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1.xml" ContentType="application/vnd.openxmlformats-officedocument.spreadsheetml.comments+xml"/>
  <Override PartName="/xl/worksheets/sheet16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46fff158f442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er_Guide" sheetId="1" r:id="R741d33030002456e"/>
    <x:sheet xmlns:r="http://schemas.openxmlformats.org/officeDocument/2006/relationships" name="Audit_Log" sheetId="2" r:id="Rdc8c85e421fd4c6b"/>
    <x:sheet xmlns:r="http://schemas.openxmlformats.org/officeDocument/2006/relationships" name="Dashboard" sheetId="3" r:id="R20ff501746a7434c"/>
    <x:sheet xmlns:r="http://schemas.openxmlformats.org/officeDocument/2006/relationships" name="Assumptions" sheetId="4" r:id="R7d623e4a06f644ec"/>
    <x:sheet xmlns:r="http://schemas.openxmlformats.org/officeDocument/2006/relationships" name="Calculations" sheetId="5" r:id="Re195c5aac89b41a2"/>
    <x:sheet xmlns:r="http://schemas.openxmlformats.org/officeDocument/2006/relationships" name="Liquidity_30Y" sheetId="6" r:id="Rf08c29733119473f"/>
    <x:sheet xmlns:r="http://schemas.openxmlformats.org/officeDocument/2006/relationships" name="Real_MC_30Y" sheetId="7" r:id="R34b4d75cf01543ca"/>
    <x:sheet xmlns:r="http://schemas.openxmlformats.org/officeDocument/2006/relationships" name="MC_Paths_Base" sheetId="8" r:id="Rd7336a18473a4580"/>
    <x:sheet xmlns:r="http://schemas.openxmlformats.org/officeDocument/2006/relationships" name="PT_Y5_MC" sheetId="9" r:id="R6968bf46c5794012"/>
    <x:sheet xmlns:r="http://schemas.openxmlformats.org/officeDocument/2006/relationships" name="MC_Paths_PT5" sheetId="10" r:id="R782a5795b0ff4201"/>
    <x:sheet xmlns:r="http://schemas.openxmlformats.org/officeDocument/2006/relationships" name="Validation" sheetId="11" r:id="R53bc83e2967b4a30"/>
    <x:sheet xmlns:r="http://schemas.openxmlformats.org/officeDocument/2006/relationships" name="Sources" sheetId="12" r:id="R6f3b659bd94d42e3"/>
    <x:sheet xmlns:r="http://schemas.openxmlformats.org/officeDocument/2006/relationships" name="Recast Scenario" sheetId="13" r:id="Raff6721ab1894630"/>
    <x:sheet xmlns:r="http://schemas.openxmlformats.org/officeDocument/2006/relationships" name="Stress Tests" sheetId="14" r:id="R4006f2c7fbc74b9c"/>
    <x:sheet xmlns:r="http://schemas.openxmlformats.org/officeDocument/2006/relationships" name="Monte Carlo" sheetId="15" r:id="R0a11f085951a4e72"/>
    <x:sheet xmlns:r="http://schemas.openxmlformats.org/officeDocument/2006/relationships" name="Outputs" sheetId="16" r:id="R58be84ce8b79475e"/>
    <x:sheet xmlns:r="http://schemas.openxmlformats.org/officeDocument/2006/relationships" name="Audit Checks" sheetId="17" r:id="R58723f6513714cc7"/>
    <x:sheet xmlns:r="http://schemas.openxmlformats.org/officeDocument/2006/relationships" name="MC_Paths_Recast_30Y" sheetId="18" r:id="R5ec2b15679004752"/>
    <x:sheet xmlns:r="http://schemas.openxmlformats.org/officeDocument/2006/relationships" name="MC_Paths_WaitBuy_30Y" sheetId="19" r:id="R108d35af548445ba"/>
    <x:sheet xmlns:r="http://schemas.openxmlformats.org/officeDocument/2006/relationships" name="Model_Review" sheetId="20" r:id="R9b770d7249d54f7f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K4" authorId="0">
      <x:text>
        <x:r>
          <x:t>User-editable scenario switch. No external source; set based on the case being tested.</x:t>
        </x:r>
      </x:text>
    </x:comment>
    <x:comment ref="K5" authorId="0">
      <x:text>
        <x:r>
          <x:t>User-editable scenario assumption: number of months to wait before purchasing.</x:t>
        </x:r>
      </x:text>
    </x:comment>
    <x:comment ref="K6" authorId="0">
      <x:text>
        <x:r>
          <x:t>User-editable scenario assumption: rent or interim housing cost while waiting.</x:t>
        </x:r>
      </x:text>
    </x:comment>
    <x:comment ref="K7" authorId="0">
      <x:text>
        <x:r>
          <x:t>Default links to spending inflation on Assumptions; user may override for scenario testing.</x:t>
        </x:r>
      </x:text>
    </x:comment>
    <x:comment ref="K8" authorId="0">
      <x:text>
        <x:r>
          <x:t>Default links to home value growth on Assumptions; user may override for scenario testing.</x:t>
        </x:r>
      </x:text>
    </x:comment>
    <x:comment ref="K9" authorId="0">
      <x:text>
        <x:r>
          <x:t>Default links to mortgage rate on Assumptions; user may override for delayed-rate scenarios.</x:t>
        </x:r>
      </x:text>
    </x:comment>
    <x:comment ref="K10" authorId="0">
      <x:text>
        <x:r>
          <x:t>Default links to portfolio expected return on Assumptions; user may override.</x:t>
        </x:r>
      </x:text>
    </x:comment>
    <x:comment ref="K11" authorId="0">
      <x:text>
        <x:r>
          <x:t>Default links to expected inflation on Assumptions; user may override.</x:t>
        </x:r>
      </x:text>
    </x:comment>
    <x:comment ref="K12" authorId="0">
      <x:text>
        <x:r>
          <x:t>Default links to annual market volatility on Assumptions; user may override.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<x:sst xmlns:x="http://schemas.openxmlformats.org/spreadsheetml/2006/main">
  <x:si>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Reader Guide — How to Use This Workbook</x:t>
  </x:si>
  <x:si>
    <x:t xml:space="preserve">This workbook separates inputs, deterministic calculations, Monte Carlo simulation engines, and presentation outputs. Open in Excel and press F9 to regenerate Monte Carlo results.</x:t>
  </x:si>
  <x:si>
    <x:t xml:space="preserve">Sheet</x:t>
  </x:si>
  <x:si>
    <x:t xml:space="preserve">Purpose</x:t>
  </x:si>
  <x:si>
    <x:t xml:space="preserve">What to edit</x:t>
  </x:si>
  <x:si>
    <x:t xml:space="preserve">What to read</x:t>
  </x:si>
  <x:si>
    <x:t xml:space="preserve">Assumptions</x:t>
  </x:si>
  <x:si>
    <x:t xml:space="preserve">Central input sheet. Contains all scenario assumptions, including income, part-time timing, home purchase, family loan, and Monte Carlo settings.</x:t>
  </x:si>
  <x:si>
    <x:t xml:space="preserve">Edit yellow input cells only.</x:t>
  </x:si>
  <x:si>
    <x:t xml:space="preserve">Use as the source of truth for assumptions.</x:t>
  </x:si>
  <x:si>
    <x:t xml:space="preserve">Calculations</x:t>
  </x:si>
  <x:si>
    <x:t xml:space="preserve">Core deterministic formulas: closing cash, monthly ownership, starting liquid investments, and starting retirement/non-liquid assets.</x:t>
  </x:si>
  <x:si>
    <x:t xml:space="preserve">Do not edit formulas unless changing model structure.</x:t>
  </x:si>
  <x:si>
    <x:t xml:space="preserve">Use to audit how assumptions flow into outputs.</x:t>
  </x:si>
  <x:si>
    <x:t xml:space="preserve">Liquidity_30Y</x:t>
  </x:si>
  <x:si>
    <x:t xml:space="preserve">Deterministic 30-year projection for base part-time year 3. Shows liquid investments, retirement/non-liquid investments, total investments, real-dollar values, reserve target, and runway.</x:t>
  </x:si>
  <x:si>
    <x:t xml:space="preserve">Do not edit formulas.</x:t>
  </x:si>
  <x:si>
    <x:t xml:space="preserve">Use for expected-return path and liquidity runway.</x:t>
  </x:si>
  <x:si>
    <x:t xml:space="preserve">Real_MC_30Y</x:t>
  </x:si>
  <x:si>
    <x:t xml:space="preserve">Base Monte Carlo output, with part-time reduction beginning in year 3. Shows real-dollar liquid percentiles and deterministic retirement/non-liquid balance.</x:t>
  </x:si>
  <x:si>
    <x:t xml:space="preserve">Read percentile rows/columns. Press F9 to regenerate.</x:t>
  </x:si>
  <x:si>
    <x:t xml:space="preserve">PT_Y5_MC</x:t>
  </x:si>
  <x:si>
    <x:t xml:space="preserve">Separate scenario with part-time reduction beginning in year 5. Shows the same outputs as Real_MC_30Y plus its own deterministic engine.</x:t>
  </x:si>
  <x:si>
    <x:t xml:space="preserve">Use to compare delaying the part-time income reduction.</x:t>
  </x:si>
  <x:si>
    <x:t xml:space="preserve">MC_Paths_Base</x:t>
  </x:si>
  <x:si>
    <x:t xml:space="preserve">Hidden-style formula engine for base Monte Carlo paths. Uses RAND(), so results regenerate on recalculation.</x:t>
  </x:si>
  <x:si>
    <x:t xml:space="preserve">Do not edit individual formulas.</x:t>
  </x:si>
  <x:si>
    <x:t xml:space="preserve">Audit only if checking the random path formulas.</x:t>
  </x:si>
  <x:si>
    <x:t xml:space="preserve">MC_Paths_PT5</x:t>
  </x:si>
  <x:si>
    <x:t xml:space="preserve">Formula engine for year-5 part-time Monte Carlo paths.</x:t>
  </x:si>
  <x:si>
    <x:t xml:space="preserve">Dashboard</x:t>
  </x:si>
  <x:si>
    <x:t xml:space="preserve">Presentation summary of the main outputs.</x:t>
  </x:si>
  <x:si>
    <x:t xml:space="preserve">Use for high-level story.</x:t>
  </x:si>
  <x:si>
    <x:t xml:space="preserve">Validation</x:t>
  </x:si>
  <x:si>
    <x:t xml:space="preserve">Checks formula structure, percentile ordering, path count, and scenario wiring.</x:t>
  </x:si>
  <x:si>
    <x:t xml:space="preserve">Overall roll-up should be OK before relying on the workbook.</x:t>
  </x:si>
  <x:si>
    <x:t xml:space="preserve">Key concept</x:t>
  </x:si>
  <x:si>
    <x:t xml:space="preserve">Meaning</x:t>
  </x:si>
  <x:si>
    <x:t xml:space="preserve">Why it matters</x:t>
  </x:si>
  <x:si>
    <x:t xml:space="preserve">Where it appears</x:t>
  </x:si>
  <x:si>
    <x:t xml:space="preserve">Liquid investments</x:t>
  </x:si>
  <x:si>
    <x:t xml:space="preserve">Assets modeled as spendable/available for housing runway.</x:t>
  </x:si>
  <x:si>
    <x:t xml:space="preserve">These fund negative cash flow and emergency reserves.</x:t>
  </x:si>
  <x:si>
    <x:t xml:space="preserve">Liquidity_30Y, Real_MC_30Y, PT_Y5_MC</x:t>
  </x:si>
  <x:si>
    <x:t xml:space="preserve">Retirement/non-liquid investments</x:t>
  </x:si>
  <x:si>
    <x:t xml:space="preserve">Separate wealth-building balance from retirement contributions and illiquid share of portfolio.</x:t>
  </x:si>
  <x:si>
    <x:t xml:space="preserve">This is real wealth but is not assumed available for housing liquidity.</x:t>
  </x:si>
  <x:si>
    <x:t xml:space="preserve">Real dollars</x:t>
  </x:si>
  <x:si>
    <x:t xml:space="preserve">Future values adjusted by expected inflation.</x:t>
  </x:si>
  <x:si>
    <x:t xml:space="preserve">Lets you compare year-30 values to today's purchasing power.</x:t>
  </x:si>
  <x:si>
    <x:t xml:space="preserve">Real_MC_30Y, PT_Y5_MC</x:t>
  </x:si>
  <x:si>
    <x:t xml:space="preserve">Percentiles</x:t>
  </x:si>
  <x:si>
    <x:t xml:space="preserve">P5 means only 5% of simulated outcomes are below that value. P95 means 95% are below and 5% are above.</x:t>
  </x:si>
  <x:si>
    <x:t xml:space="preserve">Shows downside and upside distribution, not a prediction.</x:t>
  </x:si>
  <x:si>
    <x:t xml:space="preserve">Probability zero in that year</x:t>
  </x:si>
  <x:si>
    <x:t xml:space="preserve">Share of paths equal to zero in the specific year shown.</x:t>
  </x:si>
  <x:si>
    <x:t xml:space="preserve">This is not a cumulative lifetime depletion probability.</x:t>
  </x:si>
  <x:si>
    <x:t xml:space="preserve">Regeneration</x:t>
  </x:si>
  <x:si>
    <x:t xml:space="preserve">RAND() paths change whenever Excel recalculates.</x:t>
  </x:si>
  <x:si>
    <x:t xml:space="preserve">Press F9 to generate a new simulation run.</x:t>
  </x:si>
  <x:si>
    <x:t xml:space="preserve">MC_Paths_Base, MC_Paths_PT5</x:t>
  </x:si>
  <x:si>
    <x:t xml:space="preserve">New Real_MC_30Y recast controls</x:t>
  </x:si>
  <x:si>
    <x:t xml:space="preserve">Change Real_MC_30Y!J5 for dollars and Real_MC_30Y!J6 for the calendar year.</x:t>
  </x:si>
  <x:si>
    <x:t xml:space="preserve">Press F9 to regenerate Monte Carlo paths.</x:t>
  </x:si>
  <x:si>
    <x:t xml:space="preserve">Set J4 to No or J5 to $0 to run no-recast.</x:t>
  </x:si>
  <x:si>
    <x:t xml:space="preserve">Recast simulation mechanics</x:t>
  </x:si>
  <x:si>
    <x:t xml:space="preserve">The selected year shows a liquid outflow for paydown plus fee.</x:t>
  </x:si>
  <x:si>
    <x:t xml:space="preserve">Subsequent years reflect lower P&amp;I cash outflow.</x:t>
  </x:si>
  <x:si>
    <x:t xml:space="preserve">The model keeps liquid assets distinct from home equity.</x:t>
  </x:si>
  <x:si>
    <x:t xml:space="preserve">Deep Audit Log</x:t>
  </x:si>
  <x:si>
    <x:t xml:space="preserve">Audit scope: formulas, structure, Monte Carlo mechanics, part-time year-5 scenario, retirement/non-liquid treatment, validation and reader clarity.</x:t>
  </x:si>
  <x:si>
    <x:t xml:space="preserve">Severity</x:t>
  </x:si>
  <x:si>
    <x:t xml:space="preserve">Location</x:t>
  </x:si>
  <x:si>
    <x:t xml:space="preserve">Finding</x:t>
  </x:si>
  <x:si>
    <x:t xml:space="preserve">Fix made</x:t>
  </x:si>
  <x:si>
    <x:t xml:space="preserve">High</x:t>
  </x:si>
  <x:si>
    <x:t xml:space="preserve">PT_Y5_MC!A62:AG65</x:t>
  </x:si>
  <x:si>
    <x:t xml:space="preserve">Rows needed for employer match, total retirement savings, ownership cost, and non-housing burn were overwritten by methodology text, while downstream formulas still referenced them.</x:t>
  </x:si>
  <x:si>
    <x:t xml:space="preserve">Restored rows 62–65 with formula-driven values and moved notes to PT_Y5_MC!A81:E84.</x:t>
  </x:si>
  <x:si>
    <x:t xml:space="preserve">This was the largest structural issue. It could create invalid PT5 cash-flow and Monte Carlo path results after recalculation.</x:t>
  </x:si>
  <x:si>
    <x:t xml:space="preserve">PT_Y5_MC!A67:AG77; MC_Paths_PT5</x:t>
  </x:si>
  <x:si>
    <x:t xml:space="preserve">Part-time year-5 Monte Carlo engine depended on those missing deterministic rows.</x:t>
  </x:si>
  <x:si>
    <x:t xml:space="preserve">After restoring rows 62–65, the PT5 liquid contribution/draw, expected path, and MC path engine all reconnect to numeric formulas.</x:t>
  </x:si>
  <x:si>
    <x:t xml:space="preserve">Ensures the year-5 scenario actually reflects delayed part-time cash reduction.</x:t>
  </x:si>
  <x:si>
    <x:t xml:space="preserve">Medium</x:t>
  </x:si>
  <x:si>
    <x:t xml:space="preserve">Validation did not directly check the PT5 deterministic engine row layout or numeric dependencies.</x:t>
  </x:si>
  <x:si>
    <x:t xml:space="preserve">Added explicit checks for PT5 row layout, numeric engine dependencies, retirement balance, path count, and total-value formulas.</x:t>
  </x:si>
  <x:si>
    <x:t xml:space="preserve">Makes future accidental layout breaks easier to catch.</x:t>
  </x:si>
  <x:si>
    <x:t xml:space="preserve">Real_MC_30Y / PT_Y5_MC</x:t>
  </x:si>
  <x:si>
    <x:t xml:space="preserve">Reader-facing tabs used technical labels without enough interpretation.</x:t>
  </x:si>
  <x:si>
    <x:t xml:space="preserve">Added how-to-read blocks in columns Q:T and a Reader_Guide sheet.</x:t>
  </x:si>
  <x:si>
    <x:t xml:space="preserve">A non-modeler can now understand liquid vs retirement/non-liquid, percentile bands, real dollars, and regeneration.</x:t>
  </x:si>
  <x:si>
    <x:t xml:space="preserve">Sources!A7:D7</x:t>
  </x:si>
  <x:si>
    <x:t xml:space="preserve">Source text still referred unclearly to a newer inverse-normal random formula despite the compatibility fix.</x:t>
  </x:si>
  <x:si>
    <x:t xml:space="preserve">Reworded sources to describe the current 12-RAND approximation formula.</x:t>
  </x:si>
  <x:si>
    <x:t xml:space="preserve">Avoids confusion over whether unsupported functions still exist.</x:t>
  </x:si>
  <x:si>
    <x:t xml:space="preserve">Low</x:t>
  </x:si>
  <x:si>
    <x:t xml:space="preserve">Monte Carlo output tabs</x:t>
  </x:si>
  <x:si>
    <x:t xml:space="preserve">Formula cells may show blank/cached values until Excel recalculates after file generation.</x:t>
  </x:si>
  <x:si>
    <x:t xml:space="preserve">Added clear instructions to open in Excel and press F9.</x:t>
  </x:si>
  <x:si>
    <x:t xml:space="preserve">Prevents misreading of blank cached values in some previewers.</x:t>
  </x:si>
  <x:si>
    <x:t xml:space="preserve">Pass</x:t>
  </x:si>
  <x:si>
    <x:t xml:space="preserve">Workbook-wide</x:t>
  </x:si>
  <x:si>
    <x:t xml:space="preserve">Formula text scan found no explicit Excel error-token strings in formulas, notes, or source text.</x:t>
  </x:si>
  <x:si>
    <x:t xml:space="preserve">No repair needed.</x:t>
  </x:si>
  <x:si>
    <x:t xml:space="preserve">Confirms no visible error literals are embedded in formulas or notes.</x:t>
  </x:si>
  <x:si>
    <x:t xml:space="preserve">Real_MC_30Y / MC_Paths_Recast_30Y</x:t>
  </x:si>
  <x:si>
    <x:t xml:space="preserve">Real_MC_30Y previously did not have local recast controls driving its regenerating MC path engine.</x:t>
  </x:si>
  <x:si>
    <x:t xml:space="preserve">Added controls for enable/amount/year/month/fee/payment recalculation and created a recast-aware 500-path engine feeding the Real_MC_30Y percentile table.</x:t>
  </x:si>
  <x:si>
    <x:t xml:space="preserve">Users can now change recast dollars and timing directly on Real_MC_30Y, press F9, and retest depletion and percentile outcomes.</x:t>
  </x:si>
  <x:si>
    <x:t xml:space="preserve">Monte Carlo / MC_Paths_WaitBuy_30Y</x:t>
  </x:si>
  <x:si>
    <x:t xml:space="preserve">Monte Carlo tab lacked a simple way to test delaying the purchase.</x:t>
  </x:si>
  <x:si>
    <x:t xml:space="preserve">Added wait-to-buy controls, derived delayed purchase economics, and a 500-path wait-buy MC engine.</x:t>
  </x:si>
  <x:si>
    <x:t xml:space="preserve">Users can change months-to-wait, rent, purchase-price growth, rate, return, and volatility, then press F9 to compare depletion risk.</x:t>
  </x:si>
  <x:si>
    <x:t xml:space="preserve">Home Purchase Liquidity + Regenerating Monte Carlo Dashboard</x:t>
  </x:si>
  <x:si>
    <x:t xml:space="preserve">This version adds a formula-driven Monte Carlo engine. Press F9 / recalculate workbook to regenerate the simulation. Retirement/non-liquid savings are shown separately from liquid investments.</x:t>
  </x:si>
  <x:si>
    <x:t xml:space="preserve">Summary</x:t>
  </x:si>
  <x:si>
    <x:t xml:space="preserve">Base part-time year 3</x:t>
  </x:si>
  <x:si>
    <x:t xml:space="preserve">Part-time year 5</x:t>
  </x:si>
  <x:si>
    <x:t xml:space="preserve">Regeneration instructions</x:t>
  </x:si>
  <x:si>
    <x:t xml:space="preserve">Percentile</x:t>
  </x:si>
  <x:si>
    <x:t xml:space="preserve">Base year3</x:t>
  </x:si>
  <x:si>
    <x:t xml:space="preserve">PT year5</x:t>
  </x:si>
  <x:si>
    <x:t xml:space="preserve">Part-time switch year</x:t>
  </x:si>
  <x:si>
    <x:t xml:space="preserve">Shows the requested 5-year delayed cash reduction scenario.</x:t>
  </x:si>
  <x:si>
    <x:t xml:space="preserve">Excel desktop: press F9</x:t>
  </x:si>
  <x:si>
    <x:t xml:space="preserve">P5</x:t>
  </x:si>
  <x:si>
    <x:t xml:space="preserve">Year 30 deterministic liquid real</x:t>
  </x:si>
  <x:si>
    <x:t xml:space="preserve">Expected-return path in today's dollars.</x:t>
  </x:si>
  <x:si>
    <x:t xml:space="preserve">Google Sheets/Excel web: trigger recalculation or edit a simulation input</x:t>
  </x:si>
  <x:si>
    <x:t xml:space="preserve">P10</x:t>
  </x:si>
  <x:si>
    <x:t xml:space="preserve">Year 30 MC P5 liquid real</x:t>
  </x:si>
  <x:si>
    <x:t xml:space="preserve">Bottom 5% outcome.</x:t>
  </x:si>
  <x:si>
    <x:t xml:space="preserve">Monte Carlo paths are on MC_Paths_Base and MC_Paths_PT5</x:t>
  </x:si>
  <x:si>
    <x:t xml:space="preserve">P15</x:t>
  </x:si>
  <x:si>
    <x:t xml:space="preserve">Year 30 MC P10 liquid real</x:t>
  </x:si>
  <x:si>
    <x:t xml:space="preserve">Newly added lower-percentile outcome.</x:t>
  </x:si>
  <x:si>
    <x:t xml:space="preserve">RAND() formulas regenerate market paths</x:t>
  </x:si>
  <x:si>
    <x:t xml:space="preserve">P25</x:t>
  </x:si>
  <x:si>
    <x:t xml:space="preserve">Year 30 MC P15 liquid real</x:t>
  </x:si>
  <x:si>
    <x:t xml:space="preserve">P50</x:t>
  </x:si>
  <x:si>
    <x:t xml:space="preserve">Year 30 MC median liquid real</x:t>
  </x:si>
  <x:si>
    <x:t xml:space="preserve">Middle simulated outcome.</x:t>
  </x:si>
  <x:si>
    <x:t xml:space="preserve">P75</x:t>
  </x:si>
  <x:si>
    <x:t xml:space="preserve">Year 30 MC P85 liquid real</x:t>
  </x:si>
  <x:si>
    <x:t xml:space="preserve">Newly added upper-percentile outcome.</x:t>
  </x:si>
  <x:si>
    <x:t xml:space="preserve">P85</x:t>
  </x:si>
  <x:si>
    <x:t xml:space="preserve">Year 30 MC P90 liquid real</x:t>
  </x:si>
  <x:si>
    <x:t xml:space="preserve">P90</x:t>
  </x:si>
  <x:si>
    <x:t xml:space="preserve">Year 30 MC P95 liquid real</x:t>
  </x:si>
  <x:si>
    <x:t xml:space="preserve">Upper 95% outcome.</x:t>
  </x:si>
  <x:si>
    <x:t xml:space="preserve">P95</x:t>
  </x:si>
  <x:si>
    <x:t xml:space="preserve">Probability liquid balance is zero in year 30</x:t>
  </x:si>
  <x:si>
    <x:t xml:space="preserve">Year-specific probability, not cumulative depletion probability.</x:t>
  </x:si>
  <x:si>
    <x:t xml:space="preserve">Retirement/non-liquid real balance</x:t>
  </x:si>
  <x:si>
    <x:t xml:space="preserve">Separate from liquid investments; reflects retirement/non-liquid wealth.</x:t>
  </x:si>
  <x:si>
    <x:t xml:space="preserve">Total median liquid + retirement real</x:t>
  </x:si>
  <x:si>
    <x:t xml:space="preserve">Combines median liquid outcome with separate retirement/non-liquid assets.</x:t>
  </x:si>
  <x:si>
    <x:t xml:space="preserve">Important distinction</x:t>
  </x:si>
  <x:si>
    <x:t xml:space="preserve">Available for runway, housing shocks, and near-term flexibility.</x:t>
  </x:si>
  <x:si>
    <x:t xml:space="preserve">Retirement/non-liquid savings</x:t>
  </x:si>
  <x:si>
    <x:t xml:space="preserve">Shown separately because it is wealth the family may have, but it should not be treated as spendable housing liquidity.</x:t>
  </x:si>
  <x:si>
    <x:t xml:space="preserve">Monte Carlo percentile guide</x:t>
  </x:si>
  <x:si>
    <x:t xml:space="preserve">Only 5% of simulated paths finish below this value.</x:t>
  </x:si>
  <x:si>
    <x:t xml:space="preserve">P10 / P15</x:t>
  </x:si>
  <x:si>
    <x:t xml:space="preserve">Additional downside bands between severe tail and median.</x:t>
  </x:si>
  <x:si>
    <x:t xml:space="preserve">P85 / P90</x:t>
  </x:si>
  <x:si>
    <x:t xml:space="preserve">Additional upside bands below the P95 outcome.</x:t>
  </x:si>
  <x:si>
    <x:t xml:space="preserve">Only 5% of simulated paths finish above this value.</x:t>
  </x:si>
  <x:si>
    <x:t xml:space="preserve">Reader note</x:t>
  </x:si>
  <x:si>
    <x:t xml:space="preserve">Start with Reader_Guide. Monte Carlo outputs regenerate with F9 in Excel; path engines are RAND-based. Retirement/non-liquid balances are wealth, but not assumed spendable for liquidity runway.</x:t>
  </x:si>
  <x:si>
    <x:t xml:space="preserve">Recast analysis added: see Outputs, Recast Scenario, Monte Carlo, Stress Tests, and Audit Checks for the explicit $200k principal-paydown liquidity tradeoff.</x:t>
  </x:si>
  <x:si>
    <x:t xml:space="preserve">Home Ownership + Regenerating Monte Carlo Model</x:t>
  </x:si>
  <x:si>
    <x:t xml:space="preserve">Editable inputs are centralized here. Monte Carlo paths use RAND(), so they regenerate whenever Excel recalculates the workbook.</x:t>
  </x:si>
  <x:si>
    <x:t xml:space="preserve">Key</x:t>
  </x:si>
  <x:si>
    <x:t xml:space="preserve">Assumption</x:t>
  </x:si>
  <x:si>
    <x:t xml:space="preserve">Value</x:t>
  </x:si>
  <x:si>
    <x:t xml:space="preserve">Unit</x:t>
  </x:si>
  <x:si>
    <x:t xml:space="preserve">Notes</x:t>
  </x:si>
  <x:si>
    <x:t xml:space="preserve">General / Payroll</x:t>
  </x:si>
  <x:si>
    <x:t xml:space="preserve">months_per_year</x:t>
  </x:si>
  <x:si>
    <x:t xml:space="preserve">Months per year</x:t>
  </x:si>
  <x:si>
    <x:t xml:space="preserve">months</x:t>
  </x:si>
  <x:si>
    <x:t xml:space="preserve">Used for annual/monthly conversions.</x:t>
  </x:si>
  <x:si>
    <x:t xml:space="preserve">gross_income</x:t>
  </x:si>
  <x:si>
    <x:t xml:space="preserve">Household gross annual income</x:t>
  </x:si>
  <x:si>
    <x:t xml:space="preserve">$/yr gross</x:t>
  </x:si>
  <x:si>
    <x:t xml:space="preserve">Scenario household income.</x:t>
  </x:si>
  <x:si>
    <x:t xml:space="preserve">cash_take_home_rate</x:t>
  </x:si>
  <x:si>
    <x:t xml:space="preserve">Cash take-home rate before elective savings</x:t>
  </x:si>
  <x:si>
    <x:t xml:space="preserve">decimal</x:t>
  </x:si>
  <x:si>
    <x:t xml:space="preserve">After taxes/mandatory withholding before retirement/HSA/ESPP deductions.</x:t>
  </x:si>
  <x:si>
    <x:t xml:space="preserve">annual_after_tax_bonus</x:t>
  </x:si>
  <x:si>
    <x:t xml:space="preserve">Annual after-tax bonus / RSU cash available</x:t>
  </x:si>
  <x:si>
    <x:t xml:space="preserve">$/yr cash</x:t>
  </x:si>
  <x:si>
    <x:t xml:space="preserve">Leave zero unless reliable enough for housing planning.</x:t>
  </x:si>
  <x:si>
    <x:t xml:space="preserve">employee_pre_tax_retirement</x:t>
  </x:si>
  <x:si>
    <x:t xml:space="preserve">Employee pre-tax retirement from paycheck</x:t>
  </x:si>
  <x:si>
    <x:t xml:space="preserve">$/yr</x:t>
  </x:si>
  <x:si>
    <x:t xml:space="preserve">Reduces spendable cash; builds retirement/non-liquid assets.</x:t>
  </x:si>
  <x:si>
    <x:t xml:space="preserve">employee_roth_after_tax_retirement</x:t>
  </x:si>
  <x:si>
    <x:t xml:space="preserve">Employee Roth / after-tax retirement</x:t>
  </x:si>
  <x:si>
    <x:t xml:space="preserve">employer_retirement_match</x:t>
  </x:si>
  <x:si>
    <x:t xml:space="preserve">Employer retirement match / profit sharing</x:t>
  </x:si>
  <x:si>
    <x:t xml:space="preserve">Builds retirement/non-liquid assets; not liquid housing cash.</x:t>
  </x:si>
  <x:si>
    <x:t xml:space="preserve">hsa_payroll_contribution</x:t>
  </x:si>
  <x:si>
    <x:t xml:space="preserve">HSA payroll contribution treated as long-term savings</x:t>
  </x:si>
  <x:si>
    <x:t xml:space="preserve">If spent currently, reduce/exclude.</x:t>
  </x:si>
  <x:si>
    <x:t xml:space="preserve">other_pre_tax_payroll_deductions</x:t>
  </x:si>
  <x:si>
    <x:t xml:space="preserve">Other pre-tax payroll deductions</x:t>
  </x:si>
  <x:si>
    <x:t xml:space="preserve">Health premiums, dependent care, transit, etc.</x:t>
  </x:si>
  <x:si>
    <x:t xml:space="preserve">espp_or_other_after_tax_deductions</x:t>
  </x:si>
  <x:si>
    <x:t xml:space="preserve">ESPP or other after-tax payroll deductions</x:t>
  </x:si>
  <x:si>
    <x:t xml:space="preserve">Reduces spendable cash.</x:t>
  </x:si>
  <x:si>
    <x:t xml:space="preserve">retirement_contribution_growth</x:t>
  </x:si>
  <x:si>
    <x:t xml:space="preserve">Annual retirement contribution growth</x:t>
  </x:si>
  <x:si>
    <x:t xml:space="preserve">Assumed growth in retirement contributions.</x:t>
  </x:si>
  <x:si>
    <x:t xml:space="preserve">Part-time scenario</x:t>
  </x:si>
  <x:si>
    <x:t xml:space="preserve">part_time_switch_active</x:t>
  </x:si>
  <x:si>
    <x:t xml:space="preserve">Part-time switch included?</x:t>
  </x:si>
  <x:si>
    <x:t xml:space="preserve">TRUE/FALSE</x:t>
  </x:si>
  <x:si>
    <x:t xml:space="preserve">Whether part-time reduction is modeled.</x:t>
  </x:si>
  <x:si>
    <x:t xml:space="preserve">base_part_time_switch_year</x:t>
  </x:si>
  <x:si>
    <x:t xml:space="preserve">Base part-time switch year</x:t>
  </x:si>
  <x:si>
    <x:t xml:space="preserve">year</x:t>
  </x:si>
  <x:si>
    <x:t xml:space="preserve">Base scenario.</x:t>
  </x:si>
  <x:si>
    <x:t xml:space="preserve">alt_part_time_switch_year</x:t>
  </x:si>
  <x:si>
    <x:t xml:space="preserve">Alternative part-time switch year</x:t>
  </x:si>
  <x:si>
    <x:t xml:space="preserve">Separate PT_Y5_MC tab uses this switch year.</x:t>
  </x:si>
  <x:si>
    <x:t xml:space="preserve">part_time_gross_income_reduction</x:t>
  </x:si>
  <x:si>
    <x:t xml:space="preserve">Part-time gross annual income reduction</x:t>
  </x:si>
  <x:si>
    <x:t xml:space="preserve">Converted to spendable cash using take-home rate.</x:t>
  </x:si>
  <x:si>
    <x:t xml:space="preserve">part_time_employee_contrib_reduction</x:t>
  </x:si>
  <x:si>
    <x:t xml:space="preserve">Employee retirement contribution reduction after part-time</x:t>
  </x:si>
  <x:si>
    <x:t xml:space="preserve">If they reduce paycheck retirement saving after switching.</x:t>
  </x:si>
  <x:si>
    <x:t xml:space="preserve">part_time_employer_match_reduction</x:t>
  </x:si>
  <x:si>
    <x:t xml:space="preserve">Employer match reduction after part-time</x:t>
  </x:si>
  <x:si>
    <x:t xml:space="preserve">If employer match falls after switching.</x:t>
  </x:si>
  <x:si>
    <x:t xml:space="preserve">Portfolio and living expenses</x:t>
  </x:si>
  <x:si>
    <x:t xml:space="preserve">starting_portfolio</x:t>
  </x:si>
  <x:si>
    <x:t xml:space="preserve">Starting investable portfolio before purchase</x:t>
  </x:si>
  <x:si>
    <x:t xml:space="preserve">$</x:t>
  </x:si>
  <x:si>
    <x:t xml:space="preserve">Total portfolio before cash-to-close.</x:t>
  </x:si>
  <x:si>
    <x:t xml:space="preserve">liquid_share_of_portfolio</x:t>
  </x:si>
  <x:si>
    <x:t xml:space="preserve">Share of post-closing portfolio usable for liquidity</x:t>
  </x:si>
  <x:si>
    <x:t xml:space="preserve">Liquid runway excludes non-liquid/retirement share.</x:t>
  </x:si>
  <x:si>
    <x:t xml:space="preserve">monthly_living_expenses</x:t>
  </x:si>
  <x:si>
    <x:t xml:space="preserve">Baseline living expenses excluding housing</x:t>
  </x:si>
  <x:si>
    <x:t xml:space="preserve">$/mo</x:t>
  </x:si>
  <x:si>
    <x:t xml:space="preserve">Non-housing burn.</x:t>
  </x:si>
  <x:si>
    <x:t xml:space="preserve">monthly_debt_payments</x:t>
  </x:si>
  <x:si>
    <x:t xml:space="preserve">Other monthly debt payments</x:t>
  </x:si>
  <x:si>
    <x:t xml:space="preserve">Debt payments.</x:t>
  </x:si>
  <x:si>
    <x:t xml:space="preserve">target_monthly_taxable_savings</x:t>
  </x:si>
  <x:si>
    <x:t xml:space="preserve">Target monthly taxable/free-cash savings</x:t>
  </x:si>
  <x:si>
    <x:t xml:space="preserve">Separate from paycheck retirement.</x:t>
  </x:si>
  <x:si>
    <x:t xml:space="preserve">income_growth</x:t>
  </x:si>
  <x:si>
    <x:t xml:space="preserve">Annual gross income growth</x:t>
  </x:si>
  <x:si>
    <x:t xml:space="preserve">Nominal income growth.</x:t>
  </x:si>
  <x:si>
    <x:t xml:space="preserve">spending_inflation</x:t>
  </x:si>
  <x:si>
    <x:t xml:space="preserve">Non-housing spending inflation</x:t>
  </x:si>
  <x:si>
    <x:t xml:space="preserve">Growth in living expenses and taxable savings target.</x:t>
  </x:si>
  <x:si>
    <x:t xml:space="preserve">emergency_reserve_months</x:t>
  </x:si>
  <x:si>
    <x:t xml:space="preserve">Emergency reserve target</x:t>
  </x:si>
  <x:si>
    <x:t xml:space="preserve">Reserve threshold.</x:t>
  </x:si>
  <x:si>
    <x:t xml:space="preserve">minimum_one_time_cushion</x:t>
  </x:si>
  <x:si>
    <x:t xml:space="preserve">Minimum one-time cushion</x:t>
  </x:si>
  <x:si>
    <x:t xml:space="preserve">Extra cushion for shocks.</x:t>
  </x:si>
  <x:si>
    <x:t xml:space="preserve">Purchase and financing</x:t>
  </x:si>
  <x:si>
    <x:t xml:space="preserve">purchase_price</x:t>
  </x:si>
  <x:si>
    <x:t xml:space="preserve">Purchase price</x:t>
  </x:si>
  <x:si>
    <x:t xml:space="preserve">Home purchase price.</x:t>
  </x:si>
  <x:si>
    <x:t xml:space="preserve">down_payment_pct</x:t>
  </x:si>
  <x:si>
    <x:t xml:space="preserve">Down payment</x:t>
  </x:si>
  <x:si>
    <x:t xml:space="preserve">Down payment percentage.</x:t>
  </x:si>
  <x:si>
    <x:t xml:space="preserve">mortgage_rate</x:t>
  </x:si>
  <x:si>
    <x:t xml:space="preserve">Fixed mortgage rate</x:t>
  </x:si>
  <x:si>
    <x:t xml:space="preserve">30-year fixed-rate placeholder.</x:t>
  </x:si>
  <x:si>
    <x:t xml:space="preserve">mortgage_term_years</x:t>
  </x:si>
  <x:si>
    <x:t xml:space="preserve">Mortgage term</x:t>
  </x:si>
  <x:si>
    <x:t xml:space="preserve">years</x:t>
  </x:si>
  <x:si>
    <x:t xml:space="preserve">Amortization term.</x:t>
  </x:si>
  <x:si>
    <x:t xml:space="preserve">buyer_closing_cost_pct</x:t>
  </x:si>
  <x:si>
    <x:t xml:space="preserve">Buyer closing costs</x:t>
  </x:si>
  <x:si>
    <x:t xml:space="preserve">Closing cost percentage.</x:t>
  </x:si>
  <x:si>
    <x:t xml:space="preserve">renovation_move_in_costs</x:t>
  </x:si>
  <x:si>
    <x:t xml:space="preserve">Renovation / move-in costs</x:t>
  </x:si>
  <x:si>
    <x:t xml:space="preserve">Cash cost at close.</x:t>
  </x:si>
  <x:si>
    <x:t xml:space="preserve">points_rate_buydown</x:t>
  </x:si>
  <x:si>
    <x:t xml:space="preserve">Points / rate buydown upfront</x:t>
  </x:si>
  <x:si>
    <x:t xml:space="preserve">Optional.</x:t>
  </x:si>
  <x:si>
    <x:t xml:space="preserve">legal_appraisal_extras</x:t>
  </x:si>
  <x:si>
    <x:t xml:space="preserve">Legal / appraisal / inspection extras</x:t>
  </x:si>
  <x:si>
    <x:t xml:space="preserve">buyer_paid_transfer_tax_pct</x:t>
  </x:si>
  <x:si>
    <x:t xml:space="preserve">Buyer-paid transfer/tax fee</x:t>
  </x:si>
  <x:si>
    <x:t xml:space="preserve">Usually zero unless shifted by contract.</x:t>
  </x:si>
  <x:si>
    <x:t xml:space="preserve">family_loan_amount</x:t>
  </x:si>
  <x:si>
    <x:t xml:space="preserve">Family loan amount</x:t>
  </x:si>
  <x:si>
    <x:t xml:space="preserve">Interest-free family loan, modeled as liability.</x:t>
  </x:si>
  <x:si>
    <x:t xml:space="preserve">family_loan_interest_rate</x:t>
  </x:si>
  <x:si>
    <x:t xml:space="preserve">Family loan interest rate</x:t>
  </x:si>
  <x:si>
    <x:t xml:space="preserve">Base case interest-free.</x:t>
  </x:si>
  <x:si>
    <x:t xml:space="preserve">family_loan_principal_repayment</x:t>
  </x:si>
  <x:si>
    <x:t xml:space="preserve">Family loan monthly principal repayment</x:t>
  </x:si>
  <x:si>
    <x:t xml:space="preserve">Regular repayment if expected.</x:t>
  </x:si>
  <x:si>
    <x:t xml:space="preserve">Ownership costs</x:t>
  </x:si>
  <x:si>
    <x:t xml:space="preserve">property_tax_basis</x:t>
  </x:si>
  <x:si>
    <x:t xml:space="preserve">Property-tax basis</x:t>
  </x:si>
  <x:si>
    <x:t xml:space="preserve">Replace with actual assessment/tax bill.</x:t>
  </x:si>
  <x:si>
    <x:t xml:space="preserve">property_tax_rate</x:t>
  </x:si>
  <x:si>
    <x:t xml:space="preserve">Property tax rate</x:t>
  </x:si>
  <x:si>
    <x:t xml:space="preserve">Montclair effective-rate placeholder.</x:t>
  </x:si>
  <x:si>
    <x:t xml:space="preserve">homeowners_insurance_annual</x:t>
  </x:si>
  <x:si>
    <x:t xml:space="preserve">Homeowners insurance</x:t>
  </x:si>
  <x:si>
    <x:t xml:space="preserve">Replace with quote.</x:t>
  </x:si>
  <x:si>
    <x:t xml:space="preserve">utilities_monthly</x:t>
  </x:si>
  <x:si>
    <x:t xml:space="preserve">Utilities monthly</x:t>
  </x:si>
  <x:si>
    <x:t xml:space="preserve">Electric, gas, water, internet, etc.</x:t>
  </x:si>
  <x:si>
    <x:t xml:space="preserve">maintenance_reserve_pct</x:t>
  </x:si>
  <x:si>
    <x:t xml:space="preserve">Maintenance reserve</x:t>
  </x:si>
  <x:si>
    <x:t xml:space="preserve">Annual reserve as % of purchase price.</x:t>
  </x:si>
  <x:si>
    <x:t xml:space="preserve">capex_reserve_pct</x:t>
  </x:si>
  <x:si>
    <x:t xml:space="preserve">Capex reserve</x:t>
  </x:si>
  <x:si>
    <x:t xml:space="preserve">Annual capex as % of purchase price.</x:t>
  </x:si>
  <x:si>
    <x:t xml:space="preserve">hoa_monthly</x:t>
  </x:si>
  <x:si>
    <x:t xml:space="preserve">HOA / association</x:t>
  </x:si>
  <x:si>
    <x:t xml:space="preserve">If applicable.</x:t>
  </x:si>
  <x:si>
    <x:t xml:space="preserve">pmi_monthly</x:t>
  </x:si>
  <x:si>
    <x:t xml:space="preserve">PMI</x:t>
  </x:si>
  <x:si>
    <x:t xml:space="preserve">property_tax_growth</x:t>
  </x:si>
  <x:si>
    <x:t xml:space="preserve">Property tax growth</x:t>
  </x:si>
  <x:si>
    <x:t xml:space="preserve">Annual growth.</x:t>
  </x:si>
  <x:si>
    <x:t xml:space="preserve">insurance_growth</x:t>
  </x:si>
  <x:si>
    <x:t xml:space="preserve">Insurance growth</x:t>
  </x:si>
  <x:si>
    <x:t xml:space="preserve">maintenance_capex_growth</x:t>
  </x:si>
  <x:si>
    <x:t xml:space="preserve">Maintenance/capex growth</x:t>
  </x:si>
  <x:si>
    <x:t xml:space="preserve">Market, inflation, Monte Carlo</x:t>
  </x:si>
  <x:si>
    <x:t xml:space="preserve">portfolio_expected_return</x:t>
  </x:si>
  <x:si>
    <x:t xml:space="preserve">Expected annual nominal return</x:t>
  </x:si>
  <x:si>
    <x:t xml:space="preserve">Expected return for liquid and retirement assets.</x:t>
  </x:si>
  <x:si>
    <x:t xml:space="preserve">annual_market_volatility</x:t>
  </x:si>
  <x:si>
    <x:t xml:space="preserve">Annual market return volatility</x:t>
  </x:si>
  <x:si>
    <x:t xml:space="preserve">Monte Carlo volatility assumption. RAND engine now uses a workbook-compatible 12-RAND normal approximation instead of newer inverse-normal function.</x:t>
  </x:si>
  <x:si>
    <x:t xml:space="preserve">expected_inflation</x:t>
  </x:si>
  <x:si>
    <x:t xml:space="preserve">Expected annual inflation</x:t>
  </x:si>
  <x:si>
    <x:t xml:space="preserve">Used to restate future dollars in today's dollars.</x:t>
  </x:si>
  <x:si>
    <x:t xml:space="preserve">monte_carlo_paths_fixed</x:t>
  </x:si>
  <x:si>
    <x:t xml:space="preserve">Monte Carlo paths in workbook (fixed engine rows 5:504)</x:t>
  </x:si>
  <x:si>
    <x:t xml:space="preserve">count</x:t>
  </x:si>
  <x:si>
    <x:t xml:space="preserve">Fixed to 500 because both MC_Paths_Base and MC_Paths_PT5 contain exactly 500 RAND() paths. Do not change unless expanding both engine sheets and all percentile/probability ranges.</x:t>
  </x:si>
  <x:si>
    <x:t xml:space="preserve">lower_percentile_reference</x:t>
  </x:si>
  <x:si>
    <x:t xml:space="preserve">Reference lower percentile column</x:t>
  </x:si>
  <x:si>
    <x:t xml:space="preserve">Reference value for P5. Output tabs also explicitly include P10 and P15 as fixed columns.</x:t>
  </x:si>
  <x:si>
    <x:t xml:space="preserve">upper_percentile_reference</x:t>
  </x:si>
  <x:si>
    <x:t xml:space="preserve">Reference upper percentile column</x:t>
  </x:si>
  <x:si>
    <x:t xml:space="preserve">Reference value for P95. Output tabs also explicitly include P85 and P90 as fixed columns.</x:t>
  </x:si>
  <x:si>
    <x:t xml:space="preserve">future_value_converter_amount</x:t>
  </x:si>
  <x:si>
    <x:t xml:space="preserve">Nominal future-dollar amount to convert</x:t>
  </x:si>
  <x:si>
    <x:t xml:space="preserve">Example requested by user.</x:t>
  </x:si>
  <x:si>
    <x:t xml:space="preserve">future_value_converter_year</x:t>
  </x:si>
  <x:si>
    <x:t xml:space="preserve">Future year for converter</x:t>
  </x:si>
  <x:si>
    <x:t xml:space="preserve">Years from now for real-value conversion.</x:t>
  </x:si>
  <x:si>
    <x:t xml:space="preserve">Recast / principal paydown assumptions</x:t>
  </x:si>
  <x:si>
    <x:t xml:space="preserve">enable_recast</x:t>
  </x:si>
  <x:si>
    <x:t xml:space="preserve">Enable Recast?</x:t>
  </x:si>
  <x:si>
    <x:t xml:space="preserve">Yes</x:t>
  </x:si>
  <x:si>
    <x:t xml:space="preserve">Yes/No</x:t>
  </x:si>
  <x:si>
    <x:t xml:space="preserve">Master switch for the $200k recast case.</x:t>
  </x:si>
  <x:si>
    <x:t xml:space="preserve">model_start_year</x:t>
  </x:si>
  <x:si>
    <x:t xml:space="preserve">Model start year</x:t>
  </x:si>
  <x:si>
    <x:t xml:space="preserve">Used to translate calendar recast year into model year.</x:t>
  </x:si>
  <x:si>
    <x:t xml:space="preserve">recast_year</x:t>
  </x:si>
  <x:si>
    <x:t xml:space="preserve">Recast year</x:t>
  </x:si>
  <x:si>
    <x:t xml:space="preserve">Default tests recast beginning in 2027.</x:t>
  </x:si>
  <x:si>
    <x:t xml:space="preserve">recast_month</x:t>
  </x:si>
  <x:si>
    <x:t xml:space="preserve">Recast month</x:t>
  </x:si>
  <x:si>
    <x:t xml:space="preserve">month</x:t>
  </x:si>
  <x:si>
    <x:t xml:space="preserve">1 = January. Used for first-year partial savings.</x:t>
  </x:si>
  <x:si>
    <x:t xml:space="preserve">one_time_principal_paydown</x:t>
  </x:si>
  <x:si>
    <x:t xml:space="preserve">One-time principal paydown amount</x:t>
  </x:si>
  <x:si>
    <x:t xml:space="preserve">Default retort case: $200k from liquid assets into home equity.</x:t>
  </x:si>
  <x:si>
    <x:t xml:space="preserve">recast_fee</x:t>
  </x:si>
  <x:si>
    <x:t xml:space="preserve">Recast fee</x:t>
  </x:si>
  <x:si>
    <x:t xml:space="preserve">User-editable lender/admin fee.</x:t>
  </x:si>
  <x:si>
    <x:t xml:space="preserve">payment_recalculated_after_recast</x:t>
  </x:si>
  <x:si>
    <x:t xml:space="preserve">Payment recalculated after recast?</x:t>
  </x:si>
  <x:si>
    <x:t xml:space="preserve">If Yes, payment is recalculated on the lower principal balance.</x:t>
  </x:si>
  <x:si>
    <x:t xml:space="preserve">loan_term_stays_same_after_recast</x:t>
  </x:si>
  <x:si>
    <x:t xml:space="preserve">Loan term stays the same after recast?</x:t>
  </x:si>
  <x:si>
    <x:t xml:space="preserve">If Yes, remaining term equals original term less elapsed months.</x:t>
  </x:si>
  <x:si>
    <x:t xml:space="preserve">enable_dynamic_recast</x:t>
  </x:si>
  <x:si>
    <x:t xml:space="preserve">Enable dynamic recast?</x:t>
  </x:si>
  <x:si>
    <x:t xml:space="preserve">No</x:t>
  </x:si>
  <x:si>
    <x:t xml:space="preserve">Optional scenario only: recast triggers if cash flow is below threshold.</x:t>
  </x:si>
  <x:si>
    <x:t xml:space="preserve">dynamic_recast_threshold</x:t>
  </x:si>
  <x:si>
    <x:t xml:space="preserve">Dynamic recast threshold monthly cash flow</x:t>
  </x:si>
  <x:si>
    <x:t xml:space="preserve">Dynamic recast triggers when stable monthly cash flow is below this value.</x:t>
  </x:si>
  <x:si>
    <x:t xml:space="preserve">starting_liquid_before_recast_override</x:t>
  </x:si>
  <x:si>
    <x:t xml:space="preserve">Starting liquid assets before recast override</x:t>
  </x:si>
  <x:si>
    <x:t xml:space="preserve">0 = use model-calculated post-closing liquid assets.</x:t>
  </x:si>
  <x:si>
    <x:t xml:space="preserve">minimum_desired_liquid_reserve_floor</x:t>
  </x:si>
  <x:si>
    <x:t xml:space="preserve">Minimum desired liquid reserve floor</x:t>
  </x:si>
  <x:si>
    <x:t xml:space="preserve">$ today</x:t>
  </x:si>
  <x:si>
    <x:t xml:space="preserve">Primary reserve floor used in outputs.</x:t>
  </x:si>
  <x:si>
    <x:t xml:space="preserve">reserve_threshold_250k</x:t>
  </x:si>
  <x:si>
    <x:t xml:space="preserve">Reserve threshold 1</x:t>
  </x:si>
  <x:si>
    <x:t xml:space="preserve">Monte Carlo breach threshold.</x:t>
  </x:si>
  <x:si>
    <x:t xml:space="preserve">reserve_threshold_500k</x:t>
  </x:si>
  <x:si>
    <x:t xml:space="preserve">Reserve threshold 2</x:t>
  </x:si>
  <x:si>
    <x:t xml:space="preserve">reserve_threshold_750k</x:t>
  </x:si>
  <x:si>
    <x:t xml:space="preserve">Reserve threshold 3</x:t>
  </x:si>
  <x:si>
    <x:t xml:space="preserve">Stress test assumptions</x:t>
  </x:si>
  <x:si>
    <x:t xml:space="preserve">immediate_bear_market_drop_2027</x:t>
  </x:si>
  <x:si>
    <x:t xml:space="preserve">Immediate bear market drop in 2027</x:t>
  </x:si>
  <x:si>
    <x:t xml:space="preserve">Sequence-of-returns stress: forced return in model year 1.</x:t>
  </x:si>
  <x:si>
    <x:t xml:space="preserve">two_year_bear_market_drop_y1</x:t>
  </x:si>
  <x:si>
    <x:t xml:space="preserve">Two-year bear market, year 1</x:t>
  </x:si>
  <x:si>
    <x:t xml:space="preserve">First year of two-year bear market stress.</x:t>
  </x:si>
  <x:si>
    <x:t xml:space="preserve">two_year_bear_market_drop_y2</x:t>
  </x:si>
  <x:si>
    <x:t xml:space="preserve">Two-year bear market, year 2</x:t>
  </x:si>
  <x:si>
    <x:t xml:space="preserve">Second year of two-year bear market stress.</x:t>
  </x:si>
  <x:si>
    <x:t xml:space="preserve">flat_decade_real_return</x:t>
  </x:si>
  <x:si>
    <x:t xml:space="preserve">Flat decade real return</x:t>
  </x:si>
  <x:si>
    <x:t xml:space="preserve">Nominal return in years 1-10 equals inflation plus this real return.</x:t>
  </x:si>
  <x:si>
    <x:t xml:space="preserve">high_inflation_extra_spend_growth</x:t>
  </x:si>
  <x:si>
    <x:t xml:space="preserve">High inflation: extra spending growth</x:t>
  </x:si>
  <x:si>
    <x:t xml:space="preserve">Incremental expense growth above baseline.</x:t>
  </x:si>
  <x:si>
    <x:t xml:space="preserve">high_inflation_income_growth_haircut</x:t>
  </x:si>
  <x:si>
    <x:t xml:space="preserve">High inflation: income growth haircut</x:t>
  </x:si>
  <x:si>
    <x:t xml:space="preserve">Reference assumption for reader; expense stress is formula-driven.</x:t>
  </x:si>
  <x:si>
    <x:t xml:space="preserve">income_reduction_y5</x:t>
  </x:si>
  <x:si>
    <x:t xml:space="preserve">Reduced/part-time income beginning year 5</x:t>
  </x:si>
  <x:si>
    <x:t xml:space="preserve">Additional gross income reduction used in stress tests.</x:t>
  </x:si>
  <x:si>
    <x:t xml:space="preserve">expense_shock_low</x:t>
  </x:si>
  <x:si>
    <x:t xml:space="preserve">Unexpected expense shock - low</x:t>
  </x:si>
  <x:si>
    <x:t xml:space="preserve">Applied in recast/model year.</x:t>
  </x:si>
  <x:si>
    <x:t xml:space="preserve">expense_shock_medium</x:t>
  </x:si>
  <x:si>
    <x:t xml:space="preserve">Unexpected expense shock - medium</x:t>
  </x:si>
  <x:si>
    <x:t xml:space="preserve">expense_shock_severe</x:t>
  </x:si>
  <x:si>
    <x:t xml:space="preserve">Unexpected expense shock - severe</x:t>
  </x:si>
  <x:si>
    <x:t xml:space="preserve">home_value_growth</x:t>
  </x:si>
  <x:si>
    <x:t xml:space="preserve">Home value growth assumption</x:t>
  </x:si>
  <x:si>
    <x:t xml:space="preserve">Used only for optional net worth view; not spendable liquidity.</x:t>
  </x:si>
  <x:si>
    <x:t xml:space="preserve">claim_test_remaining_liquidity</x:t>
  </x:si>
  <x:si>
    <x:t xml:space="preserve">Claim test: remaining liquid assets are plenty</x:t>
  </x:si>
  <x:si>
    <x:t xml:space="preserve">Tests the retort claim that $800k of liquid assets after recast is plenty.</x:t>
  </x:si>
  <x:si>
    <x:t xml:space="preserve">mc_paths_recast_engine</x:t>
  </x:si>
  <x:si>
    <x:t xml:space="preserve">Monte Carlo paths in recast engine</x:t>
  </x:si>
  <x:si>
    <x:t xml:space="preserve">Uses existing MC_Paths_Base rows 5:504.</x:t>
  </x:si>
  <x:si>
    <x:t xml:space="preserve">bear_mc_forces_year1_return</x:t>
  </x:si>
  <x:si>
    <x:t xml:space="preserve">Bear MC forces year 1 return?</x:t>
  </x:si>
  <x:si>
    <x:t xml:space="preserve">Bear MC overlay uses immediate bear-market stress.</x:t>
  </x:si>
  <x:si>
    <x:t xml:space="preserve">starting_liquid_after_recast_override</x:t>
  </x:si>
  <x:si>
    <x:t xml:space="preserve">Starting liquid assets after recast override</x:t>
  </x:si>
  <x:si>
    <x:t xml:space="preserve">0 = model-calculated as before-recast liquid less paydown and fee.</x:t>
  </x:si>
  <x:si>
    <x:t xml:space="preserve">recast_expected_return_override</x:t>
  </x:si>
  <x:si>
    <x:t xml:space="preserve">Expected portfolio return override for recast engine</x:t>
  </x:si>
  <x:si>
    <x:t xml:space="preserve">0 = use baseline expected return in row 60.</x:t>
  </x:si>
  <x:si>
    <x:t xml:space="preserve">recast_volatility_override</x:t>
  </x:si>
  <x:si>
    <x:t xml:space="preserve">Monte Carlo volatility override for recast engine</x:t>
  </x:si>
  <x:si>
    <x:t xml:space="preserve">0 = use baseline annual volatility in row 61.</x:t>
  </x:si>
  <x:si>
    <x:t xml:space="preserve">recast_inflation_override</x:t>
  </x:si>
  <x:si>
    <x:t xml:space="preserve">Annual inflation override for recast engine</x:t>
  </x:si>
  <x:si>
    <x:t xml:space="preserve">0 = use baseline expected inflation in row 62.</x:t>
  </x:si>
  <x:si>
    <x:t xml:space="preserve">Core deterministic calculations used by the liquidity and Monte Carlo tabs.</x:t>
  </x:si>
  <x:si>
    <x:t xml:space="preserve">Calculation</x:t>
  </x:si>
  <x:si>
    <x:t xml:space="preserve">Formula / result</x:t>
  </x:si>
  <x:si>
    <x:t xml:space="preserve">Trace</x:t>
  </x:si>
  <x:si>
    <x:t xml:space="preserve">down_payment_amount</x:t>
  </x:si>
  <x:si>
    <x:t xml:space="preserve">Down payment amount</x:t>
  </x:si>
  <x:si>
    <x:t xml:space="preserve">Purchase price × down payment %</x:t>
  </x:si>
  <x:si>
    <x:t xml:space="preserve">mortgage_principal</x:t>
  </x:si>
  <x:si>
    <x:t xml:space="preserve">Mortgage principal</x:t>
  </x:si>
  <x:si>
    <x:t xml:space="preserve">Purchase price - down payment</x:t>
  </x:si>
  <x:si>
    <x:t xml:space="preserve">buyer_closing_costs</x:t>
  </x:si>
  <x:si>
    <x:t xml:space="preserve">Purchase price × closing cost %</x:t>
  </x:si>
  <x:si>
    <x:t xml:space="preserve">buyer_transfer_tax</x:t>
  </x:si>
  <x:si>
    <x:t xml:space="preserve">Purchase price × buyer-paid transfer/tax %</x:t>
  </x:si>
  <x:si>
    <x:t xml:space="preserve">gross_upfront_cash</x:t>
  </x:si>
  <x:si>
    <x:t xml:space="preserve">Gross upfront cash needed</x:t>
  </x:si>
  <x:si>
    <x:t xml:space="preserve">Down payment + closing + renovation + points + extras + transfer/tax</x:t>
  </x:si>
  <x:si>
    <x:t xml:space="preserve">family_loan_used</x:t>
  </x:si>
  <x:si>
    <x:t xml:space="preserve">Family loan used at close</x:t>
  </x:si>
  <x:si>
    <x:t xml:space="preserve">Family loan reduces cash need but remains liability</x:t>
  </x:si>
  <x:si>
    <x:t xml:space="preserve">net_cash_from_portfolio</x:t>
  </x:si>
  <x:si>
    <x:t xml:space="preserve">Net cash from portfolio</x:t>
  </x:si>
  <x:si>
    <x:t xml:space="preserve">Gross upfront - family loan</x:t>
  </x:si>
  <x:si>
    <x:t xml:space="preserve">portfolio_after_closing</x:t>
  </x:si>
  <x:si>
    <x:t xml:space="preserve">Portfolio after closing</x:t>
  </x:si>
  <x:si>
    <x:t xml:space="preserve">Starting portfolio - net cash from portfolio</x:t>
  </x:si>
  <x:si>
    <x:t xml:space="preserve">starting_liquid_investments</x:t>
  </x:si>
  <x:si>
    <x:t xml:space="preserve">Starting liquid investments after close</x:t>
  </x:si>
  <x:si>
    <x:t xml:space="preserve">Post-close portfolio × liquid share</x:t>
  </x:si>
  <x:si>
    <x:t xml:space="preserve">starting_retirement_nonliquid</x:t>
  </x:si>
  <x:si>
    <x:t xml:space="preserve">Starting retirement/non-liquid investments after close</x:t>
  </x:si>
  <x:si>
    <x:t xml:space="preserve">Post-close portfolio × non-liquid share</x:t>
  </x:si>
  <x:si>
    <x:t xml:space="preserve">monthly_mortgage_pi</x:t>
  </x:si>
  <x:si>
    <x:t xml:space="preserve">Monthly mortgage principal &amp; interest</x:t>
  </x:si>
  <x:si>
    <x:t xml:space="preserve">Fixed-rate mortgage payment</x:t>
  </x:si>
  <x:si>
    <x:t xml:space="preserve">monthly_property_tax</x:t>
  </x:si>
  <x:si>
    <x:t xml:space="preserve">Monthly property tax</x:t>
  </x:si>
  <x:si>
    <x:t xml:space="preserve">Tax basis × property tax rate / months</x:t>
  </x:si>
  <x:si>
    <x:t xml:space="preserve">monthly_insurance</x:t>
  </x:si>
  <x:si>
    <x:t xml:space="preserve">Monthly homeowners insurance</x:t>
  </x:si>
  <x:si>
    <x:t xml:space="preserve">Annual insurance / months</x:t>
  </x:si>
  <x:si>
    <x:t xml:space="preserve">monthly_maintenance</x:t>
  </x:si>
  <x:si>
    <x:t xml:space="preserve">Monthly maintenance reserve</x:t>
  </x:si>
  <x:si>
    <x:t xml:space="preserve">Price × maintenance % / months</x:t>
  </x:si>
  <x:si>
    <x:t xml:space="preserve">monthly_capex</x:t>
  </x:si>
  <x:si>
    <x:t xml:space="preserve">Monthly capex reserve</x:t>
  </x:si>
  <x:si>
    <x:t xml:space="preserve">Price × capex % / months</x:t>
  </x:si>
  <x:si>
    <x:t xml:space="preserve">family_loan_monthly_service</x:t>
  </x:si>
  <x:si>
    <x:t xml:space="preserve">Family loan monthly service</x:t>
  </x:si>
  <x:si>
    <x:t xml:space="preserve">Principal repayment + simple interest</x:t>
  </x:si>
  <x:si>
    <x:t xml:space="preserve">monthly_ownership_cost</x:t>
  </x:si>
  <x:si>
    <x:t xml:space="preserve">Total monthly ownership cost</x:t>
  </x:si>
  <x:si>
    <x:t xml:space="preserve">P&amp;I + taxes + insurance + utilities + reserves + HOA/PMI + family loan</x:t>
  </x:si>
  <x:si>
    <x:t xml:space="preserve">annual_ownership_cost</x:t>
  </x:si>
  <x:si>
    <x:t xml:space="preserve">Annual ownership cost</x:t>
  </x:si>
  <x:si>
    <x:t xml:space="preserve">Monthly ownership × months</x:t>
  </x:si>
  <x:si>
    <x:t xml:space="preserve">monthly_nonhousing_burn</x:t>
  </x:si>
  <x:si>
    <x:t xml:space="preserve">Monthly non-housing burn</x:t>
  </x:si>
  <x:si>
    <x:t xml:space="preserve">Living expenses + debt</x:t>
  </x:si>
  <x:si>
    <x:t xml:space="preserve">monthly_required_outflow</x:t>
  </x:si>
  <x:si>
    <x:t xml:space="preserve">Monthly required outflow before taxable savings</x:t>
  </x:si>
  <x:si>
    <x:t xml:space="preserve">Ownership + non-housing burn</x:t>
  </x:si>
  <x:si>
    <x:t xml:space="preserve">liquidity_reserve_target</x:t>
  </x:si>
  <x:si>
    <x:t xml:space="preserve">Current liquidity reserve target</x:t>
  </x:si>
  <x:si>
    <x:t xml:space="preserve">Monthly required outflow × reserve months + cushion</x:t>
  </x:si>
  <x:si>
    <x:t xml:space="preserve">Recast Mechanics</x:t>
  </x:si>
  <x:si>
    <x:t xml:space="preserve">Description</x:t>
  </x:si>
  <x:si>
    <x:t xml:space="preserve">From Assumptions.</x:t>
  </x:si>
  <x:si>
    <x:t xml:space="preserve">original_loan_amount</x:t>
  </x:si>
  <x:si>
    <x:t xml:space="preserve">Original mortgage principal</x:t>
  </x:si>
  <x:si>
    <x:t xml:space="preserve">Purchase price less down payment.</x:t>
  </x:si>
  <x:si>
    <x:t xml:space="preserve">monthly_mortgage_rate</x:t>
  </x:si>
  <x:si>
    <x:t xml:space="preserve">Monthly mortgage rate</x:t>
  </x:si>
  <x:si>
    <x:t xml:space="preserve">Annual mortgage rate / 12.</x:t>
  </x:si>
  <x:si>
    <x:t xml:space="preserve">original_term_months</x:t>
  </x:si>
  <x:si>
    <x:t xml:space="preserve">Original mortgage term</x:t>
  </x:si>
  <x:si>
    <x:t xml:space="preserve">Mortgage term in months.</x:t>
  </x:si>
  <x:si>
    <x:t xml:space="preserve">original_monthly_pi</x:t>
  </x:si>
  <x:si>
    <x:t xml:space="preserve">Original monthly principal and interest</x:t>
  </x:si>
  <x:si>
    <x:t xml:space="preserve">Formula-driven PMT.</x:t>
  </x:si>
  <x:si>
    <x:t xml:space="preserve">recast_active</x:t>
  </x:si>
  <x:si>
    <x:t xml:space="preserve">Recast active?</x:t>
  </x:si>
  <x:si>
    <x:t xml:space="preserve">Master switch.</x:t>
  </x:si>
  <x:si>
    <x:t xml:space="preserve">recast_calendar_year</x:t>
  </x:si>
  <x:si>
    <x:t xml:space="preserve">Recast calendar year</x:t>
  </x:si>
  <x:si>
    <x:t xml:space="preserve">Default 2027.</x:t>
  </x:si>
  <x:si>
    <x:t xml:space="preserve">recast_model_year</x:t>
  </x:si>
  <x:si>
    <x:t xml:space="preserve">Recast model year</x:t>
  </x:si>
  <x:si>
    <x:t xml:space="preserve">Calendar year less model start year.</x:t>
  </x:si>
  <x:si>
    <x:t xml:space="preserve">1 = January.</x:t>
  </x:si>
  <x:si>
    <x:t xml:space="preserve">months_elapsed_pre_recast</x:t>
  </x:si>
  <x:si>
    <x:t xml:space="preserve">Months elapsed before recast</x:t>
  </x:si>
  <x:si>
    <x:t xml:space="preserve">Used for balance before recast.</x:t>
  </x:si>
  <x:si>
    <x:t xml:space="preserve">remaining_term_months</x:t>
  </x:si>
  <x:si>
    <x:t xml:space="preserve">Remaining term after recast</x:t>
  </x:si>
  <x:si>
    <x:t xml:space="preserve">Keeps term same unless toggle says otherwise.</x:t>
  </x:si>
  <x:si>
    <x:t xml:space="preserve">mortgage_balance_before_recast</x:t>
  </x:si>
  <x:si>
    <x:t xml:space="preserve">Mortgage balance before recast</x:t>
  </x:si>
  <x:si>
    <x:t xml:space="preserve">Outstanding principal after elapsed payments.</x:t>
  </x:si>
  <x:si>
    <x:t xml:space="preserve">principal_paydown_requested</x:t>
  </x:si>
  <x:si>
    <x:t xml:space="preserve">Principal paydown requested</x:t>
  </x:si>
  <x:si>
    <x:t xml:space="preserve">Default $200k.</x:t>
  </x:si>
  <x:si>
    <x:t xml:space="preserve">Lender/admin fee.</x:t>
  </x:si>
  <x:si>
    <x:t xml:space="preserve">principal_paydown_applied</x:t>
  </x:si>
  <x:si>
    <x:t xml:space="preserve">Principal paydown applied</x:t>
  </x:si>
  <x:si>
    <x:t xml:space="preserve">Capped by principal and available liquid assets.</x:t>
  </x:si>
  <x:si>
    <x:t xml:space="preserve">mortgage_balance_after_recast</x:t>
  </x:si>
  <x:si>
    <x:t xml:space="preserve">Mortgage balance after recast</x:t>
  </x:si>
  <x:si>
    <x:t xml:space="preserve">Balance before recast less applied paydown.</x:t>
  </x:si>
  <x:si>
    <x:t xml:space="preserve">payment_recalculated</x:t>
  </x:si>
  <x:si>
    <x:t xml:space="preserve">Payment recalculated?</x:t>
  </x:si>
  <x:si>
    <x:t xml:space="preserve">If No, payment stays original.</x:t>
  </x:si>
  <x:si>
    <x:t xml:space="preserve">new_monthly_pi_after_recast</x:t>
  </x:si>
  <x:si>
    <x:t xml:space="preserve">New monthly principal and interest after recast</x:t>
  </x:si>
  <x:si>
    <x:t xml:space="preserve">PMT on lower balance and remaining term.</x:t>
  </x:si>
  <x:si>
    <x:t xml:space="preserve">monthly_payment_reduction</x:t>
  </x:si>
  <x:si>
    <x:t xml:space="preserve">Monthly payment reduction</x:t>
  </x:si>
  <x:si>
    <x:t xml:space="preserve">Original P&amp;I less recast P&amp;I.</x:t>
  </x:si>
  <x:si>
    <x:t xml:space="preserve">annual_cash_flow_improvement</x:t>
  </x:si>
  <x:si>
    <x:t xml:space="preserve">Annual cash-flow improvement</x:t>
  </x:si>
  <x:si>
    <x:t xml:space="preserve">Monthly payment reduction x 12.</x:t>
  </x:si>
  <x:si>
    <x:t xml:space="preserve">breakeven_years</x:t>
  </x:si>
  <x:si>
    <x:t xml:space="preserve">Breakeven period on liquidity sacrificed</x:t>
  </x:si>
  <x:si>
    <x:t xml:space="preserve">Paydown + fee divided by annual cash savings.</x:t>
  </x:si>
  <x:si>
    <x:t xml:space="preserve">starting_liquid_before_recast</x:t>
  </x:si>
  <x:si>
    <x:t xml:space="preserve">Starting liquid assets before recast</x:t>
  </x:si>
  <x:si>
    <x:t xml:space="preserve">Override or model-calculated post-closing liquid.</x:t>
  </x:si>
  <x:si>
    <x:t xml:space="preserve">starting_liquid_after_recast</x:t>
  </x:si>
  <x:si>
    <x:t xml:space="preserve">Starting liquid assets after recast</x:t>
  </x:si>
  <x:si>
    <x:t xml:space="preserve">Before recast less paydown and fee, unless overridden.</x:t>
  </x:si>
  <x:si>
    <x:t xml:space="preserve">reserve_floor</x:t>
  </x:si>
  <x:si>
    <x:t xml:space="preserve">Primary reserve floor.</x:t>
  </x:si>
  <x:si>
    <x:t xml:space="preserve">adequate_liquidity_after_recast</x:t>
  </x:si>
  <x:si>
    <x:t xml:space="preserve">Adequate liquidity immediately after recast?</x:t>
  </x:si>
  <x:si>
    <x:t xml:space="preserve">Compares after-recast liquidity to reserve floor.</x:t>
  </x:si>
  <x:si>
    <x:t xml:space="preserve">opportunity_cost_growth_foregone</x:t>
  </x:si>
  <x:si>
    <x:t xml:space="preserve">Opportunity cost of paydown at retirement</x:t>
  </x:si>
  <x:si>
    <x:t xml:space="preserve">Future investment growth foregone before counting lower payments.</x:t>
  </x:si>
  <x:si>
    <x:t xml:space="preserve">future_value_of_recast_cash</x:t>
  </x:si>
  <x:si>
    <x:t xml:space="preserve">Future value of recast cash at retirement</x:t>
  </x:si>
  <x:si>
    <x:t xml:space="preserve">Paydown + fee grown at expected return.</x:t>
  </x:si>
  <x:si>
    <x:t xml:space="preserve">real_future_value_of_recast_cash</x:t>
  </x:si>
  <x:si>
    <x:t xml:space="preserve">Real future value of recast cash</x:t>
  </x:si>
  <x:si>
    <x:t xml:space="preserve">Inflation-adjusted future value.</x:t>
  </x:si>
  <x:si>
    <x:t xml:space="preserve">claim_800k_test</x:t>
  </x:si>
  <x:si>
    <x:t xml:space="preserve">Does after-recast liquidity meet $800k claim?</x:t>
  </x:si>
  <x:si>
    <x:t xml:space="preserve">Text</x:t>
  </x:si>
  <x:si>
    <x:t xml:space="preserve">Tests stated claim.</x:t>
  </x:si>
  <x:si>
    <x:t xml:space="preserve">effective_expected_return</x:t>
  </x:si>
  <x:si>
    <x:t xml:space="preserve">Effective expected return</x:t>
  </x:si>
  <x:si>
    <x:t xml:space="preserve">Override if provided; otherwise baseline return.</x:t>
  </x:si>
  <x:si>
    <x:t xml:space="preserve">effective_market_volatility</x:t>
  </x:si>
  <x:si>
    <x:t xml:space="preserve">Effective annual volatility</x:t>
  </x:si>
  <x:si>
    <x:t xml:space="preserve">Override if provided; otherwise baseline volatility.</x:t>
  </x:si>
  <x:si>
    <x:t xml:space="preserve">effective_inflation</x:t>
  </x:si>
  <x:si>
    <x:t xml:space="preserve">Effective inflation</x:t>
  </x:si>
  <x:si>
    <x:t xml:space="preserve">Override if provided; otherwise baseline inflation.</x:t>
  </x:si>
  <x:si>
    <x:t xml:space="preserve">Annual Forecast Supporting Recast Decision</x:t>
  </x:si>
  <x:si>
    <x:t xml:space="preserve">Metric</x:t>
  </x:si>
  <x:si>
    <x:t xml:space="preserve">Annual cash-flow: no recast</x:t>
  </x:si>
  <x:si>
    <x:t xml:space="preserve">Annual cash-flow: $200k recast</x:t>
  </x:si>
  <x:si>
    <x:t xml:space="preserve">One-time recast cash outflow</x:t>
  </x:si>
  <x:si>
    <x:t xml:space="preserve">Liquid assets: no recast</x:t>
  </x:si>
  <x:si>
    <x:t xml:space="preserve">Liquid assets: $200k recast</x:t>
  </x:si>
  <x:si>
    <x:t xml:space="preserve">Annual withdrawals from taxable: no recast</x:t>
  </x:si>
  <x:si>
    <x:t xml:space="preserve">Annual withdrawals/recast outflow from taxable: $200k recast</x:t>
  </x:si>
  <x:si>
    <x:t xml:space="preserve">Cumulative withdrawals: no recast</x:t>
  </x:si>
  <x:si>
    <x:t xml:space="preserve">Cumulative withdrawals/recast outflow: $200k recast</x:t>
  </x:si>
  <x:si>
    <x:t xml:space="preserve">Retirement/non-liquid assets</x:t>
  </x:si>
  <x:si>
    <x:t xml:space="preserve">Total investable assets: no recast</x:t>
  </x:si>
  <x:si>
    <x:t xml:space="preserve">Total investable assets: $200k recast</x:t>
  </x:si>
  <x:si>
    <x:t xml:space="preserve">Inflation factor</x:t>
  </x:si>
  <x:si>
    <x:t xml:space="preserve">Real liquid assets: no recast</x:t>
  </x:si>
  <x:si>
    <x:t xml:space="preserve">Real liquid assets: $200k recast</x:t>
  </x:si>
  <x:si>
    <x:t xml:space="preserve">Inflated reserve floor</x:t>
  </x:si>
  <x:si>
    <x:t xml:space="preserve">30-Year Liquidity + Retirement Projection</x:t>
  </x:si>
  <x:si>
    <x:t xml:space="preserve">Base deterministic view with part-time switch in year 3. Liquid investments are available for runway; retirement/non-liquid assets are shown separately.</x:t>
  </x:si>
  <x:si>
    <x:t xml:space="preserve">Year number</x:t>
  </x:si>
  <x:si>
    <x:t xml:space="preserve">Annual spendable cash before housing</x:t>
  </x:si>
  <x:si>
    <x:t xml:space="preserve">Annual employee retirement/HSA savings</x:t>
  </x:si>
  <x:si>
    <x:t xml:space="preserve">Annual employer match</x:t>
  </x:si>
  <x:si>
    <x:t xml:space="preserve">Total retirement savings</x:t>
  </x:si>
  <x:si>
    <x:t xml:space="preserve">Annual non-housing burn</x:t>
  </x:si>
  <x:si>
    <x:t xml:space="preserve">Annual taxable/free-cash savings target</x:t>
  </x:si>
  <x:si>
    <x:t xml:space="preserve">Annual liquid contribution / draw</x:t>
  </x:si>
  <x:si>
    <x:t xml:space="preserve">Liquid investments — expected return path</x:t>
  </x:si>
  <x:si>
    <x:t xml:space="preserve">Retirement/non-liquid investments — separate column</x:t>
  </x:si>
  <x:si>
    <x:t xml:space="preserve">Total investments shown (liquid + retirement/non-liquid)</x:t>
  </x:si>
  <x:si>
    <x:t xml:space="preserve">factor</x:t>
  </x:si>
  <x:si>
    <x:t xml:space="preserve">Liquid investments real dollars</x:t>
  </x:si>
  <x:si>
    <x:t xml:space="preserve">Retirement/non-liquid real dollars</x:t>
  </x:si>
  <x:si>
    <x:t xml:space="preserve">Total investments real dollars</x:t>
  </x:si>
  <x:si>
    <x:t xml:space="preserve">Required monthly outflow</x:t>
  </x:si>
  <x:si>
    <x:t xml:space="preserve">Liquidity reserve target</x:t>
  </x:si>
  <x:si>
    <x:t xml:space="preserve">Runway months</x:t>
  </x:si>
  <x:si>
    <x:t xml:space="preserve">Regenerating Monte Carlo — Recast-adjustable Base Part-Time Year 3</x:t>
  </x:si>
  <x:si>
    <x:t xml:space="preserve">Recast controls for this Monte Carlo tab</x:t>
  </x:si>
  <x:si>
    <x:t xml:space="preserve">How to read Base Monte Carlo</x:t>
  </x:si>
  <x:si>
    <x:t xml:space="preserve">Change J5 for recast dollars and J6 for recast year; press F9 in Excel to resimulate. Set J4 to No or J5 to $0 for no-recast.</x:t>
  </x:si>
  <x:si>
    <x:t xml:space="preserve">What this tab shows</x:t>
  </x:si>
  <x:si>
    <x:t xml:space="preserve">Liquid investments in real dollars under deterministic and Monte Carlo paths.</x:t>
  </x:si>
  <x:si>
    <x:t xml:space="preserve">Input / output</x:t>
  </x:si>
  <x:si>
    <x:t xml:space="preserve">Derived metric</x:t>
  </x:si>
  <x:si>
    <x:t xml:space="preserve">Part-time timing</x:t>
  </x:si>
  <x:si>
    <x:t xml:space="preserve">Base case uses Assumptions!C19: part-time income reduction begins in year 3.</x:t>
  </x:si>
  <x:si>
    <x:t xml:space="preserve">Key metric</x:t>
  </x:si>
  <x:si>
    <x:t xml:space="preserve">Interpretation</x:t>
  </x:si>
  <x:si>
    <x:t xml:space="preserve">Monte Carlo setting</x:t>
  </x:si>
  <x:si>
    <x:t xml:space="preserve">Where / note</x:t>
  </x:si>
  <x:si>
    <x:t xml:space="preserve">Enable recast in this tab?</x:t>
  </x:si>
  <x:si>
    <x:t xml:space="preserve">Set to No or set paydown to $0 for the base path.</x:t>
  </x:si>
  <x:si>
    <x:t xml:space="preserve">P5 / P10 / P15</x:t>
  </x:si>
  <x:si>
    <x:t xml:space="preserve">Downside outcomes. Example: P5 means only 5% of simulations finish below that value.</x:t>
  </x:si>
  <x:si>
    <x:t xml:space="preserve">The year the part-time income reduction begins</x:t>
  </x:si>
  <x:si>
    <x:t xml:space="preserve">Simulation paths</x:t>
  </x:si>
  <x:si>
    <x:t xml:space="preserve">Formula engine path count</x:t>
  </x:si>
  <x:si>
    <x:t xml:space="preserve">Recast principal paydown</x:t>
  </x:si>
  <x:si>
    <x:t xml:space="preserve">User-editable. Try $0, $200k, $300k, etc.</x:t>
  </x:si>
  <x:si>
    <x:t xml:space="preserve">Used to calculate balance before recast.</x:t>
  </x:si>
  <x:si>
    <x:t xml:space="preserve">P50 / Median</x:t>
  </x:si>
  <x:si>
    <x:t xml:space="preserve">Middle simulated result.</x:t>
  </x:si>
  <x:si>
    <x:t xml:space="preserve">Inflation-adjusted value of example amount</x:t>
  </x:si>
  <x:si>
    <x:t xml:space="preserve">Nominal future value restated in today's dollars</x:t>
  </x:si>
  <x:si>
    <x:t xml:space="preserve">Expected nominal return</x:t>
  </x:si>
  <x:si>
    <x:t xml:space="preserve">User-editable. Example: 2027 means model year 1.</x:t>
  </x:si>
  <x:si>
    <x:t xml:space="preserve">Outstanding principal before paydown.</x:t>
  </x:si>
  <x:si>
    <x:t xml:space="preserve">P85 / P90 / P95</x:t>
  </x:si>
  <x:si>
    <x:t xml:space="preserve">Upside outcomes. Example: P95 means 95% of simulations finish below that value.</x:t>
  </x:si>
  <x:si>
    <x:t xml:space="preserve">Expected-return path, real dollars</x:t>
  </x:si>
  <x:si>
    <x:t xml:space="preserve">Annual volatility</x:t>
  </x:si>
  <x:si>
    <x:t xml:space="preserve">1 = January; controls partial-year savings.</x:t>
  </x:si>
  <x:si>
    <x:t xml:space="preserve">Applied principal paydown</x:t>
  </x:si>
  <x:si>
    <x:t xml:space="preserve">Capped at outstanding principal.</x:t>
  </x:si>
  <x:si>
    <x:t xml:space="preserve">Retirement/non-liquid real</x:t>
  </x:si>
  <x:si>
    <x:t xml:space="preserve">Shown separately from liquid investments. It is household wealth, but not assumed spendable for housing runway.</x:t>
  </x:si>
  <x:si>
    <x:t xml:space="preserve">Year 30 retirement/non-liquid real</x:t>
  </x:si>
  <x:si>
    <x:t xml:space="preserve">Shown separately from liquid investments</x:t>
  </x:si>
  <x:si>
    <x:t xml:space="preserve">Inflation</x:t>
  </x:si>
  <x:si>
    <x:t xml:space="preserve">Included as an immediate liquid outflow.</x:t>
  </x:si>
  <x:si>
    <x:t xml:space="preserve">Keeps original maturity if term stays same.</x:t>
  </x:si>
  <x:si>
    <x:t xml:space="preserve">Total median + retirement real</x:t>
  </x:si>
  <x:si>
    <x:t xml:space="preserve">Median liquid real value plus deterministic retirement/non-liquid real balance.</x:t>
  </x:si>
  <x:si>
    <x:t xml:space="preserve">Bottom 5% liquid outcome</x:t>
  </x:si>
  <x:si>
    <x:t xml:space="preserve">MC percentile columns</x:t>
  </x:si>
  <x:si>
    <x:t xml:space="preserve">All included</x:t>
  </x:si>
  <x:si>
    <x:t xml:space="preserve">If No, payment reduction is zero.</x:t>
  </x:si>
  <x:si>
    <x:t xml:space="preserve">New monthly P&amp;I</x:t>
  </x:si>
  <x:si>
    <x:t xml:space="preserve">Formula-driven PMT after recast.</x:t>
  </x:si>
  <x:si>
    <x:t xml:space="preserve">Share of the 500 paths equal to zero in that specific year only. It is not a cumulative lifetime depletion probability.</x:t>
  </x:si>
  <x:si>
    <x:t xml:space="preserve">Year 30 MC P50 liquid real</x:t>
  </x:si>
  <x:si>
    <x:t xml:space="preserve">Median liquid outcome</x:t>
  </x:si>
  <x:si>
    <x:t xml:space="preserve">Probability zero in Year 30 only</x:t>
  </x:si>
  <x:si>
    <x:t xml:space="preserve">Current-year zero probability, not cumulative</x:t>
  </x:si>
  <x:si>
    <x:t xml:space="preserve">Loan term stays same?</x:t>
  </x:si>
  <x:si>
    <x:t xml:space="preserve">If No, payment is recalculated over full 30 years.</x:t>
  </x:si>
  <x:si>
    <x:t xml:space="preserve">Original P&amp;I less new P&amp;I.</x:t>
  </x:si>
  <x:si>
    <x:t xml:space="preserve">Regenerate</x:t>
  </x:si>
  <x:si>
    <x:t xml:space="preserve">Press F9 in Excel. Path formulas are on MC_Paths_Base.</x:t>
  </x:si>
  <x:si>
    <x:t xml:space="preserve">Upper 95% liquid outcome</x:t>
  </x:si>
  <x:si>
    <x:t xml:space="preserve">Linked to Assumptions unless overwritten.</x:t>
  </x:si>
  <x:si>
    <x:t xml:space="preserve">Annual P&amp;I savings</x:t>
  </x:si>
  <x:si>
    <x:t xml:space="preserve">Monthly reduction x 12.</x:t>
  </x:si>
  <x:si>
    <x:t xml:space="preserve">Important caveat</x:t>
  </x:si>
  <x:si>
    <x:t xml:space="preserve">Monte Carlo is scenario modeling, not a prediction. Results depend heavily on return, volatility, inflation, and cash-flow assumptions.</x:t>
  </x:si>
  <x:si>
    <x:t xml:space="preserve">Recast cash outflow</x:t>
  </x:si>
  <x:si>
    <x:t xml:space="preserve">Year</x:t>
  </x:si>
  <x:si>
    <x:t xml:space="preserve">Deterministic liquid real</x:t>
  </x:si>
  <x:si>
    <x:t xml:space="preserve">MC P5 real</x:t>
  </x:si>
  <x:si>
    <x:t xml:space="preserve">MC P10 real</x:t>
  </x:si>
  <x:si>
    <x:t xml:space="preserve">MC P15 real</x:t>
  </x:si>
  <x:si>
    <x:t xml:space="preserve">MC P25 real</x:t>
  </x:si>
  <x:si>
    <x:t xml:space="preserve">MC median real</x:t>
  </x:si>
  <x:si>
    <x:t xml:space="preserve">MC P75 real</x:t>
  </x:si>
  <x:si>
    <x:t xml:space="preserve">MC P85 real</x:t>
  </x:si>
  <x:si>
    <x:t xml:space="preserve">MC P90 real</x:t>
  </x:si>
  <x:si>
    <x:t xml:space="preserve">MC P95 real</x:t>
  </x:si>
  <x:si>
    <x:t xml:space="preserve">Prob. zero in that year</x:t>
  </x:si>
  <x:si>
    <x:t xml:space="preserve">Total median + retirement</x:t>
  </x:si>
  <x:si>
    <x:t xml:space="preserve">Recast-adjusted annual cash flows feeding MC_Paths_Recast_30Y</x:t>
  </x:si>
  <x:si>
    <x:t xml:space="preserve">Model year</x:t>
  </x:si>
  <x:si>
    <x:t xml:space="preserve">Calendar year</x:t>
  </x:si>
  <x:si>
    <x:t xml:space="preserve">Base annual liquid contribution / draw</x:t>
  </x:si>
  <x:si>
    <x:t xml:space="preserve">One-time recast outflow</x:t>
  </x:si>
  <x:si>
    <x:t xml:space="preserve">P&amp;I savings from recast</x:t>
  </x:si>
  <x:si>
    <x:t xml:space="preserve">Net annual liquid contribution / draw used in MC</x:t>
  </x:si>
  <x:si>
    <x:t xml:space="preserve">Savings months in that year</x:t>
  </x:si>
  <x:si>
    <x:t xml:space="preserve">Deterministic liquid path, nominal</x:t>
  </x:si>
  <x:si>
    <x:t xml:space="preserve">Deterministic liquid path, real</x:t>
  </x:si>
  <x:si>
    <x:t xml:space="preserve">Methodology notes</x:t>
  </x:si>
  <x:si>
    <x:t xml:space="preserve">This tab's percentiles now come from MC_Paths_Recast_30Y, which uses the recast amount, year, month, fee, and payment-reduction formulas in I:O.</x:t>
  </x:si>
  <x:si>
    <x:t xml:space="preserve">Press F9 in Excel to regenerate RAND() paths after changing recast inputs. Set Enable recast to No or paydown to $0 for a no-recast run.</x:t>
  </x:si>
  <x:si>
    <x:t xml:space="preserve">The recast is modeled as an immediate liquid-asset outflow in the selected year and as lower P&amp;I payments from that point forward.</x:t>
  </x:si>
  <x:si>
    <x:t xml:space="preserve">Monte Carlo Path Engine — Base part-time year 3</x:t>
  </x:si>
  <x:si>
    <x:t xml:space="preserve">Engine sheet. Do not edit individual formulas. Press F9 / recalculate workbook to regenerate all RAND() paths.</x:t>
  </x:si>
  <x:si>
    <x:t xml:space="preserve">Simulation</x:t>
  </x:si>
  <x:si>
    <x:t xml:space="preserve">Year 0</x:t>
  </x:si>
  <x:si>
    <x:t xml:space="preserve">Year 1</x:t>
  </x:si>
  <x:si>
    <x:t xml:space="preserve">Year 2</x:t>
  </x:si>
  <x:si>
    <x:t xml:space="preserve">Year 3</x:t>
  </x:si>
  <x:si>
    <x:t xml:space="preserve">Year 4</x:t>
  </x:si>
  <x:si>
    <x:t xml:space="preserve">Year 5</x:t>
  </x:si>
  <x:si>
    <x:t xml:space="preserve">Year 6</x:t>
  </x:si>
  <x:si>
    <x:t xml:space="preserve">Year 7</x:t>
  </x:si>
  <x:si>
    <x:t xml:space="preserve">Year 8</x:t>
  </x:si>
  <x:si>
    <x:t xml:space="preserve">Year 9</x:t>
  </x:si>
  <x:si>
    <x:t xml:space="preserve">Year 10</x:t>
  </x:si>
  <x:si>
    <x:t xml:space="preserve">Year 11</x:t>
  </x:si>
  <x:si>
    <x:t xml:space="preserve">Year 12</x:t>
  </x:si>
  <x:si>
    <x:t xml:space="preserve">Year 13</x:t>
  </x:si>
  <x:si>
    <x:t xml:space="preserve">Year 14</x:t>
  </x:si>
  <x:si>
    <x:t xml:space="preserve">Year 15</x:t>
  </x:si>
  <x:si>
    <x:t xml:space="preserve">Year 16</x:t>
  </x:si>
  <x:si>
    <x:t xml:space="preserve">Year 17</x:t>
  </x:si>
  <x:si>
    <x:t xml:space="preserve">Year 18</x:t>
  </x:si>
  <x:si>
    <x:t xml:space="preserve">Year 19</x:t>
  </x:si>
  <x:si>
    <x:t xml:space="preserve">Year 20</x:t>
  </x:si>
  <x:si>
    <x:t xml:space="preserve">Year 21</x:t>
  </x:si>
  <x:si>
    <x:t xml:space="preserve">Year 22</x:t>
  </x:si>
  <x:si>
    <x:t xml:space="preserve">Year 23</x:t>
  </x:si>
  <x:si>
    <x:t xml:space="preserve">Year 24</x:t>
  </x:si>
  <x:si>
    <x:t xml:space="preserve">Year 25</x:t>
  </x:si>
  <x:si>
    <x:t xml:space="preserve">Year 26</x:t>
  </x:si>
  <x:si>
    <x:t xml:space="preserve">Year 27</x:t>
  </x:si>
  <x:si>
    <x:t xml:space="preserve">Year 28</x:t>
  </x:si>
  <x:si>
    <x:t xml:space="preserve">Year 29</x:t>
  </x:si>
  <x:si>
    <x:t xml:space="preserve">Year 30</x:t>
  </x:si>
  <x:si>
    <x:t xml:space="preserve">Regenerating Monte Carlo — Part-Time Cash Reduction in Year 5</x:t>
  </x:si>
  <x:si>
    <x:t xml:space="preserve">How to read Part-Time Year 5 Monte Carlo</x:t>
  </x:si>
  <x:si>
    <x:t xml:space="preserve">Separate version with part-time cash reduction beginning in year 5. Retirement/non-liquid savings are shown separately from liquid investments. The live RAND engine was changed to avoid name-error compatibility issues.</x:t>
  </x:si>
  <x:si>
    <x:t xml:space="preserve">Alternative case uses Assumptions!C20: part-time income reduction begins in year 5.</x:t>
  </x:si>
  <x:si>
    <x:t xml:space="preserve">Regeneration note</x:t>
  </x:si>
  <x:si>
    <x:t xml:space="preserve">Press F9 / recalculate workbook</x:t>
  </x:si>
  <x:si>
    <x:t xml:space="preserve">RAND() formulas will regenerate</x:t>
  </x:si>
  <x:si>
    <x:t xml:space="preserve">Percentiles recalc from path engine</x:t>
  </x:si>
  <x:si>
    <x:t xml:space="preserve">Path formulas are on MC_Paths_PT5</x:t>
  </x:si>
  <x:si>
    <x:t xml:space="preserve">P5/P10/P15/P25/P50/P75/P85/P90/P95</x:t>
  </x:si>
  <x:si>
    <x:t xml:space="preserve">Press F9 in Excel. Path formulas are on MC_Paths_PT5.</x:t>
  </x:si>
  <x:si>
    <x:t xml:space="preserve">Deterministic Engine — Part-Time Switch in Year 5</x:t>
  </x:si>
  <x:si>
    <x:t xml:space="preserve">This lower section drives the Part-Time Year 5 Monte Carlo output above. It uses Assumptions!C20 as the part-time switch year.</x:t>
  </x:si>
  <x:si>
    <x:t xml:space="preserve">Monte Carlo market performance uses a workbook-compatible 12-RAND approximation to a standard normal distribution, calibrated to the expected nominal return and annual volatility assumptions. Press F9 to regenerate.</x:t>
  </x:si>
  <x:si>
    <x:t xml:space="preserve">Path count is intentionally fixed at 500 because the engine sheets contain rows 5:504. To use more paths, expand MC_Paths_Base, MC_Paths_PT5, and all percentile/probability ranges together.</x:t>
  </x:si>
  <x:si>
    <x:t xml:space="preserve">Retirement/non-liquid balances are shown separately and deterministically. If those assets are market-invested, total-wealth volatility is understated; the liquid Monte Carlo focuses on spendable/liquid investment risk.</x:t>
  </x:si>
  <x:si>
    <x:t xml:space="preserve">Monte Carlo Path Engine — Part-time switch year 5</x:t>
  </x:si>
  <x:si>
    <x:t xml:space="preserve">Checks for formula structure, scenario wiring, Monte Carlo mechanics, and reader-facing outputs.</x:t>
  </x:si>
  <x:si>
    <x:t xml:space="preserve">Check</x:t>
  </x:si>
  <x:si>
    <x:t xml:space="preserve">Result</x:t>
  </x:si>
  <x:si>
    <x:t xml:space="preserve">Monte Carlo paths positive</x:t>
  </x:si>
  <x:si>
    <x:t xml:space="preserve">Path count must be positive.</x:t>
  </x:si>
  <x:si>
    <x:t xml:space="preserve">Path count matches engine ranges</x:t>
  </x:si>
  <x:si>
    <x:t xml:space="preserve">C63 must match engine rows 5:504.</x:t>
  </x:si>
  <x:si>
    <x:t xml:space="preserve">Base percentile ordering at year 30</x:t>
  </x:si>
  <x:si>
    <x:t xml:space="preserve">Percentiles should be monotonically increasing.</x:t>
  </x:si>
  <x:si>
    <x:t xml:space="preserve">Part-time year 5 percentile ordering at year 30</x:t>
  </x:si>
  <x:si>
    <x:t xml:space="preserve">Base retirement/non-liquid balance nonnegative</x:t>
  </x:si>
  <x:si>
    <x:t xml:space="preserve">Retirement/non-liquid balance should not be negative.</x:t>
  </x:si>
  <x:si>
    <x:t xml:space="preserve">PT5 retirement/non-liquid balance nonnegative</x:t>
  </x:si>
  <x:si>
    <x:t xml:space="preserve">Year 5 tab uses part-time year 5</x:t>
  </x:si>
  <x:si>
    <x:t xml:space="preserve">Confirms separate tab is using the requested switch year.</x:t>
  </x:si>
  <x:si>
    <x:t xml:space="preserve">PT5 deterministic engine row layout intact</x:t>
  </x:si>
  <x:si>
    <x:t xml:space="preserve">Prevents notes/text from overwriting formula rows.</x:t>
  </x:si>
  <x:si>
    <x:t xml:space="preserve">PT5 deterministic engine numeric dependencies</x:t>
  </x:si>
  <x:si>
    <x:t xml:space="preserve">Annual liquid contribution should depend on numeric ownership and non-housing burn values.</x:t>
  </x:si>
  <x:si>
    <x:t xml:space="preserve">Base total = median liquid + retirement</x:t>
  </x:si>
  <x:si>
    <x:t xml:space="preserve">Total shown should equal median liquid + retirement/non-liquid balance.</x:t>
  </x:si>
  <x:si>
    <x:t xml:space="preserve">PT5 total = median liquid + retirement</x:t>
  </x:si>
  <x:si>
    <x:t xml:space="preserve">Volatility positive</x:t>
  </x:si>
  <x:si>
    <x:t xml:space="preserve">Monte Carlo volatility must be positive.</x:t>
  </x:si>
  <x:si>
    <x:t xml:space="preserve">Inflation nonnegative</x:t>
  </x:si>
  <x:si>
    <x:t xml:space="preserve">Negative inflation may be intentional but should be reviewed.</x:t>
  </x:si>
  <x:si>
    <x:t xml:space="preserve">Compatibility: no unsupported newer inverse-normal or newer percentile formulas</x:t>
  </x:si>
  <x:si>
    <x:t xml:space="preserve">OK</x:t>
  </x:si>
  <x:si>
    <x:t xml:space="preserve">Formula text uses RAND/EXP/LN/MAX and PERCENTILE for broad workbook compatibility.</x:t>
  </x:si>
  <x:si>
    <x:t xml:space="preserve">Overall validation roll-up</x:t>
  </x:si>
  <x:si>
    <x:t xml:space="preserve">Any Check requires correction; Review means judgment is needed.</x:t>
  </x:si>
  <x:si>
    <x:t xml:space="preserve">Sources &amp; Model Notes</x:t>
  </x:si>
  <x:si>
    <x:t xml:space="preserve">This workbook is formula-driven. Monte Carlo paths use RAND() and regenerate on recalculation.</x:t>
  </x:si>
  <x:si>
    <x:t xml:space="preserve">Topic</x:t>
  </x:si>
  <x:si>
    <x:t xml:space="preserve">Used for</x:t>
  </x:si>
  <x:si>
    <x:t xml:space="preserve">Source / provenance</x:t>
  </x:si>
  <x:si>
    <x:t xml:space="preserve">Family loan</x:t>
  </x:si>
  <x:si>
    <x:t xml:space="preserve">User-provided scenario</x:t>
  </x:si>
  <x:si>
    <x:t xml:space="preserve">$300,000 interest-free family loan, modeled as liability.</x:t>
  </x:si>
  <x:si>
    <x:t xml:space="preserve">Part-time year 5 tab</x:t>
  </x:si>
  <x:si>
    <x:t xml:space="preserve">User request</x:t>
  </x:si>
  <x:si>
    <x:t xml:space="preserve">Separate tab delays part-time cash reduction until year 5.</x:t>
  </x:si>
  <x:si>
    <x:t xml:space="preserve">Monte Carlo engine</x:t>
  </x:si>
  <x:si>
    <x:t xml:space="preserve">MC_Paths_Base / MC_Paths_PT5</x:t>
  </x:si>
  <x:si>
    <x:t xml:space="preserve">Formula model</x:t>
  </x:si>
  <x:si>
    <x:t xml:space="preserve">Current engine uses a 12-RAND central-limit approximation to standard-normal market shocks: SUM(12 RANDs)-6. This avoids inverse-normal compatibility errors while keeping RAND()-based regeneration.</x:t>
  </x:si>
  <x:si>
    <x:t xml:space="preserve">All Monte Carlo outputs</x:t>
  </x:si>
  <x:si>
    <x:t xml:space="preserve">Excel RAND()</x:t>
  </x:si>
  <x:si>
    <x:t xml:space="preserve">Press F9/recalculate to regenerate. Percentile formulas update automatically.</x:t>
  </x:si>
  <x:si>
    <x:t xml:space="preserve">Model output</x:t>
  </x:si>
  <x:si>
    <x:t xml:space="preserve">Includes P5/P10/P15/P25/P50/P75/P85/P90/P95.</x:t>
  </x:si>
  <x:si>
    <x:t xml:space="preserve">Retirement/non-liquid balance</x:t>
  </x:si>
  <x:si>
    <x:t xml:space="preserve">Liquidity_30Y / PT_Y5_MC</x:t>
  </x:si>
  <x:si>
    <x:t xml:space="preserve">Shown separately from liquid investments because it is wealth-building but not assumed spendable for housing liquidity.</x:t>
  </x:si>
  <x:si>
    <x:t xml:space="preserve">Monte Carlo path count fix</x:t>
  </x:si>
  <x:si>
    <x:t xml:space="preserve">Assumptions!C63; MC_Paths_Base; MC_Paths_PT5</x:t>
  </x:si>
  <x:si>
    <x:t xml:space="preserve">Model audit fix</x:t>
  </x:si>
  <x:si>
    <x:t xml:space="preserve">Path count is now explicitly fixed to 500 to match engine rows 5:504 and avoid probability denominator drift.</x:t>
  </x:si>
  <x:si>
    <x:t xml:space="preserve">Percentile columns</x:t>
  </x:si>
  <x:si>
    <x:t xml:space="preserve">Real_MC_30Y; PT_Y5_MC</x:t>
  </x:si>
  <x:si>
    <x:t xml:space="preserve">Outputs include P5, P10, P15, P25, P50, P75, P85, P90, and P95 as fixed columns.</x:t>
  </x:si>
  <x:si>
    <x:t xml:space="preserve">Zero probability label</x:t>
  </x:si>
  <x:si>
    <x:t xml:space="preserve">Probability field is now labeled as current-year zero probability, not cumulative depletion probability.</x:t>
  </x:si>
  <x:si>
    <x:t xml:space="preserve">Retirement/non-liquid limitation</x:t>
  </x:si>
  <x:si>
    <x:t xml:space="preserve">Retirement/non-liquid balances are shown separately and deterministically; liquid Monte Carlo focuses on spendable investment risk.</x:t>
  </x:si>
  <x:si>
    <x:t xml:space="preserve">name-error compatibility fix</x:t>
  </x:si>
  <x:si>
    <x:t xml:space="preserve">Workbook formula compatibility</x:t>
  </x:si>
  <x:si>
    <x:t xml:space="preserve">Replaced the newer inverse-normal random formula with a 12-RAND central-limit approximation using only RAND, EXP, LN, and MAX. This prevents name-error in Excel versions/editors that do not recognize newer inverse-normal function.</x:t>
  </x:si>
  <x:si>
    <x:t xml:space="preserve">Percentile compatibility fix</x:t>
  </x:si>
  <x:si>
    <x:t xml:space="preserve">Replaced newer percentile function with legacy-compatible PERCENTILE for P5/P10/P15/P25/P50/P75/P85/P90/P95 outputs.</x:t>
  </x:si>
  <x:si>
    <x:t xml:space="preserve">Deep audit fix</x:t>
  </x:si>
  <x:si>
    <x:t xml:space="preserve">Workbook audit</x:t>
  </x:si>
  <x:si>
    <x:t xml:space="preserve">Restored formula rows that were needed by the part-time-year-5 deterministic engine and downstream Monte Carlo formulas.</x:t>
  </x:si>
  <x:si>
    <x:t xml:space="preserve">Reader guide</x:t>
  </x:si>
  <x:si>
    <x:t xml:space="preserve">Reader_Guide</x:t>
  </x:si>
  <x:si>
    <x:t xml:space="preserve">Added a plain-English guide explaining sheets, liquid vs retirement/non-liquid balances, percentiles, real dollars, and regeneration.</x:t>
  </x:si>
  <x:si>
    <x:t xml:space="preserve">Validation additions</x:t>
  </x:si>
  <x:si>
    <x:t xml:space="preserve">Added checks for PT5 engine row layout, numeric dependencies, total-value formulas, and path count matching.</x:t>
  </x:si>
  <x:si>
    <x:t xml:space="preserve">Recast Scenario — Principal Paydown vs Liquidity Tradeoff</x:t>
  </x:si>
  <x:si>
    <x:t xml:space="preserve">Tests lower mortgage payment from principal paydown versus immediate loss of liquid assets. Optional larger and dynamic cases are included.</x:t>
  </x:si>
  <x:si>
    <x:t xml:space="preserve">Base case: no recast</x:t>
  </x:si>
  <x:si>
    <x:t xml:space="preserve">$200k recast</x:t>
  </x:si>
  <x:si>
    <x:t xml:space="preserve">$300k recast</x:t>
  </x:si>
  <x:si>
    <x:t xml:space="preserve">$400k recast</x:t>
  </x:si>
  <x:si>
    <x:t xml:space="preserve">Dynamic recast</x:t>
  </x:si>
  <x:si>
    <x:t xml:space="preserve">Plain-English interpretation</x:t>
  </x:si>
  <x:si>
    <x:t xml:space="preserve">A recast improves monthly cash flow by lowering the required mortgage payment.</x:t>
  </x:si>
  <x:si>
    <x:t xml:space="preserve">The tradeoff is immediate: liquid assets are exchanged for home equity.</x:t>
  </x:si>
  <x:si>
    <x:t xml:space="preserve">Lower payments accumulate slowly; breakeven shows how long savings take to recover the liquidity reduction.</x:t>
  </x:si>
  <x:si>
    <x:t xml:space="preserve">The central question is whether enough liquid assets remain after recasting to survive bad timing, high expenses, lower returns, college, emergencies, and retirement flexibility.</x:t>
  </x:si>
  <x:si>
    <x:t xml:space="preserve">New monthly principal and interest payment</x:t>
  </x:si>
  <x:si>
    <x:t xml:space="preserve">Total net worth and liquid assets are not the same. Home equity cannot pay routine expenses unless borrowed against or sold.</x:t>
  </x:si>
  <x:si>
    <x:t xml:space="preserve">Correct comparison: no recast with planned withdrawals or asset sales versus recast with lower required payments and lower liquidity.</x:t>
  </x:si>
  <x:si>
    <x:t xml:space="preserve">See Monte Carlo and Stress Tests for downside quantification.</x:t>
  </x:si>
  <x:si>
    <x:t xml:space="preserve">Household becomes cash-flow positive?</x:t>
  </x:si>
  <x:si>
    <x:t xml:space="preserve">Liquid assets immediately before recast</x:t>
  </x:si>
  <x:si>
    <x:t xml:space="preserve">Liquid assets immediately after recast</x:t>
  </x:si>
  <x:si>
    <x:t xml:space="preserve">Liquidity sacrificed</x:t>
  </x:si>
  <x:si>
    <x:t xml:space="preserve">Opportunity cost of not investing sacrificed liquidity</x:t>
  </x:si>
  <x:si>
    <x:t xml:space="preserve">Ending liquid assets at retirement</x:t>
  </x:si>
  <x:si>
    <x:t xml:space="preserve">Ending total investable assets at retirement</x:t>
  </x:si>
  <x:si>
    <x:t xml:space="preserve">Ending real liquid assets at retirement</x:t>
  </x:si>
  <x:si>
    <x:t xml:space="preserve">Cost of Recast / Liquidity Tradeoff — $200k Case</x:t>
  </x:si>
  <x:si>
    <x:t xml:space="preserve">Liquid assets before recast</x:t>
  </x:si>
  <x:si>
    <x:t xml:space="preserve">Pool of usable liquidity before converting cash to home equity.</x:t>
  </x:si>
  <x:si>
    <x:t xml:space="preserve">Less: principal paydown</x:t>
  </x:si>
  <x:si>
    <x:t xml:space="preserve">Cash converted into lower mortgage principal.</x:t>
  </x:si>
  <x:si>
    <x:t xml:space="preserve">Less: recast fee</x:t>
  </x:si>
  <x:si>
    <x:t xml:space="preserve">Administrative cost.</x:t>
  </x:si>
  <x:si>
    <x:t xml:space="preserve">Liquid assets after recast</x:t>
  </x:si>
  <x:si>
    <x:t xml:space="preserve">Immediate liquidity left after recast.</x:t>
  </x:si>
  <x:si>
    <x:t xml:space="preserve">Lower monthly P&amp;I.</x:t>
  </x:si>
  <x:si>
    <x:t xml:space="preserve">Net monthly cash-flow improvement</x:t>
  </x:si>
  <x:si>
    <x:t xml:space="preserve">Before opportunity cost.</x:t>
  </x:si>
  <x:si>
    <x:t xml:space="preserve">Breakeven period</x:t>
  </x:si>
  <x:si>
    <x:t xml:space="preserve">Years for savings to equal liquidity sacrificed.</x:t>
  </x:si>
  <x:si>
    <x:t xml:space="preserve">Opportunity cost of not investing the $200k</x:t>
  </x:si>
  <x:si>
    <x:t xml:space="preserve">Projected growth foregone at expected return.</x:t>
  </x:si>
  <x:si>
    <x:t xml:space="preserve">Household cash-flow positive?</x:t>
  </x:si>
  <x:si>
    <x:t xml:space="preserve">Tests retort claim directly.</x:t>
  </x:si>
  <x:si>
    <x:t xml:space="preserve">No recast liquid assets</x:t>
  </x:si>
  <x:si>
    <x:t xml:space="preserve">$200k recast liquid assets</x:t>
  </x:si>
  <x:si>
    <x:t xml:space="preserve">$300k recast liquid assets</x:t>
  </x:si>
  <x:si>
    <x:t xml:space="preserve">$400k recast liquid assets</x:t>
  </x:si>
  <x:si>
    <x:t xml:space="preserve">Dynamic recast liquid assets</x:t>
  </x:si>
  <x:si>
    <x:t xml:space="preserve">Retirement / non-liquid assets</x:t>
  </x:si>
  <x:si>
    <x:t xml:space="preserve">No recast total investable assets</x:t>
  </x:si>
  <x:si>
    <x:t xml:space="preserve">$200k recast total investable assets</x:t>
  </x:si>
  <x:si>
    <x:t xml:space="preserve">$300k recast total investable assets</x:t>
  </x:si>
  <x:si>
    <x:t xml:space="preserve">$400k recast total investable assets</x:t>
  </x:si>
  <x:si>
    <x:t xml:space="preserve">Dynamic recast total investable assets</x:t>
  </x:si>
  <x:si>
    <x:t xml:space="preserve">No recast real liquid assets</x:t>
  </x:si>
  <x:si>
    <x:t xml:space="preserve">$200k recast real liquid assets</x:t>
  </x:si>
  <x:si>
    <x:t xml:space="preserve">$300k recast real liquid assets</x:t>
  </x:si>
  <x:si>
    <x:t xml:space="preserve">$400k recast real liquid assets</x:t>
  </x:si>
  <x:si>
    <x:t xml:space="preserve">Dynamic recast real liquid assets</x:t>
  </x:si>
  <x:si>
    <x:t xml:space="preserve">Stress Tests — Sequence Risk, Inflation, Income Reduction, and Expense Shocks</x:t>
  </x:si>
  <x:si>
    <x:t xml:space="preserve">Each stress compares no recast with the $200k recast. Recast improves payments but reduces liquid assets at the start of the scenario.</x:t>
  </x:si>
  <x:si>
    <x:t xml:space="preserve">Scenario</x:t>
  </x:si>
  <x:si>
    <x:t xml:space="preserve">Path</x:t>
  </x:si>
  <x:si>
    <x:t xml:space="preserve">Year 30 liquid assets</x:t>
  </x:si>
  <x:si>
    <x:t xml:space="preserve">Minimum liquid assets</x:t>
  </x:si>
  <x:si>
    <x:t xml:space="preserve">Year 30 total investable assets</x:t>
  </x:si>
  <x:si>
    <x:t xml:space="preserve">Falls below $0?</x:t>
  </x:si>
  <x:si>
    <x:t xml:space="preserve">Falls below $500k reserve?</x:t>
  </x:si>
  <x:si>
    <x:t xml:space="preserve">Cash-flow positive after recast?</x:t>
  </x:si>
  <x:si>
    <x:t xml:space="preserve">Takeaway</x:t>
  </x:si>
  <x:si>
    <x:t xml:space="preserve">Base expected return</x:t>
  </x:si>
  <x:si>
    <x:t xml:space="preserve">No recast</x:t>
  </x:si>
  <x:si>
    <x:t xml:space="preserve">Immediate bear market</x:t>
  </x:si>
  <x:si>
    <x:t xml:space="preserve">Two-year bear market</x:t>
  </x:si>
  <x:si>
    <x:t xml:space="preserve">Flat decade</x:t>
  </x:si>
  <x:si>
    <x:t xml:space="preserve">High inflation</x:t>
  </x:si>
  <x:si>
    <x:t xml:space="preserve">Income reduction in year 5</x:t>
  </x:si>
  <x:si>
    <x:t xml:space="preserve">Unexpected expense shock - $50k</x:t>
  </x:si>
  <x:si>
    <x:t xml:space="preserve">Unexpected expense shock - $100k</x:t>
  </x:si>
  <x:si>
    <x:t xml:space="preserve">Unexpected expense shock - $150k</x:t>
  </x:si>
  <x:si>
    <x:t xml:space="preserve">Base expected return — Expected return path; no added stress.</x:t>
  </x:si>
  <x:si>
    <x:t xml:space="preserve">Annual return</x:t>
  </x:si>
  <x:si>
    <x:t xml:space="preserve">Retirement assets</x:t>
  </x:si>
  <x:si>
    <x:t xml:space="preserve">Total investable: no recast</x:t>
  </x:si>
  <x:si>
    <x:t xml:space="preserve">Total investable: $200k recast</x:t>
  </x:si>
  <x:si>
    <x:t xml:space="preserve">Immediate bear market — Portfolio drops 25% in model year 1, then expected return.</x:t>
  </x:si>
  <x:si>
    <x:t xml:space="preserve">Two-year bear market — Portfolio returns -20% then -10%, then expected return.</x:t>
  </x:si>
  <x:si>
    <x:t xml:space="preserve">Flat decade — 0% real return for years 1-10, then expected return.</x:t>
  </x:si>
  <x:si>
    <x:t xml:space="preserve">High inflation — Expenses rise faster than income using extra spending growth assumption.</x:t>
  </x:si>
  <x:si>
    <x:t xml:space="preserve">Income reduction in year 5 — Additional gross income reduction starts five years after purchase.</x:t>
  </x:si>
  <x:si>
    <x:t xml:space="preserve">Unexpected expense shock - $50k — One-time $50k expense shock in recast/model year.</x:t>
  </x:si>
  <x:si>
    <x:t xml:space="preserve">Unexpected expense shock - $100k — One-time $100k expense shock in recast/model year.</x:t>
  </x:si>
  <x:si>
    <x:t xml:space="preserve">Unexpected expense shock - $150k — One-time $150k expense shock in recast/model year.</x:t>
  </x:si>
  <x:si>
    <x:t xml:space="preserve">Monte Carlo — 500-path engine with recast, bear, and wait-to-buy scenarios</x:t>
  </x:si>
  <x:si>
    <x:t xml:space="preserve">Wait-to-buy scenario controls</x:t>
  </x:si>
  <x:si>
    <x:t xml:space="preserve">Wait-to-buy scenario readout</x:t>
  </x:si>
  <x:si>
    <x:t xml:space="preserve">Uses the existing no-recast/recast/bear outputs plus a separate wait-to-buy path engine. Change the wait-to-buy inputs in J4:K12, then press F9 in Excel to resimulate.</x:t>
  </x:si>
  <x:si>
    <x:t xml:space="preserve">Bear no recast</x:t>
  </x:si>
  <x:si>
    <x:t xml:space="preserve">Bear $200k recast</x:t>
  </x:si>
  <x:si>
    <x:t xml:space="preserve">Wait-to-buy</x:t>
  </x:si>
  <x:si>
    <x:t xml:space="preserve">Enable wait-to-buy scenario?</x:t>
  </x:si>
  <x:si>
    <x:t xml:space="preserve">Set to No, or set months to 0, to fall back to the no-delay summary.</x:t>
  </x:si>
  <x:si>
    <x:t xml:space="preserve">Delayed purchase price</x:t>
  </x:si>
  <x:si>
    <x:t xml:space="preserve">Home price after wait-period appreciation.</x:t>
  </x:si>
  <x:si>
    <x:t xml:space="preserve">Path min — no recast</x:t>
  </x:si>
  <x:si>
    <x:t xml:space="preserve">Path min — $200k recast</x:t>
  </x:si>
  <x:si>
    <x:t xml:space="preserve">Path min — bear no recast</x:t>
  </x:si>
  <x:si>
    <x:t xml:space="preserve">Path min — bear $200k recast</x:t>
  </x:si>
  <x:si>
    <x:t xml:space="preserve">P5 ending liquid real</x:t>
  </x:si>
  <x:si>
    <x:t xml:space="preserve">Months to wait before buying</x:t>
  </x:si>
  <x:si>
    <x:t xml:space="preserve">Editable. Example: 6, 12, 18, 24.</x:t>
  </x:si>
  <x:si>
    <x:t xml:space="preserve">Delayed cash to close</x:t>
  </x:si>
  <x:si>
    <x:t xml:space="preserve">Cash outflow in the purchase event year.</x:t>
  </x:si>
  <x:si>
    <x:t xml:space="preserve">P10 ending liquid real</x:t>
  </x:si>
  <x:si>
    <x:t xml:space="preserve">Monthly rent / temporary housing while waiting</x:t>
  </x:si>
  <x:si>
    <x:t xml:space="preserve">Editable pre-purchase housing cost. Replace with current rent or expected interim cost.</x:t>
  </x:si>
  <x:si>
    <x:t xml:space="preserve">Extra cash to close vs buying now</x:t>
  </x:si>
  <x:si>
    <x:t xml:space="preserve">Can offset some benefit from waiting.</x:t>
  </x:si>
  <x:si>
    <x:t xml:space="preserve">P15 ending liquid real</x:t>
  </x:si>
  <x:si>
    <x:t xml:space="preserve">Annual rent / temporary housing inflation</x:t>
  </x:si>
  <x:si>
    <x:t xml:space="preserve">Linked to spending inflation by default.</x:t>
  </x:si>
  <x:si>
    <x:t xml:space="preserve">Starting liquid before purchase</x:t>
  </x:si>
  <x:si>
    <x:t xml:space="preserve">Liquid assets retained before delayed closing.</x:t>
  </x:si>
  <x:si>
    <x:t xml:space="preserve">P50 ending liquid real</x:t>
  </x:si>
  <x:si>
    <x:t xml:space="preserve">Annual home price growth while waiting</x:t>
  </x:si>
  <x:si>
    <x:t xml:space="preserve">Used to inflate purchase price if waiting.</x:t>
  </x:si>
  <x:si>
    <x:t xml:space="preserve">Year 30 P50 liquid real</x:t>
  </x:si>
  <x:si>
    <x:t xml:space="preserve">Median liquid outcome for the wait-to-buy scenario.</x:t>
  </x:si>
  <x:si>
    <x:t xml:space="preserve">P85 ending liquid real</x:t>
  </x:si>
  <x:si>
    <x:t xml:space="preserve">Mortgage rate at delayed purchase</x:t>
  </x:si>
  <x:si>
    <x:t xml:space="preserve">Editable. Defaults to the current mortgage-rate assumption.</x:t>
  </x:si>
  <x:si>
    <x:t xml:space="preserve">Year 30 P10 liquid real</x:t>
  </x:si>
  <x:si>
    <x:t xml:space="preserve">Downside liquid outcome.</x:t>
  </x:si>
  <x:si>
    <x:t xml:space="preserve">P90 ending liquid real</x:t>
  </x:si>
  <x:si>
    <x:t xml:space="preserve">Portfolio expected return during simulation</x:t>
  </x:si>
  <x:si>
    <x:t xml:space="preserve">Used by the wait-buy MC engine.</x:t>
  </x:si>
  <x:si>
    <x:t xml:space="preserve">Ever at/below $0 probability</x:t>
  </x:si>
  <x:si>
    <x:t xml:space="preserve">%</x:t>
  </x:si>
  <x:si>
    <x:t xml:space="preserve">Cumulative path-minimum probability.</x:t>
  </x:si>
  <x:si>
    <x:t xml:space="preserve">P95 ending liquid real</x:t>
  </x:si>
  <x:si>
    <x:t xml:space="preserve">Annual inflation</x:t>
  </x:si>
  <x:si>
    <x:t xml:space="preserve">Used for real-dollar outputs.</x:t>
  </x:si>
  <x:si>
    <x:t xml:space="preserve">Ever below $500k reserve probability</x:t>
  </x:si>
  <x:si>
    <x:t xml:space="preserve">P5 ending total investable real</x:t>
  </x:si>
  <x:si>
    <x:t xml:space="preserve">Annual market volatility</x:t>
  </x:si>
  <x:si>
    <x:t xml:space="preserve">Status</x:t>
  </x:si>
  <x:si>
    <x:t xml:space="preserve">text</x:t>
  </x:si>
  <x:si>
    <x:t xml:space="preserve">Change inputs and recalculate.</x:t>
  </x:si>
  <x:si>
    <x:t xml:space="preserve">P10 ending total investable real</x:t>
  </x:si>
  <x:si>
    <x:t xml:space="preserve">Post-close liquid plus the cash-to-close that has not yet been spent.</x:t>
  </x:si>
  <x:si>
    <x:t xml:space="preserve">P15 ending total investable real</x:t>
  </x:si>
  <x:si>
    <x:t xml:space="preserve">Original purchase price grown for the waiting period.</x:t>
  </x:si>
  <x:si>
    <x:t xml:space="preserve">P50 ending total investable real</x:t>
  </x:si>
  <x:si>
    <x:t xml:space="preserve">Down payment + closing/transfer + fixed buyer costs, less family loan.</x:t>
  </x:si>
  <x:si>
    <x:t xml:space="preserve">P85 ending total investable real</x:t>
  </x:si>
  <x:si>
    <x:t xml:space="preserve">Positive means waiting increases cash needed at purchase.</x:t>
  </x:si>
  <x:si>
    <x:t xml:space="preserve">P90 ending total investable real</x:t>
  </x:si>
  <x:si>
    <x:t xml:space="preserve">Purchase event model year</x:t>
  </x:si>
  <x:si>
    <x:t xml:space="preserve">Period in which the delayed purchase cash outflow occurs.</x:t>
  </x:si>
  <x:si>
    <x:t xml:space="preserve">P95 ending total investable real</x:t>
  </x:si>
  <x:si>
    <x:t xml:space="preserve">Delayed monthly P&amp;I</x:t>
  </x:si>
  <x:si>
    <x:t xml:space="preserve">Payment on delayed purchase price using delayed mortgage rate.</x:t>
  </x:si>
  <x:si>
    <x:t xml:space="preserve">P50 ending retirement real</x:t>
  </x:si>
  <x:si>
    <x:t xml:space="preserve">Median liquid outcome for the wait-buy scenario.</x:t>
  </x:si>
  <x:si>
    <x:t xml:space="preserve">Probability liquid assets ever at/below $0</x:t>
  </x:si>
  <x:si>
    <x:t xml:space="preserve">Probability ever at/below $0</x:t>
  </x:si>
  <x:si>
    <x:t xml:space="preserve">Uses the 500-path wait-buy engine when enabled.</x:t>
  </x:si>
  <x:si>
    <x:t xml:space="preserve">Probability liquid assets ever below $250k reserve</x:t>
  </x:si>
  <x:si>
    <x:t xml:space="preserve">Probability ever below $500k reserve</x:t>
  </x:si>
  <x:si>
    <x:t xml:space="preserve">Compares path minimums to the reserve threshold.</x:t>
  </x:si>
  <x:si>
    <x:t xml:space="preserve">Probability liquid assets ever below $500k reserve</x:t>
  </x:si>
  <x:si>
    <x:t xml:space="preserve">Probability liquid assets ever below $750k reserve</x:t>
  </x:si>
  <x:si>
    <x:t xml:space="preserve">Probability needing funding beyond taxable liquidity at any point</x:t>
  </x:si>
  <x:si>
    <x:t xml:space="preserve">Probability cash-flow deficits remain after recast</x:t>
  </x:si>
  <x:si>
    <x:t xml:space="preserve">Deterministic overlay deltas applied to existing MC_Paths_Base</x:t>
  </x:si>
  <x:si>
    <x:t xml:space="preserve">Recast nominal delta vs no recast</x:t>
  </x:si>
  <x:si>
    <x:t xml:space="preserve">Recast real delta vs no recast</x:t>
  </x:si>
  <x:si>
    <x:t xml:space="preserve">Bear no recast nominal delta</x:t>
  </x:si>
  <x:si>
    <x:t xml:space="preserve">Bear recast nominal delta</x:t>
  </x:si>
  <x:si>
    <x:t xml:space="preserve">Bear no recast real delta</x:t>
  </x:si>
  <x:si>
    <x:t xml:space="preserve">Bear recast real delta</x:t>
  </x:si>
  <x:si>
    <x:t xml:space="preserve">Percentile Output Tables Over Time</x:t>
  </x:si>
  <x:si>
    <x:t xml:space="preserve">Liquid taxable assets over time, real dollars</x:t>
  </x:si>
  <x:si>
    <x:t xml:space="preserve">Retirement / non-liquid assets over time, real dollars</x:t>
  </x:si>
  <x:si>
    <x:t xml:space="preserve">Total investable assets over time, real dollars</x:t>
  </x:si>
  <x:si>
    <x:t xml:space="preserve">Annual cash-flow surplus / deficit over time, nominal dollars</x:t>
  </x:si>
  <x:si>
    <x:t xml:space="preserve">Cumulative withdrawals / recast outflow from taxable assets over time, nominal dollars</x:t>
  </x:si>
  <x:si>
    <x:t xml:space="preserve">Outputs — Direct Answers to the $200k Recast Argument</x:t>
  </x:si>
  <x:si>
    <x:t xml:space="preserve">This tab separates monthly-payment benefit from liquidity tradeoff and stress-test risk. It distinguishes total investable assets from usable liquid assets.</x:t>
  </x:si>
  <x:si>
    <x:t xml:space="preserve">Question</x:t>
  </x:si>
  <x:si>
    <x:t xml:space="preserve">Answer</x:t>
  </x:si>
  <x:si>
    <x:t xml:space="preserve">Evidence / interpretation</x:t>
  </x:si>
  <x:si>
    <x:t xml:space="preserve">Key $200k Recast Metrics</x:t>
  </x:si>
  <x:si>
    <x:t xml:space="preserve">Does a $200k recast make monthly cash flow positive?</x:t>
  </x:si>
  <x:si>
    <x:t xml:space="preserve">Monthly P&amp;I reduction</x:t>
  </x:si>
  <x:si>
    <x:t xml:space="preserve">If yes, by how much?</x:t>
  </x:si>
  <x:si>
    <x:t xml:space="preserve">How much liquidity is sacrificed to get that cash-flow improvement?</x:t>
  </x:si>
  <x:si>
    <x:t xml:space="preserve">Principal paydown plus recast fee.</x:t>
  </x:si>
  <x:si>
    <x:t xml:space="preserve">Liquid before recast</x:t>
  </x:si>
  <x:si>
    <x:t xml:space="preserve">What is the breakeven period on the recast?</x:t>
  </x:si>
  <x:si>
    <x:t xml:space="preserve">Years of lower payments required to offset upfront liquidity conversion.</x:t>
  </x:si>
  <x:si>
    <x:t xml:space="preserve">Liquid after recast</x:t>
  </x:si>
  <x:si>
    <x:t xml:space="preserve">Does the recast reduce the probability of portfolio depletion?</x:t>
  </x:si>
  <x:si>
    <x:t xml:space="preserve">Compares the share of Monte Carlo paths where liquid taxable assets ever fall to or below $0.</x:t>
  </x:si>
  <x:si>
    <x:t xml:space="preserve">Reserve floor</x:t>
  </x:si>
  <x:si>
    <x:t xml:space="preserve">Does the recast increase the probability of falling below a safe liquidity reserve?</x:t>
  </x:si>
  <x:si>
    <x:t xml:space="preserve">Uses the $500k reserve threshold and tests whether paths ever breach it.</x:t>
  </x:si>
  <x:si>
    <x:t xml:space="preserve">Breakeven years</x:t>
  </x:si>
  <x:si>
    <x:t xml:space="preserve">In the median case, assets at retirement with and without recast?</x:t>
  </x:si>
  <x:si>
    <x:t xml:space="preserve">Median ending total investable assets, real dollars.</x:t>
  </x:si>
  <x:si>
    <x:t xml:space="preserve">Immediate adequacy vs reserve</x:t>
  </x:si>
  <x:si>
    <x:t xml:space="preserve">In the 10th percentile case, assets at retirement with and without recast?</x:t>
  </x:si>
  <x:si>
    <x:t xml:space="preserve">10th percentile ending total investable assets, real dollars.</x:t>
  </x:si>
  <x:si>
    <x:t xml:space="preserve">Claim $800k met immediately?</x:t>
  </x:si>
  <x:si>
    <x:t xml:space="preserve">In the 5th percentile case, assets at retirement with and without recast?</x:t>
  </x:si>
  <x:si>
    <x:t xml:space="preserve">5th percentile ending total investable assets, real dollars.</x:t>
  </x:si>
  <x:si>
    <x:t xml:space="preserve">Under a bad early market scenario, does the recast still protect them?</x:t>
  </x:si>
  <x:si>
    <x:t xml:space="preserve">Immediate bear market rows compare no recast vs $200k recast and check whether the recast case still breaches zero liquidity.</x:t>
  </x:si>
  <x:si>
    <x:t xml:space="preserve">Is the statement “there is no scenario where savings drop to $0” supported?</x:t>
  </x:si>
  <x:si>
    <x:t xml:space="preserve">Model tests depletion instead of assuming it away.</x:t>
  </x:si>
  <x:si>
    <x:t xml:space="preserve">Is the statement “$800k is plenty” supported in downside scenarios?</x:t>
  </x:si>
  <x:si>
    <x:t xml:space="preserve">Tests immediate post-recast liquidity and reserve-breach probability.</x:t>
  </x:si>
  <x:si>
    <x:t xml:space="preserve">Monte Carlo Ending Asset Percentiles</x:t>
  </x:si>
  <x:si>
    <x:t xml:space="preserve">No recast liquid real</x:t>
  </x:si>
  <x:si>
    <x:t xml:space="preserve">$200k recast liquid real</x:t>
  </x:si>
  <x:si>
    <x:t xml:space="preserve">Bear no recast liquid real</x:t>
  </x:si>
  <x:si>
    <x:t xml:space="preserve">Bear recast liquid real</x:t>
  </x:si>
  <x:si>
    <x:t xml:space="preserve">No recast total real</x:t>
  </x:si>
  <x:si>
    <x:t xml:space="preserve">$200k recast total real</x:t>
  </x:si>
  <x:si>
    <x:t xml:space="preserve">Bear recast total real</x:t>
  </x:si>
  <x:si>
    <x:t xml:space="preserve">Plain-English Narrative</x:t>
  </x:si>
  <x:si>
    <x:t xml:space="preserve">A recast can improve monthly cash flow, but it is not free. It converts liquid assets into home equity.</x:t>
  </x:si>
  <x:si>
    <x:t xml:space="preserve">Lower payments help each month, but the benefit accumulates slowly. The breakeven period compares years of savings with the upfront liquidity reduction.</x:t>
  </x:si>
  <x:si>
    <x:t xml:space="preserve">The correct comparison is planned withdrawals or asset sales without recast versus lower required payments but lower liquidity after recast.</x:t>
  </x:si>
  <x:si>
    <x:t xml:space="preserve">Total net worth and usable liquid assets are different. Home equity cannot pay groceries, childcare, tuition, emergencies, or retirement spending unless borrowed against or sold.</x:t>
  </x:si>
  <x:si>
    <x:t xml:space="preserve">The model now tests median, downside, severe downside, early bear-market, high-inflation, income-reduction, and expense-shock cases rather than assuming “there is no scenario” of depletion.</x:t>
  </x:si>
  <x:si>
    <x:t xml:space="preserve">Monte Carlo Ever-Breach Probability Summary</x:t>
  </x:si>
  <x:si>
    <x:t xml:space="preserve">Bear recast</x:t>
  </x:si>
  <x:si>
    <x:t xml:space="preserve">No recast liquid</x:t>
  </x:si>
  <x:si>
    <x:t xml:space="preserve">$200k recast liquid</x:t>
  </x:si>
  <x:si>
    <x:t xml:space="preserve">No recast real liquid</x:t>
  </x:si>
  <x:si>
    <x:t xml:space="preserve">$200k recast real liquid</x:t>
  </x:si>
  <x:si>
    <x:t xml:space="preserve">Audit Checks — Model Integrity and Recast-Specific Validation</x:t>
  </x:si>
  <x:si>
    <x:t xml:space="preserve">Checks include broken-reference scans, recast mechanics, reserve logic, Monte Carlo percentile ordering, real-dollar consistency, one-time recast behavior, and wait-to-buy scenario mechanics.</x:t>
  </x:si>
  <x:si>
    <x:t xml:space="preserve">Formula / test</x:t>
  </x:si>
  <x:si>
    <x:t xml:space="preserve">Initial formula error scan before recast additions</x:t>
  </x:si>
  <x:si>
    <x:t xml:space="preserve">Search found zero visible formula-error tokens in the uploaded workbook.</x:t>
  </x:si>
  <x:si>
    <x:t xml:space="preserve">The main missing item was scenario logic, not visible broken references.</x:t>
  </x:si>
  <x:si>
    <x:t xml:space="preserve">Mortgage balance never goes negative</x:t>
  </x:si>
  <x:si>
    <x:t xml:space="preserve">Mortgage balance after recast &gt;= 0</x:t>
  </x:si>
  <x:si>
    <x:t xml:space="preserve">Must be nonnegative.</x:t>
  </x:si>
  <x:si>
    <x:t xml:space="preserve">Recast amount does not exceed outstanding principal</x:t>
  </x:si>
  <x:si>
    <x:t xml:space="preserve">Applied paydown &lt;= balance before recast</x:t>
  </x:si>
  <x:si>
    <x:t xml:space="preserve">Prevents overpaying principal.</x:t>
  </x:si>
  <x:si>
    <x:t xml:space="preserve">Recast amount does not exceed available liquid assets</x:t>
  </x:si>
  <x:si>
    <x:t xml:space="preserve">Paydown + fee &lt;= liquid before recast</x:t>
  </x:si>
  <x:si>
    <x:t xml:space="preserve">Cannot consume more liquid assets than available.</x:t>
  </x:si>
  <x:si>
    <x:t xml:space="preserve">Recast occurs only once in deterministic forecast</x:t>
  </x:si>
  <x:si>
    <x:t xml:space="preserve">COUNTIF recast outflow row &lt;= 1</x:t>
  </x:si>
  <x:si>
    <x:t xml:space="preserve">Dynamic recast is separated.</x:t>
  </x:si>
  <x:si>
    <x:t xml:space="preserve">Cash-flow totals reconcile to original no-recast liquidity table</x:t>
  </x:si>
  <x:si>
    <x:t xml:space="preserve">Ending annual cashflow tie-out</x:t>
  </x:si>
  <x:si>
    <x:t xml:space="preserve">Traces to existing model.</x:t>
  </x:si>
  <x:si>
    <x:t xml:space="preserve">Ending assets reconcile: no recast total = liquid + retirement</x:t>
  </x:si>
  <x:si>
    <x:t xml:space="preserve">Ending total no recast</x:t>
  </x:si>
  <x:si>
    <x:t xml:space="preserve">Deterministic check.</x:t>
  </x:si>
  <x:si>
    <x:t xml:space="preserve">Ending assets reconcile: recast total = liquid + retirement</x:t>
  </x:si>
  <x:si>
    <x:t xml:space="preserve">Ending total recast</x:t>
  </x:si>
  <x:si>
    <x:t xml:space="preserve">Monte Carlo percentile ordering: no recast liquid</x:t>
  </x:si>
  <x:si>
    <x:t xml:space="preserve">P5 &lt;= ... &lt;= P95</x:t>
  </x:si>
  <x:si>
    <x:t xml:space="preserve">Percentiles should be monotonic.</x:t>
  </x:si>
  <x:si>
    <x:t xml:space="preserve">Monte Carlo percentile ordering: $200k recast liquid</x:t>
  </x:si>
  <x:si>
    <x:t xml:space="preserve">Real dollars correctly adjust for inflation</x:t>
  </x:si>
  <x:si>
    <x:t xml:space="preserve">Real liquidity = nominal / inflation factor</x:t>
  </x:si>
  <x:si>
    <x:t xml:space="preserve">Checks real-dollar mechanics.</x:t>
  </x:si>
  <x:si>
    <x:t xml:space="preserve">Recast amount does not exceed liquid reserve floor without warning</x:t>
  </x:si>
  <x:si>
    <x:t xml:space="preserve">After-recast liquidity &gt;= reserve floor</x:t>
  </x:si>
  <x:si>
    <x:t xml:space="preserve">Review if below floor.</x:t>
  </x:si>
  <x:si>
    <x:t xml:space="preserve">No unsupported inverse-normal or dynamic-array functions added</x:t>
  </x:si>
  <x:si>
    <x:t xml:space="preserve">RAND, PMT, PERCENTILE, IF, INDEX/MATCH, MIN/MAX, OR.</x:t>
  </x:si>
  <x:si>
    <x:t xml:space="preserve">Uses existing RAND engine and deterministic overlays.</x:t>
  </x:si>
  <x:si>
    <x:t xml:space="preserve">Monte Carlo path count matches engine rows</x:t>
  </x:si>
  <x:si>
    <x:t xml:space="preserve">500 engine rows</x:t>
  </x:si>
  <x:si>
    <x:t xml:space="preserve">Uses existing MC_Paths_Base.</x:t>
  </x:si>
  <x:si>
    <x:t xml:space="preserve">Real_MC_30Y recast controls feed MC engine</x:t>
  </x:si>
  <x:si>
    <x:t xml:space="preserve">Real_MC_30Y!J4:J10 -&gt; Real_MC_30Y!B58:AF58 -&gt; MC_Paths_Recast_30Y -&gt; Real_MC_30Y percentiles</x:t>
  </x:si>
  <x:si>
    <x:t xml:space="preserve">Confirms the user-facing controls drive the simulation table.</x:t>
  </x:si>
  <x:si>
    <x:t xml:space="preserve">Overall audit roll-up</x:t>
  </x:si>
  <x:si>
    <x:t xml:space="preserve">Formula roll-up</x:t>
  </x:si>
  <x:si>
    <x:t xml:space="preserve">Review means judgment is needed.</x:t>
  </x:si>
  <x:si>
    <x:t xml:space="preserve">Audit Summary Narrative</x:t>
  </x:si>
  <x:si>
    <x:t xml:space="preserve">Before: the workbook had a Monte Carlo engine, but it did not model the proposed recast as a separate path. It therefore did not test whether using $200k of liquid assets solves cash-flow risk or shifts risk into lower liquidity.</x:t>
  </x:si>
  <x:si>
    <x:t xml:space="preserve">Added: recast assumptions, mortgage balance before/after recast, new P&amp;I payment, payment reduction, liquidity before/after recast, breakeven, opportunity cost, reserve breach probabilities, and stress tests.</x:t>
  </x:si>
  <x:si>
    <x:t xml:space="preserve">The recast case explicitly treats the $200k paydown as a liquidity outflow, not a free risk reduction.</x:t>
  </x:si>
  <x:si>
    <x:t xml:space="preserve">The model keeps total investable assets separate from liquid taxable assets and explains that home equity is not directly spendable.</x:t>
  </x:si>
  <x:si>
    <x:t xml:space="preserve">Wait-to-buy months input is nonnegative</x:t>
  </x:si>
  <x:si>
    <x:t xml:space="preserve">Months to wait &gt;= 0</x:t>
  </x:si>
  <x:si>
    <x:t xml:space="preserve">Negative delay is not valid.</x:t>
  </x:si>
  <x:si>
    <x:t xml:space="preserve">Wait-to-buy purchase outflow occurs at most once</x:t>
  </x:si>
  <x:si>
    <x:t xml:space="preserve">COUNTIF purchase cash outflow row &lt;= 1</x:t>
  </x:si>
  <x:si>
    <x:t xml:space="preserve">Prevents multiple delayed close outflows.</x:t>
  </x:si>
  <x:si>
    <x:t xml:space="preserve">Wait-to-buy engine path count is 500</x:t>
  </x:si>
  <x:si>
    <x:t xml:space="preserve">Path rows equal assumptions path count</x:t>
  </x:si>
  <x:si>
    <x:t xml:space="preserve">Monte Carlo probabilities divide by the same path count.</x:t>
  </x:si>
  <x:si>
    <x:t xml:space="preserve">Wait-to-buy percentile ordering</x:t>
  </x:si>
  <x:si>
    <x:t xml:space="preserve">F5 &lt;= F6 &lt;= ... &lt;= F11</x:t>
  </x:si>
  <x:si>
    <x:t xml:space="preserve">Validates wait-to-buy percentile outputs.</x:t>
  </x:si>
  <x:si>
    <x:t xml:space="preserve">Recast-aware Monte Carlo path engine for Real_MC_30Y</x:t>
  </x:si>
  <x:si>
    <x:t xml:space="preserve">Uses Real_MC_30Y!J4:J10 controls and Real_MC_30Y!B58:AF58 net annual liquid cash flows. Press F9 to regenerate paths.</x:t>
  </x:si>
  <x:si>
    <x:t xml:space="preserve">Monte Carlo Path Engine — Wait-to-buy scenario</x:t>
  </x:si>
  <x:si>
    <x:t xml:space="preserve">Engine sheet. Do not edit individual formulas. Change wait-to-buy controls on the Monte Carlo tab and press F9 to regenerate RAND() paths.</x:t>
  </x:si>
  <x:si>
    <x:t xml:space="preserve">Pre-purchase months in period</x:t>
  </x:si>
  <x:si>
    <x:t xml:space="preserve">Post-purchase months in period</x:t>
  </x:si>
  <x:si>
    <x:t xml:space="preserve">Purchase cash outflow</x:t>
  </x:si>
  <x:si>
    <x:t xml:space="preserve">Ownership years elapsed</x:t>
  </x:si>
  <x:si>
    <x:t xml:space="preserve">Spendable cash before housing</x:t>
  </x:si>
  <x:si>
    <x:t xml:space="preserve">Non-housing burn</x:t>
  </x:si>
  <x:si>
    <x:t xml:space="preserve">Temporary housing cost while waiting</x:t>
  </x:si>
  <x:si>
    <x:t xml:space="preserve">Monthly ownership cost after purchase</x:t>
  </x:si>
  <x:si>
    <x:t xml:space="preserve">Ownership housing cost</x:t>
  </x:si>
  <x:si>
    <x:t xml:space="preserve">Net liquid cash flow</x:t>
  </x:si>
  <x:si>
    <x:t xml:space="preserve">Deterministic liquid nominal</x:t>
  </x:si>
  <x:si>
    <x:t xml:space="preserve">Minimum nominal</x:t>
  </x:si>
</x:sst>
</file>

<file path=xl/styles.xml><?xml version="1.0" encoding="utf-8"?>
<x:styleSheet xmlns:x="http://schemas.openxmlformats.org/spreadsheetml/2006/main">
  <x:numFmts count="13">
    <x:numFmt numFmtId="164" formatCode="\$#,##0;[Red]\(\$#,##0\);\-"/>
    <x:numFmt numFmtId="165" formatCode="0.0%;[Red]\(0.0%\);\-"/>
    <x:numFmt numFmtId="166" formatCode="#,##0;[Red]\(#,##0\);\-"/>
    <x:numFmt numFmtId="167" formatCode="0.00%;[Red]\(0.00%\);\-"/>
    <x:numFmt numFmtId="168" formatCode="0.0%"/>
    <x:numFmt numFmtId="169" formatCode="0.00\x"/>
    <x:numFmt numFmtId="170" formatCode="0.0"/>
    <x:numFmt numFmtId="171" formatCode="0.0000%"/>
    <x:numFmt numFmtId="172" formatCode="0.0\x"/>
    <x:numFmt numFmtId="173" formatCode="0.000\x"/>
    <x:numFmt numFmtId="174" formatCode="\$#,##0.00;[Red]\(\$#,##0.00\);\-"/>
    <x:numFmt numFmtId="175" formatCode="0.000"/>
    <x:numFmt numFmtId="200" formatCode="$#,##0;[Red]($#,##0);-"/>
  </x:numFmts>
  <x:fonts count="22">
    <x:font>
      <x:sz val="11"/>
      <x:name val="Carlito"/>
    </x:font>
    <x:font>
      <x:b/>
      <x:sz val="15"/>
      <x:color rgb="FFFFFF"/>
      <x:name val="Carlito"/>
    </x:font>
    <x:font>
      <x:i/>
      <x:sz val="11"/>
      <x:color rgb="1F2937"/>
      <x:name val="Carlito"/>
    </x:font>
    <x:font>
      <x:b/>
      <x:sz val="11"/>
      <x:color rgb="1F2937"/>
      <x:name val="Carlito"/>
    </x:font>
    <x:font>
      <x:sz val="11"/>
      <x:color rgb="0000FF"/>
      <x:name val="Carlito"/>
    </x:font>
    <x:font>
      <x:b/>
      <x:sz val="11"/>
      <x:color rgb="0000FF"/>
      <x:name val="Carlito"/>
    </x:font>
    <x:font>
      <x:sz val="11"/>
      <x:color rgb="008000"/>
      <x:name val="Carlito"/>
    </x:font>
    <x:font>
      <x:sz val="11"/>
      <x:color rgb="4B5563"/>
      <x:name val="Carlito"/>
    </x:font>
    <x:font>
      <x:sz val="10"/>
      <x:name val="Aptos"/>
    </x:font>
    <x:font>
      <x:b/>
      <x:sz val="11"/>
      <x:color rgb="1F2937"/>
      <x:name val="Aptos"/>
    </x:font>
    <x:font>
      <x:b/>
      <x:sz val="14"/>
      <x:color rgb="FFFFFF"/>
      <x:name val="Aptos"/>
    </x:font>
    <x:font>
      <x:b/>
      <x:sz val="11"/>
      <x:name val="Carlito"/>
    </x:font>
    <x:font>
      <x:b/>
      <x:sz val="11"/>
      <x:color rgb="FFFFFF"/>
      <x:name val="Carlito"/>
    </x:font>
    <x:font>
      <x:b/>
      <x:sz val="11"/>
      <x:color rgb="000000"/>
      <x:name val="Carlito"/>
    </x:font>
    <x:font>
      <x:b/>
      <x:sz val="14"/>
      <x:color rgb="FFFFFF"/>
      <x:name val="Carlito"/>
    </x:font>
    <x:font>
      <x:sz val="11"/>
      <x:color rgb="000000"/>
      <x:name val="Carlito"/>
    </x:font>
    <x:font>
      <x:b/>
      <x:sz val="11"/>
      <x:color rgb="FFFFFF"/>
      <x:name val="Carlito"/>
    </x:font>
    <x:font>
      <x:sz val="11"/>
      <x:color rgb="0000FF"/>
      <x:name val="Carlito"/>
    </x:font>
    <x:font>
      <x:sz val="11"/>
      <x:color rgb="000000"/>
      <x:name val="Carlito"/>
    </x:font>
    <x:font>
      <x:b/>
      <x:sz val="11"/>
      <x:color rgb="000000"/>
      <x:name val="Carlito"/>
    </x:font>
    <x:font>
      <x:sz val="11"/>
      <x:name val="Carlito"/>
    </x:font>
    <x:font>
      <x:i/>
      <x:sz val="11"/>
      <x:name val="Carlito"/>
    </x:font>
  </x:fonts>
  <x:fills count="21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FF2CC"/>
      </x:patternFill>
    </x:fill>
    <x:fill>
      <x:patternFill patternType="solid">
        <x:fgColor rgb="F8FAFC"/>
      </x:patternFill>
    </x:fill>
    <x:fill>
      <x:patternFill patternType="solid">
        <x:fgColor rgb="F3F6FA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FFF2CC"/>
      </x:patternFill>
    </x:fill>
    <x:fill>
      <x:patternFill patternType="solid">
        <x:fgColor rgb="D9EAF7"/>
      </x:patternFill>
    </x:fill>
    <x:fill>
      <x:patternFill patternType="solid">
        <x:fgColor rgb="0F2742"/>
      </x:patternFill>
    </x:fill>
    <x:fill>
      <x:patternFill patternType="solid">
        <x:fgColor rgb="1F4E78"/>
      </x:patternFill>
    </x:fill>
    <x:fill>
      <x:patternFill patternType="solid">
        <x:fgColor rgb="FFF2CC"/>
      </x:patternFill>
    </x:fill>
    <x:fill>
      <x:patternFill patternType="solid">
        <x:fgColor rgb="D9EAD3"/>
      </x:patternFill>
    </x:fill>
    <x:fill>
      <x:patternFill patternType="solid">
        <x:fgColor rgb="D9EAF7"/>
      </x:patternFill>
    </x:fill>
    <x:fill>
      <x:patternFill patternType="solid">
        <x:fgColor rgb="1F2937"/>
      </x:patternFill>
    </x:fill>
    <x:fill>
      <x:patternFill patternType="solid">
        <x:fgColor rgb="374151"/>
      </x:patternFill>
    </x:fill>
    <x:fill>
      <x:patternFill patternType="solid">
        <x:fgColor rgb="F3F4F6"/>
      </x:patternFill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EEF6FC"/>
      </x:patternFill>
    </x:fill>
  </x:fills>
  <x:borders count="11">
    <x:border/>
    <x:border/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  <x:border/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/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</x:borders>
  <x:cellStyleXfs count="2">
    <x:xf numFmtId="0" fontId="0" fillId="0" borderId="3"/>
    <x:xf numFmtId="9" fontId="20" fillId="0" borderId="0" applyFont="0" applyFill="0" applyBorder="0" applyAlignment="0" applyProtection="0"/>
  </x:cellStyleXfs>
  <x:cellXfs count="280">
    <x:xf numFmtId="0" fontId="0" fillId="0" borderId="0" xfId="0" applyBorder="1"/>
    <x:xf numFmtId="0" fontId="0" fillId="0" borderId="2" xfId="0" applyBorder="1" applyAlignment="1">
      <x:alignment vertical="top" wrapText="1"/>
    </x:xf>
    <x:xf numFmtId="0" fontId="10" fillId="2" borderId="2" xfId="0" applyFont="1" applyFill="1" applyBorder="1" applyAlignment="1">
      <x:alignment vertical="top" wrapText="1"/>
    </x:xf>
    <x:xf numFmtId="0" fontId="8" fillId="0" borderId="2" xfId="0" applyFont="1" applyBorder="1" applyAlignment="1">
      <x:alignment vertical="top" wrapText="1"/>
    </x:xf>
    <x:xf numFmtId="0" fontId="9" fillId="6" borderId="2" xfId="0" applyFont="1" applyFill="1" applyBorder="1" applyAlignment="1">
      <x:alignment vertical="top" wrapText="1"/>
    </x:xf>
    <x:xf numFmtId="0" fontId="9" fillId="5" borderId="2" xfId="0" applyFont="1" applyFill="1" applyBorder="1" applyAlignment="1">
      <x:alignment vertical="top" wrapText="1"/>
    </x:xf>
    <x:xf numFmtId="0" fontId="9" fillId="0" borderId="2" xfId="0" applyFont="1" applyBorder="1" applyAlignment="1">
      <x:alignment vertical="top" wrapText="1"/>
    </x:xf>
    <x:xf numFmtId="164" fontId="8" fillId="0" borderId="2" xfId="0" applyNumberFormat="1" applyFont="1" applyBorder="1" applyAlignment="1">
      <x:alignment vertical="top" wrapText="1"/>
    </x:xf>
    <x:xf numFmtId="0" fontId="8" fillId="6" borderId="2" xfId="0" applyFont="1" applyFill="1" applyBorder="1" applyAlignment="1">
      <x:alignment vertical="top" wrapText="1"/>
    </x:xf>
    <x:xf numFmtId="164" fontId="8" fillId="6" borderId="2" xfId="0" applyNumberFormat="1" applyFont="1" applyFill="1" applyBorder="1" applyAlignment="1">
      <x:alignment vertical="top" wrapText="1"/>
    </x:xf>
    <x:xf numFmtId="0" fontId="1" fillId="2" borderId="1" xfId="0" applyFont="1" applyFill="1" applyBorder="1" applyAlignment="1">
      <x:alignment horizontal="left" wrapText="1"/>
    </x:xf>
    <x:xf numFmtId="0" fontId="0" fillId="0" borderId="1" xfId="0" applyBorder="1"/>
    <x:xf numFmtId="0" fontId="2" fillId="6" borderId="1" xfId="0" applyFont="1" applyFill="1" applyBorder="1" applyAlignment="1">
      <x:alignment wrapText="1"/>
    </x:xf>
    <x:xf numFmtId="0" fontId="3" fillId="6" borderId="1" xfId="0" applyFont="1" applyFill="1" applyBorder="1" applyAlignment="1">
      <x:alignment horizontal="center" wrapText="1"/>
    </x:xf>
    <x:xf numFmtId="0" fontId="0" fillId="0" borderId="2" xfId="0" applyBorder="1" applyAlignment="1">
      <x:alignment wrapText="1"/>
    </x:xf>
    <x:xf numFmtId="1" fontId="0" fillId="0" borderId="2" xfId="0" applyNumberFormat="1" applyBorder="1" applyAlignment="1">
      <x:alignment wrapText="1"/>
    </x:xf>
    <x:xf numFmtId="164" fontId="0" fillId="0" borderId="1" xfId="0" applyNumberFormat="1" applyBorder="1"/>
    <x:xf numFmtId="164" fontId="0" fillId="0" borderId="2" xfId="0" applyNumberFormat="1" applyBorder="1" applyAlignment="1">
      <x:alignment wrapText="1"/>
    </x:xf>
    <x:xf numFmtId="165" fontId="0" fillId="0" borderId="2" xfId="0" applyNumberFormat="1" applyBorder="1" applyAlignment="1">
      <x:alignment wrapText="1"/>
    </x:xf>
    <x:xf numFmtId="0" fontId="3" fillId="5" borderId="1" xfId="0" applyFont="1" applyFill="1" applyBorder="1" applyAlignment="1">
      <x:alignment wrapText="1"/>
    </x:xf>
    <x:xf numFmtId="166" fontId="4" fillId="3" borderId="1" xfId="0" applyNumberFormat="1" applyFont="1" applyFill="1" applyBorder="1" applyAlignment="1">
      <x:alignment horizontal="right"/>
    </x:xf>
    <x:xf numFmtId="164" fontId="4" fillId="3" borderId="1" xfId="0" applyNumberFormat="1" applyFont="1" applyFill="1" applyBorder="1" applyAlignment="1">
      <x:alignment horizontal="right"/>
    </x:xf>
    <x:xf numFmtId="165" fontId="4" fillId="3" borderId="1" xfId="0" applyNumberFormat="1" applyFont="1" applyFill="1" applyBorder="1" applyAlignment="1">
      <x:alignment horizontal="right"/>
    </x:xf>
    <x:xf numFmtId="0" fontId="5" fillId="3" borderId="1" xfId="0" applyFont="1" applyFill="1" applyBorder="1" applyAlignment="1">
      <x:alignment horizontal="right" wrapText="1"/>
    </x:xf>
    <x:xf numFmtId="0" fontId="4" fillId="3" borderId="1" xfId="0" applyFont="1" applyFill="1" applyBorder="1" applyAlignment="1">
      <x:alignment horizontal="right"/>
    </x:xf>
    <x:xf numFmtId="167" fontId="4" fillId="3" borderId="1" xfId="0" applyNumberFormat="1" applyFont="1" applyFill="1" applyBorder="1" applyAlignment="1">
      <x:alignment horizontal="right"/>
    </x:xf>
    <x:xf numFmtId="165" fontId="5" fillId="3" borderId="1" xfId="0" applyNumberFormat="1" applyFont="1" applyFill="1" applyBorder="1" applyAlignment="1">
      <x:alignment horizontal="right" wrapText="1"/>
    </x:xf>
    <x:xf numFmtId="3" fontId="3" fillId="5" borderId="1" xfId="0" applyNumberFormat="1" applyFont="1" applyFill="1" applyBorder="1" applyAlignment="1">
      <x:alignment horizontal="right"/>
    </x:xf>
    <x:xf numFmtId="168" fontId="4" fillId="3" borderId="1" xfId="0" applyNumberFormat="1" applyFont="1" applyFill="1" applyBorder="1" applyAlignment="1">
      <x:alignment horizontal="right"/>
    </x:xf>
    <x:xf numFmtId="164" fontId="6" fillId="0" borderId="1" xfId="0" applyNumberFormat="1" applyFont="1" applyBorder="1"/>
    <x:xf numFmtId="0" fontId="0" fillId="4" borderId="2" xfId="0" applyFill="1" applyBorder="1" applyAlignment="1">
      <x:alignment wrapText="1"/>
    </x:xf>
    <x:xf numFmtId="164" fontId="0" fillId="4" borderId="2" xfId="0" applyNumberFormat="1" applyFill="1" applyBorder="1" applyAlignment="1">
      <x:alignment wrapText="1"/>
    </x:xf>
    <x:xf numFmtId="169" fontId="0" fillId="0" borderId="1" xfId="0" applyNumberFormat="1" applyBorder="1"/>
    <x:xf numFmtId="170" fontId="0" fillId="0" borderId="1" xfId="0" applyNumberFormat="1" applyBorder="1"/>
    <x:xf numFmtId="49" fontId="0" fillId="0" borderId="2" xfId="0" applyNumberFormat="1" applyBorder="1" applyAlignment="1">
      <x:alignment wrapText="1"/>
    </x:xf>
    <x:xf numFmtId="168" fontId="0" fillId="0" borderId="2" xfId="0" applyNumberFormat="1" applyBorder="1" applyAlignment="1">
      <x:alignment wrapText="1"/>
    </x:xf>
    <x:xf numFmtId="168" fontId="0" fillId="0" borderId="1" xfId="0" applyNumberFormat="1" applyBorder="1"/>
    <x:xf numFmtId="0" fontId="3" fillId="6" borderId="1" xfId="0" applyFont="1" applyFill="1" applyBorder="1" applyAlignment="1">
      <x:alignment wrapText="1"/>
    </x:xf>
    <x:xf numFmtId="0" fontId="7" fillId="0" borderId="1" xfId="0" applyFont="1" applyBorder="1" applyAlignment="1">
      <x:alignment wrapText="1"/>
    </x:xf>
    <x:xf numFmtId="166" fontId="0" fillId="0" borderId="1" xfId="0" applyNumberFormat="1" applyBorder="1"/>
    <x:xf numFmtId="0" fontId="0" fillId="0" borderId="4" xfId="0" applyBorder="1" applyAlignment="1">
      <x:alignment vertical="top" wrapText="1"/>
    </x:xf>
    <x:xf numFmtId="0" fontId="12" fillId="7" borderId="0" xfId="0" applyFont="1" applyFill="1" applyBorder="1" applyAlignment="1">
      <x:alignment horizontal="left" wrapText="1"/>
    </x:xf>
    <x:xf numFmtId="0" fontId="5" fillId="8" borderId="0" xfId="0" applyFont="1" applyFill="1" applyBorder="1" applyAlignment="1">
      <x:alignment horizontal="left" wrapText="1"/>
    </x:xf>
    <x:xf numFmtId="0" fontId="0" fillId="0" borderId="0" xfId="0" applyBorder="1" applyAlignment="1">
      <x:alignment wrapText="1"/>
    </x:xf>
    <x:xf numFmtId="0" fontId="4" fillId="8" borderId="0" xfId="0" applyFont="1" applyFill="1" applyBorder="1" applyAlignment="1">
      <x:alignment wrapText="1"/>
    </x:xf>
    <x:xf numFmtId="0" fontId="13" fillId="9" borderId="0" xfId="0" applyFont="1" applyFill="1" applyBorder="1" applyAlignment="1">
      <x:alignment horizontal="center" wrapText="1"/>
    </x:xf>
    <x:xf numFmtId="164" fontId="0" fillId="0" borderId="0" xfId="0" applyNumberFormat="1" applyBorder="1" applyAlignment="1">
      <x:alignment wrapText="1"/>
    </x:xf>
    <x:xf numFmtId="171" fontId="0" fillId="0" borderId="0" xfId="0" applyNumberFormat="1" applyBorder="1" applyAlignment="1">
      <x:alignment wrapText="1"/>
    </x:xf>
    <x:xf numFmtId="172" fontId="0" fillId="0" borderId="0" xfId="0" applyNumberFormat="1" applyBorder="1" applyAlignment="1">
      <x:alignment wrapText="1"/>
    </x:xf>
    <x:xf numFmtId="173" fontId="0" fillId="0" borderId="0" xfId="0" applyNumberFormat="1" applyBorder="1" applyAlignment="1">
      <x:alignment wrapText="1"/>
    </x:xf>
    <x:xf numFmtId="164" fontId="0" fillId="0" borderId="0" xfId="0" applyNumberFormat="1" applyBorder="1"/>
    <x:xf numFmtId="164" fontId="12" fillId="7" borderId="0" xfId="0" applyNumberFormat="1" applyFont="1" applyFill="1" applyBorder="1" applyAlignment="1">
      <x:alignment horizontal="left" wrapText="1"/>
    </x:xf>
    <x:xf numFmtId="164" fontId="13" fillId="9" borderId="0" xfId="0" applyNumberFormat="1" applyFont="1" applyFill="1" applyBorder="1" applyAlignment="1">
      <x:alignment horizontal="center" wrapText="1"/>
    </x:xf>
    <x:xf numFmtId="165" fontId="0" fillId="0" borderId="0" xfId="0" applyNumberFormat="1" applyBorder="1"/>
    <x:xf numFmtId="168" fontId="0" fillId="0" borderId="0" xfId="0" applyNumberFormat="1" applyBorder="1"/>
    <x:xf numFmtId="0" fontId="3" fillId="6" borderId="0" xfId="0" applyFont="1" applyFill="1" applyBorder="1" applyAlignment="1">
      <x:alignment horizontal="center" wrapText="1"/>
    </x:xf>
    <x:xf numFmtId="168" fontId="0" fillId="0" borderId="0" xfId="0" applyNumberFormat="1" applyBorder="1" applyAlignment="1">
      <x:alignment wrapText="1"/>
    </x:xf>
    <x:xf numFmtId="0" fontId="12" fillId="11" borderId="0" xfId="0" applyFont="1" applyFill="1" applyBorder="1"/>
    <x:xf numFmtId="0" fontId="12" fillId="11" borderId="0" xfId="0" applyFont="1" applyFill="1" applyBorder="1" applyAlignment="1">
      <x:alignment horizontal="center" wrapText="1"/>
    </x:xf>
    <x:xf numFmtId="0" fontId="12" fillId="11" borderId="0" xfId="0" applyFont="1" applyFill="1" applyBorder="1" applyAlignment="1">
      <x:alignment wrapText="1"/>
    </x:xf>
    <x:xf numFmtId="0" fontId="5" fillId="12" borderId="0" xfId="0" applyFont="1" applyFill="1" applyBorder="1" applyAlignment="1">
      <x:alignment horizontal="center" wrapText="1"/>
    </x:xf>
    <x:xf numFmtId="0" fontId="4" fillId="12" borderId="2" xfId="0" applyFont="1" applyFill="1" applyBorder="1" applyAlignment="1">
      <x:alignment wrapText="1"/>
    </x:xf>
    <x:xf numFmtId="0" fontId="11" fillId="13" borderId="0" xfId="0" applyFont="1" applyFill="1" applyBorder="1"/>
    <x:xf numFmtId="0" fontId="11" fillId="13" borderId="0" xfId="0" applyFont="1" applyFill="1" applyBorder="1" applyAlignment="1">
      <x:alignment wrapText="1"/>
    </x:xf>
    <x:xf numFmtId="164" fontId="4" fillId="12" borderId="2" xfId="0" applyNumberFormat="1" applyFont="1" applyFill="1" applyBorder="1" applyAlignment="1">
      <x:alignment wrapText="1"/>
    </x:xf>
    <x:xf numFmtId="168" fontId="6" fillId="0" borderId="2" xfId="0" applyNumberFormat="1" applyFont="1" applyBorder="1" applyAlignment="1">
      <x:alignment wrapText="1"/>
    </x:xf>
    <x:xf numFmtId="168" fontId="6" fillId="0" borderId="0" xfId="0" applyNumberFormat="1" applyFont="1" applyBorder="1" applyAlignment="1">
      <x:alignment wrapText="1"/>
    </x:xf>
    <x:xf numFmtId="174" fontId="15" fillId="0" borderId="2" xfId="0" applyNumberFormat="1" applyFont="1" applyBorder="1" applyAlignment="1">
      <x:alignment wrapText="1"/>
    </x:xf>
    <x:xf numFmtId="175" fontId="0" fillId="0" borderId="0" xfId="0" applyNumberFormat="1" applyBorder="1" applyAlignment="1">
      <x:alignment wrapText="1"/>
    </x:xf>
    <x:xf numFmtId="1" fontId="0" fillId="0" borderId="0" xfId="0" applyNumberFormat="1" applyBorder="1" applyAlignment="1">
      <x:alignment wrapText="1"/>
    </x:xf>
    <x:xf numFmtId="174" fontId="15" fillId="0" borderId="0" xfId="0" applyNumberFormat="1" applyFont="1" applyBorder="1" applyAlignment="1">
      <x:alignment wrapText="1"/>
    </x:xf>
    <x:xf numFmtId="0" fontId="12" fillId="11" borderId="0" xfId="0" applyFont="1" applyFill="1" applyBorder="1" applyAlignment="1">
      <x:alignment vertical="center"/>
    </x:xf>
    <x:xf numFmtId="0" fontId="12" fillId="11" borderId="0" xfId="0" applyFont="1" applyFill="1" applyBorder="1" applyAlignment="1">
      <x:alignment vertical="center" wrapText="1"/>
    </x:xf>
    <x:xf numFmtId="168" fontId="12" fillId="11" borderId="0" xfId="0" applyNumberFormat="1" applyFont="1" applyFill="1" applyBorder="1" applyAlignment="1">
      <x:alignment vertical="center" wrapText="1"/>
    </x:xf>
    <x:xf numFmtId="1" fontId="4" fillId="12" borderId="2" xfId="0" applyNumberFormat="1" applyFont="1" applyFill="1" applyBorder="1" applyAlignment="1">
      <x:alignment wrapText="1"/>
    </x:xf>
    <x:xf numFmtId="1" fontId="13" fillId="6" borderId="0" xfId="0" applyNumberFormat="1" applyFont="1" applyFill="1" applyBorder="1" applyAlignment="1">
      <x:alignment horizontal="center" wrapText="1"/>
    </x:xf>
    <x:xf numFmtId="1" fontId="15" fillId="0" borderId="2" xfId="0" applyNumberFormat="1" applyFont="1" applyBorder="1" applyAlignment="1">
      <x:alignment wrapText="1"/>
    </x:xf>
    <x:xf numFmtId="1" fontId="0" fillId="0" borderId="0" xfId="0" applyNumberFormat="1" applyBorder="1"/>
    <x:xf numFmtId="175" fontId="0" fillId="0" borderId="0" xfId="0" applyNumberFormat="1" applyBorder="1"/>
    <x:xf numFmtId="0" fontId="16" fillId="15" borderId="0" xfId="0" applyFont="1" applyFill="1" applyBorder="1" applyAlignment="1">
      <x:alignment horizontal="center" vertical="center" wrapText="1"/>
    </x:xf>
    <x:xf numFmtId="0" fontId="16" fillId="16" borderId="4" xfId="0" applyFont="1" applyFill="1" applyBorder="1" applyAlignment="1">
      <x:alignment vertical="top" wrapText="1"/>
    </x:xf>
    <x:xf numFmtId="0" fontId="17" fillId="12" borderId="4" xfId="0" applyFont="1" applyFill="1" applyBorder="1" applyAlignment="1">
      <x:alignment vertical="top" wrapText="1"/>
    </x:xf>
    <x:xf numFmtId="164" fontId="0" fillId="0" borderId="4" xfId="0" applyNumberFormat="1" applyBorder="1" applyAlignment="1">
      <x:alignment vertical="top" wrapText="1"/>
    </x:xf>
    <x:xf numFmtId="164" fontId="18" fillId="0" borderId="4" xfId="0" applyNumberFormat="1" applyFont="1" applyBorder="1" applyAlignment="1">
      <x:alignment vertical="top" wrapText="1"/>
    </x:xf>
    <x:xf numFmtId="1" fontId="17" fillId="12" borderId="4" xfId="0" applyNumberFormat="1" applyFont="1" applyFill="1" applyBorder="1" applyAlignment="1">
      <x:alignment vertical="top" wrapText="1"/>
    </x:xf>
    <x:xf numFmtId="164" fontId="17" fillId="12" borderId="4" xfId="0" applyNumberFormat="1" applyFont="1" applyFill="1" applyBorder="1" applyAlignment="1">
      <x:alignment vertical="top" wrapText="1"/>
    </x:xf>
    <x:xf numFmtId="168" fontId="17" fillId="12" borderId="4" xfId="0" applyNumberFormat="1" applyFont="1" applyFill="1" applyBorder="1" applyAlignment="1">
      <x:alignment vertical="top" wrapText="1"/>
    </x:xf>
    <x:xf numFmtId="168" fontId="0" fillId="0" borderId="4" xfId="0" applyNumberFormat="1" applyBorder="1" applyAlignment="1">
      <x:alignment vertical="top" wrapText="1"/>
    </x:xf>
    <x:xf numFmtId="1" fontId="18" fillId="0" borderId="4" xfId="0" applyNumberFormat="1" applyFont="1" applyBorder="1" applyAlignment="1">
      <x:alignment vertical="top" wrapText="1"/>
    </x:xf>
    <x:xf numFmtId="168" fontId="18" fillId="0" borderId="4" xfId="0" applyNumberFormat="1" applyFont="1" applyBorder="1" applyAlignment="1">
      <x:alignment vertical="top" wrapText="1"/>
    </x:xf>
    <x:xf numFmtId="0" fontId="18" fillId="0" borderId="4" xfId="0" applyFont="1" applyBorder="1" applyAlignment="1">
      <x:alignment vertical="top" wrapText="1"/>
    </x:xf>
    <x:xf numFmtId="0" fontId="16" fillId="16" borderId="0" xfId="0" applyFont="1" applyFill="1" applyBorder="1" applyAlignment="1">
      <x:alignment horizontal="center" wrapText="1"/>
    </x:xf>
    <x:xf numFmtId="0" fontId="16" fillId="16" borderId="4" xfId="0" applyFont="1" applyFill="1" applyBorder="1" applyAlignment="1">
      <x:alignment vertical="top"/>
    </x:xf>
    <x:xf numFmtId="0" fontId="0" fillId="0" borderId="4" xfId="0" applyBorder="1" applyAlignment="1">
      <x:alignment vertical="top"/>
    </x:xf>
    <x:xf numFmtId="0" fontId="19" fillId="0" borderId="4" xfId="0" applyFont="1" applyBorder="1" applyAlignment="1">
      <x:alignment vertical="top"/>
    </x:xf>
    <x:xf numFmtId="173" fontId="0" fillId="0" borderId="4" xfId="0" applyNumberFormat="1" applyBorder="1" applyAlignment="1">
      <x:alignment vertical="top"/>
    </x:xf>
    <x:xf numFmtId="1" fontId="0" fillId="0" borderId="4" xfId="0" applyNumberFormat="1" applyBorder="1" applyAlignment="1">
      <x:alignment vertical="top"/>
    </x:xf>
    <x:xf numFmtId="164" fontId="0" fillId="0" borderId="4" xfId="0" applyNumberFormat="1" applyBorder="1" applyAlignment="1">
      <x:alignment vertical="top"/>
    </x:xf>
    <x:xf numFmtId="9" fontId="0" fillId="0" borderId="0" xfId="1" applyFont="1" applyBorder="1"/>
    <x:xf numFmtId="0" fontId="0" fillId="0" borderId="3" xfId="0"/>
    <x:xf numFmtId="0" fontId="16" fillId="15" borderId="3" xfId="0" applyFont="1" applyFill="1" applyAlignment="1">
      <x:alignment horizontal="center" vertical="center" wrapText="1"/>
    </x:xf>
    <x:xf numFmtId="0" fontId="11" fillId="8" borderId="3" xfId="0" applyFont="1" applyFill="1" applyAlignment="1">
      <x:alignment wrapText="1"/>
    </x:xf>
    <x:xf numFmtId="0" fontId="1" fillId="11" borderId="3" xfId="0" applyFont="1" applyFill="1" applyAlignment="1">
      <x:alignment horizontal="center" vertical="center" wrapText="1"/>
    </x:xf>
    <x:xf numFmtId="0" fontId="2" fillId="14" borderId="3" xfId="0" applyFont="1" applyFill="1" applyAlignment="1">
      <x:alignment horizontal="left" vertical="center" wrapText="1"/>
    </x:xf>
    <x:xf numFmtId="0" fontId="12" fillId="7" borderId="3" xfId="0" applyFont="1" applyFill="1" applyAlignment="1">
      <x:alignment horizontal="left" wrapText="1"/>
    </x:xf>
    <x:xf numFmtId="0" fontId="14" fillId="10" borderId="3" xfId="0" applyFont="1" applyFill="1" applyAlignment="1">
      <x:alignment horizontal="left" wrapText="1"/>
    </x:xf>
    <x:xf numFmtId="0" fontId="0" fillId="0" borderId="3" xfId="0" applyAlignment="1">
      <x:alignment wrapText="1"/>
    </x:xf>
    <x:xf numFmtId="0" fontId="0" fillId="17" borderId="3" xfId="0" applyFill="1" applyAlignment="1">
      <x:alignment vertical="top" wrapText="1"/>
    </x:xf>
    <x:xf numFmtId="0" fontId="16" fillId="15" borderId="4" xfId="0" applyFont="1" applyFill="1" applyBorder="1" applyAlignment="1">
      <x:alignment horizontal="center" vertical="center" wrapText="1"/>
    </x:xf>
    <x:xf numFmtId="0" fontId="0" fillId="0" borderId="5" xfId="0" applyBorder="1"/>
    <x:xf numFmtId="0" fontId="0" fillId="0" borderId="6" xfId="0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 applyAlignment="1">
      <x:alignment vertical="top" wrapText="1"/>
    </x:xf>
    <x:xf numFmtId="0" fontId="10" fillId="2" borderId="8" xfId="0" applyNumberFormat="1" applyFont="1" applyFill="1" applyBorder="1" applyAlignment="1">
      <x:alignment vertical="top" wrapText="1"/>
    </x:xf>
    <x:xf numFmtId="0" fontId="8" fillId="0" borderId="8" xfId="0" applyNumberFormat="1" applyFont="1" applyFill="1" applyBorder="1" applyAlignment="1">
      <x:alignment vertical="top" wrapText="1"/>
    </x:xf>
    <x:xf numFmtId="0" fontId="9" fillId="6" borderId="8" xfId="0" applyNumberFormat="1" applyFont="1" applyFill="1" applyBorder="1" applyAlignment="1">
      <x:alignment vertical="top" wrapText="1"/>
    </x:xf>
    <x:xf numFmtId="0" fontId="9" fillId="5" borderId="8" xfId="0" applyNumberFormat="1" applyFont="1" applyFill="1" applyBorder="1" applyAlignment="1">
      <x:alignment vertical="top" wrapText="1"/>
    </x:xf>
    <x:xf numFmtId="0" fontId="9" fillId="0" borderId="8" xfId="0" applyNumberFormat="1" applyFont="1" applyFill="1" applyBorder="1" applyAlignment="1">
      <x:alignment vertical="top" wrapText="1"/>
    </x:xf>
    <x:xf numFmtId="164" fontId="8" fillId="0" borderId="8" xfId="0" applyNumberFormat="1" applyFont="1" applyFill="1" applyBorder="1" applyAlignment="1">
      <x:alignment vertical="top" wrapText="1"/>
    </x:xf>
    <x:xf numFmtId="0" fontId="8" fillId="6" borderId="8" xfId="0" applyNumberFormat="1" applyFont="1" applyFill="1" applyBorder="1" applyAlignment="1">
      <x:alignment vertical="top" wrapText="1"/>
    </x:xf>
    <x:xf numFmtId="164" fontId="8" fillId="6" borderId="8" xfId="0" applyNumberFormat="1" applyFont="1" applyFill="1" applyBorder="1" applyAlignment="1">
      <x:alignment vertical="top" wrapText="1"/>
    </x:xf>
    <x:xf numFmtId="0" fontId="1" fillId="2" borderId="7" xfId="0" applyNumberFormat="1" applyFont="1" applyFill="1" applyBorder="1" applyAlignment="1">
      <x:alignment horizontal="left" wrapText="1"/>
    </x:xf>
    <x:xf numFmtId="0" fontId="2" fillId="6" borderId="7" xfId="0" applyNumberFormat="1" applyFont="1" applyFill="1" applyBorder="1" applyAlignment="1">
      <x:alignment wrapText="1"/>
    </x:xf>
    <x:xf numFmtId="0" fontId="3" fillId="6" borderId="7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wrapText="1"/>
    </x:xf>
    <x:xf numFmtId="1" fontId="0" fillId="0" borderId="8" xfId="0" applyNumberFormat="1" applyFont="1" applyFill="1" applyBorder="1" applyAlignment="1">
      <x:alignment wrapText="1"/>
    </x:xf>
    <x:xf numFmtId="164" fontId="0" fillId="0" borderId="7" xfId="0" applyNumberFormat="1" applyFont="1" applyFill="1" applyBorder="1"/>
    <x:xf numFmtId="164" fontId="0" fillId="0" borderId="8" xfId="0" applyNumberFormat="1" applyFont="1" applyFill="1" applyBorder="1" applyAlignment="1">
      <x:alignment wrapText="1"/>
    </x:xf>
    <x:xf numFmtId="165" fontId="0" fillId="0" borderId="8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wrapText="1"/>
    </x:xf>
    <x:xf numFmtId="166" fontId="4" fillId="3" borderId="7" xfId="0" applyNumberFormat="1" applyFont="1" applyFill="1" applyBorder="1" applyAlignment="1">
      <x:alignment horizontal="right"/>
    </x:xf>
    <x:xf numFmtId="164" fontId="4" fillId="3" borderId="7" xfId="0" applyNumberFormat="1" applyFont="1" applyFill="1" applyBorder="1" applyAlignment="1">
      <x:alignment horizontal="right"/>
    </x:xf>
    <x:xf numFmtId="165" fontId="4" fillId="3" borderId="7" xfId="0" applyNumberFormat="1" applyFont="1" applyFill="1" applyBorder="1" applyAlignment="1">
      <x:alignment horizontal="right"/>
    </x:xf>
    <x:xf numFmtId="0" fontId="5" fillId="3" borderId="7" xfId="0" applyNumberFormat="1" applyFont="1" applyFill="1" applyBorder="1" applyAlignment="1">
      <x:alignment horizontal="right" wrapText="1"/>
    </x:xf>
    <x:xf numFmtId="0" fontId="4" fillId="3" borderId="7" xfId="0" applyNumberFormat="1" applyFont="1" applyFill="1" applyBorder="1" applyAlignment="1">
      <x:alignment horizontal="right"/>
    </x:xf>
    <x:xf numFmtId="167" fontId="4" fillId="3" borderId="7" xfId="0" applyNumberFormat="1" applyFont="1" applyFill="1" applyBorder="1" applyAlignment="1">
      <x:alignment horizontal="right"/>
    </x:xf>
    <x:xf numFmtId="165" fontId="5" fillId="3" borderId="7" xfId="0" applyNumberFormat="1" applyFont="1" applyFill="1" applyBorder="1" applyAlignment="1">
      <x:alignment horizontal="right" wrapText="1"/>
    </x:xf>
    <x:xf numFmtId="3" fontId="3" fillId="5" borderId="7" xfId="0" applyNumberFormat="1" applyFont="1" applyFill="1" applyBorder="1" applyAlignment="1">
      <x:alignment horizontal="right"/>
    </x:xf>
    <x:xf numFmtId="168" fontId="4" fillId="3" borderId="7" xfId="0" applyNumberFormat="1" applyFont="1" applyFill="1" applyBorder="1" applyAlignment="1">
      <x:alignment horizontal="right"/>
    </x:xf>
    <x:xf numFmtId="164" fontId="6" fillId="0" borderId="7" xfId="0" applyNumberFormat="1" applyFont="1" applyFill="1" applyBorder="1"/>
    <x:xf numFmtId="0" fontId="0" fillId="4" borderId="8" xfId="0" applyNumberFormat="1" applyFont="1" applyFill="1" applyBorder="1" applyAlignment="1">
      <x:alignment wrapText="1"/>
    </x:xf>
    <x:xf numFmtId="164" fontId="0" fillId="4" borderId="8" xfId="0" applyNumberFormat="1" applyFont="1" applyFill="1" applyBorder="1" applyAlignment="1">
      <x:alignment wrapText="1"/>
    </x:xf>
    <x:xf numFmtId="169" fontId="0" fillId="0" borderId="7" xfId="0" applyNumberFormat="1" applyFont="1" applyFill="1" applyBorder="1"/>
    <x:xf numFmtId="170" fontId="0" fillId="0" borderId="7" xfId="0" applyNumberFormat="1" applyFont="1" applyFill="1" applyBorder="1"/>
    <x:xf numFmtId="49" fontId="0" fillId="0" borderId="8" xfId="0" applyNumberFormat="1" applyFont="1" applyFill="1" applyBorder="1" applyAlignment="1">
      <x:alignment wrapText="1"/>
    </x:xf>
    <x:xf numFmtId="168" fontId="0" fillId="0" borderId="8" xfId="0" applyNumberFormat="1" applyFont="1" applyFill="1" applyBorder="1" applyAlignment="1">
      <x:alignment wrapText="1"/>
    </x:xf>
    <x:xf numFmtId="168" fontId="0" fillId="0" borderId="7" xfId="0" applyNumberFormat="1" applyFont="1" applyFill="1" applyBorder="1"/>
    <x:xf numFmtId="0" fontId="3" fillId="6" borderId="7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166" fontId="0" fillId="0" borderId="7" xfId="0" applyNumberFormat="1" applyFont="1" applyFill="1" applyBorder="1"/>
    <x:xf numFmtId="0" fontId="12" fillId="2" borderId="7" xfId="0" applyNumberFormat="1" applyFont="1" applyFill="1" applyBorder="1" applyAlignment="1">
      <x:alignment horizontal="left" wrapText="1"/>
    </x:xf>
    <x:xf numFmtId="0" fontId="5" fillId="3" borderId="7" xfId="0" applyNumberFormat="1" applyFont="1" applyFill="1" applyBorder="1" applyAlignment="1">
      <x:alignment horizontal="left" wrapText="1"/>
    </x:xf>
    <x:xf numFmtId="0" fontId="0" fillId="0" borderId="7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13" fillId="6" borderId="7" xfId="0" applyNumberFormat="1" applyFont="1" applyFill="1" applyBorder="1" applyAlignment="1">
      <x:alignment horizontal="center" wrapText="1"/>
    </x:xf>
    <x:xf numFmtId="164" fontId="0" fillId="0" borderId="7" xfId="0" applyNumberFormat="1" applyFont="1" applyFill="1" applyBorder="1" applyAlignment="1">
      <x:alignment wrapText="1"/>
    </x:xf>
    <x:xf numFmtId="171" fontId="0" fillId="0" borderId="7" xfId="0" applyNumberFormat="1" applyFont="1" applyFill="1" applyBorder="1" applyAlignment="1">
      <x:alignment wrapText="1"/>
    </x:xf>
    <x:xf numFmtId="172" fontId="0" fillId="0" borderId="7" xfId="0" applyNumberFormat="1" applyFont="1" applyFill="1" applyBorder="1" applyAlignment="1">
      <x:alignment wrapText="1"/>
    </x:xf>
    <x:xf numFmtId="173" fontId="0" fillId="0" borderId="7" xfId="0" applyNumberFormat="1" applyFont="1" applyFill="1" applyBorder="1" applyAlignment="1">
      <x:alignment wrapText="1"/>
    </x:xf>
    <x:xf numFmtId="164" fontId="12" fillId="2" borderId="7" xfId="0" applyNumberFormat="1" applyFont="1" applyFill="1" applyBorder="1" applyAlignment="1">
      <x:alignment horizontal="left" wrapText="1"/>
    </x:xf>
    <x:xf numFmtId="164" fontId="13" fillId="6" borderId="7" xfId="0" applyNumberFormat="1" applyFont="1" applyFill="1" applyBorder="1" applyAlignment="1">
      <x:alignment horizontal="center" wrapText="1"/>
    </x:xf>
    <x:xf numFmtId="165" fontId="0" fillId="0" borderId="7" xfId="0" applyNumberFormat="1" applyFont="1" applyFill="1" applyBorder="1"/>
    <x:xf numFmtId="168" fontId="0" fillId="0" borderId="7" xfId="0" applyNumberFormat="1" applyFont="1" applyFill="1" applyBorder="1" applyAlignment="1">
      <x:alignment wrapText="1"/>
    </x:xf>
    <x:xf numFmtId="0" fontId="12" fillId="2" borderId="7" xfId="0" applyNumberFormat="1" applyFont="1" applyFill="1" applyBorder="1"/>
    <x:xf numFmtId="0" fontId="12" fillId="2" borderId="7" xfId="0" applyNumberFormat="1" applyFont="1" applyFill="1" applyBorder="1" applyAlignment="1">
      <x:alignment horizontal="center" wrapText="1"/>
    </x:xf>
    <x:xf numFmtId="0" fontId="12" fillId="2" borderId="7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horizontal="center" wrapText="1"/>
    </x:xf>
    <x:xf numFmtId="0" fontId="4" fillId="3" borderId="8" xfId="0" applyNumberFormat="1" applyFont="1" applyFill="1" applyBorder="1" applyAlignment="1">
      <x:alignment wrapText="1"/>
    </x:xf>
    <x:xf numFmtId="0" fontId="11" fillId="13" borderId="7" xfId="0" applyNumberFormat="1" applyFont="1" applyFill="1" applyBorder="1"/>
    <x:xf numFmtId="0" fontId="11" fillId="13" borderId="7" xfId="0" applyNumberFormat="1" applyFont="1" applyFill="1" applyBorder="1" applyAlignment="1">
      <x:alignment wrapText="1"/>
    </x:xf>
    <x:xf numFmtId="164" fontId="4" fillId="3" borderId="8" xfId="0" applyNumberFormat="1" applyFont="1" applyFill="1" applyBorder="1" applyAlignment="1">
      <x:alignment wrapText="1"/>
    </x:xf>
    <x:xf numFmtId="168" fontId="6" fillId="0" borderId="8" xfId="0" applyNumberFormat="1" applyFont="1" applyFill="1" applyBorder="1" applyAlignment="1">
      <x:alignment wrapText="1"/>
    </x:xf>
    <x:xf numFmtId="168" fontId="6" fillId="0" borderId="7" xfId="0" applyNumberFormat="1" applyFont="1" applyFill="1" applyBorder="1" applyAlignment="1">
      <x:alignment wrapText="1"/>
    </x:xf>
    <x:xf numFmtId="174" fontId="15" fillId="0" borderId="8" xfId="0" applyNumberFormat="1" applyFont="1" applyFill="1" applyBorder="1" applyAlignment="1">
      <x:alignment wrapText="1"/>
    </x:xf>
    <x:xf numFmtId="175" fontId="0" fillId="0" borderId="7" xfId="0" applyNumberFormat="1" applyFont="1" applyFill="1" applyBorder="1" applyAlignment="1">
      <x:alignment wrapText="1"/>
    </x:xf>
    <x:xf numFmtId="1" fontId="0" fillId="0" borderId="7" xfId="0" applyNumberFormat="1" applyFont="1" applyFill="1" applyBorder="1" applyAlignment="1">
      <x:alignment wrapText="1"/>
    </x:xf>
    <x:xf numFmtId="174" fontId="15" fillId="0" borderId="7" xfId="0" applyNumberFormat="1" applyFont="1" applyFill="1" applyBorder="1" applyAlignment="1">
      <x:alignment wrapText="1"/>
    </x:xf>
    <x:xf numFmtId="0" fontId="12" fillId="2" borderId="7" xfId="0" applyNumberFormat="1" applyFont="1" applyFill="1" applyBorder="1" applyAlignment="1">
      <x:alignment vertical="center"/>
    </x:xf>
    <x:xf numFmtId="0" fontId="12" fillId="2" borderId="7" xfId="0" applyNumberFormat="1" applyFont="1" applyFill="1" applyBorder="1" applyAlignment="1">
      <x:alignment vertical="center" wrapText="1"/>
    </x:xf>
    <x:xf numFmtId="168" fontId="12" fillId="2" borderId="7" xfId="0" applyNumberFormat="1" applyFont="1" applyFill="1" applyBorder="1" applyAlignment="1">
      <x:alignment vertical="center" wrapText="1"/>
    </x:xf>
    <x:xf numFmtId="1" fontId="4" fillId="3" borderId="8" xfId="0" applyNumberFormat="1" applyFont="1" applyFill="1" applyBorder="1" applyAlignment="1">
      <x:alignment wrapText="1"/>
    </x:xf>
    <x:xf numFmtId="1" fontId="13" fillId="6" borderId="7" xfId="0" applyNumberFormat="1" applyFont="1" applyFill="1" applyBorder="1" applyAlignment="1">
      <x:alignment horizontal="center" wrapText="1"/>
    </x:xf>
    <x:xf numFmtId="1" fontId="15" fillId="0" borderId="8" xfId="0" applyNumberFormat="1" applyFont="1" applyFill="1" applyBorder="1" applyAlignment="1">
      <x:alignment wrapText="1"/>
    </x:xf>
    <x:xf numFmtId="1" fontId="0" fillId="0" borderId="7" xfId="0" applyNumberFormat="1" applyFont="1" applyFill="1" applyBorder="1"/>
    <x:xf numFmtId="175" fontId="0" fillId="0" borderId="7" xfId="0" applyNumberFormat="1" applyFont="1" applyFill="1" applyBorder="1"/>
    <x:xf numFmtId="0" fontId="12" fillId="15" borderId="7" xfId="0" applyNumberFormat="1" applyFont="1" applyFill="1" applyBorder="1" applyAlignment="1">
      <x:alignment horizontal="center" vertical="center" wrapText="1"/>
    </x:xf>
    <x:xf numFmtId="0" fontId="12" fillId="16" borderId="8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164" fontId="0" fillId="0" borderId="8" xfId="0" applyNumberFormat="1" applyFont="1" applyFill="1" applyBorder="1" applyAlignment="1">
      <x:alignment vertical="top" wrapText="1"/>
    </x:xf>
    <x:xf numFmtId="164" fontId="15" fillId="0" borderId="8" xfId="0" applyNumberFormat="1" applyFont="1" applyFill="1" applyBorder="1" applyAlignment="1">
      <x:alignment vertical="top" wrapText="1"/>
    </x:xf>
    <x:xf numFmtId="1" fontId="4" fillId="3" borderId="8" xfId="0" applyNumberFormat="1" applyFont="1" applyFill="1" applyBorder="1" applyAlignment="1">
      <x:alignment vertical="top" wrapText="1"/>
    </x:xf>
    <x:xf numFmtId="164" fontId="4" fillId="3" borderId="8" xfId="0" applyNumberFormat="1" applyFont="1" applyFill="1" applyBorder="1" applyAlignment="1">
      <x:alignment vertical="top" wrapText="1"/>
    </x:xf>
    <x:xf numFmtId="168" fontId="4" fillId="3" borderId="8" xfId="0" applyNumberFormat="1" applyFont="1" applyFill="1" applyBorder="1" applyAlignment="1">
      <x:alignment vertical="top" wrapText="1"/>
    </x:xf>
    <x:xf numFmtId="168" fontId="0" fillId="0" borderId="8" xfId="0" applyNumberFormat="1" applyFont="1" applyFill="1" applyBorder="1" applyAlignment="1">
      <x:alignment vertical="top" wrapText="1"/>
    </x:xf>
    <x:xf numFmtId="1" fontId="15" fillId="0" borderId="8" xfId="0" applyNumberFormat="1" applyFont="1" applyFill="1" applyBorder="1" applyAlignment="1">
      <x:alignment vertical="top" wrapText="1"/>
    </x:xf>
    <x:xf numFmtId="168" fontId="15" fillId="0" borderId="8" xfId="0" applyNumberFormat="1" applyFont="1" applyFill="1" applyBorder="1" applyAlignment="1">
      <x:alignment vertical="top" wrapText="1"/>
    </x:xf>
    <x:xf numFmtId="0" fontId="15" fillId="0" borderId="8" xfId="0" applyNumberFormat="1" applyFont="1" applyFill="1" applyBorder="1" applyAlignment="1">
      <x:alignment vertical="top" wrapText="1"/>
    </x:xf>
    <x:xf numFmtId="0" fontId="12" fillId="16" borderId="7" xfId="0" applyNumberFormat="1" applyFont="1" applyFill="1" applyBorder="1" applyAlignment="1">
      <x:alignment horizontal="center" wrapText="1"/>
    </x:xf>
    <x:xf numFmtId="0" fontId="12" fillId="16" borderId="8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13" fillId="0" borderId="8" xfId="0" applyNumberFormat="1" applyFont="1" applyFill="1" applyBorder="1" applyAlignment="1">
      <x:alignment vertical="top"/>
    </x:xf>
    <x:xf numFmtId="173" fontId="0" fillId="0" borderId="8" xfId="0" applyNumberFormat="1" applyFont="1" applyFill="1" applyBorder="1" applyAlignment="1">
      <x:alignment vertical="top"/>
    </x:xf>
    <x:xf numFmtId="1" fontId="0" fillId="0" borderId="8" xfId="0" applyNumberFormat="1" applyFont="1" applyFill="1" applyBorder="1" applyAlignment="1">
      <x:alignment vertical="top"/>
    </x:xf>
    <x:xf numFmtId="164" fontId="0" fillId="0" borderId="8" xfId="0" applyNumberFormat="1" applyFont="1" applyFill="1" applyBorder="1" applyAlignment="1">
      <x:alignment vertical="top"/>
    </x:xf>
    <x:xf numFmtId="9" fontId="0" fillId="0" borderId="7" xfId="0" applyNumberFormat="1" applyFont="1" applyFill="1" applyBorder="1"/>
    <x:xf numFmtId="0" fontId="11" fillId="3" borderId="7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6" borderId="7" xfId="0" applyNumberFormat="1" applyFont="1" applyFill="1" applyBorder="1" applyAlignment="1">
      <x:alignment horizontal="left" vertical="center" wrapText="1"/>
    </x:xf>
    <x:xf numFmtId="0" fontId="14" fillId="10" borderId="7" xfId="0" applyNumberFormat="1" applyFont="1" applyFill="1" applyBorder="1" applyAlignment="1">
      <x:alignment horizontal="left" wrapText="1"/>
    </x:xf>
    <x:xf numFmtId="0" fontId="0" fillId="17" borderId="7" xfId="0" applyNumberFormat="1" applyFont="1" applyFill="1" applyBorder="1" applyAlignment="1">
      <x:alignment vertical="top" wrapText="1"/>
    </x:xf>
    <x:xf numFmtId="0" fontId="12" fillId="15" borderId="8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12" fillId="18" borderId="0" xfId="0" applyNumberFormat="1" applyFont="1" applyFill="1" applyBorder="1"/>
    <x:xf numFmtId="0" fontId="12" fillId="18" borderId="0" xfId="0" applyNumberFormat="1" applyFont="1" applyFill="1" applyBorder="1" applyAlignment="1">
      <x:alignment vertical="center"/>
    </x:xf>
    <x:xf numFmtId="0" fontId="0" fillId="18" borderId="7" xfId="0" applyNumberFormat="1" applyFont="1" applyFill="1" applyBorder="1"/>
    <x:xf numFmtId="0" fontId="12" fillId="18" borderId="7" xfId="0" applyNumberFormat="1" applyFont="1" applyFill="1" applyBorder="1"/>
    <x:xf numFmtId="0" fontId="12" fillId="18" borderId="7" xfId="0" applyNumberFormat="1" applyFont="1" applyFill="1" applyBorder="1" applyAlignment="1">
      <x:alignment vertical="center"/>
    </x:xf>
    <x:xf numFmtId="0" fontId="0" fillId="19" borderId="0" xfId="0" applyNumberFormat="1" applyFont="1" applyFill="1" applyBorder="1"/>
    <x:xf numFmtId="0" fontId="21" fillId="19" borderId="0" xfId="0" applyNumberFormat="1" applyFont="1" applyFill="1" applyBorder="1"/>
    <x:xf numFmtId="0" fontId="21" fillId="19" borderId="0" xfId="0" applyNumberFormat="1" applyFont="1" applyFill="1" applyBorder="1" applyAlignment="1">
      <x:alignment wrapText="1"/>
    </x:xf>
    <x:xf numFmtId="0" fontId="0" fillId="19" borderId="7" xfId="0" applyNumberFormat="1" applyFont="1" applyFill="1" applyBorder="1"/>
    <x:xf numFmtId="0" fontId="21" fillId="19" borderId="7" xfId="0" applyNumberFormat="1" applyFont="1" applyFill="1" applyBorder="1"/>
    <x:xf numFmtId="0" fontId="21" fillId="19" borderId="7" xfId="0" applyNumberFormat="1" applyFont="1" applyFill="1" applyBorder="1" applyAlignment="1">
      <x:alignment wrapText="1"/>
    </x:xf>
    <x:xf numFmtId="0" fontId="11" fillId="19" borderId="0" xfId="0" applyNumberFormat="1" applyFont="1" applyFill="1" applyBorder="1"/>
    <x:xf numFmtId="0" fontId="11" fillId="19" borderId="0" xfId="0" applyNumberFormat="1" applyFont="1" applyFill="1" applyBorder="1" applyAlignment="1">
      <x:alignment wrapText="1"/>
    </x:xf>
    <x:xf numFmtId="0" fontId="11" fillId="19" borderId="0" xfId="0" applyNumberFormat="1" applyFont="1" applyFill="1" applyBorder="1" applyAlignment="1">
      <x:alignment horizontal="center" wrapText="1"/>
    </x:xf>
    <x:xf numFmtId="0" fontId="11" fillId="19" borderId="0" xfId="0" applyNumberFormat="1" applyFont="1" applyFill="1" applyBorder="1" applyAlignment="1">
      <x:alignment horizontal="center" vertical="center" wrapText="1"/>
    </x:xf>
    <x:xf numFmtId="0" fontId="11" fillId="19" borderId="7" xfId="0" applyNumberFormat="1" applyFont="1" applyFill="1" applyBorder="1"/>
    <x:xf numFmtId="0" fontId="11" fillId="19" borderId="7" xfId="0" applyNumberFormat="1" applyFont="1" applyFill="1" applyBorder="1" applyAlignment="1">
      <x:alignment wrapText="1"/>
    </x:xf>
    <x:xf numFmtId="0" fontId="11" fillId="19" borderId="7" xfId="0" applyNumberFormat="1" applyFont="1" applyFill="1" applyBorder="1" applyAlignment="1">
      <x:alignment horizontal="center" wrapText="1"/>
    </x:xf>
    <x:xf numFmtId="0" fontId="11" fillId="19" borderId="7" xfId="0" applyNumberFormat="1" applyFont="1" applyFill="1" applyBorder="1" applyAlignment="1">
      <x:alignment horizontal="center" vertical="center" wrapText="1"/>
    </x:xf>
    <x:xf numFmtId="170" fontId="0" fillId="0" borderId="0" xfId="0" applyNumberFormat="1" applyFont="1" applyFill="1" applyBorder="1" applyAlignment="1">
      <x:alignment wrapText="1"/>
    </x:xf>
    <x:xf numFmtId="170" fontId="0" fillId="0" borderId="7" xfId="0" applyNumberFormat="1" applyFont="1" applyFill="1" applyBorder="1" applyAlignment="1">
      <x:alignment wrapText="1"/>
    </x:xf>
    <x:xf numFmtId="168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wrapText="1"/>
    </x:xf>
    <x:xf numFmtId="1" fontId="0" fillId="0" borderId="2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164" fontId="0" fillId="0" borderId="2" xfId="0" applyNumberFormat="1" applyFont="1" applyFill="1" applyBorder="1" applyAlignment="1">
      <x:alignment wrapText="1"/>
    </x:xf>
    <x:xf numFmtId="165" fontId="0" fillId="0" borderId="2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9" fillId="5" borderId="2" xfId="0" applyNumberFormat="1" applyFont="1" applyFill="1" applyBorder="1" applyAlignment="1">
      <x:alignment vertical="top" wrapText="1"/>
    </x:xf>
    <x:xf numFmtId="0" fontId="11" fillId="3" borderId="0" xfId="0" applyNumberFormat="1" applyFont="1" applyFill="1" applyBorder="1" applyAlignment="1">
      <x:alignment wrapText="1"/>
    </x:xf>
    <x:xf numFmtId="0" fontId="14" fillId="10" borderId="0" xfId="0" applyNumberFormat="1" applyFont="1" applyFill="1" applyBorder="1" applyAlignment="1">
      <x:alignment horizontal="left" wrapText="1"/>
    </x:xf>
    <x:xf numFmtId="0" fontId="13" fillId="6" borderId="0" xfId="0" applyNumberFormat="1" applyFont="1" applyFill="1" applyBorder="1" applyAlignment="1">
      <x:alignment horizontal="center" wrapText="1"/>
    </x:xf>
    <x:xf numFmtId="0" fontId="12" fillId="2" borderId="0" xfId="0" applyNumberFormat="1" applyFont="1" applyFill="1" applyBorder="1" applyAlignment="1">
      <x:alignment horizontal="left" wrapText="1"/>
    </x:xf>
    <x:xf numFmtId="172" fontId="0" fillId="0" borderId="0" xfId="0" applyNumberFormat="1" applyFont="1" applyFill="1" applyBorder="1" applyAlignment="1">
      <x:alignment wrapText="1"/>
    </x:xf>
    <x:xf numFmtId="0" fontId="12" fillId="18" borderId="0" xfId="0" applyNumberFormat="1" applyFont="1" applyFill="1" applyBorder="1" applyAlignment="1">
      <x:alignment vertical="center" wrapText="1"/>
    </x:xf>
    <x:xf numFmtId="0" fontId="12" fillId="18" borderId="7" xfId="0" applyNumberFormat="1" applyFont="1" applyFill="1" applyBorder="1" applyAlignment="1">
      <x:alignment vertical="center" wrapText="1"/>
    </x:xf>
    <x:xf numFmtId="0" fontId="12" fillId="18" borderId="0" xfId="0" applyNumberFormat="1" applyFont="1" applyFill="1" applyBorder="1" applyAlignment="1">
      <x:alignment wrapText="1"/>
    </x:xf>
    <x:xf numFmtId="0" fontId="12" fillId="18" borderId="7" xfId="0" applyNumberFormat="1" applyFont="1" applyFill="1" applyBorder="1" applyAlignment="1">
      <x:alignment wrapText="1"/>
    </x:xf>
    <x:xf numFmtId="0" fontId="21" fillId="20" borderId="0" xfId="0" applyNumberFormat="1" applyFont="1" applyFill="1" applyBorder="1" applyAlignment="1">
      <x:alignment wrapText="1"/>
    </x:xf>
    <x:xf numFmtId="0" fontId="21" fillId="20" borderId="7" xfId="0" applyNumberFormat="1" applyFont="1" applyFill="1" applyBorder="1" applyAlignment="1">
      <x:alignment wrapText="1"/>
    </x:xf>
    <x:xf numFmtId="0" fontId="12" fillId="19" borderId="0" xfId="0" applyNumberFormat="1" applyFont="1" applyFill="1" applyBorder="1" applyAlignment="1">
      <x:alignment vertical="center"/>
    </x:xf>
    <x:xf numFmtId="0" fontId="12" fillId="19" borderId="0" xfId="0" applyNumberFormat="1" applyFont="1" applyFill="1" applyBorder="1" applyAlignment="1">
      <x:alignment vertical="center" wrapText="1"/>
    </x:xf>
    <x:xf numFmtId="0" fontId="12" fillId="19" borderId="0" xfId="0" applyNumberFormat="1" applyFont="1" applyFill="1" applyBorder="1" applyAlignment="1">
      <x:alignment horizontal="center" vertical="center" wrapText="1"/>
    </x:xf>
    <x:xf numFmtId="0" fontId="12" fillId="19" borderId="7" xfId="0" applyNumberFormat="1" applyFont="1" applyFill="1" applyBorder="1" applyAlignment="1">
      <x:alignment vertical="center"/>
    </x:xf>
    <x:xf numFmtId="0" fontId="12" fillId="19" borderId="7" xfId="0" applyNumberFormat="1" applyFont="1" applyFill="1" applyBorder="1" applyAlignment="1">
      <x:alignment vertical="center" wrapText="1"/>
    </x:xf>
    <x:xf numFmtId="0" fontId="12" fillId="19" borderId="7" xfId="0" applyNumberFormat="1" applyFont="1" applyFill="1" applyBorder="1" applyAlignment="1">
      <x:alignment horizontal="center" vertical="center" wrapText="1"/>
    </x:xf>
    <x:xf numFmtId="0" fontId="11" fillId="19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1" fillId="19" borderId="7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12" fillId="18" borderId="0" xfId="0" applyNumberFormat="1" applyFont="1" applyFill="1" applyBorder="1" applyAlignment="1">
      <x:alignment horizontal="center" vertical="center" wrapText="1"/>
    </x:xf>
    <x:xf numFmtId="0" fontId="12" fillId="18" borderId="7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right" wrapText="1"/>
    </x:xf>
    <x:xf numFmtId="170" fontId="0" fillId="0" borderId="0" xfId="0" applyNumberFormat="1" applyFont="1" applyFill="1" applyBorder="1" applyAlignment="1">
      <x:alignment horizontal="right" wrapText="1"/>
    </x:xf>
    <x:xf numFmtId="168" fontId="0" fillId="0" borderId="0" xfId="0" applyNumberFormat="1" applyFont="1" applyFill="1" applyBorder="1" applyAlignment="1">
      <x:alignment horizontal="right" wrapText="1"/>
    </x:xf>
    <x:xf numFmtId="200" fontId="0" fillId="0" borderId="7" xfId="0" applyNumberFormat="1" applyFont="1" applyFill="1" applyBorder="1" applyAlignment="1">
      <x:alignment horizontal="right" wrapText="1"/>
    </x:xf>
    <x:xf numFmtId="170" fontId="0" fillId="0" borderId="7" xfId="0" applyNumberFormat="1" applyFont="1" applyFill="1" applyBorder="1" applyAlignment="1">
      <x:alignment horizontal="right" wrapText="1"/>
    </x:xf>
    <x:xf numFmtId="168" fontId="0" fillId="0" borderId="7" xfId="0" applyNumberFormat="1" applyFont="1" applyFill="1" applyBorder="1" applyAlignment="1">
      <x:alignment horizontal="right" wrapText="1"/>
    </x:xf>
  </x:cellXfs>
  <x:cellStyles count="2">
    <x:cellStyle name="Normal" xfId="0"/>
    <x:cellStyle name="Percent" xfId="1"/>
  </x:cellStyles>
  <x:dxfs count="8">
    <x:dxf>
      <x:fill>
        <x:patternFill>
          <x:bgColor rgb="FFFECAC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B00000"/>
      </x:font>
    </x:dxf>
    <x:dxf>
      <x:font>
        <x:color rgb="008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91cce6781c4d58" /><Relationship Type="http://schemas.openxmlformats.org/officeDocument/2006/relationships/theme" Target="/xl/theme/theme1.xml" Id="R9592e2d7af88431c" /><Relationship Type="http://schemas.openxmlformats.org/officeDocument/2006/relationships/sharedStrings" Target="/xl/sharedStrings.xml" Id="R907ba3a4549d4827" /><Relationship Type="http://schemas.openxmlformats.org/officeDocument/2006/relationships/worksheet" Target="/xl/worksheets/sheet1.xml" Id="R741d33030002456e" /><Relationship Type="http://schemas.openxmlformats.org/officeDocument/2006/relationships/worksheet" Target="/xl/worksheets/sheet2.xml" Id="Rdc8c85e421fd4c6b" /><Relationship Type="http://schemas.openxmlformats.org/officeDocument/2006/relationships/worksheet" Target="/xl/worksheets/sheet3.xml" Id="R20ff501746a7434c" /><Relationship Type="http://schemas.openxmlformats.org/officeDocument/2006/relationships/worksheet" Target="/xl/worksheets/sheet4.xml" Id="R7d623e4a06f644ec" /><Relationship Type="http://schemas.openxmlformats.org/officeDocument/2006/relationships/worksheet" Target="/xl/worksheets/sheet5.xml" Id="Re195c5aac89b41a2" /><Relationship Type="http://schemas.openxmlformats.org/officeDocument/2006/relationships/worksheet" Target="/xl/worksheets/sheet6.xml" Id="Rf08c29733119473f" /><Relationship Type="http://schemas.openxmlformats.org/officeDocument/2006/relationships/worksheet" Target="/xl/worksheets/sheet7.xml" Id="R34b4d75cf01543ca" /><Relationship Type="http://schemas.openxmlformats.org/officeDocument/2006/relationships/worksheet" Target="/xl/worksheets/sheet8.xml" Id="Rd7336a18473a4580" /><Relationship Type="http://schemas.openxmlformats.org/officeDocument/2006/relationships/worksheet" Target="/xl/worksheets/sheet9.xml" Id="R6968bf46c5794012" /><Relationship Type="http://schemas.openxmlformats.org/officeDocument/2006/relationships/worksheet" Target="/xl/worksheets/sheet10.xml" Id="R782a5795b0ff4201" /><Relationship Type="http://schemas.openxmlformats.org/officeDocument/2006/relationships/worksheet" Target="/xl/worksheets/sheet11.xml" Id="R53bc83e2967b4a30" /><Relationship Type="http://schemas.openxmlformats.org/officeDocument/2006/relationships/worksheet" Target="/xl/worksheets/sheet12.xml" Id="R6f3b659bd94d42e3" /><Relationship Type="http://schemas.openxmlformats.org/officeDocument/2006/relationships/worksheet" Target="/xl/worksheets/sheet13.xml" Id="Raff6721ab1894630" /><Relationship Type="http://schemas.openxmlformats.org/officeDocument/2006/relationships/worksheet" Target="/xl/worksheets/sheet14.xml" Id="R4006f2c7fbc74b9c" /><Relationship Type="http://schemas.openxmlformats.org/officeDocument/2006/relationships/worksheet" Target="/xl/worksheets/sheet15.xml" Id="R0a11f085951a4e72" /><Relationship Type="http://schemas.openxmlformats.org/officeDocument/2006/relationships/worksheet" Target="/xl/worksheets/sheet16.xml" Id="R58be84ce8b79475e" /><Relationship Type="http://schemas.openxmlformats.org/officeDocument/2006/relationships/worksheet" Target="/xl/worksheets/sheet17.xml" Id="R58723f6513714cc7" /><Relationship Type="http://schemas.openxmlformats.org/officeDocument/2006/relationships/worksheet" Target="/xl/worksheets/sheet18.xml" Id="R5ec2b15679004752" /><Relationship Type="http://schemas.openxmlformats.org/officeDocument/2006/relationships/worksheet" Target="/xl/worksheets/sheet19.xml" Id="R108d35af548445ba" /><Relationship Type="http://schemas.openxmlformats.org/officeDocument/2006/relationships/worksheet" Target="/xl/worksheets/sheet20.xml" Id="R9b770d7249d54f7f" /><Relationship Type="http://schemas.microsoft.com/office/2017/10/relationships/person" Target="/xl/persons/person.xml" Id="Rc0dfa961e9e84ae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6fe10395d5e408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a9f7ecaeb22a42f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123bb6fde864e37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7fdca2d3c21545a6" /></Relationships>
</file>

<file path=xl/drawings/charts/chart1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Year 30 Real Liquid Investments by Percentile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Base year3</c:v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Dashboard!$J$5:$J$13</c:f>
              <c:strCache>
                <c:ptCount val="9"/>
                <c:pt idx="0">
                  <c:v>P5</c:v>
                </c:pt>
                <c:pt idx="1">
                  <c:v>P10</c:v>
                </c:pt>
                <c:pt idx="2">
                  <c:v>P15</c:v>
                </c:pt>
                <c:pt idx="3">
                  <c:v>P25</c:v>
                </c:pt>
                <c:pt idx="4">
                  <c:v>P50</c:v>
                </c:pt>
                <c:pt idx="5">
                  <c:v>P75</c:v>
                </c:pt>
                <c:pt idx="6">
                  <c:v>P85</c:v>
                </c:pt>
                <c:pt idx="7">
                  <c:v>P90</c:v>
                </c:pt>
                <c:pt idx="8">
                  <c:v>P95</c:v>
                </c:pt>
              </c:strCache>
            </c:strRef>
          </c:cat>
          <c:val>
            <c:numRef>
              <c:f>Dashboard!$K$5:$K$13</c:f>
              <c:numCache>
                <c:formatCode>\$#,##0;[Red]\(\$#,##0\);\-</c:formatCode>
                <c:ptCount val="9"/>
                <c:pt idx="0">
                  <c:v>659641.3083798669</c:v>
                </c:pt>
                <c:pt idx="1">
                  <c:v>797868.4863817067</c:v>
                </c:pt>
                <c:pt idx="2">
                  <c:v>937030.799797037</c:v>
                </c:pt>
                <c:pt idx="3">
                  <c:v>1275782.437214964</c:v>
                </c:pt>
                <c:pt idx="4">
                  <c:v>2314752.625504853</c:v>
                </c:pt>
                <c:pt idx="5">
                  <c:v>3668414.923072597</c:v>
                </c:pt>
                <c:pt idx="6">
                  <c:v>4917870.855364766</c:v>
                </c:pt>
                <c:pt idx="7">
                  <c:v>5716512.567349908</c:v>
                </c:pt>
                <c:pt idx="8">
                  <c:v>8465998.718874706</c:v>
                </c:pt>
              </c:numCache>
            </c:numRef>
          </c:val>
          <c:smooth val="0"/>
        </c:ser>
        <c:ser>
          <c:idx val="1"/>
          <c:order val="1"/>
          <c:tx>
            <c:v>PT year5</c:v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Dashboard!$J$5:$J$13</c:f>
              <c:strCache>
                <c:ptCount val="9"/>
                <c:pt idx="0">
                  <c:v>P5</c:v>
                </c:pt>
                <c:pt idx="1">
                  <c:v>P10</c:v>
                </c:pt>
                <c:pt idx="2">
                  <c:v>P15</c:v>
                </c:pt>
                <c:pt idx="3">
                  <c:v>P25</c:v>
                </c:pt>
                <c:pt idx="4">
                  <c:v>P50</c:v>
                </c:pt>
                <c:pt idx="5">
                  <c:v>P75</c:v>
                </c:pt>
                <c:pt idx="6">
                  <c:v>P85</c:v>
                </c:pt>
                <c:pt idx="7">
                  <c:v>P90</c:v>
                </c:pt>
                <c:pt idx="8">
                  <c:v>P95</c:v>
                </c:pt>
              </c:strCache>
            </c:strRef>
          </c:cat>
          <c:val>
            <c:numRef>
              <c:f>Dashboard!$L$5:$L$13</c:f>
              <c:numCache>
                <c:formatCode>\$#,##0;[Red]\(\$#,##0\);\-</c:formatCode>
                <c:ptCount val="9"/>
                <c:pt idx="0">
                  <c:v>646519.968596565</c:v>
                </c:pt>
                <c:pt idx="1">
                  <c:v>840014.0393990923</c:v>
                </c:pt>
                <c:pt idx="2">
                  <c:v>928127.9576216073</c:v>
                </c:pt>
                <c:pt idx="3">
                  <c:v>1244562.7355950365</c:v>
                </c:pt>
                <c:pt idx="4">
                  <c:v>2302221.3794262186</c:v>
                </c:pt>
                <c:pt idx="5">
                  <c:v>3961385.3356032735</c:v>
                </c:pt>
                <c:pt idx="6">
                  <c:v>5519203.984292125</c:v>
                </c:pt>
                <c:pt idx="7">
                  <c:v>6849763.447542984</c:v>
                </c:pt>
                <c:pt idx="8">
                  <c:v>8385851.591471976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;;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;;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Regenerating Monte Carlo — Base Part-Time Year 3 — real dollars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Deterministic liquid real</c:v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numRef>
              <c:f>Real_MC_30Y!$Q$17:$Q$47</c:f>
              <c:numCache>
                <c:formatCode>;;</c:formatCode>
                <c:ptCount val="2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</c:numCache>
            </c:numRef>
          </c:cat>
          <c:val>
            <c:numRef>
              <c:f>Real_MC_30Y!$R$17:$R$47</c:f>
              <c:numCache>
                <c:formatCode>\$#,##0;[Red]\(\$#,##0\);\-</c:formatCode>
                <c:ptCount val="29"/>
                <c:pt idx="0">
                  <c:v>1116121.1019136694</c:v>
                </c:pt>
                <c:pt idx="1">
                  <c:v>1141854.4465599575</c:v>
                </c:pt>
                <c:pt idx="2">
                  <c:v>1170225.4956979991</c:v>
                </c:pt>
                <c:pt idx="3">
                  <c:v>1201296.1934811461</c:v>
                </c:pt>
                <c:pt idx="4">
                  <c:v>1235131.8555241115</c:v>
                </c:pt>
                <c:pt idx="5">
                  <c:v>1271801.2765747737</c:v>
                </c:pt>
                <c:pt idx="6">
                  <c:v>1311376.8429622517</c:v>
                </c:pt>
                <c:pt idx="7">
                  <c:v>1353934.649993508</c:v>
                </c:pt>
                <c:pt idx="8">
                  <c:v>1399554.6244778102</c:v>
                </c:pt>
                <c:pt idx="9">
                  <c:v>1448320.6525657144</c:v>
                </c:pt>
                <c:pt idx="10">
                  <c:v>1500320.7130968324</c:v>
                </c:pt>
                <c:pt idx="11">
                  <c:v>1555647.0166585613</c:v>
                </c:pt>
                <c:pt idx="12">
                  <c:v>1614396.1505661416</c:v>
                </c:pt>
                <c:pt idx="13">
                  <c:v>1676669.2299829293</c:v>
                </c:pt>
                <c:pt idx="14">
                  <c:v>1742572.0554086012</c:v>
                </c:pt>
                <c:pt idx="15">
                  <c:v>1812215.276772187</c:v>
                </c:pt>
                <c:pt idx="16">
                  <c:v>1885714.5643763528</c:v>
                </c:pt>
                <c:pt idx="17">
                  <c:v>1963190.7869492474</c:v>
                </c:pt>
                <c:pt idx="18">
                  <c:v>2044770.1970704908</c:v>
                </c:pt>
                <c:pt idx="19">
                  <c:v>2130584.6242485545</c:v>
                </c:pt>
                <c:pt idx="20">
                  <c:v>2220771.675937853</c:v>
                </c:pt>
                <c:pt idx="21">
                  <c:v>2315474.946795366</c:v>
                </c:pt>
                <c:pt idx="22">
                  <c:v>2414844.236488554</c:v>
                </c:pt>
                <c:pt idx="23">
                  <c:v>2519035.7763787424</c:v>
                </c:pt>
                <c:pt idx="24">
                  <c:v>2628212.465416999</c:v>
                </c:pt>
                <c:pt idx="25">
                  <c:v>2742544.1156029576</c:v>
                </c:pt>
                <c:pt idx="26">
                  <c:v>2862207.707370888</c:v>
                </c:pt>
                <c:pt idx="27">
                  <c:v>2987387.655281767</c:v>
                </c:pt>
                <c:pt idx="28">
                  <c:v>3118276.084415098</c:v>
                </c:pt>
              </c:numCache>
            </c:numRef>
          </c:val>
          <c:smooth val="0"/>
        </c:ser>
        <c:ser>
          <c:idx val="1"/>
          <c:order val="1"/>
          <c:tx>
            <c:v>MC P5 real</c:v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numRef>
              <c:f>Real_MC_30Y!$Q$17:$Q$47</c:f>
              <c:numCache>
                <c:formatCode>;;</c:formatCode>
                <c:ptCount val="2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</c:numCache>
            </c:numRef>
          </c:cat>
          <c:val>
            <c:numRef>
              <c:f>Real_MC_30Y!$S$17:$S$47</c:f>
              <c:numCache>
                <c:formatCode>\$#,##0;[Red]\(\$#,##0\);\-</c:formatCode>
                <c:ptCount val="29"/>
                <c:pt idx="0">
                  <c:v>764588.2533398173</c:v>
                </c:pt>
                <c:pt idx="1">
                  <c:v>691865.5599531226</c:v>
                </c:pt>
                <c:pt idx="2">
                  <c:v>643306.5674299361</c:v>
                </c:pt>
                <c:pt idx="3">
                  <c:v>634215.346946569</c:v>
                </c:pt>
                <c:pt idx="4">
                  <c:v>603727.5616352856</c:v>
                </c:pt>
                <c:pt idx="5">
                  <c:v>542106.9814644355</c:v>
                </c:pt>
                <c:pt idx="6">
                  <c:v>541373.4092347649</c:v>
                </c:pt>
                <c:pt idx="7">
                  <c:v>523377.3277771164</c:v>
                </c:pt>
                <c:pt idx="8">
                  <c:v>516127.5563812883</c:v>
                </c:pt>
                <c:pt idx="9">
                  <c:v>547486.7284755203</c:v>
                </c:pt>
                <c:pt idx="10">
                  <c:v>547743.0400586046</c:v>
                </c:pt>
                <c:pt idx="11">
                  <c:v>553102.7617310622</c:v>
                </c:pt>
                <c:pt idx="12">
                  <c:v>511153.88534833083</c:v>
                </c:pt>
                <c:pt idx="13">
                  <c:v>512923.91211843083</c:v>
                </c:pt>
                <c:pt idx="14">
                  <c:v>523344.66639145743</c:v>
                </c:pt>
                <c:pt idx="15">
                  <c:v>508799.9356931051</c:v>
                </c:pt>
                <c:pt idx="16">
                  <c:v>532720.7762255898</c:v>
                </c:pt>
                <c:pt idx="17">
                  <c:v>554974.6025710586</c:v>
                </c:pt>
                <c:pt idx="18">
                  <c:v>541873.982482266</c:v>
                </c:pt>
                <c:pt idx="19">
                  <c:v>530043.1214497188</c:v>
                </c:pt>
                <c:pt idx="20">
                  <c:v>542365.4107412117</c:v>
                </c:pt>
                <c:pt idx="21">
                  <c:v>512301.8519499981</c:v>
                </c:pt>
                <c:pt idx="22">
                  <c:v>513357.73375066335</c:v>
                </c:pt>
                <c:pt idx="23">
                  <c:v>517496.35060313385</c:v>
                </c:pt>
                <c:pt idx="24">
                  <c:v>562472.7912640257</c:v>
                </c:pt>
                <c:pt idx="25">
                  <c:v>608439.76580546</c:v>
                </c:pt>
                <c:pt idx="26">
                  <c:v>617811.1116432654</c:v>
                </c:pt>
                <c:pt idx="27">
                  <c:v>634342.453945373</c:v>
                </c:pt>
                <c:pt idx="28">
                  <c:v>659641.3083798669</c:v>
                </c:pt>
              </c:numCache>
            </c:numRef>
          </c:val>
          <c:smooth val="0"/>
        </c:ser>
        <c:ser>
          <c:idx val="2"/>
          <c:order val="2"/>
          <c:tx>
            <c:v>MC P50 real</c:v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numRef>
              <c:f>Real_MC_30Y!$Q$17:$Q$47</c:f>
              <c:numCache>
                <c:formatCode>;;</c:formatCode>
                <c:ptCount val="2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</c:numCache>
            </c:numRef>
          </c:cat>
          <c:val>
            <c:numRef>
              <c:f>Real_MC_30Y!$T$17:$T$47</c:f>
              <c:numCache>
                <c:formatCode>\$#,##0;[Red]\(\$#,##0\);\-</c:formatCode>
                <c:ptCount val="29"/>
                <c:pt idx="0">
                  <c:v>1089877.3533872587</c:v>
                </c:pt>
                <c:pt idx="1">
                  <c:v>1104429.2489944124</c:v>
                </c:pt>
                <c:pt idx="2">
                  <c:v>1126192.1818578923</c:v>
                </c:pt>
                <c:pt idx="3">
                  <c:v>1124231.179535731</c:v>
                </c:pt>
                <c:pt idx="4">
                  <c:v>1139671.5003200134</c:v>
                </c:pt>
                <c:pt idx="5">
                  <c:v>1151562.216042296</c:v>
                </c:pt>
                <c:pt idx="6">
                  <c:v>1188883.5145591076</c:v>
                </c:pt>
                <c:pt idx="7">
                  <c:v>1191171.2663881183</c:v>
                </c:pt>
                <c:pt idx="8">
                  <c:v>1229539.9155765767</c:v>
                </c:pt>
                <c:pt idx="9">
                  <c:v>1250722.5210325606</c:v>
                </c:pt>
                <c:pt idx="10">
                  <c:v>1244287.2770171051</c:v>
                </c:pt>
                <c:pt idx="11">
                  <c:v>1271395.0989502415</c:v>
                </c:pt>
                <c:pt idx="12">
                  <c:v>1373459.3390491793</c:v>
                </c:pt>
                <c:pt idx="13">
                  <c:v>1347623.5857262083</c:v>
                </c:pt>
                <c:pt idx="14">
                  <c:v>1419499.8328415104</c:v>
                </c:pt>
                <c:pt idx="15">
                  <c:v>1412190.717680717</c:v>
                </c:pt>
                <c:pt idx="16">
                  <c:v>1491358.3398904675</c:v>
                </c:pt>
                <c:pt idx="17">
                  <c:v>1535225.063019787</c:v>
                </c:pt>
                <c:pt idx="18">
                  <c:v>1608601.216411972</c:v>
                </c:pt>
                <c:pt idx="19">
                  <c:v>1666496.9203421935</c:v>
                </c:pt>
                <c:pt idx="20">
                  <c:v>1721411.7518927073</c:v>
                </c:pt>
                <c:pt idx="21">
                  <c:v>1773291.2711720332</c:v>
                </c:pt>
                <c:pt idx="22">
                  <c:v>1886227.1974104482</c:v>
                </c:pt>
                <c:pt idx="23">
                  <c:v>1930964.3913992834</c:v>
                </c:pt>
                <c:pt idx="24">
                  <c:v>1968063.1038076188</c:v>
                </c:pt>
                <c:pt idx="25">
                  <c:v>2044365.1496250285</c:v>
                </c:pt>
                <c:pt idx="26">
                  <c:v>2181852.3196974685</c:v>
                </c:pt>
                <c:pt idx="27">
                  <c:v>2237528.975597741</c:v>
                </c:pt>
                <c:pt idx="28">
                  <c:v>2314752.625504853</c:v>
                </c:pt>
              </c:numCache>
            </c:numRef>
          </c:val>
          <c:smooth val="0"/>
        </c:ser>
        <c:ser>
          <c:idx val="3"/>
          <c:order val="3"/>
          <c:tx>
            <c:v>MC P95 real</c:v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numRef>
              <c:f>Real_MC_30Y!$Q$17:$Q$47</c:f>
              <c:numCache>
                <c:formatCode>;;</c:formatCode>
                <c:ptCount val="2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</c:numCache>
            </c:numRef>
          </c:cat>
          <c:val>
            <c:numRef>
              <c:f>Real_MC_30Y!$U$17:$U$47</c:f>
              <c:numCache>
                <c:formatCode>\$#,##0;[Red]\(\$#,##0\);\-</c:formatCode>
                <c:ptCount val="31"/>
                <c:pt idx="0">
                  <c:v>1029031.25</c:v>
                </c:pt>
                <c:pt idx="1">
                  <c:v>1375113.1727593152</c:v>
                </c:pt>
                <c:pt idx="2">
                  <c:v>1536502.918763065</c:v>
                </c:pt>
                <c:pt idx="3">
                  <c:v>1781747.761192649</c:v>
                </c:pt>
                <c:pt idx="4">
                  <c:v>1882377.8084114317</c:v>
                </c:pt>
                <c:pt idx="5">
                  <c:v>1982615.3003407854</c:v>
                </c:pt>
                <c:pt idx="6">
                  <c:v>2022179.0284535366</c:v>
                </c:pt>
                <c:pt idx="7">
                  <c:v>2233471.0659260433</c:v>
                </c:pt>
                <c:pt idx="8">
                  <c:v>2444839.103508781</c:v>
                </c:pt>
                <c:pt idx="9">
                  <c:v>2528115.9928146075</c:v>
                </c:pt>
                <c:pt idx="10">
                  <c:v>2795218.9428603975</c:v>
                </c:pt>
                <c:pt idx="11">
                  <c:v>2995887.931943306</c:v>
                </c:pt>
                <c:pt idx="12">
                  <c:v>3066858.714831646</c:v>
                </c:pt>
                <c:pt idx="13">
                  <c:v>3381310.0593724153</c:v>
                </c:pt>
                <c:pt idx="14">
                  <c:v>3592199.438617151</c:v>
                </c:pt>
                <c:pt idx="15">
                  <c:v>3741724.145138845</c:v>
                </c:pt>
                <c:pt idx="16">
                  <c:v>3924284.056362448</c:v>
                </c:pt>
                <c:pt idx="17">
                  <c:v>4075157.9855116527</c:v>
                </c:pt>
                <c:pt idx="18">
                  <c:v>4429573.181162702</c:v>
                </c:pt>
                <c:pt idx="19">
                  <c:v>4678516.911118705</c:v>
                </c:pt>
                <c:pt idx="20">
                  <c:v>4698450.628403346</c:v>
                </c:pt>
                <c:pt idx="21">
                  <c:v>4752130.720758021</c:v>
                </c:pt>
                <c:pt idx="22">
                  <c:v>5010510.273233925</c:v>
                </c:pt>
                <c:pt idx="23">
                  <c:v>5099340.147139264</c:v>
                </c:pt>
                <c:pt idx="24">
                  <c:v>5395499.617841589</c:v>
                </c:pt>
                <c:pt idx="25">
                  <c:v>5962802.55153403</c:v>
                </c:pt>
                <c:pt idx="26">
                  <c:v>6377625.265352284</c:v>
                </c:pt>
                <c:pt idx="27">
                  <c:v>6806221.523697308</c:v>
                </c:pt>
                <c:pt idx="28">
                  <c:v>7057190.936286967</c:v>
                </c:pt>
                <c:pt idx="29">
                  <c:v>7174896.727885078</c:v>
                </c:pt>
                <c:pt idx="30">
                  <c:v>8465998.718874706</c:v>
                </c:pt>
              </c:numCache>
            </c:numRef>
          </c:val>
          <c:smooth val="0"/>
        </c:ser>
        <c:ser>
          <c:idx val="4"/>
          <c:order val="4"/>
          <c:tx>
            <c:v>Retirement/non-liquid real</c:v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numRef>
              <c:f>Real_MC_30Y!$Q$17:$Q$47</c:f>
              <c:numCache>
                <c:formatCode>;;</c:formatCode>
                <c:ptCount val="2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</c:numCache>
            </c:numRef>
          </c:cat>
          <c:val>
            <c:numRef>
              <c:f>Real_MC_30Y!$V$17:$V$47</c:f>
              <c:numCache>
                <c:formatCode>\$#,##0;[Red]\(\$#,##0\);\-</c:formatCode>
                <c:ptCount val="31"/>
                <c:pt idx="0">
                  <c:v>181593.75000000003</c:v>
                </c:pt>
                <c:pt idx="1">
                  <c:v>188680.3353658537</c:v>
                </c:pt>
                <c:pt idx="2">
                  <c:v>196043.47040452115</c:v>
                </c:pt>
                <c:pt idx="3">
                  <c:v>203693.94729835613</c:v>
                </c:pt>
                <c:pt idx="4">
                  <c:v>211642.9793880481</c:v>
                </c:pt>
                <c:pt idx="5">
                  <c:v>219902.21760806948</c:v>
                </c:pt>
                <c:pt idx="6">
                  <c:v>228483.76756350635</c:v>
                </c:pt>
                <c:pt idx="7">
                  <c:v>237400.20727330167</c:v>
                </c:pt>
                <c:pt idx="8">
                  <c:v>246664.60560591836</c:v>
                </c:pt>
                <c:pt idx="9">
                  <c:v>256290.54143444204</c:v>
                </c:pt>
                <c:pt idx="10">
                  <c:v>266292.12353920075</c:v>
                </c:pt>
                <c:pt idx="11">
                  <c:v>276684.011287072</c:v>
                </c:pt>
                <c:pt idx="12">
                  <c:v>287481.436117787</c:v>
                </c:pt>
                <c:pt idx="13">
                  <c:v>298700.223868725</c:v>
                </c:pt>
                <c:pt idx="14">
                  <c:v>310356.81797091913</c:v>
                </c:pt>
                <c:pt idx="15">
                  <c:v>322468.303550272</c:v>
                </c:pt>
                <c:pt idx="16">
                  <c:v>335052.43246930704</c:v>
                </c:pt>
                <c:pt idx="17">
                  <c:v>348127.6493461581</c:v>
                </c:pt>
                <c:pt idx="18">
                  <c:v>361713.11858893494</c:v>
                </c:pt>
                <c:pt idx="19">
                  <c:v>375828.7524850885</c:v>
                </c:pt>
                <c:pt idx="20">
                  <c:v>390495.2403869456</c:v>
                </c:pt>
                <c:pt idx="21">
                  <c:v>405734.0790361923</c:v>
                </c:pt>
                <c:pt idx="22">
                  <c:v>421567.604071751</c:v>
                </c:pt>
                <c:pt idx="23">
                  <c:v>438019.0227672339</c:v>
                </c:pt>
                <c:pt idx="24">
                  <c:v>455112.4480459552</c:v>
                </c:pt>
                <c:pt idx="25">
                  <c:v>472872.9338233584</c:v>
                </c:pt>
                <c:pt idx="26">
                  <c:v>491326.5117286602</c:v>
                </c:pt>
                <c:pt idx="27">
                  <c:v>510500.22925953474</c:v>
                </c:pt>
                <c:pt idx="28">
                  <c:v>530422.1894257605</c:v>
                </c:pt>
                <c:pt idx="29">
                  <c:v>551121.5919399364</c:v>
                </c:pt>
                <c:pt idx="30">
                  <c:v>572628.7760156414</c:v>
                </c:pt>
              </c:numCache>
            </c:numRef>
          </c:val>
          <c:smooth val="0"/>
        </c:ser>
        <c:ser>
          <c:idx val="5"/>
          <c:order val="5"/>
          <c:tx>
            <c:v>Total median + retirement</c:v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numRef>
              <c:f>Real_MC_30Y!$Q$17:$Q$47</c:f>
              <c:numCache>
                <c:formatCode>;;</c:formatCode>
                <c:ptCount val="2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</c:numCache>
            </c:numRef>
          </c:cat>
          <c:val>
            <c:numRef>
              <c:f>Real_MC_30Y!$W$17:$W$47</c:f>
              <c:numCache>
                <c:formatCode>\$#,##0;[Red]\(\$#,##0\);\-</c:formatCode>
                <c:ptCount val="31"/>
                <c:pt idx="0">
                  <c:v>1210625</c:v>
                </c:pt>
                <c:pt idx="1">
                  <c:v>1240989.3402680687</c:v>
                </c:pt>
                <c:pt idx="2">
                  <c:v>1285920.8237917798</c:v>
                </c:pt>
                <c:pt idx="3">
                  <c:v>1308123.1962927685</c:v>
                </c:pt>
                <c:pt idx="4">
                  <c:v>1337835.1612459405</c:v>
                </c:pt>
                <c:pt idx="5">
                  <c:v>1344133.3971438005</c:v>
                </c:pt>
                <c:pt idx="6">
                  <c:v>1368155.2678835196</c:v>
                </c:pt>
                <c:pt idx="7">
                  <c:v>1388962.4233155977</c:v>
                </c:pt>
                <c:pt idx="8">
                  <c:v>1435548.120165026</c:v>
                </c:pt>
                <c:pt idx="9">
                  <c:v>1447461.8078225604</c:v>
                </c:pt>
                <c:pt idx="10">
                  <c:v>1495832.0391157775</c:v>
                </c:pt>
                <c:pt idx="11">
                  <c:v>1527406.5323196326</c:v>
                </c:pt>
                <c:pt idx="12">
                  <c:v>1531768.713134892</c:v>
                </c:pt>
                <c:pt idx="13">
                  <c:v>1570095.3228189666</c:v>
                </c:pt>
                <c:pt idx="14">
                  <c:v>1683816.1570200985</c:v>
                </c:pt>
                <c:pt idx="15">
                  <c:v>1670091.8892764803</c:v>
                </c:pt>
                <c:pt idx="16">
                  <c:v>1754552.2653108174</c:v>
                </c:pt>
                <c:pt idx="17">
                  <c:v>1760318.367026875</c:v>
                </c:pt>
                <c:pt idx="18">
                  <c:v>1853071.4584794024</c:v>
                </c:pt>
                <c:pt idx="19">
                  <c:v>1911053.8155048755</c:v>
                </c:pt>
                <c:pt idx="20">
                  <c:v>1999096.4567989176</c:v>
                </c:pt>
                <c:pt idx="21">
                  <c:v>2072230.9993783857</c:v>
                </c:pt>
                <c:pt idx="22">
                  <c:v>2142979.3559644585</c:v>
                </c:pt>
                <c:pt idx="23">
                  <c:v>2211310.2939392673</c:v>
                </c:pt>
                <c:pt idx="24">
                  <c:v>2341339.6454564035</c:v>
                </c:pt>
                <c:pt idx="25">
                  <c:v>2403837.3252226417</c:v>
                </c:pt>
                <c:pt idx="26">
                  <c:v>2459389.615536279</c:v>
                </c:pt>
                <c:pt idx="27">
                  <c:v>2554865.378884563</c:v>
                </c:pt>
                <c:pt idx="28">
                  <c:v>2712274.509123229</c:v>
                </c:pt>
                <c:pt idx="29">
                  <c:v>2788650.5675376775</c:v>
                </c:pt>
                <c:pt idx="30">
                  <c:v>2887381.4015204944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;;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;;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Regenerating Monte Carlo — Part-Time Cash Reduction in Year 5 — real dollars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Deterministic liquid real</c:v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numRef>
              <c:f>PT_Y5_MC!$Q$17:$Q$47</c:f>
              <c:numCache>
                <c:formatCode>;;</c:formatCode>
                <c:ptCount val="2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</c:numCache>
            </c:numRef>
          </c:cat>
          <c:val>
            <c:numRef>
              <c:f>PT_Y5_MC!$R$17:$R$47</c:f>
              <c:numCache>
                <c:formatCode>\$#,##0;[Red]\(\$#,##0\);\-</c:formatCode>
                <c:ptCount val="29"/>
                <c:pt idx="0">
                  <c:v>1116121.1019136694</c:v>
                </c:pt>
                <c:pt idx="1">
                  <c:v>1164883.7119507673</c:v>
                </c:pt>
                <c:pt idx="2">
                  <c:v>1217250.132247233</c:v>
                </c:pt>
                <c:pt idx="3">
                  <c:v>1251400.619588472</c:v>
                </c:pt>
                <c:pt idx="4">
                  <c:v>1288439.9010702067</c:v>
                </c:pt>
                <c:pt idx="5">
                  <c:v>1328441.614488258</c:v>
                </c:pt>
                <c:pt idx="6">
                  <c:v>1371483.1782478865</c:v>
                </c:pt>
                <c:pt idx="7">
                  <c:v>1417645.916137197</c:v>
                </c:pt>
                <c:pt idx="8">
                  <c:v>1467015.1875162788</c:v>
                </c:pt>
                <c:pt idx="9">
                  <c:v>1519680.5231199742</c:v>
                </c:pt>
                <c:pt idx="10">
                  <c:v>1575735.7666802148</c:v>
                </c:pt>
                <c:pt idx="11">
                  <c:v>1635279.2225822306</c:v>
                </c:pt>
                <c:pt idx="12">
                  <c:v>1698413.8097775984</c:v>
                </c:pt>
                <c:pt idx="13">
                  <c:v>1765247.2221861104</c:v>
                </c:pt>
                <c:pt idx="14">
                  <c:v>1835892.0958277828</c:v>
                </c:pt>
                <c:pt idx="15">
                  <c:v>1910466.1829360358</c:v>
                </c:pt>
                <c:pt idx="16">
                  <c:v>1989092.5333131575</c:v>
                </c:pt>
                <c:pt idx="17">
                  <c:v>2071899.6831996182</c:v>
                </c:pt>
                <c:pt idx="18">
                  <c:v>2159021.851939673</c:v>
                </c:pt>
                <c:pt idx="19">
                  <c:v>2250599.1467369758</c:v>
                </c:pt>
                <c:pt idx="20">
                  <c:v>2346777.77580564</c:v>
                </c:pt>
                <c:pt idx="21">
                  <c:v>2447710.270234353</c:v>
                </c:pt>
                <c:pt idx="22">
                  <c:v>2553555.7148937853</c:v>
                </c:pt>
                <c:pt idx="23">
                  <c:v>2664479.988730657</c:v>
                </c:pt>
                <c:pt idx="24">
                  <c:v>2780656.0148054627</c:v>
                </c:pt>
                <c:pt idx="25">
                  <c:v>2902264.0204450125</c:v>
                </c:pt>
                <c:pt idx="26">
                  <c:v>3029491.807895627</c:v>
                </c:pt>
                <c:pt idx="27">
                  <c:v>3162535.035878132</c:v>
                </c:pt>
                <c:pt idx="28">
                  <c:v>3301597.512461645</c:v>
                </c:pt>
              </c:numCache>
            </c:numRef>
          </c:val>
          <c:smooth val="0"/>
        </c:ser>
        <c:ser>
          <c:idx val="1"/>
          <c:order val="1"/>
          <c:tx>
            <c:v>MC P5 real</c:v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numRef>
              <c:f>PT_Y5_MC!$Q$17:$Q$47</c:f>
              <c:numCache>
                <c:formatCode>;;</c:formatCode>
                <c:ptCount val="2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</c:numCache>
            </c:numRef>
          </c:cat>
          <c:val>
            <c:numRef>
              <c:f>PT_Y5_MC!$S$17:$S$47</c:f>
              <c:numCache>
                <c:formatCode>\$#,##0;[Red]\(\$#,##0\);\-</c:formatCode>
                <c:ptCount val="29"/>
                <c:pt idx="0">
                  <c:v>789029.3884075697</c:v>
                </c:pt>
                <c:pt idx="1">
                  <c:v>742014.9653546821</c:v>
                </c:pt>
                <c:pt idx="2">
                  <c:v>714937.9723486123</c:v>
                </c:pt>
                <c:pt idx="3">
                  <c:v>678464.5414903363</c:v>
                </c:pt>
                <c:pt idx="4">
                  <c:v>637314.3924797856</c:v>
                </c:pt>
                <c:pt idx="5">
                  <c:v>626812.9325869374</c:v>
                </c:pt>
                <c:pt idx="6">
                  <c:v>600512.6327985063</c:v>
                </c:pt>
                <c:pt idx="7">
                  <c:v>573113.3573967556</c:v>
                </c:pt>
                <c:pt idx="8">
                  <c:v>539385.7310894347</c:v>
                </c:pt>
                <c:pt idx="9">
                  <c:v>506035.8759389064</c:v>
                </c:pt>
                <c:pt idx="10">
                  <c:v>517810.0510726399</c:v>
                </c:pt>
                <c:pt idx="11">
                  <c:v>498671.0981745231</c:v>
                </c:pt>
                <c:pt idx="12">
                  <c:v>532432.1500007018</c:v>
                </c:pt>
                <c:pt idx="13">
                  <c:v>512946.42981073575</c:v>
                </c:pt>
                <c:pt idx="14">
                  <c:v>497657.80644016026</c:v>
                </c:pt>
                <c:pt idx="15">
                  <c:v>479981.52064031333</c:v>
                </c:pt>
                <c:pt idx="16">
                  <c:v>487366.52580145915</c:v>
                </c:pt>
                <c:pt idx="17">
                  <c:v>476289.5609315604</c:v>
                </c:pt>
                <c:pt idx="18">
                  <c:v>470536.8261968416</c:v>
                </c:pt>
                <c:pt idx="19">
                  <c:v>475261.89495094947</c:v>
                </c:pt>
                <c:pt idx="20">
                  <c:v>472324.5807432778</c:v>
                </c:pt>
                <c:pt idx="21">
                  <c:v>506031.4734185191</c:v>
                </c:pt>
                <c:pt idx="22">
                  <c:v>503052.65235147986</c:v>
                </c:pt>
                <c:pt idx="23">
                  <c:v>501878.9584587748</c:v>
                </c:pt>
                <c:pt idx="24">
                  <c:v>578485.1047832451</c:v>
                </c:pt>
                <c:pt idx="25">
                  <c:v>594965.8003494841</c:v>
                </c:pt>
                <c:pt idx="26">
                  <c:v>619016.8246304111</c:v>
                </c:pt>
                <c:pt idx="27">
                  <c:v>646328.2485910194</c:v>
                </c:pt>
                <c:pt idx="28">
                  <c:v>646519.968596565</c:v>
                </c:pt>
              </c:numCache>
            </c:numRef>
          </c:val>
          <c:smooth val="0"/>
        </c:ser>
        <c:ser>
          <c:idx val="2"/>
          <c:order val="2"/>
          <c:tx>
            <c:v>MC P50 real</c:v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numRef>
              <c:f>PT_Y5_MC!$Q$17:$Q$47</c:f>
              <c:numCache>
                <c:formatCode>;;</c:formatCode>
                <c:ptCount val="2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</c:numCache>
            </c:numRef>
          </c:cat>
          <c:val>
            <c:numRef>
              <c:f>PT_Y5_MC!$T$17:$T$47</c:f>
              <c:numCache>
                <c:formatCode>\$#,##0;[Red]\(\$#,##0\);\-</c:formatCode>
                <c:ptCount val="29"/>
                <c:pt idx="0">
                  <c:v>1058845.331469633</c:v>
                </c:pt>
                <c:pt idx="1">
                  <c:v>1084467.1428007828</c:v>
                </c:pt>
                <c:pt idx="2">
                  <c:v>1138479.2600585</c:v>
                </c:pt>
                <c:pt idx="3">
                  <c:v>1158266.5968595692</c:v>
                </c:pt>
                <c:pt idx="4">
                  <c:v>1163312.3718507765</c:v>
                </c:pt>
                <c:pt idx="5">
                  <c:v>1169983.1653766343</c:v>
                </c:pt>
                <c:pt idx="6">
                  <c:v>1201103.2720204373</c:v>
                </c:pt>
                <c:pt idx="7">
                  <c:v>1241047.6787707156</c:v>
                </c:pt>
                <c:pt idx="8">
                  <c:v>1283986.1610950003</c:v>
                </c:pt>
                <c:pt idx="9">
                  <c:v>1312937.8018838707</c:v>
                </c:pt>
                <c:pt idx="10">
                  <c:v>1331037.27650209</c:v>
                </c:pt>
                <c:pt idx="11">
                  <c:v>1361589.509698552</c:v>
                </c:pt>
                <c:pt idx="12">
                  <c:v>1429265.8844630616</c:v>
                </c:pt>
                <c:pt idx="13">
                  <c:v>1431982.7036897454</c:v>
                </c:pt>
                <c:pt idx="14">
                  <c:v>1499091.9599558716</c:v>
                </c:pt>
                <c:pt idx="15">
                  <c:v>1507503.5914446693</c:v>
                </c:pt>
                <c:pt idx="16">
                  <c:v>1564002.0879034281</c:v>
                </c:pt>
                <c:pt idx="17">
                  <c:v>1581648.0997540113</c:v>
                </c:pt>
                <c:pt idx="18">
                  <c:v>1657458.3670333643</c:v>
                </c:pt>
                <c:pt idx="19">
                  <c:v>1754068.1366910383</c:v>
                </c:pt>
                <c:pt idx="20">
                  <c:v>1805063.8966555814</c:v>
                </c:pt>
                <c:pt idx="21">
                  <c:v>1782826.2439445322</c:v>
                </c:pt>
                <c:pt idx="22">
                  <c:v>1851405.320202321</c:v>
                </c:pt>
                <c:pt idx="23">
                  <c:v>1992715.750615325</c:v>
                </c:pt>
                <c:pt idx="24">
                  <c:v>2025476.3732156146</c:v>
                </c:pt>
                <c:pt idx="25">
                  <c:v>2074976.5710498556</c:v>
                </c:pt>
                <c:pt idx="26">
                  <c:v>2140531.616555827</c:v>
                </c:pt>
                <c:pt idx="27">
                  <c:v>2275139.5398415113</c:v>
                </c:pt>
                <c:pt idx="28">
                  <c:v>2302221.3794262186</c:v>
                </c:pt>
              </c:numCache>
            </c:numRef>
          </c:val>
          <c:smooth val="0"/>
        </c:ser>
        <c:ser>
          <c:idx val="3"/>
          <c:order val="3"/>
          <c:tx>
            <c:v>MC P95 real</c:v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numRef>
              <c:f>PT_Y5_MC!$Q$17:$Q$47</c:f>
              <c:numCache>
                <c:formatCode>;;</c:formatCode>
                <c:ptCount val="2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</c:numCache>
            </c:numRef>
          </c:cat>
          <c:val>
            <c:numRef>
              <c:f>PT_Y5_MC!$U$17:$U$47</c:f>
              <c:numCache>
                <c:formatCode>\$#,##0;[Red]\(\$#,##0\);\-</c:formatCode>
                <c:ptCount val="31"/>
                <c:pt idx="0">
                  <c:v>1029031.25</c:v>
                </c:pt>
                <c:pt idx="1">
                  <c:v>1355951.8931738036</c:v>
                </c:pt>
                <c:pt idx="2">
                  <c:v>1510318.9209475676</c:v>
                </c:pt>
                <c:pt idx="3">
                  <c:v>1705542.4072948867</c:v>
                </c:pt>
                <c:pt idx="4">
                  <c:v>1941002.2040057543</c:v>
                </c:pt>
                <c:pt idx="5">
                  <c:v>2032402.8493037433</c:v>
                </c:pt>
                <c:pt idx="6">
                  <c:v>2143422.2005241676</c:v>
                </c:pt>
                <c:pt idx="7">
                  <c:v>2235878.8489944516</c:v>
                </c:pt>
                <c:pt idx="8">
                  <c:v>2432517.346775753</c:v>
                </c:pt>
                <c:pt idx="9">
                  <c:v>2572309.488479842</c:v>
                </c:pt>
                <c:pt idx="10">
                  <c:v>2639829.268656435</c:v>
                </c:pt>
                <c:pt idx="11">
                  <c:v>2860672.7283142135</c:v>
                </c:pt>
                <c:pt idx="12">
                  <c:v>3179643.2391684595</c:v>
                </c:pt>
                <c:pt idx="13">
                  <c:v>3312062.3435352384</c:v>
                </c:pt>
                <c:pt idx="14">
                  <c:v>3548372.769613833</c:v>
                </c:pt>
                <c:pt idx="15">
                  <c:v>3637571.599982439</c:v>
                </c:pt>
                <c:pt idx="16">
                  <c:v>3900164.8411386707</c:v>
                </c:pt>
                <c:pt idx="17">
                  <c:v>4104161.4030808066</c:v>
                </c:pt>
                <c:pt idx="18">
                  <c:v>4390525.132999836</c:v>
                </c:pt>
                <c:pt idx="19">
                  <c:v>4318158.154941718</c:v>
                </c:pt>
                <c:pt idx="20">
                  <c:v>4826452.208786026</c:v>
                </c:pt>
                <c:pt idx="21">
                  <c:v>4994253.011999669</c:v>
                </c:pt>
                <c:pt idx="22">
                  <c:v>5444157.742550023</c:v>
                </c:pt>
                <c:pt idx="23">
                  <c:v>5953178.428559884</c:v>
                </c:pt>
                <c:pt idx="24">
                  <c:v>6365021.498276552</c:v>
                </c:pt>
                <c:pt idx="25">
                  <c:v>6631992.496143395</c:v>
                </c:pt>
                <c:pt idx="26">
                  <c:v>7075730.524792931</c:v>
                </c:pt>
                <c:pt idx="27">
                  <c:v>7028394.839908001</c:v>
                </c:pt>
                <c:pt idx="28">
                  <c:v>7692812.175897987</c:v>
                </c:pt>
                <c:pt idx="29">
                  <c:v>7829071.5020193625</c:v>
                </c:pt>
                <c:pt idx="30">
                  <c:v>8385851.591471976</c:v>
                </c:pt>
              </c:numCache>
            </c:numRef>
          </c:val>
          <c:smooth val="0"/>
        </c:ser>
        <c:ser>
          <c:idx val="4"/>
          <c:order val="4"/>
          <c:tx>
            <c:v>Retirement/non-liquid real</c:v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numRef>
              <c:f>PT_Y5_MC!$Q$17:$Q$47</c:f>
              <c:numCache>
                <c:formatCode>;;</c:formatCode>
                <c:ptCount val="2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</c:numCache>
            </c:numRef>
          </c:cat>
          <c:val>
            <c:numRef>
              <c:f>PT_Y5_MC!$V$17:$V$47</c:f>
              <c:numCache>
                <c:formatCode>\$#,##0;[Red]\(\$#,##0\);\-</c:formatCode>
                <c:ptCount val="31"/>
                <c:pt idx="0">
                  <c:v>181593.75000000003</c:v>
                </c:pt>
                <c:pt idx="1">
                  <c:v>188680.3353658537</c:v>
                </c:pt>
                <c:pt idx="2">
                  <c:v>196043.47040452115</c:v>
                </c:pt>
                <c:pt idx="3">
                  <c:v>203693.94729835613</c:v>
                </c:pt>
                <c:pt idx="4">
                  <c:v>211642.9793880481</c:v>
                </c:pt>
                <c:pt idx="5">
                  <c:v>219902.21760806948</c:v>
                </c:pt>
                <c:pt idx="6">
                  <c:v>228483.76756350635</c:v>
                </c:pt>
                <c:pt idx="7">
                  <c:v>237400.20727330167</c:v>
                </c:pt>
                <c:pt idx="8">
                  <c:v>246664.60560591836</c:v>
                </c:pt>
                <c:pt idx="9">
                  <c:v>256290.54143444204</c:v>
                </c:pt>
                <c:pt idx="10">
                  <c:v>266292.12353920075</c:v>
                </c:pt>
                <c:pt idx="11">
                  <c:v>276684.011287072</c:v>
                </c:pt>
                <c:pt idx="12">
                  <c:v>287481.436117787</c:v>
                </c:pt>
                <c:pt idx="13">
                  <c:v>298700.223868725</c:v>
                </c:pt>
                <c:pt idx="14">
                  <c:v>310356.81797091913</c:v>
                </c:pt>
                <c:pt idx="15">
                  <c:v>322468.303550272</c:v>
                </c:pt>
                <c:pt idx="16">
                  <c:v>335052.43246930704</c:v>
                </c:pt>
                <c:pt idx="17">
                  <c:v>348127.6493461581</c:v>
                </c:pt>
                <c:pt idx="18">
                  <c:v>361713.11858893494</c:v>
                </c:pt>
                <c:pt idx="19">
                  <c:v>375828.7524850885</c:v>
                </c:pt>
                <c:pt idx="20">
                  <c:v>390495.2403869456</c:v>
                </c:pt>
                <c:pt idx="21">
                  <c:v>405734.0790361923</c:v>
                </c:pt>
                <c:pt idx="22">
                  <c:v>421567.604071751</c:v>
                </c:pt>
                <c:pt idx="23">
                  <c:v>438019.0227672339</c:v>
                </c:pt>
                <c:pt idx="24">
                  <c:v>455112.4480459552</c:v>
                </c:pt>
                <c:pt idx="25">
                  <c:v>472872.9338233584</c:v>
                </c:pt>
                <c:pt idx="26">
                  <c:v>491326.5117286602</c:v>
                </c:pt>
                <c:pt idx="27">
                  <c:v>510500.22925953474</c:v>
                </c:pt>
                <c:pt idx="28">
                  <c:v>530422.1894257605</c:v>
                </c:pt>
                <c:pt idx="29">
                  <c:v>551121.5919399364</c:v>
                </c:pt>
                <c:pt idx="30">
                  <c:v>572628.7760156414</c:v>
                </c:pt>
              </c:numCache>
            </c:numRef>
          </c:val>
          <c:smooth val="0"/>
        </c:ser>
        <c:ser>
          <c:idx val="5"/>
          <c:order val="5"/>
          <c:tx>
            <c:v>Total median + retirement</c:v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numRef>
              <c:f>PT_Y5_MC!$Q$17:$Q$47</c:f>
              <c:numCache>
                <c:formatCode>;;</c:formatCode>
                <c:ptCount val="2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</c:numCache>
            </c:numRef>
          </c:cat>
          <c:val>
            <c:numRef>
              <c:f>PT_Y5_MC!$W$17:$W$47</c:f>
              <c:numCache>
                <c:formatCode>\$#,##0;[Red]\(\$#,##0\);\-</c:formatCode>
                <c:ptCount val="31"/>
                <c:pt idx="0">
                  <c:v>1210625</c:v>
                </c:pt>
                <c:pt idx="1">
                  <c:v>1247248.519847728</c:v>
                </c:pt>
                <c:pt idx="2">
                  <c:v>1254888.801874154</c:v>
                </c:pt>
                <c:pt idx="3">
                  <c:v>1288161.090099139</c:v>
                </c:pt>
                <c:pt idx="4">
                  <c:v>1350122.2394465483</c:v>
                </c:pt>
                <c:pt idx="5">
                  <c:v>1378168.8144676387</c:v>
                </c:pt>
                <c:pt idx="6">
                  <c:v>1391796.1394142827</c:v>
                </c:pt>
                <c:pt idx="7">
                  <c:v>1407383.372649936</c:v>
                </c:pt>
                <c:pt idx="8">
                  <c:v>1447767.8776263557</c:v>
                </c:pt>
                <c:pt idx="9">
                  <c:v>1497338.2202051575</c:v>
                </c:pt>
                <c:pt idx="10">
                  <c:v>1550278.284634201</c:v>
                </c:pt>
                <c:pt idx="11">
                  <c:v>1589621.8131709427</c:v>
                </c:pt>
                <c:pt idx="12">
                  <c:v>1618518.712619877</c:v>
                </c:pt>
                <c:pt idx="13">
                  <c:v>1660289.733567277</c:v>
                </c:pt>
                <c:pt idx="14">
                  <c:v>1739622.7024339808</c:v>
                </c:pt>
                <c:pt idx="15">
                  <c:v>1754451.0072400174</c:v>
                </c:pt>
                <c:pt idx="16">
                  <c:v>1834144.3924251786</c:v>
                </c:pt>
                <c:pt idx="17">
                  <c:v>1855631.2407908274</c:v>
                </c:pt>
                <c:pt idx="18">
                  <c:v>1925715.206492363</c:v>
                </c:pt>
                <c:pt idx="19">
                  <c:v>1957476.8522390998</c:v>
                </c:pt>
                <c:pt idx="20">
                  <c:v>2047953.60742031</c:v>
                </c:pt>
                <c:pt idx="21">
                  <c:v>2159802.2157272305</c:v>
                </c:pt>
                <c:pt idx="22">
                  <c:v>2226631.500727332</c:v>
                </c:pt>
                <c:pt idx="23">
                  <c:v>2220845.266711766</c:v>
                </c:pt>
                <c:pt idx="24">
                  <c:v>2306517.7682482763</c:v>
                </c:pt>
                <c:pt idx="25">
                  <c:v>2465588.6844386836</c:v>
                </c:pt>
                <c:pt idx="26">
                  <c:v>2516802.884944275</c:v>
                </c:pt>
                <c:pt idx="27">
                  <c:v>2585476.8003093903</c:v>
                </c:pt>
                <c:pt idx="28">
                  <c:v>2670953.8059815876</c:v>
                </c:pt>
                <c:pt idx="29">
                  <c:v>2826261.1317814477</c:v>
                </c:pt>
                <c:pt idx="30">
                  <c:v>2874850.1554418597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;;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;;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Deterministic Liquid Assets: No Recast vs $200k Recast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No recast liquid</c:v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numRef>
              <c:f>Outputs!$A$46:$A$76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Outputs!$B$46:$B$76</c:f>
              <c:numCache>
                <c:formatCode>General</c:formatCode>
                <c:ptCount val="31"/>
                <c:pt idx="0">
                  <c:v>1029031.25</c:v>
                </c:pt>
                <c:pt idx="1">
                  <c:v>1097638.8301927596</c:v>
                </c:pt>
                <c:pt idx="2">
                  <c:v>1172624.7326980487</c:v>
                </c:pt>
                <c:pt idx="3">
                  <c:v>1229652.3486149816</c:v>
                </c:pt>
                <c:pt idx="4">
                  <c:v>1291709.9870894817</c:v>
                </c:pt>
                <c:pt idx="5">
                  <c:v>1359156.3794188136</c:v>
                </c:pt>
                <c:pt idx="6">
                  <c:v>1432374.2834763865</c:v>
                </c:pt>
                <c:pt idx="7">
                  <c:v>1511772.0589614797</c:v>
                </c:pt>
                <c:pt idx="8">
                  <c:v>1597785.3451926159</c:v>
                </c:pt>
                <c:pt idx="9">
                  <c:v>1690878.8481059452</c:v>
                </c:pt>
                <c:pt idx="10">
                  <c:v>1791548.2435525814</c:v>
                </c:pt>
                <c:pt idx="11">
                  <c:v>1900322.2044494967</c:v>
                </c:pt>
                <c:pt idx="12">
                  <c:v>2017764.5598291655</c:v>
                </c:pt>
                <c:pt idx="13">
                  <c:v>2144476.5943555976</c:v>
                </c:pt>
                <c:pt idx="14">
                  <c:v>2281099.4974307804</c:v>
                </c:pt>
                <c:pt idx="15">
                  <c:v>2428316.9716080753</c:v>
                </c:pt>
                <c:pt idx="16">
                  <c:v>2586858.010660099</c:v>
                </c:pt>
                <c:pt idx="17">
                  <c:v>2757499.8583206306</c:v>
                </c:pt>
                <c:pt idx="18">
                  <c:v>2941071.159435701</c:v>
                </c:pt>
                <c:pt idx="19">
                  <c:v>3138455.3160211476</c:v>
                </c:pt>
                <c:pt idx="20">
                  <c:v>3350594.061535538</c:v>
                </c:pt>
                <c:pt idx="21">
                  <c:v>3578491.2675417066</c:v>
                </c:pt>
                <c:pt idx="22">
                  <c:v>3823216.997850623</c:v>
                </c:pt>
                <c:pt idx="23">
                  <c:v>4085911.8262216025</c:v>
                </c:pt>
                <c:pt idx="24">
                  <c:v>4367791.434736802</c:v>
                </c:pt>
                <c:pt idx="25">
                  <c:v>4670151.511079733</c:v>
                </c:pt>
                <c:pt idx="26">
                  <c:v>4994372.964131475</c:v>
                </c:pt>
                <c:pt idx="27">
                  <c:v>5341927.478559209</c:v>
                </c:pt>
                <c:pt idx="28">
                  <c:v>5714383.430414457</c:v>
                </c:pt>
                <c:pt idx="29">
                  <c:v>6113412.187188484</c:v>
                </c:pt>
                <c:pt idx="30">
                  <c:v>6540794.817295215</c:v>
                </c:pt>
              </c:numCache>
            </c:numRef>
          </c:val>
          <c:smooth val="0"/>
        </c:ser>
        <c:ser>
          <c:idx val="1"/>
          <c:order val="1"/>
          <c:tx>
            <c:v>$200k recast liquid</c:v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numRef>
              <c:f>Outputs!$A$46:$A$76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Outputs!$C$46:$C$76</c:f>
              <c:numCache>
                <c:formatCode>General</c:formatCode>
                <c:ptCount val="31"/>
                <c:pt idx="0">
                  <c:v>1029031.25</c:v>
                </c:pt>
                <c:pt idx="1">
                  <c:v>896466.1698611609</c:v>
                </c:pt>
                <c:pt idx="2">
                  <c:v>970735.6891132973</c:v>
                </c:pt>
                <c:pt idx="3">
                  <c:v>1027000.3568656225</c:v>
                </c:pt>
                <c:pt idx="4">
                  <c:v>1088245.4555448152</c:v>
                </c:pt>
                <c:pt idx="5">
                  <c:v>1154826.492992145</c:v>
                </c:pt>
                <c:pt idx="6">
                  <c:v>1227122.7941003854</c:v>
                </c:pt>
                <c:pt idx="7">
                  <c:v>1305539.0624444399</c:v>
                </c:pt>
                <c:pt idx="8">
                  <c:v>1390507.0435703697</c:v>
                </c:pt>
                <c:pt idx="9">
                  <c:v>1482487.2965466543</c:v>
                </c:pt>
                <c:pt idx="10">
                  <c:v>1581971.0808103378</c:v>
                </c:pt>
                <c:pt idx="11">
                  <c:v>1689482.3657974086</c:v>
                </c:pt>
                <c:pt idx="12">
                  <c:v>1805579.971333093</c:v>
                </c:pt>
                <c:pt idx="13">
                  <c:v>1930859.8472756813</c:v>
                </c:pt>
                <c:pt idx="14">
                  <c:v>2065957.501459071</c:v>
                </c:pt>
                <c:pt idx="15">
                  <c:v>2211550.585566606</c:v>
                </c:pt>
                <c:pt idx="16">
                  <c:v>2368361.649194335</c:v>
                </c:pt>
                <c:pt idx="17">
                  <c:v>2537161.0730279936</c:v>
                </c:pt>
                <c:pt idx="18">
                  <c:v>2718770.1927674436</c:v>
                </c:pt>
                <c:pt idx="19">
                  <c:v>2914064.6261878544</c:v>
                </c:pt>
                <c:pt idx="20">
                  <c:v>3123977.8165314826</c:v>
                </c:pt>
                <c:pt idx="21">
                  <c:v>3349504.806280789</c:v>
                </c:pt>
                <c:pt idx="22">
                  <c:v>3591706.2562761474</c:v>
                </c:pt>
                <c:pt idx="23">
                  <c:v>3851712.726113187</c:v>
                </c:pt>
                <c:pt idx="24">
                  <c:v>4130729.232789742</c:v>
                </c:pt>
                <c:pt idx="25">
                  <c:v>4430040.105674515</c:v>
                </c:pt>
                <c:pt idx="26">
                  <c:v>4751014.157043319</c:v>
                </c:pt>
                <c:pt idx="27">
                  <c:v>5095110.188678723</c:v>
                </c:pt>
                <c:pt idx="28">
                  <c:v>5463882.856360141</c:v>
                </c:pt>
                <c:pt idx="29">
                  <c:v>5858988.915489038</c:v>
                </c:pt>
                <c:pt idx="30">
                  <c:v>6282193.872603706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14</xdr:row>
      <xdr:rowOff>0</xdr:rowOff>
    </xdr:from>
    <xdr:to>
      <xdr:col>18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fe10395d5e408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16</xdr:col>
      <xdr:colOff>0</xdr:colOff>
      <xdr:row>1</xdr:row>
      <xdr:rowOff>0</xdr:rowOff>
    </xdr:from>
    <xdr:to>
      <xdr:col>28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f7ecaeb22a42fe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16</xdr:col>
      <xdr:colOff>0</xdr:colOff>
      <xdr:row>1</xdr:row>
      <xdr:rowOff>0</xdr:rowOff>
    </xdr:from>
    <xdr:to>
      <xdr:col>28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23bb6fde864e3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4</xdr:col>
      <xdr:colOff>0</xdr:colOff>
      <xdr:row>31</xdr:row>
      <xdr:rowOff>0</xdr:rowOff>
    </xdr:from>
    <xdr:to>
      <xdr:col>8</xdr:col>
      <xdr:colOff>0</xdr:colOff>
      <xdr:row>48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dca2d3c21545a6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9E25AF21-3DEE-129F-0AE2-DA146E8B2568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150fbd44ea6041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dc7cec06c6b143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3.xml" Id="R16d034ef6807480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comments" Target="/xl/comments1.xml" Id="R185f1e5d319d4b06" /><Relationship Type="http://schemas.openxmlformats.org/officeDocument/2006/relationships/vmlDrawing" Target="/xl/drawings/vmldrawing.vml" Id="R83b919fefba5481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4.xml" Id="Ref1742a691c846cf" /></Relationships>
</file>

<file path=xl/worksheets/sheet1.xml><?xml version="1.0" encoding="utf-8"?>
<x:worksheet xmlns:x="http://schemas.openxmlformats.org/spreadsheetml/2006/main">
  <x:sheetFormatPr defaultColWidth="8.83203125" defaultRowHeight="14"/>
  <x:cols>
    <x:col min="1" max="1" width="28" customWidth="1"/>
    <x:col min="2" max="2" width="70" customWidth="1"/>
    <x:col min="3" max="4" width="42" customWidth="1"/>
  </x:cols>
  <x:sheetData>
    <x:row r="1" ht="40" customHeight="1">
      <x:c r="A1" s="2" t="s">
        <x:v>0</x:v>
      </x:c>
      <x:c r="B1" s="2"/>
      <x:c r="C1" s="2"/>
      <x:c r="D1" s="2"/>
    </x:row>
    <x:row r="2" ht="90" customHeight="1">
      <x:c r="A2" s="3" t="s">
        <x:v>1</x:v>
      </x:c>
      <x:c r="B2" s="3"/>
      <x:c r="C2" s="3"/>
      <x:c r="D2" s="3"/>
    </x:row>
    <x:row r="3">
      <x:c r="A3" s="3"/>
      <x:c r="B3" s="3"/>
      <x:c r="C3" s="3"/>
      <x:c r="D3" s="3"/>
    </x:row>
    <x:row r="4" ht="16" customHeight="1">
      <x:c r="A4" s="4" t="s">
        <x:v>2</x:v>
      </x:c>
      <x:c r="B4" s="4" t="s">
        <x:v>3</x:v>
      </x:c>
      <x:c r="C4" s="4" t="s">
        <x:v>4</x:v>
      </x:c>
      <x:c r="D4" s="4" t="s">
        <x:v>5</x:v>
      </x:c>
    </x:row>
    <x:row r="5" ht="30" customHeight="1">
      <x:c r="A5" s="3" t="s">
        <x:v>6</x:v>
      </x:c>
      <x:c r="B5" s="3" t="s">
        <x:v>7</x:v>
      </x:c>
      <x:c r="C5" s="3" t="s">
        <x:v>8</x:v>
      </x:c>
      <x:c r="D5" s="3" t="s">
        <x:v>9</x:v>
      </x:c>
    </x:row>
    <x:row r="6" ht="30" customHeight="1">
      <x:c r="A6" s="3" t="s">
        <x:v>10</x:v>
      </x:c>
      <x:c r="B6" s="3" t="s">
        <x:v>11</x:v>
      </x:c>
      <x:c r="C6" s="3" t="s">
        <x:v>12</x:v>
      </x:c>
      <x:c r="D6" s="3" t="s">
        <x:v>13</x:v>
      </x:c>
    </x:row>
    <x:row r="7" ht="45" customHeight="1">
      <x:c r="A7" s="3" t="s">
        <x:v>14</x:v>
      </x:c>
      <x:c r="B7" s="3" t="s">
        <x:v>15</x:v>
      </x:c>
      <x:c r="C7" s="3" t="s">
        <x:v>16</x:v>
      </x:c>
      <x:c r="D7" s="3" t="s">
        <x:v>17</x:v>
      </x:c>
    </x:row>
    <x:row r="8" ht="30" customHeight="1">
      <x:c r="A8" s="3" t="s">
        <x:v>18</x:v>
      </x:c>
      <x:c r="B8" s="3" t="s">
        <x:v>19</x:v>
      </x:c>
      <x:c r="C8" s="3" t="s">
        <x:v>16</x:v>
      </x:c>
      <x:c r="D8" s="3" t="s">
        <x:v>20</x:v>
      </x:c>
    </x:row>
    <x:row r="9" ht="30" customHeight="1">
      <x:c r="A9" s="3" t="s">
        <x:v>21</x:v>
      </x:c>
      <x:c r="B9" s="3" t="s">
        <x:v>22</x:v>
      </x:c>
      <x:c r="C9" s="3" t="s">
        <x:v>16</x:v>
      </x:c>
      <x:c r="D9" s="3" t="s">
        <x:v>23</x:v>
      </x:c>
    </x:row>
    <x:row r="10" ht="30" customHeight="1">
      <x:c r="A10" s="3" t="s">
        <x:v>24</x:v>
      </x:c>
      <x:c r="B10" s="3" t="s">
        <x:v>25</x:v>
      </x:c>
      <x:c r="C10" s="3" t="s">
        <x:v>26</x:v>
      </x:c>
      <x:c r="D10" s="3" t="s">
        <x:v>27</x:v>
      </x:c>
    </x:row>
    <x:row r="11" ht="15" customHeight="1">
      <x:c r="A11" s="3" t="s">
        <x:v>28</x:v>
      </x:c>
      <x:c r="B11" s="3" t="s">
        <x:v>29</x:v>
      </x:c>
      <x:c r="C11" s="3" t="s">
        <x:v>26</x:v>
      </x:c>
      <x:c r="D11" s="3" t="s">
        <x:v>27</x:v>
      </x:c>
    </x:row>
    <x:row r="12" ht="15" customHeight="1">
      <x:c r="A12" s="3" t="s">
        <x:v>30</x:v>
      </x:c>
      <x:c r="B12" s="3" t="s">
        <x:v>31</x:v>
      </x:c>
      <x:c r="C12" s="3" t="s">
        <x:v>16</x:v>
      </x:c>
      <x:c r="D12" s="3" t="s">
        <x:v>32</x:v>
      </x:c>
    </x:row>
    <x:row r="13" ht="30" customHeight="1">
      <x:c r="A13" s="3" t="s">
        <x:v>33</x:v>
      </x:c>
      <x:c r="B13" s="3" t="s">
        <x:v>34</x:v>
      </x:c>
      <x:c r="C13" s="3" t="s">
        <x:v>16</x:v>
      </x:c>
      <x:c r="D13" s="3" t="s">
        <x:v>35</x:v>
      </x:c>
    </x:row>
    <x:row r="14">
      <x:c r="A14" s="3"/>
      <x:c r="B14" s="3"/>
      <x:c r="C14" s="3"/>
      <x:c r="D14" s="3"/>
    </x:row>
    <x:row r="15" ht="16" customHeight="1">
      <x:c r="A15" s="4" t="s">
        <x:v>36</x:v>
      </x:c>
      <x:c r="B15" s="4" t="s">
        <x:v>37</x:v>
      </x:c>
      <x:c r="C15" s="4" t="s">
        <x:v>38</x:v>
      </x:c>
      <x:c r="D15" s="4" t="s">
        <x:v>39</x:v>
      </x:c>
    </x:row>
    <x:row r="16" ht="30" customHeight="1">
      <x:c r="A16" s="3" t="s">
        <x:v>40</x:v>
      </x:c>
      <x:c r="B16" s="3" t="s">
        <x:v>41</x:v>
      </x:c>
      <x:c r="C16" s="3" t="s">
        <x:v>42</x:v>
      </x:c>
      <x:c r="D16" s="3" t="s">
        <x:v>43</x:v>
      </x:c>
    </x:row>
    <x:row r="17" ht="30" customHeight="1">
      <x:c r="A17" s="3" t="s">
        <x:v>44</x:v>
      </x:c>
      <x:c r="B17" s="3" t="s">
        <x:v>45</x:v>
      </x:c>
      <x:c r="C17" s="3" t="s">
        <x:v>46</x:v>
      </x:c>
      <x:c r="D17" s="3" t="s">
        <x:v>43</x:v>
      </x:c>
    </x:row>
    <x:row r="18" ht="30" customHeight="1">
      <x:c r="A18" s="3" t="s">
        <x:v>47</x:v>
      </x:c>
      <x:c r="B18" s="3" t="s">
        <x:v>48</x:v>
      </x:c>
      <x:c r="C18" s="3" t="s">
        <x:v>49</x:v>
      </x:c>
      <x:c r="D18" s="3" t="s">
        <x:v>50</x:v>
      </x:c>
    </x:row>
    <x:row r="19" ht="30" customHeight="1">
      <x:c r="A19" s="3" t="s">
        <x:v>51</x:v>
      </x:c>
      <x:c r="B19" s="3" t="s">
        <x:v>52</x:v>
      </x:c>
      <x:c r="C19" s="3" t="s">
        <x:v>53</x:v>
      </x:c>
      <x:c r="D19" s="3" t="s">
        <x:v>50</x:v>
      </x:c>
    </x:row>
    <x:row r="20" ht="15" customHeight="1">
      <x:c r="A20" s="3" t="s">
        <x:v>54</x:v>
      </x:c>
      <x:c r="B20" s="3" t="s">
        <x:v>55</x:v>
      </x:c>
      <x:c r="C20" s="3" t="s">
        <x:v>56</x:v>
      </x:c>
      <x:c r="D20" s="3" t="s">
        <x:v>50</x:v>
      </x:c>
    </x:row>
    <x:row r="21" ht="15" customHeight="1">
      <x:c r="A21" s="3" t="s">
        <x:v>57</x:v>
      </x:c>
      <x:c r="B21" s="3" t="s">
        <x:v>58</x:v>
      </x:c>
      <x:c r="C21" s="3" t="s">
        <x:v>59</x:v>
      </x:c>
      <x:c r="D21" s="3" t="s">
        <x:v>60</x:v>
      </x:c>
    </x:row>
    <x:row r="22">
      <x:c r="A22" t="s">
        <x:v>61</x:v>
      </x:c>
      <x:c r="B22" t="s">
        <x:v>62</x:v>
      </x:c>
      <x:c r="C22" t="s">
        <x:v>63</x:v>
      </x:c>
      <x:c r="D22" t="s">
        <x:v>64</x:v>
      </x:c>
    </x:row>
    <x:row r="23">
      <x:c r="A23" t="s">
        <x:v>65</x:v>
      </x:c>
      <x:c r="B23" t="s">
        <x:v>66</x:v>
      </x:c>
      <x:c r="C23" t="s">
        <x:v>67</x:v>
      </x:c>
      <x:c r="D23" t="s">
        <x:v>68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3203125" defaultRowHeight="14"/>
  <x:cols>
    <x:col min="1" max="1" width="14" customWidth="1"/>
    <x:col min="2" max="2" width="28" customWidth="1"/>
    <x:col min="3" max="5" width="70" customWidth="1"/>
  </x:cols>
  <x:sheetData>
    <x:row r="1" ht="40" customHeight="1">
      <x:c r="A1" s="2" t="s">
        <x:v>69</x:v>
      </x:c>
      <x:c r="B1" s="2"/>
      <x:c r="C1" s="2"/>
      <x:c r="D1" s="2"/>
      <x:c r="E1" s="2"/>
    </x:row>
    <x:row r="2" ht="150" customHeight="1">
      <x:c r="A2" s="3" t="s">
        <x:v>70</x:v>
      </x:c>
      <x:c r="B2" s="3"/>
      <x:c r="C2" s="3"/>
      <x:c r="D2" s="3"/>
      <x:c r="E2" s="3"/>
    </x:row>
    <x:row r="3">
      <x:c r="A3" s="3"/>
      <x:c r="B3" s="3"/>
      <x:c r="C3" s="3"/>
      <x:c r="D3" s="3"/>
      <x:c r="E3" s="3"/>
    </x:row>
    <x:row r="4" ht="16" customHeight="1">
      <x:c r="A4" s="4" t="s">
        <x:v>71</x:v>
      </x:c>
      <x:c r="B4" s="4" t="s">
        <x:v>72</x:v>
      </x:c>
      <x:c r="C4" s="4" t="s">
        <x:v>73</x:v>
      </x:c>
      <x:c r="D4" s="4" t="s">
        <x:v>74</x:v>
      </x:c>
      <x:c r="E4" s="4" t="s">
        <x:v>38</x:v>
      </x:c>
    </x:row>
    <x:row r="5" ht="45" customHeight="1">
      <x:c r="A5" s="3" t="s">
        <x:v>75</x:v>
      </x:c>
      <x:c r="B5" s="3" t="s">
        <x:v>76</x:v>
      </x:c>
      <x:c r="C5" s="3" t="s">
        <x:v>77</x:v>
      </x:c>
      <x:c r="D5" s="3" t="s">
        <x:v>78</x:v>
      </x:c>
      <x:c r="E5" s="3" t="s">
        <x:v>79</x:v>
      </x:c>
    </x:row>
    <x:row r="6" ht="30" customHeight="1">
      <x:c r="A6" s="3" t="s">
        <x:v>75</x:v>
      </x:c>
      <x:c r="B6" s="3" t="s">
        <x:v>80</x:v>
      </x:c>
      <x:c r="C6" s="3" t="s">
        <x:v>81</x:v>
      </x:c>
      <x:c r="D6" s="3" t="s">
        <x:v>82</x:v>
      </x:c>
      <x:c r="E6" s="3" t="s">
        <x:v>83</x:v>
      </x:c>
    </x:row>
    <x:row r="7" ht="30" customHeight="1">
      <x:c r="A7" s="3" t="s">
        <x:v>84</x:v>
      </x:c>
      <x:c r="B7" s="3" t="s">
        <x:v>33</x:v>
      </x:c>
      <x:c r="C7" s="3" t="s">
        <x:v>85</x:v>
      </x:c>
      <x:c r="D7" s="3" t="s">
        <x:v>86</x:v>
      </x:c>
      <x:c r="E7" s="3" t="s">
        <x:v>87</x:v>
      </x:c>
    </x:row>
    <x:row r="8" ht="30" customHeight="1">
      <x:c r="A8" s="3" t="s">
        <x:v>84</x:v>
      </x:c>
      <x:c r="B8" s="3" t="s">
        <x:v>88</x:v>
      </x:c>
      <x:c r="C8" s="3" t="s">
        <x:v>89</x:v>
      </x:c>
      <x:c r="D8" s="3" t="s">
        <x:v>90</x:v>
      </x:c>
      <x:c r="E8" s="3" t="s">
        <x:v>91</x:v>
      </x:c>
    </x:row>
    <x:row r="9" ht="30" customHeight="1">
      <x:c r="A9" s="3" t="s">
        <x:v>84</x:v>
      </x:c>
      <x:c r="B9" s="3" t="s">
        <x:v>92</x:v>
      </x:c>
      <x:c r="C9" s="3" t="s">
        <x:v>93</x:v>
      </x:c>
      <x:c r="D9" s="3" t="s">
        <x:v>94</x:v>
      </x:c>
      <x:c r="E9" s="3" t="s">
        <x:v>95</x:v>
      </x:c>
    </x:row>
    <x:row r="10" ht="15" customHeight="1">
      <x:c r="A10" s="3" t="s">
        <x:v>96</x:v>
      </x:c>
      <x:c r="B10" s="3" t="s">
        <x:v>97</x:v>
      </x:c>
      <x:c r="C10" s="3" t="s">
        <x:v>98</x:v>
      </x:c>
      <x:c r="D10" s="3" t="s">
        <x:v>99</x:v>
      </x:c>
      <x:c r="E10" s="3" t="s">
        <x:v>100</x:v>
      </x:c>
    </x:row>
    <x:row r="11" ht="30" customHeight="1">
      <x:c r="A11" s="3" t="s">
        <x:v>101</x:v>
      </x:c>
      <x:c r="B11" s="3" t="s">
        <x:v>102</x:v>
      </x:c>
      <x:c r="C11" s="3" t="s">
        <x:v>103</x:v>
      </x:c>
      <x:c r="D11" s="3" t="s">
        <x:v>104</x:v>
      </x:c>
      <x:c r="E11" s="3" t="s">
        <x:v>105</x:v>
      </x:c>
    </x:row>
    <x:row r="12">
      <x:c r="A12" t="s">
        <x:v>84</x:v>
      </x:c>
      <x:c r="B12" t="s">
        <x:v>106</x:v>
      </x:c>
      <x:c r="C12" t="s">
        <x:v>107</x:v>
      </x:c>
      <x:c r="D12" t="s">
        <x:v>108</x:v>
      </x:c>
      <x:c r="E12" t="s">
        <x:v>109</x:v>
      </x:c>
    </x:row>
    <x:row r="13" ht="28">
      <x:c r="A13" s="40" t="s">
        <x:v>84</x:v>
      </x:c>
      <x:c r="B13" s="40" t="s">
        <x:v>110</x:v>
      </x:c>
      <x:c r="C13" s="40" t="s">
        <x:v>111</x:v>
      </x:c>
      <x:c r="D13" s="40" t="s">
        <x:v>112</x:v>
      </x:c>
      <x:c r="E13" s="40" t="s">
        <x:v>113</x:v>
      </x:c>
    </x:row>
    <x:row r="14">
      <x:c r="A14" s="217" t="str">
        <x:v>High</x:v>
      </x:c>
      <x:c r="B14" s="217" t="str">
        <x:v>Recast Scenario!B12:F13; Outputs!B5:B6</x:v>
      </x:c>
      <x:c r="C14" s="217" t="str">
        <x:v>The cash-flow-positive test used a single post-recast year and missed the modeled year-3 part-time income reduction.</x:v>
      </x:c>
      <x:c r="D14" s="217" t="str">
        <x:v>Changed the test to use the minimum annual cash-flow year after the recast period; Outputs now reports that $200k improves cash flow but does not make the modeled plan cash-flow positive.</x:v>
      </x:c>
      <x:c r="E14" s="217" t="str">
        <x:v>Prevents the workbook from overstating the benefit of the $200k recast.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83203125" defaultRowHeight="14"/>
  <x:cols>
    <x:col min="1" max="1" width="30" hidden="0" customWidth="1"/>
    <x:col min="2" max="3" width="20" customWidth="1"/>
    <x:col min="4" max="4" width="54" hidden="0" customWidth="1"/>
    <x:col min="5" max="5" width="4" customWidth="1"/>
    <x:col min="6" max="6" width="32" hidden="0" customWidth="1"/>
    <x:col min="7" max="8" width="16" customWidth="1"/>
    <x:col min="10" max="10" width="18" hidden="0" customWidth="1"/>
    <x:col min="11" max="12" width="20" customWidth="1"/>
    <x:col min="2" max="2" width="18" hidden="0" customWidth="1"/>
    <x:col min="3" max="3" width="18" hidden="0" customWidth="1"/>
    <x:col min="7" max="7" width="24" hidden="0" customWidth="1"/>
    <x:col min="8" max="8" width="24" hidden="0" customWidth="1"/>
    <x:col min="11" max="11" width="18" hidden="0" customWidth="1"/>
    <x:col min="12" max="12" width="18" hidden="0" customWidth="1"/>
  </x:cols>
  <x:sheetData>
    <x:row r="1" ht="50" customHeight="1">
      <x:c r="A1" s="241" t="s">
        <x:v>114</x:v>
      </x:c>
      <x:c r="B1" s="241"/>
      <x:c r="C1" s="241"/>
      <x:c r="D1" s="241"/>
      <x:c r="E1" s="241"/>
      <x:c r="F1" s="241"/>
      <x:c r="G1" s="241"/>
      <x:c r="H1" s="241"/>
      <x:c r="I1" s="217"/>
      <x:c r="J1" s="217"/>
      <x:c r="K1" s="217"/>
      <x:c r="L1" s="217"/>
    </x:row>
    <x:row r="2" ht="74" customHeight="1">
      <x:c r="A2" s="242" t="s">
        <x:v>115</x:v>
      </x:c>
      <x:c r="B2" s="242"/>
      <x:c r="C2" s="242"/>
      <x:c r="D2" s="242"/>
      <x:c r="E2" s="242"/>
      <x:c r="F2" s="242"/>
      <x:c r="G2" s="242"/>
      <x:c r="H2" s="242"/>
      <x:c r="I2" s="217"/>
      <x:c r="J2" s="217"/>
      <x:c r="K2" s="217"/>
      <x:c r="L2" s="217"/>
    </x:row>
    <x:row r="3" ht="20" customHeight="1">
      <x:c r="A3" s="217"/>
      <x:c r="B3" s="217"/>
      <x:c r="C3" s="217"/>
      <x:c r="D3" s="217"/>
      <x:c r="E3" s="217"/>
      <x:c r="F3" s="217"/>
      <x:c r="G3" s="217"/>
      <x:c r="H3" s="217"/>
      <x:c r="I3" s="217"/>
      <x:c r="J3" s="217"/>
      <x:c r="K3" s="217"/>
      <x:c r="L3" s="217"/>
    </x:row>
    <x:row r="4" ht="20" customHeight="1">
      <x:c r="A4" s="243" t="s">
        <x:v>116</x:v>
      </x:c>
      <x:c r="B4" s="243" t="s">
        <x:v>117</x:v>
      </x:c>
      <x:c r="C4" s="243" t="s">
        <x:v>118</x:v>
      </x:c>
      <x:c r="D4" s="243" t="s">
        <x:v>38</x:v>
      </x:c>
      <x:c r="E4" s="243"/>
      <x:c r="F4" s="243" t="s">
        <x:v>119</x:v>
      </x:c>
      <x:c r="G4" s="243"/>
      <x:c r="H4" s="243"/>
      <x:c r="I4" s="217"/>
      <x:c r="J4" s="243" t="s">
        <x:v>120</x:v>
      </x:c>
      <x:c r="K4" s="243" t="s">
        <x:v>121</x:v>
      </x:c>
      <x:c r="L4" s="243" t="s">
        <x:v>122</x:v>
      </x:c>
    </x:row>
    <x:row r="5" ht="28" customHeight="1">
      <x:c r="A5" s="244" t="s">
        <x:v>123</x:v>
      </x:c>
      <x:c r="B5" s="245" t="n">
        <x:f>Assumptions!$C$19</x:f>
        <x:v>3</x:v>
      </x:c>
      <x:c r="C5" s="245" t="n">
        <x:f>Assumptions!$C$20</x:f>
        <x:v>5</x:v>
      </x:c>
      <x:c r="D5" s="244" t="s">
        <x:v>124</x:v>
      </x:c>
      <x:c r="E5" s="217"/>
      <x:c r="F5" s="244" t="s">
        <x:v>125</x:v>
      </x:c>
      <x:c r="G5" s="244"/>
      <x:c r="H5" s="244"/>
      <x:c r="I5" s="217"/>
      <x:c r="J5" s="217" t="s">
        <x:v>126</x:v>
      </x:c>
      <x:c r="K5" s="246" t="n">
        <x:f>Real_MC_30Y!D47</x:f>
        <x:v>706805.0750932558</x:v>
      </x:c>
      <x:c r="L5" s="246" t="n">
        <x:f>PT_Y5_MC!D47</x:f>
        <x:v>645680.6031138328</x:v>
      </x:c>
    </x:row>
    <x:row r="6" ht="28" customHeight="1">
      <x:c r="A6" s="244" t="s">
        <x:v>127</x:v>
      </x:c>
      <x:c r="B6" s="247" t="n">
        <x:f>Real_MC_30Y!C47</x:f>
        <x:v>3118276.084415098</x:v>
      </x:c>
      <x:c r="C6" s="247" t="n">
        <x:f>PT_Y5_MC!C47</x:f>
        <x:v>3301597.512461645</x:v>
      </x:c>
      <x:c r="D6" s="244" t="s">
        <x:v>128</x:v>
      </x:c>
      <x:c r="E6" s="217"/>
      <x:c r="F6" s="244" t="s">
        <x:v>129</x:v>
      </x:c>
      <x:c r="G6" s="244"/>
      <x:c r="H6" s="244"/>
      <x:c r="I6" s="217"/>
      <x:c r="J6" s="217" t="s">
        <x:v>130</x:v>
      </x:c>
      <x:c r="K6" s="246" t="n">
        <x:f>Real_MC_30Y!E47</x:f>
        <x:v>888096.2590391528</x:v>
      </x:c>
      <x:c r="L6" s="246" t="n">
        <x:f>PT_Y5_MC!E47</x:f>
        <x:v>827074.6048169258</x:v>
      </x:c>
    </x:row>
    <x:row r="7" ht="28" customHeight="1">
      <x:c r="A7" s="244" t="s">
        <x:v>131</x:v>
      </x:c>
      <x:c r="B7" s="247" t="n">
        <x:f>Real_MC_30Y!D47</x:f>
        <x:v>706805.0750932558</x:v>
      </x:c>
      <x:c r="C7" s="247" t="n">
        <x:f>PT_Y5_MC!D47</x:f>
        <x:v>645680.6031138328</x:v>
      </x:c>
      <x:c r="D7" s="244" t="s">
        <x:v>132</x:v>
      </x:c>
      <x:c r="E7" s="217"/>
      <x:c r="F7" s="244" t="s">
        <x:v>133</x:v>
      </x:c>
      <x:c r="G7" s="244"/>
      <x:c r="H7" s="244"/>
      <x:c r="I7" s="217"/>
      <x:c r="J7" s="217" t="s">
        <x:v>134</x:v>
      </x:c>
      <x:c r="K7" s="246" t="n">
        <x:f>Real_MC_30Y!F47</x:f>
        <x:v>1077975.4164078794</x:v>
      </x:c>
      <x:c r="L7" s="246" t="n">
        <x:f>PT_Y5_MC!F47</x:f>
        <x:v>1018531.37707207</x:v>
      </x:c>
    </x:row>
    <x:row r="8" ht="28" customHeight="1">
      <x:c r="A8" s="244" t="s">
        <x:v>135</x:v>
      </x:c>
      <x:c r="B8" s="247" t="n">
        <x:f>Real_MC_30Y!E47</x:f>
        <x:v>888096.2590391528</x:v>
      </x:c>
      <x:c r="C8" s="247" t="n">
        <x:f>PT_Y5_MC!E47</x:f>
        <x:v>827074.6048169258</x:v>
      </x:c>
      <x:c r="D8" s="244" t="s">
        <x:v>136</x:v>
      </x:c>
      <x:c r="E8" s="217"/>
      <x:c r="F8" s="244" t="s">
        <x:v>137</x:v>
      </x:c>
      <x:c r="G8" s="244"/>
      <x:c r="H8" s="244"/>
      <x:c r="I8" s="217"/>
      <x:c r="J8" s="217" t="s">
        <x:v>138</x:v>
      </x:c>
      <x:c r="K8" s="246" t="n">
        <x:f>Real_MC_30Y!G47</x:f>
        <x:v>1398471.6943275086</x:v>
      </x:c>
      <x:c r="L8" s="246" t="n">
        <x:f>PT_Y5_MC!G47</x:f>
        <x:v>1341154.1254447938</x:v>
      </x:c>
    </x:row>
    <x:row r="9" ht="28" customHeight="1">
      <x:c r="A9" s="244" t="s">
        <x:v>139</x:v>
      </x:c>
      <x:c r="B9" s="247" t="n">
        <x:f>Real_MC_30Y!F47</x:f>
        <x:v>1077975.4164078794</x:v>
      </x:c>
      <x:c r="C9" s="247" t="n">
        <x:f>PT_Y5_MC!F47</x:f>
        <x:v>1018531.37707207</x:v>
      </x:c>
      <x:c r="D9" s="244" t="s">
        <x:v>136</x:v>
      </x:c>
      <x:c r="E9" s="217"/>
      <x:c r="F9" s="244"/>
      <x:c r="G9" s="244"/>
      <x:c r="H9" s="244"/>
      <x:c r="I9" s="217"/>
      <x:c r="J9" s="217" t="s">
        <x:v>140</x:v>
      </x:c>
      <x:c r="K9" s="246" t="n">
        <x:f>Real_MC_30Y!H47</x:f>
        <x:v>2381049.0326637053</x:v>
      </x:c>
      <x:c r="L9" s="246" t="n">
        <x:f>PT_Y5_MC!H47</x:f>
        <x:v>2338575.5086738532</x:v>
      </x:c>
    </x:row>
    <x:row r="10" ht="28" customHeight="1">
      <x:c r="A10" s="244" t="s">
        <x:v>141</x:v>
      </x:c>
      <x:c r="B10" s="247" t="n">
        <x:f>Real_MC_30Y!H47</x:f>
        <x:v>2381049.0326637053</x:v>
      </x:c>
      <x:c r="C10" s="247" t="n">
        <x:f>PT_Y5_MC!H47</x:f>
        <x:v>2338575.5086738532</x:v>
      </x:c>
      <x:c r="D10" s="244" t="s">
        <x:v>142</x:v>
      </x:c>
      <x:c r="E10" s="217"/>
      <x:c r="F10" s="244"/>
      <x:c r="G10" s="244"/>
      <x:c r="H10" s="244"/>
      <x:c r="I10" s="217"/>
      <x:c r="J10" s="217" t="s">
        <x:v>143</x:v>
      </x:c>
      <x:c r="K10" s="246" t="n">
        <x:f>Real_MC_30Y!I47</x:f>
        <x:v>4030561.0633639996</x:v>
      </x:c>
      <x:c r="L10" s="246" t="n">
        <x:f>PT_Y5_MC!I47</x:f>
        <x:v>4057029.82406609</x:v>
      </x:c>
    </x:row>
    <x:row r="11" ht="28" customHeight="1">
      <x:c r="A11" s="244" t="s">
        <x:v>144</x:v>
      </x:c>
      <x:c r="B11" s="247" t="n">
        <x:f>Real_MC_30Y!J47</x:f>
        <x:v>5305602.454311259</x:v>
      </x:c>
      <x:c r="C11" s="247" t="n">
        <x:f>PT_Y5_MC!J47</x:f>
        <x:v>5464204.017837299</x:v>
      </x:c>
      <x:c r="D11" s="244" t="s">
        <x:v>145</x:v>
      </x:c>
      <x:c r="E11" s="217"/>
      <x:c r="F11" s="217"/>
      <x:c r="G11" s="217"/>
      <x:c r="H11" s="217"/>
      <x:c r="I11" s="217"/>
      <x:c r="J11" s="217" t="s">
        <x:v>146</x:v>
      </x:c>
      <x:c r="K11" s="246" t="n">
        <x:f>Real_MC_30Y!J47</x:f>
        <x:v>5305602.454311259</x:v>
      </x:c>
      <x:c r="L11" s="246" t="n">
        <x:f>PT_Y5_MC!J47</x:f>
        <x:v>5464204.017837299</x:v>
      </x:c>
    </x:row>
    <x:row r="12" ht="28" customHeight="1">
      <x:c r="A12" s="244" t="s">
        <x:v>147</x:v>
      </x:c>
      <x:c r="B12" s="247" t="n">
        <x:f>Real_MC_30Y!K47</x:f>
        <x:v>6332120.353030163</x:v>
      </x:c>
      <x:c r="C12" s="247" t="n">
        <x:f>PT_Y5_MC!K47</x:f>
        <x:v>6783961.696174589</x:v>
      </x:c>
      <x:c r="D12" s="244" t="s">
        <x:v>145</x:v>
      </x:c>
      <x:c r="E12" s="217"/>
      <x:c r="F12" s="217"/>
      <x:c r="G12" s="217"/>
      <x:c r="H12" s="217"/>
      <x:c r="I12" s="217"/>
      <x:c r="J12" s="217" t="s">
        <x:v>148</x:v>
      </x:c>
      <x:c r="K12" s="246" t="n">
        <x:f>Real_MC_30Y!K47</x:f>
        <x:v>6332120.353030163</x:v>
      </x:c>
      <x:c r="L12" s="246" t="n">
        <x:f>PT_Y5_MC!K47</x:f>
        <x:v>6783961.696174589</x:v>
      </x:c>
    </x:row>
    <x:row r="13" ht="28" customHeight="1">
      <x:c r="A13" s="244" t="s">
        <x:v>149</x:v>
      </x:c>
      <x:c r="B13" s="247" t="n">
        <x:f>Real_MC_30Y!L47</x:f>
        <x:v>7983986.24146523</x:v>
      </x:c>
      <x:c r="C13" s="247" t="n">
        <x:f>PT_Y5_MC!L47</x:f>
        <x:v>8830782.403553914</x:v>
      </x:c>
      <x:c r="D13" s="244" t="s">
        <x:v>150</x:v>
      </x:c>
      <x:c r="E13" s="217"/>
      <x:c r="F13" s="217"/>
      <x:c r="G13" s="217"/>
      <x:c r="H13" s="217"/>
      <x:c r="I13" s="217"/>
      <x:c r="J13" s="217" t="s">
        <x:v>151</x:v>
      </x:c>
      <x:c r="K13" s="246" t="n">
        <x:f>Real_MC_30Y!L47</x:f>
        <x:v>7983986.24146523</x:v>
      </x:c>
      <x:c r="L13" s="246" t="n">
        <x:f>PT_Y5_MC!L47</x:f>
        <x:v>8830782.403553914</x:v>
      </x:c>
    </x:row>
    <x:row r="14" ht="28" customHeight="1">
      <x:c r="A14" s="244" t="s">
        <x:v>152</x:v>
      </x:c>
      <x:c r="B14" s="248" t="n">
        <x:f>Real_MC_30Y!M47</x:f>
        <x:v>0</x:v>
      </x:c>
      <x:c r="C14" s="248" t="n">
        <x:f>PT_Y5_MC!M47</x:f>
        <x:v>0</x:v>
      </x:c>
      <x:c r="D14" s="244" t="s">
        <x:v>153</x:v>
      </x:c>
      <x:c r="E14" s="217"/>
      <x:c r="F14" s="217"/>
      <x:c r="G14" s="217"/>
      <x:c r="H14" s="217"/>
      <x:c r="I14" s="217"/>
      <x:c r="J14" s="217"/>
      <x:c r="K14" s="217"/>
      <x:c r="L14" s="217"/>
    </x:row>
    <x:row r="15" ht="28" customHeight="1">
      <x:c r="A15" s="244" t="s">
        <x:v>154</x:v>
      </x:c>
      <x:c r="B15" s="247" t="n">
        <x:f>Real_MC_30Y!N47</x:f>
        <x:v>572628.7760156414</x:v>
      </x:c>
      <x:c r="C15" s="247" t="n">
        <x:f>PT_Y5_MC!N47</x:f>
        <x:v>572628.7760156414</x:v>
      </x:c>
      <x:c r="D15" s="244" t="s">
        <x:v>155</x:v>
      </x:c>
      <x:c r="E15" s="217"/>
      <x:c r="F15" s="217"/>
      <x:c r="G15" s="217"/>
      <x:c r="H15" s="217"/>
      <x:c r="I15" s="217"/>
      <x:c r="J15" s="217"/>
      <x:c r="K15" s="217"/>
      <x:c r="L15" s="217"/>
    </x:row>
    <x:row r="16" ht="28" customHeight="1">
      <x:c r="A16" s="244" t="s">
        <x:v>156</x:v>
      </x:c>
      <x:c r="B16" s="247" t="n">
        <x:f>Real_MC_30Y!O47</x:f>
        <x:v>2887381.4015204944</x:v>
      </x:c>
      <x:c r="C16" s="247" t="n">
        <x:f>PT_Y5_MC!O47</x:f>
        <x:v>2874850.1554418597</x:v>
      </x:c>
      <x:c r="D16" s="244" t="s">
        <x:v>157</x:v>
      </x:c>
      <x:c r="E16" s="217"/>
      <x:c r="F16" s="217"/>
      <x:c r="G16" s="217"/>
      <x:c r="H16" s="217"/>
      <x:c r="I16" s="217"/>
      <x:c r="J16" s="217"/>
      <x:c r="K16" s="217"/>
      <x:c r="L16" s="217"/>
    </x:row>
    <x:row r="17" ht="20" customHeight="1">
      <x:c r="A17" s="244"/>
      <x:c r="B17" s="247"/>
      <x:c r="C17" s="247"/>
      <x:c r="D17" s="244"/>
      <x:c r="E17" s="217"/>
      <x:c r="F17" s="217"/>
      <x:c r="G17" s="217"/>
      <x:c r="H17" s="217"/>
      <x:c r="I17" s="217"/>
      <x:c r="J17" s="217"/>
      <x:c r="K17" s="217"/>
      <x:c r="L17" s="217"/>
    </x:row>
    <x:row r="18" ht="24" customHeight="1">
      <x:c r="A18" s="244" t="s">
        <x:v>158</x:v>
      </x:c>
      <x:c r="B18" s="247"/>
      <x:c r="C18" s="247"/>
      <x:c r="D18" s="244"/>
      <x:c r="E18" s="217"/>
      <x:c r="F18" s="217"/>
      <x:c r="G18" s="217"/>
      <x:c r="H18" s="217"/>
      <x:c r="I18" s="217"/>
      <x:c r="J18" s="217"/>
      <x:c r="K18" s="217"/>
      <x:c r="L18" s="217"/>
    </x:row>
    <x:row r="19" ht="24" customHeight="1">
      <x:c r="A19" s="244" t="s">
        <x:v>40</x:v>
      </x:c>
      <x:c r="B19" s="244" t="s">
        <x:v>159</x:v>
      </x:c>
      <x:c r="C19" s="244"/>
      <x:c r="D19" s="244"/>
      <x:c r="E19" s="217"/>
      <x:c r="F19" s="217"/>
      <x:c r="G19" s="217"/>
      <x:c r="H19" s="217"/>
      <x:c r="I19" s="217"/>
      <x:c r="J19" s="217"/>
      <x:c r="K19" s="217"/>
      <x:c r="L19" s="217"/>
    </x:row>
    <x:row r="20" ht="24" customHeight="1">
      <x:c r="A20" s="217" t="s">
        <x:v>160</x:v>
      </x:c>
      <x:c r="B20" s="217" t="s">
        <x:v>161</x:v>
      </x:c>
      <x:c r="C20" s="217"/>
      <x:c r="D20" s="217"/>
      <x:c r="E20" s="217"/>
      <x:c r="F20" s="217"/>
      <x:c r="G20" s="217"/>
      <x:c r="H20" s="217"/>
      <x:c r="I20" s="217"/>
      <x:c r="J20" s="217"/>
      <x:c r="K20" s="217"/>
      <x:c r="L20" s="217"/>
    </x:row>
    <x:row r="21" ht="20" customHeight="1">
      <x:c r="A21" s="217"/>
      <x:c r="B21" s="217"/>
      <x:c r="C21" s="217"/>
      <x:c r="D21" s="217"/>
      <x:c r="E21" s="217"/>
      <x:c r="F21" s="217"/>
      <x:c r="G21" s="217"/>
      <x:c r="H21" s="217"/>
      <x:c r="I21" s="217"/>
      <x:c r="J21" s="217"/>
      <x:c r="K21" s="217"/>
      <x:c r="L21" s="217"/>
    </x:row>
    <x:row r="22" ht="20" customHeight="1">
      <x:c r="A22" s="249" t="s">
        <x:v>162</x:v>
      </x:c>
      <x:c r="B22" s="249"/>
      <x:c r="C22" s="249"/>
      <x:c r="D22" s="249"/>
      <x:c r="E22" s="249"/>
      <x:c r="F22" s="249"/>
      <x:c r="G22" s="249"/>
      <x:c r="H22" s="249"/>
      <x:c r="I22" s="217"/>
      <x:c r="J22" s="217"/>
      <x:c r="K22" s="217"/>
      <x:c r="L22" s="217"/>
    </x:row>
    <x:row r="23" ht="28" customHeight="1">
      <x:c r="A23" s="217" t="s">
        <x:v>120</x:v>
      </x:c>
      <x:c r="B23" s="217" t="s">
        <x:v>37</x:v>
      </x:c>
      <x:c r="C23" s="217"/>
      <x:c r="D23" s="217"/>
      <x:c r="E23" s="217"/>
      <x:c r="F23" s="217"/>
      <x:c r="G23" s="217"/>
      <x:c r="H23" s="217"/>
      <x:c r="I23" s="217"/>
      <x:c r="J23" s="217"/>
      <x:c r="K23" s="217"/>
      <x:c r="L23" s="217"/>
    </x:row>
    <x:row r="24" ht="28" customHeight="1">
      <x:c r="A24" s="217" t="s">
        <x:v>126</x:v>
      </x:c>
      <x:c r="B24" s="217" t="s">
        <x:v>163</x:v>
      </x:c>
      <x:c r="C24" s="217"/>
      <x:c r="D24" s="217"/>
      <x:c r="E24" s="217"/>
      <x:c r="F24" s="217"/>
      <x:c r="G24" s="217"/>
      <x:c r="H24" s="217"/>
      <x:c r="I24" s="217"/>
      <x:c r="J24" s="217"/>
      <x:c r="K24" s="217"/>
      <x:c r="L24" s="217"/>
    </x:row>
    <x:row r="25" ht="28" customHeight="1">
      <x:c r="A25" s="217" t="s">
        <x:v>164</x:v>
      </x:c>
      <x:c r="B25" s="217" t="s">
        <x:v>165</x:v>
      </x:c>
      <x:c r="C25" s="217"/>
      <x:c r="D25" s="217"/>
      <x:c r="E25" s="217"/>
      <x:c r="F25" s="217"/>
      <x:c r="G25" s="217"/>
      <x:c r="H25" s="217"/>
      <x:c r="I25" s="217"/>
      <x:c r="J25" s="217"/>
      <x:c r="K25" s="217"/>
      <x:c r="L25" s="217"/>
    </x:row>
    <x:row r="26" ht="28" customHeight="1">
      <x:c r="A26" s="249" t="s">
        <x:v>166</x:v>
      </x:c>
      <x:c r="B26" s="249" t="s">
        <x:v>167</x:v>
      </x:c>
      <x:c r="C26" s="249"/>
      <x:c r="D26" s="249"/>
      <x:c r="E26" s="249"/>
      <x:c r="F26" s="249"/>
      <x:c r="G26" s="249"/>
      <x:c r="H26" s="249"/>
      <x:c r="I26" s="217"/>
      <x:c r="J26" s="217"/>
      <x:c r="K26" s="217"/>
      <x:c r="L26" s="217"/>
    </x:row>
    <x:row r="27" ht="28" customHeight="1">
      <x:c r="A27" s="243" t="s">
        <x:v>151</x:v>
      </x:c>
      <x:c r="B27" s="243" t="s">
        <x:v>168</x:v>
      </x:c>
      <x:c r="C27" s="243"/>
      <x:c r="D27" s="243"/>
      <x:c r="E27" s="243"/>
      <x:c r="F27" s="243"/>
      <x:c r="G27" s="243"/>
      <x:c r="H27" s="243"/>
      <x:c r="I27" s="217"/>
      <x:c r="J27" s="217"/>
      <x:c r="K27" s="217"/>
      <x:c r="L27" s="217"/>
    </x:row>
    <x:row r="28" ht="20" customHeight="1">
      <x:c r="A28" s="217"/>
      <x:c r="B28" s="217"/>
      <x:c r="C28" s="217"/>
      <x:c r="D28" s="217"/>
      <x:c r="E28" s="217"/>
      <x:c r="F28" s="217"/>
      <x:c r="G28" s="217"/>
      <x:c r="H28" s="217"/>
      <x:c r="I28" s="217"/>
      <x:c r="J28" s="217"/>
      <x:c r="K28" s="217"/>
      <x:c r="L28" s="217"/>
    </x:row>
    <x:row r="29" ht="86" customHeight="1">
      <x:c r="A29" s="250" t="s">
        <x:v>169</x:v>
      </x:c>
      <x:c r="B29" s="250" t="s">
        <x:v>170</x:v>
      </x:c>
      <x:c r="C29" s="250"/>
      <x:c r="D29" s="250"/>
      <x:c r="E29" s="250"/>
      <x:c r="F29" s="250"/>
      <x:c r="G29" s="217"/>
      <x:c r="H29" s="217"/>
      <x:c r="I29" s="217"/>
      <x:c r="J29" s="217"/>
      <x:c r="K29" s="217"/>
      <x:c r="L29" s="217"/>
    </x:row>
    <x:row r="30" ht="20" customHeight="1">
      <x:c r="A30" s="217"/>
      <x:c r="B30" s="217"/>
      <x:c r="C30" s="217"/>
      <x:c r="D30" s="217"/>
      <x:c r="E30" s="217"/>
      <x:c r="F30" s="217"/>
      <x:c r="G30" s="217"/>
      <x:c r="H30" s="217"/>
      <x:c r="I30" s="217"/>
      <x:c r="J30" s="217"/>
      <x:c r="K30" s="217"/>
      <x:c r="L30" s="217"/>
    </x:row>
    <x:row r="31" ht="20" customHeight="1">
      <x:c r="A31" s="251" t="s">
        <x:v>171</x:v>
      </x:c>
      <x:c r="B31" s="217"/>
      <x:c r="C31" s="217"/>
      <x:c r="D31" s="217"/>
      <x:c r="E31" s="217"/>
      <x:c r="F31" s="217"/>
      <x:c r="G31" s="217"/>
      <x:c r="H31" s="217"/>
      <x:c r="I31" s="217"/>
      <x:c r="J31" s="217"/>
      <x:c r="K31" s="217"/>
      <x:c r="L31" s="217"/>
    </x:row>
  </x:sheetData>
  <x:mergeCells>
    <x:mergeCell ref="A31:L31"/>
  </x:mergeCells>
  <x:pageMargins left="0.7" right="0.7" top="0.75" bottom="0.75" header="0.3" footer="0.3"/>
  <x:drawing xmlns:r="http://schemas.openxmlformats.org/officeDocument/2006/relationships" r:id="R150fbd44ea6041c9"/>
</x:worksheet>
</file>

<file path=xl/worksheets/sheet4.xml><?xml version="1.0" encoding="utf-8"?>
<x:worksheet xmlns:x="http://schemas.openxmlformats.org/spreadsheetml/2006/main">
  <x:sheetFormatPr defaultColWidth="8.83203125" defaultRowHeight="14"/>
  <x:cols>
    <x:col min="1" max="1" width="34" customWidth="1"/>
    <x:col min="2" max="2" width="42" customWidth="1"/>
    <x:col min="3" max="3" width="16" customWidth="1"/>
    <x:col min="4" max="4" width="14" customWidth="1"/>
    <x:col min="5" max="5" width="55" customWidth="1"/>
  </x:cols>
  <x:sheetData>
    <x:row r="1" ht="60" customHeight="1">
      <x:c r="A1" s="10" t="s">
        <x:v>172</x:v>
      </x:c>
      <x:c r="B1" s="10"/>
      <x:c r="C1" s="10"/>
      <x:c r="D1" s="10"/>
      <x:c r="E1" s="10"/>
    </x:row>
    <x:row r="2" ht="64" customHeight="1">
      <x:c r="A2" s="12" t="s">
        <x:v>173</x:v>
      </x:c>
      <x:c r="B2" s="12"/>
      <x:c r="C2" s="12"/>
      <x:c r="D2" s="12"/>
      <x:c r="E2" s="12"/>
    </x:row>
    <x:row r="4" ht="16" customHeight="1">
      <x:c r="A4" s="13" t="s">
        <x:v>174</x:v>
      </x:c>
      <x:c r="B4" s="13" t="s">
        <x:v>175</x:v>
      </x:c>
      <x:c r="C4" s="13" t="s">
        <x:v>176</x:v>
      </x:c>
      <x:c r="D4" s="13" t="s">
        <x:v>177</x:v>
      </x:c>
      <x:c r="E4" s="13" t="s">
        <x:v>178</x:v>
      </x:c>
    </x:row>
    <x:row r="5" ht="16" customHeight="1">
      <x:c r="A5" s="19"/>
      <x:c r="B5" s="19" t="s">
        <x:v>179</x:v>
      </x:c>
      <x:c r="C5" s="19"/>
      <x:c r="D5" s="19"/>
      <x:c r="E5" s="19"/>
    </x:row>
    <x:row r="6">
      <x:c r="A6" s="11" t="s">
        <x:v>180</x:v>
      </x:c>
      <x:c r="B6" s="11" t="s">
        <x:v>181</x:v>
      </x:c>
      <x:c r="C6" s="20">
        <x:v>12</x:v>
      </x:c>
      <x:c r="D6" s="11" t="s">
        <x:v>182</x:v>
      </x:c>
      <x:c r="E6" s="11" t="s">
        <x:v>183</x:v>
      </x:c>
    </x:row>
    <x:row r="7">
      <x:c r="A7" s="11" t="s">
        <x:v>184</x:v>
      </x:c>
      <x:c r="B7" s="11" t="s">
        <x:v>185</x:v>
      </x:c>
      <x:c r="C7" s="21">
        <x:v>425000</x:v>
      </x:c>
      <x:c r="D7" s="11" t="s">
        <x:v>186</x:v>
      </x:c>
      <x:c r="E7" s="11" t="s">
        <x:v>187</x:v>
      </x:c>
    </x:row>
    <x:row r="8">
      <x:c r="A8" s="11" t="s">
        <x:v>188</x:v>
      </x:c>
      <x:c r="B8" s="11" t="s">
        <x:v>189</x:v>
      </x:c>
      <x:c r="C8" s="22">
        <x:v>0.62</x:v>
      </x:c>
      <x:c r="D8" s="11" t="s">
        <x:v>190</x:v>
      </x:c>
      <x:c r="E8" s="11" t="s">
        <x:v>191</x:v>
      </x:c>
    </x:row>
    <x:row r="9">
      <x:c r="A9" s="11" t="s">
        <x:v>192</x:v>
      </x:c>
      <x:c r="B9" s="11" t="s">
        <x:v>193</x:v>
      </x:c>
      <x:c r="C9" s="21">
        <x:v>0</x:v>
      </x:c>
      <x:c r="D9" s="11" t="s">
        <x:v>194</x:v>
      </x:c>
      <x:c r="E9" s="11" t="s">
        <x:v>195</x:v>
      </x:c>
    </x:row>
    <x:row r="10">
      <x:c r="A10" s="11" t="s">
        <x:v>196</x:v>
      </x:c>
      <x:c r="B10" s="11" t="s">
        <x:v>197</x:v>
      </x:c>
      <x:c r="C10" s="21">
        <x:v>0</x:v>
      </x:c>
      <x:c r="D10" s="11" t="s">
        <x:v>198</x:v>
      </x:c>
      <x:c r="E10" s="11" t="s">
        <x:v>199</x:v>
      </x:c>
    </x:row>
    <x:row r="11">
      <x:c r="A11" s="11" t="s">
        <x:v>200</x:v>
      </x:c>
      <x:c r="B11" s="11" t="s">
        <x:v>201</x:v>
      </x:c>
      <x:c r="C11" s="21">
        <x:v>0</x:v>
      </x:c>
      <x:c r="D11" s="11" t="s">
        <x:v>198</x:v>
      </x:c>
      <x:c r="E11" s="11" t="s">
        <x:v>199</x:v>
      </x:c>
    </x:row>
    <x:row r="12">
      <x:c r="A12" s="11" t="s">
        <x:v>202</x:v>
      </x:c>
      <x:c r="B12" s="11" t="s">
        <x:v>203</x:v>
      </x:c>
      <x:c r="C12" s="21">
        <x:v>0</x:v>
      </x:c>
      <x:c r="D12" s="11" t="s">
        <x:v>198</x:v>
      </x:c>
      <x:c r="E12" s="11" t="s">
        <x:v>204</x:v>
      </x:c>
    </x:row>
    <x:row r="13">
      <x:c r="A13" s="11" t="s">
        <x:v>205</x:v>
      </x:c>
      <x:c r="B13" s="11" t="s">
        <x:v>206</x:v>
      </x:c>
      <x:c r="C13" s="21">
        <x:v>0</x:v>
      </x:c>
      <x:c r="D13" s="11" t="s">
        <x:v>198</x:v>
      </x:c>
      <x:c r="E13" s="11" t="s">
        <x:v>207</x:v>
      </x:c>
    </x:row>
    <x:row r="14">
      <x:c r="A14" s="11" t="s">
        <x:v>208</x:v>
      </x:c>
      <x:c r="B14" s="11" t="s">
        <x:v>209</x:v>
      </x:c>
      <x:c r="C14" s="21">
        <x:v>0</x:v>
      </x:c>
      <x:c r="D14" s="11" t="s">
        <x:v>198</x:v>
      </x:c>
      <x:c r="E14" s="11" t="s">
        <x:v>210</x:v>
      </x:c>
    </x:row>
    <x:row r="15">
      <x:c r="A15" s="11" t="s">
        <x:v>211</x:v>
      </x:c>
      <x:c r="B15" s="11" t="s">
        <x:v>212</x:v>
      </x:c>
      <x:c r="C15" s="21">
        <x:v>0</x:v>
      </x:c>
      <x:c r="D15" s="11" t="s">
        <x:v>198</x:v>
      </x:c>
      <x:c r="E15" s="11" t="s">
        <x:v>213</x:v>
      </x:c>
    </x:row>
    <x:row r="16">
      <x:c r="A16" s="11" t="s">
        <x:v>214</x:v>
      </x:c>
      <x:c r="B16" s="11" t="s">
        <x:v>215</x:v>
      </x:c>
      <x:c r="C16" s="22">
        <x:v>2.5000000000000001E-2</x:v>
      </x:c>
      <x:c r="D16" s="11" t="s">
        <x:v>190</x:v>
      </x:c>
      <x:c r="E16" s="11" t="s">
        <x:v>216</x:v>
      </x:c>
    </x:row>
    <x:row r="17" ht="16" customHeight="1">
      <x:c r="A17" s="19"/>
      <x:c r="B17" s="19" t="s">
        <x:v>217</x:v>
      </x:c>
      <x:c r="C17" s="23"/>
      <x:c r="D17" s="19"/>
      <x:c r="E17" s="19"/>
    </x:row>
    <x:row r="18">
      <x:c r="A18" s="11" t="s">
        <x:v>218</x:v>
      </x:c>
      <x:c r="B18" s="11" t="s">
        <x:v>219</x:v>
      </x:c>
      <x:c r="C18" s="24" t="b">
        <x:v>1</x:v>
      </x:c>
      <x:c r="D18" s="11" t="s">
        <x:v>220</x:v>
      </x:c>
      <x:c r="E18" s="11" t="s">
        <x:v>221</x:v>
      </x:c>
    </x:row>
    <x:row r="19">
      <x:c r="A19" s="11" t="s">
        <x:v>222</x:v>
      </x:c>
      <x:c r="B19" s="11" t="s">
        <x:v>223</x:v>
      </x:c>
      <x:c r="C19" s="20">
        <x:v>3</x:v>
      </x:c>
      <x:c r="D19" s="11" t="s">
        <x:v>224</x:v>
      </x:c>
      <x:c r="E19" s="11" t="s">
        <x:v>225</x:v>
      </x:c>
    </x:row>
    <x:row r="20">
      <x:c r="A20" s="11" t="s">
        <x:v>226</x:v>
      </x:c>
      <x:c r="B20" s="11" t="s">
        <x:v>227</x:v>
      </x:c>
      <x:c r="C20" s="20">
        <x:v>5</x:v>
      </x:c>
      <x:c r="D20" s="11" t="s">
        <x:v>224</x:v>
      </x:c>
      <x:c r="E20" s="11" t="s">
        <x:v>228</x:v>
      </x:c>
    </x:row>
    <x:row r="21">
      <x:c r="A21" s="11" t="s">
        <x:v>229</x:v>
      </x:c>
      <x:c r="B21" s="11" t="s">
        <x:v>230</x:v>
      </x:c>
      <x:c r="C21" s="21">
        <x:v>40000</x:v>
      </x:c>
      <x:c r="D21" s="11" t="s">
        <x:v>186</x:v>
      </x:c>
      <x:c r="E21" s="11" t="s">
        <x:v>231</x:v>
      </x:c>
    </x:row>
    <x:row r="22">
      <x:c r="A22" s="11" t="s">
        <x:v>232</x:v>
      </x:c>
      <x:c r="B22" s="11" t="s">
        <x:v>233</x:v>
      </x:c>
      <x:c r="C22" s="21">
        <x:v>0</x:v>
      </x:c>
      <x:c r="D22" s="11" t="s">
        <x:v>198</x:v>
      </x:c>
      <x:c r="E22" s="11" t="s">
        <x:v>234</x:v>
      </x:c>
    </x:row>
    <x:row r="23">
      <x:c r="A23" s="11" t="s">
        <x:v>235</x:v>
      </x:c>
      <x:c r="B23" s="11" t="s">
        <x:v>236</x:v>
      </x:c>
      <x:c r="C23" s="21">
        <x:v>0</x:v>
      </x:c>
      <x:c r="D23" s="11" t="s">
        <x:v>198</x:v>
      </x:c>
      <x:c r="E23" s="11" t="s">
        <x:v>237</x:v>
      </x:c>
    </x:row>
    <x:row r="24" ht="16" customHeight="1">
      <x:c r="A24" s="19"/>
      <x:c r="B24" s="19" t="s">
        <x:v>238</x:v>
      </x:c>
      <x:c r="C24" s="23"/>
      <x:c r="D24" s="19"/>
      <x:c r="E24" s="19"/>
    </x:row>
    <x:row r="25">
      <x:c r="A25" s="11" t="s">
        <x:v>239</x:v>
      </x:c>
      <x:c r="B25" s="11" t="s">
        <x:v>240</x:v>
      </x:c>
      <x:c r="C25" s="21">
        <x:v>2050000</x:v>
      </x:c>
      <x:c r="D25" s="11" t="s">
        <x:v>241</x:v>
      </x:c>
      <x:c r="E25" s="11" t="s">
        <x:v>242</x:v>
      </x:c>
    </x:row>
    <x:row r="26">
      <x:c r="A26" s="11" t="s">
        <x:v>243</x:v>
      </x:c>
      <x:c r="B26" s="11" t="s">
        <x:v>244</x:v>
      </x:c>
      <x:c r="C26" s="22">
        <x:v>0.85</x:v>
      </x:c>
      <x:c r="D26" s="11" t="s">
        <x:v>190</x:v>
      </x:c>
      <x:c r="E26" s="11" t="s">
        <x:v>245</x:v>
      </x:c>
    </x:row>
    <x:row r="27">
      <x:c r="A27" s="11" t="s">
        <x:v>246</x:v>
      </x:c>
      <x:c r="B27" s="11" t="s">
        <x:v>247</x:v>
      </x:c>
      <x:c r="C27" s="21">
        <x:v>10800</x:v>
      </x:c>
      <x:c r="D27" s="11" t="s">
        <x:v>248</x:v>
      </x:c>
      <x:c r="E27" s="11" t="s">
        <x:v>249</x:v>
      </x:c>
    </x:row>
    <x:row r="28">
      <x:c r="A28" s="11" t="s">
        <x:v>250</x:v>
      </x:c>
      <x:c r="B28" s="11" t="s">
        <x:v>251</x:v>
      </x:c>
      <x:c r="C28" s="21">
        <x:v>0</x:v>
      </x:c>
      <x:c r="D28" s="11" t="s">
        <x:v>248</x:v>
      </x:c>
      <x:c r="E28" s="11" t="s">
        <x:v>252</x:v>
      </x:c>
    </x:row>
    <x:row r="29">
      <x:c r="A29" s="11" t="s">
        <x:v>253</x:v>
      </x:c>
      <x:c r="B29" s="11" t="s">
        <x:v>254</x:v>
      </x:c>
      <x:c r="C29" s="21">
        <x:v>0</x:v>
      </x:c>
      <x:c r="D29" s="11" t="s">
        <x:v>248</x:v>
      </x:c>
      <x:c r="E29" s="11" t="s">
        <x:v>255</x:v>
      </x:c>
    </x:row>
    <x:row r="30">
      <x:c r="A30" s="11" t="s">
        <x:v>256</x:v>
      </x:c>
      <x:c r="B30" s="11" t="s">
        <x:v>257</x:v>
      </x:c>
      <x:c r="C30" s="22">
        <x:v>2.8000000000000001E-2</x:v>
      </x:c>
      <x:c r="D30" s="11" t="s">
        <x:v>190</x:v>
      </x:c>
      <x:c r="E30" s="11" t="s">
        <x:v>258</x:v>
      </x:c>
    </x:row>
    <x:row r="31">
      <x:c r="A31" s="11" t="s">
        <x:v>259</x:v>
      </x:c>
      <x:c r="B31" s="11" t="s">
        <x:v>260</x:v>
      </x:c>
      <x:c r="C31" s="22">
        <x:v>2.8000000000000001E-2</x:v>
      </x:c>
      <x:c r="D31" s="11" t="s">
        <x:v>190</x:v>
      </x:c>
      <x:c r="E31" s="11" t="s">
        <x:v>261</x:v>
      </x:c>
    </x:row>
    <x:row r="32">
      <x:c r="A32" s="11" t="s">
        <x:v>262</x:v>
      </x:c>
      <x:c r="B32" s="11" t="s">
        <x:v>263</x:v>
      </x:c>
      <x:c r="C32" s="20">
        <x:v>12</x:v>
      </x:c>
      <x:c r="D32" s="11" t="s">
        <x:v>182</x:v>
      </x:c>
      <x:c r="E32" s="11" t="s">
        <x:v>264</x:v>
      </x:c>
    </x:row>
    <x:row r="33">
      <x:c r="A33" s="11" t="s">
        <x:v>265</x:v>
      </x:c>
      <x:c r="B33" s="11" t="s">
        <x:v>266</x:v>
      </x:c>
      <x:c r="C33" s="21">
        <x:v>100000</x:v>
      </x:c>
      <x:c r="D33" s="11" t="s">
        <x:v>241</x:v>
      </x:c>
      <x:c r="E33" s="11" t="s">
        <x:v>267</x:v>
      </x:c>
    </x:row>
    <x:row r="34" ht="16" customHeight="1">
      <x:c r="A34" s="19"/>
      <x:c r="B34" s="19" t="s">
        <x:v>268</x:v>
      </x:c>
      <x:c r="C34" s="23"/>
      <x:c r="D34" s="19"/>
      <x:c r="E34" s="19"/>
    </x:row>
    <x:row r="35">
      <x:c r="A35" s="11" t="s">
        <x:v>269</x:v>
      </x:c>
      <x:c r="B35" s="11" t="s">
        <x:v>270</x:v>
      </x:c>
      <x:c r="C35" s="21">
        <x:v>1975000</x:v>
      </x:c>
      <x:c r="D35" s="11" t="s">
        <x:v>241</x:v>
      </x:c>
      <x:c r="E35" s="11" t="s">
        <x:v>271</x:v>
      </x:c>
    </x:row>
    <x:row r="36">
      <x:c r="A36" s="11" t="s">
        <x:v>272</x:v>
      </x:c>
      <x:c r="B36" s="11" t="s">
        <x:v>273</x:v>
      </x:c>
      <x:c r="C36" s="22">
        <x:v>0.4</x:v>
      </x:c>
      <x:c r="D36" s="11" t="s">
        <x:v>190</x:v>
      </x:c>
      <x:c r="E36" s="11" t="s">
        <x:v>274</x:v>
      </x:c>
      <x:c r="F36"/>
    </x:row>
    <x:row r="37">
      <x:c r="A37" s="11" t="s">
        <x:v>275</x:v>
      </x:c>
      <x:c r="B37" s="11" t="s">
        <x:v>276</x:v>
      </x:c>
      <x:c r="C37" s="25">
        <x:v>4.4999999999999998E-2</x:v>
      </x:c>
      <x:c r="D37" s="11" t="s">
        <x:v>190</x:v>
      </x:c>
      <x:c r="E37" s="11" t="s">
        <x:v>277</x:v>
      </x:c>
    </x:row>
    <x:row r="38">
      <x:c r="A38" s="11" t="s">
        <x:v>278</x:v>
      </x:c>
      <x:c r="B38" s="11" t="s">
        <x:v>279</x:v>
      </x:c>
      <x:c r="C38" s="20">
        <x:v>30</x:v>
      </x:c>
      <x:c r="D38" s="11" t="s">
        <x:v>280</x:v>
      </x:c>
      <x:c r="E38" s="11" t="s">
        <x:v>281</x:v>
      </x:c>
    </x:row>
    <x:row r="39">
      <x:c r="A39" s="11" t="s">
        <x:v>282</x:v>
      </x:c>
      <x:c r="B39" s="11" t="s">
        <x:v>283</x:v>
      </x:c>
      <x:c r="C39" s="22">
        <x:v>2.5000000000000001E-2</x:v>
      </x:c>
      <x:c r="D39" s="11" t="s">
        <x:v>190</x:v>
      </x:c>
      <x:c r="E39" s="11" t="s">
        <x:v>284</x:v>
      </x:c>
    </x:row>
    <x:row r="40">
      <x:c r="A40" s="11" t="s">
        <x:v>285</x:v>
      </x:c>
      <x:c r="B40" s="11" t="s">
        <x:v>286</x:v>
      </x:c>
      <x:c r="C40" s="21">
        <x:v>0</x:v>
      </x:c>
      <x:c r="D40" s="11" t="s">
        <x:v>241</x:v>
      </x:c>
      <x:c r="E40" s="11" t="s">
        <x:v>287</x:v>
      </x:c>
    </x:row>
    <x:row r="41">
      <x:c r="A41" s="11" t="s">
        <x:v>288</x:v>
      </x:c>
      <x:c r="B41" s="11" t="s">
        <x:v>289</x:v>
      </x:c>
      <x:c r="C41" s="21">
        <x:v>0</x:v>
      </x:c>
      <x:c r="D41" s="11" t="s">
        <x:v>241</x:v>
      </x:c>
      <x:c r="E41" s="11" t="s">
        <x:v>290</x:v>
      </x:c>
    </x:row>
    <x:row r="42">
      <x:c r="A42" s="11" t="s">
        <x:v>291</x:v>
      </x:c>
      <x:c r="B42" s="11" t="s">
        <x:v>292</x:v>
      </x:c>
      <x:c r="C42" s="21">
        <x:v>0</x:v>
      </x:c>
      <x:c r="D42" s="11" t="s">
        <x:v>241</x:v>
      </x:c>
      <x:c r="E42" s="11" t="s">
        <x:v>287</x:v>
      </x:c>
    </x:row>
    <x:row r="43">
      <x:c r="A43" s="11" t="s">
        <x:v>293</x:v>
      </x:c>
      <x:c r="B43" s="11" t="s">
        <x:v>294</x:v>
      </x:c>
      <x:c r="C43" s="22">
        <x:v>0</x:v>
      </x:c>
      <x:c r="D43" s="11" t="s">
        <x:v>190</x:v>
      </x:c>
      <x:c r="E43" s="11" t="s">
        <x:v>295</x:v>
      </x:c>
    </x:row>
    <x:row r="44">
      <x:c r="A44" s="11" t="s">
        <x:v>296</x:v>
      </x:c>
      <x:c r="B44" s="11" t="s">
        <x:v>297</x:v>
      </x:c>
      <x:c r="C44" s="21">
        <x:v>0</x:v>
      </x:c>
      <x:c r="D44" s="11" t="s">
        <x:v>241</x:v>
      </x:c>
      <x:c r="E44" s="11" t="s">
        <x:v>298</x:v>
      </x:c>
    </x:row>
    <x:row r="45">
      <x:c r="A45" s="11" t="s">
        <x:v>299</x:v>
      </x:c>
      <x:c r="B45" s="11" t="s">
        <x:v>300</x:v>
      </x:c>
      <x:c r="C45" s="22">
        <x:v>0</x:v>
      </x:c>
      <x:c r="D45" s="11" t="s">
        <x:v>190</x:v>
      </x:c>
      <x:c r="E45" s="11" t="s">
        <x:v>301</x:v>
      </x:c>
    </x:row>
    <x:row r="46">
      <x:c r="A46" s="11" t="s">
        <x:v>302</x:v>
      </x:c>
      <x:c r="B46" s="11" t="s">
        <x:v>303</x:v>
      </x:c>
      <x:c r="C46" s="21">
        <x:v>0</x:v>
      </x:c>
      <x:c r="D46" s="11" t="s">
        <x:v>248</x:v>
      </x:c>
      <x:c r="E46" s="11" t="s">
        <x:v>304</x:v>
      </x:c>
    </x:row>
    <x:row r="47" ht="16" customHeight="1">
      <x:c r="A47" s="19"/>
      <x:c r="B47" s="19" t="s">
        <x:v>305</x:v>
      </x:c>
      <x:c r="C47" s="23"/>
      <x:c r="D47" s="19"/>
      <x:c r="E47" s="19"/>
    </x:row>
    <x:row r="48">
      <x:c r="A48" s="11" t="s">
        <x:v>306</x:v>
      </x:c>
      <x:c r="B48" s="11" t="s">
        <x:v>307</x:v>
      </x:c>
      <x:c r="C48" s="21">
        <x:v>1000000</x:v>
      </x:c>
      <x:c r="D48" s="11" t="s">
        <x:v>241</x:v>
      </x:c>
      <x:c r="E48" s="11" t="s">
        <x:v>308</x:v>
      </x:c>
    </x:row>
    <x:row r="49">
      <x:c r="A49" s="11" t="s">
        <x:v>309</x:v>
      </x:c>
      <x:c r="B49" s="11" t="s">
        <x:v>310</x:v>
      </x:c>
      <x:c r="C49" s="22">
        <x:v>0.03</x:v>
      </x:c>
      <x:c r="D49" s="11" t="s">
        <x:v>190</x:v>
      </x:c>
      <x:c r="E49" s="11" t="s">
        <x:v>311</x:v>
      </x:c>
    </x:row>
    <x:row r="50">
      <x:c r="A50" s="11" t="s">
        <x:v>312</x:v>
      </x:c>
      <x:c r="B50" s="11" t="s">
        <x:v>313</x:v>
      </x:c>
      <x:c r="C50" s="21">
        <x:v>4200</x:v>
      </x:c>
      <x:c r="D50" s="11" t="s">
        <x:v>198</x:v>
      </x:c>
      <x:c r="E50" s="11" t="s">
        <x:v>314</x:v>
      </x:c>
    </x:row>
    <x:row r="51">
      <x:c r="A51" s="11" t="s">
        <x:v>315</x:v>
      </x:c>
      <x:c r="B51" s="11" t="s">
        <x:v>316</x:v>
      </x:c>
      <x:c r="C51" s="21">
        <x:v>1000</x:v>
      </x:c>
      <x:c r="D51" s="11" t="s">
        <x:v>248</x:v>
      </x:c>
      <x:c r="E51" s="11" t="s">
        <x:v>317</x:v>
      </x:c>
    </x:row>
    <x:row r="52">
      <x:c r="A52" s="11" t="s">
        <x:v>318</x:v>
      </x:c>
      <x:c r="B52" s="11" t="s">
        <x:v>319</x:v>
      </x:c>
      <x:c r="C52" s="22">
        <x:v>8.0000000000000002E-3</x:v>
      </x:c>
      <x:c r="D52" s="11" t="s">
        <x:v>190</x:v>
      </x:c>
      <x:c r="E52" s="11" t="s">
        <x:v>320</x:v>
      </x:c>
    </x:row>
    <x:row r="53">
      <x:c r="A53" s="11" t="s">
        <x:v>321</x:v>
      </x:c>
      <x:c r="B53" s="11" t="s">
        <x:v>322</x:v>
      </x:c>
      <x:c r="C53" s="22">
        <x:v>0</x:v>
      </x:c>
      <x:c r="D53" s="11" t="s">
        <x:v>190</x:v>
      </x:c>
      <x:c r="E53" s="11" t="s">
        <x:v>323</x:v>
      </x:c>
    </x:row>
    <x:row r="54">
      <x:c r="A54" s="11" t="s">
        <x:v>324</x:v>
      </x:c>
      <x:c r="B54" s="11" t="s">
        <x:v>325</x:v>
      </x:c>
      <x:c r="C54" s="21">
        <x:v>0</x:v>
      </x:c>
      <x:c r="D54" s="11" t="s">
        <x:v>248</x:v>
      </x:c>
      <x:c r="E54" s="11" t="s">
        <x:v>326</x:v>
      </x:c>
    </x:row>
    <x:row r="55">
      <x:c r="A55" s="11" t="s">
        <x:v>327</x:v>
      </x:c>
      <x:c r="B55" s="11" t="s">
        <x:v>328</x:v>
      </x:c>
      <x:c r="C55" s="21">
        <x:v>0</x:v>
      </x:c>
      <x:c r="D55" s="11" t="s">
        <x:v>248</x:v>
      </x:c>
      <x:c r="E55" s="11" t="s">
        <x:v>326</x:v>
      </x:c>
    </x:row>
    <x:row r="56">
      <x:c r="A56" s="11" t="s">
        <x:v>329</x:v>
      </x:c>
      <x:c r="B56" s="11" t="s">
        <x:v>330</x:v>
      </x:c>
      <x:c r="C56" s="22">
        <x:v>0.03</x:v>
      </x:c>
      <x:c r="D56" s="11" t="s">
        <x:v>190</x:v>
      </x:c>
      <x:c r="E56" s="11" t="s">
        <x:v>331</x:v>
      </x:c>
    </x:row>
    <x:row r="57">
      <x:c r="A57" s="11" t="s">
        <x:v>332</x:v>
      </x:c>
      <x:c r="B57" s="11" t="s">
        <x:v>333</x:v>
      </x:c>
      <x:c r="C57" s="22">
        <x:v>0.04</x:v>
      </x:c>
      <x:c r="D57" s="11" t="s">
        <x:v>190</x:v>
      </x:c>
      <x:c r="E57" s="11" t="s">
        <x:v>331</x:v>
      </x:c>
    </x:row>
    <x:row r="58">
      <x:c r="A58" s="11" t="s">
        <x:v>334</x:v>
      </x:c>
      <x:c r="B58" s="11" t="s">
        <x:v>335</x:v>
      </x:c>
      <x:c r="C58" s="22">
        <x:v>0.03</x:v>
      </x:c>
      <x:c r="D58" s="11" t="s">
        <x:v>190</x:v>
      </x:c>
      <x:c r="E58" s="11" t="s">
        <x:v>331</x:v>
      </x:c>
    </x:row>
    <x:row r="59">
      <x:c r="A59" s="11"/>
      <x:c r="B59" s="11" t="s">
        <x:v>336</x:v>
      </x:c>
      <x:c r="C59" s="24"/>
      <x:c r="D59" s="11"/>
      <x:c r="E59" s="11"/>
    </x:row>
    <x:row r="60" ht="16" customHeight="1">
      <x:c r="A60" s="19" t="s">
        <x:v>337</x:v>
      </x:c>
      <x:c r="B60" s="19" t="s">
        <x:v>338</x:v>
      </x:c>
      <x:c r="C60" s="26">
        <x:v>6.5000000000000002E-2</x:v>
      </x:c>
      <x:c r="D60" s="19" t="s">
        <x:v>190</x:v>
      </x:c>
      <x:c r="E60" s="19" t="s">
        <x:v>339</x:v>
      </x:c>
    </x:row>
    <x:row r="61">
      <x:c r="A61" s="11" t="s">
        <x:v>340</x:v>
      </x:c>
      <x:c r="B61" s="11" t="s">
        <x:v>341</x:v>
      </x:c>
      <x:c r="C61" s="22">
        <x:v>0.15</x:v>
      </x:c>
      <x:c r="D61" s="11" t="s">
        <x:v>190</x:v>
      </x:c>
      <x:c r="E61" s="11" t="s">
        <x:v>342</x:v>
      </x:c>
    </x:row>
    <x:row r="62">
      <x:c r="A62" s="11" t="s">
        <x:v>343</x:v>
      </x:c>
      <x:c r="B62" s="11" t="s">
        <x:v>344</x:v>
      </x:c>
      <x:c r="C62" s="22">
        <x:v>2.5000000000000001E-2</x:v>
      </x:c>
      <x:c r="D62" s="11" t="s">
        <x:v>190</x:v>
      </x:c>
      <x:c r="E62" s="11" t="s">
        <x:v>345</x:v>
      </x:c>
    </x:row>
    <x:row r="63" ht="15" customHeight="1">
      <x:c r="A63" s="11" t="s">
        <x:v>346</x:v>
      </x:c>
      <x:c r="B63" s="11" t="s">
        <x:v>347</x:v>
      </x:c>
      <x:c r="C63" s="27">
        <x:v>500</x:v>
      </x:c>
      <x:c r="D63" s="11" t="s">
        <x:v>348</x:v>
      </x:c>
      <x:c r="E63" s="11" t="s">
        <x:v>349</x:v>
      </x:c>
    </x:row>
    <x:row r="64">
      <x:c r="A64" s="11" t="s">
        <x:v>350</x:v>
      </x:c>
      <x:c r="B64" s="11" t="s">
        <x:v>351</x:v>
      </x:c>
      <x:c r="C64" s="28">
        <x:v>0.05</x:v>
      </x:c>
      <x:c r="D64" s="11" t="s">
        <x:v>190</x:v>
      </x:c>
      <x:c r="E64" s="11" t="s">
        <x:v>352</x:v>
      </x:c>
    </x:row>
    <x:row r="65">
      <x:c r="A65" s="11" t="s">
        <x:v>353</x:v>
      </x:c>
      <x:c r="B65" s="11" t="s">
        <x:v>354</x:v>
      </x:c>
      <x:c r="C65" s="28">
        <x:v>0.95</x:v>
      </x:c>
      <x:c r="D65" s="11" t="s">
        <x:v>190</x:v>
      </x:c>
      <x:c r="E65" s="11" t="s">
        <x:v>355</x:v>
      </x:c>
    </x:row>
    <x:row r="66">
      <x:c r="A66" s="11" t="s">
        <x:v>356</x:v>
      </x:c>
      <x:c r="B66" s="11" t="s">
        <x:v>357</x:v>
      </x:c>
      <x:c r="C66" s="21">
        <x:v>1265018</x:v>
      </x:c>
      <x:c r="D66" s="11" t="s">
        <x:v>241</x:v>
      </x:c>
      <x:c r="E66" s="11" t="s">
        <x:v>358</x:v>
      </x:c>
    </x:row>
    <x:row r="67">
      <x:c r="A67" s="11" t="s">
        <x:v>359</x:v>
      </x:c>
      <x:c r="B67" s="11" t="s">
        <x:v>360</x:v>
      </x:c>
      <x:c r="C67" s="20">
        <x:v>30</x:v>
      </x:c>
      <x:c r="D67" s="11" t="s">
        <x:v>224</x:v>
      </x:c>
      <x:c r="E67" s="11" t="s">
        <x:v>361</x:v>
      </x:c>
    </x:row>
    <x:row r="68">
      <x:c r="A68" s="11"/>
      <x:c r="B68" s="11"/>
      <x:c r="C68" s="24"/>
      <x:c r="D68" s="11"/>
      <x:c r="E68" s="11"/>
    </x:row>
    <x:row r="69">
      <x:c r="A69" s="43"/>
      <x:c r="B69" s="41" t="s">
        <x:v>362</x:v>
      </x:c>
      <x:c r="C69" s="41"/>
      <x:c r="D69" s="41"/>
      <x:c r="E69" s="41"/>
    </x:row>
    <x:row r="70">
      <x:c r="A70" s="43" t="s">
        <x:v>363</x:v>
      </x:c>
      <x:c r="B70" s="43" t="s">
        <x:v>364</x:v>
      </x:c>
      <x:c r="C70" s="44" t="s">
        <x:v>365</x:v>
      </x:c>
      <x:c r="D70" s="43" t="s">
        <x:v>366</x:v>
      </x:c>
      <x:c r="E70" s="43" t="s">
        <x:v>367</x:v>
      </x:c>
    </x:row>
    <x:row r="71">
      <x:c r="A71" s="43" t="s">
        <x:v>368</x:v>
      </x:c>
      <x:c r="B71" s="43" t="s">
        <x:v>369</x:v>
      </x:c>
      <x:c r="C71" s="44">
        <x:v>2026</x:v>
      </x:c>
      <x:c r="D71" s="43" t="s">
        <x:v>224</x:v>
      </x:c>
      <x:c r="E71" s="43" t="s">
        <x:v>370</x:v>
      </x:c>
    </x:row>
    <x:row r="72">
      <x:c r="A72" s="43" t="s">
        <x:v>371</x:v>
      </x:c>
      <x:c r="B72" s="43" t="s">
        <x:v>372</x:v>
      </x:c>
      <x:c r="C72" s="44">
        <x:v>2027</x:v>
      </x:c>
      <x:c r="D72" s="43" t="s">
        <x:v>224</x:v>
      </x:c>
      <x:c r="E72" s="43" t="s">
        <x:v>373</x:v>
      </x:c>
    </x:row>
    <x:row r="73">
      <x:c r="A73" s="43" t="s">
        <x:v>374</x:v>
      </x:c>
      <x:c r="B73" s="43" t="s">
        <x:v>375</x:v>
      </x:c>
      <x:c r="C73" s="44">
        <x:v>1</x:v>
      </x:c>
      <x:c r="D73" s="43" t="s">
        <x:v>376</x:v>
      </x:c>
      <x:c r="E73" s="43" t="s">
        <x:v>377</x:v>
      </x:c>
    </x:row>
    <x:row r="74">
      <x:c r="A74" s="43" t="s">
        <x:v>378</x:v>
      </x:c>
      <x:c r="B74" s="43" t="s">
        <x:v>379</x:v>
      </x:c>
      <x:c r="C74" s="44">
        <x:v>200000</x:v>
      </x:c>
      <x:c r="D74" s="43" t="s">
        <x:v>241</x:v>
      </x:c>
      <x:c r="E74" s="43" t="s">
        <x:v>380</x:v>
      </x:c>
    </x:row>
    <x:row r="75">
      <x:c r="A75" s="43" t="s">
        <x:v>381</x:v>
      </x:c>
      <x:c r="B75" s="43" t="s">
        <x:v>382</x:v>
      </x:c>
      <x:c r="C75" s="44">
        <x:v>500</x:v>
      </x:c>
      <x:c r="D75" s="43" t="s">
        <x:v>241</x:v>
      </x:c>
      <x:c r="E75" s="43" t="s">
        <x:v>383</x:v>
      </x:c>
    </x:row>
    <x:row r="76">
      <x:c r="A76" s="43" t="s">
        <x:v>384</x:v>
      </x:c>
      <x:c r="B76" s="43" t="s">
        <x:v>385</x:v>
      </x:c>
      <x:c r="C76" s="44" t="s">
        <x:v>365</x:v>
      </x:c>
      <x:c r="D76" s="43" t="s">
        <x:v>366</x:v>
      </x:c>
      <x:c r="E76" s="43" t="s">
        <x:v>386</x:v>
      </x:c>
    </x:row>
    <x:row r="77">
      <x:c r="A77" s="43" t="s">
        <x:v>387</x:v>
      </x:c>
      <x:c r="B77" s="43" t="s">
        <x:v>388</x:v>
      </x:c>
      <x:c r="C77" s="44" t="s">
        <x:v>365</x:v>
      </x:c>
      <x:c r="D77" s="43" t="s">
        <x:v>366</x:v>
      </x:c>
      <x:c r="E77" s="43" t="s">
        <x:v>389</x:v>
      </x:c>
    </x:row>
    <x:row r="78" ht="28">
      <x:c r="A78" s="43" t="s">
        <x:v>390</x:v>
      </x:c>
      <x:c r="B78" s="43" t="s">
        <x:v>391</x:v>
      </x:c>
      <x:c r="C78" s="44" t="s">
        <x:v>392</x:v>
      </x:c>
      <x:c r="D78" s="43" t="s">
        <x:v>366</x:v>
      </x:c>
      <x:c r="E78" s="43" t="s">
        <x:v>393</x:v>
      </x:c>
    </x:row>
    <x:row r="79" ht="28">
      <x:c r="A79" s="43" t="s">
        <x:v>394</x:v>
      </x:c>
      <x:c r="B79" s="43" t="s">
        <x:v>395</x:v>
      </x:c>
      <x:c r="C79" s="44">
        <x:v>-2000</x:v>
      </x:c>
      <x:c r="D79" s="43" t="s">
        <x:v>248</x:v>
      </x:c>
      <x:c r="E79" s="43" t="s">
        <x:v>396</x:v>
      </x:c>
    </x:row>
    <x:row r="80">
      <x:c r="A80" s="43" t="s">
        <x:v>397</x:v>
      </x:c>
      <x:c r="B80" s="43" t="s">
        <x:v>398</x:v>
      </x:c>
      <x:c r="C80" s="44">
        <x:v>0</x:v>
      </x:c>
      <x:c r="D80" s="43" t="s">
        <x:v>241</x:v>
      </x:c>
      <x:c r="E80" s="43" t="s">
        <x:v>399</x:v>
      </x:c>
    </x:row>
    <x:row r="81">
      <x:c r="A81" s="43" t="s">
        <x:v>400</x:v>
      </x:c>
      <x:c r="B81" s="43" t="s">
        <x:v>401</x:v>
      </x:c>
      <x:c r="C81" s="44">
        <x:v>500000</x:v>
      </x:c>
      <x:c r="D81" s="43" t="s">
        <x:v>402</x:v>
      </x:c>
      <x:c r="E81" s="43" t="s">
        <x:v>403</x:v>
      </x:c>
    </x:row>
    <x:row r="82">
      <x:c r="A82" s="43" t="s">
        <x:v>404</x:v>
      </x:c>
      <x:c r="B82" s="43" t="s">
        <x:v>405</x:v>
      </x:c>
      <x:c r="C82" s="44">
        <x:v>250000</x:v>
      </x:c>
      <x:c r="D82" s="43" t="s">
        <x:v>402</x:v>
      </x:c>
      <x:c r="E82" s="43" t="s">
        <x:v>406</x:v>
      </x:c>
    </x:row>
    <x:row r="83">
      <x:c r="A83" s="43" t="s">
        <x:v>407</x:v>
      </x:c>
      <x:c r="B83" s="43" t="s">
        <x:v>408</x:v>
      </x:c>
      <x:c r="C83" s="44">
        <x:v>500000</x:v>
      </x:c>
      <x:c r="D83" s="43" t="s">
        <x:v>402</x:v>
      </x:c>
      <x:c r="E83" s="43" t="s">
        <x:v>406</x:v>
      </x:c>
    </x:row>
    <x:row r="84">
      <x:c r="A84" s="43" t="s">
        <x:v>409</x:v>
      </x:c>
      <x:c r="B84" s="43" t="s">
        <x:v>410</x:v>
      </x:c>
      <x:c r="C84" s="44">
        <x:v>750000</x:v>
      </x:c>
      <x:c r="D84" s="43" t="s">
        <x:v>402</x:v>
      </x:c>
      <x:c r="E84" s="43" t="s">
        <x:v>406</x:v>
      </x:c>
    </x:row>
    <x:row r="85">
      <x:c r="A85" s="43"/>
      <x:c r="B85" s="41" t="s">
        <x:v>411</x:v>
      </x:c>
      <x:c r="C85" s="42"/>
      <x:c r="D85" s="41"/>
      <x:c r="E85" s="41"/>
    </x:row>
    <x:row r="86">
      <x:c r="A86" s="43" t="s">
        <x:v>412</x:v>
      </x:c>
      <x:c r="B86" s="43" t="s">
        <x:v>413</x:v>
      </x:c>
      <x:c r="C86" s="44">
        <x:v>-0.25</x:v>
      </x:c>
      <x:c r="D86" s="43" t="s">
        <x:v>190</x:v>
      </x:c>
      <x:c r="E86" s="43" t="s">
        <x:v>414</x:v>
      </x:c>
    </x:row>
    <x:row r="87">
      <x:c r="A87" s="43" t="s">
        <x:v>415</x:v>
      </x:c>
      <x:c r="B87" s="43" t="s">
        <x:v>416</x:v>
      </x:c>
      <x:c r="C87" s="44">
        <x:v>-0.2</x:v>
      </x:c>
      <x:c r="D87" s="43" t="s">
        <x:v>190</x:v>
      </x:c>
      <x:c r="E87" s="43" t="s">
        <x:v>417</x:v>
      </x:c>
    </x:row>
    <x:row r="88">
      <x:c r="A88" s="43" t="s">
        <x:v>418</x:v>
      </x:c>
      <x:c r="B88" s="43" t="s">
        <x:v>419</x:v>
      </x:c>
      <x:c r="C88" s="44">
        <x:v>-0.1</x:v>
      </x:c>
      <x:c r="D88" s="43" t="s">
        <x:v>190</x:v>
      </x:c>
      <x:c r="E88" s="43" t="s">
        <x:v>420</x:v>
      </x:c>
    </x:row>
    <x:row r="89">
      <x:c r="A89" s="43" t="s">
        <x:v>421</x:v>
      </x:c>
      <x:c r="B89" s="43" t="s">
        <x:v>422</x:v>
      </x:c>
      <x:c r="C89" s="44">
        <x:v>0</x:v>
      </x:c>
      <x:c r="D89" s="43" t="s">
        <x:v>190</x:v>
      </x:c>
      <x:c r="E89" s="43" t="s">
        <x:v>423</x:v>
      </x:c>
    </x:row>
    <x:row r="90">
      <x:c r="A90" s="43" t="s">
        <x:v>424</x:v>
      </x:c>
      <x:c r="B90" s="43" t="s">
        <x:v>425</x:v>
      </x:c>
      <x:c r="C90" s="44">
        <x:v>2.5000000000000001E-2</x:v>
      </x:c>
      <x:c r="D90" s="43" t="s">
        <x:v>190</x:v>
      </x:c>
      <x:c r="E90" s="43" t="s">
        <x:v>426</x:v>
      </x:c>
    </x:row>
    <x:row r="91" ht="28">
      <x:c r="A91" s="43" t="s">
        <x:v>427</x:v>
      </x:c>
      <x:c r="B91" s="43" t="s">
        <x:v>428</x:v>
      </x:c>
      <x:c r="C91" s="44">
        <x:v>0.01</x:v>
      </x:c>
      <x:c r="D91" s="43" t="s">
        <x:v>190</x:v>
      </x:c>
      <x:c r="E91" s="43" t="s">
        <x:v>429</x:v>
      </x:c>
    </x:row>
    <x:row r="92">
      <x:c r="A92" s="43" t="s">
        <x:v>430</x:v>
      </x:c>
      <x:c r="B92" s="43" t="s">
        <x:v>431</x:v>
      </x:c>
      <x:c r="C92" s="44">
        <x:v>40000</x:v>
      </x:c>
      <x:c r="D92" s="43" t="s">
        <x:v>186</x:v>
      </x:c>
      <x:c r="E92" s="43" t="s">
        <x:v>432</x:v>
      </x:c>
    </x:row>
    <x:row r="93">
      <x:c r="A93" s="43" t="s">
        <x:v>433</x:v>
      </x:c>
      <x:c r="B93" s="43" t="s">
        <x:v>434</x:v>
      </x:c>
      <x:c r="C93" s="44">
        <x:v>50000</x:v>
      </x:c>
      <x:c r="D93" s="43" t="s">
        <x:v>241</x:v>
      </x:c>
      <x:c r="E93" s="43" t="s">
        <x:v>435</x:v>
      </x:c>
    </x:row>
    <x:row r="94">
      <x:c r="A94" s="43" t="s">
        <x:v>436</x:v>
      </x:c>
      <x:c r="B94" s="43" t="s">
        <x:v>437</x:v>
      </x:c>
      <x:c r="C94" s="44">
        <x:v>100000</x:v>
      </x:c>
      <x:c r="D94" s="43" t="s">
        <x:v>241</x:v>
      </x:c>
      <x:c r="E94" s="43" t="s">
        <x:v>435</x:v>
      </x:c>
    </x:row>
    <x:row r="95">
      <x:c r="A95" s="43" t="s">
        <x:v>438</x:v>
      </x:c>
      <x:c r="B95" s="43" t="s">
        <x:v>439</x:v>
      </x:c>
      <x:c r="C95" s="44">
        <x:v>150000</x:v>
      </x:c>
      <x:c r="D95" s="43" t="s">
        <x:v>241</x:v>
      </x:c>
      <x:c r="E95" s="43" t="s">
        <x:v>435</x:v>
      </x:c>
    </x:row>
    <x:row r="96">
      <x:c r="A96" s="43" t="s">
        <x:v>440</x:v>
      </x:c>
      <x:c r="B96" s="43" t="s">
        <x:v>441</x:v>
      </x:c>
      <x:c r="C96" s="44">
        <x:v>2.5000000000000001E-2</x:v>
      </x:c>
      <x:c r="D96" s="43" t="s">
        <x:v>190</x:v>
      </x:c>
      <x:c r="E96" s="43" t="s">
        <x:v>442</x:v>
      </x:c>
    </x:row>
    <x:row r="97" ht="28">
      <x:c r="A97" s="43" t="s">
        <x:v>443</x:v>
      </x:c>
      <x:c r="B97" s="43" t="s">
        <x:v>444</x:v>
      </x:c>
      <x:c r="C97" s="44">
        <x:v>800000</x:v>
      </x:c>
      <x:c r="D97" s="43" t="s">
        <x:v>402</x:v>
      </x:c>
      <x:c r="E97" s="43" t="s">
        <x:v>445</x:v>
      </x:c>
    </x:row>
    <x:row r="98">
      <x:c r="A98" s="43" t="s">
        <x:v>446</x:v>
      </x:c>
      <x:c r="B98" s="43" t="s">
        <x:v>447</x:v>
      </x:c>
      <x:c r="C98" s="44">
        <x:v>500</x:v>
      </x:c>
      <x:c r="D98" s="43" t="s">
        <x:v>348</x:v>
      </x:c>
      <x:c r="E98" s="43" t="s">
        <x:v>448</x:v>
      </x:c>
    </x:row>
    <x:row r="99">
      <x:c r="A99" s="43" t="s">
        <x:v>449</x:v>
      </x:c>
      <x:c r="B99" s="43" t="s">
        <x:v>450</x:v>
      </x:c>
      <x:c r="C99" s="44" t="s">
        <x:v>365</x:v>
      </x:c>
      <x:c r="D99" s="43" t="s">
        <x:v>366</x:v>
      </x:c>
      <x:c r="E99" s="43" t="s">
        <x:v>451</x:v>
      </x:c>
    </x:row>
    <x:row r="100">
      <x:c r="A100" s="43" t="s">
        <x:v>452</x:v>
      </x:c>
      <x:c r="B100" s="43" t="s">
        <x:v>453</x:v>
      </x:c>
      <x:c r="C100" s="44">
        <x:v>0</x:v>
      </x:c>
      <x:c r="D100" s="43" t="s">
        <x:v>241</x:v>
      </x:c>
      <x:c r="E100" s="43" t="s">
        <x:v>454</x:v>
      </x:c>
    </x:row>
    <x:row r="101" ht="28">
      <x:c r="A101" s="43" t="s">
        <x:v>455</x:v>
      </x:c>
      <x:c r="B101" s="43" t="s">
        <x:v>456</x:v>
      </x:c>
      <x:c r="C101" s="44">
        <x:v>0</x:v>
      </x:c>
      <x:c r="D101" s="43" t="s">
        <x:v>190</x:v>
      </x:c>
      <x:c r="E101" s="43" t="s">
        <x:v>457</x:v>
      </x:c>
    </x:row>
    <x:row r="102">
      <x:c r="A102" s="43" t="s">
        <x:v>458</x:v>
      </x:c>
      <x:c r="B102" s="43" t="s">
        <x:v>459</x:v>
      </x:c>
      <x:c r="C102" s="44">
        <x:v>0</x:v>
      </x:c>
      <x:c r="D102" s="43" t="s">
        <x:v>190</x:v>
      </x:c>
      <x:c r="E102" s="43" t="s">
        <x:v>460</x:v>
      </x:c>
    </x:row>
    <x:row r="103">
      <x:c r="A103" s="43" t="s">
        <x:v>461</x:v>
      </x:c>
      <x:c r="B103" s="43" t="s">
        <x:v>462</x:v>
      </x:c>
      <x:c r="C103" s="44">
        <x:v>0</x:v>
      </x:c>
      <x:c r="D103" s="43" t="s">
        <x:v>190</x:v>
      </x:c>
      <x:c r="E103" s="43" t="s">
        <x:v>463</x:v>
      </x:c>
    </x:row>
  </x:sheetData>
  <x:dataValidations count="6">
    <x:dataValidation type="list" sqref="C18">
      <x:formula1>"TRUE,FALSE"</x:formula1>
    </x:dataValidation>
    <x:dataValidation type="whole" showErrorMessage="1" errorTitle="Fixed path count" error="Path count is fixed at 500 unless you also expand MC_Paths_Base, MC_Paths_PT5, and percentile/probability ranges." sqref="C63">
      <x:formula1>500</x:formula1>
    </x:dataValidation>
    <x:dataValidation type="list" sqref="C70 C99 C76:C78">
      <x:formula1>"Yes,No"</x:formula1>
    </x:dataValidation>
    <x:dataValidation type="list" sqref="C70">
      <x:formula1>"Yes,No"</x:formula1>
    </x:dataValidation>
    <x:dataValidation type="list" sqref="C76:C78">
      <x:formula1>"Yes,No"</x:formula1>
    </x:dataValidation>
    <x:dataValidation type="list" sqref="C99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8.83203125" defaultRowHeight="14"/>
  <x:cols>
    <x:col min="1" max="1" width="30" customWidth="1"/>
    <x:col min="2" max="2" width="48" customWidth="1"/>
    <x:col min="3" max="3" width="18" customWidth="1"/>
    <x:col min="4" max="4" width="14" customWidth="1"/>
    <x:col min="5" max="5" width="50" customWidth="1"/>
    <x:col min="6" max="6" width="48" customWidth="1"/>
  </x:cols>
  <x:sheetData>
    <x:row r="1" ht="20" customHeight="1">
      <x:c r="A1" s="10" t="s">
        <x:v>10</x:v>
      </x:c>
      <x:c r="B1" s="10"/>
      <x:c r="C1" s="10"/>
      <x:c r="D1" s="10"/>
      <x:c r="E1" s="10"/>
    </x:row>
    <x:row r="2" ht="32" customHeight="1">
      <x:c r="A2" s="12" t="s">
        <x:v>464</x:v>
      </x:c>
      <x:c r="B2" s="12"/>
      <x:c r="C2" s="12"/>
      <x:c r="D2" s="12"/>
      <x:c r="E2" s="12"/>
    </x:row>
    <x:row r="4" ht="16" customHeight="1">
      <x:c r="A4" s="13" t="s">
        <x:v>174</x:v>
      </x:c>
      <x:c r="B4" s="13" t="s">
        <x:v>465</x:v>
      </x:c>
      <x:c r="C4" s="13" t="s">
        <x:v>466</x:v>
      </x:c>
      <x:c r="D4" s="13" t="s">
        <x:v>177</x:v>
      </x:c>
      <x:c r="E4" s="13" t="s">
        <x:v>467</x:v>
      </x:c>
    </x:row>
    <x:row r="5">
      <x:c r="A5" s="11" t="s">
        <x:v>468</x:v>
      </x:c>
      <x:c r="B5" s="11" t="s">
        <x:v>469</x:v>
      </x:c>
      <x:c r="C5" s="29" t="n">
        <x:f>Assumptions!$C$35*Assumptions!$C$36</x:f>
        <x:v>790000</x:v>
      </x:c>
      <x:c r="D5" s="11" t="s">
        <x:v>241</x:v>
      </x:c>
      <x:c r="E5" s="11" t="s">
        <x:v>470</x:v>
      </x:c>
    </x:row>
    <x:row r="6">
      <x:c r="A6" s="11" t="s">
        <x:v>471</x:v>
      </x:c>
      <x:c r="B6" s="11" t="s">
        <x:v>472</x:v>
      </x:c>
      <x:c r="C6" s="29" t="n">
        <x:f>Assumptions!$C$35-C5</x:f>
        <x:v>1185000</x:v>
      </x:c>
      <x:c r="D6" s="11" t="s">
        <x:v>241</x:v>
      </x:c>
      <x:c r="E6" s="11" t="s">
        <x:v>473</x:v>
      </x:c>
    </x:row>
    <x:row r="7">
      <x:c r="A7" s="11" t="s">
        <x:v>474</x:v>
      </x:c>
      <x:c r="B7" s="11" t="s">
        <x:v>283</x:v>
      </x:c>
      <x:c r="C7" s="29" t="n">
        <x:f>Assumptions!$C$35*Assumptions!$C$39</x:f>
        <x:v>49375</x:v>
      </x:c>
      <x:c r="D7" s="11" t="s">
        <x:v>241</x:v>
      </x:c>
      <x:c r="E7" s="11" t="s">
        <x:v>475</x:v>
      </x:c>
    </x:row>
    <x:row r="8">
      <x:c r="A8" s="11" t="s">
        <x:v>476</x:v>
      </x:c>
      <x:c r="B8" s="11" t="s">
        <x:v>294</x:v>
      </x:c>
      <x:c r="C8" s="29" t="n">
        <x:f>Assumptions!$C$35*Assumptions!$C$43</x:f>
        <x:v>0</x:v>
      </x:c>
      <x:c r="D8" s="11" t="s">
        <x:v>241</x:v>
      </x:c>
      <x:c r="E8" s="11" t="s">
        <x:v>477</x:v>
      </x:c>
    </x:row>
    <x:row r="9">
      <x:c r="A9" s="11" t="s">
        <x:v>478</x:v>
      </x:c>
      <x:c r="B9" s="11" t="s">
        <x:v>479</x:v>
      </x:c>
      <x:c r="C9" s="29" t="n">
        <x:f>SUM(C5,C7,Assumptions!$C$40,Assumptions!$C$41,Assumptions!$C$42,C8)</x:f>
        <x:v>839375</x:v>
      </x:c>
      <x:c r="D9" s="11" t="s">
        <x:v>241</x:v>
      </x:c>
      <x:c r="E9" s="11" t="s">
        <x:v>480</x:v>
      </x:c>
    </x:row>
    <x:row r="10">
      <x:c r="A10" s="11" t="s">
        <x:v>481</x:v>
      </x:c>
      <x:c r="B10" s="11" t="s">
        <x:v>482</x:v>
      </x:c>
      <x:c r="C10" s="29" t="n">
        <x:f>MIN(Assumptions!$C$44,C9)</x:f>
        <x:v>0</x:v>
      </x:c>
      <x:c r="D10" s="11" t="s">
        <x:v>241</x:v>
      </x:c>
      <x:c r="E10" s="11" t="s">
        <x:v>483</x:v>
      </x:c>
    </x:row>
    <x:row r="11">
      <x:c r="A11" s="11" t="s">
        <x:v>484</x:v>
      </x:c>
      <x:c r="B11" s="11" t="s">
        <x:v>485</x:v>
      </x:c>
      <x:c r="C11" s="29" t="n">
        <x:f>C9-C10</x:f>
        <x:v>839375</x:v>
      </x:c>
      <x:c r="D11" s="11" t="s">
        <x:v>241</x:v>
      </x:c>
      <x:c r="E11" s="11" t="s">
        <x:v>486</x:v>
      </x:c>
    </x:row>
    <x:row r="12">
      <x:c r="A12" s="11" t="s">
        <x:v>487</x:v>
      </x:c>
      <x:c r="B12" s="11" t="s">
        <x:v>488</x:v>
      </x:c>
      <x:c r="C12" s="29" t="n">
        <x:f>Assumptions!$C$25-C11</x:f>
        <x:v>1210625</x:v>
      </x:c>
      <x:c r="D12" s="11" t="s">
        <x:v>241</x:v>
      </x:c>
      <x:c r="E12" s="11" t="s">
        <x:v>489</x:v>
      </x:c>
    </x:row>
    <x:row r="13">
      <x:c r="A13" s="11" t="s">
        <x:v>490</x:v>
      </x:c>
      <x:c r="B13" s="11" t="s">
        <x:v>491</x:v>
      </x:c>
      <x:c r="C13" s="29" t="n">
        <x:f>C12*Assumptions!$C$26</x:f>
        <x:v>1029031.25</x:v>
      </x:c>
      <x:c r="D13" s="11" t="s">
        <x:v>241</x:v>
      </x:c>
      <x:c r="E13" s="11" t="s">
        <x:v>492</x:v>
      </x:c>
    </x:row>
    <x:row r="14">
      <x:c r="A14" s="11" t="s">
        <x:v>493</x:v>
      </x:c>
      <x:c r="B14" s="11" t="s">
        <x:v>494</x:v>
      </x:c>
      <x:c r="C14" s="29" t="n">
        <x:f>C12*(1-Assumptions!$C$26)</x:f>
        <x:v>181593.75000000003</x:v>
      </x:c>
      <x:c r="D14" s="11" t="s">
        <x:v>241</x:v>
      </x:c>
      <x:c r="E14" s="11" t="s">
        <x:v>495</x:v>
      </x:c>
    </x:row>
    <x:row r="15">
      <x:c r="A15" s="11" t="s">
        <x:v>496</x:v>
      </x:c>
      <x:c r="B15" s="11" t="s">
        <x:v>497</x:v>
      </x:c>
      <x:c r="C15" s="29" t="n">
        <x:f>PMT(Assumptions!$C$37/Assumptions!$C$6,Assumptions!$C$38*Assumptions!$C$6,-C6)</x:f>
        <x:v>6004.220921436686</x:v>
      </x:c>
      <x:c r="D15" s="11" t="s">
        <x:v>248</x:v>
      </x:c>
      <x:c r="E15" s="11" t="s">
        <x:v>498</x:v>
      </x:c>
    </x:row>
    <x:row r="16">
      <x:c r="A16" s="11" t="s">
        <x:v>499</x:v>
      </x:c>
      <x:c r="B16" s="11" t="s">
        <x:v>500</x:v>
      </x:c>
      <x:c r="C16" s="29" t="n">
        <x:f>Assumptions!$C$48*Assumptions!$C$49/Assumptions!$C$6</x:f>
        <x:v>2500</x:v>
      </x:c>
      <x:c r="D16" s="11" t="s">
        <x:v>248</x:v>
      </x:c>
      <x:c r="E16" s="11" t="s">
        <x:v>501</x:v>
      </x:c>
    </x:row>
    <x:row r="17">
      <x:c r="A17" s="11" t="s">
        <x:v>502</x:v>
      </x:c>
      <x:c r="B17" s="11" t="s">
        <x:v>503</x:v>
      </x:c>
      <x:c r="C17" s="29" t="n">
        <x:f>Assumptions!$C$50/Assumptions!$C$6</x:f>
        <x:v>350</x:v>
      </x:c>
      <x:c r="D17" s="11" t="s">
        <x:v>248</x:v>
      </x:c>
      <x:c r="E17" s="11" t="s">
        <x:v>504</x:v>
      </x:c>
    </x:row>
    <x:row r="18">
      <x:c r="A18" s="11" t="s">
        <x:v>505</x:v>
      </x:c>
      <x:c r="B18" s="11" t="s">
        <x:v>506</x:v>
      </x:c>
      <x:c r="C18" s="29" t="n">
        <x:f>Assumptions!$C$35*Assumptions!$C$52/Assumptions!$C$6</x:f>
        <x:v>1316.6666666666667</x:v>
      </x:c>
      <x:c r="D18" s="11" t="s">
        <x:v>248</x:v>
      </x:c>
      <x:c r="E18" s="11" t="s">
        <x:v>507</x:v>
      </x:c>
    </x:row>
    <x:row r="19">
      <x:c r="A19" s="11" t="s">
        <x:v>508</x:v>
      </x:c>
      <x:c r="B19" s="11" t="s">
        <x:v>509</x:v>
      </x:c>
      <x:c r="C19" s="29" t="n">
        <x:f>Assumptions!$C$35*Assumptions!$C$53/Assumptions!$C$6</x:f>
        <x:v>0</x:v>
      </x:c>
      <x:c r="D19" s="11" t="s">
        <x:v>248</x:v>
      </x:c>
      <x:c r="E19" s="11" t="s">
        <x:v>510</x:v>
      </x:c>
    </x:row>
    <x:row r="20">
      <x:c r="A20" s="11" t="s">
        <x:v>511</x:v>
      </x:c>
      <x:c r="B20" s="11" t="s">
        <x:v>512</x:v>
      </x:c>
      <x:c r="C20" s="29" t="n">
        <x:f>Assumptions!$C$46+C10*Assumptions!$C$45/Assumptions!$C$6</x:f>
        <x:v>0</x:v>
      </x:c>
      <x:c r="D20" s="11" t="s">
        <x:v>248</x:v>
      </x:c>
      <x:c r="E20" s="11" t="s">
        <x:v>513</x:v>
      </x:c>
    </x:row>
    <x:row r="21">
      <x:c r="A21" s="11" t="s">
        <x:v>514</x:v>
      </x:c>
      <x:c r="B21" s="11" t="s">
        <x:v>515</x:v>
      </x:c>
      <x:c r="C21" s="29" t="n">
        <x:f>SUM(C15:C20,Assumptions!$C$51,Assumptions!$C$54,Assumptions!$C$55)</x:f>
        <x:v>11170.887588103351</x:v>
      </x:c>
      <x:c r="D21" s="11" t="s">
        <x:v>248</x:v>
      </x:c>
      <x:c r="E21" s="11" t="s">
        <x:v>516</x:v>
      </x:c>
    </x:row>
    <x:row r="22">
      <x:c r="A22" s="11" t="s">
        <x:v>517</x:v>
      </x:c>
      <x:c r="B22" s="11" t="s">
        <x:v>518</x:v>
      </x:c>
      <x:c r="C22" s="29" t="n">
        <x:f>C21*Assumptions!$C$6</x:f>
        <x:v>134050.6510572402</x:v>
      </x:c>
      <x:c r="D22" s="11" t="s">
        <x:v>198</x:v>
      </x:c>
      <x:c r="E22" s="11" t="s">
        <x:v>519</x:v>
      </x:c>
    </x:row>
    <x:row r="23">
      <x:c r="A23" s="11" t="s">
        <x:v>520</x:v>
      </x:c>
      <x:c r="B23" s="11" t="s">
        <x:v>521</x:v>
      </x:c>
      <x:c r="C23" s="29" t="n">
        <x:f>Assumptions!$C$27+Assumptions!$C$28</x:f>
        <x:v>10800</x:v>
      </x:c>
      <x:c r="D23" s="11" t="s">
        <x:v>248</x:v>
      </x:c>
      <x:c r="E23" s="11" t="s">
        <x:v>522</x:v>
      </x:c>
    </x:row>
    <x:row r="24">
      <x:c r="A24" s="11" t="s">
        <x:v>523</x:v>
      </x:c>
      <x:c r="B24" s="11" t="s">
        <x:v>524</x:v>
      </x:c>
      <x:c r="C24" s="29" t="n">
        <x:f>C21+C23</x:f>
        <x:v>21970.887588103353</x:v>
      </x:c>
      <x:c r="D24" s="11" t="s">
        <x:v>248</x:v>
      </x:c>
      <x:c r="E24" s="11" t="s">
        <x:v>525</x:v>
      </x:c>
    </x:row>
    <x:row r="25">
      <x:c r="A25" s="11" t="s">
        <x:v>526</x:v>
      </x:c>
      <x:c r="B25" s="11" t="s">
        <x:v>527</x:v>
      </x:c>
      <x:c r="C25" s="29" t="n">
        <x:f>C24*Assumptions!$C$32+Assumptions!$C$33</x:f>
        <x:v>363650.6510572402</x:v>
      </x:c>
      <x:c r="D25" s="11" t="s">
        <x:v>241</x:v>
      </x:c>
      <x:c r="E25" s="11" t="s">
        <x:v>528</x:v>
      </x:c>
    </x:row>
    <x:row r="30">
      <x:c r="A30" s="41" t="s">
        <x:v>529</x:v>
      </x:c>
      <x:c r="B30" s="41"/>
      <x:c r="C30" s="41"/>
      <x:c r="D30" s="41"/>
      <x:c r="E30" s="41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  <x:c r="AA30" s="43"/>
      <x:c r="AB30" s="43"/>
      <x:c r="AC30" s="43"/>
      <x:c r="AD30" s="43"/>
      <x:c r="AE30" s="43"/>
      <x:c r="AF30" s="43"/>
      <x:c r="AG30" s="43"/>
      <x:c r="AH30" s="43"/>
      <x:c r="AI30" s="43"/>
      <x:c r="AJ30" s="43"/>
      <x:c r="AK30" s="43"/>
    </x:row>
    <x:row r="31">
      <x:c r="A31" s="45" t="s">
        <x:v>174</x:v>
      </x:c>
      <x:c r="B31" s="45" t="s">
        <x:v>530</x:v>
      </x:c>
      <x:c r="C31" s="45" t="s">
        <x:v>176</x:v>
      </x:c>
      <x:c r="D31" s="45" t="s">
        <x:v>177</x:v>
      </x:c>
      <x:c r="E31" s="45" t="s">
        <x:v>178</x:v>
      </x:c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  <x:c r="AA31" s="43"/>
      <x:c r="AB31" s="43"/>
      <x:c r="AC31" s="43"/>
      <x:c r="AD31" s="43"/>
      <x:c r="AE31" s="43"/>
      <x:c r="AF31" s="43"/>
      <x:c r="AG31" s="43"/>
      <x:c r="AH31" s="43"/>
      <x:c r="AI31" s="43"/>
      <x:c r="AJ31" s="43"/>
      <x:c r="AK31" s="43"/>
    </x:row>
    <x:row r="32">
      <x:c r="A32" s="43" t="s">
        <x:v>368</x:v>
      </x:c>
      <x:c r="B32" s="43" t="s">
        <x:v>369</x:v>
      </x:c>
      <x:c r="C32" s="43" t="n">
        <x:f>Assumptions!$C$71</x:f>
        <x:v>2026</x:v>
      </x:c>
      <x:c r="D32" s="43" t="s">
        <x:v>224</x:v>
      </x:c>
      <x:c r="E32" s="43" t="s">
        <x:v>531</x:v>
      </x:c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  <x:c r="AA32" s="43"/>
      <x:c r="AB32" s="43"/>
      <x:c r="AC32" s="43"/>
      <x:c r="AD32" s="43"/>
      <x:c r="AE32" s="43"/>
      <x:c r="AF32" s="43"/>
      <x:c r="AG32" s="43"/>
      <x:c r="AH32" s="43"/>
      <x:c r="AI32" s="43"/>
      <x:c r="AJ32" s="43"/>
      <x:c r="AK32" s="43"/>
    </x:row>
    <x:row r="33">
      <x:c r="A33" s="43" t="s">
        <x:v>532</x:v>
      </x:c>
      <x:c r="B33" s="43" t="s">
        <x:v>533</x:v>
      </x:c>
      <x:c r="C33" s="46" t="n">
        <x:f>Assumptions!$C$35*(1-Assumptions!$C$36)</x:f>
        <x:v>1185000</x:v>
      </x:c>
      <x:c r="D33" s="43" t="s">
        <x:v>241</x:v>
      </x:c>
      <x:c r="E33" s="43" t="s">
        <x:v>534</x:v>
      </x:c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  <x:c r="AA33" s="43"/>
      <x:c r="AB33" s="43"/>
      <x:c r="AC33" s="43"/>
      <x:c r="AD33" s="43"/>
      <x:c r="AE33" s="43"/>
      <x:c r="AF33" s="43"/>
      <x:c r="AG33" s="43"/>
      <x:c r="AH33" s="43"/>
      <x:c r="AI33" s="43"/>
      <x:c r="AJ33" s="43"/>
      <x:c r="AK33" s="43"/>
    </x:row>
    <x:row r="34">
      <x:c r="A34" s="43" t="s">
        <x:v>535</x:v>
      </x:c>
      <x:c r="B34" s="43" t="s">
        <x:v>536</x:v>
      </x:c>
      <x:c r="C34" s="47" t="n">
        <x:f>Assumptions!$C$37/Assumptions!$C$6</x:f>
        <x:v>0.00375</x:v>
      </x:c>
      <x:c r="D34" s="43" t="s">
        <x:v>190</x:v>
      </x:c>
      <x:c r="E34" s="43" t="s">
        <x:v>537</x:v>
      </x:c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  <x:c r="AA34" s="43"/>
      <x:c r="AB34" s="43"/>
      <x:c r="AC34" s="43"/>
      <x:c r="AD34" s="43"/>
      <x:c r="AE34" s="43"/>
      <x:c r="AF34" s="43"/>
      <x:c r="AG34" s="43"/>
      <x:c r="AH34" s="43"/>
      <x:c r="AI34" s="43"/>
      <x:c r="AJ34" s="43"/>
      <x:c r="AK34" s="43"/>
    </x:row>
    <x:row r="35">
      <x:c r="A35" s="43" t="s">
        <x:v>538</x:v>
      </x:c>
      <x:c r="B35" s="43" t="s">
        <x:v>539</x:v>
      </x:c>
      <x:c r="C35" s="46" t="n">
        <x:f>Assumptions!$C$38*Assumptions!$C$6</x:f>
        <x:v>360</x:v>
      </x:c>
      <x:c r="D35" s="43" t="s">
        <x:v>182</x:v>
      </x:c>
      <x:c r="E35" s="43" t="s">
        <x:v>540</x:v>
      </x:c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  <x:c r="AA35" s="43"/>
      <x:c r="AB35" s="43"/>
      <x:c r="AC35" s="43"/>
      <x:c r="AD35" s="43"/>
      <x:c r="AE35" s="43"/>
      <x:c r="AF35" s="43"/>
      <x:c r="AG35" s="43"/>
      <x:c r="AH35" s="43"/>
      <x:c r="AI35" s="43"/>
      <x:c r="AJ35" s="43"/>
      <x:c r="AK35" s="43"/>
    </x:row>
    <x:row r="36">
      <x:c r="A36" s="43" t="s">
        <x:v>541</x:v>
      </x:c>
      <x:c r="B36" s="43" t="s">
        <x:v>542</x:v>
      </x:c>
      <x:c r="C36" s="46" t="n">
        <x:f>PMT(C34,C35,-C33)</x:f>
        <x:v>6004.220921436686</x:v>
      </x:c>
      <x:c r="D36" s="43" t="s">
        <x:v>248</x:v>
      </x:c>
      <x:c r="E36" s="43" t="s">
        <x:v>543</x:v>
      </x:c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  <x:c r="AA36" s="43"/>
      <x:c r="AB36" s="43"/>
      <x:c r="AC36" s="43"/>
      <x:c r="AD36" s="43"/>
      <x:c r="AE36" s="43"/>
      <x:c r="AF36" s="43"/>
      <x:c r="AG36" s="43"/>
      <x:c r="AH36" s="43"/>
      <x:c r="AI36" s="43"/>
      <x:c r="AJ36" s="43"/>
      <x:c r="AK36" s="43"/>
    </x:row>
    <x:row r="37">
      <x:c r="A37" s="43" t="s">
        <x:v>544</x:v>
      </x:c>
      <x:c r="B37" s="43" t="s">
        <x:v>545</x:v>
      </x:c>
      <x:c r="C37" s="46" t="b">
        <x:f>Assumptions!$C$70="Yes"</x:f>
        <x:v>1</x:v>
      </x:c>
      <x:c r="D37" s="43" t="s">
        <x:v>220</x:v>
      </x:c>
      <x:c r="E37" s="43" t="s">
        <x:v>546</x:v>
      </x:c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  <x:c r="AA37" s="43"/>
      <x:c r="AB37" s="43"/>
      <x:c r="AC37" s="43"/>
      <x:c r="AD37" s="43"/>
      <x:c r="AE37" s="43"/>
      <x:c r="AF37" s="43"/>
      <x:c r="AG37" s="43"/>
      <x:c r="AH37" s="43"/>
      <x:c r="AI37" s="43"/>
      <x:c r="AJ37" s="43"/>
      <x:c r="AK37" s="43"/>
    </x:row>
    <x:row r="38">
      <x:c r="A38" s="43" t="s">
        <x:v>547</x:v>
      </x:c>
      <x:c r="B38" s="43" t="s">
        <x:v>548</x:v>
      </x:c>
      <x:c r="C38" s="46" t="n">
        <x:f>Assumptions!$C$72</x:f>
        <x:v>2027</x:v>
      </x:c>
      <x:c r="D38" s="43" t="s">
        <x:v>224</x:v>
      </x:c>
      <x:c r="E38" s="43" t="s">
        <x:v>549</x:v>
      </x:c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  <x:c r="AA38" s="43"/>
      <x:c r="AB38" s="43"/>
      <x:c r="AC38" s="43"/>
      <x:c r="AD38" s="43"/>
      <x:c r="AE38" s="43"/>
      <x:c r="AF38" s="43"/>
      <x:c r="AG38" s="43"/>
      <x:c r="AH38" s="43"/>
      <x:c r="AI38" s="43"/>
      <x:c r="AJ38" s="43"/>
      <x:c r="AK38" s="43"/>
    </x:row>
    <x:row r="39">
      <x:c r="A39" s="43" t="s">
        <x:v>550</x:v>
      </x:c>
      <x:c r="B39" s="43" t="s">
        <x:v>551</x:v>
      </x:c>
      <x:c r="C39" s="46" t="n">
        <x:f>MAX(0,C38-C32)</x:f>
        <x:v>1</x:v>
      </x:c>
      <x:c r="D39" s="43" t="s">
        <x:v>224</x:v>
      </x:c>
      <x:c r="E39" s="43" t="s">
        <x:v>552</x:v>
      </x:c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  <x:c r="AA39" s="43"/>
      <x:c r="AB39" s="43"/>
      <x:c r="AC39" s="43"/>
      <x:c r="AD39" s="43"/>
      <x:c r="AE39" s="43"/>
      <x:c r="AF39" s="43"/>
      <x:c r="AG39" s="43"/>
      <x:c r="AH39" s="43"/>
      <x:c r="AI39" s="43"/>
      <x:c r="AJ39" s="43"/>
      <x:c r="AK39" s="43"/>
    </x:row>
    <x:row r="40">
      <x:c r="A40" s="43" t="s">
        <x:v>374</x:v>
      </x:c>
      <x:c r="B40" s="43" t="s">
        <x:v>375</x:v>
      </x:c>
      <x:c r="C40" s="46" t="n">
        <x:f>Assumptions!$C$73</x:f>
        <x:v>1</x:v>
      </x:c>
      <x:c r="D40" s="43" t="s">
        <x:v>376</x:v>
      </x:c>
      <x:c r="E40" s="43" t="s">
        <x:v>553</x:v>
      </x:c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  <x:c r="AA40" s="43"/>
      <x:c r="AB40" s="43"/>
      <x:c r="AC40" s="43"/>
      <x:c r="AD40" s="43"/>
      <x:c r="AE40" s="43"/>
      <x:c r="AF40" s="43"/>
      <x:c r="AG40" s="43"/>
      <x:c r="AH40" s="43"/>
      <x:c r="AI40" s="43"/>
      <x:c r="AJ40" s="43"/>
      <x:c r="AK40" s="43"/>
    </x:row>
    <x:row r="41">
      <x:c r="A41" s="43" t="s">
        <x:v>554</x:v>
      </x:c>
      <x:c r="B41" s="43" t="s">
        <x:v>555</x:v>
      </x:c>
      <x:c r="C41" s="46" t="n">
        <x:f>MAX(0,C39*Assumptions!$C$6+C40-1)</x:f>
        <x:v>12</x:v>
      </x:c>
      <x:c r="D41" s="43" t="s">
        <x:v>182</x:v>
      </x:c>
      <x:c r="E41" s="43" t="s">
        <x:v>556</x:v>
      </x:c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  <x:c r="AA41" s="43"/>
      <x:c r="AB41" s="43"/>
      <x:c r="AC41" s="43"/>
      <x:c r="AD41" s="43"/>
      <x:c r="AE41" s="43"/>
      <x:c r="AF41" s="43"/>
      <x:c r="AG41" s="43"/>
      <x:c r="AH41" s="43"/>
      <x:c r="AI41" s="43"/>
      <x:c r="AJ41" s="43"/>
      <x:c r="AK41" s="43"/>
    </x:row>
    <x:row r="42">
      <x:c r="A42" s="43" t="s">
        <x:v>557</x:v>
      </x:c>
      <x:c r="B42" s="43" t="s">
        <x:v>558</x:v>
      </x:c>
      <x:c r="C42" s="46" t="n">
        <x:f>IF(Assumptions!$C$77="Yes",MAX(1,C35-C41),C35)</x:f>
        <x:v>348</x:v>
      </x:c>
      <x:c r="D42" s="43" t="s">
        <x:v>182</x:v>
      </x:c>
      <x:c r="E42" s="43" t="s">
        <x:v>559</x:v>
      </x:c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  <x:c r="AA42" s="43"/>
      <x:c r="AB42" s="43"/>
      <x:c r="AC42" s="43"/>
      <x:c r="AD42" s="43"/>
      <x:c r="AE42" s="43"/>
      <x:c r="AF42" s="43"/>
      <x:c r="AG42" s="43"/>
      <x:c r="AH42" s="43"/>
      <x:c r="AI42" s="43"/>
      <x:c r="AJ42" s="43"/>
      <x:c r="AK42" s="43"/>
    </x:row>
    <x:row r="43">
      <x:c r="A43" s="43" t="s">
        <x:v>560</x:v>
      </x:c>
      <x:c r="B43" s="43" t="s">
        <x:v>561</x:v>
      </x:c>
      <x:c r="C43" s="46" t="n">
        <x:f>IF(C34=0,MAX(0,C33-C36*C41),C33*(1+C34)^C41-C36*((1+C34)^C41-1)/C34)</x:f>
        <x:v>1165883.263703539</x:v>
      </x:c>
      <x:c r="D43" s="43" t="s">
        <x:v>241</x:v>
      </x:c>
      <x:c r="E43" s="43" t="s">
        <x:v>562</x:v>
      </x:c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  <x:c r="AA43" s="43"/>
      <x:c r="AB43" s="43"/>
      <x:c r="AC43" s="43"/>
      <x:c r="AD43" s="43"/>
      <x:c r="AE43" s="43"/>
      <x:c r="AF43" s="43"/>
      <x:c r="AG43" s="43"/>
      <x:c r="AH43" s="43"/>
      <x:c r="AI43" s="43"/>
      <x:c r="AJ43" s="43"/>
      <x:c r="AK43" s="43"/>
    </x:row>
    <x:row r="44">
      <x:c r="A44" s="43" t="s">
        <x:v>563</x:v>
      </x:c>
      <x:c r="B44" s="43" t="s">
        <x:v>564</x:v>
      </x:c>
      <x:c r="C44" s="46" t="n">
        <x:f>Assumptions!$C$74</x:f>
        <x:v>200000</x:v>
      </x:c>
      <x:c r="D44" s="43" t="s">
        <x:v>241</x:v>
      </x:c>
      <x:c r="E44" s="43" t="s">
        <x:v>565</x:v>
      </x:c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  <x:c r="AA44" s="43"/>
      <x:c r="AB44" s="43"/>
      <x:c r="AC44" s="43"/>
      <x:c r="AD44" s="43"/>
      <x:c r="AE44" s="43"/>
      <x:c r="AF44" s="43"/>
      <x:c r="AG44" s="43"/>
      <x:c r="AH44" s="43"/>
      <x:c r="AI44" s="43"/>
      <x:c r="AJ44" s="43"/>
      <x:c r="AK44" s="43"/>
    </x:row>
    <x:row r="45">
      <x:c r="A45" s="43" t="s">
        <x:v>381</x:v>
      </x:c>
      <x:c r="B45" s="43" t="s">
        <x:v>382</x:v>
      </x:c>
      <x:c r="C45" s="46" t="n">
        <x:f>Assumptions!$C$75</x:f>
        <x:v>500</x:v>
      </x:c>
      <x:c r="D45" s="43" t="s">
        <x:v>241</x:v>
      </x:c>
      <x:c r="E45" s="43" t="s">
        <x:v>566</x:v>
      </x:c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  <x:c r="AA45" s="43"/>
      <x:c r="AB45" s="43"/>
      <x:c r="AC45" s="43"/>
      <x:c r="AD45" s="43"/>
      <x:c r="AE45" s="43"/>
      <x:c r="AF45" s="43"/>
      <x:c r="AG45" s="43"/>
      <x:c r="AH45" s="43"/>
      <x:c r="AI45" s="43"/>
      <x:c r="AJ45" s="43"/>
      <x:c r="AK45" s="43"/>
    </x:row>
    <x:row r="46">
      <x:c r="A46" s="43" t="s">
        <x:v>567</x:v>
      </x:c>
      <x:c r="B46" s="43" t="s">
        <x:v>568</x:v>
      </x:c>
      <x:c r="C46" s="46" t="n">
        <x:f>IF(C37,MIN(C44,C43,MAX(0,C53-C45)),0)</x:f>
        <x:v>200000</x:v>
      </x:c>
      <x:c r="D46" s="43" t="s">
        <x:v>241</x:v>
      </x:c>
      <x:c r="E46" s="43" t="s">
        <x:v>569</x:v>
      </x:c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  <x:c r="AA46" s="43"/>
      <x:c r="AB46" s="43"/>
      <x:c r="AC46" s="43"/>
      <x:c r="AD46" s="43"/>
      <x:c r="AE46" s="43"/>
      <x:c r="AF46" s="43"/>
      <x:c r="AG46" s="43"/>
      <x:c r="AH46" s="43"/>
      <x:c r="AI46" s="43"/>
      <x:c r="AJ46" s="43"/>
      <x:c r="AK46" s="43"/>
    </x:row>
    <x:row r="47">
      <x:c r="A47" s="43" t="s">
        <x:v>570</x:v>
      </x:c>
      <x:c r="B47" s="43" t="s">
        <x:v>571</x:v>
      </x:c>
      <x:c r="C47" s="46" t="n">
        <x:f>MAX(0,C43-C46)</x:f>
        <x:v>965883.263703539</x:v>
      </x:c>
      <x:c r="D47" s="43" t="s">
        <x:v>241</x:v>
      </x:c>
      <x:c r="E47" s="43" t="s">
        <x:v>572</x:v>
      </x:c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  <x:c r="AA47" s="43"/>
      <x:c r="AB47" s="43"/>
      <x:c r="AC47" s="43"/>
      <x:c r="AD47" s="43"/>
      <x:c r="AE47" s="43"/>
      <x:c r="AF47" s="43"/>
      <x:c r="AG47" s="43"/>
      <x:c r="AH47" s="43"/>
      <x:c r="AI47" s="43"/>
      <x:c r="AJ47" s="43"/>
      <x:c r="AK47" s="43"/>
    </x:row>
    <x:row r="48">
      <x:c r="A48" s="43" t="s">
        <x:v>573</x:v>
      </x:c>
      <x:c r="B48" s="43" t="s">
        <x:v>574</x:v>
      </x:c>
      <x:c r="C48" s="46" t="b">
        <x:f>Assumptions!$C$76="Yes"</x:f>
        <x:v>1</x:v>
      </x:c>
      <x:c r="D48" s="43" t="s">
        <x:v>220</x:v>
      </x:c>
      <x:c r="E48" s="43" t="s">
        <x:v>575</x:v>
      </x:c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  <x:c r="AA48" s="43"/>
      <x:c r="AB48" s="43"/>
      <x:c r="AC48" s="43"/>
      <x:c r="AD48" s="43"/>
      <x:c r="AE48" s="43"/>
      <x:c r="AF48" s="43"/>
      <x:c r="AG48" s="43"/>
      <x:c r="AH48" s="43"/>
      <x:c r="AI48" s="43"/>
      <x:c r="AJ48" s="43"/>
      <x:c r="AK48" s="43"/>
    </x:row>
    <x:row r="49">
      <x:c r="A49" s="43" t="s">
        <x:v>576</x:v>
      </x:c>
      <x:c r="B49" s="43" t="s">
        <x:v>577</x:v>
      </x:c>
      <x:c r="C49" s="46" t="n">
        <x:f>IF(C37,IF(C48,PMT(C34,C42,-C47),C36),C36)</x:f>
        <x:v>4974.234282403256</x:v>
      </x:c>
      <x:c r="D49" s="43" t="s">
        <x:v>248</x:v>
      </x:c>
      <x:c r="E49" s="43" t="s">
        <x:v>578</x:v>
      </x:c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  <x:c r="AA49" s="43"/>
      <x:c r="AB49" s="43"/>
      <x:c r="AC49" s="43"/>
      <x:c r="AD49" s="43"/>
      <x:c r="AE49" s="43"/>
      <x:c r="AF49" s="43"/>
      <x:c r="AG49" s="43"/>
      <x:c r="AH49" s="43"/>
      <x:c r="AI49" s="43"/>
      <x:c r="AJ49" s="43"/>
      <x:c r="AK49" s="43"/>
    </x:row>
    <x:row r="50">
      <x:c r="A50" s="43" t="s">
        <x:v>579</x:v>
      </x:c>
      <x:c r="B50" s="43" t="s">
        <x:v>580</x:v>
      </x:c>
      <x:c r="C50" s="46" t="n">
        <x:f>MAX(0,C36-C49)</x:f>
        <x:v>1029.98663903343</x:v>
      </x:c>
      <x:c r="D50" s="43" t="s">
        <x:v>248</x:v>
      </x:c>
      <x:c r="E50" s="43" t="s">
        <x:v>581</x:v>
      </x:c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  <x:c r="AA50" s="43"/>
      <x:c r="AB50" s="43"/>
      <x:c r="AC50" s="43"/>
      <x:c r="AD50" s="43"/>
      <x:c r="AE50" s="43"/>
      <x:c r="AF50" s="43"/>
      <x:c r="AG50" s="43"/>
      <x:c r="AH50" s="43"/>
      <x:c r="AI50" s="43"/>
      <x:c r="AJ50" s="43"/>
      <x:c r="AK50" s="43"/>
    </x:row>
    <x:row r="51">
      <x:c r="A51" s="43" t="s">
        <x:v>582</x:v>
      </x:c>
      <x:c r="B51" s="43" t="s">
        <x:v>583</x:v>
      </x:c>
      <x:c r="C51" s="46" t="n">
        <x:f>C50*Assumptions!$C$6</x:f>
        <x:v>12359.83966840116</x:v>
      </x:c>
      <x:c r="D51" s="43" t="s">
        <x:v>198</x:v>
      </x:c>
      <x:c r="E51" s="43" t="s">
        <x:v>584</x:v>
      </x:c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  <x:c r="AA51" s="43"/>
      <x:c r="AB51" s="43"/>
      <x:c r="AC51" s="43"/>
      <x:c r="AD51" s="43"/>
      <x:c r="AE51" s="43"/>
      <x:c r="AF51" s="43"/>
      <x:c r="AG51" s="43"/>
      <x:c r="AH51" s="43"/>
      <x:c r="AI51" s="43"/>
      <x:c r="AJ51" s="43"/>
      <x:c r="AK51" s="43"/>
    </x:row>
    <x:row r="52">
      <x:c r="A52" s="43" t="s">
        <x:v>585</x:v>
      </x:c>
      <x:c r="B52" s="43" t="s">
        <x:v>586</x:v>
      </x:c>
      <x:c r="C52" s="48" t="n">
        <x:f>IF(C51&gt;0,(C46+C45)/C51,0)</x:f>
        <x:v>16.2218932752496</x:v>
      </x:c>
      <x:c r="D52" s="43" t="s">
        <x:v>280</x:v>
      </x:c>
      <x:c r="E52" s="43" t="s">
        <x:v>587</x:v>
      </x:c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  <x:c r="AA52" s="43"/>
      <x:c r="AB52" s="43"/>
      <x:c r="AC52" s="43"/>
      <x:c r="AD52" s="43"/>
      <x:c r="AE52" s="43"/>
      <x:c r="AF52" s="43"/>
      <x:c r="AG52" s="43"/>
      <x:c r="AH52" s="43"/>
      <x:c r="AI52" s="43"/>
      <x:c r="AJ52" s="43"/>
      <x:c r="AK52" s="43"/>
    </x:row>
    <x:row r="53">
      <x:c r="A53" s="43" t="s">
        <x:v>588</x:v>
      </x:c>
      <x:c r="B53" s="43" t="s">
        <x:v>589</x:v>
      </x:c>
      <x:c r="C53" s="46" t="n">
        <x:f>IF(Assumptions!$C$80&gt;0,Assumptions!$C$80,$C$13)</x:f>
        <x:v>1029031.25</x:v>
      </x:c>
      <x:c r="D53" s="43" t="s">
        <x:v>241</x:v>
      </x:c>
      <x:c r="E53" s="43" t="s">
        <x:v>590</x:v>
      </x:c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  <x:c r="AA53" s="43"/>
      <x:c r="AB53" s="43"/>
      <x:c r="AC53" s="43"/>
      <x:c r="AD53" s="43"/>
      <x:c r="AE53" s="43"/>
      <x:c r="AF53" s="43"/>
      <x:c r="AG53" s="43"/>
      <x:c r="AH53" s="43"/>
      <x:c r="AI53" s="43"/>
      <x:c r="AJ53" s="43"/>
      <x:c r="AK53" s="43"/>
    </x:row>
    <x:row r="54">
      <x:c r="A54" s="43" t="s">
        <x:v>591</x:v>
      </x:c>
      <x:c r="B54" s="43" t="s">
        <x:v>592</x:v>
      </x:c>
      <x:c r="C54" s="46" t="n">
        <x:f>IF(Assumptions!$C$100&gt;0,Assumptions!$C$100,C53-C46-C45)</x:f>
        <x:v>828531.25</x:v>
      </x:c>
      <x:c r="D54" s="43" t="s">
        <x:v>241</x:v>
      </x:c>
      <x:c r="E54" s="43" t="s">
        <x:v>593</x:v>
      </x:c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  <x:c r="AA54" s="43"/>
      <x:c r="AB54" s="43"/>
      <x:c r="AC54" s="43"/>
      <x:c r="AD54" s="43"/>
      <x:c r="AE54" s="43"/>
      <x:c r="AF54" s="43"/>
      <x:c r="AG54" s="43"/>
      <x:c r="AH54" s="43"/>
      <x:c r="AI54" s="43"/>
      <x:c r="AJ54" s="43"/>
      <x:c r="AK54" s="43"/>
    </x:row>
    <x:row r="55">
      <x:c r="A55" s="43" t="s">
        <x:v>594</x:v>
      </x:c>
      <x:c r="B55" s="43" t="s">
        <x:v>401</x:v>
      </x:c>
      <x:c r="C55" s="46" t="n">
        <x:f>Assumptions!$C$81</x:f>
        <x:v>500000</x:v>
      </x:c>
      <x:c r="D55" s="43" t="s">
        <x:v>402</x:v>
      </x:c>
      <x:c r="E55" s="43" t="s">
        <x:v>595</x:v>
      </x:c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  <x:c r="AA55" s="43"/>
      <x:c r="AB55" s="43"/>
      <x:c r="AC55" s="43"/>
      <x:c r="AD55" s="43"/>
      <x:c r="AE55" s="43"/>
      <x:c r="AF55" s="43"/>
      <x:c r="AG55" s="43"/>
      <x:c r="AH55" s="43"/>
      <x:c r="AI55" s="43"/>
      <x:c r="AJ55" s="43"/>
      <x:c r="AK55" s="43"/>
    </x:row>
    <x:row r="56">
      <x:c r="A56" s="43" t="s">
        <x:v>596</x:v>
      </x:c>
      <x:c r="B56" s="43" t="s">
        <x:v>597</x:v>
      </x:c>
      <x:c r="C56" s="46" t="str">
        <x:f>IF(C54&gt;=C55,"Yes","No")</x:f>
        <x:v>Yes</x:v>
      </x:c>
      <x:c r="D56" s="43" t="s">
        <x:v>366</x:v>
      </x:c>
      <x:c r="E56" s="43" t="s">
        <x:v>598</x:v>
      </x:c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  <x:c r="AA56" s="43"/>
      <x:c r="AB56" s="43"/>
      <x:c r="AC56" s="43"/>
      <x:c r="AD56" s="43"/>
      <x:c r="AE56" s="43"/>
      <x:c r="AF56" s="43"/>
      <x:c r="AG56" s="43"/>
      <x:c r="AH56" s="43"/>
      <x:c r="AI56" s="43"/>
      <x:c r="AJ56" s="43"/>
      <x:c r="AK56" s="43"/>
    </x:row>
    <x:row r="57" ht="28">
      <x:c r="A57" s="43" t="s">
        <x:v>599</x:v>
      </x:c>
      <x:c r="B57" s="43" t="s">
        <x:v>600</x:v>
      </x:c>
      <x:c r="C57" s="46" t="n">
        <x:f>(C46+C45)*((1+C62)^Assumptions!$C$38-1)</x:f>
        <x:v>1125680.4156896858</x:v>
      </x:c>
      <x:c r="D57" s="43" t="s">
        <x:v>241</x:v>
      </x:c>
      <x:c r="E57" s="43" t="s">
        <x:v>601</x:v>
      </x:c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  <x:c r="AA57" s="43"/>
      <x:c r="AB57" s="43"/>
      <x:c r="AC57" s="43"/>
      <x:c r="AD57" s="43"/>
      <x:c r="AE57" s="43"/>
      <x:c r="AF57" s="43"/>
      <x:c r="AG57" s="43"/>
      <x:c r="AH57" s="43"/>
      <x:c r="AI57" s="43"/>
      <x:c r="AJ57" s="43"/>
      <x:c r="AK57" s="43"/>
    </x:row>
    <x:row r="58">
      <x:c r="A58" s="43" t="s">
        <x:v>602</x:v>
      </x:c>
      <x:c r="B58" s="43" t="s">
        <x:v>603</x:v>
      </x:c>
      <x:c r="C58" s="46" t="n">
        <x:f>(C46+C45)*(1+C62)^Assumptions!$C$38</x:f>
        <x:v>1326180.4156896858</x:v>
      </x:c>
      <x:c r="D58" s="43" t="s">
        <x:v>241</x:v>
      </x:c>
      <x:c r="E58" s="43" t="s">
        <x:v>604</x:v>
      </x:c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  <x:c r="AA58" s="43"/>
      <x:c r="AB58" s="43"/>
      <x:c r="AC58" s="43"/>
      <x:c r="AD58" s="43"/>
      <x:c r="AE58" s="43"/>
      <x:c r="AF58" s="43"/>
      <x:c r="AG58" s="43"/>
      <x:c r="AH58" s="43"/>
      <x:c r="AI58" s="43"/>
      <x:c r="AJ58" s="43"/>
      <x:c r="AK58" s="43"/>
    </x:row>
    <x:row r="59">
      <x:c r="A59" s="43" t="s">
        <x:v>605</x:v>
      </x:c>
      <x:c r="B59" s="43" t="s">
        <x:v>606</x:v>
      </x:c>
      <x:c r="C59" s="46" t="n">
        <x:f>C58/(1+C64)^Assumptions!$C$38</x:f>
        <x:v>632246.8124103169</x:v>
      </x:c>
      <x:c r="D59" s="43" t="s">
        <x:v>402</x:v>
      </x:c>
      <x:c r="E59" s="43" t="s">
        <x:v>607</x:v>
      </x:c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  <x:c r="AA59" s="43"/>
      <x:c r="AB59" s="43"/>
      <x:c r="AC59" s="43"/>
      <x:c r="AD59" s="43"/>
      <x:c r="AE59" s="43"/>
      <x:c r="AF59" s="43"/>
      <x:c r="AG59" s="43"/>
      <x:c r="AH59" s="43"/>
      <x:c r="AI59" s="43"/>
      <x:c r="AJ59" s="43"/>
      <x:c r="AK59" s="43"/>
    </x:row>
    <x:row r="60" ht="28">
      <x:c r="A60" s="43" t="s">
        <x:v>608</x:v>
      </x:c>
      <x:c r="B60" s="43" t="s">
        <x:v>609</x:v>
      </x:c>
      <x:c r="C60" s="46" t="str">
        <x:f>IF(C54&gt;=Assumptions!$C$97,"Supported immediately","Not supported immediately")</x:f>
        <x:v>Supported immediately</x:v>
      </x:c>
      <x:c r="D60" s="43" t="s">
        <x:v>610</x:v>
      </x:c>
      <x:c r="E60" s="43" t="s">
        <x:v>611</x:v>
      </x:c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  <x:c r="AA60" s="43"/>
      <x:c r="AB60" s="43"/>
      <x:c r="AC60" s="43"/>
      <x:c r="AD60" s="43"/>
      <x:c r="AE60" s="43"/>
      <x:c r="AF60" s="43"/>
      <x:c r="AG60" s="43"/>
      <x:c r="AH60" s="43"/>
      <x:c r="AI60" s="43"/>
      <x:c r="AJ60" s="43"/>
      <x:c r="AK60" s="43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  <x:c r="AA61" s="43"/>
      <x:c r="AB61" s="43"/>
      <x:c r="AC61" s="43"/>
      <x:c r="AD61" s="43"/>
      <x:c r="AE61" s="43"/>
      <x:c r="AF61" s="43"/>
      <x:c r="AG61" s="43"/>
      <x:c r="AH61" s="43"/>
      <x:c r="AI61" s="43"/>
      <x:c r="AJ61" s="43"/>
      <x:c r="AK61" s="43"/>
    </x:row>
    <x:row r="62">
      <x:c r="A62" s="43" t="s">
        <x:v>612</x:v>
      </x:c>
      <x:c r="B62" s="43" t="s">
        <x:v>613</x:v>
      </x:c>
      <x:c r="C62" s="43" t="n">
        <x:f>IF(Assumptions!$C$101=0,Assumptions!$C$60,Assumptions!$C$101)</x:f>
        <x:v>0.065</x:v>
      </x:c>
      <x:c r="D62" s="43" t="s">
        <x:v>190</x:v>
      </x:c>
      <x:c r="E62" s="43" t="s">
        <x:v>614</x:v>
      </x:c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  <x:c r="AA62" s="43"/>
      <x:c r="AB62" s="43"/>
      <x:c r="AC62" s="43"/>
      <x:c r="AD62" s="43"/>
      <x:c r="AE62" s="43"/>
      <x:c r="AF62" s="43"/>
      <x:c r="AG62" s="43"/>
      <x:c r="AH62" s="43"/>
      <x:c r="AI62" s="43"/>
      <x:c r="AJ62" s="43"/>
      <x:c r="AK62" s="43"/>
    </x:row>
    <x:row r="63">
      <x:c r="A63" s="43" t="s">
        <x:v>615</x:v>
      </x:c>
      <x:c r="B63" s="43" t="s">
        <x:v>616</x:v>
      </x:c>
      <x:c r="C63" s="43" t="n">
        <x:f>IF(Assumptions!$C$102=0,Assumptions!$C$61,Assumptions!$C$102)</x:f>
        <x:v>0.15</x:v>
      </x:c>
      <x:c r="D63" s="43" t="s">
        <x:v>190</x:v>
      </x:c>
      <x:c r="E63" s="43" t="s">
        <x:v>617</x:v>
      </x:c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  <x:c r="AA63" s="43"/>
      <x:c r="AB63" s="43"/>
      <x:c r="AC63" s="43"/>
      <x:c r="AD63" s="43"/>
      <x:c r="AE63" s="43"/>
      <x:c r="AF63" s="43"/>
      <x:c r="AG63" s="43"/>
      <x:c r="AH63" s="43"/>
      <x:c r="AI63" s="43"/>
      <x:c r="AJ63" s="43"/>
      <x:c r="AK63" s="43"/>
    </x:row>
    <x:row r="64">
      <x:c r="A64" s="43" t="s">
        <x:v>618</x:v>
      </x:c>
      <x:c r="B64" s="43" t="s">
        <x:v>619</x:v>
      </x:c>
      <x:c r="C64" s="43" t="n">
        <x:f>IF(Assumptions!$C$103=0,Assumptions!$C$62,Assumptions!$C$103)</x:f>
        <x:v>0.025</x:v>
      </x:c>
      <x:c r="D64" s="43" t="s">
        <x:v>190</x:v>
      </x:c>
      <x:c r="E64" s="43" t="s">
        <x:v>620</x:v>
      </x:c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  <x:c r="AA64" s="43"/>
      <x:c r="AB64" s="43"/>
      <x:c r="AC64" s="43"/>
      <x:c r="AD64" s="43"/>
      <x:c r="AE64" s="43"/>
      <x:c r="AF64" s="43"/>
      <x:c r="AG64" s="43"/>
      <x:c r="AH64" s="43"/>
      <x:c r="AI64" s="43"/>
      <x:c r="AJ64" s="43"/>
      <x:c r="AK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  <x:c r="AA65" s="43"/>
      <x:c r="AB65" s="43"/>
      <x:c r="AC65" s="43"/>
      <x:c r="AD65" s="43"/>
      <x:c r="AE65" s="43"/>
      <x:c r="AF65" s="43"/>
      <x:c r="AG65" s="43"/>
      <x:c r="AH65" s="43"/>
      <x:c r="AI65" s="43"/>
      <x:c r="AJ65" s="43"/>
      <x:c r="AK65" s="43"/>
    </x:row>
    <x:row r="66">
      <x:c r="A66" s="43"/>
      <x:c r="B66" s="43"/>
      <x:c r="C66" s="43"/>
      <x:c r="D66" s="43"/>
      <x:c r="E66" s="43"/>
      <x:c r="F66" s="41" t="s">
        <x:v>621</x:v>
      </x:c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  <x:c r="AA66" s="41"/>
      <x:c r="AB66" s="41"/>
      <x:c r="AC66" s="41"/>
      <x:c r="AD66" s="41"/>
      <x:c r="AE66" s="41"/>
      <x:c r="AF66" s="41"/>
      <x:c r="AG66" s="41"/>
      <x:c r="AH66" s="41"/>
      <x:c r="AI66" s="41"/>
      <x:c r="AJ66" s="41"/>
      <x:c r="AK66" s="41"/>
    </x:row>
    <x:row r="67">
      <x:c r="A67" s="43"/>
      <x:c r="B67" s="43"/>
      <x:c r="C67" s="43"/>
      <x:c r="D67" s="43"/>
      <x:c r="E67" s="43"/>
      <x:c r="F67" s="45" t="s">
        <x:v>622</x:v>
      </x:c>
      <x:c r="G67" s="45">
        <x:v>0</x:v>
      </x:c>
      <x:c r="H67" s="45">
        <x:v>1</x:v>
      </x:c>
      <x:c r="I67" s="45">
        <x:v>2</x:v>
      </x:c>
      <x:c r="J67" s="45">
        <x:v>3</x:v>
      </x:c>
      <x:c r="K67" s="45">
        <x:v>4</x:v>
      </x:c>
      <x:c r="L67" s="45">
        <x:v>5</x:v>
      </x:c>
      <x:c r="M67" s="45">
        <x:v>6</x:v>
      </x:c>
      <x:c r="N67" s="45">
        <x:v>7</x:v>
      </x:c>
      <x:c r="O67" s="45">
        <x:v>8</x:v>
      </x:c>
      <x:c r="P67" s="45">
        <x:v>9</x:v>
      </x:c>
      <x:c r="Q67" s="45">
        <x:v>10</x:v>
      </x:c>
      <x:c r="R67" s="45">
        <x:v>11</x:v>
      </x:c>
      <x:c r="S67" s="45">
        <x:v>12</x:v>
      </x:c>
      <x:c r="T67" s="45">
        <x:v>13</x:v>
      </x:c>
      <x:c r="U67" s="45">
        <x:v>14</x:v>
      </x:c>
      <x:c r="V67" s="45">
        <x:v>15</x:v>
      </x:c>
      <x:c r="W67" s="45">
        <x:v>16</x:v>
      </x:c>
      <x:c r="X67" s="45">
        <x:v>17</x:v>
      </x:c>
      <x:c r="Y67" s="45">
        <x:v>18</x:v>
      </x:c>
      <x:c r="Z67" s="45">
        <x:v>19</x:v>
      </x:c>
      <x:c r="AA67" s="45">
        <x:v>20</x:v>
      </x:c>
      <x:c r="AB67" s="45">
        <x:v>21</x:v>
      </x:c>
      <x:c r="AC67" s="45">
        <x:v>22</x:v>
      </x:c>
      <x:c r="AD67" s="45">
        <x:v>23</x:v>
      </x:c>
      <x:c r="AE67" s="45">
        <x:v>24</x:v>
      </x:c>
      <x:c r="AF67" s="45">
        <x:v>25</x:v>
      </x:c>
      <x:c r="AG67" s="45">
        <x:v>26</x:v>
      </x:c>
      <x:c r="AH67" s="45">
        <x:v>27</x:v>
      </x:c>
      <x:c r="AI67" s="45">
        <x:v>28</x:v>
      </x:c>
      <x:c r="AJ67" s="45">
        <x:v>29</x:v>
      </x:c>
      <x:c r="AK67" s="45">
        <x:v>30</x:v>
      </x:c>
    </x:row>
    <x:row r="68">
      <x:c r="A68" s="43"/>
      <x:c r="B68" s="43"/>
      <x:c r="C68" s="43"/>
      <x:c r="D68" s="43"/>
      <x:c r="E68" s="43"/>
      <x:c r="F68" s="43" t="s">
        <x:v>623</x:v>
      </x:c>
      <x:c r="G68" s="46" t="n">
        <x:f>Liquidity_30Y!C$13</x:f>
        <x:v>-150.65105724023306</x:v>
      </x:c>
      <x:c r="H68" s="46" t="n">
        <x:f>Liquidity_30Y!D$13</x:f>
        <x:v>1720.5489427597495</x:v>
      </x:c>
      <x:c r="I68" s="46" t="n">
        <x:f>Liquidity_30Y!E$13</x:f>
        <x:v>3639.378542759747</x:v>
      </x:c>
      <x:c r="J68" s="46" t="n">
        <x:f>Liquidity_30Y!F$13</x:f>
        <x:v>-19192.99170844024</x:v>
      </x:c>
      <x:c r="K68" s="46" t="n">
        <x:f>Liquidity_30Y!G$13</x:f>
        <x:v>-17869.764185473818</x:v>
      </x:c>
      <x:c r="L68" s="46" t="n">
        <x:f>Liquidity_30Y!H$13</x:f>
        <x:v>-16514.756831484352</x:v>
      </x:c>
      <x:c r="M68" s="46" t="n">
        <x:f>Liquidity_30Y!I$13</x:f>
        <x:v>-15127.260604650102</x:v>
      </x:c>
      <x:c r="N68" s="46" t="n">
        <x:f>Liquidity_30Y!J$13</x:f>
        <x:v>-13706.55294087177</x:v>
      </x:c>
      <x:c r="O68" s="46" t="n">
        <x:f>Liquidity_30Y!K$13</x:f>
        <x:v>-12251.897601359873</x:v>
      </x:c>
      <x:c r="P68" s="46" t="n">
        <x:f>Liquidity_30Y!L$13</x:f>
        <x:v>-10762.544524190715</x:v>
      </x:c>
      <x:c r="Q68" s="46" t="n">
        <x:f>Liquidity_30Y!M$13</x:f>
        <x:v>-9237.729680250166</x:v>
      </x:c>
      <x:c r="R68" s="46" t="n">
        <x:f>Liquidity_30Y!N$13</x:f>
        <x:v>-7676.674934002251</x:v>
      </x:c>
      <x:c r="S68" s="46" t="n">
        <x:f>Liquidity_30Y!O$13</x:f>
        <x:v>-6078.587909548252</x:v>
      </x:c>
      <x:c r="T68" s="46" t="n">
        <x:f>Liquidity_30Y!P$13</x:f>
        <x:v>-4442.661862463719</x:v>
      </x:c>
      <x:c r="U68" s="46" t="n">
        <x:f>Liquidity_30Y!Q$13</x:f>
        <x:v>-2768.075557930657</x:v>
      </x:c>
      <x:c r="V68" s="46" t="n">
        <x:f>Liquidity_30Y!R$13</x:f>
        <x:v>-1053.993155705859</x:v>
      </x:c>
      <x:c r="W68" s="46" t="n">
        <x:f>Liquidity_30Y!S$13</x:f>
        <x:v>700.4358974989154</x:v>
      </x:c>
      <x:c r="X68" s="46" t="n">
        <x:f>Liquidity_30Y!T$13</x:f>
        <x:v>2496.0769676255877</x:v>
      </x:c>
      <x:c r="Y68" s="46" t="n">
        <x:f>Liquidity_30Y!U$13</x:f>
        <x:v>4333.810324229649</x:v>
      </x:c>
      <x:c r="Z68" s="46" t="n">
        <x:f>Liquidity_30Y!V$13</x:f>
        <x:v>6214.531222126068</x:v>
      </x:c>
      <x:c r="AA68" s="46" t="n">
        <x:f>Liquidity_30Y!W$13</x:f>
        <x:v>8139.149973016378</x:v>
      </x:c>
      <x:c r="AB68" s="46" t="n">
        <x:f>Liquidity_30Y!X$13</x:f>
        <x:v>10108.592006359017</x:v>
      </x:c>
      <x:c r="AC68" s="46" t="n">
        <x:f>Liquidity_30Y!Y$13</x:f>
        <x:v>12123.797918705968</x:v>
      </x:c>
      <x:c r="AD68" s="46" t="n">
        <x:f>Liquidity_30Y!Z$13</x:f>
        <x:v>14185.723510689015</x:v>
      </x:c>
      <x:c r="AE68" s="46" t="n">
        <x:f>Liquidity_30Y!AA$13</x:f>
        <x:v>16295.339810796257</x:v>
      </x:c>
      <x:c r="AF68" s="46" t="n">
        <x:f>Liquidity_30Y!AB$13</x:f>
        <x:v>18453.633085039008</x:v>
      </x:c>
      <x:c r="AG68" s="46" t="n">
        <x:f>Liquidity_30Y!AC$13</x:f>
        <x:v>20661.604831559525</x:v>
      </x:c>
      <x:c r="AH68" s="46" t="n">
        <x:f>Liquidity_30Y!AD$13</x:f>
        <x:v>22920.271759187628</x:v>
      </x:c>
      <x:c r="AI68" s="46" t="n">
        <x:f>Liquidity_30Y!AE$13</x:f>
        <x:v>25230.66574890015</x:v>
      </x:c>
      <x:c r="AJ68" s="46" t="n">
        <x:f>Liquidity_30Y!AF$13</x:f>
        <x:v>27593.83379708772</x:v>
      </x:c>
      <x:c r="AK68" s="46" t="n">
        <x:f>Liquidity_30Y!AG$13</x:f>
        <x:v>30010.837939480087</x:v>
      </x:c>
    </x:row>
    <x:row r="69">
      <x:c r="A69" s="43"/>
      <x:c r="B69" s="43"/>
      <x:c r="C69" s="43"/>
      <x:c r="D69" s="43"/>
      <x:c r="E69" s="43"/>
      <x:c r="F69" s="43" t="s">
        <x:v>624</x:v>
      </x:c>
      <x:c r="G69" s="46" t="n">
        <x:f t="shared" ref="G69:AK69" si="0">G68+IF(G$67&lt;$C$39,0,IF(G$67=$C$39,$C$50*(13-$C$40),$C$50*12))</x:f>
        <x:v>-150.65105724023306</x:v>
      </x:c>
      <x:c r="H69" s="46">
        <x:f t="shared" si="0"/>
        <x:v>14080.388611160921</x:v>
      </x:c>
      <x:c r="I69" s="46">
        <x:f t="shared" si="0"/>
        <x:v>15999.218211160918</x:v>
      </x:c>
      <x:c r="J69" s="46">
        <x:f t="shared" si="0"/>
        <x:v>-6833.1520400390691</x:v>
      </x:c>
      <x:c r="K69" s="46">
        <x:f t="shared" si="0"/>
        <x:v>-5509.9245170726463</x:v>
      </x:c>
      <x:c r="L69" s="46">
        <x:f t="shared" si="0"/>
        <x:v>-4154.9171630831806</x:v>
      </x:c>
      <x:c r="M69" s="46">
        <x:f t="shared" si="0"/>
        <x:v>-2767.420936248931</x:v>
      </x:c>
      <x:c r="N69" s="46">
        <x:f t="shared" si="0"/>
        <x:v>-1346.7132724705989</x:v>
      </x:c>
      <x:c r="O69" s="46">
        <x:f t="shared" si="0"/>
        <x:v>107.94206704129829</x:v>
      </x:c>
      <x:c r="P69" s="46">
        <x:f t="shared" si="0"/>
        <x:v>1597.2951442104568</x:v>
      </x:c>
      <x:c r="Q69" s="46">
        <x:f t="shared" si="0"/>
        <x:v>3122.1099881510054</x:v>
      </x:c>
      <x:c r="R69" s="46">
        <x:f t="shared" si="0"/>
        <x:v>4683.1647343989207</x:v>
      </x:c>
      <x:c r="S69" s="46">
        <x:f t="shared" si="0"/>
        <x:v>6281.251758852919</x:v>
      </x:c>
      <x:c r="T69" s="46">
        <x:f t="shared" si="0"/>
        <x:v>7917.1778059374519</x:v>
      </x:c>
      <x:c r="U69" s="46">
        <x:f t="shared" si="0"/>
        <x:v>9591.7641104705144</x:v>
      </x:c>
      <x:c r="V69" s="46">
        <x:f t="shared" si="0"/>
        <x:v>11305.846512695312</x:v>
      </x:c>
      <x:c r="W69" s="46">
        <x:f t="shared" si="0"/>
        <x:v>13060.275565900087</x:v>
      </x:c>
      <x:c r="X69" s="46">
        <x:f t="shared" si="0"/>
        <x:v>14855.916636026759</x:v>
      </x:c>
      <x:c r="Y69" s="46">
        <x:f t="shared" si="0"/>
        <x:v>16693.649992630821</x:v>
      </x:c>
      <x:c r="Z69" s="46">
        <x:f t="shared" si="0"/>
        <x:v>18574.37089052724</x:v>
      </x:c>
      <x:c r="AA69" s="46">
        <x:f t="shared" si="0"/>
        <x:v>20498.989641417549</x:v>
      </x:c>
      <x:c r="AB69" s="46">
        <x:f t="shared" si="0"/>
        <x:v>22468.431674760188</x:v>
      </x:c>
      <x:c r="AC69" s="46">
        <x:f t="shared" si="0"/>
        <x:v>24483.63758710714</x:v>
      </x:c>
      <x:c r="AD69" s="46">
        <x:f t="shared" si="0"/>
        <x:v>26545.563179090186</x:v>
      </x:c>
      <x:c r="AE69" s="46">
        <x:f t="shared" si="0"/>
        <x:v>28655.179479197428</x:v>
      </x:c>
      <x:c r="AF69" s="46">
        <x:f t="shared" si="0"/>
        <x:v>30813.472753440179</x:v>
      </x:c>
      <x:c r="AG69" s="46">
        <x:f t="shared" si="0"/>
        <x:v>33021.444499960693</x:v>
      </x:c>
      <x:c r="AH69" s="46">
        <x:f t="shared" si="0"/>
        <x:v>35280.111427588796</x:v>
      </x:c>
      <x:c r="AI69" s="46">
        <x:f t="shared" si="0"/>
        <x:v>37590.50541730132</x:v>
      </x:c>
      <x:c r="AJ69" s="46">
        <x:f t="shared" si="0"/>
        <x:v>39953.673465488886</x:v>
      </x:c>
      <x:c r="AK69" s="46">
        <x:f t="shared" si="0"/>
        <x:v>42370.677607881255</x:v>
      </x:c>
    </x:row>
    <x:row r="70">
      <x:c r="A70" s="43"/>
      <x:c r="B70" s="43"/>
      <x:c r="C70" s="43"/>
      <x:c r="D70" s="43"/>
      <x:c r="E70" s="43"/>
      <x:c r="F70" s="43" t="s">
        <x:v>625</x:v>
      </x:c>
      <x:c r="G70" s="46" t="n">
        <x:f t="shared" ref="G70:AK70" si="1">IF(G$67=$C$39,$C$46+$C$45,0)</x:f>
        <x:v>0</x:v>
      </x:c>
      <x:c r="H70" s="46">
        <x:f t="shared" si="1"/>
        <x:v>200500</x:v>
      </x:c>
      <x:c r="I70" s="46">
        <x:f t="shared" si="1"/>
        <x:v>0</x:v>
      </x:c>
      <x:c r="J70" s="46">
        <x:f t="shared" si="1"/>
        <x:v>0</x:v>
      </x:c>
      <x:c r="K70" s="46">
        <x:f t="shared" si="1"/>
        <x:v>0</x:v>
      </x:c>
      <x:c r="L70" s="46">
        <x:f t="shared" si="1"/>
        <x:v>0</x:v>
      </x:c>
      <x:c r="M70" s="46">
        <x:f t="shared" si="1"/>
        <x:v>0</x:v>
      </x:c>
      <x:c r="N70" s="46">
        <x:f t="shared" si="1"/>
        <x:v>0</x:v>
      </x:c>
      <x:c r="O70" s="46">
        <x:f t="shared" si="1"/>
        <x:v>0</x:v>
      </x:c>
      <x:c r="P70" s="46">
        <x:f t="shared" si="1"/>
        <x:v>0</x:v>
      </x:c>
      <x:c r="Q70" s="46">
        <x:f t="shared" si="1"/>
        <x:v>0</x:v>
      </x:c>
      <x:c r="R70" s="46">
        <x:f t="shared" si="1"/>
        <x:v>0</x:v>
      </x:c>
      <x:c r="S70" s="46">
        <x:f t="shared" si="1"/>
        <x:v>0</x:v>
      </x:c>
      <x:c r="T70" s="46">
        <x:f t="shared" si="1"/>
        <x:v>0</x:v>
      </x:c>
      <x:c r="U70" s="46">
        <x:f t="shared" si="1"/>
        <x:v>0</x:v>
      </x:c>
      <x:c r="V70" s="46">
        <x:f t="shared" si="1"/>
        <x:v>0</x:v>
      </x:c>
      <x:c r="W70" s="46">
        <x:f t="shared" si="1"/>
        <x:v>0</x:v>
      </x:c>
      <x:c r="X70" s="46">
        <x:f t="shared" si="1"/>
        <x:v>0</x:v>
      </x:c>
      <x:c r="Y70" s="46">
        <x:f t="shared" si="1"/>
        <x:v>0</x:v>
      </x:c>
      <x:c r="Z70" s="46">
        <x:f t="shared" si="1"/>
        <x:v>0</x:v>
      </x:c>
      <x:c r="AA70" s="46">
        <x:f t="shared" si="1"/>
        <x:v>0</x:v>
      </x:c>
      <x:c r="AB70" s="46">
        <x:f t="shared" si="1"/>
        <x:v>0</x:v>
      </x:c>
      <x:c r="AC70" s="46">
        <x:f t="shared" si="1"/>
        <x:v>0</x:v>
      </x:c>
      <x:c r="AD70" s="46">
        <x:f t="shared" si="1"/>
        <x:v>0</x:v>
      </x:c>
      <x:c r="AE70" s="46">
        <x:f t="shared" si="1"/>
        <x:v>0</x:v>
      </x:c>
      <x:c r="AF70" s="46">
        <x:f t="shared" si="1"/>
        <x:v>0</x:v>
      </x:c>
      <x:c r="AG70" s="46">
        <x:f t="shared" si="1"/>
        <x:v>0</x:v>
      </x:c>
      <x:c r="AH70" s="46">
        <x:f t="shared" si="1"/>
        <x:v>0</x:v>
      </x:c>
      <x:c r="AI70" s="46">
        <x:f t="shared" si="1"/>
        <x:v>0</x:v>
      </x:c>
      <x:c r="AJ70" s="46">
        <x:f t="shared" si="1"/>
        <x:v>0</x:v>
      </x:c>
      <x:c r="AK70" s="46">
        <x:f t="shared" si="1"/>
        <x:v>0</x:v>
      </x:c>
    </x:row>
    <x:row r="71">
      <x:c r="A71" s="43"/>
      <x:c r="B71" s="43"/>
      <x:c r="C71" s="43"/>
      <x:c r="D71" s="43"/>
      <x:c r="E71" s="43"/>
      <x:c r="F71" s="43" t="s">
        <x:v>626</x:v>
      </x:c>
      <x:c r="G71" s="46" t="n">
        <x:f>$C$53</x:f>
        <x:v>1029031.25</x:v>
      </x:c>
      <x:c r="H71" s="46" t="n">
        <x:f t="shared" ref="H71:AK71" si="2">G71*(1+$C$62)+H68</x:f>
        <x:v>1097638.8301927596</x:v>
      </x:c>
      <x:c r="I71" s="46">
        <x:f t="shared" si="2"/>
        <x:v>1172624.7326980487</x:v>
      </x:c>
      <x:c r="J71" s="46">
        <x:f t="shared" si="2"/>
        <x:v>1229652.3486149816</x:v>
      </x:c>
      <x:c r="K71" s="46">
        <x:f t="shared" si="2"/>
        <x:v>1291709.9870894817</x:v>
      </x:c>
      <x:c r="L71" s="46">
        <x:f t="shared" si="2"/>
        <x:v>1359156.3794188136</x:v>
      </x:c>
      <x:c r="M71" s="46">
        <x:f t="shared" si="2"/>
        <x:v>1432374.2834763865</x:v>
      </x:c>
      <x:c r="N71" s="46">
        <x:f t="shared" si="2"/>
        <x:v>1511772.0589614797</x:v>
      </x:c>
      <x:c r="O71" s="46">
        <x:f t="shared" si="2"/>
        <x:v>1597785.3451926159</x:v>
      </x:c>
      <x:c r="P71" s="46">
        <x:f t="shared" si="2"/>
        <x:v>1690878.8481059452</x:v>
      </x:c>
      <x:c r="Q71" s="46">
        <x:f t="shared" si="2"/>
        <x:v>1791548.2435525814</x:v>
      </x:c>
      <x:c r="R71" s="46">
        <x:f t="shared" si="2"/>
        <x:v>1900322.2044494967</x:v>
      </x:c>
      <x:c r="S71" s="46">
        <x:f t="shared" si="2"/>
        <x:v>2017764.5598291655</x:v>
      </x:c>
      <x:c r="T71" s="46">
        <x:f t="shared" si="2"/>
        <x:v>2144476.5943555976</x:v>
      </x:c>
      <x:c r="U71" s="46">
        <x:f t="shared" si="2"/>
        <x:v>2281099.4974307804</x:v>
      </x:c>
      <x:c r="V71" s="46">
        <x:f t="shared" si="2"/>
        <x:v>2428316.9716080753</x:v>
      </x:c>
      <x:c r="W71" s="46">
        <x:f t="shared" si="2"/>
        <x:v>2586858.0106600989</x:v>
      </x:c>
      <x:c r="X71" s="46">
        <x:f t="shared" si="2"/>
        <x:v>2757499.8583206306</x:v>
      </x:c>
      <x:c r="Y71" s="46">
        <x:f t="shared" si="2"/>
        <x:v>2941071.1594357011</x:v>
      </x:c>
      <x:c r="Z71" s="46">
        <x:f t="shared" si="2"/>
        <x:v>3138455.3160211476</x:v>
      </x:c>
      <x:c r="AA71" s="46">
        <x:f t="shared" si="2"/>
        <x:v>3350594.0615355382</x:v>
      </x:c>
      <x:c r="AB71" s="46">
        <x:f t="shared" si="2"/>
        <x:v>3578491.2675417066</x:v>
      </x:c>
      <x:c r="AC71" s="46">
        <x:f t="shared" si="2"/>
        <x:v>3823216.997850623</x:v>
      </x:c>
      <x:c r="AD71" s="46">
        <x:f t="shared" si="2"/>
        <x:v>4085911.8262216025</x:v>
      </x:c>
      <x:c r="AE71" s="46">
        <x:f t="shared" si="2"/>
        <x:v>4367791.4347368022</x:v>
      </x:c>
      <x:c r="AF71" s="46">
        <x:f t="shared" si="2"/>
        <x:v>4670151.5110797333</x:v>
      </x:c>
      <x:c r="AG71" s="46">
        <x:f t="shared" si="2"/>
        <x:v>4994372.9641314754</x:v>
      </x:c>
      <x:c r="AH71" s="46">
        <x:f t="shared" si="2"/>
        <x:v>5341927.478559209</x:v>
      </x:c>
      <x:c r="AI71" s="46">
        <x:f t="shared" si="2"/>
        <x:v>5714383.4304144569</x:v>
      </x:c>
      <x:c r="AJ71" s="46">
        <x:f t="shared" si="2"/>
        <x:v>6113412.1871884838</x:v>
      </x:c>
      <x:c r="AK71" s="46">
        <x:f t="shared" si="2"/>
        <x:v>6540794.8172952151</x:v>
      </x:c>
    </x:row>
    <x:row r="72">
      <x:c r="A72" s="43"/>
      <x:c r="B72" s="43"/>
      <x:c r="C72" s="43"/>
      <x:c r="D72" s="43"/>
      <x:c r="E72" s="43"/>
      <x:c r="F72" s="43" t="s">
        <x:v>627</x:v>
      </x:c>
      <x:c r="G72" s="46" t="n">
        <x:f>$C$53</x:f>
        <x:v>1029031.25</x:v>
      </x:c>
      <x:c r="H72" s="46" t="n">
        <x:f t="shared" ref="H72:AK72" si="3">(G72-H70)*(1+$C$62)+H69</x:f>
        <x:v>896466.1698611609</x:v>
      </x:c>
      <x:c r="I72" s="46">
        <x:f t="shared" si="3"/>
        <x:v>970735.68911329727</x:v>
      </x:c>
      <x:c r="J72" s="46">
        <x:f t="shared" si="3"/>
        <x:v>1027000.3568656225</x:v>
      </x:c>
      <x:c r="K72" s="46">
        <x:f t="shared" si="3"/>
        <x:v>1088245.4555448152</x:v>
      </x:c>
      <x:c r="L72" s="46">
        <x:f t="shared" si="3"/>
        <x:v>1154826.492992145</x:v>
      </x:c>
      <x:c r="M72" s="46">
        <x:f t="shared" si="3"/>
        <x:v>1227122.7941003854</x:v>
      </x:c>
      <x:c r="N72" s="46">
        <x:f t="shared" si="3"/>
        <x:v>1305539.0624444399</x:v>
      </x:c>
      <x:c r="O72" s="46">
        <x:f t="shared" si="3"/>
        <x:v>1390507.0435703697</x:v>
      </x:c>
      <x:c r="P72" s="46">
        <x:f t="shared" si="3"/>
        <x:v>1482487.2965466543</x:v>
      </x:c>
      <x:c r="Q72" s="46">
        <x:f t="shared" si="3"/>
        <x:v>1581971.0808103378</x:v>
      </x:c>
      <x:c r="R72" s="46">
        <x:f t="shared" si="3"/>
        <x:v>1689482.3657974086</x:v>
      </x:c>
      <x:c r="S72" s="46">
        <x:f t="shared" si="3"/>
        <x:v>1805579.971333093</x:v>
      </x:c>
      <x:c r="T72" s="46">
        <x:f t="shared" si="3"/>
        <x:v>1930859.8472756813</x:v>
      </x:c>
      <x:c r="U72" s="46">
        <x:f t="shared" si="3"/>
        <x:v>2065957.5014590709</x:v>
      </x:c>
      <x:c r="V72" s="46">
        <x:f t="shared" si="3"/>
        <x:v>2211550.5855666059</x:v>
      </x:c>
      <x:c r="W72" s="46">
        <x:f t="shared" si="3"/>
        <x:v>2368361.6491943351</x:v>
      </x:c>
      <x:c r="X72" s="46">
        <x:f t="shared" si="3"/>
        <x:v>2537161.0730279936</x:v>
      </x:c>
      <x:c r="Y72" s="46">
        <x:f t="shared" si="3"/>
        <x:v>2718770.1927674436</x:v>
      </x:c>
      <x:c r="Z72" s="46">
        <x:f t="shared" si="3"/>
        <x:v>2914064.6261878544</x:v>
      </x:c>
      <x:c r="AA72" s="46">
        <x:f t="shared" si="3"/>
        <x:v>3123977.8165314826</x:v>
      </x:c>
      <x:c r="AB72" s="46">
        <x:f t="shared" si="3"/>
        <x:v>3349504.806280789</x:v>
      </x:c>
      <x:c r="AC72" s="46">
        <x:f t="shared" si="3"/>
        <x:v>3591706.2562761474</x:v>
      </x:c>
      <x:c r="AD72" s="46">
        <x:f t="shared" si="3"/>
        <x:v>3851712.7261131871</x:v>
      </x:c>
      <x:c r="AE72" s="46">
        <x:f t="shared" si="3"/>
        <x:v>4130729.2327897418</x:v>
      </x:c>
      <x:c r="AF72" s="46">
        <x:f t="shared" si="3"/>
        <x:v>4430040.1056745145</x:v>
      </x:c>
      <x:c r="AG72" s="46">
        <x:f t="shared" si="3"/>
        <x:v>4751014.1570433192</x:v>
      </x:c>
      <x:c r="AH72" s="46">
        <x:f t="shared" si="3"/>
        <x:v>5095110.1886787228</x:v>
      </x:c>
      <x:c r="AI72" s="46">
        <x:f t="shared" si="3"/>
        <x:v>5463882.8563601412</x:v>
      </x:c>
      <x:c r="AJ72" s="46">
        <x:f t="shared" si="3"/>
        <x:v>5858988.9154890385</x:v>
      </x:c>
      <x:c r="AK72" s="46">
        <x:f t="shared" si="3"/>
        <x:v>6282193.8726037061</x:v>
      </x:c>
    </x:row>
    <x:row r="73">
      <x:c r="A73" s="43"/>
      <x:c r="B73" s="43"/>
      <x:c r="C73" s="43"/>
      <x:c r="D73" s="43"/>
      <x:c r="E73" s="43"/>
      <x:c r="F73" s="43" t="s">
        <x:v>628</x:v>
      </x:c>
      <x:c r="G73" s="46" t="n">
        <x:f t="shared" ref="G73:AK73" si="4">MAX(0,-G68)</x:f>
        <x:v>150.65105724023306</x:v>
      </x:c>
      <x:c r="H73" s="46">
        <x:f t="shared" si="4"/>
        <x:v>0</x:v>
      </x:c>
      <x:c r="I73" s="46">
        <x:f t="shared" si="4"/>
        <x:v>0</x:v>
      </x:c>
      <x:c r="J73" s="46">
        <x:f t="shared" si="4"/>
        <x:v>19192.99170844024</x:v>
      </x:c>
      <x:c r="K73" s="46">
        <x:f t="shared" si="4"/>
        <x:v>17869.764185473818</x:v>
      </x:c>
      <x:c r="L73" s="46">
        <x:f t="shared" si="4"/>
        <x:v>16514.756831484352</x:v>
      </x:c>
      <x:c r="M73" s="46">
        <x:f t="shared" si="4"/>
        <x:v>15127.260604650102</x:v>
      </x:c>
      <x:c r="N73" s="46">
        <x:f t="shared" si="4"/>
        <x:v>13706.55294087177</x:v>
      </x:c>
      <x:c r="O73" s="46">
        <x:f t="shared" si="4"/>
        <x:v>12251.897601359873</x:v>
      </x:c>
      <x:c r="P73" s="46">
        <x:f t="shared" si="4"/>
        <x:v>10762.544524190715</x:v>
      </x:c>
      <x:c r="Q73" s="46">
        <x:f t="shared" si="4"/>
        <x:v>9237.729680250166</x:v>
      </x:c>
      <x:c r="R73" s="46">
        <x:f t="shared" si="4"/>
        <x:v>7676.6749340022507</x:v>
      </x:c>
      <x:c r="S73" s="46">
        <x:f t="shared" si="4"/>
        <x:v>6078.5879095482524</x:v>
      </x:c>
      <x:c r="T73" s="46">
        <x:f t="shared" si="4"/>
        <x:v>4442.6618624637194</x:v>
      </x:c>
      <x:c r="U73" s="46">
        <x:f t="shared" si="4"/>
        <x:v>2768.0755579306569</x:v>
      </x:c>
      <x:c r="V73" s="46">
        <x:f t="shared" si="4"/>
        <x:v>1053.993155705859</x:v>
      </x:c>
      <x:c r="W73" s="46">
        <x:f t="shared" si="4"/>
        <x:v>0</x:v>
      </x:c>
      <x:c r="X73" s="46">
        <x:f t="shared" si="4"/>
        <x:v>0</x:v>
      </x:c>
      <x:c r="Y73" s="46">
        <x:f t="shared" si="4"/>
        <x:v>0</x:v>
      </x:c>
      <x:c r="Z73" s="46">
        <x:f t="shared" si="4"/>
        <x:v>0</x:v>
      </x:c>
      <x:c r="AA73" s="46">
        <x:f t="shared" si="4"/>
        <x:v>0</x:v>
      </x:c>
      <x:c r="AB73" s="46">
        <x:f t="shared" si="4"/>
        <x:v>0</x:v>
      </x:c>
      <x:c r="AC73" s="46">
        <x:f t="shared" si="4"/>
        <x:v>0</x:v>
      </x:c>
      <x:c r="AD73" s="46">
        <x:f t="shared" si="4"/>
        <x:v>0</x:v>
      </x:c>
      <x:c r="AE73" s="46">
        <x:f t="shared" si="4"/>
        <x:v>0</x:v>
      </x:c>
      <x:c r="AF73" s="46">
        <x:f t="shared" si="4"/>
        <x:v>0</x:v>
      </x:c>
      <x:c r="AG73" s="46">
        <x:f t="shared" si="4"/>
        <x:v>0</x:v>
      </x:c>
      <x:c r="AH73" s="46">
        <x:f t="shared" si="4"/>
        <x:v>0</x:v>
      </x:c>
      <x:c r="AI73" s="46">
        <x:f t="shared" si="4"/>
        <x:v>0</x:v>
      </x:c>
      <x:c r="AJ73" s="46">
        <x:f t="shared" si="4"/>
        <x:v>0</x:v>
      </x:c>
      <x:c r="AK73" s="46">
        <x:f t="shared" si="4"/>
        <x:v>0</x:v>
      </x:c>
    </x:row>
    <x:row r="74" ht="28">
      <x:c r="A74" s="43"/>
      <x:c r="B74" s="43"/>
      <x:c r="C74" s="43"/>
      <x:c r="D74" s="43"/>
      <x:c r="E74" s="43"/>
      <x:c r="F74" s="43" t="s">
        <x:v>629</x:v>
      </x:c>
      <x:c r="G74" s="46" t="n">
        <x:f t="shared" ref="G74:AK74" si="5">MAX(0,-G69)+G70</x:f>
        <x:v>150.65105724023306</x:v>
      </x:c>
      <x:c r="H74" s="46">
        <x:f t="shared" si="5"/>
        <x:v>200500</x:v>
      </x:c>
      <x:c r="I74" s="46">
        <x:f t="shared" si="5"/>
        <x:v>0</x:v>
      </x:c>
      <x:c r="J74" s="46">
        <x:f t="shared" si="5"/>
        <x:v>6833.1520400390691</x:v>
      </x:c>
      <x:c r="K74" s="46">
        <x:f t="shared" si="5"/>
        <x:v>5509.9245170726463</x:v>
      </x:c>
      <x:c r="L74" s="46">
        <x:f t="shared" si="5"/>
        <x:v>4154.9171630831806</x:v>
      </x:c>
      <x:c r="M74" s="46">
        <x:f t="shared" si="5"/>
        <x:v>2767.420936248931</x:v>
      </x:c>
      <x:c r="N74" s="46">
        <x:f t="shared" si="5"/>
        <x:v>1346.7132724705989</x:v>
      </x:c>
      <x:c r="O74" s="46">
        <x:f t="shared" si="5"/>
        <x:v>0</x:v>
      </x:c>
      <x:c r="P74" s="46">
        <x:f t="shared" si="5"/>
        <x:v>0</x:v>
      </x:c>
      <x:c r="Q74" s="46">
        <x:f t="shared" si="5"/>
        <x:v>0</x:v>
      </x:c>
      <x:c r="R74" s="46">
        <x:f t="shared" si="5"/>
        <x:v>0</x:v>
      </x:c>
      <x:c r="S74" s="46">
        <x:f t="shared" si="5"/>
        <x:v>0</x:v>
      </x:c>
      <x:c r="T74" s="46">
        <x:f t="shared" si="5"/>
        <x:v>0</x:v>
      </x:c>
      <x:c r="U74" s="46">
        <x:f t="shared" si="5"/>
        <x:v>0</x:v>
      </x:c>
      <x:c r="V74" s="46">
        <x:f t="shared" si="5"/>
        <x:v>0</x:v>
      </x:c>
      <x:c r="W74" s="46">
        <x:f t="shared" si="5"/>
        <x:v>0</x:v>
      </x:c>
      <x:c r="X74" s="46">
        <x:f t="shared" si="5"/>
        <x:v>0</x:v>
      </x:c>
      <x:c r="Y74" s="46">
        <x:f t="shared" si="5"/>
        <x:v>0</x:v>
      </x:c>
      <x:c r="Z74" s="46">
        <x:f t="shared" si="5"/>
        <x:v>0</x:v>
      </x:c>
      <x:c r="AA74" s="46">
        <x:f t="shared" si="5"/>
        <x:v>0</x:v>
      </x:c>
      <x:c r="AB74" s="46">
        <x:f t="shared" si="5"/>
        <x:v>0</x:v>
      </x:c>
      <x:c r="AC74" s="46">
        <x:f t="shared" si="5"/>
        <x:v>0</x:v>
      </x:c>
      <x:c r="AD74" s="46">
        <x:f t="shared" si="5"/>
        <x:v>0</x:v>
      </x:c>
      <x:c r="AE74" s="46">
        <x:f t="shared" si="5"/>
        <x:v>0</x:v>
      </x:c>
      <x:c r="AF74" s="46">
        <x:f t="shared" si="5"/>
        <x:v>0</x:v>
      </x:c>
      <x:c r="AG74" s="46">
        <x:f t="shared" si="5"/>
        <x:v>0</x:v>
      </x:c>
      <x:c r="AH74" s="46">
        <x:f t="shared" si="5"/>
        <x:v>0</x:v>
      </x:c>
      <x:c r="AI74" s="46">
        <x:f t="shared" si="5"/>
        <x:v>0</x:v>
      </x:c>
      <x:c r="AJ74" s="46">
        <x:f t="shared" si="5"/>
        <x:v>0</x:v>
      </x:c>
      <x:c r="AK74" s="46">
        <x:f t="shared" si="5"/>
        <x:v>0</x:v>
      </x:c>
    </x:row>
    <x:row r="75">
      <x:c r="A75" s="43"/>
      <x:c r="B75" s="43"/>
      <x:c r="C75" s="43"/>
      <x:c r="D75" s="43"/>
      <x:c r="E75" s="43"/>
      <x:c r="F75" s="43" t="s">
        <x:v>630</x:v>
      </x:c>
      <x:c r="G75" s="46" t="n">
        <x:f>G73</x:f>
        <x:v>150.65105724023306</x:v>
      </x:c>
      <x:c r="H75" s="46" t="n">
        <x:f t="shared" ref="H75:AK75" si="6">G75+H73</x:f>
        <x:v>150.65105724023306</x:v>
      </x:c>
      <x:c r="I75" s="46">
        <x:f t="shared" si="6"/>
        <x:v>150.65105724023306</x:v>
      </x:c>
      <x:c r="J75" s="46">
        <x:f t="shared" si="6"/>
        <x:v>19343.642765680474</x:v>
      </x:c>
      <x:c r="K75" s="46">
        <x:f t="shared" si="6"/>
        <x:v>37213.406951154291</x:v>
      </x:c>
      <x:c r="L75" s="46">
        <x:f t="shared" si="6"/>
        <x:v>53728.163782638643</x:v>
      </x:c>
      <x:c r="M75" s="46">
        <x:f t="shared" si="6"/>
        <x:v>68855.424387288745</x:v>
      </x:c>
      <x:c r="N75" s="46">
        <x:f t="shared" si="6"/>
        <x:v>82561.977328160516</x:v>
      </x:c>
      <x:c r="O75" s="46">
        <x:f t="shared" si="6"/>
        <x:v>94813.874929520389</x:v>
      </x:c>
      <x:c r="P75" s="46">
        <x:f t="shared" si="6"/>
        <x:v>105576.4194537111</x:v>
      </x:c>
      <x:c r="Q75" s="46">
        <x:f t="shared" si="6"/>
        <x:v>114814.14913396127</x:v>
      </x:c>
      <x:c r="R75" s="46">
        <x:f t="shared" si="6"/>
        <x:v>122490.82406796352</x:v>
      </x:c>
      <x:c r="S75" s="46">
        <x:f t="shared" si="6"/>
        <x:v>128569.41197751177</x:v>
      </x:c>
      <x:c r="T75" s="46">
        <x:f t="shared" si="6"/>
        <x:v>133012.07383997549</x:v>
      </x:c>
      <x:c r="U75" s="46">
        <x:f t="shared" si="6"/>
        <x:v>135780.14939790615</x:v>
      </x:c>
      <x:c r="V75" s="46">
        <x:f t="shared" si="6"/>
        <x:v>136834.14255361201</x:v>
      </x:c>
      <x:c r="W75" s="46">
        <x:f t="shared" si="6"/>
        <x:v>136834.14255361201</x:v>
      </x:c>
      <x:c r="X75" s="46">
        <x:f t="shared" si="6"/>
        <x:v>136834.14255361201</x:v>
      </x:c>
      <x:c r="Y75" s="46">
        <x:f t="shared" si="6"/>
        <x:v>136834.14255361201</x:v>
      </x:c>
      <x:c r="Z75" s="46">
        <x:f t="shared" si="6"/>
        <x:v>136834.14255361201</x:v>
      </x:c>
      <x:c r="AA75" s="46">
        <x:f t="shared" si="6"/>
        <x:v>136834.14255361201</x:v>
      </x:c>
      <x:c r="AB75" s="46">
        <x:f t="shared" si="6"/>
        <x:v>136834.14255361201</x:v>
      </x:c>
      <x:c r="AC75" s="46">
        <x:f t="shared" si="6"/>
        <x:v>136834.14255361201</x:v>
      </x:c>
      <x:c r="AD75" s="46">
        <x:f t="shared" si="6"/>
        <x:v>136834.14255361201</x:v>
      </x:c>
      <x:c r="AE75" s="46">
        <x:f t="shared" si="6"/>
        <x:v>136834.14255361201</x:v>
      </x:c>
      <x:c r="AF75" s="46">
        <x:f t="shared" si="6"/>
        <x:v>136834.14255361201</x:v>
      </x:c>
      <x:c r="AG75" s="46">
        <x:f t="shared" si="6"/>
        <x:v>136834.14255361201</x:v>
      </x:c>
      <x:c r="AH75" s="46">
        <x:f t="shared" si="6"/>
        <x:v>136834.14255361201</x:v>
      </x:c>
      <x:c r="AI75" s="46">
        <x:f t="shared" si="6"/>
        <x:v>136834.14255361201</x:v>
      </x:c>
      <x:c r="AJ75" s="46">
        <x:f t="shared" si="6"/>
        <x:v>136834.14255361201</x:v>
      </x:c>
      <x:c r="AK75" s="46">
        <x:f t="shared" si="6"/>
        <x:v>136834.14255361201</x:v>
      </x:c>
    </x:row>
    <x:row r="76">
      <x:c r="A76" s="43"/>
      <x:c r="B76" s="43"/>
      <x:c r="C76" s="43"/>
      <x:c r="D76" s="43"/>
      <x:c r="E76" s="43"/>
      <x:c r="F76" s="43" t="s">
        <x:v>631</x:v>
      </x:c>
      <x:c r="G76" s="46" t="n">
        <x:f>G74</x:f>
        <x:v>150.65105724023306</x:v>
      </x:c>
      <x:c r="H76" s="46" t="n">
        <x:f t="shared" ref="H76:AK76" si="7">G76+H74</x:f>
        <x:v>200650.65105724023</x:v>
      </x:c>
      <x:c r="I76" s="46">
        <x:f t="shared" si="7"/>
        <x:v>200650.65105724023</x:v>
      </x:c>
      <x:c r="J76" s="46">
        <x:f t="shared" si="7"/>
        <x:v>207483.80309727931</x:v>
      </x:c>
      <x:c r="K76" s="46">
        <x:f t="shared" si="7"/>
        <x:v>212993.72761435196</x:v>
      </x:c>
      <x:c r="L76" s="46">
        <x:f t="shared" si="7"/>
        <x:v>217148.64477743514</x:v>
      </x:c>
      <x:c r="M76" s="46">
        <x:f t="shared" si="7"/>
        <x:v>219916.06571368407</x:v>
      </x:c>
      <x:c r="N76" s="46">
        <x:f t="shared" si="7"/>
        <x:v>221262.77898615468</x:v>
      </x:c>
      <x:c r="O76" s="46">
        <x:f t="shared" si="7"/>
        <x:v>221262.77898615468</x:v>
      </x:c>
      <x:c r="P76" s="46">
        <x:f t="shared" si="7"/>
        <x:v>221262.77898615468</x:v>
      </x:c>
      <x:c r="Q76" s="46">
        <x:f t="shared" si="7"/>
        <x:v>221262.77898615468</x:v>
      </x:c>
      <x:c r="R76" s="46">
        <x:f t="shared" si="7"/>
        <x:v>221262.77898615468</x:v>
      </x:c>
      <x:c r="S76" s="46">
        <x:f t="shared" si="7"/>
        <x:v>221262.77898615468</x:v>
      </x:c>
      <x:c r="T76" s="46">
        <x:f t="shared" si="7"/>
        <x:v>221262.77898615468</x:v>
      </x:c>
      <x:c r="U76" s="46">
        <x:f t="shared" si="7"/>
        <x:v>221262.77898615468</x:v>
      </x:c>
      <x:c r="V76" s="46">
        <x:f t="shared" si="7"/>
        <x:v>221262.77898615468</x:v>
      </x:c>
      <x:c r="W76" s="46">
        <x:f t="shared" si="7"/>
        <x:v>221262.77898615468</x:v>
      </x:c>
      <x:c r="X76" s="46">
        <x:f t="shared" si="7"/>
        <x:v>221262.77898615468</x:v>
      </x:c>
      <x:c r="Y76" s="46">
        <x:f t="shared" si="7"/>
        <x:v>221262.77898615468</x:v>
      </x:c>
      <x:c r="Z76" s="46">
        <x:f t="shared" si="7"/>
        <x:v>221262.77898615468</x:v>
      </x:c>
      <x:c r="AA76" s="46">
        <x:f t="shared" si="7"/>
        <x:v>221262.77898615468</x:v>
      </x:c>
      <x:c r="AB76" s="46">
        <x:f t="shared" si="7"/>
        <x:v>221262.77898615468</x:v>
      </x:c>
      <x:c r="AC76" s="46">
        <x:f t="shared" si="7"/>
        <x:v>221262.77898615468</x:v>
      </x:c>
      <x:c r="AD76" s="46">
        <x:f t="shared" si="7"/>
        <x:v>221262.77898615468</x:v>
      </x:c>
      <x:c r="AE76" s="46">
        <x:f t="shared" si="7"/>
        <x:v>221262.77898615468</x:v>
      </x:c>
      <x:c r="AF76" s="46">
        <x:f t="shared" si="7"/>
        <x:v>221262.77898615468</x:v>
      </x:c>
      <x:c r="AG76" s="46">
        <x:f t="shared" si="7"/>
        <x:v>221262.77898615468</x:v>
      </x:c>
      <x:c r="AH76" s="46">
        <x:f t="shared" si="7"/>
        <x:v>221262.77898615468</x:v>
      </x:c>
      <x:c r="AI76" s="46">
        <x:f t="shared" si="7"/>
        <x:v>221262.77898615468</x:v>
      </x:c>
      <x:c r="AJ76" s="46">
        <x:f t="shared" si="7"/>
        <x:v>221262.77898615468</x:v>
      </x:c>
      <x:c r="AK76" s="46">
        <x:f t="shared" si="7"/>
        <x:v>221262.77898615468</x:v>
      </x:c>
    </x:row>
    <x:row r="77">
      <x:c r="A77" s="43"/>
      <x:c r="B77" s="43"/>
      <x:c r="C77" s="43"/>
      <x:c r="D77" s="43"/>
      <x:c r="E77" s="43"/>
      <x:c r="F77" s="43" t="s">
        <x:v>632</x:v>
      </x:c>
      <x:c r="G77" s="46" t="n">
        <x:f>Liquidity_30Y!C$15</x:f>
        <x:v>181593.75000000003</x:v>
      </x:c>
      <x:c r="H77" s="46" t="n">
        <x:f>Liquidity_30Y!D$15</x:f>
        <x:v>193397.34375000003</x:v>
      </x:c>
      <x:c r="I77" s="46" t="n">
        <x:f>Liquidity_30Y!E$15</x:f>
        <x:v>205968.17109375002</x:v>
      </x:c>
      <x:c r="J77" s="46" t="n">
        <x:f>Liquidity_30Y!F$15</x:f>
        <x:v>219356.10221484376</x:v>
      </x:c>
      <x:c r="K77" s="46" t="n">
        <x:f>Liquidity_30Y!G$15</x:f>
        <x:v>233614.2488588086</x:v>
      </x:c>
      <x:c r="L77" s="46" t="n">
        <x:f>Liquidity_30Y!H$15</x:f>
        <x:v>248799.17503463113</x:v>
      </x:c>
      <x:c r="M77" s="46" t="n">
        <x:f>Liquidity_30Y!I$15</x:f>
        <x:v>264971.12141188217</x:v>
      </x:c>
      <x:c r="N77" s="46" t="n">
        <x:f>Liquidity_30Y!J$15</x:f>
        <x:v>282194.2443036545</x:v>
      </x:c>
      <x:c r="O77" s="46" t="n">
        <x:f>Liquidity_30Y!K$15</x:f>
        <x:v>300536.870183392</x:v>
      </x:c>
      <x:c r="P77" s="46" t="n">
        <x:f>Liquidity_30Y!L$15</x:f>
        <x:v>320071.7667453125</x:v>
      </x:c>
      <x:c r="Q77" s="46" t="n">
        <x:f>Liquidity_30Y!M$15</x:f>
        <x:v>340876.4315837578</x:v>
      </x:c>
      <x:c r="R77" s="46" t="n">
        <x:f>Liquidity_30Y!N$15</x:f>
        <x:v>363033.39963670203</x:v>
      </x:c>
      <x:c r="S77" s="46" t="n">
        <x:f>Liquidity_30Y!O$15</x:f>
        <x:v>386630.5706130876</x:v>
      </x:c>
      <x:c r="T77" s="46" t="n">
        <x:f>Liquidity_30Y!P$15</x:f>
        <x:v>411761.55770293827</x:v>
      </x:c>
      <x:c r="U77" s="46" t="n">
        <x:f>Liquidity_30Y!Q$15</x:f>
        <x:v>438526.0589536292</x:v>
      </x:c>
      <x:c r="V77" s="46" t="n">
        <x:f>Liquidity_30Y!R$15</x:f>
        <x:v>467030.2527856151</x:v>
      </x:c>
      <x:c r="W77" s="46" t="n">
        <x:f>Liquidity_30Y!S$15</x:f>
        <x:v>497387.21921668004</x:v>
      </x:c>
      <x:c r="X77" s="46" t="n">
        <x:f>Liquidity_30Y!T$15</x:f>
        <x:v>529717.3884657642</x:v>
      </x:c>
      <x:c r="Y77" s="46" t="n">
        <x:f>Liquidity_30Y!U$15</x:f>
        <x:v>564149.0187160389</x:v>
      </x:c>
      <x:c r="Z77" s="46" t="n">
        <x:f>Liquidity_30Y!V$15</x:f>
        <x:v>600818.7049325814</x:v>
      </x:c>
      <x:c r="AA77" s="46" t="n">
        <x:f>Liquidity_30Y!W$15</x:f>
        <x:v>639871.9207531991</x:v>
      </x:c>
      <x:c r="AB77" s="46" t="n">
        <x:f>Liquidity_30Y!X$15</x:f>
        <x:v>681463.5956021571</x:v>
      </x:c>
      <x:c r="AC77" s="46" t="n">
        <x:f>Liquidity_30Y!Y$15</x:f>
        <x:v>725758.7293162972</x:v>
      </x:c>
      <x:c r="AD77" s="46" t="n">
        <x:f>Liquidity_30Y!Z$15</x:f>
        <x:v>772933.0467218565</x:v>
      </x:c>
      <x:c r="AE77" s="46" t="n">
        <x:f>Liquidity_30Y!AA$15</x:f>
        <x:v>823173.694758777</x:v>
      </x:c>
      <x:c r="AF77" s="46" t="n">
        <x:f>Liquidity_30Y!AB$15</x:f>
        <x:v>876679.9849180975</x:v>
      </x:c>
      <x:c r="AG77" s="46" t="n">
        <x:f>Liquidity_30Y!AC$15</x:f>
        <x:v>933664.1839377738</x:v>
      </x:c>
      <x:c r="AH77" s="46" t="n">
        <x:f>Liquidity_30Y!AD$15</x:f>
        <x:v>994352.355893729</x:v>
      </x:c>
      <x:c r="AI77" s="46" t="n">
        <x:f>Liquidity_30Y!AE$15</x:f>
        <x:v>1058985.2590268215</x:v>
      </x:c>
      <x:c r="AJ77" s="46" t="n">
        <x:f>Liquidity_30Y!AF$15</x:f>
        <x:v>1127819.3008635647</x:v>
      </x:c>
      <x:c r="AK77" s="46" t="n">
        <x:f>Liquidity_30Y!AG$15</x:f>
        <x:v>1201127.5554196963</x:v>
      </x:c>
    </x:row>
    <x:row r="78">
      <x:c r="A78" s="43"/>
      <x:c r="B78" s="43"/>
      <x:c r="C78" s="43"/>
      <x:c r="D78" s="43"/>
      <x:c r="E78" s="43"/>
      <x:c r="F78" s="43" t="s">
        <x:v>633</x:v>
      </x:c>
      <x:c r="G78" s="46" t="n">
        <x:f t="shared" ref="G78:AK78" si="8">G71+G77</x:f>
        <x:v>1210625</x:v>
      </x:c>
      <x:c r="H78" s="46">
        <x:f t="shared" si="8"/>
        <x:v>1291036.1739427596</x:v>
      </x:c>
      <x:c r="I78" s="46">
        <x:f t="shared" si="8"/>
        <x:v>1378592.9037917987</x:v>
      </x:c>
      <x:c r="J78" s="46">
        <x:f t="shared" si="8"/>
        <x:v>1449008.4508298254</x:v>
      </x:c>
      <x:c r="K78" s="46">
        <x:f t="shared" si="8"/>
        <x:v>1525324.2359482902</x:v>
      </x:c>
      <x:c r="L78" s="46">
        <x:f t="shared" si="8"/>
        <x:v>1607955.5544534447</x:v>
      </x:c>
      <x:c r="M78" s="46">
        <x:f t="shared" si="8"/>
        <x:v>1697345.4048882686</x:v>
      </x:c>
      <x:c r="N78" s="46">
        <x:f t="shared" si="8"/>
        <x:v>1793966.3032651341</x:v>
      </x:c>
      <x:c r="O78" s="46">
        <x:f t="shared" si="8"/>
        <x:v>1898322.2153760078</x:v>
      </x:c>
      <x:c r="P78" s="46">
        <x:f t="shared" si="8"/>
        <x:v>2010950.6148512578</x:v>
      </x:c>
      <x:c r="Q78" s="46">
        <x:f t="shared" si="8"/>
        <x:v>2132424.6751363394</x:v>
      </x:c>
      <x:c r="R78" s="46">
        <x:f t="shared" si="8"/>
        <x:v>2263355.6040861988</x:v>
      </x:c>
      <x:c r="S78" s="46">
        <x:f t="shared" si="8"/>
        <x:v>2404395.1304422533</x:v>
      </x:c>
      <x:c r="T78" s="46">
        <x:f t="shared" si="8"/>
        <x:v>2556238.1520585357</x:v>
      </x:c>
      <x:c r="U78" s="46">
        <x:f t="shared" si="8"/>
        <x:v>2719625.5563844098</x:v>
      </x:c>
      <x:c r="V78" s="46">
        <x:f t="shared" si="8"/>
        <x:v>2895347.2243936905</x:v>
      </x:c>
      <x:c r="W78" s="46">
        <x:f t="shared" si="8"/>
        <x:v>3084245.229876779</x:v>
      </x:c>
      <x:c r="X78" s="46">
        <x:f t="shared" si="8"/>
        <x:v>3287217.2467863951</x:v>
      </x:c>
      <x:c r="Y78" s="46">
        <x:f t="shared" si="8"/>
        <x:v>3505220.1781517398</x:v>
      </x:c>
      <x:c r="Z78" s="46">
        <x:f t="shared" si="8"/>
        <x:v>3739274.0209537288</x:v>
      </x:c>
      <x:c r="AA78" s="46">
        <x:f t="shared" si="8"/>
        <x:v>3990465.9822887373</x:v>
      </x:c>
      <x:c r="AB78" s="46">
        <x:f t="shared" si="8"/>
        <x:v>4259954.8631438632</x:v>
      </x:c>
      <x:c r="AC78" s="46">
        <x:f t="shared" si="8"/>
        <x:v>4548975.72716692</x:v>
      </x:c>
      <x:c r="AD78" s="46">
        <x:f t="shared" si="8"/>
        <x:v>4858844.8729434591</x:v>
      </x:c>
      <x:c r="AE78" s="46">
        <x:f t="shared" si="8"/>
        <x:v>5190965.1294955797</x:v>
      </x:c>
      <x:c r="AF78" s="46">
        <x:f t="shared" si="8"/>
        <x:v>5546831.4959978312</x:v>
      </x:c>
      <x:c r="AG78" s="46">
        <x:f t="shared" si="8"/>
        <x:v>5928037.1480692495</x:v>
      </x:c>
      <x:c r="AH78" s="46">
        <x:f t="shared" si="8"/>
        <x:v>6336279.8344529383</x:v>
      </x:c>
      <x:c r="AI78" s="46">
        <x:f t="shared" si="8"/>
        <x:v>6773368.6894412786</x:v>
      </x:c>
      <x:c r="AJ78" s="46">
        <x:f t="shared" si="8"/>
        <x:v>7241231.4880520487</x:v>
      </x:c>
      <x:c r="AK78" s="46">
        <x:f t="shared" si="8"/>
        <x:v>7741922.3727149116</x:v>
      </x:c>
    </x:row>
    <x:row r="79">
      <x:c r="A79" s="43"/>
      <x:c r="B79" s="43"/>
      <x:c r="C79" s="43"/>
      <x:c r="D79" s="43"/>
      <x:c r="E79" s="43"/>
      <x:c r="F79" s="43" t="s">
        <x:v>634</x:v>
      </x:c>
      <x:c r="G79" s="46" t="n">
        <x:f t="shared" ref="G79:AK79" si="9">G72+G77</x:f>
        <x:v>1210625</x:v>
      </x:c>
      <x:c r="H79" s="46">
        <x:f t="shared" si="9"/>
        <x:v>1089863.5136111609</x:v>
      </x:c>
      <x:c r="I79" s="46">
        <x:f t="shared" si="9"/>
        <x:v>1176703.8602070473</x:v>
      </x:c>
      <x:c r="J79" s="46">
        <x:f t="shared" si="9"/>
        <x:v>1246356.4590804663</x:v>
      </x:c>
      <x:c r="K79" s="46">
        <x:f t="shared" si="9"/>
        <x:v>1321859.7044036237</x:v>
      </x:c>
      <x:c r="L79" s="46">
        <x:f t="shared" si="9"/>
        <x:v>1403625.6680267761</x:v>
      </x:c>
      <x:c r="M79" s="46">
        <x:f t="shared" si="9"/>
        <x:v>1492093.9155122675</x:v>
      </x:c>
      <x:c r="N79" s="46">
        <x:f t="shared" si="9"/>
        <x:v>1587733.3067480943</x:v>
      </x:c>
      <x:c r="O79" s="46">
        <x:f t="shared" si="9"/>
        <x:v>1691043.9137537617</x:v>
      </x:c>
      <x:c r="P79" s="46">
        <x:f t="shared" si="9"/>
        <x:v>1802559.0632919669</x:v>
      </x:c>
      <x:c r="Q79" s="46">
        <x:f t="shared" si="9"/>
        <x:v>1922847.5123940955</x:v>
      </x:c>
      <x:c r="R79" s="46">
        <x:f t="shared" si="9"/>
        <x:v>2052515.7654341105</x:v>
      </x:c>
      <x:c r="S79" s="46">
        <x:f t="shared" si="9"/>
        <x:v>2192210.5419461806</x:v>
      </x:c>
      <x:c r="T79" s="46">
        <x:f t="shared" si="9"/>
        <x:v>2342621.4049786194</x:v>
      </x:c>
      <x:c r="U79" s="46">
        <x:f t="shared" si="9"/>
        <x:v>2504483.5604127003</x:v>
      </x:c>
      <x:c r="V79" s="46">
        <x:f t="shared" si="9"/>
        <x:v>2678580.8383522211</x:v>
      </x:c>
      <x:c r="W79" s="46">
        <x:f t="shared" si="9"/>
        <x:v>2865748.8684110153</x:v>
      </x:c>
      <x:c r="X79" s="46">
        <x:f t="shared" si="9"/>
        <x:v>3066878.4614937576</x:v>
      </x:c>
      <x:c r="Y79" s="46">
        <x:f t="shared" si="9"/>
        <x:v>3282919.2114834823</x:v>
      </x:c>
      <x:c r="Z79" s="46">
        <x:f t="shared" si="9"/>
        <x:v>3514883.3311204361</x:v>
      </x:c>
      <x:c r="AA79" s="46">
        <x:f t="shared" si="9"/>
        <x:v>3763849.7372846818</x:v>
      </x:c>
      <x:c r="AB79" s="46">
        <x:f t="shared" si="9"/>
        <x:v>4030968.401882946</x:v>
      </x:c>
      <x:c r="AC79" s="46">
        <x:f t="shared" si="9"/>
        <x:v>4317464.9855924444</x:v>
      </x:c>
      <x:c r="AD79" s="46">
        <x:f t="shared" si="9"/>
        <x:v>4624645.7728350433</x:v>
      </x:c>
      <x:c r="AE79" s="46">
        <x:f t="shared" si="9"/>
        <x:v>4953902.9275485184</x:v>
      </x:c>
      <x:c r="AF79" s="46">
        <x:f t="shared" si="9"/>
        <x:v>5306720.0905926116</x:v>
      </x:c>
      <x:c r="AG79" s="46">
        <x:f t="shared" si="9"/>
        <x:v>5684678.3409810932</x:v>
      </x:c>
      <x:c r="AH79" s="46">
        <x:f t="shared" si="9"/>
        <x:v>6089462.5445724521</x:v>
      </x:c>
      <x:c r="AI79" s="46">
        <x:f t="shared" si="9"/>
        <x:v>6522868.1153869629</x:v>
      </x:c>
      <x:c r="AJ79" s="46">
        <x:f t="shared" si="9"/>
        <x:v>6986808.2163526034</x:v>
      </x:c>
      <x:c r="AK79" s="46">
        <x:f t="shared" si="9"/>
        <x:v>7483321.4280234026</x:v>
      </x:c>
    </x:row>
    <x:row r="80">
      <x:c r="A80" s="43"/>
      <x:c r="B80" s="43"/>
      <x:c r="C80" s="43"/>
      <x:c r="D80" s="43"/>
      <x:c r="E80" s="43"/>
      <x:c r="F80" s="43" t="s">
        <x:v>635</x:v>
      </x:c>
      <x:c r="G80" s="49" t="n">
        <x:f t="shared" ref="G80:AK80" si="10">(1+$C$64)^G$67</x:f>
        <x:v>1</x:v>
      </x:c>
      <x:c r="H80" s="49">
        <x:f t="shared" si="10"/>
        <x:v>1.0249999999999999</x:v>
      </x:c>
      <x:c r="I80" s="49">
        <x:f t="shared" si="10"/>
        <x:v>1.0506249999999999</x:v>
      </x:c>
      <x:c r="J80" s="49">
        <x:f t="shared" si="10"/>
        <x:v>1.0768906249999999</x:v>
      </x:c>
      <x:c r="K80" s="49">
        <x:f t="shared" si="10"/>
        <x:v>1.1038128906249998</x:v>
      </x:c>
      <x:c r="L80" s="49">
        <x:f t="shared" si="10"/>
        <x:v>1.1314082128906247</x:v>
      </x:c>
      <x:c r="M80" s="49">
        <x:f t="shared" si="10"/>
        <x:v>1.1596934182128902</x:v>
      </x:c>
      <x:c r="N80" s="49">
        <x:f t="shared" si="10"/>
        <x:v>1.1886857536682125</x:v>
      </x:c>
      <x:c r="O80" s="49">
        <x:f t="shared" si="10"/>
        <x:v>1.2184028975099177</x:v>
      </x:c>
      <x:c r="P80" s="49">
        <x:f t="shared" si="10"/>
        <x:v>1.2488629699476654</x:v>
      </x:c>
      <x:c r="Q80" s="49">
        <x:f t="shared" si="10"/>
        <x:v>1.2800845441963571</x:v>
      </x:c>
      <x:c r="R80" s="49">
        <x:f t="shared" si="10"/>
        <x:v>1.312086657801266</x:v>
      </x:c>
      <x:c r="S80" s="49">
        <x:f t="shared" si="10"/>
        <x:v>1.3448888242462975</x:v>
      </x:c>
      <x:c r="T80" s="49">
        <x:f t="shared" si="10"/>
        <x:v>1.3785110448524549</x:v>
      </x:c>
      <x:c r="U80" s="49">
        <x:f t="shared" si="10"/>
        <x:v>1.4129738209737661</x:v>
      </x:c>
      <x:c r="V80" s="49">
        <x:f t="shared" si="10"/>
        <x:v>1.4482981664981105</x:v>
      </x:c>
      <x:c r="W80" s="49">
        <x:f t="shared" si="10"/>
        <x:v>1.4845056206605631</x:v>
      </x:c>
      <x:c r="X80" s="49">
        <x:f t="shared" si="10"/>
        <x:v>1.521618261177077</x:v>
      </x:c>
      <x:c r="Y80" s="49">
        <x:f t="shared" si="10"/>
        <x:v>1.559658717706504</x:v>
      </x:c>
      <x:c r="Z80" s="49">
        <x:f t="shared" si="10"/>
        <x:v>1.5986501856491666</x:v>
      </x:c>
      <x:c r="AA80" s="49">
        <x:f t="shared" si="10"/>
        <x:v>1.6386164402903955</x:v>
      </x:c>
      <x:c r="AB80" s="49">
        <x:f t="shared" si="10"/>
        <x:v>1.6795818512976552</x:v>
      </x:c>
      <x:c r="AC80" s="49">
        <x:f t="shared" si="10"/>
        <x:v>1.7215713975800966</x:v>
      </x:c>
      <x:c r="AD80" s="49">
        <x:f t="shared" si="10"/>
        <x:v>1.7646106825195991</x:v>
      </x:c>
      <x:c r="AE80" s="49">
        <x:f t="shared" si="10"/>
        <x:v>1.8087259495825889</x:v>
      </x:c>
      <x:c r="AF80" s="49">
        <x:f t="shared" si="10"/>
        <x:v>1.8539440983221533</x:v>
      </x:c>
      <x:c r="AG80" s="49">
        <x:f t="shared" si="10"/>
        <x:v>1.9002927007802071</x:v>
      </x:c>
      <x:c r="AH80" s="49">
        <x:f t="shared" si="10"/>
        <x:v>1.9478000182997122</x:v>
      </x:c>
      <x:c r="AI80" s="49">
        <x:f t="shared" si="10"/>
        <x:v>1.9964950187572048</x:v>
      </x:c>
      <x:c r="AJ80" s="49">
        <x:f t="shared" si="10"/>
        <x:v>2.0464073942261352</x:v>
      </x:c>
      <x:c r="AK80" s="49">
        <x:f t="shared" si="10"/>
        <x:v>2.097567579081788</x:v>
      </x:c>
    </x:row>
    <x:row r="81">
      <x:c r="A81" s="43"/>
      <x:c r="B81" s="43"/>
      <x:c r="C81" s="43"/>
      <x:c r="D81" s="43"/>
      <x:c r="E81" s="43"/>
      <x:c r="F81" s="43" t="s">
        <x:v>636</x:v>
      </x:c>
      <x:c r="G81" s="46" t="n">
        <x:f t="shared" ref="G81:AK81" si="11">G71/G80</x:f>
        <x:v>1029031.25</x:v>
      </x:c>
      <x:c r="H81" s="46">
        <x:f t="shared" si="11"/>
        <x:v>1070867.1514075706</x:v>
      </x:c>
      <x:c r="I81" s="46">
        <x:f t="shared" si="11"/>
        <x:v>1116121.1019136694</x:v>
      </x:c>
      <x:c r="J81" s="46">
        <x:f t="shared" si="11"/>
        <x:v>1141854.4465599575</x:v>
      </x:c>
      <x:c r="K81" s="46">
        <x:f t="shared" si="11"/>
        <x:v>1170225.4956979991</x:v>
      </x:c>
      <x:c r="L81" s="46">
        <x:f t="shared" si="11"/>
        <x:v>1201296.1934811461</x:v>
      </x:c>
      <x:c r="M81" s="46">
        <x:f t="shared" si="11"/>
        <x:v>1235131.8555241115</x:v>
      </x:c>
      <x:c r="N81" s="46">
        <x:f t="shared" si="11"/>
        <x:v>1271801.2765747737</x:v>
      </x:c>
      <x:c r="O81" s="46">
        <x:f t="shared" si="11"/>
        <x:v>1311376.8429622517</x:v>
      </x:c>
      <x:c r="P81" s="46">
        <x:f t="shared" si="11"/>
        <x:v>1353934.6499935079</x:v>
      </x:c>
      <x:c r="Q81" s="46">
        <x:f t="shared" si="11"/>
        <x:v>1399554.6244778102</x:v>
      </x:c>
      <x:c r="R81" s="46">
        <x:f t="shared" si="11"/>
        <x:v>1448320.6525657144</x:v>
      </x:c>
      <x:c r="S81" s="46">
        <x:f t="shared" si="11"/>
        <x:v>1500320.7130968324</x:v>
      </x:c>
      <x:c r="T81" s="46">
        <x:f t="shared" si="11"/>
        <x:v>1555647.0166585613</x:v>
      </x:c>
      <x:c r="U81" s="46">
        <x:f t="shared" si="11"/>
        <x:v>1614396.1505661416</x:v>
      </x:c>
      <x:c r="V81" s="46">
        <x:f t="shared" si="11"/>
        <x:v>1676669.2299829293</x:v>
      </x:c>
      <x:c r="W81" s="46">
        <x:f t="shared" si="11"/>
        <x:v>1742572.0554086012</x:v>
      </x:c>
      <x:c r="X81" s="46">
        <x:f t="shared" si="11"/>
        <x:v>1812215.2767721871</x:v>
      </x:c>
      <x:c r="Y81" s="46">
        <x:f t="shared" si="11"/>
        <x:v>1885714.5643763528</x:v>
      </x:c>
      <x:c r="Z81" s="46">
        <x:f t="shared" si="11"/>
        <x:v>1963190.7869492474</x:v>
      </x:c>
      <x:c r="AA81" s="46">
        <x:f t="shared" si="11"/>
        <x:v>2044770.1970704908</x:v>
      </x:c>
      <x:c r="AB81" s="46">
        <x:f t="shared" si="11"/>
        <x:v>2130584.6242485545</x:v>
      </x:c>
      <x:c r="AC81" s="46">
        <x:f t="shared" si="11"/>
        <x:v>2220771.6759378528</x:v>
      </x:c>
      <x:c r="AD81" s="46">
        <x:f t="shared" si="11"/>
        <x:v>2315474.9467953658</x:v>
      </x:c>
      <x:c r="AE81" s="46">
        <x:f t="shared" si="11"/>
        <x:v>2414844.2364885542</x:v>
      </x:c>
      <x:c r="AF81" s="46">
        <x:f t="shared" si="11"/>
        <x:v>2519035.7763787424</x:v>
      </x:c>
      <x:c r="AG81" s="46">
        <x:f t="shared" si="11"/>
        <x:v>2628212.4654169991</x:v>
      </x:c>
      <x:c r="AH81" s="46">
        <x:f t="shared" si="11"/>
        <x:v>2742544.1156029576</x:v>
      </x:c>
      <x:c r="AI81" s="46">
        <x:f t="shared" si="11"/>
        <x:v>2862207.707370888</x:v>
      </x:c>
      <x:c r="AJ81" s="46">
        <x:f t="shared" si="11"/>
        <x:v>2987387.6552817668</x:v>
      </x:c>
      <x:c r="AK81" s="46">
        <x:f t="shared" si="11"/>
        <x:v>3118276.0844150982</x:v>
      </x:c>
    </x:row>
    <x:row r="82">
      <x:c r="A82" s="43"/>
      <x:c r="B82" s="43"/>
      <x:c r="C82" s="43"/>
      <x:c r="D82" s="43"/>
      <x:c r="E82" s="43"/>
      <x:c r="F82" s="43" t="s">
        <x:v>637</x:v>
      </x:c>
      <x:c r="G82" s="46" t="n">
        <x:f t="shared" ref="G82:AK82" si="12">G72/G80</x:f>
        <x:v>1029031.25</x:v>
      </x:c>
      <x:c r="H82" s="46">
        <x:f t="shared" si="12"/>
        <x:v>874601.14132796193</x:v>
      </x:c>
      <x:c r="I82" s="46">
        <x:f t="shared" si="12"/>
        <x:v>923960.20379611885</x:v>
      </x:c>
      <x:c r="J82" s="46">
        <x:f t="shared" si="12"/>
        <x:v>953671.92639978882</x:v>
      </x:c>
      <x:c r="K82" s="46">
        <x:f t="shared" si="12"/>
        <x:v>985896.67215122841</x:v>
      </x:c>
      <x:c r="L82" s="46">
        <x:f t="shared" si="12"/>
        <x:v>1020698.3472761695</x:v>
      </x:c>
      <x:c r="M82" s="46">
        <x:f t="shared" si="12"/>
        <x:v>1058144.1395014599</x:v>
      </x:c>
      <x:c r="N82" s="46">
        <x:f t="shared" si="12"/>
        <x:v>1098304.6262779082</x:v>
      </x:c>
      <x:c r="O82" s="46">
        <x:f t="shared" si="12"/>
        <x:v>1141253.8877018315</x:v>
      </x:c>
      <x:c r="P82" s="46">
        <x:f t="shared" si="12"/>
        <x:v>1187069.6243069638</x:v>
      </x:c>
      <x:c r="Q82" s="46">
        <x:f t="shared" si="12"/>
        <x:v>1235833.2799053569</x:v>
      </x:c>
      <x:c r="R82" s="46">
        <x:f t="shared" si="12"/>
        <x:v>1287630.1696631568</x:v>
      </x:c>
      <x:c r="S82" s="46">
        <x:f t="shared" si="12"/>
        <x:v>1342549.6136046606</x:v>
      </x:c>
      <x:c r="T82" s="46">
        <x:f t="shared" si="12"/>
        <x:v>1400685.0757458715</x:v>
      </x:c>
      <x:c r="U82" s="46">
        <x:f t="shared" si="12"/>
        <x:v>1462134.3090668828</x:v>
      </x:c>
      <x:c r="V82" s="46">
        <x:f t="shared" si="12"/>
        <x:v>1526999.5065408316</x:v>
      </x:c>
      <x:c r="W82" s="46">
        <x:f t="shared" si="12"/>
        <x:v>1595387.4584459176</x:v>
      </x:c>
      <x:c r="X82" s="46">
        <x:f t="shared" si="12"/>
        <x:v>1667409.7161960476</x:v>
      </x:c>
      <x:c r="Y82" s="46">
        <x:f t="shared" si="12"/>
        <x:v>1743182.7629351032</x:v>
      </x:c>
      <x:c r="Z82" s="46">
        <x:f t="shared" si="12"/>
        <x:v>1822828.1911496073</x:v>
      </x:c>
      <x:c r="AA82" s="46">
        <x:f t="shared" si="12"/>
        <x:v>1906472.887564738</x:v>
      </x:c>
      <x:c r="AB82" s="46">
        <x:f t="shared" si="12"/>
        <x:v>1994249.2255991816</x:v>
      </x:c>
      <x:c r="AC82" s="46">
        <x:f t="shared" si="12"/>
        <x:v>2086295.2656652988</x:v>
      </x:c>
      <x:c r="AD82" s="46">
        <x:f t="shared" si="12"/>
        <x:v>2182754.9636124382</x:v>
      </x:c>
      <x:c r="AE82" s="46">
        <x:f t="shared" si="12"/>
        <x:v>2283778.3876230759</x:v>
      </x:c>
      <x:c r="AF82" s="46">
        <x:f t="shared" si="12"/>
        <x:v>2389521.9438837264</x:v>
      </x:c>
      <x:c r="AG82" s="46">
        <x:f t="shared" si="12"/>
        <x:v>2500148.6113653365</x:v>
      </x:c>
      <x:c r="AH82" s="46">
        <x:f t="shared" si="12"/>
        <x:v>2615828.1860611048</x:v>
      </x:c>
      <x:c r="AI82" s="46">
        <x:f t="shared" si="12"/>
        <x:v>2736737.5350434612</x:v>
      </x:c>
      <x:c r="AJ82" s="46">
        <x:f t="shared" si="12"/>
        <x:v>2863060.8607161823</x:v>
      </x:c>
      <x:c r="AK82" s="46">
        <x:f t="shared" si="12"/>
        <x:v>2994989.9756525327</x:v>
      </x:c>
    </x:row>
    <x:row r="83">
      <x:c r="A83" s="43"/>
      <x:c r="B83" s="43"/>
      <x:c r="C83" s="43"/>
      <x:c r="D83" s="43"/>
      <x:c r="E83" s="43"/>
      <x:c r="F83" s="43" t="s">
        <x:v>638</x:v>
      </x:c>
      <x:c r="G83" s="46" t="n">
        <x:f t="shared" ref="G83:AK83" si="13">$C$55*G80</x:f>
        <x:v>500000</x:v>
      </x:c>
      <x:c r="H83" s="46">
        <x:f t="shared" si="13"/>
        <x:v>512499.99999999994</x:v>
      </x:c>
      <x:c r="I83" s="46">
        <x:f t="shared" si="13"/>
        <x:v>525312.5</x:v>
      </x:c>
      <x:c r="J83" s="46">
        <x:f t="shared" si="13"/>
        <x:v>538445.31249999988</x:v>
      </x:c>
      <x:c r="K83" s="46">
        <x:f t="shared" si="13"/>
        <x:v>551906.44531249988</x:v>
      </x:c>
      <x:c r="L83" s="46">
        <x:f t="shared" si="13"/>
        <x:v>565704.10644531238</x:v>
      </x:c>
      <x:c r="M83" s="46">
        <x:f t="shared" si="13"/>
        <x:v>579846.70910644508</x:v>
      </x:c>
      <x:c r="N83" s="46">
        <x:f t="shared" si="13"/>
        <x:v>594342.87683410628</x:v>
      </x:c>
      <x:c r="O83" s="46">
        <x:f t="shared" si="13"/>
        <x:v>609201.44875495881</x:v>
      </x:c>
      <x:c r="P83" s="46">
        <x:f t="shared" si="13"/>
        <x:v>624431.48497383273</x:v>
      </x:c>
      <x:c r="Q83" s="46">
        <x:f t="shared" si="13"/>
        <x:v>640042.27209817851</x:v>
      </x:c>
      <x:c r="R83" s="46">
        <x:f t="shared" si="13"/>
        <x:v>656043.32890063303</x:v>
      </x:c>
      <x:c r="S83" s="46">
        <x:f t="shared" si="13"/>
        <x:v>672444.4121231488</x:v>
      </x:c>
      <x:c r="T83" s="46">
        <x:f t="shared" si="13"/>
        <x:v>689255.52242622746</x:v>
      </x:c>
      <x:c r="U83" s="46">
        <x:f t="shared" si="13"/>
        <x:v>706486.91048688302</x:v>
      </x:c>
      <x:c r="V83" s="46">
        <x:f t="shared" si="13"/>
        <x:v>724149.0832490552</x:v>
      </x:c>
      <x:c r="W83" s="46">
        <x:f t="shared" si="13"/>
        <x:v>742252.81033028162</x:v>
      </x:c>
      <x:c r="X83" s="46">
        <x:f t="shared" si="13"/>
        <x:v>760809.13058853848</x:v>
      </x:c>
      <x:c r="Y83" s="46">
        <x:f t="shared" si="13"/>
        <x:v>779829.35885325202</x:v>
      </x:c>
      <x:c r="Z83" s="46">
        <x:f t="shared" si="13"/>
        <x:v>799325.09282458329</x:v>
      </x:c>
      <x:c r="AA83" s="46">
        <x:f t="shared" si="13"/>
        <x:v>819308.22014519782</x:v>
      </x:c>
      <x:c r="AB83" s="46">
        <x:f t="shared" si="13"/>
        <x:v>839790.92564882757</x:v>
      </x:c>
      <x:c r="AC83" s="46">
        <x:f t="shared" si="13"/>
        <x:v>860785.69879004825</x:v>
      </x:c>
      <x:c r="AD83" s="46">
        <x:f t="shared" si="13"/>
        <x:v>882305.34125979955</x:v>
      </x:c>
      <x:c r="AE83" s="46">
        <x:f t="shared" si="13"/>
        <x:v>904362.97479129443</x:v>
      </x:c>
      <x:c r="AF83" s="46">
        <x:f t="shared" si="13"/>
        <x:v>926972.04916107666</x:v>
      </x:c>
      <x:c r="AG83" s="46">
        <x:f t="shared" si="13"/>
        <x:v>950146.35039010353</x:v>
      </x:c>
      <x:c r="AH83" s="46">
        <x:f t="shared" si="13"/>
        <x:v>973900.00914985605</x:v>
      </x:c>
      <x:c r="AI83" s="46">
        <x:f t="shared" si="13"/>
        <x:v>998247.50937860238</x:v>
      </x:c>
      <x:c r="AJ83" s="46">
        <x:f t="shared" si="13"/>
        <x:v>1023203.6971130676</x:v>
      </x:c>
      <x:c r="AK83" s="46">
        <x:f t="shared" si="13"/>
        <x:v>1048783.7895408941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8.83203125" defaultRowHeight="14"/>
  <x:cols>
    <x:col min="1" max="1" width="48" customWidth="1"/>
    <x:col min="2" max="2" width="12" customWidth="1"/>
    <x:col min="3" max="33" width="13" customWidth="1"/>
  </x:cols>
  <x:sheetData>
    <x:row r="1" ht="40" customHeight="1">
      <x:c r="A1" s="10" t="s">
        <x:v>639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  <x:c r="AA1" s="10"/>
      <x:c r="AB1" s="10"/>
      <x:c r="AC1" s="10"/>
      <x:c r="AD1" s="10"/>
      <x:c r="AE1" s="10"/>
      <x:c r="AF1" s="10"/>
      <x:c r="AG1" s="10"/>
    </x:row>
    <x:row r="2" ht="48" customHeight="1">
      <x:c r="A2" s="12" t="s">
        <x:v>640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  <x:c r="AC2" s="12"/>
      <x:c r="AD2" s="12"/>
      <x:c r="AE2" s="12"/>
      <x:c r="AF2" s="12"/>
      <x:c r="AG2" s="12"/>
    </x:row>
    <x:row r="4" ht="16" customHeight="1">
      <x:c r="A4" s="13" t="s">
        <x:v>622</x:v>
      </x:c>
      <x:c r="B4" s="13" t="s">
        <x:v>177</x:v>
      </x:c>
      <x:c r="C4" s="13">
        <x:v>0</x:v>
      </x:c>
      <x:c r="D4" s="13">
        <x:v>1</x:v>
      </x:c>
      <x:c r="E4" s="13">
        <x:v>2</x:v>
      </x:c>
      <x:c r="F4" s="13">
        <x:v>3</x:v>
      </x:c>
      <x:c r="G4" s="13">
        <x:v>4</x:v>
      </x:c>
      <x:c r="H4" s="13">
        <x:v>5</x:v>
      </x:c>
      <x:c r="I4" s="13">
        <x:v>6</x:v>
      </x:c>
      <x:c r="J4" s="13">
        <x:v>7</x:v>
      </x:c>
      <x:c r="K4" s="13">
        <x:v>8</x:v>
      </x:c>
      <x:c r="L4" s="13">
        <x:v>9</x:v>
      </x:c>
      <x:c r="M4" s="13">
        <x:v>10</x:v>
      </x:c>
      <x:c r="N4" s="13">
        <x:v>11</x:v>
      </x:c>
      <x:c r="O4" s="13">
        <x:v>12</x:v>
      </x:c>
      <x:c r="P4" s="13">
        <x:v>13</x:v>
      </x:c>
      <x:c r="Q4" s="13">
        <x:v>14</x:v>
      </x:c>
      <x:c r="R4" s="13">
        <x:v>15</x:v>
      </x:c>
      <x:c r="S4" s="13">
        <x:v>16</x:v>
      </x:c>
      <x:c r="T4" s="13">
        <x:v>17</x:v>
      </x:c>
      <x:c r="U4" s="13">
        <x:v>18</x:v>
      </x:c>
      <x:c r="V4" s="13">
        <x:v>19</x:v>
      </x:c>
      <x:c r="W4" s="13">
        <x:v>20</x:v>
      </x:c>
      <x:c r="X4" s="13">
        <x:v>21</x:v>
      </x:c>
      <x:c r="Y4" s="13">
        <x:v>22</x:v>
      </x:c>
      <x:c r="Z4" s="13">
        <x:v>23</x:v>
      </x:c>
      <x:c r="AA4" s="13">
        <x:v>24</x:v>
      </x:c>
      <x:c r="AB4" s="13">
        <x:v>25</x:v>
      </x:c>
      <x:c r="AC4" s="13">
        <x:v>26</x:v>
      </x:c>
      <x:c r="AD4" s="13">
        <x:v>27</x:v>
      </x:c>
      <x:c r="AE4" s="13">
        <x:v>28</x:v>
      </x:c>
      <x:c r="AF4" s="13">
        <x:v>29</x:v>
      </x:c>
      <x:c r="AG4" s="13">
        <x:v>30</x:v>
      </x:c>
    </x:row>
    <x:row r="5">
      <x:c r="A5" s="11" t="s">
        <x:v>641</x:v>
      </x:c>
      <x:c r="B5" s="11" t="s">
        <x:v>224</x:v>
      </x:c>
      <x:c r="C5" s="11" t="n">
        <x:f>0</x:f>
        <x:v>0</x:v>
      </x:c>
      <x:c r="D5" s="11" t="n">
        <x:f>1</x:f>
        <x:v>1</x:v>
      </x:c>
      <x:c r="E5" s="11" t="n">
        <x:f>2</x:f>
        <x:v>2</x:v>
      </x:c>
      <x:c r="F5" s="11" t="n">
        <x:f>3</x:f>
        <x:v>3</x:v>
      </x:c>
      <x:c r="G5" s="11" t="n">
        <x:f>4</x:f>
        <x:v>4</x:v>
      </x:c>
      <x:c r="H5" s="11" t="n">
        <x:f>5</x:f>
        <x:v>5</x:v>
      </x:c>
      <x:c r="I5" s="11" t="n">
        <x:f>6</x:f>
        <x:v>6</x:v>
      </x:c>
      <x:c r="J5" s="11" t="n">
        <x:f>7</x:f>
        <x:v>7</x:v>
      </x:c>
      <x:c r="K5" s="11" t="n">
        <x:f>8</x:f>
        <x:v>8</x:v>
      </x:c>
      <x:c r="L5" s="11" t="n">
        <x:f>9</x:f>
        <x:v>9</x:v>
      </x:c>
      <x:c r="M5" s="11" t="n">
        <x:f>10</x:f>
        <x:v>10</x:v>
      </x:c>
      <x:c r="N5" s="11" t="n">
        <x:f>11</x:f>
        <x:v>11</x:v>
      </x:c>
      <x:c r="O5" s="11" t="n">
        <x:f>12</x:f>
        <x:v>12</x:v>
      </x:c>
      <x:c r="P5" s="11" t="n">
        <x:f>13</x:f>
        <x:v>13</x:v>
      </x:c>
      <x:c r="Q5" s="11" t="n">
        <x:f>14</x:f>
        <x:v>14</x:v>
      </x:c>
      <x:c r="R5" s="11" t="n">
        <x:f>15</x:f>
        <x:v>15</x:v>
      </x:c>
      <x:c r="S5" s="11" t="n">
        <x:f>16</x:f>
        <x:v>16</x:v>
      </x:c>
      <x:c r="T5" s="11" t="n">
        <x:f>17</x:f>
        <x:v>17</x:v>
      </x:c>
      <x:c r="U5" s="11" t="n">
        <x:f>18</x:f>
        <x:v>18</x:v>
      </x:c>
      <x:c r="V5" s="11" t="n">
        <x:f>19</x:f>
        <x:v>19</x:v>
      </x:c>
      <x:c r="W5" s="11" t="n">
        <x:f>20</x:f>
        <x:v>20</x:v>
      </x:c>
      <x:c r="X5" s="11" t="n">
        <x:f>21</x:f>
        <x:v>21</x:v>
      </x:c>
      <x:c r="Y5" s="11" t="n">
        <x:f>22</x:f>
        <x:v>22</x:v>
      </x:c>
      <x:c r="Z5" s="11" t="n">
        <x:f>23</x:f>
        <x:v>23</x:v>
      </x:c>
      <x:c r="AA5" s="11" t="n">
        <x:f>24</x:f>
        <x:v>24</x:v>
      </x:c>
      <x:c r="AB5" s="11" t="n">
        <x:f>25</x:f>
        <x:v>25</x:v>
      </x:c>
      <x:c r="AC5" s="11" t="n">
        <x:f>26</x:f>
        <x:v>26</x:v>
      </x:c>
      <x:c r="AD5" s="11" t="n">
        <x:f>27</x:f>
        <x:v>27</x:v>
      </x:c>
      <x:c r="AE5" s="11" t="n">
        <x:f>28</x:f>
        <x:v>28</x:v>
      </x:c>
      <x:c r="AF5" s="11" t="n">
        <x:f>29</x:f>
        <x:v>29</x:v>
      </x:c>
      <x:c r="AG5" s="11" t="n">
        <x:f>30</x:f>
        <x:v>30</x:v>
      </x:c>
    </x:row>
    <x:row r="6">
      <x:c r="A6" s="11" t="s">
        <x:v>642</x:v>
      </x:c>
      <x:c r="B6" s="11" t="s">
        <x:v>198</x:v>
      </x:c>
      <x:c r="C6" s="16" t="n">
        <x:f>(MAX(0,Assumptions!$C$7*(1+Assumptions!$C$30)^C$5-IF(AND(Assumptions!$C$18,C$5&gt;=Assumptions!$C$19),Assumptions!$C$21*(1+Assumptions!$C$30)^(C$5-Assumptions!$C$19),0))-MAX(0,(Assumptions!$C$10+Assumptions!$C$13)*(1+Assumptions!$C$16)^C$5-IF(AND(Assumptions!$C$18,C$5&gt;=Assumptions!$C$19),MIN(Assumptions!$C$22*(1+Assumptions!$C$16)^(C$5-Assumptions!$C$19),(Assumptions!$C$10+Assumptions!$C$13)*(1+Assumptions!$C$16)^C$5),0))-Assumptions!$C$14*(1+Assumptions!$C$31)^C$5)*Assumptions!$C$8+Assumptions!$C$9-Assumptions!$C$11*(1+Assumptions!$C$16)^C$5-Assumptions!$C$15*(1+Assumptions!$C$31)^C$5</x:f>
        <x:v>263500</x:v>
      </x:c>
      <x:c r="D6" s="16" t="n">
        <x:f>(MAX(0,Assumptions!$C$7*(1+Assumptions!$C$30)^D$5-IF(AND(Assumptions!$C$18,D$5&gt;=Assumptions!$C$19),Assumptions!$C$21*(1+Assumptions!$C$30)^(D$5-Assumptions!$C$19),0))-MAX(0,(Assumptions!$C$10+Assumptions!$C$13)*(1+Assumptions!$C$16)^D$5-IF(AND(Assumptions!$C$18,D$5&gt;=Assumptions!$C$19),MIN(Assumptions!$C$22*(1+Assumptions!$C$16)^(D$5-Assumptions!$C$19),(Assumptions!$C$10+Assumptions!$C$13)*(1+Assumptions!$C$16)^D$5),0))-Assumptions!$C$14*(1+Assumptions!$C$31)^D$5)*Assumptions!$C$8+Assumptions!$C$9-Assumptions!$C$11*(1+Assumptions!$C$16)^D$5-Assumptions!$C$15*(1+Assumptions!$C$31)^D$5</x:f>
        <x:v>270878</x:v>
      </x:c>
      <x:c r="E6" s="16" t="n">
        <x:f>(MAX(0,Assumptions!$C$7*(1+Assumptions!$C$30)^E$5-IF(AND(Assumptions!$C$18,E$5&gt;=Assumptions!$C$19),Assumptions!$C$21*(1+Assumptions!$C$30)^(E$5-Assumptions!$C$19),0))-MAX(0,(Assumptions!$C$10+Assumptions!$C$13)*(1+Assumptions!$C$16)^E$5-IF(AND(Assumptions!$C$18,E$5&gt;=Assumptions!$C$19),MIN(Assumptions!$C$22*(1+Assumptions!$C$16)^(E$5-Assumptions!$C$19),(Assumptions!$C$10+Assumptions!$C$13)*(1+Assumptions!$C$16)^E$5),0))-Assumptions!$C$14*(1+Assumptions!$C$31)^E$5)*Assumptions!$C$8+Assumptions!$C$9-Assumptions!$C$11*(1+Assumptions!$C$16)^E$5-Assumptions!$C$15*(1+Assumptions!$C$31)^E$5</x:f>
        <x:v>278462.584</x:v>
      </x:c>
      <x:c r="F6" s="16" t="n">
        <x:f>(MAX(0,Assumptions!$C$7*(1+Assumptions!$C$30)^F$5-IF(AND(Assumptions!$C$18,F$5&gt;=Assumptions!$C$19),Assumptions!$C$21*(1+Assumptions!$C$30)^(F$5-Assumptions!$C$19),0))-MAX(0,(Assumptions!$C$10+Assumptions!$C$13)*(1+Assumptions!$C$16)^F$5-IF(AND(Assumptions!$C$18,F$5&gt;=Assumptions!$C$19),MIN(Assumptions!$C$22*(1+Assumptions!$C$16)^(F$5-Assumptions!$C$19),(Assumptions!$C$10+Assumptions!$C$13)*(1+Assumptions!$C$16)^F$5),0))-Assumptions!$C$14*(1+Assumptions!$C$31)^F$5)*Assumptions!$C$8+Assumptions!$C$9-Assumptions!$C$11*(1+Assumptions!$C$16)^F$5-Assumptions!$C$15*(1+Assumptions!$C$31)^F$5</x:f>
        <x:v>261459.536352</x:v>
      </x:c>
      <x:c r="G6" s="16" t="n">
        <x:f>(MAX(0,Assumptions!$C$7*(1+Assumptions!$C$30)^G$5-IF(AND(Assumptions!$C$18,G$5&gt;=Assumptions!$C$19),Assumptions!$C$21*(1+Assumptions!$C$30)^(G$5-Assumptions!$C$19),0))-MAX(0,(Assumptions!$C$10+Assumptions!$C$13)*(1+Assumptions!$C$16)^G$5-IF(AND(Assumptions!$C$18,G$5&gt;=Assumptions!$C$19),MIN(Assumptions!$C$22*(1+Assumptions!$C$16)^(G$5-Assumptions!$C$19),(Assumptions!$C$10+Assumptions!$C$13)*(1+Assumptions!$C$16)^G$5),0))-Assumptions!$C$14*(1+Assumptions!$C$31)^G$5)*Assumptions!$C$8+Assumptions!$C$9-Assumptions!$C$11*(1+Assumptions!$C$16)^G$5-Assumptions!$C$15*(1+Assumptions!$C$31)^G$5</x:f>
        <x:v>268780.403369856</x:v>
      </x:c>
      <x:c r="H6" s="16" t="n">
        <x:f>(MAX(0,Assumptions!$C$7*(1+Assumptions!$C$30)^H$5-IF(AND(Assumptions!$C$18,H$5&gt;=Assumptions!$C$19),Assumptions!$C$21*(1+Assumptions!$C$30)^(H$5-Assumptions!$C$19),0))-MAX(0,(Assumptions!$C$10+Assumptions!$C$13)*(1+Assumptions!$C$16)^H$5-IF(AND(Assumptions!$C$18,H$5&gt;=Assumptions!$C$19),MIN(Assumptions!$C$22*(1+Assumptions!$C$16)^(H$5-Assumptions!$C$19),(Assumptions!$C$10+Assumptions!$C$13)*(1+Assumptions!$C$16)^H$5),0))-Assumptions!$C$14*(1+Assumptions!$C$31)^H$5)*Assumptions!$C$8+Assumptions!$C$9-Assumptions!$C$11*(1+Assumptions!$C$16)^H$5-Assumptions!$C$15*(1+Assumptions!$C$31)^H$5</x:f>
        <x:v>276306.254664212</x:v>
      </x:c>
      <x:c r="I6" s="16" t="n">
        <x:f>(MAX(0,Assumptions!$C$7*(1+Assumptions!$C$30)^I$5-IF(AND(Assumptions!$C$18,I$5&gt;=Assumptions!$C$19),Assumptions!$C$21*(1+Assumptions!$C$30)^(I$5-Assumptions!$C$19),0))-MAX(0,(Assumptions!$C$10+Assumptions!$C$13)*(1+Assumptions!$C$16)^I$5-IF(AND(Assumptions!$C$18,I$5&gt;=Assumptions!$C$19),MIN(Assumptions!$C$22*(1+Assumptions!$C$16)^(I$5-Assumptions!$C$19),(Assumptions!$C$10+Assumptions!$C$13)*(1+Assumptions!$C$16)^I$5),0))-Assumptions!$C$14*(1+Assumptions!$C$31)^I$5)*Assumptions!$C$8+Assumptions!$C$9-Assumptions!$C$11*(1+Assumptions!$C$16)^I$5-Assumptions!$C$15*(1+Assumptions!$C$31)^I$5</x:f>
        <x:v>284042.82979480986</x:v>
      </x:c>
      <x:c r="J6" s="16" t="n">
        <x:f>(MAX(0,Assumptions!$C$7*(1+Assumptions!$C$30)^J$5-IF(AND(Assumptions!$C$18,J$5&gt;=Assumptions!$C$19),Assumptions!$C$21*(1+Assumptions!$C$30)^(J$5-Assumptions!$C$19),0))-MAX(0,(Assumptions!$C$10+Assumptions!$C$13)*(1+Assumptions!$C$16)^J$5-IF(AND(Assumptions!$C$18,J$5&gt;=Assumptions!$C$19),MIN(Assumptions!$C$22*(1+Assumptions!$C$16)^(J$5-Assumptions!$C$19),(Assumptions!$C$10+Assumptions!$C$13)*(1+Assumptions!$C$16)^J$5),0))-Assumptions!$C$14*(1+Assumptions!$C$31)^J$5)*Assumptions!$C$8+Assumptions!$C$9-Assumptions!$C$11*(1+Assumptions!$C$16)^J$5-Assumptions!$C$15*(1+Assumptions!$C$31)^J$5</x:f>
        <x:v>291996.0290290646</x:v>
      </x:c>
      <x:c r="K6" s="16" t="n">
        <x:f>(MAX(0,Assumptions!$C$7*(1+Assumptions!$C$30)^K$5-IF(AND(Assumptions!$C$18,K$5&gt;=Assumptions!$C$19),Assumptions!$C$21*(1+Assumptions!$C$30)^(K$5-Assumptions!$C$19),0))-MAX(0,(Assumptions!$C$10+Assumptions!$C$13)*(1+Assumptions!$C$16)^K$5-IF(AND(Assumptions!$C$18,K$5&gt;=Assumptions!$C$19),MIN(Assumptions!$C$22*(1+Assumptions!$C$16)^(K$5-Assumptions!$C$19),(Assumptions!$C$10+Assumptions!$C$13)*(1+Assumptions!$C$16)^K$5),0))-Assumptions!$C$14*(1+Assumptions!$C$31)^K$5)*Assumptions!$C$8+Assumptions!$C$9-Assumptions!$C$11*(1+Assumptions!$C$16)^K$5-Assumptions!$C$15*(1+Assumptions!$C$31)^K$5</x:f>
        <x:v>300171.91784187837</x:v>
      </x:c>
      <x:c r="L6" s="16" t="n">
        <x:f>(MAX(0,Assumptions!$C$7*(1+Assumptions!$C$30)^L$5-IF(AND(Assumptions!$C$18,L$5&gt;=Assumptions!$C$19),Assumptions!$C$21*(1+Assumptions!$C$30)^(L$5-Assumptions!$C$19),0))-MAX(0,(Assumptions!$C$10+Assumptions!$C$13)*(1+Assumptions!$C$16)^L$5-IF(AND(Assumptions!$C$18,L$5&gt;=Assumptions!$C$19),MIN(Assumptions!$C$22*(1+Assumptions!$C$16)^(L$5-Assumptions!$C$19),(Assumptions!$C$10+Assumptions!$C$13)*(1+Assumptions!$C$16)^L$5),0))-Assumptions!$C$14*(1+Assumptions!$C$31)^L$5)*Assumptions!$C$8+Assumptions!$C$9-Assumptions!$C$11*(1+Assumptions!$C$16)^L$5-Assumptions!$C$15*(1+Assumptions!$C$31)^L$5</x:f>
        <x:v>308576.731541451</x:v>
      </x:c>
      <x:c r="M6" s="16" t="n">
        <x:f>(MAX(0,Assumptions!$C$7*(1+Assumptions!$C$30)^M$5-IF(AND(Assumptions!$C$18,M$5&gt;=Assumptions!$C$19),Assumptions!$C$21*(1+Assumptions!$C$30)^(M$5-Assumptions!$C$19),0))-MAX(0,(Assumptions!$C$10+Assumptions!$C$13)*(1+Assumptions!$C$16)^M$5-IF(AND(Assumptions!$C$18,M$5&gt;=Assumptions!$C$19),MIN(Assumptions!$C$22*(1+Assumptions!$C$16)^(M$5-Assumptions!$C$19),(Assumptions!$C$10+Assumptions!$C$13)*(1+Assumptions!$C$16)^M$5),0))-Assumptions!$C$14*(1+Assumptions!$C$31)^M$5)*Assumptions!$C$8+Assumptions!$C$9-Assumptions!$C$11*(1+Assumptions!$C$16)^M$5-Assumptions!$C$15*(1+Assumptions!$C$31)^M$5</x:f>
        <x:v>317216.8800246116</x:v>
      </x:c>
      <x:c r="N6" s="16" t="n">
        <x:f>(MAX(0,Assumptions!$C$7*(1+Assumptions!$C$30)^N$5-IF(AND(Assumptions!$C$18,N$5&gt;=Assumptions!$C$19),Assumptions!$C$21*(1+Assumptions!$C$30)^(N$5-Assumptions!$C$19),0))-MAX(0,(Assumptions!$C$10+Assumptions!$C$13)*(1+Assumptions!$C$16)^N$5-IF(AND(Assumptions!$C$18,N$5&gt;=Assumptions!$C$19),MIN(Assumptions!$C$22*(1+Assumptions!$C$16)^(N$5-Assumptions!$C$19),(Assumptions!$C$10+Assumptions!$C$13)*(1+Assumptions!$C$16)^N$5),0))-Assumptions!$C$14*(1+Assumptions!$C$31)^N$5)*Assumptions!$C$8+Assumptions!$C$9-Assumptions!$C$11*(1+Assumptions!$C$16)^N$5-Assumptions!$C$15*(1+Assumptions!$C$31)^N$5</x:f>
        <x:v>326098.95266530075</x:v>
      </x:c>
      <x:c r="O6" s="16" t="n">
        <x:f>(MAX(0,Assumptions!$C$7*(1+Assumptions!$C$30)^O$5-IF(AND(Assumptions!$C$18,O$5&gt;=Assumptions!$C$19),Assumptions!$C$21*(1+Assumptions!$C$30)^(O$5-Assumptions!$C$19),0))-MAX(0,(Assumptions!$C$10+Assumptions!$C$13)*(1+Assumptions!$C$16)^O$5-IF(AND(Assumptions!$C$18,O$5&gt;=Assumptions!$C$19),MIN(Assumptions!$C$22*(1+Assumptions!$C$16)^(O$5-Assumptions!$C$19),(Assumptions!$C$10+Assumptions!$C$13)*(1+Assumptions!$C$16)^O$5),0))-Assumptions!$C$14*(1+Assumptions!$C$31)^O$5)*Assumptions!$C$8+Assumptions!$C$9-Assumptions!$C$11*(1+Assumptions!$C$16)^O$5-Assumptions!$C$15*(1+Assumptions!$C$31)^O$5</x:f>
        <x:v>335229.7233399291</x:v>
      </x:c>
      <x:c r="P6" s="16" t="n">
        <x:f>(MAX(0,Assumptions!$C$7*(1+Assumptions!$C$30)^P$5-IF(AND(Assumptions!$C$18,P$5&gt;=Assumptions!$C$19),Assumptions!$C$21*(1+Assumptions!$C$30)^(P$5-Assumptions!$C$19),0))-MAX(0,(Assumptions!$C$10+Assumptions!$C$13)*(1+Assumptions!$C$16)^P$5-IF(AND(Assumptions!$C$18,P$5&gt;=Assumptions!$C$19),MIN(Assumptions!$C$22*(1+Assumptions!$C$16)^(P$5-Assumptions!$C$19),(Assumptions!$C$10+Assumptions!$C$13)*(1+Assumptions!$C$16)^P$5),0))-Assumptions!$C$14*(1+Assumptions!$C$31)^P$5)*Assumptions!$C$8+Assumptions!$C$9-Assumptions!$C$11*(1+Assumptions!$C$16)^P$5-Assumptions!$C$15*(1+Assumptions!$C$31)^P$5</x:f>
        <x:v>344616.1555934472</x:v>
      </x:c>
      <x:c r="Q6" s="16" t="n">
        <x:f>(MAX(0,Assumptions!$C$7*(1+Assumptions!$C$30)^Q$5-IF(AND(Assumptions!$C$18,Q$5&gt;=Assumptions!$C$19),Assumptions!$C$21*(1+Assumptions!$C$30)^(Q$5-Assumptions!$C$19),0))-MAX(0,(Assumptions!$C$10+Assumptions!$C$13)*(1+Assumptions!$C$16)^Q$5-IF(AND(Assumptions!$C$18,Q$5&gt;=Assumptions!$C$19),MIN(Assumptions!$C$22*(1+Assumptions!$C$16)^(Q$5-Assumptions!$C$19),(Assumptions!$C$10+Assumptions!$C$13)*(1+Assumptions!$C$16)^Q$5),0))-Assumptions!$C$14*(1+Assumptions!$C$31)^Q$5)*Assumptions!$C$8+Assumptions!$C$9-Assumptions!$C$11*(1+Assumptions!$C$16)^Q$5-Assumptions!$C$15*(1+Assumptions!$C$31)^Q$5</x:f>
        <x:v>354265.40795006364</x:v>
      </x:c>
      <x:c r="R6" s="16" t="n">
        <x:f>(MAX(0,Assumptions!$C$7*(1+Assumptions!$C$30)^R$5-IF(AND(Assumptions!$C$18,R$5&gt;=Assumptions!$C$19),Assumptions!$C$21*(1+Assumptions!$C$30)^(R$5-Assumptions!$C$19),0))-MAX(0,(Assumptions!$C$10+Assumptions!$C$13)*(1+Assumptions!$C$16)^R$5-IF(AND(Assumptions!$C$18,R$5&gt;=Assumptions!$C$19),MIN(Assumptions!$C$22*(1+Assumptions!$C$16)^(R$5-Assumptions!$C$19),(Assumptions!$C$10+Assumptions!$C$13)*(1+Assumptions!$C$16)^R$5),0))-Assumptions!$C$14*(1+Assumptions!$C$31)^R$5)*Assumptions!$C$8+Assumptions!$C$9-Assumptions!$C$11*(1+Assumptions!$C$16)^R$5-Assumptions!$C$15*(1+Assumptions!$C$31)^R$5</x:f>
        <x:v>364184.8393726655</x:v>
      </x:c>
      <x:c r="S6" s="16" t="n">
        <x:f>(MAX(0,Assumptions!$C$7*(1+Assumptions!$C$30)^S$5-IF(AND(Assumptions!$C$18,S$5&gt;=Assumptions!$C$19),Assumptions!$C$21*(1+Assumptions!$C$30)^(S$5-Assumptions!$C$19),0))-MAX(0,(Assumptions!$C$10+Assumptions!$C$13)*(1+Assumptions!$C$16)^S$5-IF(AND(Assumptions!$C$18,S$5&gt;=Assumptions!$C$19),MIN(Assumptions!$C$22*(1+Assumptions!$C$16)^(S$5-Assumptions!$C$19),(Assumptions!$C$10+Assumptions!$C$13)*(1+Assumptions!$C$16)^S$5),0))-Assumptions!$C$14*(1+Assumptions!$C$31)^S$5)*Assumptions!$C$8+Assumptions!$C$9-Assumptions!$C$11*(1+Assumptions!$C$16)^S$5-Assumptions!$C$15*(1+Assumptions!$C$31)^S$5</x:f>
        <x:v>374382.0148751001</x:v>
      </x:c>
      <x:c r="T6" s="16" t="n">
        <x:f>(MAX(0,Assumptions!$C$7*(1+Assumptions!$C$30)^T$5-IF(AND(Assumptions!$C$18,T$5&gt;=Assumptions!$C$19),Assumptions!$C$21*(1+Assumptions!$C$30)^(T$5-Assumptions!$C$19),0))-MAX(0,(Assumptions!$C$10+Assumptions!$C$13)*(1+Assumptions!$C$16)^T$5-IF(AND(Assumptions!$C$18,T$5&gt;=Assumptions!$C$19),MIN(Assumptions!$C$22*(1+Assumptions!$C$16)^(T$5-Assumptions!$C$19),(Assumptions!$C$10+Assumptions!$C$13)*(1+Assumptions!$C$16)^T$5),0))-Assumptions!$C$14*(1+Assumptions!$C$31)^T$5)*Assumptions!$C$8+Assumptions!$C$9-Assumptions!$C$11*(1+Assumptions!$C$16)^T$5-Assumptions!$C$15*(1+Assumptions!$C$31)^T$5</x:f>
        <x:v>384864.711291603</x:v>
      </x:c>
      <x:c r="U6" s="16" t="n">
        <x:f>(MAX(0,Assumptions!$C$7*(1+Assumptions!$C$30)^U$5-IF(AND(Assumptions!$C$18,U$5&gt;=Assumptions!$C$19),Assumptions!$C$21*(1+Assumptions!$C$30)^(U$5-Assumptions!$C$19),0))-MAX(0,(Assumptions!$C$10+Assumptions!$C$13)*(1+Assumptions!$C$16)^U$5-IF(AND(Assumptions!$C$18,U$5&gt;=Assumptions!$C$19),MIN(Assumptions!$C$22*(1+Assumptions!$C$16)^(U$5-Assumptions!$C$19),(Assumptions!$C$10+Assumptions!$C$13)*(1+Assumptions!$C$16)^U$5),0))-Assumptions!$C$14*(1+Assumptions!$C$31)^U$5)*Assumptions!$C$8+Assumptions!$C$9-Assumptions!$C$11*(1+Assumptions!$C$16)^U$5-Assumptions!$C$15*(1+Assumptions!$C$31)^U$5</x:f>
        <x:v>395640.9232077678</x:v>
      </x:c>
      <x:c r="V6" s="16" t="n">
        <x:f>(MAX(0,Assumptions!$C$7*(1+Assumptions!$C$30)^V$5-IF(AND(Assumptions!$C$18,V$5&gt;=Assumptions!$C$19),Assumptions!$C$21*(1+Assumptions!$C$30)^(V$5-Assumptions!$C$19),0))-MAX(0,(Assumptions!$C$10+Assumptions!$C$13)*(1+Assumptions!$C$16)^V$5-IF(AND(Assumptions!$C$18,V$5&gt;=Assumptions!$C$19),MIN(Assumptions!$C$22*(1+Assumptions!$C$16)^(V$5-Assumptions!$C$19),(Assumptions!$C$10+Assumptions!$C$13)*(1+Assumptions!$C$16)^V$5),0))-Assumptions!$C$14*(1+Assumptions!$C$31)^V$5)*Assumptions!$C$8+Assumptions!$C$9-Assumptions!$C$11*(1+Assumptions!$C$16)^V$5-Assumptions!$C$15*(1+Assumptions!$C$31)^V$5</x:f>
        <x:v>406718.8690575852</x:v>
      </x:c>
      <x:c r="W6" s="16" t="n">
        <x:f>(MAX(0,Assumptions!$C$7*(1+Assumptions!$C$30)^W$5-IF(AND(Assumptions!$C$18,W$5&gt;=Assumptions!$C$19),Assumptions!$C$21*(1+Assumptions!$C$30)^(W$5-Assumptions!$C$19),0))-MAX(0,(Assumptions!$C$10+Assumptions!$C$13)*(1+Assumptions!$C$16)^W$5-IF(AND(Assumptions!$C$18,W$5&gt;=Assumptions!$C$19),MIN(Assumptions!$C$22*(1+Assumptions!$C$16)^(W$5-Assumptions!$C$19),(Assumptions!$C$10+Assumptions!$C$13)*(1+Assumptions!$C$16)^W$5),0))-Assumptions!$C$14*(1+Assumptions!$C$31)^W$5)*Assumptions!$C$8+Assumptions!$C$9-Assumptions!$C$11*(1+Assumptions!$C$16)^W$5-Assumptions!$C$15*(1+Assumptions!$C$31)^W$5</x:f>
        <x:v>418106.9973911976</x:v>
      </x:c>
      <x:c r="X6" s="16" t="n">
        <x:f>(MAX(0,Assumptions!$C$7*(1+Assumptions!$C$30)^X$5-IF(AND(Assumptions!$C$18,X$5&gt;=Assumptions!$C$19),Assumptions!$C$21*(1+Assumptions!$C$30)^(X$5-Assumptions!$C$19),0))-MAX(0,(Assumptions!$C$10+Assumptions!$C$13)*(1+Assumptions!$C$16)^X$5-IF(AND(Assumptions!$C$18,X$5&gt;=Assumptions!$C$19),MIN(Assumptions!$C$22*(1+Assumptions!$C$16)^(X$5-Assumptions!$C$19),(Assumptions!$C$10+Assumptions!$C$13)*(1+Assumptions!$C$16)^X$5),0))-Assumptions!$C$14*(1+Assumptions!$C$31)^X$5)*Assumptions!$C$8+Assumptions!$C$9-Assumptions!$C$11*(1+Assumptions!$C$16)^X$5-Assumptions!$C$15*(1+Assumptions!$C$31)^X$5</x:f>
        <x:v>429813.99331815116</x:v>
      </x:c>
      <x:c r="Y6" s="16" t="n">
        <x:f>(MAX(0,Assumptions!$C$7*(1+Assumptions!$C$30)^Y$5-IF(AND(Assumptions!$C$18,Y$5&gt;=Assumptions!$C$19),Assumptions!$C$21*(1+Assumptions!$C$30)^(Y$5-Assumptions!$C$19),0))-MAX(0,(Assumptions!$C$10+Assumptions!$C$13)*(1+Assumptions!$C$16)^Y$5-IF(AND(Assumptions!$C$18,Y$5&gt;=Assumptions!$C$19),MIN(Assumptions!$C$22*(1+Assumptions!$C$16)^(Y$5-Assumptions!$C$19),(Assumptions!$C$10+Assumptions!$C$13)*(1+Assumptions!$C$16)^Y$5),0))-Assumptions!$C$14*(1+Assumptions!$C$31)^Y$5)*Assumptions!$C$8+Assumptions!$C$9-Assumptions!$C$11*(1+Assumptions!$C$16)^Y$5-Assumptions!$C$15*(1+Assumptions!$C$31)^Y$5</x:f>
        <x:v>441848.78513105947</x:v>
      </x:c>
      <x:c r="Z6" s="16" t="n">
        <x:f>(MAX(0,Assumptions!$C$7*(1+Assumptions!$C$30)^Z$5-IF(AND(Assumptions!$C$18,Z$5&gt;=Assumptions!$C$19),Assumptions!$C$21*(1+Assumptions!$C$30)^(Z$5-Assumptions!$C$19),0))-MAX(0,(Assumptions!$C$10+Assumptions!$C$13)*(1+Assumptions!$C$16)^Z$5-IF(AND(Assumptions!$C$18,Z$5&gt;=Assumptions!$C$19),MIN(Assumptions!$C$22*(1+Assumptions!$C$16)^(Z$5-Assumptions!$C$19),(Assumptions!$C$10+Assumptions!$C$13)*(1+Assumptions!$C$16)^Z$5),0))-Assumptions!$C$14*(1+Assumptions!$C$31)^Z$5)*Assumptions!$C$8+Assumptions!$C$9-Assumptions!$C$11*(1+Assumptions!$C$16)^Z$5-Assumptions!$C$15*(1+Assumptions!$C$31)^Z$5</x:f>
        <x:v>454220.55111472914</x:v>
      </x:c>
      <x:c r="AA6" s="16" t="n">
        <x:f>(MAX(0,Assumptions!$C$7*(1+Assumptions!$C$30)^AA$5-IF(AND(Assumptions!$C$18,AA$5&gt;=Assumptions!$C$19),Assumptions!$C$21*(1+Assumptions!$C$30)^(AA$5-Assumptions!$C$19),0))-MAX(0,(Assumptions!$C$10+Assumptions!$C$13)*(1+Assumptions!$C$16)^AA$5-IF(AND(Assumptions!$C$18,AA$5&gt;=Assumptions!$C$19),MIN(Assumptions!$C$22*(1+Assumptions!$C$16)^(AA$5-Assumptions!$C$19),(Assumptions!$C$10+Assumptions!$C$13)*(1+Assumptions!$C$16)^AA$5),0))-Assumptions!$C$14*(1+Assumptions!$C$31)^AA$5)*Assumptions!$C$8+Assumptions!$C$9-Assumptions!$C$11*(1+Assumptions!$C$16)^AA$5-Assumptions!$C$15*(1+Assumptions!$C$31)^AA$5</x:f>
        <x:v>466938.7265459415</x:v>
      </x:c>
      <x:c r="AB6" s="16" t="n">
        <x:f>(MAX(0,Assumptions!$C$7*(1+Assumptions!$C$30)^AB$5-IF(AND(Assumptions!$C$18,AB$5&gt;=Assumptions!$C$19),Assumptions!$C$21*(1+Assumptions!$C$30)^(AB$5-Assumptions!$C$19),0))-MAX(0,(Assumptions!$C$10+Assumptions!$C$13)*(1+Assumptions!$C$16)^AB$5-IF(AND(Assumptions!$C$18,AB$5&gt;=Assumptions!$C$19),MIN(Assumptions!$C$22*(1+Assumptions!$C$16)^(AB$5-Assumptions!$C$19),(Assumptions!$C$10+Assumptions!$C$13)*(1+Assumptions!$C$16)^AB$5),0))-Assumptions!$C$14*(1+Assumptions!$C$31)^AB$5)*Assumptions!$C$8+Assumptions!$C$9-Assumptions!$C$11*(1+Assumptions!$C$16)^AB$5-Assumptions!$C$15*(1+Assumptions!$C$31)^AB$5</x:f>
        <x:v>480013.0108892279</x:v>
      </x:c>
      <x:c r="AC6" s="16" t="n">
        <x:f>(MAX(0,Assumptions!$C$7*(1+Assumptions!$C$30)^AC$5-IF(AND(Assumptions!$C$18,AC$5&gt;=Assumptions!$C$19),Assumptions!$C$21*(1+Assumptions!$C$30)^(AC$5-Assumptions!$C$19),0))-MAX(0,(Assumptions!$C$10+Assumptions!$C$13)*(1+Assumptions!$C$16)^AC$5-IF(AND(Assumptions!$C$18,AC$5&gt;=Assumptions!$C$19),MIN(Assumptions!$C$22*(1+Assumptions!$C$16)^(AC$5-Assumptions!$C$19),(Assumptions!$C$10+Assumptions!$C$13)*(1+Assumptions!$C$16)^AC$5),0))-Assumptions!$C$14*(1+Assumptions!$C$31)^AC$5)*Assumptions!$C$8+Assumptions!$C$9-Assumptions!$C$11*(1+Assumptions!$C$16)^AC$5-Assumptions!$C$15*(1+Assumptions!$C$31)^AC$5</x:f>
        <x:v>493453.3751941263</x:v>
      </x:c>
      <x:c r="AD6" s="16" t="n">
        <x:f>(MAX(0,Assumptions!$C$7*(1+Assumptions!$C$30)^AD$5-IF(AND(Assumptions!$C$18,AD$5&gt;=Assumptions!$C$19),Assumptions!$C$21*(1+Assumptions!$C$30)^(AD$5-Assumptions!$C$19),0))-MAX(0,(Assumptions!$C$10+Assumptions!$C$13)*(1+Assumptions!$C$16)^AD$5-IF(AND(Assumptions!$C$18,AD$5&gt;=Assumptions!$C$19),MIN(Assumptions!$C$22*(1+Assumptions!$C$16)^(AD$5-Assumptions!$C$19),(Assumptions!$C$10+Assumptions!$C$13)*(1+Assumptions!$C$16)^AD$5),0))-Assumptions!$C$14*(1+Assumptions!$C$31)^AD$5)*Assumptions!$C$8+Assumptions!$C$9-Assumptions!$C$11*(1+Assumptions!$C$16)^AD$5-Assumptions!$C$15*(1+Assumptions!$C$31)^AD$5</x:f>
        <x:v>507270.0696995618</x:v>
      </x:c>
      <x:c r="AE6" s="16" t="n">
        <x:f>(MAX(0,Assumptions!$C$7*(1+Assumptions!$C$30)^AE$5-IF(AND(Assumptions!$C$18,AE$5&gt;=Assumptions!$C$19),Assumptions!$C$21*(1+Assumptions!$C$30)^(AE$5-Assumptions!$C$19),0))-MAX(0,(Assumptions!$C$10+Assumptions!$C$13)*(1+Assumptions!$C$16)^AE$5-IF(AND(Assumptions!$C$18,AE$5&gt;=Assumptions!$C$19),MIN(Assumptions!$C$22*(1+Assumptions!$C$16)^(AE$5-Assumptions!$C$19),(Assumptions!$C$10+Assumptions!$C$13)*(1+Assumptions!$C$16)^AE$5),0))-Assumptions!$C$14*(1+Assumptions!$C$31)^AE$5)*Assumptions!$C$8+Assumptions!$C$9-Assumptions!$C$11*(1+Assumptions!$C$16)^AE$5-Assumptions!$C$15*(1+Assumptions!$C$31)^AE$5</x:f>
        <x:v>521473.63165114966</x:v>
      </x:c>
      <x:c r="AF6" s="16" t="n">
        <x:f>(MAX(0,Assumptions!$C$7*(1+Assumptions!$C$30)^AF$5-IF(AND(Assumptions!$C$18,AF$5&gt;=Assumptions!$C$19),Assumptions!$C$21*(1+Assumptions!$C$30)^(AF$5-Assumptions!$C$19),0))-MAX(0,(Assumptions!$C$10+Assumptions!$C$13)*(1+Assumptions!$C$16)^AF$5-IF(AND(Assumptions!$C$18,AF$5&gt;=Assumptions!$C$19),MIN(Assumptions!$C$22*(1+Assumptions!$C$16)^(AF$5-Assumptions!$C$19),(Assumptions!$C$10+Assumptions!$C$13)*(1+Assumptions!$C$16)^AF$5),0))-Assumptions!$C$14*(1+Assumptions!$C$31)^AF$5)*Assumptions!$C$8+Assumptions!$C$9-Assumptions!$C$11*(1+Assumptions!$C$16)^AF$5-Assumptions!$C$15*(1+Assumptions!$C$31)^AF$5</x:f>
        <x:v>536074.8933373818</x:v>
      </x:c>
      <x:c r="AG6" s="16" t="n">
        <x:f>(MAX(0,Assumptions!$C$7*(1+Assumptions!$C$30)^AG$5-IF(AND(Assumptions!$C$18,AG$5&gt;=Assumptions!$C$19),Assumptions!$C$21*(1+Assumptions!$C$30)^(AG$5-Assumptions!$C$19),0))-MAX(0,(Assumptions!$C$10+Assumptions!$C$13)*(1+Assumptions!$C$16)^AG$5-IF(AND(Assumptions!$C$18,AG$5&gt;=Assumptions!$C$19),MIN(Assumptions!$C$22*(1+Assumptions!$C$16)^(AG$5-Assumptions!$C$19),(Assumptions!$C$10+Assumptions!$C$13)*(1+Assumptions!$C$16)^AG$5),0))-Assumptions!$C$14*(1+Assumptions!$C$31)^AG$5)*Assumptions!$C$8+Assumptions!$C$9-Assumptions!$C$11*(1+Assumptions!$C$16)^AG$5-Assumptions!$C$15*(1+Assumptions!$C$31)^AG$5</x:f>
        <x:v>551084.9903508283</x:v>
      </x:c>
    </x:row>
    <x:row r="7">
      <x:c r="A7" s="11" t="s">
        <x:v>643</x:v>
      </x:c>
      <x:c r="B7" s="11" t="s">
        <x:v>198</x:v>
      </x:c>
      <x:c r="C7" s="16" t="n">
        <x:f>MAX(0,(Assumptions!$C$10+Assumptions!$C$11+Assumptions!$C$13)*(1+Assumptions!$C$16)^C$5-IF(AND(Assumptions!$C$18,C$5&gt;=Assumptions!$C$19),Assumptions!$C$22*(1+Assumptions!$C$16)^(C$5-Assumptions!$C$19),0))</x:f>
        <x:v>0</x:v>
      </x:c>
      <x:c r="D7" s="16" t="n">
        <x:f>MAX(0,(Assumptions!$C$10+Assumptions!$C$11+Assumptions!$C$13)*(1+Assumptions!$C$16)^D$5-IF(AND(Assumptions!$C$18,D$5&gt;=Assumptions!$C$19),Assumptions!$C$22*(1+Assumptions!$C$16)^(D$5-Assumptions!$C$19),0))</x:f>
        <x:v>0</x:v>
      </x:c>
      <x:c r="E7" s="16" t="n">
        <x:f>MAX(0,(Assumptions!$C$10+Assumptions!$C$11+Assumptions!$C$13)*(1+Assumptions!$C$16)^E$5-IF(AND(Assumptions!$C$18,E$5&gt;=Assumptions!$C$19),Assumptions!$C$22*(1+Assumptions!$C$16)^(E$5-Assumptions!$C$19),0))</x:f>
        <x:v>0</x:v>
      </x:c>
      <x:c r="F7" s="16" t="n">
        <x:f>MAX(0,(Assumptions!$C$10+Assumptions!$C$11+Assumptions!$C$13)*(1+Assumptions!$C$16)^F$5-IF(AND(Assumptions!$C$18,F$5&gt;=Assumptions!$C$19),Assumptions!$C$22*(1+Assumptions!$C$16)^(F$5-Assumptions!$C$19),0))</x:f>
        <x:v>0</x:v>
      </x:c>
      <x:c r="G7" s="16" t="n">
        <x:f>MAX(0,(Assumptions!$C$10+Assumptions!$C$11+Assumptions!$C$13)*(1+Assumptions!$C$16)^G$5-IF(AND(Assumptions!$C$18,G$5&gt;=Assumptions!$C$19),Assumptions!$C$22*(1+Assumptions!$C$16)^(G$5-Assumptions!$C$19),0))</x:f>
        <x:v>0</x:v>
      </x:c>
      <x:c r="H7" s="16" t="n">
        <x:f>MAX(0,(Assumptions!$C$10+Assumptions!$C$11+Assumptions!$C$13)*(1+Assumptions!$C$16)^H$5-IF(AND(Assumptions!$C$18,H$5&gt;=Assumptions!$C$19),Assumptions!$C$22*(1+Assumptions!$C$16)^(H$5-Assumptions!$C$19),0))</x:f>
        <x:v>0</x:v>
      </x:c>
      <x:c r="I7" s="16" t="n">
        <x:f>MAX(0,(Assumptions!$C$10+Assumptions!$C$11+Assumptions!$C$13)*(1+Assumptions!$C$16)^I$5-IF(AND(Assumptions!$C$18,I$5&gt;=Assumptions!$C$19),Assumptions!$C$22*(1+Assumptions!$C$16)^(I$5-Assumptions!$C$19),0))</x:f>
        <x:v>0</x:v>
      </x:c>
      <x:c r="J7" s="16" t="n">
        <x:f>MAX(0,(Assumptions!$C$10+Assumptions!$C$11+Assumptions!$C$13)*(1+Assumptions!$C$16)^J$5-IF(AND(Assumptions!$C$18,J$5&gt;=Assumptions!$C$19),Assumptions!$C$22*(1+Assumptions!$C$16)^(J$5-Assumptions!$C$19),0))</x:f>
        <x:v>0</x:v>
      </x:c>
      <x:c r="K7" s="16" t="n">
        <x:f>MAX(0,(Assumptions!$C$10+Assumptions!$C$11+Assumptions!$C$13)*(1+Assumptions!$C$16)^K$5-IF(AND(Assumptions!$C$18,K$5&gt;=Assumptions!$C$19),Assumptions!$C$22*(1+Assumptions!$C$16)^(K$5-Assumptions!$C$19),0))</x:f>
        <x:v>0</x:v>
      </x:c>
      <x:c r="L7" s="16" t="n">
        <x:f>MAX(0,(Assumptions!$C$10+Assumptions!$C$11+Assumptions!$C$13)*(1+Assumptions!$C$16)^L$5-IF(AND(Assumptions!$C$18,L$5&gt;=Assumptions!$C$19),Assumptions!$C$22*(1+Assumptions!$C$16)^(L$5-Assumptions!$C$19),0))</x:f>
        <x:v>0</x:v>
      </x:c>
      <x:c r="M7" s="16" t="n">
        <x:f>MAX(0,(Assumptions!$C$10+Assumptions!$C$11+Assumptions!$C$13)*(1+Assumptions!$C$16)^M$5-IF(AND(Assumptions!$C$18,M$5&gt;=Assumptions!$C$19),Assumptions!$C$22*(1+Assumptions!$C$16)^(M$5-Assumptions!$C$19),0))</x:f>
        <x:v>0</x:v>
      </x:c>
      <x:c r="N7" s="16" t="n">
        <x:f>MAX(0,(Assumptions!$C$10+Assumptions!$C$11+Assumptions!$C$13)*(1+Assumptions!$C$16)^N$5-IF(AND(Assumptions!$C$18,N$5&gt;=Assumptions!$C$19),Assumptions!$C$22*(1+Assumptions!$C$16)^(N$5-Assumptions!$C$19),0))</x:f>
        <x:v>0</x:v>
      </x:c>
      <x:c r="O7" s="16" t="n">
        <x:f>MAX(0,(Assumptions!$C$10+Assumptions!$C$11+Assumptions!$C$13)*(1+Assumptions!$C$16)^O$5-IF(AND(Assumptions!$C$18,O$5&gt;=Assumptions!$C$19),Assumptions!$C$22*(1+Assumptions!$C$16)^(O$5-Assumptions!$C$19),0))</x:f>
        <x:v>0</x:v>
      </x:c>
      <x:c r="P7" s="16" t="n">
        <x:f>MAX(0,(Assumptions!$C$10+Assumptions!$C$11+Assumptions!$C$13)*(1+Assumptions!$C$16)^P$5-IF(AND(Assumptions!$C$18,P$5&gt;=Assumptions!$C$19),Assumptions!$C$22*(1+Assumptions!$C$16)^(P$5-Assumptions!$C$19),0))</x:f>
        <x:v>0</x:v>
      </x:c>
      <x:c r="Q7" s="16" t="n">
        <x:f>MAX(0,(Assumptions!$C$10+Assumptions!$C$11+Assumptions!$C$13)*(1+Assumptions!$C$16)^Q$5-IF(AND(Assumptions!$C$18,Q$5&gt;=Assumptions!$C$19),Assumptions!$C$22*(1+Assumptions!$C$16)^(Q$5-Assumptions!$C$19),0))</x:f>
        <x:v>0</x:v>
      </x:c>
      <x:c r="R7" s="16" t="n">
        <x:f>MAX(0,(Assumptions!$C$10+Assumptions!$C$11+Assumptions!$C$13)*(1+Assumptions!$C$16)^R$5-IF(AND(Assumptions!$C$18,R$5&gt;=Assumptions!$C$19),Assumptions!$C$22*(1+Assumptions!$C$16)^(R$5-Assumptions!$C$19),0))</x:f>
        <x:v>0</x:v>
      </x:c>
      <x:c r="S7" s="16" t="n">
        <x:f>MAX(0,(Assumptions!$C$10+Assumptions!$C$11+Assumptions!$C$13)*(1+Assumptions!$C$16)^S$5-IF(AND(Assumptions!$C$18,S$5&gt;=Assumptions!$C$19),Assumptions!$C$22*(1+Assumptions!$C$16)^(S$5-Assumptions!$C$19),0))</x:f>
        <x:v>0</x:v>
      </x:c>
      <x:c r="T7" s="16" t="n">
        <x:f>MAX(0,(Assumptions!$C$10+Assumptions!$C$11+Assumptions!$C$13)*(1+Assumptions!$C$16)^T$5-IF(AND(Assumptions!$C$18,T$5&gt;=Assumptions!$C$19),Assumptions!$C$22*(1+Assumptions!$C$16)^(T$5-Assumptions!$C$19),0))</x:f>
        <x:v>0</x:v>
      </x:c>
      <x:c r="U7" s="16" t="n">
        <x:f>MAX(0,(Assumptions!$C$10+Assumptions!$C$11+Assumptions!$C$13)*(1+Assumptions!$C$16)^U$5-IF(AND(Assumptions!$C$18,U$5&gt;=Assumptions!$C$19),Assumptions!$C$22*(1+Assumptions!$C$16)^(U$5-Assumptions!$C$19),0))</x:f>
        <x:v>0</x:v>
      </x:c>
      <x:c r="V7" s="16" t="n">
        <x:f>MAX(0,(Assumptions!$C$10+Assumptions!$C$11+Assumptions!$C$13)*(1+Assumptions!$C$16)^V$5-IF(AND(Assumptions!$C$18,V$5&gt;=Assumptions!$C$19),Assumptions!$C$22*(1+Assumptions!$C$16)^(V$5-Assumptions!$C$19),0))</x:f>
        <x:v>0</x:v>
      </x:c>
      <x:c r="W7" s="16" t="n">
        <x:f>MAX(0,(Assumptions!$C$10+Assumptions!$C$11+Assumptions!$C$13)*(1+Assumptions!$C$16)^W$5-IF(AND(Assumptions!$C$18,W$5&gt;=Assumptions!$C$19),Assumptions!$C$22*(1+Assumptions!$C$16)^(W$5-Assumptions!$C$19),0))</x:f>
        <x:v>0</x:v>
      </x:c>
      <x:c r="X7" s="16" t="n">
        <x:f>MAX(0,(Assumptions!$C$10+Assumptions!$C$11+Assumptions!$C$13)*(1+Assumptions!$C$16)^X$5-IF(AND(Assumptions!$C$18,X$5&gt;=Assumptions!$C$19),Assumptions!$C$22*(1+Assumptions!$C$16)^(X$5-Assumptions!$C$19),0))</x:f>
        <x:v>0</x:v>
      </x:c>
      <x:c r="Y7" s="16" t="n">
        <x:f>MAX(0,(Assumptions!$C$10+Assumptions!$C$11+Assumptions!$C$13)*(1+Assumptions!$C$16)^Y$5-IF(AND(Assumptions!$C$18,Y$5&gt;=Assumptions!$C$19),Assumptions!$C$22*(1+Assumptions!$C$16)^(Y$5-Assumptions!$C$19),0))</x:f>
        <x:v>0</x:v>
      </x:c>
      <x:c r="Z7" s="16" t="n">
        <x:f>MAX(0,(Assumptions!$C$10+Assumptions!$C$11+Assumptions!$C$13)*(1+Assumptions!$C$16)^Z$5-IF(AND(Assumptions!$C$18,Z$5&gt;=Assumptions!$C$19),Assumptions!$C$22*(1+Assumptions!$C$16)^(Z$5-Assumptions!$C$19),0))</x:f>
        <x:v>0</x:v>
      </x:c>
      <x:c r="AA7" s="16" t="n">
        <x:f>MAX(0,(Assumptions!$C$10+Assumptions!$C$11+Assumptions!$C$13)*(1+Assumptions!$C$16)^AA$5-IF(AND(Assumptions!$C$18,AA$5&gt;=Assumptions!$C$19),Assumptions!$C$22*(1+Assumptions!$C$16)^(AA$5-Assumptions!$C$19),0))</x:f>
        <x:v>0</x:v>
      </x:c>
      <x:c r="AB7" s="16" t="n">
        <x:f>MAX(0,(Assumptions!$C$10+Assumptions!$C$11+Assumptions!$C$13)*(1+Assumptions!$C$16)^AB$5-IF(AND(Assumptions!$C$18,AB$5&gt;=Assumptions!$C$19),Assumptions!$C$22*(1+Assumptions!$C$16)^(AB$5-Assumptions!$C$19),0))</x:f>
        <x:v>0</x:v>
      </x:c>
      <x:c r="AC7" s="16" t="n">
        <x:f>MAX(0,(Assumptions!$C$10+Assumptions!$C$11+Assumptions!$C$13)*(1+Assumptions!$C$16)^AC$5-IF(AND(Assumptions!$C$18,AC$5&gt;=Assumptions!$C$19),Assumptions!$C$22*(1+Assumptions!$C$16)^(AC$5-Assumptions!$C$19),0))</x:f>
        <x:v>0</x:v>
      </x:c>
      <x:c r="AD7" s="16" t="n">
        <x:f>MAX(0,(Assumptions!$C$10+Assumptions!$C$11+Assumptions!$C$13)*(1+Assumptions!$C$16)^AD$5-IF(AND(Assumptions!$C$18,AD$5&gt;=Assumptions!$C$19),Assumptions!$C$22*(1+Assumptions!$C$16)^(AD$5-Assumptions!$C$19),0))</x:f>
        <x:v>0</x:v>
      </x:c>
      <x:c r="AE7" s="16" t="n">
        <x:f>MAX(0,(Assumptions!$C$10+Assumptions!$C$11+Assumptions!$C$13)*(1+Assumptions!$C$16)^AE$5-IF(AND(Assumptions!$C$18,AE$5&gt;=Assumptions!$C$19),Assumptions!$C$22*(1+Assumptions!$C$16)^(AE$5-Assumptions!$C$19),0))</x:f>
        <x:v>0</x:v>
      </x:c>
      <x:c r="AF7" s="16" t="n">
        <x:f>MAX(0,(Assumptions!$C$10+Assumptions!$C$11+Assumptions!$C$13)*(1+Assumptions!$C$16)^AF$5-IF(AND(Assumptions!$C$18,AF$5&gt;=Assumptions!$C$19),Assumptions!$C$22*(1+Assumptions!$C$16)^(AF$5-Assumptions!$C$19),0))</x:f>
        <x:v>0</x:v>
      </x:c>
      <x:c r="AG7" s="16" t="n">
        <x:f>MAX(0,(Assumptions!$C$10+Assumptions!$C$11+Assumptions!$C$13)*(1+Assumptions!$C$16)^AG$5-IF(AND(Assumptions!$C$18,AG$5&gt;=Assumptions!$C$19),Assumptions!$C$22*(1+Assumptions!$C$16)^(AG$5-Assumptions!$C$19),0))</x:f>
        <x:v>0</x:v>
      </x:c>
    </x:row>
    <x:row r="8">
      <x:c r="A8" s="11" t="s">
        <x:v>644</x:v>
      </x:c>
      <x:c r="B8" s="11" t="s">
        <x:v>198</x:v>
      </x:c>
      <x:c r="C8" s="16" t="n">
        <x:f>MAX(0,Assumptions!$C$12*(1+Assumptions!$C$16)^C$5-IF(AND(Assumptions!$C$18,C$5&gt;=Assumptions!$C$19),Assumptions!$C$23*(1+Assumptions!$C$16)^(C$5-Assumptions!$C$19),0))</x:f>
        <x:v>0</x:v>
      </x:c>
      <x:c r="D8" s="16" t="n">
        <x:f>MAX(0,Assumptions!$C$12*(1+Assumptions!$C$16)^D$5-IF(AND(Assumptions!$C$18,D$5&gt;=Assumptions!$C$19),Assumptions!$C$23*(1+Assumptions!$C$16)^(D$5-Assumptions!$C$19),0))</x:f>
        <x:v>0</x:v>
      </x:c>
      <x:c r="E8" s="16" t="n">
        <x:f>MAX(0,Assumptions!$C$12*(1+Assumptions!$C$16)^E$5-IF(AND(Assumptions!$C$18,E$5&gt;=Assumptions!$C$19),Assumptions!$C$23*(1+Assumptions!$C$16)^(E$5-Assumptions!$C$19),0))</x:f>
        <x:v>0</x:v>
      </x:c>
      <x:c r="F8" s="16" t="n">
        <x:f>MAX(0,Assumptions!$C$12*(1+Assumptions!$C$16)^F$5-IF(AND(Assumptions!$C$18,F$5&gt;=Assumptions!$C$19),Assumptions!$C$23*(1+Assumptions!$C$16)^(F$5-Assumptions!$C$19),0))</x:f>
        <x:v>0</x:v>
      </x:c>
      <x:c r="G8" s="16" t="n">
        <x:f>MAX(0,Assumptions!$C$12*(1+Assumptions!$C$16)^G$5-IF(AND(Assumptions!$C$18,G$5&gt;=Assumptions!$C$19),Assumptions!$C$23*(1+Assumptions!$C$16)^(G$5-Assumptions!$C$19),0))</x:f>
        <x:v>0</x:v>
      </x:c>
      <x:c r="H8" s="16" t="n">
        <x:f>MAX(0,Assumptions!$C$12*(1+Assumptions!$C$16)^H$5-IF(AND(Assumptions!$C$18,H$5&gt;=Assumptions!$C$19),Assumptions!$C$23*(1+Assumptions!$C$16)^(H$5-Assumptions!$C$19),0))</x:f>
        <x:v>0</x:v>
      </x:c>
      <x:c r="I8" s="16" t="n">
        <x:f>MAX(0,Assumptions!$C$12*(1+Assumptions!$C$16)^I$5-IF(AND(Assumptions!$C$18,I$5&gt;=Assumptions!$C$19),Assumptions!$C$23*(1+Assumptions!$C$16)^(I$5-Assumptions!$C$19),0))</x:f>
        <x:v>0</x:v>
      </x:c>
      <x:c r="J8" s="16" t="n">
        <x:f>MAX(0,Assumptions!$C$12*(1+Assumptions!$C$16)^J$5-IF(AND(Assumptions!$C$18,J$5&gt;=Assumptions!$C$19),Assumptions!$C$23*(1+Assumptions!$C$16)^(J$5-Assumptions!$C$19),0))</x:f>
        <x:v>0</x:v>
      </x:c>
      <x:c r="K8" s="16" t="n">
        <x:f>MAX(0,Assumptions!$C$12*(1+Assumptions!$C$16)^K$5-IF(AND(Assumptions!$C$18,K$5&gt;=Assumptions!$C$19),Assumptions!$C$23*(1+Assumptions!$C$16)^(K$5-Assumptions!$C$19),0))</x:f>
        <x:v>0</x:v>
      </x:c>
      <x:c r="L8" s="16" t="n">
        <x:f>MAX(0,Assumptions!$C$12*(1+Assumptions!$C$16)^L$5-IF(AND(Assumptions!$C$18,L$5&gt;=Assumptions!$C$19),Assumptions!$C$23*(1+Assumptions!$C$16)^(L$5-Assumptions!$C$19),0))</x:f>
        <x:v>0</x:v>
      </x:c>
      <x:c r="M8" s="16" t="n">
        <x:f>MAX(0,Assumptions!$C$12*(1+Assumptions!$C$16)^M$5-IF(AND(Assumptions!$C$18,M$5&gt;=Assumptions!$C$19),Assumptions!$C$23*(1+Assumptions!$C$16)^(M$5-Assumptions!$C$19),0))</x:f>
        <x:v>0</x:v>
      </x:c>
      <x:c r="N8" s="16" t="n">
        <x:f>MAX(0,Assumptions!$C$12*(1+Assumptions!$C$16)^N$5-IF(AND(Assumptions!$C$18,N$5&gt;=Assumptions!$C$19),Assumptions!$C$23*(1+Assumptions!$C$16)^(N$5-Assumptions!$C$19),0))</x:f>
        <x:v>0</x:v>
      </x:c>
      <x:c r="O8" s="16" t="n">
        <x:f>MAX(0,Assumptions!$C$12*(1+Assumptions!$C$16)^O$5-IF(AND(Assumptions!$C$18,O$5&gt;=Assumptions!$C$19),Assumptions!$C$23*(1+Assumptions!$C$16)^(O$5-Assumptions!$C$19),0))</x:f>
        <x:v>0</x:v>
      </x:c>
      <x:c r="P8" s="16" t="n">
        <x:f>MAX(0,Assumptions!$C$12*(1+Assumptions!$C$16)^P$5-IF(AND(Assumptions!$C$18,P$5&gt;=Assumptions!$C$19),Assumptions!$C$23*(1+Assumptions!$C$16)^(P$5-Assumptions!$C$19),0))</x:f>
        <x:v>0</x:v>
      </x:c>
      <x:c r="Q8" s="16" t="n">
        <x:f>MAX(0,Assumptions!$C$12*(1+Assumptions!$C$16)^Q$5-IF(AND(Assumptions!$C$18,Q$5&gt;=Assumptions!$C$19),Assumptions!$C$23*(1+Assumptions!$C$16)^(Q$5-Assumptions!$C$19),0))</x:f>
        <x:v>0</x:v>
      </x:c>
      <x:c r="R8" s="16" t="n">
        <x:f>MAX(0,Assumptions!$C$12*(1+Assumptions!$C$16)^R$5-IF(AND(Assumptions!$C$18,R$5&gt;=Assumptions!$C$19),Assumptions!$C$23*(1+Assumptions!$C$16)^(R$5-Assumptions!$C$19),0))</x:f>
        <x:v>0</x:v>
      </x:c>
      <x:c r="S8" s="16" t="n">
        <x:f>MAX(0,Assumptions!$C$12*(1+Assumptions!$C$16)^S$5-IF(AND(Assumptions!$C$18,S$5&gt;=Assumptions!$C$19),Assumptions!$C$23*(1+Assumptions!$C$16)^(S$5-Assumptions!$C$19),0))</x:f>
        <x:v>0</x:v>
      </x:c>
      <x:c r="T8" s="16" t="n">
        <x:f>MAX(0,Assumptions!$C$12*(1+Assumptions!$C$16)^T$5-IF(AND(Assumptions!$C$18,T$5&gt;=Assumptions!$C$19),Assumptions!$C$23*(1+Assumptions!$C$16)^(T$5-Assumptions!$C$19),0))</x:f>
        <x:v>0</x:v>
      </x:c>
      <x:c r="U8" s="16" t="n">
        <x:f>MAX(0,Assumptions!$C$12*(1+Assumptions!$C$16)^U$5-IF(AND(Assumptions!$C$18,U$5&gt;=Assumptions!$C$19),Assumptions!$C$23*(1+Assumptions!$C$16)^(U$5-Assumptions!$C$19),0))</x:f>
        <x:v>0</x:v>
      </x:c>
      <x:c r="V8" s="16" t="n">
        <x:f>MAX(0,Assumptions!$C$12*(1+Assumptions!$C$16)^V$5-IF(AND(Assumptions!$C$18,V$5&gt;=Assumptions!$C$19),Assumptions!$C$23*(1+Assumptions!$C$16)^(V$5-Assumptions!$C$19),0))</x:f>
        <x:v>0</x:v>
      </x:c>
      <x:c r="W8" s="16" t="n">
        <x:f>MAX(0,Assumptions!$C$12*(1+Assumptions!$C$16)^W$5-IF(AND(Assumptions!$C$18,W$5&gt;=Assumptions!$C$19),Assumptions!$C$23*(1+Assumptions!$C$16)^(W$5-Assumptions!$C$19),0))</x:f>
        <x:v>0</x:v>
      </x:c>
      <x:c r="X8" s="16" t="n">
        <x:f>MAX(0,Assumptions!$C$12*(1+Assumptions!$C$16)^X$5-IF(AND(Assumptions!$C$18,X$5&gt;=Assumptions!$C$19),Assumptions!$C$23*(1+Assumptions!$C$16)^(X$5-Assumptions!$C$19),0))</x:f>
        <x:v>0</x:v>
      </x:c>
      <x:c r="Y8" s="16" t="n">
        <x:f>MAX(0,Assumptions!$C$12*(1+Assumptions!$C$16)^Y$5-IF(AND(Assumptions!$C$18,Y$5&gt;=Assumptions!$C$19),Assumptions!$C$23*(1+Assumptions!$C$16)^(Y$5-Assumptions!$C$19),0))</x:f>
        <x:v>0</x:v>
      </x:c>
      <x:c r="Z8" s="16" t="n">
        <x:f>MAX(0,Assumptions!$C$12*(1+Assumptions!$C$16)^Z$5-IF(AND(Assumptions!$C$18,Z$5&gt;=Assumptions!$C$19),Assumptions!$C$23*(1+Assumptions!$C$16)^(Z$5-Assumptions!$C$19),0))</x:f>
        <x:v>0</x:v>
      </x:c>
      <x:c r="AA8" s="16" t="n">
        <x:f>MAX(0,Assumptions!$C$12*(1+Assumptions!$C$16)^AA$5-IF(AND(Assumptions!$C$18,AA$5&gt;=Assumptions!$C$19),Assumptions!$C$23*(1+Assumptions!$C$16)^(AA$5-Assumptions!$C$19),0))</x:f>
        <x:v>0</x:v>
      </x:c>
      <x:c r="AB8" s="16" t="n">
        <x:f>MAX(0,Assumptions!$C$12*(1+Assumptions!$C$16)^AB$5-IF(AND(Assumptions!$C$18,AB$5&gt;=Assumptions!$C$19),Assumptions!$C$23*(1+Assumptions!$C$16)^(AB$5-Assumptions!$C$19),0))</x:f>
        <x:v>0</x:v>
      </x:c>
      <x:c r="AC8" s="16" t="n">
        <x:f>MAX(0,Assumptions!$C$12*(1+Assumptions!$C$16)^AC$5-IF(AND(Assumptions!$C$18,AC$5&gt;=Assumptions!$C$19),Assumptions!$C$23*(1+Assumptions!$C$16)^(AC$5-Assumptions!$C$19),0))</x:f>
        <x:v>0</x:v>
      </x:c>
      <x:c r="AD8" s="16" t="n">
        <x:f>MAX(0,Assumptions!$C$12*(1+Assumptions!$C$16)^AD$5-IF(AND(Assumptions!$C$18,AD$5&gt;=Assumptions!$C$19),Assumptions!$C$23*(1+Assumptions!$C$16)^(AD$5-Assumptions!$C$19),0))</x:f>
        <x:v>0</x:v>
      </x:c>
      <x:c r="AE8" s="16" t="n">
        <x:f>MAX(0,Assumptions!$C$12*(1+Assumptions!$C$16)^AE$5-IF(AND(Assumptions!$C$18,AE$5&gt;=Assumptions!$C$19),Assumptions!$C$23*(1+Assumptions!$C$16)^(AE$5-Assumptions!$C$19),0))</x:f>
        <x:v>0</x:v>
      </x:c>
      <x:c r="AF8" s="16" t="n">
        <x:f>MAX(0,Assumptions!$C$12*(1+Assumptions!$C$16)^AF$5-IF(AND(Assumptions!$C$18,AF$5&gt;=Assumptions!$C$19),Assumptions!$C$23*(1+Assumptions!$C$16)^(AF$5-Assumptions!$C$19),0))</x:f>
        <x:v>0</x:v>
      </x:c>
      <x:c r="AG8" s="16" t="n">
        <x:f>MAX(0,Assumptions!$C$12*(1+Assumptions!$C$16)^AG$5-IF(AND(Assumptions!$C$18,AG$5&gt;=Assumptions!$C$19),Assumptions!$C$23*(1+Assumptions!$C$16)^(AG$5-Assumptions!$C$19),0))</x:f>
        <x:v>0</x:v>
      </x:c>
    </x:row>
    <x:row r="9">
      <x:c r="A9" s="11" t="s">
        <x:v>645</x:v>
      </x:c>
      <x:c r="B9" s="11" t="s">
        <x:v>198</x:v>
      </x:c>
      <x:c r="C9" s="16" t="n">
        <x:f t="shared" ref="C9:AG9" si="0">C7+C8</x:f>
        <x:v>0</x:v>
      </x:c>
      <x:c r="D9" s="16">
        <x:f t="shared" si="0"/>
        <x:v>0</x:v>
      </x:c>
      <x:c r="E9" s="16">
        <x:f t="shared" si="0"/>
        <x:v>0</x:v>
      </x:c>
      <x:c r="F9" s="16">
        <x:f t="shared" si="0"/>
        <x:v>0</x:v>
      </x:c>
      <x:c r="G9" s="16">
        <x:f t="shared" si="0"/>
        <x:v>0</x:v>
      </x:c>
      <x:c r="H9" s="16">
        <x:f t="shared" si="0"/>
        <x:v>0</x:v>
      </x:c>
      <x:c r="I9" s="16">
        <x:f t="shared" si="0"/>
        <x:v>0</x:v>
      </x:c>
      <x:c r="J9" s="16">
        <x:f t="shared" si="0"/>
        <x:v>0</x:v>
      </x:c>
      <x:c r="K9" s="16">
        <x:f t="shared" si="0"/>
        <x:v>0</x:v>
      </x:c>
      <x:c r="L9" s="16">
        <x:f t="shared" si="0"/>
        <x:v>0</x:v>
      </x:c>
      <x:c r="M9" s="16">
        <x:f t="shared" si="0"/>
        <x:v>0</x:v>
      </x:c>
      <x:c r="N9" s="16">
        <x:f t="shared" si="0"/>
        <x:v>0</x:v>
      </x:c>
      <x:c r="O9" s="16">
        <x:f t="shared" si="0"/>
        <x:v>0</x:v>
      </x:c>
      <x:c r="P9" s="16">
        <x:f t="shared" si="0"/>
        <x:v>0</x:v>
      </x:c>
      <x:c r="Q9" s="16">
        <x:f t="shared" si="0"/>
        <x:v>0</x:v>
      </x:c>
      <x:c r="R9" s="16">
        <x:f t="shared" si="0"/>
        <x:v>0</x:v>
      </x:c>
      <x:c r="S9" s="16">
        <x:f t="shared" si="0"/>
        <x:v>0</x:v>
      </x:c>
      <x:c r="T9" s="16">
        <x:f t="shared" si="0"/>
        <x:v>0</x:v>
      </x:c>
      <x:c r="U9" s="16">
        <x:f t="shared" si="0"/>
        <x:v>0</x:v>
      </x:c>
      <x:c r="V9" s="16">
        <x:f t="shared" si="0"/>
        <x:v>0</x:v>
      </x:c>
      <x:c r="W9" s="16">
        <x:f t="shared" si="0"/>
        <x:v>0</x:v>
      </x:c>
      <x:c r="X9" s="16">
        <x:f t="shared" si="0"/>
        <x:v>0</x:v>
      </x:c>
      <x:c r="Y9" s="16">
        <x:f t="shared" si="0"/>
        <x:v>0</x:v>
      </x:c>
      <x:c r="Z9" s="16">
        <x:f t="shared" si="0"/>
        <x:v>0</x:v>
      </x:c>
      <x:c r="AA9" s="16">
        <x:f t="shared" si="0"/>
        <x:v>0</x:v>
      </x:c>
      <x:c r="AB9" s="16">
        <x:f t="shared" si="0"/>
        <x:v>0</x:v>
      </x:c>
      <x:c r="AC9" s="16">
        <x:f t="shared" si="0"/>
        <x:v>0</x:v>
      </x:c>
      <x:c r="AD9" s="16">
        <x:f t="shared" si="0"/>
        <x:v>0</x:v>
      </x:c>
      <x:c r="AE9" s="16">
        <x:f t="shared" si="0"/>
        <x:v>0</x:v>
      </x:c>
      <x:c r="AF9" s="16">
        <x:f t="shared" si="0"/>
        <x:v>0</x:v>
      </x:c>
      <x:c r="AG9" s="16">
        <x:f t="shared" si="0"/>
        <x:v>0</x:v>
      </x:c>
    </x:row>
    <x:row r="10">
      <x:c r="A10" s="11" t="s">
        <x:v>518</x:v>
      </x:c>
      <x:c r="B10" s="11" t="s">
        <x:v>198</x:v>
      </x:c>
      <x:c r="C10" s="16" t="n">
        <x:f>Calculations!$C$15*Assumptions!$C$6+Calculations!$C$16*Assumptions!$C$6*(1+Assumptions!$C$56)^C$5+Calculations!$C$17*Assumptions!$C$6*(1+Assumptions!$C$57)^C$5+Assumptions!$C$51*Assumptions!$C$6*(1+Assumptions!$C$31)^C$5+(Calculations!$C$18+Calculations!$C$19)*Assumptions!$C$6*(1+Assumptions!$C$58)^C$5+(Assumptions!$C$54+Assumptions!$C$55+Calculations!$C$20)*Assumptions!$C$6</x:f>
        <x:v>134050.65105724023</x:v>
      </x:c>
      <x:c r="D10" s="16" t="n">
        <x:f>Calculations!$C$15*Assumptions!$C$6+Calculations!$C$16*Assumptions!$C$6*(1+Assumptions!$C$56)^D$5+Calculations!$C$17*Assumptions!$C$6*(1+Assumptions!$C$57)^D$5+Assumptions!$C$51*Assumptions!$C$6*(1+Assumptions!$C$31)^D$5+(Calculations!$C$18+Calculations!$C$19)*Assumptions!$C$6*(1+Assumptions!$C$58)^D$5+(Assumptions!$C$54+Assumptions!$C$55+Calculations!$C$20)*Assumptions!$C$6</x:f>
        <x:v>135928.65105724023</x:v>
      </x:c>
      <x:c r="E10" s="16" t="n">
        <x:f>Calculations!$C$15*Assumptions!$C$6+Calculations!$C$16*Assumptions!$C$6*(1+Assumptions!$C$56)^E$5+Calculations!$C$17*Assumptions!$C$6*(1+Assumptions!$C$57)^E$5+Assumptions!$C$51*Assumptions!$C$6*(1+Assumptions!$C$31)^E$5+(Calculations!$C$18+Calculations!$C$19)*Assumptions!$C$6*(1+Assumptions!$C$58)^E$5+(Assumptions!$C$54+Assumptions!$C$55+Calculations!$C$20)*Assumptions!$C$6</x:f>
        <x:v>137863.99905724023</x:v>
      </x:c>
      <x:c r="F10" s="16" t="n">
        <x:f>Calculations!$C$15*Assumptions!$C$6+Calculations!$C$16*Assumptions!$C$6*(1+Assumptions!$C$56)^F$5+Calculations!$C$17*Assumptions!$C$6*(1+Assumptions!$C$57)^F$5+Assumptions!$C$51*Assumptions!$C$6*(1+Assumptions!$C$31)^F$5+(Calculations!$C$18+Calculations!$C$19)*Assumptions!$C$6*(1+Assumptions!$C$58)^F$5+(Assumptions!$C$54+Assumptions!$C$55+Calculations!$C$20)*Assumptions!$C$6</x:f>
        <x:v>139858.46388124023</x:v>
      </x:c>
      <x:c r="G10" s="16" t="n">
        <x:f>Calculations!$C$15*Assumptions!$C$6+Calculations!$C$16*Assumptions!$C$6*(1+Assumptions!$C$56)^G$5+Calculations!$C$17*Assumptions!$C$6*(1+Assumptions!$C$57)^G$5+Assumptions!$C$51*Assumptions!$C$6*(1+Assumptions!$C$31)^G$5+(Calculations!$C$18+Calculations!$C$19)*Assumptions!$C$6*(1+Assumptions!$C$58)^G$5+(Assumptions!$C$54+Assumptions!$C$55+Calculations!$C$20)*Assumptions!$C$6</x:f>
        <x:v>141913.86957911222</x:v>
      </x:c>
      <x:c r="H10" s="16" t="n">
        <x:f>Calculations!$C$15*Assumptions!$C$6+Calculations!$C$16*Assumptions!$C$6*(1+Assumptions!$C$56)^H$5+Calculations!$C$17*Assumptions!$C$6*(1+Assumptions!$C$57)^H$5+Assumptions!$C$51*Assumptions!$C$6*(1+Assumptions!$C$31)^H$5+(Calculations!$C$18+Calculations!$C$19)*Assumptions!$C$6*(1+Assumptions!$C$58)^H$5+(Assumptions!$C$54+Assumptions!$C$55+Calculations!$C$20)*Assumptions!$C$6</x:f>
        <x:v>144032.09717614466</x:v>
      </x:c>
      <x:c r="I10" s="16" t="n">
        <x:f>Calculations!$C$15*Assumptions!$C$6+Calculations!$C$16*Assumptions!$C$6*(1+Assumptions!$C$56)^I$5+Calculations!$C$17*Assumptions!$C$6*(1+Assumptions!$C$57)^I$5+Assumptions!$C$51*Assumptions!$C$6*(1+Assumptions!$C$31)^I$5+(Calculations!$C$18+Calculations!$C$19)*Assumptions!$C$6*(1+Assumptions!$C$58)^I$5+(Assumptions!$C$54+Assumptions!$C$55+Calculations!$C$20)*Assumptions!$C$6</x:f>
        <x:v>146215.08647896082</x:v>
      </x:c>
      <x:c r="J10" s="16" t="n">
        <x:f>Calculations!$C$15*Assumptions!$C$6+Calculations!$C$16*Assumptions!$C$6*(1+Assumptions!$C$56)^J$5+Calculations!$C$17*Assumptions!$C$6*(1+Assumptions!$C$57)^J$5+Assumptions!$C$51*Assumptions!$C$6*(1+Assumptions!$C$31)^J$5+(Calculations!$C$18+Calculations!$C$19)*Assumptions!$C$6*(1+Assumptions!$C$58)^J$5+(Assumptions!$C$54+Assumptions!$C$55+Calculations!$C$20)*Assumptions!$C$6</x:f>
        <x:v>148464.83793966324</x:v>
      </x:c>
      <x:c r="K10" s="16" t="n">
        <x:f>Calculations!$C$15*Assumptions!$C$6+Calculations!$C$16*Assumptions!$C$6*(1+Assumptions!$C$56)^K$5+Calculations!$C$17*Assumptions!$C$6*(1+Assumptions!$C$57)^K$5+Assumptions!$C$51*Assumptions!$C$6*(1+Assumptions!$C$31)^K$5+(Calculations!$C$18+Calculations!$C$19)*Assumptions!$C$6*(1+Assumptions!$C$58)^K$5+(Assumptions!$C$54+Assumptions!$C$55+Calculations!$C$20)*Assumptions!$C$6</x:f>
        <x:v>150783.41458011747</x:v>
      </x:c>
      <x:c r="L10" s="16" t="n">
        <x:f>Calculations!$C$15*Assumptions!$C$6+Calculations!$C$16*Assumptions!$C$6*(1+Assumptions!$C$56)^L$5+Calculations!$C$17*Assumptions!$C$6*(1+Assumptions!$C$57)^L$5+Assumptions!$C$51*Assumptions!$C$6*(1+Assumptions!$C$31)^L$5+(Calculations!$C$18+Calculations!$C$19)*Assumptions!$C$6*(1+Assumptions!$C$58)^L$5+(Assumptions!$C$54+Assumptions!$C$55+Calculations!$C$20)*Assumptions!$C$6</x:f>
        <x:v>153172.94397835358</x:v>
      </x:c>
      <x:c r="M10" s="16" t="n">
        <x:f>Calculations!$C$15*Assumptions!$C$6+Calculations!$C$16*Assumptions!$C$6*(1+Assumptions!$C$56)^M$5+Calculations!$C$17*Assumptions!$C$6*(1+Assumptions!$C$57)^M$5+Assumptions!$C$51*Assumptions!$C$6*(1+Assumptions!$C$31)^M$5+(Calculations!$C$18+Calculations!$C$19)*Assumptions!$C$6*(1+Assumptions!$C$58)^M$5+(Assumptions!$C$54+Assumptions!$C$55+Calculations!$C$20)*Assumptions!$C$6</x:f>
        <x:v>155635.62031912955</x:v>
      </x:c>
      <x:c r="N10" s="16" t="n">
        <x:f>Calculations!$C$15*Assumptions!$C$6+Calculations!$C$16*Assumptions!$C$6*(1+Assumptions!$C$56)^N$5+Calculations!$C$17*Assumptions!$C$6*(1+Assumptions!$C$57)^N$5+Assumptions!$C$51*Assumptions!$C$6*(1+Assumptions!$C$31)^N$5+(Calculations!$C$18+Calculations!$C$19)*Assumptions!$C$6*(1+Assumptions!$C$58)^N$5+(Assumptions!$C$54+Assumptions!$C$55+Calculations!$C$20)*Assumptions!$C$6</x:f>
        <x:v>158173.70651077028</x:v>
      </x:c>
      <x:c r="O10" s="16" t="n">
        <x:f>Calculations!$C$15*Assumptions!$C$6+Calculations!$C$16*Assumptions!$C$6*(1+Assumptions!$C$56)^O$5+Calculations!$C$17*Assumptions!$C$6*(1+Assumptions!$C$57)^O$5+Assumptions!$C$51*Assumptions!$C$6*(1+Assumptions!$C$31)^O$5+(Calculations!$C$18+Calculations!$C$19)*Assumptions!$C$6*(1+Assumptions!$C$58)^O$5+(Assumptions!$C$54+Assumptions!$C$55+Calculations!$C$20)*Assumptions!$C$6</x:f>
        <x:v>160789.53637046574</x:v>
      </x:c>
      <x:c r="P10" s="16" t="n">
        <x:f>Calculations!$C$15*Assumptions!$C$6+Calculations!$C$16*Assumptions!$C$6*(1+Assumptions!$C$56)^P$5+Calculations!$C$17*Assumptions!$C$6*(1+Assumptions!$C$57)^P$5+Assumptions!$C$51*Assumptions!$C$6*(1+Assumptions!$C$31)^P$5+(Calculations!$C$18+Calculations!$C$19)*Assumptions!$C$6*(1+Assumptions!$C$58)^P$5+(Assumptions!$C$54+Assumptions!$C$55+Calculations!$C$20)*Assumptions!$C$6</x:f>
        <x:v>163485.51688028697</x:v>
      </x:c>
      <x:c r="Q10" s="16" t="n">
        <x:f>Calculations!$C$15*Assumptions!$C$6+Calculations!$C$16*Assumptions!$C$6*(1+Assumptions!$C$56)^Q$5+Calculations!$C$17*Assumptions!$C$6*(1+Assumptions!$C$57)^Q$5+Assumptions!$C$51*Assumptions!$C$6*(1+Assumptions!$C$31)^Q$5+(Calculations!$C$18+Calculations!$C$19)*Assumptions!$C$6*(1+Assumptions!$C$58)^Q$5+(Assumptions!$C$54+Assumptions!$C$55+Calculations!$C$20)*Assumptions!$C$6</x:f>
        <x:v>166264.1305162529</x:v>
      </x:c>
      <x:c r="R10" s="16" t="n">
        <x:f>Calculations!$C$15*Assumptions!$C$6+Calculations!$C$16*Assumptions!$C$6*(1+Assumptions!$C$56)^R$5+Calculations!$C$17*Assumptions!$C$6*(1+Assumptions!$C$57)^R$5+Assumptions!$C$51*Assumptions!$C$6*(1+Assumptions!$C$31)^R$5+(Calculations!$C$18+Calculations!$C$19)*Assumptions!$C$6*(1+Assumptions!$C$58)^R$5+(Assumptions!$C$54+Assumptions!$C$55+Calculations!$C$20)*Assumptions!$C$6</x:f>
        <x:v>169127.93765286118</x:v>
      </x:c>
      <x:c r="S10" s="16" t="n">
        <x:f>Calculations!$C$15*Assumptions!$C$6+Calculations!$C$16*Assumptions!$C$6*(1+Assumptions!$C$56)^S$5+Calculations!$C$17*Assumptions!$C$6*(1+Assumptions!$C$57)^S$5+Assumptions!$C$51*Assumptions!$C$6*(1+Assumptions!$C$31)^S$5+(Calculations!$C$18+Calculations!$C$19)*Assumptions!$C$6*(1+Assumptions!$C$58)^S$5+(Assumptions!$C$54+Assumptions!$C$55+Calculations!$C$20)*Assumptions!$C$6</x:f>
        <x:v>172079.5790455767</x:v>
      </x:c>
      <x:c r="T10" s="16" t="n">
        <x:f>Calculations!$C$15*Assumptions!$C$6+Calculations!$C$16*Assumptions!$C$6*(1+Assumptions!$C$56)^T$5+Calculations!$C$17*Assumptions!$C$6*(1+Assumptions!$C$57)^T$5+Assumptions!$C$51*Assumptions!$C$6*(1+Assumptions!$C$31)^T$5+(Calculations!$C$18+Calculations!$C$19)*Assumptions!$C$6*(1+Assumptions!$C$58)^T$5+(Assumptions!$C$54+Assumptions!$C$55+Calculations!$C$20)*Assumptions!$C$6</x:f>
        <x:v>175121.77839385625</x:v>
      </x:c>
      <x:c r="U10" s="16" t="n">
        <x:f>Calculations!$C$15*Assumptions!$C$6+Calculations!$C$16*Assumptions!$C$6*(1+Assumptions!$C$56)^U$5+Calculations!$C$17*Assumptions!$C$6*(1+Assumptions!$C$57)^U$5+Assumptions!$C$51*Assumptions!$C$6*(1+Assumptions!$C$31)^U$5+(Calculations!$C$18+Calculations!$C$19)*Assumptions!$C$6*(1+Assumptions!$C$58)^U$5+(Assumptions!$C$54+Assumptions!$C$55+Calculations!$C$20)*Assumptions!$C$6</x:f>
        <x:v>178257.3449873736</x:v>
      </x:c>
      <x:c r="V10" s="16" t="n">
        <x:f>Calculations!$C$15*Assumptions!$C$6+Calculations!$C$16*Assumptions!$C$6*(1+Assumptions!$C$56)^V$5+Calculations!$C$17*Assumptions!$C$6*(1+Assumptions!$C$57)^V$5+Assumptions!$C$51*Assumptions!$C$6*(1+Assumptions!$C$31)^V$5+(Calculations!$C$18+Calculations!$C$19)*Assumptions!$C$6*(1+Assumptions!$C$58)^V$5+(Assumptions!$C$54+Assumptions!$C$55+Calculations!$C$20)*Assumptions!$C$6</x:f>
        <x:v>181489.17643820198</x:v>
      </x:c>
      <x:c r="W10" s="16" t="n">
        <x:f>Calculations!$C$15*Assumptions!$C$6+Calculations!$C$16*Assumptions!$C$6*(1+Assumptions!$C$56)^W$5+Calculations!$C$17*Assumptions!$C$6*(1+Assumptions!$C$57)^W$5+Assumptions!$C$51*Assumptions!$C$6*(1+Assumptions!$C$31)^W$5+(Calculations!$C$18+Calculations!$C$19)*Assumptions!$C$6*(1+Assumptions!$C$58)^W$5+(Assumptions!$C$54+Assumptions!$C$55+Calculations!$C$20)*Assumptions!$C$6</x:f>
        <x:v>184820.26150180085</x:v>
      </x:c>
      <x:c r="X10" s="16" t="n">
        <x:f>Calculations!$C$15*Assumptions!$C$6+Calculations!$C$16*Assumptions!$C$6*(1+Assumptions!$C$56)^X$5+Calculations!$C$17*Assumptions!$C$6*(1+Assumptions!$C$57)^X$5+Assumptions!$C$51*Assumptions!$C$6*(1+Assumptions!$C$31)^X$5+(Calculations!$C$18+Calculations!$C$19)*Assumptions!$C$6*(1+Assumptions!$C$58)^X$5+(Assumptions!$C$54+Assumptions!$C$55+Calculations!$C$20)*Assumptions!$C$6</x:f>
        <x:v>188253.68298975314</x:v>
      </x:c>
      <x:c r="Y10" s="16" t="n">
        <x:f>Calculations!$C$15*Assumptions!$C$6+Calculations!$C$16*Assumptions!$C$6*(1+Assumptions!$C$56)^Y$5+Calculations!$C$17*Assumptions!$C$6*(1+Assumptions!$C$57)^Y$5+Assumptions!$C$51*Assumptions!$C$6*(1+Assumptions!$C$31)^Y$5+(Calculations!$C$18+Calculations!$C$19)*Assumptions!$C$6*(1+Assumptions!$C$58)^Y$5+(Assumptions!$C$54+Assumptions!$C$55+Calculations!$C$20)*Assumptions!$C$6</x:f>
        <x:v>191792.6207772974</x:v>
      </x:c>
      <x:c r="Z10" s="16" t="n">
        <x:f>Calculations!$C$15*Assumptions!$C$6+Calculations!$C$16*Assumptions!$C$6*(1+Assumptions!$C$56)^Z$5+Calculations!$C$17*Assumptions!$C$6*(1+Assumptions!$C$57)^Z$5+Assumptions!$C$51*Assumptions!$C$6*(1+Assumptions!$C$31)^Z$5+(Calculations!$C$18+Calculations!$C$19)*Assumptions!$C$6*(1+Assumptions!$C$58)^Z$5+(Assumptions!$C$54+Assumptions!$C$55+Calculations!$C$20)*Assumptions!$C$6</x:f>
        <x:v>195440.35490880246</x:v>
      </x:c>
      <x:c r="AA10" s="16" t="n">
        <x:f>Calculations!$C$15*Assumptions!$C$6+Calculations!$C$16*Assumptions!$C$6*(1+Assumptions!$C$56)^AA$5+Calculations!$C$17*Assumptions!$C$6*(1+Assumptions!$C$57)^AA$5+Assumptions!$C$51*Assumptions!$C$6*(1+Assumptions!$C$31)^AA$5+(Calculations!$C$18+Calculations!$C$19)*Assumptions!$C$6*(1+Assumptions!$C$58)^AA$5+(Assumptions!$C$54+Assumptions!$C$55+Calculations!$C$20)*Assumptions!$C$6</x:f>
        <x:v>199200.26880444094</x:v>
      </x:c>
      <x:c r="AB10" s="16" t="n">
        <x:f>Calculations!$C$15*Assumptions!$C$6+Calculations!$C$16*Assumptions!$C$6*(1+Assumptions!$C$56)^AB$5+Calculations!$C$17*Assumptions!$C$6*(1+Assumptions!$C$57)^AB$5+Assumptions!$C$51*Assumptions!$C$6*(1+Assumptions!$C$31)^AB$5+(Calculations!$C$18+Calculations!$C$19)*Assumptions!$C$6*(1+Assumptions!$C$58)^AB$5+(Assumptions!$C$54+Assumptions!$C$55+Calculations!$C$20)*Assumptions!$C$6</x:f>
        <x:v>203075.85257142485</x:v>
      </x:c>
      <x:c r="AC10" s="16" t="n">
        <x:f>Calculations!$C$15*Assumptions!$C$6+Calculations!$C$16*Assumptions!$C$6*(1+Assumptions!$C$56)^AC$5+Calculations!$C$17*Assumptions!$C$6*(1+Assumptions!$C$57)^AC$5+Assumptions!$C$51*Assumptions!$C$6*(1+Assumptions!$C$31)^AC$5+(Calculations!$C$18+Calculations!$C$19)*Assumptions!$C$6*(1+Assumptions!$C$58)^AC$5+(Assumptions!$C$54+Assumptions!$C$55+Calculations!$C$20)*Assumptions!$C$6</x:f>
        <x:v>207070.70642328533</x:v>
      </x:c>
      <x:c r="AD10" s="16" t="n">
        <x:f>Calculations!$C$15*Assumptions!$C$6+Calculations!$C$16*Assumptions!$C$6*(1+Assumptions!$C$56)^AD$5+Calculations!$C$17*Assumptions!$C$6*(1+Assumptions!$C$57)^AD$5+Assumptions!$C$51*Assumptions!$C$6*(1+Assumptions!$C$31)^AD$5+(Calculations!$C$18+Calculations!$C$19)*Assumptions!$C$6*(1+Assumptions!$C$58)^AD$5+(Assumptions!$C$54+Assumptions!$C$55+Calculations!$C$20)*Assumptions!$C$6</x:f>
        <x:v>211188.54421079284</x:v>
      </x:c>
      <x:c r="AE10" s="16" t="n">
        <x:f>Calculations!$C$15*Assumptions!$C$6+Calculations!$C$16*Assumptions!$C$6*(1+Assumptions!$C$56)^AE$5+Calculations!$C$17*Assumptions!$C$6*(1+Assumptions!$C$57)^AE$5+Assumptions!$C$51*Assumptions!$C$6*(1+Assumptions!$C$31)^AE$5+(Calculations!$C$18+Calculations!$C$19)*Assumptions!$C$6*(1+Assumptions!$C$58)^AE$5+(Assumptions!$C$54+Assumptions!$C$55+Calculations!$C$20)*Assumptions!$C$6</x:f>
        <x:v>215433.19706823985</x:v>
      </x:c>
      <x:c r="AF10" s="16" t="n">
        <x:f>Calculations!$C$15*Assumptions!$C$6+Calculations!$C$16*Assumptions!$C$6*(1+Assumptions!$C$56)^AF$5+Calculations!$C$17*Assumptions!$C$6*(1+Assumptions!$C$57)^AF$5+Assumptions!$C$51*Assumptions!$C$6*(1+Assumptions!$C$31)^AF$5+(Calculations!$C$18+Calculations!$C$19)*Assumptions!$C$6*(1+Assumptions!$C$58)^AF$5+(Assumptions!$C$54+Assumptions!$C$55+Calculations!$C$20)*Assumptions!$C$6</x:f>
        <x:v>219808.61717893215</x:v>
      </x:c>
      <x:c r="AG10" s="16" t="n">
        <x:f>Calculations!$C$15*Assumptions!$C$6+Calculations!$C$16*Assumptions!$C$6*(1+Assumptions!$C$56)^AG$5+Calculations!$C$17*Assumptions!$C$6*(1+Assumptions!$C$57)^AG$5+Assumptions!$C$51*Assumptions!$C$6*(1+Assumptions!$C$31)^AG$5+(Calculations!$C$18+Calculations!$C$19)*Assumptions!$C$6*(1+Assumptions!$C$58)^AG$5+(Assumptions!$C$54+Assumptions!$C$55+Calculations!$C$20)*Assumptions!$C$6</x:f>
        <x:v>224318.88166386823</x:v>
      </x:c>
    </x:row>
    <x:row r="11">
      <x:c r="A11" s="11" t="s">
        <x:v>646</x:v>
      </x:c>
      <x:c r="B11" s="11" t="s">
        <x:v>198</x:v>
      </x:c>
      <x:c r="C11" s="16" t="n">
        <x:f>(Assumptions!$C$27+Assumptions!$C$28)*Assumptions!$C$6*(1+Assumptions!$C$31)^C$5</x:f>
        <x:v>129600</x:v>
      </x:c>
      <x:c r="D11" s="16" t="n">
        <x:f>(Assumptions!$C$27+Assumptions!$C$28)*Assumptions!$C$6*(1+Assumptions!$C$31)^D$5</x:f>
        <x:v>133228.80000000002</x:v>
      </x:c>
      <x:c r="E11" s="16" t="n">
        <x:f>(Assumptions!$C$27+Assumptions!$C$28)*Assumptions!$C$6*(1+Assumptions!$C$31)^E$5</x:f>
        <x:v>136959.2064</x:v>
      </x:c>
      <x:c r="F11" s="16" t="n">
        <x:f>(Assumptions!$C$27+Assumptions!$C$28)*Assumptions!$C$6*(1+Assumptions!$C$31)^F$5</x:f>
        <x:v>140794.0641792</x:v>
      </x:c>
      <x:c r="G11" s="16" t="n">
        <x:f>(Assumptions!$C$27+Assumptions!$C$28)*Assumptions!$C$6*(1+Assumptions!$C$31)^G$5</x:f>
        <x:v>144736.2979762176</x:v>
      </x:c>
      <x:c r="H11" s="16" t="n">
        <x:f>(Assumptions!$C$27+Assumptions!$C$28)*Assumptions!$C$6*(1+Assumptions!$C$31)^H$5</x:f>
        <x:v>148788.9143195517</x:v>
      </x:c>
      <x:c r="I11" s="16" t="n">
        <x:f>(Assumptions!$C$27+Assumptions!$C$28)*Assumptions!$C$6*(1+Assumptions!$C$31)^I$5</x:f>
        <x:v>152955.00392049915</x:v>
      </x:c>
      <x:c r="J11" s="16" t="n">
        <x:f>(Assumptions!$C$27+Assumptions!$C$28)*Assumptions!$C$6*(1+Assumptions!$C$31)^J$5</x:f>
        <x:v>157237.7440302731</x:v>
      </x:c>
      <x:c r="K11" s="16" t="n">
        <x:f>(Assumptions!$C$27+Assumptions!$C$28)*Assumptions!$C$6*(1+Assumptions!$C$31)^K$5</x:f>
        <x:v>161640.40086312077</x:v>
      </x:c>
      <x:c r="L11" s="16" t="n">
        <x:f>(Assumptions!$C$27+Assumptions!$C$28)*Assumptions!$C$6*(1+Assumptions!$C$31)^L$5</x:f>
        <x:v>166166.33208728814</x:v>
      </x:c>
      <x:c r="M11" s="16" t="n">
        <x:f>(Assumptions!$C$27+Assumptions!$C$28)*Assumptions!$C$6*(1+Assumptions!$C$31)^M$5</x:f>
        <x:v>170818.98938573222</x:v>
      </x:c>
      <x:c r="N11" s="16" t="n">
        <x:f>(Assumptions!$C$27+Assumptions!$C$28)*Assumptions!$C$6*(1+Assumptions!$C$31)^N$5</x:f>
        <x:v>175601.92108853272</x:v>
      </x:c>
      <x:c r="O11" s="16" t="n">
        <x:f>(Assumptions!$C$27+Assumptions!$C$28)*Assumptions!$C$6*(1+Assumptions!$C$31)^O$5</x:f>
        <x:v>180518.77487901165</x:v>
      </x:c>
      <x:c r="P11" s="16" t="n">
        <x:f>(Assumptions!$C$27+Assumptions!$C$28)*Assumptions!$C$6*(1+Assumptions!$C$31)^P$5</x:f>
        <x:v>185573.30057562396</x:v>
      </x:c>
      <x:c r="Q11" s="16" t="n">
        <x:f>(Assumptions!$C$27+Assumptions!$C$28)*Assumptions!$C$6*(1+Assumptions!$C$31)^Q$5</x:f>
        <x:v>190769.3529917414</x:v>
      </x:c>
      <x:c r="R11" s="16" t="n">
        <x:f>(Assumptions!$C$27+Assumptions!$C$28)*Assumptions!$C$6*(1+Assumptions!$C$31)^R$5</x:f>
        <x:v>196110.8948755102</x:v>
      </x:c>
      <x:c r="S11" s="16" t="n">
        <x:f>(Assumptions!$C$27+Assumptions!$C$28)*Assumptions!$C$6*(1+Assumptions!$C$31)^S$5</x:f>
        <x:v>201601.99993202448</x:v>
      </x:c>
      <x:c r="T11" s="16" t="n">
        <x:f>(Assumptions!$C$27+Assumptions!$C$28)*Assumptions!$C$6*(1+Assumptions!$C$31)^T$5</x:f>
        <x:v>207246.85593012115</x:v>
      </x:c>
      <x:c r="U11" s="16" t="n">
        <x:f>(Assumptions!$C$27+Assumptions!$C$28)*Assumptions!$C$6*(1+Assumptions!$C$31)^U$5</x:f>
        <x:v>213049.76789616453</x:v>
      </x:c>
      <x:c r="V11" s="16" t="n">
        <x:f>(Assumptions!$C$27+Assumptions!$C$28)*Assumptions!$C$6*(1+Assumptions!$C$31)^V$5</x:f>
        <x:v>219015.16139725715</x:v>
      </x:c>
      <x:c r="W11" s="16" t="n">
        <x:f>(Assumptions!$C$27+Assumptions!$C$28)*Assumptions!$C$6*(1+Assumptions!$C$31)^W$5</x:f>
        <x:v>225147.58591638037</x:v>
      </x:c>
      <x:c r="X11" s="16" t="n">
        <x:f>(Assumptions!$C$27+Assumptions!$C$28)*Assumptions!$C$6*(1+Assumptions!$C$31)^X$5</x:f>
        <x:v>231451.718322039</x:v>
      </x:c>
      <x:c r="Y11" s="16" t="n">
        <x:f>(Assumptions!$C$27+Assumptions!$C$28)*Assumptions!$C$6*(1+Assumptions!$C$31)^Y$5</x:f>
        <x:v>237932.36643505612</x:v>
      </x:c>
      <x:c r="Z11" s="16" t="n">
        <x:f>(Assumptions!$C$27+Assumptions!$C$28)*Assumptions!$C$6*(1+Assumptions!$C$31)^Z$5</x:f>
        <x:v>244594.47269523767</x:v>
      </x:c>
      <x:c r="AA11" s="16" t="n">
        <x:f>(Assumptions!$C$27+Assumptions!$C$28)*Assumptions!$C$6*(1+Assumptions!$C$31)^AA$5</x:f>
        <x:v>251443.11793070432</x:v>
      </x:c>
      <x:c r="AB11" s="16" t="n">
        <x:f>(Assumptions!$C$27+Assumptions!$C$28)*Assumptions!$C$6*(1+Assumptions!$C$31)^AB$5</x:f>
        <x:v>258483.52523276405</x:v>
      </x:c>
      <x:c r="AC11" s="16" t="n">
        <x:f>(Assumptions!$C$27+Assumptions!$C$28)*Assumptions!$C$6*(1+Assumptions!$C$31)^AC$5</x:f>
        <x:v>265721.06393928145</x:v>
      </x:c>
      <x:c r="AD11" s="16" t="n">
        <x:f>(Assumptions!$C$27+Assumptions!$C$28)*Assumptions!$C$6*(1+Assumptions!$C$31)^AD$5</x:f>
        <x:v>273161.2537295813</x:v>
      </x:c>
      <x:c r="AE11" s="16" t="n">
        <x:f>(Assumptions!$C$27+Assumptions!$C$28)*Assumptions!$C$6*(1+Assumptions!$C$31)^AE$5</x:f>
        <x:v>280809.76883400965</x:v>
      </x:c>
      <x:c r="AF11" s="16" t="n">
        <x:f>(Assumptions!$C$27+Assumptions!$C$28)*Assumptions!$C$6*(1+Assumptions!$C$31)^AF$5</x:f>
        <x:v>288672.4423613619</x:v>
      </x:c>
      <x:c r="AG11" s="16" t="n">
        <x:f>(Assumptions!$C$27+Assumptions!$C$28)*Assumptions!$C$6*(1+Assumptions!$C$31)^AG$5</x:f>
        <x:v>296755.27074748</x:v>
      </x:c>
    </x:row>
    <x:row r="12">
      <x:c r="A12" s="11" t="s">
        <x:v>647</x:v>
      </x:c>
      <x:c r="B12" s="11" t="s">
        <x:v>198</x:v>
      </x:c>
      <x:c r="C12" s="16" t="n">
        <x:f>Assumptions!$C$29*Assumptions!$C$6*(1+Assumptions!$C$31)^C$5</x:f>
        <x:v>0</x:v>
      </x:c>
      <x:c r="D12" s="16" t="n">
        <x:f>Assumptions!$C$29*Assumptions!$C$6*(1+Assumptions!$C$31)^D$5</x:f>
        <x:v>0</x:v>
      </x:c>
      <x:c r="E12" s="16" t="n">
        <x:f>Assumptions!$C$29*Assumptions!$C$6*(1+Assumptions!$C$31)^E$5</x:f>
        <x:v>0</x:v>
      </x:c>
      <x:c r="F12" s="16" t="n">
        <x:f>Assumptions!$C$29*Assumptions!$C$6*(1+Assumptions!$C$31)^F$5</x:f>
        <x:v>0</x:v>
      </x:c>
      <x:c r="G12" s="16" t="n">
        <x:f>Assumptions!$C$29*Assumptions!$C$6*(1+Assumptions!$C$31)^G$5</x:f>
        <x:v>0</x:v>
      </x:c>
      <x:c r="H12" s="16" t="n">
        <x:f>Assumptions!$C$29*Assumptions!$C$6*(1+Assumptions!$C$31)^H$5</x:f>
        <x:v>0</x:v>
      </x:c>
      <x:c r="I12" s="16" t="n">
        <x:f>Assumptions!$C$29*Assumptions!$C$6*(1+Assumptions!$C$31)^I$5</x:f>
        <x:v>0</x:v>
      </x:c>
      <x:c r="J12" s="16" t="n">
        <x:f>Assumptions!$C$29*Assumptions!$C$6*(1+Assumptions!$C$31)^J$5</x:f>
        <x:v>0</x:v>
      </x:c>
      <x:c r="K12" s="16" t="n">
        <x:f>Assumptions!$C$29*Assumptions!$C$6*(1+Assumptions!$C$31)^K$5</x:f>
        <x:v>0</x:v>
      </x:c>
      <x:c r="L12" s="16" t="n">
        <x:f>Assumptions!$C$29*Assumptions!$C$6*(1+Assumptions!$C$31)^L$5</x:f>
        <x:v>0</x:v>
      </x:c>
      <x:c r="M12" s="16" t="n">
        <x:f>Assumptions!$C$29*Assumptions!$C$6*(1+Assumptions!$C$31)^M$5</x:f>
        <x:v>0</x:v>
      </x:c>
      <x:c r="N12" s="16" t="n">
        <x:f>Assumptions!$C$29*Assumptions!$C$6*(1+Assumptions!$C$31)^N$5</x:f>
        <x:v>0</x:v>
      </x:c>
      <x:c r="O12" s="16" t="n">
        <x:f>Assumptions!$C$29*Assumptions!$C$6*(1+Assumptions!$C$31)^O$5</x:f>
        <x:v>0</x:v>
      </x:c>
      <x:c r="P12" s="16" t="n">
        <x:f>Assumptions!$C$29*Assumptions!$C$6*(1+Assumptions!$C$31)^P$5</x:f>
        <x:v>0</x:v>
      </x:c>
      <x:c r="Q12" s="16" t="n">
        <x:f>Assumptions!$C$29*Assumptions!$C$6*(1+Assumptions!$C$31)^Q$5</x:f>
        <x:v>0</x:v>
      </x:c>
      <x:c r="R12" s="16" t="n">
        <x:f>Assumptions!$C$29*Assumptions!$C$6*(1+Assumptions!$C$31)^R$5</x:f>
        <x:v>0</x:v>
      </x:c>
      <x:c r="S12" s="16" t="n">
        <x:f>Assumptions!$C$29*Assumptions!$C$6*(1+Assumptions!$C$31)^S$5</x:f>
        <x:v>0</x:v>
      </x:c>
      <x:c r="T12" s="16" t="n">
        <x:f>Assumptions!$C$29*Assumptions!$C$6*(1+Assumptions!$C$31)^T$5</x:f>
        <x:v>0</x:v>
      </x:c>
      <x:c r="U12" s="16" t="n">
        <x:f>Assumptions!$C$29*Assumptions!$C$6*(1+Assumptions!$C$31)^U$5</x:f>
        <x:v>0</x:v>
      </x:c>
      <x:c r="V12" s="16" t="n">
        <x:f>Assumptions!$C$29*Assumptions!$C$6*(1+Assumptions!$C$31)^V$5</x:f>
        <x:v>0</x:v>
      </x:c>
      <x:c r="W12" s="16" t="n">
        <x:f>Assumptions!$C$29*Assumptions!$C$6*(1+Assumptions!$C$31)^W$5</x:f>
        <x:v>0</x:v>
      </x:c>
      <x:c r="X12" s="16" t="n">
        <x:f>Assumptions!$C$29*Assumptions!$C$6*(1+Assumptions!$C$31)^X$5</x:f>
        <x:v>0</x:v>
      </x:c>
      <x:c r="Y12" s="16" t="n">
        <x:f>Assumptions!$C$29*Assumptions!$C$6*(1+Assumptions!$C$31)^Y$5</x:f>
        <x:v>0</x:v>
      </x:c>
      <x:c r="Z12" s="16" t="n">
        <x:f>Assumptions!$C$29*Assumptions!$C$6*(1+Assumptions!$C$31)^Z$5</x:f>
        <x:v>0</x:v>
      </x:c>
      <x:c r="AA12" s="16" t="n">
        <x:f>Assumptions!$C$29*Assumptions!$C$6*(1+Assumptions!$C$31)^AA$5</x:f>
        <x:v>0</x:v>
      </x:c>
      <x:c r="AB12" s="16" t="n">
        <x:f>Assumptions!$C$29*Assumptions!$C$6*(1+Assumptions!$C$31)^AB$5</x:f>
        <x:v>0</x:v>
      </x:c>
      <x:c r="AC12" s="16" t="n">
        <x:f>Assumptions!$C$29*Assumptions!$C$6*(1+Assumptions!$C$31)^AC$5</x:f>
        <x:v>0</x:v>
      </x:c>
      <x:c r="AD12" s="16" t="n">
        <x:f>Assumptions!$C$29*Assumptions!$C$6*(1+Assumptions!$C$31)^AD$5</x:f>
        <x:v>0</x:v>
      </x:c>
      <x:c r="AE12" s="16" t="n">
        <x:f>Assumptions!$C$29*Assumptions!$C$6*(1+Assumptions!$C$31)^AE$5</x:f>
        <x:v>0</x:v>
      </x:c>
      <x:c r="AF12" s="16" t="n">
        <x:f>Assumptions!$C$29*Assumptions!$C$6*(1+Assumptions!$C$31)^AF$5</x:f>
        <x:v>0</x:v>
      </x:c>
      <x:c r="AG12" s="16" t="n">
        <x:f>Assumptions!$C$29*Assumptions!$C$6*(1+Assumptions!$C$31)^AG$5</x:f>
        <x:v>0</x:v>
      </x:c>
    </x:row>
    <x:row r="13">
      <x:c r="A13" s="11" t="s">
        <x:v>648</x:v>
      </x:c>
      <x:c r="B13" s="11" t="s">
        <x:v>198</x:v>
      </x:c>
      <x:c r="C13" s="16" t="n">
        <x:f t="shared" ref="C13:AG13" si="1">C6-C10-C11</x:f>
        <x:v>-150.65105724023306</x:v>
      </x:c>
      <x:c r="D13" s="16">
        <x:f t="shared" si="1"/>
        <x:v>1720.5489427597495</x:v>
      </x:c>
      <x:c r="E13" s="16">
        <x:f t="shared" si="1"/>
        <x:v>3639.3785427597468</x:v>
      </x:c>
      <x:c r="F13" s="16">
        <x:f t="shared" si="1"/>
        <x:v>-19192.99170844024</x:v>
      </x:c>
      <x:c r="G13" s="16">
        <x:f t="shared" si="1"/>
        <x:v>-17869.764185473818</x:v>
      </x:c>
      <x:c r="H13" s="16">
        <x:f t="shared" si="1"/>
        <x:v>-16514.756831484352</x:v>
      </x:c>
      <x:c r="I13" s="16">
        <x:f t="shared" si="1"/>
        <x:v>-15127.260604650102</x:v>
      </x:c>
      <x:c r="J13" s="16">
        <x:f t="shared" si="1"/>
        <x:v>-13706.55294087177</x:v>
      </x:c>
      <x:c r="K13" s="16">
        <x:f t="shared" si="1"/>
        <x:v>-12251.897601359873</x:v>
      </x:c>
      <x:c r="L13" s="16">
        <x:f t="shared" si="1"/>
        <x:v>-10762.544524190715</x:v>
      </x:c>
      <x:c r="M13" s="16">
        <x:f t="shared" si="1"/>
        <x:v>-9237.729680250166</x:v>
      </x:c>
      <x:c r="N13" s="16">
        <x:f t="shared" si="1"/>
        <x:v>-7676.6749340022507</x:v>
      </x:c>
      <x:c r="O13" s="16">
        <x:f t="shared" si="1"/>
        <x:v>-6078.5879095482524</x:v>
      </x:c>
      <x:c r="P13" s="16">
        <x:f t="shared" si="1"/>
        <x:v>-4442.6618624637194</x:v>
      </x:c>
      <x:c r="Q13" s="16">
        <x:f t="shared" si="1"/>
        <x:v>-2768.0755579306569</x:v>
      </x:c>
      <x:c r="R13" s="16">
        <x:f t="shared" si="1"/>
        <x:v>-1053.993155705859</x:v>
      </x:c>
      <x:c r="S13" s="16">
        <x:f t="shared" si="1"/>
        <x:v>700.43589749891544</x:v>
      </x:c>
      <x:c r="T13" s="16">
        <x:f t="shared" si="1"/>
        <x:v>2496.0769676255877</x:v>
      </x:c>
      <x:c r="U13" s="16">
        <x:f t="shared" si="1"/>
        <x:v>4333.8103242296493</x:v>
      </x:c>
      <x:c r="V13" s="16">
        <x:f t="shared" si="1"/>
        <x:v>6214.5312221260683</x:v>
      </x:c>
      <x:c r="W13" s="16">
        <x:f t="shared" si="1"/>
        <x:v>8139.1499730163778</x:v>
      </x:c>
      <x:c r="X13" s="16">
        <x:f t="shared" si="1"/>
        <x:v>10108.592006359017</x:v>
      </x:c>
      <x:c r="Y13" s="16">
        <x:f t="shared" si="1"/>
        <x:v>12123.797918705968</x:v>
      </x:c>
      <x:c r="Z13" s="16">
        <x:f t="shared" si="1"/>
        <x:v>14185.723510689015</x:v>
      </x:c>
      <x:c r="AA13" s="16">
        <x:f t="shared" si="1"/>
        <x:v>16295.339810796257</x:v>
      </x:c>
      <x:c r="AB13" s="16">
        <x:f t="shared" si="1"/>
        <x:v>18453.633085039008</x:v>
      </x:c>
      <x:c r="AC13" s="16">
        <x:f t="shared" si="1"/>
        <x:v>20661.604831559525</x:v>
      </x:c>
      <x:c r="AD13" s="16">
        <x:f t="shared" si="1"/>
        <x:v>22920.271759187628</x:v>
      </x:c>
      <x:c r="AE13" s="16">
        <x:f t="shared" si="1"/>
        <x:v>25230.665748900152</x:v>
      </x:c>
      <x:c r="AF13" s="16">
        <x:f t="shared" si="1"/>
        <x:v>27593.833797087718</x:v>
      </x:c>
      <x:c r="AG13" s="16">
        <x:f t="shared" si="1"/>
        <x:v>30010.837939480087</x:v>
      </x:c>
    </x:row>
    <x:row r="14" ht="15" customHeight="1">
      <x:c r="A14" s="30" t="s">
        <x:v>649</x:v>
      </x:c>
      <x:c r="B14" s="30" t="s">
        <x:v>241</x:v>
      </x:c>
      <x:c r="C14" s="31" t="n">
        <x:f>Calculations!$C$13</x:f>
        <x:v>1029031.25</x:v>
      </x:c>
      <x:c r="D14" s="31" t="n">
        <x:f>MAX(0,C14*(1+Assumptions!$C$60)+D13)</x:f>
        <x:v>1097638.8301927596</x:v>
      </x:c>
      <x:c r="E14" s="31" t="n">
        <x:f>MAX(0,D14*(1+Assumptions!$C$60)+E13)</x:f>
        <x:v>1172624.7326980487</x:v>
      </x:c>
      <x:c r="F14" s="31" t="n">
        <x:f>MAX(0,E14*(1+Assumptions!$C$60)+F13)</x:f>
        <x:v>1229652.3486149816</x:v>
      </x:c>
      <x:c r="G14" s="31" t="n">
        <x:f>MAX(0,F14*(1+Assumptions!$C$60)+G13)</x:f>
        <x:v>1291709.9870894817</x:v>
      </x:c>
      <x:c r="H14" s="31" t="n">
        <x:f>MAX(0,G14*(1+Assumptions!$C$60)+H13)</x:f>
        <x:v>1359156.3794188136</x:v>
      </x:c>
      <x:c r="I14" s="31" t="n">
        <x:f>MAX(0,H14*(1+Assumptions!$C$60)+I13)</x:f>
        <x:v>1432374.2834763865</x:v>
      </x:c>
      <x:c r="J14" s="31" t="n">
        <x:f>MAX(0,I14*(1+Assumptions!$C$60)+J13)</x:f>
        <x:v>1511772.0589614797</x:v>
      </x:c>
      <x:c r="K14" s="31" t="n">
        <x:f>MAX(0,J14*(1+Assumptions!$C$60)+K13)</x:f>
        <x:v>1597785.3451926159</x:v>
      </x:c>
      <x:c r="L14" s="31" t="n">
        <x:f>MAX(0,K14*(1+Assumptions!$C$60)+L13)</x:f>
        <x:v>1690878.8481059452</x:v>
      </x:c>
      <x:c r="M14" s="31" t="n">
        <x:f>MAX(0,L14*(1+Assumptions!$C$60)+M13)</x:f>
        <x:v>1791548.2435525814</x:v>
      </x:c>
      <x:c r="N14" s="31" t="n">
        <x:f>MAX(0,M14*(1+Assumptions!$C$60)+N13)</x:f>
        <x:v>1900322.2044494967</x:v>
      </x:c>
      <x:c r="O14" s="31" t="n">
        <x:f>MAX(0,N14*(1+Assumptions!$C$60)+O13)</x:f>
        <x:v>2017764.5598291655</x:v>
      </x:c>
      <x:c r="P14" s="31" t="n">
        <x:f>MAX(0,O14*(1+Assumptions!$C$60)+P13)</x:f>
        <x:v>2144476.5943555976</x:v>
      </x:c>
      <x:c r="Q14" s="31" t="n">
        <x:f>MAX(0,P14*(1+Assumptions!$C$60)+Q13)</x:f>
        <x:v>2281099.4974307804</x:v>
      </x:c>
      <x:c r="R14" s="31" t="n">
        <x:f>MAX(0,Q14*(1+Assumptions!$C$60)+R13)</x:f>
        <x:v>2428316.9716080753</x:v>
      </x:c>
      <x:c r="S14" s="31" t="n">
        <x:f>MAX(0,R14*(1+Assumptions!$C$60)+S13)</x:f>
        <x:v>2586858.010660099</x:v>
      </x:c>
      <x:c r="T14" s="31" t="n">
        <x:f>MAX(0,S14*(1+Assumptions!$C$60)+T13)</x:f>
        <x:v>2757499.8583206306</x:v>
      </x:c>
      <x:c r="U14" s="31" t="n">
        <x:f>MAX(0,T14*(1+Assumptions!$C$60)+U13)</x:f>
        <x:v>2941071.159435701</x:v>
      </x:c>
      <x:c r="V14" s="31" t="n">
        <x:f>MAX(0,U14*(1+Assumptions!$C$60)+V13)</x:f>
        <x:v>3138455.3160211476</x:v>
      </x:c>
      <x:c r="W14" s="31" t="n">
        <x:f>MAX(0,V14*(1+Assumptions!$C$60)+W13)</x:f>
        <x:v>3350594.061535538</x:v>
      </x:c>
      <x:c r="X14" s="31" t="n">
        <x:f>MAX(0,W14*(1+Assumptions!$C$60)+X13)</x:f>
        <x:v>3578491.2675417066</x:v>
      </x:c>
      <x:c r="Y14" s="31" t="n">
        <x:f>MAX(0,X14*(1+Assumptions!$C$60)+Y13)</x:f>
        <x:v>3823216.997850623</x:v>
      </x:c>
      <x:c r="Z14" s="31" t="n">
        <x:f>MAX(0,Y14*(1+Assumptions!$C$60)+Z13)</x:f>
        <x:v>4085911.8262216025</x:v>
      </x:c>
      <x:c r="AA14" s="31" t="n">
        <x:f>MAX(0,Z14*(1+Assumptions!$C$60)+AA13)</x:f>
        <x:v>4367791.434736802</x:v>
      </x:c>
      <x:c r="AB14" s="31" t="n">
        <x:f>MAX(0,AA14*(1+Assumptions!$C$60)+AB13)</x:f>
        <x:v>4670151.511079733</x:v>
      </x:c>
      <x:c r="AC14" s="31" t="n">
        <x:f>MAX(0,AB14*(1+Assumptions!$C$60)+AC13)</x:f>
        <x:v>4994372.964131475</x:v>
      </x:c>
      <x:c r="AD14" s="31" t="n">
        <x:f>MAX(0,AC14*(1+Assumptions!$C$60)+AD13)</x:f>
        <x:v>5341927.478559209</x:v>
      </x:c>
      <x:c r="AE14" s="31" t="n">
        <x:f>MAX(0,AD14*(1+Assumptions!$C$60)+AE13)</x:f>
        <x:v>5714383.430414457</x:v>
      </x:c>
      <x:c r="AF14" s="31" t="n">
        <x:f>MAX(0,AE14*(1+Assumptions!$C$60)+AF13)</x:f>
        <x:v>6113412.187188484</x:v>
      </x:c>
      <x:c r="AG14" s="31" t="n">
        <x:f>MAX(0,AF14*(1+Assumptions!$C$60)+AG13)</x:f>
        <x:v>6540794.817295215</x:v>
      </x:c>
    </x:row>
    <x:row r="15" ht="15" customHeight="1">
      <x:c r="A15" s="30" t="s">
        <x:v>650</x:v>
      </x:c>
      <x:c r="B15" s="30" t="s">
        <x:v>241</x:v>
      </x:c>
      <x:c r="C15" s="31" t="n">
        <x:f>Calculations!$C$14</x:f>
        <x:v>181593.75000000003</x:v>
      </x:c>
      <x:c r="D15" s="31" t="n">
        <x:f>MAX(0,C15*(1+Assumptions!$C$60)+D9)</x:f>
        <x:v>193397.34375000003</x:v>
      </x:c>
      <x:c r="E15" s="31" t="n">
        <x:f>MAX(0,D15*(1+Assumptions!$C$60)+E9)</x:f>
        <x:v>205968.17109375002</x:v>
      </x:c>
      <x:c r="F15" s="31" t="n">
        <x:f>MAX(0,E15*(1+Assumptions!$C$60)+F9)</x:f>
        <x:v>219356.10221484376</x:v>
      </x:c>
      <x:c r="G15" s="31" t="n">
        <x:f>MAX(0,F15*(1+Assumptions!$C$60)+G9)</x:f>
        <x:v>233614.2488588086</x:v>
      </x:c>
      <x:c r="H15" s="31" t="n">
        <x:f>MAX(0,G15*(1+Assumptions!$C$60)+H9)</x:f>
        <x:v>248799.17503463113</x:v>
      </x:c>
      <x:c r="I15" s="31" t="n">
        <x:f>MAX(0,H15*(1+Assumptions!$C$60)+I9)</x:f>
        <x:v>264971.12141188217</x:v>
      </x:c>
      <x:c r="J15" s="31" t="n">
        <x:f>MAX(0,I15*(1+Assumptions!$C$60)+J9)</x:f>
        <x:v>282194.2443036545</x:v>
      </x:c>
      <x:c r="K15" s="31" t="n">
        <x:f>MAX(0,J15*(1+Assumptions!$C$60)+K9)</x:f>
        <x:v>300536.870183392</x:v>
      </x:c>
      <x:c r="L15" s="31" t="n">
        <x:f>MAX(0,K15*(1+Assumptions!$C$60)+L9)</x:f>
        <x:v>320071.7667453125</x:v>
      </x:c>
      <x:c r="M15" s="31" t="n">
        <x:f>MAX(0,L15*(1+Assumptions!$C$60)+M9)</x:f>
        <x:v>340876.4315837578</x:v>
      </x:c>
      <x:c r="N15" s="31" t="n">
        <x:f>MAX(0,M15*(1+Assumptions!$C$60)+N9)</x:f>
        <x:v>363033.39963670203</x:v>
      </x:c>
      <x:c r="O15" s="31" t="n">
        <x:f>MAX(0,N15*(1+Assumptions!$C$60)+O9)</x:f>
        <x:v>386630.5706130876</x:v>
      </x:c>
      <x:c r="P15" s="31" t="n">
        <x:f>MAX(0,O15*(1+Assumptions!$C$60)+P9)</x:f>
        <x:v>411761.55770293827</x:v>
      </x:c>
      <x:c r="Q15" s="31" t="n">
        <x:f>MAX(0,P15*(1+Assumptions!$C$60)+Q9)</x:f>
        <x:v>438526.0589536292</x:v>
      </x:c>
      <x:c r="R15" s="31" t="n">
        <x:f>MAX(0,Q15*(1+Assumptions!$C$60)+R9)</x:f>
        <x:v>467030.2527856151</x:v>
      </x:c>
      <x:c r="S15" s="31" t="n">
        <x:f>MAX(0,R15*(1+Assumptions!$C$60)+S9)</x:f>
        <x:v>497387.21921668004</x:v>
      </x:c>
      <x:c r="T15" s="31" t="n">
        <x:f>MAX(0,S15*(1+Assumptions!$C$60)+T9)</x:f>
        <x:v>529717.3884657642</x:v>
      </x:c>
      <x:c r="U15" s="31" t="n">
        <x:f>MAX(0,T15*(1+Assumptions!$C$60)+U9)</x:f>
        <x:v>564149.0187160389</x:v>
      </x:c>
      <x:c r="V15" s="31" t="n">
        <x:f>MAX(0,U15*(1+Assumptions!$C$60)+V9)</x:f>
        <x:v>600818.7049325814</x:v>
      </x:c>
      <x:c r="W15" s="31" t="n">
        <x:f>MAX(0,V15*(1+Assumptions!$C$60)+W9)</x:f>
        <x:v>639871.9207531991</x:v>
      </x:c>
      <x:c r="X15" s="31" t="n">
        <x:f>MAX(0,W15*(1+Assumptions!$C$60)+X9)</x:f>
        <x:v>681463.5956021571</x:v>
      </x:c>
      <x:c r="Y15" s="31" t="n">
        <x:f>MAX(0,X15*(1+Assumptions!$C$60)+Y9)</x:f>
        <x:v>725758.7293162972</x:v>
      </x:c>
      <x:c r="Z15" s="31" t="n">
        <x:f>MAX(0,Y15*(1+Assumptions!$C$60)+Z9)</x:f>
        <x:v>772933.0467218565</x:v>
      </x:c>
      <x:c r="AA15" s="31" t="n">
        <x:f>MAX(0,Z15*(1+Assumptions!$C$60)+AA9)</x:f>
        <x:v>823173.694758777</x:v>
      </x:c>
      <x:c r="AB15" s="31" t="n">
        <x:f>MAX(0,AA15*(1+Assumptions!$C$60)+AB9)</x:f>
        <x:v>876679.9849180975</x:v>
      </x:c>
      <x:c r="AC15" s="31" t="n">
        <x:f>MAX(0,AB15*(1+Assumptions!$C$60)+AC9)</x:f>
        <x:v>933664.1839377738</x:v>
      </x:c>
      <x:c r="AD15" s="31" t="n">
        <x:f>MAX(0,AC15*(1+Assumptions!$C$60)+AD9)</x:f>
        <x:v>994352.355893729</x:v>
      </x:c>
      <x:c r="AE15" s="31" t="n">
        <x:f>MAX(0,AD15*(1+Assumptions!$C$60)+AE9)</x:f>
        <x:v>1058985.2590268215</x:v>
      </x:c>
      <x:c r="AF15" s="31" t="n">
        <x:f>MAX(0,AE15*(1+Assumptions!$C$60)+AF9)</x:f>
        <x:v>1127819.3008635647</x:v>
      </x:c>
      <x:c r="AG15" s="31" t="n">
        <x:f>MAX(0,AF15*(1+Assumptions!$C$60)+AG9)</x:f>
        <x:v>1201127.5554196963</x:v>
      </x:c>
    </x:row>
    <x:row r="16" ht="15" customHeight="1">
      <x:c r="A16" s="30" t="s">
        <x:v>651</x:v>
      </x:c>
      <x:c r="B16" s="30" t="s">
        <x:v>241</x:v>
      </x:c>
      <x:c r="C16" s="31" t="n">
        <x:f t="shared" ref="C16:AG16" si="2">C14+C15</x:f>
        <x:v>1210625</x:v>
      </x:c>
      <x:c r="D16" s="31">
        <x:f t="shared" si="2"/>
        <x:v>1291036.1739427596</x:v>
      </x:c>
      <x:c r="E16" s="31">
        <x:f t="shared" si="2"/>
        <x:v>1378592.9037917987</x:v>
      </x:c>
      <x:c r="F16" s="31">
        <x:f t="shared" si="2"/>
        <x:v>1449008.4508298254</x:v>
      </x:c>
      <x:c r="G16" s="31">
        <x:f t="shared" si="2"/>
        <x:v>1525324.2359482902</x:v>
      </x:c>
      <x:c r="H16" s="31">
        <x:f t="shared" si="2"/>
        <x:v>1607955.5544534447</x:v>
      </x:c>
      <x:c r="I16" s="31">
        <x:f t="shared" si="2"/>
        <x:v>1697345.4048882686</x:v>
      </x:c>
      <x:c r="J16" s="31">
        <x:f t="shared" si="2"/>
        <x:v>1793966.3032651341</x:v>
      </x:c>
      <x:c r="K16" s="31">
        <x:f t="shared" si="2"/>
        <x:v>1898322.2153760078</x:v>
      </x:c>
      <x:c r="L16" s="31">
        <x:f t="shared" si="2"/>
        <x:v>2010950.6148512578</x:v>
      </x:c>
      <x:c r="M16" s="31">
        <x:f t="shared" si="2"/>
        <x:v>2132424.6751363394</x:v>
      </x:c>
      <x:c r="N16" s="31">
        <x:f t="shared" si="2"/>
        <x:v>2263355.6040861988</x:v>
      </x:c>
      <x:c r="O16" s="31">
        <x:f t="shared" si="2"/>
        <x:v>2404395.1304422533</x:v>
      </x:c>
      <x:c r="P16" s="31">
        <x:f t="shared" si="2"/>
        <x:v>2556238.1520585357</x:v>
      </x:c>
      <x:c r="Q16" s="31">
        <x:f t="shared" si="2"/>
        <x:v>2719625.5563844098</x:v>
      </x:c>
      <x:c r="R16" s="31">
        <x:f t="shared" si="2"/>
        <x:v>2895347.2243936905</x:v>
      </x:c>
      <x:c r="S16" s="31">
        <x:f t="shared" si="2"/>
        <x:v>3084245.229876779</x:v>
      </x:c>
      <x:c r="T16" s="31">
        <x:f t="shared" si="2"/>
        <x:v>3287217.2467863951</x:v>
      </x:c>
      <x:c r="U16" s="31">
        <x:f t="shared" si="2"/>
        <x:v>3505220.1781517398</x:v>
      </x:c>
      <x:c r="V16" s="31">
        <x:f t="shared" si="2"/>
        <x:v>3739274.0209537288</x:v>
      </x:c>
      <x:c r="W16" s="31">
        <x:f t="shared" si="2"/>
        <x:v>3990465.9822887373</x:v>
      </x:c>
      <x:c r="X16" s="31">
        <x:f t="shared" si="2"/>
        <x:v>4259954.8631438632</x:v>
      </x:c>
      <x:c r="Y16" s="31">
        <x:f t="shared" si="2"/>
        <x:v>4548975.72716692</x:v>
      </x:c>
      <x:c r="Z16" s="31">
        <x:f t="shared" si="2"/>
        <x:v>4858844.8729434591</x:v>
      </x:c>
      <x:c r="AA16" s="31">
        <x:f t="shared" si="2"/>
        <x:v>5190965.1294955797</x:v>
      </x:c>
      <x:c r="AB16" s="31">
        <x:f t="shared" si="2"/>
        <x:v>5546831.4959978312</x:v>
      </x:c>
      <x:c r="AC16" s="31">
        <x:f t="shared" si="2"/>
        <x:v>5928037.1480692495</x:v>
      </x:c>
      <x:c r="AD16" s="31">
        <x:f t="shared" si="2"/>
        <x:v>6336279.8344529383</x:v>
      </x:c>
      <x:c r="AE16" s="31">
        <x:f t="shared" si="2"/>
        <x:v>6773368.6894412786</x:v>
      </x:c>
      <x:c r="AF16" s="31">
        <x:f t="shared" si="2"/>
        <x:v>7241231.4880520487</x:v>
      </x:c>
      <x:c r="AG16" s="31">
        <x:f t="shared" si="2"/>
        <x:v>7741922.3727149116</x:v>
      </x:c>
    </x:row>
    <x:row r="17">
      <x:c r="A17" s="11" t="s">
        <x:v>635</x:v>
      </x:c>
      <x:c r="B17" s="11" t="s">
        <x:v>652</x:v>
      </x:c>
      <x:c r="C17" s="32" t="n">
        <x:f>(1+Assumptions!$C$62)^C$5</x:f>
        <x:v>1</x:v>
      </x:c>
      <x:c r="D17" s="32" t="n">
        <x:f>(1+Assumptions!$C$62)^D$5</x:f>
        <x:v>1.025</x:v>
      </x:c>
      <x:c r="E17" s="32" t="n">
        <x:f>(1+Assumptions!$C$62)^E$5</x:f>
        <x:v>1.050625</x:v>
      </x:c>
      <x:c r="F17" s="32" t="n">
        <x:f>(1+Assumptions!$C$62)^F$5</x:f>
        <x:v>1.0768906249999999</x:v>
      </x:c>
      <x:c r="G17" s="32" t="n">
        <x:f>(1+Assumptions!$C$62)^G$5</x:f>
        <x:v>1.1038128906249998</x:v>
      </x:c>
      <x:c r="H17" s="32" t="n">
        <x:f>(1+Assumptions!$C$62)^H$5</x:f>
        <x:v>1.1314082128906247</x:v>
      </x:c>
      <x:c r="I17" s="32" t="n">
        <x:f>(1+Assumptions!$C$62)^I$5</x:f>
        <x:v>1.1596934182128902</x:v>
      </x:c>
      <x:c r="J17" s="32" t="n">
        <x:f>(1+Assumptions!$C$62)^J$5</x:f>
        <x:v>1.1886857536682125</x:v>
      </x:c>
      <x:c r="K17" s="32" t="n">
        <x:f>(1+Assumptions!$C$62)^K$5</x:f>
        <x:v>1.2184028975099177</x:v>
      </x:c>
      <x:c r="L17" s="32" t="n">
        <x:f>(1+Assumptions!$C$62)^L$5</x:f>
        <x:v>1.2488629699476654</x:v>
      </x:c>
      <x:c r="M17" s="32" t="n">
        <x:f>(1+Assumptions!$C$62)^M$5</x:f>
        <x:v>1.280084544196357</x:v>
      </x:c>
      <x:c r="N17" s="32" t="n">
        <x:f>(1+Assumptions!$C$62)^N$5</x:f>
        <x:v>1.312086657801266</x:v>
      </x:c>
      <x:c r="O17" s="32" t="n">
        <x:f>(1+Assumptions!$C$62)^O$5</x:f>
        <x:v>1.3448888242462975</x:v>
      </x:c>
      <x:c r="P17" s="32" t="n">
        <x:f>(1+Assumptions!$C$62)^P$5</x:f>
        <x:v>1.378511044852455</x:v>
      </x:c>
      <x:c r="Q17" s="32" t="n">
        <x:f>(1+Assumptions!$C$62)^Q$5</x:f>
        <x:v>1.4129738209737661</x:v>
      </x:c>
      <x:c r="R17" s="32" t="n">
        <x:f>(1+Assumptions!$C$62)^R$5</x:f>
        <x:v>1.4482981664981105</x:v>
      </x:c>
      <x:c r="S17" s="32" t="n">
        <x:f>(1+Assumptions!$C$62)^S$5</x:f>
        <x:v>1.4845056206605631</x:v>
      </x:c>
      <x:c r="T17" s="32" t="n">
        <x:f>(1+Assumptions!$C$62)^T$5</x:f>
        <x:v>1.521618261177077</x:v>
      </x:c>
      <x:c r="U17" s="32" t="n">
        <x:f>(1+Assumptions!$C$62)^U$5</x:f>
        <x:v>1.559658717706504</x:v>
      </x:c>
      <x:c r="V17" s="32" t="n">
        <x:f>(1+Assumptions!$C$62)^V$5</x:f>
        <x:v>1.5986501856491666</x:v>
      </x:c>
      <x:c r="W17" s="32" t="n">
        <x:f>(1+Assumptions!$C$62)^W$5</x:f>
        <x:v>1.6386164402903955</x:v>
      </x:c>
      <x:c r="X17" s="32" t="n">
        <x:f>(1+Assumptions!$C$62)^X$5</x:f>
        <x:v>1.6795818512976552</x:v>
      </x:c>
      <x:c r="Y17" s="32" t="n">
        <x:f>(1+Assumptions!$C$62)^Y$5</x:f>
        <x:v>1.7215713975800966</x:v>
      </x:c>
      <x:c r="Z17" s="32" t="n">
        <x:f>(1+Assumptions!$C$62)^Z$5</x:f>
        <x:v>1.764610682519599</x:v>
      </x:c>
      <x:c r="AA17" s="32" t="n">
        <x:f>(1+Assumptions!$C$62)^AA$5</x:f>
        <x:v>1.808725949582589</x:v>
      </x:c>
      <x:c r="AB17" s="32" t="n">
        <x:f>(1+Assumptions!$C$62)^AB$5</x:f>
        <x:v>1.8539440983221533</x:v>
      </x:c>
      <x:c r="AC17" s="32" t="n">
        <x:f>(1+Assumptions!$C$62)^AC$5</x:f>
        <x:v>1.900292700780207</x:v>
      </x:c>
      <x:c r="AD17" s="32" t="n">
        <x:f>(1+Assumptions!$C$62)^AD$5</x:f>
        <x:v>1.9478000182997122</x:v>
      </x:c>
      <x:c r="AE17" s="32" t="n">
        <x:f>(1+Assumptions!$C$62)^AE$5</x:f>
        <x:v>1.9964950187572048</x:v>
      </x:c>
      <x:c r="AF17" s="32" t="n">
        <x:f>(1+Assumptions!$C$62)^AF$5</x:f>
        <x:v>2.046407394226135</x:v>
      </x:c>
      <x:c r="AG17" s="32" t="n">
        <x:f>(1+Assumptions!$C$62)^AG$5</x:f>
        <x:v>2.097567579081788</x:v>
      </x:c>
    </x:row>
    <x:row r="18" ht="15" customHeight="1">
      <x:c r="A18" s="30" t="s">
        <x:v>653</x:v>
      </x:c>
      <x:c r="B18" s="30" t="s">
        <x:v>241</x:v>
      </x:c>
      <x:c r="C18" s="31" t="n">
        <x:f>C14/C17</x:f>
        <x:v>1029031.25</x:v>
      </x:c>
      <x:c r="D18" s="31" t="n">
        <x:f>D14/D17</x:f>
        <x:v>1070867.1514075706</x:v>
      </x:c>
      <x:c r="E18" s="31" t="n">
        <x:f t="shared" ref="E18:AG18" si="3">E14/E17</x:f>
        <x:v>1116121.1019136694</x:v>
      </x:c>
      <x:c r="F18" s="31">
        <x:f t="shared" si="3"/>
        <x:v>1141854.4465599575</x:v>
      </x:c>
      <x:c r="G18" s="31">
        <x:f t="shared" si="3"/>
        <x:v>1170225.4956979991</x:v>
      </x:c>
      <x:c r="H18" s="31">
        <x:f t="shared" si="3"/>
        <x:v>1201296.1934811461</x:v>
      </x:c>
      <x:c r="I18" s="31">
        <x:f t="shared" si="3"/>
        <x:v>1235131.8555241115</x:v>
      </x:c>
      <x:c r="J18" s="31">
        <x:f t="shared" si="3"/>
        <x:v>1271801.2765747737</x:v>
      </x:c>
      <x:c r="K18" s="31">
        <x:f t="shared" si="3"/>
        <x:v>1311376.8429622517</x:v>
      </x:c>
      <x:c r="L18" s="31">
        <x:f t="shared" si="3"/>
        <x:v>1353934.6499935079</x:v>
      </x:c>
      <x:c r="M18" s="31">
        <x:f t="shared" si="3"/>
        <x:v>1399554.6244778102</x:v>
      </x:c>
      <x:c r="N18" s="31">
        <x:f t="shared" si="3"/>
        <x:v>1448320.6525657144</x:v>
      </x:c>
      <x:c r="O18" s="31">
        <x:f t="shared" si="3"/>
        <x:v>1500320.7130968324</x:v>
      </x:c>
      <x:c r="P18" s="31">
        <x:f t="shared" si="3"/>
        <x:v>1555647.0166585613</x:v>
      </x:c>
      <x:c r="Q18" s="31">
        <x:f t="shared" si="3"/>
        <x:v>1614396.1505661416</x:v>
      </x:c>
      <x:c r="R18" s="31">
        <x:f t="shared" si="3"/>
        <x:v>1676669.2299829293</x:v>
      </x:c>
      <x:c r="S18" s="31">
        <x:f t="shared" si="3"/>
        <x:v>1742572.0554086012</x:v>
      </x:c>
      <x:c r="T18" s="31">
        <x:f t="shared" si="3"/>
        <x:v>1812215.2767721871</x:v>
      </x:c>
      <x:c r="U18" s="31">
        <x:f t="shared" si="3"/>
        <x:v>1885714.5643763528</x:v>
      </x:c>
      <x:c r="V18" s="31">
        <x:f t="shared" si="3"/>
        <x:v>1963190.7869492474</x:v>
      </x:c>
      <x:c r="W18" s="31">
        <x:f t="shared" si="3"/>
        <x:v>2044770.1970704908</x:v>
      </x:c>
      <x:c r="X18" s="31">
        <x:f t="shared" si="3"/>
        <x:v>2130584.6242485545</x:v>
      </x:c>
      <x:c r="Y18" s="31">
        <x:f t="shared" si="3"/>
        <x:v>2220771.6759378528</x:v>
      </x:c>
      <x:c r="Z18" s="31">
        <x:f t="shared" si="3"/>
        <x:v>2315474.9467953658</x:v>
      </x:c>
      <x:c r="AA18" s="31">
        <x:f t="shared" si="3"/>
        <x:v>2414844.2364885542</x:v>
      </x:c>
      <x:c r="AB18" s="31">
        <x:f t="shared" si="3"/>
        <x:v>2519035.7763787424</x:v>
      </x:c>
      <x:c r="AC18" s="31">
        <x:f t="shared" si="3"/>
        <x:v>2628212.4654169991</x:v>
      </x:c>
      <x:c r="AD18" s="31">
        <x:f t="shared" si="3"/>
        <x:v>2742544.1156029576</x:v>
      </x:c>
      <x:c r="AE18" s="31">
        <x:f t="shared" si="3"/>
        <x:v>2862207.707370888</x:v>
      </x:c>
      <x:c r="AF18" s="31">
        <x:f t="shared" si="3"/>
        <x:v>2987387.6552817668</x:v>
      </x:c>
      <x:c r="AG18" s="31">
        <x:f t="shared" si="3"/>
        <x:v>3118276.0844150982</x:v>
      </x:c>
    </x:row>
    <x:row r="19" ht="15" customHeight="1">
      <x:c r="A19" s="30" t="s">
        <x:v>654</x:v>
      </x:c>
      <x:c r="B19" s="30" t="s">
        <x:v>241</x:v>
      </x:c>
      <x:c r="C19" s="31" t="n">
        <x:f t="shared" ref="C19:AG19" si="4">C15/C17</x:f>
        <x:v>181593.75000000003</x:v>
      </x:c>
      <x:c r="D19" s="31">
        <x:f t="shared" si="4"/>
        <x:v>188680.33536585371</x:v>
      </x:c>
      <x:c r="E19" s="31">
        <x:f t="shared" si="4"/>
        <x:v>196043.47040452115</x:v>
      </x:c>
      <x:c r="F19" s="31">
        <x:f t="shared" si="4"/>
        <x:v>203693.94729835613</x:v>
      </x:c>
      <x:c r="G19" s="31">
        <x:f t="shared" si="4"/>
        <x:v>211642.97938804809</x:v>
      </x:c>
      <x:c r="H19" s="31">
        <x:f t="shared" si="4"/>
        <x:v>219902.21760806948</x:v>
      </x:c>
      <x:c r="I19" s="31">
        <x:f t="shared" si="4"/>
        <x:v>228483.76756350635</x:v>
      </x:c>
      <x:c r="J19" s="31">
        <x:f t="shared" si="4"/>
        <x:v>237400.20727330167</x:v>
      </x:c>
      <x:c r="K19" s="31">
        <x:f t="shared" si="4"/>
        <x:v>246664.60560591836</x:v>
      </x:c>
      <x:c r="L19" s="31">
        <x:f t="shared" si="4"/>
        <x:v>256290.54143444204</x:v>
      </x:c>
      <x:c r="M19" s="31">
        <x:f t="shared" si="4"/>
        <x:v>266292.12353920075</x:v>
      </x:c>
      <x:c r="N19" s="31">
        <x:f t="shared" si="4"/>
        <x:v>276684.01128707197</x:v>
      </x:c>
      <x:c r="O19" s="31">
        <x:f t="shared" si="4"/>
        <x:v>287481.43611778697</x:v>
      </x:c>
      <x:c r="P19" s="31">
        <x:f t="shared" si="4"/>
        <x:v>298700.22386872501</x:v>
      </x:c>
      <x:c r="Q19" s="31">
        <x:f t="shared" si="4"/>
        <x:v>310356.81797091913</x:v>
      </x:c>
      <x:c r="R19" s="31">
        <x:f t="shared" si="4"/>
        <x:v>322468.30355027202</x:v>
      </x:c>
      <x:c r="S19" s="31">
        <x:f t="shared" si="4"/>
        <x:v>335052.43246930704</x:v>
      </x:c>
      <x:c r="T19" s="31">
        <x:f t="shared" si="4"/>
        <x:v>348127.64934615808</x:v>
      </x:c>
      <x:c r="U19" s="31">
        <x:f t="shared" si="4"/>
        <x:v>361713.11858893494</x:v>
      </x:c>
      <x:c r="V19" s="31">
        <x:f t="shared" si="4"/>
        <x:v>375828.75248508848</x:v>
      </x:c>
      <x:c r="W19" s="31">
        <x:f t="shared" si="4"/>
        <x:v>390495.2403869456</x:v>
      </x:c>
      <x:c r="X19" s="31">
        <x:f t="shared" si="4"/>
        <x:v>405734.07903619233</x:v>
      </x:c>
      <x:c r="Y19" s="31">
        <x:f t="shared" si="4"/>
        <x:v>421567.604071751</x:v>
      </x:c>
      <x:c r="Z19" s="31">
        <x:f t="shared" si="4"/>
        <x:v>438019.0227672339</x:v>
      </x:c>
      <x:c r="AA19" s="31">
        <x:f t="shared" si="4"/>
        <x:v>455112.44804595521</x:v>
      </x:c>
      <x:c r="AB19" s="31">
        <x:f t="shared" si="4"/>
        <x:v>472872.93382335838</x:v>
      </x:c>
      <x:c r="AC19" s="31">
        <x:f t="shared" si="4"/>
        <x:v>491326.5117286602</x:v>
      </x:c>
      <x:c r="AD19" s="31">
        <x:f t="shared" si="4"/>
        <x:v>510500.22925953474</x:v>
      </x:c>
      <x:c r="AE19" s="31">
        <x:f t="shared" si="4"/>
        <x:v>530422.18942576053</x:v>
      </x:c>
      <x:c r="AF19" s="31">
        <x:f t="shared" si="4"/>
        <x:v>551121.59193993639</x:v>
      </x:c>
      <x:c r="AG19" s="31">
        <x:f t="shared" si="4"/>
        <x:v>572628.7760156414</x:v>
      </x:c>
    </x:row>
    <x:row r="20" ht="15" customHeight="1">
      <x:c r="A20" s="30" t="s">
        <x:v>655</x:v>
      </x:c>
      <x:c r="B20" s="30" t="s">
        <x:v>241</x:v>
      </x:c>
      <x:c r="C20" s="31" t="n">
        <x:f t="shared" ref="C20:AG20" si="5">C16/C17</x:f>
        <x:v>1210625</x:v>
      </x:c>
      <x:c r="D20" s="31">
        <x:f t="shared" si="5"/>
        <x:v>1259547.4867734241</x:v>
      </x:c>
      <x:c r="E20" s="31">
        <x:f t="shared" si="5"/>
        <x:v>1312164.5723181905</x:v>
      </x:c>
      <x:c r="F20" s="31">
        <x:f t="shared" si="5"/>
        <x:v>1345548.3938583136</x:v>
      </x:c>
      <x:c r="G20" s="31">
        <x:f t="shared" si="5"/>
        <x:v>1381868.4750860471</x:v>
      </x:c>
      <x:c r="H20" s="31">
        <x:f t="shared" si="5"/>
        <x:v>1421198.4110892154</x:v>
      </x:c>
      <x:c r="I20" s="31">
        <x:f t="shared" si="5"/>
        <x:v>1463615.6230876178</x:v>
      </x:c>
      <x:c r="J20" s="31">
        <x:f t="shared" si="5"/>
        <x:v>1509201.4838480754</x:v>
      </x:c>
      <x:c r="K20" s="31">
        <x:f t="shared" si="5"/>
        <x:v>1558041.44856817</x:v>
      </x:c>
      <x:c r="L20" s="31">
        <x:f t="shared" si="5"/>
        <x:v>1610225.19142795</x:v>
      </x:c>
      <x:c r="M20" s="31">
        <x:f t="shared" si="5"/>
        <x:v>1665846.7480170112</x:v>
      </x:c>
      <x:c r="N20" s="31">
        <x:f t="shared" si="5"/>
        <x:v>1725004.6638527864</x:v>
      </x:c>
      <x:c r="O20" s="31">
        <x:f t="shared" si="5"/>
        <x:v>1787802.1492146195</x:v>
      </x:c>
      <x:c r="P20" s="31">
        <x:f t="shared" si="5"/>
        <x:v>1854347.2405272862</x:v>
      </x:c>
      <x:c r="Q20" s="31">
        <x:f t="shared" si="5"/>
        <x:v>1924752.9685370608</x:v>
      </x:c>
      <x:c r="R20" s="31">
        <x:f t="shared" si="5"/>
        <x:v>1999137.5335332013</x:v>
      </x:c>
      <x:c r="S20" s="31">
        <x:f t="shared" si="5"/>
        <x:v>2077624.4878779084</x:v>
      </x:c>
      <x:c r="T20" s="31">
        <x:f t="shared" si="5"/>
        <x:v>2160342.9261183455</x:v>
      </x:c>
      <x:c r="U20" s="31">
        <x:f t="shared" si="5"/>
        <x:v>2247427.6829652875</x:v>
      </x:c>
      <x:c r="V20" s="31">
        <x:f t="shared" si="5"/>
        <x:v>2339019.5394343357</x:v>
      </x:c>
      <x:c r="W20" s="31">
        <x:f t="shared" si="5"/>
        <x:v>2435265.4374574362</x:v>
      </x:c>
      <x:c r="X20" s="31">
        <x:f t="shared" si="5"/>
        <x:v>2536318.7032847465</x:v>
      </x:c>
      <x:c r="Y20" s="31">
        <x:f t="shared" si="5"/>
        <x:v>2642339.2800096041</x:v>
      </x:c>
      <x:c r="Z20" s="31">
        <x:f t="shared" si="5"/>
        <x:v>2753493.9695625994</x:v>
      </x:c>
      <x:c r="AA20" s="31">
        <x:f t="shared" si="5"/>
        <x:v>2869956.6845345097</x:v>
      </x:c>
      <x:c r="AB20" s="31">
        <x:f t="shared" si="5"/>
        <x:v>2991908.7102021012</x:v>
      </x:c>
      <x:c r="AC20" s="31">
        <x:f t="shared" si="5"/>
        <x:v>3119538.9771456593</x:v>
      </x:c>
      <x:c r="AD20" s="31">
        <x:f t="shared" si="5"/>
        <x:v>3253044.3448624928</x:v>
      </x:c>
      <x:c r="AE20" s="31">
        <x:f t="shared" si="5"/>
        <x:v>3392629.8967966484</x:v>
      </x:c>
      <x:c r="AF20" s="31">
        <x:f t="shared" si="5"/>
        <x:v>3538509.2472217032</x:v>
      </x:c>
      <x:c r="AG20" s="31">
        <x:f t="shared" si="5"/>
        <x:v>3690904.8604307398</x:v>
      </x:c>
    </x:row>
    <x:row r="21">
      <x:c r="A21" s="11" t="s">
        <x:v>656</x:v>
      </x:c>
      <x:c r="B21" s="11" t="s">
        <x:v>248</x:v>
      </x:c>
      <x:c r="C21" s="16" t="n">
        <x:f>(C10+C11)/Assumptions!$C$6</x:f>
        <x:v>21970.88758810335</x:v>
      </x:c>
      <x:c r="D21" s="16" t="n">
        <x:f>(D10+D11)/Assumptions!$C$6</x:f>
        <x:v>22429.787588103354</x:v>
      </x:c>
      <x:c r="E21" s="16" t="n">
        <x:f>(E10+E11)/Assumptions!$C$6</x:f>
        <x:v>22901.933788103353</x:v>
      </x:c>
      <x:c r="F21" s="16" t="n">
        <x:f>(F10+F11)/Assumptions!$C$6</x:f>
        <x:v>23387.71067170335</x:v>
      </x:c>
      <x:c r="G21" s="16" t="n">
        <x:f>(G10+G11)/Assumptions!$C$6</x:f>
        <x:v>23887.513962944155</x:v>
      </x:c>
      <x:c r="H21" s="16" t="n">
        <x:f>(H10+H11)/Assumptions!$C$6</x:f>
        <x:v>24401.7509579747</x:v>
      </x:c>
      <x:c r="I21" s="16" t="n">
        <x:f>(I10+I11)/Assumptions!$C$6</x:f>
        <x:v>24930.84086662166</x:v>
      </x:c>
      <x:c r="J21" s="16" t="n">
        <x:f>(J10+J11)/Assumptions!$C$6</x:f>
        <x:v>25475.215164161364</x:v>
      </x:c>
      <x:c r="K21" s="16" t="n">
        <x:f>(K10+K11)/Assumptions!$C$6</x:f>
        <x:v>26035.317953603186</x:v>
      </x:c>
      <x:c r="L21" s="16" t="n">
        <x:f>(L10+L11)/Assumptions!$C$6</x:f>
        <x:v>26611.606338803478</x:v>
      </x:c>
      <x:c r="M21" s="16" t="n">
        <x:f>(M10+M11)/Assumptions!$C$6</x:f>
        <x:v>27204.55080873848</x:v>
      </x:c>
      <x:c r="N21" s="16" t="n">
        <x:f>(N10+N11)/Assumptions!$C$6</x:f>
        <x:v>27814.63563327525</x:v>
      </x:c>
      <x:c r="O21" s="16" t="n">
        <x:f>(O10+O11)/Assumptions!$C$6</x:f>
        <x:v>28442.35927078978</x:v>
      </x:c>
      <x:c r="P21" s="16" t="n">
        <x:f>(P10+P11)/Assumptions!$C$6</x:f>
        <x:v>29088.23478799258</x:v>
      </x:c>
      <x:c r="Q21" s="16" t="n">
        <x:f>(Q10+Q11)/Assumptions!$C$6</x:f>
        <x:v>29752.790292332862</x:v>
      </x:c>
      <x:c r="R21" s="16" t="n">
        <x:f>(R10+R11)/Assumptions!$C$6</x:f>
        <x:v>30436.56937736428</x:v>
      </x:c>
      <x:c r="S21" s="16" t="n">
        <x:f>(S10+S11)/Assumptions!$C$6</x:f>
        <x:v>31140.131581466765</x:v>
      </x:c>
      <x:c r="T21" s="16" t="n">
        <x:f>(T10+T11)/Assumptions!$C$6</x:f>
        <x:v>31864.05286033145</x:v>
      </x:c>
      <x:c r="U21" s="16" t="n">
        <x:f>(U10+U11)/Assumptions!$C$6</x:f>
        <x:v>32608.926073628176</x:v>
      </x:c>
      <x:c r="V21" s="16" t="n">
        <x:f>(V10+V11)/Assumptions!$C$6</x:f>
        <x:v>33375.36148628826</x:v>
      </x:c>
      <x:c r="W21" s="16" t="n">
        <x:f>(W10+W11)/Assumptions!$C$6</x:f>
        <x:v>34163.98728484844</x:v>
      </x:c>
      <x:c r="X21" s="16" t="n">
        <x:f>(X10+X11)/Assumptions!$C$6</x:f>
        <x:v>34975.450109316014</x:v>
      </x:c>
      <x:c r="Y21" s="16" t="n">
        <x:f>(Y10+Y11)/Assumptions!$C$6</x:f>
        <x:v>35810.41560102946</x:v>
      </x:c>
      <x:c r="Z21" s="16" t="n">
        <x:f>(Z10+Z11)/Assumptions!$C$6</x:f>
        <x:v>36669.568967003346</x:v>
      </x:c>
      <x:c r="AA21" s="16" t="n">
        <x:f>(AA10+AA11)/Assumptions!$C$6</x:f>
        <x:v>37553.6155612621</x:v>
      </x:c>
      <x:c r="AB21" s="16" t="n">
        <x:f>(AB10+AB11)/Assumptions!$C$6</x:f>
        <x:v>38463.2814836824</x:v>
      </x:c>
      <x:c r="AC21" s="16" t="n">
        <x:f>(AC10+AC11)/Assumptions!$C$6</x:f>
        <x:v>39399.314196880565</x:v>
      </x:c>
      <x:c r="AD21" s="16" t="n">
        <x:f>(AD10+AD11)/Assumptions!$C$6</x:f>
        <x:v>40362.48316169784</x:v>
      </x:c>
      <x:c r="AE21" s="16" t="n">
        <x:f>(AE10+AE11)/Assumptions!$C$6</x:f>
        <x:v>41353.580491854125</x:v>
      </x:c>
      <x:c r="AF21" s="16" t="n">
        <x:f>(AF10+AF11)/Assumptions!$C$6</x:f>
        <x:v>42373.421628357835</x:v>
      </x:c>
      <x:c r="AG21" s="16" t="n">
        <x:f>(AG10+AG11)/Assumptions!$C$6</x:f>
        <x:v>43422.84603427901</x:v>
      </x:c>
    </x:row>
    <x:row r="22">
      <x:c r="A22" s="11" t="s">
        <x:v>657</x:v>
      </x:c>
      <x:c r="B22" s="11" t="s">
        <x:v>241</x:v>
      </x:c>
      <x:c r="C22" s="16" t="n">
        <x:f>C21*Assumptions!$C$32+Assumptions!$C$33</x:f>
        <x:v>363650.6510572402</x:v>
      </x:c>
      <x:c r="D22" s="16" t="n">
        <x:f>D21*Assumptions!$C$32+Assumptions!$C$33</x:f>
        <x:v>369157.45105724025</x:v>
      </x:c>
      <x:c r="E22" s="16" t="n">
        <x:f>E21*Assumptions!$C$32+Assumptions!$C$33</x:f>
        <x:v>374823.2054572402</x:v>
      </x:c>
      <x:c r="F22" s="16" t="n">
        <x:f>F21*Assumptions!$C$32+Assumptions!$C$33</x:f>
        <x:v>380652.5280604402</x:v>
      </x:c>
      <x:c r="G22" s="16" t="n">
        <x:f>G21*Assumptions!$C$32+Assumptions!$C$33</x:f>
        <x:v>386650.16755532986</x:v>
      </x:c>
      <x:c r="H22" s="16" t="n">
        <x:f>H21*Assumptions!$C$32+Assumptions!$C$33</x:f>
        <x:v>392821.0114956964</x:v>
      </x:c>
      <x:c r="I22" s="16" t="n">
        <x:f>I21*Assumptions!$C$32+Assumptions!$C$33</x:f>
        <x:v>399170.09039945994</x:v>
      </x:c>
      <x:c r="J22" s="16" t="n">
        <x:f>J21*Assumptions!$C$32+Assumptions!$C$33</x:f>
        <x:v>405702.5819699364</x:v>
      </x:c>
      <x:c r="K22" s="16" t="n">
        <x:f>K21*Assumptions!$C$32+Assumptions!$C$33</x:f>
        <x:v>412423.81544323824</x:v>
      </x:c>
      <x:c r="L22" s="16" t="n">
        <x:f>L21*Assumptions!$C$32+Assumptions!$C$33</x:f>
        <x:v>419339.2760656417</x:v>
      </x:c>
      <x:c r="M22" s="16" t="n">
        <x:f>M21*Assumptions!$C$32+Assumptions!$C$33</x:f>
        <x:v>426454.60970486177</x:v>
      </x:c>
      <x:c r="N22" s="16" t="n">
        <x:f>N21*Assumptions!$C$32+Assumptions!$C$33</x:f>
        <x:v>433775.627599303</x:v>
      </x:c>
      <x:c r="O22" s="16" t="n">
        <x:f>O21*Assumptions!$C$32+Assumptions!$C$33</x:f>
        <x:v>441308.3112494774</x:v>
      </x:c>
      <x:c r="P22" s="16" t="n">
        <x:f>P21*Assumptions!$C$32+Assumptions!$C$33</x:f>
        <x:v>449058.81745591096</x:v>
      </x:c>
      <x:c r="Q22" s="16" t="n">
        <x:f>Q21*Assumptions!$C$32+Assumptions!$C$33</x:f>
        <x:v>457033.48350799433</x:v>
      </x:c>
      <x:c r="R22" s="16" t="n">
        <x:f>R21*Assumptions!$C$32+Assumptions!$C$33</x:f>
        <x:v>465238.83252837136</x:v>
      </x:c>
      <x:c r="S22" s="16" t="n">
        <x:f>S21*Assumptions!$C$32+Assumptions!$C$33</x:f>
        <x:v>473681.5789776012</x:v>
      </x:c>
      <x:c r="T22" s="16" t="n">
        <x:f>T21*Assumptions!$C$32+Assumptions!$C$33</x:f>
        <x:v>482368.6343239774</x:v>
      </x:c>
      <x:c r="U22" s="16" t="n">
        <x:f>U21*Assumptions!$C$32+Assumptions!$C$33</x:f>
        <x:v>491307.1128835381</x:v>
      </x:c>
      <x:c r="V22" s="16" t="n">
        <x:f>V21*Assumptions!$C$32+Assumptions!$C$33</x:f>
        <x:v>500504.33783545916</x:v>
      </x:c>
      <x:c r="W22" s="16" t="n">
        <x:f>W21*Assumptions!$C$32+Assumptions!$C$33</x:f>
        <x:v>509967.84741818125</x:v>
      </x:c>
      <x:c r="X22" s="16" t="n">
        <x:f>X21*Assumptions!$C$32+Assumptions!$C$33</x:f>
        <x:v>519705.4013117922</x:v>
      </x:c>
      <x:c r="Y22" s="16" t="n">
        <x:f>Y21*Assumptions!$C$32+Assumptions!$C$33</x:f>
        <x:v>529724.9872123535</x:v>
      </x:c>
      <x:c r="Z22" s="16" t="n">
        <x:f>Z21*Assumptions!$C$32+Assumptions!$C$33</x:f>
        <x:v>540034.8276040402</x:v>
      </x:c>
      <x:c r="AA22" s="16" t="n">
        <x:f>AA21*Assumptions!$C$32+Assumptions!$C$33</x:f>
        <x:v>550643.3867351452</x:v>
      </x:c>
      <x:c r="AB22" s="16" t="n">
        <x:f>AB21*Assumptions!$C$32+Assumptions!$C$33</x:f>
        <x:v>561559.3778041889</x:v>
      </x:c>
      <x:c r="AC22" s="16" t="n">
        <x:f>AC21*Assumptions!$C$32+Assumptions!$C$33</x:f>
        <x:v>572791.7703625668</x:v>
      </x:c>
      <x:c r="AD22" s="16" t="n">
        <x:f>AD21*Assumptions!$C$32+Assumptions!$C$33</x:f>
        <x:v>584349.7979403741</x:v>
      </x:c>
      <x:c r="AE22" s="16" t="n">
        <x:f>AE21*Assumptions!$C$32+Assumptions!$C$33</x:f>
        <x:v>596242.9659022496</x:v>
      </x:c>
      <x:c r="AF22" s="16" t="n">
        <x:f>AF21*Assumptions!$C$32+Assumptions!$C$33</x:f>
        <x:v>608481.059540294</x:v>
      </x:c>
      <x:c r="AG22" s="16" t="n">
        <x:f>AG21*Assumptions!$C$32+Assumptions!$C$33</x:f>
        <x:v>621074.1524113482</x:v>
      </x:c>
    </x:row>
    <x:row r="23">
      <x:c r="A23" s="11" t="s">
        <x:v>658</x:v>
      </x:c>
      <x:c r="B23" s="11" t="s">
        <x:v>182</x:v>
      </x:c>
      <x:c r="C23" s="33" t="n">
        <x:f t="shared" ref="C23:AG23" si="6">IF(C21&gt;0,C14/C21,0)</x:f>
        <x:v>46.83612557178587</x:v>
      </x:c>
      <x:c r="D23" s="33">
        <x:f t="shared" si="6"/>
        <x:v>48.936657374987433</x:v>
      </x:c>
      <x:c r="E23" s="33">
        <x:f t="shared" si="6"/>
        <x:v>51.201996457922725</x:v>
      </x:c>
      <x:c r="F23" s="33">
        <x:f t="shared" si="6"/>
        <x:v>52.576858243022933</x:v>
      </x:c>
      <x:c r="G23" s="33">
        <x:f t="shared" si="6"/>
        <x:v>54.074693126009898</x:v>
      </x:c>
      <x:c r="H23" s="33">
        <x:f t="shared" si="6"/>
        <x:v>55.699133302343199</x:v>
      </x:c>
      <x:c r="I23" s="33">
        <x:f t="shared" si="6"/>
        <x:v>57.453909843614724</x:v>
      </x:c>
      <x:c r="J23" s="33">
        <x:f t="shared" si="6"/>
        <x:v>59.342857330926364</x:v>
      </x:c>
      <x:c r="K23" s="33">
        <x:f t="shared" si="6"/>
        <x:v>61.369918663562494</x:v>
      </x:c>
      <x:c r="L23" s="33">
        <x:f t="shared" si="6"/>
        <x:v>63.5391500452344</x:v>
      </x:c>
      <x:c r="M23" s="33">
        <x:f t="shared" si="6"/>
        <x:v>65.854726150343609</x:v>
      </x:c>
      <x:c r="N23" s="33">
        <x:f t="shared" si="6"/>
        <x:v>68.320945472897009</x:v>
      </x:c>
      <x:c r="O23" s="33">
        <x:f t="shared" si="6"/>
        <x:v>70.942235860911993</x:v>
      </x:c>
      <x:c r="P23" s="33">
        <x:f t="shared" si="6"/>
        <x:v>73.723160239370131</x:v>
      </x:c>
      <x:c r="Q23" s="33">
        <x:f t="shared" si="6"/>
        <x:v>76.668422525016339</x:v>
      </x:c>
      <x:c r="R23" s="33">
        <x:f t="shared" si="6"/>
        <x:v>79.782873736552517</x:v>
      </x:c>
      <x:c r="S23" s="33">
        <x:f t="shared" si="6"/>
        <x:v>83.0715183040422</x:v>
      </x:c>
      <x:c r="T23" s="33">
        <x:f t="shared" si="6"/>
        <x:v>86.5395205816247</x:v>
      </x:c>
      <x:c r="U23" s="33">
        <x:f t="shared" si="6"/>
        <x:v>90.192211567931224</x:v>
      </x:c>
      <x:c r="V23" s="33">
        <x:f t="shared" si="6"/>
        <x:v>94.035095838902976</x:v>
      </x:c>
      <x:c r="W23" s="33">
        <x:f t="shared" si="6"/>
        <x:v>98.073858698030548</x:v>
      </x:c>
      <x:c r="X23" s="33">
        <x:f t="shared" si="6"/>
        <x:v>102.31437354936411</x:v>
      </x:c>
      <x:c r="Y23" s="33">
        <x:f t="shared" si="6"/>
        <x:v>106.76270949898485</x:v>
      </x:c>
      <x:c r="Z23" s="33">
        <x:f t="shared" si="6"/>
        <x:v>111.42513919098037</x:v>
      </x:c>
      <x:c r="AA23" s="33">
        <x:f t="shared" si="6"/>
        <x:v>116.30814688432652</x:v>
      </x:c>
      <x:c r="AB23" s="33">
        <x:f t="shared" si="6"/>
        <x:v>121.41843677744943</x:v>
      </x:c>
      <x:c r="AC23" s="33">
        <x:f t="shared" si="6"/>
        <x:v>126.76294158762043</x:v>
      </x:c>
      <x:c r="AD23" s="33">
        <x:f t="shared" si="6"/>
        <x:v>132.34883139272401</x:v>
      </x:c>
      <x:c r="AE23" s="33">
        <x:f t="shared" si="6"/>
        <x:v>138.18352274333495</x:v>
      </x:c>
      <x:c r="AF23" s="33">
        <x:f t="shared" si="6"/>
        <x:v>144.27468805344637</x:v>
      </x:c>
      <x:c r="AG23" s="33">
        <x:f t="shared" si="6"/>
        <x:v>150.63026527859915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8.83203125" defaultRowHeight="14"/>
  <x:cols>
    <x:col min="1" max="1" width="26" customWidth="1"/>
    <x:col min="2" max="2" width="15" customWidth="1"/>
    <x:col min="3" max="3" width="18" customWidth="1"/>
    <x:col min="4" max="8" width="13.5" customWidth="1"/>
    <x:col min="9" max="9" width="24" customWidth="1"/>
    <x:col min="10" max="10" width="14" customWidth="1"/>
    <x:col min="11" max="11" width="10" customWidth="1"/>
    <x:col min="12" max="12" width="31" customWidth="1"/>
    <x:col min="13" max="13" width="24" customWidth="1"/>
    <x:col min="14" max="14" width="18" customWidth="1"/>
    <x:col min="15" max="15" width="31" customWidth="1"/>
    <x:col min="17" max="17" width="28" customWidth="1"/>
    <x:col min="18" max="18" width="56" customWidth="1"/>
    <x:col min="19" max="20" width="4" customWidth="1"/>
    <x:col min="21" max="21" width="15" customWidth="1"/>
    <x:col min="22" max="22" width="18" customWidth="1"/>
    <x:col min="23" max="23" width="20" customWidth="1"/>
  </x:cols>
  <x:sheetData>
    <x:row r="1" ht="26" customHeight="1">
      <x:c r="A1" s="102" t="s">
        <x:v>659</x:v>
      </x:c>
      <x:c r="B1" s="99"/>
      <x:c r="C1" s="99"/>
      <x:c r="D1" s="99"/>
      <x:c r="E1" s="99"/>
      <x:c r="F1" s="99"/>
      <x:c r="G1" s="99"/>
      <x:c r="H1" s="99"/>
      <x:c r="I1" s="102" t="s">
        <x:v>660</x:v>
      </x:c>
      <x:c r="J1" s="99"/>
      <x:c r="K1" s="99"/>
      <x:c r="L1" s="99"/>
      <x:c r="M1" s="99"/>
      <x:c r="N1" s="99"/>
      <x:c r="O1" s="99"/>
      <x:c r="P1" s="11"/>
      <x:c r="Q1" s="2" t="s">
        <x:v>661</x:v>
      </x:c>
      <x:c r="R1" s="2"/>
      <x:c r="S1" s="2"/>
      <x:c r="T1" s="2"/>
      <x:c r="U1" s="11"/>
      <x:c r="V1" s="11"/>
      <x:c r="W1" s="11"/>
    </x:row>
    <x:row r="2" ht="30" customHeight="1">
      <x:c r="A2" s="103" t="s">
        <x:v>662</x:v>
      </x:c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  <x:c r="N2" s="99"/>
      <x:c r="O2" s="99"/>
      <x:c r="P2" s="11"/>
      <x:c r="Q2" s="6" t="s">
        <x:v>663</x:v>
      </x:c>
      <x:c r="R2" s="3" t="s">
        <x:v>664</x:v>
      </x:c>
      <x:c r="S2" s="3"/>
      <x:c r="T2" s="3"/>
      <x:c r="U2" s="11"/>
      <x:c r="V2" s="11"/>
      <x:c r="W2" s="11"/>
    </x:row>
    <x:row r="3" ht="18" customHeight="1">
      <x:c r="A3" s="11"/>
      <x:c r="B3" s="11"/>
      <x:c r="C3" s="11"/>
      <x:c r="D3" s="11"/>
      <x:c r="E3" s="11"/>
      <x:c r="F3" s="11"/>
      <x:c r="G3" s="11"/>
      <x:c r="H3" s="11"/>
      <x:c r="I3" s="57" t="s">
        <x:v>665</x:v>
      </x:c>
      <x:c r="J3" s="57" t="s">
        <x:v>176</x:v>
      </x:c>
      <x:c r="K3" s="57" t="s">
        <x:v>177</x:v>
      </x:c>
      <x:c r="L3" s="57" t="s">
        <x:v>178</x:v>
      </x:c>
      <x:c r="M3" s="57" t="s">
        <x:v>666</x:v>
      </x:c>
      <x:c r="N3" s="57" t="s">
        <x:v>176</x:v>
      </x:c>
      <x:c r="O3" s="57" t="s">
        <x:v>178</x:v>
      </x:c>
      <x:c r="P3" s="11"/>
      <x:c r="Q3" s="6" t="s">
        <x:v>667</x:v>
      </x:c>
      <x:c r="R3" s="3" t="s">
        <x:v>668</x:v>
      </x:c>
      <x:c r="S3" s="3"/>
      <x:c r="T3" s="3"/>
      <x:c r="U3" s="11"/>
      <x:c r="V3" s="11"/>
      <x:c r="W3" s="11"/>
    </x:row>
    <x:row r="4" ht="24" customHeight="1">
      <x:c r="A4" s="58" t="s">
        <x:v>669</x:v>
      </x:c>
      <x:c r="B4" s="58" t="s">
        <x:v>176</x:v>
      </x:c>
      <x:c r="C4" s="58" t="s">
        <x:v>670</x:v>
      </x:c>
      <x:c r="D4" s="13"/>
      <x:c r="E4" s="58" t="s">
        <x:v>671</x:v>
      </x:c>
      <x:c r="F4" s="58" t="s">
        <x:v>176</x:v>
      </x:c>
      <x:c r="G4" s="58" t="s">
        <x:v>672</x:v>
      </x:c>
      <x:c r="H4" s="13"/>
      <x:c r="I4" s="55" t="s">
        <x:v>673</x:v>
      </x:c>
      <x:c r="J4" s="60" t="s">
        <x:v>392</x:v>
      </x:c>
      <x:c r="K4" s="55" t="s">
        <x:v>366</x:v>
      </x:c>
      <x:c r="L4" s="55" t="s">
        <x:v>674</x:v>
      </x:c>
      <x:c r="M4" s="55" t="s">
        <x:v>551</x:v>
      </x:c>
      <x:c r="N4" s="75" t="n">
        <x:f>$J$6-Assumptions!$C$71</x:f>
        <x:v>1</x:v>
      </x:c>
      <x:c r="O4" s="55" t="s">
        <x:v>552</x:v>
      </x:c>
      <x:c r="P4" s="11"/>
      <x:c r="Q4" s="6" t="s">
        <x:v>675</x:v>
      </x:c>
      <x:c r="R4" s="3" t="s">
        <x:v>676</x:v>
      </x:c>
      <x:c r="S4" s="3"/>
      <x:c r="T4" s="3"/>
      <x:c r="U4" s="11"/>
      <x:c r="V4" s="11"/>
      <x:c r="W4" s="11"/>
    </x:row>
    <x:row r="5" ht="24" customHeight="1">
      <x:c r="A5" s="14" t="s">
        <x:v>123</x:v>
      </x:c>
      <x:c r="B5" s="15" t="n">
        <x:f>Assumptions!$C$19</x:f>
        <x:v>3</x:v>
      </x:c>
      <x:c r="C5" s="14" t="s">
        <x:v>677</x:v>
      </x:c>
      <x:c r="D5" s="14"/>
      <x:c r="E5" s="14" t="s">
        <x:v>678</x:v>
      </x:c>
      <x:c r="F5" s="15" t="n">
        <x:f>Assumptions!$C$98</x:f>
        <x:v>500</x:v>
      </x:c>
      <x:c r="G5" s="14" t="s">
        <x:v>679</x:v>
      </x:c>
      <x:c r="H5" s="14"/>
      <x:c r="I5" s="14" t="s">
        <x:v>680</x:v>
      </x:c>
      <x:c r="J5" s="64">
        <x:v>200000</x:v>
      </x:c>
      <x:c r="K5" s="14" t="s">
        <x:v>241</x:v>
      </x:c>
      <x:c r="L5" s="14" t="s">
        <x:v>681</x:v>
      </x:c>
      <x:c r="M5" s="14" t="s">
        <x:v>555</x:v>
      </x:c>
      <x:c r="N5" s="76" t="n">
        <x:f>MAX(0,MIN(Calculations!$C$35,$N$4*12+$J$7-1))</x:f>
        <x:v>12</x:v>
      </x:c>
      <x:c r="O5" s="14" t="s">
        <x:v>682</x:v>
      </x:c>
      <x:c r="P5" s="11"/>
      <x:c r="Q5" s="6" t="s">
        <x:v>683</x:v>
      </x:c>
      <x:c r="R5" s="3" t="s">
        <x:v>684</x:v>
      </x:c>
      <x:c r="S5" s="3"/>
      <x:c r="T5" s="3"/>
      <x:c r="U5" s="11"/>
      <x:c r="V5" s="11"/>
      <x:c r="W5" s="11"/>
    </x:row>
    <x:row r="6" ht="24" customHeight="1">
      <x:c r="A6" s="14" t="s">
        <x:v>685</x:v>
      </x:c>
      <x:c r="B6" s="17" t="n">
        <x:f>Assumptions!$C$66/(1+Assumptions!$C$62)^Assumptions!$C$67</x:f>
        <x:v>603088.0781222613</x:v>
      </x:c>
      <x:c r="C6" s="14" t="s">
        <x:v>686</x:v>
      </x:c>
      <x:c r="D6" s="14"/>
      <x:c r="E6" s="14" t="s">
        <x:v>687</x:v>
      </x:c>
      <x:c r="F6" s="18" t="n">
        <x:f>$J$11</x:f>
        <x:v>0.065</x:v>
      </x:c>
      <x:c r="G6" s="14" t="s">
        <x:v>6</x:v>
      </x:c>
      <x:c r="H6" s="14"/>
      <x:c r="I6" s="14" t="s">
        <x:v>548</x:v>
      </x:c>
      <x:c r="J6" s="74">
        <x:v>2027</x:v>
      </x:c>
      <x:c r="K6" s="14" t="s">
        <x:v>224</x:v>
      </x:c>
      <x:c r="L6" s="14" t="s">
        <x:v>688</x:v>
      </x:c>
      <x:c r="M6" s="14" t="s">
        <x:v>561</x:v>
      </x:c>
      <x:c r="N6" s="67" t="n">
        <x:f>IF(Calculations!$C$34=0,MAX(0,Calculations!$C$33-Calculations!$C$36*$N$5),MAX(0,Calculations!$C$33*(1+Calculations!$C$34)^$N$5-Calculations!$C$36*(((1+Calculations!$C$34)^$N$5-1)/Calculations!$C$34)))</x:f>
        <x:v>1165883.263703539</x:v>
      </x:c>
      <x:c r="O6" s="14" t="s">
        <x:v>689</x:v>
      </x:c>
      <x:c r="P6" s="11"/>
      <x:c r="Q6" s="6" t="s">
        <x:v>690</x:v>
      </x:c>
      <x:c r="R6" s="3" t="s">
        <x:v>691</x:v>
      </x:c>
      <x:c r="S6" s="3"/>
      <x:c r="T6" s="3"/>
      <x:c r="U6" s="11"/>
      <x:c r="V6" s="11"/>
      <x:c r="W6" s="11"/>
    </x:row>
    <x:row r="7" ht="24" customHeight="1">
      <x:c r="A7" s="14" t="s">
        <x:v>127</x:v>
      </x:c>
      <x:c r="B7" s="17" t="n">
        <x:f>AF$61</x:f>
        <x:v>3118276.084415098</x:v>
      </x:c>
      <x:c r="C7" s="14" t="s">
        <x:v>692</x:v>
      </x:c>
      <x:c r="D7" s="14"/>
      <x:c r="E7" s="14" t="s">
        <x:v>693</x:v>
      </x:c>
      <x:c r="F7" s="18" t="n">
        <x:f>$J$12</x:f>
        <x:v>0.15</x:v>
      </x:c>
      <x:c r="G7" s="14" t="s">
        <x:v>6</x:v>
      </x:c>
      <x:c r="H7" s="14"/>
      <x:c r="I7" s="14" t="s">
        <x:v>375</x:v>
      </x:c>
      <x:c r="J7" s="74">
        <x:v>1</x:v>
      </x:c>
      <x:c r="K7" s="14" t="s">
        <x:v>376</x:v>
      </x:c>
      <x:c r="L7" s="14" t="s">
        <x:v>694</x:v>
      </x:c>
      <x:c r="M7" s="14" t="s">
        <x:v>695</x:v>
      </x:c>
      <x:c r="N7" s="67" t="n">
        <x:f>IF(UPPER($J$4)="YES",MAX(0,MIN($J$5,$N$6)),0)</x:f>
        <x:v>0</x:v>
      </x:c>
      <x:c r="O7" s="14" t="s">
        <x:v>696</x:v>
      </x:c>
      <x:c r="P7" s="11"/>
      <x:c r="Q7" s="6" t="s">
        <x:v>697</x:v>
      </x:c>
      <x:c r="R7" s="3" t="s">
        <x:v>698</x:v>
      </x:c>
      <x:c r="S7" s="3"/>
      <x:c r="T7" s="3"/>
      <x:c r="U7" s="11"/>
      <x:c r="V7" s="11"/>
      <x:c r="W7" s="11"/>
    </x:row>
    <x:row r="8" ht="24" customHeight="1">
      <x:c r="A8" s="14" t="s">
        <x:v>699</x:v>
      </x:c>
      <x:c r="B8" s="17" t="n">
        <x:f>Liquidity_30Y!AG$19</x:f>
        <x:v>572628.7760156414</x:v>
      </x:c>
      <x:c r="C8" s="14" t="s">
        <x:v>700</x:v>
      </x:c>
      <x:c r="D8" s="14"/>
      <x:c r="E8" s="14" t="s">
        <x:v>701</x:v>
      </x:c>
      <x:c r="F8" s="18" t="n">
        <x:f>Assumptions!$C$62</x:f>
        <x:v>0.025</x:v>
      </x:c>
      <x:c r="G8" s="14" t="s">
        <x:v>6</x:v>
      </x:c>
      <x:c r="H8" s="14"/>
      <x:c r="I8" s="14" t="s">
        <x:v>382</x:v>
      </x:c>
      <x:c r="J8" s="64">
        <x:v>500</x:v>
      </x:c>
      <x:c r="K8" s="14" t="s">
        <x:v>241</x:v>
      </x:c>
      <x:c r="L8" s="14" t="s">
        <x:v>702</x:v>
      </x:c>
      <x:c r="M8" s="14" t="s">
        <x:v>558</x:v>
      </x:c>
      <x:c r="N8" s="76" t="n">
        <x:f>IF(UPPER($J$10)="YES",MAX(1,Calculations!$C$35-$N$5),Calculations!$C$35)</x:f>
        <x:v>348</x:v>
      </x:c>
      <x:c r="O8" s="14" t="s">
        <x:v>703</x:v>
      </x:c>
      <x:c r="P8" s="11"/>
      <x:c r="Q8" s="6" t="s">
        <x:v>704</x:v>
      </x:c>
      <x:c r="R8" s="3" t="s">
        <x:v>705</x:v>
      </x:c>
      <x:c r="S8" s="3"/>
      <x:c r="T8" s="3"/>
      <x:c r="U8" s="11"/>
      <x:c r="V8" s="11"/>
      <x:c r="W8" s="11"/>
    </x:row>
    <x:row r="9" ht="24" customHeight="1">
      <x:c r="A9" s="14" t="s">
        <x:v>131</x:v>
      </x:c>
      <x:c r="B9" s="17" t="n">
        <x:f>D47</x:f>
        <x:v>706805.0750932558</x:v>
      </x:c>
      <x:c r="C9" s="14" t="s">
        <x:v>706</x:v>
      </x:c>
      <x:c r="D9" s="14"/>
      <x:c r="E9" s="14" t="s">
        <x:v>707</x:v>
      </x:c>
      <x:c r="F9" s="34" t="str">
        <x:f>"Recast controls: J4:J10"</x:f>
        <x:v>Recast controls: J4:J10</x:v>
      </x:c>
      <x:c r="G9" s="14" t="s">
        <x:v>708</x:v>
      </x:c>
      <x:c r="H9" s="14"/>
      <x:c r="I9" s="14" t="s">
        <x:v>574</x:v>
      </x:c>
      <x:c r="J9" s="61" t="s">
        <x:v>365</x:v>
      </x:c>
      <x:c r="K9" s="14" t="s">
        <x:v>366</x:v>
      </x:c>
      <x:c r="L9" s="14" t="s">
        <x:v>709</x:v>
      </x:c>
      <x:c r="M9" s="14" t="s">
        <x:v>710</x:v>
      </x:c>
      <x:c r="N9" s="67" t="n">
        <x:f>IF(OR(UPPER($J$4)&lt;&gt;"YES",UPPER($J$9)&lt;&gt;"YES",$N$7&lt;=0),Calculations!$C$36,IF(Calculations!$C$34=0,($N$6-$N$7)/$N$8,PMT(Calculations!$C$34,$N$8,-MAX(0,$N$6-$N$7))))</x:f>
        <x:v>6004.220921436686</x:v>
      </x:c>
      <x:c r="O9" s="14" t="s">
        <x:v>711</x:v>
      </x:c>
      <x:c r="P9" s="11"/>
      <x:c r="Q9" s="6" t="s">
        <x:v>54</x:v>
      </x:c>
      <x:c r="R9" s="3" t="s">
        <x:v>712</x:v>
      </x:c>
      <x:c r="S9" s="3"/>
      <x:c r="T9" s="3"/>
      <x:c r="U9" s="11"/>
      <x:c r="V9" s="11"/>
      <x:c r="W9" s="11"/>
    </x:row>
    <x:row r="10" ht="24" customHeight="1">
      <x:c r="A10" s="14" t="s">
        <x:v>713</x:v>
      </x:c>
      <x:c r="B10" s="17" t="n">
        <x:f>H47</x:f>
        <x:v>2381049.0326637053</x:v>
      </x:c>
      <x:c r="C10" s="14" t="s">
        <x:v>714</x:v>
      </x:c>
      <x:c r="D10" s="14"/>
      <x:c r="E10" s="14" t="s">
        <x:v>715</x:v>
      </x:c>
      <x:c r="F10" s="35" t="n">
        <x:f>COUNTIF(MC_Paths_Base!AF$5:AF$504,0)/Assumptions!$C$63</x:f>
        <x:v>0</x:v>
      </x:c>
      <x:c r="G10" s="14" t="s">
        <x:v>716</x:v>
      </x:c>
      <x:c r="H10" s="14"/>
      <x:c r="I10" s="14" t="s">
        <x:v>717</x:v>
      </x:c>
      <x:c r="J10" s="61" t="s">
        <x:v>365</x:v>
      </x:c>
      <x:c r="K10" s="14" t="s">
        <x:v>366</x:v>
      </x:c>
      <x:c r="L10" s="14" t="s">
        <x:v>718</x:v>
      </x:c>
      <x:c r="M10" s="14" t="s">
        <x:v>580</x:v>
      </x:c>
      <x:c r="N10" s="67" t="n">
        <x:f>MAX(0,Calculations!$C$36-$N$9)</x:f>
        <x:v>0</x:v>
      </x:c>
      <x:c r="O10" s="14" t="s">
        <x:v>719</x:v>
      </x:c>
      <x:c r="P10" s="11"/>
      <x:c r="Q10" s="6" t="s">
        <x:v>720</x:v>
      </x:c>
      <x:c r="R10" s="3" t="s">
        <x:v>721</x:v>
      </x:c>
      <x:c r="S10" s="3"/>
      <x:c r="T10" s="3"/>
      <x:c r="U10" s="11"/>
      <x:c r="V10" s="11"/>
      <x:c r="W10" s="11"/>
    </x:row>
    <x:row r="11" ht="24" customHeight="1">
      <x:c r="A11" s="14" t="s">
        <x:v>149</x:v>
      </x:c>
      <x:c r="B11" s="17" t="n">
        <x:f>L47</x:f>
        <x:v>7983986.24146523</x:v>
      </x:c>
      <x:c r="C11" s="14" t="s">
        <x:v>722</x:v>
      </x:c>
      <x:c r="D11" s="14"/>
      <x:c r="E11" s="14"/>
      <x:c r="F11" s="14"/>
      <x:c r="G11" s="14"/>
      <x:c r="H11" s="14"/>
      <x:c r="I11" s="14" t="s">
        <x:v>687</x:v>
      </x:c>
      <x:c r="J11" s="65" t="n">
        <x:f>Assumptions!$C$60</x:f>
        <x:v>0.065</x:v>
      </x:c>
      <x:c r="K11" s="14" t="s">
        <x:v>190</x:v>
      </x:c>
      <x:c r="L11" s="14" t="s">
        <x:v>723</x:v>
      </x:c>
      <x:c r="M11" s="14" t="s">
        <x:v>724</x:v>
      </x:c>
      <x:c r="N11" s="67" t="n">
        <x:f>$N$10*12</x:f>
        <x:v>0</x:v>
      </x:c>
      <x:c r="O11" s="14" t="s">
        <x:v>725</x:v>
      </x:c>
      <x:c r="P11" s="11"/>
      <x:c r="Q11" s="6" t="s">
        <x:v>726</x:v>
      </x:c>
      <x:c r="R11" s="3" t="s">
        <x:v>727</x:v>
      </x:c>
      <x:c r="S11" s="3"/>
      <x:c r="T11" s="3"/>
      <x:c r="U11" s="11"/>
      <x:c r="V11" s="11"/>
      <x:c r="W11" s="11"/>
    </x:row>
    <x:row r="12" ht="24" customHeight="1">
      <x:c r="A12" s="11"/>
      <x:c r="B12" s="11"/>
      <x:c r="C12" s="11"/>
      <x:c r="D12" s="11"/>
      <x:c r="E12" s="11"/>
      <x:c r="F12" s="11"/>
      <x:c r="G12" s="11"/>
      <x:c r="H12" s="11"/>
      <x:c r="I12" s="43" t="s">
        <x:v>693</x:v>
      </x:c>
      <x:c r="J12" s="66" t="n">
        <x:f>Assumptions!$C$61</x:f>
        <x:v>0.15</x:v>
      </x:c>
      <x:c r="K12" s="43" t="s">
        <x:v>190</x:v>
      </x:c>
      <x:c r="L12" s="43" t="s">
        <x:v>723</x:v>
      </x:c>
      <x:c r="M12" s="43" t="s">
        <x:v>728</x:v>
      </x:c>
      <x:c r="N12" s="70" t="n">
        <x:f>IF(AND(UPPER($J$4)="YES",$N$7&gt;0),$N$7+$J$8,0)</x:f>
        <x:v>0</x:v>
      </x:c>
      <x:c r="O12" s="43" t="str">
        <x:f>IF(UPPER($J$4)&lt;&gt;"YES","Recast disabled",IF($J$5&lt;0,"Invalid: negative amount",IF(OR($J$6&lt;Assumptions!$C$71,$J$6&gt;Assumptions!$C$71+30),"Outside 30-year MC horizon",IF(OR($J$7&lt;1,$J$7&gt;12),"Invalid recast month",IF($J$5&gt;$N$6,"Paydown capped by principal",IF($J$5+$J$8&gt;Liquidity_30Y!$C$14,"Warning: outflow exceeds starting liquid assets","OK"))))))</x:f>
        <x:v>Recast disabled</x:v>
      </x:c>
      <x:c r="P12" s="11"/>
      <x:c r="Q12" s="3"/>
      <x:c r="R12" s="3"/>
      <x:c r="S12" s="3"/>
      <x:c r="T12" s="3"/>
      <x:c r="U12" s="11"/>
      <x:c r="V12" s="11"/>
      <x:c r="W12" s="11"/>
    </x:row>
    <x:row r="13" ht="22" customHeight="1">
      <x:c r="A13" s="71" t="s">
        <x:v>729</x:v>
      </x:c>
      <x:c r="B13" s="71" t="s">
        <x:v>635</x:v>
      </x:c>
      <x:c r="C13" s="71" t="s">
        <x:v>730</x:v>
      </x:c>
      <x:c r="D13" s="71" t="s">
        <x:v>731</x:v>
      </x:c>
      <x:c r="E13" s="71" t="s">
        <x:v>732</x:v>
      </x:c>
      <x:c r="F13" s="71" t="s">
        <x:v>733</x:v>
      </x:c>
      <x:c r="G13" s="71" t="s">
        <x:v>734</x:v>
      </x:c>
      <x:c r="H13" s="71" t="s">
        <x:v>735</x:v>
      </x:c>
      <x:c r="I13" s="72" t="s">
        <x:v>736</x:v>
      </x:c>
      <x:c r="J13" s="73" t="s">
        <x:v>737</x:v>
      </x:c>
      <x:c r="K13" s="71" t="s">
        <x:v>738</x:v>
      </x:c>
      <x:c r="L13" s="71" t="s">
        <x:v>739</x:v>
      </x:c>
      <x:c r="M13" s="72" t="s">
        <x:v>740</x:v>
      </x:c>
      <x:c r="N13" s="71" t="s">
        <x:v>697</x:v>
      </x:c>
      <x:c r="O13" s="72" t="s">
        <x:v>704</x:v>
      </x:c>
      <x:c r="P13" s="11"/>
      <x:c r="Q13" s="3"/>
      <x:c r="R13" s="3"/>
      <x:c r="S13" s="3"/>
      <x:c r="T13" s="3"/>
      <x:c r="U13" s="11"/>
      <x:c r="V13" s="11"/>
      <x:c r="W13" s="11"/>
    </x:row>
    <x:row r="14" ht="18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3"/>
      <x:c r="R14" s="3"/>
      <x:c r="S14" s="3"/>
      <x:c r="T14" s="3"/>
      <x:c r="U14" s="11"/>
      <x:c r="V14" s="11"/>
      <x:c r="W14" s="11"/>
    </x:row>
    <x:row r="15" ht="18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3"/>
      <x:c r="R15" s="3"/>
      <x:c r="S15" s="3"/>
      <x:c r="T15" s="3"/>
      <x:c r="U15" s="11"/>
      <x:c r="V15" s="11"/>
      <x:c r="W15" s="11"/>
    </x:row>
    <x:row r="16" ht="18" customHeight="1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1"/>
      <x:c r="Q16" s="3"/>
      <x:c r="R16" s="3"/>
      <x:c r="S16" s="3"/>
      <x:c r="T16" s="3"/>
      <x:c r="U16" s="13" t="s">
        <x:v>739</x:v>
      </x:c>
      <x:c r="V16" s="13" t="s">
        <x:v>697</x:v>
      </x:c>
      <x:c r="W16" s="13" t="s">
        <x:v>741</x:v>
      </x:c>
    </x:row>
    <x:row r="17" ht="18" customHeight="1">
      <x:c r="A17" s="77" t="n">
        <x:f>B$52</x:f>
        <x:v>0</x:v>
      </x:c>
      <x:c r="B17" s="78" t="n">
        <x:f>B$54</x:f>
        <x:v>1</x:v>
      </x:c>
      <x:c r="C17" s="50" t="n">
        <x:f>B$61</x:f>
        <x:v>1029031.25</x:v>
      </x:c>
      <x:c r="D17" s="50" t="n">
        <x:f>PERCENTILE(MC_Paths_Recast_30Y!$B$5:$B$504,0.05)/B$54</x:f>
        <x:v>1029031.25</x:v>
      </x:c>
      <x:c r="E17" s="50" t="n">
        <x:f>PERCENTILE(MC_Paths_Recast_30Y!$B$5:$B$504,0.1)/B$54</x:f>
        <x:v>1029031.25</x:v>
      </x:c>
      <x:c r="F17" s="50" t="n">
        <x:f>PERCENTILE(MC_Paths_Recast_30Y!$B$5:$B$504,0.15)/B$54</x:f>
        <x:v>1029031.25</x:v>
      </x:c>
      <x:c r="G17" s="50" t="n">
        <x:f>PERCENTILE(MC_Paths_Recast_30Y!$B$5:$B$504,0.25)/B$54</x:f>
        <x:v>1029031.25</x:v>
      </x:c>
      <x:c r="H17" s="50" t="n">
        <x:f>PERCENTILE(MC_Paths_Recast_30Y!$B$5:$B$504,0.5)/B$54</x:f>
        <x:v>1029031.25</x:v>
      </x:c>
      <x:c r="I17" s="50" t="n">
        <x:f>PERCENTILE(MC_Paths_Recast_30Y!$B$5:$B$504,0.75)/B$54</x:f>
        <x:v>1029031.25</x:v>
      </x:c>
      <x:c r="J17" s="50" t="n">
        <x:f>PERCENTILE(MC_Paths_Recast_30Y!$B$5:$B$504,0.85)/B$54</x:f>
        <x:v>1029031.25</x:v>
      </x:c>
      <x:c r="K17" s="50" t="n">
        <x:f>PERCENTILE(MC_Paths_Recast_30Y!$B$5:$B$504,0.9)/B$54</x:f>
        <x:v>1029031.25</x:v>
      </x:c>
      <x:c r="L17" s="50" t="n">
        <x:f>PERCENTILE(MC_Paths_Recast_30Y!$B$5:$B$504,0.95)/B$54</x:f>
        <x:v>1029031.25</x:v>
      </x:c>
      <x:c r="M17" s="54" t="n">
        <x:f>COUNTIF(MC_Paths_Recast_30Y!$B$5:$B$504,0)/$F$5</x:f>
        <x:v>0</x:v>
      </x:c>
      <x:c r="N17" s="50" t="n">
        <x:f>Liquidity_30Y!C$19</x:f>
        <x:v>181593.75000000003</x:v>
      </x:c>
      <x:c r="O17" s="50" t="n">
        <x:f t="shared" ref="O17:O47" si="0">H17+N17</x:f>
        <x:v>1210625</x:v>
      </x:c>
      <x:c r="P17" s="11"/>
      <x:c r="Q17" s="3"/>
      <x:c r="R17" s="7"/>
      <x:c r="S17" s="7"/>
      <x:c r="T17" s="7"/>
      <x:c r="U17" s="16" t="n">
        <x:f t="shared" ref="U17:U47" si="1">L17</x:f>
        <x:v>1029031.25</x:v>
      </x:c>
      <x:c r="V17" s="16" t="n">
        <x:f t="shared" ref="V17:V47" si="2">N17</x:f>
        <x:v>181593.75000000003</x:v>
      </x:c>
      <x:c r="W17" s="16" t="n">
        <x:f t="shared" ref="W17:W46" si="3">O17</x:f>
        <x:v>1210625</x:v>
      </x:c>
    </x:row>
    <x:row r="18" ht="18" customHeight="1">
      <x:c r="A18" s="77" t="n">
        <x:f>C$52</x:f>
        <x:v>1</x:v>
      </x:c>
      <x:c r="B18" s="78" t="n">
        <x:f>C$54</x:f>
        <x:v>1.025</x:v>
      </x:c>
      <x:c r="C18" s="50" t="n">
        <x:f>C$61</x:f>
        <x:v>1070867.1514075706</x:v>
      </x:c>
      <x:c r="D18" s="50" t="n">
        <x:f>PERCENTILE(MC_Paths_Recast_30Y!$C$5:$C$504,0.05)/C$54</x:f>
        <x:v>834789.7280372746</x:v>
      </x:c>
      <x:c r="E18" s="50" t="n">
        <x:f>PERCENTILE(MC_Paths_Recast_30Y!$C$5:$C$504,0.1)/C$54</x:f>
        <x:v>872715.4394760353</x:v>
      </x:c>
      <x:c r="F18" s="50" t="n">
        <x:f>PERCENTILE(MC_Paths_Recast_30Y!$C$5:$C$504,0.15)/C$54</x:f>
        <x:v>905805.2415979182</x:v>
      </x:c>
      <x:c r="G18" s="50" t="n">
        <x:f>PERCENTILE(MC_Paths_Recast_30Y!$C$5:$C$504,0.25)/C$54</x:f>
        <x:v>951080.1320549337</x:v>
      </x:c>
      <x:c r="H18" s="50" t="n">
        <x:f>PERCENTILE(MC_Paths_Recast_30Y!$C$5:$C$504,0.5)/C$54</x:f>
        <x:v>1060259.7708047037</x:v>
      </x:c>
      <x:c r="I18" s="50" t="n">
        <x:f>PERCENTILE(MC_Paths_Recast_30Y!$C$5:$C$504,0.75)/C$54</x:f>
        <x:v>1177044.8124042586</x:v>
      </x:c>
      <x:c r="J18" s="50" t="n">
        <x:f>PERCENTILE(MC_Paths_Recast_30Y!$C$5:$C$504,0.85)/C$54</x:f>
        <x:v>1241499.1304160464</x:v>
      </x:c>
      <x:c r="K18" s="50" t="n">
        <x:f>PERCENTILE(MC_Paths_Recast_30Y!$C$5:$C$504,0.9)/C$54</x:f>
        <x:v>1282813.4272050941</x:v>
      </x:c>
      <x:c r="L18" s="50" t="n">
        <x:f>PERCENTILE(MC_Paths_Recast_30Y!$C$5:$C$504,0.95)/C$54</x:f>
        <x:v>1369232.8065602533</x:v>
      </x:c>
      <x:c r="M18" s="54" t="n">
        <x:f>COUNTIF(MC_Paths_Recast_30Y!$C$5:$C$504,0)/$F$5</x:f>
        <x:v>0</x:v>
      </x:c>
      <x:c r="N18" s="50" t="n">
        <x:f>Liquidity_30Y!D$19</x:f>
        <x:v>188680.3353658537</x:v>
      </x:c>
      <x:c r="O18" s="50">
        <x:f t="shared" si="0"/>
        <x:v>1240989.3402680687</x:v>
      </x:c>
      <x:c r="P18" s="11"/>
      <x:c r="Q18" s="3"/>
      <x:c r="R18" s="7"/>
      <x:c r="S18" s="7"/>
      <x:c r="T18" s="7"/>
      <x:c r="U18" s="16">
        <x:f t="shared" si="1"/>
        <x:v>1375113.1727593152</x:v>
      </x:c>
      <x:c r="V18" s="16">
        <x:f t="shared" si="2"/>
        <x:v>188680.33536585371</x:v>
      </x:c>
      <x:c r="W18" s="16">
        <x:f t="shared" si="3"/>
        <x:v>1240989.3402680687</x:v>
      </x:c>
    </x:row>
    <x:row r="19" ht="18" customHeight="1">
      <x:c r="A19" s="77" t="n">
        <x:f>D$52</x:f>
        <x:v>2</x:v>
      </x:c>
      <x:c r="B19" s="78" t="n">
        <x:f>D$54</x:f>
        <x:v>1.050625</x:v>
      </x:c>
      <x:c r="C19" s="50" t="n">
        <x:f>D$61</x:f>
        <x:v>1116121.1019136694</x:v>
      </x:c>
      <x:c r="D19" s="50" t="n">
        <x:f>PERCENTILE(MC_Paths_Recast_30Y!$D$5:$D$504,0.05)/D$54</x:f>
        <x:v>761122.3488682986</x:v>
      </x:c>
      <x:c r="E19" s="50" t="n">
        <x:f>PERCENTILE(MC_Paths_Recast_30Y!$D$5:$D$504,0.1)/D$54</x:f>
        <x:v>834194.3356143581</x:v>
      </x:c>
      <x:c r="F19" s="50" t="n">
        <x:f>PERCENTILE(MC_Paths_Recast_30Y!$D$5:$D$504,0.15)/D$54</x:f>
        <x:v>867593.9589413073</x:v>
      </x:c>
      <x:c r="G19" s="50" t="n">
        <x:f>PERCENTILE(MC_Paths_Recast_30Y!$D$5:$D$504,0.25)/D$54</x:f>
        <x:v>943938.5446540362</x:v>
      </x:c>
      <x:c r="H19" s="50" t="n">
        <x:f>PERCENTILE(MC_Paths_Recast_30Y!$D$5:$D$504,0.5)/D$54</x:f>
        <x:v>1084710.6390063346</x:v>
      </x:c>
      <x:c r="I19" s="50" t="n">
        <x:f>PERCENTILE(MC_Paths_Recast_30Y!$D$5:$D$504,0.75)/D$54</x:f>
        <x:v>1258825.1992817868</x:v>
      </x:c>
      <x:c r="J19" s="50" t="n">
        <x:f>PERCENTILE(MC_Paths_Recast_30Y!$D$5:$D$504,0.85)/D$54</x:f>
        <x:v>1376050.6554684208</x:v>
      </x:c>
      <x:c r="K19" s="50" t="n">
        <x:f>PERCENTILE(MC_Paths_Recast_30Y!$D$5:$D$504,0.9)/D$54</x:f>
        <x:v>1450875.4180066793</x:v>
      </x:c>
      <x:c r="L19" s="50" t="n">
        <x:f>PERCENTILE(MC_Paths_Recast_30Y!$D$5:$D$504,0.95)/D$54</x:f>
        <x:v>1602676.463702241</x:v>
      </x:c>
      <x:c r="M19" s="54" t="n">
        <x:f>COUNTIF(MC_Paths_Recast_30Y!$D$5:$D$504,0)/$F$5</x:f>
        <x:v>0</x:v>
      </x:c>
      <x:c r="N19" s="50" t="n">
        <x:f>Liquidity_30Y!E$19</x:f>
        <x:v>196043.47040452115</x:v>
      </x:c>
      <x:c r="O19" s="50">
        <x:f t="shared" si="0"/>
        <x:v>1285920.8237917798</x:v>
      </x:c>
      <x:c r="P19" s="11"/>
      <x:c r="Q19" s="11" t="n">
        <x:f t="shared" ref="Q19:Q47" si="4">A19</x:f>
        <x:v>2</x:v>
      </x:c>
      <x:c r="R19" s="16" t="n">
        <x:f t="shared" ref="R19:R47" si="5">C19</x:f>
        <x:v>1116121.1019136694</x:v>
      </x:c>
      <x:c r="S19" s="16" t="n">
        <x:f t="shared" ref="S19:S47" si="6">D19</x:f>
        <x:v>761122.3488682986</x:v>
      </x:c>
      <x:c r="T19" s="16" t="n">
        <x:f t="shared" ref="T19:T47" si="7">H19</x:f>
        <x:v>1084710.6390063346</x:v>
      </x:c>
      <x:c r="U19" s="16">
        <x:f t="shared" si="1"/>
        <x:v>1536502.918763065</x:v>
      </x:c>
      <x:c r="V19" s="16">
        <x:f t="shared" si="2"/>
        <x:v>196043.47040452115</x:v>
      </x:c>
      <x:c r="W19" s="16">
        <x:f t="shared" si="3"/>
        <x:v>1285920.8237917798</x:v>
      </x:c>
    </x:row>
    <x:row r="20" ht="18" customHeight="1">
      <x:c r="A20" s="77" t="n">
        <x:f>E$52</x:f>
        <x:v>3</x:v>
      </x:c>
      <x:c r="B20" s="78" t="n">
        <x:f>E$54</x:f>
        <x:v>1.0768906249999999</x:v>
      </x:c>
      <x:c r="C20" s="50" t="n">
        <x:f>E$61</x:f>
        <x:v>1141854.4465599575</x:v>
      </x:c>
      <x:c r="D20" s="50" t="n">
        <x:f>PERCENTILE(MC_Paths_Recast_30Y!$E$5:$E$504,0.05)/E$54</x:f>
        <x:v>727570.9556625595</x:v>
      </x:c>
      <x:c r="E20" s="50" t="n">
        <x:f>PERCENTILE(MC_Paths_Recast_30Y!$E$5:$E$504,0.1)/E$54</x:f>
        <x:v>799064.9401779155</x:v>
      </x:c>
      <x:c r="F20" s="50" t="n">
        <x:f>PERCENTILE(MC_Paths_Recast_30Y!$E$5:$E$504,0.15)/E$54</x:f>
        <x:v>849914.9037445297</x:v>
      </x:c>
      <x:c r="G20" s="50" t="n">
        <x:f>PERCENTILE(MC_Paths_Recast_30Y!$E$5:$E$504,0.25)/E$54</x:f>
        <x:v>923143.2606843732</x:v>
      </x:c>
      <x:c r="H20" s="50" t="n">
        <x:f>PERCENTILE(MC_Paths_Recast_30Y!$E$5:$E$504,0.5)/E$54</x:f>
        <x:v>1108857.3643055325</x:v>
      </x:c>
      <x:c r="I20" s="50" t="n">
        <x:f>PERCENTILE(MC_Paths_Recast_30Y!$E$5:$E$504,0.75)/E$54</x:f>
        <x:v>1334611.7812561374</x:v>
      </x:c>
      <x:c r="J20" s="50" t="n">
        <x:f>PERCENTILE(MC_Paths_Recast_30Y!$E$5:$E$504,0.85)/E$54</x:f>
        <x:v>1462194.165237292</x:v>
      </x:c>
      <x:c r="K20" s="50" t="n">
        <x:f>PERCENTILE(MC_Paths_Recast_30Y!$E$5:$E$504,0.9)/E$54</x:f>
        <x:v>1573326.196783659</x:v>
      </x:c>
      <x:c r="L20" s="50" t="n">
        <x:f>PERCENTILE(MC_Paths_Recast_30Y!$E$5:$E$504,0.95)/E$54</x:f>
        <x:v>1713882.633778932</x:v>
      </x:c>
      <x:c r="M20" s="54" t="n">
        <x:f>COUNTIF(MC_Paths_Recast_30Y!$E$5:$E$504,0)/$F$5</x:f>
        <x:v>0</x:v>
      </x:c>
      <x:c r="N20" s="50" t="n">
        <x:f>Liquidity_30Y!F$19</x:f>
        <x:v>203693.94729835613</x:v>
      </x:c>
      <x:c r="O20" s="50">
        <x:f t="shared" si="0"/>
        <x:v>1308123.1962927685</x:v>
      </x:c>
      <x:c r="P20" s="11"/>
      <x:c r="Q20" s="11">
        <x:f t="shared" si="4"/>
        <x:v>3</x:v>
      </x:c>
      <x:c r="R20" s="16">
        <x:f t="shared" si="5"/>
        <x:v>1141854.4465599575</x:v>
      </x:c>
      <x:c r="S20" s="16">
        <x:f t="shared" si="6"/>
        <x:v>691865.55995312263</x:v>
      </x:c>
      <x:c r="T20" s="16">
        <x:f t="shared" si="7"/>
        <x:v>1104429.2489944124</x:v>
      </x:c>
      <x:c r="U20" s="16">
        <x:f t="shared" si="1"/>
        <x:v>1781747.7611926489</x:v>
      </x:c>
      <x:c r="V20" s="16">
        <x:f t="shared" si="2"/>
        <x:v>203693.94729835613</x:v>
      </x:c>
      <x:c r="W20" s="16">
        <x:f t="shared" si="3"/>
        <x:v>1308123.1962927685</x:v>
      </x:c>
    </x:row>
    <x:row r="21" ht="18" customHeight="1">
      <x:c r="A21" s="77" t="n">
        <x:f>F$52</x:f>
        <x:v>4</x:v>
      </x:c>
      <x:c r="B21" s="78" t="n">
        <x:f>F$54</x:f>
        <x:v>1.1038128906249998</x:v>
      </x:c>
      <x:c r="C21" s="50" t="n">
        <x:f>F$61</x:f>
        <x:v>1170225.4956979991</x:v>
      </x:c>
      <x:c r="D21" s="50" t="n">
        <x:f>PERCENTILE(MC_Paths_Recast_30Y!$F$5:$F$504,0.05)/F$54</x:f>
        <x:v>690234.5124472126</x:v>
      </x:c>
      <x:c r="E21" s="50" t="n">
        <x:f>PERCENTILE(MC_Paths_Recast_30Y!$F$5:$F$504,0.1)/F$54</x:f>
        <x:v>757051.2337526903</x:v>
      </x:c>
      <x:c r="F21" s="50" t="n">
        <x:f>PERCENTILE(MC_Paths_Recast_30Y!$F$5:$F$504,0.15)/F$54</x:f>
        <x:v>824710.3888521444</x:v>
      </x:c>
      <x:c r="G21" s="50" t="n">
        <x:f>PERCENTILE(MC_Paths_Recast_30Y!$F$5:$F$504,0.25)/F$54</x:f>
        <x:v>902616.9548327584</x:v>
      </x:c>
      <x:c r="H21" s="50" t="n">
        <x:f>PERCENTILE(MC_Paths_Recast_30Y!$F$5:$F$504,0.5)/F$54</x:f>
        <x:v>1142447.0084160634</x:v>
      </x:c>
      <x:c r="I21" s="50" t="n">
        <x:f>PERCENTILE(MC_Paths_Recast_30Y!$F$5:$F$504,0.75)/F$54</x:f>
        <x:v>1414519.4428054795</x:v>
      </x:c>
      <x:c r="J21" s="50" t="n">
        <x:f>PERCENTILE(MC_Paths_Recast_30Y!$F$5:$F$504,0.85)/F$54</x:f>
        <x:v>1566880.4469333426</x:v>
      </x:c>
      <x:c r="K21" s="50" t="n">
        <x:f>PERCENTILE(MC_Paths_Recast_30Y!$F$5:$F$504,0.9)/F$54</x:f>
        <x:v>1650116.821064129</x:v>
      </x:c>
      <x:c r="L21" s="50" t="n">
        <x:f>PERCENTILE(MC_Paths_Recast_30Y!$F$5:$F$504,0.95)/F$54</x:f>
        <x:v>1777865.628682516</x:v>
      </x:c>
      <x:c r="M21" s="54" t="n">
        <x:f>COUNTIF(MC_Paths_Recast_30Y!$F$5:$F$504,0)/$F$5</x:f>
        <x:v>0</x:v>
      </x:c>
      <x:c r="N21" s="50" t="n">
        <x:f>Liquidity_30Y!G$19</x:f>
        <x:v>211642.9793880481</x:v>
      </x:c>
      <x:c r="O21" s="50">
        <x:f t="shared" si="0"/>
        <x:v>1337835.1612459405</x:v>
      </x:c>
      <x:c r="P21" s="11"/>
      <x:c r="Q21" s="11">
        <x:f t="shared" si="4"/>
        <x:v>4</x:v>
      </x:c>
      <x:c r="R21" s="16">
        <x:f t="shared" si="5"/>
        <x:v>1170225.4956979991</x:v>
      </x:c>
      <x:c r="S21" s="16">
        <x:f t="shared" si="6"/>
        <x:v>643306.56742993614</x:v>
      </x:c>
      <x:c r="T21" s="16">
        <x:f t="shared" si="7"/>
        <x:v>1126192.1818578923</x:v>
      </x:c>
      <x:c r="U21" s="16">
        <x:f t="shared" si="1"/>
        <x:v>1882377.8084114317</x:v>
      </x:c>
      <x:c r="V21" s="16">
        <x:f t="shared" si="2"/>
        <x:v>211642.97938804809</x:v>
      </x:c>
      <x:c r="W21" s="16">
        <x:f t="shared" si="3"/>
        <x:v>1337835.1612459405</x:v>
      </x:c>
    </x:row>
    <x:row r="22" ht="18" customHeight="1">
      <x:c r="A22" s="77" t="n">
        <x:f>G$52</x:f>
        <x:v>5</x:v>
      </x:c>
      <x:c r="B22" s="78" t="n">
        <x:f>G$54</x:f>
        <x:v>1.1314082128906247</x:v>
      </x:c>
      <x:c r="C22" s="50" t="n">
        <x:f>G$61</x:f>
        <x:v>1201296.1934811461</x:v>
      </x:c>
      <x:c r="D22" s="50" t="n">
        <x:f>PERCENTILE(MC_Paths_Recast_30Y!$G$5:$G$504,0.05)/G$54</x:f>
        <x:v>639444.8610184834</x:v>
      </x:c>
      <x:c r="E22" s="50" t="n">
        <x:f>PERCENTILE(MC_Paths_Recast_30Y!$G$5:$G$504,0.1)/G$54</x:f>
        <x:v>728713.4845897646</x:v>
      </x:c>
      <x:c r="F22" s="50" t="n">
        <x:f>PERCENTILE(MC_Paths_Recast_30Y!$G$5:$G$504,0.15)/G$54</x:f>
        <x:v>804686.3588930861</x:v>
      </x:c>
      <x:c r="G22" s="50" t="n">
        <x:f>PERCENTILE(MC_Paths_Recast_30Y!$G$5:$G$504,0.25)/G$54</x:f>
        <x:v>903087.2855346724</x:v>
      </x:c>
      <x:c r="H22" s="50" t="n">
        <x:f>PERCENTILE(MC_Paths_Recast_30Y!$G$5:$G$504,0.5)/G$54</x:f>
        <x:v>1157132.2070693104</x:v>
      </x:c>
      <x:c r="I22" s="50" t="n">
        <x:f>PERCENTILE(MC_Paths_Recast_30Y!$G$5:$G$504,0.75)/G$54</x:f>
        <x:v>1483141.3891625844</x:v>
      </x:c>
      <x:c r="J22" s="50" t="n">
        <x:f>PERCENTILE(MC_Paths_Recast_30Y!$G$5:$G$504,0.85)/G$54</x:f>
        <x:v>1695301.3836796796</x:v>
      </x:c>
      <x:c r="K22" s="50" t="n">
        <x:f>PERCENTILE(MC_Paths_Recast_30Y!$G$5:$G$504,0.9)/G$54</x:f>
        <x:v>1853707.4110396989</x:v>
      </x:c>
      <x:c r="L22" s="50" t="n">
        <x:f>PERCENTILE(MC_Paths_Recast_30Y!$G$5:$G$504,0.95)/G$54</x:f>
        <x:v>2120622.4449126157</x:v>
      </x:c>
      <x:c r="M22" s="54" t="n">
        <x:f>COUNTIF(MC_Paths_Recast_30Y!$G$5:$G$504,0)/$F$5</x:f>
        <x:v>0</x:v>
      </x:c>
      <x:c r="N22" s="50" t="n">
        <x:f>Liquidity_30Y!H$19</x:f>
        <x:v>219902.21760806948</x:v>
      </x:c>
      <x:c r="O22" s="50">
        <x:f t="shared" si="0"/>
        <x:v>1344133.3971438005</x:v>
      </x:c>
      <x:c r="P22" s="11"/>
      <x:c r="Q22" s="11">
        <x:f t="shared" si="4"/>
        <x:v>5</x:v>
      </x:c>
      <x:c r="R22" s="16">
        <x:f t="shared" si="5"/>
        <x:v>1201296.1934811461</x:v>
      </x:c>
      <x:c r="S22" s="16">
        <x:f t="shared" si="6"/>
        <x:v>634215.34694656904</x:v>
      </x:c>
      <x:c r="T22" s="16">
        <x:f t="shared" si="7"/>
        <x:v>1124231.179535731</x:v>
      </x:c>
      <x:c r="U22" s="16">
        <x:f t="shared" si="1"/>
        <x:v>1982615.3003407854</x:v>
      </x:c>
      <x:c r="V22" s="16">
        <x:f t="shared" si="2"/>
        <x:v>219902.21760806948</x:v>
      </x:c>
      <x:c r="W22" s="16">
        <x:f t="shared" si="3"/>
        <x:v>1344133.3971438005</x:v>
      </x:c>
    </x:row>
    <x:row r="23" ht="18" customHeight="1">
      <x:c r="A23" s="77" t="n">
        <x:f>H$52</x:f>
        <x:v>6</x:v>
      </x:c>
      <x:c r="B23" s="78" t="n">
        <x:f>H$54</x:f>
        <x:v>1.1596934182128902</x:v>
      </x:c>
      <x:c r="C23" s="50" t="n">
        <x:f>H$61</x:f>
        <x:v>1235131.8555241115</x:v>
      </x:c>
      <x:c r="D23" s="50" t="n">
        <x:f>PERCENTILE(MC_Paths_Recast_30Y!$H$5:$H$504,0.05)/H$54</x:f>
        <x:v>635921.6378663519</x:v>
      </x:c>
      <x:c r="E23" s="50" t="n">
        <x:f>PERCENTILE(MC_Paths_Recast_30Y!$H$5:$H$504,0.1)/H$54</x:f>
        <x:v>693204.0503618984</x:v>
      </x:c>
      <x:c r="F23" s="50" t="n">
        <x:f>PERCENTILE(MC_Paths_Recast_30Y!$H$5:$H$504,0.15)/H$54</x:f>
        <x:v>781435.8621492496</x:v>
      </x:c>
      <x:c r="G23" s="50" t="n">
        <x:f>PERCENTILE(MC_Paths_Recast_30Y!$H$5:$H$504,0.25)/H$54</x:f>
        <x:v>892996.6589602912</x:v>
      </x:c>
      <x:c r="H23" s="50" t="n">
        <x:f>PERCENTILE(MC_Paths_Recast_30Y!$H$5:$H$504,0.5)/H$54</x:f>
        <x:v>1172529.2384828234</x:v>
      </x:c>
      <x:c r="I23" s="50" t="n">
        <x:f>PERCENTILE(MC_Paths_Recast_30Y!$H$5:$H$504,0.75)/H$54</x:f>
        <x:v>1568698.5114554893</x:v>
      </x:c>
      <x:c r="J23" s="50" t="n">
        <x:f>PERCENTILE(MC_Paths_Recast_30Y!$H$5:$H$504,0.85)/H$54</x:f>
        <x:v>1779030.0176014886</x:v>
      </x:c>
      <x:c r="K23" s="50" t="n">
        <x:f>PERCENTILE(MC_Paths_Recast_30Y!$H$5:$H$504,0.9)/H$54</x:f>
        <x:v>2010802.3639455829</x:v>
      </x:c>
      <x:c r="L23" s="50" t="n">
        <x:f>PERCENTILE(MC_Paths_Recast_30Y!$H$5:$H$504,0.95)/H$54</x:f>
        <x:v>2274226.6164903976</x:v>
      </x:c>
      <x:c r="M23" s="54" t="n">
        <x:f>COUNTIF(MC_Paths_Recast_30Y!$H$5:$H$504,0)/$F$5</x:f>
        <x:v>0</x:v>
      </x:c>
      <x:c r="N23" s="50" t="n">
        <x:f>Liquidity_30Y!I$19</x:f>
        <x:v>228483.76756350635</x:v>
      </x:c>
      <x:c r="O23" s="50">
        <x:f t="shared" si="0"/>
        <x:v>1368155.2678835196</x:v>
      </x:c>
      <x:c r="P23" s="11"/>
      <x:c r="Q23" s="11">
        <x:f t="shared" si="4"/>
        <x:v>6</x:v>
      </x:c>
      <x:c r="R23" s="16">
        <x:f t="shared" si="5"/>
        <x:v>1235131.8555241115</x:v>
      </x:c>
      <x:c r="S23" s="16">
        <x:f t="shared" si="6"/>
        <x:v>603727.56163528562</x:v>
      </x:c>
      <x:c r="T23" s="16">
        <x:f t="shared" si="7"/>
        <x:v>1139671.5003200134</x:v>
      </x:c>
      <x:c r="U23" s="16">
        <x:f t="shared" si="1"/>
        <x:v>2022179.0284535366</x:v>
      </x:c>
      <x:c r="V23" s="16">
        <x:f t="shared" si="2"/>
        <x:v>228483.76756350635</x:v>
      </x:c>
      <x:c r="W23" s="16">
        <x:f t="shared" si="3"/>
        <x:v>1368155.2678835196</x:v>
      </x:c>
    </x:row>
    <x:row r="24" ht="18" customHeight="1">
      <x:c r="A24" s="77" t="n">
        <x:f>I$52</x:f>
        <x:v>7</x:v>
      </x:c>
      <x:c r="B24" s="78" t="n">
        <x:f>I$54</x:f>
        <x:v>1.1886857536682125</x:v>
      </x:c>
      <x:c r="C24" s="50" t="n">
        <x:f>I$61</x:f>
        <x:v>1271801.2765747737</x:v>
      </x:c>
      <x:c r="D24" s="50" t="n">
        <x:f>PERCENTILE(MC_Paths_Recast_30Y!$I$5:$I$504,0.05)/I$54</x:f>
        <x:v>628366.6564524586</x:v>
      </x:c>
      <x:c r="E24" s="50" t="n">
        <x:f>PERCENTILE(MC_Paths_Recast_30Y!$I$5:$I$504,0.1)/I$54</x:f>
        <x:v>682094.8822922711</x:v>
      </x:c>
      <x:c r="F24" s="50" t="n">
        <x:f>PERCENTILE(MC_Paths_Recast_30Y!$I$5:$I$504,0.15)/I$54</x:f>
        <x:v>758412.3241832417</x:v>
      </x:c>
      <x:c r="G24" s="50" t="n">
        <x:f>PERCENTILE(MC_Paths_Recast_30Y!$I$5:$I$504,0.25)/I$54</x:f>
        <x:v>883070.454079247</x:v>
      </x:c>
      <x:c r="H24" s="50" t="n">
        <x:f>PERCENTILE(MC_Paths_Recast_30Y!$I$5:$I$504,0.5)/I$54</x:f>
        <x:v>1182676.6878496818</x:v>
      </x:c>
      <x:c r="I24" s="50" t="n">
        <x:f>PERCENTILE(MC_Paths_Recast_30Y!$I$5:$I$504,0.75)/I$54</x:f>
        <x:v>1610502.1826331655</x:v>
      </x:c>
      <x:c r="J24" s="50" t="n">
        <x:f>PERCENTILE(MC_Paths_Recast_30Y!$I$5:$I$504,0.85)/I$54</x:f>
        <x:v>1894312.065475213</x:v>
      </x:c>
      <x:c r="K24" s="50" t="n">
        <x:f>PERCENTILE(MC_Paths_Recast_30Y!$I$5:$I$504,0.9)/I$54</x:f>
        <x:v>2105968.908736982</x:v>
      </x:c>
      <x:c r="L24" s="50" t="n">
        <x:f>PERCENTILE(MC_Paths_Recast_30Y!$I$5:$I$504,0.95)/I$54</x:f>
        <x:v>2377150.4016659805</x:v>
      </x:c>
      <x:c r="M24" s="54" t="n">
        <x:f>COUNTIF(MC_Paths_Recast_30Y!$I$5:$I$504,0)/$F$5</x:f>
        <x:v>0</x:v>
      </x:c>
      <x:c r="N24" s="50" t="n">
        <x:f>Liquidity_30Y!J$19</x:f>
        <x:v>237400.20727330167</x:v>
      </x:c>
      <x:c r="O24" s="50">
        <x:f t="shared" si="0"/>
        <x:v>1388962.4233155977</x:v>
      </x:c>
      <x:c r="P24" s="11"/>
      <x:c r="Q24" s="11">
        <x:f t="shared" si="4"/>
        <x:v>7</x:v>
      </x:c>
      <x:c r="R24" s="16">
        <x:f t="shared" si="5"/>
        <x:v>1271801.2765747737</x:v>
      </x:c>
      <x:c r="S24" s="16">
        <x:f t="shared" si="6"/>
        <x:v>542106.98146443546</x:v>
      </x:c>
      <x:c r="T24" s="16">
        <x:f t="shared" si="7"/>
        <x:v>1151562.216042296</x:v>
      </x:c>
      <x:c r="U24" s="16">
        <x:f t="shared" si="1"/>
        <x:v>2233471.0659260433</x:v>
      </x:c>
      <x:c r="V24" s="16">
        <x:f t="shared" si="2"/>
        <x:v>237400.20727330167</x:v>
      </x:c>
      <x:c r="W24" s="16">
        <x:f t="shared" si="3"/>
        <x:v>1388962.4233155977</x:v>
      </x:c>
    </x:row>
    <x:row r="25" ht="18" customHeight="1">
      <x:c r="A25" s="77" t="n">
        <x:f>J$52</x:f>
        <x:v>8</x:v>
      </x:c>
      <x:c r="B25" s="78" t="n">
        <x:f>J$54</x:f>
        <x:v>1.2184028975099177</x:v>
      </x:c>
      <x:c r="C25" s="50" t="n">
        <x:f>J$61</x:f>
        <x:v>1311376.8429622517</x:v>
      </x:c>
      <x:c r="D25" s="50" t="n">
        <x:f>PERCENTILE(MC_Paths_Recast_30Y!$J$5:$J$504,0.05)/J$54</x:f>
        <x:v>587835.4616864432</x:v>
      </x:c>
      <x:c r="E25" s="50" t="n">
        <x:f>PERCENTILE(MC_Paths_Recast_30Y!$J$5:$J$504,0.1)/J$54</x:f>
        <x:v>680281.4693079082</x:v>
      </x:c>
      <x:c r="F25" s="50" t="n">
        <x:f>PERCENTILE(MC_Paths_Recast_30Y!$J$5:$J$504,0.15)/J$54</x:f>
        <x:v>752033.0454394121</x:v>
      </x:c>
      <x:c r="G25" s="50" t="n">
        <x:f>PERCENTILE(MC_Paths_Recast_30Y!$J$5:$J$504,0.25)/J$54</x:f>
        <x:v>882987.7482322168</x:v>
      </x:c>
      <x:c r="H25" s="50" t="n">
        <x:f>PERCENTILE(MC_Paths_Recast_30Y!$J$5:$J$504,0.5)/J$54</x:f>
        <x:v>1226628.5794015797</x:v>
      </x:c>
      <x:c r="I25" s="50" t="n">
        <x:f>PERCENTILE(MC_Paths_Recast_30Y!$J$5:$J$504,0.75)/J$54</x:f>
        <x:v>1651100.007792385</x:v>
      </x:c>
      <x:c r="J25" s="50" t="n">
        <x:f>PERCENTILE(MC_Paths_Recast_30Y!$J$5:$J$504,0.85)/J$54</x:f>
        <x:v>1992177.5726434516</x:v>
      </x:c>
      <x:c r="K25" s="50" t="n">
        <x:f>PERCENTILE(MC_Paths_Recast_30Y!$J$5:$J$504,0.9)/J$54</x:f>
        <x:v>2193386.815148697</x:v>
      </x:c>
      <x:c r="L25" s="50" t="n">
        <x:f>PERCENTILE(MC_Paths_Recast_30Y!$J$5:$J$504,0.95)/J$54</x:f>
        <x:v>2561629.094807112</x:v>
      </x:c>
      <x:c r="M25" s="54" t="n">
        <x:f>COUNTIF(MC_Paths_Recast_30Y!$J$5:$J$504,0)/$F$5</x:f>
        <x:v>0</x:v>
      </x:c>
      <x:c r="N25" s="50" t="n">
        <x:f>Liquidity_30Y!K$19</x:f>
        <x:v>246664.60560591836</x:v>
      </x:c>
      <x:c r="O25" s="50">
        <x:f t="shared" si="0"/>
        <x:v>1435548.120165026</x:v>
      </x:c>
      <x:c r="P25" s="11"/>
      <x:c r="Q25" s="11">
        <x:f t="shared" si="4"/>
        <x:v>8</x:v>
      </x:c>
      <x:c r="R25" s="16">
        <x:f t="shared" si="5"/>
        <x:v>1311376.8429622517</x:v>
      </x:c>
      <x:c r="S25" s="16">
        <x:f t="shared" si="6"/>
        <x:v>541373.40923476487</x:v>
      </x:c>
      <x:c r="T25" s="16">
        <x:f t="shared" si="7"/>
        <x:v>1188883.5145591076</x:v>
      </x:c>
      <x:c r="U25" s="16">
        <x:f t="shared" si="1"/>
        <x:v>2444839.1035087812</x:v>
      </x:c>
      <x:c r="V25" s="16">
        <x:f t="shared" si="2"/>
        <x:v>246664.60560591836</x:v>
      </x:c>
      <x:c r="W25" s="16">
        <x:f t="shared" si="3"/>
        <x:v>1435548.120165026</x:v>
      </x:c>
    </x:row>
    <x:row r="26" ht="18" customHeight="1">
      <x:c r="A26" s="77" t="n">
        <x:f>K$52</x:f>
        <x:v>9</x:v>
      </x:c>
      <x:c r="B26" s="78" t="n">
        <x:f>K$54</x:f>
        <x:v>1.2488629699476654</x:v>
      </x:c>
      <x:c r="C26" s="50" t="n">
        <x:f>K$61</x:f>
        <x:v>1353934.649993508</x:v>
      </x:c>
      <x:c r="D26" s="50" t="n">
        <x:f>PERCENTILE(MC_Paths_Recast_30Y!$K$5:$K$504,0.05)/K$54</x:f>
        <x:v>574708.2811772269</x:v>
      </x:c>
      <x:c r="E26" s="50" t="n">
        <x:f>PERCENTILE(MC_Paths_Recast_30Y!$K$5:$K$504,0.1)/K$54</x:f>
        <x:v>650990.6436490582</x:v>
      </x:c>
      <x:c r="F26" s="50" t="n">
        <x:f>PERCENTILE(MC_Paths_Recast_30Y!$K$5:$K$504,0.15)/K$54</x:f>
        <x:v>764550.3720790142</x:v>
      </x:c>
      <x:c r="G26" s="50" t="n">
        <x:f>PERCENTILE(MC_Paths_Recast_30Y!$K$5:$K$504,0.25)/K$54</x:f>
        <x:v>901820.7853835181</x:v>
      </x:c>
      <x:c r="H26" s="50" t="n">
        <x:f>PERCENTILE(MC_Paths_Recast_30Y!$K$5:$K$504,0.5)/K$54</x:f>
        <x:v>1239479.589690144</x:v>
      </x:c>
      <x:c r="I26" s="50" t="n">
        <x:f>PERCENTILE(MC_Paths_Recast_30Y!$K$5:$K$504,0.75)/K$54</x:f>
        <x:v>1694779.3864172709</x:v>
      </x:c>
      <x:c r="J26" s="50" t="n">
        <x:f>PERCENTILE(MC_Paths_Recast_30Y!$K$5:$K$504,0.85)/K$54</x:f>
        <x:v>2076635.9127700422</x:v>
      </x:c>
      <x:c r="K26" s="50" t="n">
        <x:f>PERCENTILE(MC_Paths_Recast_30Y!$K$5:$K$504,0.9)/K$54</x:f>
        <x:v>2404334.995232933</x:v>
      </x:c>
      <x:c r="L26" s="50" t="n">
        <x:f>PERCENTILE(MC_Paths_Recast_30Y!$K$5:$K$504,0.95)/K$54</x:f>
        <x:v>2791697.146021365</x:v>
      </x:c>
      <x:c r="M26" s="54" t="n">
        <x:f>COUNTIF(MC_Paths_Recast_30Y!$K$5:$K$504,0)/$F$5</x:f>
        <x:v>0</x:v>
      </x:c>
      <x:c r="N26" s="50" t="n">
        <x:f>Liquidity_30Y!L$19</x:f>
        <x:v>256290.54143444204</x:v>
      </x:c>
      <x:c r="O26" s="50">
        <x:f t="shared" si="0"/>
        <x:v>1447461.8078225604</x:v>
      </x:c>
      <x:c r="P26" s="11"/>
      <x:c r="Q26" s="11">
        <x:f t="shared" si="4"/>
        <x:v>9</x:v>
      </x:c>
      <x:c r="R26" s="16">
        <x:f t="shared" si="5"/>
        <x:v>1353934.6499935079</x:v>
      </x:c>
      <x:c r="S26" s="16">
        <x:f t="shared" si="6"/>
        <x:v>523377.32777711638</x:v>
      </x:c>
      <x:c r="T26" s="16">
        <x:f t="shared" si="7"/>
        <x:v>1191171.2663881183</x:v>
      </x:c>
      <x:c r="U26" s="16">
        <x:f t="shared" si="1"/>
        <x:v>2528115.9928146075</x:v>
      </x:c>
      <x:c r="V26" s="16">
        <x:f t="shared" si="2"/>
        <x:v>256290.54143444204</x:v>
      </x:c>
      <x:c r="W26" s="16">
        <x:f t="shared" si="3"/>
        <x:v>1447461.8078225604</x:v>
      </x:c>
    </x:row>
    <x:row r="27" ht="18" customHeight="1">
      <x:c r="A27" s="77" t="n">
        <x:f>L$52</x:f>
        <x:v>10</x:v>
      </x:c>
      <x:c r="B27" s="78" t="n">
        <x:f>L$54</x:f>
        <x:v>1.280084544196357</x:v>
      </x:c>
      <x:c r="C27" s="50" t="n">
        <x:f>L$61</x:f>
        <x:v>1399554.6244778102</x:v>
      </x:c>
      <x:c r="D27" s="50" t="n">
        <x:f>PERCENTILE(MC_Paths_Recast_30Y!$L$5:$L$504,0.05)/L$54</x:f>
        <x:v>583071.1869861468</x:v>
      </x:c>
      <x:c r="E27" s="50" t="n">
        <x:f>PERCENTILE(MC_Paths_Recast_30Y!$L$5:$L$504,0.1)/L$54</x:f>
        <x:v>660659.231426576</x:v>
      </x:c>
      <x:c r="F27" s="50" t="n">
        <x:f>PERCENTILE(MC_Paths_Recast_30Y!$L$5:$L$504,0.15)/L$54</x:f>
        <x:v>750567.3072372302</x:v>
      </x:c>
      <x:c r="G27" s="50" t="n">
        <x:f>PERCENTILE(MC_Paths_Recast_30Y!$L$5:$L$504,0.25)/L$54</x:f>
        <x:v>904311.9070896967</x:v>
      </x:c>
      <x:c r="H27" s="50" t="n">
        <x:f>PERCENTILE(MC_Paths_Recast_30Y!$L$5:$L$504,0.5)/L$54</x:f>
        <x:v>1243563.236779355</x:v>
      </x:c>
      <x:c r="I27" s="50" t="n">
        <x:f>PERCENTILE(MC_Paths_Recast_30Y!$L$5:$L$504,0.75)/L$54</x:f>
        <x:v>1768151.0394198182</x:v>
      </x:c>
      <x:c r="J27" s="50" t="n">
        <x:f>PERCENTILE(MC_Paths_Recast_30Y!$L$5:$L$504,0.85)/L$54</x:f>
        <x:v>2157904.2737877355</x:v>
      </x:c>
      <x:c r="K27" s="50" t="n">
        <x:f>PERCENTILE(MC_Paths_Recast_30Y!$L$5:$L$504,0.9)/L$54</x:f>
        <x:v>2446886.9172162395</x:v>
      </x:c>
      <x:c r="L27" s="50" t="n">
        <x:f>PERCENTILE(MC_Paths_Recast_30Y!$L$5:$L$504,0.95)/L$54</x:f>
        <x:v>2800199.19416929</x:v>
      </x:c>
      <x:c r="M27" s="54" t="n">
        <x:f>COUNTIF(MC_Paths_Recast_30Y!$L$5:$L$504,0)/$F$5</x:f>
        <x:v>0</x:v>
      </x:c>
      <x:c r="N27" s="50" t="n">
        <x:f>Liquidity_30Y!M$19</x:f>
        <x:v>266292.12353920075</x:v>
      </x:c>
      <x:c r="O27" s="50">
        <x:f t="shared" si="0"/>
        <x:v>1495832.0391157775</x:v>
      </x:c>
      <x:c r="P27" s="11"/>
      <x:c r="Q27" s="11">
        <x:f t="shared" si="4"/>
        <x:v>10</x:v>
      </x:c>
      <x:c r="R27" s="16">
        <x:f t="shared" si="5"/>
        <x:v>1399554.6244778102</x:v>
      </x:c>
      <x:c r="S27" s="16">
        <x:f t="shared" si="6"/>
        <x:v>516127.55638128828</x:v>
      </x:c>
      <x:c r="T27" s="16">
        <x:f t="shared" si="7"/>
        <x:v>1229539.9155765767</x:v>
      </x:c>
      <x:c r="U27" s="16">
        <x:f t="shared" si="1"/>
        <x:v>2795218.9428603975</x:v>
      </x:c>
      <x:c r="V27" s="16">
        <x:f t="shared" si="2"/>
        <x:v>266292.12353920075</x:v>
      </x:c>
      <x:c r="W27" s="16">
        <x:f t="shared" si="3"/>
        <x:v>1495832.0391157775</x:v>
      </x:c>
    </x:row>
    <x:row r="28" ht="18" customHeight="1">
      <x:c r="A28" s="77" t="n">
        <x:f>M$52</x:f>
        <x:v>11</x:v>
      </x:c>
      <x:c r="B28" s="78" t="n">
        <x:f>M$54</x:f>
        <x:v>1.312086657801266</x:v>
      </x:c>
      <x:c r="C28" s="50" t="n">
        <x:f>M$61</x:f>
        <x:v>1448320.6525657144</x:v>
      </x:c>
      <x:c r="D28" s="50" t="n">
        <x:f>PERCENTILE(MC_Paths_Recast_30Y!$M$5:$M$504,0.05)/M$54</x:f>
        <x:v>538453.7594828801</x:v>
      </x:c>
      <x:c r="E28" s="50" t="n">
        <x:f>PERCENTILE(MC_Paths_Recast_30Y!$M$5:$M$504,0.1)/M$54</x:f>
        <x:v>654278.4287197426</x:v>
      </x:c>
      <x:c r="F28" s="50" t="n">
        <x:f>PERCENTILE(MC_Paths_Recast_30Y!$M$5:$M$504,0.15)/M$54</x:f>
        <x:v>751243.6549721255</x:v>
      </x:c>
      <x:c r="G28" s="50" t="n">
        <x:f>PERCENTILE(MC_Paths_Recast_30Y!$M$5:$M$504,0.25)/M$54</x:f>
        <x:v>902784.1385836147</x:v>
      </x:c>
      <x:c r="H28" s="50" t="n">
        <x:f>PERCENTILE(MC_Paths_Recast_30Y!$M$5:$M$504,0.5)/M$54</x:f>
        <x:v>1279777.0341192633</x:v>
      </x:c>
      <x:c r="I28" s="50" t="n">
        <x:f>PERCENTILE(MC_Paths_Recast_30Y!$M$5:$M$504,0.75)/M$54</x:f>
        <x:v>1867284.346368403</x:v>
      </x:c>
      <x:c r="J28" s="50" t="n">
        <x:f>PERCENTILE(MC_Paths_Recast_30Y!$M$5:$M$504,0.85)/M$54</x:f>
        <x:v>2249173.5944007165</x:v>
      </x:c>
      <x:c r="K28" s="50" t="n">
        <x:f>PERCENTILE(MC_Paths_Recast_30Y!$M$5:$M$504,0.9)/M$54</x:f>
        <x:v>2581364.899165217</x:v>
      </x:c>
      <x:c r="L28" s="50" t="n">
        <x:f>PERCENTILE(MC_Paths_Recast_30Y!$M$5:$M$504,0.95)/M$54</x:f>
        <x:v>2910843.217175112</x:v>
      </x:c>
      <x:c r="M28" s="54" t="n">
        <x:f>COUNTIF(MC_Paths_Recast_30Y!$M$5:$M$504,0)/$F$5</x:f>
        <x:v>0</x:v>
      </x:c>
      <x:c r="N28" s="50" t="n">
        <x:f>Liquidity_30Y!N$19</x:f>
        <x:v>276684.011287072</x:v>
      </x:c>
      <x:c r="O28" s="50">
        <x:f t="shared" si="0"/>
        <x:v>1527406.5323196326</x:v>
      </x:c>
      <x:c r="P28" s="11"/>
      <x:c r="Q28" s="11">
        <x:f t="shared" si="4"/>
        <x:v>11</x:v>
      </x:c>
      <x:c r="R28" s="16">
        <x:f t="shared" si="5"/>
        <x:v>1448320.6525657144</x:v>
      </x:c>
      <x:c r="S28" s="16">
        <x:f t="shared" si="6"/>
        <x:v>547486.72847552027</x:v>
      </x:c>
      <x:c r="T28" s="16">
        <x:f t="shared" si="7"/>
        <x:v>1250722.5210325606</x:v>
      </x:c>
      <x:c r="U28" s="16">
        <x:f t="shared" si="1"/>
        <x:v>2995887.9319433058</x:v>
      </x:c>
      <x:c r="V28" s="16">
        <x:f t="shared" si="2"/>
        <x:v>276684.01128707197</x:v>
      </x:c>
      <x:c r="W28" s="16">
        <x:f t="shared" si="3"/>
        <x:v>1527406.5323196326</x:v>
      </x:c>
    </x:row>
    <x:row r="29" ht="18" customHeight="1">
      <x:c r="A29" s="77" t="n">
        <x:f>N$52</x:f>
        <x:v>12</x:v>
      </x:c>
      <x:c r="B29" s="78" t="n">
        <x:f>N$54</x:f>
        <x:v>1.3448888242462975</x:v>
      </x:c>
      <x:c r="C29" s="50" t="n">
        <x:f>N$61</x:f>
        <x:v>1500320.7130968324</x:v>
      </x:c>
      <x:c r="D29" s="50" t="n">
        <x:f>PERCENTILE(MC_Paths_Recast_30Y!$N$5:$N$504,0.05)/N$54</x:f>
        <x:v>535912.7256956727</x:v>
      </x:c>
      <x:c r="E29" s="50" t="n">
        <x:f>PERCENTILE(MC_Paths_Recast_30Y!$N$5:$N$504,0.1)/N$54</x:f>
        <x:v>650316.3147101863</x:v>
      </x:c>
      <x:c r="F29" s="50" t="n">
        <x:f>PERCENTILE(MC_Paths_Recast_30Y!$N$5:$N$504,0.15)/N$54</x:f>
        <x:v>745594.7502955754</x:v>
      </x:c>
      <x:c r="G29" s="50" t="n">
        <x:f>PERCENTILE(MC_Paths_Recast_30Y!$N$5:$N$504,0.25)/N$54</x:f>
        <x:v>921049.6777997331</x:v>
      </x:c>
      <x:c r="H29" s="50" t="n">
        <x:f>PERCENTILE(MC_Paths_Recast_30Y!$N$5:$N$504,0.5)/N$54</x:f>
        <x:v>1323369.9539402488</x:v>
      </x:c>
      <x:c r="I29" s="50" t="n">
        <x:f>PERCENTILE(MC_Paths_Recast_30Y!$N$5:$N$504,0.75)/N$54</x:f>
        <x:v>1950181.9529474708</x:v>
      </x:c>
      <x:c r="J29" s="50" t="n">
        <x:f>PERCENTILE(MC_Paths_Recast_30Y!$N$5:$N$504,0.85)/N$54</x:f>
        <x:v>2413380.440757585</x:v>
      </x:c>
      <x:c r="K29" s="50" t="n">
        <x:f>PERCENTILE(MC_Paths_Recast_30Y!$N$5:$N$504,0.9)/N$54</x:f>
        <x:v>2733224.8301489186</x:v>
      </x:c>
      <x:c r="L29" s="50" t="n">
        <x:f>PERCENTILE(MC_Paths_Recast_30Y!$N$5:$N$504,0.95)/N$54</x:f>
        <x:v>3142081.6283162176</x:v>
      </x:c>
      <x:c r="M29" s="54" t="n">
        <x:f>COUNTIF(MC_Paths_Recast_30Y!$N$5:$N$504,0)/$F$5</x:f>
        <x:v>0</x:v>
      </x:c>
      <x:c r="N29" s="50" t="n">
        <x:f>Liquidity_30Y!O$19</x:f>
        <x:v>287481.436117787</x:v>
      </x:c>
      <x:c r="O29" s="50">
        <x:f t="shared" si="0"/>
        <x:v>1531768.7131348921</x:v>
      </x:c>
      <x:c r="P29" s="11"/>
      <x:c r="Q29" s="11">
        <x:f t="shared" si="4"/>
        <x:v>12</x:v>
      </x:c>
      <x:c r="R29" s="16">
        <x:f t="shared" si="5"/>
        <x:v>1500320.7130968324</x:v>
      </x:c>
      <x:c r="S29" s="16">
        <x:f t="shared" si="6"/>
        <x:v>547743.04005860456</x:v>
      </x:c>
      <x:c r="T29" s="16">
        <x:f t="shared" si="7"/>
        <x:v>1244287.2770171051</x:v>
      </x:c>
      <x:c r="U29" s="16">
        <x:f t="shared" si="1"/>
        <x:v>3066858.7148316461</x:v>
      </x:c>
      <x:c r="V29" s="16">
        <x:f t="shared" si="2"/>
        <x:v>287481.43611778697</x:v>
      </x:c>
      <x:c r="W29" s="16">
        <x:f t="shared" si="3"/>
        <x:v>1531768.7131348921</x:v>
      </x:c>
    </x:row>
    <x:row r="30" ht="18" customHeight="1">
      <x:c r="A30" s="77" t="n">
        <x:f>O$52</x:f>
        <x:v>13</x:v>
      </x:c>
      <x:c r="B30" s="78" t="n">
        <x:f>O$54</x:f>
        <x:v>1.378511044852455</x:v>
      </x:c>
      <x:c r="C30" s="50" t="n">
        <x:f>O$61</x:f>
        <x:v>1555647.0166585613</x:v>
      </x:c>
      <x:c r="D30" s="50" t="n">
        <x:f>PERCENTILE(MC_Paths_Recast_30Y!$O$5:$O$504,0.05)/O$54</x:f>
        <x:v>545559.2414955758</x:v>
      </x:c>
      <x:c r="E30" s="50" t="n">
        <x:f>PERCENTILE(MC_Paths_Recast_30Y!$O$5:$O$504,0.1)/O$54</x:f>
        <x:v>632301.6233754483</x:v>
      </x:c>
      <x:c r="F30" s="50" t="n">
        <x:f>PERCENTILE(MC_Paths_Recast_30Y!$O$5:$O$504,0.15)/O$54</x:f>
        <x:v>745813.7416454159</x:v>
      </x:c>
      <x:c r="G30" s="50" t="n">
        <x:f>PERCENTILE(MC_Paths_Recast_30Y!$O$5:$O$504,0.25)/O$54</x:f>
        <x:v>920608.3654771904</x:v>
      </x:c>
      <x:c r="H30" s="50" t="n">
        <x:f>PERCENTILE(MC_Paths_Recast_30Y!$O$5:$O$504,0.5)/O$54</x:f>
        <x:v>1379939.0701774494</x:v>
      </x:c>
      <x:c r="I30" s="50" t="n">
        <x:f>PERCENTILE(MC_Paths_Recast_30Y!$O$5:$O$504,0.75)/O$54</x:f>
        <x:v>2059742.4944101817</x:v>
      </x:c>
      <x:c r="J30" s="50" t="n">
        <x:f>PERCENTILE(MC_Paths_Recast_30Y!$O$5:$O$504,0.85)/O$54</x:f>
        <x:v>2548758.604658578</x:v>
      </x:c>
      <x:c r="K30" s="50" t="n">
        <x:f>PERCENTILE(MC_Paths_Recast_30Y!$O$5:$O$504,0.9)/O$54</x:f>
        <x:v>2896062.013667343</x:v>
      </x:c>
      <x:c r="L30" s="50" t="n">
        <x:f>PERCENTILE(MC_Paths_Recast_30Y!$O$5:$O$504,0.95)/O$54</x:f>
        <x:v>3394092.100337765</x:v>
      </x:c>
      <x:c r="M30" s="54" t="n">
        <x:f>COUNTIF(MC_Paths_Recast_30Y!$O$5:$O$504,0)/$F$5</x:f>
        <x:v>0</x:v>
      </x:c>
      <x:c r="N30" s="50" t="n">
        <x:f>Liquidity_30Y!P$19</x:f>
        <x:v>298700.223868725</x:v>
      </x:c>
      <x:c r="O30" s="50">
        <x:f t="shared" si="0"/>
        <x:v>1570095.3228189666</x:v>
      </x:c>
      <x:c r="P30" s="11"/>
      <x:c r="Q30" s="11">
        <x:f t="shared" si="4"/>
        <x:v>13</x:v>
      </x:c>
      <x:c r="R30" s="16">
        <x:f t="shared" si="5"/>
        <x:v>1555647.0166585613</x:v>
      </x:c>
      <x:c r="S30" s="16">
        <x:f t="shared" si="6"/>
        <x:v>553102.7617310622</x:v>
      </x:c>
      <x:c r="T30" s="16">
        <x:f t="shared" si="7"/>
        <x:v>1271395.0989502415</x:v>
      </x:c>
      <x:c r="U30" s="16">
        <x:f t="shared" si="1"/>
        <x:v>3381310.0593724153</x:v>
      </x:c>
      <x:c r="V30" s="16">
        <x:f t="shared" si="2"/>
        <x:v>298700.22386872501</x:v>
      </x:c>
      <x:c r="W30" s="16">
        <x:f t="shared" si="3"/>
        <x:v>1570095.3228189666</x:v>
      </x:c>
    </x:row>
    <x:row r="31" ht="18" customHeight="1">
      <x:c r="A31" s="77" t="n">
        <x:f>P$52</x:f>
        <x:v>14</x:v>
      </x:c>
      <x:c r="B31" s="78" t="n">
        <x:f>P$54</x:f>
        <x:v>1.4129738209737661</x:v>
      </x:c>
      <x:c r="C31" s="50" t="n">
        <x:f>P$61</x:f>
        <x:v>1614396.1505661416</x:v>
      </x:c>
      <x:c r="D31" s="50" t="n">
        <x:f>PERCENTILE(MC_Paths_Recast_30Y!$P$5:$P$504,0.05)/P$54</x:f>
        <x:v>552758.7326204379</x:v>
      </x:c>
      <x:c r="E31" s="50" t="n">
        <x:f>PERCENTILE(MC_Paths_Recast_30Y!$P$5:$P$504,0.1)/P$54</x:f>
        <x:v>664840.421265913</x:v>
      </x:c>
      <x:c r="F31" s="50" t="n">
        <x:f>PERCENTILE(MC_Paths_Recast_30Y!$P$5:$P$504,0.15)/P$54</x:f>
        <x:v>781629.4978847775</x:v>
      </x:c>
      <x:c r="G31" s="50" t="n">
        <x:f>PERCENTILE(MC_Paths_Recast_30Y!$P$5:$P$504,0.25)/P$54</x:f>
        <x:v>945939.2303264729</x:v>
      </x:c>
      <x:c r="H31" s="50" t="n">
        <x:f>PERCENTILE(MC_Paths_Recast_30Y!$P$5:$P$504,0.5)/P$54</x:f>
        <x:v>1350418.1201480161</x:v>
      </x:c>
      <x:c r="I31" s="50" t="n">
        <x:f>PERCENTILE(MC_Paths_Recast_30Y!$P$5:$P$504,0.75)/P$54</x:f>
        <x:v>2111158.8342986912</x:v>
      </x:c>
      <x:c r="J31" s="50" t="n">
        <x:f>PERCENTILE(MC_Paths_Recast_30Y!$P$5:$P$504,0.85)/P$54</x:f>
        <x:v>2633977.6036118176</x:v>
      </x:c>
      <x:c r="K31" s="50" t="n">
        <x:f>PERCENTILE(MC_Paths_Recast_30Y!$P$5:$P$504,0.9)/P$54</x:f>
        <x:v>3039139.294068714</x:v>
      </x:c>
      <x:c r="L31" s="50" t="n">
        <x:f>PERCENTILE(MC_Paths_Recast_30Y!$P$5:$P$504,0.95)/P$54</x:f>
        <x:v>3621475.498630738</x:v>
      </x:c>
      <x:c r="M31" s="54" t="n">
        <x:f>COUNTIF(MC_Paths_Recast_30Y!$P$5:$P$504,0)/$F$5</x:f>
        <x:v>0</x:v>
      </x:c>
      <x:c r="N31" s="50" t="n">
        <x:f>Liquidity_30Y!Q$19</x:f>
        <x:v>310356.81797091913</x:v>
      </x:c>
      <x:c r="O31" s="50">
        <x:f t="shared" si="0"/>
        <x:v>1683816.1570200985</x:v>
      </x:c>
      <x:c r="P31" s="11"/>
      <x:c r="Q31" s="11">
        <x:f t="shared" si="4"/>
        <x:v>14</x:v>
      </x:c>
      <x:c r="R31" s="16">
        <x:f t="shared" si="5"/>
        <x:v>1614396.1505661416</x:v>
      </x:c>
      <x:c r="S31" s="16">
        <x:f t="shared" si="6"/>
        <x:v>511153.88534833083</x:v>
      </x:c>
      <x:c r="T31" s="16">
        <x:f t="shared" si="7"/>
        <x:v>1373459.3390491793</x:v>
      </x:c>
      <x:c r="U31" s="16">
        <x:f t="shared" si="1"/>
        <x:v>3592199.4386171512</x:v>
      </x:c>
      <x:c r="V31" s="16">
        <x:f t="shared" si="2"/>
        <x:v>310356.81797091913</x:v>
      </x:c>
      <x:c r="W31" s="16">
        <x:f t="shared" si="3"/>
        <x:v>1683816.1570200985</x:v>
      </x:c>
    </x:row>
    <x:row r="32" ht="18" customHeight="1">
      <x:c r="A32" s="77" t="n">
        <x:f>Q$52</x:f>
        <x:v>15</x:v>
      </x:c>
      <x:c r="B32" s="78" t="n">
        <x:f>Q$54</x:f>
        <x:v>1.4482981664981105</x:v>
      </x:c>
      <x:c r="C32" s="50" t="n">
        <x:f>Q$61</x:f>
        <x:v>1676669.2299829293</x:v>
      </x:c>
      <x:c r="D32" s="50" t="n">
        <x:f>PERCENTILE(MC_Paths_Recast_30Y!$Q$5:$Q$504,0.05)/Q$54</x:f>
        <x:v>540199.1423998954</x:v>
      </x:c>
      <x:c r="E32" s="50" t="n">
        <x:f>PERCENTILE(MC_Paths_Recast_30Y!$Q$5:$Q$504,0.1)/Q$54</x:f>
        <x:v>654960.995807355</x:v>
      </x:c>
      <x:c r="F32" s="50" t="n">
        <x:f>PERCENTILE(MC_Paths_Recast_30Y!$Q$5:$Q$504,0.15)/Q$54</x:f>
        <x:v>743995.6363129355</x:v>
      </x:c>
      <x:c r="G32" s="50" t="n">
        <x:f>PERCENTILE(MC_Paths_Recast_30Y!$Q$5:$Q$504,0.25)/Q$54</x:f>
        <x:v>970084.2061150714</x:v>
      </x:c>
      <x:c r="H32" s="50" t="n">
        <x:f>PERCENTILE(MC_Paths_Recast_30Y!$Q$5:$Q$504,0.5)/Q$54</x:f>
        <x:v>1439388.665188924</x:v>
      </x:c>
      <x:c r="I32" s="50" t="n">
        <x:f>PERCENTILE(MC_Paths_Recast_30Y!$Q$5:$Q$504,0.75)/Q$54</x:f>
        <x:v>2128334.9025864783</x:v>
      </x:c>
      <x:c r="J32" s="50" t="n">
        <x:f>PERCENTILE(MC_Paths_Recast_30Y!$Q$5:$Q$504,0.85)/Q$54</x:f>
        <x:v>2741895.53118872</x:v>
      </x:c>
      <x:c r="K32" s="50" t="n">
        <x:f>PERCENTILE(MC_Paths_Recast_30Y!$Q$5:$Q$504,0.9)/Q$54</x:f>
        <x:v>3103931.4428382833</x:v>
      </x:c>
      <x:c r="L32" s="50" t="n">
        <x:f>PERCENTILE(MC_Paths_Recast_30Y!$Q$5:$Q$504,0.95)/Q$54</x:f>
        <x:v>3968030.227289738</x:v>
      </x:c>
      <x:c r="M32" s="54" t="n">
        <x:f>COUNTIF(MC_Paths_Recast_30Y!$Q$5:$Q$504,0)/$F$5</x:f>
        <x:v>0</x:v>
      </x:c>
      <x:c r="N32" s="50" t="n">
        <x:f>Liquidity_30Y!R$19</x:f>
        <x:v>322468.303550272</x:v>
      </x:c>
      <x:c r="O32" s="50">
        <x:f t="shared" si="0"/>
        <x:v>1670091.8892764803</x:v>
      </x:c>
      <x:c r="P32" s="11"/>
      <x:c r="Q32" s="11">
        <x:f t="shared" si="4"/>
        <x:v>15</x:v>
      </x:c>
      <x:c r="R32" s="16">
        <x:f t="shared" si="5"/>
        <x:v>1676669.2299829293</x:v>
      </x:c>
      <x:c r="S32" s="16">
        <x:f t="shared" si="6"/>
        <x:v>512923.91211843083</x:v>
      </x:c>
      <x:c r="T32" s="16">
        <x:f t="shared" si="7"/>
        <x:v>1347623.5857262083</x:v>
      </x:c>
      <x:c r="U32" s="16">
        <x:f t="shared" si="1"/>
        <x:v>3741724.1451388448</x:v>
      </x:c>
      <x:c r="V32" s="16">
        <x:f t="shared" si="2"/>
        <x:v>322468.30355027202</x:v>
      </x:c>
      <x:c r="W32" s="16">
        <x:f t="shared" si="3"/>
        <x:v>1670091.8892764803</x:v>
      </x:c>
    </x:row>
    <x:row r="33" ht="18" customHeight="1">
      <x:c r="A33" s="77" t="n">
        <x:f>R$52</x:f>
        <x:v>16</x:v>
      </x:c>
      <x:c r="B33" s="78" t="n">
        <x:f>R$54</x:f>
        <x:v>1.4845056206605631</x:v>
      </x:c>
      <x:c r="C33" s="50" t="n">
        <x:f>R$61</x:f>
        <x:v>1742572.0554086012</x:v>
      </x:c>
      <x:c r="D33" s="50" t="n">
        <x:f>PERCENTILE(MC_Paths_Recast_30Y!$R$5:$R$504,0.05)/R$54</x:f>
        <x:v>512793.3232962594</x:v>
      </x:c>
      <x:c r="E33" s="50" t="n">
        <x:f>PERCENTILE(MC_Paths_Recast_30Y!$R$5:$R$504,0.1)/R$54</x:f>
        <x:v>676615.64937549</x:v>
      </x:c>
      <x:c r="F33" s="50" t="n">
        <x:f>PERCENTILE(MC_Paths_Recast_30Y!$R$5:$R$504,0.15)/R$54</x:f>
        <x:v>777048.1756246926</x:v>
      </x:c>
      <x:c r="G33" s="50" t="n">
        <x:f>PERCENTILE(MC_Paths_Recast_30Y!$R$5:$R$504,0.25)/R$54</x:f>
        <x:v>965308.9076584055</x:v>
      </x:c>
      <x:c r="H33" s="50" t="n">
        <x:f>PERCENTILE(MC_Paths_Recast_30Y!$R$5:$R$504,0.5)/R$54</x:f>
        <x:v>1457303.5389502011</x:v>
      </x:c>
      <x:c r="I33" s="50" t="n">
        <x:f>PERCENTILE(MC_Paths_Recast_30Y!$R$5:$R$504,0.75)/R$54</x:f>
        <x:v>2206674.3920981796</x:v>
      </x:c>
      <x:c r="J33" s="50" t="n">
        <x:f>PERCENTILE(MC_Paths_Recast_30Y!$R$5:$R$504,0.85)/R$54</x:f>
        <x:v>2847195.10036464</x:v>
      </x:c>
      <x:c r="K33" s="50" t="n">
        <x:f>PERCENTILE(MC_Paths_Recast_30Y!$R$5:$R$504,0.9)/R$54</x:f>
        <x:v>3255198.856957656</x:v>
      </x:c>
      <x:c r="L33" s="50" t="n">
        <x:f>PERCENTILE(MC_Paths_Recast_30Y!$R$5:$R$504,0.95)/R$54</x:f>
        <x:v>3974484.0255758315</x:v>
      </x:c>
      <x:c r="M33" s="54" t="n">
        <x:f>COUNTIF(MC_Paths_Recast_30Y!$R$5:$R$504,0)/$F$5</x:f>
        <x:v>0</x:v>
      </x:c>
      <x:c r="N33" s="50" t="n">
        <x:f>Liquidity_30Y!S$19</x:f>
        <x:v>335052.43246930704</x:v>
      </x:c>
      <x:c r="O33" s="50">
        <x:f t="shared" si="0"/>
        <x:v>1754552.2653108174</x:v>
      </x:c>
      <x:c r="P33" s="11"/>
      <x:c r="Q33" s="11">
        <x:f t="shared" si="4"/>
        <x:v>16</x:v>
      </x:c>
      <x:c r="R33" s="16">
        <x:f t="shared" si="5"/>
        <x:v>1742572.0554086012</x:v>
      </x:c>
      <x:c r="S33" s="16">
        <x:f t="shared" si="6"/>
        <x:v>523344.66639145743</x:v>
      </x:c>
      <x:c r="T33" s="16">
        <x:f t="shared" si="7"/>
        <x:v>1419499.8328415104</x:v>
      </x:c>
      <x:c r="U33" s="16">
        <x:f t="shared" si="1"/>
        <x:v>3924284.0563624478</x:v>
      </x:c>
      <x:c r="V33" s="16">
        <x:f t="shared" si="2"/>
        <x:v>335052.43246930704</x:v>
      </x:c>
      <x:c r="W33" s="16">
        <x:f t="shared" si="3"/>
        <x:v>1754552.2653108174</x:v>
      </x:c>
    </x:row>
    <x:row r="34" ht="18" customHeight="1">
      <x:c r="A34" s="77" t="n">
        <x:f>S$52</x:f>
        <x:v>17</x:v>
      </x:c>
      <x:c r="B34" s="78" t="n">
        <x:f>S$54</x:f>
        <x:v>1.521618261177077</x:v>
      </x:c>
      <x:c r="C34" s="50" t="n">
        <x:f>S$61</x:f>
        <x:v>1812215.276772187</x:v>
      </x:c>
      <x:c r="D34" s="50" t="n">
        <x:f>PERCENTILE(MC_Paths_Recast_30Y!$S$5:$S$504,0.05)/S$54</x:f>
        <x:v>519904.1633280139</x:v>
      </x:c>
      <x:c r="E34" s="50" t="n">
        <x:f>PERCENTILE(MC_Paths_Recast_30Y!$S$5:$S$504,0.1)/S$54</x:f>
        <x:v>644039.8340588553</x:v>
      </x:c>
      <x:c r="F34" s="50" t="n">
        <x:f>PERCENTILE(MC_Paths_Recast_30Y!$S$5:$S$504,0.15)/S$54</x:f>
        <x:v>781417.7342520871</x:v>
      </x:c>
      <x:c r="G34" s="50" t="n">
        <x:f>PERCENTILE(MC_Paths_Recast_30Y!$S$5:$S$504,0.25)/S$54</x:f>
        <x:v>997542.1649468556</x:v>
      </x:c>
      <x:c r="H34" s="50" t="n">
        <x:f>PERCENTILE(MC_Paths_Recast_30Y!$S$5:$S$504,0.5)/S$54</x:f>
        <x:v>1555471.2551432492</x:v>
      </x:c>
      <x:c r="I34" s="50" t="n">
        <x:f>PERCENTILE(MC_Paths_Recast_30Y!$S$5:$S$504,0.75)/S$54</x:f>
        <x:v>2270460.9767751433</x:v>
      </x:c>
      <x:c r="J34" s="50" t="n">
        <x:f>PERCENTILE(MC_Paths_Recast_30Y!$S$5:$S$504,0.85)/S$54</x:f>
        <x:v>2899191.672059558</x:v>
      </x:c>
      <x:c r="K34" s="50" t="n">
        <x:f>PERCENTILE(MC_Paths_Recast_30Y!$S$5:$S$504,0.9)/S$54</x:f>
        <x:v>3439254.0133327935</x:v>
      </x:c>
      <x:c r="L34" s="50" t="n">
        <x:f>PERCENTILE(MC_Paths_Recast_30Y!$S$5:$S$504,0.95)/S$54</x:f>
        <x:v>4523463.03605585</x:v>
      </x:c>
      <x:c r="M34" s="54" t="n">
        <x:f>COUNTIF(MC_Paths_Recast_30Y!$S$5:$S$504,0)/$F$5</x:f>
        <x:v>0</x:v>
      </x:c>
      <x:c r="N34" s="50" t="n">
        <x:f>Liquidity_30Y!T$19</x:f>
        <x:v>348127.6493461581</x:v>
      </x:c>
      <x:c r="O34" s="50">
        <x:f t="shared" si="0"/>
        <x:v>1760318.367026875</x:v>
      </x:c>
      <x:c r="P34" s="11"/>
      <x:c r="Q34" s="11">
        <x:f t="shared" si="4"/>
        <x:v>17</x:v>
      </x:c>
      <x:c r="R34" s="16">
        <x:f t="shared" si="5"/>
        <x:v>1812215.2767721871</x:v>
      </x:c>
      <x:c r="S34" s="16">
        <x:f t="shared" si="6"/>
        <x:v>508799.9356931051</x:v>
      </x:c>
      <x:c r="T34" s="16">
        <x:f t="shared" si="7"/>
        <x:v>1412190.7176807169</x:v>
      </x:c>
      <x:c r="U34" s="16">
        <x:f t="shared" si="1"/>
        <x:v>4075157.9855116527</x:v>
      </x:c>
      <x:c r="V34" s="16">
        <x:f t="shared" si="2"/>
        <x:v>348127.64934615808</x:v>
      </x:c>
      <x:c r="W34" s="16">
        <x:f t="shared" si="3"/>
        <x:v>1760318.367026875</x:v>
      </x:c>
    </x:row>
    <x:row r="35" ht="18" customHeight="1">
      <x:c r="A35" s="77" t="n">
        <x:f>T$52</x:f>
        <x:v>18</x:v>
      </x:c>
      <x:c r="B35" s="78" t="n">
        <x:f>T$54</x:f>
        <x:v>1.559658717706504</x:v>
      </x:c>
      <x:c r="C35" s="50" t="n">
        <x:f>T$61</x:f>
        <x:v>1885714.5643763528</x:v>
      </x:c>
      <x:c r="D35" s="50" t="n">
        <x:f>PERCENTILE(MC_Paths_Recast_30Y!$T$5:$T$504,0.05)/T$54</x:f>
        <x:v>544530.3365009243</x:v>
      </x:c>
      <x:c r="E35" s="50" t="n">
        <x:f>PERCENTILE(MC_Paths_Recast_30Y!$T$5:$T$504,0.1)/T$54</x:f>
        <x:v>662466.0270253624</x:v>
      </x:c>
      <x:c r="F35" s="50" t="n">
        <x:f>PERCENTILE(MC_Paths_Recast_30Y!$T$5:$T$504,0.15)/T$54</x:f>
        <x:v>806061.5459445209</x:v>
      </x:c>
      <x:c r="G35" s="50" t="n">
        <x:f>PERCENTILE(MC_Paths_Recast_30Y!$T$5:$T$504,0.25)/T$54</x:f>
        <x:v>1019024.2458300007</x:v>
      </x:c>
      <x:c r="H35" s="50" t="n">
        <x:f>PERCENTILE(MC_Paths_Recast_30Y!$T$5:$T$504,0.5)/T$54</x:f>
        <x:v>1597081.6189034425</x:v>
      </x:c>
      <x:c r="I35" s="50" t="n">
        <x:f>PERCENTILE(MC_Paths_Recast_30Y!$T$5:$T$504,0.75)/T$54</x:f>
        <x:v>2484179.737633349</x:v>
      </x:c>
      <x:c r="J35" s="50" t="n">
        <x:f>PERCENTILE(MC_Paths_Recast_30Y!$T$5:$T$504,0.85)/T$54</x:f>
        <x:v>3109106.6972297817</x:v>
      </x:c>
      <x:c r="K35" s="50" t="n">
        <x:f>PERCENTILE(MC_Paths_Recast_30Y!$T$5:$T$504,0.9)/T$54</x:f>
        <x:v>3686261.3398509794</x:v>
      </x:c>
      <x:c r="L35" s="50" t="n">
        <x:f>PERCENTILE(MC_Paths_Recast_30Y!$T$5:$T$504,0.95)/T$54</x:f>
        <x:v>4755755.092666612</x:v>
      </x:c>
      <x:c r="M35" s="54" t="n">
        <x:f>COUNTIF(MC_Paths_Recast_30Y!$T$5:$T$504,0)/$F$5</x:f>
        <x:v>0</x:v>
      </x:c>
      <x:c r="N35" s="50" t="n">
        <x:f>Liquidity_30Y!U$19</x:f>
        <x:v>361713.11858893494</x:v>
      </x:c>
      <x:c r="O35" s="50">
        <x:f t="shared" si="0"/>
        <x:v>1853071.4584794024</x:v>
      </x:c>
      <x:c r="P35" s="11"/>
      <x:c r="Q35" s="11">
        <x:f t="shared" si="4"/>
        <x:v>18</x:v>
      </x:c>
      <x:c r="R35" s="16">
        <x:f t="shared" si="5"/>
        <x:v>1885714.5643763528</x:v>
      </x:c>
      <x:c r="S35" s="16">
        <x:f t="shared" si="6"/>
        <x:v>532720.7762255898</x:v>
      </x:c>
      <x:c r="T35" s="16">
        <x:f t="shared" si="7"/>
        <x:v>1491358.3398904675</x:v>
      </x:c>
      <x:c r="U35" s="16">
        <x:f t="shared" si="1"/>
        <x:v>4429573.1811627019</x:v>
      </x:c>
      <x:c r="V35" s="16">
        <x:f t="shared" si="2"/>
        <x:v>361713.11858893494</x:v>
      </x:c>
      <x:c r="W35" s="16">
        <x:f t="shared" si="3"/>
        <x:v>1853071.4584794024</x:v>
      </x:c>
    </x:row>
    <x:row r="36" ht="18" customHeight="1">
      <x:c r="A36" s="77" t="n">
        <x:f>U$52</x:f>
        <x:v>19</x:v>
      </x:c>
      <x:c r="B36" s="78" t="n">
        <x:f>U$54</x:f>
        <x:v>1.5986501856491666</x:v>
      </x:c>
      <x:c r="C36" s="50" t="n">
        <x:f>U$61</x:f>
        <x:v>1963190.7869492474</x:v>
      </x:c>
      <x:c r="D36" s="50" t="n">
        <x:f>PERCENTILE(MC_Paths_Recast_30Y!$U$5:$U$504,0.05)/U$54</x:f>
        <x:v>529809.6878884215</x:v>
      </x:c>
      <x:c r="E36" s="50" t="n">
        <x:f>PERCENTILE(MC_Paths_Recast_30Y!$U$5:$U$504,0.1)/U$54</x:f>
        <x:v>675492.073154257</x:v>
      </x:c>
      <x:c r="F36" s="50" t="n">
        <x:f>PERCENTILE(MC_Paths_Recast_30Y!$U$5:$U$504,0.15)/U$54</x:f>
        <x:v>810086.9330907993</x:v>
      </x:c>
      <x:c r="G36" s="50" t="n">
        <x:f>PERCENTILE(MC_Paths_Recast_30Y!$U$5:$U$504,0.25)/U$54</x:f>
        <x:v>1017518.316448624</x:v>
      </x:c>
      <x:c r="H36" s="50" t="n">
        <x:f>PERCENTILE(MC_Paths_Recast_30Y!$U$5:$U$504,0.5)/U$54</x:f>
        <x:v>1624793.401301064</x:v>
      </x:c>
      <x:c r="I36" s="50" t="n">
        <x:f>PERCENTILE(MC_Paths_Recast_30Y!$U$5:$U$504,0.75)/U$54</x:f>
        <x:v>2586783.9846528005</x:v>
      </x:c>
      <x:c r="J36" s="50" t="n">
        <x:f>PERCENTILE(MC_Paths_Recast_30Y!$U$5:$U$504,0.85)/U$54</x:f>
        <x:v>3291668.219226504</x:v>
      </x:c>
      <x:c r="K36" s="50" t="n">
        <x:f>PERCENTILE(MC_Paths_Recast_30Y!$U$5:$U$504,0.9)/U$54</x:f>
        <x:v>3916685.915797204</x:v>
      </x:c>
      <x:c r="L36" s="50" t="n">
        <x:f>PERCENTILE(MC_Paths_Recast_30Y!$U$5:$U$504,0.95)/U$54</x:f>
        <x:v>4694629.882643916</x:v>
      </x:c>
      <x:c r="M36" s="54" t="n">
        <x:f>COUNTIF(MC_Paths_Recast_30Y!$U$5:$U$504,0)/$F$5</x:f>
        <x:v>0</x:v>
      </x:c>
      <x:c r="N36" s="50" t="n">
        <x:f>Liquidity_30Y!V$19</x:f>
        <x:v>375828.7524850885</x:v>
      </x:c>
      <x:c r="O36" s="50">
        <x:f t="shared" si="0"/>
        <x:v>1911053.8155048755</x:v>
      </x:c>
      <x:c r="P36" s="11"/>
      <x:c r="Q36" s="11">
        <x:f t="shared" si="4"/>
        <x:v>19</x:v>
      </x:c>
      <x:c r="R36" s="16">
        <x:f t="shared" si="5"/>
        <x:v>1963190.7869492474</x:v>
      </x:c>
      <x:c r="S36" s="16">
        <x:f t="shared" si="6"/>
        <x:v>554974.60257105855</x:v>
      </x:c>
      <x:c r="T36" s="16">
        <x:f t="shared" si="7"/>
        <x:v>1535225.063019787</x:v>
      </x:c>
      <x:c r="U36" s="16">
        <x:f t="shared" si="1"/>
        <x:v>4678516.9111187048</x:v>
      </x:c>
      <x:c r="V36" s="16">
        <x:f t="shared" si="2"/>
        <x:v>375828.75248508848</x:v>
      </x:c>
      <x:c r="W36" s="16">
        <x:f t="shared" si="3"/>
        <x:v>1911053.8155048755</x:v>
      </x:c>
    </x:row>
    <x:row r="37" ht="18" customHeight="1">
      <x:c r="A37" s="77" t="n">
        <x:f>V$52</x:f>
        <x:v>20</x:v>
      </x:c>
      <x:c r="B37" s="78" t="n">
        <x:f>V$54</x:f>
        <x:v>1.6386164402903955</x:v>
      </x:c>
      <x:c r="C37" s="50" t="n">
        <x:f>V$61</x:f>
        <x:v>2044770.1970704908</x:v>
      </x:c>
      <x:c r="D37" s="50" t="n">
        <x:f>PERCENTILE(MC_Paths_Recast_30Y!$V$5:$V$504,0.05)/V$54</x:f>
        <x:v>542890.19357602</x:v>
      </x:c>
      <x:c r="E37" s="50" t="n">
        <x:f>PERCENTILE(MC_Paths_Recast_30Y!$V$5:$V$504,0.1)/V$54</x:f>
        <x:v>671110.6655662952</x:v>
      </x:c>
      <x:c r="F37" s="50" t="n">
        <x:f>PERCENTILE(MC_Paths_Recast_30Y!$V$5:$V$504,0.15)/V$54</x:f>
        <x:v>836614.4940427184</x:v>
      </x:c>
      <x:c r="G37" s="50" t="n">
        <x:f>PERCENTILE(MC_Paths_Recast_30Y!$V$5:$V$504,0.25)/V$54</x:f>
        <x:v>1036959.8754525357</x:v>
      </x:c>
      <x:c r="H37" s="50" t="n">
        <x:f>PERCENTILE(MC_Paths_Recast_30Y!$V$5:$V$504,0.5)/V$54</x:f>
        <x:v>1633306.066481353</x:v>
      </x:c>
      <x:c r="I37" s="50" t="n">
        <x:f>PERCENTILE(MC_Paths_Recast_30Y!$V$5:$V$504,0.75)/V$54</x:f>
        <x:v>2731338.077242828</x:v>
      </x:c>
      <x:c r="J37" s="50" t="n">
        <x:f>PERCENTILE(MC_Paths_Recast_30Y!$V$5:$V$504,0.85)/V$54</x:f>
        <x:v>3478467.3067533984</x:v>
      </x:c>
      <x:c r="K37" s="50" t="n">
        <x:f>PERCENTILE(MC_Paths_Recast_30Y!$V$5:$V$504,0.9)/V$54</x:f>
        <x:v>3992756.31028215</x:v>
      </x:c>
      <x:c r="L37" s="50" t="n">
        <x:f>PERCENTILE(MC_Paths_Recast_30Y!$V$5:$V$504,0.95)/V$54</x:f>
        <x:v>5158068.71791539</x:v>
      </x:c>
      <x:c r="M37" s="54" t="n">
        <x:f>COUNTIF(MC_Paths_Recast_30Y!$V$5:$V$504,0)/$F$5</x:f>
        <x:v>0</x:v>
      </x:c>
      <x:c r="N37" s="50" t="n">
        <x:f>Liquidity_30Y!W$19</x:f>
        <x:v>390495.2403869456</x:v>
      </x:c>
      <x:c r="O37" s="50">
        <x:f t="shared" si="0"/>
        <x:v>1999096.4567989176</x:v>
      </x:c>
      <x:c r="P37" s="11"/>
      <x:c r="Q37" s="11">
        <x:f t="shared" si="4"/>
        <x:v>20</x:v>
      </x:c>
      <x:c r="R37" s="16">
        <x:f t="shared" si="5"/>
        <x:v>2044770.1970704908</x:v>
      </x:c>
      <x:c r="S37" s="16">
        <x:f t="shared" si="6"/>
        <x:v>541873.98248226603</x:v>
      </x:c>
      <x:c r="T37" s="16">
        <x:f t="shared" si="7"/>
        <x:v>1608601.216411972</x:v>
      </x:c>
      <x:c r="U37" s="16">
        <x:f t="shared" si="1"/>
        <x:v>4698450.6284033461</x:v>
      </x:c>
      <x:c r="V37" s="16">
        <x:f t="shared" si="2"/>
        <x:v>390495.2403869456</x:v>
      </x:c>
      <x:c r="W37" s="16">
        <x:f t="shared" si="3"/>
        <x:v>1999096.4567989176</x:v>
      </x:c>
    </x:row>
    <x:row r="38" ht="18" customHeight="1">
      <x:c r="A38" s="77" t="n">
        <x:f>W$52</x:f>
        <x:v>21</x:v>
      </x:c>
      <x:c r="B38" s="78" t="n">
        <x:f>W$54</x:f>
        <x:v>1.6795818512976552</x:v>
      </x:c>
      <x:c r="C38" s="50" t="n">
        <x:f>W$61</x:f>
        <x:v>2130584.6242485545</x:v>
      </x:c>
      <x:c r="D38" s="50" t="n">
        <x:f>PERCENTILE(MC_Paths_Recast_30Y!$W$5:$W$504,0.05)/W$54</x:f>
        <x:v>570439.5295677326</x:v>
      </x:c>
      <x:c r="E38" s="50" t="n">
        <x:f>PERCENTILE(MC_Paths_Recast_30Y!$W$5:$W$504,0.1)/W$54</x:f>
        <x:v>735883.0211130065</x:v>
      </x:c>
      <x:c r="F38" s="50" t="n">
        <x:f>PERCENTILE(MC_Paths_Recast_30Y!$W$5:$W$504,0.15)/W$54</x:f>
        <x:v>845269.4824920753</x:v>
      </x:c>
      <x:c r="G38" s="50" t="n">
        <x:f>PERCENTILE(MC_Paths_Recast_30Y!$W$5:$W$504,0.25)/W$54</x:f>
        <x:v>1082143.7004685176</x:v>
      </x:c>
      <x:c r="H38" s="50" t="n">
        <x:f>PERCENTILE(MC_Paths_Recast_30Y!$W$5:$W$504,0.5)/W$54</x:f>
        <x:v>1723997.929415888</x:v>
      </x:c>
      <x:c r="I38" s="50" t="n">
        <x:f>PERCENTILE(MC_Paths_Recast_30Y!$W$5:$W$504,0.75)/W$54</x:f>
        <x:v>2758015.712139714</x:v>
      </x:c>
      <x:c r="J38" s="50" t="n">
        <x:f>PERCENTILE(MC_Paths_Recast_30Y!$W$5:$W$504,0.85)/W$54</x:f>
        <x:v>3653741.8057261687</x:v>
      </x:c>
      <x:c r="K38" s="50" t="n">
        <x:f>PERCENTILE(MC_Paths_Recast_30Y!$W$5:$W$504,0.9)/W$54</x:f>
        <x:v>4184133.6403945056</x:v>
      </x:c>
      <x:c r="L38" s="50" t="n">
        <x:f>PERCENTILE(MC_Paths_Recast_30Y!$W$5:$W$504,0.95)/W$54</x:f>
        <x:v>5455797.317785076</x:v>
      </x:c>
      <x:c r="M38" s="54" t="n">
        <x:f>COUNTIF(MC_Paths_Recast_30Y!$W$5:$W$504,0)/$F$5</x:f>
        <x:v>0</x:v>
      </x:c>
      <x:c r="N38" s="50" t="n">
        <x:f>Liquidity_30Y!X$19</x:f>
        <x:v>405734.0790361923</x:v>
      </x:c>
      <x:c r="O38" s="50">
        <x:f t="shared" si="0"/>
        <x:v>2072230.9993783857</x:v>
      </x:c>
      <x:c r="P38" s="11"/>
      <x:c r="Q38" s="11">
        <x:f t="shared" si="4"/>
        <x:v>21</x:v>
      </x:c>
      <x:c r="R38" s="16">
        <x:f t="shared" si="5"/>
        <x:v>2130584.6242485545</x:v>
      </x:c>
      <x:c r="S38" s="16">
        <x:f t="shared" si="6"/>
        <x:v>530043.12144971883</x:v>
      </x:c>
      <x:c r="T38" s="16">
        <x:f t="shared" si="7"/>
        <x:v>1666496.9203421935</x:v>
      </x:c>
      <x:c r="U38" s="16">
        <x:f t="shared" si="1"/>
        <x:v>4752130.7207580209</x:v>
      </x:c>
      <x:c r="V38" s="16">
        <x:f t="shared" si="2"/>
        <x:v>405734.07903619233</x:v>
      </x:c>
      <x:c r="W38" s="16">
        <x:f t="shared" si="3"/>
        <x:v>2072230.9993783857</x:v>
      </x:c>
    </x:row>
    <x:row r="39" ht="18" customHeight="1">
      <x:c r="A39" s="77" t="n">
        <x:f>X$52</x:f>
        <x:v>22</x:v>
      </x:c>
      <x:c r="B39" s="78" t="n">
        <x:f>X$54</x:f>
        <x:v>1.7215713975800966</x:v>
      </x:c>
      <x:c r="C39" s="50" t="n">
        <x:f>X$61</x:f>
        <x:v>2220771.675937853</x:v>
      </x:c>
      <x:c r="D39" s="50" t="n">
        <x:f>PERCENTILE(MC_Paths_Recast_30Y!$X$5:$X$504,0.05)/X$54</x:f>
        <x:v>585079.0380169536</x:v>
      </x:c>
      <x:c r="E39" s="50" t="n">
        <x:f>PERCENTILE(MC_Paths_Recast_30Y!$X$5:$X$504,0.1)/X$54</x:f>
        <x:v>744367.537364527</x:v>
      </x:c>
      <x:c r="F39" s="50" t="n">
        <x:f>PERCENTILE(MC_Paths_Recast_30Y!$X$5:$X$504,0.15)/X$54</x:f>
        <x:v>865312.1319920208</x:v>
      </x:c>
      <x:c r="G39" s="50" t="n">
        <x:f>PERCENTILE(MC_Paths_Recast_30Y!$X$5:$X$504,0.25)/X$54</x:f>
        <x:v>1150157.6873783683</x:v>
      </x:c>
      <x:c r="H39" s="50" t="n">
        <x:f>PERCENTILE(MC_Paths_Recast_30Y!$X$5:$X$504,0.5)/X$54</x:f>
        <x:v>1765779.5032651874</x:v>
      </x:c>
      <x:c r="I39" s="50" t="n">
        <x:f>PERCENTILE(MC_Paths_Recast_30Y!$X$5:$X$504,0.75)/X$54</x:f>
        <x:v>2952672.7686239025</x:v>
      </x:c>
      <x:c r="J39" s="50" t="n">
        <x:f>PERCENTILE(MC_Paths_Recast_30Y!$X$5:$X$504,0.85)/X$54</x:f>
        <x:v>3930480.529794982</x:v>
      </x:c>
      <x:c r="K39" s="50" t="n">
        <x:f>PERCENTILE(MC_Paths_Recast_30Y!$X$5:$X$504,0.9)/X$54</x:f>
        <x:v>4386823.9025066</x:v>
      </x:c>
      <x:c r="L39" s="50" t="n">
        <x:f>PERCENTILE(MC_Paths_Recast_30Y!$X$5:$X$504,0.95)/X$54</x:f>
        <x:v>5467932.106750592</x:v>
      </x:c>
      <x:c r="M39" s="54" t="n">
        <x:f>COUNTIF(MC_Paths_Recast_30Y!$X$5:$X$504,0)/$F$5</x:f>
        <x:v>0</x:v>
      </x:c>
      <x:c r="N39" s="50" t="n">
        <x:f>Liquidity_30Y!Y$19</x:f>
        <x:v>421567.604071751</x:v>
      </x:c>
      <x:c r="O39" s="50">
        <x:f t="shared" si="0"/>
        <x:v>2142979.3559644585</x:v>
      </x:c>
      <x:c r="P39" s="11"/>
      <x:c r="Q39" s="11">
        <x:f t="shared" si="4"/>
        <x:v>22</x:v>
      </x:c>
      <x:c r="R39" s="16">
        <x:f t="shared" si="5"/>
        <x:v>2220771.6759378528</x:v>
      </x:c>
      <x:c r="S39" s="16">
        <x:f t="shared" si="6"/>
        <x:v>542365.41074121173</x:v>
      </x:c>
      <x:c r="T39" s="16">
        <x:f t="shared" si="7"/>
        <x:v>1721411.7518927073</x:v>
      </x:c>
      <x:c r="U39" s="16">
        <x:f t="shared" si="1"/>
        <x:v>5010510.273233925</x:v>
      </x:c>
      <x:c r="V39" s="16">
        <x:f t="shared" si="2"/>
        <x:v>421567.604071751</x:v>
      </x:c>
      <x:c r="W39" s="16">
        <x:f t="shared" si="3"/>
        <x:v>2142979.3559644585</x:v>
      </x:c>
    </x:row>
    <x:row r="40" ht="18" customHeight="1">
      <x:c r="A40" s="77" t="n">
        <x:f>Y$52</x:f>
        <x:v>23</x:v>
      </x:c>
      <x:c r="B40" s="78" t="n">
        <x:f>Y$54</x:f>
        <x:v>1.764610682519599</x:v>
      </x:c>
      <x:c r="C40" s="50" t="n">
        <x:f>Y$61</x:f>
        <x:v>2315474.946795366</x:v>
      </x:c>
      <x:c r="D40" s="50" t="n">
        <x:f>PERCENTILE(MC_Paths_Recast_30Y!$Y$5:$Y$504,0.05)/Y$54</x:f>
        <x:v>604882.5779321699</x:v>
      </x:c>
      <x:c r="E40" s="50" t="n">
        <x:f>PERCENTILE(MC_Paths_Recast_30Y!$Y$5:$Y$504,0.1)/Y$54</x:f>
        <x:v>726182.7187119264</x:v>
      </x:c>
      <x:c r="F40" s="50" t="n">
        <x:f>PERCENTILE(MC_Paths_Recast_30Y!$Y$5:$Y$504,0.15)/Y$54</x:f>
        <x:v>903828.51091963</x:v>
      </x:c>
      <x:c r="G40" s="50" t="n">
        <x:f>PERCENTILE(MC_Paths_Recast_30Y!$Y$5:$Y$504,0.25)/Y$54</x:f>
        <x:v>1110028.6536737236</x:v>
      </x:c>
      <x:c r="H40" s="50" t="n">
        <x:f>PERCENTILE(MC_Paths_Recast_30Y!$Y$5:$Y$504,0.5)/Y$54</x:f>
        <x:v>1837249.1309630547</x:v>
      </x:c>
      <x:c r="I40" s="50" t="n">
        <x:f>PERCENTILE(MC_Paths_Recast_30Y!$Y$5:$Y$504,0.75)/Y$54</x:f>
        <x:v>2965633.9108813726</x:v>
      </x:c>
      <x:c r="J40" s="50" t="n">
        <x:f>PERCENTILE(MC_Paths_Recast_30Y!$Y$5:$Y$504,0.85)/Y$54</x:f>
        <x:v>4056905.6083015515</x:v>
      </x:c>
      <x:c r="K40" s="50" t="n">
        <x:f>PERCENTILE(MC_Paths_Recast_30Y!$Y$5:$Y$504,0.9)/Y$54</x:f>
        <x:v>4473342.498363002</x:v>
      </x:c>
      <x:c r="L40" s="50" t="n">
        <x:f>PERCENTILE(MC_Paths_Recast_30Y!$Y$5:$Y$504,0.95)/Y$54</x:f>
        <x:v>5649135.217352277</x:v>
      </x:c>
      <x:c r="M40" s="54" t="n">
        <x:f>COUNTIF(MC_Paths_Recast_30Y!$Y$5:$Y$504,0)/$F$5</x:f>
        <x:v>0</x:v>
      </x:c>
      <x:c r="N40" s="50" t="n">
        <x:f>Liquidity_30Y!Z$19</x:f>
        <x:v>438019.0227672339</x:v>
      </x:c>
      <x:c r="O40" s="50">
        <x:f t="shared" si="0"/>
        <x:v>2211310.2939392673</x:v>
      </x:c>
      <x:c r="P40" s="11"/>
      <x:c r="Q40" s="11">
        <x:f t="shared" si="4"/>
        <x:v>23</x:v>
      </x:c>
      <x:c r="R40" s="16">
        <x:f t="shared" si="5"/>
        <x:v>2315474.9467953658</x:v>
      </x:c>
      <x:c r="S40" s="16">
        <x:f t="shared" si="6"/>
        <x:v>512301.85194999812</x:v>
      </x:c>
      <x:c r="T40" s="16">
        <x:f t="shared" si="7"/>
        <x:v>1773291.2711720332</x:v>
      </x:c>
      <x:c r="U40" s="16">
        <x:f t="shared" si="1"/>
        <x:v>5099340.1471392643</x:v>
      </x:c>
      <x:c r="V40" s="16">
        <x:f t="shared" si="2"/>
        <x:v>438019.0227672339</x:v>
      </x:c>
      <x:c r="W40" s="16">
        <x:f t="shared" si="3"/>
        <x:v>2211310.2939392673</x:v>
      </x:c>
    </x:row>
    <x:row r="41" ht="18" customHeight="1">
      <x:c r="A41" s="77" t="n">
        <x:f>Z$52</x:f>
        <x:v>24</x:v>
      </x:c>
      <x:c r="B41" s="78" t="n">
        <x:f>Z$54</x:f>
        <x:v>1.808725949582589</x:v>
      </x:c>
      <x:c r="C41" s="50" t="n">
        <x:f>Z$61</x:f>
        <x:v>2414844.236488554</x:v>
      </x:c>
      <x:c r="D41" s="50" t="n">
        <x:f>PERCENTILE(MC_Paths_Recast_30Y!$Z$5:$Z$504,0.05)/Z$54</x:f>
        <x:v>630505.7370418063</x:v>
      </x:c>
      <x:c r="E41" s="50" t="n">
        <x:f>PERCENTILE(MC_Paths_Recast_30Y!$Z$5:$Z$504,0.1)/Z$54</x:f>
        <x:v>762954.6648880639</x:v>
      </x:c>
      <x:c r="F41" s="50" t="n">
        <x:f>PERCENTILE(MC_Paths_Recast_30Y!$Z$5:$Z$504,0.15)/Z$54</x:f>
        <x:v>916734.3739712705</x:v>
      </x:c>
      <x:c r="G41" s="50" t="n">
        <x:f>PERCENTILE(MC_Paths_Recast_30Y!$Z$5:$Z$504,0.25)/Z$54</x:f>
        <x:v>1151757.0162606104</x:v>
      </x:c>
      <x:c r="H41" s="50" t="n">
        <x:f>PERCENTILE(MC_Paths_Recast_30Y!$Z$5:$Z$504,0.5)/Z$54</x:f>
        <x:v>1861077.4515364491</x:v>
      </x:c>
      <x:c r="I41" s="50" t="n">
        <x:f>PERCENTILE(MC_Paths_Recast_30Y!$Z$5:$Z$504,0.75)/Z$54</x:f>
        <x:v>3200767.173745549</x:v>
      </x:c>
      <x:c r="J41" s="50" t="n">
        <x:f>PERCENTILE(MC_Paths_Recast_30Y!$Z$5:$Z$504,0.85)/Z$54</x:f>
        <x:v>4093440.2023384417</x:v>
      </x:c>
      <x:c r="K41" s="50" t="n">
        <x:f>PERCENTILE(MC_Paths_Recast_30Y!$Z$5:$Z$504,0.9)/Z$54</x:f>
        <x:v>4779657.186123015</x:v>
      </x:c>
      <x:c r="L41" s="50" t="n">
        <x:f>PERCENTILE(MC_Paths_Recast_30Y!$Z$5:$Z$504,0.95)/Z$54</x:f>
        <x:v>6100227.936122032</x:v>
      </x:c>
      <x:c r="M41" s="54" t="n">
        <x:f>COUNTIF(MC_Paths_Recast_30Y!$Z$5:$Z$504,0)/$F$5</x:f>
        <x:v>0</x:v>
      </x:c>
      <x:c r="N41" s="50" t="n">
        <x:f>Liquidity_30Y!AA$19</x:f>
        <x:v>455112.4480459552</x:v>
      </x:c>
      <x:c r="O41" s="50">
        <x:f t="shared" si="0"/>
        <x:v>2341339.6454564035</x:v>
      </x:c>
      <x:c r="P41" s="11"/>
      <x:c r="Q41" s="11">
        <x:f t="shared" si="4"/>
        <x:v>24</x:v>
      </x:c>
      <x:c r="R41" s="16">
        <x:f t="shared" si="5"/>
        <x:v>2414844.2364885542</x:v>
      </x:c>
      <x:c r="S41" s="16">
        <x:f t="shared" si="6"/>
        <x:v>513357.73375066335</x:v>
      </x:c>
      <x:c r="T41" s="16">
        <x:f t="shared" si="7"/>
        <x:v>1886227.1974104482</x:v>
      </x:c>
      <x:c r="U41" s="16">
        <x:f t="shared" si="1"/>
        <x:v>5395499.6178415893</x:v>
      </x:c>
      <x:c r="V41" s="16">
        <x:f t="shared" si="2"/>
        <x:v>455112.44804595521</x:v>
      </x:c>
      <x:c r="W41" s="16">
        <x:f t="shared" si="3"/>
        <x:v>2341339.6454564035</x:v>
      </x:c>
    </x:row>
    <x:row r="42" ht="18" customHeight="1">
      <x:c r="A42" s="77" t="n">
        <x:f>AA$52</x:f>
        <x:v>25</x:v>
      </x:c>
      <x:c r="B42" s="78" t="n">
        <x:f>AA$54</x:f>
        <x:v>1.8539440983221533</x:v>
      </x:c>
      <x:c r="C42" s="50" t="n">
        <x:f>AA$61</x:f>
        <x:v>2519035.7763787424</x:v>
      </x:c>
      <x:c r="D42" s="50" t="n">
        <x:f>PERCENTILE(MC_Paths_Recast_30Y!$AA$5:$AA$504,0.05)/AA$54</x:f>
        <x:v>649428.6703162545</x:v>
      </x:c>
      <x:c r="E42" s="50" t="n">
        <x:f>PERCENTILE(MC_Paths_Recast_30Y!$AA$5:$AA$504,0.1)/AA$54</x:f>
        <x:v>773005.37617862</x:v>
      </x:c>
      <x:c r="F42" s="50" t="n">
        <x:f>PERCENTILE(MC_Paths_Recast_30Y!$AA$5:$AA$504,0.15)/AA$54</x:f>
        <x:v>906008.2874604238</x:v>
      </x:c>
      <x:c r="G42" s="50" t="n">
        <x:f>PERCENTILE(MC_Paths_Recast_30Y!$AA$5:$AA$504,0.25)/AA$54</x:f>
        <x:v>1202806.1416923148</x:v>
      </x:c>
      <x:c r="H42" s="50" t="n">
        <x:f>PERCENTILE(MC_Paths_Recast_30Y!$AA$5:$AA$504,0.5)/AA$54</x:f>
        <x:v>1983939.3803596552</x:v>
      </x:c>
      <x:c r="I42" s="50" t="n">
        <x:f>PERCENTILE(MC_Paths_Recast_30Y!$AA$5:$AA$504,0.75)/AA$54</x:f>
        <x:v>3377170.2248045085</x:v>
      </x:c>
      <x:c r="J42" s="50" t="n">
        <x:f>PERCENTILE(MC_Paths_Recast_30Y!$AA$5:$AA$504,0.85)/AA$54</x:f>
        <x:v>4340293.230256469</x:v>
      </x:c>
      <x:c r="K42" s="50" t="n">
        <x:f>PERCENTILE(MC_Paths_Recast_30Y!$AA$5:$AA$504,0.9)/AA$54</x:f>
        <x:v>5162020.8768353155</x:v>
      </x:c>
      <x:c r="L42" s="50" t="n">
        <x:f>PERCENTILE(MC_Paths_Recast_30Y!$AA$5:$AA$504,0.95)/AA$54</x:f>
        <x:v>6213595.344884929</x:v>
      </x:c>
      <x:c r="M42" s="54" t="n">
        <x:f>COUNTIF(MC_Paths_Recast_30Y!$AA$5:$AA$504,0)/$F$5</x:f>
        <x:v>0</x:v>
      </x:c>
      <x:c r="N42" s="50" t="n">
        <x:f>Liquidity_30Y!AB$19</x:f>
        <x:v>472872.9338233584</x:v>
      </x:c>
      <x:c r="O42" s="50">
        <x:f t="shared" si="0"/>
        <x:v>2403837.3252226417</x:v>
      </x:c>
      <x:c r="P42" s="11"/>
      <x:c r="Q42" s="11">
        <x:f t="shared" si="4"/>
        <x:v>25</x:v>
      </x:c>
      <x:c r="R42" s="16">
        <x:f t="shared" si="5"/>
        <x:v>2519035.7763787424</x:v>
      </x:c>
      <x:c r="S42" s="16">
        <x:f t="shared" si="6"/>
        <x:v>517496.35060313385</x:v>
      </x:c>
      <x:c r="T42" s="16">
        <x:f t="shared" si="7"/>
        <x:v>1930964.3913992834</x:v>
      </x:c>
      <x:c r="U42" s="16">
        <x:f t="shared" si="1"/>
        <x:v>5962802.5515340297</x:v>
      </x:c>
      <x:c r="V42" s="16">
        <x:f t="shared" si="2"/>
        <x:v>472872.93382335838</x:v>
      </x:c>
      <x:c r="W42" s="16">
        <x:f t="shared" si="3"/>
        <x:v>2403837.3252226417</x:v>
      </x:c>
    </x:row>
    <x:row r="43" ht="18" customHeight="1">
      <x:c r="A43" s="77" t="n">
        <x:f>AB$52</x:f>
        <x:v>26</x:v>
      </x:c>
      <x:c r="B43" s="78" t="n">
        <x:f>AB$54</x:f>
        <x:v>1.900292700780207</x:v>
      </x:c>
      <x:c r="C43" s="50" t="n">
        <x:f>AB$61</x:f>
        <x:v>2628212.465416999</x:v>
      </x:c>
      <x:c r="D43" s="50" t="n">
        <x:f>PERCENTILE(MC_Paths_Recast_30Y!$AB$5:$AB$504,0.05)/AB$54</x:f>
        <x:v>619142.5426612124</x:v>
      </x:c>
      <x:c r="E43" s="50" t="n">
        <x:f>PERCENTILE(MC_Paths_Recast_30Y!$AB$5:$AB$504,0.1)/AB$54</x:f>
        <x:v>789489.790238204</x:v>
      </x:c>
      <x:c r="F43" s="50" t="n">
        <x:f>PERCENTILE(MC_Paths_Recast_30Y!$AB$5:$AB$504,0.15)/AB$54</x:f>
        <x:v>942959.7978194917</x:v>
      </x:c>
      <x:c r="G43" s="50" t="n">
        <x:f>PERCENTILE(MC_Paths_Recast_30Y!$AB$5:$AB$504,0.25)/AB$54</x:f>
        <x:v>1235706.039642652</x:v>
      </x:c>
      <x:c r="H43" s="50" t="n">
        <x:f>PERCENTILE(MC_Paths_Recast_30Y!$AB$5:$AB$504,0.5)/AB$54</x:f>
        <x:v>2104992.0582947885</x:v>
      </x:c>
      <x:c r="I43" s="50" t="n">
        <x:f>PERCENTILE(MC_Paths_Recast_30Y!$AB$5:$AB$504,0.75)/AB$54</x:f>
        <x:v>3561604.243436743</x:v>
      </x:c>
      <x:c r="J43" s="50" t="n">
        <x:f>PERCENTILE(MC_Paths_Recast_30Y!$AB$5:$AB$504,0.85)/AB$54</x:f>
        <x:v>4591465.81049195</x:v>
      </x:c>
      <x:c r="K43" s="50" t="n">
        <x:f>PERCENTILE(MC_Paths_Recast_30Y!$AB$5:$AB$504,0.9)/AB$54</x:f>
        <x:v>5370238.702362128</x:v>
      </x:c>
      <x:c r="L43" s="50" t="n">
        <x:f>PERCENTILE(MC_Paths_Recast_30Y!$AB$5:$AB$504,0.95)/AB$54</x:f>
        <x:v>6569382.147501381</x:v>
      </x:c>
      <x:c r="M43" s="54" t="n">
        <x:f>COUNTIF(MC_Paths_Recast_30Y!$AB$5:$AB$504,0)/$F$5</x:f>
        <x:v>0</x:v>
      </x:c>
      <x:c r="N43" s="50" t="n">
        <x:f>Liquidity_30Y!AC$19</x:f>
        <x:v>491326.5117286602</x:v>
      </x:c>
      <x:c r="O43" s="50">
        <x:f t="shared" si="0"/>
        <x:v>2459389.615536279</x:v>
      </x:c>
      <x:c r="P43" s="11"/>
      <x:c r="Q43" s="11">
        <x:f t="shared" si="4"/>
        <x:v>26</x:v>
      </x:c>
      <x:c r="R43" s="16">
        <x:f t="shared" si="5"/>
        <x:v>2628212.4654169991</x:v>
      </x:c>
      <x:c r="S43" s="16">
        <x:f t="shared" si="6"/>
        <x:v>562472.79126402573</x:v>
      </x:c>
      <x:c r="T43" s="16">
        <x:f t="shared" si="7"/>
        <x:v>1968063.1038076188</x:v>
      </x:c>
      <x:c r="U43" s="16">
        <x:f t="shared" si="1"/>
        <x:v>6377625.2653522836</x:v>
      </x:c>
      <x:c r="V43" s="16">
        <x:f t="shared" si="2"/>
        <x:v>491326.5117286602</x:v>
      </x:c>
      <x:c r="W43" s="16">
        <x:f t="shared" si="3"/>
        <x:v>2459389.615536279</x:v>
      </x:c>
    </x:row>
    <x:row r="44" ht="18" customHeight="1">
      <x:c r="A44" s="77" t="n">
        <x:f>AC$52</x:f>
        <x:v>27</x:v>
      </x:c>
      <x:c r="B44" s="78" t="n">
        <x:f>AC$54</x:f>
        <x:v>1.9478000182997122</x:v>
      </x:c>
      <x:c r="C44" s="50" t="n">
        <x:f>AC$61</x:f>
        <x:v>2742544.1156029576</x:v>
      </x:c>
      <x:c r="D44" s="50" t="n">
        <x:f>PERCENTILE(MC_Paths_Recast_30Y!$AC$5:$AC$504,0.05)/AC$54</x:f>
        <x:v>600515.6088488298</x:v>
      </x:c>
      <x:c r="E44" s="50" t="n">
        <x:f>PERCENTILE(MC_Paths_Recast_30Y!$AC$5:$AC$504,0.1)/AC$54</x:f>
        <x:v>828813.7955706448</x:v>
      </x:c>
      <x:c r="F44" s="50" t="n">
        <x:f>PERCENTILE(MC_Paths_Recast_30Y!$AC$5:$AC$504,0.15)/AC$54</x:f>
        <x:v>955288.7925950598</x:v>
      </x:c>
      <x:c r="G44" s="50" t="n">
        <x:f>PERCENTILE(MC_Paths_Recast_30Y!$AC$5:$AC$504,0.25)/AC$54</x:f>
        <x:v>1284739.283631916</x:v>
      </x:c>
      <x:c r="H44" s="50" t="n">
        <x:f>PERCENTILE(MC_Paths_Recast_30Y!$AC$5:$AC$504,0.5)/AC$54</x:f>
        <x:v>2176430.5009514033</x:v>
      </x:c>
      <x:c r="I44" s="50" t="n">
        <x:f>PERCENTILE(MC_Paths_Recast_30Y!$AC$5:$AC$504,0.75)/AC$54</x:f>
        <x:v>3642114.833595117</x:v>
      </x:c>
      <x:c r="J44" s="50" t="n">
        <x:f>PERCENTILE(MC_Paths_Recast_30Y!$AC$5:$AC$504,0.85)/AC$54</x:f>
        <x:v>4777624.942751473</x:v>
      </x:c>
      <x:c r="K44" s="50" t="n">
        <x:f>PERCENTILE(MC_Paths_Recast_30Y!$AC$5:$AC$504,0.9)/AC$54</x:f>
        <x:v>5465914.390967639</x:v>
      </x:c>
      <x:c r="L44" s="50" t="n">
        <x:f>PERCENTILE(MC_Paths_Recast_30Y!$AC$5:$AC$504,0.95)/AC$54</x:f>
        <x:v>7304171.285764295</x:v>
      </x:c>
      <x:c r="M44" s="54" t="n">
        <x:f>COUNTIF(MC_Paths_Recast_30Y!$AC$5:$AC$504,0)/$F$5</x:f>
        <x:v>0</x:v>
      </x:c>
      <x:c r="N44" s="50" t="n">
        <x:f>Liquidity_30Y!AD$19</x:f>
        <x:v>510500.22925953474</x:v>
      </x:c>
      <x:c r="O44" s="50">
        <x:f t="shared" si="0"/>
        <x:v>2554865.3788845632</x:v>
      </x:c>
      <x:c r="P44" s="11"/>
      <x:c r="Q44" s="11">
        <x:f t="shared" si="4"/>
        <x:v>27</x:v>
      </x:c>
      <x:c r="R44" s="16">
        <x:f t="shared" si="5"/>
        <x:v>2742544.1156029576</x:v>
      </x:c>
      <x:c r="S44" s="16">
        <x:f t="shared" si="6"/>
        <x:v>608439.76580546005</x:v>
      </x:c>
      <x:c r="T44" s="16">
        <x:f t="shared" si="7"/>
        <x:v>2044365.1496250285</x:v>
      </x:c>
      <x:c r="U44" s="16">
        <x:f t="shared" si="1"/>
        <x:v>6806221.5236973083</x:v>
      </x:c>
      <x:c r="V44" s="16">
        <x:f t="shared" si="2"/>
        <x:v>510500.22925953474</x:v>
      </x:c>
      <x:c r="W44" s="16">
        <x:f t="shared" si="3"/>
        <x:v>2554865.3788845632</x:v>
      </x:c>
    </x:row>
    <x:row r="45" ht="18" customHeight="1">
      <x:c r="A45" s="77" t="n">
        <x:f>AD$52</x:f>
        <x:v>28</x:v>
      </x:c>
      <x:c r="B45" s="78" t="n">
        <x:f>AD$54</x:f>
        <x:v>1.9964950187572048</x:v>
      </x:c>
      <x:c r="C45" s="50" t="n">
        <x:f>AD$61</x:f>
        <x:v>2862207.707370888</x:v>
      </x:c>
      <x:c r="D45" s="50" t="n">
        <x:f>PERCENTILE(MC_Paths_Recast_30Y!$AD$5:$AD$504,0.05)/AD$54</x:f>
        <x:v>628768.5409033471</x:v>
      </x:c>
      <x:c r="E45" s="50" t="n">
        <x:f>PERCENTILE(MC_Paths_Recast_30Y!$AD$5:$AD$504,0.1)/AD$54</x:f>
        <x:v>826723.6380816356</x:v>
      </x:c>
      <x:c r="F45" s="50" t="n">
        <x:f>PERCENTILE(MC_Paths_Recast_30Y!$AD$5:$AD$504,0.15)/AD$54</x:f>
        <x:v>987702.6700876458</x:v>
      </x:c>
      <x:c r="G45" s="50" t="n">
        <x:f>PERCENTILE(MC_Paths_Recast_30Y!$AD$5:$AD$504,0.25)/AD$54</x:f>
        <x:v>1308358.2230200863</x:v>
      </x:c>
      <x:c r="H45" s="50" t="n">
        <x:f>PERCENTILE(MC_Paths_Recast_30Y!$AD$5:$AD$504,0.5)/AD$54</x:f>
        <x:v>2240372.8433245854</x:v>
      </x:c>
      <x:c r="I45" s="50" t="n">
        <x:f>PERCENTILE(MC_Paths_Recast_30Y!$AD$5:$AD$504,0.75)/AD$54</x:f>
        <x:v>3760081.0398378964</x:v>
      </x:c>
      <x:c r="J45" s="50" t="n">
        <x:f>PERCENTILE(MC_Paths_Recast_30Y!$AD$5:$AD$504,0.85)/AD$54</x:f>
        <x:v>4918160.102306551</x:v>
      </x:c>
      <x:c r="K45" s="50" t="n">
        <x:f>PERCENTILE(MC_Paths_Recast_30Y!$AD$5:$AD$504,0.9)/AD$54</x:f>
        <x:v>5881836.2185685085</x:v>
      </x:c>
      <x:c r="L45" s="50" t="n">
        <x:f>PERCENTILE(MC_Paths_Recast_30Y!$AD$5:$AD$504,0.95)/AD$54</x:f>
        <x:v>7572059.6163108675</x:v>
      </x:c>
      <x:c r="M45" s="54" t="n">
        <x:f>COUNTIF(MC_Paths_Recast_30Y!$AD$5:$AD$504,0)/$F$5</x:f>
        <x:v>0</x:v>
      </x:c>
      <x:c r="N45" s="50" t="n">
        <x:f>Liquidity_30Y!AE$19</x:f>
        <x:v>530422.1894257605</x:v>
      </x:c>
      <x:c r="O45" s="50">
        <x:f t="shared" si="0"/>
        <x:v>2712274.509123229</x:v>
      </x:c>
      <x:c r="P45" s="11"/>
      <x:c r="Q45" s="11">
        <x:f t="shared" si="4"/>
        <x:v>28</x:v>
      </x:c>
      <x:c r="R45" s="16">
        <x:f t="shared" si="5"/>
        <x:v>2862207.707370888</x:v>
      </x:c>
      <x:c r="S45" s="16">
        <x:f t="shared" si="6"/>
        <x:v>617811.11164326535</x:v>
      </x:c>
      <x:c r="T45" s="16">
        <x:f t="shared" si="7"/>
        <x:v>2181852.3196974685</x:v>
      </x:c>
      <x:c r="U45" s="16">
        <x:f t="shared" si="1"/>
        <x:v>7057190.9362869672</x:v>
      </x:c>
      <x:c r="V45" s="16">
        <x:f t="shared" si="2"/>
        <x:v>530422.18942576053</x:v>
      </x:c>
      <x:c r="W45" s="16">
        <x:f t="shared" si="3"/>
        <x:v>2712274.509123229</x:v>
      </x:c>
    </x:row>
    <x:row r="46" ht="18" customHeight="1">
      <x:c r="A46" s="77" t="n">
        <x:f>AE$52</x:f>
        <x:v>29</x:v>
      </x:c>
      <x:c r="B46" s="78" t="n">
        <x:f>AE$54</x:f>
        <x:v>2.046407394226135</x:v>
      </x:c>
      <x:c r="C46" s="50" t="n">
        <x:f>AE$61</x:f>
        <x:v>2987387.655281767</x:v>
      </x:c>
      <x:c r="D46" s="50" t="n">
        <x:f>PERCENTILE(MC_Paths_Recast_30Y!$AE$5:$AE$504,0.05)/AE$54</x:f>
        <x:v>645547.0637097812</x:v>
      </x:c>
      <x:c r="E46" s="50" t="n">
        <x:f>PERCENTILE(MC_Paths_Recast_30Y!$AE$5:$AE$504,0.1)/AE$54</x:f>
        <x:v>863744.0278075328</x:v>
      </x:c>
      <x:c r="F46" s="50" t="n">
        <x:f>PERCENTILE(MC_Paths_Recast_30Y!$AE$5:$AE$504,0.15)/AE$54</x:f>
        <x:v>1039824.3446193677</x:v>
      </x:c>
      <x:c r="G46" s="50" t="n">
        <x:f>PERCENTILE(MC_Paths_Recast_30Y!$AE$5:$AE$504,0.25)/AE$54</x:f>
        <x:v>1352796.5671553947</x:v>
      </x:c>
      <x:c r="H46" s="50" t="n">
        <x:f>PERCENTILE(MC_Paths_Recast_30Y!$AE$5:$AE$504,0.5)/AE$54</x:f>
        <x:v>2303478.2803211687</x:v>
      </x:c>
      <x:c r="I46" s="50" t="n">
        <x:f>PERCENTILE(MC_Paths_Recast_30Y!$AE$5:$AE$504,0.75)/AE$54</x:f>
        <x:v>3932064.8422244047</x:v>
      </x:c>
      <x:c r="J46" s="50" t="n">
        <x:f>PERCENTILE(MC_Paths_Recast_30Y!$AE$5:$AE$504,0.85)/AE$54</x:f>
        <x:v>5113694.721398105</x:v>
      </x:c>
      <x:c r="K46" s="50" t="n">
        <x:f>PERCENTILE(MC_Paths_Recast_30Y!$AE$5:$AE$504,0.9)/AE$54</x:f>
        <x:v>6128636.8734511975</x:v>
      </x:c>
      <x:c r="L46" s="50" t="n">
        <x:f>PERCENTILE(MC_Paths_Recast_30Y!$AE$5:$AE$504,0.95)/AE$54</x:f>
        <x:v>7511198.045100588</x:v>
      </x:c>
      <x:c r="M46" s="54" t="n">
        <x:f>COUNTIF(MC_Paths_Recast_30Y!$AE$5:$AE$504,0)/$F$5</x:f>
        <x:v>0</x:v>
      </x:c>
      <x:c r="N46" s="50" t="n">
        <x:f>Liquidity_30Y!AF$19</x:f>
        <x:v>551121.5919399364</x:v>
      </x:c>
      <x:c r="O46" s="50">
        <x:f t="shared" si="0"/>
        <x:v>2788650.5675376775</x:v>
      </x:c>
      <x:c r="P46" s="11"/>
      <x:c r="Q46" s="11">
        <x:f t="shared" si="4"/>
        <x:v>29</x:v>
      </x:c>
      <x:c r="R46" s="16">
        <x:f t="shared" si="5"/>
        <x:v>2987387.6552817668</x:v>
      </x:c>
      <x:c r="S46" s="16">
        <x:f t="shared" si="6"/>
        <x:v>634342.45394537295</x:v>
      </x:c>
      <x:c r="T46" s="16">
        <x:f t="shared" si="7"/>
        <x:v>2237528.9755977411</x:v>
      </x:c>
      <x:c r="U46" s="16">
        <x:f t="shared" si="1"/>
        <x:v>7174896.7278850777</x:v>
      </x:c>
      <x:c r="V46" s="16">
        <x:f t="shared" si="2"/>
        <x:v>551121.59193993639</x:v>
      </x:c>
      <x:c r="W46" s="16">
        <x:f t="shared" si="3"/>
        <x:v>2788650.5675376775</x:v>
      </x:c>
    </x:row>
    <x:row r="47" ht="18" customHeight="1">
      <x:c r="A47" s="77" t="n">
        <x:f>AF$52</x:f>
        <x:v>30</x:v>
      </x:c>
      <x:c r="B47" s="78" t="n">
        <x:f>AF$54</x:f>
        <x:v>2.097567579081788</x:v>
      </x:c>
      <x:c r="C47" s="50" t="n">
        <x:f>AF$61</x:f>
        <x:v>3118276.084415098</x:v>
      </x:c>
      <x:c r="D47" s="50" t="n">
        <x:f>PERCENTILE(MC_Paths_Recast_30Y!$AF$5:$AF$504,0.05)/AF$54</x:f>
        <x:v>706805.0750932558</x:v>
      </x:c>
      <x:c r="E47" s="50" t="n">
        <x:f>PERCENTILE(MC_Paths_Recast_30Y!$AF$5:$AF$504,0.1)/AF$54</x:f>
        <x:v>888096.2590391528</x:v>
      </x:c>
      <x:c r="F47" s="50" t="n">
        <x:f>PERCENTILE(MC_Paths_Recast_30Y!$AF$5:$AF$504,0.15)/AF$54</x:f>
        <x:v>1077975.4164078794</x:v>
      </x:c>
      <x:c r="G47" s="50" t="n">
        <x:f>PERCENTILE(MC_Paths_Recast_30Y!$AF$5:$AF$504,0.25)/AF$54</x:f>
        <x:v>1398471.6943275086</x:v>
      </x:c>
      <x:c r="H47" s="50" t="n">
        <x:f>PERCENTILE(MC_Paths_Recast_30Y!$AF$5:$AF$504,0.5)/AF$54</x:f>
        <x:v>2381049.0326637053</x:v>
      </x:c>
      <x:c r="I47" s="50" t="n">
        <x:f>PERCENTILE(MC_Paths_Recast_30Y!$AF$5:$AF$504,0.75)/AF$54</x:f>
        <x:v>4030561.0633639996</x:v>
      </x:c>
      <x:c r="J47" s="50" t="n">
        <x:f>PERCENTILE(MC_Paths_Recast_30Y!$AF$5:$AF$504,0.85)/AF$54</x:f>
        <x:v>5305602.454311259</x:v>
      </x:c>
      <x:c r="K47" s="50" t="n">
        <x:f>PERCENTILE(MC_Paths_Recast_30Y!$AF$5:$AF$504,0.9)/AF$54</x:f>
        <x:v>6332120.353030163</x:v>
      </x:c>
      <x:c r="L47" s="50" t="n">
        <x:f>PERCENTILE(MC_Paths_Recast_30Y!$AF$5:$AF$504,0.95)/AF$54</x:f>
        <x:v>7983986.24146523</x:v>
      </x:c>
      <x:c r="M47" s="54" t="n">
        <x:f>COUNTIF(MC_Paths_Recast_30Y!$AF$5:$AF$504,0)/$F$5</x:f>
        <x:v>0</x:v>
      </x:c>
      <x:c r="N47" s="50" t="n">
        <x:f>Liquidity_30Y!AG$19</x:f>
        <x:v>572628.7760156414</x:v>
      </x:c>
      <x:c r="O47" s="50">
        <x:f t="shared" si="0"/>
        <x:v>2887381.4015204944</x:v>
      </x:c>
      <x:c r="P47" s="11"/>
      <x:c r="Q47" s="11">
        <x:f t="shared" si="4"/>
        <x:v>30</x:v>
      </x:c>
      <x:c r="R47" s="16">
        <x:f t="shared" si="5"/>
        <x:v>3118276.0844150982</x:v>
      </x:c>
      <x:c r="S47" s="16">
        <x:f t="shared" si="6"/>
        <x:v>659641.30837986688</x:v>
      </x:c>
      <x:c r="T47" s="16">
        <x:f t="shared" si="7"/>
        <x:v>2314752.6255048532</x:v>
      </x:c>
      <x:c r="U47" s="16">
        <x:f t="shared" si="1"/>
        <x:v>8465998.718874706</x:v>
      </x:c>
      <x:c r="V47" s="16">
        <x:f t="shared" si="2"/>
        <x:v>572628.7760156414</x:v>
      </x:c>
      <x:c r="W47" s="16" t="n">
        <x:f>O47</x:f>
        <x:v>2887381.4015204944</x:v>
      </x:c>
    </x:row>
    <x:row r="50" ht="42">
      <x:c r="A50" s="59" t="s">
        <x:v>742</x:v>
      </x:c>
      <x:c r="B50" s="59"/>
      <x:c r="C50" s="59"/>
      <x:c r="D50" s="59"/>
      <x:c r="E50" s="59"/>
      <x:c r="F50" s="59"/>
      <x:c r="G50" s="59"/>
      <x:c r="H50" s="59"/>
      <x:c r="I50" s="59"/>
      <x:c r="J50" s="59"/>
      <x:c r="K50" s="59"/>
      <x:c r="L50" s="59"/>
      <x:c r="M50" s="59"/>
      <x:c r="N50" s="59"/>
      <x:c r="O50" s="59"/>
      <x:c r="P50" s="59"/>
      <x:c r="Q50" s="59"/>
      <x:c r="R50" s="59"/>
      <x:c r="S50" s="59"/>
      <x:c r="T50" s="59"/>
      <x:c r="U50" s="59"/>
      <x:c r="V50" s="59"/>
      <x:c r="W50" s="59"/>
      <x:c r="X50" s="59"/>
      <x:c r="Y50" s="59"/>
      <x:c r="Z50" s="59"/>
      <x:c r="AA50" s="59"/>
      <x:c r="AB50" s="59"/>
      <x:c r="AC50" s="59"/>
      <x:c r="AD50" s="59"/>
      <x:c r="AE50" s="59"/>
      <x:c r="AF50" s="59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  <x:c r="AA51" s="43"/>
      <x:c r="AB51" s="43"/>
      <x:c r="AC51" s="43"/>
      <x:c r="AD51" s="43"/>
      <x:c r="AE51" s="43"/>
      <x:c r="AF51" s="43"/>
    </x:row>
    <x:row r="52">
      <x:c r="A52" s="63" t="s">
        <x:v>743</x:v>
      </x:c>
      <x:c r="B52" s="63">
        <x:v>0</x:v>
      </x:c>
      <x:c r="C52" s="63">
        <x:v>1</x:v>
      </x:c>
      <x:c r="D52" s="63">
        <x:v>2</x:v>
      </x:c>
      <x:c r="E52" s="63">
        <x:v>3</x:v>
      </x:c>
      <x:c r="F52" s="63">
        <x:v>4</x:v>
      </x:c>
      <x:c r="G52" s="63">
        <x:v>5</x:v>
      </x:c>
      <x:c r="H52" s="63">
        <x:v>6</x:v>
      </x:c>
      <x:c r="I52" s="63">
        <x:v>7</x:v>
      </x:c>
      <x:c r="J52" s="63">
        <x:v>8</x:v>
      </x:c>
      <x:c r="K52" s="63">
        <x:v>9</x:v>
      </x:c>
      <x:c r="L52" s="63">
        <x:v>10</x:v>
      </x:c>
      <x:c r="M52" s="63">
        <x:v>11</x:v>
      </x:c>
      <x:c r="N52" s="63">
        <x:v>12</x:v>
      </x:c>
      <x:c r="O52" s="63">
        <x:v>13</x:v>
      </x:c>
      <x:c r="P52" s="63">
        <x:v>14</x:v>
      </x:c>
      <x:c r="Q52" s="63">
        <x:v>15</x:v>
      </x:c>
      <x:c r="R52" s="63">
        <x:v>16</x:v>
      </x:c>
      <x:c r="S52" s="63">
        <x:v>17</x:v>
      </x:c>
      <x:c r="T52" s="63">
        <x:v>18</x:v>
      </x:c>
      <x:c r="U52" s="63">
        <x:v>19</x:v>
      </x:c>
      <x:c r="V52" s="63">
        <x:v>20</x:v>
      </x:c>
      <x:c r="W52" s="63">
        <x:v>21</x:v>
      </x:c>
      <x:c r="X52" s="63">
        <x:v>22</x:v>
      </x:c>
      <x:c r="Y52" s="63">
        <x:v>23</x:v>
      </x:c>
      <x:c r="Z52" s="63">
        <x:v>24</x:v>
      </x:c>
      <x:c r="AA52" s="63">
        <x:v>25</x:v>
      </x:c>
      <x:c r="AB52" s="63">
        <x:v>26</x:v>
      </x:c>
      <x:c r="AC52" s="63">
        <x:v>27</x:v>
      </x:c>
      <x:c r="AD52" s="63">
        <x:v>28</x:v>
      </x:c>
      <x:c r="AE52" s="63">
        <x:v>29</x:v>
      </x:c>
      <x:c r="AF52" s="63">
        <x:v>30</x:v>
      </x:c>
    </x:row>
    <x:row r="53">
      <x:c r="A53" s="43" t="s">
        <x:v>744</x:v>
      </x:c>
      <x:c r="B53" s="43" t="n">
        <x:f>Assumptions!$C$71+B$52</x:f>
        <x:v>2026</x:v>
      </x:c>
      <x:c r="C53" s="43" t="n">
        <x:f>Assumptions!$C$71+C$52</x:f>
        <x:v>2027</x:v>
      </x:c>
      <x:c r="D53" s="43" t="n">
        <x:f>Assumptions!$C$71+D$52</x:f>
        <x:v>2028</x:v>
      </x:c>
      <x:c r="E53" s="43" t="n">
        <x:f>Assumptions!$C$71+E$52</x:f>
        <x:v>2029</x:v>
      </x:c>
      <x:c r="F53" s="43" t="n">
        <x:f>Assumptions!$C$71+F$52</x:f>
        <x:v>2030</x:v>
      </x:c>
      <x:c r="G53" s="43" t="n">
        <x:f>Assumptions!$C$71+G$52</x:f>
        <x:v>2031</x:v>
      </x:c>
      <x:c r="H53" s="43" t="n">
        <x:f>Assumptions!$C$71+H$52</x:f>
        <x:v>2032</x:v>
      </x:c>
      <x:c r="I53" s="43" t="n">
        <x:f>Assumptions!$C$71+I$52</x:f>
        <x:v>2033</x:v>
      </x:c>
      <x:c r="J53" s="43" t="n">
        <x:f>Assumptions!$C$71+J$52</x:f>
        <x:v>2034</x:v>
      </x:c>
      <x:c r="K53" s="43" t="n">
        <x:f>Assumptions!$C$71+K$52</x:f>
        <x:v>2035</x:v>
      </x:c>
      <x:c r="L53" s="43" t="n">
        <x:f>Assumptions!$C$71+L$52</x:f>
        <x:v>2036</x:v>
      </x:c>
      <x:c r="M53" s="43" t="n">
        <x:f>Assumptions!$C$71+M$52</x:f>
        <x:v>2037</x:v>
      </x:c>
      <x:c r="N53" s="43" t="n">
        <x:f>Assumptions!$C$71+N$52</x:f>
        <x:v>2038</x:v>
      </x:c>
      <x:c r="O53" s="43" t="n">
        <x:f>Assumptions!$C$71+O$52</x:f>
        <x:v>2039</x:v>
      </x:c>
      <x:c r="P53" s="43" t="n">
        <x:f>Assumptions!$C$71+P$52</x:f>
        <x:v>2040</x:v>
      </x:c>
      <x:c r="Q53" s="43" t="n">
        <x:f>Assumptions!$C$71+Q$52</x:f>
        <x:v>2041</x:v>
      </x:c>
      <x:c r="R53" s="43" t="n">
        <x:f>Assumptions!$C$71+R$52</x:f>
        <x:v>2042</x:v>
      </x:c>
      <x:c r="S53" s="43" t="n">
        <x:f>Assumptions!$C$71+S$52</x:f>
        <x:v>2043</x:v>
      </x:c>
      <x:c r="T53" s="43" t="n">
        <x:f>Assumptions!$C$71+T$52</x:f>
        <x:v>2044</x:v>
      </x:c>
      <x:c r="U53" s="43" t="n">
        <x:f>Assumptions!$C$71+U$52</x:f>
        <x:v>2045</x:v>
      </x:c>
      <x:c r="V53" s="43" t="n">
        <x:f>Assumptions!$C$71+V$52</x:f>
        <x:v>2046</x:v>
      </x:c>
      <x:c r="W53" s="43" t="n">
        <x:f>Assumptions!$C$71+W$52</x:f>
        <x:v>2047</x:v>
      </x:c>
      <x:c r="X53" s="43" t="n">
        <x:f>Assumptions!$C$71+X$52</x:f>
        <x:v>2048</x:v>
      </x:c>
      <x:c r="Y53" s="43" t="n">
        <x:f>Assumptions!$C$71+Y$52</x:f>
        <x:v>2049</x:v>
      </x:c>
      <x:c r="Z53" s="43" t="n">
        <x:f>Assumptions!$C$71+Z$52</x:f>
        <x:v>2050</x:v>
      </x:c>
      <x:c r="AA53" s="43" t="n">
        <x:f>Assumptions!$C$71+AA$52</x:f>
        <x:v>2051</x:v>
      </x:c>
      <x:c r="AB53" s="43" t="n">
        <x:f>Assumptions!$C$71+AB$52</x:f>
        <x:v>2052</x:v>
      </x:c>
      <x:c r="AC53" s="43" t="n">
        <x:f>Assumptions!$C$71+AC$52</x:f>
        <x:v>2053</x:v>
      </x:c>
      <x:c r="AD53" s="43" t="n">
        <x:f>Assumptions!$C$71+AD$52</x:f>
        <x:v>2054</x:v>
      </x:c>
      <x:c r="AE53" s="43" t="n">
        <x:f>Assumptions!$C$71+AE$52</x:f>
        <x:v>2055</x:v>
      </x:c>
      <x:c r="AF53" s="43" t="n">
        <x:f>Assumptions!$C$71+AF$52</x:f>
        <x:v>2056</x:v>
      </x:c>
    </x:row>
    <x:row r="54">
      <x:c r="A54" s="43" t="s">
        <x:v>635</x:v>
      </x:c>
      <x:c r="B54" s="68" t="n">
        <x:f>(1+Assumptions!$C$62)^B$52</x:f>
        <x:v>1</x:v>
      </x:c>
      <x:c r="C54" s="68" t="n">
        <x:f>(1+Assumptions!$C$62)^C$52</x:f>
        <x:v>1.025</x:v>
      </x:c>
      <x:c r="D54" s="68" t="n">
        <x:f>(1+Assumptions!$C$62)^D$52</x:f>
        <x:v>1.050625</x:v>
      </x:c>
      <x:c r="E54" s="68" t="n">
        <x:f>(1+Assumptions!$C$62)^E$52</x:f>
        <x:v>1.0768906249999999</x:v>
      </x:c>
      <x:c r="F54" s="68" t="n">
        <x:f>(1+Assumptions!$C$62)^F$52</x:f>
        <x:v>1.1038128906249998</x:v>
      </x:c>
      <x:c r="G54" s="68" t="n">
        <x:f>(1+Assumptions!$C$62)^G$52</x:f>
        <x:v>1.1314082128906247</x:v>
      </x:c>
      <x:c r="H54" s="68" t="n">
        <x:f>(1+Assumptions!$C$62)^H$52</x:f>
        <x:v>1.1596934182128902</x:v>
      </x:c>
      <x:c r="I54" s="68" t="n">
        <x:f>(1+Assumptions!$C$62)^I$52</x:f>
        <x:v>1.1886857536682125</x:v>
      </x:c>
      <x:c r="J54" s="68" t="n">
        <x:f>(1+Assumptions!$C$62)^J$52</x:f>
        <x:v>1.2184028975099177</x:v>
      </x:c>
      <x:c r="K54" s="68" t="n">
        <x:f>(1+Assumptions!$C$62)^K$52</x:f>
        <x:v>1.2488629699476654</x:v>
      </x:c>
      <x:c r="L54" s="68" t="n">
        <x:f>(1+Assumptions!$C$62)^L$52</x:f>
        <x:v>1.280084544196357</x:v>
      </x:c>
      <x:c r="M54" s="68" t="n">
        <x:f>(1+Assumptions!$C$62)^M$52</x:f>
        <x:v>1.312086657801266</x:v>
      </x:c>
      <x:c r="N54" s="68" t="n">
        <x:f>(1+Assumptions!$C$62)^N$52</x:f>
        <x:v>1.3448888242462975</x:v>
      </x:c>
      <x:c r="O54" s="68" t="n">
        <x:f>(1+Assumptions!$C$62)^O$52</x:f>
        <x:v>1.378511044852455</x:v>
      </x:c>
      <x:c r="P54" s="68" t="n">
        <x:f>(1+Assumptions!$C$62)^P$52</x:f>
        <x:v>1.4129738209737661</x:v>
      </x:c>
      <x:c r="Q54" s="68" t="n">
        <x:f>(1+Assumptions!$C$62)^Q$52</x:f>
        <x:v>1.4482981664981105</x:v>
      </x:c>
      <x:c r="R54" s="68" t="n">
        <x:f>(1+Assumptions!$C$62)^R$52</x:f>
        <x:v>1.4845056206605631</x:v>
      </x:c>
      <x:c r="S54" s="68" t="n">
        <x:f>(1+Assumptions!$C$62)^S$52</x:f>
        <x:v>1.521618261177077</x:v>
      </x:c>
      <x:c r="T54" s="68" t="n">
        <x:f>(1+Assumptions!$C$62)^T$52</x:f>
        <x:v>1.559658717706504</x:v>
      </x:c>
      <x:c r="U54" s="68" t="n">
        <x:f>(1+Assumptions!$C$62)^U$52</x:f>
        <x:v>1.5986501856491666</x:v>
      </x:c>
      <x:c r="V54" s="68" t="n">
        <x:f>(1+Assumptions!$C$62)^V$52</x:f>
        <x:v>1.6386164402903955</x:v>
      </x:c>
      <x:c r="W54" s="68" t="n">
        <x:f>(1+Assumptions!$C$62)^W$52</x:f>
        <x:v>1.6795818512976552</x:v>
      </x:c>
      <x:c r="X54" s="68" t="n">
        <x:f>(1+Assumptions!$C$62)^X$52</x:f>
        <x:v>1.7215713975800966</x:v>
      </x:c>
      <x:c r="Y54" s="68" t="n">
        <x:f>(1+Assumptions!$C$62)^Y$52</x:f>
        <x:v>1.764610682519599</x:v>
      </x:c>
      <x:c r="Z54" s="68" t="n">
        <x:f>(1+Assumptions!$C$62)^Z$52</x:f>
        <x:v>1.808725949582589</x:v>
      </x:c>
      <x:c r="AA54" s="68" t="n">
        <x:f>(1+Assumptions!$C$62)^AA$52</x:f>
        <x:v>1.8539440983221533</x:v>
      </x:c>
      <x:c r="AB54" s="68" t="n">
        <x:f>(1+Assumptions!$C$62)^AB$52</x:f>
        <x:v>1.900292700780207</x:v>
      </x:c>
      <x:c r="AC54" s="68" t="n">
        <x:f>(1+Assumptions!$C$62)^AC$52</x:f>
        <x:v>1.9478000182997122</x:v>
      </x:c>
      <x:c r="AD54" s="68" t="n">
        <x:f>(1+Assumptions!$C$62)^AD$52</x:f>
        <x:v>1.9964950187572048</x:v>
      </x:c>
      <x:c r="AE54" s="68" t="n">
        <x:f>(1+Assumptions!$C$62)^AE$52</x:f>
        <x:v>2.046407394226135</x:v>
      </x:c>
      <x:c r="AF54" s="68" t="n">
        <x:f>(1+Assumptions!$C$62)^AF$52</x:f>
        <x:v>2.097567579081788</x:v>
      </x:c>
    </x:row>
    <x:row r="55" ht="28">
      <x:c r="A55" s="43" t="s">
        <x:v>745</x:v>
      </x:c>
      <x:c r="B55" s="46" t="n">
        <x:f>Liquidity_30Y!C$13</x:f>
        <x:v>-150.65105724023306</x:v>
      </x:c>
      <x:c r="C55" s="46" t="n">
        <x:f>Liquidity_30Y!D$13</x:f>
        <x:v>1720.5489427597495</x:v>
      </x:c>
      <x:c r="D55" s="46" t="n">
        <x:f>Liquidity_30Y!E$13</x:f>
        <x:v>3639.378542759747</x:v>
      </x:c>
      <x:c r="E55" s="46" t="n">
        <x:f>Liquidity_30Y!F$13</x:f>
        <x:v>-19192.99170844024</x:v>
      </x:c>
      <x:c r="F55" s="46" t="n">
        <x:f>Liquidity_30Y!G$13</x:f>
        <x:v>-17869.764185473818</x:v>
      </x:c>
      <x:c r="G55" s="46" t="n">
        <x:f>Liquidity_30Y!H$13</x:f>
        <x:v>-16514.756831484352</x:v>
      </x:c>
      <x:c r="H55" s="46" t="n">
        <x:f>Liquidity_30Y!I$13</x:f>
        <x:v>-15127.260604650102</x:v>
      </x:c>
      <x:c r="I55" s="46" t="n">
        <x:f>Liquidity_30Y!J$13</x:f>
        <x:v>-13706.55294087177</x:v>
      </x:c>
      <x:c r="J55" s="46" t="n">
        <x:f>Liquidity_30Y!K$13</x:f>
        <x:v>-12251.897601359873</x:v>
      </x:c>
      <x:c r="K55" s="46" t="n">
        <x:f>Liquidity_30Y!L$13</x:f>
        <x:v>-10762.544524190715</x:v>
      </x:c>
      <x:c r="L55" s="46" t="n">
        <x:f>Liquidity_30Y!M$13</x:f>
        <x:v>-9237.729680250166</x:v>
      </x:c>
      <x:c r="M55" s="46" t="n">
        <x:f>Liquidity_30Y!N$13</x:f>
        <x:v>-7676.674934002251</x:v>
      </x:c>
      <x:c r="N55" s="46" t="n">
        <x:f>Liquidity_30Y!O$13</x:f>
        <x:v>-6078.587909548252</x:v>
      </x:c>
      <x:c r="O55" s="46" t="n">
        <x:f>Liquidity_30Y!P$13</x:f>
        <x:v>-4442.661862463719</x:v>
      </x:c>
      <x:c r="P55" s="46" t="n">
        <x:f>Liquidity_30Y!Q$13</x:f>
        <x:v>-2768.075557930657</x:v>
      </x:c>
      <x:c r="Q55" s="46" t="n">
        <x:f>Liquidity_30Y!R$13</x:f>
        <x:v>-1053.993155705859</x:v>
      </x:c>
      <x:c r="R55" s="46" t="n">
        <x:f>Liquidity_30Y!S$13</x:f>
        <x:v>700.4358974989154</x:v>
      </x:c>
      <x:c r="S55" s="46" t="n">
        <x:f>Liquidity_30Y!T$13</x:f>
        <x:v>2496.0769676255877</x:v>
      </x:c>
      <x:c r="T55" s="46" t="n">
        <x:f>Liquidity_30Y!U$13</x:f>
        <x:v>4333.810324229649</x:v>
      </x:c>
      <x:c r="U55" s="46" t="n">
        <x:f>Liquidity_30Y!V$13</x:f>
        <x:v>6214.531222126068</x:v>
      </x:c>
      <x:c r="V55" s="46" t="n">
        <x:f>Liquidity_30Y!W$13</x:f>
        <x:v>8139.149973016378</x:v>
      </x:c>
      <x:c r="W55" s="46" t="n">
        <x:f>Liquidity_30Y!X$13</x:f>
        <x:v>10108.592006359017</x:v>
      </x:c>
      <x:c r="X55" s="46" t="n">
        <x:f>Liquidity_30Y!Y$13</x:f>
        <x:v>12123.797918705968</x:v>
      </x:c>
      <x:c r="Y55" s="46" t="n">
        <x:f>Liquidity_30Y!Z$13</x:f>
        <x:v>14185.723510689015</x:v>
      </x:c>
      <x:c r="Z55" s="46" t="n">
        <x:f>Liquidity_30Y!AA$13</x:f>
        <x:v>16295.339810796257</x:v>
      </x:c>
      <x:c r="AA55" s="46" t="n">
        <x:f>Liquidity_30Y!AB$13</x:f>
        <x:v>18453.633085039008</x:v>
      </x:c>
      <x:c r="AB55" s="46" t="n">
        <x:f>Liquidity_30Y!AC$13</x:f>
        <x:v>20661.604831559525</x:v>
      </x:c>
      <x:c r="AC55" s="46" t="n">
        <x:f>Liquidity_30Y!AD$13</x:f>
        <x:v>22920.271759187628</x:v>
      </x:c>
      <x:c r="AD55" s="46" t="n">
        <x:f>Liquidity_30Y!AE$13</x:f>
        <x:v>25230.66574890015</x:v>
      </x:c>
      <x:c r="AE55" s="46" t="n">
        <x:f>Liquidity_30Y!AF$13</x:f>
        <x:v>27593.83379708772</x:v>
      </x:c>
      <x:c r="AF55" s="46" t="n">
        <x:f>Liquidity_30Y!AG$13</x:f>
        <x:v>30010.837939480087</x:v>
      </x:c>
    </x:row>
    <x:row r="56">
      <x:c r="A56" s="43" t="s">
        <x:v>746</x:v>
      </x:c>
      <x:c r="B56" s="46" t="n">
        <x:f t="shared" ref="B56:AF56" si="8">IF(AND(UPPER($J$4)="YES",$N$7&gt;0,$N$4&gt;=0,$N$4&lt;=30,B$52=$N$4),$N$12,0)</x:f>
        <x:v>0</x:v>
      </x:c>
      <x:c r="C56" s="46">
        <x:f t="shared" si="8"/>
        <x:v>0</x:v>
      </x:c>
      <x:c r="D56" s="46">
        <x:f t="shared" si="8"/>
        <x:v>0</x:v>
      </x:c>
      <x:c r="E56" s="46">
        <x:f t="shared" si="8"/>
        <x:v>0</x:v>
      </x:c>
      <x:c r="F56" s="46">
        <x:f t="shared" si="8"/>
        <x:v>0</x:v>
      </x:c>
      <x:c r="G56" s="46">
        <x:f t="shared" si="8"/>
        <x:v>0</x:v>
      </x:c>
      <x:c r="H56" s="46">
        <x:f t="shared" si="8"/>
        <x:v>0</x:v>
      </x:c>
      <x:c r="I56" s="46">
        <x:f t="shared" si="8"/>
        <x:v>0</x:v>
      </x:c>
      <x:c r="J56" s="46">
        <x:f t="shared" si="8"/>
        <x:v>0</x:v>
      </x:c>
      <x:c r="K56" s="46">
        <x:f t="shared" si="8"/>
        <x:v>0</x:v>
      </x:c>
      <x:c r="L56" s="46">
        <x:f t="shared" si="8"/>
        <x:v>0</x:v>
      </x:c>
      <x:c r="M56" s="46">
        <x:f t="shared" si="8"/>
        <x:v>0</x:v>
      </x:c>
      <x:c r="N56" s="46">
        <x:f t="shared" si="8"/>
        <x:v>0</x:v>
      </x:c>
      <x:c r="O56" s="46">
        <x:f t="shared" si="8"/>
        <x:v>0</x:v>
      </x:c>
      <x:c r="P56" s="46">
        <x:f t="shared" si="8"/>
        <x:v>0</x:v>
      </x:c>
      <x:c r="Q56" s="46">
        <x:f t="shared" si="8"/>
        <x:v>0</x:v>
      </x:c>
      <x:c r="R56" s="46">
        <x:f t="shared" si="8"/>
        <x:v>0</x:v>
      </x:c>
      <x:c r="S56" s="46">
        <x:f t="shared" si="8"/>
        <x:v>0</x:v>
      </x:c>
      <x:c r="T56" s="46">
        <x:f t="shared" si="8"/>
        <x:v>0</x:v>
      </x:c>
      <x:c r="U56" s="46">
        <x:f t="shared" si="8"/>
        <x:v>0</x:v>
      </x:c>
      <x:c r="V56" s="46">
        <x:f t="shared" si="8"/>
        <x:v>0</x:v>
      </x:c>
      <x:c r="W56" s="46">
        <x:f t="shared" si="8"/>
        <x:v>0</x:v>
      </x:c>
      <x:c r="X56" s="46">
        <x:f t="shared" si="8"/>
        <x:v>0</x:v>
      </x:c>
      <x:c r="Y56" s="46">
        <x:f t="shared" si="8"/>
        <x:v>0</x:v>
      </x:c>
      <x:c r="Z56" s="46">
        <x:f t="shared" si="8"/>
        <x:v>0</x:v>
      </x:c>
      <x:c r="AA56" s="46">
        <x:f t="shared" si="8"/>
        <x:v>0</x:v>
      </x:c>
      <x:c r="AB56" s="46">
        <x:f t="shared" si="8"/>
        <x:v>0</x:v>
      </x:c>
      <x:c r="AC56" s="46">
        <x:f t="shared" si="8"/>
        <x:v>0</x:v>
      </x:c>
      <x:c r="AD56" s="46">
        <x:f t="shared" si="8"/>
        <x:v>0</x:v>
      </x:c>
      <x:c r="AE56" s="46">
        <x:f t="shared" si="8"/>
        <x:v>0</x:v>
      </x:c>
      <x:c r="AF56" s="46">
        <x:f t="shared" si="8"/>
        <x:v>0</x:v>
      </x:c>
    </x:row>
    <x:row r="57">
      <x:c r="A57" s="43" t="s">
        <x:v>747</x:v>
      </x:c>
      <x:c r="B57" s="46" t="n">
        <x:f t="shared" ref="B57:AF57" si="9">IF(AND(UPPER($J$4)="YES",$N$7&gt;0,$N$4&gt;=0,$N$4&lt;=30,B$52&gt;=$N$4),$N$10*IF(B$52=$N$4,MAX(0,13-$J$7),12),0)</x:f>
        <x:v>0</x:v>
      </x:c>
      <x:c r="C57" s="46">
        <x:f t="shared" si="9"/>
        <x:v>0</x:v>
      </x:c>
      <x:c r="D57" s="46">
        <x:f t="shared" si="9"/>
        <x:v>0</x:v>
      </x:c>
      <x:c r="E57" s="46">
        <x:f t="shared" si="9"/>
        <x:v>0</x:v>
      </x:c>
      <x:c r="F57" s="46">
        <x:f t="shared" si="9"/>
        <x:v>0</x:v>
      </x:c>
      <x:c r="G57" s="46">
        <x:f t="shared" si="9"/>
        <x:v>0</x:v>
      </x:c>
      <x:c r="H57" s="46">
        <x:f t="shared" si="9"/>
        <x:v>0</x:v>
      </x:c>
      <x:c r="I57" s="46">
        <x:f t="shared" si="9"/>
        <x:v>0</x:v>
      </x:c>
      <x:c r="J57" s="46">
        <x:f t="shared" si="9"/>
        <x:v>0</x:v>
      </x:c>
      <x:c r="K57" s="46">
        <x:f t="shared" si="9"/>
        <x:v>0</x:v>
      </x:c>
      <x:c r="L57" s="46">
        <x:f t="shared" si="9"/>
        <x:v>0</x:v>
      </x:c>
      <x:c r="M57" s="46">
        <x:f t="shared" si="9"/>
        <x:v>0</x:v>
      </x:c>
      <x:c r="N57" s="46">
        <x:f t="shared" si="9"/>
        <x:v>0</x:v>
      </x:c>
      <x:c r="O57" s="46">
        <x:f t="shared" si="9"/>
        <x:v>0</x:v>
      </x:c>
      <x:c r="P57" s="46">
        <x:f t="shared" si="9"/>
        <x:v>0</x:v>
      </x:c>
      <x:c r="Q57" s="46">
        <x:f t="shared" si="9"/>
        <x:v>0</x:v>
      </x:c>
      <x:c r="R57" s="46">
        <x:f t="shared" si="9"/>
        <x:v>0</x:v>
      </x:c>
      <x:c r="S57" s="46">
        <x:f t="shared" si="9"/>
        <x:v>0</x:v>
      </x:c>
      <x:c r="T57" s="46">
        <x:f t="shared" si="9"/>
        <x:v>0</x:v>
      </x:c>
      <x:c r="U57" s="46">
        <x:f t="shared" si="9"/>
        <x:v>0</x:v>
      </x:c>
      <x:c r="V57" s="46">
        <x:f t="shared" si="9"/>
        <x:v>0</x:v>
      </x:c>
      <x:c r="W57" s="46">
        <x:f t="shared" si="9"/>
        <x:v>0</x:v>
      </x:c>
      <x:c r="X57" s="46">
        <x:f t="shared" si="9"/>
        <x:v>0</x:v>
      </x:c>
      <x:c r="Y57" s="46">
        <x:f t="shared" si="9"/>
        <x:v>0</x:v>
      </x:c>
      <x:c r="Z57" s="46">
        <x:f t="shared" si="9"/>
        <x:v>0</x:v>
      </x:c>
      <x:c r="AA57" s="46">
        <x:f t="shared" si="9"/>
        <x:v>0</x:v>
      </x:c>
      <x:c r="AB57" s="46">
        <x:f t="shared" si="9"/>
        <x:v>0</x:v>
      </x:c>
      <x:c r="AC57" s="46">
        <x:f t="shared" si="9"/>
        <x:v>0</x:v>
      </x:c>
      <x:c r="AD57" s="46">
        <x:f t="shared" si="9"/>
        <x:v>0</x:v>
      </x:c>
      <x:c r="AE57" s="46">
        <x:f t="shared" si="9"/>
        <x:v>0</x:v>
      </x:c>
      <x:c r="AF57" s="46">
        <x:f t="shared" si="9"/>
        <x:v>0</x:v>
      </x:c>
    </x:row>
    <x:row r="58" ht="28">
      <x:c r="A58" s="43" t="s">
        <x:v>748</x:v>
      </x:c>
      <x:c r="B58" s="46" t="n">
        <x:f t="shared" ref="B58:AF58" si="10">B$55-B$56+B$57</x:f>
        <x:v>-150.65105724023306</x:v>
      </x:c>
      <x:c r="C58" s="46">
        <x:f t="shared" si="10"/>
        <x:v>1720.5489427597495</x:v>
      </x:c>
      <x:c r="D58" s="46">
        <x:f t="shared" si="10"/>
        <x:v>3639.3785427597468</x:v>
      </x:c>
      <x:c r="E58" s="46">
        <x:f t="shared" si="10"/>
        <x:v>-19192.99170844024</x:v>
      </x:c>
      <x:c r="F58" s="46">
        <x:f t="shared" si="10"/>
        <x:v>-17869.764185473818</x:v>
      </x:c>
      <x:c r="G58" s="46">
        <x:f t="shared" si="10"/>
        <x:v>-16514.756831484352</x:v>
      </x:c>
      <x:c r="H58" s="46">
        <x:f t="shared" si="10"/>
        <x:v>-15127.260604650102</x:v>
      </x:c>
      <x:c r="I58" s="46">
        <x:f t="shared" si="10"/>
        <x:v>-13706.55294087177</x:v>
      </x:c>
      <x:c r="J58" s="46">
        <x:f t="shared" si="10"/>
        <x:v>-12251.897601359873</x:v>
      </x:c>
      <x:c r="K58" s="46">
        <x:f t="shared" si="10"/>
        <x:v>-10762.544524190715</x:v>
      </x:c>
      <x:c r="L58" s="46">
        <x:f t="shared" si="10"/>
        <x:v>-9237.729680250166</x:v>
      </x:c>
      <x:c r="M58" s="46">
        <x:f t="shared" si="10"/>
        <x:v>-7676.6749340022507</x:v>
      </x:c>
      <x:c r="N58" s="46">
        <x:f t="shared" si="10"/>
        <x:v>-6078.5879095482524</x:v>
      </x:c>
      <x:c r="O58" s="46">
        <x:f t="shared" si="10"/>
        <x:v>-4442.6618624637194</x:v>
      </x:c>
      <x:c r="P58" s="46">
        <x:f t="shared" si="10"/>
        <x:v>-2768.0755579306569</x:v>
      </x:c>
      <x:c r="Q58" s="46">
        <x:f t="shared" si="10"/>
        <x:v>-1053.993155705859</x:v>
      </x:c>
      <x:c r="R58" s="46">
        <x:f t="shared" si="10"/>
        <x:v>700.43589749891544</x:v>
      </x:c>
      <x:c r="S58" s="46">
        <x:f t="shared" si="10"/>
        <x:v>2496.0769676255877</x:v>
      </x:c>
      <x:c r="T58" s="46">
        <x:f t="shared" si="10"/>
        <x:v>4333.8103242296493</x:v>
      </x:c>
      <x:c r="U58" s="46">
        <x:f t="shared" si="10"/>
        <x:v>6214.5312221260683</x:v>
      </x:c>
      <x:c r="V58" s="46">
        <x:f t="shared" si="10"/>
        <x:v>8139.1499730163778</x:v>
      </x:c>
      <x:c r="W58" s="46">
        <x:f t="shared" si="10"/>
        <x:v>10108.592006359017</x:v>
      </x:c>
      <x:c r="X58" s="46">
        <x:f t="shared" si="10"/>
        <x:v>12123.797918705968</x:v>
      </x:c>
      <x:c r="Y58" s="46">
        <x:f t="shared" si="10"/>
        <x:v>14185.723510689015</x:v>
      </x:c>
      <x:c r="Z58" s="46">
        <x:f t="shared" si="10"/>
        <x:v>16295.339810796257</x:v>
      </x:c>
      <x:c r="AA58" s="46">
        <x:f t="shared" si="10"/>
        <x:v>18453.633085039008</x:v>
      </x:c>
      <x:c r="AB58" s="46">
        <x:f t="shared" si="10"/>
        <x:v>20661.604831559525</x:v>
      </x:c>
      <x:c r="AC58" s="46">
        <x:f t="shared" si="10"/>
        <x:v>22920.271759187628</x:v>
      </x:c>
      <x:c r="AD58" s="46">
        <x:f t="shared" si="10"/>
        <x:v>25230.665748900152</x:v>
      </x:c>
      <x:c r="AE58" s="46">
        <x:f t="shared" si="10"/>
        <x:v>27593.833797087718</x:v>
      </x:c>
      <x:c r="AF58" s="46">
        <x:f t="shared" si="10"/>
        <x:v>30010.837939480087</x:v>
      </x:c>
    </x:row>
    <x:row r="59">
      <x:c r="A59" s="43" t="s">
        <x:v>749</x:v>
      </x:c>
      <x:c r="B59" s="69" t="n">
        <x:f t="shared" ref="B59:AF59" si="11">IF(AND(UPPER($J$4)="YES",$N$7&gt;0,$N$4&gt;=0,$N$4&lt;=30,B$52&gt;=$N$4),IF(B$52=$N$4,MAX(0,13-$J$7),12),0)</x:f>
        <x:v>0</x:v>
      </x:c>
      <x:c r="C59" s="69">
        <x:f t="shared" si="11"/>
        <x:v>0</x:v>
      </x:c>
      <x:c r="D59" s="69">
        <x:f t="shared" si="11"/>
        <x:v>0</x:v>
      </x:c>
      <x:c r="E59" s="69">
        <x:f t="shared" si="11"/>
        <x:v>0</x:v>
      </x:c>
      <x:c r="F59" s="69">
        <x:f t="shared" si="11"/>
        <x:v>0</x:v>
      </x:c>
      <x:c r="G59" s="69">
        <x:f t="shared" si="11"/>
        <x:v>0</x:v>
      </x:c>
      <x:c r="H59" s="69">
        <x:f t="shared" si="11"/>
        <x:v>0</x:v>
      </x:c>
      <x:c r="I59" s="69">
        <x:f t="shared" si="11"/>
        <x:v>0</x:v>
      </x:c>
      <x:c r="J59" s="69">
        <x:f t="shared" si="11"/>
        <x:v>0</x:v>
      </x:c>
      <x:c r="K59" s="69">
        <x:f t="shared" si="11"/>
        <x:v>0</x:v>
      </x:c>
      <x:c r="L59" s="69">
        <x:f t="shared" si="11"/>
        <x:v>0</x:v>
      </x:c>
      <x:c r="M59" s="69">
        <x:f t="shared" si="11"/>
        <x:v>0</x:v>
      </x:c>
      <x:c r="N59" s="69">
        <x:f t="shared" si="11"/>
        <x:v>0</x:v>
      </x:c>
      <x:c r="O59" s="69">
        <x:f t="shared" si="11"/>
        <x:v>0</x:v>
      </x:c>
      <x:c r="P59" s="69">
        <x:f t="shared" si="11"/>
        <x:v>0</x:v>
      </x:c>
      <x:c r="Q59" s="69">
        <x:f t="shared" si="11"/>
        <x:v>0</x:v>
      </x:c>
      <x:c r="R59" s="69">
        <x:f t="shared" si="11"/>
        <x:v>0</x:v>
      </x:c>
      <x:c r="S59" s="69">
        <x:f t="shared" si="11"/>
        <x:v>0</x:v>
      </x:c>
      <x:c r="T59" s="69">
        <x:f t="shared" si="11"/>
        <x:v>0</x:v>
      </x:c>
      <x:c r="U59" s="69">
        <x:f t="shared" si="11"/>
        <x:v>0</x:v>
      </x:c>
      <x:c r="V59" s="69">
        <x:f t="shared" si="11"/>
        <x:v>0</x:v>
      </x:c>
      <x:c r="W59" s="69">
        <x:f t="shared" si="11"/>
        <x:v>0</x:v>
      </x:c>
      <x:c r="X59" s="69">
        <x:f t="shared" si="11"/>
        <x:v>0</x:v>
      </x:c>
      <x:c r="Y59" s="69">
        <x:f t="shared" si="11"/>
        <x:v>0</x:v>
      </x:c>
      <x:c r="Z59" s="69">
        <x:f t="shared" si="11"/>
        <x:v>0</x:v>
      </x:c>
      <x:c r="AA59" s="69">
        <x:f t="shared" si="11"/>
        <x:v>0</x:v>
      </x:c>
      <x:c r="AB59" s="69">
        <x:f t="shared" si="11"/>
        <x:v>0</x:v>
      </x:c>
      <x:c r="AC59" s="69">
        <x:f t="shared" si="11"/>
        <x:v>0</x:v>
      </x:c>
      <x:c r="AD59" s="69">
        <x:f t="shared" si="11"/>
        <x:v>0</x:v>
      </x:c>
      <x:c r="AE59" s="69">
        <x:f t="shared" si="11"/>
        <x:v>0</x:v>
      </x:c>
      <x:c r="AF59" s="69">
        <x:f t="shared" si="11"/>
        <x:v>0</x:v>
      </x:c>
    </x:row>
    <x:row r="60" ht="28">
      <x:c r="A60" s="43" t="s">
        <x:v>750</x:v>
      </x:c>
      <x:c r="B60" s="46" t="n">
        <x:f>MAX(0,Liquidity_30Y!C$14+B$57-B$56)</x:f>
        <x:v>1029031.25</x:v>
      </x:c>
      <x:c r="C60" s="46" t="n">
        <x:f t="shared" ref="C60:AF60" si="12">MAX(0,B$60*(1+$J$11)+C$58)</x:f>
        <x:v>1097638.8301927596</x:v>
      </x:c>
      <x:c r="D60" s="46">
        <x:f t="shared" si="12"/>
        <x:v>1172624.7326980487</x:v>
      </x:c>
      <x:c r="E60" s="46">
        <x:f t="shared" si="12"/>
        <x:v>1229652.3486149816</x:v>
      </x:c>
      <x:c r="F60" s="46">
        <x:f t="shared" si="12"/>
        <x:v>1291709.9870894817</x:v>
      </x:c>
      <x:c r="G60" s="46">
        <x:f t="shared" si="12"/>
        <x:v>1359156.3794188136</x:v>
      </x:c>
      <x:c r="H60" s="46">
        <x:f t="shared" si="12"/>
        <x:v>1432374.2834763865</x:v>
      </x:c>
      <x:c r="I60" s="46">
        <x:f t="shared" si="12"/>
        <x:v>1511772.0589614797</x:v>
      </x:c>
      <x:c r="J60" s="46">
        <x:f t="shared" si="12"/>
        <x:v>1597785.3451926159</x:v>
      </x:c>
      <x:c r="K60" s="46">
        <x:f t="shared" si="12"/>
        <x:v>1690878.8481059452</x:v>
      </x:c>
      <x:c r="L60" s="46">
        <x:f t="shared" si="12"/>
        <x:v>1791548.2435525814</x:v>
      </x:c>
      <x:c r="M60" s="46">
        <x:f t="shared" si="12"/>
        <x:v>1900322.2044494967</x:v>
      </x:c>
      <x:c r="N60" s="46">
        <x:f t="shared" si="12"/>
        <x:v>2017764.5598291655</x:v>
      </x:c>
      <x:c r="O60" s="46">
        <x:f t="shared" si="12"/>
        <x:v>2144476.5943555976</x:v>
      </x:c>
      <x:c r="P60" s="46">
        <x:f t="shared" si="12"/>
        <x:v>2281099.4974307804</x:v>
      </x:c>
      <x:c r="Q60" s="46">
        <x:f t="shared" si="12"/>
        <x:v>2428316.9716080753</x:v>
      </x:c>
      <x:c r="R60" s="46">
        <x:f t="shared" si="12"/>
        <x:v>2586858.0106600989</x:v>
      </x:c>
      <x:c r="S60" s="46">
        <x:f t="shared" si="12"/>
        <x:v>2757499.8583206306</x:v>
      </x:c>
      <x:c r="T60" s="46">
        <x:f t="shared" si="12"/>
        <x:v>2941071.1594357011</x:v>
      </x:c>
      <x:c r="U60" s="46">
        <x:f t="shared" si="12"/>
        <x:v>3138455.3160211476</x:v>
      </x:c>
      <x:c r="V60" s="46">
        <x:f t="shared" si="12"/>
        <x:v>3350594.0615355382</x:v>
      </x:c>
      <x:c r="W60" s="46">
        <x:f t="shared" si="12"/>
        <x:v>3578491.2675417066</x:v>
      </x:c>
      <x:c r="X60" s="46">
        <x:f t="shared" si="12"/>
        <x:v>3823216.997850623</x:v>
      </x:c>
      <x:c r="Y60" s="46">
        <x:f t="shared" si="12"/>
        <x:v>4085911.8262216025</x:v>
      </x:c>
      <x:c r="Z60" s="46">
        <x:f t="shared" si="12"/>
        <x:v>4367791.4347368022</x:v>
      </x:c>
      <x:c r="AA60" s="46">
        <x:f t="shared" si="12"/>
        <x:v>4670151.5110797333</x:v>
      </x:c>
      <x:c r="AB60" s="46">
        <x:f t="shared" si="12"/>
        <x:v>4994372.9641314754</x:v>
      </x:c>
      <x:c r="AC60" s="46">
        <x:f t="shared" si="12"/>
        <x:v>5341927.478559209</x:v>
      </x:c>
      <x:c r="AD60" s="46">
        <x:f t="shared" si="12"/>
        <x:v>5714383.4304144569</x:v>
      </x:c>
      <x:c r="AE60" s="46">
        <x:f t="shared" si="12"/>
        <x:v>6113412.1871884838</x:v>
      </x:c>
      <x:c r="AF60" s="46">
        <x:f t="shared" si="12"/>
        <x:v>6540794.8172952151</x:v>
      </x:c>
    </x:row>
    <x:row r="61">
      <x:c r="A61" s="43" t="s">
        <x:v>751</x:v>
      </x:c>
      <x:c r="B61" s="46" t="n">
        <x:f t="shared" ref="B61:AF61" si="13">B$60/B$54</x:f>
        <x:v>1029031.25</x:v>
      </x:c>
      <x:c r="C61" s="46">
        <x:f t="shared" si="13"/>
        <x:v>1070867.1514075706</x:v>
      </x:c>
      <x:c r="D61" s="46">
        <x:f t="shared" si="13"/>
        <x:v>1116121.1019136694</x:v>
      </x:c>
      <x:c r="E61" s="46">
        <x:f t="shared" si="13"/>
        <x:v>1141854.4465599575</x:v>
      </x:c>
      <x:c r="F61" s="46">
        <x:f t="shared" si="13"/>
        <x:v>1170225.4956979991</x:v>
      </x:c>
      <x:c r="G61" s="46">
        <x:f t="shared" si="13"/>
        <x:v>1201296.1934811461</x:v>
      </x:c>
      <x:c r="H61" s="46">
        <x:f t="shared" si="13"/>
        <x:v>1235131.8555241115</x:v>
      </x:c>
      <x:c r="I61" s="46">
        <x:f t="shared" si="13"/>
        <x:v>1271801.2765747737</x:v>
      </x:c>
      <x:c r="J61" s="46">
        <x:f t="shared" si="13"/>
        <x:v>1311376.8429622517</x:v>
      </x:c>
      <x:c r="K61" s="46">
        <x:f t="shared" si="13"/>
        <x:v>1353934.6499935079</x:v>
      </x:c>
      <x:c r="L61" s="46">
        <x:f t="shared" si="13"/>
        <x:v>1399554.6244778102</x:v>
      </x:c>
      <x:c r="M61" s="46">
        <x:f t="shared" si="13"/>
        <x:v>1448320.6525657144</x:v>
      </x:c>
      <x:c r="N61" s="46">
        <x:f t="shared" si="13"/>
        <x:v>1500320.7130968324</x:v>
      </x:c>
      <x:c r="O61" s="46">
        <x:f t="shared" si="13"/>
        <x:v>1555647.0166585613</x:v>
      </x:c>
      <x:c r="P61" s="46">
        <x:f t="shared" si="13"/>
        <x:v>1614396.1505661416</x:v>
      </x:c>
      <x:c r="Q61" s="46">
        <x:f t="shared" si="13"/>
        <x:v>1676669.2299829293</x:v>
      </x:c>
      <x:c r="R61" s="46">
        <x:f t="shared" si="13"/>
        <x:v>1742572.0554086012</x:v>
      </x:c>
      <x:c r="S61" s="46">
        <x:f t="shared" si="13"/>
        <x:v>1812215.2767721871</x:v>
      </x:c>
      <x:c r="T61" s="46">
        <x:f t="shared" si="13"/>
        <x:v>1885714.5643763528</x:v>
      </x:c>
      <x:c r="U61" s="46">
        <x:f t="shared" si="13"/>
        <x:v>1963190.7869492474</x:v>
      </x:c>
      <x:c r="V61" s="46">
        <x:f t="shared" si="13"/>
        <x:v>2044770.1970704908</x:v>
      </x:c>
      <x:c r="W61" s="46">
        <x:f t="shared" si="13"/>
        <x:v>2130584.6242485545</x:v>
      </x:c>
      <x:c r="X61" s="46">
        <x:f t="shared" si="13"/>
        <x:v>2220771.6759378528</x:v>
      </x:c>
      <x:c r="Y61" s="46">
        <x:f t="shared" si="13"/>
        <x:v>2315474.9467953658</x:v>
      </x:c>
      <x:c r="Z61" s="46">
        <x:f t="shared" si="13"/>
        <x:v>2414844.2364885542</x:v>
      </x:c>
      <x:c r="AA61" s="46">
        <x:f t="shared" si="13"/>
        <x:v>2519035.7763787424</x:v>
      </x:c>
      <x:c r="AB61" s="46">
        <x:f t="shared" si="13"/>
        <x:v>2628212.4654169991</x:v>
      </x:c>
      <x:c r="AC61" s="46">
        <x:f t="shared" si="13"/>
        <x:v>2742544.1156029576</x:v>
      </x:c>
      <x:c r="AD61" s="46">
        <x:f t="shared" si="13"/>
        <x:v>2862207.707370888</x:v>
      </x:c>
      <x:c r="AE61" s="46">
        <x:f t="shared" si="13"/>
        <x:v>2987387.6552817668</x:v>
      </x:c>
      <x:c r="AF61" s="46">
        <x:f t="shared" si="13"/>
        <x:v>3118276.0844150982</x:v>
      </x:c>
    </x:row>
    <x:row r="62" ht="32" customHeight="1">
      <x:c r="A62" s="37" t="s">
        <x:v>752</x:v>
      </x:c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</x:row>
    <x:row r="63" ht="356" customHeight="1">
      <x:c r="A63" s="38" t="s">
        <x:v>753</x:v>
      </x:c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</x:row>
    <x:row r="64" ht="342" customHeight="1">
      <x:c r="A64" s="38" t="s">
        <x:v>754</x:v>
      </x:c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</x:row>
    <x:row r="65" ht="342" customHeight="1">
      <x:c r="A65" s="38" t="s">
        <x:v>755</x:v>
      </x:c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</x:row>
  </x:sheetData>
  <x:mergeCells>
    <x:mergeCell ref="I1:O1"/>
    <x:mergeCell ref="A2:O2"/>
    <x:mergeCell ref="A1:H1"/>
  </x:mergeCells>
  <x:conditionalFormatting sqref="D17:L47">
    <x:cfRule type="colorScale" priority="1">
      <x:colorScale>
        <x:cfvo type="min"/>
        <x:cfvo type="percentile" val="50"/>
        <x:cfvo type="max"/>
        <x:color rgb="FFFCA5A5"/>
        <x:color rgb="FFFEF3C7"/>
        <x:color rgb="FFDCFCE7"/>
      </x:colorScale>
    </x:cfRule>
  </x:conditionalFormatting>
  <x:dataValidations count="3">
    <x:dataValidation type="list" sqref="J4 J9:J10">
      <x:formula1>"Yes,No"</x:formula1>
    </x:dataValidation>
    <x:dataValidation type="list" sqref="J4">
      <x:formula1>"Yes,No"</x:formula1>
    </x:dataValidation>
    <x:dataValidation type="list" sqref="J9:J10">
      <x:formula1>"Yes,No"</x:formula1>
    </x:dataValidation>
  </x:dataValidations>
  <x:pageMargins left="0.7" right="0.7" top="0.75" bottom="0.75" header="0.3" footer="0.3"/>
  <x:drawing xmlns:r="http://schemas.openxmlformats.org/officeDocument/2006/relationships" r:id="Rdc7cec06c6b143df"/>
</x:worksheet>
</file>

<file path=xl/worksheets/sheet8.xml><?xml version="1.0" encoding="utf-8"?>
<x:worksheet xmlns:x="http://schemas.openxmlformats.org/spreadsheetml/2006/main">
  <x:sheetFormatPr defaultColWidth="8.83203125" defaultRowHeight="14"/>
  <x:cols>
    <x:col min="1" max="1" width="10" customWidth="1"/>
    <x:col min="2" max="32" width="13" customWidth="1"/>
  </x:cols>
  <x:sheetData>
    <x:row r="1" ht="180" customHeight="1">
      <x:c r="A1" s="10" t="s">
        <x:v>756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  <x:c r="AA1" s="10"/>
      <x:c r="AB1" s="10"/>
      <x:c r="AC1" s="10"/>
      <x:c r="AD1" s="10"/>
      <x:c r="AE1" s="10"/>
      <x:c r="AF1" s="10"/>
    </x:row>
    <x:row r="2" ht="224" customHeight="1">
      <x:c r="A2" s="12" t="s">
        <x:v>757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  <x:c r="AC2" s="12"/>
      <x:c r="AD2" s="12"/>
      <x:c r="AE2" s="12"/>
      <x:c r="AF2" s="12"/>
    </x:row>
    <x:row r="4" ht="32" customHeight="1">
      <x:c r="A4" s="13" t="s">
        <x:v>758</x:v>
      </x:c>
      <x:c r="B4" s="13" t="s">
        <x:v>759</x:v>
      </x:c>
      <x:c r="C4" s="13" t="s">
        <x:v>760</x:v>
      </x:c>
      <x:c r="D4" s="13" t="s">
        <x:v>761</x:v>
      </x:c>
      <x:c r="E4" s="13" t="s">
        <x:v>762</x:v>
      </x:c>
      <x:c r="F4" s="13" t="s">
        <x:v>763</x:v>
      </x:c>
      <x:c r="G4" s="13" t="s">
        <x:v>764</x:v>
      </x:c>
      <x:c r="H4" s="13" t="s">
        <x:v>765</x:v>
      </x:c>
      <x:c r="I4" s="13" t="s">
        <x:v>766</x:v>
      </x:c>
      <x:c r="J4" s="13" t="s">
        <x:v>767</x:v>
      </x:c>
      <x:c r="K4" s="13" t="s">
        <x:v>768</x:v>
      </x:c>
      <x:c r="L4" s="13" t="s">
        <x:v>769</x:v>
      </x:c>
      <x:c r="M4" s="13" t="s">
        <x:v>770</x:v>
      </x:c>
      <x:c r="N4" s="13" t="s">
        <x:v>771</x:v>
      </x:c>
      <x:c r="O4" s="13" t="s">
        <x:v>772</x:v>
      </x:c>
      <x:c r="P4" s="13" t="s">
        <x:v>773</x:v>
      </x:c>
      <x:c r="Q4" s="13" t="s">
        <x:v>774</x:v>
      </x:c>
      <x:c r="R4" s="13" t="s">
        <x:v>775</x:v>
      </x:c>
      <x:c r="S4" s="13" t="s">
        <x:v>776</x:v>
      </x:c>
      <x:c r="T4" s="13" t="s">
        <x:v>777</x:v>
      </x:c>
      <x:c r="U4" s="13" t="s">
        <x:v>778</x:v>
      </x:c>
      <x:c r="V4" s="13" t="s">
        <x:v>779</x:v>
      </x:c>
      <x:c r="W4" s="13" t="s">
        <x:v>780</x:v>
      </x:c>
      <x:c r="X4" s="13" t="s">
        <x:v>781</x:v>
      </x:c>
      <x:c r="Y4" s="13" t="s">
        <x:v>782</x:v>
      </x:c>
      <x:c r="Z4" s="13" t="s">
        <x:v>783</x:v>
      </x:c>
      <x:c r="AA4" s="13" t="s">
        <x:v>784</x:v>
      </x:c>
      <x:c r="AB4" s="13" t="s">
        <x:v>785</x:v>
      </x:c>
      <x:c r="AC4" s="13" t="s">
        <x:v>786</x:v>
      </x:c>
      <x:c r="AD4" s="13" t="s">
        <x:v>787</x:v>
      </x:c>
      <x:c r="AE4" s="13" t="s">
        <x:v>788</x:v>
      </x:c>
      <x:c r="AF4" s="13" t="s">
        <x:v>789</x:v>
      </x:c>
    </x:row>
    <x:row r="5">
      <x:c r="A5" s="39">
        <x:v>1</x:v>
      </x:c>
      <x:c r="B5" s="16" t="n">
        <x:f>Liquidity_30Y!C14</x:f>
        <x:v>1029031.25</x:v>
      </x:c>
      <x:c r="C5" s="16" t="n">
        <x:f>MAX(0,B5*(1+EXP((LN(1+Assumptions!$C$60)-0.5*Assumptions!$C$61^2)+Assumptions!$C$61*((RAND()+RAND()+RAND()+RAND()+RAND()+RAND()+RAND()+RAND()+RAND()+RAND()+RAND()+RAND())-6))-1)+Liquidity_30Y!D13)</x:f>
        <x:v>1114581.78896565</x:v>
      </x:c>
      <x:c r="D5" s="16" t="n">
        <x:f>MAX(0,C5*(1+EXP((LN(1+Assumptions!$C$60)-0.5*Assumptions!$C$61^2)+Assumptions!$C$61*((RAND()+RAND()+RAND()+RAND()+RAND()+RAND()+RAND()+RAND()+RAND()+RAND()+RAND()+RAND())-6))-1)+Liquidity_30Y!E13)</x:f>
        <x:v>1093181.958574695</x:v>
      </x:c>
      <x:c r="E5" s="16" t="n">
        <x:f>MAX(0,D5*(1+EXP((LN(1+Assumptions!$C$60)-0.5*Assumptions!$C$61^2)+Assumptions!$C$61*((RAND()+RAND()+RAND()+RAND()+RAND()+RAND()+RAND()+RAND()+RAND()+RAND()+RAND()+RAND())-6))-1)+Liquidity_30Y!F13)</x:f>
        <x:v>1170304.3546186972</x:v>
      </x:c>
      <x:c r="F5" s="16" t="n">
        <x:f>MAX(0,E5*(1+EXP((LN(1+Assumptions!$C$60)-0.5*Assumptions!$C$61^2)+Assumptions!$C$61*((RAND()+RAND()+RAND()+RAND()+RAND()+RAND()+RAND()+RAND()+RAND()+RAND()+RAND()+RAND())-6))-1)+Liquidity_30Y!G13)</x:f>
        <x:v>1153568.71855873</x:v>
      </x:c>
      <x:c r="G5" s="16" t="n">
        <x:f>MAX(0,F5*(1+EXP((LN(1+Assumptions!$C$60)-0.5*Assumptions!$C$61^2)+Assumptions!$C$61*((RAND()+RAND()+RAND()+RAND()+RAND()+RAND()+RAND()+RAND()+RAND()+RAND()+RAND()+RAND())-6))-1)+Liquidity_30Y!H13)</x:f>
        <x:v>1877822.1862634907</x:v>
      </x:c>
      <x:c r="H5" s="16" t="n">
        <x:f>MAX(0,G5*(1+EXP((LN(1+Assumptions!$C$60)-0.5*Assumptions!$C$61^2)+Assumptions!$C$61*((RAND()+RAND()+RAND()+RAND()+RAND()+RAND()+RAND()+RAND()+RAND()+RAND()+RAND()+RAND())-6))-1)+Liquidity_30Y!I13)</x:f>
        <x:v>1822114.637733322</x:v>
      </x:c>
      <x:c r="I5" s="16" t="n">
        <x:f>MAX(0,H5*(1+EXP((LN(1+Assumptions!$C$60)-0.5*Assumptions!$C$61^2)+Assumptions!$C$61*((RAND()+RAND()+RAND()+RAND()+RAND()+RAND()+RAND()+RAND()+RAND()+RAND()+RAND()+RAND())-6))-1)+Liquidity_30Y!J13)</x:f>
        <x:v>1560953.497032727</x:v>
      </x:c>
      <x:c r="J5" s="16" t="n">
        <x:f>MAX(0,I5*(1+EXP((LN(1+Assumptions!$C$60)-0.5*Assumptions!$C$61^2)+Assumptions!$C$61*((RAND()+RAND()+RAND()+RAND()+RAND()+RAND()+RAND()+RAND()+RAND()+RAND()+RAND()+RAND())-6))-1)+Liquidity_30Y!K13)</x:f>
        <x:v>1743464.112725474</x:v>
      </x:c>
      <x:c r="K5" s="16" t="n">
        <x:f>MAX(0,J5*(1+EXP((LN(1+Assumptions!$C$60)-0.5*Assumptions!$C$61^2)+Assumptions!$C$61*((RAND()+RAND()+RAND()+RAND()+RAND()+RAND()+RAND()+RAND()+RAND()+RAND()+RAND()+RAND())-6))-1)+Liquidity_30Y!L13)</x:f>
        <x:v>2086353.5632539804</x:v>
      </x:c>
      <x:c r="L5" s="16" t="n">
        <x:f>MAX(0,K5*(1+EXP((LN(1+Assumptions!$C$60)-0.5*Assumptions!$C$61^2)+Assumptions!$C$61*((RAND()+RAND()+RAND()+RAND()+RAND()+RAND()+RAND()+RAND()+RAND()+RAND()+RAND()+RAND())-6))-1)+Liquidity_30Y!M13)</x:f>
        <x:v>1635679.009888826</x:v>
      </x:c>
      <x:c r="M5" s="16" t="n">
        <x:f>MAX(0,L5*(1+EXP((LN(1+Assumptions!$C$60)-0.5*Assumptions!$C$61^2)+Assumptions!$C$61*((RAND()+RAND()+RAND()+RAND()+RAND()+RAND()+RAND()+RAND()+RAND()+RAND()+RAND()+RAND())-6))-1)+Liquidity_30Y!N13)</x:f>
        <x:v>1535614.9162029508</x:v>
      </x:c>
      <x:c r="N5" s="16" t="n">
        <x:f>MAX(0,M5*(1+EXP((LN(1+Assumptions!$C$60)-0.5*Assumptions!$C$61^2)+Assumptions!$C$61*((RAND()+RAND()+RAND()+RAND()+RAND()+RAND()+RAND()+RAND()+RAND()+RAND()+RAND()+RAND())-6))-1)+Liquidity_30Y!O13)</x:f>
        <x:v>1678967.98268677</x:v>
      </x:c>
      <x:c r="O5" s="16" t="n">
        <x:f>MAX(0,N5*(1+EXP((LN(1+Assumptions!$C$60)-0.5*Assumptions!$C$61^2)+Assumptions!$C$61*((RAND()+RAND()+RAND()+RAND()+RAND()+RAND()+RAND()+RAND()+RAND()+RAND()+RAND()+RAND())-6))-1)+Liquidity_30Y!P13)</x:f>
        <x:v>1940927.8809703616</x:v>
      </x:c>
      <x:c r="P5" s="16" t="n">
        <x:f>MAX(0,O5*(1+EXP((LN(1+Assumptions!$C$60)-0.5*Assumptions!$C$61^2)+Assumptions!$C$61*((RAND()+RAND()+RAND()+RAND()+RAND()+RAND()+RAND()+RAND()+RAND()+RAND()+RAND()+RAND())-6))-1)+Liquidity_30Y!Q13)</x:f>
        <x:v>2318409.9488186873</x:v>
      </x:c>
      <x:c r="Q5" s="16" t="n">
        <x:f>MAX(0,P5*(1+EXP((LN(1+Assumptions!$C$60)-0.5*Assumptions!$C$61^2)+Assumptions!$C$61*((RAND()+RAND()+RAND()+RAND()+RAND()+RAND()+RAND()+RAND()+RAND()+RAND()+RAND()+RAND())-6))-1)+Liquidity_30Y!R13)</x:f>
        <x:v>3149122.7859151056</x:v>
      </x:c>
      <x:c r="R5" s="16" t="n">
        <x:f>MAX(0,Q5*(1+EXP((LN(1+Assumptions!$C$60)-0.5*Assumptions!$C$61^2)+Assumptions!$C$61*((RAND()+RAND()+RAND()+RAND()+RAND()+RAND()+RAND()+RAND()+RAND()+RAND()+RAND()+RAND())-6))-1)+Liquidity_30Y!S13)</x:f>
        <x:v>2740625.2736968664</x:v>
      </x:c>
      <x:c r="S5" s="16" t="n">
        <x:f>MAX(0,R5*(1+EXP((LN(1+Assumptions!$C$60)-0.5*Assumptions!$C$61^2)+Assumptions!$C$61*((RAND()+RAND()+RAND()+RAND()+RAND()+RAND()+RAND()+RAND()+RAND()+RAND()+RAND()+RAND())-6))-1)+Liquidity_30Y!T13)</x:f>
        <x:v>3276482.9042427465</x:v>
      </x:c>
      <x:c r="T5" s="16" t="n">
        <x:f>MAX(0,S5*(1+EXP((LN(1+Assumptions!$C$60)-0.5*Assumptions!$C$61^2)+Assumptions!$C$61*((RAND()+RAND()+RAND()+RAND()+RAND()+RAND()+RAND()+RAND()+RAND()+RAND()+RAND()+RAND())-6))-1)+Liquidity_30Y!U13)</x:f>
        <x:v>3518741.763707956</x:v>
      </x:c>
      <x:c r="U5" s="16" t="n">
        <x:f>MAX(0,T5*(1+EXP((LN(1+Assumptions!$C$60)-0.5*Assumptions!$C$61^2)+Assumptions!$C$61*((RAND()+RAND()+RAND()+RAND()+RAND()+RAND()+RAND()+RAND()+RAND()+RAND()+RAND()+RAND())-6))-1)+Liquidity_30Y!V13)</x:f>
        <x:v>3070629.317669829</x:v>
      </x:c>
      <x:c r="V5" s="16" t="n">
        <x:f>MAX(0,U5*(1+EXP((LN(1+Assumptions!$C$60)-0.5*Assumptions!$C$61^2)+Assumptions!$C$61*((RAND()+RAND()+RAND()+RAND()+RAND()+RAND()+RAND()+RAND()+RAND()+RAND()+RAND()+RAND())-6))-1)+Liquidity_30Y!W13)</x:f>
        <x:v>2739185.211832969</x:v>
      </x:c>
      <x:c r="W5" s="16" t="n">
        <x:f>MAX(0,V5*(1+EXP((LN(1+Assumptions!$C$60)-0.5*Assumptions!$C$61^2)+Assumptions!$C$61*((RAND()+RAND()+RAND()+RAND()+RAND()+RAND()+RAND()+RAND()+RAND()+RAND()+RAND()+RAND())-6))-1)+Liquidity_30Y!X13)</x:f>
        <x:v>2780391.8836795883</x:v>
      </x:c>
      <x:c r="X5" s="16" t="n">
        <x:f>MAX(0,W5*(1+EXP((LN(1+Assumptions!$C$60)-0.5*Assumptions!$C$61^2)+Assumptions!$C$61*((RAND()+RAND()+RAND()+RAND()+RAND()+RAND()+RAND()+RAND()+RAND()+RAND()+RAND()+RAND())-6))-1)+Liquidity_30Y!Y13)</x:f>
        <x:v>3087568.4865817362</x:v>
      </x:c>
      <x:c r="Y5" s="16" t="n">
        <x:f>MAX(0,X5*(1+EXP((LN(1+Assumptions!$C$60)-0.5*Assumptions!$C$61^2)+Assumptions!$C$61*((RAND()+RAND()+RAND()+RAND()+RAND()+RAND()+RAND()+RAND()+RAND()+RAND()+RAND()+RAND())-6))-1)+Liquidity_30Y!Z13)</x:f>
        <x:v>2293630.556110372</x:v>
      </x:c>
      <x:c r="Z5" s="16" t="n">
        <x:f>MAX(0,Y5*(1+EXP((LN(1+Assumptions!$C$60)-0.5*Assumptions!$C$61^2)+Assumptions!$C$61*((RAND()+RAND()+RAND()+RAND()+RAND()+RAND()+RAND()+RAND()+RAND()+RAND()+RAND()+RAND())-6))-1)+Liquidity_30Y!AA13)</x:f>
        <x:v>2309520.8343859925</x:v>
      </x:c>
      <x:c r="AA5" s="16" t="n">
        <x:f>MAX(0,Z5*(1+EXP((LN(1+Assumptions!$C$60)-0.5*Assumptions!$C$61^2)+Assumptions!$C$61*((RAND()+RAND()+RAND()+RAND()+RAND()+RAND()+RAND()+RAND()+RAND()+RAND()+RAND()+RAND())-6))-1)+Liquidity_30Y!AB13)</x:f>
        <x:v>2364786.02762428</x:v>
      </x:c>
      <x:c r="AB5" s="16" t="n">
        <x:f>MAX(0,AA5*(1+EXP((LN(1+Assumptions!$C$60)-0.5*Assumptions!$C$61^2)+Assumptions!$C$61*((RAND()+RAND()+RAND()+RAND()+RAND()+RAND()+RAND()+RAND()+RAND()+RAND()+RAND()+RAND())-6))-1)+Liquidity_30Y!AC13)</x:f>
        <x:v>2015950.714108186</x:v>
      </x:c>
      <x:c r="AC5" s="16" t="n">
        <x:f>MAX(0,AB5*(1+EXP((LN(1+Assumptions!$C$60)-0.5*Assumptions!$C$61^2)+Assumptions!$C$61*((RAND()+RAND()+RAND()+RAND()+RAND()+RAND()+RAND()+RAND()+RAND()+RAND()+RAND()+RAND())-6))-1)+Liquidity_30Y!AD13)</x:f>
        <x:v>2033715.7547081725</x:v>
      </x:c>
      <x:c r="AD5" s="16" t="n">
        <x:f>MAX(0,AC5*(1+EXP((LN(1+Assumptions!$C$60)-0.5*Assumptions!$C$61^2)+Assumptions!$C$61*((RAND()+RAND()+RAND()+RAND()+RAND()+RAND()+RAND()+RAND()+RAND()+RAND()+RAND()+RAND())-6))-1)+Liquidity_30Y!AE13)</x:f>
        <x:v>1918514.7136542685</x:v>
      </x:c>
      <x:c r="AE5" s="16" t="n">
        <x:f>MAX(0,AD5*(1+EXP((LN(1+Assumptions!$C$60)-0.5*Assumptions!$C$61^2)+Assumptions!$C$61*((RAND()+RAND()+RAND()+RAND()+RAND()+RAND()+RAND()+RAND()+RAND()+RAND()+RAND()+RAND())-6))-1)+Liquidity_30Y!AF13)</x:f>
        <x:v>2009645.2697581148</x:v>
      </x:c>
      <x:c r="AF5" s="16" t="n">
        <x:f>MAX(0,AE5*(1+EXP((LN(1+Assumptions!$C$60)-0.5*Assumptions!$C$61^2)+Assumptions!$C$61*((RAND()+RAND()+RAND()+RAND()+RAND()+RAND()+RAND()+RAND()+RAND()+RAND()+RAND()+RAND())-6))-1)+Liquidity_30Y!AG13)</x:f>
        <x:v>2387557.7195211733</x:v>
      </x:c>
    </x:row>
    <x:row r="6">
      <x:c r="A6" s="39">
        <x:v>2</x:v>
      </x:c>
      <x:c r="B6" s="16" t="n">
        <x:f>Liquidity_30Y!C14</x:f>
        <x:v>1029031.25</x:v>
      </x:c>
      <x:c r="C6" s="16" t="n">
        <x:f>MAX(0,B6*(1+EXP((LN(1+Assumptions!$C$60)-0.5*Assumptions!$C$61^2)+Assumptions!$C$61*((RAND()+RAND()+RAND()+RAND()+RAND()+RAND()+RAND()+RAND()+RAND()+RAND()+RAND()+RAND())-6))-1)+Liquidity_30Y!D13)</x:f>
        <x:v>928799.5940998513</x:v>
      </x:c>
      <x:c r="D6" s="16" t="n">
        <x:f>MAX(0,C6*(1+EXP((LN(1+Assumptions!$C$60)-0.5*Assumptions!$C$61^2)+Assumptions!$C$61*((RAND()+RAND()+RAND()+RAND()+RAND()+RAND()+RAND()+RAND()+RAND()+RAND()+RAND()+RAND())-6))-1)+Liquidity_30Y!E13)</x:f>
        <x:v>860932.0825304966</x:v>
      </x:c>
      <x:c r="E6" s="16" t="n">
        <x:f>MAX(0,D6*(1+EXP((LN(1+Assumptions!$C$60)-0.5*Assumptions!$C$61^2)+Assumptions!$C$61*((RAND()+RAND()+RAND()+RAND()+RAND()+RAND()+RAND()+RAND()+RAND()+RAND()+RAND()+RAND())-6))-1)+Liquidity_30Y!F13)</x:f>
        <x:v>1082699.6112416536</x:v>
      </x:c>
      <x:c r="F6" s="16" t="n">
        <x:f>MAX(0,E6*(1+EXP((LN(1+Assumptions!$C$60)-0.5*Assumptions!$C$61^2)+Assumptions!$C$61*((RAND()+RAND()+RAND()+RAND()+RAND()+RAND()+RAND()+RAND()+RAND()+RAND()+RAND()+RAND())-6))-1)+Liquidity_30Y!G13)</x:f>
        <x:v>930005.3282072934</x:v>
      </x:c>
      <x:c r="G6" s="16" t="n">
        <x:f>MAX(0,F6*(1+EXP((LN(1+Assumptions!$C$60)-0.5*Assumptions!$C$61^2)+Assumptions!$C$61*((RAND()+RAND()+RAND()+RAND()+RAND()+RAND()+RAND()+RAND()+RAND()+RAND()+RAND()+RAND())-6))-1)+Liquidity_30Y!H13)</x:f>
        <x:v>1070249.0346485106</x:v>
      </x:c>
      <x:c r="H6" s="16" t="n">
        <x:f>MAX(0,G6*(1+EXP((LN(1+Assumptions!$C$60)-0.5*Assumptions!$C$61^2)+Assumptions!$C$61*((RAND()+RAND()+RAND()+RAND()+RAND()+RAND()+RAND()+RAND()+RAND()+RAND()+RAND()+RAND())-6))-1)+Liquidity_30Y!I13)</x:f>
        <x:v>1366804.8965489527</x:v>
      </x:c>
      <x:c r="I6" s="16" t="n">
        <x:f>MAX(0,H6*(1+EXP((LN(1+Assumptions!$C$60)-0.5*Assumptions!$C$61^2)+Assumptions!$C$61*((RAND()+RAND()+RAND()+RAND()+RAND()+RAND()+RAND()+RAND()+RAND()+RAND()+RAND()+RAND())-6))-1)+Liquidity_30Y!J13)</x:f>
        <x:v>1731935.1067122766</x:v>
      </x:c>
      <x:c r="J6" s="16" t="n">
        <x:f>MAX(0,I6*(1+EXP((LN(1+Assumptions!$C$60)-0.5*Assumptions!$C$61^2)+Assumptions!$C$61*((RAND()+RAND()+RAND()+RAND()+RAND()+RAND()+RAND()+RAND()+RAND()+RAND()+RAND()+RAND())-6))-1)+Liquidity_30Y!K13)</x:f>
        <x:v>1824135.9122209433</x:v>
      </x:c>
      <x:c r="K6" s="16" t="n">
        <x:f>MAX(0,J6*(1+EXP((LN(1+Assumptions!$C$60)-0.5*Assumptions!$C$61^2)+Assumptions!$C$61*((RAND()+RAND()+RAND()+RAND()+RAND()+RAND()+RAND()+RAND()+RAND()+RAND()+RAND()+RAND())-6))-1)+Liquidity_30Y!L13)</x:f>
        <x:v>2080086.1888363776</x:v>
      </x:c>
      <x:c r="L6" s="16" t="n">
        <x:f>MAX(0,K6*(1+EXP((LN(1+Assumptions!$C$60)-0.5*Assumptions!$C$61^2)+Assumptions!$C$61*((RAND()+RAND()+RAND()+RAND()+RAND()+RAND()+RAND()+RAND()+RAND()+RAND()+RAND()+RAND())-6))-1)+Liquidity_30Y!M13)</x:f>
        <x:v>2433808.017336254</x:v>
      </x:c>
      <x:c r="M6" s="16" t="n">
        <x:f>MAX(0,L6*(1+EXP((LN(1+Assumptions!$C$60)-0.5*Assumptions!$C$61^2)+Assumptions!$C$61*((RAND()+RAND()+RAND()+RAND()+RAND()+RAND()+RAND()+RAND()+RAND()+RAND()+RAND()+RAND())-6))-1)+Liquidity_30Y!N13)</x:f>
        <x:v>3336590.9024255364</x:v>
      </x:c>
      <x:c r="N6" s="16" t="n">
        <x:f>MAX(0,M6*(1+EXP((LN(1+Assumptions!$C$60)-0.5*Assumptions!$C$61^2)+Assumptions!$C$61*((RAND()+RAND()+RAND()+RAND()+RAND()+RAND()+RAND()+RAND()+RAND()+RAND()+RAND()+RAND())-6))-1)+Liquidity_30Y!O13)</x:f>
        <x:v>3687157.1346837683</x:v>
      </x:c>
      <x:c r="O6" s="16" t="n">
        <x:f>MAX(0,N6*(1+EXP((LN(1+Assumptions!$C$60)-0.5*Assumptions!$C$61^2)+Assumptions!$C$61*((RAND()+RAND()+RAND()+RAND()+RAND()+RAND()+RAND()+RAND()+RAND()+RAND()+RAND()+RAND())-6))-1)+Liquidity_30Y!P13)</x:f>
        <x:v>4873657.496134065</x:v>
      </x:c>
      <x:c r="P6" s="16" t="n">
        <x:f>MAX(0,O6*(1+EXP((LN(1+Assumptions!$C$60)-0.5*Assumptions!$C$61^2)+Assumptions!$C$61*((RAND()+RAND()+RAND()+RAND()+RAND()+RAND()+RAND()+RAND()+RAND()+RAND()+RAND()+RAND())-6))-1)+Liquidity_30Y!Q13)</x:f>
        <x:v>5674840.654195647</x:v>
      </x:c>
      <x:c r="Q6" s="16" t="n">
        <x:f>MAX(0,P6*(1+EXP((LN(1+Assumptions!$C$60)-0.5*Assumptions!$C$61^2)+Assumptions!$C$61*((RAND()+RAND()+RAND()+RAND()+RAND()+RAND()+RAND()+RAND()+RAND()+RAND()+RAND()+RAND())-6))-1)+Liquidity_30Y!R13)</x:f>
        <x:v>6250484.307360786</x:v>
      </x:c>
      <x:c r="R6" s="16" t="n">
        <x:f>MAX(0,Q6*(1+EXP((LN(1+Assumptions!$C$60)-0.5*Assumptions!$C$61^2)+Assumptions!$C$61*((RAND()+RAND()+RAND()+RAND()+RAND()+RAND()+RAND()+RAND()+RAND()+RAND()+RAND()+RAND())-6))-1)+Liquidity_30Y!S13)</x:f>
        <x:v>6817332.370587595</x:v>
      </x:c>
      <x:c r="S6" s="16" t="n">
        <x:f>MAX(0,R6*(1+EXP((LN(1+Assumptions!$C$60)-0.5*Assumptions!$C$61^2)+Assumptions!$C$61*((RAND()+RAND()+RAND()+RAND()+RAND()+RAND()+RAND()+RAND()+RAND()+RAND()+RAND()+RAND())-6))-1)+Liquidity_30Y!T13)</x:f>
        <x:v>7756731.095824255</x:v>
      </x:c>
      <x:c r="T6" s="16" t="n">
        <x:f>MAX(0,S6*(1+EXP((LN(1+Assumptions!$C$60)-0.5*Assumptions!$C$61^2)+Assumptions!$C$61*((RAND()+RAND()+RAND()+RAND()+RAND()+RAND()+RAND()+RAND()+RAND()+RAND()+RAND()+RAND())-6))-1)+Liquidity_30Y!U13)</x:f>
        <x:v>7046134.856559818</x:v>
      </x:c>
      <x:c r="U6" s="16" t="n">
        <x:f>MAX(0,T6*(1+EXP((LN(1+Assumptions!$C$60)-0.5*Assumptions!$C$61^2)+Assumptions!$C$61*((RAND()+RAND()+RAND()+RAND()+RAND()+RAND()+RAND()+RAND()+RAND()+RAND()+RAND()+RAND())-6))-1)+Liquidity_30Y!V13)</x:f>
        <x:v>7358447.246356064</x:v>
      </x:c>
      <x:c r="V6" s="16" t="n">
        <x:f>MAX(0,U6*(1+EXP((LN(1+Assumptions!$C$60)-0.5*Assumptions!$C$61^2)+Assumptions!$C$61*((RAND()+RAND()+RAND()+RAND()+RAND()+RAND()+RAND()+RAND()+RAND()+RAND()+RAND()+RAND())-6))-1)+Liquidity_30Y!W13)</x:f>
        <x:v>9312010.88814873</x:v>
      </x:c>
      <x:c r="W6" s="16" t="n">
        <x:f>MAX(0,V6*(1+EXP((LN(1+Assumptions!$C$60)-0.5*Assumptions!$C$61^2)+Assumptions!$C$61*((RAND()+RAND()+RAND()+RAND()+RAND()+RAND()+RAND()+RAND()+RAND()+RAND()+RAND()+RAND())-6))-1)+Liquidity_30Y!X13)</x:f>
        <x:v>8675405.201678433</x:v>
      </x:c>
      <x:c r="X6" s="16" t="n">
        <x:f>MAX(0,W6*(1+EXP((LN(1+Assumptions!$C$60)-0.5*Assumptions!$C$61^2)+Assumptions!$C$61*((RAND()+RAND()+RAND()+RAND()+RAND()+RAND()+RAND()+RAND()+RAND()+RAND()+RAND()+RAND())-6))-1)+Liquidity_30Y!Y13)</x:f>
        <x:v>8951380.855107823</x:v>
      </x:c>
      <x:c r="Y6" s="16" t="n">
        <x:f>MAX(0,X6*(1+EXP((LN(1+Assumptions!$C$60)-0.5*Assumptions!$C$61^2)+Assumptions!$C$61*((RAND()+RAND()+RAND()+RAND()+RAND()+RAND()+RAND()+RAND()+RAND()+RAND()+RAND()+RAND())-6))-1)+Liquidity_30Y!Z13)</x:f>
        <x:v>9078790.000500167</x:v>
      </x:c>
      <x:c r="Z6" s="16" t="n">
        <x:f>MAX(0,Y6*(1+EXP((LN(1+Assumptions!$C$60)-0.5*Assumptions!$C$61^2)+Assumptions!$C$61*((RAND()+RAND()+RAND()+RAND()+RAND()+RAND()+RAND()+RAND()+RAND()+RAND()+RAND()+RAND())-6))-1)+Liquidity_30Y!AA13)</x:f>
        <x:v>9872429.699664958</x:v>
      </x:c>
      <x:c r="AA6" s="16" t="n">
        <x:f>MAX(0,Z6*(1+EXP((LN(1+Assumptions!$C$60)-0.5*Assumptions!$C$61^2)+Assumptions!$C$61*((RAND()+RAND()+RAND()+RAND()+RAND()+RAND()+RAND()+RAND()+RAND()+RAND()+RAND()+RAND())-6))-1)+Liquidity_30Y!AB13)</x:f>
        <x:v>11957739.23784562</x:v>
      </x:c>
      <x:c r="AB6" s="16" t="n">
        <x:f>MAX(0,AA6*(1+EXP((LN(1+Assumptions!$C$60)-0.5*Assumptions!$C$61^2)+Assumptions!$C$61*((RAND()+RAND()+RAND()+RAND()+RAND()+RAND()+RAND()+RAND()+RAND()+RAND()+RAND()+RAND())-6))-1)+Liquidity_30Y!AC13)</x:f>
        <x:v>11084190.86274988</x:v>
      </x:c>
      <x:c r="AC6" s="16" t="n">
        <x:f>MAX(0,AB6*(1+EXP((LN(1+Assumptions!$C$60)-0.5*Assumptions!$C$61^2)+Assumptions!$C$61*((RAND()+RAND()+RAND()+RAND()+RAND()+RAND()+RAND()+RAND()+RAND()+RAND()+RAND()+RAND())-6))-1)+Liquidity_30Y!AD13)</x:f>
        <x:v>9853575.290898826</x:v>
      </x:c>
      <x:c r="AD6" s="16" t="n">
        <x:f>MAX(0,AC6*(1+EXP((LN(1+Assumptions!$C$60)-0.5*Assumptions!$C$61^2)+Assumptions!$C$61*((RAND()+RAND()+RAND()+RAND()+RAND()+RAND()+RAND()+RAND()+RAND()+RAND()+RAND()+RAND())-6))-1)+Liquidity_30Y!AE13)</x:f>
        <x:v>11543461.495656682</x:v>
      </x:c>
      <x:c r="AE6" s="16" t="n">
        <x:f>MAX(0,AD6*(1+EXP((LN(1+Assumptions!$C$60)-0.5*Assumptions!$C$61^2)+Assumptions!$C$61*((RAND()+RAND()+RAND()+RAND()+RAND()+RAND()+RAND()+RAND()+RAND()+RAND()+RAND()+RAND())-6))-1)+Liquidity_30Y!AF13)</x:f>
        <x:v>11866679.845815187</x:v>
      </x:c>
      <x:c r="AF6" s="16" t="n">
        <x:f>MAX(0,AE6*(1+EXP((LN(1+Assumptions!$C$60)-0.5*Assumptions!$C$61^2)+Assumptions!$C$61*((RAND()+RAND()+RAND()+RAND()+RAND()+RAND()+RAND()+RAND()+RAND()+RAND()+RAND()+RAND())-6))-1)+Liquidity_30Y!AG13)</x:f>
        <x:v>14757771.81105409</x:v>
      </x:c>
    </x:row>
    <x:row r="7">
      <x:c r="A7" s="39">
        <x:v>3</x:v>
      </x:c>
      <x:c r="B7" s="16" t="n">
        <x:f>Liquidity_30Y!C14</x:f>
        <x:v>1029031.25</x:v>
      </x:c>
      <x:c r="C7" s="16" t="n">
        <x:f>MAX(0,B7*(1+EXP((LN(1+Assumptions!$C$60)-0.5*Assumptions!$C$61^2)+Assumptions!$C$61*((RAND()+RAND()+RAND()+RAND()+RAND()+RAND()+RAND()+RAND()+RAND()+RAND()+RAND()+RAND())-6))-1)+Liquidity_30Y!D13)</x:f>
        <x:v>1308433.1322973538</x:v>
      </x:c>
      <x:c r="D7" s="16" t="n">
        <x:f>MAX(0,C7*(1+EXP((LN(1+Assumptions!$C$60)-0.5*Assumptions!$C$61^2)+Assumptions!$C$61*((RAND()+RAND()+RAND()+RAND()+RAND()+RAND()+RAND()+RAND()+RAND()+RAND()+RAND()+RAND())-6))-1)+Liquidity_30Y!E13)</x:f>
        <x:v>1154957.6412561461</x:v>
      </x:c>
      <x:c r="E7" s="16" t="n">
        <x:f>MAX(0,D7*(1+EXP((LN(1+Assumptions!$C$60)-0.5*Assumptions!$C$61^2)+Assumptions!$C$61*((RAND()+RAND()+RAND()+RAND()+RAND()+RAND()+RAND()+RAND()+RAND()+RAND()+RAND()+RAND())-6))-1)+Liquidity_30Y!F13)</x:f>
        <x:v>1437847.8373280156</x:v>
      </x:c>
      <x:c r="F7" s="16" t="n">
        <x:f>MAX(0,E7*(1+EXP((LN(1+Assumptions!$C$60)-0.5*Assumptions!$C$61^2)+Assumptions!$C$61*((RAND()+RAND()+RAND()+RAND()+RAND()+RAND()+RAND()+RAND()+RAND()+RAND()+RAND()+RAND())-6))-1)+Liquidity_30Y!G13)</x:f>
        <x:v>1752181.7211003257</x:v>
      </x:c>
      <x:c r="G7" s="16" t="n">
        <x:f>MAX(0,F7*(1+EXP((LN(1+Assumptions!$C$60)-0.5*Assumptions!$C$61^2)+Assumptions!$C$61*((RAND()+RAND()+RAND()+RAND()+RAND()+RAND()+RAND()+RAND()+RAND()+RAND()+RAND()+RAND())-6))-1)+Liquidity_30Y!H13)</x:f>
        <x:v>1767513.3413601662</x:v>
      </x:c>
      <x:c r="H7" s="16" t="n">
        <x:f>MAX(0,G7*(1+EXP((LN(1+Assumptions!$C$60)-0.5*Assumptions!$C$61^2)+Assumptions!$C$61*((RAND()+RAND()+RAND()+RAND()+RAND()+RAND()+RAND()+RAND()+RAND()+RAND()+RAND()+RAND())-6))-1)+Liquidity_30Y!I13)</x:f>
        <x:v>2150417.8919723127</x:v>
      </x:c>
      <x:c r="I7" s="16" t="n">
        <x:f>MAX(0,H7*(1+EXP((LN(1+Assumptions!$C$60)-0.5*Assumptions!$C$61^2)+Assumptions!$C$61*((RAND()+RAND()+RAND()+RAND()+RAND()+RAND()+RAND()+RAND()+RAND()+RAND()+RAND()+RAND())-6))-1)+Liquidity_30Y!J13)</x:f>
        <x:v>2356448.387362488</x:v>
      </x:c>
      <x:c r="J7" s="16" t="n">
        <x:f>MAX(0,I7*(1+EXP((LN(1+Assumptions!$C$60)-0.5*Assumptions!$C$61^2)+Assumptions!$C$61*((RAND()+RAND()+RAND()+RAND()+RAND()+RAND()+RAND()+RAND()+RAND()+RAND()+RAND()+RAND())-6))-1)+Liquidity_30Y!K13)</x:f>
        <x:v>2775259.691403139</x:v>
      </x:c>
      <x:c r="K7" s="16" t="n">
        <x:f>MAX(0,J7*(1+EXP((LN(1+Assumptions!$C$60)-0.5*Assumptions!$C$61^2)+Assumptions!$C$61*((RAND()+RAND()+RAND()+RAND()+RAND()+RAND()+RAND()+RAND()+RAND()+RAND()+RAND()+RAND())-6))-1)+Liquidity_30Y!L13)</x:f>
        <x:v>3545156.1093709804</x:v>
      </x:c>
      <x:c r="L7" s="16" t="n">
        <x:f>MAX(0,K7*(1+EXP((LN(1+Assumptions!$C$60)-0.5*Assumptions!$C$61^2)+Assumptions!$C$61*((RAND()+RAND()+RAND()+RAND()+RAND()+RAND()+RAND()+RAND()+RAND()+RAND()+RAND()+RAND())-6))-1)+Liquidity_30Y!M13)</x:f>
        <x:v>2994197.851681982</x:v>
      </x:c>
      <x:c r="M7" s="16" t="n">
        <x:f>MAX(0,L7*(1+EXP((LN(1+Assumptions!$C$60)-0.5*Assumptions!$C$61^2)+Assumptions!$C$61*((RAND()+RAND()+RAND()+RAND()+RAND()+RAND()+RAND()+RAND()+RAND()+RAND()+RAND()+RAND())-6))-1)+Liquidity_30Y!N13)</x:f>
        <x:v>2932913.978405881</x:v>
      </x:c>
      <x:c r="N7" s="16" t="n">
        <x:f>MAX(0,M7*(1+EXP((LN(1+Assumptions!$C$60)-0.5*Assumptions!$C$61^2)+Assumptions!$C$61*((RAND()+RAND()+RAND()+RAND()+RAND()+RAND()+RAND()+RAND()+RAND()+RAND()+RAND()+RAND())-6))-1)+Liquidity_30Y!O13)</x:f>
        <x:v>3032935.5601023133</x:v>
      </x:c>
      <x:c r="O7" s="16" t="n">
        <x:f>MAX(0,N7*(1+EXP((LN(1+Assumptions!$C$60)-0.5*Assumptions!$C$61^2)+Assumptions!$C$61*((RAND()+RAND()+RAND()+RAND()+RAND()+RAND()+RAND()+RAND()+RAND()+RAND()+RAND()+RAND())-6))-1)+Liquidity_30Y!P13)</x:f>
        <x:v>3182661.210858585</x:v>
      </x:c>
      <x:c r="P7" s="16" t="n">
        <x:f>MAX(0,O7*(1+EXP((LN(1+Assumptions!$C$60)-0.5*Assumptions!$C$61^2)+Assumptions!$C$61*((RAND()+RAND()+RAND()+RAND()+RAND()+RAND()+RAND()+RAND()+RAND()+RAND()+RAND()+RAND())-6))-1)+Liquidity_30Y!Q13)</x:f>
        <x:v>3706628.0278600794</x:v>
      </x:c>
      <x:c r="Q7" s="16" t="n">
        <x:f>MAX(0,P7*(1+EXP((LN(1+Assumptions!$C$60)-0.5*Assumptions!$C$61^2)+Assumptions!$C$61*((RAND()+RAND()+RAND()+RAND()+RAND()+RAND()+RAND()+RAND()+RAND()+RAND()+RAND()+RAND())-6))-1)+Liquidity_30Y!R13)</x:f>
        <x:v>3328785.3160841214</x:v>
      </x:c>
      <x:c r="R7" s="16" t="n">
        <x:f>MAX(0,Q7*(1+EXP((LN(1+Assumptions!$C$60)-0.5*Assumptions!$C$61^2)+Assumptions!$C$61*((RAND()+RAND()+RAND()+RAND()+RAND()+RAND()+RAND()+RAND()+RAND()+RAND()+RAND()+RAND())-6))-1)+Liquidity_30Y!S13)</x:f>
        <x:v>2460833.225445031</x:v>
      </x:c>
      <x:c r="S7" s="16" t="n">
        <x:f>MAX(0,R7*(1+EXP((LN(1+Assumptions!$C$60)-0.5*Assumptions!$C$61^2)+Assumptions!$C$61*((RAND()+RAND()+RAND()+RAND()+RAND()+RAND()+RAND()+RAND()+RAND()+RAND()+RAND()+RAND())-6))-1)+Liquidity_30Y!T13)</x:f>
        <x:v>2008869.030758219</x:v>
      </x:c>
      <x:c r="T7" s="16" t="n">
        <x:f>MAX(0,S7*(1+EXP((LN(1+Assumptions!$C$60)-0.5*Assumptions!$C$61^2)+Assumptions!$C$61*((RAND()+RAND()+RAND()+RAND()+RAND()+RAND()+RAND()+RAND()+RAND()+RAND()+RAND()+RAND())-6))-1)+Liquidity_30Y!U13)</x:f>
        <x:v>2160656.613930709</x:v>
      </x:c>
      <x:c r="U7" s="16" t="n">
        <x:f>MAX(0,T7*(1+EXP((LN(1+Assumptions!$C$60)-0.5*Assumptions!$C$61^2)+Assumptions!$C$61*((RAND()+RAND()+RAND()+RAND()+RAND()+RAND()+RAND()+RAND()+RAND()+RAND()+RAND()+RAND())-6))-1)+Liquidity_30Y!V13)</x:f>
        <x:v>2156378.8397413213</x:v>
      </x:c>
      <x:c r="V7" s="16" t="n">
        <x:f>MAX(0,U7*(1+EXP((LN(1+Assumptions!$C$60)-0.5*Assumptions!$C$61^2)+Assumptions!$C$61*((RAND()+RAND()+RAND()+RAND()+RAND()+RAND()+RAND()+RAND()+RAND()+RAND()+RAND()+RAND())-6))-1)+Liquidity_30Y!W13)</x:f>
        <x:v>2659854.3962778277</x:v>
      </x:c>
      <x:c r="W7" s="16" t="n">
        <x:f>MAX(0,V7*(1+EXP((LN(1+Assumptions!$C$60)-0.5*Assumptions!$C$61^2)+Assumptions!$C$61*((RAND()+RAND()+RAND()+RAND()+RAND()+RAND()+RAND()+RAND()+RAND()+RAND()+RAND()+RAND())-6))-1)+Liquidity_30Y!X13)</x:f>
        <x:v>2487447.149796104</x:v>
      </x:c>
      <x:c r="X7" s="16" t="n">
        <x:f>MAX(0,W7*(1+EXP((LN(1+Assumptions!$C$60)-0.5*Assumptions!$C$61^2)+Assumptions!$C$61*((RAND()+RAND()+RAND()+RAND()+RAND()+RAND()+RAND()+RAND()+RAND()+RAND()+RAND()+RAND())-6))-1)+Liquidity_30Y!Y13)</x:f>
        <x:v>2463007.7689275974</x:v>
      </x:c>
      <x:c r="Y7" s="16" t="n">
        <x:f>MAX(0,X7*(1+EXP((LN(1+Assumptions!$C$60)-0.5*Assumptions!$C$61^2)+Assumptions!$C$61*((RAND()+RAND()+RAND()+RAND()+RAND()+RAND()+RAND()+RAND()+RAND()+RAND()+RAND()+RAND())-6))-1)+Liquidity_30Y!Z13)</x:f>
        <x:v>2978287.7467190786</x:v>
      </x:c>
      <x:c r="Z7" s="16" t="n">
        <x:f>MAX(0,Y7*(1+EXP((LN(1+Assumptions!$C$60)-0.5*Assumptions!$C$61^2)+Assumptions!$C$61*((RAND()+RAND()+RAND()+RAND()+RAND()+RAND()+RAND()+RAND()+RAND()+RAND()+RAND()+RAND())-6))-1)+Liquidity_30Y!AA13)</x:f>
        <x:v>3296031.051094586</x:v>
      </x:c>
      <x:c r="AA7" s="16" t="n">
        <x:f>MAX(0,Z7*(1+EXP((LN(1+Assumptions!$C$60)-0.5*Assumptions!$C$61^2)+Assumptions!$C$61*((RAND()+RAND()+RAND()+RAND()+RAND()+RAND()+RAND()+RAND()+RAND()+RAND()+RAND()+RAND())-6))-1)+Liquidity_30Y!AB13)</x:f>
        <x:v>2700896.451434333</x:v>
      </x:c>
      <x:c r="AB7" s="16" t="n">
        <x:f>MAX(0,AA7*(1+EXP((LN(1+Assumptions!$C$60)-0.5*Assumptions!$C$61^2)+Assumptions!$C$61*((RAND()+RAND()+RAND()+RAND()+RAND()+RAND()+RAND()+RAND()+RAND()+RAND()+RAND()+RAND())-6))-1)+Liquidity_30Y!AC13)</x:f>
        <x:v>2664749.864183998</x:v>
      </x:c>
      <x:c r="AC7" s="16" t="n">
        <x:f>MAX(0,AB7*(1+EXP((LN(1+Assumptions!$C$60)-0.5*Assumptions!$C$61^2)+Assumptions!$C$61*((RAND()+RAND()+RAND()+RAND()+RAND()+RAND()+RAND()+RAND()+RAND()+RAND()+RAND()+RAND())-6))-1)+Liquidity_30Y!AD13)</x:f>
        <x:v>2424388.9414984547</x:v>
      </x:c>
      <x:c r="AD7" s="16" t="n">
        <x:f>MAX(0,AC7*(1+EXP((LN(1+Assumptions!$C$60)-0.5*Assumptions!$C$61^2)+Assumptions!$C$61*((RAND()+RAND()+RAND()+RAND()+RAND()+RAND()+RAND()+RAND()+RAND()+RAND()+RAND()+RAND())-6))-1)+Liquidity_30Y!AE13)</x:f>
        <x:v>2043794.8257491714</x:v>
      </x:c>
      <x:c r="AE7" s="16" t="n">
        <x:f>MAX(0,AD7*(1+EXP((LN(1+Assumptions!$C$60)-0.5*Assumptions!$C$61^2)+Assumptions!$C$61*((RAND()+RAND()+RAND()+RAND()+RAND()+RAND()+RAND()+RAND()+RAND()+RAND()+RAND()+RAND())-6))-1)+Liquidity_30Y!AF13)</x:f>
        <x:v>2209579.60536095</x:v>
      </x:c>
      <x:c r="AF7" s="16" t="n">
        <x:f>MAX(0,AE7*(1+EXP((LN(1+Assumptions!$C$60)-0.5*Assumptions!$C$61^2)+Assumptions!$C$61*((RAND()+RAND()+RAND()+RAND()+RAND()+RAND()+RAND()+RAND()+RAND()+RAND()+RAND()+RAND())-6))-1)+Liquidity_30Y!AG13)</x:f>
        <x:v>2570729.957281572</x:v>
      </x:c>
    </x:row>
    <x:row r="8">
      <x:c r="A8" s="39">
        <x:v>4</x:v>
      </x:c>
      <x:c r="B8" s="16" t="n">
        <x:f>Liquidity_30Y!C14</x:f>
        <x:v>1029031.25</x:v>
      </x:c>
      <x:c r="C8" s="16" t="n">
        <x:f>MAX(0,B8*(1+EXP((LN(1+Assumptions!$C$60)-0.5*Assumptions!$C$61^2)+Assumptions!$C$61*((RAND()+RAND()+RAND()+RAND()+RAND()+RAND()+RAND()+RAND()+RAND()+RAND()+RAND()+RAND())-6))-1)+Liquidity_30Y!D13)</x:f>
        <x:v>960502.6652212548</x:v>
      </x:c>
      <x:c r="D8" s="16" t="n">
        <x:f>MAX(0,C8*(1+EXP((LN(1+Assumptions!$C$60)-0.5*Assumptions!$C$61^2)+Assumptions!$C$61*((RAND()+RAND()+RAND()+RAND()+RAND()+RAND()+RAND()+RAND()+RAND()+RAND()+RAND()+RAND())-6))-1)+Liquidity_30Y!E13)</x:f>
        <x:v>1232865.0091890607</x:v>
      </x:c>
      <x:c r="E8" s="16" t="n">
        <x:f>MAX(0,D8*(1+EXP((LN(1+Assumptions!$C$60)-0.5*Assumptions!$C$61^2)+Assumptions!$C$61*((RAND()+RAND()+RAND()+RAND()+RAND()+RAND()+RAND()+RAND()+RAND()+RAND()+RAND()+RAND())-6))-1)+Liquidity_30Y!F13)</x:f>
        <x:v>1597623.183385386</x:v>
      </x:c>
      <x:c r="F8" s="16" t="n">
        <x:f>MAX(0,E8*(1+EXP((LN(1+Assumptions!$C$60)-0.5*Assumptions!$C$61^2)+Assumptions!$C$61*((RAND()+RAND()+RAND()+RAND()+RAND()+RAND()+RAND()+RAND()+RAND()+RAND()+RAND()+RAND())-6))-1)+Liquidity_30Y!G13)</x:f>
        <x:v>1154720.2388065867</x:v>
      </x:c>
      <x:c r="G8" s="16" t="n">
        <x:f>MAX(0,F8*(1+EXP((LN(1+Assumptions!$C$60)-0.5*Assumptions!$C$61^2)+Assumptions!$C$61*((RAND()+RAND()+RAND()+RAND()+RAND()+RAND()+RAND()+RAND()+RAND()+RAND()+RAND()+RAND())-6))-1)+Liquidity_30Y!H13)</x:f>
        <x:v>1114515.760733031</x:v>
      </x:c>
      <x:c r="H8" s="16" t="n">
        <x:f>MAX(0,G8*(1+EXP((LN(1+Assumptions!$C$60)-0.5*Assumptions!$C$61^2)+Assumptions!$C$61*((RAND()+RAND()+RAND()+RAND()+RAND()+RAND()+RAND()+RAND()+RAND()+RAND()+RAND()+RAND())-6))-1)+Liquidity_30Y!I13)</x:f>
        <x:v>1315103.6793995681</x:v>
      </x:c>
      <x:c r="I8" s="16" t="n">
        <x:f>MAX(0,H8*(1+EXP((LN(1+Assumptions!$C$60)-0.5*Assumptions!$C$61^2)+Assumptions!$C$61*((RAND()+RAND()+RAND()+RAND()+RAND()+RAND()+RAND()+RAND()+RAND()+RAND()+RAND()+RAND())-6))-1)+Liquidity_30Y!J13)</x:f>
        <x:v>1573764.3964755777</x:v>
      </x:c>
      <x:c r="J8" s="16" t="n">
        <x:f>MAX(0,I8*(1+EXP((LN(1+Assumptions!$C$60)-0.5*Assumptions!$C$61^2)+Assumptions!$C$61*((RAND()+RAND()+RAND()+RAND()+RAND()+RAND()+RAND()+RAND()+RAND()+RAND()+RAND()+RAND())-6))-1)+Liquidity_30Y!K13)</x:f>
        <x:v>1425911.7561642127</x:v>
      </x:c>
      <x:c r="K8" s="16" t="n">
        <x:f>MAX(0,J8*(1+EXP((LN(1+Assumptions!$C$60)-0.5*Assumptions!$C$61^2)+Assumptions!$C$61*((RAND()+RAND()+RAND()+RAND()+RAND()+RAND()+RAND()+RAND()+RAND()+RAND()+RAND()+RAND())-6))-1)+Liquidity_30Y!L13)</x:f>
        <x:v>1515605.6700188564</x:v>
      </x:c>
      <x:c r="L8" s="16" t="n">
        <x:f>MAX(0,K8*(1+EXP((LN(1+Assumptions!$C$60)-0.5*Assumptions!$C$61^2)+Assumptions!$C$61*((RAND()+RAND()+RAND()+RAND()+RAND()+RAND()+RAND()+RAND()+RAND()+RAND()+RAND()+RAND())-6))-1)+Liquidity_30Y!M13)</x:f>
        <x:v>1304206.6612154937</x:v>
      </x:c>
      <x:c r="M8" s="16" t="n">
        <x:f>MAX(0,L8*(1+EXP((LN(1+Assumptions!$C$60)-0.5*Assumptions!$C$61^2)+Assumptions!$C$61*((RAND()+RAND()+RAND()+RAND()+RAND()+RAND()+RAND()+RAND()+RAND()+RAND()+RAND()+RAND())-6))-1)+Liquidity_30Y!N13)</x:f>
        <x:v>1481877.761512994</x:v>
      </x:c>
      <x:c r="N8" s="16" t="n">
        <x:f>MAX(0,M8*(1+EXP((LN(1+Assumptions!$C$60)-0.5*Assumptions!$C$61^2)+Assumptions!$C$61*((RAND()+RAND()+RAND()+RAND()+RAND()+RAND()+RAND()+RAND()+RAND()+RAND()+RAND()+RAND())-6))-1)+Liquidity_30Y!O13)</x:f>
        <x:v>1319472.0928741153</x:v>
      </x:c>
      <x:c r="O8" s="16" t="n">
        <x:f>MAX(0,N8*(1+EXP((LN(1+Assumptions!$C$60)-0.5*Assumptions!$C$61^2)+Assumptions!$C$61*((RAND()+RAND()+RAND()+RAND()+RAND()+RAND()+RAND()+RAND()+RAND()+RAND()+RAND()+RAND())-6))-1)+Liquidity_30Y!P13)</x:f>
        <x:v>1369565.1833935536</x:v>
      </x:c>
      <x:c r="P8" s="16" t="n">
        <x:f>MAX(0,O8*(1+EXP((LN(1+Assumptions!$C$60)-0.5*Assumptions!$C$61^2)+Assumptions!$C$61*((RAND()+RAND()+RAND()+RAND()+RAND()+RAND()+RAND()+RAND()+RAND()+RAND()+RAND()+RAND())-6))-1)+Liquidity_30Y!Q13)</x:f>
        <x:v>1449026.7493014566</x:v>
      </x:c>
      <x:c r="Q8" s="16" t="n">
        <x:f>MAX(0,P8*(1+EXP((LN(1+Assumptions!$C$60)-0.5*Assumptions!$C$61^2)+Assumptions!$C$61*((RAND()+RAND()+RAND()+RAND()+RAND()+RAND()+RAND()+RAND()+RAND()+RAND()+RAND()+RAND())-6))-1)+Liquidity_30Y!R13)</x:f>
        <x:v>1750940.9742476782</x:v>
      </x:c>
      <x:c r="R8" s="16" t="n">
        <x:f>MAX(0,Q8*(1+EXP((LN(1+Assumptions!$C$60)-0.5*Assumptions!$C$61^2)+Assumptions!$C$61*((RAND()+RAND()+RAND()+RAND()+RAND()+RAND()+RAND()+RAND()+RAND()+RAND()+RAND()+RAND())-6))-1)+Liquidity_30Y!S13)</x:f>
        <x:v>1624361.0543390654</x:v>
      </x:c>
      <x:c r="S8" s="16" t="n">
        <x:f>MAX(0,R8*(1+EXP((LN(1+Assumptions!$C$60)-0.5*Assumptions!$C$61^2)+Assumptions!$C$61*((RAND()+RAND()+RAND()+RAND()+RAND()+RAND()+RAND()+RAND()+RAND()+RAND()+RAND()+RAND())-6))-1)+Liquidity_30Y!T13)</x:f>
        <x:v>1987066.3670671133</x:v>
      </x:c>
      <x:c r="T8" s="16" t="n">
        <x:f>MAX(0,S8*(1+EXP((LN(1+Assumptions!$C$60)-0.5*Assumptions!$C$61^2)+Assumptions!$C$61*((RAND()+RAND()+RAND()+RAND()+RAND()+RAND()+RAND()+RAND()+RAND()+RAND()+RAND()+RAND())-6))-1)+Liquidity_30Y!U13)</x:f>
        <x:v>2130906.0339827263</x:v>
      </x:c>
      <x:c r="U8" s="16" t="n">
        <x:f>MAX(0,T8*(1+EXP((LN(1+Assumptions!$C$60)-0.5*Assumptions!$C$61^2)+Assumptions!$C$61*((RAND()+RAND()+RAND()+RAND()+RAND()+RAND()+RAND()+RAND()+RAND()+RAND()+RAND()+RAND())-6))-1)+Liquidity_30Y!V13)</x:f>
        <x:v>2060083.5603323411</x:v>
      </x:c>
      <x:c r="V8" s="16" t="n">
        <x:f>MAX(0,U8*(1+EXP((LN(1+Assumptions!$C$60)-0.5*Assumptions!$C$61^2)+Assumptions!$C$61*((RAND()+RAND()+RAND()+RAND()+RAND()+RAND()+RAND()+RAND()+RAND()+RAND()+RAND()+RAND())-6))-1)+Liquidity_30Y!W13)</x:f>
        <x:v>2197040.661408733</x:v>
      </x:c>
      <x:c r="W8" s="16" t="n">
        <x:f>MAX(0,V8*(1+EXP((LN(1+Assumptions!$C$60)-0.5*Assumptions!$C$61^2)+Assumptions!$C$61*((RAND()+RAND()+RAND()+RAND()+RAND()+RAND()+RAND()+RAND()+RAND()+RAND()+RAND()+RAND())-6))-1)+Liquidity_30Y!X13)</x:f>
        <x:v>2162427.0398456967</x:v>
      </x:c>
      <x:c r="X8" s="16" t="n">
        <x:f>MAX(0,W8*(1+EXP((LN(1+Assumptions!$C$60)-0.5*Assumptions!$C$61^2)+Assumptions!$C$61*((RAND()+RAND()+RAND()+RAND()+RAND()+RAND()+RAND()+RAND()+RAND()+RAND()+RAND()+RAND())-6))-1)+Liquidity_30Y!Y13)</x:f>
        <x:v>1875462.6992470766</x:v>
      </x:c>
      <x:c r="Y8" s="16" t="n">
        <x:f>MAX(0,X8*(1+EXP((LN(1+Assumptions!$C$60)-0.5*Assumptions!$C$61^2)+Assumptions!$C$61*((RAND()+RAND()+RAND()+RAND()+RAND()+RAND()+RAND()+RAND()+RAND()+RAND()+RAND()+RAND())-6))-1)+Liquidity_30Y!Z13)</x:f>
        <x:v>2612701.5982070067</x:v>
      </x:c>
      <x:c r="Z8" s="16" t="n">
        <x:f>MAX(0,Y8*(1+EXP((LN(1+Assumptions!$C$60)-0.5*Assumptions!$C$61^2)+Assumptions!$C$61*((RAND()+RAND()+RAND()+RAND()+RAND()+RAND()+RAND()+RAND()+RAND()+RAND()+RAND()+RAND())-6))-1)+Liquidity_30Y!AA13)</x:f>
        <x:v>3157893.261530608</x:v>
      </x:c>
      <x:c r="AA8" s="16" t="n">
        <x:f>MAX(0,Z8*(1+EXP((LN(1+Assumptions!$C$60)-0.5*Assumptions!$C$61^2)+Assumptions!$C$61*((RAND()+RAND()+RAND()+RAND()+RAND()+RAND()+RAND()+RAND()+RAND()+RAND()+RAND()+RAND())-6))-1)+Liquidity_30Y!AB13)</x:f>
        <x:v>2923360.959765792</x:v>
      </x:c>
      <x:c r="AB8" s="16" t="n">
        <x:f>MAX(0,AA8*(1+EXP((LN(1+Assumptions!$C$60)-0.5*Assumptions!$C$61^2)+Assumptions!$C$61*((RAND()+RAND()+RAND()+RAND()+RAND()+RAND()+RAND()+RAND()+RAND()+RAND()+RAND()+RAND())-6))-1)+Liquidity_30Y!AC13)</x:f>
        <x:v>3355610.0133811664</x:v>
      </x:c>
      <x:c r="AC8" s="16" t="n">
        <x:f>MAX(0,AB8*(1+EXP((LN(1+Assumptions!$C$60)-0.5*Assumptions!$C$61^2)+Assumptions!$C$61*((RAND()+RAND()+RAND()+RAND()+RAND()+RAND()+RAND()+RAND()+RAND()+RAND()+RAND()+RAND())-6))-1)+Liquidity_30Y!AD13)</x:f>
        <x:v>3785228.5807042234</x:v>
      </x:c>
      <x:c r="AD8" s="16" t="n">
        <x:f>MAX(0,AC8*(1+EXP((LN(1+Assumptions!$C$60)-0.5*Assumptions!$C$61^2)+Assumptions!$C$61*((RAND()+RAND()+RAND()+RAND()+RAND()+RAND()+RAND()+RAND()+RAND()+RAND()+RAND()+RAND())-6))-1)+Liquidity_30Y!AE13)</x:f>
        <x:v>5425815.065637262</x:v>
      </x:c>
      <x:c r="AE8" s="16" t="n">
        <x:f>MAX(0,AD8*(1+EXP((LN(1+Assumptions!$C$60)-0.5*Assumptions!$C$61^2)+Assumptions!$C$61*((RAND()+RAND()+RAND()+RAND()+RAND()+RAND()+RAND()+RAND()+RAND()+RAND()+RAND()+RAND())-6))-1)+Liquidity_30Y!AF13)</x:f>
        <x:v>6495578.120806779</x:v>
      </x:c>
      <x:c r="AF8" s="16" t="n">
        <x:f>MAX(0,AE8*(1+EXP((LN(1+Assumptions!$C$60)-0.5*Assumptions!$C$61^2)+Assumptions!$C$61*((RAND()+RAND()+RAND()+RAND()+RAND()+RAND()+RAND()+RAND()+RAND()+RAND()+RAND()+RAND())-6))-1)+Liquidity_30Y!AG13)</x:f>
        <x:v>5709359.480558539</x:v>
      </x:c>
    </x:row>
    <x:row r="9">
      <x:c r="A9" s="39">
        <x:v>5</x:v>
      </x:c>
      <x:c r="B9" s="16" t="n">
        <x:f>Liquidity_30Y!C14</x:f>
        <x:v>1029031.25</x:v>
      </x:c>
      <x:c r="C9" s="16" t="n">
        <x:f>MAX(0,B9*(1+EXP((LN(1+Assumptions!$C$60)-0.5*Assumptions!$C$61^2)+Assumptions!$C$61*((RAND()+RAND()+RAND()+RAND()+RAND()+RAND()+RAND()+RAND()+RAND()+RAND()+RAND()+RAND())-6))-1)+Liquidity_30Y!D13)</x:f>
        <x:v>1121503.7214245982</x:v>
      </x:c>
      <x:c r="D9" s="16" t="n">
        <x:f>MAX(0,C9*(1+EXP((LN(1+Assumptions!$C$60)-0.5*Assumptions!$C$61^2)+Assumptions!$C$61*((RAND()+RAND()+RAND()+RAND()+RAND()+RAND()+RAND()+RAND()+RAND()+RAND()+RAND()+RAND())-6))-1)+Liquidity_30Y!E13)</x:f>
        <x:v>1377640.6804853561</x:v>
      </x:c>
      <x:c r="E9" s="16" t="n">
        <x:f>MAX(0,D9*(1+EXP((LN(1+Assumptions!$C$60)-0.5*Assumptions!$C$61^2)+Assumptions!$C$61*((RAND()+RAND()+RAND()+RAND()+RAND()+RAND()+RAND()+RAND()+RAND()+RAND()+RAND()+RAND())-6))-1)+Liquidity_30Y!F13)</x:f>
        <x:v>1467943.209777001</x:v>
      </x:c>
      <x:c r="F9" s="16" t="n">
        <x:f>MAX(0,E9*(1+EXP((LN(1+Assumptions!$C$60)-0.5*Assumptions!$C$61^2)+Assumptions!$C$61*((RAND()+RAND()+RAND()+RAND()+RAND()+RAND()+RAND()+RAND()+RAND()+RAND()+RAND()+RAND())-6))-1)+Liquidity_30Y!G13)</x:f>
        <x:v>1656562.0140494925</x:v>
      </x:c>
      <x:c r="G9" s="16" t="n">
        <x:f>MAX(0,F9*(1+EXP((LN(1+Assumptions!$C$60)-0.5*Assumptions!$C$61^2)+Assumptions!$C$61*((RAND()+RAND()+RAND()+RAND()+RAND()+RAND()+RAND()+RAND()+RAND()+RAND()+RAND()+RAND())-6))-1)+Liquidity_30Y!H13)</x:f>
        <x:v>2191669.474868939</x:v>
      </x:c>
      <x:c r="H9" s="16" t="n">
        <x:f>MAX(0,G9*(1+EXP((LN(1+Assumptions!$C$60)-0.5*Assumptions!$C$61^2)+Assumptions!$C$61*((RAND()+RAND()+RAND()+RAND()+RAND()+RAND()+RAND()+RAND()+RAND()+RAND()+RAND()+RAND())-6))-1)+Liquidity_30Y!I13)</x:f>
        <x:v>1813691.4718234988</x:v>
      </x:c>
      <x:c r="I9" s="16" t="n">
        <x:f>MAX(0,H9*(1+EXP((LN(1+Assumptions!$C$60)-0.5*Assumptions!$C$61^2)+Assumptions!$C$61*((RAND()+RAND()+RAND()+RAND()+RAND()+RAND()+RAND()+RAND()+RAND()+RAND()+RAND()+RAND())-6))-1)+Liquidity_30Y!J13)</x:f>
        <x:v>2016108.3280024067</x:v>
      </x:c>
      <x:c r="J9" s="16" t="n">
        <x:f>MAX(0,I9*(1+EXP((LN(1+Assumptions!$C$60)-0.5*Assumptions!$C$61^2)+Assumptions!$C$61*((RAND()+RAND()+RAND()+RAND()+RAND()+RAND()+RAND()+RAND()+RAND()+RAND()+RAND()+RAND())-6))-1)+Liquidity_30Y!K13)</x:f>
        <x:v>2609178.4097402217</x:v>
      </x:c>
      <x:c r="K9" s="16" t="n">
        <x:f>MAX(0,J9*(1+EXP((LN(1+Assumptions!$C$60)-0.5*Assumptions!$C$61^2)+Assumptions!$C$61*((RAND()+RAND()+RAND()+RAND()+RAND()+RAND()+RAND()+RAND()+RAND()+RAND()+RAND()+RAND())-6))-1)+Liquidity_30Y!L13)</x:f>
        <x:v>2945245.1249826746</x:v>
      </x:c>
      <x:c r="L9" s="16" t="n">
        <x:f>MAX(0,K9*(1+EXP((LN(1+Assumptions!$C$60)-0.5*Assumptions!$C$61^2)+Assumptions!$C$61*((RAND()+RAND()+RAND()+RAND()+RAND()+RAND()+RAND()+RAND()+RAND()+RAND()+RAND()+RAND())-6))-1)+Liquidity_30Y!M13)</x:f>
        <x:v>3093185.373217703</x:v>
      </x:c>
      <x:c r="M9" s="16" t="n">
        <x:f>MAX(0,L9*(1+EXP((LN(1+Assumptions!$C$60)-0.5*Assumptions!$C$61^2)+Assumptions!$C$61*((RAND()+RAND()+RAND()+RAND()+RAND()+RAND()+RAND()+RAND()+RAND()+RAND()+RAND()+RAND())-6))-1)+Liquidity_30Y!N13)</x:f>
        <x:v>3908395.9067542166</x:v>
      </x:c>
      <x:c r="N9" s="16" t="n">
        <x:f>MAX(0,M9*(1+EXP((LN(1+Assumptions!$C$60)-0.5*Assumptions!$C$61^2)+Assumptions!$C$61*((RAND()+RAND()+RAND()+RAND()+RAND()+RAND()+RAND()+RAND()+RAND()+RAND()+RAND()+RAND())-6))-1)+Liquidity_30Y!O13)</x:f>
        <x:v>4425350.631127975</x:v>
      </x:c>
      <x:c r="O9" s="16" t="n">
        <x:f>MAX(0,N9*(1+EXP((LN(1+Assumptions!$C$60)-0.5*Assumptions!$C$61^2)+Assumptions!$C$61*((RAND()+RAND()+RAND()+RAND()+RAND()+RAND()+RAND()+RAND()+RAND()+RAND()+RAND()+RAND())-6))-1)+Liquidity_30Y!P13)</x:f>
        <x:v>3822832.3286862853</x:v>
      </x:c>
      <x:c r="P9" s="16" t="n">
        <x:f>MAX(0,O9*(1+EXP((LN(1+Assumptions!$C$60)-0.5*Assumptions!$C$61^2)+Assumptions!$C$61*((RAND()+RAND()+RAND()+RAND()+RAND()+RAND()+RAND()+RAND()+RAND()+RAND()+RAND()+RAND())-6))-1)+Liquidity_30Y!Q13)</x:f>
        <x:v>4473333.534720798</x:v>
      </x:c>
      <x:c r="Q9" s="16" t="n">
        <x:f>MAX(0,P9*(1+EXP((LN(1+Assumptions!$C$60)-0.5*Assumptions!$C$61^2)+Assumptions!$C$61*((RAND()+RAND()+RAND()+RAND()+RAND()+RAND()+RAND()+RAND()+RAND()+RAND()+RAND()+RAND())-6))-1)+Liquidity_30Y!R13)</x:f>
        <x:v>4196756.988921972</x:v>
      </x:c>
      <x:c r="R9" s="16" t="n">
        <x:f>MAX(0,Q9*(1+EXP((LN(1+Assumptions!$C$60)-0.5*Assumptions!$C$61^2)+Assumptions!$C$61*((RAND()+RAND()+RAND()+RAND()+RAND()+RAND()+RAND()+RAND()+RAND()+RAND()+RAND()+RAND())-6))-1)+Liquidity_30Y!S13)</x:f>
        <x:v>4438696.785772519</x:v>
      </x:c>
      <x:c r="S9" s="16" t="n">
        <x:f>MAX(0,R9*(1+EXP((LN(1+Assumptions!$C$60)-0.5*Assumptions!$C$61^2)+Assumptions!$C$61*((RAND()+RAND()+RAND()+RAND()+RAND()+RAND()+RAND()+RAND()+RAND()+RAND()+RAND()+RAND())-6))-1)+Liquidity_30Y!T13)</x:f>
        <x:v>4584687.622376418</x:v>
      </x:c>
      <x:c r="T9" s="16" t="n">
        <x:f>MAX(0,S9*(1+EXP((LN(1+Assumptions!$C$60)-0.5*Assumptions!$C$61^2)+Assumptions!$C$61*((RAND()+RAND()+RAND()+RAND()+RAND()+RAND()+RAND()+RAND()+RAND()+RAND()+RAND()+RAND())-6))-1)+Liquidity_30Y!U13)</x:f>
        <x:v>3502664.4602632113</x:v>
      </x:c>
      <x:c r="U9" s="16" t="n">
        <x:f>MAX(0,T9*(1+EXP((LN(1+Assumptions!$C$60)-0.5*Assumptions!$C$61^2)+Assumptions!$C$61*((RAND()+RAND()+RAND()+RAND()+RAND()+RAND()+RAND()+RAND()+RAND()+RAND()+RAND()+RAND())-6))-1)+Liquidity_30Y!V13)</x:f>
        <x:v>4358255.144121228</x:v>
      </x:c>
      <x:c r="V9" s="16" t="n">
        <x:f>MAX(0,U9*(1+EXP((LN(1+Assumptions!$C$60)-0.5*Assumptions!$C$61^2)+Assumptions!$C$61*((RAND()+RAND()+RAND()+RAND()+RAND()+RAND()+RAND()+RAND()+RAND()+RAND()+RAND()+RAND())-6))-1)+Liquidity_30Y!W13)</x:f>
        <x:v>5343295.544546856</x:v>
      </x:c>
      <x:c r="W9" s="16" t="n">
        <x:f>MAX(0,V9*(1+EXP((LN(1+Assumptions!$C$60)-0.5*Assumptions!$C$61^2)+Assumptions!$C$61*((RAND()+RAND()+RAND()+RAND()+RAND()+RAND()+RAND()+RAND()+RAND()+RAND()+RAND()+RAND())-6))-1)+Liquidity_30Y!X13)</x:f>
        <x:v>6003511.871807812</x:v>
      </x:c>
      <x:c r="X9" s="16" t="n">
        <x:f>MAX(0,W9*(1+EXP((LN(1+Assumptions!$C$60)-0.5*Assumptions!$C$61^2)+Assumptions!$C$61*((RAND()+RAND()+RAND()+RAND()+RAND()+RAND()+RAND()+RAND()+RAND()+RAND()+RAND()+RAND())-6))-1)+Liquidity_30Y!Y13)</x:f>
        <x:v>4796588.517152669</x:v>
      </x:c>
      <x:c r="Y9" s="16" t="n">
        <x:f>MAX(0,X9*(1+EXP((LN(1+Assumptions!$C$60)-0.5*Assumptions!$C$61^2)+Assumptions!$C$61*((RAND()+RAND()+RAND()+RAND()+RAND()+RAND()+RAND()+RAND()+RAND()+RAND()+RAND()+RAND())-6))-1)+Liquidity_30Y!Z13)</x:f>
        <x:v>5255830.924490575</x:v>
      </x:c>
      <x:c r="Z9" s="16" t="n">
        <x:f>MAX(0,Y9*(1+EXP((LN(1+Assumptions!$C$60)-0.5*Assumptions!$C$61^2)+Assumptions!$C$61*((RAND()+RAND()+RAND()+RAND()+RAND()+RAND()+RAND()+RAND()+RAND()+RAND()+RAND()+RAND())-6))-1)+Liquidity_30Y!AA13)</x:f>
        <x:v>5261269.919406812</x:v>
      </x:c>
      <x:c r="AA9" s="16" t="n">
        <x:f>MAX(0,Z9*(1+EXP((LN(1+Assumptions!$C$60)-0.5*Assumptions!$C$61^2)+Assumptions!$C$61*((RAND()+RAND()+RAND()+RAND()+RAND()+RAND()+RAND()+RAND()+RAND()+RAND()+RAND()+RAND())-6))-1)+Liquidity_30Y!AB13)</x:f>
        <x:v>4619316.710758747</x:v>
      </x:c>
      <x:c r="AB9" s="16" t="n">
        <x:f>MAX(0,AA9*(1+EXP((LN(1+Assumptions!$C$60)-0.5*Assumptions!$C$61^2)+Assumptions!$C$61*((RAND()+RAND()+RAND()+RAND()+RAND()+RAND()+RAND()+RAND()+RAND()+RAND()+RAND()+RAND())-6))-1)+Liquidity_30Y!AC13)</x:f>
        <x:v>3844216.060436147</x:v>
      </x:c>
      <x:c r="AC9" s="16" t="n">
        <x:f>MAX(0,AB9*(1+EXP((LN(1+Assumptions!$C$60)-0.5*Assumptions!$C$61^2)+Assumptions!$C$61*((RAND()+RAND()+RAND()+RAND()+RAND()+RAND()+RAND()+RAND()+RAND()+RAND()+RAND()+RAND())-6))-1)+Liquidity_30Y!AD13)</x:f>
        <x:v>3269939.9199147415</x:v>
      </x:c>
      <x:c r="AD9" s="16" t="n">
        <x:f>MAX(0,AC9*(1+EXP((LN(1+Assumptions!$C$60)-0.5*Assumptions!$C$61^2)+Assumptions!$C$61*((RAND()+RAND()+RAND()+RAND()+RAND()+RAND()+RAND()+RAND()+RAND()+RAND()+RAND()+RAND())-6))-1)+Liquidity_30Y!AE13)</x:f>
        <x:v>3667346.618037128</x:v>
      </x:c>
      <x:c r="AE9" s="16" t="n">
        <x:f>MAX(0,AD9*(1+EXP((LN(1+Assumptions!$C$60)-0.5*Assumptions!$C$61^2)+Assumptions!$C$61*((RAND()+RAND()+RAND()+RAND()+RAND()+RAND()+RAND()+RAND()+RAND()+RAND()+RAND()+RAND())-6))-1)+Liquidity_30Y!AF13)</x:f>
        <x:v>4141580.3678440135</x:v>
      </x:c>
      <x:c r="AF9" s="16" t="n">
        <x:f>MAX(0,AE9*(1+EXP((LN(1+Assumptions!$C$60)-0.5*Assumptions!$C$61^2)+Assumptions!$C$61*((RAND()+RAND()+RAND()+RAND()+RAND()+RAND()+RAND()+RAND()+RAND()+RAND()+RAND()+RAND())-6))-1)+Liquidity_30Y!AG13)</x:f>
        <x:v>3787367.67926328</x:v>
      </x:c>
    </x:row>
    <x:row r="10">
      <x:c r="A10" s="39">
        <x:v>6</x:v>
      </x:c>
      <x:c r="B10" s="16" t="n">
        <x:f>Liquidity_30Y!C14</x:f>
        <x:v>1029031.25</x:v>
      </x:c>
      <x:c r="C10" s="16" t="n">
        <x:f>MAX(0,B10*(1+EXP((LN(1+Assumptions!$C$60)-0.5*Assumptions!$C$61^2)+Assumptions!$C$61*((RAND()+RAND()+RAND()+RAND()+RAND()+RAND()+RAND()+RAND()+RAND()+RAND()+RAND()+RAND())-6))-1)+Liquidity_30Y!D13)</x:f>
        <x:v>984127.2241770147</x:v>
      </x:c>
      <x:c r="D10" s="16" t="n">
        <x:f>MAX(0,C10*(1+EXP((LN(1+Assumptions!$C$60)-0.5*Assumptions!$C$61^2)+Assumptions!$C$61*((RAND()+RAND()+RAND()+RAND()+RAND()+RAND()+RAND()+RAND()+RAND()+RAND()+RAND()+RAND())-6))-1)+Liquidity_30Y!E13)</x:f>
        <x:v>1447350.213058671</x:v>
      </x:c>
      <x:c r="E10" s="16" t="n">
        <x:f>MAX(0,D10*(1+EXP((LN(1+Assumptions!$C$60)-0.5*Assumptions!$C$61^2)+Assumptions!$C$61*((RAND()+RAND()+RAND()+RAND()+RAND()+RAND()+RAND()+RAND()+RAND()+RAND()+RAND()+RAND())-6))-1)+Liquidity_30Y!F13)</x:f>
        <x:v>1520680.2095629026</x:v>
      </x:c>
      <x:c r="F10" s="16" t="n">
        <x:f>MAX(0,E10*(1+EXP((LN(1+Assumptions!$C$60)-0.5*Assumptions!$C$61^2)+Assumptions!$C$61*((RAND()+RAND()+RAND()+RAND()+RAND()+RAND()+RAND()+RAND()+RAND()+RAND()+RAND()+RAND())-6))-1)+Liquidity_30Y!G13)</x:f>
        <x:v>1458122.9863806777</x:v>
      </x:c>
      <x:c r="G10" s="16" t="n">
        <x:f>MAX(0,F10*(1+EXP((LN(1+Assumptions!$C$60)-0.5*Assumptions!$C$61^2)+Assumptions!$C$61*((RAND()+RAND()+RAND()+RAND()+RAND()+RAND()+RAND()+RAND()+RAND()+RAND()+RAND()+RAND())-6))-1)+Liquidity_30Y!H13)</x:f>
        <x:v>1588963.0473581613</x:v>
      </x:c>
      <x:c r="H10" s="16" t="n">
        <x:f>MAX(0,G10*(1+EXP((LN(1+Assumptions!$C$60)-0.5*Assumptions!$C$61^2)+Assumptions!$C$61*((RAND()+RAND()+RAND()+RAND()+RAND()+RAND()+RAND()+RAND()+RAND()+RAND()+RAND()+RAND())-6))-1)+Liquidity_30Y!I13)</x:f>
        <x:v>1727145.07647596</x:v>
      </x:c>
      <x:c r="I10" s="16" t="n">
        <x:f>MAX(0,H10*(1+EXP((LN(1+Assumptions!$C$60)-0.5*Assumptions!$C$61^2)+Assumptions!$C$61*((RAND()+RAND()+RAND()+RAND()+RAND()+RAND()+RAND()+RAND()+RAND()+RAND()+RAND()+RAND())-6))-1)+Liquidity_30Y!J13)</x:f>
        <x:v>2117983.9961025007</x:v>
      </x:c>
      <x:c r="J10" s="16" t="n">
        <x:f>MAX(0,I10*(1+EXP((LN(1+Assumptions!$C$60)-0.5*Assumptions!$C$61^2)+Assumptions!$C$61*((RAND()+RAND()+RAND()+RAND()+RAND()+RAND()+RAND()+RAND()+RAND()+RAND()+RAND()+RAND())-6))-1)+Liquidity_30Y!K13)</x:f>
        <x:v>2659611.9284458584</x:v>
      </x:c>
      <x:c r="K10" s="16" t="n">
        <x:f>MAX(0,J10*(1+EXP((LN(1+Assumptions!$C$60)-0.5*Assumptions!$C$61^2)+Assumptions!$C$61*((RAND()+RAND()+RAND()+RAND()+RAND()+RAND()+RAND()+RAND()+RAND()+RAND()+RAND()+RAND())-6))-1)+Liquidity_30Y!L13)</x:f>
        <x:v>2945857.8929658122</x:v>
      </x:c>
      <x:c r="L10" s="16" t="n">
        <x:f>MAX(0,K10*(1+EXP((LN(1+Assumptions!$C$60)-0.5*Assumptions!$C$61^2)+Assumptions!$C$61*((RAND()+RAND()+RAND()+RAND()+RAND()+RAND()+RAND()+RAND()+RAND()+RAND()+RAND()+RAND())-6))-1)+Liquidity_30Y!M13)</x:f>
        <x:v>2879814.4385972656</x:v>
      </x:c>
      <x:c r="M10" s="16" t="n">
        <x:f>MAX(0,L10*(1+EXP((LN(1+Assumptions!$C$60)-0.5*Assumptions!$C$61^2)+Assumptions!$C$61*((RAND()+RAND()+RAND()+RAND()+RAND()+RAND()+RAND()+RAND()+RAND()+RAND()+RAND()+RAND())-6))-1)+Liquidity_30Y!N13)</x:f>
        <x:v>3269831.4853946683</x:v>
      </x:c>
      <x:c r="N10" s="16" t="n">
        <x:f>MAX(0,M10*(1+EXP((LN(1+Assumptions!$C$60)-0.5*Assumptions!$C$61^2)+Assumptions!$C$61*((RAND()+RAND()+RAND()+RAND()+RAND()+RAND()+RAND()+RAND()+RAND()+RAND()+RAND()+RAND())-6))-1)+Liquidity_30Y!O13)</x:f>
        <x:v>3064377.979244009</x:v>
      </x:c>
      <x:c r="O10" s="16" t="n">
        <x:f>MAX(0,N10*(1+EXP((LN(1+Assumptions!$C$60)-0.5*Assumptions!$C$61^2)+Assumptions!$C$61*((RAND()+RAND()+RAND()+RAND()+RAND()+RAND()+RAND()+RAND()+RAND()+RAND()+RAND()+RAND())-6))-1)+Liquidity_30Y!P13)</x:f>
        <x:v>3929730.985048431</x:v>
      </x:c>
      <x:c r="P10" s="16" t="n">
        <x:f>MAX(0,O10*(1+EXP((LN(1+Assumptions!$C$60)-0.5*Assumptions!$C$61^2)+Assumptions!$C$61*((RAND()+RAND()+RAND()+RAND()+RAND()+RAND()+RAND()+RAND()+RAND()+RAND()+RAND()+RAND())-6))-1)+Liquidity_30Y!Q13)</x:f>
        <x:v>3226363.36492917</x:v>
      </x:c>
      <x:c r="Q10" s="16" t="n">
        <x:f>MAX(0,P10*(1+EXP((LN(1+Assumptions!$C$60)-0.5*Assumptions!$C$61^2)+Assumptions!$C$61*((RAND()+RAND()+RAND()+RAND()+RAND()+RAND()+RAND()+RAND()+RAND()+RAND()+RAND()+RAND())-6))-1)+Liquidity_30Y!R13)</x:f>
        <x:v>3939639.576281261</x:v>
      </x:c>
      <x:c r="R10" s="16" t="n">
        <x:f>MAX(0,Q10*(1+EXP((LN(1+Assumptions!$C$60)-0.5*Assumptions!$C$61^2)+Assumptions!$C$61*((RAND()+RAND()+RAND()+RAND()+RAND()+RAND()+RAND()+RAND()+RAND()+RAND()+RAND()+RAND())-6))-1)+Liquidity_30Y!S13)</x:f>
        <x:v>4413535.389908325</x:v>
      </x:c>
      <x:c r="S10" s="16" t="n">
        <x:f>MAX(0,R10*(1+EXP((LN(1+Assumptions!$C$60)-0.5*Assumptions!$C$61^2)+Assumptions!$C$61*((RAND()+RAND()+RAND()+RAND()+RAND()+RAND()+RAND()+RAND()+RAND()+RAND()+RAND()+RAND())-6))-1)+Liquidity_30Y!T13)</x:f>
        <x:v>5582008.131008176</x:v>
      </x:c>
      <x:c r="T10" s="16" t="n">
        <x:f>MAX(0,S10*(1+EXP((LN(1+Assumptions!$C$60)-0.5*Assumptions!$C$61^2)+Assumptions!$C$61*((RAND()+RAND()+RAND()+RAND()+RAND()+RAND()+RAND()+RAND()+RAND()+RAND()+RAND()+RAND())-6))-1)+Liquidity_30Y!U13)</x:f>
        <x:v>5828607.334304878</x:v>
      </x:c>
      <x:c r="U10" s="16" t="n">
        <x:f>MAX(0,T10*(1+EXP((LN(1+Assumptions!$C$60)-0.5*Assumptions!$C$61^2)+Assumptions!$C$61*((RAND()+RAND()+RAND()+RAND()+RAND()+RAND()+RAND()+RAND()+RAND()+RAND()+RAND()+RAND())-6))-1)+Liquidity_30Y!V13)</x:f>
        <x:v>6244563.276827168</x:v>
      </x:c>
      <x:c r="V10" s="16" t="n">
        <x:f>MAX(0,U10*(1+EXP((LN(1+Assumptions!$C$60)-0.5*Assumptions!$C$61^2)+Assumptions!$C$61*((RAND()+RAND()+RAND()+RAND()+RAND()+RAND()+RAND()+RAND()+RAND()+RAND()+RAND()+RAND())-6))-1)+Liquidity_30Y!W13)</x:f>
        <x:v>8232604.353850039</x:v>
      </x:c>
      <x:c r="W10" s="16" t="n">
        <x:f>MAX(0,V10*(1+EXP((LN(1+Assumptions!$C$60)-0.5*Assumptions!$C$61^2)+Assumptions!$C$61*((RAND()+RAND()+RAND()+RAND()+RAND()+RAND()+RAND()+RAND()+RAND()+RAND()+RAND()+RAND())-6))-1)+Liquidity_30Y!X13)</x:f>
        <x:v>7202902.909049896</x:v>
      </x:c>
      <x:c r="X10" s="16" t="n">
        <x:f>MAX(0,W10*(1+EXP((LN(1+Assumptions!$C$60)-0.5*Assumptions!$C$61^2)+Assumptions!$C$61*((RAND()+RAND()+RAND()+RAND()+RAND()+RAND()+RAND()+RAND()+RAND()+RAND()+RAND()+RAND())-6))-1)+Liquidity_30Y!Y13)</x:f>
        <x:v>5899491.892157813</x:v>
      </x:c>
      <x:c r="Y10" s="16" t="n">
        <x:f>MAX(0,X10*(1+EXP((LN(1+Assumptions!$C$60)-0.5*Assumptions!$C$61^2)+Assumptions!$C$61*((RAND()+RAND()+RAND()+RAND()+RAND()+RAND()+RAND()+RAND()+RAND()+RAND()+RAND()+RAND())-6))-1)+Liquidity_30Y!Z13)</x:f>
        <x:v>5430993.240228517</x:v>
      </x:c>
      <x:c r="Z10" s="16" t="n">
        <x:f>MAX(0,Y10*(1+EXP((LN(1+Assumptions!$C$60)-0.5*Assumptions!$C$61^2)+Assumptions!$C$61*((RAND()+RAND()+RAND()+RAND()+RAND()+RAND()+RAND()+RAND()+RAND()+RAND()+RAND()+RAND())-6))-1)+Liquidity_30Y!AA13)</x:f>
        <x:v>5264654.238914235</x:v>
      </x:c>
      <x:c r="AA10" s="16" t="n">
        <x:f>MAX(0,Z10*(1+EXP((LN(1+Assumptions!$C$60)-0.5*Assumptions!$C$61^2)+Assumptions!$C$61*((RAND()+RAND()+RAND()+RAND()+RAND()+RAND()+RAND()+RAND()+RAND()+RAND()+RAND()+RAND())-6))-1)+Liquidity_30Y!AB13)</x:f>
        <x:v>6777176.56014219</x:v>
      </x:c>
      <x:c r="AB10" s="16" t="n">
        <x:f>MAX(0,AA10*(1+EXP((LN(1+Assumptions!$C$60)-0.5*Assumptions!$C$61^2)+Assumptions!$C$61*((RAND()+RAND()+RAND()+RAND()+RAND()+RAND()+RAND()+RAND()+RAND()+RAND()+RAND()+RAND())-6))-1)+Liquidity_30Y!AC13)</x:f>
        <x:v>7222134.126539266</x:v>
      </x:c>
      <x:c r="AC10" s="16" t="n">
        <x:f>MAX(0,AB10*(1+EXP((LN(1+Assumptions!$C$60)-0.5*Assumptions!$C$61^2)+Assumptions!$C$61*((RAND()+RAND()+RAND()+RAND()+RAND()+RAND()+RAND()+RAND()+RAND()+RAND()+RAND()+RAND())-6))-1)+Liquidity_30Y!AD13)</x:f>
        <x:v>8237702.070920379</x:v>
      </x:c>
      <x:c r="AD10" s="16" t="n">
        <x:f>MAX(0,AC10*(1+EXP((LN(1+Assumptions!$C$60)-0.5*Assumptions!$C$61^2)+Assumptions!$C$61*((RAND()+RAND()+RAND()+RAND()+RAND()+RAND()+RAND()+RAND()+RAND()+RAND()+RAND()+RAND())-6))-1)+Liquidity_30Y!AE13)</x:f>
        <x:v>8119502.102300295</x:v>
      </x:c>
      <x:c r="AE10" s="16" t="n">
        <x:f>MAX(0,AD10*(1+EXP((LN(1+Assumptions!$C$60)-0.5*Assumptions!$C$61^2)+Assumptions!$C$61*((RAND()+RAND()+RAND()+RAND()+RAND()+RAND()+RAND()+RAND()+RAND()+RAND()+RAND()+RAND())-6))-1)+Liquidity_30Y!AF13)</x:f>
        <x:v>8528190.84804661</x:v>
      </x:c>
      <x:c r="AF10" s="16" t="n">
        <x:f>MAX(0,AE10*(1+EXP((LN(1+Assumptions!$C$60)-0.5*Assumptions!$C$61^2)+Assumptions!$C$61*((RAND()+RAND()+RAND()+RAND()+RAND()+RAND()+RAND()+RAND()+RAND()+RAND()+RAND()+RAND())-6))-1)+Liquidity_30Y!AG13)</x:f>
        <x:v>6097256.8483050205</x:v>
      </x:c>
    </x:row>
    <x:row r="11">
      <x:c r="A11" s="39">
        <x:v>7</x:v>
      </x:c>
      <x:c r="B11" s="16" t="n">
        <x:f>Liquidity_30Y!C14</x:f>
        <x:v>1029031.25</x:v>
      </x:c>
      <x:c r="C11" s="16" t="n">
        <x:f>MAX(0,B11*(1+EXP((LN(1+Assumptions!$C$60)-0.5*Assumptions!$C$61^2)+Assumptions!$C$61*((RAND()+RAND()+RAND()+RAND()+RAND()+RAND()+RAND()+RAND()+RAND()+RAND()+RAND()+RAND())-6))-1)+Liquidity_30Y!D13)</x:f>
        <x:v>1241841.3637845088</x:v>
      </x:c>
      <x:c r="D11" s="16" t="n">
        <x:f>MAX(0,C11*(1+EXP((LN(1+Assumptions!$C$60)-0.5*Assumptions!$C$61^2)+Assumptions!$C$61*((RAND()+RAND()+RAND()+RAND()+RAND()+RAND()+RAND()+RAND()+RAND()+RAND()+RAND()+RAND())-6))-1)+Liquidity_30Y!E13)</x:f>
        <x:v>931755.1179197636</x:v>
      </x:c>
      <x:c r="E11" s="16" t="n">
        <x:f>MAX(0,D11*(1+EXP((LN(1+Assumptions!$C$60)-0.5*Assumptions!$C$61^2)+Assumptions!$C$61*((RAND()+RAND()+RAND()+RAND()+RAND()+RAND()+RAND()+RAND()+RAND()+RAND()+RAND()+RAND())-6))-1)+Liquidity_30Y!F13)</x:f>
        <x:v>819029.366017465</x:v>
      </x:c>
      <x:c r="F11" s="16" t="n">
        <x:f>MAX(0,E11*(1+EXP((LN(1+Assumptions!$C$60)-0.5*Assumptions!$C$61^2)+Assumptions!$C$61*((RAND()+RAND()+RAND()+RAND()+RAND()+RAND()+RAND()+RAND()+RAND()+RAND()+RAND()+RAND())-6))-1)+Liquidity_30Y!G13)</x:f>
        <x:v>1039853.6606289644</x:v>
      </x:c>
      <x:c r="G11" s="16" t="n">
        <x:f>MAX(0,F11*(1+EXP((LN(1+Assumptions!$C$60)-0.5*Assumptions!$C$61^2)+Assumptions!$C$61*((RAND()+RAND()+RAND()+RAND()+RAND()+RAND()+RAND()+RAND()+RAND()+RAND()+RAND()+RAND())-6))-1)+Liquidity_30Y!H13)</x:f>
        <x:v>1148527.3990374343</x:v>
      </x:c>
      <x:c r="H11" s="16" t="n">
        <x:f>MAX(0,G11*(1+EXP((LN(1+Assumptions!$C$60)-0.5*Assumptions!$C$61^2)+Assumptions!$C$61*((RAND()+RAND()+RAND()+RAND()+RAND()+RAND()+RAND()+RAND()+RAND()+RAND()+RAND()+RAND())-6))-1)+Liquidity_30Y!I13)</x:f>
        <x:v>1196541.5858921793</x:v>
      </x:c>
      <x:c r="I11" s="16" t="n">
        <x:f>MAX(0,H11*(1+EXP((LN(1+Assumptions!$C$60)-0.5*Assumptions!$C$61^2)+Assumptions!$C$61*((RAND()+RAND()+RAND()+RAND()+RAND()+RAND()+RAND()+RAND()+RAND()+RAND()+RAND()+RAND())-6))-1)+Liquidity_30Y!J13)</x:f>
        <x:v>998374.1143572662</x:v>
      </x:c>
      <x:c r="J11" s="16" t="n">
        <x:f>MAX(0,I11*(1+EXP((LN(1+Assumptions!$C$60)-0.5*Assumptions!$C$61^2)+Assumptions!$C$61*((RAND()+RAND()+RAND()+RAND()+RAND()+RAND()+RAND()+RAND()+RAND()+RAND()+RAND()+RAND())-6))-1)+Liquidity_30Y!K13)</x:f>
        <x:v>1277025.181651662</x:v>
      </x:c>
      <x:c r="K11" s="16" t="n">
        <x:f>MAX(0,J11*(1+EXP((LN(1+Assumptions!$C$60)-0.5*Assumptions!$C$61^2)+Assumptions!$C$61*((RAND()+RAND()+RAND()+RAND()+RAND()+RAND()+RAND()+RAND()+RAND()+RAND()+RAND()+RAND())-6))-1)+Liquidity_30Y!L13)</x:f>
        <x:v>1447117.2988823215</x:v>
      </x:c>
      <x:c r="L11" s="16" t="n">
        <x:f>MAX(0,K11*(1+EXP((LN(1+Assumptions!$C$60)-0.5*Assumptions!$C$61^2)+Assumptions!$C$61*((RAND()+RAND()+RAND()+RAND()+RAND()+RAND()+RAND()+RAND()+RAND()+RAND()+RAND()+RAND())-6))-1)+Liquidity_30Y!M13)</x:f>
        <x:v>1773669.101173514</x:v>
      </x:c>
      <x:c r="M11" s="16" t="n">
        <x:f>MAX(0,L11*(1+EXP((LN(1+Assumptions!$C$60)-0.5*Assumptions!$C$61^2)+Assumptions!$C$61*((RAND()+RAND()+RAND()+RAND()+RAND()+RAND()+RAND()+RAND()+RAND()+RAND()+RAND()+RAND())-6))-1)+Liquidity_30Y!N13)</x:f>
        <x:v>1823370.1569985494</x:v>
      </x:c>
      <x:c r="N11" s="16" t="n">
        <x:f>MAX(0,M11*(1+EXP((LN(1+Assumptions!$C$60)-0.5*Assumptions!$C$61^2)+Assumptions!$C$61*((RAND()+RAND()+RAND()+RAND()+RAND()+RAND()+RAND()+RAND()+RAND()+RAND()+RAND()+RAND())-6))-1)+Liquidity_30Y!O13)</x:f>
        <x:v>1687055.367079979</x:v>
      </x:c>
      <x:c r="O11" s="16" t="n">
        <x:f>MAX(0,N11*(1+EXP((LN(1+Assumptions!$C$60)-0.5*Assumptions!$C$61^2)+Assumptions!$C$61*((RAND()+RAND()+RAND()+RAND()+RAND()+RAND()+RAND()+RAND()+RAND()+RAND()+RAND()+RAND())-6))-1)+Liquidity_30Y!P13)</x:f>
        <x:v>1894917.9598455573</x:v>
      </x:c>
      <x:c r="P11" s="16" t="n">
        <x:f>MAX(0,O11*(1+EXP((LN(1+Assumptions!$C$60)-0.5*Assumptions!$C$61^2)+Assumptions!$C$61*((RAND()+RAND()+RAND()+RAND()+RAND()+RAND()+RAND()+RAND()+RAND()+RAND()+RAND()+RAND())-6))-1)+Liquidity_30Y!Q13)</x:f>
        <x:v>1504238.2905361834</x:v>
      </x:c>
      <x:c r="Q11" s="16" t="n">
        <x:f>MAX(0,P11*(1+EXP((LN(1+Assumptions!$C$60)-0.5*Assumptions!$C$61^2)+Assumptions!$C$61*((RAND()+RAND()+RAND()+RAND()+RAND()+RAND()+RAND()+RAND()+RAND()+RAND()+RAND()+RAND())-6))-1)+Liquidity_30Y!R13)</x:f>
        <x:v>1656888.6241095471</x:v>
      </x:c>
      <x:c r="R11" s="16" t="n">
        <x:f>MAX(0,Q11*(1+EXP((LN(1+Assumptions!$C$60)-0.5*Assumptions!$C$61^2)+Assumptions!$C$61*((RAND()+RAND()+RAND()+RAND()+RAND()+RAND()+RAND()+RAND()+RAND()+RAND()+RAND()+RAND())-6))-1)+Liquidity_30Y!S13)</x:f>
        <x:v>1820397.7348386159</x:v>
      </x:c>
      <x:c r="S11" s="16" t="n">
        <x:f>MAX(0,R11*(1+EXP((LN(1+Assumptions!$C$60)-0.5*Assumptions!$C$61^2)+Assumptions!$C$61*((RAND()+RAND()+RAND()+RAND()+RAND()+RAND()+RAND()+RAND()+RAND()+RAND()+RAND()+RAND())-6))-1)+Liquidity_30Y!T13)</x:f>
        <x:v>1656699.2820677995</x:v>
      </x:c>
      <x:c r="T11" s="16" t="n">
        <x:f>MAX(0,S11*(1+EXP((LN(1+Assumptions!$C$60)-0.5*Assumptions!$C$61^2)+Assumptions!$C$61*((RAND()+RAND()+RAND()+RAND()+RAND()+RAND()+RAND()+RAND()+RAND()+RAND()+RAND()+RAND())-6))-1)+Liquidity_30Y!U13)</x:f>
        <x:v>2007937.3281639009</x:v>
      </x:c>
      <x:c r="U11" s="16" t="n">
        <x:f>MAX(0,T11*(1+EXP((LN(1+Assumptions!$C$60)-0.5*Assumptions!$C$61^2)+Assumptions!$C$61*((RAND()+RAND()+RAND()+RAND()+RAND()+RAND()+RAND()+RAND()+RAND()+RAND()+RAND()+RAND())-6))-1)+Liquidity_30Y!V13)</x:f>
        <x:v>2321324.7682373854</x:v>
      </x:c>
      <x:c r="V11" s="16" t="n">
        <x:f>MAX(0,U11*(1+EXP((LN(1+Assumptions!$C$60)-0.5*Assumptions!$C$61^2)+Assumptions!$C$61*((RAND()+RAND()+RAND()+RAND()+RAND()+RAND()+RAND()+RAND()+RAND()+RAND()+RAND()+RAND())-6))-1)+Liquidity_30Y!W13)</x:f>
        <x:v>2306400.3225123477</x:v>
      </x:c>
      <x:c r="W11" s="16" t="n">
        <x:f>MAX(0,V11*(1+EXP((LN(1+Assumptions!$C$60)-0.5*Assumptions!$C$61^2)+Assumptions!$C$61*((RAND()+RAND()+RAND()+RAND()+RAND()+RAND()+RAND()+RAND()+RAND()+RAND()+RAND()+RAND())-6))-1)+Liquidity_30Y!X13)</x:f>
        <x:v>3248329.1083597112</x:v>
      </x:c>
      <x:c r="X11" s="16" t="n">
        <x:f>MAX(0,W11*(1+EXP((LN(1+Assumptions!$C$60)-0.5*Assumptions!$C$61^2)+Assumptions!$C$61*((RAND()+RAND()+RAND()+RAND()+RAND()+RAND()+RAND()+RAND()+RAND()+RAND()+RAND()+RAND())-6))-1)+Liquidity_30Y!Y13)</x:f>
        <x:v>3824544.4916093405</x:v>
      </x:c>
      <x:c r="Y11" s="16" t="n">
        <x:f>MAX(0,X11*(1+EXP((LN(1+Assumptions!$C$60)-0.5*Assumptions!$C$61^2)+Assumptions!$C$61*((RAND()+RAND()+RAND()+RAND()+RAND()+RAND()+RAND()+RAND()+RAND()+RAND()+RAND()+RAND())-6))-1)+Liquidity_30Y!Z13)</x:f>
        <x:v>4552477.358057908</x:v>
      </x:c>
      <x:c r="Z11" s="16" t="n">
        <x:f>MAX(0,Y11*(1+EXP((LN(1+Assumptions!$C$60)-0.5*Assumptions!$C$61^2)+Assumptions!$C$61*((RAND()+RAND()+RAND()+RAND()+RAND()+RAND()+RAND()+RAND()+RAND()+RAND()+RAND()+RAND())-6))-1)+Liquidity_30Y!AA13)</x:f>
        <x:v>4614639.713244396</x:v>
      </x:c>
      <x:c r="AA11" s="16" t="n">
        <x:f>MAX(0,Z11*(1+EXP((LN(1+Assumptions!$C$60)-0.5*Assumptions!$C$61^2)+Assumptions!$C$61*((RAND()+RAND()+RAND()+RAND()+RAND()+RAND()+RAND()+RAND()+RAND()+RAND()+RAND()+RAND())-6))-1)+Liquidity_30Y!AB13)</x:f>
        <x:v>5299162.332565368</x:v>
      </x:c>
      <x:c r="AB11" s="16" t="n">
        <x:f>MAX(0,AA11*(1+EXP((LN(1+Assumptions!$C$60)-0.5*Assumptions!$C$61^2)+Assumptions!$C$61*((RAND()+RAND()+RAND()+RAND()+RAND()+RAND()+RAND()+RAND()+RAND()+RAND()+RAND()+RAND())-6))-1)+Liquidity_30Y!AC13)</x:f>
        <x:v>4789925.117695234</x:v>
      </x:c>
      <x:c r="AC11" s="16" t="n">
        <x:f>MAX(0,AB11*(1+EXP((LN(1+Assumptions!$C$60)-0.5*Assumptions!$C$61^2)+Assumptions!$C$61*((RAND()+RAND()+RAND()+RAND()+RAND()+RAND()+RAND()+RAND()+RAND()+RAND()+RAND()+RAND())-6))-1)+Liquidity_30Y!AD13)</x:f>
        <x:v>5214646.360526327</x:v>
      </x:c>
      <x:c r="AD11" s="16" t="n">
        <x:f>MAX(0,AC11*(1+EXP((LN(1+Assumptions!$C$60)-0.5*Assumptions!$C$61^2)+Assumptions!$C$61*((RAND()+RAND()+RAND()+RAND()+RAND()+RAND()+RAND()+RAND()+RAND()+RAND()+RAND()+RAND())-6))-1)+Liquidity_30Y!AE13)</x:f>
        <x:v>6085782.608405263</x:v>
      </x:c>
      <x:c r="AE11" s="16" t="n">
        <x:f>MAX(0,AD11*(1+EXP((LN(1+Assumptions!$C$60)-0.5*Assumptions!$C$61^2)+Assumptions!$C$61*((RAND()+RAND()+RAND()+RAND()+RAND()+RAND()+RAND()+RAND()+RAND()+RAND()+RAND()+RAND())-6))-1)+Liquidity_30Y!AF13)</x:f>
        <x:v>5383952.326297361</x:v>
      </x:c>
      <x:c r="AF11" s="16" t="n">
        <x:f>MAX(0,AE11*(1+EXP((LN(1+Assumptions!$C$60)-0.5*Assumptions!$C$61^2)+Assumptions!$C$61*((RAND()+RAND()+RAND()+RAND()+RAND()+RAND()+RAND()+RAND()+RAND()+RAND()+RAND()+RAND())-6))-1)+Liquidity_30Y!AG13)</x:f>
        <x:v>7615009.85717004</x:v>
      </x:c>
    </x:row>
    <x:row r="12">
      <x:c r="A12" s="39">
        <x:v>8</x:v>
      </x:c>
      <x:c r="B12" s="16" t="n">
        <x:f>Liquidity_30Y!C14</x:f>
        <x:v>1029031.25</x:v>
      </x:c>
      <x:c r="C12" s="16" t="n">
        <x:f>MAX(0,B12*(1+EXP((LN(1+Assumptions!$C$60)-0.5*Assumptions!$C$61^2)+Assumptions!$C$61*((RAND()+RAND()+RAND()+RAND()+RAND()+RAND()+RAND()+RAND()+RAND()+RAND()+RAND()+RAND())-6))-1)+Liquidity_30Y!D13)</x:f>
        <x:v>1011494.5920908047</x:v>
      </x:c>
      <x:c r="D12" s="16" t="n">
        <x:f>MAX(0,C12*(1+EXP((LN(1+Assumptions!$C$60)-0.5*Assumptions!$C$61^2)+Assumptions!$C$61*((RAND()+RAND()+RAND()+RAND()+RAND()+RAND()+RAND()+RAND()+RAND()+RAND()+RAND()+RAND())-6))-1)+Liquidity_30Y!E13)</x:f>
        <x:v>1013142.1769206456</x:v>
      </x:c>
      <x:c r="E12" s="16" t="n">
        <x:f>MAX(0,D12*(1+EXP((LN(1+Assumptions!$C$60)-0.5*Assumptions!$C$61^2)+Assumptions!$C$61*((RAND()+RAND()+RAND()+RAND()+RAND()+RAND()+RAND()+RAND()+RAND()+RAND()+RAND()+RAND())-6))-1)+Liquidity_30Y!F13)</x:f>
        <x:v>1290838.1580441957</x:v>
      </x:c>
      <x:c r="F12" s="16" t="n">
        <x:f>MAX(0,E12*(1+EXP((LN(1+Assumptions!$C$60)-0.5*Assumptions!$C$61^2)+Assumptions!$C$61*((RAND()+RAND()+RAND()+RAND()+RAND()+RAND()+RAND()+RAND()+RAND()+RAND()+RAND()+RAND())-6))-1)+Liquidity_30Y!G13)</x:f>
        <x:v>1264683.1290624272</x:v>
      </x:c>
      <x:c r="G12" s="16" t="n">
        <x:f>MAX(0,F12*(1+EXP((LN(1+Assumptions!$C$60)-0.5*Assumptions!$C$61^2)+Assumptions!$C$61*((RAND()+RAND()+RAND()+RAND()+RAND()+RAND()+RAND()+RAND()+RAND()+RAND()+RAND()+RAND())-6))-1)+Liquidity_30Y!H13)</x:f>
        <x:v>1098695.8129628582</x:v>
      </x:c>
      <x:c r="H12" s="16" t="n">
        <x:f>MAX(0,G12*(1+EXP((LN(1+Assumptions!$C$60)-0.5*Assumptions!$C$61^2)+Assumptions!$C$61*((RAND()+RAND()+RAND()+RAND()+RAND()+RAND()+RAND()+RAND()+RAND()+RAND()+RAND()+RAND())-6))-1)+Liquidity_30Y!I13)</x:f>
        <x:v>1147980.6407712805</x:v>
      </x:c>
      <x:c r="I12" s="16" t="n">
        <x:f>MAX(0,H12*(1+EXP((LN(1+Assumptions!$C$60)-0.5*Assumptions!$C$61^2)+Assumptions!$C$61*((RAND()+RAND()+RAND()+RAND()+RAND()+RAND()+RAND()+RAND()+RAND()+RAND()+RAND()+RAND())-6))-1)+Liquidity_30Y!J13)</x:f>
        <x:v>1057303.7803503396</x:v>
      </x:c>
      <x:c r="J12" s="16" t="n">
        <x:f>MAX(0,I12*(1+EXP((LN(1+Assumptions!$C$60)-0.5*Assumptions!$C$61^2)+Assumptions!$C$61*((RAND()+RAND()+RAND()+RAND()+RAND()+RAND()+RAND()+RAND()+RAND()+RAND()+RAND()+RAND())-6))-1)+Liquidity_30Y!K13)</x:f>
        <x:v>863510.3436293002</x:v>
      </x:c>
      <x:c r="K12" s="16" t="n">
        <x:f>MAX(0,J12*(1+EXP((LN(1+Assumptions!$C$60)-0.5*Assumptions!$C$61^2)+Assumptions!$C$61*((RAND()+RAND()+RAND()+RAND()+RAND()+RAND()+RAND()+RAND()+RAND()+RAND()+RAND()+RAND())-6))-1)+Liquidity_30Y!L13)</x:f>
        <x:v>812131.3370549617</x:v>
      </x:c>
      <x:c r="L12" s="16" t="n">
        <x:f>MAX(0,K12*(1+EXP((LN(1+Assumptions!$C$60)-0.5*Assumptions!$C$61^2)+Assumptions!$C$61*((RAND()+RAND()+RAND()+RAND()+RAND()+RAND()+RAND()+RAND()+RAND()+RAND()+RAND()+RAND())-6))-1)+Liquidity_30Y!M13)</x:f>
        <x:v>1066050.1223595403</x:v>
      </x:c>
      <x:c r="M12" s="16" t="n">
        <x:f>MAX(0,L12*(1+EXP((LN(1+Assumptions!$C$60)-0.5*Assumptions!$C$61^2)+Assumptions!$C$61*((RAND()+RAND()+RAND()+RAND()+RAND()+RAND()+RAND()+RAND()+RAND()+RAND()+RAND()+RAND())-6))-1)+Liquidity_30Y!N13)</x:f>
        <x:v>1183101.7022385213</x:v>
      </x:c>
      <x:c r="N12" s="16" t="n">
        <x:f>MAX(0,M12*(1+EXP((LN(1+Assumptions!$C$60)-0.5*Assumptions!$C$61^2)+Assumptions!$C$61*((RAND()+RAND()+RAND()+RAND()+RAND()+RAND()+RAND()+RAND()+RAND()+RAND()+RAND()+RAND())-6))-1)+Liquidity_30Y!O13)</x:f>
        <x:v>1414858.872124161</x:v>
      </x:c>
      <x:c r="O12" s="16" t="n">
        <x:f>MAX(0,N12*(1+EXP((LN(1+Assumptions!$C$60)-0.5*Assumptions!$C$61^2)+Assumptions!$C$61*((RAND()+RAND()+RAND()+RAND()+RAND()+RAND()+RAND()+RAND()+RAND()+RAND()+RAND()+RAND())-6))-1)+Liquidity_30Y!P13)</x:f>
        <x:v>1422094.4523057593</x:v>
      </x:c>
      <x:c r="P12" s="16" t="n">
        <x:f>MAX(0,O12*(1+EXP((LN(1+Assumptions!$C$60)-0.5*Assumptions!$C$61^2)+Assumptions!$C$61*((RAND()+RAND()+RAND()+RAND()+RAND()+RAND()+RAND()+RAND()+RAND()+RAND()+RAND()+RAND())-6))-1)+Liquidity_30Y!Q13)</x:f>
        <x:v>1455130.3091492865</x:v>
      </x:c>
      <x:c r="Q12" s="16" t="n">
        <x:f>MAX(0,P12*(1+EXP((LN(1+Assumptions!$C$60)-0.5*Assumptions!$C$61^2)+Assumptions!$C$61*((RAND()+RAND()+RAND()+RAND()+RAND()+RAND()+RAND()+RAND()+RAND()+RAND()+RAND()+RAND())-6))-1)+Liquidity_30Y!R13)</x:f>
        <x:v>1852871.4207527367</x:v>
      </x:c>
      <x:c r="R12" s="16" t="n">
        <x:f>MAX(0,Q12*(1+EXP((LN(1+Assumptions!$C$60)-0.5*Assumptions!$C$61^2)+Assumptions!$C$61*((RAND()+RAND()+RAND()+RAND()+RAND()+RAND()+RAND()+RAND()+RAND()+RAND()+RAND()+RAND())-6))-1)+Liquidity_30Y!S13)</x:f>
        <x:v>2670649.3743579765</x:v>
      </x:c>
      <x:c r="S12" s="16" t="n">
        <x:f>MAX(0,R12*(1+EXP((LN(1+Assumptions!$C$60)-0.5*Assumptions!$C$61^2)+Assumptions!$C$61*((RAND()+RAND()+RAND()+RAND()+RAND()+RAND()+RAND()+RAND()+RAND()+RAND()+RAND()+RAND())-6))-1)+Liquidity_30Y!T13)</x:f>
        <x:v>2208966.639633373</x:v>
      </x:c>
      <x:c r="T12" s="16" t="n">
        <x:f>MAX(0,S12*(1+EXP((LN(1+Assumptions!$C$60)-0.5*Assumptions!$C$61^2)+Assumptions!$C$61*((RAND()+RAND()+RAND()+RAND()+RAND()+RAND()+RAND()+RAND()+RAND()+RAND()+RAND()+RAND())-6))-1)+Liquidity_30Y!U13)</x:f>
        <x:v>1977574.1887131617</x:v>
      </x:c>
      <x:c r="U12" s="16" t="n">
        <x:f>MAX(0,T12*(1+EXP((LN(1+Assumptions!$C$60)-0.5*Assumptions!$C$61^2)+Assumptions!$C$61*((RAND()+RAND()+RAND()+RAND()+RAND()+RAND()+RAND()+RAND()+RAND()+RAND()+RAND()+RAND())-6))-1)+Liquidity_30Y!V13)</x:f>
        <x:v>1750770.1098731589</x:v>
      </x:c>
      <x:c r="V12" s="16" t="n">
        <x:f>MAX(0,U12*(1+EXP((LN(1+Assumptions!$C$60)-0.5*Assumptions!$C$61^2)+Assumptions!$C$61*((RAND()+RAND()+RAND()+RAND()+RAND()+RAND()+RAND()+RAND()+RAND()+RAND()+RAND()+RAND())-6))-1)+Liquidity_30Y!W13)</x:f>
        <x:v>1973948.7351929718</x:v>
      </x:c>
      <x:c r="W12" s="16" t="n">
        <x:f>MAX(0,V12*(1+EXP((LN(1+Assumptions!$C$60)-0.5*Assumptions!$C$61^2)+Assumptions!$C$61*((RAND()+RAND()+RAND()+RAND()+RAND()+RAND()+RAND()+RAND()+RAND()+RAND()+RAND()+RAND())-6))-1)+Liquidity_30Y!X13)</x:f>
        <x:v>2550869.7047689687</x:v>
      </x:c>
      <x:c r="X12" s="16" t="n">
        <x:f>MAX(0,W12*(1+EXP((LN(1+Assumptions!$C$60)-0.5*Assumptions!$C$61^2)+Assumptions!$C$61*((RAND()+RAND()+RAND()+RAND()+RAND()+RAND()+RAND()+RAND()+RAND()+RAND()+RAND()+RAND())-6))-1)+Liquidity_30Y!Y13)</x:f>
        <x:v>2780654.970823081</x:v>
      </x:c>
      <x:c r="Y12" s="16" t="n">
        <x:f>MAX(0,X12*(1+EXP((LN(1+Assumptions!$C$60)-0.5*Assumptions!$C$61^2)+Assumptions!$C$61*((RAND()+RAND()+RAND()+RAND()+RAND()+RAND()+RAND()+RAND()+RAND()+RAND()+RAND()+RAND())-6))-1)+Liquidity_30Y!Z13)</x:f>
        <x:v>3341058.417798552</x:v>
      </x:c>
      <x:c r="Z12" s="16" t="n">
        <x:f>MAX(0,Y12*(1+EXP((LN(1+Assumptions!$C$60)-0.5*Assumptions!$C$61^2)+Assumptions!$C$61*((RAND()+RAND()+RAND()+RAND()+RAND()+RAND()+RAND()+RAND()+RAND()+RAND()+RAND()+RAND())-6))-1)+Liquidity_30Y!AA13)</x:f>
        <x:v>3615610.731712781</x:v>
      </x:c>
      <x:c r="AA12" s="16" t="n">
        <x:f>MAX(0,Z12*(1+EXP((LN(1+Assumptions!$C$60)-0.5*Assumptions!$C$61^2)+Assumptions!$C$61*((RAND()+RAND()+RAND()+RAND()+RAND()+RAND()+RAND()+RAND()+RAND()+RAND()+RAND()+RAND())-6))-1)+Liquidity_30Y!AB13)</x:f>
        <x:v>4915609.791980983</x:v>
      </x:c>
      <x:c r="AB12" s="16" t="n">
        <x:f>MAX(0,AA12*(1+EXP((LN(1+Assumptions!$C$60)-0.5*Assumptions!$C$61^2)+Assumptions!$C$61*((RAND()+RAND()+RAND()+RAND()+RAND()+RAND()+RAND()+RAND()+RAND()+RAND()+RAND()+RAND())-6))-1)+Liquidity_30Y!AC13)</x:f>
        <x:v>4149946.7110730493</x:v>
      </x:c>
      <x:c r="AC12" s="16" t="n">
        <x:f>MAX(0,AB12*(1+EXP((LN(1+Assumptions!$C$60)-0.5*Assumptions!$C$61^2)+Assumptions!$C$61*((RAND()+RAND()+RAND()+RAND()+RAND()+RAND()+RAND()+RAND()+RAND()+RAND()+RAND()+RAND())-6))-1)+Liquidity_30Y!AD13)</x:f>
        <x:v>4790930.866154057</x:v>
      </x:c>
      <x:c r="AD12" s="16" t="n">
        <x:f>MAX(0,AC12*(1+EXP((LN(1+Assumptions!$C$60)-0.5*Assumptions!$C$61^2)+Assumptions!$C$61*((RAND()+RAND()+RAND()+RAND()+RAND()+RAND()+RAND()+RAND()+RAND()+RAND()+RAND()+RAND())-6))-1)+Liquidity_30Y!AE13)</x:f>
        <x:v>5560532.262065137</x:v>
      </x:c>
      <x:c r="AE12" s="16" t="n">
        <x:f>MAX(0,AD12*(1+EXP((LN(1+Assumptions!$C$60)-0.5*Assumptions!$C$61^2)+Assumptions!$C$61*((RAND()+RAND()+RAND()+RAND()+RAND()+RAND()+RAND()+RAND()+RAND()+RAND()+RAND()+RAND())-6))-1)+Liquidity_30Y!AF13)</x:f>
        <x:v>6958741.215138622</x:v>
      </x:c>
      <x:c r="AF12" s="16" t="n">
        <x:f>MAX(0,AE12*(1+EXP((LN(1+Assumptions!$C$60)-0.5*Assumptions!$C$61^2)+Assumptions!$C$61*((RAND()+RAND()+RAND()+RAND()+RAND()+RAND()+RAND()+RAND()+RAND()+RAND()+RAND()+RAND())-6))-1)+Liquidity_30Y!AG13)</x:f>
        <x:v>9628155.799909115</x:v>
      </x:c>
    </x:row>
    <x:row r="13">
      <x:c r="A13" s="39">
        <x:v>9</x:v>
      </x:c>
      <x:c r="B13" s="16" t="n">
        <x:f>Liquidity_30Y!C14</x:f>
        <x:v>1029031.25</x:v>
      </x:c>
      <x:c r="C13" s="16" t="n">
        <x:f>MAX(0,B13*(1+EXP((LN(1+Assumptions!$C$60)-0.5*Assumptions!$C$61^2)+Assumptions!$C$61*((RAND()+RAND()+RAND()+RAND()+RAND()+RAND()+RAND()+RAND()+RAND()+RAND()+RAND()+RAND())-6))-1)+Liquidity_30Y!D13)</x:f>
        <x:v>1147211.785766588</x:v>
      </x:c>
      <x:c r="D13" s="16" t="n">
        <x:f>MAX(0,C13*(1+EXP((LN(1+Assumptions!$C$60)-0.5*Assumptions!$C$61^2)+Assumptions!$C$61*((RAND()+RAND()+RAND()+RAND()+RAND()+RAND()+RAND()+RAND()+RAND()+RAND()+RAND()+RAND())-6))-1)+Liquidity_30Y!E13)</x:f>
        <x:v>1254941.6959486627</x:v>
      </x:c>
      <x:c r="E13" s="16" t="n">
        <x:f>MAX(0,D13*(1+EXP((LN(1+Assumptions!$C$60)-0.5*Assumptions!$C$61^2)+Assumptions!$C$61*((RAND()+RAND()+RAND()+RAND()+RAND()+RAND()+RAND()+RAND()+RAND()+RAND()+RAND()+RAND())-6))-1)+Liquidity_30Y!F13)</x:f>
        <x:v>1381187.3112754913</x:v>
      </x:c>
      <x:c r="F13" s="16" t="n">
        <x:f>MAX(0,E13*(1+EXP((LN(1+Assumptions!$C$60)-0.5*Assumptions!$C$61^2)+Assumptions!$C$61*((RAND()+RAND()+RAND()+RAND()+RAND()+RAND()+RAND()+RAND()+RAND()+RAND()+RAND()+RAND())-6))-1)+Liquidity_30Y!G13)</x:f>
        <x:v>1803458.129760304</x:v>
      </x:c>
      <x:c r="G13" s="16" t="n">
        <x:f>MAX(0,F13*(1+EXP((LN(1+Assumptions!$C$60)-0.5*Assumptions!$C$61^2)+Assumptions!$C$61*((RAND()+RAND()+RAND()+RAND()+RAND()+RAND()+RAND()+RAND()+RAND()+RAND()+RAND()+RAND())-6))-1)+Liquidity_30Y!H13)</x:f>
        <x:v>1608228.1902174512</x:v>
      </x:c>
      <x:c r="H13" s="16" t="n">
        <x:f>MAX(0,G13*(1+EXP((LN(1+Assumptions!$C$60)-0.5*Assumptions!$C$61^2)+Assumptions!$C$61*((RAND()+RAND()+RAND()+RAND()+RAND()+RAND()+RAND()+RAND()+RAND()+RAND()+RAND()+RAND())-6))-1)+Liquidity_30Y!I13)</x:f>
        <x:v>2027448.563210275</x:v>
      </x:c>
      <x:c r="I13" s="16" t="n">
        <x:f>MAX(0,H13*(1+EXP((LN(1+Assumptions!$C$60)-0.5*Assumptions!$C$61^2)+Assumptions!$C$61*((RAND()+RAND()+RAND()+RAND()+RAND()+RAND()+RAND()+RAND()+RAND()+RAND()+RAND()+RAND())-6))-1)+Liquidity_30Y!J13)</x:f>
        <x:v>1795943.924542739</x:v>
      </x:c>
      <x:c r="J13" s="16" t="n">
        <x:f>MAX(0,I13*(1+EXP((LN(1+Assumptions!$C$60)-0.5*Assumptions!$C$61^2)+Assumptions!$C$61*((RAND()+RAND()+RAND()+RAND()+RAND()+RAND()+RAND()+RAND()+RAND()+RAND()+RAND()+RAND())-6))-1)+Liquidity_30Y!K13)</x:f>
        <x:v>1734495.9111597966</x:v>
      </x:c>
      <x:c r="K13" s="16" t="n">
        <x:f>MAX(0,J13*(1+EXP((LN(1+Assumptions!$C$60)-0.5*Assumptions!$C$61^2)+Assumptions!$C$61*((RAND()+RAND()+RAND()+RAND()+RAND()+RAND()+RAND()+RAND()+RAND()+RAND()+RAND()+RAND())-6))-1)+Liquidity_30Y!L13)</x:f>
        <x:v>1930639.9020182255</x:v>
      </x:c>
      <x:c r="L13" s="16" t="n">
        <x:f>MAX(0,K13*(1+EXP((LN(1+Assumptions!$C$60)-0.5*Assumptions!$C$61^2)+Assumptions!$C$61*((RAND()+RAND()+RAND()+RAND()+RAND()+RAND()+RAND()+RAND()+RAND()+RAND()+RAND()+RAND())-6))-1)+Liquidity_30Y!M13)</x:f>
        <x:v>2157355.8188725086</x:v>
      </x:c>
      <x:c r="M13" s="16" t="n">
        <x:f>MAX(0,L13*(1+EXP((LN(1+Assumptions!$C$60)-0.5*Assumptions!$C$61^2)+Assumptions!$C$61*((RAND()+RAND()+RAND()+RAND()+RAND()+RAND()+RAND()+RAND()+RAND()+RAND()+RAND()+RAND())-6))-1)+Liquidity_30Y!N13)</x:f>
        <x:v>2439206.608878724</x:v>
      </x:c>
      <x:c r="N13" s="16" t="n">
        <x:f>MAX(0,M13*(1+EXP((LN(1+Assumptions!$C$60)-0.5*Assumptions!$C$61^2)+Assumptions!$C$61*((RAND()+RAND()+RAND()+RAND()+RAND()+RAND()+RAND()+RAND()+RAND()+RAND()+RAND()+RAND())-6))-1)+Liquidity_30Y!O13)</x:f>
        <x:v>2900963.5634398325</x:v>
      </x:c>
      <x:c r="O13" s="16" t="n">
        <x:f>MAX(0,N13*(1+EXP((LN(1+Assumptions!$C$60)-0.5*Assumptions!$C$61^2)+Assumptions!$C$61*((RAND()+RAND()+RAND()+RAND()+RAND()+RAND()+RAND()+RAND()+RAND()+RAND()+RAND()+RAND())-6))-1)+Liquidity_30Y!P13)</x:f>
        <x:v>4420845.235705845</x:v>
      </x:c>
      <x:c r="P13" s="16" t="n">
        <x:f>MAX(0,O13*(1+EXP((LN(1+Assumptions!$C$60)-0.5*Assumptions!$C$61^2)+Assumptions!$C$61*((RAND()+RAND()+RAND()+RAND()+RAND()+RAND()+RAND()+RAND()+RAND()+RAND()+RAND()+RAND())-6))-1)+Liquidity_30Y!Q13)</x:f>
        <x:v>3944363.494189326</x:v>
      </x:c>
      <x:c r="Q13" s="16" t="n">
        <x:f>MAX(0,P13*(1+EXP((LN(1+Assumptions!$C$60)-0.5*Assumptions!$C$61^2)+Assumptions!$C$61*((RAND()+RAND()+RAND()+RAND()+RAND()+RAND()+RAND()+RAND()+RAND()+RAND()+RAND()+RAND())-6))-1)+Liquidity_30Y!R13)</x:f>
        <x:v>4130092.5608236794</x:v>
      </x:c>
      <x:c r="R13" s="16" t="n">
        <x:f>MAX(0,Q13*(1+EXP((LN(1+Assumptions!$C$60)-0.5*Assumptions!$C$61^2)+Assumptions!$C$61*((RAND()+RAND()+RAND()+RAND()+RAND()+RAND()+RAND()+RAND()+RAND()+RAND()+RAND()+RAND())-6))-1)+Liquidity_30Y!S13)</x:f>
        <x:v>4210924.203865697</x:v>
      </x:c>
      <x:c r="S13" s="16" t="n">
        <x:f>MAX(0,R13*(1+EXP((LN(1+Assumptions!$C$60)-0.5*Assumptions!$C$61^2)+Assumptions!$C$61*((RAND()+RAND()+RAND()+RAND()+RAND()+RAND()+RAND()+RAND()+RAND()+RAND()+RAND()+RAND())-6))-1)+Liquidity_30Y!T13)</x:f>
        <x:v>4625000.708390852</x:v>
      </x:c>
      <x:c r="T13" s="16" t="n">
        <x:f>MAX(0,S13*(1+EXP((LN(1+Assumptions!$C$60)-0.5*Assumptions!$C$61^2)+Assumptions!$C$61*((RAND()+RAND()+RAND()+RAND()+RAND()+RAND()+RAND()+RAND()+RAND()+RAND()+RAND()+RAND())-6))-1)+Liquidity_30Y!U13)</x:f>
        <x:v>6244602.2278658645</x:v>
      </x:c>
      <x:c r="U13" s="16" t="n">
        <x:f>MAX(0,T13*(1+EXP((LN(1+Assumptions!$C$60)-0.5*Assumptions!$C$61^2)+Assumptions!$C$61*((RAND()+RAND()+RAND()+RAND()+RAND()+RAND()+RAND()+RAND()+RAND()+RAND()+RAND()+RAND())-6))-1)+Liquidity_30Y!V13)</x:f>
        <x:v>7204808.491683836</x:v>
      </x:c>
      <x:c r="V13" s="16" t="n">
        <x:f>MAX(0,U13*(1+EXP((LN(1+Assumptions!$C$60)-0.5*Assumptions!$C$61^2)+Assumptions!$C$61*((RAND()+RAND()+RAND()+RAND()+RAND()+RAND()+RAND()+RAND()+RAND()+RAND()+RAND()+RAND())-6))-1)+Liquidity_30Y!W13)</x:f>
        <x:v>8454018.835020956</x:v>
      </x:c>
      <x:c r="W13" s="16" t="n">
        <x:f>MAX(0,V13*(1+EXP((LN(1+Assumptions!$C$60)-0.5*Assumptions!$C$61^2)+Assumptions!$C$61*((RAND()+RAND()+RAND()+RAND()+RAND()+RAND()+RAND()+RAND()+RAND()+RAND()+RAND()+RAND())-6))-1)+Liquidity_30Y!X13)</x:f>
        <x:v>9104216.218839275</x:v>
      </x:c>
      <x:c r="X13" s="16" t="n">
        <x:f>MAX(0,W13*(1+EXP((LN(1+Assumptions!$C$60)-0.5*Assumptions!$C$61^2)+Assumptions!$C$61*((RAND()+RAND()+RAND()+RAND()+RAND()+RAND()+RAND()+RAND()+RAND()+RAND()+RAND()+RAND())-6))-1)+Liquidity_30Y!Y13)</x:f>
        <x:v>9275805.053186666</x:v>
      </x:c>
      <x:c r="Y13" s="16" t="n">
        <x:f>MAX(0,X13*(1+EXP((LN(1+Assumptions!$C$60)-0.5*Assumptions!$C$61^2)+Assumptions!$C$61*((RAND()+RAND()+RAND()+RAND()+RAND()+RAND()+RAND()+RAND()+RAND()+RAND()+RAND()+RAND())-6))-1)+Liquidity_30Y!Z13)</x:f>
        <x:v>8508631.454010928</x:v>
      </x:c>
      <x:c r="Z13" s="16" t="n">
        <x:f>MAX(0,Y13*(1+EXP((LN(1+Assumptions!$C$60)-0.5*Assumptions!$C$61^2)+Assumptions!$C$61*((RAND()+RAND()+RAND()+RAND()+RAND()+RAND()+RAND()+RAND()+RAND()+RAND()+RAND()+RAND())-6))-1)+Liquidity_30Y!AA13)</x:f>
        <x:v>8838804.724078165</x:v>
      </x:c>
      <x:c r="AA13" s="16" t="n">
        <x:f>MAX(0,Z13*(1+EXP((LN(1+Assumptions!$C$60)-0.5*Assumptions!$C$61^2)+Assumptions!$C$61*((RAND()+RAND()+RAND()+RAND()+RAND()+RAND()+RAND()+RAND()+RAND()+RAND()+RAND()+RAND())-6))-1)+Liquidity_30Y!AB13)</x:f>
        <x:v>8979323.565619726</x:v>
      </x:c>
      <x:c r="AB13" s="16" t="n">
        <x:f>MAX(0,AA13*(1+EXP((LN(1+Assumptions!$C$60)-0.5*Assumptions!$C$61^2)+Assumptions!$C$61*((RAND()+RAND()+RAND()+RAND()+RAND()+RAND()+RAND()+RAND()+RAND()+RAND()+RAND()+RAND())-6))-1)+Liquidity_30Y!AC13)</x:f>
        <x:v>9684934.729959905</x:v>
      </x:c>
      <x:c r="AC13" s="16" t="n">
        <x:f>MAX(0,AB13*(1+EXP((LN(1+Assumptions!$C$60)-0.5*Assumptions!$C$61^2)+Assumptions!$C$61*((RAND()+RAND()+RAND()+RAND()+RAND()+RAND()+RAND()+RAND()+RAND()+RAND()+RAND()+RAND())-6))-1)+Liquidity_30Y!AD13)</x:f>
        <x:v>10089477.988685949</x:v>
      </x:c>
      <x:c r="AD13" s="16" t="n">
        <x:f>MAX(0,AC13*(1+EXP((LN(1+Assumptions!$C$60)-0.5*Assumptions!$C$61^2)+Assumptions!$C$61*((RAND()+RAND()+RAND()+RAND()+RAND()+RAND()+RAND()+RAND()+RAND()+RAND()+RAND()+RAND())-6))-1)+Liquidity_30Y!AE13)</x:f>
        <x:v>12202317.27147206</x:v>
      </x:c>
      <x:c r="AE13" s="16" t="n">
        <x:f>MAX(0,AD13*(1+EXP((LN(1+Assumptions!$C$60)-0.5*Assumptions!$C$61^2)+Assumptions!$C$61*((RAND()+RAND()+RAND()+RAND()+RAND()+RAND()+RAND()+RAND()+RAND()+RAND()+RAND()+RAND())-6))-1)+Liquidity_30Y!AF13)</x:f>
        <x:v>12593931.460757736</x:v>
      </x:c>
      <x:c r="AF13" s="16" t="n">
        <x:f>MAX(0,AE13*(1+EXP((LN(1+Assumptions!$C$60)-0.5*Assumptions!$C$61^2)+Assumptions!$C$61*((RAND()+RAND()+RAND()+RAND()+RAND()+RAND()+RAND()+RAND()+RAND()+RAND()+RAND()+RAND())-6))-1)+Liquidity_30Y!AG13)</x:f>
        <x:v>13196546.781653048</x:v>
      </x:c>
    </x:row>
    <x:row r="14">
      <x:c r="A14" s="39">
        <x:v>10</x:v>
      </x:c>
      <x:c r="B14" s="16" t="n">
        <x:f>Liquidity_30Y!C14</x:f>
        <x:v>1029031.25</x:v>
      </x:c>
      <x:c r="C14" s="16" t="n">
        <x:f>MAX(0,B14*(1+EXP((LN(1+Assumptions!$C$60)-0.5*Assumptions!$C$61^2)+Assumptions!$C$61*((RAND()+RAND()+RAND()+RAND()+RAND()+RAND()+RAND()+RAND()+RAND()+RAND()+RAND()+RAND())-6))-1)+Liquidity_30Y!D13)</x:f>
        <x:v>848631.5777302592</x:v>
      </x:c>
      <x:c r="D14" s="16" t="n">
        <x:f>MAX(0,C14*(1+EXP((LN(1+Assumptions!$C$60)-0.5*Assumptions!$C$61^2)+Assumptions!$C$61*((RAND()+RAND()+RAND()+RAND()+RAND()+RAND()+RAND()+RAND()+RAND()+RAND()+RAND()+RAND())-6))-1)+Liquidity_30Y!E13)</x:f>
        <x:v>1056757.68652335</x:v>
      </x:c>
      <x:c r="E14" s="16" t="n">
        <x:f>MAX(0,D14*(1+EXP((LN(1+Assumptions!$C$60)-0.5*Assumptions!$C$61^2)+Assumptions!$C$61*((RAND()+RAND()+RAND()+RAND()+RAND()+RAND()+RAND()+RAND()+RAND()+RAND()+RAND()+RAND())-6))-1)+Liquidity_30Y!F13)</x:f>
        <x:v>1118533.2031348608</x:v>
      </x:c>
      <x:c r="F14" s="16" t="n">
        <x:f>MAX(0,E14*(1+EXP((LN(1+Assumptions!$C$60)-0.5*Assumptions!$C$61^2)+Assumptions!$C$61*((RAND()+RAND()+RAND()+RAND()+RAND()+RAND()+RAND()+RAND()+RAND()+RAND()+RAND()+RAND())-6))-1)+Liquidity_30Y!G13)</x:f>
        <x:v>855117.1595248337</x:v>
      </x:c>
      <x:c r="G14" s="16" t="n">
        <x:f>MAX(0,F14*(1+EXP((LN(1+Assumptions!$C$60)-0.5*Assumptions!$C$61^2)+Assumptions!$C$61*((RAND()+RAND()+RAND()+RAND()+RAND()+RAND()+RAND()+RAND()+RAND()+RAND()+RAND()+RAND())-6))-1)+Liquidity_30Y!H13)</x:f>
        <x:v>972677.3821561926</x:v>
      </x:c>
      <x:c r="H14" s="16" t="n">
        <x:f>MAX(0,G14*(1+EXP((LN(1+Assumptions!$C$60)-0.5*Assumptions!$C$61^2)+Assumptions!$C$61*((RAND()+RAND()+RAND()+RAND()+RAND()+RAND()+RAND()+RAND()+RAND()+RAND()+RAND()+RAND())-6))-1)+Liquidity_30Y!I13)</x:f>
        <x:v>866301.0593751869</x:v>
      </x:c>
      <x:c r="I14" s="16" t="n">
        <x:f>MAX(0,H14*(1+EXP((LN(1+Assumptions!$C$60)-0.5*Assumptions!$C$61^2)+Assumptions!$C$61*((RAND()+RAND()+RAND()+RAND()+RAND()+RAND()+RAND()+RAND()+RAND()+RAND()+RAND()+RAND())-6))-1)+Liquidity_30Y!J13)</x:f>
        <x:v>768950.8538852794</x:v>
      </x:c>
      <x:c r="J14" s="16" t="n">
        <x:f>MAX(0,I14*(1+EXP((LN(1+Assumptions!$C$60)-0.5*Assumptions!$C$61^2)+Assumptions!$C$61*((RAND()+RAND()+RAND()+RAND()+RAND()+RAND()+RAND()+RAND()+RAND()+RAND()+RAND()+RAND())-6))-1)+Liquidity_30Y!K13)</x:f>
        <x:v>721755.2018217591</x:v>
      </x:c>
      <x:c r="K14" s="16" t="n">
        <x:f>MAX(0,J14*(1+EXP((LN(1+Assumptions!$C$60)-0.5*Assumptions!$C$61^2)+Assumptions!$C$61*((RAND()+RAND()+RAND()+RAND()+RAND()+RAND()+RAND()+RAND()+RAND()+RAND()+RAND()+RAND())-6))-1)+Liquidity_30Y!L13)</x:f>
        <x:v>698652.8344123986</x:v>
      </x:c>
      <x:c r="L14" s="16" t="n">
        <x:f>MAX(0,K14*(1+EXP((LN(1+Assumptions!$C$60)-0.5*Assumptions!$C$61^2)+Assumptions!$C$61*((RAND()+RAND()+RAND()+RAND()+RAND()+RAND()+RAND()+RAND()+RAND()+RAND()+RAND()+RAND())-6))-1)+Liquidity_30Y!M13)</x:f>
        <x:v>699784.2725683749</x:v>
      </x:c>
      <x:c r="M14" s="16" t="n">
        <x:f>MAX(0,L14*(1+EXP((LN(1+Assumptions!$C$60)-0.5*Assumptions!$C$61^2)+Assumptions!$C$61*((RAND()+RAND()+RAND()+RAND()+RAND()+RAND()+RAND()+RAND()+RAND()+RAND()+RAND()+RAND())-6))-1)+Liquidity_30Y!N13)</x:f>
        <x:v>824643.8534119556</x:v>
      </x:c>
      <x:c r="N14" s="16" t="n">
        <x:f>MAX(0,M14*(1+EXP((LN(1+Assumptions!$C$60)-0.5*Assumptions!$C$61^2)+Assumptions!$C$61*((RAND()+RAND()+RAND()+RAND()+RAND()+RAND()+RAND()+RAND()+RAND()+RAND()+RAND()+RAND())-6))-1)+Liquidity_30Y!O13)</x:f>
        <x:v>892145.3613555143</x:v>
      </x:c>
      <x:c r="O14" s="16" t="n">
        <x:f>MAX(0,N14*(1+EXP((LN(1+Assumptions!$C$60)-0.5*Assumptions!$C$61^2)+Assumptions!$C$61*((RAND()+RAND()+RAND()+RAND()+RAND()+RAND()+RAND()+RAND()+RAND()+RAND()+RAND()+RAND())-6))-1)+Liquidity_30Y!P13)</x:f>
        <x:v>788069.5345505556</x:v>
      </x:c>
      <x:c r="P14" s="16" t="n">
        <x:f>MAX(0,O14*(1+EXP((LN(1+Assumptions!$C$60)-0.5*Assumptions!$C$61^2)+Assumptions!$C$61*((RAND()+RAND()+RAND()+RAND()+RAND()+RAND()+RAND()+RAND()+RAND()+RAND()+RAND()+RAND())-6))-1)+Liquidity_30Y!Q13)</x:f>
        <x:v>525395.2870083484</x:v>
      </x:c>
      <x:c r="Q14" s="16" t="n">
        <x:f>MAX(0,P14*(1+EXP((LN(1+Assumptions!$C$60)-0.5*Assumptions!$C$61^2)+Assumptions!$C$61*((RAND()+RAND()+RAND()+RAND()+RAND()+RAND()+RAND()+RAND()+RAND()+RAND()+RAND()+RAND())-6))-1)+Liquidity_30Y!R13)</x:f>
        <x:v>600591.9465914883</x:v>
      </x:c>
      <x:c r="R14" s="16" t="n">
        <x:f>MAX(0,Q14*(1+EXP((LN(1+Assumptions!$C$60)-0.5*Assumptions!$C$61^2)+Assumptions!$C$61*((RAND()+RAND()+RAND()+RAND()+RAND()+RAND()+RAND()+RAND()+RAND()+RAND()+RAND()+RAND())-6))-1)+Liquidity_30Y!S13)</x:f>
        <x:v>582696.4222568644</x:v>
      </x:c>
      <x:c r="S14" s="16" t="n">
        <x:f>MAX(0,R14*(1+EXP((LN(1+Assumptions!$C$60)-0.5*Assumptions!$C$61^2)+Assumptions!$C$61*((RAND()+RAND()+RAND()+RAND()+RAND()+RAND()+RAND()+RAND()+RAND()+RAND()+RAND()+RAND())-6))-1)+Liquidity_30Y!T13)</x:f>
        <x:v>663253.75638667</x:v>
      </x:c>
      <x:c r="T14" s="16" t="n">
        <x:f>MAX(0,S14*(1+EXP((LN(1+Assumptions!$C$60)-0.5*Assumptions!$C$61^2)+Assumptions!$C$61*((RAND()+RAND()+RAND()+RAND()+RAND()+RAND()+RAND()+RAND()+RAND()+RAND()+RAND()+RAND())-6))-1)+Liquidity_30Y!U13)</x:f>
        <x:v>439909.67058906716</x:v>
      </x:c>
      <x:c r="U14" s="16" t="n">
        <x:f>MAX(0,T14*(1+EXP((LN(1+Assumptions!$C$60)-0.5*Assumptions!$C$61^2)+Assumptions!$C$61*((RAND()+RAND()+RAND()+RAND()+RAND()+RAND()+RAND()+RAND()+RAND()+RAND()+RAND()+RAND())-6))-1)+Liquidity_30Y!V13)</x:f>
        <x:v>553383.7491794585</x:v>
      </x:c>
      <x:c r="V14" s="16" t="n">
        <x:f>MAX(0,U14*(1+EXP((LN(1+Assumptions!$C$60)-0.5*Assumptions!$C$61^2)+Assumptions!$C$61*((RAND()+RAND()+RAND()+RAND()+RAND()+RAND()+RAND()+RAND()+RAND()+RAND()+RAND()+RAND())-6))-1)+Liquidity_30Y!W13)</x:f>
        <x:v>525316.2463977858</x:v>
      </x:c>
      <x:c r="W14" s="16" t="n">
        <x:f>MAX(0,V14*(1+EXP((LN(1+Assumptions!$C$60)-0.5*Assumptions!$C$61^2)+Assumptions!$C$61*((RAND()+RAND()+RAND()+RAND()+RAND()+RAND()+RAND()+RAND()+RAND()+RAND()+RAND()+RAND())-6))-1)+Liquidity_30Y!X13)</x:f>
        <x:v>657791.3248115546</x:v>
      </x:c>
      <x:c r="X14" s="16" t="n">
        <x:f>MAX(0,W14*(1+EXP((LN(1+Assumptions!$C$60)-0.5*Assumptions!$C$61^2)+Assumptions!$C$61*((RAND()+RAND()+RAND()+RAND()+RAND()+RAND()+RAND()+RAND()+RAND()+RAND()+RAND()+RAND())-6))-1)+Liquidity_30Y!Y13)</x:f>
        <x:v>760991.2566882358</x:v>
      </x:c>
      <x:c r="Y14" s="16" t="n">
        <x:f>MAX(0,X14*(1+EXP((LN(1+Assumptions!$C$60)-0.5*Assumptions!$C$61^2)+Assumptions!$C$61*((RAND()+RAND()+RAND()+RAND()+RAND()+RAND()+RAND()+RAND()+RAND()+RAND()+RAND()+RAND())-6))-1)+Liquidity_30Y!Z13)</x:f>
        <x:v>844853.469950447</x:v>
      </x:c>
      <x:c r="Z14" s="16" t="n">
        <x:f>MAX(0,Y14*(1+EXP((LN(1+Assumptions!$C$60)-0.5*Assumptions!$C$61^2)+Assumptions!$C$61*((RAND()+RAND()+RAND()+RAND()+RAND()+RAND()+RAND()+RAND()+RAND()+RAND()+RAND()+RAND())-6))-1)+Liquidity_30Y!AA13)</x:f>
        <x:v>1180952.9007217032</x:v>
      </x:c>
      <x:c r="AA14" s="16" t="n">
        <x:f>MAX(0,Z14*(1+EXP((LN(1+Assumptions!$C$60)-0.5*Assumptions!$C$61^2)+Assumptions!$C$61*((RAND()+RAND()+RAND()+RAND()+RAND()+RAND()+RAND()+RAND()+RAND()+RAND()+RAND()+RAND())-6))-1)+Liquidity_30Y!AB13)</x:f>
        <x:v>1222654.9801277053</x:v>
      </x:c>
      <x:c r="AB14" s="16" t="n">
        <x:f>MAX(0,AA14*(1+EXP((LN(1+Assumptions!$C$60)-0.5*Assumptions!$C$61^2)+Assumptions!$C$61*((RAND()+RAND()+RAND()+RAND()+RAND()+RAND()+RAND()+RAND()+RAND()+RAND()+RAND()+RAND())-6))-1)+Liquidity_30Y!AC13)</x:f>
        <x:v>1450199.983595284</x:v>
      </x:c>
      <x:c r="AC14" s="16" t="n">
        <x:f>MAX(0,AB14*(1+EXP((LN(1+Assumptions!$C$60)-0.5*Assumptions!$C$61^2)+Assumptions!$C$61*((RAND()+RAND()+RAND()+RAND()+RAND()+RAND()+RAND()+RAND()+RAND()+RAND()+RAND()+RAND())-6))-1)+Liquidity_30Y!AD13)</x:f>
        <x:v>1672328.2328456962</x:v>
      </x:c>
      <x:c r="AD14" s="16" t="n">
        <x:f>MAX(0,AC14*(1+EXP((LN(1+Assumptions!$C$60)-0.5*Assumptions!$C$61^2)+Assumptions!$C$61*((RAND()+RAND()+RAND()+RAND()+RAND()+RAND()+RAND()+RAND()+RAND()+RAND()+RAND()+RAND())-6))-1)+Liquidity_30Y!AE13)</x:f>
        <x:v>1611162.4099866417</x:v>
      </x:c>
      <x:c r="AE14" s="16" t="n">
        <x:f>MAX(0,AD14*(1+EXP((LN(1+Assumptions!$C$60)-0.5*Assumptions!$C$61^2)+Assumptions!$C$61*((RAND()+RAND()+RAND()+RAND()+RAND()+RAND()+RAND()+RAND()+RAND()+RAND()+RAND()+RAND())-6))-1)+Liquidity_30Y!AF13)</x:f>
        <x:v>1942998.7475004825</x:v>
      </x:c>
      <x:c r="AF14" s="16" t="n">
        <x:f>MAX(0,AE14*(1+EXP((LN(1+Assumptions!$C$60)-0.5*Assumptions!$C$61^2)+Assumptions!$C$61*((RAND()+RAND()+RAND()+RAND()+RAND()+RAND()+RAND()+RAND()+RAND()+RAND()+RAND()+RAND())-6))-1)+Liquidity_30Y!AG13)</x:f>
        <x:v>2070321.3974034938</x:v>
      </x:c>
    </x:row>
    <x:row r="15">
      <x:c r="A15" s="39">
        <x:v>11</x:v>
      </x:c>
      <x:c r="B15" s="16" t="n">
        <x:f>Liquidity_30Y!C14</x:f>
        <x:v>1029031.25</x:v>
      </x:c>
      <x:c r="C15" s="16" t="n">
        <x:f>MAX(0,B15*(1+EXP((LN(1+Assumptions!$C$60)-0.5*Assumptions!$C$61^2)+Assumptions!$C$61*((RAND()+RAND()+RAND()+RAND()+RAND()+RAND()+RAND()+RAND()+RAND()+RAND()+RAND()+RAND())-6))-1)+Liquidity_30Y!D13)</x:f>
        <x:v>1009350.5030593659</x:v>
      </x:c>
      <x:c r="D15" s="16" t="n">
        <x:f>MAX(0,C15*(1+EXP((LN(1+Assumptions!$C$60)-0.5*Assumptions!$C$61^2)+Assumptions!$C$61*((RAND()+RAND()+RAND()+RAND()+RAND()+RAND()+RAND()+RAND()+RAND()+RAND()+RAND()+RAND())-6))-1)+Liquidity_30Y!E13)</x:f>
        <x:v>1368651.7936248141</x:v>
      </x:c>
      <x:c r="E15" s="16" t="n">
        <x:f>MAX(0,D15*(1+EXP((LN(1+Assumptions!$C$60)-0.5*Assumptions!$C$61^2)+Assumptions!$C$61*((RAND()+RAND()+RAND()+RAND()+RAND()+RAND()+RAND()+RAND()+RAND()+RAND()+RAND()+RAND())-6))-1)+Liquidity_30Y!F13)</x:f>
        <x:v>1268145.9761576012</x:v>
      </x:c>
      <x:c r="F15" s="16" t="n">
        <x:f>MAX(0,E15*(1+EXP((LN(1+Assumptions!$C$60)-0.5*Assumptions!$C$61^2)+Assumptions!$C$61*((RAND()+RAND()+RAND()+RAND()+RAND()+RAND()+RAND()+RAND()+RAND()+RAND()+RAND()+RAND())-6))-1)+Liquidity_30Y!G13)</x:f>
        <x:v>1295084.3889386342</x:v>
      </x:c>
      <x:c r="G15" s="16" t="n">
        <x:f>MAX(0,F15*(1+EXP((LN(1+Assumptions!$C$60)-0.5*Assumptions!$C$61^2)+Assumptions!$C$61*((RAND()+RAND()+RAND()+RAND()+RAND()+RAND()+RAND()+RAND()+RAND()+RAND()+RAND()+RAND())-6))-1)+Liquidity_30Y!H13)</x:f>
        <x:v>1451291.9253675821</x:v>
      </x:c>
      <x:c r="H15" s="16" t="n">
        <x:f>MAX(0,G15*(1+EXP((LN(1+Assumptions!$C$60)-0.5*Assumptions!$C$61^2)+Assumptions!$C$61*((RAND()+RAND()+RAND()+RAND()+RAND()+RAND()+RAND()+RAND()+RAND()+RAND()+RAND()+RAND())-6))-1)+Liquidity_30Y!I13)</x:f>
        <x:v>1173107.674604274</x:v>
      </x:c>
      <x:c r="I15" s="16" t="n">
        <x:f>MAX(0,H15*(1+EXP((LN(1+Assumptions!$C$60)-0.5*Assumptions!$C$61^2)+Assumptions!$C$61*((RAND()+RAND()+RAND()+RAND()+RAND()+RAND()+RAND()+RAND()+RAND()+RAND()+RAND()+RAND())-6))-1)+Liquidity_30Y!J13)</x:f>
        <x:v>1269075.6288842405</x:v>
      </x:c>
      <x:c r="J15" s="16" t="n">
        <x:f>MAX(0,I15*(1+EXP((LN(1+Assumptions!$C$60)-0.5*Assumptions!$C$61^2)+Assumptions!$C$61*((RAND()+RAND()+RAND()+RAND()+RAND()+RAND()+RAND()+RAND()+RAND()+RAND()+RAND()+RAND())-6))-1)+Liquidity_30Y!K13)</x:f>
        <x:v>1288149.4846550492</x:v>
      </x:c>
      <x:c r="K15" s="16" t="n">
        <x:f>MAX(0,J15*(1+EXP((LN(1+Assumptions!$C$60)-0.5*Assumptions!$C$61^2)+Assumptions!$C$61*((RAND()+RAND()+RAND()+RAND()+RAND()+RAND()+RAND()+RAND()+RAND()+RAND()+RAND()+RAND())-6))-1)+Liquidity_30Y!L13)</x:f>
        <x:v>1516617.410513706</x:v>
      </x:c>
      <x:c r="L15" s="16" t="n">
        <x:f>MAX(0,K15*(1+EXP((LN(1+Assumptions!$C$60)-0.5*Assumptions!$C$61^2)+Assumptions!$C$61*((RAND()+RAND()+RAND()+RAND()+RAND()+RAND()+RAND()+RAND()+RAND()+RAND()+RAND()+RAND())-6))-1)+Liquidity_30Y!M13)</x:f>
        <x:v>1655065.8899119205</x:v>
      </x:c>
      <x:c r="M15" s="16" t="n">
        <x:f>MAX(0,L15*(1+EXP((LN(1+Assumptions!$C$60)-0.5*Assumptions!$C$61^2)+Assumptions!$C$61*((RAND()+RAND()+RAND()+RAND()+RAND()+RAND()+RAND()+RAND()+RAND()+RAND()+RAND()+RAND())-6))-1)+Liquidity_30Y!N13)</x:f>
        <x:v>1931767.6668527299</x:v>
      </x:c>
      <x:c r="N15" s="16" t="n">
        <x:f>MAX(0,M15*(1+EXP((LN(1+Assumptions!$C$60)-0.5*Assumptions!$C$61^2)+Assumptions!$C$61*((RAND()+RAND()+RAND()+RAND()+RAND()+RAND()+RAND()+RAND()+RAND()+RAND()+RAND()+RAND())-6))-1)+Liquidity_30Y!O13)</x:f>
        <x:v>1989899.3555786603</x:v>
      </x:c>
      <x:c r="O15" s="16" t="n">
        <x:f>MAX(0,N15*(1+EXP((LN(1+Assumptions!$C$60)-0.5*Assumptions!$C$61^2)+Assumptions!$C$61*((RAND()+RAND()+RAND()+RAND()+RAND()+RAND()+RAND()+RAND()+RAND()+RAND()+RAND()+RAND())-6))-1)+Liquidity_30Y!P13)</x:f>
        <x:v>2426902.9595788685</x:v>
      </x:c>
      <x:c r="P15" s="16" t="n">
        <x:f>MAX(0,O15*(1+EXP((LN(1+Assumptions!$C$60)-0.5*Assumptions!$C$61^2)+Assumptions!$C$61*((RAND()+RAND()+RAND()+RAND()+RAND()+RAND()+RAND()+RAND()+RAND()+RAND()+RAND()+RAND())-6))-1)+Liquidity_30Y!Q13)</x:f>
        <x:v>2296656.096019981</x:v>
      </x:c>
      <x:c r="Q15" s="16" t="n">
        <x:f>MAX(0,P15*(1+EXP((LN(1+Assumptions!$C$60)-0.5*Assumptions!$C$61^2)+Assumptions!$C$61*((RAND()+RAND()+RAND()+RAND()+RAND()+RAND()+RAND()+RAND()+RAND()+RAND()+RAND()+RAND())-6))-1)+Liquidity_30Y!R13)</x:f>
        <x:v>2741336.3869693005</x:v>
      </x:c>
      <x:c r="R15" s="16" t="n">
        <x:f>MAX(0,Q15*(1+EXP((LN(1+Assumptions!$C$60)-0.5*Assumptions!$C$61^2)+Assumptions!$C$61*((RAND()+RAND()+RAND()+RAND()+RAND()+RAND()+RAND()+RAND()+RAND()+RAND()+RAND()+RAND())-6))-1)+Liquidity_30Y!S13)</x:f>
        <x:v>2698843.467238036</x:v>
      </x:c>
      <x:c r="S15" s="16" t="n">
        <x:f>MAX(0,R15*(1+EXP((LN(1+Assumptions!$C$60)-0.5*Assumptions!$C$61^2)+Assumptions!$C$61*((RAND()+RAND()+RAND()+RAND()+RAND()+RAND()+RAND()+RAND()+RAND()+RAND()+RAND()+RAND())-6))-1)+Liquidity_30Y!T13)</x:f>
        <x:v>2961903.161750497</x:v>
      </x:c>
      <x:c r="T15" s="16" t="n">
        <x:f>MAX(0,S15*(1+EXP((LN(1+Assumptions!$C$60)-0.5*Assumptions!$C$61^2)+Assumptions!$C$61*((RAND()+RAND()+RAND()+RAND()+RAND()+RAND()+RAND()+RAND()+RAND()+RAND()+RAND()+RAND())-6))-1)+Liquidity_30Y!U13)</x:f>
        <x:v>3701372.9982247134</x:v>
      </x:c>
      <x:c r="U15" s="16" t="n">
        <x:f>MAX(0,T15*(1+EXP((LN(1+Assumptions!$C$60)-0.5*Assumptions!$C$61^2)+Assumptions!$C$61*((RAND()+RAND()+RAND()+RAND()+RAND()+RAND()+RAND()+RAND()+RAND()+RAND()+RAND()+RAND())-6))-1)+Liquidity_30Y!V13)</x:f>
        <x:v>3763464.0660989163</x:v>
      </x:c>
      <x:c r="V15" s="16" t="n">
        <x:f>MAX(0,U15*(1+EXP((LN(1+Assumptions!$C$60)-0.5*Assumptions!$C$61^2)+Assumptions!$C$61*((RAND()+RAND()+RAND()+RAND()+RAND()+RAND()+RAND()+RAND()+RAND()+RAND()+RAND()+RAND())-6))-1)+Liquidity_30Y!W13)</x:f>
        <x:v>4106910.083542158</x:v>
      </x:c>
      <x:c r="W15" s="16" t="n">
        <x:f>MAX(0,V15*(1+EXP((LN(1+Assumptions!$C$60)-0.5*Assumptions!$C$61^2)+Assumptions!$C$61*((RAND()+RAND()+RAND()+RAND()+RAND()+RAND()+RAND()+RAND()+RAND()+RAND()+RAND()+RAND())-6))-1)+Liquidity_30Y!X13)</x:f>
        <x:v>5566108.241577934</x:v>
      </x:c>
      <x:c r="X15" s="16" t="n">
        <x:f>MAX(0,W15*(1+EXP((LN(1+Assumptions!$C$60)-0.5*Assumptions!$C$61^2)+Assumptions!$C$61*((RAND()+RAND()+RAND()+RAND()+RAND()+RAND()+RAND()+RAND()+RAND()+RAND()+RAND()+RAND())-6))-1)+Liquidity_30Y!Y13)</x:f>
        <x:v>5288927.804341575</x:v>
      </x:c>
      <x:c r="Y15" s="16" t="n">
        <x:f>MAX(0,X15*(1+EXP((LN(1+Assumptions!$C$60)-0.5*Assumptions!$C$61^2)+Assumptions!$C$61*((RAND()+RAND()+RAND()+RAND()+RAND()+RAND()+RAND()+RAND()+RAND()+RAND()+RAND()+RAND())-6))-1)+Liquidity_30Y!Z13)</x:f>
        <x:v>6514813.431198944</x:v>
      </x:c>
      <x:c r="Z15" s="16" t="n">
        <x:f>MAX(0,Y15*(1+EXP((LN(1+Assumptions!$C$60)-0.5*Assumptions!$C$61^2)+Assumptions!$C$61*((RAND()+RAND()+RAND()+RAND()+RAND()+RAND()+RAND()+RAND()+RAND()+RAND()+RAND()+RAND())-6))-1)+Liquidity_30Y!AA13)</x:f>
        <x:v>7126119.10340033</x:v>
      </x:c>
      <x:c r="AA15" s="16" t="n">
        <x:f>MAX(0,Z15*(1+EXP((LN(1+Assumptions!$C$60)-0.5*Assumptions!$C$61^2)+Assumptions!$C$61*((RAND()+RAND()+RAND()+RAND()+RAND()+RAND()+RAND()+RAND()+RAND()+RAND()+RAND()+RAND())-6))-1)+Liquidity_30Y!AB13)</x:f>
        <x:v>6081835.554765132</x:v>
      </x:c>
      <x:c r="AB15" s="16" t="n">
        <x:f>MAX(0,AA15*(1+EXP((LN(1+Assumptions!$C$60)-0.5*Assumptions!$C$61^2)+Assumptions!$C$61*((RAND()+RAND()+RAND()+RAND()+RAND()+RAND()+RAND()+RAND()+RAND()+RAND()+RAND()+RAND())-6))-1)+Liquidity_30Y!AC13)</x:f>
        <x:v>6051719.946217877</x:v>
      </x:c>
      <x:c r="AC15" s="16" t="n">
        <x:f>MAX(0,AB15*(1+EXP((LN(1+Assumptions!$C$60)-0.5*Assumptions!$C$61^2)+Assumptions!$C$61*((RAND()+RAND()+RAND()+RAND()+RAND()+RAND()+RAND()+RAND()+RAND()+RAND()+RAND()+RAND())-6))-1)+Liquidity_30Y!AD13)</x:f>
        <x:v>6735416.221934495</x:v>
      </x:c>
      <x:c r="AD15" s="16" t="n">
        <x:f>MAX(0,AC15*(1+EXP((LN(1+Assumptions!$C$60)-0.5*Assumptions!$C$61^2)+Assumptions!$C$61*((RAND()+RAND()+RAND()+RAND()+RAND()+RAND()+RAND()+RAND()+RAND()+RAND()+RAND()+RAND())-6))-1)+Liquidity_30Y!AE13)</x:f>
        <x:v>6970838.75723596</x:v>
      </x:c>
      <x:c r="AE15" s="16" t="n">
        <x:f>MAX(0,AD15*(1+EXP((LN(1+Assumptions!$C$60)-0.5*Assumptions!$C$61^2)+Assumptions!$C$61*((RAND()+RAND()+RAND()+RAND()+RAND()+RAND()+RAND()+RAND()+RAND()+RAND()+RAND()+RAND())-6))-1)+Liquidity_30Y!AF13)</x:f>
        <x:v>10005934.764423005</x:v>
      </x:c>
      <x:c r="AF15" s="16" t="n">
        <x:f>MAX(0,AE15*(1+EXP((LN(1+Assumptions!$C$60)-0.5*Assumptions!$C$61^2)+Assumptions!$C$61*((RAND()+RAND()+RAND()+RAND()+RAND()+RAND()+RAND()+RAND()+RAND()+RAND()+RAND()+RAND())-6))-1)+Liquidity_30Y!AG13)</x:f>
        <x:v>7587163.931653354</x:v>
      </x:c>
    </x:row>
    <x:row r="16">
      <x:c r="A16" s="39">
        <x:v>12</x:v>
      </x:c>
      <x:c r="B16" s="16" t="n">
        <x:f>Liquidity_30Y!C14</x:f>
        <x:v>1029031.25</x:v>
      </x:c>
      <x:c r="C16" s="16" t="n">
        <x:f>MAX(0,B16*(1+EXP((LN(1+Assumptions!$C$60)-0.5*Assumptions!$C$61^2)+Assumptions!$C$61*((RAND()+RAND()+RAND()+RAND()+RAND()+RAND()+RAND()+RAND()+RAND()+RAND()+RAND()+RAND())-6))-1)+Liquidity_30Y!D13)</x:f>
        <x:v>976122.4328209654</x:v>
      </x:c>
      <x:c r="D16" s="16" t="n">
        <x:f>MAX(0,C16*(1+EXP((LN(1+Assumptions!$C$60)-0.5*Assumptions!$C$61^2)+Assumptions!$C$61*((RAND()+RAND()+RAND()+RAND()+RAND()+RAND()+RAND()+RAND()+RAND()+RAND()+RAND()+RAND())-6))-1)+Liquidity_30Y!E13)</x:f>
        <x:v>1131895.437994564</x:v>
      </x:c>
      <x:c r="E16" s="16" t="n">
        <x:f>MAX(0,D16*(1+EXP((LN(1+Assumptions!$C$60)-0.5*Assumptions!$C$61^2)+Assumptions!$C$61*((RAND()+RAND()+RAND()+RAND()+RAND()+RAND()+RAND()+RAND()+RAND()+RAND()+RAND()+RAND())-6))-1)+Liquidity_30Y!F13)</x:f>
        <x:v>1266603.8322176156</x:v>
      </x:c>
      <x:c r="F16" s="16" t="n">
        <x:f>MAX(0,E16*(1+EXP((LN(1+Assumptions!$C$60)-0.5*Assumptions!$C$61^2)+Assumptions!$C$61*((RAND()+RAND()+RAND()+RAND()+RAND()+RAND()+RAND()+RAND()+RAND()+RAND()+RAND()+RAND())-6))-1)+Liquidity_30Y!G13)</x:f>
        <x:v>1551275.5998218472</x:v>
      </x:c>
      <x:c r="G16" s="16" t="n">
        <x:f>MAX(0,F16*(1+EXP((LN(1+Assumptions!$C$60)-0.5*Assumptions!$C$61^2)+Assumptions!$C$61*((RAND()+RAND()+RAND()+RAND()+RAND()+RAND()+RAND()+RAND()+RAND()+RAND()+RAND()+RAND())-6))-1)+Liquidity_30Y!H13)</x:f>
        <x:v>1783192.288904505</x:v>
      </x:c>
      <x:c r="H16" s="16" t="n">
        <x:f>MAX(0,G16*(1+EXP((LN(1+Assumptions!$C$60)-0.5*Assumptions!$C$61^2)+Assumptions!$C$61*((RAND()+RAND()+RAND()+RAND()+RAND()+RAND()+RAND()+RAND()+RAND()+RAND()+RAND()+RAND())-6))-1)+Liquidity_30Y!I13)</x:f>
        <x:v>1159832.5863868808</x:v>
      </x:c>
      <x:c r="I16" s="16" t="n">
        <x:f>MAX(0,H16*(1+EXP((LN(1+Assumptions!$C$60)-0.5*Assumptions!$C$61^2)+Assumptions!$C$61*((RAND()+RAND()+RAND()+RAND()+RAND()+RAND()+RAND()+RAND()+RAND()+RAND()+RAND()+RAND())-6))-1)+Liquidity_30Y!J13)</x:f>
        <x:v>970602.8337239343</x:v>
      </x:c>
      <x:c r="J16" s="16" t="n">
        <x:f>MAX(0,I16*(1+EXP((LN(1+Assumptions!$C$60)-0.5*Assumptions!$C$61^2)+Assumptions!$C$61*((RAND()+RAND()+RAND()+RAND()+RAND()+RAND()+RAND()+RAND()+RAND()+RAND()+RAND()+RAND())-6))-1)+Liquidity_30Y!K13)</x:f>
        <x:v>1067530.283951798</x:v>
      </x:c>
      <x:c r="K16" s="16" t="n">
        <x:f>MAX(0,J16*(1+EXP((LN(1+Assumptions!$C$60)-0.5*Assumptions!$C$61^2)+Assumptions!$C$61*((RAND()+RAND()+RAND()+RAND()+RAND()+RAND()+RAND()+RAND()+RAND()+RAND()+RAND()+RAND())-6))-1)+Liquidity_30Y!L13)</x:f>
        <x:v>1083258.103172059</x:v>
      </x:c>
      <x:c r="L16" s="16" t="n">
        <x:f>MAX(0,K16*(1+EXP((LN(1+Assumptions!$C$60)-0.5*Assumptions!$C$61^2)+Assumptions!$C$61*((RAND()+RAND()+RAND()+RAND()+RAND()+RAND()+RAND()+RAND()+RAND()+RAND()+RAND()+RAND())-6))-1)+Liquidity_30Y!M13)</x:f>
        <x:v>1035663.864436046</x:v>
      </x:c>
      <x:c r="M16" s="16" t="n">
        <x:f>MAX(0,L16*(1+EXP((LN(1+Assumptions!$C$60)-0.5*Assumptions!$C$61^2)+Assumptions!$C$61*((RAND()+RAND()+RAND()+RAND()+RAND()+RAND()+RAND()+RAND()+RAND()+RAND()+RAND()+RAND())-6))-1)+Liquidity_30Y!N13)</x:f>
        <x:v>825144.2482519438</x:v>
      </x:c>
      <x:c r="N16" s="16" t="n">
        <x:f>MAX(0,M16*(1+EXP((LN(1+Assumptions!$C$60)-0.5*Assumptions!$C$61^2)+Assumptions!$C$61*((RAND()+RAND()+RAND()+RAND()+RAND()+RAND()+RAND()+RAND()+RAND()+RAND()+RAND()+RAND())-6))-1)+Liquidity_30Y!O13)</x:f>
        <x:v>731173.1489836958</x:v>
      </x:c>
      <x:c r="O16" s="16" t="n">
        <x:f>MAX(0,N16*(1+EXP((LN(1+Assumptions!$C$60)-0.5*Assumptions!$C$61^2)+Assumptions!$C$61*((RAND()+RAND()+RAND()+RAND()+RAND()+RAND()+RAND()+RAND()+RAND()+RAND()+RAND()+RAND())-6))-1)+Liquidity_30Y!P13)</x:f>
        <x:v>721869.7945544387</x:v>
      </x:c>
      <x:c r="P16" s="16" t="n">
        <x:f>MAX(0,O16*(1+EXP((LN(1+Assumptions!$C$60)-0.5*Assumptions!$C$61^2)+Assumptions!$C$61*((RAND()+RAND()+RAND()+RAND()+RAND()+RAND()+RAND()+RAND()+RAND()+RAND()+RAND()+RAND())-6))-1)+Liquidity_30Y!Q13)</x:f>
        <x:v>710906.4691021638</x:v>
      </x:c>
      <x:c r="Q16" s="16" t="n">
        <x:f>MAX(0,P16*(1+EXP((LN(1+Assumptions!$C$60)-0.5*Assumptions!$C$61^2)+Assumptions!$C$61*((RAND()+RAND()+RAND()+RAND()+RAND()+RAND()+RAND()+RAND()+RAND()+RAND()+RAND()+RAND())-6))-1)+Liquidity_30Y!R13)</x:f>
        <x:v>667679.4850944172</x:v>
      </x:c>
      <x:c r="R16" s="16" t="n">
        <x:f>MAX(0,Q16*(1+EXP((LN(1+Assumptions!$C$60)-0.5*Assumptions!$C$61^2)+Assumptions!$C$61*((RAND()+RAND()+RAND()+RAND()+RAND()+RAND()+RAND()+RAND()+RAND()+RAND()+RAND()+RAND())-6))-1)+Liquidity_30Y!S13)</x:f>
        <x:v>744007.9862892351</x:v>
      </x:c>
      <x:c r="S16" s="16" t="n">
        <x:f>MAX(0,R16*(1+EXP((LN(1+Assumptions!$C$60)-0.5*Assumptions!$C$61^2)+Assumptions!$C$61*((RAND()+RAND()+RAND()+RAND()+RAND()+RAND()+RAND()+RAND()+RAND()+RAND()+RAND()+RAND())-6))-1)+Liquidity_30Y!T13)</x:f>
        <x:v>831701.5654745181</x:v>
      </x:c>
      <x:c r="T16" s="16" t="n">
        <x:f>MAX(0,S16*(1+EXP((LN(1+Assumptions!$C$60)-0.5*Assumptions!$C$61^2)+Assumptions!$C$61*((RAND()+RAND()+RAND()+RAND()+RAND()+RAND()+RAND()+RAND()+RAND()+RAND()+RAND()+RAND())-6))-1)+Liquidity_30Y!U13)</x:f>
        <x:v>746060.0410382872</x:v>
      </x:c>
      <x:c r="U16" s="16" t="n">
        <x:f>MAX(0,T16*(1+EXP((LN(1+Assumptions!$C$60)-0.5*Assumptions!$C$61^2)+Assumptions!$C$61*((RAND()+RAND()+RAND()+RAND()+RAND()+RAND()+RAND()+RAND()+RAND()+RAND()+RAND()+RAND())-6))-1)+Liquidity_30Y!V13)</x:f>
        <x:v>740607.611602022</x:v>
      </x:c>
      <x:c r="V16" s="16" t="n">
        <x:f>MAX(0,U16*(1+EXP((LN(1+Assumptions!$C$60)-0.5*Assumptions!$C$61^2)+Assumptions!$C$61*((RAND()+RAND()+RAND()+RAND()+RAND()+RAND()+RAND()+RAND()+RAND()+RAND()+RAND()+RAND())-6))-1)+Liquidity_30Y!W13)</x:f>
        <x:v>802369.0825203528</x:v>
      </x:c>
      <x:c r="W16" s="16" t="n">
        <x:f>MAX(0,V16*(1+EXP((LN(1+Assumptions!$C$60)-0.5*Assumptions!$C$61^2)+Assumptions!$C$61*((RAND()+RAND()+RAND()+RAND()+RAND()+RAND()+RAND()+RAND()+RAND()+RAND()+RAND()+RAND())-6))-1)+Liquidity_30Y!X13)</x:f>
        <x:v>901822.4749648655</x:v>
      </x:c>
      <x:c r="X16" s="16" t="n">
        <x:f>MAX(0,W16*(1+EXP((LN(1+Assumptions!$C$60)-0.5*Assumptions!$C$61^2)+Assumptions!$C$61*((RAND()+RAND()+RAND()+RAND()+RAND()+RAND()+RAND()+RAND()+RAND()+RAND()+RAND()+RAND())-6))-1)+Liquidity_30Y!Y13)</x:f>
        <x:v>721664.2367612966</x:v>
      </x:c>
      <x:c r="Y16" s="16" t="n">
        <x:f>MAX(0,X16*(1+EXP((LN(1+Assumptions!$C$60)-0.5*Assumptions!$C$61^2)+Assumptions!$C$61*((RAND()+RAND()+RAND()+RAND()+RAND()+RAND()+RAND()+RAND()+RAND()+RAND()+RAND()+RAND())-6))-1)+Liquidity_30Y!Z13)</x:f>
        <x:v>925979.5856309403</x:v>
      </x:c>
      <x:c r="Z16" s="16" t="n">
        <x:f>MAX(0,Y16*(1+EXP((LN(1+Assumptions!$C$60)-0.5*Assumptions!$C$61^2)+Assumptions!$C$61*((RAND()+RAND()+RAND()+RAND()+RAND()+RAND()+RAND()+RAND()+RAND()+RAND()+RAND()+RAND())-6))-1)+Liquidity_30Y!AA13)</x:f>
        <x:v>708963.0320903077</x:v>
      </x:c>
      <x:c r="AA16" s="16" t="n">
        <x:f>MAX(0,Z16*(1+EXP((LN(1+Assumptions!$C$60)-0.5*Assumptions!$C$61^2)+Assumptions!$C$61*((RAND()+RAND()+RAND()+RAND()+RAND()+RAND()+RAND()+RAND()+RAND()+RAND()+RAND()+RAND())-6))-1)+Liquidity_30Y!AB13)</x:f>
        <x:v>883320.8592830679</x:v>
      </x:c>
      <x:c r="AB16" s="16" t="n">
        <x:f>MAX(0,AA16*(1+EXP((LN(1+Assumptions!$C$60)-0.5*Assumptions!$C$61^2)+Assumptions!$C$61*((RAND()+RAND()+RAND()+RAND()+RAND()+RAND()+RAND()+RAND()+RAND()+RAND()+RAND()+RAND())-6))-1)+Liquidity_30Y!AC13)</x:f>
        <x:v>972230.6830147693</x:v>
      </x:c>
      <x:c r="AC16" s="16" t="n">
        <x:f>MAX(0,AB16*(1+EXP((LN(1+Assumptions!$C$60)-0.5*Assumptions!$C$61^2)+Assumptions!$C$61*((RAND()+RAND()+RAND()+RAND()+RAND()+RAND()+RAND()+RAND()+RAND()+RAND()+RAND()+RAND())-6))-1)+Liquidity_30Y!AD13)</x:f>
        <x:v>1046847.9388061163</x:v>
      </x:c>
      <x:c r="AD16" s="16" t="n">
        <x:f>MAX(0,AC16*(1+EXP((LN(1+Assumptions!$C$60)-0.5*Assumptions!$C$61^2)+Assumptions!$C$61*((RAND()+RAND()+RAND()+RAND()+RAND()+RAND()+RAND()+RAND()+RAND()+RAND()+RAND()+RAND())-6))-1)+Liquidity_30Y!AE13)</x:f>
        <x:v>1239679.24844911</x:v>
      </x:c>
      <x:c r="AE16" s="16" t="n">
        <x:f>MAX(0,AD16*(1+EXP((LN(1+Assumptions!$C$60)-0.5*Assumptions!$C$61^2)+Assumptions!$C$61*((RAND()+RAND()+RAND()+RAND()+RAND()+RAND()+RAND()+RAND()+RAND()+RAND()+RAND()+RAND())-6))-1)+Liquidity_30Y!AF13)</x:f>
        <x:v>1276783.4414735741</x:v>
      </x:c>
      <x:c r="AF16" s="16" t="n">
        <x:f>MAX(0,AE16*(1+EXP((LN(1+Assumptions!$C$60)-0.5*Assumptions!$C$61^2)+Assumptions!$C$61*((RAND()+RAND()+RAND()+RAND()+RAND()+RAND()+RAND()+RAND()+RAND()+RAND()+RAND()+RAND())-6))-1)+Liquidity_30Y!AG13)</x:f>
        <x:v>1573854.6948631573</x:v>
      </x:c>
    </x:row>
    <x:row r="17">
      <x:c r="A17" s="39">
        <x:v>13</x:v>
      </x:c>
      <x:c r="B17" s="16" t="n">
        <x:f>Liquidity_30Y!C14</x:f>
        <x:v>1029031.25</x:v>
      </x:c>
      <x:c r="C17" s="16" t="n">
        <x:f>MAX(0,B17*(1+EXP((LN(1+Assumptions!$C$60)-0.5*Assumptions!$C$61^2)+Assumptions!$C$61*((RAND()+RAND()+RAND()+RAND()+RAND()+RAND()+RAND()+RAND()+RAND()+RAND()+RAND()+RAND())-6))-1)+Liquidity_30Y!D13)</x:f>
        <x:v>1026896.399219932</x:v>
      </x:c>
      <x:c r="D17" s="16" t="n">
        <x:f>MAX(0,C17*(1+EXP((LN(1+Assumptions!$C$60)-0.5*Assumptions!$C$61^2)+Assumptions!$C$61*((RAND()+RAND()+RAND()+RAND()+RAND()+RAND()+RAND()+RAND()+RAND()+RAND()+RAND()+RAND())-6))-1)+Liquidity_30Y!E13)</x:f>
        <x:v>1188164.3141782167</x:v>
      </x:c>
      <x:c r="E17" s="16" t="n">
        <x:f>MAX(0,D17*(1+EXP((LN(1+Assumptions!$C$60)-0.5*Assumptions!$C$61^2)+Assumptions!$C$61*((RAND()+RAND()+RAND()+RAND()+RAND()+RAND()+RAND()+RAND()+RAND()+RAND()+RAND()+RAND())-6))-1)+Liquidity_30Y!F13)</x:f>
        <x:v>1124208.4467023297</x:v>
      </x:c>
      <x:c r="F17" s="16" t="n">
        <x:f>MAX(0,E17*(1+EXP((LN(1+Assumptions!$C$60)-0.5*Assumptions!$C$61^2)+Assumptions!$C$61*((RAND()+RAND()+RAND()+RAND()+RAND()+RAND()+RAND()+RAND()+RAND()+RAND()+RAND()+RAND())-6))-1)+Liquidity_30Y!G13)</x:f>
        <x:v>998579.7623187166</x:v>
      </x:c>
      <x:c r="G17" s="16" t="n">
        <x:f>MAX(0,F17*(1+EXP((LN(1+Assumptions!$C$60)-0.5*Assumptions!$C$61^2)+Assumptions!$C$61*((RAND()+RAND()+RAND()+RAND()+RAND()+RAND()+RAND()+RAND()+RAND()+RAND()+RAND()+RAND())-6))-1)+Liquidity_30Y!H13)</x:f>
        <x:v>1199732.3867109756</x:v>
      </x:c>
      <x:c r="H17" s="16" t="n">
        <x:f>MAX(0,G17*(1+EXP((LN(1+Assumptions!$C$60)-0.5*Assumptions!$C$61^2)+Assumptions!$C$61*((RAND()+RAND()+RAND()+RAND()+RAND()+RAND()+RAND()+RAND()+RAND()+RAND()+RAND()+RAND())-6))-1)+Liquidity_30Y!I13)</x:f>
        <x:v>1035864.2872507033</x:v>
      </x:c>
      <x:c r="I17" s="16" t="n">
        <x:f>MAX(0,H17*(1+EXP((LN(1+Assumptions!$C$60)-0.5*Assumptions!$C$61^2)+Assumptions!$C$61*((RAND()+RAND()+RAND()+RAND()+RAND()+RAND()+RAND()+RAND()+RAND()+RAND()+RAND()+RAND())-6))-1)+Liquidity_30Y!J13)</x:f>
        <x:v>1127360.095618355</x:v>
      </x:c>
      <x:c r="J17" s="16" t="n">
        <x:f>MAX(0,I17*(1+EXP((LN(1+Assumptions!$C$60)-0.5*Assumptions!$C$61^2)+Assumptions!$C$61*((RAND()+RAND()+RAND()+RAND()+RAND()+RAND()+RAND()+RAND()+RAND()+RAND()+RAND()+RAND())-6))-1)+Liquidity_30Y!K13)</x:f>
        <x:v>1156242.897537924</x:v>
      </x:c>
      <x:c r="K17" s="16" t="n">
        <x:f>MAX(0,J17*(1+EXP((LN(1+Assumptions!$C$60)-0.5*Assumptions!$C$61^2)+Assumptions!$C$61*((RAND()+RAND()+RAND()+RAND()+RAND()+RAND()+RAND()+RAND()+RAND()+RAND()+RAND()+RAND())-6))-1)+Liquidity_30Y!L13)</x:f>
        <x:v>1636349.7640202446</x:v>
      </x:c>
      <x:c r="L17" s="16" t="n">
        <x:f>MAX(0,K17*(1+EXP((LN(1+Assumptions!$C$60)-0.5*Assumptions!$C$61^2)+Assumptions!$C$61*((RAND()+RAND()+RAND()+RAND()+RAND()+RAND()+RAND()+RAND()+RAND()+RAND()+RAND()+RAND())-6))-1)+Liquidity_30Y!M13)</x:f>
        <x:v>2088850.4672426113</x:v>
      </x:c>
      <x:c r="M17" s="16" t="n">
        <x:f>MAX(0,L17*(1+EXP((LN(1+Assumptions!$C$60)-0.5*Assumptions!$C$61^2)+Assumptions!$C$61*((RAND()+RAND()+RAND()+RAND()+RAND()+RAND()+RAND()+RAND()+RAND()+RAND()+RAND()+RAND())-6))-1)+Liquidity_30Y!N13)</x:f>
        <x:v>2270167.773581591</x:v>
      </x:c>
      <x:c r="N17" s="16" t="n">
        <x:f>MAX(0,M17*(1+EXP((LN(1+Assumptions!$C$60)-0.5*Assumptions!$C$61^2)+Assumptions!$C$61*((RAND()+RAND()+RAND()+RAND()+RAND()+RAND()+RAND()+RAND()+RAND()+RAND()+RAND()+RAND())-6))-1)+Liquidity_30Y!O13)</x:f>
        <x:v>2215413.7966068825</x:v>
      </x:c>
      <x:c r="O17" s="16" t="n">
        <x:f>MAX(0,N17*(1+EXP((LN(1+Assumptions!$C$60)-0.5*Assumptions!$C$61^2)+Assumptions!$C$61*((RAND()+RAND()+RAND()+RAND()+RAND()+RAND()+RAND()+RAND()+RAND()+RAND()+RAND()+RAND())-6))-1)+Liquidity_30Y!P13)</x:f>
        <x:v>2847166.921901609</x:v>
      </x:c>
      <x:c r="P17" s="16" t="n">
        <x:f>MAX(0,O17*(1+EXP((LN(1+Assumptions!$C$60)-0.5*Assumptions!$C$61^2)+Assumptions!$C$61*((RAND()+RAND()+RAND()+RAND()+RAND()+RAND()+RAND()+RAND()+RAND()+RAND()+RAND()+RAND())-6))-1)+Liquidity_30Y!Q13)</x:f>
        <x:v>2772273.46431565</x:v>
      </x:c>
      <x:c r="Q17" s="16" t="n">
        <x:f>MAX(0,P17*(1+EXP((LN(1+Assumptions!$C$60)-0.5*Assumptions!$C$61^2)+Assumptions!$C$61*((RAND()+RAND()+RAND()+RAND()+RAND()+RAND()+RAND()+RAND()+RAND()+RAND()+RAND()+RAND())-6))-1)+Liquidity_30Y!R13)</x:f>
        <x:v>3107995.6961592967</x:v>
      </x:c>
      <x:c r="R17" s="16" t="n">
        <x:f>MAX(0,Q17*(1+EXP((LN(1+Assumptions!$C$60)-0.5*Assumptions!$C$61^2)+Assumptions!$C$61*((RAND()+RAND()+RAND()+RAND()+RAND()+RAND()+RAND()+RAND()+RAND()+RAND()+RAND()+RAND())-6))-1)+Liquidity_30Y!S13)</x:f>
        <x:v>3297351.858339536</x:v>
      </x:c>
      <x:c r="S17" s="16" t="n">
        <x:f>MAX(0,R17*(1+EXP((LN(1+Assumptions!$C$60)-0.5*Assumptions!$C$61^2)+Assumptions!$C$61*((RAND()+RAND()+RAND()+RAND()+RAND()+RAND()+RAND()+RAND()+RAND()+RAND()+RAND()+RAND())-6))-1)+Liquidity_30Y!T13)</x:f>
        <x:v>3240834.689629542</x:v>
      </x:c>
      <x:c r="T17" s="16" t="n">
        <x:f>MAX(0,S17*(1+EXP((LN(1+Assumptions!$C$60)-0.5*Assumptions!$C$61^2)+Assumptions!$C$61*((RAND()+RAND()+RAND()+RAND()+RAND()+RAND()+RAND()+RAND()+RAND()+RAND()+RAND()+RAND())-6))-1)+Liquidity_30Y!U13)</x:f>
        <x:v>3801059.4578023767</x:v>
      </x:c>
      <x:c r="U17" s="16" t="n">
        <x:f>MAX(0,T17*(1+EXP((LN(1+Assumptions!$C$60)-0.5*Assumptions!$C$61^2)+Assumptions!$C$61*((RAND()+RAND()+RAND()+RAND()+RAND()+RAND()+RAND()+RAND()+RAND()+RAND()+RAND()+RAND())-6))-1)+Liquidity_30Y!V13)</x:f>
        <x:v>3354536.5309970137</x:v>
      </x:c>
      <x:c r="V17" s="16" t="n">
        <x:f>MAX(0,U17*(1+EXP((LN(1+Assumptions!$C$60)-0.5*Assumptions!$C$61^2)+Assumptions!$C$61*((RAND()+RAND()+RAND()+RAND()+RAND()+RAND()+RAND()+RAND()+RAND()+RAND()+RAND()+RAND())-6))-1)+Liquidity_30Y!W13)</x:f>
        <x:v>2860662.5583097017</x:v>
      </x:c>
      <x:c r="W17" s="16" t="n">
        <x:f>MAX(0,V17*(1+EXP((LN(1+Assumptions!$C$60)-0.5*Assumptions!$C$61^2)+Assumptions!$C$61*((RAND()+RAND()+RAND()+RAND()+RAND()+RAND()+RAND()+RAND()+RAND()+RAND()+RAND()+RAND())-6))-1)+Liquidity_30Y!X13)</x:f>
        <x:v>3182031.51888871</x:v>
      </x:c>
      <x:c r="X17" s="16" t="n">
        <x:f>MAX(0,W17*(1+EXP((LN(1+Assumptions!$C$60)-0.5*Assumptions!$C$61^2)+Assumptions!$C$61*((RAND()+RAND()+RAND()+RAND()+RAND()+RAND()+RAND()+RAND()+RAND()+RAND()+RAND()+RAND())-6))-1)+Liquidity_30Y!Y13)</x:f>
        <x:v>4984961.112880256</x:v>
      </x:c>
      <x:c r="Y17" s="16" t="n">
        <x:f>MAX(0,X17*(1+EXP((LN(1+Assumptions!$C$60)-0.5*Assumptions!$C$61^2)+Assumptions!$C$61*((RAND()+RAND()+RAND()+RAND()+RAND()+RAND()+RAND()+RAND()+RAND()+RAND()+RAND()+RAND())-6))-1)+Liquidity_30Y!Z13)</x:f>
        <x:v>5633603.071844546</x:v>
      </x:c>
      <x:c r="Z17" s="16" t="n">
        <x:f>MAX(0,Y17*(1+EXP((LN(1+Assumptions!$C$60)-0.5*Assumptions!$C$61^2)+Assumptions!$C$61*((RAND()+RAND()+RAND()+RAND()+RAND()+RAND()+RAND()+RAND()+RAND()+RAND()+RAND()+RAND())-6))-1)+Liquidity_30Y!AA13)</x:f>
        <x:v>5814657.93309107</x:v>
      </x:c>
      <x:c r="AA17" s="16" t="n">
        <x:f>MAX(0,Z17*(1+EXP((LN(1+Assumptions!$C$60)-0.5*Assumptions!$C$61^2)+Assumptions!$C$61*((RAND()+RAND()+RAND()+RAND()+RAND()+RAND()+RAND()+RAND()+RAND()+RAND()+RAND()+RAND())-6))-1)+Liquidity_30Y!AB13)</x:f>
        <x:v>5999611.919318431</x:v>
      </x:c>
      <x:c r="AB17" s="16" t="n">
        <x:f>MAX(0,AA17*(1+EXP((LN(1+Assumptions!$C$60)-0.5*Assumptions!$C$61^2)+Assumptions!$C$61*((RAND()+RAND()+RAND()+RAND()+RAND()+RAND()+RAND()+RAND()+RAND()+RAND()+RAND()+RAND())-6))-1)+Liquidity_30Y!AC13)</x:f>
        <x:v>7309760.367704874</x:v>
      </x:c>
      <x:c r="AC17" s="16" t="n">
        <x:f>MAX(0,AB17*(1+EXP((LN(1+Assumptions!$C$60)-0.5*Assumptions!$C$61^2)+Assumptions!$C$61*((RAND()+RAND()+RAND()+RAND()+RAND()+RAND()+RAND()+RAND()+RAND()+RAND()+RAND()+RAND())-6))-1)+Liquidity_30Y!AD13)</x:f>
        <x:v>9298272.28256702</x:v>
      </x:c>
      <x:c r="AD17" s="16" t="n">
        <x:f>MAX(0,AC17*(1+EXP((LN(1+Assumptions!$C$60)-0.5*Assumptions!$C$61^2)+Assumptions!$C$61*((RAND()+RAND()+RAND()+RAND()+RAND()+RAND()+RAND()+RAND()+RAND()+RAND()+RAND()+RAND())-6))-1)+Liquidity_30Y!AE13)</x:f>
        <x:v>12314741.548392849</x:v>
      </x:c>
      <x:c r="AE17" s="16" t="n">
        <x:f>MAX(0,AD17*(1+EXP((LN(1+Assumptions!$C$60)-0.5*Assumptions!$C$61^2)+Assumptions!$C$61*((RAND()+RAND()+RAND()+RAND()+RAND()+RAND()+RAND()+RAND()+RAND()+RAND()+RAND()+RAND())-6))-1)+Liquidity_30Y!AF13)</x:f>
        <x:v>11401759.584552048</x:v>
      </x:c>
      <x:c r="AF17" s="16" t="n">
        <x:f>MAX(0,AE17*(1+EXP((LN(1+Assumptions!$C$60)-0.5*Assumptions!$C$61^2)+Assumptions!$C$61*((RAND()+RAND()+RAND()+RAND()+RAND()+RAND()+RAND()+RAND()+RAND()+RAND()+RAND()+RAND())-6))-1)+Liquidity_30Y!AG13)</x:f>
        <x:v>11542742.251787808</x:v>
      </x:c>
    </x:row>
    <x:row r="18">
      <x:c r="A18" s="39">
        <x:v>14</x:v>
      </x:c>
      <x:c r="B18" s="16" t="n">
        <x:f>Liquidity_30Y!C14</x:f>
        <x:v>1029031.25</x:v>
      </x:c>
      <x:c r="C18" s="16" t="n">
        <x:f>MAX(0,B18*(1+EXP((LN(1+Assumptions!$C$60)-0.5*Assumptions!$C$61^2)+Assumptions!$C$61*((RAND()+RAND()+RAND()+RAND()+RAND()+RAND()+RAND()+RAND()+RAND()+RAND()+RAND()+RAND())-6))-1)+Liquidity_30Y!D13)</x:f>
        <x:v>1089311.750887313</x:v>
      </x:c>
      <x:c r="D18" s="16" t="n">
        <x:f>MAX(0,C18*(1+EXP((LN(1+Assumptions!$C$60)-0.5*Assumptions!$C$61^2)+Assumptions!$C$61*((RAND()+RAND()+RAND()+RAND()+RAND()+RAND()+RAND()+RAND()+RAND()+RAND()+RAND()+RAND())-6))-1)+Liquidity_30Y!E13)</x:f>
        <x:v>797943.4515380829</x:v>
      </x:c>
      <x:c r="E18" s="16" t="n">
        <x:f>MAX(0,D18*(1+EXP((LN(1+Assumptions!$C$60)-0.5*Assumptions!$C$61^2)+Assumptions!$C$61*((RAND()+RAND()+RAND()+RAND()+RAND()+RAND()+RAND()+RAND()+RAND()+RAND()+RAND()+RAND())-6))-1)+Liquidity_30Y!F13)</x:f>
        <x:v>752023.3955812848</x:v>
      </x:c>
      <x:c r="F18" s="16" t="n">
        <x:f>MAX(0,E18*(1+EXP((LN(1+Assumptions!$C$60)-0.5*Assumptions!$C$61^2)+Assumptions!$C$61*((RAND()+RAND()+RAND()+RAND()+RAND()+RAND()+RAND()+RAND()+RAND()+RAND()+RAND()+RAND())-6))-1)+Liquidity_30Y!G13)</x:f>
        <x:v>968794.7883659067</x:v>
      </x:c>
      <x:c r="G18" s="16" t="n">
        <x:f>MAX(0,F18*(1+EXP((LN(1+Assumptions!$C$60)-0.5*Assumptions!$C$61^2)+Assumptions!$C$61*((RAND()+RAND()+RAND()+RAND()+RAND()+RAND()+RAND()+RAND()+RAND()+RAND()+RAND()+RAND())-6))-1)+Liquidity_30Y!H13)</x:f>
        <x:v>920048.201878148</x:v>
      </x:c>
      <x:c r="H18" s="16" t="n">
        <x:f>MAX(0,G18*(1+EXP((LN(1+Assumptions!$C$60)-0.5*Assumptions!$C$61^2)+Assumptions!$C$61*((RAND()+RAND()+RAND()+RAND()+RAND()+RAND()+RAND()+RAND()+RAND()+RAND()+RAND()+RAND())-6))-1)+Liquidity_30Y!I13)</x:f>
        <x:v>905952.1547517966</x:v>
      </x:c>
      <x:c r="I18" s="16" t="n">
        <x:f>MAX(0,H18*(1+EXP((LN(1+Assumptions!$C$60)-0.5*Assumptions!$C$61^2)+Assumptions!$C$61*((RAND()+RAND()+RAND()+RAND()+RAND()+RAND()+RAND()+RAND()+RAND()+RAND()+RAND()+RAND())-6))-1)+Liquidity_30Y!J13)</x:f>
        <x:v>668424.6012017654</x:v>
      </x:c>
      <x:c r="J18" s="16" t="n">
        <x:f>MAX(0,I18*(1+EXP((LN(1+Assumptions!$C$60)-0.5*Assumptions!$C$61^2)+Assumptions!$C$61*((RAND()+RAND()+RAND()+RAND()+RAND()+RAND()+RAND()+RAND()+RAND()+RAND()+RAND()+RAND())-6))-1)+Liquidity_30Y!K13)</x:f>
        <x:v>844117.3552765652</x:v>
      </x:c>
      <x:c r="K18" s="16" t="n">
        <x:f>MAX(0,J18*(1+EXP((LN(1+Assumptions!$C$60)-0.5*Assumptions!$C$61^2)+Assumptions!$C$61*((RAND()+RAND()+RAND()+RAND()+RAND()+RAND()+RAND()+RAND()+RAND()+RAND()+RAND()+RAND())-6))-1)+Liquidity_30Y!L13)</x:f>
        <x:v>812788.3664868153</x:v>
      </x:c>
      <x:c r="L18" s="16" t="n">
        <x:f>MAX(0,K18*(1+EXP((LN(1+Assumptions!$C$60)-0.5*Assumptions!$C$61^2)+Assumptions!$C$61*((RAND()+RAND()+RAND()+RAND()+RAND()+RAND()+RAND()+RAND()+RAND()+RAND()+RAND()+RAND())-6))-1)+Liquidity_30Y!M13)</x:f>
        <x:v>1037813.7830747869</x:v>
      </x:c>
      <x:c r="M18" s="16" t="n">
        <x:f>MAX(0,L18*(1+EXP((LN(1+Assumptions!$C$60)-0.5*Assumptions!$C$61^2)+Assumptions!$C$61*((RAND()+RAND()+RAND()+RAND()+RAND()+RAND()+RAND()+RAND()+RAND()+RAND()+RAND()+RAND())-6))-1)+Liquidity_30Y!N13)</x:f>
        <x:v>1097729.1118234375</x:v>
      </x:c>
      <x:c r="N18" s="16" t="n">
        <x:f>MAX(0,M18*(1+EXP((LN(1+Assumptions!$C$60)-0.5*Assumptions!$C$61^2)+Assumptions!$C$61*((RAND()+RAND()+RAND()+RAND()+RAND()+RAND()+RAND()+RAND()+RAND()+RAND()+RAND()+RAND())-6))-1)+Liquidity_30Y!O13)</x:f>
        <x:v>1301776.1644972411</x:v>
      </x:c>
      <x:c r="O18" s="16" t="n">
        <x:f>MAX(0,N18*(1+EXP((LN(1+Assumptions!$C$60)-0.5*Assumptions!$C$61^2)+Assumptions!$C$61*((RAND()+RAND()+RAND()+RAND()+RAND()+RAND()+RAND()+RAND()+RAND()+RAND()+RAND()+RAND())-6))-1)+Liquidity_30Y!P13)</x:f>
        <x:v>1547753.7961021469</x:v>
      </x:c>
      <x:c r="P18" s="16" t="n">
        <x:f>MAX(0,O18*(1+EXP((LN(1+Assumptions!$C$60)-0.5*Assumptions!$C$61^2)+Assumptions!$C$61*((RAND()+RAND()+RAND()+RAND()+RAND()+RAND()+RAND()+RAND()+RAND()+RAND()+RAND()+RAND())-6))-1)+Liquidity_30Y!Q13)</x:f>
        <x:v>1807008.4076537504</x:v>
      </x:c>
      <x:c r="Q18" s="16" t="n">
        <x:f>MAX(0,P18*(1+EXP((LN(1+Assumptions!$C$60)-0.5*Assumptions!$C$61^2)+Assumptions!$C$61*((RAND()+RAND()+RAND()+RAND()+RAND()+RAND()+RAND()+RAND()+RAND()+RAND()+RAND()+RAND())-6))-1)+Liquidity_30Y!R13)</x:f>
        <x:v>1941856.4345109295</x:v>
      </x:c>
      <x:c r="R18" s="16" t="n">
        <x:f>MAX(0,Q18*(1+EXP((LN(1+Assumptions!$C$60)-0.5*Assumptions!$C$61^2)+Assumptions!$C$61*((RAND()+RAND()+RAND()+RAND()+RAND()+RAND()+RAND()+RAND()+RAND()+RAND()+RAND()+RAND())-6))-1)+Liquidity_30Y!S13)</x:f>
        <x:v>2540635.974312213</x:v>
      </x:c>
      <x:c r="S18" s="16" t="n">
        <x:f>MAX(0,R18*(1+EXP((LN(1+Assumptions!$C$60)-0.5*Assumptions!$C$61^2)+Assumptions!$C$61*((RAND()+RAND()+RAND()+RAND()+RAND()+RAND()+RAND()+RAND()+RAND()+RAND()+RAND()+RAND())-6))-1)+Liquidity_30Y!T13)</x:f>
        <x:v>1902421.8266279385</x:v>
      </x:c>
      <x:c r="T18" s="16" t="n">
        <x:f>MAX(0,S18*(1+EXP((LN(1+Assumptions!$C$60)-0.5*Assumptions!$C$61^2)+Assumptions!$C$61*((RAND()+RAND()+RAND()+RAND()+RAND()+RAND()+RAND()+RAND()+RAND()+RAND()+RAND()+RAND())-6))-1)+Liquidity_30Y!U13)</x:f>
        <x:v>2068753.2924468578</x:v>
      </x:c>
      <x:c r="U18" s="16" t="n">
        <x:f>MAX(0,T18*(1+EXP((LN(1+Assumptions!$C$60)-0.5*Assumptions!$C$61^2)+Assumptions!$C$61*((RAND()+RAND()+RAND()+RAND()+RAND()+RAND()+RAND()+RAND()+RAND()+RAND()+RAND()+RAND())-6))-1)+Liquidity_30Y!V13)</x:f>
        <x:v>2124766.1443387023</x:v>
      </x:c>
      <x:c r="V18" s="16" t="n">
        <x:f>MAX(0,U18*(1+EXP((LN(1+Assumptions!$C$60)-0.5*Assumptions!$C$61^2)+Assumptions!$C$61*((RAND()+RAND()+RAND()+RAND()+RAND()+RAND()+RAND()+RAND()+RAND()+RAND()+RAND()+RAND())-6))-1)+Liquidity_30Y!W13)</x:f>
        <x:v>2162008.6746218977</x:v>
      </x:c>
      <x:c r="W18" s="16" t="n">
        <x:f>MAX(0,V18*(1+EXP((LN(1+Assumptions!$C$60)-0.5*Assumptions!$C$61^2)+Assumptions!$C$61*((RAND()+RAND()+RAND()+RAND()+RAND()+RAND()+RAND()+RAND()+RAND()+RAND()+RAND()+RAND())-6))-1)+Liquidity_30Y!X13)</x:f>
        <x:v>2202397.3390502734</x:v>
      </x:c>
      <x:c r="X18" s="16" t="n">
        <x:f>MAX(0,W18*(1+EXP((LN(1+Assumptions!$C$60)-0.5*Assumptions!$C$61^2)+Assumptions!$C$61*((RAND()+RAND()+RAND()+RAND()+RAND()+RAND()+RAND()+RAND()+RAND()+RAND()+RAND()+RAND())-6))-1)+Liquidity_30Y!Y13)</x:f>
        <x:v>2224839.998681454</x:v>
      </x:c>
      <x:c r="Y18" s="16" t="n">
        <x:f>MAX(0,X18*(1+EXP((LN(1+Assumptions!$C$60)-0.5*Assumptions!$C$61^2)+Assumptions!$C$61*((RAND()+RAND()+RAND()+RAND()+RAND()+RAND()+RAND()+RAND()+RAND()+RAND()+RAND()+RAND())-6))-1)+Liquidity_30Y!Z13)</x:f>
        <x:v>2412618.4284921247</x:v>
      </x:c>
      <x:c r="Z18" s="16" t="n">
        <x:f>MAX(0,Y18*(1+EXP((LN(1+Assumptions!$C$60)-0.5*Assumptions!$C$61^2)+Assumptions!$C$61*((RAND()+RAND()+RAND()+RAND()+RAND()+RAND()+RAND()+RAND()+RAND()+RAND()+RAND()+RAND())-6))-1)+Liquidity_30Y!AA13)</x:f>
        <x:v>2010960.143361766</x:v>
      </x:c>
      <x:c r="AA18" s="16" t="n">
        <x:f>MAX(0,Z18*(1+EXP((LN(1+Assumptions!$C$60)-0.5*Assumptions!$C$61^2)+Assumptions!$C$61*((RAND()+RAND()+RAND()+RAND()+RAND()+RAND()+RAND()+RAND()+RAND()+RAND()+RAND()+RAND())-6))-1)+Liquidity_30Y!AB13)</x:f>
        <x:v>2242583.3161529503</x:v>
      </x:c>
      <x:c r="AB18" s="16" t="n">
        <x:f>MAX(0,AA18*(1+EXP((LN(1+Assumptions!$C$60)-0.5*Assumptions!$C$61^2)+Assumptions!$C$61*((RAND()+RAND()+RAND()+RAND()+RAND()+RAND()+RAND()+RAND()+RAND()+RAND()+RAND()+RAND())-6))-1)+Liquidity_30Y!AC13)</x:f>
        <x:v>2938196.730844449</x:v>
      </x:c>
      <x:c r="AC18" s="16" t="n">
        <x:f>MAX(0,AB18*(1+EXP((LN(1+Assumptions!$C$60)-0.5*Assumptions!$C$61^2)+Assumptions!$C$61*((RAND()+RAND()+RAND()+RAND()+RAND()+RAND()+RAND()+RAND()+RAND()+RAND()+RAND()+RAND())-6))-1)+Liquidity_30Y!AD13)</x:f>
        <x:v>3381085.9249344734</x:v>
      </x:c>
      <x:c r="AD18" s="16" t="n">
        <x:f>MAX(0,AC18*(1+EXP((LN(1+Assumptions!$C$60)-0.5*Assumptions!$C$61^2)+Assumptions!$C$61*((RAND()+RAND()+RAND()+RAND()+RAND()+RAND()+RAND()+RAND()+RAND()+RAND()+RAND()+RAND())-6))-1)+Liquidity_30Y!AE13)</x:f>
        <x:v>3305360.7093124674</x:v>
      </x:c>
      <x:c r="AE18" s="16" t="n">
        <x:f>MAX(0,AD18*(1+EXP((LN(1+Assumptions!$C$60)-0.5*Assumptions!$C$61^2)+Assumptions!$C$61*((RAND()+RAND()+RAND()+RAND()+RAND()+RAND()+RAND()+RAND()+RAND()+RAND()+RAND()+RAND())-6))-1)+Liquidity_30Y!AF13)</x:f>
        <x:v>4204438.940966589</x:v>
      </x:c>
      <x:c r="AF18" s="16" t="n">
        <x:f>MAX(0,AE18*(1+EXP((LN(1+Assumptions!$C$60)-0.5*Assumptions!$C$61^2)+Assumptions!$C$61*((RAND()+RAND()+RAND()+RAND()+RAND()+RAND()+RAND()+RAND()+RAND()+RAND()+RAND()+RAND())-6))-1)+Liquidity_30Y!AG13)</x:f>
        <x:v>3741624.5639970796</x:v>
      </x:c>
    </x:row>
    <x:row r="19">
      <x:c r="A19" s="39">
        <x:v>15</x:v>
      </x:c>
      <x:c r="B19" s="16" t="n">
        <x:f>Liquidity_30Y!C14</x:f>
        <x:v>1029031.25</x:v>
      </x:c>
      <x:c r="C19" s="16" t="n">
        <x:f>MAX(0,B19*(1+EXP((LN(1+Assumptions!$C$60)-0.5*Assumptions!$C$61^2)+Assumptions!$C$61*((RAND()+RAND()+RAND()+RAND()+RAND()+RAND()+RAND()+RAND()+RAND()+RAND()+RAND()+RAND())-6))-1)+Liquidity_30Y!D13)</x:f>
        <x:v>1185747.927927114</x:v>
      </x:c>
      <x:c r="D19" s="16" t="n">
        <x:f>MAX(0,C19*(1+EXP((LN(1+Assumptions!$C$60)-0.5*Assumptions!$C$61^2)+Assumptions!$C$61*((RAND()+RAND()+RAND()+RAND()+RAND()+RAND()+RAND()+RAND()+RAND()+RAND()+RAND()+RAND())-6))-1)+Liquidity_30Y!E13)</x:f>
        <x:v>1314357.6006049</x:v>
      </x:c>
      <x:c r="E19" s="16" t="n">
        <x:f>MAX(0,D19*(1+EXP((LN(1+Assumptions!$C$60)-0.5*Assumptions!$C$61^2)+Assumptions!$C$61*((RAND()+RAND()+RAND()+RAND()+RAND()+RAND()+RAND()+RAND()+RAND()+RAND()+RAND()+RAND())-6))-1)+Liquidity_30Y!F13)</x:f>
        <x:v>1138268.7352662482</x:v>
      </x:c>
      <x:c r="F19" s="16" t="n">
        <x:f>MAX(0,E19*(1+EXP((LN(1+Assumptions!$C$60)-0.5*Assumptions!$C$61^2)+Assumptions!$C$61*((RAND()+RAND()+RAND()+RAND()+RAND()+RAND()+RAND()+RAND()+RAND()+RAND()+RAND()+RAND())-6))-1)+Liquidity_30Y!G13)</x:f>
        <x:v>896141.9807797866</x:v>
      </x:c>
      <x:c r="G19" s="16" t="n">
        <x:f>MAX(0,F19*(1+EXP((LN(1+Assumptions!$C$60)-0.5*Assumptions!$C$61^2)+Assumptions!$C$61*((RAND()+RAND()+RAND()+RAND()+RAND()+RAND()+RAND()+RAND()+RAND()+RAND()+RAND()+RAND())-6))-1)+Liquidity_30Y!H13)</x:f>
        <x:v>939913.7944474515</x:v>
      </x:c>
      <x:c r="H19" s="16" t="n">
        <x:f>MAX(0,G19*(1+EXP((LN(1+Assumptions!$C$60)-0.5*Assumptions!$C$61^2)+Assumptions!$C$61*((RAND()+RAND()+RAND()+RAND()+RAND()+RAND()+RAND()+RAND()+RAND()+RAND()+RAND()+RAND())-6))-1)+Liquidity_30Y!I13)</x:f>
        <x:v>1156934.9643767874</x:v>
      </x:c>
      <x:c r="I19" s="16" t="n">
        <x:f>MAX(0,H19*(1+EXP((LN(1+Assumptions!$C$60)-0.5*Assumptions!$C$61^2)+Assumptions!$C$61*((RAND()+RAND()+RAND()+RAND()+RAND()+RAND()+RAND()+RAND()+RAND()+RAND()+RAND()+RAND())-6))-1)+Liquidity_30Y!J13)</x:f>
        <x:v>1068559.060232547</x:v>
      </x:c>
      <x:c r="J19" s="16" t="n">
        <x:f>MAX(0,I19*(1+EXP((LN(1+Assumptions!$C$60)-0.5*Assumptions!$C$61^2)+Assumptions!$C$61*((RAND()+RAND()+RAND()+RAND()+RAND()+RAND()+RAND()+RAND()+RAND()+RAND()+RAND()+RAND())-6))-1)+Liquidity_30Y!K13)</x:f>
        <x:v>799717.1605907489</x:v>
      </x:c>
      <x:c r="K19" s="16" t="n">
        <x:f>MAX(0,J19*(1+EXP((LN(1+Assumptions!$C$60)-0.5*Assumptions!$C$61^2)+Assumptions!$C$61*((RAND()+RAND()+RAND()+RAND()+RAND()+RAND()+RAND()+RAND()+RAND()+RAND()+RAND()+RAND())-6))-1)+Liquidity_30Y!L13)</x:f>
        <x:v>890416.3060658285</x:v>
      </x:c>
      <x:c r="L19" s="16" t="n">
        <x:f>MAX(0,K19*(1+EXP((LN(1+Assumptions!$C$60)-0.5*Assumptions!$C$61^2)+Assumptions!$C$61*((RAND()+RAND()+RAND()+RAND()+RAND()+RAND()+RAND()+RAND()+RAND()+RAND()+RAND()+RAND())-6))-1)+Liquidity_30Y!M13)</x:f>
        <x:v>949205.3030287628</x:v>
      </x:c>
      <x:c r="M19" s="16" t="n">
        <x:f>MAX(0,L19*(1+EXP((LN(1+Assumptions!$C$60)-0.5*Assumptions!$C$61^2)+Assumptions!$C$61*((RAND()+RAND()+RAND()+RAND()+RAND()+RAND()+RAND()+RAND()+RAND()+RAND()+RAND()+RAND())-6))-1)+Liquidity_30Y!N13)</x:f>
        <x:v>1349418.8004735177</x:v>
      </x:c>
      <x:c r="N19" s="16" t="n">
        <x:f>MAX(0,M19*(1+EXP((LN(1+Assumptions!$C$60)-0.5*Assumptions!$C$61^2)+Assumptions!$C$61*((RAND()+RAND()+RAND()+RAND()+RAND()+RAND()+RAND()+RAND()+RAND()+RAND()+RAND()+RAND())-6))-1)+Liquidity_30Y!O13)</x:f>
        <x:v>1421423.4844658405</x:v>
      </x:c>
      <x:c r="O19" s="16" t="n">
        <x:f>MAX(0,N19*(1+EXP((LN(1+Assumptions!$C$60)-0.5*Assumptions!$C$61^2)+Assumptions!$C$61*((RAND()+RAND()+RAND()+RAND()+RAND()+RAND()+RAND()+RAND()+RAND()+RAND()+RAND()+RAND())-6))-1)+Liquidity_30Y!P13)</x:f>
        <x:v>1597730.2663756218</x:v>
      </x:c>
      <x:c r="P19" s="16" t="n">
        <x:f>MAX(0,O19*(1+EXP((LN(1+Assumptions!$C$60)-0.5*Assumptions!$C$61^2)+Assumptions!$C$61*((RAND()+RAND()+RAND()+RAND()+RAND()+RAND()+RAND()+RAND()+RAND()+RAND()+RAND()+RAND())-6))-1)+Liquidity_30Y!Q13)</x:f>
        <x:v>1585934.6448277682</x:v>
      </x:c>
      <x:c r="Q19" s="16" t="n">
        <x:f>MAX(0,P19*(1+EXP((LN(1+Assumptions!$C$60)-0.5*Assumptions!$C$61^2)+Assumptions!$C$61*((RAND()+RAND()+RAND()+RAND()+RAND()+RAND()+RAND()+RAND()+RAND()+RAND()+RAND()+RAND())-6))-1)+Liquidity_30Y!R13)</x:f>
        <x:v>1895423.3507023444</x:v>
      </x:c>
      <x:c r="R19" s="16" t="n">
        <x:f>MAX(0,Q19*(1+EXP((LN(1+Assumptions!$C$60)-0.5*Assumptions!$C$61^2)+Assumptions!$C$61*((RAND()+RAND()+RAND()+RAND()+RAND()+RAND()+RAND()+RAND()+RAND()+RAND()+RAND()+RAND())-6))-1)+Liquidity_30Y!S13)</x:f>
        <x:v>2365084.1536336876</x:v>
      </x:c>
      <x:c r="S19" s="16" t="n">
        <x:f>MAX(0,R19*(1+EXP((LN(1+Assumptions!$C$60)-0.5*Assumptions!$C$61^2)+Assumptions!$C$61*((RAND()+RAND()+RAND()+RAND()+RAND()+RAND()+RAND()+RAND()+RAND()+RAND()+RAND()+RAND())-6))-1)+Liquidity_30Y!T13)</x:f>
        <x:v>2535481.955083789</x:v>
      </x:c>
      <x:c r="T19" s="16" t="n">
        <x:f>MAX(0,S19*(1+EXP((LN(1+Assumptions!$C$60)-0.5*Assumptions!$C$61^2)+Assumptions!$C$61*((RAND()+RAND()+RAND()+RAND()+RAND()+RAND()+RAND()+RAND()+RAND()+RAND()+RAND()+RAND())-6))-1)+Liquidity_30Y!U13)</x:f>
        <x:v>2720031.8540232196</x:v>
      </x:c>
      <x:c r="U19" s="16" t="n">
        <x:f>MAX(0,T19*(1+EXP((LN(1+Assumptions!$C$60)-0.5*Assumptions!$C$61^2)+Assumptions!$C$61*((RAND()+RAND()+RAND()+RAND()+RAND()+RAND()+RAND()+RAND()+RAND()+RAND()+RAND()+RAND())-6))-1)+Liquidity_30Y!V13)</x:f>
        <x:v>3066661.970978987</x:v>
      </x:c>
      <x:c r="V19" s="16" t="n">
        <x:f>MAX(0,U19*(1+EXP((LN(1+Assumptions!$C$60)-0.5*Assumptions!$C$61^2)+Assumptions!$C$61*((RAND()+RAND()+RAND()+RAND()+RAND()+RAND()+RAND()+RAND()+RAND()+RAND()+RAND()+RAND())-6))-1)+Liquidity_30Y!W13)</x:f>
        <x:v>3038699.9758610534</x:v>
      </x:c>
      <x:c r="W19" s="16" t="n">
        <x:f>MAX(0,V19*(1+EXP((LN(1+Assumptions!$C$60)-0.5*Assumptions!$C$61^2)+Assumptions!$C$61*((RAND()+RAND()+RAND()+RAND()+RAND()+RAND()+RAND()+RAND()+RAND()+RAND()+RAND()+RAND())-6))-1)+Liquidity_30Y!X13)</x:f>
        <x:v>2553432.2881068466</x:v>
      </x:c>
      <x:c r="X19" s="16" t="n">
        <x:f>MAX(0,W19*(1+EXP((LN(1+Assumptions!$C$60)-0.5*Assumptions!$C$61^2)+Assumptions!$C$61*((RAND()+RAND()+RAND()+RAND()+RAND()+RAND()+RAND()+RAND()+RAND()+RAND()+RAND()+RAND())-6))-1)+Liquidity_30Y!Y13)</x:f>
        <x:v>2794609.037300937</x:v>
      </x:c>
      <x:c r="Y19" s="16" t="n">
        <x:f>MAX(0,X19*(1+EXP((LN(1+Assumptions!$C$60)-0.5*Assumptions!$C$61^2)+Assumptions!$C$61*((RAND()+RAND()+RAND()+RAND()+RAND()+RAND()+RAND()+RAND()+RAND()+RAND()+RAND()+RAND())-6))-1)+Liquidity_30Y!Z13)</x:f>
        <x:v>3083464.51537757</x:v>
      </x:c>
      <x:c r="Z19" s="16" t="n">
        <x:f>MAX(0,Y19*(1+EXP((LN(1+Assumptions!$C$60)-0.5*Assumptions!$C$61^2)+Assumptions!$C$61*((RAND()+RAND()+RAND()+RAND()+RAND()+RAND()+RAND()+RAND()+RAND()+RAND()+RAND()+RAND())-6))-1)+Liquidity_30Y!AA13)</x:f>
        <x:v>3321773.6474707024</x:v>
      </x:c>
      <x:c r="AA19" s="16" t="n">
        <x:f>MAX(0,Z19*(1+EXP((LN(1+Assumptions!$C$60)-0.5*Assumptions!$C$61^2)+Assumptions!$C$61*((RAND()+RAND()+RAND()+RAND()+RAND()+RAND()+RAND()+RAND()+RAND()+RAND()+RAND()+RAND())-6))-1)+Liquidity_30Y!AB13)</x:f>
        <x:v>3584303.6254001</x:v>
      </x:c>
      <x:c r="AB19" s="16" t="n">
        <x:f>MAX(0,AA19*(1+EXP((LN(1+Assumptions!$C$60)-0.5*Assumptions!$C$61^2)+Assumptions!$C$61*((RAND()+RAND()+RAND()+RAND()+RAND()+RAND()+RAND()+RAND()+RAND()+RAND()+RAND()+RAND())-6))-1)+Liquidity_30Y!AC13)</x:f>
        <x:v>3112281.5846792767</x:v>
      </x:c>
      <x:c r="AC19" s="16" t="n">
        <x:f>MAX(0,AB19*(1+EXP((LN(1+Assumptions!$C$60)-0.5*Assumptions!$C$61^2)+Assumptions!$C$61*((RAND()+RAND()+RAND()+RAND()+RAND()+RAND()+RAND()+RAND()+RAND()+RAND()+RAND()+RAND())-6))-1)+Liquidity_30Y!AD13)</x:f>
        <x:v>2675414.001319227</x:v>
      </x:c>
      <x:c r="AD19" s="16" t="n">
        <x:f>MAX(0,AC19*(1+EXP((LN(1+Assumptions!$C$60)-0.5*Assumptions!$C$61^2)+Assumptions!$C$61*((RAND()+RAND()+RAND()+RAND()+RAND()+RAND()+RAND()+RAND()+RAND()+RAND()+RAND()+RAND())-6))-1)+Liquidity_30Y!AE13)</x:f>
        <x:v>2812720.2391370335</x:v>
      </x:c>
      <x:c r="AE19" s="16" t="n">
        <x:f>MAX(0,AD19*(1+EXP((LN(1+Assumptions!$C$60)-0.5*Assumptions!$C$61^2)+Assumptions!$C$61*((RAND()+RAND()+RAND()+RAND()+RAND()+RAND()+RAND()+RAND()+RAND()+RAND()+RAND()+RAND())-6))-1)+Liquidity_30Y!AF13)</x:f>
        <x:v>2647042.1308438494</x:v>
      </x:c>
      <x:c r="AF19" s="16" t="n">
        <x:f>MAX(0,AE19*(1+EXP((LN(1+Assumptions!$C$60)-0.5*Assumptions!$C$61^2)+Assumptions!$C$61*((RAND()+RAND()+RAND()+RAND()+RAND()+RAND()+RAND()+RAND()+RAND()+RAND()+RAND()+RAND())-6))-1)+Liquidity_30Y!AG13)</x:f>
        <x:v>2903190.270598716</x:v>
      </x:c>
    </x:row>
    <x:row r="20">
      <x:c r="A20" s="39">
        <x:v>16</x:v>
      </x:c>
      <x:c r="B20" s="16" t="n">
        <x:f>Liquidity_30Y!C14</x:f>
        <x:v>1029031.25</x:v>
      </x:c>
      <x:c r="C20" s="16" t="n">
        <x:f>MAX(0,B20*(1+EXP((LN(1+Assumptions!$C$60)-0.5*Assumptions!$C$61^2)+Assumptions!$C$61*((RAND()+RAND()+RAND()+RAND()+RAND()+RAND()+RAND()+RAND()+RAND()+RAND()+RAND()+RAND())-6))-1)+Liquidity_30Y!D13)</x:f>
        <x:v>900328.594930972</x:v>
      </x:c>
      <x:c r="D20" s="16" t="n">
        <x:f>MAX(0,C20*(1+EXP((LN(1+Assumptions!$C$60)-0.5*Assumptions!$C$61^2)+Assumptions!$C$61*((RAND()+RAND()+RAND()+RAND()+RAND()+RAND()+RAND()+RAND()+RAND()+RAND()+RAND()+RAND())-6))-1)+Liquidity_30Y!E13)</x:f>
        <x:v>997935.1215093213</x:v>
      </x:c>
      <x:c r="E20" s="16" t="n">
        <x:f>MAX(0,D20*(1+EXP((LN(1+Assumptions!$C$60)-0.5*Assumptions!$C$61^2)+Assumptions!$C$61*((RAND()+RAND()+RAND()+RAND()+RAND()+RAND()+RAND()+RAND()+RAND()+RAND()+RAND()+RAND())-6))-1)+Liquidity_30Y!F13)</x:f>
        <x:v>1025653.0481460933</x:v>
      </x:c>
      <x:c r="F20" s="16" t="n">
        <x:f>MAX(0,E20*(1+EXP((LN(1+Assumptions!$C$60)-0.5*Assumptions!$C$61^2)+Assumptions!$C$61*((RAND()+RAND()+RAND()+RAND()+RAND()+RAND()+RAND()+RAND()+RAND()+RAND()+RAND()+RAND())-6))-1)+Liquidity_30Y!G13)</x:f>
        <x:v>1252640.5359673738</x:v>
      </x:c>
      <x:c r="G20" s="16" t="n">
        <x:f>MAX(0,F20*(1+EXP((LN(1+Assumptions!$C$60)-0.5*Assumptions!$C$61^2)+Assumptions!$C$61*((RAND()+RAND()+RAND()+RAND()+RAND()+RAND()+RAND()+RAND()+RAND()+RAND()+RAND()+RAND())-6))-1)+Liquidity_30Y!H13)</x:f>
        <x:v>1648594.3432477699</x:v>
      </x:c>
      <x:c r="H20" s="16" t="n">
        <x:f>MAX(0,G20*(1+EXP((LN(1+Assumptions!$C$60)-0.5*Assumptions!$C$61^2)+Assumptions!$C$61*((RAND()+RAND()+RAND()+RAND()+RAND()+RAND()+RAND()+RAND()+RAND()+RAND()+RAND()+RAND())-6))-1)+Liquidity_30Y!I13)</x:f>
        <x:v>1443923.9346379738</x:v>
      </x:c>
      <x:c r="I20" s="16" t="n">
        <x:f>MAX(0,H20*(1+EXP((LN(1+Assumptions!$C$60)-0.5*Assumptions!$C$61^2)+Assumptions!$C$61*((RAND()+RAND()+RAND()+RAND()+RAND()+RAND()+RAND()+RAND()+RAND()+RAND()+RAND()+RAND())-6))-1)+Liquidity_30Y!J13)</x:f>
        <x:v>1532281.7750311939</x:v>
      </x:c>
      <x:c r="J20" s="16" t="n">
        <x:f>MAX(0,I20*(1+EXP((LN(1+Assumptions!$C$60)-0.5*Assumptions!$C$61^2)+Assumptions!$C$61*((RAND()+RAND()+RAND()+RAND()+RAND()+RAND()+RAND()+RAND()+RAND()+RAND()+RAND()+RAND())-6))-1)+Liquidity_30Y!K13)</x:f>
        <x:v>1230413.1770202136</x:v>
      </x:c>
      <x:c r="K20" s="16" t="n">
        <x:f>MAX(0,J20*(1+EXP((LN(1+Assumptions!$C$60)-0.5*Assumptions!$C$61^2)+Assumptions!$C$61*((RAND()+RAND()+RAND()+RAND()+RAND()+RAND()+RAND()+RAND()+RAND()+RAND()+RAND()+RAND())-6))-1)+Liquidity_30Y!L13)</x:f>
        <x:v>1569260.310441696</x:v>
      </x:c>
      <x:c r="L20" s="16" t="n">
        <x:f>MAX(0,K20*(1+EXP((LN(1+Assumptions!$C$60)-0.5*Assumptions!$C$61^2)+Assumptions!$C$61*((RAND()+RAND()+RAND()+RAND()+RAND()+RAND()+RAND()+RAND()+RAND()+RAND()+RAND()+RAND())-6))-1)+Liquidity_30Y!M13)</x:f>
        <x:v>1651158.1512983227</x:v>
      </x:c>
      <x:c r="M20" s="16" t="n">
        <x:f>MAX(0,L20*(1+EXP((LN(1+Assumptions!$C$60)-0.5*Assumptions!$C$61^2)+Assumptions!$C$61*((RAND()+RAND()+RAND()+RAND()+RAND()+RAND()+RAND()+RAND()+RAND()+RAND()+RAND()+RAND())-6))-1)+Liquidity_30Y!N13)</x:f>
        <x:v>1794160.7136844497</x:v>
      </x:c>
      <x:c r="N20" s="16" t="n">
        <x:f>MAX(0,M20*(1+EXP((LN(1+Assumptions!$C$60)-0.5*Assumptions!$C$61^2)+Assumptions!$C$61*((RAND()+RAND()+RAND()+RAND()+RAND()+RAND()+RAND()+RAND()+RAND()+RAND()+RAND()+RAND())-6))-1)+Liquidity_30Y!O13)</x:f>
        <x:v>2056772.0294842646</x:v>
      </x:c>
      <x:c r="O20" s="16" t="n">
        <x:f>MAX(0,N20*(1+EXP((LN(1+Assumptions!$C$60)-0.5*Assumptions!$C$61^2)+Assumptions!$C$61*((RAND()+RAND()+RAND()+RAND()+RAND()+RAND()+RAND()+RAND()+RAND()+RAND()+RAND()+RAND())-6))-1)+Liquidity_30Y!P13)</x:f>
        <x:v>2305317.5627173716</x:v>
      </x:c>
      <x:c r="P20" s="16" t="n">
        <x:f>MAX(0,O20*(1+EXP((LN(1+Assumptions!$C$60)-0.5*Assumptions!$C$61^2)+Assumptions!$C$61*((RAND()+RAND()+RAND()+RAND()+RAND()+RAND()+RAND()+RAND()+RAND()+RAND()+RAND()+RAND())-6))-1)+Liquidity_30Y!Q13)</x:f>
        <x:v>2756449.594038518</x:v>
      </x:c>
      <x:c r="Q20" s="16" t="n">
        <x:f>MAX(0,P20*(1+EXP((LN(1+Assumptions!$C$60)-0.5*Assumptions!$C$61^2)+Assumptions!$C$61*((RAND()+RAND()+RAND()+RAND()+RAND()+RAND()+RAND()+RAND()+RAND()+RAND()+RAND()+RAND())-6))-1)+Liquidity_30Y!R13)</x:f>
        <x:v>2960171.116347111</x:v>
      </x:c>
      <x:c r="R20" s="16" t="n">
        <x:f>MAX(0,Q20*(1+EXP((LN(1+Assumptions!$C$60)-0.5*Assumptions!$C$61^2)+Assumptions!$C$61*((RAND()+RAND()+RAND()+RAND()+RAND()+RAND()+RAND()+RAND()+RAND()+RAND()+RAND()+RAND())-6))-1)+Liquidity_30Y!S13)</x:f>
        <x:v>2804168.683933181</x:v>
      </x:c>
      <x:c r="S20" s="16" t="n">
        <x:f>MAX(0,R20*(1+EXP((LN(1+Assumptions!$C$60)-0.5*Assumptions!$C$61^2)+Assumptions!$C$61*((RAND()+RAND()+RAND()+RAND()+RAND()+RAND()+RAND()+RAND()+RAND()+RAND()+RAND()+RAND())-6))-1)+Liquidity_30Y!T13)</x:f>
        <x:v>3287978.741487681</x:v>
      </x:c>
      <x:c r="T20" s="16" t="n">
        <x:f>MAX(0,S20*(1+EXP((LN(1+Assumptions!$C$60)-0.5*Assumptions!$C$61^2)+Assumptions!$C$61*((RAND()+RAND()+RAND()+RAND()+RAND()+RAND()+RAND()+RAND()+RAND()+RAND()+RAND()+RAND())-6))-1)+Liquidity_30Y!U13)</x:f>
        <x:v>4222870.343367993</x:v>
      </x:c>
      <x:c r="U20" s="16" t="n">
        <x:f>MAX(0,T20*(1+EXP((LN(1+Assumptions!$C$60)-0.5*Assumptions!$C$61^2)+Assumptions!$C$61*((RAND()+RAND()+RAND()+RAND()+RAND()+RAND()+RAND()+RAND()+RAND()+RAND()+RAND()+RAND())-6))-1)+Liquidity_30Y!V13)</x:f>
        <x:v>3788236.242862031</x:v>
      </x:c>
      <x:c r="V20" s="16" t="n">
        <x:f>MAX(0,U20*(1+EXP((LN(1+Assumptions!$C$60)-0.5*Assumptions!$C$61^2)+Assumptions!$C$61*((RAND()+RAND()+RAND()+RAND()+RAND()+RAND()+RAND()+RAND()+RAND()+RAND()+RAND()+RAND())-6))-1)+Liquidity_30Y!W13)</x:f>
        <x:v>3619733.5769426716</x:v>
      </x:c>
      <x:c r="W20" s="16" t="n">
        <x:f>MAX(0,V20*(1+EXP((LN(1+Assumptions!$C$60)-0.5*Assumptions!$C$61^2)+Assumptions!$C$61*((RAND()+RAND()+RAND()+RAND()+RAND()+RAND()+RAND()+RAND()+RAND()+RAND()+RAND()+RAND())-6))-1)+Liquidity_30Y!X13)</x:f>
        <x:v>5126837.2242437685</x:v>
      </x:c>
      <x:c r="X20" s="16" t="n">
        <x:f>MAX(0,W20*(1+EXP((LN(1+Assumptions!$C$60)-0.5*Assumptions!$C$61^2)+Assumptions!$C$61*((RAND()+RAND()+RAND()+RAND()+RAND()+RAND()+RAND()+RAND()+RAND()+RAND()+RAND()+RAND())-6))-1)+Liquidity_30Y!Y13)</x:f>
        <x:v>6193268.646273281</x:v>
      </x:c>
      <x:c r="Y20" s="16" t="n">
        <x:f>MAX(0,X20*(1+EXP((LN(1+Assumptions!$C$60)-0.5*Assumptions!$C$61^2)+Assumptions!$C$61*((RAND()+RAND()+RAND()+RAND()+RAND()+RAND()+RAND()+RAND()+RAND()+RAND()+RAND()+RAND())-6))-1)+Liquidity_30Y!Z13)</x:f>
        <x:v>6578313.254176097</x:v>
      </x:c>
      <x:c r="Z20" s="16" t="n">
        <x:f>MAX(0,Y20*(1+EXP((LN(1+Assumptions!$C$60)-0.5*Assumptions!$C$61^2)+Assumptions!$C$61*((RAND()+RAND()+RAND()+RAND()+RAND()+RAND()+RAND()+RAND()+RAND()+RAND()+RAND()+RAND())-6))-1)+Liquidity_30Y!AA13)</x:f>
        <x:v>8264647.036603344</x:v>
      </x:c>
      <x:c r="AA20" s="16" t="n">
        <x:f>MAX(0,Z20*(1+EXP((LN(1+Assumptions!$C$60)-0.5*Assumptions!$C$61^2)+Assumptions!$C$61*((RAND()+RAND()+RAND()+RAND()+RAND()+RAND()+RAND()+RAND()+RAND()+RAND()+RAND()+RAND())-6))-1)+Liquidity_30Y!AB13)</x:f>
        <x:v>7472098.052605326</x:v>
      </x:c>
      <x:c r="AB20" s="16" t="n">
        <x:f>MAX(0,AA20*(1+EXP((LN(1+Assumptions!$C$60)-0.5*Assumptions!$C$61^2)+Assumptions!$C$61*((RAND()+RAND()+RAND()+RAND()+RAND()+RAND()+RAND()+RAND()+RAND()+RAND()+RAND()+RAND())-6))-1)+Liquidity_30Y!AC13)</x:f>
        <x:v>9041983.92202141</x:v>
      </x:c>
      <x:c r="AC20" s="16" t="n">
        <x:f>MAX(0,AB20*(1+EXP((LN(1+Assumptions!$C$60)-0.5*Assumptions!$C$61^2)+Assumptions!$C$61*((RAND()+RAND()+RAND()+RAND()+RAND()+RAND()+RAND()+RAND()+RAND()+RAND()+RAND()+RAND())-6))-1)+Liquidity_30Y!AD13)</x:f>
        <x:v>9420560.323960086</x:v>
      </x:c>
      <x:c r="AD20" s="16" t="n">
        <x:f>MAX(0,AC20*(1+EXP((LN(1+Assumptions!$C$60)-0.5*Assumptions!$C$61^2)+Assumptions!$C$61*((RAND()+RAND()+RAND()+RAND()+RAND()+RAND()+RAND()+RAND()+RAND()+RAND()+RAND()+RAND())-6))-1)+Liquidity_30Y!AE13)</x:f>
        <x:v>9648152.910238903</x:v>
      </x:c>
      <x:c r="AE20" s="16" t="n">
        <x:f>MAX(0,AD20*(1+EXP((LN(1+Assumptions!$C$60)-0.5*Assumptions!$C$61^2)+Assumptions!$C$61*((RAND()+RAND()+RAND()+RAND()+RAND()+RAND()+RAND()+RAND()+RAND()+RAND()+RAND()+RAND())-6))-1)+Liquidity_30Y!AF13)</x:f>
        <x:v>11482246.53404872</x:v>
      </x:c>
      <x:c r="AF20" s="16" t="n">
        <x:f>MAX(0,AE20*(1+EXP((LN(1+Assumptions!$C$60)-0.5*Assumptions!$C$61^2)+Assumptions!$C$61*((RAND()+RAND()+RAND()+RAND()+RAND()+RAND()+RAND()+RAND()+RAND()+RAND()+RAND()+RAND())-6))-1)+Liquidity_30Y!AG13)</x:f>
        <x:v>13661791.998447536</x:v>
      </x:c>
    </x:row>
    <x:row r="21">
      <x:c r="A21" s="39">
        <x:v>17</x:v>
      </x:c>
      <x:c r="B21" s="16" t="n">
        <x:f>Liquidity_30Y!C14</x:f>
        <x:v>1029031.25</x:v>
      </x:c>
      <x:c r="C21" s="16" t="n">
        <x:f>MAX(0,B21*(1+EXP((LN(1+Assumptions!$C$60)-0.5*Assumptions!$C$61^2)+Assumptions!$C$61*((RAND()+RAND()+RAND()+RAND()+RAND()+RAND()+RAND()+RAND()+RAND()+RAND()+RAND()+RAND())-6))-1)+Liquidity_30Y!D13)</x:f>
        <x:v>1117434.1963925837</x:v>
      </x:c>
      <x:c r="D21" s="16" t="n">
        <x:f>MAX(0,C21*(1+EXP((LN(1+Assumptions!$C$60)-0.5*Assumptions!$C$61^2)+Assumptions!$C$61*((RAND()+RAND()+RAND()+RAND()+RAND()+RAND()+RAND()+RAND()+RAND()+RAND()+RAND()+RAND())-6))-1)+Liquidity_30Y!E13)</x:f>
        <x:v>1061692.7930375424</x:v>
      </x:c>
      <x:c r="E21" s="16" t="n">
        <x:f>MAX(0,D21*(1+EXP((LN(1+Assumptions!$C$60)-0.5*Assumptions!$C$61^2)+Assumptions!$C$61*((RAND()+RAND()+RAND()+RAND()+RAND()+RAND()+RAND()+RAND()+RAND()+RAND()+RAND()+RAND())-6))-1)+Liquidity_30Y!F13)</x:f>
        <x:v>1341204.4403277717</x:v>
      </x:c>
      <x:c r="F21" s="16" t="n">
        <x:f>MAX(0,E21*(1+EXP((LN(1+Assumptions!$C$60)-0.5*Assumptions!$C$61^2)+Assumptions!$C$61*((RAND()+RAND()+RAND()+RAND()+RAND()+RAND()+RAND()+RAND()+RAND()+RAND()+RAND()+RAND())-6))-1)+Liquidity_30Y!G13)</x:f>
        <x:v>1734285.0940207876</x:v>
      </x:c>
      <x:c r="G21" s="16" t="n">
        <x:f>MAX(0,F21*(1+EXP((LN(1+Assumptions!$C$60)-0.5*Assumptions!$C$61^2)+Assumptions!$C$61*((RAND()+RAND()+RAND()+RAND()+RAND()+RAND()+RAND()+RAND()+RAND()+RAND()+RAND()+RAND())-6))-1)+Liquidity_30Y!H13)</x:f>
        <x:v>1842804.6725211462</x:v>
      </x:c>
      <x:c r="H21" s="16" t="n">
        <x:f>MAX(0,G21*(1+EXP((LN(1+Assumptions!$C$60)-0.5*Assumptions!$C$61^2)+Assumptions!$C$61*((RAND()+RAND()+RAND()+RAND()+RAND()+RAND()+RAND()+RAND()+RAND()+RAND()+RAND()+RAND())-6))-1)+Liquidity_30Y!I13)</x:f>
        <x:v>2094949.5404722684</x:v>
      </x:c>
      <x:c r="I21" s="16" t="n">
        <x:f>MAX(0,H21*(1+EXP((LN(1+Assumptions!$C$60)-0.5*Assumptions!$C$61^2)+Assumptions!$C$61*((RAND()+RAND()+RAND()+RAND()+RAND()+RAND()+RAND()+RAND()+RAND()+RAND()+RAND()+RAND())-6))-1)+Liquidity_30Y!J13)</x:f>
        <x:v>2202001.767810832</x:v>
      </x:c>
      <x:c r="J21" s="16" t="n">
        <x:f>MAX(0,I21*(1+EXP((LN(1+Assumptions!$C$60)-0.5*Assumptions!$C$61^2)+Assumptions!$C$61*((RAND()+RAND()+RAND()+RAND()+RAND()+RAND()+RAND()+RAND()+RAND()+RAND()+RAND()+RAND())-6))-1)+Liquidity_30Y!K13)</x:f>
        <x:v>2154005.1477203723</x:v>
      </x:c>
      <x:c r="K21" s="16" t="n">
        <x:f>MAX(0,J21*(1+EXP((LN(1+Assumptions!$C$60)-0.5*Assumptions!$C$61^2)+Assumptions!$C$61*((RAND()+RAND()+RAND()+RAND()+RAND()+RAND()+RAND()+RAND()+RAND()+RAND()+RAND()+RAND())-6))-1)+Liquidity_30Y!L13)</x:f>
        <x:v>1966334.119850342</x:v>
      </x:c>
      <x:c r="L21" s="16" t="n">
        <x:f>MAX(0,K21*(1+EXP((LN(1+Assumptions!$C$60)-0.5*Assumptions!$C$61^2)+Assumptions!$C$61*((RAND()+RAND()+RAND()+RAND()+RAND()+RAND()+RAND()+RAND()+RAND()+RAND()+RAND()+RAND())-6))-1)+Liquidity_30Y!M13)</x:f>
        <x:v>1972805.7885302543</x:v>
      </x:c>
      <x:c r="M21" s="16" t="n">
        <x:f>MAX(0,L21*(1+EXP((LN(1+Assumptions!$C$60)-0.5*Assumptions!$C$61^2)+Assumptions!$C$61*((RAND()+RAND()+RAND()+RAND()+RAND()+RAND()+RAND()+RAND()+RAND()+RAND()+RAND()+RAND())-6))-1)+Liquidity_30Y!N13)</x:f>
        <x:v>1836788.0071354634</x:v>
      </x:c>
      <x:c r="N21" s="16" t="n">
        <x:f>MAX(0,M21*(1+EXP((LN(1+Assumptions!$C$60)-0.5*Assumptions!$C$61^2)+Assumptions!$C$61*((RAND()+RAND()+RAND()+RAND()+RAND()+RAND()+RAND()+RAND()+RAND()+RAND()+RAND()+RAND())-6))-1)+Liquidity_30Y!O13)</x:f>
        <x:v>1856410.3580076096</x:v>
      </x:c>
      <x:c r="O21" s="16" t="n">
        <x:f>MAX(0,N21*(1+EXP((LN(1+Assumptions!$C$60)-0.5*Assumptions!$C$61^2)+Assumptions!$C$61*((RAND()+RAND()+RAND()+RAND()+RAND()+RAND()+RAND()+RAND()+RAND()+RAND()+RAND()+RAND())-6))-1)+Liquidity_30Y!P13)</x:f>
        <x:v>2258682.4832051047</x:v>
      </x:c>
      <x:c r="P21" s="16" t="n">
        <x:f>MAX(0,O21*(1+EXP((LN(1+Assumptions!$C$60)-0.5*Assumptions!$C$61^2)+Assumptions!$C$61*((RAND()+RAND()+RAND()+RAND()+RAND()+RAND()+RAND()+RAND()+RAND()+RAND()+RAND()+RAND())-6))-1)+Liquidity_30Y!Q13)</x:f>
        <x:v>1933863.664593453</x:v>
      </x:c>
      <x:c r="Q21" s="16" t="n">
        <x:f>MAX(0,P21*(1+EXP((LN(1+Assumptions!$C$60)-0.5*Assumptions!$C$61^2)+Assumptions!$C$61*((RAND()+RAND()+RAND()+RAND()+RAND()+RAND()+RAND()+RAND()+RAND()+RAND()+RAND()+RAND())-6))-1)+Liquidity_30Y!R13)</x:f>
        <x:v>1957533.550762489</x:v>
      </x:c>
      <x:c r="R21" s="16" t="n">
        <x:f>MAX(0,Q21*(1+EXP((LN(1+Assumptions!$C$60)-0.5*Assumptions!$C$61^2)+Assumptions!$C$61*((RAND()+RAND()+RAND()+RAND()+RAND()+RAND()+RAND()+RAND()+RAND()+RAND()+RAND()+RAND())-6))-1)+Liquidity_30Y!S13)</x:f>
        <x:v>2580565.7160522644</x:v>
      </x:c>
      <x:c r="S21" s="16" t="n">
        <x:f>MAX(0,R21*(1+EXP((LN(1+Assumptions!$C$60)-0.5*Assumptions!$C$61^2)+Assumptions!$C$61*((RAND()+RAND()+RAND()+RAND()+RAND()+RAND()+RAND()+RAND()+RAND()+RAND()+RAND()+RAND())-6))-1)+Liquidity_30Y!T13)</x:f>
        <x:v>2334538.8480296256</x:v>
      </x:c>
      <x:c r="T21" s="16" t="n">
        <x:f>MAX(0,S21*(1+EXP((LN(1+Assumptions!$C$60)-0.5*Assumptions!$C$61^2)+Assumptions!$C$61*((RAND()+RAND()+RAND()+RAND()+RAND()+RAND()+RAND()+RAND()+RAND()+RAND()+RAND()+RAND())-6))-1)+Liquidity_30Y!U13)</x:f>
        <x:v>3903800.5639497936</x:v>
      </x:c>
      <x:c r="U21" s="16" t="n">
        <x:f>MAX(0,T21*(1+EXP((LN(1+Assumptions!$C$60)-0.5*Assumptions!$C$61^2)+Assumptions!$C$61*((RAND()+RAND()+RAND()+RAND()+RAND()+RAND()+RAND()+RAND()+RAND()+RAND()+RAND()+RAND())-6))-1)+Liquidity_30Y!V13)</x:f>
        <x:v>3726341.118458339</x:v>
      </x:c>
      <x:c r="V21" s="16" t="n">
        <x:f>MAX(0,U21*(1+EXP((LN(1+Assumptions!$C$60)-0.5*Assumptions!$C$61^2)+Assumptions!$C$61*((RAND()+RAND()+RAND()+RAND()+RAND()+RAND()+RAND()+RAND()+RAND()+RAND()+RAND()+RAND())-6))-1)+Liquidity_30Y!W13)</x:f>
        <x:v>3002299.5040039723</x:v>
      </x:c>
      <x:c r="W21" s="16" t="n">
        <x:f>MAX(0,V21*(1+EXP((LN(1+Assumptions!$C$60)-0.5*Assumptions!$C$61^2)+Assumptions!$C$61*((RAND()+RAND()+RAND()+RAND()+RAND()+RAND()+RAND()+RAND()+RAND()+RAND()+RAND()+RAND())-6))-1)+Liquidity_30Y!X13)</x:f>
        <x:v>2960010.218911146</x:v>
      </x:c>
      <x:c r="X21" s="16" t="n">
        <x:f>MAX(0,W21*(1+EXP((LN(1+Assumptions!$C$60)-0.5*Assumptions!$C$61^2)+Assumptions!$C$61*((RAND()+RAND()+RAND()+RAND()+RAND()+RAND()+RAND()+RAND()+RAND()+RAND()+RAND()+RAND())-6))-1)+Liquidity_30Y!Y13)</x:f>
        <x:v>3414927.0026065866</x:v>
      </x:c>
      <x:c r="Y21" s="16" t="n">
        <x:f>MAX(0,X21*(1+EXP((LN(1+Assumptions!$C$60)-0.5*Assumptions!$C$61^2)+Assumptions!$C$61*((RAND()+RAND()+RAND()+RAND()+RAND()+RAND()+RAND()+RAND()+RAND()+RAND()+RAND()+RAND())-6))-1)+Liquidity_30Y!Z13)</x:f>
        <x:v>3313292.246537935</x:v>
      </x:c>
      <x:c r="Z21" s="16" t="n">
        <x:f>MAX(0,Y21*(1+EXP((LN(1+Assumptions!$C$60)-0.5*Assumptions!$C$61^2)+Assumptions!$C$61*((RAND()+RAND()+RAND()+RAND()+RAND()+RAND()+RAND()+RAND()+RAND()+RAND()+RAND()+RAND())-6))-1)+Liquidity_30Y!AA13)</x:f>
        <x:v>3074240.481823047</x:v>
      </x:c>
      <x:c r="AA21" s="16" t="n">
        <x:f>MAX(0,Z21*(1+EXP((LN(1+Assumptions!$C$60)-0.5*Assumptions!$C$61^2)+Assumptions!$C$61*((RAND()+RAND()+RAND()+RAND()+RAND()+RAND()+RAND()+RAND()+RAND()+RAND()+RAND()+RAND())-6))-1)+Liquidity_30Y!AB13)</x:f>
        <x:v>2690558.3811801625</x:v>
      </x:c>
      <x:c r="AB21" s="16" t="n">
        <x:f>MAX(0,AA21*(1+EXP((LN(1+Assumptions!$C$60)-0.5*Assumptions!$C$61^2)+Assumptions!$C$61*((RAND()+RAND()+RAND()+RAND()+RAND()+RAND()+RAND()+RAND()+RAND()+RAND()+RAND()+RAND())-6))-1)+Liquidity_30Y!AC13)</x:f>
        <x:v>2963366.560294218</x:v>
      </x:c>
      <x:c r="AC21" s="16" t="n">
        <x:f>MAX(0,AB21*(1+EXP((LN(1+Assumptions!$C$60)-0.5*Assumptions!$C$61^2)+Assumptions!$C$61*((RAND()+RAND()+RAND()+RAND()+RAND()+RAND()+RAND()+RAND()+RAND()+RAND()+RAND()+RAND())-6))-1)+Liquidity_30Y!AD13)</x:f>
        <x:v>2195315.57533205</x:v>
      </x:c>
      <x:c r="AD21" s="16" t="n">
        <x:f>MAX(0,AC21*(1+EXP((LN(1+Assumptions!$C$60)-0.5*Assumptions!$C$61^2)+Assumptions!$C$61*((RAND()+RAND()+RAND()+RAND()+RAND()+RAND()+RAND()+RAND()+RAND()+RAND()+RAND()+RAND())-6))-1)+Liquidity_30Y!AE13)</x:f>
        <x:v>2012092.100098662</x:v>
      </x:c>
      <x:c r="AE21" s="16" t="n">
        <x:f>MAX(0,AD21*(1+EXP((LN(1+Assumptions!$C$60)-0.5*Assumptions!$C$61^2)+Assumptions!$C$61*((RAND()+RAND()+RAND()+RAND()+RAND()+RAND()+RAND()+RAND()+RAND()+RAND()+RAND()+RAND())-6))-1)+Liquidity_30Y!AF13)</x:f>
        <x:v>2299277.9015465397</x:v>
      </x:c>
      <x:c r="AF21" s="16" t="n">
        <x:f>MAX(0,AE21*(1+EXP((LN(1+Assumptions!$C$60)-0.5*Assumptions!$C$61^2)+Assumptions!$C$61*((RAND()+RAND()+RAND()+RAND()+RAND()+RAND()+RAND()+RAND()+RAND()+RAND()+RAND()+RAND())-6))-1)+Liquidity_30Y!AG13)</x:f>
        <x:v>3178030.549209981</x:v>
      </x:c>
    </x:row>
    <x:row r="22">
      <x:c r="A22" s="39">
        <x:v>18</x:v>
      </x:c>
      <x:c r="B22" s="16" t="n">
        <x:f>Liquidity_30Y!C14</x:f>
        <x:v>1029031.25</x:v>
      </x:c>
      <x:c r="C22" s="16" t="n">
        <x:f>MAX(0,B22*(1+EXP((LN(1+Assumptions!$C$60)-0.5*Assumptions!$C$61^2)+Assumptions!$C$61*((RAND()+RAND()+RAND()+RAND()+RAND()+RAND()+RAND()+RAND()+RAND()+RAND()+RAND()+RAND())-6))-1)+Liquidity_30Y!D13)</x:f>
        <x:v>1351424.7744354112</x:v>
      </x:c>
      <x:c r="D22" s="16" t="n">
        <x:f>MAX(0,C22*(1+EXP((LN(1+Assumptions!$C$60)-0.5*Assumptions!$C$61^2)+Assumptions!$C$61*((RAND()+RAND()+RAND()+RAND()+RAND()+RAND()+RAND()+RAND()+RAND()+RAND()+RAND()+RAND())-6))-1)+Liquidity_30Y!E13)</x:f>
        <x:v>1402598.0141970727</x:v>
      </x:c>
      <x:c r="E22" s="16" t="n">
        <x:f>MAX(0,D22*(1+EXP((LN(1+Assumptions!$C$60)-0.5*Assumptions!$C$61^2)+Assumptions!$C$61*((RAND()+RAND()+RAND()+RAND()+RAND()+RAND()+RAND()+RAND()+RAND()+RAND()+RAND()+RAND())-6))-1)+Liquidity_30Y!F13)</x:f>
        <x:v>1675034.0134238603</x:v>
      </x:c>
      <x:c r="F22" s="16" t="n">
        <x:f>MAX(0,E22*(1+EXP((LN(1+Assumptions!$C$60)-0.5*Assumptions!$C$61^2)+Assumptions!$C$61*((RAND()+RAND()+RAND()+RAND()+RAND()+RAND()+RAND()+RAND()+RAND()+RAND()+RAND()+RAND())-6))-1)+Liquidity_30Y!G13)</x:f>
        <x:v>1893097.9236425557</x:v>
      </x:c>
      <x:c r="G22" s="16" t="n">
        <x:f>MAX(0,F22*(1+EXP((LN(1+Assumptions!$C$60)-0.5*Assumptions!$C$61^2)+Assumptions!$C$61*((RAND()+RAND()+RAND()+RAND()+RAND()+RAND()+RAND()+RAND()+RAND()+RAND()+RAND()+RAND())-6))-1)+Liquidity_30Y!H13)</x:f>
        <x:v>2273549.5836201827</x:v>
      </x:c>
      <x:c r="H22" s="16" t="n">
        <x:f>MAX(0,G22*(1+EXP((LN(1+Assumptions!$C$60)-0.5*Assumptions!$C$61^2)+Assumptions!$C$61*((RAND()+RAND()+RAND()+RAND()+RAND()+RAND()+RAND()+RAND()+RAND()+RAND()+RAND()+RAND())-6))-1)+Liquidity_30Y!I13)</x:f>
        <x:v>2095640.2773935918</x:v>
      </x:c>
      <x:c r="I22" s="16" t="n">
        <x:f>MAX(0,H22*(1+EXP((LN(1+Assumptions!$C$60)-0.5*Assumptions!$C$61^2)+Assumptions!$C$61*((RAND()+RAND()+RAND()+RAND()+RAND()+RAND()+RAND()+RAND()+RAND()+RAND()+RAND()+RAND())-6))-1)+Liquidity_30Y!J13)</x:f>
        <x:v>2074572.863320992</x:v>
      </x:c>
      <x:c r="J22" s="16" t="n">
        <x:f>MAX(0,I22*(1+EXP((LN(1+Assumptions!$C$60)-0.5*Assumptions!$C$61^2)+Assumptions!$C$61*((RAND()+RAND()+RAND()+RAND()+RAND()+RAND()+RAND()+RAND()+RAND()+RAND()+RAND()+RAND())-6))-1)+Liquidity_30Y!K13)</x:f>
        <x:v>2379996.7323611877</x:v>
      </x:c>
      <x:c r="K22" s="16" t="n">
        <x:f>MAX(0,J22*(1+EXP((LN(1+Assumptions!$C$60)-0.5*Assumptions!$C$61^2)+Assumptions!$C$61*((RAND()+RAND()+RAND()+RAND()+RAND()+RAND()+RAND()+RAND()+RAND()+RAND()+RAND()+RAND())-6))-1)+Liquidity_30Y!L13)</x:f>
        <x:v>2949268.4576505087</x:v>
      </x:c>
      <x:c r="L22" s="16" t="n">
        <x:f>MAX(0,K22*(1+EXP((LN(1+Assumptions!$C$60)-0.5*Assumptions!$C$61^2)+Assumptions!$C$61*((RAND()+RAND()+RAND()+RAND()+RAND()+RAND()+RAND()+RAND()+RAND()+RAND()+RAND()+RAND())-6))-1)+Liquidity_30Y!M13)</x:f>
        <x:v>2861932.7913699634</x:v>
      </x:c>
      <x:c r="M22" s="16" t="n">
        <x:f>MAX(0,L22*(1+EXP((LN(1+Assumptions!$C$60)-0.5*Assumptions!$C$61^2)+Assumptions!$C$61*((RAND()+RAND()+RAND()+RAND()+RAND()+RAND()+RAND()+RAND()+RAND()+RAND()+RAND()+RAND())-6))-1)+Liquidity_30Y!N13)</x:f>
        <x:v>3309934.5564143155</x:v>
      </x:c>
      <x:c r="N22" s="16" t="n">
        <x:f>MAX(0,M22*(1+EXP((LN(1+Assumptions!$C$60)-0.5*Assumptions!$C$61^2)+Assumptions!$C$61*((RAND()+RAND()+RAND()+RAND()+RAND()+RAND()+RAND()+RAND()+RAND()+RAND()+RAND()+RAND())-6))-1)+Liquidity_30Y!O13)</x:f>
        <x:v>5274231.343649748</x:v>
      </x:c>
      <x:c r="O22" s="16" t="n">
        <x:f>MAX(0,N22*(1+EXP((LN(1+Assumptions!$C$60)-0.5*Assumptions!$C$61^2)+Assumptions!$C$61*((RAND()+RAND()+RAND()+RAND()+RAND()+RAND()+RAND()+RAND()+RAND()+RAND()+RAND()+RAND())-6))-1)+Liquidity_30Y!P13)</x:f>
        <x:v>5265541.12530803</x:v>
      </x:c>
      <x:c r="P22" s="16" t="n">
        <x:f>MAX(0,O22*(1+EXP((LN(1+Assumptions!$C$60)-0.5*Assumptions!$C$61^2)+Assumptions!$C$61*((RAND()+RAND()+RAND()+RAND()+RAND()+RAND()+RAND()+RAND()+RAND()+RAND()+RAND()+RAND())-6))-1)+Liquidity_30Y!Q13)</x:f>
        <x:v>4184228.5367882373</x:v>
      </x:c>
      <x:c r="Q22" s="16" t="n">
        <x:f>MAX(0,P22*(1+EXP((LN(1+Assumptions!$C$60)-0.5*Assumptions!$C$61^2)+Assumptions!$C$61*((RAND()+RAND()+RAND()+RAND()+RAND()+RAND()+RAND()+RAND()+RAND()+RAND()+RAND()+RAND())-6))-1)+Liquidity_30Y!R13)</x:f>
        <x:v>3726624.0061126226</x:v>
      </x:c>
      <x:c r="R22" s="16" t="n">
        <x:f>MAX(0,Q22*(1+EXP((LN(1+Assumptions!$C$60)-0.5*Assumptions!$C$61^2)+Assumptions!$C$61*((RAND()+RAND()+RAND()+RAND()+RAND()+RAND()+RAND()+RAND()+RAND()+RAND()+RAND()+RAND())-6))-1)+Liquidity_30Y!S13)</x:f>
        <x:v>3196254.9433101784</x:v>
      </x:c>
      <x:c r="S22" s="16" t="n">
        <x:f>MAX(0,R22*(1+EXP((LN(1+Assumptions!$C$60)-0.5*Assumptions!$C$61^2)+Assumptions!$C$61*((RAND()+RAND()+RAND()+RAND()+RAND()+RAND()+RAND()+RAND()+RAND()+RAND()+RAND()+RAND())-6))-1)+Liquidity_30Y!T13)</x:f>
        <x:v>3057820.234788508</x:v>
      </x:c>
      <x:c r="T22" s="16" t="n">
        <x:f>MAX(0,S22*(1+EXP((LN(1+Assumptions!$C$60)-0.5*Assumptions!$C$61^2)+Assumptions!$C$61*((RAND()+RAND()+RAND()+RAND()+RAND()+RAND()+RAND()+RAND()+RAND()+RAND()+RAND()+RAND())-6))-1)+Liquidity_30Y!U13)</x:f>
        <x:v>3384992.0939834053</x:v>
      </x:c>
      <x:c r="U22" s="16" t="n">
        <x:f>MAX(0,T22*(1+EXP((LN(1+Assumptions!$C$60)-0.5*Assumptions!$C$61^2)+Assumptions!$C$61*((RAND()+RAND()+RAND()+RAND()+RAND()+RAND()+RAND()+RAND()+RAND()+RAND()+RAND()+RAND())-6))-1)+Liquidity_30Y!V13)</x:f>
        <x:v>4235910.384368257</x:v>
      </x:c>
      <x:c r="V22" s="16" t="n">
        <x:f>MAX(0,U22*(1+EXP((LN(1+Assumptions!$C$60)-0.5*Assumptions!$C$61^2)+Assumptions!$C$61*((RAND()+RAND()+RAND()+RAND()+RAND()+RAND()+RAND()+RAND()+RAND()+RAND()+RAND()+RAND())-6))-1)+Liquidity_30Y!W13)</x:f>
        <x:v>3694588.8801425663</x:v>
      </x:c>
      <x:c r="W22" s="16" t="n">
        <x:f>MAX(0,V22*(1+EXP((LN(1+Assumptions!$C$60)-0.5*Assumptions!$C$61^2)+Assumptions!$C$61*((RAND()+RAND()+RAND()+RAND()+RAND()+RAND()+RAND()+RAND()+RAND()+RAND()+RAND()+RAND())-6))-1)+Liquidity_30Y!X13)</x:f>
        <x:v>4136051.8339155708</x:v>
      </x:c>
      <x:c r="X22" s="16" t="n">
        <x:f>MAX(0,W22*(1+EXP((LN(1+Assumptions!$C$60)-0.5*Assumptions!$C$61^2)+Assumptions!$C$61*((RAND()+RAND()+RAND()+RAND()+RAND()+RAND()+RAND()+RAND()+RAND()+RAND()+RAND()+RAND())-6))-1)+Liquidity_30Y!Y13)</x:f>
        <x:v>3390999.283194987</x:v>
      </x:c>
      <x:c r="Y22" s="16" t="n">
        <x:f>MAX(0,X22*(1+EXP((LN(1+Assumptions!$C$60)-0.5*Assumptions!$C$61^2)+Assumptions!$C$61*((RAND()+RAND()+RAND()+RAND()+RAND()+RAND()+RAND()+RAND()+RAND()+RAND()+RAND()+RAND())-6))-1)+Liquidity_30Y!Z13)</x:f>
        <x:v>3429308.464704501</x:v>
      </x:c>
      <x:c r="Z22" s="16" t="n">
        <x:f>MAX(0,Y22*(1+EXP((LN(1+Assumptions!$C$60)-0.5*Assumptions!$C$61^2)+Assumptions!$C$61*((RAND()+RAND()+RAND()+RAND()+RAND()+RAND()+RAND()+RAND()+RAND()+RAND()+RAND()+RAND())-6))-1)+Liquidity_30Y!AA13)</x:f>
        <x:v>3185036.044361144</x:v>
      </x:c>
      <x:c r="AA22" s="16" t="n">
        <x:f>MAX(0,Z22*(1+EXP((LN(1+Assumptions!$C$60)-0.5*Assumptions!$C$61^2)+Assumptions!$C$61*((RAND()+RAND()+RAND()+RAND()+RAND()+RAND()+RAND()+RAND()+RAND()+RAND()+RAND()+RAND())-6))-1)+Liquidity_30Y!AB13)</x:f>
        <x:v>3026952.33776133</x:v>
      </x:c>
      <x:c r="AB22" s="16" t="n">
        <x:f>MAX(0,AA22*(1+EXP((LN(1+Assumptions!$C$60)-0.5*Assumptions!$C$61^2)+Assumptions!$C$61*((RAND()+RAND()+RAND()+RAND()+RAND()+RAND()+RAND()+RAND()+RAND()+RAND()+RAND()+RAND())-6))-1)+Liquidity_30Y!AC13)</x:f>
        <x:v>4736300.833593779</x:v>
      </x:c>
      <x:c r="AC22" s="16" t="n">
        <x:f>MAX(0,AB22*(1+EXP((LN(1+Assumptions!$C$60)-0.5*Assumptions!$C$61^2)+Assumptions!$C$61*((RAND()+RAND()+RAND()+RAND()+RAND()+RAND()+RAND()+RAND()+RAND()+RAND()+RAND()+RAND())-6))-1)+Liquidity_30Y!AD13)</x:f>
        <x:v>4931419.458672939</x:v>
      </x:c>
      <x:c r="AD22" s="16" t="n">
        <x:f>MAX(0,AC22*(1+EXP((LN(1+Assumptions!$C$60)-0.5*Assumptions!$C$61^2)+Assumptions!$C$61*((RAND()+RAND()+RAND()+RAND()+RAND()+RAND()+RAND()+RAND()+RAND()+RAND()+RAND()+RAND())-6))-1)+Liquidity_30Y!AE13)</x:f>
        <x:v>5203409.166536187</x:v>
      </x:c>
      <x:c r="AE22" s="16" t="n">
        <x:f>MAX(0,AD22*(1+EXP((LN(1+Assumptions!$C$60)-0.5*Assumptions!$C$61^2)+Assumptions!$C$61*((RAND()+RAND()+RAND()+RAND()+RAND()+RAND()+RAND()+RAND()+RAND()+RAND()+RAND()+RAND())-6))-1)+Liquidity_30Y!AF13)</x:f>
        <x:v>6433032.6983559495</x:v>
      </x:c>
      <x:c r="AF22" s="16" t="n">
        <x:f>MAX(0,AE22*(1+EXP((LN(1+Assumptions!$C$60)-0.5*Assumptions!$C$61^2)+Assumptions!$C$61*((RAND()+RAND()+RAND()+RAND()+RAND()+RAND()+RAND()+RAND()+RAND()+RAND()+RAND()+RAND())-6))-1)+Liquidity_30Y!AG13)</x:f>
        <x:v>5931274.588921533</x:v>
      </x:c>
    </x:row>
    <x:row r="23">
      <x:c r="A23" s="39">
        <x:v>19</x:v>
      </x:c>
      <x:c r="B23" s="16" t="n">
        <x:f>Liquidity_30Y!C14</x:f>
        <x:v>1029031.25</x:v>
      </x:c>
      <x:c r="C23" s="16" t="n">
        <x:f>MAX(0,B23*(1+EXP((LN(1+Assumptions!$C$60)-0.5*Assumptions!$C$61^2)+Assumptions!$C$61*((RAND()+RAND()+RAND()+RAND()+RAND()+RAND()+RAND()+RAND()+RAND()+RAND()+RAND()+RAND())-6))-1)+Liquidity_30Y!D13)</x:f>
        <x:v>899426.405329225</x:v>
      </x:c>
      <x:c r="D23" s="16" t="n">
        <x:f>MAX(0,C23*(1+EXP((LN(1+Assumptions!$C$60)-0.5*Assumptions!$C$61^2)+Assumptions!$C$61*((RAND()+RAND()+RAND()+RAND()+RAND()+RAND()+RAND()+RAND()+RAND()+RAND()+RAND()+RAND())-6))-1)+Liquidity_30Y!E13)</x:f>
        <x:v>926453.5173739651</x:v>
      </x:c>
      <x:c r="E23" s="16" t="n">
        <x:f>MAX(0,D23*(1+EXP((LN(1+Assumptions!$C$60)-0.5*Assumptions!$C$61^2)+Assumptions!$C$61*((RAND()+RAND()+RAND()+RAND()+RAND()+RAND()+RAND()+RAND()+RAND()+RAND()+RAND()+RAND())-6))-1)+Liquidity_30Y!F13)</x:f>
        <x:v>962489.5761825459</x:v>
      </x:c>
      <x:c r="F23" s="16" t="n">
        <x:f>MAX(0,E23*(1+EXP((LN(1+Assumptions!$C$60)-0.5*Assumptions!$C$61^2)+Assumptions!$C$61*((RAND()+RAND()+RAND()+RAND()+RAND()+RAND()+RAND()+RAND()+RAND()+RAND()+RAND()+RAND())-6))-1)+Liquidity_30Y!G13)</x:f>
        <x:v>935582.4408160853</x:v>
      </x:c>
      <x:c r="G23" s="16" t="n">
        <x:f>MAX(0,F23*(1+EXP((LN(1+Assumptions!$C$60)-0.5*Assumptions!$C$61^2)+Assumptions!$C$61*((RAND()+RAND()+RAND()+RAND()+RAND()+RAND()+RAND()+RAND()+RAND()+RAND()+RAND()+RAND())-6))-1)+Liquidity_30Y!H13)</x:f>
        <x:v>959458.0548169952</x:v>
      </x:c>
      <x:c r="H23" s="16" t="n">
        <x:f>MAX(0,G23*(1+EXP((LN(1+Assumptions!$C$60)-0.5*Assumptions!$C$61^2)+Assumptions!$C$61*((RAND()+RAND()+RAND()+RAND()+RAND()+RAND()+RAND()+RAND()+RAND()+RAND()+RAND()+RAND())-6))-1)+Liquidity_30Y!I13)</x:f>
        <x:v>783470.094635523</x:v>
      </x:c>
      <x:c r="I23" s="16" t="n">
        <x:f>MAX(0,H23*(1+EXP((LN(1+Assumptions!$C$60)-0.5*Assumptions!$C$61^2)+Assumptions!$C$61*((RAND()+RAND()+RAND()+RAND()+RAND()+RAND()+RAND()+RAND()+RAND()+RAND()+RAND()+RAND())-6))-1)+Liquidity_30Y!J13)</x:f>
        <x:v>768396.4663871222</x:v>
      </x:c>
      <x:c r="J23" s="16" t="n">
        <x:f>MAX(0,I23*(1+EXP((LN(1+Assumptions!$C$60)-0.5*Assumptions!$C$61^2)+Assumptions!$C$61*((RAND()+RAND()+RAND()+RAND()+RAND()+RAND()+RAND()+RAND()+RAND()+RAND()+RAND()+RAND())-6))-1)+Liquidity_30Y!K13)</x:f>
        <x:v>904135.8023119963</x:v>
      </x:c>
      <x:c r="K23" s="16" t="n">
        <x:f>MAX(0,J23*(1+EXP((LN(1+Assumptions!$C$60)-0.5*Assumptions!$C$61^2)+Assumptions!$C$61*((RAND()+RAND()+RAND()+RAND()+RAND()+RAND()+RAND()+RAND()+RAND()+RAND()+RAND()+RAND())-6))-1)+Liquidity_30Y!L13)</x:f>
        <x:v>812934.1490217715</x:v>
      </x:c>
      <x:c r="L23" s="16" t="n">
        <x:f>MAX(0,K23*(1+EXP((LN(1+Assumptions!$C$60)-0.5*Assumptions!$C$61^2)+Assumptions!$C$61*((RAND()+RAND()+RAND()+RAND()+RAND()+RAND()+RAND()+RAND()+RAND()+RAND()+RAND()+RAND())-6))-1)+Liquidity_30Y!M13)</x:f>
        <x:v>748182.6636326864</x:v>
      </x:c>
      <x:c r="M23" s="16" t="n">
        <x:f>MAX(0,L23*(1+EXP((LN(1+Assumptions!$C$60)-0.5*Assumptions!$C$61^2)+Assumptions!$C$61*((RAND()+RAND()+RAND()+RAND()+RAND()+RAND()+RAND()+RAND()+RAND()+RAND()+RAND()+RAND())-6))-1)+Liquidity_30Y!N13)</x:f>
        <x:v>766978.7529133417</x:v>
      </x:c>
      <x:c r="N23" s="16" t="n">
        <x:f>MAX(0,M23*(1+EXP((LN(1+Assumptions!$C$60)-0.5*Assumptions!$C$61^2)+Assumptions!$C$61*((RAND()+RAND()+RAND()+RAND()+RAND()+RAND()+RAND()+RAND()+RAND()+RAND()+RAND()+RAND())-6))-1)+Liquidity_30Y!O13)</x:f>
        <x:v>627385.3758723321</x:v>
      </x:c>
      <x:c r="O23" s="16" t="n">
        <x:f>MAX(0,N23*(1+EXP((LN(1+Assumptions!$C$60)-0.5*Assumptions!$C$61^2)+Assumptions!$C$61*((RAND()+RAND()+RAND()+RAND()+RAND()+RAND()+RAND()+RAND()+RAND()+RAND()+RAND()+RAND())-6))-1)+Liquidity_30Y!P13)</x:f>
        <x:v>762800.3544209001</x:v>
      </x:c>
      <x:c r="P23" s="16" t="n">
        <x:f>MAX(0,O23*(1+EXP((LN(1+Assumptions!$C$60)-0.5*Assumptions!$C$61^2)+Assumptions!$C$61*((RAND()+RAND()+RAND()+RAND()+RAND()+RAND()+RAND()+RAND()+RAND()+RAND()+RAND()+RAND())-6))-1)+Liquidity_30Y!Q13)</x:f>
        <x:v>1063849.6100648306</x:v>
      </x:c>
      <x:c r="Q23" s="16" t="n">
        <x:f>MAX(0,P23*(1+EXP((LN(1+Assumptions!$C$60)-0.5*Assumptions!$C$61^2)+Assumptions!$C$61*((RAND()+RAND()+RAND()+RAND()+RAND()+RAND()+RAND()+RAND()+RAND()+RAND()+RAND()+RAND())-6))-1)+Liquidity_30Y!R13)</x:f>
        <x:v>1154159.848198731</x:v>
      </x:c>
      <x:c r="R23" s="16" t="n">
        <x:f>MAX(0,Q23*(1+EXP((LN(1+Assumptions!$C$60)-0.5*Assumptions!$C$61^2)+Assumptions!$C$61*((RAND()+RAND()+RAND()+RAND()+RAND()+RAND()+RAND()+RAND()+RAND()+RAND()+RAND()+RAND())-6))-1)+Liquidity_30Y!S13)</x:f>
        <x:v>971869.5807008164</x:v>
      </x:c>
      <x:c r="S23" s="16" t="n">
        <x:f>MAX(0,R23*(1+EXP((LN(1+Assumptions!$C$60)-0.5*Assumptions!$C$61^2)+Assumptions!$C$61*((RAND()+RAND()+RAND()+RAND()+RAND()+RAND()+RAND()+RAND()+RAND()+RAND()+RAND()+RAND())-6))-1)+Liquidity_30Y!T13)</x:f>
        <x:v>1103637.1117603406</x:v>
      </x:c>
      <x:c r="T23" s="16" t="n">
        <x:f>MAX(0,S23*(1+EXP((LN(1+Assumptions!$C$60)-0.5*Assumptions!$C$61^2)+Assumptions!$C$61*((RAND()+RAND()+RAND()+RAND()+RAND()+RAND()+RAND()+RAND()+RAND()+RAND()+RAND()+RAND())-6))-1)+Liquidity_30Y!U13)</x:f>
        <x:v>1297376.160972429</x:v>
      </x:c>
      <x:c r="U23" s="16" t="n">
        <x:f>MAX(0,T23*(1+EXP((LN(1+Assumptions!$C$60)-0.5*Assumptions!$C$61^2)+Assumptions!$C$61*((RAND()+RAND()+RAND()+RAND()+RAND()+RAND()+RAND()+RAND()+RAND()+RAND()+RAND()+RAND())-6))-1)+Liquidity_30Y!V13)</x:f>
        <x:v>1218712.3239933762</x:v>
      </x:c>
      <x:c r="V23" s="16" t="n">
        <x:f>MAX(0,U23*(1+EXP((LN(1+Assumptions!$C$60)-0.5*Assumptions!$C$61^2)+Assumptions!$C$61*((RAND()+RAND()+RAND()+RAND()+RAND()+RAND()+RAND()+RAND()+RAND()+RAND()+RAND()+RAND())-6))-1)+Liquidity_30Y!W13)</x:f>
        <x:v>1217994.999084669</x:v>
      </x:c>
      <x:c r="W23" s="16" t="n">
        <x:f>MAX(0,V23*(1+EXP((LN(1+Assumptions!$C$60)-0.5*Assumptions!$C$61^2)+Assumptions!$C$61*((RAND()+RAND()+RAND()+RAND()+RAND()+RAND()+RAND()+RAND()+RAND()+RAND()+RAND()+RAND())-6))-1)+Liquidity_30Y!X13)</x:f>
        <x:v>1394045.7557401126</x:v>
      </x:c>
      <x:c r="X23" s="16" t="n">
        <x:f>MAX(0,W23*(1+EXP((LN(1+Assumptions!$C$60)-0.5*Assumptions!$C$61^2)+Assumptions!$C$61*((RAND()+RAND()+RAND()+RAND()+RAND()+RAND()+RAND()+RAND()+RAND()+RAND()+RAND()+RAND())-6))-1)+Liquidity_30Y!Y13)</x:f>
        <x:v>1272734.3329901882</x:v>
      </x:c>
      <x:c r="Y23" s="16" t="n">
        <x:f>MAX(0,X23*(1+EXP((LN(1+Assumptions!$C$60)-0.5*Assumptions!$C$61^2)+Assumptions!$C$61*((RAND()+RAND()+RAND()+RAND()+RAND()+RAND()+RAND()+RAND()+RAND()+RAND()+RAND()+RAND())-6))-1)+Liquidity_30Y!Z13)</x:f>
        <x:v>1595061.597091471</x:v>
      </x:c>
      <x:c r="Z23" s="16" t="n">
        <x:f>MAX(0,Y23*(1+EXP((LN(1+Assumptions!$C$60)-0.5*Assumptions!$C$61^2)+Assumptions!$C$61*((RAND()+RAND()+RAND()+RAND()+RAND()+RAND()+RAND()+RAND()+RAND()+RAND()+RAND()+RAND())-6))-1)+Liquidity_30Y!AA13)</x:f>
        <x:v>1826994.4560825357</x:v>
      </x:c>
      <x:c r="AA23" s="16" t="n">
        <x:f>MAX(0,Z23*(1+EXP((LN(1+Assumptions!$C$60)-0.5*Assumptions!$C$61^2)+Assumptions!$C$61*((RAND()+RAND()+RAND()+RAND()+RAND()+RAND()+RAND()+RAND()+RAND()+RAND()+RAND()+RAND())-6))-1)+Liquidity_30Y!AB13)</x:f>
        <x:v>1713880.9183106918</x:v>
      </x:c>
      <x:c r="AB23" s="16" t="n">
        <x:f>MAX(0,AA23*(1+EXP((LN(1+Assumptions!$C$60)-0.5*Assumptions!$C$61^2)+Assumptions!$C$61*((RAND()+RAND()+RAND()+RAND()+RAND()+RAND()+RAND()+RAND()+RAND()+RAND()+RAND()+RAND())-6))-1)+Liquidity_30Y!AC13)</x:f>
        <x:v>1979977.4799450333</x:v>
      </x:c>
      <x:c r="AC23" s="16" t="n">
        <x:f>MAX(0,AB23*(1+EXP((LN(1+Assumptions!$C$60)-0.5*Assumptions!$C$61^2)+Assumptions!$C$61*((RAND()+RAND()+RAND()+RAND()+RAND()+RAND()+RAND()+RAND()+RAND()+RAND()+RAND()+RAND())-6))-1)+Liquidity_30Y!AD13)</x:f>
        <x:v>1855929.404151473</x:v>
      </x:c>
      <x:c r="AD23" s="16" t="n">
        <x:f>MAX(0,AC23*(1+EXP((LN(1+Assumptions!$C$60)-0.5*Assumptions!$C$61^2)+Assumptions!$C$61*((RAND()+RAND()+RAND()+RAND()+RAND()+RAND()+RAND()+RAND()+RAND()+RAND()+RAND()+RAND())-6))-1)+Liquidity_30Y!AE13)</x:f>
        <x:v>1856551.2800822826</x:v>
      </x:c>
      <x:c r="AE23" s="16" t="n">
        <x:f>MAX(0,AD23*(1+EXP((LN(1+Assumptions!$C$60)-0.5*Assumptions!$C$61^2)+Assumptions!$C$61*((RAND()+RAND()+RAND()+RAND()+RAND()+RAND()+RAND()+RAND()+RAND()+RAND()+RAND()+RAND())-6))-1)+Liquidity_30Y!AF13)</x:f>
        <x:v>2435812.6363230185</x:v>
      </x:c>
      <x:c r="AF23" s="16" t="n">
        <x:f>MAX(0,AE23*(1+EXP((LN(1+Assumptions!$C$60)-0.5*Assumptions!$C$61^2)+Assumptions!$C$61*((RAND()+RAND()+RAND()+RAND()+RAND()+RAND()+RAND()+RAND()+RAND()+RAND()+RAND()+RAND())-6))-1)+Liquidity_30Y!AG13)</x:f>
        <x:v>2623204.9978669183</x:v>
      </x:c>
    </x:row>
    <x:row r="24">
      <x:c r="A24" s="39">
        <x:v>20</x:v>
      </x:c>
      <x:c r="B24" s="16" t="n">
        <x:f>Liquidity_30Y!C14</x:f>
        <x:v>1029031.25</x:v>
      </x:c>
      <x:c r="C24" s="16" t="n">
        <x:f>MAX(0,B24*(1+EXP((LN(1+Assumptions!$C$60)-0.5*Assumptions!$C$61^2)+Assumptions!$C$61*((RAND()+RAND()+RAND()+RAND()+RAND()+RAND()+RAND()+RAND()+RAND()+RAND()+RAND()+RAND())-6))-1)+Liquidity_30Y!D13)</x:f>
        <x:v>1007854.2796341941</x:v>
      </x:c>
      <x:c r="D24" s="16" t="n">
        <x:f>MAX(0,C24*(1+EXP((LN(1+Assumptions!$C$60)-0.5*Assumptions!$C$61^2)+Assumptions!$C$61*((RAND()+RAND()+RAND()+RAND()+RAND()+RAND()+RAND()+RAND()+RAND()+RAND()+RAND()+RAND())-6))-1)+Liquidity_30Y!E13)</x:f>
        <x:v>1189754.4194663758</x:v>
      </x:c>
      <x:c r="E24" s="16" t="n">
        <x:f>MAX(0,D24*(1+EXP((LN(1+Assumptions!$C$60)-0.5*Assumptions!$C$61^2)+Assumptions!$C$61*((RAND()+RAND()+RAND()+RAND()+RAND()+RAND()+RAND()+RAND()+RAND()+RAND()+RAND()+RAND())-6))-1)+Liquidity_30Y!F13)</x:f>
        <x:v>1128967.710015189</x:v>
      </x:c>
      <x:c r="F24" s="16" t="n">
        <x:f>MAX(0,E24*(1+EXP((LN(1+Assumptions!$C$60)-0.5*Assumptions!$C$61^2)+Assumptions!$C$61*((RAND()+RAND()+RAND()+RAND()+RAND()+RAND()+RAND()+RAND()+RAND()+RAND()+RAND()+RAND())-6))-1)+Liquidity_30Y!G13)</x:f>
        <x:v>997088.4330544989</x:v>
      </x:c>
      <x:c r="G24" s="16" t="n">
        <x:f>MAX(0,F24*(1+EXP((LN(1+Assumptions!$C$60)-0.5*Assumptions!$C$61^2)+Assumptions!$C$61*((RAND()+RAND()+RAND()+RAND()+RAND()+RAND()+RAND()+RAND()+RAND()+RAND()+RAND()+RAND())-6))-1)+Liquidity_30Y!H13)</x:f>
        <x:v>1092280.964037476</x:v>
      </x:c>
      <x:c r="H24" s="16" t="n">
        <x:f>MAX(0,G24*(1+EXP((LN(1+Assumptions!$C$60)-0.5*Assumptions!$C$61^2)+Assumptions!$C$61*((RAND()+RAND()+RAND()+RAND()+RAND()+RAND()+RAND()+RAND()+RAND()+RAND()+RAND()+RAND())-6))-1)+Liquidity_30Y!I13)</x:f>
        <x:v>1103111.282891534</x:v>
      </x:c>
      <x:c r="I24" s="16" t="n">
        <x:f>MAX(0,H24*(1+EXP((LN(1+Assumptions!$C$60)-0.5*Assumptions!$C$61^2)+Assumptions!$C$61*((RAND()+RAND()+RAND()+RAND()+RAND()+RAND()+RAND()+RAND()+RAND()+RAND()+RAND()+RAND())-6))-1)+Liquidity_30Y!J13)</x:f>
        <x:v>1344898.378023667</x:v>
      </x:c>
      <x:c r="J24" s="16" t="n">
        <x:f>MAX(0,I24*(1+EXP((LN(1+Assumptions!$C$60)-0.5*Assumptions!$C$61^2)+Assumptions!$C$61*((RAND()+RAND()+RAND()+RAND()+RAND()+RAND()+RAND()+RAND()+RAND()+RAND()+RAND()+RAND())-6))-1)+Liquidity_30Y!K13)</x:f>
        <x:v>1216913.3507620953</x:v>
      </x:c>
      <x:c r="K24" s="16" t="n">
        <x:f>MAX(0,J24*(1+EXP((LN(1+Assumptions!$C$60)-0.5*Assumptions!$C$61^2)+Assumptions!$C$61*((RAND()+RAND()+RAND()+RAND()+RAND()+RAND()+RAND()+RAND()+RAND()+RAND()+RAND()+RAND())-6))-1)+Liquidity_30Y!L13)</x:f>
        <x:v>1520541.1911669935</x:v>
      </x:c>
      <x:c r="L24" s="16" t="n">
        <x:f>MAX(0,K24*(1+EXP((LN(1+Assumptions!$C$60)-0.5*Assumptions!$C$61^2)+Assumptions!$C$61*((RAND()+RAND()+RAND()+RAND()+RAND()+RAND()+RAND()+RAND()+RAND()+RAND()+RAND()+RAND())-6))-1)+Liquidity_30Y!M13)</x:f>
        <x:v>1766541.6132491466</x:v>
      </x:c>
      <x:c r="M24" s="16" t="n">
        <x:f>MAX(0,L24*(1+EXP((LN(1+Assumptions!$C$60)-0.5*Assumptions!$C$61^2)+Assumptions!$C$61*((RAND()+RAND()+RAND()+RAND()+RAND()+RAND()+RAND()+RAND()+RAND()+RAND()+RAND()+RAND())-6))-1)+Liquidity_30Y!N13)</x:f>
        <x:v>1441712.6938726846</x:v>
      </x:c>
      <x:c r="N24" s="16" t="n">
        <x:f>MAX(0,M24*(1+EXP((LN(1+Assumptions!$C$60)-0.5*Assumptions!$C$61^2)+Assumptions!$C$61*((RAND()+RAND()+RAND()+RAND()+RAND()+RAND()+RAND()+RAND()+RAND()+RAND()+RAND()+RAND())-6))-1)+Liquidity_30Y!O13)</x:f>
        <x:v>1593154.4266511428</x:v>
      </x:c>
      <x:c r="O24" s="16" t="n">
        <x:f>MAX(0,N24*(1+EXP((LN(1+Assumptions!$C$60)-0.5*Assumptions!$C$61^2)+Assumptions!$C$61*((RAND()+RAND()+RAND()+RAND()+RAND()+RAND()+RAND()+RAND()+RAND()+RAND()+RAND()+RAND())-6))-1)+Liquidity_30Y!P13)</x:f>
        <x:v>1567871.624056356</x:v>
      </x:c>
      <x:c r="P24" s="16" t="n">
        <x:f>MAX(0,O24*(1+EXP((LN(1+Assumptions!$C$60)-0.5*Assumptions!$C$61^2)+Assumptions!$C$61*((RAND()+RAND()+RAND()+RAND()+RAND()+RAND()+RAND()+RAND()+RAND()+RAND()+RAND()+RAND())-6))-1)+Liquidity_30Y!Q13)</x:f>
        <x:v>1447109.571307688</x:v>
      </x:c>
      <x:c r="Q24" s="16" t="n">
        <x:f>MAX(0,P24*(1+EXP((LN(1+Assumptions!$C$60)-0.5*Assumptions!$C$61^2)+Assumptions!$C$61*((RAND()+RAND()+RAND()+RAND()+RAND()+RAND()+RAND()+RAND()+RAND()+RAND()+RAND()+RAND())-6))-1)+Liquidity_30Y!R13)</x:f>
        <x:v>2038797.119769148</x:v>
      </x:c>
      <x:c r="R24" s="16" t="n">
        <x:f>MAX(0,Q24*(1+EXP((LN(1+Assumptions!$C$60)-0.5*Assumptions!$C$61^2)+Assumptions!$C$61*((RAND()+RAND()+RAND()+RAND()+RAND()+RAND()+RAND()+RAND()+RAND()+RAND()+RAND()+RAND())-6))-1)+Liquidity_30Y!S13)</x:f>
        <x:v>2385294.844956805</x:v>
      </x:c>
      <x:c r="S24" s="16" t="n">
        <x:f>MAX(0,R24*(1+EXP((LN(1+Assumptions!$C$60)-0.5*Assumptions!$C$61^2)+Assumptions!$C$61*((RAND()+RAND()+RAND()+RAND()+RAND()+RAND()+RAND()+RAND()+RAND()+RAND()+RAND()+RAND())-6))-1)+Liquidity_30Y!T13)</x:f>
        <x:v>2239989.203133582</x:v>
      </x:c>
      <x:c r="T24" s="16" t="n">
        <x:f>MAX(0,S24*(1+EXP((LN(1+Assumptions!$C$60)-0.5*Assumptions!$C$61^2)+Assumptions!$C$61*((RAND()+RAND()+RAND()+RAND()+RAND()+RAND()+RAND()+RAND()+RAND()+RAND()+RAND()+RAND())-6))-1)+Liquidity_30Y!U13)</x:f>
        <x:v>2335372.694951883</x:v>
      </x:c>
      <x:c r="U24" s="16" t="n">
        <x:f>MAX(0,T24*(1+EXP((LN(1+Assumptions!$C$60)-0.5*Assumptions!$C$61^2)+Assumptions!$C$61*((RAND()+RAND()+RAND()+RAND()+RAND()+RAND()+RAND()+RAND()+RAND()+RAND()+RAND()+RAND())-6))-1)+Liquidity_30Y!V13)</x:f>
        <x:v>2110092.1227294127</x:v>
      </x:c>
      <x:c r="V24" s="16" t="n">
        <x:f>MAX(0,U24*(1+EXP((LN(1+Assumptions!$C$60)-0.5*Assumptions!$C$61^2)+Assumptions!$C$61*((RAND()+RAND()+RAND()+RAND()+RAND()+RAND()+RAND()+RAND()+RAND()+RAND()+RAND()+RAND())-6))-1)+Liquidity_30Y!W13)</x:f>
        <x:v>2285258.3612897787</x:v>
      </x:c>
      <x:c r="W24" s="16" t="n">
        <x:f>MAX(0,V24*(1+EXP((LN(1+Assumptions!$C$60)-0.5*Assumptions!$C$61^2)+Assumptions!$C$61*((RAND()+RAND()+RAND()+RAND()+RAND()+RAND()+RAND()+RAND()+RAND()+RAND()+RAND()+RAND())-6))-1)+Liquidity_30Y!X13)</x:f>
        <x:v>2924145.7982878247</x:v>
      </x:c>
      <x:c r="X24" s="16" t="n">
        <x:f>MAX(0,W24*(1+EXP((LN(1+Assumptions!$C$60)-0.5*Assumptions!$C$61^2)+Assumptions!$C$61*((RAND()+RAND()+RAND()+RAND()+RAND()+RAND()+RAND()+RAND()+RAND()+RAND()+RAND()+RAND())-6))-1)+Liquidity_30Y!Y13)</x:f>
        <x:v>2530468.0934712347</x:v>
      </x:c>
      <x:c r="Y24" s="16" t="n">
        <x:f>MAX(0,X24*(1+EXP((LN(1+Assumptions!$C$60)-0.5*Assumptions!$C$61^2)+Assumptions!$C$61*((RAND()+RAND()+RAND()+RAND()+RAND()+RAND()+RAND()+RAND()+RAND()+RAND()+RAND()+RAND())-6))-1)+Liquidity_30Y!Z13)</x:f>
        <x:v>2495974.5611968837</x:v>
      </x:c>
      <x:c r="Z24" s="16" t="n">
        <x:f>MAX(0,Y24*(1+EXP((LN(1+Assumptions!$C$60)-0.5*Assumptions!$C$61^2)+Assumptions!$C$61*((RAND()+RAND()+RAND()+RAND()+RAND()+RAND()+RAND()+RAND()+RAND()+RAND()+RAND()+RAND())-6))-1)+Liquidity_30Y!AA13)</x:f>
        <x:v>2694759.2512659663</x:v>
      </x:c>
      <x:c r="AA24" s="16" t="n">
        <x:f>MAX(0,Z24*(1+EXP((LN(1+Assumptions!$C$60)-0.5*Assumptions!$C$61^2)+Assumptions!$C$61*((RAND()+RAND()+RAND()+RAND()+RAND()+RAND()+RAND()+RAND()+RAND()+RAND()+RAND()+RAND())-6))-1)+Liquidity_30Y!AB13)</x:f>
        <x:v>2389212.9863538095</x:v>
      </x:c>
      <x:c r="AB24" s="16" t="n">
        <x:f>MAX(0,AA24*(1+EXP((LN(1+Assumptions!$C$60)-0.5*Assumptions!$C$61^2)+Assumptions!$C$61*((RAND()+RAND()+RAND()+RAND()+RAND()+RAND()+RAND()+RAND()+RAND()+RAND()+RAND()+RAND())-6))-1)+Liquidity_30Y!AC13)</x:f>
        <x:v>2246171.1470547575</x:v>
      </x:c>
      <x:c r="AC24" s="16" t="n">
        <x:f>MAX(0,AB24*(1+EXP((LN(1+Assumptions!$C$60)-0.5*Assumptions!$C$61^2)+Assumptions!$C$61*((RAND()+RAND()+RAND()+RAND()+RAND()+RAND()+RAND()+RAND()+RAND()+RAND()+RAND()+RAND())-6))-1)+Liquidity_30Y!AD13)</x:f>
        <x:v>2434803.3190502003</x:v>
      </x:c>
      <x:c r="AD24" s="16" t="n">
        <x:f>MAX(0,AC24*(1+EXP((LN(1+Assumptions!$C$60)-0.5*Assumptions!$C$61^2)+Assumptions!$C$61*((RAND()+RAND()+RAND()+RAND()+RAND()+RAND()+RAND()+RAND()+RAND()+RAND()+RAND()+RAND())-6))-1)+Liquidity_30Y!AE13)</x:f>
        <x:v>2801473.4658310064</x:v>
      </x:c>
      <x:c r="AE24" s="16" t="n">
        <x:f>MAX(0,AD24*(1+EXP((LN(1+Assumptions!$C$60)-0.5*Assumptions!$C$61^2)+Assumptions!$C$61*((RAND()+RAND()+RAND()+RAND()+RAND()+RAND()+RAND()+RAND()+RAND()+RAND()+RAND()+RAND())-6))-1)+Liquidity_30Y!AF13)</x:f>
        <x:v>3552906.276433132</x:v>
      </x:c>
      <x:c r="AF24" s="16" t="n">
        <x:f>MAX(0,AE24*(1+EXP((LN(1+Assumptions!$C$60)-0.5*Assumptions!$C$61^2)+Assumptions!$C$61*((RAND()+RAND()+RAND()+RAND()+RAND()+RAND()+RAND()+RAND()+RAND()+RAND()+RAND()+RAND())-6))-1)+Liquidity_30Y!AG13)</x:f>
        <x:v>3557435.0520540234</x:v>
      </x:c>
    </x:row>
    <x:row r="25">
      <x:c r="A25" s="39">
        <x:v>21</x:v>
      </x:c>
      <x:c r="B25" s="16" t="n">
        <x:f>Liquidity_30Y!C14</x:f>
        <x:v>1029031.25</x:v>
      </x:c>
      <x:c r="C25" s="16" t="n">
        <x:f>MAX(0,B25*(1+EXP((LN(1+Assumptions!$C$60)-0.5*Assumptions!$C$61^2)+Assumptions!$C$61*((RAND()+RAND()+RAND()+RAND()+RAND()+RAND()+RAND()+RAND()+RAND()+RAND()+RAND()+RAND())-6))-1)+Liquidity_30Y!D13)</x:f>
        <x:v>946221.8405756757</x:v>
      </x:c>
      <x:c r="D25" s="16" t="n">
        <x:f>MAX(0,C25*(1+EXP((LN(1+Assumptions!$C$60)-0.5*Assumptions!$C$61^2)+Assumptions!$C$61*((RAND()+RAND()+RAND()+RAND()+RAND()+RAND()+RAND()+RAND()+RAND()+RAND()+RAND()+RAND())-6))-1)+Liquidity_30Y!E13)</x:f>
        <x:v>636939.9150662457</x:v>
      </x:c>
      <x:c r="E25" s="16" t="n">
        <x:f>MAX(0,D25*(1+EXP((LN(1+Assumptions!$C$60)-0.5*Assumptions!$C$61^2)+Assumptions!$C$61*((RAND()+RAND()+RAND()+RAND()+RAND()+RAND()+RAND()+RAND()+RAND()+RAND()+RAND()+RAND())-6))-1)+Liquidity_30Y!F13)</x:f>
        <x:v>711824.8270653783</x:v>
      </x:c>
      <x:c r="F25" s="16" t="n">
        <x:f>MAX(0,E25*(1+EXP((LN(1+Assumptions!$C$60)-0.5*Assumptions!$C$61^2)+Assumptions!$C$61*((RAND()+RAND()+RAND()+RAND()+RAND()+RAND()+RAND()+RAND()+RAND()+RAND()+RAND()+RAND())-6))-1)+Liquidity_30Y!G13)</x:f>
        <x:v>608770.5069843478</x:v>
      </x:c>
      <x:c r="G25" s="16" t="n">
        <x:f>MAX(0,F25*(1+EXP((LN(1+Assumptions!$C$60)-0.5*Assumptions!$C$61^2)+Assumptions!$C$61*((RAND()+RAND()+RAND()+RAND()+RAND()+RAND()+RAND()+RAND()+RAND()+RAND()+RAND()+RAND())-6))-1)+Liquidity_30Y!H13)</x:f>
        <x:v>634756.4576107364</x:v>
      </x:c>
      <x:c r="H25" s="16" t="n">
        <x:f>MAX(0,G25*(1+EXP((LN(1+Assumptions!$C$60)-0.5*Assumptions!$C$61^2)+Assumptions!$C$61*((RAND()+RAND()+RAND()+RAND()+RAND()+RAND()+RAND()+RAND()+RAND()+RAND()+RAND()+RAND())-6))-1)+Liquidity_30Y!I13)</x:f>
        <x:v>660199.2480420372</x:v>
      </x:c>
      <x:c r="I25" s="16" t="n">
        <x:f>MAX(0,H25*(1+EXP((LN(1+Assumptions!$C$60)-0.5*Assumptions!$C$61^2)+Assumptions!$C$61*((RAND()+RAND()+RAND()+RAND()+RAND()+RAND()+RAND()+RAND()+RAND()+RAND()+RAND()+RAND())-6))-1)+Liquidity_30Y!J13)</x:f>
        <x:v>612305.0336106629</x:v>
      </x:c>
      <x:c r="J25" s="16" t="n">
        <x:f>MAX(0,I25*(1+EXP((LN(1+Assumptions!$C$60)-0.5*Assumptions!$C$61^2)+Assumptions!$C$61*((RAND()+RAND()+RAND()+RAND()+RAND()+RAND()+RAND()+RAND()+RAND()+RAND()+RAND()+RAND())-6))-1)+Liquidity_30Y!K13)</x:f>
        <x:v>592749.3319007704</x:v>
      </x:c>
      <x:c r="K25" s="16" t="n">
        <x:f>MAX(0,J25*(1+EXP((LN(1+Assumptions!$C$60)-0.5*Assumptions!$C$61^2)+Assumptions!$C$61*((RAND()+RAND()+RAND()+RAND()+RAND()+RAND()+RAND()+RAND()+RAND()+RAND()+RAND()+RAND())-6))-1)+Liquidity_30Y!L13)</x:f>
        <x:v>497414.74403475533</x:v>
      </x:c>
      <x:c r="L25" s="16" t="n">
        <x:f>MAX(0,K25*(1+EXP((LN(1+Assumptions!$C$60)-0.5*Assumptions!$C$61^2)+Assumptions!$C$61*((RAND()+RAND()+RAND()+RAND()+RAND()+RAND()+RAND()+RAND()+RAND()+RAND()+RAND()+RAND())-6))-1)+Liquidity_30Y!M13)</x:f>
        <x:v>631216.0225218243</x:v>
      </x:c>
      <x:c r="M25" s="16" t="n">
        <x:f>MAX(0,L25*(1+EXP((LN(1+Assumptions!$C$60)-0.5*Assumptions!$C$61^2)+Assumptions!$C$61*((RAND()+RAND()+RAND()+RAND()+RAND()+RAND()+RAND()+RAND()+RAND()+RAND()+RAND()+RAND())-6))-1)+Liquidity_30Y!N13)</x:f>
        <x:v>514772.73420186446</x:v>
      </x:c>
      <x:c r="N25" s="16" t="n">
        <x:f>MAX(0,M25*(1+EXP((LN(1+Assumptions!$C$60)-0.5*Assumptions!$C$61^2)+Assumptions!$C$61*((RAND()+RAND()+RAND()+RAND()+RAND()+RAND()+RAND()+RAND()+RAND()+RAND()+RAND()+RAND())-6))-1)+Liquidity_30Y!O13)</x:f>
        <x:v>677653.2746297787</x:v>
      </x:c>
      <x:c r="O25" s="16" t="n">
        <x:f>MAX(0,N25*(1+EXP((LN(1+Assumptions!$C$60)-0.5*Assumptions!$C$61^2)+Assumptions!$C$61*((RAND()+RAND()+RAND()+RAND()+RAND()+RAND()+RAND()+RAND()+RAND()+RAND()+RAND()+RAND())-6))-1)+Liquidity_30Y!P13)</x:f>
        <x:v>769895.2805670025</x:v>
      </x:c>
      <x:c r="P25" s="16" t="n">
        <x:f>MAX(0,O25*(1+EXP((LN(1+Assumptions!$C$60)-0.5*Assumptions!$C$61^2)+Assumptions!$C$61*((RAND()+RAND()+RAND()+RAND()+RAND()+RAND()+RAND()+RAND()+RAND()+RAND()+RAND()+RAND())-6))-1)+Liquidity_30Y!Q13)</x:f>
        <x:v>952621.0762799779</x:v>
      </x:c>
      <x:c r="Q25" s="16" t="n">
        <x:f>MAX(0,P25*(1+EXP((LN(1+Assumptions!$C$60)-0.5*Assumptions!$C$61^2)+Assumptions!$C$61*((RAND()+RAND()+RAND()+RAND()+RAND()+RAND()+RAND()+RAND()+RAND()+RAND()+RAND()+RAND())-6))-1)+Liquidity_30Y!R13)</x:f>
        <x:v>1173468.929190279</x:v>
      </x:c>
      <x:c r="R25" s="16" t="n">
        <x:f>MAX(0,Q25*(1+EXP((LN(1+Assumptions!$C$60)-0.5*Assumptions!$C$61^2)+Assumptions!$C$61*((RAND()+RAND()+RAND()+RAND()+RAND()+RAND()+RAND()+RAND()+RAND()+RAND()+RAND()+RAND())-6))-1)+Liquidity_30Y!S13)</x:f>
        <x:v>1175130.1766282287</x:v>
      </x:c>
      <x:c r="S25" s="16" t="n">
        <x:f>MAX(0,R25*(1+EXP((LN(1+Assumptions!$C$60)-0.5*Assumptions!$C$61^2)+Assumptions!$C$61*((RAND()+RAND()+RAND()+RAND()+RAND()+RAND()+RAND()+RAND()+RAND()+RAND()+RAND()+RAND())-6))-1)+Liquidity_30Y!T13)</x:f>
        <x:v>1303642.266456091</x:v>
      </x:c>
      <x:c r="T25" s="16" t="n">
        <x:f>MAX(0,S25*(1+EXP((LN(1+Assumptions!$C$60)-0.5*Assumptions!$C$61^2)+Assumptions!$C$61*((RAND()+RAND()+RAND()+RAND()+RAND()+RAND()+RAND()+RAND()+RAND()+RAND()+RAND()+RAND())-6))-1)+Liquidity_30Y!U13)</x:f>
        <x:v>1445941.851269036</x:v>
      </x:c>
      <x:c r="U25" s="16" t="n">
        <x:f>MAX(0,T25*(1+EXP((LN(1+Assumptions!$C$60)-0.5*Assumptions!$C$61^2)+Assumptions!$C$61*((RAND()+RAND()+RAND()+RAND()+RAND()+RAND()+RAND()+RAND()+RAND()+RAND()+RAND()+RAND())-6))-1)+Liquidity_30Y!V13)</x:f>
        <x:v>1446175.3120234727</x:v>
      </x:c>
      <x:c r="V25" s="16" t="n">
        <x:f>MAX(0,U25*(1+EXP((LN(1+Assumptions!$C$60)-0.5*Assumptions!$C$61^2)+Assumptions!$C$61*((RAND()+RAND()+RAND()+RAND()+RAND()+RAND()+RAND()+RAND()+RAND()+RAND()+RAND()+RAND())-6))-1)+Liquidity_30Y!W13)</x:f>
        <x:v>1864416.9030570297</x:v>
      </x:c>
      <x:c r="W25" s="16" t="n">
        <x:f>MAX(0,V25*(1+EXP((LN(1+Assumptions!$C$60)-0.5*Assumptions!$C$61^2)+Assumptions!$C$61*((RAND()+RAND()+RAND()+RAND()+RAND()+RAND()+RAND()+RAND()+RAND()+RAND()+RAND()+RAND())-6))-1)+Liquidity_30Y!X13)</x:f>
        <x:v>2347743.0340660643</x:v>
      </x:c>
      <x:c r="X25" s="16" t="n">
        <x:f>MAX(0,W25*(1+EXP((LN(1+Assumptions!$C$60)-0.5*Assumptions!$C$61^2)+Assumptions!$C$61*((RAND()+RAND()+RAND()+RAND()+RAND()+RAND()+RAND()+RAND()+RAND()+RAND()+RAND()+RAND())-6))-1)+Liquidity_30Y!Y13)</x:f>
        <x:v>2809202.73022742</x:v>
      </x:c>
      <x:c r="Y25" s="16" t="n">
        <x:f>MAX(0,X25*(1+EXP((LN(1+Assumptions!$C$60)-0.5*Assumptions!$C$61^2)+Assumptions!$C$61*((RAND()+RAND()+RAND()+RAND()+RAND()+RAND()+RAND()+RAND()+RAND()+RAND()+RAND()+RAND())-6))-1)+Liquidity_30Y!Z13)</x:f>
        <x:v>2392656.2435052455</x:v>
      </x:c>
      <x:c r="Z25" s="16" t="n">
        <x:f>MAX(0,Y25*(1+EXP((LN(1+Assumptions!$C$60)-0.5*Assumptions!$C$61^2)+Assumptions!$C$61*((RAND()+RAND()+RAND()+RAND()+RAND()+RAND()+RAND()+RAND()+RAND()+RAND()+RAND()+RAND())-6))-1)+Liquidity_30Y!AA13)</x:f>
        <x:v>3315386.4992560283</x:v>
      </x:c>
      <x:c r="AA25" s="16" t="n">
        <x:f>MAX(0,Z25*(1+EXP((LN(1+Assumptions!$C$60)-0.5*Assumptions!$C$61^2)+Assumptions!$C$61*((RAND()+RAND()+RAND()+RAND()+RAND()+RAND()+RAND()+RAND()+RAND()+RAND()+RAND()+RAND())-6))-1)+Liquidity_30Y!AB13)</x:f>
        <x:v>3251603.5718773277</x:v>
      </x:c>
      <x:c r="AB25" s="16" t="n">
        <x:f>MAX(0,AA25*(1+EXP((LN(1+Assumptions!$C$60)-0.5*Assumptions!$C$61^2)+Assumptions!$C$61*((RAND()+RAND()+RAND()+RAND()+RAND()+RAND()+RAND()+RAND()+RAND()+RAND()+RAND()+RAND())-6))-1)+Liquidity_30Y!AC13)</x:f>
        <x:v>3527997.740946495</x:v>
      </x:c>
      <x:c r="AC25" s="16" t="n">
        <x:f>MAX(0,AB25*(1+EXP((LN(1+Assumptions!$C$60)-0.5*Assumptions!$C$61^2)+Assumptions!$C$61*((RAND()+RAND()+RAND()+RAND()+RAND()+RAND()+RAND()+RAND()+RAND()+RAND()+RAND()+RAND())-6))-1)+Liquidity_30Y!AD13)</x:f>
        <x:v>3001929.71996596</x:v>
      </x:c>
      <x:c r="AD25" s="16" t="n">
        <x:f>MAX(0,AC25*(1+EXP((LN(1+Assumptions!$C$60)-0.5*Assumptions!$C$61^2)+Assumptions!$C$61*((RAND()+RAND()+RAND()+RAND()+RAND()+RAND()+RAND()+RAND()+RAND()+RAND()+RAND()+RAND())-6))-1)+Liquidity_30Y!AE13)</x:f>
        <x:v>2858528.23899345</x:v>
      </x:c>
      <x:c r="AE25" s="16" t="n">
        <x:f>MAX(0,AD25*(1+EXP((LN(1+Assumptions!$C$60)-0.5*Assumptions!$C$61^2)+Assumptions!$C$61*((RAND()+RAND()+RAND()+RAND()+RAND()+RAND()+RAND()+RAND()+RAND()+RAND()+RAND()+RAND())-6))-1)+Liquidity_30Y!AF13)</x:f>
        <x:v>3632588.5761663537</x:v>
      </x:c>
      <x:c r="AF25" s="16" t="n">
        <x:f>MAX(0,AE25*(1+EXP((LN(1+Assumptions!$C$60)-0.5*Assumptions!$C$61^2)+Assumptions!$C$61*((RAND()+RAND()+RAND()+RAND()+RAND()+RAND()+RAND()+RAND()+RAND()+RAND()+RAND()+RAND())-6))-1)+Liquidity_30Y!AG13)</x:f>
        <x:v>4201168.504568522</x:v>
      </x:c>
    </x:row>
    <x:row r="26">
      <x:c r="A26" s="39">
        <x:v>22</x:v>
      </x:c>
      <x:c r="B26" s="16" t="n">
        <x:f>Liquidity_30Y!C14</x:f>
        <x:v>1029031.25</x:v>
      </x:c>
      <x:c r="C26" s="16" t="n">
        <x:f>MAX(0,B26*(1+EXP((LN(1+Assumptions!$C$60)-0.5*Assumptions!$C$61^2)+Assumptions!$C$61*((RAND()+RAND()+RAND()+RAND()+RAND()+RAND()+RAND()+RAND()+RAND()+RAND()+RAND()+RAND())-6))-1)+Liquidity_30Y!D13)</x:f>
        <x:v>1116042.930939896</x:v>
      </x:c>
      <x:c r="D26" s="16" t="n">
        <x:f>MAX(0,C26*(1+EXP((LN(1+Assumptions!$C$60)-0.5*Assumptions!$C$61^2)+Assumptions!$C$61*((RAND()+RAND()+RAND()+RAND()+RAND()+RAND()+RAND()+RAND()+RAND()+RAND()+RAND()+RAND())-6))-1)+Liquidity_30Y!E13)</x:f>
        <x:v>1462462.9515418625</x:v>
      </x:c>
      <x:c r="E26" s="16" t="n">
        <x:f>MAX(0,D26*(1+EXP((LN(1+Assumptions!$C$60)-0.5*Assumptions!$C$61^2)+Assumptions!$C$61*((RAND()+RAND()+RAND()+RAND()+RAND()+RAND()+RAND()+RAND()+RAND()+RAND()+RAND()+RAND())-6))-1)+Liquidity_30Y!F13)</x:f>
        <x:v>1150472.1876481737</x:v>
      </x:c>
      <x:c r="F26" s="16" t="n">
        <x:f>MAX(0,E26*(1+EXP((LN(1+Assumptions!$C$60)-0.5*Assumptions!$C$61^2)+Assumptions!$C$61*((RAND()+RAND()+RAND()+RAND()+RAND()+RAND()+RAND()+RAND()+RAND()+RAND()+RAND()+RAND())-6))-1)+Liquidity_30Y!G13)</x:f>
        <x:v>863880.5803389256</x:v>
      </x:c>
      <x:c r="G26" s="16" t="n">
        <x:f>MAX(0,F26*(1+EXP((LN(1+Assumptions!$C$60)-0.5*Assumptions!$C$61^2)+Assumptions!$C$61*((RAND()+RAND()+RAND()+RAND()+RAND()+RAND()+RAND()+RAND()+RAND()+RAND()+RAND()+RAND())-6))-1)+Liquidity_30Y!H13)</x:f>
        <x:v>924486.7092779349</x:v>
      </x:c>
      <x:c r="H26" s="16" t="n">
        <x:f>MAX(0,G26*(1+EXP((LN(1+Assumptions!$C$60)-0.5*Assumptions!$C$61^2)+Assumptions!$C$61*((RAND()+RAND()+RAND()+RAND()+RAND()+RAND()+RAND()+RAND()+RAND()+RAND()+RAND()+RAND())-6))-1)+Liquidity_30Y!I13)</x:f>
        <x:v>995970.4377691144</x:v>
      </x:c>
      <x:c r="I26" s="16" t="n">
        <x:f>MAX(0,H26*(1+EXP((LN(1+Assumptions!$C$60)-0.5*Assumptions!$C$61^2)+Assumptions!$C$61*((RAND()+RAND()+RAND()+RAND()+RAND()+RAND()+RAND()+RAND()+RAND()+RAND()+RAND()+RAND())-6))-1)+Liquidity_30Y!J13)</x:f>
        <x:v>957381.8515881394</x:v>
      </x:c>
      <x:c r="J26" s="16" t="n">
        <x:f>MAX(0,I26*(1+EXP((LN(1+Assumptions!$C$60)-0.5*Assumptions!$C$61^2)+Assumptions!$C$61*((RAND()+RAND()+RAND()+RAND()+RAND()+RAND()+RAND()+RAND()+RAND()+RAND()+RAND()+RAND())-6))-1)+Liquidity_30Y!K13)</x:f>
        <x:v>1122939.365911731</x:v>
      </x:c>
      <x:c r="K26" s="16" t="n">
        <x:f>MAX(0,J26*(1+EXP((LN(1+Assumptions!$C$60)-0.5*Assumptions!$C$61^2)+Assumptions!$C$61*((RAND()+RAND()+RAND()+RAND()+RAND()+RAND()+RAND()+RAND()+RAND()+RAND()+RAND()+RAND())-6))-1)+Liquidity_30Y!L13)</x:f>
        <x:v>1030205.7482758345</x:v>
      </x:c>
      <x:c r="L26" s="16" t="n">
        <x:f>MAX(0,K26*(1+EXP((LN(1+Assumptions!$C$60)-0.5*Assumptions!$C$61^2)+Assumptions!$C$61*((RAND()+RAND()+RAND()+RAND()+RAND()+RAND()+RAND()+RAND()+RAND()+RAND()+RAND()+RAND())-6))-1)+Liquidity_30Y!M13)</x:f>
        <x:v>1091244.9561637957</x:v>
      </x:c>
      <x:c r="M26" s="16" t="n">
        <x:f>MAX(0,L26*(1+EXP((LN(1+Assumptions!$C$60)-0.5*Assumptions!$C$61^2)+Assumptions!$C$61*((RAND()+RAND()+RAND()+RAND()+RAND()+RAND()+RAND()+RAND()+RAND()+RAND()+RAND()+RAND())-6))-1)+Liquidity_30Y!N13)</x:f>
        <x:v>1229683.3659087713</x:v>
      </x:c>
      <x:c r="N26" s="16" t="n">
        <x:f>MAX(0,M26*(1+EXP((LN(1+Assumptions!$C$60)-0.5*Assumptions!$C$61^2)+Assumptions!$C$61*((RAND()+RAND()+RAND()+RAND()+RAND()+RAND()+RAND()+RAND()+RAND()+RAND()+RAND()+RAND())-6))-1)+Liquidity_30Y!O13)</x:f>
        <x:v>1345598.5803826188</x:v>
      </x:c>
      <x:c r="O26" s="16" t="n">
        <x:f>MAX(0,N26*(1+EXP((LN(1+Assumptions!$C$60)-0.5*Assumptions!$C$61^2)+Assumptions!$C$61*((RAND()+RAND()+RAND()+RAND()+RAND()+RAND()+RAND()+RAND()+RAND()+RAND()+RAND()+RAND())-6))-1)+Liquidity_30Y!P13)</x:f>
        <x:v>1498514.992711924</x:v>
      </x:c>
      <x:c r="P26" s="16" t="n">
        <x:f>MAX(0,O26*(1+EXP((LN(1+Assumptions!$C$60)-0.5*Assumptions!$C$61^2)+Assumptions!$C$61*((RAND()+RAND()+RAND()+RAND()+RAND()+RAND()+RAND()+RAND()+RAND()+RAND()+RAND()+RAND())-6))-1)+Liquidity_30Y!Q13)</x:f>
        <x:v>1464377.9685797337</x:v>
      </x:c>
      <x:c r="Q26" s="16" t="n">
        <x:f>MAX(0,P26*(1+EXP((LN(1+Assumptions!$C$60)-0.5*Assumptions!$C$61^2)+Assumptions!$C$61*((RAND()+RAND()+RAND()+RAND()+RAND()+RAND()+RAND()+RAND()+RAND()+RAND()+RAND()+RAND())-6))-1)+Liquidity_30Y!R13)</x:f>
        <x:v>1394272.9748667171</x:v>
      </x:c>
      <x:c r="R26" s="16" t="n">
        <x:f>MAX(0,Q26*(1+EXP((LN(1+Assumptions!$C$60)-0.5*Assumptions!$C$61^2)+Assumptions!$C$61*((RAND()+RAND()+RAND()+RAND()+RAND()+RAND()+RAND()+RAND()+RAND()+RAND()+RAND()+RAND())-6))-1)+Liquidity_30Y!S13)</x:f>
        <x:v>1332859.6096569165</x:v>
      </x:c>
      <x:c r="S26" s="16" t="n">
        <x:f>MAX(0,R26*(1+EXP((LN(1+Assumptions!$C$60)-0.5*Assumptions!$C$61^2)+Assumptions!$C$61*((RAND()+RAND()+RAND()+RAND()+RAND()+RAND()+RAND()+RAND()+RAND()+RAND()+RAND()+RAND())-6))-1)+Liquidity_30Y!T13)</x:f>
        <x:v>1594895.1325896059</x:v>
      </x:c>
      <x:c r="T26" s="16" t="n">
        <x:f>MAX(0,S26*(1+EXP((LN(1+Assumptions!$C$60)-0.5*Assumptions!$C$61^2)+Assumptions!$C$61*((RAND()+RAND()+RAND()+RAND()+RAND()+RAND()+RAND()+RAND()+RAND()+RAND()+RAND()+RAND())-6))-1)+Liquidity_30Y!U13)</x:f>
        <x:v>1960927.4785481496</x:v>
      </x:c>
      <x:c r="U26" s="16" t="n">
        <x:f>MAX(0,T26*(1+EXP((LN(1+Assumptions!$C$60)-0.5*Assumptions!$C$61^2)+Assumptions!$C$61*((RAND()+RAND()+RAND()+RAND()+RAND()+RAND()+RAND()+RAND()+RAND()+RAND()+RAND()+RAND())-6))-1)+Liquidity_30Y!V13)</x:f>
        <x:v>2171693.47012295</x:v>
      </x:c>
      <x:c r="V26" s="16" t="n">
        <x:f>MAX(0,U26*(1+EXP((LN(1+Assumptions!$C$60)-0.5*Assumptions!$C$61^2)+Assumptions!$C$61*((RAND()+RAND()+RAND()+RAND()+RAND()+RAND()+RAND()+RAND()+RAND()+RAND()+RAND()+RAND())-6))-1)+Liquidity_30Y!W13)</x:f>
        <x:v>2549910.9869527533</x:v>
      </x:c>
      <x:c r="W26" s="16" t="n">
        <x:f>MAX(0,V26*(1+EXP((LN(1+Assumptions!$C$60)-0.5*Assumptions!$C$61^2)+Assumptions!$C$61*((RAND()+RAND()+RAND()+RAND()+RAND()+RAND()+RAND()+RAND()+RAND()+RAND()+RAND()+RAND())-6))-1)+Liquidity_30Y!X13)</x:f>
        <x:v>2583801.737170959</x:v>
      </x:c>
      <x:c r="X26" s="16" t="n">
        <x:f>MAX(0,W26*(1+EXP((LN(1+Assumptions!$C$60)-0.5*Assumptions!$C$61^2)+Assumptions!$C$61*((RAND()+RAND()+RAND()+RAND()+RAND()+RAND()+RAND()+RAND()+RAND()+RAND()+RAND()+RAND())-6))-1)+Liquidity_30Y!Y13)</x:f>
        <x:v>2502254.8268320365</x:v>
      </x:c>
      <x:c r="Y26" s="16" t="n">
        <x:f>MAX(0,X26*(1+EXP((LN(1+Assumptions!$C$60)-0.5*Assumptions!$C$61^2)+Assumptions!$C$61*((RAND()+RAND()+RAND()+RAND()+RAND()+RAND()+RAND()+RAND()+RAND()+RAND()+RAND()+RAND())-6))-1)+Liquidity_30Y!Z13)</x:f>
        <x:v>2497589.559870689</x:v>
      </x:c>
      <x:c r="Z26" s="16" t="n">
        <x:f>MAX(0,Y26*(1+EXP((LN(1+Assumptions!$C$60)-0.5*Assumptions!$C$61^2)+Assumptions!$C$61*((RAND()+RAND()+RAND()+RAND()+RAND()+RAND()+RAND()+RAND()+RAND()+RAND()+RAND()+RAND())-6))-1)+Liquidity_30Y!AA13)</x:f>
        <x:v>2018966.4998362847</x:v>
      </x:c>
      <x:c r="AA26" s="16" t="n">
        <x:f>MAX(0,Z26*(1+EXP((LN(1+Assumptions!$C$60)-0.5*Assumptions!$C$61^2)+Assumptions!$C$61*((RAND()+RAND()+RAND()+RAND()+RAND()+RAND()+RAND()+RAND()+RAND()+RAND()+RAND()+RAND())-6))-1)+Liquidity_30Y!AB13)</x:f>
        <x:v>2398143.0559496568</x:v>
      </x:c>
      <x:c r="AB26" s="16" t="n">
        <x:f>MAX(0,AA26*(1+EXP((LN(1+Assumptions!$C$60)-0.5*Assumptions!$C$61^2)+Assumptions!$C$61*((RAND()+RAND()+RAND()+RAND()+RAND()+RAND()+RAND()+RAND()+RAND()+RAND()+RAND()+RAND())-6))-1)+Liquidity_30Y!AC13)</x:f>
        <x:v>2872710.7427774705</x:v>
      </x:c>
      <x:c r="AC26" s="16" t="n">
        <x:f>MAX(0,AB26*(1+EXP((LN(1+Assumptions!$C$60)-0.5*Assumptions!$C$61^2)+Assumptions!$C$61*((RAND()+RAND()+RAND()+RAND()+RAND()+RAND()+RAND()+RAND()+RAND()+RAND()+RAND()+RAND())-6))-1)+Liquidity_30Y!AD13)</x:f>
        <x:v>3473184.059133145</x:v>
      </x:c>
      <x:c r="AD26" s="16" t="n">
        <x:f>MAX(0,AC26*(1+EXP((LN(1+Assumptions!$C$60)-0.5*Assumptions!$C$61^2)+Assumptions!$C$61*((RAND()+RAND()+RAND()+RAND()+RAND()+RAND()+RAND()+RAND()+RAND()+RAND()+RAND()+RAND())-6))-1)+Liquidity_30Y!AE13)</x:f>
        <x:v>3967705.13270882</x:v>
      </x:c>
      <x:c r="AE26" s="16" t="n">
        <x:f>MAX(0,AD26*(1+EXP((LN(1+Assumptions!$C$60)-0.5*Assumptions!$C$61^2)+Assumptions!$C$61*((RAND()+RAND()+RAND()+RAND()+RAND()+RAND()+RAND()+RAND()+RAND()+RAND()+RAND()+RAND())-6))-1)+Liquidity_30Y!AF13)</x:f>
        <x:v>3988803.3435205375</x:v>
      </x:c>
      <x:c r="AF26" s="16" t="n">
        <x:f>MAX(0,AE26*(1+EXP((LN(1+Assumptions!$C$60)-0.5*Assumptions!$C$61^2)+Assumptions!$C$61*((RAND()+RAND()+RAND()+RAND()+RAND()+RAND()+RAND()+RAND()+RAND()+RAND()+RAND()+RAND())-6))-1)+Liquidity_30Y!AG13)</x:f>
        <x:v>4356492.631543431</x:v>
      </x:c>
    </x:row>
    <x:row r="27">
      <x:c r="A27" s="39">
        <x:v>23</x:v>
      </x:c>
      <x:c r="B27" s="16" t="n">
        <x:f>Liquidity_30Y!C14</x:f>
        <x:v>1029031.25</x:v>
      </x:c>
      <x:c r="C27" s="16" t="n">
        <x:f>MAX(0,B27*(1+EXP((LN(1+Assumptions!$C$60)-0.5*Assumptions!$C$61^2)+Assumptions!$C$61*((RAND()+RAND()+RAND()+RAND()+RAND()+RAND()+RAND()+RAND()+RAND()+RAND()+RAND()+RAND())-6))-1)+Liquidity_30Y!D13)</x:f>
        <x:v>1118420.5922205574</x:v>
      </x:c>
      <x:c r="D27" s="16" t="n">
        <x:f>MAX(0,C27*(1+EXP((LN(1+Assumptions!$C$60)-0.5*Assumptions!$C$61^2)+Assumptions!$C$61*((RAND()+RAND()+RAND()+RAND()+RAND()+RAND()+RAND()+RAND()+RAND()+RAND()+RAND()+RAND())-6))-1)+Liquidity_30Y!E13)</x:f>
        <x:v>1372726.8572787147</x:v>
      </x:c>
      <x:c r="E27" s="16" t="n">
        <x:f>MAX(0,D27*(1+EXP((LN(1+Assumptions!$C$60)-0.5*Assumptions!$C$61^2)+Assumptions!$C$61*((RAND()+RAND()+RAND()+RAND()+RAND()+RAND()+RAND()+RAND()+RAND()+RAND()+RAND()+RAND())-6))-1)+Liquidity_30Y!F13)</x:f>
        <x:v>1560246.2242224312</x:v>
      </x:c>
      <x:c r="F27" s="16" t="n">
        <x:f>MAX(0,E27*(1+EXP((LN(1+Assumptions!$C$60)-0.5*Assumptions!$C$61^2)+Assumptions!$C$61*((RAND()+RAND()+RAND()+RAND()+RAND()+RAND()+RAND()+RAND()+RAND()+RAND()+RAND()+RAND())-6))-1)+Liquidity_30Y!G13)</x:f>
        <x:v>1662162.6757335977</x:v>
      </x:c>
      <x:c r="G27" s="16" t="n">
        <x:f>MAX(0,F27*(1+EXP((LN(1+Assumptions!$C$60)-0.5*Assumptions!$C$61^2)+Assumptions!$C$61*((RAND()+RAND()+RAND()+RAND()+RAND()+RAND()+RAND()+RAND()+RAND()+RAND()+RAND()+RAND())-6))-1)+Liquidity_30Y!H13)</x:f>
        <x:v>2103886.613870274</x:v>
      </x:c>
      <x:c r="H27" s="16" t="n">
        <x:f>MAX(0,G27*(1+EXP((LN(1+Assumptions!$C$60)-0.5*Assumptions!$C$61^2)+Assumptions!$C$61*((RAND()+RAND()+RAND()+RAND()+RAND()+RAND()+RAND()+RAND()+RAND()+RAND()+RAND()+RAND())-6))-1)+Liquidity_30Y!I13)</x:f>
        <x:v>2229148.287323424</x:v>
      </x:c>
      <x:c r="I27" s="16" t="n">
        <x:f>MAX(0,H27*(1+EXP((LN(1+Assumptions!$C$60)-0.5*Assumptions!$C$61^2)+Assumptions!$C$61*((RAND()+RAND()+RAND()+RAND()+RAND()+RAND()+RAND()+RAND()+RAND()+RAND()+RAND()+RAND())-6))-1)+Liquidity_30Y!J13)</x:f>
        <x:v>2279250.3612272805</x:v>
      </x:c>
      <x:c r="J27" s="16" t="n">
        <x:f>MAX(0,I27*(1+EXP((LN(1+Assumptions!$C$60)-0.5*Assumptions!$C$61^2)+Assumptions!$C$61*((RAND()+RAND()+RAND()+RAND()+RAND()+RAND()+RAND()+RAND()+RAND()+RAND()+RAND()+RAND())-6))-1)+Liquidity_30Y!K13)</x:f>
        <x:v>2391860.299608888</x:v>
      </x:c>
      <x:c r="K27" s="16" t="n">
        <x:f>MAX(0,J27*(1+EXP((LN(1+Assumptions!$C$60)-0.5*Assumptions!$C$61^2)+Assumptions!$C$61*((RAND()+RAND()+RAND()+RAND()+RAND()+RAND()+RAND()+RAND()+RAND()+RAND()+RAND()+RAND())-6))-1)+Liquidity_30Y!L13)</x:f>
        <x:v>2527746.261047667</x:v>
      </x:c>
      <x:c r="L27" s="16" t="n">
        <x:f>MAX(0,K27*(1+EXP((LN(1+Assumptions!$C$60)-0.5*Assumptions!$C$61^2)+Assumptions!$C$61*((RAND()+RAND()+RAND()+RAND()+RAND()+RAND()+RAND()+RAND()+RAND()+RAND()+RAND()+RAND())-6))-1)+Liquidity_30Y!M13)</x:f>
        <x:v>2764683.599903806</x:v>
      </x:c>
      <x:c r="M27" s="16" t="n">
        <x:f>MAX(0,L27*(1+EXP((LN(1+Assumptions!$C$60)-0.5*Assumptions!$C$61^2)+Assumptions!$C$61*((RAND()+RAND()+RAND()+RAND()+RAND()+RAND()+RAND()+RAND()+RAND()+RAND()+RAND()+RAND())-6))-1)+Liquidity_30Y!N13)</x:f>
        <x:v>2107847.8418074683</x:v>
      </x:c>
      <x:c r="N27" s="16" t="n">
        <x:f>MAX(0,M27*(1+EXP((LN(1+Assumptions!$C$60)-0.5*Assumptions!$C$61^2)+Assumptions!$C$61*((RAND()+RAND()+RAND()+RAND()+RAND()+RAND()+RAND()+RAND()+RAND()+RAND()+RAND()+RAND())-6))-1)+Liquidity_30Y!O13)</x:f>
        <x:v>1500705.3042295454</x:v>
      </x:c>
      <x:c r="O27" s="16" t="n">
        <x:f>MAX(0,N27*(1+EXP((LN(1+Assumptions!$C$60)-0.5*Assumptions!$C$61^2)+Assumptions!$C$61*((RAND()+RAND()+RAND()+RAND()+RAND()+RAND()+RAND()+RAND()+RAND()+RAND()+RAND()+RAND())-6))-1)+Liquidity_30Y!P13)</x:f>
        <x:v>1480308.6804880872</x:v>
      </x:c>
      <x:c r="P27" s="16" t="n">
        <x:f>MAX(0,O27*(1+EXP((LN(1+Assumptions!$C$60)-0.5*Assumptions!$C$61^2)+Assumptions!$C$61*((RAND()+RAND()+RAND()+RAND()+RAND()+RAND()+RAND()+RAND()+RAND()+RAND()+RAND()+RAND())-6))-1)+Liquidity_30Y!Q13)</x:f>
        <x:v>1478513.8690680114</x:v>
      </x:c>
      <x:c r="Q27" s="16" t="n">
        <x:f>MAX(0,P27*(1+EXP((LN(1+Assumptions!$C$60)-0.5*Assumptions!$C$61^2)+Assumptions!$C$61*((RAND()+RAND()+RAND()+RAND()+RAND()+RAND()+RAND()+RAND()+RAND()+RAND()+RAND()+RAND())-6))-1)+Liquidity_30Y!R13)</x:f>
        <x:v>1728448.093802094</x:v>
      </x:c>
      <x:c r="R27" s="16" t="n">
        <x:f>MAX(0,Q27*(1+EXP((LN(1+Assumptions!$C$60)-0.5*Assumptions!$C$61^2)+Assumptions!$C$61*((RAND()+RAND()+RAND()+RAND()+RAND()+RAND()+RAND()+RAND()+RAND()+RAND()+RAND()+RAND())-6))-1)+Liquidity_30Y!S13)</x:f>
        <x:v>1447228.9620313176</x:v>
      </x:c>
      <x:c r="S27" s="16" t="n">
        <x:f>MAX(0,R27*(1+EXP((LN(1+Assumptions!$C$60)-0.5*Assumptions!$C$61^2)+Assumptions!$C$61*((RAND()+RAND()+RAND()+RAND()+RAND()+RAND()+RAND()+RAND()+RAND()+RAND()+RAND()+RAND())-6))-1)+Liquidity_30Y!T13)</x:f>
        <x:v>1201242.3247417333</x:v>
      </x:c>
      <x:c r="T27" s="16" t="n">
        <x:f>MAX(0,S27*(1+EXP((LN(1+Assumptions!$C$60)-0.5*Assumptions!$C$61^2)+Assumptions!$C$61*((RAND()+RAND()+RAND()+RAND()+RAND()+RAND()+RAND()+RAND()+RAND()+RAND()+RAND()+RAND())-6))-1)+Liquidity_30Y!U13)</x:f>
        <x:v>1435856.445830274</x:v>
      </x:c>
      <x:c r="U27" s="16" t="n">
        <x:f>MAX(0,T27*(1+EXP((LN(1+Assumptions!$C$60)-0.5*Assumptions!$C$61^2)+Assumptions!$C$61*((RAND()+RAND()+RAND()+RAND()+RAND()+RAND()+RAND()+RAND()+RAND()+RAND()+RAND()+RAND())-6))-1)+Liquidity_30Y!V13)</x:f>
        <x:v>1263458.9093285368</x:v>
      </x:c>
      <x:c r="V27" s="16" t="n">
        <x:f>MAX(0,U27*(1+EXP((LN(1+Assumptions!$C$60)-0.5*Assumptions!$C$61^2)+Assumptions!$C$61*((RAND()+RAND()+RAND()+RAND()+RAND()+RAND()+RAND()+RAND()+RAND()+RAND()+RAND()+RAND())-6))-1)+Liquidity_30Y!W13)</x:f>
        <x:v>2055441.3690917029</x:v>
      </x:c>
      <x:c r="W27" s="16" t="n">
        <x:f>MAX(0,V27*(1+EXP((LN(1+Assumptions!$C$60)-0.5*Assumptions!$C$61^2)+Assumptions!$C$61*((RAND()+RAND()+RAND()+RAND()+RAND()+RAND()+RAND()+RAND()+RAND()+RAND()+RAND()+RAND())-6))-1)+Liquidity_30Y!X13)</x:f>
        <x:v>2161616.8192392476</x:v>
      </x:c>
      <x:c r="X27" s="16" t="n">
        <x:f>MAX(0,W27*(1+EXP((LN(1+Assumptions!$C$60)-0.5*Assumptions!$C$61^2)+Assumptions!$C$61*((RAND()+RAND()+RAND()+RAND()+RAND()+RAND()+RAND()+RAND()+RAND()+RAND()+RAND()+RAND())-6))-1)+Liquidity_30Y!Y13)</x:f>
        <x:v>2410839.0385477664</x:v>
      </x:c>
      <x:c r="Y27" s="16" t="n">
        <x:f>MAX(0,X27*(1+EXP((LN(1+Assumptions!$C$60)-0.5*Assumptions!$C$61^2)+Assumptions!$C$61*((RAND()+RAND()+RAND()+RAND()+RAND()+RAND()+RAND()+RAND()+RAND()+RAND()+RAND()+RAND())-6))-1)+Liquidity_30Y!Z13)</x:f>
        <x:v>2181594.1473430195</x:v>
      </x:c>
      <x:c r="Z27" s="16" t="n">
        <x:f>MAX(0,Y27*(1+EXP((LN(1+Assumptions!$C$60)-0.5*Assumptions!$C$61^2)+Assumptions!$C$61*((RAND()+RAND()+RAND()+RAND()+RAND()+RAND()+RAND()+RAND()+RAND()+RAND()+RAND()+RAND())-6))-1)+Liquidity_30Y!AA13)</x:f>
        <x:v>2148289.028931833</x:v>
      </x:c>
      <x:c r="AA27" s="16" t="n">
        <x:f>MAX(0,Z27*(1+EXP((LN(1+Assumptions!$C$60)-0.5*Assumptions!$C$61^2)+Assumptions!$C$61*((RAND()+RAND()+RAND()+RAND()+RAND()+RAND()+RAND()+RAND()+RAND()+RAND()+RAND()+RAND())-6))-1)+Liquidity_30Y!AB13)</x:f>
        <x:v>2317644.3487524446</x:v>
      </x:c>
      <x:c r="AB27" s="16" t="n">
        <x:f>MAX(0,AA27*(1+EXP((LN(1+Assumptions!$C$60)-0.5*Assumptions!$C$61^2)+Assumptions!$C$61*((RAND()+RAND()+RAND()+RAND()+RAND()+RAND()+RAND()+RAND()+RAND()+RAND()+RAND()+RAND())-6))-1)+Liquidity_30Y!AC13)</x:f>
        <x:v>2436014.2274188246</x:v>
      </x:c>
      <x:c r="AC27" s="16" t="n">
        <x:f>MAX(0,AB27*(1+EXP((LN(1+Assumptions!$C$60)-0.5*Assumptions!$C$61^2)+Assumptions!$C$61*((RAND()+RAND()+RAND()+RAND()+RAND()+RAND()+RAND()+RAND()+RAND()+RAND()+RAND()+RAND())-6))-1)+Liquidity_30Y!AD13)</x:f>
        <x:v>2736927.4954787637</x:v>
      </x:c>
      <x:c r="AD27" s="16" t="n">
        <x:f>MAX(0,AC27*(1+EXP((LN(1+Assumptions!$C$60)-0.5*Assumptions!$C$61^2)+Assumptions!$C$61*((RAND()+RAND()+RAND()+RAND()+RAND()+RAND()+RAND()+RAND()+RAND()+RAND()+RAND()+RAND())-6))-1)+Liquidity_30Y!AE13)</x:f>
        <x:v>2676052.675969235</x:v>
      </x:c>
      <x:c r="AE27" s="16" t="n">
        <x:f>MAX(0,AD27*(1+EXP((LN(1+Assumptions!$C$60)-0.5*Assumptions!$C$61^2)+Assumptions!$C$61*((RAND()+RAND()+RAND()+RAND()+RAND()+RAND()+RAND()+RAND()+RAND()+RAND()+RAND()+RAND())-6))-1)+Liquidity_30Y!AF13)</x:f>
        <x:v>2385469.337446524</x:v>
      </x:c>
      <x:c r="AF27" s="16" t="n">
        <x:f>MAX(0,AE27*(1+EXP((LN(1+Assumptions!$C$60)-0.5*Assumptions!$C$61^2)+Assumptions!$C$61*((RAND()+RAND()+RAND()+RAND()+RAND()+RAND()+RAND()+RAND()+RAND()+RAND()+RAND()+RAND())-6))-1)+Liquidity_30Y!AG13)</x:f>
        <x:v>4010818.3669327293</x:v>
      </x:c>
    </x:row>
    <x:row r="28">
      <x:c r="A28" s="39">
        <x:v>24</x:v>
      </x:c>
      <x:c r="B28" s="16" t="n">
        <x:f>Liquidity_30Y!C14</x:f>
        <x:v>1029031.25</x:v>
      </x:c>
      <x:c r="C28" s="16" t="n">
        <x:f>MAX(0,B28*(1+EXP((LN(1+Assumptions!$C$60)-0.5*Assumptions!$C$61^2)+Assumptions!$C$61*((RAND()+RAND()+RAND()+RAND()+RAND()+RAND()+RAND()+RAND()+RAND()+RAND()+RAND()+RAND())-6))-1)+Liquidity_30Y!D13)</x:f>
        <x:v>1142288.536499314</x:v>
      </x:c>
      <x:c r="D28" s="16" t="n">
        <x:f>MAX(0,C28*(1+EXP((LN(1+Assumptions!$C$60)-0.5*Assumptions!$C$61^2)+Assumptions!$C$61*((RAND()+RAND()+RAND()+RAND()+RAND()+RAND()+RAND()+RAND()+RAND()+RAND()+RAND()+RAND())-6))-1)+Liquidity_30Y!E13)</x:f>
        <x:v>1733927.9957870883</x:v>
      </x:c>
      <x:c r="E28" s="16" t="n">
        <x:f>MAX(0,D28*(1+EXP((LN(1+Assumptions!$C$60)-0.5*Assumptions!$C$61^2)+Assumptions!$C$61*((RAND()+RAND()+RAND()+RAND()+RAND()+RAND()+RAND()+RAND()+RAND()+RAND()+RAND()+RAND())-6))-1)+Liquidity_30Y!F13)</x:f>
        <x:v>1782734.6553967157</x:v>
      </x:c>
      <x:c r="F28" s="16" t="n">
        <x:f>MAX(0,E28*(1+EXP((LN(1+Assumptions!$C$60)-0.5*Assumptions!$C$61^2)+Assumptions!$C$61*((RAND()+RAND()+RAND()+RAND()+RAND()+RAND()+RAND()+RAND()+RAND()+RAND()+RAND()+RAND())-6))-1)+Liquidity_30Y!G13)</x:f>
        <x:v>1523369.2238479194</x:v>
      </x:c>
      <x:c r="G28" s="16" t="n">
        <x:f>MAX(0,F28*(1+EXP((LN(1+Assumptions!$C$60)-0.5*Assumptions!$C$61^2)+Assumptions!$C$61*((RAND()+RAND()+RAND()+RAND()+RAND()+RAND()+RAND()+RAND()+RAND()+RAND()+RAND()+RAND())-6))-1)+Liquidity_30Y!H13)</x:f>
        <x:v>1275776.3324608738</x:v>
      </x:c>
      <x:c r="H28" s="16" t="n">
        <x:f>MAX(0,G28*(1+EXP((LN(1+Assumptions!$C$60)-0.5*Assumptions!$C$61^2)+Assumptions!$C$61*((RAND()+RAND()+RAND()+RAND()+RAND()+RAND()+RAND()+RAND()+RAND()+RAND()+RAND()+RAND())-6))-1)+Liquidity_30Y!I13)</x:f>
        <x:v>1136918.4980329834</x:v>
      </x:c>
      <x:c r="I28" s="16" t="n">
        <x:f>MAX(0,H28*(1+EXP((LN(1+Assumptions!$C$60)-0.5*Assumptions!$C$61^2)+Assumptions!$C$61*((RAND()+RAND()+RAND()+RAND()+RAND()+RAND()+RAND()+RAND()+RAND()+RAND()+RAND()+RAND())-6))-1)+Liquidity_30Y!J13)</x:f>
        <x:v>1002342.255874671</x:v>
      </x:c>
      <x:c r="J28" s="16" t="n">
        <x:f>MAX(0,I28*(1+EXP((LN(1+Assumptions!$C$60)-0.5*Assumptions!$C$61^2)+Assumptions!$C$61*((RAND()+RAND()+RAND()+RAND()+RAND()+RAND()+RAND()+RAND()+RAND()+RAND()+RAND()+RAND())-6))-1)+Liquidity_30Y!K13)</x:f>
        <x:v>1150693.0811256976</x:v>
      </x:c>
      <x:c r="K28" s="16" t="n">
        <x:f>MAX(0,J28*(1+EXP((LN(1+Assumptions!$C$60)-0.5*Assumptions!$C$61^2)+Assumptions!$C$61*((RAND()+RAND()+RAND()+RAND()+RAND()+RAND()+RAND()+RAND()+RAND()+RAND()+RAND()+RAND())-6))-1)+Liquidity_30Y!L13)</x:f>
        <x:v>936689.2558292819</x:v>
      </x:c>
      <x:c r="L28" s="16" t="n">
        <x:f>MAX(0,K28*(1+EXP((LN(1+Assumptions!$C$60)-0.5*Assumptions!$C$61^2)+Assumptions!$C$61*((RAND()+RAND()+RAND()+RAND()+RAND()+RAND()+RAND()+RAND()+RAND()+RAND()+RAND()+RAND())-6))-1)+Liquidity_30Y!M13)</x:f>
        <x:v>1014693.3122540143</x:v>
      </x:c>
      <x:c r="M28" s="16" t="n">
        <x:f>MAX(0,L28*(1+EXP((LN(1+Assumptions!$C$60)-0.5*Assumptions!$C$61^2)+Assumptions!$C$61*((RAND()+RAND()+RAND()+RAND()+RAND()+RAND()+RAND()+RAND()+RAND()+RAND()+RAND()+RAND())-6))-1)+Liquidity_30Y!N13)</x:f>
        <x:v>1040037.5903113984</x:v>
      </x:c>
      <x:c r="N28" s="16" t="n">
        <x:f>MAX(0,M28*(1+EXP((LN(1+Assumptions!$C$60)-0.5*Assumptions!$C$61^2)+Assumptions!$C$61*((RAND()+RAND()+RAND()+RAND()+RAND()+RAND()+RAND()+RAND()+RAND()+RAND()+RAND()+RAND())-6))-1)+Liquidity_30Y!O13)</x:f>
        <x:v>820224.2385821978</x:v>
      </x:c>
      <x:c r="O28" s="16" t="n">
        <x:f>MAX(0,N28*(1+EXP((LN(1+Assumptions!$C$60)-0.5*Assumptions!$C$61^2)+Assumptions!$C$61*((RAND()+RAND()+RAND()+RAND()+RAND()+RAND()+RAND()+RAND()+RAND()+RAND()+RAND()+RAND())-6))-1)+Liquidity_30Y!P13)</x:f>
        <x:v>789222.181365099</x:v>
      </x:c>
      <x:c r="P28" s="16" t="n">
        <x:f>MAX(0,O28*(1+EXP((LN(1+Assumptions!$C$60)-0.5*Assumptions!$C$61^2)+Assumptions!$C$61*((RAND()+RAND()+RAND()+RAND()+RAND()+RAND()+RAND()+RAND()+RAND()+RAND()+RAND()+RAND())-6))-1)+Liquidity_30Y!Q13)</x:f>
        <x:v>968044.548674363</x:v>
      </x:c>
      <x:c r="Q28" s="16" t="n">
        <x:f>MAX(0,P28*(1+EXP((LN(1+Assumptions!$C$60)-0.5*Assumptions!$C$61^2)+Assumptions!$C$61*((RAND()+RAND()+RAND()+RAND()+RAND()+RAND()+RAND()+RAND()+RAND()+RAND()+RAND()+RAND())-6))-1)+Liquidity_30Y!R13)</x:f>
        <x:v>955026.3480594691</x:v>
      </x:c>
      <x:c r="R28" s="16" t="n">
        <x:f>MAX(0,Q28*(1+EXP((LN(1+Assumptions!$C$60)-0.5*Assumptions!$C$61^2)+Assumptions!$C$61*((RAND()+RAND()+RAND()+RAND()+RAND()+RAND()+RAND()+RAND()+RAND()+RAND()+RAND()+RAND())-6))-1)+Liquidity_30Y!S13)</x:f>
        <x:v>973020.5104021137</x:v>
      </x:c>
      <x:c r="S28" s="16" t="n">
        <x:f>MAX(0,R28*(1+EXP((LN(1+Assumptions!$C$60)-0.5*Assumptions!$C$61^2)+Assumptions!$C$61*((RAND()+RAND()+RAND()+RAND()+RAND()+RAND()+RAND()+RAND()+RAND()+RAND()+RAND()+RAND())-6))-1)+Liquidity_30Y!T13)</x:f>
        <x:v>1091621.2699025841</x:v>
      </x:c>
      <x:c r="T28" s="16" t="n">
        <x:f>MAX(0,S28*(1+EXP((LN(1+Assumptions!$C$60)-0.5*Assumptions!$C$61^2)+Assumptions!$C$61*((RAND()+RAND()+RAND()+RAND()+RAND()+RAND()+RAND()+RAND()+RAND()+RAND()+RAND()+RAND())-6))-1)+Liquidity_30Y!U13)</x:f>
        <x:v>904733.3764913079</x:v>
      </x:c>
      <x:c r="U28" s="16" t="n">
        <x:f>MAX(0,T28*(1+EXP((LN(1+Assumptions!$C$60)-0.5*Assumptions!$C$61^2)+Assumptions!$C$61*((RAND()+RAND()+RAND()+RAND()+RAND()+RAND()+RAND()+RAND()+RAND()+RAND()+RAND()+RAND())-6))-1)+Liquidity_30Y!V13)</x:f>
        <x:v>1073311.30718677</x:v>
      </x:c>
      <x:c r="V28" s="16" t="n">
        <x:f>MAX(0,U28*(1+EXP((LN(1+Assumptions!$C$60)-0.5*Assumptions!$C$61^2)+Assumptions!$C$61*((RAND()+RAND()+RAND()+RAND()+RAND()+RAND()+RAND()+RAND()+RAND()+RAND()+RAND()+RAND())-6))-1)+Liquidity_30Y!W13)</x:f>
        <x:v>1233956.6139284077</x:v>
      </x:c>
      <x:c r="W28" s="16" t="n">
        <x:f>MAX(0,V28*(1+EXP((LN(1+Assumptions!$C$60)-0.5*Assumptions!$C$61^2)+Assumptions!$C$61*((RAND()+RAND()+RAND()+RAND()+RAND()+RAND()+RAND()+RAND()+RAND()+RAND()+RAND()+RAND())-6))-1)+Liquidity_30Y!X13)</x:f>
        <x:v>939248.8050041355</x:v>
      </x:c>
      <x:c r="X28" s="16" t="n">
        <x:f>MAX(0,W28*(1+EXP((LN(1+Assumptions!$C$60)-0.5*Assumptions!$C$61^2)+Assumptions!$C$61*((RAND()+RAND()+RAND()+RAND()+RAND()+RAND()+RAND()+RAND()+RAND()+RAND()+RAND()+RAND())-6))-1)+Liquidity_30Y!Y13)</x:f>
        <x:v>1046215.2853913319</x:v>
      </x:c>
      <x:c r="Y28" s="16" t="n">
        <x:f>MAX(0,X28*(1+EXP((LN(1+Assumptions!$C$60)-0.5*Assumptions!$C$61^2)+Assumptions!$C$61*((RAND()+RAND()+RAND()+RAND()+RAND()+RAND()+RAND()+RAND()+RAND()+RAND()+RAND()+RAND())-6))-1)+Liquidity_30Y!Z13)</x:f>
        <x:v>1327458.2622804246</x:v>
      </x:c>
      <x:c r="Z28" s="16" t="n">
        <x:f>MAX(0,Y28*(1+EXP((LN(1+Assumptions!$C$60)-0.5*Assumptions!$C$61^2)+Assumptions!$C$61*((RAND()+RAND()+RAND()+RAND()+RAND()+RAND()+RAND()+RAND()+RAND()+RAND()+RAND()+RAND())-6))-1)+Liquidity_30Y!AA13)</x:f>
        <x:v>1549306.9956559516</x:v>
      </x:c>
      <x:c r="AA28" s="16" t="n">
        <x:f>MAX(0,Z28*(1+EXP((LN(1+Assumptions!$C$60)-0.5*Assumptions!$C$61^2)+Assumptions!$C$61*((RAND()+RAND()+RAND()+RAND()+RAND()+RAND()+RAND()+RAND()+RAND()+RAND()+RAND()+RAND())-6))-1)+Liquidity_30Y!AB13)</x:f>
        <x:v>1626308.4811845247</x:v>
      </x:c>
      <x:c r="AB28" s="16" t="n">
        <x:f>MAX(0,AA28*(1+EXP((LN(1+Assumptions!$C$60)-0.5*Assumptions!$C$61^2)+Assumptions!$C$61*((RAND()+RAND()+RAND()+RAND()+RAND()+RAND()+RAND()+RAND()+RAND()+RAND()+RAND()+RAND())-6))-1)+Liquidity_30Y!AC13)</x:f>
        <x:v>2044482.2073669916</x:v>
      </x:c>
      <x:c r="AC28" s="16" t="n">
        <x:f>MAX(0,AB28*(1+EXP((LN(1+Assumptions!$C$60)-0.5*Assumptions!$C$61^2)+Assumptions!$C$61*((RAND()+RAND()+RAND()+RAND()+RAND()+RAND()+RAND()+RAND()+RAND()+RAND()+RAND()+RAND())-6))-1)+Liquidity_30Y!AD13)</x:f>
        <x:v>1922247.4193159507</x:v>
      </x:c>
      <x:c r="AD28" s="16" t="n">
        <x:f>MAX(0,AC28*(1+EXP((LN(1+Assumptions!$C$60)-0.5*Assumptions!$C$61^2)+Assumptions!$C$61*((RAND()+RAND()+RAND()+RAND()+RAND()+RAND()+RAND()+RAND()+RAND()+RAND()+RAND()+RAND())-6))-1)+Liquidity_30Y!AE13)</x:f>
        <x:v>2358887.902395738</x:v>
      </x:c>
      <x:c r="AE28" s="16" t="n">
        <x:f>MAX(0,AD28*(1+EXP((LN(1+Assumptions!$C$60)-0.5*Assumptions!$C$61^2)+Assumptions!$C$61*((RAND()+RAND()+RAND()+RAND()+RAND()+RAND()+RAND()+RAND()+RAND()+RAND()+RAND()+RAND())-6))-1)+Liquidity_30Y!AF13)</x:f>
        <x:v>2471286.4596629255</x:v>
      </x:c>
      <x:c r="AF28" s="16" t="n">
        <x:f>MAX(0,AE28*(1+EXP((LN(1+Assumptions!$C$60)-0.5*Assumptions!$C$61^2)+Assumptions!$C$61*((RAND()+RAND()+RAND()+RAND()+RAND()+RAND()+RAND()+RAND()+RAND()+RAND()+RAND()+RAND())-6))-1)+Liquidity_30Y!AG13)</x:f>
        <x:v>2799942.124390157</x:v>
      </x:c>
    </x:row>
    <x:row r="29">
      <x:c r="A29" s="39">
        <x:v>25</x:v>
      </x:c>
      <x:c r="B29" s="16" t="n">
        <x:f>Liquidity_30Y!C14</x:f>
        <x:v>1029031.25</x:v>
      </x:c>
      <x:c r="C29" s="16" t="n">
        <x:f>MAX(0,B29*(1+EXP((LN(1+Assumptions!$C$60)-0.5*Assumptions!$C$61^2)+Assumptions!$C$61*((RAND()+RAND()+RAND()+RAND()+RAND()+RAND()+RAND()+RAND()+RAND()+RAND()+RAND()+RAND())-6))-1)+Liquidity_30Y!D13)</x:f>
        <x:v>1144732.3982688743</x:v>
      </x:c>
      <x:c r="D29" s="16" t="n">
        <x:f>MAX(0,C29*(1+EXP((LN(1+Assumptions!$C$60)-0.5*Assumptions!$C$61^2)+Assumptions!$C$61*((RAND()+RAND()+RAND()+RAND()+RAND()+RAND()+RAND()+RAND()+RAND()+RAND()+RAND()+RAND())-6))-1)+Liquidity_30Y!E13)</x:f>
        <x:v>982614.109266835</x:v>
      </x:c>
      <x:c r="E29" s="16" t="n">
        <x:f>MAX(0,D29*(1+EXP((LN(1+Assumptions!$C$60)-0.5*Assumptions!$C$61^2)+Assumptions!$C$61*((RAND()+RAND()+RAND()+RAND()+RAND()+RAND()+RAND()+RAND()+RAND()+RAND()+RAND()+RAND())-6))-1)+Liquidity_30Y!F13)</x:f>
        <x:v>1198182.4630477147</x:v>
      </x:c>
      <x:c r="F29" s="16" t="n">
        <x:f>MAX(0,E29*(1+EXP((LN(1+Assumptions!$C$60)-0.5*Assumptions!$C$61^2)+Assumptions!$C$61*((RAND()+RAND()+RAND()+RAND()+RAND()+RAND()+RAND()+RAND()+RAND()+RAND()+RAND()+RAND())-6))-1)+Liquidity_30Y!G13)</x:f>
        <x:v>1150612.888475512</x:v>
      </x:c>
      <x:c r="G29" s="16" t="n">
        <x:f>MAX(0,F29*(1+EXP((LN(1+Assumptions!$C$60)-0.5*Assumptions!$C$61^2)+Assumptions!$C$61*((RAND()+RAND()+RAND()+RAND()+RAND()+RAND()+RAND()+RAND()+RAND()+RAND()+RAND()+RAND())-6))-1)+Liquidity_30Y!H13)</x:f>
        <x:v>1429859.478720464</x:v>
      </x:c>
      <x:c r="H29" s="16" t="n">
        <x:f>MAX(0,G29*(1+EXP((LN(1+Assumptions!$C$60)-0.5*Assumptions!$C$61^2)+Assumptions!$C$61*((RAND()+RAND()+RAND()+RAND()+RAND()+RAND()+RAND()+RAND()+RAND()+RAND()+RAND()+RAND())-6))-1)+Liquidity_30Y!I13)</x:f>
        <x:v>2061583.3093163653</x:v>
      </x:c>
      <x:c r="I29" s="16" t="n">
        <x:f>MAX(0,H29*(1+EXP((LN(1+Assumptions!$C$60)-0.5*Assumptions!$C$61^2)+Assumptions!$C$61*((RAND()+RAND()+RAND()+RAND()+RAND()+RAND()+RAND()+RAND()+RAND()+RAND()+RAND()+RAND())-6))-1)+Liquidity_30Y!J13)</x:f>
        <x:v>2158394.189958051</x:v>
      </x:c>
      <x:c r="J29" s="16" t="n">
        <x:f>MAX(0,I29*(1+EXP((LN(1+Assumptions!$C$60)-0.5*Assumptions!$C$61^2)+Assumptions!$C$61*((RAND()+RAND()+RAND()+RAND()+RAND()+RAND()+RAND()+RAND()+RAND()+RAND()+RAND()+RAND())-6))-1)+Liquidity_30Y!K13)</x:f>
        <x:v>2340573.9531924417</x:v>
      </x:c>
      <x:c r="K29" s="16" t="n">
        <x:f>MAX(0,J29*(1+EXP((LN(1+Assumptions!$C$60)-0.5*Assumptions!$C$61^2)+Assumptions!$C$61*((RAND()+RAND()+RAND()+RAND()+RAND()+RAND()+RAND()+RAND()+RAND()+RAND()+RAND()+RAND())-6))-1)+Liquidity_30Y!L13)</x:f>
        <x:v>2209197.7731199907</x:v>
      </x:c>
      <x:c r="L29" s="16" t="n">
        <x:f>MAX(0,K29*(1+EXP((LN(1+Assumptions!$C$60)-0.5*Assumptions!$C$61^2)+Assumptions!$C$61*((RAND()+RAND()+RAND()+RAND()+RAND()+RAND()+RAND()+RAND()+RAND()+RAND()+RAND()+RAND())-6))-1)+Liquidity_30Y!M13)</x:f>
        <x:v>2299584.200178515</x:v>
      </x:c>
      <x:c r="M29" s="16" t="n">
        <x:f>MAX(0,L29*(1+EXP((LN(1+Assumptions!$C$60)-0.5*Assumptions!$C$61^2)+Assumptions!$C$61*((RAND()+RAND()+RAND()+RAND()+RAND()+RAND()+RAND()+RAND()+RAND()+RAND()+RAND()+RAND())-6))-1)+Liquidity_30Y!N13)</x:f>
        <x:v>2247893.6113622687</x:v>
      </x:c>
      <x:c r="N29" s="16" t="n">
        <x:f>MAX(0,M29*(1+EXP((LN(1+Assumptions!$C$60)-0.5*Assumptions!$C$61^2)+Assumptions!$C$61*((RAND()+RAND()+RAND()+RAND()+RAND()+RAND()+RAND()+RAND()+RAND()+RAND()+RAND()+RAND())-6))-1)+Liquidity_30Y!O13)</x:f>
        <x:v>2565306.05572029</x:v>
      </x:c>
      <x:c r="O29" s="16" t="n">
        <x:f>MAX(0,N29*(1+EXP((LN(1+Assumptions!$C$60)-0.5*Assumptions!$C$61^2)+Assumptions!$C$61*((RAND()+RAND()+RAND()+RAND()+RAND()+RAND()+RAND()+RAND()+RAND()+RAND()+RAND()+RAND())-6))-1)+Liquidity_30Y!P13)</x:f>
        <x:v>2670178.0789756835</x:v>
      </x:c>
      <x:c r="P29" s="16" t="n">
        <x:f>MAX(0,O29*(1+EXP((LN(1+Assumptions!$C$60)-0.5*Assumptions!$C$61^2)+Assumptions!$C$61*((RAND()+RAND()+RAND()+RAND()+RAND()+RAND()+RAND()+RAND()+RAND()+RAND()+RAND()+RAND())-6))-1)+Liquidity_30Y!Q13)</x:f>
        <x:v>1924363.0475518785</x:v>
      </x:c>
      <x:c r="Q29" s="16" t="n">
        <x:f>MAX(0,P29*(1+EXP((LN(1+Assumptions!$C$60)-0.5*Assumptions!$C$61^2)+Assumptions!$C$61*((RAND()+RAND()+RAND()+RAND()+RAND()+RAND()+RAND()+RAND()+RAND()+RAND()+RAND()+RAND())-6))-1)+Liquidity_30Y!R13)</x:f>
        <x:v>2140048.2987475647</x:v>
      </x:c>
      <x:c r="R29" s="16" t="n">
        <x:f>MAX(0,Q29*(1+EXP((LN(1+Assumptions!$C$60)-0.5*Assumptions!$C$61^2)+Assumptions!$C$61*((RAND()+RAND()+RAND()+RAND()+RAND()+RAND()+RAND()+RAND()+RAND()+RAND()+RAND()+RAND())-6))-1)+Liquidity_30Y!S13)</x:f>
        <x:v>2363105.73798502</x:v>
      </x:c>
      <x:c r="S29" s="16" t="n">
        <x:f>MAX(0,R29*(1+EXP((LN(1+Assumptions!$C$60)-0.5*Assumptions!$C$61^2)+Assumptions!$C$61*((RAND()+RAND()+RAND()+RAND()+RAND()+RAND()+RAND()+RAND()+RAND()+RAND()+RAND()+RAND())-6))-1)+Liquidity_30Y!T13)</x:f>
        <x:v>3038666.0317586064</x:v>
      </x:c>
      <x:c r="T29" s="16" t="n">
        <x:f>MAX(0,S29*(1+EXP((LN(1+Assumptions!$C$60)-0.5*Assumptions!$C$61^2)+Assumptions!$C$61*((RAND()+RAND()+RAND()+RAND()+RAND()+RAND()+RAND()+RAND()+RAND()+RAND()+RAND()+RAND())-6))-1)+Liquidity_30Y!U13)</x:f>
        <x:v>2914593.633236994</x:v>
      </x:c>
      <x:c r="U29" s="16" t="n">
        <x:f>MAX(0,T29*(1+EXP((LN(1+Assumptions!$C$60)-0.5*Assumptions!$C$61^2)+Assumptions!$C$61*((RAND()+RAND()+RAND()+RAND()+RAND()+RAND()+RAND()+RAND()+RAND()+RAND()+RAND()+RAND())-6))-1)+Liquidity_30Y!V13)</x:f>
        <x:v>3268729.9659300786</x:v>
      </x:c>
      <x:c r="V29" s="16" t="n">
        <x:f>MAX(0,U29*(1+EXP((LN(1+Assumptions!$C$60)-0.5*Assumptions!$C$61^2)+Assumptions!$C$61*((RAND()+RAND()+RAND()+RAND()+RAND()+RAND()+RAND()+RAND()+RAND()+RAND()+RAND()+RAND())-6))-1)+Liquidity_30Y!W13)</x:f>
        <x:v>3002837.8291998636</x:v>
      </x:c>
      <x:c r="W29" s="16" t="n">
        <x:f>MAX(0,V29*(1+EXP((LN(1+Assumptions!$C$60)-0.5*Assumptions!$C$61^2)+Assumptions!$C$61*((RAND()+RAND()+RAND()+RAND()+RAND()+RAND()+RAND()+RAND()+RAND()+RAND()+RAND()+RAND())-6))-1)+Liquidity_30Y!X13)</x:f>
        <x:v>4288813.766855034</x:v>
      </x:c>
      <x:c r="X29" s="16" t="n">
        <x:f>MAX(0,W29*(1+EXP((LN(1+Assumptions!$C$60)-0.5*Assumptions!$C$61^2)+Assumptions!$C$61*((RAND()+RAND()+RAND()+RAND()+RAND()+RAND()+RAND()+RAND()+RAND()+RAND()+RAND()+RAND())-6))-1)+Liquidity_30Y!Y13)</x:f>
        <x:v>3785855.802868707</x:v>
      </x:c>
      <x:c r="Y29" s="16" t="n">
        <x:f>MAX(0,X29*(1+EXP((LN(1+Assumptions!$C$60)-0.5*Assumptions!$C$61^2)+Assumptions!$C$61*((RAND()+RAND()+RAND()+RAND()+RAND()+RAND()+RAND()+RAND()+RAND()+RAND()+RAND()+RAND())-6))-1)+Liquidity_30Y!Z13)</x:f>
        <x:v>4916873.009696579</x:v>
      </x:c>
      <x:c r="Z29" s="16" t="n">
        <x:f>MAX(0,Y29*(1+EXP((LN(1+Assumptions!$C$60)-0.5*Assumptions!$C$61^2)+Assumptions!$C$61*((RAND()+RAND()+RAND()+RAND()+RAND()+RAND()+RAND()+RAND()+RAND()+RAND()+RAND()+RAND())-6))-1)+Liquidity_30Y!AA13)</x:f>
        <x:v>5876819.6580327945</x:v>
      </x:c>
      <x:c r="AA29" s="16" t="n">
        <x:f>MAX(0,Z29*(1+EXP((LN(1+Assumptions!$C$60)-0.5*Assumptions!$C$61^2)+Assumptions!$C$61*((RAND()+RAND()+RAND()+RAND()+RAND()+RAND()+RAND()+RAND()+RAND()+RAND()+RAND()+RAND())-6))-1)+Liquidity_30Y!AB13)</x:f>
        <x:v>6244718.242014028</x:v>
      </x:c>
      <x:c r="AB29" s="16" t="n">
        <x:f>MAX(0,AA29*(1+EXP((LN(1+Assumptions!$C$60)-0.5*Assumptions!$C$61^2)+Assumptions!$C$61*((RAND()+RAND()+RAND()+RAND()+RAND()+RAND()+RAND()+RAND()+RAND()+RAND()+RAND()+RAND())-6))-1)+Liquidity_30Y!AC13)</x:f>
        <x:v>5216103.816667876</x:v>
      </x:c>
      <x:c r="AC29" s="16" t="n">
        <x:f>MAX(0,AB29*(1+EXP((LN(1+Assumptions!$C$60)-0.5*Assumptions!$C$61^2)+Assumptions!$C$61*((RAND()+RAND()+RAND()+RAND()+RAND()+RAND()+RAND()+RAND()+RAND()+RAND()+RAND()+RAND())-6))-1)+Liquidity_30Y!AD13)</x:f>
        <x:v>5479407.649922101</x:v>
      </x:c>
      <x:c r="AD29" s="16" t="n">
        <x:f>MAX(0,AC29*(1+EXP((LN(1+Assumptions!$C$60)-0.5*Assumptions!$C$61^2)+Assumptions!$C$61*((RAND()+RAND()+RAND()+RAND()+RAND()+RAND()+RAND()+RAND()+RAND()+RAND()+RAND()+RAND())-6))-1)+Liquidity_30Y!AE13)</x:f>
        <x:v>5401301.847792394</x:v>
      </x:c>
      <x:c r="AE29" s="16" t="n">
        <x:f>MAX(0,AD29*(1+EXP((LN(1+Assumptions!$C$60)-0.5*Assumptions!$C$61^2)+Assumptions!$C$61*((RAND()+RAND()+RAND()+RAND()+RAND()+RAND()+RAND()+RAND()+RAND()+RAND()+RAND()+RAND())-6))-1)+Liquidity_30Y!AF13)</x:f>
        <x:v>5386892.564582094</x:v>
      </x:c>
      <x:c r="AF29" s="16" t="n">
        <x:f>MAX(0,AE29*(1+EXP((LN(1+Assumptions!$C$60)-0.5*Assumptions!$C$61^2)+Assumptions!$C$61*((RAND()+RAND()+RAND()+RAND()+RAND()+RAND()+RAND()+RAND()+RAND()+RAND()+RAND()+RAND())-6))-1)+Liquidity_30Y!AG13)</x:f>
        <x:v>5502408.324230077</x:v>
      </x:c>
    </x:row>
    <x:row r="30">
      <x:c r="A30" s="39">
        <x:v>26</x:v>
      </x:c>
      <x:c r="B30" s="16" t="n">
        <x:f>Liquidity_30Y!C14</x:f>
        <x:v>1029031.25</x:v>
      </x:c>
      <x:c r="C30" s="16" t="n">
        <x:f>MAX(0,B30*(1+EXP((LN(1+Assumptions!$C$60)-0.5*Assumptions!$C$61^2)+Assumptions!$C$61*((RAND()+RAND()+RAND()+RAND()+RAND()+RAND()+RAND()+RAND()+RAND()+RAND()+RAND()+RAND())-6))-1)+Liquidity_30Y!D13)</x:f>
        <x:v>910359.0865525416</x:v>
      </x:c>
      <x:c r="D30" s="16" t="n">
        <x:f>MAX(0,C30*(1+EXP((LN(1+Assumptions!$C$60)-0.5*Assumptions!$C$61^2)+Assumptions!$C$61*((RAND()+RAND()+RAND()+RAND()+RAND()+RAND()+RAND()+RAND()+RAND()+RAND()+RAND()+RAND())-6))-1)+Liquidity_30Y!E13)</x:f>
        <x:v>1224253.8738266707</x:v>
      </x:c>
      <x:c r="E30" s="16" t="n">
        <x:f>MAX(0,D30*(1+EXP((LN(1+Assumptions!$C$60)-0.5*Assumptions!$C$61^2)+Assumptions!$C$61*((RAND()+RAND()+RAND()+RAND()+RAND()+RAND()+RAND()+RAND()+RAND()+RAND()+RAND()+RAND())-6))-1)+Liquidity_30Y!F13)</x:f>
        <x:v>1614225.0510793154</x:v>
      </x:c>
      <x:c r="F30" s="16" t="n">
        <x:f>MAX(0,E30*(1+EXP((LN(1+Assumptions!$C$60)-0.5*Assumptions!$C$61^2)+Assumptions!$C$61*((RAND()+RAND()+RAND()+RAND()+RAND()+RAND()+RAND()+RAND()+RAND()+RAND()+RAND()+RAND())-6))-1)+Liquidity_30Y!G13)</x:f>
        <x:v>2617941.2113896147</x:v>
      </x:c>
      <x:c r="G30" s="16" t="n">
        <x:f>MAX(0,F30*(1+EXP((LN(1+Assumptions!$C$60)-0.5*Assumptions!$C$61^2)+Assumptions!$C$61*((RAND()+RAND()+RAND()+RAND()+RAND()+RAND()+RAND()+RAND()+RAND()+RAND()+RAND()+RAND())-6))-1)+Liquidity_30Y!H13)</x:f>
        <x:v>2961849.878147037</x:v>
      </x:c>
      <x:c r="H30" s="16" t="n">
        <x:f>MAX(0,G30*(1+EXP((LN(1+Assumptions!$C$60)-0.5*Assumptions!$C$61^2)+Assumptions!$C$61*((RAND()+RAND()+RAND()+RAND()+RAND()+RAND()+RAND()+RAND()+RAND()+RAND()+RAND()+RAND())-6))-1)+Liquidity_30Y!I13)</x:f>
        <x:v>3239950.8806927525</x:v>
      </x:c>
      <x:c r="I30" s="16" t="n">
        <x:f>MAX(0,H30*(1+EXP((LN(1+Assumptions!$C$60)-0.5*Assumptions!$C$61^2)+Assumptions!$C$61*((RAND()+RAND()+RAND()+RAND()+RAND()+RAND()+RAND()+RAND()+RAND()+RAND()+RAND()+RAND())-6))-1)+Liquidity_30Y!J13)</x:f>
        <x:v>3533351.501647234</x:v>
      </x:c>
      <x:c r="J30" s="16" t="n">
        <x:f>MAX(0,I30*(1+EXP((LN(1+Assumptions!$C$60)-0.5*Assumptions!$C$61^2)+Assumptions!$C$61*((RAND()+RAND()+RAND()+RAND()+RAND()+RAND()+RAND()+RAND()+RAND()+RAND()+RAND()+RAND())-6))-1)+Liquidity_30Y!K13)</x:f>
        <x:v>3414630.0722784935</x:v>
      </x:c>
      <x:c r="K30" s="16" t="n">
        <x:f>MAX(0,J30*(1+EXP((LN(1+Assumptions!$C$60)-0.5*Assumptions!$C$61^2)+Assumptions!$C$61*((RAND()+RAND()+RAND()+RAND()+RAND()+RAND()+RAND()+RAND()+RAND()+RAND()+RAND()+RAND())-6))-1)+Liquidity_30Y!L13)</x:f>
        <x:v>2718914.971629532</x:v>
      </x:c>
      <x:c r="L30" s="16" t="n">
        <x:f>MAX(0,K30*(1+EXP((LN(1+Assumptions!$C$60)-0.5*Assumptions!$C$61^2)+Assumptions!$C$61*((RAND()+RAND()+RAND()+RAND()+RAND()+RAND()+RAND()+RAND()+RAND()+RAND()+RAND()+RAND())-6))-1)+Liquidity_30Y!M13)</x:f>
        <x:v>2057322.8896797255</x:v>
      </x:c>
      <x:c r="M30" s="16" t="n">
        <x:f>MAX(0,L30*(1+EXP((LN(1+Assumptions!$C$60)-0.5*Assumptions!$C$61^2)+Assumptions!$C$61*((RAND()+RAND()+RAND()+RAND()+RAND()+RAND()+RAND()+RAND()+RAND()+RAND()+RAND()+RAND())-6))-1)+Liquidity_30Y!N13)</x:f>
        <x:v>1797217.152787617</x:v>
      </x:c>
      <x:c r="N30" s="16" t="n">
        <x:f>MAX(0,M30*(1+EXP((LN(1+Assumptions!$C$60)-0.5*Assumptions!$C$61^2)+Assumptions!$C$61*((RAND()+RAND()+RAND()+RAND()+RAND()+RAND()+RAND()+RAND()+RAND()+RAND()+RAND()+RAND())-6))-1)+Liquidity_30Y!O13)</x:f>
        <x:v>1914467.87667449</x:v>
      </x:c>
      <x:c r="O30" s="16" t="n">
        <x:f>MAX(0,N30*(1+EXP((LN(1+Assumptions!$C$60)-0.5*Assumptions!$C$61^2)+Assumptions!$C$61*((RAND()+RAND()+RAND()+RAND()+RAND()+RAND()+RAND()+RAND()+RAND()+RAND()+RAND()+RAND())-6))-1)+Liquidity_30Y!P13)</x:f>
        <x:v>1751285.3034560685</x:v>
      </x:c>
      <x:c r="P30" s="16" t="n">
        <x:f>MAX(0,O30*(1+EXP((LN(1+Assumptions!$C$60)-0.5*Assumptions!$C$61^2)+Assumptions!$C$61*((RAND()+RAND()+RAND()+RAND()+RAND()+RAND()+RAND()+RAND()+RAND()+RAND()+RAND()+RAND())-6))-1)+Liquidity_30Y!Q13)</x:f>
        <x:v>1948034.6853412227</x:v>
      </x:c>
      <x:c r="Q30" s="16" t="n">
        <x:f>MAX(0,P30*(1+EXP((LN(1+Assumptions!$C$60)-0.5*Assumptions!$C$61^2)+Assumptions!$C$61*((RAND()+RAND()+RAND()+RAND()+RAND()+RAND()+RAND()+RAND()+RAND()+RAND()+RAND()+RAND())-6))-1)+Liquidity_30Y!R13)</x:f>
        <x:v>1710536.9433516948</x:v>
      </x:c>
      <x:c r="R30" s="16" t="n">
        <x:f>MAX(0,Q30*(1+EXP((LN(1+Assumptions!$C$60)-0.5*Assumptions!$C$61^2)+Assumptions!$C$61*((RAND()+RAND()+RAND()+RAND()+RAND()+RAND()+RAND()+RAND()+RAND()+RAND()+RAND()+RAND())-6))-1)+Liquidity_30Y!S13)</x:f>
        <x:v>1787578.531471899</x:v>
      </x:c>
      <x:c r="S30" s="16" t="n">
        <x:f>MAX(0,R30*(1+EXP((LN(1+Assumptions!$C$60)-0.5*Assumptions!$C$61^2)+Assumptions!$C$61*((RAND()+RAND()+RAND()+RAND()+RAND()+RAND()+RAND()+RAND()+RAND()+RAND()+RAND()+RAND())-6))-1)+Liquidity_30Y!T13)</x:f>
        <x:v>1775138.366115355</x:v>
      </x:c>
      <x:c r="T30" s="16" t="n">
        <x:f>MAX(0,S30*(1+EXP((LN(1+Assumptions!$C$60)-0.5*Assumptions!$C$61^2)+Assumptions!$C$61*((RAND()+RAND()+RAND()+RAND()+RAND()+RAND()+RAND()+RAND()+RAND()+RAND()+RAND()+RAND())-6))-1)+Liquidity_30Y!U13)</x:f>
        <x:v>1928479.1689694882</x:v>
      </x:c>
      <x:c r="U30" s="16" t="n">
        <x:f>MAX(0,T30*(1+EXP((LN(1+Assumptions!$C$60)-0.5*Assumptions!$C$61^2)+Assumptions!$C$61*((RAND()+RAND()+RAND()+RAND()+RAND()+RAND()+RAND()+RAND()+RAND()+RAND()+RAND()+RAND())-6))-1)+Liquidity_30Y!V13)</x:f>
        <x:v>1802631.3087421425</x:v>
      </x:c>
      <x:c r="V30" s="16" t="n">
        <x:f>MAX(0,U30*(1+EXP((LN(1+Assumptions!$C$60)-0.5*Assumptions!$C$61^2)+Assumptions!$C$61*((RAND()+RAND()+RAND()+RAND()+RAND()+RAND()+RAND()+RAND()+RAND()+RAND()+RAND()+RAND())-6))-1)+Liquidity_30Y!W13)</x:f>
        <x:v>2277295.0186332916</x:v>
      </x:c>
      <x:c r="W30" s="16" t="n">
        <x:f>MAX(0,V30*(1+EXP((LN(1+Assumptions!$C$60)-0.5*Assumptions!$C$61^2)+Assumptions!$C$61*((RAND()+RAND()+RAND()+RAND()+RAND()+RAND()+RAND()+RAND()+RAND()+RAND()+RAND()+RAND())-6))-1)+Liquidity_30Y!X13)</x:f>
        <x:v>2416952.0773824286</x:v>
      </x:c>
      <x:c r="X30" s="16" t="n">
        <x:f>MAX(0,W30*(1+EXP((LN(1+Assumptions!$C$60)-0.5*Assumptions!$C$61^2)+Assumptions!$C$61*((RAND()+RAND()+RAND()+RAND()+RAND()+RAND()+RAND()+RAND()+RAND()+RAND()+RAND()+RAND())-6))-1)+Liquidity_30Y!Y13)</x:f>
        <x:v>2383459.9239561595</x:v>
      </x:c>
      <x:c r="Y30" s="16" t="n">
        <x:f>MAX(0,X30*(1+EXP((LN(1+Assumptions!$C$60)-0.5*Assumptions!$C$61^2)+Assumptions!$C$61*((RAND()+RAND()+RAND()+RAND()+RAND()+RAND()+RAND()+RAND()+RAND()+RAND()+RAND()+RAND())-6))-1)+Liquidity_30Y!Z13)</x:f>
        <x:v>1795333.555445866</x:v>
      </x:c>
      <x:c r="Z30" s="16" t="n">
        <x:f>MAX(0,Y30*(1+EXP((LN(1+Assumptions!$C$60)-0.5*Assumptions!$C$61^2)+Assumptions!$C$61*((RAND()+RAND()+RAND()+RAND()+RAND()+RAND()+RAND()+RAND()+RAND()+RAND()+RAND()+RAND())-6))-1)+Liquidity_30Y!AA13)</x:f>
        <x:v>1732815.566442708</x:v>
      </x:c>
      <x:c r="AA30" s="16" t="n">
        <x:f>MAX(0,Z30*(1+EXP((LN(1+Assumptions!$C$60)-0.5*Assumptions!$C$61^2)+Assumptions!$C$61*((RAND()+RAND()+RAND()+RAND()+RAND()+RAND()+RAND()+RAND()+RAND()+RAND()+RAND()+RAND())-6))-1)+Liquidity_30Y!AB13)</x:f>
        <x:v>2415132.5945890206</x:v>
      </x:c>
      <x:c r="AB30" s="16" t="n">
        <x:f>MAX(0,AA30*(1+EXP((LN(1+Assumptions!$C$60)-0.5*Assumptions!$C$61^2)+Assumptions!$C$61*((RAND()+RAND()+RAND()+RAND()+RAND()+RAND()+RAND()+RAND()+RAND()+RAND()+RAND()+RAND())-6))-1)+Liquidity_30Y!AC13)</x:f>
        <x:v>2771202.327065267</x:v>
      </x:c>
      <x:c r="AC30" s="16" t="n">
        <x:f>MAX(0,AB30*(1+EXP((LN(1+Assumptions!$C$60)-0.5*Assumptions!$C$61^2)+Assumptions!$C$61*((RAND()+RAND()+RAND()+RAND()+RAND()+RAND()+RAND()+RAND()+RAND()+RAND()+RAND()+RAND())-6))-1)+Liquidity_30Y!AD13)</x:f>
        <x:v>3335460.7755932887</x:v>
      </x:c>
      <x:c r="AD30" s="16" t="n">
        <x:f>MAX(0,AC30*(1+EXP((LN(1+Assumptions!$C$60)-0.5*Assumptions!$C$61^2)+Assumptions!$C$61*((RAND()+RAND()+RAND()+RAND()+RAND()+RAND()+RAND()+RAND()+RAND()+RAND()+RAND()+RAND())-6))-1)+Liquidity_30Y!AE13)</x:f>
        <x:v>3526013.1449820376</x:v>
      </x:c>
      <x:c r="AE30" s="16" t="n">
        <x:f>MAX(0,AD30*(1+EXP((LN(1+Assumptions!$C$60)-0.5*Assumptions!$C$61^2)+Assumptions!$C$61*((RAND()+RAND()+RAND()+RAND()+RAND()+RAND()+RAND()+RAND()+RAND()+RAND()+RAND()+RAND())-6))-1)+Liquidity_30Y!AF13)</x:f>
        <x:v>3251198.875992432</x:v>
      </x:c>
      <x:c r="AF30" s="16" t="n">
        <x:f>MAX(0,AE30*(1+EXP((LN(1+Assumptions!$C$60)-0.5*Assumptions!$C$61^2)+Assumptions!$C$61*((RAND()+RAND()+RAND()+RAND()+RAND()+RAND()+RAND()+RAND()+RAND()+RAND()+RAND()+RAND())-6))-1)+Liquidity_30Y!AG13)</x:f>
        <x:v>3708719.580838535</x:v>
      </x:c>
    </x:row>
    <x:row r="31">
      <x:c r="A31" s="39">
        <x:v>27</x:v>
      </x:c>
      <x:c r="B31" s="16" t="n">
        <x:f>Liquidity_30Y!C14</x:f>
        <x:v>1029031.25</x:v>
      </x:c>
      <x:c r="C31" s="16" t="n">
        <x:f>MAX(0,B31*(1+EXP((LN(1+Assumptions!$C$60)-0.5*Assumptions!$C$61^2)+Assumptions!$C$61*((RAND()+RAND()+RAND()+RAND()+RAND()+RAND()+RAND()+RAND()+RAND()+RAND()+RAND()+RAND())-6))-1)+Liquidity_30Y!D13)</x:f>
        <x:v>880878.5553222876</x:v>
      </x:c>
      <x:c r="D31" s="16" t="n">
        <x:f>MAX(0,C31*(1+EXP((LN(1+Assumptions!$C$60)-0.5*Assumptions!$C$61^2)+Assumptions!$C$61*((RAND()+RAND()+RAND()+RAND()+RAND()+RAND()+RAND()+RAND()+RAND()+RAND()+RAND()+RAND())-6))-1)+Liquidity_30Y!E13)</x:f>
        <x:v>1108799.774623171</x:v>
      </x:c>
      <x:c r="E31" s="16" t="n">
        <x:f>MAX(0,D31*(1+EXP((LN(1+Assumptions!$C$60)-0.5*Assumptions!$C$61^2)+Assumptions!$C$61*((RAND()+RAND()+RAND()+RAND()+RAND()+RAND()+RAND()+RAND()+RAND()+RAND()+RAND()+RAND())-6))-1)+Liquidity_30Y!F13)</x:f>
        <x:v>1173987.186855487</x:v>
      </x:c>
      <x:c r="F31" s="16" t="n">
        <x:f>MAX(0,E31*(1+EXP((LN(1+Assumptions!$C$60)-0.5*Assumptions!$C$61^2)+Assumptions!$C$61*((RAND()+RAND()+RAND()+RAND()+RAND()+RAND()+RAND()+RAND()+RAND()+RAND()+RAND()+RAND())-6))-1)+Liquidity_30Y!G13)</x:f>
        <x:v>1567319.224041258</x:v>
      </x:c>
      <x:c r="G31" s="16" t="n">
        <x:f>MAX(0,F31*(1+EXP((LN(1+Assumptions!$C$60)-0.5*Assumptions!$C$61^2)+Assumptions!$C$61*((RAND()+RAND()+RAND()+RAND()+RAND()+RAND()+RAND()+RAND()+RAND()+RAND()+RAND()+RAND())-6))-1)+Liquidity_30Y!H13)</x:f>
        <x:v>1382109.034292446</x:v>
      </x:c>
      <x:c r="H31" s="16" t="n">
        <x:f>MAX(0,G31*(1+EXP((LN(1+Assumptions!$C$60)-0.5*Assumptions!$C$61^2)+Assumptions!$C$61*((RAND()+RAND()+RAND()+RAND()+RAND()+RAND()+RAND()+RAND()+RAND()+RAND()+RAND()+RAND())-6))-1)+Liquidity_30Y!I13)</x:f>
        <x:v>1411039.73651811</x:v>
      </x:c>
      <x:c r="I31" s="16" t="n">
        <x:f>MAX(0,H31*(1+EXP((LN(1+Assumptions!$C$60)-0.5*Assumptions!$C$61^2)+Assumptions!$C$61*((RAND()+RAND()+RAND()+RAND()+RAND()+RAND()+RAND()+RAND()+RAND()+RAND()+RAND()+RAND())-6))-1)+Liquidity_30Y!J13)</x:f>
        <x:v>1378057.2363952738</x:v>
      </x:c>
      <x:c r="J31" s="16" t="n">
        <x:f>MAX(0,I31*(1+EXP((LN(1+Assumptions!$C$60)-0.5*Assumptions!$C$61^2)+Assumptions!$C$61*((RAND()+RAND()+RAND()+RAND()+RAND()+RAND()+RAND()+RAND()+RAND()+RAND()+RAND()+RAND())-6))-1)+Liquidity_30Y!K13)</x:f>
        <x:v>1181442.6973287351</x:v>
      </x:c>
      <x:c r="K31" s="16" t="n">
        <x:f>MAX(0,J31*(1+EXP((LN(1+Assumptions!$C$60)-0.5*Assumptions!$C$61^2)+Assumptions!$C$61*((RAND()+RAND()+RAND()+RAND()+RAND()+RAND()+RAND()+RAND()+RAND()+RAND()+RAND()+RAND())-6))-1)+Liquidity_30Y!L13)</x:f>
        <x:v>1252045.6429729417</x:v>
      </x:c>
      <x:c r="L31" s="16" t="n">
        <x:f>MAX(0,K31*(1+EXP((LN(1+Assumptions!$C$60)-0.5*Assumptions!$C$61^2)+Assumptions!$C$61*((RAND()+RAND()+RAND()+RAND()+RAND()+RAND()+RAND()+RAND()+RAND()+RAND()+RAND()+RAND())-6))-1)+Liquidity_30Y!M13)</x:f>
        <x:v>1327682.450817612</x:v>
      </x:c>
      <x:c r="M31" s="16" t="n">
        <x:f>MAX(0,L31*(1+EXP((LN(1+Assumptions!$C$60)-0.5*Assumptions!$C$61^2)+Assumptions!$C$61*((RAND()+RAND()+RAND()+RAND()+RAND()+RAND()+RAND()+RAND()+RAND()+RAND()+RAND()+RAND())-6))-1)+Liquidity_30Y!N13)</x:f>
        <x:v>1433761.753224888</x:v>
      </x:c>
      <x:c r="N31" s="16" t="n">
        <x:f>MAX(0,M31*(1+EXP((LN(1+Assumptions!$C$60)-0.5*Assumptions!$C$61^2)+Assumptions!$C$61*((RAND()+RAND()+RAND()+RAND()+RAND()+RAND()+RAND()+RAND()+RAND()+RAND()+RAND()+RAND())-6))-1)+Liquidity_30Y!O13)</x:f>
        <x:v>1820561.2310489488</x:v>
      </x:c>
      <x:c r="O31" s="16" t="n">
        <x:f>MAX(0,N31*(1+EXP((LN(1+Assumptions!$C$60)-0.5*Assumptions!$C$61^2)+Assumptions!$C$61*((RAND()+RAND()+RAND()+RAND()+RAND()+RAND()+RAND()+RAND()+RAND()+RAND()+RAND()+RAND())-6))-1)+Liquidity_30Y!P13)</x:f>
        <x:v>1620433.7351083856</x:v>
      </x:c>
      <x:c r="P31" s="16" t="n">
        <x:f>MAX(0,O31*(1+EXP((LN(1+Assumptions!$C$60)-0.5*Assumptions!$C$61^2)+Assumptions!$C$61*((RAND()+RAND()+RAND()+RAND()+RAND()+RAND()+RAND()+RAND()+RAND()+RAND()+RAND()+RAND())-6))-1)+Liquidity_30Y!Q13)</x:f>
        <x:v>1971702.5783355236</x:v>
      </x:c>
      <x:c r="Q31" s="16" t="n">
        <x:f>MAX(0,P31*(1+EXP((LN(1+Assumptions!$C$60)-0.5*Assumptions!$C$61^2)+Assumptions!$C$61*((RAND()+RAND()+RAND()+RAND()+RAND()+RAND()+RAND()+RAND()+RAND()+RAND()+RAND()+RAND())-6))-1)+Liquidity_30Y!R13)</x:f>
        <x:v>1698544.0217578337</x:v>
      </x:c>
      <x:c r="R31" s="16" t="n">
        <x:f>MAX(0,Q31*(1+EXP((LN(1+Assumptions!$C$60)-0.5*Assumptions!$C$61^2)+Assumptions!$C$61*((RAND()+RAND()+RAND()+RAND()+RAND()+RAND()+RAND()+RAND()+RAND()+RAND()+RAND()+RAND())-6))-1)+Liquidity_30Y!S13)</x:f>
        <x:v>1519579.1346446213</x:v>
      </x:c>
      <x:c r="S31" s="16" t="n">
        <x:f>MAX(0,R31*(1+EXP((LN(1+Assumptions!$C$60)-0.5*Assumptions!$C$61^2)+Assumptions!$C$61*((RAND()+RAND()+RAND()+RAND()+RAND()+RAND()+RAND()+RAND()+RAND()+RAND()+RAND()+RAND())-6))-1)+Liquidity_30Y!T13)</x:f>
        <x:v>1416668.6228712448</x:v>
      </x:c>
      <x:c r="T31" s="16" t="n">
        <x:f>MAX(0,S31*(1+EXP((LN(1+Assumptions!$C$60)-0.5*Assumptions!$C$61^2)+Assumptions!$C$61*((RAND()+RAND()+RAND()+RAND()+RAND()+RAND()+RAND()+RAND()+RAND()+RAND()+RAND()+RAND())-6))-1)+Liquidity_30Y!U13)</x:f>
        <x:v>1630755.7111978563</x:v>
      </x:c>
      <x:c r="U31" s="16" t="n">
        <x:f>MAX(0,T31*(1+EXP((LN(1+Assumptions!$C$60)-0.5*Assumptions!$C$61^2)+Assumptions!$C$61*((RAND()+RAND()+RAND()+RAND()+RAND()+RAND()+RAND()+RAND()+RAND()+RAND()+RAND()+RAND())-6))-1)+Liquidity_30Y!V13)</x:f>
        <x:v>1459868.0101676814</x:v>
      </x:c>
      <x:c r="V31" s="16" t="n">
        <x:f>MAX(0,U31*(1+EXP((LN(1+Assumptions!$C$60)-0.5*Assumptions!$C$61^2)+Assumptions!$C$61*((RAND()+RAND()+RAND()+RAND()+RAND()+RAND()+RAND()+RAND()+RAND()+RAND()+RAND()+RAND())-6))-1)+Liquidity_30Y!W13)</x:f>
        <x:v>1640148.5351688606</x:v>
      </x:c>
      <x:c r="W31" s="16" t="n">
        <x:f>MAX(0,V31*(1+EXP((LN(1+Assumptions!$C$60)-0.5*Assumptions!$C$61^2)+Assumptions!$C$61*((RAND()+RAND()+RAND()+RAND()+RAND()+RAND()+RAND()+RAND()+RAND()+RAND()+RAND()+RAND())-6))-1)+Liquidity_30Y!X13)</x:f>
        <x:v>1438199.0785658874</x:v>
      </x:c>
      <x:c r="X31" s="16" t="n">
        <x:f>MAX(0,W31*(1+EXP((LN(1+Assumptions!$C$60)-0.5*Assumptions!$C$61^2)+Assumptions!$C$61*((RAND()+RAND()+RAND()+RAND()+RAND()+RAND()+RAND()+RAND()+RAND()+RAND()+RAND()+RAND())-6))-1)+Liquidity_30Y!Y13)</x:f>
        <x:v>1818616.6394520425</x:v>
      </x:c>
      <x:c r="Y31" s="16" t="n">
        <x:f>MAX(0,X31*(1+EXP((LN(1+Assumptions!$C$60)-0.5*Assumptions!$C$61^2)+Assumptions!$C$61*((RAND()+RAND()+RAND()+RAND()+RAND()+RAND()+RAND()+RAND()+RAND()+RAND()+RAND()+RAND())-6))-1)+Liquidity_30Y!Z13)</x:f>
        <x:v>2266574.449031474</x:v>
      </x:c>
      <x:c r="Z31" s="16" t="n">
        <x:f>MAX(0,Y31*(1+EXP((LN(1+Assumptions!$C$60)-0.5*Assumptions!$C$61^2)+Assumptions!$C$61*((RAND()+RAND()+RAND()+RAND()+RAND()+RAND()+RAND()+RAND()+RAND()+RAND()+RAND()+RAND())-6))-1)+Liquidity_30Y!AA13)</x:f>
        <x:v>2181791.7632640074</x:v>
      </x:c>
      <x:c r="AA31" s="16" t="n">
        <x:f>MAX(0,Z31*(1+EXP((LN(1+Assumptions!$C$60)-0.5*Assumptions!$C$61^2)+Assumptions!$C$61*((RAND()+RAND()+RAND()+RAND()+RAND()+RAND()+RAND()+RAND()+RAND()+RAND()+RAND()+RAND())-6))-1)+Liquidity_30Y!AB13)</x:f>
        <x:v>2540998.245166934</x:v>
      </x:c>
      <x:c r="AB31" s="16" t="n">
        <x:f>MAX(0,AA31*(1+EXP((LN(1+Assumptions!$C$60)-0.5*Assumptions!$C$61^2)+Assumptions!$C$61*((RAND()+RAND()+RAND()+RAND()+RAND()+RAND()+RAND()+RAND()+RAND()+RAND()+RAND()+RAND())-6))-1)+Liquidity_30Y!AC13)</x:f>
        <x:v>2764685.2804372767</x:v>
      </x:c>
      <x:c r="AC31" s="16" t="n">
        <x:f>MAX(0,AB31*(1+EXP((LN(1+Assumptions!$C$60)-0.5*Assumptions!$C$61^2)+Assumptions!$C$61*((RAND()+RAND()+RAND()+RAND()+RAND()+RAND()+RAND()+RAND()+RAND()+RAND()+RAND()+RAND())-6))-1)+Liquidity_30Y!AD13)</x:f>
        <x:v>2484141.815874878</x:v>
      </x:c>
      <x:c r="AD31" s="16" t="n">
        <x:f>MAX(0,AC31*(1+EXP((LN(1+Assumptions!$C$60)-0.5*Assumptions!$C$61^2)+Assumptions!$C$61*((RAND()+RAND()+RAND()+RAND()+RAND()+RAND()+RAND()+RAND()+RAND()+RAND()+RAND()+RAND())-6))-1)+Liquidity_30Y!AE13)</x:f>
        <x:v>2590269.2478433475</x:v>
      </x:c>
      <x:c r="AE31" s="16" t="n">
        <x:f>MAX(0,AD31*(1+EXP((LN(1+Assumptions!$C$60)-0.5*Assumptions!$C$61^2)+Assumptions!$C$61*((RAND()+RAND()+RAND()+RAND()+RAND()+RAND()+RAND()+RAND()+RAND()+RAND()+RAND()+RAND())-6))-1)+Liquidity_30Y!AF13)</x:f>
        <x:v>2542076.514816833</x:v>
      </x:c>
      <x:c r="AF31" s="16" t="n">
        <x:f>MAX(0,AE31*(1+EXP((LN(1+Assumptions!$C$60)-0.5*Assumptions!$C$61^2)+Assumptions!$C$61*((RAND()+RAND()+RAND()+RAND()+RAND()+RAND()+RAND()+RAND()+RAND()+RAND()+RAND()+RAND())-6))-1)+Liquidity_30Y!AG13)</x:f>
        <x:v>3064205.678548773</x:v>
      </x:c>
    </x:row>
    <x:row r="32">
      <x:c r="A32" s="39">
        <x:v>28</x:v>
      </x:c>
      <x:c r="B32" s="16" t="n">
        <x:f>Liquidity_30Y!C14</x:f>
        <x:v>1029031.25</x:v>
      </x:c>
      <x:c r="C32" s="16" t="n">
        <x:f>MAX(0,B32*(1+EXP((LN(1+Assumptions!$C$60)-0.5*Assumptions!$C$61^2)+Assumptions!$C$61*((RAND()+RAND()+RAND()+RAND()+RAND()+RAND()+RAND()+RAND()+RAND()+RAND()+RAND()+RAND())-6))-1)+Liquidity_30Y!D13)</x:f>
        <x:v>1195450.6250374205</x:v>
      </x:c>
      <x:c r="D32" s="16" t="n">
        <x:f>MAX(0,C32*(1+EXP((LN(1+Assumptions!$C$60)-0.5*Assumptions!$C$61^2)+Assumptions!$C$61*((RAND()+RAND()+RAND()+RAND()+RAND()+RAND()+RAND()+RAND()+RAND()+RAND()+RAND()+RAND())-6))-1)+Liquidity_30Y!E13)</x:f>
        <x:v>1698112.433990316</x:v>
      </x:c>
      <x:c r="E32" s="16" t="n">
        <x:f>MAX(0,D32*(1+EXP((LN(1+Assumptions!$C$60)-0.5*Assumptions!$C$61^2)+Assumptions!$C$61*((RAND()+RAND()+RAND()+RAND()+RAND()+RAND()+RAND()+RAND()+RAND()+RAND()+RAND()+RAND())-6))-1)+Liquidity_30Y!F13)</x:f>
        <x:v>2276978.489230232</x:v>
      </x:c>
      <x:c r="F32" s="16" t="n">
        <x:f>MAX(0,E32*(1+EXP((LN(1+Assumptions!$C$60)-0.5*Assumptions!$C$61^2)+Assumptions!$C$61*((RAND()+RAND()+RAND()+RAND()+RAND()+RAND()+RAND()+RAND()+RAND()+RAND()+RAND()+RAND())-6))-1)+Liquidity_30Y!G13)</x:f>
        <x:v>2027544.5942292092</x:v>
      </x:c>
      <x:c r="G32" s="16" t="n">
        <x:f>MAX(0,F32*(1+EXP((LN(1+Assumptions!$C$60)-0.5*Assumptions!$C$61^2)+Assumptions!$C$61*((RAND()+RAND()+RAND()+RAND()+RAND()+RAND()+RAND()+RAND()+RAND()+RAND()+RAND()+RAND())-6))-1)+Liquidity_30Y!H13)</x:f>
        <x:v>2100105.9252957697</x:v>
      </x:c>
      <x:c r="H32" s="16" t="n">
        <x:f>MAX(0,G32*(1+EXP((LN(1+Assumptions!$C$60)-0.5*Assumptions!$C$61^2)+Assumptions!$C$61*((RAND()+RAND()+RAND()+RAND()+RAND()+RAND()+RAND()+RAND()+RAND()+RAND()+RAND()+RAND())-6))-1)+Liquidity_30Y!I13)</x:f>
        <x:v>2278576.923553044</x:v>
      </x:c>
      <x:c r="I32" s="16" t="n">
        <x:f>MAX(0,H32*(1+EXP((LN(1+Assumptions!$C$60)-0.5*Assumptions!$C$61^2)+Assumptions!$C$61*((RAND()+RAND()+RAND()+RAND()+RAND()+RAND()+RAND()+RAND()+RAND()+RAND()+RAND()+RAND())-6))-1)+Liquidity_30Y!J13)</x:f>
        <x:v>2155181.159045366</x:v>
      </x:c>
      <x:c r="J32" s="16" t="n">
        <x:f>MAX(0,I32*(1+EXP((LN(1+Assumptions!$C$60)-0.5*Assumptions!$C$61^2)+Assumptions!$C$61*((RAND()+RAND()+RAND()+RAND()+RAND()+RAND()+RAND()+RAND()+RAND()+RAND()+RAND()+RAND())-6))-1)+Liquidity_30Y!K13)</x:f>
        <x:v>2056124.9237419097</x:v>
      </x:c>
      <x:c r="K32" s="16" t="n">
        <x:f>MAX(0,J32*(1+EXP((LN(1+Assumptions!$C$60)-0.5*Assumptions!$C$61^2)+Assumptions!$C$61*((RAND()+RAND()+RAND()+RAND()+RAND()+RAND()+RAND()+RAND()+RAND()+RAND()+RAND()+RAND())-6))-1)+Liquidity_30Y!L13)</x:f>
        <x:v>2565470.0520437313</x:v>
      </x:c>
      <x:c r="L32" s="16" t="n">
        <x:f>MAX(0,K32*(1+EXP((LN(1+Assumptions!$C$60)-0.5*Assumptions!$C$61^2)+Assumptions!$C$61*((RAND()+RAND()+RAND()+RAND()+RAND()+RAND()+RAND()+RAND()+RAND()+RAND()+RAND()+RAND())-6))-1)+Liquidity_30Y!M13)</x:f>
        <x:v>3334154.1834624503</x:v>
      </x:c>
      <x:c r="M32" s="16" t="n">
        <x:f>MAX(0,L32*(1+EXP((LN(1+Assumptions!$C$60)-0.5*Assumptions!$C$61^2)+Assumptions!$C$61*((RAND()+RAND()+RAND()+RAND()+RAND()+RAND()+RAND()+RAND()+RAND()+RAND()+RAND()+RAND())-6))-1)+Liquidity_30Y!N13)</x:f>
        <x:v>3779330.9295478007</x:v>
      </x:c>
      <x:c r="N32" s="16" t="n">
        <x:f>MAX(0,M32*(1+EXP((LN(1+Assumptions!$C$60)-0.5*Assumptions!$C$61^2)+Assumptions!$C$61*((RAND()+RAND()+RAND()+RAND()+RAND()+RAND()+RAND()+RAND()+RAND()+RAND()+RAND()+RAND())-6))-1)+Liquidity_30Y!O13)</x:f>
        <x:v>4145488.0088997683</x:v>
      </x:c>
      <x:c r="O32" s="16" t="n">
        <x:f>MAX(0,N32*(1+EXP((LN(1+Assumptions!$C$60)-0.5*Assumptions!$C$61^2)+Assumptions!$C$61*((RAND()+RAND()+RAND()+RAND()+RAND()+RAND()+RAND()+RAND()+RAND()+RAND()+RAND()+RAND())-6))-1)+Liquidity_30Y!P13)</x:f>
        <x:v>5804789.330822583</x:v>
      </x:c>
      <x:c r="P32" s="16" t="n">
        <x:f>MAX(0,O32*(1+EXP((LN(1+Assumptions!$C$60)-0.5*Assumptions!$C$61^2)+Assumptions!$C$61*((RAND()+RAND()+RAND()+RAND()+RAND()+RAND()+RAND()+RAND()+RAND()+RAND()+RAND()+RAND())-6))-1)+Liquidity_30Y!Q13)</x:f>
        <x:v>5971262.329618463</x:v>
      </x:c>
      <x:c r="Q32" s="16" t="n">
        <x:f>MAX(0,P32*(1+EXP((LN(1+Assumptions!$C$60)-0.5*Assumptions!$C$61^2)+Assumptions!$C$61*((RAND()+RAND()+RAND()+RAND()+RAND()+RAND()+RAND()+RAND()+RAND()+RAND()+RAND()+RAND())-6))-1)+Liquidity_30Y!R13)</x:f>
        <x:v>6231959.480235058</x:v>
      </x:c>
      <x:c r="R32" s="16" t="n">
        <x:f>MAX(0,Q32*(1+EXP((LN(1+Assumptions!$C$60)-0.5*Assumptions!$C$61^2)+Assumptions!$C$61*((RAND()+RAND()+RAND()+RAND()+RAND()+RAND()+RAND()+RAND()+RAND()+RAND()+RAND()+RAND())-6))-1)+Liquidity_30Y!S13)</x:f>
        <x:v>5536667.406196498</x:v>
      </x:c>
      <x:c r="S32" s="16" t="n">
        <x:f>MAX(0,R32*(1+EXP((LN(1+Assumptions!$C$60)-0.5*Assumptions!$C$61^2)+Assumptions!$C$61*((RAND()+RAND()+RAND()+RAND()+RAND()+RAND()+RAND()+RAND()+RAND()+RAND()+RAND()+RAND())-6))-1)+Liquidity_30Y!T13)</x:f>
        <x:v>5696208.5459532775</x:v>
      </x:c>
      <x:c r="T32" s="16" t="n">
        <x:f>MAX(0,S32*(1+EXP((LN(1+Assumptions!$C$60)-0.5*Assumptions!$C$61^2)+Assumptions!$C$61*((RAND()+RAND()+RAND()+RAND()+RAND()+RAND()+RAND()+RAND()+RAND()+RAND()+RAND()+RAND())-6))-1)+Liquidity_30Y!U13)</x:f>
        <x:v>7703668.175564899</x:v>
      </x:c>
      <x:c r="U32" s="16" t="n">
        <x:f>MAX(0,T32*(1+EXP((LN(1+Assumptions!$C$60)-0.5*Assumptions!$C$61^2)+Assumptions!$C$61*((RAND()+RAND()+RAND()+RAND()+RAND()+RAND()+RAND()+RAND()+RAND()+RAND()+RAND()+RAND())-6))-1)+Liquidity_30Y!V13)</x:f>
        <x:v>7026275.244650655</x:v>
      </x:c>
      <x:c r="V32" s="16" t="n">
        <x:f>MAX(0,U32*(1+EXP((LN(1+Assumptions!$C$60)-0.5*Assumptions!$C$61^2)+Assumptions!$C$61*((RAND()+RAND()+RAND()+RAND()+RAND()+RAND()+RAND()+RAND()+RAND()+RAND()+RAND()+RAND())-6))-1)+Liquidity_30Y!W13)</x:f>
        <x:v>9311501.160312792</x:v>
      </x:c>
      <x:c r="W32" s="16" t="n">
        <x:f>MAX(0,V32*(1+EXP((LN(1+Assumptions!$C$60)-0.5*Assumptions!$C$61^2)+Assumptions!$C$61*((RAND()+RAND()+RAND()+RAND()+RAND()+RAND()+RAND()+RAND()+RAND()+RAND()+RAND()+RAND())-6))-1)+Liquidity_30Y!X13)</x:f>
        <x:v>9419852.711612234</x:v>
      </x:c>
      <x:c r="X32" s="16" t="n">
        <x:f>MAX(0,W32*(1+EXP((LN(1+Assumptions!$C$60)-0.5*Assumptions!$C$61^2)+Assumptions!$C$61*((RAND()+RAND()+RAND()+RAND()+RAND()+RAND()+RAND()+RAND()+RAND()+RAND()+RAND()+RAND())-6))-1)+Liquidity_30Y!Y13)</x:f>
        <x:v>10891588.587166691</x:v>
      </x:c>
      <x:c r="Y32" s="16" t="n">
        <x:f>MAX(0,X32*(1+EXP((LN(1+Assumptions!$C$60)-0.5*Assumptions!$C$61^2)+Assumptions!$C$61*((RAND()+RAND()+RAND()+RAND()+RAND()+RAND()+RAND()+RAND()+RAND()+RAND()+RAND()+RAND())-6))-1)+Liquidity_30Y!Z13)</x:f>
        <x:v>13670724.352843223</x:v>
      </x:c>
      <x:c r="Z32" s="16" t="n">
        <x:f>MAX(0,Y32*(1+EXP((LN(1+Assumptions!$C$60)-0.5*Assumptions!$C$61^2)+Assumptions!$C$61*((RAND()+RAND()+RAND()+RAND()+RAND()+RAND()+RAND()+RAND()+RAND()+RAND()+RAND()+RAND())-6))-1)+Liquidity_30Y!AA13)</x:f>
        <x:v>12275908.340544999</x:v>
      </x:c>
      <x:c r="AA32" s="16" t="n">
        <x:f>MAX(0,Z32*(1+EXP((LN(1+Assumptions!$C$60)-0.5*Assumptions!$C$61^2)+Assumptions!$C$61*((RAND()+RAND()+RAND()+RAND()+RAND()+RAND()+RAND()+RAND()+RAND()+RAND()+RAND()+RAND())-6))-1)+Liquidity_30Y!AB13)</x:f>
        <x:v>14697888.588755254</x:v>
      </x:c>
      <x:c r="AB32" s="16" t="n">
        <x:f>MAX(0,AA32*(1+EXP((LN(1+Assumptions!$C$60)-0.5*Assumptions!$C$61^2)+Assumptions!$C$61*((RAND()+RAND()+RAND()+RAND()+RAND()+RAND()+RAND()+RAND()+RAND()+RAND()+RAND()+RAND())-6))-1)+Liquidity_30Y!AC13)</x:f>
        <x:v>17655896.674217917</x:v>
      </x:c>
      <x:c r="AC32" s="16" t="n">
        <x:f>MAX(0,AB32*(1+EXP((LN(1+Assumptions!$C$60)-0.5*Assumptions!$C$61^2)+Assumptions!$C$61*((RAND()+RAND()+RAND()+RAND()+RAND()+RAND()+RAND()+RAND()+RAND()+RAND()+RAND()+RAND())-6))-1)+Liquidity_30Y!AD13)</x:f>
        <x:v>20973069.485142436</x:v>
      </x:c>
      <x:c r="AD32" s="16" t="n">
        <x:f>MAX(0,AC32*(1+EXP((LN(1+Assumptions!$C$60)-0.5*Assumptions!$C$61^2)+Assumptions!$C$61*((RAND()+RAND()+RAND()+RAND()+RAND()+RAND()+RAND()+RAND()+RAND()+RAND()+RAND()+RAND())-6))-1)+Liquidity_30Y!AE13)</x:f>
        <x:v>23758522.642990258</x:v>
      </x:c>
      <x:c r="AE32" s="16" t="n">
        <x:f>MAX(0,AD32*(1+EXP((LN(1+Assumptions!$C$60)-0.5*Assumptions!$C$61^2)+Assumptions!$C$61*((RAND()+RAND()+RAND()+RAND()+RAND()+RAND()+RAND()+RAND()+RAND()+RAND()+RAND()+RAND())-6))-1)+Liquidity_30Y!AF13)</x:f>
        <x:v>27493047.366511945</x:v>
      </x:c>
      <x:c r="AF32" s="16" t="n">
        <x:f>MAX(0,AE32*(1+EXP((LN(1+Assumptions!$C$60)-0.5*Assumptions!$C$61^2)+Assumptions!$C$61*((RAND()+RAND()+RAND()+RAND()+RAND()+RAND()+RAND()+RAND()+RAND()+RAND()+RAND()+RAND())-6))-1)+Liquidity_30Y!AG13)</x:f>
        <x:v>24308960.049009006</x:v>
      </x:c>
    </x:row>
    <x:row r="33">
      <x:c r="A33" s="39">
        <x:v>29</x:v>
      </x:c>
      <x:c r="B33" s="16" t="n">
        <x:f>Liquidity_30Y!C14</x:f>
        <x:v>1029031.25</x:v>
      </x:c>
      <x:c r="C33" s="16" t="n">
        <x:f>MAX(0,B33*(1+EXP((LN(1+Assumptions!$C$60)-0.5*Assumptions!$C$61^2)+Assumptions!$C$61*((RAND()+RAND()+RAND()+RAND()+RAND()+RAND()+RAND()+RAND()+RAND()+RAND()+RAND()+RAND())-6))-1)+Liquidity_30Y!D13)</x:f>
        <x:v>1066179.027308592</x:v>
      </x:c>
      <x:c r="D33" s="16" t="n">
        <x:f>MAX(0,C33*(1+EXP((LN(1+Assumptions!$C$60)-0.5*Assumptions!$C$61^2)+Assumptions!$C$61*((RAND()+RAND()+RAND()+RAND()+RAND()+RAND()+RAND()+RAND()+RAND()+RAND()+RAND()+RAND())-6))-1)+Liquidity_30Y!E13)</x:f>
        <x:v>1055957.7349502684</x:v>
      </x:c>
      <x:c r="E33" s="16" t="n">
        <x:f>MAX(0,D33*(1+EXP((LN(1+Assumptions!$C$60)-0.5*Assumptions!$C$61^2)+Assumptions!$C$61*((RAND()+RAND()+RAND()+RAND()+RAND()+RAND()+RAND()+RAND()+RAND()+RAND()+RAND()+RAND())-6))-1)+Liquidity_30Y!F13)</x:f>
        <x:v>1222016.1033514217</x:v>
      </x:c>
      <x:c r="F33" s="16" t="n">
        <x:f>MAX(0,E33*(1+EXP((LN(1+Assumptions!$C$60)-0.5*Assumptions!$C$61^2)+Assumptions!$C$61*((RAND()+RAND()+RAND()+RAND()+RAND()+RAND()+RAND()+RAND()+RAND()+RAND()+RAND()+RAND())-6))-1)+Liquidity_30Y!G13)</x:f>
        <x:v>938388.6035454883</x:v>
      </x:c>
      <x:c r="G33" s="16" t="n">
        <x:f>MAX(0,F33*(1+EXP((LN(1+Assumptions!$C$60)-0.5*Assumptions!$C$61^2)+Assumptions!$C$61*((RAND()+RAND()+RAND()+RAND()+RAND()+RAND()+RAND()+RAND()+RAND()+RAND()+RAND()+RAND())-6))-1)+Liquidity_30Y!H13)</x:f>
        <x:v>958669.1549225601</x:v>
      </x:c>
      <x:c r="H33" s="16" t="n">
        <x:f>MAX(0,G33*(1+EXP((LN(1+Assumptions!$C$60)-0.5*Assumptions!$C$61^2)+Assumptions!$C$61*((RAND()+RAND()+RAND()+RAND()+RAND()+RAND()+RAND()+RAND()+RAND()+RAND()+RAND()+RAND())-6))-1)+Liquidity_30Y!I13)</x:f>
        <x:v>914077.9224106402</x:v>
      </x:c>
      <x:c r="I33" s="16" t="n">
        <x:f>MAX(0,H33*(1+EXP((LN(1+Assumptions!$C$60)-0.5*Assumptions!$C$61^2)+Assumptions!$C$61*((RAND()+RAND()+RAND()+RAND()+RAND()+RAND()+RAND()+RAND()+RAND()+RAND()+RAND()+RAND())-6))-1)+Liquidity_30Y!J13)</x:f>
        <x:v>1002490.6391690352</x:v>
      </x:c>
      <x:c r="J33" s="16" t="n">
        <x:f>MAX(0,I33*(1+EXP((LN(1+Assumptions!$C$60)-0.5*Assumptions!$C$61^2)+Assumptions!$C$61*((RAND()+RAND()+RAND()+RAND()+RAND()+RAND()+RAND()+RAND()+RAND()+RAND()+RAND()+RAND())-6))-1)+Liquidity_30Y!K13)</x:f>
        <x:v>854618.1307386006</x:v>
      </x:c>
      <x:c r="K33" s="16" t="n">
        <x:f>MAX(0,J33*(1+EXP((LN(1+Assumptions!$C$60)-0.5*Assumptions!$C$61^2)+Assumptions!$C$61*((RAND()+RAND()+RAND()+RAND()+RAND()+RAND()+RAND()+RAND()+RAND()+RAND()+RAND()+RAND())-6))-1)+Liquidity_30Y!L13)</x:f>
        <x:v>991028.6270696844</x:v>
      </x:c>
      <x:c r="L33" s="16" t="n">
        <x:f>MAX(0,K33*(1+EXP((LN(1+Assumptions!$C$60)-0.5*Assumptions!$C$61^2)+Assumptions!$C$61*((RAND()+RAND()+RAND()+RAND()+RAND()+RAND()+RAND()+RAND()+RAND()+RAND()+RAND()+RAND())-6))-1)+Liquidity_30Y!M13)</x:f>
        <x:v>911179.4551057268</x:v>
      </x:c>
      <x:c r="M33" s="16" t="n">
        <x:f>MAX(0,L33*(1+EXP((LN(1+Assumptions!$C$60)-0.5*Assumptions!$C$61^2)+Assumptions!$C$61*((RAND()+RAND()+RAND()+RAND()+RAND()+RAND()+RAND()+RAND()+RAND()+RAND()+RAND()+RAND())-6))-1)+Liquidity_30Y!N13)</x:f>
        <x:v>1054089.174037029</x:v>
      </x:c>
      <x:c r="N33" s="16" t="n">
        <x:f>MAX(0,M33*(1+EXP((LN(1+Assumptions!$C$60)-0.5*Assumptions!$C$61^2)+Assumptions!$C$61*((RAND()+RAND()+RAND()+RAND()+RAND()+RAND()+RAND()+RAND()+RAND()+RAND()+RAND()+RAND())-6))-1)+Liquidity_30Y!O13)</x:f>
        <x:v>844039.3247942813</x:v>
      </x:c>
      <x:c r="O33" s="16" t="n">
        <x:f>MAX(0,N33*(1+EXP((LN(1+Assumptions!$C$60)-0.5*Assumptions!$C$61^2)+Assumptions!$C$61*((RAND()+RAND()+RAND()+RAND()+RAND()+RAND()+RAND()+RAND()+RAND()+RAND()+RAND()+RAND())-6))-1)+Liquidity_30Y!P13)</x:f>
        <x:v>848688.6093158209</x:v>
      </x:c>
      <x:c r="P33" s="16" t="n">
        <x:f>MAX(0,O33*(1+EXP((LN(1+Assumptions!$C$60)-0.5*Assumptions!$C$61^2)+Assumptions!$C$61*((RAND()+RAND()+RAND()+RAND()+RAND()+RAND()+RAND()+RAND()+RAND()+RAND()+RAND()+RAND())-6))-1)+Liquidity_30Y!Q13)</x:f>
        <x:v>670176.6970224893</x:v>
      </x:c>
      <x:c r="Q33" s="16" t="n">
        <x:f>MAX(0,P33*(1+EXP((LN(1+Assumptions!$C$60)-0.5*Assumptions!$C$61^2)+Assumptions!$C$61*((RAND()+RAND()+RAND()+RAND()+RAND()+RAND()+RAND()+RAND()+RAND()+RAND()+RAND()+RAND())-6))-1)+Liquidity_30Y!R13)</x:f>
        <x:v>755008.8938515107</x:v>
      </x:c>
      <x:c r="R33" s="16" t="n">
        <x:f>MAX(0,Q33*(1+EXP((LN(1+Assumptions!$C$60)-0.5*Assumptions!$C$61^2)+Assumptions!$C$61*((RAND()+RAND()+RAND()+RAND()+RAND()+RAND()+RAND()+RAND()+RAND()+RAND()+RAND()+RAND())-6))-1)+Liquidity_30Y!S13)</x:f>
        <x:v>943210.9862192266</x:v>
      </x:c>
      <x:c r="S33" s="16" t="n">
        <x:f>MAX(0,R33*(1+EXP((LN(1+Assumptions!$C$60)-0.5*Assumptions!$C$61^2)+Assumptions!$C$61*((RAND()+RAND()+RAND()+RAND()+RAND()+RAND()+RAND()+RAND()+RAND()+RAND()+RAND()+RAND())-6))-1)+Liquidity_30Y!T13)</x:f>
        <x:v>1055010.2723020602</x:v>
      </x:c>
      <x:c r="T33" s="16" t="n">
        <x:f>MAX(0,S33*(1+EXP((LN(1+Assumptions!$C$60)-0.5*Assumptions!$C$61^2)+Assumptions!$C$61*((RAND()+RAND()+RAND()+RAND()+RAND()+RAND()+RAND()+RAND()+RAND()+RAND()+RAND()+RAND())-6))-1)+Liquidity_30Y!U13)</x:f>
        <x:v>1244864.0753623624</x:v>
      </x:c>
      <x:c r="U33" s="16" t="n">
        <x:f>MAX(0,T33*(1+EXP((LN(1+Assumptions!$C$60)-0.5*Assumptions!$C$61^2)+Assumptions!$C$61*((RAND()+RAND()+RAND()+RAND()+RAND()+RAND()+RAND()+RAND()+RAND()+RAND()+RAND()+RAND())-6))-1)+Liquidity_30Y!V13)</x:f>
        <x:v>1089712.0612765062</x:v>
      </x:c>
      <x:c r="V33" s="16" t="n">
        <x:f>MAX(0,U33*(1+EXP((LN(1+Assumptions!$C$60)-0.5*Assumptions!$C$61^2)+Assumptions!$C$61*((RAND()+RAND()+RAND()+RAND()+RAND()+RAND()+RAND()+RAND()+RAND()+RAND()+RAND()+RAND())-6))-1)+Liquidity_30Y!W13)</x:f>
        <x:v>820840.2752127008</x:v>
      </x:c>
      <x:c r="W33" s="16" t="n">
        <x:f>MAX(0,V33*(1+EXP((LN(1+Assumptions!$C$60)-0.5*Assumptions!$C$61^2)+Assumptions!$C$61*((RAND()+RAND()+RAND()+RAND()+RAND()+RAND()+RAND()+RAND()+RAND()+RAND()+RAND()+RAND())-6))-1)+Liquidity_30Y!X13)</x:f>
        <x:v>911202.615954673</x:v>
      </x:c>
      <x:c r="X33" s="16" t="n">
        <x:f>MAX(0,W33*(1+EXP((LN(1+Assumptions!$C$60)-0.5*Assumptions!$C$61^2)+Assumptions!$C$61*((RAND()+RAND()+RAND()+RAND()+RAND()+RAND()+RAND()+RAND()+RAND()+RAND()+RAND()+RAND())-6))-1)+Liquidity_30Y!Y13)</x:f>
        <x:v>1165822.5028778315</x:v>
      </x:c>
      <x:c r="Y33" s="16" t="n">
        <x:f>MAX(0,X33*(1+EXP((LN(1+Assumptions!$C$60)-0.5*Assumptions!$C$61^2)+Assumptions!$C$61*((RAND()+RAND()+RAND()+RAND()+RAND()+RAND()+RAND()+RAND()+RAND()+RAND()+RAND()+RAND())-6))-1)+Liquidity_30Y!Z13)</x:f>
        <x:v>1148772.53842877</x:v>
      </x:c>
      <x:c r="Z33" s="16" t="n">
        <x:f>MAX(0,Y33*(1+EXP((LN(1+Assumptions!$C$60)-0.5*Assumptions!$C$61^2)+Assumptions!$C$61*((RAND()+RAND()+RAND()+RAND()+RAND()+RAND()+RAND()+RAND()+RAND()+RAND()+RAND()+RAND())-6))-1)+Liquidity_30Y!AA13)</x:f>
        <x:v>1307312.6275380072</x:v>
      </x:c>
      <x:c r="AA33" s="16" t="n">
        <x:f>MAX(0,Z33*(1+EXP((LN(1+Assumptions!$C$60)-0.5*Assumptions!$C$61^2)+Assumptions!$C$61*((RAND()+RAND()+RAND()+RAND()+RAND()+RAND()+RAND()+RAND()+RAND()+RAND()+RAND()+RAND())-6))-1)+Liquidity_30Y!AB13)</x:f>
        <x:v>1345695.2739721744</x:v>
      </x:c>
      <x:c r="AB33" s="16" t="n">
        <x:f>MAX(0,AA33*(1+EXP((LN(1+Assumptions!$C$60)-0.5*Assumptions!$C$61^2)+Assumptions!$C$61*((RAND()+RAND()+RAND()+RAND()+RAND()+RAND()+RAND()+RAND()+RAND()+RAND()+RAND()+RAND())-6))-1)+Liquidity_30Y!AC13)</x:f>
        <x:v>1267026.1746878915</x:v>
      </x:c>
      <x:c r="AC33" s="16" t="n">
        <x:f>MAX(0,AB33*(1+EXP((LN(1+Assumptions!$C$60)-0.5*Assumptions!$C$61^2)+Assumptions!$C$61*((RAND()+RAND()+RAND()+RAND()+RAND()+RAND()+RAND()+RAND()+RAND()+RAND()+RAND()+RAND())-6))-1)+Liquidity_30Y!AD13)</x:f>
        <x:v>1764799.3951832985</x:v>
      </x:c>
      <x:c r="AD33" s="16" t="n">
        <x:f>MAX(0,AC33*(1+EXP((LN(1+Assumptions!$C$60)-0.5*Assumptions!$C$61^2)+Assumptions!$C$61*((RAND()+RAND()+RAND()+RAND()+RAND()+RAND()+RAND()+RAND()+RAND()+RAND()+RAND()+RAND())-6))-1)+Liquidity_30Y!AE13)</x:f>
        <x:v>1808183.63158804</x:v>
      </x:c>
      <x:c r="AE33" s="16" t="n">
        <x:f>MAX(0,AD33*(1+EXP((LN(1+Assumptions!$C$60)-0.5*Assumptions!$C$61^2)+Assumptions!$C$61*((RAND()+RAND()+RAND()+RAND()+RAND()+RAND()+RAND()+RAND()+RAND()+RAND()+RAND()+RAND())-6))-1)+Liquidity_30Y!AF13)</x:f>
        <x:v>1789260.8252279265</x:v>
      </x:c>
      <x:c r="AF33" s="16" t="n">
        <x:f>MAX(0,AE33*(1+EXP((LN(1+Assumptions!$C$60)-0.5*Assumptions!$C$61^2)+Assumptions!$C$61*((RAND()+RAND()+RAND()+RAND()+RAND()+RAND()+RAND()+RAND()+RAND()+RAND()+RAND()+RAND())-6))-1)+Liquidity_30Y!AG13)</x:f>
        <x:v>1567479.37399062</x:v>
      </x:c>
    </x:row>
    <x:row r="34">
      <x:c r="A34" s="39">
        <x:v>30</x:v>
      </x:c>
      <x:c r="B34" s="16" t="n">
        <x:f>Liquidity_30Y!C14</x:f>
        <x:v>1029031.25</x:v>
      </x:c>
      <x:c r="C34" s="16" t="n">
        <x:f>MAX(0,B34*(1+EXP((LN(1+Assumptions!$C$60)-0.5*Assumptions!$C$61^2)+Assumptions!$C$61*((RAND()+RAND()+RAND()+RAND()+RAND()+RAND()+RAND()+RAND()+RAND()+RAND()+RAND()+RAND())-6))-1)+Liquidity_30Y!D13)</x:f>
        <x:v>964174.740599933</x:v>
      </x:c>
      <x:c r="D34" s="16" t="n">
        <x:f>MAX(0,C34*(1+EXP((LN(1+Assumptions!$C$60)-0.5*Assumptions!$C$61^2)+Assumptions!$C$61*((RAND()+RAND()+RAND()+RAND()+RAND()+RAND()+RAND()+RAND()+RAND()+RAND()+RAND()+RAND())-6))-1)+Liquidity_30Y!E13)</x:f>
        <x:v>1064553.9563946354</x:v>
      </x:c>
      <x:c r="E34" s="16" t="n">
        <x:f>MAX(0,D34*(1+EXP((LN(1+Assumptions!$C$60)-0.5*Assumptions!$C$61^2)+Assumptions!$C$61*((RAND()+RAND()+RAND()+RAND()+RAND()+RAND()+RAND()+RAND()+RAND()+RAND()+RAND()+RAND())-6))-1)+Liquidity_30Y!F13)</x:f>
        <x:v>1192229.838579448</x:v>
      </x:c>
      <x:c r="F34" s="16" t="n">
        <x:f>MAX(0,E34*(1+EXP((LN(1+Assumptions!$C$60)-0.5*Assumptions!$C$61^2)+Assumptions!$C$61*((RAND()+RAND()+RAND()+RAND()+RAND()+RAND()+RAND()+RAND()+RAND()+RAND()+RAND()+RAND())-6))-1)+Liquidity_30Y!G13)</x:f>
        <x:v>1151148.6549931732</x:v>
      </x:c>
      <x:c r="G34" s="16" t="n">
        <x:f>MAX(0,F34*(1+EXP((LN(1+Assumptions!$C$60)-0.5*Assumptions!$C$61^2)+Assumptions!$C$61*((RAND()+RAND()+RAND()+RAND()+RAND()+RAND()+RAND()+RAND()+RAND()+RAND()+RAND()+RAND())-6))-1)+Liquidity_30Y!H13)</x:f>
        <x:v>1240589.4634628661</x:v>
      </x:c>
      <x:c r="H34" s="16" t="n">
        <x:f>MAX(0,G34*(1+EXP((LN(1+Assumptions!$C$60)-0.5*Assumptions!$C$61^2)+Assumptions!$C$61*((RAND()+RAND()+RAND()+RAND()+RAND()+RAND()+RAND()+RAND()+RAND()+RAND()+RAND()+RAND())-6))-1)+Liquidity_30Y!I13)</x:f>
        <x:v>1567435.7131448933</x:v>
      </x:c>
      <x:c r="I34" s="16" t="n">
        <x:f>MAX(0,H34*(1+EXP((LN(1+Assumptions!$C$60)-0.5*Assumptions!$C$61^2)+Assumptions!$C$61*((RAND()+RAND()+RAND()+RAND()+RAND()+RAND()+RAND()+RAND()+RAND()+RAND()+RAND()+RAND())-6))-1)+Liquidity_30Y!J13)</x:f>
        <x:v>1579548.2489653681</x:v>
      </x:c>
      <x:c r="J34" s="16" t="n">
        <x:f>MAX(0,I34*(1+EXP((LN(1+Assumptions!$C$60)-0.5*Assumptions!$C$61^2)+Assumptions!$C$61*((RAND()+RAND()+RAND()+RAND()+RAND()+RAND()+RAND()+RAND()+RAND()+RAND()+RAND()+RAND())-6))-1)+Liquidity_30Y!K13)</x:f>
        <x:v>1727679.528588687</x:v>
      </x:c>
      <x:c r="K34" s="16" t="n">
        <x:f>MAX(0,J34*(1+EXP((LN(1+Assumptions!$C$60)-0.5*Assumptions!$C$61^2)+Assumptions!$C$61*((RAND()+RAND()+RAND()+RAND()+RAND()+RAND()+RAND()+RAND()+RAND()+RAND()+RAND()+RAND())-6))-1)+Liquidity_30Y!L13)</x:f>
        <x:v>2063846.554505867</x:v>
      </x:c>
      <x:c r="L34" s="16" t="n">
        <x:f>MAX(0,K34*(1+EXP((LN(1+Assumptions!$C$60)-0.5*Assumptions!$C$61^2)+Assumptions!$C$61*((RAND()+RAND()+RAND()+RAND()+RAND()+RAND()+RAND()+RAND()+RAND()+RAND()+RAND()+RAND())-6))-1)+Liquidity_30Y!M13)</x:f>
        <x:v>2455188.532070826</x:v>
      </x:c>
      <x:c r="M34" s="16" t="n">
        <x:f>MAX(0,L34*(1+EXP((LN(1+Assumptions!$C$60)-0.5*Assumptions!$C$61^2)+Assumptions!$C$61*((RAND()+RAND()+RAND()+RAND()+RAND()+RAND()+RAND()+RAND()+RAND()+RAND()+RAND()+RAND())-6))-1)+Liquidity_30Y!N13)</x:f>
        <x:v>2900004.677515271</x:v>
      </x:c>
      <x:c r="N34" s="16" t="n">
        <x:f>MAX(0,M34*(1+EXP((LN(1+Assumptions!$C$60)-0.5*Assumptions!$C$61^2)+Assumptions!$C$61*((RAND()+RAND()+RAND()+RAND()+RAND()+RAND()+RAND()+RAND()+RAND()+RAND()+RAND()+RAND())-6))-1)+Liquidity_30Y!O13)</x:f>
        <x:v>2627543.4230597247</x:v>
      </x:c>
      <x:c r="O34" s="16" t="n">
        <x:f>MAX(0,N34*(1+EXP((LN(1+Assumptions!$C$60)-0.5*Assumptions!$C$61^2)+Assumptions!$C$61*((RAND()+RAND()+RAND()+RAND()+RAND()+RAND()+RAND()+RAND()+RAND()+RAND()+RAND()+RAND())-6))-1)+Liquidity_30Y!P13)</x:f>
        <x:v>2522454.3268024935</x:v>
      </x:c>
      <x:c r="P34" s="16" t="n">
        <x:f>MAX(0,O34*(1+EXP((LN(1+Assumptions!$C$60)-0.5*Assumptions!$C$61^2)+Assumptions!$C$61*((RAND()+RAND()+RAND()+RAND()+RAND()+RAND()+RAND()+RAND()+RAND()+RAND()+RAND()+RAND())-6))-1)+Liquidity_30Y!Q13)</x:f>
        <x:v>3806002.117819791</x:v>
      </x:c>
      <x:c r="Q34" s="16" t="n">
        <x:f>MAX(0,P34*(1+EXP((LN(1+Assumptions!$C$60)-0.5*Assumptions!$C$61^2)+Assumptions!$C$61*((RAND()+RAND()+RAND()+RAND()+RAND()+RAND()+RAND()+RAND()+RAND()+RAND()+RAND()+RAND())-6))-1)+Liquidity_30Y!R13)</x:f>
        <x:v>3707079.1069195783</x:v>
      </x:c>
      <x:c r="R34" s="16" t="n">
        <x:f>MAX(0,Q34*(1+EXP((LN(1+Assumptions!$C$60)-0.5*Assumptions!$C$61^2)+Assumptions!$C$61*((RAND()+RAND()+RAND()+RAND()+RAND()+RAND()+RAND()+RAND()+RAND()+RAND()+RAND()+RAND())-6))-1)+Liquidity_30Y!S13)</x:f>
        <x:v>3412164.30670952</x:v>
      </x:c>
      <x:c r="S34" s="16" t="n">
        <x:f>MAX(0,R34*(1+EXP((LN(1+Assumptions!$C$60)-0.5*Assumptions!$C$61^2)+Assumptions!$C$61*((RAND()+RAND()+RAND()+RAND()+RAND()+RAND()+RAND()+RAND()+RAND()+RAND()+RAND()+RAND())-6))-1)+Liquidity_30Y!T13)</x:f>
        <x:v>4407774.47827296</x:v>
      </x:c>
      <x:c r="T34" s="16" t="n">
        <x:f>MAX(0,S34*(1+EXP((LN(1+Assumptions!$C$60)-0.5*Assumptions!$C$61^2)+Assumptions!$C$61*((RAND()+RAND()+RAND()+RAND()+RAND()+RAND()+RAND()+RAND()+RAND()+RAND()+RAND()+RAND())-6))-1)+Liquidity_30Y!U13)</x:f>
        <x:v>3968567.644404123</x:v>
      </x:c>
      <x:c r="U34" s="16" t="n">
        <x:f>MAX(0,T34*(1+EXP((LN(1+Assumptions!$C$60)-0.5*Assumptions!$C$61^2)+Assumptions!$C$61*((RAND()+RAND()+RAND()+RAND()+RAND()+RAND()+RAND()+RAND()+RAND()+RAND()+RAND()+RAND())-6))-1)+Liquidity_30Y!V13)</x:f>
        <x:v>4384002.978068379</x:v>
      </x:c>
      <x:c r="V34" s="16" t="n">
        <x:f>MAX(0,U34*(1+EXP((LN(1+Assumptions!$C$60)-0.5*Assumptions!$C$61^2)+Assumptions!$C$61*((RAND()+RAND()+RAND()+RAND()+RAND()+RAND()+RAND()+RAND()+RAND()+RAND()+RAND()+RAND())-6))-1)+Liquidity_30Y!W13)</x:f>
        <x:v>3646258.7834455045</x:v>
      </x:c>
      <x:c r="W34" s="16" t="n">
        <x:f>MAX(0,V34*(1+EXP((LN(1+Assumptions!$C$60)-0.5*Assumptions!$C$61^2)+Assumptions!$C$61*((RAND()+RAND()+RAND()+RAND()+RAND()+RAND()+RAND()+RAND()+RAND()+RAND()+RAND()+RAND())-6))-1)+Liquidity_30Y!X13)</x:f>
        <x:v>4778824.324401726</x:v>
      </x:c>
      <x:c r="X34" s="16" t="n">
        <x:f>MAX(0,W34*(1+EXP((LN(1+Assumptions!$C$60)-0.5*Assumptions!$C$61^2)+Assumptions!$C$61*((RAND()+RAND()+RAND()+RAND()+RAND()+RAND()+RAND()+RAND()+RAND()+RAND()+RAND()+RAND())-6))-1)+Liquidity_30Y!Y13)</x:f>
        <x:v>4848207.870221535</x:v>
      </x:c>
      <x:c r="Y34" s="16" t="n">
        <x:f>MAX(0,X34*(1+EXP((LN(1+Assumptions!$C$60)-0.5*Assumptions!$C$61^2)+Assumptions!$C$61*((RAND()+RAND()+RAND()+RAND()+RAND()+RAND()+RAND()+RAND()+RAND()+RAND()+RAND()+RAND())-6))-1)+Liquidity_30Y!Z13)</x:f>
        <x:v>5855477.213390491</x:v>
      </x:c>
      <x:c r="Z34" s="16" t="n">
        <x:f>MAX(0,Y34*(1+EXP((LN(1+Assumptions!$C$60)-0.5*Assumptions!$C$61^2)+Assumptions!$C$61*((RAND()+RAND()+RAND()+RAND()+RAND()+RAND()+RAND()+RAND()+RAND()+RAND()+RAND()+RAND())-6))-1)+Liquidity_30Y!AA13)</x:f>
        <x:v>6058391.087217554</x:v>
      </x:c>
      <x:c r="AA34" s="16" t="n">
        <x:f>MAX(0,Z34*(1+EXP((LN(1+Assumptions!$C$60)-0.5*Assumptions!$C$61^2)+Assumptions!$C$61*((RAND()+RAND()+RAND()+RAND()+RAND()+RAND()+RAND()+RAND()+RAND()+RAND()+RAND()+RAND())-6))-1)+Liquidity_30Y!AB13)</x:f>
        <x:v>8145871.993734707</x:v>
      </x:c>
      <x:c r="AB34" s="16" t="n">
        <x:f>MAX(0,AA34*(1+EXP((LN(1+Assumptions!$C$60)-0.5*Assumptions!$C$61^2)+Assumptions!$C$61*((RAND()+RAND()+RAND()+RAND()+RAND()+RAND()+RAND()+RAND()+RAND()+RAND()+RAND()+RAND())-6))-1)+Liquidity_30Y!AC13)</x:f>
        <x:v>11778883.648554822</x:v>
      </x:c>
      <x:c r="AC34" s="16" t="n">
        <x:f>MAX(0,AB34*(1+EXP((LN(1+Assumptions!$C$60)-0.5*Assumptions!$C$61^2)+Assumptions!$C$61*((RAND()+RAND()+RAND()+RAND()+RAND()+RAND()+RAND()+RAND()+RAND()+RAND()+RAND()+RAND())-6))-1)+Liquidity_30Y!AD13)</x:f>
        <x:v>10643359.44667224</x:v>
      </x:c>
      <x:c r="AD34" s="16" t="n">
        <x:f>MAX(0,AC34*(1+EXP((LN(1+Assumptions!$C$60)-0.5*Assumptions!$C$61^2)+Assumptions!$C$61*((RAND()+RAND()+RAND()+RAND()+RAND()+RAND()+RAND()+RAND()+RAND()+RAND()+RAND()+RAND())-6))-1)+Liquidity_30Y!AE13)</x:f>
        <x:v>10634440.88209671</x:v>
      </x:c>
      <x:c r="AE34" s="16" t="n">
        <x:f>MAX(0,AD34*(1+EXP((LN(1+Assumptions!$C$60)-0.5*Assumptions!$C$61^2)+Assumptions!$C$61*((RAND()+RAND()+RAND()+RAND()+RAND()+RAND()+RAND()+RAND()+RAND()+RAND()+RAND()+RAND())-6))-1)+Liquidity_30Y!AF13)</x:f>
        <x:v>12061601.369682668</x:v>
      </x:c>
      <x:c r="AF34" s="16" t="n">
        <x:f>MAX(0,AE34*(1+EXP((LN(1+Assumptions!$C$60)-0.5*Assumptions!$C$61^2)+Assumptions!$C$61*((RAND()+RAND()+RAND()+RAND()+RAND()+RAND()+RAND()+RAND()+RAND()+RAND()+RAND()+RAND())-6))-1)+Liquidity_30Y!AG13)</x:f>
        <x:v>11432065.963349722</x:v>
      </x:c>
    </x:row>
    <x:row r="35">
      <x:c r="A35" s="39">
        <x:v>31</x:v>
      </x:c>
      <x:c r="B35" s="16" t="n">
        <x:f>Liquidity_30Y!C14</x:f>
        <x:v>1029031.25</x:v>
      </x:c>
      <x:c r="C35" s="16" t="n">
        <x:f>MAX(0,B35*(1+EXP((LN(1+Assumptions!$C$60)-0.5*Assumptions!$C$61^2)+Assumptions!$C$61*((RAND()+RAND()+RAND()+RAND()+RAND()+RAND()+RAND()+RAND()+RAND()+RAND()+RAND()+RAND())-6))-1)+Liquidity_30Y!D13)</x:f>
        <x:v>1393326.2782758442</x:v>
      </x:c>
      <x:c r="D35" s="16" t="n">
        <x:f>MAX(0,C35*(1+EXP((LN(1+Assumptions!$C$60)-0.5*Assumptions!$C$61^2)+Assumptions!$C$61*((RAND()+RAND()+RAND()+RAND()+RAND()+RAND()+RAND()+RAND()+RAND()+RAND()+RAND()+RAND())-6))-1)+Liquidity_30Y!E13)</x:f>
        <x:v>1513254.344596772</x:v>
      </x:c>
      <x:c r="E35" s="16" t="n">
        <x:f>MAX(0,D35*(1+EXP((LN(1+Assumptions!$C$60)-0.5*Assumptions!$C$61^2)+Assumptions!$C$61*((RAND()+RAND()+RAND()+RAND()+RAND()+RAND()+RAND()+RAND()+RAND()+RAND()+RAND()+RAND())-6))-1)+Liquidity_30Y!F13)</x:f>
        <x:v>2066027.1791366492</x:v>
      </x:c>
      <x:c r="F35" s="16" t="n">
        <x:f>MAX(0,E35*(1+EXP((LN(1+Assumptions!$C$60)-0.5*Assumptions!$C$61^2)+Assumptions!$C$61*((RAND()+RAND()+RAND()+RAND()+RAND()+RAND()+RAND()+RAND()+RAND()+RAND()+RAND()+RAND())-6))-1)+Liquidity_30Y!G13)</x:f>
        <x:v>2574352.9173265076</x:v>
      </x:c>
      <x:c r="G35" s="16" t="n">
        <x:f>MAX(0,F35*(1+EXP((LN(1+Assumptions!$C$60)-0.5*Assumptions!$C$61^2)+Assumptions!$C$61*((RAND()+RAND()+RAND()+RAND()+RAND()+RAND()+RAND()+RAND()+RAND()+RAND()+RAND()+RAND())-6))-1)+Liquidity_30Y!H13)</x:f>
        <x:v>2736733.1273869914</x:v>
      </x:c>
      <x:c r="H35" s="16" t="n">
        <x:f>MAX(0,G35*(1+EXP((LN(1+Assumptions!$C$60)-0.5*Assumptions!$C$61^2)+Assumptions!$C$61*((RAND()+RAND()+RAND()+RAND()+RAND()+RAND()+RAND()+RAND()+RAND()+RAND()+RAND()+RAND())-6))-1)+Liquidity_30Y!I13)</x:f>
        <x:v>3028202.320806902</x:v>
      </x:c>
      <x:c r="I35" s="16" t="n">
        <x:f>MAX(0,H35*(1+EXP((LN(1+Assumptions!$C$60)-0.5*Assumptions!$C$61^2)+Assumptions!$C$61*((RAND()+RAND()+RAND()+RAND()+RAND()+RAND()+RAND()+RAND()+RAND()+RAND()+RAND()+RAND())-6))-1)+Liquidity_30Y!J13)</x:f>
        <x:v>3362791.0138505115</x:v>
      </x:c>
      <x:c r="J35" s="16" t="n">
        <x:f>MAX(0,I35*(1+EXP((LN(1+Assumptions!$C$60)-0.5*Assumptions!$C$61^2)+Assumptions!$C$61*((RAND()+RAND()+RAND()+RAND()+RAND()+RAND()+RAND()+RAND()+RAND()+RAND()+RAND()+RAND())-6))-1)+Liquidity_30Y!K13)</x:f>
        <x:v>3199748.1253735824</x:v>
      </x:c>
      <x:c r="K35" s="16" t="n">
        <x:f>MAX(0,J35*(1+EXP((LN(1+Assumptions!$C$60)-0.5*Assumptions!$C$61^2)+Assumptions!$C$61*((RAND()+RAND()+RAND()+RAND()+RAND()+RAND()+RAND()+RAND()+RAND()+RAND()+RAND()+RAND())-6))-1)+Liquidity_30Y!L13)</x:f>
        <x:v>3984504.176718047</x:v>
      </x:c>
      <x:c r="L35" s="16" t="n">
        <x:f>MAX(0,K35*(1+EXP((LN(1+Assumptions!$C$60)-0.5*Assumptions!$C$61^2)+Assumptions!$C$61*((RAND()+RAND()+RAND()+RAND()+RAND()+RAND()+RAND()+RAND()+RAND()+RAND()+RAND()+RAND())-6))-1)+Liquidity_30Y!M13)</x:f>
        <x:v>3985590.7536735544</x:v>
      </x:c>
      <x:c r="M35" s="16" t="n">
        <x:f>MAX(0,L35*(1+EXP((LN(1+Assumptions!$C$60)-0.5*Assumptions!$C$61^2)+Assumptions!$C$61*((RAND()+RAND()+RAND()+RAND()+RAND()+RAND()+RAND()+RAND()+RAND()+RAND()+RAND()+RAND())-6))-1)+Liquidity_30Y!N13)</x:f>
        <x:v>3423774.743014185</x:v>
      </x:c>
      <x:c r="N35" s="16" t="n">
        <x:f>MAX(0,M35*(1+EXP((LN(1+Assumptions!$C$60)-0.5*Assumptions!$C$61^2)+Assumptions!$C$61*((RAND()+RAND()+RAND()+RAND()+RAND()+RAND()+RAND()+RAND()+RAND()+RAND()+RAND()+RAND())-6))-1)+Liquidity_30Y!O13)</x:f>
        <x:v>4747721.840084448</x:v>
      </x:c>
      <x:c r="O35" s="16" t="n">
        <x:f>MAX(0,N35*(1+EXP((LN(1+Assumptions!$C$60)-0.5*Assumptions!$C$61^2)+Assumptions!$C$61*((RAND()+RAND()+RAND()+RAND()+RAND()+RAND()+RAND()+RAND()+RAND()+RAND()+RAND()+RAND())-6))-1)+Liquidity_30Y!P13)</x:f>
        <x:v>7656762.013725686</x:v>
      </x:c>
      <x:c r="P35" s="16" t="n">
        <x:f>MAX(0,O35*(1+EXP((LN(1+Assumptions!$C$60)-0.5*Assumptions!$C$61^2)+Assumptions!$C$61*((RAND()+RAND()+RAND()+RAND()+RAND()+RAND()+RAND()+RAND()+RAND()+RAND()+RAND()+RAND())-6))-1)+Liquidity_30Y!Q13)</x:f>
        <x:v>8523453.588212747</x:v>
      </x:c>
      <x:c r="Q35" s="16" t="n">
        <x:f>MAX(0,P35*(1+EXP((LN(1+Assumptions!$C$60)-0.5*Assumptions!$C$61^2)+Assumptions!$C$61*((RAND()+RAND()+RAND()+RAND()+RAND()+RAND()+RAND()+RAND()+RAND()+RAND()+RAND()+RAND())-6))-1)+Liquidity_30Y!R13)</x:f>
        <x:v>10175691.291816015</x:v>
      </x:c>
      <x:c r="R35" s="16" t="n">
        <x:f>MAX(0,Q35*(1+EXP((LN(1+Assumptions!$C$60)-0.5*Assumptions!$C$61^2)+Assumptions!$C$61*((RAND()+RAND()+RAND()+RAND()+RAND()+RAND()+RAND()+RAND()+RAND()+RAND()+RAND()+RAND())-6))-1)+Liquidity_30Y!S13)</x:f>
        <x:v>11375678.130870724</x:v>
      </x:c>
      <x:c r="S35" s="16" t="n">
        <x:f>MAX(0,R35*(1+EXP((LN(1+Assumptions!$C$60)-0.5*Assumptions!$C$61^2)+Assumptions!$C$61*((RAND()+RAND()+RAND()+RAND()+RAND()+RAND()+RAND()+RAND()+RAND()+RAND()+RAND()+RAND())-6))-1)+Liquidity_30Y!T13)</x:f>
        <x:v>10128453.040819746</x:v>
      </x:c>
      <x:c r="T35" s="16" t="n">
        <x:f>MAX(0,S35*(1+EXP((LN(1+Assumptions!$C$60)-0.5*Assumptions!$C$61^2)+Assumptions!$C$61*((RAND()+RAND()+RAND()+RAND()+RAND()+RAND()+RAND()+RAND()+RAND()+RAND()+RAND()+RAND())-6))-1)+Liquidity_30Y!U13)</x:f>
        <x:v>11574265.11899857</x:v>
      </x:c>
      <x:c r="U35" s="16" t="n">
        <x:f>MAX(0,T35*(1+EXP((LN(1+Assumptions!$C$60)-0.5*Assumptions!$C$61^2)+Assumptions!$C$61*((RAND()+RAND()+RAND()+RAND()+RAND()+RAND()+RAND()+RAND()+RAND()+RAND()+RAND()+RAND())-6))-1)+Liquidity_30Y!V13)</x:f>
        <x:v>13857157.250257872</x:v>
      </x:c>
      <x:c r="V35" s="16" t="n">
        <x:f>MAX(0,U35*(1+EXP((LN(1+Assumptions!$C$60)-0.5*Assumptions!$C$61^2)+Assumptions!$C$61*((RAND()+RAND()+RAND()+RAND()+RAND()+RAND()+RAND()+RAND()+RAND()+RAND()+RAND()+RAND())-6))-1)+Liquidity_30Y!W13)</x:f>
        <x:v>13554729.681437392</x:v>
      </x:c>
      <x:c r="W35" s="16" t="n">
        <x:f>MAX(0,V35*(1+EXP((LN(1+Assumptions!$C$60)-0.5*Assumptions!$C$61^2)+Assumptions!$C$61*((RAND()+RAND()+RAND()+RAND()+RAND()+RAND()+RAND()+RAND()+RAND()+RAND()+RAND()+RAND())-6))-1)+Liquidity_30Y!X13)</x:f>
        <x:v>12824896.497842785</x:v>
      </x:c>
      <x:c r="X35" s="16" t="n">
        <x:f>MAX(0,W35*(1+EXP((LN(1+Assumptions!$C$60)-0.5*Assumptions!$C$61^2)+Assumptions!$C$61*((RAND()+RAND()+RAND()+RAND()+RAND()+RAND()+RAND()+RAND()+RAND()+RAND()+RAND()+RAND())-6))-1)+Liquidity_30Y!Y13)</x:f>
        <x:v>14278878.607710496</x:v>
      </x:c>
      <x:c r="Y35" s="16" t="n">
        <x:f>MAX(0,X35*(1+EXP((LN(1+Assumptions!$C$60)-0.5*Assumptions!$C$61^2)+Assumptions!$C$61*((RAND()+RAND()+RAND()+RAND()+RAND()+RAND()+RAND()+RAND()+RAND()+RAND()+RAND()+RAND())-6))-1)+Liquidity_30Y!Z13)</x:f>
        <x:v>14241613.330759462</x:v>
      </x:c>
      <x:c r="Z35" s="16" t="n">
        <x:f>MAX(0,Y35*(1+EXP((LN(1+Assumptions!$C$60)-0.5*Assumptions!$C$61^2)+Assumptions!$C$61*((RAND()+RAND()+RAND()+RAND()+RAND()+RAND()+RAND()+RAND()+RAND()+RAND()+RAND()+RAND())-6))-1)+Liquidity_30Y!AA13)</x:f>
        <x:v>15009711.280074036</x:v>
      </x:c>
      <x:c r="AA35" s="16" t="n">
        <x:f>MAX(0,Z35*(1+EXP((LN(1+Assumptions!$C$60)-0.5*Assumptions!$C$61^2)+Assumptions!$C$61*((RAND()+RAND()+RAND()+RAND()+RAND()+RAND()+RAND()+RAND()+RAND()+RAND()+RAND()+RAND())-6))-1)+Liquidity_30Y!AB13)</x:f>
        <x:v>16711973.561283905</x:v>
      </x:c>
      <x:c r="AB35" s="16" t="n">
        <x:f>MAX(0,AA35*(1+EXP((LN(1+Assumptions!$C$60)-0.5*Assumptions!$C$61^2)+Assumptions!$C$61*((RAND()+RAND()+RAND()+RAND()+RAND()+RAND()+RAND()+RAND()+RAND()+RAND()+RAND()+RAND())-6))-1)+Liquidity_30Y!AC13)</x:f>
        <x:v>22986693.575351465</x:v>
      </x:c>
      <x:c r="AC35" s="16" t="n">
        <x:f>MAX(0,AB35*(1+EXP((LN(1+Assumptions!$C$60)-0.5*Assumptions!$C$61^2)+Assumptions!$C$61*((RAND()+RAND()+RAND()+RAND()+RAND()+RAND()+RAND()+RAND()+RAND()+RAND()+RAND()+RAND())-6))-1)+Liquidity_30Y!AD13)</x:f>
        <x:v>25800576.340156693</x:v>
      </x:c>
      <x:c r="AD35" s="16" t="n">
        <x:f>MAX(0,AC35*(1+EXP((LN(1+Assumptions!$C$60)-0.5*Assumptions!$C$61^2)+Assumptions!$C$61*((RAND()+RAND()+RAND()+RAND()+RAND()+RAND()+RAND()+RAND()+RAND()+RAND()+RAND()+RAND())-6))-1)+Liquidity_30Y!AE13)</x:f>
        <x:v>23751371.083149325</x:v>
      </x:c>
      <x:c r="AE35" s="16" t="n">
        <x:f>MAX(0,AD35*(1+EXP((LN(1+Assumptions!$C$60)-0.5*Assumptions!$C$61^2)+Assumptions!$C$61*((RAND()+RAND()+RAND()+RAND()+RAND()+RAND()+RAND()+RAND()+RAND()+RAND()+RAND()+RAND())-6))-1)+Liquidity_30Y!AF13)</x:f>
        <x:v>28354849.401417483</x:v>
      </x:c>
      <x:c r="AF35" s="16" t="n">
        <x:f>MAX(0,AE35*(1+EXP((LN(1+Assumptions!$C$60)-0.5*Assumptions!$C$61^2)+Assumptions!$C$61*((RAND()+RAND()+RAND()+RAND()+RAND()+RAND()+RAND()+RAND()+RAND()+RAND()+RAND()+RAND())-6))-1)+Liquidity_30Y!AG13)</x:f>
        <x:v>26820230.305193838</x:v>
      </x:c>
    </x:row>
    <x:row r="36">
      <x:c r="A36" s="39">
        <x:v>32</x:v>
      </x:c>
      <x:c r="B36" s="16" t="n">
        <x:f>Liquidity_30Y!C14</x:f>
        <x:v>1029031.25</x:v>
      </x:c>
      <x:c r="C36" s="16" t="n">
        <x:f>MAX(0,B36*(1+EXP((LN(1+Assumptions!$C$60)-0.5*Assumptions!$C$61^2)+Assumptions!$C$61*((RAND()+RAND()+RAND()+RAND()+RAND()+RAND()+RAND()+RAND()+RAND()+RAND()+RAND()+RAND())-6))-1)+Liquidity_30Y!D13)</x:f>
        <x:v>1145857.9596805796</x:v>
      </x:c>
      <x:c r="D36" s="16" t="n">
        <x:f>MAX(0,C36*(1+EXP((LN(1+Assumptions!$C$60)-0.5*Assumptions!$C$61^2)+Assumptions!$C$61*((RAND()+RAND()+RAND()+RAND()+RAND()+RAND()+RAND()+RAND()+RAND()+RAND()+RAND()+RAND())-6))-1)+Liquidity_30Y!E13)</x:f>
        <x:v>1387977.3104185413</x:v>
      </x:c>
      <x:c r="E36" s="16" t="n">
        <x:f>MAX(0,D36*(1+EXP((LN(1+Assumptions!$C$60)-0.5*Assumptions!$C$61^2)+Assumptions!$C$61*((RAND()+RAND()+RAND()+RAND()+RAND()+RAND()+RAND()+RAND()+RAND()+RAND()+RAND()+RAND())-6))-1)+Liquidity_30Y!F13)</x:f>
        <x:v>1460345.8550432115</x:v>
      </x:c>
      <x:c r="F36" s="16" t="n">
        <x:f>MAX(0,E36*(1+EXP((LN(1+Assumptions!$C$60)-0.5*Assumptions!$C$61^2)+Assumptions!$C$61*((RAND()+RAND()+RAND()+RAND()+RAND()+RAND()+RAND()+RAND()+RAND()+RAND()+RAND()+RAND())-6))-1)+Liquidity_30Y!G13)</x:f>
        <x:v>1523268.0553578234</x:v>
      </x:c>
      <x:c r="G36" s="16" t="n">
        <x:f>MAX(0,F36*(1+EXP((LN(1+Assumptions!$C$60)-0.5*Assumptions!$C$61^2)+Assumptions!$C$61*((RAND()+RAND()+RAND()+RAND()+RAND()+RAND()+RAND()+RAND()+RAND()+RAND()+RAND()+RAND())-6))-1)+Liquidity_30Y!H13)</x:f>
        <x:v>1465125.3009619142</x:v>
      </x:c>
      <x:c r="H36" s="16" t="n">
        <x:f>MAX(0,G36*(1+EXP((LN(1+Assumptions!$C$60)-0.5*Assumptions!$C$61^2)+Assumptions!$C$61*((RAND()+RAND()+RAND()+RAND()+RAND()+RAND()+RAND()+RAND()+RAND()+RAND()+RAND()+RAND())-6))-1)+Liquidity_30Y!I13)</x:f>
        <x:v>1649913.916686732</x:v>
      </x:c>
      <x:c r="I36" s="16" t="n">
        <x:f>MAX(0,H36*(1+EXP((LN(1+Assumptions!$C$60)-0.5*Assumptions!$C$61^2)+Assumptions!$C$61*((RAND()+RAND()+RAND()+RAND()+RAND()+RAND()+RAND()+RAND()+RAND()+RAND()+RAND()+RAND())-6))-1)+Liquidity_30Y!J13)</x:f>
        <x:v>2229723.9477247577</x:v>
      </x:c>
      <x:c r="J36" s="16" t="n">
        <x:f>MAX(0,I36*(1+EXP((LN(1+Assumptions!$C$60)-0.5*Assumptions!$C$61^2)+Assumptions!$C$61*((RAND()+RAND()+RAND()+RAND()+RAND()+RAND()+RAND()+RAND()+RAND()+RAND()+RAND()+RAND())-6))-1)+Liquidity_30Y!K13)</x:f>
        <x:v>1965809.5582567183</x:v>
      </x:c>
      <x:c r="K36" s="16" t="n">
        <x:f>MAX(0,J36*(1+EXP((LN(1+Assumptions!$C$60)-0.5*Assumptions!$C$61^2)+Assumptions!$C$61*((RAND()+RAND()+RAND()+RAND()+RAND()+RAND()+RAND()+RAND()+RAND()+RAND()+RAND()+RAND())-6))-1)+Liquidity_30Y!L13)</x:f>
        <x:v>2364551.883962513</x:v>
      </x:c>
      <x:c r="L36" s="16" t="n">
        <x:f>MAX(0,K36*(1+EXP((LN(1+Assumptions!$C$60)-0.5*Assumptions!$C$61^2)+Assumptions!$C$61*((RAND()+RAND()+RAND()+RAND()+RAND()+RAND()+RAND()+RAND()+RAND()+RAND()+RAND()+RAND())-6))-1)+Liquidity_30Y!M13)</x:f>
        <x:v>2697364.827665653</x:v>
      </x:c>
      <x:c r="M36" s="16" t="n">
        <x:f>MAX(0,L36*(1+EXP((LN(1+Assumptions!$C$60)-0.5*Assumptions!$C$61^2)+Assumptions!$C$61*((RAND()+RAND()+RAND()+RAND()+RAND()+RAND()+RAND()+RAND()+RAND()+RAND()+RAND()+RAND())-6))-1)+Liquidity_30Y!N13)</x:f>
        <x:v>2107448.4853862594</x:v>
      </x:c>
      <x:c r="N36" s="16" t="n">
        <x:f>MAX(0,M36*(1+EXP((LN(1+Assumptions!$C$60)-0.5*Assumptions!$C$61^2)+Assumptions!$C$61*((RAND()+RAND()+RAND()+RAND()+RAND()+RAND()+RAND()+RAND()+RAND()+RAND()+RAND()+RAND())-6))-1)+Liquidity_30Y!O13)</x:f>
        <x:v>2442754.658484761</x:v>
      </x:c>
      <x:c r="O36" s="16" t="n">
        <x:f>MAX(0,N36*(1+EXP((LN(1+Assumptions!$C$60)-0.5*Assumptions!$C$61^2)+Assumptions!$C$61*((RAND()+RAND()+RAND()+RAND()+RAND()+RAND()+RAND()+RAND()+RAND()+RAND()+RAND()+RAND())-6))-1)+Liquidity_30Y!P13)</x:f>
        <x:v>2318289.7620862746</x:v>
      </x:c>
      <x:c r="P36" s="16" t="n">
        <x:f>MAX(0,O36*(1+EXP((LN(1+Assumptions!$C$60)-0.5*Assumptions!$C$61^2)+Assumptions!$C$61*((RAND()+RAND()+RAND()+RAND()+RAND()+RAND()+RAND()+RAND()+RAND()+RAND()+RAND()+RAND())-6))-1)+Liquidity_30Y!Q13)</x:f>
        <x:v>2190028.091857705</x:v>
      </x:c>
      <x:c r="Q36" s="16" t="n">
        <x:f>MAX(0,P36*(1+EXP((LN(1+Assumptions!$C$60)-0.5*Assumptions!$C$61^2)+Assumptions!$C$61*((RAND()+RAND()+RAND()+RAND()+RAND()+RAND()+RAND()+RAND()+RAND()+RAND()+RAND()+RAND())-6))-1)+Liquidity_30Y!R13)</x:f>
        <x:v>2386084.7755899816</x:v>
      </x:c>
      <x:c r="R36" s="16" t="n">
        <x:f>MAX(0,Q36*(1+EXP((LN(1+Assumptions!$C$60)-0.5*Assumptions!$C$61^2)+Assumptions!$C$61*((RAND()+RAND()+RAND()+RAND()+RAND()+RAND()+RAND()+RAND()+RAND()+RAND()+RAND()+RAND())-6))-1)+Liquidity_30Y!S13)</x:f>
        <x:v>2554559.3275389867</x:v>
      </x:c>
      <x:c r="S36" s="16" t="n">
        <x:f>MAX(0,R36*(1+EXP((LN(1+Assumptions!$C$60)-0.5*Assumptions!$C$61^2)+Assumptions!$C$61*((RAND()+RAND()+RAND()+RAND()+RAND()+RAND()+RAND()+RAND()+RAND()+RAND()+RAND()+RAND())-6))-1)+Liquidity_30Y!T13)</x:f>
        <x:v>2945698.5808685645</x:v>
      </x:c>
      <x:c r="T36" s="16" t="n">
        <x:f>MAX(0,S36*(1+EXP((LN(1+Assumptions!$C$60)-0.5*Assumptions!$C$61^2)+Assumptions!$C$61*((RAND()+RAND()+RAND()+RAND()+RAND()+RAND()+RAND()+RAND()+RAND()+RAND()+RAND()+RAND())-6))-1)+Liquidity_30Y!U13)</x:f>
        <x:v>3661280.268329596</x:v>
      </x:c>
      <x:c r="U36" s="16" t="n">
        <x:f>MAX(0,T36*(1+EXP((LN(1+Assumptions!$C$60)-0.5*Assumptions!$C$61^2)+Assumptions!$C$61*((RAND()+RAND()+RAND()+RAND()+RAND()+RAND()+RAND()+RAND()+RAND()+RAND()+RAND()+RAND())-6))-1)+Liquidity_30Y!V13)</x:f>
        <x:v>3371323.797384948</x:v>
      </x:c>
      <x:c r="V36" s="16" t="n">
        <x:f>MAX(0,U36*(1+EXP((LN(1+Assumptions!$C$60)-0.5*Assumptions!$C$61^2)+Assumptions!$C$61*((RAND()+RAND()+RAND()+RAND()+RAND()+RAND()+RAND()+RAND()+RAND()+RAND()+RAND()+RAND())-6))-1)+Liquidity_30Y!W13)</x:f>
        <x:v>3695245.841245331</x:v>
      </x:c>
      <x:c r="W36" s="16" t="n">
        <x:f>MAX(0,V36*(1+EXP((LN(1+Assumptions!$C$60)-0.5*Assumptions!$C$61^2)+Assumptions!$C$61*((RAND()+RAND()+RAND()+RAND()+RAND()+RAND()+RAND()+RAND()+RAND()+RAND()+RAND()+RAND())-6))-1)+Liquidity_30Y!X13)</x:f>
        <x:v>4428692.790395162</x:v>
      </x:c>
      <x:c r="X36" s="16" t="n">
        <x:f>MAX(0,W36*(1+EXP((LN(1+Assumptions!$C$60)-0.5*Assumptions!$C$61^2)+Assumptions!$C$61*((RAND()+RAND()+RAND()+RAND()+RAND()+RAND()+RAND()+RAND()+RAND()+RAND()+RAND()+RAND())-6))-1)+Liquidity_30Y!Y13)</x:f>
        <x:v>5216011.9655485535</x:v>
      </x:c>
      <x:c r="Y36" s="16" t="n">
        <x:f>MAX(0,X36*(1+EXP((LN(1+Assumptions!$C$60)-0.5*Assumptions!$C$61^2)+Assumptions!$C$61*((RAND()+RAND()+RAND()+RAND()+RAND()+RAND()+RAND()+RAND()+RAND()+RAND()+RAND()+RAND())-6))-1)+Liquidity_30Y!Z13)</x:f>
        <x:v>6980758.961988787</x:v>
      </x:c>
      <x:c r="Z36" s="16" t="n">
        <x:f>MAX(0,Y36*(1+EXP((LN(1+Assumptions!$C$60)-0.5*Assumptions!$C$61^2)+Assumptions!$C$61*((RAND()+RAND()+RAND()+RAND()+RAND()+RAND()+RAND()+RAND()+RAND()+RAND()+RAND()+RAND())-6))-1)+Liquidity_30Y!AA13)</x:f>
        <x:v>8569207.084005166</x:v>
      </x:c>
      <x:c r="AA36" s="16" t="n">
        <x:f>MAX(0,Z36*(1+EXP((LN(1+Assumptions!$C$60)-0.5*Assumptions!$C$61^2)+Assumptions!$C$61*((RAND()+RAND()+RAND()+RAND()+RAND()+RAND()+RAND()+RAND()+RAND()+RAND()+RAND()+RAND())-6))-1)+Liquidity_30Y!AB13)</x:f>
        <x:v>10409669.070444195</x:v>
      </x:c>
      <x:c r="AB36" s="16" t="n">
        <x:f>MAX(0,AA36*(1+EXP((LN(1+Assumptions!$C$60)-0.5*Assumptions!$C$61^2)+Assumptions!$C$61*((RAND()+RAND()+RAND()+RAND()+RAND()+RAND()+RAND()+RAND()+RAND()+RAND()+RAND()+RAND())-6))-1)+Liquidity_30Y!AC13)</x:f>
        <x:v>13259381.995335117</x:v>
      </x:c>
      <x:c r="AC36" s="16" t="n">
        <x:f>MAX(0,AB36*(1+EXP((LN(1+Assumptions!$C$60)-0.5*Assumptions!$C$61^2)+Assumptions!$C$61*((RAND()+RAND()+RAND()+RAND()+RAND()+RAND()+RAND()+RAND()+RAND()+RAND()+RAND()+RAND())-6))-1)+Liquidity_30Y!AD13)</x:f>
        <x:v>13993706.656644786</x:v>
      </x:c>
      <x:c r="AD36" s="16" t="n">
        <x:f>MAX(0,AC36*(1+EXP((LN(1+Assumptions!$C$60)-0.5*Assumptions!$C$61^2)+Assumptions!$C$61*((RAND()+RAND()+RAND()+RAND()+RAND()+RAND()+RAND()+RAND()+RAND()+RAND()+RAND()+RAND())-6))-1)+Liquidity_30Y!AE13)</x:f>
        <x:v>15295729.973596608</x:v>
      </x:c>
      <x:c r="AE36" s="16" t="n">
        <x:f>MAX(0,AD36*(1+EXP((LN(1+Assumptions!$C$60)-0.5*Assumptions!$C$61^2)+Assumptions!$C$61*((RAND()+RAND()+RAND()+RAND()+RAND()+RAND()+RAND()+RAND()+RAND()+RAND()+RAND()+RAND())-6))-1)+Liquidity_30Y!AF13)</x:f>
        <x:v>17335662.24032475</x:v>
      </x:c>
      <x:c r="AF36" s="16" t="n">
        <x:f>MAX(0,AE36*(1+EXP((LN(1+Assumptions!$C$60)-0.5*Assumptions!$C$61^2)+Assumptions!$C$61*((RAND()+RAND()+RAND()+RAND()+RAND()+RAND()+RAND()+RAND()+RAND()+RAND()+RAND()+RAND())-6))-1)+Liquidity_30Y!AG13)</x:f>
        <x:v>14359881.48379178</x:v>
      </x:c>
    </x:row>
    <x:row r="37">
      <x:c r="A37" s="39">
        <x:v>33</x:v>
      </x:c>
      <x:c r="B37" s="16" t="n">
        <x:f>Liquidity_30Y!C14</x:f>
        <x:v>1029031.25</x:v>
      </x:c>
      <x:c r="C37" s="16" t="n">
        <x:f>MAX(0,B37*(1+EXP((LN(1+Assumptions!$C$60)-0.5*Assumptions!$C$61^2)+Assumptions!$C$61*((RAND()+RAND()+RAND()+RAND()+RAND()+RAND()+RAND()+RAND()+RAND()+RAND()+RAND()+RAND())-6))-1)+Liquidity_30Y!D13)</x:f>
        <x:v>1283841.371089283</x:v>
      </x:c>
      <x:c r="D37" s="16" t="n">
        <x:f>MAX(0,C37*(1+EXP((LN(1+Assumptions!$C$60)-0.5*Assumptions!$C$61^2)+Assumptions!$C$61*((RAND()+RAND()+RAND()+RAND()+RAND()+RAND()+RAND()+RAND()+RAND()+RAND()+RAND()+RAND())-6))-1)+Liquidity_30Y!E13)</x:f>
        <x:v>1826814.593398936</x:v>
      </x:c>
      <x:c r="E37" s="16" t="n">
        <x:f>MAX(0,D37*(1+EXP((LN(1+Assumptions!$C$60)-0.5*Assumptions!$C$61^2)+Assumptions!$C$61*((RAND()+RAND()+RAND()+RAND()+RAND()+RAND()+RAND()+RAND()+RAND()+RAND()+RAND()+RAND())-6))-1)+Liquidity_30Y!F13)</x:f>
        <x:v>3177467.943455153</x:v>
      </x:c>
      <x:c r="F37" s="16" t="n">
        <x:f>MAX(0,E37*(1+EXP((LN(1+Assumptions!$C$60)-0.5*Assumptions!$C$61^2)+Assumptions!$C$61*((RAND()+RAND()+RAND()+RAND()+RAND()+RAND()+RAND()+RAND()+RAND()+RAND()+RAND()+RAND())-6))-1)+Liquidity_30Y!G13)</x:f>
        <x:v>3065571.107307707</x:v>
      </x:c>
      <x:c r="G37" s="16" t="n">
        <x:f>MAX(0,F37*(1+EXP((LN(1+Assumptions!$C$60)-0.5*Assumptions!$C$61^2)+Assumptions!$C$61*((RAND()+RAND()+RAND()+RAND()+RAND()+RAND()+RAND()+RAND()+RAND()+RAND()+RAND()+RAND())-6))-1)+Liquidity_30Y!H13)</x:f>
        <x:v>3151483.897151089</x:v>
      </x:c>
      <x:c r="H37" s="16" t="n">
        <x:f>MAX(0,G37*(1+EXP((LN(1+Assumptions!$C$60)-0.5*Assumptions!$C$61^2)+Assumptions!$C$61*((RAND()+RAND()+RAND()+RAND()+RAND()+RAND()+RAND()+RAND()+RAND()+RAND()+RAND()+RAND())-6))-1)+Liquidity_30Y!I13)</x:f>
        <x:v>3347321.021786906</x:v>
      </x:c>
      <x:c r="I37" s="16" t="n">
        <x:f>MAX(0,H37*(1+EXP((LN(1+Assumptions!$C$60)-0.5*Assumptions!$C$61^2)+Assumptions!$C$61*((RAND()+RAND()+RAND()+RAND()+RAND()+RAND()+RAND()+RAND()+RAND()+RAND()+RAND()+RAND())-6))-1)+Liquidity_30Y!J13)</x:f>
        <x:v>4301364.04661465</x:v>
      </x:c>
      <x:c r="J37" s="16" t="n">
        <x:f>MAX(0,I37*(1+EXP((LN(1+Assumptions!$C$60)-0.5*Assumptions!$C$61^2)+Assumptions!$C$61*((RAND()+RAND()+RAND()+RAND()+RAND()+RAND()+RAND()+RAND()+RAND()+RAND()+RAND()+RAND())-6))-1)+Liquidity_30Y!K13)</x:f>
        <x:v>5875266.677943589</x:v>
      </x:c>
      <x:c r="K37" s="16" t="n">
        <x:f>MAX(0,J37*(1+EXP((LN(1+Assumptions!$C$60)-0.5*Assumptions!$C$61^2)+Assumptions!$C$61*((RAND()+RAND()+RAND()+RAND()+RAND()+RAND()+RAND()+RAND()+RAND()+RAND()+RAND()+RAND())-6))-1)+Liquidity_30Y!L13)</x:f>
        <x:v>6370811.855568593</x:v>
      </x:c>
      <x:c r="L37" s="16" t="n">
        <x:f>MAX(0,K37*(1+EXP((LN(1+Assumptions!$C$60)-0.5*Assumptions!$C$61^2)+Assumptions!$C$61*((RAND()+RAND()+RAND()+RAND()+RAND()+RAND()+RAND()+RAND()+RAND()+RAND()+RAND()+RAND())-6))-1)+Liquidity_30Y!M13)</x:f>
        <x:v>7167713.08580699</x:v>
      </x:c>
      <x:c r="M37" s="16" t="n">
        <x:f>MAX(0,L37*(1+EXP((LN(1+Assumptions!$C$60)-0.5*Assumptions!$C$61^2)+Assumptions!$C$61*((RAND()+RAND()+RAND()+RAND()+RAND()+RAND()+RAND()+RAND()+RAND()+RAND()+RAND()+RAND())-6))-1)+Liquidity_30Y!N13)</x:f>
        <x:v>7826021.115192069</x:v>
      </x:c>
      <x:c r="N37" s="16" t="n">
        <x:f>MAX(0,M37*(1+EXP((LN(1+Assumptions!$C$60)-0.5*Assumptions!$C$61^2)+Assumptions!$C$61*((RAND()+RAND()+RAND()+RAND()+RAND()+RAND()+RAND()+RAND()+RAND()+RAND()+RAND()+RAND())-6))-1)+Liquidity_30Y!O13)</x:f>
        <x:v>6960162.0953873815</x:v>
      </x:c>
      <x:c r="O37" s="16" t="n">
        <x:f>MAX(0,N37*(1+EXP((LN(1+Assumptions!$C$60)-0.5*Assumptions!$C$61^2)+Assumptions!$C$61*((RAND()+RAND()+RAND()+RAND()+RAND()+RAND()+RAND()+RAND()+RAND()+RAND()+RAND()+RAND())-6))-1)+Liquidity_30Y!P13)</x:f>
        <x:v>9078570.543761717</x:v>
      </x:c>
      <x:c r="P37" s="16" t="n">
        <x:f>MAX(0,O37*(1+EXP((LN(1+Assumptions!$C$60)-0.5*Assumptions!$C$61^2)+Assumptions!$C$61*((RAND()+RAND()+RAND()+RAND()+RAND()+RAND()+RAND()+RAND()+RAND()+RAND()+RAND()+RAND())-6))-1)+Liquidity_30Y!Q13)</x:f>
        <x:v>9385550.668290302</x:v>
      </x:c>
      <x:c r="Q37" s="16" t="n">
        <x:f>MAX(0,P37*(1+EXP((LN(1+Assumptions!$C$60)-0.5*Assumptions!$C$61^2)+Assumptions!$C$61*((RAND()+RAND()+RAND()+RAND()+RAND()+RAND()+RAND()+RAND()+RAND()+RAND()+RAND()+RAND())-6))-1)+Liquidity_30Y!R13)</x:f>
        <x:v>9824859.688435372</x:v>
      </x:c>
      <x:c r="R37" s="16" t="n">
        <x:f>MAX(0,Q37*(1+EXP((LN(1+Assumptions!$C$60)-0.5*Assumptions!$C$61^2)+Assumptions!$C$61*((RAND()+RAND()+RAND()+RAND()+RAND()+RAND()+RAND()+RAND()+RAND()+RAND()+RAND()+RAND())-6))-1)+Liquidity_30Y!S13)</x:f>
        <x:v>9996339.594854387</x:v>
      </x:c>
      <x:c r="S37" s="16" t="n">
        <x:f>MAX(0,R37*(1+EXP((LN(1+Assumptions!$C$60)-0.5*Assumptions!$C$61^2)+Assumptions!$C$61*((RAND()+RAND()+RAND()+RAND()+RAND()+RAND()+RAND()+RAND()+RAND()+RAND()+RAND()+RAND())-6))-1)+Liquidity_30Y!T13)</x:f>
        <x:v>10725039.05888081</x:v>
      </x:c>
      <x:c r="T37" s="16" t="n">
        <x:f>MAX(0,S37*(1+EXP((LN(1+Assumptions!$C$60)-0.5*Assumptions!$C$61^2)+Assumptions!$C$61*((RAND()+RAND()+RAND()+RAND()+RAND()+RAND()+RAND()+RAND()+RAND()+RAND()+RAND()+RAND())-6))-1)+Liquidity_30Y!U13)</x:f>
        <x:v>11191238.940946382</x:v>
      </x:c>
      <x:c r="U37" s="16" t="n">
        <x:f>MAX(0,T37*(1+EXP((LN(1+Assumptions!$C$60)-0.5*Assumptions!$C$61^2)+Assumptions!$C$61*((RAND()+RAND()+RAND()+RAND()+RAND()+RAND()+RAND()+RAND()+RAND()+RAND()+RAND()+RAND())-6))-1)+Liquidity_30Y!V13)</x:f>
        <x:v>11970459.14125486</x:v>
      </x:c>
      <x:c r="V37" s="16" t="n">
        <x:f>MAX(0,U37*(1+EXP((LN(1+Assumptions!$C$60)-0.5*Assumptions!$C$61^2)+Assumptions!$C$61*((RAND()+RAND()+RAND()+RAND()+RAND()+RAND()+RAND()+RAND()+RAND()+RAND()+RAND()+RAND())-6))-1)+Liquidity_30Y!W13)</x:f>
        <x:v>16201397.683891479</x:v>
      </x:c>
      <x:c r="W37" s="16" t="n">
        <x:f>MAX(0,V37*(1+EXP((LN(1+Assumptions!$C$60)-0.5*Assumptions!$C$61^2)+Assumptions!$C$61*((RAND()+RAND()+RAND()+RAND()+RAND()+RAND()+RAND()+RAND()+RAND()+RAND()+RAND()+RAND())-6))-1)+Liquidity_30Y!X13)</x:f>
        <x:v>21461242.703789745</x:v>
      </x:c>
      <x:c r="X37" s="16" t="n">
        <x:f>MAX(0,W37*(1+EXP((LN(1+Assumptions!$C$60)-0.5*Assumptions!$C$61^2)+Assumptions!$C$61*((RAND()+RAND()+RAND()+RAND()+RAND()+RAND()+RAND()+RAND()+RAND()+RAND()+RAND()+RAND())-6))-1)+Liquidity_30Y!Y13)</x:f>
        <x:v>30039456.818520226</x:v>
      </x:c>
      <x:c r="Y37" s="16" t="n">
        <x:f>MAX(0,X37*(1+EXP((LN(1+Assumptions!$C$60)-0.5*Assumptions!$C$61^2)+Assumptions!$C$61*((RAND()+RAND()+RAND()+RAND()+RAND()+RAND()+RAND()+RAND()+RAND()+RAND()+RAND()+RAND())-6))-1)+Liquidity_30Y!Z13)</x:f>
        <x:v>25214714.920625474</x:v>
      </x:c>
      <x:c r="Z37" s="16" t="n">
        <x:f>MAX(0,Y37*(1+EXP((LN(1+Assumptions!$C$60)-0.5*Assumptions!$C$61^2)+Assumptions!$C$61*((RAND()+RAND()+RAND()+RAND()+RAND()+RAND()+RAND()+RAND()+RAND()+RAND()+RAND()+RAND())-6))-1)+Liquidity_30Y!AA13)</x:f>
        <x:v>27634672.244161163</x:v>
      </x:c>
      <x:c r="AA37" s="16" t="n">
        <x:f>MAX(0,Z37*(1+EXP((LN(1+Assumptions!$C$60)-0.5*Assumptions!$C$61^2)+Assumptions!$C$61*((RAND()+RAND()+RAND()+RAND()+RAND()+RAND()+RAND()+RAND()+RAND()+RAND()+RAND()+RAND())-6))-1)+Liquidity_30Y!AB13)</x:f>
        <x:v>29562286.854768902</x:v>
      </x:c>
      <x:c r="AB37" s="16" t="n">
        <x:f>MAX(0,AA37*(1+EXP((LN(1+Assumptions!$C$60)-0.5*Assumptions!$C$61^2)+Assumptions!$C$61*((RAND()+RAND()+RAND()+RAND()+RAND()+RAND()+RAND()+RAND()+RAND()+RAND()+RAND()+RAND())-6))-1)+Liquidity_30Y!AC13)</x:f>
        <x:v>25536752.1486298</x:v>
      </x:c>
      <x:c r="AC37" s="16" t="n">
        <x:f>MAX(0,AB37*(1+EXP((LN(1+Assumptions!$C$60)-0.5*Assumptions!$C$61^2)+Assumptions!$C$61*((RAND()+RAND()+RAND()+RAND()+RAND()+RAND()+RAND()+RAND()+RAND()+RAND()+RAND()+RAND())-6))-1)+Liquidity_30Y!AD13)</x:f>
        <x:v>24944070.841063946</x:v>
      </x:c>
      <x:c r="AD37" s="16" t="n">
        <x:f>MAX(0,AC37*(1+EXP((LN(1+Assumptions!$C$60)-0.5*Assumptions!$C$61^2)+Assumptions!$C$61*((RAND()+RAND()+RAND()+RAND()+RAND()+RAND()+RAND()+RAND()+RAND()+RAND()+RAND()+RAND())-6))-1)+Liquidity_30Y!AE13)</x:f>
        <x:v>28782110.593405135</x:v>
      </x:c>
      <x:c r="AE37" s="16" t="n">
        <x:f>MAX(0,AD37*(1+EXP((LN(1+Assumptions!$C$60)-0.5*Assumptions!$C$61^2)+Assumptions!$C$61*((RAND()+RAND()+RAND()+RAND()+RAND()+RAND()+RAND()+RAND()+RAND()+RAND()+RAND()+RAND())-6))-1)+Liquidity_30Y!AF13)</x:f>
        <x:v>36182782.24086201</x:v>
      </x:c>
      <x:c r="AF37" s="16" t="n">
        <x:f>MAX(0,AE37*(1+EXP((LN(1+Assumptions!$C$60)-0.5*Assumptions!$C$61^2)+Assumptions!$C$61*((RAND()+RAND()+RAND()+RAND()+RAND()+RAND()+RAND()+RAND()+RAND()+RAND()+RAND()+RAND())-6))-1)+Liquidity_30Y!AG13)</x:f>
        <x:v>44420659.40090929</x:v>
      </x:c>
    </x:row>
    <x:row r="38">
      <x:c r="A38" s="39">
        <x:v>34</x:v>
      </x:c>
      <x:c r="B38" s="16" t="n">
        <x:f>Liquidity_30Y!C14</x:f>
        <x:v>1029031.25</x:v>
      </x:c>
      <x:c r="C38" s="16" t="n">
        <x:f>MAX(0,B38*(1+EXP((LN(1+Assumptions!$C$60)-0.5*Assumptions!$C$61^2)+Assumptions!$C$61*((RAND()+RAND()+RAND()+RAND()+RAND()+RAND()+RAND()+RAND()+RAND()+RAND()+RAND()+RAND())-6))-1)+Liquidity_30Y!D13)</x:f>
        <x:v>919541.910185086</x:v>
      </x:c>
      <x:c r="D38" s="16" t="n">
        <x:f>MAX(0,C38*(1+EXP((LN(1+Assumptions!$C$60)-0.5*Assumptions!$C$61^2)+Assumptions!$C$61*((RAND()+RAND()+RAND()+RAND()+RAND()+RAND()+RAND()+RAND()+RAND()+RAND()+RAND()+RAND())-6))-1)+Liquidity_30Y!E13)</x:f>
        <x:v>1232866.8452640893</x:v>
      </x:c>
      <x:c r="E38" s="16" t="n">
        <x:f>MAX(0,D38*(1+EXP((LN(1+Assumptions!$C$60)-0.5*Assumptions!$C$61^2)+Assumptions!$C$61*((RAND()+RAND()+RAND()+RAND()+RAND()+RAND()+RAND()+RAND()+RAND()+RAND()+RAND()+RAND())-6))-1)+Liquidity_30Y!F13)</x:f>
        <x:v>975461.6969336544</x:v>
      </x:c>
      <x:c r="F38" s="16" t="n">
        <x:f>MAX(0,E38*(1+EXP((LN(1+Assumptions!$C$60)-0.5*Assumptions!$C$61^2)+Assumptions!$C$61*((RAND()+RAND()+RAND()+RAND()+RAND()+RAND()+RAND()+RAND()+RAND()+RAND()+RAND()+RAND())-6))-1)+Liquidity_30Y!G13)</x:f>
        <x:v>931001.012440188</x:v>
      </x:c>
      <x:c r="G38" s="16" t="n">
        <x:f>MAX(0,F38*(1+EXP((LN(1+Assumptions!$C$60)-0.5*Assumptions!$C$61^2)+Assumptions!$C$61*((RAND()+RAND()+RAND()+RAND()+RAND()+RAND()+RAND()+RAND()+RAND()+RAND()+RAND()+RAND())-6))-1)+Liquidity_30Y!H13)</x:f>
        <x:v>914166.4734952386</x:v>
      </x:c>
      <x:c r="H38" s="16" t="n">
        <x:f>MAX(0,G38*(1+EXP((LN(1+Assumptions!$C$60)-0.5*Assumptions!$C$61^2)+Assumptions!$C$61*((RAND()+RAND()+RAND()+RAND()+RAND()+RAND()+RAND()+RAND()+RAND()+RAND()+RAND()+RAND())-6))-1)+Liquidity_30Y!I13)</x:f>
        <x:v>997383.6103550657</x:v>
      </x:c>
      <x:c r="I38" s="16" t="n">
        <x:f>MAX(0,H38*(1+EXP((LN(1+Assumptions!$C$60)-0.5*Assumptions!$C$61^2)+Assumptions!$C$61*((RAND()+RAND()+RAND()+RAND()+RAND()+RAND()+RAND()+RAND()+RAND()+RAND()+RAND()+RAND())-6))-1)+Liquidity_30Y!J13)</x:f>
        <x:v>878127.8121897223</x:v>
      </x:c>
      <x:c r="J38" s="16" t="n">
        <x:f>MAX(0,I38*(1+EXP((LN(1+Assumptions!$C$60)-0.5*Assumptions!$C$61^2)+Assumptions!$C$61*((RAND()+RAND()+RAND()+RAND()+RAND()+RAND()+RAND()+RAND()+RAND()+RAND()+RAND()+RAND())-6))-1)+Liquidity_30Y!K13)</x:f>
        <x:v>905361.1135525447</x:v>
      </x:c>
      <x:c r="K38" s="16" t="n">
        <x:f>MAX(0,J38*(1+EXP((LN(1+Assumptions!$C$60)-0.5*Assumptions!$C$61^2)+Assumptions!$C$61*((RAND()+RAND()+RAND()+RAND()+RAND()+RAND()+RAND()+RAND()+RAND()+RAND()+RAND()+RAND())-6))-1)+Liquidity_30Y!L13)</x:f>
        <x:v>792549.9315279494</x:v>
      </x:c>
      <x:c r="L38" s="16" t="n">
        <x:f>MAX(0,K38*(1+EXP((LN(1+Assumptions!$C$60)-0.5*Assumptions!$C$61^2)+Assumptions!$C$61*((RAND()+RAND()+RAND()+RAND()+RAND()+RAND()+RAND()+RAND()+RAND()+RAND()+RAND()+RAND())-6))-1)+Liquidity_30Y!M13)</x:f>
        <x:v>856794.5863649558</x:v>
      </x:c>
      <x:c r="M38" s="16" t="n">
        <x:f>MAX(0,L38*(1+EXP((LN(1+Assumptions!$C$60)-0.5*Assumptions!$C$61^2)+Assumptions!$C$61*((RAND()+RAND()+RAND()+RAND()+RAND()+RAND()+RAND()+RAND()+RAND()+RAND()+RAND()+RAND())-6))-1)+Liquidity_30Y!N13)</x:f>
        <x:v>877401.7257727055</x:v>
      </x:c>
      <x:c r="N38" s="16" t="n">
        <x:f>MAX(0,M38*(1+EXP((LN(1+Assumptions!$C$60)-0.5*Assumptions!$C$61^2)+Assumptions!$C$61*((RAND()+RAND()+RAND()+RAND()+RAND()+RAND()+RAND()+RAND()+RAND()+RAND()+RAND()+RAND())-6))-1)+Liquidity_30Y!O13)</x:f>
        <x:v>1115352.169539302</x:v>
      </x:c>
      <x:c r="O38" s="16" t="n">
        <x:f>MAX(0,N38*(1+EXP((LN(1+Assumptions!$C$60)-0.5*Assumptions!$C$61^2)+Assumptions!$C$61*((RAND()+RAND()+RAND()+RAND()+RAND()+RAND()+RAND()+RAND()+RAND()+RAND()+RAND()+RAND())-6))-1)+Liquidity_30Y!P13)</x:f>
        <x:v>1334151.805483955</x:v>
      </x:c>
      <x:c r="P38" s="16" t="n">
        <x:f>MAX(0,O38*(1+EXP((LN(1+Assumptions!$C$60)-0.5*Assumptions!$C$61^2)+Assumptions!$C$61*((RAND()+RAND()+RAND()+RAND()+RAND()+RAND()+RAND()+RAND()+RAND()+RAND()+RAND()+RAND())-6))-1)+Liquidity_30Y!Q13)</x:f>
        <x:v>1278699.7224338984</x:v>
      </x:c>
      <x:c r="Q38" s="16" t="n">
        <x:f>MAX(0,P38*(1+EXP((LN(1+Assumptions!$C$60)-0.5*Assumptions!$C$61^2)+Assumptions!$C$61*((RAND()+RAND()+RAND()+RAND()+RAND()+RAND()+RAND()+RAND()+RAND()+RAND()+RAND()+RAND())-6))-1)+Liquidity_30Y!R13)</x:f>
        <x:v>1214061.8391462886</x:v>
      </x:c>
      <x:c r="R38" s="16" t="n">
        <x:f>MAX(0,Q38*(1+EXP((LN(1+Assumptions!$C$60)-0.5*Assumptions!$C$61^2)+Assumptions!$C$61*((RAND()+RAND()+RAND()+RAND()+RAND()+RAND()+RAND()+RAND()+RAND()+RAND()+RAND()+RAND())-6))-1)+Liquidity_30Y!S13)</x:f>
        <x:v>1702317.8420619192</x:v>
      </x:c>
      <x:c r="S38" s="16" t="n">
        <x:f>MAX(0,R38*(1+EXP((LN(1+Assumptions!$C$60)-0.5*Assumptions!$C$61^2)+Assumptions!$C$61*((RAND()+RAND()+RAND()+RAND()+RAND()+RAND()+RAND()+RAND()+RAND()+RAND()+RAND()+RAND())-6))-1)+Liquidity_30Y!T13)</x:f>
        <x:v>1793111.1807969774</x:v>
      </x:c>
      <x:c r="T38" s="16" t="n">
        <x:f>MAX(0,S38*(1+EXP((LN(1+Assumptions!$C$60)-0.5*Assumptions!$C$61^2)+Assumptions!$C$61*((RAND()+RAND()+RAND()+RAND()+RAND()+RAND()+RAND()+RAND()+RAND()+RAND()+RAND()+RAND())-6))-1)+Liquidity_30Y!U13)</x:f>
        <x:v>1877125.9152077474</x:v>
      </x:c>
      <x:c r="U38" s="16" t="n">
        <x:f>MAX(0,T38*(1+EXP((LN(1+Assumptions!$C$60)-0.5*Assumptions!$C$61^2)+Assumptions!$C$61*((RAND()+RAND()+RAND()+RAND()+RAND()+RAND()+RAND()+RAND()+RAND()+RAND()+RAND()+RAND())-6))-1)+Liquidity_30Y!V13)</x:f>
        <x:v>1945457.7356011139</x:v>
      </x:c>
      <x:c r="V38" s="16" t="n">
        <x:f>MAX(0,U38*(1+EXP((LN(1+Assumptions!$C$60)-0.5*Assumptions!$C$61^2)+Assumptions!$C$61*((RAND()+RAND()+RAND()+RAND()+RAND()+RAND()+RAND()+RAND()+RAND()+RAND()+RAND()+RAND())-6))-1)+Liquidity_30Y!W13)</x:f>
        <x:v>2507763.458310131</x:v>
      </x:c>
      <x:c r="W38" s="16" t="n">
        <x:f>MAX(0,V38*(1+EXP((LN(1+Assumptions!$C$60)-0.5*Assumptions!$C$61^2)+Assumptions!$C$61*((RAND()+RAND()+RAND()+RAND()+RAND()+RAND()+RAND()+RAND()+RAND()+RAND()+RAND()+RAND())-6))-1)+Liquidity_30Y!X13)</x:f>
        <x:v>3264292.3263829686</x:v>
      </x:c>
      <x:c r="X38" s="16" t="n">
        <x:f>MAX(0,W38*(1+EXP((LN(1+Assumptions!$C$60)-0.5*Assumptions!$C$61^2)+Assumptions!$C$61*((RAND()+RAND()+RAND()+RAND()+RAND()+RAND()+RAND()+RAND()+RAND()+RAND()+RAND()+RAND())-6))-1)+Liquidity_30Y!Y13)</x:f>
        <x:v>2307487.8935999777</x:v>
      </x:c>
      <x:c r="Y38" s="16" t="n">
        <x:f>MAX(0,X38*(1+EXP((LN(1+Assumptions!$C$60)-0.5*Assumptions!$C$61^2)+Assumptions!$C$61*((RAND()+RAND()+RAND()+RAND()+RAND()+RAND()+RAND()+RAND()+RAND()+RAND()+RAND()+RAND())-6))-1)+Liquidity_30Y!Z13)</x:f>
        <x:v>3033496.28135905</x:v>
      </x:c>
      <x:c r="Z38" s="16" t="n">
        <x:f>MAX(0,Y38*(1+EXP((LN(1+Assumptions!$C$60)-0.5*Assumptions!$C$61^2)+Assumptions!$C$61*((RAND()+RAND()+RAND()+RAND()+RAND()+RAND()+RAND()+RAND()+RAND()+RAND()+RAND()+RAND())-6))-1)+Liquidity_30Y!AA13)</x:f>
        <x:v>3069330.7275472195</x:v>
      </x:c>
      <x:c r="AA38" s="16" t="n">
        <x:f>MAX(0,Z38*(1+EXP((LN(1+Assumptions!$C$60)-0.5*Assumptions!$C$61^2)+Assumptions!$C$61*((RAND()+RAND()+RAND()+RAND()+RAND()+RAND()+RAND()+RAND()+RAND()+RAND()+RAND()+RAND())-6))-1)+Liquidity_30Y!AB13)</x:f>
        <x:v>3156423.840692271</x:v>
      </x:c>
      <x:c r="AB38" s="16" t="n">
        <x:f>MAX(0,AA38*(1+EXP((LN(1+Assumptions!$C$60)-0.5*Assumptions!$C$61^2)+Assumptions!$C$61*((RAND()+RAND()+RAND()+RAND()+RAND()+RAND()+RAND()+RAND()+RAND()+RAND()+RAND()+RAND())-6))-1)+Liquidity_30Y!AC13)</x:f>
        <x:v>3858427.3680483503</x:v>
      </x:c>
      <x:c r="AC38" s="16" t="n">
        <x:f>MAX(0,AB38*(1+EXP((LN(1+Assumptions!$C$60)-0.5*Assumptions!$C$61^2)+Assumptions!$C$61*((RAND()+RAND()+RAND()+RAND()+RAND()+RAND()+RAND()+RAND()+RAND()+RAND()+RAND()+RAND())-6))-1)+Liquidity_30Y!AD13)</x:f>
        <x:v>5276431.454594775</x:v>
      </x:c>
      <x:c r="AD38" s="16" t="n">
        <x:f>MAX(0,AC38*(1+EXP((LN(1+Assumptions!$C$60)-0.5*Assumptions!$C$61^2)+Assumptions!$C$61*((RAND()+RAND()+RAND()+RAND()+RAND()+RAND()+RAND()+RAND()+RAND()+RAND()+RAND()+RAND())-6))-1)+Liquidity_30Y!AE13)</x:f>
        <x:v>4779729.686157336</x:v>
      </x:c>
      <x:c r="AE38" s="16" t="n">
        <x:f>MAX(0,AD38*(1+EXP((LN(1+Assumptions!$C$60)-0.5*Assumptions!$C$61^2)+Assumptions!$C$61*((RAND()+RAND()+RAND()+RAND()+RAND()+RAND()+RAND()+RAND()+RAND()+RAND()+RAND()+RAND())-6))-1)+Liquidity_30Y!AF13)</x:f>
        <x:v>4081232.5333649185</x:v>
      </x:c>
      <x:c r="AF38" s="16" t="n">
        <x:f>MAX(0,AE38*(1+EXP((LN(1+Assumptions!$C$60)-0.5*Assumptions!$C$61^2)+Assumptions!$C$61*((RAND()+RAND()+RAND()+RAND()+RAND()+RAND()+RAND()+RAND()+RAND()+RAND()+RAND()+RAND())-6))-1)+Liquidity_30Y!AG13)</x:f>
        <x:v>4058930.636476431</x:v>
      </x:c>
    </x:row>
    <x:row r="39">
      <x:c r="A39" s="39">
        <x:v>35</x:v>
      </x:c>
      <x:c r="B39" s="16" t="n">
        <x:f>Liquidity_30Y!C14</x:f>
        <x:v>1029031.25</x:v>
      </x:c>
      <x:c r="C39" s="16" t="n">
        <x:f>MAX(0,B39*(1+EXP((LN(1+Assumptions!$C$60)-0.5*Assumptions!$C$61^2)+Assumptions!$C$61*((RAND()+RAND()+RAND()+RAND()+RAND()+RAND()+RAND()+RAND()+RAND()+RAND()+RAND()+RAND())-6))-1)+Liquidity_30Y!D13)</x:f>
        <x:v>1110499.994058224</x:v>
      </x:c>
      <x:c r="D39" s="16" t="n">
        <x:f>MAX(0,C39*(1+EXP((LN(1+Assumptions!$C$60)-0.5*Assumptions!$C$61^2)+Assumptions!$C$61*((RAND()+RAND()+RAND()+RAND()+RAND()+RAND()+RAND()+RAND()+RAND()+RAND()+RAND()+RAND())-6))-1)+Liquidity_30Y!E13)</x:f>
        <x:v>1237949.881812378</x:v>
      </x:c>
      <x:c r="E39" s="16" t="n">
        <x:f>MAX(0,D39*(1+EXP((LN(1+Assumptions!$C$60)-0.5*Assumptions!$C$61^2)+Assumptions!$C$61*((RAND()+RAND()+RAND()+RAND()+RAND()+RAND()+RAND()+RAND()+RAND()+RAND()+RAND()+RAND())-6))-1)+Liquidity_30Y!F13)</x:f>
        <x:v>1053676.2792095672</x:v>
      </x:c>
      <x:c r="F39" s="16" t="n">
        <x:f>MAX(0,E39*(1+EXP((LN(1+Assumptions!$C$60)-0.5*Assumptions!$C$61^2)+Assumptions!$C$61*((RAND()+RAND()+RAND()+RAND()+RAND()+RAND()+RAND()+RAND()+RAND()+RAND()+RAND()+RAND())-6))-1)+Liquidity_30Y!G13)</x:f>
        <x:v>981447.1519565122</x:v>
      </x:c>
      <x:c r="G39" s="16" t="n">
        <x:f>MAX(0,F39*(1+EXP((LN(1+Assumptions!$C$60)-0.5*Assumptions!$C$61^2)+Assumptions!$C$61*((RAND()+RAND()+RAND()+RAND()+RAND()+RAND()+RAND()+RAND()+RAND()+RAND()+RAND()+RAND())-6))-1)+Liquidity_30Y!H13)</x:f>
        <x:v>1130833.1738882086</x:v>
      </x:c>
      <x:c r="H39" s="16" t="n">
        <x:f>MAX(0,G39*(1+EXP((LN(1+Assumptions!$C$60)-0.5*Assumptions!$C$61^2)+Assumptions!$C$61*((RAND()+RAND()+RAND()+RAND()+RAND()+RAND()+RAND()+RAND()+RAND()+RAND()+RAND()+RAND())-6))-1)+Liquidity_30Y!I13)</x:f>
        <x:v>931507.129411091</x:v>
      </x:c>
      <x:c r="I39" s="16" t="n">
        <x:f>MAX(0,H39*(1+EXP((LN(1+Assumptions!$C$60)-0.5*Assumptions!$C$61^2)+Assumptions!$C$61*((RAND()+RAND()+RAND()+RAND()+RAND()+RAND()+RAND()+RAND()+RAND()+RAND()+RAND()+RAND())-6))-1)+Liquidity_30Y!J13)</x:f>
        <x:v>811160.2956708323</x:v>
      </x:c>
      <x:c r="J39" s="16" t="n">
        <x:f>MAX(0,I39*(1+EXP((LN(1+Assumptions!$C$60)-0.5*Assumptions!$C$61^2)+Assumptions!$C$61*((RAND()+RAND()+RAND()+RAND()+RAND()+RAND()+RAND()+RAND()+RAND()+RAND()+RAND()+RAND())-6))-1)+Liquidity_30Y!K13)</x:f>
        <x:v>651622.9791226538</x:v>
      </x:c>
      <x:c r="K39" s="16" t="n">
        <x:f>MAX(0,J39*(1+EXP((LN(1+Assumptions!$C$60)-0.5*Assumptions!$C$61^2)+Assumptions!$C$61*((RAND()+RAND()+RAND()+RAND()+RAND()+RAND()+RAND()+RAND()+RAND()+RAND()+RAND()+RAND())-6))-1)+Liquidity_30Y!L13)</x:f>
        <x:v>796247.4606426067</x:v>
      </x:c>
      <x:c r="L39" s="16" t="n">
        <x:f>MAX(0,K39*(1+EXP((LN(1+Assumptions!$C$60)-0.5*Assumptions!$C$61^2)+Assumptions!$C$61*((RAND()+RAND()+RAND()+RAND()+RAND()+RAND()+RAND()+RAND()+RAND()+RAND()+RAND()+RAND())-6))-1)+Liquidity_30Y!M13)</x:f>
        <x:v>838282.4903210908</x:v>
      </x:c>
      <x:c r="M39" s="16" t="n">
        <x:f>MAX(0,L39*(1+EXP((LN(1+Assumptions!$C$60)-0.5*Assumptions!$C$61^2)+Assumptions!$C$61*((RAND()+RAND()+RAND()+RAND()+RAND()+RAND()+RAND()+RAND()+RAND()+RAND()+RAND()+RAND())-6))-1)+Liquidity_30Y!N13)</x:f>
        <x:v>865457.8614632391</x:v>
      </x:c>
      <x:c r="N39" s="16" t="n">
        <x:f>MAX(0,M39*(1+EXP((LN(1+Assumptions!$C$60)-0.5*Assumptions!$C$61^2)+Assumptions!$C$61*((RAND()+RAND()+RAND()+RAND()+RAND()+RAND()+RAND()+RAND()+RAND()+RAND()+RAND()+RAND())-6))-1)+Liquidity_30Y!O13)</x:f>
        <x:v>1054868.1685427115</x:v>
      </x:c>
      <x:c r="O39" s="16" t="n">
        <x:f>MAX(0,N39*(1+EXP((LN(1+Assumptions!$C$60)-0.5*Assumptions!$C$61^2)+Assumptions!$C$61*((RAND()+RAND()+RAND()+RAND()+RAND()+RAND()+RAND()+RAND()+RAND()+RAND()+RAND()+RAND())-6))-1)+Liquidity_30Y!P13)</x:f>
        <x:v>975697.7605044208</x:v>
      </x:c>
      <x:c r="P39" s="16" t="n">
        <x:f>MAX(0,O39*(1+EXP((LN(1+Assumptions!$C$60)-0.5*Assumptions!$C$61^2)+Assumptions!$C$61*((RAND()+RAND()+RAND()+RAND()+RAND()+RAND()+RAND()+RAND()+RAND()+RAND()+RAND()+RAND())-6))-1)+Liquidity_30Y!Q13)</x:f>
        <x:v>1089297.6524155145</x:v>
      </x:c>
      <x:c r="Q39" s="16" t="n">
        <x:f>MAX(0,P39*(1+EXP((LN(1+Assumptions!$C$60)-0.5*Assumptions!$C$61^2)+Assumptions!$C$61*((RAND()+RAND()+RAND()+RAND()+RAND()+RAND()+RAND()+RAND()+RAND()+RAND()+RAND()+RAND())-6))-1)+Liquidity_30Y!R13)</x:f>
        <x:v>1024804.3806989988</x:v>
      </x:c>
      <x:c r="R39" s="16" t="n">
        <x:f>MAX(0,Q39*(1+EXP((LN(1+Assumptions!$C$60)-0.5*Assumptions!$C$61^2)+Assumptions!$C$61*((RAND()+RAND()+RAND()+RAND()+RAND()+RAND()+RAND()+RAND()+RAND()+RAND()+RAND()+RAND())-6))-1)+Liquidity_30Y!S13)</x:f>
        <x:v>1377634.7526017297</x:v>
      </x:c>
      <x:c r="S39" s="16" t="n">
        <x:f>MAX(0,R39*(1+EXP((LN(1+Assumptions!$C$60)-0.5*Assumptions!$C$61^2)+Assumptions!$C$61*((RAND()+RAND()+RAND()+RAND()+RAND()+RAND()+RAND()+RAND()+RAND()+RAND()+RAND()+RAND())-6))-1)+Liquidity_30Y!T13)</x:f>
        <x:v>1363410.1916192074</x:v>
      </x:c>
      <x:c r="T39" s="16" t="n">
        <x:f>MAX(0,S39*(1+EXP((LN(1+Assumptions!$C$60)-0.5*Assumptions!$C$61^2)+Assumptions!$C$61*((RAND()+RAND()+RAND()+RAND()+RAND()+RAND()+RAND()+RAND()+RAND()+RAND()+RAND()+RAND())-6))-1)+Liquidity_30Y!U13)</x:f>
        <x:v>1419609.5998339984</x:v>
      </x:c>
      <x:c r="U39" s="16" t="n">
        <x:f>MAX(0,T39*(1+EXP((LN(1+Assumptions!$C$60)-0.5*Assumptions!$C$61^2)+Assumptions!$C$61*((RAND()+RAND()+RAND()+RAND()+RAND()+RAND()+RAND()+RAND()+RAND()+RAND()+RAND()+RAND())-6))-1)+Liquidity_30Y!V13)</x:f>
        <x:v>1433089.5576648766</x:v>
      </x:c>
      <x:c r="V39" s="16" t="n">
        <x:f>MAX(0,U39*(1+EXP((LN(1+Assumptions!$C$60)-0.5*Assumptions!$C$61^2)+Assumptions!$C$61*((RAND()+RAND()+RAND()+RAND()+RAND()+RAND()+RAND()+RAND()+RAND()+RAND()+RAND()+RAND())-6))-1)+Liquidity_30Y!W13)</x:f>
        <x:v>1475759.4741729337</x:v>
      </x:c>
      <x:c r="W39" s="16" t="n">
        <x:f>MAX(0,V39*(1+EXP((LN(1+Assumptions!$C$60)-0.5*Assumptions!$C$61^2)+Assumptions!$C$61*((RAND()+RAND()+RAND()+RAND()+RAND()+RAND()+RAND()+RAND()+RAND()+RAND()+RAND()+RAND())-6))-1)+Liquidity_30Y!X13)</x:f>
        <x:v>2036335.5057023119</x:v>
      </x:c>
      <x:c r="X39" s="16" t="n">
        <x:f>MAX(0,W39*(1+EXP((LN(1+Assumptions!$C$60)-0.5*Assumptions!$C$61^2)+Assumptions!$C$61*((RAND()+RAND()+RAND()+RAND()+RAND()+RAND()+RAND()+RAND()+RAND()+RAND()+RAND()+RAND())-6))-1)+Liquidity_30Y!Y13)</x:f>
        <x:v>2304900.1316035455</x:v>
      </x:c>
      <x:c r="Y39" s="16" t="n">
        <x:f>MAX(0,X39*(1+EXP((LN(1+Assumptions!$C$60)-0.5*Assumptions!$C$61^2)+Assumptions!$C$61*((RAND()+RAND()+RAND()+RAND()+RAND()+RAND()+RAND()+RAND()+RAND()+RAND()+RAND()+RAND())-6))-1)+Liquidity_30Y!Z13)</x:f>
        <x:v>2213080.883783916</x:v>
      </x:c>
      <x:c r="Z39" s="16" t="n">
        <x:f>MAX(0,Y39*(1+EXP((LN(1+Assumptions!$C$60)-0.5*Assumptions!$C$61^2)+Assumptions!$C$61*((RAND()+RAND()+RAND()+RAND()+RAND()+RAND()+RAND()+RAND()+RAND()+RAND()+RAND()+RAND())-6))-1)+Liquidity_30Y!AA13)</x:f>
        <x:v>2745898.8209359855</x:v>
      </x:c>
      <x:c r="AA39" s="16" t="n">
        <x:f>MAX(0,Z39*(1+EXP((LN(1+Assumptions!$C$60)-0.5*Assumptions!$C$61^2)+Assumptions!$C$61*((RAND()+RAND()+RAND()+RAND()+RAND()+RAND()+RAND()+RAND()+RAND()+RAND()+RAND()+RAND())-6))-1)+Liquidity_30Y!AB13)</x:f>
        <x:v>2916429.3500178014</x:v>
      </x:c>
      <x:c r="AB39" s="16" t="n">
        <x:f>MAX(0,AA39*(1+EXP((LN(1+Assumptions!$C$60)-0.5*Assumptions!$C$61^2)+Assumptions!$C$61*((RAND()+RAND()+RAND()+RAND()+RAND()+RAND()+RAND()+RAND()+RAND()+RAND()+RAND()+RAND())-6))-1)+Liquidity_30Y!AC13)</x:f>
        <x:v>3328681.5457051895</x:v>
      </x:c>
      <x:c r="AC39" s="16" t="n">
        <x:f>MAX(0,AB39*(1+EXP((LN(1+Assumptions!$C$60)-0.5*Assumptions!$C$61^2)+Assumptions!$C$61*((RAND()+RAND()+RAND()+RAND()+RAND()+RAND()+RAND()+RAND()+RAND()+RAND()+RAND()+RAND())-6))-1)+Liquidity_30Y!AD13)</x:f>
        <x:v>3627215.6720864857</x:v>
      </x:c>
      <x:c r="AD39" s="16" t="n">
        <x:f>MAX(0,AC39*(1+EXP((LN(1+Assumptions!$C$60)-0.5*Assumptions!$C$61^2)+Assumptions!$C$61*((RAND()+RAND()+RAND()+RAND()+RAND()+RAND()+RAND()+RAND()+RAND()+RAND()+RAND()+RAND())-6))-1)+Liquidity_30Y!AE13)</x:f>
        <x:v>3948008.778470317</x:v>
      </x:c>
      <x:c r="AE39" s="16" t="n">
        <x:f>MAX(0,AD39*(1+EXP((LN(1+Assumptions!$C$60)-0.5*Assumptions!$C$61^2)+Assumptions!$C$61*((RAND()+RAND()+RAND()+RAND()+RAND()+RAND()+RAND()+RAND()+RAND()+RAND()+RAND()+RAND())-6))-1)+Liquidity_30Y!AF13)</x:f>
        <x:v>4226511.986078892</x:v>
      </x:c>
      <x:c r="AF39" s="16" t="n">
        <x:f>MAX(0,AE39*(1+EXP((LN(1+Assumptions!$C$60)-0.5*Assumptions!$C$61^2)+Assumptions!$C$61*((RAND()+RAND()+RAND()+RAND()+RAND()+RAND()+RAND()+RAND()+RAND()+RAND()+RAND()+RAND())-6))-1)+Liquidity_30Y!AG13)</x:f>
        <x:v>4485878.800462037</x:v>
      </x:c>
    </x:row>
    <x:row r="40">
      <x:c r="A40" s="39">
        <x:v>36</x:v>
      </x:c>
      <x:c r="B40" s="16" t="n">
        <x:f>Liquidity_30Y!C14</x:f>
        <x:v>1029031.25</x:v>
      </x:c>
      <x:c r="C40" s="16" t="n">
        <x:f>MAX(0,B40*(1+EXP((LN(1+Assumptions!$C$60)-0.5*Assumptions!$C$61^2)+Assumptions!$C$61*((RAND()+RAND()+RAND()+RAND()+RAND()+RAND()+RAND()+RAND()+RAND()+RAND()+RAND()+RAND())-6))-1)+Liquidity_30Y!D13)</x:f>
        <x:v>1403812.0040820558</x:v>
      </x:c>
      <x:c r="D40" s="16" t="n">
        <x:f>MAX(0,C40*(1+EXP((LN(1+Assumptions!$C$60)-0.5*Assumptions!$C$61^2)+Assumptions!$C$61*((RAND()+RAND()+RAND()+RAND()+RAND()+RAND()+RAND()+RAND()+RAND()+RAND()+RAND()+RAND())-6))-1)+Liquidity_30Y!E13)</x:f>
        <x:v>1519878.8193491234</x:v>
      </x:c>
      <x:c r="E40" s="16" t="n">
        <x:f>MAX(0,D40*(1+EXP((LN(1+Assumptions!$C$60)-0.5*Assumptions!$C$61^2)+Assumptions!$C$61*((RAND()+RAND()+RAND()+RAND()+RAND()+RAND()+RAND()+RAND()+RAND()+RAND()+RAND()+RAND())-6))-1)+Liquidity_30Y!F13)</x:f>
        <x:v>1856803.5995362627</x:v>
      </x:c>
      <x:c r="F40" s="16" t="n">
        <x:f>MAX(0,E40*(1+EXP((LN(1+Assumptions!$C$60)-0.5*Assumptions!$C$61^2)+Assumptions!$C$61*((RAND()+RAND()+RAND()+RAND()+RAND()+RAND()+RAND()+RAND()+RAND()+RAND()+RAND()+RAND())-6))-1)+Liquidity_30Y!G13)</x:f>
        <x:v>1902915.5206743225</x:v>
      </x:c>
      <x:c r="G40" s="16" t="n">
        <x:f>MAX(0,F40*(1+EXP((LN(1+Assumptions!$C$60)-0.5*Assumptions!$C$61^2)+Assumptions!$C$61*((RAND()+RAND()+RAND()+RAND()+RAND()+RAND()+RAND()+RAND()+RAND()+RAND()+RAND()+RAND())-6))-1)+Liquidity_30Y!H13)</x:f>
        <x:v>1635424.1241991373</x:v>
      </x:c>
      <x:c r="H40" s="16" t="n">
        <x:f>MAX(0,G40*(1+EXP((LN(1+Assumptions!$C$60)-0.5*Assumptions!$C$61^2)+Assumptions!$C$61*((RAND()+RAND()+RAND()+RAND()+RAND()+RAND()+RAND()+RAND()+RAND()+RAND()+RAND()+RAND())-6))-1)+Liquidity_30Y!I13)</x:f>
        <x:v>1741106.179930164</x:v>
      </x:c>
      <x:c r="I40" s="16" t="n">
        <x:f>MAX(0,H40*(1+EXP((LN(1+Assumptions!$C$60)-0.5*Assumptions!$C$61^2)+Assumptions!$C$61*((RAND()+RAND()+RAND()+RAND()+RAND()+RAND()+RAND()+RAND()+RAND()+RAND()+RAND()+RAND())-6))-1)+Liquidity_30Y!J13)</x:f>
        <x:v>1815264.6908448974</x:v>
      </x:c>
      <x:c r="J40" s="16" t="n">
        <x:f>MAX(0,I40*(1+EXP((LN(1+Assumptions!$C$60)-0.5*Assumptions!$C$61^2)+Assumptions!$C$61*((RAND()+RAND()+RAND()+RAND()+RAND()+RAND()+RAND()+RAND()+RAND()+RAND()+RAND()+RAND())-6))-1)+Liquidity_30Y!K13)</x:f>
        <x:v>1951728.0002028388</x:v>
      </x:c>
      <x:c r="K40" s="16" t="n">
        <x:f>MAX(0,J40*(1+EXP((LN(1+Assumptions!$C$60)-0.5*Assumptions!$C$61^2)+Assumptions!$C$61*((RAND()+RAND()+RAND()+RAND()+RAND()+RAND()+RAND()+RAND()+RAND()+RAND()+RAND()+RAND())-6))-1)+Liquidity_30Y!L13)</x:f>
        <x:v>2236594.8142335964</x:v>
      </x:c>
      <x:c r="L40" s="16" t="n">
        <x:f>MAX(0,K40*(1+EXP((LN(1+Assumptions!$C$60)-0.5*Assumptions!$C$61^2)+Assumptions!$C$61*((RAND()+RAND()+RAND()+RAND()+RAND()+RAND()+RAND()+RAND()+RAND()+RAND()+RAND()+RAND())-6))-1)+Liquidity_30Y!M13)</x:f>
        <x:v>2434545.413994155</x:v>
      </x:c>
      <x:c r="M40" s="16" t="n">
        <x:f>MAX(0,L40*(1+EXP((LN(1+Assumptions!$C$60)-0.5*Assumptions!$C$61^2)+Assumptions!$C$61*((RAND()+RAND()+RAND()+RAND()+RAND()+RAND()+RAND()+RAND()+RAND()+RAND()+RAND()+RAND())-6))-1)+Liquidity_30Y!N13)</x:f>
        <x:v>2790882.2231488894</x:v>
      </x:c>
      <x:c r="N40" s="16" t="n">
        <x:f>MAX(0,M40*(1+EXP((LN(1+Assumptions!$C$60)-0.5*Assumptions!$C$61^2)+Assumptions!$C$61*((RAND()+RAND()+RAND()+RAND()+RAND()+RAND()+RAND()+RAND()+RAND()+RAND()+RAND()+RAND())-6))-1)+Liquidity_30Y!O13)</x:f>
        <x:v>2973894.789349405</x:v>
      </x:c>
      <x:c r="O40" s="16" t="n">
        <x:f>MAX(0,N40*(1+EXP((LN(1+Assumptions!$C$60)-0.5*Assumptions!$C$61^2)+Assumptions!$C$61*((RAND()+RAND()+RAND()+RAND()+RAND()+RAND()+RAND()+RAND()+RAND()+RAND()+RAND()+RAND())-6))-1)+Liquidity_30Y!P13)</x:f>
        <x:v>2352045.738612355</x:v>
      </x:c>
      <x:c r="P40" s="16" t="n">
        <x:f>MAX(0,O40*(1+EXP((LN(1+Assumptions!$C$60)-0.5*Assumptions!$C$61^2)+Assumptions!$C$61*((RAND()+RAND()+RAND()+RAND()+RAND()+RAND()+RAND()+RAND()+RAND()+RAND()+RAND()+RAND())-6))-1)+Liquidity_30Y!Q13)</x:f>
        <x:v>2741022.578573581</x:v>
      </x:c>
      <x:c r="Q40" s="16" t="n">
        <x:f>MAX(0,P40*(1+EXP((LN(1+Assumptions!$C$60)-0.5*Assumptions!$C$61^2)+Assumptions!$C$61*((RAND()+RAND()+RAND()+RAND()+RAND()+RAND()+RAND()+RAND()+RAND()+RAND()+RAND()+RAND())-6))-1)+Liquidity_30Y!R13)</x:f>
        <x:v>2738899.3770531444</x:v>
      </x:c>
      <x:c r="R40" s="16" t="n">
        <x:f>MAX(0,Q40*(1+EXP((LN(1+Assumptions!$C$60)-0.5*Assumptions!$C$61^2)+Assumptions!$C$61*((RAND()+RAND()+RAND()+RAND()+RAND()+RAND()+RAND()+RAND()+RAND()+RAND()+RAND()+RAND())-6))-1)+Liquidity_30Y!S13)</x:f>
        <x:v>2995118.6401792415</x:v>
      </x:c>
      <x:c r="S40" s="16" t="n">
        <x:f>MAX(0,R40*(1+EXP((LN(1+Assumptions!$C$60)-0.5*Assumptions!$C$61^2)+Assumptions!$C$61*((RAND()+RAND()+RAND()+RAND()+RAND()+RAND()+RAND()+RAND()+RAND()+RAND()+RAND()+RAND())-6))-1)+Liquidity_30Y!T13)</x:f>
        <x:v>2728130.5053751944</x:v>
      </x:c>
      <x:c r="T40" s="16" t="n">
        <x:f>MAX(0,S40*(1+EXP((LN(1+Assumptions!$C$60)-0.5*Assumptions!$C$61^2)+Assumptions!$C$61*((RAND()+RAND()+RAND()+RAND()+RAND()+RAND()+RAND()+RAND()+RAND()+RAND()+RAND()+RAND())-6))-1)+Liquidity_30Y!U13)</x:f>
        <x:v>3007894.720806299</x:v>
      </x:c>
      <x:c r="U40" s="16" t="n">
        <x:f>MAX(0,T40*(1+EXP((LN(1+Assumptions!$C$60)-0.5*Assumptions!$C$61^2)+Assumptions!$C$61*((RAND()+RAND()+RAND()+RAND()+RAND()+RAND()+RAND()+RAND()+RAND()+RAND()+RAND()+RAND())-6))-1)+Liquidity_30Y!V13)</x:f>
        <x:v>3076130.1845183824</x:v>
      </x:c>
      <x:c r="V40" s="16" t="n">
        <x:f>MAX(0,U40*(1+EXP((LN(1+Assumptions!$C$60)-0.5*Assumptions!$C$61^2)+Assumptions!$C$61*((RAND()+RAND()+RAND()+RAND()+RAND()+RAND()+RAND()+RAND()+RAND()+RAND()+RAND()+RAND())-6))-1)+Liquidity_30Y!W13)</x:f>
        <x:v>3354466.2534300257</x:v>
      </x:c>
      <x:c r="W40" s="16" t="n">
        <x:f>MAX(0,V40*(1+EXP((LN(1+Assumptions!$C$60)-0.5*Assumptions!$C$61^2)+Assumptions!$C$61*((RAND()+RAND()+RAND()+RAND()+RAND()+RAND()+RAND()+RAND()+RAND()+RAND()+RAND()+RAND())-6))-1)+Liquidity_30Y!X13)</x:f>
        <x:v>3954952.3718014034</x:v>
      </x:c>
      <x:c r="X40" s="16" t="n">
        <x:f>MAX(0,W40*(1+EXP((LN(1+Assumptions!$C$60)-0.5*Assumptions!$C$61^2)+Assumptions!$C$61*((RAND()+RAND()+RAND()+RAND()+RAND()+RAND()+RAND()+RAND()+RAND()+RAND()+RAND()+RAND())-6))-1)+Liquidity_30Y!Y13)</x:f>
        <x:v>5098513.987111344</x:v>
      </x:c>
      <x:c r="Y40" s="16" t="n">
        <x:f>MAX(0,X40*(1+EXP((LN(1+Assumptions!$C$60)-0.5*Assumptions!$C$61^2)+Assumptions!$C$61*((RAND()+RAND()+RAND()+RAND()+RAND()+RAND()+RAND()+RAND()+RAND()+RAND()+RAND()+RAND())-6))-1)+Liquidity_30Y!Z13)</x:f>
        <x:v>6607740.191636429</x:v>
      </x:c>
      <x:c r="Z40" s="16" t="n">
        <x:f>MAX(0,Y40*(1+EXP((LN(1+Assumptions!$C$60)-0.5*Assumptions!$C$61^2)+Assumptions!$C$61*((RAND()+RAND()+RAND()+RAND()+RAND()+RAND()+RAND()+RAND()+RAND()+RAND()+RAND()+RAND())-6))-1)+Liquidity_30Y!AA13)</x:f>
        <x:v>8508513.973902317</x:v>
      </x:c>
      <x:c r="AA40" s="16" t="n">
        <x:f>MAX(0,Z40*(1+EXP((LN(1+Assumptions!$C$60)-0.5*Assumptions!$C$61^2)+Assumptions!$C$61*((RAND()+RAND()+RAND()+RAND()+RAND()+RAND()+RAND()+RAND()+RAND()+RAND()+RAND()+RAND())-6))-1)+Liquidity_30Y!AB13)</x:f>
        <x:v>8875839.36142629</x:v>
      </x:c>
      <x:c r="AB40" s="16" t="n">
        <x:f>MAX(0,AA40*(1+EXP((LN(1+Assumptions!$C$60)-0.5*Assumptions!$C$61^2)+Assumptions!$C$61*((RAND()+RAND()+RAND()+RAND()+RAND()+RAND()+RAND()+RAND()+RAND()+RAND()+RAND()+RAND())-6))-1)+Liquidity_30Y!AC13)</x:f>
        <x:v>11004704.145012392</x:v>
      </x:c>
      <x:c r="AC40" s="16" t="n">
        <x:f>MAX(0,AB40*(1+EXP((LN(1+Assumptions!$C$60)-0.5*Assumptions!$C$61^2)+Assumptions!$C$61*((RAND()+RAND()+RAND()+RAND()+RAND()+RAND()+RAND()+RAND()+RAND()+RAND()+RAND()+RAND())-6))-1)+Liquidity_30Y!AD13)</x:f>
        <x:v>10780941.910925005</x:v>
      </x:c>
      <x:c r="AD40" s="16" t="n">
        <x:f>MAX(0,AC40*(1+EXP((LN(1+Assumptions!$C$60)-0.5*Assumptions!$C$61^2)+Assumptions!$C$61*((RAND()+RAND()+RAND()+RAND()+RAND()+RAND()+RAND()+RAND()+RAND()+RAND()+RAND()+RAND())-6))-1)+Liquidity_30Y!AE13)</x:f>
        <x:v>11374605.718254024</x:v>
      </x:c>
      <x:c r="AE40" s="16" t="n">
        <x:f>MAX(0,AD40*(1+EXP((LN(1+Assumptions!$C$60)-0.5*Assumptions!$C$61^2)+Assumptions!$C$61*((RAND()+RAND()+RAND()+RAND()+RAND()+RAND()+RAND()+RAND()+RAND()+RAND()+RAND()+RAND())-6))-1)+Liquidity_30Y!AF13)</x:f>
        <x:v>10165147.286953604</x:v>
      </x:c>
      <x:c r="AF40" s="16" t="n">
        <x:f>MAX(0,AE40*(1+EXP((LN(1+Assumptions!$C$60)-0.5*Assumptions!$C$61^2)+Assumptions!$C$61*((RAND()+RAND()+RAND()+RAND()+RAND()+RAND()+RAND()+RAND()+RAND()+RAND()+RAND()+RAND())-6))-1)+Liquidity_30Y!AG13)</x:f>
        <x:v>13332722.383237354</x:v>
      </x:c>
    </x:row>
    <x:row r="41">
      <x:c r="A41" s="39">
        <x:v>37</x:v>
      </x:c>
      <x:c r="B41" s="16" t="n">
        <x:f>Liquidity_30Y!C14</x:f>
        <x:v>1029031.25</x:v>
      </x:c>
      <x:c r="C41" s="16" t="n">
        <x:f>MAX(0,B41*(1+EXP((LN(1+Assumptions!$C$60)-0.5*Assumptions!$C$61^2)+Assumptions!$C$61*((RAND()+RAND()+RAND()+RAND()+RAND()+RAND()+RAND()+RAND()+RAND()+RAND()+RAND()+RAND())-6))-1)+Liquidity_30Y!D13)</x:f>
        <x:v>762948.9515551911</x:v>
      </x:c>
      <x:c r="D41" s="16" t="n">
        <x:f>MAX(0,C41*(1+EXP((LN(1+Assumptions!$C$60)-0.5*Assumptions!$C$61^2)+Assumptions!$C$61*((RAND()+RAND()+RAND()+RAND()+RAND()+RAND()+RAND()+RAND()+RAND()+RAND()+RAND()+RAND())-6))-1)+Liquidity_30Y!E13)</x:f>
        <x:v>830129.1823222083</x:v>
      </x:c>
      <x:c r="E41" s="16" t="n">
        <x:f>MAX(0,D41*(1+EXP((LN(1+Assumptions!$C$60)-0.5*Assumptions!$C$61^2)+Assumptions!$C$61*((RAND()+RAND()+RAND()+RAND()+RAND()+RAND()+RAND()+RAND()+RAND()+RAND()+RAND()+RAND())-6))-1)+Liquidity_30Y!F13)</x:f>
        <x:v>1006243.5400922426</x:v>
      </x:c>
      <x:c r="F41" s="16" t="n">
        <x:f>MAX(0,E41*(1+EXP((LN(1+Assumptions!$C$60)-0.5*Assumptions!$C$61^2)+Assumptions!$C$61*((RAND()+RAND()+RAND()+RAND()+RAND()+RAND()+RAND()+RAND()+RAND()+RAND()+RAND()+RAND())-6))-1)+Liquidity_30Y!G13)</x:f>
        <x:v>1041318.6698715044</x:v>
      </x:c>
      <x:c r="G41" s="16" t="n">
        <x:f>MAX(0,F41*(1+EXP((LN(1+Assumptions!$C$60)-0.5*Assumptions!$C$61^2)+Assumptions!$C$61*((RAND()+RAND()+RAND()+RAND()+RAND()+RAND()+RAND()+RAND()+RAND()+RAND()+RAND()+RAND())-6))-1)+Liquidity_30Y!H13)</x:f>
        <x:v>1336901.8984508729</x:v>
      </x:c>
      <x:c r="H41" s="16" t="n">
        <x:f>MAX(0,G41*(1+EXP((LN(1+Assumptions!$C$60)-0.5*Assumptions!$C$61^2)+Assumptions!$C$61*((RAND()+RAND()+RAND()+RAND()+RAND()+RAND()+RAND()+RAND()+RAND()+RAND()+RAND()+RAND())-6))-1)+Liquidity_30Y!I13)</x:f>
        <x:v>1367671.4909611135</x:v>
      </x:c>
      <x:c r="I41" s="16" t="n">
        <x:f>MAX(0,H41*(1+EXP((LN(1+Assumptions!$C$60)-0.5*Assumptions!$C$61^2)+Assumptions!$C$61*((RAND()+RAND()+RAND()+RAND()+RAND()+RAND()+RAND()+RAND()+RAND()+RAND()+RAND()+RAND())-6))-1)+Liquidity_30Y!J13)</x:f>
        <x:v>1846048.4897166782</x:v>
      </x:c>
      <x:c r="J41" s="16" t="n">
        <x:f>MAX(0,I41*(1+EXP((LN(1+Assumptions!$C$60)-0.5*Assumptions!$C$61^2)+Assumptions!$C$61*((RAND()+RAND()+RAND()+RAND()+RAND()+RAND()+RAND()+RAND()+RAND()+RAND()+RAND()+RAND())-6))-1)+Liquidity_30Y!K13)</x:f>
        <x:v>1723935.1311805155</x:v>
      </x:c>
      <x:c r="K41" s="16" t="n">
        <x:f>MAX(0,J41*(1+EXP((LN(1+Assumptions!$C$60)-0.5*Assumptions!$C$61^2)+Assumptions!$C$61*((RAND()+RAND()+RAND()+RAND()+RAND()+RAND()+RAND()+RAND()+RAND()+RAND()+RAND()+RAND())-6))-1)+Liquidity_30Y!L13)</x:f>
        <x:v>1583662.4420144954</x:v>
      </x:c>
      <x:c r="L41" s="16" t="n">
        <x:f>MAX(0,K41*(1+EXP((LN(1+Assumptions!$C$60)-0.5*Assumptions!$C$61^2)+Assumptions!$C$61*((RAND()+RAND()+RAND()+RAND()+RAND()+RAND()+RAND()+RAND()+RAND()+RAND()+RAND()+RAND())-6))-1)+Liquidity_30Y!M13)</x:f>
        <x:v>1532765.0221919501</x:v>
      </x:c>
      <x:c r="M41" s="16" t="n">
        <x:f>MAX(0,L41*(1+EXP((LN(1+Assumptions!$C$60)-0.5*Assumptions!$C$61^2)+Assumptions!$C$61*((RAND()+RAND()+RAND()+RAND()+RAND()+RAND()+RAND()+RAND()+RAND()+RAND()+RAND()+RAND())-6))-1)+Liquidity_30Y!N13)</x:f>
        <x:v>1805419.9452068596</x:v>
      </x:c>
      <x:c r="N41" s="16" t="n">
        <x:f>MAX(0,M41*(1+EXP((LN(1+Assumptions!$C$60)-0.5*Assumptions!$C$61^2)+Assumptions!$C$61*((RAND()+RAND()+RAND()+RAND()+RAND()+RAND()+RAND()+RAND()+RAND()+RAND()+RAND()+RAND())-6))-1)+Liquidity_30Y!O13)</x:f>
        <x:v>2180364.025234304</x:v>
      </x:c>
      <x:c r="O41" s="16" t="n">
        <x:f>MAX(0,N41*(1+EXP((LN(1+Assumptions!$C$60)-0.5*Assumptions!$C$61^2)+Assumptions!$C$61*((RAND()+RAND()+RAND()+RAND()+RAND()+RAND()+RAND()+RAND()+RAND()+RAND()+RAND()+RAND())-6))-1)+Liquidity_30Y!P13)</x:f>
        <x:v>1725699.780026363</x:v>
      </x:c>
      <x:c r="P41" s="16" t="n">
        <x:f>MAX(0,O41*(1+EXP((LN(1+Assumptions!$C$60)-0.5*Assumptions!$C$61^2)+Assumptions!$C$61*((RAND()+RAND()+RAND()+RAND()+RAND()+RAND()+RAND()+RAND()+RAND()+RAND()+RAND()+RAND())-6))-1)+Liquidity_30Y!Q13)</x:f>
        <x:v>1900338.9362182727</x:v>
      </x:c>
      <x:c r="Q41" s="16" t="n">
        <x:f>MAX(0,P41*(1+EXP((LN(1+Assumptions!$C$60)-0.5*Assumptions!$C$61^2)+Assumptions!$C$61*((RAND()+RAND()+RAND()+RAND()+RAND()+RAND()+RAND()+RAND()+RAND()+RAND()+RAND()+RAND())-6))-1)+Liquidity_30Y!R13)</x:f>
        <x:v>1702017.1079895888</x:v>
      </x:c>
      <x:c r="R41" s="16" t="n">
        <x:f>MAX(0,Q41*(1+EXP((LN(1+Assumptions!$C$60)-0.5*Assumptions!$C$61^2)+Assumptions!$C$61*((RAND()+RAND()+RAND()+RAND()+RAND()+RAND()+RAND()+RAND()+RAND()+RAND()+RAND()+RAND())-6))-1)+Liquidity_30Y!S13)</x:f>
        <x:v>1549288.8596905284</x:v>
      </x:c>
      <x:c r="S41" s="16" t="n">
        <x:f>MAX(0,R41*(1+EXP((LN(1+Assumptions!$C$60)-0.5*Assumptions!$C$61^2)+Assumptions!$C$61*((RAND()+RAND()+RAND()+RAND()+RAND()+RAND()+RAND()+RAND()+RAND()+RAND()+RAND()+RAND())-6))-1)+Liquidity_30Y!T13)</x:f>
        <x:v>1890853.6699901845</x:v>
      </x:c>
      <x:c r="T41" s="16" t="n">
        <x:f>MAX(0,S41*(1+EXP((LN(1+Assumptions!$C$60)-0.5*Assumptions!$C$61^2)+Assumptions!$C$61*((RAND()+RAND()+RAND()+RAND()+RAND()+RAND()+RAND()+RAND()+RAND()+RAND()+RAND()+RAND())-6))-1)+Liquidity_30Y!U13)</x:f>
        <x:v>1807064.8171936977</x:v>
      </x:c>
      <x:c r="U41" s="16" t="n">
        <x:f>MAX(0,T41*(1+EXP((LN(1+Assumptions!$C$60)-0.5*Assumptions!$C$61^2)+Assumptions!$C$61*((RAND()+RAND()+RAND()+RAND()+RAND()+RAND()+RAND()+RAND()+RAND()+RAND()+RAND()+RAND())-6))-1)+Liquidity_30Y!V13)</x:f>
        <x:v>1736549.5068634984</x:v>
      </x:c>
      <x:c r="V41" s="16" t="n">
        <x:f>MAX(0,U41*(1+EXP((LN(1+Assumptions!$C$60)-0.5*Assumptions!$C$61^2)+Assumptions!$C$61*((RAND()+RAND()+RAND()+RAND()+RAND()+RAND()+RAND()+RAND()+RAND()+RAND()+RAND()+RAND())-6))-1)+Liquidity_30Y!W13)</x:f>
        <x:v>1445304.7288122687</x:v>
      </x:c>
      <x:c r="W41" s="16" t="n">
        <x:f>MAX(0,V41*(1+EXP((LN(1+Assumptions!$C$60)-0.5*Assumptions!$C$61^2)+Assumptions!$C$61*((RAND()+RAND()+RAND()+RAND()+RAND()+RAND()+RAND()+RAND()+RAND()+RAND()+RAND()+RAND())-6))-1)+Liquidity_30Y!X13)</x:f>
        <x:v>1571934.8091503049</x:v>
      </x:c>
      <x:c r="X41" s="16" t="n">
        <x:f>MAX(0,W41*(1+EXP((LN(1+Assumptions!$C$60)-0.5*Assumptions!$C$61^2)+Assumptions!$C$61*((RAND()+RAND()+RAND()+RAND()+RAND()+RAND()+RAND()+RAND()+RAND()+RAND()+RAND()+RAND())-6))-1)+Liquidity_30Y!Y13)</x:f>
        <x:v>1629115.3233173445</x:v>
      </x:c>
      <x:c r="Y41" s="16" t="n">
        <x:f>MAX(0,X41*(1+EXP((LN(1+Assumptions!$C$60)-0.5*Assumptions!$C$61^2)+Assumptions!$C$61*((RAND()+RAND()+RAND()+RAND()+RAND()+RAND()+RAND()+RAND()+RAND()+RAND()+RAND()+RAND())-6))-1)+Liquidity_30Y!Z13)</x:f>
        <x:v>1512172.6975937262</x:v>
      </x:c>
      <x:c r="Z41" s="16" t="n">
        <x:f>MAX(0,Y41*(1+EXP((LN(1+Assumptions!$C$60)-0.5*Assumptions!$C$61^2)+Assumptions!$C$61*((RAND()+RAND()+RAND()+RAND()+RAND()+RAND()+RAND()+RAND()+RAND()+RAND()+RAND()+RAND())-6))-1)+Liquidity_30Y!AA13)</x:f>
        <x:v>1543580.1314937924</x:v>
      </x:c>
      <x:c r="AA41" s="16" t="n">
        <x:f>MAX(0,Z41*(1+EXP((LN(1+Assumptions!$C$60)-0.5*Assumptions!$C$61^2)+Assumptions!$C$61*((RAND()+RAND()+RAND()+RAND()+RAND()+RAND()+RAND()+RAND()+RAND()+RAND()+RAND()+RAND())-6))-1)+Liquidity_30Y!AB13)</x:f>
        <x:v>1832852.0371863148</x:v>
      </x:c>
      <x:c r="AB41" s="16" t="n">
        <x:f>MAX(0,AA41*(1+EXP((LN(1+Assumptions!$C$60)-0.5*Assumptions!$C$61^2)+Assumptions!$C$61*((RAND()+RAND()+RAND()+RAND()+RAND()+RAND()+RAND()+RAND()+RAND()+RAND()+RAND()+RAND())-6))-1)+Liquidity_30Y!AC13)</x:f>
        <x:v>2314834.224149911</x:v>
      </x:c>
      <x:c r="AC41" s="16" t="n">
        <x:f>MAX(0,AB41*(1+EXP((LN(1+Assumptions!$C$60)-0.5*Assumptions!$C$61^2)+Assumptions!$C$61*((RAND()+RAND()+RAND()+RAND()+RAND()+RAND()+RAND()+RAND()+RAND()+RAND()+RAND()+RAND())-6))-1)+Liquidity_30Y!AD13)</x:f>
        <x:v>2108679.7079944434</x:v>
      </x:c>
      <x:c r="AD41" s="16" t="n">
        <x:f>MAX(0,AC41*(1+EXP((LN(1+Assumptions!$C$60)-0.5*Assumptions!$C$61^2)+Assumptions!$C$61*((RAND()+RAND()+RAND()+RAND()+RAND()+RAND()+RAND()+RAND()+RAND()+RAND()+RAND()+RAND())-6))-1)+Liquidity_30Y!AE13)</x:f>
        <x:v>2709368.8594517787</x:v>
      </x:c>
      <x:c r="AE41" s="16" t="n">
        <x:f>MAX(0,AD41*(1+EXP((LN(1+Assumptions!$C$60)-0.5*Assumptions!$C$61^2)+Assumptions!$C$61*((RAND()+RAND()+RAND()+RAND()+RAND()+RAND()+RAND()+RAND()+RAND()+RAND()+RAND()+RAND())-6))-1)+Liquidity_30Y!AF13)</x:f>
        <x:v>2599515.6957429256</x:v>
      </x:c>
      <x:c r="AF41" s="16" t="n">
        <x:f>MAX(0,AE41*(1+EXP((LN(1+Assumptions!$C$60)-0.5*Assumptions!$C$61^2)+Assumptions!$C$61*((RAND()+RAND()+RAND()+RAND()+RAND()+RAND()+RAND()+RAND()+RAND()+RAND()+RAND()+RAND())-6))-1)+Liquidity_30Y!AG13)</x:f>
        <x:v>2362189.4502633763</x:v>
      </x:c>
    </x:row>
    <x:row r="42">
      <x:c r="A42" s="39">
        <x:v>38</x:v>
      </x:c>
      <x:c r="B42" s="16" t="n">
        <x:f>Liquidity_30Y!C14</x:f>
        <x:v>1029031.25</x:v>
      </x:c>
      <x:c r="C42" s="16" t="n">
        <x:f>MAX(0,B42*(1+EXP((LN(1+Assumptions!$C$60)-0.5*Assumptions!$C$61^2)+Assumptions!$C$61*((RAND()+RAND()+RAND()+RAND()+RAND()+RAND()+RAND()+RAND()+RAND()+RAND()+RAND()+RAND())-6))-1)+Liquidity_30Y!D13)</x:f>
        <x:v>826496.587364189</x:v>
      </x:c>
      <x:c r="D42" s="16" t="n">
        <x:f>MAX(0,C42*(1+EXP((LN(1+Assumptions!$C$60)-0.5*Assumptions!$C$61^2)+Assumptions!$C$61*((RAND()+RAND()+RAND()+RAND()+RAND()+RAND()+RAND()+RAND()+RAND()+RAND()+RAND()+RAND())-6))-1)+Liquidity_30Y!E13)</x:f>
        <x:v>991292.7770454283</x:v>
      </x:c>
      <x:c r="E42" s="16" t="n">
        <x:f>MAX(0,D42*(1+EXP((LN(1+Assumptions!$C$60)-0.5*Assumptions!$C$61^2)+Assumptions!$C$61*((RAND()+RAND()+RAND()+RAND()+RAND()+RAND()+RAND()+RAND()+RAND()+RAND()+RAND()+RAND())-6))-1)+Liquidity_30Y!F13)</x:f>
        <x:v>888342.5869924536</x:v>
      </x:c>
      <x:c r="F42" s="16" t="n">
        <x:f>MAX(0,E42*(1+EXP((LN(1+Assumptions!$C$60)-0.5*Assumptions!$C$61^2)+Assumptions!$C$61*((RAND()+RAND()+RAND()+RAND()+RAND()+RAND()+RAND()+RAND()+RAND()+RAND()+RAND()+RAND())-6))-1)+Liquidity_30Y!G13)</x:f>
        <x:v>949601.7234064256</x:v>
      </x:c>
      <x:c r="G42" s="16" t="n">
        <x:f>MAX(0,F42*(1+EXP((LN(1+Assumptions!$C$60)-0.5*Assumptions!$C$61^2)+Assumptions!$C$61*((RAND()+RAND()+RAND()+RAND()+RAND()+RAND()+RAND()+RAND()+RAND()+RAND()+RAND()+RAND())-6))-1)+Liquidity_30Y!H13)</x:f>
        <x:v>915138.9277399714</x:v>
      </x:c>
      <x:c r="H42" s="16" t="n">
        <x:f>MAX(0,G42*(1+EXP((LN(1+Assumptions!$C$60)-0.5*Assumptions!$C$61^2)+Assumptions!$C$61*((RAND()+RAND()+RAND()+RAND()+RAND()+RAND()+RAND()+RAND()+RAND()+RAND()+RAND()+RAND())-6))-1)+Liquidity_30Y!I13)</x:f>
        <x:v>906974.0890984114</x:v>
      </x:c>
      <x:c r="I42" s="16" t="n">
        <x:f>MAX(0,H42*(1+EXP((LN(1+Assumptions!$C$60)-0.5*Assumptions!$C$61^2)+Assumptions!$C$61*((RAND()+RAND()+RAND()+RAND()+RAND()+RAND()+RAND()+RAND()+RAND()+RAND()+RAND()+RAND())-6))-1)+Liquidity_30Y!J13)</x:f>
        <x:v>935049.9625983547</x:v>
      </x:c>
      <x:c r="J42" s="16" t="n">
        <x:f>MAX(0,I42*(1+EXP((LN(1+Assumptions!$C$60)-0.5*Assumptions!$C$61^2)+Assumptions!$C$61*((RAND()+RAND()+RAND()+RAND()+RAND()+RAND()+RAND()+RAND()+RAND()+RAND()+RAND()+RAND())-6))-1)+Liquidity_30Y!K13)</x:f>
        <x:v>938231.191840809</x:v>
      </x:c>
      <x:c r="K42" s="16" t="n">
        <x:f>MAX(0,J42*(1+EXP((LN(1+Assumptions!$C$60)-0.5*Assumptions!$C$61^2)+Assumptions!$C$61*((RAND()+RAND()+RAND()+RAND()+RAND()+RAND()+RAND()+RAND()+RAND()+RAND()+RAND()+RAND())-6))-1)+Liquidity_30Y!L13)</x:f>
        <x:v>1014253.692816907</x:v>
      </x:c>
      <x:c r="L42" s="16" t="n">
        <x:f>MAX(0,K42*(1+EXP((LN(1+Assumptions!$C$60)-0.5*Assumptions!$C$61^2)+Assumptions!$C$61*((RAND()+RAND()+RAND()+RAND()+RAND()+RAND()+RAND()+RAND()+RAND()+RAND()+RAND()+RAND())-6))-1)+Liquidity_30Y!M13)</x:f>
        <x:v>891907.0504939304</x:v>
      </x:c>
      <x:c r="M42" s="16" t="n">
        <x:f>MAX(0,L42*(1+EXP((LN(1+Assumptions!$C$60)-0.5*Assumptions!$C$61^2)+Assumptions!$C$61*((RAND()+RAND()+RAND()+RAND()+RAND()+RAND()+RAND()+RAND()+RAND()+RAND()+RAND()+RAND())-6))-1)+Liquidity_30Y!N13)</x:f>
        <x:v>798670.2145393604</x:v>
      </x:c>
      <x:c r="N42" s="16" t="n">
        <x:f>MAX(0,M42*(1+EXP((LN(1+Assumptions!$C$60)-0.5*Assumptions!$C$61^2)+Assumptions!$C$61*((RAND()+RAND()+RAND()+RAND()+RAND()+RAND()+RAND()+RAND()+RAND()+RAND()+RAND()+RAND())-6))-1)+Liquidity_30Y!O13)</x:f>
        <x:v>733790.1386324777</x:v>
      </x:c>
      <x:c r="O42" s="16" t="n">
        <x:f>MAX(0,N42*(1+EXP((LN(1+Assumptions!$C$60)-0.5*Assumptions!$C$61^2)+Assumptions!$C$61*((RAND()+RAND()+RAND()+RAND()+RAND()+RAND()+RAND()+RAND()+RAND()+RAND()+RAND()+RAND())-6))-1)+Liquidity_30Y!P13)</x:f>
        <x:v>798286.482530858</x:v>
      </x:c>
      <x:c r="P42" s="16" t="n">
        <x:f>MAX(0,O42*(1+EXP((LN(1+Assumptions!$C$60)-0.5*Assumptions!$C$61^2)+Assumptions!$C$61*((RAND()+RAND()+RAND()+RAND()+RAND()+RAND()+RAND()+RAND()+RAND()+RAND()+RAND()+RAND())-6))-1)+Liquidity_30Y!Q13)</x:f>
        <x:v>831776.7931201987</x:v>
      </x:c>
      <x:c r="Q42" s="16" t="n">
        <x:f>MAX(0,P42*(1+EXP((LN(1+Assumptions!$C$60)-0.5*Assumptions!$C$61^2)+Assumptions!$C$61*((RAND()+RAND()+RAND()+RAND()+RAND()+RAND()+RAND()+RAND()+RAND()+RAND()+RAND()+RAND())-6))-1)+Liquidity_30Y!R13)</x:f>
        <x:v>1068995.672157776</x:v>
      </x:c>
      <x:c r="R42" s="16" t="n">
        <x:f>MAX(0,Q42*(1+EXP((LN(1+Assumptions!$C$60)-0.5*Assumptions!$C$61^2)+Assumptions!$C$61*((RAND()+RAND()+RAND()+RAND()+RAND()+RAND()+RAND()+RAND()+RAND()+RAND()+RAND()+RAND())-6))-1)+Liquidity_30Y!S13)</x:f>
        <x:v>1130922.2180591295</x:v>
      </x:c>
      <x:c r="S42" s="16" t="n">
        <x:f>MAX(0,R42*(1+EXP((LN(1+Assumptions!$C$60)-0.5*Assumptions!$C$61^2)+Assumptions!$C$61*((RAND()+RAND()+RAND()+RAND()+RAND()+RAND()+RAND()+RAND()+RAND()+RAND()+RAND()+RAND())-6))-1)+Liquidity_30Y!T13)</x:f>
        <x:v>1657849.8603444963</x:v>
      </x:c>
      <x:c r="T42" s="16" t="n">
        <x:f>MAX(0,S42*(1+EXP((LN(1+Assumptions!$C$60)-0.5*Assumptions!$C$61^2)+Assumptions!$C$61*((RAND()+RAND()+RAND()+RAND()+RAND()+RAND()+RAND()+RAND()+RAND()+RAND()+RAND()+RAND())-6))-1)+Liquidity_30Y!U13)</x:f>
        <x:v>1618371.4870898798</x:v>
      </x:c>
      <x:c r="U42" s="16" t="n">
        <x:f>MAX(0,T42*(1+EXP((LN(1+Assumptions!$C$60)-0.5*Assumptions!$C$61^2)+Assumptions!$C$61*((RAND()+RAND()+RAND()+RAND()+RAND()+RAND()+RAND()+RAND()+RAND()+RAND()+RAND()+RAND())-6))-1)+Liquidity_30Y!V13)</x:f>
        <x:v>2133912.7726874137</x:v>
      </x:c>
      <x:c r="V42" s="16" t="n">
        <x:f>MAX(0,U42*(1+EXP((LN(1+Assumptions!$C$60)-0.5*Assumptions!$C$61^2)+Assumptions!$C$61*((RAND()+RAND()+RAND()+RAND()+RAND()+RAND()+RAND()+RAND()+RAND()+RAND()+RAND()+RAND())-6))-1)+Liquidity_30Y!W13)</x:f>
        <x:v>2494156.0909802946</x:v>
      </x:c>
      <x:c r="W42" s="16" t="n">
        <x:f>MAX(0,V42*(1+EXP((LN(1+Assumptions!$C$60)-0.5*Assumptions!$C$61^2)+Assumptions!$C$61*((RAND()+RAND()+RAND()+RAND()+RAND()+RAND()+RAND()+RAND()+RAND()+RAND()+RAND()+RAND())-6))-1)+Liquidity_30Y!X13)</x:f>
        <x:v>2833656.802734331</x:v>
      </x:c>
      <x:c r="X42" s="16" t="n">
        <x:f>MAX(0,W42*(1+EXP((LN(1+Assumptions!$C$60)-0.5*Assumptions!$C$61^2)+Assumptions!$C$61*((RAND()+RAND()+RAND()+RAND()+RAND()+RAND()+RAND()+RAND()+RAND()+RAND()+RAND()+RAND())-6))-1)+Liquidity_30Y!Y13)</x:f>
        <x:v>2615917.8574316157</x:v>
      </x:c>
      <x:c r="Y42" s="16" t="n">
        <x:f>MAX(0,X42*(1+EXP((LN(1+Assumptions!$C$60)-0.5*Assumptions!$C$61^2)+Assumptions!$C$61*((RAND()+RAND()+RAND()+RAND()+RAND()+RAND()+RAND()+RAND()+RAND()+RAND()+RAND()+RAND())-6))-1)+Liquidity_30Y!Z13)</x:f>
        <x:v>3297181.292895676</x:v>
      </x:c>
      <x:c r="Z42" s="16" t="n">
        <x:f>MAX(0,Y42*(1+EXP((LN(1+Assumptions!$C$60)-0.5*Assumptions!$C$61^2)+Assumptions!$C$61*((RAND()+RAND()+RAND()+RAND()+RAND()+RAND()+RAND()+RAND()+RAND()+RAND()+RAND()+RAND())-6))-1)+Liquidity_30Y!AA13)</x:f>
        <x:v>3147608.9293577825</x:v>
      </x:c>
      <x:c r="AA42" s="16" t="n">
        <x:f>MAX(0,Z42*(1+EXP((LN(1+Assumptions!$C$60)-0.5*Assumptions!$C$61^2)+Assumptions!$C$61*((RAND()+RAND()+RAND()+RAND()+RAND()+RAND()+RAND()+RAND()+RAND()+RAND()+RAND()+RAND())-6))-1)+Liquidity_30Y!AB13)</x:f>
        <x:v>2901759.593815348</x:v>
      </x:c>
      <x:c r="AB42" s="16" t="n">
        <x:f>MAX(0,AA42*(1+EXP((LN(1+Assumptions!$C$60)-0.5*Assumptions!$C$61^2)+Assumptions!$C$61*((RAND()+RAND()+RAND()+RAND()+RAND()+RAND()+RAND()+RAND()+RAND()+RAND()+RAND()+RAND())-6))-1)+Liquidity_30Y!AC13)</x:f>
        <x:v>3432418.335985054</x:v>
      </x:c>
      <x:c r="AC42" s="16" t="n">
        <x:f>MAX(0,AB42*(1+EXP((LN(1+Assumptions!$C$60)-0.5*Assumptions!$C$61^2)+Assumptions!$C$61*((RAND()+RAND()+RAND()+RAND()+RAND()+RAND()+RAND()+RAND()+RAND()+RAND()+RAND()+RAND())-6))-1)+Liquidity_30Y!AD13)</x:f>
        <x:v>3032458.9076799983</x:v>
      </x:c>
      <x:c r="AD42" s="16" t="n">
        <x:f>MAX(0,AC42*(1+EXP((LN(1+Assumptions!$C$60)-0.5*Assumptions!$C$61^2)+Assumptions!$C$61*((RAND()+RAND()+RAND()+RAND()+RAND()+RAND()+RAND()+RAND()+RAND()+RAND()+RAND()+RAND())-6))-1)+Liquidity_30Y!AE13)</x:f>
        <x:v>2919869.463762547</x:v>
      </x:c>
      <x:c r="AE42" s="16" t="n">
        <x:f>MAX(0,AD42*(1+EXP((LN(1+Assumptions!$C$60)-0.5*Assumptions!$C$61^2)+Assumptions!$C$61*((RAND()+RAND()+RAND()+RAND()+RAND()+RAND()+RAND()+RAND()+RAND()+RAND()+RAND()+RAND())-6))-1)+Liquidity_30Y!AF13)</x:f>
        <x:v>3365799.7964105834</x:v>
      </x:c>
      <x:c r="AF42" s="16" t="n">
        <x:f>MAX(0,AE42*(1+EXP((LN(1+Assumptions!$C$60)-0.5*Assumptions!$C$61^2)+Assumptions!$C$61*((RAND()+RAND()+RAND()+RAND()+RAND()+RAND()+RAND()+RAND()+RAND()+RAND()+RAND()+RAND())-6))-1)+Liquidity_30Y!AG13)</x:f>
        <x:v>3382179.68173189</x:v>
      </x:c>
    </x:row>
    <x:row r="43">
      <x:c r="A43" s="39">
        <x:v>39</x:v>
      </x:c>
      <x:c r="B43" s="16" t="n">
        <x:f>Liquidity_30Y!C14</x:f>
        <x:v>1029031.25</x:v>
      </x:c>
      <x:c r="C43" s="16" t="n">
        <x:f>MAX(0,B43*(1+EXP((LN(1+Assumptions!$C$60)-0.5*Assumptions!$C$61^2)+Assumptions!$C$61*((RAND()+RAND()+RAND()+RAND()+RAND()+RAND()+RAND()+RAND()+RAND()+RAND()+RAND()+RAND())-6))-1)+Liquidity_30Y!D13)</x:f>
        <x:v>1393101.8224401153</x:v>
      </x:c>
      <x:c r="D43" s="16" t="n">
        <x:f>MAX(0,C43*(1+EXP((LN(1+Assumptions!$C$60)-0.5*Assumptions!$C$61^2)+Assumptions!$C$61*((RAND()+RAND()+RAND()+RAND()+RAND()+RAND()+RAND()+RAND()+RAND()+RAND()+RAND()+RAND())-6))-1)+Liquidity_30Y!E13)</x:f>
        <x:v>1604243.338609553</x:v>
      </x:c>
      <x:c r="E43" s="16" t="n">
        <x:f>MAX(0,D43*(1+EXP((LN(1+Assumptions!$C$60)-0.5*Assumptions!$C$61^2)+Assumptions!$C$61*((RAND()+RAND()+RAND()+RAND()+RAND()+RAND()+RAND()+RAND()+RAND()+RAND()+RAND()+RAND())-6))-1)+Liquidity_30Y!F13)</x:f>
        <x:v>1919835.5686089303</x:v>
      </x:c>
      <x:c r="F43" s="16" t="n">
        <x:f>MAX(0,E43*(1+EXP((LN(1+Assumptions!$C$60)-0.5*Assumptions!$C$61^2)+Assumptions!$C$61*((RAND()+RAND()+RAND()+RAND()+RAND()+RAND()+RAND()+RAND()+RAND()+RAND()+RAND()+RAND())-6))-1)+Liquidity_30Y!G13)</x:f>
        <x:v>1593793.401237395</x:v>
      </x:c>
      <x:c r="G43" s="16" t="n">
        <x:f>MAX(0,F43*(1+EXP((LN(1+Assumptions!$C$60)-0.5*Assumptions!$C$61^2)+Assumptions!$C$61*((RAND()+RAND()+RAND()+RAND()+RAND()+RAND()+RAND()+RAND()+RAND()+RAND()+RAND()+RAND())-6))-1)+Liquidity_30Y!H13)</x:f>
        <x:v>1834929.3104706428</x:v>
      </x:c>
      <x:c r="H43" s="16" t="n">
        <x:f>MAX(0,G43*(1+EXP((LN(1+Assumptions!$C$60)-0.5*Assumptions!$C$61^2)+Assumptions!$C$61*((RAND()+RAND()+RAND()+RAND()+RAND()+RAND()+RAND()+RAND()+RAND()+RAND()+RAND()+RAND())-6))-1)+Liquidity_30Y!I13)</x:f>
        <x:v>2207805.942674054</x:v>
      </x:c>
      <x:c r="I43" s="16" t="n">
        <x:f>MAX(0,H43*(1+EXP((LN(1+Assumptions!$C$60)-0.5*Assumptions!$C$61^2)+Assumptions!$C$61*((RAND()+RAND()+RAND()+RAND()+RAND()+RAND()+RAND()+RAND()+RAND()+RAND()+RAND()+RAND())-6))-1)+Liquidity_30Y!J13)</x:f>
        <x:v>2006488.7756678609</x:v>
      </x:c>
      <x:c r="J43" s="16" t="n">
        <x:f>MAX(0,I43*(1+EXP((LN(1+Assumptions!$C$60)-0.5*Assumptions!$C$61^2)+Assumptions!$C$61*((RAND()+RAND()+RAND()+RAND()+RAND()+RAND()+RAND()+RAND()+RAND()+RAND()+RAND()+RAND())-6))-1)+Liquidity_30Y!K13)</x:f>
        <x:v>1891346.232601046</x:v>
      </x:c>
      <x:c r="K43" s="16" t="n">
        <x:f>MAX(0,J43*(1+EXP((LN(1+Assumptions!$C$60)-0.5*Assumptions!$C$61^2)+Assumptions!$C$61*((RAND()+RAND()+RAND()+RAND()+RAND()+RAND()+RAND()+RAND()+RAND()+RAND()+RAND()+RAND())-6))-1)+Liquidity_30Y!L13)</x:f>
        <x:v>1963972.927205089</x:v>
      </x:c>
      <x:c r="L43" s="16" t="n">
        <x:f>MAX(0,K43*(1+EXP((LN(1+Assumptions!$C$60)-0.5*Assumptions!$C$61^2)+Assumptions!$C$61*((RAND()+RAND()+RAND()+RAND()+RAND()+RAND()+RAND()+RAND()+RAND()+RAND()+RAND()+RAND())-6))-1)+Liquidity_30Y!M13)</x:f>
        <x:v>2095872.016910069</x:v>
      </x:c>
      <x:c r="M43" s="16" t="n">
        <x:f>MAX(0,L43*(1+EXP((LN(1+Assumptions!$C$60)-0.5*Assumptions!$C$61^2)+Assumptions!$C$61*((RAND()+RAND()+RAND()+RAND()+RAND()+RAND()+RAND()+RAND()+RAND()+RAND()+RAND()+RAND())-6))-1)+Liquidity_30Y!N13)</x:f>
        <x:v>2665286.126235705</x:v>
      </x:c>
      <x:c r="N43" s="16" t="n">
        <x:f>MAX(0,M43*(1+EXP((LN(1+Assumptions!$C$60)-0.5*Assumptions!$C$61^2)+Assumptions!$C$61*((RAND()+RAND()+RAND()+RAND()+RAND()+RAND()+RAND()+RAND()+RAND()+RAND()+RAND()+RAND())-6))-1)+Liquidity_30Y!O13)</x:f>
        <x:v>2443460.183874787</x:v>
      </x:c>
      <x:c r="O43" s="16" t="n">
        <x:f>MAX(0,N43*(1+EXP((LN(1+Assumptions!$C$60)-0.5*Assumptions!$C$61^2)+Assumptions!$C$61*((RAND()+RAND()+RAND()+RAND()+RAND()+RAND()+RAND()+RAND()+RAND()+RAND()+RAND()+RAND())-6))-1)+Liquidity_30Y!P13)</x:f>
        <x:v>3452635.7823681226</x:v>
      </x:c>
      <x:c r="P43" s="16" t="n">
        <x:f>MAX(0,O43*(1+EXP((LN(1+Assumptions!$C$60)-0.5*Assumptions!$C$61^2)+Assumptions!$C$61*((RAND()+RAND()+RAND()+RAND()+RAND()+RAND()+RAND()+RAND()+RAND()+RAND()+RAND()+RAND())-6))-1)+Liquidity_30Y!Q13)</x:f>
        <x:v>3920855.7694963925</x:v>
      </x:c>
      <x:c r="Q43" s="16" t="n">
        <x:f>MAX(0,P43*(1+EXP((LN(1+Assumptions!$C$60)-0.5*Assumptions!$C$61^2)+Assumptions!$C$61*((RAND()+RAND()+RAND()+RAND()+RAND()+RAND()+RAND()+RAND()+RAND()+RAND()+RAND()+RAND())-6))-1)+Liquidity_30Y!R13)</x:f>
        <x:v>5209738.870358543</x:v>
      </x:c>
      <x:c r="R43" s="16" t="n">
        <x:f>MAX(0,Q43*(1+EXP((LN(1+Assumptions!$C$60)-0.5*Assumptions!$C$61^2)+Assumptions!$C$61*((RAND()+RAND()+RAND()+RAND()+RAND()+RAND()+RAND()+RAND()+RAND()+RAND()+RAND()+RAND())-6))-1)+Liquidity_30Y!S13)</x:f>
        <x:v>4841993.969683474</x:v>
      </x:c>
      <x:c r="S43" s="16" t="n">
        <x:f>MAX(0,R43*(1+EXP((LN(1+Assumptions!$C$60)-0.5*Assumptions!$C$61^2)+Assumptions!$C$61*((RAND()+RAND()+RAND()+RAND()+RAND()+RAND()+RAND()+RAND()+RAND()+RAND()+RAND()+RAND())-6))-1)+Liquidity_30Y!T13)</x:f>
        <x:v>5206180.645439244</x:v>
      </x:c>
      <x:c r="T43" s="16" t="n">
        <x:f>MAX(0,S43*(1+EXP((LN(1+Assumptions!$C$60)-0.5*Assumptions!$C$61^2)+Assumptions!$C$61*((RAND()+RAND()+RAND()+RAND()+RAND()+RAND()+RAND()+RAND()+RAND()+RAND()+RAND()+RAND())-6))-1)+Liquidity_30Y!U13)</x:f>
        <x:v>5254376.063764721</x:v>
      </x:c>
      <x:c r="U43" s="16" t="n">
        <x:f>MAX(0,T43*(1+EXP((LN(1+Assumptions!$C$60)-0.5*Assumptions!$C$61^2)+Assumptions!$C$61*((RAND()+RAND()+RAND()+RAND()+RAND()+RAND()+RAND()+RAND()+RAND()+RAND()+RAND()+RAND())-6))-1)+Liquidity_30Y!V13)</x:f>
        <x:v>6011977.0669380715</x:v>
      </x:c>
      <x:c r="V43" s="16" t="n">
        <x:f>MAX(0,U43*(1+EXP((LN(1+Assumptions!$C$60)-0.5*Assumptions!$C$61^2)+Assumptions!$C$61*((RAND()+RAND()+RAND()+RAND()+RAND()+RAND()+RAND()+RAND()+RAND()+RAND()+RAND()+RAND())-6))-1)+Liquidity_30Y!W13)</x:f>
        <x:v>7196263.90922713</x:v>
      </x:c>
      <x:c r="W43" s="16" t="n">
        <x:f>MAX(0,V43*(1+EXP((LN(1+Assumptions!$C$60)-0.5*Assumptions!$C$61^2)+Assumptions!$C$61*((RAND()+RAND()+RAND()+RAND()+RAND()+RAND()+RAND()+RAND()+RAND()+RAND()+RAND()+RAND())-6))-1)+Liquidity_30Y!X13)</x:f>
        <x:v>9609114.02697231</x:v>
      </x:c>
      <x:c r="X43" s="16" t="n">
        <x:f>MAX(0,W43*(1+EXP((LN(1+Assumptions!$C$60)-0.5*Assumptions!$C$61^2)+Assumptions!$C$61*((RAND()+RAND()+RAND()+RAND()+RAND()+RAND()+RAND()+RAND()+RAND()+RAND()+RAND()+RAND())-6))-1)+Liquidity_30Y!Y13)</x:f>
        <x:v>8696403.228410298</x:v>
      </x:c>
      <x:c r="Y43" s="16" t="n">
        <x:f>MAX(0,X43*(1+EXP((LN(1+Assumptions!$C$60)-0.5*Assumptions!$C$61^2)+Assumptions!$C$61*((RAND()+RAND()+RAND()+RAND()+RAND()+RAND()+RAND()+RAND()+RAND()+RAND()+RAND()+RAND())-6))-1)+Liquidity_30Y!Z13)</x:f>
        <x:v>8077282.347342232</x:v>
      </x:c>
      <x:c r="Z43" s="16" t="n">
        <x:f>MAX(0,Y43*(1+EXP((LN(1+Assumptions!$C$60)-0.5*Assumptions!$C$61^2)+Assumptions!$C$61*((RAND()+RAND()+RAND()+RAND()+RAND()+RAND()+RAND()+RAND()+RAND()+RAND()+RAND()+RAND())-6))-1)+Liquidity_30Y!AA13)</x:f>
        <x:v>8495520.205962088</x:v>
      </x:c>
      <x:c r="AA43" s="16" t="n">
        <x:f>MAX(0,Z43*(1+EXP((LN(1+Assumptions!$C$60)-0.5*Assumptions!$C$61^2)+Assumptions!$C$61*((RAND()+RAND()+RAND()+RAND()+RAND()+RAND()+RAND()+RAND()+RAND()+RAND()+RAND()+RAND())-6))-1)+Liquidity_30Y!AB13)</x:f>
        <x:v>9816956.024911096</x:v>
      </x:c>
      <x:c r="AB43" s="16" t="n">
        <x:f>MAX(0,AA43*(1+EXP((LN(1+Assumptions!$C$60)-0.5*Assumptions!$C$61^2)+Assumptions!$C$61*((RAND()+RAND()+RAND()+RAND()+RAND()+RAND()+RAND()+RAND()+RAND()+RAND()+RAND()+RAND())-6))-1)+Liquidity_30Y!AC13)</x:f>
        <x:v>8973924.374154385</x:v>
      </x:c>
      <x:c r="AC43" s="16" t="n">
        <x:f>MAX(0,AB43*(1+EXP((LN(1+Assumptions!$C$60)-0.5*Assumptions!$C$61^2)+Assumptions!$C$61*((RAND()+RAND()+RAND()+RAND()+RAND()+RAND()+RAND()+RAND()+RAND()+RAND()+RAND()+RAND())-6))-1)+Liquidity_30Y!AD13)</x:f>
        <x:v>8684287.57161689</x:v>
      </x:c>
      <x:c r="AD43" s="16" t="n">
        <x:f>MAX(0,AC43*(1+EXP((LN(1+Assumptions!$C$60)-0.5*Assumptions!$C$61^2)+Assumptions!$C$61*((RAND()+RAND()+RAND()+RAND()+RAND()+RAND()+RAND()+RAND()+RAND()+RAND()+RAND()+RAND())-6))-1)+Liquidity_30Y!AE13)</x:f>
        <x:v>9984563.332256215</x:v>
      </x:c>
      <x:c r="AE43" s="16" t="n">
        <x:f>MAX(0,AD43*(1+EXP((LN(1+Assumptions!$C$60)-0.5*Assumptions!$C$61^2)+Assumptions!$C$61*((RAND()+RAND()+RAND()+RAND()+RAND()+RAND()+RAND()+RAND()+RAND()+RAND()+RAND()+RAND())-6))-1)+Liquidity_30Y!AF13)</x:f>
        <x:v>10579446.119458938</x:v>
      </x:c>
      <x:c r="AF43" s="16" t="n">
        <x:f>MAX(0,AE43*(1+EXP((LN(1+Assumptions!$C$60)-0.5*Assumptions!$C$61^2)+Assumptions!$C$61*((RAND()+RAND()+RAND()+RAND()+RAND()+RAND()+RAND()+RAND()+RAND()+RAND()+RAND()+RAND())-6))-1)+Liquidity_30Y!AG13)</x:f>
        <x:v>11332028.310040843</x:v>
      </x:c>
    </x:row>
    <x:row r="44">
      <x:c r="A44" s="39">
        <x:v>40</x:v>
      </x:c>
      <x:c r="B44" s="16" t="n">
        <x:f>Liquidity_30Y!C14</x:f>
        <x:v>1029031.25</x:v>
      </x:c>
      <x:c r="C44" s="16" t="n">
        <x:f>MAX(0,B44*(1+EXP((LN(1+Assumptions!$C$60)-0.5*Assumptions!$C$61^2)+Assumptions!$C$61*((RAND()+RAND()+RAND()+RAND()+RAND()+RAND()+RAND()+RAND()+RAND()+RAND()+RAND()+RAND())-6))-1)+Liquidity_30Y!D13)</x:f>
        <x:v>923255.6729266352</x:v>
      </x:c>
      <x:c r="D44" s="16" t="n">
        <x:f>MAX(0,C44*(1+EXP((LN(1+Assumptions!$C$60)-0.5*Assumptions!$C$61^2)+Assumptions!$C$61*((RAND()+RAND()+RAND()+RAND()+RAND()+RAND()+RAND()+RAND()+RAND()+RAND()+RAND()+RAND())-6))-1)+Liquidity_30Y!E13)</x:f>
        <x:v>1297999.8057828501</x:v>
      </x:c>
      <x:c r="E44" s="16" t="n">
        <x:f>MAX(0,D44*(1+EXP((LN(1+Assumptions!$C$60)-0.5*Assumptions!$C$61^2)+Assumptions!$C$61*((RAND()+RAND()+RAND()+RAND()+RAND()+RAND()+RAND()+RAND()+RAND()+RAND()+RAND()+RAND())-6))-1)+Liquidity_30Y!F13)</x:f>
        <x:v>1177948.0499875539</x:v>
      </x:c>
      <x:c r="F44" s="16" t="n">
        <x:f>MAX(0,E44*(1+EXP((LN(1+Assumptions!$C$60)-0.5*Assumptions!$C$61^2)+Assumptions!$C$61*((RAND()+RAND()+RAND()+RAND()+RAND()+RAND()+RAND()+RAND()+RAND()+RAND()+RAND()+RAND())-6))-1)+Liquidity_30Y!G13)</x:f>
        <x:v>1454246.2723213565</x:v>
      </x:c>
      <x:c r="G44" s="16" t="n">
        <x:f>MAX(0,F44*(1+EXP((LN(1+Assumptions!$C$60)-0.5*Assumptions!$C$61^2)+Assumptions!$C$61*((RAND()+RAND()+RAND()+RAND()+RAND()+RAND()+RAND()+RAND()+RAND()+RAND()+RAND()+RAND())-6))-1)+Liquidity_30Y!H13)</x:f>
        <x:v>1309006.2509051478</x:v>
      </x:c>
      <x:c r="H44" s="16" t="n">
        <x:f>MAX(0,G44*(1+EXP((LN(1+Assumptions!$C$60)-0.5*Assumptions!$C$61^2)+Assumptions!$C$61*((RAND()+RAND()+RAND()+RAND()+RAND()+RAND()+RAND()+RAND()+RAND()+RAND()+RAND()+RAND())-6))-1)+Liquidity_30Y!I13)</x:f>
        <x:v>1218989.0043022453</x:v>
      </x:c>
      <x:c r="I44" s="16" t="n">
        <x:f>MAX(0,H44*(1+EXP((LN(1+Assumptions!$C$60)-0.5*Assumptions!$C$61^2)+Assumptions!$C$61*((RAND()+RAND()+RAND()+RAND()+RAND()+RAND()+RAND()+RAND()+RAND()+RAND()+RAND()+RAND())-6))-1)+Liquidity_30Y!J13)</x:f>
        <x:v>1182609.4325321787</x:v>
      </x:c>
      <x:c r="J44" s="16" t="n">
        <x:f>MAX(0,I44*(1+EXP((LN(1+Assumptions!$C$60)-0.5*Assumptions!$C$61^2)+Assumptions!$C$61*((RAND()+RAND()+RAND()+RAND()+RAND()+RAND()+RAND()+RAND()+RAND()+RAND()+RAND()+RAND())-6))-1)+Liquidity_30Y!K13)</x:f>
        <x:v>1623988.4316440243</x:v>
      </x:c>
      <x:c r="K44" s="16" t="n">
        <x:f>MAX(0,J44*(1+EXP((LN(1+Assumptions!$C$60)-0.5*Assumptions!$C$61^2)+Assumptions!$C$61*((RAND()+RAND()+RAND()+RAND()+RAND()+RAND()+RAND()+RAND()+RAND()+RAND()+RAND()+RAND())-6))-1)+Liquidity_30Y!L13)</x:f>
        <x:v>1430298.2018952838</x:v>
      </x:c>
      <x:c r="L44" s="16" t="n">
        <x:f>MAX(0,K44*(1+EXP((LN(1+Assumptions!$C$60)-0.5*Assumptions!$C$61^2)+Assumptions!$C$61*((RAND()+RAND()+RAND()+RAND()+RAND()+RAND()+RAND()+RAND()+RAND()+RAND()+RAND()+RAND())-6))-1)+Liquidity_30Y!M13)</x:f>
        <x:v>1534767.8866177653</x:v>
      </x:c>
      <x:c r="M44" s="16" t="n">
        <x:f>MAX(0,L44*(1+EXP((LN(1+Assumptions!$C$60)-0.5*Assumptions!$C$61^2)+Assumptions!$C$61*((RAND()+RAND()+RAND()+RAND()+RAND()+RAND()+RAND()+RAND()+RAND()+RAND()+RAND()+RAND())-6))-1)+Liquidity_30Y!N13)</x:f>
        <x:v>1828053.486320117</x:v>
      </x:c>
      <x:c r="N44" s="16" t="n">
        <x:f>MAX(0,M44*(1+EXP((LN(1+Assumptions!$C$60)-0.5*Assumptions!$C$61^2)+Assumptions!$C$61*((RAND()+RAND()+RAND()+RAND()+RAND()+RAND()+RAND()+RAND()+RAND()+RAND()+RAND()+RAND())-6))-1)+Liquidity_30Y!O13)</x:f>
        <x:v>1995376.1591590473</x:v>
      </x:c>
      <x:c r="O44" s="16" t="n">
        <x:f>MAX(0,N44*(1+EXP((LN(1+Assumptions!$C$60)-0.5*Assumptions!$C$61^2)+Assumptions!$C$61*((RAND()+RAND()+RAND()+RAND()+RAND()+RAND()+RAND()+RAND()+RAND()+RAND()+RAND()+RAND())-6))-1)+Liquidity_30Y!P13)</x:f>
        <x:v>2195003.3072548397</x:v>
      </x:c>
      <x:c r="P44" s="16" t="n">
        <x:f>MAX(0,O44*(1+EXP((LN(1+Assumptions!$C$60)-0.5*Assumptions!$C$61^2)+Assumptions!$C$61*((RAND()+RAND()+RAND()+RAND()+RAND()+RAND()+RAND()+RAND()+RAND()+RAND()+RAND()+RAND())-6))-1)+Liquidity_30Y!Q13)</x:f>
        <x:v>2154373.9704902577</x:v>
      </x:c>
      <x:c r="Q44" s="16" t="n">
        <x:f>MAX(0,P44*(1+EXP((LN(1+Assumptions!$C$60)-0.5*Assumptions!$C$61^2)+Assumptions!$C$61*((RAND()+RAND()+RAND()+RAND()+RAND()+RAND()+RAND()+RAND()+RAND()+RAND()+RAND()+RAND())-6))-1)+Liquidity_30Y!R13)</x:f>
        <x:v>2062024.7719915244</x:v>
      </x:c>
      <x:c r="R44" s="16" t="n">
        <x:f>MAX(0,Q44*(1+EXP((LN(1+Assumptions!$C$60)-0.5*Assumptions!$C$61^2)+Assumptions!$C$61*((RAND()+RAND()+RAND()+RAND()+RAND()+RAND()+RAND()+RAND()+RAND()+RAND()+RAND()+RAND())-6))-1)+Liquidity_30Y!S13)</x:f>
        <x:v>2293510.5547331655</x:v>
      </x:c>
      <x:c r="S44" s="16" t="n">
        <x:f>MAX(0,R44*(1+EXP((LN(1+Assumptions!$C$60)-0.5*Assumptions!$C$61^2)+Assumptions!$C$61*((RAND()+RAND()+RAND()+RAND()+RAND()+RAND()+RAND()+RAND()+RAND()+RAND()+RAND()+RAND())-6))-1)+Liquidity_30Y!T13)</x:f>
        <x:v>3452690.5489962185</x:v>
      </x:c>
      <x:c r="T44" s="16" t="n">
        <x:f>MAX(0,S44*(1+EXP((LN(1+Assumptions!$C$60)-0.5*Assumptions!$C$61^2)+Assumptions!$C$61*((RAND()+RAND()+RAND()+RAND()+RAND()+RAND()+RAND()+RAND()+RAND()+RAND()+RAND()+RAND())-6))-1)+Liquidity_30Y!U13)</x:f>
        <x:v>3572589.829545459</x:v>
      </x:c>
      <x:c r="U44" s="16" t="n">
        <x:f>MAX(0,T44*(1+EXP((LN(1+Assumptions!$C$60)-0.5*Assumptions!$C$61^2)+Assumptions!$C$61*((RAND()+RAND()+RAND()+RAND()+RAND()+RAND()+RAND()+RAND()+RAND()+RAND()+RAND()+RAND())-6))-1)+Liquidity_30Y!V13)</x:f>
        <x:v>3932809.724251517</x:v>
      </x:c>
      <x:c r="V44" s="16" t="n">
        <x:f>MAX(0,U44*(1+EXP((LN(1+Assumptions!$C$60)-0.5*Assumptions!$C$61^2)+Assumptions!$C$61*((RAND()+RAND()+RAND()+RAND()+RAND()+RAND()+RAND()+RAND()+RAND()+RAND()+RAND()+RAND())-6))-1)+Liquidity_30Y!W13)</x:f>
        <x:v>4392625.670986175</x:v>
      </x:c>
      <x:c r="W44" s="16" t="n">
        <x:f>MAX(0,V44*(1+EXP((LN(1+Assumptions!$C$60)-0.5*Assumptions!$C$61^2)+Assumptions!$C$61*((RAND()+RAND()+RAND()+RAND()+RAND()+RAND()+RAND()+RAND()+RAND()+RAND()+RAND()+RAND())-6))-1)+Liquidity_30Y!X13)</x:f>
        <x:v>5449454.696951345</x:v>
      </x:c>
      <x:c r="X44" s="16" t="n">
        <x:f>MAX(0,W44*(1+EXP((LN(1+Assumptions!$C$60)-0.5*Assumptions!$C$61^2)+Assumptions!$C$61*((RAND()+RAND()+RAND()+RAND()+RAND()+RAND()+RAND()+RAND()+RAND()+RAND()+RAND()+RAND())-6))-1)+Liquidity_30Y!Y13)</x:f>
        <x:v>5110476.175357534</x:v>
      </x:c>
      <x:c r="Y44" s="16" t="n">
        <x:f>MAX(0,X44*(1+EXP((LN(1+Assumptions!$C$60)-0.5*Assumptions!$C$61^2)+Assumptions!$C$61*((RAND()+RAND()+RAND()+RAND()+RAND()+RAND()+RAND()+RAND()+RAND()+RAND()+RAND()+RAND())-6))-1)+Liquidity_30Y!Z13)</x:f>
        <x:v>7289984.070609854</x:v>
      </x:c>
      <x:c r="Z44" s="16" t="n">
        <x:f>MAX(0,Y44*(1+EXP((LN(1+Assumptions!$C$60)-0.5*Assumptions!$C$61^2)+Assumptions!$C$61*((RAND()+RAND()+RAND()+RAND()+RAND()+RAND()+RAND()+RAND()+RAND()+RAND()+RAND()+RAND())-6))-1)+Liquidity_30Y!AA13)</x:f>
        <x:v>7065507.628527959</x:v>
      </x:c>
      <x:c r="AA44" s="16" t="n">
        <x:f>MAX(0,Z44*(1+EXP((LN(1+Assumptions!$C$60)-0.5*Assumptions!$C$61^2)+Assumptions!$C$61*((RAND()+RAND()+RAND()+RAND()+RAND()+RAND()+RAND()+RAND()+RAND()+RAND()+RAND()+RAND())-6))-1)+Liquidity_30Y!AB13)</x:f>
        <x:v>7679867.217561332</x:v>
      </x:c>
      <x:c r="AB44" s="16" t="n">
        <x:f>MAX(0,AA44*(1+EXP((LN(1+Assumptions!$C$60)-0.5*Assumptions!$C$61^2)+Assumptions!$C$61*((RAND()+RAND()+RAND()+RAND()+RAND()+RAND()+RAND()+RAND()+RAND()+RAND()+RAND()+RAND())-6))-1)+Liquidity_30Y!AC13)</x:f>
        <x:v>7349953.774359572</x:v>
      </x:c>
      <x:c r="AC44" s="16" t="n">
        <x:f>MAX(0,AB44*(1+EXP((LN(1+Assumptions!$C$60)-0.5*Assumptions!$C$61^2)+Assumptions!$C$61*((RAND()+RAND()+RAND()+RAND()+RAND()+RAND()+RAND()+RAND()+RAND()+RAND()+RAND()+RAND())-6))-1)+Liquidity_30Y!AD13)</x:f>
        <x:v>6755543.169716131</x:v>
      </x:c>
      <x:c r="AD44" s="16" t="n">
        <x:f>MAX(0,AC44*(1+EXP((LN(1+Assumptions!$C$60)-0.5*Assumptions!$C$61^2)+Assumptions!$C$61*((RAND()+RAND()+RAND()+RAND()+RAND()+RAND()+RAND()+RAND()+RAND()+RAND()+RAND()+RAND())-6))-1)+Liquidity_30Y!AE13)</x:f>
        <x:v>9459922.518518519</x:v>
      </x:c>
      <x:c r="AE44" s="16" t="n">
        <x:f>MAX(0,AD44*(1+EXP((LN(1+Assumptions!$C$60)-0.5*Assumptions!$C$61^2)+Assumptions!$C$61*((RAND()+RAND()+RAND()+RAND()+RAND()+RAND()+RAND()+RAND()+RAND()+RAND()+RAND()+RAND())-6))-1)+Liquidity_30Y!AF13)</x:f>
        <x:v>11161621.392232293</x:v>
      </x:c>
      <x:c r="AF44" s="16" t="n">
        <x:f>MAX(0,AE44*(1+EXP((LN(1+Assumptions!$C$60)-0.5*Assumptions!$C$61^2)+Assumptions!$C$61*((RAND()+RAND()+RAND()+RAND()+RAND()+RAND()+RAND()+RAND()+RAND()+RAND()+RAND()+RAND())-6))-1)+Liquidity_30Y!AG13)</x:f>
        <x:v>14137640.256017663</x:v>
      </x:c>
    </x:row>
    <x:row r="45">
      <x:c r="A45" s="39">
        <x:v>41</x:v>
      </x:c>
      <x:c r="B45" s="16" t="n">
        <x:f>Liquidity_30Y!C14</x:f>
        <x:v>1029031.25</x:v>
      </x:c>
      <x:c r="C45" s="16" t="n">
        <x:f>MAX(0,B45*(1+EXP((LN(1+Assumptions!$C$60)-0.5*Assumptions!$C$61^2)+Assumptions!$C$61*((RAND()+RAND()+RAND()+RAND()+RAND()+RAND()+RAND()+RAND()+RAND()+RAND()+RAND()+RAND())-6))-1)+Liquidity_30Y!D13)</x:f>
        <x:v>1287713.3887923672</x:v>
      </x:c>
      <x:c r="D45" s="16" t="n">
        <x:f>MAX(0,C45*(1+EXP((LN(1+Assumptions!$C$60)-0.5*Assumptions!$C$61^2)+Assumptions!$C$61*((RAND()+RAND()+RAND()+RAND()+RAND()+RAND()+RAND()+RAND()+RAND()+RAND()+RAND()+RAND())-6))-1)+Liquidity_30Y!E13)</x:f>
        <x:v>1095064.0048643008</x:v>
      </x:c>
      <x:c r="E45" s="16" t="n">
        <x:f>MAX(0,D45*(1+EXP((LN(1+Assumptions!$C$60)-0.5*Assumptions!$C$61^2)+Assumptions!$C$61*((RAND()+RAND()+RAND()+RAND()+RAND()+RAND()+RAND()+RAND()+RAND()+RAND()+RAND()+RAND())-6))-1)+Liquidity_30Y!F13)</x:f>
        <x:v>1204316.9660215252</x:v>
      </x:c>
      <x:c r="F45" s="16" t="n">
        <x:f>MAX(0,E45*(1+EXP((LN(1+Assumptions!$C$60)-0.5*Assumptions!$C$61^2)+Assumptions!$C$61*((RAND()+RAND()+RAND()+RAND()+RAND()+RAND()+RAND()+RAND()+RAND()+RAND()+RAND()+RAND())-6))-1)+Liquidity_30Y!G13)</x:f>
        <x:v>1421703.4850502415</x:v>
      </x:c>
      <x:c r="G45" s="16" t="n">
        <x:f>MAX(0,F45*(1+EXP((LN(1+Assumptions!$C$60)-0.5*Assumptions!$C$61^2)+Assumptions!$C$61*((RAND()+RAND()+RAND()+RAND()+RAND()+RAND()+RAND()+RAND()+RAND()+RAND()+RAND()+RAND())-6))-1)+Liquidity_30Y!H13)</x:f>
        <x:v>1277004.6858349978</x:v>
      </x:c>
      <x:c r="H45" s="16" t="n">
        <x:f>MAX(0,G45*(1+EXP((LN(1+Assumptions!$C$60)-0.5*Assumptions!$C$61^2)+Assumptions!$C$61*((RAND()+RAND()+RAND()+RAND()+RAND()+RAND()+RAND()+RAND()+RAND()+RAND()+RAND()+RAND())-6))-1)+Liquidity_30Y!I13)</x:f>
        <x:v>1622515.2260865055</x:v>
      </x:c>
      <x:c r="I45" s="16" t="n">
        <x:f>MAX(0,H45*(1+EXP((LN(1+Assumptions!$C$60)-0.5*Assumptions!$C$61^2)+Assumptions!$C$61*((RAND()+RAND()+RAND()+RAND()+RAND()+RAND()+RAND()+RAND()+RAND()+RAND()+RAND()+RAND())-6))-1)+Liquidity_30Y!J13)</x:f>
        <x:v>2146885.054651535</x:v>
      </x:c>
      <x:c r="J45" s="16" t="n">
        <x:f>MAX(0,I45*(1+EXP((LN(1+Assumptions!$C$60)-0.5*Assumptions!$C$61^2)+Assumptions!$C$61*((RAND()+RAND()+RAND()+RAND()+RAND()+RAND()+RAND()+RAND()+RAND()+RAND()+RAND()+RAND())-6))-1)+Liquidity_30Y!K13)</x:f>
        <x:v>1781889.7469956232</x:v>
      </x:c>
      <x:c r="K45" s="16" t="n">
        <x:f>MAX(0,J45*(1+EXP((LN(1+Assumptions!$C$60)-0.5*Assumptions!$C$61^2)+Assumptions!$C$61*((RAND()+RAND()+RAND()+RAND()+RAND()+RAND()+RAND()+RAND()+RAND()+RAND()+RAND()+RAND())-6))-1)+Liquidity_30Y!L13)</x:f>
        <x:v>1914502.852845286</x:v>
      </x:c>
      <x:c r="L45" s="16" t="n">
        <x:f>MAX(0,K45*(1+EXP((LN(1+Assumptions!$C$60)-0.5*Assumptions!$C$61^2)+Assumptions!$C$61*((RAND()+RAND()+RAND()+RAND()+RAND()+RAND()+RAND()+RAND()+RAND()+RAND()+RAND()+RAND())-6))-1)+Liquidity_30Y!M13)</x:f>
        <x:v>1506528.4319582377</x:v>
      </x:c>
      <x:c r="M45" s="16" t="n">
        <x:f>MAX(0,L45*(1+EXP((LN(1+Assumptions!$C$60)-0.5*Assumptions!$C$61^2)+Assumptions!$C$61*((RAND()+RAND()+RAND()+RAND()+RAND()+RAND()+RAND()+RAND()+RAND()+RAND()+RAND()+RAND())-6))-1)+Liquidity_30Y!N13)</x:f>
        <x:v>1456688.4156914921</x:v>
      </x:c>
      <x:c r="N45" s="16" t="n">
        <x:f>MAX(0,M45*(1+EXP((LN(1+Assumptions!$C$60)-0.5*Assumptions!$C$61^2)+Assumptions!$C$61*((RAND()+RAND()+RAND()+RAND()+RAND()+RAND()+RAND()+RAND()+RAND()+RAND()+RAND()+RAND())-6))-1)+Liquidity_30Y!O13)</x:f>
        <x:v>1786276.7336179288</x:v>
      </x:c>
      <x:c r="O45" s="16" t="n">
        <x:f>MAX(0,N45*(1+EXP((LN(1+Assumptions!$C$60)-0.5*Assumptions!$C$61^2)+Assumptions!$C$61*((RAND()+RAND()+RAND()+RAND()+RAND()+RAND()+RAND()+RAND()+RAND()+RAND()+RAND()+RAND())-6))-1)+Liquidity_30Y!P13)</x:f>
        <x:v>2330424.514535196</x:v>
      </x:c>
      <x:c r="P45" s="16" t="n">
        <x:f>MAX(0,O45*(1+EXP((LN(1+Assumptions!$C$60)-0.5*Assumptions!$C$61^2)+Assumptions!$C$61*((RAND()+RAND()+RAND()+RAND()+RAND()+RAND()+RAND()+RAND()+RAND()+RAND()+RAND()+RAND())-6))-1)+Liquidity_30Y!Q13)</x:f>
        <x:v>2900080.5444928207</x:v>
      </x:c>
      <x:c r="Q45" s="16" t="n">
        <x:f>MAX(0,P45*(1+EXP((LN(1+Assumptions!$C$60)-0.5*Assumptions!$C$61^2)+Assumptions!$C$61*((RAND()+RAND()+RAND()+RAND()+RAND()+RAND()+RAND()+RAND()+RAND()+RAND()+RAND()+RAND())-6))-1)+Liquidity_30Y!R13)</x:f>
        <x:v>4215630.512386341</x:v>
      </x:c>
      <x:c r="R45" s="16" t="n">
        <x:f>MAX(0,Q45*(1+EXP((LN(1+Assumptions!$C$60)-0.5*Assumptions!$C$61^2)+Assumptions!$C$61*((RAND()+RAND()+RAND()+RAND()+RAND()+RAND()+RAND()+RAND()+RAND()+RAND()+RAND()+RAND())-6))-1)+Liquidity_30Y!S13)</x:f>
        <x:v>3303541.2149953335</x:v>
      </x:c>
      <x:c r="S45" s="16" t="n">
        <x:f>MAX(0,R45*(1+EXP((LN(1+Assumptions!$C$60)-0.5*Assumptions!$C$61^2)+Assumptions!$C$61*((RAND()+RAND()+RAND()+RAND()+RAND()+RAND()+RAND()+RAND()+RAND()+RAND()+RAND()+RAND())-6))-1)+Liquidity_30Y!T13)</x:f>
        <x:v>3604882.735613044</x:v>
      </x:c>
      <x:c r="T45" s="16" t="n">
        <x:f>MAX(0,S45*(1+EXP((LN(1+Assumptions!$C$60)-0.5*Assumptions!$C$61^2)+Assumptions!$C$61*((RAND()+RAND()+RAND()+RAND()+RAND()+RAND()+RAND()+RAND()+RAND()+RAND()+RAND()+RAND())-6))-1)+Liquidity_30Y!U13)</x:f>
        <x:v>4536055.339520624</x:v>
      </x:c>
      <x:c r="U45" s="16" t="n">
        <x:f>MAX(0,T45*(1+EXP((LN(1+Assumptions!$C$60)-0.5*Assumptions!$C$61^2)+Assumptions!$C$61*((RAND()+RAND()+RAND()+RAND()+RAND()+RAND()+RAND()+RAND()+RAND()+RAND()+RAND()+RAND())-6))-1)+Liquidity_30Y!V13)</x:f>
        <x:v>4724902.869106939</x:v>
      </x:c>
      <x:c r="V45" s="16" t="n">
        <x:f>MAX(0,U45*(1+EXP((LN(1+Assumptions!$C$60)-0.5*Assumptions!$C$61^2)+Assumptions!$C$61*((RAND()+RAND()+RAND()+RAND()+RAND()+RAND()+RAND()+RAND()+RAND()+RAND()+RAND()+RAND())-6))-1)+Liquidity_30Y!W13)</x:f>
        <x:v>4294921.538923976</x:v>
      </x:c>
      <x:c r="W45" s="16" t="n">
        <x:f>MAX(0,V45*(1+EXP((LN(1+Assumptions!$C$60)-0.5*Assumptions!$C$61^2)+Assumptions!$C$61*((RAND()+RAND()+RAND()+RAND()+RAND()+RAND()+RAND()+RAND()+RAND()+RAND()+RAND()+RAND())-6))-1)+Liquidity_30Y!X13)</x:f>
        <x:v>5020275.218755345</x:v>
      </x:c>
      <x:c r="X45" s="16" t="n">
        <x:f>MAX(0,W45*(1+EXP((LN(1+Assumptions!$C$60)-0.5*Assumptions!$C$61^2)+Assumptions!$C$61*((RAND()+RAND()+RAND()+RAND()+RAND()+RAND()+RAND()+RAND()+RAND()+RAND()+RAND()+RAND())-6))-1)+Liquidity_30Y!Y13)</x:f>
        <x:v>6676469.26438089</x:v>
      </x:c>
      <x:c r="Y45" s="16" t="n">
        <x:f>MAX(0,X45*(1+EXP((LN(1+Assumptions!$C$60)-0.5*Assumptions!$C$61^2)+Assumptions!$C$61*((RAND()+RAND()+RAND()+RAND()+RAND()+RAND()+RAND()+RAND()+RAND()+RAND()+RAND()+RAND())-6))-1)+Liquidity_30Y!Z13)</x:f>
        <x:v>8388744.988388078</x:v>
      </x:c>
      <x:c r="Z45" s="16" t="n">
        <x:f>MAX(0,Y45*(1+EXP((LN(1+Assumptions!$C$60)-0.5*Assumptions!$C$61^2)+Assumptions!$C$61*((RAND()+RAND()+RAND()+RAND()+RAND()+RAND()+RAND()+RAND()+RAND()+RAND()+RAND()+RAND())-6))-1)+Liquidity_30Y!AA13)</x:f>
        <x:v>8923232.309184186</x:v>
      </x:c>
      <x:c r="AA45" s="16" t="n">
        <x:f>MAX(0,Z45*(1+EXP((LN(1+Assumptions!$C$60)-0.5*Assumptions!$C$61^2)+Assumptions!$C$61*((RAND()+RAND()+RAND()+RAND()+RAND()+RAND()+RAND()+RAND()+RAND()+RAND()+RAND()+RAND())-6))-1)+Liquidity_30Y!AB13)</x:f>
        <x:v>11149165.936989233</x:v>
      </x:c>
      <x:c r="AB45" s="16" t="n">
        <x:f>MAX(0,AA45*(1+EXP((LN(1+Assumptions!$C$60)-0.5*Assumptions!$C$61^2)+Assumptions!$C$61*((RAND()+RAND()+RAND()+RAND()+RAND()+RAND()+RAND()+RAND()+RAND()+RAND()+RAND()+RAND())-6))-1)+Liquidity_30Y!AC13)</x:f>
        <x:v>9347020.756768847</x:v>
      </x:c>
      <x:c r="AC45" s="16" t="n">
        <x:f>MAX(0,AB45*(1+EXP((LN(1+Assumptions!$C$60)-0.5*Assumptions!$C$61^2)+Assumptions!$C$61*((RAND()+RAND()+RAND()+RAND()+RAND()+RAND()+RAND()+RAND()+RAND()+RAND()+RAND()+RAND())-6))-1)+Liquidity_30Y!AD13)</x:f>
        <x:v>10835247.496613365</x:v>
      </x:c>
      <x:c r="AD45" s="16" t="n">
        <x:f>MAX(0,AC45*(1+EXP((LN(1+Assumptions!$C$60)-0.5*Assumptions!$C$61^2)+Assumptions!$C$61*((RAND()+RAND()+RAND()+RAND()+RAND()+RAND()+RAND()+RAND()+RAND()+RAND()+RAND()+RAND())-6))-1)+Liquidity_30Y!AE13)</x:f>
        <x:v>14652624.06598723</x:v>
      </x:c>
      <x:c r="AE45" s="16" t="n">
        <x:f>MAX(0,AD45*(1+EXP((LN(1+Assumptions!$C$60)-0.5*Assumptions!$C$61^2)+Assumptions!$C$61*((RAND()+RAND()+RAND()+RAND()+RAND()+RAND()+RAND()+RAND()+RAND()+RAND()+RAND()+RAND())-6))-1)+Liquidity_30Y!AF13)</x:f>
        <x:v>14188895.32086847</x:v>
      </x:c>
      <x:c r="AF45" s="16" t="n">
        <x:f>MAX(0,AE45*(1+EXP((LN(1+Assumptions!$C$60)-0.5*Assumptions!$C$61^2)+Assumptions!$C$61*((RAND()+RAND()+RAND()+RAND()+RAND()+RAND()+RAND()+RAND()+RAND()+RAND()+RAND()+RAND())-6))-1)+Liquidity_30Y!AG13)</x:f>
        <x:v>14538790.022324929</x:v>
      </x:c>
    </x:row>
    <x:row r="46">
      <x:c r="A46" s="39">
        <x:v>42</x:v>
      </x:c>
      <x:c r="B46" s="16" t="n">
        <x:f>Liquidity_30Y!C14</x:f>
        <x:v>1029031.25</x:v>
      </x:c>
      <x:c r="C46" s="16" t="n">
        <x:f>MAX(0,B46*(1+EXP((LN(1+Assumptions!$C$60)-0.5*Assumptions!$C$61^2)+Assumptions!$C$61*((RAND()+RAND()+RAND()+RAND()+RAND()+RAND()+RAND()+RAND()+RAND()+RAND()+RAND()+RAND())-6))-1)+Liquidity_30Y!D13)</x:f>
        <x:v>1547422.941270568</x:v>
      </x:c>
      <x:c r="D46" s="16" t="n">
        <x:f>MAX(0,C46*(1+EXP((LN(1+Assumptions!$C$60)-0.5*Assumptions!$C$61^2)+Assumptions!$C$61*((RAND()+RAND()+RAND()+RAND()+RAND()+RAND()+RAND()+RAND()+RAND()+RAND()+RAND()+RAND())-6))-1)+Liquidity_30Y!E13)</x:f>
        <x:v>1617125.0818866566</x:v>
      </x:c>
      <x:c r="E46" s="16" t="n">
        <x:f>MAX(0,D46*(1+EXP((LN(1+Assumptions!$C$60)-0.5*Assumptions!$C$61^2)+Assumptions!$C$61*((RAND()+RAND()+RAND()+RAND()+RAND()+RAND()+RAND()+RAND()+RAND()+RAND()+RAND()+RAND())-6))-1)+Liquidity_30Y!F13)</x:f>
        <x:v>1712192.4495754892</x:v>
      </x:c>
      <x:c r="F46" s="16" t="n">
        <x:f>MAX(0,E46*(1+EXP((LN(1+Assumptions!$C$60)-0.5*Assumptions!$C$61^2)+Assumptions!$C$61*((RAND()+RAND()+RAND()+RAND()+RAND()+RAND()+RAND()+RAND()+RAND()+RAND()+RAND()+RAND())-6))-1)+Liquidity_30Y!G13)</x:f>
        <x:v>1561201.0544930426</x:v>
      </x:c>
      <x:c r="G46" s="16" t="n">
        <x:f>MAX(0,F46*(1+EXP((LN(1+Assumptions!$C$60)-0.5*Assumptions!$C$61^2)+Assumptions!$C$61*((RAND()+RAND()+RAND()+RAND()+RAND()+RAND()+RAND()+RAND()+RAND()+RAND()+RAND()+RAND())-6))-1)+Liquidity_30Y!H13)</x:f>
        <x:v>1371261.97955586</x:v>
      </x:c>
      <x:c r="H46" s="16" t="n">
        <x:f>MAX(0,G46*(1+EXP((LN(1+Assumptions!$C$60)-0.5*Assumptions!$C$61^2)+Assumptions!$C$61*((RAND()+RAND()+RAND()+RAND()+RAND()+RAND()+RAND()+RAND()+RAND()+RAND()+RAND()+RAND())-6))-1)+Liquidity_30Y!I13)</x:f>
        <x:v>2095405.0643346726</x:v>
      </x:c>
      <x:c r="I46" s="16" t="n">
        <x:f>MAX(0,H46*(1+EXP((LN(1+Assumptions!$C$60)-0.5*Assumptions!$C$61^2)+Assumptions!$C$61*((RAND()+RAND()+RAND()+RAND()+RAND()+RAND()+RAND()+RAND()+RAND()+RAND()+RAND()+RAND())-6))-1)+Liquidity_30Y!J13)</x:f>
        <x:v>2011809.764462637</x:v>
      </x:c>
      <x:c r="J46" s="16" t="n">
        <x:f>MAX(0,I46*(1+EXP((LN(1+Assumptions!$C$60)-0.5*Assumptions!$C$61^2)+Assumptions!$C$61*((RAND()+RAND()+RAND()+RAND()+RAND()+RAND()+RAND()+RAND()+RAND()+RAND()+RAND()+RAND())-6))-1)+Liquidity_30Y!K13)</x:f>
        <x:v>2279230.2297263937</x:v>
      </x:c>
      <x:c r="K46" s="16" t="n">
        <x:f>MAX(0,J46*(1+EXP((LN(1+Assumptions!$C$60)-0.5*Assumptions!$C$61^2)+Assumptions!$C$61*((RAND()+RAND()+RAND()+RAND()+RAND()+RAND()+RAND()+RAND()+RAND()+RAND()+RAND()+RAND())-6))-1)+Liquidity_30Y!L13)</x:f>
        <x:v>1890683.3352513595</x:v>
      </x:c>
      <x:c r="L46" s="16" t="n">
        <x:f>MAX(0,K46*(1+EXP((LN(1+Assumptions!$C$60)-0.5*Assumptions!$C$61^2)+Assumptions!$C$61*((RAND()+RAND()+RAND()+RAND()+RAND()+RAND()+RAND()+RAND()+RAND()+RAND()+RAND()+RAND())-6))-1)+Liquidity_30Y!M13)</x:f>
        <x:v>1821681.6409384282</x:v>
      </x:c>
      <x:c r="M46" s="16" t="n">
        <x:f>MAX(0,L46*(1+EXP((LN(1+Assumptions!$C$60)-0.5*Assumptions!$C$61^2)+Assumptions!$C$61*((RAND()+RAND()+RAND()+RAND()+RAND()+RAND()+RAND()+RAND()+RAND()+RAND()+RAND()+RAND())-6))-1)+Liquidity_30Y!N13)</x:f>
        <x:v>1747786.9821204375</x:v>
      </x:c>
      <x:c r="N46" s="16" t="n">
        <x:f>MAX(0,M46*(1+EXP((LN(1+Assumptions!$C$60)-0.5*Assumptions!$C$61^2)+Assumptions!$C$61*((RAND()+RAND()+RAND()+RAND()+RAND()+RAND()+RAND()+RAND()+RAND()+RAND()+RAND()+RAND())-6))-1)+Liquidity_30Y!O13)</x:f>
        <x:v>1764464.6863828003</x:v>
      </x:c>
      <x:c r="O46" s="16" t="n">
        <x:f>MAX(0,N46*(1+EXP((LN(1+Assumptions!$C$60)-0.5*Assumptions!$C$61^2)+Assumptions!$C$61*((RAND()+RAND()+RAND()+RAND()+RAND()+RAND()+RAND()+RAND()+RAND()+RAND()+RAND()+RAND())-6))-1)+Liquidity_30Y!P13)</x:f>
        <x:v>2260901.713601378</x:v>
      </x:c>
      <x:c r="P46" s="16" t="n">
        <x:f>MAX(0,O46*(1+EXP((LN(1+Assumptions!$C$60)-0.5*Assumptions!$C$61^2)+Assumptions!$C$61*((RAND()+RAND()+RAND()+RAND()+RAND()+RAND()+RAND()+RAND()+RAND()+RAND()+RAND()+RAND())-6))-1)+Liquidity_30Y!Q13)</x:f>
        <x:v>1882398.146472525</x:v>
      </x:c>
      <x:c r="Q46" s="16" t="n">
        <x:f>MAX(0,P46*(1+EXP((LN(1+Assumptions!$C$60)-0.5*Assumptions!$C$61^2)+Assumptions!$C$61*((RAND()+RAND()+RAND()+RAND()+RAND()+RAND()+RAND()+RAND()+RAND()+RAND()+RAND()+RAND())-6))-1)+Liquidity_30Y!R13)</x:f>
        <x:v>2282908.2512453143</x:v>
      </x:c>
      <x:c r="R46" s="16" t="n">
        <x:f>MAX(0,Q46*(1+EXP((LN(1+Assumptions!$C$60)-0.5*Assumptions!$C$61^2)+Assumptions!$C$61*((RAND()+RAND()+RAND()+RAND()+RAND()+RAND()+RAND()+RAND()+RAND()+RAND()+RAND()+RAND())-6))-1)+Liquidity_30Y!S13)</x:f>
        <x:v>2067553.9602769623</x:v>
      </x:c>
      <x:c r="S46" s="16" t="n">
        <x:f>MAX(0,R46*(1+EXP((LN(1+Assumptions!$C$60)-0.5*Assumptions!$C$61^2)+Assumptions!$C$61*((RAND()+RAND()+RAND()+RAND()+RAND()+RAND()+RAND()+RAND()+RAND()+RAND()+RAND()+RAND())-6))-1)+Liquidity_30Y!T13)</x:f>
        <x:v>2100215.705154771</x:v>
      </x:c>
      <x:c r="T46" s="16" t="n">
        <x:f>MAX(0,S46*(1+EXP((LN(1+Assumptions!$C$60)-0.5*Assumptions!$C$61^2)+Assumptions!$C$61*((RAND()+RAND()+RAND()+RAND()+RAND()+RAND()+RAND()+RAND()+RAND()+RAND()+RAND()+RAND())-6))-1)+Liquidity_30Y!U13)</x:f>
        <x:v>2507312.5604874683</x:v>
      </x:c>
      <x:c r="U46" s="16" t="n">
        <x:f>MAX(0,T46*(1+EXP((LN(1+Assumptions!$C$60)-0.5*Assumptions!$C$61^2)+Assumptions!$C$61*((RAND()+RAND()+RAND()+RAND()+RAND()+RAND()+RAND()+RAND()+RAND()+RAND()+RAND()+RAND())-6))-1)+Liquidity_30Y!V13)</x:f>
        <x:v>2718361.9185555824</x:v>
      </x:c>
      <x:c r="V46" s="16" t="n">
        <x:f>MAX(0,U46*(1+EXP((LN(1+Assumptions!$C$60)-0.5*Assumptions!$C$61^2)+Assumptions!$C$61*((RAND()+RAND()+RAND()+RAND()+RAND()+RAND()+RAND()+RAND()+RAND()+RAND()+RAND()+RAND())-6))-1)+Liquidity_30Y!W13)</x:f>
        <x:v>3346857.090859739</x:v>
      </x:c>
      <x:c r="W46" s="16" t="n">
        <x:f>MAX(0,V46*(1+EXP((LN(1+Assumptions!$C$60)-0.5*Assumptions!$C$61^2)+Assumptions!$C$61*((RAND()+RAND()+RAND()+RAND()+RAND()+RAND()+RAND()+RAND()+RAND()+RAND()+RAND()+RAND())-6))-1)+Liquidity_30Y!X13)</x:f>
        <x:v>3394598.4830967933</x:v>
      </x:c>
      <x:c r="X46" s="16" t="n">
        <x:f>MAX(0,W46*(1+EXP((LN(1+Assumptions!$C$60)-0.5*Assumptions!$C$61^2)+Assumptions!$C$61*((RAND()+RAND()+RAND()+RAND()+RAND()+RAND()+RAND()+RAND()+RAND()+RAND()+RAND()+RAND())-6))-1)+Liquidity_30Y!Y13)</x:f>
        <x:v>2743337.049636701</x:v>
      </x:c>
      <x:c r="Y46" s="16" t="n">
        <x:f>MAX(0,X46*(1+EXP((LN(1+Assumptions!$C$60)-0.5*Assumptions!$C$61^2)+Assumptions!$C$61*((RAND()+RAND()+RAND()+RAND()+RAND()+RAND()+RAND()+RAND()+RAND()+RAND()+RAND()+RAND())-6))-1)+Liquidity_30Y!Z13)</x:f>
        <x:v>4190136.488717749</x:v>
      </x:c>
      <x:c r="Z46" s="16" t="n">
        <x:f>MAX(0,Y46*(1+EXP((LN(1+Assumptions!$C$60)-0.5*Assumptions!$C$61^2)+Assumptions!$C$61*((RAND()+RAND()+RAND()+RAND()+RAND()+RAND()+RAND()+RAND()+RAND()+RAND()+RAND()+RAND())-6))-1)+Liquidity_30Y!AA13)</x:f>
        <x:v>3188334.9346356587</x:v>
      </x:c>
      <x:c r="AA46" s="16" t="n">
        <x:f>MAX(0,Z46*(1+EXP((LN(1+Assumptions!$C$60)-0.5*Assumptions!$C$61^2)+Assumptions!$C$61*((RAND()+RAND()+RAND()+RAND()+RAND()+RAND()+RAND()+RAND()+RAND()+RAND()+RAND()+RAND())-6))-1)+Liquidity_30Y!AB13)</x:f>
        <x:v>3628166.0496004545</x:v>
      </x:c>
      <x:c r="AB46" s="16" t="n">
        <x:f>MAX(0,AA46*(1+EXP((LN(1+Assumptions!$C$60)-0.5*Assumptions!$C$61^2)+Assumptions!$C$61*((RAND()+RAND()+RAND()+RAND()+RAND()+RAND()+RAND()+RAND()+RAND()+RAND()+RAND()+RAND())-6))-1)+Liquidity_30Y!AC13)</x:f>
        <x:v>4903553.25088007</x:v>
      </x:c>
      <x:c r="AC46" s="16" t="n">
        <x:f>MAX(0,AB46*(1+EXP((LN(1+Assumptions!$C$60)-0.5*Assumptions!$C$61^2)+Assumptions!$C$61*((RAND()+RAND()+RAND()+RAND()+RAND()+RAND()+RAND()+RAND()+RAND()+RAND()+RAND()+RAND())-6))-1)+Liquidity_30Y!AD13)</x:f>
        <x:v>4737587.1136560375</x:v>
      </x:c>
      <x:c r="AD46" s="16" t="n">
        <x:f>MAX(0,AC46*(1+EXP((LN(1+Assumptions!$C$60)-0.5*Assumptions!$C$61^2)+Assumptions!$C$61*((RAND()+RAND()+RAND()+RAND()+RAND()+RAND()+RAND()+RAND()+RAND()+RAND()+RAND()+RAND())-6))-1)+Liquidity_30Y!AE13)</x:f>
        <x:v>4435371.76014836</x:v>
      </x:c>
      <x:c r="AE46" s="16" t="n">
        <x:f>MAX(0,AD46*(1+EXP((LN(1+Assumptions!$C$60)-0.5*Assumptions!$C$61^2)+Assumptions!$C$61*((RAND()+RAND()+RAND()+RAND()+RAND()+RAND()+RAND()+RAND()+RAND()+RAND()+RAND()+RAND())-6))-1)+Liquidity_30Y!AF13)</x:f>
        <x:v>5428717.8539276775</x:v>
      </x:c>
      <x:c r="AF46" s="16" t="n">
        <x:f>MAX(0,AE46*(1+EXP((LN(1+Assumptions!$C$60)-0.5*Assumptions!$C$61^2)+Assumptions!$C$61*((RAND()+RAND()+RAND()+RAND()+RAND()+RAND()+RAND()+RAND()+RAND()+RAND()+RAND()+RAND())-6))-1)+Liquidity_30Y!AG13)</x:f>
        <x:v>7048156.710361699</x:v>
      </x:c>
    </x:row>
    <x:row r="47">
      <x:c r="A47" s="39">
        <x:v>43</x:v>
      </x:c>
      <x:c r="B47" s="16" t="n">
        <x:f>Liquidity_30Y!C14</x:f>
        <x:v>1029031.25</x:v>
      </x:c>
      <x:c r="C47" s="16" t="n">
        <x:f>MAX(0,B47*(1+EXP((LN(1+Assumptions!$C$60)-0.5*Assumptions!$C$61^2)+Assumptions!$C$61*((RAND()+RAND()+RAND()+RAND()+RAND()+RAND()+RAND()+RAND()+RAND()+RAND()+RAND()+RAND())-6))-1)+Liquidity_30Y!D13)</x:f>
        <x:v>1033346.7197367512</x:v>
      </x:c>
      <x:c r="D47" s="16" t="n">
        <x:f>MAX(0,C47*(1+EXP((LN(1+Assumptions!$C$60)-0.5*Assumptions!$C$61^2)+Assumptions!$C$61*((RAND()+RAND()+RAND()+RAND()+RAND()+RAND()+RAND()+RAND()+RAND()+RAND()+RAND()+RAND())-6))-1)+Liquidity_30Y!E13)</x:f>
        <x:v>1130774.061698217</x:v>
      </x:c>
      <x:c r="E47" s="16" t="n">
        <x:f>MAX(0,D47*(1+EXP((LN(1+Assumptions!$C$60)-0.5*Assumptions!$C$61^2)+Assumptions!$C$61*((RAND()+RAND()+RAND()+RAND()+RAND()+RAND()+RAND()+RAND()+RAND()+RAND()+RAND()+RAND())-6))-1)+Liquidity_30Y!F13)</x:f>
        <x:v>1234312.6051679181</x:v>
      </x:c>
      <x:c r="F47" s="16" t="n">
        <x:f>MAX(0,E47*(1+EXP((LN(1+Assumptions!$C$60)-0.5*Assumptions!$C$61^2)+Assumptions!$C$61*((RAND()+RAND()+RAND()+RAND()+RAND()+RAND()+RAND()+RAND()+RAND()+RAND()+RAND()+RAND())-6))-1)+Liquidity_30Y!G13)</x:f>
        <x:v>1077094.1841071234</x:v>
      </x:c>
      <x:c r="G47" s="16" t="n">
        <x:f>MAX(0,F47*(1+EXP((LN(1+Assumptions!$C$60)-0.5*Assumptions!$C$61^2)+Assumptions!$C$61*((RAND()+RAND()+RAND()+RAND()+RAND()+RAND()+RAND()+RAND()+RAND()+RAND()+RAND()+RAND())-6))-1)+Liquidity_30Y!H13)</x:f>
        <x:v>1118913.5847066168</x:v>
      </x:c>
      <x:c r="H47" s="16" t="n">
        <x:f>MAX(0,G47*(1+EXP((LN(1+Assumptions!$C$60)-0.5*Assumptions!$C$61^2)+Assumptions!$C$61*((RAND()+RAND()+RAND()+RAND()+RAND()+RAND()+RAND()+RAND()+RAND()+RAND()+RAND()+RAND())-6))-1)+Liquidity_30Y!I13)</x:f>
        <x:v>1179222.520489133</x:v>
      </x:c>
      <x:c r="I47" s="16" t="n">
        <x:f>MAX(0,H47*(1+EXP((LN(1+Assumptions!$C$60)-0.5*Assumptions!$C$61^2)+Assumptions!$C$61*((RAND()+RAND()+RAND()+RAND()+RAND()+RAND()+RAND()+RAND()+RAND()+RAND()+RAND()+RAND())-6))-1)+Liquidity_30Y!J13)</x:f>
        <x:v>1143291.0290628243</x:v>
      </x:c>
      <x:c r="J47" s="16" t="n">
        <x:f>MAX(0,I47*(1+EXP((LN(1+Assumptions!$C$60)-0.5*Assumptions!$C$61^2)+Assumptions!$C$61*((RAND()+RAND()+RAND()+RAND()+RAND()+RAND()+RAND()+RAND()+RAND()+RAND()+RAND()+RAND())-6))-1)+Liquidity_30Y!K13)</x:f>
        <x:v>1162951.4822722287</x:v>
      </x:c>
      <x:c r="K47" s="16" t="n">
        <x:f>MAX(0,J47*(1+EXP((LN(1+Assumptions!$C$60)-0.5*Assumptions!$C$61^2)+Assumptions!$C$61*((RAND()+RAND()+RAND()+RAND()+RAND()+RAND()+RAND()+RAND()+RAND()+RAND()+RAND()+RAND())-6))-1)+Liquidity_30Y!L13)</x:f>
        <x:v>1033452.529357303</x:v>
      </x:c>
      <x:c r="L47" s="16" t="n">
        <x:f>MAX(0,K47*(1+EXP((LN(1+Assumptions!$C$60)-0.5*Assumptions!$C$61^2)+Assumptions!$C$61*((RAND()+RAND()+RAND()+RAND()+RAND()+RAND()+RAND()+RAND()+RAND()+RAND()+RAND()+RAND())-6))-1)+Liquidity_30Y!M13)</x:f>
        <x:v>1013639.5032634467</x:v>
      </x:c>
      <x:c r="M47" s="16" t="n">
        <x:f>MAX(0,L47*(1+EXP((LN(1+Assumptions!$C$60)-0.5*Assumptions!$C$61^2)+Assumptions!$C$61*((RAND()+RAND()+RAND()+RAND()+RAND()+RAND()+RAND()+RAND()+RAND()+RAND()+RAND()+RAND())-6))-1)+Liquidity_30Y!N13)</x:f>
        <x:v>859985.8246894388</x:v>
      </x:c>
      <x:c r="N47" s="16" t="n">
        <x:f>MAX(0,M47*(1+EXP((LN(1+Assumptions!$C$60)-0.5*Assumptions!$C$61^2)+Assumptions!$C$61*((RAND()+RAND()+RAND()+RAND()+RAND()+RAND()+RAND()+RAND()+RAND()+RAND()+RAND()+RAND())-6))-1)+Liquidity_30Y!O13)</x:f>
        <x:v>929603.1757329958</x:v>
      </x:c>
      <x:c r="O47" s="16" t="n">
        <x:f>MAX(0,N47*(1+EXP((LN(1+Assumptions!$C$60)-0.5*Assumptions!$C$61^2)+Assumptions!$C$61*((RAND()+RAND()+RAND()+RAND()+RAND()+RAND()+RAND()+RAND()+RAND()+RAND()+RAND()+RAND())-6))-1)+Liquidity_30Y!P13)</x:f>
        <x:v>788640.8972074906</x:v>
      </x:c>
      <x:c r="P47" s="16" t="n">
        <x:f>MAX(0,O47*(1+EXP((LN(1+Assumptions!$C$60)-0.5*Assumptions!$C$61^2)+Assumptions!$C$61*((RAND()+RAND()+RAND()+RAND()+RAND()+RAND()+RAND()+RAND()+RAND()+RAND()+RAND()+RAND())-6))-1)+Liquidity_30Y!Q13)</x:f>
        <x:v>716921.5537473706</x:v>
      </x:c>
      <x:c r="Q47" s="16" t="n">
        <x:f>MAX(0,P47*(1+EXP((LN(1+Assumptions!$C$60)-0.5*Assumptions!$C$61^2)+Assumptions!$C$61*((RAND()+RAND()+RAND()+RAND()+RAND()+RAND()+RAND()+RAND()+RAND()+RAND()+RAND()+RAND())-6))-1)+Liquidity_30Y!R13)</x:f>
        <x:v>736944.2726688094</x:v>
      </x:c>
      <x:c r="R47" s="16" t="n">
        <x:f>MAX(0,Q47*(1+EXP((LN(1+Assumptions!$C$60)-0.5*Assumptions!$C$61^2)+Assumptions!$C$61*((RAND()+RAND()+RAND()+RAND()+RAND()+RAND()+RAND()+RAND()+RAND()+RAND()+RAND()+RAND())-6))-1)+Liquidity_30Y!S13)</x:f>
        <x:v>764986.3463275372</x:v>
      </x:c>
      <x:c r="S47" s="16" t="n">
        <x:f>MAX(0,R47*(1+EXP((LN(1+Assumptions!$C$60)-0.5*Assumptions!$C$61^2)+Assumptions!$C$61*((RAND()+RAND()+RAND()+RAND()+RAND()+RAND()+RAND()+RAND()+RAND()+RAND()+RAND()+RAND())-6))-1)+Liquidity_30Y!T13)</x:f>
        <x:v>705158.695845579</x:v>
      </x:c>
      <x:c r="T47" s="16" t="n">
        <x:f>MAX(0,S47*(1+EXP((LN(1+Assumptions!$C$60)-0.5*Assumptions!$C$61^2)+Assumptions!$C$61*((RAND()+RAND()+RAND()+RAND()+RAND()+RAND()+RAND()+RAND()+RAND()+RAND()+RAND()+RAND())-6))-1)+Liquidity_30Y!U13)</x:f>
        <x:v>788868.380082397</x:v>
      </x:c>
      <x:c r="U47" s="16" t="n">
        <x:f>MAX(0,T47*(1+EXP((LN(1+Assumptions!$C$60)-0.5*Assumptions!$C$61^2)+Assumptions!$C$61*((RAND()+RAND()+RAND()+RAND()+RAND()+RAND()+RAND()+RAND()+RAND()+RAND()+RAND()+RAND())-6))-1)+Liquidity_30Y!V13)</x:f>
        <x:v>1032202.8732860986</x:v>
      </x:c>
      <x:c r="V47" s="16" t="n">
        <x:f>MAX(0,U47*(1+EXP((LN(1+Assumptions!$C$60)-0.5*Assumptions!$C$61^2)+Assumptions!$C$61*((RAND()+RAND()+RAND()+RAND()+RAND()+RAND()+RAND()+RAND()+RAND()+RAND()+RAND()+RAND())-6))-1)+Liquidity_30Y!W13)</x:f>
        <x:v>1213948.378284145</x:v>
      </x:c>
      <x:c r="W47" s="16" t="n">
        <x:f>MAX(0,V47*(1+EXP((LN(1+Assumptions!$C$60)-0.5*Assumptions!$C$61^2)+Assumptions!$C$61*((RAND()+RAND()+RAND()+RAND()+RAND()+RAND()+RAND()+RAND()+RAND()+RAND()+RAND()+RAND())-6))-1)+Liquidity_30Y!X13)</x:f>
        <x:v>1087078.7276200638</x:v>
      </x:c>
      <x:c r="X47" s="16" t="n">
        <x:f>MAX(0,W47*(1+EXP((LN(1+Assumptions!$C$60)-0.5*Assumptions!$C$61^2)+Assumptions!$C$61*((RAND()+RAND()+RAND()+RAND()+RAND()+RAND()+RAND()+RAND()+RAND()+RAND()+RAND()+RAND())-6))-1)+Liquidity_30Y!Y13)</x:f>
        <x:v>1043963.8283382511</x:v>
      </x:c>
      <x:c r="Y47" s="16" t="n">
        <x:f>MAX(0,X47*(1+EXP((LN(1+Assumptions!$C$60)-0.5*Assumptions!$C$61^2)+Assumptions!$C$61*((RAND()+RAND()+RAND()+RAND()+RAND()+RAND()+RAND()+RAND()+RAND()+RAND()+RAND()+RAND())-6))-1)+Liquidity_30Y!Z13)</x:f>
        <x:v>754344.1019292871</x:v>
      </x:c>
      <x:c r="Z47" s="16" t="n">
        <x:f>MAX(0,Y47*(1+EXP((LN(1+Assumptions!$C$60)-0.5*Assumptions!$C$61^2)+Assumptions!$C$61*((RAND()+RAND()+RAND()+RAND()+RAND()+RAND()+RAND()+RAND()+RAND()+RAND()+RAND()+RAND())-6))-1)+Liquidity_30Y!AA13)</x:f>
        <x:v>824302.7901414086</x:v>
      </x:c>
      <x:c r="AA47" s="16" t="n">
        <x:f>MAX(0,Z47*(1+EXP((LN(1+Assumptions!$C$60)-0.5*Assumptions!$C$61^2)+Assumptions!$C$61*((RAND()+RAND()+RAND()+RAND()+RAND()+RAND()+RAND()+RAND()+RAND()+RAND()+RAND()+RAND())-6))-1)+Liquidity_30Y!AB13)</x:f>
        <x:v>746802.6811043612</x:v>
      </x:c>
      <x:c r="AB47" s="16" t="n">
        <x:f>MAX(0,AA47*(1+EXP((LN(1+Assumptions!$C$60)-0.5*Assumptions!$C$61^2)+Assumptions!$C$61*((RAND()+RAND()+RAND()+RAND()+RAND()+RAND()+RAND()+RAND()+RAND()+RAND()+RAND()+RAND())-6))-1)+Liquidity_30Y!AC13)</x:f>
        <x:v>1075485.0147830357</x:v>
      </x:c>
      <x:c r="AC47" s="16" t="n">
        <x:f>MAX(0,AB47*(1+EXP((LN(1+Assumptions!$C$60)-0.5*Assumptions!$C$61^2)+Assumptions!$C$61*((RAND()+RAND()+RAND()+RAND()+RAND()+RAND()+RAND()+RAND()+RAND()+RAND()+RAND()+RAND())-6))-1)+Liquidity_30Y!AD13)</x:f>
        <x:v>1171697.5482695748</x:v>
      </x:c>
      <x:c r="AD47" s="16" t="n">
        <x:f>MAX(0,AC47*(1+EXP((LN(1+Assumptions!$C$60)-0.5*Assumptions!$C$61^2)+Assumptions!$C$61*((RAND()+RAND()+RAND()+RAND()+RAND()+RAND()+RAND()+RAND()+RAND()+RAND()+RAND()+RAND())-6))-1)+Liquidity_30Y!AE13)</x:f>
        <x:v>1358526.9469437436</x:v>
      </x:c>
      <x:c r="AE47" s="16" t="n">
        <x:f>MAX(0,AD47*(1+EXP((LN(1+Assumptions!$C$60)-0.5*Assumptions!$C$61^2)+Assumptions!$C$61*((RAND()+RAND()+RAND()+RAND()+RAND()+RAND()+RAND()+RAND()+RAND()+RAND()+RAND()+RAND())-6))-1)+Liquidity_30Y!AF13)</x:f>
        <x:v>1484815.702152192</x:v>
      </x:c>
      <x:c r="AF47" s="16" t="n">
        <x:f>MAX(0,AE47*(1+EXP((LN(1+Assumptions!$C$60)-0.5*Assumptions!$C$61^2)+Assumptions!$C$61*((RAND()+RAND()+RAND()+RAND()+RAND()+RAND()+RAND()+RAND()+RAND()+RAND()+RAND()+RAND())-6))-1)+Liquidity_30Y!AG13)</x:f>
        <x:v>1363276.6233137534</x:v>
      </x:c>
    </x:row>
    <x:row r="48">
      <x:c r="A48" s="39">
        <x:v>44</x:v>
      </x:c>
      <x:c r="B48" s="16" t="n">
        <x:f>Liquidity_30Y!C14</x:f>
        <x:v>1029031.25</x:v>
      </x:c>
      <x:c r="C48" s="16" t="n">
        <x:f>MAX(0,B48*(1+EXP((LN(1+Assumptions!$C$60)-0.5*Assumptions!$C$61^2)+Assumptions!$C$61*((RAND()+RAND()+RAND()+RAND()+RAND()+RAND()+RAND()+RAND()+RAND()+RAND()+RAND()+RAND())-6))-1)+Liquidity_30Y!D13)</x:f>
        <x:v>1262426.6851623105</x:v>
      </x:c>
      <x:c r="D48" s="16" t="n">
        <x:f>MAX(0,C48*(1+EXP((LN(1+Assumptions!$C$60)-0.5*Assumptions!$C$61^2)+Assumptions!$C$61*((RAND()+RAND()+RAND()+RAND()+RAND()+RAND()+RAND()+RAND()+RAND()+RAND()+RAND()+RAND())-6))-1)+Liquidity_30Y!E13)</x:f>
        <x:v>1154017.4999219307</x:v>
      </x:c>
      <x:c r="E48" s="16" t="n">
        <x:f>MAX(0,D48*(1+EXP((LN(1+Assumptions!$C$60)-0.5*Assumptions!$C$61^2)+Assumptions!$C$61*((RAND()+RAND()+RAND()+RAND()+RAND()+RAND()+RAND()+RAND()+RAND()+RAND()+RAND()+RAND())-6))-1)+Liquidity_30Y!F13)</x:f>
        <x:v>1471232.1605502493</x:v>
      </x:c>
      <x:c r="F48" s="16" t="n">
        <x:f>MAX(0,E48*(1+EXP((LN(1+Assumptions!$C$60)-0.5*Assumptions!$C$61^2)+Assumptions!$C$61*((RAND()+RAND()+RAND()+RAND()+RAND()+RAND()+RAND()+RAND()+RAND()+RAND()+RAND()+RAND())-6))-1)+Liquidity_30Y!G13)</x:f>
        <x:v>1716347.9191263325</x:v>
      </x:c>
      <x:c r="G48" s="16" t="n">
        <x:f>MAX(0,F48*(1+EXP((LN(1+Assumptions!$C$60)-0.5*Assumptions!$C$61^2)+Assumptions!$C$61*((RAND()+RAND()+RAND()+RAND()+RAND()+RAND()+RAND()+RAND()+RAND()+RAND()+RAND()+RAND())-6))-1)+Liquidity_30Y!H13)</x:f>
        <x:v>1293103.9948840162</x:v>
      </x:c>
      <x:c r="H48" s="16" t="n">
        <x:f>MAX(0,G48*(1+EXP((LN(1+Assumptions!$C$60)-0.5*Assumptions!$C$61^2)+Assumptions!$C$61*((RAND()+RAND()+RAND()+RAND()+RAND()+RAND()+RAND()+RAND()+RAND()+RAND()+RAND()+RAND())-6))-1)+Liquidity_30Y!I13)</x:f>
        <x:v>1182758.7082816844</x:v>
      </x:c>
      <x:c r="I48" s="16" t="n">
        <x:f>MAX(0,H48*(1+EXP((LN(1+Assumptions!$C$60)-0.5*Assumptions!$C$61^2)+Assumptions!$C$61*((RAND()+RAND()+RAND()+RAND()+RAND()+RAND()+RAND()+RAND()+RAND()+RAND()+RAND()+RAND())-6))-1)+Liquidity_30Y!J13)</x:f>
        <x:v>1294816.392069478</x:v>
      </x:c>
      <x:c r="J48" s="16" t="n">
        <x:f>MAX(0,I48*(1+EXP((LN(1+Assumptions!$C$60)-0.5*Assumptions!$C$61^2)+Assumptions!$C$61*((RAND()+RAND()+RAND()+RAND()+RAND()+RAND()+RAND()+RAND()+RAND()+RAND()+RAND()+RAND())-6))-1)+Liquidity_30Y!K13)</x:f>
        <x:v>1458866.4268079083</x:v>
      </x:c>
      <x:c r="K48" s="16" t="n">
        <x:f>MAX(0,J48*(1+EXP((LN(1+Assumptions!$C$60)-0.5*Assumptions!$C$61^2)+Assumptions!$C$61*((RAND()+RAND()+RAND()+RAND()+RAND()+RAND()+RAND()+RAND()+RAND()+RAND()+RAND()+RAND())-6))-1)+Liquidity_30Y!L13)</x:f>
        <x:v>1674697.6187799647</x:v>
      </x:c>
      <x:c r="L48" s="16" t="n">
        <x:f>MAX(0,K48*(1+EXP((LN(1+Assumptions!$C$60)-0.5*Assumptions!$C$61^2)+Assumptions!$C$61*((RAND()+RAND()+RAND()+RAND()+RAND()+RAND()+RAND()+RAND()+RAND()+RAND()+RAND()+RAND())-6))-1)+Liquidity_30Y!M13)</x:f>
        <x:v>2123595.1998319477</x:v>
      </x:c>
      <x:c r="M48" s="16" t="n">
        <x:f>MAX(0,L48*(1+EXP((LN(1+Assumptions!$C$60)-0.5*Assumptions!$C$61^2)+Assumptions!$C$61*((RAND()+RAND()+RAND()+RAND()+RAND()+RAND()+RAND()+RAND()+RAND()+RAND()+RAND()+RAND())-6))-1)+Liquidity_30Y!N13)</x:f>
        <x:v>2387373.430774895</x:v>
      </x:c>
      <x:c r="N48" s="16" t="n">
        <x:f>MAX(0,M48*(1+EXP((LN(1+Assumptions!$C$60)-0.5*Assumptions!$C$61^2)+Assumptions!$C$61*((RAND()+RAND()+RAND()+RAND()+RAND()+RAND()+RAND()+RAND()+RAND()+RAND()+RAND()+RAND())-6))-1)+Liquidity_30Y!O13)</x:f>
        <x:v>2710258.8037419464</x:v>
      </x:c>
      <x:c r="O48" s="16" t="n">
        <x:f>MAX(0,N48*(1+EXP((LN(1+Assumptions!$C$60)-0.5*Assumptions!$C$61^2)+Assumptions!$C$61*((RAND()+RAND()+RAND()+RAND()+RAND()+RAND()+RAND()+RAND()+RAND()+RAND()+RAND()+RAND())-6))-1)+Liquidity_30Y!P13)</x:f>
        <x:v>2928132.6966742026</x:v>
      </x:c>
      <x:c r="P48" s="16" t="n">
        <x:f>MAX(0,O48*(1+EXP((LN(1+Assumptions!$C$60)-0.5*Assumptions!$C$61^2)+Assumptions!$C$61*((RAND()+RAND()+RAND()+RAND()+RAND()+RAND()+RAND()+RAND()+RAND()+RAND()+RAND()+RAND())-6))-1)+Liquidity_30Y!Q13)</x:f>
        <x:v>2693546.143828734</x:v>
      </x:c>
      <x:c r="Q48" s="16" t="n">
        <x:f>MAX(0,P48*(1+EXP((LN(1+Assumptions!$C$60)-0.5*Assumptions!$C$61^2)+Assumptions!$C$61*((RAND()+RAND()+RAND()+RAND()+RAND()+RAND()+RAND()+RAND()+RAND()+RAND()+RAND()+RAND())-6))-1)+Liquidity_30Y!R13)</x:f>
        <x:v>2763980.456200997</x:v>
      </x:c>
      <x:c r="R48" s="16" t="n">
        <x:f>MAX(0,Q48*(1+EXP((LN(1+Assumptions!$C$60)-0.5*Assumptions!$C$61^2)+Assumptions!$C$61*((RAND()+RAND()+RAND()+RAND()+RAND()+RAND()+RAND()+RAND()+RAND()+RAND()+RAND()+RAND())-6))-1)+Liquidity_30Y!S13)</x:f>
        <x:v>2565747.7150425296</x:v>
      </x:c>
      <x:c r="S48" s="16" t="n">
        <x:f>MAX(0,R48*(1+EXP((LN(1+Assumptions!$C$60)-0.5*Assumptions!$C$61^2)+Assumptions!$C$61*((RAND()+RAND()+RAND()+RAND()+RAND()+RAND()+RAND()+RAND()+RAND()+RAND()+RAND()+RAND())-6))-1)+Liquidity_30Y!T13)</x:f>
        <x:v>2854537.0727556753</x:v>
      </x:c>
      <x:c r="T48" s="16" t="n">
        <x:f>MAX(0,S48*(1+EXP((LN(1+Assumptions!$C$60)-0.5*Assumptions!$C$61^2)+Assumptions!$C$61*((RAND()+RAND()+RAND()+RAND()+RAND()+RAND()+RAND()+RAND()+RAND()+RAND()+RAND()+RAND())-6))-1)+Liquidity_30Y!U13)</x:f>
        <x:v>3147147.6334435954</x:v>
      </x:c>
      <x:c r="U48" s="16" t="n">
        <x:f>MAX(0,T48*(1+EXP((LN(1+Assumptions!$C$60)-0.5*Assumptions!$C$61^2)+Assumptions!$C$61*((RAND()+RAND()+RAND()+RAND()+RAND()+RAND()+RAND()+RAND()+RAND()+RAND()+RAND()+RAND())-6))-1)+Liquidity_30Y!V13)</x:f>
        <x:v>2779759.689985343</x:v>
      </x:c>
      <x:c r="V48" s="16" t="n">
        <x:f>MAX(0,U48*(1+EXP((LN(1+Assumptions!$C$60)-0.5*Assumptions!$C$61^2)+Assumptions!$C$61*((RAND()+RAND()+RAND()+RAND()+RAND()+RAND()+RAND()+RAND()+RAND()+RAND()+RAND()+RAND())-6))-1)+Liquidity_30Y!W13)</x:f>
        <x:v>4152057.0322109153</x:v>
      </x:c>
      <x:c r="W48" s="16" t="n">
        <x:f>MAX(0,V48*(1+EXP((LN(1+Assumptions!$C$60)-0.5*Assumptions!$C$61^2)+Assumptions!$C$61*((RAND()+RAND()+RAND()+RAND()+RAND()+RAND()+RAND()+RAND()+RAND()+RAND()+RAND()+RAND())-6))-1)+Liquidity_30Y!X13)</x:f>
        <x:v>3461020.065407835</x:v>
      </x:c>
      <x:c r="X48" s="16" t="n">
        <x:f>MAX(0,W48*(1+EXP((LN(1+Assumptions!$C$60)-0.5*Assumptions!$C$61^2)+Assumptions!$C$61*((RAND()+RAND()+RAND()+RAND()+RAND()+RAND()+RAND()+RAND()+RAND()+RAND()+RAND()+RAND())-6))-1)+Liquidity_30Y!Y13)</x:f>
        <x:v>4447191.122203371</x:v>
      </x:c>
      <x:c r="Y48" s="16" t="n">
        <x:f>MAX(0,X48*(1+EXP((LN(1+Assumptions!$C$60)-0.5*Assumptions!$C$61^2)+Assumptions!$C$61*((RAND()+RAND()+RAND()+RAND()+RAND()+RAND()+RAND()+RAND()+RAND()+RAND()+RAND()+RAND())-6))-1)+Liquidity_30Y!Z13)</x:f>
        <x:v>4727115.031966943</x:v>
      </x:c>
      <x:c r="Z48" s="16" t="n">
        <x:f>MAX(0,Y48*(1+EXP((LN(1+Assumptions!$C$60)-0.5*Assumptions!$C$61^2)+Assumptions!$C$61*((RAND()+RAND()+RAND()+RAND()+RAND()+RAND()+RAND()+RAND()+RAND()+RAND()+RAND()+RAND())-6))-1)+Liquidity_30Y!AA13)</x:f>
        <x:v>5698982.143274819</x:v>
      </x:c>
      <x:c r="AA48" s="16" t="n">
        <x:f>MAX(0,Z48*(1+EXP((LN(1+Assumptions!$C$60)-0.5*Assumptions!$C$61^2)+Assumptions!$C$61*((RAND()+RAND()+RAND()+RAND()+RAND()+RAND()+RAND()+RAND()+RAND()+RAND()+RAND()+RAND())-6))-1)+Liquidity_30Y!AB13)</x:f>
        <x:v>6365710.546667466</x:v>
      </x:c>
      <x:c r="AB48" s="16" t="n">
        <x:f>MAX(0,AA48*(1+EXP((LN(1+Assumptions!$C$60)-0.5*Assumptions!$C$61^2)+Assumptions!$C$61*((RAND()+RAND()+RAND()+RAND()+RAND()+RAND()+RAND()+RAND()+RAND()+RAND()+RAND()+RAND())-6))-1)+Liquidity_30Y!AC13)</x:f>
        <x:v>5874733.626363949</x:v>
      </x:c>
      <x:c r="AC48" s="16" t="n">
        <x:f>MAX(0,AB48*(1+EXP((LN(1+Assumptions!$C$60)-0.5*Assumptions!$C$61^2)+Assumptions!$C$61*((RAND()+RAND()+RAND()+RAND()+RAND()+RAND()+RAND()+RAND()+RAND()+RAND()+RAND()+RAND())-6))-1)+Liquidity_30Y!AD13)</x:f>
        <x:v>6147263.656732095</x:v>
      </x:c>
      <x:c r="AD48" s="16" t="n">
        <x:f>MAX(0,AC48*(1+EXP((LN(1+Assumptions!$C$60)-0.5*Assumptions!$C$61^2)+Assumptions!$C$61*((RAND()+RAND()+RAND()+RAND()+RAND()+RAND()+RAND()+RAND()+RAND()+RAND()+RAND()+RAND())-6))-1)+Liquidity_30Y!AE13)</x:f>
        <x:v>7454222.69143158</x:v>
      </x:c>
      <x:c r="AE48" s="16" t="n">
        <x:f>MAX(0,AD48*(1+EXP((LN(1+Assumptions!$C$60)-0.5*Assumptions!$C$61^2)+Assumptions!$C$61*((RAND()+RAND()+RAND()+RAND()+RAND()+RAND()+RAND()+RAND()+RAND()+RAND()+RAND()+RAND())-6))-1)+Liquidity_30Y!AF13)</x:f>
        <x:v>6678313.532498618</x:v>
      </x:c>
      <x:c r="AF48" s="16" t="n">
        <x:f>MAX(0,AE48*(1+EXP((LN(1+Assumptions!$C$60)-0.5*Assumptions!$C$61^2)+Assumptions!$C$61*((RAND()+RAND()+RAND()+RAND()+RAND()+RAND()+RAND()+RAND()+RAND()+RAND()+RAND()+RAND())-6))-1)+Liquidity_30Y!AG13)</x:f>
        <x:v>6985295.576138154</x:v>
      </x:c>
    </x:row>
    <x:row r="49">
      <x:c r="A49" s="39">
        <x:v>45</x:v>
      </x:c>
      <x:c r="B49" s="16" t="n">
        <x:f>Liquidity_30Y!C14</x:f>
        <x:v>1029031.25</x:v>
      </x:c>
      <x:c r="C49" s="16" t="n">
        <x:f>MAX(0,B49*(1+EXP((LN(1+Assumptions!$C$60)-0.5*Assumptions!$C$61^2)+Assumptions!$C$61*((RAND()+RAND()+RAND()+RAND()+RAND()+RAND()+RAND()+RAND()+RAND()+RAND()+RAND()+RAND())-6))-1)+Liquidity_30Y!D13)</x:f>
        <x:v>1455876.4242112325</x:v>
      </x:c>
      <x:c r="D49" s="16" t="n">
        <x:f>MAX(0,C49*(1+EXP((LN(1+Assumptions!$C$60)-0.5*Assumptions!$C$61^2)+Assumptions!$C$61*((RAND()+RAND()+RAND()+RAND()+RAND()+RAND()+RAND()+RAND()+RAND()+RAND()+RAND()+RAND())-6))-1)+Liquidity_30Y!E13)</x:f>
        <x:v>1522510.1236412143</x:v>
      </x:c>
      <x:c r="E49" s="16" t="n">
        <x:f>MAX(0,D49*(1+EXP((LN(1+Assumptions!$C$60)-0.5*Assumptions!$C$61^2)+Assumptions!$C$61*((RAND()+RAND()+RAND()+RAND()+RAND()+RAND()+RAND()+RAND()+RAND()+RAND()+RAND()+RAND())-6))-1)+Liquidity_30Y!F13)</x:f>
        <x:v>1732890.2204550775</x:v>
      </x:c>
      <x:c r="F49" s="16" t="n">
        <x:f>MAX(0,E49*(1+EXP((LN(1+Assumptions!$C$60)-0.5*Assumptions!$C$61^2)+Assumptions!$C$61*((RAND()+RAND()+RAND()+RAND()+RAND()+RAND()+RAND()+RAND()+RAND()+RAND()+RAND()+RAND())-6))-1)+Liquidity_30Y!G13)</x:f>
        <x:v>1866470.3539440068</x:v>
      </x:c>
      <x:c r="G49" s="16" t="n">
        <x:f>MAX(0,F49*(1+EXP((LN(1+Assumptions!$C$60)-0.5*Assumptions!$C$61^2)+Assumptions!$C$61*((RAND()+RAND()+RAND()+RAND()+RAND()+RAND()+RAND()+RAND()+RAND()+RAND()+RAND()+RAND())-6))-1)+Liquidity_30Y!H13)</x:f>
        <x:v>2839176.7144918526</x:v>
      </x:c>
      <x:c r="H49" s="16" t="n">
        <x:f>MAX(0,G49*(1+EXP((LN(1+Assumptions!$C$60)-0.5*Assumptions!$C$61^2)+Assumptions!$C$61*((RAND()+RAND()+RAND()+RAND()+RAND()+RAND()+RAND()+RAND()+RAND()+RAND()+RAND()+RAND())-6))-1)+Liquidity_30Y!I13)</x:f>
        <x:v>4145458.697257642</x:v>
      </x:c>
      <x:c r="I49" s="16" t="n">
        <x:f>MAX(0,H49*(1+EXP((LN(1+Assumptions!$C$60)-0.5*Assumptions!$C$61^2)+Assumptions!$C$61*((RAND()+RAND()+RAND()+RAND()+RAND()+RAND()+RAND()+RAND()+RAND()+RAND()+RAND()+RAND())-6))-1)+Liquidity_30Y!J13)</x:f>
        <x:v>5920476.762941582</x:v>
      </x:c>
      <x:c r="J49" s="16" t="n">
        <x:f>MAX(0,I49*(1+EXP((LN(1+Assumptions!$C$60)-0.5*Assumptions!$C$61^2)+Assumptions!$C$61*((RAND()+RAND()+RAND()+RAND()+RAND()+RAND()+RAND()+RAND()+RAND()+RAND()+RAND()+RAND())-6))-1)+Liquidity_30Y!K13)</x:f>
        <x:v>5775120.221598275</x:v>
      </x:c>
      <x:c r="K49" s="16" t="n">
        <x:f>MAX(0,J49*(1+EXP((LN(1+Assumptions!$C$60)-0.5*Assumptions!$C$61^2)+Assumptions!$C$61*((RAND()+RAND()+RAND()+RAND()+RAND()+RAND()+RAND()+RAND()+RAND()+RAND()+RAND()+RAND())-6))-1)+Liquidity_30Y!L13)</x:f>
        <x:v>5056532.73565513</x:v>
      </x:c>
      <x:c r="L49" s="16" t="n">
        <x:f>MAX(0,K49*(1+EXP((LN(1+Assumptions!$C$60)-0.5*Assumptions!$C$61^2)+Assumptions!$C$61*((RAND()+RAND()+RAND()+RAND()+RAND()+RAND()+RAND()+RAND()+RAND()+RAND()+RAND()+RAND())-6))-1)+Liquidity_30Y!M13)</x:f>
        <x:v>4736513.133416158</x:v>
      </x:c>
      <x:c r="M49" s="16" t="n">
        <x:f>MAX(0,L49*(1+EXP((LN(1+Assumptions!$C$60)-0.5*Assumptions!$C$61^2)+Assumptions!$C$61*((RAND()+RAND()+RAND()+RAND()+RAND()+RAND()+RAND()+RAND()+RAND()+RAND()+RAND()+RAND())-6))-1)+Liquidity_30Y!N13)</x:f>
        <x:v>5657541.287249842</x:v>
      </x:c>
      <x:c r="N49" s="16" t="n">
        <x:f>MAX(0,M49*(1+EXP((LN(1+Assumptions!$C$60)-0.5*Assumptions!$C$61^2)+Assumptions!$C$61*((RAND()+RAND()+RAND()+RAND()+RAND()+RAND()+RAND()+RAND()+RAND()+RAND()+RAND()+RAND())-6))-1)+Liquidity_30Y!O13)</x:f>
        <x:v>6020238.369902909</x:v>
      </x:c>
      <x:c r="O49" s="16" t="n">
        <x:f>MAX(0,N49*(1+EXP((LN(1+Assumptions!$C$60)-0.5*Assumptions!$C$61^2)+Assumptions!$C$61*((RAND()+RAND()+RAND()+RAND()+RAND()+RAND()+RAND()+RAND()+RAND()+RAND()+RAND()+RAND())-6))-1)+Liquidity_30Y!P13)</x:f>
        <x:v>6998711.078238909</x:v>
      </x:c>
      <x:c r="P49" s="16" t="n">
        <x:f>MAX(0,O49*(1+EXP((LN(1+Assumptions!$C$60)-0.5*Assumptions!$C$61^2)+Assumptions!$C$61*((RAND()+RAND()+RAND()+RAND()+RAND()+RAND()+RAND()+RAND()+RAND()+RAND()+RAND()+RAND())-6))-1)+Liquidity_30Y!Q13)</x:f>
        <x:v>9669787.35028358</x:v>
      </x:c>
      <x:c r="Q49" s="16" t="n">
        <x:f>MAX(0,P49*(1+EXP((LN(1+Assumptions!$C$60)-0.5*Assumptions!$C$61^2)+Assumptions!$C$61*((RAND()+RAND()+RAND()+RAND()+RAND()+RAND()+RAND()+RAND()+RAND()+RAND()+RAND()+RAND())-6))-1)+Liquidity_30Y!R13)</x:f>
        <x:v>11135653.758784257</x:v>
      </x:c>
      <x:c r="R49" s="16" t="n">
        <x:f>MAX(0,Q49*(1+EXP((LN(1+Assumptions!$C$60)-0.5*Assumptions!$C$61^2)+Assumptions!$C$61*((RAND()+RAND()+RAND()+RAND()+RAND()+RAND()+RAND()+RAND()+RAND()+RAND()+RAND()+RAND())-6))-1)+Liquidity_30Y!S13)</x:f>
        <x:v>14534258.329585202</x:v>
      </x:c>
      <x:c r="S49" s="16" t="n">
        <x:f>MAX(0,R49*(1+EXP((LN(1+Assumptions!$C$60)-0.5*Assumptions!$C$61^2)+Assumptions!$C$61*((RAND()+RAND()+RAND()+RAND()+RAND()+RAND()+RAND()+RAND()+RAND()+RAND()+RAND()+RAND())-6))-1)+Liquidity_30Y!T13)</x:f>
        <x:v>21511917.564040925</x:v>
      </x:c>
      <x:c r="T49" s="16" t="n">
        <x:f>MAX(0,S49*(1+EXP((LN(1+Assumptions!$C$60)-0.5*Assumptions!$C$61^2)+Assumptions!$C$61*((RAND()+RAND()+RAND()+RAND()+RAND()+RAND()+RAND()+RAND()+RAND()+RAND()+RAND()+RAND())-6))-1)+Liquidity_30Y!U13)</x:f>
        <x:v>21432191.84842277</x:v>
      </x:c>
      <x:c r="U49" s="16" t="n">
        <x:f>MAX(0,T49*(1+EXP((LN(1+Assumptions!$C$60)-0.5*Assumptions!$C$61^2)+Assumptions!$C$61*((RAND()+RAND()+RAND()+RAND()+RAND()+RAND()+RAND()+RAND()+RAND()+RAND()+RAND()+RAND())-6))-1)+Liquidity_30Y!V13)</x:f>
        <x:v>23417206.13062593</x:v>
      </x:c>
      <x:c r="V49" s="16" t="n">
        <x:f>MAX(0,U49*(1+EXP((LN(1+Assumptions!$C$60)-0.5*Assumptions!$C$61^2)+Assumptions!$C$61*((RAND()+RAND()+RAND()+RAND()+RAND()+RAND()+RAND()+RAND()+RAND()+RAND()+RAND()+RAND())-6))-1)+Liquidity_30Y!W13)</x:f>
        <x:v>21520748.45670218</x:v>
      </x:c>
      <x:c r="W49" s="16" t="n">
        <x:f>MAX(0,V49*(1+EXP((LN(1+Assumptions!$C$60)-0.5*Assumptions!$C$61^2)+Assumptions!$C$61*((RAND()+RAND()+RAND()+RAND()+RAND()+RAND()+RAND()+RAND()+RAND()+RAND()+RAND()+RAND())-6))-1)+Liquidity_30Y!X13)</x:f>
        <x:v>21923334.324850176</x:v>
      </x:c>
      <x:c r="X49" s="16" t="n">
        <x:f>MAX(0,W49*(1+EXP((LN(1+Assumptions!$C$60)-0.5*Assumptions!$C$61^2)+Assumptions!$C$61*((RAND()+RAND()+RAND()+RAND()+RAND()+RAND()+RAND()+RAND()+RAND()+RAND()+RAND()+RAND())-6))-1)+Liquidity_30Y!Y13)</x:f>
        <x:v>21617767.097037606</x:v>
      </x:c>
      <x:c r="Y49" s="16" t="n">
        <x:f>MAX(0,X49*(1+EXP((LN(1+Assumptions!$C$60)-0.5*Assumptions!$C$61^2)+Assumptions!$C$61*((RAND()+RAND()+RAND()+RAND()+RAND()+RAND()+RAND()+RAND()+RAND()+RAND()+RAND()+RAND())-6))-1)+Liquidity_30Y!Z13)</x:f>
        <x:v>20682226.458890777</x:v>
      </x:c>
      <x:c r="Z49" s="16" t="n">
        <x:f>MAX(0,Y49*(1+EXP((LN(1+Assumptions!$C$60)-0.5*Assumptions!$C$61^2)+Assumptions!$C$61*((RAND()+RAND()+RAND()+RAND()+RAND()+RAND()+RAND()+RAND()+RAND()+RAND()+RAND()+RAND())-6))-1)+Liquidity_30Y!AA13)</x:f>
        <x:v>23688407.60589598</x:v>
      </x:c>
      <x:c r="AA49" s="16" t="n">
        <x:f>MAX(0,Z49*(1+EXP((LN(1+Assumptions!$C$60)-0.5*Assumptions!$C$61^2)+Assumptions!$C$61*((RAND()+RAND()+RAND()+RAND()+RAND()+RAND()+RAND()+RAND()+RAND()+RAND()+RAND()+RAND())-6))-1)+Liquidity_30Y!AB13)</x:f>
        <x:v>22886162.252679285</x:v>
      </x:c>
      <x:c r="AB49" s="16" t="n">
        <x:f>MAX(0,AA49*(1+EXP((LN(1+Assumptions!$C$60)-0.5*Assumptions!$C$61^2)+Assumptions!$C$61*((RAND()+RAND()+RAND()+RAND()+RAND()+RAND()+RAND()+RAND()+RAND()+RAND()+RAND()+RAND())-6))-1)+Liquidity_30Y!AC13)</x:f>
        <x:v>24361162.922501445</x:v>
      </x:c>
      <x:c r="AC49" s="16" t="n">
        <x:f>MAX(0,AB49*(1+EXP((LN(1+Assumptions!$C$60)-0.5*Assumptions!$C$61^2)+Assumptions!$C$61*((RAND()+RAND()+RAND()+RAND()+RAND()+RAND()+RAND()+RAND()+RAND()+RAND()+RAND()+RAND())-6))-1)+Liquidity_30Y!AD13)</x:f>
        <x:v>27946650.06085231</x:v>
      </x:c>
      <x:c r="AD49" s="16" t="n">
        <x:f>MAX(0,AC49*(1+EXP((LN(1+Assumptions!$C$60)-0.5*Assumptions!$C$61^2)+Assumptions!$C$61*((RAND()+RAND()+RAND()+RAND()+RAND()+RAND()+RAND()+RAND()+RAND()+RAND()+RAND()+RAND())-6))-1)+Liquidity_30Y!AE13)</x:f>
        <x:v>36715192.68146645</x:v>
      </x:c>
      <x:c r="AE49" s="16" t="n">
        <x:f>MAX(0,AD49*(1+EXP((LN(1+Assumptions!$C$60)-0.5*Assumptions!$C$61^2)+Assumptions!$C$61*((RAND()+RAND()+RAND()+RAND()+RAND()+RAND()+RAND()+RAND()+RAND()+RAND()+RAND()+RAND())-6))-1)+Liquidity_30Y!AF13)</x:f>
        <x:v>40058197.54360852</x:v>
      </x:c>
      <x:c r="AF49" s="16" t="n">
        <x:f>MAX(0,AE49*(1+EXP((LN(1+Assumptions!$C$60)-0.5*Assumptions!$C$61^2)+Assumptions!$C$61*((RAND()+RAND()+RAND()+RAND()+RAND()+RAND()+RAND()+RAND()+RAND()+RAND()+RAND()+RAND())-6))-1)+Liquidity_30Y!AG13)</x:f>
        <x:v>58941149.909191385</x:v>
      </x:c>
    </x:row>
    <x:row r="50">
      <x:c r="A50" s="39">
        <x:v>46</x:v>
      </x:c>
      <x:c r="B50" s="16" t="n">
        <x:f>Liquidity_30Y!C14</x:f>
        <x:v>1029031.25</x:v>
      </x:c>
      <x:c r="C50" s="16" t="n">
        <x:f>MAX(0,B50*(1+EXP((LN(1+Assumptions!$C$60)-0.5*Assumptions!$C$61^2)+Assumptions!$C$61*((RAND()+RAND()+RAND()+RAND()+RAND()+RAND()+RAND()+RAND()+RAND()+RAND()+RAND()+RAND())-6))-1)+Liquidity_30Y!D13)</x:f>
        <x:v>1208158.9637584635</x:v>
      </x:c>
      <x:c r="D50" s="16" t="n">
        <x:f>MAX(0,C50*(1+EXP((LN(1+Assumptions!$C$60)-0.5*Assumptions!$C$61^2)+Assumptions!$C$61*((RAND()+RAND()+RAND()+RAND()+RAND()+RAND()+RAND()+RAND()+RAND()+RAND()+RAND()+RAND())-6))-1)+Liquidity_30Y!E13)</x:f>
        <x:v>1324764.273449503</x:v>
      </x:c>
      <x:c r="E50" s="16" t="n">
        <x:f>MAX(0,D50*(1+EXP((LN(1+Assumptions!$C$60)-0.5*Assumptions!$C$61^2)+Assumptions!$C$61*((RAND()+RAND()+RAND()+RAND()+RAND()+RAND()+RAND()+RAND()+RAND()+RAND()+RAND()+RAND())-6))-1)+Liquidity_30Y!F13)</x:f>
        <x:v>1661589.950685572</x:v>
      </x:c>
      <x:c r="F50" s="16" t="n">
        <x:f>MAX(0,E50*(1+EXP((LN(1+Assumptions!$C$60)-0.5*Assumptions!$C$61^2)+Assumptions!$C$61*((RAND()+RAND()+RAND()+RAND()+RAND()+RAND()+RAND()+RAND()+RAND()+RAND()+RAND()+RAND())-6))-1)+Liquidity_30Y!G13)</x:f>
        <x:v>1648531.577918412</x:v>
      </x:c>
      <x:c r="G50" s="16" t="n">
        <x:f>MAX(0,F50*(1+EXP((LN(1+Assumptions!$C$60)-0.5*Assumptions!$C$61^2)+Assumptions!$C$61*((RAND()+RAND()+RAND()+RAND()+RAND()+RAND()+RAND()+RAND()+RAND()+RAND()+RAND()+RAND())-6))-1)+Liquidity_30Y!H13)</x:f>
        <x:v>1292223.8402182483</x:v>
      </x:c>
      <x:c r="H50" s="16" t="n">
        <x:f>MAX(0,G50*(1+EXP((LN(1+Assumptions!$C$60)-0.5*Assumptions!$C$61^2)+Assumptions!$C$61*((RAND()+RAND()+RAND()+RAND()+RAND()+RAND()+RAND()+RAND()+RAND()+RAND()+RAND()+RAND())-6))-1)+Liquidity_30Y!I13)</x:f>
        <x:v>1314754.700547397</x:v>
      </x:c>
      <x:c r="I50" s="16" t="n">
        <x:f>MAX(0,H50*(1+EXP((LN(1+Assumptions!$C$60)-0.5*Assumptions!$C$61^2)+Assumptions!$C$61*((RAND()+RAND()+RAND()+RAND()+RAND()+RAND()+RAND()+RAND()+RAND()+RAND()+RAND()+RAND())-6))-1)+Liquidity_30Y!J13)</x:f>
        <x:v>1562676.7202898534</x:v>
      </x:c>
      <x:c r="J50" s="16" t="n">
        <x:f>MAX(0,I50*(1+EXP((LN(1+Assumptions!$C$60)-0.5*Assumptions!$C$61^2)+Assumptions!$C$61*((RAND()+RAND()+RAND()+RAND()+RAND()+RAND()+RAND()+RAND()+RAND()+RAND()+RAND()+RAND())-6))-1)+Liquidity_30Y!K13)</x:f>
        <x:v>2046876.21846894</x:v>
      </x:c>
      <x:c r="K50" s="16" t="n">
        <x:f>MAX(0,J50*(1+EXP((LN(1+Assumptions!$C$60)-0.5*Assumptions!$C$61^2)+Assumptions!$C$61*((RAND()+RAND()+RAND()+RAND()+RAND()+RAND()+RAND()+RAND()+RAND()+RAND()+RAND()+RAND())-6))-1)+Liquidity_30Y!L13)</x:f>
        <x:v>2181790.375643583</x:v>
      </x:c>
      <x:c r="L50" s="16" t="n">
        <x:f>MAX(0,K50*(1+EXP((LN(1+Assumptions!$C$60)-0.5*Assumptions!$C$61^2)+Assumptions!$C$61*((RAND()+RAND()+RAND()+RAND()+RAND()+RAND()+RAND()+RAND()+RAND()+RAND()+RAND()+RAND())-6))-1)+Liquidity_30Y!M13)</x:f>
        <x:v>2507689.2751499694</x:v>
      </x:c>
      <x:c r="M50" s="16" t="n">
        <x:f>MAX(0,L50*(1+EXP((LN(1+Assumptions!$C$60)-0.5*Assumptions!$C$61^2)+Assumptions!$C$61*((RAND()+RAND()+RAND()+RAND()+RAND()+RAND()+RAND()+RAND()+RAND()+RAND()+RAND()+RAND())-6))-1)+Liquidity_30Y!N13)</x:f>
        <x:v>1695825.281479607</x:v>
      </x:c>
      <x:c r="N50" s="16" t="n">
        <x:f>MAX(0,M50*(1+EXP((LN(1+Assumptions!$C$60)-0.5*Assumptions!$C$61^2)+Assumptions!$C$61*((RAND()+RAND()+RAND()+RAND()+RAND()+RAND()+RAND()+RAND()+RAND()+RAND()+RAND()+RAND())-6))-1)+Liquidity_30Y!O13)</x:f>
        <x:v>1740368.09075926</x:v>
      </x:c>
      <x:c r="O50" s="16" t="n">
        <x:f>MAX(0,N50*(1+EXP((LN(1+Assumptions!$C$60)-0.5*Assumptions!$C$61^2)+Assumptions!$C$61*((RAND()+RAND()+RAND()+RAND()+RAND()+RAND()+RAND()+RAND()+RAND()+RAND()+RAND()+RAND())-6))-1)+Liquidity_30Y!P13)</x:f>
        <x:v>1564301.2073215295</x:v>
      </x:c>
      <x:c r="P50" s="16" t="n">
        <x:f>MAX(0,O50*(1+EXP((LN(1+Assumptions!$C$60)-0.5*Assumptions!$C$61^2)+Assumptions!$C$61*((RAND()+RAND()+RAND()+RAND()+RAND()+RAND()+RAND()+RAND()+RAND()+RAND()+RAND()+RAND())-6))-1)+Liquidity_30Y!Q13)</x:f>
        <x:v>1790796.8628153675</x:v>
      </x:c>
      <x:c r="Q50" s="16" t="n">
        <x:f>MAX(0,P50*(1+EXP((LN(1+Assumptions!$C$60)-0.5*Assumptions!$C$61^2)+Assumptions!$C$61*((RAND()+RAND()+RAND()+RAND()+RAND()+RAND()+RAND()+RAND()+RAND()+RAND()+RAND()+RAND())-6))-1)+Liquidity_30Y!R13)</x:f>
        <x:v>1699803.4282867736</x:v>
      </x:c>
      <x:c r="R50" s="16" t="n">
        <x:f>MAX(0,Q50*(1+EXP((LN(1+Assumptions!$C$60)-0.5*Assumptions!$C$61^2)+Assumptions!$C$61*((RAND()+RAND()+RAND()+RAND()+RAND()+RAND()+RAND()+RAND()+RAND()+RAND()+RAND()+RAND())-6))-1)+Liquidity_30Y!S13)</x:f>
        <x:v>1636257.7606026235</x:v>
      </x:c>
      <x:c r="S50" s="16" t="n">
        <x:f>MAX(0,R50*(1+EXP((LN(1+Assumptions!$C$60)-0.5*Assumptions!$C$61^2)+Assumptions!$C$61*((RAND()+RAND()+RAND()+RAND()+RAND()+RAND()+RAND()+RAND()+RAND()+RAND()+RAND()+RAND())-6))-1)+Liquidity_30Y!T13)</x:f>
        <x:v>1405763.7959739482</x:v>
      </x:c>
      <x:c r="T50" s="16" t="n">
        <x:f>MAX(0,S50*(1+EXP((LN(1+Assumptions!$C$60)-0.5*Assumptions!$C$61^2)+Assumptions!$C$61*((RAND()+RAND()+RAND()+RAND()+RAND()+RAND()+RAND()+RAND()+RAND()+RAND()+RAND()+RAND())-6))-1)+Liquidity_30Y!U13)</x:f>
        <x:v>1400806.2183794416</x:v>
      </x:c>
      <x:c r="U50" s="16" t="n">
        <x:f>MAX(0,T50*(1+EXP((LN(1+Assumptions!$C$60)-0.5*Assumptions!$C$61^2)+Assumptions!$C$61*((RAND()+RAND()+RAND()+RAND()+RAND()+RAND()+RAND()+RAND()+RAND()+RAND()+RAND()+RAND())-6))-1)+Liquidity_30Y!V13)</x:f>
        <x:v>1517635.0064958737</x:v>
      </x:c>
      <x:c r="V50" s="16" t="n">
        <x:f>MAX(0,U50*(1+EXP((LN(1+Assumptions!$C$60)-0.5*Assumptions!$C$61^2)+Assumptions!$C$61*((RAND()+RAND()+RAND()+RAND()+RAND()+RAND()+RAND()+RAND()+RAND()+RAND()+RAND()+RAND())-6))-1)+Liquidity_30Y!W13)</x:f>
        <x:v>1637574.9789022624</x:v>
      </x:c>
      <x:c r="W50" s="16" t="n">
        <x:f>MAX(0,V50*(1+EXP((LN(1+Assumptions!$C$60)-0.5*Assumptions!$C$61^2)+Assumptions!$C$61*((RAND()+RAND()+RAND()+RAND()+RAND()+RAND()+RAND()+RAND()+RAND()+RAND()+RAND()+RAND())-6))-1)+Liquidity_30Y!X13)</x:f>
        <x:v>1928173.119201834</x:v>
      </x:c>
      <x:c r="X50" s="16" t="n">
        <x:f>MAX(0,W50*(1+EXP((LN(1+Assumptions!$C$60)-0.5*Assumptions!$C$61^2)+Assumptions!$C$61*((RAND()+RAND()+RAND()+RAND()+RAND()+RAND()+RAND()+RAND()+RAND()+RAND()+RAND()+RAND())-6))-1)+Liquidity_30Y!Y13)</x:f>
        <x:v>1561712.800244284</x:v>
      </x:c>
      <x:c r="Y50" s="16" t="n">
        <x:f>MAX(0,X50*(1+EXP((LN(1+Assumptions!$C$60)-0.5*Assumptions!$C$61^2)+Assumptions!$C$61*((RAND()+RAND()+RAND()+RAND()+RAND()+RAND()+RAND()+RAND()+RAND()+RAND()+RAND()+RAND())-6))-1)+Liquidity_30Y!Z13)</x:f>
        <x:v>1321378.010969847</x:v>
      </x:c>
      <x:c r="Z50" s="16" t="n">
        <x:f>MAX(0,Y50*(1+EXP((LN(1+Assumptions!$C$60)-0.5*Assumptions!$C$61^2)+Assumptions!$C$61*((RAND()+RAND()+RAND()+RAND()+RAND()+RAND()+RAND()+RAND()+RAND()+RAND()+RAND()+RAND())-6))-1)+Liquidity_30Y!AA13)</x:f>
        <x:v>1041960.533588835</x:v>
      </x:c>
      <x:c r="AA50" s="16" t="n">
        <x:f>MAX(0,Z50*(1+EXP((LN(1+Assumptions!$C$60)-0.5*Assumptions!$C$61^2)+Assumptions!$C$61*((RAND()+RAND()+RAND()+RAND()+RAND()+RAND()+RAND()+RAND()+RAND()+RAND()+RAND()+RAND())-6))-1)+Liquidity_30Y!AB13)</x:f>
        <x:v>1148854.6562494447</x:v>
      </x:c>
      <x:c r="AB50" s="16" t="n">
        <x:f>MAX(0,AA50*(1+EXP((LN(1+Assumptions!$C$60)-0.5*Assumptions!$C$61^2)+Assumptions!$C$61*((RAND()+RAND()+RAND()+RAND()+RAND()+RAND()+RAND()+RAND()+RAND()+RAND()+RAND()+RAND())-6))-1)+Liquidity_30Y!AC13)</x:f>
        <x:v>957744.9942338516</x:v>
      </x:c>
      <x:c r="AC50" s="16" t="n">
        <x:f>MAX(0,AB50*(1+EXP((LN(1+Assumptions!$C$60)-0.5*Assumptions!$C$61^2)+Assumptions!$C$61*((RAND()+RAND()+RAND()+RAND()+RAND()+RAND()+RAND()+RAND()+RAND()+RAND()+RAND()+RAND())-6))-1)+Liquidity_30Y!AD13)</x:f>
        <x:v>995669.0130570282</x:v>
      </x:c>
      <x:c r="AD50" s="16" t="n">
        <x:f>MAX(0,AC50*(1+EXP((LN(1+Assumptions!$C$60)-0.5*Assumptions!$C$61^2)+Assumptions!$C$61*((RAND()+RAND()+RAND()+RAND()+RAND()+RAND()+RAND()+RAND()+RAND()+RAND()+RAND()+RAND())-6))-1)+Liquidity_30Y!AE13)</x:f>
        <x:v>1015677.471704329</x:v>
      </x:c>
      <x:c r="AE50" s="16" t="n">
        <x:f>MAX(0,AD50*(1+EXP((LN(1+Assumptions!$C$60)-0.5*Assumptions!$C$61^2)+Assumptions!$C$61*((RAND()+RAND()+RAND()+RAND()+RAND()+RAND()+RAND()+RAND()+RAND()+RAND()+RAND()+RAND())-6))-1)+Liquidity_30Y!AF13)</x:f>
        <x:v>1021731.0653462091</x:v>
      </x:c>
      <x:c r="AF50" s="16" t="n">
        <x:f>MAX(0,AE50*(1+EXP((LN(1+Assumptions!$C$60)-0.5*Assumptions!$C$61^2)+Assumptions!$C$61*((RAND()+RAND()+RAND()+RAND()+RAND()+RAND()+RAND()+RAND()+RAND()+RAND()+RAND()+RAND())-6))-1)+Liquidity_30Y!AG13)</x:f>
        <x:v>1117752.9621009098</x:v>
      </x:c>
    </x:row>
    <x:row r="51">
      <x:c r="A51" s="39">
        <x:v>47</x:v>
      </x:c>
      <x:c r="B51" s="16" t="n">
        <x:f>Liquidity_30Y!C14</x:f>
        <x:v>1029031.25</x:v>
      </x:c>
      <x:c r="C51" s="16" t="n">
        <x:f>MAX(0,B51*(1+EXP((LN(1+Assumptions!$C$60)-0.5*Assumptions!$C$61^2)+Assumptions!$C$61*((RAND()+RAND()+RAND()+RAND()+RAND()+RAND()+RAND()+RAND()+RAND()+RAND()+RAND()+RAND())-6))-1)+Liquidity_30Y!D13)</x:f>
        <x:v>950945.6673711416</x:v>
      </x:c>
      <x:c r="D51" s="16" t="n">
        <x:f>MAX(0,C51*(1+EXP((LN(1+Assumptions!$C$60)-0.5*Assumptions!$C$61^2)+Assumptions!$C$61*((RAND()+RAND()+RAND()+RAND()+RAND()+RAND()+RAND()+RAND()+RAND()+RAND()+RAND()+RAND())-6))-1)+Liquidity_30Y!E13)</x:f>
        <x:v>772583.0294613757</x:v>
      </x:c>
      <x:c r="E51" s="16" t="n">
        <x:f>MAX(0,D51*(1+EXP((LN(1+Assumptions!$C$60)-0.5*Assumptions!$C$61^2)+Assumptions!$C$61*((RAND()+RAND()+RAND()+RAND()+RAND()+RAND()+RAND()+RAND()+RAND()+RAND()+RAND()+RAND())-6))-1)+Liquidity_30Y!F13)</x:f>
        <x:v>728704.9625838605</x:v>
      </x:c>
      <x:c r="F51" s="16" t="n">
        <x:f>MAX(0,E51*(1+EXP((LN(1+Assumptions!$C$60)-0.5*Assumptions!$C$61^2)+Assumptions!$C$61*((RAND()+RAND()+RAND()+RAND()+RAND()+RAND()+RAND()+RAND()+RAND()+RAND()+RAND()+RAND())-6))-1)+Liquidity_30Y!G13)</x:f>
        <x:v>1004600.0482142767</x:v>
      </x:c>
      <x:c r="G51" s="16" t="n">
        <x:f>MAX(0,F51*(1+EXP((LN(1+Assumptions!$C$60)-0.5*Assumptions!$C$61^2)+Assumptions!$C$61*((RAND()+RAND()+RAND()+RAND()+RAND()+RAND()+RAND()+RAND()+RAND()+RAND()+RAND()+RAND())-6))-1)+Liquidity_30Y!H13)</x:f>
        <x:v>1044663.4901255725</x:v>
      </x:c>
      <x:c r="H51" s="16" t="n">
        <x:f>MAX(0,G51*(1+EXP((LN(1+Assumptions!$C$60)-0.5*Assumptions!$C$61^2)+Assumptions!$C$61*((RAND()+RAND()+RAND()+RAND()+RAND()+RAND()+RAND()+RAND()+RAND()+RAND()+RAND()+RAND())-6))-1)+Liquidity_30Y!I13)</x:f>
        <x:v>1079351.5659441156</x:v>
      </x:c>
      <x:c r="I51" s="16" t="n">
        <x:f>MAX(0,H51*(1+EXP((LN(1+Assumptions!$C$60)-0.5*Assumptions!$C$61^2)+Assumptions!$C$61*((RAND()+RAND()+RAND()+RAND()+RAND()+RAND()+RAND()+RAND()+RAND()+RAND()+RAND()+RAND())-6))-1)+Liquidity_30Y!J13)</x:f>
        <x:v>1123220.964624704</x:v>
      </x:c>
      <x:c r="J51" s="16" t="n">
        <x:f>MAX(0,I51*(1+EXP((LN(1+Assumptions!$C$60)-0.5*Assumptions!$C$61^2)+Assumptions!$C$61*((RAND()+RAND()+RAND()+RAND()+RAND()+RAND()+RAND()+RAND()+RAND()+RAND()+RAND()+RAND())-6))-1)+Liquidity_30Y!K13)</x:f>
        <x:v>1213925.9750316222</x:v>
      </x:c>
      <x:c r="K51" s="16" t="n">
        <x:f>MAX(0,J51*(1+EXP((LN(1+Assumptions!$C$60)-0.5*Assumptions!$C$61^2)+Assumptions!$C$61*((RAND()+RAND()+RAND()+RAND()+RAND()+RAND()+RAND()+RAND()+RAND()+RAND()+RAND()+RAND())-6))-1)+Liquidity_30Y!L13)</x:f>
        <x:v>1420736.7021416256</x:v>
      </x:c>
      <x:c r="L51" s="16" t="n">
        <x:f>MAX(0,K51*(1+EXP((LN(1+Assumptions!$C$60)-0.5*Assumptions!$C$61^2)+Assumptions!$C$61*((RAND()+RAND()+RAND()+RAND()+RAND()+RAND()+RAND()+RAND()+RAND()+RAND()+RAND()+RAND())-6))-1)+Liquidity_30Y!M13)</x:f>
        <x:v>1683826.7669804152</x:v>
      </x:c>
      <x:c r="M51" s="16" t="n">
        <x:f>MAX(0,L51*(1+EXP((LN(1+Assumptions!$C$60)-0.5*Assumptions!$C$61^2)+Assumptions!$C$61*((RAND()+RAND()+RAND()+RAND()+RAND()+RAND()+RAND()+RAND()+RAND()+RAND()+RAND()+RAND())-6))-1)+Liquidity_30Y!N13)</x:f>
        <x:v>1652448.4404892302</x:v>
      </x:c>
      <x:c r="N51" s="16" t="n">
        <x:f>MAX(0,M51*(1+EXP((LN(1+Assumptions!$C$60)-0.5*Assumptions!$C$61^2)+Assumptions!$C$61*((RAND()+RAND()+RAND()+RAND()+RAND()+RAND()+RAND()+RAND()+RAND()+RAND()+RAND()+RAND())-6))-1)+Liquidity_30Y!O13)</x:f>
        <x:v>1599395.473418044</x:v>
      </x:c>
      <x:c r="O51" s="16" t="n">
        <x:f>MAX(0,N51*(1+EXP((LN(1+Assumptions!$C$60)-0.5*Assumptions!$C$61^2)+Assumptions!$C$61*((RAND()+RAND()+RAND()+RAND()+RAND()+RAND()+RAND()+RAND()+RAND()+RAND()+RAND()+RAND())-6))-1)+Liquidity_30Y!P13)</x:f>
        <x:v>1653415.9651813884</x:v>
      </x:c>
      <x:c r="P51" s="16" t="n">
        <x:f>MAX(0,O51*(1+EXP((LN(1+Assumptions!$C$60)-0.5*Assumptions!$C$61^2)+Assumptions!$C$61*((RAND()+RAND()+RAND()+RAND()+RAND()+RAND()+RAND()+RAND()+RAND()+RAND()+RAND()+RAND())-6))-1)+Liquidity_30Y!Q13)</x:f>
        <x:v>1705194.3486581813</x:v>
      </x:c>
      <x:c r="Q51" s="16" t="n">
        <x:f>MAX(0,P51*(1+EXP((LN(1+Assumptions!$C$60)-0.5*Assumptions!$C$61^2)+Assumptions!$C$61*((RAND()+RAND()+RAND()+RAND()+RAND()+RAND()+RAND()+RAND()+RAND()+RAND()+RAND()+RAND())-6))-1)+Liquidity_30Y!R13)</x:f>
        <x:v>1628050.6716803904</x:v>
      </x:c>
      <x:c r="R51" s="16" t="n">
        <x:f>MAX(0,Q51*(1+EXP((LN(1+Assumptions!$C$60)-0.5*Assumptions!$C$61^2)+Assumptions!$C$61*((RAND()+RAND()+RAND()+RAND()+RAND()+RAND()+RAND()+RAND()+RAND()+RAND()+RAND()+RAND())-6))-1)+Liquidity_30Y!S13)</x:f>
        <x:v>1248057.9079963327</x:v>
      </x:c>
      <x:c r="S51" s="16" t="n">
        <x:f>MAX(0,R51*(1+EXP((LN(1+Assumptions!$C$60)-0.5*Assumptions!$C$61^2)+Assumptions!$C$61*((RAND()+RAND()+RAND()+RAND()+RAND()+RAND()+RAND()+RAND()+RAND()+RAND()+RAND()+RAND())-6))-1)+Liquidity_30Y!T13)</x:f>
        <x:v>1393650.3397437665</x:v>
      </x:c>
      <x:c r="T51" s="16" t="n">
        <x:f>MAX(0,S51*(1+EXP((LN(1+Assumptions!$C$60)-0.5*Assumptions!$C$61^2)+Assumptions!$C$61*((RAND()+RAND()+RAND()+RAND()+RAND()+RAND()+RAND()+RAND()+RAND()+RAND()+RAND()+RAND())-6))-1)+Liquidity_30Y!U13)</x:f>
        <x:v>1237238.6493419367</x:v>
      </x:c>
      <x:c r="U51" s="16" t="n">
        <x:f>MAX(0,T51*(1+EXP((LN(1+Assumptions!$C$60)-0.5*Assumptions!$C$61^2)+Assumptions!$C$61*((RAND()+RAND()+RAND()+RAND()+RAND()+RAND()+RAND()+RAND()+RAND()+RAND()+RAND()+RAND())-6))-1)+Liquidity_30Y!V13)</x:f>
        <x:v>1145502.3189802186</x:v>
      </x:c>
      <x:c r="V51" s="16" t="n">
        <x:f>MAX(0,U51*(1+EXP((LN(1+Assumptions!$C$60)-0.5*Assumptions!$C$61^2)+Assumptions!$C$61*((RAND()+RAND()+RAND()+RAND()+RAND()+RAND()+RAND()+RAND()+RAND()+RAND()+RAND()+RAND())-6))-1)+Liquidity_30Y!W13)</x:f>
        <x:v>1254781.9389038095</x:v>
      </x:c>
      <x:c r="W51" s="16" t="n">
        <x:f>MAX(0,V51*(1+EXP((LN(1+Assumptions!$C$60)-0.5*Assumptions!$C$61^2)+Assumptions!$C$61*((RAND()+RAND()+RAND()+RAND()+RAND()+RAND()+RAND()+RAND()+RAND()+RAND()+RAND()+RAND())-6))-1)+Liquidity_30Y!X13)</x:f>
        <x:v>1027909.7578676871</x:v>
      </x:c>
      <x:c r="X51" s="16" t="n">
        <x:f>MAX(0,W51*(1+EXP((LN(1+Assumptions!$C$60)-0.5*Assumptions!$C$61^2)+Assumptions!$C$61*((RAND()+RAND()+RAND()+RAND()+RAND()+RAND()+RAND()+RAND()+RAND()+RAND()+RAND()+RAND())-6))-1)+Liquidity_30Y!Y13)</x:f>
        <x:v>1376852.3761753011</x:v>
      </x:c>
      <x:c r="Y51" s="16" t="n">
        <x:f>MAX(0,X51*(1+EXP((LN(1+Assumptions!$C$60)-0.5*Assumptions!$C$61^2)+Assumptions!$C$61*((RAND()+RAND()+RAND()+RAND()+RAND()+RAND()+RAND()+RAND()+RAND()+RAND()+RAND()+RAND())-6))-1)+Liquidity_30Y!Z13)</x:f>
        <x:v>2005512.548347892</x:v>
      </x:c>
      <x:c r="Z51" s="16" t="n">
        <x:f>MAX(0,Y51*(1+EXP((LN(1+Assumptions!$C$60)-0.5*Assumptions!$C$61^2)+Assumptions!$C$61*((RAND()+RAND()+RAND()+RAND()+RAND()+RAND()+RAND()+RAND()+RAND()+RAND()+RAND()+RAND())-6))-1)+Liquidity_30Y!AA13)</x:f>
        <x:v>2253924.5111657293</x:v>
      </x:c>
      <x:c r="AA51" s="16" t="n">
        <x:f>MAX(0,Z51*(1+EXP((LN(1+Assumptions!$C$60)-0.5*Assumptions!$C$61^2)+Assumptions!$C$61*((RAND()+RAND()+RAND()+RAND()+RAND()+RAND()+RAND()+RAND()+RAND()+RAND()+RAND()+RAND())-6))-1)+Liquidity_30Y!AB13)</x:f>
        <x:v>2014806.900927412</x:v>
      </x:c>
      <x:c r="AB51" s="16" t="n">
        <x:f>MAX(0,AA51*(1+EXP((LN(1+Assumptions!$C$60)-0.5*Assumptions!$C$61^2)+Assumptions!$C$61*((RAND()+RAND()+RAND()+RAND()+RAND()+RAND()+RAND()+RAND()+RAND()+RAND()+RAND()+RAND())-6))-1)+Liquidity_30Y!AC13)</x:f>
        <x:v>2449168.087553897</x:v>
      </x:c>
      <x:c r="AC51" s="16" t="n">
        <x:f>MAX(0,AB51*(1+EXP((LN(1+Assumptions!$C$60)-0.5*Assumptions!$C$61^2)+Assumptions!$C$61*((RAND()+RAND()+RAND()+RAND()+RAND()+RAND()+RAND()+RAND()+RAND()+RAND()+RAND()+RAND())-6))-1)+Liquidity_30Y!AD13)</x:f>
        <x:v>2293444.663600433</x:v>
      </x:c>
      <x:c r="AD51" s="16" t="n">
        <x:f>MAX(0,AC51*(1+EXP((LN(1+Assumptions!$C$60)-0.5*Assumptions!$C$61^2)+Assumptions!$C$61*((RAND()+RAND()+RAND()+RAND()+RAND()+RAND()+RAND()+RAND()+RAND()+RAND()+RAND()+RAND())-6))-1)+Liquidity_30Y!AE13)</x:f>
        <x:v>3261074.2294755513</x:v>
      </x:c>
      <x:c r="AE51" s="16" t="n">
        <x:f>MAX(0,AD51*(1+EXP((LN(1+Assumptions!$C$60)-0.5*Assumptions!$C$61^2)+Assumptions!$C$61*((RAND()+RAND()+RAND()+RAND()+RAND()+RAND()+RAND()+RAND()+RAND()+RAND()+RAND()+RAND())-6))-1)+Liquidity_30Y!AF13)</x:f>
        <x:v>2959009.0299200346</x:v>
      </x:c>
      <x:c r="AF51" s="16" t="n">
        <x:f>MAX(0,AE51*(1+EXP((LN(1+Assumptions!$C$60)-0.5*Assumptions!$C$61^2)+Assumptions!$C$61*((RAND()+RAND()+RAND()+RAND()+RAND()+RAND()+RAND()+RAND()+RAND()+RAND()+RAND()+RAND())-6))-1)+Liquidity_30Y!AG13)</x:f>
        <x:v>3201044.172126743</x:v>
      </x:c>
    </x:row>
    <x:row r="52">
      <x:c r="A52" s="39">
        <x:v>48</x:v>
      </x:c>
      <x:c r="B52" s="16" t="n">
        <x:f>Liquidity_30Y!C14</x:f>
        <x:v>1029031.25</x:v>
      </x:c>
      <x:c r="C52" s="16" t="n">
        <x:f>MAX(0,B52*(1+EXP((LN(1+Assumptions!$C$60)-0.5*Assumptions!$C$61^2)+Assumptions!$C$61*((RAND()+RAND()+RAND()+RAND()+RAND()+RAND()+RAND()+RAND()+RAND()+RAND()+RAND()+RAND())-6))-1)+Liquidity_30Y!D13)</x:f>
        <x:v>994171.180615807</x:v>
      </x:c>
      <x:c r="D52" s="16" t="n">
        <x:f>MAX(0,C52*(1+EXP((LN(1+Assumptions!$C$60)-0.5*Assumptions!$C$61^2)+Assumptions!$C$61*((RAND()+RAND()+RAND()+RAND()+RAND()+RAND()+RAND()+RAND()+RAND()+RAND()+RAND()+RAND())-6))-1)+Liquidity_30Y!E13)</x:f>
        <x:v>951976.1627120669</x:v>
      </x:c>
      <x:c r="E52" s="16" t="n">
        <x:f>MAX(0,D52*(1+EXP((LN(1+Assumptions!$C$60)-0.5*Assumptions!$C$61^2)+Assumptions!$C$61*((RAND()+RAND()+RAND()+RAND()+RAND()+RAND()+RAND()+RAND()+RAND()+RAND()+RAND()+RAND())-6))-1)+Liquidity_30Y!F13)</x:f>
        <x:v>1159766.1115831851</x:v>
      </x:c>
      <x:c r="F52" s="16" t="n">
        <x:f>MAX(0,E52*(1+EXP((LN(1+Assumptions!$C$60)-0.5*Assumptions!$C$61^2)+Assumptions!$C$61*((RAND()+RAND()+RAND()+RAND()+RAND()+RAND()+RAND()+RAND()+RAND()+RAND()+RAND()+RAND())-6))-1)+Liquidity_30Y!G13)</x:f>
        <x:v>1158458.1692015517</x:v>
      </x:c>
      <x:c r="G52" s="16" t="n">
        <x:f>MAX(0,F52*(1+EXP((LN(1+Assumptions!$C$60)-0.5*Assumptions!$C$61^2)+Assumptions!$C$61*((RAND()+RAND()+RAND()+RAND()+RAND()+RAND()+RAND()+RAND()+RAND()+RAND()+RAND()+RAND())-6))-1)+Liquidity_30Y!H13)</x:f>
        <x:v>1460450.0723576478</x:v>
      </x:c>
      <x:c r="H52" s="16" t="n">
        <x:f>MAX(0,G52*(1+EXP((LN(1+Assumptions!$C$60)-0.5*Assumptions!$C$61^2)+Assumptions!$C$61*((RAND()+RAND()+RAND()+RAND()+RAND()+RAND()+RAND()+RAND()+RAND()+RAND()+RAND()+RAND())-6))-1)+Liquidity_30Y!I13)</x:f>
        <x:v>1864841.1473112989</x:v>
      </x:c>
      <x:c r="I52" s="16" t="n">
        <x:f>MAX(0,H52*(1+EXP((LN(1+Assumptions!$C$60)-0.5*Assumptions!$C$61^2)+Assumptions!$C$61*((RAND()+RAND()+RAND()+RAND()+RAND()+RAND()+RAND()+RAND()+RAND()+RAND()+RAND()+RAND())-6))-1)+Liquidity_30Y!J13)</x:f>
        <x:v>2537475.8237148444</x:v>
      </x:c>
      <x:c r="J52" s="16" t="n">
        <x:f>MAX(0,I52*(1+EXP((LN(1+Assumptions!$C$60)-0.5*Assumptions!$C$61^2)+Assumptions!$C$61*((RAND()+RAND()+RAND()+RAND()+RAND()+RAND()+RAND()+RAND()+RAND()+RAND()+RAND()+RAND())-6))-1)+Liquidity_30Y!K13)</x:f>
        <x:v>3146378.1108255857</x:v>
      </x:c>
      <x:c r="K52" s="16" t="n">
        <x:f>MAX(0,J52*(1+EXP((LN(1+Assumptions!$C$60)-0.5*Assumptions!$C$61^2)+Assumptions!$C$61*((RAND()+RAND()+RAND()+RAND()+RAND()+RAND()+RAND()+RAND()+RAND()+RAND()+RAND()+RAND())-6))-1)+Liquidity_30Y!L13)</x:f>
        <x:v>3245557.7193769254</x:v>
      </x:c>
      <x:c r="L52" s="16" t="n">
        <x:f>MAX(0,K52*(1+EXP((LN(1+Assumptions!$C$60)-0.5*Assumptions!$C$61^2)+Assumptions!$C$61*((RAND()+RAND()+RAND()+RAND()+RAND()+RAND()+RAND()+RAND()+RAND()+RAND()+RAND()+RAND())-6))-1)+Liquidity_30Y!M13)</x:f>
        <x:v>4463734.688547654</x:v>
      </x:c>
      <x:c r="M52" s="16" t="n">
        <x:f>MAX(0,L52*(1+EXP((LN(1+Assumptions!$C$60)-0.5*Assumptions!$C$61^2)+Assumptions!$C$61*((RAND()+RAND()+RAND()+RAND()+RAND()+RAND()+RAND()+RAND()+RAND()+RAND()+RAND()+RAND())-6))-1)+Liquidity_30Y!N13)</x:f>
        <x:v>4244307.569730704</x:v>
      </x:c>
      <x:c r="N52" s="16" t="n">
        <x:f>MAX(0,M52*(1+EXP((LN(1+Assumptions!$C$60)-0.5*Assumptions!$C$61^2)+Assumptions!$C$61*((RAND()+RAND()+RAND()+RAND()+RAND()+RAND()+RAND()+RAND()+RAND()+RAND()+RAND()+RAND())-6))-1)+Liquidity_30Y!O13)</x:f>
        <x:v>4051508.3780876463</x:v>
      </x:c>
      <x:c r="O52" s="16" t="n">
        <x:f>MAX(0,N52*(1+EXP((LN(1+Assumptions!$C$60)-0.5*Assumptions!$C$61^2)+Assumptions!$C$61*((RAND()+RAND()+RAND()+RAND()+RAND()+RAND()+RAND()+RAND()+RAND()+RAND()+RAND()+RAND())-6))-1)+Liquidity_30Y!P13)</x:f>
        <x:v>3765027.773215055</x:v>
      </x:c>
      <x:c r="P52" s="16" t="n">
        <x:f>MAX(0,O52*(1+EXP((LN(1+Assumptions!$C$60)-0.5*Assumptions!$C$61^2)+Assumptions!$C$61*((RAND()+RAND()+RAND()+RAND()+RAND()+RAND()+RAND()+RAND()+RAND()+RAND()+RAND()+RAND())-6))-1)+Liquidity_30Y!Q13)</x:f>
        <x:v>3130607.725765026</x:v>
      </x:c>
      <x:c r="Q52" s="16" t="n">
        <x:f>MAX(0,P52*(1+EXP((LN(1+Assumptions!$C$60)-0.5*Assumptions!$C$61^2)+Assumptions!$C$61*((RAND()+RAND()+RAND()+RAND()+RAND()+RAND()+RAND()+RAND()+RAND()+RAND()+RAND()+RAND())-6))-1)+Liquidity_30Y!R13)</x:f>
        <x:v>4550182.916116214</x:v>
      </x:c>
      <x:c r="R52" s="16" t="n">
        <x:f>MAX(0,Q52*(1+EXP((LN(1+Assumptions!$C$60)-0.5*Assumptions!$C$61^2)+Assumptions!$C$61*((RAND()+RAND()+RAND()+RAND()+RAND()+RAND()+RAND()+RAND()+RAND()+RAND()+RAND()+RAND())-6))-1)+Liquidity_30Y!S13)</x:f>
        <x:v>4710666.645350608</x:v>
      </x:c>
      <x:c r="S52" s="16" t="n">
        <x:f>MAX(0,R52*(1+EXP((LN(1+Assumptions!$C$60)-0.5*Assumptions!$C$61^2)+Assumptions!$C$61*((RAND()+RAND()+RAND()+RAND()+RAND()+RAND()+RAND()+RAND()+RAND()+RAND()+RAND()+RAND())-6))-1)+Liquidity_30Y!T13)</x:f>
        <x:v>4279446.260581144</x:v>
      </x:c>
      <x:c r="T52" s="16" t="n">
        <x:f>MAX(0,S52*(1+EXP((LN(1+Assumptions!$C$60)-0.5*Assumptions!$C$61^2)+Assumptions!$C$61*((RAND()+RAND()+RAND()+RAND()+RAND()+RAND()+RAND()+RAND()+RAND()+RAND()+RAND()+RAND())-6))-1)+Liquidity_30Y!U13)</x:f>
        <x:v>4710649.980162009</x:v>
      </x:c>
      <x:c r="U52" s="16" t="n">
        <x:f>MAX(0,T52*(1+EXP((LN(1+Assumptions!$C$60)-0.5*Assumptions!$C$61^2)+Assumptions!$C$61*((RAND()+RAND()+RAND()+RAND()+RAND()+RAND()+RAND()+RAND()+RAND()+RAND()+RAND()+RAND())-6))-1)+Liquidity_30Y!V13)</x:f>
        <x:v>4176893.051991781</x:v>
      </x:c>
      <x:c r="V52" s="16" t="n">
        <x:f>MAX(0,U52*(1+EXP((LN(1+Assumptions!$C$60)-0.5*Assumptions!$C$61^2)+Assumptions!$C$61*((RAND()+RAND()+RAND()+RAND()+RAND()+RAND()+RAND()+RAND()+RAND()+RAND()+RAND()+RAND())-6))-1)+Liquidity_30Y!W13)</x:f>
        <x:v>4019608.256668527</x:v>
      </x:c>
      <x:c r="W52" s="16" t="n">
        <x:f>MAX(0,V52*(1+EXP((LN(1+Assumptions!$C$60)-0.5*Assumptions!$C$61^2)+Assumptions!$C$61*((RAND()+RAND()+RAND()+RAND()+RAND()+RAND()+RAND()+RAND()+RAND()+RAND()+RAND()+RAND())-6))-1)+Liquidity_30Y!X13)</x:f>
        <x:v>4239460.772351525</x:v>
      </x:c>
      <x:c r="X52" s="16" t="n">
        <x:f>MAX(0,W52*(1+EXP((LN(1+Assumptions!$C$60)-0.5*Assumptions!$C$61^2)+Assumptions!$C$61*((RAND()+RAND()+RAND()+RAND()+RAND()+RAND()+RAND()+RAND()+RAND()+RAND()+RAND()+RAND())-6))-1)+Liquidity_30Y!Y13)</x:f>
        <x:v>4437929.219453843</x:v>
      </x:c>
      <x:c r="Y52" s="16" t="n">
        <x:f>MAX(0,X52*(1+EXP((LN(1+Assumptions!$C$60)-0.5*Assumptions!$C$61^2)+Assumptions!$C$61*((RAND()+RAND()+RAND()+RAND()+RAND()+RAND()+RAND()+RAND()+RAND()+RAND()+RAND()+RAND())-6))-1)+Liquidity_30Y!Z13)</x:f>
        <x:v>5057518.685113402</x:v>
      </x:c>
      <x:c r="Z52" s="16" t="n">
        <x:f>MAX(0,Y52*(1+EXP((LN(1+Assumptions!$C$60)-0.5*Assumptions!$C$61^2)+Assumptions!$C$61*((RAND()+RAND()+RAND()+RAND()+RAND()+RAND()+RAND()+RAND()+RAND()+RAND()+RAND()+RAND())-6))-1)+Liquidity_30Y!AA13)</x:f>
        <x:v>6088258.862213052</x:v>
      </x:c>
      <x:c r="AA52" s="16" t="n">
        <x:f>MAX(0,Z52*(1+EXP((LN(1+Assumptions!$C$60)-0.5*Assumptions!$C$61^2)+Assumptions!$C$61*((RAND()+RAND()+RAND()+RAND()+RAND()+RAND()+RAND()+RAND()+RAND()+RAND()+RAND()+RAND())-6))-1)+Liquidity_30Y!AB13)</x:f>
        <x:v>5615217.830126627</x:v>
      </x:c>
      <x:c r="AB52" s="16" t="n">
        <x:f>MAX(0,AA52*(1+EXP((LN(1+Assumptions!$C$60)-0.5*Assumptions!$C$61^2)+Assumptions!$C$61*((RAND()+RAND()+RAND()+RAND()+RAND()+RAND()+RAND()+RAND()+RAND()+RAND()+RAND()+RAND())-6))-1)+Liquidity_30Y!AC13)</x:f>
        <x:v>5658879.259877961</x:v>
      </x:c>
      <x:c r="AC52" s="16" t="n">
        <x:f>MAX(0,AB52*(1+EXP((LN(1+Assumptions!$C$60)-0.5*Assumptions!$C$61^2)+Assumptions!$C$61*((RAND()+RAND()+RAND()+RAND()+RAND()+RAND()+RAND()+RAND()+RAND()+RAND()+RAND()+RAND())-6))-1)+Liquidity_30Y!AD13)</x:f>
        <x:v>6757693.072507069</x:v>
      </x:c>
      <x:c r="AD52" s="16" t="n">
        <x:f>MAX(0,AC52*(1+EXP((LN(1+Assumptions!$C$60)-0.5*Assumptions!$C$61^2)+Assumptions!$C$61*((RAND()+RAND()+RAND()+RAND()+RAND()+RAND()+RAND()+RAND()+RAND()+RAND()+RAND()+RAND())-6))-1)+Liquidity_30Y!AE13)</x:f>
        <x:v>8237667.456570638</x:v>
      </x:c>
      <x:c r="AE52" s="16" t="n">
        <x:f>MAX(0,AD52*(1+EXP((LN(1+Assumptions!$C$60)-0.5*Assumptions!$C$61^2)+Assumptions!$C$61*((RAND()+RAND()+RAND()+RAND()+RAND()+RAND()+RAND()+RAND()+RAND()+RAND()+RAND()+RAND())-6))-1)+Liquidity_30Y!AF13)</x:f>
        <x:v>13567105.69137814</x:v>
      </x:c>
      <x:c r="AF52" s="16" t="n">
        <x:f>MAX(0,AE52*(1+EXP((LN(1+Assumptions!$C$60)-0.5*Assumptions!$C$61^2)+Assumptions!$C$61*((RAND()+RAND()+RAND()+RAND()+RAND()+RAND()+RAND()+RAND()+RAND()+RAND()+RAND()+RAND())-6))-1)+Liquidity_30Y!AG13)</x:f>
        <x:v>12982332.447246011</x:v>
      </x:c>
    </x:row>
    <x:row r="53">
      <x:c r="A53" s="39">
        <x:v>49</x:v>
      </x:c>
      <x:c r="B53" s="16" t="n">
        <x:f>Liquidity_30Y!C14</x:f>
        <x:v>1029031.25</x:v>
      </x:c>
      <x:c r="C53" s="16" t="n">
        <x:f>MAX(0,B53*(1+EXP((LN(1+Assumptions!$C$60)-0.5*Assumptions!$C$61^2)+Assumptions!$C$61*((RAND()+RAND()+RAND()+RAND()+RAND()+RAND()+RAND()+RAND()+RAND()+RAND()+RAND()+RAND())-6))-1)+Liquidity_30Y!D13)</x:f>
        <x:v>1270857.395008353</x:v>
      </x:c>
      <x:c r="D53" s="16" t="n">
        <x:f>MAX(0,C53*(1+EXP((LN(1+Assumptions!$C$60)-0.5*Assumptions!$C$61^2)+Assumptions!$C$61*((RAND()+RAND()+RAND()+RAND()+RAND()+RAND()+RAND()+RAND()+RAND()+RAND()+RAND()+RAND())-6))-1)+Liquidity_30Y!E13)</x:f>
        <x:v>1301401.0119183476</x:v>
      </x:c>
      <x:c r="E53" s="16" t="n">
        <x:f>MAX(0,D53*(1+EXP((LN(1+Assumptions!$C$60)-0.5*Assumptions!$C$61^2)+Assumptions!$C$61*((RAND()+RAND()+RAND()+RAND()+RAND()+RAND()+RAND()+RAND()+RAND()+RAND()+RAND()+RAND())-6))-1)+Liquidity_30Y!F13)</x:f>
        <x:v>1494799.8676566384</x:v>
      </x:c>
      <x:c r="F53" s="16" t="n">
        <x:f>MAX(0,E53*(1+EXP((LN(1+Assumptions!$C$60)-0.5*Assumptions!$C$61^2)+Assumptions!$C$61*((RAND()+RAND()+RAND()+RAND()+RAND()+RAND()+RAND()+RAND()+RAND()+RAND()+RAND()+RAND())-6))-1)+Liquidity_30Y!G13)</x:f>
        <x:v>1558854.9856529334</x:v>
      </x:c>
      <x:c r="G53" s="16" t="n">
        <x:f>MAX(0,F53*(1+EXP((LN(1+Assumptions!$C$60)-0.5*Assumptions!$C$61^2)+Assumptions!$C$61*((RAND()+RAND()+RAND()+RAND()+RAND()+RAND()+RAND()+RAND()+RAND()+RAND()+RAND()+RAND())-6))-1)+Liquidity_30Y!H13)</x:f>
        <x:v>1514610.9471799978</x:v>
      </x:c>
      <x:c r="H53" s="16" t="n">
        <x:f>MAX(0,G53*(1+EXP((LN(1+Assumptions!$C$60)-0.5*Assumptions!$C$61^2)+Assumptions!$C$61*((RAND()+RAND()+RAND()+RAND()+RAND()+RAND()+RAND()+RAND()+RAND()+RAND()+RAND()+RAND())-6))-1)+Liquidity_30Y!I13)</x:f>
        <x:v>1285030.666800948</x:v>
      </x:c>
      <x:c r="I53" s="16" t="n">
        <x:f>MAX(0,H53*(1+EXP((LN(1+Assumptions!$C$60)-0.5*Assumptions!$C$61^2)+Assumptions!$C$61*((RAND()+RAND()+RAND()+RAND()+RAND()+RAND()+RAND()+RAND()+RAND()+RAND()+RAND()+RAND())-6))-1)+Liquidity_30Y!J13)</x:f>
        <x:v>1453241.8277662878</x:v>
      </x:c>
      <x:c r="J53" s="16" t="n">
        <x:f>MAX(0,I53*(1+EXP((LN(1+Assumptions!$C$60)-0.5*Assumptions!$C$61^2)+Assumptions!$C$61*((RAND()+RAND()+RAND()+RAND()+RAND()+RAND()+RAND()+RAND()+RAND()+RAND()+RAND()+RAND())-6))-1)+Liquidity_30Y!K13)</x:f>
        <x:v>1542229.9561264901</x:v>
      </x:c>
      <x:c r="K53" s="16" t="n">
        <x:f>MAX(0,J53*(1+EXP((LN(1+Assumptions!$C$60)-0.5*Assumptions!$C$61^2)+Assumptions!$C$61*((RAND()+RAND()+RAND()+RAND()+RAND()+RAND()+RAND()+RAND()+RAND()+RAND()+RAND()+RAND())-6))-1)+Liquidity_30Y!L13)</x:f>
        <x:v>1812598.100813824</x:v>
      </x:c>
      <x:c r="L53" s="16" t="n">
        <x:f>MAX(0,K53*(1+EXP((LN(1+Assumptions!$C$60)-0.5*Assumptions!$C$61^2)+Assumptions!$C$61*((RAND()+RAND()+RAND()+RAND()+RAND()+RAND()+RAND()+RAND()+RAND()+RAND()+RAND()+RAND())-6))-1)+Liquidity_30Y!M13)</x:f>
        <x:v>2119762.6161573743</x:v>
      </x:c>
      <x:c r="M53" s="16" t="n">
        <x:f>MAX(0,L53*(1+EXP((LN(1+Assumptions!$C$60)-0.5*Assumptions!$C$61^2)+Assumptions!$C$61*((RAND()+RAND()+RAND()+RAND()+RAND()+RAND()+RAND()+RAND()+RAND()+RAND()+RAND()+RAND())-6))-1)+Liquidity_30Y!N13)</x:f>
        <x:v>2666651.102163672</x:v>
      </x:c>
      <x:c r="N53" s="16" t="n">
        <x:f>MAX(0,M53*(1+EXP((LN(1+Assumptions!$C$60)-0.5*Assumptions!$C$61^2)+Assumptions!$C$61*((RAND()+RAND()+RAND()+RAND()+RAND()+RAND()+RAND()+RAND()+RAND()+RAND()+RAND()+RAND())-6))-1)+Liquidity_30Y!O13)</x:f>
        <x:v>3136049.6116535687</x:v>
      </x:c>
      <x:c r="O53" s="16" t="n">
        <x:f>MAX(0,N53*(1+EXP((LN(1+Assumptions!$C$60)-0.5*Assumptions!$C$61^2)+Assumptions!$C$61*((RAND()+RAND()+RAND()+RAND()+RAND()+RAND()+RAND()+RAND()+RAND()+RAND()+RAND()+RAND())-6))-1)+Liquidity_30Y!P13)</x:f>
        <x:v>3666354.7978045726</x:v>
      </x:c>
      <x:c r="P53" s="16" t="n">
        <x:f>MAX(0,O53*(1+EXP((LN(1+Assumptions!$C$60)-0.5*Assumptions!$C$61^2)+Assumptions!$C$61*((RAND()+RAND()+RAND()+RAND()+RAND()+RAND()+RAND()+RAND()+RAND()+RAND()+RAND()+RAND())-6))-1)+Liquidity_30Y!Q13)</x:f>
        <x:v>4617887.6093288865</x:v>
      </x:c>
      <x:c r="Q53" s="16" t="n">
        <x:f>MAX(0,P53*(1+EXP((LN(1+Assumptions!$C$60)-0.5*Assumptions!$C$61^2)+Assumptions!$C$61*((RAND()+RAND()+RAND()+RAND()+RAND()+RAND()+RAND()+RAND()+RAND()+RAND()+RAND()+RAND())-6))-1)+Liquidity_30Y!R13)</x:f>
        <x:v>5830014.467065602</x:v>
      </x:c>
      <x:c r="R53" s="16" t="n">
        <x:f>MAX(0,Q53*(1+EXP((LN(1+Assumptions!$C$60)-0.5*Assumptions!$C$61^2)+Assumptions!$C$61*((RAND()+RAND()+RAND()+RAND()+RAND()+RAND()+RAND()+RAND()+RAND()+RAND()+RAND()+RAND())-6))-1)+Liquidity_30Y!S13)</x:f>
        <x:v>5393297.6742702825</x:v>
      </x:c>
      <x:c r="S53" s="16" t="n">
        <x:f>MAX(0,R53*(1+EXP((LN(1+Assumptions!$C$60)-0.5*Assumptions!$C$61^2)+Assumptions!$C$61*((RAND()+RAND()+RAND()+RAND()+RAND()+RAND()+RAND()+RAND()+RAND()+RAND()+RAND()+RAND())-6))-1)+Liquidity_30Y!T13)</x:f>
        <x:v>6005126.289860168</x:v>
      </x:c>
      <x:c r="T53" s="16" t="n">
        <x:f>MAX(0,S53*(1+EXP((LN(1+Assumptions!$C$60)-0.5*Assumptions!$C$61^2)+Assumptions!$C$61*((RAND()+RAND()+RAND()+RAND()+RAND()+RAND()+RAND()+RAND()+RAND()+RAND()+RAND()+RAND())-6))-1)+Liquidity_30Y!U13)</x:f>
        <x:v>6068423.491426931</x:v>
      </x:c>
      <x:c r="U53" s="16" t="n">
        <x:f>MAX(0,T53*(1+EXP((LN(1+Assumptions!$C$60)-0.5*Assumptions!$C$61^2)+Assumptions!$C$61*((RAND()+RAND()+RAND()+RAND()+RAND()+RAND()+RAND()+RAND()+RAND()+RAND()+RAND()+RAND())-6))-1)+Liquidity_30Y!V13)</x:f>
        <x:v>6109662.056373255</x:v>
      </x:c>
      <x:c r="V53" s="16" t="n">
        <x:f>MAX(0,U53*(1+EXP((LN(1+Assumptions!$C$60)-0.5*Assumptions!$C$61^2)+Assumptions!$C$61*((RAND()+RAND()+RAND()+RAND()+RAND()+RAND()+RAND()+RAND()+RAND()+RAND()+RAND()+RAND())-6))-1)+Liquidity_30Y!W13)</x:f>
        <x:v>7707926.515876255</x:v>
      </x:c>
      <x:c r="W53" s="16" t="n">
        <x:f>MAX(0,V53*(1+EXP((LN(1+Assumptions!$C$60)-0.5*Assumptions!$C$61^2)+Assumptions!$C$61*((RAND()+RAND()+RAND()+RAND()+RAND()+RAND()+RAND()+RAND()+RAND()+RAND()+RAND()+RAND())-6))-1)+Liquidity_30Y!X13)</x:f>
        <x:v>6890888.8980325265</x:v>
      </x:c>
      <x:c r="X53" s="16" t="n">
        <x:f>MAX(0,W53*(1+EXP((LN(1+Assumptions!$C$60)-0.5*Assumptions!$C$61^2)+Assumptions!$C$61*((RAND()+RAND()+RAND()+RAND()+RAND()+RAND()+RAND()+RAND()+RAND()+RAND()+RAND()+RAND())-6))-1)+Liquidity_30Y!Y13)</x:f>
        <x:v>6839755.7428799765</x:v>
      </x:c>
      <x:c r="Y53" s="16" t="n">
        <x:f>MAX(0,X53*(1+EXP((LN(1+Assumptions!$C$60)-0.5*Assumptions!$C$61^2)+Assumptions!$C$61*((RAND()+RAND()+RAND()+RAND()+RAND()+RAND()+RAND()+RAND()+RAND()+RAND()+RAND()+RAND())-6))-1)+Liquidity_30Y!Z13)</x:f>
        <x:v>7320653.845306183</x:v>
      </x:c>
      <x:c r="Z53" s="16" t="n">
        <x:f>MAX(0,Y53*(1+EXP((LN(1+Assumptions!$C$60)-0.5*Assumptions!$C$61^2)+Assumptions!$C$61*((RAND()+RAND()+RAND()+RAND()+RAND()+RAND()+RAND()+RAND()+RAND()+RAND()+RAND()+RAND())-6))-1)+Liquidity_30Y!AA13)</x:f>
        <x:v>6503671.581619731</x:v>
      </x:c>
      <x:c r="AA53" s="16" t="n">
        <x:f>MAX(0,Z53*(1+EXP((LN(1+Assumptions!$C$60)-0.5*Assumptions!$C$61^2)+Assumptions!$C$61*((RAND()+RAND()+RAND()+RAND()+RAND()+RAND()+RAND()+RAND()+RAND()+RAND()+RAND()+RAND())-6))-1)+Liquidity_30Y!AB13)</x:f>
        <x:v>6181141.958574258</x:v>
      </x:c>
      <x:c r="AB53" s="16" t="n">
        <x:f>MAX(0,AA53*(1+EXP((LN(1+Assumptions!$C$60)-0.5*Assumptions!$C$61^2)+Assumptions!$C$61*((RAND()+RAND()+RAND()+RAND()+RAND()+RAND()+RAND()+RAND()+RAND()+RAND()+RAND()+RAND())-6))-1)+Liquidity_30Y!AC13)</x:f>
        <x:v>7099822.624921576</x:v>
      </x:c>
      <x:c r="AC53" s="16" t="n">
        <x:f>MAX(0,AB53*(1+EXP((LN(1+Assumptions!$C$60)-0.5*Assumptions!$C$61^2)+Assumptions!$C$61*((RAND()+RAND()+RAND()+RAND()+RAND()+RAND()+RAND()+RAND()+RAND()+RAND()+RAND()+RAND())-6))-1)+Liquidity_30Y!AD13)</x:f>
        <x:v>6309925.505616507</x:v>
      </x:c>
      <x:c r="AD53" s="16" t="n">
        <x:f>MAX(0,AC53*(1+EXP((LN(1+Assumptions!$C$60)-0.5*Assumptions!$C$61^2)+Assumptions!$C$61*((RAND()+RAND()+RAND()+RAND()+RAND()+RAND()+RAND()+RAND()+RAND()+RAND()+RAND()+RAND())-6))-1)+Liquidity_30Y!AE13)</x:f>
        <x:v>7748328.693058492</x:v>
      </x:c>
      <x:c r="AE53" s="16" t="n">
        <x:f>MAX(0,AD53*(1+EXP((LN(1+Assumptions!$C$60)-0.5*Assumptions!$C$61^2)+Assumptions!$C$61*((RAND()+RAND()+RAND()+RAND()+RAND()+RAND()+RAND()+RAND()+RAND()+RAND()+RAND()+RAND())-6))-1)+Liquidity_30Y!AF13)</x:f>
        <x:v>7420927.816231722</x:v>
      </x:c>
      <x:c r="AF53" s="16" t="n">
        <x:f>MAX(0,AE53*(1+EXP((LN(1+Assumptions!$C$60)-0.5*Assumptions!$C$61^2)+Assumptions!$C$61*((RAND()+RAND()+RAND()+RAND()+RAND()+RAND()+RAND()+RAND()+RAND()+RAND()+RAND()+RAND())-6))-1)+Liquidity_30Y!AG13)</x:f>
        <x:v>6980022.77953328</x:v>
      </x:c>
    </x:row>
    <x:row r="54">
      <x:c r="A54" s="39">
        <x:v>50</x:v>
      </x:c>
      <x:c r="B54" s="16" t="n">
        <x:f>Liquidity_30Y!C14</x:f>
        <x:v>1029031.25</x:v>
      </x:c>
      <x:c r="C54" s="16" t="n">
        <x:f>MAX(0,B54*(1+EXP((LN(1+Assumptions!$C$60)-0.5*Assumptions!$C$61^2)+Assumptions!$C$61*((RAND()+RAND()+RAND()+RAND()+RAND()+RAND()+RAND()+RAND()+RAND()+RAND()+RAND()+RAND())-6))-1)+Liquidity_30Y!D13)</x:f>
        <x:v>1022791.8097420838</x:v>
      </x:c>
      <x:c r="D54" s="16" t="n">
        <x:f>MAX(0,C54*(1+EXP((LN(1+Assumptions!$C$60)-0.5*Assumptions!$C$61^2)+Assumptions!$C$61*((RAND()+RAND()+RAND()+RAND()+RAND()+RAND()+RAND()+RAND()+RAND()+RAND()+RAND()+RAND())-6))-1)+Liquidity_30Y!E13)</x:f>
        <x:v>967449.7601657386</x:v>
      </x:c>
      <x:c r="E54" s="16" t="n">
        <x:f>MAX(0,D54*(1+EXP((LN(1+Assumptions!$C$60)-0.5*Assumptions!$C$61^2)+Assumptions!$C$61*((RAND()+RAND()+RAND()+RAND()+RAND()+RAND()+RAND()+RAND()+RAND()+RAND()+RAND()+RAND())-6))-1)+Liquidity_30Y!F13)</x:f>
        <x:v>1115744.0442772266</x:v>
      </x:c>
      <x:c r="F54" s="16" t="n">
        <x:f>MAX(0,E54*(1+EXP((LN(1+Assumptions!$C$60)-0.5*Assumptions!$C$61^2)+Assumptions!$C$61*((RAND()+RAND()+RAND()+RAND()+RAND()+RAND()+RAND()+RAND()+RAND()+RAND()+RAND()+RAND())-6))-1)+Liquidity_30Y!G13)</x:f>
        <x:v>1243319.826324474</x:v>
      </x:c>
      <x:c r="G54" s="16" t="n">
        <x:f>MAX(0,F54*(1+EXP((LN(1+Assumptions!$C$60)-0.5*Assumptions!$C$61^2)+Assumptions!$C$61*((RAND()+RAND()+RAND()+RAND()+RAND()+RAND()+RAND()+RAND()+RAND()+RAND()+RAND()+RAND())-6))-1)+Liquidity_30Y!H13)</x:f>
        <x:v>1552156.6613577397</x:v>
      </x:c>
      <x:c r="H54" s="16" t="n">
        <x:f>MAX(0,G54*(1+EXP((LN(1+Assumptions!$C$60)-0.5*Assumptions!$C$61^2)+Assumptions!$C$61*((RAND()+RAND()+RAND()+RAND()+RAND()+RAND()+RAND()+RAND()+RAND()+RAND()+RAND()+RAND())-6))-1)+Liquidity_30Y!I13)</x:f>
        <x:v>1438415.7795368424</x:v>
      </x:c>
      <x:c r="I54" s="16" t="n">
        <x:f>MAX(0,H54*(1+EXP((LN(1+Assumptions!$C$60)-0.5*Assumptions!$C$61^2)+Assumptions!$C$61*((RAND()+RAND()+RAND()+RAND()+RAND()+RAND()+RAND()+RAND()+RAND()+RAND()+RAND()+RAND())-6))-1)+Liquidity_30Y!J13)</x:f>
        <x:v>1723216.662780884</x:v>
      </x:c>
      <x:c r="J54" s="16" t="n">
        <x:f>MAX(0,I54*(1+EXP((LN(1+Assumptions!$C$60)-0.5*Assumptions!$C$61^2)+Assumptions!$C$61*((RAND()+RAND()+RAND()+RAND()+RAND()+RAND()+RAND()+RAND()+RAND()+RAND()+RAND()+RAND())-6))-1)+Liquidity_30Y!K13)</x:f>
        <x:v>1620842.5550311333</x:v>
      </x:c>
      <x:c r="K54" s="16" t="n">
        <x:f>MAX(0,J54*(1+EXP((LN(1+Assumptions!$C$60)-0.5*Assumptions!$C$61^2)+Assumptions!$C$61*((RAND()+RAND()+RAND()+RAND()+RAND()+RAND()+RAND()+RAND()+RAND()+RAND()+RAND()+RAND())-6))-1)+Liquidity_30Y!L13)</x:f>
        <x:v>1878535.2119567809</x:v>
      </x:c>
      <x:c r="L54" s="16" t="n">
        <x:f>MAX(0,K54*(1+EXP((LN(1+Assumptions!$C$60)-0.5*Assumptions!$C$61^2)+Assumptions!$C$61*((RAND()+RAND()+RAND()+RAND()+RAND()+RAND()+RAND()+RAND()+RAND()+RAND()+RAND()+RAND())-6))-1)+Liquidity_30Y!M13)</x:f>
        <x:v>2486027.328924358</x:v>
      </x:c>
      <x:c r="M54" s="16" t="n">
        <x:f>MAX(0,L54*(1+EXP((LN(1+Assumptions!$C$60)-0.5*Assumptions!$C$61^2)+Assumptions!$C$61*((RAND()+RAND()+RAND()+RAND()+RAND()+RAND()+RAND()+RAND()+RAND()+RAND()+RAND()+RAND())-6))-1)+Liquidity_30Y!N13)</x:f>
        <x:v>2527871.9191564345</x:v>
      </x:c>
      <x:c r="N54" s="16" t="n">
        <x:f>MAX(0,M54*(1+EXP((LN(1+Assumptions!$C$60)-0.5*Assumptions!$C$61^2)+Assumptions!$C$61*((RAND()+RAND()+RAND()+RAND()+RAND()+RAND()+RAND()+RAND()+RAND()+RAND()+RAND()+RAND())-6))-1)+Liquidity_30Y!O13)</x:f>
        <x:v>2823682.7574443184</x:v>
      </x:c>
      <x:c r="O54" s="16" t="n">
        <x:f>MAX(0,N54*(1+EXP((LN(1+Assumptions!$C$60)-0.5*Assumptions!$C$61^2)+Assumptions!$C$61*((RAND()+RAND()+RAND()+RAND()+RAND()+RAND()+RAND()+RAND()+RAND()+RAND()+RAND()+RAND())-6))-1)+Liquidity_30Y!P13)</x:f>
        <x:v>3098412.309316708</x:v>
      </x:c>
      <x:c r="P54" s="16" t="n">
        <x:f>MAX(0,O54*(1+EXP((LN(1+Assumptions!$C$60)-0.5*Assumptions!$C$61^2)+Assumptions!$C$61*((RAND()+RAND()+RAND()+RAND()+RAND()+RAND()+RAND()+RAND()+RAND()+RAND()+RAND()+RAND())-6))-1)+Liquidity_30Y!Q13)</x:f>
        <x:v>3090600.7548244423</x:v>
      </x:c>
      <x:c r="Q54" s="16" t="n">
        <x:f>MAX(0,P54*(1+EXP((LN(1+Assumptions!$C$60)-0.5*Assumptions!$C$61^2)+Assumptions!$C$61*((RAND()+RAND()+RAND()+RAND()+RAND()+RAND()+RAND()+RAND()+RAND()+RAND()+RAND()+RAND())-6))-1)+Liquidity_30Y!R13)</x:f>
        <x:v>3631422.151977765</x:v>
      </x:c>
      <x:c r="R54" s="16" t="n">
        <x:f>MAX(0,Q54*(1+EXP((LN(1+Assumptions!$C$60)-0.5*Assumptions!$C$61^2)+Assumptions!$C$61*((RAND()+RAND()+RAND()+RAND()+RAND()+RAND()+RAND()+RAND()+RAND()+RAND()+RAND()+RAND())-6))-1)+Liquidity_30Y!S13)</x:f>
        <x:v>3968234.6466278937</x:v>
      </x:c>
      <x:c r="S54" s="16" t="n">
        <x:f>MAX(0,R54*(1+EXP((LN(1+Assumptions!$C$60)-0.5*Assumptions!$C$61^2)+Assumptions!$C$61*((RAND()+RAND()+RAND()+RAND()+RAND()+RAND()+RAND()+RAND()+RAND()+RAND()+RAND()+RAND())-6))-1)+Liquidity_30Y!T13)</x:f>
        <x:v>3550721.1552901166</x:v>
      </x:c>
      <x:c r="T54" s="16" t="n">
        <x:f>MAX(0,S54*(1+EXP((LN(1+Assumptions!$C$60)-0.5*Assumptions!$C$61^2)+Assumptions!$C$61*((RAND()+RAND()+RAND()+RAND()+RAND()+RAND()+RAND()+RAND()+RAND()+RAND()+RAND()+RAND())-6))-1)+Liquidity_30Y!U13)</x:f>
        <x:v>4784019.734305861</x:v>
      </x:c>
      <x:c r="U54" s="16" t="n">
        <x:f>MAX(0,T54*(1+EXP((LN(1+Assumptions!$C$60)-0.5*Assumptions!$C$61^2)+Assumptions!$C$61*((RAND()+RAND()+RAND()+RAND()+RAND()+RAND()+RAND()+RAND()+RAND()+RAND()+RAND()+RAND())-6))-1)+Liquidity_30Y!V13)</x:f>
        <x:v>6578047.118383911</x:v>
      </x:c>
      <x:c r="V54" s="16" t="n">
        <x:f>MAX(0,U54*(1+EXP((LN(1+Assumptions!$C$60)-0.5*Assumptions!$C$61^2)+Assumptions!$C$61*((RAND()+RAND()+RAND()+RAND()+RAND()+RAND()+RAND()+RAND()+RAND()+RAND()+RAND()+RAND())-6))-1)+Liquidity_30Y!W13)</x:f>
        <x:v>8723173.110240567</x:v>
      </x:c>
      <x:c r="W54" s="16" t="n">
        <x:f>MAX(0,V54*(1+EXP((LN(1+Assumptions!$C$60)-0.5*Assumptions!$C$61^2)+Assumptions!$C$61*((RAND()+RAND()+RAND()+RAND()+RAND()+RAND()+RAND()+RAND()+RAND()+RAND()+RAND()+RAND())-6))-1)+Liquidity_30Y!X13)</x:f>
        <x:v>8169878.880987806</x:v>
      </x:c>
      <x:c r="X54" s="16" t="n">
        <x:f>MAX(0,W54*(1+EXP((LN(1+Assumptions!$C$60)-0.5*Assumptions!$C$61^2)+Assumptions!$C$61*((RAND()+RAND()+RAND()+RAND()+RAND()+RAND()+RAND()+RAND()+RAND()+RAND()+RAND()+RAND())-6))-1)+Liquidity_30Y!Y13)</x:f>
        <x:v>10840250.704671329</x:v>
      </x:c>
      <x:c r="Y54" s="16" t="n">
        <x:f>MAX(0,X54*(1+EXP((LN(1+Assumptions!$C$60)-0.5*Assumptions!$C$61^2)+Assumptions!$C$61*((RAND()+RAND()+RAND()+RAND()+RAND()+RAND()+RAND()+RAND()+RAND()+RAND()+RAND()+RAND())-6))-1)+Liquidity_30Y!Z13)</x:f>
        <x:v>8839220.82365844</x:v>
      </x:c>
      <x:c r="Z54" s="16" t="n">
        <x:f>MAX(0,Y54*(1+EXP((LN(1+Assumptions!$C$60)-0.5*Assumptions!$C$61^2)+Assumptions!$C$61*((RAND()+RAND()+RAND()+RAND()+RAND()+RAND()+RAND()+RAND()+RAND()+RAND()+RAND()+RAND())-6))-1)+Liquidity_30Y!AA13)</x:f>
        <x:v>7056715.437235462</x:v>
      </x:c>
      <x:c r="AA54" s="16" t="n">
        <x:f>MAX(0,Z54*(1+EXP((LN(1+Assumptions!$C$60)-0.5*Assumptions!$C$61^2)+Assumptions!$C$61*((RAND()+RAND()+RAND()+RAND()+RAND()+RAND()+RAND()+RAND()+RAND()+RAND()+RAND()+RAND())-6))-1)+Liquidity_30Y!AB13)</x:f>
        <x:v>5607588.292538872</x:v>
      </x:c>
      <x:c r="AB54" s="16" t="n">
        <x:f>MAX(0,AA54*(1+EXP((LN(1+Assumptions!$C$60)-0.5*Assumptions!$C$61^2)+Assumptions!$C$61*((RAND()+RAND()+RAND()+RAND()+RAND()+RAND()+RAND()+RAND()+RAND()+RAND()+RAND()+RAND())-6))-1)+Liquidity_30Y!AC13)</x:f>
        <x:v>6454618.477576221</x:v>
      </x:c>
      <x:c r="AC54" s="16" t="n">
        <x:f>MAX(0,AB54*(1+EXP((LN(1+Assumptions!$C$60)-0.5*Assumptions!$C$61^2)+Assumptions!$C$61*((RAND()+RAND()+RAND()+RAND()+RAND()+RAND()+RAND()+RAND()+RAND()+RAND()+RAND()+RAND())-6))-1)+Liquidity_30Y!AD13)</x:f>
        <x:v>7417754.165743644</x:v>
      </x:c>
      <x:c r="AD54" s="16" t="n">
        <x:f>MAX(0,AC54*(1+EXP((LN(1+Assumptions!$C$60)-0.5*Assumptions!$C$61^2)+Assumptions!$C$61*((RAND()+RAND()+RAND()+RAND()+RAND()+RAND()+RAND()+RAND()+RAND()+RAND()+RAND()+RAND())-6))-1)+Liquidity_30Y!AE13)</x:f>
        <x:v>7502332.861673495</x:v>
      </x:c>
      <x:c r="AE54" s="16" t="n">
        <x:f>MAX(0,AD54*(1+EXP((LN(1+Assumptions!$C$60)-0.5*Assumptions!$C$61^2)+Assumptions!$C$61*((RAND()+RAND()+RAND()+RAND()+RAND()+RAND()+RAND()+RAND()+RAND()+RAND()+RAND()+RAND())-6))-1)+Liquidity_30Y!AF13)</x:f>
        <x:v>8106963.614712637</x:v>
      </x:c>
      <x:c r="AF54" s="16" t="n">
        <x:f>MAX(0,AE54*(1+EXP((LN(1+Assumptions!$C$60)-0.5*Assumptions!$C$61^2)+Assumptions!$C$61*((RAND()+RAND()+RAND()+RAND()+RAND()+RAND()+RAND()+RAND()+RAND()+RAND()+RAND()+RAND())-6))-1)+Liquidity_30Y!AG13)</x:f>
        <x:v>9185623.547821283</x:v>
      </x:c>
    </x:row>
    <x:row r="55">
      <x:c r="A55" s="39">
        <x:v>51</x:v>
      </x:c>
      <x:c r="B55" s="16" t="n">
        <x:f>Liquidity_30Y!C14</x:f>
        <x:v>1029031.25</x:v>
      </x:c>
      <x:c r="C55" s="16" t="n">
        <x:f>MAX(0,B55*(1+EXP((LN(1+Assumptions!$C$60)-0.5*Assumptions!$C$61^2)+Assumptions!$C$61*((RAND()+RAND()+RAND()+RAND()+RAND()+RAND()+RAND()+RAND()+RAND()+RAND()+RAND()+RAND())-6))-1)+Liquidity_30Y!D13)</x:f>
        <x:v>1115154.434646904</x:v>
      </x:c>
      <x:c r="D55" s="16" t="n">
        <x:f>MAX(0,C55*(1+EXP((LN(1+Assumptions!$C$60)-0.5*Assumptions!$C$61^2)+Assumptions!$C$61*((RAND()+RAND()+RAND()+RAND()+RAND()+RAND()+RAND()+RAND()+RAND()+RAND()+RAND()+RAND())-6))-1)+Liquidity_30Y!E13)</x:f>
        <x:v>1223175.320736386</x:v>
      </x:c>
      <x:c r="E55" s="16" t="n">
        <x:f>MAX(0,D55*(1+EXP((LN(1+Assumptions!$C$60)-0.5*Assumptions!$C$61^2)+Assumptions!$C$61*((RAND()+RAND()+RAND()+RAND()+RAND()+RAND()+RAND()+RAND()+RAND()+RAND()+RAND()+RAND())-6))-1)+Liquidity_30Y!F13)</x:f>
        <x:v>1390640.285003293</x:v>
      </x:c>
      <x:c r="F55" s="16" t="n">
        <x:f>MAX(0,E55*(1+EXP((LN(1+Assumptions!$C$60)-0.5*Assumptions!$C$61^2)+Assumptions!$C$61*((RAND()+RAND()+RAND()+RAND()+RAND()+RAND()+RAND()+RAND()+RAND()+RAND()+RAND()+RAND())-6))-1)+Liquidity_30Y!G13)</x:f>
        <x:v>1210853.7714544276</x:v>
      </x:c>
      <x:c r="G55" s="16" t="n">
        <x:f>MAX(0,F55*(1+EXP((LN(1+Assumptions!$C$60)-0.5*Assumptions!$C$61^2)+Assumptions!$C$61*((RAND()+RAND()+RAND()+RAND()+RAND()+RAND()+RAND()+RAND()+RAND()+RAND()+RAND()+RAND())-6))-1)+Liquidity_30Y!H13)</x:f>
        <x:v>1565422.145494791</x:v>
      </x:c>
      <x:c r="H55" s="16" t="n">
        <x:f>MAX(0,G55*(1+EXP((LN(1+Assumptions!$C$60)-0.5*Assumptions!$C$61^2)+Assumptions!$C$61*((RAND()+RAND()+RAND()+RAND()+RAND()+RAND()+RAND()+RAND()+RAND()+RAND()+RAND()+RAND())-6))-1)+Liquidity_30Y!I13)</x:f>
        <x:v>1688659.5400525013</x:v>
      </x:c>
      <x:c r="I55" s="16" t="n">
        <x:f>MAX(0,H55*(1+EXP((LN(1+Assumptions!$C$60)-0.5*Assumptions!$C$61^2)+Assumptions!$C$61*((RAND()+RAND()+RAND()+RAND()+RAND()+RAND()+RAND()+RAND()+RAND()+RAND()+RAND()+RAND())-6))-1)+Liquidity_30Y!J13)</x:f>
        <x:v>1829962.6139020508</x:v>
      </x:c>
      <x:c r="J55" s="16" t="n">
        <x:f>MAX(0,I55*(1+EXP((LN(1+Assumptions!$C$60)-0.5*Assumptions!$C$61^2)+Assumptions!$C$61*((RAND()+RAND()+RAND()+RAND()+RAND()+RAND()+RAND()+RAND()+RAND()+RAND()+RAND()+RAND())-6))-1)+Liquidity_30Y!K13)</x:f>
        <x:v>1911159.7443387462</x:v>
      </x:c>
      <x:c r="K55" s="16" t="n">
        <x:f>MAX(0,J55*(1+EXP((LN(1+Assumptions!$C$60)-0.5*Assumptions!$C$61^2)+Assumptions!$C$61*((RAND()+RAND()+RAND()+RAND()+RAND()+RAND()+RAND()+RAND()+RAND()+RAND()+RAND()+RAND())-6))-1)+Liquidity_30Y!L13)</x:f>
        <x:v>1818427.1197409083</x:v>
      </x:c>
      <x:c r="L55" s="16" t="n">
        <x:f>MAX(0,K55*(1+EXP((LN(1+Assumptions!$C$60)-0.5*Assumptions!$C$61^2)+Assumptions!$C$61*((RAND()+RAND()+RAND()+RAND()+RAND()+RAND()+RAND()+RAND()+RAND()+RAND()+RAND()+RAND())-6))-1)+Liquidity_30Y!M13)</x:f>
        <x:v>1379965.7973656128</x:v>
      </x:c>
      <x:c r="M55" s="16" t="n">
        <x:f>MAX(0,L55*(1+EXP((LN(1+Assumptions!$C$60)-0.5*Assumptions!$C$61^2)+Assumptions!$C$61*((RAND()+RAND()+RAND()+RAND()+RAND()+RAND()+RAND()+RAND()+RAND()+RAND()+RAND()+RAND())-6))-1)+Liquidity_30Y!N13)</x:f>
        <x:v>1365650.2980307953</x:v>
      </x:c>
      <x:c r="N55" s="16" t="n">
        <x:f>MAX(0,M55*(1+EXP((LN(1+Assumptions!$C$60)-0.5*Assumptions!$C$61^2)+Assumptions!$C$61*((RAND()+RAND()+RAND()+RAND()+RAND()+RAND()+RAND()+RAND()+RAND()+RAND()+RAND()+RAND())-6))-1)+Liquidity_30Y!O13)</x:f>
        <x:v>1610010.9280574762</x:v>
      </x:c>
      <x:c r="O55" s="16" t="n">
        <x:f>MAX(0,N55*(1+EXP((LN(1+Assumptions!$C$60)-0.5*Assumptions!$C$61^2)+Assumptions!$C$61*((RAND()+RAND()+RAND()+RAND()+RAND()+RAND()+RAND()+RAND()+RAND()+RAND()+RAND()+RAND())-6))-1)+Liquidity_30Y!P13)</x:f>
        <x:v>1982886.9158300161</x:v>
      </x:c>
      <x:c r="P55" s="16" t="n">
        <x:f>MAX(0,O55*(1+EXP((LN(1+Assumptions!$C$60)-0.5*Assumptions!$C$61^2)+Assumptions!$C$61*((RAND()+RAND()+RAND()+RAND()+RAND()+RAND()+RAND()+RAND()+RAND()+RAND()+RAND()+RAND())-6))-1)+Liquidity_30Y!Q13)</x:f>
        <x:v>2900460.8968764422</x:v>
      </x:c>
      <x:c r="Q55" s="16" t="n">
        <x:f>MAX(0,P55*(1+EXP((LN(1+Assumptions!$C$60)-0.5*Assumptions!$C$61^2)+Assumptions!$C$61*((RAND()+RAND()+RAND()+RAND()+RAND()+RAND()+RAND()+RAND()+RAND()+RAND()+RAND()+RAND())-6))-1)+Liquidity_30Y!R13)</x:f>
        <x:v>2498279.4316575513</x:v>
      </x:c>
      <x:c r="R55" s="16" t="n">
        <x:f>MAX(0,Q55*(1+EXP((LN(1+Assumptions!$C$60)-0.5*Assumptions!$C$61^2)+Assumptions!$C$61*((RAND()+RAND()+RAND()+RAND()+RAND()+RAND()+RAND()+RAND()+RAND()+RAND()+RAND()+RAND())-6))-1)+Liquidity_30Y!S13)</x:f>
        <x:v>2437659.921889562</x:v>
      </x:c>
      <x:c r="S55" s="16" t="n">
        <x:f>MAX(0,R55*(1+EXP((LN(1+Assumptions!$C$60)-0.5*Assumptions!$C$61^2)+Assumptions!$C$61*((RAND()+RAND()+RAND()+RAND()+RAND()+RAND()+RAND()+RAND()+RAND()+RAND()+RAND()+RAND())-6))-1)+Liquidity_30Y!T13)</x:f>
        <x:v>3087682.189475929</x:v>
      </x:c>
      <x:c r="T55" s="16" t="n">
        <x:f>MAX(0,S55*(1+EXP((LN(1+Assumptions!$C$60)-0.5*Assumptions!$C$61^2)+Assumptions!$C$61*((RAND()+RAND()+RAND()+RAND()+RAND()+RAND()+RAND()+RAND()+RAND()+RAND()+RAND()+RAND())-6))-1)+Liquidity_30Y!U13)</x:f>
        <x:v>2610652.0181994713</x:v>
      </x:c>
      <x:c r="U55" s="16" t="n">
        <x:f>MAX(0,T55*(1+EXP((LN(1+Assumptions!$C$60)-0.5*Assumptions!$C$61^2)+Assumptions!$C$61*((RAND()+RAND()+RAND()+RAND()+RAND()+RAND()+RAND()+RAND()+RAND()+RAND()+RAND()+RAND())-6))-1)+Liquidity_30Y!V13)</x:f>
        <x:v>3224011.6890821997</x:v>
      </x:c>
      <x:c r="V55" s="16" t="n">
        <x:f>MAX(0,U55*(1+EXP((LN(1+Assumptions!$C$60)-0.5*Assumptions!$C$61^2)+Assumptions!$C$61*((RAND()+RAND()+RAND()+RAND()+RAND()+RAND()+RAND()+RAND()+RAND()+RAND()+RAND()+RAND())-6))-1)+Liquidity_30Y!W13)</x:f>
        <x:v>3619640.089777074</x:v>
      </x:c>
      <x:c r="W55" s="16" t="n">
        <x:f>MAX(0,V55*(1+EXP((LN(1+Assumptions!$C$60)-0.5*Assumptions!$C$61^2)+Assumptions!$C$61*((RAND()+RAND()+RAND()+RAND()+RAND()+RAND()+RAND()+RAND()+RAND()+RAND()+RAND()+RAND())-6))-1)+Liquidity_30Y!X13)</x:f>
        <x:v>3441162.8487416375</x:v>
      </x:c>
      <x:c r="X55" s="16" t="n">
        <x:f>MAX(0,W55*(1+EXP((LN(1+Assumptions!$C$60)-0.5*Assumptions!$C$61^2)+Assumptions!$C$61*((RAND()+RAND()+RAND()+RAND()+RAND()+RAND()+RAND()+RAND()+RAND()+RAND()+RAND()+RAND())-6))-1)+Liquidity_30Y!Y13)</x:f>
        <x:v>4004202.8064680127</x:v>
      </x:c>
      <x:c r="Y55" s="16" t="n">
        <x:f>MAX(0,X55*(1+EXP((LN(1+Assumptions!$C$60)-0.5*Assumptions!$C$61^2)+Assumptions!$C$61*((RAND()+RAND()+RAND()+RAND()+RAND()+RAND()+RAND()+RAND()+RAND()+RAND()+RAND()+RAND())-6))-1)+Liquidity_30Y!Z13)</x:f>
        <x:v>3422539.339705693</x:v>
      </x:c>
      <x:c r="Z55" s="16" t="n">
        <x:f>MAX(0,Y55*(1+EXP((LN(1+Assumptions!$C$60)-0.5*Assumptions!$C$61^2)+Assumptions!$C$61*((RAND()+RAND()+RAND()+RAND()+RAND()+RAND()+RAND()+RAND()+RAND()+RAND()+RAND()+RAND())-6))-1)+Liquidity_30Y!AA13)</x:f>
        <x:v>3023963.705921343</x:v>
      </x:c>
      <x:c r="AA55" s="16" t="n">
        <x:f>MAX(0,Z55*(1+EXP((LN(1+Assumptions!$C$60)-0.5*Assumptions!$C$61^2)+Assumptions!$C$61*((RAND()+RAND()+RAND()+RAND()+RAND()+RAND()+RAND()+RAND()+RAND()+RAND()+RAND()+RAND())-6))-1)+Liquidity_30Y!AB13)</x:f>
        <x:v>2935780.2105456362</x:v>
      </x:c>
      <x:c r="AB55" s="16" t="n">
        <x:f>MAX(0,AA55*(1+EXP((LN(1+Assumptions!$C$60)-0.5*Assumptions!$C$61^2)+Assumptions!$C$61*((RAND()+RAND()+RAND()+RAND()+RAND()+RAND()+RAND()+RAND()+RAND()+RAND()+RAND()+RAND())-6))-1)+Liquidity_30Y!AC13)</x:f>
        <x:v>2991782.722526724</x:v>
      </x:c>
      <x:c r="AC55" s="16" t="n">
        <x:f>MAX(0,AB55*(1+EXP((LN(1+Assumptions!$C$60)-0.5*Assumptions!$C$61^2)+Assumptions!$C$61*((RAND()+RAND()+RAND()+RAND()+RAND()+RAND()+RAND()+RAND()+RAND()+RAND()+RAND()+RAND())-6))-1)+Liquidity_30Y!AD13)</x:f>
        <x:v>3577369.240647385</x:v>
      </x:c>
      <x:c r="AD55" s="16" t="n">
        <x:f>MAX(0,AC55*(1+EXP((LN(1+Assumptions!$C$60)-0.5*Assumptions!$C$61^2)+Assumptions!$C$61*((RAND()+RAND()+RAND()+RAND()+RAND()+RAND()+RAND()+RAND()+RAND()+RAND()+RAND()+RAND())-6))-1)+Liquidity_30Y!AE13)</x:f>
        <x:v>3149822.831876899</x:v>
      </x:c>
      <x:c r="AE55" s="16" t="n">
        <x:f>MAX(0,AD55*(1+EXP((LN(1+Assumptions!$C$60)-0.5*Assumptions!$C$61^2)+Assumptions!$C$61*((RAND()+RAND()+RAND()+RAND()+RAND()+RAND()+RAND()+RAND()+RAND()+RAND()+RAND()+RAND())-6))-1)+Liquidity_30Y!AF13)</x:f>
        <x:v>2967970.0241425326</x:v>
      </x:c>
      <x:c r="AF55" s="16" t="n">
        <x:f>MAX(0,AE55*(1+EXP((LN(1+Assumptions!$C$60)-0.5*Assumptions!$C$61^2)+Assumptions!$C$61*((RAND()+RAND()+RAND()+RAND()+RAND()+RAND()+RAND()+RAND()+RAND()+RAND()+RAND()+RAND())-6))-1)+Liquidity_30Y!AG13)</x:f>
        <x:v>2891665.5540744634</x:v>
      </x:c>
    </x:row>
    <x:row r="56">
      <x:c r="A56" s="39">
        <x:v>52</x:v>
      </x:c>
      <x:c r="B56" s="16" t="n">
        <x:f>Liquidity_30Y!C14</x:f>
        <x:v>1029031.25</x:v>
      </x:c>
      <x:c r="C56" s="16" t="n">
        <x:f>MAX(0,B56*(1+EXP((LN(1+Assumptions!$C$60)-0.5*Assumptions!$C$61^2)+Assumptions!$C$61*((RAND()+RAND()+RAND()+RAND()+RAND()+RAND()+RAND()+RAND()+RAND()+RAND()+RAND()+RAND())-6))-1)+Liquidity_30Y!D13)</x:f>
        <x:v>1460712.3704039436</x:v>
      </x:c>
      <x:c r="D56" s="16" t="n">
        <x:f>MAX(0,C56*(1+EXP((LN(1+Assumptions!$C$60)-0.5*Assumptions!$C$61^2)+Assumptions!$C$61*((RAND()+RAND()+RAND()+RAND()+RAND()+RAND()+RAND()+RAND()+RAND()+RAND()+RAND()+RAND())-6))-1)+Liquidity_30Y!E13)</x:f>
        <x:v>1298802.5240273352</x:v>
      </x:c>
      <x:c r="E56" s="16" t="n">
        <x:f>MAX(0,D56*(1+EXP((LN(1+Assumptions!$C$60)-0.5*Assumptions!$C$61^2)+Assumptions!$C$61*((RAND()+RAND()+RAND()+RAND()+RAND()+RAND()+RAND()+RAND()+RAND()+RAND()+RAND()+RAND())-6))-1)+Liquidity_30Y!F13)</x:f>
        <x:v>1605392.3009479514</x:v>
      </x:c>
      <x:c r="F56" s="16" t="n">
        <x:f>MAX(0,E56*(1+EXP((LN(1+Assumptions!$C$60)-0.5*Assumptions!$C$61^2)+Assumptions!$C$61*((RAND()+RAND()+RAND()+RAND()+RAND()+RAND()+RAND()+RAND()+RAND()+RAND()+RAND()+RAND())-6))-1)+Liquidity_30Y!G13)</x:f>
        <x:v>1849440.9430134338</x:v>
      </x:c>
      <x:c r="G56" s="16" t="n">
        <x:f>MAX(0,F56*(1+EXP((LN(1+Assumptions!$C$60)-0.5*Assumptions!$C$61^2)+Assumptions!$C$61*((RAND()+RAND()+RAND()+RAND()+RAND()+RAND()+RAND()+RAND()+RAND()+RAND()+RAND()+RAND())-6))-1)+Liquidity_30Y!H13)</x:f>
        <x:v>1403159.1344272639</x:v>
      </x:c>
      <x:c r="H56" s="16" t="n">
        <x:f>MAX(0,G56*(1+EXP((LN(1+Assumptions!$C$60)-0.5*Assumptions!$C$61^2)+Assumptions!$C$61*((RAND()+RAND()+RAND()+RAND()+RAND()+RAND()+RAND()+RAND()+RAND()+RAND()+RAND()+RAND())-6))-1)+Liquidity_30Y!I13)</x:f>
        <x:v>1336650.0119537183</x:v>
      </x:c>
      <x:c r="I56" s="16" t="n">
        <x:f>MAX(0,H56*(1+EXP((LN(1+Assumptions!$C$60)-0.5*Assumptions!$C$61^2)+Assumptions!$C$61*((RAND()+RAND()+RAND()+RAND()+RAND()+RAND()+RAND()+RAND()+RAND()+RAND()+RAND()+RAND())-6))-1)+Liquidity_30Y!J13)</x:f>
        <x:v>2025089.767826979</x:v>
      </x:c>
      <x:c r="J56" s="16" t="n">
        <x:f>MAX(0,I56*(1+EXP((LN(1+Assumptions!$C$60)-0.5*Assumptions!$C$61^2)+Assumptions!$C$61*((RAND()+RAND()+RAND()+RAND()+RAND()+RAND()+RAND()+RAND()+RAND()+RAND()+RAND()+RAND())-6))-1)+Liquidity_30Y!K13)</x:f>
        <x:v>2071262.5096009863</x:v>
      </x:c>
      <x:c r="K56" s="16" t="n">
        <x:f>MAX(0,J56*(1+EXP((LN(1+Assumptions!$C$60)-0.5*Assumptions!$C$61^2)+Assumptions!$C$61*((RAND()+RAND()+RAND()+RAND()+RAND()+RAND()+RAND()+RAND()+RAND()+RAND()+RAND()+RAND())-6))-1)+Liquidity_30Y!L13)</x:f>
        <x:v>1965261.1649815743</x:v>
      </x:c>
      <x:c r="L56" s="16" t="n">
        <x:f>MAX(0,K56*(1+EXP((LN(1+Assumptions!$C$60)-0.5*Assumptions!$C$61^2)+Assumptions!$C$61*((RAND()+RAND()+RAND()+RAND()+RAND()+RAND()+RAND()+RAND()+RAND()+RAND()+RAND()+RAND())-6))-1)+Liquidity_30Y!M13)</x:f>
        <x:v>1867537.4110982213</x:v>
      </x:c>
      <x:c r="M56" s="16" t="n">
        <x:f>MAX(0,L56*(1+EXP((LN(1+Assumptions!$C$60)-0.5*Assumptions!$C$61^2)+Assumptions!$C$61*((RAND()+RAND()+RAND()+RAND()+RAND()+RAND()+RAND()+RAND()+RAND()+RAND()+RAND()+RAND())-6))-1)+Liquidity_30Y!N13)</x:f>
        <x:v>1260079.4122849144</x:v>
      </x:c>
      <x:c r="N56" s="16" t="n">
        <x:f>MAX(0,M56*(1+EXP((LN(1+Assumptions!$C$60)-0.5*Assumptions!$C$61^2)+Assumptions!$C$61*((RAND()+RAND()+RAND()+RAND()+RAND()+RAND()+RAND()+RAND()+RAND()+RAND()+RAND()+RAND())-6))-1)+Liquidity_30Y!O13)</x:f>
        <x:v>1297254.4987175788</x:v>
      </x:c>
      <x:c r="O56" s="16" t="n">
        <x:f>MAX(0,N56*(1+EXP((LN(1+Assumptions!$C$60)-0.5*Assumptions!$C$61^2)+Assumptions!$C$61*((RAND()+RAND()+RAND()+RAND()+RAND()+RAND()+RAND()+RAND()+RAND()+RAND()+RAND()+RAND())-6))-1)+Liquidity_30Y!P13)</x:f>
        <x:v>1346488.1468036352</x:v>
      </x:c>
      <x:c r="P56" s="16" t="n">
        <x:f>MAX(0,O56*(1+EXP((LN(1+Assumptions!$C$60)-0.5*Assumptions!$C$61^2)+Assumptions!$C$61*((RAND()+RAND()+RAND()+RAND()+RAND()+RAND()+RAND()+RAND()+RAND()+RAND()+RAND()+RAND())-6))-1)+Liquidity_30Y!Q13)</x:f>
        <x:v>1318149.716103323</x:v>
      </x:c>
      <x:c r="Q56" s="16" t="n">
        <x:f>MAX(0,P56*(1+EXP((LN(1+Assumptions!$C$60)-0.5*Assumptions!$C$61^2)+Assumptions!$C$61*((RAND()+RAND()+RAND()+RAND()+RAND()+RAND()+RAND()+RAND()+RAND()+RAND()+RAND()+RAND())-6))-1)+Liquidity_30Y!R13)</x:f>
        <x:v>1679535.5572818122</x:v>
      </x:c>
      <x:c r="R56" s="16" t="n">
        <x:f>MAX(0,Q56*(1+EXP((LN(1+Assumptions!$C$60)-0.5*Assumptions!$C$61^2)+Assumptions!$C$61*((RAND()+RAND()+RAND()+RAND()+RAND()+RAND()+RAND()+RAND()+RAND()+RAND()+RAND()+RAND())-6))-1)+Liquidity_30Y!S13)</x:f>
        <x:v>1885976.0235499078</x:v>
      </x:c>
      <x:c r="S56" s="16" t="n">
        <x:f>MAX(0,R56*(1+EXP((LN(1+Assumptions!$C$60)-0.5*Assumptions!$C$61^2)+Assumptions!$C$61*((RAND()+RAND()+RAND()+RAND()+RAND()+RAND()+RAND()+RAND()+RAND()+RAND()+RAND()+RAND())-6))-1)+Liquidity_30Y!T13)</x:f>
        <x:v>2117272.467021165</x:v>
      </x:c>
      <x:c r="T56" s="16" t="n">
        <x:f>MAX(0,S56*(1+EXP((LN(1+Assumptions!$C$60)-0.5*Assumptions!$C$61^2)+Assumptions!$C$61*((RAND()+RAND()+RAND()+RAND()+RAND()+RAND()+RAND()+RAND()+RAND()+RAND()+RAND()+RAND())-6))-1)+Liquidity_30Y!U13)</x:f>
        <x:v>1775045.0484810956</x:v>
      </x:c>
      <x:c r="U56" s="16" t="n">
        <x:f>MAX(0,T56*(1+EXP((LN(1+Assumptions!$C$60)-0.5*Assumptions!$C$61^2)+Assumptions!$C$61*((RAND()+RAND()+RAND()+RAND()+RAND()+RAND()+RAND()+RAND()+RAND()+RAND()+RAND()+RAND())-6))-1)+Liquidity_30Y!V13)</x:f>
        <x:v>2315376.2332563754</x:v>
      </x:c>
      <x:c r="V56" s="16" t="n">
        <x:f>MAX(0,U56*(1+EXP((LN(1+Assumptions!$C$60)-0.5*Assumptions!$C$61^2)+Assumptions!$C$61*((RAND()+RAND()+RAND()+RAND()+RAND()+RAND()+RAND()+RAND()+RAND()+RAND()+RAND()+RAND())-6))-1)+Liquidity_30Y!W13)</x:f>
        <x:v>2461894.3435780974</x:v>
      </x:c>
      <x:c r="W56" s="16" t="n">
        <x:f>MAX(0,V56*(1+EXP((LN(1+Assumptions!$C$60)-0.5*Assumptions!$C$61^2)+Assumptions!$C$61*((RAND()+RAND()+RAND()+RAND()+RAND()+RAND()+RAND()+RAND()+RAND()+RAND()+RAND()+RAND())-6))-1)+Liquidity_30Y!X13)</x:f>
        <x:v>2384168.605566602</x:v>
      </x:c>
      <x:c r="X56" s="16" t="n">
        <x:f>MAX(0,W56*(1+EXP((LN(1+Assumptions!$C$60)-0.5*Assumptions!$C$61^2)+Assumptions!$C$61*((RAND()+RAND()+RAND()+RAND()+RAND()+RAND()+RAND()+RAND()+RAND()+RAND()+RAND()+RAND())-6))-1)+Liquidity_30Y!Y13)</x:f>
        <x:v>2413419.3959282236</x:v>
      </x:c>
      <x:c r="Y56" s="16" t="n">
        <x:f>MAX(0,X56*(1+EXP((LN(1+Assumptions!$C$60)-0.5*Assumptions!$C$61^2)+Assumptions!$C$61*((RAND()+RAND()+RAND()+RAND()+RAND()+RAND()+RAND()+RAND()+RAND()+RAND()+RAND()+RAND())-6))-1)+Liquidity_30Y!Z13)</x:f>
        <x:v>3101890.9927781587</x:v>
      </x:c>
      <x:c r="Z56" s="16" t="n">
        <x:f>MAX(0,Y56*(1+EXP((LN(1+Assumptions!$C$60)-0.5*Assumptions!$C$61^2)+Assumptions!$C$61*((RAND()+RAND()+RAND()+RAND()+RAND()+RAND()+RAND()+RAND()+RAND()+RAND()+RAND()+RAND())-6))-1)+Liquidity_30Y!AA13)</x:f>
        <x:v>2921652.4028867166</x:v>
      </x:c>
      <x:c r="AA56" s="16" t="n">
        <x:f>MAX(0,Z56*(1+EXP((LN(1+Assumptions!$C$60)-0.5*Assumptions!$C$61^2)+Assumptions!$C$61*((RAND()+RAND()+RAND()+RAND()+RAND()+RAND()+RAND()+RAND()+RAND()+RAND()+RAND()+RAND())-6))-1)+Liquidity_30Y!AB13)</x:f>
        <x:v>2851858.4612785545</x:v>
      </x:c>
      <x:c r="AB56" s="16" t="n">
        <x:f>MAX(0,AA56*(1+EXP((LN(1+Assumptions!$C$60)-0.5*Assumptions!$C$61^2)+Assumptions!$C$61*((RAND()+RAND()+RAND()+RAND()+RAND()+RAND()+RAND()+RAND()+RAND()+RAND()+RAND()+RAND())-6))-1)+Liquidity_30Y!AC13)</x:f>
        <x:v>3633930.4405816966</x:v>
      </x:c>
      <x:c r="AC56" s="16" t="n">
        <x:f>MAX(0,AB56*(1+EXP((LN(1+Assumptions!$C$60)-0.5*Assumptions!$C$61^2)+Assumptions!$C$61*((RAND()+RAND()+RAND()+RAND()+RAND()+RAND()+RAND()+RAND()+RAND()+RAND()+RAND()+RAND())-6))-1)+Liquidity_30Y!AD13)</x:f>
        <x:v>4260474.1588718975</x:v>
      </x:c>
      <x:c r="AD56" s="16" t="n">
        <x:f>MAX(0,AC56*(1+EXP((LN(1+Assumptions!$C$60)-0.5*Assumptions!$C$61^2)+Assumptions!$C$61*((RAND()+RAND()+RAND()+RAND()+RAND()+RAND()+RAND()+RAND()+RAND()+RAND()+RAND()+RAND())-6))-1)+Liquidity_30Y!AE13)</x:f>
        <x:v>5600233.599815047</x:v>
      </x:c>
      <x:c r="AE56" s="16" t="n">
        <x:f>MAX(0,AD56*(1+EXP((LN(1+Assumptions!$C$60)-0.5*Assumptions!$C$61^2)+Assumptions!$C$61*((RAND()+RAND()+RAND()+RAND()+RAND()+RAND()+RAND()+RAND()+RAND()+RAND()+RAND()+RAND())-6))-1)+Liquidity_30Y!AF13)</x:f>
        <x:v>7131170.790729973</x:v>
      </x:c>
      <x:c r="AF56" s="16" t="n">
        <x:f>MAX(0,AE56*(1+EXP((LN(1+Assumptions!$C$60)-0.5*Assumptions!$C$61^2)+Assumptions!$C$61*((RAND()+RAND()+RAND()+RAND()+RAND()+RAND()+RAND()+RAND()+RAND()+RAND()+RAND()+RAND())-6))-1)+Liquidity_30Y!AG13)</x:f>
        <x:v>6785860.267559514</x:v>
      </x:c>
    </x:row>
    <x:row r="57">
      <x:c r="A57" s="39">
        <x:v>53</x:v>
      </x:c>
      <x:c r="B57" s="16" t="n">
        <x:f>Liquidity_30Y!C14</x:f>
        <x:v>1029031.25</x:v>
      </x:c>
      <x:c r="C57" s="16" t="n">
        <x:f>MAX(0,B57*(1+EXP((LN(1+Assumptions!$C$60)-0.5*Assumptions!$C$61^2)+Assumptions!$C$61*((RAND()+RAND()+RAND()+RAND()+RAND()+RAND()+RAND()+RAND()+RAND()+RAND()+RAND()+RAND())-6))-1)+Liquidity_30Y!D13)</x:f>
        <x:v>1269439.2765291245</x:v>
      </x:c>
      <x:c r="D57" s="16" t="n">
        <x:f>MAX(0,C57*(1+EXP((LN(1+Assumptions!$C$60)-0.5*Assumptions!$C$61^2)+Assumptions!$C$61*((RAND()+RAND()+RAND()+RAND()+RAND()+RAND()+RAND()+RAND()+RAND()+RAND()+RAND()+RAND())-6))-1)+Liquidity_30Y!E13)</x:f>
        <x:v>1452085.3621590983</x:v>
      </x:c>
      <x:c r="E57" s="16" t="n">
        <x:f>MAX(0,D57*(1+EXP((LN(1+Assumptions!$C$60)-0.5*Assumptions!$C$61^2)+Assumptions!$C$61*((RAND()+RAND()+RAND()+RAND()+RAND()+RAND()+RAND()+RAND()+RAND()+RAND()+RAND()+RAND())-6))-1)+Liquidity_30Y!F13)</x:f>
        <x:v>1393158.1830474497</x:v>
      </x:c>
      <x:c r="F57" s="16" t="n">
        <x:f>MAX(0,E57*(1+EXP((LN(1+Assumptions!$C$60)-0.5*Assumptions!$C$61^2)+Assumptions!$C$61*((RAND()+RAND()+RAND()+RAND()+RAND()+RAND()+RAND()+RAND()+RAND()+RAND()+RAND()+RAND())-6))-1)+Liquidity_30Y!G13)</x:f>
        <x:v>1654000.871147248</x:v>
      </x:c>
      <x:c r="G57" s="16" t="n">
        <x:f>MAX(0,F57*(1+EXP((LN(1+Assumptions!$C$60)-0.5*Assumptions!$C$61^2)+Assumptions!$C$61*((RAND()+RAND()+RAND()+RAND()+RAND()+RAND()+RAND()+RAND()+RAND()+RAND()+RAND()+RAND())-6))-1)+Liquidity_30Y!H13)</x:f>
        <x:v>1415476.5310973527</x:v>
      </x:c>
      <x:c r="H57" s="16" t="n">
        <x:f>MAX(0,G57*(1+EXP((LN(1+Assumptions!$C$60)-0.5*Assumptions!$C$61^2)+Assumptions!$C$61*((RAND()+RAND()+RAND()+RAND()+RAND()+RAND()+RAND()+RAND()+RAND()+RAND()+RAND()+RAND())-6))-1)+Liquidity_30Y!I13)</x:f>
        <x:v>1421731.1400007342</x:v>
      </x:c>
      <x:c r="I57" s="16" t="n">
        <x:f>MAX(0,H57*(1+EXP((LN(1+Assumptions!$C$60)-0.5*Assumptions!$C$61^2)+Assumptions!$C$61*((RAND()+RAND()+RAND()+RAND()+RAND()+RAND()+RAND()+RAND()+RAND()+RAND()+RAND()+RAND())-6))-1)+Liquidity_30Y!J13)</x:f>
        <x:v>1470953.4476507914</x:v>
      </x:c>
      <x:c r="J57" s="16" t="n">
        <x:f>MAX(0,I57*(1+EXP((LN(1+Assumptions!$C$60)-0.5*Assumptions!$C$61^2)+Assumptions!$C$61*((RAND()+RAND()+RAND()+RAND()+RAND()+RAND()+RAND()+RAND()+RAND()+RAND()+RAND()+RAND())-6))-1)+Liquidity_30Y!K13)</x:f>
        <x:v>1598826.8518351237</x:v>
      </x:c>
      <x:c r="K57" s="16" t="n">
        <x:f>MAX(0,J57*(1+EXP((LN(1+Assumptions!$C$60)-0.5*Assumptions!$C$61^2)+Assumptions!$C$61*((RAND()+RAND()+RAND()+RAND()+RAND()+RAND()+RAND()+RAND()+RAND()+RAND()+RAND()+RAND())-6))-1)+Liquidity_30Y!L13)</x:f>
        <x:v>1784050.316705295</x:v>
      </x:c>
      <x:c r="L57" s="16" t="n">
        <x:f>MAX(0,K57*(1+EXP((LN(1+Assumptions!$C$60)-0.5*Assumptions!$C$61^2)+Assumptions!$C$61*((RAND()+RAND()+RAND()+RAND()+RAND()+RAND()+RAND()+RAND()+RAND()+RAND()+RAND()+RAND())-6))-1)+Liquidity_30Y!M13)</x:f>
        <x:v>1681938.7457249868</x:v>
      </x:c>
      <x:c r="M57" s="16" t="n">
        <x:f>MAX(0,L57*(1+EXP((LN(1+Assumptions!$C$60)-0.5*Assumptions!$C$61^2)+Assumptions!$C$61*((RAND()+RAND()+RAND()+RAND()+RAND()+RAND()+RAND()+RAND()+RAND()+RAND()+RAND()+RAND())-6))-1)+Liquidity_30Y!N13)</x:f>
        <x:v>1547844.8454131735</x:v>
      </x:c>
      <x:c r="N57" s="16" t="n">
        <x:f>MAX(0,M57*(1+EXP((LN(1+Assumptions!$C$60)-0.5*Assumptions!$C$61^2)+Assumptions!$C$61*((RAND()+RAND()+RAND()+RAND()+RAND()+RAND()+RAND()+RAND()+RAND()+RAND()+RAND()+RAND())-6))-1)+Liquidity_30Y!O13)</x:f>
        <x:v>1436192.9379645134</x:v>
      </x:c>
      <x:c r="O57" s="16" t="n">
        <x:f>MAX(0,N57*(1+EXP((LN(1+Assumptions!$C$60)-0.5*Assumptions!$C$61^2)+Assumptions!$C$61*((RAND()+RAND()+RAND()+RAND()+RAND()+RAND()+RAND()+RAND()+RAND()+RAND()+RAND()+RAND())-6))-1)+Liquidity_30Y!P13)</x:f>
        <x:v>1427186.1500155355</x:v>
      </x:c>
      <x:c r="P57" s="16" t="n">
        <x:f>MAX(0,O57*(1+EXP((LN(1+Assumptions!$C$60)-0.5*Assumptions!$C$61^2)+Assumptions!$C$61*((RAND()+RAND()+RAND()+RAND()+RAND()+RAND()+RAND()+RAND()+RAND()+RAND()+RAND()+RAND())-6))-1)+Liquidity_30Y!Q13)</x:f>
        <x:v>1496453.646298782</x:v>
      </x:c>
      <x:c r="Q57" s="16" t="n">
        <x:f>MAX(0,P57*(1+EXP((LN(1+Assumptions!$C$60)-0.5*Assumptions!$C$61^2)+Assumptions!$C$61*((RAND()+RAND()+RAND()+RAND()+RAND()+RAND()+RAND()+RAND()+RAND()+RAND()+RAND()+RAND())-6))-1)+Liquidity_30Y!R13)</x:f>
        <x:v>1377164.8944665357</x:v>
      </x:c>
      <x:c r="R57" s="16" t="n">
        <x:f>MAX(0,Q57*(1+EXP((LN(1+Assumptions!$C$60)-0.5*Assumptions!$C$61^2)+Assumptions!$C$61*((RAND()+RAND()+RAND()+RAND()+RAND()+RAND()+RAND()+RAND()+RAND()+RAND()+RAND()+RAND())-6))-1)+Liquidity_30Y!S13)</x:f>
        <x:v>1549229.4228148744</x:v>
      </x:c>
      <x:c r="S57" s="16" t="n">
        <x:f>MAX(0,R57*(1+EXP((LN(1+Assumptions!$C$60)-0.5*Assumptions!$C$61^2)+Assumptions!$C$61*((RAND()+RAND()+RAND()+RAND()+RAND()+RAND()+RAND()+RAND()+RAND()+RAND()+RAND()+RAND())-6))-1)+Liquidity_30Y!T13)</x:f>
        <x:v>1187150.785992767</x:v>
      </x:c>
      <x:c r="T57" s="16" t="n">
        <x:f>MAX(0,S57*(1+EXP((LN(1+Assumptions!$C$60)-0.5*Assumptions!$C$61^2)+Assumptions!$C$61*((RAND()+RAND()+RAND()+RAND()+RAND()+RAND()+RAND()+RAND()+RAND()+RAND()+RAND()+RAND())-6))-1)+Liquidity_30Y!U13)</x:f>
        <x:v>1278708.0396535862</x:v>
      </x:c>
      <x:c r="U57" s="16" t="n">
        <x:f>MAX(0,T57*(1+EXP((LN(1+Assumptions!$C$60)-0.5*Assumptions!$C$61^2)+Assumptions!$C$61*((RAND()+RAND()+RAND()+RAND()+RAND()+RAND()+RAND()+RAND()+RAND()+RAND()+RAND()+RAND())-6))-1)+Liquidity_30Y!V13)</x:f>
        <x:v>1187509.6560457733</x:v>
      </x:c>
      <x:c r="V57" s="16" t="n">
        <x:f>MAX(0,U57*(1+EXP((LN(1+Assumptions!$C$60)-0.5*Assumptions!$C$61^2)+Assumptions!$C$61*((RAND()+RAND()+RAND()+RAND()+RAND()+RAND()+RAND()+RAND()+RAND()+RAND()+RAND()+RAND())-6))-1)+Liquidity_30Y!W13)</x:f>
        <x:v>1379545.8097464722</x:v>
      </x:c>
      <x:c r="W57" s="16" t="n">
        <x:f>MAX(0,V57*(1+EXP((LN(1+Assumptions!$C$60)-0.5*Assumptions!$C$61^2)+Assumptions!$C$61*((RAND()+RAND()+RAND()+RAND()+RAND()+RAND()+RAND()+RAND()+RAND()+RAND()+RAND()+RAND())-6))-1)+Liquidity_30Y!X13)</x:f>
        <x:v>1496121.410881427</x:v>
      </x:c>
      <x:c r="X57" s="16" t="n">
        <x:f>MAX(0,W57*(1+EXP((LN(1+Assumptions!$C$60)-0.5*Assumptions!$C$61^2)+Assumptions!$C$61*((RAND()+RAND()+RAND()+RAND()+RAND()+RAND()+RAND()+RAND()+RAND()+RAND()+RAND()+RAND())-6))-1)+Liquidity_30Y!Y13)</x:f>
        <x:v>1224054.9336916283</x:v>
      </x:c>
      <x:c r="Y57" s="16" t="n">
        <x:f>MAX(0,X57*(1+EXP((LN(1+Assumptions!$C$60)-0.5*Assumptions!$C$61^2)+Assumptions!$C$61*((RAND()+RAND()+RAND()+RAND()+RAND()+RAND()+RAND()+RAND()+RAND()+RAND()+RAND()+RAND())-6))-1)+Liquidity_30Y!Z13)</x:f>
        <x:v>1557430.3395012168</x:v>
      </x:c>
      <x:c r="Z57" s="16" t="n">
        <x:f>MAX(0,Y57*(1+EXP((LN(1+Assumptions!$C$60)-0.5*Assumptions!$C$61^2)+Assumptions!$C$61*((RAND()+RAND()+RAND()+RAND()+RAND()+RAND()+RAND()+RAND()+RAND()+RAND()+RAND()+RAND())-6))-1)+Liquidity_30Y!AA13)</x:f>
        <x:v>1324611.34610687</x:v>
      </x:c>
      <x:c r="AA57" s="16" t="n">
        <x:f>MAX(0,Z57*(1+EXP((LN(1+Assumptions!$C$60)-0.5*Assumptions!$C$61^2)+Assumptions!$C$61*((RAND()+RAND()+RAND()+RAND()+RAND()+RAND()+RAND()+RAND()+RAND()+RAND()+RAND()+RAND())-6))-1)+Liquidity_30Y!AB13)</x:f>
        <x:v>1407824.9960949998</x:v>
      </x:c>
      <x:c r="AB57" s="16" t="n">
        <x:f>MAX(0,AA57*(1+EXP((LN(1+Assumptions!$C$60)-0.5*Assumptions!$C$61^2)+Assumptions!$C$61*((RAND()+RAND()+RAND()+RAND()+RAND()+RAND()+RAND()+RAND()+RAND()+RAND()+RAND()+RAND())-6))-1)+Liquidity_30Y!AC13)</x:f>
        <x:v>1182786.5380540038</x:v>
      </x:c>
      <x:c r="AC57" s="16" t="n">
        <x:f>MAX(0,AB57*(1+EXP((LN(1+Assumptions!$C$60)-0.5*Assumptions!$C$61^2)+Assumptions!$C$61*((RAND()+RAND()+RAND()+RAND()+RAND()+RAND()+RAND()+RAND()+RAND()+RAND()+RAND()+RAND())-6))-1)+Liquidity_30Y!AD13)</x:f>
        <x:v>1126426.972438183</x:v>
      </x:c>
      <x:c r="AD57" s="16" t="n">
        <x:f>MAX(0,AC57*(1+EXP((LN(1+Assumptions!$C$60)-0.5*Assumptions!$C$61^2)+Assumptions!$C$61*((RAND()+RAND()+RAND()+RAND()+RAND()+RAND()+RAND()+RAND()+RAND()+RAND()+RAND()+RAND())-6))-1)+Liquidity_30Y!AE13)</x:f>
        <x:v>1425082.3223554357</x:v>
      </x:c>
      <x:c r="AE57" s="16" t="n">
        <x:f>MAX(0,AD57*(1+EXP((LN(1+Assumptions!$C$60)-0.5*Assumptions!$C$61^2)+Assumptions!$C$61*((RAND()+RAND()+RAND()+RAND()+RAND()+RAND()+RAND()+RAND()+RAND()+RAND()+RAND()+RAND())-6))-1)+Liquidity_30Y!AF13)</x:f>
        <x:v>1243762.688515365</x:v>
      </x:c>
      <x:c r="AF57" s="16" t="n">
        <x:f>MAX(0,AE57*(1+EXP((LN(1+Assumptions!$C$60)-0.5*Assumptions!$C$61^2)+Assumptions!$C$61*((RAND()+RAND()+RAND()+RAND()+RAND()+RAND()+RAND()+RAND()+RAND()+RAND()+RAND()+RAND())-6))-1)+Liquidity_30Y!AG13)</x:f>
        <x:v>1752916.1214405503</x:v>
      </x:c>
    </x:row>
    <x:row r="58">
      <x:c r="A58" s="39">
        <x:v>54</x:v>
      </x:c>
      <x:c r="B58" s="16" t="n">
        <x:f>Liquidity_30Y!C14</x:f>
        <x:v>1029031.25</x:v>
      </x:c>
      <x:c r="C58" s="16" t="n">
        <x:f>MAX(0,B58*(1+EXP((LN(1+Assumptions!$C$60)-0.5*Assumptions!$C$61^2)+Assumptions!$C$61*((RAND()+RAND()+RAND()+RAND()+RAND()+RAND()+RAND()+RAND()+RAND()+RAND()+RAND()+RAND())-6))-1)+Liquidity_30Y!D13)</x:f>
        <x:v>1515263.3018599572</x:v>
      </x:c>
      <x:c r="D58" s="16" t="n">
        <x:f>MAX(0,C58*(1+EXP((LN(1+Assumptions!$C$60)-0.5*Assumptions!$C$61^2)+Assumptions!$C$61*((RAND()+RAND()+RAND()+RAND()+RAND()+RAND()+RAND()+RAND()+RAND()+RAND()+RAND()+RAND())-6))-1)+Liquidity_30Y!E13)</x:f>
        <x:v>1664651.6339426062</x:v>
      </x:c>
      <x:c r="E58" s="16" t="n">
        <x:f>MAX(0,D58*(1+EXP((LN(1+Assumptions!$C$60)-0.5*Assumptions!$C$61^2)+Assumptions!$C$61*((RAND()+RAND()+RAND()+RAND()+RAND()+RAND()+RAND()+RAND()+RAND()+RAND()+RAND()+RAND())-6))-1)+Liquidity_30Y!F13)</x:f>
        <x:v>1559036.2425437982</x:v>
      </x:c>
      <x:c r="F58" s="16" t="n">
        <x:f>MAX(0,E58*(1+EXP((LN(1+Assumptions!$C$60)-0.5*Assumptions!$C$61^2)+Assumptions!$C$61*((RAND()+RAND()+RAND()+RAND()+RAND()+RAND()+RAND()+RAND()+RAND()+RAND()+RAND()+RAND())-6))-1)+Liquidity_30Y!G13)</x:f>
        <x:v>2139293.8472195235</x:v>
      </x:c>
      <x:c r="G58" s="16" t="n">
        <x:f>MAX(0,F58*(1+EXP((LN(1+Assumptions!$C$60)-0.5*Assumptions!$C$61^2)+Assumptions!$C$61*((RAND()+RAND()+RAND()+RAND()+RAND()+RAND()+RAND()+RAND()+RAND()+RAND()+RAND()+RAND())-6))-1)+Liquidity_30Y!H13)</x:f>
        <x:v>2780531.5400810014</x:v>
      </x:c>
      <x:c r="H58" s="16" t="n">
        <x:f>MAX(0,G58*(1+EXP((LN(1+Assumptions!$C$60)-0.5*Assumptions!$C$61^2)+Assumptions!$C$61*((RAND()+RAND()+RAND()+RAND()+RAND()+RAND()+RAND()+RAND()+RAND()+RAND()+RAND()+RAND())-6))-1)+Liquidity_30Y!I13)</x:f>
        <x:v>2963477.1962344535</x:v>
      </x:c>
      <x:c r="I58" s="16" t="n">
        <x:f>MAX(0,H58*(1+EXP((LN(1+Assumptions!$C$60)-0.5*Assumptions!$C$61^2)+Assumptions!$C$61*((RAND()+RAND()+RAND()+RAND()+RAND()+RAND()+RAND()+RAND()+RAND()+RAND()+RAND()+RAND())-6))-1)+Liquidity_30Y!J13)</x:f>
        <x:v>2960365.3603560585</x:v>
      </x:c>
      <x:c r="J58" s="16" t="n">
        <x:f>MAX(0,I58*(1+EXP((LN(1+Assumptions!$C$60)-0.5*Assumptions!$C$61^2)+Assumptions!$C$61*((RAND()+RAND()+RAND()+RAND()+RAND()+RAND()+RAND()+RAND()+RAND()+RAND()+RAND()+RAND())-6))-1)+Liquidity_30Y!K13)</x:f>
        <x:v>3364594.592165646</x:v>
      </x:c>
      <x:c r="K58" s="16" t="n">
        <x:f>MAX(0,J58*(1+EXP((LN(1+Assumptions!$C$60)-0.5*Assumptions!$C$61^2)+Assumptions!$C$61*((RAND()+RAND()+RAND()+RAND()+RAND()+RAND()+RAND()+RAND()+RAND()+RAND()+RAND()+RAND())-6))-1)+Liquidity_30Y!L13)</x:f>
        <x:v>3573190.7482918585</x:v>
      </x:c>
      <x:c r="L58" s="16" t="n">
        <x:f>MAX(0,K58*(1+EXP((LN(1+Assumptions!$C$60)-0.5*Assumptions!$C$61^2)+Assumptions!$C$61*((RAND()+RAND()+RAND()+RAND()+RAND()+RAND()+RAND()+RAND()+RAND()+RAND()+RAND()+RAND())-6))-1)+Liquidity_30Y!M13)</x:f>
        <x:v>4265816.686956312</x:v>
      </x:c>
      <x:c r="M58" s="16" t="n">
        <x:f>MAX(0,L58*(1+EXP((LN(1+Assumptions!$C$60)-0.5*Assumptions!$C$61^2)+Assumptions!$C$61*((RAND()+RAND()+RAND()+RAND()+RAND()+RAND()+RAND()+RAND()+RAND()+RAND()+RAND()+RAND())-6))-1)+Liquidity_30Y!N13)</x:f>
        <x:v>5066365.049881671</x:v>
      </x:c>
      <x:c r="N58" s="16" t="n">
        <x:f>MAX(0,M58*(1+EXP((LN(1+Assumptions!$C$60)-0.5*Assumptions!$C$61^2)+Assumptions!$C$61*((RAND()+RAND()+RAND()+RAND()+RAND()+RAND()+RAND()+RAND()+RAND()+RAND()+RAND()+RAND())-6))-1)+Liquidity_30Y!O13)</x:f>
        <x:v>5837352.603896292</x:v>
      </x:c>
      <x:c r="O58" s="16" t="n">
        <x:f>MAX(0,N58*(1+EXP((LN(1+Assumptions!$C$60)-0.5*Assumptions!$C$61^2)+Assumptions!$C$61*((RAND()+RAND()+RAND()+RAND()+RAND()+RAND()+RAND()+RAND()+RAND()+RAND()+RAND()+RAND())-6))-1)+Liquidity_30Y!P13)</x:f>
        <x:v>6929955.755135793</x:v>
      </x:c>
      <x:c r="P58" s="16" t="n">
        <x:f>MAX(0,O58*(1+EXP((LN(1+Assumptions!$C$60)-0.5*Assumptions!$C$61^2)+Assumptions!$C$61*((RAND()+RAND()+RAND()+RAND()+RAND()+RAND()+RAND()+RAND()+RAND()+RAND()+RAND()+RAND())-6))-1)+Liquidity_30Y!Q13)</x:f>
        <x:v>6981183.1482309075</x:v>
      </x:c>
      <x:c r="Q58" s="16" t="n">
        <x:f>MAX(0,P58*(1+EXP((LN(1+Assumptions!$C$60)-0.5*Assumptions!$C$61^2)+Assumptions!$C$61*((RAND()+RAND()+RAND()+RAND()+RAND()+RAND()+RAND()+RAND()+RAND()+RAND()+RAND()+RAND())-6))-1)+Liquidity_30Y!R13)</x:f>
        <x:v>7434583.653332096</x:v>
      </x:c>
      <x:c r="R58" s="16" t="n">
        <x:f>MAX(0,Q58*(1+EXP((LN(1+Assumptions!$C$60)-0.5*Assumptions!$C$61^2)+Assumptions!$C$61*((RAND()+RAND()+RAND()+RAND()+RAND()+RAND()+RAND()+RAND()+RAND()+RAND()+RAND()+RAND())-6))-1)+Liquidity_30Y!S13)</x:f>
        <x:v>9039657.918051634</x:v>
      </x:c>
      <x:c r="S58" s="16" t="n">
        <x:f>MAX(0,R58*(1+EXP((LN(1+Assumptions!$C$60)-0.5*Assumptions!$C$61^2)+Assumptions!$C$61*((RAND()+RAND()+RAND()+RAND()+RAND()+RAND()+RAND()+RAND()+RAND()+RAND()+RAND()+RAND())-6))-1)+Liquidity_30Y!T13)</x:f>
        <x:v>10088143.469526937</x:v>
      </x:c>
      <x:c r="T58" s="16" t="n">
        <x:f>MAX(0,S58*(1+EXP((LN(1+Assumptions!$C$60)-0.5*Assumptions!$C$61^2)+Assumptions!$C$61*((RAND()+RAND()+RAND()+RAND()+RAND()+RAND()+RAND()+RAND()+RAND()+RAND()+RAND()+RAND())-6))-1)+Liquidity_30Y!U13)</x:f>
        <x:v>11044129.902197585</x:v>
      </x:c>
      <x:c r="U58" s="16" t="n">
        <x:f>MAX(0,T58*(1+EXP((LN(1+Assumptions!$C$60)-0.5*Assumptions!$C$61^2)+Assumptions!$C$61*((RAND()+RAND()+RAND()+RAND()+RAND()+RAND()+RAND()+RAND()+RAND()+RAND()+RAND()+RAND())-6))-1)+Liquidity_30Y!V13)</x:f>
        <x:v>11560773.278504407</x:v>
      </x:c>
      <x:c r="V58" s="16" t="n">
        <x:f>MAX(0,U58*(1+EXP((LN(1+Assumptions!$C$60)-0.5*Assumptions!$C$61^2)+Assumptions!$C$61*((RAND()+RAND()+RAND()+RAND()+RAND()+RAND()+RAND()+RAND()+RAND()+RAND()+RAND()+RAND())-6))-1)+Liquidity_30Y!W13)</x:f>
        <x:v>9918268.92493898</x:v>
      </x:c>
      <x:c r="W58" s="16" t="n">
        <x:f>MAX(0,V58*(1+EXP((LN(1+Assumptions!$C$60)-0.5*Assumptions!$C$61^2)+Assumptions!$C$61*((RAND()+RAND()+RAND()+RAND()+RAND()+RAND()+RAND()+RAND()+RAND()+RAND()+RAND()+RAND())-6))-1)+Liquidity_30Y!X13)</x:f>
        <x:v>10492237.580503492</x:v>
      </x:c>
      <x:c r="X58" s="16" t="n">
        <x:f>MAX(0,W58*(1+EXP((LN(1+Assumptions!$C$60)-0.5*Assumptions!$C$61^2)+Assumptions!$C$61*((RAND()+RAND()+RAND()+RAND()+RAND()+RAND()+RAND()+RAND()+RAND()+RAND()+RAND()+RAND())-6))-1)+Liquidity_30Y!Y13)</x:f>
        <x:v>11865406.252948673</x:v>
      </x:c>
      <x:c r="Y58" s="16" t="n">
        <x:f>MAX(0,X58*(1+EXP((LN(1+Assumptions!$C$60)-0.5*Assumptions!$C$61^2)+Assumptions!$C$61*((RAND()+RAND()+RAND()+RAND()+RAND()+RAND()+RAND()+RAND()+RAND()+RAND()+RAND()+RAND())-6))-1)+Liquidity_30Y!Z13)</x:f>
        <x:v>11054272.41430203</x:v>
      </x:c>
      <x:c r="Z58" s="16" t="n">
        <x:f>MAX(0,Y58*(1+EXP((LN(1+Assumptions!$C$60)-0.5*Assumptions!$C$61^2)+Assumptions!$C$61*((RAND()+RAND()+RAND()+RAND()+RAND()+RAND()+RAND()+RAND()+RAND()+RAND()+RAND()+RAND())-6))-1)+Liquidity_30Y!AA13)</x:f>
        <x:v>11886304.399078453</x:v>
      </x:c>
      <x:c r="AA58" s="16" t="n">
        <x:f>MAX(0,Z58*(1+EXP((LN(1+Assumptions!$C$60)-0.5*Assumptions!$C$61^2)+Assumptions!$C$61*((RAND()+RAND()+RAND()+RAND()+RAND()+RAND()+RAND()+RAND()+RAND()+RAND()+RAND()+RAND())-6))-1)+Liquidity_30Y!AB13)</x:f>
        <x:v>11586431.928412782</x:v>
      </x:c>
      <x:c r="AB58" s="16" t="n">
        <x:f>MAX(0,AA58*(1+EXP((LN(1+Assumptions!$C$60)-0.5*Assumptions!$C$61^2)+Assumptions!$C$61*((RAND()+RAND()+RAND()+RAND()+RAND()+RAND()+RAND()+RAND()+RAND()+RAND()+RAND()+RAND())-6))-1)+Liquidity_30Y!AC13)</x:f>
        <x:v>11137715.341694439</x:v>
      </x:c>
      <x:c r="AC58" s="16" t="n">
        <x:f>MAX(0,AB58*(1+EXP((LN(1+Assumptions!$C$60)-0.5*Assumptions!$C$61^2)+Assumptions!$C$61*((RAND()+RAND()+RAND()+RAND()+RAND()+RAND()+RAND()+RAND()+RAND()+RAND()+RAND()+RAND())-6))-1)+Liquidity_30Y!AD13)</x:f>
        <x:v>12928630.159009064</x:v>
      </x:c>
      <x:c r="AD58" s="16" t="n">
        <x:f>MAX(0,AC58*(1+EXP((LN(1+Assumptions!$C$60)-0.5*Assumptions!$C$61^2)+Assumptions!$C$61*((RAND()+RAND()+RAND()+RAND()+RAND()+RAND()+RAND()+RAND()+RAND()+RAND()+RAND()+RAND())-6))-1)+Liquidity_30Y!AE13)</x:f>
        <x:v>12739232.331753373</x:v>
      </x:c>
      <x:c r="AE58" s="16" t="n">
        <x:f>MAX(0,AD58*(1+EXP((LN(1+Assumptions!$C$60)-0.5*Assumptions!$C$61^2)+Assumptions!$C$61*((RAND()+RAND()+RAND()+RAND()+RAND()+RAND()+RAND()+RAND()+RAND()+RAND()+RAND()+RAND())-6))-1)+Liquidity_30Y!AF13)</x:f>
        <x:v>12729837.916518992</x:v>
      </x:c>
      <x:c r="AF58" s="16" t="n">
        <x:f>MAX(0,AE58*(1+EXP((LN(1+Assumptions!$C$60)-0.5*Assumptions!$C$61^2)+Assumptions!$C$61*((RAND()+RAND()+RAND()+RAND()+RAND()+RAND()+RAND()+RAND()+RAND()+RAND()+RAND()+RAND())-6))-1)+Liquidity_30Y!AG13)</x:f>
        <x:v>14043379.822160833</x:v>
      </x:c>
    </x:row>
    <x:row r="59">
      <x:c r="A59" s="39">
        <x:v>55</x:v>
      </x:c>
      <x:c r="B59" s="16" t="n">
        <x:f>Liquidity_30Y!C14</x:f>
        <x:v>1029031.25</x:v>
      </x:c>
      <x:c r="C59" s="16" t="n">
        <x:f>MAX(0,B59*(1+EXP((LN(1+Assumptions!$C$60)-0.5*Assumptions!$C$61^2)+Assumptions!$C$61*((RAND()+RAND()+RAND()+RAND()+RAND()+RAND()+RAND()+RAND()+RAND()+RAND()+RAND()+RAND())-6))-1)+Liquidity_30Y!D13)</x:f>
        <x:v>1205680.8209978868</x:v>
      </x:c>
      <x:c r="D59" s="16" t="n">
        <x:f>MAX(0,C59*(1+EXP((LN(1+Assumptions!$C$60)-0.5*Assumptions!$C$61^2)+Assumptions!$C$61*((RAND()+RAND()+RAND()+RAND()+RAND()+RAND()+RAND()+RAND()+RAND()+RAND()+RAND()+RAND())-6))-1)+Liquidity_30Y!E13)</x:f>
        <x:v>1363079.5930238697</x:v>
      </x:c>
      <x:c r="E59" s="16" t="n">
        <x:f>MAX(0,D59*(1+EXP((LN(1+Assumptions!$C$60)-0.5*Assumptions!$C$61^2)+Assumptions!$C$61*((RAND()+RAND()+RAND()+RAND()+RAND()+RAND()+RAND()+RAND()+RAND()+RAND()+RAND()+RAND())-6))-1)+Liquidity_30Y!F13)</x:f>
        <x:v>1263803.3166011418</x:v>
      </x:c>
      <x:c r="F59" s="16" t="n">
        <x:f>MAX(0,E59*(1+EXP((LN(1+Assumptions!$C$60)-0.5*Assumptions!$C$61^2)+Assumptions!$C$61*((RAND()+RAND()+RAND()+RAND()+RAND()+RAND()+RAND()+RAND()+RAND()+RAND()+RAND()+RAND())-6))-1)+Liquidity_30Y!G13)</x:f>
        <x:v>1308587.0683346244</x:v>
      </x:c>
      <x:c r="G59" s="16" t="n">
        <x:f>MAX(0,F59*(1+EXP((LN(1+Assumptions!$C$60)-0.5*Assumptions!$C$61^2)+Assumptions!$C$61*((RAND()+RAND()+RAND()+RAND()+RAND()+RAND()+RAND()+RAND()+RAND()+RAND()+RAND()+RAND())-6))-1)+Liquidity_30Y!H13)</x:f>
        <x:v>1086899.2990453641</x:v>
      </x:c>
      <x:c r="H59" s="16" t="n">
        <x:f>MAX(0,G59*(1+EXP((LN(1+Assumptions!$C$60)-0.5*Assumptions!$C$61^2)+Assumptions!$C$61*((RAND()+RAND()+RAND()+RAND()+RAND()+RAND()+RAND()+RAND()+RAND()+RAND()+RAND()+RAND())-6))-1)+Liquidity_30Y!I13)</x:f>
        <x:v>1456672.2311022528</x:v>
      </x:c>
      <x:c r="I59" s="16" t="n">
        <x:f>MAX(0,H59*(1+EXP((LN(1+Assumptions!$C$60)-0.5*Assumptions!$C$61^2)+Assumptions!$C$61*((RAND()+RAND()+RAND()+RAND()+RAND()+RAND()+RAND()+RAND()+RAND()+RAND()+RAND()+RAND())-6))-1)+Liquidity_30Y!J13)</x:f>
        <x:v>1691066.1010807727</x:v>
      </x:c>
      <x:c r="J59" s="16" t="n">
        <x:f>MAX(0,I59*(1+EXP((LN(1+Assumptions!$C$60)-0.5*Assumptions!$C$61^2)+Assumptions!$C$61*((RAND()+RAND()+RAND()+RAND()+RAND()+RAND()+RAND()+RAND()+RAND()+RAND()+RAND()+RAND())-6))-1)+Liquidity_30Y!K13)</x:f>
        <x:v>1679924.7560798866</x:v>
      </x:c>
      <x:c r="K59" s="16" t="n">
        <x:f>MAX(0,J59*(1+EXP((LN(1+Assumptions!$C$60)-0.5*Assumptions!$C$61^2)+Assumptions!$C$61*((RAND()+RAND()+RAND()+RAND()+RAND()+RAND()+RAND()+RAND()+RAND()+RAND()+RAND()+RAND())-6))-1)+Liquidity_30Y!L13)</x:f>
        <x:v>1605669.597515241</x:v>
      </x:c>
      <x:c r="L59" s="16" t="n">
        <x:f>MAX(0,K59*(1+EXP((LN(1+Assumptions!$C$60)-0.5*Assumptions!$C$61^2)+Assumptions!$C$61*((RAND()+RAND()+RAND()+RAND()+RAND()+RAND()+RAND()+RAND()+RAND()+RAND()+RAND()+RAND())-6))-1)+Liquidity_30Y!M13)</x:f>
        <x:v>1503506.222732309</x:v>
      </x:c>
      <x:c r="M59" s="16" t="n">
        <x:f>MAX(0,L59*(1+EXP((LN(1+Assumptions!$C$60)-0.5*Assumptions!$C$61^2)+Assumptions!$C$61*((RAND()+RAND()+RAND()+RAND()+RAND()+RAND()+RAND()+RAND()+RAND()+RAND()+RAND()+RAND())-6))-1)+Liquidity_30Y!N13)</x:f>
        <x:v>1976201.2057701026</x:v>
      </x:c>
      <x:c r="N59" s="16" t="n">
        <x:f>MAX(0,M59*(1+EXP((LN(1+Assumptions!$C$60)-0.5*Assumptions!$C$61^2)+Assumptions!$C$61*((RAND()+RAND()+RAND()+RAND()+RAND()+RAND()+RAND()+RAND()+RAND()+RAND()+RAND()+RAND())-6))-1)+Liquidity_30Y!O13)</x:f>
        <x:v>2233029.6388147073</x:v>
      </x:c>
      <x:c r="O59" s="16" t="n">
        <x:f>MAX(0,N59*(1+EXP((LN(1+Assumptions!$C$60)-0.5*Assumptions!$C$61^2)+Assumptions!$C$61*((RAND()+RAND()+RAND()+RAND()+RAND()+RAND()+RAND()+RAND()+RAND()+RAND()+RAND()+RAND())-6))-1)+Liquidity_30Y!P13)</x:f>
        <x:v>2449519.3558439934</x:v>
      </x:c>
      <x:c r="P59" s="16" t="n">
        <x:f>MAX(0,O59*(1+EXP((LN(1+Assumptions!$C$60)-0.5*Assumptions!$C$61^2)+Assumptions!$C$61*((RAND()+RAND()+RAND()+RAND()+RAND()+RAND()+RAND()+RAND()+RAND()+RAND()+RAND()+RAND())-6))-1)+Liquidity_30Y!Q13)</x:f>
        <x:v>2468361.8233255353</x:v>
      </x:c>
      <x:c r="Q59" s="16" t="n">
        <x:f>MAX(0,P59*(1+EXP((LN(1+Assumptions!$C$60)-0.5*Assumptions!$C$61^2)+Assumptions!$C$61*((RAND()+RAND()+RAND()+RAND()+RAND()+RAND()+RAND()+RAND()+RAND()+RAND()+RAND()+RAND())-6))-1)+Liquidity_30Y!R13)</x:f>
        <x:v>3045752.798220619</x:v>
      </x:c>
      <x:c r="R59" s="16" t="n">
        <x:f>MAX(0,Q59*(1+EXP((LN(1+Assumptions!$C$60)-0.5*Assumptions!$C$61^2)+Assumptions!$C$61*((RAND()+RAND()+RAND()+RAND()+RAND()+RAND()+RAND()+RAND()+RAND()+RAND()+RAND()+RAND())-6))-1)+Liquidity_30Y!S13)</x:f>
        <x:v>2631121.57752066</x:v>
      </x:c>
      <x:c r="S59" s="16" t="n">
        <x:f>MAX(0,R59*(1+EXP((LN(1+Assumptions!$C$60)-0.5*Assumptions!$C$61^2)+Assumptions!$C$61*((RAND()+RAND()+RAND()+RAND()+RAND()+RAND()+RAND()+RAND()+RAND()+RAND()+RAND()+RAND())-6))-1)+Liquidity_30Y!T13)</x:f>
        <x:v>3131033.1045589577</x:v>
      </x:c>
      <x:c r="T59" s="16" t="n">
        <x:f>MAX(0,S59*(1+EXP((LN(1+Assumptions!$C$60)-0.5*Assumptions!$C$61^2)+Assumptions!$C$61*((RAND()+RAND()+RAND()+RAND()+RAND()+RAND()+RAND()+RAND()+RAND()+RAND()+RAND()+RAND())-6))-1)+Liquidity_30Y!U13)</x:f>
        <x:v>3020143.75998523</x:v>
      </x:c>
      <x:c r="U59" s="16" t="n">
        <x:f>MAX(0,T59*(1+EXP((LN(1+Assumptions!$C$60)-0.5*Assumptions!$C$61^2)+Assumptions!$C$61*((RAND()+RAND()+RAND()+RAND()+RAND()+RAND()+RAND()+RAND()+RAND()+RAND()+RAND()+RAND())-6))-1)+Liquidity_30Y!V13)</x:f>
        <x:v>2817903.4737614347</x:v>
      </x:c>
      <x:c r="V59" s="16" t="n">
        <x:f>MAX(0,U59*(1+EXP((LN(1+Assumptions!$C$60)-0.5*Assumptions!$C$61^2)+Assumptions!$C$61*((RAND()+RAND()+RAND()+RAND()+RAND()+RAND()+RAND()+RAND()+RAND()+RAND()+RAND()+RAND())-6))-1)+Liquidity_30Y!W13)</x:f>
        <x:v>3010172.8369803345</x:v>
      </x:c>
      <x:c r="W59" s="16" t="n">
        <x:f>MAX(0,V59*(1+EXP((LN(1+Assumptions!$C$60)-0.5*Assumptions!$C$61^2)+Assumptions!$C$61*((RAND()+RAND()+RAND()+RAND()+RAND()+RAND()+RAND()+RAND()+RAND()+RAND()+RAND()+RAND())-6))-1)+Liquidity_30Y!X13)</x:f>
        <x:v>2739167.412474692</x:v>
      </x:c>
      <x:c r="X59" s="16" t="n">
        <x:f>MAX(0,W59*(1+EXP((LN(1+Assumptions!$C$60)-0.5*Assumptions!$C$61^2)+Assumptions!$C$61*((RAND()+RAND()+RAND()+RAND()+RAND()+RAND()+RAND()+RAND()+RAND()+RAND()+RAND()+RAND())-6))-1)+Liquidity_30Y!Y13)</x:f>
        <x:v>2352384.761192927</x:v>
      </x:c>
      <x:c r="Y59" s="16" t="n">
        <x:f>MAX(0,X59*(1+EXP((LN(1+Assumptions!$C$60)-0.5*Assumptions!$C$61^2)+Assumptions!$C$61*((RAND()+RAND()+RAND()+RAND()+RAND()+RAND()+RAND()+RAND()+RAND()+RAND()+RAND()+RAND())-6))-1)+Liquidity_30Y!Z13)</x:f>
        <x:v>1686760.9757983866</x:v>
      </x:c>
      <x:c r="Z59" s="16" t="n">
        <x:f>MAX(0,Y59*(1+EXP((LN(1+Assumptions!$C$60)-0.5*Assumptions!$C$61^2)+Assumptions!$C$61*((RAND()+RAND()+RAND()+RAND()+RAND()+RAND()+RAND()+RAND()+RAND()+RAND()+RAND()+RAND())-6))-1)+Liquidity_30Y!AA13)</x:f>
        <x:v>1689662.400099689</x:v>
      </x:c>
      <x:c r="AA59" s="16" t="n">
        <x:f>MAX(0,Z59*(1+EXP((LN(1+Assumptions!$C$60)-0.5*Assumptions!$C$61^2)+Assumptions!$C$61*((RAND()+RAND()+RAND()+RAND()+RAND()+RAND()+RAND()+RAND()+RAND()+RAND()+RAND()+RAND())-6))-1)+Liquidity_30Y!AB13)</x:f>
        <x:v>1524324.2866635048</x:v>
      </x:c>
      <x:c r="AB59" s="16" t="n">
        <x:f>MAX(0,AA59*(1+EXP((LN(1+Assumptions!$C$60)-0.5*Assumptions!$C$61^2)+Assumptions!$C$61*((RAND()+RAND()+RAND()+RAND()+RAND()+RAND()+RAND()+RAND()+RAND()+RAND()+RAND()+RAND())-6))-1)+Liquidity_30Y!AC13)</x:f>
        <x:v>1467150.060328335</x:v>
      </x:c>
      <x:c r="AC59" s="16" t="n">
        <x:f>MAX(0,AB59*(1+EXP((LN(1+Assumptions!$C$60)-0.5*Assumptions!$C$61^2)+Assumptions!$C$61*((RAND()+RAND()+RAND()+RAND()+RAND()+RAND()+RAND()+RAND()+RAND()+RAND()+RAND()+RAND())-6))-1)+Liquidity_30Y!AD13)</x:f>
        <x:v>1546246.2507816146</x:v>
      </x:c>
      <x:c r="AD59" s="16" t="n">
        <x:f>MAX(0,AC59*(1+EXP((LN(1+Assumptions!$C$60)-0.5*Assumptions!$C$61^2)+Assumptions!$C$61*((RAND()+RAND()+RAND()+RAND()+RAND()+RAND()+RAND()+RAND()+RAND()+RAND()+RAND()+RAND())-6))-1)+Liquidity_30Y!AE13)</x:f>
        <x:v>1658112.2378974068</x:v>
      </x:c>
      <x:c r="AE59" s="16" t="n">
        <x:f>MAX(0,AD59*(1+EXP((LN(1+Assumptions!$C$60)-0.5*Assumptions!$C$61^2)+Assumptions!$C$61*((RAND()+RAND()+RAND()+RAND()+RAND()+RAND()+RAND()+RAND()+RAND()+RAND()+RAND()+RAND())-6))-1)+Liquidity_30Y!AF13)</x:f>
        <x:v>2054459.058916631</x:v>
      </x:c>
      <x:c r="AF59" s="16" t="n">
        <x:f>MAX(0,AE59*(1+EXP((LN(1+Assumptions!$C$60)-0.5*Assumptions!$C$61^2)+Assumptions!$C$61*((RAND()+RAND()+RAND()+RAND()+RAND()+RAND()+RAND()+RAND()+RAND()+RAND()+RAND()+RAND())-6))-1)+Liquidity_30Y!AG13)</x:f>
        <x:v>2041841.4450254159</x:v>
      </x:c>
    </x:row>
    <x:row r="60">
      <x:c r="A60" s="39">
        <x:v>56</x:v>
      </x:c>
      <x:c r="B60" s="16" t="n">
        <x:f>Liquidity_30Y!C14</x:f>
        <x:v>1029031.25</x:v>
      </x:c>
      <x:c r="C60" s="16" t="n">
        <x:f>MAX(0,B60*(1+EXP((LN(1+Assumptions!$C$60)-0.5*Assumptions!$C$61^2)+Assumptions!$C$61*((RAND()+RAND()+RAND()+RAND()+RAND()+RAND()+RAND()+RAND()+RAND()+RAND()+RAND()+RAND())-6))-1)+Liquidity_30Y!D13)</x:f>
        <x:v>1176301.269072459</x:v>
      </x:c>
      <x:c r="D60" s="16" t="n">
        <x:f>MAX(0,C60*(1+EXP((LN(1+Assumptions!$C$60)-0.5*Assumptions!$C$61^2)+Assumptions!$C$61*((RAND()+RAND()+RAND()+RAND()+RAND()+RAND()+RAND()+RAND()+RAND()+RAND()+RAND()+RAND())-6))-1)+Liquidity_30Y!E13)</x:f>
        <x:v>982822.6570035855</x:v>
      </x:c>
      <x:c r="E60" s="16" t="n">
        <x:f>MAX(0,D60*(1+EXP((LN(1+Assumptions!$C$60)-0.5*Assumptions!$C$61^2)+Assumptions!$C$61*((RAND()+RAND()+RAND()+RAND()+RAND()+RAND()+RAND()+RAND()+RAND()+RAND()+RAND()+RAND())-6))-1)+Liquidity_30Y!F13)</x:f>
        <x:v>806406.9880611304</x:v>
      </x:c>
      <x:c r="F60" s="16" t="n">
        <x:f>MAX(0,E60*(1+EXP((LN(1+Assumptions!$C$60)-0.5*Assumptions!$C$61^2)+Assumptions!$C$61*((RAND()+RAND()+RAND()+RAND()+RAND()+RAND()+RAND()+RAND()+RAND()+RAND()+RAND()+RAND())-6))-1)+Liquidity_30Y!G13)</x:f>
        <x:v>845531.1728345853</x:v>
      </x:c>
      <x:c r="G60" s="16" t="n">
        <x:f>MAX(0,F60*(1+EXP((LN(1+Assumptions!$C$60)-0.5*Assumptions!$C$61^2)+Assumptions!$C$61*((RAND()+RAND()+RAND()+RAND()+RAND()+RAND()+RAND()+RAND()+RAND()+RAND()+RAND()+RAND())-6))-1)+Liquidity_30Y!H13)</x:f>
        <x:v>785312.6026167227</x:v>
      </x:c>
      <x:c r="H60" s="16" t="n">
        <x:f>MAX(0,G60*(1+EXP((LN(1+Assumptions!$C$60)-0.5*Assumptions!$C$61^2)+Assumptions!$C$61*((RAND()+RAND()+RAND()+RAND()+RAND()+RAND()+RAND()+RAND()+RAND()+RAND()+RAND()+RAND())-6))-1)+Liquidity_30Y!I13)</x:f>
        <x:v>856997.9109631531</x:v>
      </x:c>
      <x:c r="I60" s="16" t="n">
        <x:f>MAX(0,H60*(1+EXP((LN(1+Assumptions!$C$60)-0.5*Assumptions!$C$61^2)+Assumptions!$C$61*((RAND()+RAND()+RAND()+RAND()+RAND()+RAND()+RAND()+RAND()+RAND()+RAND()+RAND()+RAND())-6))-1)+Liquidity_30Y!J13)</x:f>
        <x:v>690055.4038042774</x:v>
      </x:c>
      <x:c r="J60" s="16" t="n">
        <x:f>MAX(0,I60*(1+EXP((LN(1+Assumptions!$C$60)-0.5*Assumptions!$C$61^2)+Assumptions!$C$61*((RAND()+RAND()+RAND()+RAND()+RAND()+RAND()+RAND()+RAND()+RAND()+RAND()+RAND()+RAND())-6))-1)+Liquidity_30Y!K13)</x:f>
        <x:v>683161.3332130384</x:v>
      </x:c>
      <x:c r="K60" s="16" t="n">
        <x:f>MAX(0,J60*(1+EXP((LN(1+Assumptions!$C$60)-0.5*Assumptions!$C$61^2)+Assumptions!$C$61*((RAND()+RAND()+RAND()+RAND()+RAND()+RAND()+RAND()+RAND()+RAND()+RAND()+RAND()+RAND())-6))-1)+Liquidity_30Y!L13)</x:f>
        <x:v>743242.8485537642</x:v>
      </x:c>
      <x:c r="L60" s="16" t="n">
        <x:f>MAX(0,K60*(1+EXP((LN(1+Assumptions!$C$60)-0.5*Assumptions!$C$61^2)+Assumptions!$C$61*((RAND()+RAND()+RAND()+RAND()+RAND()+RAND()+RAND()+RAND()+RAND()+RAND()+RAND()+RAND())-6))-1)+Liquidity_30Y!M13)</x:f>
        <x:v>687069.8502335835</x:v>
      </x:c>
      <x:c r="M60" s="16" t="n">
        <x:f>MAX(0,L60*(1+EXP((LN(1+Assumptions!$C$60)-0.5*Assumptions!$C$61^2)+Assumptions!$C$61*((RAND()+RAND()+RAND()+RAND()+RAND()+RAND()+RAND()+RAND()+RAND()+RAND()+RAND()+RAND())-6))-1)+Liquidity_30Y!N13)</x:f>
        <x:v>801924.6150610712</x:v>
      </x:c>
      <x:c r="N60" s="16" t="n">
        <x:f>MAX(0,M60*(1+EXP((LN(1+Assumptions!$C$60)-0.5*Assumptions!$C$61^2)+Assumptions!$C$61*((RAND()+RAND()+RAND()+RAND()+RAND()+RAND()+RAND()+RAND()+RAND()+RAND()+RAND()+RAND())-6))-1)+Liquidity_30Y!O13)</x:f>
        <x:v>974446.3502125577</x:v>
      </x:c>
      <x:c r="O60" s="16" t="n">
        <x:f>MAX(0,N60*(1+EXP((LN(1+Assumptions!$C$60)-0.5*Assumptions!$C$61^2)+Assumptions!$C$61*((RAND()+RAND()+RAND()+RAND()+RAND()+RAND()+RAND()+RAND()+RAND()+RAND()+RAND()+RAND())-6))-1)+Liquidity_30Y!P13)</x:f>
        <x:v>980904.9745249515</x:v>
      </x:c>
      <x:c r="P60" s="16" t="n">
        <x:f>MAX(0,O60*(1+EXP((LN(1+Assumptions!$C$60)-0.5*Assumptions!$C$61^2)+Assumptions!$C$61*((RAND()+RAND()+RAND()+RAND()+RAND()+RAND()+RAND()+RAND()+RAND()+RAND()+RAND()+RAND())-6))-1)+Liquidity_30Y!Q13)</x:f>
        <x:v>995239.9262177085</x:v>
      </x:c>
      <x:c r="Q60" s="16" t="n">
        <x:f>MAX(0,P60*(1+EXP((LN(1+Assumptions!$C$60)-0.5*Assumptions!$C$61^2)+Assumptions!$C$61*((RAND()+RAND()+RAND()+RAND()+RAND()+RAND()+RAND()+RAND()+RAND()+RAND()+RAND()+RAND())-6))-1)+Liquidity_30Y!R13)</x:f>
        <x:v>1090795.7678989843</x:v>
      </x:c>
      <x:c r="R60" s="16" t="n">
        <x:f>MAX(0,Q60*(1+EXP((LN(1+Assumptions!$C$60)-0.5*Assumptions!$C$61^2)+Assumptions!$C$61*((RAND()+RAND()+RAND()+RAND()+RAND()+RAND()+RAND()+RAND()+RAND()+RAND()+RAND()+RAND())-6))-1)+Liquidity_30Y!S13)</x:f>
        <x:v>1214339.490619402</x:v>
      </x:c>
      <x:c r="S60" s="16" t="n">
        <x:f>MAX(0,R60*(1+EXP((LN(1+Assumptions!$C$60)-0.5*Assumptions!$C$61^2)+Assumptions!$C$61*((RAND()+RAND()+RAND()+RAND()+RAND()+RAND()+RAND()+RAND()+RAND()+RAND()+RAND()+RAND())-6))-1)+Liquidity_30Y!T13)</x:f>
        <x:v>1014395.8008890084</x:v>
      </x:c>
      <x:c r="T60" s="16" t="n">
        <x:f>MAX(0,S60*(1+EXP((LN(1+Assumptions!$C$60)-0.5*Assumptions!$C$61^2)+Assumptions!$C$61*((RAND()+RAND()+RAND()+RAND()+RAND()+RAND()+RAND()+RAND()+RAND()+RAND()+RAND()+RAND())-6))-1)+Liquidity_30Y!U13)</x:f>
        <x:v>1183126.132121983</x:v>
      </x:c>
      <x:c r="U60" s="16" t="n">
        <x:f>MAX(0,T60*(1+EXP((LN(1+Assumptions!$C$60)-0.5*Assumptions!$C$61^2)+Assumptions!$C$61*((RAND()+RAND()+RAND()+RAND()+RAND()+RAND()+RAND()+RAND()+RAND()+RAND()+RAND()+RAND())-6))-1)+Liquidity_30Y!V13)</x:f>
        <x:v>1311074.9136505127</x:v>
      </x:c>
      <x:c r="V60" s="16" t="n">
        <x:f>MAX(0,U60*(1+EXP((LN(1+Assumptions!$C$60)-0.5*Assumptions!$C$61^2)+Assumptions!$C$61*((RAND()+RAND()+RAND()+RAND()+RAND()+RAND()+RAND()+RAND()+RAND()+RAND()+RAND()+RAND())-6))-1)+Liquidity_30Y!W13)</x:f>
        <x:v>1403533.0533577478</x:v>
      </x:c>
      <x:c r="W60" s="16" t="n">
        <x:f>MAX(0,V60*(1+EXP((LN(1+Assumptions!$C$60)-0.5*Assumptions!$C$61^2)+Assumptions!$C$61*((RAND()+RAND()+RAND()+RAND()+RAND()+RAND()+RAND()+RAND()+RAND()+RAND()+RAND()+RAND())-6))-1)+Liquidity_30Y!X13)</x:f>
        <x:v>1478373.1970644505</x:v>
      </x:c>
      <x:c r="X60" s="16" t="n">
        <x:f>MAX(0,W60*(1+EXP((LN(1+Assumptions!$C$60)-0.5*Assumptions!$C$61^2)+Assumptions!$C$61*((RAND()+RAND()+RAND()+RAND()+RAND()+RAND()+RAND()+RAND()+RAND()+RAND()+RAND()+RAND())-6))-1)+Liquidity_30Y!Y13)</x:f>
        <x:v>2047896.4121519732</x:v>
      </x:c>
      <x:c r="Y60" s="16" t="n">
        <x:f>MAX(0,X60*(1+EXP((LN(1+Assumptions!$C$60)-0.5*Assumptions!$C$61^2)+Assumptions!$C$61*((RAND()+RAND()+RAND()+RAND()+RAND()+RAND()+RAND()+RAND()+RAND()+RAND()+RAND()+RAND())-6))-1)+Liquidity_30Y!Z13)</x:f>
        <x:v>1977929.5971482482</x:v>
      </x:c>
      <x:c r="Z60" s="16" t="n">
        <x:f>MAX(0,Y60*(1+EXP((LN(1+Assumptions!$C$60)-0.5*Assumptions!$C$61^2)+Assumptions!$C$61*((RAND()+RAND()+RAND()+RAND()+RAND()+RAND()+RAND()+RAND()+RAND()+RAND()+RAND()+RAND())-6))-1)+Liquidity_30Y!AA13)</x:f>
        <x:v>2028463.8141530156</x:v>
      </x:c>
      <x:c r="AA60" s="16" t="n">
        <x:f>MAX(0,Z60*(1+EXP((LN(1+Assumptions!$C$60)-0.5*Assumptions!$C$61^2)+Assumptions!$C$61*((RAND()+RAND()+RAND()+RAND()+RAND()+RAND()+RAND()+RAND()+RAND()+RAND()+RAND()+RAND())-6))-1)+Liquidity_30Y!AB13)</x:f>
        <x:v>2173480.5254403898</x:v>
      </x:c>
      <x:c r="AB60" s="16" t="n">
        <x:f>MAX(0,AA60*(1+EXP((LN(1+Assumptions!$C$60)-0.5*Assumptions!$C$61^2)+Assumptions!$C$61*((RAND()+RAND()+RAND()+RAND()+RAND()+RAND()+RAND()+RAND()+RAND()+RAND()+RAND()+RAND())-6))-1)+Liquidity_30Y!AC13)</x:f>
        <x:v>2657187.8345841365</x:v>
      </x:c>
      <x:c r="AC60" s="16" t="n">
        <x:f>MAX(0,AB60*(1+EXP((LN(1+Assumptions!$C$60)-0.5*Assumptions!$C$61^2)+Assumptions!$C$61*((RAND()+RAND()+RAND()+RAND()+RAND()+RAND()+RAND()+RAND()+RAND()+RAND()+RAND()+RAND())-6))-1)+Liquidity_30Y!AD13)</x:f>
        <x:v>2961437.8255086914</x:v>
      </x:c>
      <x:c r="AD60" s="16" t="n">
        <x:f>MAX(0,AC60*(1+EXP((LN(1+Assumptions!$C$60)-0.5*Assumptions!$C$61^2)+Assumptions!$C$61*((RAND()+RAND()+RAND()+RAND()+RAND()+RAND()+RAND()+RAND()+RAND()+RAND()+RAND()+RAND())-6))-1)+Liquidity_30Y!AE13)</x:f>
        <x:v>2882447.8557394636</x:v>
      </x:c>
      <x:c r="AE60" s="16" t="n">
        <x:f>MAX(0,AD60*(1+EXP((LN(1+Assumptions!$C$60)-0.5*Assumptions!$C$61^2)+Assumptions!$C$61*((RAND()+RAND()+RAND()+RAND()+RAND()+RAND()+RAND()+RAND()+RAND()+RAND()+RAND()+RAND())-6))-1)+Liquidity_30Y!AF13)</x:f>
        <x:v>2826760.3816944542</x:v>
      </x:c>
      <x:c r="AF60" s="16" t="n">
        <x:f>MAX(0,AE60*(1+EXP((LN(1+Assumptions!$C$60)-0.5*Assumptions!$C$61^2)+Assumptions!$C$61*((RAND()+RAND()+RAND()+RAND()+RAND()+RAND()+RAND()+RAND()+RAND()+RAND()+RAND()+RAND())-6))-1)+Liquidity_30Y!AG13)</x:f>
        <x:v>3069268.3300289903</x:v>
      </x:c>
    </x:row>
    <x:row r="61">
      <x:c r="A61" s="39">
        <x:v>57</x:v>
      </x:c>
      <x:c r="B61" s="16" t="n">
        <x:f>Liquidity_30Y!C14</x:f>
        <x:v>1029031.25</x:v>
      </x:c>
      <x:c r="C61" s="16" t="n">
        <x:f>MAX(0,B61*(1+EXP((LN(1+Assumptions!$C$60)-0.5*Assumptions!$C$61^2)+Assumptions!$C$61*((RAND()+RAND()+RAND()+RAND()+RAND()+RAND()+RAND()+RAND()+RAND()+RAND()+RAND()+RAND())-6))-1)+Liquidity_30Y!D13)</x:f>
        <x:v>977910.6664886235</x:v>
      </x:c>
      <x:c r="D61" s="16" t="n">
        <x:f>MAX(0,C61*(1+EXP((LN(1+Assumptions!$C$60)-0.5*Assumptions!$C$61^2)+Assumptions!$C$61*((RAND()+RAND()+RAND()+RAND()+RAND()+RAND()+RAND()+RAND()+RAND()+RAND()+RAND()+RAND())-6))-1)+Liquidity_30Y!E13)</x:f>
        <x:v>1038891.9273566382</x:v>
      </x:c>
      <x:c r="E61" s="16" t="n">
        <x:f>MAX(0,D61*(1+EXP((LN(1+Assumptions!$C$60)-0.5*Assumptions!$C$61^2)+Assumptions!$C$61*((RAND()+RAND()+RAND()+RAND()+RAND()+RAND()+RAND()+RAND()+RAND()+RAND()+RAND()+RAND())-6))-1)+Liquidity_30Y!F13)</x:f>
        <x:v>1031016.4204752122</x:v>
      </x:c>
      <x:c r="F61" s="16" t="n">
        <x:f>MAX(0,E61*(1+EXP((LN(1+Assumptions!$C$60)-0.5*Assumptions!$C$61^2)+Assumptions!$C$61*((RAND()+RAND()+RAND()+RAND()+RAND()+RAND()+RAND()+RAND()+RAND()+RAND()+RAND()+RAND())-6))-1)+Liquidity_30Y!G13)</x:f>
        <x:v>1184236.9626943222</x:v>
      </x:c>
      <x:c r="G61" s="16" t="n">
        <x:f>MAX(0,F61*(1+EXP((LN(1+Assumptions!$C$60)-0.5*Assumptions!$C$61^2)+Assumptions!$C$61*((RAND()+RAND()+RAND()+RAND()+RAND()+RAND()+RAND()+RAND()+RAND()+RAND()+RAND()+RAND())-6))-1)+Liquidity_30Y!H13)</x:f>
        <x:v>1343337.5438613088</x:v>
      </x:c>
      <x:c r="H61" s="16" t="n">
        <x:f>MAX(0,G61*(1+EXP((LN(1+Assumptions!$C$60)-0.5*Assumptions!$C$61^2)+Assumptions!$C$61*((RAND()+RAND()+RAND()+RAND()+RAND()+RAND()+RAND()+RAND()+RAND()+RAND()+RAND()+RAND())-6))-1)+Liquidity_30Y!I13)</x:f>
        <x:v>1557168.3839318077</x:v>
      </x:c>
      <x:c r="I61" s="16" t="n">
        <x:f>MAX(0,H61*(1+EXP((LN(1+Assumptions!$C$60)-0.5*Assumptions!$C$61^2)+Assumptions!$C$61*((RAND()+RAND()+RAND()+RAND()+RAND()+RAND()+RAND()+RAND()+RAND()+RAND()+RAND()+RAND())-6))-1)+Liquidity_30Y!J13)</x:f>
        <x:v>1668123.2404534055</x:v>
      </x:c>
      <x:c r="J61" s="16" t="n">
        <x:f>MAX(0,I61*(1+EXP((LN(1+Assumptions!$C$60)-0.5*Assumptions!$C$61^2)+Assumptions!$C$61*((RAND()+RAND()+RAND()+RAND()+RAND()+RAND()+RAND()+RAND()+RAND()+RAND()+RAND()+RAND())-6))-1)+Liquidity_30Y!K13)</x:f>
        <x:v>2055499.0136156129</x:v>
      </x:c>
      <x:c r="K61" s="16" t="n">
        <x:f>MAX(0,J61*(1+EXP((LN(1+Assumptions!$C$60)-0.5*Assumptions!$C$61^2)+Assumptions!$C$61*((RAND()+RAND()+RAND()+RAND()+RAND()+RAND()+RAND()+RAND()+RAND()+RAND()+RAND()+RAND())-6))-1)+Liquidity_30Y!L13)</x:f>
        <x:v>1984159.5230391026</x:v>
      </x:c>
      <x:c r="L61" s="16" t="n">
        <x:f>MAX(0,K61*(1+EXP((LN(1+Assumptions!$C$60)-0.5*Assumptions!$C$61^2)+Assumptions!$C$61*((RAND()+RAND()+RAND()+RAND()+RAND()+RAND()+RAND()+RAND()+RAND()+RAND()+RAND()+RAND())-6))-1)+Liquidity_30Y!M13)</x:f>
        <x:v>2008573.979718152</x:v>
      </x:c>
      <x:c r="M61" s="16" t="n">
        <x:f>MAX(0,L61*(1+EXP((LN(1+Assumptions!$C$60)-0.5*Assumptions!$C$61^2)+Assumptions!$C$61*((RAND()+RAND()+RAND()+RAND()+RAND()+RAND()+RAND()+RAND()+RAND()+RAND()+RAND()+RAND())-6))-1)+Liquidity_30Y!N13)</x:f>
        <x:v>2292821.9689621287</x:v>
      </x:c>
      <x:c r="N61" s="16" t="n">
        <x:f>MAX(0,M61*(1+EXP((LN(1+Assumptions!$C$60)-0.5*Assumptions!$C$61^2)+Assumptions!$C$61*((RAND()+RAND()+RAND()+RAND()+RAND()+RAND()+RAND()+RAND()+RAND()+RAND()+RAND()+RAND())-6))-1)+Liquidity_30Y!O13)</x:f>
        <x:v>2534353.31533703</x:v>
      </x:c>
      <x:c r="O61" s="16" t="n">
        <x:f>MAX(0,N61*(1+EXP((LN(1+Assumptions!$C$60)-0.5*Assumptions!$C$61^2)+Assumptions!$C$61*((RAND()+RAND()+RAND()+RAND()+RAND()+RAND()+RAND()+RAND()+RAND()+RAND()+RAND()+RAND())-6))-1)+Liquidity_30Y!P13)</x:f>
        <x:v>1804550.3037003449</x:v>
      </x:c>
      <x:c r="P61" s="16" t="n">
        <x:f>MAX(0,O61*(1+EXP((LN(1+Assumptions!$C$60)-0.5*Assumptions!$C$61^2)+Assumptions!$C$61*((RAND()+RAND()+RAND()+RAND()+RAND()+RAND()+RAND()+RAND()+RAND()+RAND()+RAND()+RAND())-6))-1)+Liquidity_30Y!Q13)</x:f>
        <x:v>2022469.7914903096</x:v>
      </x:c>
      <x:c r="Q61" s="16" t="n">
        <x:f>MAX(0,P61*(1+EXP((LN(1+Assumptions!$C$60)-0.5*Assumptions!$C$61^2)+Assumptions!$C$61*((RAND()+RAND()+RAND()+RAND()+RAND()+RAND()+RAND()+RAND()+RAND()+RAND()+RAND()+RAND())-6))-1)+Liquidity_30Y!R13)</x:f>
        <x:v>1926048.6351516512</x:v>
      </x:c>
      <x:c r="R61" s="16" t="n">
        <x:f>MAX(0,Q61*(1+EXP((LN(1+Assumptions!$C$60)-0.5*Assumptions!$C$61^2)+Assumptions!$C$61*((RAND()+RAND()+RAND()+RAND()+RAND()+RAND()+RAND()+RAND()+RAND()+RAND()+RAND()+RAND())-6))-1)+Liquidity_30Y!S13)</x:f>
        <x:v>1960225.9182056687</x:v>
      </x:c>
      <x:c r="S61" s="16" t="n">
        <x:f>MAX(0,R61*(1+EXP((LN(1+Assumptions!$C$60)-0.5*Assumptions!$C$61^2)+Assumptions!$C$61*((RAND()+RAND()+RAND()+RAND()+RAND()+RAND()+RAND()+RAND()+RAND()+RAND()+RAND()+RAND())-6))-1)+Liquidity_30Y!T13)</x:f>
        <x:v>1719547.9508095863</x:v>
      </x:c>
      <x:c r="T61" s="16" t="n">
        <x:f>MAX(0,S61*(1+EXP((LN(1+Assumptions!$C$60)-0.5*Assumptions!$C$61^2)+Assumptions!$C$61*((RAND()+RAND()+RAND()+RAND()+RAND()+RAND()+RAND()+RAND()+RAND()+RAND()+RAND()+RAND())-6))-1)+Liquidity_30Y!U13)</x:f>
        <x:v>1610368.9707788173</x:v>
      </x:c>
      <x:c r="U61" s="16" t="n">
        <x:f>MAX(0,T61*(1+EXP((LN(1+Assumptions!$C$60)-0.5*Assumptions!$C$61^2)+Assumptions!$C$61*((RAND()+RAND()+RAND()+RAND()+RAND()+RAND()+RAND()+RAND()+RAND()+RAND()+RAND()+RAND())-6))-1)+Liquidity_30Y!V13)</x:f>
        <x:v>1271240.9017148747</x:v>
      </x:c>
      <x:c r="V61" s="16" t="n">
        <x:f>MAX(0,U61*(1+EXP((LN(1+Assumptions!$C$60)-0.5*Assumptions!$C$61^2)+Assumptions!$C$61*((RAND()+RAND()+RAND()+RAND()+RAND()+RAND()+RAND()+RAND()+RAND()+RAND()+RAND()+RAND())-6))-1)+Liquidity_30Y!W13)</x:f>
        <x:v>1346264.4038003536</x:v>
      </x:c>
      <x:c r="W61" s="16" t="n">
        <x:f>MAX(0,V61*(1+EXP((LN(1+Assumptions!$C$60)-0.5*Assumptions!$C$61^2)+Assumptions!$C$61*((RAND()+RAND()+RAND()+RAND()+RAND()+RAND()+RAND()+RAND()+RAND()+RAND()+RAND()+RAND())-6))-1)+Liquidity_30Y!X13)</x:f>
        <x:v>1564777.6950753708</x:v>
      </x:c>
      <x:c r="X61" s="16" t="n">
        <x:f>MAX(0,W61*(1+EXP((LN(1+Assumptions!$C$60)-0.5*Assumptions!$C$61^2)+Assumptions!$C$61*((RAND()+RAND()+RAND()+RAND()+RAND()+RAND()+RAND()+RAND()+RAND()+RAND()+RAND()+RAND())-6))-1)+Liquidity_30Y!Y13)</x:f>
        <x:v>1606255.5626614797</x:v>
      </x:c>
      <x:c r="Y61" s="16" t="n">
        <x:f>MAX(0,X61*(1+EXP((LN(1+Assumptions!$C$60)-0.5*Assumptions!$C$61^2)+Assumptions!$C$61*((RAND()+RAND()+RAND()+RAND()+RAND()+RAND()+RAND()+RAND()+RAND()+RAND()+RAND()+RAND())-6))-1)+Liquidity_30Y!Z13)</x:f>
        <x:v>1552225.706737562</x:v>
      </x:c>
      <x:c r="Z61" s="16" t="n">
        <x:f>MAX(0,Y61*(1+EXP((LN(1+Assumptions!$C$60)-0.5*Assumptions!$C$61^2)+Assumptions!$C$61*((RAND()+RAND()+RAND()+RAND()+RAND()+RAND()+RAND()+RAND()+RAND()+RAND()+RAND()+RAND())-6))-1)+Liquidity_30Y!AA13)</x:f>
        <x:v>1325071.8532562903</x:v>
      </x:c>
      <x:c r="AA61" s="16" t="n">
        <x:f>MAX(0,Z61*(1+EXP((LN(1+Assumptions!$C$60)-0.5*Assumptions!$C$61^2)+Assumptions!$C$61*((RAND()+RAND()+RAND()+RAND()+RAND()+RAND()+RAND()+RAND()+RAND()+RAND()+RAND()+RAND())-6))-1)+Liquidity_30Y!AB13)</x:f>
        <x:v>1502096.8051592787</x:v>
      </x:c>
      <x:c r="AB61" s="16" t="n">
        <x:f>MAX(0,AA61*(1+EXP((LN(1+Assumptions!$C$60)-0.5*Assumptions!$C$61^2)+Assumptions!$C$61*((RAND()+RAND()+RAND()+RAND()+RAND()+RAND()+RAND()+RAND()+RAND()+RAND()+RAND()+RAND())-6))-1)+Liquidity_30Y!AC13)</x:f>
        <x:v>1420627.860550747</x:v>
      </x:c>
      <x:c r="AC61" s="16" t="n">
        <x:f>MAX(0,AB61*(1+EXP((LN(1+Assumptions!$C$60)-0.5*Assumptions!$C$61^2)+Assumptions!$C$61*((RAND()+RAND()+RAND()+RAND()+RAND()+RAND()+RAND()+RAND()+RAND()+RAND()+RAND()+RAND())-6))-1)+Liquidity_30Y!AD13)</x:f>
        <x:v>1506586.8526411785</x:v>
      </x:c>
      <x:c r="AD61" s="16" t="n">
        <x:f>MAX(0,AC61*(1+EXP((LN(1+Assumptions!$C$60)-0.5*Assumptions!$C$61^2)+Assumptions!$C$61*((RAND()+RAND()+RAND()+RAND()+RAND()+RAND()+RAND()+RAND()+RAND()+RAND()+RAND()+RAND())-6))-1)+Liquidity_30Y!AE13)</x:f>
        <x:v>1395828.928048858</x:v>
      </x:c>
      <x:c r="AE61" s="16" t="n">
        <x:f>MAX(0,AD61*(1+EXP((LN(1+Assumptions!$C$60)-0.5*Assumptions!$C$61^2)+Assumptions!$C$61*((RAND()+RAND()+RAND()+RAND()+RAND()+RAND()+RAND()+RAND()+RAND()+RAND()+RAND()+RAND())-6))-1)+Liquidity_30Y!AF13)</x:f>
        <x:v>1280674.2251039087</x:v>
      </x:c>
      <x:c r="AF61" s="16" t="n">
        <x:f>MAX(0,AE61*(1+EXP((LN(1+Assumptions!$C$60)-0.5*Assumptions!$C$61^2)+Assumptions!$C$61*((RAND()+RAND()+RAND()+RAND()+RAND()+RAND()+RAND()+RAND()+RAND()+RAND()+RAND()+RAND())-6))-1)+Liquidity_30Y!AG13)</x:f>
        <x:v>1096753.217022574</x:v>
      </x:c>
    </x:row>
    <x:row r="62">
      <x:c r="A62" s="39">
        <x:v>58</x:v>
      </x:c>
      <x:c r="B62" s="16" t="n">
        <x:f>Liquidity_30Y!C14</x:f>
        <x:v>1029031.25</x:v>
      </x:c>
      <x:c r="C62" s="16" t="n">
        <x:f>MAX(0,B62*(1+EXP((LN(1+Assumptions!$C$60)-0.5*Assumptions!$C$61^2)+Assumptions!$C$61*((RAND()+RAND()+RAND()+RAND()+RAND()+RAND()+RAND()+RAND()+RAND()+RAND()+RAND()+RAND())-6))-1)+Liquidity_30Y!D13)</x:f>
        <x:v>1141435.5630821614</x:v>
      </x:c>
      <x:c r="D62" s="16" t="n">
        <x:f>MAX(0,C62*(1+EXP((LN(1+Assumptions!$C$60)-0.5*Assumptions!$C$61^2)+Assumptions!$C$61*((RAND()+RAND()+RAND()+RAND()+RAND()+RAND()+RAND()+RAND()+RAND()+RAND()+RAND()+RAND())-6))-1)+Liquidity_30Y!E13)</x:f>
        <x:v>1310555.0039665361</x:v>
      </x:c>
      <x:c r="E62" s="16" t="n">
        <x:f>MAX(0,D62*(1+EXP((LN(1+Assumptions!$C$60)-0.5*Assumptions!$C$61^2)+Assumptions!$C$61*((RAND()+RAND()+RAND()+RAND()+RAND()+RAND()+RAND()+RAND()+RAND()+RAND()+RAND()+RAND())-6))-1)+Liquidity_30Y!F13)</x:f>
        <x:v>1820804.189185717</x:v>
      </x:c>
      <x:c r="F62" s="16" t="n">
        <x:f>MAX(0,E62*(1+EXP((LN(1+Assumptions!$C$60)-0.5*Assumptions!$C$61^2)+Assumptions!$C$61*((RAND()+RAND()+RAND()+RAND()+RAND()+RAND()+RAND()+RAND()+RAND()+RAND()+RAND()+RAND())-6))-1)+Liquidity_30Y!G13)</x:f>
        <x:v>1646383.4139123447</x:v>
      </x:c>
      <x:c r="G62" s="16" t="n">
        <x:f>MAX(0,F62*(1+EXP((LN(1+Assumptions!$C$60)-0.5*Assumptions!$C$61^2)+Assumptions!$C$61*((RAND()+RAND()+RAND()+RAND()+RAND()+RAND()+RAND()+RAND()+RAND()+RAND()+RAND()+RAND())-6))-1)+Liquidity_30Y!H13)</x:f>
        <x:v>1774757.5961545643</x:v>
      </x:c>
      <x:c r="H62" s="16" t="n">
        <x:f>MAX(0,G62*(1+EXP((LN(1+Assumptions!$C$60)-0.5*Assumptions!$C$61^2)+Assumptions!$C$61*((RAND()+RAND()+RAND()+RAND()+RAND()+RAND()+RAND()+RAND()+RAND()+RAND()+RAND()+RAND())-6))-1)+Liquidity_30Y!I13)</x:f>
        <x:v>1760805.5619664332</x:v>
      </x:c>
      <x:c r="I62" s="16" t="n">
        <x:f>MAX(0,H62*(1+EXP((LN(1+Assumptions!$C$60)-0.5*Assumptions!$C$61^2)+Assumptions!$C$61*((RAND()+RAND()+RAND()+RAND()+RAND()+RAND()+RAND()+RAND()+RAND()+RAND()+RAND()+RAND())-6))-1)+Liquidity_30Y!J13)</x:f>
        <x:v>2053190.4110446596</x:v>
      </x:c>
      <x:c r="J62" s="16" t="n">
        <x:f>MAX(0,I62*(1+EXP((LN(1+Assumptions!$C$60)-0.5*Assumptions!$C$61^2)+Assumptions!$C$61*((RAND()+RAND()+RAND()+RAND()+RAND()+RAND()+RAND()+RAND()+RAND()+RAND()+RAND()+RAND())-6))-1)+Liquidity_30Y!K13)</x:f>
        <x:v>2248714.8115407485</x:v>
      </x:c>
      <x:c r="K62" s="16" t="n">
        <x:f>MAX(0,J62*(1+EXP((LN(1+Assumptions!$C$60)-0.5*Assumptions!$C$61^2)+Assumptions!$C$61*((RAND()+RAND()+RAND()+RAND()+RAND()+RAND()+RAND()+RAND()+RAND()+RAND()+RAND()+RAND())-6))-1)+Liquidity_30Y!L13)</x:f>
        <x:v>1718791.9797585113</x:v>
      </x:c>
      <x:c r="L62" s="16" t="n">
        <x:f>MAX(0,K62*(1+EXP((LN(1+Assumptions!$C$60)-0.5*Assumptions!$C$61^2)+Assumptions!$C$61*((RAND()+RAND()+RAND()+RAND()+RAND()+RAND()+RAND()+RAND()+RAND()+RAND()+RAND()+RAND())-6))-1)+Liquidity_30Y!M13)</x:f>
        <x:v>1888591.4448700633</x:v>
      </x:c>
      <x:c r="M62" s="16" t="n">
        <x:f>MAX(0,L62*(1+EXP((LN(1+Assumptions!$C$60)-0.5*Assumptions!$C$61^2)+Assumptions!$C$61*((RAND()+RAND()+RAND()+RAND()+RAND()+RAND()+RAND()+RAND()+RAND()+RAND()+RAND()+RAND())-6))-1)+Liquidity_30Y!N13)</x:f>
        <x:v>1997700.1421705056</x:v>
      </x:c>
      <x:c r="N62" s="16" t="n">
        <x:f>MAX(0,M62*(1+EXP((LN(1+Assumptions!$C$60)-0.5*Assumptions!$C$61^2)+Assumptions!$C$61*((RAND()+RAND()+RAND()+RAND()+RAND()+RAND()+RAND()+RAND()+RAND()+RAND()+RAND()+RAND())-6))-1)+Liquidity_30Y!O13)</x:f>
        <x:v>2077989.9111223079</x:v>
      </x:c>
      <x:c r="O62" s="16" t="n">
        <x:f>MAX(0,N62*(1+EXP((LN(1+Assumptions!$C$60)-0.5*Assumptions!$C$61^2)+Assumptions!$C$61*((RAND()+RAND()+RAND()+RAND()+RAND()+RAND()+RAND()+RAND()+RAND()+RAND()+RAND()+RAND())-6))-1)+Liquidity_30Y!P13)</x:f>
        <x:v>2265658.223521718</x:v>
      </x:c>
      <x:c r="P62" s="16" t="n">
        <x:f>MAX(0,O62*(1+EXP((LN(1+Assumptions!$C$60)-0.5*Assumptions!$C$61^2)+Assumptions!$C$61*((RAND()+RAND()+RAND()+RAND()+RAND()+RAND()+RAND()+RAND()+RAND()+RAND()+RAND()+RAND())-6))-1)+Liquidity_30Y!Q13)</x:f>
        <x:v>2333556.9304018095</x:v>
      </x:c>
      <x:c r="Q62" s="16" t="n">
        <x:f>MAX(0,P62*(1+EXP((LN(1+Assumptions!$C$60)-0.5*Assumptions!$C$61^2)+Assumptions!$C$61*((RAND()+RAND()+RAND()+RAND()+RAND()+RAND()+RAND()+RAND()+RAND()+RAND()+RAND()+RAND())-6))-1)+Liquidity_30Y!R13)</x:f>
        <x:v>2651830.912120202</x:v>
      </x:c>
      <x:c r="R62" s="16" t="n">
        <x:f>MAX(0,Q62*(1+EXP((LN(1+Assumptions!$C$60)-0.5*Assumptions!$C$61^2)+Assumptions!$C$61*((RAND()+RAND()+RAND()+RAND()+RAND()+RAND()+RAND()+RAND()+RAND()+RAND()+RAND()+RAND())-6))-1)+Liquidity_30Y!S13)</x:f>
        <x:v>2902277.643518854</x:v>
      </x:c>
      <x:c r="S62" s="16" t="n">
        <x:f>MAX(0,R62*(1+EXP((LN(1+Assumptions!$C$60)-0.5*Assumptions!$C$61^2)+Assumptions!$C$61*((RAND()+RAND()+RAND()+RAND()+RAND()+RAND()+RAND()+RAND()+RAND()+RAND()+RAND()+RAND())-6))-1)+Liquidity_30Y!T13)</x:f>
        <x:v>2476488.6439033267</x:v>
      </x:c>
      <x:c r="T62" s="16" t="n">
        <x:f>MAX(0,S62*(1+EXP((LN(1+Assumptions!$C$60)-0.5*Assumptions!$C$61^2)+Assumptions!$C$61*((RAND()+RAND()+RAND()+RAND()+RAND()+RAND()+RAND()+RAND()+RAND()+RAND()+RAND()+RAND())-6))-1)+Liquidity_30Y!U13)</x:f>
        <x:v>3748878.7570147407</x:v>
      </x:c>
      <x:c r="U62" s="16" t="n">
        <x:f>MAX(0,T62*(1+EXP((LN(1+Assumptions!$C$60)-0.5*Assumptions!$C$61^2)+Assumptions!$C$61*((RAND()+RAND()+RAND()+RAND()+RAND()+RAND()+RAND()+RAND()+RAND()+RAND()+RAND()+RAND())-6))-1)+Liquidity_30Y!V13)</x:f>
        <x:v>3048488.6581664574</x:v>
      </x:c>
      <x:c r="V62" s="16" t="n">
        <x:f>MAX(0,U62*(1+EXP((LN(1+Assumptions!$C$60)-0.5*Assumptions!$C$61^2)+Assumptions!$C$61*((RAND()+RAND()+RAND()+RAND()+RAND()+RAND()+RAND()+RAND()+RAND()+RAND()+RAND()+RAND())-6))-1)+Liquidity_30Y!W13)</x:f>
        <x:v>3083839.541704823</x:v>
      </x:c>
      <x:c r="W62" s="16" t="n">
        <x:f>MAX(0,V62*(1+EXP((LN(1+Assumptions!$C$60)-0.5*Assumptions!$C$61^2)+Assumptions!$C$61*((RAND()+RAND()+RAND()+RAND()+RAND()+RAND()+RAND()+RAND()+RAND()+RAND()+RAND()+RAND())-6))-1)+Liquidity_30Y!X13)</x:f>
        <x:v>3480751.1562354136</x:v>
      </x:c>
      <x:c r="X62" s="16" t="n">
        <x:f>MAX(0,W62*(1+EXP((LN(1+Assumptions!$C$60)-0.5*Assumptions!$C$61^2)+Assumptions!$C$61*((RAND()+RAND()+RAND()+RAND()+RAND()+RAND()+RAND()+RAND()+RAND()+RAND()+RAND()+RAND())-6))-1)+Liquidity_30Y!Y13)</x:f>
        <x:v>3793118.355300365</x:v>
      </x:c>
      <x:c r="Y62" s="16" t="n">
        <x:f>MAX(0,X62*(1+EXP((LN(1+Assumptions!$C$60)-0.5*Assumptions!$C$61^2)+Assumptions!$C$61*((RAND()+RAND()+RAND()+RAND()+RAND()+RAND()+RAND()+RAND()+RAND()+RAND()+RAND()+RAND())-6))-1)+Liquidity_30Y!Z13)</x:f>
        <x:v>3972354.901763295</x:v>
      </x:c>
      <x:c r="Z62" s="16" t="n">
        <x:f>MAX(0,Y62*(1+EXP((LN(1+Assumptions!$C$60)-0.5*Assumptions!$C$61^2)+Assumptions!$C$61*((RAND()+RAND()+RAND()+RAND()+RAND()+RAND()+RAND()+RAND()+RAND()+RAND()+RAND()+RAND())-6))-1)+Liquidity_30Y!AA13)</x:f>
        <x:v>4546096.55965416</x:v>
      </x:c>
      <x:c r="AA62" s="16" t="n">
        <x:f>MAX(0,Z62*(1+EXP((LN(1+Assumptions!$C$60)-0.5*Assumptions!$C$61^2)+Assumptions!$C$61*((RAND()+RAND()+RAND()+RAND()+RAND()+RAND()+RAND()+RAND()+RAND()+RAND()+RAND()+RAND())-6))-1)+Liquidity_30Y!AB13)</x:f>
        <x:v>5729980.318439945</x:v>
      </x:c>
      <x:c r="AB62" s="16" t="n">
        <x:f>MAX(0,AA62*(1+EXP((LN(1+Assumptions!$C$60)-0.5*Assumptions!$C$61^2)+Assumptions!$C$61*((RAND()+RAND()+RAND()+RAND()+RAND()+RAND()+RAND()+RAND()+RAND()+RAND()+RAND()+RAND())-6))-1)+Liquidity_30Y!AC13)</x:f>
        <x:v>5679267.608694148</x:v>
      </x:c>
      <x:c r="AC62" s="16" t="n">
        <x:f>MAX(0,AB62*(1+EXP((LN(1+Assumptions!$C$60)-0.5*Assumptions!$C$61^2)+Assumptions!$C$61*((RAND()+RAND()+RAND()+RAND()+RAND()+RAND()+RAND()+RAND()+RAND()+RAND()+RAND()+RAND())-6))-1)+Liquidity_30Y!AD13)</x:f>
        <x:v>5804472.897573788</x:v>
      </x:c>
      <x:c r="AD62" s="16" t="n">
        <x:f>MAX(0,AC62*(1+EXP((LN(1+Assumptions!$C$60)-0.5*Assumptions!$C$61^2)+Assumptions!$C$61*((RAND()+RAND()+RAND()+RAND()+RAND()+RAND()+RAND()+RAND()+RAND()+RAND()+RAND()+RAND())-6))-1)+Liquidity_30Y!AE13)</x:f>
        <x:v>6776219.282487897</x:v>
      </x:c>
      <x:c r="AE62" s="16" t="n">
        <x:f>MAX(0,AD62*(1+EXP((LN(1+Assumptions!$C$60)-0.5*Assumptions!$C$61^2)+Assumptions!$C$61*((RAND()+RAND()+RAND()+RAND()+RAND()+RAND()+RAND()+RAND()+RAND()+RAND()+RAND()+RAND())-6))-1)+Liquidity_30Y!AF13)</x:f>
        <x:v>5501408.863254068</x:v>
      </x:c>
      <x:c r="AF62" s="16" t="n">
        <x:f>MAX(0,AE62*(1+EXP((LN(1+Assumptions!$C$60)-0.5*Assumptions!$C$61^2)+Assumptions!$C$61*((RAND()+RAND()+RAND()+RAND()+RAND()+RAND()+RAND()+RAND()+RAND()+RAND()+RAND()+RAND())-6))-1)+Liquidity_30Y!AG13)</x:f>
        <x:v>9338818.953844722</x:v>
      </x:c>
    </x:row>
    <x:row r="63">
      <x:c r="A63" s="39">
        <x:v>59</x:v>
      </x:c>
      <x:c r="B63" s="16" t="n">
        <x:f>Liquidity_30Y!C14</x:f>
        <x:v>1029031.25</x:v>
      </x:c>
      <x:c r="C63" s="16" t="n">
        <x:f>MAX(0,B63*(1+EXP((LN(1+Assumptions!$C$60)-0.5*Assumptions!$C$61^2)+Assumptions!$C$61*((RAND()+RAND()+RAND()+RAND()+RAND()+RAND()+RAND()+RAND()+RAND()+RAND()+RAND()+RAND())-6))-1)+Liquidity_30Y!D13)</x:f>
        <x:v>814727.0673568384</x:v>
      </x:c>
      <x:c r="D63" s="16" t="n">
        <x:f>MAX(0,C63*(1+EXP((LN(1+Assumptions!$C$60)-0.5*Assumptions!$C$61^2)+Assumptions!$C$61*((RAND()+RAND()+RAND()+RAND()+RAND()+RAND()+RAND()+RAND()+RAND()+RAND()+RAND()+RAND())-6))-1)+Liquidity_30Y!E13)</x:f>
        <x:v>1092486.68223312</x:v>
      </x:c>
      <x:c r="E63" s="16" t="n">
        <x:f>MAX(0,D63*(1+EXP((LN(1+Assumptions!$C$60)-0.5*Assumptions!$C$61^2)+Assumptions!$C$61*((RAND()+RAND()+RAND()+RAND()+RAND()+RAND()+RAND()+RAND()+RAND()+RAND()+RAND()+RAND())-6))-1)+Liquidity_30Y!F13)</x:f>
        <x:v>1141674.7891683246</x:v>
      </x:c>
      <x:c r="F63" s="16" t="n">
        <x:f>MAX(0,E63*(1+EXP((LN(1+Assumptions!$C$60)-0.5*Assumptions!$C$61^2)+Assumptions!$C$61*((RAND()+RAND()+RAND()+RAND()+RAND()+RAND()+RAND()+RAND()+RAND()+RAND()+RAND()+RAND())-6))-1)+Liquidity_30Y!G13)</x:f>
        <x:v>1146704.2532482836</x:v>
      </x:c>
      <x:c r="G63" s="16" t="n">
        <x:f>MAX(0,F63*(1+EXP((LN(1+Assumptions!$C$60)-0.5*Assumptions!$C$61^2)+Assumptions!$C$61*((RAND()+RAND()+RAND()+RAND()+RAND()+RAND()+RAND()+RAND()+RAND()+RAND()+RAND()+RAND())-6))-1)+Liquidity_30Y!H13)</x:f>
        <x:v>1325728.8479477991</x:v>
      </x:c>
      <x:c r="H63" s="16" t="n">
        <x:f>MAX(0,G63*(1+EXP((LN(1+Assumptions!$C$60)-0.5*Assumptions!$C$61^2)+Assumptions!$C$61*((RAND()+RAND()+RAND()+RAND()+RAND()+RAND()+RAND()+RAND()+RAND()+RAND()+RAND()+RAND())-6))-1)+Liquidity_30Y!I13)</x:f>
        <x:v>1262771.1870284902</x:v>
      </x:c>
      <x:c r="I63" s="16" t="n">
        <x:f>MAX(0,H63*(1+EXP((LN(1+Assumptions!$C$60)-0.5*Assumptions!$C$61^2)+Assumptions!$C$61*((RAND()+RAND()+RAND()+RAND()+RAND()+RAND()+RAND()+RAND()+RAND()+RAND()+RAND()+RAND())-6))-1)+Liquidity_30Y!J13)</x:f>
        <x:v>1428010.6759406286</x:v>
      </x:c>
      <x:c r="J63" s="16" t="n">
        <x:f>MAX(0,I63*(1+EXP((LN(1+Assumptions!$C$60)-0.5*Assumptions!$C$61^2)+Assumptions!$C$61*((RAND()+RAND()+RAND()+RAND()+RAND()+RAND()+RAND()+RAND()+RAND()+RAND()+RAND()+RAND())-6))-1)+Liquidity_30Y!K13)</x:f>
        <x:v>1441158.8547317628</x:v>
      </x:c>
      <x:c r="K63" s="16" t="n">
        <x:f>MAX(0,J63*(1+EXP((LN(1+Assumptions!$C$60)-0.5*Assumptions!$C$61^2)+Assumptions!$C$61*((RAND()+RAND()+RAND()+RAND()+RAND()+RAND()+RAND()+RAND()+RAND()+RAND()+RAND()+RAND())-6))-1)+Liquidity_30Y!L13)</x:f>
        <x:v>1397883.2196890914</x:v>
      </x:c>
      <x:c r="L63" s="16" t="n">
        <x:f>MAX(0,K63*(1+EXP((LN(1+Assumptions!$C$60)-0.5*Assumptions!$C$61^2)+Assumptions!$C$61*((RAND()+RAND()+RAND()+RAND()+RAND()+RAND()+RAND()+RAND()+RAND()+RAND()+RAND()+RAND())-6))-1)+Liquidity_30Y!M13)</x:f>
        <x:v>1623977.861099302</x:v>
      </x:c>
      <x:c r="M63" s="16" t="n">
        <x:f>MAX(0,L63*(1+EXP((LN(1+Assumptions!$C$60)-0.5*Assumptions!$C$61^2)+Assumptions!$C$61*((RAND()+RAND()+RAND()+RAND()+RAND()+RAND()+RAND()+RAND()+RAND()+RAND()+RAND()+RAND())-6))-1)+Liquidity_30Y!N13)</x:f>
        <x:v>1571033.6514301323</x:v>
      </x:c>
      <x:c r="N63" s="16" t="n">
        <x:f>MAX(0,M63*(1+EXP((LN(1+Assumptions!$C$60)-0.5*Assumptions!$C$61^2)+Assumptions!$C$61*((RAND()+RAND()+RAND()+RAND()+RAND()+RAND()+RAND()+RAND()+RAND()+RAND()+RAND()+RAND())-6))-1)+Liquidity_30Y!O13)</x:f>
        <x:v>1501800.9152172417</x:v>
      </x:c>
      <x:c r="O63" s="16" t="n">
        <x:f>MAX(0,N63*(1+EXP((LN(1+Assumptions!$C$60)-0.5*Assumptions!$C$61^2)+Assumptions!$C$61*((RAND()+RAND()+RAND()+RAND()+RAND()+RAND()+RAND()+RAND()+RAND()+RAND()+RAND()+RAND())-6))-1)+Liquidity_30Y!P13)</x:f>
        <x:v>1728514.6647389976</x:v>
      </x:c>
      <x:c r="P63" s="16" t="n">
        <x:f>MAX(0,O63*(1+EXP((LN(1+Assumptions!$C$60)-0.5*Assumptions!$C$61^2)+Assumptions!$C$61*((RAND()+RAND()+RAND()+RAND()+RAND()+RAND()+RAND()+RAND()+RAND()+RAND()+RAND()+RAND())-6))-1)+Liquidity_30Y!Q13)</x:f>
        <x:v>1654017.100758485</x:v>
      </x:c>
      <x:c r="Q63" s="16" t="n">
        <x:f>MAX(0,P63*(1+EXP((LN(1+Assumptions!$C$60)-0.5*Assumptions!$C$61^2)+Assumptions!$C$61*((RAND()+RAND()+RAND()+RAND()+RAND()+RAND()+RAND()+RAND()+RAND()+RAND()+RAND()+RAND())-6))-1)+Liquidity_30Y!R13)</x:f>
        <x:v>2428532.1636528773</x:v>
      </x:c>
      <x:c r="R63" s="16" t="n">
        <x:f>MAX(0,Q63*(1+EXP((LN(1+Assumptions!$C$60)-0.5*Assumptions!$C$61^2)+Assumptions!$C$61*((RAND()+RAND()+RAND()+RAND()+RAND()+RAND()+RAND()+RAND()+RAND()+RAND()+RAND()+RAND())-6))-1)+Liquidity_30Y!S13)</x:f>
        <x:v>2994189.9253486213</x:v>
      </x:c>
      <x:c r="S63" s="16" t="n">
        <x:f>MAX(0,R63*(1+EXP((LN(1+Assumptions!$C$60)-0.5*Assumptions!$C$61^2)+Assumptions!$C$61*((RAND()+RAND()+RAND()+RAND()+RAND()+RAND()+RAND()+RAND()+RAND()+RAND()+RAND()+RAND())-6))-1)+Liquidity_30Y!T13)</x:f>
        <x:v>3024024.8926738845</x:v>
      </x:c>
      <x:c r="T63" s="16" t="n">
        <x:f>MAX(0,S63*(1+EXP((LN(1+Assumptions!$C$60)-0.5*Assumptions!$C$61^2)+Assumptions!$C$61*((RAND()+RAND()+RAND()+RAND()+RAND()+RAND()+RAND()+RAND()+RAND()+RAND()+RAND()+RAND())-6))-1)+Liquidity_30Y!U13)</x:f>
        <x:v>3943157.004947259</x:v>
      </x:c>
      <x:c r="U63" s="16" t="n">
        <x:f>MAX(0,T63*(1+EXP((LN(1+Assumptions!$C$60)-0.5*Assumptions!$C$61^2)+Assumptions!$C$61*((RAND()+RAND()+RAND()+RAND()+RAND()+RAND()+RAND()+RAND()+RAND()+RAND()+RAND()+RAND())-6))-1)+Liquidity_30Y!V13)</x:f>
        <x:v>4365602.915348668</x:v>
      </x:c>
      <x:c r="V63" s="16" t="n">
        <x:f>MAX(0,U63*(1+EXP((LN(1+Assumptions!$C$60)-0.5*Assumptions!$C$61^2)+Assumptions!$C$61*((RAND()+RAND()+RAND()+RAND()+RAND()+RAND()+RAND()+RAND()+RAND()+RAND()+RAND()+RAND())-6))-1)+Liquidity_30Y!W13)</x:f>
        <x:v>3931575.190190583</x:v>
      </x:c>
      <x:c r="W63" s="16" t="n">
        <x:f>MAX(0,V63*(1+EXP((LN(1+Assumptions!$C$60)-0.5*Assumptions!$C$61^2)+Assumptions!$C$61*((RAND()+RAND()+RAND()+RAND()+RAND()+RAND()+RAND()+RAND()+RAND()+RAND()+RAND()+RAND())-6))-1)+Liquidity_30Y!X13)</x:f>
        <x:v>4461184.857138841</x:v>
      </x:c>
      <x:c r="X63" s="16" t="n">
        <x:f>MAX(0,W63*(1+EXP((LN(1+Assumptions!$C$60)-0.5*Assumptions!$C$61^2)+Assumptions!$C$61*((RAND()+RAND()+RAND()+RAND()+RAND()+RAND()+RAND()+RAND()+RAND()+RAND()+RAND()+RAND())-6))-1)+Liquidity_30Y!Y13)</x:f>
        <x:v>5504008.6024825275</x:v>
      </x:c>
      <x:c r="Y63" s="16" t="n">
        <x:f>MAX(0,X63*(1+EXP((LN(1+Assumptions!$C$60)-0.5*Assumptions!$C$61^2)+Assumptions!$C$61*((RAND()+RAND()+RAND()+RAND()+RAND()+RAND()+RAND()+RAND()+RAND()+RAND()+RAND()+RAND())-6))-1)+Liquidity_30Y!Z13)</x:f>
        <x:v>4935874.156294467</x:v>
      </x:c>
      <x:c r="Z63" s="16" t="n">
        <x:f>MAX(0,Y63*(1+EXP((LN(1+Assumptions!$C$60)-0.5*Assumptions!$C$61^2)+Assumptions!$C$61*((RAND()+RAND()+RAND()+RAND()+RAND()+RAND()+RAND()+RAND()+RAND()+RAND()+RAND()+RAND())-6))-1)+Liquidity_30Y!AA13)</x:f>
        <x:v>5552305.009338766</x:v>
      </x:c>
      <x:c r="AA63" s="16" t="n">
        <x:f>MAX(0,Z63*(1+EXP((LN(1+Assumptions!$C$60)-0.5*Assumptions!$C$61^2)+Assumptions!$C$61*((RAND()+RAND()+RAND()+RAND()+RAND()+RAND()+RAND()+RAND()+RAND()+RAND()+RAND()+RAND())-6))-1)+Liquidity_30Y!AB13)</x:f>
        <x:v>4535772.216607387</x:v>
      </x:c>
      <x:c r="AB63" s="16" t="n">
        <x:f>MAX(0,AA63*(1+EXP((LN(1+Assumptions!$C$60)-0.5*Assumptions!$C$61^2)+Assumptions!$C$61*((RAND()+RAND()+RAND()+RAND()+RAND()+RAND()+RAND()+RAND()+RAND()+RAND()+RAND()+RAND())-6))-1)+Liquidity_30Y!AC13)</x:f>
        <x:v>4316561.946454817</x:v>
      </x:c>
      <x:c r="AC63" s="16" t="n">
        <x:f>MAX(0,AB63*(1+EXP((LN(1+Assumptions!$C$60)-0.5*Assumptions!$C$61^2)+Assumptions!$C$61*((RAND()+RAND()+RAND()+RAND()+RAND()+RAND()+RAND()+RAND()+RAND()+RAND()+RAND()+RAND())-6))-1)+Liquidity_30Y!AD13)</x:f>
        <x:v>4354863.918593966</x:v>
      </x:c>
      <x:c r="AD63" s="16" t="n">
        <x:f>MAX(0,AC63*(1+EXP((LN(1+Assumptions!$C$60)-0.5*Assumptions!$C$61^2)+Assumptions!$C$61*((RAND()+RAND()+RAND()+RAND()+RAND()+RAND()+RAND()+RAND()+RAND()+RAND()+RAND()+RAND())-6))-1)+Liquidity_30Y!AE13)</x:f>
        <x:v>3721074.7611923655</x:v>
      </x:c>
      <x:c r="AE63" s="16" t="n">
        <x:f>MAX(0,AD63*(1+EXP((LN(1+Assumptions!$C$60)-0.5*Assumptions!$C$61^2)+Assumptions!$C$61*((RAND()+RAND()+RAND()+RAND()+RAND()+RAND()+RAND()+RAND()+RAND()+RAND()+RAND()+RAND())-6))-1)+Liquidity_30Y!AF13)</x:f>
        <x:v>4136724.3517032666</x:v>
      </x:c>
      <x:c r="AF63" s="16" t="n">
        <x:f>MAX(0,AE63*(1+EXP((LN(1+Assumptions!$C$60)-0.5*Assumptions!$C$61^2)+Assumptions!$C$61*((RAND()+RAND()+RAND()+RAND()+RAND()+RAND()+RAND()+RAND()+RAND()+RAND()+RAND()+RAND())-6))-1)+Liquidity_30Y!AG13)</x:f>
        <x:v>5332809.449487309</x:v>
      </x:c>
    </x:row>
    <x:row r="64">
      <x:c r="A64" s="39">
        <x:v>60</x:v>
      </x:c>
      <x:c r="B64" s="16" t="n">
        <x:f>Liquidity_30Y!C14</x:f>
        <x:v>1029031.25</x:v>
      </x:c>
      <x:c r="C64" s="16" t="n">
        <x:f>MAX(0,B64*(1+EXP((LN(1+Assumptions!$C$60)-0.5*Assumptions!$C$61^2)+Assumptions!$C$61*((RAND()+RAND()+RAND()+RAND()+RAND()+RAND()+RAND()+RAND()+RAND()+RAND()+RAND()+RAND())-6))-1)+Liquidity_30Y!D13)</x:f>
        <x:v>901294.8784019907</x:v>
      </x:c>
      <x:c r="D64" s="16" t="n">
        <x:f>MAX(0,C64*(1+EXP((LN(1+Assumptions!$C$60)-0.5*Assumptions!$C$61^2)+Assumptions!$C$61*((RAND()+RAND()+RAND()+RAND()+RAND()+RAND()+RAND()+RAND()+RAND()+RAND()+RAND()+RAND())-6))-1)+Liquidity_30Y!E13)</x:f>
        <x:v>774013.060001641</x:v>
      </x:c>
      <x:c r="E64" s="16" t="n">
        <x:f>MAX(0,D64*(1+EXP((LN(1+Assumptions!$C$60)-0.5*Assumptions!$C$61^2)+Assumptions!$C$61*((RAND()+RAND()+RAND()+RAND()+RAND()+RAND()+RAND()+RAND()+RAND()+RAND()+RAND()+RAND())-6))-1)+Liquidity_30Y!F13)</x:f>
        <x:v>844494.9206624188</x:v>
      </x:c>
      <x:c r="F64" s="16" t="n">
        <x:f>MAX(0,E64*(1+EXP((LN(1+Assumptions!$C$60)-0.5*Assumptions!$C$61^2)+Assumptions!$C$61*((RAND()+RAND()+RAND()+RAND()+RAND()+RAND()+RAND()+RAND()+RAND()+RAND()+RAND()+RAND())-6))-1)+Liquidity_30Y!G13)</x:f>
        <x:v>806804.2713018265</x:v>
      </x:c>
      <x:c r="G64" s="16" t="n">
        <x:f>MAX(0,F64*(1+EXP((LN(1+Assumptions!$C$60)-0.5*Assumptions!$C$61^2)+Assumptions!$C$61*((RAND()+RAND()+RAND()+RAND()+RAND()+RAND()+RAND()+RAND()+RAND()+RAND()+RAND()+RAND())-6))-1)+Liquidity_30Y!H13)</x:f>
        <x:v>680842.919378511</x:v>
      </x:c>
      <x:c r="H64" s="16" t="n">
        <x:f>MAX(0,G64*(1+EXP((LN(1+Assumptions!$C$60)-0.5*Assumptions!$C$61^2)+Assumptions!$C$61*((RAND()+RAND()+RAND()+RAND()+RAND()+RAND()+RAND()+RAND()+RAND()+RAND()+RAND()+RAND())-6))-1)+Liquidity_30Y!I13)</x:f>
        <x:v>713576.3791038375</x:v>
      </x:c>
      <x:c r="I64" s="16" t="n">
        <x:f>MAX(0,H64*(1+EXP((LN(1+Assumptions!$C$60)-0.5*Assumptions!$C$61^2)+Assumptions!$C$61*((RAND()+RAND()+RAND()+RAND()+RAND()+RAND()+RAND()+RAND()+RAND()+RAND()+RAND()+RAND())-6))-1)+Liquidity_30Y!J13)</x:f>
        <x:v>728401.8486072291</x:v>
      </x:c>
      <x:c r="J64" s="16" t="n">
        <x:f>MAX(0,I64*(1+EXP((LN(1+Assumptions!$C$60)-0.5*Assumptions!$C$61^2)+Assumptions!$C$61*((RAND()+RAND()+RAND()+RAND()+RAND()+RAND()+RAND()+RAND()+RAND()+RAND()+RAND()+RAND())-6))-1)+Liquidity_30Y!K13)</x:f>
        <x:v>872609.8588554471</x:v>
      </x:c>
      <x:c r="K64" s="16" t="n">
        <x:f>MAX(0,J64*(1+EXP((LN(1+Assumptions!$C$60)-0.5*Assumptions!$C$61^2)+Assumptions!$C$61*((RAND()+RAND()+RAND()+RAND()+RAND()+RAND()+RAND()+RAND()+RAND()+RAND()+RAND()+RAND())-6))-1)+Liquidity_30Y!L13)</x:f>
        <x:v>884328.3998579803</x:v>
      </x:c>
      <x:c r="L64" s="16" t="n">
        <x:f>MAX(0,K64*(1+EXP((LN(1+Assumptions!$C$60)-0.5*Assumptions!$C$61^2)+Assumptions!$C$61*((RAND()+RAND()+RAND()+RAND()+RAND()+RAND()+RAND()+RAND()+RAND()+RAND()+RAND()+RAND())-6))-1)+Liquidity_30Y!M13)</x:f>
        <x:v>1049416.0629779876</x:v>
      </x:c>
      <x:c r="M64" s="16" t="n">
        <x:f>MAX(0,L64*(1+EXP((LN(1+Assumptions!$C$60)-0.5*Assumptions!$C$61^2)+Assumptions!$C$61*((RAND()+RAND()+RAND()+RAND()+RAND()+RAND()+RAND()+RAND()+RAND()+RAND()+RAND()+RAND())-6))-1)+Liquidity_30Y!N13)</x:f>
        <x:v>1015262.6935051746</x:v>
      </x:c>
      <x:c r="N64" s="16" t="n">
        <x:f>MAX(0,M64*(1+EXP((LN(1+Assumptions!$C$60)-0.5*Assumptions!$C$61^2)+Assumptions!$C$61*((RAND()+RAND()+RAND()+RAND()+RAND()+RAND()+RAND()+RAND()+RAND()+RAND()+RAND()+RAND())-6))-1)+Liquidity_30Y!O13)</x:f>
        <x:v>858540.9161849644</x:v>
      </x:c>
      <x:c r="O64" s="16" t="n">
        <x:f>MAX(0,N64*(1+EXP((LN(1+Assumptions!$C$60)-0.5*Assumptions!$C$61^2)+Assumptions!$C$61*((RAND()+RAND()+RAND()+RAND()+RAND()+RAND()+RAND()+RAND()+RAND()+RAND()+RAND()+RAND())-6))-1)+Liquidity_30Y!P13)</x:f>
        <x:v>907471.5671279093</x:v>
      </x:c>
      <x:c r="P64" s="16" t="n">
        <x:f>MAX(0,O64*(1+EXP((LN(1+Assumptions!$C$60)-0.5*Assumptions!$C$61^2)+Assumptions!$C$61*((RAND()+RAND()+RAND()+RAND()+RAND()+RAND()+RAND()+RAND()+RAND()+RAND()+RAND()+RAND())-6))-1)+Liquidity_30Y!Q13)</x:f>
        <x:v>1093306.6684699254</x:v>
      </x:c>
      <x:c r="Q64" s="16" t="n">
        <x:f>MAX(0,P64*(1+EXP((LN(1+Assumptions!$C$60)-0.5*Assumptions!$C$61^2)+Assumptions!$C$61*((RAND()+RAND()+RAND()+RAND()+RAND()+RAND()+RAND()+RAND()+RAND()+RAND()+RAND()+RAND())-6))-1)+Liquidity_30Y!R13)</x:f>
        <x:v>1356372.7476276946</x:v>
      </x:c>
      <x:c r="R64" s="16" t="n">
        <x:f>MAX(0,Q64*(1+EXP((LN(1+Assumptions!$C$60)-0.5*Assumptions!$C$61^2)+Assumptions!$C$61*((RAND()+RAND()+RAND()+RAND()+RAND()+RAND()+RAND()+RAND()+RAND()+RAND()+RAND()+RAND())-6))-1)+Liquidity_30Y!S13)</x:f>
        <x:v>1370452.508235768</x:v>
      </x:c>
      <x:c r="S64" s="16" t="n">
        <x:f>MAX(0,R64*(1+EXP((LN(1+Assumptions!$C$60)-0.5*Assumptions!$C$61^2)+Assumptions!$C$61*((RAND()+RAND()+RAND()+RAND()+RAND()+RAND()+RAND()+RAND()+RAND()+RAND()+RAND()+RAND())-6))-1)+Liquidity_30Y!T13)</x:f>
        <x:v>1719882.9741146336</x:v>
      </x:c>
      <x:c r="T64" s="16" t="n">
        <x:f>MAX(0,S64*(1+EXP((LN(1+Assumptions!$C$60)-0.5*Assumptions!$C$61^2)+Assumptions!$C$61*((RAND()+RAND()+RAND()+RAND()+RAND()+RAND()+RAND()+RAND()+RAND()+RAND()+RAND()+RAND())-6))-1)+Liquidity_30Y!U13)</x:f>
        <x:v>1940618.0604492459</x:v>
      </x:c>
      <x:c r="U64" s="16" t="n">
        <x:f>MAX(0,T64*(1+EXP((LN(1+Assumptions!$C$60)-0.5*Assumptions!$C$61^2)+Assumptions!$C$61*((RAND()+RAND()+RAND()+RAND()+RAND()+RAND()+RAND()+RAND()+RAND()+RAND()+RAND()+RAND())-6))-1)+Liquidity_30Y!V13)</x:f>
        <x:v>2247199.44448765</x:v>
      </x:c>
      <x:c r="V64" s="16" t="n">
        <x:f>MAX(0,U64*(1+EXP((LN(1+Assumptions!$C$60)-0.5*Assumptions!$C$61^2)+Assumptions!$C$61*((RAND()+RAND()+RAND()+RAND()+RAND()+RAND()+RAND()+RAND()+RAND()+RAND()+RAND()+RAND())-6))-1)+Liquidity_30Y!W13)</x:f>
        <x:v>2575490.5281902733</x:v>
      </x:c>
      <x:c r="W64" s="16" t="n">
        <x:f>MAX(0,V64*(1+EXP((LN(1+Assumptions!$C$60)-0.5*Assumptions!$C$61^2)+Assumptions!$C$61*((RAND()+RAND()+RAND()+RAND()+RAND()+RAND()+RAND()+RAND()+RAND()+RAND()+RAND()+RAND())-6))-1)+Liquidity_30Y!X13)</x:f>
        <x:v>2724267.866030121</x:v>
      </x:c>
      <x:c r="X64" s="16" t="n">
        <x:f>MAX(0,W64*(1+EXP((LN(1+Assumptions!$C$60)-0.5*Assumptions!$C$61^2)+Assumptions!$C$61*((RAND()+RAND()+RAND()+RAND()+RAND()+RAND()+RAND()+RAND()+RAND()+RAND()+RAND()+RAND())-6))-1)+Liquidity_30Y!Y13)</x:f>
        <x:v>2371804.4233244173</x:v>
      </x:c>
      <x:c r="Y64" s="16" t="n">
        <x:f>MAX(0,X64*(1+EXP((LN(1+Assumptions!$C$60)-0.5*Assumptions!$C$61^2)+Assumptions!$C$61*((RAND()+RAND()+RAND()+RAND()+RAND()+RAND()+RAND()+RAND()+RAND()+RAND()+RAND()+RAND())-6))-1)+Liquidity_30Y!Z13)</x:f>
        <x:v>2728113.5252938997</x:v>
      </x:c>
      <x:c r="Z64" s="16" t="n">
        <x:f>MAX(0,Y64*(1+EXP((LN(1+Assumptions!$C$60)-0.5*Assumptions!$C$61^2)+Assumptions!$C$61*((RAND()+RAND()+RAND()+RAND()+RAND()+RAND()+RAND()+RAND()+RAND()+RAND()+RAND()+RAND())-6))-1)+Liquidity_30Y!AA13)</x:f>
        <x:v>2722024.8513384187</x:v>
      </x:c>
      <x:c r="AA64" s="16" t="n">
        <x:f>MAX(0,Z64*(1+EXP((LN(1+Assumptions!$C$60)-0.5*Assumptions!$C$61^2)+Assumptions!$C$61*((RAND()+RAND()+RAND()+RAND()+RAND()+RAND()+RAND()+RAND()+RAND()+RAND()+RAND()+RAND())-6))-1)+Liquidity_30Y!AB13)</x:f>
        <x:v>3446813.986705187</x:v>
      </x:c>
      <x:c r="AB64" s="16" t="n">
        <x:f>MAX(0,AA64*(1+EXP((LN(1+Assumptions!$C$60)-0.5*Assumptions!$C$61^2)+Assumptions!$C$61*((RAND()+RAND()+RAND()+RAND()+RAND()+RAND()+RAND()+RAND()+RAND()+RAND()+RAND()+RAND())-6))-1)+Liquidity_30Y!AC13)</x:f>
        <x:v>3375492.298261421</x:v>
      </x:c>
      <x:c r="AC64" s="16" t="n">
        <x:f>MAX(0,AB64*(1+EXP((LN(1+Assumptions!$C$60)-0.5*Assumptions!$C$61^2)+Assumptions!$C$61*((RAND()+RAND()+RAND()+RAND()+RAND()+RAND()+RAND()+RAND()+RAND()+RAND()+RAND()+RAND())-6))-1)+Liquidity_30Y!AD13)</x:f>
        <x:v>4492870.139046871</x:v>
      </x:c>
      <x:c r="AD64" s="16" t="n">
        <x:f>MAX(0,AC64*(1+EXP((LN(1+Assumptions!$C$60)-0.5*Assumptions!$C$61^2)+Assumptions!$C$61*((RAND()+RAND()+RAND()+RAND()+RAND()+RAND()+RAND()+RAND()+RAND()+RAND()+RAND()+RAND())-6))-1)+Liquidity_30Y!AE13)</x:f>
        <x:v>3880095.742028498</x:v>
      </x:c>
      <x:c r="AE64" s="16" t="n">
        <x:f>MAX(0,AD64*(1+EXP((LN(1+Assumptions!$C$60)-0.5*Assumptions!$C$61^2)+Assumptions!$C$61*((RAND()+RAND()+RAND()+RAND()+RAND()+RAND()+RAND()+RAND()+RAND()+RAND()+RAND()+RAND())-6))-1)+Liquidity_30Y!AF13)</x:f>
        <x:v>3210119.900636644</x:v>
      </x:c>
      <x:c r="AF64" s="16" t="n">
        <x:f>MAX(0,AE64*(1+EXP((LN(1+Assumptions!$C$60)-0.5*Assumptions!$C$61^2)+Assumptions!$C$61*((RAND()+RAND()+RAND()+RAND()+RAND()+RAND()+RAND()+RAND()+RAND()+RAND()+RAND()+RAND())-6))-1)+Liquidity_30Y!AG13)</x:f>
        <x:v>2546406.578828887</x:v>
      </x:c>
    </x:row>
    <x:row r="65">
      <x:c r="A65" s="39">
        <x:v>61</x:v>
      </x:c>
      <x:c r="B65" s="16" t="n">
        <x:f>Liquidity_30Y!C14</x:f>
        <x:v>1029031.25</x:v>
      </x:c>
      <x:c r="C65" s="16" t="n">
        <x:f>MAX(0,B65*(1+EXP((LN(1+Assumptions!$C$60)-0.5*Assumptions!$C$61^2)+Assumptions!$C$61*((RAND()+RAND()+RAND()+RAND()+RAND()+RAND()+RAND()+RAND()+RAND()+RAND()+RAND()+RAND())-6))-1)+Liquidity_30Y!D13)</x:f>
        <x:v>1011771.0941619227</x:v>
      </x:c>
      <x:c r="D65" s="16" t="n">
        <x:f>MAX(0,C65*(1+EXP((LN(1+Assumptions!$C$60)-0.5*Assumptions!$C$61^2)+Assumptions!$C$61*((RAND()+RAND()+RAND()+RAND()+RAND()+RAND()+RAND()+RAND()+RAND()+RAND()+RAND()+RAND())-6))-1)+Liquidity_30Y!E13)</x:f>
        <x:v>896014.8533993876</x:v>
      </x:c>
      <x:c r="E65" s="16" t="n">
        <x:f>MAX(0,D65*(1+EXP((LN(1+Assumptions!$C$60)-0.5*Assumptions!$C$61^2)+Assumptions!$C$61*((RAND()+RAND()+RAND()+RAND()+RAND()+RAND()+RAND()+RAND()+RAND()+RAND()+RAND()+RAND())-6))-1)+Liquidity_30Y!F13)</x:f>
        <x:v>1096805.4354190682</x:v>
      </x:c>
      <x:c r="F65" s="16" t="n">
        <x:f>MAX(0,E65*(1+EXP((LN(1+Assumptions!$C$60)-0.5*Assumptions!$C$61^2)+Assumptions!$C$61*((RAND()+RAND()+RAND()+RAND()+RAND()+RAND()+RAND()+RAND()+RAND()+RAND()+RAND()+RAND())-6))-1)+Liquidity_30Y!G13)</x:f>
        <x:v>1141538.9279241937</x:v>
      </x:c>
      <x:c r="G65" s="16" t="n">
        <x:f>MAX(0,F65*(1+EXP((LN(1+Assumptions!$C$60)-0.5*Assumptions!$C$61^2)+Assumptions!$C$61*((RAND()+RAND()+RAND()+RAND()+RAND()+RAND()+RAND()+RAND()+RAND()+RAND()+RAND()+RAND())-6))-1)+Liquidity_30Y!H13)</x:f>
        <x:v>1471943.0605753146</x:v>
      </x:c>
      <x:c r="H65" s="16" t="n">
        <x:f>MAX(0,G65*(1+EXP((LN(1+Assumptions!$C$60)-0.5*Assumptions!$C$61^2)+Assumptions!$C$61*((RAND()+RAND()+RAND()+RAND()+RAND()+RAND()+RAND()+RAND()+RAND()+RAND()+RAND()+RAND())-6))-1)+Liquidity_30Y!I13)</x:f>
        <x:v>1620321.1484719524</x:v>
      </x:c>
      <x:c r="I65" s="16" t="n">
        <x:f>MAX(0,H65*(1+EXP((LN(1+Assumptions!$C$60)-0.5*Assumptions!$C$61^2)+Assumptions!$C$61*((RAND()+RAND()+RAND()+RAND()+RAND()+RAND()+RAND()+RAND()+RAND()+RAND()+RAND()+RAND())-6))-1)+Liquidity_30Y!J13)</x:f>
        <x:v>1596464.8541994395</x:v>
      </x:c>
      <x:c r="J65" s="16" t="n">
        <x:f>MAX(0,I65*(1+EXP((LN(1+Assumptions!$C$60)-0.5*Assumptions!$C$61^2)+Assumptions!$C$61*((RAND()+RAND()+RAND()+RAND()+RAND()+RAND()+RAND()+RAND()+RAND()+RAND()+RAND()+RAND())-6))-1)+Liquidity_30Y!K13)</x:f>
        <x:v>1830180.8485891717</x:v>
      </x:c>
      <x:c r="K65" s="16" t="n">
        <x:f>MAX(0,J65*(1+EXP((LN(1+Assumptions!$C$60)-0.5*Assumptions!$C$61^2)+Assumptions!$C$61*((RAND()+RAND()+RAND()+RAND()+RAND()+RAND()+RAND()+RAND()+RAND()+RAND()+RAND()+RAND())-6))-1)+Liquidity_30Y!L13)</x:f>
        <x:v>1672402.8108329438</x:v>
      </x:c>
      <x:c r="L65" s="16" t="n">
        <x:f>MAX(0,K65*(1+EXP((LN(1+Assumptions!$C$60)-0.5*Assumptions!$C$61^2)+Assumptions!$C$61*((RAND()+RAND()+RAND()+RAND()+RAND()+RAND()+RAND()+RAND()+RAND()+RAND()+RAND()+RAND())-6))-1)+Liquidity_30Y!M13)</x:f>
        <x:v>1396472.2115383265</x:v>
      </x:c>
      <x:c r="M65" s="16" t="n">
        <x:f>MAX(0,L65*(1+EXP((LN(1+Assumptions!$C$60)-0.5*Assumptions!$C$61^2)+Assumptions!$C$61*((RAND()+RAND()+RAND()+RAND()+RAND()+RAND()+RAND()+RAND()+RAND()+RAND()+RAND()+RAND())-6))-1)+Liquidity_30Y!N13)</x:f>
        <x:v>1290765.340084785</x:v>
      </x:c>
      <x:c r="N65" s="16" t="n">
        <x:f>MAX(0,M65*(1+EXP((LN(1+Assumptions!$C$60)-0.5*Assumptions!$C$61^2)+Assumptions!$C$61*((RAND()+RAND()+RAND()+RAND()+RAND()+RAND()+RAND()+RAND()+RAND()+RAND()+RAND()+RAND())-6))-1)+Liquidity_30Y!O13)</x:f>
        <x:v>1480212.7891931399</x:v>
      </x:c>
      <x:c r="O65" s="16" t="n">
        <x:f>MAX(0,N65*(1+EXP((LN(1+Assumptions!$C$60)-0.5*Assumptions!$C$61^2)+Assumptions!$C$61*((RAND()+RAND()+RAND()+RAND()+RAND()+RAND()+RAND()+RAND()+RAND()+RAND()+RAND()+RAND())-6))-1)+Liquidity_30Y!P13)</x:f>
        <x:v>1810710.6776343961</x:v>
      </x:c>
      <x:c r="P65" s="16" t="n">
        <x:f>MAX(0,O65*(1+EXP((LN(1+Assumptions!$C$60)-0.5*Assumptions!$C$61^2)+Assumptions!$C$61*((RAND()+RAND()+RAND()+RAND()+RAND()+RAND()+RAND()+RAND()+RAND()+RAND()+RAND()+RAND())-6))-1)+Liquidity_30Y!Q13)</x:f>
        <x:v>1588405.1453381933</x:v>
      </x:c>
      <x:c r="Q65" s="16" t="n">
        <x:f>MAX(0,P65*(1+EXP((LN(1+Assumptions!$C$60)-0.5*Assumptions!$C$61^2)+Assumptions!$C$61*((RAND()+RAND()+RAND()+RAND()+RAND()+RAND()+RAND()+RAND()+RAND()+RAND()+RAND()+RAND())-6))-1)+Liquidity_30Y!R13)</x:f>
        <x:v>1567598.4829256767</x:v>
      </x:c>
      <x:c r="R65" s="16" t="n">
        <x:f>MAX(0,Q65*(1+EXP((LN(1+Assumptions!$C$60)-0.5*Assumptions!$C$61^2)+Assumptions!$C$61*((RAND()+RAND()+RAND()+RAND()+RAND()+RAND()+RAND()+RAND()+RAND()+RAND()+RAND()+RAND())-6))-1)+Liquidity_30Y!S13)</x:f>
        <x:v>1731717.7999152925</x:v>
      </x:c>
      <x:c r="S65" s="16" t="n">
        <x:f>MAX(0,R65*(1+EXP((LN(1+Assumptions!$C$60)-0.5*Assumptions!$C$61^2)+Assumptions!$C$61*((RAND()+RAND()+RAND()+RAND()+RAND()+RAND()+RAND()+RAND()+RAND()+RAND()+RAND()+RAND())-6))-1)+Liquidity_30Y!T13)</x:f>
        <x:v>1546065.6560784196</x:v>
      </x:c>
      <x:c r="T65" s="16" t="n">
        <x:f>MAX(0,S65*(1+EXP((LN(1+Assumptions!$C$60)-0.5*Assumptions!$C$61^2)+Assumptions!$C$61*((RAND()+RAND()+RAND()+RAND()+RAND()+RAND()+RAND()+RAND()+RAND()+RAND()+RAND()+RAND())-6))-1)+Liquidity_30Y!U13)</x:f>
        <x:v>1336377.698398693</x:v>
      </x:c>
      <x:c r="U65" s="16" t="n">
        <x:f>MAX(0,T65*(1+EXP((LN(1+Assumptions!$C$60)-0.5*Assumptions!$C$61^2)+Assumptions!$C$61*((RAND()+RAND()+RAND()+RAND()+RAND()+RAND()+RAND()+RAND()+RAND()+RAND()+RAND()+RAND())-6))-1)+Liquidity_30Y!V13)</x:f>
        <x:v>1358275.0597613154</x:v>
      </x:c>
      <x:c r="V65" s="16" t="n">
        <x:f>MAX(0,U65*(1+EXP((LN(1+Assumptions!$C$60)-0.5*Assumptions!$C$61^2)+Assumptions!$C$61*((RAND()+RAND()+RAND()+RAND()+RAND()+RAND()+RAND()+RAND()+RAND()+RAND()+RAND()+RAND())-6))-1)+Liquidity_30Y!W13)</x:f>
        <x:v>1351814.5412268152</x:v>
      </x:c>
      <x:c r="W65" s="16" t="n">
        <x:f>MAX(0,V65*(1+EXP((LN(1+Assumptions!$C$60)-0.5*Assumptions!$C$61^2)+Assumptions!$C$61*((RAND()+RAND()+RAND()+RAND()+RAND()+RAND()+RAND()+RAND()+RAND()+RAND()+RAND()+RAND())-6))-1)+Liquidity_30Y!X13)</x:f>
        <x:v>1458146.242469657</x:v>
      </x:c>
      <x:c r="X65" s="16" t="n">
        <x:f>MAX(0,W65*(1+EXP((LN(1+Assumptions!$C$60)-0.5*Assumptions!$C$61^2)+Assumptions!$C$61*((RAND()+RAND()+RAND()+RAND()+RAND()+RAND()+RAND()+RAND()+RAND()+RAND()+RAND()+RAND())-6))-1)+Liquidity_30Y!Y13)</x:f>
        <x:v>1574579.3793615696</x:v>
      </x:c>
      <x:c r="Y65" s="16" t="n">
        <x:f>MAX(0,X65*(1+EXP((LN(1+Assumptions!$C$60)-0.5*Assumptions!$C$61^2)+Assumptions!$C$61*((RAND()+RAND()+RAND()+RAND()+RAND()+RAND()+RAND()+RAND()+RAND()+RAND()+RAND()+RAND())-6))-1)+Liquidity_30Y!Z13)</x:f>
        <x:v>1377664.171535646</x:v>
      </x:c>
      <x:c r="Z65" s="16" t="n">
        <x:f>MAX(0,Y65*(1+EXP((LN(1+Assumptions!$C$60)-0.5*Assumptions!$C$61^2)+Assumptions!$C$61*((RAND()+RAND()+RAND()+RAND()+RAND()+RAND()+RAND()+RAND()+RAND()+RAND()+RAND()+RAND())-6))-1)+Liquidity_30Y!AA13)</x:f>
        <x:v>1433678.6847045997</x:v>
      </x:c>
      <x:c r="AA65" s="16" t="n">
        <x:f>MAX(0,Z65*(1+EXP((LN(1+Assumptions!$C$60)-0.5*Assumptions!$C$61^2)+Assumptions!$C$61*((RAND()+RAND()+RAND()+RAND()+RAND()+RAND()+RAND()+RAND()+RAND()+RAND()+RAND()+RAND())-6))-1)+Liquidity_30Y!AB13)</x:f>
        <x:v>1615264.5604516438</x:v>
      </x:c>
      <x:c r="AB65" s="16" t="n">
        <x:f>MAX(0,AA65*(1+EXP((LN(1+Assumptions!$C$60)-0.5*Assumptions!$C$61^2)+Assumptions!$C$61*((RAND()+RAND()+RAND()+RAND()+RAND()+RAND()+RAND()+RAND()+RAND()+RAND()+RAND()+RAND())-6))-1)+Liquidity_30Y!AC13)</x:f>
        <x:v>1611556.7209247693</x:v>
      </x:c>
      <x:c r="AC65" s="16" t="n">
        <x:f>MAX(0,AB65*(1+EXP((LN(1+Assumptions!$C$60)-0.5*Assumptions!$C$61^2)+Assumptions!$C$61*((RAND()+RAND()+RAND()+RAND()+RAND()+RAND()+RAND()+RAND()+RAND()+RAND()+RAND()+RAND())-6))-1)+Liquidity_30Y!AD13)</x:f>
        <x:v>2109105.2995791784</x:v>
      </x:c>
      <x:c r="AD65" s="16" t="n">
        <x:f>MAX(0,AC65*(1+EXP((LN(1+Assumptions!$C$60)-0.5*Assumptions!$C$61^2)+Assumptions!$C$61*((RAND()+RAND()+RAND()+RAND()+RAND()+RAND()+RAND()+RAND()+RAND()+RAND()+RAND()+RAND())-6))-1)+Liquidity_30Y!AE13)</x:f>
        <x:v>2679705.831109415</x:v>
      </x:c>
      <x:c r="AE65" s="16" t="n">
        <x:f>MAX(0,AD65*(1+EXP((LN(1+Assumptions!$C$60)-0.5*Assumptions!$C$61^2)+Assumptions!$C$61*((RAND()+RAND()+RAND()+RAND()+RAND()+RAND()+RAND()+RAND()+RAND()+RAND()+RAND()+RAND())-6))-1)+Liquidity_30Y!AF13)</x:f>
        <x:v>3486245.6085847868</x:v>
      </x:c>
      <x:c r="AF65" s="16" t="n">
        <x:f>MAX(0,AE65*(1+EXP((LN(1+Assumptions!$C$60)-0.5*Assumptions!$C$61^2)+Assumptions!$C$61*((RAND()+RAND()+RAND()+RAND()+RAND()+RAND()+RAND()+RAND()+RAND()+RAND()+RAND()+RAND())-6))-1)+Liquidity_30Y!AG13)</x:f>
        <x:v>2395633.4209720427</x:v>
      </x:c>
    </x:row>
    <x:row r="66">
      <x:c r="A66" s="39">
        <x:v>62</x:v>
      </x:c>
      <x:c r="B66" s="16" t="n">
        <x:f>Liquidity_30Y!C14</x:f>
        <x:v>1029031.25</x:v>
      </x:c>
      <x:c r="C66" s="16" t="n">
        <x:f>MAX(0,B66*(1+EXP((LN(1+Assumptions!$C$60)-0.5*Assumptions!$C$61^2)+Assumptions!$C$61*((RAND()+RAND()+RAND()+RAND()+RAND()+RAND()+RAND()+RAND()+RAND()+RAND()+RAND()+RAND())-6))-1)+Liquidity_30Y!D13)</x:f>
        <x:v>836609.9782163706</x:v>
      </x:c>
      <x:c r="D66" s="16" t="n">
        <x:f>MAX(0,C66*(1+EXP((LN(1+Assumptions!$C$60)-0.5*Assumptions!$C$61^2)+Assumptions!$C$61*((RAND()+RAND()+RAND()+RAND()+RAND()+RAND()+RAND()+RAND()+RAND()+RAND()+RAND()+RAND())-6))-1)+Liquidity_30Y!E13)</x:f>
        <x:v>888525.697103437</x:v>
      </x:c>
      <x:c r="E66" s="16" t="n">
        <x:f>MAX(0,D66*(1+EXP((LN(1+Assumptions!$C$60)-0.5*Assumptions!$C$61^2)+Assumptions!$C$61*((RAND()+RAND()+RAND()+RAND()+RAND()+RAND()+RAND()+RAND()+RAND()+RAND()+RAND()+RAND())-6))-1)+Liquidity_30Y!F13)</x:f>
        <x:v>993139.5188418679</x:v>
      </x:c>
      <x:c r="F66" s="16" t="n">
        <x:f>MAX(0,E66*(1+EXP((LN(1+Assumptions!$C$60)-0.5*Assumptions!$C$61^2)+Assumptions!$C$61*((RAND()+RAND()+RAND()+RAND()+RAND()+RAND()+RAND()+RAND()+RAND()+RAND()+RAND()+RAND())-6))-1)+Liquidity_30Y!G13)</x:f>
        <x:v>858175.9353010135</x:v>
      </x:c>
      <x:c r="G66" s="16" t="n">
        <x:f>MAX(0,F66*(1+EXP((LN(1+Assumptions!$C$60)-0.5*Assumptions!$C$61^2)+Assumptions!$C$61*((RAND()+RAND()+RAND()+RAND()+RAND()+RAND()+RAND()+RAND()+RAND()+RAND()+RAND()+RAND())-6))-1)+Liquidity_30Y!H13)</x:f>
        <x:v>1236145.8596384856</x:v>
      </x:c>
      <x:c r="H66" s="16" t="n">
        <x:f>MAX(0,G66*(1+EXP((LN(1+Assumptions!$C$60)-0.5*Assumptions!$C$61^2)+Assumptions!$C$61*((RAND()+RAND()+RAND()+RAND()+RAND()+RAND()+RAND()+RAND()+RAND()+RAND()+RAND()+RAND())-6))-1)+Liquidity_30Y!I13)</x:f>
        <x:v>1139787.9294819108</x:v>
      </x:c>
      <x:c r="I66" s="16" t="n">
        <x:f>MAX(0,H66*(1+EXP((LN(1+Assumptions!$C$60)-0.5*Assumptions!$C$61^2)+Assumptions!$C$61*((RAND()+RAND()+RAND()+RAND()+RAND()+RAND()+RAND()+RAND()+RAND()+RAND()+RAND()+RAND())-6))-1)+Liquidity_30Y!J13)</x:f>
        <x:v>1271040.8531088321</x:v>
      </x:c>
      <x:c r="J66" s="16" t="n">
        <x:f>MAX(0,I66*(1+EXP((LN(1+Assumptions!$C$60)-0.5*Assumptions!$C$61^2)+Assumptions!$C$61*((RAND()+RAND()+RAND()+RAND()+RAND()+RAND()+RAND()+RAND()+RAND()+RAND()+RAND()+RAND())-6))-1)+Liquidity_30Y!K13)</x:f>
        <x:v>1444144.137903151</x:v>
      </x:c>
      <x:c r="K66" s="16" t="n">
        <x:f>MAX(0,J66*(1+EXP((LN(1+Assumptions!$C$60)-0.5*Assumptions!$C$61^2)+Assumptions!$C$61*((RAND()+RAND()+RAND()+RAND()+RAND()+RAND()+RAND()+RAND()+RAND()+RAND()+RAND()+RAND())-6))-1)+Liquidity_30Y!L13)</x:f>
        <x:v>1486129.3243597916</x:v>
      </x:c>
      <x:c r="L66" s="16" t="n">
        <x:f>MAX(0,K66*(1+EXP((LN(1+Assumptions!$C$60)-0.5*Assumptions!$C$61^2)+Assumptions!$C$61*((RAND()+RAND()+RAND()+RAND()+RAND()+RAND()+RAND()+RAND()+RAND()+RAND()+RAND()+RAND())-6))-1)+Liquidity_30Y!M13)</x:f>
        <x:v>1547368.3177919781</x:v>
      </x:c>
      <x:c r="M66" s="16" t="n">
        <x:f>MAX(0,L66*(1+EXP((LN(1+Assumptions!$C$60)-0.5*Assumptions!$C$61^2)+Assumptions!$C$61*((RAND()+RAND()+RAND()+RAND()+RAND()+RAND()+RAND()+RAND()+RAND()+RAND()+RAND()+RAND())-6))-1)+Liquidity_30Y!N13)</x:f>
        <x:v>1256076.8329193317</x:v>
      </x:c>
      <x:c r="N66" s="16" t="n">
        <x:f>MAX(0,M66*(1+EXP((LN(1+Assumptions!$C$60)-0.5*Assumptions!$C$61^2)+Assumptions!$C$61*((RAND()+RAND()+RAND()+RAND()+RAND()+RAND()+RAND()+RAND()+RAND()+RAND()+RAND()+RAND())-6))-1)+Liquidity_30Y!O13)</x:f>
        <x:v>821793.6839024364</x:v>
      </x:c>
      <x:c r="O66" s="16" t="n">
        <x:f>MAX(0,N66*(1+EXP((LN(1+Assumptions!$C$60)-0.5*Assumptions!$C$61^2)+Assumptions!$C$61*((RAND()+RAND()+RAND()+RAND()+RAND()+RAND()+RAND()+RAND()+RAND()+RAND()+RAND()+RAND())-6))-1)+Liquidity_30Y!P13)</x:f>
        <x:v>815775.6076614225</x:v>
      </x:c>
      <x:c r="P66" s="16" t="n">
        <x:f>MAX(0,O66*(1+EXP((LN(1+Assumptions!$C$60)-0.5*Assumptions!$C$61^2)+Assumptions!$C$61*((RAND()+RAND()+RAND()+RAND()+RAND()+RAND()+RAND()+RAND()+RAND()+RAND()+RAND()+RAND())-6))-1)+Liquidity_30Y!Q13)</x:f>
        <x:v>610650.1208028086</x:v>
      </x:c>
      <x:c r="Q66" s="16" t="n">
        <x:f>MAX(0,P66*(1+EXP((LN(1+Assumptions!$C$60)-0.5*Assumptions!$C$61^2)+Assumptions!$C$61*((RAND()+RAND()+RAND()+RAND()+RAND()+RAND()+RAND()+RAND()+RAND()+RAND()+RAND()+RAND())-6))-1)+Liquidity_30Y!R13)</x:f>
        <x:v>578557.9137294517</x:v>
      </x:c>
      <x:c r="R66" s="16" t="n">
        <x:f>MAX(0,Q66*(1+EXP((LN(1+Assumptions!$C$60)-0.5*Assumptions!$C$61^2)+Assumptions!$C$61*((RAND()+RAND()+RAND()+RAND()+RAND()+RAND()+RAND()+RAND()+RAND()+RAND()+RAND()+RAND())-6))-1)+Liquidity_30Y!S13)</x:f>
        <x:v>489607.2654481053</x:v>
      </x:c>
      <x:c r="S66" s="16" t="n">
        <x:f>MAX(0,R66*(1+EXP((LN(1+Assumptions!$C$60)-0.5*Assumptions!$C$61^2)+Assumptions!$C$61*((RAND()+RAND()+RAND()+RAND()+RAND()+RAND()+RAND()+RAND()+RAND()+RAND()+RAND()+RAND())-6))-1)+Liquidity_30Y!T13)</x:f>
        <x:v>536428.0336884684</x:v>
      </x:c>
      <x:c r="T66" s="16" t="n">
        <x:f>MAX(0,S66*(1+EXP((LN(1+Assumptions!$C$60)-0.5*Assumptions!$C$61^2)+Assumptions!$C$61*((RAND()+RAND()+RAND()+RAND()+RAND()+RAND()+RAND()+RAND()+RAND()+RAND()+RAND()+RAND())-6))-1)+Liquidity_30Y!U13)</x:f>
        <x:v>573150.9740000839</x:v>
      </x:c>
      <x:c r="U66" s="16" t="n">
        <x:f>MAX(0,T66*(1+EXP((LN(1+Assumptions!$C$60)-0.5*Assumptions!$C$61^2)+Assumptions!$C$61*((RAND()+RAND()+RAND()+RAND()+RAND()+RAND()+RAND()+RAND()+RAND()+RAND()+RAND()+RAND())-6))-1)+Liquidity_30Y!V13)</x:f>
        <x:v>563285.060085172</x:v>
      </x:c>
      <x:c r="V66" s="16" t="n">
        <x:f>MAX(0,U66*(1+EXP((LN(1+Assumptions!$C$60)-0.5*Assumptions!$C$61^2)+Assumptions!$C$61*((RAND()+RAND()+RAND()+RAND()+RAND()+RAND()+RAND()+RAND()+RAND()+RAND()+RAND()+RAND())-6))-1)+Liquidity_30Y!W13)</x:f>
        <x:v>487404.40120108065</x:v>
      </x:c>
      <x:c r="W66" s="16" t="n">
        <x:f>MAX(0,V66*(1+EXP((LN(1+Assumptions!$C$60)-0.5*Assumptions!$C$61^2)+Assumptions!$C$61*((RAND()+RAND()+RAND()+RAND()+RAND()+RAND()+RAND()+RAND()+RAND()+RAND()+RAND()+RAND())-6))-1)+Liquidity_30Y!X13)</x:f>
        <x:v>533863.4667925088</x:v>
      </x:c>
      <x:c r="X66" s="16" t="n">
        <x:f>MAX(0,W66*(1+EXP((LN(1+Assumptions!$C$60)-0.5*Assumptions!$C$61^2)+Assumptions!$C$61*((RAND()+RAND()+RAND()+RAND()+RAND()+RAND()+RAND()+RAND()+RAND()+RAND()+RAND()+RAND())-6))-1)+Liquidity_30Y!Y13)</x:f>
        <x:v>567883.2172616504</x:v>
      </x:c>
      <x:c r="Y66" s="16" t="n">
        <x:f>MAX(0,X66*(1+EXP((LN(1+Assumptions!$C$60)-0.5*Assumptions!$C$61^2)+Assumptions!$C$61*((RAND()+RAND()+RAND()+RAND()+RAND()+RAND()+RAND()+RAND()+RAND()+RAND()+RAND()+RAND())-6))-1)+Liquidity_30Y!Z13)</x:f>
        <x:v>704311.1934356093</x:v>
      </x:c>
      <x:c r="Z66" s="16" t="n">
        <x:f>MAX(0,Y66*(1+EXP((LN(1+Assumptions!$C$60)-0.5*Assumptions!$C$61^2)+Assumptions!$C$61*((RAND()+RAND()+RAND()+RAND()+RAND()+RAND()+RAND()+RAND()+RAND()+RAND()+RAND()+RAND())-6))-1)+Liquidity_30Y!AA13)</x:f>
        <x:v>858057.6815287182</x:v>
      </x:c>
      <x:c r="AA66" s="16" t="n">
        <x:f>MAX(0,Z66*(1+EXP((LN(1+Assumptions!$C$60)-0.5*Assumptions!$C$61^2)+Assumptions!$C$61*((RAND()+RAND()+RAND()+RAND()+RAND()+RAND()+RAND()+RAND()+RAND()+RAND()+RAND()+RAND())-6))-1)+Liquidity_30Y!AB13)</x:f>
        <x:v>959824.5222905963</x:v>
      </x:c>
      <x:c r="AB66" s="16" t="n">
        <x:f>MAX(0,AA66*(1+EXP((LN(1+Assumptions!$C$60)-0.5*Assumptions!$C$61^2)+Assumptions!$C$61*((RAND()+RAND()+RAND()+RAND()+RAND()+RAND()+RAND()+RAND()+RAND()+RAND()+RAND()+RAND())-6))-1)+Liquidity_30Y!AC13)</x:f>
        <x:v>974290.7110182438</x:v>
      </x:c>
      <x:c r="AC66" s="16" t="n">
        <x:f>MAX(0,AB66*(1+EXP((LN(1+Assumptions!$C$60)-0.5*Assumptions!$C$61^2)+Assumptions!$C$61*((RAND()+RAND()+RAND()+RAND()+RAND()+RAND()+RAND()+RAND()+RAND()+RAND()+RAND()+RAND())-6))-1)+Liquidity_30Y!AD13)</x:f>
        <x:v>991326.3974645415</x:v>
      </x:c>
      <x:c r="AD66" s="16" t="n">
        <x:f>MAX(0,AC66*(1+EXP((LN(1+Assumptions!$C$60)-0.5*Assumptions!$C$61^2)+Assumptions!$C$61*((RAND()+RAND()+RAND()+RAND()+RAND()+RAND()+RAND()+RAND()+RAND()+RAND()+RAND()+RAND())-6))-1)+Liquidity_30Y!AE13)</x:f>
        <x:v>1164379.536432994</x:v>
      </x:c>
      <x:c r="AE66" s="16" t="n">
        <x:f>MAX(0,AD66*(1+EXP((LN(1+Assumptions!$C$60)-0.5*Assumptions!$C$61^2)+Assumptions!$C$61*((RAND()+RAND()+RAND()+RAND()+RAND()+RAND()+RAND()+RAND()+RAND()+RAND()+RAND()+RAND())-6))-1)+Liquidity_30Y!AF13)</x:f>
        <x:v>1217703.0755355284</x:v>
      </x:c>
      <x:c r="AF66" s="16" t="n">
        <x:f>MAX(0,AE66*(1+EXP((LN(1+Assumptions!$C$60)-0.5*Assumptions!$C$61^2)+Assumptions!$C$61*((RAND()+RAND()+RAND()+RAND()+RAND()+RAND()+RAND()+RAND()+RAND()+RAND()+RAND()+RAND())-6))-1)+Liquidity_30Y!AG13)</x:f>
        <x:v>1365830.3808499614</x:v>
      </x:c>
    </x:row>
    <x:row r="67">
      <x:c r="A67" s="39">
        <x:v>63</x:v>
      </x:c>
      <x:c r="B67" s="16" t="n">
        <x:f>Liquidity_30Y!C14</x:f>
        <x:v>1029031.25</x:v>
      </x:c>
      <x:c r="C67" s="16" t="n">
        <x:f>MAX(0,B67*(1+EXP((LN(1+Assumptions!$C$60)-0.5*Assumptions!$C$61^2)+Assumptions!$C$61*((RAND()+RAND()+RAND()+RAND()+RAND()+RAND()+RAND()+RAND()+RAND()+RAND()+RAND()+RAND())-6))-1)+Liquidity_30Y!D13)</x:f>
        <x:v>878449.9169574567</x:v>
      </x:c>
      <x:c r="D67" s="16" t="n">
        <x:f>MAX(0,C67*(1+EXP((LN(1+Assumptions!$C$60)-0.5*Assumptions!$C$61^2)+Assumptions!$C$61*((RAND()+RAND()+RAND()+RAND()+RAND()+RAND()+RAND()+RAND()+RAND()+RAND()+RAND()+RAND())-6))-1)+Liquidity_30Y!E13)</x:f>
        <x:v>1050429.1453466248</x:v>
      </x:c>
      <x:c r="E67" s="16" t="n">
        <x:f>MAX(0,D67*(1+EXP((LN(1+Assumptions!$C$60)-0.5*Assumptions!$C$61^2)+Assumptions!$C$61*((RAND()+RAND()+RAND()+RAND()+RAND()+RAND()+RAND()+RAND()+RAND()+RAND()+RAND()+RAND())-6))-1)+Liquidity_30Y!F13)</x:f>
        <x:v>934178.8702936211</x:v>
      </x:c>
      <x:c r="F67" s="16" t="n">
        <x:f>MAX(0,E67*(1+EXP((LN(1+Assumptions!$C$60)-0.5*Assumptions!$C$61^2)+Assumptions!$C$61*((RAND()+RAND()+RAND()+RAND()+RAND()+RAND()+RAND()+RAND()+RAND()+RAND()+RAND()+RAND())-6))-1)+Liquidity_30Y!G13)</x:f>
        <x:v>836998.7400688595</x:v>
      </x:c>
      <x:c r="G67" s="16" t="n">
        <x:f>MAX(0,F67*(1+EXP((LN(1+Assumptions!$C$60)-0.5*Assumptions!$C$61^2)+Assumptions!$C$61*((RAND()+RAND()+RAND()+RAND()+RAND()+RAND()+RAND()+RAND()+RAND()+RAND()+RAND()+RAND())-6))-1)+Liquidity_30Y!H13)</x:f>
        <x:v>797030.2815177736</x:v>
      </x:c>
      <x:c r="H67" s="16" t="n">
        <x:f>MAX(0,G67*(1+EXP((LN(1+Assumptions!$C$60)-0.5*Assumptions!$C$61^2)+Assumptions!$C$61*((RAND()+RAND()+RAND()+RAND()+RAND()+RAND()+RAND()+RAND()+RAND()+RAND()+RAND()+RAND())-6))-1)+Liquidity_30Y!I13)</x:f>
        <x:v>669990.5077882815</x:v>
      </x:c>
      <x:c r="I67" s="16" t="n">
        <x:f>MAX(0,H67*(1+EXP((LN(1+Assumptions!$C$60)-0.5*Assumptions!$C$61^2)+Assumptions!$C$61*((RAND()+RAND()+RAND()+RAND()+RAND()+RAND()+RAND()+RAND()+RAND()+RAND()+RAND()+RAND())-6))-1)+Liquidity_30Y!J13)</x:f>
        <x:v>586577.1582767364</x:v>
      </x:c>
      <x:c r="J67" s="16" t="n">
        <x:f>MAX(0,I67*(1+EXP((LN(1+Assumptions!$C$60)-0.5*Assumptions!$C$61^2)+Assumptions!$C$61*((RAND()+RAND()+RAND()+RAND()+RAND()+RAND()+RAND()+RAND()+RAND()+RAND()+RAND()+RAND())-6))-1)+Liquidity_30Y!K13)</x:f>
        <x:v>550733.2987867198</x:v>
      </x:c>
      <x:c r="K67" s="16" t="n">
        <x:f>MAX(0,J67*(1+EXP((LN(1+Assumptions!$C$60)-0.5*Assumptions!$C$61^2)+Assumptions!$C$61*((RAND()+RAND()+RAND()+RAND()+RAND()+RAND()+RAND()+RAND()+RAND()+RAND()+RAND()+RAND())-6))-1)+Liquidity_30Y!L13)</x:f>
        <x:v>605665.4532830614</x:v>
      </x:c>
      <x:c r="L67" s="16" t="n">
        <x:f>MAX(0,K67*(1+EXP((LN(1+Assumptions!$C$60)-0.5*Assumptions!$C$61^2)+Assumptions!$C$61*((RAND()+RAND()+RAND()+RAND()+RAND()+RAND()+RAND()+RAND()+RAND()+RAND()+RAND()+RAND())-6))-1)+Liquidity_30Y!M13)</x:f>
        <x:v>774375.8647131431</x:v>
      </x:c>
      <x:c r="M67" s="16" t="n">
        <x:f>MAX(0,L67*(1+EXP((LN(1+Assumptions!$C$60)-0.5*Assumptions!$C$61^2)+Assumptions!$C$61*((RAND()+RAND()+RAND()+RAND()+RAND()+RAND()+RAND()+RAND()+RAND()+RAND()+RAND()+RAND())-6))-1)+Liquidity_30Y!N13)</x:f>
        <x:v>707139.7380600674</x:v>
      </x:c>
      <x:c r="N67" s="16" t="n">
        <x:f>MAX(0,M67*(1+EXP((LN(1+Assumptions!$C$60)-0.5*Assumptions!$C$61^2)+Assumptions!$C$61*((RAND()+RAND()+RAND()+RAND()+RAND()+RAND()+RAND()+RAND()+RAND()+RAND()+RAND()+RAND())-6))-1)+Liquidity_30Y!O13)</x:f>
        <x:v>639224.1158414942</x:v>
      </x:c>
      <x:c r="O67" s="16" t="n">
        <x:f>MAX(0,N67*(1+EXP((LN(1+Assumptions!$C$60)-0.5*Assumptions!$C$61^2)+Assumptions!$C$61*((RAND()+RAND()+RAND()+RAND()+RAND()+RAND()+RAND()+RAND()+RAND()+RAND()+RAND()+RAND())-6))-1)+Liquidity_30Y!P13)</x:f>
        <x:v>941841.8594319363</x:v>
      </x:c>
      <x:c r="P67" s="16" t="n">
        <x:f>MAX(0,O67*(1+EXP((LN(1+Assumptions!$C$60)-0.5*Assumptions!$C$61^2)+Assumptions!$C$61*((RAND()+RAND()+RAND()+RAND()+RAND()+RAND()+RAND()+RAND()+RAND()+RAND()+RAND()+RAND())-6))-1)+Liquidity_30Y!Q13)</x:f>
        <x:v>986729.743109298</x:v>
      </x:c>
      <x:c r="Q67" s="16" t="n">
        <x:f>MAX(0,P67*(1+EXP((LN(1+Assumptions!$C$60)-0.5*Assumptions!$C$61^2)+Assumptions!$C$61*((RAND()+RAND()+RAND()+RAND()+RAND()+RAND()+RAND()+RAND()+RAND()+RAND()+RAND()+RAND())-6))-1)+Liquidity_30Y!R13)</x:f>
        <x:v>1163483.797713982</x:v>
      </x:c>
      <x:c r="R67" s="16" t="n">
        <x:f>MAX(0,Q67*(1+EXP((LN(1+Assumptions!$C$60)-0.5*Assumptions!$C$61^2)+Assumptions!$C$61*((RAND()+RAND()+RAND()+RAND()+RAND()+RAND()+RAND()+RAND()+RAND()+RAND()+RAND()+RAND())-6))-1)+Liquidity_30Y!S13)</x:f>
        <x:v>1096005.54293046</x:v>
      </x:c>
      <x:c r="S67" s="16" t="n">
        <x:f>MAX(0,R67*(1+EXP((LN(1+Assumptions!$C$60)-0.5*Assumptions!$C$61^2)+Assumptions!$C$61*((RAND()+RAND()+RAND()+RAND()+RAND()+RAND()+RAND()+RAND()+RAND()+RAND()+RAND()+RAND())-6))-1)+Liquidity_30Y!T13)</x:f>
        <x:v>1054638.2025399979</x:v>
      </x:c>
      <x:c r="T67" s="16" t="n">
        <x:f>MAX(0,S67*(1+EXP((LN(1+Assumptions!$C$60)-0.5*Assumptions!$C$61^2)+Assumptions!$C$61*((RAND()+RAND()+RAND()+RAND()+RAND()+RAND()+RAND()+RAND()+RAND()+RAND()+RAND()+RAND())-6))-1)+Liquidity_30Y!U13)</x:f>
        <x:v>1045384.0878207304</x:v>
      </x:c>
      <x:c r="U67" s="16" t="n">
        <x:f>MAX(0,T67*(1+EXP((LN(1+Assumptions!$C$60)-0.5*Assumptions!$C$61^2)+Assumptions!$C$61*((RAND()+RAND()+RAND()+RAND()+RAND()+RAND()+RAND()+RAND()+RAND()+RAND()+RAND()+RAND())-6))-1)+Liquidity_30Y!V13)</x:f>
        <x:v>1277984.504320414</x:v>
      </x:c>
      <x:c r="V67" s="16" t="n">
        <x:f>MAX(0,U67*(1+EXP((LN(1+Assumptions!$C$60)-0.5*Assumptions!$C$61^2)+Assumptions!$C$61*((RAND()+RAND()+RAND()+RAND()+RAND()+RAND()+RAND()+RAND()+RAND()+RAND()+RAND()+RAND())-6))-1)+Liquidity_30Y!W13)</x:f>
        <x:v>1426629.0769778278</x:v>
      </x:c>
      <x:c r="W67" s="16" t="n">
        <x:f>MAX(0,V67*(1+EXP((LN(1+Assumptions!$C$60)-0.5*Assumptions!$C$61^2)+Assumptions!$C$61*((RAND()+RAND()+RAND()+RAND()+RAND()+RAND()+RAND()+RAND()+RAND()+RAND()+RAND()+RAND())-6))-1)+Liquidity_30Y!X13)</x:f>
        <x:v>1543512.8417948906</x:v>
      </x:c>
      <x:c r="X67" s="16" t="n">
        <x:f>MAX(0,W67*(1+EXP((LN(1+Assumptions!$C$60)-0.5*Assumptions!$C$61^2)+Assumptions!$C$61*((RAND()+RAND()+RAND()+RAND()+RAND()+RAND()+RAND()+RAND()+RAND()+RAND()+RAND()+RAND())-6))-1)+Liquidity_30Y!Y13)</x:f>
        <x:v>1807986.6275407255</x:v>
      </x:c>
      <x:c r="Y67" s="16" t="n">
        <x:f>MAX(0,X67*(1+EXP((LN(1+Assumptions!$C$60)-0.5*Assumptions!$C$61^2)+Assumptions!$C$61*((RAND()+RAND()+RAND()+RAND()+RAND()+RAND()+RAND()+RAND()+RAND()+RAND()+RAND()+RAND())-6))-1)+Liquidity_30Y!Z13)</x:f>
        <x:v>2227253.7695091376</x:v>
      </x:c>
      <x:c r="Z67" s="16" t="n">
        <x:f>MAX(0,Y67*(1+EXP((LN(1+Assumptions!$C$60)-0.5*Assumptions!$C$61^2)+Assumptions!$C$61*((RAND()+RAND()+RAND()+RAND()+RAND()+RAND()+RAND()+RAND()+RAND()+RAND()+RAND()+RAND())-6))-1)+Liquidity_30Y!AA13)</x:f>
        <x:v>2271994.6289364453</x:v>
      </x:c>
      <x:c r="AA67" s="16" t="n">
        <x:f>MAX(0,Z67*(1+EXP((LN(1+Assumptions!$C$60)-0.5*Assumptions!$C$61^2)+Assumptions!$C$61*((RAND()+RAND()+RAND()+RAND()+RAND()+RAND()+RAND()+RAND()+RAND()+RAND()+RAND()+RAND())-6))-1)+Liquidity_30Y!AB13)</x:f>
        <x:v>2790931.051844421</x:v>
      </x:c>
      <x:c r="AB67" s="16" t="n">
        <x:f>MAX(0,AA67*(1+EXP((LN(1+Assumptions!$C$60)-0.5*Assumptions!$C$61^2)+Assumptions!$C$61*((RAND()+RAND()+RAND()+RAND()+RAND()+RAND()+RAND()+RAND()+RAND()+RAND()+RAND()+RAND())-6))-1)+Liquidity_30Y!AC13)</x:f>
        <x:v>2919098.615437022</x:v>
      </x:c>
      <x:c r="AC67" s="16" t="n">
        <x:f>MAX(0,AB67*(1+EXP((LN(1+Assumptions!$C$60)-0.5*Assumptions!$C$61^2)+Assumptions!$C$61*((RAND()+RAND()+RAND()+RAND()+RAND()+RAND()+RAND()+RAND()+RAND()+RAND()+RAND()+RAND())-6))-1)+Liquidity_30Y!AD13)</x:f>
        <x:v>2339957.0454523866</x:v>
      </x:c>
      <x:c r="AD67" s="16" t="n">
        <x:f>MAX(0,AC67*(1+EXP((LN(1+Assumptions!$C$60)-0.5*Assumptions!$C$61^2)+Assumptions!$C$61*((RAND()+RAND()+RAND()+RAND()+RAND()+RAND()+RAND()+RAND()+RAND()+RAND()+RAND()+RAND())-6))-1)+Liquidity_30Y!AE13)</x:f>
        <x:v>2786646.1925792717</x:v>
      </x:c>
      <x:c r="AE67" s="16" t="n">
        <x:f>MAX(0,AD67*(1+EXP((LN(1+Assumptions!$C$60)-0.5*Assumptions!$C$61^2)+Assumptions!$C$61*((RAND()+RAND()+RAND()+RAND()+RAND()+RAND()+RAND()+RAND()+RAND()+RAND()+RAND()+RAND())-6))-1)+Liquidity_30Y!AF13)</x:f>
        <x:v>3376066.0160104986</x:v>
      </x:c>
      <x:c r="AF67" s="16" t="n">
        <x:f>MAX(0,AE67*(1+EXP((LN(1+Assumptions!$C$60)-0.5*Assumptions!$C$61^2)+Assumptions!$C$61*((RAND()+RAND()+RAND()+RAND()+RAND()+RAND()+RAND()+RAND()+RAND()+RAND()+RAND()+RAND())-6))-1)+Liquidity_30Y!AG13)</x:f>
        <x:v>3330996.3921563225</x:v>
      </x:c>
    </x:row>
    <x:row r="68">
      <x:c r="A68" s="39">
        <x:v>64</x:v>
      </x:c>
      <x:c r="B68" s="16" t="n">
        <x:f>Liquidity_30Y!C14</x:f>
        <x:v>1029031.25</x:v>
      </x:c>
      <x:c r="C68" s="16" t="n">
        <x:f>MAX(0,B68*(1+EXP((LN(1+Assumptions!$C$60)-0.5*Assumptions!$C$61^2)+Assumptions!$C$61*((RAND()+RAND()+RAND()+RAND()+RAND()+RAND()+RAND()+RAND()+RAND()+RAND()+RAND()+RAND())-6))-1)+Liquidity_30Y!D13)</x:f>
        <x:v>1208920.3382414836</x:v>
      </x:c>
      <x:c r="D68" s="16" t="n">
        <x:f>MAX(0,C68*(1+EXP((LN(1+Assumptions!$C$60)-0.5*Assumptions!$C$61^2)+Assumptions!$C$61*((RAND()+RAND()+RAND()+RAND()+RAND()+RAND()+RAND()+RAND()+RAND()+RAND()+RAND()+RAND())-6))-1)+Liquidity_30Y!E13)</x:f>
        <x:v>1122207.6510531323</x:v>
      </x:c>
      <x:c r="E68" s="16" t="n">
        <x:f>MAX(0,D68*(1+EXP((LN(1+Assumptions!$C$60)-0.5*Assumptions!$C$61^2)+Assumptions!$C$61*((RAND()+RAND()+RAND()+RAND()+RAND()+RAND()+RAND()+RAND()+RAND()+RAND()+RAND()+RAND())-6))-1)+Liquidity_30Y!F13)</x:f>
        <x:v>985329.6515092114</x:v>
      </x:c>
      <x:c r="F68" s="16" t="n">
        <x:f>MAX(0,E68*(1+EXP((LN(1+Assumptions!$C$60)-0.5*Assumptions!$C$61^2)+Assumptions!$C$61*((RAND()+RAND()+RAND()+RAND()+RAND()+RAND()+RAND()+RAND()+RAND()+RAND()+RAND()+RAND())-6))-1)+Liquidity_30Y!G13)</x:f>
        <x:v>1051755.1204718621</x:v>
      </x:c>
      <x:c r="G68" s="16" t="n">
        <x:f>MAX(0,F68*(1+EXP((LN(1+Assumptions!$C$60)-0.5*Assumptions!$C$61^2)+Assumptions!$C$61*((RAND()+RAND()+RAND()+RAND()+RAND()+RAND()+RAND()+RAND()+RAND()+RAND()+RAND()+RAND())-6))-1)+Liquidity_30Y!H13)</x:f>
        <x:v>1061805.2877851792</x:v>
      </x:c>
      <x:c r="H68" s="16" t="n">
        <x:f>MAX(0,G68*(1+EXP((LN(1+Assumptions!$C$60)-0.5*Assumptions!$C$61^2)+Assumptions!$C$61*((RAND()+RAND()+RAND()+RAND()+RAND()+RAND()+RAND()+RAND()+RAND()+RAND()+RAND()+RAND())-6))-1)+Liquidity_30Y!I13)</x:f>
        <x:v>1125317.7918838596</x:v>
      </x:c>
      <x:c r="I68" s="16" t="n">
        <x:f>MAX(0,H68*(1+EXP((LN(1+Assumptions!$C$60)-0.5*Assumptions!$C$61^2)+Assumptions!$C$61*((RAND()+RAND()+RAND()+RAND()+RAND()+RAND()+RAND()+RAND()+RAND()+RAND()+RAND()+RAND())-6))-1)+Liquidity_30Y!J13)</x:f>
        <x:v>1006814.8139954513</x:v>
      </x:c>
      <x:c r="J68" s="16" t="n">
        <x:f>MAX(0,I68*(1+EXP((LN(1+Assumptions!$C$60)-0.5*Assumptions!$C$61^2)+Assumptions!$C$61*((RAND()+RAND()+RAND()+RAND()+RAND()+RAND()+RAND()+RAND()+RAND()+RAND()+RAND()+RAND())-6))-1)+Liquidity_30Y!K13)</x:f>
        <x:v>910283.8531733031</x:v>
      </x:c>
      <x:c r="K68" s="16" t="n">
        <x:f>MAX(0,J68*(1+EXP((LN(1+Assumptions!$C$60)-0.5*Assumptions!$C$61^2)+Assumptions!$C$61*((RAND()+RAND()+RAND()+RAND()+RAND()+RAND()+RAND()+RAND()+RAND()+RAND()+RAND()+RAND())-6))-1)+Liquidity_30Y!L13)</x:f>
        <x:v>876087.4602380629</x:v>
      </x:c>
      <x:c r="L68" s="16" t="n">
        <x:f>MAX(0,K68*(1+EXP((LN(1+Assumptions!$C$60)-0.5*Assumptions!$C$61^2)+Assumptions!$C$61*((RAND()+RAND()+RAND()+RAND()+RAND()+RAND()+RAND()+RAND()+RAND()+RAND()+RAND()+RAND())-6))-1)+Liquidity_30Y!M13)</x:f>
        <x:v>760370.9616470626</x:v>
      </x:c>
      <x:c r="M68" s="16" t="n">
        <x:f>MAX(0,L68*(1+EXP((LN(1+Assumptions!$C$60)-0.5*Assumptions!$C$61^2)+Assumptions!$C$61*((RAND()+RAND()+RAND()+RAND()+RAND()+RAND()+RAND()+RAND()+RAND()+RAND()+RAND()+RAND())-6))-1)+Liquidity_30Y!N13)</x:f>
        <x:v>772972.1790774307</x:v>
      </x:c>
      <x:c r="N68" s="16" t="n">
        <x:f>MAX(0,M68*(1+EXP((LN(1+Assumptions!$C$60)-0.5*Assumptions!$C$61^2)+Assumptions!$C$61*((RAND()+RAND()+RAND()+RAND()+RAND()+RAND()+RAND()+RAND()+RAND()+RAND()+RAND()+RAND())-6))-1)+Liquidity_30Y!O13)</x:f>
        <x:v>583062.8700221854</x:v>
      </x:c>
      <x:c r="O68" s="16" t="n">
        <x:f>MAX(0,N68*(1+EXP((LN(1+Assumptions!$C$60)-0.5*Assumptions!$C$61^2)+Assumptions!$C$61*((RAND()+RAND()+RAND()+RAND()+RAND()+RAND()+RAND()+RAND()+RAND()+RAND()+RAND()+RAND())-6))-1)+Liquidity_30Y!P13)</x:f>
        <x:v>634025.2133311509</x:v>
      </x:c>
      <x:c r="P68" s="16" t="n">
        <x:f>MAX(0,O68*(1+EXP((LN(1+Assumptions!$C$60)-0.5*Assumptions!$C$61^2)+Assumptions!$C$61*((RAND()+RAND()+RAND()+RAND()+RAND()+RAND()+RAND()+RAND()+RAND()+RAND()+RAND()+RAND())-6))-1)+Liquidity_30Y!Q13)</x:f>
        <x:v>584290.7293208229</x:v>
      </x:c>
      <x:c r="Q68" s="16" t="n">
        <x:f>MAX(0,P68*(1+EXP((LN(1+Assumptions!$C$60)-0.5*Assumptions!$C$61^2)+Assumptions!$C$61*((RAND()+RAND()+RAND()+RAND()+RAND()+RAND()+RAND()+RAND()+RAND()+RAND()+RAND()+RAND())-6))-1)+Liquidity_30Y!R13)</x:f>
        <x:v>524407.8285291005</x:v>
      </x:c>
      <x:c r="R68" s="16" t="n">
        <x:f>MAX(0,Q68*(1+EXP((LN(1+Assumptions!$C$60)-0.5*Assumptions!$C$61^2)+Assumptions!$C$61*((RAND()+RAND()+RAND()+RAND()+RAND()+RAND()+RAND()+RAND()+RAND()+RAND()+RAND()+RAND())-6))-1)+Liquidity_30Y!S13)</x:f>
        <x:v>557728.3663081441</x:v>
      </x:c>
      <x:c r="S68" s="16" t="n">
        <x:f>MAX(0,R68*(1+EXP((LN(1+Assumptions!$C$60)-0.5*Assumptions!$C$61^2)+Assumptions!$C$61*((RAND()+RAND()+RAND()+RAND()+RAND()+RAND()+RAND()+RAND()+RAND()+RAND()+RAND()+RAND())-6))-1)+Liquidity_30Y!T13)</x:f>
        <x:v>540052.1511731802</x:v>
      </x:c>
      <x:c r="T68" s="16" t="n">
        <x:f>MAX(0,S68*(1+EXP((LN(1+Assumptions!$C$60)-0.5*Assumptions!$C$61^2)+Assumptions!$C$61*((RAND()+RAND()+RAND()+RAND()+RAND()+RAND()+RAND()+RAND()+RAND()+RAND()+RAND()+RAND())-6))-1)+Liquidity_30Y!U13)</x:f>
        <x:v>532082.3311269925</x:v>
      </x:c>
      <x:c r="U68" s="16" t="n">
        <x:f>MAX(0,T68*(1+EXP((LN(1+Assumptions!$C$60)-0.5*Assumptions!$C$61^2)+Assumptions!$C$61*((RAND()+RAND()+RAND()+RAND()+RAND()+RAND()+RAND()+RAND()+RAND()+RAND()+RAND()+RAND())-6))-1)+Liquidity_30Y!V13)</x:f>
        <x:v>551478.4692126482</x:v>
      </x:c>
      <x:c r="V68" s="16" t="n">
        <x:f>MAX(0,U68*(1+EXP((LN(1+Assumptions!$C$60)-0.5*Assumptions!$C$61^2)+Assumptions!$C$61*((RAND()+RAND()+RAND()+RAND()+RAND()+RAND()+RAND()+RAND()+RAND()+RAND()+RAND()+RAND())-6))-1)+Liquidity_30Y!W13)</x:f>
        <x:v>468618.9076366222</x:v>
      </x:c>
      <x:c r="W68" s="16" t="n">
        <x:f>MAX(0,V68*(1+EXP((LN(1+Assumptions!$C$60)-0.5*Assumptions!$C$61^2)+Assumptions!$C$61*((RAND()+RAND()+RAND()+RAND()+RAND()+RAND()+RAND()+RAND()+RAND()+RAND()+RAND()+RAND())-6))-1)+Liquidity_30Y!X13)</x:f>
        <x:v>543041.5217106806</x:v>
      </x:c>
      <x:c r="X68" s="16" t="n">
        <x:f>MAX(0,W68*(1+EXP((LN(1+Assumptions!$C$60)-0.5*Assumptions!$C$61^2)+Assumptions!$C$61*((RAND()+RAND()+RAND()+RAND()+RAND()+RAND()+RAND()+RAND()+RAND()+RAND()+RAND()+RAND())-6))-1)+Liquidity_30Y!Y13)</x:f>
        <x:v>524541.3020812572</x:v>
      </x:c>
      <x:c r="Y68" s="16" t="n">
        <x:f>MAX(0,X68*(1+EXP((LN(1+Assumptions!$C$60)-0.5*Assumptions!$C$61^2)+Assumptions!$C$61*((RAND()+RAND()+RAND()+RAND()+RAND()+RAND()+RAND()+RAND()+RAND()+RAND()+RAND()+RAND())-6))-1)+Liquidity_30Y!Z13)</x:f>
        <x:v>459968.43581515667</x:v>
      </x:c>
      <x:c r="Z68" s="16" t="n">
        <x:f>MAX(0,Y68*(1+EXP((LN(1+Assumptions!$C$60)-0.5*Assumptions!$C$61^2)+Assumptions!$C$61*((RAND()+RAND()+RAND()+RAND()+RAND()+RAND()+RAND()+RAND()+RAND()+RAND()+RAND()+RAND())-6))-1)+Liquidity_30Y!AA13)</x:f>
        <x:v>525438.0526520747</x:v>
      </x:c>
      <x:c r="AA68" s="16" t="n">
        <x:f>MAX(0,Z68*(1+EXP((LN(1+Assumptions!$C$60)-0.5*Assumptions!$C$61^2)+Assumptions!$C$61*((RAND()+RAND()+RAND()+RAND()+RAND()+RAND()+RAND()+RAND()+RAND()+RAND()+RAND()+RAND())-6))-1)+Liquidity_30Y!AB13)</x:f>
        <x:v>572535.9739345803</x:v>
      </x:c>
      <x:c r="AB68" s="16" t="n">
        <x:f>MAX(0,AA68*(1+EXP((LN(1+Assumptions!$C$60)-0.5*Assumptions!$C$61^2)+Assumptions!$C$61*((RAND()+RAND()+RAND()+RAND()+RAND()+RAND()+RAND()+RAND()+RAND()+RAND()+RAND()+RAND())-6))-1)+Liquidity_30Y!AC13)</x:f>
        <x:v>800169.0666328138</x:v>
      </x:c>
      <x:c r="AC68" s="16" t="n">
        <x:f>MAX(0,AB68*(1+EXP((LN(1+Assumptions!$C$60)-0.5*Assumptions!$C$61^2)+Assumptions!$C$61*((RAND()+RAND()+RAND()+RAND()+RAND()+RAND()+RAND()+RAND()+RAND()+RAND()+RAND()+RAND())-6))-1)+Liquidity_30Y!AD13)</x:f>
        <x:v>1073991.9513613617</x:v>
      </x:c>
      <x:c r="AD68" s="16" t="n">
        <x:f>MAX(0,AC68*(1+EXP((LN(1+Assumptions!$C$60)-0.5*Assumptions!$C$61^2)+Assumptions!$C$61*((RAND()+RAND()+RAND()+RAND()+RAND()+RAND()+RAND()+RAND()+RAND()+RAND()+RAND()+RAND())-6))-1)+Liquidity_30Y!AE13)</x:f>
        <x:v>1282123.630173189</x:v>
      </x:c>
      <x:c r="AE68" s="16" t="n">
        <x:f>MAX(0,AD68*(1+EXP((LN(1+Assumptions!$C$60)-0.5*Assumptions!$C$61^2)+Assumptions!$C$61*((RAND()+RAND()+RAND()+RAND()+RAND()+RAND()+RAND()+RAND()+RAND()+RAND()+RAND()+RAND())-6))-1)+Liquidity_30Y!AF13)</x:f>
        <x:v>1151959.2602030498</x:v>
      </x:c>
      <x:c r="AF68" s="16" t="n">
        <x:f>MAX(0,AE68*(1+EXP((LN(1+Assumptions!$C$60)-0.5*Assumptions!$C$61^2)+Assumptions!$C$61*((RAND()+RAND()+RAND()+RAND()+RAND()+RAND()+RAND()+RAND()+RAND()+RAND()+RAND()+RAND())-6))-1)+Liquidity_30Y!AG13)</x:f>
        <x:v>1142961.9602186838</x:v>
      </x:c>
    </x:row>
    <x:row r="69">
      <x:c r="A69" s="39">
        <x:v>65</x:v>
      </x:c>
      <x:c r="B69" s="16" t="n">
        <x:f>Liquidity_30Y!C14</x:f>
        <x:v>1029031.25</x:v>
      </x:c>
      <x:c r="C69" s="16" t="n">
        <x:f>MAX(0,B69*(1+EXP((LN(1+Assumptions!$C$60)-0.5*Assumptions!$C$61^2)+Assumptions!$C$61*((RAND()+RAND()+RAND()+RAND()+RAND()+RAND()+RAND()+RAND()+RAND()+RAND()+RAND()+RAND())-6))-1)+Liquidity_30Y!D13)</x:f>
        <x:v>974461.6891067196</x:v>
      </x:c>
      <x:c r="D69" s="16" t="n">
        <x:f>MAX(0,C69*(1+EXP((LN(1+Assumptions!$C$60)-0.5*Assumptions!$C$61^2)+Assumptions!$C$61*((RAND()+RAND()+RAND()+RAND()+RAND()+RAND()+RAND()+RAND()+RAND()+RAND()+RAND()+RAND())-6))-1)+Liquidity_30Y!E13)</x:f>
        <x:v>825686.2371773126</x:v>
      </x:c>
      <x:c r="E69" s="16" t="n">
        <x:f>MAX(0,D69*(1+EXP((LN(1+Assumptions!$C$60)-0.5*Assumptions!$C$61^2)+Assumptions!$C$61*((RAND()+RAND()+RAND()+RAND()+RAND()+RAND()+RAND()+RAND()+RAND()+RAND()+RAND()+RAND())-6))-1)+Liquidity_30Y!F13)</x:f>
        <x:v>1084675.3584562282</x:v>
      </x:c>
      <x:c r="F69" s="16" t="n">
        <x:f>MAX(0,E69*(1+EXP((LN(1+Assumptions!$C$60)-0.5*Assumptions!$C$61^2)+Assumptions!$C$61*((RAND()+RAND()+RAND()+RAND()+RAND()+RAND()+RAND()+RAND()+RAND()+RAND()+RAND()+RAND())-6))-1)+Liquidity_30Y!G13)</x:f>
        <x:v>1104030.2036439274</x:v>
      </x:c>
      <x:c r="G69" s="16" t="n">
        <x:f>MAX(0,F69*(1+EXP((LN(1+Assumptions!$C$60)-0.5*Assumptions!$C$61^2)+Assumptions!$C$61*((RAND()+RAND()+RAND()+RAND()+RAND()+RAND()+RAND()+RAND()+RAND()+RAND()+RAND()+RAND())-6))-1)+Liquidity_30Y!H13)</x:f>
        <x:v>1064583.759826099</x:v>
      </x:c>
      <x:c r="H69" s="16" t="n">
        <x:f>MAX(0,G69*(1+EXP((LN(1+Assumptions!$C$60)-0.5*Assumptions!$C$61^2)+Assumptions!$C$61*((RAND()+RAND()+RAND()+RAND()+RAND()+RAND()+RAND()+RAND()+RAND()+RAND()+RAND()+RAND())-6))-1)+Liquidity_30Y!I13)</x:f>
        <x:v>1046517.4513825531</x:v>
      </x:c>
      <x:c r="I69" s="16" t="n">
        <x:f>MAX(0,H69*(1+EXP((LN(1+Assumptions!$C$60)-0.5*Assumptions!$C$61^2)+Assumptions!$C$61*((RAND()+RAND()+RAND()+RAND()+RAND()+RAND()+RAND()+RAND()+RAND()+RAND()+RAND()+RAND())-6))-1)+Liquidity_30Y!J13)</x:f>
        <x:v>1112375.9702291726</x:v>
      </x:c>
      <x:c r="J69" s="16" t="n">
        <x:f>MAX(0,I69*(1+EXP((LN(1+Assumptions!$C$60)-0.5*Assumptions!$C$61^2)+Assumptions!$C$61*((RAND()+RAND()+RAND()+RAND()+RAND()+RAND()+RAND()+RAND()+RAND()+RAND()+RAND()+RAND())-6))-1)+Liquidity_30Y!K13)</x:f>
        <x:v>1524648.535730057</x:v>
      </x:c>
      <x:c r="K69" s="16" t="n">
        <x:f>MAX(0,J69*(1+EXP((LN(1+Assumptions!$C$60)-0.5*Assumptions!$C$61^2)+Assumptions!$C$61*((RAND()+RAND()+RAND()+RAND()+RAND()+RAND()+RAND()+RAND()+RAND()+RAND()+RAND()+RAND())-6))-1)+Liquidity_30Y!L13)</x:f>
        <x:v>1518403.594388392</x:v>
      </x:c>
      <x:c r="L69" s="16" t="n">
        <x:f>MAX(0,K69*(1+EXP((LN(1+Assumptions!$C$60)-0.5*Assumptions!$C$61^2)+Assumptions!$C$61*((RAND()+RAND()+RAND()+RAND()+RAND()+RAND()+RAND()+RAND()+RAND()+RAND()+RAND()+RAND())-6))-1)+Liquidity_30Y!M13)</x:f>
        <x:v>1603012.4494658113</x:v>
      </x:c>
      <x:c r="M69" s="16" t="n">
        <x:f>MAX(0,L69*(1+EXP((LN(1+Assumptions!$C$60)-0.5*Assumptions!$C$61^2)+Assumptions!$C$61*((RAND()+RAND()+RAND()+RAND()+RAND()+RAND()+RAND()+RAND()+RAND()+RAND()+RAND()+RAND())-6))-1)+Liquidity_30Y!N13)</x:f>
        <x:v>1669874.872283683</x:v>
      </x:c>
      <x:c r="N69" s="16" t="n">
        <x:f>MAX(0,M69*(1+EXP((LN(1+Assumptions!$C$60)-0.5*Assumptions!$C$61^2)+Assumptions!$C$61*((RAND()+RAND()+RAND()+RAND()+RAND()+RAND()+RAND()+RAND()+RAND()+RAND()+RAND()+RAND())-6))-1)+Liquidity_30Y!O13)</x:f>
        <x:v>1692728.3305530292</x:v>
      </x:c>
      <x:c r="O69" s="16" t="n">
        <x:f>MAX(0,N69*(1+EXP((LN(1+Assumptions!$C$60)-0.5*Assumptions!$C$61^2)+Assumptions!$C$61*((RAND()+RAND()+RAND()+RAND()+RAND()+RAND()+RAND()+RAND()+RAND()+RAND()+RAND()+RAND())-6))-1)+Liquidity_30Y!P13)</x:f>
        <x:v>2027605.9546939072</x:v>
      </x:c>
      <x:c r="P69" s="16" t="n">
        <x:f>MAX(0,O69*(1+EXP((LN(1+Assumptions!$C$60)-0.5*Assumptions!$C$61^2)+Assumptions!$C$61*((RAND()+RAND()+RAND()+RAND()+RAND()+RAND()+RAND()+RAND()+RAND()+RAND()+RAND()+RAND())-6))-1)+Liquidity_30Y!Q13)</x:f>
        <x:v>2053131.3401400608</x:v>
      </x:c>
      <x:c r="Q69" s="16" t="n">
        <x:f>MAX(0,P69*(1+EXP((LN(1+Assumptions!$C$60)-0.5*Assumptions!$C$61^2)+Assumptions!$C$61*((RAND()+RAND()+RAND()+RAND()+RAND()+RAND()+RAND()+RAND()+RAND()+RAND()+RAND()+RAND())-6))-1)+Liquidity_30Y!R13)</x:f>
        <x:v>2215530.716795337</x:v>
      </x:c>
      <x:c r="R69" s="16" t="n">
        <x:f>MAX(0,Q69*(1+EXP((LN(1+Assumptions!$C$60)-0.5*Assumptions!$C$61^2)+Assumptions!$C$61*((RAND()+RAND()+RAND()+RAND()+RAND()+RAND()+RAND()+RAND()+RAND()+RAND()+RAND()+RAND())-6))-1)+Liquidity_30Y!S13)</x:f>
        <x:v>2037229.0425279716</x:v>
      </x:c>
      <x:c r="S69" s="16" t="n">
        <x:f>MAX(0,R69*(1+EXP((LN(1+Assumptions!$C$60)-0.5*Assumptions!$C$61^2)+Assumptions!$C$61*((RAND()+RAND()+RAND()+RAND()+RAND()+RAND()+RAND()+RAND()+RAND()+RAND()+RAND()+RAND())-6))-1)+Liquidity_30Y!T13)</x:f>
        <x:v>2323903.3062375565</x:v>
      </x:c>
      <x:c r="T69" s="16" t="n">
        <x:f>MAX(0,S69*(1+EXP((LN(1+Assumptions!$C$60)-0.5*Assumptions!$C$61^2)+Assumptions!$C$61*((RAND()+RAND()+RAND()+RAND()+RAND()+RAND()+RAND()+RAND()+RAND()+RAND()+RAND()+RAND())-6))-1)+Liquidity_30Y!U13)</x:f>
        <x:v>2583377.6040095766</x:v>
      </x:c>
      <x:c r="U69" s="16" t="n">
        <x:f>MAX(0,T69*(1+EXP((LN(1+Assumptions!$C$60)-0.5*Assumptions!$C$61^2)+Assumptions!$C$61*((RAND()+RAND()+RAND()+RAND()+RAND()+RAND()+RAND()+RAND()+RAND()+RAND()+RAND()+RAND())-6))-1)+Liquidity_30Y!V13)</x:f>
        <x:v>2685479.974961026</x:v>
      </x:c>
      <x:c r="V69" s="16" t="n">
        <x:f>MAX(0,U69*(1+EXP((LN(1+Assumptions!$C$60)-0.5*Assumptions!$C$61^2)+Assumptions!$C$61*((RAND()+RAND()+RAND()+RAND()+RAND()+RAND()+RAND()+RAND()+RAND()+RAND()+RAND()+RAND())-6))-1)+Liquidity_30Y!W13)</x:f>
        <x:v>2823176.708850765</x:v>
      </x:c>
      <x:c r="W69" s="16" t="n">
        <x:f>MAX(0,V69*(1+EXP((LN(1+Assumptions!$C$60)-0.5*Assumptions!$C$61^2)+Assumptions!$C$61*((RAND()+RAND()+RAND()+RAND()+RAND()+RAND()+RAND()+RAND()+RAND()+RAND()+RAND()+RAND())-6))-1)+Liquidity_30Y!X13)</x:f>
        <x:v>2731929.039725408</x:v>
      </x:c>
      <x:c r="X69" s="16" t="n">
        <x:f>MAX(0,W69*(1+EXP((LN(1+Assumptions!$C$60)-0.5*Assumptions!$C$61^2)+Assumptions!$C$61*((RAND()+RAND()+RAND()+RAND()+RAND()+RAND()+RAND()+RAND()+RAND()+RAND()+RAND()+RAND())-6))-1)+Liquidity_30Y!Y13)</x:f>
        <x:v>2498634.5380073013</x:v>
      </x:c>
      <x:c r="Y69" s="16" t="n">
        <x:f>MAX(0,X69*(1+EXP((LN(1+Assumptions!$C$60)-0.5*Assumptions!$C$61^2)+Assumptions!$C$61*((RAND()+RAND()+RAND()+RAND()+RAND()+RAND()+RAND()+RAND()+RAND()+RAND()+RAND()+RAND())-6))-1)+Liquidity_30Y!Z13)</x:f>
        <x:v>2871667.342600813</x:v>
      </x:c>
      <x:c r="Z69" s="16" t="n">
        <x:f>MAX(0,Y69*(1+EXP((LN(1+Assumptions!$C$60)-0.5*Assumptions!$C$61^2)+Assumptions!$C$61*((RAND()+RAND()+RAND()+RAND()+RAND()+RAND()+RAND()+RAND()+RAND()+RAND()+RAND()+RAND())-6))-1)+Liquidity_30Y!AA13)</x:f>
        <x:v>2935308.561237825</x:v>
      </x:c>
      <x:c r="AA69" s="16" t="n">
        <x:f>MAX(0,Z69*(1+EXP((LN(1+Assumptions!$C$60)-0.5*Assumptions!$C$61^2)+Assumptions!$C$61*((RAND()+RAND()+RAND()+RAND()+RAND()+RAND()+RAND()+RAND()+RAND()+RAND()+RAND()+RAND())-6))-1)+Liquidity_30Y!AB13)</x:f>
        <x:v>2815834.4373694486</x:v>
      </x:c>
      <x:c r="AB69" s="16" t="n">
        <x:f>MAX(0,AA69*(1+EXP((LN(1+Assumptions!$C$60)-0.5*Assumptions!$C$61^2)+Assumptions!$C$61*((RAND()+RAND()+RAND()+RAND()+RAND()+RAND()+RAND()+RAND()+RAND()+RAND()+RAND()+RAND())-6))-1)+Liquidity_30Y!AC13)</x:f>
        <x:v>3979824.440680257</x:v>
      </x:c>
      <x:c r="AC69" s="16" t="n">
        <x:f>MAX(0,AB69*(1+EXP((LN(1+Assumptions!$C$60)-0.5*Assumptions!$C$61^2)+Assumptions!$C$61*((RAND()+RAND()+RAND()+RAND()+RAND()+RAND()+RAND()+RAND()+RAND()+RAND()+RAND()+RAND())-6))-1)+Liquidity_30Y!AD13)</x:f>
        <x:v>4041979.4538916727</x:v>
      </x:c>
      <x:c r="AD69" s="16" t="n">
        <x:f>MAX(0,AC69*(1+EXP((LN(1+Assumptions!$C$60)-0.5*Assumptions!$C$61^2)+Assumptions!$C$61*((RAND()+RAND()+RAND()+RAND()+RAND()+RAND()+RAND()+RAND()+RAND()+RAND()+RAND()+RAND())-6))-1)+Liquidity_30Y!AE13)</x:f>
        <x:v>4600328.316434809</x:v>
      </x:c>
      <x:c r="AE69" s="16" t="n">
        <x:f>MAX(0,AD69*(1+EXP((LN(1+Assumptions!$C$60)-0.5*Assumptions!$C$61^2)+Assumptions!$C$61*((RAND()+RAND()+RAND()+RAND()+RAND()+RAND()+RAND()+RAND()+RAND()+RAND()+RAND()+RAND())-6))-1)+Liquidity_30Y!AF13)</x:f>
        <x:v>4674366.485173882</x:v>
      </x:c>
      <x:c r="AF69" s="16" t="n">
        <x:f>MAX(0,AE69*(1+EXP((LN(1+Assumptions!$C$60)-0.5*Assumptions!$C$61^2)+Assumptions!$C$61*((RAND()+RAND()+RAND()+RAND()+RAND()+RAND()+RAND()+RAND()+RAND()+RAND()+RAND()+RAND())-6))-1)+Liquidity_30Y!AG13)</x:f>
        <x:v>4493339.050769421</x:v>
      </x:c>
    </x:row>
    <x:row r="70">
      <x:c r="A70" s="39">
        <x:v>66</x:v>
      </x:c>
      <x:c r="B70" s="16" t="n">
        <x:f>Liquidity_30Y!C14</x:f>
        <x:v>1029031.25</x:v>
      </x:c>
      <x:c r="C70" s="16" t="n">
        <x:f>MAX(0,B70*(1+EXP((LN(1+Assumptions!$C$60)-0.5*Assumptions!$C$61^2)+Assumptions!$C$61*((RAND()+RAND()+RAND()+RAND()+RAND()+RAND()+RAND()+RAND()+RAND()+RAND()+RAND()+RAND())-6))-1)+Liquidity_30Y!D13)</x:f>
        <x:v>1051239.705145544</x:v>
      </x:c>
      <x:c r="D70" s="16" t="n">
        <x:f>MAX(0,C70*(1+EXP((LN(1+Assumptions!$C$60)-0.5*Assumptions!$C$61^2)+Assumptions!$C$61*((RAND()+RAND()+RAND()+RAND()+RAND()+RAND()+RAND()+RAND()+RAND()+RAND()+RAND()+RAND())-6))-1)+Liquidity_30Y!E13)</x:f>
        <x:v>1049175.3169634542</x:v>
      </x:c>
      <x:c r="E70" s="16" t="n">
        <x:f>MAX(0,D70*(1+EXP((LN(1+Assumptions!$C$60)-0.5*Assumptions!$C$61^2)+Assumptions!$C$61*((RAND()+RAND()+RAND()+RAND()+RAND()+RAND()+RAND()+RAND()+RAND()+RAND()+RAND()+RAND())-6))-1)+Liquidity_30Y!F13)</x:f>
        <x:v>887884.7103414607</x:v>
      </x:c>
      <x:c r="F70" s="16" t="n">
        <x:f>MAX(0,E70*(1+EXP((LN(1+Assumptions!$C$60)-0.5*Assumptions!$C$61^2)+Assumptions!$C$61*((RAND()+RAND()+RAND()+RAND()+RAND()+RAND()+RAND()+RAND()+RAND()+RAND()+RAND()+RAND())-6))-1)+Liquidity_30Y!G13)</x:f>
        <x:v>861983.8209464557</x:v>
      </x:c>
      <x:c r="G70" s="16" t="n">
        <x:f>MAX(0,F70*(1+EXP((LN(1+Assumptions!$C$60)-0.5*Assumptions!$C$61^2)+Assumptions!$C$61*((RAND()+RAND()+RAND()+RAND()+RAND()+RAND()+RAND()+RAND()+RAND()+RAND()+RAND()+RAND())-6))-1)+Liquidity_30Y!H13)</x:f>
        <x:v>886342.192557415</x:v>
      </x:c>
      <x:c r="H70" s="16" t="n">
        <x:f>MAX(0,G70*(1+EXP((LN(1+Assumptions!$C$60)-0.5*Assumptions!$C$61^2)+Assumptions!$C$61*((RAND()+RAND()+RAND()+RAND()+RAND()+RAND()+RAND()+RAND()+RAND()+RAND()+RAND()+RAND())-6))-1)+Liquidity_30Y!I13)</x:f>
        <x:v>657173.9064136783</x:v>
      </x:c>
      <x:c r="I70" s="16" t="n">
        <x:f>MAX(0,H70*(1+EXP((LN(1+Assumptions!$C$60)-0.5*Assumptions!$C$61^2)+Assumptions!$C$61*((RAND()+RAND()+RAND()+RAND()+RAND()+RAND()+RAND()+RAND()+RAND()+RAND()+RAND()+RAND())-6))-1)+Liquidity_30Y!J13)</x:f>
        <x:v>857950.9956867876</x:v>
      </x:c>
      <x:c r="J70" s="16" t="n">
        <x:f>MAX(0,I70*(1+EXP((LN(1+Assumptions!$C$60)-0.5*Assumptions!$C$61^2)+Assumptions!$C$61*((RAND()+RAND()+RAND()+RAND()+RAND()+RAND()+RAND()+RAND()+RAND()+RAND()+RAND()+RAND())-6))-1)+Liquidity_30Y!K13)</x:f>
        <x:v>791959.3647697037</x:v>
      </x:c>
      <x:c r="K70" s="16" t="n">
        <x:f>MAX(0,J70*(1+EXP((LN(1+Assumptions!$C$60)-0.5*Assumptions!$C$61^2)+Assumptions!$C$61*((RAND()+RAND()+RAND()+RAND()+RAND()+RAND()+RAND()+RAND()+RAND()+RAND()+RAND()+RAND())-6))-1)+Liquidity_30Y!L13)</x:f>
        <x:v>973954.8273083701</x:v>
      </x:c>
      <x:c r="L70" s="16" t="n">
        <x:f>MAX(0,K70*(1+EXP((LN(1+Assumptions!$C$60)-0.5*Assumptions!$C$61^2)+Assumptions!$C$61*((RAND()+RAND()+RAND()+RAND()+RAND()+RAND()+RAND()+RAND()+RAND()+RAND()+RAND()+RAND())-6))-1)+Liquidity_30Y!M13)</x:f>
        <x:v>961865.4426467204</x:v>
      </x:c>
      <x:c r="M70" s="16" t="n">
        <x:f>MAX(0,L70*(1+EXP((LN(1+Assumptions!$C$60)-0.5*Assumptions!$C$61^2)+Assumptions!$C$61*((RAND()+RAND()+RAND()+RAND()+RAND()+RAND()+RAND()+RAND()+RAND()+RAND()+RAND()+RAND())-6))-1)+Liquidity_30Y!N13)</x:f>
        <x:v>1009700.4734644719</x:v>
      </x:c>
      <x:c r="N70" s="16" t="n">
        <x:f>MAX(0,M70*(1+EXP((LN(1+Assumptions!$C$60)-0.5*Assumptions!$C$61^2)+Assumptions!$C$61*((RAND()+RAND()+RAND()+RAND()+RAND()+RAND()+RAND()+RAND()+RAND()+RAND()+RAND()+RAND())-6))-1)+Liquidity_30Y!O13)</x:f>
        <x:v>923107.883636923</x:v>
      </x:c>
      <x:c r="O70" s="16" t="n">
        <x:f>MAX(0,N70*(1+EXP((LN(1+Assumptions!$C$60)-0.5*Assumptions!$C$61^2)+Assumptions!$C$61*((RAND()+RAND()+RAND()+RAND()+RAND()+RAND()+RAND()+RAND()+RAND()+RAND()+RAND()+RAND())-6))-1)+Liquidity_30Y!P13)</x:f>
        <x:v>1032806.865924155</x:v>
      </x:c>
      <x:c r="P70" s="16" t="n">
        <x:f>MAX(0,O70*(1+EXP((LN(1+Assumptions!$C$60)-0.5*Assumptions!$C$61^2)+Assumptions!$C$61*((RAND()+RAND()+RAND()+RAND()+RAND()+RAND()+RAND()+RAND()+RAND()+RAND()+RAND()+RAND())-6))-1)+Liquidity_30Y!Q13)</x:f>
        <x:v>983891.7963279176</x:v>
      </x:c>
      <x:c r="Q70" s="16" t="n">
        <x:f>MAX(0,P70*(1+EXP((LN(1+Assumptions!$C$60)-0.5*Assumptions!$C$61^2)+Assumptions!$C$61*((RAND()+RAND()+RAND()+RAND()+RAND()+RAND()+RAND()+RAND()+RAND()+RAND()+RAND()+RAND())-6))-1)+Liquidity_30Y!R13)</x:f>
        <x:v>914771.4276406047</x:v>
      </x:c>
      <x:c r="R70" s="16" t="n">
        <x:f>MAX(0,Q70*(1+EXP((LN(1+Assumptions!$C$60)-0.5*Assumptions!$C$61^2)+Assumptions!$C$61*((RAND()+RAND()+RAND()+RAND()+RAND()+RAND()+RAND()+RAND()+RAND()+RAND()+RAND()+RAND())-6))-1)+Liquidity_30Y!S13)</x:f>
        <x:v>1050380.4547228813</x:v>
      </x:c>
      <x:c r="S70" s="16" t="n">
        <x:f>MAX(0,R70*(1+EXP((LN(1+Assumptions!$C$60)-0.5*Assumptions!$C$61^2)+Assumptions!$C$61*((RAND()+RAND()+RAND()+RAND()+RAND()+RAND()+RAND()+RAND()+RAND()+RAND()+RAND()+RAND())-6))-1)+Liquidity_30Y!T13)</x:f>
        <x:v>1296019.961904023</x:v>
      </x:c>
      <x:c r="T70" s="16" t="n">
        <x:f>MAX(0,S70*(1+EXP((LN(1+Assumptions!$C$60)-0.5*Assumptions!$C$61^2)+Assumptions!$C$61*((RAND()+RAND()+RAND()+RAND()+RAND()+RAND()+RAND()+RAND()+RAND()+RAND()+RAND()+RAND())-6))-1)+Liquidity_30Y!U13)</x:f>
        <x:v>1557837.1264190716</x:v>
      </x:c>
      <x:c r="U70" s="16" t="n">
        <x:f>MAX(0,T70*(1+EXP((LN(1+Assumptions!$C$60)-0.5*Assumptions!$C$61^2)+Assumptions!$C$61*((RAND()+RAND()+RAND()+RAND()+RAND()+RAND()+RAND()+RAND()+RAND()+RAND()+RAND()+RAND())-6))-1)+Liquidity_30Y!V13)</x:f>
        <x:v>1671493.0929254186</x:v>
      </x:c>
      <x:c r="V70" s="16" t="n">
        <x:f>MAX(0,U70*(1+EXP((LN(1+Assumptions!$C$60)-0.5*Assumptions!$C$61^2)+Assumptions!$C$61*((RAND()+RAND()+RAND()+RAND()+RAND()+RAND()+RAND()+RAND()+RAND()+RAND()+RAND()+RAND())-6))-1)+Liquidity_30Y!W13)</x:f>
        <x:v>1656080.5088955287</x:v>
      </x:c>
      <x:c r="W70" s="16" t="n">
        <x:f>MAX(0,V70*(1+EXP((LN(1+Assumptions!$C$60)-0.5*Assumptions!$C$61^2)+Assumptions!$C$61*((RAND()+RAND()+RAND()+RAND()+RAND()+RAND()+RAND()+RAND()+RAND()+RAND()+RAND()+RAND())-6))-1)+Liquidity_30Y!X13)</x:f>
        <x:v>1708883.203389795</x:v>
      </x:c>
      <x:c r="X70" s="16" t="n">
        <x:f>MAX(0,W70*(1+EXP((LN(1+Assumptions!$C$60)-0.5*Assumptions!$C$61^2)+Assumptions!$C$61*((RAND()+RAND()+RAND()+RAND()+RAND()+RAND()+RAND()+RAND()+RAND()+RAND()+RAND()+RAND())-6))-1)+Liquidity_30Y!Y13)</x:f>
        <x:v>1623274.3638891375</x:v>
      </x:c>
      <x:c r="Y70" s="16" t="n">
        <x:f>MAX(0,X70*(1+EXP((LN(1+Assumptions!$C$60)-0.5*Assumptions!$C$61^2)+Assumptions!$C$61*((RAND()+RAND()+RAND()+RAND()+RAND()+RAND()+RAND()+RAND()+RAND()+RAND()+RAND()+RAND())-6))-1)+Liquidity_30Y!Z13)</x:f>
        <x:v>1990635.584250007</x:v>
      </x:c>
      <x:c r="Z70" s="16" t="n">
        <x:f>MAX(0,Y70*(1+EXP((LN(1+Assumptions!$C$60)-0.5*Assumptions!$C$61^2)+Assumptions!$C$61*((RAND()+RAND()+RAND()+RAND()+RAND()+RAND()+RAND()+RAND()+RAND()+RAND()+RAND()+RAND())-6))-1)+Liquidity_30Y!AA13)</x:f>
        <x:v>1997455.2655876977</x:v>
      </x:c>
      <x:c r="AA70" s="16" t="n">
        <x:f>MAX(0,Z70*(1+EXP((LN(1+Assumptions!$C$60)-0.5*Assumptions!$C$61^2)+Assumptions!$C$61*((RAND()+RAND()+RAND()+RAND()+RAND()+RAND()+RAND()+RAND()+RAND()+RAND()+RAND()+RAND())-6))-1)+Liquidity_30Y!AB13)</x:f>
        <x:v>1705980.9617149443</x:v>
      </x:c>
      <x:c r="AB70" s="16" t="n">
        <x:f>MAX(0,AA70*(1+EXP((LN(1+Assumptions!$C$60)-0.5*Assumptions!$C$61^2)+Assumptions!$C$61*((RAND()+RAND()+RAND()+RAND()+RAND()+RAND()+RAND()+RAND()+RAND()+RAND()+RAND()+RAND())-6))-1)+Liquidity_30Y!AC13)</x:f>
        <x:v>1864169.0407853497</x:v>
      </x:c>
      <x:c r="AC70" s="16" t="n">
        <x:f>MAX(0,AB70*(1+EXP((LN(1+Assumptions!$C$60)-0.5*Assumptions!$C$61^2)+Assumptions!$C$61*((RAND()+RAND()+RAND()+RAND()+RAND()+RAND()+RAND()+RAND()+RAND()+RAND()+RAND()+RAND())-6))-1)+Liquidity_30Y!AD13)</x:f>
        <x:v>2234781.048765886</x:v>
      </x:c>
      <x:c r="AD70" s="16" t="n">
        <x:f>MAX(0,AC70*(1+EXP((LN(1+Assumptions!$C$60)-0.5*Assumptions!$C$61^2)+Assumptions!$C$61*((RAND()+RAND()+RAND()+RAND()+RAND()+RAND()+RAND()+RAND()+RAND()+RAND()+RAND()+RAND())-6))-1)+Liquidity_30Y!AE13)</x:f>
        <x:v>2607528.8229883653</x:v>
      </x:c>
      <x:c r="AE70" s="16" t="n">
        <x:f>MAX(0,AD70*(1+EXP((LN(1+Assumptions!$C$60)-0.5*Assumptions!$C$61^2)+Assumptions!$C$61*((RAND()+RAND()+RAND()+RAND()+RAND()+RAND()+RAND()+RAND()+RAND()+RAND()+RAND()+RAND())-6))-1)+Liquidity_30Y!AF13)</x:f>
        <x:v>2835340.1063397797</x:v>
      </x:c>
      <x:c r="AF70" s="16" t="n">
        <x:f>MAX(0,AE70*(1+EXP((LN(1+Assumptions!$C$60)-0.5*Assumptions!$C$61^2)+Assumptions!$C$61*((RAND()+RAND()+RAND()+RAND()+RAND()+RAND()+RAND()+RAND()+RAND()+RAND()+RAND()+RAND())-6))-1)+Liquidity_30Y!AG13)</x:f>
        <x:v>3459952.1236412637</x:v>
      </x:c>
    </x:row>
    <x:row r="71">
      <x:c r="A71" s="39">
        <x:v>67</x:v>
      </x:c>
      <x:c r="B71" s="16" t="n">
        <x:f>Liquidity_30Y!C14</x:f>
        <x:v>1029031.25</x:v>
      </x:c>
      <x:c r="C71" s="16" t="n">
        <x:f>MAX(0,B71*(1+EXP((LN(1+Assumptions!$C$60)-0.5*Assumptions!$C$61^2)+Assumptions!$C$61*((RAND()+RAND()+RAND()+RAND()+RAND()+RAND()+RAND()+RAND()+RAND()+RAND()+RAND()+RAND())-6))-1)+Liquidity_30Y!D13)</x:f>
        <x:v>1276220.7022137796</x:v>
      </x:c>
      <x:c r="D71" s="16" t="n">
        <x:f>MAX(0,C71*(1+EXP((LN(1+Assumptions!$C$60)-0.5*Assumptions!$C$61^2)+Assumptions!$C$61*((RAND()+RAND()+RAND()+RAND()+RAND()+RAND()+RAND()+RAND()+RAND()+RAND()+RAND()+RAND())-6))-1)+Liquidity_30Y!E13)</x:f>
        <x:v>1220689.9045196928</x:v>
      </x:c>
      <x:c r="E71" s="16" t="n">
        <x:f>MAX(0,D71*(1+EXP((LN(1+Assumptions!$C$60)-0.5*Assumptions!$C$61^2)+Assumptions!$C$61*((RAND()+RAND()+RAND()+RAND()+RAND()+RAND()+RAND()+RAND()+RAND()+RAND()+RAND()+RAND())-6))-1)+Liquidity_30Y!F13)</x:f>
        <x:v>1508241.9711995635</x:v>
      </x:c>
      <x:c r="F71" s="16" t="n">
        <x:f>MAX(0,E71*(1+EXP((LN(1+Assumptions!$C$60)-0.5*Assumptions!$C$61^2)+Assumptions!$C$61*((RAND()+RAND()+RAND()+RAND()+RAND()+RAND()+RAND()+RAND()+RAND()+RAND()+RAND()+RAND())-6))-1)+Liquidity_30Y!G13)</x:f>
        <x:v>1490347.450009714</x:v>
      </x:c>
      <x:c r="G71" s="16" t="n">
        <x:f>MAX(0,F71*(1+EXP((LN(1+Assumptions!$C$60)-0.5*Assumptions!$C$61^2)+Assumptions!$C$61*((RAND()+RAND()+RAND()+RAND()+RAND()+RAND()+RAND()+RAND()+RAND()+RAND()+RAND()+RAND())-6))-1)+Liquidity_30Y!H13)</x:f>
        <x:v>1342774.6425747876</x:v>
      </x:c>
      <x:c r="H71" s="16" t="n">
        <x:f>MAX(0,G71*(1+EXP((LN(1+Assumptions!$C$60)-0.5*Assumptions!$C$61^2)+Assumptions!$C$61*((RAND()+RAND()+RAND()+RAND()+RAND()+RAND()+RAND()+RAND()+RAND()+RAND()+RAND()+RAND())-6))-1)+Liquidity_30Y!I13)</x:f>
        <x:v>1526439.8750613888</x:v>
      </x:c>
      <x:c r="I71" s="16" t="n">
        <x:f>MAX(0,H71*(1+EXP((LN(1+Assumptions!$C$60)-0.5*Assumptions!$C$61^2)+Assumptions!$C$61*((RAND()+RAND()+RAND()+RAND()+RAND()+RAND()+RAND()+RAND()+RAND()+RAND()+RAND()+RAND())-6))-1)+Liquidity_30Y!J13)</x:f>
        <x:v>1426062.572870264</x:v>
      </x:c>
      <x:c r="J71" s="16" t="n">
        <x:f>MAX(0,I71*(1+EXP((LN(1+Assumptions!$C$60)-0.5*Assumptions!$C$61^2)+Assumptions!$C$61*((RAND()+RAND()+RAND()+RAND()+RAND()+RAND()+RAND()+RAND()+RAND()+RAND()+RAND()+RAND())-6))-1)+Liquidity_30Y!K13)</x:f>
        <x:v>1661296.5731043862</x:v>
      </x:c>
      <x:c r="K71" s="16" t="n">
        <x:f>MAX(0,J71*(1+EXP((LN(1+Assumptions!$C$60)-0.5*Assumptions!$C$61^2)+Assumptions!$C$61*((RAND()+RAND()+RAND()+RAND()+RAND()+RAND()+RAND()+RAND()+RAND()+RAND()+RAND()+RAND())-6))-1)+Liquidity_30Y!L13)</x:f>
        <x:v>1530943.4546672201</x:v>
      </x:c>
      <x:c r="L71" s="16" t="n">
        <x:f>MAX(0,K71*(1+EXP((LN(1+Assumptions!$C$60)-0.5*Assumptions!$C$61^2)+Assumptions!$C$61*((RAND()+RAND()+RAND()+RAND()+RAND()+RAND()+RAND()+RAND()+RAND()+RAND()+RAND()+RAND())-6))-1)+Liquidity_30Y!M13)</x:f>
        <x:v>1295199.0632883552</x:v>
      </x:c>
      <x:c r="M71" s="16" t="n">
        <x:f>MAX(0,L71*(1+EXP((LN(1+Assumptions!$C$60)-0.5*Assumptions!$C$61^2)+Assumptions!$C$61*((RAND()+RAND()+RAND()+RAND()+RAND()+RAND()+RAND()+RAND()+RAND()+RAND()+RAND()+RAND())-6))-1)+Liquidity_30Y!N13)</x:f>
        <x:v>1341972.4110370784</x:v>
      </x:c>
      <x:c r="N71" s="16" t="n">
        <x:f>MAX(0,M71*(1+EXP((LN(1+Assumptions!$C$60)-0.5*Assumptions!$C$61^2)+Assumptions!$C$61*((RAND()+RAND()+RAND()+RAND()+RAND()+RAND()+RAND()+RAND()+RAND()+RAND()+RAND()+RAND())-6))-1)+Liquidity_30Y!O13)</x:f>
        <x:v>1405647.4190679376</x:v>
      </x:c>
      <x:c r="O71" s="16" t="n">
        <x:f>MAX(0,N71*(1+EXP((LN(1+Assumptions!$C$60)-0.5*Assumptions!$C$61^2)+Assumptions!$C$61*((RAND()+RAND()+RAND()+RAND()+RAND()+RAND()+RAND()+RAND()+RAND()+RAND()+RAND()+RAND())-6))-1)+Liquidity_30Y!P13)</x:f>
        <x:v>1397597.6221018864</x:v>
      </x:c>
      <x:c r="P71" s="16" t="n">
        <x:f>MAX(0,O71*(1+EXP((LN(1+Assumptions!$C$60)-0.5*Assumptions!$C$61^2)+Assumptions!$C$61*((RAND()+RAND()+RAND()+RAND()+RAND()+RAND()+RAND()+RAND()+RAND()+RAND()+RAND()+RAND())-6))-1)+Liquidity_30Y!Q13)</x:f>
        <x:v>1466730.4690395184</x:v>
      </x:c>
      <x:c r="Q71" s="16" t="n">
        <x:f>MAX(0,P71*(1+EXP((LN(1+Assumptions!$C$60)-0.5*Assumptions!$C$61^2)+Assumptions!$C$61*((RAND()+RAND()+RAND()+RAND()+RAND()+RAND()+RAND()+RAND()+RAND()+RAND()+RAND()+RAND())-6))-1)+Liquidity_30Y!R13)</x:f>
        <x:v>1323771.2051154086</x:v>
      </x:c>
      <x:c r="R71" s="16" t="n">
        <x:f>MAX(0,Q71*(1+EXP((LN(1+Assumptions!$C$60)-0.5*Assumptions!$C$61^2)+Assumptions!$C$61*((RAND()+RAND()+RAND()+RAND()+RAND()+RAND()+RAND()+RAND()+RAND()+RAND()+RAND()+RAND())-6))-1)+Liquidity_30Y!S13)</x:f>
        <x:v>1415244.6810366053</x:v>
      </x:c>
      <x:c r="S71" s="16" t="n">
        <x:f>MAX(0,R71*(1+EXP((LN(1+Assumptions!$C$60)-0.5*Assumptions!$C$61^2)+Assumptions!$C$61*((RAND()+RAND()+RAND()+RAND()+RAND()+RAND()+RAND()+RAND()+RAND()+RAND()+RAND()+RAND())-6))-1)+Liquidity_30Y!T13)</x:f>
        <x:v>1701771.456424573</x:v>
      </x:c>
      <x:c r="T71" s="16" t="n">
        <x:f>MAX(0,S71*(1+EXP((LN(1+Assumptions!$C$60)-0.5*Assumptions!$C$61^2)+Assumptions!$C$61*((RAND()+RAND()+RAND()+RAND()+RAND()+RAND()+RAND()+RAND()+RAND()+RAND()+RAND()+RAND())-6))-1)+Liquidity_30Y!U13)</x:f>
        <x:v>1541363.0106602693</x:v>
      </x:c>
      <x:c r="U71" s="16" t="n">
        <x:f>MAX(0,T71*(1+EXP((LN(1+Assumptions!$C$60)-0.5*Assumptions!$C$61^2)+Assumptions!$C$61*((RAND()+RAND()+RAND()+RAND()+RAND()+RAND()+RAND()+RAND()+RAND()+RAND()+RAND()+RAND())-6))-1)+Liquidity_30Y!V13)</x:f>
        <x:v>1800034.6220300102</x:v>
      </x:c>
      <x:c r="V71" s="16" t="n">
        <x:f>MAX(0,U71*(1+EXP((LN(1+Assumptions!$C$60)-0.5*Assumptions!$C$61^2)+Assumptions!$C$61*((RAND()+RAND()+RAND()+RAND()+RAND()+RAND()+RAND()+RAND()+RAND()+RAND()+RAND()+RAND())-6))-1)+Liquidity_30Y!W13)</x:f>
        <x:v>2339701.41535723</x:v>
      </x:c>
      <x:c r="W71" s="16" t="n">
        <x:f>MAX(0,V71*(1+EXP((LN(1+Assumptions!$C$60)-0.5*Assumptions!$C$61^2)+Assumptions!$C$61*((RAND()+RAND()+RAND()+RAND()+RAND()+RAND()+RAND()+RAND()+RAND()+RAND()+RAND()+RAND())-6))-1)+Liquidity_30Y!X13)</x:f>
        <x:v>2322936.9100826737</x:v>
      </x:c>
      <x:c r="X71" s="16" t="n">
        <x:f>MAX(0,W71*(1+EXP((LN(1+Assumptions!$C$60)-0.5*Assumptions!$C$61^2)+Assumptions!$C$61*((RAND()+RAND()+RAND()+RAND()+RAND()+RAND()+RAND()+RAND()+RAND()+RAND()+RAND()+RAND())-6))-1)+Liquidity_30Y!Y13)</x:f>
        <x:v>2219542.490254523</x:v>
      </x:c>
      <x:c r="Y71" s="16" t="n">
        <x:f>MAX(0,X71*(1+EXP((LN(1+Assumptions!$C$60)-0.5*Assumptions!$C$61^2)+Assumptions!$C$61*((RAND()+RAND()+RAND()+RAND()+RAND()+RAND()+RAND()+RAND()+RAND()+RAND()+RAND()+RAND())-6))-1)+Liquidity_30Y!Z13)</x:f>
        <x:v>2014264.2604113307</x:v>
      </x:c>
      <x:c r="Z71" s="16" t="n">
        <x:f>MAX(0,Y71*(1+EXP((LN(1+Assumptions!$C$60)-0.5*Assumptions!$C$61^2)+Assumptions!$C$61*((RAND()+RAND()+RAND()+RAND()+RAND()+RAND()+RAND()+RAND()+RAND()+RAND()+RAND()+RAND())-6))-1)+Liquidity_30Y!AA13)</x:f>
        <x:v>2133205.161615439</x:v>
      </x:c>
      <x:c r="AA71" s="16" t="n">
        <x:f>MAX(0,Z71*(1+EXP((LN(1+Assumptions!$C$60)-0.5*Assumptions!$C$61^2)+Assumptions!$C$61*((RAND()+RAND()+RAND()+RAND()+RAND()+RAND()+RAND()+RAND()+RAND()+RAND()+RAND()+RAND())-6))-1)+Liquidity_30Y!AB13)</x:f>
        <x:v>1798764.1262217672</x:v>
      </x:c>
      <x:c r="AB71" s="16" t="n">
        <x:f>MAX(0,AA71*(1+EXP((LN(1+Assumptions!$C$60)-0.5*Assumptions!$C$61^2)+Assumptions!$C$61*((RAND()+RAND()+RAND()+RAND()+RAND()+RAND()+RAND()+RAND()+RAND()+RAND()+RAND()+RAND())-6))-1)+Liquidity_30Y!AC13)</x:f>
        <x:v>1673856.924922084</x:v>
      </x:c>
      <x:c r="AC71" s="16" t="n">
        <x:f>MAX(0,AB71*(1+EXP((LN(1+Assumptions!$C$60)-0.5*Assumptions!$C$61^2)+Assumptions!$C$61*((RAND()+RAND()+RAND()+RAND()+RAND()+RAND()+RAND()+RAND()+RAND()+RAND()+RAND()+RAND())-6))-1)+Liquidity_30Y!AD13)</x:f>
        <x:v>2129769.298582701</x:v>
      </x:c>
      <x:c r="AD71" s="16" t="n">
        <x:f>MAX(0,AC71*(1+EXP((LN(1+Assumptions!$C$60)-0.5*Assumptions!$C$61^2)+Assumptions!$C$61*((RAND()+RAND()+RAND()+RAND()+RAND()+RAND()+RAND()+RAND()+RAND()+RAND()+RAND()+RAND())-6))-1)+Liquidity_30Y!AE13)</x:f>
        <x:v>2175692.8195347823</x:v>
      </x:c>
      <x:c r="AE71" s="16" t="n">
        <x:f>MAX(0,AD71*(1+EXP((LN(1+Assumptions!$C$60)-0.5*Assumptions!$C$61^2)+Assumptions!$C$61*((RAND()+RAND()+RAND()+RAND()+RAND()+RAND()+RAND()+RAND()+RAND()+RAND()+RAND()+RAND())-6))-1)+Liquidity_30Y!AF13)</x:f>
        <x:v>2334817.5465450967</x:v>
      </x:c>
      <x:c r="AF71" s="16" t="n">
        <x:f>MAX(0,AE71*(1+EXP((LN(1+Assumptions!$C$60)-0.5*Assumptions!$C$61^2)+Assumptions!$C$61*((RAND()+RAND()+RAND()+RAND()+RAND()+RAND()+RAND()+RAND()+RAND()+RAND()+RAND()+RAND())-6))-1)+Liquidity_30Y!AG13)</x:f>
        <x:v>2166615.2874093065</x:v>
      </x:c>
    </x:row>
    <x:row r="72">
      <x:c r="A72" s="39">
        <x:v>68</x:v>
      </x:c>
      <x:c r="B72" s="16" t="n">
        <x:f>Liquidity_30Y!C14</x:f>
        <x:v>1029031.25</x:v>
      </x:c>
      <x:c r="C72" s="16" t="n">
        <x:f>MAX(0,B72*(1+EXP((LN(1+Assumptions!$C$60)-0.5*Assumptions!$C$61^2)+Assumptions!$C$61*((RAND()+RAND()+RAND()+RAND()+RAND()+RAND()+RAND()+RAND()+RAND()+RAND()+RAND()+RAND())-6))-1)+Liquidity_30Y!D13)</x:f>
        <x:v>1133430.0976096075</x:v>
      </x:c>
      <x:c r="D72" s="16" t="n">
        <x:f>MAX(0,C72*(1+EXP((LN(1+Assumptions!$C$60)-0.5*Assumptions!$C$61^2)+Assumptions!$C$61*((RAND()+RAND()+RAND()+RAND()+RAND()+RAND()+RAND()+RAND()+RAND()+RAND()+RAND()+RAND())-6))-1)+Liquidity_30Y!E13)</x:f>
        <x:v>1404799.190957657</x:v>
      </x:c>
      <x:c r="E72" s="16" t="n">
        <x:f>MAX(0,D72*(1+EXP((LN(1+Assumptions!$C$60)-0.5*Assumptions!$C$61^2)+Assumptions!$C$61*((RAND()+RAND()+RAND()+RAND()+RAND()+RAND()+RAND()+RAND()+RAND()+RAND()+RAND()+RAND())-6))-1)+Liquidity_30Y!F13)</x:f>
        <x:v>1703989.6094026612</x:v>
      </x:c>
      <x:c r="F72" s="16" t="n">
        <x:f>MAX(0,E72*(1+EXP((LN(1+Assumptions!$C$60)-0.5*Assumptions!$C$61^2)+Assumptions!$C$61*((RAND()+RAND()+RAND()+RAND()+RAND()+RAND()+RAND()+RAND()+RAND()+RAND()+RAND()+RAND())-6))-1)+Liquidity_30Y!G13)</x:f>
        <x:v>2221225.915147128</x:v>
      </x:c>
      <x:c r="G72" s="16" t="n">
        <x:f>MAX(0,F72*(1+EXP((LN(1+Assumptions!$C$60)-0.5*Assumptions!$C$61^2)+Assumptions!$C$61*((RAND()+RAND()+RAND()+RAND()+RAND()+RAND()+RAND()+RAND()+RAND()+RAND()+RAND()+RAND())-6))-1)+Liquidity_30Y!H13)</x:f>
        <x:v>2254170.0470756902</x:v>
      </x:c>
      <x:c r="H72" s="16" t="n">
        <x:f>MAX(0,G72*(1+EXP((LN(1+Assumptions!$C$60)-0.5*Assumptions!$C$61^2)+Assumptions!$C$61*((RAND()+RAND()+RAND()+RAND()+RAND()+RAND()+RAND()+RAND()+RAND()+RAND()+RAND()+RAND())-6))-1)+Liquidity_30Y!I13)</x:f>
        <x:v>2173943.522378648</x:v>
      </x:c>
      <x:c r="I72" s="16" t="n">
        <x:f>MAX(0,H72*(1+EXP((LN(1+Assumptions!$C$60)-0.5*Assumptions!$C$61^2)+Assumptions!$C$61*((RAND()+RAND()+RAND()+RAND()+RAND()+RAND()+RAND()+RAND()+RAND()+RAND()+RAND()+RAND())-6))-1)+Liquidity_30Y!J13)</x:f>
        <x:v>2549234.3868708787</x:v>
      </x:c>
      <x:c r="J72" s="16" t="n">
        <x:f>MAX(0,I72*(1+EXP((LN(1+Assumptions!$C$60)-0.5*Assumptions!$C$61^2)+Assumptions!$C$61*((RAND()+RAND()+RAND()+RAND()+RAND()+RAND()+RAND()+RAND()+RAND()+RAND()+RAND()+RAND())-6))-1)+Liquidity_30Y!K13)</x:f>
        <x:v>2954638.299932481</x:v>
      </x:c>
      <x:c r="K72" s="16" t="n">
        <x:f>MAX(0,J72*(1+EXP((LN(1+Assumptions!$C$60)-0.5*Assumptions!$C$61^2)+Assumptions!$C$61*((RAND()+RAND()+RAND()+RAND()+RAND()+RAND()+RAND()+RAND()+RAND()+RAND()+RAND()+RAND())-6))-1)+Liquidity_30Y!L13)</x:f>
        <x:v>2072487.3834400512</x:v>
      </x:c>
      <x:c r="L72" s="16" t="n">
        <x:f>MAX(0,K72*(1+EXP((LN(1+Assumptions!$C$60)-0.5*Assumptions!$C$61^2)+Assumptions!$C$61*((RAND()+RAND()+RAND()+RAND()+RAND()+RAND()+RAND()+RAND()+RAND()+RAND()+RAND()+RAND())-6))-1)+Liquidity_30Y!M13)</x:f>
        <x:v>2526491.5040642433</x:v>
      </x:c>
      <x:c r="M72" s="16" t="n">
        <x:f>MAX(0,L72*(1+EXP((LN(1+Assumptions!$C$60)-0.5*Assumptions!$C$61^2)+Assumptions!$C$61*((RAND()+RAND()+RAND()+RAND()+RAND()+RAND()+RAND()+RAND()+RAND()+RAND()+RAND()+RAND())-6))-1)+Liquidity_30Y!N13)</x:f>
        <x:v>2676333.5714375516</x:v>
      </x:c>
      <x:c r="N72" s="16" t="n">
        <x:f>MAX(0,M72*(1+EXP((LN(1+Assumptions!$C$60)-0.5*Assumptions!$C$61^2)+Assumptions!$C$61*((RAND()+RAND()+RAND()+RAND()+RAND()+RAND()+RAND()+RAND()+RAND()+RAND()+RAND()+RAND())-6))-1)+Liquidity_30Y!O13)</x:f>
        <x:v>2447256.63572139</x:v>
      </x:c>
      <x:c r="O72" s="16" t="n">
        <x:f>MAX(0,N72*(1+EXP((LN(1+Assumptions!$C$60)-0.5*Assumptions!$C$61^2)+Assumptions!$C$61*((RAND()+RAND()+RAND()+RAND()+RAND()+RAND()+RAND()+RAND()+RAND()+RAND()+RAND()+RAND())-6))-1)+Liquidity_30Y!P13)</x:f>
        <x:v>2651140.783801272</x:v>
      </x:c>
      <x:c r="P72" s="16" t="n">
        <x:f>MAX(0,O72*(1+EXP((LN(1+Assumptions!$C$60)-0.5*Assumptions!$C$61^2)+Assumptions!$C$61*((RAND()+RAND()+RAND()+RAND()+RAND()+RAND()+RAND()+RAND()+RAND()+RAND()+RAND()+RAND())-6))-1)+Liquidity_30Y!Q13)</x:f>
        <x:v>2682546.9876717436</x:v>
      </x:c>
      <x:c r="Q72" s="16" t="n">
        <x:f>MAX(0,P72*(1+EXP((LN(1+Assumptions!$C$60)-0.5*Assumptions!$C$61^2)+Assumptions!$C$61*((RAND()+RAND()+RAND()+RAND()+RAND()+RAND()+RAND()+RAND()+RAND()+RAND()+RAND()+RAND())-6))-1)+Liquidity_30Y!R13)</x:f>
        <x:v>2473823.21129953</x:v>
      </x:c>
      <x:c r="R72" s="16" t="n">
        <x:f>MAX(0,Q72*(1+EXP((LN(1+Assumptions!$C$60)-0.5*Assumptions!$C$61^2)+Assumptions!$C$61*((RAND()+RAND()+RAND()+RAND()+RAND()+RAND()+RAND()+RAND()+RAND()+RAND()+RAND()+RAND())-6))-1)+Liquidity_30Y!S13)</x:f>
        <x:v>2426617.7295605736</x:v>
      </x:c>
      <x:c r="S72" s="16" t="n">
        <x:f>MAX(0,R72*(1+EXP((LN(1+Assumptions!$C$60)-0.5*Assumptions!$C$61^2)+Assumptions!$C$61*((RAND()+RAND()+RAND()+RAND()+RAND()+RAND()+RAND()+RAND()+RAND()+RAND()+RAND()+RAND())-6))-1)+Liquidity_30Y!T13)</x:f>
        <x:v>2069513.0048895366</x:v>
      </x:c>
      <x:c r="T72" s="16" t="n">
        <x:f>MAX(0,S72*(1+EXP((LN(1+Assumptions!$C$60)-0.5*Assumptions!$C$61^2)+Assumptions!$C$61*((RAND()+RAND()+RAND()+RAND()+RAND()+RAND()+RAND()+RAND()+RAND()+RAND()+RAND()+RAND())-6))-1)+Liquidity_30Y!U13)</x:f>
        <x:v>1910236.256202918</x:v>
      </x:c>
      <x:c r="U72" s="16" t="n">
        <x:f>MAX(0,T72*(1+EXP((LN(1+Assumptions!$C$60)-0.5*Assumptions!$C$61^2)+Assumptions!$C$61*((RAND()+RAND()+RAND()+RAND()+RAND()+RAND()+RAND()+RAND()+RAND()+RAND()+RAND()+RAND())-6))-1)+Liquidity_30Y!V13)</x:f>
        <x:v>2238152.9206481883</x:v>
      </x:c>
      <x:c r="V72" s="16" t="n">
        <x:f>MAX(0,U72*(1+EXP((LN(1+Assumptions!$C$60)-0.5*Assumptions!$C$61^2)+Assumptions!$C$61*((RAND()+RAND()+RAND()+RAND()+RAND()+RAND()+RAND()+RAND()+RAND()+RAND()+RAND()+RAND())-6))-1)+Liquidity_30Y!W13)</x:f>
        <x:v>1924530.6867548786</x:v>
      </x:c>
      <x:c r="W72" s="16" t="n">
        <x:f>MAX(0,V72*(1+EXP((LN(1+Assumptions!$C$60)-0.5*Assumptions!$C$61^2)+Assumptions!$C$61*((RAND()+RAND()+RAND()+RAND()+RAND()+RAND()+RAND()+RAND()+RAND()+RAND()+RAND()+RAND())-6))-1)+Liquidity_30Y!X13)</x:f>
        <x:v>1560649.5995632387</x:v>
      </x:c>
      <x:c r="X72" s="16" t="n">
        <x:f>MAX(0,W72*(1+EXP((LN(1+Assumptions!$C$60)-0.5*Assumptions!$C$61^2)+Assumptions!$C$61*((RAND()+RAND()+RAND()+RAND()+RAND()+RAND()+RAND()+RAND()+RAND()+RAND()+RAND()+RAND())-6))-1)+Liquidity_30Y!Y13)</x:f>
        <x:v>1722600.7605277107</x:v>
      </x:c>
      <x:c r="Y72" s="16" t="n">
        <x:f>MAX(0,X72*(1+EXP((LN(1+Assumptions!$C$60)-0.5*Assumptions!$C$61^2)+Assumptions!$C$61*((RAND()+RAND()+RAND()+RAND()+RAND()+RAND()+RAND()+RAND()+RAND()+RAND()+RAND()+RAND())-6))-1)+Liquidity_30Y!Z13)</x:f>
        <x:v>1520371.1042469107</x:v>
      </x:c>
      <x:c r="Z72" s="16" t="n">
        <x:f>MAX(0,Y72*(1+EXP((LN(1+Assumptions!$C$60)-0.5*Assumptions!$C$61^2)+Assumptions!$C$61*((RAND()+RAND()+RAND()+RAND()+RAND()+RAND()+RAND()+RAND()+RAND()+RAND()+RAND()+RAND())-6))-1)+Liquidity_30Y!AA13)</x:f>
        <x:v>1733435.8076512215</x:v>
      </x:c>
      <x:c r="AA72" s="16" t="n">
        <x:f>MAX(0,Z72*(1+EXP((LN(1+Assumptions!$C$60)-0.5*Assumptions!$C$61^2)+Assumptions!$C$61*((RAND()+RAND()+RAND()+RAND()+RAND()+RAND()+RAND()+RAND()+RAND()+RAND()+RAND()+RAND())-6))-1)+Liquidity_30Y!AB13)</x:f>
        <x:v>1970913.644717508</x:v>
      </x:c>
      <x:c r="AB72" s="16" t="n">
        <x:f>MAX(0,AA72*(1+EXP((LN(1+Assumptions!$C$60)-0.5*Assumptions!$C$61^2)+Assumptions!$C$61*((RAND()+RAND()+RAND()+RAND()+RAND()+RAND()+RAND()+RAND()+RAND()+RAND()+RAND()+RAND())-6))-1)+Liquidity_30Y!AC13)</x:f>
        <x:v>1981077.346369072</x:v>
      </x:c>
      <x:c r="AC72" s="16" t="n">
        <x:f>MAX(0,AB72*(1+EXP((LN(1+Assumptions!$C$60)-0.5*Assumptions!$C$61^2)+Assumptions!$C$61*((RAND()+RAND()+RAND()+RAND()+RAND()+RAND()+RAND()+RAND()+RAND()+RAND()+RAND()+RAND())-6))-1)+Liquidity_30Y!AD13)</x:f>
        <x:v>1867246.0248848095</x:v>
      </x:c>
      <x:c r="AD72" s="16" t="n">
        <x:f>MAX(0,AC72*(1+EXP((LN(1+Assumptions!$C$60)-0.5*Assumptions!$C$61^2)+Assumptions!$C$61*((RAND()+RAND()+RAND()+RAND()+RAND()+RAND()+RAND()+RAND()+RAND()+RAND()+RAND()+RAND())-6))-1)+Liquidity_30Y!AE13)</x:f>
        <x:v>1796520.9457809557</x:v>
      </x:c>
      <x:c r="AE72" s="16" t="n">
        <x:f>MAX(0,AD72*(1+EXP((LN(1+Assumptions!$C$60)-0.5*Assumptions!$C$61^2)+Assumptions!$C$61*((RAND()+RAND()+RAND()+RAND()+RAND()+RAND()+RAND()+RAND()+RAND()+RAND()+RAND()+RAND())-6))-1)+Liquidity_30Y!AF13)</x:f>
        <x:v>1814019.7984848567</x:v>
      </x:c>
      <x:c r="AF72" s="16" t="n">
        <x:f>MAX(0,AE72*(1+EXP((LN(1+Assumptions!$C$60)-0.5*Assumptions!$C$61^2)+Assumptions!$C$61*((RAND()+RAND()+RAND()+RAND()+RAND()+RAND()+RAND()+RAND()+RAND()+RAND()+RAND()+RAND())-6))-1)+Liquidity_30Y!AG13)</x:f>
        <x:v>2233678.119265562</x:v>
      </x:c>
    </x:row>
    <x:row r="73">
      <x:c r="A73" s="39">
        <x:v>69</x:v>
      </x:c>
      <x:c r="B73" s="16" t="n">
        <x:f>Liquidity_30Y!C14</x:f>
        <x:v>1029031.25</x:v>
      </x:c>
      <x:c r="C73" s="16" t="n">
        <x:f>MAX(0,B73*(1+EXP((LN(1+Assumptions!$C$60)-0.5*Assumptions!$C$61^2)+Assumptions!$C$61*((RAND()+RAND()+RAND()+RAND()+RAND()+RAND()+RAND()+RAND()+RAND()+RAND()+RAND()+RAND())-6))-1)+Liquidity_30Y!D13)</x:f>
        <x:v>1376423.4138469268</x:v>
      </x:c>
      <x:c r="D73" s="16" t="n">
        <x:f>MAX(0,C73*(1+EXP((LN(1+Assumptions!$C$60)-0.5*Assumptions!$C$61^2)+Assumptions!$C$61*((RAND()+RAND()+RAND()+RAND()+RAND()+RAND()+RAND()+RAND()+RAND()+RAND()+RAND()+RAND())-6))-1)+Liquidity_30Y!E13)</x:f>
        <x:v>1356948.5241542223</x:v>
      </x:c>
      <x:c r="E73" s="16" t="n">
        <x:f>MAX(0,D73*(1+EXP((LN(1+Assumptions!$C$60)-0.5*Assumptions!$C$61^2)+Assumptions!$C$61*((RAND()+RAND()+RAND()+RAND()+RAND()+RAND()+RAND()+RAND()+RAND()+RAND()+RAND()+RAND())-6))-1)+Liquidity_30Y!F13)</x:f>
        <x:v>1067733.7548849375</x:v>
      </x:c>
      <x:c r="F73" s="16" t="n">
        <x:f>MAX(0,E73*(1+EXP((LN(1+Assumptions!$C$60)-0.5*Assumptions!$C$61^2)+Assumptions!$C$61*((RAND()+RAND()+RAND()+RAND()+RAND()+RAND()+RAND()+RAND()+RAND()+RAND()+RAND()+RAND())-6))-1)+Liquidity_30Y!G13)</x:f>
        <x:v>1168101.8235152955</x:v>
      </x:c>
      <x:c r="G73" s="16" t="n">
        <x:f>MAX(0,F73*(1+EXP((LN(1+Assumptions!$C$60)-0.5*Assumptions!$C$61^2)+Assumptions!$C$61*((RAND()+RAND()+RAND()+RAND()+RAND()+RAND()+RAND()+RAND()+RAND()+RAND()+RAND()+RAND())-6))-1)+Liquidity_30Y!H13)</x:f>
        <x:v>1121115.9093373232</x:v>
      </x:c>
      <x:c r="H73" s="16" t="n">
        <x:f>MAX(0,G73*(1+EXP((LN(1+Assumptions!$C$60)-0.5*Assumptions!$C$61^2)+Assumptions!$C$61*((RAND()+RAND()+RAND()+RAND()+RAND()+RAND()+RAND()+RAND()+RAND()+RAND()+RAND()+RAND())-6))-1)+Liquidity_30Y!I13)</x:f>
        <x:v>1079309.1116560474</x:v>
      </x:c>
      <x:c r="I73" s="16" t="n">
        <x:f>MAX(0,H73*(1+EXP((LN(1+Assumptions!$C$60)-0.5*Assumptions!$C$61^2)+Assumptions!$C$61*((RAND()+RAND()+RAND()+RAND()+RAND()+RAND()+RAND()+RAND()+RAND()+RAND()+RAND()+RAND())-6))-1)+Liquidity_30Y!J13)</x:f>
        <x:v>1181601.6355492522</x:v>
      </x:c>
      <x:c r="J73" s="16" t="n">
        <x:f>MAX(0,I73*(1+EXP((LN(1+Assumptions!$C$60)-0.5*Assumptions!$C$61^2)+Assumptions!$C$61*((RAND()+RAND()+RAND()+RAND()+RAND()+RAND()+RAND()+RAND()+RAND()+RAND()+RAND()+RAND())-6))-1)+Liquidity_30Y!K13)</x:f>
        <x:v>1122760.2254910488</x:v>
      </x:c>
      <x:c r="K73" s="16" t="n">
        <x:f>MAX(0,J73*(1+EXP((LN(1+Assumptions!$C$60)-0.5*Assumptions!$C$61^2)+Assumptions!$C$61*((RAND()+RAND()+RAND()+RAND()+RAND()+RAND()+RAND()+RAND()+RAND()+RAND()+RAND()+RAND())-6))-1)+Liquidity_30Y!L13)</x:f>
        <x:v>918383.2268487186</x:v>
      </x:c>
      <x:c r="L73" s="16" t="n">
        <x:f>MAX(0,K73*(1+EXP((LN(1+Assumptions!$C$60)-0.5*Assumptions!$C$61^2)+Assumptions!$C$61*((RAND()+RAND()+RAND()+RAND()+RAND()+RAND()+RAND()+RAND()+RAND()+RAND()+RAND()+RAND())-6))-1)+Liquidity_30Y!M13)</x:f>
        <x:v>901699.6823906545</x:v>
      </x:c>
      <x:c r="M73" s="16" t="n">
        <x:f>MAX(0,L73*(1+EXP((LN(1+Assumptions!$C$60)-0.5*Assumptions!$C$61^2)+Assumptions!$C$61*((RAND()+RAND()+RAND()+RAND()+RAND()+RAND()+RAND()+RAND()+RAND()+RAND()+RAND()+RAND())-6))-1)+Liquidity_30Y!N13)</x:f>
        <x:v>1015833.3860306587</x:v>
      </x:c>
      <x:c r="N73" s="16" t="n">
        <x:f>MAX(0,M73*(1+EXP((LN(1+Assumptions!$C$60)-0.5*Assumptions!$C$61^2)+Assumptions!$C$61*((RAND()+RAND()+RAND()+RAND()+RAND()+RAND()+RAND()+RAND()+RAND()+RAND()+RAND()+RAND())-6))-1)+Liquidity_30Y!O13)</x:f>
        <x:v>1137827.594190527</x:v>
      </x:c>
      <x:c r="O73" s="16" t="n">
        <x:f>MAX(0,N73*(1+EXP((LN(1+Assumptions!$C$60)-0.5*Assumptions!$C$61^2)+Assumptions!$C$61*((RAND()+RAND()+RAND()+RAND()+RAND()+RAND()+RAND()+RAND()+RAND()+RAND()+RAND()+RAND())-6))-1)+Liquidity_30Y!P13)</x:f>
        <x:v>1552595.229677214</x:v>
      </x:c>
      <x:c r="P73" s="16" t="n">
        <x:f>MAX(0,O73*(1+EXP((LN(1+Assumptions!$C$60)-0.5*Assumptions!$C$61^2)+Assumptions!$C$61*((RAND()+RAND()+RAND()+RAND()+RAND()+RAND()+RAND()+RAND()+RAND()+RAND()+RAND()+RAND())-6))-1)+Liquidity_30Y!Q13)</x:f>
        <x:v>1462252.826316254</x:v>
      </x:c>
      <x:c r="Q73" s="16" t="n">
        <x:f>MAX(0,P73*(1+EXP((LN(1+Assumptions!$C$60)-0.5*Assumptions!$C$61^2)+Assumptions!$C$61*((RAND()+RAND()+RAND()+RAND()+RAND()+RAND()+RAND()+RAND()+RAND()+RAND()+RAND()+RAND())-6))-1)+Liquidity_30Y!R13)</x:f>
        <x:v>1396745.3625962022</x:v>
      </x:c>
      <x:c r="R73" s="16" t="n">
        <x:f>MAX(0,Q73*(1+EXP((LN(1+Assumptions!$C$60)-0.5*Assumptions!$C$61^2)+Assumptions!$C$61*((RAND()+RAND()+RAND()+RAND()+RAND()+RAND()+RAND()+RAND()+RAND()+RAND()+RAND()+RAND())-6))-1)+Liquidity_30Y!S13)</x:f>
        <x:v>1639002.0364364225</x:v>
      </x:c>
      <x:c r="S73" s="16" t="n">
        <x:f>MAX(0,R73*(1+EXP((LN(1+Assumptions!$C$60)-0.5*Assumptions!$C$61^2)+Assumptions!$C$61*((RAND()+RAND()+RAND()+RAND()+RAND()+RAND()+RAND()+RAND()+RAND()+RAND()+RAND()+RAND())-6))-1)+Liquidity_30Y!T13)</x:f>
        <x:v>1922344.518194572</x:v>
      </x:c>
      <x:c r="T73" s="16" t="n">
        <x:f>MAX(0,S73*(1+EXP((LN(1+Assumptions!$C$60)-0.5*Assumptions!$C$61^2)+Assumptions!$C$61*((RAND()+RAND()+RAND()+RAND()+RAND()+RAND()+RAND()+RAND()+RAND()+RAND()+RAND()+RAND())-6))-1)+Liquidity_30Y!U13)</x:f>
        <x:v>2032662.3048408953</x:v>
      </x:c>
      <x:c r="U73" s="16" t="n">
        <x:f>MAX(0,T73*(1+EXP((LN(1+Assumptions!$C$60)-0.5*Assumptions!$C$61^2)+Assumptions!$C$61*((RAND()+RAND()+RAND()+RAND()+RAND()+RAND()+RAND()+RAND()+RAND()+RAND()+RAND()+RAND())-6))-1)+Liquidity_30Y!V13)</x:f>
        <x:v>1888665.3932014438</x:v>
      </x:c>
      <x:c r="V73" s="16" t="n">
        <x:f>MAX(0,U73*(1+EXP((LN(1+Assumptions!$C$60)-0.5*Assumptions!$C$61^2)+Assumptions!$C$61*((RAND()+RAND()+RAND()+RAND()+RAND()+RAND()+RAND()+RAND()+RAND()+RAND()+RAND()+RAND())-6))-1)+Liquidity_30Y!W13)</x:f>
        <x:v>2685330.955681489</x:v>
      </x:c>
      <x:c r="W73" s="16" t="n">
        <x:f>MAX(0,V73*(1+EXP((LN(1+Assumptions!$C$60)-0.5*Assumptions!$C$61^2)+Assumptions!$C$61*((RAND()+RAND()+RAND()+RAND()+RAND()+RAND()+RAND()+RAND()+RAND()+RAND()+RAND()+RAND())-6))-1)+Liquidity_30Y!X13)</x:f>
        <x:v>2642992.1177534238</x:v>
      </x:c>
      <x:c r="X73" s="16" t="n">
        <x:f>MAX(0,W73*(1+EXP((LN(1+Assumptions!$C$60)-0.5*Assumptions!$C$61^2)+Assumptions!$C$61*((RAND()+RAND()+RAND()+RAND()+RAND()+RAND()+RAND()+RAND()+RAND()+RAND()+RAND()+RAND())-6))-1)+Liquidity_30Y!Y13)</x:f>
        <x:v>2636072.8535787053</x:v>
      </x:c>
      <x:c r="Y73" s="16" t="n">
        <x:f>MAX(0,X73*(1+EXP((LN(1+Assumptions!$C$60)-0.5*Assumptions!$C$61^2)+Assumptions!$C$61*((RAND()+RAND()+RAND()+RAND()+RAND()+RAND()+RAND()+RAND()+RAND()+RAND()+RAND()+RAND())-6))-1)+Liquidity_30Y!Z13)</x:f>
        <x:v>2399260.1395990164</x:v>
      </x:c>
      <x:c r="Z73" s="16" t="n">
        <x:f>MAX(0,Y73*(1+EXP((LN(1+Assumptions!$C$60)-0.5*Assumptions!$C$61^2)+Assumptions!$C$61*((RAND()+RAND()+RAND()+RAND()+RAND()+RAND()+RAND()+RAND()+RAND()+RAND()+RAND()+RAND())-6))-1)+Liquidity_30Y!AA13)</x:f>
        <x:v>3246670.1473768568</x:v>
      </x:c>
      <x:c r="AA73" s="16" t="n">
        <x:f>MAX(0,Z73*(1+EXP((LN(1+Assumptions!$C$60)-0.5*Assumptions!$C$61^2)+Assumptions!$C$61*((RAND()+RAND()+RAND()+RAND()+RAND()+RAND()+RAND()+RAND()+RAND()+RAND()+RAND()+RAND())-6))-1)+Liquidity_30Y!AB13)</x:f>
        <x:v>3658829.7025523116</x:v>
      </x:c>
      <x:c r="AB73" s="16" t="n">
        <x:f>MAX(0,AA73*(1+EXP((LN(1+Assumptions!$C$60)-0.5*Assumptions!$C$61^2)+Assumptions!$C$61*((RAND()+RAND()+RAND()+RAND()+RAND()+RAND()+RAND()+RAND()+RAND()+RAND()+RAND()+RAND())-6))-1)+Liquidity_30Y!AC13)</x:f>
        <x:v>4948009.580066797</x:v>
      </x:c>
      <x:c r="AC73" s="16" t="n">
        <x:f>MAX(0,AB73*(1+EXP((LN(1+Assumptions!$C$60)-0.5*Assumptions!$C$61^2)+Assumptions!$C$61*((RAND()+RAND()+RAND()+RAND()+RAND()+RAND()+RAND()+RAND()+RAND()+RAND()+RAND()+RAND())-6))-1)+Liquidity_30Y!AD13)</x:f>
        <x:v>6316835.122415562</x:v>
      </x:c>
      <x:c r="AD73" s="16" t="n">
        <x:f>MAX(0,AC73*(1+EXP((LN(1+Assumptions!$C$60)-0.5*Assumptions!$C$61^2)+Assumptions!$C$61*((RAND()+RAND()+RAND()+RAND()+RAND()+RAND()+RAND()+RAND()+RAND()+RAND()+RAND()+RAND())-6))-1)+Liquidity_30Y!AE13)</x:f>
        <x:v>6872570.643061092</x:v>
      </x:c>
      <x:c r="AE73" s="16" t="n">
        <x:f>MAX(0,AD73*(1+EXP((LN(1+Assumptions!$C$60)-0.5*Assumptions!$C$61^2)+Assumptions!$C$61*((RAND()+RAND()+RAND()+RAND()+RAND()+RAND()+RAND()+RAND()+RAND()+RAND()+RAND()+RAND())-6))-1)+Liquidity_30Y!AF13)</x:f>
        <x:v>6918312.5121706445</x:v>
      </x:c>
      <x:c r="AF73" s="16" t="n">
        <x:f>MAX(0,AE73*(1+EXP((LN(1+Assumptions!$C$60)-0.5*Assumptions!$C$61^2)+Assumptions!$C$61*((RAND()+RAND()+RAND()+RAND()+RAND()+RAND()+RAND()+RAND()+RAND()+RAND()+RAND()+RAND())-6))-1)+Liquidity_30Y!AG13)</x:f>
        <x:v>6436878.634165495</x:v>
      </x:c>
    </x:row>
    <x:row r="74">
      <x:c r="A74" s="39">
        <x:v>70</x:v>
      </x:c>
      <x:c r="B74" s="16" t="n">
        <x:f>Liquidity_30Y!C14</x:f>
        <x:v>1029031.25</x:v>
      </x:c>
      <x:c r="C74" s="16" t="n">
        <x:f>MAX(0,B74*(1+EXP((LN(1+Assumptions!$C$60)-0.5*Assumptions!$C$61^2)+Assumptions!$C$61*((RAND()+RAND()+RAND()+RAND()+RAND()+RAND()+RAND()+RAND()+RAND()+RAND()+RAND()+RAND())-6))-1)+Liquidity_30Y!D13)</x:f>
        <x:v>1368208.66709034</x:v>
      </x:c>
      <x:c r="D74" s="16" t="n">
        <x:f>MAX(0,C74*(1+EXP((LN(1+Assumptions!$C$60)-0.5*Assumptions!$C$61^2)+Assumptions!$C$61*((RAND()+RAND()+RAND()+RAND()+RAND()+RAND()+RAND()+RAND()+RAND()+RAND()+RAND()+RAND())-6))-1)+Liquidity_30Y!E13)</x:f>
        <x:v>1343748.7423600021</x:v>
      </x:c>
      <x:c r="E74" s="16" t="n">
        <x:f>MAX(0,D74*(1+EXP((LN(1+Assumptions!$C$60)-0.5*Assumptions!$C$61^2)+Assumptions!$C$61*((RAND()+RAND()+RAND()+RAND()+RAND()+RAND()+RAND()+RAND()+RAND()+RAND()+RAND()+RAND())-6))-1)+Liquidity_30Y!F13)</x:f>
        <x:v>1495744.87544169</x:v>
      </x:c>
      <x:c r="F74" s="16" t="n">
        <x:f>MAX(0,E74*(1+EXP((LN(1+Assumptions!$C$60)-0.5*Assumptions!$C$61^2)+Assumptions!$C$61*((RAND()+RAND()+RAND()+RAND()+RAND()+RAND()+RAND()+RAND()+RAND()+RAND()+RAND()+RAND())-6))-1)+Liquidity_30Y!G13)</x:f>
        <x:v>1715609.6675052883</x:v>
      </x:c>
      <x:c r="G74" s="16" t="n">
        <x:f>MAX(0,F74*(1+EXP((LN(1+Assumptions!$C$60)-0.5*Assumptions!$C$61^2)+Assumptions!$C$61*((RAND()+RAND()+RAND()+RAND()+RAND()+RAND()+RAND()+RAND()+RAND()+RAND()+RAND()+RAND())-6))-1)+Liquidity_30Y!H13)</x:f>
        <x:v>1966505.2299007156</x:v>
      </x:c>
      <x:c r="H74" s="16" t="n">
        <x:f>MAX(0,G74*(1+EXP((LN(1+Assumptions!$C$60)-0.5*Assumptions!$C$61^2)+Assumptions!$C$61*((RAND()+RAND()+RAND()+RAND()+RAND()+RAND()+RAND()+RAND()+RAND()+RAND()+RAND()+RAND())-6))-1)+Liquidity_30Y!I13)</x:f>
        <x:v>3144318.3895610077</x:v>
      </x:c>
      <x:c r="I74" s="16" t="n">
        <x:f>MAX(0,H74*(1+EXP((LN(1+Assumptions!$C$60)-0.5*Assumptions!$C$61^2)+Assumptions!$C$61*((RAND()+RAND()+RAND()+RAND()+RAND()+RAND()+RAND()+RAND()+RAND()+RAND()+RAND()+RAND())-6))-1)+Liquidity_30Y!J13)</x:f>
        <x:v>2373909.4188560043</x:v>
      </x:c>
      <x:c r="J74" s="16" t="n">
        <x:f>MAX(0,I74*(1+EXP((LN(1+Assumptions!$C$60)-0.5*Assumptions!$C$61^2)+Assumptions!$C$61*((RAND()+RAND()+RAND()+RAND()+RAND()+RAND()+RAND()+RAND()+RAND()+RAND()+RAND()+RAND())-6))-1)+Liquidity_30Y!K13)</x:f>
        <x:v>1854476.8829077692</x:v>
      </x:c>
      <x:c r="K74" s="16" t="n">
        <x:f>MAX(0,J74*(1+EXP((LN(1+Assumptions!$C$60)-0.5*Assumptions!$C$61^2)+Assumptions!$C$61*((RAND()+RAND()+RAND()+RAND()+RAND()+RAND()+RAND()+RAND()+RAND()+RAND()+RAND()+RAND())-6))-1)+Liquidity_30Y!L13)</x:f>
        <x:v>2279558.498400541</x:v>
      </x:c>
      <x:c r="L74" s="16" t="n">
        <x:f>MAX(0,K74*(1+EXP((LN(1+Assumptions!$C$60)-0.5*Assumptions!$C$61^2)+Assumptions!$C$61*((RAND()+RAND()+RAND()+RAND()+RAND()+RAND()+RAND()+RAND()+RAND()+RAND()+RAND()+RAND())-6))-1)+Liquidity_30Y!M13)</x:f>
        <x:v>2135004.9532914003</x:v>
      </x:c>
      <x:c r="M74" s="16" t="n">
        <x:f>MAX(0,L74*(1+EXP((LN(1+Assumptions!$C$60)-0.5*Assumptions!$C$61^2)+Assumptions!$C$61*((RAND()+RAND()+RAND()+RAND()+RAND()+RAND()+RAND()+RAND()+RAND()+RAND()+RAND()+RAND())-6))-1)+Liquidity_30Y!N13)</x:f>
        <x:v>2038221.5322110704</x:v>
      </x:c>
      <x:c r="N74" s="16" t="n">
        <x:f>MAX(0,M74*(1+EXP((LN(1+Assumptions!$C$60)-0.5*Assumptions!$C$61^2)+Assumptions!$C$61*((RAND()+RAND()+RAND()+RAND()+RAND()+RAND()+RAND()+RAND()+RAND()+RAND()+RAND()+RAND())-6))-1)+Liquidity_30Y!O13)</x:f>
        <x:v>1897242.29045707</x:v>
      </x:c>
      <x:c r="O74" s="16" t="n">
        <x:f>MAX(0,N74*(1+EXP((LN(1+Assumptions!$C$60)-0.5*Assumptions!$C$61^2)+Assumptions!$C$61*((RAND()+RAND()+RAND()+RAND()+RAND()+RAND()+RAND()+RAND()+RAND()+RAND()+RAND()+RAND())-6))-1)+Liquidity_30Y!P13)</x:f>
        <x:v>1713243.138305944</x:v>
      </x:c>
      <x:c r="P74" s="16" t="n">
        <x:f>MAX(0,O74*(1+EXP((LN(1+Assumptions!$C$60)-0.5*Assumptions!$C$61^2)+Assumptions!$C$61*((RAND()+RAND()+RAND()+RAND()+RAND()+RAND()+RAND()+RAND()+RAND()+RAND()+RAND()+RAND())-6))-1)+Liquidity_30Y!Q13)</x:f>
        <x:v>1895407.7878990562</x:v>
      </x:c>
      <x:c r="Q74" s="16" t="n">
        <x:f>MAX(0,P74*(1+EXP((LN(1+Assumptions!$C$60)-0.5*Assumptions!$C$61^2)+Assumptions!$C$61*((RAND()+RAND()+RAND()+RAND()+RAND()+RAND()+RAND()+RAND()+RAND()+RAND()+RAND()+RAND())-6))-1)+Liquidity_30Y!R13)</x:f>
        <x:v>2469671.946145204</x:v>
      </x:c>
      <x:c r="R74" s="16" t="n">
        <x:f>MAX(0,Q74*(1+EXP((LN(1+Assumptions!$C$60)-0.5*Assumptions!$C$61^2)+Assumptions!$C$61*((RAND()+RAND()+RAND()+RAND()+RAND()+RAND()+RAND()+RAND()+RAND()+RAND()+RAND()+RAND())-6))-1)+Liquidity_30Y!S13)</x:f>
        <x:v>2820905.1617991356</x:v>
      </x:c>
      <x:c r="S74" s="16" t="n">
        <x:f>MAX(0,R74*(1+EXP((LN(1+Assumptions!$C$60)-0.5*Assumptions!$C$61^2)+Assumptions!$C$61*((RAND()+RAND()+RAND()+RAND()+RAND()+RAND()+RAND()+RAND()+RAND()+RAND()+RAND()+RAND())-6))-1)+Liquidity_30Y!T13)</x:f>
        <x:v>3229659.120602576</x:v>
      </x:c>
      <x:c r="T74" s="16" t="n">
        <x:f>MAX(0,S74*(1+EXP((LN(1+Assumptions!$C$60)-0.5*Assumptions!$C$61^2)+Assumptions!$C$61*((RAND()+RAND()+RAND()+RAND()+RAND()+RAND()+RAND()+RAND()+RAND()+RAND()+RAND()+RAND())-6))-1)+Liquidity_30Y!U13)</x:f>
        <x:v>3271210.5127031417</x:v>
      </x:c>
      <x:c r="U74" s="16" t="n">
        <x:f>MAX(0,T74*(1+EXP((LN(1+Assumptions!$C$60)-0.5*Assumptions!$C$61^2)+Assumptions!$C$61*((RAND()+RAND()+RAND()+RAND()+RAND()+RAND()+RAND()+RAND()+RAND()+RAND()+RAND()+RAND())-6))-1)+Liquidity_30Y!V13)</x:f>
        <x:v>4129366.170895412</x:v>
      </x:c>
      <x:c r="V74" s="16" t="n">
        <x:f>MAX(0,U74*(1+EXP((LN(1+Assumptions!$C$60)-0.5*Assumptions!$C$61^2)+Assumptions!$C$61*((RAND()+RAND()+RAND()+RAND()+RAND()+RAND()+RAND()+RAND()+RAND()+RAND()+RAND()+RAND())-6))-1)+Liquidity_30Y!W13)</x:f>
        <x:v>4150512.920845564</x:v>
      </x:c>
      <x:c r="W74" s="16" t="n">
        <x:f>MAX(0,V74*(1+EXP((LN(1+Assumptions!$C$60)-0.5*Assumptions!$C$61^2)+Assumptions!$C$61*((RAND()+RAND()+RAND()+RAND()+RAND()+RAND()+RAND()+RAND()+RAND()+RAND()+RAND()+RAND())-6))-1)+Liquidity_30Y!X13)</x:f>
        <x:v>5310985.642245179</x:v>
      </x:c>
      <x:c r="X74" s="16" t="n">
        <x:f>MAX(0,W74*(1+EXP((LN(1+Assumptions!$C$60)-0.5*Assumptions!$C$61^2)+Assumptions!$C$61*((RAND()+RAND()+RAND()+RAND()+RAND()+RAND()+RAND()+RAND()+RAND()+RAND()+RAND()+RAND())-6))-1)+Liquidity_30Y!Y13)</x:f>
        <x:v>4836412.8090286255</x:v>
      </x:c>
      <x:c r="Y74" s="16" t="n">
        <x:f>MAX(0,X74*(1+EXP((LN(1+Assumptions!$C$60)-0.5*Assumptions!$C$61^2)+Assumptions!$C$61*((RAND()+RAND()+RAND()+RAND()+RAND()+RAND()+RAND()+RAND()+RAND()+RAND()+RAND()+RAND())-6))-1)+Liquidity_30Y!Z13)</x:f>
        <x:v>6655151.656345329</x:v>
      </x:c>
      <x:c r="Z74" s="16" t="n">
        <x:f>MAX(0,Y74*(1+EXP((LN(1+Assumptions!$C$60)-0.5*Assumptions!$C$61^2)+Assumptions!$C$61*((RAND()+RAND()+RAND()+RAND()+RAND()+RAND()+RAND()+RAND()+RAND()+RAND()+RAND()+RAND())-6))-1)+Liquidity_30Y!AA13)</x:f>
        <x:v>7200704.910317225</x:v>
      </x:c>
      <x:c r="AA74" s="16" t="n">
        <x:f>MAX(0,Z74*(1+EXP((LN(1+Assumptions!$C$60)-0.5*Assumptions!$C$61^2)+Assumptions!$C$61*((RAND()+RAND()+RAND()+RAND()+RAND()+RAND()+RAND()+RAND()+RAND()+RAND()+RAND()+RAND())-6))-1)+Liquidity_30Y!AB13)</x:f>
        <x:v>7873249.024649553</x:v>
      </x:c>
      <x:c r="AB74" s="16" t="n">
        <x:f>MAX(0,AA74*(1+EXP((LN(1+Assumptions!$C$60)-0.5*Assumptions!$C$61^2)+Assumptions!$C$61*((RAND()+RAND()+RAND()+RAND()+RAND()+RAND()+RAND()+RAND()+RAND()+RAND()+RAND()+RAND())-6))-1)+Liquidity_30Y!AC13)</x:f>
        <x:v>7917116.270743442</x:v>
      </x:c>
      <x:c r="AC74" s="16" t="n">
        <x:f>MAX(0,AB74*(1+EXP((LN(1+Assumptions!$C$60)-0.5*Assumptions!$C$61^2)+Assumptions!$C$61*((RAND()+RAND()+RAND()+RAND()+RAND()+RAND()+RAND()+RAND()+RAND()+RAND()+RAND()+RAND())-6))-1)+Liquidity_30Y!AD13)</x:f>
        <x:v>9242249.07616768</x:v>
      </x:c>
      <x:c r="AD74" s="16" t="n">
        <x:f>MAX(0,AC74*(1+EXP((LN(1+Assumptions!$C$60)-0.5*Assumptions!$C$61^2)+Assumptions!$C$61*((RAND()+RAND()+RAND()+RAND()+RAND()+RAND()+RAND()+RAND()+RAND()+RAND()+RAND()+RAND())-6))-1)+Liquidity_30Y!AE13)</x:f>
        <x:v>9291977.756244905</x:v>
      </x:c>
      <x:c r="AE74" s="16" t="n">
        <x:f>MAX(0,AD74*(1+EXP((LN(1+Assumptions!$C$60)-0.5*Assumptions!$C$61^2)+Assumptions!$C$61*((RAND()+RAND()+RAND()+RAND()+RAND()+RAND()+RAND()+RAND()+RAND()+RAND()+RAND()+RAND())-6))-1)+Liquidity_30Y!AF13)</x:f>
        <x:v>7291311.4656350175</x:v>
      </x:c>
      <x:c r="AF74" s="16" t="n">
        <x:f>MAX(0,AE74*(1+EXP((LN(1+Assumptions!$C$60)-0.5*Assumptions!$C$61^2)+Assumptions!$C$61*((RAND()+RAND()+RAND()+RAND()+RAND()+RAND()+RAND()+RAND()+RAND()+RAND()+RAND()+RAND())-6))-1)+Liquidity_30Y!AG13)</x:f>
        <x:v>8146371.548372642</x:v>
      </x:c>
    </x:row>
    <x:row r="75">
      <x:c r="A75" s="39">
        <x:v>71</x:v>
      </x:c>
      <x:c r="B75" s="16" t="n">
        <x:f>Liquidity_30Y!C14</x:f>
        <x:v>1029031.25</x:v>
      </x:c>
      <x:c r="C75" s="16" t="n">
        <x:f>MAX(0,B75*(1+EXP((LN(1+Assumptions!$C$60)-0.5*Assumptions!$C$61^2)+Assumptions!$C$61*((RAND()+RAND()+RAND()+RAND()+RAND()+RAND()+RAND()+RAND()+RAND()+RAND()+RAND()+RAND())-6))-1)+Liquidity_30Y!D13)</x:f>
        <x:v>1024363.2762615288</x:v>
      </x:c>
      <x:c r="D75" s="16" t="n">
        <x:f>MAX(0,C75*(1+EXP((LN(1+Assumptions!$C$60)-0.5*Assumptions!$C$61^2)+Assumptions!$C$61*((RAND()+RAND()+RAND()+RAND()+RAND()+RAND()+RAND()+RAND()+RAND()+RAND()+RAND()+RAND())-6))-1)+Liquidity_30Y!E13)</x:f>
        <x:v>1092807.68945282</x:v>
      </x:c>
      <x:c r="E75" s="16" t="n">
        <x:f>MAX(0,D75*(1+EXP((LN(1+Assumptions!$C$60)-0.5*Assumptions!$C$61^2)+Assumptions!$C$61*((RAND()+RAND()+RAND()+RAND()+RAND()+RAND()+RAND()+RAND()+RAND()+RAND()+RAND()+RAND())-6))-1)+Liquidity_30Y!F13)</x:f>
        <x:v>1175937.1039105405</x:v>
      </x:c>
      <x:c r="F75" s="16" t="n">
        <x:f>MAX(0,E75*(1+EXP((LN(1+Assumptions!$C$60)-0.5*Assumptions!$C$61^2)+Assumptions!$C$61*((RAND()+RAND()+RAND()+RAND()+RAND()+RAND()+RAND()+RAND()+RAND()+RAND()+RAND()+RAND())-6))-1)+Liquidity_30Y!G13)</x:f>
        <x:v>1417666.1869889565</x:v>
      </x:c>
      <x:c r="G75" s="16" t="n">
        <x:f>MAX(0,F75*(1+EXP((LN(1+Assumptions!$C$60)-0.5*Assumptions!$C$61^2)+Assumptions!$C$61*((RAND()+RAND()+RAND()+RAND()+RAND()+RAND()+RAND()+RAND()+RAND()+RAND()+RAND()+RAND())-6))-1)+Liquidity_30Y!H13)</x:f>
        <x:v>1454339.136443864</x:v>
      </x:c>
      <x:c r="H75" s="16" t="n">
        <x:f>MAX(0,G75*(1+EXP((LN(1+Assumptions!$C$60)-0.5*Assumptions!$C$61^2)+Assumptions!$C$61*((RAND()+RAND()+RAND()+RAND()+RAND()+RAND()+RAND()+RAND()+RAND()+RAND()+RAND()+RAND())-6))-1)+Liquidity_30Y!I13)</x:f>
        <x:v>1798962.7816294786</x:v>
      </x:c>
      <x:c r="I75" s="16" t="n">
        <x:f>MAX(0,H75*(1+EXP((LN(1+Assumptions!$C$60)-0.5*Assumptions!$C$61^2)+Assumptions!$C$61*((RAND()+RAND()+RAND()+RAND()+RAND()+RAND()+RAND()+RAND()+RAND()+RAND()+RAND()+RAND())-6))-1)+Liquidity_30Y!J13)</x:f>
        <x:v>1938808.1250972676</x:v>
      </x:c>
      <x:c r="J75" s="16" t="n">
        <x:f>MAX(0,I75*(1+EXP((LN(1+Assumptions!$C$60)-0.5*Assumptions!$C$61^2)+Assumptions!$C$61*((RAND()+RAND()+RAND()+RAND()+RAND()+RAND()+RAND()+RAND()+RAND()+RAND()+RAND()+RAND())-6))-1)+Liquidity_30Y!K13)</x:f>
        <x:v>1760880.9639575202</x:v>
      </x:c>
      <x:c r="K75" s="16" t="n">
        <x:f>MAX(0,J75*(1+EXP((LN(1+Assumptions!$C$60)-0.5*Assumptions!$C$61^2)+Assumptions!$C$61*((RAND()+RAND()+RAND()+RAND()+RAND()+RAND()+RAND()+RAND()+RAND()+RAND()+RAND()+RAND())-6))-1)+Liquidity_30Y!L13)</x:f>
        <x:v>1798179.3650139912</x:v>
      </x:c>
      <x:c r="L75" s="16" t="n">
        <x:f>MAX(0,K75*(1+EXP((LN(1+Assumptions!$C$60)-0.5*Assumptions!$C$61^2)+Assumptions!$C$61*((RAND()+RAND()+RAND()+RAND()+RAND()+RAND()+RAND()+RAND()+RAND()+RAND()+RAND()+RAND())-6))-1)+Liquidity_30Y!M13)</x:f>
        <x:v>1672500.4582551457</x:v>
      </x:c>
      <x:c r="M75" s="16" t="n">
        <x:f>MAX(0,L75*(1+EXP((LN(1+Assumptions!$C$60)-0.5*Assumptions!$C$61^2)+Assumptions!$C$61*((RAND()+RAND()+RAND()+RAND()+RAND()+RAND()+RAND()+RAND()+RAND()+RAND()+RAND()+RAND())-6))-1)+Liquidity_30Y!N13)</x:f>
        <x:v>2080946.9881149312</x:v>
      </x:c>
      <x:c r="N75" s="16" t="n">
        <x:f>MAX(0,M75*(1+EXP((LN(1+Assumptions!$C$60)-0.5*Assumptions!$C$61^2)+Assumptions!$C$61*((RAND()+RAND()+RAND()+RAND()+RAND()+RAND()+RAND()+RAND()+RAND()+RAND()+RAND()+RAND())-6))-1)+Liquidity_30Y!O13)</x:f>
        <x:v>2898017.3208916886</x:v>
      </x:c>
      <x:c r="O75" s="16" t="n">
        <x:f>MAX(0,N75*(1+EXP((LN(1+Assumptions!$C$60)-0.5*Assumptions!$C$61^2)+Assumptions!$C$61*((RAND()+RAND()+RAND()+RAND()+RAND()+RAND()+RAND()+RAND()+RAND()+RAND()+RAND()+RAND())-6))-1)+Liquidity_30Y!P13)</x:f>
        <x:v>3694518.34874355</x:v>
      </x:c>
      <x:c r="P75" s="16" t="n">
        <x:f>MAX(0,O75*(1+EXP((LN(1+Assumptions!$C$60)-0.5*Assumptions!$C$61^2)+Assumptions!$C$61*((RAND()+RAND()+RAND()+RAND()+RAND()+RAND()+RAND()+RAND()+RAND()+RAND()+RAND()+RAND())-6))-1)+Liquidity_30Y!Q13)</x:f>
        <x:v>3224718.9035595213</x:v>
      </x:c>
      <x:c r="Q75" s="16" t="n">
        <x:f>MAX(0,P75*(1+EXP((LN(1+Assumptions!$C$60)-0.5*Assumptions!$C$61^2)+Assumptions!$C$61*((RAND()+RAND()+RAND()+RAND()+RAND()+RAND()+RAND()+RAND()+RAND()+RAND()+RAND()+RAND())-6))-1)+Liquidity_30Y!R13)</x:f>
        <x:v>4761381.143796332</x:v>
      </x:c>
      <x:c r="R75" s="16" t="n">
        <x:f>MAX(0,Q75*(1+EXP((LN(1+Assumptions!$C$60)-0.5*Assumptions!$C$61^2)+Assumptions!$C$61*((RAND()+RAND()+RAND()+RAND()+RAND()+RAND()+RAND()+RAND()+RAND()+RAND()+RAND()+RAND())-6))-1)+Liquidity_30Y!S13)</x:f>
        <x:v>4877747.568255844</x:v>
      </x:c>
      <x:c r="S75" s="16" t="n">
        <x:f>MAX(0,R75*(1+EXP((LN(1+Assumptions!$C$60)-0.5*Assumptions!$C$61^2)+Assumptions!$C$61*((RAND()+RAND()+RAND()+RAND()+RAND()+RAND()+RAND()+RAND()+RAND()+RAND()+RAND()+RAND())-6))-1)+Liquidity_30Y!T13)</x:f>
        <x:v>4795980.942422679</x:v>
      </x:c>
      <x:c r="T75" s="16" t="n">
        <x:f>MAX(0,S75*(1+EXP((LN(1+Assumptions!$C$60)-0.5*Assumptions!$C$61^2)+Assumptions!$C$61*((RAND()+RAND()+RAND()+RAND()+RAND()+RAND()+RAND()+RAND()+RAND()+RAND()+RAND()+RAND())-6))-1)+Liquidity_30Y!U13)</x:f>
        <x:v>4314100.4947747765</x:v>
      </x:c>
      <x:c r="U75" s="16" t="n">
        <x:f>MAX(0,T75*(1+EXP((LN(1+Assumptions!$C$60)-0.5*Assumptions!$C$61^2)+Assumptions!$C$61*((RAND()+RAND()+RAND()+RAND()+RAND()+RAND()+RAND()+RAND()+RAND()+RAND()+RAND()+RAND())-6))-1)+Liquidity_30Y!V13)</x:f>
        <x:v>4243466.730329236</x:v>
      </x:c>
      <x:c r="V75" s="16" t="n">
        <x:f>MAX(0,U75*(1+EXP((LN(1+Assumptions!$C$60)-0.5*Assumptions!$C$61^2)+Assumptions!$C$61*((RAND()+RAND()+RAND()+RAND()+RAND()+RAND()+RAND()+RAND()+RAND()+RAND()+RAND()+RAND())-6))-1)+Liquidity_30Y!W13)</x:f>
        <x:v>5487209.979251417</x:v>
      </x:c>
      <x:c r="W75" s="16" t="n">
        <x:f>MAX(0,V75*(1+EXP((LN(1+Assumptions!$C$60)-0.5*Assumptions!$C$61^2)+Assumptions!$C$61*((RAND()+RAND()+RAND()+RAND()+RAND()+RAND()+RAND()+RAND()+RAND()+RAND()+RAND()+RAND())-6))-1)+Liquidity_30Y!X13)</x:f>
        <x:v>7362064.876676572</x:v>
      </x:c>
      <x:c r="X75" s="16" t="n">
        <x:f>MAX(0,W75*(1+EXP((LN(1+Assumptions!$C$60)-0.5*Assumptions!$C$61^2)+Assumptions!$C$61*((RAND()+RAND()+RAND()+RAND()+RAND()+RAND()+RAND()+RAND()+RAND()+RAND()+RAND()+RAND())-6))-1)+Liquidity_30Y!Y13)</x:f>
        <x:v>7346836.868632899</x:v>
      </x:c>
      <x:c r="Y75" s="16" t="n">
        <x:f>MAX(0,X75*(1+EXP((LN(1+Assumptions!$C$60)-0.5*Assumptions!$C$61^2)+Assumptions!$C$61*((RAND()+RAND()+RAND()+RAND()+RAND()+RAND()+RAND()+RAND()+RAND()+RAND()+RAND()+RAND())-6))-1)+Liquidity_30Y!Z13)</x:f>
        <x:v>6881264.746182198</x:v>
      </x:c>
      <x:c r="Z75" s="16" t="n">
        <x:f>MAX(0,Y75*(1+EXP((LN(1+Assumptions!$C$60)-0.5*Assumptions!$C$61^2)+Assumptions!$C$61*((RAND()+RAND()+RAND()+RAND()+RAND()+RAND()+RAND()+RAND()+RAND()+RAND()+RAND()+RAND())-6))-1)+Liquidity_30Y!AA13)</x:f>
        <x:v>6711512.911096995</x:v>
      </x:c>
      <x:c r="AA75" s="16" t="n">
        <x:f>MAX(0,Z75*(1+EXP((LN(1+Assumptions!$C$60)-0.5*Assumptions!$C$61^2)+Assumptions!$C$61*((RAND()+RAND()+RAND()+RAND()+RAND()+RAND()+RAND()+RAND()+RAND()+RAND()+RAND()+RAND())-6))-1)+Liquidity_30Y!AB13)</x:f>
        <x:v>7690529.491855563</x:v>
      </x:c>
      <x:c r="AB75" s="16" t="n">
        <x:f>MAX(0,AA75*(1+EXP((LN(1+Assumptions!$C$60)-0.5*Assumptions!$C$61^2)+Assumptions!$C$61*((RAND()+RAND()+RAND()+RAND()+RAND()+RAND()+RAND()+RAND()+RAND()+RAND()+RAND()+RAND())-6))-1)+Liquidity_30Y!AC13)</x:f>
        <x:v>10523660.416772807</x:v>
      </x:c>
      <x:c r="AC75" s="16" t="n">
        <x:f>MAX(0,AB75*(1+EXP((LN(1+Assumptions!$C$60)-0.5*Assumptions!$C$61^2)+Assumptions!$C$61*((RAND()+RAND()+RAND()+RAND()+RAND()+RAND()+RAND()+RAND()+RAND()+RAND()+RAND()+RAND())-6))-1)+Liquidity_30Y!AD13)</x:f>
        <x:v>10735223.763373746</x:v>
      </x:c>
      <x:c r="AD75" s="16" t="n">
        <x:f>MAX(0,AC75*(1+EXP((LN(1+Assumptions!$C$60)-0.5*Assumptions!$C$61^2)+Assumptions!$C$61*((RAND()+RAND()+RAND()+RAND()+RAND()+RAND()+RAND()+RAND()+RAND()+RAND()+RAND()+RAND())-6))-1)+Liquidity_30Y!AE13)</x:f>
        <x:v>9664400.803586015</x:v>
      </x:c>
      <x:c r="AE75" s="16" t="n">
        <x:f>MAX(0,AD75*(1+EXP((LN(1+Assumptions!$C$60)-0.5*Assumptions!$C$61^2)+Assumptions!$C$61*((RAND()+RAND()+RAND()+RAND()+RAND()+RAND()+RAND()+RAND()+RAND()+RAND()+RAND()+RAND())-6))-1)+Liquidity_30Y!AF13)</x:f>
        <x:v>12296141.560716782</x:v>
      </x:c>
      <x:c r="AF75" s="16" t="n">
        <x:f>MAX(0,AE75*(1+EXP((LN(1+Assumptions!$C$60)-0.5*Assumptions!$C$61^2)+Assumptions!$C$61*((RAND()+RAND()+RAND()+RAND()+RAND()+RAND()+RAND()+RAND()+RAND()+RAND()+RAND()+RAND())-6))-1)+Liquidity_30Y!AG13)</x:f>
        <x:v>13824739.878016857</x:v>
      </x:c>
    </x:row>
    <x:row r="76">
      <x:c r="A76" s="39">
        <x:v>72</x:v>
      </x:c>
      <x:c r="B76" s="16" t="n">
        <x:f>Liquidity_30Y!C14</x:f>
        <x:v>1029031.25</x:v>
      </x:c>
      <x:c r="C76" s="16" t="n">
        <x:f>MAX(0,B76*(1+EXP((LN(1+Assumptions!$C$60)-0.5*Assumptions!$C$61^2)+Assumptions!$C$61*((RAND()+RAND()+RAND()+RAND()+RAND()+RAND()+RAND()+RAND()+RAND()+RAND()+RAND()+RAND())-6))-1)+Liquidity_30Y!D13)</x:f>
        <x:v>786037.981952011</x:v>
      </x:c>
      <x:c r="D76" s="16" t="n">
        <x:f>MAX(0,C76*(1+EXP((LN(1+Assumptions!$C$60)-0.5*Assumptions!$C$61^2)+Assumptions!$C$61*((RAND()+RAND()+RAND()+RAND()+RAND()+RAND()+RAND()+RAND()+RAND()+RAND()+RAND()+RAND())-6))-1)+Liquidity_30Y!E13)</x:f>
        <x:v>788140.629659757</x:v>
      </x:c>
      <x:c r="E76" s="16" t="n">
        <x:f>MAX(0,D76*(1+EXP((LN(1+Assumptions!$C$60)-0.5*Assumptions!$C$61^2)+Assumptions!$C$61*((RAND()+RAND()+RAND()+RAND()+RAND()+RAND()+RAND()+RAND()+RAND()+RAND()+RAND()+RAND())-6))-1)+Liquidity_30Y!F13)</x:f>
        <x:v>700466.429931595</x:v>
      </x:c>
      <x:c r="F76" s="16" t="n">
        <x:f>MAX(0,E76*(1+EXP((LN(1+Assumptions!$C$60)-0.5*Assumptions!$C$61^2)+Assumptions!$C$61*((RAND()+RAND()+RAND()+RAND()+RAND()+RAND()+RAND()+RAND()+RAND()+RAND()+RAND()+RAND())-6))-1)+Liquidity_30Y!G13)</x:f>
        <x:v>934381.219094007</x:v>
      </x:c>
      <x:c r="G76" s="16" t="n">
        <x:f>MAX(0,F76*(1+EXP((LN(1+Assumptions!$C$60)-0.5*Assumptions!$C$61^2)+Assumptions!$C$61*((RAND()+RAND()+RAND()+RAND()+RAND()+RAND()+RAND()+RAND()+RAND()+RAND()+RAND()+RAND())-6))-1)+Liquidity_30Y!H13)</x:f>
        <x:v>1225189.209514676</x:v>
      </x:c>
      <x:c r="H76" s="16" t="n">
        <x:f>MAX(0,G76*(1+EXP((LN(1+Assumptions!$C$60)-0.5*Assumptions!$C$61^2)+Assumptions!$C$61*((RAND()+RAND()+RAND()+RAND()+RAND()+RAND()+RAND()+RAND()+RAND()+RAND()+RAND()+RAND())-6))-1)+Liquidity_30Y!I13)</x:f>
        <x:v>1334913.6939048944</x:v>
      </x:c>
      <x:c r="I76" s="16" t="n">
        <x:f>MAX(0,H76*(1+EXP((LN(1+Assumptions!$C$60)-0.5*Assumptions!$C$61^2)+Assumptions!$C$61*((RAND()+RAND()+RAND()+RAND()+RAND()+RAND()+RAND()+RAND()+RAND()+RAND()+RAND()+RAND())-6))-1)+Liquidity_30Y!J13)</x:f>
        <x:v>1438224.0283251964</x:v>
      </x:c>
      <x:c r="J76" s="16" t="n">
        <x:f>MAX(0,I76*(1+EXP((LN(1+Assumptions!$C$60)-0.5*Assumptions!$C$61^2)+Assumptions!$C$61*((RAND()+RAND()+RAND()+RAND()+RAND()+RAND()+RAND()+RAND()+RAND()+RAND()+RAND()+RAND())-6))-1)+Liquidity_30Y!K13)</x:f>
        <x:v>1406400.8377536414</x:v>
      </x:c>
      <x:c r="K76" s="16" t="n">
        <x:f>MAX(0,J76*(1+EXP((LN(1+Assumptions!$C$60)-0.5*Assumptions!$C$61^2)+Assumptions!$C$61*((RAND()+RAND()+RAND()+RAND()+RAND()+RAND()+RAND()+RAND()+RAND()+RAND()+RAND()+RAND())-6))-1)+Liquidity_30Y!L13)</x:f>
        <x:v>1352260.6161222495</x:v>
      </x:c>
      <x:c r="L76" s="16" t="n">
        <x:f>MAX(0,K76*(1+EXP((LN(1+Assumptions!$C$60)-0.5*Assumptions!$C$61^2)+Assumptions!$C$61*((RAND()+RAND()+RAND()+RAND()+RAND()+RAND()+RAND()+RAND()+RAND()+RAND()+RAND()+RAND())-6))-1)+Liquidity_30Y!M13)</x:f>
        <x:v>1264910.3659850184</x:v>
      </x:c>
      <x:c r="M76" s="16" t="n">
        <x:f>MAX(0,L76*(1+EXP((LN(1+Assumptions!$C$60)-0.5*Assumptions!$C$61^2)+Assumptions!$C$61*((RAND()+RAND()+RAND()+RAND()+RAND()+RAND()+RAND()+RAND()+RAND()+RAND()+RAND()+RAND())-6))-1)+Liquidity_30Y!N13)</x:f>
        <x:v>1220990.2365089306</x:v>
      </x:c>
      <x:c r="N76" s="16" t="n">
        <x:f>MAX(0,M76*(1+EXP((LN(1+Assumptions!$C$60)-0.5*Assumptions!$C$61^2)+Assumptions!$C$61*((RAND()+RAND()+RAND()+RAND()+RAND()+RAND()+RAND()+RAND()+RAND()+RAND()+RAND()+RAND())-6))-1)+Liquidity_30Y!O13)</x:f>
        <x:v>1165805.031410127</x:v>
      </x:c>
      <x:c r="O76" s="16" t="n">
        <x:f>MAX(0,N76*(1+EXP((LN(1+Assumptions!$C$60)-0.5*Assumptions!$C$61^2)+Assumptions!$C$61*((RAND()+RAND()+RAND()+RAND()+RAND()+RAND()+RAND()+RAND()+RAND()+RAND()+RAND()+RAND())-6))-1)+Liquidity_30Y!P13)</x:f>
        <x:v>1545437.403013421</x:v>
      </x:c>
      <x:c r="P76" s="16" t="n">
        <x:f>MAX(0,O76*(1+EXP((LN(1+Assumptions!$C$60)-0.5*Assumptions!$C$61^2)+Assumptions!$C$61*((RAND()+RAND()+RAND()+RAND()+RAND()+RAND()+RAND()+RAND()+RAND()+RAND()+RAND()+RAND())-6))-1)+Liquidity_30Y!Q13)</x:f>
        <x:v>1631697.5292382932</x:v>
      </x:c>
      <x:c r="Q76" s="16" t="n">
        <x:f>MAX(0,P76*(1+EXP((LN(1+Assumptions!$C$60)-0.5*Assumptions!$C$61^2)+Assumptions!$C$61*((RAND()+RAND()+RAND()+RAND()+RAND()+RAND()+RAND()+RAND()+RAND()+RAND()+RAND()+RAND())-6))-1)+Liquidity_30Y!R13)</x:f>
        <x:v>1825776.3729017442</x:v>
      </x:c>
      <x:c r="R76" s="16" t="n">
        <x:f>MAX(0,Q76*(1+EXP((LN(1+Assumptions!$C$60)-0.5*Assumptions!$C$61^2)+Assumptions!$C$61*((RAND()+RAND()+RAND()+RAND()+RAND()+RAND()+RAND()+RAND()+RAND()+RAND()+RAND()+RAND())-6))-1)+Liquidity_30Y!S13)</x:f>
        <x:v>2173310.9650487285</x:v>
      </x:c>
      <x:c r="S76" s="16" t="n">
        <x:f>MAX(0,R76*(1+EXP((LN(1+Assumptions!$C$60)-0.5*Assumptions!$C$61^2)+Assumptions!$C$61*((RAND()+RAND()+RAND()+RAND()+RAND()+RAND()+RAND()+RAND()+RAND()+RAND()+RAND()+RAND())-6))-1)+Liquidity_30Y!T13)</x:f>
        <x:v>2380246.6665880517</x:v>
      </x:c>
      <x:c r="T76" s="16" t="n">
        <x:f>MAX(0,S76*(1+EXP((LN(1+Assumptions!$C$60)-0.5*Assumptions!$C$61^2)+Assumptions!$C$61*((RAND()+RAND()+RAND()+RAND()+RAND()+RAND()+RAND()+RAND()+RAND()+RAND()+RAND()+RAND())-6))-1)+Liquidity_30Y!U13)</x:f>
        <x:v>2009665.9191826326</x:v>
      </x:c>
      <x:c r="U76" s="16" t="n">
        <x:f>MAX(0,T76*(1+EXP((LN(1+Assumptions!$C$60)-0.5*Assumptions!$C$61^2)+Assumptions!$C$61*((RAND()+RAND()+RAND()+RAND()+RAND()+RAND()+RAND()+RAND()+RAND()+RAND()+RAND()+RAND())-6))-1)+Liquidity_30Y!V13)</x:f>
        <x:v>2005361.8868223769</x:v>
      </x:c>
      <x:c r="V76" s="16" t="n">
        <x:f>MAX(0,U76*(1+EXP((LN(1+Assumptions!$C$60)-0.5*Assumptions!$C$61^2)+Assumptions!$C$61*((RAND()+RAND()+RAND()+RAND()+RAND()+RAND()+RAND()+RAND()+RAND()+RAND()+RAND()+RAND())-6))-1)+Liquidity_30Y!W13)</x:f>
        <x:v>2429468.2271306836</x:v>
      </x:c>
      <x:c r="W76" s="16" t="n">
        <x:f>MAX(0,V76*(1+EXP((LN(1+Assumptions!$C$60)-0.5*Assumptions!$C$61^2)+Assumptions!$C$61*((RAND()+RAND()+RAND()+RAND()+RAND()+RAND()+RAND()+RAND()+RAND()+RAND()+RAND()+RAND())-6))-1)+Liquidity_30Y!X13)</x:f>
        <x:v>3162730.519183295</x:v>
      </x:c>
      <x:c r="X76" s="16" t="n">
        <x:f>MAX(0,W76*(1+EXP((LN(1+Assumptions!$C$60)-0.5*Assumptions!$C$61^2)+Assumptions!$C$61*((RAND()+RAND()+RAND()+RAND()+RAND()+RAND()+RAND()+RAND()+RAND()+RAND()+RAND()+RAND())-6))-1)+Liquidity_30Y!Y13)</x:f>
        <x:v>3811301.2228040555</x:v>
      </x:c>
      <x:c r="Y76" s="16" t="n">
        <x:f>MAX(0,X76*(1+EXP((LN(1+Assumptions!$C$60)-0.5*Assumptions!$C$61^2)+Assumptions!$C$61*((RAND()+RAND()+RAND()+RAND()+RAND()+RAND()+RAND()+RAND()+RAND()+RAND()+RAND()+RAND())-6))-1)+Liquidity_30Y!Z13)</x:f>
        <x:v>3524784.684959793</x:v>
      </x:c>
      <x:c r="Z76" s="16" t="n">
        <x:f>MAX(0,Y76*(1+EXP((LN(1+Assumptions!$C$60)-0.5*Assumptions!$C$61^2)+Assumptions!$C$61*((RAND()+RAND()+RAND()+RAND()+RAND()+RAND()+RAND()+RAND()+RAND()+RAND()+RAND()+RAND())-6))-1)+Liquidity_30Y!AA13)</x:f>
        <x:v>3673051.618885826</x:v>
      </x:c>
      <x:c r="AA76" s="16" t="n">
        <x:f>MAX(0,Z76*(1+EXP((LN(1+Assumptions!$C$60)-0.5*Assumptions!$C$61^2)+Assumptions!$C$61*((RAND()+RAND()+RAND()+RAND()+RAND()+RAND()+RAND()+RAND()+RAND()+RAND()+RAND()+RAND())-6))-1)+Liquidity_30Y!AB13)</x:f>
        <x:v>3560320.542062233</x:v>
      </x:c>
      <x:c r="AB76" s="16" t="n">
        <x:f>MAX(0,AA76*(1+EXP((LN(1+Assumptions!$C$60)-0.5*Assumptions!$C$61^2)+Assumptions!$C$61*((RAND()+RAND()+RAND()+RAND()+RAND()+RAND()+RAND()+RAND()+RAND()+RAND()+RAND()+RAND())-6))-1)+Liquidity_30Y!AC13)</x:f>
        <x:v>3372506.877851516</x:v>
      </x:c>
      <x:c r="AC76" s="16" t="n">
        <x:f>MAX(0,AB76*(1+EXP((LN(1+Assumptions!$C$60)-0.5*Assumptions!$C$61^2)+Assumptions!$C$61*((RAND()+RAND()+RAND()+RAND()+RAND()+RAND()+RAND()+RAND()+RAND()+RAND()+RAND()+RAND())-6))-1)+Liquidity_30Y!AD13)</x:f>
        <x:v>3998751.7443695245</x:v>
      </x:c>
      <x:c r="AD76" s="16" t="n">
        <x:f>MAX(0,AC76*(1+EXP((LN(1+Assumptions!$C$60)-0.5*Assumptions!$C$61^2)+Assumptions!$C$61*((RAND()+RAND()+RAND()+RAND()+RAND()+RAND()+RAND()+RAND()+RAND()+RAND()+RAND()+RAND())-6))-1)+Liquidity_30Y!AE13)</x:f>
        <x:v>4196405.610444486</x:v>
      </x:c>
      <x:c r="AE76" s="16" t="n">
        <x:f>MAX(0,AD76*(1+EXP((LN(1+Assumptions!$C$60)-0.5*Assumptions!$C$61^2)+Assumptions!$C$61*((RAND()+RAND()+RAND()+RAND()+RAND()+RAND()+RAND()+RAND()+RAND()+RAND()+RAND()+RAND())-6))-1)+Liquidity_30Y!AF13)</x:f>
        <x:v>6425139.821526567</x:v>
      </x:c>
      <x:c r="AF76" s="16" t="n">
        <x:f>MAX(0,AE76*(1+EXP((LN(1+Assumptions!$C$60)-0.5*Assumptions!$C$61^2)+Assumptions!$C$61*((RAND()+RAND()+RAND()+RAND()+RAND()+RAND()+RAND()+RAND()+RAND()+RAND()+RAND()+RAND())-6))-1)+Liquidity_30Y!AG13)</x:f>
        <x:v>6046942.973968759</x:v>
      </x:c>
    </x:row>
    <x:row r="77">
      <x:c r="A77" s="39">
        <x:v>73</x:v>
      </x:c>
      <x:c r="B77" s="16" t="n">
        <x:f>Liquidity_30Y!C14</x:f>
        <x:v>1029031.25</x:v>
      </x:c>
      <x:c r="C77" s="16" t="n">
        <x:f>MAX(0,B77*(1+EXP((LN(1+Assumptions!$C$60)-0.5*Assumptions!$C$61^2)+Assumptions!$C$61*((RAND()+RAND()+RAND()+RAND()+RAND()+RAND()+RAND()+RAND()+RAND()+RAND()+RAND()+RAND())-6))-1)+Liquidity_30Y!D13)</x:f>
        <x:v>885042.4215332755</x:v>
      </x:c>
      <x:c r="D77" s="16" t="n">
        <x:f>MAX(0,C77*(1+EXP((LN(1+Assumptions!$C$60)-0.5*Assumptions!$C$61^2)+Assumptions!$C$61*((RAND()+RAND()+RAND()+RAND()+RAND()+RAND()+RAND()+RAND()+RAND()+RAND()+RAND()+RAND())-6))-1)+Liquidity_30Y!E13)</x:f>
        <x:v>1053896.9450612338</x:v>
      </x:c>
      <x:c r="E77" s="16" t="n">
        <x:f>MAX(0,D77*(1+EXP((LN(1+Assumptions!$C$60)-0.5*Assumptions!$C$61^2)+Assumptions!$C$61*((RAND()+RAND()+RAND()+RAND()+RAND()+RAND()+RAND()+RAND()+RAND()+RAND()+RAND()+RAND())-6))-1)+Liquidity_30Y!F13)</x:f>
        <x:v>1405716.3993670545</x:v>
      </x:c>
      <x:c r="F77" s="16" t="n">
        <x:f>MAX(0,E77*(1+EXP((LN(1+Assumptions!$C$60)-0.5*Assumptions!$C$61^2)+Assumptions!$C$61*((RAND()+RAND()+RAND()+RAND()+RAND()+RAND()+RAND()+RAND()+RAND()+RAND()+RAND()+RAND())-6))-1)+Liquidity_30Y!G13)</x:f>
        <x:v>1477538.187620898</x:v>
      </x:c>
      <x:c r="G77" s="16" t="n">
        <x:f>MAX(0,F77*(1+EXP((LN(1+Assumptions!$C$60)-0.5*Assumptions!$C$61^2)+Assumptions!$C$61*((RAND()+RAND()+RAND()+RAND()+RAND()+RAND()+RAND()+RAND()+RAND()+RAND()+RAND()+RAND())-6))-1)+Liquidity_30Y!H13)</x:f>
        <x:v>1394350.031146712</x:v>
      </x:c>
      <x:c r="H77" s="16" t="n">
        <x:f>MAX(0,G77*(1+EXP((LN(1+Assumptions!$C$60)-0.5*Assumptions!$C$61^2)+Assumptions!$C$61*((RAND()+RAND()+RAND()+RAND()+RAND()+RAND()+RAND()+RAND()+RAND()+RAND()+RAND()+RAND())-6))-1)+Liquidity_30Y!I13)</x:f>
        <x:v>1688059.5942526993</x:v>
      </x:c>
      <x:c r="I77" s="16" t="n">
        <x:f>MAX(0,H77*(1+EXP((LN(1+Assumptions!$C$60)-0.5*Assumptions!$C$61^2)+Assumptions!$C$61*((RAND()+RAND()+RAND()+RAND()+RAND()+RAND()+RAND()+RAND()+RAND()+RAND()+RAND()+RAND())-6))-1)+Liquidity_30Y!J13)</x:f>
        <x:v>1839308.5342806387</x:v>
      </x:c>
      <x:c r="J77" s="16" t="n">
        <x:f>MAX(0,I77*(1+EXP((LN(1+Assumptions!$C$60)-0.5*Assumptions!$C$61^2)+Assumptions!$C$61*((RAND()+RAND()+RAND()+RAND()+RAND()+RAND()+RAND()+RAND()+RAND()+RAND()+RAND()+RAND())-6))-1)+Liquidity_30Y!K13)</x:f>
        <x:v>1755323.6401837952</x:v>
      </x:c>
      <x:c r="K77" s="16" t="n">
        <x:f>MAX(0,J77*(1+EXP((LN(1+Assumptions!$C$60)-0.5*Assumptions!$C$61^2)+Assumptions!$C$61*((RAND()+RAND()+RAND()+RAND()+RAND()+RAND()+RAND()+RAND()+RAND()+RAND()+RAND()+RAND())-6))-1)+Liquidity_30Y!L13)</x:f>
        <x:v>1957675.0129577047</x:v>
      </x:c>
      <x:c r="L77" s="16" t="n">
        <x:f>MAX(0,K77*(1+EXP((LN(1+Assumptions!$C$60)-0.5*Assumptions!$C$61^2)+Assumptions!$C$61*((RAND()+RAND()+RAND()+RAND()+RAND()+RAND()+RAND()+RAND()+RAND()+RAND()+RAND()+RAND())-6))-1)+Liquidity_30Y!M13)</x:f>
        <x:v>2050768.3851225115</x:v>
      </x:c>
      <x:c r="M77" s="16" t="n">
        <x:f>MAX(0,L77*(1+EXP((LN(1+Assumptions!$C$60)-0.5*Assumptions!$C$61^2)+Assumptions!$C$61*((RAND()+RAND()+RAND()+RAND()+RAND()+RAND()+RAND()+RAND()+RAND()+RAND()+RAND()+RAND())-6))-1)+Liquidity_30Y!N13)</x:f>
        <x:v>2529178.828253841</x:v>
      </x:c>
      <x:c r="N77" s="16" t="n">
        <x:f>MAX(0,M77*(1+EXP((LN(1+Assumptions!$C$60)-0.5*Assumptions!$C$61^2)+Assumptions!$C$61*((RAND()+RAND()+RAND()+RAND()+RAND()+RAND()+RAND()+RAND()+RAND()+RAND()+RAND()+RAND())-6))-1)+Liquidity_30Y!O13)</x:f>
        <x:v>2827977.8164310646</x:v>
      </x:c>
      <x:c r="O77" s="16" t="n">
        <x:f>MAX(0,N77*(1+EXP((LN(1+Assumptions!$C$60)-0.5*Assumptions!$C$61^2)+Assumptions!$C$61*((RAND()+RAND()+RAND()+RAND()+RAND()+RAND()+RAND()+RAND()+RAND()+RAND()+RAND()+RAND())-6))-1)+Liquidity_30Y!P13)</x:f>
        <x:v>2750260.7253040033</x:v>
      </x:c>
      <x:c r="P77" s="16" t="n">
        <x:f>MAX(0,O77*(1+EXP((LN(1+Assumptions!$C$60)-0.5*Assumptions!$C$61^2)+Assumptions!$C$61*((RAND()+RAND()+RAND()+RAND()+RAND()+RAND()+RAND()+RAND()+RAND()+RAND()+RAND()+RAND())-6))-1)+Liquidity_30Y!Q13)</x:f>
        <x:v>2490409.7771061375</x:v>
      </x:c>
      <x:c r="Q77" s="16" t="n">
        <x:f>MAX(0,P77*(1+EXP((LN(1+Assumptions!$C$60)-0.5*Assumptions!$C$61^2)+Assumptions!$C$61*((RAND()+RAND()+RAND()+RAND()+RAND()+RAND()+RAND()+RAND()+RAND()+RAND()+RAND()+RAND())-6))-1)+Liquidity_30Y!R13)</x:f>
        <x:v>2298160.5881354045</x:v>
      </x:c>
      <x:c r="R77" s="16" t="n">
        <x:f>MAX(0,Q77*(1+EXP((LN(1+Assumptions!$C$60)-0.5*Assumptions!$C$61^2)+Assumptions!$C$61*((RAND()+RAND()+RAND()+RAND()+RAND()+RAND()+RAND()+RAND()+RAND()+RAND()+RAND()+RAND())-6))-1)+Liquidity_30Y!S13)</x:f>
        <x:v>2352823.173179025</x:v>
      </x:c>
      <x:c r="S77" s="16" t="n">
        <x:f>MAX(0,R77*(1+EXP((LN(1+Assumptions!$C$60)-0.5*Assumptions!$C$61^2)+Assumptions!$C$61*((RAND()+RAND()+RAND()+RAND()+RAND()+RAND()+RAND()+RAND()+RAND()+RAND()+RAND()+RAND())-6))-1)+Liquidity_30Y!T13)</x:f>
        <x:v>2597098.761197831</x:v>
      </x:c>
      <x:c r="T77" s="16" t="n">
        <x:f>MAX(0,S77*(1+EXP((LN(1+Assumptions!$C$60)-0.5*Assumptions!$C$61^2)+Assumptions!$C$61*((RAND()+RAND()+RAND()+RAND()+RAND()+RAND()+RAND()+RAND()+RAND()+RAND()+RAND()+RAND())-6))-1)+Liquidity_30Y!U13)</x:f>
        <x:v>2736300.3045265996</x:v>
      </x:c>
      <x:c r="U77" s="16" t="n">
        <x:f>MAX(0,T77*(1+EXP((LN(1+Assumptions!$C$60)-0.5*Assumptions!$C$61^2)+Assumptions!$C$61*((RAND()+RAND()+RAND()+RAND()+RAND()+RAND()+RAND()+RAND()+RAND()+RAND()+RAND()+RAND())-6))-1)+Liquidity_30Y!V13)</x:f>
        <x:v>2391944.8815865796</x:v>
      </x:c>
      <x:c r="V77" s="16" t="n">
        <x:f>MAX(0,U77*(1+EXP((LN(1+Assumptions!$C$60)-0.5*Assumptions!$C$61^2)+Assumptions!$C$61*((RAND()+RAND()+RAND()+RAND()+RAND()+RAND()+RAND()+RAND()+RAND()+RAND()+RAND()+RAND())-6))-1)+Liquidity_30Y!W13)</x:f>
        <x:v>2778802.747188655</x:v>
      </x:c>
      <x:c r="W77" s="16" t="n">
        <x:f>MAX(0,V77*(1+EXP((LN(1+Assumptions!$C$60)-0.5*Assumptions!$C$61^2)+Assumptions!$C$61*((RAND()+RAND()+RAND()+RAND()+RAND()+RAND()+RAND()+RAND()+RAND()+RAND()+RAND()+RAND())-6))-1)+Liquidity_30Y!X13)</x:f>
        <x:v>2953948.471513871</x:v>
      </x:c>
      <x:c r="X77" s="16" t="n">
        <x:f>MAX(0,W77*(1+EXP((LN(1+Assumptions!$C$60)-0.5*Assumptions!$C$61^2)+Assumptions!$C$61*((RAND()+RAND()+RAND()+RAND()+RAND()+RAND()+RAND()+RAND()+RAND()+RAND()+RAND()+RAND())-6))-1)+Liquidity_30Y!Y13)</x:f>
        <x:v>3156905.4555114275</x:v>
      </x:c>
      <x:c r="Y77" s="16" t="n">
        <x:f>MAX(0,X77*(1+EXP((LN(1+Assumptions!$C$60)-0.5*Assumptions!$C$61^2)+Assumptions!$C$61*((RAND()+RAND()+RAND()+RAND()+RAND()+RAND()+RAND()+RAND()+RAND()+RAND()+RAND()+RAND())-6))-1)+Liquidity_30Y!Z13)</x:f>
        <x:v>4421768.6312795505</x:v>
      </x:c>
      <x:c r="Z77" s="16" t="n">
        <x:f>MAX(0,Y77*(1+EXP((LN(1+Assumptions!$C$60)-0.5*Assumptions!$C$61^2)+Assumptions!$C$61*((RAND()+RAND()+RAND()+RAND()+RAND()+RAND()+RAND()+RAND()+RAND()+RAND()+RAND()+RAND())-6))-1)+Liquidity_30Y!AA13)</x:f>
        <x:v>4055299.8502095263</x:v>
      </x:c>
      <x:c r="AA77" s="16" t="n">
        <x:f>MAX(0,Z77*(1+EXP((LN(1+Assumptions!$C$60)-0.5*Assumptions!$C$61^2)+Assumptions!$C$61*((RAND()+RAND()+RAND()+RAND()+RAND()+RAND()+RAND()+RAND()+RAND()+RAND()+RAND()+RAND())-6))-1)+Liquidity_30Y!AB13)</x:f>
        <x:v>4265863.719688774</x:v>
      </x:c>
      <x:c r="AB77" s="16" t="n">
        <x:f>MAX(0,AA77*(1+EXP((LN(1+Assumptions!$C$60)-0.5*Assumptions!$C$61^2)+Assumptions!$C$61*((RAND()+RAND()+RAND()+RAND()+RAND()+RAND()+RAND()+RAND()+RAND()+RAND()+RAND()+RAND())-6))-1)+Liquidity_30Y!AC13)</x:f>
        <x:v>4753697.09081207</x:v>
      </x:c>
      <x:c r="AC77" s="16" t="n">
        <x:f>MAX(0,AB77*(1+EXP((LN(1+Assumptions!$C$60)-0.5*Assumptions!$C$61^2)+Assumptions!$C$61*((RAND()+RAND()+RAND()+RAND()+RAND()+RAND()+RAND()+RAND()+RAND()+RAND()+RAND()+RAND())-6))-1)+Liquidity_30Y!AD13)</x:f>
        <x:v>5085156.915594849</x:v>
      </x:c>
      <x:c r="AD77" s="16" t="n">
        <x:f>MAX(0,AC77*(1+EXP((LN(1+Assumptions!$C$60)-0.5*Assumptions!$C$61^2)+Assumptions!$C$61*((RAND()+RAND()+RAND()+RAND()+RAND()+RAND()+RAND()+RAND()+RAND()+RAND()+RAND()+RAND())-6))-1)+Liquidity_30Y!AE13)</x:f>
        <x:v>4986200.414550154</x:v>
      </x:c>
      <x:c r="AE77" s="16" t="n">
        <x:f>MAX(0,AD77*(1+EXP((LN(1+Assumptions!$C$60)-0.5*Assumptions!$C$61^2)+Assumptions!$C$61*((RAND()+RAND()+RAND()+RAND()+RAND()+RAND()+RAND()+RAND()+RAND()+RAND()+RAND()+RAND())-6))-1)+Liquidity_30Y!AF13)</x:f>
        <x:v>4803818.955251523</x:v>
      </x:c>
      <x:c r="AF77" s="16" t="n">
        <x:f>MAX(0,AE77*(1+EXP((LN(1+Assumptions!$C$60)-0.5*Assumptions!$C$61^2)+Assumptions!$C$61*((RAND()+RAND()+RAND()+RAND()+RAND()+RAND()+RAND()+RAND()+RAND()+RAND()+RAND()+RAND())-6))-1)+Liquidity_30Y!AG13)</x:f>
        <x:v>5190526.392893299</x:v>
      </x:c>
    </x:row>
    <x:row r="78">
      <x:c r="A78" s="39">
        <x:v>74</x:v>
      </x:c>
      <x:c r="B78" s="16" t="n">
        <x:f>Liquidity_30Y!C14</x:f>
        <x:v>1029031.25</x:v>
      </x:c>
      <x:c r="C78" s="16" t="n">
        <x:f>MAX(0,B78*(1+EXP((LN(1+Assumptions!$C$60)-0.5*Assumptions!$C$61^2)+Assumptions!$C$61*((RAND()+RAND()+RAND()+RAND()+RAND()+RAND()+RAND()+RAND()+RAND()+RAND()+RAND()+RAND())-6))-1)+Liquidity_30Y!D13)</x:f>
        <x:v>1172539.96516184</x:v>
      </x:c>
      <x:c r="D78" s="16" t="n">
        <x:f>MAX(0,C78*(1+EXP((LN(1+Assumptions!$C$60)-0.5*Assumptions!$C$61^2)+Assumptions!$C$61*((RAND()+RAND()+RAND()+RAND()+RAND()+RAND()+RAND()+RAND()+RAND()+RAND()+RAND()+RAND())-6))-1)+Liquidity_30Y!E13)</x:f>
        <x:v>1424104.2121040402</x:v>
      </x:c>
      <x:c r="E78" s="16" t="n">
        <x:f>MAX(0,D78*(1+EXP((LN(1+Assumptions!$C$60)-0.5*Assumptions!$C$61^2)+Assumptions!$C$61*((RAND()+RAND()+RAND()+RAND()+RAND()+RAND()+RAND()+RAND()+RAND()+RAND()+RAND()+RAND())-6))-1)+Liquidity_30Y!F13)</x:f>
        <x:v>2092717.745946508</x:v>
      </x:c>
      <x:c r="F78" s="16" t="n">
        <x:f>MAX(0,E78*(1+EXP((LN(1+Assumptions!$C$60)-0.5*Assumptions!$C$61^2)+Assumptions!$C$61*((RAND()+RAND()+RAND()+RAND()+RAND()+RAND()+RAND()+RAND()+RAND()+RAND()+RAND()+RAND())-6))-1)+Liquidity_30Y!G13)</x:f>
        <x:v>2295141.1607199134</x:v>
      </x:c>
      <x:c r="G78" s="16" t="n">
        <x:f>MAX(0,F78*(1+EXP((LN(1+Assumptions!$C$60)-0.5*Assumptions!$C$61^2)+Assumptions!$C$61*((RAND()+RAND()+RAND()+RAND()+RAND()+RAND()+RAND()+RAND()+RAND()+RAND()+RAND()+RAND())-6))-1)+Liquidity_30Y!H13)</x:f>
        <x:v>2315491.269195992</x:v>
      </x:c>
      <x:c r="H78" s="16" t="n">
        <x:f>MAX(0,G78*(1+EXP((LN(1+Assumptions!$C$60)-0.5*Assumptions!$C$61^2)+Assumptions!$C$61*((RAND()+RAND()+RAND()+RAND()+RAND()+RAND()+RAND()+RAND()+RAND()+RAND()+RAND()+RAND())-6))-1)+Liquidity_30Y!I13)</x:f>
        <x:v>2103437.736932805</x:v>
      </x:c>
      <x:c r="I78" s="16" t="n">
        <x:f>MAX(0,H78*(1+EXP((LN(1+Assumptions!$C$60)-0.5*Assumptions!$C$61^2)+Assumptions!$C$61*((RAND()+RAND()+RAND()+RAND()+RAND()+RAND()+RAND()+RAND()+RAND()+RAND()+RAND()+RAND())-6))-1)+Liquidity_30Y!J13)</x:f>
        <x:v>2439263.290783117</x:v>
      </x:c>
      <x:c r="J78" s="16" t="n">
        <x:f>MAX(0,I78*(1+EXP((LN(1+Assumptions!$C$60)-0.5*Assumptions!$C$61^2)+Assumptions!$C$61*((RAND()+RAND()+RAND()+RAND()+RAND()+RAND()+RAND()+RAND()+RAND()+RAND()+RAND()+RAND())-6))-1)+Liquidity_30Y!K13)</x:f>
        <x:v>2487700.3187643522</x:v>
      </x:c>
      <x:c r="K78" s="16" t="n">
        <x:f>MAX(0,J78*(1+EXP((LN(1+Assumptions!$C$60)-0.5*Assumptions!$C$61^2)+Assumptions!$C$61*((RAND()+RAND()+RAND()+RAND()+RAND()+RAND()+RAND()+RAND()+RAND()+RAND()+RAND()+RAND())-6))-1)+Liquidity_30Y!L13)</x:f>
        <x:v>2604471.0342746824</x:v>
      </x:c>
      <x:c r="L78" s="16" t="n">
        <x:f>MAX(0,K78*(1+EXP((LN(1+Assumptions!$C$60)-0.5*Assumptions!$C$61^2)+Assumptions!$C$61*((RAND()+RAND()+RAND()+RAND()+RAND()+RAND()+RAND()+RAND()+RAND()+RAND()+RAND()+RAND())-6))-1)+Liquidity_30Y!M13)</x:f>
        <x:v>2948304.0835093884</x:v>
      </x:c>
      <x:c r="M78" s="16" t="n">
        <x:f>MAX(0,L78*(1+EXP((LN(1+Assumptions!$C$60)-0.5*Assumptions!$C$61^2)+Assumptions!$C$61*((RAND()+RAND()+RAND()+RAND()+RAND()+RAND()+RAND()+RAND()+RAND()+RAND()+RAND()+RAND())-6))-1)+Liquidity_30Y!N13)</x:f>
        <x:v>3558757.658587941</x:v>
      </x:c>
      <x:c r="N78" s="16" t="n">
        <x:f>MAX(0,M78*(1+EXP((LN(1+Assumptions!$C$60)-0.5*Assumptions!$C$61^2)+Assumptions!$C$61*((RAND()+RAND()+RAND()+RAND()+RAND()+RAND()+RAND()+RAND()+RAND()+RAND()+RAND()+RAND())-6))-1)+Liquidity_30Y!O13)</x:f>
        <x:v>3267013.5294797616</x:v>
      </x:c>
      <x:c r="O78" s="16" t="n">
        <x:f>MAX(0,N78*(1+EXP((LN(1+Assumptions!$C$60)-0.5*Assumptions!$C$61^2)+Assumptions!$C$61*((RAND()+RAND()+RAND()+RAND()+RAND()+RAND()+RAND()+RAND()+RAND()+RAND()+RAND()+RAND())-6))-1)+Liquidity_30Y!P13)</x:f>
        <x:v>2831834.1083003245</x:v>
      </x:c>
      <x:c r="P78" s="16" t="n">
        <x:f>MAX(0,O78*(1+EXP((LN(1+Assumptions!$C$60)-0.5*Assumptions!$C$61^2)+Assumptions!$C$61*((RAND()+RAND()+RAND()+RAND()+RAND()+RAND()+RAND()+RAND()+RAND()+RAND()+RAND()+RAND())-6))-1)+Liquidity_30Y!Q13)</x:f>
        <x:v>3417573.904048489</x:v>
      </x:c>
      <x:c r="Q78" s="16" t="n">
        <x:f>MAX(0,P78*(1+EXP((LN(1+Assumptions!$C$60)-0.5*Assumptions!$C$61^2)+Assumptions!$C$61*((RAND()+RAND()+RAND()+RAND()+RAND()+RAND()+RAND()+RAND()+RAND()+RAND()+RAND()+RAND())-6))-1)+Liquidity_30Y!R13)</x:f>
        <x:v>3928184.4045113893</x:v>
      </x:c>
      <x:c r="R78" s="16" t="n">
        <x:f>MAX(0,Q78*(1+EXP((LN(1+Assumptions!$C$60)-0.5*Assumptions!$C$61^2)+Assumptions!$C$61*((RAND()+RAND()+RAND()+RAND()+RAND()+RAND()+RAND()+RAND()+RAND()+RAND()+RAND()+RAND())-6))-1)+Liquidity_30Y!S13)</x:f>
        <x:v>5037351.64172443</x:v>
      </x:c>
      <x:c r="S78" s="16" t="n">
        <x:f>MAX(0,R78*(1+EXP((LN(1+Assumptions!$C$60)-0.5*Assumptions!$C$61^2)+Assumptions!$C$61*((RAND()+RAND()+RAND()+RAND()+RAND()+RAND()+RAND()+RAND()+RAND()+RAND()+RAND()+RAND())-6))-1)+Liquidity_30Y!T13)</x:f>
        <x:v>6447965.627721612</x:v>
      </x:c>
      <x:c r="T78" s="16" t="n">
        <x:f>MAX(0,S78*(1+EXP((LN(1+Assumptions!$C$60)-0.5*Assumptions!$C$61^2)+Assumptions!$C$61*((RAND()+RAND()+RAND()+RAND()+RAND()+RAND()+RAND()+RAND()+RAND()+RAND()+RAND()+RAND())-6))-1)+Liquidity_30Y!U13)</x:f>
        <x:v>6811301.939787528</x:v>
      </x:c>
      <x:c r="U78" s="16" t="n">
        <x:f>MAX(0,T78*(1+EXP((LN(1+Assumptions!$C$60)-0.5*Assumptions!$C$61^2)+Assumptions!$C$61*((RAND()+RAND()+RAND()+RAND()+RAND()+RAND()+RAND()+RAND()+RAND()+RAND()+RAND()+RAND())-6))-1)+Liquidity_30Y!V13)</x:f>
        <x:v>7745155.979449344</x:v>
      </x:c>
      <x:c r="V78" s="16" t="n">
        <x:f>MAX(0,U78*(1+EXP((LN(1+Assumptions!$C$60)-0.5*Assumptions!$C$61^2)+Assumptions!$C$61*((RAND()+RAND()+RAND()+RAND()+RAND()+RAND()+RAND()+RAND()+RAND()+RAND()+RAND()+RAND())-6))-1)+Liquidity_30Y!W13)</x:f>
        <x:v>8975216.479993284</x:v>
      </x:c>
      <x:c r="W78" s="16" t="n">
        <x:f>MAX(0,V78*(1+EXP((LN(1+Assumptions!$C$60)-0.5*Assumptions!$C$61^2)+Assumptions!$C$61*((RAND()+RAND()+RAND()+RAND()+RAND()+RAND()+RAND()+RAND()+RAND()+RAND()+RAND()+RAND())-6))-1)+Liquidity_30Y!X13)</x:f>
        <x:v>12103085.249504479</x:v>
      </x:c>
      <x:c r="X78" s="16" t="n">
        <x:f>MAX(0,W78*(1+EXP((LN(1+Assumptions!$C$60)-0.5*Assumptions!$C$61^2)+Assumptions!$C$61*((RAND()+RAND()+RAND()+RAND()+RAND()+RAND()+RAND()+RAND()+RAND()+RAND()+RAND()+RAND())-6))-1)+Liquidity_30Y!Y13)</x:f>
        <x:v>14234851.295698613</x:v>
      </x:c>
      <x:c r="Y78" s="16" t="n">
        <x:f>MAX(0,X78*(1+EXP((LN(1+Assumptions!$C$60)-0.5*Assumptions!$C$61^2)+Assumptions!$C$61*((RAND()+RAND()+RAND()+RAND()+RAND()+RAND()+RAND()+RAND()+RAND()+RAND()+RAND()+RAND())-6))-1)+Liquidity_30Y!Z13)</x:f>
        <x:v>12580316.611797713</x:v>
      </x:c>
      <x:c r="Z78" s="16" t="n">
        <x:f>MAX(0,Y78*(1+EXP((LN(1+Assumptions!$C$60)-0.5*Assumptions!$C$61^2)+Assumptions!$C$61*((RAND()+RAND()+RAND()+RAND()+RAND()+RAND()+RAND()+RAND()+RAND()+RAND()+RAND()+RAND())-6))-1)+Liquidity_30Y!AA13)</x:f>
        <x:v>13470324.607271962</x:v>
      </x:c>
      <x:c r="AA78" s="16" t="n">
        <x:f>MAX(0,Z78*(1+EXP((LN(1+Assumptions!$C$60)-0.5*Assumptions!$C$61^2)+Assumptions!$C$61*((RAND()+RAND()+RAND()+RAND()+RAND()+RAND()+RAND()+RAND()+RAND()+RAND()+RAND()+RAND())-6))-1)+Liquidity_30Y!AB13)</x:f>
        <x:v>15362130.192453096</x:v>
      </x:c>
      <x:c r="AB78" s="16" t="n">
        <x:f>MAX(0,AA78*(1+EXP((LN(1+Assumptions!$C$60)-0.5*Assumptions!$C$61^2)+Assumptions!$C$61*((RAND()+RAND()+RAND()+RAND()+RAND()+RAND()+RAND()+RAND()+RAND()+RAND()+RAND()+RAND())-6))-1)+Liquidity_30Y!AC13)</x:f>
        <x:v>16320068.371370472</x:v>
      </x:c>
      <x:c r="AC78" s="16" t="n">
        <x:f>MAX(0,AB78*(1+EXP((LN(1+Assumptions!$C$60)-0.5*Assumptions!$C$61^2)+Assumptions!$C$61*((RAND()+RAND()+RAND()+RAND()+RAND()+RAND()+RAND()+RAND()+RAND()+RAND()+RAND()+RAND())-6))-1)+Liquidity_30Y!AD13)</x:f>
        <x:v>17160270.92705406</x:v>
      </x:c>
      <x:c r="AD78" s="16" t="n">
        <x:f>MAX(0,AC78*(1+EXP((LN(1+Assumptions!$C$60)-0.5*Assumptions!$C$61^2)+Assumptions!$C$61*((RAND()+RAND()+RAND()+RAND()+RAND()+RAND()+RAND()+RAND()+RAND()+RAND()+RAND()+RAND())-6))-1)+Liquidity_30Y!AE13)</x:f>
        <x:v>20826400.413328666</x:v>
      </x:c>
      <x:c r="AE78" s="16" t="n">
        <x:f>MAX(0,AD78*(1+EXP((LN(1+Assumptions!$C$60)-0.5*Assumptions!$C$61^2)+Assumptions!$C$61*((RAND()+RAND()+RAND()+RAND()+RAND()+RAND()+RAND()+RAND()+RAND()+RAND()+RAND()+RAND())-6))-1)+Liquidity_30Y!AF13)</x:f>
        <x:v>23603744.363812964</x:v>
      </x:c>
      <x:c r="AF78" s="16" t="n">
        <x:f>MAX(0,AE78*(1+EXP((LN(1+Assumptions!$C$60)-0.5*Assumptions!$C$61^2)+Assumptions!$C$61*((RAND()+RAND()+RAND()+RAND()+RAND()+RAND()+RAND()+RAND()+RAND()+RAND()+RAND()+RAND())-6))-1)+Liquidity_30Y!AG13)</x:f>
        <x:v>26368999.40159477</x:v>
      </x:c>
    </x:row>
    <x:row r="79">
      <x:c r="A79" s="39">
        <x:v>75</x:v>
      </x:c>
      <x:c r="B79" s="16" t="n">
        <x:f>Liquidity_30Y!C14</x:f>
        <x:v>1029031.25</x:v>
      </x:c>
      <x:c r="C79" s="16" t="n">
        <x:f>MAX(0,B79*(1+EXP((LN(1+Assumptions!$C$60)-0.5*Assumptions!$C$61^2)+Assumptions!$C$61*((RAND()+RAND()+RAND()+RAND()+RAND()+RAND()+RAND()+RAND()+RAND()+RAND()+RAND()+RAND())-6))-1)+Liquidity_30Y!D13)</x:f>
        <x:v>1126717.165541689</x:v>
      </x:c>
      <x:c r="D79" s="16" t="n">
        <x:f>MAX(0,C79*(1+EXP((LN(1+Assumptions!$C$60)-0.5*Assumptions!$C$61^2)+Assumptions!$C$61*((RAND()+RAND()+RAND()+RAND()+RAND()+RAND()+RAND()+RAND()+RAND()+RAND()+RAND()+RAND())-6))-1)+Liquidity_30Y!E13)</x:f>
        <x:v>1285241.586751266</x:v>
      </x:c>
      <x:c r="E79" s="16" t="n">
        <x:f>MAX(0,D79*(1+EXP((LN(1+Assumptions!$C$60)-0.5*Assumptions!$C$61^2)+Assumptions!$C$61*((RAND()+RAND()+RAND()+RAND()+RAND()+RAND()+RAND()+RAND()+RAND()+RAND()+RAND()+RAND())-6))-1)+Liquidity_30Y!F13)</x:f>
        <x:v>1178346.9979751369</x:v>
      </x:c>
      <x:c r="F79" s="16" t="n">
        <x:f>MAX(0,E79*(1+EXP((LN(1+Assumptions!$C$60)-0.5*Assumptions!$C$61^2)+Assumptions!$C$61*((RAND()+RAND()+RAND()+RAND()+RAND()+RAND()+RAND()+RAND()+RAND()+RAND()+RAND()+RAND())-6))-1)+Liquidity_30Y!G13)</x:f>
        <x:v>1104501.0072168629</x:v>
      </x:c>
      <x:c r="G79" s="16" t="n">
        <x:f>MAX(0,F79*(1+EXP((LN(1+Assumptions!$C$60)-0.5*Assumptions!$C$61^2)+Assumptions!$C$61*((RAND()+RAND()+RAND()+RAND()+RAND()+RAND()+RAND()+RAND()+RAND()+RAND()+RAND()+RAND())-6))-1)+Liquidity_30Y!H13)</x:f>
        <x:v>1213988.1418448302</x:v>
      </x:c>
      <x:c r="H79" s="16" t="n">
        <x:f>MAX(0,G79*(1+EXP((LN(1+Assumptions!$C$60)-0.5*Assumptions!$C$61^2)+Assumptions!$C$61*((RAND()+RAND()+RAND()+RAND()+RAND()+RAND()+RAND()+RAND()+RAND()+RAND()+RAND()+RAND())-6))-1)+Liquidity_30Y!I13)</x:f>
        <x:v>1098935.9307720554</x:v>
      </x:c>
      <x:c r="I79" s="16" t="n">
        <x:f>MAX(0,H79*(1+EXP((LN(1+Assumptions!$C$60)-0.5*Assumptions!$C$61^2)+Assumptions!$C$61*((RAND()+RAND()+RAND()+RAND()+RAND()+RAND()+RAND()+RAND()+RAND()+RAND()+RAND()+RAND())-6))-1)+Liquidity_30Y!J13)</x:f>
        <x:v>960625.4802449195</x:v>
      </x:c>
      <x:c r="J79" s="16" t="n">
        <x:f>MAX(0,I79*(1+EXP((LN(1+Assumptions!$C$60)-0.5*Assumptions!$C$61^2)+Assumptions!$C$61*((RAND()+RAND()+RAND()+RAND()+RAND()+RAND()+RAND()+RAND()+RAND()+RAND()+RAND()+RAND())-6))-1)+Liquidity_30Y!K13)</x:f>
        <x:v>1026489.2983304943</x:v>
      </x:c>
      <x:c r="K79" s="16" t="n">
        <x:f>MAX(0,J79*(1+EXP((LN(1+Assumptions!$C$60)-0.5*Assumptions!$C$61^2)+Assumptions!$C$61*((RAND()+RAND()+RAND()+RAND()+RAND()+RAND()+RAND()+RAND()+RAND()+RAND()+RAND()+RAND())-6))-1)+Liquidity_30Y!L13)</x:f>
        <x:v>1222753.8631897792</x:v>
      </x:c>
      <x:c r="L79" s="16" t="n">
        <x:f>MAX(0,K79*(1+EXP((LN(1+Assumptions!$C$60)-0.5*Assumptions!$C$61^2)+Assumptions!$C$61*((RAND()+RAND()+RAND()+RAND()+RAND()+RAND()+RAND()+RAND()+RAND()+RAND()+RAND()+RAND())-6))-1)+Liquidity_30Y!M13)</x:f>
        <x:v>1464617.9517231707</x:v>
      </x:c>
      <x:c r="M79" s="16" t="n">
        <x:f>MAX(0,L79*(1+EXP((LN(1+Assumptions!$C$60)-0.5*Assumptions!$C$61^2)+Assumptions!$C$61*((RAND()+RAND()+RAND()+RAND()+RAND()+RAND()+RAND()+RAND()+RAND()+RAND()+RAND()+RAND())-6))-1)+Liquidity_30Y!N13)</x:f>
        <x:v>1391025.94255209</x:v>
      </x:c>
      <x:c r="N79" s="16" t="n">
        <x:f>MAX(0,M79*(1+EXP((LN(1+Assumptions!$C$60)-0.5*Assumptions!$C$61^2)+Assumptions!$C$61*((RAND()+RAND()+RAND()+RAND()+RAND()+RAND()+RAND()+RAND()+RAND()+RAND()+RAND()+RAND())-6))-1)+Liquidity_30Y!O13)</x:f>
        <x:v>1454429.2629248954</x:v>
      </x:c>
      <x:c r="O79" s="16" t="n">
        <x:f>MAX(0,N79*(1+EXP((LN(1+Assumptions!$C$60)-0.5*Assumptions!$C$61^2)+Assumptions!$C$61*((RAND()+RAND()+RAND()+RAND()+RAND()+RAND()+RAND()+RAND()+RAND()+RAND()+RAND()+RAND())-6))-1)+Liquidity_30Y!P13)</x:f>
        <x:v>1320584.5215964206</x:v>
      </x:c>
      <x:c r="P79" s="16" t="n">
        <x:f>MAX(0,O79*(1+EXP((LN(1+Assumptions!$C$60)-0.5*Assumptions!$C$61^2)+Assumptions!$C$61*((RAND()+RAND()+RAND()+RAND()+RAND()+RAND()+RAND()+RAND()+RAND()+RAND()+RAND()+RAND())-6))-1)+Liquidity_30Y!Q13)</x:f>
        <x:v>1504835.8991101354</x:v>
      </x:c>
      <x:c r="Q79" s="16" t="n">
        <x:f>MAX(0,P79*(1+EXP((LN(1+Assumptions!$C$60)-0.5*Assumptions!$C$61^2)+Assumptions!$C$61*((RAND()+RAND()+RAND()+RAND()+RAND()+RAND()+RAND()+RAND()+RAND()+RAND()+RAND()+RAND())-6))-1)+Liquidity_30Y!R13)</x:f>
        <x:v>1406825.2540551503</x:v>
      </x:c>
      <x:c r="R79" s="16" t="n">
        <x:f>MAX(0,Q79*(1+EXP((LN(1+Assumptions!$C$60)-0.5*Assumptions!$C$61^2)+Assumptions!$C$61*((RAND()+RAND()+RAND()+RAND()+RAND()+RAND()+RAND()+RAND()+RAND()+RAND()+RAND()+RAND())-6))-1)+Liquidity_30Y!S13)</x:f>
        <x:v>1590860.630522637</x:v>
      </x:c>
      <x:c r="S79" s="16" t="n">
        <x:f>MAX(0,R79*(1+EXP((LN(1+Assumptions!$C$60)-0.5*Assumptions!$C$61^2)+Assumptions!$C$61*((RAND()+RAND()+RAND()+RAND()+RAND()+RAND()+RAND()+RAND()+RAND()+RAND()+RAND()+RAND())-6))-1)+Liquidity_30Y!T13)</x:f>
        <x:v>1442089.3949248323</x:v>
      </x:c>
      <x:c r="T79" s="16" t="n">
        <x:f>MAX(0,S79*(1+EXP((LN(1+Assumptions!$C$60)-0.5*Assumptions!$C$61^2)+Assumptions!$C$61*((RAND()+RAND()+RAND()+RAND()+RAND()+RAND()+RAND()+RAND()+RAND()+RAND()+RAND()+RAND())-6))-1)+Liquidity_30Y!U13)</x:f>
        <x:v>1333912.8708417597</x:v>
      </x:c>
      <x:c r="U79" s="16" t="n">
        <x:f>MAX(0,T79*(1+EXP((LN(1+Assumptions!$C$60)-0.5*Assumptions!$C$61^2)+Assumptions!$C$61*((RAND()+RAND()+RAND()+RAND()+RAND()+RAND()+RAND()+RAND()+RAND()+RAND()+RAND()+RAND())-6))-1)+Liquidity_30Y!V13)</x:f>
        <x:v>1072644.4558370705</x:v>
      </x:c>
      <x:c r="V79" s="16" t="n">
        <x:f>MAX(0,U79*(1+EXP((LN(1+Assumptions!$C$60)-0.5*Assumptions!$C$61^2)+Assumptions!$C$61*((RAND()+RAND()+RAND()+RAND()+RAND()+RAND()+RAND()+RAND()+RAND()+RAND()+RAND()+RAND())-6))-1)+Liquidity_30Y!W13)</x:f>
        <x:v>807418.4774037567</x:v>
      </x:c>
      <x:c r="W79" s="16" t="n">
        <x:f>MAX(0,V79*(1+EXP((LN(1+Assumptions!$C$60)-0.5*Assumptions!$C$61^2)+Assumptions!$C$61*((RAND()+RAND()+RAND()+RAND()+RAND()+RAND()+RAND()+RAND()+RAND()+RAND()+RAND()+RAND())-6))-1)+Liquidity_30Y!X13)</x:f>
        <x:v>1024198.5657071488</x:v>
      </x:c>
      <x:c r="X79" s="16" t="n">
        <x:f>MAX(0,W79*(1+EXP((LN(1+Assumptions!$C$60)-0.5*Assumptions!$C$61^2)+Assumptions!$C$61*((RAND()+RAND()+RAND()+RAND()+RAND()+RAND()+RAND()+RAND()+RAND()+RAND()+RAND()+RAND())-6))-1)+Liquidity_30Y!Y13)</x:f>
        <x:v>1305138.1537246571</x:v>
      </x:c>
      <x:c r="Y79" s="16" t="n">
        <x:f>MAX(0,X79*(1+EXP((LN(1+Assumptions!$C$60)-0.5*Assumptions!$C$61^2)+Assumptions!$C$61*((RAND()+RAND()+RAND()+RAND()+RAND()+RAND()+RAND()+RAND()+RAND()+RAND()+RAND()+RAND())-6))-1)+Liquidity_30Y!Z13)</x:f>
        <x:v>1429071.7654073408</x:v>
      </x:c>
      <x:c r="Z79" s="16" t="n">
        <x:f>MAX(0,Y79*(1+EXP((LN(1+Assumptions!$C$60)-0.5*Assumptions!$C$61^2)+Assumptions!$C$61*((RAND()+RAND()+RAND()+RAND()+RAND()+RAND()+RAND()+RAND()+RAND()+RAND()+RAND()+RAND())-6))-1)+Liquidity_30Y!AA13)</x:f>
        <x:v>1777848.969480076</x:v>
      </x:c>
      <x:c r="AA79" s="16" t="n">
        <x:f>MAX(0,Z79*(1+EXP((LN(1+Assumptions!$C$60)-0.5*Assumptions!$C$61^2)+Assumptions!$C$61*((RAND()+RAND()+RAND()+RAND()+RAND()+RAND()+RAND()+RAND()+RAND()+RAND()+RAND()+RAND())-6))-1)+Liquidity_30Y!AB13)</x:f>
        <x:v>2334474.0071584303</x:v>
      </x:c>
      <x:c r="AB79" s="16" t="n">
        <x:f>MAX(0,AA79*(1+EXP((LN(1+Assumptions!$C$60)-0.5*Assumptions!$C$61^2)+Assumptions!$C$61*((RAND()+RAND()+RAND()+RAND()+RAND()+RAND()+RAND()+RAND()+RAND()+RAND()+RAND()+RAND())-6))-1)+Liquidity_30Y!AC13)</x:f>
        <x:v>2411389.0262496006</x:v>
      </x:c>
      <x:c r="AC79" s="16" t="n">
        <x:f>MAX(0,AB79*(1+EXP((LN(1+Assumptions!$C$60)-0.5*Assumptions!$C$61^2)+Assumptions!$C$61*((RAND()+RAND()+RAND()+RAND()+RAND()+RAND()+RAND()+RAND()+RAND()+RAND()+RAND()+RAND())-6))-1)+Liquidity_30Y!AD13)</x:f>
        <x:v>2458137.270507745</x:v>
      </x:c>
      <x:c r="AD79" s="16" t="n">
        <x:f>MAX(0,AC79*(1+EXP((LN(1+Assumptions!$C$60)-0.5*Assumptions!$C$61^2)+Assumptions!$C$61*((RAND()+RAND()+RAND()+RAND()+RAND()+RAND()+RAND()+RAND()+RAND()+RAND()+RAND()+RAND())-6))-1)+Liquidity_30Y!AE13)</x:f>
        <x:v>2538316.086654851</x:v>
      </x:c>
      <x:c r="AE79" s="16" t="n">
        <x:f>MAX(0,AD79*(1+EXP((LN(1+Assumptions!$C$60)-0.5*Assumptions!$C$61^2)+Assumptions!$C$61*((RAND()+RAND()+RAND()+RAND()+RAND()+RAND()+RAND()+RAND()+RAND()+RAND()+RAND()+RAND())-6))-1)+Liquidity_30Y!AF13)</x:f>
        <x:v>2494309.1302708937</x:v>
      </x:c>
      <x:c r="AF79" s="16" t="n">
        <x:f>MAX(0,AE79*(1+EXP((LN(1+Assumptions!$C$60)-0.5*Assumptions!$C$61^2)+Assumptions!$C$61*((RAND()+RAND()+RAND()+RAND()+RAND()+RAND()+RAND()+RAND()+RAND()+RAND()+RAND()+RAND())-6))-1)+Liquidity_30Y!AG13)</x:f>
        <x:v>2191320.504498137</x:v>
      </x:c>
    </x:row>
    <x:row r="80">
      <x:c r="A80" s="39">
        <x:v>76</x:v>
      </x:c>
      <x:c r="B80" s="16" t="n">
        <x:f>Liquidity_30Y!C14</x:f>
        <x:v>1029031.25</x:v>
      </x:c>
      <x:c r="C80" s="16" t="n">
        <x:f>MAX(0,B80*(1+EXP((LN(1+Assumptions!$C$60)-0.5*Assumptions!$C$61^2)+Assumptions!$C$61*((RAND()+RAND()+RAND()+RAND()+RAND()+RAND()+RAND()+RAND()+RAND()+RAND()+RAND()+RAND())-6))-1)+Liquidity_30Y!D13)</x:f>
        <x:v>960544.4443621836</x:v>
      </x:c>
      <x:c r="D80" s="16" t="n">
        <x:f>MAX(0,C80*(1+EXP((LN(1+Assumptions!$C$60)-0.5*Assumptions!$C$61^2)+Assumptions!$C$61*((RAND()+RAND()+RAND()+RAND()+RAND()+RAND()+RAND()+RAND()+RAND()+RAND()+RAND()+RAND())-6))-1)+Liquidity_30Y!E13)</x:f>
        <x:v>981219.0350639641</x:v>
      </x:c>
      <x:c r="E80" s="16" t="n">
        <x:f>MAX(0,D80*(1+EXP((LN(1+Assumptions!$C$60)-0.5*Assumptions!$C$61^2)+Assumptions!$C$61*((RAND()+RAND()+RAND()+RAND()+RAND()+RAND()+RAND()+RAND()+RAND()+RAND()+RAND()+RAND())-6))-1)+Liquidity_30Y!F13)</x:f>
        <x:v>1143751.8108946308</x:v>
      </x:c>
      <x:c r="F80" s="16" t="n">
        <x:f>MAX(0,E80*(1+EXP((LN(1+Assumptions!$C$60)-0.5*Assumptions!$C$61^2)+Assumptions!$C$61*((RAND()+RAND()+RAND()+RAND()+RAND()+RAND()+RAND()+RAND()+RAND()+RAND()+RAND()+RAND())-6))-1)+Liquidity_30Y!G13)</x:f>
        <x:v>1480200.059458212</x:v>
      </x:c>
      <x:c r="G80" s="16" t="n">
        <x:f>MAX(0,F80*(1+EXP((LN(1+Assumptions!$C$60)-0.5*Assumptions!$C$61^2)+Assumptions!$C$61*((RAND()+RAND()+RAND()+RAND()+RAND()+RAND()+RAND()+RAND()+RAND()+RAND()+RAND()+RAND())-6))-1)+Liquidity_30Y!H13)</x:f>
        <x:v>1575255.3943991663</x:v>
      </x:c>
      <x:c r="H80" s="16" t="n">
        <x:f>MAX(0,G80*(1+EXP((LN(1+Assumptions!$C$60)-0.5*Assumptions!$C$61^2)+Assumptions!$C$61*((RAND()+RAND()+RAND()+RAND()+RAND()+RAND()+RAND()+RAND()+RAND()+RAND()+RAND()+RAND())-6))-1)+Liquidity_30Y!I13)</x:f>
        <x:v>1660733.8369346845</x:v>
      </x:c>
      <x:c r="I80" s="16" t="n">
        <x:f>MAX(0,H80*(1+EXP((LN(1+Assumptions!$C$60)-0.5*Assumptions!$C$61^2)+Assumptions!$C$61*((RAND()+RAND()+RAND()+RAND()+RAND()+RAND()+RAND()+RAND()+RAND()+RAND()+RAND()+RAND())-6))-1)+Liquidity_30Y!J13)</x:f>
        <x:v>1767744.7299078184</x:v>
      </x:c>
      <x:c r="J80" s="16" t="n">
        <x:f>MAX(0,I80*(1+EXP((LN(1+Assumptions!$C$60)-0.5*Assumptions!$C$61^2)+Assumptions!$C$61*((RAND()+RAND()+RAND()+RAND()+RAND()+RAND()+RAND()+RAND()+RAND()+RAND()+RAND()+RAND())-6))-1)+Liquidity_30Y!K13)</x:f>
        <x:v>1955546.5325921322</x:v>
      </x:c>
      <x:c r="K80" s="16" t="n">
        <x:f>MAX(0,J80*(1+EXP((LN(1+Assumptions!$C$60)-0.5*Assumptions!$C$61^2)+Assumptions!$C$61*((RAND()+RAND()+RAND()+RAND()+RAND()+RAND()+RAND()+RAND()+RAND()+RAND()+RAND()+RAND())-6))-1)+Liquidity_30Y!L13)</x:f>
        <x:v>1996149.3804620383</x:v>
      </x:c>
      <x:c r="L80" s="16" t="n">
        <x:f>MAX(0,K80*(1+EXP((LN(1+Assumptions!$C$60)-0.5*Assumptions!$C$61^2)+Assumptions!$C$61*((RAND()+RAND()+RAND()+RAND()+RAND()+RAND()+RAND()+RAND()+RAND()+RAND()+RAND()+RAND())-6))-1)+Liquidity_30Y!M13)</x:f>
        <x:v>1602916.1669531101</x:v>
      </x:c>
      <x:c r="M80" s="16" t="n">
        <x:f>MAX(0,L80*(1+EXP((LN(1+Assumptions!$C$60)-0.5*Assumptions!$C$61^2)+Assumptions!$C$61*((RAND()+RAND()+RAND()+RAND()+RAND()+RAND()+RAND()+RAND()+RAND()+RAND()+RAND()+RAND())-6))-1)+Liquidity_30Y!N13)</x:f>
        <x:v>2477535.9183566463</x:v>
      </x:c>
      <x:c r="N80" s="16" t="n">
        <x:f>MAX(0,M80*(1+EXP((LN(1+Assumptions!$C$60)-0.5*Assumptions!$C$61^2)+Assumptions!$C$61*((RAND()+RAND()+RAND()+RAND()+RAND()+RAND()+RAND()+RAND()+RAND()+RAND()+RAND()+RAND())-6))-1)+Liquidity_30Y!O13)</x:f>
        <x:v>2426364.5422872175</x:v>
      </x:c>
      <x:c r="O80" s="16" t="n">
        <x:f>MAX(0,N80*(1+EXP((LN(1+Assumptions!$C$60)-0.5*Assumptions!$C$61^2)+Assumptions!$C$61*((RAND()+RAND()+RAND()+RAND()+RAND()+RAND()+RAND()+RAND()+RAND()+RAND()+RAND()+RAND())-6))-1)+Liquidity_30Y!P13)</x:f>
        <x:v>2431888.9241033536</x:v>
      </x:c>
      <x:c r="P80" s="16" t="n">
        <x:f>MAX(0,O80*(1+EXP((LN(1+Assumptions!$C$60)-0.5*Assumptions!$C$61^2)+Assumptions!$C$61*((RAND()+RAND()+RAND()+RAND()+RAND()+RAND()+RAND()+RAND()+RAND()+RAND()+RAND()+RAND())-6))-1)+Liquidity_30Y!Q13)</x:f>
        <x:v>2835576.3216219298</x:v>
      </x:c>
      <x:c r="Q80" s="16" t="n">
        <x:f>MAX(0,P80*(1+EXP((LN(1+Assumptions!$C$60)-0.5*Assumptions!$C$61^2)+Assumptions!$C$61*((RAND()+RAND()+RAND()+RAND()+RAND()+RAND()+RAND()+RAND()+RAND()+RAND()+RAND()+RAND())-6))-1)+Liquidity_30Y!R13)</x:f>
        <x:v>3073930.7610330204</x:v>
      </x:c>
      <x:c r="R80" s="16" t="n">
        <x:f>MAX(0,Q80*(1+EXP((LN(1+Assumptions!$C$60)-0.5*Assumptions!$C$61^2)+Assumptions!$C$61*((RAND()+RAND()+RAND()+RAND()+RAND()+RAND()+RAND()+RAND()+RAND()+RAND()+RAND()+RAND())-6))-1)+Liquidity_30Y!S13)</x:f>
        <x:v>3331564.3636785327</x:v>
      </x:c>
      <x:c r="S80" s="16" t="n">
        <x:f>MAX(0,R80*(1+EXP((LN(1+Assumptions!$C$60)-0.5*Assumptions!$C$61^2)+Assumptions!$C$61*((RAND()+RAND()+RAND()+RAND()+RAND()+RAND()+RAND()+RAND()+RAND()+RAND()+RAND()+RAND())-6))-1)+Liquidity_30Y!T13)</x:f>
        <x:v>2997394.4131694008</x:v>
      </x:c>
      <x:c r="T80" s="16" t="n">
        <x:f>MAX(0,S80*(1+EXP((LN(1+Assumptions!$C$60)-0.5*Assumptions!$C$61^2)+Assumptions!$C$61*((RAND()+RAND()+RAND()+RAND()+RAND()+RAND()+RAND()+RAND()+RAND()+RAND()+RAND()+RAND())-6))-1)+Liquidity_30Y!U13)</x:f>
        <x:v>2925415.4021234694</x:v>
      </x:c>
      <x:c r="U80" s="16" t="n">
        <x:f>MAX(0,T80*(1+EXP((LN(1+Assumptions!$C$60)-0.5*Assumptions!$C$61^2)+Assumptions!$C$61*((RAND()+RAND()+RAND()+RAND()+RAND()+RAND()+RAND()+RAND()+RAND()+RAND()+RAND()+RAND())-6))-1)+Liquidity_30Y!V13)</x:f>
        <x:v>3014272.457569675</x:v>
      </x:c>
      <x:c r="V80" s="16" t="n">
        <x:f>MAX(0,U80*(1+EXP((LN(1+Assumptions!$C$60)-0.5*Assumptions!$C$61^2)+Assumptions!$C$61*((RAND()+RAND()+RAND()+RAND()+RAND()+RAND()+RAND()+RAND()+RAND()+RAND()+RAND()+RAND())-6))-1)+Liquidity_30Y!W13)</x:f>
        <x:v>3464627.5352332126</x:v>
      </x:c>
      <x:c r="W80" s="16" t="n">
        <x:f>MAX(0,V80*(1+EXP((LN(1+Assumptions!$C$60)-0.5*Assumptions!$C$61^2)+Assumptions!$C$61*((RAND()+RAND()+RAND()+RAND()+RAND()+RAND()+RAND()+RAND()+RAND()+RAND()+RAND()+RAND())-6))-1)+Liquidity_30Y!X13)</x:f>
        <x:v>3216288.932754025</x:v>
      </x:c>
      <x:c r="X80" s="16" t="n">
        <x:f>MAX(0,W80*(1+EXP((LN(1+Assumptions!$C$60)-0.5*Assumptions!$C$61^2)+Assumptions!$C$61*((RAND()+RAND()+RAND()+RAND()+RAND()+RAND()+RAND()+RAND()+RAND()+RAND()+RAND()+RAND())-6))-1)+Liquidity_30Y!Y13)</x:f>
        <x:v>3661621.0634426465</x:v>
      </x:c>
      <x:c r="Y80" s="16" t="n">
        <x:f>MAX(0,X80*(1+EXP((LN(1+Assumptions!$C$60)-0.5*Assumptions!$C$61^2)+Assumptions!$C$61*((RAND()+RAND()+RAND()+RAND()+RAND()+RAND()+RAND()+RAND()+RAND()+RAND()+RAND()+RAND())-6))-1)+Liquidity_30Y!Z13)</x:f>
        <x:v>3793918.6645305096</x:v>
      </x:c>
      <x:c r="Z80" s="16" t="n">
        <x:f>MAX(0,Y80*(1+EXP((LN(1+Assumptions!$C$60)-0.5*Assumptions!$C$61^2)+Assumptions!$C$61*((RAND()+RAND()+RAND()+RAND()+RAND()+RAND()+RAND()+RAND()+RAND()+RAND()+RAND()+RAND())-6))-1)+Liquidity_30Y!AA13)</x:f>
        <x:v>4102525.0740740183</x:v>
      </x:c>
      <x:c r="AA80" s="16" t="n">
        <x:f>MAX(0,Z80*(1+EXP((LN(1+Assumptions!$C$60)-0.5*Assumptions!$C$61^2)+Assumptions!$C$61*((RAND()+RAND()+RAND()+RAND()+RAND()+RAND()+RAND()+RAND()+RAND()+RAND()+RAND()+RAND())-6))-1)+Liquidity_30Y!AB13)</x:f>
        <x:v>3488561.5225080694</x:v>
      </x:c>
      <x:c r="AB80" s="16" t="n">
        <x:f>MAX(0,AA80*(1+EXP((LN(1+Assumptions!$C$60)-0.5*Assumptions!$C$61^2)+Assumptions!$C$61*((RAND()+RAND()+RAND()+RAND()+RAND()+RAND()+RAND()+RAND()+RAND()+RAND()+RAND()+RAND())-6))-1)+Liquidity_30Y!AC13)</x:f>
        <x:v>3346649.9648530767</x:v>
      </x:c>
      <x:c r="AC80" s="16" t="n">
        <x:f>MAX(0,AB80*(1+EXP((LN(1+Assumptions!$C$60)-0.5*Assumptions!$C$61^2)+Assumptions!$C$61*((RAND()+RAND()+RAND()+RAND()+RAND()+RAND()+RAND()+RAND()+RAND()+RAND()+RAND()+RAND())-6))-1)+Liquidity_30Y!AD13)</x:f>
        <x:v>3908407.6141275964</x:v>
      </x:c>
      <x:c r="AD80" s="16" t="n">
        <x:f>MAX(0,AC80*(1+EXP((LN(1+Assumptions!$C$60)-0.5*Assumptions!$C$61^2)+Assumptions!$C$61*((RAND()+RAND()+RAND()+RAND()+RAND()+RAND()+RAND()+RAND()+RAND()+RAND()+RAND()+RAND())-6))-1)+Liquidity_30Y!AE13)</x:f>
        <x:v>3423125.7026202553</x:v>
      </x:c>
      <x:c r="AE80" s="16" t="n">
        <x:f>MAX(0,AD80*(1+EXP((LN(1+Assumptions!$C$60)-0.5*Assumptions!$C$61^2)+Assumptions!$C$61*((RAND()+RAND()+RAND()+RAND()+RAND()+RAND()+RAND()+RAND()+RAND()+RAND()+RAND()+RAND())-6))-1)+Liquidity_30Y!AF13)</x:f>
        <x:v>4113136.998469444</x:v>
      </x:c>
      <x:c r="AF80" s="16" t="n">
        <x:f>MAX(0,AE80*(1+EXP((LN(1+Assumptions!$C$60)-0.5*Assumptions!$C$61^2)+Assumptions!$C$61*((RAND()+RAND()+RAND()+RAND()+RAND()+RAND()+RAND()+RAND()+RAND()+RAND()+RAND()+RAND())-6))-1)+Liquidity_30Y!AG13)</x:f>
        <x:v>4304702.637761686</x:v>
      </x:c>
    </x:row>
    <x:row r="81">
      <x:c r="A81" s="39">
        <x:v>77</x:v>
      </x:c>
      <x:c r="B81" s="16" t="n">
        <x:f>Liquidity_30Y!C14</x:f>
        <x:v>1029031.25</x:v>
      </x:c>
      <x:c r="C81" s="16" t="n">
        <x:f>MAX(0,B81*(1+EXP((LN(1+Assumptions!$C$60)-0.5*Assumptions!$C$61^2)+Assumptions!$C$61*((RAND()+RAND()+RAND()+RAND()+RAND()+RAND()+RAND()+RAND()+RAND()+RAND()+RAND()+RAND())-6))-1)+Liquidity_30Y!D13)</x:f>
        <x:v>1299900.5584203256</x:v>
      </x:c>
      <x:c r="D81" s="16" t="n">
        <x:f>MAX(0,C81*(1+EXP((LN(1+Assumptions!$C$60)-0.5*Assumptions!$C$61^2)+Assumptions!$C$61*((RAND()+RAND()+RAND()+RAND()+RAND()+RAND()+RAND()+RAND()+RAND()+RAND()+RAND()+RAND())-6))-1)+Liquidity_30Y!E13)</x:f>
        <x:v>1232519.6382833286</x:v>
      </x:c>
      <x:c r="E81" s="16" t="n">
        <x:f>MAX(0,D81*(1+EXP((LN(1+Assumptions!$C$60)-0.5*Assumptions!$C$61^2)+Assumptions!$C$61*((RAND()+RAND()+RAND()+RAND()+RAND()+RAND()+RAND()+RAND()+RAND()+RAND()+RAND()+RAND())-6))-1)+Liquidity_30Y!F13)</x:f>
        <x:v>1682745.7764066698</x:v>
      </x:c>
      <x:c r="F81" s="16" t="n">
        <x:f>MAX(0,E81*(1+EXP((LN(1+Assumptions!$C$60)-0.5*Assumptions!$C$61^2)+Assumptions!$C$61*((RAND()+RAND()+RAND()+RAND()+RAND()+RAND()+RAND()+RAND()+RAND()+RAND()+RAND()+RAND())-6))-1)+Liquidity_30Y!G13)</x:f>
        <x:v>1704664.78986487</x:v>
      </x:c>
      <x:c r="G81" s="16" t="n">
        <x:f>MAX(0,F81*(1+EXP((LN(1+Assumptions!$C$60)-0.5*Assumptions!$C$61^2)+Assumptions!$C$61*((RAND()+RAND()+RAND()+RAND()+RAND()+RAND()+RAND()+RAND()+RAND()+RAND()+RAND()+RAND())-6))-1)+Liquidity_30Y!H13)</x:f>
        <x:v>2076882.954854884</x:v>
      </x:c>
      <x:c r="H81" s="16" t="n">
        <x:f>MAX(0,G81*(1+EXP((LN(1+Assumptions!$C$60)-0.5*Assumptions!$C$61^2)+Assumptions!$C$61*((RAND()+RAND()+RAND()+RAND()+RAND()+RAND()+RAND()+RAND()+RAND()+RAND()+RAND()+RAND())-6))-1)+Liquidity_30Y!I13)</x:f>
        <x:v>1770385.3471230636</x:v>
      </x:c>
      <x:c r="I81" s="16" t="n">
        <x:f>MAX(0,H81*(1+EXP((LN(1+Assumptions!$C$60)-0.5*Assumptions!$C$61^2)+Assumptions!$C$61*((RAND()+RAND()+RAND()+RAND()+RAND()+RAND()+RAND()+RAND()+RAND()+RAND()+RAND()+RAND())-6))-1)+Liquidity_30Y!J13)</x:f>
        <x:v>2515920.839209315</x:v>
      </x:c>
      <x:c r="J81" s="16" t="n">
        <x:f>MAX(0,I81*(1+EXP((LN(1+Assumptions!$C$60)-0.5*Assumptions!$C$61^2)+Assumptions!$C$61*((RAND()+RAND()+RAND()+RAND()+RAND()+RAND()+RAND()+RAND()+RAND()+RAND()+RAND()+RAND())-6))-1)+Liquidity_30Y!K13)</x:f>
        <x:v>3413458.9153221003</x:v>
      </x:c>
      <x:c r="K81" s="16" t="n">
        <x:f>MAX(0,J81*(1+EXP((LN(1+Assumptions!$C$60)-0.5*Assumptions!$C$61^2)+Assumptions!$C$61*((RAND()+RAND()+RAND()+RAND()+RAND()+RAND()+RAND()+RAND()+RAND()+RAND()+RAND()+RAND())-6))-1)+Liquidity_30Y!L13)</x:f>
        <x:v>3749548.5041213892</x:v>
      </x:c>
      <x:c r="L81" s="16" t="n">
        <x:f>MAX(0,K81*(1+EXP((LN(1+Assumptions!$C$60)-0.5*Assumptions!$C$61^2)+Assumptions!$C$61*((RAND()+RAND()+RAND()+RAND()+RAND()+RAND()+RAND()+RAND()+RAND()+RAND()+RAND()+RAND())-6))-1)+Liquidity_30Y!M13)</x:f>
        <x:v>3143097.147179314</x:v>
      </x:c>
      <x:c r="M81" s="16" t="n">
        <x:f>MAX(0,L81*(1+EXP((LN(1+Assumptions!$C$60)-0.5*Assumptions!$C$61^2)+Assumptions!$C$61*((RAND()+RAND()+RAND()+RAND()+RAND()+RAND()+RAND()+RAND()+RAND()+RAND()+RAND()+RAND())-6))-1)+Liquidity_30Y!N13)</x:f>
        <x:v>3471558.544366171</x:v>
      </x:c>
      <x:c r="N81" s="16" t="n">
        <x:f>MAX(0,M81*(1+EXP((LN(1+Assumptions!$C$60)-0.5*Assumptions!$C$61^2)+Assumptions!$C$61*((RAND()+RAND()+RAND()+RAND()+RAND()+RAND()+RAND()+RAND()+RAND()+RAND()+RAND()+RAND())-6))-1)+Liquidity_30Y!O13)</x:f>
        <x:v>4003380.231053749</x:v>
      </x:c>
      <x:c r="O81" s="16" t="n">
        <x:f>MAX(0,N81*(1+EXP((LN(1+Assumptions!$C$60)-0.5*Assumptions!$C$61^2)+Assumptions!$C$61*((RAND()+RAND()+RAND()+RAND()+RAND()+RAND()+RAND()+RAND()+RAND()+RAND()+RAND()+RAND())-6))-1)+Liquidity_30Y!P13)</x:f>
        <x:v>3965977.15534331</x:v>
      </x:c>
      <x:c r="P81" s="16" t="n">
        <x:f>MAX(0,O81*(1+EXP((LN(1+Assumptions!$C$60)-0.5*Assumptions!$C$61^2)+Assumptions!$C$61*((RAND()+RAND()+RAND()+RAND()+RAND()+RAND()+RAND()+RAND()+RAND()+RAND()+RAND()+RAND())-6))-1)+Liquidity_30Y!Q13)</x:f>
        <x:v>3528842.086336145</x:v>
      </x:c>
      <x:c r="Q81" s="16" t="n">
        <x:f>MAX(0,P81*(1+EXP((LN(1+Assumptions!$C$60)-0.5*Assumptions!$C$61^2)+Assumptions!$C$61*((RAND()+RAND()+RAND()+RAND()+RAND()+RAND()+RAND()+RAND()+RAND()+RAND()+RAND()+RAND())-6))-1)+Liquidity_30Y!R13)</x:f>
        <x:v>4382734.4692182485</x:v>
      </x:c>
      <x:c r="R81" s="16" t="n">
        <x:f>MAX(0,Q81*(1+EXP((LN(1+Assumptions!$C$60)-0.5*Assumptions!$C$61^2)+Assumptions!$C$61*((RAND()+RAND()+RAND()+RAND()+RAND()+RAND()+RAND()+RAND()+RAND()+RAND()+RAND()+RAND())-6))-1)+Liquidity_30Y!S13)</x:f>
        <x:v>3503175.1829827502</x:v>
      </x:c>
      <x:c r="S81" s="16" t="n">
        <x:f>MAX(0,R81*(1+EXP((LN(1+Assumptions!$C$60)-0.5*Assumptions!$C$61^2)+Assumptions!$C$61*((RAND()+RAND()+RAND()+RAND()+RAND()+RAND()+RAND()+RAND()+RAND()+RAND()+RAND()+RAND())-6))-1)+Liquidity_30Y!T13)</x:f>
        <x:v>3873368.855585185</x:v>
      </x:c>
      <x:c r="T81" s="16" t="n">
        <x:f>MAX(0,S81*(1+EXP((LN(1+Assumptions!$C$60)-0.5*Assumptions!$C$61^2)+Assumptions!$C$61*((RAND()+RAND()+RAND()+RAND()+RAND()+RAND()+RAND()+RAND()+RAND()+RAND()+RAND()+RAND())-6))-1)+Liquidity_30Y!U13)</x:f>
        <x:v>4720834.356855403</x:v>
      </x:c>
      <x:c r="U81" s="16" t="n">
        <x:f>MAX(0,T81*(1+EXP((LN(1+Assumptions!$C$60)-0.5*Assumptions!$C$61^2)+Assumptions!$C$61*((RAND()+RAND()+RAND()+RAND()+RAND()+RAND()+RAND()+RAND()+RAND()+RAND()+RAND()+RAND())-6))-1)+Liquidity_30Y!V13)</x:f>
        <x:v>4689416.822179386</x:v>
      </x:c>
      <x:c r="V81" s="16" t="n">
        <x:f>MAX(0,U81*(1+EXP((LN(1+Assumptions!$C$60)-0.5*Assumptions!$C$61^2)+Assumptions!$C$61*((RAND()+RAND()+RAND()+RAND()+RAND()+RAND()+RAND()+RAND()+RAND()+RAND()+RAND()+RAND())-6))-1)+Liquidity_30Y!W13)</x:f>
        <x:v>4592966.249979593</x:v>
      </x:c>
      <x:c r="W81" s="16" t="n">
        <x:f>MAX(0,V81*(1+EXP((LN(1+Assumptions!$C$60)-0.5*Assumptions!$C$61^2)+Assumptions!$C$61*((RAND()+RAND()+RAND()+RAND()+RAND()+RAND()+RAND()+RAND()+RAND()+RAND()+RAND()+RAND())-6))-1)+Liquidity_30Y!X13)</x:f>
        <x:v>4584370.480179487</x:v>
      </x:c>
      <x:c r="X81" s="16" t="n">
        <x:f>MAX(0,W81*(1+EXP((LN(1+Assumptions!$C$60)-0.5*Assumptions!$C$61^2)+Assumptions!$C$61*((RAND()+RAND()+RAND()+RAND()+RAND()+RAND()+RAND()+RAND()+RAND()+RAND()+RAND()+RAND())-6))-1)+Liquidity_30Y!Y13)</x:f>
        <x:v>5267862.4711878</x:v>
      </x:c>
      <x:c r="Y81" s="16" t="n">
        <x:f>MAX(0,X81*(1+EXP((LN(1+Assumptions!$C$60)-0.5*Assumptions!$C$61^2)+Assumptions!$C$61*((RAND()+RAND()+RAND()+RAND()+RAND()+RAND()+RAND()+RAND()+RAND()+RAND()+RAND()+RAND())-6))-1)+Liquidity_30Y!Z13)</x:f>
        <x:v>4735768.243166344</x:v>
      </x:c>
      <x:c r="Z81" s="16" t="n">
        <x:f>MAX(0,Y81*(1+EXP((LN(1+Assumptions!$C$60)-0.5*Assumptions!$C$61^2)+Assumptions!$C$61*((RAND()+RAND()+RAND()+RAND()+RAND()+RAND()+RAND()+RAND()+RAND()+RAND()+RAND()+RAND())-6))-1)+Liquidity_30Y!AA13)</x:f>
        <x:v>3957331.108940735</x:v>
      </x:c>
      <x:c r="AA81" s="16" t="n">
        <x:f>MAX(0,Z81*(1+EXP((LN(1+Assumptions!$C$60)-0.5*Assumptions!$C$61^2)+Assumptions!$C$61*((RAND()+RAND()+RAND()+RAND()+RAND()+RAND()+RAND()+RAND()+RAND()+RAND()+RAND()+RAND())-6))-1)+Liquidity_30Y!AB13)</x:f>
        <x:v>3382569.002698113</x:v>
      </x:c>
      <x:c r="AB81" s="16" t="n">
        <x:f>MAX(0,AA81*(1+EXP((LN(1+Assumptions!$C$60)-0.5*Assumptions!$C$61^2)+Assumptions!$C$61*((RAND()+RAND()+RAND()+RAND()+RAND()+RAND()+RAND()+RAND()+RAND()+RAND()+RAND()+RAND())-6))-1)+Liquidity_30Y!AC13)</x:f>
        <x:v>4538780.4916612385</x:v>
      </x:c>
      <x:c r="AC81" s="16" t="n">
        <x:f>MAX(0,AB81*(1+EXP((LN(1+Assumptions!$C$60)-0.5*Assumptions!$C$61^2)+Assumptions!$C$61*((RAND()+RAND()+RAND()+RAND()+RAND()+RAND()+RAND()+RAND()+RAND()+RAND()+RAND()+RAND())-6))-1)+Liquidity_30Y!AD13)</x:f>
        <x:v>3694450.5004844083</x:v>
      </x:c>
      <x:c r="AD81" s="16" t="n">
        <x:f>MAX(0,AC81*(1+EXP((LN(1+Assumptions!$C$60)-0.5*Assumptions!$C$61^2)+Assumptions!$C$61*((RAND()+RAND()+RAND()+RAND()+RAND()+RAND()+RAND()+RAND()+RAND()+RAND()+RAND()+RAND())-6))-1)+Liquidity_30Y!AE13)</x:f>
        <x:v>4692570.411108396</x:v>
      </x:c>
      <x:c r="AE81" s="16" t="n">
        <x:f>MAX(0,AD81*(1+EXP((LN(1+Assumptions!$C$60)-0.5*Assumptions!$C$61^2)+Assumptions!$C$61*((RAND()+RAND()+RAND()+RAND()+RAND()+RAND()+RAND()+RAND()+RAND()+RAND()+RAND()+RAND())-6))-1)+Liquidity_30Y!AF13)</x:f>
        <x:v>6101453.326430924</x:v>
      </x:c>
      <x:c r="AF81" s="16" t="n">
        <x:f>MAX(0,AE81*(1+EXP((LN(1+Assumptions!$C$60)-0.5*Assumptions!$C$61^2)+Assumptions!$C$61*((RAND()+RAND()+RAND()+RAND()+RAND()+RAND()+RAND()+RAND()+RAND()+RAND()+RAND()+RAND())-6))-1)+Liquidity_30Y!AG13)</x:f>
        <x:v>5868345.04324381</x:v>
      </x:c>
    </x:row>
    <x:row r="82">
      <x:c r="A82" s="39">
        <x:v>78</x:v>
      </x:c>
      <x:c r="B82" s="16" t="n">
        <x:f>Liquidity_30Y!C14</x:f>
        <x:v>1029031.25</x:v>
      </x:c>
      <x:c r="C82" s="16" t="n">
        <x:f>MAX(0,B82*(1+EXP((LN(1+Assumptions!$C$60)-0.5*Assumptions!$C$61^2)+Assumptions!$C$61*((RAND()+RAND()+RAND()+RAND()+RAND()+RAND()+RAND()+RAND()+RAND()+RAND()+RAND()+RAND())-6))-1)+Liquidity_30Y!D13)</x:f>
        <x:v>978925.701572953</x:v>
      </x:c>
      <x:c r="D82" s="16" t="n">
        <x:f>MAX(0,C82*(1+EXP((LN(1+Assumptions!$C$60)-0.5*Assumptions!$C$61^2)+Assumptions!$C$61*((RAND()+RAND()+RAND()+RAND()+RAND()+RAND()+RAND()+RAND()+RAND()+RAND()+RAND()+RAND())-6))-1)+Liquidity_30Y!E13)</x:f>
        <x:v>1126979.9652096496</x:v>
      </x:c>
      <x:c r="E82" s="16" t="n">
        <x:f>MAX(0,D82*(1+EXP((LN(1+Assumptions!$C$60)-0.5*Assumptions!$C$61^2)+Assumptions!$C$61*((RAND()+RAND()+RAND()+RAND()+RAND()+RAND()+RAND()+RAND()+RAND()+RAND()+RAND()+RAND())-6))-1)+Liquidity_30Y!F13)</x:f>
        <x:v>1095411.9241855878</x:v>
      </x:c>
      <x:c r="F82" s="16" t="n">
        <x:f>MAX(0,E82*(1+EXP((LN(1+Assumptions!$C$60)-0.5*Assumptions!$C$61^2)+Assumptions!$C$61*((RAND()+RAND()+RAND()+RAND()+RAND()+RAND()+RAND()+RAND()+RAND()+RAND()+RAND()+RAND())-6))-1)+Liquidity_30Y!G13)</x:f>
        <x:v>816817.4928292336</x:v>
      </x:c>
      <x:c r="G82" s="16" t="n">
        <x:f>MAX(0,F82*(1+EXP((LN(1+Assumptions!$C$60)-0.5*Assumptions!$C$61^2)+Assumptions!$C$61*((RAND()+RAND()+RAND()+RAND()+RAND()+RAND()+RAND()+RAND()+RAND()+RAND()+RAND()+RAND())-6))-1)+Liquidity_30Y!H13)</x:f>
        <x:v>935519.555300026</x:v>
      </x:c>
      <x:c r="H82" s="16" t="n">
        <x:f>MAX(0,G82*(1+EXP((LN(1+Assumptions!$C$60)-0.5*Assumptions!$C$61^2)+Assumptions!$C$61*((RAND()+RAND()+RAND()+RAND()+RAND()+RAND()+RAND()+RAND()+RAND()+RAND()+RAND()+RAND())-6))-1)+Liquidity_30Y!I13)</x:f>
        <x:v>780472.3539997537</x:v>
      </x:c>
      <x:c r="I82" s="16" t="n">
        <x:f>MAX(0,H82*(1+EXP((LN(1+Assumptions!$C$60)-0.5*Assumptions!$C$61^2)+Assumptions!$C$61*((RAND()+RAND()+RAND()+RAND()+RAND()+RAND()+RAND()+RAND()+RAND()+RAND()+RAND()+RAND())-6))-1)+Liquidity_30Y!J13)</x:f>
        <x:v>886947.7678704705</x:v>
      </x:c>
      <x:c r="J82" s="16" t="n">
        <x:f>MAX(0,I82*(1+EXP((LN(1+Assumptions!$C$60)-0.5*Assumptions!$C$61^2)+Assumptions!$C$61*((RAND()+RAND()+RAND()+RAND()+RAND()+RAND()+RAND()+RAND()+RAND()+RAND()+RAND()+RAND())-6))-1)+Liquidity_30Y!K13)</x:f>
        <x:v>1085795.836042596</x:v>
      </x:c>
      <x:c r="K82" s="16" t="n">
        <x:f>MAX(0,J82*(1+EXP((LN(1+Assumptions!$C$60)-0.5*Assumptions!$C$61^2)+Assumptions!$C$61*((RAND()+RAND()+RAND()+RAND()+RAND()+RAND()+RAND()+RAND()+RAND()+RAND()+RAND()+RAND())-6))-1)+Liquidity_30Y!L13)</x:f>
        <x:v>1262621.2123464139</x:v>
      </x:c>
      <x:c r="L82" s="16" t="n">
        <x:f>MAX(0,K82*(1+EXP((LN(1+Assumptions!$C$60)-0.5*Assumptions!$C$61^2)+Assumptions!$C$61*((RAND()+RAND()+RAND()+RAND()+RAND()+RAND()+RAND()+RAND()+RAND()+RAND()+RAND()+RAND())-6))-1)+Liquidity_30Y!M13)</x:f>
        <x:v>1330060.4323038924</x:v>
      </x:c>
      <x:c r="M82" s="16" t="n">
        <x:f>MAX(0,L82*(1+EXP((LN(1+Assumptions!$C$60)-0.5*Assumptions!$C$61^2)+Assumptions!$C$61*((RAND()+RAND()+RAND()+RAND()+RAND()+RAND()+RAND()+RAND()+RAND()+RAND()+RAND()+RAND())-6))-1)+Liquidity_30Y!N13)</x:f>
        <x:v>1204374.6818817547</x:v>
      </x:c>
      <x:c r="N82" s="16" t="n">
        <x:f>MAX(0,M82*(1+EXP((LN(1+Assumptions!$C$60)-0.5*Assumptions!$C$61^2)+Assumptions!$C$61*((RAND()+RAND()+RAND()+RAND()+RAND()+RAND()+RAND()+RAND()+RAND()+RAND()+RAND()+RAND())-6))-1)+Liquidity_30Y!O13)</x:f>
        <x:v>1197169.4176082567</x:v>
      </x:c>
      <x:c r="O82" s="16" t="n">
        <x:f>MAX(0,N82*(1+EXP((LN(1+Assumptions!$C$60)-0.5*Assumptions!$C$61^2)+Assumptions!$C$61*((RAND()+RAND()+RAND()+RAND()+RAND()+RAND()+RAND()+RAND()+RAND()+RAND()+RAND()+RAND())-6))-1)+Liquidity_30Y!P13)</x:f>
        <x:v>1414440.2119539347</x:v>
      </x:c>
      <x:c r="P82" s="16" t="n">
        <x:f>MAX(0,O82*(1+EXP((LN(1+Assumptions!$C$60)-0.5*Assumptions!$C$61^2)+Assumptions!$C$61*((RAND()+RAND()+RAND()+RAND()+RAND()+RAND()+RAND()+RAND()+RAND()+RAND()+RAND()+RAND())-6))-1)+Liquidity_30Y!Q13)</x:f>
        <x:v>1263973.2118286085</x:v>
      </x:c>
      <x:c r="Q82" s="16" t="n">
        <x:f>MAX(0,P82*(1+EXP((LN(1+Assumptions!$C$60)-0.5*Assumptions!$C$61^2)+Assumptions!$C$61*((RAND()+RAND()+RAND()+RAND()+RAND()+RAND()+RAND()+RAND()+RAND()+RAND()+RAND()+RAND())-6))-1)+Liquidity_30Y!R13)</x:f>
        <x:v>1371733.732357982</x:v>
      </x:c>
      <x:c r="R82" s="16" t="n">
        <x:f>MAX(0,Q82*(1+EXP((LN(1+Assumptions!$C$60)-0.5*Assumptions!$C$61^2)+Assumptions!$C$61*((RAND()+RAND()+RAND()+RAND()+RAND()+RAND()+RAND()+RAND()+RAND()+RAND()+RAND()+RAND())-6))-1)+Liquidity_30Y!S13)</x:f>
        <x:v>1554469.836676783</x:v>
      </x:c>
      <x:c r="S82" s="16" t="n">
        <x:f>MAX(0,R82*(1+EXP((LN(1+Assumptions!$C$60)-0.5*Assumptions!$C$61^2)+Assumptions!$C$61*((RAND()+RAND()+RAND()+RAND()+RAND()+RAND()+RAND()+RAND()+RAND()+RAND()+RAND()+RAND())-6))-1)+Liquidity_30Y!T13)</x:f>
        <x:v>2083235.9188617987</x:v>
      </x:c>
      <x:c r="T82" s="16" t="n">
        <x:f>MAX(0,S82*(1+EXP((LN(1+Assumptions!$C$60)-0.5*Assumptions!$C$61^2)+Assumptions!$C$61*((RAND()+RAND()+RAND()+RAND()+RAND()+RAND()+RAND()+RAND()+RAND()+RAND()+RAND()+RAND())-6))-1)+Liquidity_30Y!U13)</x:f>
        <x:v>1585564.222572696</x:v>
      </x:c>
      <x:c r="U82" s="16" t="n">
        <x:f>MAX(0,T82*(1+EXP((LN(1+Assumptions!$C$60)-0.5*Assumptions!$C$61^2)+Assumptions!$C$61*((RAND()+RAND()+RAND()+RAND()+RAND()+RAND()+RAND()+RAND()+RAND()+RAND()+RAND()+RAND())-6))-1)+Liquidity_30Y!V13)</x:f>
        <x:v>2266975.6085128873</x:v>
      </x:c>
      <x:c r="V82" s="16" t="n">
        <x:f>MAX(0,U82*(1+EXP((LN(1+Assumptions!$C$60)-0.5*Assumptions!$C$61^2)+Assumptions!$C$61*((RAND()+RAND()+RAND()+RAND()+RAND()+RAND()+RAND()+RAND()+RAND()+RAND()+RAND()+RAND())-6))-1)+Liquidity_30Y!W13)</x:f>
        <x:v>2230627.0273878113</x:v>
      </x:c>
      <x:c r="W82" s="16" t="n">
        <x:f>MAX(0,V82*(1+EXP((LN(1+Assumptions!$C$60)-0.5*Assumptions!$C$61^2)+Assumptions!$C$61*((RAND()+RAND()+RAND()+RAND()+RAND()+RAND()+RAND()+RAND()+RAND()+RAND()+RAND()+RAND())-6))-1)+Liquidity_30Y!X13)</x:f>
        <x:v>2514530.66428777</x:v>
      </x:c>
      <x:c r="X82" s="16" t="n">
        <x:f>MAX(0,W82*(1+EXP((LN(1+Assumptions!$C$60)-0.5*Assumptions!$C$61^2)+Assumptions!$C$61*((RAND()+RAND()+RAND()+RAND()+RAND()+RAND()+RAND()+RAND()+RAND()+RAND()+RAND()+RAND())-6))-1)+Liquidity_30Y!Y13)</x:f>
        <x:v>2820449.2228985606</x:v>
      </x:c>
      <x:c r="Y82" s="16" t="n">
        <x:f>MAX(0,X82*(1+EXP((LN(1+Assumptions!$C$60)-0.5*Assumptions!$C$61^2)+Assumptions!$C$61*((RAND()+RAND()+RAND()+RAND()+RAND()+RAND()+RAND()+RAND()+RAND()+RAND()+RAND()+RAND())-6))-1)+Liquidity_30Y!Z13)</x:f>
        <x:v>2883932.859822908</x:v>
      </x:c>
      <x:c r="Z82" s="16" t="n">
        <x:f>MAX(0,Y82*(1+EXP((LN(1+Assumptions!$C$60)-0.5*Assumptions!$C$61^2)+Assumptions!$C$61*((RAND()+RAND()+RAND()+RAND()+RAND()+RAND()+RAND()+RAND()+RAND()+RAND()+RAND()+RAND())-6))-1)+Liquidity_30Y!AA13)</x:f>
        <x:v>3194016.634724039</x:v>
      </x:c>
      <x:c r="AA82" s="16" t="n">
        <x:f>MAX(0,Z82*(1+EXP((LN(1+Assumptions!$C$60)-0.5*Assumptions!$C$61^2)+Assumptions!$C$61*((RAND()+RAND()+RAND()+RAND()+RAND()+RAND()+RAND()+RAND()+RAND()+RAND()+RAND()+RAND())-6))-1)+Liquidity_30Y!AB13)</x:f>
        <x:v>4602393.992461661</x:v>
      </x:c>
      <x:c r="AB82" s="16" t="n">
        <x:f>MAX(0,AA82*(1+EXP((LN(1+Assumptions!$C$60)-0.5*Assumptions!$C$61^2)+Assumptions!$C$61*((RAND()+RAND()+RAND()+RAND()+RAND()+RAND()+RAND()+RAND()+RAND()+RAND()+RAND()+RAND())-6))-1)+Liquidity_30Y!AC13)</x:f>
        <x:v>5449448.576245154</x:v>
      </x:c>
      <x:c r="AC82" s="16" t="n">
        <x:f>MAX(0,AB82*(1+EXP((LN(1+Assumptions!$C$60)-0.5*Assumptions!$C$61^2)+Assumptions!$C$61*((RAND()+RAND()+RAND()+RAND()+RAND()+RAND()+RAND()+RAND()+RAND()+RAND()+RAND()+RAND())-6))-1)+Liquidity_30Y!AD13)</x:f>
        <x:v>7597252.1093767295</x:v>
      </x:c>
      <x:c r="AD82" s="16" t="n">
        <x:f>MAX(0,AC82*(1+EXP((LN(1+Assumptions!$C$60)-0.5*Assumptions!$C$61^2)+Assumptions!$C$61*((RAND()+RAND()+RAND()+RAND()+RAND()+RAND()+RAND()+RAND()+RAND()+RAND()+RAND()+RAND())-6))-1)+Liquidity_30Y!AE13)</x:f>
        <x:v>8496072.916962812</x:v>
      </x:c>
      <x:c r="AE82" s="16" t="n">
        <x:f>MAX(0,AD82*(1+EXP((LN(1+Assumptions!$C$60)-0.5*Assumptions!$C$61^2)+Assumptions!$C$61*((RAND()+RAND()+RAND()+RAND()+RAND()+RAND()+RAND()+RAND()+RAND()+RAND()+RAND()+RAND())-6))-1)+Liquidity_30Y!AF13)</x:f>
        <x:v>9561586.495745096</x:v>
      </x:c>
      <x:c r="AF82" s="16" t="n">
        <x:f>MAX(0,AE82*(1+EXP((LN(1+Assumptions!$C$60)-0.5*Assumptions!$C$61^2)+Assumptions!$C$61*((RAND()+RAND()+RAND()+RAND()+RAND()+RAND()+RAND()+RAND()+RAND()+RAND()+RAND()+RAND())-6))-1)+Liquidity_30Y!AG13)</x:f>
        <x:v>9768217.36983684</x:v>
      </x:c>
    </x:row>
    <x:row r="83">
      <x:c r="A83" s="39">
        <x:v>79</x:v>
      </x:c>
      <x:c r="B83" s="16" t="n">
        <x:f>Liquidity_30Y!C14</x:f>
        <x:v>1029031.25</x:v>
      </x:c>
      <x:c r="C83" s="16" t="n">
        <x:f>MAX(0,B83*(1+EXP((LN(1+Assumptions!$C$60)-0.5*Assumptions!$C$61^2)+Assumptions!$C$61*((RAND()+RAND()+RAND()+RAND()+RAND()+RAND()+RAND()+RAND()+RAND()+RAND()+RAND()+RAND())-6))-1)+Liquidity_30Y!D13)</x:f>
        <x:v>1088830.7976525351</x:v>
      </x:c>
      <x:c r="D83" s="16" t="n">
        <x:f>MAX(0,C83*(1+EXP((LN(1+Assumptions!$C$60)-0.5*Assumptions!$C$61^2)+Assumptions!$C$61*((RAND()+RAND()+RAND()+RAND()+RAND()+RAND()+RAND()+RAND()+RAND()+RAND()+RAND()+RAND())-6))-1)+Liquidity_30Y!E13)</x:f>
        <x:v>1442445.1528378134</x:v>
      </x:c>
      <x:c r="E83" s="16" t="n">
        <x:f>MAX(0,D83*(1+EXP((LN(1+Assumptions!$C$60)-0.5*Assumptions!$C$61^2)+Assumptions!$C$61*((RAND()+RAND()+RAND()+RAND()+RAND()+RAND()+RAND()+RAND()+RAND()+RAND()+RAND()+RAND())-6))-1)+Liquidity_30Y!F13)</x:f>
        <x:v>1576516.0101974488</x:v>
      </x:c>
      <x:c r="F83" s="16" t="n">
        <x:f>MAX(0,E83*(1+EXP((LN(1+Assumptions!$C$60)-0.5*Assumptions!$C$61^2)+Assumptions!$C$61*((RAND()+RAND()+RAND()+RAND()+RAND()+RAND()+RAND()+RAND()+RAND()+RAND()+RAND()+RAND())-6))-1)+Liquidity_30Y!G13)</x:f>
        <x:v>1638745.447263224</x:v>
      </x:c>
      <x:c r="G83" s="16" t="n">
        <x:f>MAX(0,F83*(1+EXP((LN(1+Assumptions!$C$60)-0.5*Assumptions!$C$61^2)+Assumptions!$C$61*((RAND()+RAND()+RAND()+RAND()+RAND()+RAND()+RAND()+RAND()+RAND()+RAND()+RAND()+RAND())-6))-1)+Liquidity_30Y!H13)</x:f>
        <x:v>2050386.1233182203</x:v>
      </x:c>
      <x:c r="H83" s="16" t="n">
        <x:f>MAX(0,G83*(1+EXP((LN(1+Assumptions!$C$60)-0.5*Assumptions!$C$61^2)+Assumptions!$C$61*((RAND()+RAND()+RAND()+RAND()+RAND()+RAND()+RAND()+RAND()+RAND()+RAND()+RAND()+RAND())-6))-1)+Liquidity_30Y!I13)</x:f>
        <x:v>1972709.0928600628</x:v>
      </x:c>
      <x:c r="I83" s="16" t="n">
        <x:f>MAX(0,H83*(1+EXP((LN(1+Assumptions!$C$60)-0.5*Assumptions!$C$61^2)+Assumptions!$C$61*((RAND()+RAND()+RAND()+RAND()+RAND()+RAND()+RAND()+RAND()+RAND()+RAND()+RAND()+RAND())-6))-1)+Liquidity_30Y!J13)</x:f>
        <x:v>1890590.7883663427</x:v>
      </x:c>
      <x:c r="J83" s="16" t="n">
        <x:f>MAX(0,I83*(1+EXP((LN(1+Assumptions!$C$60)-0.5*Assumptions!$C$61^2)+Assumptions!$C$61*((RAND()+RAND()+RAND()+RAND()+RAND()+RAND()+RAND()+RAND()+RAND()+RAND()+RAND()+RAND())-6))-1)+Liquidity_30Y!K13)</x:f>
        <x:v>2213321.4864827897</x:v>
      </x:c>
      <x:c r="K83" s="16" t="n">
        <x:f>MAX(0,J83*(1+EXP((LN(1+Assumptions!$C$60)-0.5*Assumptions!$C$61^2)+Assumptions!$C$61*((RAND()+RAND()+RAND()+RAND()+RAND()+RAND()+RAND()+RAND()+RAND()+RAND()+RAND()+RAND())-6))-1)+Liquidity_30Y!L13)</x:f>
        <x:v>1915290.725599869</x:v>
      </x:c>
      <x:c r="L83" s="16" t="n">
        <x:f>MAX(0,K83*(1+EXP((LN(1+Assumptions!$C$60)-0.5*Assumptions!$C$61^2)+Assumptions!$C$61*((RAND()+RAND()+RAND()+RAND()+RAND()+RAND()+RAND()+RAND()+RAND()+RAND()+RAND()+RAND())-6))-1)+Liquidity_30Y!M13)</x:f>
        <x:v>2304479.308435858</x:v>
      </x:c>
      <x:c r="M83" s="16" t="n">
        <x:f>MAX(0,L83*(1+EXP((LN(1+Assumptions!$C$60)-0.5*Assumptions!$C$61^2)+Assumptions!$C$61*((RAND()+RAND()+RAND()+RAND()+RAND()+RAND()+RAND()+RAND()+RAND()+RAND()+RAND()+RAND())-6))-1)+Liquidity_30Y!N13)</x:f>
        <x:v>2165365.2735984707</x:v>
      </x:c>
      <x:c r="N83" s="16" t="n">
        <x:f>MAX(0,M83*(1+EXP((LN(1+Assumptions!$C$60)-0.5*Assumptions!$C$61^2)+Assumptions!$C$61*((RAND()+RAND()+RAND()+RAND()+RAND()+RAND()+RAND()+RAND()+RAND()+RAND()+RAND()+RAND())-6))-1)+Liquidity_30Y!O13)</x:f>
        <x:v>1696749.75452784</x:v>
      </x:c>
      <x:c r="O83" s="16" t="n">
        <x:f>MAX(0,N83*(1+EXP((LN(1+Assumptions!$C$60)-0.5*Assumptions!$C$61^2)+Assumptions!$C$61*((RAND()+RAND()+RAND()+RAND()+RAND()+RAND()+RAND()+RAND()+RAND()+RAND()+RAND()+RAND())-6))-1)+Liquidity_30Y!P13)</x:f>
        <x:v>2045065.0495029162</x:v>
      </x:c>
      <x:c r="P83" s="16" t="n">
        <x:f>MAX(0,O83*(1+EXP((LN(1+Assumptions!$C$60)-0.5*Assumptions!$C$61^2)+Assumptions!$C$61*((RAND()+RAND()+RAND()+RAND()+RAND()+RAND()+RAND()+RAND()+RAND()+RAND()+RAND()+RAND())-6))-1)+Liquidity_30Y!Q13)</x:f>
        <x:v>2566198.4976194156</x:v>
      </x:c>
      <x:c r="Q83" s="16" t="n">
        <x:f>MAX(0,P83*(1+EXP((LN(1+Assumptions!$C$60)-0.5*Assumptions!$C$61^2)+Assumptions!$C$61*((RAND()+RAND()+RAND()+RAND()+RAND()+RAND()+RAND()+RAND()+RAND()+RAND()+RAND()+RAND())-6))-1)+Liquidity_30Y!R13)</x:f>
        <x:v>2928197.0311347567</x:v>
      </x:c>
      <x:c r="R83" s="16" t="n">
        <x:f>MAX(0,Q83*(1+EXP((LN(1+Assumptions!$C$60)-0.5*Assumptions!$C$61^2)+Assumptions!$C$61*((RAND()+RAND()+RAND()+RAND()+RAND()+RAND()+RAND()+RAND()+RAND()+RAND()+RAND()+RAND())-6))-1)+Liquidity_30Y!S13)</x:f>
        <x:v>3146834.1302622147</x:v>
      </x:c>
      <x:c r="S83" s="16" t="n">
        <x:f>MAX(0,R83*(1+EXP((LN(1+Assumptions!$C$60)-0.5*Assumptions!$C$61^2)+Assumptions!$C$61*((RAND()+RAND()+RAND()+RAND()+RAND()+RAND()+RAND()+RAND()+RAND()+RAND()+RAND()+RAND())-6))-1)+Liquidity_30Y!T13)</x:f>
        <x:v>3179261.9713017046</x:v>
      </x:c>
      <x:c r="T83" s="16" t="n">
        <x:f>MAX(0,S83*(1+EXP((LN(1+Assumptions!$C$60)-0.5*Assumptions!$C$61^2)+Assumptions!$C$61*((RAND()+RAND()+RAND()+RAND()+RAND()+RAND()+RAND()+RAND()+RAND()+RAND()+RAND()+RAND())-6))-1)+Liquidity_30Y!U13)</x:f>
        <x:v>2723625.575412511</x:v>
      </x:c>
      <x:c r="U83" s="16" t="n">
        <x:f>MAX(0,T83*(1+EXP((LN(1+Assumptions!$C$60)-0.5*Assumptions!$C$61^2)+Assumptions!$C$61*((RAND()+RAND()+RAND()+RAND()+RAND()+RAND()+RAND()+RAND()+RAND()+RAND()+RAND()+RAND())-6))-1)+Liquidity_30Y!V13)</x:f>
        <x:v>3286667.6101647457</x:v>
      </x:c>
      <x:c r="V83" s="16" t="n">
        <x:f>MAX(0,U83*(1+EXP((LN(1+Assumptions!$C$60)-0.5*Assumptions!$C$61^2)+Assumptions!$C$61*((RAND()+RAND()+RAND()+RAND()+RAND()+RAND()+RAND()+RAND()+RAND()+RAND()+RAND()+RAND())-6))-1)+Liquidity_30Y!W13)</x:f>
        <x:v>3613737.859700231</x:v>
      </x:c>
      <x:c r="W83" s="16" t="n">
        <x:f>MAX(0,V83*(1+EXP((LN(1+Assumptions!$C$60)-0.5*Assumptions!$C$61^2)+Assumptions!$C$61*((RAND()+RAND()+RAND()+RAND()+RAND()+RAND()+RAND()+RAND()+RAND()+RAND()+RAND()+RAND())-6))-1)+Liquidity_30Y!X13)</x:f>
        <x:v>3699611.4145960547</x:v>
      </x:c>
      <x:c r="X83" s="16" t="n">
        <x:f>MAX(0,W83*(1+EXP((LN(1+Assumptions!$C$60)-0.5*Assumptions!$C$61^2)+Assumptions!$C$61*((RAND()+RAND()+RAND()+RAND()+RAND()+RAND()+RAND()+RAND()+RAND()+RAND()+RAND()+RAND())-6))-1)+Liquidity_30Y!Y13)</x:f>
        <x:v>3721340.009165897</x:v>
      </x:c>
      <x:c r="Y83" s="16" t="n">
        <x:f>MAX(0,X83*(1+EXP((LN(1+Assumptions!$C$60)-0.5*Assumptions!$C$61^2)+Assumptions!$C$61*((RAND()+RAND()+RAND()+RAND()+RAND()+RAND()+RAND()+RAND()+RAND()+RAND()+RAND()+RAND())-6))-1)+Liquidity_30Y!Z13)</x:f>
        <x:v>3836403.9526026933</x:v>
      </x:c>
      <x:c r="Z83" s="16" t="n">
        <x:f>MAX(0,Y83*(1+EXP((LN(1+Assumptions!$C$60)-0.5*Assumptions!$C$61^2)+Assumptions!$C$61*((RAND()+RAND()+RAND()+RAND()+RAND()+RAND()+RAND()+RAND()+RAND()+RAND()+RAND()+RAND())-6))-1)+Liquidity_30Y!AA13)</x:f>
        <x:v>4771309.583157727</x:v>
      </x:c>
      <x:c r="AA83" s="16" t="n">
        <x:f>MAX(0,Z83*(1+EXP((LN(1+Assumptions!$C$60)-0.5*Assumptions!$C$61^2)+Assumptions!$C$61*((RAND()+RAND()+RAND()+RAND()+RAND()+RAND()+RAND()+RAND()+RAND()+RAND()+RAND()+RAND())-6))-1)+Liquidity_30Y!AB13)</x:f>
        <x:v>5753635.963804038</x:v>
      </x:c>
      <x:c r="AB83" s="16" t="n">
        <x:f>MAX(0,AA83*(1+EXP((LN(1+Assumptions!$C$60)-0.5*Assumptions!$C$61^2)+Assumptions!$C$61*((RAND()+RAND()+RAND()+RAND()+RAND()+RAND()+RAND()+RAND()+RAND()+RAND()+RAND()+RAND())-6))-1)+Liquidity_30Y!AC13)</x:f>
        <x:v>6764705.555456735</x:v>
      </x:c>
      <x:c r="AC83" s="16" t="n">
        <x:f>MAX(0,AB83*(1+EXP((LN(1+Assumptions!$C$60)-0.5*Assumptions!$C$61^2)+Assumptions!$C$61*((RAND()+RAND()+RAND()+RAND()+RAND()+RAND()+RAND()+RAND()+RAND()+RAND()+RAND()+RAND())-6))-1)+Liquidity_30Y!AD13)</x:f>
        <x:v>8208969.60649565</x:v>
      </x:c>
      <x:c r="AD83" s="16" t="n">
        <x:f>MAX(0,AC83*(1+EXP((LN(1+Assumptions!$C$60)-0.5*Assumptions!$C$61^2)+Assumptions!$C$61*((RAND()+RAND()+RAND()+RAND()+RAND()+RAND()+RAND()+RAND()+RAND()+RAND()+RAND()+RAND())-6))-1)+Liquidity_30Y!AE13)</x:f>
        <x:v>7814524.869049473</x:v>
      </x:c>
      <x:c r="AE83" s="16" t="n">
        <x:f>MAX(0,AD83*(1+EXP((LN(1+Assumptions!$C$60)-0.5*Assumptions!$C$61^2)+Assumptions!$C$61*((RAND()+RAND()+RAND()+RAND()+RAND()+RAND()+RAND()+RAND()+RAND()+RAND()+RAND()+RAND())-6))-1)+Liquidity_30Y!AF13)</x:f>
        <x:v>8492190.127563275</x:v>
      </x:c>
      <x:c r="AF83" s="16" t="n">
        <x:f>MAX(0,AE83*(1+EXP((LN(1+Assumptions!$C$60)-0.5*Assumptions!$C$61^2)+Assumptions!$C$61*((RAND()+RAND()+RAND()+RAND()+RAND()+RAND()+RAND()+RAND()+RAND()+RAND()+RAND()+RAND())-6))-1)+Liquidity_30Y!AG13)</x:f>
        <x:v>10834754.204487236</x:v>
      </x:c>
    </x:row>
    <x:row r="84">
      <x:c r="A84" s="39">
        <x:v>80</x:v>
      </x:c>
      <x:c r="B84" s="16" t="n">
        <x:f>Liquidity_30Y!C14</x:f>
        <x:v>1029031.25</x:v>
      </x:c>
      <x:c r="C84" s="16" t="n">
        <x:f>MAX(0,B84*(1+EXP((LN(1+Assumptions!$C$60)-0.5*Assumptions!$C$61^2)+Assumptions!$C$61*((RAND()+RAND()+RAND()+RAND()+RAND()+RAND()+RAND()+RAND()+RAND()+RAND()+RAND()+RAND())-6))-1)+Liquidity_30Y!D13)</x:f>
        <x:v>1026537.2308872873</x:v>
      </x:c>
      <x:c r="D84" s="16" t="n">
        <x:f>MAX(0,C84*(1+EXP((LN(1+Assumptions!$C$60)-0.5*Assumptions!$C$61^2)+Assumptions!$C$61*((RAND()+RAND()+RAND()+RAND()+RAND()+RAND()+RAND()+RAND()+RAND()+RAND()+RAND()+RAND())-6))-1)+Liquidity_30Y!E13)</x:f>
        <x:v>1122137.6653705344</x:v>
      </x:c>
      <x:c r="E84" s="16" t="n">
        <x:f>MAX(0,D84*(1+EXP((LN(1+Assumptions!$C$60)-0.5*Assumptions!$C$61^2)+Assumptions!$C$61*((RAND()+RAND()+RAND()+RAND()+RAND()+RAND()+RAND()+RAND()+RAND()+RAND()+RAND()+RAND())-6))-1)+Liquidity_30Y!F13)</x:f>
        <x:v>1055061.2549009342</x:v>
      </x:c>
      <x:c r="F84" s="16" t="n">
        <x:f>MAX(0,E84*(1+EXP((LN(1+Assumptions!$C$60)-0.5*Assumptions!$C$61^2)+Assumptions!$C$61*((RAND()+RAND()+RAND()+RAND()+RAND()+RAND()+RAND()+RAND()+RAND()+RAND()+RAND()+RAND())-6))-1)+Liquidity_30Y!G13)</x:f>
        <x:v>1097930.3646878188</x:v>
      </x:c>
      <x:c r="G84" s="16" t="n">
        <x:f>MAX(0,F84*(1+EXP((LN(1+Assumptions!$C$60)-0.5*Assumptions!$C$61^2)+Assumptions!$C$61*((RAND()+RAND()+RAND()+RAND()+RAND()+RAND()+RAND()+RAND()+RAND()+RAND()+RAND()+RAND())-6))-1)+Liquidity_30Y!H13)</x:f>
        <x:v>939267.1338146129</x:v>
      </x:c>
      <x:c r="H84" s="16" t="n">
        <x:f>MAX(0,G84*(1+EXP((LN(1+Assumptions!$C$60)-0.5*Assumptions!$C$61^2)+Assumptions!$C$61*((RAND()+RAND()+RAND()+RAND()+RAND()+RAND()+RAND()+RAND()+RAND()+RAND()+RAND()+RAND())-6))-1)+Liquidity_30Y!I13)</x:f>
        <x:v>1007253.8347610126</x:v>
      </x:c>
      <x:c r="I84" s="16" t="n">
        <x:f>MAX(0,H84*(1+EXP((LN(1+Assumptions!$C$60)-0.5*Assumptions!$C$61^2)+Assumptions!$C$61*((RAND()+RAND()+RAND()+RAND()+RAND()+RAND()+RAND()+RAND()+RAND()+RAND()+RAND()+RAND())-6))-1)+Liquidity_30Y!J13)</x:f>
        <x:v>1048468.1827868763</x:v>
      </x:c>
      <x:c r="J84" s="16" t="n">
        <x:f>MAX(0,I84*(1+EXP((LN(1+Assumptions!$C$60)-0.5*Assumptions!$C$61^2)+Assumptions!$C$61*((RAND()+RAND()+RAND()+RAND()+RAND()+RAND()+RAND()+RAND()+RAND()+RAND()+RAND()+RAND())-6))-1)+Liquidity_30Y!K13)</x:f>
        <x:v>987404.4986993115</x:v>
      </x:c>
      <x:c r="K84" s="16" t="n">
        <x:f>MAX(0,J84*(1+EXP((LN(1+Assumptions!$C$60)-0.5*Assumptions!$C$61^2)+Assumptions!$C$61*((RAND()+RAND()+RAND()+RAND()+RAND()+RAND()+RAND()+RAND()+RAND()+RAND()+RAND()+RAND())-6))-1)+Liquidity_30Y!L13)</x:f>
        <x:v>1007202.9069090148</x:v>
      </x:c>
      <x:c r="L84" s="16" t="n">
        <x:f>MAX(0,K84*(1+EXP((LN(1+Assumptions!$C$60)-0.5*Assumptions!$C$61^2)+Assumptions!$C$61*((RAND()+RAND()+RAND()+RAND()+RAND()+RAND()+RAND()+RAND()+RAND()+RAND()+RAND()+RAND())-6))-1)+Liquidity_30Y!M13)</x:f>
        <x:v>899290.3440948752</x:v>
      </x:c>
      <x:c r="M84" s="16" t="n">
        <x:f>MAX(0,L84*(1+EXP((LN(1+Assumptions!$C$60)-0.5*Assumptions!$C$61^2)+Assumptions!$C$61*((RAND()+RAND()+RAND()+RAND()+RAND()+RAND()+RAND()+RAND()+RAND()+RAND()+RAND()+RAND())-6))-1)+Liquidity_30Y!N13)</x:f>
        <x:v>809023.5707739041</x:v>
      </x:c>
      <x:c r="N84" s="16" t="n">
        <x:f>MAX(0,M84*(1+EXP((LN(1+Assumptions!$C$60)-0.5*Assumptions!$C$61^2)+Assumptions!$C$61*((RAND()+RAND()+RAND()+RAND()+RAND()+RAND()+RAND()+RAND()+RAND()+RAND()+RAND()+RAND())-6))-1)+Liquidity_30Y!O13)</x:f>
        <x:v>616830.9473546797</x:v>
      </x:c>
      <x:c r="O84" s="16" t="n">
        <x:f>MAX(0,N84*(1+EXP((LN(1+Assumptions!$C$60)-0.5*Assumptions!$C$61^2)+Assumptions!$C$61*((RAND()+RAND()+RAND()+RAND()+RAND()+RAND()+RAND()+RAND()+RAND()+RAND()+RAND()+RAND())-6))-1)+Liquidity_30Y!P13)</x:f>
        <x:v>596764.5706444518</x:v>
      </x:c>
      <x:c r="P84" s="16" t="n">
        <x:f>MAX(0,O84*(1+EXP((LN(1+Assumptions!$C$60)-0.5*Assumptions!$C$61^2)+Assumptions!$C$61*((RAND()+RAND()+RAND()+RAND()+RAND()+RAND()+RAND()+RAND()+RAND()+RAND()+RAND()+RAND())-6))-1)+Liquidity_30Y!Q13)</x:f>
        <x:v>586852.425154441</x:v>
      </x:c>
      <x:c r="Q84" s="16" t="n">
        <x:f>MAX(0,P84*(1+EXP((LN(1+Assumptions!$C$60)-0.5*Assumptions!$C$61^2)+Assumptions!$C$61*((RAND()+RAND()+RAND()+RAND()+RAND()+RAND()+RAND()+RAND()+RAND()+RAND()+RAND()+RAND())-6))-1)+Liquidity_30Y!R13)</x:f>
        <x:v>580999.882092403</x:v>
      </x:c>
      <x:c r="R84" s="16" t="n">
        <x:f>MAX(0,Q84*(1+EXP((LN(1+Assumptions!$C$60)-0.5*Assumptions!$C$61^2)+Assumptions!$C$61*((RAND()+RAND()+RAND()+RAND()+RAND()+RAND()+RAND()+RAND()+RAND()+RAND()+RAND()+RAND())-6))-1)+Liquidity_30Y!S13)</x:f>
        <x:v>669933.8862096178</x:v>
      </x:c>
      <x:c r="S84" s="16" t="n">
        <x:f>MAX(0,R84*(1+EXP((LN(1+Assumptions!$C$60)-0.5*Assumptions!$C$61^2)+Assumptions!$C$61*((RAND()+RAND()+RAND()+RAND()+RAND()+RAND()+RAND()+RAND()+RAND()+RAND()+RAND()+RAND())-6))-1)+Liquidity_30Y!T13)</x:f>
        <x:v>557073.4999300321</x:v>
      </x:c>
      <x:c r="T84" s="16" t="n">
        <x:f>MAX(0,S84*(1+EXP((LN(1+Assumptions!$C$60)-0.5*Assumptions!$C$61^2)+Assumptions!$C$61*((RAND()+RAND()+RAND()+RAND()+RAND()+RAND()+RAND()+RAND()+RAND()+RAND()+RAND()+RAND())-6))-1)+Liquidity_30Y!U13)</x:f>
        <x:v>708733.6296673949</x:v>
      </x:c>
      <x:c r="U84" s="16" t="n">
        <x:f>MAX(0,T84*(1+EXP((LN(1+Assumptions!$C$60)-0.5*Assumptions!$C$61^2)+Assumptions!$C$61*((RAND()+RAND()+RAND()+RAND()+RAND()+RAND()+RAND()+RAND()+RAND()+RAND()+RAND()+RAND())-6))-1)+Liquidity_30Y!V13)</x:f>
        <x:v>856703.4941917459</x:v>
      </x:c>
      <x:c r="V84" s="16" t="n">
        <x:f>MAX(0,U84*(1+EXP((LN(1+Assumptions!$C$60)-0.5*Assumptions!$C$61^2)+Assumptions!$C$61*((RAND()+RAND()+RAND()+RAND()+RAND()+RAND()+RAND()+RAND()+RAND()+RAND()+RAND()+RAND())-6))-1)+Liquidity_30Y!W13)</x:f>
        <x:v>785971.703051102</x:v>
      </x:c>
      <x:c r="W84" s="16" t="n">
        <x:f>MAX(0,V84*(1+EXP((LN(1+Assumptions!$C$60)-0.5*Assumptions!$C$61^2)+Assumptions!$C$61*((RAND()+RAND()+RAND()+RAND()+RAND()+RAND()+RAND()+RAND()+RAND()+RAND()+RAND()+RAND())-6))-1)+Liquidity_30Y!X13)</x:f>
        <x:v>765530.8817572403</x:v>
      </x:c>
      <x:c r="X84" s="16" t="n">
        <x:f>MAX(0,W84*(1+EXP((LN(1+Assumptions!$C$60)-0.5*Assumptions!$C$61^2)+Assumptions!$C$61*((RAND()+RAND()+RAND()+RAND()+RAND()+RAND()+RAND()+RAND()+RAND()+RAND()+RAND()+RAND())-6))-1)+Liquidity_30Y!Y13)</x:f>
        <x:v>689347.7554349314</x:v>
      </x:c>
      <x:c r="Y84" s="16" t="n">
        <x:f>MAX(0,X84*(1+EXP((LN(1+Assumptions!$C$60)-0.5*Assumptions!$C$61^2)+Assumptions!$C$61*((RAND()+RAND()+RAND()+RAND()+RAND()+RAND()+RAND()+RAND()+RAND()+RAND()+RAND()+RAND())-6))-1)+Liquidity_30Y!Z13)</x:f>
        <x:v>762787.9842133352</x:v>
      </x:c>
      <x:c r="Z84" s="16" t="n">
        <x:f>MAX(0,Y84*(1+EXP((LN(1+Assumptions!$C$60)-0.5*Assumptions!$C$61^2)+Assumptions!$C$61*((RAND()+RAND()+RAND()+RAND()+RAND()+RAND()+RAND()+RAND()+RAND()+RAND()+RAND()+RAND())-6))-1)+Liquidity_30Y!AA13)</x:f>
        <x:v>773017.1679188705</x:v>
      </x:c>
      <x:c r="AA84" s="16" t="n">
        <x:f>MAX(0,Z84*(1+EXP((LN(1+Assumptions!$C$60)-0.5*Assumptions!$C$61^2)+Assumptions!$C$61*((RAND()+RAND()+RAND()+RAND()+RAND()+RAND()+RAND()+RAND()+RAND()+RAND()+RAND()+RAND())-6))-1)+Liquidity_30Y!AB13)</x:f>
        <x:v>755003.0611942562</x:v>
      </x:c>
      <x:c r="AB84" s="16" t="n">
        <x:f>MAX(0,AA84*(1+EXP((LN(1+Assumptions!$C$60)-0.5*Assumptions!$C$61^2)+Assumptions!$C$61*((RAND()+RAND()+RAND()+RAND()+RAND()+RAND()+RAND()+RAND()+RAND()+RAND()+RAND()+RAND())-6))-1)+Liquidity_30Y!AC13)</x:f>
        <x:v>969164.6488531032</x:v>
      </x:c>
      <x:c r="AC84" s="16" t="n">
        <x:f>MAX(0,AB84*(1+EXP((LN(1+Assumptions!$C$60)-0.5*Assumptions!$C$61^2)+Assumptions!$C$61*((RAND()+RAND()+RAND()+RAND()+RAND()+RAND()+RAND()+RAND()+RAND()+RAND()+RAND()+RAND())-6))-1)+Liquidity_30Y!AD13)</x:f>
        <x:v>1236775.5266168057</x:v>
      </x:c>
      <x:c r="AD84" s="16" t="n">
        <x:f>MAX(0,AC84*(1+EXP((LN(1+Assumptions!$C$60)-0.5*Assumptions!$C$61^2)+Assumptions!$C$61*((RAND()+RAND()+RAND()+RAND()+RAND()+RAND()+RAND()+RAND()+RAND()+RAND()+RAND()+RAND())-6))-1)+Liquidity_30Y!AE13)</x:f>
        <x:v>1485900.5778239975</x:v>
      </x:c>
      <x:c r="AE84" s="16" t="n">
        <x:f>MAX(0,AD84*(1+EXP((LN(1+Assumptions!$C$60)-0.5*Assumptions!$C$61^2)+Assumptions!$C$61*((RAND()+RAND()+RAND()+RAND()+RAND()+RAND()+RAND()+RAND()+RAND()+RAND()+RAND()+RAND())-6))-1)+Liquidity_30Y!AF13)</x:f>
        <x:v>1861510.2065114288</x:v>
      </x:c>
      <x:c r="AF84" s="16" t="n">
        <x:f>MAX(0,AE84*(1+EXP((LN(1+Assumptions!$C$60)-0.5*Assumptions!$C$61^2)+Assumptions!$C$61*((RAND()+RAND()+RAND()+RAND()+RAND()+RAND()+RAND()+RAND()+RAND()+RAND()+RAND()+RAND())-6))-1)+Liquidity_30Y!AG13)</x:f>
        <x:v>1883758.0133700187</x:v>
      </x:c>
    </x:row>
    <x:row r="85">
      <x:c r="A85" s="39">
        <x:v>81</x:v>
      </x:c>
      <x:c r="B85" s="16" t="n">
        <x:f>Liquidity_30Y!C14</x:f>
        <x:v>1029031.25</x:v>
      </x:c>
      <x:c r="C85" s="16" t="n">
        <x:f>MAX(0,B85*(1+EXP((LN(1+Assumptions!$C$60)-0.5*Assumptions!$C$61^2)+Assumptions!$C$61*((RAND()+RAND()+RAND()+RAND()+RAND()+RAND()+RAND()+RAND()+RAND()+RAND()+RAND()+RAND())-6))-1)+Liquidity_30Y!D13)</x:f>
        <x:v>1242485.7314855913</x:v>
      </x:c>
      <x:c r="D85" s="16" t="n">
        <x:f>MAX(0,C85*(1+EXP((LN(1+Assumptions!$C$60)-0.5*Assumptions!$C$61^2)+Assumptions!$C$61*((RAND()+RAND()+RAND()+RAND()+RAND()+RAND()+RAND()+RAND()+RAND()+RAND()+RAND()+RAND())-6))-1)+Liquidity_30Y!E13)</x:f>
        <x:v>1131307.5839699525</x:v>
      </x:c>
      <x:c r="E85" s="16" t="n">
        <x:f>MAX(0,D85*(1+EXP((LN(1+Assumptions!$C$60)-0.5*Assumptions!$C$61^2)+Assumptions!$C$61*((RAND()+RAND()+RAND()+RAND()+RAND()+RAND()+RAND()+RAND()+RAND()+RAND()+RAND()+RAND())-6))-1)+Liquidity_30Y!F13)</x:f>
        <x:v>1027396.1201845726</x:v>
      </x:c>
      <x:c r="F85" s="16" t="n">
        <x:f>MAX(0,E85*(1+EXP((LN(1+Assumptions!$C$60)-0.5*Assumptions!$C$61^2)+Assumptions!$C$61*((RAND()+RAND()+RAND()+RAND()+RAND()+RAND()+RAND()+RAND()+RAND()+RAND()+RAND()+RAND())-6))-1)+Liquidity_30Y!G13)</x:f>
        <x:v>1246228.241244469</x:v>
      </x:c>
      <x:c r="G85" s="16" t="n">
        <x:f>MAX(0,F85*(1+EXP((LN(1+Assumptions!$C$60)-0.5*Assumptions!$C$61^2)+Assumptions!$C$61*((RAND()+RAND()+RAND()+RAND()+RAND()+RAND()+RAND()+RAND()+RAND()+RAND()+RAND()+RAND())-6))-1)+Liquidity_30Y!H13)</x:f>
        <x:v>1123636.0015574882</x:v>
      </x:c>
      <x:c r="H85" s="16" t="n">
        <x:f>MAX(0,G85*(1+EXP((LN(1+Assumptions!$C$60)-0.5*Assumptions!$C$61^2)+Assumptions!$C$61*((RAND()+RAND()+RAND()+RAND()+RAND()+RAND()+RAND()+RAND()+RAND()+RAND()+RAND()+RAND())-6))-1)+Liquidity_30Y!I13)</x:f>
        <x:v>1359923.275928651</x:v>
      </x:c>
      <x:c r="I85" s="16" t="n">
        <x:f>MAX(0,H85*(1+EXP((LN(1+Assumptions!$C$60)-0.5*Assumptions!$C$61^2)+Assumptions!$C$61*((RAND()+RAND()+RAND()+RAND()+RAND()+RAND()+RAND()+RAND()+RAND()+RAND()+RAND()+RAND())-6))-1)+Liquidity_30Y!J13)</x:f>
        <x:v>1376897.5787736916</x:v>
      </x:c>
      <x:c r="J85" s="16" t="n">
        <x:f>MAX(0,I85*(1+EXP((LN(1+Assumptions!$C$60)-0.5*Assumptions!$C$61^2)+Assumptions!$C$61*((RAND()+RAND()+RAND()+RAND()+RAND()+RAND()+RAND()+RAND()+RAND()+RAND()+RAND()+RAND())-6))-1)+Liquidity_30Y!K13)</x:f>
        <x:v>1400467.4531126814</x:v>
      </x:c>
      <x:c r="K85" s="16" t="n">
        <x:f>MAX(0,J85*(1+EXP((LN(1+Assumptions!$C$60)-0.5*Assumptions!$C$61^2)+Assumptions!$C$61*((RAND()+RAND()+RAND()+RAND()+RAND()+RAND()+RAND()+RAND()+RAND()+RAND()+RAND()+RAND())-6))-1)+Liquidity_30Y!L13)</x:f>
        <x:v>1536828.7616571775</x:v>
      </x:c>
      <x:c r="L85" s="16" t="n">
        <x:f>MAX(0,K85*(1+EXP((LN(1+Assumptions!$C$60)-0.5*Assumptions!$C$61^2)+Assumptions!$C$61*((RAND()+RAND()+RAND()+RAND()+RAND()+RAND()+RAND()+RAND()+RAND()+RAND()+RAND()+RAND())-6))-1)+Liquidity_30Y!M13)</x:f>
        <x:v>1466525.4665169895</x:v>
      </x:c>
      <x:c r="M85" s="16" t="n">
        <x:f>MAX(0,L85*(1+EXP((LN(1+Assumptions!$C$60)-0.5*Assumptions!$C$61^2)+Assumptions!$C$61*((RAND()+RAND()+RAND()+RAND()+RAND()+RAND()+RAND()+RAND()+RAND()+RAND()+RAND()+RAND())-6))-1)+Liquidity_30Y!N13)</x:f>
        <x:v>1600932.738035674</x:v>
      </x:c>
      <x:c r="N85" s="16" t="n">
        <x:f>MAX(0,M85*(1+EXP((LN(1+Assumptions!$C$60)-0.5*Assumptions!$C$61^2)+Assumptions!$C$61*((RAND()+RAND()+RAND()+RAND()+RAND()+RAND()+RAND()+RAND()+RAND()+RAND()+RAND()+RAND())-6))-1)+Liquidity_30Y!O13)</x:f>
        <x:v>1723320.4436074959</x:v>
      </x:c>
      <x:c r="O85" s="16" t="n">
        <x:f>MAX(0,N85*(1+EXP((LN(1+Assumptions!$C$60)-0.5*Assumptions!$C$61^2)+Assumptions!$C$61*((RAND()+RAND()+RAND()+RAND()+RAND()+RAND()+RAND()+RAND()+RAND()+RAND()+RAND()+RAND())-6))-1)+Liquidity_30Y!P13)</x:f>
        <x:v>1595147.0220261973</x:v>
      </x:c>
      <x:c r="P85" s="16" t="n">
        <x:f>MAX(0,O85*(1+EXP((LN(1+Assumptions!$C$60)-0.5*Assumptions!$C$61^2)+Assumptions!$C$61*((RAND()+RAND()+RAND()+RAND()+RAND()+RAND()+RAND()+RAND()+RAND()+RAND()+RAND()+RAND())-6))-1)+Liquidity_30Y!Q13)</x:f>
        <x:v>2264356.9662002684</x:v>
      </x:c>
      <x:c r="Q85" s="16" t="n">
        <x:f>MAX(0,P85*(1+EXP((LN(1+Assumptions!$C$60)-0.5*Assumptions!$C$61^2)+Assumptions!$C$61*((RAND()+RAND()+RAND()+RAND()+RAND()+RAND()+RAND()+RAND()+RAND()+RAND()+RAND()+RAND())-6))-1)+Liquidity_30Y!R13)</x:f>
        <x:v>2827667.620334742</x:v>
      </x:c>
      <x:c r="R85" s="16" t="n">
        <x:f>MAX(0,Q85*(1+EXP((LN(1+Assumptions!$C$60)-0.5*Assumptions!$C$61^2)+Assumptions!$C$61*((RAND()+RAND()+RAND()+RAND()+RAND()+RAND()+RAND()+RAND()+RAND()+RAND()+RAND()+RAND())-6))-1)+Liquidity_30Y!S13)</x:f>
        <x:v>2330507.0347504043</x:v>
      </x:c>
      <x:c r="S85" s="16" t="n">
        <x:f>MAX(0,R85*(1+EXP((LN(1+Assumptions!$C$60)-0.5*Assumptions!$C$61^2)+Assumptions!$C$61*((RAND()+RAND()+RAND()+RAND()+RAND()+RAND()+RAND()+RAND()+RAND()+RAND()+RAND()+RAND())-6))-1)+Liquidity_30Y!T13)</x:f>
        <x:v>2240271.7730929386</x:v>
      </x:c>
      <x:c r="T85" s="16" t="n">
        <x:f>MAX(0,S85*(1+EXP((LN(1+Assumptions!$C$60)-0.5*Assumptions!$C$61^2)+Assumptions!$C$61*((RAND()+RAND()+RAND()+RAND()+RAND()+RAND()+RAND()+RAND()+RAND()+RAND()+RAND()+RAND())-6))-1)+Liquidity_30Y!U13)</x:f>
        <x:v>1965274.6207480007</x:v>
      </x:c>
      <x:c r="U85" s="16" t="n">
        <x:f>MAX(0,T85*(1+EXP((LN(1+Assumptions!$C$60)-0.5*Assumptions!$C$61^2)+Assumptions!$C$61*((RAND()+RAND()+RAND()+RAND()+RAND()+RAND()+RAND()+RAND()+RAND()+RAND()+RAND()+RAND())-6))-1)+Liquidity_30Y!V13)</x:f>
        <x:v>2515358.6744148345</x:v>
      </x:c>
      <x:c r="V85" s="16" t="n">
        <x:f>MAX(0,U85*(1+EXP((LN(1+Assumptions!$C$60)-0.5*Assumptions!$C$61^2)+Assumptions!$C$61*((RAND()+RAND()+RAND()+RAND()+RAND()+RAND()+RAND()+RAND()+RAND()+RAND()+RAND()+RAND())-6))-1)+Liquidity_30Y!W13)</x:f>
        <x:v>2808293.120794436</x:v>
      </x:c>
      <x:c r="W85" s="16" t="n">
        <x:f>MAX(0,V85*(1+EXP((LN(1+Assumptions!$C$60)-0.5*Assumptions!$C$61^2)+Assumptions!$C$61*((RAND()+RAND()+RAND()+RAND()+RAND()+RAND()+RAND()+RAND()+RAND()+RAND()+RAND()+RAND())-6))-1)+Liquidity_30Y!X13)</x:f>
        <x:v>3285756.5419416996</x:v>
      </x:c>
      <x:c r="X85" s="16" t="n">
        <x:f>MAX(0,W85*(1+EXP((LN(1+Assumptions!$C$60)-0.5*Assumptions!$C$61^2)+Assumptions!$C$61*((RAND()+RAND()+RAND()+RAND()+RAND()+RAND()+RAND()+RAND()+RAND()+RAND()+RAND()+RAND())-6))-1)+Liquidity_30Y!Y13)</x:f>
        <x:v>4234475.394818651</x:v>
      </x:c>
      <x:c r="Y85" s="16" t="n">
        <x:f>MAX(0,X85*(1+EXP((LN(1+Assumptions!$C$60)-0.5*Assumptions!$C$61^2)+Assumptions!$C$61*((RAND()+RAND()+RAND()+RAND()+RAND()+RAND()+RAND()+RAND()+RAND()+RAND()+RAND()+RAND())-6))-1)+Liquidity_30Y!Z13)</x:f>
        <x:v>4690132.970717886</x:v>
      </x:c>
      <x:c r="Z85" s="16" t="n">
        <x:f>MAX(0,Y85*(1+EXP((LN(1+Assumptions!$C$60)-0.5*Assumptions!$C$61^2)+Assumptions!$C$61*((RAND()+RAND()+RAND()+RAND()+RAND()+RAND()+RAND()+RAND()+RAND()+RAND()+RAND()+RAND())-6))-1)+Liquidity_30Y!AA13)</x:f>
        <x:v>5103871.6509200735</x:v>
      </x:c>
      <x:c r="AA85" s="16" t="n">
        <x:f>MAX(0,Z85*(1+EXP((LN(1+Assumptions!$C$60)-0.5*Assumptions!$C$61^2)+Assumptions!$C$61*((RAND()+RAND()+RAND()+RAND()+RAND()+RAND()+RAND()+RAND()+RAND()+RAND()+RAND()+RAND())-6))-1)+Liquidity_30Y!AB13)</x:f>
        <x:v>4806023.867098976</x:v>
      </x:c>
      <x:c r="AB85" s="16" t="n">
        <x:f>MAX(0,AA85*(1+EXP((LN(1+Assumptions!$C$60)-0.5*Assumptions!$C$61^2)+Assumptions!$C$61*((RAND()+RAND()+RAND()+RAND()+RAND()+RAND()+RAND()+RAND()+RAND()+RAND()+RAND()+RAND())-6))-1)+Liquidity_30Y!AC13)</x:f>
        <x:v>5965955.585560196</x:v>
      </x:c>
      <x:c r="AC85" s="16" t="n">
        <x:f>MAX(0,AB85*(1+EXP((LN(1+Assumptions!$C$60)-0.5*Assumptions!$C$61^2)+Assumptions!$C$61*((RAND()+RAND()+RAND()+RAND()+RAND()+RAND()+RAND()+RAND()+RAND()+RAND()+RAND()+RAND())-6))-1)+Liquidity_30Y!AD13)</x:f>
        <x:v>5990950.486997856</x:v>
      </x:c>
      <x:c r="AD85" s="16" t="n">
        <x:f>MAX(0,AC85*(1+EXP((LN(1+Assumptions!$C$60)-0.5*Assumptions!$C$61^2)+Assumptions!$C$61*((RAND()+RAND()+RAND()+RAND()+RAND()+RAND()+RAND()+RAND()+RAND()+RAND()+RAND()+RAND())-6))-1)+Liquidity_30Y!AE13)</x:f>
        <x:v>8983394.07803551</x:v>
      </x:c>
      <x:c r="AE85" s="16" t="n">
        <x:f>MAX(0,AD85*(1+EXP((LN(1+Assumptions!$C$60)-0.5*Assumptions!$C$61^2)+Assumptions!$C$61*((RAND()+RAND()+RAND()+RAND()+RAND()+RAND()+RAND()+RAND()+RAND()+RAND()+RAND()+RAND())-6))-1)+Liquidity_30Y!AF13)</x:f>
        <x:v>8151059.286655168</x:v>
      </x:c>
      <x:c r="AF85" s="16" t="n">
        <x:f>MAX(0,AE85*(1+EXP((LN(1+Assumptions!$C$60)-0.5*Assumptions!$C$61^2)+Assumptions!$C$61*((RAND()+RAND()+RAND()+RAND()+RAND()+RAND()+RAND()+RAND()+RAND()+RAND()+RAND()+RAND())-6))-1)+Liquidity_30Y!AG13)</x:f>
        <x:v>9188090.547627985</x:v>
      </x:c>
    </x:row>
    <x:row r="86">
      <x:c r="A86" s="39">
        <x:v>82</x:v>
      </x:c>
      <x:c r="B86" s="16" t="n">
        <x:f>Liquidity_30Y!C14</x:f>
        <x:v>1029031.25</x:v>
      </x:c>
      <x:c r="C86" s="16" t="n">
        <x:f>MAX(0,B86*(1+EXP((LN(1+Assumptions!$C$60)-0.5*Assumptions!$C$61^2)+Assumptions!$C$61*((RAND()+RAND()+RAND()+RAND()+RAND()+RAND()+RAND()+RAND()+RAND()+RAND()+RAND()+RAND())-6))-1)+Liquidity_30Y!D13)</x:f>
        <x:v>1200672.6534830118</x:v>
      </x:c>
      <x:c r="D86" s="16" t="n">
        <x:f>MAX(0,C86*(1+EXP((LN(1+Assumptions!$C$60)-0.5*Assumptions!$C$61^2)+Assumptions!$C$61*((RAND()+RAND()+RAND()+RAND()+RAND()+RAND()+RAND()+RAND()+RAND()+RAND()+RAND()+RAND())-6))-1)+Liquidity_30Y!E13)</x:f>
        <x:v>1458893.3641618688</x:v>
      </x:c>
      <x:c r="E86" s="16" t="n">
        <x:f>MAX(0,D86*(1+EXP((LN(1+Assumptions!$C$60)-0.5*Assumptions!$C$61^2)+Assumptions!$C$61*((RAND()+RAND()+RAND()+RAND()+RAND()+RAND()+RAND()+RAND()+RAND()+RAND()+RAND()+RAND())-6))-1)+Liquidity_30Y!F13)</x:f>
        <x:v>1396102.7847344363</x:v>
      </x:c>
      <x:c r="F86" s="16" t="n">
        <x:f>MAX(0,E86*(1+EXP((LN(1+Assumptions!$C$60)-0.5*Assumptions!$C$61^2)+Assumptions!$C$61*((RAND()+RAND()+RAND()+RAND()+RAND()+RAND()+RAND()+RAND()+RAND()+RAND()+RAND()+RAND())-6))-1)+Liquidity_30Y!G13)</x:f>
        <x:v>1313656.633980697</x:v>
      </x:c>
      <x:c r="G86" s="16" t="n">
        <x:f>MAX(0,F86*(1+EXP((LN(1+Assumptions!$C$60)-0.5*Assumptions!$C$61^2)+Assumptions!$C$61*((RAND()+RAND()+RAND()+RAND()+RAND()+RAND()+RAND()+RAND()+RAND()+RAND()+RAND()+RAND())-6))-1)+Liquidity_30Y!H13)</x:f>
        <x:v>1856104.7753582804</x:v>
      </x:c>
      <x:c r="H86" s="16" t="n">
        <x:f>MAX(0,G86*(1+EXP((LN(1+Assumptions!$C$60)-0.5*Assumptions!$C$61^2)+Assumptions!$C$61*((RAND()+RAND()+RAND()+RAND()+RAND()+RAND()+RAND()+RAND()+RAND()+RAND()+RAND()+RAND())-6))-1)+Liquidity_30Y!I13)</x:f>
        <x:v>1708922.601210489</x:v>
      </x:c>
      <x:c r="I86" s="16" t="n">
        <x:f>MAX(0,H86*(1+EXP((LN(1+Assumptions!$C$60)-0.5*Assumptions!$C$61^2)+Assumptions!$C$61*((RAND()+RAND()+RAND()+RAND()+RAND()+RAND()+RAND()+RAND()+RAND()+RAND()+RAND()+RAND())-6))-1)+Liquidity_30Y!J13)</x:f>
        <x:v>1153383.0362513026</x:v>
      </x:c>
      <x:c r="J86" s="16" t="n">
        <x:f>MAX(0,I86*(1+EXP((LN(1+Assumptions!$C$60)-0.5*Assumptions!$C$61^2)+Assumptions!$C$61*((RAND()+RAND()+RAND()+RAND()+RAND()+RAND()+RAND()+RAND()+RAND()+RAND()+RAND()+RAND())-6))-1)+Liquidity_30Y!K13)</x:f>
        <x:v>1255868.5842457232</x:v>
      </x:c>
      <x:c r="K86" s="16" t="n">
        <x:f>MAX(0,J86*(1+EXP((LN(1+Assumptions!$C$60)-0.5*Assumptions!$C$61^2)+Assumptions!$C$61*((RAND()+RAND()+RAND()+RAND()+RAND()+RAND()+RAND()+RAND()+RAND()+RAND()+RAND()+RAND())-6))-1)+Liquidity_30Y!L13)</x:f>
        <x:v>1129281.2523122095</x:v>
      </x:c>
      <x:c r="L86" s="16" t="n">
        <x:f>MAX(0,K86*(1+EXP((LN(1+Assumptions!$C$60)-0.5*Assumptions!$C$61^2)+Assumptions!$C$61*((RAND()+RAND()+RAND()+RAND()+RAND()+RAND()+RAND()+RAND()+RAND()+RAND()+RAND()+RAND())-6))-1)+Liquidity_30Y!M13)</x:f>
        <x:v>1274562.5757165619</x:v>
      </x:c>
      <x:c r="M86" s="16" t="n">
        <x:f>MAX(0,L86*(1+EXP((LN(1+Assumptions!$C$60)-0.5*Assumptions!$C$61^2)+Assumptions!$C$61*((RAND()+RAND()+RAND()+RAND()+RAND()+RAND()+RAND()+RAND()+RAND()+RAND()+RAND()+RAND())-6))-1)+Liquidity_30Y!N13)</x:f>
        <x:v>1583561.9653358327</x:v>
      </x:c>
      <x:c r="N86" s="16" t="n">
        <x:f>MAX(0,M86*(1+EXP((LN(1+Assumptions!$C$60)-0.5*Assumptions!$C$61^2)+Assumptions!$C$61*((RAND()+RAND()+RAND()+RAND()+RAND()+RAND()+RAND()+RAND()+RAND()+RAND()+RAND()+RAND())-6))-1)+Liquidity_30Y!O13)</x:f>
        <x:v>1701473.7215704748</x:v>
      </x:c>
      <x:c r="O86" s="16" t="n">
        <x:f>MAX(0,N86*(1+EXP((LN(1+Assumptions!$C$60)-0.5*Assumptions!$C$61^2)+Assumptions!$C$61*((RAND()+RAND()+RAND()+RAND()+RAND()+RAND()+RAND()+RAND()+RAND()+RAND()+RAND()+RAND())-6))-1)+Liquidity_30Y!P13)</x:f>
        <x:v>2322349.9811261636</x:v>
      </x:c>
      <x:c r="P86" s="16" t="n">
        <x:f>MAX(0,O86*(1+EXP((LN(1+Assumptions!$C$60)-0.5*Assumptions!$C$61^2)+Assumptions!$C$61*((RAND()+RAND()+RAND()+RAND()+RAND()+RAND()+RAND()+RAND()+RAND()+RAND()+RAND()+RAND())-6))-1)+Liquidity_30Y!Q13)</x:f>
        <x:v>1934723.1584063869</x:v>
      </x:c>
      <x:c r="Q86" s="16" t="n">
        <x:f>MAX(0,P86*(1+EXP((LN(1+Assumptions!$C$60)-0.5*Assumptions!$C$61^2)+Assumptions!$C$61*((RAND()+RAND()+RAND()+RAND()+RAND()+RAND()+RAND()+RAND()+RAND()+RAND()+RAND()+RAND())-6))-1)+Liquidity_30Y!R13)</x:f>
        <x:v>1363502.1785840574</x:v>
      </x:c>
      <x:c r="R86" s="16" t="n">
        <x:f>MAX(0,Q86*(1+EXP((LN(1+Assumptions!$C$60)-0.5*Assumptions!$C$61^2)+Assumptions!$C$61*((RAND()+RAND()+RAND()+RAND()+RAND()+RAND()+RAND()+RAND()+RAND()+RAND()+RAND()+RAND())-6))-1)+Liquidity_30Y!S13)</x:f>
        <x:v>1296647.10214252</x:v>
      </x:c>
      <x:c r="S86" s="16" t="n">
        <x:f>MAX(0,R86*(1+EXP((LN(1+Assumptions!$C$60)-0.5*Assumptions!$C$61^2)+Assumptions!$C$61*((RAND()+RAND()+RAND()+RAND()+RAND()+RAND()+RAND()+RAND()+RAND()+RAND()+RAND()+RAND())-6))-1)+Liquidity_30Y!T13)</x:f>
        <x:v>1460921.8509523782</x:v>
      </x:c>
      <x:c r="T86" s="16" t="n">
        <x:f>MAX(0,S86*(1+EXP((LN(1+Assumptions!$C$60)-0.5*Assumptions!$C$61^2)+Assumptions!$C$61*((RAND()+RAND()+RAND()+RAND()+RAND()+RAND()+RAND()+RAND()+RAND()+RAND()+RAND()+RAND())-6))-1)+Liquidity_30Y!U13)</x:f>
        <x:v>1532445.3651538054</x:v>
      </x:c>
      <x:c r="U86" s="16" t="n">
        <x:f>MAX(0,T86*(1+EXP((LN(1+Assumptions!$C$60)-0.5*Assumptions!$C$61^2)+Assumptions!$C$61*((RAND()+RAND()+RAND()+RAND()+RAND()+RAND()+RAND()+RAND()+RAND()+RAND()+RAND()+RAND())-6))-1)+Liquidity_30Y!V13)</x:f>
        <x:v>2260566.0510201724</x:v>
      </x:c>
      <x:c r="V86" s="16" t="n">
        <x:f>MAX(0,U86*(1+EXP((LN(1+Assumptions!$C$60)-0.5*Assumptions!$C$61^2)+Assumptions!$C$61*((RAND()+RAND()+RAND()+RAND()+RAND()+RAND()+RAND()+RAND()+RAND()+RAND()+RAND()+RAND())-6))-1)+Liquidity_30Y!W13)</x:f>
        <x:v>2733980.1105518467</x:v>
      </x:c>
      <x:c r="W86" s="16" t="n">
        <x:f>MAX(0,V86*(1+EXP((LN(1+Assumptions!$C$60)-0.5*Assumptions!$C$61^2)+Assumptions!$C$61*((RAND()+RAND()+RAND()+RAND()+RAND()+RAND()+RAND()+RAND()+RAND()+RAND()+RAND()+RAND())-6))-1)+Liquidity_30Y!X13)</x:f>
        <x:v>2903189.5271706395</x:v>
      </x:c>
      <x:c r="X86" s="16" t="n">
        <x:f>MAX(0,W86*(1+EXP((LN(1+Assumptions!$C$60)-0.5*Assumptions!$C$61^2)+Assumptions!$C$61*((RAND()+RAND()+RAND()+RAND()+RAND()+RAND()+RAND()+RAND()+RAND()+RAND()+RAND()+RAND())-6))-1)+Liquidity_30Y!Y13)</x:f>
        <x:v>2973631.736830285</x:v>
      </x:c>
      <x:c r="Y86" s="16" t="n">
        <x:f>MAX(0,X86*(1+EXP((LN(1+Assumptions!$C$60)-0.5*Assumptions!$C$61^2)+Assumptions!$C$61*((RAND()+RAND()+RAND()+RAND()+RAND()+RAND()+RAND()+RAND()+RAND()+RAND()+RAND()+RAND())-6))-1)+Liquidity_30Y!Z13)</x:f>
        <x:v>2688373.4909524308</x:v>
      </x:c>
      <x:c r="Z86" s="16" t="n">
        <x:f>MAX(0,Y86*(1+EXP((LN(1+Assumptions!$C$60)-0.5*Assumptions!$C$61^2)+Assumptions!$C$61*((RAND()+RAND()+RAND()+RAND()+RAND()+RAND()+RAND()+RAND()+RAND()+RAND()+RAND()+RAND())-6))-1)+Liquidity_30Y!AA13)</x:f>
        <x:v>3031845.113160388</x:v>
      </x:c>
      <x:c r="AA86" s="16" t="n">
        <x:f>MAX(0,Z86*(1+EXP((LN(1+Assumptions!$C$60)-0.5*Assumptions!$C$61^2)+Assumptions!$C$61*((RAND()+RAND()+RAND()+RAND()+RAND()+RAND()+RAND()+RAND()+RAND()+RAND()+RAND()+RAND())-6))-1)+Liquidity_30Y!AB13)</x:f>
        <x:v>3604956.1553234765</x:v>
      </x:c>
      <x:c r="AB86" s="16" t="n">
        <x:f>MAX(0,AA86*(1+EXP((LN(1+Assumptions!$C$60)-0.5*Assumptions!$C$61^2)+Assumptions!$C$61*((RAND()+RAND()+RAND()+RAND()+RAND()+RAND()+RAND()+RAND()+RAND()+RAND()+RAND()+RAND())-6))-1)+Liquidity_30Y!AC13)</x:f>
        <x:v>4902073.847426895</x:v>
      </x:c>
      <x:c r="AC86" s="16" t="n">
        <x:f>MAX(0,AB86*(1+EXP((LN(1+Assumptions!$C$60)-0.5*Assumptions!$C$61^2)+Assumptions!$C$61*((RAND()+RAND()+RAND()+RAND()+RAND()+RAND()+RAND()+RAND()+RAND()+RAND()+RAND()+RAND())-6))-1)+Liquidity_30Y!AD13)</x:f>
        <x:v>4620813.370229903</x:v>
      </x:c>
      <x:c r="AD86" s="16" t="n">
        <x:f>MAX(0,AC86*(1+EXP((LN(1+Assumptions!$C$60)-0.5*Assumptions!$C$61^2)+Assumptions!$C$61*((RAND()+RAND()+RAND()+RAND()+RAND()+RAND()+RAND()+RAND()+RAND()+RAND()+RAND()+RAND())-6))-1)+Liquidity_30Y!AE13)</x:f>
        <x:v>4584244.655653467</x:v>
      </x:c>
      <x:c r="AE86" s="16" t="n">
        <x:f>MAX(0,AD86*(1+EXP((LN(1+Assumptions!$C$60)-0.5*Assumptions!$C$61^2)+Assumptions!$C$61*((RAND()+RAND()+RAND()+RAND()+RAND()+RAND()+RAND()+RAND()+RAND()+RAND()+RAND()+RAND())-6))-1)+Liquidity_30Y!AF13)</x:f>
        <x:v>4623066.8992271405</x:v>
      </x:c>
      <x:c r="AF86" s="16" t="n">
        <x:f>MAX(0,AE86*(1+EXP((LN(1+Assumptions!$C$60)-0.5*Assumptions!$C$61^2)+Assumptions!$C$61*((RAND()+RAND()+RAND()+RAND()+RAND()+RAND()+RAND()+RAND()+RAND()+RAND()+RAND()+RAND())-6))-1)+Liquidity_30Y!AG13)</x:f>
        <x:v>3855295.87538296</x:v>
      </x:c>
    </x:row>
    <x:row r="87">
      <x:c r="A87" s="39">
        <x:v>83</x:v>
      </x:c>
      <x:c r="B87" s="16" t="n">
        <x:f>Liquidity_30Y!C14</x:f>
        <x:v>1029031.25</x:v>
      </x:c>
      <x:c r="C87" s="16" t="n">
        <x:f>MAX(0,B87*(1+EXP((LN(1+Assumptions!$C$60)-0.5*Assumptions!$C$61^2)+Assumptions!$C$61*((RAND()+RAND()+RAND()+RAND()+RAND()+RAND()+RAND()+RAND()+RAND()+RAND()+RAND()+RAND())-6))-1)+Liquidity_30Y!D13)</x:f>
        <x:v>996036.0660239154</x:v>
      </x:c>
      <x:c r="D87" s="16" t="n">
        <x:f>MAX(0,C87*(1+EXP((LN(1+Assumptions!$C$60)-0.5*Assumptions!$C$61^2)+Assumptions!$C$61*((RAND()+RAND()+RAND()+RAND()+RAND()+RAND()+RAND()+RAND()+RAND()+RAND()+RAND()+RAND())-6))-1)+Liquidity_30Y!E13)</x:f>
        <x:v>920934.55197623</x:v>
      </x:c>
      <x:c r="E87" s="16" t="n">
        <x:f>MAX(0,D87*(1+EXP((LN(1+Assumptions!$C$60)-0.5*Assumptions!$C$61^2)+Assumptions!$C$61*((RAND()+RAND()+RAND()+RAND()+RAND()+RAND()+RAND()+RAND()+RAND()+RAND()+RAND()+RAND())-6))-1)+Liquidity_30Y!F13)</x:f>
        <x:v>788967.8204833488</x:v>
      </x:c>
      <x:c r="F87" s="16" t="n">
        <x:f>MAX(0,E87*(1+EXP((LN(1+Assumptions!$C$60)-0.5*Assumptions!$C$61^2)+Assumptions!$C$61*((RAND()+RAND()+RAND()+RAND()+RAND()+RAND()+RAND()+RAND()+RAND()+RAND()+RAND()+RAND())-6))-1)+Liquidity_30Y!G13)</x:f>
        <x:v>1022338.2572463597</x:v>
      </x:c>
      <x:c r="G87" s="16" t="n">
        <x:f>MAX(0,F87*(1+EXP((LN(1+Assumptions!$C$60)-0.5*Assumptions!$C$61^2)+Assumptions!$C$61*((RAND()+RAND()+RAND()+RAND()+RAND()+RAND()+RAND()+RAND()+RAND()+RAND()+RAND()+RAND())-6))-1)+Liquidity_30Y!H13)</x:f>
        <x:v>1451453.9133475886</x:v>
      </x:c>
      <x:c r="H87" s="16" t="n">
        <x:f>MAX(0,G87*(1+EXP((LN(1+Assumptions!$C$60)-0.5*Assumptions!$C$61^2)+Assumptions!$C$61*((RAND()+RAND()+RAND()+RAND()+RAND()+RAND()+RAND()+RAND()+RAND()+RAND()+RAND()+RAND())-6))-1)+Liquidity_30Y!I13)</x:f>
        <x:v>1921497.2856240536</x:v>
      </x:c>
      <x:c r="I87" s="16" t="n">
        <x:f>MAX(0,H87*(1+EXP((LN(1+Assumptions!$C$60)-0.5*Assumptions!$C$61^2)+Assumptions!$C$61*((RAND()+RAND()+RAND()+RAND()+RAND()+RAND()+RAND()+RAND()+RAND()+RAND()+RAND()+RAND())-6))-1)+Liquidity_30Y!J13)</x:f>
        <x:v>1718634.8348468444</x:v>
      </x:c>
      <x:c r="J87" s="16" t="n">
        <x:f>MAX(0,I87*(1+EXP((LN(1+Assumptions!$C$60)-0.5*Assumptions!$C$61^2)+Assumptions!$C$61*((RAND()+RAND()+RAND()+RAND()+RAND()+RAND()+RAND()+RAND()+RAND()+RAND()+RAND()+RAND())-6))-1)+Liquidity_30Y!K13)</x:f>
        <x:v>1703700.0116678388</x:v>
      </x:c>
      <x:c r="K87" s="16" t="n">
        <x:f>MAX(0,J87*(1+EXP((LN(1+Assumptions!$C$60)-0.5*Assumptions!$C$61^2)+Assumptions!$C$61*((RAND()+RAND()+RAND()+RAND()+RAND()+RAND()+RAND()+RAND()+RAND()+RAND()+RAND()+RAND())-6))-1)+Liquidity_30Y!L13)</x:f>
        <x:v>1842608.9960307116</x:v>
      </x:c>
      <x:c r="L87" s="16" t="n">
        <x:f>MAX(0,K87*(1+EXP((LN(1+Assumptions!$C$60)-0.5*Assumptions!$C$61^2)+Assumptions!$C$61*((RAND()+RAND()+RAND()+RAND()+RAND()+RAND()+RAND()+RAND()+RAND()+RAND()+RAND()+RAND())-6))-1)+Liquidity_30Y!M13)</x:f>
        <x:v>1803702.0269626025</x:v>
      </x:c>
      <x:c r="M87" s="16" t="n">
        <x:f>MAX(0,L87*(1+EXP((LN(1+Assumptions!$C$60)-0.5*Assumptions!$C$61^2)+Assumptions!$C$61*((RAND()+RAND()+RAND()+RAND()+RAND()+RAND()+RAND()+RAND()+RAND()+RAND()+RAND()+RAND())-6))-1)+Liquidity_30Y!N13)</x:f>
        <x:v>1435808.9768165373</x:v>
      </x:c>
      <x:c r="N87" s="16" t="n">
        <x:f>MAX(0,M87*(1+EXP((LN(1+Assumptions!$C$60)-0.5*Assumptions!$C$61^2)+Assumptions!$C$61*((RAND()+RAND()+RAND()+RAND()+RAND()+RAND()+RAND()+RAND()+RAND()+RAND()+RAND()+RAND())-6))-1)+Liquidity_30Y!O13)</x:f>
        <x:v>2261672.866991706</x:v>
      </x:c>
      <x:c r="O87" s="16" t="n">
        <x:f>MAX(0,N87*(1+EXP((LN(1+Assumptions!$C$60)-0.5*Assumptions!$C$61^2)+Assumptions!$C$61*((RAND()+RAND()+RAND()+RAND()+RAND()+RAND()+RAND()+RAND()+RAND()+RAND()+RAND()+RAND())-6))-1)+Liquidity_30Y!P13)</x:f>
        <x:v>3079793.0322209573</x:v>
      </x:c>
      <x:c r="P87" s="16" t="n">
        <x:f>MAX(0,O87*(1+EXP((LN(1+Assumptions!$C$60)-0.5*Assumptions!$C$61^2)+Assumptions!$C$61*((RAND()+RAND()+RAND()+RAND()+RAND()+RAND()+RAND()+RAND()+RAND()+RAND()+RAND()+RAND())-6))-1)+Liquidity_30Y!Q13)</x:f>
        <x:v>3358159.5583338197</x:v>
      </x:c>
      <x:c r="Q87" s="16" t="n">
        <x:f>MAX(0,P87*(1+EXP((LN(1+Assumptions!$C$60)-0.5*Assumptions!$C$61^2)+Assumptions!$C$61*((RAND()+RAND()+RAND()+RAND()+RAND()+RAND()+RAND()+RAND()+RAND()+RAND()+RAND()+RAND())-6))-1)+Liquidity_30Y!R13)</x:f>
        <x:v>2947837.961041211</x:v>
      </x:c>
      <x:c r="R87" s="16" t="n">
        <x:f>MAX(0,Q87*(1+EXP((LN(1+Assumptions!$C$60)-0.5*Assumptions!$C$61^2)+Assumptions!$C$61*((RAND()+RAND()+RAND()+RAND()+RAND()+RAND()+RAND()+RAND()+RAND()+RAND()+RAND()+RAND())-6))-1)+Liquidity_30Y!S13)</x:f>
        <x:v>2363204.3250597967</x:v>
      </x:c>
      <x:c r="S87" s="16" t="n">
        <x:f>MAX(0,R87*(1+EXP((LN(1+Assumptions!$C$60)-0.5*Assumptions!$C$61^2)+Assumptions!$C$61*((RAND()+RAND()+RAND()+RAND()+RAND()+RAND()+RAND()+RAND()+RAND()+RAND()+RAND()+RAND())-6))-1)+Liquidity_30Y!T13)</x:f>
        <x:v>2413061.4370653424</x:v>
      </x:c>
      <x:c r="T87" s="16" t="n">
        <x:f>MAX(0,S87*(1+EXP((LN(1+Assumptions!$C$60)-0.5*Assumptions!$C$61^2)+Assumptions!$C$61*((RAND()+RAND()+RAND()+RAND()+RAND()+RAND()+RAND()+RAND()+RAND()+RAND()+RAND()+RAND())-6))-1)+Liquidity_30Y!U13)</x:f>
        <x:v>2332267.2205509734</x:v>
      </x:c>
      <x:c r="U87" s="16" t="n">
        <x:f>MAX(0,T87*(1+EXP((LN(1+Assumptions!$C$60)-0.5*Assumptions!$C$61^2)+Assumptions!$C$61*((RAND()+RAND()+RAND()+RAND()+RAND()+RAND()+RAND()+RAND()+RAND()+RAND()+RAND()+RAND())-6))-1)+Liquidity_30Y!V13)</x:f>
        <x:v>2316484.9413170204</x:v>
      </x:c>
      <x:c r="V87" s="16" t="n">
        <x:f>MAX(0,U87*(1+EXP((LN(1+Assumptions!$C$60)-0.5*Assumptions!$C$61^2)+Assumptions!$C$61*((RAND()+RAND()+RAND()+RAND()+RAND()+RAND()+RAND()+RAND()+RAND()+RAND()+RAND()+RAND())-6))-1)+Liquidity_30Y!W13)</x:f>
        <x:v>2530319.653539392</x:v>
      </x:c>
      <x:c r="W87" s="16" t="n">
        <x:f>MAX(0,V87*(1+EXP((LN(1+Assumptions!$C$60)-0.5*Assumptions!$C$61^2)+Assumptions!$C$61*((RAND()+RAND()+RAND()+RAND()+RAND()+RAND()+RAND()+RAND()+RAND()+RAND()+RAND()+RAND())-6))-1)+Liquidity_30Y!X13)</x:f>
        <x:v>1989151.9963581434</x:v>
      </x:c>
      <x:c r="X87" s="16" t="n">
        <x:f>MAX(0,W87*(1+EXP((LN(1+Assumptions!$C$60)-0.5*Assumptions!$C$61^2)+Assumptions!$C$61*((RAND()+RAND()+RAND()+RAND()+RAND()+RAND()+RAND()+RAND()+RAND()+RAND()+RAND()+RAND())-6))-1)+Liquidity_30Y!Y13)</x:f>
        <x:v>2129165.9100743653</x:v>
      </x:c>
      <x:c r="Y87" s="16" t="n">
        <x:f>MAX(0,X87*(1+EXP((LN(1+Assumptions!$C$60)-0.5*Assumptions!$C$61^2)+Assumptions!$C$61*((RAND()+RAND()+RAND()+RAND()+RAND()+RAND()+RAND()+RAND()+RAND()+RAND()+RAND()+RAND())-6))-1)+Liquidity_30Y!Z13)</x:f>
        <x:v>2334228.0971327215</x:v>
      </x:c>
      <x:c r="Z87" s="16" t="n">
        <x:f>MAX(0,Y87*(1+EXP((LN(1+Assumptions!$C$60)-0.5*Assumptions!$C$61^2)+Assumptions!$C$61*((RAND()+RAND()+RAND()+RAND()+RAND()+RAND()+RAND()+RAND()+RAND()+RAND()+RAND()+RAND())-6))-1)+Liquidity_30Y!AA13)</x:f>
        <x:v>2169237.4390425356</x:v>
      </x:c>
      <x:c r="AA87" s="16" t="n">
        <x:f>MAX(0,Z87*(1+EXP((LN(1+Assumptions!$C$60)-0.5*Assumptions!$C$61^2)+Assumptions!$C$61*((RAND()+RAND()+RAND()+RAND()+RAND()+RAND()+RAND()+RAND()+RAND()+RAND()+RAND()+RAND())-6))-1)+Liquidity_30Y!AB13)</x:f>
        <x:v>2030307.5162707055</x:v>
      </x:c>
      <x:c r="AB87" s="16" t="n">
        <x:f>MAX(0,AA87*(1+EXP((LN(1+Assumptions!$C$60)-0.5*Assumptions!$C$61^2)+Assumptions!$C$61*((RAND()+RAND()+RAND()+RAND()+RAND()+RAND()+RAND()+RAND()+RAND()+RAND()+RAND()+RAND())-6))-1)+Liquidity_30Y!AC13)</x:f>
        <x:v>3021880.301941275</x:v>
      </x:c>
      <x:c r="AC87" s="16" t="n">
        <x:f>MAX(0,AB87*(1+EXP((LN(1+Assumptions!$C$60)-0.5*Assumptions!$C$61^2)+Assumptions!$C$61*((RAND()+RAND()+RAND()+RAND()+RAND()+RAND()+RAND()+RAND()+RAND()+RAND()+RAND()+RAND())-6))-1)+Liquidity_30Y!AD13)</x:f>
        <x:v>3210919.6489328826</x:v>
      </x:c>
      <x:c r="AD87" s="16" t="n">
        <x:f>MAX(0,AC87*(1+EXP((LN(1+Assumptions!$C$60)-0.5*Assumptions!$C$61^2)+Assumptions!$C$61*((RAND()+RAND()+RAND()+RAND()+RAND()+RAND()+RAND()+RAND()+RAND()+RAND()+RAND()+RAND())-6))-1)+Liquidity_30Y!AE13)</x:f>
        <x:v>3990234.5762567366</x:v>
      </x:c>
      <x:c r="AE87" s="16" t="n">
        <x:f>MAX(0,AD87*(1+EXP((LN(1+Assumptions!$C$60)-0.5*Assumptions!$C$61^2)+Assumptions!$C$61*((RAND()+RAND()+RAND()+RAND()+RAND()+RAND()+RAND()+RAND()+RAND()+RAND()+RAND()+RAND())-6))-1)+Liquidity_30Y!AF13)</x:f>
        <x:v>3731278.975853236</x:v>
      </x:c>
      <x:c r="AF87" s="16" t="n">
        <x:f>MAX(0,AE87*(1+EXP((LN(1+Assumptions!$C$60)-0.5*Assumptions!$C$61^2)+Assumptions!$C$61*((RAND()+RAND()+RAND()+RAND()+RAND()+RAND()+RAND()+RAND()+RAND()+RAND()+RAND()+RAND())-6))-1)+Liquidity_30Y!AG13)</x:f>
        <x:v>4540025.377933091</x:v>
      </x:c>
    </x:row>
    <x:row r="88">
      <x:c r="A88" s="39">
        <x:v>84</x:v>
      </x:c>
      <x:c r="B88" s="16" t="n">
        <x:f>Liquidity_30Y!C14</x:f>
        <x:v>1029031.25</x:v>
      </x:c>
      <x:c r="C88" s="16" t="n">
        <x:f>MAX(0,B88*(1+EXP((LN(1+Assumptions!$C$60)-0.5*Assumptions!$C$61^2)+Assumptions!$C$61*((RAND()+RAND()+RAND()+RAND()+RAND()+RAND()+RAND()+RAND()+RAND()+RAND()+RAND()+RAND())-6))-1)+Liquidity_30Y!D13)</x:f>
        <x:v>1095690.9963746676</x:v>
      </x:c>
      <x:c r="D88" s="16" t="n">
        <x:f>MAX(0,C88*(1+EXP((LN(1+Assumptions!$C$60)-0.5*Assumptions!$C$61^2)+Assumptions!$C$61*((RAND()+RAND()+RAND()+RAND()+RAND()+RAND()+RAND()+RAND()+RAND()+RAND()+RAND()+RAND())-6))-1)+Liquidity_30Y!E13)</x:f>
        <x:v>1628502.1280963265</x:v>
      </x:c>
      <x:c r="E88" s="16" t="n">
        <x:f>MAX(0,D88*(1+EXP((LN(1+Assumptions!$C$60)-0.5*Assumptions!$C$61^2)+Assumptions!$C$61*((RAND()+RAND()+RAND()+RAND()+RAND()+RAND()+RAND()+RAND()+RAND()+RAND()+RAND()+RAND())-6))-1)+Liquidity_30Y!F13)</x:f>
        <x:v>1576082.3731926514</x:v>
      </x:c>
      <x:c r="F88" s="16" t="n">
        <x:f>MAX(0,E88*(1+EXP((LN(1+Assumptions!$C$60)-0.5*Assumptions!$C$61^2)+Assumptions!$C$61*((RAND()+RAND()+RAND()+RAND()+RAND()+RAND()+RAND()+RAND()+RAND()+RAND()+RAND()+RAND())-6))-1)+Liquidity_30Y!G13)</x:f>
        <x:v>1750545.8478944101</x:v>
      </x:c>
      <x:c r="G88" s="16" t="n">
        <x:f>MAX(0,F88*(1+EXP((LN(1+Assumptions!$C$60)-0.5*Assumptions!$C$61^2)+Assumptions!$C$61*((RAND()+RAND()+RAND()+RAND()+RAND()+RAND()+RAND()+RAND()+RAND()+RAND()+RAND()+RAND())-6))-1)+Liquidity_30Y!H13)</x:f>
        <x:v>2248374.085386746</x:v>
      </x:c>
      <x:c r="H88" s="16" t="n">
        <x:f>MAX(0,G88*(1+EXP((LN(1+Assumptions!$C$60)-0.5*Assumptions!$C$61^2)+Assumptions!$C$61*((RAND()+RAND()+RAND()+RAND()+RAND()+RAND()+RAND()+RAND()+RAND()+RAND()+RAND()+RAND())-6))-1)+Liquidity_30Y!I13)</x:f>
        <x:v>2836895.4188618017</x:v>
      </x:c>
      <x:c r="I88" s="16" t="n">
        <x:f>MAX(0,H88*(1+EXP((LN(1+Assumptions!$C$60)-0.5*Assumptions!$C$61^2)+Assumptions!$C$61*((RAND()+RAND()+RAND()+RAND()+RAND()+RAND()+RAND()+RAND()+RAND()+RAND()+RAND()+RAND())-6))-1)+Liquidity_30Y!J13)</x:f>
        <x:v>3017936.1756364107</x:v>
      </x:c>
      <x:c r="J88" s="16" t="n">
        <x:f>MAX(0,I88*(1+EXP((LN(1+Assumptions!$C$60)-0.5*Assumptions!$C$61^2)+Assumptions!$C$61*((RAND()+RAND()+RAND()+RAND()+RAND()+RAND()+RAND()+RAND()+RAND()+RAND()+RAND()+RAND())-6))-1)+Liquidity_30Y!K13)</x:f>
        <x:v>3748770.774972647</x:v>
      </x:c>
      <x:c r="K88" s="16" t="n">
        <x:f>MAX(0,J88*(1+EXP((LN(1+Assumptions!$C$60)-0.5*Assumptions!$C$61^2)+Assumptions!$C$61*((RAND()+RAND()+RAND()+RAND()+RAND()+RAND()+RAND()+RAND()+RAND()+RAND()+RAND()+RAND())-6))-1)+Liquidity_30Y!L13)</x:f>
        <x:v>3885281.615320849</x:v>
      </x:c>
      <x:c r="L88" s="16" t="n">
        <x:f>MAX(0,K88*(1+EXP((LN(1+Assumptions!$C$60)-0.5*Assumptions!$C$61^2)+Assumptions!$C$61*((RAND()+RAND()+RAND()+RAND()+RAND()+RAND()+RAND()+RAND()+RAND()+RAND()+RAND()+RAND())-6))-1)+Liquidity_30Y!M13)</x:f>
        <x:v>6193587.878385812</x:v>
      </x:c>
      <x:c r="M88" s="16" t="n">
        <x:f>MAX(0,L88*(1+EXP((LN(1+Assumptions!$C$60)-0.5*Assumptions!$C$61^2)+Assumptions!$C$61*((RAND()+RAND()+RAND()+RAND()+RAND()+RAND()+RAND()+RAND()+RAND()+RAND()+RAND()+RAND())-6))-1)+Liquidity_30Y!N13)</x:f>
        <x:v>6443697.792404318</x:v>
      </x:c>
      <x:c r="N88" s="16" t="n">
        <x:f>MAX(0,M88*(1+EXP((LN(1+Assumptions!$C$60)-0.5*Assumptions!$C$61^2)+Assumptions!$C$61*((RAND()+RAND()+RAND()+RAND()+RAND()+RAND()+RAND()+RAND()+RAND()+RAND()+RAND()+RAND())-6))-1)+Liquidity_30Y!O13)</x:f>
        <x:v>6906317.40482831</x:v>
      </x:c>
      <x:c r="O88" s="16" t="n">
        <x:f>MAX(0,N88*(1+EXP((LN(1+Assumptions!$C$60)-0.5*Assumptions!$C$61^2)+Assumptions!$C$61*((RAND()+RAND()+RAND()+RAND()+RAND()+RAND()+RAND()+RAND()+RAND()+RAND()+RAND()+RAND())-6))-1)+Liquidity_30Y!P13)</x:f>
        <x:v>7923882.546805926</x:v>
      </x:c>
      <x:c r="P88" s="16" t="n">
        <x:f>MAX(0,O88*(1+EXP((LN(1+Assumptions!$C$60)-0.5*Assumptions!$C$61^2)+Assumptions!$C$61*((RAND()+RAND()+RAND()+RAND()+RAND()+RAND()+RAND()+RAND()+RAND()+RAND()+RAND()+RAND())-6))-1)+Liquidity_30Y!Q13)</x:f>
        <x:v>5945207.497051793</x:v>
      </x:c>
      <x:c r="Q88" s="16" t="n">
        <x:f>MAX(0,P88*(1+EXP((LN(1+Assumptions!$C$60)-0.5*Assumptions!$C$61^2)+Assumptions!$C$61*((RAND()+RAND()+RAND()+RAND()+RAND()+RAND()+RAND()+RAND()+RAND()+RAND()+RAND()+RAND())-6))-1)+Liquidity_30Y!R13)</x:f>
        <x:v>5553791.303889356</x:v>
      </x:c>
      <x:c r="R88" s="16" t="n">
        <x:f>MAX(0,Q88*(1+EXP((LN(1+Assumptions!$C$60)-0.5*Assumptions!$C$61^2)+Assumptions!$C$61*((RAND()+RAND()+RAND()+RAND()+RAND()+RAND()+RAND()+RAND()+RAND()+RAND()+RAND()+RAND())-6))-1)+Liquidity_30Y!S13)</x:f>
        <x:v>6254230.644275208</x:v>
      </x:c>
      <x:c r="S88" s="16" t="n">
        <x:f>MAX(0,R88*(1+EXP((LN(1+Assumptions!$C$60)-0.5*Assumptions!$C$61^2)+Assumptions!$C$61*((RAND()+RAND()+RAND()+RAND()+RAND()+RAND()+RAND()+RAND()+RAND()+RAND()+RAND()+RAND())-6))-1)+Liquidity_30Y!T13)</x:f>
        <x:v>6835528.976423146</x:v>
      </x:c>
      <x:c r="T88" s="16" t="n">
        <x:f>MAX(0,S88*(1+EXP((LN(1+Assumptions!$C$60)-0.5*Assumptions!$C$61^2)+Assumptions!$C$61*((RAND()+RAND()+RAND()+RAND()+RAND()+RAND()+RAND()+RAND()+RAND()+RAND()+RAND()+RAND())-6))-1)+Liquidity_30Y!U13)</x:f>
        <x:v>8769968.383439766</x:v>
      </x:c>
      <x:c r="U88" s="16" t="n">
        <x:f>MAX(0,T88*(1+EXP((LN(1+Assumptions!$C$60)-0.5*Assumptions!$C$61^2)+Assumptions!$C$61*((RAND()+RAND()+RAND()+RAND()+RAND()+RAND()+RAND()+RAND()+RAND()+RAND()+RAND()+RAND())-6))-1)+Liquidity_30Y!V13)</x:f>
        <x:v>8080521.191776664</x:v>
      </x:c>
      <x:c r="V88" s="16" t="n">
        <x:f>MAX(0,U88*(1+EXP((LN(1+Assumptions!$C$60)-0.5*Assumptions!$C$61^2)+Assumptions!$C$61*((RAND()+RAND()+RAND()+RAND()+RAND()+RAND()+RAND()+RAND()+RAND()+RAND()+RAND()+RAND())-6))-1)+Liquidity_30Y!W13)</x:f>
        <x:v>9455617.638117274</x:v>
      </x:c>
      <x:c r="W88" s="16" t="n">
        <x:f>MAX(0,V88*(1+EXP((LN(1+Assumptions!$C$60)-0.5*Assumptions!$C$61^2)+Assumptions!$C$61*((RAND()+RAND()+RAND()+RAND()+RAND()+RAND()+RAND()+RAND()+RAND()+RAND()+RAND()+RAND())-6))-1)+Liquidity_30Y!X13)</x:f>
        <x:v>11251262.056694755</x:v>
      </x:c>
      <x:c r="X88" s="16" t="n">
        <x:f>MAX(0,W88*(1+EXP((LN(1+Assumptions!$C$60)-0.5*Assumptions!$C$61^2)+Assumptions!$C$61*((RAND()+RAND()+RAND()+RAND()+RAND()+RAND()+RAND()+RAND()+RAND()+RAND()+RAND()+RAND())-6))-1)+Liquidity_30Y!Y13)</x:f>
        <x:v>9941250.525166601</x:v>
      </x:c>
      <x:c r="Y88" s="16" t="n">
        <x:f>MAX(0,X88*(1+EXP((LN(1+Assumptions!$C$60)-0.5*Assumptions!$C$61^2)+Assumptions!$C$61*((RAND()+RAND()+RAND()+RAND()+RAND()+RAND()+RAND()+RAND()+RAND()+RAND()+RAND()+RAND())-6))-1)+Liquidity_30Y!Z13)</x:f>
        <x:v>9964782.852927819</x:v>
      </x:c>
      <x:c r="Z88" s="16" t="n">
        <x:f>MAX(0,Y88*(1+EXP((LN(1+Assumptions!$C$60)-0.5*Assumptions!$C$61^2)+Assumptions!$C$61*((RAND()+RAND()+RAND()+RAND()+RAND()+RAND()+RAND()+RAND()+RAND()+RAND()+RAND()+RAND())-6))-1)+Liquidity_30Y!AA13)</x:f>
        <x:v>10046791.721978419</x:v>
      </x:c>
      <x:c r="AA88" s="16" t="n">
        <x:f>MAX(0,Z88*(1+EXP((LN(1+Assumptions!$C$60)-0.5*Assumptions!$C$61^2)+Assumptions!$C$61*((RAND()+RAND()+RAND()+RAND()+RAND()+RAND()+RAND()+RAND()+RAND()+RAND()+RAND()+RAND())-6))-1)+Liquidity_30Y!AB13)</x:f>
        <x:v>9341488.647388274</x:v>
      </x:c>
      <x:c r="AB88" s="16" t="n">
        <x:f>MAX(0,AA88*(1+EXP((LN(1+Assumptions!$C$60)-0.5*Assumptions!$C$61^2)+Assumptions!$C$61*((RAND()+RAND()+RAND()+RAND()+RAND()+RAND()+RAND()+RAND()+RAND()+RAND()+RAND()+RAND())-6))-1)+Liquidity_30Y!AC13)</x:f>
        <x:v>10008013.693449514</x:v>
      </x:c>
      <x:c r="AC88" s="16" t="n">
        <x:f>MAX(0,AB88*(1+EXP((LN(1+Assumptions!$C$60)-0.5*Assumptions!$C$61^2)+Assumptions!$C$61*((RAND()+RAND()+RAND()+RAND()+RAND()+RAND()+RAND()+RAND()+RAND()+RAND()+RAND()+RAND())-6))-1)+Liquidity_30Y!AD13)</x:f>
        <x:v>11004721.441145293</x:v>
      </x:c>
      <x:c r="AD88" s="16" t="n">
        <x:f>MAX(0,AC88*(1+EXP((LN(1+Assumptions!$C$60)-0.5*Assumptions!$C$61^2)+Assumptions!$C$61*((RAND()+RAND()+RAND()+RAND()+RAND()+RAND()+RAND()+RAND()+RAND()+RAND()+RAND()+RAND())-6))-1)+Liquidity_30Y!AE13)</x:f>
        <x:v>12783556.909612224</x:v>
      </x:c>
      <x:c r="AE88" s="16" t="n">
        <x:f>MAX(0,AD88*(1+EXP((LN(1+Assumptions!$C$60)-0.5*Assumptions!$C$61^2)+Assumptions!$C$61*((RAND()+RAND()+RAND()+RAND()+RAND()+RAND()+RAND()+RAND()+RAND()+RAND()+RAND()+RAND())-6))-1)+Liquidity_30Y!AF13)</x:f>
        <x:v>11901558.524283886</x:v>
      </x:c>
      <x:c r="AF88" s="16" t="n">
        <x:f>MAX(0,AE88*(1+EXP((LN(1+Assumptions!$C$60)-0.5*Assumptions!$C$61^2)+Assumptions!$C$61*((RAND()+RAND()+RAND()+RAND()+RAND()+RAND()+RAND()+RAND()+RAND()+RAND()+RAND()+RAND())-6))-1)+Liquidity_30Y!AG13)</x:f>
        <x:v>11869764.881809402</x:v>
      </x:c>
    </x:row>
    <x:row r="89">
      <x:c r="A89" s="39">
        <x:v>85</x:v>
      </x:c>
      <x:c r="B89" s="16" t="n">
        <x:f>Liquidity_30Y!C14</x:f>
        <x:v>1029031.25</x:v>
      </x:c>
      <x:c r="C89" s="16" t="n">
        <x:f>MAX(0,B89*(1+EXP((LN(1+Assumptions!$C$60)-0.5*Assumptions!$C$61^2)+Assumptions!$C$61*((RAND()+RAND()+RAND()+RAND()+RAND()+RAND()+RAND()+RAND()+RAND()+RAND()+RAND()+RAND())-6))-1)+Liquidity_30Y!D13)</x:f>
        <x:v>1297060.055457606</x:v>
      </x:c>
      <x:c r="D89" s="16" t="n">
        <x:f>MAX(0,C89*(1+EXP((LN(1+Assumptions!$C$60)-0.5*Assumptions!$C$61^2)+Assumptions!$C$61*((RAND()+RAND()+RAND()+RAND()+RAND()+RAND()+RAND()+RAND()+RAND()+RAND()+RAND()+RAND())-6))-1)+Liquidity_30Y!E13)</x:f>
        <x:v>1395390.813159914</x:v>
      </x:c>
      <x:c r="E89" s="16" t="n">
        <x:f>MAX(0,D89*(1+EXP((LN(1+Assumptions!$C$60)-0.5*Assumptions!$C$61^2)+Assumptions!$C$61*((RAND()+RAND()+RAND()+RAND()+RAND()+RAND()+RAND()+RAND()+RAND()+RAND()+RAND()+RAND())-6))-1)+Liquidity_30Y!F13)</x:f>
        <x:v>1602881.2583914516</x:v>
      </x:c>
      <x:c r="F89" s="16" t="n">
        <x:f>MAX(0,E89*(1+EXP((LN(1+Assumptions!$C$60)-0.5*Assumptions!$C$61^2)+Assumptions!$C$61*((RAND()+RAND()+RAND()+RAND()+RAND()+RAND()+RAND()+RAND()+RAND()+RAND()+RAND()+RAND())-6))-1)+Liquidity_30Y!G13)</x:f>
        <x:v>1522840.089750861</x:v>
      </x:c>
      <x:c r="G89" s="16" t="n">
        <x:f>MAX(0,F89*(1+EXP((LN(1+Assumptions!$C$60)-0.5*Assumptions!$C$61^2)+Assumptions!$C$61*((RAND()+RAND()+RAND()+RAND()+RAND()+RAND()+RAND()+RAND()+RAND()+RAND()+RAND()+RAND())-6))-1)+Liquidity_30Y!H13)</x:f>
        <x:v>1377124.337620418</x:v>
      </x:c>
      <x:c r="H89" s="16" t="n">
        <x:f>MAX(0,G89*(1+EXP((LN(1+Assumptions!$C$60)-0.5*Assumptions!$C$61^2)+Assumptions!$C$61*((RAND()+RAND()+RAND()+RAND()+RAND()+RAND()+RAND()+RAND()+RAND()+RAND()+RAND()+RAND())-6))-1)+Liquidity_30Y!I13)</x:f>
        <x:v>1224292.1220135088</x:v>
      </x:c>
      <x:c r="I89" s="16" t="n">
        <x:f>MAX(0,H89*(1+EXP((LN(1+Assumptions!$C$60)-0.5*Assumptions!$C$61^2)+Assumptions!$C$61*((RAND()+RAND()+RAND()+RAND()+RAND()+RAND()+RAND()+RAND()+RAND()+RAND()+RAND()+RAND())-6))-1)+Liquidity_30Y!J13)</x:f>
        <x:v>834214.1072860947</x:v>
      </x:c>
      <x:c r="J89" s="16" t="n">
        <x:f>MAX(0,I89*(1+EXP((LN(1+Assumptions!$C$60)-0.5*Assumptions!$C$61^2)+Assumptions!$C$61*((RAND()+RAND()+RAND()+RAND()+RAND()+RAND()+RAND()+RAND()+RAND()+RAND()+RAND()+RAND())-6))-1)+Liquidity_30Y!K13)</x:f>
        <x:v>748778.6832109381</x:v>
      </x:c>
      <x:c r="K89" s="16" t="n">
        <x:f>MAX(0,J89*(1+EXP((LN(1+Assumptions!$C$60)-0.5*Assumptions!$C$61^2)+Assumptions!$C$61*((RAND()+RAND()+RAND()+RAND()+RAND()+RAND()+RAND()+RAND()+RAND()+RAND()+RAND()+RAND())-6))-1)+Liquidity_30Y!L13)</x:f>
        <x:v>942504.7476655418</x:v>
      </x:c>
      <x:c r="L89" s="16" t="n">
        <x:f>MAX(0,K89*(1+EXP((LN(1+Assumptions!$C$60)-0.5*Assumptions!$C$61^2)+Assumptions!$C$61*((RAND()+RAND()+RAND()+RAND()+RAND()+RAND()+RAND()+RAND()+RAND()+RAND()+RAND()+RAND())-6))-1)+Liquidity_30Y!M13)</x:f>
        <x:v>650407.8543680229</x:v>
      </x:c>
      <x:c r="M89" s="16" t="n">
        <x:f>MAX(0,L89*(1+EXP((LN(1+Assumptions!$C$60)-0.5*Assumptions!$C$61^2)+Assumptions!$C$61*((RAND()+RAND()+RAND()+RAND()+RAND()+RAND()+RAND()+RAND()+RAND()+RAND()+RAND()+RAND())-6))-1)+Liquidity_30Y!N13)</x:f>
        <x:v>740225.8852371806</x:v>
      </x:c>
      <x:c r="N89" s="16" t="n">
        <x:f>MAX(0,M89*(1+EXP((LN(1+Assumptions!$C$60)-0.5*Assumptions!$C$61^2)+Assumptions!$C$61*((RAND()+RAND()+RAND()+RAND()+RAND()+RAND()+RAND()+RAND()+RAND()+RAND()+RAND()+RAND())-6))-1)+Liquidity_30Y!O13)</x:f>
        <x:v>571314.8342001308</x:v>
      </x:c>
      <x:c r="O89" s="16" t="n">
        <x:f>MAX(0,N89*(1+EXP((LN(1+Assumptions!$C$60)-0.5*Assumptions!$C$61^2)+Assumptions!$C$61*((RAND()+RAND()+RAND()+RAND()+RAND()+RAND()+RAND()+RAND()+RAND()+RAND()+RAND()+RAND())-6))-1)+Liquidity_30Y!P13)</x:f>
        <x:v>602919.9089781326</x:v>
      </x:c>
      <x:c r="P89" s="16" t="n">
        <x:f>MAX(0,O89*(1+EXP((LN(1+Assumptions!$C$60)-0.5*Assumptions!$C$61^2)+Assumptions!$C$61*((RAND()+RAND()+RAND()+RAND()+RAND()+RAND()+RAND()+RAND()+RAND()+RAND()+RAND()+RAND())-6))-1)+Liquidity_30Y!Q13)</x:f>
        <x:v>585073.711220792</x:v>
      </x:c>
      <x:c r="Q89" s="16" t="n">
        <x:f>MAX(0,P89*(1+EXP((LN(1+Assumptions!$C$60)-0.5*Assumptions!$C$61^2)+Assumptions!$C$61*((RAND()+RAND()+RAND()+RAND()+RAND()+RAND()+RAND()+RAND()+RAND()+RAND()+RAND()+RAND())-6))-1)+Liquidity_30Y!R13)</x:f>
        <x:v>573772.0012353855</x:v>
      </x:c>
      <x:c r="R89" s="16" t="n">
        <x:f>MAX(0,Q89*(1+EXP((LN(1+Assumptions!$C$60)-0.5*Assumptions!$C$61^2)+Assumptions!$C$61*((RAND()+RAND()+RAND()+RAND()+RAND()+RAND()+RAND()+RAND()+RAND()+RAND()+RAND()+RAND())-6))-1)+Liquidity_30Y!S13)</x:f>
        <x:v>876266.7095065156</x:v>
      </x:c>
      <x:c r="S89" s="16" t="n">
        <x:f>MAX(0,R89*(1+EXP((LN(1+Assumptions!$C$60)-0.5*Assumptions!$C$61^2)+Assumptions!$C$61*((RAND()+RAND()+RAND()+RAND()+RAND()+RAND()+RAND()+RAND()+RAND()+RAND()+RAND()+RAND())-6))-1)+Liquidity_30Y!T13)</x:f>
        <x:v>911634.8149612618</x:v>
      </x:c>
      <x:c r="T89" s="16" t="n">
        <x:f>MAX(0,S89*(1+EXP((LN(1+Assumptions!$C$60)-0.5*Assumptions!$C$61^2)+Assumptions!$C$61*((RAND()+RAND()+RAND()+RAND()+RAND()+RAND()+RAND()+RAND()+RAND()+RAND()+RAND()+RAND())-6))-1)+Liquidity_30Y!U13)</x:f>
        <x:v>815453.8884716717</x:v>
      </x:c>
      <x:c r="U89" s="16" t="n">
        <x:f>MAX(0,T89*(1+EXP((LN(1+Assumptions!$C$60)-0.5*Assumptions!$C$61^2)+Assumptions!$C$61*((RAND()+RAND()+RAND()+RAND()+RAND()+RAND()+RAND()+RAND()+RAND()+RAND()+RAND()+RAND())-6))-1)+Liquidity_30Y!V13)</x:f>
        <x:v>872942.0184495876</x:v>
      </x:c>
      <x:c r="V89" s="16" t="n">
        <x:f>MAX(0,U89*(1+EXP((LN(1+Assumptions!$C$60)-0.5*Assumptions!$C$61^2)+Assumptions!$C$61*((RAND()+RAND()+RAND()+RAND()+RAND()+RAND()+RAND()+RAND()+RAND()+RAND()+RAND()+RAND())-6))-1)+Liquidity_30Y!W13)</x:f>
        <x:v>913856.2202419733</x:v>
      </x:c>
      <x:c r="W89" s="16" t="n">
        <x:f>MAX(0,V89*(1+EXP((LN(1+Assumptions!$C$60)-0.5*Assumptions!$C$61^2)+Assumptions!$C$61*((RAND()+RAND()+RAND()+RAND()+RAND()+RAND()+RAND()+RAND()+RAND()+RAND()+RAND()+RAND())-6))-1)+Liquidity_30Y!X13)</x:f>
        <x:v>746507.1757856996</x:v>
      </x:c>
      <x:c r="X89" s="16" t="n">
        <x:f>MAX(0,W89*(1+EXP((LN(1+Assumptions!$C$60)-0.5*Assumptions!$C$61^2)+Assumptions!$C$61*((RAND()+RAND()+RAND()+RAND()+RAND()+RAND()+RAND()+RAND()+RAND()+RAND()+RAND()+RAND())-6))-1)+Liquidity_30Y!Y13)</x:f>
        <x:v>858431.9655952802</x:v>
      </x:c>
      <x:c r="Y89" s="16" t="n">
        <x:f>MAX(0,X89*(1+EXP((LN(1+Assumptions!$C$60)-0.5*Assumptions!$C$61^2)+Assumptions!$C$61*((RAND()+RAND()+RAND()+RAND()+RAND()+RAND()+RAND()+RAND()+RAND()+RAND()+RAND()+RAND())-6))-1)+Liquidity_30Y!Z13)</x:f>
        <x:v>870921.7409786322</x:v>
      </x:c>
      <x:c r="Z89" s="16" t="n">
        <x:f>MAX(0,Y89*(1+EXP((LN(1+Assumptions!$C$60)-0.5*Assumptions!$C$61^2)+Assumptions!$C$61*((RAND()+RAND()+RAND()+RAND()+RAND()+RAND()+RAND()+RAND()+RAND()+RAND()+RAND()+RAND())-6))-1)+Liquidity_30Y!AA13)</x:f>
        <x:v>958320.4060544726</x:v>
      </x:c>
      <x:c r="AA89" s="16" t="n">
        <x:f>MAX(0,Z89*(1+EXP((LN(1+Assumptions!$C$60)-0.5*Assumptions!$C$61^2)+Assumptions!$C$61*((RAND()+RAND()+RAND()+RAND()+RAND()+RAND()+RAND()+RAND()+RAND()+RAND()+RAND()+RAND())-6))-1)+Liquidity_30Y!AB13)</x:f>
        <x:v>1105556.755545703</x:v>
      </x:c>
      <x:c r="AB89" s="16" t="n">
        <x:f>MAX(0,AA89*(1+EXP((LN(1+Assumptions!$C$60)-0.5*Assumptions!$C$61^2)+Assumptions!$C$61*((RAND()+RAND()+RAND()+RAND()+RAND()+RAND()+RAND()+RAND()+RAND()+RAND()+RAND()+RAND())-6))-1)+Liquidity_30Y!AC13)</x:f>
        <x:v>1126530.582149463</x:v>
      </x:c>
      <x:c r="AC89" s="16" t="n">
        <x:f>MAX(0,AB89*(1+EXP((LN(1+Assumptions!$C$60)-0.5*Assumptions!$C$61^2)+Assumptions!$C$61*((RAND()+RAND()+RAND()+RAND()+RAND()+RAND()+RAND()+RAND()+RAND()+RAND()+RAND()+RAND())-6))-1)+Liquidity_30Y!AD13)</x:f>
        <x:v>1082579.5614433351</x:v>
      </x:c>
      <x:c r="AD89" s="16" t="n">
        <x:f>MAX(0,AC89*(1+EXP((LN(1+Assumptions!$C$60)-0.5*Assumptions!$C$61^2)+Assumptions!$C$61*((RAND()+RAND()+RAND()+RAND()+RAND()+RAND()+RAND()+RAND()+RAND()+RAND()+RAND()+RAND())-6))-1)+Liquidity_30Y!AE13)</x:f>
        <x:v>1117964.6560149356</x:v>
      </x:c>
      <x:c r="AE89" s="16" t="n">
        <x:f>MAX(0,AD89*(1+EXP((LN(1+Assumptions!$C$60)-0.5*Assumptions!$C$61^2)+Assumptions!$C$61*((RAND()+RAND()+RAND()+RAND()+RAND()+RAND()+RAND()+RAND()+RAND()+RAND()+RAND()+RAND())-6))-1)+Liquidity_30Y!AF13)</x:f>
        <x:v>1103251.794890586</x:v>
      </x:c>
      <x:c r="AF89" s="16" t="n">
        <x:f>MAX(0,AE89*(1+EXP((LN(1+Assumptions!$C$60)-0.5*Assumptions!$C$61^2)+Assumptions!$C$61*((RAND()+RAND()+RAND()+RAND()+RAND()+RAND()+RAND()+RAND()+RAND()+RAND()+RAND()+RAND())-6))-1)+Liquidity_30Y!AG13)</x:f>
        <x:v>1260136.9815521115</x:v>
      </x:c>
    </x:row>
    <x:row r="90">
      <x:c r="A90" s="39">
        <x:v>86</x:v>
      </x:c>
      <x:c r="B90" s="16" t="n">
        <x:f>Liquidity_30Y!C14</x:f>
        <x:v>1029031.25</x:v>
      </x:c>
      <x:c r="C90" s="16" t="n">
        <x:f>MAX(0,B90*(1+EXP((LN(1+Assumptions!$C$60)-0.5*Assumptions!$C$61^2)+Assumptions!$C$61*((RAND()+RAND()+RAND()+RAND()+RAND()+RAND()+RAND()+RAND()+RAND()+RAND()+RAND()+RAND())-6))-1)+Liquidity_30Y!D13)</x:f>
        <x:v>1153735.1189087234</x:v>
      </x:c>
      <x:c r="D90" s="16" t="n">
        <x:f>MAX(0,C90*(1+EXP((LN(1+Assumptions!$C$60)-0.5*Assumptions!$C$61^2)+Assumptions!$C$61*((RAND()+RAND()+RAND()+RAND()+RAND()+RAND()+RAND()+RAND()+RAND()+RAND()+RAND()+RAND())-6))-1)+Liquidity_30Y!E13)</x:f>
        <x:v>1100360.7126767996</x:v>
      </x:c>
      <x:c r="E90" s="16" t="n">
        <x:f>MAX(0,D90*(1+EXP((LN(1+Assumptions!$C$60)-0.5*Assumptions!$C$61^2)+Assumptions!$C$61*((RAND()+RAND()+RAND()+RAND()+RAND()+RAND()+RAND()+RAND()+RAND()+RAND()+RAND()+RAND())-6))-1)+Liquidity_30Y!F13)</x:f>
        <x:v>1081055.6265317958</x:v>
      </x:c>
      <x:c r="F90" s="16" t="n">
        <x:f>MAX(0,E90*(1+EXP((LN(1+Assumptions!$C$60)-0.5*Assumptions!$C$61^2)+Assumptions!$C$61*((RAND()+RAND()+RAND()+RAND()+RAND()+RAND()+RAND()+RAND()+RAND()+RAND()+RAND()+RAND())-6))-1)+Liquidity_30Y!G13)</x:f>
        <x:v>1567249.926981676</x:v>
      </x:c>
      <x:c r="G90" s="16" t="n">
        <x:f>MAX(0,F90*(1+EXP((LN(1+Assumptions!$C$60)-0.5*Assumptions!$C$61^2)+Assumptions!$C$61*((RAND()+RAND()+RAND()+RAND()+RAND()+RAND()+RAND()+RAND()+RAND()+RAND()+RAND()+RAND())-6))-1)+Liquidity_30Y!H13)</x:f>
        <x:v>1675183.7191534876</x:v>
      </x:c>
      <x:c r="H90" s="16" t="n">
        <x:f>MAX(0,G90*(1+EXP((LN(1+Assumptions!$C$60)-0.5*Assumptions!$C$61^2)+Assumptions!$C$61*((RAND()+RAND()+RAND()+RAND()+RAND()+RAND()+RAND()+RAND()+RAND()+RAND()+RAND()+RAND())-6))-1)+Liquidity_30Y!I13)</x:f>
        <x:v>1782041.691394474</x:v>
      </x:c>
      <x:c r="I90" s="16" t="n">
        <x:f>MAX(0,H90*(1+EXP((LN(1+Assumptions!$C$60)-0.5*Assumptions!$C$61^2)+Assumptions!$C$61*((RAND()+RAND()+RAND()+RAND()+RAND()+RAND()+RAND()+RAND()+RAND()+RAND()+RAND()+RAND())-6))-1)+Liquidity_30Y!J13)</x:f>
        <x:v>1850711.03948219</x:v>
      </x:c>
      <x:c r="J90" s="16" t="n">
        <x:f>MAX(0,I90*(1+EXP((LN(1+Assumptions!$C$60)-0.5*Assumptions!$C$61^2)+Assumptions!$C$61*((RAND()+RAND()+RAND()+RAND()+RAND()+RAND()+RAND()+RAND()+RAND()+RAND()+RAND()+RAND())-6))-1)+Liquidity_30Y!K13)</x:f>
        <x:v>2272600.761062976</x:v>
      </x:c>
      <x:c r="K90" s="16" t="n">
        <x:f>MAX(0,J90*(1+EXP((LN(1+Assumptions!$C$60)-0.5*Assumptions!$C$61^2)+Assumptions!$C$61*((RAND()+RAND()+RAND()+RAND()+RAND()+RAND()+RAND()+RAND()+RAND()+RAND()+RAND()+RAND())-6))-1)+Liquidity_30Y!L13)</x:f>
        <x:v>2414120.1810471304</x:v>
      </x:c>
      <x:c r="L90" s="16" t="n">
        <x:f>MAX(0,K90*(1+EXP((LN(1+Assumptions!$C$60)-0.5*Assumptions!$C$61^2)+Assumptions!$C$61*((RAND()+RAND()+RAND()+RAND()+RAND()+RAND()+RAND()+RAND()+RAND()+RAND()+RAND()+RAND())-6))-1)+Liquidity_30Y!M13)</x:f>
        <x:v>2250559.997919333</x:v>
      </x:c>
      <x:c r="M90" s="16" t="n">
        <x:f>MAX(0,L90*(1+EXP((LN(1+Assumptions!$C$60)-0.5*Assumptions!$C$61^2)+Assumptions!$C$61*((RAND()+RAND()+RAND()+RAND()+RAND()+RAND()+RAND()+RAND()+RAND()+RAND()+RAND()+RAND())-6))-1)+Liquidity_30Y!N13)</x:f>
        <x:v>2686787.7556334324</x:v>
      </x:c>
      <x:c r="N90" s="16" t="n">
        <x:f>MAX(0,M90*(1+EXP((LN(1+Assumptions!$C$60)-0.5*Assumptions!$C$61^2)+Assumptions!$C$61*((RAND()+RAND()+RAND()+RAND()+RAND()+RAND()+RAND()+RAND()+RAND()+RAND()+RAND()+RAND())-6))-1)+Liquidity_30Y!O13)</x:f>
        <x:v>2609876.016299321</x:v>
      </x:c>
      <x:c r="O90" s="16" t="n">
        <x:f>MAX(0,N90*(1+EXP((LN(1+Assumptions!$C$60)-0.5*Assumptions!$C$61^2)+Assumptions!$C$61*((RAND()+RAND()+RAND()+RAND()+RAND()+RAND()+RAND()+RAND()+RAND()+RAND()+RAND()+RAND())-6))-1)+Liquidity_30Y!P13)</x:f>
        <x:v>2526757.979604851</x:v>
      </x:c>
      <x:c r="P90" s="16" t="n">
        <x:f>MAX(0,O90*(1+EXP((LN(1+Assumptions!$C$60)-0.5*Assumptions!$C$61^2)+Assumptions!$C$61*((RAND()+RAND()+RAND()+RAND()+RAND()+RAND()+RAND()+RAND()+RAND()+RAND()+RAND()+RAND())-6))-1)+Liquidity_30Y!Q13)</x:f>
        <x:v>2919932.5292862025</x:v>
      </x:c>
      <x:c r="Q90" s="16" t="n">
        <x:f>MAX(0,P90*(1+EXP((LN(1+Assumptions!$C$60)-0.5*Assumptions!$C$61^2)+Assumptions!$C$61*((RAND()+RAND()+RAND()+RAND()+RAND()+RAND()+RAND()+RAND()+RAND()+RAND()+RAND()+RAND())-6))-1)+Liquidity_30Y!R13)</x:f>
        <x:v>2594383.0725493883</x:v>
      </x:c>
      <x:c r="R90" s="16" t="n">
        <x:f>MAX(0,Q90*(1+EXP((LN(1+Assumptions!$C$60)-0.5*Assumptions!$C$61^2)+Assumptions!$C$61*((RAND()+RAND()+RAND()+RAND()+RAND()+RAND()+RAND()+RAND()+RAND()+RAND()+RAND()+RAND())-6))-1)+Liquidity_30Y!S13)</x:f>
        <x:v>3243020.392593875</x:v>
      </x:c>
      <x:c r="S90" s="16" t="n">
        <x:f>MAX(0,R90*(1+EXP((LN(1+Assumptions!$C$60)-0.5*Assumptions!$C$61^2)+Assumptions!$C$61*((RAND()+RAND()+RAND()+RAND()+RAND()+RAND()+RAND()+RAND()+RAND()+RAND()+RAND()+RAND())-6))-1)+Liquidity_30Y!T13)</x:f>
        <x:v>4028069.2023551133</x:v>
      </x:c>
      <x:c r="T90" s="16" t="n">
        <x:f>MAX(0,S90*(1+EXP((LN(1+Assumptions!$C$60)-0.5*Assumptions!$C$61^2)+Assumptions!$C$61*((RAND()+RAND()+RAND()+RAND()+RAND()+RAND()+RAND()+RAND()+RAND()+RAND()+RAND()+RAND())-6))-1)+Liquidity_30Y!U13)</x:f>
        <x:v>3824685.313652164</x:v>
      </x:c>
      <x:c r="U90" s="16" t="n">
        <x:f>MAX(0,T90*(1+EXP((LN(1+Assumptions!$C$60)-0.5*Assumptions!$C$61^2)+Assumptions!$C$61*((RAND()+RAND()+RAND()+RAND()+RAND()+RAND()+RAND()+RAND()+RAND()+RAND()+RAND()+RAND())-6))-1)+Liquidity_30Y!V13)</x:f>
        <x:v>4882476.250464063</x:v>
      </x:c>
      <x:c r="V90" s="16" t="n">
        <x:f>MAX(0,U90*(1+EXP((LN(1+Assumptions!$C$60)-0.5*Assumptions!$C$61^2)+Assumptions!$C$61*((RAND()+RAND()+RAND()+RAND()+RAND()+RAND()+RAND()+RAND()+RAND()+RAND()+RAND()+RAND())-6))-1)+Liquidity_30Y!W13)</x:f>
        <x:v>5425949.880472709</x:v>
      </x:c>
      <x:c r="W90" s="16" t="n">
        <x:f>MAX(0,V90*(1+EXP((LN(1+Assumptions!$C$60)-0.5*Assumptions!$C$61^2)+Assumptions!$C$61*((RAND()+RAND()+RAND()+RAND()+RAND()+RAND()+RAND()+RAND()+RAND()+RAND()+RAND()+RAND())-6))-1)+Liquidity_30Y!X13)</x:f>
        <x:v>6306004.486256756</x:v>
      </x:c>
      <x:c r="X90" s="16" t="n">
        <x:f>MAX(0,W90*(1+EXP((LN(1+Assumptions!$C$60)-0.5*Assumptions!$C$61^2)+Assumptions!$C$61*((RAND()+RAND()+RAND()+RAND()+RAND()+RAND()+RAND()+RAND()+RAND()+RAND()+RAND()+RAND())-6))-1)+Liquidity_30Y!Y13)</x:f>
        <x:v>5519058.170361925</x:v>
      </x:c>
      <x:c r="Y90" s="16" t="n">
        <x:f>MAX(0,X90*(1+EXP((LN(1+Assumptions!$C$60)-0.5*Assumptions!$C$61^2)+Assumptions!$C$61*((RAND()+RAND()+RAND()+RAND()+RAND()+RAND()+RAND()+RAND()+RAND()+RAND()+RAND()+RAND())-6))-1)+Liquidity_30Y!Z13)</x:f>
        <x:v>7692801.699010932</x:v>
      </x:c>
      <x:c r="Z90" s="16" t="n">
        <x:f>MAX(0,Y90*(1+EXP((LN(1+Assumptions!$C$60)-0.5*Assumptions!$C$61^2)+Assumptions!$C$61*((RAND()+RAND()+RAND()+RAND()+RAND()+RAND()+RAND()+RAND()+RAND()+RAND()+RAND()+RAND())-6))-1)+Liquidity_30Y!AA13)</x:f>
        <x:v>9521293.834048327</x:v>
      </x:c>
      <x:c r="AA90" s="16" t="n">
        <x:f>MAX(0,Z90*(1+EXP((LN(1+Assumptions!$C$60)-0.5*Assumptions!$C$61^2)+Assumptions!$C$61*((RAND()+RAND()+RAND()+RAND()+RAND()+RAND()+RAND()+RAND()+RAND()+RAND()+RAND()+RAND())-6))-1)+Liquidity_30Y!AB13)</x:f>
        <x:v>12069036.113193788</x:v>
      </x:c>
      <x:c r="AB90" s="16" t="n">
        <x:f>MAX(0,AA90*(1+EXP((LN(1+Assumptions!$C$60)-0.5*Assumptions!$C$61^2)+Assumptions!$C$61*((RAND()+RAND()+RAND()+RAND()+RAND()+RAND()+RAND()+RAND()+RAND()+RAND()+RAND()+RAND())-6))-1)+Liquidity_30Y!AC13)</x:f>
        <x:v>13110883.216842607</x:v>
      </x:c>
      <x:c r="AC90" s="16" t="n">
        <x:f>MAX(0,AB90*(1+EXP((LN(1+Assumptions!$C$60)-0.5*Assumptions!$C$61^2)+Assumptions!$C$61*((RAND()+RAND()+RAND()+RAND()+RAND()+RAND()+RAND()+RAND()+RAND()+RAND()+RAND()+RAND())-6))-1)+Liquidity_30Y!AD13)</x:f>
        <x:v>13324689.509570148</x:v>
      </x:c>
      <x:c r="AD90" s="16" t="n">
        <x:f>MAX(0,AC90*(1+EXP((LN(1+Assumptions!$C$60)-0.5*Assumptions!$C$61^2)+Assumptions!$C$61*((RAND()+RAND()+RAND()+RAND()+RAND()+RAND()+RAND()+RAND()+RAND()+RAND()+RAND()+RAND())-6))-1)+Liquidity_30Y!AE13)</x:f>
        <x:v>16013450.95047464</x:v>
      </x:c>
      <x:c r="AE90" s="16" t="n">
        <x:f>MAX(0,AD90*(1+EXP((LN(1+Assumptions!$C$60)-0.5*Assumptions!$C$61^2)+Assumptions!$C$61*((RAND()+RAND()+RAND()+RAND()+RAND()+RAND()+RAND()+RAND()+RAND()+RAND()+RAND()+RAND())-6))-1)+Liquidity_30Y!AF13)</x:f>
        <x:v>16348423.011282003</x:v>
      </x:c>
      <x:c r="AF90" s="16" t="n">
        <x:f>MAX(0,AE90*(1+EXP((LN(1+Assumptions!$C$60)-0.5*Assumptions!$C$61^2)+Assumptions!$C$61*((RAND()+RAND()+RAND()+RAND()+RAND()+RAND()+RAND()+RAND()+RAND()+RAND()+RAND()+RAND())-6))-1)+Liquidity_30Y!AG13)</x:f>
        <x:v>16339747.800387688</x:v>
      </x:c>
    </x:row>
    <x:row r="91">
      <x:c r="A91" s="39">
        <x:v>87</x:v>
      </x:c>
      <x:c r="B91" s="16" t="n">
        <x:f>Liquidity_30Y!C14</x:f>
        <x:v>1029031.25</x:v>
      </x:c>
      <x:c r="C91" s="16" t="n">
        <x:f>MAX(0,B91*(1+EXP((LN(1+Assumptions!$C$60)-0.5*Assumptions!$C$61^2)+Assumptions!$C$61*((RAND()+RAND()+RAND()+RAND()+RAND()+RAND()+RAND()+RAND()+RAND()+RAND()+RAND()+RAND())-6))-1)+Liquidity_30Y!D13)</x:f>
        <x:v>1174968.501803394</x:v>
      </x:c>
      <x:c r="D91" s="16" t="n">
        <x:f>MAX(0,C91*(1+EXP((LN(1+Assumptions!$C$60)-0.5*Assumptions!$C$61^2)+Assumptions!$C$61*((RAND()+RAND()+RAND()+RAND()+RAND()+RAND()+RAND()+RAND()+RAND()+RAND()+RAND()+RAND())-6))-1)+Liquidity_30Y!E13)</x:f>
        <x:v>1010192.7684059278</x:v>
      </x:c>
      <x:c r="E91" s="16" t="n">
        <x:f>MAX(0,D91*(1+EXP((LN(1+Assumptions!$C$60)-0.5*Assumptions!$C$61^2)+Assumptions!$C$61*((RAND()+RAND()+RAND()+RAND()+RAND()+RAND()+RAND()+RAND()+RAND()+RAND()+RAND()+RAND())-6))-1)+Liquidity_30Y!F13)</x:f>
        <x:v>1227951.7916738645</x:v>
      </x:c>
      <x:c r="F91" s="16" t="n">
        <x:f>MAX(0,E91*(1+EXP((LN(1+Assumptions!$C$60)-0.5*Assumptions!$C$61^2)+Assumptions!$C$61*((RAND()+RAND()+RAND()+RAND()+RAND()+RAND()+RAND()+RAND()+RAND()+RAND()+RAND()+RAND())-6))-1)+Liquidity_30Y!G13)</x:f>
        <x:v>1383017.6997809366</x:v>
      </x:c>
      <x:c r="G91" s="16" t="n">
        <x:f>MAX(0,F91*(1+EXP((LN(1+Assumptions!$C$60)-0.5*Assumptions!$C$61^2)+Assumptions!$C$61*((RAND()+RAND()+RAND()+RAND()+RAND()+RAND()+RAND()+RAND()+RAND()+RAND()+RAND()+RAND())-6))-1)+Liquidity_30Y!H13)</x:f>
        <x:v>1756534.6647357966</x:v>
      </x:c>
      <x:c r="H91" s="16" t="n">
        <x:f>MAX(0,G91*(1+EXP((LN(1+Assumptions!$C$60)-0.5*Assumptions!$C$61^2)+Assumptions!$C$61*((RAND()+RAND()+RAND()+RAND()+RAND()+RAND()+RAND()+RAND()+RAND()+RAND()+RAND()+RAND())-6))-1)+Liquidity_30Y!I13)</x:f>
        <x:v>1699239.2200307196</x:v>
      </x:c>
      <x:c r="I91" s="16" t="n">
        <x:f>MAX(0,H91*(1+EXP((LN(1+Assumptions!$C$60)-0.5*Assumptions!$C$61^2)+Assumptions!$C$61*((RAND()+RAND()+RAND()+RAND()+RAND()+RAND()+RAND()+RAND()+RAND()+RAND()+RAND()+RAND())-6))-1)+Liquidity_30Y!J13)</x:f>
        <x:v>2179002.7877928116</x:v>
      </x:c>
      <x:c r="J91" s="16" t="n">
        <x:f>MAX(0,I91*(1+EXP((LN(1+Assumptions!$C$60)-0.5*Assumptions!$C$61^2)+Assumptions!$C$61*((RAND()+RAND()+RAND()+RAND()+RAND()+RAND()+RAND()+RAND()+RAND()+RAND()+RAND()+RAND())-6))-1)+Liquidity_30Y!K13)</x:f>
        <x:v>2369512.064679916</x:v>
      </x:c>
      <x:c r="K91" s="16" t="n">
        <x:f>MAX(0,J91*(1+EXP((LN(1+Assumptions!$C$60)-0.5*Assumptions!$C$61^2)+Assumptions!$C$61*((RAND()+RAND()+RAND()+RAND()+RAND()+RAND()+RAND()+RAND()+RAND()+RAND()+RAND()+RAND())-6))-1)+Liquidity_30Y!L13)</x:f>
        <x:v>2328583.554740336</x:v>
      </x:c>
      <x:c r="L91" s="16" t="n">
        <x:f>MAX(0,K91*(1+EXP((LN(1+Assumptions!$C$60)-0.5*Assumptions!$C$61^2)+Assumptions!$C$61*((RAND()+RAND()+RAND()+RAND()+RAND()+RAND()+RAND()+RAND()+RAND()+RAND()+RAND()+RAND())-6))-1)+Liquidity_30Y!M13)</x:f>
        <x:v>2116150.887732614</x:v>
      </x:c>
      <x:c r="M91" s="16" t="n">
        <x:f>MAX(0,L91*(1+EXP((LN(1+Assumptions!$C$60)-0.5*Assumptions!$C$61^2)+Assumptions!$C$61*((RAND()+RAND()+RAND()+RAND()+RAND()+RAND()+RAND()+RAND()+RAND()+RAND()+RAND()+RAND())-6))-1)+Liquidity_30Y!N13)</x:f>
        <x:v>2369901.5915670376</x:v>
      </x:c>
      <x:c r="N91" s="16" t="n">
        <x:f>MAX(0,M91*(1+EXP((LN(1+Assumptions!$C$60)-0.5*Assumptions!$C$61^2)+Assumptions!$C$61*((RAND()+RAND()+RAND()+RAND()+RAND()+RAND()+RAND()+RAND()+RAND()+RAND()+RAND()+RAND())-6))-1)+Liquidity_30Y!O13)</x:f>
        <x:v>2053094.0602297555</x:v>
      </x:c>
      <x:c r="O91" s="16" t="n">
        <x:f>MAX(0,N91*(1+EXP((LN(1+Assumptions!$C$60)-0.5*Assumptions!$C$61^2)+Assumptions!$C$61*((RAND()+RAND()+RAND()+RAND()+RAND()+RAND()+RAND()+RAND()+RAND()+RAND()+RAND()+RAND())-6))-1)+Liquidity_30Y!P13)</x:f>
        <x:v>2709038.8740836466</x:v>
      </x:c>
      <x:c r="P91" s="16" t="n">
        <x:f>MAX(0,O91*(1+EXP((LN(1+Assumptions!$C$60)-0.5*Assumptions!$C$61^2)+Assumptions!$C$61*((RAND()+RAND()+RAND()+RAND()+RAND()+RAND()+RAND()+RAND()+RAND()+RAND()+RAND()+RAND())-6))-1)+Liquidity_30Y!Q13)</x:f>
        <x:v>4232115.407755262</x:v>
      </x:c>
      <x:c r="Q91" s="16" t="n">
        <x:f>MAX(0,P91*(1+EXP((LN(1+Assumptions!$C$60)-0.5*Assumptions!$C$61^2)+Assumptions!$C$61*((RAND()+RAND()+RAND()+RAND()+RAND()+RAND()+RAND()+RAND()+RAND()+RAND()+RAND()+RAND())-6))-1)+Liquidity_30Y!R13)</x:f>
        <x:v>5634393.662437557</x:v>
      </x:c>
      <x:c r="R91" s="16" t="n">
        <x:f>MAX(0,Q91*(1+EXP((LN(1+Assumptions!$C$60)-0.5*Assumptions!$C$61^2)+Assumptions!$C$61*((RAND()+RAND()+RAND()+RAND()+RAND()+RAND()+RAND()+RAND()+RAND()+RAND()+RAND()+RAND())-6))-1)+Liquidity_30Y!S13)</x:f>
        <x:v>7800875.482241638</x:v>
      </x:c>
      <x:c r="S91" s="16" t="n">
        <x:f>MAX(0,R91*(1+EXP((LN(1+Assumptions!$C$60)-0.5*Assumptions!$C$61^2)+Assumptions!$C$61*((RAND()+RAND()+RAND()+RAND()+RAND()+RAND()+RAND()+RAND()+RAND()+RAND()+RAND()+RAND())-6))-1)+Liquidity_30Y!T13)</x:f>
        <x:v>7230794.280055309</x:v>
      </x:c>
      <x:c r="T91" s="16" t="n">
        <x:f>MAX(0,S91*(1+EXP((LN(1+Assumptions!$C$60)-0.5*Assumptions!$C$61^2)+Assumptions!$C$61*((RAND()+RAND()+RAND()+RAND()+RAND()+RAND()+RAND()+RAND()+RAND()+RAND()+RAND()+RAND())-6))-1)+Liquidity_30Y!U13)</x:f>
        <x:v>10372947.677967</x:v>
      </x:c>
      <x:c r="U91" s="16" t="n">
        <x:f>MAX(0,T91*(1+EXP((LN(1+Assumptions!$C$60)-0.5*Assumptions!$C$61^2)+Assumptions!$C$61*((RAND()+RAND()+RAND()+RAND()+RAND()+RAND()+RAND()+RAND()+RAND()+RAND()+RAND()+RAND())-6))-1)+Liquidity_30Y!V13)</x:f>
        <x:v>10784255.74152501</x:v>
      </x:c>
      <x:c r="V91" s="16" t="n">
        <x:f>MAX(0,U91*(1+EXP((LN(1+Assumptions!$C$60)-0.5*Assumptions!$C$61^2)+Assumptions!$C$61*((RAND()+RAND()+RAND()+RAND()+RAND()+RAND()+RAND()+RAND()+RAND()+RAND()+RAND()+RAND())-6))-1)+Liquidity_30Y!W13)</x:f>
        <x:v>11808585.09718482</x:v>
      </x:c>
      <x:c r="W91" s="16" t="n">
        <x:f>MAX(0,V91*(1+EXP((LN(1+Assumptions!$C$60)-0.5*Assumptions!$C$61^2)+Assumptions!$C$61*((RAND()+RAND()+RAND()+RAND()+RAND()+RAND()+RAND()+RAND()+RAND()+RAND()+RAND()+RAND())-6))-1)+Liquidity_30Y!X13)</x:f>
        <x:v>14097207.33073137</x:v>
      </x:c>
      <x:c r="X91" s="16" t="n">
        <x:f>MAX(0,W91*(1+EXP((LN(1+Assumptions!$C$60)-0.5*Assumptions!$C$61^2)+Assumptions!$C$61*((RAND()+RAND()+RAND()+RAND()+RAND()+RAND()+RAND()+RAND()+RAND()+RAND()+RAND()+RAND())-6))-1)+Liquidity_30Y!Y13)</x:f>
        <x:v>17187546.097901143</x:v>
      </x:c>
      <x:c r="Y91" s="16" t="n">
        <x:f>MAX(0,X91*(1+EXP((LN(1+Assumptions!$C$60)-0.5*Assumptions!$C$61^2)+Assumptions!$C$61*((RAND()+RAND()+RAND()+RAND()+RAND()+RAND()+RAND()+RAND()+RAND()+RAND()+RAND()+RAND())-6))-1)+Liquidity_30Y!Z13)</x:f>
        <x:v>20062885.372760348</x:v>
      </x:c>
      <x:c r="Z91" s="16" t="n">
        <x:f>MAX(0,Y91*(1+EXP((LN(1+Assumptions!$C$60)-0.5*Assumptions!$C$61^2)+Assumptions!$C$61*((RAND()+RAND()+RAND()+RAND()+RAND()+RAND()+RAND()+RAND()+RAND()+RAND()+RAND()+RAND())-6))-1)+Liquidity_30Y!AA13)</x:f>
        <x:v>27531528.857182264</x:v>
      </x:c>
      <x:c r="AA91" s="16" t="n">
        <x:f>MAX(0,Z91*(1+EXP((LN(1+Assumptions!$C$60)-0.5*Assumptions!$C$61^2)+Assumptions!$C$61*((RAND()+RAND()+RAND()+RAND()+RAND()+RAND()+RAND()+RAND()+RAND()+RAND()+RAND()+RAND())-6))-1)+Liquidity_30Y!AB13)</x:f>
        <x:v>28674742.74081276</x:v>
      </x:c>
      <x:c r="AB91" s="16" t="n">
        <x:f>MAX(0,AA91*(1+EXP((LN(1+Assumptions!$C$60)-0.5*Assumptions!$C$61^2)+Assumptions!$C$61*((RAND()+RAND()+RAND()+RAND()+RAND()+RAND()+RAND()+RAND()+RAND()+RAND()+RAND()+RAND())-6))-1)+Liquidity_30Y!AC13)</x:f>
        <x:v>32431163.649310373</x:v>
      </x:c>
      <x:c r="AC91" s="16" t="n">
        <x:f>MAX(0,AB91*(1+EXP((LN(1+Assumptions!$C$60)-0.5*Assumptions!$C$61^2)+Assumptions!$C$61*((RAND()+RAND()+RAND()+RAND()+RAND()+RAND()+RAND()+RAND()+RAND()+RAND()+RAND()+RAND())-6))-1)+Liquidity_30Y!AD13)</x:f>
        <x:v>39848383.57386864</x:v>
      </x:c>
      <x:c r="AD91" s="16" t="n">
        <x:f>MAX(0,AC91*(1+EXP((LN(1+Assumptions!$C$60)-0.5*Assumptions!$C$61^2)+Assumptions!$C$61*((RAND()+RAND()+RAND()+RAND()+RAND()+RAND()+RAND()+RAND()+RAND()+RAND()+RAND()+RAND())-6))-1)+Liquidity_30Y!AE13)</x:f>
        <x:v>34360664.72887511</x:v>
      </x:c>
      <x:c r="AE91" s="16" t="n">
        <x:f>MAX(0,AD91*(1+EXP((LN(1+Assumptions!$C$60)-0.5*Assumptions!$C$61^2)+Assumptions!$C$61*((RAND()+RAND()+RAND()+RAND()+RAND()+RAND()+RAND()+RAND()+RAND()+RAND()+RAND()+RAND())-6))-1)+Liquidity_30Y!AF13)</x:f>
        <x:v>41149387.39273104</x:v>
      </x:c>
      <x:c r="AF91" s="16" t="n">
        <x:f>MAX(0,AE91*(1+EXP((LN(1+Assumptions!$C$60)-0.5*Assumptions!$C$61^2)+Assumptions!$C$61*((RAND()+RAND()+RAND()+RAND()+RAND()+RAND()+RAND()+RAND()+RAND()+RAND()+RAND()+RAND())-6))-1)+Liquidity_30Y!AG13)</x:f>
        <x:v>51878643.36671059</x:v>
      </x:c>
    </x:row>
    <x:row r="92">
      <x:c r="A92" s="39">
        <x:v>88</x:v>
      </x:c>
      <x:c r="B92" s="16" t="n">
        <x:f>Liquidity_30Y!C14</x:f>
        <x:v>1029031.25</x:v>
      </x:c>
      <x:c r="C92" s="16" t="n">
        <x:f>MAX(0,B92*(1+EXP((LN(1+Assumptions!$C$60)-0.5*Assumptions!$C$61^2)+Assumptions!$C$61*((RAND()+RAND()+RAND()+RAND()+RAND()+RAND()+RAND()+RAND()+RAND()+RAND()+RAND()+RAND())-6))-1)+Liquidity_30Y!D13)</x:f>
        <x:v>1111711.9369660835</x:v>
      </x:c>
      <x:c r="D92" s="16" t="n">
        <x:f>MAX(0,C92*(1+EXP((LN(1+Assumptions!$C$60)-0.5*Assumptions!$C$61^2)+Assumptions!$C$61*((RAND()+RAND()+RAND()+RAND()+RAND()+RAND()+RAND()+RAND()+RAND()+RAND()+RAND()+RAND())-6))-1)+Liquidity_30Y!E13)</x:f>
        <x:v>1562842.1202660908</x:v>
      </x:c>
      <x:c r="E92" s="16" t="n">
        <x:f>MAX(0,D92*(1+EXP((LN(1+Assumptions!$C$60)-0.5*Assumptions!$C$61^2)+Assumptions!$C$61*((RAND()+RAND()+RAND()+RAND()+RAND()+RAND()+RAND()+RAND()+RAND()+RAND()+RAND()+RAND())-6))-1)+Liquidity_30Y!F13)</x:f>
        <x:v>1754748.3653597534</x:v>
      </x:c>
      <x:c r="F92" s="16" t="n">
        <x:f>MAX(0,E92*(1+EXP((LN(1+Assumptions!$C$60)-0.5*Assumptions!$C$61^2)+Assumptions!$C$61*((RAND()+RAND()+RAND()+RAND()+RAND()+RAND()+RAND()+RAND()+RAND()+RAND()+RAND()+RAND())-6))-1)+Liquidity_30Y!G13)</x:f>
        <x:v>1768526.1595930147</x:v>
      </x:c>
      <x:c r="G92" s="16" t="n">
        <x:f>MAX(0,F92*(1+EXP((LN(1+Assumptions!$C$60)-0.5*Assumptions!$C$61^2)+Assumptions!$C$61*((RAND()+RAND()+RAND()+RAND()+RAND()+RAND()+RAND()+RAND()+RAND()+RAND()+RAND()+RAND())-6))-1)+Liquidity_30Y!H13)</x:f>
        <x:v>2336348.0429460993</x:v>
      </x:c>
      <x:c r="H92" s="16" t="n">
        <x:f>MAX(0,G92*(1+EXP((LN(1+Assumptions!$C$60)-0.5*Assumptions!$C$61^2)+Assumptions!$C$61*((RAND()+RAND()+RAND()+RAND()+RAND()+RAND()+RAND()+RAND()+RAND()+RAND()+RAND()+RAND())-6))-1)+Liquidity_30Y!I13)</x:f>
        <x:v>2313749.9399558348</x:v>
      </x:c>
      <x:c r="I92" s="16" t="n">
        <x:f>MAX(0,H92*(1+EXP((LN(1+Assumptions!$C$60)-0.5*Assumptions!$C$61^2)+Assumptions!$C$61*((RAND()+RAND()+RAND()+RAND()+RAND()+RAND()+RAND()+RAND()+RAND()+RAND()+RAND()+RAND())-6))-1)+Liquidity_30Y!J13)</x:f>
        <x:v>2684992.530199937</x:v>
      </x:c>
      <x:c r="J92" s="16" t="n">
        <x:f>MAX(0,I92*(1+EXP((LN(1+Assumptions!$C$60)-0.5*Assumptions!$C$61^2)+Assumptions!$C$61*((RAND()+RAND()+RAND()+RAND()+RAND()+RAND()+RAND()+RAND()+RAND()+RAND()+RAND()+RAND())-6))-1)+Liquidity_30Y!K13)</x:f>
        <x:v>4447699.002078605</x:v>
      </x:c>
      <x:c r="K92" s="16" t="n">
        <x:f>MAX(0,J92*(1+EXP((LN(1+Assumptions!$C$60)-0.5*Assumptions!$C$61^2)+Assumptions!$C$61*((RAND()+RAND()+RAND()+RAND()+RAND()+RAND()+RAND()+RAND()+RAND()+RAND()+RAND()+RAND())-6))-1)+Liquidity_30Y!L13)</x:f>
        <x:v>5544384.3715882655</x:v>
      </x:c>
      <x:c r="L92" s="16" t="n">
        <x:f>MAX(0,K92*(1+EXP((LN(1+Assumptions!$C$60)-0.5*Assumptions!$C$61^2)+Assumptions!$C$61*((RAND()+RAND()+RAND()+RAND()+RAND()+RAND()+RAND()+RAND()+RAND()+RAND()+RAND()+RAND())-6))-1)+Liquidity_30Y!M13)</x:f>
        <x:v>5616519.236606087</x:v>
      </x:c>
      <x:c r="M92" s="16" t="n">
        <x:f>MAX(0,L92*(1+EXP((LN(1+Assumptions!$C$60)-0.5*Assumptions!$C$61^2)+Assumptions!$C$61*((RAND()+RAND()+RAND()+RAND()+RAND()+RAND()+RAND()+RAND()+RAND()+RAND()+RAND()+RAND())-6))-1)+Liquidity_30Y!N13)</x:f>
        <x:v>5958409.272107456</x:v>
      </x:c>
      <x:c r="N92" s="16" t="n">
        <x:f>MAX(0,M92*(1+EXP((LN(1+Assumptions!$C$60)-0.5*Assumptions!$C$61^2)+Assumptions!$C$61*((RAND()+RAND()+RAND()+RAND()+RAND()+RAND()+RAND()+RAND()+RAND()+RAND()+RAND()+RAND())-6))-1)+Liquidity_30Y!O13)</x:f>
        <x:v>9178591.989152223</x:v>
      </x:c>
      <x:c r="O92" s="16" t="n">
        <x:f>MAX(0,N92*(1+EXP((LN(1+Assumptions!$C$60)-0.5*Assumptions!$C$61^2)+Assumptions!$C$61*((RAND()+RAND()+RAND()+RAND()+RAND()+RAND()+RAND()+RAND()+RAND()+RAND()+RAND()+RAND())-6))-1)+Liquidity_30Y!P13)</x:f>
        <x:v>10140880.917161662</x:v>
      </x:c>
      <x:c r="P92" s="16" t="n">
        <x:f>MAX(0,O92*(1+EXP((LN(1+Assumptions!$C$60)-0.5*Assumptions!$C$61^2)+Assumptions!$C$61*((RAND()+RAND()+RAND()+RAND()+RAND()+RAND()+RAND()+RAND()+RAND()+RAND()+RAND()+RAND())-6))-1)+Liquidity_30Y!Q13)</x:f>
        <x:v>10104673.023177994</x:v>
      </x:c>
      <x:c r="Q92" s="16" t="n">
        <x:f>MAX(0,P92*(1+EXP((LN(1+Assumptions!$C$60)-0.5*Assumptions!$C$61^2)+Assumptions!$C$61*((RAND()+RAND()+RAND()+RAND()+RAND()+RAND()+RAND()+RAND()+RAND()+RAND()+RAND()+RAND())-6))-1)+Liquidity_30Y!R13)</x:f>
        <x:v>11320240.388028547</x:v>
      </x:c>
      <x:c r="R92" s="16" t="n">
        <x:f>MAX(0,Q92*(1+EXP((LN(1+Assumptions!$C$60)-0.5*Assumptions!$C$61^2)+Assumptions!$C$61*((RAND()+RAND()+RAND()+RAND()+RAND()+RAND()+RAND()+RAND()+RAND()+RAND()+RAND()+RAND())-6))-1)+Liquidity_30Y!S13)</x:f>
        <x:v>16734594.5119939</x:v>
      </x:c>
      <x:c r="S92" s="16" t="n">
        <x:f>MAX(0,R92*(1+EXP((LN(1+Assumptions!$C$60)-0.5*Assumptions!$C$61^2)+Assumptions!$C$61*((RAND()+RAND()+RAND()+RAND()+RAND()+RAND()+RAND()+RAND()+RAND()+RAND()+RAND()+RAND())-6))-1)+Liquidity_30Y!T13)</x:f>
        <x:v>17171232.70820873</x:v>
      </x:c>
      <x:c r="T92" s="16" t="n">
        <x:f>MAX(0,S92*(1+EXP((LN(1+Assumptions!$C$60)-0.5*Assumptions!$C$61^2)+Assumptions!$C$61*((RAND()+RAND()+RAND()+RAND()+RAND()+RAND()+RAND()+RAND()+RAND()+RAND()+RAND()+RAND())-6))-1)+Liquidity_30Y!U13)</x:f>
        <x:v>17890094.14474614</x:v>
      </x:c>
      <x:c r="U92" s="16" t="n">
        <x:f>MAX(0,T92*(1+EXP((LN(1+Assumptions!$C$60)-0.5*Assumptions!$C$61^2)+Assumptions!$C$61*((RAND()+RAND()+RAND()+RAND()+RAND()+RAND()+RAND()+RAND()+RAND()+RAND()+RAND()+RAND())-6))-1)+Liquidity_30Y!V13)</x:f>
        <x:v>23220145.275550105</x:v>
      </x:c>
      <x:c r="V92" s="16" t="n">
        <x:f>MAX(0,U92*(1+EXP((LN(1+Assumptions!$C$60)-0.5*Assumptions!$C$61^2)+Assumptions!$C$61*((RAND()+RAND()+RAND()+RAND()+RAND()+RAND()+RAND()+RAND()+RAND()+RAND()+RAND()+RAND())-6))-1)+Liquidity_30Y!W13)</x:f>
        <x:v>27113140.45644367</x:v>
      </x:c>
      <x:c r="W92" s="16" t="n">
        <x:f>MAX(0,V92*(1+EXP((LN(1+Assumptions!$C$60)-0.5*Assumptions!$C$61^2)+Assumptions!$C$61*((RAND()+RAND()+RAND()+RAND()+RAND()+RAND()+RAND()+RAND()+RAND()+RAND()+RAND()+RAND())-6))-1)+Liquidity_30Y!X13)</x:f>
        <x:v>32517201.644029446</x:v>
      </x:c>
      <x:c r="X92" s="16" t="n">
        <x:f>MAX(0,W92*(1+EXP((LN(1+Assumptions!$C$60)-0.5*Assumptions!$C$61^2)+Assumptions!$C$61*((RAND()+RAND()+RAND()+RAND()+RAND()+RAND()+RAND()+RAND()+RAND()+RAND()+RAND()+RAND())-6))-1)+Liquidity_30Y!Y13)</x:f>
        <x:v>31594710.90472823</x:v>
      </x:c>
      <x:c r="Y92" s="16" t="n">
        <x:f>MAX(0,X92*(1+EXP((LN(1+Assumptions!$C$60)-0.5*Assumptions!$C$61^2)+Assumptions!$C$61*((RAND()+RAND()+RAND()+RAND()+RAND()+RAND()+RAND()+RAND()+RAND()+RAND()+RAND()+RAND())-6))-1)+Liquidity_30Y!Z13)</x:f>
        <x:v>31114240.42972906</x:v>
      </x:c>
      <x:c r="Z92" s="16" t="n">
        <x:f>MAX(0,Y92*(1+EXP((LN(1+Assumptions!$C$60)-0.5*Assumptions!$C$61^2)+Assumptions!$C$61*((RAND()+RAND()+RAND()+RAND()+RAND()+RAND()+RAND()+RAND()+RAND()+RAND()+RAND()+RAND())-6))-1)+Liquidity_30Y!AA13)</x:f>
        <x:v>37400930.758094355</x:v>
      </x:c>
      <x:c r="AA92" s="16" t="n">
        <x:f>MAX(0,Z92*(1+EXP((LN(1+Assumptions!$C$60)-0.5*Assumptions!$C$61^2)+Assumptions!$C$61*((RAND()+RAND()+RAND()+RAND()+RAND()+RAND()+RAND()+RAND()+RAND()+RAND()+RAND()+RAND())-6))-1)+Liquidity_30Y!AB13)</x:f>
        <x:v>28005982.303488377</x:v>
      </x:c>
      <x:c r="AB92" s="16" t="n">
        <x:f>MAX(0,AA92*(1+EXP((LN(1+Assumptions!$C$60)-0.5*Assumptions!$C$61^2)+Assumptions!$C$61*((RAND()+RAND()+RAND()+RAND()+RAND()+RAND()+RAND()+RAND()+RAND()+RAND()+RAND()+RAND())-6))-1)+Liquidity_30Y!AC13)</x:f>
        <x:v>26981404.951904498</x:v>
      </x:c>
      <x:c r="AC92" s="16" t="n">
        <x:f>MAX(0,AB92*(1+EXP((LN(1+Assumptions!$C$60)-0.5*Assumptions!$C$61^2)+Assumptions!$C$61*((RAND()+RAND()+RAND()+RAND()+RAND()+RAND()+RAND()+RAND()+RAND()+RAND()+RAND()+RAND())-6))-1)+Liquidity_30Y!AD13)</x:f>
        <x:v>23770367.263601772</x:v>
      </x:c>
      <x:c r="AD92" s="16" t="n">
        <x:f>MAX(0,AC92*(1+EXP((LN(1+Assumptions!$C$60)-0.5*Assumptions!$C$61^2)+Assumptions!$C$61*((RAND()+RAND()+RAND()+RAND()+RAND()+RAND()+RAND()+RAND()+RAND()+RAND()+RAND()+RAND())-6))-1)+Liquidity_30Y!AE13)</x:f>
        <x:v>24708158.28974184</x:v>
      </x:c>
      <x:c r="AE92" s="16" t="n">
        <x:f>MAX(0,AD92*(1+EXP((LN(1+Assumptions!$C$60)-0.5*Assumptions!$C$61^2)+Assumptions!$C$61*((RAND()+RAND()+RAND()+RAND()+RAND()+RAND()+RAND()+RAND()+RAND()+RAND()+RAND()+RAND())-6))-1)+Liquidity_30Y!AF13)</x:f>
        <x:v>28832859.230845798</x:v>
      </x:c>
      <x:c r="AF92" s="16" t="n">
        <x:f>MAX(0,AE92*(1+EXP((LN(1+Assumptions!$C$60)-0.5*Assumptions!$C$61^2)+Assumptions!$C$61*((RAND()+RAND()+RAND()+RAND()+RAND()+RAND()+RAND()+RAND()+RAND()+RAND()+RAND()+RAND())-6))-1)+Liquidity_30Y!AG13)</x:f>
        <x:v>36690050.04043763</x:v>
      </x:c>
    </x:row>
    <x:row r="93">
      <x:c r="A93" s="39">
        <x:v>89</x:v>
      </x:c>
      <x:c r="B93" s="16" t="n">
        <x:f>Liquidity_30Y!C14</x:f>
        <x:v>1029031.25</x:v>
      </x:c>
      <x:c r="C93" s="16" t="n">
        <x:f>MAX(0,B93*(1+EXP((LN(1+Assumptions!$C$60)-0.5*Assumptions!$C$61^2)+Assumptions!$C$61*((RAND()+RAND()+RAND()+RAND()+RAND()+RAND()+RAND()+RAND()+RAND()+RAND()+RAND()+RAND())-6))-1)+Liquidity_30Y!D13)</x:f>
        <x:v>1428630.5227590152</x:v>
      </x:c>
      <x:c r="D93" s="16" t="n">
        <x:f>MAX(0,C93*(1+EXP((LN(1+Assumptions!$C$60)-0.5*Assumptions!$C$61^2)+Assumptions!$C$61*((RAND()+RAND()+RAND()+RAND()+RAND()+RAND()+RAND()+RAND()+RAND()+RAND()+RAND()+RAND())-6))-1)+Liquidity_30Y!E13)</x:f>
        <x:v>1386476.290705332</x:v>
      </x:c>
      <x:c r="E93" s="16" t="n">
        <x:f>MAX(0,D93*(1+EXP((LN(1+Assumptions!$C$60)-0.5*Assumptions!$C$61^2)+Assumptions!$C$61*((RAND()+RAND()+RAND()+RAND()+RAND()+RAND()+RAND()+RAND()+RAND()+RAND()+RAND()+RAND())-6))-1)+Liquidity_30Y!F13)</x:f>
        <x:v>1220679.1313488337</x:v>
      </x:c>
      <x:c r="F93" s="16" t="n">
        <x:f>MAX(0,E93*(1+EXP((LN(1+Assumptions!$C$60)-0.5*Assumptions!$C$61^2)+Assumptions!$C$61*((RAND()+RAND()+RAND()+RAND()+RAND()+RAND()+RAND()+RAND()+RAND()+RAND()+RAND()+RAND())-6))-1)+Liquidity_30Y!G13)</x:f>
        <x:v>1342770.1056422926</x:v>
      </x:c>
      <x:c r="G93" s="16" t="n">
        <x:f>MAX(0,F93*(1+EXP((LN(1+Assumptions!$C$60)-0.5*Assumptions!$C$61^2)+Assumptions!$C$61*((RAND()+RAND()+RAND()+RAND()+RAND()+RAND()+RAND()+RAND()+RAND()+RAND()+RAND()+RAND())-6))-1)+Liquidity_30Y!H13)</x:f>
        <x:v>918419.3119998676</x:v>
      </x:c>
      <x:c r="H93" s="16" t="n">
        <x:f>MAX(0,G93*(1+EXP((LN(1+Assumptions!$C$60)-0.5*Assumptions!$C$61^2)+Assumptions!$C$61*((RAND()+RAND()+RAND()+RAND()+RAND()+RAND()+RAND()+RAND()+RAND()+RAND()+RAND()+RAND())-6))-1)+Liquidity_30Y!I13)</x:f>
        <x:v>1220304.9989248633</x:v>
      </x:c>
      <x:c r="I93" s="16" t="n">
        <x:f>MAX(0,H93*(1+EXP((LN(1+Assumptions!$C$60)-0.5*Assumptions!$C$61^2)+Assumptions!$C$61*((RAND()+RAND()+RAND()+RAND()+RAND()+RAND()+RAND()+RAND()+RAND()+RAND()+RAND()+RAND())-6))-1)+Liquidity_30Y!J13)</x:f>
        <x:v>1018449.7347321106</x:v>
      </x:c>
      <x:c r="J93" s="16" t="n">
        <x:f>MAX(0,I93*(1+EXP((LN(1+Assumptions!$C$60)-0.5*Assumptions!$C$61^2)+Assumptions!$C$61*((RAND()+RAND()+RAND()+RAND()+RAND()+RAND()+RAND()+RAND()+RAND()+RAND()+RAND()+RAND())-6))-1)+Liquidity_30Y!K13)</x:f>
        <x:v>1429559.0100866356</x:v>
      </x:c>
      <x:c r="K93" s="16" t="n">
        <x:f>MAX(0,J93*(1+EXP((LN(1+Assumptions!$C$60)-0.5*Assumptions!$C$61^2)+Assumptions!$C$61*((RAND()+RAND()+RAND()+RAND()+RAND()+RAND()+RAND()+RAND()+RAND()+RAND()+RAND()+RAND())-6))-1)+Liquidity_30Y!L13)</x:f>
        <x:v>1210458.6537538473</x:v>
      </x:c>
      <x:c r="L93" s="16" t="n">
        <x:f>MAX(0,K93*(1+EXP((LN(1+Assumptions!$C$60)-0.5*Assumptions!$C$61^2)+Assumptions!$C$61*((RAND()+RAND()+RAND()+RAND()+RAND()+RAND()+RAND()+RAND()+RAND()+RAND()+RAND()+RAND())-6))-1)+Liquidity_30Y!M13)</x:f>
        <x:v>1275286.976342216</x:v>
      </x:c>
      <x:c r="M93" s="16" t="n">
        <x:f>MAX(0,L93*(1+EXP((LN(1+Assumptions!$C$60)-0.5*Assumptions!$C$61^2)+Assumptions!$C$61*((RAND()+RAND()+RAND()+RAND()+RAND()+RAND()+RAND()+RAND()+RAND()+RAND()+RAND()+RAND())-6))-1)+Liquidity_30Y!N13)</x:f>
        <x:v>1575947.6118409976</x:v>
      </x:c>
      <x:c r="N93" s="16" t="n">
        <x:f>MAX(0,M93*(1+EXP((LN(1+Assumptions!$C$60)-0.5*Assumptions!$C$61^2)+Assumptions!$C$61*((RAND()+RAND()+RAND()+RAND()+RAND()+RAND()+RAND()+RAND()+RAND()+RAND()+RAND()+RAND())-6))-1)+Liquidity_30Y!O13)</x:f>
        <x:v>1746602.7758602377</x:v>
      </x:c>
      <x:c r="O93" s="16" t="n">
        <x:f>MAX(0,N93*(1+EXP((LN(1+Assumptions!$C$60)-0.5*Assumptions!$C$61^2)+Assumptions!$C$61*((RAND()+RAND()+RAND()+RAND()+RAND()+RAND()+RAND()+RAND()+RAND()+RAND()+RAND()+RAND())-6))-1)+Liquidity_30Y!P13)</x:f>
        <x:v>2311728.8955710786</x:v>
      </x:c>
      <x:c r="P93" s="16" t="n">
        <x:f>MAX(0,O93*(1+EXP((LN(1+Assumptions!$C$60)-0.5*Assumptions!$C$61^2)+Assumptions!$C$61*((RAND()+RAND()+RAND()+RAND()+RAND()+RAND()+RAND()+RAND()+RAND()+RAND()+RAND()+RAND())-6))-1)+Liquidity_30Y!Q13)</x:f>
        <x:v>2941938.698050018</x:v>
      </x:c>
      <x:c r="Q93" s="16" t="n">
        <x:f>MAX(0,P93*(1+EXP((LN(1+Assumptions!$C$60)-0.5*Assumptions!$C$61^2)+Assumptions!$C$61*((RAND()+RAND()+RAND()+RAND()+RAND()+RAND()+RAND()+RAND()+RAND()+RAND()+RAND()+RAND())-6))-1)+Liquidity_30Y!R13)</x:f>
        <x:v>2347171.4719974534</x:v>
      </x:c>
      <x:c r="R93" s="16" t="n">
        <x:f>MAX(0,Q93*(1+EXP((LN(1+Assumptions!$C$60)-0.5*Assumptions!$C$61^2)+Assumptions!$C$61*((RAND()+RAND()+RAND()+RAND()+RAND()+RAND()+RAND()+RAND()+RAND()+RAND()+RAND()+RAND())-6))-1)+Liquidity_30Y!S13)</x:f>
        <x:v>2912072.4655131316</x:v>
      </x:c>
      <x:c r="S93" s="16" t="n">
        <x:f>MAX(0,R93*(1+EXP((LN(1+Assumptions!$C$60)-0.5*Assumptions!$C$61^2)+Assumptions!$C$61*((RAND()+RAND()+RAND()+RAND()+RAND()+RAND()+RAND()+RAND()+RAND()+RAND()+RAND()+RAND())-6))-1)+Liquidity_30Y!T13)</x:f>
        <x:v>3352202.1696926667</x:v>
      </x:c>
      <x:c r="T93" s="16" t="n">
        <x:f>MAX(0,S93*(1+EXP((LN(1+Assumptions!$C$60)-0.5*Assumptions!$C$61^2)+Assumptions!$C$61*((RAND()+RAND()+RAND()+RAND()+RAND()+RAND()+RAND()+RAND()+RAND()+RAND()+RAND()+RAND())-6))-1)+Liquidity_30Y!U13)</x:f>
        <x:v>3806895.6877997713</x:v>
      </x:c>
      <x:c r="U93" s="16" t="n">
        <x:f>MAX(0,T93*(1+EXP((LN(1+Assumptions!$C$60)-0.5*Assumptions!$C$61^2)+Assumptions!$C$61*((RAND()+RAND()+RAND()+RAND()+RAND()+RAND()+RAND()+RAND()+RAND()+RAND()+RAND()+RAND())-6))-1)+Liquidity_30Y!V13)</x:f>
        <x:v>4848437.364539219</x:v>
      </x:c>
      <x:c r="V93" s="16" t="n">
        <x:f>MAX(0,U93*(1+EXP((LN(1+Assumptions!$C$60)-0.5*Assumptions!$C$61^2)+Assumptions!$C$61*((RAND()+RAND()+RAND()+RAND()+RAND()+RAND()+RAND()+RAND()+RAND()+RAND()+RAND()+RAND())-6))-1)+Liquidity_30Y!W13)</x:f>
        <x:v>5032838.433718791</x:v>
      </x:c>
      <x:c r="W93" s="16" t="n">
        <x:f>MAX(0,V93*(1+EXP((LN(1+Assumptions!$C$60)-0.5*Assumptions!$C$61^2)+Assumptions!$C$61*((RAND()+RAND()+RAND()+RAND()+RAND()+RAND()+RAND()+RAND()+RAND()+RAND()+RAND()+RAND())-6))-1)+Liquidity_30Y!X13)</x:f>
        <x:v>6751083.643539362</x:v>
      </x:c>
      <x:c r="X93" s="16" t="n">
        <x:f>MAX(0,W93*(1+EXP((LN(1+Assumptions!$C$60)-0.5*Assumptions!$C$61^2)+Assumptions!$C$61*((RAND()+RAND()+RAND()+RAND()+RAND()+RAND()+RAND()+RAND()+RAND()+RAND()+RAND()+RAND())-6))-1)+Liquidity_30Y!Y13)</x:f>
        <x:v>7355058.803667843</x:v>
      </x:c>
      <x:c r="Y93" s="16" t="n">
        <x:f>MAX(0,X93*(1+EXP((LN(1+Assumptions!$C$60)-0.5*Assumptions!$C$61^2)+Assumptions!$C$61*((RAND()+RAND()+RAND()+RAND()+RAND()+RAND()+RAND()+RAND()+RAND()+RAND()+RAND()+RAND())-6))-1)+Liquidity_30Y!Z13)</x:f>
        <x:v>8914917.667760119</x:v>
      </x:c>
      <x:c r="Z93" s="16" t="n">
        <x:f>MAX(0,Y93*(1+EXP((LN(1+Assumptions!$C$60)-0.5*Assumptions!$C$61^2)+Assumptions!$C$61*((RAND()+RAND()+RAND()+RAND()+RAND()+RAND()+RAND()+RAND()+RAND()+RAND()+RAND()+RAND())-6))-1)+Liquidity_30Y!AA13)</x:f>
        <x:v>7919978.284181107</x:v>
      </x:c>
      <x:c r="AA93" s="16" t="n">
        <x:f>MAX(0,Z93*(1+EXP((LN(1+Assumptions!$C$60)-0.5*Assumptions!$C$61^2)+Assumptions!$C$61*((RAND()+RAND()+RAND()+RAND()+RAND()+RAND()+RAND()+RAND()+RAND()+RAND()+RAND()+RAND())-6))-1)+Liquidity_30Y!AB13)</x:f>
        <x:v>9969351.698185185</x:v>
      </x:c>
      <x:c r="AB93" s="16" t="n">
        <x:f>MAX(0,AA93*(1+EXP((LN(1+Assumptions!$C$60)-0.5*Assumptions!$C$61^2)+Assumptions!$C$61*((RAND()+RAND()+RAND()+RAND()+RAND()+RAND()+RAND()+RAND()+RAND()+RAND()+RAND()+RAND())-6))-1)+Liquidity_30Y!AC13)</x:f>
        <x:v>10422798.212147843</x:v>
      </x:c>
      <x:c r="AC93" s="16" t="n">
        <x:f>MAX(0,AB93*(1+EXP((LN(1+Assumptions!$C$60)-0.5*Assumptions!$C$61^2)+Assumptions!$C$61*((RAND()+RAND()+RAND()+RAND()+RAND()+RAND()+RAND()+RAND()+RAND()+RAND()+RAND()+RAND())-6))-1)+Liquidity_30Y!AD13)</x:f>
        <x:v>8259545.002843792</x:v>
      </x:c>
      <x:c r="AD93" s="16" t="n">
        <x:f>MAX(0,AC93*(1+EXP((LN(1+Assumptions!$C$60)-0.5*Assumptions!$C$61^2)+Assumptions!$C$61*((RAND()+RAND()+RAND()+RAND()+RAND()+RAND()+RAND()+RAND()+RAND()+RAND()+RAND()+RAND())-6))-1)+Liquidity_30Y!AE13)</x:f>
        <x:v>7032134.166686527</x:v>
      </x:c>
      <x:c r="AE93" s="16" t="n">
        <x:f>MAX(0,AD93*(1+EXP((LN(1+Assumptions!$C$60)-0.5*Assumptions!$C$61^2)+Assumptions!$C$61*((RAND()+RAND()+RAND()+RAND()+RAND()+RAND()+RAND()+RAND()+RAND()+RAND()+RAND()+RAND())-6))-1)+Liquidity_30Y!AF13)</x:f>
        <x:v>7393785.479837246</x:v>
      </x:c>
      <x:c r="AF93" s="16" t="n">
        <x:f>MAX(0,AE93*(1+EXP((LN(1+Assumptions!$C$60)-0.5*Assumptions!$C$61^2)+Assumptions!$C$61*((RAND()+RAND()+RAND()+RAND()+RAND()+RAND()+RAND()+RAND()+RAND()+RAND()+RAND()+RAND())-6))-1)+Liquidity_30Y!AG13)</x:f>
        <x:v>8153716.768287109</x:v>
      </x:c>
    </x:row>
    <x:row r="94">
      <x:c r="A94" s="39">
        <x:v>90</x:v>
      </x:c>
      <x:c r="B94" s="16" t="n">
        <x:f>Liquidity_30Y!C14</x:f>
        <x:v>1029031.25</x:v>
      </x:c>
      <x:c r="C94" s="16" t="n">
        <x:f>MAX(0,B94*(1+EXP((LN(1+Assumptions!$C$60)-0.5*Assumptions!$C$61^2)+Assumptions!$C$61*((RAND()+RAND()+RAND()+RAND()+RAND()+RAND()+RAND()+RAND()+RAND()+RAND()+RAND()+RAND())-6))-1)+Liquidity_30Y!D13)</x:f>
        <x:v>1185133.8840564466</x:v>
      </x:c>
      <x:c r="D94" s="16" t="n">
        <x:f>MAX(0,C94*(1+EXP((LN(1+Assumptions!$C$60)-0.5*Assumptions!$C$61^2)+Assumptions!$C$61*((RAND()+RAND()+RAND()+RAND()+RAND()+RAND()+RAND()+RAND()+RAND()+RAND()+RAND()+RAND())-6))-1)+Liquidity_30Y!E13)</x:f>
        <x:v>1507226.562833625</x:v>
      </x:c>
      <x:c r="E94" s="16" t="n">
        <x:f>MAX(0,D94*(1+EXP((LN(1+Assumptions!$C$60)-0.5*Assumptions!$C$61^2)+Assumptions!$C$61*((RAND()+RAND()+RAND()+RAND()+RAND()+RAND()+RAND()+RAND()+RAND()+RAND()+RAND()+RAND())-6))-1)+Liquidity_30Y!F13)</x:f>
        <x:v>1898102.1535023875</x:v>
      </x:c>
      <x:c r="F94" s="16" t="n">
        <x:f>MAX(0,E94*(1+EXP((LN(1+Assumptions!$C$60)-0.5*Assumptions!$C$61^2)+Assumptions!$C$61*((RAND()+RAND()+RAND()+RAND()+RAND()+RAND()+RAND()+RAND()+RAND()+RAND()+RAND()+RAND())-6))-1)+Liquidity_30Y!G13)</x:f>
        <x:v>1876580.1608041767</x:v>
      </x:c>
      <x:c r="G94" s="16" t="n">
        <x:f>MAX(0,F94*(1+EXP((LN(1+Assumptions!$C$60)-0.5*Assumptions!$C$61^2)+Assumptions!$C$61*((RAND()+RAND()+RAND()+RAND()+RAND()+RAND()+RAND()+RAND()+RAND()+RAND()+RAND()+RAND())-6))-1)+Liquidity_30Y!H13)</x:f>
        <x:v>1772036.8171694456</x:v>
      </x:c>
      <x:c r="H94" s="16" t="n">
        <x:f>MAX(0,G94*(1+EXP((LN(1+Assumptions!$C$60)-0.5*Assumptions!$C$61^2)+Assumptions!$C$61*((RAND()+RAND()+RAND()+RAND()+RAND()+RAND()+RAND()+RAND()+RAND()+RAND()+RAND()+RAND())-6))-1)+Liquidity_30Y!I13)</x:f>
        <x:v>2123879.88808325</x:v>
      </x:c>
      <x:c r="I94" s="16" t="n">
        <x:f>MAX(0,H94*(1+EXP((LN(1+Assumptions!$C$60)-0.5*Assumptions!$C$61^2)+Assumptions!$C$61*((RAND()+RAND()+RAND()+RAND()+RAND()+RAND()+RAND()+RAND()+RAND()+RAND()+RAND()+RAND())-6))-1)+Liquidity_30Y!J13)</x:f>
        <x:v>2152376.471103307</x:v>
      </x:c>
      <x:c r="J94" s="16" t="n">
        <x:f>MAX(0,I94*(1+EXP((LN(1+Assumptions!$C$60)-0.5*Assumptions!$C$61^2)+Assumptions!$C$61*((RAND()+RAND()+RAND()+RAND()+RAND()+RAND()+RAND()+RAND()+RAND()+RAND()+RAND()+RAND())-6))-1)+Liquidity_30Y!K13)</x:f>
        <x:v>2199369.1797300987</x:v>
      </x:c>
      <x:c r="K94" s="16" t="n">
        <x:f>MAX(0,J94*(1+EXP((LN(1+Assumptions!$C$60)-0.5*Assumptions!$C$61^2)+Assumptions!$C$61*((RAND()+RAND()+RAND()+RAND()+RAND()+RAND()+RAND()+RAND()+RAND()+RAND()+RAND()+RAND())-6))-1)+Liquidity_30Y!L13)</x:f>
        <x:v>1939018.8408259442</x:v>
      </x:c>
      <x:c r="L94" s="16" t="n">
        <x:f>MAX(0,K94*(1+EXP((LN(1+Assumptions!$C$60)-0.5*Assumptions!$C$61^2)+Assumptions!$C$61*((RAND()+RAND()+RAND()+RAND()+RAND()+RAND()+RAND()+RAND()+RAND()+RAND()+RAND()+RAND())-6))-1)+Liquidity_30Y!M13)</x:f>
        <x:v>1327254.7567069624</x:v>
      </x:c>
      <x:c r="M94" s="16" t="n">
        <x:f>MAX(0,L94*(1+EXP((LN(1+Assumptions!$C$60)-0.5*Assumptions!$C$61^2)+Assumptions!$C$61*((RAND()+RAND()+RAND()+RAND()+RAND()+RAND()+RAND()+RAND()+RAND()+RAND()+RAND()+RAND())-6))-1)+Liquidity_30Y!N13)</x:f>
        <x:v>1326819.677312465</x:v>
      </x:c>
      <x:c r="N94" s="16" t="n">
        <x:f>MAX(0,M94*(1+EXP((LN(1+Assumptions!$C$60)-0.5*Assumptions!$C$61^2)+Assumptions!$C$61*((RAND()+RAND()+RAND()+RAND()+RAND()+RAND()+RAND()+RAND()+RAND()+RAND()+RAND()+RAND())-6))-1)+Liquidity_30Y!O13)</x:f>
        <x:v>1708634.5820139851</x:v>
      </x:c>
      <x:c r="O94" s="16" t="n">
        <x:f>MAX(0,N94*(1+EXP((LN(1+Assumptions!$C$60)-0.5*Assumptions!$C$61^2)+Assumptions!$C$61*((RAND()+RAND()+RAND()+RAND()+RAND()+RAND()+RAND()+RAND()+RAND()+RAND()+RAND()+RAND())-6))-1)+Liquidity_30Y!P13)</x:f>
        <x:v>2101808.760202728</x:v>
      </x:c>
      <x:c r="P94" s="16" t="n">
        <x:f>MAX(0,O94*(1+EXP((LN(1+Assumptions!$C$60)-0.5*Assumptions!$C$61^2)+Assumptions!$C$61*((RAND()+RAND()+RAND()+RAND()+RAND()+RAND()+RAND()+RAND()+RAND()+RAND()+RAND()+RAND())-6))-1)+Liquidity_30Y!Q13)</x:f>
        <x:v>2172900.8376431586</x:v>
      </x:c>
      <x:c r="Q94" s="16" t="n">
        <x:f>MAX(0,P94*(1+EXP((LN(1+Assumptions!$C$60)-0.5*Assumptions!$C$61^2)+Assumptions!$C$61*((RAND()+RAND()+RAND()+RAND()+RAND()+RAND()+RAND()+RAND()+RAND()+RAND()+RAND()+RAND())-6))-1)+Liquidity_30Y!R13)</x:f>
        <x:v>3176884.9479079014</x:v>
      </x:c>
      <x:c r="R94" s="16" t="n">
        <x:f>MAX(0,Q94*(1+EXP((LN(1+Assumptions!$C$60)-0.5*Assumptions!$C$61^2)+Assumptions!$C$61*((RAND()+RAND()+RAND()+RAND()+RAND()+RAND()+RAND()+RAND()+RAND()+RAND()+RAND()+RAND())-6))-1)+Liquidity_30Y!S13)</x:f>
        <x:v>3308125.9948609993</x:v>
      </x:c>
      <x:c r="S94" s="16" t="n">
        <x:f>MAX(0,R94*(1+EXP((LN(1+Assumptions!$C$60)-0.5*Assumptions!$C$61^2)+Assumptions!$C$61*((RAND()+RAND()+RAND()+RAND()+RAND()+RAND()+RAND()+RAND()+RAND()+RAND()+RAND()+RAND())-6))-1)+Liquidity_30Y!T13)</x:f>
        <x:v>3415527.1918684435</x:v>
      </x:c>
      <x:c r="T94" s="16" t="n">
        <x:f>MAX(0,S94*(1+EXP((LN(1+Assumptions!$C$60)-0.5*Assumptions!$C$61^2)+Assumptions!$C$61*((RAND()+RAND()+RAND()+RAND()+RAND()+RAND()+RAND()+RAND()+RAND()+RAND()+RAND()+RAND())-6))-1)+Liquidity_30Y!U13)</x:f>
        <x:v>3342302.843656969</x:v>
      </x:c>
      <x:c r="U94" s="16" t="n">
        <x:f>MAX(0,T94*(1+EXP((LN(1+Assumptions!$C$60)-0.5*Assumptions!$C$61^2)+Assumptions!$C$61*((RAND()+RAND()+RAND()+RAND()+RAND()+RAND()+RAND()+RAND()+RAND()+RAND()+RAND()+RAND())-6))-1)+Liquidity_30Y!V13)</x:f>
        <x:v>3990202.0527276746</x:v>
      </x:c>
      <x:c r="V94" s="16" t="n">
        <x:f>MAX(0,U94*(1+EXP((LN(1+Assumptions!$C$60)-0.5*Assumptions!$C$61^2)+Assumptions!$C$61*((RAND()+RAND()+RAND()+RAND()+RAND()+RAND()+RAND()+RAND()+RAND()+RAND()+RAND()+RAND())-6))-1)+Liquidity_30Y!W13)</x:f>
        <x:v>4638091.979877006</x:v>
      </x:c>
      <x:c r="W94" s="16" t="n">
        <x:f>MAX(0,V94*(1+EXP((LN(1+Assumptions!$C$60)-0.5*Assumptions!$C$61^2)+Assumptions!$C$61*((RAND()+RAND()+RAND()+RAND()+RAND()+RAND()+RAND()+RAND()+RAND()+RAND()+RAND()+RAND())-6))-1)+Liquidity_30Y!X13)</x:f>
        <x:v>5763921.344535499</x:v>
      </x:c>
      <x:c r="X94" s="16" t="n">
        <x:f>MAX(0,W94*(1+EXP((LN(1+Assumptions!$C$60)-0.5*Assumptions!$C$61^2)+Assumptions!$C$61*((RAND()+RAND()+RAND()+RAND()+RAND()+RAND()+RAND()+RAND()+RAND()+RAND()+RAND()+RAND())-6))-1)+Liquidity_30Y!Y13)</x:f>
        <x:v>6737685.967833318</x:v>
      </x:c>
      <x:c r="Y94" s="16" t="n">
        <x:f>MAX(0,X94*(1+EXP((LN(1+Assumptions!$C$60)-0.5*Assumptions!$C$61^2)+Assumptions!$C$61*((RAND()+RAND()+RAND()+RAND()+RAND()+RAND()+RAND()+RAND()+RAND()+RAND()+RAND()+RAND())-6))-1)+Liquidity_30Y!Z13)</x:f>
        <x:v>8064461.847812407</x:v>
      </x:c>
      <x:c r="Z94" s="16" t="n">
        <x:f>MAX(0,Y94*(1+EXP((LN(1+Assumptions!$C$60)-0.5*Assumptions!$C$61^2)+Assumptions!$C$61*((RAND()+RAND()+RAND()+RAND()+RAND()+RAND()+RAND()+RAND()+RAND()+RAND()+RAND()+RAND())-6))-1)+Liquidity_30Y!AA13)</x:f>
        <x:v>7582204.024395305</x:v>
      </x:c>
      <x:c r="AA94" s="16" t="n">
        <x:f>MAX(0,Z94*(1+EXP((LN(1+Assumptions!$C$60)-0.5*Assumptions!$C$61^2)+Assumptions!$C$61*((RAND()+RAND()+RAND()+RAND()+RAND()+RAND()+RAND()+RAND()+RAND()+RAND()+RAND()+RAND())-6))-1)+Liquidity_30Y!AB13)</x:f>
        <x:v>7778379.424193662</x:v>
      </x:c>
      <x:c r="AB94" s="16" t="n">
        <x:f>MAX(0,AA94*(1+EXP((LN(1+Assumptions!$C$60)-0.5*Assumptions!$C$61^2)+Assumptions!$C$61*((RAND()+RAND()+RAND()+RAND()+RAND()+RAND()+RAND()+RAND()+RAND()+RAND()+RAND()+RAND())-6))-1)+Liquidity_30Y!AC13)</x:f>
        <x:v>6577914.329883728</x:v>
      </x:c>
      <x:c r="AC94" s="16" t="n">
        <x:f>MAX(0,AB94*(1+EXP((LN(1+Assumptions!$C$60)-0.5*Assumptions!$C$61^2)+Assumptions!$C$61*((RAND()+RAND()+RAND()+RAND()+RAND()+RAND()+RAND()+RAND()+RAND()+RAND()+RAND()+RAND())-6))-1)+Liquidity_30Y!AD13)</x:f>
        <x:v>7233889.747267182</x:v>
      </x:c>
      <x:c r="AD94" s="16" t="n">
        <x:f>MAX(0,AC94*(1+EXP((LN(1+Assumptions!$C$60)-0.5*Assumptions!$C$61^2)+Assumptions!$C$61*((RAND()+RAND()+RAND()+RAND()+RAND()+RAND()+RAND()+RAND()+RAND()+RAND()+RAND()+RAND())-6))-1)+Liquidity_30Y!AE13)</x:f>
        <x:v>7755636.687293847</x:v>
      </x:c>
      <x:c r="AE94" s="16" t="n">
        <x:f>MAX(0,AD94*(1+EXP((LN(1+Assumptions!$C$60)-0.5*Assumptions!$C$61^2)+Assumptions!$C$61*((RAND()+RAND()+RAND()+RAND()+RAND()+RAND()+RAND()+RAND()+RAND()+RAND()+RAND()+RAND())-6))-1)+Liquidity_30Y!AF13)</x:f>
        <x:v>6848010.206121477</x:v>
      </x:c>
      <x:c r="AF94" s="16" t="n">
        <x:f>MAX(0,AE94*(1+EXP((LN(1+Assumptions!$C$60)-0.5*Assumptions!$C$61^2)+Assumptions!$C$61*((RAND()+RAND()+RAND()+RAND()+RAND()+RAND()+RAND()+RAND()+RAND()+RAND()+RAND()+RAND())-6))-1)+Liquidity_30Y!AG13)</x:f>
        <x:v>8343021.244140875</x:v>
      </x:c>
    </x:row>
    <x:row r="95">
      <x:c r="A95" s="39">
        <x:v>91</x:v>
      </x:c>
      <x:c r="B95" s="16" t="n">
        <x:f>Liquidity_30Y!C14</x:f>
        <x:v>1029031.25</x:v>
      </x:c>
      <x:c r="C95" s="16" t="n">
        <x:f>MAX(0,B95*(1+EXP((LN(1+Assumptions!$C$60)-0.5*Assumptions!$C$61^2)+Assumptions!$C$61*((RAND()+RAND()+RAND()+RAND()+RAND()+RAND()+RAND()+RAND()+RAND()+RAND()+RAND()+RAND())-6))-1)+Liquidity_30Y!D13)</x:f>
        <x:v>948267.3313811372</x:v>
      </x:c>
      <x:c r="D95" s="16" t="n">
        <x:f>MAX(0,C95*(1+EXP((LN(1+Assumptions!$C$60)-0.5*Assumptions!$C$61^2)+Assumptions!$C$61*((RAND()+RAND()+RAND()+RAND()+RAND()+RAND()+RAND()+RAND()+RAND()+RAND()+RAND()+RAND())-6))-1)+Liquidity_30Y!E13)</x:f>
        <x:v>876953.1414559036</x:v>
      </x:c>
      <x:c r="E95" s="16" t="n">
        <x:f>MAX(0,D95*(1+EXP((LN(1+Assumptions!$C$60)-0.5*Assumptions!$C$61^2)+Assumptions!$C$61*((RAND()+RAND()+RAND()+RAND()+RAND()+RAND()+RAND()+RAND()+RAND()+RAND()+RAND()+RAND())-6))-1)+Liquidity_30Y!F13)</x:f>
        <x:v>1035174.0066464094</x:v>
      </x:c>
      <x:c r="F95" s="16" t="n">
        <x:f>MAX(0,E95*(1+EXP((LN(1+Assumptions!$C$60)-0.5*Assumptions!$C$61^2)+Assumptions!$C$61*((RAND()+RAND()+RAND()+RAND()+RAND()+RAND()+RAND()+RAND()+RAND()+RAND()+RAND()+RAND())-6))-1)+Liquidity_30Y!G13)</x:f>
        <x:v>858621.1164927557</x:v>
      </x:c>
      <x:c r="G95" s="16" t="n">
        <x:f>MAX(0,F95*(1+EXP((LN(1+Assumptions!$C$60)-0.5*Assumptions!$C$61^2)+Assumptions!$C$61*((RAND()+RAND()+RAND()+RAND()+RAND()+RAND()+RAND()+RAND()+RAND()+RAND()+RAND()+RAND())-6))-1)+Liquidity_30Y!H13)</x:f>
        <x:v>924199.624039962</x:v>
      </x:c>
      <x:c r="H95" s="16" t="n">
        <x:f>MAX(0,G95*(1+EXP((LN(1+Assumptions!$C$60)-0.5*Assumptions!$C$61^2)+Assumptions!$C$61*((RAND()+RAND()+RAND()+RAND()+RAND()+RAND()+RAND()+RAND()+RAND()+RAND()+RAND()+RAND())-6))-1)+Liquidity_30Y!I13)</x:f>
        <x:v>951155.264257736</x:v>
      </x:c>
      <x:c r="I95" s="16" t="n">
        <x:f>MAX(0,H95*(1+EXP((LN(1+Assumptions!$C$60)-0.5*Assumptions!$C$61^2)+Assumptions!$C$61*((RAND()+RAND()+RAND()+RAND()+RAND()+RAND()+RAND()+RAND()+RAND()+RAND()+RAND()+RAND())-6))-1)+Liquidity_30Y!J13)</x:f>
        <x:v>1155524.0779008658</x:v>
      </x:c>
      <x:c r="J95" s="16" t="n">
        <x:f>MAX(0,I95*(1+EXP((LN(1+Assumptions!$C$60)-0.5*Assumptions!$C$61^2)+Assumptions!$C$61*((RAND()+RAND()+RAND()+RAND()+RAND()+RAND()+RAND()+RAND()+RAND()+RAND()+RAND()+RAND())-6))-1)+Liquidity_30Y!K13)</x:f>
        <x:v>1053699.0812745225</x:v>
      </x:c>
      <x:c r="K95" s="16" t="n">
        <x:f>MAX(0,J95*(1+EXP((LN(1+Assumptions!$C$60)-0.5*Assumptions!$C$61^2)+Assumptions!$C$61*((RAND()+RAND()+RAND()+RAND()+RAND()+RAND()+RAND()+RAND()+RAND()+RAND()+RAND()+RAND())-6))-1)+Liquidity_30Y!L13)</x:f>
        <x:v>1178317.0067340357</x:v>
      </x:c>
      <x:c r="L95" s="16" t="n">
        <x:f>MAX(0,K95*(1+EXP((LN(1+Assumptions!$C$60)-0.5*Assumptions!$C$61^2)+Assumptions!$C$61*((RAND()+RAND()+RAND()+RAND()+RAND()+RAND()+RAND()+RAND()+RAND()+RAND()+RAND()+RAND())-6))-1)+Liquidity_30Y!M13)</x:f>
        <x:v>1435815.1858682383</x:v>
      </x:c>
      <x:c r="M95" s="16" t="n">
        <x:f>MAX(0,L95*(1+EXP((LN(1+Assumptions!$C$60)-0.5*Assumptions!$C$61^2)+Assumptions!$C$61*((RAND()+RAND()+RAND()+RAND()+RAND()+RAND()+RAND()+RAND()+RAND()+RAND()+RAND()+RAND())-6))-1)+Liquidity_30Y!N13)</x:f>
        <x:v>1269449.328642617</x:v>
      </x:c>
      <x:c r="N95" s="16" t="n">
        <x:f>MAX(0,M95*(1+EXP((LN(1+Assumptions!$C$60)-0.5*Assumptions!$C$61^2)+Assumptions!$C$61*((RAND()+RAND()+RAND()+RAND()+RAND()+RAND()+RAND()+RAND()+RAND()+RAND()+RAND()+RAND())-6))-1)+Liquidity_30Y!O13)</x:f>
        <x:v>1267698.842631681</x:v>
      </x:c>
      <x:c r="O95" s="16" t="n">
        <x:f>MAX(0,N95*(1+EXP((LN(1+Assumptions!$C$60)-0.5*Assumptions!$C$61^2)+Assumptions!$C$61*((RAND()+RAND()+RAND()+RAND()+RAND()+RAND()+RAND()+RAND()+RAND()+RAND()+RAND()+RAND())-6))-1)+Liquidity_30Y!P13)</x:f>
        <x:v>1589918.1732051712</x:v>
      </x:c>
      <x:c r="P95" s="16" t="n">
        <x:f>MAX(0,O95*(1+EXP((LN(1+Assumptions!$C$60)-0.5*Assumptions!$C$61^2)+Assumptions!$C$61*((RAND()+RAND()+RAND()+RAND()+RAND()+RAND()+RAND()+RAND()+RAND()+RAND()+RAND()+RAND())-6))-1)+Liquidity_30Y!Q13)</x:f>
        <x:v>1591251.3591824893</x:v>
      </x:c>
      <x:c r="Q95" s="16" t="n">
        <x:f>MAX(0,P95*(1+EXP((LN(1+Assumptions!$C$60)-0.5*Assumptions!$C$61^2)+Assumptions!$C$61*((RAND()+RAND()+RAND()+RAND()+RAND()+RAND()+RAND()+RAND()+RAND()+RAND()+RAND()+RAND())-6))-1)+Liquidity_30Y!R13)</x:f>
        <x:v>1360794.0631399723</x:v>
      </x:c>
      <x:c r="R95" s="16" t="n">
        <x:f>MAX(0,Q95*(1+EXP((LN(1+Assumptions!$C$60)-0.5*Assumptions!$C$61^2)+Assumptions!$C$61*((RAND()+RAND()+RAND()+RAND()+RAND()+RAND()+RAND()+RAND()+RAND()+RAND()+RAND()+RAND())-6))-1)+Liquidity_30Y!S13)</x:f>
        <x:v>1376679.779544947</x:v>
      </x:c>
      <x:c r="S95" s="16" t="n">
        <x:f>MAX(0,R95*(1+EXP((LN(1+Assumptions!$C$60)-0.5*Assumptions!$C$61^2)+Assumptions!$C$61*((RAND()+RAND()+RAND()+RAND()+RAND()+RAND()+RAND()+RAND()+RAND()+RAND()+RAND()+RAND())-6))-1)+Liquidity_30Y!T13)</x:f>
        <x:v>1279648.6008730654</x:v>
      </x:c>
      <x:c r="T95" s="16" t="n">
        <x:f>MAX(0,S95*(1+EXP((LN(1+Assumptions!$C$60)-0.5*Assumptions!$C$61^2)+Assumptions!$C$61*((RAND()+RAND()+RAND()+RAND()+RAND()+RAND()+RAND()+RAND()+RAND()+RAND()+RAND()+RAND())-6))-1)+Liquidity_30Y!U13)</x:f>
        <x:v>1028131.3361308118</x:v>
      </x:c>
      <x:c r="U95" s="16" t="n">
        <x:f>MAX(0,T95*(1+EXP((LN(1+Assumptions!$C$60)-0.5*Assumptions!$C$61^2)+Assumptions!$C$61*((RAND()+RAND()+RAND()+RAND()+RAND()+RAND()+RAND()+RAND()+RAND()+RAND()+RAND()+RAND())-6))-1)+Liquidity_30Y!V13)</x:f>
        <x:v>975455.2086931665</x:v>
      </x:c>
      <x:c r="V95" s="16" t="n">
        <x:f>MAX(0,U95*(1+EXP((LN(1+Assumptions!$C$60)-0.5*Assumptions!$C$61^2)+Assumptions!$C$61*((RAND()+RAND()+RAND()+RAND()+RAND()+RAND()+RAND()+RAND()+RAND()+RAND()+RAND()+RAND())-6))-1)+Liquidity_30Y!W13)</x:f>
        <x:v>936646.4214813572</x:v>
      </x:c>
      <x:c r="W95" s="16" t="n">
        <x:f>MAX(0,V95*(1+EXP((LN(1+Assumptions!$C$60)-0.5*Assumptions!$C$61^2)+Assumptions!$C$61*((RAND()+RAND()+RAND()+RAND()+RAND()+RAND()+RAND()+RAND()+RAND()+RAND()+RAND()+RAND())-6))-1)+Liquidity_30Y!X13)</x:f>
        <x:v>1092323.2171409382</x:v>
      </x:c>
      <x:c r="X95" s="16" t="n">
        <x:f>MAX(0,W95*(1+EXP((LN(1+Assumptions!$C$60)-0.5*Assumptions!$C$61^2)+Assumptions!$C$61*((RAND()+RAND()+RAND()+RAND()+RAND()+RAND()+RAND()+RAND()+RAND()+RAND()+RAND()+RAND())-6))-1)+Liquidity_30Y!Y13)</x:f>
        <x:v>910396.9151146526</x:v>
      </x:c>
      <x:c r="Y95" s="16" t="n">
        <x:f>MAX(0,X95*(1+EXP((LN(1+Assumptions!$C$60)-0.5*Assumptions!$C$61^2)+Assumptions!$C$61*((RAND()+RAND()+RAND()+RAND()+RAND()+RAND()+RAND()+RAND()+RAND()+RAND()+RAND()+RAND())-6))-1)+Liquidity_30Y!Z13)</x:f>
        <x:v>1117438.2305348434</x:v>
      </x:c>
      <x:c r="Z95" s="16" t="n">
        <x:f>MAX(0,Y95*(1+EXP((LN(1+Assumptions!$C$60)-0.5*Assumptions!$C$61^2)+Assumptions!$C$61*((RAND()+RAND()+RAND()+RAND()+RAND()+RAND()+RAND()+RAND()+RAND()+RAND()+RAND()+RAND())-6))-1)+Liquidity_30Y!AA13)</x:f>
        <x:v>1584160.6892335203</x:v>
      </x:c>
      <x:c r="AA95" s="16" t="n">
        <x:f>MAX(0,Z95*(1+EXP((LN(1+Assumptions!$C$60)-0.5*Assumptions!$C$61^2)+Assumptions!$C$61*((RAND()+RAND()+RAND()+RAND()+RAND()+RAND()+RAND()+RAND()+RAND()+RAND()+RAND()+RAND())-6))-1)+Liquidity_30Y!AB13)</x:f>
        <x:v>1451171.2881531208</x:v>
      </x:c>
      <x:c r="AB95" s="16" t="n">
        <x:f>MAX(0,AA95*(1+EXP((LN(1+Assumptions!$C$60)-0.5*Assumptions!$C$61^2)+Assumptions!$C$61*((RAND()+RAND()+RAND()+RAND()+RAND()+RAND()+RAND()+RAND()+RAND()+RAND()+RAND()+RAND())-6))-1)+Liquidity_30Y!AC13)</x:f>
        <x:v>1414573.2035306792</x:v>
      </x:c>
      <x:c r="AC95" s="16" t="n">
        <x:f>MAX(0,AB95*(1+EXP((LN(1+Assumptions!$C$60)-0.5*Assumptions!$C$61^2)+Assumptions!$C$61*((RAND()+RAND()+RAND()+RAND()+RAND()+RAND()+RAND()+RAND()+RAND()+RAND()+RAND()+RAND())-6))-1)+Liquidity_30Y!AD13)</x:f>
        <x:v>1650725.5668933955</x:v>
      </x:c>
      <x:c r="AD95" s="16" t="n">
        <x:f>MAX(0,AC95*(1+EXP((LN(1+Assumptions!$C$60)-0.5*Assumptions!$C$61^2)+Assumptions!$C$61*((RAND()+RAND()+RAND()+RAND()+RAND()+RAND()+RAND()+RAND()+RAND()+RAND()+RAND()+RAND())-6))-1)+Liquidity_30Y!AE13)</x:f>
        <x:v>1625692.7731484827</x:v>
      </x:c>
      <x:c r="AE95" s="16" t="n">
        <x:f>MAX(0,AD95*(1+EXP((LN(1+Assumptions!$C$60)-0.5*Assumptions!$C$61^2)+Assumptions!$C$61*((RAND()+RAND()+RAND()+RAND()+RAND()+RAND()+RAND()+RAND()+RAND()+RAND()+RAND()+RAND())-6))-1)+Liquidity_30Y!AF13)</x:f>
        <x:v>1533568.3765359814</x:v>
      </x:c>
      <x:c r="AF95" s="16" t="n">
        <x:f>MAX(0,AE95*(1+EXP((LN(1+Assumptions!$C$60)-0.5*Assumptions!$C$61^2)+Assumptions!$C$61*((RAND()+RAND()+RAND()+RAND()+RAND()+RAND()+RAND()+RAND()+RAND()+RAND()+RAND()+RAND())-6))-1)+Liquidity_30Y!AG13)</x:f>
        <x:v>1490686.781664973</x:v>
      </x:c>
    </x:row>
    <x:row r="96">
      <x:c r="A96" s="39">
        <x:v>92</x:v>
      </x:c>
      <x:c r="B96" s="16" t="n">
        <x:f>Liquidity_30Y!C14</x:f>
        <x:v>1029031.25</x:v>
      </x:c>
      <x:c r="C96" s="16" t="n">
        <x:f>MAX(0,B96*(1+EXP((LN(1+Assumptions!$C$60)-0.5*Assumptions!$C$61^2)+Assumptions!$C$61*((RAND()+RAND()+RAND()+RAND()+RAND()+RAND()+RAND()+RAND()+RAND()+RAND()+RAND()+RAND())-6))-1)+Liquidity_30Y!D13)</x:f>
        <x:v>977640.6879378048</x:v>
      </x:c>
      <x:c r="D96" s="16" t="n">
        <x:f>MAX(0,C96*(1+EXP((LN(1+Assumptions!$C$60)-0.5*Assumptions!$C$61^2)+Assumptions!$C$61*((RAND()+RAND()+RAND()+RAND()+RAND()+RAND()+RAND()+RAND()+RAND()+RAND()+RAND()+RAND())-6))-1)+Liquidity_30Y!E13)</x:f>
        <x:v>981531.3604822534</x:v>
      </x:c>
      <x:c r="E96" s="16" t="n">
        <x:f>MAX(0,D96*(1+EXP((LN(1+Assumptions!$C$60)-0.5*Assumptions!$C$61^2)+Assumptions!$C$61*((RAND()+RAND()+RAND()+RAND()+RAND()+RAND()+RAND()+RAND()+RAND()+RAND()+RAND()+RAND())-6))-1)+Liquidity_30Y!F13)</x:f>
        <x:v>1001752.2506798835</x:v>
      </x:c>
      <x:c r="F96" s="16" t="n">
        <x:f>MAX(0,E96*(1+EXP((LN(1+Assumptions!$C$60)-0.5*Assumptions!$C$61^2)+Assumptions!$C$61*((RAND()+RAND()+RAND()+RAND()+RAND()+RAND()+RAND()+RAND()+RAND()+RAND()+RAND()+RAND())-6))-1)+Liquidity_30Y!G13)</x:f>
        <x:v>1046333.2603872935</x:v>
      </x:c>
      <x:c r="G96" s="16" t="n">
        <x:f>MAX(0,F96*(1+EXP((LN(1+Assumptions!$C$60)-0.5*Assumptions!$C$61^2)+Assumptions!$C$61*((RAND()+RAND()+RAND()+RAND()+RAND()+RAND()+RAND()+RAND()+RAND()+RAND()+RAND()+RAND())-6))-1)+Liquidity_30Y!H13)</x:f>
        <x:v>864678.2930772242</x:v>
      </x:c>
      <x:c r="H96" s="16" t="n">
        <x:f>MAX(0,G96*(1+EXP((LN(1+Assumptions!$C$60)-0.5*Assumptions!$C$61^2)+Assumptions!$C$61*((RAND()+RAND()+RAND()+RAND()+RAND()+RAND()+RAND()+RAND()+RAND()+RAND()+RAND()+RAND())-6))-1)+Liquidity_30Y!I13)</x:f>
        <x:v>932199.9923545988</x:v>
      </x:c>
      <x:c r="I96" s="16" t="n">
        <x:f>MAX(0,H96*(1+EXP((LN(1+Assumptions!$C$60)-0.5*Assumptions!$C$61^2)+Assumptions!$C$61*((RAND()+RAND()+RAND()+RAND()+RAND()+RAND()+RAND()+RAND()+RAND()+RAND()+RAND()+RAND())-6))-1)+Liquidity_30Y!J13)</x:f>
        <x:v>1062106.4534358042</x:v>
      </x:c>
      <x:c r="J96" s="16" t="n">
        <x:f>MAX(0,I96*(1+EXP((LN(1+Assumptions!$C$60)-0.5*Assumptions!$C$61^2)+Assumptions!$C$61*((RAND()+RAND()+RAND()+RAND()+RAND()+RAND()+RAND()+RAND()+RAND()+RAND()+RAND()+RAND())-6))-1)+Liquidity_30Y!K13)</x:f>
        <x:v>977565.150847727</x:v>
      </x:c>
      <x:c r="K96" s="16" t="n">
        <x:f>MAX(0,J96*(1+EXP((LN(1+Assumptions!$C$60)-0.5*Assumptions!$C$61^2)+Assumptions!$C$61*((RAND()+RAND()+RAND()+RAND()+RAND()+RAND()+RAND()+RAND()+RAND()+RAND()+RAND()+RAND())-6))-1)+Liquidity_30Y!L13)</x:f>
        <x:v>875284.9795206303</x:v>
      </x:c>
      <x:c r="L96" s="16" t="n">
        <x:f>MAX(0,K96*(1+EXP((LN(1+Assumptions!$C$60)-0.5*Assumptions!$C$61^2)+Assumptions!$C$61*((RAND()+RAND()+RAND()+RAND()+RAND()+RAND()+RAND()+RAND()+RAND()+RAND()+RAND()+RAND())-6))-1)+Liquidity_30Y!M13)</x:f>
        <x:v>869877.9615771809</x:v>
      </x:c>
      <x:c r="M96" s="16" t="n">
        <x:f>MAX(0,L96*(1+EXP((LN(1+Assumptions!$C$60)-0.5*Assumptions!$C$61^2)+Assumptions!$C$61*((RAND()+RAND()+RAND()+RAND()+RAND()+RAND()+RAND()+RAND()+RAND()+RAND()+RAND()+RAND())-6))-1)+Liquidity_30Y!N13)</x:f>
        <x:v>982340.4025762624</x:v>
      </x:c>
      <x:c r="N96" s="16" t="n">
        <x:f>MAX(0,M96*(1+EXP((LN(1+Assumptions!$C$60)-0.5*Assumptions!$C$61^2)+Assumptions!$C$61*((RAND()+RAND()+RAND()+RAND()+RAND()+RAND()+RAND()+RAND()+RAND()+RAND()+RAND()+RAND())-6))-1)+Liquidity_30Y!O13)</x:f>
        <x:v>1153987.894459715</x:v>
      </x:c>
      <x:c r="O96" s="16" t="n">
        <x:f>MAX(0,N96*(1+EXP((LN(1+Assumptions!$C$60)-0.5*Assumptions!$C$61^2)+Assumptions!$C$61*((RAND()+RAND()+RAND()+RAND()+RAND()+RAND()+RAND()+RAND()+RAND()+RAND()+RAND()+RAND())-6))-1)+Liquidity_30Y!P13)</x:f>
        <x:v>1067731.872830097</x:v>
      </x:c>
      <x:c r="P96" s="16" t="n">
        <x:f>MAX(0,O96*(1+EXP((LN(1+Assumptions!$C$60)-0.5*Assumptions!$C$61^2)+Assumptions!$C$61*((RAND()+RAND()+RAND()+RAND()+RAND()+RAND()+RAND()+RAND()+RAND()+RAND()+RAND()+RAND())-6))-1)+Liquidity_30Y!Q13)</x:f>
        <x:v>1747696.9160910456</x:v>
      </x:c>
      <x:c r="Q96" s="16" t="n">
        <x:f>MAX(0,P96*(1+EXP((LN(1+Assumptions!$C$60)-0.5*Assumptions!$C$61^2)+Assumptions!$C$61*((RAND()+RAND()+RAND()+RAND()+RAND()+RAND()+RAND()+RAND()+RAND()+RAND()+RAND()+RAND())-6))-1)+Liquidity_30Y!R13)</x:f>
        <x:v>2274500.5107471165</x:v>
      </x:c>
      <x:c r="R96" s="16" t="n">
        <x:f>MAX(0,Q96*(1+EXP((LN(1+Assumptions!$C$60)-0.5*Assumptions!$C$61^2)+Assumptions!$C$61*((RAND()+RAND()+RAND()+RAND()+RAND()+RAND()+RAND()+RAND()+RAND()+RAND()+RAND()+RAND())-6))-1)+Liquidity_30Y!S13)</x:f>
        <x:v>1959051.595135075</x:v>
      </x:c>
      <x:c r="S96" s="16" t="n">
        <x:f>MAX(0,R96*(1+EXP((LN(1+Assumptions!$C$60)-0.5*Assumptions!$C$61^2)+Assumptions!$C$61*((RAND()+RAND()+RAND()+RAND()+RAND()+RAND()+RAND()+RAND()+RAND()+RAND()+RAND()+RAND())-6))-1)+Liquidity_30Y!T13)</x:f>
        <x:v>2415025.983025733</x:v>
      </x:c>
      <x:c r="T96" s="16" t="n">
        <x:f>MAX(0,S96*(1+EXP((LN(1+Assumptions!$C$60)-0.5*Assumptions!$C$61^2)+Assumptions!$C$61*((RAND()+RAND()+RAND()+RAND()+RAND()+RAND()+RAND()+RAND()+RAND()+RAND()+RAND()+RAND())-6))-1)+Liquidity_30Y!U13)</x:f>
        <x:v>2958973.099722858</x:v>
      </x:c>
      <x:c r="U96" s="16" t="n">
        <x:f>MAX(0,T96*(1+EXP((LN(1+Assumptions!$C$60)-0.5*Assumptions!$C$61^2)+Assumptions!$C$61*((RAND()+RAND()+RAND()+RAND()+RAND()+RAND()+RAND()+RAND()+RAND()+RAND()+RAND()+RAND())-6))-1)+Liquidity_30Y!V13)</x:f>
        <x:v>4006422.5723499977</x:v>
      </x:c>
      <x:c r="V96" s="16" t="n">
        <x:f>MAX(0,U96*(1+EXP((LN(1+Assumptions!$C$60)-0.5*Assumptions!$C$61^2)+Assumptions!$C$61*((RAND()+RAND()+RAND()+RAND()+RAND()+RAND()+RAND()+RAND()+RAND()+RAND()+RAND()+RAND())-6))-1)+Liquidity_30Y!W13)</x:f>
        <x:v>4336550.941829676</x:v>
      </x:c>
      <x:c r="W96" s="16" t="n">
        <x:f>MAX(0,V96*(1+EXP((LN(1+Assumptions!$C$60)-0.5*Assumptions!$C$61^2)+Assumptions!$C$61*((RAND()+RAND()+RAND()+RAND()+RAND()+RAND()+RAND()+RAND()+RAND()+RAND()+RAND()+RAND())-6))-1)+Liquidity_30Y!X13)</x:f>
        <x:v>5829119.5764217395</x:v>
      </x:c>
      <x:c r="X96" s="16" t="n">
        <x:f>MAX(0,W96*(1+EXP((LN(1+Assumptions!$C$60)-0.5*Assumptions!$C$61^2)+Assumptions!$C$61*((RAND()+RAND()+RAND()+RAND()+RAND()+RAND()+RAND()+RAND()+RAND()+RAND()+RAND()+RAND())-6))-1)+Liquidity_30Y!Y13)</x:f>
        <x:v>6130009.408135079</x:v>
      </x:c>
      <x:c r="Y96" s="16" t="n">
        <x:f>MAX(0,X96*(1+EXP((LN(1+Assumptions!$C$60)-0.5*Assumptions!$C$61^2)+Assumptions!$C$61*((RAND()+RAND()+RAND()+RAND()+RAND()+RAND()+RAND()+RAND()+RAND()+RAND()+RAND()+RAND())-6))-1)+Liquidity_30Y!Z13)</x:f>
        <x:v>8493859.734036041</x:v>
      </x:c>
      <x:c r="Z96" s="16" t="n">
        <x:f>MAX(0,Y96*(1+EXP((LN(1+Assumptions!$C$60)-0.5*Assumptions!$C$61^2)+Assumptions!$C$61*((RAND()+RAND()+RAND()+RAND()+RAND()+RAND()+RAND()+RAND()+RAND()+RAND()+RAND()+RAND())-6))-1)+Liquidity_30Y!AA13)</x:f>
        <x:v>8859582.361089882</x:v>
      </x:c>
      <x:c r="AA96" s="16" t="n">
        <x:f>MAX(0,Z96*(1+EXP((LN(1+Assumptions!$C$60)-0.5*Assumptions!$C$61^2)+Assumptions!$C$61*((RAND()+RAND()+RAND()+RAND()+RAND()+RAND()+RAND()+RAND()+RAND()+RAND()+RAND()+RAND())-6))-1)+Liquidity_30Y!AB13)</x:f>
        <x:v>9669200.681264494</x:v>
      </x:c>
      <x:c r="AB96" s="16" t="n">
        <x:f>MAX(0,AA96*(1+EXP((LN(1+Assumptions!$C$60)-0.5*Assumptions!$C$61^2)+Assumptions!$C$61*((RAND()+RAND()+RAND()+RAND()+RAND()+RAND()+RAND()+RAND()+RAND()+RAND()+RAND()+RAND())-6))-1)+Liquidity_30Y!AC13)</x:f>
        <x:v>12807048.572696699</x:v>
      </x:c>
      <x:c r="AC96" s="16" t="n">
        <x:f>MAX(0,AB96*(1+EXP((LN(1+Assumptions!$C$60)-0.5*Assumptions!$C$61^2)+Assumptions!$C$61*((RAND()+RAND()+RAND()+RAND()+RAND()+RAND()+RAND()+RAND()+RAND()+RAND()+RAND()+RAND())-6))-1)+Liquidity_30Y!AD13)</x:f>
        <x:v>14429071.895219373</x:v>
      </x:c>
      <x:c r="AD96" s="16" t="n">
        <x:f>MAX(0,AC96*(1+EXP((LN(1+Assumptions!$C$60)-0.5*Assumptions!$C$61^2)+Assumptions!$C$61*((RAND()+RAND()+RAND()+RAND()+RAND()+RAND()+RAND()+RAND()+RAND()+RAND()+RAND()+RAND())-6))-1)+Liquidity_30Y!AE13)</x:f>
        <x:v>13305707.052187772</x:v>
      </x:c>
      <x:c r="AE96" s="16" t="n">
        <x:f>MAX(0,AD96*(1+EXP((LN(1+Assumptions!$C$60)-0.5*Assumptions!$C$61^2)+Assumptions!$C$61*((RAND()+RAND()+RAND()+RAND()+RAND()+RAND()+RAND()+RAND()+RAND()+RAND()+RAND()+RAND())-6))-1)+Liquidity_30Y!AF13)</x:f>
        <x:v>15206003.580986684</x:v>
      </x:c>
      <x:c r="AF96" s="16" t="n">
        <x:f>MAX(0,AE96*(1+EXP((LN(1+Assumptions!$C$60)-0.5*Assumptions!$C$61^2)+Assumptions!$C$61*((RAND()+RAND()+RAND()+RAND()+RAND()+RAND()+RAND()+RAND()+RAND()+RAND()+RAND()+RAND())-6))-1)+Liquidity_30Y!AG13)</x:f>
        <x:v>15343150.783956122</x:v>
      </x:c>
    </x:row>
    <x:row r="97">
      <x:c r="A97" s="39">
        <x:v>93</x:v>
      </x:c>
      <x:c r="B97" s="16" t="n">
        <x:f>Liquidity_30Y!C14</x:f>
        <x:v>1029031.25</x:v>
      </x:c>
      <x:c r="C97" s="16" t="n">
        <x:f>MAX(0,B97*(1+EXP((LN(1+Assumptions!$C$60)-0.5*Assumptions!$C$61^2)+Assumptions!$C$61*((RAND()+RAND()+RAND()+RAND()+RAND()+RAND()+RAND()+RAND()+RAND()+RAND()+RAND()+RAND())-6))-1)+Liquidity_30Y!D13)</x:f>
        <x:v>1202045.4470569636</x:v>
      </x:c>
      <x:c r="D97" s="16" t="n">
        <x:f>MAX(0,C97*(1+EXP((LN(1+Assumptions!$C$60)-0.5*Assumptions!$C$61^2)+Assumptions!$C$61*((RAND()+RAND()+RAND()+RAND()+RAND()+RAND()+RAND()+RAND()+RAND()+RAND()+RAND()+RAND())-6))-1)+Liquidity_30Y!E13)</x:f>
        <x:v>1365539.6766488943</x:v>
      </x:c>
      <x:c r="E97" s="16" t="n">
        <x:f>MAX(0,D97*(1+EXP((LN(1+Assumptions!$C$60)-0.5*Assumptions!$C$61^2)+Assumptions!$C$61*((RAND()+RAND()+RAND()+RAND()+RAND()+RAND()+RAND()+RAND()+RAND()+RAND()+RAND()+RAND())-6))-1)+Liquidity_30Y!F13)</x:f>
        <x:v>943457.0055318025</x:v>
      </x:c>
      <x:c r="F97" s="16" t="n">
        <x:f>MAX(0,E97*(1+EXP((LN(1+Assumptions!$C$60)-0.5*Assumptions!$C$61^2)+Assumptions!$C$61*((RAND()+RAND()+RAND()+RAND()+RAND()+RAND()+RAND()+RAND()+RAND()+RAND()+RAND()+RAND())-6))-1)+Liquidity_30Y!G13)</x:f>
        <x:v>977042.3087401747</x:v>
      </x:c>
      <x:c r="G97" s="16" t="n">
        <x:f>MAX(0,F97*(1+EXP((LN(1+Assumptions!$C$60)-0.5*Assumptions!$C$61^2)+Assumptions!$C$61*((RAND()+RAND()+RAND()+RAND()+RAND()+RAND()+RAND()+RAND()+RAND()+RAND()+RAND()+RAND())-6))-1)+Liquidity_30Y!H13)</x:f>
        <x:v>1146355.3863168696</x:v>
      </x:c>
      <x:c r="H97" s="16" t="n">
        <x:f>MAX(0,G97*(1+EXP((LN(1+Assumptions!$C$60)-0.5*Assumptions!$C$61^2)+Assumptions!$C$61*((RAND()+RAND()+RAND()+RAND()+RAND()+RAND()+RAND()+RAND()+RAND()+RAND()+RAND()+RAND())-6))-1)+Liquidity_30Y!I13)</x:f>
        <x:v>1121516.7815558077</x:v>
      </x:c>
      <x:c r="I97" s="16" t="n">
        <x:f>MAX(0,H97*(1+EXP((LN(1+Assumptions!$C$60)-0.5*Assumptions!$C$61^2)+Assumptions!$C$61*((RAND()+RAND()+RAND()+RAND()+RAND()+RAND()+RAND()+RAND()+RAND()+RAND()+RAND()+RAND())-6))-1)+Liquidity_30Y!J13)</x:f>
        <x:v>1321363.9793022436</x:v>
      </x:c>
      <x:c r="J97" s="16" t="n">
        <x:f>MAX(0,I97*(1+EXP((LN(1+Assumptions!$C$60)-0.5*Assumptions!$C$61^2)+Assumptions!$C$61*((RAND()+RAND()+RAND()+RAND()+RAND()+RAND()+RAND()+RAND()+RAND()+RAND()+RAND()+RAND())-6))-1)+Liquidity_30Y!K13)</x:f>
        <x:v>1168804.9647510364</x:v>
      </x:c>
      <x:c r="K97" s="16" t="n">
        <x:f>MAX(0,J97*(1+EXP((LN(1+Assumptions!$C$60)-0.5*Assumptions!$C$61^2)+Assumptions!$C$61*((RAND()+RAND()+RAND()+RAND()+RAND()+RAND()+RAND()+RAND()+RAND()+RAND()+RAND()+RAND())-6))-1)+Liquidity_30Y!L13)</x:f>
        <x:v>1333626.1225359112</x:v>
      </x:c>
      <x:c r="L97" s="16" t="n">
        <x:f>MAX(0,K97*(1+EXP((LN(1+Assumptions!$C$60)-0.5*Assumptions!$C$61^2)+Assumptions!$C$61*((RAND()+RAND()+RAND()+RAND()+RAND()+RAND()+RAND()+RAND()+RAND()+RAND()+RAND()+RAND())-6))-1)+Liquidity_30Y!M13)</x:f>
        <x:v>1463043.2547720019</x:v>
      </x:c>
      <x:c r="M97" s="16" t="n">
        <x:f>MAX(0,L97*(1+EXP((LN(1+Assumptions!$C$60)-0.5*Assumptions!$C$61^2)+Assumptions!$C$61*((RAND()+RAND()+RAND()+RAND()+RAND()+RAND()+RAND()+RAND()+RAND()+RAND()+RAND()+RAND())-6))-1)+Liquidity_30Y!N13)</x:f>
        <x:v>1607814.600385199</x:v>
      </x:c>
      <x:c r="N97" s="16" t="n">
        <x:f>MAX(0,M97*(1+EXP((LN(1+Assumptions!$C$60)-0.5*Assumptions!$C$61^2)+Assumptions!$C$61*((RAND()+RAND()+RAND()+RAND()+RAND()+RAND()+RAND()+RAND()+RAND()+RAND()+RAND()+RAND())-6))-1)+Liquidity_30Y!O13)</x:f>
        <x:v>1866572.967111266</x:v>
      </x:c>
      <x:c r="O97" s="16" t="n">
        <x:f>MAX(0,N97*(1+EXP((LN(1+Assumptions!$C$60)-0.5*Assumptions!$C$61^2)+Assumptions!$C$61*((RAND()+RAND()+RAND()+RAND()+RAND()+RAND()+RAND()+RAND()+RAND()+RAND()+RAND()+RAND())-6))-1)+Liquidity_30Y!P13)</x:f>
        <x:v>2225199.5391446673</x:v>
      </x:c>
      <x:c r="P97" s="16" t="n">
        <x:f>MAX(0,O97*(1+EXP((LN(1+Assumptions!$C$60)-0.5*Assumptions!$C$61^2)+Assumptions!$C$61*((RAND()+RAND()+RAND()+RAND()+RAND()+RAND()+RAND()+RAND()+RAND()+RAND()+RAND()+RAND())-6))-1)+Liquidity_30Y!Q13)</x:f>
        <x:v>2766554.0417553093</x:v>
      </x:c>
      <x:c r="Q97" s="16" t="n">
        <x:f>MAX(0,P97*(1+EXP((LN(1+Assumptions!$C$60)-0.5*Assumptions!$C$61^2)+Assumptions!$C$61*((RAND()+RAND()+RAND()+RAND()+RAND()+RAND()+RAND()+RAND()+RAND()+RAND()+RAND()+RAND())-6))-1)+Liquidity_30Y!R13)</x:f>
        <x:v>3038471.9643561444</x:v>
      </x:c>
      <x:c r="R97" s="16" t="n">
        <x:f>MAX(0,Q97*(1+EXP((LN(1+Assumptions!$C$60)-0.5*Assumptions!$C$61^2)+Assumptions!$C$61*((RAND()+RAND()+RAND()+RAND()+RAND()+RAND()+RAND()+RAND()+RAND()+RAND()+RAND()+RAND())-6))-1)+Liquidity_30Y!S13)</x:f>
        <x:v>2895542.2378852414</x:v>
      </x:c>
      <x:c r="S97" s="16" t="n">
        <x:f>MAX(0,R97*(1+EXP((LN(1+Assumptions!$C$60)-0.5*Assumptions!$C$61^2)+Assumptions!$C$61*((RAND()+RAND()+RAND()+RAND()+RAND()+RAND()+RAND()+RAND()+RAND()+RAND()+RAND()+RAND())-6))-1)+Liquidity_30Y!T13)</x:f>
        <x:v>3271440.9318923405</x:v>
      </x:c>
      <x:c r="T97" s="16" t="n">
        <x:f>MAX(0,S97*(1+EXP((LN(1+Assumptions!$C$60)-0.5*Assumptions!$C$61^2)+Assumptions!$C$61*((RAND()+RAND()+RAND()+RAND()+RAND()+RAND()+RAND()+RAND()+RAND()+RAND()+RAND()+RAND())-6))-1)+Liquidity_30Y!U13)</x:f>
        <x:v>3111290.5775685553</x:v>
      </x:c>
      <x:c r="U97" s="16" t="n">
        <x:f>MAX(0,T97*(1+EXP((LN(1+Assumptions!$C$60)-0.5*Assumptions!$C$61^2)+Assumptions!$C$61*((RAND()+RAND()+RAND()+RAND()+RAND()+RAND()+RAND()+RAND()+RAND()+RAND()+RAND()+RAND())-6))-1)+Liquidity_30Y!V13)</x:f>
        <x:v>3169190.313837816</x:v>
      </x:c>
      <x:c r="V97" s="16" t="n">
        <x:f>MAX(0,U97*(1+EXP((LN(1+Assumptions!$C$60)-0.5*Assumptions!$C$61^2)+Assumptions!$C$61*((RAND()+RAND()+RAND()+RAND()+RAND()+RAND()+RAND()+RAND()+RAND()+RAND()+RAND()+RAND())-6))-1)+Liquidity_30Y!W13)</x:f>
        <x:v>3922126.1340175187</x:v>
      </x:c>
      <x:c r="W97" s="16" t="n">
        <x:f>MAX(0,V97*(1+EXP((LN(1+Assumptions!$C$60)-0.5*Assumptions!$C$61^2)+Assumptions!$C$61*((RAND()+RAND()+RAND()+RAND()+RAND()+RAND()+RAND()+RAND()+RAND()+RAND()+RAND()+RAND())-6))-1)+Liquidity_30Y!X13)</x:f>
        <x:v>4420285.981779078</x:v>
      </x:c>
      <x:c r="X97" s="16" t="n">
        <x:f>MAX(0,W97*(1+EXP((LN(1+Assumptions!$C$60)-0.5*Assumptions!$C$61^2)+Assumptions!$C$61*((RAND()+RAND()+RAND()+RAND()+RAND()+RAND()+RAND()+RAND()+RAND()+RAND()+RAND()+RAND())-6))-1)+Liquidity_30Y!Y13)</x:f>
        <x:v>5285923.90191502</x:v>
      </x:c>
      <x:c r="Y97" s="16" t="n">
        <x:f>MAX(0,X97*(1+EXP((LN(1+Assumptions!$C$60)-0.5*Assumptions!$C$61^2)+Assumptions!$C$61*((RAND()+RAND()+RAND()+RAND()+RAND()+RAND()+RAND()+RAND()+RAND()+RAND()+RAND()+RAND())-6))-1)+Liquidity_30Y!Z13)</x:f>
        <x:v>4782677.544986506</x:v>
      </x:c>
      <x:c r="Z97" s="16" t="n">
        <x:f>MAX(0,Y97*(1+EXP((LN(1+Assumptions!$C$60)-0.5*Assumptions!$C$61^2)+Assumptions!$C$61*((RAND()+RAND()+RAND()+RAND()+RAND()+RAND()+RAND()+RAND()+RAND()+RAND()+RAND()+RAND())-6))-1)+Liquidity_30Y!AA13)</x:f>
        <x:v>5567907.99987059</x:v>
      </x:c>
      <x:c r="AA97" s="16" t="n">
        <x:f>MAX(0,Z97*(1+EXP((LN(1+Assumptions!$C$60)-0.5*Assumptions!$C$61^2)+Assumptions!$C$61*((RAND()+RAND()+RAND()+RAND()+RAND()+RAND()+RAND()+RAND()+RAND()+RAND()+RAND()+RAND())-6))-1)+Liquidity_30Y!AB13)</x:f>
        <x:v>6021162.604377586</x:v>
      </x:c>
      <x:c r="AB97" s="16" t="n">
        <x:f>MAX(0,AA97*(1+EXP((LN(1+Assumptions!$C$60)-0.5*Assumptions!$C$61^2)+Assumptions!$C$61*((RAND()+RAND()+RAND()+RAND()+RAND()+RAND()+RAND()+RAND()+RAND()+RAND()+RAND()+RAND())-6))-1)+Liquidity_30Y!AC13)</x:f>
        <x:v>8035198.430497833</x:v>
      </x:c>
      <x:c r="AC97" s="16" t="n">
        <x:f>MAX(0,AB97*(1+EXP((LN(1+Assumptions!$C$60)-0.5*Assumptions!$C$61^2)+Assumptions!$C$61*((RAND()+RAND()+RAND()+RAND()+RAND()+RAND()+RAND()+RAND()+RAND()+RAND()+RAND()+RAND())-6))-1)+Liquidity_30Y!AD13)</x:f>
        <x:v>7038703.096095011</x:v>
      </x:c>
      <x:c r="AD97" s="16" t="n">
        <x:f>MAX(0,AC97*(1+EXP((LN(1+Assumptions!$C$60)-0.5*Assumptions!$C$61^2)+Assumptions!$C$61*((RAND()+RAND()+RAND()+RAND()+RAND()+RAND()+RAND()+RAND()+RAND()+RAND()+RAND()+RAND())-6))-1)+Liquidity_30Y!AE13)</x:f>
        <x:v>8321937.964117562</x:v>
      </x:c>
      <x:c r="AE97" s="16" t="n">
        <x:f>MAX(0,AD97*(1+EXP((LN(1+Assumptions!$C$60)-0.5*Assumptions!$C$61^2)+Assumptions!$C$61*((RAND()+RAND()+RAND()+RAND()+RAND()+RAND()+RAND()+RAND()+RAND()+RAND()+RAND()+RAND())-6))-1)+Liquidity_30Y!AF13)</x:f>
        <x:v>7543586.893163859</x:v>
      </x:c>
      <x:c r="AF97" s="16" t="n">
        <x:f>MAX(0,AE97*(1+EXP((LN(1+Assumptions!$C$60)-0.5*Assumptions!$C$61^2)+Assumptions!$C$61*((RAND()+RAND()+RAND()+RAND()+RAND()+RAND()+RAND()+RAND()+RAND()+RAND()+RAND()+RAND())-6))-1)+Liquidity_30Y!AG13)</x:f>
        <x:v>7007076.50811472</x:v>
      </x:c>
    </x:row>
    <x:row r="98">
      <x:c r="A98" s="39">
        <x:v>94</x:v>
      </x:c>
      <x:c r="B98" s="16" t="n">
        <x:f>Liquidity_30Y!C14</x:f>
        <x:v>1029031.25</x:v>
      </x:c>
      <x:c r="C98" s="16" t="n">
        <x:f>MAX(0,B98*(1+EXP((LN(1+Assumptions!$C$60)-0.5*Assumptions!$C$61^2)+Assumptions!$C$61*((RAND()+RAND()+RAND()+RAND()+RAND()+RAND()+RAND()+RAND()+RAND()+RAND()+RAND()+RAND())-6))-1)+Liquidity_30Y!D13)</x:f>
        <x:v>1254342.8520963602</x:v>
      </x:c>
      <x:c r="D98" s="16" t="n">
        <x:f>MAX(0,C98*(1+EXP((LN(1+Assumptions!$C$60)-0.5*Assumptions!$C$61^2)+Assumptions!$C$61*((RAND()+RAND()+RAND()+RAND()+RAND()+RAND()+RAND()+RAND()+RAND()+RAND()+RAND()+RAND())-6))-1)+Liquidity_30Y!E13)</x:f>
        <x:v>1398383.8644345307</x:v>
      </x:c>
      <x:c r="E98" s="16" t="n">
        <x:f>MAX(0,D98*(1+EXP((LN(1+Assumptions!$C$60)-0.5*Assumptions!$C$61^2)+Assumptions!$C$61*((RAND()+RAND()+RAND()+RAND()+RAND()+RAND()+RAND()+RAND()+RAND()+RAND()+RAND()+RAND())-6))-1)+Liquidity_30Y!F13)</x:f>
        <x:v>1565753.5416107792</x:v>
      </x:c>
      <x:c r="F98" s="16" t="n">
        <x:f>MAX(0,E98*(1+EXP((LN(1+Assumptions!$C$60)-0.5*Assumptions!$C$61^2)+Assumptions!$C$61*((RAND()+RAND()+RAND()+RAND()+RAND()+RAND()+RAND()+RAND()+RAND()+RAND()+RAND()+RAND())-6))-1)+Liquidity_30Y!G13)</x:f>
        <x:v>2206599.0323766726</x:v>
      </x:c>
      <x:c r="G98" s="16" t="n">
        <x:f>MAX(0,F98*(1+EXP((LN(1+Assumptions!$C$60)-0.5*Assumptions!$C$61^2)+Assumptions!$C$61*((RAND()+RAND()+RAND()+RAND()+RAND()+RAND()+RAND()+RAND()+RAND()+RAND()+RAND()+RAND())-6))-1)+Liquidity_30Y!H13)</x:f>
        <x:v>2014904.6501410287</x:v>
      </x:c>
      <x:c r="H98" s="16" t="n">
        <x:f>MAX(0,G98*(1+EXP((LN(1+Assumptions!$C$60)-0.5*Assumptions!$C$61^2)+Assumptions!$C$61*((RAND()+RAND()+RAND()+RAND()+RAND()+RAND()+RAND()+RAND()+RAND()+RAND()+RAND()+RAND())-6))-1)+Liquidity_30Y!I13)</x:f>
        <x:v>2434127.1849006684</x:v>
      </x:c>
      <x:c r="I98" s="16" t="n">
        <x:f>MAX(0,H98*(1+EXP((LN(1+Assumptions!$C$60)-0.5*Assumptions!$C$61^2)+Assumptions!$C$61*((RAND()+RAND()+RAND()+RAND()+RAND()+RAND()+RAND()+RAND()+RAND()+RAND()+RAND()+RAND())-6))-1)+Liquidity_30Y!J13)</x:f>
        <x:v>3351619.014515302</x:v>
      </x:c>
      <x:c r="J98" s="16" t="n">
        <x:f>MAX(0,I98*(1+EXP((LN(1+Assumptions!$C$60)-0.5*Assumptions!$C$61^2)+Assumptions!$C$61*((RAND()+RAND()+RAND()+RAND()+RAND()+RAND()+RAND()+RAND()+RAND()+RAND()+RAND()+RAND())-6))-1)+Liquidity_30Y!K13)</x:f>
        <x:v>3197225.7369829672</x:v>
      </x:c>
      <x:c r="K98" s="16" t="n">
        <x:f>MAX(0,J98*(1+EXP((LN(1+Assumptions!$C$60)-0.5*Assumptions!$C$61^2)+Assumptions!$C$61*((RAND()+RAND()+RAND()+RAND()+RAND()+RAND()+RAND()+RAND()+RAND()+RAND()+RAND()+RAND())-6))-1)+Liquidity_30Y!L13)</x:f>
        <x:v>3583603.226581959</x:v>
      </x:c>
      <x:c r="L98" s="16" t="n">
        <x:f>MAX(0,K98*(1+EXP((LN(1+Assumptions!$C$60)-0.5*Assumptions!$C$61^2)+Assumptions!$C$61*((RAND()+RAND()+RAND()+RAND()+RAND()+RAND()+RAND()+RAND()+RAND()+RAND()+RAND()+RAND())-6))-1)+Liquidity_30Y!M13)</x:f>
        <x:v>3519241.53599634</x:v>
      </x:c>
      <x:c r="M98" s="16" t="n">
        <x:f>MAX(0,L98*(1+EXP((LN(1+Assumptions!$C$60)-0.5*Assumptions!$C$61^2)+Assumptions!$C$61*((RAND()+RAND()+RAND()+RAND()+RAND()+RAND()+RAND()+RAND()+RAND()+RAND()+RAND()+RAND())-6))-1)+Liquidity_30Y!N13)</x:f>
        <x:v>3561379.3700437387</x:v>
      </x:c>
      <x:c r="N98" s="16" t="n">
        <x:f>MAX(0,M98*(1+EXP((LN(1+Assumptions!$C$60)-0.5*Assumptions!$C$61^2)+Assumptions!$C$61*((RAND()+RAND()+RAND()+RAND()+RAND()+RAND()+RAND()+RAND()+RAND()+RAND()+RAND()+RAND())-6))-1)+Liquidity_30Y!O13)</x:f>
        <x:v>4251665.534668492</x:v>
      </x:c>
      <x:c r="O98" s="16" t="n">
        <x:f>MAX(0,N98*(1+EXP((LN(1+Assumptions!$C$60)-0.5*Assumptions!$C$61^2)+Assumptions!$C$61*((RAND()+RAND()+RAND()+RAND()+RAND()+RAND()+RAND()+RAND()+RAND()+RAND()+RAND()+RAND())-6))-1)+Liquidity_30Y!P13)</x:f>
        <x:v>3900222.770158196</x:v>
      </x:c>
      <x:c r="P98" s="16" t="n">
        <x:f>MAX(0,O98*(1+EXP((LN(1+Assumptions!$C$60)-0.5*Assumptions!$C$61^2)+Assumptions!$C$61*((RAND()+RAND()+RAND()+RAND()+RAND()+RAND()+RAND()+RAND()+RAND()+RAND()+RAND()+RAND())-6))-1)+Liquidity_30Y!Q13)</x:f>
        <x:v>4007440.7344505596</x:v>
      </x:c>
      <x:c r="Q98" s="16" t="n">
        <x:f>MAX(0,P98*(1+EXP((LN(1+Assumptions!$C$60)-0.5*Assumptions!$C$61^2)+Assumptions!$C$61*((RAND()+RAND()+RAND()+RAND()+RAND()+RAND()+RAND()+RAND()+RAND()+RAND()+RAND()+RAND())-6))-1)+Liquidity_30Y!R13)</x:f>
        <x:v>3800847.156585617</x:v>
      </x:c>
      <x:c r="R98" s="16" t="n">
        <x:f>MAX(0,Q98*(1+EXP((LN(1+Assumptions!$C$60)-0.5*Assumptions!$C$61^2)+Assumptions!$C$61*((RAND()+RAND()+RAND()+RAND()+RAND()+RAND()+RAND()+RAND()+RAND()+RAND()+RAND()+RAND())-6))-1)+Liquidity_30Y!S13)</x:f>
        <x:v>3383885.804741774</x:v>
      </x:c>
      <x:c r="S98" s="16" t="n">
        <x:f>MAX(0,R98*(1+EXP((LN(1+Assumptions!$C$60)-0.5*Assumptions!$C$61^2)+Assumptions!$C$61*((RAND()+RAND()+RAND()+RAND()+RAND()+RAND()+RAND()+RAND()+RAND()+RAND()+RAND()+RAND())-6))-1)+Liquidity_30Y!T13)</x:f>
        <x:v>3165405.9984082016</x:v>
      </x:c>
      <x:c r="T98" s="16" t="n">
        <x:f>MAX(0,S98*(1+EXP((LN(1+Assumptions!$C$60)-0.5*Assumptions!$C$61^2)+Assumptions!$C$61*((RAND()+RAND()+RAND()+RAND()+RAND()+RAND()+RAND()+RAND()+RAND()+RAND()+RAND()+RAND())-6))-1)+Liquidity_30Y!U13)</x:f>
        <x:v>3467994.7495837067</x:v>
      </x:c>
      <x:c r="U98" s="16" t="n">
        <x:f>MAX(0,T98*(1+EXP((LN(1+Assumptions!$C$60)-0.5*Assumptions!$C$61^2)+Assumptions!$C$61*((RAND()+RAND()+RAND()+RAND()+RAND()+RAND()+RAND()+RAND()+RAND()+RAND()+RAND()+RAND())-6))-1)+Liquidity_30Y!V13)</x:f>
        <x:v>3512677.031041803</x:v>
      </x:c>
      <x:c r="V98" s="16" t="n">
        <x:f>MAX(0,U98*(1+EXP((LN(1+Assumptions!$C$60)-0.5*Assumptions!$C$61^2)+Assumptions!$C$61*((RAND()+RAND()+RAND()+RAND()+RAND()+RAND()+RAND()+RAND()+RAND()+RAND()+RAND()+RAND())-6))-1)+Liquidity_30Y!W13)</x:f>
        <x:v>3493299.8451801254</x:v>
      </x:c>
      <x:c r="W98" s="16" t="n">
        <x:f>MAX(0,V98*(1+EXP((LN(1+Assumptions!$C$60)-0.5*Assumptions!$C$61^2)+Assumptions!$C$61*((RAND()+RAND()+RAND()+RAND()+RAND()+RAND()+RAND()+RAND()+RAND()+RAND()+RAND()+RAND())-6))-1)+Liquidity_30Y!X13)</x:f>
        <x:v>4747623.1348465495</x:v>
      </x:c>
      <x:c r="X98" s="16" t="n">
        <x:f>MAX(0,W98*(1+EXP((LN(1+Assumptions!$C$60)-0.5*Assumptions!$C$61^2)+Assumptions!$C$61*((RAND()+RAND()+RAND()+RAND()+RAND()+RAND()+RAND()+RAND()+RAND()+RAND()+RAND()+RAND())-6))-1)+Liquidity_30Y!Y13)</x:f>
        <x:v>6148179.553420169</x:v>
      </x:c>
      <x:c r="Y98" s="16" t="n">
        <x:f>MAX(0,X98*(1+EXP((LN(1+Assumptions!$C$60)-0.5*Assumptions!$C$61^2)+Assumptions!$C$61*((RAND()+RAND()+RAND()+RAND()+RAND()+RAND()+RAND()+RAND()+RAND()+RAND()+RAND()+RAND())-6))-1)+Liquidity_30Y!Z13)</x:f>
        <x:v>5202991.905787706</x:v>
      </x:c>
      <x:c r="Z98" s="16" t="n">
        <x:f>MAX(0,Y98*(1+EXP((LN(1+Assumptions!$C$60)-0.5*Assumptions!$C$61^2)+Assumptions!$C$61*((RAND()+RAND()+RAND()+RAND()+RAND()+RAND()+RAND()+RAND()+RAND()+RAND()+RAND()+RAND())-6))-1)+Liquidity_30Y!AA13)</x:f>
        <x:v>6160628.1979955705</x:v>
      </x:c>
      <x:c r="AA98" s="16" t="n">
        <x:f>MAX(0,Z98*(1+EXP((LN(1+Assumptions!$C$60)-0.5*Assumptions!$C$61^2)+Assumptions!$C$61*((RAND()+RAND()+RAND()+RAND()+RAND()+RAND()+RAND()+RAND()+RAND()+RAND()+RAND()+RAND())-6))-1)+Liquidity_30Y!AB13)</x:f>
        <x:v>6955930.466738981</x:v>
      </x:c>
      <x:c r="AB98" s="16" t="n">
        <x:f>MAX(0,AA98*(1+EXP((LN(1+Assumptions!$C$60)-0.5*Assumptions!$C$61^2)+Assumptions!$C$61*((RAND()+RAND()+RAND()+RAND()+RAND()+RAND()+RAND()+RAND()+RAND()+RAND()+RAND()+RAND())-6))-1)+Liquidity_30Y!AC13)</x:f>
        <x:v>10454039.67535692</x:v>
      </x:c>
      <x:c r="AC98" s="16" t="n">
        <x:f>MAX(0,AB98*(1+EXP((LN(1+Assumptions!$C$60)-0.5*Assumptions!$C$61^2)+Assumptions!$C$61*((RAND()+RAND()+RAND()+RAND()+RAND()+RAND()+RAND()+RAND()+RAND()+RAND()+RAND()+RAND())-6))-1)+Liquidity_30Y!AD13)</x:f>
        <x:v>14688131.61852616</x:v>
      </x:c>
      <x:c r="AD98" s="16" t="n">
        <x:f>MAX(0,AC98*(1+EXP((LN(1+Assumptions!$C$60)-0.5*Assumptions!$C$61^2)+Assumptions!$C$61*((RAND()+RAND()+RAND()+RAND()+RAND()+RAND()+RAND()+RAND()+RAND()+RAND()+RAND()+RAND())-6))-1)+Liquidity_30Y!AE13)</x:f>
        <x:v>19856535.742227662</x:v>
      </x:c>
      <x:c r="AE98" s="16" t="n">
        <x:f>MAX(0,AD98*(1+EXP((LN(1+Assumptions!$C$60)-0.5*Assumptions!$C$61^2)+Assumptions!$C$61*((RAND()+RAND()+RAND()+RAND()+RAND()+RAND()+RAND()+RAND()+RAND()+RAND()+RAND()+RAND())-6))-1)+Liquidity_30Y!AF13)</x:f>
        <x:v>27901653.29383886</x:v>
      </x:c>
      <x:c r="AF98" s="16" t="n">
        <x:f>MAX(0,AE98*(1+EXP((LN(1+Assumptions!$C$60)-0.5*Assumptions!$C$61^2)+Assumptions!$C$61*((RAND()+RAND()+RAND()+RAND()+RAND()+RAND()+RAND()+RAND()+RAND()+RAND()+RAND()+RAND())-6))-1)+Liquidity_30Y!AG13)</x:f>
        <x:v>22197678.900024753</x:v>
      </x:c>
    </x:row>
    <x:row r="99">
      <x:c r="A99" s="39">
        <x:v>95</x:v>
      </x:c>
      <x:c r="B99" s="16" t="n">
        <x:f>Liquidity_30Y!C14</x:f>
        <x:v>1029031.25</x:v>
      </x:c>
      <x:c r="C99" s="16" t="n">
        <x:f>MAX(0,B99*(1+EXP((LN(1+Assumptions!$C$60)-0.5*Assumptions!$C$61^2)+Assumptions!$C$61*((RAND()+RAND()+RAND()+RAND()+RAND()+RAND()+RAND()+RAND()+RAND()+RAND()+RAND()+RAND())-6))-1)+Liquidity_30Y!D13)</x:f>
        <x:v>1124613.0328981057</x:v>
      </x:c>
      <x:c r="D99" s="16" t="n">
        <x:f>MAX(0,C99*(1+EXP((LN(1+Assumptions!$C$60)-0.5*Assumptions!$C$61^2)+Assumptions!$C$61*((RAND()+RAND()+RAND()+RAND()+RAND()+RAND()+RAND()+RAND()+RAND()+RAND()+RAND()+RAND())-6))-1)+Liquidity_30Y!E13)</x:f>
        <x:v>1404400.316622741</x:v>
      </x:c>
      <x:c r="E99" s="16" t="n">
        <x:f>MAX(0,D99*(1+EXP((LN(1+Assumptions!$C$60)-0.5*Assumptions!$C$61^2)+Assumptions!$C$61*((RAND()+RAND()+RAND()+RAND()+RAND()+RAND()+RAND()+RAND()+RAND()+RAND()+RAND()+RAND())-6))-1)+Liquidity_30Y!F13)</x:f>
        <x:v>1482204.0479062737</x:v>
      </x:c>
      <x:c r="F99" s="16" t="n">
        <x:f>MAX(0,E99*(1+EXP((LN(1+Assumptions!$C$60)-0.5*Assumptions!$C$61^2)+Assumptions!$C$61*((RAND()+RAND()+RAND()+RAND()+RAND()+RAND()+RAND()+RAND()+RAND()+RAND()+RAND()+RAND())-6))-1)+Liquidity_30Y!G13)</x:f>
        <x:v>1977221.6137428745</x:v>
      </x:c>
      <x:c r="G99" s="16" t="n">
        <x:f>MAX(0,F99*(1+EXP((LN(1+Assumptions!$C$60)-0.5*Assumptions!$C$61^2)+Assumptions!$C$61*((RAND()+RAND()+RAND()+RAND()+RAND()+RAND()+RAND()+RAND()+RAND()+RAND()+RAND()+RAND())-6))-1)+Liquidity_30Y!H13)</x:f>
        <x:v>1943317.2224902038</x:v>
      </x:c>
      <x:c r="H99" s="16" t="n">
        <x:f>MAX(0,G99*(1+EXP((LN(1+Assumptions!$C$60)-0.5*Assumptions!$C$61^2)+Assumptions!$C$61*((RAND()+RAND()+RAND()+RAND()+RAND()+RAND()+RAND()+RAND()+RAND()+RAND()+RAND()+RAND())-6))-1)+Liquidity_30Y!I13)</x:f>
        <x:v>2342023.675261465</x:v>
      </x:c>
      <x:c r="I99" s="16" t="n">
        <x:f>MAX(0,H99*(1+EXP((LN(1+Assumptions!$C$60)-0.5*Assumptions!$C$61^2)+Assumptions!$C$61*((RAND()+RAND()+RAND()+RAND()+RAND()+RAND()+RAND()+RAND()+RAND()+RAND()+RAND()+RAND())-6))-1)+Liquidity_30Y!J13)</x:f>
        <x:v>2409359.6808242905</x:v>
      </x:c>
      <x:c r="J99" s="16" t="n">
        <x:f>MAX(0,I99*(1+EXP((LN(1+Assumptions!$C$60)-0.5*Assumptions!$C$61^2)+Assumptions!$C$61*((RAND()+RAND()+RAND()+RAND()+RAND()+RAND()+RAND()+RAND()+RAND()+RAND()+RAND()+RAND())-6))-1)+Liquidity_30Y!K13)</x:f>
        <x:v>3134614.8819213468</x:v>
      </x:c>
      <x:c r="K99" s="16" t="n">
        <x:f>MAX(0,J99*(1+EXP((LN(1+Assumptions!$C$60)-0.5*Assumptions!$C$61^2)+Assumptions!$C$61*((RAND()+RAND()+RAND()+RAND()+RAND()+RAND()+RAND()+RAND()+RAND()+RAND()+RAND()+RAND())-6))-1)+Liquidity_30Y!L13)</x:f>
        <x:v>2703886.833926147</x:v>
      </x:c>
      <x:c r="L99" s="16" t="n">
        <x:f>MAX(0,K99*(1+EXP((LN(1+Assumptions!$C$60)-0.5*Assumptions!$C$61^2)+Assumptions!$C$61*((RAND()+RAND()+RAND()+RAND()+RAND()+RAND()+RAND()+RAND()+RAND()+RAND()+RAND()+RAND())-6))-1)+Liquidity_30Y!M13)</x:f>
        <x:v>2793340.2027348606</x:v>
      </x:c>
      <x:c r="M99" s="16" t="n">
        <x:f>MAX(0,L99*(1+EXP((LN(1+Assumptions!$C$60)-0.5*Assumptions!$C$61^2)+Assumptions!$C$61*((RAND()+RAND()+RAND()+RAND()+RAND()+RAND()+RAND()+RAND()+RAND()+RAND()+RAND()+RAND())-6))-1)+Liquidity_30Y!N13)</x:f>
        <x:v>3232386.955984646</x:v>
      </x:c>
      <x:c r="N99" s="16" t="n">
        <x:f>MAX(0,M99*(1+EXP((LN(1+Assumptions!$C$60)-0.5*Assumptions!$C$61^2)+Assumptions!$C$61*((RAND()+RAND()+RAND()+RAND()+RAND()+RAND()+RAND()+RAND()+RAND()+RAND()+RAND()+RAND())-6))-1)+Liquidity_30Y!O13)</x:f>
        <x:v>5029632.733129892</x:v>
      </x:c>
      <x:c r="O99" s="16" t="n">
        <x:f>MAX(0,N99*(1+EXP((LN(1+Assumptions!$C$60)-0.5*Assumptions!$C$61^2)+Assumptions!$C$61*((RAND()+RAND()+RAND()+RAND()+RAND()+RAND()+RAND()+RAND()+RAND()+RAND()+RAND()+RAND())-6))-1)+Liquidity_30Y!P13)</x:f>
        <x:v>5364708.929940863</x:v>
      </x:c>
      <x:c r="P99" s="16" t="n">
        <x:f>MAX(0,O99*(1+EXP((LN(1+Assumptions!$C$60)-0.5*Assumptions!$C$61^2)+Assumptions!$C$61*((RAND()+RAND()+RAND()+RAND()+RAND()+RAND()+RAND()+RAND()+RAND()+RAND()+RAND()+RAND())-6))-1)+Liquidity_30Y!Q13)</x:f>
        <x:v>4614666.765140952</x:v>
      </x:c>
      <x:c r="Q99" s="16" t="n">
        <x:f>MAX(0,P99*(1+EXP((LN(1+Assumptions!$C$60)-0.5*Assumptions!$C$61^2)+Assumptions!$C$61*((RAND()+RAND()+RAND()+RAND()+RAND()+RAND()+RAND()+RAND()+RAND()+RAND()+RAND()+RAND())-6))-1)+Liquidity_30Y!R13)</x:f>
        <x:v>5443423.831697984</x:v>
      </x:c>
      <x:c r="R99" s="16" t="n">
        <x:f>MAX(0,Q99*(1+EXP((LN(1+Assumptions!$C$60)-0.5*Assumptions!$C$61^2)+Assumptions!$C$61*((RAND()+RAND()+RAND()+RAND()+RAND()+RAND()+RAND()+RAND()+RAND()+RAND()+RAND()+RAND())-6))-1)+Liquidity_30Y!S13)</x:f>
        <x:v>4436518.02704821</x:v>
      </x:c>
      <x:c r="S99" s="16" t="n">
        <x:f>MAX(0,R99*(1+EXP((LN(1+Assumptions!$C$60)-0.5*Assumptions!$C$61^2)+Assumptions!$C$61*((RAND()+RAND()+RAND()+RAND()+RAND()+RAND()+RAND()+RAND()+RAND()+RAND()+RAND()+RAND())-6))-1)+Liquidity_30Y!T13)</x:f>
        <x:v>5658369.367026896</x:v>
      </x:c>
      <x:c r="T99" s="16" t="n">
        <x:f>MAX(0,S99*(1+EXP((LN(1+Assumptions!$C$60)-0.5*Assumptions!$C$61^2)+Assumptions!$C$61*((RAND()+RAND()+RAND()+RAND()+RAND()+RAND()+RAND()+RAND()+RAND()+RAND()+RAND()+RAND())-6))-1)+Liquidity_30Y!U13)</x:f>
        <x:v>6602230.488304997</x:v>
      </x:c>
      <x:c r="U99" s="16" t="n">
        <x:f>MAX(0,T99*(1+EXP((LN(1+Assumptions!$C$60)-0.5*Assumptions!$C$61^2)+Assumptions!$C$61*((RAND()+RAND()+RAND()+RAND()+RAND()+RAND()+RAND()+RAND()+RAND()+RAND()+RAND()+RAND())-6))-1)+Liquidity_30Y!V13)</x:f>
        <x:v>6319865.46720566</x:v>
      </x:c>
      <x:c r="V99" s="16" t="n">
        <x:f>MAX(0,U99*(1+EXP((LN(1+Assumptions!$C$60)-0.5*Assumptions!$C$61^2)+Assumptions!$C$61*((RAND()+RAND()+RAND()+RAND()+RAND()+RAND()+RAND()+RAND()+RAND()+RAND()+RAND()+RAND())-6))-1)+Liquidity_30Y!W13)</x:f>
        <x:v>5727112.2625474045</x:v>
      </x:c>
      <x:c r="W99" s="16" t="n">
        <x:f>MAX(0,V99*(1+EXP((LN(1+Assumptions!$C$60)-0.5*Assumptions!$C$61^2)+Assumptions!$C$61*((RAND()+RAND()+RAND()+RAND()+RAND()+RAND()+RAND()+RAND()+RAND()+RAND()+RAND()+RAND())-6))-1)+Liquidity_30Y!X13)</x:f>
        <x:v>5361775.314204279</x:v>
      </x:c>
      <x:c r="X99" s="16" t="n">
        <x:f>MAX(0,W99*(1+EXP((LN(1+Assumptions!$C$60)-0.5*Assumptions!$C$61^2)+Assumptions!$C$61*((RAND()+RAND()+RAND()+RAND()+RAND()+RAND()+RAND()+RAND()+RAND()+RAND()+RAND()+RAND())-6))-1)+Liquidity_30Y!Y13)</x:f>
        <x:v>6007612.458608472</x:v>
      </x:c>
      <x:c r="Y99" s="16" t="n">
        <x:f>MAX(0,X99*(1+EXP((LN(1+Assumptions!$C$60)-0.5*Assumptions!$C$61^2)+Assumptions!$C$61*((RAND()+RAND()+RAND()+RAND()+RAND()+RAND()+RAND()+RAND()+RAND()+RAND()+RAND()+RAND())-6))-1)+Liquidity_30Y!Z13)</x:f>
        <x:v>5063635.995403688</x:v>
      </x:c>
      <x:c r="Z99" s="16" t="n">
        <x:f>MAX(0,Y99*(1+EXP((LN(1+Assumptions!$C$60)-0.5*Assumptions!$C$61^2)+Assumptions!$C$61*((RAND()+RAND()+RAND()+RAND()+RAND()+RAND()+RAND()+RAND()+RAND()+RAND()+RAND()+RAND())-6))-1)+Liquidity_30Y!AA13)</x:f>
        <x:v>4755000.13223678</x:v>
      </x:c>
      <x:c r="AA99" s="16" t="n">
        <x:f>MAX(0,Z99*(1+EXP((LN(1+Assumptions!$C$60)-0.5*Assumptions!$C$61^2)+Assumptions!$C$61*((RAND()+RAND()+RAND()+RAND()+RAND()+RAND()+RAND()+RAND()+RAND()+RAND()+RAND()+RAND())-6))-1)+Liquidity_30Y!AB13)</x:f>
        <x:v>5702703.320781962</x:v>
      </x:c>
      <x:c r="AB99" s="16" t="n">
        <x:f>MAX(0,AA99*(1+EXP((LN(1+Assumptions!$C$60)-0.5*Assumptions!$C$61^2)+Assumptions!$C$61*((RAND()+RAND()+RAND()+RAND()+RAND()+RAND()+RAND()+RAND()+RAND()+RAND()+RAND()+RAND())-6))-1)+Liquidity_30Y!AC13)</x:f>
        <x:v>4216653.139739406</x:v>
      </x:c>
      <x:c r="AC99" s="16" t="n">
        <x:f>MAX(0,AB99*(1+EXP((LN(1+Assumptions!$C$60)-0.5*Assumptions!$C$61^2)+Assumptions!$C$61*((RAND()+RAND()+RAND()+RAND()+RAND()+RAND()+RAND()+RAND()+RAND()+RAND()+RAND()+RAND())-6))-1)+Liquidity_30Y!AD13)</x:f>
        <x:v>5021901.758341953</x:v>
      </x:c>
      <x:c r="AD99" s="16" t="n">
        <x:f>MAX(0,AC99*(1+EXP((LN(1+Assumptions!$C$60)-0.5*Assumptions!$C$61^2)+Assumptions!$C$61*((RAND()+RAND()+RAND()+RAND()+RAND()+RAND()+RAND()+RAND()+RAND()+RAND()+RAND()+RAND())-6))-1)+Liquidity_30Y!AE13)</x:f>
        <x:v>6083349.998161033</x:v>
      </x:c>
      <x:c r="AE99" s="16" t="n">
        <x:f>MAX(0,AD99*(1+EXP((LN(1+Assumptions!$C$60)-0.5*Assumptions!$C$61^2)+Assumptions!$C$61*((RAND()+RAND()+RAND()+RAND()+RAND()+RAND()+RAND()+RAND()+RAND()+RAND()+RAND()+RAND())-6))-1)+Liquidity_30Y!AF13)</x:f>
        <x:v>5965845.832922581</x:v>
      </x:c>
      <x:c r="AF99" s="16" t="n">
        <x:f>MAX(0,AE99*(1+EXP((LN(1+Assumptions!$C$60)-0.5*Assumptions!$C$61^2)+Assumptions!$C$61*((RAND()+RAND()+RAND()+RAND()+RAND()+RAND()+RAND()+RAND()+RAND()+RAND()+RAND()+RAND())-6))-1)+Liquidity_30Y!AG13)</x:f>
        <x:v>5728615.014457892</x:v>
      </x:c>
    </x:row>
    <x:row r="100">
      <x:c r="A100" s="39">
        <x:v>96</x:v>
      </x:c>
      <x:c r="B100" s="16" t="n">
        <x:f>Liquidity_30Y!C14</x:f>
        <x:v>1029031.25</x:v>
      </x:c>
      <x:c r="C100" s="16" t="n">
        <x:f>MAX(0,B100*(1+EXP((LN(1+Assumptions!$C$60)-0.5*Assumptions!$C$61^2)+Assumptions!$C$61*((RAND()+RAND()+RAND()+RAND()+RAND()+RAND()+RAND()+RAND()+RAND()+RAND()+RAND()+RAND())-6))-1)+Liquidity_30Y!D13)</x:f>
        <x:v>1247965.6340971421</x:v>
      </x:c>
      <x:c r="D100" s="16" t="n">
        <x:f>MAX(0,C100*(1+EXP((LN(1+Assumptions!$C$60)-0.5*Assumptions!$C$61^2)+Assumptions!$C$61*((RAND()+RAND()+RAND()+RAND()+RAND()+RAND()+RAND()+RAND()+RAND()+RAND()+RAND()+RAND())-6))-1)+Liquidity_30Y!E13)</x:f>
        <x:v>1230343.605617102</x:v>
      </x:c>
      <x:c r="E100" s="16" t="n">
        <x:f>MAX(0,D100*(1+EXP((LN(1+Assumptions!$C$60)-0.5*Assumptions!$C$61^2)+Assumptions!$C$61*((RAND()+RAND()+RAND()+RAND()+RAND()+RAND()+RAND()+RAND()+RAND()+RAND()+RAND()+RAND())-6))-1)+Liquidity_30Y!F13)</x:f>
        <x:v>1308769.2346976323</x:v>
      </x:c>
      <x:c r="F100" s="16" t="n">
        <x:f>MAX(0,E100*(1+EXP((LN(1+Assumptions!$C$60)-0.5*Assumptions!$C$61^2)+Assumptions!$C$61*((RAND()+RAND()+RAND()+RAND()+RAND()+RAND()+RAND()+RAND()+RAND()+RAND()+RAND()+RAND())-6))-1)+Liquidity_30Y!G13)</x:f>
        <x:v>1140667.215734393</x:v>
      </x:c>
      <x:c r="G100" s="16" t="n">
        <x:f>MAX(0,F100*(1+EXP((LN(1+Assumptions!$C$60)-0.5*Assumptions!$C$61^2)+Assumptions!$C$61*((RAND()+RAND()+RAND()+RAND()+RAND()+RAND()+RAND()+RAND()+RAND()+RAND()+RAND()+RAND())-6))-1)+Liquidity_30Y!H13)</x:f>
        <x:v>1213392.3967270518</x:v>
      </x:c>
      <x:c r="H100" s="16" t="n">
        <x:f>MAX(0,G100*(1+EXP((LN(1+Assumptions!$C$60)-0.5*Assumptions!$C$61^2)+Assumptions!$C$61*((RAND()+RAND()+RAND()+RAND()+RAND()+RAND()+RAND()+RAND()+RAND()+RAND()+RAND()+RAND())-6))-1)+Liquidity_30Y!I13)</x:f>
        <x:v>1220532.9352972528</x:v>
      </x:c>
      <x:c r="I100" s="16" t="n">
        <x:f>MAX(0,H100*(1+EXP((LN(1+Assumptions!$C$60)-0.5*Assumptions!$C$61^2)+Assumptions!$C$61*((RAND()+RAND()+RAND()+RAND()+RAND()+RAND()+RAND()+RAND()+RAND()+RAND()+RAND()+RAND())-6))-1)+Liquidity_30Y!J13)</x:f>
        <x:v>1359666.0335389115</x:v>
      </x:c>
      <x:c r="J100" s="16" t="n">
        <x:f>MAX(0,I100*(1+EXP((LN(1+Assumptions!$C$60)-0.5*Assumptions!$C$61^2)+Assumptions!$C$61*((RAND()+RAND()+RAND()+RAND()+RAND()+RAND()+RAND()+RAND()+RAND()+RAND()+RAND()+RAND())-6))-1)+Liquidity_30Y!K13)</x:f>
        <x:v>1574833.0843401686</x:v>
      </x:c>
      <x:c r="K100" s="16" t="n">
        <x:f>MAX(0,J100*(1+EXP((LN(1+Assumptions!$C$60)-0.5*Assumptions!$C$61^2)+Assumptions!$C$61*((RAND()+RAND()+RAND()+RAND()+RAND()+RAND()+RAND()+RAND()+RAND()+RAND()+RAND()+RAND())-6))-1)+Liquidity_30Y!L13)</x:f>
        <x:v>1800976.9735111073</x:v>
      </x:c>
      <x:c r="L100" s="16" t="n">
        <x:f>MAX(0,K100*(1+EXP((LN(1+Assumptions!$C$60)-0.5*Assumptions!$C$61^2)+Assumptions!$C$61*((RAND()+RAND()+RAND()+RAND()+RAND()+RAND()+RAND()+RAND()+RAND()+RAND()+RAND()+RAND())-6))-1)+Liquidity_30Y!M13)</x:f>
        <x:v>1513996.8912478231</x:v>
      </x:c>
      <x:c r="M100" s="16" t="n">
        <x:f>MAX(0,L100*(1+EXP((LN(1+Assumptions!$C$60)-0.5*Assumptions!$C$61^2)+Assumptions!$C$61*((RAND()+RAND()+RAND()+RAND()+RAND()+RAND()+RAND()+RAND()+RAND()+RAND()+RAND()+RAND())-6))-1)+Liquidity_30Y!N13)</x:f>
        <x:v>1662650.492057493</x:v>
      </x:c>
      <x:c r="N100" s="16" t="n">
        <x:f>MAX(0,M100*(1+EXP((LN(1+Assumptions!$C$60)-0.5*Assumptions!$C$61^2)+Assumptions!$C$61*((RAND()+RAND()+RAND()+RAND()+RAND()+RAND()+RAND()+RAND()+RAND()+RAND()+RAND()+RAND())-6))-1)+Liquidity_30Y!O13)</x:f>
        <x:v>1624726.9800912393</x:v>
      </x:c>
      <x:c r="O100" s="16" t="n">
        <x:f>MAX(0,N100*(1+EXP((LN(1+Assumptions!$C$60)-0.5*Assumptions!$C$61^2)+Assumptions!$C$61*((RAND()+RAND()+RAND()+RAND()+RAND()+RAND()+RAND()+RAND()+RAND()+RAND()+RAND()+RAND())-6))-1)+Liquidity_30Y!P13)</x:f>
        <x:v>1655091.0682246655</x:v>
      </x:c>
      <x:c r="P100" s="16" t="n">
        <x:f>MAX(0,O100*(1+EXP((LN(1+Assumptions!$C$60)-0.5*Assumptions!$C$61^2)+Assumptions!$C$61*((RAND()+RAND()+RAND()+RAND()+RAND()+RAND()+RAND()+RAND()+RAND()+RAND()+RAND()+RAND())-6))-1)+Liquidity_30Y!Q13)</x:f>
        <x:v>2141390.910419522</x:v>
      </x:c>
      <x:c r="Q100" s="16" t="n">
        <x:f>MAX(0,P100*(1+EXP((LN(1+Assumptions!$C$60)-0.5*Assumptions!$C$61^2)+Assumptions!$C$61*((RAND()+RAND()+RAND()+RAND()+RAND()+RAND()+RAND()+RAND()+RAND()+RAND()+RAND()+RAND())-6))-1)+Liquidity_30Y!R13)</x:f>
        <x:v>2232930.5232937406</x:v>
      </x:c>
      <x:c r="R100" s="16" t="n">
        <x:f>MAX(0,Q100*(1+EXP((LN(1+Assumptions!$C$60)-0.5*Assumptions!$C$61^2)+Assumptions!$C$61*((RAND()+RAND()+RAND()+RAND()+RAND()+RAND()+RAND()+RAND()+RAND()+RAND()+RAND()+RAND())-6))-1)+Liquidity_30Y!S13)</x:f>
        <x:v>2699306.7057160824</x:v>
      </x:c>
      <x:c r="S100" s="16" t="n">
        <x:f>MAX(0,R100*(1+EXP((LN(1+Assumptions!$C$60)-0.5*Assumptions!$C$61^2)+Assumptions!$C$61*((RAND()+RAND()+RAND()+RAND()+RAND()+RAND()+RAND()+RAND()+RAND()+RAND()+RAND()+RAND())-6))-1)+Liquidity_30Y!T13)</x:f>
        <x:v>2470595.1351646017</x:v>
      </x:c>
      <x:c r="T100" s="16" t="n">
        <x:f>MAX(0,S100*(1+EXP((LN(1+Assumptions!$C$60)-0.5*Assumptions!$C$61^2)+Assumptions!$C$61*((RAND()+RAND()+RAND()+RAND()+RAND()+RAND()+RAND()+RAND()+RAND()+RAND()+RAND()+RAND())-6))-1)+Liquidity_30Y!U13)</x:f>
        <x:v>2273813.2764487597</x:v>
      </x:c>
      <x:c r="U100" s="16" t="n">
        <x:f>MAX(0,T100*(1+EXP((LN(1+Assumptions!$C$60)-0.5*Assumptions!$C$61^2)+Assumptions!$C$61*((RAND()+RAND()+RAND()+RAND()+RAND()+RAND()+RAND()+RAND()+RAND()+RAND()+RAND()+RAND())-6))-1)+Liquidity_30Y!V13)</x:f>
        <x:v>2548962.3924387987</x:v>
      </x:c>
      <x:c r="V100" s="16" t="n">
        <x:f>MAX(0,U100*(1+EXP((LN(1+Assumptions!$C$60)-0.5*Assumptions!$C$61^2)+Assumptions!$C$61*((RAND()+RAND()+RAND()+RAND()+RAND()+RAND()+RAND()+RAND()+RAND()+RAND()+RAND()+RAND())-6))-1)+Liquidity_30Y!W13)</x:f>
        <x:v>2226386.802323648</x:v>
      </x:c>
      <x:c r="W100" s="16" t="n">
        <x:f>MAX(0,V100*(1+EXP((LN(1+Assumptions!$C$60)-0.5*Assumptions!$C$61^2)+Assumptions!$C$61*((RAND()+RAND()+RAND()+RAND()+RAND()+RAND()+RAND()+RAND()+RAND()+RAND()+RAND()+RAND())-6))-1)+Liquidity_30Y!X13)</x:f>
        <x:v>2813339.067764472</x:v>
      </x:c>
      <x:c r="X100" s="16" t="n">
        <x:f>MAX(0,W100*(1+EXP((LN(1+Assumptions!$C$60)-0.5*Assumptions!$C$61^2)+Assumptions!$C$61*((RAND()+RAND()+RAND()+RAND()+RAND()+RAND()+RAND()+RAND()+RAND()+RAND()+RAND()+RAND())-6))-1)+Liquidity_30Y!Y13)</x:f>
        <x:v>3362436.9855722534</x:v>
      </x:c>
      <x:c r="Y100" s="16" t="n">
        <x:f>MAX(0,X100*(1+EXP((LN(1+Assumptions!$C$60)-0.5*Assumptions!$C$61^2)+Assumptions!$C$61*((RAND()+RAND()+RAND()+RAND()+RAND()+RAND()+RAND()+RAND()+RAND()+RAND()+RAND()+RAND())-6))-1)+Liquidity_30Y!Z13)</x:f>
        <x:v>5126986.877754419</x:v>
      </x:c>
      <x:c r="Z100" s="16" t="n">
        <x:f>MAX(0,Y100*(1+EXP((LN(1+Assumptions!$C$60)-0.5*Assumptions!$C$61^2)+Assumptions!$C$61*((RAND()+RAND()+RAND()+RAND()+RAND()+RAND()+RAND()+RAND()+RAND()+RAND()+RAND()+RAND())-6))-1)+Liquidity_30Y!AA13)</x:f>
        <x:v>4815003.110099234</x:v>
      </x:c>
      <x:c r="AA100" s="16" t="n">
        <x:f>MAX(0,Z100*(1+EXP((LN(1+Assumptions!$C$60)-0.5*Assumptions!$C$61^2)+Assumptions!$C$61*((RAND()+RAND()+RAND()+RAND()+RAND()+RAND()+RAND()+RAND()+RAND()+RAND()+RAND()+RAND())-6))-1)+Liquidity_30Y!AB13)</x:f>
        <x:v>4139074.141877627</x:v>
      </x:c>
      <x:c r="AB100" s="16" t="n">
        <x:f>MAX(0,AA100*(1+EXP((LN(1+Assumptions!$C$60)-0.5*Assumptions!$C$61^2)+Assumptions!$C$61*((RAND()+RAND()+RAND()+RAND()+RAND()+RAND()+RAND()+RAND()+RAND()+RAND()+RAND()+RAND())-6))-1)+Liquidity_30Y!AC13)</x:f>
        <x:v>3860625.4213355007</x:v>
      </x:c>
      <x:c r="AC100" s="16" t="n">
        <x:f>MAX(0,AB100*(1+EXP((LN(1+Assumptions!$C$60)-0.5*Assumptions!$C$61^2)+Assumptions!$C$61*((RAND()+RAND()+RAND()+RAND()+RAND()+RAND()+RAND()+RAND()+RAND()+RAND()+RAND()+RAND())-6))-1)+Liquidity_30Y!AD13)</x:f>
        <x:v>3908628.0643008407</x:v>
      </x:c>
      <x:c r="AD100" s="16" t="n">
        <x:f>MAX(0,AC100*(1+EXP((LN(1+Assumptions!$C$60)-0.5*Assumptions!$C$61^2)+Assumptions!$C$61*((RAND()+RAND()+RAND()+RAND()+RAND()+RAND()+RAND()+RAND()+RAND()+RAND()+RAND()+RAND())-6))-1)+Liquidity_30Y!AE13)</x:f>
        <x:v>4115303.931679732</x:v>
      </x:c>
      <x:c r="AE100" s="16" t="n">
        <x:f>MAX(0,AD100*(1+EXP((LN(1+Assumptions!$C$60)-0.5*Assumptions!$C$61^2)+Assumptions!$C$61*((RAND()+RAND()+RAND()+RAND()+RAND()+RAND()+RAND()+RAND()+RAND()+RAND()+RAND()+RAND())-6))-1)+Liquidity_30Y!AF13)</x:f>
        <x:v>6933381.128463774</x:v>
      </x:c>
      <x:c r="AF100" s="16" t="n">
        <x:f>MAX(0,AE100*(1+EXP((LN(1+Assumptions!$C$60)-0.5*Assumptions!$C$61^2)+Assumptions!$C$61*((RAND()+RAND()+RAND()+RAND()+RAND()+RAND()+RAND()+RAND()+RAND()+RAND()+RAND()+RAND())-6))-1)+Liquidity_30Y!AG13)</x:f>
        <x:v>8911993.816799441</x:v>
      </x:c>
    </x:row>
    <x:row r="101">
      <x:c r="A101" s="39">
        <x:v>97</x:v>
      </x:c>
      <x:c r="B101" s="16" t="n">
        <x:f>Liquidity_30Y!C14</x:f>
        <x:v>1029031.25</x:v>
      </x:c>
      <x:c r="C101" s="16" t="n">
        <x:f>MAX(0,B101*(1+EXP((LN(1+Assumptions!$C$60)-0.5*Assumptions!$C$61^2)+Assumptions!$C$61*((RAND()+RAND()+RAND()+RAND()+RAND()+RAND()+RAND()+RAND()+RAND()+RAND()+RAND()+RAND())-6))-1)+Liquidity_30Y!D13)</x:f>
        <x:v>951650.04680906</x:v>
      </x:c>
      <x:c r="D101" s="16" t="n">
        <x:f>MAX(0,C101*(1+EXP((LN(1+Assumptions!$C$60)-0.5*Assumptions!$C$61^2)+Assumptions!$C$61*((RAND()+RAND()+RAND()+RAND()+RAND()+RAND()+RAND()+RAND()+RAND()+RAND()+RAND()+RAND())-6))-1)+Liquidity_30Y!E13)</x:f>
        <x:v>1081192.7655765086</x:v>
      </x:c>
      <x:c r="E101" s="16" t="n">
        <x:f>MAX(0,D101*(1+EXP((LN(1+Assumptions!$C$60)-0.5*Assumptions!$C$61^2)+Assumptions!$C$61*((RAND()+RAND()+RAND()+RAND()+RAND()+RAND()+RAND()+RAND()+RAND()+RAND()+RAND()+RAND())-6))-1)+Liquidity_30Y!F13)</x:f>
        <x:v>1497729.5104359079</x:v>
      </x:c>
      <x:c r="F101" s="16" t="n">
        <x:f>MAX(0,E101*(1+EXP((LN(1+Assumptions!$C$60)-0.5*Assumptions!$C$61^2)+Assumptions!$C$61*((RAND()+RAND()+RAND()+RAND()+RAND()+RAND()+RAND()+RAND()+RAND()+RAND()+RAND()+RAND())-6))-1)+Liquidity_30Y!G13)</x:f>
        <x:v>1587993.765878667</x:v>
      </x:c>
      <x:c r="G101" s="16" t="n">
        <x:f>MAX(0,F101*(1+EXP((LN(1+Assumptions!$C$60)-0.5*Assumptions!$C$61^2)+Assumptions!$C$61*((RAND()+RAND()+RAND()+RAND()+RAND()+RAND()+RAND()+RAND()+RAND()+RAND()+RAND()+RAND())-6))-1)+Liquidity_30Y!H13)</x:f>
        <x:v>1721198.0684814209</x:v>
      </x:c>
      <x:c r="H101" s="16" t="n">
        <x:f>MAX(0,G101*(1+EXP((LN(1+Assumptions!$C$60)-0.5*Assumptions!$C$61^2)+Assumptions!$C$61*((RAND()+RAND()+RAND()+RAND()+RAND()+RAND()+RAND()+RAND()+RAND()+RAND()+RAND()+RAND())-6))-1)+Liquidity_30Y!I13)</x:f>
        <x:v>1350967.7349159236</x:v>
      </x:c>
      <x:c r="I101" s="16" t="n">
        <x:f>MAX(0,H101*(1+EXP((LN(1+Assumptions!$C$60)-0.5*Assumptions!$C$61^2)+Assumptions!$C$61*((RAND()+RAND()+RAND()+RAND()+RAND()+RAND()+RAND()+RAND()+RAND()+RAND()+RAND()+RAND())-6))-1)+Liquidity_30Y!J13)</x:f>
        <x:v>1563178.1070302813</x:v>
      </x:c>
      <x:c r="J101" s="16" t="n">
        <x:f>MAX(0,I101*(1+EXP((LN(1+Assumptions!$C$60)-0.5*Assumptions!$C$61^2)+Assumptions!$C$61*((RAND()+RAND()+RAND()+RAND()+RAND()+RAND()+RAND()+RAND()+RAND()+RAND()+RAND()+RAND())-6))-1)+Liquidity_30Y!K13)</x:f>
        <x:v>1403338.8869685675</x:v>
      </x:c>
      <x:c r="K101" s="16" t="n">
        <x:f>MAX(0,J101*(1+EXP((LN(1+Assumptions!$C$60)-0.5*Assumptions!$C$61^2)+Assumptions!$C$61*((RAND()+RAND()+RAND()+RAND()+RAND()+RAND()+RAND()+RAND()+RAND()+RAND()+RAND()+RAND())-6))-1)+Liquidity_30Y!L13)</x:f>
        <x:v>1442447.1175943776</x:v>
      </x:c>
      <x:c r="L101" s="16" t="n">
        <x:f>MAX(0,K101*(1+EXP((LN(1+Assumptions!$C$60)-0.5*Assumptions!$C$61^2)+Assumptions!$C$61*((RAND()+RAND()+RAND()+RAND()+RAND()+RAND()+RAND()+RAND()+RAND()+RAND()+RAND()+RAND())-6))-1)+Liquidity_30Y!M13)</x:f>
        <x:v>1478264.3954889122</x:v>
      </x:c>
      <x:c r="M101" s="16" t="n">
        <x:f>MAX(0,L101*(1+EXP((LN(1+Assumptions!$C$60)-0.5*Assumptions!$C$61^2)+Assumptions!$C$61*((RAND()+RAND()+RAND()+RAND()+RAND()+RAND()+RAND()+RAND()+RAND()+RAND()+RAND()+RAND())-6))-1)+Liquidity_30Y!N13)</x:f>
        <x:v>1520563.0186512633</x:v>
      </x:c>
      <x:c r="N101" s="16" t="n">
        <x:f>MAX(0,M101*(1+EXP((LN(1+Assumptions!$C$60)-0.5*Assumptions!$C$61^2)+Assumptions!$C$61*((RAND()+RAND()+RAND()+RAND()+RAND()+RAND()+RAND()+RAND()+RAND()+RAND()+RAND()+RAND())-6))-1)+Liquidity_30Y!O13)</x:f>
        <x:v>1214239.1218814321</x:v>
      </x:c>
      <x:c r="O101" s="16" t="n">
        <x:f>MAX(0,N101*(1+EXP((LN(1+Assumptions!$C$60)-0.5*Assumptions!$C$61^2)+Assumptions!$C$61*((RAND()+RAND()+RAND()+RAND()+RAND()+RAND()+RAND()+RAND()+RAND()+RAND()+RAND()+RAND())-6))-1)+Liquidity_30Y!P13)</x:f>
        <x:v>1038587.0671113982</x:v>
      </x:c>
      <x:c r="P101" s="16" t="n">
        <x:f>MAX(0,O101*(1+EXP((LN(1+Assumptions!$C$60)-0.5*Assumptions!$C$61^2)+Assumptions!$C$61*((RAND()+RAND()+RAND()+RAND()+RAND()+RAND()+RAND()+RAND()+RAND()+RAND()+RAND()+RAND())-6))-1)+Liquidity_30Y!Q13)</x:f>
        <x:v>1065433.5731479179</x:v>
      </x:c>
      <x:c r="Q101" s="16" t="n">
        <x:f>MAX(0,P101*(1+EXP((LN(1+Assumptions!$C$60)-0.5*Assumptions!$C$61^2)+Assumptions!$C$61*((RAND()+RAND()+RAND()+RAND()+RAND()+RAND()+RAND()+RAND()+RAND()+RAND()+RAND()+RAND())-6))-1)+Liquidity_30Y!R13)</x:f>
        <x:v>1344355.9974235957</x:v>
      </x:c>
      <x:c r="R101" s="16" t="n">
        <x:f>MAX(0,Q101*(1+EXP((LN(1+Assumptions!$C$60)-0.5*Assumptions!$C$61^2)+Assumptions!$C$61*((RAND()+RAND()+RAND()+RAND()+RAND()+RAND()+RAND()+RAND()+RAND()+RAND()+RAND()+RAND())-6))-1)+Liquidity_30Y!S13)</x:f>
        <x:v>1981684.4551809952</x:v>
      </x:c>
      <x:c r="S101" s="16" t="n">
        <x:f>MAX(0,R101*(1+EXP((LN(1+Assumptions!$C$60)-0.5*Assumptions!$C$61^2)+Assumptions!$C$61*((RAND()+RAND()+RAND()+RAND()+RAND()+RAND()+RAND()+RAND()+RAND()+RAND()+RAND()+RAND())-6))-1)+Liquidity_30Y!T13)</x:f>
        <x:v>2253582.3374908417</x:v>
      </x:c>
      <x:c r="T101" s="16" t="n">
        <x:f>MAX(0,S101*(1+EXP((LN(1+Assumptions!$C$60)-0.5*Assumptions!$C$61^2)+Assumptions!$C$61*((RAND()+RAND()+RAND()+RAND()+RAND()+RAND()+RAND()+RAND()+RAND()+RAND()+RAND()+RAND())-6))-1)+Liquidity_30Y!U13)</x:f>
        <x:v>1833145.0896640508</x:v>
      </x:c>
      <x:c r="U101" s="16" t="n">
        <x:f>MAX(0,T101*(1+EXP((LN(1+Assumptions!$C$60)-0.5*Assumptions!$C$61^2)+Assumptions!$C$61*((RAND()+RAND()+RAND()+RAND()+RAND()+RAND()+RAND()+RAND()+RAND()+RAND()+RAND()+RAND())-6))-1)+Liquidity_30Y!V13)</x:f>
        <x:v>1948820.0730610318</x:v>
      </x:c>
      <x:c r="V101" s="16" t="n">
        <x:f>MAX(0,U101*(1+EXP((LN(1+Assumptions!$C$60)-0.5*Assumptions!$C$61^2)+Assumptions!$C$61*((RAND()+RAND()+RAND()+RAND()+RAND()+RAND()+RAND()+RAND()+RAND()+RAND()+RAND()+RAND())-6))-1)+Liquidity_30Y!W13)</x:f>
        <x:v>2040430.2890117292</x:v>
      </x:c>
      <x:c r="W101" s="16" t="n">
        <x:f>MAX(0,V101*(1+EXP((LN(1+Assumptions!$C$60)-0.5*Assumptions!$C$61^2)+Assumptions!$C$61*((RAND()+RAND()+RAND()+RAND()+RAND()+RAND()+RAND()+RAND()+RAND()+RAND()+RAND()+RAND())-6))-1)+Liquidity_30Y!X13)</x:f>
        <x:v>1943224.656798719</x:v>
      </x:c>
      <x:c r="X101" s="16" t="n">
        <x:f>MAX(0,W101*(1+EXP((LN(1+Assumptions!$C$60)-0.5*Assumptions!$C$61^2)+Assumptions!$C$61*((RAND()+RAND()+RAND()+RAND()+RAND()+RAND()+RAND()+RAND()+RAND()+RAND()+RAND()+RAND())-6))-1)+Liquidity_30Y!Y13)</x:f>
        <x:v>2346750.480630845</x:v>
      </x:c>
      <x:c r="Y101" s="16" t="n">
        <x:f>MAX(0,X101*(1+EXP((LN(1+Assumptions!$C$60)-0.5*Assumptions!$C$61^2)+Assumptions!$C$61*((RAND()+RAND()+RAND()+RAND()+RAND()+RAND()+RAND()+RAND()+RAND()+RAND()+RAND()+RAND())-6))-1)+Liquidity_30Y!Z13)</x:f>
        <x:v>3022491.15980913</x:v>
      </x:c>
      <x:c r="Z101" s="16" t="n">
        <x:f>MAX(0,Y101*(1+EXP((LN(1+Assumptions!$C$60)-0.5*Assumptions!$C$61^2)+Assumptions!$C$61*((RAND()+RAND()+RAND()+RAND()+RAND()+RAND()+RAND()+RAND()+RAND()+RAND()+RAND()+RAND())-6))-1)+Liquidity_30Y!AA13)</x:f>
        <x:v>3067666.839328322</x:v>
      </x:c>
      <x:c r="AA101" s="16" t="n">
        <x:f>MAX(0,Z101*(1+EXP((LN(1+Assumptions!$C$60)-0.5*Assumptions!$C$61^2)+Assumptions!$C$61*((RAND()+RAND()+RAND()+RAND()+RAND()+RAND()+RAND()+RAND()+RAND()+RAND()+RAND()+RAND())-6))-1)+Liquidity_30Y!AB13)</x:f>
        <x:v>2736647.218801367</x:v>
      </x:c>
      <x:c r="AB101" s="16" t="n">
        <x:f>MAX(0,AA101*(1+EXP((LN(1+Assumptions!$C$60)-0.5*Assumptions!$C$61^2)+Assumptions!$C$61*((RAND()+RAND()+RAND()+RAND()+RAND()+RAND()+RAND()+RAND()+RAND()+RAND()+RAND()+RAND())-6))-1)+Liquidity_30Y!AC13)</x:f>
        <x:v>3181524.431180949</x:v>
      </x:c>
      <x:c r="AC101" s="16" t="n">
        <x:f>MAX(0,AB101*(1+EXP((LN(1+Assumptions!$C$60)-0.5*Assumptions!$C$61^2)+Assumptions!$C$61*((RAND()+RAND()+RAND()+RAND()+RAND()+RAND()+RAND()+RAND()+RAND()+RAND()+RAND()+RAND())-6))-1)+Liquidity_30Y!AD13)</x:f>
        <x:v>2717347.5901095616</x:v>
      </x:c>
      <x:c r="AD101" s="16" t="n">
        <x:f>MAX(0,AC101*(1+EXP((LN(1+Assumptions!$C$60)-0.5*Assumptions!$C$61^2)+Assumptions!$C$61*((RAND()+RAND()+RAND()+RAND()+RAND()+RAND()+RAND()+RAND()+RAND()+RAND()+RAND()+RAND())-6))-1)+Liquidity_30Y!AE13)</x:f>
        <x:v>3413740.9790939516</x:v>
      </x:c>
      <x:c r="AE101" s="16" t="n">
        <x:f>MAX(0,AD101*(1+EXP((LN(1+Assumptions!$C$60)-0.5*Assumptions!$C$61^2)+Assumptions!$C$61*((RAND()+RAND()+RAND()+RAND()+RAND()+RAND()+RAND()+RAND()+RAND()+RAND()+RAND()+RAND())-6))-1)+Liquidity_30Y!AF13)</x:f>
        <x:v>3267439.7612066763</x:v>
      </x:c>
      <x:c r="AF101" s="16" t="n">
        <x:f>MAX(0,AE101*(1+EXP((LN(1+Assumptions!$C$60)-0.5*Assumptions!$C$61^2)+Assumptions!$C$61*((RAND()+RAND()+RAND()+RAND()+RAND()+RAND()+RAND()+RAND()+RAND()+RAND()+RAND()+RAND())-6))-1)+Liquidity_30Y!AG13)</x:f>
        <x:v>3223277.0553271016</x:v>
      </x:c>
    </x:row>
    <x:row r="102">
      <x:c r="A102" s="39">
        <x:v>98</x:v>
      </x:c>
      <x:c r="B102" s="16" t="n">
        <x:f>Liquidity_30Y!C14</x:f>
        <x:v>1029031.25</x:v>
      </x:c>
      <x:c r="C102" s="16" t="n">
        <x:f>MAX(0,B102*(1+EXP((LN(1+Assumptions!$C$60)-0.5*Assumptions!$C$61^2)+Assumptions!$C$61*((RAND()+RAND()+RAND()+RAND()+RAND()+RAND()+RAND()+RAND()+RAND()+RAND()+RAND()+RAND())-6))-1)+Liquidity_30Y!D13)</x:f>
        <x:v>1214207.6063931668</x:v>
      </x:c>
      <x:c r="D102" s="16" t="n">
        <x:f>MAX(0,C102*(1+EXP((LN(1+Assumptions!$C$60)-0.5*Assumptions!$C$61^2)+Assumptions!$C$61*((RAND()+RAND()+RAND()+RAND()+RAND()+RAND()+RAND()+RAND()+RAND()+RAND()+RAND()+RAND())-6))-1)+Liquidity_30Y!E13)</x:f>
        <x:v>984316.7151202562</x:v>
      </x:c>
      <x:c r="E102" s="16" t="n">
        <x:f>MAX(0,D102*(1+EXP((LN(1+Assumptions!$C$60)-0.5*Assumptions!$C$61^2)+Assumptions!$C$61*((RAND()+RAND()+RAND()+RAND()+RAND()+RAND()+RAND()+RAND()+RAND()+RAND()+RAND()+RAND())-6))-1)+Liquidity_30Y!F13)</x:f>
        <x:v>800354.3969781874</x:v>
      </x:c>
      <x:c r="F102" s="16" t="n">
        <x:f>MAX(0,E102*(1+EXP((LN(1+Assumptions!$C$60)-0.5*Assumptions!$C$61^2)+Assumptions!$C$61*((RAND()+RAND()+RAND()+RAND()+RAND()+RAND()+RAND()+RAND()+RAND()+RAND()+RAND()+RAND())-6))-1)+Liquidity_30Y!G13)</x:f>
        <x:v>788940.9408557573</x:v>
      </x:c>
      <x:c r="G102" s="16" t="n">
        <x:f>MAX(0,F102*(1+EXP((LN(1+Assumptions!$C$60)-0.5*Assumptions!$C$61^2)+Assumptions!$C$61*((RAND()+RAND()+RAND()+RAND()+RAND()+RAND()+RAND()+RAND()+RAND()+RAND()+RAND()+RAND())-6))-1)+Liquidity_30Y!H13)</x:f>
        <x:v>789384.2575339371</x:v>
      </x:c>
      <x:c r="H102" s="16" t="n">
        <x:f>MAX(0,G102*(1+EXP((LN(1+Assumptions!$C$60)-0.5*Assumptions!$C$61^2)+Assumptions!$C$61*((RAND()+RAND()+RAND()+RAND()+RAND()+RAND()+RAND()+RAND()+RAND()+RAND()+RAND()+RAND())-6))-1)+Liquidity_30Y!I13)</x:f>
        <x:v>974939.4697010957</x:v>
      </x:c>
      <x:c r="I102" s="16" t="n">
        <x:f>MAX(0,H102*(1+EXP((LN(1+Assumptions!$C$60)-0.5*Assumptions!$C$61^2)+Assumptions!$C$61*((RAND()+RAND()+RAND()+RAND()+RAND()+RAND()+RAND()+RAND()+RAND()+RAND()+RAND()+RAND())-6))-1)+Liquidity_30Y!J13)</x:f>
        <x:v>997743.4982958626</x:v>
      </x:c>
      <x:c r="J102" s="16" t="n">
        <x:f>MAX(0,I102*(1+EXP((LN(1+Assumptions!$C$60)-0.5*Assumptions!$C$61^2)+Assumptions!$C$61*((RAND()+RAND()+RAND()+RAND()+RAND()+RAND()+RAND()+RAND()+RAND()+RAND()+RAND()+RAND())-6))-1)+Liquidity_30Y!K13)</x:f>
        <x:v>1074329.9772880166</x:v>
      </x:c>
      <x:c r="K102" s="16" t="n">
        <x:f>MAX(0,J102*(1+EXP((LN(1+Assumptions!$C$60)-0.5*Assumptions!$C$61^2)+Assumptions!$C$61*((RAND()+RAND()+RAND()+RAND()+RAND()+RAND()+RAND()+RAND()+RAND()+RAND()+RAND()+RAND())-6))-1)+Liquidity_30Y!L13)</x:f>
        <x:v>1120965.8904614649</x:v>
      </x:c>
      <x:c r="L102" s="16" t="n">
        <x:f>MAX(0,K102*(1+EXP((LN(1+Assumptions!$C$60)-0.5*Assumptions!$C$61^2)+Assumptions!$C$61*((RAND()+RAND()+RAND()+RAND()+RAND()+RAND()+RAND()+RAND()+RAND()+RAND()+RAND()+RAND())-6))-1)+Liquidity_30Y!M13)</x:f>
        <x:v>1262529.4688772825</x:v>
      </x:c>
      <x:c r="M102" s="16" t="n">
        <x:f>MAX(0,L102*(1+EXP((LN(1+Assumptions!$C$60)-0.5*Assumptions!$C$61^2)+Assumptions!$C$61*((RAND()+RAND()+RAND()+RAND()+RAND()+RAND()+RAND()+RAND()+RAND()+RAND()+RAND()+RAND())-6))-1)+Liquidity_30Y!N13)</x:f>
        <x:v>1710782.9055731427</x:v>
      </x:c>
      <x:c r="N102" s="16" t="n">
        <x:f>MAX(0,M102*(1+EXP((LN(1+Assumptions!$C$60)-0.5*Assumptions!$C$61^2)+Assumptions!$C$61*((RAND()+RAND()+RAND()+RAND()+RAND()+RAND()+RAND()+RAND()+RAND()+RAND()+RAND()+RAND())-6))-1)+Liquidity_30Y!O13)</x:f>
        <x:v>2228285.1080780663</x:v>
      </x:c>
      <x:c r="O102" s="16" t="n">
        <x:f>MAX(0,N102*(1+EXP((LN(1+Assumptions!$C$60)-0.5*Assumptions!$C$61^2)+Assumptions!$C$61*((RAND()+RAND()+RAND()+RAND()+RAND()+RAND()+RAND()+RAND()+RAND()+RAND()+RAND()+RAND())-6))-1)+Liquidity_30Y!P13)</x:f>
        <x:v>2792798.939529468</x:v>
      </x:c>
      <x:c r="P102" s="16" t="n">
        <x:f>MAX(0,O102*(1+EXP((LN(1+Assumptions!$C$60)-0.5*Assumptions!$C$61^2)+Assumptions!$C$61*((RAND()+RAND()+RAND()+RAND()+RAND()+RAND()+RAND()+RAND()+RAND()+RAND()+RAND()+RAND())-6))-1)+Liquidity_30Y!Q13)</x:f>
        <x:v>2524438.7442352106</x:v>
      </x:c>
      <x:c r="Q102" s="16" t="n">
        <x:f>MAX(0,P102*(1+EXP((LN(1+Assumptions!$C$60)-0.5*Assumptions!$C$61^2)+Assumptions!$C$61*((RAND()+RAND()+RAND()+RAND()+RAND()+RAND()+RAND()+RAND()+RAND()+RAND()+RAND()+RAND())-6))-1)+Liquidity_30Y!R13)</x:f>
        <x:v>1931778.1363558318</x:v>
      </x:c>
      <x:c r="R102" s="16" t="n">
        <x:f>MAX(0,Q102*(1+EXP((LN(1+Assumptions!$C$60)-0.5*Assumptions!$C$61^2)+Assumptions!$C$61*((RAND()+RAND()+RAND()+RAND()+RAND()+RAND()+RAND()+RAND()+RAND()+RAND()+RAND()+RAND())-6))-1)+Liquidity_30Y!S13)</x:f>
        <x:v>1813454.7870723184</x:v>
      </x:c>
      <x:c r="S102" s="16" t="n">
        <x:f>MAX(0,R102*(1+EXP((LN(1+Assumptions!$C$60)-0.5*Assumptions!$C$61^2)+Assumptions!$C$61*((RAND()+RAND()+RAND()+RAND()+RAND()+RAND()+RAND()+RAND()+RAND()+RAND()+RAND()+RAND())-6))-1)+Liquidity_30Y!T13)</x:f>
        <x:v>2008209.6891263318</x:v>
      </x:c>
      <x:c r="T102" s="16" t="n">
        <x:f>MAX(0,S102*(1+EXP((LN(1+Assumptions!$C$60)-0.5*Assumptions!$C$61^2)+Assumptions!$C$61*((RAND()+RAND()+RAND()+RAND()+RAND()+RAND()+RAND()+RAND()+RAND()+RAND()+RAND()+RAND())-6))-1)+Liquidity_30Y!U13)</x:f>
        <x:v>2526961.823436886</x:v>
      </x:c>
      <x:c r="U102" s="16" t="n">
        <x:f>MAX(0,T102*(1+EXP((LN(1+Assumptions!$C$60)-0.5*Assumptions!$C$61^2)+Assumptions!$C$61*((RAND()+RAND()+RAND()+RAND()+RAND()+RAND()+RAND()+RAND()+RAND()+RAND()+RAND()+RAND())-6))-1)+Liquidity_30Y!V13)</x:f>
        <x:v>2959240.9092529006</x:v>
      </x:c>
      <x:c r="V102" s="16" t="n">
        <x:f>MAX(0,U102*(1+EXP((LN(1+Assumptions!$C$60)-0.5*Assumptions!$C$61^2)+Assumptions!$C$61*((RAND()+RAND()+RAND()+RAND()+RAND()+RAND()+RAND()+RAND()+RAND()+RAND()+RAND()+RAND())-6))-1)+Liquidity_30Y!W13)</x:f>
        <x:v>3134823.6449539126</x:v>
      </x:c>
      <x:c r="W102" s="16" t="n">
        <x:f>MAX(0,V102*(1+EXP((LN(1+Assumptions!$C$60)-0.5*Assumptions!$C$61^2)+Assumptions!$C$61*((RAND()+RAND()+RAND()+RAND()+RAND()+RAND()+RAND()+RAND()+RAND()+RAND()+RAND()+RAND())-6))-1)+Liquidity_30Y!X13)</x:f>
        <x:v>2789483.8096364243</x:v>
      </x:c>
      <x:c r="X102" s="16" t="n">
        <x:f>MAX(0,W102*(1+EXP((LN(1+Assumptions!$C$60)-0.5*Assumptions!$C$61^2)+Assumptions!$C$61*((RAND()+RAND()+RAND()+RAND()+RAND()+RAND()+RAND()+RAND()+RAND()+RAND()+RAND()+RAND())-6))-1)+Liquidity_30Y!Y13)</x:f>
        <x:v>2541787.680202445</x:v>
      </x:c>
      <x:c r="Y102" s="16" t="n">
        <x:f>MAX(0,X102*(1+EXP((LN(1+Assumptions!$C$60)-0.5*Assumptions!$C$61^2)+Assumptions!$C$61*((RAND()+RAND()+RAND()+RAND()+RAND()+RAND()+RAND()+RAND()+RAND()+RAND()+RAND()+RAND())-6))-1)+Liquidity_30Y!Z13)</x:f>
        <x:v>2810178.05707374</x:v>
      </x:c>
      <x:c r="Z102" s="16" t="n">
        <x:f>MAX(0,Y102*(1+EXP((LN(1+Assumptions!$C$60)-0.5*Assumptions!$C$61^2)+Assumptions!$C$61*((RAND()+RAND()+RAND()+RAND()+RAND()+RAND()+RAND()+RAND()+RAND()+RAND()+RAND()+RAND())-6))-1)+Liquidity_30Y!AA13)</x:f>
        <x:v>3400924.738983981</x:v>
      </x:c>
      <x:c r="AA102" s="16" t="n">
        <x:f>MAX(0,Z102*(1+EXP((LN(1+Assumptions!$C$60)-0.5*Assumptions!$C$61^2)+Assumptions!$C$61*((RAND()+RAND()+RAND()+RAND()+RAND()+RAND()+RAND()+RAND()+RAND()+RAND()+RAND()+RAND())-6))-1)+Liquidity_30Y!AB13)</x:f>
        <x:v>3252630.1590371053</x:v>
      </x:c>
      <x:c r="AB102" s="16" t="n">
        <x:f>MAX(0,AA102*(1+EXP((LN(1+Assumptions!$C$60)-0.5*Assumptions!$C$61^2)+Assumptions!$C$61*((RAND()+RAND()+RAND()+RAND()+RAND()+RAND()+RAND()+RAND()+RAND()+RAND()+RAND()+RAND())-6))-1)+Liquidity_30Y!AC13)</x:f>
        <x:v>3663412.22945022</x:v>
      </x:c>
      <x:c r="AC102" s="16" t="n">
        <x:f>MAX(0,AB102*(1+EXP((LN(1+Assumptions!$C$60)-0.5*Assumptions!$C$61^2)+Assumptions!$C$61*((RAND()+RAND()+RAND()+RAND()+RAND()+RAND()+RAND()+RAND()+RAND()+RAND()+RAND()+RAND())-6))-1)+Liquidity_30Y!AD13)</x:f>
        <x:v>3451806.128873797</x:v>
      </x:c>
      <x:c r="AD102" s="16" t="n">
        <x:f>MAX(0,AC102*(1+EXP((LN(1+Assumptions!$C$60)-0.5*Assumptions!$C$61^2)+Assumptions!$C$61*((RAND()+RAND()+RAND()+RAND()+RAND()+RAND()+RAND()+RAND()+RAND()+RAND()+RAND()+RAND())-6))-1)+Liquidity_30Y!AE13)</x:f>
        <x:v>3981347.1060087215</x:v>
      </x:c>
      <x:c r="AE102" s="16" t="n">
        <x:f>MAX(0,AD102*(1+EXP((LN(1+Assumptions!$C$60)-0.5*Assumptions!$C$61^2)+Assumptions!$C$61*((RAND()+RAND()+RAND()+RAND()+RAND()+RAND()+RAND()+RAND()+RAND()+RAND()+RAND()+RAND())-6))-1)+Liquidity_30Y!AF13)</x:f>
        <x:v>3970356.3664064524</x:v>
      </x:c>
      <x:c r="AF102" s="16" t="n">
        <x:f>MAX(0,AE102*(1+EXP((LN(1+Assumptions!$C$60)-0.5*Assumptions!$C$61^2)+Assumptions!$C$61*((RAND()+RAND()+RAND()+RAND()+RAND()+RAND()+RAND()+RAND()+RAND()+RAND()+RAND()+RAND())-6))-1)+Liquidity_30Y!AG13)</x:f>
        <x:v>5700328.829469627</x:v>
      </x:c>
    </x:row>
    <x:row r="103">
      <x:c r="A103" s="39">
        <x:v>99</x:v>
      </x:c>
      <x:c r="B103" s="16" t="n">
        <x:f>Liquidity_30Y!C14</x:f>
        <x:v>1029031.25</x:v>
      </x:c>
      <x:c r="C103" s="16" t="n">
        <x:f>MAX(0,B103*(1+EXP((LN(1+Assumptions!$C$60)-0.5*Assumptions!$C$61^2)+Assumptions!$C$61*((RAND()+RAND()+RAND()+RAND()+RAND()+RAND()+RAND()+RAND()+RAND()+RAND()+RAND()+RAND())-6))-1)+Liquidity_30Y!D13)</x:f>
        <x:v>1048024.0705052289</x:v>
      </x:c>
      <x:c r="D103" s="16" t="n">
        <x:f>MAX(0,C103*(1+EXP((LN(1+Assumptions!$C$60)-0.5*Assumptions!$C$61^2)+Assumptions!$C$61*((RAND()+RAND()+RAND()+RAND()+RAND()+RAND()+RAND()+RAND()+RAND()+RAND()+RAND()+RAND())-6))-1)+Liquidity_30Y!E13)</x:f>
        <x:v>1229096.5165959627</x:v>
      </x:c>
      <x:c r="E103" s="16" t="n">
        <x:f>MAX(0,D103*(1+EXP((LN(1+Assumptions!$C$60)-0.5*Assumptions!$C$61^2)+Assumptions!$C$61*((RAND()+RAND()+RAND()+RAND()+RAND()+RAND()+RAND()+RAND()+RAND()+RAND()+RAND()+RAND())-6))-1)+Liquidity_30Y!F13)</x:f>
        <x:v>1356222.6083196704</x:v>
      </x:c>
      <x:c r="F103" s="16" t="n">
        <x:f>MAX(0,E103*(1+EXP((LN(1+Assumptions!$C$60)-0.5*Assumptions!$C$61^2)+Assumptions!$C$61*((RAND()+RAND()+RAND()+RAND()+RAND()+RAND()+RAND()+RAND()+RAND()+RAND()+RAND()+RAND())-6))-1)+Liquidity_30Y!G13)</x:f>
        <x:v>1831795.0056900925</x:v>
      </x:c>
      <x:c r="G103" s="16" t="n">
        <x:f>MAX(0,F103*(1+EXP((LN(1+Assumptions!$C$60)-0.5*Assumptions!$C$61^2)+Assumptions!$C$61*((RAND()+RAND()+RAND()+RAND()+RAND()+RAND()+RAND()+RAND()+RAND()+RAND()+RAND()+RAND())-6))-1)+Liquidity_30Y!H13)</x:f>
        <x:v>1330324.635138248</x:v>
      </x:c>
      <x:c r="H103" s="16" t="n">
        <x:f>MAX(0,G103*(1+EXP((LN(1+Assumptions!$C$60)-0.5*Assumptions!$C$61^2)+Assumptions!$C$61*((RAND()+RAND()+RAND()+RAND()+RAND()+RAND()+RAND()+RAND()+RAND()+RAND()+RAND()+RAND())-6))-1)+Liquidity_30Y!I13)</x:f>
        <x:v>1284731.172961247</x:v>
      </x:c>
      <x:c r="I103" s="16" t="n">
        <x:f>MAX(0,H103*(1+EXP((LN(1+Assumptions!$C$60)-0.5*Assumptions!$C$61^2)+Assumptions!$C$61*((RAND()+RAND()+RAND()+RAND()+RAND()+RAND()+RAND()+RAND()+RAND()+RAND()+RAND()+RAND())-6))-1)+Liquidity_30Y!J13)</x:f>
        <x:v>1264470.1948505007</x:v>
      </x:c>
      <x:c r="J103" s="16" t="n">
        <x:f>MAX(0,I103*(1+EXP((LN(1+Assumptions!$C$60)-0.5*Assumptions!$C$61^2)+Assumptions!$C$61*((RAND()+RAND()+RAND()+RAND()+RAND()+RAND()+RAND()+RAND()+RAND()+RAND()+RAND()+RAND())-6))-1)+Liquidity_30Y!K13)</x:f>
        <x:v>1391354.3382360074</x:v>
      </x:c>
      <x:c r="K103" s="16" t="n">
        <x:f>MAX(0,J103*(1+EXP((LN(1+Assumptions!$C$60)-0.5*Assumptions!$C$61^2)+Assumptions!$C$61*((RAND()+RAND()+RAND()+RAND()+RAND()+RAND()+RAND()+RAND()+RAND()+RAND()+RAND()+RAND())-6))-1)+Liquidity_30Y!L13)</x:f>
        <x:v>1609677.4448874907</x:v>
      </x:c>
      <x:c r="L103" s="16" t="n">
        <x:f>MAX(0,K103*(1+EXP((LN(1+Assumptions!$C$60)-0.5*Assumptions!$C$61^2)+Assumptions!$C$61*((RAND()+RAND()+RAND()+RAND()+RAND()+RAND()+RAND()+RAND()+RAND()+RAND()+RAND()+RAND())-6))-1)+Liquidity_30Y!M13)</x:f>
        <x:v>1645375.9296538748</x:v>
      </x:c>
      <x:c r="M103" s="16" t="n">
        <x:f>MAX(0,L103*(1+EXP((LN(1+Assumptions!$C$60)-0.5*Assumptions!$C$61^2)+Assumptions!$C$61*((RAND()+RAND()+RAND()+RAND()+RAND()+RAND()+RAND()+RAND()+RAND()+RAND()+RAND()+RAND())-6))-1)+Liquidity_30Y!N13)</x:f>
        <x:v>1545567.5444506647</x:v>
      </x:c>
      <x:c r="N103" s="16" t="n">
        <x:f>MAX(0,M103*(1+EXP((LN(1+Assumptions!$C$60)-0.5*Assumptions!$C$61^2)+Assumptions!$C$61*((RAND()+RAND()+RAND()+RAND()+RAND()+RAND()+RAND()+RAND()+RAND()+RAND()+RAND()+RAND())-6))-1)+Liquidity_30Y!O13)</x:f>
        <x:v>1480697.966368324</x:v>
      </x:c>
      <x:c r="O103" s="16" t="n">
        <x:f>MAX(0,N103*(1+EXP((LN(1+Assumptions!$C$60)-0.5*Assumptions!$C$61^2)+Assumptions!$C$61*((RAND()+RAND()+RAND()+RAND()+RAND()+RAND()+RAND()+RAND()+RAND()+RAND()+RAND()+RAND())-6))-1)+Liquidity_30Y!P13)</x:f>
        <x:v>1506667.1655410458</x:v>
      </x:c>
      <x:c r="P103" s="16" t="n">
        <x:f>MAX(0,O103*(1+EXP((LN(1+Assumptions!$C$60)-0.5*Assumptions!$C$61^2)+Assumptions!$C$61*((RAND()+RAND()+RAND()+RAND()+RAND()+RAND()+RAND()+RAND()+RAND()+RAND()+RAND()+RAND())-6))-1)+Liquidity_30Y!Q13)</x:f>
        <x:v>1621413.9271056675</x:v>
      </x:c>
      <x:c r="Q103" s="16" t="n">
        <x:f>MAX(0,P103*(1+EXP((LN(1+Assumptions!$C$60)-0.5*Assumptions!$C$61^2)+Assumptions!$C$61*((RAND()+RAND()+RAND()+RAND()+RAND()+RAND()+RAND()+RAND()+RAND()+RAND()+RAND()+RAND())-6))-1)+Liquidity_30Y!R13)</x:f>
        <x:v>1708032.3722432326</x:v>
      </x:c>
      <x:c r="R103" s="16" t="n">
        <x:f>MAX(0,Q103*(1+EXP((LN(1+Assumptions!$C$60)-0.5*Assumptions!$C$61^2)+Assumptions!$C$61*((RAND()+RAND()+RAND()+RAND()+RAND()+RAND()+RAND()+RAND()+RAND()+RAND()+RAND()+RAND())-6))-1)+Liquidity_30Y!S13)</x:f>
        <x:v>1703988.6101208183</x:v>
      </x:c>
      <x:c r="S103" s="16" t="n">
        <x:f>MAX(0,R103*(1+EXP((LN(1+Assumptions!$C$60)-0.5*Assumptions!$C$61^2)+Assumptions!$C$61*((RAND()+RAND()+RAND()+RAND()+RAND()+RAND()+RAND()+RAND()+RAND()+RAND()+RAND()+RAND())-6))-1)+Liquidity_30Y!T13)</x:f>
        <x:v>1686893.9761815278</x:v>
      </x:c>
      <x:c r="T103" s="16" t="n">
        <x:f>MAX(0,S103*(1+EXP((LN(1+Assumptions!$C$60)-0.5*Assumptions!$C$61^2)+Assumptions!$C$61*((RAND()+RAND()+RAND()+RAND()+RAND()+RAND()+RAND()+RAND()+RAND()+RAND()+RAND()+RAND())-6))-1)+Liquidity_30Y!U13)</x:f>
        <x:v>1320952.658661907</x:v>
      </x:c>
      <x:c r="U103" s="16" t="n">
        <x:f>MAX(0,T103*(1+EXP((LN(1+Assumptions!$C$60)-0.5*Assumptions!$C$61^2)+Assumptions!$C$61*((RAND()+RAND()+RAND()+RAND()+RAND()+RAND()+RAND()+RAND()+RAND()+RAND()+RAND()+RAND())-6))-1)+Liquidity_30Y!V13)</x:f>
        <x:v>1253377.0291613492</x:v>
      </x:c>
      <x:c r="V103" s="16" t="n">
        <x:f>MAX(0,U103*(1+EXP((LN(1+Assumptions!$C$60)-0.5*Assumptions!$C$61^2)+Assumptions!$C$61*((RAND()+RAND()+RAND()+RAND()+RAND()+RAND()+RAND()+RAND()+RAND()+RAND()+RAND()+RAND())-6))-1)+Liquidity_30Y!W13)</x:f>
        <x:v>1055088.149555744</x:v>
      </x:c>
      <x:c r="W103" s="16" t="n">
        <x:f>MAX(0,V103*(1+EXP((LN(1+Assumptions!$C$60)-0.5*Assumptions!$C$61^2)+Assumptions!$C$61*((RAND()+RAND()+RAND()+RAND()+RAND()+RAND()+RAND()+RAND()+RAND()+RAND()+RAND()+RAND())-6))-1)+Liquidity_30Y!X13)</x:f>
        <x:v>1253525.808847299</x:v>
      </x:c>
      <x:c r="X103" s="16" t="n">
        <x:f>MAX(0,W103*(1+EXP((LN(1+Assumptions!$C$60)-0.5*Assumptions!$C$61^2)+Assumptions!$C$61*((RAND()+RAND()+RAND()+RAND()+RAND()+RAND()+RAND()+RAND()+RAND()+RAND()+RAND()+RAND())-6))-1)+Liquidity_30Y!Y13)</x:f>
        <x:v>1519488.8440209683</x:v>
      </x:c>
      <x:c r="Y103" s="16" t="n">
        <x:f>MAX(0,X103*(1+EXP((LN(1+Assumptions!$C$60)-0.5*Assumptions!$C$61^2)+Assumptions!$C$61*((RAND()+RAND()+RAND()+RAND()+RAND()+RAND()+RAND()+RAND()+RAND()+RAND()+RAND()+RAND())-6))-1)+Liquidity_30Y!Z13)</x:f>
        <x:v>1650764.7943969276</x:v>
      </x:c>
      <x:c r="Z103" s="16" t="n">
        <x:f>MAX(0,Y103*(1+EXP((LN(1+Assumptions!$C$60)-0.5*Assumptions!$C$61^2)+Assumptions!$C$61*((RAND()+RAND()+RAND()+RAND()+RAND()+RAND()+RAND()+RAND()+RAND()+RAND()+RAND()+RAND())-6))-1)+Liquidity_30Y!AA13)</x:f>
        <x:v>1923907.832859458</x:v>
      </x:c>
      <x:c r="AA103" s="16" t="n">
        <x:f>MAX(0,Z103*(1+EXP((LN(1+Assumptions!$C$60)-0.5*Assumptions!$C$61^2)+Assumptions!$C$61*((RAND()+RAND()+RAND()+RAND()+RAND()+RAND()+RAND()+RAND()+RAND()+RAND()+RAND()+RAND())-6))-1)+Liquidity_30Y!AB13)</x:f>
        <x:v>2198215.868171732</x:v>
      </x:c>
      <x:c r="AB103" s="16" t="n">
        <x:f>MAX(0,AA103*(1+EXP((LN(1+Assumptions!$C$60)-0.5*Assumptions!$C$61^2)+Assumptions!$C$61*((RAND()+RAND()+RAND()+RAND()+RAND()+RAND()+RAND()+RAND()+RAND()+RAND()+RAND()+RAND())-6))-1)+Liquidity_30Y!AC13)</x:f>
        <x:v>2777006.5686346255</x:v>
      </x:c>
      <x:c r="AC103" s="16" t="n">
        <x:f>MAX(0,AB103*(1+EXP((LN(1+Assumptions!$C$60)-0.5*Assumptions!$C$61^2)+Assumptions!$C$61*((RAND()+RAND()+RAND()+RAND()+RAND()+RAND()+RAND()+RAND()+RAND()+RAND()+RAND()+RAND())-6))-1)+Liquidity_30Y!AD13)</x:f>
        <x:v>4282798.844137289</x:v>
      </x:c>
      <x:c r="AD103" s="16" t="n">
        <x:f>MAX(0,AC103*(1+EXP((LN(1+Assumptions!$C$60)-0.5*Assumptions!$C$61^2)+Assumptions!$C$61*((RAND()+RAND()+RAND()+RAND()+RAND()+RAND()+RAND()+RAND()+RAND()+RAND()+RAND()+RAND())-6))-1)+Liquidity_30Y!AE13)</x:f>
        <x:v>3907456.0306942593</x:v>
      </x:c>
      <x:c r="AE103" s="16" t="n">
        <x:f>MAX(0,AD103*(1+EXP((LN(1+Assumptions!$C$60)-0.5*Assumptions!$C$61^2)+Assumptions!$C$61*((RAND()+RAND()+RAND()+RAND()+RAND()+RAND()+RAND()+RAND()+RAND()+RAND()+RAND()+RAND())-6))-1)+Liquidity_30Y!AF13)</x:f>
        <x:v>3964383.9210741716</x:v>
      </x:c>
      <x:c r="AF103" s="16" t="n">
        <x:f>MAX(0,AE103*(1+EXP((LN(1+Assumptions!$C$60)-0.5*Assumptions!$C$61^2)+Assumptions!$C$61*((RAND()+RAND()+RAND()+RAND()+RAND()+RAND()+RAND()+RAND()+RAND()+RAND()+RAND()+RAND())-6))-1)+Liquidity_30Y!AG13)</x:f>
        <x:v>6352742.05612761</x:v>
      </x:c>
    </x:row>
    <x:row r="104">
      <x:c r="A104" s="39">
        <x:v>100</x:v>
      </x:c>
      <x:c r="B104" s="16" t="n">
        <x:f>Liquidity_30Y!C14</x:f>
        <x:v>1029031.25</x:v>
      </x:c>
      <x:c r="C104" s="16" t="n">
        <x:f>MAX(0,B104*(1+EXP((LN(1+Assumptions!$C$60)-0.5*Assumptions!$C$61^2)+Assumptions!$C$61*((RAND()+RAND()+RAND()+RAND()+RAND()+RAND()+RAND()+RAND()+RAND()+RAND()+RAND()+RAND())-6))-1)+Liquidity_30Y!D13)</x:f>
        <x:v>1192131.824349579</x:v>
      </x:c>
      <x:c r="D104" s="16" t="n">
        <x:f>MAX(0,C104*(1+EXP((LN(1+Assumptions!$C$60)-0.5*Assumptions!$C$61^2)+Assumptions!$C$61*((RAND()+RAND()+RAND()+RAND()+RAND()+RAND()+RAND()+RAND()+RAND()+RAND()+RAND()+RAND())-6))-1)+Liquidity_30Y!E13)</x:f>
        <x:v>1200638.0433353144</x:v>
      </x:c>
      <x:c r="E104" s="16" t="n">
        <x:f>MAX(0,D104*(1+EXP((LN(1+Assumptions!$C$60)-0.5*Assumptions!$C$61^2)+Assumptions!$C$61*((RAND()+RAND()+RAND()+RAND()+RAND()+RAND()+RAND()+RAND()+RAND()+RAND()+RAND()+RAND())-6))-1)+Liquidity_30Y!F13)</x:f>
        <x:v>1085877.344182682</x:v>
      </x:c>
      <x:c r="F104" s="16" t="n">
        <x:f>MAX(0,E104*(1+EXP((LN(1+Assumptions!$C$60)-0.5*Assumptions!$C$61^2)+Assumptions!$C$61*((RAND()+RAND()+RAND()+RAND()+RAND()+RAND()+RAND()+RAND()+RAND()+RAND()+RAND()+RAND())-6))-1)+Liquidity_30Y!G13)</x:f>
        <x:v>1110854.585908335</x:v>
      </x:c>
      <x:c r="G104" s="16" t="n">
        <x:f>MAX(0,F104*(1+EXP((LN(1+Assumptions!$C$60)-0.5*Assumptions!$C$61^2)+Assumptions!$C$61*((RAND()+RAND()+RAND()+RAND()+RAND()+RAND()+RAND()+RAND()+RAND()+RAND()+RAND()+RAND())-6))-1)+Liquidity_30Y!H13)</x:f>
        <x:v>904319.6037585592</x:v>
      </x:c>
      <x:c r="H104" s="16" t="n">
        <x:f>MAX(0,G104*(1+EXP((LN(1+Assumptions!$C$60)-0.5*Assumptions!$C$61^2)+Assumptions!$C$61*((RAND()+RAND()+RAND()+RAND()+RAND()+RAND()+RAND()+RAND()+RAND()+RAND()+RAND()+RAND())-6))-1)+Liquidity_30Y!I13)</x:f>
        <x:v>1187652.0804118037</x:v>
      </x:c>
      <x:c r="I104" s="16" t="n">
        <x:f>MAX(0,H104*(1+EXP((LN(1+Assumptions!$C$60)-0.5*Assumptions!$C$61^2)+Assumptions!$C$61*((RAND()+RAND()+RAND()+RAND()+RAND()+RAND()+RAND()+RAND()+RAND()+RAND()+RAND()+RAND())-6))-1)+Liquidity_30Y!J13)</x:f>
        <x:v>1101477.6507306744</x:v>
      </x:c>
      <x:c r="J104" s="16" t="n">
        <x:f>MAX(0,I104*(1+EXP((LN(1+Assumptions!$C$60)-0.5*Assumptions!$C$61^2)+Assumptions!$C$61*((RAND()+RAND()+RAND()+RAND()+RAND()+RAND()+RAND()+RAND()+RAND()+RAND()+RAND()+RAND())-6))-1)+Liquidity_30Y!K13)</x:f>
        <x:v>1276527.4269260466</x:v>
      </x:c>
      <x:c r="K104" s="16" t="n">
        <x:f>MAX(0,J104*(1+EXP((LN(1+Assumptions!$C$60)-0.5*Assumptions!$C$61^2)+Assumptions!$C$61*((RAND()+RAND()+RAND()+RAND()+RAND()+RAND()+RAND()+RAND()+RAND()+RAND()+RAND()+RAND())-6))-1)+Liquidity_30Y!L13)</x:f>
        <x:v>1155288.9367527843</x:v>
      </x:c>
      <x:c r="L104" s="16" t="n">
        <x:f>MAX(0,K104*(1+EXP((LN(1+Assumptions!$C$60)-0.5*Assumptions!$C$61^2)+Assumptions!$C$61*((RAND()+RAND()+RAND()+RAND()+RAND()+RAND()+RAND()+RAND()+RAND()+RAND()+RAND()+RAND())-6))-1)+Liquidity_30Y!M13)</x:f>
        <x:v>1133785.6392838256</x:v>
      </x:c>
      <x:c r="M104" s="16" t="n">
        <x:f>MAX(0,L104*(1+EXP((LN(1+Assumptions!$C$60)-0.5*Assumptions!$C$61^2)+Assumptions!$C$61*((RAND()+RAND()+RAND()+RAND()+RAND()+RAND()+RAND()+RAND()+RAND()+RAND()+RAND()+RAND())-6))-1)+Liquidity_30Y!N13)</x:f>
        <x:v>1361294.8281355945</x:v>
      </x:c>
      <x:c r="N104" s="16" t="n">
        <x:f>MAX(0,M104*(1+EXP((LN(1+Assumptions!$C$60)-0.5*Assumptions!$C$61^2)+Assumptions!$C$61*((RAND()+RAND()+RAND()+RAND()+RAND()+RAND()+RAND()+RAND()+RAND()+RAND()+RAND()+RAND())-6))-1)+Liquidity_30Y!O13)</x:f>
        <x:v>1635295.1329955116</x:v>
      </x:c>
      <x:c r="O104" s="16" t="n">
        <x:f>MAX(0,N104*(1+EXP((LN(1+Assumptions!$C$60)-0.5*Assumptions!$C$61^2)+Assumptions!$C$61*((RAND()+RAND()+RAND()+RAND()+RAND()+RAND()+RAND()+RAND()+RAND()+RAND()+RAND()+RAND())-6))-1)+Liquidity_30Y!P13)</x:f>
        <x:v>1173144.1206012522</x:v>
      </x:c>
      <x:c r="P104" s="16" t="n">
        <x:f>MAX(0,O104*(1+EXP((LN(1+Assumptions!$C$60)-0.5*Assumptions!$C$61^2)+Assumptions!$C$61*((RAND()+RAND()+RAND()+RAND()+RAND()+RAND()+RAND()+RAND()+RAND()+RAND()+RAND()+RAND())-6))-1)+Liquidity_30Y!Q13)</x:f>
        <x:v>1379863.7759406203</x:v>
      </x:c>
      <x:c r="Q104" s="16" t="n">
        <x:f>MAX(0,P104*(1+EXP((LN(1+Assumptions!$C$60)-0.5*Assumptions!$C$61^2)+Assumptions!$C$61*((RAND()+RAND()+RAND()+RAND()+RAND()+RAND()+RAND()+RAND()+RAND()+RAND()+RAND()+RAND())-6))-1)+Liquidity_30Y!R13)</x:f>
        <x:v>1291729.123586792</x:v>
      </x:c>
      <x:c r="R104" s="16" t="n">
        <x:f>MAX(0,Q104*(1+EXP((LN(1+Assumptions!$C$60)-0.5*Assumptions!$C$61^2)+Assumptions!$C$61*((RAND()+RAND()+RAND()+RAND()+RAND()+RAND()+RAND()+RAND()+RAND()+RAND()+RAND()+RAND())-6))-1)+Liquidity_30Y!S13)</x:f>
        <x:v>965464.5988567281</x:v>
      </x:c>
      <x:c r="S104" s="16" t="n">
        <x:f>MAX(0,R104*(1+EXP((LN(1+Assumptions!$C$60)-0.5*Assumptions!$C$61^2)+Assumptions!$C$61*((RAND()+RAND()+RAND()+RAND()+RAND()+RAND()+RAND()+RAND()+RAND()+RAND()+RAND()+RAND())-6))-1)+Liquidity_30Y!T13)</x:f>
        <x:v>821124.5211588133</x:v>
      </x:c>
      <x:c r="T104" s="16" t="n">
        <x:f>MAX(0,S104*(1+EXP((LN(1+Assumptions!$C$60)-0.5*Assumptions!$C$61^2)+Assumptions!$C$61*((RAND()+RAND()+RAND()+RAND()+RAND()+RAND()+RAND()+RAND()+RAND()+RAND()+RAND()+RAND())-6))-1)+Liquidity_30Y!U13)</x:f>
        <x:v>867117.897843133</x:v>
      </x:c>
      <x:c r="U104" s="16" t="n">
        <x:f>MAX(0,T104*(1+EXP((LN(1+Assumptions!$C$60)-0.5*Assumptions!$C$61^2)+Assumptions!$C$61*((RAND()+RAND()+RAND()+RAND()+RAND()+RAND()+RAND()+RAND()+RAND()+RAND()+RAND()+RAND())-6))-1)+Liquidity_30Y!V13)</x:f>
        <x:v>790422.4126493706</x:v>
      </x:c>
      <x:c r="V104" s="16" t="n">
        <x:f>MAX(0,U104*(1+EXP((LN(1+Assumptions!$C$60)-0.5*Assumptions!$C$61^2)+Assumptions!$C$61*((RAND()+RAND()+RAND()+RAND()+RAND()+RAND()+RAND()+RAND()+RAND()+RAND()+RAND()+RAND())-6))-1)+Liquidity_30Y!W13)</x:f>
        <x:v>775149.8396958966</x:v>
      </x:c>
      <x:c r="W104" s="16" t="n">
        <x:f>MAX(0,V104*(1+EXP((LN(1+Assumptions!$C$60)-0.5*Assumptions!$C$61^2)+Assumptions!$C$61*((RAND()+RAND()+RAND()+RAND()+RAND()+RAND()+RAND()+RAND()+RAND()+RAND()+RAND()+RAND())-6))-1)+Liquidity_30Y!X13)</x:f>
        <x:v>910420.0613693252</x:v>
      </x:c>
      <x:c r="X104" s="16" t="n">
        <x:f>MAX(0,W104*(1+EXP((LN(1+Assumptions!$C$60)-0.5*Assumptions!$C$61^2)+Assumptions!$C$61*((RAND()+RAND()+RAND()+RAND()+RAND()+RAND()+RAND()+RAND()+RAND()+RAND()+RAND()+RAND())-6))-1)+Liquidity_30Y!Y13)</x:f>
        <x:v>1023525.4797275318</x:v>
      </x:c>
      <x:c r="Y104" s="16" t="n">
        <x:f>MAX(0,X104*(1+EXP((LN(1+Assumptions!$C$60)-0.5*Assumptions!$C$61^2)+Assumptions!$C$61*((RAND()+RAND()+RAND()+RAND()+RAND()+RAND()+RAND()+RAND()+RAND()+RAND()+RAND()+RAND())-6))-1)+Liquidity_30Y!Z13)</x:f>
        <x:v>1085828.712144425</x:v>
      </x:c>
      <x:c r="Z104" s="16" t="n">
        <x:f>MAX(0,Y104*(1+EXP((LN(1+Assumptions!$C$60)-0.5*Assumptions!$C$61^2)+Assumptions!$C$61*((RAND()+RAND()+RAND()+RAND()+RAND()+RAND()+RAND()+RAND()+RAND()+RAND()+RAND()+RAND())-6))-1)+Liquidity_30Y!AA13)</x:f>
        <x:v>1223897.473802999</x:v>
      </x:c>
      <x:c r="AA104" s="16" t="n">
        <x:f>MAX(0,Z104*(1+EXP((LN(1+Assumptions!$C$60)-0.5*Assumptions!$C$61^2)+Assumptions!$C$61*((RAND()+RAND()+RAND()+RAND()+RAND()+RAND()+RAND()+RAND()+RAND()+RAND()+RAND()+RAND())-6))-1)+Liquidity_30Y!AB13)</x:f>
        <x:v>1188142.1606353736</x:v>
      </x:c>
      <x:c r="AB104" s="16" t="n">
        <x:f>MAX(0,AA104*(1+EXP((LN(1+Assumptions!$C$60)-0.5*Assumptions!$C$61^2)+Assumptions!$C$61*((RAND()+RAND()+RAND()+RAND()+RAND()+RAND()+RAND()+RAND()+RAND()+RAND()+RAND()+RAND())-6))-1)+Liquidity_30Y!AC13)</x:f>
        <x:v>1381487.965751473</x:v>
      </x:c>
      <x:c r="AC104" s="16" t="n">
        <x:f>MAX(0,AB104*(1+EXP((LN(1+Assumptions!$C$60)-0.5*Assumptions!$C$61^2)+Assumptions!$C$61*((RAND()+RAND()+RAND()+RAND()+RAND()+RAND()+RAND()+RAND()+RAND()+RAND()+RAND()+RAND())-6))-1)+Liquidity_30Y!AD13)</x:f>
        <x:v>1438908.6384079948</x:v>
      </x:c>
      <x:c r="AD104" s="16" t="n">
        <x:f>MAX(0,AC104*(1+EXP((LN(1+Assumptions!$C$60)-0.5*Assumptions!$C$61^2)+Assumptions!$C$61*((RAND()+RAND()+RAND()+RAND()+RAND()+RAND()+RAND()+RAND()+RAND()+RAND()+RAND()+RAND())-6))-1)+Liquidity_30Y!AE13)</x:f>
        <x:v>1359728.8233858105</x:v>
      </x:c>
      <x:c r="AE104" s="16" t="n">
        <x:f>MAX(0,AD104*(1+EXP((LN(1+Assumptions!$C$60)-0.5*Assumptions!$C$61^2)+Assumptions!$C$61*((RAND()+RAND()+RAND()+RAND()+RAND()+RAND()+RAND()+RAND()+RAND()+RAND()+RAND()+RAND())-6))-1)+Liquidity_30Y!AF13)</x:f>
        <x:v>1886962.6440485327</x:v>
      </x:c>
      <x:c r="AF104" s="16" t="n">
        <x:f>MAX(0,AE104*(1+EXP((LN(1+Assumptions!$C$60)-0.5*Assumptions!$C$61^2)+Assumptions!$C$61*((RAND()+RAND()+RAND()+RAND()+RAND()+RAND()+RAND()+RAND()+RAND()+RAND()+RAND()+RAND())-6))-1)+Liquidity_30Y!AG13)</x:f>
        <x:v>2469522.2206806922</x:v>
      </x:c>
    </x:row>
    <x:row r="105">
      <x:c r="A105" s="39">
        <x:v>101</x:v>
      </x:c>
      <x:c r="B105" s="16" t="n">
        <x:f>Liquidity_30Y!C14</x:f>
        <x:v>1029031.25</x:v>
      </x:c>
      <x:c r="C105" s="16" t="n">
        <x:f>MAX(0,B105*(1+EXP((LN(1+Assumptions!$C$60)-0.5*Assumptions!$C$61^2)+Assumptions!$C$61*((RAND()+RAND()+RAND()+RAND()+RAND()+RAND()+RAND()+RAND()+RAND()+RAND()+RAND()+RAND())-6))-1)+Liquidity_30Y!D13)</x:f>
        <x:v>1256975.5452364646</x:v>
      </x:c>
      <x:c r="D105" s="16" t="n">
        <x:f>MAX(0,C105*(1+EXP((LN(1+Assumptions!$C$60)-0.5*Assumptions!$C$61^2)+Assumptions!$C$61*((RAND()+RAND()+RAND()+RAND()+RAND()+RAND()+RAND()+RAND()+RAND()+RAND()+RAND()+RAND())-6))-1)+Liquidity_30Y!E13)</x:f>
        <x:v>1558386.3375064991</x:v>
      </x:c>
      <x:c r="E105" s="16" t="n">
        <x:f>MAX(0,D105*(1+EXP((LN(1+Assumptions!$C$60)-0.5*Assumptions!$C$61^2)+Assumptions!$C$61*((RAND()+RAND()+RAND()+RAND()+RAND()+RAND()+RAND()+RAND()+RAND()+RAND()+RAND()+RAND())-6))-1)+Liquidity_30Y!F13)</x:f>
        <x:v>1486282.645030023</x:v>
      </x:c>
      <x:c r="F105" s="16" t="n">
        <x:f>MAX(0,E105*(1+EXP((LN(1+Assumptions!$C$60)-0.5*Assumptions!$C$61^2)+Assumptions!$C$61*((RAND()+RAND()+RAND()+RAND()+RAND()+RAND()+RAND()+RAND()+RAND()+RAND()+RAND()+RAND())-6))-1)+Liquidity_30Y!G13)</x:f>
        <x:v>1392549.4551841214</x:v>
      </x:c>
      <x:c r="G105" s="16" t="n">
        <x:f>MAX(0,F105*(1+EXP((LN(1+Assumptions!$C$60)-0.5*Assumptions!$C$61^2)+Assumptions!$C$61*((RAND()+RAND()+RAND()+RAND()+RAND()+RAND()+RAND()+RAND()+RAND()+RAND()+RAND()+RAND())-6))-1)+Liquidity_30Y!H13)</x:f>
        <x:v>1321464.2877385977</x:v>
      </x:c>
      <x:c r="H105" s="16" t="n">
        <x:f>MAX(0,G105*(1+EXP((LN(1+Assumptions!$C$60)-0.5*Assumptions!$C$61^2)+Assumptions!$C$61*((RAND()+RAND()+RAND()+RAND()+RAND()+RAND()+RAND()+RAND()+RAND()+RAND()+RAND()+RAND())-6))-1)+Liquidity_30Y!I13)</x:f>
        <x:v>1468455.4736731001</x:v>
      </x:c>
      <x:c r="I105" s="16" t="n">
        <x:f>MAX(0,H105*(1+EXP((LN(1+Assumptions!$C$60)-0.5*Assumptions!$C$61^2)+Assumptions!$C$61*((RAND()+RAND()+RAND()+RAND()+RAND()+RAND()+RAND()+RAND()+RAND()+RAND()+RAND()+RAND())-6))-1)+Liquidity_30Y!J13)</x:f>
        <x:v>1963379.6829313063</x:v>
      </x:c>
      <x:c r="J105" s="16" t="n">
        <x:f>MAX(0,I105*(1+EXP((LN(1+Assumptions!$C$60)-0.5*Assumptions!$C$61^2)+Assumptions!$C$61*((RAND()+RAND()+RAND()+RAND()+RAND()+RAND()+RAND()+RAND()+RAND()+RAND()+RAND()+RAND())-6))-1)+Liquidity_30Y!K13)</x:f>
        <x:v>1838277.1041322933</x:v>
      </x:c>
      <x:c r="K105" s="16" t="n">
        <x:f>MAX(0,J105*(1+EXP((LN(1+Assumptions!$C$60)-0.5*Assumptions!$C$61^2)+Assumptions!$C$61*((RAND()+RAND()+RAND()+RAND()+RAND()+RAND()+RAND()+RAND()+RAND()+RAND()+RAND()+RAND())-6))-1)+Liquidity_30Y!L13)</x:f>
        <x:v>1796105.902098682</x:v>
      </x:c>
      <x:c r="L105" s="16" t="n">
        <x:f>MAX(0,K105*(1+EXP((LN(1+Assumptions!$C$60)-0.5*Assumptions!$C$61^2)+Assumptions!$C$61*((RAND()+RAND()+RAND()+RAND()+RAND()+RAND()+RAND()+RAND()+RAND()+RAND()+RAND()+RAND())-6))-1)+Liquidity_30Y!M13)</x:f>
        <x:v>2122205.3042543344</x:v>
      </x:c>
      <x:c r="M105" s="16" t="n">
        <x:f>MAX(0,L105*(1+EXP((LN(1+Assumptions!$C$60)-0.5*Assumptions!$C$61^2)+Assumptions!$C$61*((RAND()+RAND()+RAND()+RAND()+RAND()+RAND()+RAND()+RAND()+RAND()+RAND()+RAND()+RAND())-6))-1)+Liquidity_30Y!N13)</x:f>
        <x:v>1971273.0829581434</x:v>
      </x:c>
      <x:c r="N105" s="16" t="n">
        <x:f>MAX(0,M105*(1+EXP((LN(1+Assumptions!$C$60)-0.5*Assumptions!$C$61^2)+Assumptions!$C$61*((RAND()+RAND()+RAND()+RAND()+RAND()+RAND()+RAND()+RAND()+RAND()+RAND()+RAND()+RAND())-6))-1)+Liquidity_30Y!O13)</x:f>
        <x:v>1700159.517285208</x:v>
      </x:c>
      <x:c r="O105" s="16" t="n">
        <x:f>MAX(0,N105*(1+EXP((LN(1+Assumptions!$C$60)-0.5*Assumptions!$C$61^2)+Assumptions!$C$61*((RAND()+RAND()+RAND()+RAND()+RAND()+RAND()+RAND()+RAND()+RAND()+RAND()+RAND()+RAND())-6))-1)+Liquidity_30Y!P13)</x:f>
        <x:v>1633572.6683436476</x:v>
      </x:c>
      <x:c r="P105" s="16" t="n">
        <x:f>MAX(0,O105*(1+EXP((LN(1+Assumptions!$C$60)-0.5*Assumptions!$C$61^2)+Assumptions!$C$61*((RAND()+RAND()+RAND()+RAND()+RAND()+RAND()+RAND()+RAND()+RAND()+RAND()+RAND()+RAND())-6))-1)+Liquidity_30Y!Q13)</x:f>
        <x:v>1750883.2219446988</x:v>
      </x:c>
      <x:c r="Q105" s="16" t="n">
        <x:f>MAX(0,P105*(1+EXP((LN(1+Assumptions!$C$60)-0.5*Assumptions!$C$61^2)+Assumptions!$C$61*((RAND()+RAND()+RAND()+RAND()+RAND()+RAND()+RAND()+RAND()+RAND()+RAND()+RAND()+RAND())-6))-1)+Liquidity_30Y!R13)</x:f>
        <x:v>1694551.9924914772</x:v>
      </x:c>
      <x:c r="R105" s="16" t="n">
        <x:f>MAX(0,Q105*(1+EXP((LN(1+Assumptions!$C$60)-0.5*Assumptions!$C$61^2)+Assumptions!$C$61*((RAND()+RAND()+RAND()+RAND()+RAND()+RAND()+RAND()+RAND()+RAND()+RAND()+RAND()+RAND())-6))-1)+Liquidity_30Y!S13)</x:f>
        <x:v>1733887.1098048901</x:v>
      </x:c>
      <x:c r="S105" s="16" t="n">
        <x:f>MAX(0,R105*(1+EXP((LN(1+Assumptions!$C$60)-0.5*Assumptions!$C$61^2)+Assumptions!$C$61*((RAND()+RAND()+RAND()+RAND()+RAND()+RAND()+RAND()+RAND()+RAND()+RAND()+RAND()+RAND())-6))-1)+Liquidity_30Y!T13)</x:f>
        <x:v>1764938.5628766804</x:v>
      </x:c>
      <x:c r="T105" s="16" t="n">
        <x:f>MAX(0,S105*(1+EXP((LN(1+Assumptions!$C$60)-0.5*Assumptions!$C$61^2)+Assumptions!$C$61*((RAND()+RAND()+RAND()+RAND()+RAND()+RAND()+RAND()+RAND()+RAND()+RAND()+RAND()+RAND())-6))-1)+Liquidity_30Y!U13)</x:f>
        <x:v>1904500.746867742</x:v>
      </x:c>
      <x:c r="U105" s="16" t="n">
        <x:f>MAX(0,T105*(1+EXP((LN(1+Assumptions!$C$60)-0.5*Assumptions!$C$61^2)+Assumptions!$C$61*((RAND()+RAND()+RAND()+RAND()+RAND()+RAND()+RAND()+RAND()+RAND()+RAND()+RAND()+RAND())-6))-1)+Liquidity_30Y!V13)</x:f>
        <x:v>2278793.6285421373</x:v>
      </x:c>
      <x:c r="V105" s="16" t="n">
        <x:f>MAX(0,U105*(1+EXP((LN(1+Assumptions!$C$60)-0.5*Assumptions!$C$61^2)+Assumptions!$C$61*((RAND()+RAND()+RAND()+RAND()+RAND()+RAND()+RAND()+RAND()+RAND()+RAND()+RAND()+RAND())-6))-1)+Liquidity_30Y!W13)</x:f>
        <x:v>2567339.542188492</x:v>
      </x:c>
      <x:c r="W105" s="16" t="n">
        <x:f>MAX(0,V105*(1+EXP((LN(1+Assumptions!$C$60)-0.5*Assumptions!$C$61^2)+Assumptions!$C$61*((RAND()+RAND()+RAND()+RAND()+RAND()+RAND()+RAND()+RAND()+RAND()+RAND()+RAND()+RAND())-6))-1)+Liquidity_30Y!X13)</x:f>
        <x:v>2899180.709733681</x:v>
      </x:c>
      <x:c r="X105" s="16" t="n">
        <x:f>MAX(0,W105*(1+EXP((LN(1+Assumptions!$C$60)-0.5*Assumptions!$C$61^2)+Assumptions!$C$61*((RAND()+RAND()+RAND()+RAND()+RAND()+RAND()+RAND()+RAND()+RAND()+RAND()+RAND()+RAND())-6))-1)+Liquidity_30Y!Y13)</x:f>
        <x:v>2071520.8704925836</x:v>
      </x:c>
      <x:c r="Y105" s="16" t="n">
        <x:f>MAX(0,X105*(1+EXP((LN(1+Assumptions!$C$60)-0.5*Assumptions!$C$61^2)+Assumptions!$C$61*((RAND()+RAND()+RAND()+RAND()+RAND()+RAND()+RAND()+RAND()+RAND()+RAND()+RAND()+RAND())-6))-1)+Liquidity_30Y!Z13)</x:f>
        <x:v>2301096.4390490535</x:v>
      </x:c>
      <x:c r="Z105" s="16" t="n">
        <x:f>MAX(0,Y105*(1+EXP((LN(1+Assumptions!$C$60)-0.5*Assumptions!$C$61^2)+Assumptions!$C$61*((RAND()+RAND()+RAND()+RAND()+RAND()+RAND()+RAND()+RAND()+RAND()+RAND()+RAND()+RAND())-6))-1)+Liquidity_30Y!AA13)</x:f>
        <x:v>2248818.9814170566</x:v>
      </x:c>
      <x:c r="AA105" s="16" t="n">
        <x:f>MAX(0,Z105*(1+EXP((LN(1+Assumptions!$C$60)-0.5*Assumptions!$C$61^2)+Assumptions!$C$61*((RAND()+RAND()+RAND()+RAND()+RAND()+RAND()+RAND()+RAND()+RAND()+RAND()+RAND()+RAND())-6))-1)+Liquidity_30Y!AB13)</x:f>
        <x:v>1961890.6254457969</x:v>
      </x:c>
      <x:c r="AB105" s="16" t="n">
        <x:f>MAX(0,AA105*(1+EXP((LN(1+Assumptions!$C$60)-0.5*Assumptions!$C$61^2)+Assumptions!$C$61*((RAND()+RAND()+RAND()+RAND()+RAND()+RAND()+RAND()+RAND()+RAND()+RAND()+RAND()+RAND())-6))-1)+Liquidity_30Y!AC13)</x:f>
        <x:v>2269696.8692089594</x:v>
      </x:c>
      <x:c r="AC105" s="16" t="n">
        <x:f>MAX(0,AB105*(1+EXP((LN(1+Assumptions!$C$60)-0.5*Assumptions!$C$61^2)+Assumptions!$C$61*((RAND()+RAND()+RAND()+RAND()+RAND()+RAND()+RAND()+RAND()+RAND()+RAND()+RAND()+RAND())-6))-1)+Liquidity_30Y!AD13)</x:f>
        <x:v>2210988.059671314</x:v>
      </x:c>
      <x:c r="AD105" s="16" t="n">
        <x:f>MAX(0,AC105*(1+EXP((LN(1+Assumptions!$C$60)-0.5*Assumptions!$C$61^2)+Assumptions!$C$61*((RAND()+RAND()+RAND()+RAND()+RAND()+RAND()+RAND()+RAND()+RAND()+RAND()+RAND()+RAND())-6))-1)+Liquidity_30Y!AE13)</x:f>
        <x:v>2343428.5263573737</x:v>
      </x:c>
      <x:c r="AE105" s="16" t="n">
        <x:f>MAX(0,AD105*(1+EXP((LN(1+Assumptions!$C$60)-0.5*Assumptions!$C$61^2)+Assumptions!$C$61*((RAND()+RAND()+RAND()+RAND()+RAND()+RAND()+RAND()+RAND()+RAND()+RAND()+RAND()+RAND())-6))-1)+Liquidity_30Y!AF13)</x:f>
        <x:v>3810480.6575992815</x:v>
      </x:c>
      <x:c r="AF105" s="16" t="n">
        <x:f>MAX(0,AE105*(1+EXP((LN(1+Assumptions!$C$60)-0.5*Assumptions!$C$61^2)+Assumptions!$C$61*((RAND()+RAND()+RAND()+RAND()+RAND()+RAND()+RAND()+RAND()+RAND()+RAND()+RAND()+RAND())-6))-1)+Liquidity_30Y!AG13)</x:f>
        <x:v>3335619.7276412053</x:v>
      </x:c>
    </x:row>
    <x:row r="106">
      <x:c r="A106" s="39">
        <x:v>102</x:v>
      </x:c>
      <x:c r="B106" s="16" t="n">
        <x:f>Liquidity_30Y!C14</x:f>
        <x:v>1029031.25</x:v>
      </x:c>
      <x:c r="C106" s="16" t="n">
        <x:f>MAX(0,B106*(1+EXP((LN(1+Assumptions!$C$60)-0.5*Assumptions!$C$61^2)+Assumptions!$C$61*((RAND()+RAND()+RAND()+RAND()+RAND()+RAND()+RAND()+RAND()+RAND()+RAND()+RAND()+RAND())-6))-1)+Liquidity_30Y!D13)</x:f>
        <x:v>1117466.2415005541</x:v>
      </x:c>
      <x:c r="D106" s="16" t="n">
        <x:f>MAX(0,C106*(1+EXP((LN(1+Assumptions!$C$60)-0.5*Assumptions!$C$61^2)+Assumptions!$C$61*((RAND()+RAND()+RAND()+RAND()+RAND()+RAND()+RAND()+RAND()+RAND()+RAND()+RAND()+RAND())-6))-1)+Liquidity_30Y!E13)</x:f>
        <x:v>1233737.796631276</x:v>
      </x:c>
      <x:c r="E106" s="16" t="n">
        <x:f>MAX(0,D106*(1+EXP((LN(1+Assumptions!$C$60)-0.5*Assumptions!$C$61^2)+Assumptions!$C$61*((RAND()+RAND()+RAND()+RAND()+RAND()+RAND()+RAND()+RAND()+RAND()+RAND()+RAND()+RAND())-6))-1)+Liquidity_30Y!F13)</x:f>
        <x:v>1342438.9119496695</x:v>
      </x:c>
      <x:c r="F106" s="16" t="n">
        <x:f>MAX(0,E106*(1+EXP((LN(1+Assumptions!$C$60)-0.5*Assumptions!$C$61^2)+Assumptions!$C$61*((RAND()+RAND()+RAND()+RAND()+RAND()+RAND()+RAND()+RAND()+RAND()+RAND()+RAND()+RAND())-6))-1)+Liquidity_30Y!G13)</x:f>
        <x:v>1396827.9370144822</x:v>
      </x:c>
      <x:c r="G106" s="16" t="n">
        <x:f>MAX(0,F106*(1+EXP((LN(1+Assumptions!$C$60)-0.5*Assumptions!$C$61^2)+Assumptions!$C$61*((RAND()+RAND()+RAND()+RAND()+RAND()+RAND()+RAND()+RAND()+RAND()+RAND()+RAND()+RAND())-6))-1)+Liquidity_30Y!H13)</x:f>
        <x:v>1445250.128375199</x:v>
      </x:c>
      <x:c r="H106" s="16" t="n">
        <x:f>MAX(0,G106*(1+EXP((LN(1+Assumptions!$C$60)-0.5*Assumptions!$C$61^2)+Assumptions!$C$61*((RAND()+RAND()+RAND()+RAND()+RAND()+RAND()+RAND()+RAND()+RAND()+RAND()+RAND()+RAND())-6))-1)+Liquidity_30Y!I13)</x:f>
        <x:v>1474691.636494826</x:v>
      </x:c>
      <x:c r="I106" s="16" t="n">
        <x:f>MAX(0,H106*(1+EXP((LN(1+Assumptions!$C$60)-0.5*Assumptions!$C$61^2)+Assumptions!$C$61*((RAND()+RAND()+RAND()+RAND()+RAND()+RAND()+RAND()+RAND()+RAND()+RAND()+RAND()+RAND())-6))-1)+Liquidity_30Y!J13)</x:f>
        <x:v>1703096.1759176352</x:v>
      </x:c>
      <x:c r="J106" s="16" t="n">
        <x:f>MAX(0,I106*(1+EXP((LN(1+Assumptions!$C$60)-0.5*Assumptions!$C$61^2)+Assumptions!$C$61*((RAND()+RAND()+RAND()+RAND()+RAND()+RAND()+RAND()+RAND()+RAND()+RAND()+RAND()+RAND())-6))-1)+Liquidity_30Y!K13)</x:f>
        <x:v>1641993.1892475588</x:v>
      </x:c>
      <x:c r="K106" s="16" t="n">
        <x:f>MAX(0,J106*(1+EXP((LN(1+Assumptions!$C$60)-0.5*Assumptions!$C$61^2)+Assumptions!$C$61*((RAND()+RAND()+RAND()+RAND()+RAND()+RAND()+RAND()+RAND()+RAND()+RAND()+RAND()+RAND())-6))-1)+Liquidity_30Y!L13)</x:f>
        <x:v>1665344.1323822525</x:v>
      </x:c>
      <x:c r="L106" s="16" t="n">
        <x:f>MAX(0,K106*(1+EXP((LN(1+Assumptions!$C$60)-0.5*Assumptions!$C$61^2)+Assumptions!$C$61*((RAND()+RAND()+RAND()+RAND()+RAND()+RAND()+RAND()+RAND()+RAND()+RAND()+RAND()+RAND())-6))-1)+Liquidity_30Y!M13)</x:f>
        <x:v>1566680.9548730226</x:v>
      </x:c>
      <x:c r="M106" s="16" t="n">
        <x:f>MAX(0,L106*(1+EXP((LN(1+Assumptions!$C$60)-0.5*Assumptions!$C$61^2)+Assumptions!$C$61*((RAND()+RAND()+RAND()+RAND()+RAND()+RAND()+RAND()+RAND()+RAND()+RAND()+RAND()+RAND())-6))-1)+Liquidity_30Y!N13)</x:f>
        <x:v>1374120.3109395436</x:v>
      </x:c>
      <x:c r="N106" s="16" t="n">
        <x:f>MAX(0,M106*(1+EXP((LN(1+Assumptions!$C$60)-0.5*Assumptions!$C$61^2)+Assumptions!$C$61*((RAND()+RAND()+RAND()+RAND()+RAND()+RAND()+RAND()+RAND()+RAND()+RAND()+RAND()+RAND())-6))-1)+Liquidity_30Y!O13)</x:f>
        <x:v>1110013.7827735879</x:v>
      </x:c>
      <x:c r="O106" s="16" t="n">
        <x:f>MAX(0,N106*(1+EXP((LN(1+Assumptions!$C$60)-0.5*Assumptions!$C$61^2)+Assumptions!$C$61*((RAND()+RAND()+RAND()+RAND()+RAND()+RAND()+RAND()+RAND()+RAND()+RAND()+RAND()+RAND())-6))-1)+Liquidity_30Y!P13)</x:f>
        <x:v>1568151.7786827232</x:v>
      </x:c>
      <x:c r="P106" s="16" t="n">
        <x:f>MAX(0,O106*(1+EXP((LN(1+Assumptions!$C$60)-0.5*Assumptions!$C$61^2)+Assumptions!$C$61*((RAND()+RAND()+RAND()+RAND()+RAND()+RAND()+RAND()+RAND()+RAND()+RAND()+RAND()+RAND())-6))-1)+Liquidity_30Y!Q13)</x:f>
        <x:v>2394604.014243071</x:v>
      </x:c>
      <x:c r="Q106" s="16" t="n">
        <x:f>MAX(0,P106*(1+EXP((LN(1+Assumptions!$C$60)-0.5*Assumptions!$C$61^2)+Assumptions!$C$61*((RAND()+RAND()+RAND()+RAND()+RAND()+RAND()+RAND()+RAND()+RAND()+RAND()+RAND()+RAND())-6))-1)+Liquidity_30Y!R13)</x:f>
        <x:v>3110412.0891961525</x:v>
      </x:c>
      <x:c r="R106" s="16" t="n">
        <x:f>MAX(0,Q106*(1+EXP((LN(1+Assumptions!$C$60)-0.5*Assumptions!$C$61^2)+Assumptions!$C$61*((RAND()+RAND()+RAND()+RAND()+RAND()+RAND()+RAND()+RAND()+RAND()+RAND()+RAND()+RAND())-6))-1)+Liquidity_30Y!S13)</x:f>
        <x:v>2522618.0019467087</x:v>
      </x:c>
      <x:c r="S106" s="16" t="n">
        <x:f>MAX(0,R106*(1+EXP((LN(1+Assumptions!$C$60)-0.5*Assumptions!$C$61^2)+Assumptions!$C$61*((RAND()+RAND()+RAND()+RAND()+RAND()+RAND()+RAND()+RAND()+RAND()+RAND()+RAND()+RAND())-6))-1)+Liquidity_30Y!T13)</x:f>
        <x:v>3008013.817759525</x:v>
      </x:c>
      <x:c r="T106" s="16" t="n">
        <x:f>MAX(0,S106*(1+EXP((LN(1+Assumptions!$C$60)-0.5*Assumptions!$C$61^2)+Assumptions!$C$61*((RAND()+RAND()+RAND()+RAND()+RAND()+RAND()+RAND()+RAND()+RAND()+RAND()+RAND()+RAND())-6))-1)+Liquidity_30Y!U13)</x:f>
        <x:v>3543972.2030469347</x:v>
      </x:c>
      <x:c r="U106" s="16" t="n">
        <x:f>MAX(0,T106*(1+EXP((LN(1+Assumptions!$C$60)-0.5*Assumptions!$C$61^2)+Assumptions!$C$61*((RAND()+RAND()+RAND()+RAND()+RAND()+RAND()+RAND()+RAND()+RAND()+RAND()+RAND()+RAND())-6))-1)+Liquidity_30Y!V13)</x:f>
        <x:v>3199266.5634902576</x:v>
      </x:c>
      <x:c r="V106" s="16" t="n">
        <x:f>MAX(0,U106*(1+EXP((LN(1+Assumptions!$C$60)-0.5*Assumptions!$C$61^2)+Assumptions!$C$61*((RAND()+RAND()+RAND()+RAND()+RAND()+RAND()+RAND()+RAND()+RAND()+RAND()+RAND()+RAND())-6))-1)+Liquidity_30Y!W13)</x:f>
        <x:v>4016401.1974479626</x:v>
      </x:c>
      <x:c r="W106" s="16" t="n">
        <x:f>MAX(0,V106*(1+EXP((LN(1+Assumptions!$C$60)-0.5*Assumptions!$C$61^2)+Assumptions!$C$61*((RAND()+RAND()+RAND()+RAND()+RAND()+RAND()+RAND()+RAND()+RAND()+RAND()+RAND()+RAND())-6))-1)+Liquidity_30Y!X13)</x:f>
        <x:v>4280183.392005446</x:v>
      </x:c>
      <x:c r="X106" s="16" t="n">
        <x:f>MAX(0,W106*(1+EXP((LN(1+Assumptions!$C$60)-0.5*Assumptions!$C$61^2)+Assumptions!$C$61*((RAND()+RAND()+RAND()+RAND()+RAND()+RAND()+RAND()+RAND()+RAND()+RAND()+RAND()+RAND())-6))-1)+Liquidity_30Y!Y13)</x:f>
        <x:v>4935932.680326456</x:v>
      </x:c>
      <x:c r="Y106" s="16" t="n">
        <x:f>MAX(0,X106*(1+EXP((LN(1+Assumptions!$C$60)-0.5*Assumptions!$C$61^2)+Assumptions!$C$61*((RAND()+RAND()+RAND()+RAND()+RAND()+RAND()+RAND()+RAND()+RAND()+RAND()+RAND()+RAND())-6))-1)+Liquidity_30Y!Z13)</x:f>
        <x:v>3627900.2773630465</x:v>
      </x:c>
      <x:c r="Z106" s="16" t="n">
        <x:f>MAX(0,Y106*(1+EXP((LN(1+Assumptions!$C$60)-0.5*Assumptions!$C$61^2)+Assumptions!$C$61*((RAND()+RAND()+RAND()+RAND()+RAND()+RAND()+RAND()+RAND()+RAND()+RAND()+RAND()+RAND())-6))-1)+Liquidity_30Y!AA13)</x:f>
        <x:v>3146261.1850875127</x:v>
      </x:c>
      <x:c r="AA106" s="16" t="n">
        <x:f>MAX(0,Z106*(1+EXP((LN(1+Assumptions!$C$60)-0.5*Assumptions!$C$61^2)+Assumptions!$C$61*((RAND()+RAND()+RAND()+RAND()+RAND()+RAND()+RAND()+RAND()+RAND()+RAND()+RAND()+RAND())-6))-1)+Liquidity_30Y!AB13)</x:f>
        <x:v>2783058.550594381</x:v>
      </x:c>
      <x:c r="AB106" s="16" t="n">
        <x:f>MAX(0,AA106*(1+EXP((LN(1+Assumptions!$C$60)-0.5*Assumptions!$C$61^2)+Assumptions!$C$61*((RAND()+RAND()+RAND()+RAND()+RAND()+RAND()+RAND()+RAND()+RAND()+RAND()+RAND()+RAND())-6))-1)+Liquidity_30Y!AC13)</x:f>
        <x:v>2030451.1328143643</x:v>
      </x:c>
      <x:c r="AC106" s="16" t="n">
        <x:f>MAX(0,AB106*(1+EXP((LN(1+Assumptions!$C$60)-0.5*Assumptions!$C$61^2)+Assumptions!$C$61*((RAND()+RAND()+RAND()+RAND()+RAND()+RAND()+RAND()+RAND()+RAND()+RAND()+RAND()+RAND())-6))-1)+Liquidity_30Y!AD13)</x:f>
        <x:v>2156859.944156201</x:v>
      </x:c>
      <x:c r="AD106" s="16" t="n">
        <x:f>MAX(0,AC106*(1+EXP((LN(1+Assumptions!$C$60)-0.5*Assumptions!$C$61^2)+Assumptions!$C$61*((RAND()+RAND()+RAND()+RAND()+RAND()+RAND()+RAND()+RAND()+RAND()+RAND()+RAND()+RAND())-6))-1)+Liquidity_30Y!AE13)</x:f>
        <x:v>1853699.1027333029</x:v>
      </x:c>
      <x:c r="AE106" s="16" t="n">
        <x:f>MAX(0,AD106*(1+EXP((LN(1+Assumptions!$C$60)-0.5*Assumptions!$C$61^2)+Assumptions!$C$61*((RAND()+RAND()+RAND()+RAND()+RAND()+RAND()+RAND()+RAND()+RAND()+RAND()+RAND()+RAND())-6))-1)+Liquidity_30Y!AF13)</x:f>
        <x:v>1905340.0484775745</x:v>
      </x:c>
      <x:c r="AF106" s="16" t="n">
        <x:f>MAX(0,AE106*(1+EXP((LN(1+Assumptions!$C$60)-0.5*Assumptions!$C$61^2)+Assumptions!$C$61*((RAND()+RAND()+RAND()+RAND()+RAND()+RAND()+RAND()+RAND()+RAND()+RAND()+RAND()+RAND())-6))-1)+Liquidity_30Y!AG13)</x:f>
        <x:v>1946757.691793978</x:v>
      </x:c>
    </x:row>
    <x:row r="107">
      <x:c r="A107" s="39">
        <x:v>103</x:v>
      </x:c>
      <x:c r="B107" s="16" t="n">
        <x:f>Liquidity_30Y!C14</x:f>
        <x:v>1029031.25</x:v>
      </x:c>
      <x:c r="C107" s="16" t="n">
        <x:f>MAX(0,B107*(1+EXP((LN(1+Assumptions!$C$60)-0.5*Assumptions!$C$61^2)+Assumptions!$C$61*((RAND()+RAND()+RAND()+RAND()+RAND()+RAND()+RAND()+RAND()+RAND()+RAND()+RAND()+RAND())-6))-1)+Liquidity_30Y!D13)</x:f>
        <x:v>947768.218475428</x:v>
      </x:c>
      <x:c r="D107" s="16" t="n">
        <x:f>MAX(0,C107*(1+EXP((LN(1+Assumptions!$C$60)-0.5*Assumptions!$C$61^2)+Assumptions!$C$61*((RAND()+RAND()+RAND()+RAND()+RAND()+RAND()+RAND()+RAND()+RAND()+RAND()+RAND()+RAND())-6))-1)+Liquidity_30Y!E13)</x:f>
        <x:v>866415.5842081883</x:v>
      </x:c>
      <x:c r="E107" s="16" t="n">
        <x:f>MAX(0,D107*(1+EXP((LN(1+Assumptions!$C$60)-0.5*Assumptions!$C$61^2)+Assumptions!$C$61*((RAND()+RAND()+RAND()+RAND()+RAND()+RAND()+RAND()+RAND()+RAND()+RAND()+RAND()+RAND())-6))-1)+Liquidity_30Y!F13)</x:f>
        <x:v>729651.3039735662</x:v>
      </x:c>
      <x:c r="F107" s="16" t="n">
        <x:f>MAX(0,E107*(1+EXP((LN(1+Assumptions!$C$60)-0.5*Assumptions!$C$61^2)+Assumptions!$C$61*((RAND()+RAND()+RAND()+RAND()+RAND()+RAND()+RAND()+RAND()+RAND()+RAND()+RAND()+RAND())-6))-1)+Liquidity_30Y!G13)</x:f>
        <x:v>638246.9507582675</x:v>
      </x:c>
      <x:c r="G107" s="16" t="n">
        <x:f>MAX(0,F107*(1+EXP((LN(1+Assumptions!$C$60)-0.5*Assumptions!$C$61^2)+Assumptions!$C$61*((RAND()+RAND()+RAND()+RAND()+RAND()+RAND()+RAND()+RAND()+RAND()+RAND()+RAND()+RAND())-6))-1)+Liquidity_30Y!H13)</x:f>
        <x:v>479542.1712227195</x:v>
      </x:c>
      <x:c r="H107" s="16" t="n">
        <x:f>MAX(0,G107*(1+EXP((LN(1+Assumptions!$C$60)-0.5*Assumptions!$C$61^2)+Assumptions!$C$61*((RAND()+RAND()+RAND()+RAND()+RAND()+RAND()+RAND()+RAND()+RAND()+RAND()+RAND()+RAND())-6))-1)+Liquidity_30Y!I13)</x:f>
        <x:v>419363.6586939858</x:v>
      </x:c>
      <x:c r="I107" s="16" t="n">
        <x:f>MAX(0,H107*(1+EXP((LN(1+Assumptions!$C$60)-0.5*Assumptions!$C$61^2)+Assumptions!$C$61*((RAND()+RAND()+RAND()+RAND()+RAND()+RAND()+RAND()+RAND()+RAND()+RAND()+RAND()+RAND())-6))-1)+Liquidity_30Y!J13)</x:f>
        <x:v>468635.50121209316</x:v>
      </x:c>
      <x:c r="J107" s="16" t="n">
        <x:f>MAX(0,I107*(1+EXP((LN(1+Assumptions!$C$60)-0.5*Assumptions!$C$61^2)+Assumptions!$C$61*((RAND()+RAND()+RAND()+RAND()+RAND()+RAND()+RAND()+RAND()+RAND()+RAND()+RAND()+RAND())-6))-1)+Liquidity_30Y!K13)</x:f>
        <x:v>520628.43902663747</x:v>
      </x:c>
      <x:c r="K107" s="16" t="n">
        <x:f>MAX(0,J107*(1+EXP((LN(1+Assumptions!$C$60)-0.5*Assumptions!$C$61^2)+Assumptions!$C$61*((RAND()+RAND()+RAND()+RAND()+RAND()+RAND()+RAND()+RAND()+RAND()+RAND()+RAND()+RAND())-6))-1)+Liquidity_30Y!L13)</x:f>
        <x:v>533857.4921128618</x:v>
      </x:c>
      <x:c r="L107" s="16" t="n">
        <x:f>MAX(0,K107*(1+EXP((LN(1+Assumptions!$C$60)-0.5*Assumptions!$C$61^2)+Assumptions!$C$61*((RAND()+RAND()+RAND()+RAND()+RAND()+RAND()+RAND()+RAND()+RAND()+RAND()+RAND()+RAND())-6))-1)+Liquidity_30Y!M13)</x:f>
        <x:v>518948.67441312794</x:v>
      </x:c>
      <x:c r="M107" s="16" t="n">
        <x:f>MAX(0,L107*(1+EXP((LN(1+Assumptions!$C$60)-0.5*Assumptions!$C$61^2)+Assumptions!$C$61*((RAND()+RAND()+RAND()+RAND()+RAND()+RAND()+RAND()+RAND()+RAND()+RAND()+RAND()+RAND())-6))-1)+Liquidity_30Y!N13)</x:f>
        <x:v>489109.27664090553</x:v>
      </x:c>
      <x:c r="N107" s="16" t="n">
        <x:f>MAX(0,M107*(1+EXP((LN(1+Assumptions!$C$60)-0.5*Assumptions!$C$61^2)+Assumptions!$C$61*((RAND()+RAND()+RAND()+RAND()+RAND()+RAND()+RAND()+RAND()+RAND()+RAND()+RAND()+RAND())-6))-1)+Liquidity_30Y!O13)</x:f>
        <x:v>522446.6987344585</x:v>
      </x:c>
      <x:c r="O107" s="16" t="n">
        <x:f>MAX(0,N107*(1+EXP((LN(1+Assumptions!$C$60)-0.5*Assumptions!$C$61^2)+Assumptions!$C$61*((RAND()+RAND()+RAND()+RAND()+RAND()+RAND()+RAND()+RAND()+RAND()+RAND()+RAND()+RAND())-6))-1)+Liquidity_30Y!P13)</x:f>
        <x:v>612298.4390581378</x:v>
      </x:c>
      <x:c r="P107" s="16" t="n">
        <x:f>MAX(0,O107*(1+EXP((LN(1+Assumptions!$C$60)-0.5*Assumptions!$C$61^2)+Assumptions!$C$61*((RAND()+RAND()+RAND()+RAND()+RAND()+RAND()+RAND()+RAND()+RAND()+RAND()+RAND()+RAND())-6))-1)+Liquidity_30Y!Q13)</x:f>
        <x:v>619793.9312687432</x:v>
      </x:c>
      <x:c r="Q107" s="16" t="n">
        <x:f>MAX(0,P107*(1+EXP((LN(1+Assumptions!$C$60)-0.5*Assumptions!$C$61^2)+Assumptions!$C$61*((RAND()+RAND()+RAND()+RAND()+RAND()+RAND()+RAND()+RAND()+RAND()+RAND()+RAND()+RAND())-6))-1)+Liquidity_30Y!R13)</x:f>
        <x:v>777875.4189092527</x:v>
      </x:c>
      <x:c r="R107" s="16" t="n">
        <x:f>MAX(0,Q107*(1+EXP((LN(1+Assumptions!$C$60)-0.5*Assumptions!$C$61^2)+Assumptions!$C$61*((RAND()+RAND()+RAND()+RAND()+RAND()+RAND()+RAND()+RAND()+RAND()+RAND()+RAND()+RAND())-6))-1)+Liquidity_30Y!S13)</x:f>
        <x:v>732054.6268640177</x:v>
      </x:c>
      <x:c r="S107" s="16" t="n">
        <x:f>MAX(0,R107*(1+EXP((LN(1+Assumptions!$C$60)-0.5*Assumptions!$C$61^2)+Assumptions!$C$61*((RAND()+RAND()+RAND()+RAND()+RAND()+RAND()+RAND()+RAND()+RAND()+RAND()+RAND()+RAND())-6))-1)+Liquidity_30Y!T13)</x:f>
        <x:v>871223.6078843949</x:v>
      </x:c>
      <x:c r="T107" s="16" t="n">
        <x:f>MAX(0,S107*(1+EXP((LN(1+Assumptions!$C$60)-0.5*Assumptions!$C$61^2)+Assumptions!$C$61*((RAND()+RAND()+RAND()+RAND()+RAND()+RAND()+RAND()+RAND()+RAND()+RAND()+RAND()+RAND())-6))-1)+Liquidity_30Y!U13)</x:f>
        <x:v>980030.9131031277</x:v>
      </x:c>
      <x:c r="U107" s="16" t="n">
        <x:f>MAX(0,T107*(1+EXP((LN(1+Assumptions!$C$60)-0.5*Assumptions!$C$61^2)+Assumptions!$C$61*((RAND()+RAND()+RAND()+RAND()+RAND()+RAND()+RAND()+RAND()+RAND()+RAND()+RAND()+RAND())-6))-1)+Liquidity_30Y!V13)</x:f>
        <x:v>910418.9338122577</x:v>
      </x:c>
      <x:c r="V107" s="16" t="n">
        <x:f>MAX(0,U107*(1+EXP((LN(1+Assumptions!$C$60)-0.5*Assumptions!$C$61^2)+Assumptions!$C$61*((RAND()+RAND()+RAND()+RAND()+RAND()+RAND()+RAND()+RAND()+RAND()+RAND()+RAND()+RAND())-6))-1)+Liquidity_30Y!W13)</x:f>
        <x:v>1082886.0623318153</x:v>
      </x:c>
      <x:c r="W107" s="16" t="n">
        <x:f>MAX(0,V107*(1+EXP((LN(1+Assumptions!$C$60)-0.5*Assumptions!$C$61^2)+Assumptions!$C$61*((RAND()+RAND()+RAND()+RAND()+RAND()+RAND()+RAND()+RAND()+RAND()+RAND()+RAND()+RAND())-6))-1)+Liquidity_30Y!X13)</x:f>
        <x:v>1450617.3834365164</x:v>
      </x:c>
      <x:c r="X107" s="16" t="n">
        <x:f>MAX(0,W107*(1+EXP((LN(1+Assumptions!$C$60)-0.5*Assumptions!$C$61^2)+Assumptions!$C$61*((RAND()+RAND()+RAND()+RAND()+RAND()+RAND()+RAND()+RAND()+RAND()+RAND()+RAND()+RAND())-6))-1)+Liquidity_30Y!Y13)</x:f>
        <x:v>1420915.1822200038</x:v>
      </x:c>
      <x:c r="Y107" s="16" t="n">
        <x:f>MAX(0,X107*(1+EXP((LN(1+Assumptions!$C$60)-0.5*Assumptions!$C$61^2)+Assumptions!$C$61*((RAND()+RAND()+RAND()+RAND()+RAND()+RAND()+RAND()+RAND()+RAND()+RAND()+RAND()+RAND())-6))-1)+Liquidity_30Y!Z13)</x:f>
        <x:v>1446056.168109353</x:v>
      </x:c>
      <x:c r="Z107" s="16" t="n">
        <x:f>MAX(0,Y107*(1+EXP((LN(1+Assumptions!$C$60)-0.5*Assumptions!$C$61^2)+Assumptions!$C$61*((RAND()+RAND()+RAND()+RAND()+RAND()+RAND()+RAND()+RAND()+RAND()+RAND()+RAND()+RAND())-6))-1)+Liquidity_30Y!AA13)</x:f>
        <x:v>1262984.6404695401</x:v>
      </x:c>
      <x:c r="AA107" s="16" t="n">
        <x:f>MAX(0,Z107*(1+EXP((LN(1+Assumptions!$C$60)-0.5*Assumptions!$C$61^2)+Assumptions!$C$61*((RAND()+RAND()+RAND()+RAND()+RAND()+RAND()+RAND()+RAND()+RAND()+RAND()+RAND()+RAND())-6))-1)+Liquidity_30Y!AB13)</x:f>
        <x:v>1005697.9888005917</x:v>
      </x:c>
      <x:c r="AB107" s="16" t="n">
        <x:f>MAX(0,AA107*(1+EXP((LN(1+Assumptions!$C$60)-0.5*Assumptions!$C$61^2)+Assumptions!$C$61*((RAND()+RAND()+RAND()+RAND()+RAND()+RAND()+RAND()+RAND()+RAND()+RAND()+RAND()+RAND())-6))-1)+Liquidity_30Y!AC13)</x:f>
        <x:v>1348009.7789626946</x:v>
      </x:c>
      <x:c r="AC107" s="16" t="n">
        <x:f>MAX(0,AB107*(1+EXP((LN(1+Assumptions!$C$60)-0.5*Assumptions!$C$61^2)+Assumptions!$C$61*((RAND()+RAND()+RAND()+RAND()+RAND()+RAND()+RAND()+RAND()+RAND()+RAND()+RAND()+RAND())-6))-1)+Liquidity_30Y!AD13)</x:f>
        <x:v>1145978.4539372113</x:v>
      </x:c>
      <x:c r="AD107" s="16" t="n">
        <x:f>MAX(0,AC107*(1+EXP((LN(1+Assumptions!$C$60)-0.5*Assumptions!$C$61^2)+Assumptions!$C$61*((RAND()+RAND()+RAND()+RAND()+RAND()+RAND()+RAND()+RAND()+RAND()+RAND()+RAND()+RAND())-6))-1)+Liquidity_30Y!AE13)</x:f>
        <x:v>1217359.8460562932</x:v>
      </x:c>
      <x:c r="AE107" s="16" t="n">
        <x:f>MAX(0,AD107*(1+EXP((LN(1+Assumptions!$C$60)-0.5*Assumptions!$C$61^2)+Assumptions!$C$61*((RAND()+RAND()+RAND()+RAND()+RAND()+RAND()+RAND()+RAND()+RAND()+RAND()+RAND()+RAND())-6))-1)+Liquidity_30Y!AF13)</x:f>
        <x:v>1346404.6163390996</x:v>
      </x:c>
      <x:c r="AF107" s="16" t="n">
        <x:f>MAX(0,AE107*(1+EXP((LN(1+Assumptions!$C$60)-0.5*Assumptions!$C$61^2)+Assumptions!$C$61*((RAND()+RAND()+RAND()+RAND()+RAND()+RAND()+RAND()+RAND()+RAND()+RAND()+RAND()+RAND())-6))-1)+Liquidity_30Y!AG13)</x:f>
        <x:v>1219622.1930650487</x:v>
      </x:c>
    </x:row>
    <x:row r="108">
      <x:c r="A108" s="39">
        <x:v>104</x:v>
      </x:c>
      <x:c r="B108" s="16" t="n">
        <x:f>Liquidity_30Y!C14</x:f>
        <x:v>1029031.25</x:v>
      </x:c>
      <x:c r="C108" s="16" t="n">
        <x:f>MAX(0,B108*(1+EXP((LN(1+Assumptions!$C$60)-0.5*Assumptions!$C$61^2)+Assumptions!$C$61*((RAND()+RAND()+RAND()+RAND()+RAND()+RAND()+RAND()+RAND()+RAND()+RAND()+RAND()+RAND())-6))-1)+Liquidity_30Y!D13)</x:f>
        <x:v>1175609.9567992897</x:v>
      </x:c>
      <x:c r="D108" s="16" t="n">
        <x:f>MAX(0,C108*(1+EXP((LN(1+Assumptions!$C$60)-0.5*Assumptions!$C$61^2)+Assumptions!$C$61*((RAND()+RAND()+RAND()+RAND()+RAND()+RAND()+RAND()+RAND()+RAND()+RAND()+RAND()+RAND())-6))-1)+Liquidity_30Y!E13)</x:f>
        <x:v>1106079.5498846327</x:v>
      </x:c>
      <x:c r="E108" s="16" t="n">
        <x:f>MAX(0,D108*(1+EXP((LN(1+Assumptions!$C$60)-0.5*Assumptions!$C$61^2)+Assumptions!$C$61*((RAND()+RAND()+RAND()+RAND()+RAND()+RAND()+RAND()+RAND()+RAND()+RAND()+RAND()+RAND())-6))-1)+Liquidity_30Y!F13)</x:f>
        <x:v>1067369.5586707038</x:v>
      </x:c>
      <x:c r="F108" s="16" t="n">
        <x:f>MAX(0,E108*(1+EXP((LN(1+Assumptions!$C$60)-0.5*Assumptions!$C$61^2)+Assumptions!$C$61*((RAND()+RAND()+RAND()+RAND()+RAND()+RAND()+RAND()+RAND()+RAND()+RAND()+RAND()+RAND())-6))-1)+Liquidity_30Y!G13)</x:f>
        <x:v>1004010.1729512754</x:v>
      </x:c>
      <x:c r="G108" s="16" t="n">
        <x:f>MAX(0,F108*(1+EXP((LN(1+Assumptions!$C$60)-0.5*Assumptions!$C$61^2)+Assumptions!$C$61*((RAND()+RAND()+RAND()+RAND()+RAND()+RAND()+RAND()+RAND()+RAND()+RAND()+RAND()+RAND())-6))-1)+Liquidity_30Y!H13)</x:f>
        <x:v>1025386.4809886505</x:v>
      </x:c>
      <x:c r="H108" s="16" t="n">
        <x:f>MAX(0,G108*(1+EXP((LN(1+Assumptions!$C$60)-0.5*Assumptions!$C$61^2)+Assumptions!$C$61*((RAND()+RAND()+RAND()+RAND()+RAND()+RAND()+RAND()+RAND()+RAND()+RAND()+RAND()+RAND())-6))-1)+Liquidity_30Y!I13)</x:f>
        <x:v>1129726.4441217263</x:v>
      </x:c>
      <x:c r="I108" s="16" t="n">
        <x:f>MAX(0,H108*(1+EXP((LN(1+Assumptions!$C$60)-0.5*Assumptions!$C$61^2)+Assumptions!$C$61*((RAND()+RAND()+RAND()+RAND()+RAND()+RAND()+RAND()+RAND()+RAND()+RAND()+RAND()+RAND())-6))-1)+Liquidity_30Y!J13)</x:f>
        <x:v>1305327.512823061</x:v>
      </x:c>
      <x:c r="J108" s="16" t="n">
        <x:f>MAX(0,I108*(1+EXP((LN(1+Assumptions!$C$60)-0.5*Assumptions!$C$61^2)+Assumptions!$C$61*((RAND()+RAND()+RAND()+RAND()+RAND()+RAND()+RAND()+RAND()+RAND()+RAND()+RAND()+RAND())-6))-1)+Liquidity_30Y!K13)</x:f>
        <x:v>1220603.1912767156</x:v>
      </x:c>
      <x:c r="K108" s="16" t="n">
        <x:f>MAX(0,J108*(1+EXP((LN(1+Assumptions!$C$60)-0.5*Assumptions!$C$61^2)+Assumptions!$C$61*((RAND()+RAND()+RAND()+RAND()+RAND()+RAND()+RAND()+RAND()+RAND()+RAND()+RAND()+RAND())-6))-1)+Liquidity_30Y!L13)</x:f>
        <x:v>1214631.4592411316</x:v>
      </x:c>
      <x:c r="L108" s="16" t="n">
        <x:f>MAX(0,K108*(1+EXP((LN(1+Assumptions!$C$60)-0.5*Assumptions!$C$61^2)+Assumptions!$C$61*((RAND()+RAND()+RAND()+RAND()+RAND()+RAND()+RAND()+RAND()+RAND()+RAND()+RAND()+RAND())-6))-1)+Liquidity_30Y!M13)</x:f>
        <x:v>1491325.836139066</x:v>
      </x:c>
      <x:c r="M108" s="16" t="n">
        <x:f>MAX(0,L108*(1+EXP((LN(1+Assumptions!$C$60)-0.5*Assumptions!$C$61^2)+Assumptions!$C$61*((RAND()+RAND()+RAND()+RAND()+RAND()+RAND()+RAND()+RAND()+RAND()+RAND()+RAND()+RAND())-6))-1)+Liquidity_30Y!N13)</x:f>
        <x:v>1801825.9745483664</x:v>
      </x:c>
      <x:c r="N108" s="16" t="n">
        <x:f>MAX(0,M108*(1+EXP((LN(1+Assumptions!$C$60)-0.5*Assumptions!$C$61^2)+Assumptions!$C$61*((RAND()+RAND()+RAND()+RAND()+RAND()+RAND()+RAND()+RAND()+RAND()+RAND()+RAND()+RAND())-6))-1)+Liquidity_30Y!O13)</x:f>
        <x:v>2156123.7672430985</x:v>
      </x:c>
      <x:c r="O108" s="16" t="n">
        <x:f>MAX(0,N108*(1+EXP((LN(1+Assumptions!$C$60)-0.5*Assumptions!$C$61^2)+Assumptions!$C$61*((RAND()+RAND()+RAND()+RAND()+RAND()+RAND()+RAND()+RAND()+RAND()+RAND()+RAND()+RAND())-6))-1)+Liquidity_30Y!P13)</x:f>
        <x:v>2691230.0230921768</x:v>
      </x:c>
      <x:c r="P108" s="16" t="n">
        <x:f>MAX(0,O108*(1+EXP((LN(1+Assumptions!$C$60)-0.5*Assumptions!$C$61^2)+Assumptions!$C$61*((RAND()+RAND()+RAND()+RAND()+RAND()+RAND()+RAND()+RAND()+RAND()+RAND()+RAND()+RAND())-6))-1)+Liquidity_30Y!Q13)</x:f>
        <x:v>2370906.1778018973</x:v>
      </x:c>
      <x:c r="Q108" s="16" t="n">
        <x:f>MAX(0,P108*(1+EXP((LN(1+Assumptions!$C$60)-0.5*Assumptions!$C$61^2)+Assumptions!$C$61*((RAND()+RAND()+RAND()+RAND()+RAND()+RAND()+RAND()+RAND()+RAND()+RAND()+RAND()+RAND())-6))-1)+Liquidity_30Y!R13)</x:f>
        <x:v>3257183.2305772738</x:v>
      </x:c>
      <x:c r="R108" s="16" t="n">
        <x:f>MAX(0,Q108*(1+EXP((LN(1+Assumptions!$C$60)-0.5*Assumptions!$C$61^2)+Assumptions!$C$61*((RAND()+RAND()+RAND()+RAND()+RAND()+RAND()+RAND()+RAND()+RAND()+RAND()+RAND()+RAND())-6))-1)+Liquidity_30Y!S13)</x:f>
        <x:v>3456220.787229848</x:v>
      </x:c>
      <x:c r="S108" s="16" t="n">
        <x:f>MAX(0,R108*(1+EXP((LN(1+Assumptions!$C$60)-0.5*Assumptions!$C$61^2)+Assumptions!$C$61*((RAND()+RAND()+RAND()+RAND()+RAND()+RAND()+RAND()+RAND()+RAND()+RAND()+RAND()+RAND())-6))-1)+Liquidity_30Y!T13)</x:f>
        <x:v>4699293.633698221</x:v>
      </x:c>
      <x:c r="T108" s="16" t="n">
        <x:f>MAX(0,S108*(1+EXP((LN(1+Assumptions!$C$60)-0.5*Assumptions!$C$61^2)+Assumptions!$C$61*((RAND()+RAND()+RAND()+RAND()+RAND()+RAND()+RAND()+RAND()+RAND()+RAND()+RAND()+RAND())-6))-1)+Liquidity_30Y!U13)</x:f>
        <x:v>6044595.666155415</x:v>
      </x:c>
      <x:c r="U108" s="16" t="n">
        <x:f>MAX(0,T108*(1+EXP((LN(1+Assumptions!$C$60)-0.5*Assumptions!$C$61^2)+Assumptions!$C$61*((RAND()+RAND()+RAND()+RAND()+RAND()+RAND()+RAND()+RAND()+RAND()+RAND()+RAND()+RAND())-6))-1)+Liquidity_30Y!V13)</x:f>
        <x:v>6510123.843437397</x:v>
      </x:c>
      <x:c r="V108" s="16" t="n">
        <x:f>MAX(0,U108*(1+EXP((LN(1+Assumptions!$C$60)-0.5*Assumptions!$C$61^2)+Assumptions!$C$61*((RAND()+RAND()+RAND()+RAND()+RAND()+RAND()+RAND()+RAND()+RAND()+RAND()+RAND()+RAND())-6))-1)+Liquidity_30Y!W13)</x:f>
        <x:v>7715358.197132841</x:v>
      </x:c>
      <x:c r="W108" s="16" t="n">
        <x:f>MAX(0,V108*(1+EXP((LN(1+Assumptions!$C$60)-0.5*Assumptions!$C$61^2)+Assumptions!$C$61*((RAND()+RAND()+RAND()+RAND()+RAND()+RAND()+RAND()+RAND()+RAND()+RAND()+RAND()+RAND())-6))-1)+Liquidity_30Y!X13)</x:f>
        <x:v>8528151.232625252</x:v>
      </x:c>
      <x:c r="X108" s="16" t="n">
        <x:f>MAX(0,W108*(1+EXP((LN(1+Assumptions!$C$60)-0.5*Assumptions!$C$61^2)+Assumptions!$C$61*((RAND()+RAND()+RAND()+RAND()+RAND()+RAND()+RAND()+RAND()+RAND()+RAND()+RAND()+RAND())-6))-1)+Liquidity_30Y!Y13)</x:f>
        <x:v>8543582.913917305</x:v>
      </x:c>
      <x:c r="Y108" s="16" t="n">
        <x:f>MAX(0,X108*(1+EXP((LN(1+Assumptions!$C$60)-0.5*Assumptions!$C$61^2)+Assumptions!$C$61*((RAND()+RAND()+RAND()+RAND()+RAND()+RAND()+RAND()+RAND()+RAND()+RAND()+RAND()+RAND())-6))-1)+Liquidity_30Y!Z13)</x:f>
        <x:v>8370773.2830321845</x:v>
      </x:c>
      <x:c r="Z108" s="16" t="n">
        <x:f>MAX(0,Y108*(1+EXP((LN(1+Assumptions!$C$60)-0.5*Assumptions!$C$61^2)+Assumptions!$C$61*((RAND()+RAND()+RAND()+RAND()+RAND()+RAND()+RAND()+RAND()+RAND()+RAND()+RAND()+RAND())-6))-1)+Liquidity_30Y!AA13)</x:f>
        <x:v>9027322.026176482</x:v>
      </x:c>
      <x:c r="AA108" s="16" t="n">
        <x:f>MAX(0,Z108*(1+EXP((LN(1+Assumptions!$C$60)-0.5*Assumptions!$C$61^2)+Assumptions!$C$61*((RAND()+RAND()+RAND()+RAND()+RAND()+RAND()+RAND()+RAND()+RAND()+RAND()+RAND()+RAND())-6))-1)+Liquidity_30Y!AB13)</x:f>
        <x:v>7862761.912310977</x:v>
      </x:c>
      <x:c r="AB108" s="16" t="n">
        <x:f>MAX(0,AA108*(1+EXP((LN(1+Assumptions!$C$60)-0.5*Assumptions!$C$61^2)+Assumptions!$C$61*((RAND()+RAND()+RAND()+RAND()+RAND()+RAND()+RAND()+RAND()+RAND()+RAND()+RAND()+RAND())-6))-1)+Liquidity_30Y!AC13)</x:f>
        <x:v>8920877.06957438</x:v>
      </x:c>
      <x:c r="AC108" s="16" t="n">
        <x:f>MAX(0,AB108*(1+EXP((LN(1+Assumptions!$C$60)-0.5*Assumptions!$C$61^2)+Assumptions!$C$61*((RAND()+RAND()+RAND()+RAND()+RAND()+RAND()+RAND()+RAND()+RAND()+RAND()+RAND()+RAND())-6))-1)+Liquidity_30Y!AD13)</x:f>
        <x:v>9433543.202149717</x:v>
      </x:c>
      <x:c r="AD108" s="16" t="n">
        <x:f>MAX(0,AC108*(1+EXP((LN(1+Assumptions!$C$60)-0.5*Assumptions!$C$61^2)+Assumptions!$C$61*((RAND()+RAND()+RAND()+RAND()+RAND()+RAND()+RAND()+RAND()+RAND()+RAND()+RAND()+RAND())-6))-1)+Liquidity_30Y!AE13)</x:f>
        <x:v>10621543.777056837</x:v>
      </x:c>
      <x:c r="AE108" s="16" t="n">
        <x:f>MAX(0,AD108*(1+EXP((LN(1+Assumptions!$C$60)-0.5*Assumptions!$C$61^2)+Assumptions!$C$61*((RAND()+RAND()+RAND()+RAND()+RAND()+RAND()+RAND()+RAND()+RAND()+RAND()+RAND()+RAND())-6))-1)+Liquidity_30Y!AF13)</x:f>
        <x:v>8793106.025466187</x:v>
      </x:c>
      <x:c r="AF108" s="16" t="n">
        <x:f>MAX(0,AE108*(1+EXP((LN(1+Assumptions!$C$60)-0.5*Assumptions!$C$61^2)+Assumptions!$C$61*((RAND()+RAND()+RAND()+RAND()+RAND()+RAND()+RAND()+RAND()+RAND()+RAND()+RAND()+RAND())-6))-1)+Liquidity_30Y!AG13)</x:f>
        <x:v>9741302.240338322</x:v>
      </x:c>
    </x:row>
    <x:row r="109">
      <x:c r="A109" s="39">
        <x:v>105</x:v>
      </x:c>
      <x:c r="B109" s="16" t="n">
        <x:f>Liquidity_30Y!C14</x:f>
        <x:v>1029031.25</x:v>
      </x:c>
      <x:c r="C109" s="16" t="n">
        <x:f>MAX(0,B109*(1+EXP((LN(1+Assumptions!$C$60)-0.5*Assumptions!$C$61^2)+Assumptions!$C$61*((RAND()+RAND()+RAND()+RAND()+RAND()+RAND()+RAND()+RAND()+RAND()+RAND()+RAND()+RAND())-6))-1)+Liquidity_30Y!D13)</x:f>
        <x:v>812881.4696419016</x:v>
      </x:c>
      <x:c r="D109" s="16" t="n">
        <x:f>MAX(0,C109*(1+EXP((LN(1+Assumptions!$C$60)-0.5*Assumptions!$C$61^2)+Assumptions!$C$61*((RAND()+RAND()+RAND()+RAND()+RAND()+RAND()+RAND()+RAND()+RAND()+RAND()+RAND()+RAND())-6))-1)+Liquidity_30Y!E13)</x:f>
        <x:v>1075118.456012588</x:v>
      </x:c>
      <x:c r="E109" s="16" t="n">
        <x:f>MAX(0,D109*(1+EXP((LN(1+Assumptions!$C$60)-0.5*Assumptions!$C$61^2)+Assumptions!$C$61*((RAND()+RAND()+RAND()+RAND()+RAND()+RAND()+RAND()+RAND()+RAND()+RAND()+RAND()+RAND())-6))-1)+Liquidity_30Y!F13)</x:f>
        <x:v>1013511.998960431</x:v>
      </x:c>
      <x:c r="F109" s="16" t="n">
        <x:f>MAX(0,E109*(1+EXP((LN(1+Assumptions!$C$60)-0.5*Assumptions!$C$61^2)+Assumptions!$C$61*((RAND()+RAND()+RAND()+RAND()+RAND()+RAND()+RAND()+RAND()+RAND()+RAND()+RAND()+RAND())-6))-1)+Liquidity_30Y!G13)</x:f>
        <x:v>910833.793754369</x:v>
      </x:c>
      <x:c r="G109" s="16" t="n">
        <x:f>MAX(0,F109*(1+EXP((LN(1+Assumptions!$C$60)-0.5*Assumptions!$C$61^2)+Assumptions!$C$61*((RAND()+RAND()+RAND()+RAND()+RAND()+RAND()+RAND()+RAND()+RAND()+RAND()+RAND()+RAND())-6))-1)+Liquidity_30Y!H13)</x:f>
        <x:v>755057.3320869494</x:v>
      </x:c>
      <x:c r="H109" s="16" t="n">
        <x:f>MAX(0,G109*(1+EXP((LN(1+Assumptions!$C$60)-0.5*Assumptions!$C$61^2)+Assumptions!$C$61*((RAND()+RAND()+RAND()+RAND()+RAND()+RAND()+RAND()+RAND()+RAND()+RAND()+RAND()+RAND())-6))-1)+Liquidity_30Y!I13)</x:f>
        <x:v>635917.1073143043</x:v>
      </x:c>
      <x:c r="I109" s="16" t="n">
        <x:f>MAX(0,H109*(1+EXP((LN(1+Assumptions!$C$60)-0.5*Assumptions!$C$61^2)+Assumptions!$C$61*((RAND()+RAND()+RAND()+RAND()+RAND()+RAND()+RAND()+RAND()+RAND()+RAND()+RAND()+RAND())-6))-1)+Liquidity_30Y!J13)</x:f>
        <x:v>635928.4486965798</x:v>
      </x:c>
      <x:c r="J109" s="16" t="n">
        <x:f>MAX(0,I109*(1+EXP((LN(1+Assumptions!$C$60)-0.5*Assumptions!$C$61^2)+Assumptions!$C$61*((RAND()+RAND()+RAND()+RAND()+RAND()+RAND()+RAND()+RAND()+RAND()+RAND()+RAND()+RAND())-6))-1)+Liquidity_30Y!K13)</x:f>
        <x:v>634801.5287874208</x:v>
      </x:c>
      <x:c r="K109" s="16" t="n">
        <x:f>MAX(0,J109*(1+EXP((LN(1+Assumptions!$C$60)-0.5*Assumptions!$C$61^2)+Assumptions!$C$61*((RAND()+RAND()+RAND()+RAND()+RAND()+RAND()+RAND()+RAND()+RAND()+RAND()+RAND()+RAND())-6))-1)+Liquidity_30Y!L13)</x:f>
        <x:v>754297.9438598978</x:v>
      </x:c>
      <x:c r="L109" s="16" t="n">
        <x:f>MAX(0,K109*(1+EXP((LN(1+Assumptions!$C$60)-0.5*Assumptions!$C$61^2)+Assumptions!$C$61*((RAND()+RAND()+RAND()+RAND()+RAND()+RAND()+RAND()+RAND()+RAND()+RAND()+RAND()+RAND())-6))-1)+Liquidity_30Y!M13)</x:f>
        <x:v>639477.661142846</x:v>
      </x:c>
      <x:c r="M109" s="16" t="n">
        <x:f>MAX(0,L109*(1+EXP((LN(1+Assumptions!$C$60)-0.5*Assumptions!$C$61^2)+Assumptions!$C$61*((RAND()+RAND()+RAND()+RAND()+RAND()+RAND()+RAND()+RAND()+RAND()+RAND()+RAND()+RAND())-6))-1)+Liquidity_30Y!N13)</x:f>
        <x:v>597158.311166217</x:v>
      </x:c>
      <x:c r="N109" s="16" t="n">
        <x:f>MAX(0,M109*(1+EXP((LN(1+Assumptions!$C$60)-0.5*Assumptions!$C$61^2)+Assumptions!$C$61*((RAND()+RAND()+RAND()+RAND()+RAND()+RAND()+RAND()+RAND()+RAND()+RAND()+RAND()+RAND())-6))-1)+Liquidity_30Y!O13)</x:f>
        <x:v>557425.7681860516</x:v>
      </x:c>
      <x:c r="O109" s="16" t="n">
        <x:f>MAX(0,N109*(1+EXP((LN(1+Assumptions!$C$60)-0.5*Assumptions!$C$61^2)+Assumptions!$C$61*((RAND()+RAND()+RAND()+RAND()+RAND()+RAND()+RAND()+RAND()+RAND()+RAND()+RAND()+RAND())-6))-1)+Liquidity_30Y!P13)</x:f>
        <x:v>492335.2800411759</x:v>
      </x:c>
      <x:c r="P109" s="16" t="n">
        <x:f>MAX(0,O109*(1+EXP((LN(1+Assumptions!$C$60)-0.5*Assumptions!$C$61^2)+Assumptions!$C$61*((RAND()+RAND()+RAND()+RAND()+RAND()+RAND()+RAND()+RAND()+RAND()+RAND()+RAND()+RAND())-6))-1)+Liquidity_30Y!Q13)</x:f>
        <x:v>587949.5971013157</x:v>
      </x:c>
      <x:c r="Q109" s="16" t="n">
        <x:f>MAX(0,P109*(1+EXP((LN(1+Assumptions!$C$60)-0.5*Assumptions!$C$61^2)+Assumptions!$C$61*((RAND()+RAND()+RAND()+RAND()+RAND()+RAND()+RAND()+RAND()+RAND()+RAND()+RAND()+RAND())-6))-1)+Liquidity_30Y!R13)</x:f>
        <x:v>563231.3891636732</x:v>
      </x:c>
      <x:c r="R109" s="16" t="n">
        <x:f>MAX(0,Q109*(1+EXP((LN(1+Assumptions!$C$60)-0.5*Assumptions!$C$61^2)+Assumptions!$C$61*((RAND()+RAND()+RAND()+RAND()+RAND()+RAND()+RAND()+RAND()+RAND()+RAND()+RAND()+RAND())-6))-1)+Liquidity_30Y!S13)</x:f>
        <x:v>757249.756328102</x:v>
      </x:c>
      <x:c r="S109" s="16" t="n">
        <x:f>MAX(0,R109*(1+EXP((LN(1+Assumptions!$C$60)-0.5*Assumptions!$C$61^2)+Assumptions!$C$61*((RAND()+RAND()+RAND()+RAND()+RAND()+RAND()+RAND()+RAND()+RAND()+RAND()+RAND()+RAND())-6))-1)+Liquidity_30Y!T13)</x:f>
        <x:v>751788.0316728167</x:v>
      </x:c>
      <x:c r="T109" s="16" t="n">
        <x:f>MAX(0,S109*(1+EXP((LN(1+Assumptions!$C$60)-0.5*Assumptions!$C$61^2)+Assumptions!$C$61*((RAND()+RAND()+RAND()+RAND()+RAND()+RAND()+RAND()+RAND()+RAND()+RAND()+RAND()+RAND())-6))-1)+Liquidity_30Y!U13)</x:f>
        <x:v>852906.2798423413</x:v>
      </x:c>
      <x:c r="U109" s="16" t="n">
        <x:f>MAX(0,T109*(1+EXP((LN(1+Assumptions!$C$60)-0.5*Assumptions!$C$61^2)+Assumptions!$C$61*((RAND()+RAND()+RAND()+RAND()+RAND()+RAND()+RAND()+RAND()+RAND()+RAND()+RAND()+RAND())-6))-1)+Liquidity_30Y!V13)</x:f>
        <x:v>844250.2319763424</x:v>
      </x:c>
      <x:c r="V109" s="16" t="n">
        <x:f>MAX(0,U109*(1+EXP((LN(1+Assumptions!$C$60)-0.5*Assumptions!$C$61^2)+Assumptions!$C$61*((RAND()+RAND()+RAND()+RAND()+RAND()+RAND()+RAND()+RAND()+RAND()+RAND()+RAND()+RAND())-6))-1)+Liquidity_30Y!W13)</x:f>
        <x:v>1165443.7786017156</x:v>
      </x:c>
      <x:c r="W109" s="16" t="n">
        <x:f>MAX(0,V109*(1+EXP((LN(1+Assumptions!$C$60)-0.5*Assumptions!$C$61^2)+Assumptions!$C$61*((RAND()+RAND()+RAND()+RAND()+RAND()+RAND()+RAND()+RAND()+RAND()+RAND()+RAND()+RAND())-6))-1)+Liquidity_30Y!X13)</x:f>
        <x:v>1364897.700265248</x:v>
      </x:c>
      <x:c r="X109" s="16" t="n">
        <x:f>MAX(0,W109*(1+EXP((LN(1+Assumptions!$C$60)-0.5*Assumptions!$C$61^2)+Assumptions!$C$61*((RAND()+RAND()+RAND()+RAND()+RAND()+RAND()+RAND()+RAND()+RAND()+RAND()+RAND()+RAND())-6))-1)+Liquidity_30Y!Y13)</x:f>
        <x:v>1399171.6863366212</x:v>
      </x:c>
      <x:c r="Y109" s="16" t="n">
        <x:f>MAX(0,X109*(1+EXP((LN(1+Assumptions!$C$60)-0.5*Assumptions!$C$61^2)+Assumptions!$C$61*((RAND()+RAND()+RAND()+RAND()+RAND()+RAND()+RAND()+RAND()+RAND()+RAND()+RAND()+RAND())-6))-1)+Liquidity_30Y!Z13)</x:f>
        <x:v>1915024.6125942552</x:v>
      </x:c>
      <x:c r="Z109" s="16" t="n">
        <x:f>MAX(0,Y109*(1+EXP((LN(1+Assumptions!$C$60)-0.5*Assumptions!$C$61^2)+Assumptions!$C$61*((RAND()+RAND()+RAND()+RAND()+RAND()+RAND()+RAND()+RAND()+RAND()+RAND()+RAND()+RAND())-6))-1)+Liquidity_30Y!AA13)</x:f>
        <x:v>1399387.3007928617</x:v>
      </x:c>
      <x:c r="AA109" s="16" t="n">
        <x:f>MAX(0,Z109*(1+EXP((LN(1+Assumptions!$C$60)-0.5*Assumptions!$C$61^2)+Assumptions!$C$61*((RAND()+RAND()+RAND()+RAND()+RAND()+RAND()+RAND()+RAND()+RAND()+RAND()+RAND()+RAND())-6))-1)+Liquidity_30Y!AB13)</x:f>
        <x:v>1611521.0535126093</x:v>
      </x:c>
      <x:c r="AB109" s="16" t="n">
        <x:f>MAX(0,AA109*(1+EXP((LN(1+Assumptions!$C$60)-0.5*Assumptions!$C$61^2)+Assumptions!$C$61*((RAND()+RAND()+RAND()+RAND()+RAND()+RAND()+RAND()+RAND()+RAND()+RAND()+RAND()+RAND())-6))-1)+Liquidity_30Y!AC13)</x:f>
        <x:v>1415912.262213234</x:v>
      </x:c>
      <x:c r="AC109" s="16" t="n">
        <x:f>MAX(0,AB109*(1+EXP((LN(1+Assumptions!$C$60)-0.5*Assumptions!$C$61^2)+Assumptions!$C$61*((RAND()+RAND()+RAND()+RAND()+RAND()+RAND()+RAND()+RAND()+RAND()+RAND()+RAND()+RAND())-6))-1)+Liquidity_30Y!AD13)</x:f>
        <x:v>1558948.6096696116</x:v>
      </x:c>
      <x:c r="AD109" s="16" t="n">
        <x:f>MAX(0,AC109*(1+EXP((LN(1+Assumptions!$C$60)-0.5*Assumptions!$C$61^2)+Assumptions!$C$61*((RAND()+RAND()+RAND()+RAND()+RAND()+RAND()+RAND()+RAND()+RAND()+RAND()+RAND()+RAND())-6))-1)+Liquidity_30Y!AE13)</x:f>
        <x:v>1453430.7346615838</x:v>
      </x:c>
      <x:c r="AE109" s="16" t="n">
        <x:f>MAX(0,AD109*(1+EXP((LN(1+Assumptions!$C$60)-0.5*Assumptions!$C$61^2)+Assumptions!$C$61*((RAND()+RAND()+RAND()+RAND()+RAND()+RAND()+RAND()+RAND()+RAND()+RAND()+RAND()+RAND())-6))-1)+Liquidity_30Y!AF13)</x:f>
        <x:v>1826422.2491047462</x:v>
      </x:c>
      <x:c r="AF109" s="16" t="n">
        <x:f>MAX(0,AE109*(1+EXP((LN(1+Assumptions!$C$60)-0.5*Assumptions!$C$61^2)+Assumptions!$C$61*((RAND()+RAND()+RAND()+RAND()+RAND()+RAND()+RAND()+RAND()+RAND()+RAND()+RAND()+RAND())-6))-1)+Liquidity_30Y!AG13)</x:f>
        <x:v>2013287.9270283375</x:v>
      </x:c>
    </x:row>
    <x:row r="110">
      <x:c r="A110" s="39">
        <x:v>106</x:v>
      </x:c>
      <x:c r="B110" s="16" t="n">
        <x:f>Liquidity_30Y!C14</x:f>
        <x:v>1029031.25</x:v>
      </x:c>
      <x:c r="C110" s="16" t="n">
        <x:f>MAX(0,B110*(1+EXP((LN(1+Assumptions!$C$60)-0.5*Assumptions!$C$61^2)+Assumptions!$C$61*((RAND()+RAND()+RAND()+RAND()+RAND()+RAND()+RAND()+RAND()+RAND()+RAND()+RAND()+RAND())-6))-1)+Liquidity_30Y!D13)</x:f>
        <x:v>926301.3550014263</x:v>
      </x:c>
      <x:c r="D110" s="16" t="n">
        <x:f>MAX(0,C110*(1+EXP((LN(1+Assumptions!$C$60)-0.5*Assumptions!$C$61^2)+Assumptions!$C$61*((RAND()+RAND()+RAND()+RAND()+RAND()+RAND()+RAND()+RAND()+RAND()+RAND()+RAND()+RAND())-6))-1)+Liquidity_30Y!E13)</x:f>
        <x:v>1261039.3769398422</x:v>
      </x:c>
      <x:c r="E110" s="16" t="n">
        <x:f>MAX(0,D110*(1+EXP((LN(1+Assumptions!$C$60)-0.5*Assumptions!$C$61^2)+Assumptions!$C$61*((RAND()+RAND()+RAND()+RAND()+RAND()+RAND()+RAND()+RAND()+RAND()+RAND()+RAND()+RAND())-6))-1)+Liquidity_30Y!F13)</x:f>
        <x:v>1185044.2498906963</x:v>
      </x:c>
      <x:c r="F110" s="16" t="n">
        <x:f>MAX(0,E110*(1+EXP((LN(1+Assumptions!$C$60)-0.5*Assumptions!$C$61^2)+Assumptions!$C$61*((RAND()+RAND()+RAND()+RAND()+RAND()+RAND()+RAND()+RAND()+RAND()+RAND()+RAND()+RAND())-6))-1)+Liquidity_30Y!G13)</x:f>
        <x:v>1219078.8461690138</x:v>
      </x:c>
      <x:c r="G110" s="16" t="n">
        <x:f>MAX(0,F110*(1+EXP((LN(1+Assumptions!$C$60)-0.5*Assumptions!$C$61^2)+Assumptions!$C$61*((RAND()+RAND()+RAND()+RAND()+RAND()+RAND()+RAND()+RAND()+RAND()+RAND()+RAND()+RAND())-6))-1)+Liquidity_30Y!H13)</x:f>
        <x:v>1057107.6206603232</x:v>
      </x:c>
      <x:c r="H110" s="16" t="n">
        <x:f>MAX(0,G110*(1+EXP((LN(1+Assumptions!$C$60)-0.5*Assumptions!$C$61^2)+Assumptions!$C$61*((RAND()+RAND()+RAND()+RAND()+RAND()+RAND()+RAND()+RAND()+RAND()+RAND()+RAND()+RAND())-6))-1)+Liquidity_30Y!I13)</x:f>
        <x:v>1383635.5863921805</x:v>
      </x:c>
      <x:c r="I110" s="16" t="n">
        <x:f>MAX(0,H110*(1+EXP((LN(1+Assumptions!$C$60)-0.5*Assumptions!$C$61^2)+Assumptions!$C$61*((RAND()+RAND()+RAND()+RAND()+RAND()+RAND()+RAND()+RAND()+RAND()+RAND()+RAND()+RAND())-6))-1)+Liquidity_30Y!J13)</x:f>
        <x:v>1367154.9252616984</x:v>
      </x:c>
      <x:c r="J110" s="16" t="n">
        <x:f>MAX(0,I110*(1+EXP((LN(1+Assumptions!$C$60)-0.5*Assumptions!$C$61^2)+Assumptions!$C$61*((RAND()+RAND()+RAND()+RAND()+RAND()+RAND()+RAND()+RAND()+RAND()+RAND()+RAND()+RAND())-6))-1)+Liquidity_30Y!K13)</x:f>
        <x:v>1215924.9699138901</x:v>
      </x:c>
      <x:c r="K110" s="16" t="n">
        <x:f>MAX(0,J110*(1+EXP((LN(1+Assumptions!$C$60)-0.5*Assumptions!$C$61^2)+Assumptions!$C$61*((RAND()+RAND()+RAND()+RAND()+RAND()+RAND()+RAND()+RAND()+RAND()+RAND()+RAND()+RAND())-6))-1)+Liquidity_30Y!L13)</x:f>
        <x:v>1604612.4977815407</x:v>
      </x:c>
      <x:c r="L110" s="16" t="n">
        <x:f>MAX(0,K110*(1+EXP((LN(1+Assumptions!$C$60)-0.5*Assumptions!$C$61^2)+Assumptions!$C$61*((RAND()+RAND()+RAND()+RAND()+RAND()+RAND()+RAND()+RAND()+RAND()+RAND()+RAND()+RAND())-6))-1)+Liquidity_30Y!M13)</x:f>
        <x:v>2013907.6497878518</x:v>
      </x:c>
      <x:c r="M110" s="16" t="n">
        <x:f>MAX(0,L110*(1+EXP((LN(1+Assumptions!$C$60)-0.5*Assumptions!$C$61^2)+Assumptions!$C$61*((RAND()+RAND()+RAND()+RAND()+RAND()+RAND()+RAND()+RAND()+RAND()+RAND()+RAND()+RAND())-6))-1)+Liquidity_30Y!N13)</x:f>
        <x:v>2251358.865755226</x:v>
      </x:c>
      <x:c r="N110" s="16" t="n">
        <x:f>MAX(0,M110*(1+EXP((LN(1+Assumptions!$C$60)-0.5*Assumptions!$C$61^2)+Assumptions!$C$61*((RAND()+RAND()+RAND()+RAND()+RAND()+RAND()+RAND()+RAND()+RAND()+RAND()+RAND()+RAND())-6))-1)+Liquidity_30Y!O13)</x:f>
        <x:v>2597629.430205482</x:v>
      </x:c>
      <x:c r="O110" s="16" t="n">
        <x:f>MAX(0,N110*(1+EXP((LN(1+Assumptions!$C$60)-0.5*Assumptions!$C$61^2)+Assumptions!$C$61*((RAND()+RAND()+RAND()+RAND()+RAND()+RAND()+RAND()+RAND()+RAND()+RAND()+RAND()+RAND())-6))-1)+Liquidity_30Y!P13)</x:f>
        <x:v>2706337.3847728455</x:v>
      </x:c>
      <x:c r="P110" s="16" t="n">
        <x:f>MAX(0,O110*(1+EXP((LN(1+Assumptions!$C$60)-0.5*Assumptions!$C$61^2)+Assumptions!$C$61*((RAND()+RAND()+RAND()+RAND()+RAND()+RAND()+RAND()+RAND()+RAND()+RAND()+RAND()+RAND())-6))-1)+Liquidity_30Y!Q13)</x:f>
        <x:v>2396141.1096769655</x:v>
      </x:c>
      <x:c r="Q110" s="16" t="n">
        <x:f>MAX(0,P110*(1+EXP((LN(1+Assumptions!$C$60)-0.5*Assumptions!$C$61^2)+Assumptions!$C$61*((RAND()+RAND()+RAND()+RAND()+RAND()+RAND()+RAND()+RAND()+RAND()+RAND()+RAND()+RAND())-6))-1)+Liquidity_30Y!R13)</x:f>
        <x:v>2339159.416809485</x:v>
      </x:c>
      <x:c r="R110" s="16" t="n">
        <x:f>MAX(0,Q110*(1+EXP((LN(1+Assumptions!$C$60)-0.5*Assumptions!$C$61^2)+Assumptions!$C$61*((RAND()+RAND()+RAND()+RAND()+RAND()+RAND()+RAND()+RAND()+RAND()+RAND()+RAND()+RAND())-6))-1)+Liquidity_30Y!S13)</x:f>
        <x:v>2361844.0945400777</x:v>
      </x:c>
      <x:c r="S110" s="16" t="n">
        <x:f>MAX(0,R110*(1+EXP((LN(1+Assumptions!$C$60)-0.5*Assumptions!$C$61^2)+Assumptions!$C$61*((RAND()+RAND()+RAND()+RAND()+RAND()+RAND()+RAND()+RAND()+RAND()+RAND()+RAND()+RAND())-6))-1)+Liquidity_30Y!T13)</x:f>
        <x:v>2822244.582299682</x:v>
      </x:c>
      <x:c r="T110" s="16" t="n">
        <x:f>MAX(0,S110*(1+EXP((LN(1+Assumptions!$C$60)-0.5*Assumptions!$C$61^2)+Assumptions!$C$61*((RAND()+RAND()+RAND()+RAND()+RAND()+RAND()+RAND()+RAND()+RAND()+RAND()+RAND()+RAND())-6))-1)+Liquidity_30Y!U13)</x:f>
        <x:v>2858958.3324753204</x:v>
      </x:c>
      <x:c r="U110" s="16" t="n">
        <x:f>MAX(0,T110*(1+EXP((LN(1+Assumptions!$C$60)-0.5*Assumptions!$C$61^2)+Assumptions!$C$61*((RAND()+RAND()+RAND()+RAND()+RAND()+RAND()+RAND()+RAND()+RAND()+RAND()+RAND()+RAND())-6))-1)+Liquidity_30Y!V13)</x:f>
        <x:v>3321630.310758598</x:v>
      </x:c>
      <x:c r="V110" s="16" t="n">
        <x:f>MAX(0,U110*(1+EXP((LN(1+Assumptions!$C$60)-0.5*Assumptions!$C$61^2)+Assumptions!$C$61*((RAND()+RAND()+RAND()+RAND()+RAND()+RAND()+RAND()+RAND()+RAND()+RAND()+RAND()+RAND())-6))-1)+Liquidity_30Y!W13)</x:f>
        <x:v>4049578.193679364</x:v>
      </x:c>
      <x:c r="W110" s="16" t="n">
        <x:f>MAX(0,V110*(1+EXP((LN(1+Assumptions!$C$60)-0.5*Assumptions!$C$61^2)+Assumptions!$C$61*((RAND()+RAND()+RAND()+RAND()+RAND()+RAND()+RAND()+RAND()+RAND()+RAND()+RAND()+RAND())-6))-1)+Liquidity_30Y!X13)</x:f>
        <x:v>5080290.800991982</x:v>
      </x:c>
      <x:c r="X110" s="16" t="n">
        <x:f>MAX(0,W110*(1+EXP((LN(1+Assumptions!$C$60)-0.5*Assumptions!$C$61^2)+Assumptions!$C$61*((RAND()+RAND()+RAND()+RAND()+RAND()+RAND()+RAND()+RAND()+RAND()+RAND()+RAND()+RAND())-6))-1)+Liquidity_30Y!Y13)</x:f>
        <x:v>6578933.52787538</x:v>
      </x:c>
      <x:c r="Y110" s="16" t="n">
        <x:f>MAX(0,X110*(1+EXP((LN(1+Assumptions!$C$60)-0.5*Assumptions!$C$61^2)+Assumptions!$C$61*((RAND()+RAND()+RAND()+RAND()+RAND()+RAND()+RAND()+RAND()+RAND()+RAND()+RAND()+RAND())-6))-1)+Liquidity_30Y!Z13)</x:f>
        <x:v>8261996.378303131</x:v>
      </x:c>
      <x:c r="Z110" s="16" t="n">
        <x:f>MAX(0,Y110*(1+EXP((LN(1+Assumptions!$C$60)-0.5*Assumptions!$C$61^2)+Assumptions!$C$61*((RAND()+RAND()+RAND()+RAND()+RAND()+RAND()+RAND()+RAND()+RAND()+RAND()+RAND()+RAND())-6))-1)+Liquidity_30Y!AA13)</x:f>
        <x:v>7067101.778799924</x:v>
      </x:c>
      <x:c r="AA110" s="16" t="n">
        <x:f>MAX(0,Z110*(1+EXP((LN(1+Assumptions!$C$60)-0.5*Assumptions!$C$61^2)+Assumptions!$C$61*((RAND()+RAND()+RAND()+RAND()+RAND()+RAND()+RAND()+RAND()+RAND()+RAND()+RAND()+RAND())-6))-1)+Liquidity_30Y!AB13)</x:f>
        <x:v>9666249.561360838</x:v>
      </x:c>
      <x:c r="AB110" s="16" t="n">
        <x:f>MAX(0,AA110*(1+EXP((LN(1+Assumptions!$C$60)-0.5*Assumptions!$C$61^2)+Assumptions!$C$61*((RAND()+RAND()+RAND()+RAND()+RAND()+RAND()+RAND()+RAND()+RAND()+RAND()+RAND()+RAND())-6))-1)+Liquidity_30Y!AC13)</x:f>
        <x:v>7118681.036014484</x:v>
      </x:c>
      <x:c r="AC110" s="16" t="n">
        <x:f>MAX(0,AB110*(1+EXP((LN(1+Assumptions!$C$60)-0.5*Assumptions!$C$61^2)+Assumptions!$C$61*((RAND()+RAND()+RAND()+RAND()+RAND()+RAND()+RAND()+RAND()+RAND()+RAND()+RAND()+RAND())-6))-1)+Liquidity_30Y!AD13)</x:f>
        <x:v>9637516.968532627</x:v>
      </x:c>
      <x:c r="AD110" s="16" t="n">
        <x:f>MAX(0,AC110*(1+EXP((LN(1+Assumptions!$C$60)-0.5*Assumptions!$C$61^2)+Assumptions!$C$61*((RAND()+RAND()+RAND()+RAND()+RAND()+RAND()+RAND()+RAND()+RAND()+RAND()+RAND()+RAND())-6))-1)+Liquidity_30Y!AE13)</x:f>
        <x:v>8418530.623936715</x:v>
      </x:c>
      <x:c r="AE110" s="16" t="n">
        <x:f>MAX(0,AD110*(1+EXP((LN(1+Assumptions!$C$60)-0.5*Assumptions!$C$61^2)+Assumptions!$C$61*((RAND()+RAND()+RAND()+RAND()+RAND()+RAND()+RAND()+RAND()+RAND()+RAND()+RAND()+RAND())-6))-1)+Liquidity_30Y!AF13)</x:f>
        <x:v>8024099.5692415275</x:v>
      </x:c>
      <x:c r="AF110" s="16" t="n">
        <x:f>MAX(0,AE110*(1+EXP((LN(1+Assumptions!$C$60)-0.5*Assumptions!$C$61^2)+Assumptions!$C$61*((RAND()+RAND()+RAND()+RAND()+RAND()+RAND()+RAND()+RAND()+RAND()+RAND()+RAND()+RAND())-6))-1)+Liquidity_30Y!AG13)</x:f>
        <x:v>9978272.500653112</x:v>
      </x:c>
    </x:row>
    <x:row r="111">
      <x:c r="A111" s="39">
        <x:v>107</x:v>
      </x:c>
      <x:c r="B111" s="16" t="n">
        <x:f>Liquidity_30Y!C14</x:f>
        <x:v>1029031.25</x:v>
      </x:c>
      <x:c r="C111" s="16" t="n">
        <x:f>MAX(0,B111*(1+EXP((LN(1+Assumptions!$C$60)-0.5*Assumptions!$C$61^2)+Assumptions!$C$61*((RAND()+RAND()+RAND()+RAND()+RAND()+RAND()+RAND()+RAND()+RAND()+RAND()+RAND()+RAND())-6))-1)+Liquidity_30Y!D13)</x:f>
        <x:v>822206.972142886</x:v>
      </x:c>
      <x:c r="D111" s="16" t="n">
        <x:f>MAX(0,C111*(1+EXP((LN(1+Assumptions!$C$60)-0.5*Assumptions!$C$61^2)+Assumptions!$C$61*((RAND()+RAND()+RAND()+RAND()+RAND()+RAND()+RAND()+RAND()+RAND()+RAND()+RAND()+RAND())-6))-1)+Liquidity_30Y!E13)</x:f>
        <x:v>709262.6334059767</x:v>
      </x:c>
      <x:c r="E111" s="16" t="n">
        <x:f>MAX(0,D111*(1+EXP((LN(1+Assumptions!$C$60)-0.5*Assumptions!$C$61^2)+Assumptions!$C$61*((RAND()+RAND()+RAND()+RAND()+RAND()+RAND()+RAND()+RAND()+RAND()+RAND()+RAND()+RAND())-6))-1)+Liquidity_30Y!F13)</x:f>
        <x:v>985066.437891602</x:v>
      </x:c>
      <x:c r="F111" s="16" t="n">
        <x:f>MAX(0,E111*(1+EXP((LN(1+Assumptions!$C$60)-0.5*Assumptions!$C$61^2)+Assumptions!$C$61*((RAND()+RAND()+RAND()+RAND()+RAND()+RAND()+RAND()+RAND()+RAND()+RAND()+RAND()+RAND())-6))-1)+Liquidity_30Y!G13)</x:f>
        <x:v>848842.3015292296</x:v>
      </x:c>
      <x:c r="G111" s="16" t="n">
        <x:f>MAX(0,F111*(1+EXP((LN(1+Assumptions!$C$60)-0.5*Assumptions!$C$61^2)+Assumptions!$C$61*((RAND()+RAND()+RAND()+RAND()+RAND()+RAND()+RAND()+RAND()+RAND()+RAND()+RAND()+RAND())-6))-1)+Liquidity_30Y!H13)</x:f>
        <x:v>813630.2173255963</x:v>
      </x:c>
      <x:c r="H111" s="16" t="n">
        <x:f>MAX(0,G111*(1+EXP((LN(1+Assumptions!$C$60)-0.5*Assumptions!$C$61^2)+Assumptions!$C$61*((RAND()+RAND()+RAND()+RAND()+RAND()+RAND()+RAND()+RAND()+RAND()+RAND()+RAND()+RAND())-6))-1)+Liquidity_30Y!I13)</x:f>
        <x:v>903297.8016669005</x:v>
      </x:c>
      <x:c r="I111" s="16" t="n">
        <x:f>MAX(0,H111*(1+EXP((LN(1+Assumptions!$C$60)-0.5*Assumptions!$C$61^2)+Assumptions!$C$61*((RAND()+RAND()+RAND()+RAND()+RAND()+RAND()+RAND()+RAND()+RAND()+RAND()+RAND()+RAND())-6))-1)+Liquidity_30Y!J13)</x:f>
        <x:v>969438.2906270353</x:v>
      </x:c>
      <x:c r="J111" s="16" t="n">
        <x:f>MAX(0,I111*(1+EXP((LN(1+Assumptions!$C$60)-0.5*Assumptions!$C$61^2)+Assumptions!$C$61*((RAND()+RAND()+RAND()+RAND()+RAND()+RAND()+RAND()+RAND()+RAND()+RAND()+RAND()+RAND())-6))-1)+Liquidity_30Y!K13)</x:f>
        <x:v>1203410.3306462974</x:v>
      </x:c>
      <x:c r="K111" s="16" t="n">
        <x:f>MAX(0,J111*(1+EXP((LN(1+Assumptions!$C$60)-0.5*Assumptions!$C$61^2)+Assumptions!$C$61*((RAND()+RAND()+RAND()+RAND()+RAND()+RAND()+RAND()+RAND()+RAND()+RAND()+RAND()+RAND())-6))-1)+Liquidity_30Y!L13)</x:f>
        <x:v>1380931.905998066</x:v>
      </x:c>
      <x:c r="L111" s="16" t="n">
        <x:f>MAX(0,K111*(1+EXP((LN(1+Assumptions!$C$60)-0.5*Assumptions!$C$61^2)+Assumptions!$C$61*((RAND()+RAND()+RAND()+RAND()+RAND()+RAND()+RAND()+RAND()+RAND()+RAND()+RAND()+RAND())-6))-1)+Liquidity_30Y!M13)</x:f>
        <x:v>1410556.3089144835</x:v>
      </x:c>
      <x:c r="M111" s="16" t="n">
        <x:f>MAX(0,L111*(1+EXP((LN(1+Assumptions!$C$60)-0.5*Assumptions!$C$61^2)+Assumptions!$C$61*((RAND()+RAND()+RAND()+RAND()+RAND()+RAND()+RAND()+RAND()+RAND()+RAND()+RAND()+RAND())-6))-1)+Liquidity_30Y!N13)</x:f>
        <x:v>2045502.215661925</x:v>
      </x:c>
      <x:c r="N111" s="16" t="n">
        <x:f>MAX(0,M111*(1+EXP((LN(1+Assumptions!$C$60)-0.5*Assumptions!$C$61^2)+Assumptions!$C$61*((RAND()+RAND()+RAND()+RAND()+RAND()+RAND()+RAND()+RAND()+RAND()+RAND()+RAND()+RAND())-6))-1)+Liquidity_30Y!O13)</x:f>
        <x:v>1801996.4070318837</x:v>
      </x:c>
      <x:c r="O111" s="16" t="n">
        <x:f>MAX(0,N111*(1+EXP((LN(1+Assumptions!$C$60)-0.5*Assumptions!$C$61^2)+Assumptions!$C$61*((RAND()+RAND()+RAND()+RAND()+RAND()+RAND()+RAND()+RAND()+RAND()+RAND()+RAND()+RAND())-6))-1)+Liquidity_30Y!P13)</x:f>
        <x:v>1867755.7152997844</x:v>
      </x:c>
      <x:c r="P111" s="16" t="n">
        <x:f>MAX(0,O111*(1+EXP((LN(1+Assumptions!$C$60)-0.5*Assumptions!$C$61^2)+Assumptions!$C$61*((RAND()+RAND()+RAND()+RAND()+RAND()+RAND()+RAND()+RAND()+RAND()+RAND()+RAND()+RAND())-6))-1)+Liquidity_30Y!Q13)</x:f>
        <x:v>1999428.3255767904</x:v>
      </x:c>
      <x:c r="Q111" s="16" t="n">
        <x:f>MAX(0,P111*(1+EXP((LN(1+Assumptions!$C$60)-0.5*Assumptions!$C$61^2)+Assumptions!$C$61*((RAND()+RAND()+RAND()+RAND()+RAND()+RAND()+RAND()+RAND()+RAND()+RAND()+RAND()+RAND())-6))-1)+Liquidity_30Y!R13)</x:f>
        <x:v>1934740.1418304243</x:v>
      </x:c>
      <x:c r="R111" s="16" t="n">
        <x:f>MAX(0,Q111*(1+EXP((LN(1+Assumptions!$C$60)-0.5*Assumptions!$C$61^2)+Assumptions!$C$61*((RAND()+RAND()+RAND()+RAND()+RAND()+RAND()+RAND()+RAND()+RAND()+RAND()+RAND()+RAND())-6))-1)+Liquidity_30Y!S13)</x:f>
        <x:v>2268210.0092056794</x:v>
      </x:c>
      <x:c r="S111" s="16" t="n">
        <x:f>MAX(0,R111*(1+EXP((LN(1+Assumptions!$C$60)-0.5*Assumptions!$C$61^2)+Assumptions!$C$61*((RAND()+RAND()+RAND()+RAND()+RAND()+RAND()+RAND()+RAND()+RAND()+RAND()+RAND()+RAND())-6))-1)+Liquidity_30Y!T13)</x:f>
        <x:v>2159824.0984328454</x:v>
      </x:c>
      <x:c r="T111" s="16" t="n">
        <x:f>MAX(0,S111*(1+EXP((LN(1+Assumptions!$C$60)-0.5*Assumptions!$C$61^2)+Assumptions!$C$61*((RAND()+RAND()+RAND()+RAND()+RAND()+RAND()+RAND()+RAND()+RAND()+RAND()+RAND()+RAND())-6))-1)+Liquidity_30Y!U13)</x:f>
        <x:v>2378464.6886937497</x:v>
      </x:c>
      <x:c r="U111" s="16" t="n">
        <x:f>MAX(0,T111*(1+EXP((LN(1+Assumptions!$C$60)-0.5*Assumptions!$C$61^2)+Assumptions!$C$61*((RAND()+RAND()+RAND()+RAND()+RAND()+RAND()+RAND()+RAND()+RAND()+RAND()+RAND()+RAND())-6))-1)+Liquidity_30Y!V13)</x:f>
        <x:v>2713428.9599633156</x:v>
      </x:c>
      <x:c r="V111" s="16" t="n">
        <x:f>MAX(0,U111*(1+EXP((LN(1+Assumptions!$C$60)-0.5*Assumptions!$C$61^2)+Assumptions!$C$61*((RAND()+RAND()+RAND()+RAND()+RAND()+RAND()+RAND()+RAND()+RAND()+RAND()+RAND()+RAND())-6))-1)+Liquidity_30Y!W13)</x:f>
        <x:v>3459332.0221436997</x:v>
      </x:c>
      <x:c r="W111" s="16" t="n">
        <x:f>MAX(0,V111*(1+EXP((LN(1+Assumptions!$C$60)-0.5*Assumptions!$C$61^2)+Assumptions!$C$61*((RAND()+RAND()+RAND()+RAND()+RAND()+RAND()+RAND()+RAND()+RAND()+RAND()+RAND()+RAND())-6))-1)+Liquidity_30Y!X13)</x:f>
        <x:v>3740420.9001187757</x:v>
      </x:c>
      <x:c r="X111" s="16" t="n">
        <x:f>MAX(0,W111*(1+EXP((LN(1+Assumptions!$C$60)-0.5*Assumptions!$C$61^2)+Assumptions!$C$61*((RAND()+RAND()+RAND()+RAND()+RAND()+RAND()+RAND()+RAND()+RAND()+RAND()+RAND()+RAND())-6))-1)+Liquidity_30Y!Y13)</x:f>
        <x:v>3904636.268788893</x:v>
      </x:c>
      <x:c r="Y111" s="16" t="n">
        <x:f>MAX(0,X111*(1+EXP((LN(1+Assumptions!$C$60)-0.5*Assumptions!$C$61^2)+Assumptions!$C$61*((RAND()+RAND()+RAND()+RAND()+RAND()+RAND()+RAND()+RAND()+RAND()+RAND()+RAND()+RAND())-6))-1)+Liquidity_30Y!Z13)</x:f>
        <x:v>3578497.3405803614</x:v>
      </x:c>
      <x:c r="Z111" s="16" t="n">
        <x:f>MAX(0,Y111*(1+EXP((LN(1+Assumptions!$C$60)-0.5*Assumptions!$C$61^2)+Assumptions!$C$61*((RAND()+RAND()+RAND()+RAND()+RAND()+RAND()+RAND()+RAND()+RAND()+RAND()+RAND()+RAND())-6))-1)+Liquidity_30Y!AA13)</x:f>
        <x:v>3404392.1630369904</x:v>
      </x:c>
      <x:c r="AA111" s="16" t="n">
        <x:f>MAX(0,Z111*(1+EXP((LN(1+Assumptions!$C$60)-0.5*Assumptions!$C$61^2)+Assumptions!$C$61*((RAND()+RAND()+RAND()+RAND()+RAND()+RAND()+RAND()+RAND()+RAND()+RAND()+RAND()+RAND())-6))-1)+Liquidity_30Y!AB13)</x:f>
        <x:v>4210129.330565015</x:v>
      </x:c>
      <x:c r="AB111" s="16" t="n">
        <x:f>MAX(0,AA111*(1+EXP((LN(1+Assumptions!$C$60)-0.5*Assumptions!$C$61^2)+Assumptions!$C$61*((RAND()+RAND()+RAND()+RAND()+RAND()+RAND()+RAND()+RAND()+RAND()+RAND()+RAND()+RAND())-6))-1)+Liquidity_30Y!AC13)</x:f>
        <x:v>4420474.659256917</x:v>
      </x:c>
      <x:c r="AC111" s="16" t="n">
        <x:f>MAX(0,AB111*(1+EXP((LN(1+Assumptions!$C$60)-0.5*Assumptions!$C$61^2)+Assumptions!$C$61*((RAND()+RAND()+RAND()+RAND()+RAND()+RAND()+RAND()+RAND()+RAND()+RAND()+RAND()+RAND())-6))-1)+Liquidity_30Y!AD13)</x:f>
        <x:v>5423006.880520118</x:v>
      </x:c>
      <x:c r="AD111" s="16" t="n">
        <x:f>MAX(0,AC111*(1+EXP((LN(1+Assumptions!$C$60)-0.5*Assumptions!$C$61^2)+Assumptions!$C$61*((RAND()+RAND()+RAND()+RAND()+RAND()+RAND()+RAND()+RAND()+RAND()+RAND()+RAND()+RAND())-6))-1)+Liquidity_30Y!AE13)</x:f>
        <x:v>5257094.970438638</x:v>
      </x:c>
      <x:c r="AE111" s="16" t="n">
        <x:f>MAX(0,AD111*(1+EXP((LN(1+Assumptions!$C$60)-0.5*Assumptions!$C$61^2)+Assumptions!$C$61*((RAND()+RAND()+RAND()+RAND()+RAND()+RAND()+RAND()+RAND()+RAND()+RAND()+RAND()+RAND())-6))-1)+Liquidity_30Y!AF13)</x:f>
        <x:v>5714119.449698069</x:v>
      </x:c>
      <x:c r="AF111" s="16" t="n">
        <x:f>MAX(0,AE111*(1+EXP((LN(1+Assumptions!$C$60)-0.5*Assumptions!$C$61^2)+Assumptions!$C$61*((RAND()+RAND()+RAND()+RAND()+RAND()+RAND()+RAND()+RAND()+RAND()+RAND()+RAND()+RAND())-6))-1)+Liquidity_30Y!AG13)</x:f>
        <x:v>4999477.600072192</x:v>
      </x:c>
    </x:row>
    <x:row r="112">
      <x:c r="A112" s="39">
        <x:v>108</x:v>
      </x:c>
      <x:c r="B112" s="16" t="n">
        <x:f>Liquidity_30Y!C14</x:f>
        <x:v>1029031.25</x:v>
      </x:c>
      <x:c r="C112" s="16" t="n">
        <x:f>MAX(0,B112*(1+EXP((LN(1+Assumptions!$C$60)-0.5*Assumptions!$C$61^2)+Assumptions!$C$61*((RAND()+RAND()+RAND()+RAND()+RAND()+RAND()+RAND()+RAND()+RAND()+RAND()+RAND()+RAND())-6))-1)+Liquidity_30Y!D13)</x:f>
        <x:v>1105624.274153694</x:v>
      </x:c>
      <x:c r="D112" s="16" t="n">
        <x:f>MAX(0,C112*(1+EXP((LN(1+Assumptions!$C$60)-0.5*Assumptions!$C$61^2)+Assumptions!$C$61*((RAND()+RAND()+RAND()+RAND()+RAND()+RAND()+RAND()+RAND()+RAND()+RAND()+RAND()+RAND())-6))-1)+Liquidity_30Y!E13)</x:f>
        <x:v>1265721.2455023378</x:v>
      </x:c>
      <x:c r="E112" s="16" t="n">
        <x:f>MAX(0,D112*(1+EXP((LN(1+Assumptions!$C$60)-0.5*Assumptions!$C$61^2)+Assumptions!$C$61*((RAND()+RAND()+RAND()+RAND()+RAND()+RAND()+RAND()+RAND()+RAND()+RAND()+RAND()+RAND())-6))-1)+Liquidity_30Y!F13)</x:f>
        <x:v>1423301.3830780664</x:v>
      </x:c>
      <x:c r="F112" s="16" t="n">
        <x:f>MAX(0,E112*(1+EXP((LN(1+Assumptions!$C$60)-0.5*Assumptions!$C$61^2)+Assumptions!$C$61*((RAND()+RAND()+RAND()+RAND()+RAND()+RAND()+RAND()+RAND()+RAND()+RAND()+RAND()+RAND())-6))-1)+Liquidity_30Y!G13)</x:f>
        <x:v>1620664.1618350414</x:v>
      </x:c>
      <x:c r="G112" s="16" t="n">
        <x:f>MAX(0,F112*(1+EXP((LN(1+Assumptions!$C$60)-0.5*Assumptions!$C$61^2)+Assumptions!$C$61*((RAND()+RAND()+RAND()+RAND()+RAND()+RAND()+RAND()+RAND()+RAND()+RAND()+RAND()+RAND())-6))-1)+Liquidity_30Y!H13)</x:f>
        <x:v>1901012.6702580953</x:v>
      </x:c>
      <x:c r="H112" s="16" t="n">
        <x:f>MAX(0,G112*(1+EXP((LN(1+Assumptions!$C$60)-0.5*Assumptions!$C$61^2)+Assumptions!$C$61*((RAND()+RAND()+RAND()+RAND()+RAND()+RAND()+RAND()+RAND()+RAND()+RAND()+RAND()+RAND())-6))-1)+Liquidity_30Y!I13)</x:f>
        <x:v>1721062.06699955</x:v>
      </x:c>
      <x:c r="I112" s="16" t="n">
        <x:f>MAX(0,H112*(1+EXP((LN(1+Assumptions!$C$60)-0.5*Assumptions!$C$61^2)+Assumptions!$C$61*((RAND()+RAND()+RAND()+RAND()+RAND()+RAND()+RAND()+RAND()+RAND()+RAND()+RAND()+RAND())-6))-1)+Liquidity_30Y!J13)</x:f>
        <x:v>2086611.5674857546</x:v>
      </x:c>
      <x:c r="J112" s="16" t="n">
        <x:f>MAX(0,I112*(1+EXP((LN(1+Assumptions!$C$60)-0.5*Assumptions!$C$61^2)+Assumptions!$C$61*((RAND()+RAND()+RAND()+RAND()+RAND()+RAND()+RAND()+RAND()+RAND()+RAND()+RAND()+RAND())-6))-1)+Liquidity_30Y!K13)</x:f>
        <x:v>2692558.879694476</x:v>
      </x:c>
      <x:c r="K112" s="16" t="n">
        <x:f>MAX(0,J112*(1+EXP((LN(1+Assumptions!$C$60)-0.5*Assumptions!$C$61^2)+Assumptions!$C$61*((RAND()+RAND()+RAND()+RAND()+RAND()+RAND()+RAND()+RAND()+RAND()+RAND()+RAND()+RAND())-6))-1)+Liquidity_30Y!L13)</x:f>
        <x:v>2549066.8730631266</x:v>
      </x:c>
      <x:c r="L112" s="16" t="n">
        <x:f>MAX(0,K112*(1+EXP((LN(1+Assumptions!$C$60)-0.5*Assumptions!$C$61^2)+Assumptions!$C$61*((RAND()+RAND()+RAND()+RAND()+RAND()+RAND()+RAND()+RAND()+RAND()+RAND()+RAND()+RAND())-6))-1)+Liquidity_30Y!M13)</x:f>
        <x:v>2179500.7593882335</x:v>
      </x:c>
      <x:c r="M112" s="16" t="n">
        <x:f>MAX(0,L112*(1+EXP((LN(1+Assumptions!$C$60)-0.5*Assumptions!$C$61^2)+Assumptions!$C$61*((RAND()+RAND()+RAND()+RAND()+RAND()+RAND()+RAND()+RAND()+RAND()+RAND()+RAND()+RAND())-6))-1)+Liquidity_30Y!N13)</x:f>
        <x:v>2519414.4829772674</x:v>
      </x:c>
      <x:c r="N112" s="16" t="n">
        <x:f>MAX(0,M112*(1+EXP((LN(1+Assumptions!$C$60)-0.5*Assumptions!$C$61^2)+Assumptions!$C$61*((RAND()+RAND()+RAND()+RAND()+RAND()+RAND()+RAND()+RAND()+RAND()+RAND()+RAND()+RAND())-6))-1)+Liquidity_30Y!O13)</x:f>
        <x:v>2253302.104708204</x:v>
      </x:c>
      <x:c r="O112" s="16" t="n">
        <x:f>MAX(0,N112*(1+EXP((LN(1+Assumptions!$C$60)-0.5*Assumptions!$C$61^2)+Assumptions!$C$61*((RAND()+RAND()+RAND()+RAND()+RAND()+RAND()+RAND()+RAND()+RAND()+RAND()+RAND()+RAND())-6))-1)+Liquidity_30Y!P13)</x:f>
        <x:v>1935218.2673399819</x:v>
      </x:c>
      <x:c r="P112" s="16" t="n">
        <x:f>MAX(0,O112*(1+EXP((LN(1+Assumptions!$C$60)-0.5*Assumptions!$C$61^2)+Assumptions!$C$61*((RAND()+RAND()+RAND()+RAND()+RAND()+RAND()+RAND()+RAND()+RAND()+RAND()+RAND()+RAND())-6))-1)+Liquidity_30Y!Q13)</x:f>
        <x:v>2265392.498835984</x:v>
      </x:c>
      <x:c r="Q112" s="16" t="n">
        <x:f>MAX(0,P112*(1+EXP((LN(1+Assumptions!$C$60)-0.5*Assumptions!$C$61^2)+Assumptions!$C$61*((RAND()+RAND()+RAND()+RAND()+RAND()+RAND()+RAND()+RAND()+RAND()+RAND()+RAND()+RAND())-6))-1)+Liquidity_30Y!R13)</x:f>
        <x:v>2996822.38815977</x:v>
      </x:c>
      <x:c r="R112" s="16" t="n">
        <x:f>MAX(0,Q112*(1+EXP((LN(1+Assumptions!$C$60)-0.5*Assumptions!$C$61^2)+Assumptions!$C$61*((RAND()+RAND()+RAND()+RAND()+RAND()+RAND()+RAND()+RAND()+RAND()+RAND()+RAND()+RAND())-6))-1)+Liquidity_30Y!S13)</x:f>
        <x:v>2633091.0911033796</x:v>
      </x:c>
      <x:c r="S112" s="16" t="n">
        <x:f>MAX(0,R112*(1+EXP((LN(1+Assumptions!$C$60)-0.5*Assumptions!$C$61^2)+Assumptions!$C$61*((RAND()+RAND()+RAND()+RAND()+RAND()+RAND()+RAND()+RAND()+RAND()+RAND()+RAND()+RAND())-6))-1)+Liquidity_30Y!T13)</x:f>
        <x:v>2651036.976144005</x:v>
      </x:c>
      <x:c r="T112" s="16" t="n">
        <x:f>MAX(0,S112*(1+EXP((LN(1+Assumptions!$C$60)-0.5*Assumptions!$C$61^2)+Assumptions!$C$61*((RAND()+RAND()+RAND()+RAND()+RAND()+RAND()+RAND()+RAND()+RAND()+RAND()+RAND()+RAND())-6))-1)+Liquidity_30Y!U13)</x:f>
        <x:v>2643817.4990951833</x:v>
      </x:c>
      <x:c r="U112" s="16" t="n">
        <x:f>MAX(0,T112*(1+EXP((LN(1+Assumptions!$C$60)-0.5*Assumptions!$C$61^2)+Assumptions!$C$61*((RAND()+RAND()+RAND()+RAND()+RAND()+RAND()+RAND()+RAND()+RAND()+RAND()+RAND()+RAND())-6))-1)+Liquidity_30Y!V13)</x:f>
        <x:v>2319530.183259134</x:v>
      </x:c>
      <x:c r="V112" s="16" t="n">
        <x:f>MAX(0,U112*(1+EXP((LN(1+Assumptions!$C$60)-0.5*Assumptions!$C$61^2)+Assumptions!$C$61*((RAND()+RAND()+RAND()+RAND()+RAND()+RAND()+RAND()+RAND()+RAND()+RAND()+RAND()+RAND())-6))-1)+Liquidity_30Y!W13)</x:f>
        <x:v>1858003.473154037</x:v>
      </x:c>
      <x:c r="W112" s="16" t="n">
        <x:f>MAX(0,V112*(1+EXP((LN(1+Assumptions!$C$60)-0.5*Assumptions!$C$61^2)+Assumptions!$C$61*((RAND()+RAND()+RAND()+RAND()+RAND()+RAND()+RAND()+RAND()+RAND()+RAND()+RAND()+RAND())-6))-1)+Liquidity_30Y!X13)</x:f>
        <x:v>1522023.1603889808</x:v>
      </x:c>
      <x:c r="X112" s="16" t="n">
        <x:f>MAX(0,W112*(1+EXP((LN(1+Assumptions!$C$60)-0.5*Assumptions!$C$61^2)+Assumptions!$C$61*((RAND()+RAND()+RAND()+RAND()+RAND()+RAND()+RAND()+RAND()+RAND()+RAND()+RAND()+RAND())-6))-1)+Liquidity_30Y!Y13)</x:f>
        <x:v>1399278.63929195</x:v>
      </x:c>
      <x:c r="Y112" s="16" t="n">
        <x:f>MAX(0,X112*(1+EXP((LN(1+Assumptions!$C$60)-0.5*Assumptions!$C$61^2)+Assumptions!$C$61*((RAND()+RAND()+RAND()+RAND()+RAND()+RAND()+RAND()+RAND()+RAND()+RAND()+RAND()+RAND())-6))-1)+Liquidity_30Y!Z13)</x:f>
        <x:v>1412937.2117591347</x:v>
      </x:c>
      <x:c r="Z112" s="16" t="n">
        <x:f>MAX(0,Y112*(1+EXP((LN(1+Assumptions!$C$60)-0.5*Assumptions!$C$61^2)+Assumptions!$C$61*((RAND()+RAND()+RAND()+RAND()+RAND()+RAND()+RAND()+RAND()+RAND()+RAND()+RAND()+RAND())-6))-1)+Liquidity_30Y!AA13)</x:f>
        <x:v>1339744.7989482677</x:v>
      </x:c>
      <x:c r="AA112" s="16" t="n">
        <x:f>MAX(0,Z112*(1+EXP((LN(1+Assumptions!$C$60)-0.5*Assumptions!$C$61^2)+Assumptions!$C$61*((RAND()+RAND()+RAND()+RAND()+RAND()+RAND()+RAND()+RAND()+RAND()+RAND()+RAND()+RAND())-6))-1)+Liquidity_30Y!AB13)</x:f>
        <x:v>1678446.738245469</x:v>
      </x:c>
      <x:c r="AB112" s="16" t="n">
        <x:f>MAX(0,AA112*(1+EXP((LN(1+Assumptions!$C$60)-0.5*Assumptions!$C$61^2)+Assumptions!$C$61*((RAND()+RAND()+RAND()+RAND()+RAND()+RAND()+RAND()+RAND()+RAND()+RAND()+RAND()+RAND())-6))-1)+Liquidity_30Y!AC13)</x:f>
        <x:v>1857996.5071805825</x:v>
      </x:c>
      <x:c r="AC112" s="16" t="n">
        <x:f>MAX(0,AB112*(1+EXP((LN(1+Assumptions!$C$60)-0.5*Assumptions!$C$61^2)+Assumptions!$C$61*((RAND()+RAND()+RAND()+RAND()+RAND()+RAND()+RAND()+RAND()+RAND()+RAND()+RAND()+RAND())-6))-1)+Liquidity_30Y!AD13)</x:f>
        <x:v>1659327.733135615</x:v>
      </x:c>
      <x:c r="AD112" s="16" t="n">
        <x:f>MAX(0,AC112*(1+EXP((LN(1+Assumptions!$C$60)-0.5*Assumptions!$C$61^2)+Assumptions!$C$61*((RAND()+RAND()+RAND()+RAND()+RAND()+RAND()+RAND()+RAND()+RAND()+RAND()+RAND()+RAND())-6))-1)+Liquidity_30Y!AE13)</x:f>
        <x:v>2171021.1859249296</x:v>
      </x:c>
      <x:c r="AE112" s="16" t="n">
        <x:f>MAX(0,AD112*(1+EXP((LN(1+Assumptions!$C$60)-0.5*Assumptions!$C$61^2)+Assumptions!$C$61*((RAND()+RAND()+RAND()+RAND()+RAND()+RAND()+RAND()+RAND()+RAND()+RAND()+RAND()+RAND())-6))-1)+Liquidity_30Y!AF13)</x:f>
        <x:v>2101184.096909454</x:v>
      </x:c>
      <x:c r="AF112" s="16" t="n">
        <x:f>MAX(0,AE112*(1+EXP((LN(1+Assumptions!$C$60)-0.5*Assumptions!$C$61^2)+Assumptions!$C$61*((RAND()+RAND()+RAND()+RAND()+RAND()+RAND()+RAND()+RAND()+RAND()+RAND()+RAND()+RAND())-6))-1)+Liquidity_30Y!AG13)</x:f>
        <x:v>2774012.542198864</x:v>
      </x:c>
    </x:row>
    <x:row r="113">
      <x:c r="A113" s="39">
        <x:v>109</x:v>
      </x:c>
      <x:c r="B113" s="16" t="n">
        <x:f>Liquidity_30Y!C14</x:f>
        <x:v>1029031.25</x:v>
      </x:c>
      <x:c r="C113" s="16" t="n">
        <x:f>MAX(0,B113*(1+EXP((LN(1+Assumptions!$C$60)-0.5*Assumptions!$C$61^2)+Assumptions!$C$61*((RAND()+RAND()+RAND()+RAND()+RAND()+RAND()+RAND()+RAND()+RAND()+RAND()+RAND()+RAND())-6))-1)+Liquidity_30Y!D13)</x:f>
        <x:v>989973.0322145903</x:v>
      </x:c>
      <x:c r="D113" s="16" t="n">
        <x:f>MAX(0,C113*(1+EXP((LN(1+Assumptions!$C$60)-0.5*Assumptions!$C$61^2)+Assumptions!$C$61*((RAND()+RAND()+RAND()+RAND()+RAND()+RAND()+RAND()+RAND()+RAND()+RAND()+RAND()+RAND())-6))-1)+Liquidity_30Y!E13)</x:f>
        <x:v>1239823.1151448437</x:v>
      </x:c>
      <x:c r="E113" s="16" t="n">
        <x:f>MAX(0,D113*(1+EXP((LN(1+Assumptions!$C$60)-0.5*Assumptions!$C$61^2)+Assumptions!$C$61*((RAND()+RAND()+RAND()+RAND()+RAND()+RAND()+RAND()+RAND()+RAND()+RAND()+RAND()+RAND())-6))-1)+Liquidity_30Y!F13)</x:f>
        <x:v>1379055.9909059347</x:v>
      </x:c>
      <x:c r="F113" s="16" t="n">
        <x:f>MAX(0,E113*(1+EXP((LN(1+Assumptions!$C$60)-0.5*Assumptions!$C$61^2)+Assumptions!$C$61*((RAND()+RAND()+RAND()+RAND()+RAND()+RAND()+RAND()+RAND()+RAND()+RAND()+RAND()+RAND())-6))-1)+Liquidity_30Y!G13)</x:f>
        <x:v>1427120.2648398804</x:v>
      </x:c>
      <x:c r="G113" s="16" t="n">
        <x:f>MAX(0,F113*(1+EXP((LN(1+Assumptions!$C$60)-0.5*Assumptions!$C$61^2)+Assumptions!$C$61*((RAND()+RAND()+RAND()+RAND()+RAND()+RAND()+RAND()+RAND()+RAND()+RAND()+RAND()+RAND())-6))-1)+Liquidity_30Y!H13)</x:f>
        <x:v>1475015.1700656104</x:v>
      </x:c>
      <x:c r="H113" s="16" t="n">
        <x:f>MAX(0,G113*(1+EXP((LN(1+Assumptions!$C$60)-0.5*Assumptions!$C$61^2)+Assumptions!$C$61*((RAND()+RAND()+RAND()+RAND()+RAND()+RAND()+RAND()+RAND()+RAND()+RAND()+RAND()+RAND())-6))-1)+Liquidity_30Y!I13)</x:f>
        <x:v>1957001.8162383097</x:v>
      </x:c>
      <x:c r="I113" s="16" t="n">
        <x:f>MAX(0,H113*(1+EXP((LN(1+Assumptions!$C$60)-0.5*Assumptions!$C$61^2)+Assumptions!$C$61*((RAND()+RAND()+RAND()+RAND()+RAND()+RAND()+RAND()+RAND()+RAND()+RAND()+RAND()+RAND())-6))-1)+Liquidity_30Y!J13)</x:f>
        <x:v>2844072.1526474818</x:v>
      </x:c>
      <x:c r="J113" s="16" t="n">
        <x:f>MAX(0,I113*(1+EXP((LN(1+Assumptions!$C$60)-0.5*Assumptions!$C$61^2)+Assumptions!$C$61*((RAND()+RAND()+RAND()+RAND()+RAND()+RAND()+RAND()+RAND()+RAND()+RAND()+RAND()+RAND())-6))-1)+Liquidity_30Y!K13)</x:f>
        <x:v>3127575.7424822585</x:v>
      </x:c>
      <x:c r="K113" s="16" t="n">
        <x:f>MAX(0,J113*(1+EXP((LN(1+Assumptions!$C$60)-0.5*Assumptions!$C$61^2)+Assumptions!$C$61*((RAND()+RAND()+RAND()+RAND()+RAND()+RAND()+RAND()+RAND()+RAND()+RAND()+RAND()+RAND())-6))-1)+Liquidity_30Y!L13)</x:f>
        <x:v>2749406.969244045</x:v>
      </x:c>
      <x:c r="L113" s="16" t="n">
        <x:f>MAX(0,K113*(1+EXP((LN(1+Assumptions!$C$60)-0.5*Assumptions!$C$61^2)+Assumptions!$C$61*((RAND()+RAND()+RAND()+RAND()+RAND()+RAND()+RAND()+RAND()+RAND()+RAND()+RAND()+RAND())-6))-1)+Liquidity_30Y!M13)</x:f>
        <x:v>2332422.5753169768</x:v>
      </x:c>
      <x:c r="M113" s="16" t="n">
        <x:f>MAX(0,L113*(1+EXP((LN(1+Assumptions!$C$60)-0.5*Assumptions!$C$61^2)+Assumptions!$C$61*((RAND()+RAND()+RAND()+RAND()+RAND()+RAND()+RAND()+RAND()+RAND()+RAND()+RAND()+RAND())-6))-1)+Liquidity_30Y!N13)</x:f>
        <x:v>2533400.977449161</x:v>
      </x:c>
      <x:c r="N113" s="16" t="n">
        <x:f>MAX(0,M113*(1+EXP((LN(1+Assumptions!$C$60)-0.5*Assumptions!$C$61^2)+Assumptions!$C$61*((RAND()+RAND()+RAND()+RAND()+RAND()+RAND()+RAND()+RAND()+RAND()+RAND()+RAND()+RAND())-6))-1)+Liquidity_30Y!O13)</x:f>
        <x:v>2158992.086950552</x:v>
      </x:c>
      <x:c r="O113" s="16" t="n">
        <x:f>MAX(0,N113*(1+EXP((LN(1+Assumptions!$C$60)-0.5*Assumptions!$C$61^2)+Assumptions!$C$61*((RAND()+RAND()+RAND()+RAND()+RAND()+RAND()+RAND()+RAND()+RAND()+RAND()+RAND()+RAND())-6))-1)+Liquidity_30Y!P13)</x:f>
        <x:v>2300125.6072408375</x:v>
      </x:c>
      <x:c r="P113" s="16" t="n">
        <x:f>MAX(0,O113*(1+EXP((LN(1+Assumptions!$C$60)-0.5*Assumptions!$C$61^2)+Assumptions!$C$61*((RAND()+RAND()+RAND()+RAND()+RAND()+RAND()+RAND()+RAND()+RAND()+RAND()+RAND()+RAND())-6))-1)+Liquidity_30Y!Q13)</x:f>
        <x:v>2258888.730702843</x:v>
      </x:c>
      <x:c r="Q113" s="16" t="n">
        <x:f>MAX(0,P113*(1+EXP((LN(1+Assumptions!$C$60)-0.5*Assumptions!$C$61^2)+Assumptions!$C$61*((RAND()+RAND()+RAND()+RAND()+RAND()+RAND()+RAND()+RAND()+RAND()+RAND()+RAND()+RAND())-6))-1)+Liquidity_30Y!R13)</x:f>
        <x:v>2575920.7206754917</x:v>
      </x:c>
      <x:c r="R113" s="16" t="n">
        <x:f>MAX(0,Q113*(1+EXP((LN(1+Assumptions!$C$60)-0.5*Assumptions!$C$61^2)+Assumptions!$C$61*((RAND()+RAND()+RAND()+RAND()+RAND()+RAND()+RAND()+RAND()+RAND()+RAND()+RAND()+RAND())-6))-1)+Liquidity_30Y!S13)</x:f>
        <x:v>3272039.616311971</x:v>
      </x:c>
      <x:c r="S113" s="16" t="n">
        <x:f>MAX(0,R113*(1+EXP((LN(1+Assumptions!$C$60)-0.5*Assumptions!$C$61^2)+Assumptions!$C$61*((RAND()+RAND()+RAND()+RAND()+RAND()+RAND()+RAND()+RAND()+RAND()+RAND()+RAND()+RAND())-6))-1)+Liquidity_30Y!T13)</x:f>
        <x:v>4628894.788153985</x:v>
      </x:c>
      <x:c r="T113" s="16" t="n">
        <x:f>MAX(0,S113*(1+EXP((LN(1+Assumptions!$C$60)-0.5*Assumptions!$C$61^2)+Assumptions!$C$61*((RAND()+RAND()+RAND()+RAND()+RAND()+RAND()+RAND()+RAND()+RAND()+RAND()+RAND()+RAND())-6))-1)+Liquidity_30Y!U13)</x:f>
        <x:v>4684091.115656165</x:v>
      </x:c>
      <x:c r="U113" s="16" t="n">
        <x:f>MAX(0,T113*(1+EXP((LN(1+Assumptions!$C$60)-0.5*Assumptions!$C$61^2)+Assumptions!$C$61*((RAND()+RAND()+RAND()+RAND()+RAND()+RAND()+RAND()+RAND()+RAND()+RAND()+RAND()+RAND())-6))-1)+Liquidity_30Y!V13)</x:f>
        <x:v>4646388.152227348</x:v>
      </x:c>
      <x:c r="V113" s="16" t="n">
        <x:f>MAX(0,U113*(1+EXP((LN(1+Assumptions!$C$60)-0.5*Assumptions!$C$61^2)+Assumptions!$C$61*((RAND()+RAND()+RAND()+RAND()+RAND()+RAND()+RAND()+RAND()+RAND()+RAND()+RAND()+RAND())-6))-1)+Liquidity_30Y!W13)</x:f>
        <x:v>4431677.939543694</x:v>
      </x:c>
      <x:c r="W113" s="16" t="n">
        <x:f>MAX(0,V113*(1+EXP((LN(1+Assumptions!$C$60)-0.5*Assumptions!$C$61^2)+Assumptions!$C$61*((RAND()+RAND()+RAND()+RAND()+RAND()+RAND()+RAND()+RAND()+RAND()+RAND()+RAND()+RAND())-6))-1)+Liquidity_30Y!X13)</x:f>
        <x:v>4052398.6164119476</x:v>
      </x:c>
      <x:c r="X113" s="16" t="n">
        <x:f>MAX(0,W113*(1+EXP((LN(1+Assumptions!$C$60)-0.5*Assumptions!$C$61^2)+Assumptions!$C$61*((RAND()+RAND()+RAND()+RAND()+RAND()+RAND()+RAND()+RAND()+RAND()+RAND()+RAND()+RAND())-6))-1)+Liquidity_30Y!Y13)</x:f>
        <x:v>4186382.094439579</x:v>
      </x:c>
      <x:c r="Y113" s="16" t="n">
        <x:f>MAX(0,X113*(1+EXP((LN(1+Assumptions!$C$60)-0.5*Assumptions!$C$61^2)+Assumptions!$C$61*((RAND()+RAND()+RAND()+RAND()+RAND()+RAND()+RAND()+RAND()+RAND()+RAND()+RAND()+RAND())-6))-1)+Liquidity_30Y!Z13)</x:f>
        <x:v>5622332.289333296</x:v>
      </x:c>
      <x:c r="Z113" s="16" t="n">
        <x:f>MAX(0,Y113*(1+EXP((LN(1+Assumptions!$C$60)-0.5*Assumptions!$C$61^2)+Assumptions!$C$61*((RAND()+RAND()+RAND()+RAND()+RAND()+RAND()+RAND()+RAND()+RAND()+RAND()+RAND()+RAND())-6))-1)+Liquidity_30Y!AA13)</x:f>
        <x:v>5656449.892526515</x:v>
      </x:c>
      <x:c r="AA113" s="16" t="n">
        <x:f>MAX(0,Z113*(1+EXP((LN(1+Assumptions!$C$60)-0.5*Assumptions!$C$61^2)+Assumptions!$C$61*((RAND()+RAND()+RAND()+RAND()+RAND()+RAND()+RAND()+RAND()+RAND()+RAND()+RAND()+RAND())-6))-1)+Liquidity_30Y!AB13)</x:f>
        <x:v>7543431.737829744</x:v>
      </x:c>
      <x:c r="AB113" s="16" t="n">
        <x:f>MAX(0,AA113*(1+EXP((LN(1+Assumptions!$C$60)-0.5*Assumptions!$C$61^2)+Assumptions!$C$61*((RAND()+RAND()+RAND()+RAND()+RAND()+RAND()+RAND()+RAND()+RAND()+RAND()+RAND()+RAND())-6))-1)+Liquidity_30Y!AC13)</x:f>
        <x:v>8696006.689561145</x:v>
      </x:c>
      <x:c r="AC113" s="16" t="n">
        <x:f>MAX(0,AB113*(1+EXP((LN(1+Assumptions!$C$60)-0.5*Assumptions!$C$61^2)+Assumptions!$C$61*((RAND()+RAND()+RAND()+RAND()+RAND()+RAND()+RAND()+RAND()+RAND()+RAND()+RAND()+RAND())-6))-1)+Liquidity_30Y!AD13)</x:f>
        <x:v>9498163.826344097</x:v>
      </x:c>
      <x:c r="AD113" s="16" t="n">
        <x:f>MAX(0,AC113*(1+EXP((LN(1+Assumptions!$C$60)-0.5*Assumptions!$C$61^2)+Assumptions!$C$61*((RAND()+RAND()+RAND()+RAND()+RAND()+RAND()+RAND()+RAND()+RAND()+RAND()+RAND()+RAND())-6))-1)+Liquidity_30Y!AE13)</x:f>
        <x:v>9235933.690004611</x:v>
      </x:c>
      <x:c r="AE113" s="16" t="n">
        <x:f>MAX(0,AD113*(1+EXP((LN(1+Assumptions!$C$60)-0.5*Assumptions!$C$61^2)+Assumptions!$C$61*((RAND()+RAND()+RAND()+RAND()+RAND()+RAND()+RAND()+RAND()+RAND()+RAND()+RAND()+RAND())-6))-1)+Liquidity_30Y!AF13)</x:f>
        <x:v>10215400.333084552</x:v>
      </x:c>
      <x:c r="AF113" s="16" t="n">
        <x:f>MAX(0,AE113*(1+EXP((LN(1+Assumptions!$C$60)-0.5*Assumptions!$C$61^2)+Assumptions!$C$61*((RAND()+RAND()+RAND()+RAND()+RAND()+RAND()+RAND()+RAND()+RAND()+RAND()+RAND()+RAND())-6))-1)+Liquidity_30Y!AG13)</x:f>
        <x:v>16015361.94224028</x:v>
      </x:c>
    </x:row>
    <x:row r="114">
      <x:c r="A114" s="39">
        <x:v>110</x:v>
      </x:c>
      <x:c r="B114" s="16" t="n">
        <x:f>Liquidity_30Y!C14</x:f>
        <x:v>1029031.25</x:v>
      </x:c>
      <x:c r="C114" s="16" t="n">
        <x:f>MAX(0,B114*(1+EXP((LN(1+Assumptions!$C$60)-0.5*Assumptions!$C$61^2)+Assumptions!$C$61*((RAND()+RAND()+RAND()+RAND()+RAND()+RAND()+RAND()+RAND()+RAND()+RAND()+RAND()+RAND())-6))-1)+Liquidity_30Y!D13)</x:f>
        <x:v>1182773.4169541616</x:v>
      </x:c>
      <x:c r="D114" s="16" t="n">
        <x:f>MAX(0,C114*(1+EXP((LN(1+Assumptions!$C$60)-0.5*Assumptions!$C$61^2)+Assumptions!$C$61*((RAND()+RAND()+RAND()+RAND()+RAND()+RAND()+RAND()+RAND()+RAND()+RAND()+RAND()+RAND())-6))-1)+Liquidity_30Y!E13)</x:f>
        <x:v>985357.9148364495</x:v>
      </x:c>
      <x:c r="E114" s="16" t="n">
        <x:f>MAX(0,D114*(1+EXP((LN(1+Assumptions!$C$60)-0.5*Assumptions!$C$61^2)+Assumptions!$C$61*((RAND()+RAND()+RAND()+RAND()+RAND()+RAND()+RAND()+RAND()+RAND()+RAND()+RAND()+RAND())-6))-1)+Liquidity_30Y!F13)</x:f>
        <x:v>1112779.2503565971</x:v>
      </x:c>
      <x:c r="F114" s="16" t="n">
        <x:f>MAX(0,E114*(1+EXP((LN(1+Assumptions!$C$60)-0.5*Assumptions!$C$61^2)+Assumptions!$C$61*((RAND()+RAND()+RAND()+RAND()+RAND()+RAND()+RAND()+RAND()+RAND()+RAND()+RAND()+RAND())-6))-1)+Liquidity_30Y!G13)</x:f>
        <x:v>1435973.1039430285</x:v>
      </x:c>
      <x:c r="G114" s="16" t="n">
        <x:f>MAX(0,F114*(1+EXP((LN(1+Assumptions!$C$60)-0.5*Assumptions!$C$61^2)+Assumptions!$C$61*((RAND()+RAND()+RAND()+RAND()+RAND()+RAND()+RAND()+RAND()+RAND()+RAND()+RAND()+RAND())-6))-1)+Liquidity_30Y!H13)</x:f>
        <x:v>1759057.2289657837</x:v>
      </x:c>
      <x:c r="H114" s="16" t="n">
        <x:f>MAX(0,G114*(1+EXP((LN(1+Assumptions!$C$60)-0.5*Assumptions!$C$61^2)+Assumptions!$C$61*((RAND()+RAND()+RAND()+RAND()+RAND()+RAND()+RAND()+RAND()+RAND()+RAND()+RAND()+RAND())-6))-1)+Liquidity_30Y!I13)</x:f>
        <x:v>1469075.14529808</x:v>
      </x:c>
      <x:c r="I114" s="16" t="n">
        <x:f>MAX(0,H114*(1+EXP((LN(1+Assumptions!$C$60)-0.5*Assumptions!$C$61^2)+Assumptions!$C$61*((RAND()+RAND()+RAND()+RAND()+RAND()+RAND()+RAND()+RAND()+RAND()+RAND()+RAND()+RAND())-6))-1)+Liquidity_30Y!J13)</x:f>
        <x:v>1324854.583934272</x:v>
      </x:c>
      <x:c r="J114" s="16" t="n">
        <x:f>MAX(0,I114*(1+EXP((LN(1+Assumptions!$C$60)-0.5*Assumptions!$C$61^2)+Assumptions!$C$61*((RAND()+RAND()+RAND()+RAND()+RAND()+RAND()+RAND()+RAND()+RAND()+RAND()+RAND()+RAND())-6))-1)+Liquidity_30Y!K13)</x:f>
        <x:v>2055537.7340680324</x:v>
      </x:c>
      <x:c r="K114" s="16" t="n">
        <x:f>MAX(0,J114*(1+EXP((LN(1+Assumptions!$C$60)-0.5*Assumptions!$C$61^2)+Assumptions!$C$61*((RAND()+RAND()+RAND()+RAND()+RAND()+RAND()+RAND()+RAND()+RAND()+RAND()+RAND()+RAND())-6))-1)+Liquidity_30Y!L13)</x:f>
        <x:v>2255329.372296094</x:v>
      </x:c>
      <x:c r="L114" s="16" t="n">
        <x:f>MAX(0,K114*(1+EXP((LN(1+Assumptions!$C$60)-0.5*Assumptions!$C$61^2)+Assumptions!$C$61*((RAND()+RAND()+RAND()+RAND()+RAND()+RAND()+RAND()+RAND()+RAND()+RAND()+RAND()+RAND())-6))-1)+Liquidity_30Y!M13)</x:f>
        <x:v>2717642.486430862</x:v>
      </x:c>
      <x:c r="M114" s="16" t="n">
        <x:f>MAX(0,L114*(1+EXP((LN(1+Assumptions!$C$60)-0.5*Assumptions!$C$61^2)+Assumptions!$C$61*((RAND()+RAND()+RAND()+RAND()+RAND()+RAND()+RAND()+RAND()+RAND()+RAND()+RAND()+RAND())-6))-1)+Liquidity_30Y!N13)</x:f>
        <x:v>2158011.3733516806</x:v>
      </x:c>
      <x:c r="N114" s="16" t="n">
        <x:f>MAX(0,M114*(1+EXP((LN(1+Assumptions!$C$60)-0.5*Assumptions!$C$61^2)+Assumptions!$C$61*((RAND()+RAND()+RAND()+RAND()+RAND()+RAND()+RAND()+RAND()+RAND()+RAND()+RAND()+RAND())-6))-1)+Liquidity_30Y!O13)</x:f>
        <x:v>1999052.8013146</x:v>
      </x:c>
      <x:c r="O114" s="16" t="n">
        <x:f>MAX(0,N114*(1+EXP((LN(1+Assumptions!$C$60)-0.5*Assumptions!$C$61^2)+Assumptions!$C$61*((RAND()+RAND()+RAND()+RAND()+RAND()+RAND()+RAND()+RAND()+RAND()+RAND()+RAND()+RAND())-6))-1)+Liquidity_30Y!P13)</x:f>
        <x:v>1897154.8778188797</x:v>
      </x:c>
      <x:c r="P114" s="16" t="n">
        <x:f>MAX(0,O114*(1+EXP((LN(1+Assumptions!$C$60)-0.5*Assumptions!$C$61^2)+Assumptions!$C$61*((RAND()+RAND()+RAND()+RAND()+RAND()+RAND()+RAND()+RAND()+RAND()+RAND()+RAND()+RAND())-6))-1)+Liquidity_30Y!Q13)</x:f>
        <x:v>2267533.2047760743</x:v>
      </x:c>
      <x:c r="Q114" s="16" t="n">
        <x:f>MAX(0,P114*(1+EXP((LN(1+Assumptions!$C$60)-0.5*Assumptions!$C$61^2)+Assumptions!$C$61*((RAND()+RAND()+RAND()+RAND()+RAND()+RAND()+RAND()+RAND()+RAND()+RAND()+RAND()+RAND())-6))-1)+Liquidity_30Y!R13)</x:f>
        <x:v>2393066.9976538173</x:v>
      </x:c>
      <x:c r="R114" s="16" t="n">
        <x:f>MAX(0,Q114*(1+EXP((LN(1+Assumptions!$C$60)-0.5*Assumptions!$C$61^2)+Assumptions!$C$61*((RAND()+RAND()+RAND()+RAND()+RAND()+RAND()+RAND()+RAND()+RAND()+RAND()+RAND()+RAND())-6))-1)+Liquidity_30Y!S13)</x:f>
        <x:v>2837565.3647745894</x:v>
      </x:c>
      <x:c r="S114" s="16" t="n">
        <x:f>MAX(0,R114*(1+EXP((LN(1+Assumptions!$C$60)-0.5*Assumptions!$C$61^2)+Assumptions!$C$61*((RAND()+RAND()+RAND()+RAND()+RAND()+RAND()+RAND()+RAND()+RAND()+RAND()+RAND()+RAND())-6))-1)+Liquidity_30Y!T13)</x:f>
        <x:v>3164823.2444719044</x:v>
      </x:c>
      <x:c r="T114" s="16" t="n">
        <x:f>MAX(0,S114*(1+EXP((LN(1+Assumptions!$C$60)-0.5*Assumptions!$C$61^2)+Assumptions!$C$61*((RAND()+RAND()+RAND()+RAND()+RAND()+RAND()+RAND()+RAND()+RAND()+RAND()+RAND()+RAND())-6))-1)+Liquidity_30Y!U13)</x:f>
        <x:v>2788439.976718016</x:v>
      </x:c>
      <x:c r="U114" s="16" t="n">
        <x:f>MAX(0,T114*(1+EXP((LN(1+Assumptions!$C$60)-0.5*Assumptions!$C$61^2)+Assumptions!$C$61*((RAND()+RAND()+RAND()+RAND()+RAND()+RAND()+RAND()+RAND()+RAND()+RAND()+RAND()+RAND())-6))-1)+Liquidity_30Y!V13)</x:f>
        <x:v>3271089.1464881767</x:v>
      </x:c>
      <x:c r="V114" s="16" t="n">
        <x:f>MAX(0,U114*(1+EXP((LN(1+Assumptions!$C$60)-0.5*Assumptions!$C$61^2)+Assumptions!$C$61*((RAND()+RAND()+RAND()+RAND()+RAND()+RAND()+RAND()+RAND()+RAND()+RAND()+RAND()+RAND())-6))-1)+Liquidity_30Y!W13)</x:f>
        <x:v>3732588.435908753</x:v>
      </x:c>
      <x:c r="W114" s="16" t="n">
        <x:f>MAX(0,V114*(1+EXP((LN(1+Assumptions!$C$60)-0.5*Assumptions!$C$61^2)+Assumptions!$C$61*((RAND()+RAND()+RAND()+RAND()+RAND()+RAND()+RAND()+RAND()+RAND()+RAND()+RAND()+RAND())-6))-1)+Liquidity_30Y!X13)</x:f>
        <x:v>3862464.8019442307</x:v>
      </x:c>
      <x:c r="X114" s="16" t="n">
        <x:f>MAX(0,W114*(1+EXP((LN(1+Assumptions!$C$60)-0.5*Assumptions!$C$61^2)+Assumptions!$C$61*((RAND()+RAND()+RAND()+RAND()+RAND()+RAND()+RAND()+RAND()+RAND()+RAND()+RAND()+RAND())-6))-1)+Liquidity_30Y!Y13)</x:f>
        <x:v>3684597.960900507</x:v>
      </x:c>
      <x:c r="Y114" s="16" t="n">
        <x:f>MAX(0,X114*(1+EXP((LN(1+Assumptions!$C$60)-0.5*Assumptions!$C$61^2)+Assumptions!$C$61*((RAND()+RAND()+RAND()+RAND()+RAND()+RAND()+RAND()+RAND()+RAND()+RAND()+RAND()+RAND())-6))-1)+Liquidity_30Y!Z13)</x:f>
        <x:v>3028471.3211445617</x:v>
      </x:c>
      <x:c r="Z114" s="16" t="n">
        <x:f>MAX(0,Y114*(1+EXP((LN(1+Assumptions!$C$60)-0.5*Assumptions!$C$61^2)+Assumptions!$C$61*((RAND()+RAND()+RAND()+RAND()+RAND()+RAND()+RAND()+RAND()+RAND()+RAND()+RAND()+RAND())-6))-1)+Liquidity_30Y!AA13)</x:f>
        <x:v>2762328.932458994</x:v>
      </x:c>
      <x:c r="AA114" s="16" t="n">
        <x:f>MAX(0,Z114*(1+EXP((LN(1+Assumptions!$C$60)-0.5*Assumptions!$C$61^2)+Assumptions!$C$61*((RAND()+RAND()+RAND()+RAND()+RAND()+RAND()+RAND()+RAND()+RAND()+RAND()+RAND()+RAND())-6))-1)+Liquidity_30Y!AB13)</x:f>
        <x:v>3354562.0193179934</x:v>
      </x:c>
      <x:c r="AB114" s="16" t="n">
        <x:f>MAX(0,AA114*(1+EXP((LN(1+Assumptions!$C$60)-0.5*Assumptions!$C$61^2)+Assumptions!$C$61*((RAND()+RAND()+RAND()+RAND()+RAND()+RAND()+RAND()+RAND()+RAND()+RAND()+RAND()+RAND())-6))-1)+Liquidity_30Y!AC13)</x:f>
        <x:v>2705400.462223235</x:v>
      </x:c>
      <x:c r="AC114" s="16" t="n">
        <x:f>MAX(0,AB114*(1+EXP((LN(1+Assumptions!$C$60)-0.5*Assumptions!$C$61^2)+Assumptions!$C$61*((RAND()+RAND()+RAND()+RAND()+RAND()+RAND()+RAND()+RAND()+RAND()+RAND()+RAND()+RAND())-6))-1)+Liquidity_30Y!AD13)</x:f>
        <x:v>3156965.8899407247</x:v>
      </x:c>
      <x:c r="AD114" s="16" t="n">
        <x:f>MAX(0,AC114*(1+EXP((LN(1+Assumptions!$C$60)-0.5*Assumptions!$C$61^2)+Assumptions!$C$61*((RAND()+RAND()+RAND()+RAND()+RAND()+RAND()+RAND()+RAND()+RAND()+RAND()+RAND()+RAND())-6))-1)+Liquidity_30Y!AE13)</x:f>
        <x:v>4444393.296918094</x:v>
      </x:c>
      <x:c r="AE114" s="16" t="n">
        <x:f>MAX(0,AD114*(1+EXP((LN(1+Assumptions!$C$60)-0.5*Assumptions!$C$61^2)+Assumptions!$C$61*((RAND()+RAND()+RAND()+RAND()+RAND()+RAND()+RAND()+RAND()+RAND()+RAND()+RAND()+RAND())-6))-1)+Liquidity_30Y!AF13)</x:f>
        <x:v>5095011.637968164</x:v>
      </x:c>
      <x:c r="AF114" s="16" t="n">
        <x:f>MAX(0,AE114*(1+EXP((LN(1+Assumptions!$C$60)-0.5*Assumptions!$C$61^2)+Assumptions!$C$61*((RAND()+RAND()+RAND()+RAND()+RAND()+RAND()+RAND()+RAND()+RAND()+RAND()+RAND()+RAND())-6))-1)+Liquidity_30Y!AG13)</x:f>
        <x:v>6226316.266547817</x:v>
      </x:c>
    </x:row>
    <x:row r="115">
      <x:c r="A115" s="39">
        <x:v>111</x:v>
      </x:c>
      <x:c r="B115" s="16" t="n">
        <x:f>Liquidity_30Y!C14</x:f>
        <x:v>1029031.25</x:v>
      </x:c>
      <x:c r="C115" s="16" t="n">
        <x:f>MAX(0,B115*(1+EXP((LN(1+Assumptions!$C$60)-0.5*Assumptions!$C$61^2)+Assumptions!$C$61*((RAND()+RAND()+RAND()+RAND()+RAND()+RAND()+RAND()+RAND()+RAND()+RAND()+RAND()+RAND())-6))-1)+Liquidity_30Y!D13)</x:f>
        <x:v>941462.535118827</x:v>
      </x:c>
      <x:c r="D115" s="16" t="n">
        <x:f>MAX(0,C115*(1+EXP((LN(1+Assumptions!$C$60)-0.5*Assumptions!$C$61^2)+Assumptions!$C$61*((RAND()+RAND()+RAND()+RAND()+RAND()+RAND()+RAND()+RAND()+RAND()+RAND()+RAND()+RAND())-6))-1)+Liquidity_30Y!E13)</x:f>
        <x:v>822649.6207551933</x:v>
      </x:c>
      <x:c r="E115" s="16" t="n">
        <x:f>MAX(0,D115*(1+EXP((LN(1+Assumptions!$C$60)-0.5*Assumptions!$C$61^2)+Assumptions!$C$61*((RAND()+RAND()+RAND()+RAND()+RAND()+RAND()+RAND()+RAND()+RAND()+RAND()+RAND()+RAND())-6))-1)+Liquidity_30Y!F13)</x:f>
        <x:v>789857.6989303979</x:v>
      </x:c>
      <x:c r="F115" s="16" t="n">
        <x:f>MAX(0,E115*(1+EXP((LN(1+Assumptions!$C$60)-0.5*Assumptions!$C$61^2)+Assumptions!$C$61*((RAND()+RAND()+RAND()+RAND()+RAND()+RAND()+RAND()+RAND()+RAND()+RAND()+RAND()+RAND())-6))-1)+Liquidity_30Y!G13)</x:f>
        <x:v>843798.173087085</x:v>
      </x:c>
      <x:c r="G115" s="16" t="n">
        <x:f>MAX(0,F115*(1+EXP((LN(1+Assumptions!$C$60)-0.5*Assumptions!$C$61^2)+Assumptions!$C$61*((RAND()+RAND()+RAND()+RAND()+RAND()+RAND()+RAND()+RAND()+RAND()+RAND()+RAND()+RAND())-6))-1)+Liquidity_30Y!H13)</x:f>
        <x:v>689629.176338134</x:v>
      </x:c>
      <x:c r="H115" s="16" t="n">
        <x:f>MAX(0,G115*(1+EXP((LN(1+Assumptions!$C$60)-0.5*Assumptions!$C$61^2)+Assumptions!$C$61*((RAND()+RAND()+RAND()+RAND()+RAND()+RAND()+RAND()+RAND()+RAND()+RAND()+RAND()+RAND())-6))-1)+Liquidity_30Y!I13)</x:f>
        <x:v>732237.0957469675</x:v>
      </x:c>
      <x:c r="I115" s="16" t="n">
        <x:f>MAX(0,H115*(1+EXP((LN(1+Assumptions!$C$60)-0.5*Assumptions!$C$61^2)+Assumptions!$C$61*((RAND()+RAND()+RAND()+RAND()+RAND()+RAND()+RAND()+RAND()+RAND()+RAND()+RAND()+RAND())-6))-1)+Liquidity_30Y!J13)</x:f>
        <x:v>984354.8957714905</x:v>
      </x:c>
      <x:c r="J115" s="16" t="n">
        <x:f>MAX(0,I115*(1+EXP((LN(1+Assumptions!$C$60)-0.5*Assumptions!$C$61^2)+Assumptions!$C$61*((RAND()+RAND()+RAND()+RAND()+RAND()+RAND()+RAND()+RAND()+RAND()+RAND()+RAND()+RAND())-6))-1)+Liquidity_30Y!K13)</x:f>
        <x:v>1230343.5625565313</x:v>
      </x:c>
      <x:c r="K115" s="16" t="n">
        <x:f>MAX(0,J115*(1+EXP((LN(1+Assumptions!$C$60)-0.5*Assumptions!$C$61^2)+Assumptions!$C$61*((RAND()+RAND()+RAND()+RAND()+RAND()+RAND()+RAND()+RAND()+RAND()+RAND()+RAND()+RAND())-6))-1)+Liquidity_30Y!L13)</x:f>
        <x:v>905845.5246227826</x:v>
      </x:c>
      <x:c r="L115" s="16" t="n">
        <x:f>MAX(0,K115*(1+EXP((LN(1+Assumptions!$C$60)-0.5*Assumptions!$C$61^2)+Assumptions!$C$61*((RAND()+RAND()+RAND()+RAND()+RAND()+RAND()+RAND()+RAND()+RAND()+RAND()+RAND()+RAND())-6))-1)+Liquidity_30Y!M13)</x:f>
        <x:v>1110165.3873810552</x:v>
      </x:c>
      <x:c r="M115" s="16" t="n">
        <x:f>MAX(0,L115*(1+EXP((LN(1+Assumptions!$C$60)-0.5*Assumptions!$C$61^2)+Assumptions!$C$61*((RAND()+RAND()+RAND()+RAND()+RAND()+RAND()+RAND()+RAND()+RAND()+RAND()+RAND()+RAND())-6))-1)+Liquidity_30Y!N13)</x:f>
        <x:v>1205058.2974687037</x:v>
      </x:c>
      <x:c r="N115" s="16" t="n">
        <x:f>MAX(0,M115*(1+EXP((LN(1+Assumptions!$C$60)-0.5*Assumptions!$C$61^2)+Assumptions!$C$61*((RAND()+RAND()+RAND()+RAND()+RAND()+RAND()+RAND()+RAND()+RAND()+RAND()+RAND()+RAND())-6))-1)+Liquidity_30Y!O13)</x:f>
        <x:v>1146535.5015225392</x:v>
      </x:c>
      <x:c r="O115" s="16" t="n">
        <x:f>MAX(0,N115*(1+EXP((LN(1+Assumptions!$C$60)-0.5*Assumptions!$C$61^2)+Assumptions!$C$61*((RAND()+RAND()+RAND()+RAND()+RAND()+RAND()+RAND()+RAND()+RAND()+RAND()+RAND()+RAND())-6))-1)+Liquidity_30Y!P13)</x:f>
        <x:v>1132332.3398225112</x:v>
      </x:c>
      <x:c r="P115" s="16" t="n">
        <x:f>MAX(0,O115*(1+EXP((LN(1+Assumptions!$C$60)-0.5*Assumptions!$C$61^2)+Assumptions!$C$61*((RAND()+RAND()+RAND()+RAND()+RAND()+RAND()+RAND()+RAND()+RAND()+RAND()+RAND()+RAND())-6))-1)+Liquidity_30Y!Q13)</x:f>
        <x:v>1391596.4553767978</x:v>
      </x:c>
      <x:c r="Q115" s="16" t="n">
        <x:f>MAX(0,P115*(1+EXP((LN(1+Assumptions!$C$60)-0.5*Assumptions!$C$61^2)+Assumptions!$C$61*((RAND()+RAND()+RAND()+RAND()+RAND()+RAND()+RAND()+RAND()+RAND()+RAND()+RAND()+RAND())-6))-1)+Liquidity_30Y!R13)</x:f>
        <x:v>1473745.4378527473</x:v>
      </x:c>
      <x:c r="R115" s="16" t="n">
        <x:f>MAX(0,Q115*(1+EXP((LN(1+Assumptions!$C$60)-0.5*Assumptions!$C$61^2)+Assumptions!$C$61*((RAND()+RAND()+RAND()+RAND()+RAND()+RAND()+RAND()+RAND()+RAND()+RAND()+RAND()+RAND())-6))-1)+Liquidity_30Y!S13)</x:f>
        <x:v>1296942.3364613696</x:v>
      </x:c>
      <x:c r="S115" s="16" t="n">
        <x:f>MAX(0,R115*(1+EXP((LN(1+Assumptions!$C$60)-0.5*Assumptions!$C$61^2)+Assumptions!$C$61*((RAND()+RAND()+RAND()+RAND()+RAND()+RAND()+RAND()+RAND()+RAND()+RAND()+RAND()+RAND())-6))-1)+Liquidity_30Y!T13)</x:f>
        <x:v>1316960.9039630287</x:v>
      </x:c>
      <x:c r="T115" s="16" t="n">
        <x:f>MAX(0,S115*(1+EXP((LN(1+Assumptions!$C$60)-0.5*Assumptions!$C$61^2)+Assumptions!$C$61*((RAND()+RAND()+RAND()+RAND()+RAND()+RAND()+RAND()+RAND()+RAND()+RAND()+RAND()+RAND())-6))-1)+Liquidity_30Y!U13)</x:f>
        <x:v>1518293.1764615085</x:v>
      </x:c>
      <x:c r="U115" s="16" t="n">
        <x:f>MAX(0,T115*(1+EXP((LN(1+Assumptions!$C$60)-0.5*Assumptions!$C$61^2)+Assumptions!$C$61*((RAND()+RAND()+RAND()+RAND()+RAND()+RAND()+RAND()+RAND()+RAND()+RAND()+RAND()+RAND())-6))-1)+Liquidity_30Y!V13)</x:f>
        <x:v>1722952.8464076659</x:v>
      </x:c>
      <x:c r="V115" s="16" t="n">
        <x:f>MAX(0,U115*(1+EXP((LN(1+Assumptions!$C$60)-0.5*Assumptions!$C$61^2)+Assumptions!$C$61*((RAND()+RAND()+RAND()+RAND()+RAND()+RAND()+RAND()+RAND()+RAND()+RAND()+RAND()+RAND())-6))-1)+Liquidity_30Y!W13)</x:f>
        <x:v>1729436.5042342911</x:v>
      </x:c>
      <x:c r="W115" s="16" t="n">
        <x:f>MAX(0,V115*(1+EXP((LN(1+Assumptions!$C$60)-0.5*Assumptions!$C$61^2)+Assumptions!$C$61*((RAND()+RAND()+RAND()+RAND()+RAND()+RAND()+RAND()+RAND()+RAND()+RAND()+RAND()+RAND())-6))-1)+Liquidity_30Y!X13)</x:f>
        <x:v>1983812.233452932</x:v>
      </x:c>
      <x:c r="X115" s="16" t="n">
        <x:f>MAX(0,W115*(1+EXP((LN(1+Assumptions!$C$60)-0.5*Assumptions!$C$61^2)+Assumptions!$C$61*((RAND()+RAND()+RAND()+RAND()+RAND()+RAND()+RAND()+RAND()+RAND()+RAND()+RAND()+RAND())-6))-1)+Liquidity_30Y!Y13)</x:f>
        <x:v>2205730.3055329854</x:v>
      </x:c>
      <x:c r="Y115" s="16" t="n">
        <x:f>MAX(0,X115*(1+EXP((LN(1+Assumptions!$C$60)-0.5*Assumptions!$C$61^2)+Assumptions!$C$61*((RAND()+RAND()+RAND()+RAND()+RAND()+RAND()+RAND()+RAND()+RAND()+RAND()+RAND()+RAND())-6))-1)+Liquidity_30Y!Z13)</x:f>
        <x:v>2544757.446326904</x:v>
      </x:c>
      <x:c r="Z115" s="16" t="n">
        <x:f>MAX(0,Y115*(1+EXP((LN(1+Assumptions!$C$60)-0.5*Assumptions!$C$61^2)+Assumptions!$C$61*((RAND()+RAND()+RAND()+RAND()+RAND()+RAND()+RAND()+RAND()+RAND()+RAND()+RAND()+RAND())-6))-1)+Liquidity_30Y!AA13)</x:f>
        <x:v>2117842.471916046</x:v>
      </x:c>
      <x:c r="AA115" s="16" t="n">
        <x:f>MAX(0,Z115*(1+EXP((LN(1+Assumptions!$C$60)-0.5*Assumptions!$C$61^2)+Assumptions!$C$61*((RAND()+RAND()+RAND()+RAND()+RAND()+RAND()+RAND()+RAND()+RAND()+RAND()+RAND()+RAND())-6))-1)+Liquidity_30Y!AB13)</x:f>
        <x:v>2526629.2121602646</x:v>
      </x:c>
      <x:c r="AB115" s="16" t="n">
        <x:f>MAX(0,AA115*(1+EXP((LN(1+Assumptions!$C$60)-0.5*Assumptions!$C$61^2)+Assumptions!$C$61*((RAND()+RAND()+RAND()+RAND()+RAND()+RAND()+RAND()+RAND()+RAND()+RAND()+RAND()+RAND())-6))-1)+Liquidity_30Y!AC13)</x:f>
        <x:v>2758251.8955449117</x:v>
      </x:c>
      <x:c r="AC115" s="16" t="n">
        <x:f>MAX(0,AB115*(1+EXP((LN(1+Assumptions!$C$60)-0.5*Assumptions!$C$61^2)+Assumptions!$C$61*((RAND()+RAND()+RAND()+RAND()+RAND()+RAND()+RAND()+RAND()+RAND()+RAND()+RAND()+RAND())-6))-1)+Liquidity_30Y!AD13)</x:f>
        <x:v>3678069.24290636</x:v>
      </x:c>
      <x:c r="AD115" s="16" t="n">
        <x:f>MAX(0,AC115*(1+EXP((LN(1+Assumptions!$C$60)-0.5*Assumptions!$C$61^2)+Assumptions!$C$61*((RAND()+RAND()+RAND()+RAND()+RAND()+RAND()+RAND()+RAND()+RAND()+RAND()+RAND()+RAND())-6))-1)+Liquidity_30Y!AE13)</x:f>
        <x:v>3876587.819318172</x:v>
      </x:c>
      <x:c r="AE115" s="16" t="n">
        <x:f>MAX(0,AD115*(1+EXP((LN(1+Assumptions!$C$60)-0.5*Assumptions!$C$61^2)+Assumptions!$C$61*((RAND()+RAND()+RAND()+RAND()+RAND()+RAND()+RAND()+RAND()+RAND()+RAND()+RAND()+RAND())-6))-1)+Liquidity_30Y!AF13)</x:f>
        <x:v>3747247.4589380743</x:v>
      </x:c>
      <x:c r="AF115" s="16" t="n">
        <x:f>MAX(0,AE115*(1+EXP((LN(1+Assumptions!$C$60)-0.5*Assumptions!$C$61^2)+Assumptions!$C$61*((RAND()+RAND()+RAND()+RAND()+RAND()+RAND()+RAND()+RAND()+RAND()+RAND()+RAND()+RAND())-6))-1)+Liquidity_30Y!AG13)</x:f>
        <x:v>3934479.061697645</x:v>
      </x:c>
    </x:row>
    <x:row r="116">
      <x:c r="A116" s="39">
        <x:v>112</x:v>
      </x:c>
      <x:c r="B116" s="16" t="n">
        <x:f>Liquidity_30Y!C14</x:f>
        <x:v>1029031.25</x:v>
      </x:c>
      <x:c r="C116" s="16" t="n">
        <x:f>MAX(0,B116*(1+EXP((LN(1+Assumptions!$C$60)-0.5*Assumptions!$C$61^2)+Assumptions!$C$61*((RAND()+RAND()+RAND()+RAND()+RAND()+RAND()+RAND()+RAND()+RAND()+RAND()+RAND()+RAND())-6))-1)+Liquidity_30Y!D13)</x:f>
        <x:v>1047320.456800673</x:v>
      </x:c>
      <x:c r="D116" s="16" t="n">
        <x:f>MAX(0,C116*(1+EXP((LN(1+Assumptions!$C$60)-0.5*Assumptions!$C$61^2)+Assumptions!$C$61*((RAND()+RAND()+RAND()+RAND()+RAND()+RAND()+RAND()+RAND()+RAND()+RAND()+RAND()+RAND())-6))-1)+Liquidity_30Y!E13)</x:f>
        <x:v>1223627.432081041</x:v>
      </x:c>
      <x:c r="E116" s="16" t="n">
        <x:f>MAX(0,D116*(1+EXP((LN(1+Assumptions!$C$60)-0.5*Assumptions!$C$61^2)+Assumptions!$C$61*((RAND()+RAND()+RAND()+RAND()+RAND()+RAND()+RAND()+RAND()+RAND()+RAND()+RAND()+RAND())-6))-1)+Liquidity_30Y!F13)</x:f>
        <x:v>1529839.171040271</x:v>
      </x:c>
      <x:c r="F116" s="16" t="n">
        <x:f>MAX(0,E116*(1+EXP((LN(1+Assumptions!$C$60)-0.5*Assumptions!$C$61^2)+Assumptions!$C$61*((RAND()+RAND()+RAND()+RAND()+RAND()+RAND()+RAND()+RAND()+RAND()+RAND()+RAND()+RAND())-6))-1)+Liquidity_30Y!G13)</x:f>
        <x:v>1790152.6448007755</x:v>
      </x:c>
      <x:c r="G116" s="16" t="n">
        <x:f>MAX(0,F116*(1+EXP((LN(1+Assumptions!$C$60)-0.5*Assumptions!$C$61^2)+Assumptions!$C$61*((RAND()+RAND()+RAND()+RAND()+RAND()+RAND()+RAND()+RAND()+RAND()+RAND()+RAND()+RAND())-6))-1)+Liquidity_30Y!H13)</x:f>
        <x:v>2262928.247303574</x:v>
      </x:c>
      <x:c r="H116" s="16" t="n">
        <x:f>MAX(0,G116*(1+EXP((LN(1+Assumptions!$C$60)-0.5*Assumptions!$C$61^2)+Assumptions!$C$61*((RAND()+RAND()+RAND()+RAND()+RAND()+RAND()+RAND()+RAND()+RAND()+RAND()+RAND()+RAND())-6))-1)+Liquidity_30Y!I13)</x:f>
        <x:v>2169685.7470667087</x:v>
      </x:c>
      <x:c r="I116" s="16" t="n">
        <x:f>MAX(0,H116*(1+EXP((LN(1+Assumptions!$C$60)-0.5*Assumptions!$C$61^2)+Assumptions!$C$61*((RAND()+RAND()+RAND()+RAND()+RAND()+RAND()+RAND()+RAND()+RAND()+RAND()+RAND()+RAND())-6))-1)+Liquidity_30Y!J13)</x:f>
        <x:v>2092818.5724567475</x:v>
      </x:c>
      <x:c r="J116" s="16" t="n">
        <x:f>MAX(0,I116*(1+EXP((LN(1+Assumptions!$C$60)-0.5*Assumptions!$C$61^2)+Assumptions!$C$61*((RAND()+RAND()+RAND()+RAND()+RAND()+RAND()+RAND()+RAND()+RAND()+RAND()+RAND()+RAND())-6))-1)+Liquidity_30Y!K13)</x:f>
        <x:v>2367187.029776917</x:v>
      </x:c>
      <x:c r="K116" s="16" t="n">
        <x:f>MAX(0,J116*(1+EXP((LN(1+Assumptions!$C$60)-0.5*Assumptions!$C$61^2)+Assumptions!$C$61*((RAND()+RAND()+RAND()+RAND()+RAND()+RAND()+RAND()+RAND()+RAND()+RAND()+RAND()+RAND())-6))-1)+Liquidity_30Y!L13)</x:f>
        <x:v>2622608.269667779</x:v>
      </x:c>
      <x:c r="L116" s="16" t="n">
        <x:f>MAX(0,K116*(1+EXP((LN(1+Assumptions!$C$60)-0.5*Assumptions!$C$61^2)+Assumptions!$C$61*((RAND()+RAND()+RAND()+RAND()+RAND()+RAND()+RAND()+RAND()+RAND()+RAND()+RAND()+RAND())-6))-1)+Liquidity_30Y!M13)</x:f>
        <x:v>3287782.119476119</x:v>
      </x:c>
      <x:c r="M116" s="16" t="n">
        <x:f>MAX(0,L116*(1+EXP((LN(1+Assumptions!$C$60)-0.5*Assumptions!$C$61^2)+Assumptions!$C$61*((RAND()+RAND()+RAND()+RAND()+RAND()+RAND()+RAND()+RAND()+RAND()+RAND()+RAND()+RAND())-6))-1)+Liquidity_30Y!N13)</x:f>
        <x:v>3759369.5708364975</x:v>
      </x:c>
      <x:c r="N116" s="16" t="n">
        <x:f>MAX(0,M116*(1+EXP((LN(1+Assumptions!$C$60)-0.5*Assumptions!$C$61^2)+Assumptions!$C$61*((RAND()+RAND()+RAND()+RAND()+RAND()+RAND()+RAND()+RAND()+RAND()+RAND()+RAND()+RAND())-6))-1)+Liquidity_30Y!O13)</x:f>
        <x:v>3886394.117725864</x:v>
      </x:c>
      <x:c r="O116" s="16" t="n">
        <x:f>MAX(0,N116*(1+EXP((LN(1+Assumptions!$C$60)-0.5*Assumptions!$C$61^2)+Assumptions!$C$61*((RAND()+RAND()+RAND()+RAND()+RAND()+RAND()+RAND()+RAND()+RAND()+RAND()+RAND()+RAND())-6))-1)+Liquidity_30Y!P13)</x:f>
        <x:v>4798070.180128252</x:v>
      </x:c>
      <x:c r="P116" s="16" t="n">
        <x:f>MAX(0,O116*(1+EXP((LN(1+Assumptions!$C$60)-0.5*Assumptions!$C$61^2)+Assumptions!$C$61*((RAND()+RAND()+RAND()+RAND()+RAND()+RAND()+RAND()+RAND()+RAND()+RAND()+RAND()+RAND())-6))-1)+Liquidity_30Y!Q13)</x:f>
        <x:v>3887491.7190747494</x:v>
      </x:c>
      <x:c r="Q116" s="16" t="n">
        <x:f>MAX(0,P116*(1+EXP((LN(1+Assumptions!$C$60)-0.5*Assumptions!$C$61^2)+Assumptions!$C$61*((RAND()+RAND()+RAND()+RAND()+RAND()+RAND()+RAND()+RAND()+RAND()+RAND()+RAND()+RAND())-6))-1)+Liquidity_30Y!R13)</x:f>
        <x:v>2943514.1628435967</x:v>
      </x:c>
      <x:c r="R116" s="16" t="n">
        <x:f>MAX(0,Q116*(1+EXP((LN(1+Assumptions!$C$60)-0.5*Assumptions!$C$61^2)+Assumptions!$C$61*((RAND()+RAND()+RAND()+RAND()+RAND()+RAND()+RAND()+RAND()+RAND()+RAND()+RAND()+RAND())-6))-1)+Liquidity_30Y!S13)</x:f>
        <x:v>3356528.0938671506</x:v>
      </x:c>
      <x:c r="S116" s="16" t="n">
        <x:f>MAX(0,R116*(1+EXP((LN(1+Assumptions!$C$60)-0.5*Assumptions!$C$61^2)+Assumptions!$C$61*((RAND()+RAND()+RAND()+RAND()+RAND()+RAND()+RAND()+RAND()+RAND()+RAND()+RAND()+RAND())-6))-1)+Liquidity_30Y!T13)</x:f>
        <x:v>2986252.7809644868</x:v>
      </x:c>
      <x:c r="T116" s="16" t="n">
        <x:f>MAX(0,S116*(1+EXP((LN(1+Assumptions!$C$60)-0.5*Assumptions!$C$61^2)+Assumptions!$C$61*((RAND()+RAND()+RAND()+RAND()+RAND()+RAND()+RAND()+RAND()+RAND()+RAND()+RAND()+RAND())-6))-1)+Liquidity_30Y!U13)</x:f>
        <x:v>2639132.702740931</x:v>
      </x:c>
      <x:c r="U116" s="16" t="n">
        <x:f>MAX(0,T116*(1+EXP((LN(1+Assumptions!$C$60)-0.5*Assumptions!$C$61^2)+Assumptions!$C$61*((RAND()+RAND()+RAND()+RAND()+RAND()+RAND()+RAND()+RAND()+RAND()+RAND()+RAND()+RAND())-6))-1)+Liquidity_30Y!V13)</x:f>
        <x:v>3216561.6205301806</x:v>
      </x:c>
      <x:c r="V116" s="16" t="n">
        <x:f>MAX(0,U116*(1+EXP((LN(1+Assumptions!$C$60)-0.5*Assumptions!$C$61^2)+Assumptions!$C$61*((RAND()+RAND()+RAND()+RAND()+RAND()+RAND()+RAND()+RAND()+RAND()+RAND()+RAND()+RAND())-6))-1)+Liquidity_30Y!W13)</x:f>
        <x:v>4115062.9067167295</x:v>
      </x:c>
      <x:c r="W116" s="16" t="n">
        <x:f>MAX(0,V116*(1+EXP((LN(1+Assumptions!$C$60)-0.5*Assumptions!$C$61^2)+Assumptions!$C$61*((RAND()+RAND()+RAND()+RAND()+RAND()+RAND()+RAND()+RAND()+RAND()+RAND()+RAND()+RAND())-6))-1)+Liquidity_30Y!X13)</x:f>
        <x:v>4626187.565963101</x:v>
      </x:c>
      <x:c r="X116" s="16" t="n">
        <x:f>MAX(0,W116*(1+EXP((LN(1+Assumptions!$C$60)-0.5*Assumptions!$C$61^2)+Assumptions!$C$61*((RAND()+RAND()+RAND()+RAND()+RAND()+RAND()+RAND()+RAND()+RAND()+RAND()+RAND()+RAND())-6))-1)+Liquidity_30Y!Y13)</x:f>
        <x:v>5334993.397510853</x:v>
      </x:c>
      <x:c r="Y116" s="16" t="n">
        <x:f>MAX(0,X116*(1+EXP((LN(1+Assumptions!$C$60)-0.5*Assumptions!$C$61^2)+Assumptions!$C$61*((RAND()+RAND()+RAND()+RAND()+RAND()+RAND()+RAND()+RAND()+RAND()+RAND()+RAND()+RAND())-6))-1)+Liquidity_30Y!Z13)</x:f>
        <x:v>4423080.070457598</x:v>
      </x:c>
      <x:c r="Z116" s="16" t="n">
        <x:f>MAX(0,Y116*(1+EXP((LN(1+Assumptions!$C$60)-0.5*Assumptions!$C$61^2)+Assumptions!$C$61*((RAND()+RAND()+RAND()+RAND()+RAND()+RAND()+RAND()+RAND()+RAND()+RAND()+RAND()+RAND())-6))-1)+Liquidity_30Y!AA13)</x:f>
        <x:v>4642919.353093756</x:v>
      </x:c>
      <x:c r="AA116" s="16" t="n">
        <x:f>MAX(0,Z116*(1+EXP((LN(1+Assumptions!$C$60)-0.5*Assumptions!$C$61^2)+Assumptions!$C$61*((RAND()+RAND()+RAND()+RAND()+RAND()+RAND()+RAND()+RAND()+RAND()+RAND()+RAND()+RAND())-6))-1)+Liquidity_30Y!AB13)</x:f>
        <x:v>4464957.911422182</x:v>
      </x:c>
      <x:c r="AB116" s="16" t="n">
        <x:f>MAX(0,AA116*(1+EXP((LN(1+Assumptions!$C$60)-0.5*Assumptions!$C$61^2)+Assumptions!$C$61*((RAND()+RAND()+RAND()+RAND()+RAND()+RAND()+RAND()+RAND()+RAND()+RAND()+RAND()+RAND())-6))-1)+Liquidity_30Y!AC13)</x:f>
        <x:v>4386165.635213994</x:v>
      </x:c>
      <x:c r="AC116" s="16" t="n">
        <x:f>MAX(0,AB116*(1+EXP((LN(1+Assumptions!$C$60)-0.5*Assumptions!$C$61^2)+Assumptions!$C$61*((RAND()+RAND()+RAND()+RAND()+RAND()+RAND()+RAND()+RAND()+RAND()+RAND()+RAND()+RAND())-6))-1)+Liquidity_30Y!AD13)</x:f>
        <x:v>3668317.5838208757</x:v>
      </x:c>
      <x:c r="AD116" s="16" t="n">
        <x:f>MAX(0,AC116*(1+EXP((LN(1+Assumptions!$C$60)-0.5*Assumptions!$C$61^2)+Assumptions!$C$61*((RAND()+RAND()+RAND()+RAND()+RAND()+RAND()+RAND()+RAND()+RAND()+RAND()+RAND()+RAND())-6))-1)+Liquidity_30Y!AE13)</x:f>
        <x:v>4122495.228767141</x:v>
      </x:c>
      <x:c r="AE116" s="16" t="n">
        <x:f>MAX(0,AD116*(1+EXP((LN(1+Assumptions!$C$60)-0.5*Assumptions!$C$61^2)+Assumptions!$C$61*((RAND()+RAND()+RAND()+RAND()+RAND()+RAND()+RAND()+RAND()+RAND()+RAND()+RAND()+RAND())-6))-1)+Liquidity_30Y!AF13)</x:f>
        <x:v>4327914.216182323</x:v>
      </x:c>
      <x:c r="AF116" s="16" t="n">
        <x:f>MAX(0,AE116*(1+EXP((LN(1+Assumptions!$C$60)-0.5*Assumptions!$C$61^2)+Assumptions!$C$61*((RAND()+RAND()+RAND()+RAND()+RAND()+RAND()+RAND()+RAND()+RAND()+RAND()+RAND()+RAND())-6))-1)+Liquidity_30Y!AG13)</x:f>
        <x:v>3672704.6722842734</x:v>
      </x:c>
    </x:row>
    <x:row r="117">
      <x:c r="A117" s="39">
        <x:v>113</x:v>
      </x:c>
      <x:c r="B117" s="16" t="n">
        <x:f>Liquidity_30Y!C14</x:f>
        <x:v>1029031.25</x:v>
      </x:c>
      <x:c r="C117" s="16" t="n">
        <x:f>MAX(0,B117*(1+EXP((LN(1+Assumptions!$C$60)-0.5*Assumptions!$C$61^2)+Assumptions!$C$61*((RAND()+RAND()+RAND()+RAND()+RAND()+RAND()+RAND()+RAND()+RAND()+RAND()+RAND()+RAND())-6))-1)+Liquidity_30Y!D13)</x:f>
        <x:v>1110280.005308711</x:v>
      </x:c>
      <x:c r="D117" s="16" t="n">
        <x:f>MAX(0,C117*(1+EXP((LN(1+Assumptions!$C$60)-0.5*Assumptions!$C$61^2)+Assumptions!$C$61*((RAND()+RAND()+RAND()+RAND()+RAND()+RAND()+RAND()+RAND()+RAND()+RAND()+RAND()+RAND())-6))-1)+Liquidity_30Y!E13)</x:f>
        <x:v>1151587.0300944943</x:v>
      </x:c>
      <x:c r="E117" s="16" t="n">
        <x:f>MAX(0,D117*(1+EXP((LN(1+Assumptions!$C$60)-0.5*Assumptions!$C$61^2)+Assumptions!$C$61*((RAND()+RAND()+RAND()+RAND()+RAND()+RAND()+RAND()+RAND()+RAND()+RAND()+RAND()+RAND())-6))-1)+Liquidity_30Y!F13)</x:f>
        <x:v>1147382.7212017106</x:v>
      </x:c>
      <x:c r="F117" s="16" t="n">
        <x:f>MAX(0,E117*(1+EXP((LN(1+Assumptions!$C$60)-0.5*Assumptions!$C$61^2)+Assumptions!$C$61*((RAND()+RAND()+RAND()+RAND()+RAND()+RAND()+RAND()+RAND()+RAND()+RAND()+RAND()+RAND())-6))-1)+Liquidity_30Y!G13)</x:f>
        <x:v>1131049.1542745857</x:v>
      </x:c>
      <x:c r="G117" s="16" t="n">
        <x:f>MAX(0,F117*(1+EXP((LN(1+Assumptions!$C$60)-0.5*Assumptions!$C$61^2)+Assumptions!$C$61*((RAND()+RAND()+RAND()+RAND()+RAND()+RAND()+RAND()+RAND()+RAND()+RAND()+RAND()+RAND())-6))-1)+Liquidity_30Y!H13)</x:f>
        <x:v>875969.1399381165</x:v>
      </x:c>
      <x:c r="H117" s="16" t="n">
        <x:f>MAX(0,G117*(1+EXP((LN(1+Assumptions!$C$60)-0.5*Assumptions!$C$61^2)+Assumptions!$C$61*((RAND()+RAND()+RAND()+RAND()+RAND()+RAND()+RAND()+RAND()+RAND()+RAND()+RAND()+RAND())-6))-1)+Liquidity_30Y!I13)</x:f>
        <x:v>866412.4342798649</x:v>
      </x:c>
      <x:c r="I117" s="16" t="n">
        <x:f>MAX(0,H117*(1+EXP((LN(1+Assumptions!$C$60)-0.5*Assumptions!$C$61^2)+Assumptions!$C$61*((RAND()+RAND()+RAND()+RAND()+RAND()+RAND()+RAND()+RAND()+RAND()+RAND()+RAND()+RAND())-6))-1)+Liquidity_30Y!J13)</x:f>
        <x:v>1148330.3655217576</x:v>
      </x:c>
      <x:c r="J117" s="16" t="n">
        <x:f>MAX(0,I117*(1+EXP((LN(1+Assumptions!$C$60)-0.5*Assumptions!$C$61^2)+Assumptions!$C$61*((RAND()+RAND()+RAND()+RAND()+RAND()+RAND()+RAND()+RAND()+RAND()+RAND()+RAND()+RAND())-6))-1)+Liquidity_30Y!K13)</x:f>
        <x:v>1011429.9523615501</x:v>
      </x:c>
      <x:c r="K117" s="16" t="n">
        <x:f>MAX(0,J117*(1+EXP((LN(1+Assumptions!$C$60)-0.5*Assumptions!$C$61^2)+Assumptions!$C$61*((RAND()+RAND()+RAND()+RAND()+RAND()+RAND()+RAND()+RAND()+RAND()+RAND()+RAND()+RAND())-6))-1)+Liquidity_30Y!L13)</x:f>
        <x:v>835849.2149752046</x:v>
      </x:c>
      <x:c r="L117" s="16" t="n">
        <x:f>MAX(0,K117*(1+EXP((LN(1+Assumptions!$C$60)-0.5*Assumptions!$C$61^2)+Assumptions!$C$61*((RAND()+RAND()+RAND()+RAND()+RAND()+RAND()+RAND()+RAND()+RAND()+RAND()+RAND()+RAND())-6))-1)+Liquidity_30Y!M13)</x:f>
        <x:v>963832.579530639</x:v>
      </x:c>
      <x:c r="M117" s="16" t="n">
        <x:f>MAX(0,L117*(1+EXP((LN(1+Assumptions!$C$60)-0.5*Assumptions!$C$61^2)+Assumptions!$C$61*((RAND()+RAND()+RAND()+RAND()+RAND()+RAND()+RAND()+RAND()+RAND()+RAND()+RAND()+RAND())-6))-1)+Liquidity_30Y!N13)</x:f>
        <x:v>847312.7662988664</x:v>
      </x:c>
      <x:c r="N117" s="16" t="n">
        <x:f>MAX(0,M117*(1+EXP((LN(1+Assumptions!$C$60)-0.5*Assumptions!$C$61^2)+Assumptions!$C$61*((RAND()+RAND()+RAND()+RAND()+RAND()+RAND()+RAND()+RAND()+RAND()+RAND()+RAND()+RAND())-6))-1)+Liquidity_30Y!O13)</x:f>
        <x:v>796992.5744034059</x:v>
      </x:c>
      <x:c r="O117" s="16" t="n">
        <x:f>MAX(0,N117*(1+EXP((LN(1+Assumptions!$C$60)-0.5*Assumptions!$C$61^2)+Assumptions!$C$61*((RAND()+RAND()+RAND()+RAND()+RAND()+RAND()+RAND()+RAND()+RAND()+RAND()+RAND()+RAND())-6))-1)+Liquidity_30Y!P13)</x:f>
        <x:v>803841.4431630245</x:v>
      </x:c>
      <x:c r="P117" s="16" t="n">
        <x:f>MAX(0,O117*(1+EXP((LN(1+Assumptions!$C$60)-0.5*Assumptions!$C$61^2)+Assumptions!$C$61*((RAND()+RAND()+RAND()+RAND()+RAND()+RAND()+RAND()+RAND()+RAND()+RAND()+RAND()+RAND())-6))-1)+Liquidity_30Y!Q13)</x:f>
        <x:v>935627.2615826235</x:v>
      </x:c>
      <x:c r="Q117" s="16" t="n">
        <x:f>MAX(0,P117*(1+EXP((LN(1+Assumptions!$C$60)-0.5*Assumptions!$C$61^2)+Assumptions!$C$61*((RAND()+RAND()+RAND()+RAND()+RAND()+RAND()+RAND()+RAND()+RAND()+RAND()+RAND()+RAND())-6))-1)+Liquidity_30Y!R13)</x:f>
        <x:v>844983.1813640132</x:v>
      </x:c>
      <x:c r="R117" s="16" t="n">
        <x:f>MAX(0,Q117*(1+EXP((LN(1+Assumptions!$C$60)-0.5*Assumptions!$C$61^2)+Assumptions!$C$61*((RAND()+RAND()+RAND()+RAND()+RAND()+RAND()+RAND()+RAND()+RAND()+RAND()+RAND()+RAND())-6))-1)+Liquidity_30Y!S13)</x:f>
        <x:v>863136.4935629384</x:v>
      </x:c>
      <x:c r="S117" s="16" t="n">
        <x:f>MAX(0,R117*(1+EXP((LN(1+Assumptions!$C$60)-0.5*Assumptions!$C$61^2)+Assumptions!$C$61*((RAND()+RAND()+RAND()+RAND()+RAND()+RAND()+RAND()+RAND()+RAND()+RAND()+RAND()+RAND())-6))-1)+Liquidity_30Y!T13)</x:f>
        <x:v>1141261.8193273519</x:v>
      </x:c>
      <x:c r="T117" s="16" t="n">
        <x:f>MAX(0,S117*(1+EXP((LN(1+Assumptions!$C$60)-0.5*Assumptions!$C$61^2)+Assumptions!$C$61*((RAND()+RAND()+RAND()+RAND()+RAND()+RAND()+RAND()+RAND()+RAND()+RAND()+RAND()+RAND())-6))-1)+Liquidity_30Y!U13)</x:f>
        <x:v>1126910.8700493448</x:v>
      </x:c>
      <x:c r="U117" s="16" t="n">
        <x:f>MAX(0,T117*(1+EXP((LN(1+Assumptions!$C$60)-0.5*Assumptions!$C$61^2)+Assumptions!$C$61*((RAND()+RAND()+RAND()+RAND()+RAND()+RAND()+RAND()+RAND()+RAND()+RAND()+RAND()+RAND())-6))-1)+Liquidity_30Y!V13)</x:f>
        <x:v>967806.53950282</x:v>
      </x:c>
      <x:c r="V117" s="16" t="n">
        <x:f>MAX(0,U117*(1+EXP((LN(1+Assumptions!$C$60)-0.5*Assumptions!$C$61^2)+Assumptions!$C$61*((RAND()+RAND()+RAND()+RAND()+RAND()+RAND()+RAND()+RAND()+RAND()+RAND()+RAND()+RAND())-6))-1)+Liquidity_30Y!W13)</x:f>
        <x:v>1379216.2242996588</x:v>
      </x:c>
      <x:c r="W117" s="16" t="n">
        <x:f>MAX(0,V117*(1+EXP((LN(1+Assumptions!$C$60)-0.5*Assumptions!$C$61^2)+Assumptions!$C$61*((RAND()+RAND()+RAND()+RAND()+RAND()+RAND()+RAND()+RAND()+RAND()+RAND()+RAND()+RAND())-6))-1)+Liquidity_30Y!X13)</x:f>
        <x:v>1478494.8442922414</x:v>
      </x:c>
      <x:c r="X117" s="16" t="n">
        <x:f>MAX(0,W117*(1+EXP((LN(1+Assumptions!$C$60)-0.5*Assumptions!$C$61^2)+Assumptions!$C$61*((RAND()+RAND()+RAND()+RAND()+RAND()+RAND()+RAND()+RAND()+RAND()+RAND()+RAND()+RAND())-6))-1)+Liquidity_30Y!Y13)</x:f>
        <x:v>1610712.433601989</x:v>
      </x:c>
      <x:c r="Y117" s="16" t="n">
        <x:f>MAX(0,X117*(1+EXP((LN(1+Assumptions!$C$60)-0.5*Assumptions!$C$61^2)+Assumptions!$C$61*((RAND()+RAND()+RAND()+RAND()+RAND()+RAND()+RAND()+RAND()+RAND()+RAND()+RAND()+RAND())-6))-1)+Liquidity_30Y!Z13)</x:f>
        <x:v>1454945.9907605515</x:v>
      </x:c>
      <x:c r="Z117" s="16" t="n">
        <x:f>MAX(0,Y117*(1+EXP((LN(1+Assumptions!$C$60)-0.5*Assumptions!$C$61^2)+Assumptions!$C$61*((RAND()+RAND()+RAND()+RAND()+RAND()+RAND()+RAND()+RAND()+RAND()+RAND()+RAND()+RAND())-6))-1)+Liquidity_30Y!AA13)</x:f>
        <x:v>1300579.0877854533</x:v>
      </x:c>
      <x:c r="AA117" s="16" t="n">
        <x:f>MAX(0,Z117*(1+EXP((LN(1+Assumptions!$C$60)-0.5*Assumptions!$C$61^2)+Assumptions!$C$61*((RAND()+RAND()+RAND()+RAND()+RAND()+RAND()+RAND()+RAND()+RAND()+RAND()+RAND()+RAND())-6))-1)+Liquidity_30Y!AB13)</x:f>
        <x:v>1752287.0547758816</x:v>
      </x:c>
      <x:c r="AB117" s="16" t="n">
        <x:f>MAX(0,AA117*(1+EXP((LN(1+Assumptions!$C$60)-0.5*Assumptions!$C$61^2)+Assumptions!$C$61*((RAND()+RAND()+RAND()+RAND()+RAND()+RAND()+RAND()+RAND()+RAND()+RAND()+RAND()+RAND())-6))-1)+Liquidity_30Y!AC13)</x:f>
        <x:v>1927768.0238100768</x:v>
      </x:c>
      <x:c r="AC117" s="16" t="n">
        <x:f>MAX(0,AB117*(1+EXP((LN(1+Assumptions!$C$60)-0.5*Assumptions!$C$61^2)+Assumptions!$C$61*((RAND()+RAND()+RAND()+RAND()+RAND()+RAND()+RAND()+RAND()+RAND()+RAND()+RAND()+RAND())-6))-1)+Liquidity_30Y!AD13)</x:f>
        <x:v>1972619.3644567602</x:v>
      </x:c>
      <x:c r="AD117" s="16" t="n">
        <x:f>MAX(0,AC117*(1+EXP((LN(1+Assumptions!$C$60)-0.5*Assumptions!$C$61^2)+Assumptions!$C$61*((RAND()+RAND()+RAND()+RAND()+RAND()+RAND()+RAND()+RAND()+RAND()+RAND()+RAND()+RAND())-6))-1)+Liquidity_30Y!AE13)</x:f>
        <x:v>2986893.527182347</x:v>
      </x:c>
      <x:c r="AE117" s="16" t="n">
        <x:f>MAX(0,AD117*(1+EXP((LN(1+Assumptions!$C$60)-0.5*Assumptions!$C$61^2)+Assumptions!$C$61*((RAND()+RAND()+RAND()+RAND()+RAND()+RAND()+RAND()+RAND()+RAND()+RAND()+RAND()+RAND())-6))-1)+Liquidity_30Y!AF13)</x:f>
        <x:v>3715383.3479219163</x:v>
      </x:c>
      <x:c r="AF117" s="16" t="n">
        <x:f>MAX(0,AE117*(1+EXP((LN(1+Assumptions!$C$60)-0.5*Assumptions!$C$61^2)+Assumptions!$C$61*((RAND()+RAND()+RAND()+RAND()+RAND()+RAND()+RAND()+RAND()+RAND()+RAND()+RAND()+RAND())-6))-1)+Liquidity_30Y!AG13)</x:f>
        <x:v>4394642.055965349</x:v>
      </x:c>
    </x:row>
    <x:row r="118">
      <x:c r="A118" s="39">
        <x:v>114</x:v>
      </x:c>
      <x:c r="B118" s="16" t="n">
        <x:f>Liquidity_30Y!C14</x:f>
        <x:v>1029031.25</x:v>
      </x:c>
      <x:c r="C118" s="16" t="n">
        <x:f>MAX(0,B118*(1+EXP((LN(1+Assumptions!$C$60)-0.5*Assumptions!$C$61^2)+Assumptions!$C$61*((RAND()+RAND()+RAND()+RAND()+RAND()+RAND()+RAND()+RAND()+RAND()+RAND()+RAND()+RAND())-6))-1)+Liquidity_30Y!D13)</x:f>
        <x:v>1180623.7246885234</x:v>
      </x:c>
      <x:c r="D118" s="16" t="n">
        <x:f>MAX(0,C118*(1+EXP((LN(1+Assumptions!$C$60)-0.5*Assumptions!$C$61^2)+Assumptions!$C$61*((RAND()+RAND()+RAND()+RAND()+RAND()+RAND()+RAND()+RAND()+RAND()+RAND()+RAND()+RAND())-6))-1)+Liquidity_30Y!E13)</x:f>
        <x:v>1441747.2853390838</x:v>
      </x:c>
      <x:c r="E118" s="16" t="n">
        <x:f>MAX(0,D118*(1+EXP((LN(1+Assumptions!$C$60)-0.5*Assumptions!$C$61^2)+Assumptions!$C$61*((RAND()+RAND()+RAND()+RAND()+RAND()+RAND()+RAND()+RAND()+RAND()+RAND()+RAND()+RAND())-6))-1)+Liquidity_30Y!F13)</x:f>
        <x:v>1814879.5132367087</x:v>
      </x:c>
      <x:c r="F118" s="16" t="n">
        <x:f>MAX(0,E118*(1+EXP((LN(1+Assumptions!$C$60)-0.5*Assumptions!$C$61^2)+Assumptions!$C$61*((RAND()+RAND()+RAND()+RAND()+RAND()+RAND()+RAND()+RAND()+RAND()+RAND()+RAND()+RAND())-6))-1)+Liquidity_30Y!G13)</x:f>
        <x:v>2415408.437656888</x:v>
      </x:c>
      <x:c r="G118" s="16" t="n">
        <x:f>MAX(0,F118*(1+EXP((LN(1+Assumptions!$C$60)-0.5*Assumptions!$C$61^2)+Assumptions!$C$61*((RAND()+RAND()+RAND()+RAND()+RAND()+RAND()+RAND()+RAND()+RAND()+RAND()+RAND()+RAND())-6))-1)+Liquidity_30Y!H13)</x:f>
        <x:v>2559915.111935092</x:v>
      </x:c>
      <x:c r="H118" s="16" t="n">
        <x:f>MAX(0,G118*(1+EXP((LN(1+Assumptions!$C$60)-0.5*Assumptions!$C$61^2)+Assumptions!$C$61*((RAND()+RAND()+RAND()+RAND()+RAND()+RAND()+RAND()+RAND()+RAND()+RAND()+RAND()+RAND())-6))-1)+Liquidity_30Y!I13)</x:f>
        <x:v>2320692.0035176454</x:v>
      </x:c>
      <x:c r="I118" s="16" t="n">
        <x:f>MAX(0,H118*(1+EXP((LN(1+Assumptions!$C$60)-0.5*Assumptions!$C$61^2)+Assumptions!$C$61*((RAND()+RAND()+RAND()+RAND()+RAND()+RAND()+RAND()+RAND()+RAND()+RAND()+RAND()+RAND())-6))-1)+Liquidity_30Y!J13)</x:f>
        <x:v>2754719.485657189</x:v>
      </x:c>
      <x:c r="J118" s="16" t="n">
        <x:f>MAX(0,I118*(1+EXP((LN(1+Assumptions!$C$60)-0.5*Assumptions!$C$61^2)+Assumptions!$C$61*((RAND()+RAND()+RAND()+RAND()+RAND()+RAND()+RAND()+RAND()+RAND()+RAND()+RAND()+RAND())-6))-1)+Liquidity_30Y!K13)</x:f>
        <x:v>2890039.8894921904</x:v>
      </x:c>
      <x:c r="K118" s="16" t="n">
        <x:f>MAX(0,J118*(1+EXP((LN(1+Assumptions!$C$60)-0.5*Assumptions!$C$61^2)+Assumptions!$C$61*((RAND()+RAND()+RAND()+RAND()+RAND()+RAND()+RAND()+RAND()+RAND()+RAND()+RAND()+RAND())-6))-1)+Liquidity_30Y!L13)</x:f>
        <x:v>2645549.4438300217</x:v>
      </x:c>
      <x:c r="L118" s="16" t="n">
        <x:f>MAX(0,K118*(1+EXP((LN(1+Assumptions!$C$60)-0.5*Assumptions!$C$61^2)+Assumptions!$C$61*((RAND()+RAND()+RAND()+RAND()+RAND()+RAND()+RAND()+RAND()+RAND()+RAND()+RAND()+RAND())-6))-1)+Liquidity_30Y!M13)</x:f>
        <x:v>2951079.413755771</x:v>
      </x:c>
      <x:c r="M118" s="16" t="n">
        <x:f>MAX(0,L118*(1+EXP((LN(1+Assumptions!$C$60)-0.5*Assumptions!$C$61^2)+Assumptions!$C$61*((RAND()+RAND()+RAND()+RAND()+RAND()+RAND()+RAND()+RAND()+RAND()+RAND()+RAND()+RAND())-6))-1)+Liquidity_30Y!N13)</x:f>
        <x:v>3465930.208436227</x:v>
      </x:c>
      <x:c r="N118" s="16" t="n">
        <x:f>MAX(0,M118*(1+EXP((LN(1+Assumptions!$C$60)-0.5*Assumptions!$C$61^2)+Assumptions!$C$61*((RAND()+RAND()+RAND()+RAND()+RAND()+RAND()+RAND()+RAND()+RAND()+RAND()+RAND()+RAND())-6))-1)+Liquidity_30Y!O13)</x:f>
        <x:v>3564161.1333542666</x:v>
      </x:c>
      <x:c r="O118" s="16" t="n">
        <x:f>MAX(0,N118*(1+EXP((LN(1+Assumptions!$C$60)-0.5*Assumptions!$C$61^2)+Assumptions!$C$61*((RAND()+RAND()+RAND()+RAND()+RAND()+RAND()+RAND()+RAND()+RAND()+RAND()+RAND()+RAND())-6))-1)+Liquidity_30Y!P13)</x:f>
        <x:v>3876206.831945502</x:v>
      </x:c>
      <x:c r="P118" s="16" t="n">
        <x:f>MAX(0,O118*(1+EXP((LN(1+Assumptions!$C$60)-0.5*Assumptions!$C$61^2)+Assumptions!$C$61*((RAND()+RAND()+RAND()+RAND()+RAND()+RAND()+RAND()+RAND()+RAND()+RAND()+RAND()+RAND())-6))-1)+Liquidity_30Y!Q13)</x:f>
        <x:v>3758238.542595077</x:v>
      </x:c>
      <x:c r="Q118" s="16" t="n">
        <x:f>MAX(0,P118*(1+EXP((LN(1+Assumptions!$C$60)-0.5*Assumptions!$C$61^2)+Assumptions!$C$61*((RAND()+RAND()+RAND()+RAND()+RAND()+RAND()+RAND()+RAND()+RAND()+RAND()+RAND()+RAND())-6))-1)+Liquidity_30Y!R13)</x:f>
        <x:v>4415595.196742454</x:v>
      </x:c>
      <x:c r="R118" s="16" t="n">
        <x:f>MAX(0,Q118*(1+EXP((LN(1+Assumptions!$C$60)-0.5*Assumptions!$C$61^2)+Assumptions!$C$61*((RAND()+RAND()+RAND()+RAND()+RAND()+RAND()+RAND()+RAND()+RAND()+RAND()+RAND()+RAND())-6))-1)+Liquidity_30Y!S13)</x:f>
        <x:v>3062748.247815751</x:v>
      </x:c>
      <x:c r="S118" s="16" t="n">
        <x:f>MAX(0,R118*(1+EXP((LN(1+Assumptions!$C$60)-0.5*Assumptions!$C$61^2)+Assumptions!$C$61*((RAND()+RAND()+RAND()+RAND()+RAND()+RAND()+RAND()+RAND()+RAND()+RAND()+RAND()+RAND())-6))-1)+Liquidity_30Y!T13)</x:f>
        <x:v>3497300.061749605</x:v>
      </x:c>
      <x:c r="T118" s="16" t="n">
        <x:f>MAX(0,S118*(1+EXP((LN(1+Assumptions!$C$60)-0.5*Assumptions!$C$61^2)+Assumptions!$C$61*((RAND()+RAND()+RAND()+RAND()+RAND()+RAND()+RAND()+RAND()+RAND()+RAND()+RAND()+RAND())-6))-1)+Liquidity_30Y!U13)</x:f>
        <x:v>3256182.326521913</x:v>
      </x:c>
      <x:c r="U118" s="16" t="n">
        <x:f>MAX(0,T118*(1+EXP((LN(1+Assumptions!$C$60)-0.5*Assumptions!$C$61^2)+Assumptions!$C$61*((RAND()+RAND()+RAND()+RAND()+RAND()+RAND()+RAND()+RAND()+RAND()+RAND()+RAND()+RAND())-6))-1)+Liquidity_30Y!V13)</x:f>
        <x:v>3482977.618785558</x:v>
      </x:c>
      <x:c r="V118" s="16" t="n">
        <x:f>MAX(0,U118*(1+EXP((LN(1+Assumptions!$C$60)-0.5*Assumptions!$C$61^2)+Assumptions!$C$61*((RAND()+RAND()+RAND()+RAND()+RAND()+RAND()+RAND()+RAND()+RAND()+RAND()+RAND()+RAND())-6))-1)+Liquidity_30Y!W13)</x:f>
        <x:v>4358550.103310447</x:v>
      </x:c>
      <x:c r="W118" s="16" t="n">
        <x:f>MAX(0,V118*(1+EXP((LN(1+Assumptions!$C$60)-0.5*Assumptions!$C$61^2)+Assumptions!$C$61*((RAND()+RAND()+RAND()+RAND()+RAND()+RAND()+RAND()+RAND()+RAND()+RAND()+RAND()+RAND())-6))-1)+Liquidity_30Y!X13)</x:f>
        <x:v>4884752.840927679</x:v>
      </x:c>
      <x:c r="X118" s="16" t="n">
        <x:f>MAX(0,W118*(1+EXP((LN(1+Assumptions!$C$60)-0.5*Assumptions!$C$61^2)+Assumptions!$C$61*((RAND()+RAND()+RAND()+RAND()+RAND()+RAND()+RAND()+RAND()+RAND()+RAND()+RAND()+RAND())-6))-1)+Liquidity_30Y!Y13)</x:f>
        <x:v>5051995.303902281</x:v>
      </x:c>
      <x:c r="Y118" s="16" t="n">
        <x:f>MAX(0,X118*(1+EXP((LN(1+Assumptions!$C$60)-0.5*Assumptions!$C$61^2)+Assumptions!$C$61*((RAND()+RAND()+RAND()+RAND()+RAND()+RAND()+RAND()+RAND()+RAND()+RAND()+RAND()+RAND())-6))-1)+Liquidity_30Y!Z13)</x:f>
        <x:v>5279489.448460869</x:v>
      </x:c>
      <x:c r="Z118" s="16" t="n">
        <x:f>MAX(0,Y118*(1+EXP((LN(1+Assumptions!$C$60)-0.5*Assumptions!$C$61^2)+Assumptions!$C$61*((RAND()+RAND()+RAND()+RAND()+RAND()+RAND()+RAND()+RAND()+RAND()+RAND()+RAND()+RAND())-6))-1)+Liquidity_30Y!AA13)</x:f>
        <x:v>5834892.386632555</x:v>
      </x:c>
      <x:c r="AA118" s="16" t="n">
        <x:f>MAX(0,Z118*(1+EXP((LN(1+Assumptions!$C$60)-0.5*Assumptions!$C$61^2)+Assumptions!$C$61*((RAND()+RAND()+RAND()+RAND()+RAND()+RAND()+RAND()+RAND()+RAND()+RAND()+RAND()+RAND())-6))-1)+Liquidity_30Y!AB13)</x:f>
        <x:v>7151516.528997494</x:v>
      </x:c>
      <x:c r="AB118" s="16" t="n">
        <x:f>MAX(0,AA118*(1+EXP((LN(1+Assumptions!$C$60)-0.5*Assumptions!$C$61^2)+Assumptions!$C$61*((RAND()+RAND()+RAND()+RAND()+RAND()+RAND()+RAND()+RAND()+RAND()+RAND()+RAND()+RAND())-6))-1)+Liquidity_30Y!AC13)</x:f>
        <x:v>6818480.733089777</x:v>
      </x:c>
      <x:c r="AC118" s="16" t="n">
        <x:f>MAX(0,AB118*(1+EXP((LN(1+Assumptions!$C$60)-0.5*Assumptions!$C$61^2)+Assumptions!$C$61*((RAND()+RAND()+RAND()+RAND()+RAND()+RAND()+RAND()+RAND()+RAND()+RAND()+RAND()+RAND())-6))-1)+Liquidity_30Y!AD13)</x:f>
        <x:v>6466862.352411312</x:v>
      </x:c>
      <x:c r="AD118" s="16" t="n">
        <x:f>MAX(0,AC118*(1+EXP((LN(1+Assumptions!$C$60)-0.5*Assumptions!$C$61^2)+Assumptions!$C$61*((RAND()+RAND()+RAND()+RAND()+RAND()+RAND()+RAND()+RAND()+RAND()+RAND()+RAND()+RAND())-6))-1)+Liquidity_30Y!AE13)</x:f>
        <x:v>7082464.074516227</x:v>
      </x:c>
      <x:c r="AE118" s="16" t="n">
        <x:f>MAX(0,AD118*(1+EXP((LN(1+Assumptions!$C$60)-0.5*Assumptions!$C$61^2)+Assumptions!$C$61*((RAND()+RAND()+RAND()+RAND()+RAND()+RAND()+RAND()+RAND()+RAND()+RAND()+RAND()+RAND())-6))-1)+Liquidity_30Y!AF13)</x:f>
        <x:v>7776773.032325906</x:v>
      </x:c>
      <x:c r="AF118" s="16" t="n">
        <x:f>MAX(0,AE118*(1+EXP((LN(1+Assumptions!$C$60)-0.5*Assumptions!$C$61^2)+Assumptions!$C$61*((RAND()+RAND()+RAND()+RAND()+RAND()+RAND()+RAND()+RAND()+RAND()+RAND()+RAND()+RAND())-6))-1)+Liquidity_30Y!AG13)</x:f>
        <x:v>7213530.203605921</x:v>
      </x:c>
    </x:row>
    <x:row r="119">
      <x:c r="A119" s="39">
        <x:v>115</x:v>
      </x:c>
      <x:c r="B119" s="16" t="n">
        <x:f>Liquidity_30Y!C14</x:f>
        <x:v>1029031.25</x:v>
      </x:c>
      <x:c r="C119" s="16" t="n">
        <x:f>MAX(0,B119*(1+EXP((LN(1+Assumptions!$C$60)-0.5*Assumptions!$C$61^2)+Assumptions!$C$61*((RAND()+RAND()+RAND()+RAND()+RAND()+RAND()+RAND()+RAND()+RAND()+RAND()+RAND()+RAND())-6))-1)+Liquidity_30Y!D13)</x:f>
        <x:v>1228116.5998889068</x:v>
      </x:c>
      <x:c r="D119" s="16" t="n">
        <x:f>MAX(0,C119*(1+EXP((LN(1+Assumptions!$C$60)-0.5*Assumptions!$C$61^2)+Assumptions!$C$61*((RAND()+RAND()+RAND()+RAND()+RAND()+RAND()+RAND()+RAND()+RAND()+RAND()+RAND()+RAND())-6))-1)+Liquidity_30Y!E13)</x:f>
        <x:v>1660214.0528383157</x:v>
      </x:c>
      <x:c r="E119" s="16" t="n">
        <x:f>MAX(0,D119*(1+EXP((LN(1+Assumptions!$C$60)-0.5*Assumptions!$C$61^2)+Assumptions!$C$61*((RAND()+RAND()+RAND()+RAND()+RAND()+RAND()+RAND()+RAND()+RAND()+RAND()+RAND()+RAND())-6))-1)+Liquidity_30Y!F13)</x:f>
        <x:v>1558195.6920873758</x:v>
      </x:c>
      <x:c r="F119" s="16" t="n">
        <x:f>MAX(0,E119*(1+EXP((LN(1+Assumptions!$C$60)-0.5*Assumptions!$C$61^2)+Assumptions!$C$61*((RAND()+RAND()+RAND()+RAND()+RAND()+RAND()+RAND()+RAND()+RAND()+RAND()+RAND()+RAND())-6))-1)+Liquidity_30Y!G13)</x:f>
        <x:v>1687036.1994087454</x:v>
      </x:c>
      <x:c r="G119" s="16" t="n">
        <x:f>MAX(0,F119*(1+EXP((LN(1+Assumptions!$C$60)-0.5*Assumptions!$C$61^2)+Assumptions!$C$61*((RAND()+RAND()+RAND()+RAND()+RAND()+RAND()+RAND()+RAND()+RAND()+RAND()+RAND()+RAND())-6))-1)+Liquidity_30Y!H13)</x:f>
        <x:v>1589625.144741969</x:v>
      </x:c>
      <x:c r="H119" s="16" t="n">
        <x:f>MAX(0,G119*(1+EXP((LN(1+Assumptions!$C$60)-0.5*Assumptions!$C$61^2)+Assumptions!$C$61*((RAND()+RAND()+RAND()+RAND()+RAND()+RAND()+RAND()+RAND()+RAND()+RAND()+RAND()+RAND())-6))-1)+Liquidity_30Y!I13)</x:f>
        <x:v>1419742.8449036544</x:v>
      </x:c>
      <x:c r="I119" s="16" t="n">
        <x:f>MAX(0,H119*(1+EXP((LN(1+Assumptions!$C$60)-0.5*Assumptions!$C$61^2)+Assumptions!$C$61*((RAND()+RAND()+RAND()+RAND()+RAND()+RAND()+RAND()+RAND()+RAND()+RAND()+RAND()+RAND())-6))-1)+Liquidity_30Y!J13)</x:f>
        <x:v>1588582.3958088048</x:v>
      </x:c>
      <x:c r="J119" s="16" t="n">
        <x:f>MAX(0,I119*(1+EXP((LN(1+Assumptions!$C$60)-0.5*Assumptions!$C$61^2)+Assumptions!$C$61*((RAND()+RAND()+RAND()+RAND()+RAND()+RAND()+RAND()+RAND()+RAND()+RAND()+RAND()+RAND())-6))-1)+Liquidity_30Y!K13)</x:f>
        <x:v>2071365.1533566113</x:v>
      </x:c>
      <x:c r="K119" s="16" t="n">
        <x:f>MAX(0,J119*(1+EXP((LN(1+Assumptions!$C$60)-0.5*Assumptions!$C$61^2)+Assumptions!$C$61*((RAND()+RAND()+RAND()+RAND()+RAND()+RAND()+RAND()+RAND()+RAND()+RAND()+RAND()+RAND())-6))-1)+Liquidity_30Y!L13)</x:f>
        <x:v>2007998.07264854</x:v>
      </x:c>
      <x:c r="L119" s="16" t="n">
        <x:f>MAX(0,K119*(1+EXP((LN(1+Assumptions!$C$60)-0.5*Assumptions!$C$61^2)+Assumptions!$C$61*((RAND()+RAND()+RAND()+RAND()+RAND()+RAND()+RAND()+RAND()+RAND()+RAND()+RAND()+RAND())-6))-1)+Liquidity_30Y!M13)</x:f>
        <x:v>2183537.2707902975</x:v>
      </x:c>
      <x:c r="M119" s="16" t="n">
        <x:f>MAX(0,L119*(1+EXP((LN(1+Assumptions!$C$60)-0.5*Assumptions!$C$61^2)+Assumptions!$C$61*((RAND()+RAND()+RAND()+RAND()+RAND()+RAND()+RAND()+RAND()+RAND()+RAND()+RAND()+RAND())-6))-1)+Liquidity_30Y!N13)</x:f>
        <x:v>3154852.1148398626</x:v>
      </x:c>
      <x:c r="N119" s="16" t="n">
        <x:f>MAX(0,M119*(1+EXP((LN(1+Assumptions!$C$60)-0.5*Assumptions!$C$61^2)+Assumptions!$C$61*((RAND()+RAND()+RAND()+RAND()+RAND()+RAND()+RAND()+RAND()+RAND()+RAND()+RAND()+RAND())-6))-1)+Liquidity_30Y!O13)</x:f>
        <x:v>3172021.738104737</x:v>
      </x:c>
      <x:c r="O119" s="16" t="n">
        <x:f>MAX(0,N119*(1+EXP((LN(1+Assumptions!$C$60)-0.5*Assumptions!$C$61^2)+Assumptions!$C$61*((RAND()+RAND()+RAND()+RAND()+RAND()+RAND()+RAND()+RAND()+RAND()+RAND()+RAND()+RAND())-6))-1)+Liquidity_30Y!P13)</x:f>
        <x:v>3652976.221158208</x:v>
      </x:c>
      <x:c r="P119" s="16" t="n">
        <x:f>MAX(0,O119*(1+EXP((LN(1+Assumptions!$C$60)-0.5*Assumptions!$C$61^2)+Assumptions!$C$61*((RAND()+RAND()+RAND()+RAND()+RAND()+RAND()+RAND()+RAND()+RAND()+RAND()+RAND()+RAND())-6))-1)+Liquidity_30Y!Q13)</x:f>
        <x:v>4369025.020552491</x:v>
      </x:c>
      <x:c r="Q119" s="16" t="n">
        <x:f>MAX(0,P119*(1+EXP((LN(1+Assumptions!$C$60)-0.5*Assumptions!$C$61^2)+Assumptions!$C$61*((RAND()+RAND()+RAND()+RAND()+RAND()+RAND()+RAND()+RAND()+RAND()+RAND()+RAND()+RAND())-6))-1)+Liquidity_30Y!R13)</x:f>
        <x:v>4303430.530385491</x:v>
      </x:c>
      <x:c r="R119" s="16" t="n">
        <x:f>MAX(0,Q119*(1+EXP((LN(1+Assumptions!$C$60)-0.5*Assumptions!$C$61^2)+Assumptions!$C$61*((RAND()+RAND()+RAND()+RAND()+RAND()+RAND()+RAND()+RAND()+RAND()+RAND()+RAND()+RAND())-6))-1)+Liquidity_30Y!S13)</x:f>
        <x:v>4597962.498989289</x:v>
      </x:c>
      <x:c r="S119" s="16" t="n">
        <x:f>MAX(0,R119*(1+EXP((LN(1+Assumptions!$C$60)-0.5*Assumptions!$C$61^2)+Assumptions!$C$61*((RAND()+RAND()+RAND()+RAND()+RAND()+RAND()+RAND()+RAND()+RAND()+RAND()+RAND()+RAND())-6))-1)+Liquidity_30Y!T13)</x:f>
        <x:v>4989711.288748714</x:v>
      </x:c>
      <x:c r="T119" s="16" t="n">
        <x:f>MAX(0,S119*(1+EXP((LN(1+Assumptions!$C$60)-0.5*Assumptions!$C$61^2)+Assumptions!$C$61*((RAND()+RAND()+RAND()+RAND()+RAND()+RAND()+RAND()+RAND()+RAND()+RAND()+RAND()+RAND())-6))-1)+Liquidity_30Y!U13)</x:f>
        <x:v>4559109.188442579</x:v>
      </x:c>
      <x:c r="U119" s="16" t="n">
        <x:f>MAX(0,T119*(1+EXP((LN(1+Assumptions!$C$60)-0.5*Assumptions!$C$61^2)+Assumptions!$C$61*((RAND()+RAND()+RAND()+RAND()+RAND()+RAND()+RAND()+RAND()+RAND()+RAND()+RAND()+RAND())-6))-1)+Liquidity_30Y!V13)</x:f>
        <x:v>6134758.97994761</x:v>
      </x:c>
      <x:c r="V119" s="16" t="n">
        <x:f>MAX(0,U119*(1+EXP((LN(1+Assumptions!$C$60)-0.5*Assumptions!$C$61^2)+Assumptions!$C$61*((RAND()+RAND()+RAND()+RAND()+RAND()+RAND()+RAND()+RAND()+RAND()+RAND()+RAND()+RAND())-6))-1)+Liquidity_30Y!W13)</x:f>
        <x:v>5822748.247680935</x:v>
      </x:c>
      <x:c r="W119" s="16" t="n">
        <x:f>MAX(0,V119*(1+EXP((LN(1+Assumptions!$C$60)-0.5*Assumptions!$C$61^2)+Assumptions!$C$61*((RAND()+RAND()+RAND()+RAND()+RAND()+RAND()+RAND()+RAND()+RAND()+RAND()+RAND()+RAND())-6))-1)+Liquidity_30Y!X13)</x:f>
        <x:v>5284169.736913326</x:v>
      </x:c>
      <x:c r="X119" s="16" t="n">
        <x:f>MAX(0,W119*(1+EXP((LN(1+Assumptions!$C$60)-0.5*Assumptions!$C$61^2)+Assumptions!$C$61*((RAND()+RAND()+RAND()+RAND()+RAND()+RAND()+RAND()+RAND()+RAND()+RAND()+RAND()+RAND())-6))-1)+Liquidity_30Y!Y13)</x:f>
        <x:v>5842934.4106893465</x:v>
      </x:c>
      <x:c r="Y119" s="16" t="n">
        <x:f>MAX(0,X119*(1+EXP((LN(1+Assumptions!$C$60)-0.5*Assumptions!$C$61^2)+Assumptions!$C$61*((RAND()+RAND()+RAND()+RAND()+RAND()+RAND()+RAND()+RAND()+RAND()+RAND()+RAND()+RAND())-6))-1)+Liquidity_30Y!Z13)</x:f>
        <x:v>8626737.446301593</x:v>
      </x:c>
      <x:c r="Z119" s="16" t="n">
        <x:f>MAX(0,Y119*(1+EXP((LN(1+Assumptions!$C$60)-0.5*Assumptions!$C$61^2)+Assumptions!$C$61*((RAND()+RAND()+RAND()+RAND()+RAND()+RAND()+RAND()+RAND()+RAND()+RAND()+RAND()+RAND())-6))-1)+Liquidity_30Y!AA13)</x:f>
        <x:v>8752519.230847655</x:v>
      </x:c>
      <x:c r="AA119" s="16" t="n">
        <x:f>MAX(0,Z119*(1+EXP((LN(1+Assumptions!$C$60)-0.5*Assumptions!$C$61^2)+Assumptions!$C$61*((RAND()+RAND()+RAND()+RAND()+RAND()+RAND()+RAND()+RAND()+RAND()+RAND()+RAND()+RAND())-6))-1)+Liquidity_30Y!AB13)</x:f>
        <x:v>10170229.116883373</x:v>
      </x:c>
      <x:c r="AB119" s="16" t="n">
        <x:f>MAX(0,AA119*(1+EXP((LN(1+Assumptions!$C$60)-0.5*Assumptions!$C$61^2)+Assumptions!$C$61*((RAND()+RAND()+RAND()+RAND()+RAND()+RAND()+RAND()+RAND()+RAND()+RAND()+RAND()+RAND())-6))-1)+Liquidity_30Y!AC13)</x:f>
        <x:v>9172829.897943847</x:v>
      </x:c>
      <x:c r="AC119" s="16" t="n">
        <x:f>MAX(0,AB119*(1+EXP((LN(1+Assumptions!$C$60)-0.5*Assumptions!$C$61^2)+Assumptions!$C$61*((RAND()+RAND()+RAND()+RAND()+RAND()+RAND()+RAND()+RAND()+RAND()+RAND()+RAND()+RAND())-6))-1)+Liquidity_30Y!AD13)</x:f>
        <x:v>8623929.414742118</x:v>
      </x:c>
      <x:c r="AD119" s="16" t="n">
        <x:f>MAX(0,AC119*(1+EXP((LN(1+Assumptions!$C$60)-0.5*Assumptions!$C$61^2)+Assumptions!$C$61*((RAND()+RAND()+RAND()+RAND()+RAND()+RAND()+RAND()+RAND()+RAND()+RAND()+RAND()+RAND())-6))-1)+Liquidity_30Y!AE13)</x:f>
        <x:v>8412186.753795248</x:v>
      </x:c>
      <x:c r="AE119" s="16" t="n">
        <x:f>MAX(0,AD119*(1+EXP((LN(1+Assumptions!$C$60)-0.5*Assumptions!$C$61^2)+Assumptions!$C$61*((RAND()+RAND()+RAND()+RAND()+RAND()+RAND()+RAND()+RAND()+RAND()+RAND()+RAND()+RAND())-6))-1)+Liquidity_30Y!AF13)</x:f>
        <x:v>9644157.477965059</x:v>
      </x:c>
      <x:c r="AF119" s="16" t="n">
        <x:f>MAX(0,AE119*(1+EXP((LN(1+Assumptions!$C$60)-0.5*Assumptions!$C$61^2)+Assumptions!$C$61*((RAND()+RAND()+RAND()+RAND()+RAND()+RAND()+RAND()+RAND()+RAND()+RAND()+RAND()+RAND())-6))-1)+Liquidity_30Y!AG13)</x:f>
        <x:v>8372751.678965516</x:v>
      </x:c>
    </x:row>
    <x:row r="120">
      <x:c r="A120" s="39">
        <x:v>116</x:v>
      </x:c>
      <x:c r="B120" s="16" t="n">
        <x:f>Liquidity_30Y!C14</x:f>
        <x:v>1029031.25</x:v>
      </x:c>
      <x:c r="C120" s="16" t="n">
        <x:f>MAX(0,B120*(1+EXP((LN(1+Assumptions!$C$60)-0.5*Assumptions!$C$61^2)+Assumptions!$C$61*((RAND()+RAND()+RAND()+RAND()+RAND()+RAND()+RAND()+RAND()+RAND()+RAND()+RAND()+RAND())-6))-1)+Liquidity_30Y!D13)</x:f>
        <x:v>978405.3192841889</x:v>
      </x:c>
      <x:c r="D120" s="16" t="n">
        <x:f>MAX(0,C120*(1+EXP((LN(1+Assumptions!$C$60)-0.5*Assumptions!$C$61^2)+Assumptions!$C$61*((RAND()+RAND()+RAND()+RAND()+RAND()+RAND()+RAND()+RAND()+RAND()+RAND()+RAND()+RAND())-6))-1)+Liquidity_30Y!E13)</x:f>
        <x:v>1037965.8573266263</x:v>
      </x:c>
      <x:c r="E120" s="16" t="n">
        <x:f>MAX(0,D120*(1+EXP((LN(1+Assumptions!$C$60)-0.5*Assumptions!$C$61^2)+Assumptions!$C$61*((RAND()+RAND()+RAND()+RAND()+RAND()+RAND()+RAND()+RAND()+RAND()+RAND()+RAND()+RAND())-6))-1)+Liquidity_30Y!F13)</x:f>
        <x:v>1023874.9816284962</x:v>
      </x:c>
      <x:c r="F120" s="16" t="n">
        <x:f>MAX(0,E120*(1+EXP((LN(1+Assumptions!$C$60)-0.5*Assumptions!$C$61^2)+Assumptions!$C$61*((RAND()+RAND()+RAND()+RAND()+RAND()+RAND()+RAND()+RAND()+RAND()+RAND()+RAND()+RAND())-6))-1)+Liquidity_30Y!G13)</x:f>
        <x:v>1007005.8334589388</x:v>
      </x:c>
      <x:c r="G120" s="16" t="n">
        <x:f>MAX(0,F120*(1+EXP((LN(1+Assumptions!$C$60)-0.5*Assumptions!$C$61^2)+Assumptions!$C$61*((RAND()+RAND()+RAND()+RAND()+RAND()+RAND()+RAND()+RAND()+RAND()+RAND()+RAND()+RAND())-6))-1)+Liquidity_30Y!H13)</x:f>
        <x:v>982436.3624077237</x:v>
      </x:c>
      <x:c r="H120" s="16" t="n">
        <x:f>MAX(0,G120*(1+EXP((LN(1+Assumptions!$C$60)-0.5*Assumptions!$C$61^2)+Assumptions!$C$61*((RAND()+RAND()+RAND()+RAND()+RAND()+RAND()+RAND()+RAND()+RAND()+RAND()+RAND()+RAND())-6))-1)+Liquidity_30Y!I13)</x:f>
        <x:v>895457.9013190008</x:v>
      </x:c>
      <x:c r="I120" s="16" t="n">
        <x:f>MAX(0,H120*(1+EXP((LN(1+Assumptions!$C$60)-0.5*Assumptions!$C$61^2)+Assumptions!$C$61*((RAND()+RAND()+RAND()+RAND()+RAND()+RAND()+RAND()+RAND()+RAND()+RAND()+RAND()+RAND())-6))-1)+Liquidity_30Y!J13)</x:f>
        <x:v>1113550.9628026146</x:v>
      </x:c>
      <x:c r="J120" s="16" t="n">
        <x:f>MAX(0,I120*(1+EXP((LN(1+Assumptions!$C$60)-0.5*Assumptions!$C$61^2)+Assumptions!$C$61*((RAND()+RAND()+RAND()+RAND()+RAND()+RAND()+RAND()+RAND()+RAND()+RAND()+RAND()+RAND())-6))-1)+Liquidity_30Y!K13)</x:f>
        <x:v>1159081.0011755726</x:v>
      </x:c>
      <x:c r="K120" s="16" t="n">
        <x:f>MAX(0,J120*(1+EXP((LN(1+Assumptions!$C$60)-0.5*Assumptions!$C$61^2)+Assumptions!$C$61*((RAND()+RAND()+RAND()+RAND()+RAND()+RAND()+RAND()+RAND()+RAND()+RAND()+RAND()+RAND())-6))-1)+Liquidity_30Y!L13)</x:f>
        <x:v>945055.5315600375</x:v>
      </x:c>
      <x:c r="L120" s="16" t="n">
        <x:f>MAX(0,K120*(1+EXP((LN(1+Assumptions!$C$60)-0.5*Assumptions!$C$61^2)+Assumptions!$C$61*((RAND()+RAND()+RAND()+RAND()+RAND()+RAND()+RAND()+RAND()+RAND()+RAND()+RAND()+RAND())-6))-1)+Liquidity_30Y!M13)</x:f>
        <x:v>1392564.4807303052</x:v>
      </x:c>
      <x:c r="M120" s="16" t="n">
        <x:f>MAX(0,L120*(1+EXP((LN(1+Assumptions!$C$60)-0.5*Assumptions!$C$61^2)+Assumptions!$C$61*((RAND()+RAND()+RAND()+RAND()+RAND()+RAND()+RAND()+RAND()+RAND()+RAND()+RAND()+RAND())-6))-1)+Liquidity_30Y!N13)</x:f>
        <x:v>1160554.4950760524</x:v>
      </x:c>
      <x:c r="N120" s="16" t="n">
        <x:f>MAX(0,M120*(1+EXP((LN(1+Assumptions!$C$60)-0.5*Assumptions!$C$61^2)+Assumptions!$C$61*((RAND()+RAND()+RAND()+RAND()+RAND()+RAND()+RAND()+RAND()+RAND()+RAND()+RAND()+RAND())-6))-1)+Liquidity_30Y!O13)</x:f>
        <x:v>1643620.9915563609</x:v>
      </x:c>
      <x:c r="O120" s="16" t="n">
        <x:f>MAX(0,N120*(1+EXP((LN(1+Assumptions!$C$60)-0.5*Assumptions!$C$61^2)+Assumptions!$C$61*((RAND()+RAND()+RAND()+RAND()+RAND()+RAND()+RAND()+RAND()+RAND()+RAND()+RAND()+RAND())-6))-1)+Liquidity_30Y!P13)</x:f>
        <x:v>1859734.852425809</x:v>
      </x:c>
      <x:c r="P120" s="16" t="n">
        <x:f>MAX(0,O120*(1+EXP((LN(1+Assumptions!$C$60)-0.5*Assumptions!$C$61^2)+Assumptions!$C$61*((RAND()+RAND()+RAND()+RAND()+RAND()+RAND()+RAND()+RAND()+RAND()+RAND()+RAND()+RAND())-6))-1)+Liquidity_30Y!Q13)</x:f>
        <x:v>1980911.9179754541</x:v>
      </x:c>
      <x:c r="Q120" s="16" t="n">
        <x:f>MAX(0,P120*(1+EXP((LN(1+Assumptions!$C$60)-0.5*Assumptions!$C$61^2)+Assumptions!$C$61*((RAND()+RAND()+RAND()+RAND()+RAND()+RAND()+RAND()+RAND()+RAND()+RAND()+RAND()+RAND())-6))-1)+Liquidity_30Y!R13)</x:f>
        <x:v>1480566.68776721</x:v>
      </x:c>
      <x:c r="R120" s="16" t="n">
        <x:f>MAX(0,Q120*(1+EXP((LN(1+Assumptions!$C$60)-0.5*Assumptions!$C$61^2)+Assumptions!$C$61*((RAND()+RAND()+RAND()+RAND()+RAND()+RAND()+RAND()+RAND()+RAND()+RAND()+RAND()+RAND())-6))-1)+Liquidity_30Y!S13)</x:f>
        <x:v>1622850.7526446853</x:v>
      </x:c>
      <x:c r="S120" s="16" t="n">
        <x:f>MAX(0,R120*(1+EXP((LN(1+Assumptions!$C$60)-0.5*Assumptions!$C$61^2)+Assumptions!$C$61*((RAND()+RAND()+RAND()+RAND()+RAND()+RAND()+RAND()+RAND()+RAND()+RAND()+RAND()+RAND())-6))-1)+Liquidity_30Y!T13)</x:f>
        <x:v>1684456.13848844</x:v>
      </x:c>
      <x:c r="T120" s="16" t="n">
        <x:f>MAX(0,S120*(1+EXP((LN(1+Assumptions!$C$60)-0.5*Assumptions!$C$61^2)+Assumptions!$C$61*((RAND()+RAND()+RAND()+RAND()+RAND()+RAND()+RAND()+RAND()+RAND()+RAND()+RAND()+RAND())-6))-1)+Liquidity_30Y!U13)</x:f>
        <x:v>2004532.0328563396</x:v>
      </x:c>
      <x:c r="U120" s="16" t="n">
        <x:f>MAX(0,T120*(1+EXP((LN(1+Assumptions!$C$60)-0.5*Assumptions!$C$61^2)+Assumptions!$C$61*((RAND()+RAND()+RAND()+RAND()+RAND()+RAND()+RAND()+RAND()+RAND()+RAND()+RAND()+RAND())-6))-1)+Liquidity_30Y!V13)</x:f>
        <x:v>2012178.311461549</x:v>
      </x:c>
      <x:c r="V120" s="16" t="n">
        <x:f>MAX(0,U120*(1+EXP((LN(1+Assumptions!$C$60)-0.5*Assumptions!$C$61^2)+Assumptions!$C$61*((RAND()+RAND()+RAND()+RAND()+RAND()+RAND()+RAND()+RAND()+RAND()+RAND()+RAND()+RAND())-6))-1)+Liquidity_30Y!W13)</x:f>
        <x:v>1844437.1803502385</x:v>
      </x:c>
      <x:c r="W120" s="16" t="n">
        <x:f>MAX(0,V120*(1+EXP((LN(1+Assumptions!$C$60)-0.5*Assumptions!$C$61^2)+Assumptions!$C$61*((RAND()+RAND()+RAND()+RAND()+RAND()+RAND()+RAND()+RAND()+RAND()+RAND()+RAND()+RAND())-6))-1)+Liquidity_30Y!X13)</x:f>
        <x:v>1988348.536894243</x:v>
      </x:c>
      <x:c r="X120" s="16" t="n">
        <x:f>MAX(0,W120*(1+EXP((LN(1+Assumptions!$C$60)-0.5*Assumptions!$C$61^2)+Assumptions!$C$61*((RAND()+RAND()+RAND()+RAND()+RAND()+RAND()+RAND()+RAND()+RAND()+RAND()+RAND()+RAND())-6))-1)+Liquidity_30Y!Y13)</x:f>
        <x:v>2000012.0661829994</x:v>
      </x:c>
      <x:c r="Y120" s="16" t="n">
        <x:f>MAX(0,X120*(1+EXP((LN(1+Assumptions!$C$60)-0.5*Assumptions!$C$61^2)+Assumptions!$C$61*((RAND()+RAND()+RAND()+RAND()+RAND()+RAND()+RAND()+RAND()+RAND()+RAND()+RAND()+RAND())-6))-1)+Liquidity_30Y!Z13)</x:f>
        <x:v>2280131.2608571155</x:v>
      </x:c>
      <x:c r="Z120" s="16" t="n">
        <x:f>MAX(0,Y120*(1+EXP((LN(1+Assumptions!$C$60)-0.5*Assumptions!$C$61^2)+Assumptions!$C$61*((RAND()+RAND()+RAND()+RAND()+RAND()+RAND()+RAND()+RAND()+RAND()+RAND()+RAND()+RAND())-6))-1)+Liquidity_30Y!AA13)</x:f>
        <x:v>2915813.9417386423</x:v>
      </x:c>
      <x:c r="AA120" s="16" t="n">
        <x:f>MAX(0,Z120*(1+EXP((LN(1+Assumptions!$C$60)-0.5*Assumptions!$C$61^2)+Assumptions!$C$61*((RAND()+RAND()+RAND()+RAND()+RAND()+RAND()+RAND()+RAND()+RAND()+RAND()+RAND()+RAND())-6))-1)+Liquidity_30Y!AB13)</x:f>
        <x:v>3814228.9727537916</x:v>
      </x:c>
      <x:c r="AB120" s="16" t="n">
        <x:f>MAX(0,AA120*(1+EXP((LN(1+Assumptions!$C$60)-0.5*Assumptions!$C$61^2)+Assumptions!$C$61*((RAND()+RAND()+RAND()+RAND()+RAND()+RAND()+RAND()+RAND()+RAND()+RAND()+RAND()+RAND())-6))-1)+Liquidity_30Y!AC13)</x:f>
        <x:v>3029523.4773340733</x:v>
      </x:c>
      <x:c r="AC120" s="16" t="n">
        <x:f>MAX(0,AB120*(1+EXP((LN(1+Assumptions!$C$60)-0.5*Assumptions!$C$61^2)+Assumptions!$C$61*((RAND()+RAND()+RAND()+RAND()+RAND()+RAND()+RAND()+RAND()+RAND()+RAND()+RAND()+RAND())-6))-1)+Liquidity_30Y!AD13)</x:f>
        <x:v>2942807.128361541</x:v>
      </x:c>
      <x:c r="AD120" s="16" t="n">
        <x:f>MAX(0,AC120*(1+EXP((LN(1+Assumptions!$C$60)-0.5*Assumptions!$C$61^2)+Assumptions!$C$61*((RAND()+RAND()+RAND()+RAND()+RAND()+RAND()+RAND()+RAND()+RAND()+RAND()+RAND()+RAND())-6))-1)+Liquidity_30Y!AE13)</x:f>
        <x:v>3048982.9306840785</x:v>
      </x:c>
      <x:c r="AE120" s="16" t="n">
        <x:f>MAX(0,AD120*(1+EXP((LN(1+Assumptions!$C$60)-0.5*Assumptions!$C$61^2)+Assumptions!$C$61*((RAND()+RAND()+RAND()+RAND()+RAND()+RAND()+RAND()+RAND()+RAND()+RAND()+RAND()+RAND())-6))-1)+Liquidity_30Y!AF13)</x:f>
        <x:v>3231628.657175843</x:v>
      </x:c>
      <x:c r="AF120" s="16" t="n">
        <x:f>MAX(0,AE120*(1+EXP((LN(1+Assumptions!$C$60)-0.5*Assumptions!$C$61^2)+Assumptions!$C$61*((RAND()+RAND()+RAND()+RAND()+RAND()+RAND()+RAND()+RAND()+RAND()+RAND()+RAND()+RAND())-6))-1)+Liquidity_30Y!AG13)</x:f>
        <x:v>3842085.3532492435</x:v>
      </x:c>
    </x:row>
    <x:row r="121">
      <x:c r="A121" s="39">
        <x:v>117</x:v>
      </x:c>
      <x:c r="B121" s="16" t="n">
        <x:f>Liquidity_30Y!C14</x:f>
        <x:v>1029031.25</x:v>
      </x:c>
      <x:c r="C121" s="16" t="n">
        <x:f>MAX(0,B121*(1+EXP((LN(1+Assumptions!$C$60)-0.5*Assumptions!$C$61^2)+Assumptions!$C$61*((RAND()+RAND()+RAND()+RAND()+RAND()+RAND()+RAND()+RAND()+RAND()+RAND()+RAND()+RAND())-6))-1)+Liquidity_30Y!D13)</x:f>
        <x:v>921496.1887324105</x:v>
      </x:c>
      <x:c r="D121" s="16" t="n">
        <x:f>MAX(0,C121*(1+EXP((LN(1+Assumptions!$C$60)-0.5*Assumptions!$C$61^2)+Assumptions!$C$61*((RAND()+RAND()+RAND()+RAND()+RAND()+RAND()+RAND()+RAND()+RAND()+RAND()+RAND()+RAND())-6))-1)+Liquidity_30Y!E13)</x:f>
        <x:v>1330049.7681180583</x:v>
      </x:c>
      <x:c r="E121" s="16" t="n">
        <x:f>MAX(0,D121*(1+EXP((LN(1+Assumptions!$C$60)-0.5*Assumptions!$C$61^2)+Assumptions!$C$61*((RAND()+RAND()+RAND()+RAND()+RAND()+RAND()+RAND()+RAND()+RAND()+RAND()+RAND()+RAND())-6))-1)+Liquidity_30Y!F13)</x:f>
        <x:v>1488059.2308908466</x:v>
      </x:c>
      <x:c r="F121" s="16" t="n">
        <x:f>MAX(0,E121*(1+EXP((LN(1+Assumptions!$C$60)-0.5*Assumptions!$C$61^2)+Assumptions!$C$61*((RAND()+RAND()+RAND()+RAND()+RAND()+RAND()+RAND()+RAND()+RAND()+RAND()+RAND()+RAND())-6))-1)+Liquidity_30Y!G13)</x:f>
        <x:v>1480114.1913508906</x:v>
      </x:c>
      <x:c r="G121" s="16" t="n">
        <x:f>MAX(0,F121*(1+EXP((LN(1+Assumptions!$C$60)-0.5*Assumptions!$C$61^2)+Assumptions!$C$61*((RAND()+RAND()+RAND()+RAND()+RAND()+RAND()+RAND()+RAND()+RAND()+RAND()+RAND()+RAND())-6))-1)+Liquidity_30Y!H13)</x:f>
        <x:v>1369106.8988336343</x:v>
      </x:c>
      <x:c r="H121" s="16" t="n">
        <x:f>MAX(0,G121*(1+EXP((LN(1+Assumptions!$C$60)-0.5*Assumptions!$C$61^2)+Assumptions!$C$61*((RAND()+RAND()+RAND()+RAND()+RAND()+RAND()+RAND()+RAND()+RAND()+RAND()+RAND()+RAND())-6))-1)+Liquidity_30Y!I13)</x:f>
        <x:v>1699003.767000623</x:v>
      </x:c>
      <x:c r="I121" s="16" t="n">
        <x:f>MAX(0,H121*(1+EXP((LN(1+Assumptions!$C$60)-0.5*Assumptions!$C$61^2)+Assumptions!$C$61*((RAND()+RAND()+RAND()+RAND()+RAND()+RAND()+RAND()+RAND()+RAND()+RAND()+RAND()+RAND())-6))-1)+Liquidity_30Y!J13)</x:f>
        <x:v>1586698.2664193397</x:v>
      </x:c>
      <x:c r="J121" s="16" t="n">
        <x:f>MAX(0,I121*(1+EXP((LN(1+Assumptions!$C$60)-0.5*Assumptions!$C$61^2)+Assumptions!$C$61*((RAND()+RAND()+RAND()+RAND()+RAND()+RAND()+RAND()+RAND()+RAND()+RAND()+RAND()+RAND())-6))-1)+Liquidity_30Y!K13)</x:f>
        <x:v>1857536.3182797232</x:v>
      </x:c>
      <x:c r="K121" s="16" t="n">
        <x:f>MAX(0,J121*(1+EXP((LN(1+Assumptions!$C$60)-0.5*Assumptions!$C$61^2)+Assumptions!$C$61*((RAND()+RAND()+RAND()+RAND()+RAND()+RAND()+RAND()+RAND()+RAND()+RAND()+RAND()+RAND())-6))-1)+Liquidity_30Y!L13)</x:f>
        <x:v>1897880.937810351</x:v>
      </x:c>
      <x:c r="L121" s="16" t="n">
        <x:f>MAX(0,K121*(1+EXP((LN(1+Assumptions!$C$60)-0.5*Assumptions!$C$61^2)+Assumptions!$C$61*((RAND()+RAND()+RAND()+RAND()+RAND()+RAND()+RAND()+RAND()+RAND()+RAND()+RAND()+RAND())-6))-1)+Liquidity_30Y!M13)</x:f>
        <x:v>2127825.6595452474</x:v>
      </x:c>
      <x:c r="M121" s="16" t="n">
        <x:f>MAX(0,L121*(1+EXP((LN(1+Assumptions!$C$60)-0.5*Assumptions!$C$61^2)+Assumptions!$C$61*((RAND()+RAND()+RAND()+RAND()+RAND()+RAND()+RAND()+RAND()+RAND()+RAND()+RAND()+RAND())-6))-1)+Liquidity_30Y!N13)</x:f>
        <x:v>3009368.2366865785</x:v>
      </x:c>
      <x:c r="N121" s="16" t="n">
        <x:f>MAX(0,M121*(1+EXP((LN(1+Assumptions!$C$60)-0.5*Assumptions!$C$61^2)+Assumptions!$C$61*((RAND()+RAND()+RAND()+RAND()+RAND()+RAND()+RAND()+RAND()+RAND()+RAND()+RAND()+RAND())-6))-1)+Liquidity_30Y!O13)</x:f>
        <x:v>3739263.9307030262</x:v>
      </x:c>
      <x:c r="O121" s="16" t="n">
        <x:f>MAX(0,N121*(1+EXP((LN(1+Assumptions!$C$60)-0.5*Assumptions!$C$61^2)+Assumptions!$C$61*((RAND()+RAND()+RAND()+RAND()+RAND()+RAND()+RAND()+RAND()+RAND()+RAND()+RAND()+RAND())-6))-1)+Liquidity_30Y!P13)</x:f>
        <x:v>3759074.5423977356</x:v>
      </x:c>
      <x:c r="P121" s="16" t="n">
        <x:f>MAX(0,O121*(1+EXP((LN(1+Assumptions!$C$60)-0.5*Assumptions!$C$61^2)+Assumptions!$C$61*((RAND()+RAND()+RAND()+RAND()+RAND()+RAND()+RAND()+RAND()+RAND()+RAND()+RAND()+RAND())-6))-1)+Liquidity_30Y!Q13)</x:f>
        <x:v>3807481.0272764117</x:v>
      </x:c>
      <x:c r="Q121" s="16" t="n">
        <x:f>MAX(0,P121*(1+EXP((LN(1+Assumptions!$C$60)-0.5*Assumptions!$C$61^2)+Assumptions!$C$61*((RAND()+RAND()+RAND()+RAND()+RAND()+RAND()+RAND()+RAND()+RAND()+RAND()+RAND()+RAND())-6))-1)+Liquidity_30Y!R13)</x:f>
        <x:v>4584617.262453153</x:v>
      </x:c>
      <x:c r="R121" s="16" t="n">
        <x:f>MAX(0,Q121*(1+EXP((LN(1+Assumptions!$C$60)-0.5*Assumptions!$C$61^2)+Assumptions!$C$61*((RAND()+RAND()+RAND()+RAND()+RAND()+RAND()+RAND()+RAND()+RAND()+RAND()+RAND()+RAND())-6))-1)+Liquidity_30Y!S13)</x:f>
        <x:v>4102697.2958814874</x:v>
      </x:c>
      <x:c r="S121" s="16" t="n">
        <x:f>MAX(0,R121*(1+EXP((LN(1+Assumptions!$C$60)-0.5*Assumptions!$C$61^2)+Assumptions!$C$61*((RAND()+RAND()+RAND()+RAND()+RAND()+RAND()+RAND()+RAND()+RAND()+RAND()+RAND()+RAND())-6))-1)+Liquidity_30Y!T13)</x:f>
        <x:v>4593195.777910179</x:v>
      </x:c>
      <x:c r="T121" s="16" t="n">
        <x:f>MAX(0,S121*(1+EXP((LN(1+Assumptions!$C$60)-0.5*Assumptions!$C$61^2)+Assumptions!$C$61*((RAND()+RAND()+RAND()+RAND()+RAND()+RAND()+RAND()+RAND()+RAND()+RAND()+RAND()+RAND())-6))-1)+Liquidity_30Y!U13)</x:f>
        <x:v>4264450.536528514</x:v>
      </x:c>
      <x:c r="U121" s="16" t="n">
        <x:f>MAX(0,T121*(1+EXP((LN(1+Assumptions!$C$60)-0.5*Assumptions!$C$61^2)+Assumptions!$C$61*((RAND()+RAND()+RAND()+RAND()+RAND()+RAND()+RAND()+RAND()+RAND()+RAND()+RAND()+RAND())-6))-1)+Liquidity_30Y!V13)</x:f>
        <x:v>4742361.205534378</x:v>
      </x:c>
      <x:c r="V121" s="16" t="n">
        <x:f>MAX(0,U121*(1+EXP((LN(1+Assumptions!$C$60)-0.5*Assumptions!$C$61^2)+Assumptions!$C$61*((RAND()+RAND()+RAND()+RAND()+RAND()+RAND()+RAND()+RAND()+RAND()+RAND()+RAND()+RAND())-6))-1)+Liquidity_30Y!W13)</x:f>
        <x:v>5232041.985875457</x:v>
      </x:c>
      <x:c r="W121" s="16" t="n">
        <x:f>MAX(0,V121*(1+EXP((LN(1+Assumptions!$C$60)-0.5*Assumptions!$C$61^2)+Assumptions!$C$61*((RAND()+RAND()+RAND()+RAND()+RAND()+RAND()+RAND()+RAND()+RAND()+RAND()+RAND()+RAND())-6))-1)+Liquidity_30Y!X13)</x:f>
        <x:v>4274081.766652803</x:v>
      </x:c>
      <x:c r="X121" s="16" t="n">
        <x:f>MAX(0,W121*(1+EXP((LN(1+Assumptions!$C$60)-0.5*Assumptions!$C$61^2)+Assumptions!$C$61*((RAND()+RAND()+RAND()+RAND()+RAND()+RAND()+RAND()+RAND()+RAND()+RAND()+RAND()+RAND())-6))-1)+Liquidity_30Y!Y13)</x:f>
        <x:v>3750815.4098260384</x:v>
      </x:c>
      <x:c r="Y121" s="16" t="n">
        <x:f>MAX(0,X121*(1+EXP((LN(1+Assumptions!$C$60)-0.5*Assumptions!$C$61^2)+Assumptions!$C$61*((RAND()+RAND()+RAND()+RAND()+RAND()+RAND()+RAND()+RAND()+RAND()+RAND()+RAND()+RAND())-6))-1)+Liquidity_30Y!Z13)</x:f>
        <x:v>4477518.276589734</x:v>
      </x:c>
      <x:c r="Z121" s="16" t="n">
        <x:f>MAX(0,Y121*(1+EXP((LN(1+Assumptions!$C$60)-0.5*Assumptions!$C$61^2)+Assumptions!$C$61*((RAND()+RAND()+RAND()+RAND()+RAND()+RAND()+RAND()+RAND()+RAND()+RAND()+RAND()+RAND())-6))-1)+Liquidity_30Y!AA13)</x:f>
        <x:v>4375730.887357887</x:v>
      </x:c>
      <x:c r="AA121" s="16" t="n">
        <x:f>MAX(0,Z121*(1+EXP((LN(1+Assumptions!$C$60)-0.5*Assumptions!$C$61^2)+Assumptions!$C$61*((RAND()+RAND()+RAND()+RAND()+RAND()+RAND()+RAND()+RAND()+RAND()+RAND()+RAND()+RAND())-6))-1)+Liquidity_30Y!AB13)</x:f>
        <x:v>4544403.021013296</x:v>
      </x:c>
      <x:c r="AB121" s="16" t="n">
        <x:f>MAX(0,AA121*(1+EXP((LN(1+Assumptions!$C$60)-0.5*Assumptions!$C$61^2)+Assumptions!$C$61*((RAND()+RAND()+RAND()+RAND()+RAND()+RAND()+RAND()+RAND()+RAND()+RAND()+RAND()+RAND())-6))-1)+Liquidity_30Y!AC13)</x:f>
        <x:v>4866006.1292420905</x:v>
      </x:c>
      <x:c r="AC121" s="16" t="n">
        <x:f>MAX(0,AB121*(1+EXP((LN(1+Assumptions!$C$60)-0.5*Assumptions!$C$61^2)+Assumptions!$C$61*((RAND()+RAND()+RAND()+RAND()+RAND()+RAND()+RAND()+RAND()+RAND()+RAND()+RAND()+RAND())-6))-1)+Liquidity_30Y!AD13)</x:f>
        <x:v>5048287.110965617</x:v>
      </x:c>
      <x:c r="AD121" s="16" t="n">
        <x:f>MAX(0,AC121*(1+EXP((LN(1+Assumptions!$C$60)-0.5*Assumptions!$C$61^2)+Assumptions!$C$61*((RAND()+RAND()+RAND()+RAND()+RAND()+RAND()+RAND()+RAND()+RAND()+RAND()+RAND()+RAND())-6))-1)+Liquidity_30Y!AE13)</x:f>
        <x:v>5865094.456000242</x:v>
      </x:c>
      <x:c r="AE121" s="16" t="n">
        <x:f>MAX(0,AD121*(1+EXP((LN(1+Assumptions!$C$60)-0.5*Assumptions!$C$61^2)+Assumptions!$C$61*((RAND()+RAND()+RAND()+RAND()+RAND()+RAND()+RAND()+RAND()+RAND()+RAND()+RAND()+RAND())-6))-1)+Liquidity_30Y!AF13)</x:f>
        <x:v>5676843.246255023</x:v>
      </x:c>
      <x:c r="AF121" s="16" t="n">
        <x:f>MAX(0,AE121*(1+EXP((LN(1+Assumptions!$C$60)-0.5*Assumptions!$C$61^2)+Assumptions!$C$61*((RAND()+RAND()+RAND()+RAND()+RAND()+RAND()+RAND()+RAND()+RAND()+RAND()+RAND()+RAND())-6))-1)+Liquidity_30Y!AG13)</x:f>
        <x:v>5686024.814013095</x:v>
      </x:c>
    </x:row>
    <x:row r="122">
      <x:c r="A122" s="39">
        <x:v>118</x:v>
      </x:c>
      <x:c r="B122" s="16" t="n">
        <x:f>Liquidity_30Y!C14</x:f>
        <x:v>1029031.25</x:v>
      </x:c>
      <x:c r="C122" s="16" t="n">
        <x:f>MAX(0,B122*(1+EXP((LN(1+Assumptions!$C$60)-0.5*Assumptions!$C$61^2)+Assumptions!$C$61*((RAND()+RAND()+RAND()+RAND()+RAND()+RAND()+RAND()+RAND()+RAND()+RAND()+RAND()+RAND())-6))-1)+Liquidity_30Y!D13)</x:f>
        <x:v>1098619.1484621698</x:v>
      </x:c>
      <x:c r="D122" s="16" t="n">
        <x:f>MAX(0,C122*(1+EXP((LN(1+Assumptions!$C$60)-0.5*Assumptions!$C$61^2)+Assumptions!$C$61*((RAND()+RAND()+RAND()+RAND()+RAND()+RAND()+RAND()+RAND()+RAND()+RAND()+RAND()+RAND())-6))-1)+Liquidity_30Y!E13)</x:f>
        <x:v>966076.6979845501</x:v>
      </x:c>
      <x:c r="E122" s="16" t="n">
        <x:f>MAX(0,D122*(1+EXP((LN(1+Assumptions!$C$60)-0.5*Assumptions!$C$61^2)+Assumptions!$C$61*((RAND()+RAND()+RAND()+RAND()+RAND()+RAND()+RAND()+RAND()+RAND()+RAND()+RAND()+RAND())-6))-1)+Liquidity_30Y!F13)</x:f>
        <x:v>1102344.9988044382</x:v>
      </x:c>
      <x:c r="F122" s="16" t="n">
        <x:f>MAX(0,E122*(1+EXP((LN(1+Assumptions!$C$60)-0.5*Assumptions!$C$61^2)+Assumptions!$C$61*((RAND()+RAND()+RAND()+RAND()+RAND()+RAND()+RAND()+RAND()+RAND()+RAND()+RAND()+RAND())-6))-1)+Liquidity_30Y!G13)</x:f>
        <x:v>967039.5679414109</x:v>
      </x:c>
      <x:c r="G122" s="16" t="n">
        <x:f>MAX(0,F122*(1+EXP((LN(1+Assumptions!$C$60)-0.5*Assumptions!$C$61^2)+Assumptions!$C$61*((RAND()+RAND()+RAND()+RAND()+RAND()+RAND()+RAND()+RAND()+RAND()+RAND()+RAND()+RAND())-6))-1)+Liquidity_30Y!H13)</x:f>
        <x:v>955493.8649430113</x:v>
      </x:c>
      <x:c r="H122" s="16" t="n">
        <x:f>MAX(0,G122*(1+EXP((LN(1+Assumptions!$C$60)-0.5*Assumptions!$C$61^2)+Assumptions!$C$61*((RAND()+RAND()+RAND()+RAND()+RAND()+RAND()+RAND()+RAND()+RAND()+RAND()+RAND()+RAND())-6))-1)+Liquidity_30Y!I13)</x:f>
        <x:v>1083665.6569611472</x:v>
      </x:c>
      <x:c r="I122" s="16" t="n">
        <x:f>MAX(0,H122*(1+EXP((LN(1+Assumptions!$C$60)-0.5*Assumptions!$C$61^2)+Assumptions!$C$61*((RAND()+RAND()+RAND()+RAND()+RAND()+RAND()+RAND()+RAND()+RAND()+RAND()+RAND()+RAND())-6))-1)+Liquidity_30Y!J13)</x:f>
        <x:v>1212798.5132287813</x:v>
      </x:c>
      <x:c r="J122" s="16" t="n">
        <x:f>MAX(0,I122*(1+EXP((LN(1+Assumptions!$C$60)-0.5*Assumptions!$C$61^2)+Assumptions!$C$61*((RAND()+RAND()+RAND()+RAND()+RAND()+RAND()+RAND()+RAND()+RAND()+RAND()+RAND()+RAND())-6))-1)+Liquidity_30Y!K13)</x:f>
        <x:v>1591804.3273582184</x:v>
      </x:c>
      <x:c r="K122" s="16" t="n">
        <x:f>MAX(0,J122*(1+EXP((LN(1+Assumptions!$C$60)-0.5*Assumptions!$C$61^2)+Assumptions!$C$61*((RAND()+RAND()+RAND()+RAND()+RAND()+RAND()+RAND()+RAND()+RAND()+RAND()+RAND()+RAND())-6))-1)+Liquidity_30Y!L13)</x:f>
        <x:v>1695423.703283895</x:v>
      </x:c>
      <x:c r="L122" s="16" t="n">
        <x:f>MAX(0,K122*(1+EXP((LN(1+Assumptions!$C$60)-0.5*Assumptions!$C$61^2)+Assumptions!$C$61*((RAND()+RAND()+RAND()+RAND()+RAND()+RAND()+RAND()+RAND()+RAND()+RAND()+RAND()+RAND())-6))-1)+Liquidity_30Y!M13)</x:f>
        <x:v>1839471.2958998983</x:v>
      </x:c>
      <x:c r="M122" s="16" t="n">
        <x:f>MAX(0,L122*(1+EXP((LN(1+Assumptions!$C$60)-0.5*Assumptions!$C$61^2)+Assumptions!$C$61*((RAND()+RAND()+RAND()+RAND()+RAND()+RAND()+RAND()+RAND()+RAND()+RAND()+RAND()+RAND())-6))-1)+Liquidity_30Y!N13)</x:f>
        <x:v>2123657.6403047596</x:v>
      </x:c>
      <x:c r="N122" s="16" t="n">
        <x:f>MAX(0,M122*(1+EXP((LN(1+Assumptions!$C$60)-0.5*Assumptions!$C$61^2)+Assumptions!$C$61*((RAND()+RAND()+RAND()+RAND()+RAND()+RAND()+RAND()+RAND()+RAND()+RAND()+RAND()+RAND())-6))-1)+Liquidity_30Y!O13)</x:f>
        <x:v>2202758.3171265</x:v>
      </x:c>
      <x:c r="O122" s="16" t="n">
        <x:f>MAX(0,N122*(1+EXP((LN(1+Assumptions!$C$60)-0.5*Assumptions!$C$61^2)+Assumptions!$C$61*((RAND()+RAND()+RAND()+RAND()+RAND()+RAND()+RAND()+RAND()+RAND()+RAND()+RAND()+RAND())-6))-1)+Liquidity_30Y!P13)</x:f>
        <x:v>2627575.7656989493</x:v>
      </x:c>
      <x:c r="P122" s="16" t="n">
        <x:f>MAX(0,O122*(1+EXP((LN(1+Assumptions!$C$60)-0.5*Assumptions!$C$61^2)+Assumptions!$C$61*((RAND()+RAND()+RAND()+RAND()+RAND()+RAND()+RAND()+RAND()+RAND()+RAND()+RAND()+RAND())-6))-1)+Liquidity_30Y!Q13)</x:f>
        <x:v>2743402.2786977417</x:v>
      </x:c>
      <x:c r="Q122" s="16" t="n">
        <x:f>MAX(0,P122*(1+EXP((LN(1+Assumptions!$C$60)-0.5*Assumptions!$C$61^2)+Assumptions!$C$61*((RAND()+RAND()+RAND()+RAND()+RAND()+RAND()+RAND()+RAND()+RAND()+RAND()+RAND()+RAND())-6))-1)+Liquidity_30Y!R13)</x:f>
        <x:v>2935363.1853648555</x:v>
      </x:c>
      <x:c r="R122" s="16" t="n">
        <x:f>MAX(0,Q122*(1+EXP((LN(1+Assumptions!$C$60)-0.5*Assumptions!$C$61^2)+Assumptions!$C$61*((RAND()+RAND()+RAND()+RAND()+RAND()+RAND()+RAND()+RAND()+RAND()+RAND()+RAND()+RAND())-6))-1)+Liquidity_30Y!S13)</x:f>
        <x:v>3544770.3985276604</x:v>
      </x:c>
      <x:c r="S122" s="16" t="n">
        <x:f>MAX(0,R122*(1+EXP((LN(1+Assumptions!$C$60)-0.5*Assumptions!$C$61^2)+Assumptions!$C$61*((RAND()+RAND()+RAND()+RAND()+RAND()+RAND()+RAND()+RAND()+RAND()+RAND()+RAND()+RAND())-6))-1)+Liquidity_30Y!T13)</x:f>
        <x:v>4703843.670225919</x:v>
      </x:c>
      <x:c r="T122" s="16" t="n">
        <x:f>MAX(0,S122*(1+EXP((LN(1+Assumptions!$C$60)-0.5*Assumptions!$C$61^2)+Assumptions!$C$61*((RAND()+RAND()+RAND()+RAND()+RAND()+RAND()+RAND()+RAND()+RAND()+RAND()+RAND()+RAND())-6))-1)+Liquidity_30Y!U13)</x:f>
        <x:v>4558960.923466301</x:v>
      </x:c>
      <x:c r="U122" s="16" t="n">
        <x:f>MAX(0,T122*(1+EXP((LN(1+Assumptions!$C$60)-0.5*Assumptions!$C$61^2)+Assumptions!$C$61*((RAND()+RAND()+RAND()+RAND()+RAND()+RAND()+RAND()+RAND()+RAND()+RAND()+RAND()+RAND())-6))-1)+Liquidity_30Y!V13)</x:f>
        <x:v>4143190.613568034</x:v>
      </x:c>
      <x:c r="V122" s="16" t="n">
        <x:f>MAX(0,U122*(1+EXP((LN(1+Assumptions!$C$60)-0.5*Assumptions!$C$61^2)+Assumptions!$C$61*((RAND()+RAND()+RAND()+RAND()+RAND()+RAND()+RAND()+RAND()+RAND()+RAND()+RAND()+RAND())-6))-1)+Liquidity_30Y!W13)</x:f>
        <x:v>4996231.904036071</x:v>
      </x:c>
      <x:c r="W122" s="16" t="n">
        <x:f>MAX(0,V122*(1+EXP((LN(1+Assumptions!$C$60)-0.5*Assumptions!$C$61^2)+Assumptions!$C$61*((RAND()+RAND()+RAND()+RAND()+RAND()+RAND()+RAND()+RAND()+RAND()+RAND()+RAND()+RAND())-6))-1)+Liquidity_30Y!X13)</x:f>
        <x:v>5446577.17026567</x:v>
      </x:c>
      <x:c r="X122" s="16" t="n">
        <x:f>MAX(0,W122*(1+EXP((LN(1+Assumptions!$C$60)-0.5*Assumptions!$C$61^2)+Assumptions!$C$61*((RAND()+RAND()+RAND()+RAND()+RAND()+RAND()+RAND()+RAND()+RAND()+RAND()+RAND()+RAND())-6))-1)+Liquidity_30Y!Y13)</x:f>
        <x:v>4671320.130584648</x:v>
      </x:c>
      <x:c r="Y122" s="16" t="n">
        <x:f>MAX(0,X122*(1+EXP((LN(1+Assumptions!$C$60)-0.5*Assumptions!$C$61^2)+Assumptions!$C$61*((RAND()+RAND()+RAND()+RAND()+RAND()+RAND()+RAND()+RAND()+RAND()+RAND()+RAND()+RAND())-6))-1)+Liquidity_30Y!Z13)</x:f>
        <x:v>6214359.109103026</x:v>
      </x:c>
      <x:c r="Z122" s="16" t="n">
        <x:f>MAX(0,Y122*(1+EXP((LN(1+Assumptions!$C$60)-0.5*Assumptions!$C$61^2)+Assumptions!$C$61*((RAND()+RAND()+RAND()+RAND()+RAND()+RAND()+RAND()+RAND()+RAND()+RAND()+RAND()+RAND())-6))-1)+Liquidity_30Y!AA13)</x:f>
        <x:v>6796726.217270674</x:v>
      </x:c>
      <x:c r="AA122" s="16" t="n">
        <x:f>MAX(0,Z122*(1+EXP((LN(1+Assumptions!$C$60)-0.5*Assumptions!$C$61^2)+Assumptions!$C$61*((RAND()+RAND()+RAND()+RAND()+RAND()+RAND()+RAND()+RAND()+RAND()+RAND()+RAND()+RAND())-6))-1)+Liquidity_30Y!AB13)</x:f>
        <x:v>7126219.780857373</x:v>
      </x:c>
      <x:c r="AB122" s="16" t="n">
        <x:f>MAX(0,AA122*(1+EXP((LN(1+Assumptions!$C$60)-0.5*Assumptions!$C$61^2)+Assumptions!$C$61*((RAND()+RAND()+RAND()+RAND()+RAND()+RAND()+RAND()+RAND()+RAND()+RAND()+RAND()+RAND())-6))-1)+Liquidity_30Y!AC13)</x:f>
        <x:v>7437186.382475456</x:v>
      </x:c>
      <x:c r="AC122" s="16" t="n">
        <x:f>MAX(0,AB122*(1+EXP((LN(1+Assumptions!$C$60)-0.5*Assumptions!$C$61^2)+Assumptions!$C$61*((RAND()+RAND()+RAND()+RAND()+RAND()+RAND()+RAND()+RAND()+RAND()+RAND()+RAND()+RAND())-6))-1)+Liquidity_30Y!AD13)</x:f>
        <x:v>7544307.1199923055</x:v>
      </x:c>
      <x:c r="AD122" s="16" t="n">
        <x:f>MAX(0,AC122*(1+EXP((LN(1+Assumptions!$C$60)-0.5*Assumptions!$C$61^2)+Assumptions!$C$61*((RAND()+RAND()+RAND()+RAND()+RAND()+RAND()+RAND()+RAND()+RAND()+RAND()+RAND()+RAND())-6))-1)+Liquidity_30Y!AE13)</x:f>
        <x:v>7097048.082919638</x:v>
      </x:c>
      <x:c r="AE122" s="16" t="n">
        <x:f>MAX(0,AD122*(1+EXP((LN(1+Assumptions!$C$60)-0.5*Assumptions!$C$61^2)+Assumptions!$C$61*((RAND()+RAND()+RAND()+RAND()+RAND()+RAND()+RAND()+RAND()+RAND()+RAND()+RAND()+RAND())-6))-1)+Liquidity_30Y!AF13)</x:f>
        <x:v>6205608.55400017</x:v>
      </x:c>
      <x:c r="AF122" s="16" t="n">
        <x:f>MAX(0,AE122*(1+EXP((LN(1+Assumptions!$C$60)-0.5*Assumptions!$C$61^2)+Assumptions!$C$61*((RAND()+RAND()+RAND()+RAND()+RAND()+RAND()+RAND()+RAND()+RAND()+RAND()+RAND()+RAND())-6))-1)+Liquidity_30Y!AG13)</x:f>
        <x:v>5873492.730289195</x:v>
      </x:c>
    </x:row>
    <x:row r="123">
      <x:c r="A123" s="39">
        <x:v>119</x:v>
      </x:c>
      <x:c r="B123" s="16" t="n">
        <x:f>Liquidity_30Y!C14</x:f>
        <x:v>1029031.25</x:v>
      </x:c>
      <x:c r="C123" s="16" t="n">
        <x:f>MAX(0,B123*(1+EXP((LN(1+Assumptions!$C$60)-0.5*Assumptions!$C$61^2)+Assumptions!$C$61*((RAND()+RAND()+RAND()+RAND()+RAND()+RAND()+RAND()+RAND()+RAND()+RAND()+RAND()+RAND())-6))-1)+Liquidity_30Y!D13)</x:f>
        <x:v>991240.402500215</x:v>
      </x:c>
      <x:c r="D123" s="16" t="n">
        <x:f>MAX(0,C123*(1+EXP((LN(1+Assumptions!$C$60)-0.5*Assumptions!$C$61^2)+Assumptions!$C$61*((RAND()+RAND()+RAND()+RAND()+RAND()+RAND()+RAND()+RAND()+RAND()+RAND()+RAND()+RAND())-6))-1)+Liquidity_30Y!E13)</x:f>
        <x:v>1242434.115081292</x:v>
      </x:c>
      <x:c r="E123" s="16" t="n">
        <x:f>MAX(0,D123*(1+EXP((LN(1+Assumptions!$C$60)-0.5*Assumptions!$C$61^2)+Assumptions!$C$61*((RAND()+RAND()+RAND()+RAND()+RAND()+RAND()+RAND()+RAND()+RAND()+RAND()+RAND()+RAND())-6))-1)+Liquidity_30Y!F13)</x:f>
        <x:v>1238596.4970242693</x:v>
      </x:c>
      <x:c r="F123" s="16" t="n">
        <x:f>MAX(0,E123*(1+EXP((LN(1+Assumptions!$C$60)-0.5*Assumptions!$C$61^2)+Assumptions!$C$61*((RAND()+RAND()+RAND()+RAND()+RAND()+RAND()+RAND()+RAND()+RAND()+RAND()+RAND()+RAND())-6))-1)+Liquidity_30Y!G13)</x:f>
        <x:v>1051858.5923944288</x:v>
      </x:c>
      <x:c r="G123" s="16" t="n">
        <x:f>MAX(0,F123*(1+EXP((LN(1+Assumptions!$C$60)-0.5*Assumptions!$C$61^2)+Assumptions!$C$61*((RAND()+RAND()+RAND()+RAND()+RAND()+RAND()+RAND()+RAND()+RAND()+RAND()+RAND()+RAND())-6))-1)+Liquidity_30Y!H13)</x:f>
        <x:v>900413.560266515</x:v>
      </x:c>
      <x:c r="H123" s="16" t="n">
        <x:f>MAX(0,G123*(1+EXP((LN(1+Assumptions!$C$60)-0.5*Assumptions!$C$61^2)+Assumptions!$C$61*((RAND()+RAND()+RAND()+RAND()+RAND()+RAND()+RAND()+RAND()+RAND()+RAND()+RAND()+RAND())-6))-1)+Liquidity_30Y!I13)</x:f>
        <x:v>955944.3109067942</x:v>
      </x:c>
      <x:c r="I123" s="16" t="n">
        <x:f>MAX(0,H123*(1+EXP((LN(1+Assumptions!$C$60)-0.5*Assumptions!$C$61^2)+Assumptions!$C$61*((RAND()+RAND()+RAND()+RAND()+RAND()+RAND()+RAND()+RAND()+RAND()+RAND()+RAND()+RAND())-6))-1)+Liquidity_30Y!J13)</x:f>
        <x:v>868797.3089574068</x:v>
      </x:c>
      <x:c r="J123" s="16" t="n">
        <x:f>MAX(0,I123*(1+EXP((LN(1+Assumptions!$C$60)-0.5*Assumptions!$C$61^2)+Assumptions!$C$61*((RAND()+RAND()+RAND()+RAND()+RAND()+RAND()+RAND()+RAND()+RAND()+RAND()+RAND()+RAND())-6))-1)+Liquidity_30Y!K13)</x:f>
        <x:v>833694.1612230737</x:v>
      </x:c>
      <x:c r="K123" s="16" t="n">
        <x:f>MAX(0,J123*(1+EXP((LN(1+Assumptions!$C$60)-0.5*Assumptions!$C$61^2)+Assumptions!$C$61*((RAND()+RAND()+RAND()+RAND()+RAND()+RAND()+RAND()+RAND()+RAND()+RAND()+RAND()+RAND())-6))-1)+Liquidity_30Y!L13)</x:f>
        <x:v>1060863.6861278575</x:v>
      </x:c>
      <x:c r="L123" s="16" t="n">
        <x:f>MAX(0,K123*(1+EXP((LN(1+Assumptions!$C$60)-0.5*Assumptions!$C$61^2)+Assumptions!$C$61*((RAND()+RAND()+RAND()+RAND()+RAND()+RAND()+RAND()+RAND()+RAND()+RAND()+RAND()+RAND())-6))-1)+Liquidity_30Y!M13)</x:f>
        <x:v>1279983.5848114437</x:v>
      </x:c>
      <x:c r="M123" s="16" t="n">
        <x:f>MAX(0,L123*(1+EXP((LN(1+Assumptions!$C$60)-0.5*Assumptions!$C$61^2)+Assumptions!$C$61*((RAND()+RAND()+RAND()+RAND()+RAND()+RAND()+RAND()+RAND()+RAND()+RAND()+RAND()+RAND())-6))-1)+Liquidity_30Y!N13)</x:f>
        <x:v>1303110.9081669466</x:v>
      </x:c>
      <x:c r="N123" s="16" t="n">
        <x:f>MAX(0,M123*(1+EXP((LN(1+Assumptions!$C$60)-0.5*Assumptions!$C$61^2)+Assumptions!$C$61*((RAND()+RAND()+RAND()+RAND()+RAND()+RAND()+RAND()+RAND()+RAND()+RAND()+RAND()+RAND())-6))-1)+Liquidity_30Y!O13)</x:f>
        <x:v>1287737.229816131</x:v>
      </x:c>
      <x:c r="O123" s="16" t="n">
        <x:f>MAX(0,N123*(1+EXP((LN(1+Assumptions!$C$60)-0.5*Assumptions!$C$61^2)+Assumptions!$C$61*((RAND()+RAND()+RAND()+RAND()+RAND()+RAND()+RAND()+RAND()+RAND()+RAND()+RAND()+RAND())-6))-1)+Liquidity_30Y!P13)</x:f>
        <x:v>1157062.267124678</x:v>
      </x:c>
      <x:c r="P123" s="16" t="n">
        <x:f>MAX(0,O123*(1+EXP((LN(1+Assumptions!$C$60)-0.5*Assumptions!$C$61^2)+Assumptions!$C$61*((RAND()+RAND()+RAND()+RAND()+RAND()+RAND()+RAND()+RAND()+RAND()+RAND()+RAND()+RAND())-6))-1)+Liquidity_30Y!Q13)</x:f>
        <x:v>1432664.5375378756</x:v>
      </x:c>
      <x:c r="Q123" s="16" t="n">
        <x:f>MAX(0,P123*(1+EXP((LN(1+Assumptions!$C$60)-0.5*Assumptions!$C$61^2)+Assumptions!$C$61*((RAND()+RAND()+RAND()+RAND()+RAND()+RAND()+RAND()+RAND()+RAND()+RAND()+RAND()+RAND())-6))-1)+Liquidity_30Y!R13)</x:f>
        <x:v>1520884.8937463965</x:v>
      </x:c>
      <x:c r="R123" s="16" t="n">
        <x:f>MAX(0,Q123*(1+EXP((LN(1+Assumptions!$C$60)-0.5*Assumptions!$C$61^2)+Assumptions!$C$61*((RAND()+RAND()+RAND()+RAND()+RAND()+RAND()+RAND()+RAND()+RAND()+RAND()+RAND()+RAND())-6))-1)+Liquidity_30Y!S13)</x:f>
        <x:v>1424236.4049590058</x:v>
      </x:c>
      <x:c r="S123" s="16" t="n">
        <x:f>MAX(0,R123*(1+EXP((LN(1+Assumptions!$C$60)-0.5*Assumptions!$C$61^2)+Assumptions!$C$61*((RAND()+RAND()+RAND()+RAND()+RAND()+RAND()+RAND()+RAND()+RAND()+RAND()+RAND()+RAND())-6))-1)+Liquidity_30Y!T13)</x:f>
        <x:v>1821140.7500653241</x:v>
      </x:c>
      <x:c r="T123" s="16" t="n">
        <x:f>MAX(0,S123*(1+EXP((LN(1+Assumptions!$C$60)-0.5*Assumptions!$C$61^2)+Assumptions!$C$61*((RAND()+RAND()+RAND()+RAND()+RAND()+RAND()+RAND()+RAND()+RAND()+RAND()+RAND()+RAND())-6))-1)+Liquidity_30Y!U13)</x:f>
        <x:v>2077505.9264601427</x:v>
      </x:c>
      <x:c r="U123" s="16" t="n">
        <x:f>MAX(0,T123*(1+EXP((LN(1+Assumptions!$C$60)-0.5*Assumptions!$C$61^2)+Assumptions!$C$61*((RAND()+RAND()+RAND()+RAND()+RAND()+RAND()+RAND()+RAND()+RAND()+RAND()+RAND()+RAND())-6))-1)+Liquidity_30Y!V13)</x:f>
        <x:v>2485598.1850420386</x:v>
      </x:c>
      <x:c r="V123" s="16" t="n">
        <x:f>MAX(0,U123*(1+EXP((LN(1+Assumptions!$C$60)-0.5*Assumptions!$C$61^2)+Assumptions!$C$61*((RAND()+RAND()+RAND()+RAND()+RAND()+RAND()+RAND()+RAND()+RAND()+RAND()+RAND()+RAND())-6))-1)+Liquidity_30Y!W13)</x:f>
        <x:v>1759506.9835425527</x:v>
      </x:c>
      <x:c r="W123" s="16" t="n">
        <x:f>MAX(0,V123*(1+EXP((LN(1+Assumptions!$C$60)-0.5*Assumptions!$C$61^2)+Assumptions!$C$61*((RAND()+RAND()+RAND()+RAND()+RAND()+RAND()+RAND()+RAND()+RAND()+RAND()+RAND()+RAND())-6))-1)+Liquidity_30Y!X13)</x:f>
        <x:v>1835056.370103754</x:v>
      </x:c>
      <x:c r="X123" s="16" t="n">
        <x:f>MAX(0,W123*(1+EXP((LN(1+Assumptions!$C$60)-0.5*Assumptions!$C$61^2)+Assumptions!$C$61*((RAND()+RAND()+RAND()+RAND()+RAND()+RAND()+RAND()+RAND()+RAND()+RAND()+RAND()+RAND())-6))-1)+Liquidity_30Y!Y13)</x:f>
        <x:v>2030738.3292608955</x:v>
      </x:c>
      <x:c r="Y123" s="16" t="n">
        <x:f>MAX(0,X123*(1+EXP((LN(1+Assumptions!$C$60)-0.5*Assumptions!$C$61^2)+Assumptions!$C$61*((RAND()+RAND()+RAND()+RAND()+RAND()+RAND()+RAND()+RAND()+RAND()+RAND()+RAND()+RAND())-6))-1)+Liquidity_30Y!Z13)</x:f>
        <x:v>2208023.086092631</x:v>
      </x:c>
      <x:c r="Z123" s="16" t="n">
        <x:f>MAX(0,Y123*(1+EXP((LN(1+Assumptions!$C$60)-0.5*Assumptions!$C$61^2)+Assumptions!$C$61*((RAND()+RAND()+RAND()+RAND()+RAND()+RAND()+RAND()+RAND()+RAND()+RAND()+RAND()+RAND())-6))-1)+Liquidity_30Y!AA13)</x:f>
        <x:v>2232004.227687991</x:v>
      </x:c>
      <x:c r="AA123" s="16" t="n">
        <x:f>MAX(0,Z123*(1+EXP((LN(1+Assumptions!$C$60)-0.5*Assumptions!$C$61^2)+Assumptions!$C$61*((RAND()+RAND()+RAND()+RAND()+RAND()+RAND()+RAND()+RAND()+RAND()+RAND()+RAND()+RAND())-6))-1)+Liquidity_30Y!AB13)</x:f>
        <x:v>2527739.7967880294</x:v>
      </x:c>
      <x:c r="AB123" s="16" t="n">
        <x:f>MAX(0,AA123*(1+EXP((LN(1+Assumptions!$C$60)-0.5*Assumptions!$C$61^2)+Assumptions!$C$61*((RAND()+RAND()+RAND()+RAND()+RAND()+RAND()+RAND()+RAND()+RAND()+RAND()+RAND()+RAND())-6))-1)+Liquidity_30Y!AC13)</x:f>
        <x:v>2408551.492666596</x:v>
      </x:c>
      <x:c r="AC123" s="16" t="n">
        <x:f>MAX(0,AB123*(1+EXP((LN(1+Assumptions!$C$60)-0.5*Assumptions!$C$61^2)+Assumptions!$C$61*((RAND()+RAND()+RAND()+RAND()+RAND()+RAND()+RAND()+RAND()+RAND()+RAND()+RAND()+RAND())-6))-1)+Liquidity_30Y!AD13)</x:f>
        <x:v>2998469.7977439384</x:v>
      </x:c>
      <x:c r="AD123" s="16" t="n">
        <x:f>MAX(0,AC123*(1+EXP((LN(1+Assumptions!$C$60)-0.5*Assumptions!$C$61^2)+Assumptions!$C$61*((RAND()+RAND()+RAND()+RAND()+RAND()+RAND()+RAND()+RAND()+RAND()+RAND()+RAND()+RAND())-6))-1)+Liquidity_30Y!AE13)</x:f>
        <x:v>3079604.3458590433</x:v>
      </x:c>
      <x:c r="AE123" s="16" t="n">
        <x:f>MAX(0,AD123*(1+EXP((LN(1+Assumptions!$C$60)-0.5*Assumptions!$C$61^2)+Assumptions!$C$61*((RAND()+RAND()+RAND()+RAND()+RAND()+RAND()+RAND()+RAND()+RAND()+RAND()+RAND()+RAND())-6))-1)+Liquidity_30Y!AF13)</x:f>
        <x:v>3205777.897701151</x:v>
      </x:c>
      <x:c r="AF123" s="16" t="n">
        <x:f>MAX(0,AE123*(1+EXP((LN(1+Assumptions!$C$60)-0.5*Assumptions!$C$61^2)+Assumptions!$C$61*((RAND()+RAND()+RAND()+RAND()+RAND()+RAND()+RAND()+RAND()+RAND()+RAND()+RAND()+RAND())-6))-1)+Liquidity_30Y!AG13)</x:f>
        <x:v>3993082.184966325</x:v>
      </x:c>
    </x:row>
    <x:row r="124">
      <x:c r="A124" s="39">
        <x:v>120</x:v>
      </x:c>
      <x:c r="B124" s="16" t="n">
        <x:f>Liquidity_30Y!C14</x:f>
        <x:v>1029031.25</x:v>
      </x:c>
      <x:c r="C124" s="16" t="n">
        <x:f>MAX(0,B124*(1+EXP((LN(1+Assumptions!$C$60)-0.5*Assumptions!$C$61^2)+Assumptions!$C$61*((RAND()+RAND()+RAND()+RAND()+RAND()+RAND()+RAND()+RAND()+RAND()+RAND()+RAND()+RAND())-6))-1)+Liquidity_30Y!D13)</x:f>
        <x:v>1548207.328647581</x:v>
      </x:c>
      <x:c r="D124" s="16" t="n">
        <x:f>MAX(0,C124*(1+EXP((LN(1+Assumptions!$C$60)-0.5*Assumptions!$C$61^2)+Assumptions!$C$61*((RAND()+RAND()+RAND()+RAND()+RAND()+RAND()+RAND()+RAND()+RAND()+RAND()+RAND()+RAND())-6))-1)+Liquidity_30Y!E13)</x:f>
        <x:v>1493567.017111794</x:v>
      </x:c>
      <x:c r="E124" s="16" t="n">
        <x:f>MAX(0,D124*(1+EXP((LN(1+Assumptions!$C$60)-0.5*Assumptions!$C$61^2)+Assumptions!$C$61*((RAND()+RAND()+RAND()+RAND()+RAND()+RAND()+RAND()+RAND()+RAND()+RAND()+RAND()+RAND())-6))-1)+Liquidity_30Y!F13)</x:f>
        <x:v>1171314.5213049108</x:v>
      </x:c>
      <x:c r="F124" s="16" t="n">
        <x:f>MAX(0,E124*(1+EXP((LN(1+Assumptions!$C$60)-0.5*Assumptions!$C$61^2)+Assumptions!$C$61*((RAND()+RAND()+RAND()+RAND()+RAND()+RAND()+RAND()+RAND()+RAND()+RAND()+RAND()+RAND())-6))-1)+Liquidity_30Y!G13)</x:f>
        <x:v>982900.472597658</x:v>
      </x:c>
      <x:c r="G124" s="16" t="n">
        <x:f>MAX(0,F124*(1+EXP((LN(1+Assumptions!$C$60)-0.5*Assumptions!$C$61^2)+Assumptions!$C$61*((RAND()+RAND()+RAND()+RAND()+RAND()+RAND()+RAND()+RAND()+RAND()+RAND()+RAND()+RAND())-6))-1)+Liquidity_30Y!H13)</x:f>
        <x:v>888714.0166605843</x:v>
      </x:c>
      <x:c r="H124" s="16" t="n">
        <x:f>MAX(0,G124*(1+EXP((LN(1+Assumptions!$C$60)-0.5*Assumptions!$C$61^2)+Assumptions!$C$61*((RAND()+RAND()+RAND()+RAND()+RAND()+RAND()+RAND()+RAND()+RAND()+RAND()+RAND()+RAND())-6))-1)+Liquidity_30Y!I13)</x:f>
        <x:v>953938.9228160286</x:v>
      </x:c>
      <x:c r="I124" s="16" t="n">
        <x:f>MAX(0,H124*(1+EXP((LN(1+Assumptions!$C$60)-0.5*Assumptions!$C$61^2)+Assumptions!$C$61*((RAND()+RAND()+RAND()+RAND()+RAND()+RAND()+RAND()+RAND()+RAND()+RAND()+RAND()+RAND())-6))-1)+Liquidity_30Y!J13)</x:f>
        <x:v>1204121.345944598</x:v>
      </x:c>
      <x:c r="J124" s="16" t="n">
        <x:f>MAX(0,I124*(1+EXP((LN(1+Assumptions!$C$60)-0.5*Assumptions!$C$61^2)+Assumptions!$C$61*((RAND()+RAND()+RAND()+RAND()+RAND()+RAND()+RAND()+RAND()+RAND()+RAND()+RAND()+RAND())-6))-1)+Liquidity_30Y!K13)</x:f>
        <x:v>1411457.2569097173</x:v>
      </x:c>
      <x:c r="K124" s="16" t="n">
        <x:f>MAX(0,J124*(1+EXP((LN(1+Assumptions!$C$60)-0.5*Assumptions!$C$61^2)+Assumptions!$C$61*((RAND()+RAND()+RAND()+RAND()+RAND()+RAND()+RAND()+RAND()+RAND()+RAND()+RAND()+RAND())-6))-1)+Liquidity_30Y!L13)</x:f>
        <x:v>1935421.6353435009</x:v>
      </x:c>
      <x:c r="L124" s="16" t="n">
        <x:f>MAX(0,K124*(1+EXP((LN(1+Assumptions!$C$60)-0.5*Assumptions!$C$61^2)+Assumptions!$C$61*((RAND()+RAND()+RAND()+RAND()+RAND()+RAND()+RAND()+RAND()+RAND()+RAND()+RAND()+RAND())-6))-1)+Liquidity_30Y!M13)</x:f>
        <x:v>2197599.757083199</x:v>
      </x:c>
      <x:c r="M124" s="16" t="n">
        <x:f>MAX(0,L124*(1+EXP((LN(1+Assumptions!$C$60)-0.5*Assumptions!$C$61^2)+Assumptions!$C$61*((RAND()+RAND()+RAND()+RAND()+RAND()+RAND()+RAND()+RAND()+RAND()+RAND()+RAND()+RAND())-6))-1)+Liquidity_30Y!N13)</x:f>
        <x:v>2152435.000431544</x:v>
      </x:c>
      <x:c r="N124" s="16" t="n">
        <x:f>MAX(0,M124*(1+EXP((LN(1+Assumptions!$C$60)-0.5*Assumptions!$C$61^2)+Assumptions!$C$61*((RAND()+RAND()+RAND()+RAND()+RAND()+RAND()+RAND()+RAND()+RAND()+RAND()+RAND()+RAND())-6))-1)+Liquidity_30Y!O13)</x:f>
        <x:v>2212027.1111757923</x:v>
      </x:c>
      <x:c r="O124" s="16" t="n">
        <x:f>MAX(0,N124*(1+EXP((LN(1+Assumptions!$C$60)-0.5*Assumptions!$C$61^2)+Assumptions!$C$61*((RAND()+RAND()+RAND()+RAND()+RAND()+RAND()+RAND()+RAND()+RAND()+RAND()+RAND()+RAND())-6))-1)+Liquidity_30Y!P13)</x:f>
        <x:v>2763559.287871828</x:v>
      </x:c>
      <x:c r="P124" s="16" t="n">
        <x:f>MAX(0,O124*(1+EXP((LN(1+Assumptions!$C$60)-0.5*Assumptions!$C$61^2)+Assumptions!$C$61*((RAND()+RAND()+RAND()+RAND()+RAND()+RAND()+RAND()+RAND()+RAND()+RAND()+RAND()+RAND())-6))-1)+Liquidity_30Y!Q13)</x:f>
        <x:v>2820074.115450949</x:v>
      </x:c>
      <x:c r="Q124" s="16" t="n">
        <x:f>MAX(0,P124*(1+EXP((LN(1+Assumptions!$C$60)-0.5*Assumptions!$C$61^2)+Assumptions!$C$61*((RAND()+RAND()+RAND()+RAND()+RAND()+RAND()+RAND()+RAND()+RAND()+RAND()+RAND()+RAND())-6))-1)+Liquidity_30Y!R13)</x:f>
        <x:v>2707960.2739382917</x:v>
      </x:c>
      <x:c r="R124" s="16" t="n">
        <x:f>MAX(0,Q124*(1+EXP((LN(1+Assumptions!$C$60)-0.5*Assumptions!$C$61^2)+Assumptions!$C$61*((RAND()+RAND()+RAND()+RAND()+RAND()+RAND()+RAND()+RAND()+RAND()+RAND()+RAND()+RAND())-6))-1)+Liquidity_30Y!S13)</x:f>
        <x:v>3095521.1738566295</x:v>
      </x:c>
      <x:c r="S124" s="16" t="n">
        <x:f>MAX(0,R124*(1+EXP((LN(1+Assumptions!$C$60)-0.5*Assumptions!$C$61^2)+Assumptions!$C$61*((RAND()+RAND()+RAND()+RAND()+RAND()+RAND()+RAND()+RAND()+RAND()+RAND()+RAND()+RAND())-6))-1)+Liquidity_30Y!T13)</x:f>
        <x:v>3724325.1180212554</x:v>
      </x:c>
      <x:c r="T124" s="16" t="n">
        <x:f>MAX(0,S124*(1+EXP((LN(1+Assumptions!$C$60)-0.5*Assumptions!$C$61^2)+Assumptions!$C$61*((RAND()+RAND()+RAND()+RAND()+RAND()+RAND()+RAND()+RAND()+RAND()+RAND()+RAND()+RAND())-6))-1)+Liquidity_30Y!U13)</x:f>
        <x:v>3493521.134315243</x:v>
      </x:c>
      <x:c r="U124" s="16" t="n">
        <x:f>MAX(0,T124*(1+EXP((LN(1+Assumptions!$C$60)-0.5*Assumptions!$C$61^2)+Assumptions!$C$61*((RAND()+RAND()+RAND()+RAND()+RAND()+RAND()+RAND()+RAND()+RAND()+RAND()+RAND()+RAND())-6))-1)+Liquidity_30Y!V13)</x:f>
        <x:v>3696072.715399794</x:v>
      </x:c>
      <x:c r="V124" s="16" t="n">
        <x:f>MAX(0,U124*(1+EXP((LN(1+Assumptions!$C$60)-0.5*Assumptions!$C$61^2)+Assumptions!$C$61*((RAND()+RAND()+RAND()+RAND()+RAND()+RAND()+RAND()+RAND()+RAND()+RAND()+RAND()+RAND())-6))-1)+Liquidity_30Y!W13)</x:f>
        <x:v>3660263.119505152</x:v>
      </x:c>
      <x:c r="W124" s="16" t="n">
        <x:f>MAX(0,V124*(1+EXP((LN(1+Assumptions!$C$60)-0.5*Assumptions!$C$61^2)+Assumptions!$C$61*((RAND()+RAND()+RAND()+RAND()+RAND()+RAND()+RAND()+RAND()+RAND()+RAND()+RAND()+RAND())-6))-1)+Liquidity_30Y!X13)</x:f>
        <x:v>3843760.4396561217</x:v>
      </x:c>
      <x:c r="X124" s="16" t="n">
        <x:f>MAX(0,W124*(1+EXP((LN(1+Assumptions!$C$60)-0.5*Assumptions!$C$61^2)+Assumptions!$C$61*((RAND()+RAND()+RAND()+RAND()+RAND()+RAND()+RAND()+RAND()+RAND()+RAND()+RAND()+RAND())-6))-1)+Liquidity_30Y!Y13)</x:f>
        <x:v>4179461.548623467</x:v>
      </x:c>
      <x:c r="Y124" s="16" t="n">
        <x:f>MAX(0,X124*(1+EXP((LN(1+Assumptions!$C$60)-0.5*Assumptions!$C$61^2)+Assumptions!$C$61*((RAND()+RAND()+RAND()+RAND()+RAND()+RAND()+RAND()+RAND()+RAND()+RAND()+RAND()+RAND())-6))-1)+Liquidity_30Y!Z13)</x:f>
        <x:v>3669862.1754888254</x:v>
      </x:c>
      <x:c r="Z124" s="16" t="n">
        <x:f>MAX(0,Y124*(1+EXP((LN(1+Assumptions!$C$60)-0.5*Assumptions!$C$61^2)+Assumptions!$C$61*((RAND()+RAND()+RAND()+RAND()+RAND()+RAND()+RAND()+RAND()+RAND()+RAND()+RAND()+RAND())-6))-1)+Liquidity_30Y!AA13)</x:f>
        <x:v>4768808.141087151</x:v>
      </x:c>
      <x:c r="AA124" s="16" t="n">
        <x:f>MAX(0,Z124*(1+EXP((LN(1+Assumptions!$C$60)-0.5*Assumptions!$C$61^2)+Assumptions!$C$61*((RAND()+RAND()+RAND()+RAND()+RAND()+RAND()+RAND()+RAND()+RAND()+RAND()+RAND()+RAND())-6))-1)+Liquidity_30Y!AB13)</x:f>
        <x:v>5670866.448105291</x:v>
      </x:c>
      <x:c r="AB124" s="16" t="n">
        <x:f>MAX(0,AA124*(1+EXP((LN(1+Assumptions!$C$60)-0.5*Assumptions!$C$61^2)+Assumptions!$C$61*((RAND()+RAND()+RAND()+RAND()+RAND()+RAND()+RAND()+RAND()+RAND()+RAND()+RAND()+RAND())-6))-1)+Liquidity_30Y!AC13)</x:f>
        <x:v>5568044.2531032795</x:v>
      </x:c>
      <x:c r="AC124" s="16" t="n">
        <x:f>MAX(0,AB124*(1+EXP((LN(1+Assumptions!$C$60)-0.5*Assumptions!$C$61^2)+Assumptions!$C$61*((RAND()+RAND()+RAND()+RAND()+RAND()+RAND()+RAND()+RAND()+RAND()+RAND()+RAND()+RAND())-6))-1)+Liquidity_30Y!AD13)</x:f>
        <x:v>5625525.257603788</x:v>
      </x:c>
      <x:c r="AD124" s="16" t="n">
        <x:f>MAX(0,AC124*(1+EXP((LN(1+Assumptions!$C$60)-0.5*Assumptions!$C$61^2)+Assumptions!$C$61*((RAND()+RAND()+RAND()+RAND()+RAND()+RAND()+RAND()+RAND()+RAND()+RAND()+RAND()+RAND())-6))-1)+Liquidity_30Y!AE13)</x:f>
        <x:v>9138567.425465846</x:v>
      </x:c>
      <x:c r="AE124" s="16" t="n">
        <x:f>MAX(0,AD124*(1+EXP((LN(1+Assumptions!$C$60)-0.5*Assumptions!$C$61^2)+Assumptions!$C$61*((RAND()+RAND()+RAND()+RAND()+RAND()+RAND()+RAND()+RAND()+RAND()+RAND()+RAND()+RAND())-6))-1)+Liquidity_30Y!AF13)</x:f>
        <x:v>9518235.937701264</x:v>
      </x:c>
      <x:c r="AF124" s="16" t="n">
        <x:f>MAX(0,AE124*(1+EXP((LN(1+Assumptions!$C$60)-0.5*Assumptions!$C$61^2)+Assumptions!$C$61*((RAND()+RAND()+RAND()+RAND()+RAND()+RAND()+RAND()+RAND()+RAND()+RAND()+RAND()+RAND())-6))-1)+Liquidity_30Y!AG13)</x:f>
        <x:v>10122642.034635473</x:v>
      </x:c>
    </x:row>
    <x:row r="125">
      <x:c r="A125" s="39">
        <x:v>121</x:v>
      </x:c>
      <x:c r="B125" s="16" t="n">
        <x:f>Liquidity_30Y!C14</x:f>
        <x:v>1029031.25</x:v>
      </x:c>
      <x:c r="C125" s="16" t="n">
        <x:f>MAX(0,B125*(1+EXP((LN(1+Assumptions!$C$60)-0.5*Assumptions!$C$61^2)+Assumptions!$C$61*((RAND()+RAND()+RAND()+RAND()+RAND()+RAND()+RAND()+RAND()+RAND()+RAND()+RAND()+RAND())-6))-1)+Liquidity_30Y!D13)</x:f>
        <x:v>1050132.2096462103</x:v>
      </x:c>
      <x:c r="D125" s="16" t="n">
        <x:f>MAX(0,C125*(1+EXP((LN(1+Assumptions!$C$60)-0.5*Assumptions!$C$61^2)+Assumptions!$C$61*((RAND()+RAND()+RAND()+RAND()+RAND()+RAND()+RAND()+RAND()+RAND()+RAND()+RAND()+RAND())-6))-1)+Liquidity_30Y!E13)</x:f>
        <x:v>874362.91579614</x:v>
      </x:c>
      <x:c r="E125" s="16" t="n">
        <x:f>MAX(0,D125*(1+EXP((LN(1+Assumptions!$C$60)-0.5*Assumptions!$C$61^2)+Assumptions!$C$61*((RAND()+RAND()+RAND()+RAND()+RAND()+RAND()+RAND()+RAND()+RAND()+RAND()+RAND()+RAND())-6))-1)+Liquidity_30Y!F13)</x:f>
        <x:v>646633.9016193028</x:v>
      </x:c>
      <x:c r="F125" s="16" t="n">
        <x:f>MAX(0,E125*(1+EXP((LN(1+Assumptions!$C$60)-0.5*Assumptions!$C$61^2)+Assumptions!$C$61*((RAND()+RAND()+RAND()+RAND()+RAND()+RAND()+RAND()+RAND()+RAND()+RAND()+RAND()+RAND())-6))-1)+Liquidity_30Y!G13)</x:f>
        <x:v>858944.8572366977</x:v>
      </x:c>
      <x:c r="G125" s="16" t="n">
        <x:f>MAX(0,F125*(1+EXP((LN(1+Assumptions!$C$60)-0.5*Assumptions!$C$61^2)+Assumptions!$C$61*((RAND()+RAND()+RAND()+RAND()+RAND()+RAND()+RAND()+RAND()+RAND()+RAND()+RAND()+RAND())-6))-1)+Liquidity_30Y!H13)</x:f>
        <x:v>985930.9200958257</x:v>
      </x:c>
      <x:c r="H125" s="16" t="n">
        <x:f>MAX(0,G125*(1+EXP((LN(1+Assumptions!$C$60)-0.5*Assumptions!$C$61^2)+Assumptions!$C$61*((RAND()+RAND()+RAND()+RAND()+RAND()+RAND()+RAND()+RAND()+RAND()+RAND()+RAND()+RAND())-6))-1)+Liquidity_30Y!I13)</x:f>
        <x:v>940861.424630618</x:v>
      </x:c>
      <x:c r="I125" s="16" t="n">
        <x:f>MAX(0,H125*(1+EXP((LN(1+Assumptions!$C$60)-0.5*Assumptions!$C$61^2)+Assumptions!$C$61*((RAND()+RAND()+RAND()+RAND()+RAND()+RAND()+RAND()+RAND()+RAND()+RAND()+RAND()+RAND())-6))-1)+Liquidity_30Y!J13)</x:f>
        <x:v>804921.4370704017</x:v>
      </x:c>
      <x:c r="J125" s="16" t="n">
        <x:f>MAX(0,I125*(1+EXP((LN(1+Assumptions!$C$60)-0.5*Assumptions!$C$61^2)+Assumptions!$C$61*((RAND()+RAND()+RAND()+RAND()+RAND()+RAND()+RAND()+RAND()+RAND()+RAND()+RAND()+RAND())-6))-1)+Liquidity_30Y!K13)</x:f>
        <x:v>790740.456318366</x:v>
      </x:c>
      <x:c r="K125" s="16" t="n">
        <x:f>MAX(0,J125*(1+EXP((LN(1+Assumptions!$C$60)-0.5*Assumptions!$C$61^2)+Assumptions!$C$61*((RAND()+RAND()+RAND()+RAND()+RAND()+RAND()+RAND()+RAND()+RAND()+RAND()+RAND()+RAND())-6))-1)+Liquidity_30Y!L13)</x:f>
        <x:v>887619.2333108464</x:v>
      </x:c>
      <x:c r="L125" s="16" t="n">
        <x:f>MAX(0,K125*(1+EXP((LN(1+Assumptions!$C$60)-0.5*Assumptions!$C$61^2)+Assumptions!$C$61*((RAND()+RAND()+RAND()+RAND()+RAND()+RAND()+RAND()+RAND()+RAND()+RAND()+RAND()+RAND())-6))-1)+Liquidity_30Y!M13)</x:f>
        <x:v>1072987.0030062525</x:v>
      </x:c>
      <x:c r="M125" s="16" t="n">
        <x:f>MAX(0,L125*(1+EXP((LN(1+Assumptions!$C$60)-0.5*Assumptions!$C$61^2)+Assumptions!$C$61*((RAND()+RAND()+RAND()+RAND()+RAND()+RAND()+RAND()+RAND()+RAND()+RAND()+RAND()+RAND())-6))-1)+Liquidity_30Y!N13)</x:f>
        <x:v>1060921.5146385839</x:v>
      </x:c>
      <x:c r="N125" s="16" t="n">
        <x:f>MAX(0,M125*(1+EXP((LN(1+Assumptions!$C$60)-0.5*Assumptions!$C$61^2)+Assumptions!$C$61*((RAND()+RAND()+RAND()+RAND()+RAND()+RAND()+RAND()+RAND()+RAND()+RAND()+RAND()+RAND())-6))-1)+Liquidity_30Y!O13)</x:f>
        <x:v>1049087.8157776715</x:v>
      </x:c>
      <x:c r="O125" s="16" t="n">
        <x:f>MAX(0,N125*(1+EXP((LN(1+Assumptions!$C$60)-0.5*Assumptions!$C$61^2)+Assumptions!$C$61*((RAND()+RAND()+RAND()+RAND()+RAND()+RAND()+RAND()+RAND()+RAND()+RAND()+RAND()+RAND())-6))-1)+Liquidity_30Y!P13)</x:f>
        <x:v>1020736.3777141476</x:v>
      </x:c>
      <x:c r="P125" s="16" t="n">
        <x:f>MAX(0,O125*(1+EXP((LN(1+Assumptions!$C$60)-0.5*Assumptions!$C$61^2)+Assumptions!$C$61*((RAND()+RAND()+RAND()+RAND()+RAND()+RAND()+RAND()+RAND()+RAND()+RAND()+RAND()+RAND())-6))-1)+Liquidity_30Y!Q13)</x:f>
        <x:v>1331543.741733901</x:v>
      </x:c>
      <x:c r="Q125" s="16" t="n">
        <x:f>MAX(0,P125*(1+EXP((LN(1+Assumptions!$C$60)-0.5*Assumptions!$C$61^2)+Assumptions!$C$61*((RAND()+RAND()+RAND()+RAND()+RAND()+RAND()+RAND()+RAND()+RAND()+RAND()+RAND()+RAND())-6))-1)+Liquidity_30Y!R13)</x:f>
        <x:v>1363270.9957080907</x:v>
      </x:c>
      <x:c r="R125" s="16" t="n">
        <x:f>MAX(0,Q125*(1+EXP((LN(1+Assumptions!$C$60)-0.5*Assumptions!$C$61^2)+Assumptions!$C$61*((RAND()+RAND()+RAND()+RAND()+RAND()+RAND()+RAND()+RAND()+RAND()+RAND()+RAND()+RAND())-6))-1)+Liquidity_30Y!S13)</x:f>
        <x:v>1547035.1795080658</x:v>
      </x:c>
      <x:c r="S125" s="16" t="n">
        <x:f>MAX(0,R125*(1+EXP((LN(1+Assumptions!$C$60)-0.5*Assumptions!$C$61^2)+Assumptions!$C$61*((RAND()+RAND()+RAND()+RAND()+RAND()+RAND()+RAND()+RAND()+RAND()+RAND()+RAND()+RAND())-6))-1)+Liquidity_30Y!T13)</x:f>
        <x:v>1910823.7775052008</x:v>
      </x:c>
      <x:c r="T125" s="16" t="n">
        <x:f>MAX(0,S125*(1+EXP((LN(1+Assumptions!$C$60)-0.5*Assumptions!$C$61^2)+Assumptions!$C$61*((RAND()+RAND()+RAND()+RAND()+RAND()+RAND()+RAND()+RAND()+RAND()+RAND()+RAND()+RAND())-6))-1)+Liquidity_30Y!U13)</x:f>
        <x:v>2307819.7340778513</x:v>
      </x:c>
      <x:c r="U125" s="16" t="n">
        <x:f>MAX(0,T125*(1+EXP((LN(1+Assumptions!$C$60)-0.5*Assumptions!$C$61^2)+Assumptions!$C$61*((RAND()+RAND()+RAND()+RAND()+RAND()+RAND()+RAND()+RAND()+RAND()+RAND()+RAND()+RAND())-6))-1)+Liquidity_30Y!V13)</x:f>
        <x:v>2737616.927752218</x:v>
      </x:c>
      <x:c r="V125" s="16" t="n">
        <x:f>MAX(0,U125*(1+EXP((LN(1+Assumptions!$C$60)-0.5*Assumptions!$C$61^2)+Assumptions!$C$61*((RAND()+RAND()+RAND()+RAND()+RAND()+RAND()+RAND()+RAND()+RAND()+RAND()+RAND()+RAND())-6))-1)+Liquidity_30Y!W13)</x:f>
        <x:v>3010237.7629551236</x:v>
      </x:c>
      <x:c r="W125" s="16" t="n">
        <x:f>MAX(0,V125*(1+EXP((LN(1+Assumptions!$C$60)-0.5*Assumptions!$C$61^2)+Assumptions!$C$61*((RAND()+RAND()+RAND()+RAND()+RAND()+RAND()+RAND()+RAND()+RAND()+RAND()+RAND()+RAND())-6))-1)+Liquidity_30Y!X13)</x:f>
        <x:v>3189414.952721889</x:v>
      </x:c>
      <x:c r="X125" s="16" t="n">
        <x:f>MAX(0,W125*(1+EXP((LN(1+Assumptions!$C$60)-0.5*Assumptions!$C$61^2)+Assumptions!$C$61*((RAND()+RAND()+RAND()+RAND()+RAND()+RAND()+RAND()+RAND()+RAND()+RAND()+RAND()+RAND())-6))-1)+Liquidity_30Y!Y13)</x:f>
        <x:v>3162563.2186206933</x:v>
      </x:c>
      <x:c r="Y125" s="16" t="n">
        <x:f>MAX(0,X125*(1+EXP((LN(1+Assumptions!$C$60)-0.5*Assumptions!$C$61^2)+Assumptions!$C$61*((RAND()+RAND()+RAND()+RAND()+RAND()+RAND()+RAND()+RAND()+RAND()+RAND()+RAND()+RAND())-6))-1)+Liquidity_30Y!Z13)</x:f>
        <x:v>4030793.64339437</x:v>
      </x:c>
      <x:c r="Z125" s="16" t="n">
        <x:f>MAX(0,Y125*(1+EXP((LN(1+Assumptions!$C$60)-0.5*Assumptions!$C$61^2)+Assumptions!$C$61*((RAND()+RAND()+RAND()+RAND()+RAND()+RAND()+RAND()+RAND()+RAND()+RAND()+RAND()+RAND())-6))-1)+Liquidity_30Y!AA13)</x:f>
        <x:v>3345378.800493437</x:v>
      </x:c>
      <x:c r="AA125" s="16" t="n">
        <x:f>MAX(0,Z125*(1+EXP((LN(1+Assumptions!$C$60)-0.5*Assumptions!$C$61^2)+Assumptions!$C$61*((RAND()+RAND()+RAND()+RAND()+RAND()+RAND()+RAND()+RAND()+RAND()+RAND()+RAND()+RAND())-6))-1)+Liquidity_30Y!AB13)</x:f>
        <x:v>3785224.7684879503</x:v>
      </x:c>
      <x:c r="AB125" s="16" t="n">
        <x:f>MAX(0,AA125*(1+EXP((LN(1+Assumptions!$C$60)-0.5*Assumptions!$C$61^2)+Assumptions!$C$61*((RAND()+RAND()+RAND()+RAND()+RAND()+RAND()+RAND()+RAND()+RAND()+RAND()+RAND()+RAND())-6))-1)+Liquidity_30Y!AC13)</x:f>
        <x:v>4028902.4227940207</x:v>
      </x:c>
      <x:c r="AC125" s="16" t="n">
        <x:f>MAX(0,AB125*(1+EXP((LN(1+Assumptions!$C$60)-0.5*Assumptions!$C$61^2)+Assumptions!$C$61*((RAND()+RAND()+RAND()+RAND()+RAND()+RAND()+RAND()+RAND()+RAND()+RAND()+RAND()+RAND())-6))-1)+Liquidity_30Y!AD13)</x:f>
        <x:v>4480117.025940468</x:v>
      </x:c>
      <x:c r="AD125" s="16" t="n">
        <x:f>MAX(0,AC125*(1+EXP((LN(1+Assumptions!$C$60)-0.5*Assumptions!$C$61^2)+Assumptions!$C$61*((RAND()+RAND()+RAND()+RAND()+RAND()+RAND()+RAND()+RAND()+RAND()+RAND()+RAND()+RAND())-6))-1)+Liquidity_30Y!AE13)</x:f>
        <x:v>4036575.0344158434</x:v>
      </x:c>
      <x:c r="AE125" s="16" t="n">
        <x:f>MAX(0,AD125*(1+EXP((LN(1+Assumptions!$C$60)-0.5*Assumptions!$C$61^2)+Assumptions!$C$61*((RAND()+RAND()+RAND()+RAND()+RAND()+RAND()+RAND()+RAND()+RAND()+RAND()+RAND()+RAND())-6))-1)+Liquidity_30Y!AF13)</x:f>
        <x:v>4150707.592843177</x:v>
      </x:c>
      <x:c r="AF125" s="16" t="n">
        <x:f>MAX(0,AE125*(1+EXP((LN(1+Assumptions!$C$60)-0.5*Assumptions!$C$61^2)+Assumptions!$C$61*((RAND()+RAND()+RAND()+RAND()+RAND()+RAND()+RAND()+RAND()+RAND()+RAND()+RAND()+RAND())-6))-1)+Liquidity_30Y!AG13)</x:f>
        <x:v>4129427.299196737</x:v>
      </x:c>
    </x:row>
    <x:row r="126">
      <x:c r="A126" s="39">
        <x:v>122</x:v>
      </x:c>
      <x:c r="B126" s="16" t="n">
        <x:f>Liquidity_30Y!C14</x:f>
        <x:v>1029031.25</x:v>
      </x:c>
      <x:c r="C126" s="16" t="n">
        <x:f>MAX(0,B126*(1+EXP((LN(1+Assumptions!$C$60)-0.5*Assumptions!$C$61^2)+Assumptions!$C$61*((RAND()+RAND()+RAND()+RAND()+RAND()+RAND()+RAND()+RAND()+RAND()+RAND()+RAND()+RAND())-6))-1)+Liquidity_30Y!D13)</x:f>
        <x:v>837600.1719894495</x:v>
      </x:c>
      <x:c r="D126" s="16" t="n">
        <x:f>MAX(0,C126*(1+EXP((LN(1+Assumptions!$C$60)-0.5*Assumptions!$C$61^2)+Assumptions!$C$61*((RAND()+RAND()+RAND()+RAND()+RAND()+RAND()+RAND()+RAND()+RAND()+RAND()+RAND()+RAND())-6))-1)+Liquidity_30Y!E13)</x:f>
        <x:v>900363.567455142</x:v>
      </x:c>
      <x:c r="E126" s="16" t="n">
        <x:f>MAX(0,D126*(1+EXP((LN(1+Assumptions!$C$60)-0.5*Assumptions!$C$61^2)+Assumptions!$C$61*((RAND()+RAND()+RAND()+RAND()+RAND()+RAND()+RAND()+RAND()+RAND()+RAND()+RAND()+RAND())-6))-1)+Liquidity_30Y!F13)</x:f>
        <x:v>1089241.9390664145</x:v>
      </x:c>
      <x:c r="F126" s="16" t="n">
        <x:f>MAX(0,E126*(1+EXP((LN(1+Assumptions!$C$60)-0.5*Assumptions!$C$61^2)+Assumptions!$C$61*((RAND()+RAND()+RAND()+RAND()+RAND()+RAND()+RAND()+RAND()+RAND()+RAND()+RAND()+RAND())-6))-1)+Liquidity_30Y!G13)</x:f>
        <x:v>1147247.4925647846</x:v>
      </x:c>
      <x:c r="G126" s="16" t="n">
        <x:f>MAX(0,F126*(1+EXP((LN(1+Assumptions!$C$60)-0.5*Assumptions!$C$61^2)+Assumptions!$C$61*((RAND()+RAND()+RAND()+RAND()+RAND()+RAND()+RAND()+RAND()+RAND()+RAND()+RAND()+RAND())-6))-1)+Liquidity_30Y!H13)</x:f>
        <x:v>1054217.596067008</x:v>
      </x:c>
      <x:c r="H126" s="16" t="n">
        <x:f>MAX(0,G126*(1+EXP((LN(1+Assumptions!$C$60)-0.5*Assumptions!$C$61^2)+Assumptions!$C$61*((RAND()+RAND()+RAND()+RAND()+RAND()+RAND()+RAND()+RAND()+RAND()+RAND()+RAND()+RAND())-6))-1)+Liquidity_30Y!I13)</x:f>
        <x:v>947100.872208837</x:v>
      </x:c>
      <x:c r="I126" s="16" t="n">
        <x:f>MAX(0,H126*(1+EXP((LN(1+Assumptions!$C$60)-0.5*Assumptions!$C$61^2)+Assumptions!$C$61*((RAND()+RAND()+RAND()+RAND()+RAND()+RAND()+RAND()+RAND()+RAND()+RAND()+RAND()+RAND())-6))-1)+Liquidity_30Y!J13)</x:f>
        <x:v>924018.158859345</x:v>
      </x:c>
      <x:c r="J126" s="16" t="n">
        <x:f>MAX(0,I126*(1+EXP((LN(1+Assumptions!$C$60)-0.5*Assumptions!$C$61^2)+Assumptions!$C$61*((RAND()+RAND()+RAND()+RAND()+RAND()+RAND()+RAND()+RAND()+RAND()+RAND()+RAND()+RAND())-6))-1)+Liquidity_30Y!K13)</x:f>
        <x:v>1153342.066220027</x:v>
      </x:c>
      <x:c r="K126" s="16" t="n">
        <x:f>MAX(0,J126*(1+EXP((LN(1+Assumptions!$C$60)-0.5*Assumptions!$C$61^2)+Assumptions!$C$61*((RAND()+RAND()+RAND()+RAND()+RAND()+RAND()+RAND()+RAND()+RAND()+RAND()+RAND()+RAND())-6))-1)+Liquidity_30Y!L13)</x:f>
        <x:v>1348899.187967561</x:v>
      </x:c>
      <x:c r="L126" s="16" t="n">
        <x:f>MAX(0,K126*(1+EXP((LN(1+Assumptions!$C$60)-0.5*Assumptions!$C$61^2)+Assumptions!$C$61*((RAND()+RAND()+RAND()+RAND()+RAND()+RAND()+RAND()+RAND()+RAND()+RAND()+RAND()+RAND())-6))-1)+Liquidity_30Y!M13)</x:f>
        <x:v>1760779.9799199086</x:v>
      </x:c>
      <x:c r="M126" s="16" t="n">
        <x:f>MAX(0,L126*(1+EXP((LN(1+Assumptions!$C$60)-0.5*Assumptions!$C$61^2)+Assumptions!$C$61*((RAND()+RAND()+RAND()+RAND()+RAND()+RAND()+RAND()+RAND()+RAND()+RAND()+RAND()+RAND())-6))-1)+Liquidity_30Y!N13)</x:f>
        <x:v>1676226.6914594732</x:v>
      </x:c>
      <x:c r="N126" s="16" t="n">
        <x:f>MAX(0,M126*(1+EXP((LN(1+Assumptions!$C$60)-0.5*Assumptions!$C$61^2)+Assumptions!$C$61*((RAND()+RAND()+RAND()+RAND()+RAND()+RAND()+RAND()+RAND()+RAND()+RAND()+RAND()+RAND())-6))-1)+Liquidity_30Y!O13)</x:f>
        <x:v>1642675.599318778</x:v>
      </x:c>
      <x:c r="O126" s="16" t="n">
        <x:f>MAX(0,N126*(1+EXP((LN(1+Assumptions!$C$60)-0.5*Assumptions!$C$61^2)+Assumptions!$C$61*((RAND()+RAND()+RAND()+RAND()+RAND()+RAND()+RAND()+RAND()+RAND()+RAND()+RAND()+RAND())-6))-1)+Liquidity_30Y!P13)</x:f>
        <x:v>1617643.9904948247</x:v>
      </x:c>
      <x:c r="P126" s="16" t="n">
        <x:f>MAX(0,O126*(1+EXP((LN(1+Assumptions!$C$60)-0.5*Assumptions!$C$61^2)+Assumptions!$C$61*((RAND()+RAND()+RAND()+RAND()+RAND()+RAND()+RAND()+RAND()+RAND()+RAND()+RAND()+RAND())-6))-1)+Liquidity_30Y!Q13)</x:f>
        <x:v>1667347.3408176566</x:v>
      </x:c>
      <x:c r="Q126" s="16" t="n">
        <x:f>MAX(0,P126*(1+EXP((LN(1+Assumptions!$C$60)-0.5*Assumptions!$C$61^2)+Assumptions!$C$61*((RAND()+RAND()+RAND()+RAND()+RAND()+RAND()+RAND()+RAND()+RAND()+RAND()+RAND()+RAND())-6))-1)+Liquidity_30Y!R13)</x:f>
        <x:v>1768719.2947410815</x:v>
      </x:c>
      <x:c r="R126" s="16" t="n">
        <x:f>MAX(0,Q126*(1+EXP((LN(1+Assumptions!$C$60)-0.5*Assumptions!$C$61^2)+Assumptions!$C$61*((RAND()+RAND()+RAND()+RAND()+RAND()+RAND()+RAND()+RAND()+RAND()+RAND()+RAND()+RAND())-6))-1)+Liquidity_30Y!S13)</x:f>
        <x:v>1707568.8039137463</x:v>
      </x:c>
      <x:c r="S126" s="16" t="n">
        <x:f>MAX(0,R126*(1+EXP((LN(1+Assumptions!$C$60)-0.5*Assumptions!$C$61^2)+Assumptions!$C$61*((RAND()+RAND()+RAND()+RAND()+RAND()+RAND()+RAND()+RAND()+RAND()+RAND()+RAND()+RAND())-6))-1)+Liquidity_30Y!T13)</x:f>
        <x:v>1792327.1052942888</x:v>
      </x:c>
      <x:c r="T126" s="16" t="n">
        <x:f>MAX(0,S126*(1+EXP((LN(1+Assumptions!$C$60)-0.5*Assumptions!$C$61^2)+Assumptions!$C$61*((RAND()+RAND()+RAND()+RAND()+RAND()+RAND()+RAND()+RAND()+RAND()+RAND()+RAND()+RAND())-6))-1)+Liquidity_30Y!U13)</x:f>
        <x:v>1784675.2932167025</x:v>
      </x:c>
      <x:c r="U126" s="16" t="n">
        <x:f>MAX(0,T126*(1+EXP((LN(1+Assumptions!$C$60)-0.5*Assumptions!$C$61^2)+Assumptions!$C$61*((RAND()+RAND()+RAND()+RAND()+RAND()+RAND()+RAND()+RAND()+RAND()+RAND()+RAND()+RAND())-6))-1)+Liquidity_30Y!V13)</x:f>
        <x:v>1654330.7047461302</x:v>
      </x:c>
      <x:c r="V126" s="16" t="n">
        <x:f>MAX(0,U126*(1+EXP((LN(1+Assumptions!$C$60)-0.5*Assumptions!$C$61^2)+Assumptions!$C$61*((RAND()+RAND()+RAND()+RAND()+RAND()+RAND()+RAND()+RAND()+RAND()+RAND()+RAND()+RAND())-6))-1)+Liquidity_30Y!W13)</x:f>
        <x:v>1608531.023993802</x:v>
      </x:c>
      <x:c r="W126" s="16" t="n">
        <x:f>MAX(0,V126*(1+EXP((LN(1+Assumptions!$C$60)-0.5*Assumptions!$C$61^2)+Assumptions!$C$61*((RAND()+RAND()+RAND()+RAND()+RAND()+RAND()+RAND()+RAND()+RAND()+RAND()+RAND()+RAND())-6))-1)+Liquidity_30Y!X13)</x:f>
        <x:v>1739975.3682686472</x:v>
      </x:c>
      <x:c r="X126" s="16" t="n">
        <x:f>MAX(0,W126*(1+EXP((LN(1+Assumptions!$C$60)-0.5*Assumptions!$C$61^2)+Assumptions!$C$61*((RAND()+RAND()+RAND()+RAND()+RAND()+RAND()+RAND()+RAND()+RAND()+RAND()+RAND()+RAND())-6))-1)+Liquidity_30Y!Y13)</x:f>
        <x:v>1425153.4086447991</x:v>
      </x:c>
      <x:c r="Y126" s="16" t="n">
        <x:f>MAX(0,X126*(1+EXP((LN(1+Assumptions!$C$60)-0.5*Assumptions!$C$61^2)+Assumptions!$C$61*((RAND()+RAND()+RAND()+RAND()+RAND()+RAND()+RAND()+RAND()+RAND()+RAND()+RAND()+RAND())-6))-1)+Liquidity_30Y!Z13)</x:f>
        <x:v>1795189.6367675415</x:v>
      </x:c>
      <x:c r="Z126" s="16" t="n">
        <x:f>MAX(0,Y126*(1+EXP((LN(1+Assumptions!$C$60)-0.5*Assumptions!$C$61^2)+Assumptions!$C$61*((RAND()+RAND()+RAND()+RAND()+RAND()+RAND()+RAND()+RAND()+RAND()+RAND()+RAND()+RAND())-6))-1)+Liquidity_30Y!AA13)</x:f>
        <x:v>1731797.9981466203</x:v>
      </x:c>
      <x:c r="AA126" s="16" t="n">
        <x:f>MAX(0,Z126*(1+EXP((LN(1+Assumptions!$C$60)-0.5*Assumptions!$C$61^2)+Assumptions!$C$61*((RAND()+RAND()+RAND()+RAND()+RAND()+RAND()+RAND()+RAND()+RAND()+RAND()+RAND()+RAND())-6))-1)+Liquidity_30Y!AB13)</x:f>
        <x:v>1697827.68350904</x:v>
      </x:c>
      <x:c r="AB126" s="16" t="n">
        <x:f>MAX(0,AA126*(1+EXP((LN(1+Assumptions!$C$60)-0.5*Assumptions!$C$61^2)+Assumptions!$C$61*((RAND()+RAND()+RAND()+RAND()+RAND()+RAND()+RAND()+RAND()+RAND()+RAND()+RAND()+RAND())-6))-1)+Liquidity_30Y!AC13)</x:f>
        <x:v>1874372.4760454562</x:v>
      </x:c>
      <x:c r="AC126" s="16" t="n">
        <x:f>MAX(0,AB126*(1+EXP((LN(1+Assumptions!$C$60)-0.5*Assumptions!$C$61^2)+Assumptions!$C$61*((RAND()+RAND()+RAND()+RAND()+RAND()+RAND()+RAND()+RAND()+RAND()+RAND()+RAND()+RAND())-6))-1)+Liquidity_30Y!AD13)</x:f>
        <x:v>2133817.1213418487</x:v>
      </x:c>
      <x:c r="AD126" s="16" t="n">
        <x:f>MAX(0,AC126*(1+EXP((LN(1+Assumptions!$C$60)-0.5*Assumptions!$C$61^2)+Assumptions!$C$61*((RAND()+RAND()+RAND()+RAND()+RAND()+RAND()+RAND()+RAND()+RAND()+RAND()+RAND()+RAND())-6))-1)+Liquidity_30Y!AE13)</x:f>
        <x:v>2330641.3366029277</x:v>
      </x:c>
      <x:c r="AE126" s="16" t="n">
        <x:f>MAX(0,AD126*(1+EXP((LN(1+Assumptions!$C$60)-0.5*Assumptions!$C$61^2)+Assumptions!$C$61*((RAND()+RAND()+RAND()+RAND()+RAND()+RAND()+RAND()+RAND()+RAND()+RAND()+RAND()+RAND())-6))-1)+Liquidity_30Y!AF13)</x:f>
        <x:v>2546622.3722936143</x:v>
      </x:c>
      <x:c r="AF126" s="16" t="n">
        <x:f>MAX(0,AE126*(1+EXP((LN(1+Assumptions!$C$60)-0.5*Assumptions!$C$61^2)+Assumptions!$C$61*((RAND()+RAND()+RAND()+RAND()+RAND()+RAND()+RAND()+RAND()+RAND()+RAND()+RAND()+RAND())-6))-1)+Liquidity_30Y!AG13)</x:f>
        <x:v>3636304.709508867</x:v>
      </x:c>
    </x:row>
    <x:row r="127">
      <x:c r="A127" s="39">
        <x:v>123</x:v>
      </x:c>
      <x:c r="B127" s="16" t="n">
        <x:f>Liquidity_30Y!C14</x:f>
        <x:v>1029031.25</x:v>
      </x:c>
      <x:c r="C127" s="16" t="n">
        <x:f>MAX(0,B127*(1+EXP((LN(1+Assumptions!$C$60)-0.5*Assumptions!$C$61^2)+Assumptions!$C$61*((RAND()+RAND()+RAND()+RAND()+RAND()+RAND()+RAND()+RAND()+RAND()+RAND()+RAND()+RAND())-6))-1)+Liquidity_30Y!D13)</x:f>
        <x:v>1153815.8797071287</x:v>
      </x:c>
      <x:c r="D127" s="16" t="n">
        <x:f>MAX(0,C127*(1+EXP((LN(1+Assumptions!$C$60)-0.5*Assumptions!$C$61^2)+Assumptions!$C$61*((RAND()+RAND()+RAND()+RAND()+RAND()+RAND()+RAND()+RAND()+RAND()+RAND()+RAND()+RAND())-6))-1)+Liquidity_30Y!E13)</x:f>
        <x:v>1206848.070295375</x:v>
      </x:c>
      <x:c r="E127" s="16" t="n">
        <x:f>MAX(0,D127*(1+EXP((LN(1+Assumptions!$C$60)-0.5*Assumptions!$C$61^2)+Assumptions!$C$61*((RAND()+RAND()+RAND()+RAND()+RAND()+RAND()+RAND()+RAND()+RAND()+RAND()+RAND()+RAND())-6))-1)+Liquidity_30Y!F13)</x:f>
        <x:v>983497.0034878061</x:v>
      </x:c>
      <x:c r="F127" s="16" t="n">
        <x:f>MAX(0,E127*(1+EXP((LN(1+Assumptions!$C$60)-0.5*Assumptions!$C$61^2)+Assumptions!$C$61*((RAND()+RAND()+RAND()+RAND()+RAND()+RAND()+RAND()+RAND()+RAND()+RAND()+RAND()+RAND())-6))-1)+Liquidity_30Y!G13)</x:f>
        <x:v>1187452.4667558193</x:v>
      </x:c>
      <x:c r="G127" s="16" t="n">
        <x:f>MAX(0,F127*(1+EXP((LN(1+Assumptions!$C$60)-0.5*Assumptions!$C$61^2)+Assumptions!$C$61*((RAND()+RAND()+RAND()+RAND()+RAND()+RAND()+RAND()+RAND()+RAND()+RAND()+RAND()+RAND())-6))-1)+Liquidity_30Y!H13)</x:f>
        <x:v>898420.9179039855</x:v>
      </x:c>
      <x:c r="H127" s="16" t="n">
        <x:f>MAX(0,G127*(1+EXP((LN(1+Assumptions!$C$60)-0.5*Assumptions!$C$61^2)+Assumptions!$C$61*((RAND()+RAND()+RAND()+RAND()+RAND()+RAND()+RAND()+RAND()+RAND()+RAND()+RAND()+RAND())-6))-1)+Liquidity_30Y!I13)</x:f>
        <x:v>1107351.6346020175</x:v>
      </x:c>
      <x:c r="I127" s="16" t="n">
        <x:f>MAX(0,H127*(1+EXP((LN(1+Assumptions!$C$60)-0.5*Assumptions!$C$61^2)+Assumptions!$C$61*((RAND()+RAND()+RAND()+RAND()+RAND()+RAND()+RAND()+RAND()+RAND()+RAND()+RAND()+RAND())-6))-1)+Liquidity_30Y!J13)</x:f>
        <x:v>965239.3298021157</x:v>
      </x:c>
      <x:c r="J127" s="16" t="n">
        <x:f>MAX(0,I127*(1+EXP((LN(1+Assumptions!$C$60)-0.5*Assumptions!$C$61^2)+Assumptions!$C$61*((RAND()+RAND()+RAND()+RAND()+RAND()+RAND()+RAND()+RAND()+RAND()+RAND()+RAND()+RAND())-6))-1)+Liquidity_30Y!K13)</x:f>
        <x:v>1061283.837770816</x:v>
      </x:c>
      <x:c r="K127" s="16" t="n">
        <x:f>MAX(0,J127*(1+EXP((LN(1+Assumptions!$C$60)-0.5*Assumptions!$C$61^2)+Assumptions!$C$61*((RAND()+RAND()+RAND()+RAND()+RAND()+RAND()+RAND()+RAND()+RAND()+RAND()+RAND()+RAND())-6))-1)+Liquidity_30Y!L13)</x:f>
        <x:v>1113862.1304930174</x:v>
      </x:c>
      <x:c r="L127" s="16" t="n">
        <x:f>MAX(0,K127*(1+EXP((LN(1+Assumptions!$C$60)-0.5*Assumptions!$C$61^2)+Assumptions!$C$61*((RAND()+RAND()+RAND()+RAND()+RAND()+RAND()+RAND()+RAND()+RAND()+RAND()+RAND()+RAND())-6))-1)+Liquidity_30Y!M13)</x:f>
        <x:v>1113423.9169001235</x:v>
      </x:c>
      <x:c r="M127" s="16" t="n">
        <x:f>MAX(0,L127*(1+EXP((LN(1+Assumptions!$C$60)-0.5*Assumptions!$C$61^2)+Assumptions!$C$61*((RAND()+RAND()+RAND()+RAND()+RAND()+RAND()+RAND()+RAND()+RAND()+RAND()+RAND()+RAND())-6))-1)+Liquidity_30Y!N13)</x:f>
        <x:v>1224764.6930692564</x:v>
      </x:c>
      <x:c r="N127" s="16" t="n">
        <x:f>MAX(0,M127*(1+EXP((LN(1+Assumptions!$C$60)-0.5*Assumptions!$C$61^2)+Assumptions!$C$61*((RAND()+RAND()+RAND()+RAND()+RAND()+RAND()+RAND()+RAND()+RAND()+RAND()+RAND()+RAND())-6))-1)+Liquidity_30Y!O13)</x:f>
        <x:v>1308463.5437703358</x:v>
      </x:c>
      <x:c r="O127" s="16" t="n">
        <x:f>MAX(0,N127*(1+EXP((LN(1+Assumptions!$C$60)-0.5*Assumptions!$C$61^2)+Assumptions!$C$61*((RAND()+RAND()+RAND()+RAND()+RAND()+RAND()+RAND()+RAND()+RAND()+RAND()+RAND()+RAND())-6))-1)+Liquidity_30Y!P13)</x:f>
        <x:v>1391293.155118</x:v>
      </x:c>
      <x:c r="P127" s="16" t="n">
        <x:f>MAX(0,O127*(1+EXP((LN(1+Assumptions!$C$60)-0.5*Assumptions!$C$61^2)+Assumptions!$C$61*((RAND()+RAND()+RAND()+RAND()+RAND()+RAND()+RAND()+RAND()+RAND()+RAND()+RAND()+RAND())-6))-1)+Liquidity_30Y!Q13)</x:f>
        <x:v>1723304.1067772044</x:v>
      </x:c>
      <x:c r="Q127" s="16" t="n">
        <x:f>MAX(0,P127*(1+EXP((LN(1+Assumptions!$C$60)-0.5*Assumptions!$C$61^2)+Assumptions!$C$61*((RAND()+RAND()+RAND()+RAND()+RAND()+RAND()+RAND()+RAND()+RAND()+RAND()+RAND()+RAND())-6))-1)+Liquidity_30Y!R13)</x:f>
        <x:v>2225008.866285837</x:v>
      </x:c>
      <x:c r="R127" s="16" t="n">
        <x:f>MAX(0,Q127*(1+EXP((LN(1+Assumptions!$C$60)-0.5*Assumptions!$C$61^2)+Assumptions!$C$61*((RAND()+RAND()+RAND()+RAND()+RAND()+RAND()+RAND()+RAND()+RAND()+RAND()+RAND()+RAND())-6))-1)+Liquidity_30Y!S13)</x:f>
        <x:v>1732249.545674098</x:v>
      </x:c>
      <x:c r="S127" s="16" t="n">
        <x:f>MAX(0,R127*(1+EXP((LN(1+Assumptions!$C$60)-0.5*Assumptions!$C$61^2)+Assumptions!$C$61*((RAND()+RAND()+RAND()+RAND()+RAND()+RAND()+RAND()+RAND()+RAND()+RAND()+RAND()+RAND())-6))-1)+Liquidity_30Y!T13)</x:f>
        <x:v>1424322.0870194181</x:v>
      </x:c>
      <x:c r="T127" s="16" t="n">
        <x:f>MAX(0,S127*(1+EXP((LN(1+Assumptions!$C$60)-0.5*Assumptions!$C$61^2)+Assumptions!$C$61*((RAND()+RAND()+RAND()+RAND()+RAND()+RAND()+RAND()+RAND()+RAND()+RAND()+RAND()+RAND())-6))-1)+Liquidity_30Y!U13)</x:f>
        <x:v>1271407.9472861947</x:v>
      </x:c>
      <x:c r="U127" s="16" t="n">
        <x:f>MAX(0,T127*(1+EXP((LN(1+Assumptions!$C$60)-0.5*Assumptions!$C$61^2)+Assumptions!$C$61*((RAND()+RAND()+RAND()+RAND()+RAND()+RAND()+RAND()+RAND()+RAND()+RAND()+RAND()+RAND())-6))-1)+Liquidity_30Y!V13)</x:f>
        <x:v>991190.6947444864</x:v>
      </x:c>
      <x:c r="V127" s="16" t="n">
        <x:f>MAX(0,U127*(1+EXP((LN(1+Assumptions!$C$60)-0.5*Assumptions!$C$61^2)+Assumptions!$C$61*((RAND()+RAND()+RAND()+RAND()+RAND()+RAND()+RAND()+RAND()+RAND()+RAND()+RAND()+RAND())-6))-1)+Liquidity_30Y!W13)</x:f>
        <x:v>1044118.6301793389</x:v>
      </x:c>
      <x:c r="W127" s="16" t="n">
        <x:f>MAX(0,V127*(1+EXP((LN(1+Assumptions!$C$60)-0.5*Assumptions!$C$61^2)+Assumptions!$C$61*((RAND()+RAND()+RAND()+RAND()+RAND()+RAND()+RAND()+RAND()+RAND()+RAND()+RAND()+RAND())-6))-1)+Liquidity_30Y!X13)</x:f>
        <x:v>1139315.8573004582</x:v>
      </x:c>
      <x:c r="X127" s="16" t="n">
        <x:f>MAX(0,W127*(1+EXP((LN(1+Assumptions!$C$60)-0.5*Assumptions!$C$61^2)+Assumptions!$C$61*((RAND()+RAND()+RAND()+RAND()+RAND()+RAND()+RAND()+RAND()+RAND()+RAND()+RAND()+RAND())-6))-1)+Liquidity_30Y!Y13)</x:f>
        <x:v>1242472.1313741517</x:v>
      </x:c>
      <x:c r="Y127" s="16" t="n">
        <x:f>MAX(0,X127*(1+EXP((LN(1+Assumptions!$C$60)-0.5*Assumptions!$C$61^2)+Assumptions!$C$61*((RAND()+RAND()+RAND()+RAND()+RAND()+RAND()+RAND()+RAND()+RAND()+RAND()+RAND()+RAND())-6))-1)+Liquidity_30Y!Z13)</x:f>
        <x:v>1500487.1184139422</x:v>
      </x:c>
      <x:c r="Z127" s="16" t="n">
        <x:f>MAX(0,Y127*(1+EXP((LN(1+Assumptions!$C$60)-0.5*Assumptions!$C$61^2)+Assumptions!$C$61*((RAND()+RAND()+RAND()+RAND()+RAND()+RAND()+RAND()+RAND()+RAND()+RAND()+RAND()+RAND())-6))-1)+Liquidity_30Y!AA13)</x:f>
        <x:v>1755965.3693202003</x:v>
      </x:c>
      <x:c r="AA127" s="16" t="n">
        <x:f>MAX(0,Z127*(1+EXP((LN(1+Assumptions!$C$60)-0.5*Assumptions!$C$61^2)+Assumptions!$C$61*((RAND()+RAND()+RAND()+RAND()+RAND()+RAND()+RAND()+RAND()+RAND()+RAND()+RAND()+RAND())-6))-1)+Liquidity_30Y!AB13)</x:f>
        <x:v>1919318.5284897594</x:v>
      </x:c>
      <x:c r="AB127" s="16" t="n">
        <x:f>MAX(0,AA127*(1+EXP((LN(1+Assumptions!$C$60)-0.5*Assumptions!$C$61^2)+Assumptions!$C$61*((RAND()+RAND()+RAND()+RAND()+RAND()+RAND()+RAND()+RAND()+RAND()+RAND()+RAND()+RAND())-6))-1)+Liquidity_30Y!AC13)</x:f>
        <x:v>1839755.8361955083</x:v>
      </x:c>
      <x:c r="AC127" s="16" t="n">
        <x:f>MAX(0,AB127*(1+EXP((LN(1+Assumptions!$C$60)-0.5*Assumptions!$C$61^2)+Assumptions!$C$61*((RAND()+RAND()+RAND()+RAND()+RAND()+RAND()+RAND()+RAND()+RAND()+RAND()+RAND()+RAND())-6))-1)+Liquidity_30Y!AD13)</x:f>
        <x:v>1753347.0205946274</x:v>
      </x:c>
      <x:c r="AD127" s="16" t="n">
        <x:f>MAX(0,AC127*(1+EXP((LN(1+Assumptions!$C$60)-0.5*Assumptions!$C$61^2)+Assumptions!$C$61*((RAND()+RAND()+RAND()+RAND()+RAND()+RAND()+RAND()+RAND()+RAND()+RAND()+RAND()+RAND())-6))-1)+Liquidity_30Y!AE13)</x:f>
        <x:v>1480239.9164239755</x:v>
      </x:c>
      <x:c r="AE127" s="16" t="n">
        <x:f>MAX(0,AD127*(1+EXP((LN(1+Assumptions!$C$60)-0.5*Assumptions!$C$61^2)+Assumptions!$C$61*((RAND()+RAND()+RAND()+RAND()+RAND()+RAND()+RAND()+RAND()+RAND()+RAND()+RAND()+RAND())-6))-1)+Liquidity_30Y!AF13)</x:f>
        <x:v>1659754.8309605448</x:v>
      </x:c>
      <x:c r="AF127" s="16" t="n">
        <x:f>MAX(0,AE127*(1+EXP((LN(1+Assumptions!$C$60)-0.5*Assumptions!$C$61^2)+Assumptions!$C$61*((RAND()+RAND()+RAND()+RAND()+RAND()+RAND()+RAND()+RAND()+RAND()+RAND()+RAND()+RAND())-6))-1)+Liquidity_30Y!AG13)</x:f>
        <x:v>1625423.8419464312</x:v>
      </x:c>
    </x:row>
    <x:row r="128">
      <x:c r="A128" s="39">
        <x:v>124</x:v>
      </x:c>
      <x:c r="B128" s="16" t="n">
        <x:f>Liquidity_30Y!C14</x:f>
        <x:v>1029031.25</x:v>
      </x:c>
      <x:c r="C128" s="16" t="n">
        <x:f>MAX(0,B128*(1+EXP((LN(1+Assumptions!$C$60)-0.5*Assumptions!$C$61^2)+Assumptions!$C$61*((RAND()+RAND()+RAND()+RAND()+RAND()+RAND()+RAND()+RAND()+RAND()+RAND()+RAND()+RAND())-6))-1)+Liquidity_30Y!D13)</x:f>
        <x:v>990424.8476227398</x:v>
      </x:c>
      <x:c r="D128" s="16" t="n">
        <x:f>MAX(0,C128*(1+EXP((LN(1+Assumptions!$C$60)-0.5*Assumptions!$C$61^2)+Assumptions!$C$61*((RAND()+RAND()+RAND()+RAND()+RAND()+RAND()+RAND()+RAND()+RAND()+RAND()+RAND()+RAND())-6))-1)+Liquidity_30Y!E13)</x:f>
        <x:v>1334809.104397167</x:v>
      </x:c>
      <x:c r="E128" s="16" t="n">
        <x:f>MAX(0,D128*(1+EXP((LN(1+Assumptions!$C$60)-0.5*Assumptions!$C$61^2)+Assumptions!$C$61*((RAND()+RAND()+RAND()+RAND()+RAND()+RAND()+RAND()+RAND()+RAND()+RAND()+RAND()+RAND())-6))-1)+Liquidity_30Y!F13)</x:f>
        <x:v>1190103.0463712863</x:v>
      </x:c>
      <x:c r="F128" s="16" t="n">
        <x:f>MAX(0,E128*(1+EXP((LN(1+Assumptions!$C$60)-0.5*Assumptions!$C$61^2)+Assumptions!$C$61*((RAND()+RAND()+RAND()+RAND()+RAND()+RAND()+RAND()+RAND()+RAND()+RAND()+RAND()+RAND())-6))-1)+Liquidity_30Y!G13)</x:f>
        <x:v>1282418.7242275893</x:v>
      </x:c>
      <x:c r="G128" s="16" t="n">
        <x:f>MAX(0,F128*(1+EXP((LN(1+Assumptions!$C$60)-0.5*Assumptions!$C$61^2)+Assumptions!$C$61*((RAND()+RAND()+RAND()+RAND()+RAND()+RAND()+RAND()+RAND()+RAND()+RAND()+RAND()+RAND())-6))-1)+Liquidity_30Y!H13)</x:f>
        <x:v>1517832.122838192</x:v>
      </x:c>
      <x:c r="H128" s="16" t="n">
        <x:f>MAX(0,G128*(1+EXP((LN(1+Assumptions!$C$60)-0.5*Assumptions!$C$61^2)+Assumptions!$C$61*((RAND()+RAND()+RAND()+RAND()+RAND()+RAND()+RAND()+RAND()+RAND()+RAND()+RAND()+RAND())-6))-1)+Liquidity_30Y!I13)</x:f>
        <x:v>1340241.7277475803</x:v>
      </x:c>
      <x:c r="I128" s="16" t="n">
        <x:f>MAX(0,H128*(1+EXP((LN(1+Assumptions!$C$60)-0.5*Assumptions!$C$61^2)+Assumptions!$C$61*((RAND()+RAND()+RAND()+RAND()+RAND()+RAND()+RAND()+RAND()+RAND()+RAND()+RAND()+RAND())-6))-1)+Liquidity_30Y!J13)</x:f>
        <x:v>1302762.98075913</x:v>
      </x:c>
      <x:c r="J128" s="16" t="n">
        <x:f>MAX(0,I128*(1+EXP((LN(1+Assumptions!$C$60)-0.5*Assumptions!$C$61^2)+Assumptions!$C$61*((RAND()+RAND()+RAND()+RAND()+RAND()+RAND()+RAND()+RAND()+RAND()+RAND()+RAND()+RAND())-6))-1)+Liquidity_30Y!K13)</x:f>
        <x:v>1446362.2955126474</x:v>
      </x:c>
      <x:c r="K128" s="16" t="n">
        <x:f>MAX(0,J128*(1+EXP((LN(1+Assumptions!$C$60)-0.5*Assumptions!$C$61^2)+Assumptions!$C$61*((RAND()+RAND()+RAND()+RAND()+RAND()+RAND()+RAND()+RAND()+RAND()+RAND()+RAND()+RAND())-6))-1)+Liquidity_30Y!L13)</x:f>
        <x:v>2101400.9859777996</x:v>
      </x:c>
      <x:c r="L128" s="16" t="n">
        <x:f>MAX(0,K128*(1+EXP((LN(1+Assumptions!$C$60)-0.5*Assumptions!$C$61^2)+Assumptions!$C$61*((RAND()+RAND()+RAND()+RAND()+RAND()+RAND()+RAND()+RAND()+RAND()+RAND()+RAND()+RAND())-6))-1)+Liquidity_30Y!M13)</x:f>
        <x:v>1972428.7769448124</x:v>
      </x:c>
      <x:c r="M128" s="16" t="n">
        <x:f>MAX(0,L128*(1+EXP((LN(1+Assumptions!$C$60)-0.5*Assumptions!$C$61^2)+Assumptions!$C$61*((RAND()+RAND()+RAND()+RAND()+RAND()+RAND()+RAND()+RAND()+RAND()+RAND()+RAND()+RAND())-6))-1)+Liquidity_30Y!N13)</x:f>
        <x:v>1930687.8349522839</x:v>
      </x:c>
      <x:c r="N128" s="16" t="n">
        <x:f>MAX(0,M128*(1+EXP((LN(1+Assumptions!$C$60)-0.5*Assumptions!$C$61^2)+Assumptions!$C$61*((RAND()+RAND()+RAND()+RAND()+RAND()+RAND()+RAND()+RAND()+RAND()+RAND()+RAND()+RAND())-6))-1)+Liquidity_30Y!O13)</x:f>
        <x:v>1995626.6779537976</x:v>
      </x:c>
      <x:c r="O128" s="16" t="n">
        <x:f>MAX(0,N128*(1+EXP((LN(1+Assumptions!$C$60)-0.5*Assumptions!$C$61^2)+Assumptions!$C$61*((RAND()+RAND()+RAND()+RAND()+RAND()+RAND()+RAND()+RAND()+RAND()+RAND()+RAND()+RAND())-6))-1)+Liquidity_30Y!P13)</x:f>
        <x:v>2430322.0621851613</x:v>
      </x:c>
      <x:c r="P128" s="16" t="n">
        <x:f>MAX(0,O128*(1+EXP((LN(1+Assumptions!$C$60)-0.5*Assumptions!$C$61^2)+Assumptions!$C$61*((RAND()+RAND()+RAND()+RAND()+RAND()+RAND()+RAND()+RAND()+RAND()+RAND()+RAND()+RAND())-6))-1)+Liquidity_30Y!Q13)</x:f>
        <x:v>2848026.5717798574</x:v>
      </x:c>
      <x:c r="Q128" s="16" t="n">
        <x:f>MAX(0,P128*(1+EXP((LN(1+Assumptions!$C$60)-0.5*Assumptions!$C$61^2)+Assumptions!$C$61*((RAND()+RAND()+RAND()+RAND()+RAND()+RAND()+RAND()+RAND()+RAND()+RAND()+RAND()+RAND())-6))-1)+Liquidity_30Y!R13)</x:f>
        <x:v>2478740.6490196465</x:v>
      </x:c>
      <x:c r="R128" s="16" t="n">
        <x:f>MAX(0,Q128*(1+EXP((LN(1+Assumptions!$C$60)-0.5*Assumptions!$C$61^2)+Assumptions!$C$61*((RAND()+RAND()+RAND()+RAND()+RAND()+RAND()+RAND()+RAND()+RAND()+RAND()+RAND()+RAND())-6))-1)+Liquidity_30Y!S13)</x:f>
        <x:v>2229690.9295155704</x:v>
      </x:c>
      <x:c r="S128" s="16" t="n">
        <x:f>MAX(0,R128*(1+EXP((LN(1+Assumptions!$C$60)-0.5*Assumptions!$C$61^2)+Assumptions!$C$61*((RAND()+RAND()+RAND()+RAND()+RAND()+RAND()+RAND()+RAND()+RAND()+RAND()+RAND()+RAND())-6))-1)+Liquidity_30Y!T13)</x:f>
        <x:v>2470621.9127601944</x:v>
      </x:c>
      <x:c r="T128" s="16" t="n">
        <x:f>MAX(0,S128*(1+EXP((LN(1+Assumptions!$C$60)-0.5*Assumptions!$C$61^2)+Assumptions!$C$61*((RAND()+RAND()+RAND()+RAND()+RAND()+RAND()+RAND()+RAND()+RAND()+RAND()+RAND()+RAND())-6))-1)+Liquidity_30Y!U13)</x:f>
        <x:v>2892052.399603866</x:v>
      </x:c>
      <x:c r="U128" s="16" t="n">
        <x:f>MAX(0,T128*(1+EXP((LN(1+Assumptions!$C$60)-0.5*Assumptions!$C$61^2)+Assumptions!$C$61*((RAND()+RAND()+RAND()+RAND()+RAND()+RAND()+RAND()+RAND()+RAND()+RAND()+RAND()+RAND())-6))-1)+Liquidity_30Y!V13)</x:f>
        <x:v>3361296.835776593</x:v>
      </x:c>
      <x:c r="V128" s="16" t="n">
        <x:f>MAX(0,U128*(1+EXP((LN(1+Assumptions!$C$60)-0.5*Assumptions!$C$61^2)+Assumptions!$C$61*((RAND()+RAND()+RAND()+RAND()+RAND()+RAND()+RAND()+RAND()+RAND()+RAND()+RAND()+RAND())-6))-1)+Liquidity_30Y!W13)</x:f>
        <x:v>3786656.5082725245</x:v>
      </x:c>
      <x:c r="W128" s="16" t="n">
        <x:f>MAX(0,V128*(1+EXP((LN(1+Assumptions!$C$60)-0.5*Assumptions!$C$61^2)+Assumptions!$C$61*((RAND()+RAND()+RAND()+RAND()+RAND()+RAND()+RAND()+RAND()+RAND()+RAND()+RAND()+RAND())-6))-1)+Liquidity_30Y!X13)</x:f>
        <x:v>3778665.798717751</x:v>
      </x:c>
      <x:c r="X128" s="16" t="n">
        <x:f>MAX(0,W128*(1+EXP((LN(1+Assumptions!$C$60)-0.5*Assumptions!$C$61^2)+Assumptions!$C$61*((RAND()+RAND()+RAND()+RAND()+RAND()+RAND()+RAND()+RAND()+RAND()+RAND()+RAND()+RAND())-6))-1)+Liquidity_30Y!Y13)</x:f>
        <x:v>3528800.7182956086</x:v>
      </x:c>
      <x:c r="Y128" s="16" t="n">
        <x:f>MAX(0,X128*(1+EXP((LN(1+Assumptions!$C$60)-0.5*Assumptions!$C$61^2)+Assumptions!$C$61*((RAND()+RAND()+RAND()+RAND()+RAND()+RAND()+RAND()+RAND()+RAND()+RAND()+RAND()+RAND())-6))-1)+Liquidity_30Y!Z13)</x:f>
        <x:v>3739186.073828684</x:v>
      </x:c>
      <x:c r="Z128" s="16" t="n">
        <x:f>MAX(0,Y128*(1+EXP((LN(1+Assumptions!$C$60)-0.5*Assumptions!$C$61^2)+Assumptions!$C$61*((RAND()+RAND()+RAND()+RAND()+RAND()+RAND()+RAND()+RAND()+RAND()+RAND()+RAND()+RAND())-6))-1)+Liquidity_30Y!AA13)</x:f>
        <x:v>5674735.458996436</x:v>
      </x:c>
      <x:c r="AA128" s="16" t="n">
        <x:f>MAX(0,Z128*(1+EXP((LN(1+Assumptions!$C$60)-0.5*Assumptions!$C$61^2)+Assumptions!$C$61*((RAND()+RAND()+RAND()+RAND()+RAND()+RAND()+RAND()+RAND()+RAND()+RAND()+RAND()+RAND())-6))-1)+Liquidity_30Y!AB13)</x:f>
        <x:v>6013599.271578588</x:v>
      </x:c>
      <x:c r="AB128" s="16" t="n">
        <x:f>MAX(0,AA128*(1+EXP((LN(1+Assumptions!$C$60)-0.5*Assumptions!$C$61^2)+Assumptions!$C$61*((RAND()+RAND()+RAND()+RAND()+RAND()+RAND()+RAND()+RAND()+RAND()+RAND()+RAND()+RAND())-6))-1)+Liquidity_30Y!AC13)</x:f>
        <x:v>5324054.65592429</x:v>
      </x:c>
      <x:c r="AC128" s="16" t="n">
        <x:f>MAX(0,AB128*(1+EXP((LN(1+Assumptions!$C$60)-0.5*Assumptions!$C$61^2)+Assumptions!$C$61*((RAND()+RAND()+RAND()+RAND()+RAND()+RAND()+RAND()+RAND()+RAND()+RAND()+RAND()+RAND())-6))-1)+Liquidity_30Y!AD13)</x:f>
        <x:v>6472440.937522636</x:v>
      </x:c>
      <x:c r="AD128" s="16" t="n">
        <x:f>MAX(0,AC128*(1+EXP((LN(1+Assumptions!$C$60)-0.5*Assumptions!$C$61^2)+Assumptions!$C$61*((RAND()+RAND()+RAND()+RAND()+RAND()+RAND()+RAND()+RAND()+RAND()+RAND()+RAND()+RAND())-6))-1)+Liquidity_30Y!AE13)</x:f>
        <x:v>5845868.3854139615</x:v>
      </x:c>
      <x:c r="AE128" s="16" t="n">
        <x:f>MAX(0,AD128*(1+EXP((LN(1+Assumptions!$C$60)-0.5*Assumptions!$C$61^2)+Assumptions!$C$61*((RAND()+RAND()+RAND()+RAND()+RAND()+RAND()+RAND()+RAND()+RAND()+RAND()+RAND()+RAND())-6))-1)+Liquidity_30Y!AF13)</x:f>
        <x:v>5795019.821922117</x:v>
      </x:c>
      <x:c r="AF128" s="16" t="n">
        <x:f>MAX(0,AE128*(1+EXP((LN(1+Assumptions!$C$60)-0.5*Assumptions!$C$61^2)+Assumptions!$C$61*((RAND()+RAND()+RAND()+RAND()+RAND()+RAND()+RAND()+RAND()+RAND()+RAND()+RAND()+RAND())-6))-1)+Liquidity_30Y!AG13)</x:f>
        <x:v>5594541.94416355</x:v>
      </x:c>
    </x:row>
    <x:row r="129">
      <x:c r="A129" s="39">
        <x:v>125</x:v>
      </x:c>
      <x:c r="B129" s="16" t="n">
        <x:f>Liquidity_30Y!C14</x:f>
        <x:v>1029031.25</x:v>
      </x:c>
      <x:c r="C129" s="16" t="n">
        <x:f>MAX(0,B129*(1+EXP((LN(1+Assumptions!$C$60)-0.5*Assumptions!$C$61^2)+Assumptions!$C$61*((RAND()+RAND()+RAND()+RAND()+RAND()+RAND()+RAND()+RAND()+RAND()+RAND()+RAND()+RAND())-6))-1)+Liquidity_30Y!D13)</x:f>
        <x:v>1023866.7309695506</x:v>
      </x:c>
      <x:c r="D129" s="16" t="n">
        <x:f>MAX(0,C129*(1+EXP((LN(1+Assumptions!$C$60)-0.5*Assumptions!$C$61^2)+Assumptions!$C$61*((RAND()+RAND()+RAND()+RAND()+RAND()+RAND()+RAND()+RAND()+RAND()+RAND()+RAND()+RAND())-6))-1)+Liquidity_30Y!E13)</x:f>
        <x:v>1114606.9504795116</x:v>
      </x:c>
      <x:c r="E129" s="16" t="n">
        <x:f>MAX(0,D129*(1+EXP((LN(1+Assumptions!$C$60)-0.5*Assumptions!$C$61^2)+Assumptions!$C$61*((RAND()+RAND()+RAND()+RAND()+RAND()+RAND()+RAND()+RAND()+RAND()+RAND()+RAND()+RAND())-6))-1)+Liquidity_30Y!F13)</x:f>
        <x:v>1269697.7936368943</x:v>
      </x:c>
      <x:c r="F129" s="16" t="n">
        <x:f>MAX(0,E129*(1+EXP((LN(1+Assumptions!$C$60)-0.5*Assumptions!$C$61^2)+Assumptions!$C$61*((RAND()+RAND()+RAND()+RAND()+RAND()+RAND()+RAND()+RAND()+RAND()+RAND()+RAND()+RAND())-6))-1)+Liquidity_30Y!G13)</x:f>
        <x:v>1084356.665433786</x:v>
      </x:c>
      <x:c r="G129" s="16" t="n">
        <x:f>MAX(0,F129*(1+EXP((LN(1+Assumptions!$C$60)-0.5*Assumptions!$C$61^2)+Assumptions!$C$61*((RAND()+RAND()+RAND()+RAND()+RAND()+RAND()+RAND()+RAND()+RAND()+RAND()+RAND()+RAND())-6))-1)+Liquidity_30Y!H13)</x:f>
        <x:v>1202780.5844799576</x:v>
      </x:c>
      <x:c r="H129" s="16" t="n">
        <x:f>MAX(0,G129*(1+EXP((LN(1+Assumptions!$C$60)-0.5*Assumptions!$C$61^2)+Assumptions!$C$61*((RAND()+RAND()+RAND()+RAND()+RAND()+RAND()+RAND()+RAND()+RAND()+RAND()+RAND()+RAND())-6))-1)+Liquidity_30Y!I13)</x:f>
        <x:v>1351697.6086950777</x:v>
      </x:c>
      <x:c r="I129" s="16" t="n">
        <x:f>MAX(0,H129*(1+EXP((LN(1+Assumptions!$C$60)-0.5*Assumptions!$C$61^2)+Assumptions!$C$61*((RAND()+RAND()+RAND()+RAND()+RAND()+RAND()+RAND()+RAND()+RAND()+RAND()+RAND()+RAND())-6))-1)+Liquidity_30Y!J13)</x:f>
        <x:v>1450937.5720964896</x:v>
      </x:c>
      <x:c r="J129" s="16" t="n">
        <x:f>MAX(0,I129*(1+EXP((LN(1+Assumptions!$C$60)-0.5*Assumptions!$C$61^2)+Assumptions!$C$61*((RAND()+RAND()+RAND()+RAND()+RAND()+RAND()+RAND()+RAND()+RAND()+RAND()+RAND()+RAND())-6))-1)+Liquidity_30Y!K13)</x:f>
        <x:v>1404138.4032952255</x:v>
      </x:c>
      <x:c r="K129" s="16" t="n">
        <x:f>MAX(0,J129*(1+EXP((LN(1+Assumptions!$C$60)-0.5*Assumptions!$C$61^2)+Assumptions!$C$61*((RAND()+RAND()+RAND()+RAND()+RAND()+RAND()+RAND()+RAND()+RAND()+RAND()+RAND()+RAND())-6))-1)+Liquidity_30Y!L13)</x:f>
        <x:v>1402593.280531853</x:v>
      </x:c>
      <x:c r="L129" s="16" t="n">
        <x:f>MAX(0,K129*(1+EXP((LN(1+Assumptions!$C$60)-0.5*Assumptions!$C$61^2)+Assumptions!$C$61*((RAND()+RAND()+RAND()+RAND()+RAND()+RAND()+RAND()+RAND()+RAND()+RAND()+RAND()+RAND())-6))-1)+Liquidity_30Y!M13)</x:f>
        <x:v>1201604.9707354407</x:v>
      </x:c>
      <x:c r="M129" s="16" t="n">
        <x:f>MAX(0,L129*(1+EXP((LN(1+Assumptions!$C$60)-0.5*Assumptions!$C$61^2)+Assumptions!$C$61*((RAND()+RAND()+RAND()+RAND()+RAND()+RAND()+RAND()+RAND()+RAND()+RAND()+RAND()+RAND())-6))-1)+Liquidity_30Y!N13)</x:f>
        <x:v>1368064.8644961466</x:v>
      </x:c>
      <x:c r="N129" s="16" t="n">
        <x:f>MAX(0,M129*(1+EXP((LN(1+Assumptions!$C$60)-0.5*Assumptions!$C$61^2)+Assumptions!$C$61*((RAND()+RAND()+RAND()+RAND()+RAND()+RAND()+RAND()+RAND()+RAND()+RAND()+RAND()+RAND())-6))-1)+Liquidity_30Y!O13)</x:f>
        <x:v>1408830.9129344597</x:v>
      </x:c>
      <x:c r="O129" s="16" t="n">
        <x:f>MAX(0,N129*(1+EXP((LN(1+Assumptions!$C$60)-0.5*Assumptions!$C$61^2)+Assumptions!$C$61*((RAND()+RAND()+RAND()+RAND()+RAND()+RAND()+RAND()+RAND()+RAND()+RAND()+RAND()+RAND())-6))-1)+Liquidity_30Y!P13)</x:f>
        <x:v>1443628.0182502798</x:v>
      </x:c>
      <x:c r="P129" s="16" t="n">
        <x:f>MAX(0,O129*(1+EXP((LN(1+Assumptions!$C$60)-0.5*Assumptions!$C$61^2)+Assumptions!$C$61*((RAND()+RAND()+RAND()+RAND()+RAND()+RAND()+RAND()+RAND()+RAND()+RAND()+RAND()+RAND())-6))-1)+Liquidity_30Y!Q13)</x:f>
        <x:v>1598997.0439868104</x:v>
      </x:c>
      <x:c r="Q129" s="16" t="n">
        <x:f>MAX(0,P129*(1+EXP((LN(1+Assumptions!$C$60)-0.5*Assumptions!$C$61^2)+Assumptions!$C$61*((RAND()+RAND()+RAND()+RAND()+RAND()+RAND()+RAND()+RAND()+RAND()+RAND()+RAND()+RAND())-6))-1)+Liquidity_30Y!R13)</x:f>
        <x:v>1647141.372804001</x:v>
      </x:c>
      <x:c r="R129" s="16" t="n">
        <x:f>MAX(0,Q129*(1+EXP((LN(1+Assumptions!$C$60)-0.5*Assumptions!$C$61^2)+Assumptions!$C$61*((RAND()+RAND()+RAND()+RAND()+RAND()+RAND()+RAND()+RAND()+RAND()+RAND()+RAND()+RAND())-6))-1)+Liquidity_30Y!S13)</x:f>
        <x:v>1825031.6100838382</x:v>
      </x:c>
      <x:c r="S129" s="16" t="n">
        <x:f>MAX(0,R129*(1+EXP((LN(1+Assumptions!$C$60)-0.5*Assumptions!$C$61^2)+Assumptions!$C$61*((RAND()+RAND()+RAND()+RAND()+RAND()+RAND()+RAND()+RAND()+RAND()+RAND()+RAND()+RAND())-6))-1)+Liquidity_30Y!T13)</x:f>
        <x:v>2217327.483306711</x:v>
      </x:c>
      <x:c r="T129" s="16" t="n">
        <x:f>MAX(0,S129*(1+EXP((LN(1+Assumptions!$C$60)-0.5*Assumptions!$C$61^2)+Assumptions!$C$61*((RAND()+RAND()+RAND()+RAND()+RAND()+RAND()+RAND()+RAND()+RAND()+RAND()+RAND()+RAND())-6))-1)+Liquidity_30Y!U13)</x:f>
        <x:v>1679543.067418322</x:v>
      </x:c>
      <x:c r="U129" s="16" t="n">
        <x:f>MAX(0,T129*(1+EXP((LN(1+Assumptions!$C$60)-0.5*Assumptions!$C$61^2)+Assumptions!$C$61*((RAND()+RAND()+RAND()+RAND()+RAND()+RAND()+RAND()+RAND()+RAND()+RAND()+RAND()+RAND())-6))-1)+Liquidity_30Y!V13)</x:f>
        <x:v>1635392.1223678587</x:v>
      </x:c>
      <x:c r="V129" s="16" t="n">
        <x:f>MAX(0,U129*(1+EXP((LN(1+Assumptions!$C$60)-0.5*Assumptions!$C$61^2)+Assumptions!$C$61*((RAND()+RAND()+RAND()+RAND()+RAND()+RAND()+RAND()+RAND()+RAND()+RAND()+RAND()+RAND())-6))-1)+Liquidity_30Y!W13)</x:f>
        <x:v>1488414.9714272749</x:v>
      </x:c>
      <x:c r="W129" s="16" t="n">
        <x:f>MAX(0,V129*(1+EXP((LN(1+Assumptions!$C$60)-0.5*Assumptions!$C$61^2)+Assumptions!$C$61*((RAND()+RAND()+RAND()+RAND()+RAND()+RAND()+RAND()+RAND()+RAND()+RAND()+RAND()+RAND())-6))-1)+Liquidity_30Y!X13)</x:f>
        <x:v>1615305.3505889853</x:v>
      </x:c>
      <x:c r="X129" s="16" t="n">
        <x:f>MAX(0,W129*(1+EXP((LN(1+Assumptions!$C$60)-0.5*Assumptions!$C$61^2)+Assumptions!$C$61*((RAND()+RAND()+RAND()+RAND()+RAND()+RAND()+RAND()+RAND()+RAND()+RAND()+RAND()+RAND())-6))-1)+Liquidity_30Y!Y13)</x:f>
        <x:v>1602247.6161160306</x:v>
      </x:c>
      <x:c r="Y129" s="16" t="n">
        <x:f>MAX(0,X129*(1+EXP((LN(1+Assumptions!$C$60)-0.5*Assumptions!$C$61^2)+Assumptions!$C$61*((RAND()+RAND()+RAND()+RAND()+RAND()+RAND()+RAND()+RAND()+RAND()+RAND()+RAND()+RAND())-6))-1)+Liquidity_30Y!Z13)</x:f>
        <x:v>2238625.3152618012</x:v>
      </x:c>
      <x:c r="Z129" s="16" t="n">
        <x:f>MAX(0,Y129*(1+EXP((LN(1+Assumptions!$C$60)-0.5*Assumptions!$C$61^2)+Assumptions!$C$61*((RAND()+RAND()+RAND()+RAND()+RAND()+RAND()+RAND()+RAND()+RAND()+RAND()+RAND()+RAND())-6))-1)+Liquidity_30Y!AA13)</x:f>
        <x:v>2287650.7233636044</x:v>
      </x:c>
      <x:c r="AA129" s="16" t="n">
        <x:f>MAX(0,Z129*(1+EXP((LN(1+Assumptions!$C$60)-0.5*Assumptions!$C$61^2)+Assumptions!$C$61*((RAND()+RAND()+RAND()+RAND()+RAND()+RAND()+RAND()+RAND()+RAND()+RAND()+RAND()+RAND())-6))-1)+Liquidity_30Y!AB13)</x:f>
        <x:v>2382239.1702813176</x:v>
      </x:c>
      <x:c r="AB129" s="16" t="n">
        <x:f>MAX(0,AA129*(1+EXP((LN(1+Assumptions!$C$60)-0.5*Assumptions!$C$61^2)+Assumptions!$C$61*((RAND()+RAND()+RAND()+RAND()+RAND()+RAND()+RAND()+RAND()+RAND()+RAND()+RAND()+RAND())-6))-1)+Liquidity_30Y!AC13)</x:f>
        <x:v>2693360.495731861</x:v>
      </x:c>
      <x:c r="AC129" s="16" t="n">
        <x:f>MAX(0,AB129*(1+EXP((LN(1+Assumptions!$C$60)-0.5*Assumptions!$C$61^2)+Assumptions!$C$61*((RAND()+RAND()+RAND()+RAND()+RAND()+RAND()+RAND()+RAND()+RAND()+RAND()+RAND()+RAND())-6))-1)+Liquidity_30Y!AD13)</x:f>
        <x:v>2550883.0853764066</x:v>
      </x:c>
      <x:c r="AD129" s="16" t="n">
        <x:f>MAX(0,AC129*(1+EXP((LN(1+Assumptions!$C$60)-0.5*Assumptions!$C$61^2)+Assumptions!$C$61*((RAND()+RAND()+RAND()+RAND()+RAND()+RAND()+RAND()+RAND()+RAND()+RAND()+RAND()+RAND())-6))-1)+Liquidity_30Y!AE13)</x:f>
        <x:v>2827708.897098909</x:v>
      </x:c>
      <x:c r="AE129" s="16" t="n">
        <x:f>MAX(0,AD129*(1+EXP((LN(1+Assumptions!$C$60)-0.5*Assumptions!$C$61^2)+Assumptions!$C$61*((RAND()+RAND()+RAND()+RAND()+RAND()+RAND()+RAND()+RAND()+RAND()+RAND()+RAND()+RAND())-6))-1)+Liquidity_30Y!AF13)</x:f>
        <x:v>2770544.3005129686</x:v>
      </x:c>
      <x:c r="AF129" s="16" t="n">
        <x:f>MAX(0,AE129*(1+EXP((LN(1+Assumptions!$C$60)-0.5*Assumptions!$C$61^2)+Assumptions!$C$61*((RAND()+RAND()+RAND()+RAND()+RAND()+RAND()+RAND()+RAND()+RAND()+RAND()+RAND()+RAND())-6))-1)+Liquidity_30Y!AG13)</x:f>
        <x:v>2724793.312303466</x:v>
      </x:c>
    </x:row>
    <x:row r="130">
      <x:c r="A130" s="39">
        <x:v>126</x:v>
      </x:c>
      <x:c r="B130" s="16" t="n">
        <x:f>Liquidity_30Y!C14</x:f>
        <x:v>1029031.25</x:v>
      </x:c>
      <x:c r="C130" s="16" t="n">
        <x:f>MAX(0,B130*(1+EXP((LN(1+Assumptions!$C$60)-0.5*Assumptions!$C$61^2)+Assumptions!$C$61*((RAND()+RAND()+RAND()+RAND()+RAND()+RAND()+RAND()+RAND()+RAND()+RAND()+RAND()+RAND())-6))-1)+Liquidity_30Y!D13)</x:f>
        <x:v>1363992.9534397991</x:v>
      </x:c>
      <x:c r="D130" s="16" t="n">
        <x:f>MAX(0,C130*(1+EXP((LN(1+Assumptions!$C$60)-0.5*Assumptions!$C$61^2)+Assumptions!$C$61*((RAND()+RAND()+RAND()+RAND()+RAND()+RAND()+RAND()+RAND()+RAND()+RAND()+RAND()+RAND())-6))-1)+Liquidity_30Y!E13)</x:f>
        <x:v>1222024.7692827864</x:v>
      </x:c>
      <x:c r="E130" s="16" t="n">
        <x:f>MAX(0,D130*(1+EXP((LN(1+Assumptions!$C$60)-0.5*Assumptions!$C$61^2)+Assumptions!$C$61*((RAND()+RAND()+RAND()+RAND()+RAND()+RAND()+RAND()+RAND()+RAND()+RAND()+RAND()+RAND())-6))-1)+Liquidity_30Y!F13)</x:f>
        <x:v>928807.0055634371</x:v>
      </x:c>
      <x:c r="F130" s="16" t="n">
        <x:f>MAX(0,E130*(1+EXP((LN(1+Assumptions!$C$60)-0.5*Assumptions!$C$61^2)+Assumptions!$C$61*((RAND()+RAND()+RAND()+RAND()+RAND()+RAND()+RAND()+RAND()+RAND()+RAND()+RAND()+RAND())-6))-1)+Liquidity_30Y!G13)</x:f>
        <x:v>895905.1249848446</x:v>
      </x:c>
      <x:c r="G130" s="16" t="n">
        <x:f>MAX(0,F130*(1+EXP((LN(1+Assumptions!$C$60)-0.5*Assumptions!$C$61^2)+Assumptions!$C$61*((RAND()+RAND()+RAND()+RAND()+RAND()+RAND()+RAND()+RAND()+RAND()+RAND()+RAND()+RAND())-6))-1)+Liquidity_30Y!H13)</x:f>
        <x:v>1029100.6866828632</x:v>
      </x:c>
      <x:c r="H130" s="16" t="n">
        <x:f>MAX(0,G130*(1+EXP((LN(1+Assumptions!$C$60)-0.5*Assumptions!$C$61^2)+Assumptions!$C$61*((RAND()+RAND()+RAND()+RAND()+RAND()+RAND()+RAND()+RAND()+RAND()+RAND()+RAND()+RAND())-6))-1)+Liquidity_30Y!I13)</x:f>
        <x:v>1163218.1984193958</x:v>
      </x:c>
      <x:c r="I130" s="16" t="n">
        <x:f>MAX(0,H130*(1+EXP((LN(1+Assumptions!$C$60)-0.5*Assumptions!$C$61^2)+Assumptions!$C$61*((RAND()+RAND()+RAND()+RAND()+RAND()+RAND()+RAND()+RAND()+RAND()+RAND()+RAND()+RAND())-6))-1)+Liquidity_30Y!J13)</x:f>
        <x:v>1330916.4993918713</x:v>
      </x:c>
      <x:c r="J130" s="16" t="n">
        <x:f>MAX(0,I130*(1+EXP((LN(1+Assumptions!$C$60)-0.5*Assumptions!$C$61^2)+Assumptions!$C$61*((RAND()+RAND()+RAND()+RAND()+RAND()+RAND()+RAND()+RAND()+RAND()+RAND()+RAND()+RAND())-6))-1)+Liquidity_30Y!K13)</x:f>
        <x:v>1316548.3580977726</x:v>
      </x:c>
      <x:c r="K130" s="16" t="n">
        <x:f>MAX(0,J130*(1+EXP((LN(1+Assumptions!$C$60)-0.5*Assumptions!$C$61^2)+Assumptions!$C$61*((RAND()+RAND()+RAND()+RAND()+RAND()+RAND()+RAND()+RAND()+RAND()+RAND()+RAND()+RAND())-6))-1)+Liquidity_30Y!L13)</x:f>
        <x:v>1358843.0594709818</x:v>
      </x:c>
      <x:c r="L130" s="16" t="n">
        <x:f>MAX(0,K130*(1+EXP((LN(1+Assumptions!$C$60)-0.5*Assumptions!$C$61^2)+Assumptions!$C$61*((RAND()+RAND()+RAND()+RAND()+RAND()+RAND()+RAND()+RAND()+RAND()+RAND()+RAND()+RAND())-6))-1)+Liquidity_30Y!M13)</x:f>
        <x:v>1349550.1326572148</x:v>
      </x:c>
      <x:c r="M130" s="16" t="n">
        <x:f>MAX(0,L130*(1+EXP((LN(1+Assumptions!$C$60)-0.5*Assumptions!$C$61^2)+Assumptions!$C$61*((RAND()+RAND()+RAND()+RAND()+RAND()+RAND()+RAND()+RAND()+RAND()+RAND()+RAND()+RAND())-6))-1)+Liquidity_30Y!N13)</x:f>
        <x:v>1454181.381237898</x:v>
      </x:c>
      <x:c r="N130" s="16" t="n">
        <x:f>MAX(0,M130*(1+EXP((LN(1+Assumptions!$C$60)-0.5*Assumptions!$C$61^2)+Assumptions!$C$61*((RAND()+RAND()+RAND()+RAND()+RAND()+RAND()+RAND()+RAND()+RAND()+RAND()+RAND()+RAND())-6))-1)+Liquidity_30Y!O13)</x:f>
        <x:v>1741662.9927088937</x:v>
      </x:c>
      <x:c r="O130" s="16" t="n">
        <x:f>MAX(0,N130*(1+EXP((LN(1+Assumptions!$C$60)-0.5*Assumptions!$C$61^2)+Assumptions!$C$61*((RAND()+RAND()+RAND()+RAND()+RAND()+RAND()+RAND()+RAND()+RAND()+RAND()+RAND()+RAND())-6))-1)+Liquidity_30Y!P13)</x:f>
        <x:v>2374093.395760824</x:v>
      </x:c>
      <x:c r="P130" s="16" t="n">
        <x:f>MAX(0,O130*(1+EXP((LN(1+Assumptions!$C$60)-0.5*Assumptions!$C$61^2)+Assumptions!$C$61*((RAND()+RAND()+RAND()+RAND()+RAND()+RAND()+RAND()+RAND()+RAND()+RAND()+RAND()+RAND())-6))-1)+Liquidity_30Y!Q13)</x:f>
        <x:v>2514524.123481757</x:v>
      </x:c>
      <x:c r="Q130" s="16" t="n">
        <x:f>MAX(0,P130*(1+EXP((LN(1+Assumptions!$C$60)-0.5*Assumptions!$C$61^2)+Assumptions!$C$61*((RAND()+RAND()+RAND()+RAND()+RAND()+RAND()+RAND()+RAND()+RAND()+RAND()+RAND()+RAND())-6))-1)+Liquidity_30Y!R13)</x:f>
        <x:v>2753772.1941207135</x:v>
      </x:c>
      <x:c r="R130" s="16" t="n">
        <x:f>MAX(0,Q130*(1+EXP((LN(1+Assumptions!$C$60)-0.5*Assumptions!$C$61^2)+Assumptions!$C$61*((RAND()+RAND()+RAND()+RAND()+RAND()+RAND()+RAND()+RAND()+RAND()+RAND()+RAND()+RAND())-6))-1)+Liquidity_30Y!S13)</x:f>
        <x:v>2618903.0857982133</x:v>
      </x:c>
      <x:c r="S130" s="16" t="n">
        <x:f>MAX(0,R130*(1+EXP((LN(1+Assumptions!$C$60)-0.5*Assumptions!$C$61^2)+Assumptions!$C$61*((RAND()+RAND()+RAND()+RAND()+RAND()+RAND()+RAND()+RAND()+RAND()+RAND()+RAND()+RAND())-6))-1)+Liquidity_30Y!T13)</x:f>
        <x:v>2943305.461608975</x:v>
      </x:c>
      <x:c r="T130" s="16" t="n">
        <x:f>MAX(0,S130*(1+EXP((LN(1+Assumptions!$C$60)-0.5*Assumptions!$C$61^2)+Assumptions!$C$61*((RAND()+RAND()+RAND()+RAND()+RAND()+RAND()+RAND()+RAND()+RAND()+RAND()+RAND()+RAND())-6))-1)+Liquidity_30Y!U13)</x:f>
        <x:v>2896231.4207126466</x:v>
      </x:c>
      <x:c r="U130" s="16" t="n">
        <x:f>MAX(0,T130*(1+EXP((LN(1+Assumptions!$C$60)-0.5*Assumptions!$C$61^2)+Assumptions!$C$61*((RAND()+RAND()+RAND()+RAND()+RAND()+RAND()+RAND()+RAND()+RAND()+RAND()+RAND()+RAND())-6))-1)+Liquidity_30Y!V13)</x:f>
        <x:v>3227264.115034641</x:v>
      </x:c>
      <x:c r="V130" s="16" t="n">
        <x:f>MAX(0,U130*(1+EXP((LN(1+Assumptions!$C$60)-0.5*Assumptions!$C$61^2)+Assumptions!$C$61*((RAND()+RAND()+RAND()+RAND()+RAND()+RAND()+RAND()+RAND()+RAND()+RAND()+RAND()+RAND())-6))-1)+Liquidity_30Y!W13)</x:f>
        <x:v>3722857.2839347804</x:v>
      </x:c>
      <x:c r="W130" s="16" t="n">
        <x:f>MAX(0,V130*(1+EXP((LN(1+Assumptions!$C$60)-0.5*Assumptions!$C$61^2)+Assumptions!$C$61*((RAND()+RAND()+RAND()+RAND()+RAND()+RAND()+RAND()+RAND()+RAND()+RAND()+RAND()+RAND())-6))-1)+Liquidity_30Y!X13)</x:f>
        <x:v>4723070.760012548</x:v>
      </x:c>
      <x:c r="X130" s="16" t="n">
        <x:f>MAX(0,W130*(1+EXP((LN(1+Assumptions!$C$60)-0.5*Assumptions!$C$61^2)+Assumptions!$C$61*((RAND()+RAND()+RAND()+RAND()+RAND()+RAND()+RAND()+RAND()+RAND()+RAND()+RAND()+RAND())-6))-1)+Liquidity_30Y!Y13)</x:f>
        <x:v>6370156.687486857</x:v>
      </x:c>
      <x:c r="Y130" s="16" t="n">
        <x:f>MAX(0,X130*(1+EXP((LN(1+Assumptions!$C$60)-0.5*Assumptions!$C$61^2)+Assumptions!$C$61*((RAND()+RAND()+RAND()+RAND()+RAND()+RAND()+RAND()+RAND()+RAND()+RAND()+RAND()+RAND())-6))-1)+Liquidity_30Y!Z13)</x:f>
        <x:v>6644469.68052208</x:v>
      </x:c>
      <x:c r="Z130" s="16" t="n">
        <x:f>MAX(0,Y130*(1+EXP((LN(1+Assumptions!$C$60)-0.5*Assumptions!$C$61^2)+Assumptions!$C$61*((RAND()+RAND()+RAND()+RAND()+RAND()+RAND()+RAND()+RAND()+RAND()+RAND()+RAND()+RAND())-6))-1)+Liquidity_30Y!AA13)</x:f>
        <x:v>7866816.221404539</x:v>
      </x:c>
      <x:c r="AA130" s="16" t="n">
        <x:f>MAX(0,Z130*(1+EXP((LN(1+Assumptions!$C$60)-0.5*Assumptions!$C$61^2)+Assumptions!$C$61*((RAND()+RAND()+RAND()+RAND()+RAND()+RAND()+RAND()+RAND()+RAND()+RAND()+RAND()+RAND())-6))-1)+Liquidity_30Y!AB13)</x:f>
        <x:v>9940548.774641799</x:v>
      </x:c>
      <x:c r="AB130" s="16" t="n">
        <x:f>MAX(0,AA130*(1+EXP((LN(1+Assumptions!$C$60)-0.5*Assumptions!$C$61^2)+Assumptions!$C$61*((RAND()+RAND()+RAND()+RAND()+RAND()+RAND()+RAND()+RAND()+RAND()+RAND()+RAND()+RAND())-6))-1)+Liquidity_30Y!AC13)</x:f>
        <x:v>8763985.554138986</x:v>
      </x:c>
      <x:c r="AC130" s="16" t="n">
        <x:f>MAX(0,AB130*(1+EXP((LN(1+Assumptions!$C$60)-0.5*Assumptions!$C$61^2)+Assumptions!$C$61*((RAND()+RAND()+RAND()+RAND()+RAND()+RAND()+RAND()+RAND()+RAND()+RAND()+RAND()+RAND())-6))-1)+Liquidity_30Y!AD13)</x:f>
        <x:v>7818094.463398797</x:v>
      </x:c>
      <x:c r="AD130" s="16" t="n">
        <x:f>MAX(0,AC130*(1+EXP((LN(1+Assumptions!$C$60)-0.5*Assumptions!$C$61^2)+Assumptions!$C$61*((RAND()+RAND()+RAND()+RAND()+RAND()+RAND()+RAND()+RAND()+RAND()+RAND()+RAND()+RAND())-6))-1)+Liquidity_30Y!AE13)</x:f>
        <x:v>8537627.223973416</x:v>
      </x:c>
      <x:c r="AE130" s="16" t="n">
        <x:f>MAX(0,AD130*(1+EXP((LN(1+Assumptions!$C$60)-0.5*Assumptions!$C$61^2)+Assumptions!$C$61*((RAND()+RAND()+RAND()+RAND()+RAND()+RAND()+RAND()+RAND()+RAND()+RAND()+RAND()+RAND())-6))-1)+Liquidity_30Y!AF13)</x:f>
        <x:v>9164850.524270596</x:v>
      </x:c>
      <x:c r="AF130" s="16" t="n">
        <x:f>MAX(0,AE130*(1+EXP((LN(1+Assumptions!$C$60)-0.5*Assumptions!$C$61^2)+Assumptions!$C$61*((RAND()+RAND()+RAND()+RAND()+RAND()+RAND()+RAND()+RAND()+RAND()+RAND()+RAND()+RAND())-6))-1)+Liquidity_30Y!AG13)</x:f>
        <x:v>9798483.916045068</x:v>
      </x:c>
    </x:row>
    <x:row r="131">
      <x:c r="A131" s="39">
        <x:v>127</x:v>
      </x:c>
      <x:c r="B131" s="16" t="n">
        <x:f>Liquidity_30Y!C14</x:f>
        <x:v>1029031.25</x:v>
      </x:c>
      <x:c r="C131" s="16" t="n">
        <x:f>MAX(0,B131*(1+EXP((LN(1+Assumptions!$C$60)-0.5*Assumptions!$C$61^2)+Assumptions!$C$61*((RAND()+RAND()+RAND()+RAND()+RAND()+RAND()+RAND()+RAND()+RAND()+RAND()+RAND()+RAND())-6))-1)+Liquidity_30Y!D13)</x:f>
        <x:v>891479.3321796105</x:v>
      </x:c>
      <x:c r="D131" s="16" t="n">
        <x:f>MAX(0,C131*(1+EXP((LN(1+Assumptions!$C$60)-0.5*Assumptions!$C$61^2)+Assumptions!$C$61*((RAND()+RAND()+RAND()+RAND()+RAND()+RAND()+RAND()+RAND()+RAND()+RAND()+RAND()+RAND())-6))-1)+Liquidity_30Y!E13)</x:f>
        <x:v>755502.0087065047</x:v>
      </x:c>
      <x:c r="E131" s="16" t="n">
        <x:f>MAX(0,D131*(1+EXP((LN(1+Assumptions!$C$60)-0.5*Assumptions!$C$61^2)+Assumptions!$C$61*((RAND()+RAND()+RAND()+RAND()+RAND()+RAND()+RAND()+RAND()+RAND()+RAND()+RAND()+RAND())-6))-1)+Liquidity_30Y!F13)</x:f>
        <x:v>567036.7929634148</x:v>
      </x:c>
      <x:c r="F131" s="16" t="n">
        <x:f>MAX(0,E131*(1+EXP((LN(1+Assumptions!$C$60)-0.5*Assumptions!$C$61^2)+Assumptions!$C$61*((RAND()+RAND()+RAND()+RAND()+RAND()+RAND()+RAND()+RAND()+RAND()+RAND()+RAND()+RAND())-6))-1)+Liquidity_30Y!G13)</x:f>
        <x:v>430607.5983072412</x:v>
      </x:c>
      <x:c r="G131" s="16" t="n">
        <x:f>MAX(0,F131*(1+EXP((LN(1+Assumptions!$C$60)-0.5*Assumptions!$C$61^2)+Assumptions!$C$61*((RAND()+RAND()+RAND()+RAND()+RAND()+RAND()+RAND()+RAND()+RAND()+RAND()+RAND()+RAND())-6))-1)+Liquidity_30Y!H13)</x:f>
        <x:v>389663.9488974649</x:v>
      </x:c>
      <x:c r="H131" s="16" t="n">
        <x:f>MAX(0,G131*(1+EXP((LN(1+Assumptions!$C$60)-0.5*Assumptions!$C$61^2)+Assumptions!$C$61*((RAND()+RAND()+RAND()+RAND()+RAND()+RAND()+RAND()+RAND()+RAND()+RAND()+RAND()+RAND())-6))-1)+Liquidity_30Y!I13)</x:f>
        <x:v>427454.7810508376</x:v>
      </x:c>
      <x:c r="I131" s="16" t="n">
        <x:f>MAX(0,H131*(1+EXP((LN(1+Assumptions!$C$60)-0.5*Assumptions!$C$61^2)+Assumptions!$C$61*((RAND()+RAND()+RAND()+RAND()+RAND()+RAND()+RAND()+RAND()+RAND()+RAND()+RAND()+RAND())-6))-1)+Liquidity_30Y!J13)</x:f>
        <x:v>416494.0086342215</x:v>
      </x:c>
      <x:c r="J131" s="16" t="n">
        <x:f>MAX(0,I131*(1+EXP((LN(1+Assumptions!$C$60)-0.5*Assumptions!$C$61^2)+Assumptions!$C$61*((RAND()+RAND()+RAND()+RAND()+RAND()+RAND()+RAND()+RAND()+RAND()+RAND()+RAND()+RAND())-6))-1)+Liquidity_30Y!K13)</x:f>
        <x:v>434492.6179185502</x:v>
      </x:c>
      <x:c r="K131" s="16" t="n">
        <x:f>MAX(0,J131*(1+EXP((LN(1+Assumptions!$C$60)-0.5*Assumptions!$C$61^2)+Assumptions!$C$61*((RAND()+RAND()+RAND()+RAND()+RAND()+RAND()+RAND()+RAND()+RAND()+RAND()+RAND()+RAND())-6))-1)+Liquidity_30Y!L13)</x:f>
        <x:v>430545.9834540085</x:v>
      </x:c>
      <x:c r="L131" s="16" t="n">
        <x:f>MAX(0,K131*(1+EXP((LN(1+Assumptions!$C$60)-0.5*Assumptions!$C$61^2)+Assumptions!$C$61*((RAND()+RAND()+RAND()+RAND()+RAND()+RAND()+RAND()+RAND()+RAND()+RAND()+RAND()+RAND())-6))-1)+Liquidity_30Y!M13)</x:f>
        <x:v>403375.1221421057</x:v>
      </x:c>
      <x:c r="M131" s="16" t="n">
        <x:f>MAX(0,L131*(1+EXP((LN(1+Assumptions!$C$60)-0.5*Assumptions!$C$61^2)+Assumptions!$C$61*((RAND()+RAND()+RAND()+RAND()+RAND()+RAND()+RAND()+RAND()+RAND()+RAND()+RAND()+RAND())-6))-1)+Liquidity_30Y!N13)</x:f>
        <x:v>443084.2446192595</x:v>
      </x:c>
      <x:c r="N131" s="16" t="n">
        <x:f>MAX(0,M131*(1+EXP((LN(1+Assumptions!$C$60)-0.5*Assumptions!$C$61^2)+Assumptions!$C$61*((RAND()+RAND()+RAND()+RAND()+RAND()+RAND()+RAND()+RAND()+RAND()+RAND()+RAND()+RAND())-6))-1)+Liquidity_30Y!O13)</x:f>
        <x:v>449539.69291347335</x:v>
      </x:c>
      <x:c r="O131" s="16" t="n">
        <x:f>MAX(0,N131*(1+EXP((LN(1+Assumptions!$C$60)-0.5*Assumptions!$C$61^2)+Assumptions!$C$61*((RAND()+RAND()+RAND()+RAND()+RAND()+RAND()+RAND()+RAND()+RAND()+RAND()+RAND()+RAND())-6))-1)+Liquidity_30Y!P13)</x:f>
        <x:v>495923.43028160464</x:v>
      </x:c>
      <x:c r="P131" s="16" t="n">
        <x:f>MAX(0,O131*(1+EXP((LN(1+Assumptions!$C$60)-0.5*Assumptions!$C$61^2)+Assumptions!$C$61*((RAND()+RAND()+RAND()+RAND()+RAND()+RAND()+RAND()+RAND()+RAND()+RAND()+RAND()+RAND())-6))-1)+Liquidity_30Y!Q13)</x:f>
        <x:v>501133.25625327916</x:v>
      </x:c>
      <x:c r="Q131" s="16" t="n">
        <x:f>MAX(0,P131*(1+EXP((LN(1+Assumptions!$C$60)-0.5*Assumptions!$C$61^2)+Assumptions!$C$61*((RAND()+RAND()+RAND()+RAND()+RAND()+RAND()+RAND()+RAND()+RAND()+RAND()+RAND()+RAND())-6))-1)+Liquidity_30Y!R13)</x:f>
        <x:v>579937.1246728858</x:v>
      </x:c>
      <x:c r="R131" s="16" t="n">
        <x:f>MAX(0,Q131*(1+EXP((LN(1+Assumptions!$C$60)-0.5*Assumptions!$C$61^2)+Assumptions!$C$61*((RAND()+RAND()+RAND()+RAND()+RAND()+RAND()+RAND()+RAND()+RAND()+RAND()+RAND()+RAND())-6))-1)+Liquidity_30Y!S13)</x:f>
        <x:v>483274.4822209618</x:v>
      </x:c>
      <x:c r="S131" s="16" t="n">
        <x:f>MAX(0,R131*(1+EXP((LN(1+Assumptions!$C$60)-0.5*Assumptions!$C$61^2)+Assumptions!$C$61*((RAND()+RAND()+RAND()+RAND()+RAND()+RAND()+RAND()+RAND()+RAND()+RAND()+RAND()+RAND())-6))-1)+Liquidity_30Y!T13)</x:f>
        <x:v>591499.8021798257</x:v>
      </x:c>
      <x:c r="T131" s="16" t="n">
        <x:f>MAX(0,S131*(1+EXP((LN(1+Assumptions!$C$60)-0.5*Assumptions!$C$61^2)+Assumptions!$C$61*((RAND()+RAND()+RAND()+RAND()+RAND()+RAND()+RAND()+RAND()+RAND()+RAND()+RAND()+RAND())-6))-1)+Liquidity_30Y!U13)</x:f>
        <x:v>791205.3259325923</x:v>
      </x:c>
      <x:c r="U131" s="16" t="n">
        <x:f>MAX(0,T131*(1+EXP((LN(1+Assumptions!$C$60)-0.5*Assumptions!$C$61^2)+Assumptions!$C$61*((RAND()+RAND()+RAND()+RAND()+RAND()+RAND()+RAND()+RAND()+RAND()+RAND()+RAND()+RAND())-6))-1)+Liquidity_30Y!V13)</x:f>
        <x:v>727690.7873239245</x:v>
      </x:c>
      <x:c r="V131" s="16" t="n">
        <x:f>MAX(0,U131*(1+EXP((LN(1+Assumptions!$C$60)-0.5*Assumptions!$C$61^2)+Assumptions!$C$61*((RAND()+RAND()+RAND()+RAND()+RAND()+RAND()+RAND()+RAND()+RAND()+RAND()+RAND()+RAND())-6))-1)+Liquidity_30Y!W13)</x:f>
        <x:v>901139.5068910923</x:v>
      </x:c>
      <x:c r="W131" s="16" t="n">
        <x:f>MAX(0,V131*(1+EXP((LN(1+Assumptions!$C$60)-0.5*Assumptions!$C$61^2)+Assumptions!$C$61*((RAND()+RAND()+RAND()+RAND()+RAND()+RAND()+RAND()+RAND()+RAND()+RAND()+RAND()+RAND())-6))-1)+Liquidity_30Y!X13)</x:f>
        <x:v>706097.4078153495</x:v>
      </x:c>
      <x:c r="X131" s="16" t="n">
        <x:f>MAX(0,W131*(1+EXP((LN(1+Assumptions!$C$60)-0.5*Assumptions!$C$61^2)+Assumptions!$C$61*((RAND()+RAND()+RAND()+RAND()+RAND()+RAND()+RAND()+RAND()+RAND()+RAND()+RAND()+RAND())-6))-1)+Liquidity_30Y!Y13)</x:f>
        <x:v>707076.9151865673</x:v>
      </x:c>
      <x:c r="Y131" s="16" t="n">
        <x:f>MAX(0,X131*(1+EXP((LN(1+Assumptions!$C$60)-0.5*Assumptions!$C$61^2)+Assumptions!$C$61*((RAND()+RAND()+RAND()+RAND()+RAND()+RAND()+RAND()+RAND()+RAND()+RAND()+RAND()+RAND())-6))-1)+Liquidity_30Y!Z13)</x:f>
        <x:v>1010140.7905847828</x:v>
      </x:c>
      <x:c r="Z131" s="16" t="n">
        <x:f>MAX(0,Y131*(1+EXP((LN(1+Assumptions!$C$60)-0.5*Assumptions!$C$61^2)+Assumptions!$C$61*((RAND()+RAND()+RAND()+RAND()+RAND()+RAND()+RAND()+RAND()+RAND()+RAND()+RAND()+RAND())-6))-1)+Liquidity_30Y!AA13)</x:f>
        <x:v>1291639.9519274838</x:v>
      </x:c>
      <x:c r="AA131" s="16" t="n">
        <x:f>MAX(0,Z131*(1+EXP((LN(1+Assumptions!$C$60)-0.5*Assumptions!$C$61^2)+Assumptions!$C$61*((RAND()+RAND()+RAND()+RAND()+RAND()+RAND()+RAND()+RAND()+RAND()+RAND()+RAND()+RAND())-6))-1)+Liquidity_30Y!AB13)</x:f>
        <x:v>970970.9945235685</x:v>
      </x:c>
      <x:c r="AB131" s="16" t="n">
        <x:f>MAX(0,AA131*(1+EXP((LN(1+Assumptions!$C$60)-0.5*Assumptions!$C$61^2)+Assumptions!$C$61*((RAND()+RAND()+RAND()+RAND()+RAND()+RAND()+RAND()+RAND()+RAND()+RAND()+RAND()+RAND())-6))-1)+Liquidity_30Y!AC13)</x:f>
        <x:v>1185932.5510936729</x:v>
      </x:c>
      <x:c r="AC131" s="16" t="n">
        <x:f>MAX(0,AB131*(1+EXP((LN(1+Assumptions!$C$60)-0.5*Assumptions!$C$61^2)+Assumptions!$C$61*((RAND()+RAND()+RAND()+RAND()+RAND()+RAND()+RAND()+RAND()+RAND()+RAND()+RAND()+RAND())-6))-1)+Liquidity_30Y!AD13)</x:f>
        <x:v>1499302.471160371</x:v>
      </x:c>
      <x:c r="AD131" s="16" t="n">
        <x:f>MAX(0,AC131*(1+EXP((LN(1+Assumptions!$C$60)-0.5*Assumptions!$C$61^2)+Assumptions!$C$61*((RAND()+RAND()+RAND()+RAND()+RAND()+RAND()+RAND()+RAND()+RAND()+RAND()+RAND()+RAND())-6))-1)+Liquidity_30Y!AE13)</x:f>
        <x:v>1453048.501360251</x:v>
      </x:c>
      <x:c r="AE131" s="16" t="n">
        <x:f>MAX(0,AD131*(1+EXP((LN(1+Assumptions!$C$60)-0.5*Assumptions!$C$61^2)+Assumptions!$C$61*((RAND()+RAND()+RAND()+RAND()+RAND()+RAND()+RAND()+RAND()+RAND()+RAND()+RAND()+RAND())-6))-1)+Liquidity_30Y!AF13)</x:f>
        <x:v>1577895.8731203328</x:v>
      </x:c>
      <x:c r="AF131" s="16" t="n">
        <x:f>MAX(0,AE131*(1+EXP((LN(1+Assumptions!$C$60)-0.5*Assumptions!$C$61^2)+Assumptions!$C$61*((RAND()+RAND()+RAND()+RAND()+RAND()+RAND()+RAND()+RAND()+RAND()+RAND()+RAND()+RAND())-6))-1)+Liquidity_30Y!AG13)</x:f>
        <x:v>1841255.2507937583</x:v>
      </x:c>
    </x:row>
    <x:row r="132">
      <x:c r="A132" s="39">
        <x:v>128</x:v>
      </x:c>
      <x:c r="B132" s="16" t="n">
        <x:f>Liquidity_30Y!C14</x:f>
        <x:v>1029031.25</x:v>
      </x:c>
      <x:c r="C132" s="16" t="n">
        <x:f>MAX(0,B132*(1+EXP((LN(1+Assumptions!$C$60)-0.5*Assumptions!$C$61^2)+Assumptions!$C$61*((RAND()+RAND()+RAND()+RAND()+RAND()+RAND()+RAND()+RAND()+RAND()+RAND()+RAND()+RAND())-6))-1)+Liquidity_30Y!D13)</x:f>
        <x:v>1088191.1380358962</x:v>
      </x:c>
      <x:c r="D132" s="16" t="n">
        <x:f>MAX(0,C132*(1+EXP((LN(1+Assumptions!$C$60)-0.5*Assumptions!$C$61^2)+Assumptions!$C$61*((RAND()+RAND()+RAND()+RAND()+RAND()+RAND()+RAND()+RAND()+RAND()+RAND()+RAND()+RAND())-6))-1)+Liquidity_30Y!E13)</x:f>
        <x:v>977257.5067361698</x:v>
      </x:c>
      <x:c r="E132" s="16" t="n">
        <x:f>MAX(0,D132*(1+EXP((LN(1+Assumptions!$C$60)-0.5*Assumptions!$C$61^2)+Assumptions!$C$61*((RAND()+RAND()+RAND()+RAND()+RAND()+RAND()+RAND()+RAND()+RAND()+RAND()+RAND()+RAND())-6))-1)+Liquidity_30Y!F13)</x:f>
        <x:v>1241648.4067878644</x:v>
      </x:c>
      <x:c r="F132" s="16" t="n">
        <x:f>MAX(0,E132*(1+EXP((LN(1+Assumptions!$C$60)-0.5*Assumptions!$C$61^2)+Assumptions!$C$61*((RAND()+RAND()+RAND()+RAND()+RAND()+RAND()+RAND()+RAND()+RAND()+RAND()+RAND()+RAND())-6))-1)+Liquidity_30Y!G13)</x:f>
        <x:v>1318162.2474616219</x:v>
      </x:c>
      <x:c r="G132" s="16" t="n">
        <x:f>MAX(0,F132*(1+EXP((LN(1+Assumptions!$C$60)-0.5*Assumptions!$C$61^2)+Assumptions!$C$61*((RAND()+RAND()+RAND()+RAND()+RAND()+RAND()+RAND()+RAND()+RAND()+RAND()+RAND()+RAND())-6))-1)+Liquidity_30Y!H13)</x:f>
        <x:v>1210234.0057479562</x:v>
      </x:c>
      <x:c r="H132" s="16" t="n">
        <x:f>MAX(0,G132*(1+EXP((LN(1+Assumptions!$C$60)-0.5*Assumptions!$C$61^2)+Assumptions!$C$61*((RAND()+RAND()+RAND()+RAND()+RAND()+RAND()+RAND()+RAND()+RAND()+RAND()+RAND()+RAND())-6))-1)+Liquidity_30Y!I13)</x:f>
        <x:v>1418873.3897134026</x:v>
      </x:c>
      <x:c r="I132" s="16" t="n">
        <x:f>MAX(0,H132*(1+EXP((LN(1+Assumptions!$C$60)-0.5*Assumptions!$C$61^2)+Assumptions!$C$61*((RAND()+RAND()+RAND()+RAND()+RAND()+RAND()+RAND()+RAND()+RAND()+RAND()+RAND()+RAND())-6))-1)+Liquidity_30Y!J13)</x:f>
        <x:v>1752149.1088956937</x:v>
      </x:c>
      <x:c r="J132" s="16" t="n">
        <x:f>MAX(0,I132*(1+EXP((LN(1+Assumptions!$C$60)-0.5*Assumptions!$C$61^2)+Assumptions!$C$61*((RAND()+RAND()+RAND()+RAND()+RAND()+RAND()+RAND()+RAND()+RAND()+RAND()+RAND()+RAND())-6))-1)+Liquidity_30Y!K13)</x:f>
        <x:v>1865093.4188004578</x:v>
      </x:c>
      <x:c r="K132" s="16" t="n">
        <x:f>MAX(0,J132*(1+EXP((LN(1+Assumptions!$C$60)-0.5*Assumptions!$C$61^2)+Assumptions!$C$61*((RAND()+RAND()+RAND()+RAND()+RAND()+RAND()+RAND()+RAND()+RAND()+RAND()+RAND()+RAND())-6))-1)+Liquidity_30Y!L13)</x:f>
        <x:v>1589454.6449058393</x:v>
      </x:c>
      <x:c r="L132" s="16" t="n">
        <x:f>MAX(0,K132*(1+EXP((LN(1+Assumptions!$C$60)-0.5*Assumptions!$C$61^2)+Assumptions!$C$61*((RAND()+RAND()+RAND()+RAND()+RAND()+RAND()+RAND()+RAND()+RAND()+RAND()+RAND()+RAND())-6))-1)+Liquidity_30Y!M13)</x:f>
        <x:v>1770840.7612800873</x:v>
      </x:c>
      <x:c r="M132" s="16" t="n">
        <x:f>MAX(0,L132*(1+EXP((LN(1+Assumptions!$C$60)-0.5*Assumptions!$C$61^2)+Assumptions!$C$61*((RAND()+RAND()+RAND()+RAND()+RAND()+RAND()+RAND()+RAND()+RAND()+RAND()+RAND()+RAND())-6))-1)+Liquidity_30Y!N13)</x:f>
        <x:v>1746058.8437740395</x:v>
      </x:c>
      <x:c r="N132" s="16" t="n">
        <x:f>MAX(0,M132*(1+EXP((LN(1+Assumptions!$C$60)-0.5*Assumptions!$C$61^2)+Assumptions!$C$61*((RAND()+RAND()+RAND()+RAND()+RAND()+RAND()+RAND()+RAND()+RAND()+RAND()+RAND()+RAND())-6))-1)+Liquidity_30Y!O13)</x:f>
        <x:v>1800221.0501646872</x:v>
      </x:c>
      <x:c r="O132" s="16" t="n">
        <x:f>MAX(0,N132*(1+EXP((LN(1+Assumptions!$C$60)-0.5*Assumptions!$C$61^2)+Assumptions!$C$61*((RAND()+RAND()+RAND()+RAND()+RAND()+RAND()+RAND()+RAND()+RAND()+RAND()+RAND()+RAND())-6))-1)+Liquidity_30Y!P13)</x:f>
        <x:v>1585903.7839136973</x:v>
      </x:c>
      <x:c r="P132" s="16" t="n">
        <x:f>MAX(0,O132*(1+EXP((LN(1+Assumptions!$C$60)-0.5*Assumptions!$C$61^2)+Assumptions!$C$61*((RAND()+RAND()+RAND()+RAND()+RAND()+RAND()+RAND()+RAND()+RAND()+RAND()+RAND()+RAND())-6))-1)+Liquidity_30Y!Q13)</x:f>
        <x:v>1318505.6780609102</x:v>
      </x:c>
      <x:c r="Q132" s="16" t="n">
        <x:f>MAX(0,P132*(1+EXP((LN(1+Assumptions!$C$60)-0.5*Assumptions!$C$61^2)+Assumptions!$C$61*((RAND()+RAND()+RAND()+RAND()+RAND()+RAND()+RAND()+RAND()+RAND()+RAND()+RAND()+RAND())-6))-1)+Liquidity_30Y!R13)</x:f>
        <x:v>1257040.9872976434</x:v>
      </x:c>
      <x:c r="R132" s="16" t="n">
        <x:f>MAX(0,Q132*(1+EXP((LN(1+Assumptions!$C$60)-0.5*Assumptions!$C$61^2)+Assumptions!$C$61*((RAND()+RAND()+RAND()+RAND()+RAND()+RAND()+RAND()+RAND()+RAND()+RAND()+RAND()+RAND())-6))-1)+Liquidity_30Y!S13)</x:f>
        <x:v>1592204.2746320127</x:v>
      </x:c>
      <x:c r="S132" s="16" t="n">
        <x:f>MAX(0,R132*(1+EXP((LN(1+Assumptions!$C$60)-0.5*Assumptions!$C$61^2)+Assumptions!$C$61*((RAND()+RAND()+RAND()+RAND()+RAND()+RAND()+RAND()+RAND()+RAND()+RAND()+RAND()+RAND())-6))-1)+Liquidity_30Y!T13)</x:f>
        <x:v>1589823.4427707857</x:v>
      </x:c>
      <x:c r="T132" s="16" t="n">
        <x:f>MAX(0,S132*(1+EXP((LN(1+Assumptions!$C$60)-0.5*Assumptions!$C$61^2)+Assumptions!$C$61*((RAND()+RAND()+RAND()+RAND()+RAND()+RAND()+RAND()+RAND()+RAND()+RAND()+RAND()+RAND())-6))-1)+Liquidity_30Y!U13)</x:f>
        <x:v>1551442.4727287577</x:v>
      </x:c>
      <x:c r="U132" s="16" t="n">
        <x:f>MAX(0,T132*(1+EXP((LN(1+Assumptions!$C$60)-0.5*Assumptions!$C$61^2)+Assumptions!$C$61*((RAND()+RAND()+RAND()+RAND()+RAND()+RAND()+RAND()+RAND()+RAND()+RAND()+RAND()+RAND())-6))-1)+Liquidity_30Y!V13)</x:f>
        <x:v>1645341.501662546</x:v>
      </x:c>
      <x:c r="V132" s="16" t="n">
        <x:f>MAX(0,U132*(1+EXP((LN(1+Assumptions!$C$60)-0.5*Assumptions!$C$61^2)+Assumptions!$C$61*((RAND()+RAND()+RAND()+RAND()+RAND()+RAND()+RAND()+RAND()+RAND()+RAND()+RAND()+RAND())-6))-1)+Liquidity_30Y!W13)</x:f>
        <x:v>1665976.8677953791</x:v>
      </x:c>
      <x:c r="W132" s="16" t="n">
        <x:f>MAX(0,V132*(1+EXP((LN(1+Assumptions!$C$60)-0.5*Assumptions!$C$61^2)+Assumptions!$C$61*((RAND()+RAND()+RAND()+RAND()+RAND()+RAND()+RAND()+RAND()+RAND()+RAND()+RAND()+RAND())-6))-1)+Liquidity_30Y!X13)</x:f>
        <x:v>1837504.8202240237</x:v>
      </x:c>
      <x:c r="X132" s="16" t="n">
        <x:f>MAX(0,W132*(1+EXP((LN(1+Assumptions!$C$60)-0.5*Assumptions!$C$61^2)+Assumptions!$C$61*((RAND()+RAND()+RAND()+RAND()+RAND()+RAND()+RAND()+RAND()+RAND()+RAND()+RAND()+RAND())-6))-1)+Liquidity_30Y!Y13)</x:f>
        <x:v>1561419.49453957</x:v>
      </x:c>
      <x:c r="Y132" s="16" t="n">
        <x:f>MAX(0,X132*(1+EXP((LN(1+Assumptions!$C$60)-0.5*Assumptions!$C$61^2)+Assumptions!$C$61*((RAND()+RAND()+RAND()+RAND()+RAND()+RAND()+RAND()+RAND()+RAND()+RAND()+RAND()+RAND())-6))-1)+Liquidity_30Y!Z13)</x:f>
        <x:v>1994995.325499715</x:v>
      </x:c>
      <x:c r="Z132" s="16" t="n">
        <x:f>MAX(0,Y132*(1+EXP((LN(1+Assumptions!$C$60)-0.5*Assumptions!$C$61^2)+Assumptions!$C$61*((RAND()+RAND()+RAND()+RAND()+RAND()+RAND()+RAND()+RAND()+RAND()+RAND()+RAND()+RAND())-6))-1)+Liquidity_30Y!AA13)</x:f>
        <x:v>2015183.3864901487</x:v>
      </x:c>
      <x:c r="AA132" s="16" t="n">
        <x:f>MAX(0,Z132*(1+EXP((LN(1+Assumptions!$C$60)-0.5*Assumptions!$C$61^2)+Assumptions!$C$61*((RAND()+RAND()+RAND()+RAND()+RAND()+RAND()+RAND()+RAND()+RAND()+RAND()+RAND()+RAND())-6))-1)+Liquidity_30Y!AB13)</x:f>
        <x:v>1796684.4174446228</x:v>
      </x:c>
      <x:c r="AB132" s="16" t="n">
        <x:f>MAX(0,AA132*(1+EXP((LN(1+Assumptions!$C$60)-0.5*Assumptions!$C$61^2)+Assumptions!$C$61*((RAND()+RAND()+RAND()+RAND()+RAND()+RAND()+RAND()+RAND()+RAND()+RAND()+RAND()+RAND())-6))-1)+Liquidity_30Y!AC13)</x:f>
        <x:v>1624854.8791542184</x:v>
      </x:c>
      <x:c r="AC132" s="16" t="n">
        <x:f>MAX(0,AB132*(1+EXP((LN(1+Assumptions!$C$60)-0.5*Assumptions!$C$61^2)+Assumptions!$C$61*((RAND()+RAND()+RAND()+RAND()+RAND()+RAND()+RAND()+RAND()+RAND()+RAND()+RAND()+RAND())-6))-1)+Liquidity_30Y!AD13)</x:f>
        <x:v>1793099.2125973755</x:v>
      </x:c>
      <x:c r="AD132" s="16" t="n">
        <x:f>MAX(0,AC132*(1+EXP((LN(1+Assumptions!$C$60)-0.5*Assumptions!$C$61^2)+Assumptions!$C$61*((RAND()+RAND()+RAND()+RAND()+RAND()+RAND()+RAND()+RAND()+RAND()+RAND()+RAND()+RAND())-6))-1)+Liquidity_30Y!AE13)</x:f>
        <x:v>2117854.9944351576</x:v>
      </x:c>
      <x:c r="AE132" s="16" t="n">
        <x:f>MAX(0,AD132*(1+EXP((LN(1+Assumptions!$C$60)-0.5*Assumptions!$C$61^2)+Assumptions!$C$61*((RAND()+RAND()+RAND()+RAND()+RAND()+RAND()+RAND()+RAND()+RAND()+RAND()+RAND()+RAND())-6))-1)+Liquidity_30Y!AF13)</x:f>
        <x:v>2182618.9650177783</x:v>
      </x:c>
      <x:c r="AF132" s="16" t="n">
        <x:f>MAX(0,AE132*(1+EXP((LN(1+Assumptions!$C$60)-0.5*Assumptions!$C$61^2)+Assumptions!$C$61*((RAND()+RAND()+RAND()+RAND()+RAND()+RAND()+RAND()+RAND()+RAND()+RAND()+RAND()+RAND())-6))-1)+Liquidity_30Y!AG13)</x:f>
        <x:v>1776356.7901389492</x:v>
      </x:c>
    </x:row>
    <x:row r="133">
      <x:c r="A133" s="39">
        <x:v>129</x:v>
      </x:c>
      <x:c r="B133" s="16" t="n">
        <x:f>Liquidity_30Y!C14</x:f>
        <x:v>1029031.25</x:v>
      </x:c>
      <x:c r="C133" s="16" t="n">
        <x:f>MAX(0,B133*(1+EXP((LN(1+Assumptions!$C$60)-0.5*Assumptions!$C$61^2)+Assumptions!$C$61*((RAND()+RAND()+RAND()+RAND()+RAND()+RAND()+RAND()+RAND()+RAND()+RAND()+RAND()+RAND())-6))-1)+Liquidity_30Y!D13)</x:f>
        <x:v>1056451.674942935</x:v>
      </x:c>
      <x:c r="D133" s="16" t="n">
        <x:f>MAX(0,C133*(1+EXP((LN(1+Assumptions!$C$60)-0.5*Assumptions!$C$61^2)+Assumptions!$C$61*((RAND()+RAND()+RAND()+RAND()+RAND()+RAND()+RAND()+RAND()+RAND()+RAND()+RAND()+RAND())-6))-1)+Liquidity_30Y!E13)</x:f>
        <x:v>946433.8807331808</x:v>
      </x:c>
      <x:c r="E133" s="16" t="n">
        <x:f>MAX(0,D133*(1+EXP((LN(1+Assumptions!$C$60)-0.5*Assumptions!$C$61^2)+Assumptions!$C$61*((RAND()+RAND()+RAND()+RAND()+RAND()+RAND()+RAND()+RAND()+RAND()+RAND()+RAND()+RAND())-6))-1)+Liquidity_30Y!F13)</x:f>
        <x:v>893997.4440075236</x:v>
      </x:c>
      <x:c r="F133" s="16" t="n">
        <x:f>MAX(0,E133*(1+EXP((LN(1+Assumptions!$C$60)-0.5*Assumptions!$C$61^2)+Assumptions!$C$61*((RAND()+RAND()+RAND()+RAND()+RAND()+RAND()+RAND()+RAND()+RAND()+RAND()+RAND()+RAND())-6))-1)+Liquidity_30Y!G13)</x:f>
        <x:v>770412.8299615548</x:v>
      </x:c>
      <x:c r="G133" s="16" t="n">
        <x:f>MAX(0,F133*(1+EXP((LN(1+Assumptions!$C$60)-0.5*Assumptions!$C$61^2)+Assumptions!$C$61*((RAND()+RAND()+RAND()+RAND()+RAND()+RAND()+RAND()+RAND()+RAND()+RAND()+RAND()+RAND())-6))-1)+Liquidity_30Y!H13)</x:f>
        <x:v>692072.5037985676</x:v>
      </x:c>
      <x:c r="H133" s="16" t="n">
        <x:f>MAX(0,G133*(1+EXP((LN(1+Assumptions!$C$60)-0.5*Assumptions!$C$61^2)+Assumptions!$C$61*((RAND()+RAND()+RAND()+RAND()+RAND()+RAND()+RAND()+RAND()+RAND()+RAND()+RAND()+RAND())-6))-1)+Liquidity_30Y!I13)</x:f>
        <x:v>677879.3679563046</x:v>
      </x:c>
      <x:c r="I133" s="16" t="n">
        <x:f>MAX(0,H133*(1+EXP((LN(1+Assumptions!$C$60)-0.5*Assumptions!$C$61^2)+Assumptions!$C$61*((RAND()+RAND()+RAND()+RAND()+RAND()+RAND()+RAND()+RAND()+RAND()+RAND()+RAND()+RAND())-6))-1)+Liquidity_30Y!J13)</x:f>
        <x:v>547171.1436830154</x:v>
      </x:c>
      <x:c r="J133" s="16" t="n">
        <x:f>MAX(0,I133*(1+EXP((LN(1+Assumptions!$C$60)-0.5*Assumptions!$C$61^2)+Assumptions!$C$61*((RAND()+RAND()+RAND()+RAND()+RAND()+RAND()+RAND()+RAND()+RAND()+RAND()+RAND()+RAND())-6))-1)+Liquidity_30Y!K13)</x:f>
        <x:v>586780.0521279334</x:v>
      </x:c>
      <x:c r="K133" s="16" t="n">
        <x:f>MAX(0,J133*(1+EXP((LN(1+Assumptions!$C$60)-0.5*Assumptions!$C$61^2)+Assumptions!$C$61*((RAND()+RAND()+RAND()+RAND()+RAND()+RAND()+RAND()+RAND()+RAND()+RAND()+RAND()+RAND())-6))-1)+Liquidity_30Y!L13)</x:f>
        <x:v>657951.989276403</x:v>
      </x:c>
      <x:c r="L133" s="16" t="n">
        <x:f>MAX(0,K133*(1+EXP((LN(1+Assumptions!$C$60)-0.5*Assumptions!$C$61^2)+Assumptions!$C$61*((RAND()+RAND()+RAND()+RAND()+RAND()+RAND()+RAND()+RAND()+RAND()+RAND()+RAND()+RAND())-6))-1)+Liquidity_30Y!M13)</x:f>
        <x:v>728149.3801783625</x:v>
      </x:c>
      <x:c r="M133" s="16" t="n">
        <x:f>MAX(0,L133*(1+EXP((LN(1+Assumptions!$C$60)-0.5*Assumptions!$C$61^2)+Assumptions!$C$61*((RAND()+RAND()+RAND()+RAND()+RAND()+RAND()+RAND()+RAND()+RAND()+RAND()+RAND()+RAND())-6))-1)+Liquidity_30Y!N13)</x:f>
        <x:v>902472.0614020919</x:v>
      </x:c>
      <x:c r="N133" s="16" t="n">
        <x:f>MAX(0,M133*(1+EXP((LN(1+Assumptions!$C$60)-0.5*Assumptions!$C$61^2)+Assumptions!$C$61*((RAND()+RAND()+RAND()+RAND()+RAND()+RAND()+RAND()+RAND()+RAND()+RAND()+RAND()+RAND())-6))-1)+Liquidity_30Y!O13)</x:f>
        <x:v>980565.7217412326</x:v>
      </x:c>
      <x:c r="O133" s="16" t="n">
        <x:f>MAX(0,N133*(1+EXP((LN(1+Assumptions!$C$60)-0.5*Assumptions!$C$61^2)+Assumptions!$C$61*((RAND()+RAND()+RAND()+RAND()+RAND()+RAND()+RAND()+RAND()+RAND()+RAND()+RAND()+RAND())-6))-1)+Liquidity_30Y!P13)</x:f>
        <x:v>886205.458975339</x:v>
      </x:c>
      <x:c r="P133" s="16" t="n">
        <x:f>MAX(0,O133*(1+EXP((LN(1+Assumptions!$C$60)-0.5*Assumptions!$C$61^2)+Assumptions!$C$61*((RAND()+RAND()+RAND()+RAND()+RAND()+RAND()+RAND()+RAND()+RAND()+RAND()+RAND()+RAND())-6))-1)+Liquidity_30Y!Q13)</x:f>
        <x:v>1050240.527180792</x:v>
      </x:c>
      <x:c r="Q133" s="16" t="n">
        <x:f>MAX(0,P133*(1+EXP((LN(1+Assumptions!$C$60)-0.5*Assumptions!$C$61^2)+Assumptions!$C$61*((RAND()+RAND()+RAND()+RAND()+RAND()+RAND()+RAND()+RAND()+RAND()+RAND()+RAND()+RAND())-6))-1)+Liquidity_30Y!R13)</x:f>
        <x:v>1049598.424827512</x:v>
      </x:c>
      <x:c r="R133" s="16" t="n">
        <x:f>MAX(0,Q133*(1+EXP((LN(1+Assumptions!$C$60)-0.5*Assumptions!$C$61^2)+Assumptions!$C$61*((RAND()+RAND()+RAND()+RAND()+RAND()+RAND()+RAND()+RAND()+RAND()+RAND()+RAND()+RAND())-6))-1)+Liquidity_30Y!S13)</x:f>
        <x:v>996271.4100216192</x:v>
      </x:c>
      <x:c r="S133" s="16" t="n">
        <x:f>MAX(0,R133*(1+EXP((LN(1+Assumptions!$C$60)-0.5*Assumptions!$C$61^2)+Assumptions!$C$61*((RAND()+RAND()+RAND()+RAND()+RAND()+RAND()+RAND()+RAND()+RAND()+RAND()+RAND()+RAND())-6))-1)+Liquidity_30Y!T13)</x:f>
        <x:v>927436.2305548082</x:v>
      </x:c>
      <x:c r="T133" s="16" t="n">
        <x:f>MAX(0,S133*(1+EXP((LN(1+Assumptions!$C$60)-0.5*Assumptions!$C$61^2)+Assumptions!$C$61*((RAND()+RAND()+RAND()+RAND()+RAND()+RAND()+RAND()+RAND()+RAND()+RAND()+RAND()+RAND())-6))-1)+Liquidity_30Y!U13)</x:f>
        <x:v>1045172.4908429396</x:v>
      </x:c>
      <x:c r="U133" s="16" t="n">
        <x:f>MAX(0,T133*(1+EXP((LN(1+Assumptions!$C$60)-0.5*Assumptions!$C$61^2)+Assumptions!$C$61*((RAND()+RAND()+RAND()+RAND()+RAND()+RAND()+RAND()+RAND()+RAND()+RAND()+RAND()+RAND())-6))-1)+Liquidity_30Y!V13)</x:f>
        <x:v>940327.5800812212</x:v>
      </x:c>
      <x:c r="V133" s="16" t="n">
        <x:f>MAX(0,U133*(1+EXP((LN(1+Assumptions!$C$60)-0.5*Assumptions!$C$61^2)+Assumptions!$C$61*((RAND()+RAND()+RAND()+RAND()+RAND()+RAND()+RAND()+RAND()+RAND()+RAND()+RAND()+RAND())-6))-1)+Liquidity_30Y!W13)</x:f>
        <x:v>795550.9934926986</x:v>
      </x:c>
      <x:c r="W133" s="16" t="n">
        <x:f>MAX(0,V133*(1+EXP((LN(1+Assumptions!$C$60)-0.5*Assumptions!$C$61^2)+Assumptions!$C$61*((RAND()+RAND()+RAND()+RAND()+RAND()+RAND()+RAND()+RAND()+RAND()+RAND()+RAND()+RAND())-6))-1)+Liquidity_30Y!X13)</x:f>
        <x:v>643065.8869038732</x:v>
      </x:c>
      <x:c r="X133" s="16" t="n">
        <x:f>MAX(0,W133*(1+EXP((LN(1+Assumptions!$C$60)-0.5*Assumptions!$C$61^2)+Assumptions!$C$61*((RAND()+RAND()+RAND()+RAND()+RAND()+RAND()+RAND()+RAND()+RAND()+RAND()+RAND()+RAND())-6))-1)+Liquidity_30Y!Y13)</x:f>
        <x:v>832416.8639265148</x:v>
      </x:c>
      <x:c r="Y133" s="16" t="n">
        <x:f>MAX(0,X133*(1+EXP((LN(1+Assumptions!$C$60)-0.5*Assumptions!$C$61^2)+Assumptions!$C$61*((RAND()+RAND()+RAND()+RAND()+RAND()+RAND()+RAND()+RAND()+RAND()+RAND()+RAND()+RAND())-6))-1)+Liquidity_30Y!Z13)</x:f>
        <x:v>852489.3905346047</x:v>
      </x:c>
      <x:c r="Z133" s="16" t="n">
        <x:f>MAX(0,Y133*(1+EXP((LN(1+Assumptions!$C$60)-0.5*Assumptions!$C$61^2)+Assumptions!$C$61*((RAND()+RAND()+RAND()+RAND()+RAND()+RAND()+RAND()+RAND()+RAND()+RAND()+RAND()+RAND())-6))-1)+Liquidity_30Y!AA13)</x:f>
        <x:v>879511.0412524033</x:v>
      </x:c>
      <x:c r="AA133" s="16" t="n">
        <x:f>MAX(0,Z133*(1+EXP((LN(1+Assumptions!$C$60)-0.5*Assumptions!$C$61^2)+Assumptions!$C$61*((RAND()+RAND()+RAND()+RAND()+RAND()+RAND()+RAND()+RAND()+RAND()+RAND()+RAND()+RAND())-6))-1)+Liquidity_30Y!AB13)</x:f>
        <x:v>731895.0768113225</x:v>
      </x:c>
      <x:c r="AB133" s="16" t="n">
        <x:f>MAX(0,AA133*(1+EXP((LN(1+Assumptions!$C$60)-0.5*Assumptions!$C$61^2)+Assumptions!$C$61*((RAND()+RAND()+RAND()+RAND()+RAND()+RAND()+RAND()+RAND()+RAND()+RAND()+RAND()+RAND())-6))-1)+Liquidity_30Y!AC13)</x:f>
        <x:v>832566.7776184718</x:v>
      </x:c>
      <x:c r="AC133" s="16" t="n">
        <x:f>MAX(0,AB133*(1+EXP((LN(1+Assumptions!$C$60)-0.5*Assumptions!$C$61^2)+Assumptions!$C$61*((RAND()+RAND()+RAND()+RAND()+RAND()+RAND()+RAND()+RAND()+RAND()+RAND()+RAND()+RAND())-6))-1)+Liquidity_30Y!AD13)</x:f>
        <x:v>646827.5658957127</x:v>
      </x:c>
      <x:c r="AD133" s="16" t="n">
        <x:f>MAX(0,AC133*(1+EXP((LN(1+Assumptions!$C$60)-0.5*Assumptions!$C$61^2)+Assumptions!$C$61*((RAND()+RAND()+RAND()+RAND()+RAND()+RAND()+RAND()+RAND()+RAND()+RAND()+RAND()+RAND())-6))-1)+Liquidity_30Y!AE13)</x:f>
        <x:v>892527.2425312236</x:v>
      </x:c>
      <x:c r="AE133" s="16" t="n">
        <x:f>MAX(0,AD133*(1+EXP((LN(1+Assumptions!$C$60)-0.5*Assumptions!$C$61^2)+Assumptions!$C$61*((RAND()+RAND()+RAND()+RAND()+RAND()+RAND()+RAND()+RAND()+RAND()+RAND()+RAND()+RAND())-6))-1)+Liquidity_30Y!AF13)</x:f>
        <x:v>964483.9158743457</x:v>
      </x:c>
      <x:c r="AF133" s="16" t="n">
        <x:f>MAX(0,AE133*(1+EXP((LN(1+Assumptions!$C$60)-0.5*Assumptions!$C$61^2)+Assumptions!$C$61*((RAND()+RAND()+RAND()+RAND()+RAND()+RAND()+RAND()+RAND()+RAND()+RAND()+RAND()+RAND())-6))-1)+Liquidity_30Y!AG13)</x:f>
        <x:v>947583.1345484323</x:v>
      </x:c>
    </x:row>
    <x:row r="134">
      <x:c r="A134" s="39">
        <x:v>130</x:v>
      </x:c>
      <x:c r="B134" s="16" t="n">
        <x:f>Liquidity_30Y!C14</x:f>
        <x:v>1029031.25</x:v>
      </x:c>
      <x:c r="C134" s="16" t="n">
        <x:f>MAX(0,B134*(1+EXP((LN(1+Assumptions!$C$60)-0.5*Assumptions!$C$61^2)+Assumptions!$C$61*((RAND()+RAND()+RAND()+RAND()+RAND()+RAND()+RAND()+RAND()+RAND()+RAND()+RAND()+RAND())-6))-1)+Liquidity_30Y!D13)</x:f>
        <x:v>1315419.2515696296</x:v>
      </x:c>
      <x:c r="D134" s="16" t="n">
        <x:f>MAX(0,C134*(1+EXP((LN(1+Assumptions!$C$60)-0.5*Assumptions!$C$61^2)+Assumptions!$C$61*((RAND()+RAND()+RAND()+RAND()+RAND()+RAND()+RAND()+RAND()+RAND()+RAND()+RAND()+RAND())-6))-1)+Liquidity_30Y!E13)</x:f>
        <x:v>1545912.2475237462</x:v>
      </x:c>
      <x:c r="E134" s="16" t="n">
        <x:f>MAX(0,D134*(1+EXP((LN(1+Assumptions!$C$60)-0.5*Assumptions!$C$61^2)+Assumptions!$C$61*((RAND()+RAND()+RAND()+RAND()+RAND()+RAND()+RAND()+RAND()+RAND()+RAND()+RAND()+RAND())-6))-1)+Liquidity_30Y!F13)</x:f>
        <x:v>1950339.1808874882</x:v>
      </x:c>
      <x:c r="F134" s="16" t="n">
        <x:f>MAX(0,E134*(1+EXP((LN(1+Assumptions!$C$60)-0.5*Assumptions!$C$61^2)+Assumptions!$C$61*((RAND()+RAND()+RAND()+RAND()+RAND()+RAND()+RAND()+RAND()+RAND()+RAND()+RAND()+RAND())-6))-1)+Liquidity_30Y!G13)</x:f>
        <x:v>2071891.4368026198</x:v>
      </x:c>
      <x:c r="G134" s="16" t="n">
        <x:f>MAX(0,F134*(1+EXP((LN(1+Assumptions!$C$60)-0.5*Assumptions!$C$61^2)+Assumptions!$C$61*((RAND()+RAND()+RAND()+RAND()+RAND()+RAND()+RAND()+RAND()+RAND()+RAND()+RAND()+RAND())-6))-1)+Liquidity_30Y!H13)</x:f>
        <x:v>2171880.6735774423</x:v>
      </x:c>
      <x:c r="H134" s="16" t="n">
        <x:f>MAX(0,G134*(1+EXP((LN(1+Assumptions!$C$60)-0.5*Assumptions!$C$61^2)+Assumptions!$C$61*((RAND()+RAND()+RAND()+RAND()+RAND()+RAND()+RAND()+RAND()+RAND()+RAND()+RAND()+RAND())-6))-1)+Liquidity_30Y!I13)</x:f>
        <x:v>2696318.643872747</x:v>
      </x:c>
      <x:c r="I134" s="16" t="n">
        <x:f>MAX(0,H134*(1+EXP((LN(1+Assumptions!$C$60)-0.5*Assumptions!$C$61^2)+Assumptions!$C$61*((RAND()+RAND()+RAND()+RAND()+RAND()+RAND()+RAND()+RAND()+RAND()+RAND()+RAND()+RAND())-6))-1)+Liquidity_30Y!J13)</x:f>
        <x:v>3557103.52978159</x:v>
      </x:c>
      <x:c r="J134" s="16" t="n">
        <x:f>MAX(0,I134*(1+EXP((LN(1+Assumptions!$C$60)-0.5*Assumptions!$C$61^2)+Assumptions!$C$61*((RAND()+RAND()+RAND()+RAND()+RAND()+RAND()+RAND()+RAND()+RAND()+RAND()+RAND()+RAND())-6))-1)+Liquidity_30Y!K13)</x:f>
        <x:v>3261643.8922028043</x:v>
      </x:c>
      <x:c r="K134" s="16" t="n">
        <x:f>MAX(0,J134*(1+EXP((LN(1+Assumptions!$C$60)-0.5*Assumptions!$C$61^2)+Assumptions!$C$61*((RAND()+RAND()+RAND()+RAND()+RAND()+RAND()+RAND()+RAND()+RAND()+RAND()+RAND()+RAND())-6))-1)+Liquidity_30Y!L13)</x:f>
        <x:v>3386288.762307478</x:v>
      </x:c>
      <x:c r="L134" s="16" t="n">
        <x:f>MAX(0,K134*(1+EXP((LN(1+Assumptions!$C$60)-0.5*Assumptions!$C$61^2)+Assumptions!$C$61*((RAND()+RAND()+RAND()+RAND()+RAND()+RAND()+RAND()+RAND()+RAND()+RAND()+RAND()+RAND())-6))-1)+Liquidity_30Y!M13)</x:f>
        <x:v>2927348.770581023</x:v>
      </x:c>
      <x:c r="M134" s="16" t="n">
        <x:f>MAX(0,L134*(1+EXP((LN(1+Assumptions!$C$60)-0.5*Assumptions!$C$61^2)+Assumptions!$C$61*((RAND()+RAND()+RAND()+RAND()+RAND()+RAND()+RAND()+RAND()+RAND()+RAND()+RAND()+RAND())-6))-1)+Liquidity_30Y!N13)</x:f>
        <x:v>3324266.1582847727</x:v>
      </x:c>
      <x:c r="N134" s="16" t="n">
        <x:f>MAX(0,M134*(1+EXP((LN(1+Assumptions!$C$60)-0.5*Assumptions!$C$61^2)+Assumptions!$C$61*((RAND()+RAND()+RAND()+RAND()+RAND()+RAND()+RAND()+RAND()+RAND()+RAND()+RAND()+RAND())-6))-1)+Liquidity_30Y!O13)</x:f>
        <x:v>3202752.9418864576</x:v>
      </x:c>
      <x:c r="O134" s="16" t="n">
        <x:f>MAX(0,N134*(1+EXP((LN(1+Assumptions!$C$60)-0.5*Assumptions!$C$61^2)+Assumptions!$C$61*((RAND()+RAND()+RAND()+RAND()+RAND()+RAND()+RAND()+RAND()+RAND()+RAND()+RAND()+RAND())-6))-1)+Liquidity_30Y!P13)</x:f>
        <x:v>3639200.87372989</x:v>
      </x:c>
      <x:c r="P134" s="16" t="n">
        <x:f>MAX(0,O134*(1+EXP((LN(1+Assumptions!$C$60)-0.5*Assumptions!$C$61^2)+Assumptions!$C$61*((RAND()+RAND()+RAND()+RAND()+RAND()+RAND()+RAND()+RAND()+RAND()+RAND()+RAND()+RAND())-6))-1)+Liquidity_30Y!Q13)</x:f>
        <x:v>3460499.2016629567</x:v>
      </x:c>
      <x:c r="Q134" s="16" t="n">
        <x:f>MAX(0,P134*(1+EXP((LN(1+Assumptions!$C$60)-0.5*Assumptions!$C$61^2)+Assumptions!$C$61*((RAND()+RAND()+RAND()+RAND()+RAND()+RAND()+RAND()+RAND()+RAND()+RAND()+RAND()+RAND())-6))-1)+Liquidity_30Y!R13)</x:f>
        <x:v>3862601.0793481823</x:v>
      </x:c>
      <x:c r="R134" s="16" t="n">
        <x:f>MAX(0,Q134*(1+EXP((LN(1+Assumptions!$C$60)-0.5*Assumptions!$C$61^2)+Assumptions!$C$61*((RAND()+RAND()+RAND()+RAND()+RAND()+RAND()+RAND()+RAND()+RAND()+RAND()+RAND()+RAND())-6))-1)+Liquidity_30Y!S13)</x:f>
        <x:v>4195725.461446118</x:v>
      </x:c>
      <x:c r="S134" s="16" t="n">
        <x:f>MAX(0,R134*(1+EXP((LN(1+Assumptions!$C$60)-0.5*Assumptions!$C$61^2)+Assumptions!$C$61*((RAND()+RAND()+RAND()+RAND()+RAND()+RAND()+RAND()+RAND()+RAND()+RAND()+RAND()+RAND())-6))-1)+Liquidity_30Y!T13)</x:f>
        <x:v>4620121.75047914</x:v>
      </x:c>
      <x:c r="T134" s="16" t="n">
        <x:f>MAX(0,S134*(1+EXP((LN(1+Assumptions!$C$60)-0.5*Assumptions!$C$61^2)+Assumptions!$C$61*((RAND()+RAND()+RAND()+RAND()+RAND()+RAND()+RAND()+RAND()+RAND()+RAND()+RAND()+RAND())-6))-1)+Liquidity_30Y!U13)</x:f>
        <x:v>4607372.849168974</x:v>
      </x:c>
      <x:c r="U134" s="16" t="n">
        <x:f>MAX(0,T134*(1+EXP((LN(1+Assumptions!$C$60)-0.5*Assumptions!$C$61^2)+Assumptions!$C$61*((RAND()+RAND()+RAND()+RAND()+RAND()+RAND()+RAND()+RAND()+RAND()+RAND()+RAND()+RAND())-6))-1)+Liquidity_30Y!V13)</x:f>
        <x:v>5224615.874806596</x:v>
      </x:c>
      <x:c r="V134" s="16" t="n">
        <x:f>MAX(0,U134*(1+EXP((LN(1+Assumptions!$C$60)-0.5*Assumptions!$C$61^2)+Assumptions!$C$61*((RAND()+RAND()+RAND()+RAND()+RAND()+RAND()+RAND()+RAND()+RAND()+RAND()+RAND()+RAND())-6))-1)+Liquidity_30Y!W13)</x:f>
        <x:v>5276306.541646093</x:v>
      </x:c>
      <x:c r="W134" s="16" t="n">
        <x:f>MAX(0,V134*(1+EXP((LN(1+Assumptions!$C$60)-0.5*Assumptions!$C$61^2)+Assumptions!$C$61*((RAND()+RAND()+RAND()+RAND()+RAND()+RAND()+RAND()+RAND()+RAND()+RAND()+RAND()+RAND())-6))-1)+Liquidity_30Y!X13)</x:f>
        <x:v>5597782.607738664</x:v>
      </x:c>
      <x:c r="X134" s="16" t="n">
        <x:f>MAX(0,W134*(1+EXP((LN(1+Assumptions!$C$60)-0.5*Assumptions!$C$61^2)+Assumptions!$C$61*((RAND()+RAND()+RAND()+RAND()+RAND()+RAND()+RAND()+RAND()+RAND()+RAND()+RAND()+RAND())-6))-1)+Liquidity_30Y!Y13)</x:f>
        <x:v>7096611.032002932</x:v>
      </x:c>
      <x:c r="Y134" s="16" t="n">
        <x:f>MAX(0,X134*(1+EXP((LN(1+Assumptions!$C$60)-0.5*Assumptions!$C$61^2)+Assumptions!$C$61*((RAND()+RAND()+RAND()+RAND()+RAND()+RAND()+RAND()+RAND()+RAND()+RAND()+RAND()+RAND())-6))-1)+Liquidity_30Y!Z13)</x:f>
        <x:v>6359662.67649306</x:v>
      </x:c>
      <x:c r="Z134" s="16" t="n">
        <x:f>MAX(0,Y134*(1+EXP((LN(1+Assumptions!$C$60)-0.5*Assumptions!$C$61^2)+Assumptions!$C$61*((RAND()+RAND()+RAND()+RAND()+RAND()+RAND()+RAND()+RAND()+RAND()+RAND()+RAND()+RAND())-6))-1)+Liquidity_30Y!AA13)</x:f>
        <x:v>4906030.478773453</x:v>
      </x:c>
      <x:c r="AA134" s="16" t="n">
        <x:f>MAX(0,Z134*(1+EXP((LN(1+Assumptions!$C$60)-0.5*Assumptions!$C$61^2)+Assumptions!$C$61*((RAND()+RAND()+RAND()+RAND()+RAND()+RAND()+RAND()+RAND()+RAND()+RAND()+RAND()+RAND())-6))-1)+Liquidity_30Y!AB13)</x:f>
        <x:v>5078184.43307635</x:v>
      </x:c>
      <x:c r="AB134" s="16" t="n">
        <x:f>MAX(0,AA134*(1+EXP((LN(1+Assumptions!$C$60)-0.5*Assumptions!$C$61^2)+Assumptions!$C$61*((RAND()+RAND()+RAND()+RAND()+RAND()+RAND()+RAND()+RAND()+RAND()+RAND()+RAND()+RAND())-6))-1)+Liquidity_30Y!AC13)</x:f>
        <x:v>5701465.059996326</x:v>
      </x:c>
      <x:c r="AC134" s="16" t="n">
        <x:f>MAX(0,AB134*(1+EXP((LN(1+Assumptions!$C$60)-0.5*Assumptions!$C$61^2)+Assumptions!$C$61*((RAND()+RAND()+RAND()+RAND()+RAND()+RAND()+RAND()+RAND()+RAND()+RAND()+RAND()+RAND())-6))-1)+Liquidity_30Y!AD13)</x:f>
        <x:v>6018818.729731805</x:v>
      </x:c>
      <x:c r="AD134" s="16" t="n">
        <x:f>MAX(0,AC134*(1+EXP((LN(1+Assumptions!$C$60)-0.5*Assumptions!$C$61^2)+Assumptions!$C$61*((RAND()+RAND()+RAND()+RAND()+RAND()+RAND()+RAND()+RAND()+RAND()+RAND()+RAND()+RAND())-6))-1)+Liquidity_30Y!AE13)</x:f>
        <x:v>5243405.886988607</x:v>
      </x:c>
      <x:c r="AE134" s="16" t="n">
        <x:f>MAX(0,AD134*(1+EXP((LN(1+Assumptions!$C$60)-0.5*Assumptions!$C$61^2)+Assumptions!$C$61*((RAND()+RAND()+RAND()+RAND()+RAND()+RAND()+RAND()+RAND()+RAND()+RAND()+RAND()+RAND())-6))-1)+Liquidity_30Y!AF13)</x:f>
        <x:v>5567962.371967051</x:v>
      </x:c>
      <x:c r="AF134" s="16" t="n">
        <x:f>MAX(0,AE134*(1+EXP((LN(1+Assumptions!$C$60)-0.5*Assumptions!$C$61^2)+Assumptions!$C$61*((RAND()+RAND()+RAND()+RAND()+RAND()+RAND()+RAND()+RAND()+RAND()+RAND()+RAND()+RAND())-6))-1)+Liquidity_30Y!AG13)</x:f>
        <x:v>5409167.061471157</x:v>
      </x:c>
    </x:row>
    <x:row r="135">
      <x:c r="A135" s="39">
        <x:v>131</x:v>
      </x:c>
      <x:c r="B135" s="16" t="n">
        <x:f>Liquidity_30Y!C14</x:f>
        <x:v>1029031.25</x:v>
      </x:c>
      <x:c r="C135" s="16" t="n">
        <x:f>MAX(0,B135*(1+EXP((LN(1+Assumptions!$C$60)-0.5*Assumptions!$C$61^2)+Assumptions!$C$61*((RAND()+RAND()+RAND()+RAND()+RAND()+RAND()+RAND()+RAND()+RAND()+RAND()+RAND()+RAND())-6))-1)+Liquidity_30Y!D13)</x:f>
        <x:v>988277.8162546189</x:v>
      </x:c>
      <x:c r="D135" s="16" t="n">
        <x:f>MAX(0,C135*(1+EXP((LN(1+Assumptions!$C$60)-0.5*Assumptions!$C$61^2)+Assumptions!$C$61*((RAND()+RAND()+RAND()+RAND()+RAND()+RAND()+RAND()+RAND()+RAND()+RAND()+RAND()+RAND())-6))-1)+Liquidity_30Y!E13)</x:f>
        <x:v>1050433.3953369828</x:v>
      </x:c>
      <x:c r="E135" s="16" t="n">
        <x:f>MAX(0,D135*(1+EXP((LN(1+Assumptions!$C$60)-0.5*Assumptions!$C$61^2)+Assumptions!$C$61*((RAND()+RAND()+RAND()+RAND()+RAND()+RAND()+RAND()+RAND()+RAND()+RAND()+RAND()+RAND())-6))-1)+Liquidity_30Y!F13)</x:f>
        <x:v>956819.3372729168</x:v>
      </x:c>
      <x:c r="F135" s="16" t="n">
        <x:f>MAX(0,E135*(1+EXP((LN(1+Assumptions!$C$60)-0.5*Assumptions!$C$61^2)+Assumptions!$C$61*((RAND()+RAND()+RAND()+RAND()+RAND()+RAND()+RAND()+RAND()+RAND()+RAND()+RAND()+RAND())-6))-1)+Liquidity_30Y!G13)</x:f>
        <x:v>1165650.181804635</x:v>
      </x:c>
      <x:c r="G135" s="16" t="n">
        <x:f>MAX(0,F135*(1+EXP((LN(1+Assumptions!$C$60)-0.5*Assumptions!$C$61^2)+Assumptions!$C$61*((RAND()+RAND()+RAND()+RAND()+RAND()+RAND()+RAND()+RAND()+RAND()+RAND()+RAND()+RAND())-6))-1)+Liquidity_30Y!H13)</x:f>
        <x:v>941266.5702411599</x:v>
      </x:c>
      <x:c r="H135" s="16" t="n">
        <x:f>MAX(0,G135*(1+EXP((LN(1+Assumptions!$C$60)-0.5*Assumptions!$C$61^2)+Assumptions!$C$61*((RAND()+RAND()+RAND()+RAND()+RAND()+RAND()+RAND()+RAND()+RAND()+RAND()+RAND()+RAND())-6))-1)+Liquidity_30Y!I13)</x:f>
        <x:v>1172786.720073782</x:v>
      </x:c>
      <x:c r="I135" s="16" t="n">
        <x:f>MAX(0,H135*(1+EXP((LN(1+Assumptions!$C$60)-0.5*Assumptions!$C$61^2)+Assumptions!$C$61*((RAND()+RAND()+RAND()+RAND()+RAND()+RAND()+RAND()+RAND()+RAND()+RAND()+RAND()+RAND())-6))-1)+Liquidity_30Y!J13)</x:f>
        <x:v>1423399.0422583888</x:v>
      </x:c>
      <x:c r="J135" s="16" t="n">
        <x:f>MAX(0,I135*(1+EXP((LN(1+Assumptions!$C$60)-0.5*Assumptions!$C$61^2)+Assumptions!$C$61*((RAND()+RAND()+RAND()+RAND()+RAND()+RAND()+RAND()+RAND()+RAND()+RAND()+RAND()+RAND())-6))-1)+Liquidity_30Y!K13)</x:f>
        <x:v>1439612.4081831803</x:v>
      </x:c>
      <x:c r="K135" s="16" t="n">
        <x:f>MAX(0,J135*(1+EXP((LN(1+Assumptions!$C$60)-0.5*Assumptions!$C$61^2)+Assumptions!$C$61*((RAND()+RAND()+RAND()+RAND()+RAND()+RAND()+RAND()+RAND()+RAND()+RAND()+RAND()+RAND())-6))-1)+Liquidity_30Y!L13)</x:f>
        <x:v>1608548.7849494277</x:v>
      </x:c>
      <x:c r="L135" s="16" t="n">
        <x:f>MAX(0,K135*(1+EXP((LN(1+Assumptions!$C$60)-0.5*Assumptions!$C$61^2)+Assumptions!$C$61*((RAND()+RAND()+RAND()+RAND()+RAND()+RAND()+RAND()+RAND()+RAND()+RAND()+RAND()+RAND())-6))-1)+Liquidity_30Y!M13)</x:f>
        <x:v>1788802.2401840193</x:v>
      </x:c>
      <x:c r="M135" s="16" t="n">
        <x:f>MAX(0,L135*(1+EXP((LN(1+Assumptions!$C$60)-0.5*Assumptions!$C$61^2)+Assumptions!$C$61*((RAND()+RAND()+RAND()+RAND()+RAND()+RAND()+RAND()+RAND()+RAND()+RAND()+RAND()+RAND())-6))-1)+Liquidity_30Y!N13)</x:f>
        <x:v>2265134.7698605135</x:v>
      </x:c>
      <x:c r="N135" s="16" t="n">
        <x:f>MAX(0,M135*(1+EXP((LN(1+Assumptions!$C$60)-0.5*Assumptions!$C$61^2)+Assumptions!$C$61*((RAND()+RAND()+RAND()+RAND()+RAND()+RAND()+RAND()+RAND()+RAND()+RAND()+RAND()+RAND())-6))-1)+Liquidity_30Y!O13)</x:f>
        <x:v>2333445.143515074</x:v>
      </x:c>
      <x:c r="O135" s="16" t="n">
        <x:f>MAX(0,N135*(1+EXP((LN(1+Assumptions!$C$60)-0.5*Assumptions!$C$61^2)+Assumptions!$C$61*((RAND()+RAND()+RAND()+RAND()+RAND()+RAND()+RAND()+RAND()+RAND()+RAND()+RAND()+RAND())-6))-1)+Liquidity_30Y!P13)</x:f>
        <x:v>2871283.0096364133</x:v>
      </x:c>
      <x:c r="P135" s="16" t="n">
        <x:f>MAX(0,O135*(1+EXP((LN(1+Assumptions!$C$60)-0.5*Assumptions!$C$61^2)+Assumptions!$C$61*((RAND()+RAND()+RAND()+RAND()+RAND()+RAND()+RAND()+RAND()+RAND()+RAND()+RAND()+RAND())-6))-1)+Liquidity_30Y!Q13)</x:f>
        <x:v>2924103.9473125287</x:v>
      </x:c>
      <x:c r="Q135" s="16" t="n">
        <x:f>MAX(0,P135*(1+EXP((LN(1+Assumptions!$C$60)-0.5*Assumptions!$C$61^2)+Assumptions!$C$61*((RAND()+RAND()+RAND()+RAND()+RAND()+RAND()+RAND()+RAND()+RAND()+RAND()+RAND()+RAND())-6))-1)+Liquidity_30Y!R13)</x:f>
        <x:v>3641105.8619818664</x:v>
      </x:c>
      <x:c r="R135" s="16" t="n">
        <x:f>MAX(0,Q135*(1+EXP((LN(1+Assumptions!$C$60)-0.5*Assumptions!$C$61^2)+Assumptions!$C$61*((RAND()+RAND()+RAND()+RAND()+RAND()+RAND()+RAND()+RAND()+RAND()+RAND()+RAND()+RAND())-6))-1)+Liquidity_30Y!S13)</x:f>
        <x:v>2799968.6595062176</x:v>
      </x:c>
      <x:c r="S135" s="16" t="n">
        <x:f>MAX(0,R135*(1+EXP((LN(1+Assumptions!$C$60)-0.5*Assumptions!$C$61^2)+Assumptions!$C$61*((RAND()+RAND()+RAND()+RAND()+RAND()+RAND()+RAND()+RAND()+RAND()+RAND()+RAND()+RAND())-6))-1)+Liquidity_30Y!T13)</x:f>
        <x:v>2566960.2491280753</x:v>
      </x:c>
      <x:c r="T135" s="16" t="n">
        <x:f>MAX(0,S135*(1+EXP((LN(1+Assumptions!$C$60)-0.5*Assumptions!$C$61^2)+Assumptions!$C$61*((RAND()+RAND()+RAND()+RAND()+RAND()+RAND()+RAND()+RAND()+RAND()+RAND()+RAND()+RAND())-6))-1)+Liquidity_30Y!U13)</x:f>
        <x:v>2593812.074348409</x:v>
      </x:c>
      <x:c r="U135" s="16" t="n">
        <x:f>MAX(0,T135*(1+EXP((LN(1+Assumptions!$C$60)-0.5*Assumptions!$C$61^2)+Assumptions!$C$61*((RAND()+RAND()+RAND()+RAND()+RAND()+RAND()+RAND()+RAND()+RAND()+RAND()+RAND()+RAND())-6))-1)+Liquidity_30Y!V13)</x:f>
        <x:v>2114809.4867757903</x:v>
      </x:c>
      <x:c r="V135" s="16" t="n">
        <x:f>MAX(0,U135*(1+EXP((LN(1+Assumptions!$C$60)-0.5*Assumptions!$C$61^2)+Assumptions!$C$61*((RAND()+RAND()+RAND()+RAND()+RAND()+RAND()+RAND()+RAND()+RAND()+RAND()+RAND()+RAND())-6))-1)+Liquidity_30Y!W13)</x:f>
        <x:v>2492480.3427394684</x:v>
      </x:c>
      <x:c r="W135" s="16" t="n">
        <x:f>MAX(0,V135*(1+EXP((LN(1+Assumptions!$C$60)-0.5*Assumptions!$C$61^2)+Assumptions!$C$61*((RAND()+RAND()+RAND()+RAND()+RAND()+RAND()+RAND()+RAND()+RAND()+RAND()+RAND()+RAND())-6))-1)+Liquidity_30Y!X13)</x:f>
        <x:v>2609912.006884955</x:v>
      </x:c>
      <x:c r="X135" s="16" t="n">
        <x:f>MAX(0,W135*(1+EXP((LN(1+Assumptions!$C$60)-0.5*Assumptions!$C$61^2)+Assumptions!$C$61*((RAND()+RAND()+RAND()+RAND()+RAND()+RAND()+RAND()+RAND()+RAND()+RAND()+RAND()+RAND())-6))-1)+Liquidity_30Y!Y13)</x:f>
        <x:v>2567184.277840484</x:v>
      </x:c>
      <x:c r="Y135" s="16" t="n">
        <x:f>MAX(0,X135*(1+EXP((LN(1+Assumptions!$C$60)-0.5*Assumptions!$C$61^2)+Assumptions!$C$61*((RAND()+RAND()+RAND()+RAND()+RAND()+RAND()+RAND()+RAND()+RAND()+RAND()+RAND()+RAND())-6))-1)+Liquidity_30Y!Z13)</x:f>
        <x:v>2464751.1328689116</x:v>
      </x:c>
      <x:c r="Z135" s="16" t="n">
        <x:f>MAX(0,Y135*(1+EXP((LN(1+Assumptions!$C$60)-0.5*Assumptions!$C$61^2)+Assumptions!$C$61*((RAND()+RAND()+RAND()+RAND()+RAND()+RAND()+RAND()+RAND()+RAND()+RAND()+RAND()+RAND())-6))-1)+Liquidity_30Y!AA13)</x:f>
        <x:v>2920889.5326142237</x:v>
      </x:c>
      <x:c r="AA135" s="16" t="n">
        <x:f>MAX(0,Z135*(1+EXP((LN(1+Assumptions!$C$60)-0.5*Assumptions!$C$61^2)+Assumptions!$C$61*((RAND()+RAND()+RAND()+RAND()+RAND()+RAND()+RAND()+RAND()+RAND()+RAND()+RAND()+RAND())-6))-1)+Liquidity_30Y!AB13)</x:f>
        <x:v>2448867.8530198066</x:v>
      </x:c>
      <x:c r="AB135" s="16" t="n">
        <x:f>MAX(0,AA135*(1+EXP((LN(1+Assumptions!$C$60)-0.5*Assumptions!$C$61^2)+Assumptions!$C$61*((RAND()+RAND()+RAND()+RAND()+RAND()+RAND()+RAND()+RAND()+RAND()+RAND()+RAND()+RAND())-6))-1)+Liquidity_30Y!AC13)</x:f>
        <x:v>2116837.3668544367</x:v>
      </x:c>
      <x:c r="AC135" s="16" t="n">
        <x:f>MAX(0,AB135*(1+EXP((LN(1+Assumptions!$C$60)-0.5*Assumptions!$C$61^2)+Assumptions!$C$61*((RAND()+RAND()+RAND()+RAND()+RAND()+RAND()+RAND()+RAND()+RAND()+RAND()+RAND()+RAND())-6))-1)+Liquidity_30Y!AD13)</x:f>
        <x:v>2233390.8612576593</x:v>
      </x:c>
      <x:c r="AD135" s="16" t="n">
        <x:f>MAX(0,AC135*(1+EXP((LN(1+Assumptions!$C$60)-0.5*Assumptions!$C$61^2)+Assumptions!$C$61*((RAND()+RAND()+RAND()+RAND()+RAND()+RAND()+RAND()+RAND()+RAND()+RAND()+RAND()+RAND())-6))-1)+Liquidity_30Y!AE13)</x:f>
        <x:v>1924756.3651212514</x:v>
      </x:c>
      <x:c r="AE135" s="16" t="n">
        <x:f>MAX(0,AD135*(1+EXP((LN(1+Assumptions!$C$60)-0.5*Assumptions!$C$61^2)+Assumptions!$C$61*((RAND()+RAND()+RAND()+RAND()+RAND()+RAND()+RAND()+RAND()+RAND()+RAND()+RAND()+RAND())-6))-1)+Liquidity_30Y!AF13)</x:f>
        <x:v>1694117.0251725714</x:v>
      </x:c>
      <x:c r="AF135" s="16" t="n">
        <x:f>MAX(0,AE135*(1+EXP((LN(1+Assumptions!$C$60)-0.5*Assumptions!$C$61^2)+Assumptions!$C$61*((RAND()+RAND()+RAND()+RAND()+RAND()+RAND()+RAND()+RAND()+RAND()+RAND()+RAND()+RAND())-6))-1)+Liquidity_30Y!AG13)</x:f>
        <x:v>1995299.3136872754</x:v>
      </x:c>
    </x:row>
    <x:row r="136">
      <x:c r="A136" s="39">
        <x:v>132</x:v>
      </x:c>
      <x:c r="B136" s="16" t="n">
        <x:f>Liquidity_30Y!C14</x:f>
        <x:v>1029031.25</x:v>
      </x:c>
      <x:c r="C136" s="16" t="n">
        <x:f>MAX(0,B136*(1+EXP((LN(1+Assumptions!$C$60)-0.5*Assumptions!$C$61^2)+Assumptions!$C$61*((RAND()+RAND()+RAND()+RAND()+RAND()+RAND()+RAND()+RAND()+RAND()+RAND()+RAND()+RAND())-6))-1)+Liquidity_30Y!D13)</x:f>
        <x:v>916872.4442736026</x:v>
      </x:c>
      <x:c r="D136" s="16" t="n">
        <x:f>MAX(0,C136*(1+EXP((LN(1+Assumptions!$C$60)-0.5*Assumptions!$C$61^2)+Assumptions!$C$61*((RAND()+RAND()+RAND()+RAND()+RAND()+RAND()+RAND()+RAND()+RAND()+RAND()+RAND()+RAND())-6))-1)+Liquidity_30Y!E13)</x:f>
        <x:v>1315987.3380132022</x:v>
      </x:c>
      <x:c r="E136" s="16" t="n">
        <x:f>MAX(0,D136*(1+EXP((LN(1+Assumptions!$C$60)-0.5*Assumptions!$C$61^2)+Assumptions!$C$61*((RAND()+RAND()+RAND()+RAND()+RAND()+RAND()+RAND()+RAND()+RAND()+RAND()+RAND()+RAND())-6))-1)+Liquidity_30Y!F13)</x:f>
        <x:v>1575725.4468713922</x:v>
      </x:c>
      <x:c r="F136" s="16" t="n">
        <x:f>MAX(0,E136*(1+EXP((LN(1+Assumptions!$C$60)-0.5*Assumptions!$C$61^2)+Assumptions!$C$61*((RAND()+RAND()+RAND()+RAND()+RAND()+RAND()+RAND()+RAND()+RAND()+RAND()+RAND()+RAND())-6))-1)+Liquidity_30Y!G13)</x:f>
        <x:v>1149692.5012980176</x:v>
      </x:c>
      <x:c r="G136" s="16" t="n">
        <x:f>MAX(0,F136*(1+EXP((LN(1+Assumptions!$C$60)-0.5*Assumptions!$C$61^2)+Assumptions!$C$61*((RAND()+RAND()+RAND()+RAND()+RAND()+RAND()+RAND()+RAND()+RAND()+RAND()+RAND()+RAND())-6))-1)+Liquidity_30Y!H13)</x:f>
        <x:v>1360016.329997164</x:v>
      </x:c>
      <x:c r="H136" s="16" t="n">
        <x:f>MAX(0,G136*(1+EXP((LN(1+Assumptions!$C$60)-0.5*Assumptions!$C$61^2)+Assumptions!$C$61*((RAND()+RAND()+RAND()+RAND()+RAND()+RAND()+RAND()+RAND()+RAND()+RAND()+RAND()+RAND())-6))-1)+Liquidity_30Y!I13)</x:f>
        <x:v>1633954.7665016782</x:v>
      </x:c>
      <x:c r="I136" s="16" t="n">
        <x:f>MAX(0,H136*(1+EXP((LN(1+Assumptions!$C$60)-0.5*Assumptions!$C$61^2)+Assumptions!$C$61*((RAND()+RAND()+RAND()+RAND()+RAND()+RAND()+RAND()+RAND()+RAND()+RAND()+RAND()+RAND())-6))-1)+Liquidity_30Y!J13)</x:f>
        <x:v>1527344.908228073</x:v>
      </x:c>
      <x:c r="J136" s="16" t="n">
        <x:f>MAX(0,I136*(1+EXP((LN(1+Assumptions!$C$60)-0.5*Assumptions!$C$61^2)+Assumptions!$C$61*((RAND()+RAND()+RAND()+RAND()+RAND()+RAND()+RAND()+RAND()+RAND()+RAND()+RAND()+RAND())-6))-1)+Liquidity_30Y!K13)</x:f>
        <x:v>1526071.0762523287</x:v>
      </x:c>
      <x:c r="K136" s="16" t="n">
        <x:f>MAX(0,J136*(1+EXP((LN(1+Assumptions!$C$60)-0.5*Assumptions!$C$61^2)+Assumptions!$C$61*((RAND()+RAND()+RAND()+RAND()+RAND()+RAND()+RAND()+RAND()+RAND()+RAND()+RAND()+RAND())-6))-1)+Liquidity_30Y!L13)</x:f>
        <x:v>2193311.0589987896</x:v>
      </x:c>
      <x:c r="L136" s="16" t="n">
        <x:f>MAX(0,K136*(1+EXP((LN(1+Assumptions!$C$60)-0.5*Assumptions!$C$61^2)+Assumptions!$C$61*((RAND()+RAND()+RAND()+RAND()+RAND()+RAND()+RAND()+RAND()+RAND()+RAND()+RAND()+RAND())-6))-1)+Liquidity_30Y!M13)</x:f>
        <x:v>2613216.037153192</x:v>
      </x:c>
      <x:c r="M136" s="16" t="n">
        <x:f>MAX(0,L136*(1+EXP((LN(1+Assumptions!$C$60)-0.5*Assumptions!$C$61^2)+Assumptions!$C$61*((RAND()+RAND()+RAND()+RAND()+RAND()+RAND()+RAND()+RAND()+RAND()+RAND()+RAND()+RAND())-6))-1)+Liquidity_30Y!N13)</x:f>
        <x:v>2451081.8339750916</x:v>
      </x:c>
      <x:c r="N136" s="16" t="n">
        <x:f>MAX(0,M136*(1+EXP((LN(1+Assumptions!$C$60)-0.5*Assumptions!$C$61^2)+Assumptions!$C$61*((RAND()+RAND()+RAND()+RAND()+RAND()+RAND()+RAND()+RAND()+RAND()+RAND()+RAND()+RAND())-6))-1)+Liquidity_30Y!O13)</x:f>
        <x:v>2637139.6190613112</x:v>
      </x:c>
      <x:c r="O136" s="16" t="n">
        <x:f>MAX(0,N136*(1+EXP((LN(1+Assumptions!$C$60)-0.5*Assumptions!$C$61^2)+Assumptions!$C$61*((RAND()+RAND()+RAND()+RAND()+RAND()+RAND()+RAND()+RAND()+RAND()+RAND()+RAND()+RAND())-6))-1)+Liquidity_30Y!P13)</x:f>
        <x:v>2844337.995827871</x:v>
      </x:c>
      <x:c r="P136" s="16" t="n">
        <x:f>MAX(0,O136*(1+EXP((LN(1+Assumptions!$C$60)-0.5*Assumptions!$C$61^2)+Assumptions!$C$61*((RAND()+RAND()+RAND()+RAND()+RAND()+RAND()+RAND()+RAND()+RAND()+RAND()+RAND()+RAND())-6))-1)+Liquidity_30Y!Q13)</x:f>
        <x:v>3171174.263083359</x:v>
      </x:c>
      <x:c r="Q136" s="16" t="n">
        <x:f>MAX(0,P136*(1+EXP((LN(1+Assumptions!$C$60)-0.5*Assumptions!$C$61^2)+Assumptions!$C$61*((RAND()+RAND()+RAND()+RAND()+RAND()+RAND()+RAND()+RAND()+RAND()+RAND()+RAND()+RAND())-6))-1)+Liquidity_30Y!R13)</x:f>
        <x:v>3251331.072674923</x:v>
      </x:c>
      <x:c r="R136" s="16" t="n">
        <x:f>MAX(0,Q136*(1+EXP((LN(1+Assumptions!$C$60)-0.5*Assumptions!$C$61^2)+Assumptions!$C$61*((RAND()+RAND()+RAND()+RAND()+RAND()+RAND()+RAND()+RAND()+RAND()+RAND()+RAND()+RAND())-6))-1)+Liquidity_30Y!S13)</x:f>
        <x:v>3225234.3421471203</x:v>
      </x:c>
      <x:c r="S136" s="16" t="n">
        <x:f>MAX(0,R136*(1+EXP((LN(1+Assumptions!$C$60)-0.5*Assumptions!$C$61^2)+Assumptions!$C$61*((RAND()+RAND()+RAND()+RAND()+RAND()+RAND()+RAND()+RAND()+RAND()+RAND()+RAND()+RAND())-6))-1)+Liquidity_30Y!T13)</x:f>
        <x:v>3533500.8696350157</x:v>
      </x:c>
      <x:c r="T136" s="16" t="n">
        <x:f>MAX(0,S136*(1+EXP((LN(1+Assumptions!$C$60)-0.5*Assumptions!$C$61^2)+Assumptions!$C$61*((RAND()+RAND()+RAND()+RAND()+RAND()+RAND()+RAND()+RAND()+RAND()+RAND()+RAND()+RAND())-6))-1)+Liquidity_30Y!U13)</x:f>
        <x:v>3550781.5331511647</x:v>
      </x:c>
      <x:c r="U136" s="16" t="n">
        <x:f>MAX(0,T136*(1+EXP((LN(1+Assumptions!$C$60)-0.5*Assumptions!$C$61^2)+Assumptions!$C$61*((RAND()+RAND()+RAND()+RAND()+RAND()+RAND()+RAND()+RAND()+RAND()+RAND()+RAND()+RAND())-6))-1)+Liquidity_30Y!V13)</x:f>
        <x:v>3447012.4306587675</x:v>
      </x:c>
      <x:c r="V136" s="16" t="n">
        <x:f>MAX(0,U136*(1+EXP((LN(1+Assumptions!$C$60)-0.5*Assumptions!$C$61^2)+Assumptions!$C$61*((RAND()+RAND()+RAND()+RAND()+RAND()+RAND()+RAND()+RAND()+RAND()+RAND()+RAND()+RAND())-6))-1)+Liquidity_30Y!W13)</x:f>
        <x:v>3313155.191645288</x:v>
      </x:c>
      <x:c r="W136" s="16" t="n">
        <x:f>MAX(0,V136*(1+EXP((LN(1+Assumptions!$C$60)-0.5*Assumptions!$C$61^2)+Assumptions!$C$61*((RAND()+RAND()+RAND()+RAND()+RAND()+RAND()+RAND()+RAND()+RAND()+RAND()+RAND()+RAND())-6))-1)+Liquidity_30Y!X13)</x:f>
        <x:v>3292109.052784539</x:v>
      </x:c>
      <x:c r="X136" s="16" t="n">
        <x:f>MAX(0,W136*(1+EXP((LN(1+Assumptions!$C$60)-0.5*Assumptions!$C$61^2)+Assumptions!$C$61*((RAND()+RAND()+RAND()+RAND()+RAND()+RAND()+RAND()+RAND()+RAND()+RAND()+RAND()+RAND())-6))-1)+Liquidity_30Y!Y13)</x:f>
        <x:v>3494410.7925642747</x:v>
      </x:c>
      <x:c r="Y136" s="16" t="n">
        <x:f>MAX(0,X136*(1+EXP((LN(1+Assumptions!$C$60)-0.5*Assumptions!$C$61^2)+Assumptions!$C$61*((RAND()+RAND()+RAND()+RAND()+RAND()+RAND()+RAND()+RAND()+RAND()+RAND()+RAND()+RAND())-6))-1)+Liquidity_30Y!Z13)</x:f>
        <x:v>3134231.3626274797</x:v>
      </x:c>
      <x:c r="Z136" s="16" t="n">
        <x:f>MAX(0,Y136*(1+EXP((LN(1+Assumptions!$C$60)-0.5*Assumptions!$C$61^2)+Assumptions!$C$61*((RAND()+RAND()+RAND()+RAND()+RAND()+RAND()+RAND()+RAND()+RAND()+RAND()+RAND()+RAND())-6))-1)+Liquidity_30Y!AA13)</x:f>
        <x:v>2893659.537934088</x:v>
      </x:c>
      <x:c r="AA136" s="16" t="n">
        <x:f>MAX(0,Z136*(1+EXP((LN(1+Assumptions!$C$60)-0.5*Assumptions!$C$61^2)+Assumptions!$C$61*((RAND()+RAND()+RAND()+RAND()+RAND()+RAND()+RAND()+RAND()+RAND()+RAND()+RAND()+RAND())-6))-1)+Liquidity_30Y!AB13)</x:f>
        <x:v>3068236.9375235406</x:v>
      </x:c>
      <x:c r="AB136" s="16" t="n">
        <x:f>MAX(0,AA136*(1+EXP((LN(1+Assumptions!$C$60)-0.5*Assumptions!$C$61^2)+Assumptions!$C$61*((RAND()+RAND()+RAND()+RAND()+RAND()+RAND()+RAND()+RAND()+RAND()+RAND()+RAND()+RAND())-6))-1)+Liquidity_30Y!AC13)</x:f>
        <x:v>3336571.471660174</x:v>
      </x:c>
      <x:c r="AC136" s="16" t="n">
        <x:f>MAX(0,AB136*(1+EXP((LN(1+Assumptions!$C$60)-0.5*Assumptions!$C$61^2)+Assumptions!$C$61*((RAND()+RAND()+RAND()+RAND()+RAND()+RAND()+RAND()+RAND()+RAND()+RAND()+RAND()+RAND())-6))-1)+Liquidity_30Y!AD13)</x:f>
        <x:v>3404926.4075215226</x:v>
      </x:c>
      <x:c r="AD136" s="16" t="n">
        <x:f>MAX(0,AC136*(1+EXP((LN(1+Assumptions!$C$60)-0.5*Assumptions!$C$61^2)+Assumptions!$C$61*((RAND()+RAND()+RAND()+RAND()+RAND()+RAND()+RAND()+RAND()+RAND()+RAND()+RAND()+RAND())-6))-1)+Liquidity_30Y!AE13)</x:f>
        <x:v>3768167.0346338623</x:v>
      </x:c>
      <x:c r="AE136" s="16" t="n">
        <x:f>MAX(0,AD136*(1+EXP((LN(1+Assumptions!$C$60)-0.5*Assumptions!$C$61^2)+Assumptions!$C$61*((RAND()+RAND()+RAND()+RAND()+RAND()+RAND()+RAND()+RAND()+RAND()+RAND()+RAND()+RAND())-6))-1)+Liquidity_30Y!AF13)</x:f>
        <x:v>4511731.017795566</x:v>
      </x:c>
      <x:c r="AF136" s="16" t="n">
        <x:f>MAX(0,AE136*(1+EXP((LN(1+Assumptions!$C$60)-0.5*Assumptions!$C$61^2)+Assumptions!$C$61*((RAND()+RAND()+RAND()+RAND()+RAND()+RAND()+RAND()+RAND()+RAND()+RAND()+RAND()+RAND())-6))-1)+Liquidity_30Y!AG13)</x:f>
        <x:v>5337762.86786658</x:v>
      </x:c>
    </x:row>
    <x:row r="137">
      <x:c r="A137" s="39">
        <x:v>133</x:v>
      </x:c>
      <x:c r="B137" s="16" t="n">
        <x:f>Liquidity_30Y!C14</x:f>
        <x:v>1029031.25</x:v>
      </x:c>
      <x:c r="C137" s="16" t="n">
        <x:f>MAX(0,B137*(1+EXP((LN(1+Assumptions!$C$60)-0.5*Assumptions!$C$61^2)+Assumptions!$C$61*((RAND()+RAND()+RAND()+RAND()+RAND()+RAND()+RAND()+RAND()+RAND()+RAND()+RAND()+RAND())-6))-1)+Liquidity_30Y!D13)</x:f>
        <x:v>1065018.087979972</x:v>
      </x:c>
      <x:c r="D137" s="16" t="n">
        <x:f>MAX(0,C137*(1+EXP((LN(1+Assumptions!$C$60)-0.5*Assumptions!$C$61^2)+Assumptions!$C$61*((RAND()+RAND()+RAND()+RAND()+RAND()+RAND()+RAND()+RAND()+RAND()+RAND()+RAND()+RAND())-6))-1)+Liquidity_30Y!E13)</x:f>
        <x:v>1195176.7401227662</x:v>
      </x:c>
      <x:c r="E137" s="16" t="n">
        <x:f>MAX(0,D137*(1+EXP((LN(1+Assumptions!$C$60)-0.5*Assumptions!$C$61^2)+Assumptions!$C$61*((RAND()+RAND()+RAND()+RAND()+RAND()+RAND()+RAND()+RAND()+RAND()+RAND()+RAND()+RAND())-6))-1)+Liquidity_30Y!F13)</x:f>
        <x:v>1034308.1634289124</x:v>
      </x:c>
      <x:c r="F137" s="16" t="n">
        <x:f>MAX(0,E137*(1+EXP((LN(1+Assumptions!$C$60)-0.5*Assumptions!$C$61^2)+Assumptions!$C$61*((RAND()+RAND()+RAND()+RAND()+RAND()+RAND()+RAND()+RAND()+RAND()+RAND()+RAND()+RAND())-6))-1)+Liquidity_30Y!G13)</x:f>
        <x:v>1067316.9965293831</x:v>
      </x:c>
      <x:c r="G137" s="16" t="n">
        <x:f>MAX(0,F137*(1+EXP((LN(1+Assumptions!$C$60)-0.5*Assumptions!$C$61^2)+Assumptions!$C$61*((RAND()+RAND()+RAND()+RAND()+RAND()+RAND()+RAND()+RAND()+RAND()+RAND()+RAND()+RAND())-6))-1)+Liquidity_30Y!H13)</x:f>
        <x:v>1218859.9943176487</x:v>
      </x:c>
      <x:c r="H137" s="16" t="n">
        <x:f>MAX(0,G137*(1+EXP((LN(1+Assumptions!$C$60)-0.5*Assumptions!$C$61^2)+Assumptions!$C$61*((RAND()+RAND()+RAND()+RAND()+RAND()+RAND()+RAND()+RAND()+RAND()+RAND()+RAND()+RAND())-6))-1)+Liquidity_30Y!I13)</x:f>
        <x:v>836692.839528083</x:v>
      </x:c>
      <x:c r="I137" s="16" t="n">
        <x:f>MAX(0,H137*(1+EXP((LN(1+Assumptions!$C$60)-0.5*Assumptions!$C$61^2)+Assumptions!$C$61*((RAND()+RAND()+RAND()+RAND()+RAND()+RAND()+RAND()+RAND()+RAND()+RAND()+RAND()+RAND())-6))-1)+Liquidity_30Y!J13)</x:f>
        <x:v>836466.1597320419</x:v>
      </x:c>
      <x:c r="J137" s="16" t="n">
        <x:f>MAX(0,I137*(1+EXP((LN(1+Assumptions!$C$60)-0.5*Assumptions!$C$61^2)+Assumptions!$C$61*((RAND()+RAND()+RAND()+RAND()+RAND()+RAND()+RAND()+RAND()+RAND()+RAND()+RAND()+RAND())-6))-1)+Liquidity_30Y!K13)</x:f>
        <x:v>772598.1299657008</x:v>
      </x:c>
      <x:c r="K137" s="16" t="n">
        <x:f>MAX(0,J137*(1+EXP((LN(1+Assumptions!$C$60)-0.5*Assumptions!$C$61^2)+Assumptions!$C$61*((RAND()+RAND()+RAND()+RAND()+RAND()+RAND()+RAND()+RAND()+RAND()+RAND()+RAND()+RAND())-6))-1)+Liquidity_30Y!L13)</x:f>
        <x:v>815946.4804752506</x:v>
      </x:c>
      <x:c r="L137" s="16" t="n">
        <x:f>MAX(0,K137*(1+EXP((LN(1+Assumptions!$C$60)-0.5*Assumptions!$C$61^2)+Assumptions!$C$61*((RAND()+RAND()+RAND()+RAND()+RAND()+RAND()+RAND()+RAND()+RAND()+RAND()+RAND()+RAND())-6))-1)+Liquidity_30Y!M13)</x:f>
        <x:v>882367.0863944446</x:v>
      </x:c>
      <x:c r="M137" s="16" t="n">
        <x:f>MAX(0,L137*(1+EXP((LN(1+Assumptions!$C$60)-0.5*Assumptions!$C$61^2)+Assumptions!$C$61*((RAND()+RAND()+RAND()+RAND()+RAND()+RAND()+RAND()+RAND()+RAND()+RAND()+RAND()+RAND())-6))-1)+Liquidity_30Y!N13)</x:f>
        <x:v>746726.0665184585</x:v>
      </x:c>
      <x:c r="N137" s="16" t="n">
        <x:f>MAX(0,M137*(1+EXP((LN(1+Assumptions!$C$60)-0.5*Assumptions!$C$61^2)+Assumptions!$C$61*((RAND()+RAND()+RAND()+RAND()+RAND()+RAND()+RAND()+RAND()+RAND()+RAND()+RAND()+RAND())-6))-1)+Liquidity_30Y!O13)</x:f>
        <x:v>707446.8299130388</x:v>
      </x:c>
      <x:c r="O137" s="16" t="n">
        <x:f>MAX(0,N137*(1+EXP((LN(1+Assumptions!$C$60)-0.5*Assumptions!$C$61^2)+Assumptions!$C$61*((RAND()+RAND()+RAND()+RAND()+RAND()+RAND()+RAND()+RAND()+RAND()+RAND()+RAND()+RAND())-6))-1)+Liquidity_30Y!P13)</x:f>
        <x:v>684981.9661405928</x:v>
      </x:c>
      <x:c r="P137" s="16" t="n">
        <x:f>MAX(0,O137*(1+EXP((LN(1+Assumptions!$C$60)-0.5*Assumptions!$C$61^2)+Assumptions!$C$61*((RAND()+RAND()+RAND()+RAND()+RAND()+RAND()+RAND()+RAND()+RAND()+RAND()+RAND()+RAND())-6))-1)+Liquidity_30Y!Q13)</x:f>
        <x:v>752151.1250952989</x:v>
      </x:c>
      <x:c r="Q137" s="16" t="n">
        <x:f>MAX(0,P137*(1+EXP((LN(1+Assumptions!$C$60)-0.5*Assumptions!$C$61^2)+Assumptions!$C$61*((RAND()+RAND()+RAND()+RAND()+RAND()+RAND()+RAND()+RAND()+RAND()+RAND()+RAND()+RAND())-6))-1)+Liquidity_30Y!R13)</x:f>
        <x:v>752849.984051549</x:v>
      </x:c>
      <x:c r="R137" s="16" t="n">
        <x:f>MAX(0,Q137*(1+EXP((LN(1+Assumptions!$C$60)-0.5*Assumptions!$C$61^2)+Assumptions!$C$61*((RAND()+RAND()+RAND()+RAND()+RAND()+RAND()+RAND()+RAND()+RAND()+RAND()+RAND()+RAND())-6))-1)+Liquidity_30Y!S13)</x:f>
        <x:v>798672.2386634552</x:v>
      </x:c>
      <x:c r="S137" s="16" t="n">
        <x:f>MAX(0,R137*(1+EXP((LN(1+Assumptions!$C$60)-0.5*Assumptions!$C$61^2)+Assumptions!$C$61*((RAND()+RAND()+RAND()+RAND()+RAND()+RAND()+RAND()+RAND()+RAND()+RAND()+RAND()+RAND())-6))-1)+Liquidity_30Y!T13)</x:f>
        <x:v>914373.3897637592</x:v>
      </x:c>
      <x:c r="T137" s="16" t="n">
        <x:f>MAX(0,S137*(1+EXP((LN(1+Assumptions!$C$60)-0.5*Assumptions!$C$61^2)+Assumptions!$C$61*((RAND()+RAND()+RAND()+RAND()+RAND()+RAND()+RAND()+RAND()+RAND()+RAND()+RAND()+RAND())-6))-1)+Liquidity_30Y!U13)</x:f>
        <x:v>877627.9720020625</x:v>
      </x:c>
      <x:c r="U137" s="16" t="n">
        <x:f>MAX(0,T137*(1+EXP((LN(1+Assumptions!$C$60)-0.5*Assumptions!$C$61^2)+Assumptions!$C$61*((RAND()+RAND()+RAND()+RAND()+RAND()+RAND()+RAND()+RAND()+RAND()+RAND()+RAND()+RAND())-6))-1)+Liquidity_30Y!V13)</x:f>
        <x:v>739146.5276825784</x:v>
      </x:c>
      <x:c r="V137" s="16" t="n">
        <x:f>MAX(0,U137*(1+EXP((LN(1+Assumptions!$C$60)-0.5*Assumptions!$C$61^2)+Assumptions!$C$61*((RAND()+RAND()+RAND()+RAND()+RAND()+RAND()+RAND()+RAND()+RAND()+RAND()+RAND()+RAND())-6))-1)+Liquidity_30Y!W13)</x:f>
        <x:v>672738.8716059297</x:v>
      </x:c>
      <x:c r="W137" s="16" t="n">
        <x:f>MAX(0,V137*(1+EXP((LN(1+Assumptions!$C$60)-0.5*Assumptions!$C$61^2)+Assumptions!$C$61*((RAND()+RAND()+RAND()+RAND()+RAND()+RAND()+RAND()+RAND()+RAND()+RAND()+RAND()+RAND())-6))-1)+Liquidity_30Y!X13)</x:f>
        <x:v>825868.748187259</x:v>
      </x:c>
      <x:c r="X137" s="16" t="n">
        <x:f>MAX(0,W137*(1+EXP((LN(1+Assumptions!$C$60)-0.5*Assumptions!$C$61^2)+Assumptions!$C$61*((RAND()+RAND()+RAND()+RAND()+RAND()+RAND()+RAND()+RAND()+RAND()+RAND()+RAND()+RAND())-6))-1)+Liquidity_30Y!Y13)</x:f>
        <x:v>858882.4270199955</x:v>
      </x:c>
      <x:c r="Y137" s="16" t="n">
        <x:f>MAX(0,X137*(1+EXP((LN(1+Assumptions!$C$60)-0.5*Assumptions!$C$61^2)+Assumptions!$C$61*((RAND()+RAND()+RAND()+RAND()+RAND()+RAND()+RAND()+RAND()+RAND()+RAND()+RAND()+RAND())-6))-1)+Liquidity_30Y!Z13)</x:f>
        <x:v>772903.7857470863</x:v>
      </x:c>
      <x:c r="Z137" s="16" t="n">
        <x:f>MAX(0,Y137*(1+EXP((LN(1+Assumptions!$C$60)-0.5*Assumptions!$C$61^2)+Assumptions!$C$61*((RAND()+RAND()+RAND()+RAND()+RAND()+RAND()+RAND()+RAND()+RAND()+RAND()+RAND()+RAND())-6))-1)+Liquidity_30Y!AA13)</x:f>
        <x:v>898000.9266935945</x:v>
      </x:c>
      <x:c r="AA137" s="16" t="n">
        <x:f>MAX(0,Z137*(1+EXP((LN(1+Assumptions!$C$60)-0.5*Assumptions!$C$61^2)+Assumptions!$C$61*((RAND()+RAND()+RAND()+RAND()+RAND()+RAND()+RAND()+RAND()+RAND()+RAND()+RAND()+RAND())-6))-1)+Liquidity_30Y!AB13)</x:f>
        <x:v>967793.726687663</x:v>
      </x:c>
      <x:c r="AB137" s="16" t="n">
        <x:f>MAX(0,AA137*(1+EXP((LN(1+Assumptions!$C$60)-0.5*Assumptions!$C$61^2)+Assumptions!$C$61*((RAND()+RAND()+RAND()+RAND()+RAND()+RAND()+RAND()+RAND()+RAND()+RAND()+RAND()+RAND())-6))-1)+Liquidity_30Y!AC13)</x:f>
        <x:v>1038526.7193366128</x:v>
      </x:c>
      <x:c r="AC137" s="16" t="n">
        <x:f>MAX(0,AB137*(1+EXP((LN(1+Assumptions!$C$60)-0.5*Assumptions!$C$61^2)+Assumptions!$C$61*((RAND()+RAND()+RAND()+RAND()+RAND()+RAND()+RAND()+RAND()+RAND()+RAND()+RAND()+RAND())-6))-1)+Liquidity_30Y!AD13)</x:f>
        <x:v>1135478.4540431446</x:v>
      </x:c>
      <x:c r="AD137" s="16" t="n">
        <x:f>MAX(0,AC137*(1+EXP((LN(1+Assumptions!$C$60)-0.5*Assumptions!$C$61^2)+Assumptions!$C$61*((RAND()+RAND()+RAND()+RAND()+RAND()+RAND()+RAND()+RAND()+RAND()+RAND()+RAND()+RAND())-6))-1)+Liquidity_30Y!AE13)</x:f>
        <x:v>1034396.5876666824</x:v>
      </x:c>
      <x:c r="AE137" s="16" t="n">
        <x:f>MAX(0,AD137*(1+EXP((LN(1+Assumptions!$C$60)-0.5*Assumptions!$C$61^2)+Assumptions!$C$61*((RAND()+RAND()+RAND()+RAND()+RAND()+RAND()+RAND()+RAND()+RAND()+RAND()+RAND()+RAND())-6))-1)+Liquidity_30Y!AF13)</x:f>
        <x:v>1120555.4025303419</x:v>
      </x:c>
      <x:c r="AF137" s="16" t="n">
        <x:f>MAX(0,AE137*(1+EXP((LN(1+Assumptions!$C$60)-0.5*Assumptions!$C$61^2)+Assumptions!$C$61*((RAND()+RAND()+RAND()+RAND()+RAND()+RAND()+RAND()+RAND()+RAND()+RAND()+RAND()+RAND())-6))-1)+Liquidity_30Y!AG13)</x:f>
        <x:v>1080917.7399187954</x:v>
      </x:c>
    </x:row>
    <x:row r="138">
      <x:c r="A138" s="39">
        <x:v>134</x:v>
      </x:c>
      <x:c r="B138" s="16" t="n">
        <x:f>Liquidity_30Y!C14</x:f>
        <x:v>1029031.25</x:v>
      </x:c>
      <x:c r="C138" s="16" t="n">
        <x:f>MAX(0,B138*(1+EXP((LN(1+Assumptions!$C$60)-0.5*Assumptions!$C$61^2)+Assumptions!$C$61*((RAND()+RAND()+RAND()+RAND()+RAND()+RAND()+RAND()+RAND()+RAND()+RAND()+RAND()+RAND())-6))-1)+Liquidity_30Y!D13)</x:f>
        <x:v>874215.1574486201</x:v>
      </x:c>
      <x:c r="D138" s="16" t="n">
        <x:f>MAX(0,C138*(1+EXP((LN(1+Assumptions!$C$60)-0.5*Assumptions!$C$61^2)+Assumptions!$C$61*((RAND()+RAND()+RAND()+RAND()+RAND()+RAND()+RAND()+RAND()+RAND()+RAND()+RAND()+RAND())-6))-1)+Liquidity_30Y!E13)</x:f>
        <x:v>980428.1862463313</x:v>
      </x:c>
      <x:c r="E138" s="16" t="n">
        <x:f>MAX(0,D138*(1+EXP((LN(1+Assumptions!$C$60)-0.5*Assumptions!$C$61^2)+Assumptions!$C$61*((RAND()+RAND()+RAND()+RAND()+RAND()+RAND()+RAND()+RAND()+RAND()+RAND()+RAND()+RAND())-6))-1)+Liquidity_30Y!F13)</x:f>
        <x:v>1148856.6990753298</x:v>
      </x:c>
      <x:c r="F138" s="16" t="n">
        <x:f>MAX(0,E138*(1+EXP((LN(1+Assumptions!$C$60)-0.5*Assumptions!$C$61^2)+Assumptions!$C$61*((RAND()+RAND()+RAND()+RAND()+RAND()+RAND()+RAND()+RAND()+RAND()+RAND()+RAND()+RAND())-6))-1)+Liquidity_30Y!G13)</x:f>
        <x:v>1059185.6437368079</x:v>
      </x:c>
      <x:c r="G138" s="16" t="n">
        <x:f>MAX(0,F138*(1+EXP((LN(1+Assumptions!$C$60)-0.5*Assumptions!$C$61^2)+Assumptions!$C$61*((RAND()+RAND()+RAND()+RAND()+RAND()+RAND()+RAND()+RAND()+RAND()+RAND()+RAND()+RAND())-6))-1)+Liquidity_30Y!H13)</x:f>
        <x:v>848896.3373105653</x:v>
      </x:c>
      <x:c r="H138" s="16" t="n">
        <x:f>MAX(0,G138*(1+EXP((LN(1+Assumptions!$C$60)-0.5*Assumptions!$C$61^2)+Assumptions!$C$61*((RAND()+RAND()+RAND()+RAND()+RAND()+RAND()+RAND()+RAND()+RAND()+RAND()+RAND()+RAND())-6))-1)+Liquidity_30Y!I13)</x:f>
        <x:v>944821.7860463618</x:v>
      </x:c>
      <x:c r="I138" s="16" t="n">
        <x:f>MAX(0,H138*(1+EXP((LN(1+Assumptions!$C$60)-0.5*Assumptions!$C$61^2)+Assumptions!$C$61*((RAND()+RAND()+RAND()+RAND()+RAND()+RAND()+RAND()+RAND()+RAND()+RAND()+RAND()+RAND())-6))-1)+Liquidity_30Y!J13)</x:f>
        <x:v>839789.4834204371</x:v>
      </x:c>
      <x:c r="J138" s="16" t="n">
        <x:f>MAX(0,I138*(1+EXP((LN(1+Assumptions!$C$60)-0.5*Assumptions!$C$61^2)+Assumptions!$C$61*((RAND()+RAND()+RAND()+RAND()+RAND()+RAND()+RAND()+RAND()+RAND()+RAND()+RAND()+RAND())-6))-1)+Liquidity_30Y!K13)</x:f>
        <x:v>1003286.6821840414</x:v>
      </x:c>
      <x:c r="K138" s="16" t="n">
        <x:f>MAX(0,J138*(1+EXP((LN(1+Assumptions!$C$60)-0.5*Assumptions!$C$61^2)+Assumptions!$C$61*((RAND()+RAND()+RAND()+RAND()+RAND()+RAND()+RAND()+RAND()+RAND()+RAND()+RAND()+RAND())-6))-1)+Liquidity_30Y!L13)</x:f>
        <x:v>1143974.4683394001</x:v>
      </x:c>
      <x:c r="L138" s="16" t="n">
        <x:f>MAX(0,K138*(1+EXP((LN(1+Assumptions!$C$60)-0.5*Assumptions!$C$61^2)+Assumptions!$C$61*((RAND()+RAND()+RAND()+RAND()+RAND()+RAND()+RAND()+RAND()+RAND()+RAND()+RAND()+RAND())-6))-1)+Liquidity_30Y!M13)</x:f>
        <x:v>1056820.1618505605</x:v>
      </x:c>
      <x:c r="M138" s="16" t="n">
        <x:f>MAX(0,L138*(1+EXP((LN(1+Assumptions!$C$60)-0.5*Assumptions!$C$61^2)+Assumptions!$C$61*((RAND()+RAND()+RAND()+RAND()+RAND()+RAND()+RAND()+RAND()+RAND()+RAND()+RAND()+RAND())-6))-1)+Liquidity_30Y!N13)</x:f>
        <x:v>1136611.817221123</x:v>
      </x:c>
      <x:c r="N138" s="16" t="n">
        <x:f>MAX(0,M138*(1+EXP((LN(1+Assumptions!$C$60)-0.5*Assumptions!$C$61^2)+Assumptions!$C$61*((RAND()+RAND()+RAND()+RAND()+RAND()+RAND()+RAND()+RAND()+RAND()+RAND()+RAND()+RAND())-6))-1)+Liquidity_30Y!O13)</x:f>
        <x:v>940285.0622867083</x:v>
      </x:c>
      <x:c r="O138" s="16" t="n">
        <x:f>MAX(0,N138*(1+EXP((LN(1+Assumptions!$C$60)-0.5*Assumptions!$C$61^2)+Assumptions!$C$61*((RAND()+RAND()+RAND()+RAND()+RAND()+RAND()+RAND()+RAND()+RAND()+RAND()+RAND()+RAND())-6))-1)+Liquidity_30Y!P13)</x:f>
        <x:v>1178278.990683894</x:v>
      </x:c>
      <x:c r="P138" s="16" t="n">
        <x:f>MAX(0,O138*(1+EXP((LN(1+Assumptions!$C$60)-0.5*Assumptions!$C$61^2)+Assumptions!$C$61*((RAND()+RAND()+RAND()+RAND()+RAND()+RAND()+RAND()+RAND()+RAND()+RAND()+RAND()+RAND())-6))-1)+Liquidity_30Y!Q13)</x:f>
        <x:v>1008771.145109346</x:v>
      </x:c>
      <x:c r="Q138" s="16" t="n">
        <x:f>MAX(0,P138*(1+EXP((LN(1+Assumptions!$C$60)-0.5*Assumptions!$C$61^2)+Assumptions!$C$61*((RAND()+RAND()+RAND()+RAND()+RAND()+RAND()+RAND()+RAND()+RAND()+RAND()+RAND()+RAND())-6))-1)+Liquidity_30Y!R13)</x:f>
        <x:v>1382284.0879271156</x:v>
      </x:c>
      <x:c r="R138" s="16" t="n">
        <x:f>MAX(0,Q138*(1+EXP((LN(1+Assumptions!$C$60)-0.5*Assumptions!$C$61^2)+Assumptions!$C$61*((RAND()+RAND()+RAND()+RAND()+RAND()+RAND()+RAND()+RAND()+RAND()+RAND()+RAND()+RAND())-6))-1)+Liquidity_30Y!S13)</x:f>
        <x:v>1704097.5208627677</x:v>
      </x:c>
      <x:c r="S138" s="16" t="n">
        <x:f>MAX(0,R138*(1+EXP((LN(1+Assumptions!$C$60)-0.5*Assumptions!$C$61^2)+Assumptions!$C$61*((RAND()+RAND()+RAND()+RAND()+RAND()+RAND()+RAND()+RAND()+RAND()+RAND()+RAND()+RAND())-6))-1)+Liquidity_30Y!T13)</x:f>
        <x:v>2163816.7211219803</x:v>
      </x:c>
      <x:c r="T138" s="16" t="n">
        <x:f>MAX(0,S138*(1+EXP((LN(1+Assumptions!$C$60)-0.5*Assumptions!$C$61^2)+Assumptions!$C$61*((RAND()+RAND()+RAND()+RAND()+RAND()+RAND()+RAND()+RAND()+RAND()+RAND()+RAND()+RAND())-6))-1)+Liquidity_30Y!U13)</x:f>
        <x:v>2239579.5873840735</x:v>
      </x:c>
      <x:c r="U138" s="16" t="n">
        <x:f>MAX(0,T138*(1+EXP((LN(1+Assumptions!$C$60)-0.5*Assumptions!$C$61^2)+Assumptions!$C$61*((RAND()+RAND()+RAND()+RAND()+RAND()+RAND()+RAND()+RAND()+RAND()+RAND()+RAND()+RAND())-6))-1)+Liquidity_30Y!V13)</x:f>
        <x:v>2377490.5379507383</x:v>
      </x:c>
      <x:c r="V138" s="16" t="n">
        <x:f>MAX(0,U138*(1+EXP((LN(1+Assumptions!$C$60)-0.5*Assumptions!$C$61^2)+Assumptions!$C$61*((RAND()+RAND()+RAND()+RAND()+RAND()+RAND()+RAND()+RAND()+RAND()+RAND()+RAND()+RAND())-6))-1)+Liquidity_30Y!W13)</x:f>
        <x:v>2493061.096087124</x:v>
      </x:c>
      <x:c r="W138" s="16" t="n">
        <x:f>MAX(0,V138*(1+EXP((LN(1+Assumptions!$C$60)-0.5*Assumptions!$C$61^2)+Assumptions!$C$61*((RAND()+RAND()+RAND()+RAND()+RAND()+RAND()+RAND()+RAND()+RAND()+RAND()+RAND()+RAND())-6))-1)+Liquidity_30Y!X13)</x:f>
        <x:v>2213924.0077462345</x:v>
      </x:c>
      <x:c r="X138" s="16" t="n">
        <x:f>MAX(0,W138*(1+EXP((LN(1+Assumptions!$C$60)-0.5*Assumptions!$C$61^2)+Assumptions!$C$61*((RAND()+RAND()+RAND()+RAND()+RAND()+RAND()+RAND()+RAND()+RAND()+RAND()+RAND()+RAND())-6))-1)+Liquidity_30Y!Y13)</x:f>
        <x:v>2595494.0918179285</x:v>
      </x:c>
      <x:c r="Y138" s="16" t="n">
        <x:f>MAX(0,X138*(1+EXP((LN(1+Assumptions!$C$60)-0.5*Assumptions!$C$61^2)+Assumptions!$C$61*((RAND()+RAND()+RAND()+RAND()+RAND()+RAND()+RAND()+RAND()+RAND()+RAND()+RAND()+RAND())-6))-1)+Liquidity_30Y!Z13)</x:f>
        <x:v>2509869.220880857</x:v>
      </x:c>
      <x:c r="Z138" s="16" t="n">
        <x:f>MAX(0,Y138*(1+EXP((LN(1+Assumptions!$C$60)-0.5*Assumptions!$C$61^2)+Assumptions!$C$61*((RAND()+RAND()+RAND()+RAND()+RAND()+RAND()+RAND()+RAND()+RAND()+RAND()+RAND()+RAND())-6))-1)+Liquidity_30Y!AA13)</x:f>
        <x:v>2354181.1885123085</x:v>
      </x:c>
      <x:c r="AA138" s="16" t="n">
        <x:f>MAX(0,Z138*(1+EXP((LN(1+Assumptions!$C$60)-0.5*Assumptions!$C$61^2)+Assumptions!$C$61*((RAND()+RAND()+RAND()+RAND()+RAND()+RAND()+RAND()+RAND()+RAND()+RAND()+RAND()+RAND())-6))-1)+Liquidity_30Y!AB13)</x:f>
        <x:v>2887574.614200646</x:v>
      </x:c>
      <x:c r="AB138" s="16" t="n">
        <x:f>MAX(0,AA138*(1+EXP((LN(1+Assumptions!$C$60)-0.5*Assumptions!$C$61^2)+Assumptions!$C$61*((RAND()+RAND()+RAND()+RAND()+RAND()+RAND()+RAND()+RAND()+RAND()+RAND()+RAND()+RAND())-6))-1)+Liquidity_30Y!AC13)</x:f>
        <x:v>4136463.288060868</x:v>
      </x:c>
      <x:c r="AC138" s="16" t="n">
        <x:f>MAX(0,AB138*(1+EXP((LN(1+Assumptions!$C$60)-0.5*Assumptions!$C$61^2)+Assumptions!$C$61*((RAND()+RAND()+RAND()+RAND()+RAND()+RAND()+RAND()+RAND()+RAND()+RAND()+RAND()+RAND())-6))-1)+Liquidity_30Y!AD13)</x:f>
        <x:v>6936132.153941085</x:v>
      </x:c>
      <x:c r="AD138" s="16" t="n">
        <x:f>MAX(0,AC138*(1+EXP((LN(1+Assumptions!$C$60)-0.5*Assumptions!$C$61^2)+Assumptions!$C$61*((RAND()+RAND()+RAND()+RAND()+RAND()+RAND()+RAND()+RAND()+RAND()+RAND()+RAND()+RAND())-6))-1)+Liquidity_30Y!AE13)</x:f>
        <x:v>8392382.754318986</x:v>
      </x:c>
      <x:c r="AE138" s="16" t="n">
        <x:f>MAX(0,AD138*(1+EXP((LN(1+Assumptions!$C$60)-0.5*Assumptions!$C$61^2)+Assumptions!$C$61*((RAND()+RAND()+RAND()+RAND()+RAND()+RAND()+RAND()+RAND()+RAND()+RAND()+RAND()+RAND())-6))-1)+Liquidity_30Y!AF13)</x:f>
        <x:v>8528524.891938837</x:v>
      </x:c>
      <x:c r="AF138" s="16" t="n">
        <x:f>MAX(0,AE138*(1+EXP((LN(1+Assumptions!$C$60)-0.5*Assumptions!$C$61^2)+Assumptions!$C$61*((RAND()+RAND()+RAND()+RAND()+RAND()+RAND()+RAND()+RAND()+RAND()+RAND()+RAND()+RAND())-6))-1)+Liquidity_30Y!AG13)</x:f>
        <x:v>8587631.573116854</x:v>
      </x:c>
    </x:row>
    <x:row r="139">
      <x:c r="A139" s="39">
        <x:v>135</x:v>
      </x:c>
      <x:c r="B139" s="16" t="n">
        <x:f>Liquidity_30Y!C14</x:f>
        <x:v>1029031.25</x:v>
      </x:c>
      <x:c r="C139" s="16" t="n">
        <x:f>MAX(0,B139*(1+EXP((LN(1+Assumptions!$C$60)-0.5*Assumptions!$C$61^2)+Assumptions!$C$61*((RAND()+RAND()+RAND()+RAND()+RAND()+RAND()+RAND()+RAND()+RAND()+RAND()+RAND()+RAND())-6))-1)+Liquidity_30Y!D13)</x:f>
        <x:v>1200157.2547069076</x:v>
      </x:c>
      <x:c r="D139" s="16" t="n">
        <x:f>MAX(0,C139*(1+EXP((LN(1+Assumptions!$C$60)-0.5*Assumptions!$C$61^2)+Assumptions!$C$61*((RAND()+RAND()+RAND()+RAND()+RAND()+RAND()+RAND()+RAND()+RAND()+RAND()+RAND()+RAND())-6))-1)+Liquidity_30Y!E13)</x:f>
        <x:v>1137459.2896278526</x:v>
      </x:c>
      <x:c r="E139" s="16" t="n">
        <x:f>MAX(0,D139*(1+EXP((LN(1+Assumptions!$C$60)-0.5*Assumptions!$C$61^2)+Assumptions!$C$61*((RAND()+RAND()+RAND()+RAND()+RAND()+RAND()+RAND()+RAND()+RAND()+RAND()+RAND()+RAND())-6))-1)+Liquidity_30Y!F13)</x:f>
        <x:v>980600.0982625708</x:v>
      </x:c>
      <x:c r="F139" s="16" t="n">
        <x:f>MAX(0,E139*(1+EXP((LN(1+Assumptions!$C$60)-0.5*Assumptions!$C$61^2)+Assumptions!$C$61*((RAND()+RAND()+RAND()+RAND()+RAND()+RAND()+RAND()+RAND()+RAND()+RAND()+RAND()+RAND())-6))-1)+Liquidity_30Y!G13)</x:f>
        <x:v>885525.3877940234</x:v>
      </x:c>
      <x:c r="G139" s="16" t="n">
        <x:f>MAX(0,F139*(1+EXP((LN(1+Assumptions!$C$60)-0.5*Assumptions!$C$61^2)+Assumptions!$C$61*((RAND()+RAND()+RAND()+RAND()+RAND()+RAND()+RAND()+RAND()+RAND()+RAND()+RAND()+RAND())-6))-1)+Liquidity_30Y!H13)</x:f>
        <x:v>878251.2032258692</x:v>
      </x:c>
      <x:c r="H139" s="16" t="n">
        <x:f>MAX(0,G139*(1+EXP((LN(1+Assumptions!$C$60)-0.5*Assumptions!$C$61^2)+Assumptions!$C$61*((RAND()+RAND()+RAND()+RAND()+RAND()+RAND()+RAND()+RAND()+RAND()+RAND()+RAND()+RAND())-6))-1)+Liquidity_30Y!I13)</x:f>
        <x:v>1078845.7682080937</x:v>
      </x:c>
      <x:c r="I139" s="16" t="n">
        <x:f>MAX(0,H139*(1+EXP((LN(1+Assumptions!$C$60)-0.5*Assumptions!$C$61^2)+Assumptions!$C$61*((RAND()+RAND()+RAND()+RAND()+RAND()+RAND()+RAND()+RAND()+RAND()+RAND()+RAND()+RAND())-6))-1)+Liquidity_30Y!J13)</x:f>
        <x:v>691365.958135982</x:v>
      </x:c>
      <x:c r="J139" s="16" t="n">
        <x:f>MAX(0,I139*(1+EXP((LN(1+Assumptions!$C$60)-0.5*Assumptions!$C$61^2)+Assumptions!$C$61*((RAND()+RAND()+RAND()+RAND()+RAND()+RAND()+RAND()+RAND()+RAND()+RAND()+RAND()+RAND())-6))-1)+Liquidity_30Y!K13)</x:f>
        <x:v>620644.1677491105</x:v>
      </x:c>
      <x:c r="K139" s="16" t="n">
        <x:f>MAX(0,J139*(1+EXP((LN(1+Assumptions!$C$60)-0.5*Assumptions!$C$61^2)+Assumptions!$C$61*((RAND()+RAND()+RAND()+RAND()+RAND()+RAND()+RAND()+RAND()+RAND()+RAND()+RAND()+RAND())-6))-1)+Liquidity_30Y!L13)</x:f>
        <x:v>717598.0638563976</x:v>
      </x:c>
      <x:c r="L139" s="16" t="n">
        <x:f>MAX(0,K139*(1+EXP((LN(1+Assumptions!$C$60)-0.5*Assumptions!$C$61^2)+Assumptions!$C$61*((RAND()+RAND()+RAND()+RAND()+RAND()+RAND()+RAND()+RAND()+RAND()+RAND()+RAND()+RAND())-6))-1)+Liquidity_30Y!M13)</x:f>
        <x:v>1065556.4548476294</x:v>
      </x:c>
      <x:c r="M139" s="16" t="n">
        <x:f>MAX(0,L139*(1+EXP((LN(1+Assumptions!$C$60)-0.5*Assumptions!$C$61^2)+Assumptions!$C$61*((RAND()+RAND()+RAND()+RAND()+RAND()+RAND()+RAND()+RAND()+RAND()+RAND()+RAND()+RAND())-6))-1)+Liquidity_30Y!N13)</x:f>
        <x:v>1249909.517041822</x:v>
      </x:c>
      <x:c r="N139" s="16" t="n">
        <x:f>MAX(0,M139*(1+EXP((LN(1+Assumptions!$C$60)-0.5*Assumptions!$C$61^2)+Assumptions!$C$61*((RAND()+RAND()+RAND()+RAND()+RAND()+RAND()+RAND()+RAND()+RAND()+RAND()+RAND()+RAND())-6))-1)+Liquidity_30Y!O13)</x:f>
        <x:v>1296776.4269537292</x:v>
      </x:c>
      <x:c r="O139" s="16" t="n">
        <x:f>MAX(0,N139*(1+EXP((LN(1+Assumptions!$C$60)-0.5*Assumptions!$C$61^2)+Assumptions!$C$61*((RAND()+RAND()+RAND()+RAND()+RAND()+RAND()+RAND()+RAND()+RAND()+RAND()+RAND()+RAND())-6))-1)+Liquidity_30Y!P13)</x:f>
        <x:v>1107718.1559226213</x:v>
      </x:c>
      <x:c r="P139" s="16" t="n">
        <x:f>MAX(0,O139*(1+EXP((LN(1+Assumptions!$C$60)-0.5*Assumptions!$C$61^2)+Assumptions!$C$61*((RAND()+RAND()+RAND()+RAND()+RAND()+RAND()+RAND()+RAND()+RAND()+RAND()+RAND()+RAND())-6))-1)+Liquidity_30Y!Q13)</x:f>
        <x:v>1440542.555470131</x:v>
      </x:c>
      <x:c r="Q139" s="16" t="n">
        <x:f>MAX(0,P139*(1+EXP((LN(1+Assumptions!$C$60)-0.5*Assumptions!$C$61^2)+Assumptions!$C$61*((RAND()+RAND()+RAND()+RAND()+RAND()+RAND()+RAND()+RAND()+RAND()+RAND()+RAND()+RAND())-6))-1)+Liquidity_30Y!R13)</x:f>
        <x:v>1867555.4524864717</x:v>
      </x:c>
      <x:c r="R139" s="16" t="n">
        <x:f>MAX(0,Q139*(1+EXP((LN(1+Assumptions!$C$60)-0.5*Assumptions!$C$61^2)+Assumptions!$C$61*((RAND()+RAND()+RAND()+RAND()+RAND()+RAND()+RAND()+RAND()+RAND()+RAND()+RAND()+RAND())-6))-1)+Liquidity_30Y!S13)</x:f>
        <x:v>2155723.2009744477</x:v>
      </x:c>
      <x:c r="S139" s="16" t="n">
        <x:f>MAX(0,R139*(1+EXP((LN(1+Assumptions!$C$60)-0.5*Assumptions!$C$61^2)+Assumptions!$C$61*((RAND()+RAND()+RAND()+RAND()+RAND()+RAND()+RAND()+RAND()+RAND()+RAND()+RAND()+RAND())-6))-1)+Liquidity_30Y!T13)</x:f>
        <x:v>2278799.444309221</x:v>
      </x:c>
      <x:c r="T139" s="16" t="n">
        <x:f>MAX(0,S139*(1+EXP((LN(1+Assumptions!$C$60)-0.5*Assumptions!$C$61^2)+Assumptions!$C$61*((RAND()+RAND()+RAND()+RAND()+RAND()+RAND()+RAND()+RAND()+RAND()+RAND()+RAND()+RAND())-6))-1)+Liquidity_30Y!U13)</x:f>
        <x:v>2449669.785242549</x:v>
      </x:c>
      <x:c r="U139" s="16" t="n">
        <x:f>MAX(0,T139*(1+EXP((LN(1+Assumptions!$C$60)-0.5*Assumptions!$C$61^2)+Assumptions!$C$61*((RAND()+RAND()+RAND()+RAND()+RAND()+RAND()+RAND()+RAND()+RAND()+RAND()+RAND()+RAND())-6))-1)+Liquidity_30Y!V13)</x:f>
        <x:v>2616650.8839001334</x:v>
      </x:c>
      <x:c r="V139" s="16" t="n">
        <x:f>MAX(0,U139*(1+EXP((LN(1+Assumptions!$C$60)-0.5*Assumptions!$C$61^2)+Assumptions!$C$61*((RAND()+RAND()+RAND()+RAND()+RAND()+RAND()+RAND()+RAND()+RAND()+RAND()+RAND()+RAND())-6))-1)+Liquidity_30Y!W13)</x:f>
        <x:v>3206332.838944576</x:v>
      </x:c>
      <x:c r="W139" s="16" t="n">
        <x:f>MAX(0,V139*(1+EXP((LN(1+Assumptions!$C$60)-0.5*Assumptions!$C$61^2)+Assumptions!$C$61*((RAND()+RAND()+RAND()+RAND()+RAND()+RAND()+RAND()+RAND()+RAND()+RAND()+RAND()+RAND())-6))-1)+Liquidity_30Y!X13)</x:f>
        <x:v>2811596.3933864543</x:v>
      </x:c>
      <x:c r="X139" s="16" t="n">
        <x:f>MAX(0,W139*(1+EXP((LN(1+Assumptions!$C$60)-0.5*Assumptions!$C$61^2)+Assumptions!$C$61*((RAND()+RAND()+RAND()+RAND()+RAND()+RAND()+RAND()+RAND()+RAND()+RAND()+RAND()+RAND())-6))-1)+Liquidity_30Y!Y13)</x:f>
        <x:v>2232909.6392735206</x:v>
      </x:c>
      <x:c r="Y139" s="16" t="n">
        <x:f>MAX(0,X139*(1+EXP((LN(1+Assumptions!$C$60)-0.5*Assumptions!$C$61^2)+Assumptions!$C$61*((RAND()+RAND()+RAND()+RAND()+RAND()+RAND()+RAND()+RAND()+RAND()+RAND()+RAND()+RAND())-6))-1)+Liquidity_30Y!Z13)</x:f>
        <x:v>2640654.3606962683</x:v>
      </x:c>
      <x:c r="Z139" s="16" t="n">
        <x:f>MAX(0,Y139*(1+EXP((LN(1+Assumptions!$C$60)-0.5*Assumptions!$C$61^2)+Assumptions!$C$61*((RAND()+RAND()+RAND()+RAND()+RAND()+RAND()+RAND()+RAND()+RAND()+RAND()+RAND()+RAND())-6))-1)+Liquidity_30Y!AA13)</x:f>
        <x:v>2821952.6304073134</x:v>
      </x:c>
      <x:c r="AA139" s="16" t="n">
        <x:f>MAX(0,Z139*(1+EXP((LN(1+Assumptions!$C$60)-0.5*Assumptions!$C$61^2)+Assumptions!$C$61*((RAND()+RAND()+RAND()+RAND()+RAND()+RAND()+RAND()+RAND()+RAND()+RAND()+RAND()+RAND())-6))-1)+Liquidity_30Y!AB13)</x:f>
        <x:v>3340355.208026887</x:v>
      </x:c>
      <x:c r="AB139" s="16" t="n">
        <x:f>MAX(0,AA139*(1+EXP((LN(1+Assumptions!$C$60)-0.5*Assumptions!$C$61^2)+Assumptions!$C$61*((RAND()+RAND()+RAND()+RAND()+RAND()+RAND()+RAND()+RAND()+RAND()+RAND()+RAND()+RAND())-6))-1)+Liquidity_30Y!AC13)</x:f>
        <x:v>4984710.798251363</x:v>
      </x:c>
      <x:c r="AC139" s="16" t="n">
        <x:f>MAX(0,AB139*(1+EXP((LN(1+Assumptions!$C$60)-0.5*Assumptions!$C$61^2)+Assumptions!$C$61*((RAND()+RAND()+RAND()+RAND()+RAND()+RAND()+RAND()+RAND()+RAND()+RAND()+RAND()+RAND())-6))-1)+Liquidity_30Y!AD13)</x:f>
        <x:v>5561612.446018159</x:v>
      </x:c>
      <x:c r="AD139" s="16" t="n">
        <x:f>MAX(0,AC139*(1+EXP((LN(1+Assumptions!$C$60)-0.5*Assumptions!$C$61^2)+Assumptions!$C$61*((RAND()+RAND()+RAND()+RAND()+RAND()+RAND()+RAND()+RAND()+RAND()+RAND()+RAND()+RAND())-6))-1)+Liquidity_30Y!AE13)</x:f>
        <x:v>6601791.460624572</x:v>
      </x:c>
      <x:c r="AE139" s="16" t="n">
        <x:f>MAX(0,AD139*(1+EXP((LN(1+Assumptions!$C$60)-0.5*Assumptions!$C$61^2)+Assumptions!$C$61*((RAND()+RAND()+RAND()+RAND()+RAND()+RAND()+RAND()+RAND()+RAND()+RAND()+RAND()+RAND())-6))-1)+Liquidity_30Y!AF13)</x:f>
        <x:v>8663787.216358282</x:v>
      </x:c>
      <x:c r="AF139" s="16" t="n">
        <x:f>MAX(0,AE139*(1+EXP((LN(1+Assumptions!$C$60)-0.5*Assumptions!$C$61^2)+Assumptions!$C$61*((RAND()+RAND()+RAND()+RAND()+RAND()+RAND()+RAND()+RAND()+RAND()+RAND()+RAND()+RAND())-6))-1)+Liquidity_30Y!AG13)</x:f>
        <x:v>6725328.211480199</x:v>
      </x:c>
    </x:row>
    <x:row r="140">
      <x:c r="A140" s="39">
        <x:v>136</x:v>
      </x:c>
      <x:c r="B140" s="16" t="n">
        <x:f>Liquidity_30Y!C14</x:f>
        <x:v>1029031.25</x:v>
      </x:c>
      <x:c r="C140" s="16" t="n">
        <x:f>MAX(0,B140*(1+EXP((LN(1+Assumptions!$C$60)-0.5*Assumptions!$C$61^2)+Assumptions!$C$61*((RAND()+RAND()+RAND()+RAND()+RAND()+RAND()+RAND()+RAND()+RAND()+RAND()+RAND()+RAND())-6))-1)+Liquidity_30Y!D13)</x:f>
        <x:v>915490.7374692692</x:v>
      </x:c>
      <x:c r="D140" s="16" t="n">
        <x:f>MAX(0,C140*(1+EXP((LN(1+Assumptions!$C$60)-0.5*Assumptions!$C$61^2)+Assumptions!$C$61*((RAND()+RAND()+RAND()+RAND()+RAND()+RAND()+RAND()+RAND()+RAND()+RAND()+RAND()+RAND())-6))-1)+Liquidity_30Y!E13)</x:f>
        <x:v>1017138.9110424069</x:v>
      </x:c>
      <x:c r="E140" s="16" t="n">
        <x:f>MAX(0,D140*(1+EXP((LN(1+Assumptions!$C$60)-0.5*Assumptions!$C$61^2)+Assumptions!$C$61*((RAND()+RAND()+RAND()+RAND()+RAND()+RAND()+RAND()+RAND()+RAND()+RAND()+RAND()+RAND())-6))-1)+Liquidity_30Y!F13)</x:f>
        <x:v>988137.6521385113</x:v>
      </x:c>
      <x:c r="F140" s="16" t="n">
        <x:f>MAX(0,E140*(1+EXP((LN(1+Assumptions!$C$60)-0.5*Assumptions!$C$61^2)+Assumptions!$C$61*((RAND()+RAND()+RAND()+RAND()+RAND()+RAND()+RAND()+RAND()+RAND()+RAND()+RAND()+RAND())-6))-1)+Liquidity_30Y!G13)</x:f>
        <x:v>965732.7993228387</x:v>
      </x:c>
      <x:c r="G140" s="16" t="n">
        <x:f>MAX(0,F140*(1+EXP((LN(1+Assumptions!$C$60)-0.5*Assumptions!$C$61^2)+Assumptions!$C$61*((RAND()+RAND()+RAND()+RAND()+RAND()+RAND()+RAND()+RAND()+RAND()+RAND()+RAND()+RAND())-6))-1)+Liquidity_30Y!H13)</x:f>
        <x:v>1105848.775372388</x:v>
      </x:c>
      <x:c r="H140" s="16" t="n">
        <x:f>MAX(0,G140*(1+EXP((LN(1+Assumptions!$C$60)-0.5*Assumptions!$C$61^2)+Assumptions!$C$61*((RAND()+RAND()+RAND()+RAND()+RAND()+RAND()+RAND()+RAND()+RAND()+RAND()+RAND()+RAND())-6))-1)+Liquidity_30Y!I13)</x:f>
        <x:v>1061665.458853373</x:v>
      </x:c>
      <x:c r="I140" s="16" t="n">
        <x:f>MAX(0,H140*(1+EXP((LN(1+Assumptions!$C$60)-0.5*Assumptions!$C$61^2)+Assumptions!$C$61*((RAND()+RAND()+RAND()+RAND()+RAND()+RAND()+RAND()+RAND()+RAND()+RAND()+RAND()+RAND())-6))-1)+Liquidity_30Y!J13)</x:f>
        <x:v>972312.53223638</x:v>
      </x:c>
      <x:c r="J140" s="16" t="n">
        <x:f>MAX(0,I140*(1+EXP((LN(1+Assumptions!$C$60)-0.5*Assumptions!$C$61^2)+Assumptions!$C$61*((RAND()+RAND()+RAND()+RAND()+RAND()+RAND()+RAND()+RAND()+RAND()+RAND()+RAND()+RAND())-6))-1)+Liquidity_30Y!K13)</x:f>
        <x:v>881874.0706157231</x:v>
      </x:c>
      <x:c r="K140" s="16" t="n">
        <x:f>MAX(0,J140*(1+EXP((LN(1+Assumptions!$C$60)-0.5*Assumptions!$C$61^2)+Assumptions!$C$61*((RAND()+RAND()+RAND()+RAND()+RAND()+RAND()+RAND()+RAND()+RAND()+RAND()+RAND()+RAND())-6))-1)+Liquidity_30Y!L13)</x:f>
        <x:v>982980.5185199761</x:v>
      </x:c>
      <x:c r="L140" s="16" t="n">
        <x:f>MAX(0,K140*(1+EXP((LN(1+Assumptions!$C$60)-0.5*Assumptions!$C$61^2)+Assumptions!$C$61*((RAND()+RAND()+RAND()+RAND()+RAND()+RAND()+RAND()+RAND()+RAND()+RAND()+RAND()+RAND())-6))-1)+Liquidity_30Y!M13)</x:f>
        <x:v>1088187.1987202922</x:v>
      </x:c>
      <x:c r="M140" s="16" t="n">
        <x:f>MAX(0,L140*(1+EXP((LN(1+Assumptions!$C$60)-0.5*Assumptions!$C$61^2)+Assumptions!$C$61*((RAND()+RAND()+RAND()+RAND()+RAND()+RAND()+RAND()+RAND()+RAND()+RAND()+RAND()+RAND())-6))-1)+Liquidity_30Y!N13)</x:f>
        <x:v>1026074.6371413092</x:v>
      </x:c>
      <x:c r="N140" s="16" t="n">
        <x:f>MAX(0,M140*(1+EXP((LN(1+Assumptions!$C$60)-0.5*Assumptions!$C$61^2)+Assumptions!$C$61*((RAND()+RAND()+RAND()+RAND()+RAND()+RAND()+RAND()+RAND()+RAND()+RAND()+RAND()+RAND())-6))-1)+Liquidity_30Y!O13)</x:f>
        <x:v>1189592.8386335375</x:v>
      </x:c>
      <x:c r="O140" s="16" t="n">
        <x:f>MAX(0,N140*(1+EXP((LN(1+Assumptions!$C$60)-0.5*Assumptions!$C$61^2)+Assumptions!$C$61*((RAND()+RAND()+RAND()+RAND()+RAND()+RAND()+RAND()+RAND()+RAND()+RAND()+RAND()+RAND())-6))-1)+Liquidity_30Y!P13)</x:f>
        <x:v>1266378.2848342054</x:v>
      </x:c>
      <x:c r="P140" s="16" t="n">
        <x:f>MAX(0,O140*(1+EXP((LN(1+Assumptions!$C$60)-0.5*Assumptions!$C$61^2)+Assumptions!$C$61*((RAND()+RAND()+RAND()+RAND()+RAND()+RAND()+RAND()+RAND()+RAND()+RAND()+RAND()+RAND())-6))-1)+Liquidity_30Y!Q13)</x:f>
        <x:v>1161380.6330217996</x:v>
      </x:c>
      <x:c r="Q140" s="16" t="n">
        <x:f>MAX(0,P140*(1+EXP((LN(1+Assumptions!$C$60)-0.5*Assumptions!$C$61^2)+Assumptions!$C$61*((RAND()+RAND()+RAND()+RAND()+RAND()+RAND()+RAND()+RAND()+RAND()+RAND()+RAND()+RAND())-6))-1)+Liquidity_30Y!R13)</x:f>
        <x:v>1149520.263224918</x:v>
      </x:c>
      <x:c r="R140" s="16" t="n">
        <x:f>MAX(0,Q140*(1+EXP((LN(1+Assumptions!$C$60)-0.5*Assumptions!$C$61^2)+Assumptions!$C$61*((RAND()+RAND()+RAND()+RAND()+RAND()+RAND()+RAND()+RAND()+RAND()+RAND()+RAND()+RAND())-6))-1)+Liquidity_30Y!S13)</x:f>
        <x:v>1112244.0825994522</x:v>
      </x:c>
      <x:c r="S140" s="16" t="n">
        <x:f>MAX(0,R140*(1+EXP((LN(1+Assumptions!$C$60)-0.5*Assumptions!$C$61^2)+Assumptions!$C$61*((RAND()+RAND()+RAND()+RAND()+RAND()+RAND()+RAND()+RAND()+RAND()+RAND()+RAND()+RAND())-6))-1)+Liquidity_30Y!T13)</x:f>
        <x:v>1099813.2567712837</x:v>
      </x:c>
      <x:c r="T140" s="16" t="n">
        <x:f>MAX(0,S140*(1+EXP((LN(1+Assumptions!$C$60)-0.5*Assumptions!$C$61^2)+Assumptions!$C$61*((RAND()+RAND()+RAND()+RAND()+RAND()+RAND()+RAND()+RAND()+RAND()+RAND()+RAND()+RAND())-6))-1)+Liquidity_30Y!U13)</x:f>
        <x:v>966849.7605842181</x:v>
      </x:c>
      <x:c r="U140" s="16" t="n">
        <x:f>MAX(0,T140*(1+EXP((LN(1+Assumptions!$C$60)-0.5*Assumptions!$C$61^2)+Assumptions!$C$61*((RAND()+RAND()+RAND()+RAND()+RAND()+RAND()+RAND()+RAND()+RAND()+RAND()+RAND()+RAND())-6))-1)+Liquidity_30Y!V13)</x:f>
        <x:v>899981.8097925688</x:v>
      </x:c>
      <x:c r="V140" s="16" t="n">
        <x:f>MAX(0,U140*(1+EXP((LN(1+Assumptions!$C$60)-0.5*Assumptions!$C$61^2)+Assumptions!$C$61*((RAND()+RAND()+RAND()+RAND()+RAND()+RAND()+RAND()+RAND()+RAND()+RAND()+RAND()+RAND())-6))-1)+Liquidity_30Y!W13)</x:f>
        <x:v>850996.7302140835</x:v>
      </x:c>
      <x:c r="W140" s="16" t="n">
        <x:f>MAX(0,V140*(1+EXP((LN(1+Assumptions!$C$60)-0.5*Assumptions!$C$61^2)+Assumptions!$C$61*((RAND()+RAND()+RAND()+RAND()+RAND()+RAND()+RAND()+RAND()+RAND()+RAND()+RAND()+RAND())-6))-1)+Liquidity_30Y!X13)</x:f>
        <x:v>967264.9398117039</x:v>
      </x:c>
      <x:c r="X140" s="16" t="n">
        <x:f>MAX(0,W140*(1+EXP((LN(1+Assumptions!$C$60)-0.5*Assumptions!$C$61^2)+Assumptions!$C$61*((RAND()+RAND()+RAND()+RAND()+RAND()+RAND()+RAND()+RAND()+RAND()+RAND()+RAND()+RAND())-6))-1)+Liquidity_30Y!Y13)</x:f>
        <x:v>1001980.2676015194</x:v>
      </x:c>
      <x:c r="Y140" s="16" t="n">
        <x:f>MAX(0,X140*(1+EXP((LN(1+Assumptions!$C$60)-0.5*Assumptions!$C$61^2)+Assumptions!$C$61*((RAND()+RAND()+RAND()+RAND()+RAND()+RAND()+RAND()+RAND()+RAND()+RAND()+RAND()+RAND())-6))-1)+Liquidity_30Y!Z13)</x:f>
        <x:v>1080012.337119329</x:v>
      </x:c>
      <x:c r="Z140" s="16" t="n">
        <x:f>MAX(0,Y140*(1+EXP((LN(1+Assumptions!$C$60)-0.5*Assumptions!$C$61^2)+Assumptions!$C$61*((RAND()+RAND()+RAND()+RAND()+RAND()+RAND()+RAND()+RAND()+RAND()+RAND()+RAND()+RAND())-6))-1)+Liquidity_30Y!AA13)</x:f>
        <x:v>1468929.4719716334</x:v>
      </x:c>
      <x:c r="AA140" s="16" t="n">
        <x:f>MAX(0,Z140*(1+EXP((LN(1+Assumptions!$C$60)-0.5*Assumptions!$C$61^2)+Assumptions!$C$61*((RAND()+RAND()+RAND()+RAND()+RAND()+RAND()+RAND()+RAND()+RAND()+RAND()+RAND()+RAND())-6))-1)+Liquidity_30Y!AB13)</x:f>
        <x:v>1678283.0787775174</x:v>
      </x:c>
      <x:c r="AB140" s="16" t="n">
        <x:f>MAX(0,AA140*(1+EXP((LN(1+Assumptions!$C$60)-0.5*Assumptions!$C$61^2)+Assumptions!$C$61*((RAND()+RAND()+RAND()+RAND()+RAND()+RAND()+RAND()+RAND()+RAND()+RAND()+RAND()+RAND())-6))-1)+Liquidity_30Y!AC13)</x:f>
        <x:v>2011127.8866707038</x:v>
      </x:c>
      <x:c r="AC140" s="16" t="n">
        <x:f>MAX(0,AB140*(1+EXP((LN(1+Assumptions!$C$60)-0.5*Assumptions!$C$61^2)+Assumptions!$C$61*((RAND()+RAND()+RAND()+RAND()+RAND()+RAND()+RAND()+RAND()+RAND()+RAND()+RAND()+RAND())-6))-1)+Liquidity_30Y!AD13)</x:f>
        <x:v>2420441.229529592</x:v>
      </x:c>
      <x:c r="AD140" s="16" t="n">
        <x:f>MAX(0,AC140*(1+EXP((LN(1+Assumptions!$C$60)-0.5*Assumptions!$C$61^2)+Assumptions!$C$61*((RAND()+RAND()+RAND()+RAND()+RAND()+RAND()+RAND()+RAND()+RAND()+RAND()+RAND()+RAND())-6))-1)+Liquidity_30Y!AE13)</x:f>
        <x:v>2826650.3559239823</x:v>
      </x:c>
      <x:c r="AE140" s="16" t="n">
        <x:f>MAX(0,AD140*(1+EXP((LN(1+Assumptions!$C$60)-0.5*Assumptions!$C$61^2)+Assumptions!$C$61*((RAND()+RAND()+RAND()+RAND()+RAND()+RAND()+RAND()+RAND()+RAND()+RAND()+RAND()+RAND())-6))-1)+Liquidity_30Y!AF13)</x:f>
        <x:v>3126932.319442022</x:v>
      </x:c>
      <x:c r="AF140" s="16" t="n">
        <x:f>MAX(0,AE140*(1+EXP((LN(1+Assumptions!$C$60)-0.5*Assumptions!$C$61^2)+Assumptions!$C$61*((RAND()+RAND()+RAND()+RAND()+RAND()+RAND()+RAND()+RAND()+RAND()+RAND()+RAND()+RAND())-6))-1)+Liquidity_30Y!AG13)</x:f>
        <x:v>3803422.744783867</x:v>
      </x:c>
    </x:row>
    <x:row r="141">
      <x:c r="A141" s="39">
        <x:v>137</x:v>
      </x:c>
      <x:c r="B141" s="16" t="n">
        <x:f>Liquidity_30Y!C14</x:f>
        <x:v>1029031.25</x:v>
      </x:c>
      <x:c r="C141" s="16" t="n">
        <x:f>MAX(0,B141*(1+EXP((LN(1+Assumptions!$C$60)-0.5*Assumptions!$C$61^2)+Assumptions!$C$61*((RAND()+RAND()+RAND()+RAND()+RAND()+RAND()+RAND()+RAND()+RAND()+RAND()+RAND()+RAND())-6))-1)+Liquidity_30Y!D13)</x:f>
        <x:v>1172877.2220501602</x:v>
      </x:c>
      <x:c r="D141" s="16" t="n">
        <x:f>MAX(0,C141*(1+EXP((LN(1+Assumptions!$C$60)-0.5*Assumptions!$C$61^2)+Assumptions!$C$61*((RAND()+RAND()+RAND()+RAND()+RAND()+RAND()+RAND()+RAND()+RAND()+RAND()+RAND()+RAND())-6))-1)+Liquidity_30Y!E13)</x:f>
        <x:v>1604396.0490731904</x:v>
      </x:c>
      <x:c r="E141" s="16" t="n">
        <x:f>MAX(0,D141*(1+EXP((LN(1+Assumptions!$C$60)-0.5*Assumptions!$C$61^2)+Assumptions!$C$61*((RAND()+RAND()+RAND()+RAND()+RAND()+RAND()+RAND()+RAND()+RAND()+RAND()+RAND()+RAND())-6))-1)+Liquidity_30Y!F13)</x:f>
        <x:v>1606044.7363110085</x:v>
      </x:c>
      <x:c r="F141" s="16" t="n">
        <x:f>MAX(0,E141*(1+EXP((LN(1+Assumptions!$C$60)-0.5*Assumptions!$C$61^2)+Assumptions!$C$61*((RAND()+RAND()+RAND()+RAND()+RAND()+RAND()+RAND()+RAND()+RAND()+RAND()+RAND()+RAND())-6))-1)+Liquidity_30Y!G13)</x:f>
        <x:v>1732593.9272384322</x:v>
      </x:c>
      <x:c r="G141" s="16" t="n">
        <x:f>MAX(0,F141*(1+EXP((LN(1+Assumptions!$C$60)-0.5*Assumptions!$C$61^2)+Assumptions!$C$61*((RAND()+RAND()+RAND()+RAND()+RAND()+RAND()+RAND()+RAND()+RAND()+RAND()+RAND()+RAND())-6))-1)+Liquidity_30Y!H13)</x:f>
        <x:v>1982073.5025107393</x:v>
      </x:c>
      <x:c r="H141" s="16" t="n">
        <x:f>MAX(0,G141*(1+EXP((LN(1+Assumptions!$C$60)-0.5*Assumptions!$C$61^2)+Assumptions!$C$61*((RAND()+RAND()+RAND()+RAND()+RAND()+RAND()+RAND()+RAND()+RAND()+RAND()+RAND()+RAND())-6))-1)+Liquidity_30Y!I13)</x:f>
        <x:v>2398087.990402295</x:v>
      </x:c>
      <x:c r="I141" s="16" t="n">
        <x:f>MAX(0,H141*(1+EXP((LN(1+Assumptions!$C$60)-0.5*Assumptions!$C$61^2)+Assumptions!$C$61*((RAND()+RAND()+RAND()+RAND()+RAND()+RAND()+RAND()+RAND()+RAND()+RAND()+RAND()+RAND())-6))-1)+Liquidity_30Y!J13)</x:f>
        <x:v>2332111.621880665</x:v>
      </x:c>
      <x:c r="J141" s="16" t="n">
        <x:f>MAX(0,I141*(1+EXP((LN(1+Assumptions!$C$60)-0.5*Assumptions!$C$61^2)+Assumptions!$C$61*((RAND()+RAND()+RAND()+RAND()+RAND()+RAND()+RAND()+RAND()+RAND()+RAND()+RAND()+RAND())-6))-1)+Liquidity_30Y!K13)</x:f>
        <x:v>2528010.754579775</x:v>
      </x:c>
      <x:c r="K141" s="16" t="n">
        <x:f>MAX(0,J141*(1+EXP((LN(1+Assumptions!$C$60)-0.5*Assumptions!$C$61^2)+Assumptions!$C$61*((RAND()+RAND()+RAND()+RAND()+RAND()+RAND()+RAND()+RAND()+RAND()+RAND()+RAND()+RAND())-6))-1)+Liquidity_30Y!L13)</x:f>
        <x:v>3123893.4622581806</x:v>
      </x:c>
      <x:c r="L141" s="16" t="n">
        <x:f>MAX(0,K141*(1+EXP((LN(1+Assumptions!$C$60)-0.5*Assumptions!$C$61^2)+Assumptions!$C$61*((RAND()+RAND()+RAND()+RAND()+RAND()+RAND()+RAND()+RAND()+RAND()+RAND()+RAND()+RAND())-6))-1)+Liquidity_30Y!M13)</x:f>
        <x:v>3295658.706342808</x:v>
      </x:c>
      <x:c r="M141" s="16" t="n">
        <x:f>MAX(0,L141*(1+EXP((LN(1+Assumptions!$C$60)-0.5*Assumptions!$C$61^2)+Assumptions!$C$61*((RAND()+RAND()+RAND()+RAND()+RAND()+RAND()+RAND()+RAND()+RAND()+RAND()+RAND()+RAND())-6))-1)+Liquidity_30Y!N13)</x:f>
        <x:v>2956581.5104526584</x:v>
      </x:c>
      <x:c r="N141" s="16" t="n">
        <x:f>MAX(0,M141*(1+EXP((LN(1+Assumptions!$C$60)-0.5*Assumptions!$C$61^2)+Assumptions!$C$61*((RAND()+RAND()+RAND()+RAND()+RAND()+RAND()+RAND()+RAND()+RAND()+RAND()+RAND()+RAND())-6))-1)+Liquidity_30Y!O13)</x:f>
        <x:v>2627322.921449857</x:v>
      </x:c>
      <x:c r="O141" s="16" t="n">
        <x:f>MAX(0,N141*(1+EXP((LN(1+Assumptions!$C$60)-0.5*Assumptions!$C$61^2)+Assumptions!$C$61*((RAND()+RAND()+RAND()+RAND()+RAND()+RAND()+RAND()+RAND()+RAND()+RAND()+RAND()+RAND())-6))-1)+Liquidity_30Y!P13)</x:f>
        <x:v>2972632.8467044593</x:v>
      </x:c>
      <x:c r="P141" s="16" t="n">
        <x:f>MAX(0,O141*(1+EXP((LN(1+Assumptions!$C$60)-0.5*Assumptions!$C$61^2)+Assumptions!$C$61*((RAND()+RAND()+RAND()+RAND()+RAND()+RAND()+RAND()+RAND()+RAND()+RAND()+RAND()+RAND())-6))-1)+Liquidity_30Y!Q13)</x:f>
        <x:v>3268800.321561462</x:v>
      </x:c>
      <x:c r="Q141" s="16" t="n">
        <x:f>MAX(0,P141*(1+EXP((LN(1+Assumptions!$C$60)-0.5*Assumptions!$C$61^2)+Assumptions!$C$61*((RAND()+RAND()+RAND()+RAND()+RAND()+RAND()+RAND()+RAND()+RAND()+RAND()+RAND()+RAND())-6))-1)+Liquidity_30Y!R13)</x:f>
        <x:v>3277023.158824242</x:v>
      </x:c>
      <x:c r="R141" s="16" t="n">
        <x:f>MAX(0,Q141*(1+EXP((LN(1+Assumptions!$C$60)-0.5*Assumptions!$C$61^2)+Assumptions!$C$61*((RAND()+RAND()+RAND()+RAND()+RAND()+RAND()+RAND()+RAND()+RAND()+RAND()+RAND()+RAND())-6))-1)+Liquidity_30Y!S13)</x:f>
        <x:v>4512263.48540133</x:v>
      </x:c>
      <x:c r="S141" s="16" t="n">
        <x:f>MAX(0,R141*(1+EXP((LN(1+Assumptions!$C$60)-0.5*Assumptions!$C$61^2)+Assumptions!$C$61*((RAND()+RAND()+RAND()+RAND()+RAND()+RAND()+RAND()+RAND()+RAND()+RAND()+RAND()+RAND())-6))-1)+Liquidity_30Y!T13)</x:f>
        <x:v>5010918.957739286</x:v>
      </x:c>
      <x:c r="T141" s="16" t="n">
        <x:f>MAX(0,S141*(1+EXP((LN(1+Assumptions!$C$60)-0.5*Assumptions!$C$61^2)+Assumptions!$C$61*((RAND()+RAND()+RAND()+RAND()+RAND()+RAND()+RAND()+RAND()+RAND()+RAND()+RAND()+RAND())-6))-1)+Liquidity_30Y!U13)</x:f>
        <x:v>4534751.926311447</x:v>
      </x:c>
      <x:c r="U141" s="16" t="n">
        <x:f>MAX(0,T141*(1+EXP((LN(1+Assumptions!$C$60)-0.5*Assumptions!$C$61^2)+Assumptions!$C$61*((RAND()+RAND()+RAND()+RAND()+RAND()+RAND()+RAND()+RAND()+RAND()+RAND()+RAND()+RAND())-6))-1)+Liquidity_30Y!V13)</x:f>
        <x:v>4451772.45047609</x:v>
      </x:c>
      <x:c r="V141" s="16" t="n">
        <x:f>MAX(0,U141*(1+EXP((LN(1+Assumptions!$C$60)-0.5*Assumptions!$C$61^2)+Assumptions!$C$61*((RAND()+RAND()+RAND()+RAND()+RAND()+RAND()+RAND()+RAND()+RAND()+RAND()+RAND()+RAND())-6))-1)+Liquidity_30Y!W13)</x:f>
        <x:v>3738781.831825219</x:v>
      </x:c>
      <x:c r="W141" s="16" t="n">
        <x:f>MAX(0,V141*(1+EXP((LN(1+Assumptions!$C$60)-0.5*Assumptions!$C$61^2)+Assumptions!$C$61*((RAND()+RAND()+RAND()+RAND()+RAND()+RAND()+RAND()+RAND()+RAND()+RAND()+RAND()+RAND())-6))-1)+Liquidity_30Y!X13)</x:f>
        <x:v>3353455.720000753</x:v>
      </x:c>
      <x:c r="X141" s="16" t="n">
        <x:f>MAX(0,W141*(1+EXP((LN(1+Assumptions!$C$60)-0.5*Assumptions!$C$61^2)+Assumptions!$C$61*((RAND()+RAND()+RAND()+RAND()+RAND()+RAND()+RAND()+RAND()+RAND()+RAND()+RAND()+RAND())-6))-1)+Liquidity_30Y!Y13)</x:f>
        <x:v>3539943.9673539773</x:v>
      </x:c>
      <x:c r="Y141" s="16" t="n">
        <x:f>MAX(0,X141*(1+EXP((LN(1+Assumptions!$C$60)-0.5*Assumptions!$C$61^2)+Assumptions!$C$61*((RAND()+RAND()+RAND()+RAND()+RAND()+RAND()+RAND()+RAND()+RAND()+RAND()+RAND()+RAND())-6))-1)+Liquidity_30Y!Z13)</x:f>
        <x:v>4180577.7812524694</x:v>
      </x:c>
      <x:c r="Z141" s="16" t="n">
        <x:f>MAX(0,Y141*(1+EXP((LN(1+Assumptions!$C$60)-0.5*Assumptions!$C$61^2)+Assumptions!$C$61*((RAND()+RAND()+RAND()+RAND()+RAND()+RAND()+RAND()+RAND()+RAND()+RAND()+RAND()+RAND())-6))-1)+Liquidity_30Y!AA13)</x:f>
        <x:v>3981332.786056393</x:v>
      </x:c>
      <x:c r="AA141" s="16" t="n">
        <x:f>MAX(0,Z141*(1+EXP((LN(1+Assumptions!$C$60)-0.5*Assumptions!$C$61^2)+Assumptions!$C$61*((RAND()+RAND()+RAND()+RAND()+RAND()+RAND()+RAND()+RAND()+RAND()+RAND()+RAND()+RAND())-6))-1)+Liquidity_30Y!AB13)</x:f>
        <x:v>3135556.971361971</x:v>
      </x:c>
      <x:c r="AB141" s="16" t="n">
        <x:f>MAX(0,AA141*(1+EXP((LN(1+Assumptions!$C$60)-0.5*Assumptions!$C$61^2)+Assumptions!$C$61*((RAND()+RAND()+RAND()+RAND()+RAND()+RAND()+RAND()+RAND()+RAND()+RAND()+RAND()+RAND())-6))-1)+Liquidity_30Y!AC13)</x:f>
        <x:v>3089819.970586489</x:v>
      </x:c>
      <x:c r="AC141" s="16" t="n">
        <x:f>MAX(0,AB141*(1+EXP((LN(1+Assumptions!$C$60)-0.5*Assumptions!$C$61^2)+Assumptions!$C$61*((RAND()+RAND()+RAND()+RAND()+RAND()+RAND()+RAND()+RAND()+RAND()+RAND()+RAND()+RAND())-6))-1)+Liquidity_30Y!AD13)</x:f>
        <x:v>3149166.7603224926</x:v>
      </x:c>
      <x:c r="AD141" s="16" t="n">
        <x:f>MAX(0,AC141*(1+EXP((LN(1+Assumptions!$C$60)-0.5*Assumptions!$C$61^2)+Assumptions!$C$61*((RAND()+RAND()+RAND()+RAND()+RAND()+RAND()+RAND()+RAND()+RAND()+RAND()+RAND()+RAND())-6))-1)+Liquidity_30Y!AE13)</x:f>
        <x:v>2959962.085345004</x:v>
      </x:c>
      <x:c r="AE141" s="16" t="n">
        <x:f>MAX(0,AD141*(1+EXP((LN(1+Assumptions!$C$60)-0.5*Assumptions!$C$61^2)+Assumptions!$C$61*((RAND()+RAND()+RAND()+RAND()+RAND()+RAND()+RAND()+RAND()+RAND()+RAND()+RAND()+RAND())-6))-1)+Liquidity_30Y!AF13)</x:f>
        <x:v>3579518.248478288</x:v>
      </x:c>
      <x:c r="AF141" s="16" t="n">
        <x:f>MAX(0,AE141*(1+EXP((LN(1+Assumptions!$C$60)-0.5*Assumptions!$C$61^2)+Assumptions!$C$61*((RAND()+RAND()+RAND()+RAND()+RAND()+RAND()+RAND()+RAND()+RAND()+RAND()+RAND()+RAND())-6))-1)+Liquidity_30Y!AG13)</x:f>
        <x:v>4123002.038929634</x:v>
      </x:c>
    </x:row>
    <x:row r="142">
      <x:c r="A142" s="39">
        <x:v>138</x:v>
      </x:c>
      <x:c r="B142" s="16" t="n">
        <x:f>Liquidity_30Y!C14</x:f>
        <x:v>1029031.25</x:v>
      </x:c>
      <x:c r="C142" s="16" t="n">
        <x:f>MAX(0,B142*(1+EXP((LN(1+Assumptions!$C$60)-0.5*Assumptions!$C$61^2)+Assumptions!$C$61*((RAND()+RAND()+RAND()+RAND()+RAND()+RAND()+RAND()+RAND()+RAND()+RAND()+RAND()+RAND())-6))-1)+Liquidity_30Y!D13)</x:f>
        <x:v>971046.4115358957</x:v>
      </x:c>
      <x:c r="D142" s="16" t="n">
        <x:f>MAX(0,C142*(1+EXP((LN(1+Assumptions!$C$60)-0.5*Assumptions!$C$61^2)+Assumptions!$C$61*((RAND()+RAND()+RAND()+RAND()+RAND()+RAND()+RAND()+RAND()+RAND()+RAND()+RAND()+RAND())-6))-1)+Liquidity_30Y!E13)</x:f>
        <x:v>899006.8943227257</x:v>
      </x:c>
      <x:c r="E142" s="16" t="n">
        <x:f>MAX(0,D142*(1+EXP((LN(1+Assumptions!$C$60)-0.5*Assumptions!$C$61^2)+Assumptions!$C$61*((RAND()+RAND()+RAND()+RAND()+RAND()+RAND()+RAND()+RAND()+RAND()+RAND()+RAND()+RAND())-6))-1)+Liquidity_30Y!F13)</x:f>
        <x:v>787948.0725447321</x:v>
      </x:c>
      <x:c r="F142" s="16" t="n">
        <x:f>MAX(0,E142*(1+EXP((LN(1+Assumptions!$C$60)-0.5*Assumptions!$C$61^2)+Assumptions!$C$61*((RAND()+RAND()+RAND()+RAND()+RAND()+RAND()+RAND()+RAND()+RAND()+RAND()+RAND()+RAND())-6))-1)+Liquidity_30Y!G13)</x:f>
        <x:v>840283.0877980873</x:v>
      </x:c>
      <x:c r="G142" s="16" t="n">
        <x:f>MAX(0,F142*(1+EXP((LN(1+Assumptions!$C$60)-0.5*Assumptions!$C$61^2)+Assumptions!$C$61*((RAND()+RAND()+RAND()+RAND()+RAND()+RAND()+RAND()+RAND()+RAND()+RAND()+RAND()+RAND())-6))-1)+Liquidity_30Y!H13)</x:f>
        <x:v>930346.4034148837</x:v>
      </x:c>
      <x:c r="H142" s="16" t="n">
        <x:f>MAX(0,G142*(1+EXP((LN(1+Assumptions!$C$60)-0.5*Assumptions!$C$61^2)+Assumptions!$C$61*((RAND()+RAND()+RAND()+RAND()+RAND()+RAND()+RAND()+RAND()+RAND()+RAND()+RAND()+RAND())-6))-1)+Liquidity_30Y!I13)</x:f>
        <x:v>1030589.3945068975</x:v>
      </x:c>
      <x:c r="I142" s="16" t="n">
        <x:f>MAX(0,H142*(1+EXP((LN(1+Assumptions!$C$60)-0.5*Assumptions!$C$61^2)+Assumptions!$C$61*((RAND()+RAND()+RAND()+RAND()+RAND()+RAND()+RAND()+RAND()+RAND()+RAND()+RAND()+RAND())-6))-1)+Liquidity_30Y!J13)</x:f>
        <x:v>936866.5878966706</x:v>
      </x:c>
      <x:c r="J142" s="16" t="n">
        <x:f>MAX(0,I142*(1+EXP((LN(1+Assumptions!$C$60)-0.5*Assumptions!$C$61^2)+Assumptions!$C$61*((RAND()+RAND()+RAND()+RAND()+RAND()+RAND()+RAND()+RAND()+RAND()+RAND()+RAND()+RAND())-6))-1)+Liquidity_30Y!K13)</x:f>
        <x:v>917095.5680485688</x:v>
      </x:c>
      <x:c r="K142" s="16" t="n">
        <x:f>MAX(0,J142*(1+EXP((LN(1+Assumptions!$C$60)-0.5*Assumptions!$C$61^2)+Assumptions!$C$61*((RAND()+RAND()+RAND()+RAND()+RAND()+RAND()+RAND()+RAND()+RAND()+RAND()+RAND()+RAND())-6))-1)+Liquidity_30Y!L13)</x:f>
        <x:v>643920.968188608</x:v>
      </x:c>
      <x:c r="L142" s="16" t="n">
        <x:f>MAX(0,K142*(1+EXP((LN(1+Assumptions!$C$60)-0.5*Assumptions!$C$61^2)+Assumptions!$C$61*((RAND()+RAND()+RAND()+RAND()+RAND()+RAND()+RAND()+RAND()+RAND()+RAND()+RAND()+RAND())-6))-1)+Liquidity_30Y!M13)</x:f>
        <x:v>656426.1618850928</x:v>
      </x:c>
      <x:c r="M142" s="16" t="n">
        <x:f>MAX(0,L142*(1+EXP((LN(1+Assumptions!$C$60)-0.5*Assumptions!$C$61^2)+Assumptions!$C$61*((RAND()+RAND()+RAND()+RAND()+RAND()+RAND()+RAND()+RAND()+RAND()+RAND()+RAND()+RAND())-6))-1)+Liquidity_30Y!N13)</x:f>
        <x:v>769799.6175439109</x:v>
      </x:c>
      <x:c r="N142" s="16" t="n">
        <x:f>MAX(0,M142*(1+EXP((LN(1+Assumptions!$C$60)-0.5*Assumptions!$C$61^2)+Assumptions!$C$61*((RAND()+RAND()+RAND()+RAND()+RAND()+RAND()+RAND()+RAND()+RAND()+RAND()+RAND()+RAND())-6))-1)+Liquidity_30Y!O13)</x:f>
        <x:v>754806.5070837613</x:v>
      </x:c>
      <x:c r="O142" s="16" t="n">
        <x:f>MAX(0,N142*(1+EXP((LN(1+Assumptions!$C$60)-0.5*Assumptions!$C$61^2)+Assumptions!$C$61*((RAND()+RAND()+RAND()+RAND()+RAND()+RAND()+RAND()+RAND()+RAND()+RAND()+RAND()+RAND())-6))-1)+Liquidity_30Y!P13)</x:f>
        <x:v>764549.3147042721</x:v>
      </x:c>
      <x:c r="P142" s="16" t="n">
        <x:f>MAX(0,O142*(1+EXP((LN(1+Assumptions!$C$60)-0.5*Assumptions!$C$61^2)+Assumptions!$C$61*((RAND()+RAND()+RAND()+RAND()+RAND()+RAND()+RAND()+RAND()+RAND()+RAND()+RAND()+RAND())-6))-1)+Liquidity_30Y!Q13)</x:f>
        <x:v>969854.8480921279</x:v>
      </x:c>
      <x:c r="Q142" s="16" t="n">
        <x:f>MAX(0,P142*(1+EXP((LN(1+Assumptions!$C$60)-0.5*Assumptions!$C$61^2)+Assumptions!$C$61*((RAND()+RAND()+RAND()+RAND()+RAND()+RAND()+RAND()+RAND()+RAND()+RAND()+RAND()+RAND())-6))-1)+Liquidity_30Y!R13)</x:f>
        <x:v>1198494.350351207</x:v>
      </x:c>
      <x:c r="R142" s="16" t="n">
        <x:f>MAX(0,Q142*(1+EXP((LN(1+Assumptions!$C$60)-0.5*Assumptions!$C$61^2)+Assumptions!$C$61*((RAND()+RAND()+RAND()+RAND()+RAND()+RAND()+RAND()+RAND()+RAND()+RAND()+RAND()+RAND())-6))-1)+Liquidity_30Y!S13)</x:f>
        <x:v>1104825.8361164867</x:v>
      </x:c>
      <x:c r="S142" s="16" t="n">
        <x:f>MAX(0,R142*(1+EXP((LN(1+Assumptions!$C$60)-0.5*Assumptions!$C$61^2)+Assumptions!$C$61*((RAND()+RAND()+RAND()+RAND()+RAND()+RAND()+RAND()+RAND()+RAND()+RAND()+RAND()+RAND())-6))-1)+Liquidity_30Y!T13)</x:f>
        <x:v>1206065.3013012826</x:v>
      </x:c>
      <x:c r="T142" s="16" t="n">
        <x:f>MAX(0,S142*(1+EXP((LN(1+Assumptions!$C$60)-0.5*Assumptions!$C$61^2)+Assumptions!$C$61*((RAND()+RAND()+RAND()+RAND()+RAND()+RAND()+RAND()+RAND()+RAND()+RAND()+RAND()+RAND())-6))-1)+Liquidity_30Y!U13)</x:f>
        <x:v>1412166.063759928</x:v>
      </x:c>
      <x:c r="U142" s="16" t="n">
        <x:f>MAX(0,T142*(1+EXP((LN(1+Assumptions!$C$60)-0.5*Assumptions!$C$61^2)+Assumptions!$C$61*((RAND()+RAND()+RAND()+RAND()+RAND()+RAND()+RAND()+RAND()+RAND()+RAND()+RAND()+RAND())-6))-1)+Liquidity_30Y!V13)</x:f>
        <x:v>1738148.4984565692</x:v>
      </x:c>
      <x:c r="V142" s="16" t="n">
        <x:f>MAX(0,U142*(1+EXP((LN(1+Assumptions!$C$60)-0.5*Assumptions!$C$61^2)+Assumptions!$C$61*((RAND()+RAND()+RAND()+RAND()+RAND()+RAND()+RAND()+RAND()+RAND()+RAND()+RAND()+RAND())-6))-1)+Liquidity_30Y!W13)</x:f>
        <x:v>2235867.9561860873</x:v>
      </x:c>
      <x:c r="W142" s="16" t="n">
        <x:f>MAX(0,V142*(1+EXP((LN(1+Assumptions!$C$60)-0.5*Assumptions!$C$61^2)+Assumptions!$C$61*((RAND()+RAND()+RAND()+RAND()+RAND()+RAND()+RAND()+RAND()+RAND()+RAND()+RAND()+RAND())-6))-1)+Liquidity_30Y!X13)</x:f>
        <x:v>2667251.924697914</x:v>
      </x:c>
      <x:c r="X142" s="16" t="n">
        <x:f>MAX(0,W142*(1+EXP((LN(1+Assumptions!$C$60)-0.5*Assumptions!$C$61^2)+Assumptions!$C$61*((RAND()+RAND()+RAND()+RAND()+RAND()+RAND()+RAND()+RAND()+RAND()+RAND()+RAND()+RAND())-6))-1)+Liquidity_30Y!Y13)</x:f>
        <x:v>2915777.8986602416</x:v>
      </x:c>
      <x:c r="Y142" s="16" t="n">
        <x:f>MAX(0,X142*(1+EXP((LN(1+Assumptions!$C$60)-0.5*Assumptions!$C$61^2)+Assumptions!$C$61*((RAND()+RAND()+RAND()+RAND()+RAND()+RAND()+RAND()+RAND()+RAND()+RAND()+RAND()+RAND())-6))-1)+Liquidity_30Y!Z13)</x:f>
        <x:v>3711741.3547649905</x:v>
      </x:c>
      <x:c r="Z142" s="16" t="n">
        <x:f>MAX(0,Y142*(1+EXP((LN(1+Assumptions!$C$60)-0.5*Assumptions!$C$61^2)+Assumptions!$C$61*((RAND()+RAND()+RAND()+RAND()+RAND()+RAND()+RAND()+RAND()+RAND()+RAND()+RAND()+RAND())-6))-1)+Liquidity_30Y!AA13)</x:f>
        <x:v>3217122.1131886826</x:v>
      </x:c>
      <x:c r="AA142" s="16" t="n">
        <x:f>MAX(0,Z142*(1+EXP((LN(1+Assumptions!$C$60)-0.5*Assumptions!$C$61^2)+Assumptions!$C$61*((RAND()+RAND()+RAND()+RAND()+RAND()+RAND()+RAND()+RAND()+RAND()+RAND()+RAND()+RAND())-6))-1)+Liquidity_30Y!AB13)</x:f>
        <x:v>3449465.7539538024</x:v>
      </x:c>
      <x:c r="AB142" s="16" t="n">
        <x:f>MAX(0,AA142*(1+EXP((LN(1+Assumptions!$C$60)-0.5*Assumptions!$C$61^2)+Assumptions!$C$61*((RAND()+RAND()+RAND()+RAND()+RAND()+RAND()+RAND()+RAND()+RAND()+RAND()+RAND()+RAND())-6))-1)+Liquidity_30Y!AC13)</x:f>
        <x:v>4817072.093332072</x:v>
      </x:c>
      <x:c r="AC142" s="16" t="n">
        <x:f>MAX(0,AB142*(1+EXP((LN(1+Assumptions!$C$60)-0.5*Assumptions!$C$61^2)+Assumptions!$C$61*((RAND()+RAND()+RAND()+RAND()+RAND()+RAND()+RAND()+RAND()+RAND()+RAND()+RAND()+RAND())-6))-1)+Liquidity_30Y!AD13)</x:f>
        <x:v>5212655.131681271</x:v>
      </x:c>
      <x:c r="AD142" s="16" t="n">
        <x:f>MAX(0,AC142*(1+EXP((LN(1+Assumptions!$C$60)-0.5*Assumptions!$C$61^2)+Assumptions!$C$61*((RAND()+RAND()+RAND()+RAND()+RAND()+RAND()+RAND()+RAND()+RAND()+RAND()+RAND()+RAND())-6))-1)+Liquidity_30Y!AE13)</x:f>
        <x:v>6530098.241500712</x:v>
      </x:c>
      <x:c r="AE142" s="16" t="n">
        <x:f>MAX(0,AD142*(1+EXP((LN(1+Assumptions!$C$60)-0.5*Assumptions!$C$61^2)+Assumptions!$C$61*((RAND()+RAND()+RAND()+RAND()+RAND()+RAND()+RAND()+RAND()+RAND()+RAND()+RAND()+RAND())-6))-1)+Liquidity_30Y!AF13)</x:f>
        <x:v>6159584.865797986</x:v>
      </x:c>
      <x:c r="AF142" s="16" t="n">
        <x:f>MAX(0,AE142*(1+EXP((LN(1+Assumptions!$C$60)-0.5*Assumptions!$C$61^2)+Assumptions!$C$61*((RAND()+RAND()+RAND()+RAND()+RAND()+RAND()+RAND()+RAND()+RAND()+RAND()+RAND()+RAND())-6))-1)+Liquidity_30Y!AG13)</x:f>
        <x:v>7749913.823631216</x:v>
      </x:c>
    </x:row>
    <x:row r="143">
      <x:c r="A143" s="39">
        <x:v>139</x:v>
      </x:c>
      <x:c r="B143" s="16" t="n">
        <x:f>Liquidity_30Y!C14</x:f>
        <x:v>1029031.25</x:v>
      </x:c>
      <x:c r="C143" s="16" t="n">
        <x:f>MAX(0,B143*(1+EXP((LN(1+Assumptions!$C$60)-0.5*Assumptions!$C$61^2)+Assumptions!$C$61*((RAND()+RAND()+RAND()+RAND()+RAND()+RAND()+RAND()+RAND()+RAND()+RAND()+RAND()+RAND())-6))-1)+Liquidity_30Y!D13)</x:f>
        <x:v>811944.9581107427</x:v>
      </x:c>
      <x:c r="D143" s="16" t="n">
        <x:f>MAX(0,C143*(1+EXP((LN(1+Assumptions!$C$60)-0.5*Assumptions!$C$61^2)+Assumptions!$C$61*((RAND()+RAND()+RAND()+RAND()+RAND()+RAND()+RAND()+RAND()+RAND()+RAND()+RAND()+RAND())-6))-1)+Liquidity_30Y!E13)</x:f>
        <x:v>1066301.8214957057</x:v>
      </x:c>
      <x:c r="E143" s="16" t="n">
        <x:f>MAX(0,D143*(1+EXP((LN(1+Assumptions!$C$60)-0.5*Assumptions!$C$61^2)+Assumptions!$C$61*((RAND()+RAND()+RAND()+RAND()+RAND()+RAND()+RAND()+RAND()+RAND()+RAND()+RAND()+RAND())-6))-1)+Liquidity_30Y!F13)</x:f>
        <x:v>1230317.3255383933</x:v>
      </x:c>
      <x:c r="F143" s="16" t="n">
        <x:f>MAX(0,E143*(1+EXP((LN(1+Assumptions!$C$60)-0.5*Assumptions!$C$61^2)+Assumptions!$C$61*((RAND()+RAND()+RAND()+RAND()+RAND()+RAND()+RAND()+RAND()+RAND()+RAND()+RAND()+RAND())-6))-1)+Liquidity_30Y!G13)</x:f>
        <x:v>1227359.3164079848</x:v>
      </x:c>
      <x:c r="G143" s="16" t="n">
        <x:f>MAX(0,F143*(1+EXP((LN(1+Assumptions!$C$60)-0.5*Assumptions!$C$61^2)+Assumptions!$C$61*((RAND()+RAND()+RAND()+RAND()+RAND()+RAND()+RAND()+RAND()+RAND()+RAND()+RAND()+RAND())-6))-1)+Liquidity_30Y!H13)</x:f>
        <x:v>1045440.8051108236</x:v>
      </x:c>
      <x:c r="H143" s="16" t="n">
        <x:f>MAX(0,G143*(1+EXP((LN(1+Assumptions!$C$60)-0.5*Assumptions!$C$61^2)+Assumptions!$C$61*((RAND()+RAND()+RAND()+RAND()+RAND()+RAND()+RAND()+RAND()+RAND()+RAND()+RAND()+RAND())-6))-1)+Liquidity_30Y!I13)</x:f>
        <x:v>996051.4644908153</x:v>
      </x:c>
      <x:c r="I143" s="16" t="n">
        <x:f>MAX(0,H143*(1+EXP((LN(1+Assumptions!$C$60)-0.5*Assumptions!$C$61^2)+Assumptions!$C$61*((RAND()+RAND()+RAND()+RAND()+RAND()+RAND()+RAND()+RAND()+RAND()+RAND()+RAND()+RAND())-6))-1)+Liquidity_30Y!J13)</x:f>
        <x:v>1169939.8346561058</x:v>
      </x:c>
      <x:c r="J143" s="16" t="n">
        <x:f>MAX(0,I143*(1+EXP((LN(1+Assumptions!$C$60)-0.5*Assumptions!$C$61^2)+Assumptions!$C$61*((RAND()+RAND()+RAND()+RAND()+RAND()+RAND()+RAND()+RAND()+RAND()+RAND()+RAND()+RAND())-6))-1)+Liquidity_30Y!K13)</x:f>
        <x:v>1025662.8656212422</x:v>
      </x:c>
      <x:c r="K143" s="16" t="n">
        <x:f>MAX(0,J143*(1+EXP((LN(1+Assumptions!$C$60)-0.5*Assumptions!$C$61^2)+Assumptions!$C$61*((RAND()+RAND()+RAND()+RAND()+RAND()+RAND()+RAND()+RAND()+RAND()+RAND()+RAND()+RAND())-6))-1)+Liquidity_30Y!L13)</x:f>
        <x:v>1256009.0796191997</x:v>
      </x:c>
      <x:c r="L143" s="16" t="n">
        <x:f>MAX(0,K143*(1+EXP((LN(1+Assumptions!$C$60)-0.5*Assumptions!$C$61^2)+Assumptions!$C$61*((RAND()+RAND()+RAND()+RAND()+RAND()+RAND()+RAND()+RAND()+RAND()+RAND()+RAND()+RAND())-6))-1)+Liquidity_30Y!M13)</x:f>
        <x:v>1192294.1894411035</x:v>
      </x:c>
      <x:c r="M143" s="16" t="n">
        <x:f>MAX(0,L143*(1+EXP((LN(1+Assumptions!$C$60)-0.5*Assumptions!$C$61^2)+Assumptions!$C$61*((RAND()+RAND()+RAND()+RAND()+RAND()+RAND()+RAND()+RAND()+RAND()+RAND()+RAND()+RAND())-6))-1)+Liquidity_30Y!N13)</x:f>
        <x:v>1327656.652671539</x:v>
      </x:c>
      <x:c r="N143" s="16" t="n">
        <x:f>MAX(0,M143*(1+EXP((LN(1+Assumptions!$C$60)-0.5*Assumptions!$C$61^2)+Assumptions!$C$61*((RAND()+RAND()+RAND()+RAND()+RAND()+RAND()+RAND()+RAND()+RAND()+RAND()+RAND()+RAND())-6))-1)+Liquidity_30Y!O13)</x:f>
        <x:v>1285802.8095736785</x:v>
      </x:c>
      <x:c r="O143" s="16" t="n">
        <x:f>MAX(0,N143*(1+EXP((LN(1+Assumptions!$C$60)-0.5*Assumptions!$C$61^2)+Assumptions!$C$61*((RAND()+RAND()+RAND()+RAND()+RAND()+RAND()+RAND()+RAND()+RAND()+RAND()+RAND()+RAND())-6))-1)+Liquidity_30Y!P13)</x:f>
        <x:v>1437411.8753489084</x:v>
      </x:c>
      <x:c r="P143" s="16" t="n">
        <x:f>MAX(0,O143*(1+EXP((LN(1+Assumptions!$C$60)-0.5*Assumptions!$C$61^2)+Assumptions!$C$61*((RAND()+RAND()+RAND()+RAND()+RAND()+RAND()+RAND()+RAND()+RAND()+RAND()+RAND()+RAND())-6))-1)+Liquidity_30Y!Q13)</x:f>
        <x:v>1567022.4898528026</x:v>
      </x:c>
      <x:c r="Q143" s="16" t="n">
        <x:f>MAX(0,P143*(1+EXP((LN(1+Assumptions!$C$60)-0.5*Assumptions!$C$61^2)+Assumptions!$C$61*((RAND()+RAND()+RAND()+RAND()+RAND()+RAND()+RAND()+RAND()+RAND()+RAND()+RAND()+RAND())-6))-1)+Liquidity_30Y!R13)</x:f>
        <x:v>1781354.9510317012</x:v>
      </x:c>
      <x:c r="R143" s="16" t="n">
        <x:f>MAX(0,Q143*(1+EXP((LN(1+Assumptions!$C$60)-0.5*Assumptions!$C$61^2)+Assumptions!$C$61*((RAND()+RAND()+RAND()+RAND()+RAND()+RAND()+RAND()+RAND()+RAND()+RAND()+RAND()+RAND())-6))-1)+Liquidity_30Y!S13)</x:f>
        <x:v>1803981.888406052</x:v>
      </x:c>
      <x:c r="S143" s="16" t="n">
        <x:f>MAX(0,R143*(1+EXP((LN(1+Assumptions!$C$60)-0.5*Assumptions!$C$61^2)+Assumptions!$C$61*((RAND()+RAND()+RAND()+RAND()+RAND()+RAND()+RAND()+RAND()+RAND()+RAND()+RAND()+RAND())-6))-1)+Liquidity_30Y!T13)</x:f>
        <x:v>2349666.079258679</x:v>
      </x:c>
      <x:c r="T143" s="16" t="n">
        <x:f>MAX(0,S143*(1+EXP((LN(1+Assumptions!$C$60)-0.5*Assumptions!$C$61^2)+Assumptions!$C$61*((RAND()+RAND()+RAND()+RAND()+RAND()+RAND()+RAND()+RAND()+RAND()+RAND()+RAND()+RAND())-6))-1)+Liquidity_30Y!U13)</x:f>
        <x:v>2606093.1652617157</x:v>
      </x:c>
      <x:c r="U143" s="16" t="n">
        <x:f>MAX(0,T143*(1+EXP((LN(1+Assumptions!$C$60)-0.5*Assumptions!$C$61^2)+Assumptions!$C$61*((RAND()+RAND()+RAND()+RAND()+RAND()+RAND()+RAND()+RAND()+RAND()+RAND()+RAND()+RAND())-6))-1)+Liquidity_30Y!V13)</x:f>
        <x:v>3119636.885634264</x:v>
      </x:c>
      <x:c r="V143" s="16" t="n">
        <x:f>MAX(0,U143*(1+EXP((LN(1+Assumptions!$C$60)-0.5*Assumptions!$C$61^2)+Assumptions!$C$61*((RAND()+RAND()+RAND()+RAND()+RAND()+RAND()+RAND()+RAND()+RAND()+RAND()+RAND()+RAND())-6))-1)+Liquidity_30Y!W13)</x:f>
        <x:v>3287702.947839352</x:v>
      </x:c>
      <x:c r="W143" s="16" t="n">
        <x:f>MAX(0,V143*(1+EXP((LN(1+Assumptions!$C$60)-0.5*Assumptions!$C$61^2)+Assumptions!$C$61*((RAND()+RAND()+RAND()+RAND()+RAND()+RAND()+RAND()+RAND()+RAND()+RAND()+RAND()+RAND())-6))-1)+Liquidity_30Y!X13)</x:f>
        <x:v>2592759.494104868</x:v>
      </x:c>
      <x:c r="X143" s="16" t="n">
        <x:f>MAX(0,W143*(1+EXP((LN(1+Assumptions!$C$60)-0.5*Assumptions!$C$61^2)+Assumptions!$C$61*((RAND()+RAND()+RAND()+RAND()+RAND()+RAND()+RAND()+RAND()+RAND()+RAND()+RAND()+RAND())-6))-1)+Liquidity_30Y!Y13)</x:f>
        <x:v>3346846.3131633205</x:v>
      </x:c>
      <x:c r="Y143" s="16" t="n">
        <x:f>MAX(0,X143*(1+EXP((LN(1+Assumptions!$C$60)-0.5*Assumptions!$C$61^2)+Assumptions!$C$61*((RAND()+RAND()+RAND()+RAND()+RAND()+RAND()+RAND()+RAND()+RAND()+RAND()+RAND()+RAND())-6))-1)+Liquidity_30Y!Z13)</x:f>
        <x:v>4160442.9406082607</x:v>
      </x:c>
      <x:c r="Z143" s="16" t="n">
        <x:f>MAX(0,Y143*(1+EXP((LN(1+Assumptions!$C$60)-0.5*Assumptions!$C$61^2)+Assumptions!$C$61*((RAND()+RAND()+RAND()+RAND()+RAND()+RAND()+RAND()+RAND()+RAND()+RAND()+RAND()+RAND())-6))-1)+Liquidity_30Y!AA13)</x:f>
        <x:v>4208245.363707471</x:v>
      </x:c>
      <x:c r="AA143" s="16" t="n">
        <x:f>MAX(0,Z143*(1+EXP((LN(1+Assumptions!$C$60)-0.5*Assumptions!$C$61^2)+Assumptions!$C$61*((RAND()+RAND()+RAND()+RAND()+RAND()+RAND()+RAND()+RAND()+RAND()+RAND()+RAND()+RAND())-6))-1)+Liquidity_30Y!AB13)</x:f>
        <x:v>3543174.67767277</x:v>
      </x:c>
      <x:c r="AB143" s="16" t="n">
        <x:f>MAX(0,AA143*(1+EXP((LN(1+Assumptions!$C$60)-0.5*Assumptions!$C$61^2)+Assumptions!$C$61*((RAND()+RAND()+RAND()+RAND()+RAND()+RAND()+RAND()+RAND()+RAND()+RAND()+RAND()+RAND())-6))-1)+Liquidity_30Y!AC13)</x:f>
        <x:v>3915733.755281293</x:v>
      </x:c>
      <x:c r="AC143" s="16" t="n">
        <x:f>MAX(0,AB143*(1+EXP((LN(1+Assumptions!$C$60)-0.5*Assumptions!$C$61^2)+Assumptions!$C$61*((RAND()+RAND()+RAND()+RAND()+RAND()+RAND()+RAND()+RAND()+RAND()+RAND()+RAND()+RAND())-6))-1)+Liquidity_30Y!AD13)</x:f>
        <x:v>4888822.973316664</x:v>
      </x:c>
      <x:c r="AD143" s="16" t="n">
        <x:f>MAX(0,AC143*(1+EXP((LN(1+Assumptions!$C$60)-0.5*Assumptions!$C$61^2)+Assumptions!$C$61*((RAND()+RAND()+RAND()+RAND()+RAND()+RAND()+RAND()+RAND()+RAND()+RAND()+RAND()+RAND())-6))-1)+Liquidity_30Y!AE13)</x:f>
        <x:v>4445382.9162853975</x:v>
      </x:c>
      <x:c r="AE143" s="16" t="n">
        <x:f>MAX(0,AD143*(1+EXP((LN(1+Assumptions!$C$60)-0.5*Assumptions!$C$61^2)+Assumptions!$C$61*((RAND()+RAND()+RAND()+RAND()+RAND()+RAND()+RAND()+RAND()+RAND()+RAND()+RAND()+RAND())-6))-1)+Liquidity_30Y!AF13)</x:f>
        <x:v>4007861.8506616685</x:v>
      </x:c>
      <x:c r="AF143" s="16" t="n">
        <x:f>MAX(0,AE143*(1+EXP((LN(1+Assumptions!$C$60)-0.5*Assumptions!$C$61^2)+Assumptions!$C$61*((RAND()+RAND()+RAND()+RAND()+RAND()+RAND()+RAND()+RAND()+RAND()+RAND()+RAND()+RAND())-6))-1)+Liquidity_30Y!AG13)</x:f>
        <x:v>4483063.048918657</x:v>
      </x:c>
    </x:row>
    <x:row r="144">
      <x:c r="A144" s="39">
        <x:v>140</x:v>
      </x:c>
      <x:c r="B144" s="16" t="n">
        <x:f>Liquidity_30Y!C14</x:f>
        <x:v>1029031.25</x:v>
      </x:c>
      <x:c r="C144" s="16" t="n">
        <x:f>MAX(0,B144*(1+EXP((LN(1+Assumptions!$C$60)-0.5*Assumptions!$C$61^2)+Assumptions!$C$61*((RAND()+RAND()+RAND()+RAND()+RAND()+RAND()+RAND()+RAND()+RAND()+RAND()+RAND()+RAND())-6))-1)+Liquidity_30Y!D13)</x:f>
        <x:v>1101455.9491973952</x:v>
      </x:c>
      <x:c r="D144" s="16" t="n">
        <x:f>MAX(0,C144*(1+EXP((LN(1+Assumptions!$C$60)-0.5*Assumptions!$C$61^2)+Assumptions!$C$61*((RAND()+RAND()+RAND()+RAND()+RAND()+RAND()+RAND()+RAND()+RAND()+RAND()+RAND()+RAND())-6))-1)+Liquidity_30Y!E13)</x:f>
        <x:v>1028846.8147448206</x:v>
      </x:c>
      <x:c r="E144" s="16" t="n">
        <x:f>MAX(0,D144*(1+EXP((LN(1+Assumptions!$C$60)-0.5*Assumptions!$C$61^2)+Assumptions!$C$61*((RAND()+RAND()+RAND()+RAND()+RAND()+RAND()+RAND()+RAND()+RAND()+RAND()+RAND()+RAND())-6))-1)+Liquidity_30Y!F13)</x:f>
        <x:v>1162756.6566331964</x:v>
      </x:c>
      <x:c r="F144" s="16" t="n">
        <x:f>MAX(0,E144*(1+EXP((LN(1+Assumptions!$C$60)-0.5*Assumptions!$C$61^2)+Assumptions!$C$61*((RAND()+RAND()+RAND()+RAND()+RAND()+RAND()+RAND()+RAND()+RAND()+RAND()+RAND()+RAND())-6))-1)+Liquidity_30Y!G13)</x:f>
        <x:v>1283859.3187921478</x:v>
      </x:c>
      <x:c r="G144" s="16" t="n">
        <x:f>MAX(0,F144*(1+EXP((LN(1+Assumptions!$C$60)-0.5*Assumptions!$C$61^2)+Assumptions!$C$61*((RAND()+RAND()+RAND()+RAND()+RAND()+RAND()+RAND()+RAND()+RAND()+RAND()+RAND()+RAND())-6))-1)+Liquidity_30Y!H13)</x:f>
        <x:v>1847504.6587968844</x:v>
      </x:c>
      <x:c r="H144" s="16" t="n">
        <x:f>MAX(0,G144*(1+EXP((LN(1+Assumptions!$C$60)-0.5*Assumptions!$C$61^2)+Assumptions!$C$61*((RAND()+RAND()+RAND()+RAND()+RAND()+RAND()+RAND()+RAND()+RAND()+RAND()+RAND()+RAND())-6))-1)+Liquidity_30Y!I13)</x:f>
        <x:v>1973546.5604695983</x:v>
      </x:c>
      <x:c r="I144" s="16" t="n">
        <x:f>MAX(0,H144*(1+EXP((LN(1+Assumptions!$C$60)-0.5*Assumptions!$C$61^2)+Assumptions!$C$61*((RAND()+RAND()+RAND()+RAND()+RAND()+RAND()+RAND()+RAND()+RAND()+RAND()+RAND()+RAND())-6))-1)+Liquidity_30Y!J13)</x:f>
        <x:v>2248787.358572962</x:v>
      </x:c>
      <x:c r="J144" s="16" t="n">
        <x:f>MAX(0,I144*(1+EXP((LN(1+Assumptions!$C$60)-0.5*Assumptions!$C$61^2)+Assumptions!$C$61*((RAND()+RAND()+RAND()+RAND()+RAND()+RAND()+RAND()+RAND()+RAND()+RAND()+RAND()+RAND())-6))-1)+Liquidity_30Y!K13)</x:f>
        <x:v>2125003.5615026886</x:v>
      </x:c>
      <x:c r="K144" s="16" t="n">
        <x:f>MAX(0,J144*(1+EXP((LN(1+Assumptions!$C$60)-0.5*Assumptions!$C$61^2)+Assumptions!$C$61*((RAND()+RAND()+RAND()+RAND()+RAND()+RAND()+RAND()+RAND()+RAND()+RAND()+RAND()+RAND())-6))-1)+Liquidity_30Y!L13)</x:f>
        <x:v>2597770.4605808305</x:v>
      </x:c>
      <x:c r="L144" s="16" t="n">
        <x:f>MAX(0,K144*(1+EXP((LN(1+Assumptions!$C$60)-0.5*Assumptions!$C$61^2)+Assumptions!$C$61*((RAND()+RAND()+RAND()+RAND()+RAND()+RAND()+RAND()+RAND()+RAND()+RAND()+RAND()+RAND())-6))-1)+Liquidity_30Y!M13)</x:f>
        <x:v>2562999.7581205554</x:v>
      </x:c>
      <x:c r="M144" s="16" t="n">
        <x:f>MAX(0,L144*(1+EXP((LN(1+Assumptions!$C$60)-0.5*Assumptions!$C$61^2)+Assumptions!$C$61*((RAND()+RAND()+RAND()+RAND()+RAND()+RAND()+RAND()+RAND()+RAND()+RAND()+RAND()+RAND())-6))-1)+Liquidity_30Y!N13)</x:f>
        <x:v>2714502.5738085397</x:v>
      </x:c>
      <x:c r="N144" s="16" t="n">
        <x:f>MAX(0,M144*(1+EXP((LN(1+Assumptions!$C$60)-0.5*Assumptions!$C$61^2)+Assumptions!$C$61*((RAND()+RAND()+RAND()+RAND()+RAND()+RAND()+RAND()+RAND()+RAND()+RAND()+RAND()+RAND())-6))-1)+Liquidity_30Y!O13)</x:f>
        <x:v>2627834.785394304</x:v>
      </x:c>
      <x:c r="O144" s="16" t="n">
        <x:f>MAX(0,N144*(1+EXP((LN(1+Assumptions!$C$60)-0.5*Assumptions!$C$61^2)+Assumptions!$C$61*((RAND()+RAND()+RAND()+RAND()+RAND()+RAND()+RAND()+RAND()+RAND()+RAND()+RAND()+RAND())-6))-1)+Liquidity_30Y!P13)</x:f>
        <x:v>3337154.9158787425</x:v>
      </x:c>
      <x:c r="P144" s="16" t="n">
        <x:f>MAX(0,O144*(1+EXP((LN(1+Assumptions!$C$60)-0.5*Assumptions!$C$61^2)+Assumptions!$C$61*((RAND()+RAND()+RAND()+RAND()+RAND()+RAND()+RAND()+RAND()+RAND()+RAND()+RAND()+RAND())-6))-1)+Liquidity_30Y!Q13)</x:f>
        <x:v>2945579.898309935</x:v>
      </x:c>
      <x:c r="Q144" s="16" t="n">
        <x:f>MAX(0,P144*(1+EXP((LN(1+Assumptions!$C$60)-0.5*Assumptions!$C$61^2)+Assumptions!$C$61*((RAND()+RAND()+RAND()+RAND()+RAND()+RAND()+RAND()+RAND()+RAND()+RAND()+RAND()+RAND())-6))-1)+Liquidity_30Y!R13)</x:f>
        <x:v>4025166.8452096162</x:v>
      </x:c>
      <x:c r="R144" s="16" t="n">
        <x:f>MAX(0,Q144*(1+EXP((LN(1+Assumptions!$C$60)-0.5*Assumptions!$C$61^2)+Assumptions!$C$61*((RAND()+RAND()+RAND()+RAND()+RAND()+RAND()+RAND()+RAND()+RAND()+RAND()+RAND()+RAND())-6))-1)+Liquidity_30Y!S13)</x:f>
        <x:v>3638518.5831788736</x:v>
      </x:c>
      <x:c r="S144" s="16" t="n">
        <x:f>MAX(0,R144*(1+EXP((LN(1+Assumptions!$C$60)-0.5*Assumptions!$C$61^2)+Assumptions!$C$61*((RAND()+RAND()+RAND()+RAND()+RAND()+RAND()+RAND()+RAND()+RAND()+RAND()+RAND()+RAND())-6))-1)+Liquidity_30Y!T13)</x:f>
        <x:v>3578932.266547356</x:v>
      </x:c>
      <x:c r="T144" s="16" t="n">
        <x:f>MAX(0,S144*(1+EXP((LN(1+Assumptions!$C$60)-0.5*Assumptions!$C$61^2)+Assumptions!$C$61*((RAND()+RAND()+RAND()+RAND()+RAND()+RAND()+RAND()+RAND()+RAND()+RAND()+RAND()+RAND())-6))-1)+Liquidity_30Y!U13)</x:f>
        <x:v>3079076.4201511084</x:v>
      </x:c>
      <x:c r="U144" s="16" t="n">
        <x:f>MAX(0,T144*(1+EXP((LN(1+Assumptions!$C$60)-0.5*Assumptions!$C$61^2)+Assumptions!$C$61*((RAND()+RAND()+RAND()+RAND()+RAND()+RAND()+RAND()+RAND()+RAND()+RAND()+RAND()+RAND())-6))-1)+Liquidity_30Y!V13)</x:f>
        <x:v>2936301.293543024</x:v>
      </x:c>
      <x:c r="V144" s="16" t="n">
        <x:f>MAX(0,U144*(1+EXP((LN(1+Assumptions!$C$60)-0.5*Assumptions!$C$61^2)+Assumptions!$C$61*((RAND()+RAND()+RAND()+RAND()+RAND()+RAND()+RAND()+RAND()+RAND()+RAND()+RAND()+RAND())-6))-1)+Liquidity_30Y!W13)</x:f>
        <x:v>3422029.359971212</x:v>
      </x:c>
      <x:c r="W144" s="16" t="n">
        <x:f>MAX(0,V144*(1+EXP((LN(1+Assumptions!$C$60)-0.5*Assumptions!$C$61^2)+Assumptions!$C$61*((RAND()+RAND()+RAND()+RAND()+RAND()+RAND()+RAND()+RAND()+RAND()+RAND()+RAND()+RAND())-6))-1)+Liquidity_30Y!X13)</x:f>
        <x:v>3869748.68915808</x:v>
      </x:c>
      <x:c r="X144" s="16" t="n">
        <x:f>MAX(0,W144*(1+EXP((LN(1+Assumptions!$C$60)-0.5*Assumptions!$C$61^2)+Assumptions!$C$61*((RAND()+RAND()+RAND()+RAND()+RAND()+RAND()+RAND()+RAND()+RAND()+RAND()+RAND()+RAND())-6))-1)+Liquidity_30Y!Y13)</x:f>
        <x:v>3892660.4904456204</x:v>
      </x:c>
      <x:c r="Y144" s="16" t="n">
        <x:f>MAX(0,X144*(1+EXP((LN(1+Assumptions!$C$60)-0.5*Assumptions!$C$61^2)+Assumptions!$C$61*((RAND()+RAND()+RAND()+RAND()+RAND()+RAND()+RAND()+RAND()+RAND()+RAND()+RAND()+RAND())-6))-1)+Liquidity_30Y!Z13)</x:f>
        <x:v>4146120.8679862944</x:v>
      </x:c>
      <x:c r="Z144" s="16" t="n">
        <x:f>MAX(0,Y144*(1+EXP((LN(1+Assumptions!$C$60)-0.5*Assumptions!$C$61^2)+Assumptions!$C$61*((RAND()+RAND()+RAND()+RAND()+RAND()+RAND()+RAND()+RAND()+RAND()+RAND()+RAND()+RAND())-6))-1)+Liquidity_30Y!AA13)</x:f>
        <x:v>4568308.531895852</x:v>
      </x:c>
      <x:c r="AA144" s="16" t="n">
        <x:f>MAX(0,Z144*(1+EXP((LN(1+Assumptions!$C$60)-0.5*Assumptions!$C$61^2)+Assumptions!$C$61*((RAND()+RAND()+RAND()+RAND()+RAND()+RAND()+RAND()+RAND()+RAND()+RAND()+RAND()+RAND())-6))-1)+Liquidity_30Y!AB13)</x:f>
        <x:v>4362224.467320465</x:v>
      </x:c>
      <x:c r="AB144" s="16" t="n">
        <x:f>MAX(0,AA144*(1+EXP((LN(1+Assumptions!$C$60)-0.5*Assumptions!$C$61^2)+Assumptions!$C$61*((RAND()+RAND()+RAND()+RAND()+RAND()+RAND()+RAND()+RAND()+RAND()+RAND()+RAND()+RAND())-6))-1)+Liquidity_30Y!AC13)</x:f>
        <x:v>4931203.592827338</x:v>
      </x:c>
      <x:c r="AC144" s="16" t="n">
        <x:f>MAX(0,AB144*(1+EXP((LN(1+Assumptions!$C$60)-0.5*Assumptions!$C$61^2)+Assumptions!$C$61*((RAND()+RAND()+RAND()+RAND()+RAND()+RAND()+RAND()+RAND()+RAND()+RAND()+RAND()+RAND())-6))-1)+Liquidity_30Y!AD13)</x:f>
        <x:v>4800659.819214024</x:v>
      </x:c>
      <x:c r="AD144" s="16" t="n">
        <x:f>MAX(0,AC144*(1+EXP((LN(1+Assumptions!$C$60)-0.5*Assumptions!$C$61^2)+Assumptions!$C$61*((RAND()+RAND()+RAND()+RAND()+RAND()+RAND()+RAND()+RAND()+RAND()+RAND()+RAND()+RAND())-6))-1)+Liquidity_30Y!AE13)</x:f>
        <x:v>5201455.314159417</x:v>
      </x:c>
      <x:c r="AE144" s="16" t="n">
        <x:f>MAX(0,AD144*(1+EXP((LN(1+Assumptions!$C$60)-0.5*Assumptions!$C$61^2)+Assumptions!$C$61*((RAND()+RAND()+RAND()+RAND()+RAND()+RAND()+RAND()+RAND()+RAND()+RAND()+RAND()+RAND())-6))-1)+Liquidity_30Y!AF13)</x:f>
        <x:v>5568951.295742722</x:v>
      </x:c>
      <x:c r="AF144" s="16" t="n">
        <x:f>MAX(0,AE144*(1+EXP((LN(1+Assumptions!$C$60)-0.5*Assumptions!$C$61^2)+Assumptions!$C$61*((RAND()+RAND()+RAND()+RAND()+RAND()+RAND()+RAND()+RAND()+RAND()+RAND()+RAND()+RAND())-6))-1)+Liquidity_30Y!AG13)</x:f>
        <x:v>8516739.590664534</x:v>
      </x:c>
    </x:row>
    <x:row r="145">
      <x:c r="A145" s="39">
        <x:v>141</x:v>
      </x:c>
      <x:c r="B145" s="16" t="n">
        <x:f>Liquidity_30Y!C14</x:f>
        <x:v>1029031.25</x:v>
      </x:c>
      <x:c r="C145" s="16" t="n">
        <x:f>MAX(0,B145*(1+EXP((LN(1+Assumptions!$C$60)-0.5*Assumptions!$C$61^2)+Assumptions!$C$61*((RAND()+RAND()+RAND()+RAND()+RAND()+RAND()+RAND()+RAND()+RAND()+RAND()+RAND()+RAND())-6))-1)+Liquidity_30Y!D13)</x:f>
        <x:v>1378709.899815918</x:v>
      </x:c>
      <x:c r="D145" s="16" t="n">
        <x:f>MAX(0,C145*(1+EXP((LN(1+Assumptions!$C$60)-0.5*Assumptions!$C$61^2)+Assumptions!$C$61*((RAND()+RAND()+RAND()+RAND()+RAND()+RAND()+RAND()+RAND()+RAND()+RAND()+RAND()+RAND())-6))-1)+Liquidity_30Y!E13)</x:f>
        <x:v>1600201.6704936498</x:v>
      </x:c>
      <x:c r="E145" s="16" t="n">
        <x:f>MAX(0,D145*(1+EXP((LN(1+Assumptions!$C$60)-0.5*Assumptions!$C$61^2)+Assumptions!$C$61*((RAND()+RAND()+RAND()+RAND()+RAND()+RAND()+RAND()+RAND()+RAND()+RAND()+RAND()+RAND())-6))-1)+Liquidity_30Y!F13)</x:f>
        <x:v>1361956.0300711922</x:v>
      </x:c>
      <x:c r="F145" s="16" t="n">
        <x:f>MAX(0,E145*(1+EXP((LN(1+Assumptions!$C$60)-0.5*Assumptions!$C$61^2)+Assumptions!$C$61*((RAND()+RAND()+RAND()+RAND()+RAND()+RAND()+RAND()+RAND()+RAND()+RAND()+RAND()+RAND())-6))-1)+Liquidity_30Y!G13)</x:f>
        <x:v>1291510.5848942434</x:v>
      </x:c>
      <x:c r="G145" s="16" t="n">
        <x:f>MAX(0,F145*(1+EXP((LN(1+Assumptions!$C$60)-0.5*Assumptions!$C$61^2)+Assumptions!$C$61*((RAND()+RAND()+RAND()+RAND()+RAND()+RAND()+RAND()+RAND()+RAND()+RAND()+RAND()+RAND())-6))-1)+Liquidity_30Y!H13)</x:f>
        <x:v>1313906.1168122375</x:v>
      </x:c>
      <x:c r="H145" s="16" t="n">
        <x:f>MAX(0,G145*(1+EXP((LN(1+Assumptions!$C$60)-0.5*Assumptions!$C$61^2)+Assumptions!$C$61*((RAND()+RAND()+RAND()+RAND()+RAND()+RAND()+RAND()+RAND()+RAND()+RAND()+RAND()+RAND())-6))-1)+Liquidity_30Y!I13)</x:f>
        <x:v>1212377.986140335</x:v>
      </x:c>
      <x:c r="I145" s="16" t="n">
        <x:f>MAX(0,H145*(1+EXP((LN(1+Assumptions!$C$60)-0.5*Assumptions!$C$61^2)+Assumptions!$C$61*((RAND()+RAND()+RAND()+RAND()+RAND()+RAND()+RAND()+RAND()+RAND()+RAND()+RAND()+RAND())-6))-1)+Liquidity_30Y!J13)</x:f>
        <x:v>1375263.1785182934</x:v>
      </x:c>
      <x:c r="J145" s="16" t="n">
        <x:f>MAX(0,I145*(1+EXP((LN(1+Assumptions!$C$60)-0.5*Assumptions!$C$61^2)+Assumptions!$C$61*((RAND()+RAND()+RAND()+RAND()+RAND()+RAND()+RAND()+RAND()+RAND()+RAND()+RAND()+RAND())-6))-1)+Liquidity_30Y!K13)</x:f>
        <x:v>1290963.2714261166</x:v>
      </x:c>
      <x:c r="K145" s="16" t="n">
        <x:f>MAX(0,J145*(1+EXP((LN(1+Assumptions!$C$60)-0.5*Assumptions!$C$61^2)+Assumptions!$C$61*((RAND()+RAND()+RAND()+RAND()+RAND()+RAND()+RAND()+RAND()+RAND()+RAND()+RAND()+RAND())-6))-1)+Liquidity_30Y!L13)</x:f>
        <x:v>1382016.1527686715</x:v>
      </x:c>
      <x:c r="L145" s="16" t="n">
        <x:f>MAX(0,K145*(1+EXP((LN(1+Assumptions!$C$60)-0.5*Assumptions!$C$61^2)+Assumptions!$C$61*((RAND()+RAND()+RAND()+RAND()+RAND()+RAND()+RAND()+RAND()+RAND()+RAND()+RAND()+RAND())-6))-1)+Liquidity_30Y!M13)</x:f>
        <x:v>1470671.5281447342</x:v>
      </x:c>
      <x:c r="M145" s="16" t="n">
        <x:f>MAX(0,L145*(1+EXP((LN(1+Assumptions!$C$60)-0.5*Assumptions!$C$61^2)+Assumptions!$C$61*((RAND()+RAND()+RAND()+RAND()+RAND()+RAND()+RAND()+RAND()+RAND()+RAND()+RAND()+RAND())-6))-1)+Liquidity_30Y!N13)</x:f>
        <x:v>1679418.6003895719</x:v>
      </x:c>
      <x:c r="N145" s="16" t="n">
        <x:f>MAX(0,M145*(1+EXP((LN(1+Assumptions!$C$60)-0.5*Assumptions!$C$61^2)+Assumptions!$C$61*((RAND()+RAND()+RAND()+RAND()+RAND()+RAND()+RAND()+RAND()+RAND()+RAND()+RAND()+RAND())-6))-1)+Liquidity_30Y!O13)</x:f>
        <x:v>1479164.283828943</x:v>
      </x:c>
      <x:c r="O145" s="16" t="n">
        <x:f>MAX(0,N145*(1+EXP((LN(1+Assumptions!$C$60)-0.5*Assumptions!$C$61^2)+Assumptions!$C$61*((RAND()+RAND()+RAND()+RAND()+RAND()+RAND()+RAND()+RAND()+RAND()+RAND()+RAND()+RAND())-6))-1)+Liquidity_30Y!P13)</x:f>
        <x:v>1778806.8278355713</x:v>
      </x:c>
      <x:c r="P145" s="16" t="n">
        <x:f>MAX(0,O145*(1+EXP((LN(1+Assumptions!$C$60)-0.5*Assumptions!$C$61^2)+Assumptions!$C$61*((RAND()+RAND()+RAND()+RAND()+RAND()+RAND()+RAND()+RAND()+RAND()+RAND()+RAND()+RAND())-6))-1)+Liquidity_30Y!Q13)</x:f>
        <x:v>1652513.3758785077</x:v>
      </x:c>
      <x:c r="Q145" s="16" t="n">
        <x:f>MAX(0,P145*(1+EXP((LN(1+Assumptions!$C$60)-0.5*Assumptions!$C$61^2)+Assumptions!$C$61*((RAND()+RAND()+RAND()+RAND()+RAND()+RAND()+RAND()+RAND()+RAND()+RAND()+RAND()+RAND())-6))-1)+Liquidity_30Y!R13)</x:f>
        <x:v>1712051.261833096</x:v>
      </x:c>
      <x:c r="R145" s="16" t="n">
        <x:f>MAX(0,Q145*(1+EXP((LN(1+Assumptions!$C$60)-0.5*Assumptions!$C$61^2)+Assumptions!$C$61*((RAND()+RAND()+RAND()+RAND()+RAND()+RAND()+RAND()+RAND()+RAND()+RAND()+RAND()+RAND())-6))-1)+Liquidity_30Y!S13)</x:f>
        <x:v>2012514.6749261823</x:v>
      </x:c>
      <x:c r="S145" s="16" t="n">
        <x:f>MAX(0,R145*(1+EXP((LN(1+Assumptions!$C$60)-0.5*Assumptions!$C$61^2)+Assumptions!$C$61*((RAND()+RAND()+RAND()+RAND()+RAND()+RAND()+RAND()+RAND()+RAND()+RAND()+RAND()+RAND())-6))-1)+Liquidity_30Y!T13)</x:f>
        <x:v>2584177.070665594</x:v>
      </x:c>
      <x:c r="T145" s="16" t="n">
        <x:f>MAX(0,S145*(1+EXP((LN(1+Assumptions!$C$60)-0.5*Assumptions!$C$61^2)+Assumptions!$C$61*((RAND()+RAND()+RAND()+RAND()+RAND()+RAND()+RAND()+RAND()+RAND()+RAND()+RAND()+RAND())-6))-1)+Liquidity_30Y!U13)</x:f>
        <x:v>3435151.0565338917</x:v>
      </x:c>
      <x:c r="U145" s="16" t="n">
        <x:f>MAX(0,T145*(1+EXP((LN(1+Assumptions!$C$60)-0.5*Assumptions!$C$61^2)+Assumptions!$C$61*((RAND()+RAND()+RAND()+RAND()+RAND()+RAND()+RAND()+RAND()+RAND()+RAND()+RAND()+RAND())-6))-1)+Liquidity_30Y!V13)</x:f>
        <x:v>4225983.34301084</x:v>
      </x:c>
      <x:c r="V145" s="16" t="n">
        <x:f>MAX(0,U145*(1+EXP((LN(1+Assumptions!$C$60)-0.5*Assumptions!$C$61^2)+Assumptions!$C$61*((RAND()+RAND()+RAND()+RAND()+RAND()+RAND()+RAND()+RAND()+RAND()+RAND()+RAND()+RAND())-6))-1)+Liquidity_30Y!W13)</x:f>
        <x:v>3455008.8547429964</x:v>
      </x:c>
      <x:c r="W145" s="16" t="n">
        <x:f>MAX(0,V145*(1+EXP((LN(1+Assumptions!$C$60)-0.5*Assumptions!$C$61^2)+Assumptions!$C$61*((RAND()+RAND()+RAND()+RAND()+RAND()+RAND()+RAND()+RAND()+RAND()+RAND()+RAND()+RAND())-6))-1)+Liquidity_30Y!X13)</x:f>
        <x:v>3893518.642929754</x:v>
      </x:c>
      <x:c r="X145" s="16" t="n">
        <x:f>MAX(0,W145*(1+EXP((LN(1+Assumptions!$C$60)-0.5*Assumptions!$C$61^2)+Assumptions!$C$61*((RAND()+RAND()+RAND()+RAND()+RAND()+RAND()+RAND()+RAND()+RAND()+RAND()+RAND()+RAND())-6))-1)+Liquidity_30Y!Y13)</x:f>
        <x:v>5271634.159400629</x:v>
      </x:c>
      <x:c r="Y145" s="16" t="n">
        <x:f>MAX(0,X145*(1+EXP((LN(1+Assumptions!$C$60)-0.5*Assumptions!$C$61^2)+Assumptions!$C$61*((RAND()+RAND()+RAND()+RAND()+RAND()+RAND()+RAND()+RAND()+RAND()+RAND()+RAND()+RAND())-6))-1)+Liquidity_30Y!Z13)</x:f>
        <x:v>4611521.7878954355</x:v>
      </x:c>
      <x:c r="Z145" s="16" t="n">
        <x:f>MAX(0,Y145*(1+EXP((LN(1+Assumptions!$C$60)-0.5*Assumptions!$C$61^2)+Assumptions!$C$61*((RAND()+RAND()+RAND()+RAND()+RAND()+RAND()+RAND()+RAND()+RAND()+RAND()+RAND()+RAND())-6))-1)+Liquidity_30Y!AA13)</x:f>
        <x:v>5172086.502941993</x:v>
      </x:c>
      <x:c r="AA145" s="16" t="n">
        <x:f>MAX(0,Z145*(1+EXP((LN(1+Assumptions!$C$60)-0.5*Assumptions!$C$61^2)+Assumptions!$C$61*((RAND()+RAND()+RAND()+RAND()+RAND()+RAND()+RAND()+RAND()+RAND()+RAND()+RAND()+RAND())-6))-1)+Liquidity_30Y!AB13)</x:f>
        <x:v>4634015.633132248</x:v>
      </x:c>
      <x:c r="AB145" s="16" t="n">
        <x:f>MAX(0,AA145*(1+EXP((LN(1+Assumptions!$C$60)-0.5*Assumptions!$C$61^2)+Assumptions!$C$61*((RAND()+RAND()+RAND()+RAND()+RAND()+RAND()+RAND()+RAND()+RAND()+RAND()+RAND()+RAND())-6))-1)+Liquidity_30Y!AC13)</x:f>
        <x:v>5237991.3064783</x:v>
      </x:c>
      <x:c r="AC145" s="16" t="n">
        <x:f>MAX(0,AB145*(1+EXP((LN(1+Assumptions!$C$60)-0.5*Assumptions!$C$61^2)+Assumptions!$C$61*((RAND()+RAND()+RAND()+RAND()+RAND()+RAND()+RAND()+RAND()+RAND()+RAND()+RAND()+RAND())-6))-1)+Liquidity_30Y!AD13)</x:f>
        <x:v>5541220.859086478</x:v>
      </x:c>
      <x:c r="AD145" s="16" t="n">
        <x:f>MAX(0,AC145*(1+EXP((LN(1+Assumptions!$C$60)-0.5*Assumptions!$C$61^2)+Assumptions!$C$61*((RAND()+RAND()+RAND()+RAND()+RAND()+RAND()+RAND()+RAND()+RAND()+RAND()+RAND()+RAND())-6))-1)+Liquidity_30Y!AE13)</x:f>
        <x:v>7475032.2375965025</x:v>
      </x:c>
      <x:c r="AE145" s="16" t="n">
        <x:f>MAX(0,AD145*(1+EXP((LN(1+Assumptions!$C$60)-0.5*Assumptions!$C$61^2)+Assumptions!$C$61*((RAND()+RAND()+RAND()+RAND()+RAND()+RAND()+RAND()+RAND()+RAND()+RAND()+RAND()+RAND())-6))-1)+Liquidity_30Y!AF13)</x:f>
        <x:v>8981970.181203486</x:v>
      </x:c>
      <x:c r="AF145" s="16" t="n">
        <x:f>MAX(0,AE145*(1+EXP((LN(1+Assumptions!$C$60)-0.5*Assumptions!$C$61^2)+Assumptions!$C$61*((RAND()+RAND()+RAND()+RAND()+RAND()+RAND()+RAND()+RAND()+RAND()+RAND()+RAND()+RAND())-6))-1)+Liquidity_30Y!AG13)</x:f>
        <x:v>7671521.217252606</x:v>
      </x:c>
    </x:row>
    <x:row r="146">
      <x:c r="A146" s="39">
        <x:v>142</x:v>
      </x:c>
      <x:c r="B146" s="16" t="n">
        <x:f>Liquidity_30Y!C14</x:f>
        <x:v>1029031.25</x:v>
      </x:c>
      <x:c r="C146" s="16" t="n">
        <x:f>MAX(0,B146*(1+EXP((LN(1+Assumptions!$C$60)-0.5*Assumptions!$C$61^2)+Assumptions!$C$61*((RAND()+RAND()+RAND()+RAND()+RAND()+RAND()+RAND()+RAND()+RAND()+RAND()+RAND()+RAND())-6))-1)+Liquidity_30Y!D13)</x:f>
        <x:v>1085235.5225197487</x:v>
      </x:c>
      <x:c r="D146" s="16" t="n">
        <x:f>MAX(0,C146*(1+EXP((LN(1+Assumptions!$C$60)-0.5*Assumptions!$C$61^2)+Assumptions!$C$61*((RAND()+RAND()+RAND()+RAND()+RAND()+RAND()+RAND()+RAND()+RAND()+RAND()+RAND()+RAND())-6))-1)+Liquidity_30Y!E13)</x:f>
        <x:v>1588836.9062981326</x:v>
      </x:c>
      <x:c r="E146" s="16" t="n">
        <x:f>MAX(0,D146*(1+EXP((LN(1+Assumptions!$C$60)-0.5*Assumptions!$C$61^2)+Assumptions!$C$61*((RAND()+RAND()+RAND()+RAND()+RAND()+RAND()+RAND()+RAND()+RAND()+RAND()+RAND()+RAND())-6))-1)+Liquidity_30Y!F13)</x:f>
        <x:v>1632899.6196381385</x:v>
      </x:c>
      <x:c r="F146" s="16" t="n">
        <x:f>MAX(0,E146*(1+EXP((LN(1+Assumptions!$C$60)-0.5*Assumptions!$C$61^2)+Assumptions!$C$61*((RAND()+RAND()+RAND()+RAND()+RAND()+RAND()+RAND()+RAND()+RAND()+RAND()+RAND()+RAND())-6))-1)+Liquidity_30Y!G13)</x:f>
        <x:v>1775485.010262917</x:v>
      </x:c>
      <x:c r="G146" s="16" t="n">
        <x:f>MAX(0,F146*(1+EXP((LN(1+Assumptions!$C$60)-0.5*Assumptions!$C$61^2)+Assumptions!$C$61*((RAND()+RAND()+RAND()+RAND()+RAND()+RAND()+RAND()+RAND()+RAND()+RAND()+RAND()+RAND())-6))-1)+Liquidity_30Y!H13)</x:f>
        <x:v>1743088.8438951878</x:v>
      </x:c>
      <x:c r="H146" s="16" t="n">
        <x:f>MAX(0,G146*(1+EXP((LN(1+Assumptions!$C$60)-0.5*Assumptions!$C$61^2)+Assumptions!$C$61*((RAND()+RAND()+RAND()+RAND()+RAND()+RAND()+RAND()+RAND()+RAND()+RAND()+RAND()+RAND())-6))-1)+Liquidity_30Y!I13)</x:f>
        <x:v>1893347.3074267756</x:v>
      </x:c>
      <x:c r="I146" s="16" t="n">
        <x:f>MAX(0,H146*(1+EXP((LN(1+Assumptions!$C$60)-0.5*Assumptions!$C$61^2)+Assumptions!$C$61*((RAND()+RAND()+RAND()+RAND()+RAND()+RAND()+RAND()+RAND()+RAND()+RAND()+RAND()+RAND())-6))-1)+Liquidity_30Y!J13)</x:f>
        <x:v>2189409.7377064717</x:v>
      </x:c>
      <x:c r="J146" s="16" t="n">
        <x:f>MAX(0,I146*(1+EXP((LN(1+Assumptions!$C$60)-0.5*Assumptions!$C$61^2)+Assumptions!$C$61*((RAND()+RAND()+RAND()+RAND()+RAND()+RAND()+RAND()+RAND()+RAND()+RAND()+RAND()+RAND())-6))-1)+Liquidity_30Y!K13)</x:f>
        <x:v>1681191.3115067775</x:v>
      </x:c>
      <x:c r="K146" s="16" t="n">
        <x:f>MAX(0,J146*(1+EXP((LN(1+Assumptions!$C$60)-0.5*Assumptions!$C$61^2)+Assumptions!$C$61*((RAND()+RAND()+RAND()+RAND()+RAND()+RAND()+RAND()+RAND()+RAND()+RAND()+RAND()+RAND())-6))-1)+Liquidity_30Y!L13)</x:f>
        <x:v>1418901.0633494977</x:v>
      </x:c>
      <x:c r="L146" s="16" t="n">
        <x:f>MAX(0,K146*(1+EXP((LN(1+Assumptions!$C$60)-0.5*Assumptions!$C$61^2)+Assumptions!$C$61*((RAND()+RAND()+RAND()+RAND()+RAND()+RAND()+RAND()+RAND()+RAND()+RAND()+RAND()+RAND())-6))-1)+Liquidity_30Y!M13)</x:f>
        <x:v>1783704.9879537912</x:v>
      </x:c>
      <x:c r="M146" s="16" t="n">
        <x:f>MAX(0,L146*(1+EXP((LN(1+Assumptions!$C$60)-0.5*Assumptions!$C$61^2)+Assumptions!$C$61*((RAND()+RAND()+RAND()+RAND()+RAND()+RAND()+RAND()+RAND()+RAND()+RAND()+RAND()+RAND())-6))-1)+Liquidity_30Y!N13)</x:f>
        <x:v>1740620.2594701892</x:v>
      </x:c>
      <x:c r="N146" s="16" t="n">
        <x:f>MAX(0,M146*(1+EXP((LN(1+Assumptions!$C$60)-0.5*Assumptions!$C$61^2)+Assumptions!$C$61*((RAND()+RAND()+RAND()+RAND()+RAND()+RAND()+RAND()+RAND()+RAND()+RAND()+RAND()+RAND())-6))-1)+Liquidity_30Y!O13)</x:f>
        <x:v>1683197.672287666</x:v>
      </x:c>
      <x:c r="O146" s="16" t="n">
        <x:f>MAX(0,N146*(1+EXP((LN(1+Assumptions!$C$60)-0.5*Assumptions!$C$61^2)+Assumptions!$C$61*((RAND()+RAND()+RAND()+RAND()+RAND()+RAND()+RAND()+RAND()+RAND()+RAND()+RAND()+RAND())-6))-1)+Liquidity_30Y!P13)</x:f>
        <x:v>1940769.2787370104</x:v>
      </x:c>
      <x:c r="P146" s="16" t="n">
        <x:f>MAX(0,O146*(1+EXP((LN(1+Assumptions!$C$60)-0.5*Assumptions!$C$61^2)+Assumptions!$C$61*((RAND()+RAND()+RAND()+RAND()+RAND()+RAND()+RAND()+RAND()+RAND()+RAND()+RAND()+RAND())-6))-1)+Liquidity_30Y!Q13)</x:f>
        <x:v>1977749.9421215192</x:v>
      </x:c>
      <x:c r="Q146" s="16" t="n">
        <x:f>MAX(0,P146*(1+EXP((LN(1+Assumptions!$C$60)-0.5*Assumptions!$C$61^2)+Assumptions!$C$61*((RAND()+RAND()+RAND()+RAND()+RAND()+RAND()+RAND()+RAND()+RAND()+RAND()+RAND()+RAND())-6))-1)+Liquidity_30Y!R13)</x:f>
        <x:v>2316121.323591796</x:v>
      </x:c>
      <x:c r="R146" s="16" t="n">
        <x:f>MAX(0,Q146*(1+EXP((LN(1+Assumptions!$C$60)-0.5*Assumptions!$C$61^2)+Assumptions!$C$61*((RAND()+RAND()+RAND()+RAND()+RAND()+RAND()+RAND()+RAND()+RAND()+RAND()+RAND()+RAND())-6))-1)+Liquidity_30Y!S13)</x:f>
        <x:v>3095063.2189510367</x:v>
      </x:c>
      <x:c r="S146" s="16" t="n">
        <x:f>MAX(0,R146*(1+EXP((LN(1+Assumptions!$C$60)-0.5*Assumptions!$C$61^2)+Assumptions!$C$61*((RAND()+RAND()+RAND()+RAND()+RAND()+RAND()+RAND()+RAND()+RAND()+RAND()+RAND()+RAND())-6))-1)+Liquidity_30Y!T13)</x:f>
        <x:v>3871009.488393596</x:v>
      </x:c>
      <x:c r="T146" s="16" t="n">
        <x:f>MAX(0,S146*(1+EXP((LN(1+Assumptions!$C$60)-0.5*Assumptions!$C$61^2)+Assumptions!$C$61*((RAND()+RAND()+RAND()+RAND()+RAND()+RAND()+RAND()+RAND()+RAND()+RAND()+RAND()+RAND())-6))-1)+Liquidity_30Y!U13)</x:f>
        <x:v>4493510.702770541</x:v>
      </x:c>
      <x:c r="U146" s="16" t="n">
        <x:f>MAX(0,T146*(1+EXP((LN(1+Assumptions!$C$60)-0.5*Assumptions!$C$61^2)+Assumptions!$C$61*((RAND()+RAND()+RAND()+RAND()+RAND()+RAND()+RAND()+RAND()+RAND()+RAND()+RAND()+RAND())-6))-1)+Liquidity_30Y!V13)</x:f>
        <x:v>5237509.81214248</x:v>
      </x:c>
      <x:c r="V146" s="16" t="n">
        <x:f>MAX(0,U146*(1+EXP((LN(1+Assumptions!$C$60)-0.5*Assumptions!$C$61^2)+Assumptions!$C$61*((RAND()+RAND()+RAND()+RAND()+RAND()+RAND()+RAND()+RAND()+RAND()+RAND()+RAND()+RAND())-6))-1)+Liquidity_30Y!W13)</x:f>
        <x:v>6517266.076768635</x:v>
      </x:c>
      <x:c r="W146" s="16" t="n">
        <x:f>MAX(0,V146*(1+EXP((LN(1+Assumptions!$C$60)-0.5*Assumptions!$C$61^2)+Assumptions!$C$61*((RAND()+RAND()+RAND()+RAND()+RAND()+RAND()+RAND()+RAND()+RAND()+RAND()+RAND()+RAND())-6))-1)+Liquidity_30Y!X13)</x:f>
        <x:v>7306162.019900863</x:v>
      </x:c>
      <x:c r="X146" s="16" t="n">
        <x:f>MAX(0,W146*(1+EXP((LN(1+Assumptions!$C$60)-0.5*Assumptions!$C$61^2)+Assumptions!$C$61*((RAND()+RAND()+RAND()+RAND()+RAND()+RAND()+RAND()+RAND()+RAND()+RAND()+RAND()+RAND())-6))-1)+Liquidity_30Y!Y13)</x:f>
        <x:v>6117423.562936342</x:v>
      </x:c>
      <x:c r="Y146" s="16" t="n">
        <x:f>MAX(0,X146*(1+EXP((LN(1+Assumptions!$C$60)-0.5*Assumptions!$C$61^2)+Assumptions!$C$61*((RAND()+RAND()+RAND()+RAND()+RAND()+RAND()+RAND()+RAND()+RAND()+RAND()+RAND()+RAND())-6))-1)+Liquidity_30Y!Z13)</x:f>
        <x:v>7147978.295838226</x:v>
      </x:c>
      <x:c r="Z146" s="16" t="n">
        <x:f>MAX(0,Y146*(1+EXP((LN(1+Assumptions!$C$60)-0.5*Assumptions!$C$61^2)+Assumptions!$C$61*((RAND()+RAND()+RAND()+RAND()+RAND()+RAND()+RAND()+RAND()+RAND()+RAND()+RAND()+RAND())-6))-1)+Liquidity_30Y!AA13)</x:f>
        <x:v>8229460.299646665</x:v>
      </x:c>
      <x:c r="AA146" s="16" t="n">
        <x:f>MAX(0,Z146*(1+EXP((LN(1+Assumptions!$C$60)-0.5*Assumptions!$C$61^2)+Assumptions!$C$61*((RAND()+RAND()+RAND()+RAND()+RAND()+RAND()+RAND()+RAND()+RAND()+RAND()+RAND()+RAND())-6))-1)+Liquidity_30Y!AB13)</x:f>
        <x:v>9330758.157235667</x:v>
      </x:c>
      <x:c r="AB146" s="16" t="n">
        <x:f>MAX(0,AA146*(1+EXP((LN(1+Assumptions!$C$60)-0.5*Assumptions!$C$61^2)+Assumptions!$C$61*((RAND()+RAND()+RAND()+RAND()+RAND()+RAND()+RAND()+RAND()+RAND()+RAND()+RAND()+RAND())-6))-1)+Liquidity_30Y!AC13)</x:f>
        <x:v>9525148.00859817</x:v>
      </x:c>
      <x:c r="AC146" s="16" t="n">
        <x:f>MAX(0,AB146*(1+EXP((LN(1+Assumptions!$C$60)-0.5*Assumptions!$C$61^2)+Assumptions!$C$61*((RAND()+RAND()+RAND()+RAND()+RAND()+RAND()+RAND()+RAND()+RAND()+RAND()+RAND()+RAND())-6))-1)+Liquidity_30Y!AD13)</x:f>
        <x:v>8787849.607076293</x:v>
      </x:c>
      <x:c r="AD146" s="16" t="n">
        <x:f>MAX(0,AC146*(1+EXP((LN(1+Assumptions!$C$60)-0.5*Assumptions!$C$61^2)+Assumptions!$C$61*((RAND()+RAND()+RAND()+RAND()+RAND()+RAND()+RAND()+RAND()+RAND()+RAND()+RAND()+RAND())-6))-1)+Liquidity_30Y!AE13)</x:f>
        <x:v>8757213.954386935</x:v>
      </x:c>
      <x:c r="AE146" s="16" t="n">
        <x:f>MAX(0,AD146*(1+EXP((LN(1+Assumptions!$C$60)-0.5*Assumptions!$C$61^2)+Assumptions!$C$61*((RAND()+RAND()+RAND()+RAND()+RAND()+RAND()+RAND()+RAND()+RAND()+RAND()+RAND()+RAND())-6))-1)+Liquidity_30Y!AF13)</x:f>
        <x:v>11816081.36864435</x:v>
      </x:c>
      <x:c r="AF146" s="16" t="n">
        <x:f>MAX(0,AE146*(1+EXP((LN(1+Assumptions!$C$60)-0.5*Assumptions!$C$61^2)+Assumptions!$C$61*((RAND()+RAND()+RAND()+RAND()+RAND()+RAND()+RAND()+RAND()+RAND()+RAND()+RAND()+RAND())-6))-1)+Liquidity_30Y!AG13)</x:f>
        <x:v>11745535.481392236</x:v>
      </x:c>
    </x:row>
    <x:row r="147">
      <x:c r="A147" s="39">
        <x:v>143</x:v>
      </x:c>
      <x:c r="B147" s="16" t="n">
        <x:f>Liquidity_30Y!C14</x:f>
        <x:v>1029031.25</x:v>
      </x:c>
      <x:c r="C147" s="16" t="n">
        <x:f>MAX(0,B147*(1+EXP((LN(1+Assumptions!$C$60)-0.5*Assumptions!$C$61^2)+Assumptions!$C$61*((RAND()+RAND()+RAND()+RAND()+RAND()+RAND()+RAND()+RAND()+RAND()+RAND()+RAND()+RAND())-6))-1)+Liquidity_30Y!D13)</x:f>
        <x:v>1442030.173164519</x:v>
      </x:c>
      <x:c r="D147" s="16" t="n">
        <x:f>MAX(0,C147*(1+EXP((LN(1+Assumptions!$C$60)-0.5*Assumptions!$C$61^2)+Assumptions!$C$61*((RAND()+RAND()+RAND()+RAND()+RAND()+RAND()+RAND()+RAND()+RAND()+RAND()+RAND()+RAND())-6))-1)+Liquidity_30Y!E13)</x:f>
        <x:v>1524216.8427129746</x:v>
      </x:c>
      <x:c r="E147" s="16" t="n">
        <x:f>MAX(0,D147*(1+EXP((LN(1+Assumptions!$C$60)-0.5*Assumptions!$C$61^2)+Assumptions!$C$61*((RAND()+RAND()+RAND()+RAND()+RAND()+RAND()+RAND()+RAND()+RAND()+RAND()+RAND()+RAND())-6))-1)+Liquidity_30Y!F13)</x:f>
        <x:v>1937070.456640723</x:v>
      </x:c>
      <x:c r="F147" s="16" t="n">
        <x:f>MAX(0,E147*(1+EXP((LN(1+Assumptions!$C$60)-0.5*Assumptions!$C$61^2)+Assumptions!$C$61*((RAND()+RAND()+RAND()+RAND()+RAND()+RAND()+RAND()+RAND()+RAND()+RAND()+RAND()+RAND())-6))-1)+Liquidity_30Y!G13)</x:f>
        <x:v>1508745.464286226</x:v>
      </x:c>
      <x:c r="G147" s="16" t="n">
        <x:f>MAX(0,F147*(1+EXP((LN(1+Assumptions!$C$60)-0.5*Assumptions!$C$61^2)+Assumptions!$C$61*((RAND()+RAND()+RAND()+RAND()+RAND()+RAND()+RAND()+RAND()+RAND()+RAND()+RAND()+RAND())-6))-1)+Liquidity_30Y!H13)</x:f>
        <x:v>1062863.7269423539</x:v>
      </x:c>
      <x:c r="H147" s="16" t="n">
        <x:f>MAX(0,G147*(1+EXP((LN(1+Assumptions!$C$60)-0.5*Assumptions!$C$61^2)+Assumptions!$C$61*((RAND()+RAND()+RAND()+RAND()+RAND()+RAND()+RAND()+RAND()+RAND()+RAND()+RAND()+RAND())-6))-1)+Liquidity_30Y!I13)</x:f>
        <x:v>1298520.152290145</x:v>
      </x:c>
      <x:c r="I147" s="16" t="n">
        <x:f>MAX(0,H147*(1+EXP((LN(1+Assumptions!$C$60)-0.5*Assumptions!$C$61^2)+Assumptions!$C$61*((RAND()+RAND()+RAND()+RAND()+RAND()+RAND()+RAND()+RAND()+RAND()+RAND()+RAND()+RAND())-6))-1)+Liquidity_30Y!J13)</x:f>
        <x:v>1444210.5881068546</x:v>
      </x:c>
      <x:c r="J147" s="16" t="n">
        <x:f>MAX(0,I147*(1+EXP((LN(1+Assumptions!$C$60)-0.5*Assumptions!$C$61^2)+Assumptions!$C$61*((RAND()+RAND()+RAND()+RAND()+RAND()+RAND()+RAND()+RAND()+RAND()+RAND()+RAND()+RAND())-6))-1)+Liquidity_30Y!K13)</x:f>
        <x:v>1338701.4200943229</x:v>
      </x:c>
      <x:c r="K147" s="16" t="n">
        <x:f>MAX(0,J147*(1+EXP((LN(1+Assumptions!$C$60)-0.5*Assumptions!$C$61^2)+Assumptions!$C$61*((RAND()+RAND()+RAND()+RAND()+RAND()+RAND()+RAND()+RAND()+RAND()+RAND()+RAND()+RAND())-6))-1)+Liquidity_30Y!L13)</x:f>
        <x:v>1559857.743603403</x:v>
      </x:c>
      <x:c r="L147" s="16" t="n">
        <x:f>MAX(0,K147*(1+EXP((LN(1+Assumptions!$C$60)-0.5*Assumptions!$C$61^2)+Assumptions!$C$61*((RAND()+RAND()+RAND()+RAND()+RAND()+RAND()+RAND()+RAND()+RAND()+RAND()+RAND()+RAND())-6))-1)+Liquidity_30Y!M13)</x:f>
        <x:v>1302781.3072242083</x:v>
      </x:c>
      <x:c r="M147" s="16" t="n">
        <x:f>MAX(0,L147*(1+EXP((LN(1+Assumptions!$C$60)-0.5*Assumptions!$C$61^2)+Assumptions!$C$61*((RAND()+RAND()+RAND()+RAND()+RAND()+RAND()+RAND()+RAND()+RAND()+RAND()+RAND()+RAND())-6))-1)+Liquidity_30Y!N13)</x:f>
        <x:v>1278320.7350073801</x:v>
      </x:c>
      <x:c r="N147" s="16" t="n">
        <x:f>MAX(0,M147*(1+EXP((LN(1+Assumptions!$C$60)-0.5*Assumptions!$C$61^2)+Assumptions!$C$61*((RAND()+RAND()+RAND()+RAND()+RAND()+RAND()+RAND()+RAND()+RAND()+RAND()+RAND()+RAND())-6))-1)+Liquidity_30Y!O13)</x:f>
        <x:v>1189285.723074649</x:v>
      </x:c>
      <x:c r="O147" s="16" t="n">
        <x:f>MAX(0,N147*(1+EXP((LN(1+Assumptions!$C$60)-0.5*Assumptions!$C$61^2)+Assumptions!$C$61*((RAND()+RAND()+RAND()+RAND()+RAND()+RAND()+RAND()+RAND()+RAND()+RAND()+RAND()+RAND())-6))-1)+Liquidity_30Y!P13)</x:f>
        <x:v>1494947.1641190965</x:v>
      </x:c>
      <x:c r="P147" s="16" t="n">
        <x:f>MAX(0,O147*(1+EXP((LN(1+Assumptions!$C$60)-0.5*Assumptions!$C$61^2)+Assumptions!$C$61*((RAND()+RAND()+RAND()+RAND()+RAND()+RAND()+RAND()+RAND()+RAND()+RAND()+RAND()+RAND())-6))-1)+Liquidity_30Y!Q13)</x:f>
        <x:v>1652051.0646145446</x:v>
      </x:c>
      <x:c r="Q147" s="16" t="n">
        <x:f>MAX(0,P147*(1+EXP((LN(1+Assumptions!$C$60)-0.5*Assumptions!$C$61^2)+Assumptions!$C$61*((RAND()+RAND()+RAND()+RAND()+RAND()+RAND()+RAND()+RAND()+RAND()+RAND()+RAND()+RAND())-6))-1)+Liquidity_30Y!R13)</x:f>
        <x:v>1565676.772004528</x:v>
      </x:c>
      <x:c r="R147" s="16" t="n">
        <x:f>MAX(0,Q147*(1+EXP((LN(1+Assumptions!$C$60)-0.5*Assumptions!$C$61^2)+Assumptions!$C$61*((RAND()+RAND()+RAND()+RAND()+RAND()+RAND()+RAND()+RAND()+RAND()+RAND()+RAND()+RAND())-6))-1)+Liquidity_30Y!S13)</x:f>
        <x:v>1643310.0789111252</x:v>
      </x:c>
      <x:c r="S147" s="16" t="n">
        <x:f>MAX(0,R147*(1+EXP((LN(1+Assumptions!$C$60)-0.5*Assumptions!$C$61^2)+Assumptions!$C$61*((RAND()+RAND()+RAND()+RAND()+RAND()+RAND()+RAND()+RAND()+RAND()+RAND()+RAND()+RAND())-6))-1)+Liquidity_30Y!T13)</x:f>
        <x:v>1397260.1271511908</x:v>
      </x:c>
      <x:c r="T147" s="16" t="n">
        <x:f>MAX(0,S147*(1+EXP((LN(1+Assumptions!$C$60)-0.5*Assumptions!$C$61^2)+Assumptions!$C$61*((RAND()+RAND()+RAND()+RAND()+RAND()+RAND()+RAND()+RAND()+RAND()+RAND()+RAND()+RAND())-6))-1)+Liquidity_30Y!U13)</x:f>
        <x:v>1949173.8564409022</x:v>
      </x:c>
      <x:c r="U147" s="16" t="n">
        <x:f>MAX(0,T147*(1+EXP((LN(1+Assumptions!$C$60)-0.5*Assumptions!$C$61^2)+Assumptions!$C$61*((RAND()+RAND()+RAND()+RAND()+RAND()+RAND()+RAND()+RAND()+RAND()+RAND()+RAND()+RAND())-6))-1)+Liquidity_30Y!V13)</x:f>
        <x:v>1607849.0238143401</x:v>
      </x:c>
      <x:c r="V147" s="16" t="n">
        <x:f>MAX(0,U147*(1+EXP((LN(1+Assumptions!$C$60)-0.5*Assumptions!$C$61^2)+Assumptions!$C$61*((RAND()+RAND()+RAND()+RAND()+RAND()+RAND()+RAND()+RAND()+RAND()+RAND()+RAND()+RAND())-6))-1)+Liquidity_30Y!W13)</x:f>
        <x:v>1338400.8910078488</x:v>
      </x:c>
      <x:c r="W147" s="16" t="n">
        <x:f>MAX(0,V147*(1+EXP((LN(1+Assumptions!$C$60)-0.5*Assumptions!$C$61^2)+Assumptions!$C$61*((RAND()+RAND()+RAND()+RAND()+RAND()+RAND()+RAND()+RAND()+RAND()+RAND()+RAND()+RAND())-6))-1)+Liquidity_30Y!X13)</x:f>
        <x:v>1624334.7257115853</x:v>
      </x:c>
      <x:c r="X147" s="16" t="n">
        <x:f>MAX(0,W147*(1+EXP((LN(1+Assumptions!$C$60)-0.5*Assumptions!$C$61^2)+Assumptions!$C$61*((RAND()+RAND()+RAND()+RAND()+RAND()+RAND()+RAND()+RAND()+RAND()+RAND()+RAND()+RAND())-6))-1)+Liquidity_30Y!Y13)</x:f>
        <x:v>1989858.1131338922</x:v>
      </x:c>
      <x:c r="Y147" s="16" t="n">
        <x:f>MAX(0,X147*(1+EXP((LN(1+Assumptions!$C$60)-0.5*Assumptions!$C$61^2)+Assumptions!$C$61*((RAND()+RAND()+RAND()+RAND()+RAND()+RAND()+RAND()+RAND()+RAND()+RAND()+RAND()+RAND())-6))-1)+Liquidity_30Y!Z13)</x:f>
        <x:v>1605764.8377275052</x:v>
      </x:c>
      <x:c r="Z147" s="16" t="n">
        <x:f>MAX(0,Y147*(1+EXP((LN(1+Assumptions!$C$60)-0.5*Assumptions!$C$61^2)+Assumptions!$C$61*((RAND()+RAND()+RAND()+RAND()+RAND()+RAND()+RAND()+RAND()+RAND()+RAND()+RAND()+RAND())-6))-1)+Liquidity_30Y!AA13)</x:f>
        <x:v>1804243.583297745</x:v>
      </x:c>
      <x:c r="AA147" s="16" t="n">
        <x:f>MAX(0,Z147*(1+EXP((LN(1+Assumptions!$C$60)-0.5*Assumptions!$C$61^2)+Assumptions!$C$61*((RAND()+RAND()+RAND()+RAND()+RAND()+RAND()+RAND()+RAND()+RAND()+RAND()+RAND()+RAND())-6))-1)+Liquidity_30Y!AB13)</x:f>
        <x:v>1667565.1217051009</x:v>
      </x:c>
      <x:c r="AB147" s="16" t="n">
        <x:f>MAX(0,AA147*(1+EXP((LN(1+Assumptions!$C$60)-0.5*Assumptions!$C$61^2)+Assumptions!$C$61*((RAND()+RAND()+RAND()+RAND()+RAND()+RAND()+RAND()+RAND()+RAND()+RAND()+RAND()+RAND())-6))-1)+Liquidity_30Y!AC13)</x:f>
        <x:v>2013987.6616117265</x:v>
      </x:c>
      <x:c r="AC147" s="16" t="n">
        <x:f>MAX(0,AB147*(1+EXP((LN(1+Assumptions!$C$60)-0.5*Assumptions!$C$61^2)+Assumptions!$C$61*((RAND()+RAND()+RAND()+RAND()+RAND()+RAND()+RAND()+RAND()+RAND()+RAND()+RAND()+RAND())-6))-1)+Liquidity_30Y!AD13)</x:f>
        <x:v>2275895.1094361567</x:v>
      </x:c>
      <x:c r="AD147" s="16" t="n">
        <x:f>MAX(0,AC147*(1+EXP((LN(1+Assumptions!$C$60)-0.5*Assumptions!$C$61^2)+Assumptions!$C$61*((RAND()+RAND()+RAND()+RAND()+RAND()+RAND()+RAND()+RAND()+RAND()+RAND()+RAND()+RAND())-6))-1)+Liquidity_30Y!AE13)</x:f>
        <x:v>1960467.0838847333</x:v>
      </x:c>
      <x:c r="AE147" s="16" t="n">
        <x:f>MAX(0,AD147*(1+EXP((LN(1+Assumptions!$C$60)-0.5*Assumptions!$C$61^2)+Assumptions!$C$61*((RAND()+RAND()+RAND()+RAND()+RAND()+RAND()+RAND()+RAND()+RAND()+RAND()+RAND()+RAND())-6))-1)+Liquidity_30Y!AF13)</x:f>
        <x:v>1885435.4042401363</x:v>
      </x:c>
      <x:c r="AF147" s="16" t="n">
        <x:f>MAX(0,AE147*(1+EXP((LN(1+Assumptions!$C$60)-0.5*Assumptions!$C$61^2)+Assumptions!$C$61*((RAND()+RAND()+RAND()+RAND()+RAND()+RAND()+RAND()+RAND()+RAND()+RAND()+RAND()+RAND())-6))-1)+Liquidity_30Y!AG13)</x:f>
        <x:v>1962445.7022906148</x:v>
      </x:c>
    </x:row>
    <x:row r="148">
      <x:c r="A148" s="39">
        <x:v>144</x:v>
      </x:c>
      <x:c r="B148" s="16" t="n">
        <x:f>Liquidity_30Y!C14</x:f>
        <x:v>1029031.25</x:v>
      </x:c>
      <x:c r="C148" s="16" t="n">
        <x:f>MAX(0,B148*(1+EXP((LN(1+Assumptions!$C$60)-0.5*Assumptions!$C$61^2)+Assumptions!$C$61*((RAND()+RAND()+RAND()+RAND()+RAND()+RAND()+RAND()+RAND()+RAND()+RAND()+RAND()+RAND())-6))-1)+Liquidity_30Y!D13)</x:f>
        <x:v>939580.1566732544</x:v>
      </x:c>
      <x:c r="D148" s="16" t="n">
        <x:f>MAX(0,C148*(1+EXP((LN(1+Assumptions!$C$60)-0.5*Assumptions!$C$61^2)+Assumptions!$C$61*((RAND()+RAND()+RAND()+RAND()+RAND()+RAND()+RAND()+RAND()+RAND()+RAND()+RAND()+RAND())-6))-1)+Liquidity_30Y!E13)</x:f>
        <x:v>977740.7267498404</x:v>
      </x:c>
      <x:c r="E148" s="16" t="n">
        <x:f>MAX(0,D148*(1+EXP((LN(1+Assumptions!$C$60)-0.5*Assumptions!$C$61^2)+Assumptions!$C$61*((RAND()+RAND()+RAND()+RAND()+RAND()+RAND()+RAND()+RAND()+RAND()+RAND()+RAND()+RAND())-6))-1)+Liquidity_30Y!F13)</x:f>
        <x:v>1496974.657321646</x:v>
      </x:c>
      <x:c r="F148" s="16" t="n">
        <x:f>MAX(0,E148*(1+EXP((LN(1+Assumptions!$C$60)-0.5*Assumptions!$C$61^2)+Assumptions!$C$61*((RAND()+RAND()+RAND()+RAND()+RAND()+RAND()+RAND()+RAND()+RAND()+RAND()+RAND()+RAND())-6))-1)+Liquidity_30Y!G13)</x:f>
        <x:v>1791719.9461009789</x:v>
      </x:c>
      <x:c r="G148" s="16" t="n">
        <x:f>MAX(0,F148*(1+EXP((LN(1+Assumptions!$C$60)-0.5*Assumptions!$C$61^2)+Assumptions!$C$61*((RAND()+RAND()+RAND()+RAND()+RAND()+RAND()+RAND()+RAND()+RAND()+RAND()+RAND()+RAND())-6))-1)+Liquidity_30Y!H13)</x:f>
        <x:v>1880250.647217315</x:v>
      </x:c>
      <x:c r="H148" s="16" t="n">
        <x:f>MAX(0,G148*(1+EXP((LN(1+Assumptions!$C$60)-0.5*Assumptions!$C$61^2)+Assumptions!$C$61*((RAND()+RAND()+RAND()+RAND()+RAND()+RAND()+RAND()+RAND()+RAND()+RAND()+RAND()+RAND())-6))-1)+Liquidity_30Y!I13)</x:f>
        <x:v>2163255.8125183866</x:v>
      </x:c>
      <x:c r="I148" s="16" t="n">
        <x:f>MAX(0,H148*(1+EXP((LN(1+Assumptions!$C$60)-0.5*Assumptions!$C$61^2)+Assumptions!$C$61*((RAND()+RAND()+RAND()+RAND()+RAND()+RAND()+RAND()+RAND()+RAND()+RAND()+RAND()+RAND())-6))-1)+Liquidity_30Y!J13)</x:f>
        <x:v>1697793.1215794329</x:v>
      </x:c>
      <x:c r="J148" s="16" t="n">
        <x:f>MAX(0,I148*(1+EXP((LN(1+Assumptions!$C$60)-0.5*Assumptions!$C$61^2)+Assumptions!$C$61*((RAND()+RAND()+RAND()+RAND()+RAND()+RAND()+RAND()+RAND()+RAND()+RAND()+RAND()+RAND())-6))-1)+Liquidity_30Y!K13)</x:f>
        <x:v>1467678.3296923037</x:v>
      </x:c>
      <x:c r="K148" s="16" t="n">
        <x:f>MAX(0,J148*(1+EXP((LN(1+Assumptions!$C$60)-0.5*Assumptions!$C$61^2)+Assumptions!$C$61*((RAND()+RAND()+RAND()+RAND()+RAND()+RAND()+RAND()+RAND()+RAND()+RAND()+RAND()+RAND())-6))-1)+Liquidity_30Y!L13)</x:f>
        <x:v>1363322.1129351133</x:v>
      </x:c>
      <x:c r="L148" s="16" t="n">
        <x:f>MAX(0,K148*(1+EXP((LN(1+Assumptions!$C$60)-0.5*Assumptions!$C$61^2)+Assumptions!$C$61*((RAND()+RAND()+RAND()+RAND()+RAND()+RAND()+RAND()+RAND()+RAND()+RAND()+RAND()+RAND())-6))-1)+Liquidity_30Y!M13)</x:f>
        <x:v>1422839.9356052456</x:v>
      </x:c>
      <x:c r="M148" s="16" t="n">
        <x:f>MAX(0,L148*(1+EXP((LN(1+Assumptions!$C$60)-0.5*Assumptions!$C$61^2)+Assumptions!$C$61*((RAND()+RAND()+RAND()+RAND()+RAND()+RAND()+RAND()+RAND()+RAND()+RAND()+RAND()+RAND())-6))-1)+Liquidity_30Y!N13)</x:f>
        <x:v>1434029.1106268952</x:v>
      </x:c>
      <x:c r="N148" s="16" t="n">
        <x:f>MAX(0,M148*(1+EXP((LN(1+Assumptions!$C$60)-0.5*Assumptions!$C$61^2)+Assumptions!$C$61*((RAND()+RAND()+RAND()+RAND()+RAND()+RAND()+RAND()+RAND()+RAND()+RAND()+RAND()+RAND())-6))-1)+Liquidity_30Y!O13)</x:f>
        <x:v>1361795.7028883067</x:v>
      </x:c>
      <x:c r="O148" s="16" t="n">
        <x:f>MAX(0,N148*(1+EXP((LN(1+Assumptions!$C$60)-0.5*Assumptions!$C$61^2)+Assumptions!$C$61*((RAND()+RAND()+RAND()+RAND()+RAND()+RAND()+RAND()+RAND()+RAND()+RAND()+RAND()+RAND())-6))-1)+Liquidity_30Y!P13)</x:f>
        <x:v>1522737.661530345</x:v>
      </x:c>
      <x:c r="P148" s="16" t="n">
        <x:f>MAX(0,O148*(1+EXP((LN(1+Assumptions!$C$60)-0.5*Assumptions!$C$61^2)+Assumptions!$C$61*((RAND()+RAND()+RAND()+RAND()+RAND()+RAND()+RAND()+RAND()+RAND()+RAND()+RAND()+RAND())-6))-1)+Liquidity_30Y!Q13)</x:f>
        <x:v>1402578.1012589622</x:v>
      </x:c>
      <x:c r="Q148" s="16" t="n">
        <x:f>MAX(0,P148*(1+EXP((LN(1+Assumptions!$C$60)-0.5*Assumptions!$C$61^2)+Assumptions!$C$61*((RAND()+RAND()+RAND()+RAND()+RAND()+RAND()+RAND()+RAND()+RAND()+RAND()+RAND()+RAND())-6))-1)+Liquidity_30Y!R13)</x:f>
        <x:v>1637730.0424977299</x:v>
      </x:c>
      <x:c r="R148" s="16" t="n">
        <x:f>MAX(0,Q148*(1+EXP((LN(1+Assumptions!$C$60)-0.5*Assumptions!$C$61^2)+Assumptions!$C$61*((RAND()+RAND()+RAND()+RAND()+RAND()+RAND()+RAND()+RAND()+RAND()+RAND()+RAND()+RAND())-6))-1)+Liquidity_30Y!S13)</x:f>
        <x:v>1415902.7524086104</x:v>
      </x:c>
      <x:c r="S148" s="16" t="n">
        <x:f>MAX(0,R148*(1+EXP((LN(1+Assumptions!$C$60)-0.5*Assumptions!$C$61^2)+Assumptions!$C$61*((RAND()+RAND()+RAND()+RAND()+RAND()+RAND()+RAND()+RAND()+RAND()+RAND()+RAND()+RAND())-6))-1)+Liquidity_30Y!T13)</x:f>
        <x:v>1412112.924171289</x:v>
      </x:c>
      <x:c r="T148" s="16" t="n">
        <x:f>MAX(0,S148*(1+EXP((LN(1+Assumptions!$C$60)-0.5*Assumptions!$C$61^2)+Assumptions!$C$61*((RAND()+RAND()+RAND()+RAND()+RAND()+RAND()+RAND()+RAND()+RAND()+RAND()+RAND()+RAND())-6))-1)+Liquidity_30Y!U13)</x:f>
        <x:v>1025498.5161952381</x:v>
      </x:c>
      <x:c r="U148" s="16" t="n">
        <x:f>MAX(0,T148*(1+EXP((LN(1+Assumptions!$C$60)-0.5*Assumptions!$C$61^2)+Assumptions!$C$61*((RAND()+RAND()+RAND()+RAND()+RAND()+RAND()+RAND()+RAND()+RAND()+RAND()+RAND()+RAND())-6))-1)+Liquidity_30Y!V13)</x:f>
        <x:v>1293462.1614324406</x:v>
      </x:c>
      <x:c r="V148" s="16" t="n">
        <x:f>MAX(0,U148*(1+EXP((LN(1+Assumptions!$C$60)-0.5*Assumptions!$C$61^2)+Assumptions!$C$61*((RAND()+RAND()+RAND()+RAND()+RAND()+RAND()+RAND()+RAND()+RAND()+RAND()+RAND()+RAND())-6))-1)+Liquidity_30Y!W13)</x:f>
        <x:v>1593153.6756732664</x:v>
      </x:c>
      <x:c r="W148" s="16" t="n">
        <x:f>MAX(0,V148*(1+EXP((LN(1+Assumptions!$C$60)-0.5*Assumptions!$C$61^2)+Assumptions!$C$61*((RAND()+RAND()+RAND()+RAND()+RAND()+RAND()+RAND()+RAND()+RAND()+RAND()+RAND()+RAND())-6))-1)+Liquidity_30Y!X13)</x:f>
        <x:v>1892062.0973028252</x:v>
      </x:c>
      <x:c r="X148" s="16" t="n">
        <x:f>MAX(0,W148*(1+EXP((LN(1+Assumptions!$C$60)-0.5*Assumptions!$C$61^2)+Assumptions!$C$61*((RAND()+RAND()+RAND()+RAND()+RAND()+RAND()+RAND()+RAND()+RAND()+RAND()+RAND()+RAND())-6))-1)+Liquidity_30Y!Y13)</x:f>
        <x:v>2821784.9567875313</x:v>
      </x:c>
      <x:c r="Y148" s="16" t="n">
        <x:f>MAX(0,X148*(1+EXP((LN(1+Assumptions!$C$60)-0.5*Assumptions!$C$61^2)+Assumptions!$C$61*((RAND()+RAND()+RAND()+RAND()+RAND()+RAND()+RAND()+RAND()+RAND()+RAND()+RAND()+RAND())-6))-1)+Liquidity_30Y!Z13)</x:f>
        <x:v>2354040.6818369078</x:v>
      </x:c>
      <x:c r="Z148" s="16" t="n">
        <x:f>MAX(0,Y148*(1+EXP((LN(1+Assumptions!$C$60)-0.5*Assumptions!$C$61^2)+Assumptions!$C$61*((RAND()+RAND()+RAND()+RAND()+RAND()+RAND()+RAND()+RAND()+RAND()+RAND()+RAND()+RAND())-6))-1)+Liquidity_30Y!AA13)</x:f>
        <x:v>2858213.533115579</x:v>
      </x:c>
      <x:c r="AA148" s="16" t="n">
        <x:f>MAX(0,Z148*(1+EXP((LN(1+Assumptions!$C$60)-0.5*Assumptions!$C$61^2)+Assumptions!$C$61*((RAND()+RAND()+RAND()+RAND()+RAND()+RAND()+RAND()+RAND()+RAND()+RAND()+RAND()+RAND())-6))-1)+Liquidity_30Y!AB13)</x:f>
        <x:v>2865467.6643969472</x:v>
      </x:c>
      <x:c r="AB148" s="16" t="n">
        <x:f>MAX(0,AA148*(1+EXP((LN(1+Assumptions!$C$60)-0.5*Assumptions!$C$61^2)+Assumptions!$C$61*((RAND()+RAND()+RAND()+RAND()+RAND()+RAND()+RAND()+RAND()+RAND()+RAND()+RAND()+RAND())-6))-1)+Liquidity_30Y!AC13)</x:f>
        <x:v>3637467.272403897</x:v>
      </x:c>
      <x:c r="AC148" s="16" t="n">
        <x:f>MAX(0,AB148*(1+EXP((LN(1+Assumptions!$C$60)-0.5*Assumptions!$C$61^2)+Assumptions!$C$61*((RAND()+RAND()+RAND()+RAND()+RAND()+RAND()+RAND()+RAND()+RAND()+RAND()+RAND()+RAND())-6))-1)+Liquidity_30Y!AD13)</x:f>
        <x:v>4319703.222771811</x:v>
      </x:c>
      <x:c r="AD148" s="16" t="n">
        <x:f>MAX(0,AC148*(1+EXP((LN(1+Assumptions!$C$60)-0.5*Assumptions!$C$61^2)+Assumptions!$C$61*((RAND()+RAND()+RAND()+RAND()+RAND()+RAND()+RAND()+RAND()+RAND()+RAND()+RAND()+RAND())-6))-1)+Liquidity_30Y!AE13)</x:f>
        <x:v>3648337.042616059</x:v>
      </x:c>
      <x:c r="AE148" s="16" t="n">
        <x:f>MAX(0,AD148*(1+EXP((LN(1+Assumptions!$C$60)-0.5*Assumptions!$C$61^2)+Assumptions!$C$61*((RAND()+RAND()+RAND()+RAND()+RAND()+RAND()+RAND()+RAND()+RAND()+RAND()+RAND()+RAND())-6))-1)+Liquidity_30Y!AF13)</x:f>
        <x:v>3330507.142414049</x:v>
      </x:c>
      <x:c r="AF148" s="16" t="n">
        <x:f>MAX(0,AE148*(1+EXP((LN(1+Assumptions!$C$60)-0.5*Assumptions!$C$61^2)+Assumptions!$C$61*((RAND()+RAND()+RAND()+RAND()+RAND()+RAND()+RAND()+RAND()+RAND()+RAND()+RAND()+RAND())-6))-1)+Liquidity_30Y!AG13)</x:f>
        <x:v>3588298.7944999263</x:v>
      </x:c>
    </x:row>
    <x:row r="149">
      <x:c r="A149" s="39">
        <x:v>145</x:v>
      </x:c>
      <x:c r="B149" s="16" t="n">
        <x:f>Liquidity_30Y!C14</x:f>
        <x:v>1029031.25</x:v>
      </x:c>
      <x:c r="C149" s="16" t="n">
        <x:f>MAX(0,B149*(1+EXP((LN(1+Assumptions!$C$60)-0.5*Assumptions!$C$61^2)+Assumptions!$C$61*((RAND()+RAND()+RAND()+RAND()+RAND()+RAND()+RAND()+RAND()+RAND()+RAND()+RAND()+RAND())-6))-1)+Liquidity_30Y!D13)</x:f>
        <x:v>1115767.0396481939</x:v>
      </x:c>
      <x:c r="D149" s="16" t="n">
        <x:f>MAX(0,C149*(1+EXP((LN(1+Assumptions!$C$60)-0.5*Assumptions!$C$61^2)+Assumptions!$C$61*((RAND()+RAND()+RAND()+RAND()+RAND()+RAND()+RAND()+RAND()+RAND()+RAND()+RAND()+RAND())-6))-1)+Liquidity_30Y!E13)</x:f>
        <x:v>1221924.4129588243</x:v>
      </x:c>
      <x:c r="E149" s="16" t="n">
        <x:f>MAX(0,D149*(1+EXP((LN(1+Assumptions!$C$60)-0.5*Assumptions!$C$61^2)+Assumptions!$C$61*((RAND()+RAND()+RAND()+RAND()+RAND()+RAND()+RAND()+RAND()+RAND()+RAND()+RAND()+RAND())-6))-1)+Liquidity_30Y!F13)</x:f>
        <x:v>1397847.0033126494</x:v>
      </x:c>
      <x:c r="F149" s="16" t="n">
        <x:f>MAX(0,E149*(1+EXP((LN(1+Assumptions!$C$60)-0.5*Assumptions!$C$61^2)+Assumptions!$C$61*((RAND()+RAND()+RAND()+RAND()+RAND()+RAND()+RAND()+RAND()+RAND()+RAND()+RAND()+RAND())-6))-1)+Liquidity_30Y!G13)</x:f>
        <x:v>1538378.597880627</x:v>
      </x:c>
      <x:c r="G149" s="16" t="n">
        <x:f>MAX(0,F149*(1+EXP((LN(1+Assumptions!$C$60)-0.5*Assumptions!$C$61^2)+Assumptions!$C$61*((RAND()+RAND()+RAND()+RAND()+RAND()+RAND()+RAND()+RAND()+RAND()+RAND()+RAND()+RAND())-6))-1)+Liquidity_30Y!H13)</x:f>
        <x:v>1915744.9792479358</x:v>
      </x:c>
      <x:c r="H149" s="16" t="n">
        <x:f>MAX(0,G149*(1+EXP((LN(1+Assumptions!$C$60)-0.5*Assumptions!$C$61^2)+Assumptions!$C$61*((RAND()+RAND()+RAND()+RAND()+RAND()+RAND()+RAND()+RAND()+RAND()+RAND()+RAND()+RAND())-6))-1)+Liquidity_30Y!I13)</x:f>
        <x:v>2027001.7731185614</x:v>
      </x:c>
      <x:c r="I149" s="16" t="n">
        <x:f>MAX(0,H149*(1+EXP((LN(1+Assumptions!$C$60)-0.5*Assumptions!$C$61^2)+Assumptions!$C$61*((RAND()+RAND()+RAND()+RAND()+RAND()+RAND()+RAND()+RAND()+RAND()+RAND()+RAND()+RAND())-6))-1)+Liquidity_30Y!J13)</x:f>
        <x:v>2173500.9475460704</x:v>
      </x:c>
      <x:c r="J149" s="16" t="n">
        <x:f>MAX(0,I149*(1+EXP((LN(1+Assumptions!$C$60)-0.5*Assumptions!$C$61^2)+Assumptions!$C$61*((RAND()+RAND()+RAND()+RAND()+RAND()+RAND()+RAND()+RAND()+RAND()+RAND()+RAND()+RAND())-6))-1)+Liquidity_30Y!K13)</x:f>
        <x:v>2422728.5130940387</x:v>
      </x:c>
      <x:c r="K149" s="16" t="n">
        <x:f>MAX(0,J149*(1+EXP((LN(1+Assumptions!$C$60)-0.5*Assumptions!$C$61^2)+Assumptions!$C$61*((RAND()+RAND()+RAND()+RAND()+RAND()+RAND()+RAND()+RAND()+RAND()+RAND()+RAND()+RAND())-6))-1)+Liquidity_30Y!L13)</x:f>
        <x:v>3016383.705947982</x:v>
      </x:c>
      <x:c r="L149" s="16" t="n">
        <x:f>MAX(0,K149*(1+EXP((LN(1+Assumptions!$C$60)-0.5*Assumptions!$C$61^2)+Assumptions!$C$61*((RAND()+RAND()+RAND()+RAND()+RAND()+RAND()+RAND()+RAND()+RAND()+RAND()+RAND()+RAND())-6))-1)+Liquidity_30Y!M13)</x:f>
        <x:v>3209299.6978842095</x:v>
      </x:c>
      <x:c r="M149" s="16" t="n">
        <x:f>MAX(0,L149*(1+EXP((LN(1+Assumptions!$C$60)-0.5*Assumptions!$C$61^2)+Assumptions!$C$61*((RAND()+RAND()+RAND()+RAND()+RAND()+RAND()+RAND()+RAND()+RAND()+RAND()+RAND()+RAND())-6))-1)+Liquidity_30Y!N13)</x:f>
        <x:v>3521021.6176917497</x:v>
      </x:c>
      <x:c r="N149" s="16" t="n">
        <x:f>MAX(0,M149*(1+EXP((LN(1+Assumptions!$C$60)-0.5*Assumptions!$C$61^2)+Assumptions!$C$61*((RAND()+RAND()+RAND()+RAND()+RAND()+RAND()+RAND()+RAND()+RAND()+RAND()+RAND()+RAND())-6))-1)+Liquidity_30Y!O13)</x:f>
        <x:v>3653721.757056229</x:v>
      </x:c>
      <x:c r="O149" s="16" t="n">
        <x:f>MAX(0,N149*(1+EXP((LN(1+Assumptions!$C$60)-0.5*Assumptions!$C$61^2)+Assumptions!$C$61*((RAND()+RAND()+RAND()+RAND()+RAND()+RAND()+RAND()+RAND()+RAND()+RAND()+RAND()+RAND())-6))-1)+Liquidity_30Y!P13)</x:f>
        <x:v>3165353.0671353196</x:v>
      </x:c>
      <x:c r="P149" s="16" t="n">
        <x:f>MAX(0,O149*(1+EXP((LN(1+Assumptions!$C$60)-0.5*Assumptions!$C$61^2)+Assumptions!$C$61*((RAND()+RAND()+RAND()+RAND()+RAND()+RAND()+RAND()+RAND()+RAND()+RAND()+RAND()+RAND())-6))-1)+Liquidity_30Y!Q13)</x:f>
        <x:v>2865526.700955771</x:v>
      </x:c>
      <x:c r="Q149" s="16" t="n">
        <x:f>MAX(0,P149*(1+EXP((LN(1+Assumptions!$C$60)-0.5*Assumptions!$C$61^2)+Assumptions!$C$61*((RAND()+RAND()+RAND()+RAND()+RAND()+RAND()+RAND()+RAND()+RAND()+RAND()+RAND()+RAND())-6))-1)+Liquidity_30Y!R13)</x:f>
        <x:v>3659266.771935992</x:v>
      </x:c>
      <x:c r="R149" s="16" t="n">
        <x:f>MAX(0,Q149*(1+EXP((LN(1+Assumptions!$C$60)-0.5*Assumptions!$C$61^2)+Assumptions!$C$61*((RAND()+RAND()+RAND()+RAND()+RAND()+RAND()+RAND()+RAND()+RAND()+RAND()+RAND()+RAND())-6))-1)+Liquidity_30Y!S13)</x:f>
        <x:v>4528354.271775481</x:v>
      </x:c>
      <x:c r="S149" s="16" t="n">
        <x:f>MAX(0,R149*(1+EXP((LN(1+Assumptions!$C$60)-0.5*Assumptions!$C$61^2)+Assumptions!$C$61*((RAND()+RAND()+RAND()+RAND()+RAND()+RAND()+RAND()+RAND()+RAND()+RAND()+RAND()+RAND())-6))-1)+Liquidity_30Y!T13)</x:f>
        <x:v>4284903.76383967</x:v>
      </x:c>
      <x:c r="T149" s="16" t="n">
        <x:f>MAX(0,S149*(1+EXP((LN(1+Assumptions!$C$60)-0.5*Assumptions!$C$61^2)+Assumptions!$C$61*((RAND()+RAND()+RAND()+RAND()+RAND()+RAND()+RAND()+RAND()+RAND()+RAND()+RAND()+RAND())-6))-1)+Liquidity_30Y!U13)</x:f>
        <x:v>4479760.644937479</x:v>
      </x:c>
      <x:c r="U149" s="16" t="n">
        <x:f>MAX(0,T149*(1+EXP((LN(1+Assumptions!$C$60)-0.5*Assumptions!$C$61^2)+Assumptions!$C$61*((RAND()+RAND()+RAND()+RAND()+RAND()+RAND()+RAND()+RAND()+RAND()+RAND()+RAND()+RAND())-6))-1)+Liquidity_30Y!V13)</x:f>
        <x:v>4253789.404781911</x:v>
      </x:c>
      <x:c r="V149" s="16" t="n">
        <x:f>MAX(0,U149*(1+EXP((LN(1+Assumptions!$C$60)-0.5*Assumptions!$C$61^2)+Assumptions!$C$61*((RAND()+RAND()+RAND()+RAND()+RAND()+RAND()+RAND()+RAND()+RAND()+RAND()+RAND()+RAND())-6))-1)+Liquidity_30Y!W13)</x:f>
        <x:v>3744198.1445124485</x:v>
      </x:c>
      <x:c r="W149" s="16" t="n">
        <x:f>MAX(0,V149*(1+EXP((LN(1+Assumptions!$C$60)-0.5*Assumptions!$C$61^2)+Assumptions!$C$61*((RAND()+RAND()+RAND()+RAND()+RAND()+RAND()+RAND()+RAND()+RAND()+RAND()+RAND()+RAND())-6))-1)+Liquidity_30Y!X13)</x:f>
        <x:v>4736999.014769312</x:v>
      </x:c>
      <x:c r="X149" s="16" t="n">
        <x:f>MAX(0,W149*(1+EXP((LN(1+Assumptions!$C$60)-0.5*Assumptions!$C$61^2)+Assumptions!$C$61*((RAND()+RAND()+RAND()+RAND()+RAND()+RAND()+RAND()+RAND()+RAND()+RAND()+RAND()+RAND())-6))-1)+Liquidity_30Y!Y13)</x:f>
        <x:v>6351839.987975223</x:v>
      </x:c>
      <x:c r="Y149" s="16" t="n">
        <x:f>MAX(0,X149*(1+EXP((LN(1+Assumptions!$C$60)-0.5*Assumptions!$C$61^2)+Assumptions!$C$61*((RAND()+RAND()+RAND()+RAND()+RAND()+RAND()+RAND()+RAND()+RAND()+RAND()+RAND()+RAND())-6))-1)+Liquidity_30Y!Z13)</x:f>
        <x:v>6997951.618330397</x:v>
      </x:c>
      <x:c r="Z149" s="16" t="n">
        <x:f>MAX(0,Y149*(1+EXP((LN(1+Assumptions!$C$60)-0.5*Assumptions!$C$61^2)+Assumptions!$C$61*((RAND()+RAND()+RAND()+RAND()+RAND()+RAND()+RAND()+RAND()+RAND()+RAND()+RAND()+RAND())-6))-1)+Liquidity_30Y!AA13)</x:f>
        <x:v>8387484.280945505</x:v>
      </x:c>
      <x:c r="AA149" s="16" t="n">
        <x:f>MAX(0,Z149*(1+EXP((LN(1+Assumptions!$C$60)-0.5*Assumptions!$C$61^2)+Assumptions!$C$61*((RAND()+RAND()+RAND()+RAND()+RAND()+RAND()+RAND()+RAND()+RAND()+RAND()+RAND()+RAND())-6))-1)+Liquidity_30Y!AB13)</x:f>
        <x:v>11120044.599963373</x:v>
      </x:c>
      <x:c r="AB149" s="16" t="n">
        <x:f>MAX(0,AA149*(1+EXP((LN(1+Assumptions!$C$60)-0.5*Assumptions!$C$61^2)+Assumptions!$C$61*((RAND()+RAND()+RAND()+RAND()+RAND()+RAND()+RAND()+RAND()+RAND()+RAND()+RAND()+RAND())-6))-1)+Liquidity_30Y!AC13)</x:f>
        <x:v>11856241.324175749</x:v>
      </x:c>
      <x:c r="AC149" s="16" t="n">
        <x:f>MAX(0,AB149*(1+EXP((LN(1+Assumptions!$C$60)-0.5*Assumptions!$C$61^2)+Assumptions!$C$61*((RAND()+RAND()+RAND()+RAND()+RAND()+RAND()+RAND()+RAND()+RAND()+RAND()+RAND()+RAND())-6))-1)+Liquidity_30Y!AD13)</x:f>
        <x:v>14054386.8366879</x:v>
      </x:c>
      <x:c r="AD149" s="16" t="n">
        <x:f>MAX(0,AC149*(1+EXP((LN(1+Assumptions!$C$60)-0.5*Assumptions!$C$61^2)+Assumptions!$C$61*((RAND()+RAND()+RAND()+RAND()+RAND()+RAND()+RAND()+RAND()+RAND()+RAND()+RAND()+RAND())-6))-1)+Liquidity_30Y!AE13)</x:f>
        <x:v>19550648.765171167</x:v>
      </x:c>
      <x:c r="AE149" s="16" t="n">
        <x:f>MAX(0,AD149*(1+EXP((LN(1+Assumptions!$C$60)-0.5*Assumptions!$C$61^2)+Assumptions!$C$61*((RAND()+RAND()+RAND()+RAND()+RAND()+RAND()+RAND()+RAND()+RAND()+RAND()+RAND()+RAND())-6))-1)+Liquidity_30Y!AF13)</x:f>
        <x:v>19730749.12551721</x:v>
      </x:c>
      <x:c r="AF149" s="16" t="n">
        <x:f>MAX(0,AE149*(1+EXP((LN(1+Assumptions!$C$60)-0.5*Assumptions!$C$61^2)+Assumptions!$C$61*((RAND()+RAND()+RAND()+RAND()+RAND()+RAND()+RAND()+RAND()+RAND()+RAND()+RAND()+RAND())-6))-1)+Liquidity_30Y!AG13)</x:f>
        <x:v>21533429.56497385</x:v>
      </x:c>
    </x:row>
    <x:row r="150">
      <x:c r="A150" s="39">
        <x:v>146</x:v>
      </x:c>
      <x:c r="B150" s="16" t="n">
        <x:f>Liquidity_30Y!C14</x:f>
        <x:v>1029031.25</x:v>
      </x:c>
      <x:c r="C150" s="16" t="n">
        <x:f>MAX(0,B150*(1+EXP((LN(1+Assumptions!$C$60)-0.5*Assumptions!$C$61^2)+Assumptions!$C$61*((RAND()+RAND()+RAND()+RAND()+RAND()+RAND()+RAND()+RAND()+RAND()+RAND()+RAND()+RAND())-6))-1)+Liquidity_30Y!D13)</x:f>
        <x:v>1220398.5515168118</x:v>
      </x:c>
      <x:c r="D150" s="16" t="n">
        <x:f>MAX(0,C150*(1+EXP((LN(1+Assumptions!$C$60)-0.5*Assumptions!$C$61^2)+Assumptions!$C$61*((RAND()+RAND()+RAND()+RAND()+RAND()+RAND()+RAND()+RAND()+RAND()+RAND()+RAND()+RAND())-6))-1)+Liquidity_30Y!E13)</x:f>
        <x:v>1482978.2615557087</x:v>
      </x:c>
      <x:c r="E150" s="16" t="n">
        <x:f>MAX(0,D150*(1+EXP((LN(1+Assumptions!$C$60)-0.5*Assumptions!$C$61^2)+Assumptions!$C$61*((RAND()+RAND()+RAND()+RAND()+RAND()+RAND()+RAND()+RAND()+RAND()+RAND()+RAND()+RAND())-6))-1)+Liquidity_30Y!F13)</x:f>
        <x:v>1599458.7881108627</x:v>
      </x:c>
      <x:c r="F150" s="16" t="n">
        <x:f>MAX(0,E150*(1+EXP((LN(1+Assumptions!$C$60)-0.5*Assumptions!$C$61^2)+Assumptions!$C$61*((RAND()+RAND()+RAND()+RAND()+RAND()+RAND()+RAND()+RAND()+RAND()+RAND()+RAND()+RAND())-6))-1)+Liquidity_30Y!G13)</x:f>
        <x:v>2231824.5840529855</x:v>
      </x:c>
      <x:c r="G150" s="16" t="n">
        <x:f>MAX(0,F150*(1+EXP((LN(1+Assumptions!$C$60)-0.5*Assumptions!$C$61^2)+Assumptions!$C$61*((RAND()+RAND()+RAND()+RAND()+RAND()+RAND()+RAND()+RAND()+RAND()+RAND()+RAND()+RAND())-6))-1)+Liquidity_30Y!H13)</x:f>
        <x:v>1988878.8431904449</x:v>
      </x:c>
      <x:c r="H150" s="16" t="n">
        <x:f>MAX(0,G150*(1+EXP((LN(1+Assumptions!$C$60)-0.5*Assumptions!$C$61^2)+Assumptions!$C$61*((RAND()+RAND()+RAND()+RAND()+RAND()+RAND()+RAND()+RAND()+RAND()+RAND()+RAND()+RAND())-6))-1)+Liquidity_30Y!I13)</x:f>
        <x:v>1898738.9159459919</x:v>
      </x:c>
      <x:c r="I150" s="16" t="n">
        <x:f>MAX(0,H150*(1+EXP((LN(1+Assumptions!$C$60)-0.5*Assumptions!$C$61^2)+Assumptions!$C$61*((RAND()+RAND()+RAND()+RAND()+RAND()+RAND()+RAND()+RAND()+RAND()+RAND()+RAND()+RAND())-6))-1)+Liquidity_30Y!J13)</x:f>
        <x:v>2486637.0271210587</x:v>
      </x:c>
      <x:c r="J150" s="16" t="n">
        <x:f>MAX(0,I150*(1+EXP((LN(1+Assumptions!$C$60)-0.5*Assumptions!$C$61^2)+Assumptions!$C$61*((RAND()+RAND()+RAND()+RAND()+RAND()+RAND()+RAND()+RAND()+RAND()+RAND()+RAND()+RAND())-6))-1)+Liquidity_30Y!K13)</x:f>
        <x:v>2530535.6716665896</x:v>
      </x:c>
      <x:c r="K150" s="16" t="n">
        <x:f>MAX(0,J150*(1+EXP((LN(1+Assumptions!$C$60)-0.5*Assumptions!$C$61^2)+Assumptions!$C$61*((RAND()+RAND()+RAND()+RAND()+RAND()+RAND()+RAND()+RAND()+RAND()+RAND()+RAND()+RAND())-6))-1)+Liquidity_30Y!L13)</x:f>
        <x:v>3228696.611994761</x:v>
      </x:c>
      <x:c r="L150" s="16" t="n">
        <x:f>MAX(0,K150*(1+EXP((LN(1+Assumptions!$C$60)-0.5*Assumptions!$C$61^2)+Assumptions!$C$61*((RAND()+RAND()+RAND()+RAND()+RAND()+RAND()+RAND()+RAND()+RAND()+RAND()+RAND()+RAND())-6))-1)+Liquidity_30Y!M13)</x:f>
        <x:v>3239563.3168979203</x:v>
      </x:c>
      <x:c r="M150" s="16" t="n">
        <x:f>MAX(0,L150*(1+EXP((LN(1+Assumptions!$C$60)-0.5*Assumptions!$C$61^2)+Assumptions!$C$61*((RAND()+RAND()+RAND()+RAND()+RAND()+RAND()+RAND()+RAND()+RAND()+RAND()+RAND()+RAND())-6))-1)+Liquidity_30Y!N13)</x:f>
        <x:v>3617579.5778075075</x:v>
      </x:c>
      <x:c r="N150" s="16" t="n">
        <x:f>MAX(0,M150*(1+EXP((LN(1+Assumptions!$C$60)-0.5*Assumptions!$C$61^2)+Assumptions!$C$61*((RAND()+RAND()+RAND()+RAND()+RAND()+RAND()+RAND()+RAND()+RAND()+RAND()+RAND()+RAND())-6))-1)+Liquidity_30Y!O13)</x:f>
        <x:v>3893709.7329041352</x:v>
      </x:c>
      <x:c r="O150" s="16" t="n">
        <x:f>MAX(0,N150*(1+EXP((LN(1+Assumptions!$C$60)-0.5*Assumptions!$C$61^2)+Assumptions!$C$61*((RAND()+RAND()+RAND()+RAND()+RAND()+RAND()+RAND()+RAND()+RAND()+RAND()+RAND()+RAND())-6))-1)+Liquidity_30Y!P13)</x:f>
        <x:v>4310021.863190561</x:v>
      </x:c>
      <x:c r="P150" s="16" t="n">
        <x:f>MAX(0,O150*(1+EXP((LN(1+Assumptions!$C$60)-0.5*Assumptions!$C$61^2)+Assumptions!$C$61*((RAND()+RAND()+RAND()+RAND()+RAND()+RAND()+RAND()+RAND()+RAND()+RAND()+RAND()+RAND())-6))-1)+Liquidity_30Y!Q13)</x:f>
        <x:v>4323594.588576712</x:v>
      </x:c>
      <x:c r="Q150" s="16" t="n">
        <x:f>MAX(0,P150*(1+EXP((LN(1+Assumptions!$C$60)-0.5*Assumptions!$C$61^2)+Assumptions!$C$61*((RAND()+RAND()+RAND()+RAND()+RAND()+RAND()+RAND()+RAND()+RAND()+RAND()+RAND()+RAND())-6))-1)+Liquidity_30Y!R13)</x:f>
        <x:v>4633913.996842986</x:v>
      </x:c>
      <x:c r="R150" s="16" t="n">
        <x:f>MAX(0,Q150*(1+EXP((LN(1+Assumptions!$C$60)-0.5*Assumptions!$C$61^2)+Assumptions!$C$61*((RAND()+RAND()+RAND()+RAND()+RAND()+RAND()+RAND()+RAND()+RAND()+RAND()+RAND()+RAND())-6))-1)+Liquidity_30Y!S13)</x:f>
        <x:v>4767124.988881472</x:v>
      </x:c>
      <x:c r="S150" s="16" t="n">
        <x:f>MAX(0,R150*(1+EXP((LN(1+Assumptions!$C$60)-0.5*Assumptions!$C$61^2)+Assumptions!$C$61*((RAND()+RAND()+RAND()+RAND()+RAND()+RAND()+RAND()+RAND()+RAND()+RAND()+RAND()+RAND())-6))-1)+Liquidity_30Y!T13)</x:f>
        <x:v>5178462.420854584</x:v>
      </x:c>
      <x:c r="T150" s="16" t="n">
        <x:f>MAX(0,S150*(1+EXP((LN(1+Assumptions!$C$60)-0.5*Assumptions!$C$61^2)+Assumptions!$C$61*((RAND()+RAND()+RAND()+RAND()+RAND()+RAND()+RAND()+RAND()+RAND()+RAND()+RAND()+RAND())-6))-1)+Liquidity_30Y!U13)</x:f>
        <x:v>5391582.444692471</x:v>
      </x:c>
      <x:c r="U150" s="16" t="n">
        <x:f>MAX(0,T150*(1+EXP((LN(1+Assumptions!$C$60)-0.5*Assumptions!$C$61^2)+Assumptions!$C$61*((RAND()+RAND()+RAND()+RAND()+RAND()+RAND()+RAND()+RAND()+RAND()+RAND()+RAND()+RAND())-6))-1)+Liquidity_30Y!V13)</x:f>
        <x:v>6551815.970274104</x:v>
      </x:c>
      <x:c r="V150" s="16" t="n">
        <x:f>MAX(0,U150*(1+EXP((LN(1+Assumptions!$C$60)-0.5*Assumptions!$C$61^2)+Assumptions!$C$61*((RAND()+RAND()+RAND()+RAND()+RAND()+RAND()+RAND()+RAND()+RAND()+RAND()+RAND()+RAND())-6))-1)+Liquidity_30Y!W13)</x:f>
        <x:v>7578370.497446481</x:v>
      </x:c>
      <x:c r="W150" s="16" t="n">
        <x:f>MAX(0,V150*(1+EXP((LN(1+Assumptions!$C$60)-0.5*Assumptions!$C$61^2)+Assumptions!$C$61*((RAND()+RAND()+RAND()+RAND()+RAND()+RAND()+RAND()+RAND()+RAND()+RAND()+RAND()+RAND())-6))-1)+Liquidity_30Y!X13)</x:f>
        <x:v>9019160.113422234</x:v>
      </x:c>
      <x:c r="X150" s="16" t="n">
        <x:f>MAX(0,W150*(1+EXP((LN(1+Assumptions!$C$60)-0.5*Assumptions!$C$61^2)+Assumptions!$C$61*((RAND()+RAND()+RAND()+RAND()+RAND()+RAND()+RAND()+RAND()+RAND()+RAND()+RAND()+RAND())-6))-1)+Liquidity_30Y!Y13)</x:f>
        <x:v>7144923.575143809</x:v>
      </x:c>
      <x:c r="Y150" s="16" t="n">
        <x:f>MAX(0,X150*(1+EXP((LN(1+Assumptions!$C$60)-0.5*Assumptions!$C$61^2)+Assumptions!$C$61*((RAND()+RAND()+RAND()+RAND()+RAND()+RAND()+RAND()+RAND()+RAND()+RAND()+RAND()+RAND())-6))-1)+Liquidity_30Y!Z13)</x:f>
        <x:v>9068757.097884923</x:v>
      </x:c>
      <x:c r="Z150" s="16" t="n">
        <x:f>MAX(0,Y150*(1+EXP((LN(1+Assumptions!$C$60)-0.5*Assumptions!$C$61^2)+Assumptions!$C$61*((RAND()+RAND()+RAND()+RAND()+RAND()+RAND()+RAND()+RAND()+RAND()+RAND()+RAND()+RAND())-6))-1)+Liquidity_30Y!AA13)</x:f>
        <x:v>9711255.372668829</x:v>
      </x:c>
      <x:c r="AA150" s="16" t="n">
        <x:f>MAX(0,Z150*(1+EXP((LN(1+Assumptions!$C$60)-0.5*Assumptions!$C$61^2)+Assumptions!$C$61*((RAND()+RAND()+RAND()+RAND()+RAND()+RAND()+RAND()+RAND()+RAND()+RAND()+RAND()+RAND())-6))-1)+Liquidity_30Y!AB13)</x:f>
        <x:v>11297887.787754351</x:v>
      </x:c>
      <x:c r="AB150" s="16" t="n">
        <x:f>MAX(0,AA150*(1+EXP((LN(1+Assumptions!$C$60)-0.5*Assumptions!$C$61^2)+Assumptions!$C$61*((RAND()+RAND()+RAND()+RAND()+RAND()+RAND()+RAND()+RAND()+RAND()+RAND()+RAND()+RAND())-6))-1)+Liquidity_30Y!AC13)</x:f>
        <x:v>14713501.013621334</x:v>
      </x:c>
      <x:c r="AC150" s="16" t="n">
        <x:f>MAX(0,AB150*(1+EXP((LN(1+Assumptions!$C$60)-0.5*Assumptions!$C$61^2)+Assumptions!$C$61*((RAND()+RAND()+RAND()+RAND()+RAND()+RAND()+RAND()+RAND()+RAND()+RAND()+RAND()+RAND())-6))-1)+Liquidity_30Y!AD13)</x:f>
        <x:v>15749423.640086465</x:v>
      </x:c>
      <x:c r="AD150" s="16" t="n">
        <x:f>MAX(0,AC150*(1+EXP((LN(1+Assumptions!$C$60)-0.5*Assumptions!$C$61^2)+Assumptions!$C$61*((RAND()+RAND()+RAND()+RAND()+RAND()+RAND()+RAND()+RAND()+RAND()+RAND()+RAND()+RAND())-6))-1)+Liquidity_30Y!AE13)</x:f>
        <x:v>15645350.490263328</x:v>
      </x:c>
      <x:c r="AE150" s="16" t="n">
        <x:f>MAX(0,AD150*(1+EXP((LN(1+Assumptions!$C$60)-0.5*Assumptions!$C$61^2)+Assumptions!$C$61*((RAND()+RAND()+RAND()+RAND()+RAND()+RAND()+RAND()+RAND()+RAND()+RAND()+RAND()+RAND())-6))-1)+Liquidity_30Y!AF13)</x:f>
        <x:v>16555516.488120278</x:v>
      </x:c>
      <x:c r="AF150" s="16" t="n">
        <x:f>MAX(0,AE150*(1+EXP((LN(1+Assumptions!$C$60)-0.5*Assumptions!$C$61^2)+Assumptions!$C$61*((RAND()+RAND()+RAND()+RAND()+RAND()+RAND()+RAND()+RAND()+RAND()+RAND()+RAND()+RAND())-6))-1)+Liquidity_30Y!AG13)</x:f>
        <x:v>16715827.816577185</x:v>
      </x:c>
    </x:row>
    <x:row r="151">
      <x:c r="A151" s="39">
        <x:v>147</x:v>
      </x:c>
      <x:c r="B151" s="16" t="n">
        <x:f>Liquidity_30Y!C14</x:f>
        <x:v>1029031.25</x:v>
      </x:c>
      <x:c r="C151" s="16" t="n">
        <x:f>MAX(0,B151*(1+EXP((LN(1+Assumptions!$C$60)-0.5*Assumptions!$C$61^2)+Assumptions!$C$61*((RAND()+RAND()+RAND()+RAND()+RAND()+RAND()+RAND()+RAND()+RAND()+RAND()+RAND()+RAND())-6))-1)+Liquidity_30Y!D13)</x:f>
        <x:v>987645.1712655189</x:v>
      </x:c>
      <x:c r="D151" s="16" t="n">
        <x:f>MAX(0,C151*(1+EXP((LN(1+Assumptions!$C$60)-0.5*Assumptions!$C$61^2)+Assumptions!$C$61*((RAND()+RAND()+RAND()+RAND()+RAND()+RAND()+RAND()+RAND()+RAND()+RAND()+RAND()+RAND())-6))-1)+Liquidity_30Y!E13)</x:f>
        <x:v>853892.4411522471</x:v>
      </x:c>
      <x:c r="E151" s="16" t="n">
        <x:f>MAX(0,D151*(1+EXP((LN(1+Assumptions!$C$60)-0.5*Assumptions!$C$61^2)+Assumptions!$C$61*((RAND()+RAND()+RAND()+RAND()+RAND()+RAND()+RAND()+RAND()+RAND()+RAND()+RAND()+RAND())-6))-1)+Liquidity_30Y!F13)</x:f>
        <x:v>1068649.5146131206</x:v>
      </x:c>
      <x:c r="F151" s="16" t="n">
        <x:f>MAX(0,E151*(1+EXP((LN(1+Assumptions!$C$60)-0.5*Assumptions!$C$61^2)+Assumptions!$C$61*((RAND()+RAND()+RAND()+RAND()+RAND()+RAND()+RAND()+RAND()+RAND()+RAND()+RAND()+RAND())-6))-1)+Liquidity_30Y!G13)</x:f>
        <x:v>1288033.477232362</x:v>
      </x:c>
      <x:c r="G151" s="16" t="n">
        <x:f>MAX(0,F151*(1+EXP((LN(1+Assumptions!$C$60)-0.5*Assumptions!$C$61^2)+Assumptions!$C$61*((RAND()+RAND()+RAND()+RAND()+RAND()+RAND()+RAND()+RAND()+RAND()+RAND()+RAND()+RAND())-6))-1)+Liquidity_30Y!H13)</x:f>
        <x:v>1227866.5739767244</x:v>
      </x:c>
      <x:c r="H151" s="16" t="n">
        <x:f>MAX(0,G151*(1+EXP((LN(1+Assumptions!$C$60)-0.5*Assumptions!$C$61^2)+Assumptions!$C$61*((RAND()+RAND()+RAND()+RAND()+RAND()+RAND()+RAND()+RAND()+RAND()+RAND()+RAND()+RAND())-6))-1)+Liquidity_30Y!I13)</x:f>
        <x:v>1240176.9826171775</x:v>
      </x:c>
      <x:c r="I151" s="16" t="n">
        <x:f>MAX(0,H151*(1+EXP((LN(1+Assumptions!$C$60)-0.5*Assumptions!$C$61^2)+Assumptions!$C$61*((RAND()+RAND()+RAND()+RAND()+RAND()+RAND()+RAND()+RAND()+RAND()+RAND()+RAND()+RAND())-6))-1)+Liquidity_30Y!J13)</x:f>
        <x:v>1564474.489601367</x:v>
      </x:c>
      <x:c r="J151" s="16" t="n">
        <x:f>MAX(0,I151*(1+EXP((LN(1+Assumptions!$C$60)-0.5*Assumptions!$C$61^2)+Assumptions!$C$61*((RAND()+RAND()+RAND()+RAND()+RAND()+RAND()+RAND()+RAND()+RAND()+RAND()+RAND()+RAND())-6))-1)+Liquidity_30Y!K13)</x:f>
        <x:v>1623528.7659222516</x:v>
      </x:c>
      <x:c r="K151" s="16" t="n">
        <x:f>MAX(0,J151*(1+EXP((LN(1+Assumptions!$C$60)-0.5*Assumptions!$C$61^2)+Assumptions!$C$61*((RAND()+RAND()+RAND()+RAND()+RAND()+RAND()+RAND()+RAND()+RAND()+RAND()+RAND()+RAND())-6))-1)+Liquidity_30Y!L13)</x:f>
        <x:v>1427505.305320575</x:v>
      </x:c>
      <x:c r="L151" s="16" t="n">
        <x:f>MAX(0,K151*(1+EXP((LN(1+Assumptions!$C$60)-0.5*Assumptions!$C$61^2)+Assumptions!$C$61*((RAND()+RAND()+RAND()+RAND()+RAND()+RAND()+RAND()+RAND()+RAND()+RAND()+RAND()+RAND())-6))-1)+Liquidity_30Y!M13)</x:f>
        <x:v>1440077.1584422078</x:v>
      </x:c>
      <x:c r="M151" s="16" t="n">
        <x:f>MAX(0,L151*(1+EXP((LN(1+Assumptions!$C$60)-0.5*Assumptions!$C$61^2)+Assumptions!$C$61*((RAND()+RAND()+RAND()+RAND()+RAND()+RAND()+RAND()+RAND()+RAND()+RAND()+RAND()+RAND())-6))-1)+Liquidity_30Y!N13)</x:f>
        <x:v>1345364.3092680776</x:v>
      </x:c>
      <x:c r="N151" s="16" t="n">
        <x:f>MAX(0,M151*(1+EXP((LN(1+Assumptions!$C$60)-0.5*Assumptions!$C$61^2)+Assumptions!$C$61*((RAND()+RAND()+RAND()+RAND()+RAND()+RAND()+RAND()+RAND()+RAND()+RAND()+RAND()+RAND())-6))-1)+Liquidity_30Y!O13)</x:f>
        <x:v>1467970.990152815</x:v>
      </x:c>
      <x:c r="O151" s="16" t="n">
        <x:f>MAX(0,N151*(1+EXP((LN(1+Assumptions!$C$60)-0.5*Assumptions!$C$61^2)+Assumptions!$C$61*((RAND()+RAND()+RAND()+RAND()+RAND()+RAND()+RAND()+RAND()+RAND()+RAND()+RAND()+RAND())-6))-1)+Liquidity_30Y!P13)</x:f>
        <x:v>1953668.5754526162</x:v>
      </x:c>
      <x:c r="P151" s="16" t="n">
        <x:f>MAX(0,O151*(1+EXP((LN(1+Assumptions!$C$60)-0.5*Assumptions!$C$61^2)+Assumptions!$C$61*((RAND()+RAND()+RAND()+RAND()+RAND()+RAND()+RAND()+RAND()+RAND()+RAND()+RAND()+RAND())-6))-1)+Liquidity_30Y!Q13)</x:f>
        <x:v>1506127.7997848513</x:v>
      </x:c>
      <x:c r="Q151" s="16" t="n">
        <x:f>MAX(0,P151*(1+EXP((LN(1+Assumptions!$C$60)-0.5*Assumptions!$C$61^2)+Assumptions!$C$61*((RAND()+RAND()+RAND()+RAND()+RAND()+RAND()+RAND()+RAND()+RAND()+RAND()+RAND()+RAND())-6))-1)+Liquidity_30Y!R13)</x:f>
        <x:v>2038797.924080846</x:v>
      </x:c>
      <x:c r="R151" s="16" t="n">
        <x:f>MAX(0,Q151*(1+EXP((LN(1+Assumptions!$C$60)-0.5*Assumptions!$C$61^2)+Assumptions!$C$61*((RAND()+RAND()+RAND()+RAND()+RAND()+RAND()+RAND()+RAND()+RAND()+RAND()+RAND()+RAND())-6))-1)+Liquidity_30Y!S13)</x:f>
        <x:v>2269566.8044003244</x:v>
      </x:c>
      <x:c r="S151" s="16" t="n">
        <x:f>MAX(0,R151*(1+EXP((LN(1+Assumptions!$C$60)-0.5*Assumptions!$C$61^2)+Assumptions!$C$61*((RAND()+RAND()+RAND()+RAND()+RAND()+RAND()+RAND()+RAND()+RAND()+RAND()+RAND()+RAND())-6))-1)+Liquidity_30Y!T13)</x:f>
        <x:v>2344837.954793204</x:v>
      </x:c>
      <x:c r="T151" s="16" t="n">
        <x:f>MAX(0,S151*(1+EXP((LN(1+Assumptions!$C$60)-0.5*Assumptions!$C$61^2)+Assumptions!$C$61*((RAND()+RAND()+RAND()+RAND()+RAND()+RAND()+RAND()+RAND()+RAND()+RAND()+RAND()+RAND())-6))-1)+Liquidity_30Y!U13)</x:f>
        <x:v>2332457.4253707067</x:v>
      </x:c>
      <x:c r="U151" s="16" t="n">
        <x:f>MAX(0,T151*(1+EXP((LN(1+Assumptions!$C$60)-0.5*Assumptions!$C$61^2)+Assumptions!$C$61*((RAND()+RAND()+RAND()+RAND()+RAND()+RAND()+RAND()+RAND()+RAND()+RAND()+RAND()+RAND())-6))-1)+Liquidity_30Y!V13)</x:f>
        <x:v>2617328.2482746947</x:v>
      </x:c>
      <x:c r="V151" s="16" t="n">
        <x:f>MAX(0,U151*(1+EXP((LN(1+Assumptions!$C$60)-0.5*Assumptions!$C$61^2)+Assumptions!$C$61*((RAND()+RAND()+RAND()+RAND()+RAND()+RAND()+RAND()+RAND()+RAND()+RAND()+RAND()+RAND())-6))-1)+Liquidity_30Y!W13)</x:f>
        <x:v>2521490.9817751474</x:v>
      </x:c>
      <x:c r="W151" s="16" t="n">
        <x:f>MAX(0,V151*(1+EXP((LN(1+Assumptions!$C$60)-0.5*Assumptions!$C$61^2)+Assumptions!$C$61*((RAND()+RAND()+RAND()+RAND()+RAND()+RAND()+RAND()+RAND()+RAND()+RAND()+RAND()+RAND())-6))-1)+Liquidity_30Y!X13)</x:f>
        <x:v>3120104.7259711996</x:v>
      </x:c>
      <x:c r="X151" s="16" t="n">
        <x:f>MAX(0,W151*(1+EXP((LN(1+Assumptions!$C$60)-0.5*Assumptions!$C$61^2)+Assumptions!$C$61*((RAND()+RAND()+RAND()+RAND()+RAND()+RAND()+RAND()+RAND()+RAND()+RAND()+RAND()+RAND())-6))-1)+Liquidity_30Y!Y13)</x:f>
        <x:v>2911867.895319812</x:v>
      </x:c>
      <x:c r="Y151" s="16" t="n">
        <x:f>MAX(0,X151*(1+EXP((LN(1+Assumptions!$C$60)-0.5*Assumptions!$C$61^2)+Assumptions!$C$61*((RAND()+RAND()+RAND()+RAND()+RAND()+RAND()+RAND()+RAND()+RAND()+RAND()+RAND()+RAND())-6))-1)+Liquidity_30Y!Z13)</x:f>
        <x:v>3687227.325034991</x:v>
      </x:c>
      <x:c r="Z151" s="16" t="n">
        <x:f>MAX(0,Y151*(1+EXP((LN(1+Assumptions!$C$60)-0.5*Assumptions!$C$61^2)+Assumptions!$C$61*((RAND()+RAND()+RAND()+RAND()+RAND()+RAND()+RAND()+RAND()+RAND()+RAND()+RAND()+RAND())-6))-1)+Liquidity_30Y!AA13)</x:f>
        <x:v>3832918.738909317</x:v>
      </x:c>
      <x:c r="AA151" s="16" t="n">
        <x:f>MAX(0,Z151*(1+EXP((LN(1+Assumptions!$C$60)-0.5*Assumptions!$C$61^2)+Assumptions!$C$61*((RAND()+RAND()+RAND()+RAND()+RAND()+RAND()+RAND()+RAND()+RAND()+RAND()+RAND()+RAND())-6))-1)+Liquidity_30Y!AB13)</x:f>
        <x:v>5099341.965605748</x:v>
      </x:c>
      <x:c r="AB151" s="16" t="n">
        <x:f>MAX(0,AA151*(1+EXP((LN(1+Assumptions!$C$60)-0.5*Assumptions!$C$61^2)+Assumptions!$C$61*((RAND()+RAND()+RAND()+RAND()+RAND()+RAND()+RAND()+RAND()+RAND()+RAND()+RAND()+RAND())-6))-1)+Liquidity_30Y!AC13)</x:f>
        <x:v>6773400.935203329</x:v>
      </x:c>
      <x:c r="AC151" s="16" t="n">
        <x:f>MAX(0,AB151*(1+EXP((LN(1+Assumptions!$C$60)-0.5*Assumptions!$C$61^2)+Assumptions!$C$61*((RAND()+RAND()+RAND()+RAND()+RAND()+RAND()+RAND()+RAND()+RAND()+RAND()+RAND()+RAND())-6))-1)+Liquidity_30Y!AD13)</x:f>
        <x:v>7690098.228503419</x:v>
      </x:c>
      <x:c r="AD151" s="16" t="n">
        <x:f>MAX(0,AC151*(1+EXP((LN(1+Assumptions!$C$60)-0.5*Assumptions!$C$61^2)+Assumptions!$C$61*((RAND()+RAND()+RAND()+RAND()+RAND()+RAND()+RAND()+RAND()+RAND()+RAND()+RAND()+RAND())-6))-1)+Liquidity_30Y!AE13)</x:f>
        <x:v>8598491.55688976</x:v>
      </x:c>
      <x:c r="AE151" s="16" t="n">
        <x:f>MAX(0,AD151*(1+EXP((LN(1+Assumptions!$C$60)-0.5*Assumptions!$C$61^2)+Assumptions!$C$61*((RAND()+RAND()+RAND()+RAND()+RAND()+RAND()+RAND()+RAND()+RAND()+RAND()+RAND()+RAND())-6))-1)+Liquidity_30Y!AF13)</x:f>
        <x:v>9874740.358059414</x:v>
      </x:c>
      <x:c r="AF151" s="16" t="n">
        <x:f>MAX(0,AE151*(1+EXP((LN(1+Assumptions!$C$60)-0.5*Assumptions!$C$61^2)+Assumptions!$C$61*((RAND()+RAND()+RAND()+RAND()+RAND()+RAND()+RAND()+RAND()+RAND()+RAND()+RAND()+RAND())-6))-1)+Liquidity_30Y!AG13)</x:f>
        <x:v>11304761.334132293</x:v>
      </x:c>
    </x:row>
    <x:row r="152">
      <x:c r="A152" s="39">
        <x:v>148</x:v>
      </x:c>
      <x:c r="B152" s="16" t="n">
        <x:f>Liquidity_30Y!C14</x:f>
        <x:v>1029031.25</x:v>
      </x:c>
      <x:c r="C152" s="16" t="n">
        <x:f>MAX(0,B152*(1+EXP((LN(1+Assumptions!$C$60)-0.5*Assumptions!$C$61^2)+Assumptions!$C$61*((RAND()+RAND()+RAND()+RAND()+RAND()+RAND()+RAND()+RAND()+RAND()+RAND()+RAND()+RAND())-6))-1)+Liquidity_30Y!D13)</x:f>
        <x:v>893770.2133521552</x:v>
      </x:c>
      <x:c r="D152" s="16" t="n">
        <x:f>MAX(0,C152*(1+EXP((LN(1+Assumptions!$C$60)-0.5*Assumptions!$C$61^2)+Assumptions!$C$61*((RAND()+RAND()+RAND()+RAND()+RAND()+RAND()+RAND()+RAND()+RAND()+RAND()+RAND()+RAND())-6))-1)+Liquidity_30Y!E13)</x:f>
        <x:v>893707.713553386</x:v>
      </x:c>
      <x:c r="E152" s="16" t="n">
        <x:f>MAX(0,D152*(1+EXP((LN(1+Assumptions!$C$60)-0.5*Assumptions!$C$61^2)+Assumptions!$C$61*((RAND()+RAND()+RAND()+RAND()+RAND()+RAND()+RAND()+RAND()+RAND()+RAND()+RAND()+RAND())-6))-1)+Liquidity_30Y!F13)</x:f>
        <x:v>651954.9652458695</x:v>
      </x:c>
      <x:c r="F152" s="16" t="n">
        <x:f>MAX(0,E152*(1+EXP((LN(1+Assumptions!$C$60)-0.5*Assumptions!$C$61^2)+Assumptions!$C$61*((RAND()+RAND()+RAND()+RAND()+RAND()+RAND()+RAND()+RAND()+RAND()+RAND()+RAND()+RAND())-6))-1)+Liquidity_30Y!G13)</x:f>
        <x:v>662430.32040729</x:v>
      </x:c>
      <x:c r="G152" s="16" t="n">
        <x:f>MAX(0,F152*(1+EXP((LN(1+Assumptions!$C$60)-0.5*Assumptions!$C$61^2)+Assumptions!$C$61*((RAND()+RAND()+RAND()+RAND()+RAND()+RAND()+RAND()+RAND()+RAND()+RAND()+RAND()+RAND())-6))-1)+Liquidity_30Y!H13)</x:f>
        <x:v>907392.4864212797</x:v>
      </x:c>
      <x:c r="H152" s="16" t="n">
        <x:f>MAX(0,G152*(1+EXP((LN(1+Assumptions!$C$60)-0.5*Assumptions!$C$61^2)+Assumptions!$C$61*((RAND()+RAND()+RAND()+RAND()+RAND()+RAND()+RAND()+RAND()+RAND()+RAND()+RAND()+RAND())-6))-1)+Liquidity_30Y!I13)</x:f>
        <x:v>952611.1885434698</x:v>
      </x:c>
      <x:c r="I152" s="16" t="n">
        <x:f>MAX(0,H152*(1+EXP((LN(1+Assumptions!$C$60)-0.5*Assumptions!$C$61^2)+Assumptions!$C$61*((RAND()+RAND()+RAND()+RAND()+RAND()+RAND()+RAND()+RAND()+RAND()+RAND()+RAND()+RAND())-6))-1)+Liquidity_30Y!J13)</x:f>
        <x:v>723663.6074954802</x:v>
      </x:c>
      <x:c r="J152" s="16" t="n">
        <x:f>MAX(0,I152*(1+EXP((LN(1+Assumptions!$C$60)-0.5*Assumptions!$C$61^2)+Assumptions!$C$61*((RAND()+RAND()+RAND()+RAND()+RAND()+RAND()+RAND()+RAND()+RAND()+RAND()+RAND()+RAND())-6))-1)+Liquidity_30Y!K13)</x:f>
        <x:v>817768.1002022533</x:v>
      </x:c>
      <x:c r="K152" s="16" t="n">
        <x:f>MAX(0,J152*(1+EXP((LN(1+Assumptions!$C$60)-0.5*Assumptions!$C$61^2)+Assumptions!$C$61*((RAND()+RAND()+RAND()+RAND()+RAND()+RAND()+RAND()+RAND()+RAND()+RAND()+RAND()+RAND())-6))-1)+Liquidity_30Y!L13)</x:f>
        <x:v>864005.2214525057</x:v>
      </x:c>
      <x:c r="L152" s="16" t="n">
        <x:f>MAX(0,K152*(1+EXP((LN(1+Assumptions!$C$60)-0.5*Assumptions!$C$61^2)+Assumptions!$C$61*((RAND()+RAND()+RAND()+RAND()+RAND()+RAND()+RAND()+RAND()+RAND()+RAND()+RAND()+RAND())-6))-1)+Liquidity_30Y!M13)</x:f>
        <x:v>1104355.9279096855</x:v>
      </x:c>
      <x:c r="M152" s="16" t="n">
        <x:f>MAX(0,L152*(1+EXP((LN(1+Assumptions!$C$60)-0.5*Assumptions!$C$61^2)+Assumptions!$C$61*((RAND()+RAND()+RAND()+RAND()+RAND()+RAND()+RAND()+RAND()+RAND()+RAND()+RAND()+RAND())-6))-1)+Liquidity_30Y!N13)</x:f>
        <x:v>1241516.5450968784</x:v>
      </x:c>
      <x:c r="N152" s="16" t="n">
        <x:f>MAX(0,M152*(1+EXP((LN(1+Assumptions!$C$60)-0.5*Assumptions!$C$61^2)+Assumptions!$C$61*((RAND()+RAND()+RAND()+RAND()+RAND()+RAND()+RAND()+RAND()+RAND()+RAND()+RAND()+RAND())-6))-1)+Liquidity_30Y!O13)</x:f>
        <x:v>1365050.8421241017</x:v>
      </x:c>
      <x:c r="O152" s="16" t="n">
        <x:f>MAX(0,N152*(1+EXP((LN(1+Assumptions!$C$60)-0.5*Assumptions!$C$61^2)+Assumptions!$C$61*((RAND()+RAND()+RAND()+RAND()+RAND()+RAND()+RAND()+RAND()+RAND()+RAND()+RAND()+RAND())-6))-1)+Liquidity_30Y!P13)</x:f>
        <x:v>1374742.212057177</x:v>
      </x:c>
      <x:c r="P152" s="16" t="n">
        <x:f>MAX(0,O152*(1+EXP((LN(1+Assumptions!$C$60)-0.5*Assumptions!$C$61^2)+Assumptions!$C$61*((RAND()+RAND()+RAND()+RAND()+RAND()+RAND()+RAND()+RAND()+RAND()+RAND()+RAND()+RAND())-6))-1)+Liquidity_30Y!Q13)</x:f>
        <x:v>1288078.0150691052</x:v>
      </x:c>
      <x:c r="Q152" s="16" t="n">
        <x:f>MAX(0,P152*(1+EXP((LN(1+Assumptions!$C$60)-0.5*Assumptions!$C$61^2)+Assumptions!$C$61*((RAND()+RAND()+RAND()+RAND()+RAND()+RAND()+RAND()+RAND()+RAND()+RAND()+RAND()+RAND())-6))-1)+Liquidity_30Y!R13)</x:f>
        <x:v>1253385.2299880409</x:v>
      </x:c>
      <x:c r="R152" s="16" t="n">
        <x:f>MAX(0,Q152*(1+EXP((LN(1+Assumptions!$C$60)-0.5*Assumptions!$C$61^2)+Assumptions!$C$61*((RAND()+RAND()+RAND()+RAND()+RAND()+RAND()+RAND()+RAND()+RAND()+RAND()+RAND()+RAND())-6))-1)+Liquidity_30Y!S13)</x:f>
        <x:v>1164216.3801032805</x:v>
      </x:c>
      <x:c r="S152" s="16" t="n">
        <x:f>MAX(0,R152*(1+EXP((LN(1+Assumptions!$C$60)-0.5*Assumptions!$C$61^2)+Assumptions!$C$61*((RAND()+RAND()+RAND()+RAND()+RAND()+RAND()+RAND()+RAND()+RAND()+RAND()+RAND()+RAND())-6))-1)+Liquidity_30Y!T13)</x:f>
        <x:v>1203082.9480881277</x:v>
      </x:c>
      <x:c r="T152" s="16" t="n">
        <x:f>MAX(0,S152*(1+EXP((LN(1+Assumptions!$C$60)-0.5*Assumptions!$C$61^2)+Assumptions!$C$61*((RAND()+RAND()+RAND()+RAND()+RAND()+RAND()+RAND()+RAND()+RAND()+RAND()+RAND()+RAND())-6))-1)+Liquidity_30Y!U13)</x:f>
        <x:v>1588131.6873151292</x:v>
      </x:c>
      <x:c r="U152" s="16" t="n">
        <x:f>MAX(0,T152*(1+EXP((LN(1+Assumptions!$C$60)-0.5*Assumptions!$C$61^2)+Assumptions!$C$61*((RAND()+RAND()+RAND()+RAND()+RAND()+RAND()+RAND()+RAND()+RAND()+RAND()+RAND()+RAND())-6))-1)+Liquidity_30Y!V13)</x:f>
        <x:v>1845647.1674722566</x:v>
      </x:c>
      <x:c r="V152" s="16" t="n">
        <x:f>MAX(0,U152*(1+EXP((LN(1+Assumptions!$C$60)-0.5*Assumptions!$C$61^2)+Assumptions!$C$61*((RAND()+RAND()+RAND()+RAND()+RAND()+RAND()+RAND()+RAND()+RAND()+RAND()+RAND()+RAND())-6))-1)+Liquidity_30Y!W13)</x:f>
        <x:v>1990759.3653590807</x:v>
      </x:c>
      <x:c r="W152" s="16" t="n">
        <x:f>MAX(0,V152*(1+EXP((LN(1+Assumptions!$C$60)-0.5*Assumptions!$C$61^2)+Assumptions!$C$61*((RAND()+RAND()+RAND()+RAND()+RAND()+RAND()+RAND()+RAND()+RAND()+RAND()+RAND()+RAND())-6))-1)+Liquidity_30Y!X13)</x:f>
        <x:v>2416536.126129628</x:v>
      </x:c>
      <x:c r="X152" s="16" t="n">
        <x:f>MAX(0,W152*(1+EXP((LN(1+Assumptions!$C$60)-0.5*Assumptions!$C$61^2)+Assumptions!$C$61*((RAND()+RAND()+RAND()+RAND()+RAND()+RAND()+RAND()+RAND()+RAND()+RAND()+RAND()+RAND())-6))-1)+Liquidity_30Y!Y13)</x:f>
        <x:v>2622021.187700391</x:v>
      </x:c>
      <x:c r="Y152" s="16" t="n">
        <x:f>MAX(0,X152*(1+EXP((LN(1+Assumptions!$C$60)-0.5*Assumptions!$C$61^2)+Assumptions!$C$61*((RAND()+RAND()+RAND()+RAND()+RAND()+RAND()+RAND()+RAND()+RAND()+RAND()+RAND()+RAND())-6))-1)+Liquidity_30Y!Z13)</x:f>
        <x:v>3231933.580667983</x:v>
      </x:c>
      <x:c r="Z152" s="16" t="n">
        <x:f>MAX(0,Y152*(1+EXP((LN(1+Assumptions!$C$60)-0.5*Assumptions!$C$61^2)+Assumptions!$C$61*((RAND()+RAND()+RAND()+RAND()+RAND()+RAND()+RAND()+RAND()+RAND()+RAND()+RAND()+RAND())-6))-1)+Liquidity_30Y!AA13)</x:f>
        <x:v>2891801.0479260134</x:v>
      </x:c>
      <x:c r="AA152" s="16" t="n">
        <x:f>MAX(0,Z152*(1+EXP((LN(1+Assumptions!$C$60)-0.5*Assumptions!$C$61^2)+Assumptions!$C$61*((RAND()+RAND()+RAND()+RAND()+RAND()+RAND()+RAND()+RAND()+RAND()+RAND()+RAND()+RAND())-6))-1)+Liquidity_30Y!AB13)</x:f>
        <x:v>2741441.94235369</x:v>
      </x:c>
      <x:c r="AB152" s="16" t="n">
        <x:f>MAX(0,AA152*(1+EXP((LN(1+Assumptions!$C$60)-0.5*Assumptions!$C$61^2)+Assumptions!$C$61*((RAND()+RAND()+RAND()+RAND()+RAND()+RAND()+RAND()+RAND()+RAND()+RAND()+RAND()+RAND())-6))-1)+Liquidity_30Y!AC13)</x:f>
        <x:v>3174223.7365056835</x:v>
      </x:c>
      <x:c r="AC152" s="16" t="n">
        <x:f>MAX(0,AB152*(1+EXP((LN(1+Assumptions!$C$60)-0.5*Assumptions!$C$61^2)+Assumptions!$C$61*((RAND()+RAND()+RAND()+RAND()+RAND()+RAND()+RAND()+RAND()+RAND()+RAND()+RAND()+RAND())-6))-1)+Liquidity_30Y!AD13)</x:f>
        <x:v>2834339.099277695</x:v>
      </x:c>
      <x:c r="AD152" s="16" t="n">
        <x:f>MAX(0,AC152*(1+EXP((LN(1+Assumptions!$C$60)-0.5*Assumptions!$C$61^2)+Assumptions!$C$61*((RAND()+RAND()+RAND()+RAND()+RAND()+RAND()+RAND()+RAND()+RAND()+RAND()+RAND()+RAND())-6))-1)+Liquidity_30Y!AE13)</x:f>
        <x:v>3827689.588093392</x:v>
      </x:c>
      <x:c r="AE152" s="16" t="n">
        <x:f>MAX(0,AD152*(1+EXP((LN(1+Assumptions!$C$60)-0.5*Assumptions!$C$61^2)+Assumptions!$C$61*((RAND()+RAND()+RAND()+RAND()+RAND()+RAND()+RAND()+RAND()+RAND()+RAND()+RAND()+RAND())-6))-1)+Liquidity_30Y!AF13)</x:f>
        <x:v>4084266.7457491355</x:v>
      </x:c>
      <x:c r="AF152" s="16" t="n">
        <x:f>MAX(0,AE152*(1+EXP((LN(1+Assumptions!$C$60)-0.5*Assumptions!$C$61^2)+Assumptions!$C$61*((RAND()+RAND()+RAND()+RAND()+RAND()+RAND()+RAND()+RAND()+RAND()+RAND()+RAND()+RAND())-6))-1)+Liquidity_30Y!AG13)</x:f>
        <x:v>3763824.143040481</x:v>
      </x:c>
    </x:row>
    <x:row r="153">
      <x:c r="A153" s="39">
        <x:v>149</x:v>
      </x:c>
      <x:c r="B153" s="16" t="n">
        <x:f>Liquidity_30Y!C14</x:f>
        <x:v>1029031.25</x:v>
      </x:c>
      <x:c r="C153" s="16" t="n">
        <x:f>MAX(0,B153*(1+EXP((LN(1+Assumptions!$C$60)-0.5*Assumptions!$C$61^2)+Assumptions!$C$61*((RAND()+RAND()+RAND()+RAND()+RAND()+RAND()+RAND()+RAND()+RAND()+RAND()+RAND()+RAND())-6))-1)+Liquidity_30Y!D13)</x:f>
        <x:v>1055264.025651304</x:v>
      </x:c>
      <x:c r="D153" s="16" t="n">
        <x:f>MAX(0,C153*(1+EXP((LN(1+Assumptions!$C$60)-0.5*Assumptions!$C$61^2)+Assumptions!$C$61*((RAND()+RAND()+RAND()+RAND()+RAND()+RAND()+RAND()+RAND()+RAND()+RAND()+RAND()+RAND())-6))-1)+Liquidity_30Y!E13)</x:f>
        <x:v>1185276.1630697406</x:v>
      </x:c>
      <x:c r="E153" s="16" t="n">
        <x:f>MAX(0,D153*(1+EXP((LN(1+Assumptions!$C$60)-0.5*Assumptions!$C$61^2)+Assumptions!$C$61*((RAND()+RAND()+RAND()+RAND()+RAND()+RAND()+RAND()+RAND()+RAND()+RAND()+RAND()+RAND())-6))-1)+Liquidity_30Y!F13)</x:f>
        <x:v>1164691.8263516296</x:v>
      </x:c>
      <x:c r="F153" s="16" t="n">
        <x:f>MAX(0,E153*(1+EXP((LN(1+Assumptions!$C$60)-0.5*Assumptions!$C$61^2)+Assumptions!$C$61*((RAND()+RAND()+RAND()+RAND()+RAND()+RAND()+RAND()+RAND()+RAND()+RAND()+RAND()+RAND())-6))-1)+Liquidity_30Y!G13)</x:f>
        <x:v>1325581.483029118</x:v>
      </x:c>
      <x:c r="G153" s="16" t="n">
        <x:f>MAX(0,F153*(1+EXP((LN(1+Assumptions!$C$60)-0.5*Assumptions!$C$61^2)+Assumptions!$C$61*((RAND()+RAND()+RAND()+RAND()+RAND()+RAND()+RAND()+RAND()+RAND()+RAND()+RAND()+RAND())-6))-1)+Liquidity_30Y!H13)</x:f>
        <x:v>1432929.1007997047</x:v>
      </x:c>
      <x:c r="H153" s="16" t="n">
        <x:f>MAX(0,G153*(1+EXP((LN(1+Assumptions!$C$60)-0.5*Assumptions!$C$61^2)+Assumptions!$C$61*((RAND()+RAND()+RAND()+RAND()+RAND()+RAND()+RAND()+RAND()+RAND()+RAND()+RAND()+RAND())-6))-1)+Liquidity_30Y!I13)</x:f>
        <x:v>1152356.6635719899</x:v>
      </x:c>
      <x:c r="I153" s="16" t="n">
        <x:f>MAX(0,H153*(1+EXP((LN(1+Assumptions!$C$60)-0.5*Assumptions!$C$61^2)+Assumptions!$C$61*((RAND()+RAND()+RAND()+RAND()+RAND()+RAND()+RAND()+RAND()+RAND()+RAND()+RAND()+RAND())-6))-1)+Liquidity_30Y!J13)</x:f>
        <x:v>1256116.6456066545</x:v>
      </x:c>
      <x:c r="J153" s="16" t="n">
        <x:f>MAX(0,I153*(1+EXP((LN(1+Assumptions!$C$60)-0.5*Assumptions!$C$61^2)+Assumptions!$C$61*((RAND()+RAND()+RAND()+RAND()+RAND()+RAND()+RAND()+RAND()+RAND()+RAND()+RAND()+RAND())-6))-1)+Liquidity_30Y!K13)</x:f>
        <x:v>1035205.7921904462</x:v>
      </x:c>
      <x:c r="K153" s="16" t="n">
        <x:f>MAX(0,J153*(1+EXP((LN(1+Assumptions!$C$60)-0.5*Assumptions!$C$61^2)+Assumptions!$C$61*((RAND()+RAND()+RAND()+RAND()+RAND()+RAND()+RAND()+RAND()+RAND()+RAND()+RAND()+RAND())-6))-1)+Liquidity_30Y!L13)</x:f>
        <x:v>1142932.6271481954</x:v>
      </x:c>
      <x:c r="L153" s="16" t="n">
        <x:f>MAX(0,K153*(1+EXP((LN(1+Assumptions!$C$60)-0.5*Assumptions!$C$61^2)+Assumptions!$C$61*((RAND()+RAND()+RAND()+RAND()+RAND()+RAND()+RAND()+RAND()+RAND()+RAND()+RAND()+RAND())-6))-1)+Liquidity_30Y!M13)</x:f>
        <x:v>1325604.5998683744</x:v>
      </x:c>
      <x:c r="M153" s="16" t="n">
        <x:f>MAX(0,L153*(1+EXP((LN(1+Assumptions!$C$60)-0.5*Assumptions!$C$61^2)+Assumptions!$C$61*((RAND()+RAND()+RAND()+RAND()+RAND()+RAND()+RAND()+RAND()+RAND()+RAND()+RAND()+RAND())-6))-1)+Liquidity_30Y!N13)</x:f>
        <x:v>1210285.3646903448</x:v>
      </x:c>
      <x:c r="N153" s="16" t="n">
        <x:f>MAX(0,M153*(1+EXP((LN(1+Assumptions!$C$60)-0.5*Assumptions!$C$61^2)+Assumptions!$C$61*((RAND()+RAND()+RAND()+RAND()+RAND()+RAND()+RAND()+RAND()+RAND()+RAND()+RAND()+RAND())-6))-1)+Liquidity_30Y!O13)</x:f>
        <x:v>1317773.9242312275</x:v>
      </x:c>
      <x:c r="O153" s="16" t="n">
        <x:f>MAX(0,N153*(1+EXP((LN(1+Assumptions!$C$60)-0.5*Assumptions!$C$61^2)+Assumptions!$C$61*((RAND()+RAND()+RAND()+RAND()+RAND()+RAND()+RAND()+RAND()+RAND()+RAND()+RAND()+RAND())-6))-1)+Liquidity_30Y!P13)</x:f>
        <x:v>1552015.1280600275</x:v>
      </x:c>
      <x:c r="P153" s="16" t="n">
        <x:f>MAX(0,O153*(1+EXP((LN(1+Assumptions!$C$60)-0.5*Assumptions!$C$61^2)+Assumptions!$C$61*((RAND()+RAND()+RAND()+RAND()+RAND()+RAND()+RAND()+RAND()+RAND()+RAND()+RAND()+RAND())-6))-1)+Liquidity_30Y!Q13)</x:f>
        <x:v>1781877.2288929466</x:v>
      </x:c>
      <x:c r="Q153" s="16" t="n">
        <x:f>MAX(0,P153*(1+EXP((LN(1+Assumptions!$C$60)-0.5*Assumptions!$C$61^2)+Assumptions!$C$61*((RAND()+RAND()+RAND()+RAND()+RAND()+RAND()+RAND()+RAND()+RAND()+RAND()+RAND()+RAND())-6))-1)+Liquidity_30Y!R13)</x:f>
        <x:v>1400308.3578253002</x:v>
      </x:c>
      <x:c r="R153" s="16" t="n">
        <x:f>MAX(0,Q153*(1+EXP((LN(1+Assumptions!$C$60)-0.5*Assumptions!$C$61^2)+Assumptions!$C$61*((RAND()+RAND()+RAND()+RAND()+RAND()+RAND()+RAND()+RAND()+RAND()+RAND()+RAND()+RAND())-6))-1)+Liquidity_30Y!S13)</x:f>
        <x:v>2041310.5815449092</x:v>
      </x:c>
      <x:c r="S153" s="16" t="n">
        <x:f>MAX(0,R153*(1+EXP((LN(1+Assumptions!$C$60)-0.5*Assumptions!$C$61^2)+Assumptions!$C$61*((RAND()+RAND()+RAND()+RAND()+RAND()+RAND()+RAND()+RAND()+RAND()+RAND()+RAND()+RAND())-6))-1)+Liquidity_30Y!T13)</x:f>
        <x:v>2439702.2499724496</x:v>
      </x:c>
      <x:c r="T153" s="16" t="n">
        <x:f>MAX(0,S153*(1+EXP((LN(1+Assumptions!$C$60)-0.5*Assumptions!$C$61^2)+Assumptions!$C$61*((RAND()+RAND()+RAND()+RAND()+RAND()+RAND()+RAND()+RAND()+RAND()+RAND()+RAND()+RAND())-6))-1)+Liquidity_30Y!U13)</x:f>
        <x:v>2782205.6523833717</x:v>
      </x:c>
      <x:c r="U153" s="16" t="n">
        <x:f>MAX(0,T153*(1+EXP((LN(1+Assumptions!$C$60)-0.5*Assumptions!$C$61^2)+Assumptions!$C$61*((RAND()+RAND()+RAND()+RAND()+RAND()+RAND()+RAND()+RAND()+RAND()+RAND()+RAND()+RAND())-6))-1)+Liquidity_30Y!V13)</x:f>
        <x:v>2374643.259777805</x:v>
      </x:c>
      <x:c r="V153" s="16" t="n">
        <x:f>MAX(0,U153*(1+EXP((LN(1+Assumptions!$C$60)-0.5*Assumptions!$C$61^2)+Assumptions!$C$61*((RAND()+RAND()+RAND()+RAND()+RAND()+RAND()+RAND()+RAND()+RAND()+RAND()+RAND()+RAND())-6))-1)+Liquidity_30Y!W13)</x:f>
        <x:v>2103090.7618279224</x:v>
      </x:c>
      <x:c r="W153" s="16" t="n">
        <x:f>MAX(0,V153*(1+EXP((LN(1+Assumptions!$C$60)-0.5*Assumptions!$C$61^2)+Assumptions!$C$61*((RAND()+RAND()+RAND()+RAND()+RAND()+RAND()+RAND()+RAND()+RAND()+RAND()+RAND()+RAND())-6))-1)+Liquidity_30Y!X13)</x:f>
        <x:v>1713086.1233324697</x:v>
      </x:c>
      <x:c r="X153" s="16" t="n">
        <x:f>MAX(0,W153*(1+EXP((LN(1+Assumptions!$C$60)-0.5*Assumptions!$C$61^2)+Assumptions!$C$61*((RAND()+RAND()+RAND()+RAND()+RAND()+RAND()+RAND()+RAND()+RAND()+RAND()+RAND()+RAND())-6))-1)+Liquidity_30Y!Y13)</x:f>
        <x:v>1925309.289521427</x:v>
      </x:c>
      <x:c r="Y153" s="16" t="n">
        <x:f>MAX(0,X153*(1+EXP((LN(1+Assumptions!$C$60)-0.5*Assumptions!$C$61^2)+Assumptions!$C$61*((RAND()+RAND()+RAND()+RAND()+RAND()+RAND()+RAND()+RAND()+RAND()+RAND()+RAND()+RAND())-6))-1)+Liquidity_30Y!Z13)</x:f>
        <x:v>1610008.9448074477</x:v>
      </x:c>
      <x:c r="Z153" s="16" t="n">
        <x:f>MAX(0,Y153*(1+EXP((LN(1+Assumptions!$C$60)-0.5*Assumptions!$C$61^2)+Assumptions!$C$61*((RAND()+RAND()+RAND()+RAND()+RAND()+RAND()+RAND()+RAND()+RAND()+RAND()+RAND()+RAND())-6))-1)+Liquidity_30Y!AA13)</x:f>
        <x:v>1786204.5701613452</x:v>
      </x:c>
      <x:c r="AA153" s="16" t="n">
        <x:f>MAX(0,Z153*(1+EXP((LN(1+Assumptions!$C$60)-0.5*Assumptions!$C$61^2)+Assumptions!$C$61*((RAND()+RAND()+RAND()+RAND()+RAND()+RAND()+RAND()+RAND()+RAND()+RAND()+RAND()+RAND())-6))-1)+Liquidity_30Y!AB13)</x:f>
        <x:v>1555005.9084047894</x:v>
      </x:c>
      <x:c r="AB153" s="16" t="n">
        <x:f>MAX(0,AA153*(1+EXP((LN(1+Assumptions!$C$60)-0.5*Assumptions!$C$61^2)+Assumptions!$C$61*((RAND()+RAND()+RAND()+RAND()+RAND()+RAND()+RAND()+RAND()+RAND()+RAND()+RAND()+RAND())-6))-1)+Liquidity_30Y!AC13)</x:f>
        <x:v>1646273.2618212744</x:v>
      </x:c>
      <x:c r="AC153" s="16" t="n">
        <x:f>MAX(0,AB153*(1+EXP((LN(1+Assumptions!$C$60)-0.5*Assumptions!$C$61^2)+Assumptions!$C$61*((RAND()+RAND()+RAND()+RAND()+RAND()+RAND()+RAND()+RAND()+RAND()+RAND()+RAND()+RAND())-6))-1)+Liquidity_30Y!AD13)</x:f>
        <x:v>1861084.4787383946</x:v>
      </x:c>
      <x:c r="AD153" s="16" t="n">
        <x:f>MAX(0,AC153*(1+EXP((LN(1+Assumptions!$C$60)-0.5*Assumptions!$C$61^2)+Assumptions!$C$61*((RAND()+RAND()+RAND()+RAND()+RAND()+RAND()+RAND()+RAND()+RAND()+RAND()+RAND()+RAND())-6))-1)+Liquidity_30Y!AE13)</x:f>
        <x:v>1977643.6808267524</x:v>
      </x:c>
      <x:c r="AE153" s="16" t="n">
        <x:f>MAX(0,AD153*(1+EXP((LN(1+Assumptions!$C$60)-0.5*Assumptions!$C$61^2)+Assumptions!$C$61*((RAND()+RAND()+RAND()+RAND()+RAND()+RAND()+RAND()+RAND()+RAND()+RAND()+RAND()+RAND())-6))-1)+Liquidity_30Y!AF13)</x:f>
        <x:v>2246447.8852599724</x:v>
      </x:c>
      <x:c r="AF153" s="16" t="n">
        <x:f>MAX(0,AE153*(1+EXP((LN(1+Assumptions!$C$60)-0.5*Assumptions!$C$61^2)+Assumptions!$C$61*((RAND()+RAND()+RAND()+RAND()+RAND()+RAND()+RAND()+RAND()+RAND()+RAND()+RAND()+RAND())-6))-1)+Liquidity_30Y!AG13)</x:f>
        <x:v>2373597.951611055</x:v>
      </x:c>
    </x:row>
    <x:row r="154">
      <x:c r="A154" s="39">
        <x:v>150</x:v>
      </x:c>
      <x:c r="B154" s="16" t="n">
        <x:f>Liquidity_30Y!C14</x:f>
        <x:v>1029031.25</x:v>
      </x:c>
      <x:c r="C154" s="16" t="n">
        <x:f>MAX(0,B154*(1+EXP((LN(1+Assumptions!$C$60)-0.5*Assumptions!$C$61^2)+Assumptions!$C$61*((RAND()+RAND()+RAND()+RAND()+RAND()+RAND()+RAND()+RAND()+RAND()+RAND()+RAND()+RAND())-6))-1)+Liquidity_30Y!D13)</x:f>
        <x:v>846774.222221773</x:v>
      </x:c>
      <x:c r="D154" s="16" t="n">
        <x:f>MAX(0,C154*(1+EXP((LN(1+Assumptions!$C$60)-0.5*Assumptions!$C$61^2)+Assumptions!$C$61*((RAND()+RAND()+RAND()+RAND()+RAND()+RAND()+RAND()+RAND()+RAND()+RAND()+RAND()+RAND())-6))-1)+Liquidity_30Y!E13)</x:f>
        <x:v>708835.0561180145</x:v>
      </x:c>
      <x:c r="E154" s="16" t="n">
        <x:f>MAX(0,D154*(1+EXP((LN(1+Assumptions!$C$60)-0.5*Assumptions!$C$61^2)+Assumptions!$C$61*((RAND()+RAND()+RAND()+RAND()+RAND()+RAND()+RAND()+RAND()+RAND()+RAND()+RAND()+RAND())-6))-1)+Liquidity_30Y!F13)</x:f>
        <x:v>704466.2773808686</x:v>
      </x:c>
      <x:c r="F154" s="16" t="n">
        <x:f>MAX(0,E154*(1+EXP((LN(1+Assumptions!$C$60)-0.5*Assumptions!$C$61^2)+Assumptions!$C$61*((RAND()+RAND()+RAND()+RAND()+RAND()+RAND()+RAND()+RAND()+RAND()+RAND()+RAND()+RAND())-6))-1)+Liquidity_30Y!G13)</x:f>
        <x:v>612573.4181498041</x:v>
      </x:c>
      <x:c r="G154" s="16" t="n">
        <x:f>MAX(0,F154*(1+EXP((LN(1+Assumptions!$C$60)-0.5*Assumptions!$C$61^2)+Assumptions!$C$61*((RAND()+RAND()+RAND()+RAND()+RAND()+RAND()+RAND()+RAND()+RAND()+RAND()+RAND()+RAND())-6))-1)+Liquidity_30Y!H13)</x:f>
        <x:v>685691.233698412</x:v>
      </x:c>
      <x:c r="H154" s="16" t="n">
        <x:f>MAX(0,G154*(1+EXP((LN(1+Assumptions!$C$60)-0.5*Assumptions!$C$61^2)+Assumptions!$C$61*((RAND()+RAND()+RAND()+RAND()+RAND()+RAND()+RAND()+RAND()+RAND()+RAND()+RAND()+RAND())-6))-1)+Liquidity_30Y!I13)</x:f>
        <x:v>854071.4535654886</x:v>
      </x:c>
      <x:c r="I154" s="16" t="n">
        <x:f>MAX(0,H154*(1+EXP((LN(1+Assumptions!$C$60)-0.5*Assumptions!$C$61^2)+Assumptions!$C$61*((RAND()+RAND()+RAND()+RAND()+RAND()+RAND()+RAND()+RAND()+RAND()+RAND()+RAND()+RAND())-6))-1)+Liquidity_30Y!J13)</x:f>
        <x:v>781460.4892402942</x:v>
      </x:c>
      <x:c r="J154" s="16" t="n">
        <x:f>MAX(0,I154*(1+EXP((LN(1+Assumptions!$C$60)-0.5*Assumptions!$C$61^2)+Assumptions!$C$61*((RAND()+RAND()+RAND()+RAND()+RAND()+RAND()+RAND()+RAND()+RAND()+RAND()+RAND()+RAND())-6))-1)+Liquidity_30Y!K13)</x:f>
        <x:v>818631.4668947489</x:v>
      </x:c>
      <x:c r="K154" s="16" t="n">
        <x:f>MAX(0,J154*(1+EXP((LN(1+Assumptions!$C$60)-0.5*Assumptions!$C$61^2)+Assumptions!$C$61*((RAND()+RAND()+RAND()+RAND()+RAND()+RAND()+RAND()+RAND()+RAND()+RAND()+RAND()+RAND())-6))-1)+Liquidity_30Y!L13)</x:f>
        <x:v>850130.6698684073</x:v>
      </x:c>
      <x:c r="L154" s="16" t="n">
        <x:f>MAX(0,K154*(1+EXP((LN(1+Assumptions!$C$60)-0.5*Assumptions!$C$61^2)+Assumptions!$C$61*((RAND()+RAND()+RAND()+RAND()+RAND()+RAND()+RAND()+RAND()+RAND()+RAND()+RAND()+RAND())-6))-1)+Liquidity_30Y!M13)</x:f>
        <x:v>1007340.8901059107</x:v>
      </x:c>
      <x:c r="M154" s="16" t="n">
        <x:f>MAX(0,L154*(1+EXP((LN(1+Assumptions!$C$60)-0.5*Assumptions!$C$61^2)+Assumptions!$C$61*((RAND()+RAND()+RAND()+RAND()+RAND()+RAND()+RAND()+RAND()+RAND()+RAND()+RAND()+RAND())-6))-1)+Liquidity_30Y!N13)</x:f>
        <x:v>1172149.1347943773</x:v>
      </x:c>
      <x:c r="N154" s="16" t="n">
        <x:f>MAX(0,M154*(1+EXP((LN(1+Assumptions!$C$60)-0.5*Assumptions!$C$61^2)+Assumptions!$C$61*((RAND()+RAND()+RAND()+RAND()+RAND()+RAND()+RAND()+RAND()+RAND()+RAND()+RAND()+RAND())-6))-1)+Liquidity_30Y!O13)</x:f>
        <x:v>1233768.8319187453</x:v>
      </x:c>
      <x:c r="O154" s="16" t="n">
        <x:f>MAX(0,N154*(1+EXP((LN(1+Assumptions!$C$60)-0.5*Assumptions!$C$61^2)+Assumptions!$C$61*((RAND()+RAND()+RAND()+RAND()+RAND()+RAND()+RAND()+RAND()+RAND()+RAND()+RAND()+RAND())-6))-1)+Liquidity_30Y!P13)</x:f>
        <x:v>1081039.7079848165</x:v>
      </x:c>
      <x:c r="P154" s="16" t="n">
        <x:f>MAX(0,O154*(1+EXP((LN(1+Assumptions!$C$60)-0.5*Assumptions!$C$61^2)+Assumptions!$C$61*((RAND()+RAND()+RAND()+RAND()+RAND()+RAND()+RAND()+RAND()+RAND()+RAND()+RAND()+RAND())-6))-1)+Liquidity_30Y!Q13)</x:f>
        <x:v>1529174.4040689152</x:v>
      </x:c>
      <x:c r="Q154" s="16" t="n">
        <x:f>MAX(0,P154*(1+EXP((LN(1+Assumptions!$C$60)-0.5*Assumptions!$C$61^2)+Assumptions!$C$61*((RAND()+RAND()+RAND()+RAND()+RAND()+RAND()+RAND()+RAND()+RAND()+RAND()+RAND()+RAND())-6))-1)+Liquidity_30Y!R13)</x:f>
        <x:v>1607391.9689248814</x:v>
      </x:c>
      <x:c r="R154" s="16" t="n">
        <x:f>MAX(0,Q154*(1+EXP((LN(1+Assumptions!$C$60)-0.5*Assumptions!$C$61^2)+Assumptions!$C$61*((RAND()+RAND()+RAND()+RAND()+RAND()+RAND()+RAND()+RAND()+RAND()+RAND()+RAND()+RAND())-6))-1)+Liquidity_30Y!S13)</x:f>
        <x:v>1493817.3470009281</x:v>
      </x:c>
      <x:c r="S154" s="16" t="n">
        <x:f>MAX(0,R154*(1+EXP((LN(1+Assumptions!$C$60)-0.5*Assumptions!$C$61^2)+Assumptions!$C$61*((RAND()+RAND()+RAND()+RAND()+RAND()+RAND()+RAND()+RAND()+RAND()+RAND()+RAND()+RAND())-6))-1)+Liquidity_30Y!T13)</x:f>
        <x:v>1208117.2719664404</x:v>
      </x:c>
      <x:c r="T154" s="16" t="n">
        <x:f>MAX(0,S154*(1+EXP((LN(1+Assumptions!$C$60)-0.5*Assumptions!$C$61^2)+Assumptions!$C$61*((RAND()+RAND()+RAND()+RAND()+RAND()+RAND()+RAND()+RAND()+RAND()+RAND()+RAND()+RAND())-6))-1)+Liquidity_30Y!U13)</x:f>
        <x:v>1238553.3665481596</x:v>
      </x:c>
      <x:c r="U154" s="16" t="n">
        <x:f>MAX(0,T154*(1+EXP((LN(1+Assumptions!$C$60)-0.5*Assumptions!$C$61^2)+Assumptions!$C$61*((RAND()+RAND()+RAND()+RAND()+RAND()+RAND()+RAND()+RAND()+RAND()+RAND()+RAND()+RAND())-6))-1)+Liquidity_30Y!V13)</x:f>
        <x:v>1497367.3719578846</x:v>
      </x:c>
      <x:c r="V154" s="16" t="n">
        <x:f>MAX(0,U154*(1+EXP((LN(1+Assumptions!$C$60)-0.5*Assumptions!$C$61^2)+Assumptions!$C$61*((RAND()+RAND()+RAND()+RAND()+RAND()+RAND()+RAND()+RAND()+RAND()+RAND()+RAND()+RAND())-6))-1)+Liquidity_30Y!W13)</x:f>
        <x:v>1733636.2984858565</x:v>
      </x:c>
      <x:c r="W154" s="16" t="n">
        <x:f>MAX(0,V154*(1+EXP((LN(1+Assumptions!$C$60)-0.5*Assumptions!$C$61^2)+Assumptions!$C$61*((RAND()+RAND()+RAND()+RAND()+RAND()+RAND()+RAND()+RAND()+RAND()+RAND()+RAND()+RAND())-6))-1)+Liquidity_30Y!X13)</x:f>
        <x:v>1691878.652711881</x:v>
      </x:c>
      <x:c r="X154" s="16" t="n">
        <x:f>MAX(0,W154*(1+EXP((LN(1+Assumptions!$C$60)-0.5*Assumptions!$C$61^2)+Assumptions!$C$61*((RAND()+RAND()+RAND()+RAND()+RAND()+RAND()+RAND()+RAND()+RAND()+RAND()+RAND()+RAND())-6))-1)+Liquidity_30Y!Y13)</x:f>
        <x:v>1541652.3053740186</x:v>
      </x:c>
      <x:c r="Y154" s="16" t="n">
        <x:f>MAX(0,X154*(1+EXP((LN(1+Assumptions!$C$60)-0.5*Assumptions!$C$61^2)+Assumptions!$C$61*((RAND()+RAND()+RAND()+RAND()+RAND()+RAND()+RAND()+RAND()+RAND()+RAND()+RAND()+RAND())-6))-1)+Liquidity_30Y!Z13)</x:f>
        <x:v>1862452.8093481136</x:v>
      </x:c>
      <x:c r="Z154" s="16" t="n">
        <x:f>MAX(0,Y154*(1+EXP((LN(1+Assumptions!$C$60)-0.5*Assumptions!$C$61^2)+Assumptions!$C$61*((RAND()+RAND()+RAND()+RAND()+RAND()+RAND()+RAND()+RAND()+RAND()+RAND()+RAND()+RAND())-6))-1)+Liquidity_30Y!AA13)</x:f>
        <x:v>2185319.1423195763</x:v>
      </x:c>
      <x:c r="AA154" s="16" t="n">
        <x:f>MAX(0,Z154*(1+EXP((LN(1+Assumptions!$C$60)-0.5*Assumptions!$C$61^2)+Assumptions!$C$61*((RAND()+RAND()+RAND()+RAND()+RAND()+RAND()+RAND()+RAND()+RAND()+RAND()+RAND()+RAND())-6))-1)+Liquidity_30Y!AB13)</x:f>
        <x:v>2402274.3412335045</x:v>
      </x:c>
      <x:c r="AB154" s="16" t="n">
        <x:f>MAX(0,AA154*(1+EXP((LN(1+Assumptions!$C$60)-0.5*Assumptions!$C$61^2)+Assumptions!$C$61*((RAND()+RAND()+RAND()+RAND()+RAND()+RAND()+RAND()+RAND()+RAND()+RAND()+RAND()+RAND())-6))-1)+Liquidity_30Y!AC13)</x:f>
        <x:v>2764312.3501925888</x:v>
      </x:c>
      <x:c r="AC154" s="16" t="n">
        <x:f>MAX(0,AB154*(1+EXP((LN(1+Assumptions!$C$60)-0.5*Assumptions!$C$61^2)+Assumptions!$C$61*((RAND()+RAND()+RAND()+RAND()+RAND()+RAND()+RAND()+RAND()+RAND()+RAND()+RAND()+RAND())-6))-1)+Liquidity_30Y!AD13)</x:f>
        <x:v>3052033.4455977418</x:v>
      </x:c>
      <x:c r="AD154" s="16" t="n">
        <x:f>MAX(0,AC154*(1+EXP((LN(1+Assumptions!$C$60)-0.5*Assumptions!$C$61^2)+Assumptions!$C$61*((RAND()+RAND()+RAND()+RAND()+RAND()+RAND()+RAND()+RAND()+RAND()+RAND()+RAND()+RAND())-6))-1)+Liquidity_30Y!AE13)</x:f>
        <x:v>2597184.4448540634</x:v>
      </x:c>
      <x:c r="AE154" s="16" t="n">
        <x:f>MAX(0,AD154*(1+EXP((LN(1+Assumptions!$C$60)-0.5*Assumptions!$C$61^2)+Assumptions!$C$61*((RAND()+RAND()+RAND()+RAND()+RAND()+RAND()+RAND()+RAND()+RAND()+RAND()+RAND()+RAND())-6))-1)+Liquidity_30Y!AF13)</x:f>
        <x:v>3115118.32023312</x:v>
      </x:c>
      <x:c r="AF154" s="16" t="n">
        <x:f>MAX(0,AE154*(1+EXP((LN(1+Assumptions!$C$60)-0.5*Assumptions!$C$61^2)+Assumptions!$C$61*((RAND()+RAND()+RAND()+RAND()+RAND()+RAND()+RAND()+RAND()+RAND()+RAND()+RAND()+RAND())-6))-1)+Liquidity_30Y!AG13)</x:f>
        <x:v>3243740.8161071213</x:v>
      </x:c>
    </x:row>
    <x:row r="155">
      <x:c r="A155" s="39">
        <x:v>151</x:v>
      </x:c>
      <x:c r="B155" s="16" t="n">
        <x:f>Liquidity_30Y!C14</x:f>
        <x:v>1029031.25</x:v>
      </x:c>
      <x:c r="C155" s="16" t="n">
        <x:f>MAX(0,B155*(1+EXP((LN(1+Assumptions!$C$60)-0.5*Assumptions!$C$61^2)+Assumptions!$C$61*((RAND()+RAND()+RAND()+RAND()+RAND()+RAND()+RAND()+RAND()+RAND()+RAND()+RAND()+RAND())-6))-1)+Liquidity_30Y!D13)</x:f>
        <x:v>1205034.180338744</x:v>
      </x:c>
      <x:c r="D155" s="16" t="n">
        <x:f>MAX(0,C155*(1+EXP((LN(1+Assumptions!$C$60)-0.5*Assumptions!$C$61^2)+Assumptions!$C$61*((RAND()+RAND()+RAND()+RAND()+RAND()+RAND()+RAND()+RAND()+RAND()+RAND()+RAND()+RAND())-6))-1)+Liquidity_30Y!E13)</x:f>
        <x:v>868784.7057560217</x:v>
      </x:c>
      <x:c r="E155" s="16" t="n">
        <x:f>MAX(0,D155*(1+EXP((LN(1+Assumptions!$C$60)-0.5*Assumptions!$C$61^2)+Assumptions!$C$61*((RAND()+RAND()+RAND()+RAND()+RAND()+RAND()+RAND()+RAND()+RAND()+RAND()+RAND()+RAND())-6))-1)+Liquidity_30Y!F13)</x:f>
        <x:v>977646.598967921</x:v>
      </x:c>
      <x:c r="F155" s="16" t="n">
        <x:f>MAX(0,E155*(1+EXP((LN(1+Assumptions!$C$60)-0.5*Assumptions!$C$61^2)+Assumptions!$C$61*((RAND()+RAND()+RAND()+RAND()+RAND()+RAND()+RAND()+RAND()+RAND()+RAND()+RAND()+RAND())-6))-1)+Liquidity_30Y!G13)</x:f>
        <x:v>1039383.5117688105</x:v>
      </x:c>
      <x:c r="G155" s="16" t="n">
        <x:f>MAX(0,F155*(1+EXP((LN(1+Assumptions!$C$60)-0.5*Assumptions!$C$61^2)+Assumptions!$C$61*((RAND()+RAND()+RAND()+RAND()+RAND()+RAND()+RAND()+RAND()+RAND()+RAND()+RAND()+RAND())-6))-1)+Liquidity_30Y!H13)</x:f>
        <x:v>1103072.3742554316</x:v>
      </x:c>
      <x:c r="H155" s="16" t="n">
        <x:f>MAX(0,G155*(1+EXP((LN(1+Assumptions!$C$60)-0.5*Assumptions!$C$61^2)+Assumptions!$C$61*((RAND()+RAND()+RAND()+RAND()+RAND()+RAND()+RAND()+RAND()+RAND()+RAND()+RAND()+RAND())-6))-1)+Liquidity_30Y!I13)</x:f>
        <x:v>1175685.2625074761</x:v>
      </x:c>
      <x:c r="I155" s="16" t="n">
        <x:f>MAX(0,H155*(1+EXP((LN(1+Assumptions!$C$60)-0.5*Assumptions!$C$61^2)+Assumptions!$C$61*((RAND()+RAND()+RAND()+RAND()+RAND()+RAND()+RAND()+RAND()+RAND()+RAND()+RAND()+RAND())-6))-1)+Liquidity_30Y!J13)</x:f>
        <x:v>1235572.7191286297</x:v>
      </x:c>
      <x:c r="J155" s="16" t="n">
        <x:f>MAX(0,I155*(1+EXP((LN(1+Assumptions!$C$60)-0.5*Assumptions!$C$61^2)+Assumptions!$C$61*((RAND()+RAND()+RAND()+RAND()+RAND()+RAND()+RAND()+RAND()+RAND()+RAND()+RAND()+RAND())-6))-1)+Liquidity_30Y!K13)</x:f>
        <x:v>1470090.3552337787</x:v>
      </x:c>
      <x:c r="K155" s="16" t="n">
        <x:f>MAX(0,J155*(1+EXP((LN(1+Assumptions!$C$60)-0.5*Assumptions!$C$61^2)+Assumptions!$C$61*((RAND()+RAND()+RAND()+RAND()+RAND()+RAND()+RAND()+RAND()+RAND()+RAND()+RAND()+RAND())-6))-1)+Liquidity_30Y!L13)</x:f>
        <x:v>1588129.2334107112</x:v>
      </x:c>
      <x:c r="L155" s="16" t="n">
        <x:f>MAX(0,K155*(1+EXP((LN(1+Assumptions!$C$60)-0.5*Assumptions!$C$61^2)+Assumptions!$C$61*((RAND()+RAND()+RAND()+RAND()+RAND()+RAND()+RAND()+RAND()+RAND()+RAND()+RAND()+RAND())-6))-1)+Liquidity_30Y!M13)</x:f>
        <x:v>2018865.6160045704</x:v>
      </x:c>
      <x:c r="M155" s="16" t="n">
        <x:f>MAX(0,L155*(1+EXP((LN(1+Assumptions!$C$60)-0.5*Assumptions!$C$61^2)+Assumptions!$C$61*((RAND()+RAND()+RAND()+RAND()+RAND()+RAND()+RAND()+RAND()+RAND()+RAND()+RAND()+RAND())-6))-1)+Liquidity_30Y!N13)</x:f>
        <x:v>1728226.4352402734</x:v>
      </x:c>
      <x:c r="N155" s="16" t="n">
        <x:f>MAX(0,M155*(1+EXP((LN(1+Assumptions!$C$60)-0.5*Assumptions!$C$61^2)+Assumptions!$C$61*((RAND()+RAND()+RAND()+RAND()+RAND()+RAND()+RAND()+RAND()+RAND()+RAND()+RAND()+RAND())-6))-1)+Liquidity_30Y!O13)</x:f>
        <x:v>1765119.1598447964</x:v>
      </x:c>
      <x:c r="O155" s="16" t="n">
        <x:f>MAX(0,N155*(1+EXP((LN(1+Assumptions!$C$60)-0.5*Assumptions!$C$61^2)+Assumptions!$C$61*((RAND()+RAND()+RAND()+RAND()+RAND()+RAND()+RAND()+RAND()+RAND()+RAND()+RAND()+RAND())-6))-1)+Liquidity_30Y!P13)</x:f>
        <x:v>1588903.5267090062</x:v>
      </x:c>
      <x:c r="P155" s="16" t="n">
        <x:f>MAX(0,O155*(1+EXP((LN(1+Assumptions!$C$60)-0.5*Assumptions!$C$61^2)+Assumptions!$C$61*((RAND()+RAND()+RAND()+RAND()+RAND()+RAND()+RAND()+RAND()+RAND()+RAND()+RAND()+RAND())-6))-1)+Liquidity_30Y!Q13)</x:f>
        <x:v>1822669.236365</x:v>
      </x:c>
      <x:c r="Q155" s="16" t="n">
        <x:f>MAX(0,P155*(1+EXP((LN(1+Assumptions!$C$60)-0.5*Assumptions!$C$61^2)+Assumptions!$C$61*((RAND()+RAND()+RAND()+RAND()+RAND()+RAND()+RAND()+RAND()+RAND()+RAND()+RAND()+RAND())-6))-1)+Liquidity_30Y!R13)</x:f>
        <x:v>1908887.7360010557</x:v>
      </x:c>
      <x:c r="R155" s="16" t="n">
        <x:f>MAX(0,Q155*(1+EXP((LN(1+Assumptions!$C$60)-0.5*Assumptions!$C$61^2)+Assumptions!$C$61*((RAND()+RAND()+RAND()+RAND()+RAND()+RAND()+RAND()+RAND()+RAND()+RAND()+RAND()+RAND())-6))-1)+Liquidity_30Y!S13)</x:f>
        <x:v>1871471.4881726783</x:v>
      </x:c>
      <x:c r="S155" s="16" t="n">
        <x:f>MAX(0,R155*(1+EXP((LN(1+Assumptions!$C$60)-0.5*Assumptions!$C$61^2)+Assumptions!$C$61*((RAND()+RAND()+RAND()+RAND()+RAND()+RAND()+RAND()+RAND()+RAND()+RAND()+RAND()+RAND())-6))-1)+Liquidity_30Y!T13)</x:f>
        <x:v>1826779.1501723079</x:v>
      </x:c>
      <x:c r="T155" s="16" t="n">
        <x:f>MAX(0,S155*(1+EXP((LN(1+Assumptions!$C$60)-0.5*Assumptions!$C$61^2)+Assumptions!$C$61*((RAND()+RAND()+RAND()+RAND()+RAND()+RAND()+RAND()+RAND()+RAND()+RAND()+RAND()+RAND())-6))-1)+Liquidity_30Y!U13)</x:f>
        <x:v>1818032.9028186458</x:v>
      </x:c>
      <x:c r="U155" s="16" t="n">
        <x:f>MAX(0,T155*(1+EXP((LN(1+Assumptions!$C$60)-0.5*Assumptions!$C$61^2)+Assumptions!$C$61*((RAND()+RAND()+RAND()+RAND()+RAND()+RAND()+RAND()+RAND()+RAND()+RAND()+RAND()+RAND())-6))-1)+Liquidity_30Y!V13)</x:f>
        <x:v>1845008.8732013241</x:v>
      </x:c>
      <x:c r="V155" s="16" t="n">
        <x:f>MAX(0,U155*(1+EXP((LN(1+Assumptions!$C$60)-0.5*Assumptions!$C$61^2)+Assumptions!$C$61*((RAND()+RAND()+RAND()+RAND()+RAND()+RAND()+RAND()+RAND()+RAND()+RAND()+RAND()+RAND())-6))-1)+Liquidity_30Y!W13)</x:f>
        <x:v>1936558.5828799526</x:v>
      </x:c>
      <x:c r="W155" s="16" t="n">
        <x:f>MAX(0,V155*(1+EXP((LN(1+Assumptions!$C$60)-0.5*Assumptions!$C$61^2)+Assumptions!$C$61*((RAND()+RAND()+RAND()+RAND()+RAND()+RAND()+RAND()+RAND()+RAND()+RAND()+RAND()+RAND())-6))-1)+Liquidity_30Y!X13)</x:f>
        <x:v>2014240.8739932491</x:v>
      </x:c>
      <x:c r="X155" s="16" t="n">
        <x:f>MAX(0,W155*(1+EXP((LN(1+Assumptions!$C$60)-0.5*Assumptions!$C$61^2)+Assumptions!$C$61*((RAND()+RAND()+RAND()+RAND()+RAND()+RAND()+RAND()+RAND()+RAND()+RAND()+RAND()+RAND())-6))-1)+Liquidity_30Y!Y13)</x:f>
        <x:v>2249714.355964874</x:v>
      </x:c>
      <x:c r="Y155" s="16" t="n">
        <x:f>MAX(0,X155*(1+EXP((LN(1+Assumptions!$C$60)-0.5*Assumptions!$C$61^2)+Assumptions!$C$61*((RAND()+RAND()+RAND()+RAND()+RAND()+RAND()+RAND()+RAND()+RAND()+RAND()+RAND()+RAND())-6))-1)+Liquidity_30Y!Z13)</x:f>
        <x:v>2284263.752162251</x:v>
      </x:c>
      <x:c r="Z155" s="16" t="n">
        <x:f>MAX(0,Y155*(1+EXP((LN(1+Assumptions!$C$60)-0.5*Assumptions!$C$61^2)+Assumptions!$C$61*((RAND()+RAND()+RAND()+RAND()+RAND()+RAND()+RAND()+RAND()+RAND()+RAND()+RAND()+RAND())-6))-1)+Liquidity_30Y!AA13)</x:f>
        <x:v>2460515.462408746</x:v>
      </x:c>
      <x:c r="AA155" s="16" t="n">
        <x:f>MAX(0,Z155*(1+EXP((LN(1+Assumptions!$C$60)-0.5*Assumptions!$C$61^2)+Assumptions!$C$61*((RAND()+RAND()+RAND()+RAND()+RAND()+RAND()+RAND()+RAND()+RAND()+RAND()+RAND()+RAND())-6))-1)+Liquidity_30Y!AB13)</x:f>
        <x:v>2615016.4135871395</x:v>
      </x:c>
      <x:c r="AB155" s="16" t="n">
        <x:f>MAX(0,AA155*(1+EXP((LN(1+Assumptions!$C$60)-0.5*Assumptions!$C$61^2)+Assumptions!$C$61*((RAND()+RAND()+RAND()+RAND()+RAND()+RAND()+RAND()+RAND()+RAND()+RAND()+RAND()+RAND())-6))-1)+Liquidity_30Y!AC13)</x:f>
        <x:v>2673579.0588098937</x:v>
      </x:c>
      <x:c r="AC155" s="16" t="n">
        <x:f>MAX(0,AB155*(1+EXP((LN(1+Assumptions!$C$60)-0.5*Assumptions!$C$61^2)+Assumptions!$C$61*((RAND()+RAND()+RAND()+RAND()+RAND()+RAND()+RAND()+RAND()+RAND()+RAND()+RAND()+RAND())-6))-1)+Liquidity_30Y!AD13)</x:f>
        <x:v>2432969.0913028372</x:v>
      </x:c>
      <x:c r="AD155" s="16" t="n">
        <x:f>MAX(0,AC155*(1+EXP((LN(1+Assumptions!$C$60)-0.5*Assumptions!$C$61^2)+Assumptions!$C$61*((RAND()+RAND()+RAND()+RAND()+RAND()+RAND()+RAND()+RAND()+RAND()+RAND()+RAND()+RAND())-6))-1)+Liquidity_30Y!AE13)</x:f>
        <x:v>2517814.0640730127</x:v>
      </x:c>
      <x:c r="AE155" s="16" t="n">
        <x:f>MAX(0,AD155*(1+EXP((LN(1+Assumptions!$C$60)-0.5*Assumptions!$C$61^2)+Assumptions!$C$61*((RAND()+RAND()+RAND()+RAND()+RAND()+RAND()+RAND()+RAND()+RAND()+RAND()+RAND()+RAND())-6))-1)+Liquidity_30Y!AF13)</x:f>
        <x:v>2306671.4932747707</x:v>
      </x:c>
      <x:c r="AF155" s="16" t="n">
        <x:f>MAX(0,AE155*(1+EXP((LN(1+Assumptions!$C$60)-0.5*Assumptions!$C$61^2)+Assumptions!$C$61*((RAND()+RAND()+RAND()+RAND()+RAND()+RAND()+RAND()+RAND()+RAND()+RAND()+RAND()+RAND())-6))-1)+Liquidity_30Y!AG13)</x:f>
        <x:v>2209467.0861099465</x:v>
      </x:c>
    </x:row>
    <x:row r="156">
      <x:c r="A156" s="39">
        <x:v>152</x:v>
      </x:c>
      <x:c r="B156" s="16" t="n">
        <x:f>Liquidity_30Y!C14</x:f>
        <x:v>1029031.25</x:v>
      </x:c>
      <x:c r="C156" s="16" t="n">
        <x:f>MAX(0,B156*(1+EXP((LN(1+Assumptions!$C$60)-0.5*Assumptions!$C$61^2)+Assumptions!$C$61*((RAND()+RAND()+RAND()+RAND()+RAND()+RAND()+RAND()+RAND()+RAND()+RAND()+RAND()+RAND())-6))-1)+Liquidity_30Y!D13)</x:f>
        <x:v>1309213.25721992</x:v>
      </x:c>
      <x:c r="D156" s="16" t="n">
        <x:f>MAX(0,C156*(1+EXP((LN(1+Assumptions!$C$60)-0.5*Assumptions!$C$61^2)+Assumptions!$C$61*((RAND()+RAND()+RAND()+RAND()+RAND()+RAND()+RAND()+RAND()+RAND()+RAND()+RAND()+RAND())-6))-1)+Liquidity_30Y!E13)</x:f>
        <x:v>1561914.3527237372</x:v>
      </x:c>
      <x:c r="E156" s="16" t="n">
        <x:f>MAX(0,D156*(1+EXP((LN(1+Assumptions!$C$60)-0.5*Assumptions!$C$61^2)+Assumptions!$C$61*((RAND()+RAND()+RAND()+RAND()+RAND()+RAND()+RAND()+RAND()+RAND()+RAND()+RAND()+RAND())-6))-1)+Liquidity_30Y!F13)</x:f>
        <x:v>2396780.242935829</x:v>
      </x:c>
      <x:c r="F156" s="16" t="n">
        <x:f>MAX(0,E156*(1+EXP((LN(1+Assumptions!$C$60)-0.5*Assumptions!$C$61^2)+Assumptions!$C$61*((RAND()+RAND()+RAND()+RAND()+RAND()+RAND()+RAND()+RAND()+RAND()+RAND()+RAND()+RAND())-6))-1)+Liquidity_30Y!G13)</x:f>
        <x:v>2122374.482612095</x:v>
      </x:c>
      <x:c r="G156" s="16" t="n">
        <x:f>MAX(0,F156*(1+EXP((LN(1+Assumptions!$C$60)-0.5*Assumptions!$C$61^2)+Assumptions!$C$61*((RAND()+RAND()+RAND()+RAND()+RAND()+RAND()+RAND()+RAND()+RAND()+RAND()+RAND()+RAND())-6))-1)+Liquidity_30Y!H13)</x:f>
        <x:v>1817592.6358911565</x:v>
      </x:c>
      <x:c r="H156" s="16" t="n">
        <x:f>MAX(0,G156*(1+EXP((LN(1+Assumptions!$C$60)-0.5*Assumptions!$C$61^2)+Assumptions!$C$61*((RAND()+RAND()+RAND()+RAND()+RAND()+RAND()+RAND()+RAND()+RAND()+RAND()+RAND()+RAND())-6))-1)+Liquidity_30Y!I13)</x:f>
        <x:v>1886881.8306226477</x:v>
      </x:c>
      <x:c r="I156" s="16" t="n">
        <x:f>MAX(0,H156*(1+EXP((LN(1+Assumptions!$C$60)-0.5*Assumptions!$C$61^2)+Assumptions!$C$61*((RAND()+RAND()+RAND()+RAND()+RAND()+RAND()+RAND()+RAND()+RAND()+RAND()+RAND()+RAND())-6))-1)+Liquidity_30Y!J13)</x:f>
        <x:v>1737643.061674258</x:v>
      </x:c>
      <x:c r="J156" s="16" t="n">
        <x:f>MAX(0,I156*(1+EXP((LN(1+Assumptions!$C$60)-0.5*Assumptions!$C$61^2)+Assumptions!$C$61*((RAND()+RAND()+RAND()+RAND()+RAND()+RAND()+RAND()+RAND()+RAND()+RAND()+RAND()+RAND())-6))-1)+Liquidity_30Y!K13)</x:f>
        <x:v>1867899.7341280761</x:v>
      </x:c>
      <x:c r="K156" s="16" t="n">
        <x:f>MAX(0,J156*(1+EXP((LN(1+Assumptions!$C$60)-0.5*Assumptions!$C$61^2)+Assumptions!$C$61*((RAND()+RAND()+RAND()+RAND()+RAND()+RAND()+RAND()+RAND()+RAND()+RAND()+RAND()+RAND())-6))-1)+Liquidity_30Y!L13)</x:f>
        <x:v>1598029.6812436946</x:v>
      </x:c>
      <x:c r="L156" s="16" t="n">
        <x:f>MAX(0,K156*(1+EXP((LN(1+Assumptions!$C$60)-0.5*Assumptions!$C$61^2)+Assumptions!$C$61*((RAND()+RAND()+RAND()+RAND()+RAND()+RAND()+RAND()+RAND()+RAND()+RAND()+RAND()+RAND())-6))-1)+Liquidity_30Y!M13)</x:f>
        <x:v>1876359.9193767577</x:v>
      </x:c>
      <x:c r="M156" s="16" t="n">
        <x:f>MAX(0,L156*(1+EXP((LN(1+Assumptions!$C$60)-0.5*Assumptions!$C$61^2)+Assumptions!$C$61*((RAND()+RAND()+RAND()+RAND()+RAND()+RAND()+RAND()+RAND()+RAND()+RAND()+RAND()+RAND())-6))-1)+Liquidity_30Y!N13)</x:f>
        <x:v>2154128.9681855524</x:v>
      </x:c>
      <x:c r="N156" s="16" t="n">
        <x:f>MAX(0,M156*(1+EXP((LN(1+Assumptions!$C$60)-0.5*Assumptions!$C$61^2)+Assumptions!$C$61*((RAND()+RAND()+RAND()+RAND()+RAND()+RAND()+RAND()+RAND()+RAND()+RAND()+RAND()+RAND())-6))-1)+Liquidity_30Y!O13)</x:f>
        <x:v>2871600.387884944</x:v>
      </x:c>
      <x:c r="O156" s="16" t="n">
        <x:f>MAX(0,N156*(1+EXP((LN(1+Assumptions!$C$60)-0.5*Assumptions!$C$61^2)+Assumptions!$C$61*((RAND()+RAND()+RAND()+RAND()+RAND()+RAND()+RAND()+RAND()+RAND()+RAND()+RAND()+RAND())-6))-1)+Liquidity_30Y!P13)</x:f>
        <x:v>2869011.525542299</x:v>
      </x:c>
      <x:c r="P156" s="16" t="n">
        <x:f>MAX(0,O156*(1+EXP((LN(1+Assumptions!$C$60)-0.5*Assumptions!$C$61^2)+Assumptions!$C$61*((RAND()+RAND()+RAND()+RAND()+RAND()+RAND()+RAND()+RAND()+RAND()+RAND()+RAND()+RAND())-6))-1)+Liquidity_30Y!Q13)</x:f>
        <x:v>2413859.827550321</x:v>
      </x:c>
      <x:c r="Q156" s="16" t="n">
        <x:f>MAX(0,P156*(1+EXP((LN(1+Assumptions!$C$60)-0.5*Assumptions!$C$61^2)+Assumptions!$C$61*((RAND()+RAND()+RAND()+RAND()+RAND()+RAND()+RAND()+RAND()+RAND()+RAND()+RAND()+RAND())-6))-1)+Liquidity_30Y!R13)</x:f>
        <x:v>1766069.586106236</x:v>
      </x:c>
      <x:c r="R156" s="16" t="n">
        <x:f>MAX(0,Q156*(1+EXP((LN(1+Assumptions!$C$60)-0.5*Assumptions!$C$61^2)+Assumptions!$C$61*((RAND()+RAND()+RAND()+RAND()+RAND()+RAND()+RAND()+RAND()+RAND()+RAND()+RAND()+RAND())-6))-1)+Liquidity_30Y!S13)</x:f>
        <x:v>1645002.7241070285</x:v>
      </x:c>
      <x:c r="S156" s="16" t="n">
        <x:f>MAX(0,R156*(1+EXP((LN(1+Assumptions!$C$60)-0.5*Assumptions!$C$61^2)+Assumptions!$C$61*((RAND()+RAND()+RAND()+RAND()+RAND()+RAND()+RAND()+RAND()+RAND()+RAND()+RAND()+RAND())-6))-1)+Liquidity_30Y!T13)</x:f>
        <x:v>1446047.0850258798</x:v>
      </x:c>
      <x:c r="T156" s="16" t="n">
        <x:f>MAX(0,S156*(1+EXP((LN(1+Assumptions!$C$60)-0.5*Assumptions!$C$61^2)+Assumptions!$C$61*((RAND()+RAND()+RAND()+RAND()+RAND()+RAND()+RAND()+RAND()+RAND()+RAND()+RAND()+RAND())-6))-1)+Liquidity_30Y!U13)</x:f>
        <x:v>2169245.1430586376</x:v>
      </x:c>
      <x:c r="U156" s="16" t="n">
        <x:f>MAX(0,T156*(1+EXP((LN(1+Assumptions!$C$60)-0.5*Assumptions!$C$61^2)+Assumptions!$C$61*((RAND()+RAND()+RAND()+RAND()+RAND()+RAND()+RAND()+RAND()+RAND()+RAND()+RAND()+RAND())-6))-1)+Liquidity_30Y!V13)</x:f>
        <x:v>2451149.0969256274</x:v>
      </x:c>
      <x:c r="V156" s="16" t="n">
        <x:f>MAX(0,U156*(1+EXP((LN(1+Assumptions!$C$60)-0.5*Assumptions!$C$61^2)+Assumptions!$C$61*((RAND()+RAND()+RAND()+RAND()+RAND()+RAND()+RAND()+RAND()+RAND()+RAND()+RAND()+RAND())-6))-1)+Liquidity_30Y!W13)</x:f>
        <x:v>2889646.760495143</x:v>
      </x:c>
      <x:c r="W156" s="16" t="n">
        <x:f>MAX(0,V156*(1+EXP((LN(1+Assumptions!$C$60)-0.5*Assumptions!$C$61^2)+Assumptions!$C$61*((RAND()+RAND()+RAND()+RAND()+RAND()+RAND()+RAND()+RAND()+RAND()+RAND()+RAND()+RAND())-6))-1)+Liquidity_30Y!X13)</x:f>
        <x:v>4533802.73544412</x:v>
      </x:c>
      <x:c r="X156" s="16" t="n">
        <x:f>MAX(0,W156*(1+EXP((LN(1+Assumptions!$C$60)-0.5*Assumptions!$C$61^2)+Assumptions!$C$61*((RAND()+RAND()+RAND()+RAND()+RAND()+RAND()+RAND()+RAND()+RAND()+RAND()+RAND()+RAND())-6))-1)+Liquidity_30Y!Y13)</x:f>
        <x:v>4938084.397195345</x:v>
      </x:c>
      <x:c r="Y156" s="16" t="n">
        <x:f>MAX(0,X156*(1+EXP((LN(1+Assumptions!$C$60)-0.5*Assumptions!$C$61^2)+Assumptions!$C$61*((RAND()+RAND()+RAND()+RAND()+RAND()+RAND()+RAND()+RAND()+RAND()+RAND()+RAND()+RAND())-6))-1)+Liquidity_30Y!Z13)</x:f>
        <x:v>5415072.180015532</x:v>
      </x:c>
      <x:c r="Z156" s="16" t="n">
        <x:f>MAX(0,Y156*(1+EXP((LN(1+Assumptions!$C$60)-0.5*Assumptions!$C$61^2)+Assumptions!$C$61*((RAND()+RAND()+RAND()+RAND()+RAND()+RAND()+RAND()+RAND()+RAND()+RAND()+RAND()+RAND())-6))-1)+Liquidity_30Y!AA13)</x:f>
        <x:v>5015128.966602932</x:v>
      </x:c>
      <x:c r="AA156" s="16" t="n">
        <x:f>MAX(0,Z156*(1+EXP((LN(1+Assumptions!$C$60)-0.5*Assumptions!$C$61^2)+Assumptions!$C$61*((RAND()+RAND()+RAND()+RAND()+RAND()+RAND()+RAND()+RAND()+RAND()+RAND()+RAND()+RAND())-6))-1)+Liquidity_30Y!AB13)</x:f>
        <x:v>5836571.291319951</x:v>
      </x:c>
      <x:c r="AB156" s="16" t="n">
        <x:f>MAX(0,AA156*(1+EXP((LN(1+Assumptions!$C$60)-0.5*Assumptions!$C$61^2)+Assumptions!$C$61*((RAND()+RAND()+RAND()+RAND()+RAND()+RAND()+RAND()+RAND()+RAND()+RAND()+RAND()+RAND())-6))-1)+Liquidity_30Y!AC13)</x:f>
        <x:v>7129869.279614968</x:v>
      </x:c>
      <x:c r="AC156" s="16" t="n">
        <x:f>MAX(0,AB156*(1+EXP((LN(1+Assumptions!$C$60)-0.5*Assumptions!$C$61^2)+Assumptions!$C$61*((RAND()+RAND()+RAND()+RAND()+RAND()+RAND()+RAND()+RAND()+RAND()+RAND()+RAND()+RAND())-6))-1)+Liquidity_30Y!AD13)</x:f>
        <x:v>5971258.308017794</x:v>
      </x:c>
      <x:c r="AD156" s="16" t="n">
        <x:f>MAX(0,AC156*(1+EXP((LN(1+Assumptions!$C$60)-0.5*Assumptions!$C$61^2)+Assumptions!$C$61*((RAND()+RAND()+RAND()+RAND()+RAND()+RAND()+RAND()+RAND()+RAND()+RAND()+RAND()+RAND())-6))-1)+Liquidity_30Y!AE13)</x:f>
        <x:v>6407424.356362806</x:v>
      </x:c>
      <x:c r="AE156" s="16" t="n">
        <x:f>MAX(0,AD156*(1+EXP((LN(1+Assumptions!$C$60)-0.5*Assumptions!$C$61^2)+Assumptions!$C$61*((RAND()+RAND()+RAND()+RAND()+RAND()+RAND()+RAND()+RAND()+RAND()+RAND()+RAND()+RAND())-6))-1)+Liquidity_30Y!AF13)</x:f>
        <x:v>6584661.2274741465</x:v>
      </x:c>
      <x:c r="AF156" s="16" t="n">
        <x:f>MAX(0,AE156*(1+EXP((LN(1+Assumptions!$C$60)-0.5*Assumptions!$C$61^2)+Assumptions!$C$61*((RAND()+RAND()+RAND()+RAND()+RAND()+RAND()+RAND()+RAND()+RAND()+RAND()+RAND()+RAND())-6))-1)+Liquidity_30Y!AG13)</x:f>
        <x:v>6200670.404537669</x:v>
      </x:c>
    </x:row>
    <x:row r="157">
      <x:c r="A157" s="39">
        <x:v>153</x:v>
      </x:c>
      <x:c r="B157" s="16" t="n">
        <x:f>Liquidity_30Y!C14</x:f>
        <x:v>1029031.25</x:v>
      </x:c>
      <x:c r="C157" s="16" t="n">
        <x:f>MAX(0,B157*(1+EXP((LN(1+Assumptions!$C$60)-0.5*Assumptions!$C$61^2)+Assumptions!$C$61*((RAND()+RAND()+RAND()+RAND()+RAND()+RAND()+RAND()+RAND()+RAND()+RAND()+RAND()+RAND())-6))-1)+Liquidity_30Y!D13)</x:f>
        <x:v>942648.5004518834</x:v>
      </x:c>
      <x:c r="D157" s="16" t="n">
        <x:f>MAX(0,C157*(1+EXP((LN(1+Assumptions!$C$60)-0.5*Assumptions!$C$61^2)+Assumptions!$C$61*((RAND()+RAND()+RAND()+RAND()+RAND()+RAND()+RAND()+RAND()+RAND()+RAND()+RAND()+RAND())-6))-1)+Liquidity_30Y!E13)</x:f>
        <x:v>928314.7789518514</x:v>
      </x:c>
      <x:c r="E157" s="16" t="n">
        <x:f>MAX(0,D157*(1+EXP((LN(1+Assumptions!$C$60)-0.5*Assumptions!$C$61^2)+Assumptions!$C$61*((RAND()+RAND()+RAND()+RAND()+RAND()+RAND()+RAND()+RAND()+RAND()+RAND()+RAND()+RAND())-6))-1)+Liquidity_30Y!F13)</x:f>
        <x:v>1033241.7202706914</x:v>
      </x:c>
      <x:c r="F157" s="16" t="n">
        <x:f>MAX(0,E157*(1+EXP((LN(1+Assumptions!$C$60)-0.5*Assumptions!$C$61^2)+Assumptions!$C$61*((RAND()+RAND()+RAND()+RAND()+RAND()+RAND()+RAND()+RAND()+RAND()+RAND()+RAND()+RAND())-6))-1)+Liquidity_30Y!G13)</x:f>
        <x:v>1071436.3421209804</x:v>
      </x:c>
      <x:c r="G157" s="16" t="n">
        <x:f>MAX(0,F157*(1+EXP((LN(1+Assumptions!$C$60)-0.5*Assumptions!$C$61^2)+Assumptions!$C$61*((RAND()+RAND()+RAND()+RAND()+RAND()+RAND()+RAND()+RAND()+RAND()+RAND()+RAND()+RAND())-6))-1)+Liquidity_30Y!H13)</x:f>
        <x:v>949233.3710325081</x:v>
      </x:c>
      <x:c r="H157" s="16" t="n">
        <x:f>MAX(0,G157*(1+EXP((LN(1+Assumptions!$C$60)-0.5*Assumptions!$C$61^2)+Assumptions!$C$61*((RAND()+RAND()+RAND()+RAND()+RAND()+RAND()+RAND()+RAND()+RAND()+RAND()+RAND()+RAND())-6))-1)+Liquidity_30Y!I13)</x:f>
        <x:v>930047.3239313826</x:v>
      </x:c>
      <x:c r="I157" s="16" t="n">
        <x:f>MAX(0,H157*(1+EXP((LN(1+Assumptions!$C$60)-0.5*Assumptions!$C$61^2)+Assumptions!$C$61*((RAND()+RAND()+RAND()+RAND()+RAND()+RAND()+RAND()+RAND()+RAND()+RAND()+RAND()+RAND())-6))-1)+Liquidity_30Y!J13)</x:f>
        <x:v>1026864.7748538816</x:v>
      </x:c>
      <x:c r="J157" s="16" t="n">
        <x:f>MAX(0,I157*(1+EXP((LN(1+Assumptions!$C$60)-0.5*Assumptions!$C$61^2)+Assumptions!$C$61*((RAND()+RAND()+RAND()+RAND()+RAND()+RAND()+RAND()+RAND()+RAND()+RAND()+RAND()+RAND())-6))-1)+Liquidity_30Y!K13)</x:f>
        <x:v>1004277.1713786006</x:v>
      </x:c>
      <x:c r="K157" s="16" t="n">
        <x:f>MAX(0,J157*(1+EXP((LN(1+Assumptions!$C$60)-0.5*Assumptions!$C$61^2)+Assumptions!$C$61*((RAND()+RAND()+RAND()+RAND()+RAND()+RAND()+RAND()+RAND()+RAND()+RAND()+RAND()+RAND())-6))-1)+Liquidity_30Y!L13)</x:f>
        <x:v>845592.6825036426</x:v>
      </x:c>
      <x:c r="L157" s="16" t="n">
        <x:f>MAX(0,K157*(1+EXP((LN(1+Assumptions!$C$60)-0.5*Assumptions!$C$61^2)+Assumptions!$C$61*((RAND()+RAND()+RAND()+RAND()+RAND()+RAND()+RAND()+RAND()+RAND()+RAND()+RAND()+RAND())-6))-1)+Liquidity_30Y!M13)</x:f>
        <x:v>1170419.257594673</x:v>
      </x:c>
      <x:c r="M157" s="16" t="n">
        <x:f>MAX(0,L157*(1+EXP((LN(1+Assumptions!$C$60)-0.5*Assumptions!$C$61^2)+Assumptions!$C$61*((RAND()+RAND()+RAND()+RAND()+RAND()+RAND()+RAND()+RAND()+RAND()+RAND()+RAND()+RAND())-6))-1)+Liquidity_30Y!N13)</x:f>
        <x:v>1390236.835407926</x:v>
      </x:c>
      <x:c r="N157" s="16" t="n">
        <x:f>MAX(0,M157*(1+EXP((LN(1+Assumptions!$C$60)-0.5*Assumptions!$C$61^2)+Assumptions!$C$61*((RAND()+RAND()+RAND()+RAND()+RAND()+RAND()+RAND()+RAND()+RAND()+RAND()+RAND()+RAND())-6))-1)+Liquidity_30Y!O13)</x:f>
        <x:v>2099928.122953018</x:v>
      </x:c>
      <x:c r="O157" s="16" t="n">
        <x:f>MAX(0,N157*(1+EXP((LN(1+Assumptions!$C$60)-0.5*Assumptions!$C$61^2)+Assumptions!$C$61*((RAND()+RAND()+RAND()+RAND()+RAND()+RAND()+RAND()+RAND()+RAND()+RAND()+RAND()+RAND())-6))-1)+Liquidity_30Y!P13)</x:f>
        <x:v>2696010.7309935587</x:v>
      </x:c>
      <x:c r="P157" s="16" t="n">
        <x:f>MAX(0,O157*(1+EXP((LN(1+Assumptions!$C$60)-0.5*Assumptions!$C$61^2)+Assumptions!$C$61*((RAND()+RAND()+RAND()+RAND()+RAND()+RAND()+RAND()+RAND()+RAND()+RAND()+RAND()+RAND())-6))-1)+Liquidity_30Y!Q13)</x:f>
        <x:v>3055050.154721433</x:v>
      </x:c>
      <x:c r="Q157" s="16" t="n">
        <x:f>MAX(0,P157*(1+EXP((LN(1+Assumptions!$C$60)-0.5*Assumptions!$C$61^2)+Assumptions!$C$61*((RAND()+RAND()+RAND()+RAND()+RAND()+RAND()+RAND()+RAND()+RAND()+RAND()+RAND()+RAND())-6))-1)+Liquidity_30Y!R13)</x:f>
        <x:v>2904179.7167085363</x:v>
      </x:c>
      <x:c r="R157" s="16" t="n">
        <x:f>MAX(0,Q157*(1+EXP((LN(1+Assumptions!$C$60)-0.5*Assumptions!$C$61^2)+Assumptions!$C$61*((RAND()+RAND()+RAND()+RAND()+RAND()+RAND()+RAND()+RAND()+RAND()+RAND()+RAND()+RAND())-6))-1)+Liquidity_30Y!S13)</x:f>
        <x:v>2980914.201124568</x:v>
      </x:c>
      <x:c r="S157" s="16" t="n">
        <x:f>MAX(0,R157*(1+EXP((LN(1+Assumptions!$C$60)-0.5*Assumptions!$C$61^2)+Assumptions!$C$61*((RAND()+RAND()+RAND()+RAND()+RAND()+RAND()+RAND()+RAND()+RAND()+RAND()+RAND()+RAND())-6))-1)+Liquidity_30Y!T13)</x:f>
        <x:v>2967485.0495640854</x:v>
      </x:c>
      <x:c r="T157" s="16" t="n">
        <x:f>MAX(0,S157*(1+EXP((LN(1+Assumptions!$C$60)-0.5*Assumptions!$C$61^2)+Assumptions!$C$61*((RAND()+RAND()+RAND()+RAND()+RAND()+RAND()+RAND()+RAND()+RAND()+RAND()+RAND()+RAND())-6))-1)+Liquidity_30Y!U13)</x:f>
        <x:v>3096713.3157639285</x:v>
      </x:c>
      <x:c r="U157" s="16" t="n">
        <x:f>MAX(0,T157*(1+EXP((LN(1+Assumptions!$C$60)-0.5*Assumptions!$C$61^2)+Assumptions!$C$61*((RAND()+RAND()+RAND()+RAND()+RAND()+RAND()+RAND()+RAND()+RAND()+RAND()+RAND()+RAND())-6))-1)+Liquidity_30Y!V13)</x:f>
        <x:v>3013547.3901193095</x:v>
      </x:c>
      <x:c r="V157" s="16" t="n">
        <x:f>MAX(0,U157*(1+EXP((LN(1+Assumptions!$C$60)-0.5*Assumptions!$C$61^2)+Assumptions!$C$61*((RAND()+RAND()+RAND()+RAND()+RAND()+RAND()+RAND()+RAND()+RAND()+RAND()+RAND()+RAND())-6))-1)+Liquidity_30Y!W13)</x:f>
        <x:v>3384309.645469323</x:v>
      </x:c>
      <x:c r="W157" s="16" t="n">
        <x:f>MAX(0,V157*(1+EXP((LN(1+Assumptions!$C$60)-0.5*Assumptions!$C$61^2)+Assumptions!$C$61*((RAND()+RAND()+RAND()+RAND()+RAND()+RAND()+RAND()+RAND()+RAND()+RAND()+RAND()+RAND())-6))-1)+Liquidity_30Y!X13)</x:f>
        <x:v>3413004.8947297465</x:v>
      </x:c>
      <x:c r="X157" s="16" t="n">
        <x:f>MAX(0,W157*(1+EXP((LN(1+Assumptions!$C$60)-0.5*Assumptions!$C$61^2)+Assumptions!$C$61*((RAND()+RAND()+RAND()+RAND()+RAND()+RAND()+RAND()+RAND()+RAND()+RAND()+RAND()+RAND())-6))-1)+Liquidity_30Y!Y13)</x:f>
        <x:v>4166299.7544860877</x:v>
      </x:c>
      <x:c r="Y157" s="16" t="n">
        <x:f>MAX(0,X157*(1+EXP((LN(1+Assumptions!$C$60)-0.5*Assumptions!$C$61^2)+Assumptions!$C$61*((RAND()+RAND()+RAND()+RAND()+RAND()+RAND()+RAND()+RAND()+RAND()+RAND()+RAND()+RAND())-6))-1)+Liquidity_30Y!Z13)</x:f>
        <x:v>5674195.447932791</x:v>
      </x:c>
      <x:c r="Z157" s="16" t="n">
        <x:f>MAX(0,Y157*(1+EXP((LN(1+Assumptions!$C$60)-0.5*Assumptions!$C$61^2)+Assumptions!$C$61*((RAND()+RAND()+RAND()+RAND()+RAND()+RAND()+RAND()+RAND()+RAND()+RAND()+RAND()+RAND())-6))-1)+Liquidity_30Y!AA13)</x:f>
        <x:v>6437235.741102223</x:v>
      </x:c>
      <x:c r="AA157" s="16" t="n">
        <x:f>MAX(0,Z157*(1+EXP((LN(1+Assumptions!$C$60)-0.5*Assumptions!$C$61^2)+Assumptions!$C$61*((RAND()+RAND()+RAND()+RAND()+RAND()+RAND()+RAND()+RAND()+RAND()+RAND()+RAND()+RAND())-6))-1)+Liquidity_30Y!AB13)</x:f>
        <x:v>7445533.841040185</x:v>
      </x:c>
      <x:c r="AB157" s="16" t="n">
        <x:f>MAX(0,AA157*(1+EXP((LN(1+Assumptions!$C$60)-0.5*Assumptions!$C$61^2)+Assumptions!$C$61*((RAND()+RAND()+RAND()+RAND()+RAND()+RAND()+RAND()+RAND()+RAND()+RAND()+RAND()+RAND())-6))-1)+Liquidity_30Y!AC13)</x:f>
        <x:v>9091012.84560985</x:v>
      </x:c>
      <x:c r="AC157" s="16" t="n">
        <x:f>MAX(0,AB157*(1+EXP((LN(1+Assumptions!$C$60)-0.5*Assumptions!$C$61^2)+Assumptions!$C$61*((RAND()+RAND()+RAND()+RAND()+RAND()+RAND()+RAND()+RAND()+RAND()+RAND()+RAND()+RAND())-6))-1)+Liquidity_30Y!AD13)</x:f>
        <x:v>9515626.321747264</x:v>
      </x:c>
      <x:c r="AD157" s="16" t="n">
        <x:f>MAX(0,AC157*(1+EXP((LN(1+Assumptions!$C$60)-0.5*Assumptions!$C$61^2)+Assumptions!$C$61*((RAND()+RAND()+RAND()+RAND()+RAND()+RAND()+RAND()+RAND()+RAND()+RAND()+RAND()+RAND())-6))-1)+Liquidity_30Y!AE13)</x:f>
        <x:v>11689616.336871305</x:v>
      </x:c>
      <x:c r="AE157" s="16" t="n">
        <x:f>MAX(0,AD157*(1+EXP((LN(1+Assumptions!$C$60)-0.5*Assumptions!$C$61^2)+Assumptions!$C$61*((RAND()+RAND()+RAND()+RAND()+RAND()+RAND()+RAND()+RAND()+RAND()+RAND()+RAND()+RAND())-6))-1)+Liquidity_30Y!AF13)</x:f>
        <x:v>11952011.510911154</x:v>
      </x:c>
      <x:c r="AF157" s="16" t="n">
        <x:f>MAX(0,AE157*(1+EXP((LN(1+Assumptions!$C$60)-0.5*Assumptions!$C$61^2)+Assumptions!$C$61*((RAND()+RAND()+RAND()+RAND()+RAND()+RAND()+RAND()+RAND()+RAND()+RAND()+RAND()+RAND())-6))-1)+Liquidity_30Y!AG13)</x:f>
        <x:v>10706992.376460487</x:v>
      </x:c>
    </x:row>
    <x:row r="158">
      <x:c r="A158" s="39">
        <x:v>154</x:v>
      </x:c>
      <x:c r="B158" s="16" t="n">
        <x:f>Liquidity_30Y!C14</x:f>
        <x:v>1029031.25</x:v>
      </x:c>
      <x:c r="C158" s="16" t="n">
        <x:f>MAX(0,B158*(1+EXP((LN(1+Assumptions!$C$60)-0.5*Assumptions!$C$61^2)+Assumptions!$C$61*((RAND()+RAND()+RAND()+RAND()+RAND()+RAND()+RAND()+RAND()+RAND()+RAND()+RAND()+RAND())-6))-1)+Liquidity_30Y!D13)</x:f>
        <x:v>1101664.0767994695</x:v>
      </x:c>
      <x:c r="D158" s="16" t="n">
        <x:f>MAX(0,C158*(1+EXP((LN(1+Assumptions!$C$60)-0.5*Assumptions!$C$61^2)+Assumptions!$C$61*((RAND()+RAND()+RAND()+RAND()+RAND()+RAND()+RAND()+RAND()+RAND()+RAND()+RAND()+RAND())-6))-1)+Liquidity_30Y!E13)</x:f>
        <x:v>1169217.0614086716</x:v>
      </x:c>
      <x:c r="E158" s="16" t="n">
        <x:f>MAX(0,D158*(1+EXP((LN(1+Assumptions!$C$60)-0.5*Assumptions!$C$61^2)+Assumptions!$C$61*((RAND()+RAND()+RAND()+RAND()+RAND()+RAND()+RAND()+RAND()+RAND()+RAND()+RAND()+RAND())-6))-1)+Liquidity_30Y!F13)</x:f>
        <x:v>1525171.0946159072</x:v>
      </x:c>
      <x:c r="F158" s="16" t="n">
        <x:f>MAX(0,E158*(1+EXP((LN(1+Assumptions!$C$60)-0.5*Assumptions!$C$61^2)+Assumptions!$C$61*((RAND()+RAND()+RAND()+RAND()+RAND()+RAND()+RAND()+RAND()+RAND()+RAND()+RAND()+RAND())-6))-1)+Liquidity_30Y!G13)</x:f>
        <x:v>1406121.2534331381</x:v>
      </x:c>
      <x:c r="G158" s="16" t="n">
        <x:f>MAX(0,F158*(1+EXP((LN(1+Assumptions!$C$60)-0.5*Assumptions!$C$61^2)+Assumptions!$C$61*((RAND()+RAND()+RAND()+RAND()+RAND()+RAND()+RAND()+RAND()+RAND()+RAND()+RAND()+RAND())-6))-1)+Liquidity_30Y!H13)</x:f>
        <x:v>1390167.9051997098</x:v>
      </x:c>
      <x:c r="H158" s="16" t="n">
        <x:f>MAX(0,G158*(1+EXP((LN(1+Assumptions!$C$60)-0.5*Assumptions!$C$61^2)+Assumptions!$C$61*((RAND()+RAND()+RAND()+RAND()+RAND()+RAND()+RAND()+RAND()+RAND()+RAND()+RAND()+RAND())-6))-1)+Liquidity_30Y!I13)</x:f>
        <x:v>1939313.6220192905</x:v>
      </x:c>
      <x:c r="I158" s="16" t="n">
        <x:f>MAX(0,H158*(1+EXP((LN(1+Assumptions!$C$60)-0.5*Assumptions!$C$61^2)+Assumptions!$C$61*((RAND()+RAND()+RAND()+RAND()+RAND()+RAND()+RAND()+RAND()+RAND()+RAND()+RAND()+RAND())-6))-1)+Liquidity_30Y!J13)</x:f>
        <x:v>1982311.912352783</x:v>
      </x:c>
      <x:c r="J158" s="16" t="n">
        <x:f>MAX(0,I158*(1+EXP((LN(1+Assumptions!$C$60)-0.5*Assumptions!$C$61^2)+Assumptions!$C$61*((RAND()+RAND()+RAND()+RAND()+RAND()+RAND()+RAND()+RAND()+RAND()+RAND()+RAND()+RAND())-6))-1)+Liquidity_30Y!K13)</x:f>
        <x:v>2629247.1930580544</x:v>
      </x:c>
      <x:c r="K158" s="16" t="n">
        <x:f>MAX(0,J158*(1+EXP((LN(1+Assumptions!$C$60)-0.5*Assumptions!$C$61^2)+Assumptions!$C$61*((RAND()+RAND()+RAND()+RAND()+RAND()+RAND()+RAND()+RAND()+RAND()+RAND()+RAND()+RAND())-6))-1)+Liquidity_30Y!L13)</x:f>
        <x:v>3009682.3653144</x:v>
      </x:c>
      <x:c r="L158" s="16" t="n">
        <x:f>MAX(0,K158*(1+EXP((LN(1+Assumptions!$C$60)-0.5*Assumptions!$C$61^2)+Assumptions!$C$61*((RAND()+RAND()+RAND()+RAND()+RAND()+RAND()+RAND()+RAND()+RAND()+RAND()+RAND()+RAND())-6))-1)+Liquidity_30Y!M13)</x:f>
        <x:v>3339479.4105763882</x:v>
      </x:c>
      <x:c r="M158" s="16" t="n">
        <x:f>MAX(0,L158*(1+EXP((LN(1+Assumptions!$C$60)-0.5*Assumptions!$C$61^2)+Assumptions!$C$61*((RAND()+RAND()+RAND()+RAND()+RAND()+RAND()+RAND()+RAND()+RAND()+RAND()+RAND()+RAND())-6))-1)+Liquidity_30Y!N13)</x:f>
        <x:v>3850854.610718708</x:v>
      </x:c>
      <x:c r="N158" s="16" t="n">
        <x:f>MAX(0,M158*(1+EXP((LN(1+Assumptions!$C$60)-0.5*Assumptions!$C$61^2)+Assumptions!$C$61*((RAND()+RAND()+RAND()+RAND()+RAND()+RAND()+RAND()+RAND()+RAND()+RAND()+RAND()+RAND())-6))-1)+Liquidity_30Y!O13)</x:f>
        <x:v>3867852.3769163294</x:v>
      </x:c>
      <x:c r="O158" s="16" t="n">
        <x:f>MAX(0,N158*(1+EXP((LN(1+Assumptions!$C$60)-0.5*Assumptions!$C$61^2)+Assumptions!$C$61*((RAND()+RAND()+RAND()+RAND()+RAND()+RAND()+RAND()+RAND()+RAND()+RAND()+RAND()+RAND())-6))-1)+Liquidity_30Y!P13)</x:f>
        <x:v>3841000.5800081478</x:v>
      </x:c>
      <x:c r="P158" s="16" t="n">
        <x:f>MAX(0,O158*(1+EXP((LN(1+Assumptions!$C$60)-0.5*Assumptions!$C$61^2)+Assumptions!$C$61*((RAND()+RAND()+RAND()+RAND()+RAND()+RAND()+RAND()+RAND()+RAND()+RAND()+RAND()+RAND())-6))-1)+Liquidity_30Y!Q13)</x:f>
        <x:v>3440627.8195223003</x:v>
      </x:c>
      <x:c r="Q158" s="16" t="n">
        <x:f>MAX(0,P158*(1+EXP((LN(1+Assumptions!$C$60)-0.5*Assumptions!$C$61^2)+Assumptions!$C$61*((RAND()+RAND()+RAND()+RAND()+RAND()+RAND()+RAND()+RAND()+RAND()+RAND()+RAND()+RAND())-6))-1)+Liquidity_30Y!R13)</x:f>
        <x:v>4154240.4167242297</x:v>
      </x:c>
      <x:c r="R158" s="16" t="n">
        <x:f>MAX(0,Q158*(1+EXP((LN(1+Assumptions!$C$60)-0.5*Assumptions!$C$61^2)+Assumptions!$C$61*((RAND()+RAND()+RAND()+RAND()+RAND()+RAND()+RAND()+RAND()+RAND()+RAND()+RAND()+RAND())-6))-1)+Liquidity_30Y!S13)</x:f>
        <x:v>4562859.679658123</x:v>
      </x:c>
      <x:c r="S158" s="16" t="n">
        <x:f>MAX(0,R158*(1+EXP((LN(1+Assumptions!$C$60)-0.5*Assumptions!$C$61^2)+Assumptions!$C$61*((RAND()+RAND()+RAND()+RAND()+RAND()+RAND()+RAND()+RAND()+RAND()+RAND()+RAND()+RAND())-6))-1)+Liquidity_30Y!T13)</x:f>
        <x:v>5259808.839883436</x:v>
      </x:c>
      <x:c r="T158" s="16" t="n">
        <x:f>MAX(0,S158*(1+EXP((LN(1+Assumptions!$C$60)-0.5*Assumptions!$C$61^2)+Assumptions!$C$61*((RAND()+RAND()+RAND()+RAND()+RAND()+RAND()+RAND()+RAND()+RAND()+RAND()+RAND()+RAND())-6))-1)+Liquidity_30Y!U13)</x:f>
        <x:v>6169793.139512099</x:v>
      </x:c>
      <x:c r="U158" s="16" t="n">
        <x:f>MAX(0,T158*(1+EXP((LN(1+Assumptions!$C$60)-0.5*Assumptions!$C$61^2)+Assumptions!$C$61*((RAND()+RAND()+RAND()+RAND()+RAND()+RAND()+RAND()+RAND()+RAND()+RAND()+RAND()+RAND())-6))-1)+Liquidity_30Y!V13)</x:f>
        <x:v>7222741.0766896885</x:v>
      </x:c>
      <x:c r="V158" s="16" t="n">
        <x:f>MAX(0,U158*(1+EXP((LN(1+Assumptions!$C$60)-0.5*Assumptions!$C$61^2)+Assumptions!$C$61*((RAND()+RAND()+RAND()+RAND()+RAND()+RAND()+RAND()+RAND()+RAND()+RAND()+RAND()+RAND())-6))-1)+Liquidity_30Y!W13)</x:f>
        <x:v>7988963.326132419</x:v>
      </x:c>
      <x:c r="W158" s="16" t="n">
        <x:f>MAX(0,V158*(1+EXP((LN(1+Assumptions!$C$60)-0.5*Assumptions!$C$61^2)+Assumptions!$C$61*((RAND()+RAND()+RAND()+RAND()+RAND()+RAND()+RAND()+RAND()+RAND()+RAND()+RAND()+RAND())-6))-1)+Liquidity_30Y!X13)</x:f>
        <x:v>7202865.435890721</x:v>
      </x:c>
      <x:c r="X158" s="16" t="n">
        <x:f>MAX(0,W158*(1+EXP((LN(1+Assumptions!$C$60)-0.5*Assumptions!$C$61^2)+Assumptions!$C$61*((RAND()+RAND()+RAND()+RAND()+RAND()+RAND()+RAND()+RAND()+RAND()+RAND()+RAND()+RAND())-6))-1)+Liquidity_30Y!Y13)</x:f>
        <x:v>8050654.57636772</x:v>
      </x:c>
      <x:c r="Y158" s="16" t="n">
        <x:f>MAX(0,X158*(1+EXP((LN(1+Assumptions!$C$60)-0.5*Assumptions!$C$61^2)+Assumptions!$C$61*((RAND()+RAND()+RAND()+RAND()+RAND()+RAND()+RAND()+RAND()+RAND()+RAND()+RAND()+RAND())-6))-1)+Liquidity_30Y!Z13)</x:f>
        <x:v>8119627.748038512</x:v>
      </x:c>
      <x:c r="Z158" s="16" t="n">
        <x:f>MAX(0,Y158*(1+EXP((LN(1+Assumptions!$C$60)-0.5*Assumptions!$C$61^2)+Assumptions!$C$61*((RAND()+RAND()+RAND()+RAND()+RAND()+RAND()+RAND()+RAND()+RAND()+RAND()+RAND()+RAND())-6))-1)+Liquidity_30Y!AA13)</x:f>
        <x:v>9778508.350796344</x:v>
      </x:c>
      <x:c r="AA158" s="16" t="n">
        <x:f>MAX(0,Z158*(1+EXP((LN(1+Assumptions!$C$60)-0.5*Assumptions!$C$61^2)+Assumptions!$C$61*((RAND()+RAND()+RAND()+RAND()+RAND()+RAND()+RAND()+RAND()+RAND()+RAND()+RAND()+RAND())-6))-1)+Liquidity_30Y!AB13)</x:f>
        <x:v>8180370.621188282</x:v>
      </x:c>
      <x:c r="AB158" s="16" t="n">
        <x:f>MAX(0,AA158*(1+EXP((LN(1+Assumptions!$C$60)-0.5*Assumptions!$C$61^2)+Assumptions!$C$61*((RAND()+RAND()+RAND()+RAND()+RAND()+RAND()+RAND()+RAND()+RAND()+RAND()+RAND()+RAND())-6))-1)+Liquidity_30Y!AC13)</x:f>
        <x:v>8578485.497378998</x:v>
      </x:c>
      <x:c r="AC158" s="16" t="n">
        <x:f>MAX(0,AB158*(1+EXP((LN(1+Assumptions!$C$60)-0.5*Assumptions!$C$61^2)+Assumptions!$C$61*((RAND()+RAND()+RAND()+RAND()+RAND()+RAND()+RAND()+RAND()+RAND()+RAND()+RAND()+RAND())-6))-1)+Liquidity_30Y!AD13)</x:f>
        <x:v>12734381.336749062</x:v>
      </x:c>
      <x:c r="AD158" s="16" t="n">
        <x:f>MAX(0,AC158*(1+EXP((LN(1+Assumptions!$C$60)-0.5*Assumptions!$C$61^2)+Assumptions!$C$61*((RAND()+RAND()+RAND()+RAND()+RAND()+RAND()+RAND()+RAND()+RAND()+RAND()+RAND()+RAND())-6))-1)+Liquidity_30Y!AE13)</x:f>
        <x:v>12122778.655654473</x:v>
      </x:c>
      <x:c r="AE158" s="16" t="n">
        <x:f>MAX(0,AD158*(1+EXP((LN(1+Assumptions!$C$60)-0.5*Assumptions!$C$61^2)+Assumptions!$C$61*((RAND()+RAND()+RAND()+RAND()+RAND()+RAND()+RAND()+RAND()+RAND()+RAND()+RAND()+RAND())-6))-1)+Liquidity_30Y!AF13)</x:f>
        <x:v>11066596.094184648</x:v>
      </x:c>
      <x:c r="AF158" s="16" t="n">
        <x:f>MAX(0,AE158*(1+EXP((LN(1+Assumptions!$C$60)-0.5*Assumptions!$C$61^2)+Assumptions!$C$61*((RAND()+RAND()+RAND()+RAND()+RAND()+RAND()+RAND()+RAND()+RAND()+RAND()+RAND()+RAND())-6))-1)+Liquidity_30Y!AG13)</x:f>
        <x:v>14771035.19307645</x:v>
      </x:c>
    </x:row>
    <x:row r="159">
      <x:c r="A159" s="39">
        <x:v>155</x:v>
      </x:c>
      <x:c r="B159" s="16" t="n">
        <x:f>Liquidity_30Y!C14</x:f>
        <x:v>1029031.25</x:v>
      </x:c>
      <x:c r="C159" s="16" t="n">
        <x:f>MAX(0,B159*(1+EXP((LN(1+Assumptions!$C$60)-0.5*Assumptions!$C$61^2)+Assumptions!$C$61*((RAND()+RAND()+RAND()+RAND()+RAND()+RAND()+RAND()+RAND()+RAND()+RAND()+RAND()+RAND())-6))-1)+Liquidity_30Y!D13)</x:f>
        <x:v>1418618.435350419</x:v>
      </x:c>
      <x:c r="D159" s="16" t="n">
        <x:f>MAX(0,C159*(1+EXP((LN(1+Assumptions!$C$60)-0.5*Assumptions!$C$61^2)+Assumptions!$C$61*((RAND()+RAND()+RAND()+RAND()+RAND()+RAND()+RAND()+RAND()+RAND()+RAND()+RAND()+RAND())-6))-1)+Liquidity_30Y!E13)</x:f>
        <x:v>1465880.2518653027</x:v>
      </x:c>
      <x:c r="E159" s="16" t="n">
        <x:f>MAX(0,D159*(1+EXP((LN(1+Assumptions!$C$60)-0.5*Assumptions!$C$61^2)+Assumptions!$C$61*((RAND()+RAND()+RAND()+RAND()+RAND()+RAND()+RAND()+RAND()+RAND()+RAND()+RAND()+RAND())-6))-1)+Liquidity_30Y!F13)</x:f>
        <x:v>1150074.1571779083</x:v>
      </x:c>
      <x:c r="F159" s="16" t="n">
        <x:f>MAX(0,E159*(1+EXP((LN(1+Assumptions!$C$60)-0.5*Assumptions!$C$61^2)+Assumptions!$C$61*((RAND()+RAND()+RAND()+RAND()+RAND()+RAND()+RAND()+RAND()+RAND()+RAND()+RAND()+RAND())-6))-1)+Liquidity_30Y!G13)</x:f>
        <x:v>1284336.6354079454</x:v>
      </x:c>
      <x:c r="G159" s="16" t="n">
        <x:f>MAX(0,F159*(1+EXP((LN(1+Assumptions!$C$60)-0.5*Assumptions!$C$61^2)+Assumptions!$C$61*((RAND()+RAND()+RAND()+RAND()+RAND()+RAND()+RAND()+RAND()+RAND()+RAND()+RAND()+RAND())-6))-1)+Liquidity_30Y!H13)</x:f>
        <x:v>1175759.4185284337</x:v>
      </x:c>
      <x:c r="H159" s="16" t="n">
        <x:f>MAX(0,G159*(1+EXP((LN(1+Assumptions!$C$60)-0.5*Assumptions!$C$61^2)+Assumptions!$C$61*((RAND()+RAND()+RAND()+RAND()+RAND()+RAND()+RAND()+RAND()+RAND()+RAND()+RAND()+RAND())-6))-1)+Liquidity_30Y!I13)</x:f>
        <x:v>1446818.8325163058</x:v>
      </x:c>
      <x:c r="I159" s="16" t="n">
        <x:f>MAX(0,H159*(1+EXP((LN(1+Assumptions!$C$60)-0.5*Assumptions!$C$61^2)+Assumptions!$C$61*((RAND()+RAND()+RAND()+RAND()+RAND()+RAND()+RAND()+RAND()+RAND()+RAND()+RAND()+RAND())-6))-1)+Liquidity_30Y!J13)</x:f>
        <x:v>1634400.018791756</x:v>
      </x:c>
      <x:c r="J159" s="16" t="n">
        <x:f>MAX(0,I159*(1+EXP((LN(1+Assumptions!$C$60)-0.5*Assumptions!$C$61^2)+Assumptions!$C$61*((RAND()+RAND()+RAND()+RAND()+RAND()+RAND()+RAND()+RAND()+RAND()+RAND()+RAND()+RAND())-6))-1)+Liquidity_30Y!K13)</x:f>
        <x:v>1584709.2284698999</x:v>
      </x:c>
      <x:c r="K159" s="16" t="n">
        <x:f>MAX(0,J159*(1+EXP((LN(1+Assumptions!$C$60)-0.5*Assumptions!$C$61^2)+Assumptions!$C$61*((RAND()+RAND()+RAND()+RAND()+RAND()+RAND()+RAND()+RAND()+RAND()+RAND()+RAND()+RAND())-6))-1)+Liquidity_30Y!L13)</x:f>
        <x:v>2193462.1758219646</x:v>
      </x:c>
      <x:c r="L159" s="16" t="n">
        <x:f>MAX(0,K159*(1+EXP((LN(1+Assumptions!$C$60)-0.5*Assumptions!$C$61^2)+Assumptions!$C$61*((RAND()+RAND()+RAND()+RAND()+RAND()+RAND()+RAND()+RAND()+RAND()+RAND()+RAND()+RAND())-6))-1)+Liquidity_30Y!M13)</x:f>
        <x:v>2230057.57401127</x:v>
      </x:c>
      <x:c r="M159" s="16" t="n">
        <x:f>MAX(0,L159*(1+EXP((LN(1+Assumptions!$C$60)-0.5*Assumptions!$C$61^2)+Assumptions!$C$61*((RAND()+RAND()+RAND()+RAND()+RAND()+RAND()+RAND()+RAND()+RAND()+RAND()+RAND()+RAND())-6))-1)+Liquidity_30Y!N13)</x:f>
        <x:v>2146085.068868548</x:v>
      </x:c>
      <x:c r="N159" s="16" t="n">
        <x:f>MAX(0,M159*(1+EXP((LN(1+Assumptions!$C$60)-0.5*Assumptions!$C$61^2)+Assumptions!$C$61*((RAND()+RAND()+RAND()+RAND()+RAND()+RAND()+RAND()+RAND()+RAND()+RAND()+RAND()+RAND())-6))-1)+Liquidity_30Y!O13)</x:f>
        <x:v>2263891.8232511044</x:v>
      </x:c>
      <x:c r="O159" s="16" t="n">
        <x:f>MAX(0,N159*(1+EXP((LN(1+Assumptions!$C$60)-0.5*Assumptions!$C$61^2)+Assumptions!$C$61*((RAND()+RAND()+RAND()+RAND()+RAND()+RAND()+RAND()+RAND()+RAND()+RAND()+RAND()+RAND())-6))-1)+Liquidity_30Y!P13)</x:f>
        <x:v>2297092.427914408</x:v>
      </x:c>
      <x:c r="P159" s="16" t="n">
        <x:f>MAX(0,O159*(1+EXP((LN(1+Assumptions!$C$60)-0.5*Assumptions!$C$61^2)+Assumptions!$C$61*((RAND()+RAND()+RAND()+RAND()+RAND()+RAND()+RAND()+RAND()+RAND()+RAND()+RAND()+RAND())-6))-1)+Liquidity_30Y!Q13)</x:f>
        <x:v>2525969.602176059</x:v>
      </x:c>
      <x:c r="Q159" s="16" t="n">
        <x:f>MAX(0,P159*(1+EXP((LN(1+Assumptions!$C$60)-0.5*Assumptions!$C$61^2)+Assumptions!$C$61*((RAND()+RAND()+RAND()+RAND()+RAND()+RAND()+RAND()+RAND()+RAND()+RAND()+RAND()+RAND())-6))-1)+Liquidity_30Y!R13)</x:f>
        <x:v>2687079.829461103</x:v>
      </x:c>
      <x:c r="R159" s="16" t="n">
        <x:f>MAX(0,Q159*(1+EXP((LN(1+Assumptions!$C$60)-0.5*Assumptions!$C$61^2)+Assumptions!$C$61*((RAND()+RAND()+RAND()+RAND()+RAND()+RAND()+RAND()+RAND()+RAND()+RAND()+RAND()+RAND())-6))-1)+Liquidity_30Y!S13)</x:f>
        <x:v>2561764.513352839</x:v>
      </x:c>
      <x:c r="S159" s="16" t="n">
        <x:f>MAX(0,R159*(1+EXP((LN(1+Assumptions!$C$60)-0.5*Assumptions!$C$61^2)+Assumptions!$C$61*((RAND()+RAND()+RAND()+RAND()+RAND()+RAND()+RAND()+RAND()+RAND()+RAND()+RAND()+RAND())-6))-1)+Liquidity_30Y!T13)</x:f>
        <x:v>2875792.1264824783</x:v>
      </x:c>
      <x:c r="T159" s="16" t="n">
        <x:f>MAX(0,S159*(1+EXP((LN(1+Assumptions!$C$60)-0.5*Assumptions!$C$61^2)+Assumptions!$C$61*((RAND()+RAND()+RAND()+RAND()+RAND()+RAND()+RAND()+RAND()+RAND()+RAND()+RAND()+RAND())-6))-1)+Liquidity_30Y!U13)</x:f>
        <x:v>2460654.385103634</x:v>
      </x:c>
      <x:c r="U159" s="16" t="n">
        <x:f>MAX(0,T159*(1+EXP((LN(1+Assumptions!$C$60)-0.5*Assumptions!$C$61^2)+Assumptions!$C$61*((RAND()+RAND()+RAND()+RAND()+RAND()+RAND()+RAND()+RAND()+RAND()+RAND()+RAND()+RAND())-6))-1)+Liquidity_30Y!V13)</x:f>
        <x:v>2823680.5545388586</x:v>
      </x:c>
      <x:c r="V159" s="16" t="n">
        <x:f>MAX(0,U159*(1+EXP((LN(1+Assumptions!$C$60)-0.5*Assumptions!$C$61^2)+Assumptions!$C$61*((RAND()+RAND()+RAND()+RAND()+RAND()+RAND()+RAND()+RAND()+RAND()+RAND()+RAND()+RAND())-6))-1)+Liquidity_30Y!W13)</x:f>
        <x:v>2824363.180002587</x:v>
      </x:c>
      <x:c r="W159" s="16" t="n">
        <x:f>MAX(0,V159*(1+EXP((LN(1+Assumptions!$C$60)-0.5*Assumptions!$C$61^2)+Assumptions!$C$61*((RAND()+RAND()+RAND()+RAND()+RAND()+RAND()+RAND()+RAND()+RAND()+RAND()+RAND()+RAND())-6))-1)+Liquidity_30Y!X13)</x:f>
        <x:v>2481097.5205278313</x:v>
      </x:c>
      <x:c r="X159" s="16" t="n">
        <x:f>MAX(0,W159*(1+EXP((LN(1+Assumptions!$C$60)-0.5*Assumptions!$C$61^2)+Assumptions!$C$61*((RAND()+RAND()+RAND()+RAND()+RAND()+RAND()+RAND()+RAND()+RAND()+RAND()+RAND()+RAND())-6))-1)+Liquidity_30Y!Y13)</x:f>
        <x:v>2826183.459932225</x:v>
      </x:c>
      <x:c r="Y159" s="16" t="n">
        <x:f>MAX(0,X159*(1+EXP((LN(1+Assumptions!$C$60)-0.5*Assumptions!$C$61^2)+Assumptions!$C$61*((RAND()+RAND()+RAND()+RAND()+RAND()+RAND()+RAND()+RAND()+RAND()+RAND()+RAND()+RAND())-6))-1)+Liquidity_30Y!Z13)</x:f>
        <x:v>2496999.9485887797</x:v>
      </x:c>
      <x:c r="Z159" s="16" t="n">
        <x:f>MAX(0,Y159*(1+EXP((LN(1+Assumptions!$C$60)-0.5*Assumptions!$C$61^2)+Assumptions!$C$61*((RAND()+RAND()+RAND()+RAND()+RAND()+RAND()+RAND()+RAND()+RAND()+RAND()+RAND()+RAND())-6))-1)+Liquidity_30Y!AA13)</x:f>
        <x:v>2284671.3214641768</x:v>
      </x:c>
      <x:c r="AA159" s="16" t="n">
        <x:f>MAX(0,Z159*(1+EXP((LN(1+Assumptions!$C$60)-0.5*Assumptions!$C$61^2)+Assumptions!$C$61*((RAND()+RAND()+RAND()+RAND()+RAND()+RAND()+RAND()+RAND()+RAND()+RAND()+RAND()+RAND())-6))-1)+Liquidity_30Y!AB13)</x:f>
        <x:v>2197782.898886438</x:v>
      </x:c>
      <x:c r="AB159" s="16" t="n">
        <x:f>MAX(0,AA159*(1+EXP((LN(1+Assumptions!$C$60)-0.5*Assumptions!$C$61^2)+Assumptions!$C$61*((RAND()+RAND()+RAND()+RAND()+RAND()+RAND()+RAND()+RAND()+RAND()+RAND()+RAND()+RAND())-6))-1)+Liquidity_30Y!AC13)</x:f>
        <x:v>2270136.341054501</x:v>
      </x:c>
      <x:c r="AC159" s="16" t="n">
        <x:f>MAX(0,AB159*(1+EXP((LN(1+Assumptions!$C$60)-0.5*Assumptions!$C$61^2)+Assumptions!$C$61*((RAND()+RAND()+RAND()+RAND()+RAND()+RAND()+RAND()+RAND()+RAND()+RAND()+RAND()+RAND())-6))-1)+Liquidity_30Y!AD13)</x:f>
        <x:v>2954903.265468737</x:v>
      </x:c>
      <x:c r="AD159" s="16" t="n">
        <x:f>MAX(0,AC159*(1+EXP((LN(1+Assumptions!$C$60)-0.5*Assumptions!$C$61^2)+Assumptions!$C$61*((RAND()+RAND()+RAND()+RAND()+RAND()+RAND()+RAND()+RAND()+RAND()+RAND()+RAND()+RAND())-6))-1)+Liquidity_30Y!AE13)</x:f>
        <x:v>3402158.062405526</x:v>
      </x:c>
      <x:c r="AE159" s="16" t="n">
        <x:f>MAX(0,AD159*(1+EXP((LN(1+Assumptions!$C$60)-0.5*Assumptions!$C$61^2)+Assumptions!$C$61*((RAND()+RAND()+RAND()+RAND()+RAND()+RAND()+RAND()+RAND()+RAND()+RAND()+RAND()+RAND())-6))-1)+Liquidity_30Y!AF13)</x:f>
        <x:v>3403399.4166096495</x:v>
      </x:c>
      <x:c r="AF159" s="16" t="n">
        <x:f>MAX(0,AE159*(1+EXP((LN(1+Assumptions!$C$60)-0.5*Assumptions!$C$61^2)+Assumptions!$C$61*((RAND()+RAND()+RAND()+RAND()+RAND()+RAND()+RAND()+RAND()+RAND()+RAND()+RAND()+RAND())-6))-1)+Liquidity_30Y!AG13)</x:f>
        <x:v>3534318.323170852</x:v>
      </x:c>
    </x:row>
    <x:row r="160">
      <x:c r="A160" s="39">
        <x:v>156</x:v>
      </x:c>
      <x:c r="B160" s="16" t="n">
        <x:f>Liquidity_30Y!C14</x:f>
        <x:v>1029031.25</x:v>
      </x:c>
      <x:c r="C160" s="16" t="n">
        <x:f>MAX(0,B160*(1+EXP((LN(1+Assumptions!$C$60)-0.5*Assumptions!$C$61^2)+Assumptions!$C$61*((RAND()+RAND()+RAND()+RAND()+RAND()+RAND()+RAND()+RAND()+RAND()+RAND()+RAND()+RAND())-6))-1)+Liquidity_30Y!D13)</x:f>
        <x:v>1353286.6845598398</x:v>
      </x:c>
      <x:c r="D160" s="16" t="n">
        <x:f>MAX(0,C160*(1+EXP((LN(1+Assumptions!$C$60)-0.5*Assumptions!$C$61^2)+Assumptions!$C$61*((RAND()+RAND()+RAND()+RAND()+RAND()+RAND()+RAND()+RAND()+RAND()+RAND()+RAND()+RAND())-6))-1)+Liquidity_30Y!E13)</x:f>
        <x:v>1314576.0254663758</x:v>
      </x:c>
      <x:c r="E160" s="16" t="n">
        <x:f>MAX(0,D160*(1+EXP((LN(1+Assumptions!$C$60)-0.5*Assumptions!$C$61^2)+Assumptions!$C$61*((RAND()+RAND()+RAND()+RAND()+RAND()+RAND()+RAND()+RAND()+RAND()+RAND()+RAND()+RAND())-6))-1)+Liquidity_30Y!F13)</x:f>
        <x:v>1118016.324880942</x:v>
      </x:c>
      <x:c r="F160" s="16" t="n">
        <x:f>MAX(0,E160*(1+EXP((LN(1+Assumptions!$C$60)-0.5*Assumptions!$C$61^2)+Assumptions!$C$61*((RAND()+RAND()+RAND()+RAND()+RAND()+RAND()+RAND()+RAND()+RAND()+RAND()+RAND()+RAND())-6))-1)+Liquidity_30Y!G13)</x:f>
        <x:v>1200868.9287530736</x:v>
      </x:c>
      <x:c r="G160" s="16" t="n">
        <x:f>MAX(0,F160*(1+EXP((LN(1+Assumptions!$C$60)-0.5*Assumptions!$C$61^2)+Assumptions!$C$61*((RAND()+RAND()+RAND()+RAND()+RAND()+RAND()+RAND()+RAND()+RAND()+RAND()+RAND()+RAND())-6))-1)+Liquidity_30Y!H13)</x:f>
        <x:v>966995.7029126604</x:v>
      </x:c>
      <x:c r="H160" s="16" t="n">
        <x:f>MAX(0,G160*(1+EXP((LN(1+Assumptions!$C$60)-0.5*Assumptions!$C$61^2)+Assumptions!$C$61*((RAND()+RAND()+RAND()+RAND()+RAND()+RAND()+RAND()+RAND()+RAND()+RAND()+RAND()+RAND())-6))-1)+Liquidity_30Y!I13)</x:f>
        <x:v>1296127.3975145763</x:v>
      </x:c>
      <x:c r="I160" s="16" t="n">
        <x:f>MAX(0,H160*(1+EXP((LN(1+Assumptions!$C$60)-0.5*Assumptions!$C$61^2)+Assumptions!$C$61*((RAND()+RAND()+RAND()+RAND()+RAND()+RAND()+RAND()+RAND()+RAND()+RAND()+RAND()+RAND())-6))-1)+Liquidity_30Y!J13)</x:f>
        <x:v>1351104.169352469</x:v>
      </x:c>
      <x:c r="J160" s="16" t="n">
        <x:f>MAX(0,I160*(1+EXP((LN(1+Assumptions!$C$60)-0.5*Assumptions!$C$61^2)+Assumptions!$C$61*((RAND()+RAND()+RAND()+RAND()+RAND()+RAND()+RAND()+RAND()+RAND()+RAND()+RAND()+RAND())-6))-1)+Liquidity_30Y!K13)</x:f>
        <x:v>2029192.5239301221</x:v>
      </x:c>
      <x:c r="K160" s="16" t="n">
        <x:f>MAX(0,J160*(1+EXP((LN(1+Assumptions!$C$60)-0.5*Assumptions!$C$61^2)+Assumptions!$C$61*((RAND()+RAND()+RAND()+RAND()+RAND()+RAND()+RAND()+RAND()+RAND()+RAND()+RAND()+RAND())-6))-1)+Liquidity_30Y!L13)</x:f>
        <x:v>1627688.2926877837</x:v>
      </x:c>
      <x:c r="L160" s="16" t="n">
        <x:f>MAX(0,K160*(1+EXP((LN(1+Assumptions!$C$60)-0.5*Assumptions!$C$61^2)+Assumptions!$C$61*((RAND()+RAND()+RAND()+RAND()+RAND()+RAND()+RAND()+RAND()+RAND()+RAND()+RAND()+RAND())-6))-1)+Liquidity_30Y!M13)</x:f>
        <x:v>2072221.439371165</x:v>
      </x:c>
      <x:c r="M160" s="16" t="n">
        <x:f>MAX(0,L160*(1+EXP((LN(1+Assumptions!$C$60)-0.5*Assumptions!$C$61^2)+Assumptions!$C$61*((RAND()+RAND()+RAND()+RAND()+RAND()+RAND()+RAND()+RAND()+RAND()+RAND()+RAND()+RAND())-6))-1)+Liquidity_30Y!N13)</x:f>
        <x:v>2346765.0720653967</x:v>
      </x:c>
      <x:c r="N160" s="16" t="n">
        <x:f>MAX(0,M160*(1+EXP((LN(1+Assumptions!$C$60)-0.5*Assumptions!$C$61^2)+Assumptions!$C$61*((RAND()+RAND()+RAND()+RAND()+RAND()+RAND()+RAND()+RAND()+RAND()+RAND()+RAND()+RAND())-6))-1)+Liquidity_30Y!O13)</x:f>
        <x:v>2283213.417983611</x:v>
      </x:c>
      <x:c r="O160" s="16" t="n">
        <x:f>MAX(0,N160*(1+EXP((LN(1+Assumptions!$C$60)-0.5*Assumptions!$C$61^2)+Assumptions!$C$61*((RAND()+RAND()+RAND()+RAND()+RAND()+RAND()+RAND()+RAND()+RAND()+RAND()+RAND()+RAND())-6))-1)+Liquidity_30Y!P13)</x:f>
        <x:v>2152468.918116671</x:v>
      </x:c>
      <x:c r="P160" s="16" t="n">
        <x:f>MAX(0,O160*(1+EXP((LN(1+Assumptions!$C$60)-0.5*Assumptions!$C$61^2)+Assumptions!$C$61*((RAND()+RAND()+RAND()+RAND()+RAND()+RAND()+RAND()+RAND()+RAND()+RAND()+RAND()+RAND())-6))-1)+Liquidity_30Y!Q13)</x:f>
        <x:v>2724390.4625378354</x:v>
      </x:c>
      <x:c r="Q160" s="16" t="n">
        <x:f>MAX(0,P160*(1+EXP((LN(1+Assumptions!$C$60)-0.5*Assumptions!$C$61^2)+Assumptions!$C$61*((RAND()+RAND()+RAND()+RAND()+RAND()+RAND()+RAND()+RAND()+RAND()+RAND()+RAND()+RAND())-6))-1)+Liquidity_30Y!R13)</x:f>
        <x:v>2511082.3706280966</x:v>
      </x:c>
      <x:c r="R160" s="16" t="n">
        <x:f>MAX(0,Q160*(1+EXP((LN(1+Assumptions!$C$60)-0.5*Assumptions!$C$61^2)+Assumptions!$C$61*((RAND()+RAND()+RAND()+RAND()+RAND()+RAND()+RAND()+RAND()+RAND()+RAND()+RAND()+RAND())-6))-1)+Liquidity_30Y!S13)</x:f>
        <x:v>2388088.949012979</x:v>
      </x:c>
      <x:c r="S160" s="16" t="n">
        <x:f>MAX(0,R160*(1+EXP((LN(1+Assumptions!$C$60)-0.5*Assumptions!$C$61^2)+Assumptions!$C$61*((RAND()+RAND()+RAND()+RAND()+RAND()+RAND()+RAND()+RAND()+RAND()+RAND()+RAND()+RAND())-6))-1)+Liquidity_30Y!T13)</x:f>
        <x:v>2565397.368613373</x:v>
      </x:c>
      <x:c r="T160" s="16" t="n">
        <x:f>MAX(0,S160*(1+EXP((LN(1+Assumptions!$C$60)-0.5*Assumptions!$C$61^2)+Assumptions!$C$61*((RAND()+RAND()+RAND()+RAND()+RAND()+RAND()+RAND()+RAND()+RAND()+RAND()+RAND()+RAND())-6))-1)+Liquidity_30Y!U13)</x:f>
        <x:v>2940948.4314934975</x:v>
      </x:c>
      <x:c r="U160" s="16" t="n">
        <x:f>MAX(0,T160*(1+EXP((LN(1+Assumptions!$C$60)-0.5*Assumptions!$C$61^2)+Assumptions!$C$61*((RAND()+RAND()+RAND()+RAND()+RAND()+RAND()+RAND()+RAND()+RAND()+RAND()+RAND()+RAND())-6))-1)+Liquidity_30Y!V13)</x:f>
        <x:v>2551345.793831502</x:v>
      </x:c>
      <x:c r="V160" s="16" t="n">
        <x:f>MAX(0,U160*(1+EXP((LN(1+Assumptions!$C$60)-0.5*Assumptions!$C$61^2)+Assumptions!$C$61*((RAND()+RAND()+RAND()+RAND()+RAND()+RAND()+RAND()+RAND()+RAND()+RAND()+RAND()+RAND())-6))-1)+Liquidity_30Y!W13)</x:f>
        <x:v>2369176.061264966</x:v>
      </x:c>
      <x:c r="W160" s="16" t="n">
        <x:f>MAX(0,V160*(1+EXP((LN(1+Assumptions!$C$60)-0.5*Assumptions!$C$61^2)+Assumptions!$C$61*((RAND()+RAND()+RAND()+RAND()+RAND()+RAND()+RAND()+RAND()+RAND()+RAND()+RAND()+RAND())-6))-1)+Liquidity_30Y!X13)</x:f>
        <x:v>2669113.9905702295</x:v>
      </x:c>
      <x:c r="X160" s="16" t="n">
        <x:f>MAX(0,W160*(1+EXP((LN(1+Assumptions!$C$60)-0.5*Assumptions!$C$61^2)+Assumptions!$C$61*((RAND()+RAND()+RAND()+RAND()+RAND()+RAND()+RAND()+RAND()+RAND()+RAND()+RAND()+RAND())-6))-1)+Liquidity_30Y!Y13)</x:f>
        <x:v>3257303.589846826</x:v>
      </x:c>
      <x:c r="Y160" s="16" t="n">
        <x:f>MAX(0,X160*(1+EXP((LN(1+Assumptions!$C$60)-0.5*Assumptions!$C$61^2)+Assumptions!$C$61*((RAND()+RAND()+RAND()+RAND()+RAND()+RAND()+RAND()+RAND()+RAND()+RAND()+RAND()+RAND())-6))-1)+Liquidity_30Y!Z13)</x:f>
        <x:v>3448425.4141639476</x:v>
      </x:c>
      <x:c r="Z160" s="16" t="n">
        <x:f>MAX(0,Y160*(1+EXP((LN(1+Assumptions!$C$60)-0.5*Assumptions!$C$61^2)+Assumptions!$C$61*((RAND()+RAND()+RAND()+RAND()+RAND()+RAND()+RAND()+RAND()+RAND()+RAND()+RAND()+RAND())-6))-1)+Liquidity_30Y!AA13)</x:f>
        <x:v>4268190.810849497</x:v>
      </x:c>
      <x:c r="AA160" s="16" t="n">
        <x:f>MAX(0,Z160*(1+EXP((LN(1+Assumptions!$C$60)-0.5*Assumptions!$C$61^2)+Assumptions!$C$61*((RAND()+RAND()+RAND()+RAND()+RAND()+RAND()+RAND()+RAND()+RAND()+RAND()+RAND()+RAND())-6))-1)+Liquidity_30Y!AB13)</x:f>
        <x:v>4049775.4064798295</x:v>
      </x:c>
      <x:c r="AB160" s="16" t="n">
        <x:f>MAX(0,AA160*(1+EXP((LN(1+Assumptions!$C$60)-0.5*Assumptions!$C$61^2)+Assumptions!$C$61*((RAND()+RAND()+RAND()+RAND()+RAND()+RAND()+RAND()+RAND()+RAND()+RAND()+RAND()+RAND())-6))-1)+Liquidity_30Y!AC13)</x:f>
        <x:v>4590232.678027689</x:v>
      </x:c>
      <x:c r="AC160" s="16" t="n">
        <x:f>MAX(0,AB160*(1+EXP((LN(1+Assumptions!$C$60)-0.5*Assumptions!$C$61^2)+Assumptions!$C$61*((RAND()+RAND()+RAND()+RAND()+RAND()+RAND()+RAND()+RAND()+RAND()+RAND()+RAND()+RAND())-6))-1)+Liquidity_30Y!AD13)</x:f>
        <x:v>4476605.8287827205</x:v>
      </x:c>
      <x:c r="AD160" s="16" t="n">
        <x:f>MAX(0,AC160*(1+EXP((LN(1+Assumptions!$C$60)-0.5*Assumptions!$C$61^2)+Assumptions!$C$61*((RAND()+RAND()+RAND()+RAND()+RAND()+RAND()+RAND()+RAND()+RAND()+RAND()+RAND()+RAND())-6))-1)+Liquidity_30Y!AE13)</x:f>
        <x:v>5200083.53335362</x:v>
      </x:c>
      <x:c r="AE160" s="16" t="n">
        <x:f>MAX(0,AD160*(1+EXP((LN(1+Assumptions!$C$60)-0.5*Assumptions!$C$61^2)+Assumptions!$C$61*((RAND()+RAND()+RAND()+RAND()+RAND()+RAND()+RAND()+RAND()+RAND()+RAND()+RAND()+RAND())-6))-1)+Liquidity_30Y!AF13)</x:f>
        <x:v>4734897.839593713</x:v>
      </x:c>
      <x:c r="AF160" s="16" t="n">
        <x:f>MAX(0,AE160*(1+EXP((LN(1+Assumptions!$C$60)-0.5*Assumptions!$C$61^2)+Assumptions!$C$61*((RAND()+RAND()+RAND()+RAND()+RAND()+RAND()+RAND()+RAND()+RAND()+RAND()+RAND()+RAND())-6))-1)+Liquidity_30Y!AG13)</x:f>
        <x:v>4132627.1082778657</x:v>
      </x:c>
    </x:row>
    <x:row r="161">
      <x:c r="A161" s="39">
        <x:v>157</x:v>
      </x:c>
      <x:c r="B161" s="16" t="n">
        <x:f>Liquidity_30Y!C14</x:f>
        <x:v>1029031.25</x:v>
      </x:c>
      <x:c r="C161" s="16" t="n">
        <x:f>MAX(0,B161*(1+EXP((LN(1+Assumptions!$C$60)-0.5*Assumptions!$C$61^2)+Assumptions!$C$61*((RAND()+RAND()+RAND()+RAND()+RAND()+RAND()+RAND()+RAND()+RAND()+RAND()+RAND()+RAND())-6))-1)+Liquidity_30Y!D13)</x:f>
        <x:v>1112934.7506920667</x:v>
      </x:c>
      <x:c r="D161" s="16" t="n">
        <x:f>MAX(0,C161*(1+EXP((LN(1+Assumptions!$C$60)-0.5*Assumptions!$C$61^2)+Assumptions!$C$61*((RAND()+RAND()+RAND()+RAND()+RAND()+RAND()+RAND()+RAND()+RAND()+RAND()+RAND()+RAND())-6))-1)+Liquidity_30Y!E13)</x:f>
        <x:v>1133901.4701760646</x:v>
      </x:c>
      <x:c r="E161" s="16" t="n">
        <x:f>MAX(0,D161*(1+EXP((LN(1+Assumptions!$C$60)-0.5*Assumptions!$C$61^2)+Assumptions!$C$61*((RAND()+RAND()+RAND()+RAND()+RAND()+RAND()+RAND()+RAND()+RAND()+RAND()+RAND()+RAND())-6))-1)+Liquidity_30Y!F13)</x:f>
        <x:v>1280203.2714180294</x:v>
      </x:c>
      <x:c r="F161" s="16" t="n">
        <x:f>MAX(0,E161*(1+EXP((LN(1+Assumptions!$C$60)-0.5*Assumptions!$C$61^2)+Assumptions!$C$61*((RAND()+RAND()+RAND()+RAND()+RAND()+RAND()+RAND()+RAND()+RAND()+RAND()+RAND()+RAND())-6))-1)+Liquidity_30Y!G13)</x:f>
        <x:v>1290892.3875613576</x:v>
      </x:c>
      <x:c r="G161" s="16" t="n">
        <x:f>MAX(0,F161*(1+EXP((LN(1+Assumptions!$C$60)-0.5*Assumptions!$C$61^2)+Assumptions!$C$61*((RAND()+RAND()+RAND()+RAND()+RAND()+RAND()+RAND()+RAND()+RAND()+RAND()+RAND()+RAND())-6))-1)+Liquidity_30Y!H13)</x:f>
        <x:v>1391758.7735757672</x:v>
      </x:c>
      <x:c r="H161" s="16" t="n">
        <x:f>MAX(0,G161*(1+EXP((LN(1+Assumptions!$C$60)-0.5*Assumptions!$C$61^2)+Assumptions!$C$61*((RAND()+RAND()+RAND()+RAND()+RAND()+RAND()+RAND()+RAND()+RAND()+RAND()+RAND()+RAND())-6))-1)+Liquidity_30Y!I13)</x:f>
        <x:v>1284658.49371741</x:v>
      </x:c>
      <x:c r="I161" s="16" t="n">
        <x:f>MAX(0,H161*(1+EXP((LN(1+Assumptions!$C$60)-0.5*Assumptions!$C$61^2)+Assumptions!$C$61*((RAND()+RAND()+RAND()+RAND()+RAND()+RAND()+RAND()+RAND()+RAND()+RAND()+RAND()+RAND())-6))-1)+Liquidity_30Y!J13)</x:f>
        <x:v>1371876.5225490085</x:v>
      </x:c>
      <x:c r="J161" s="16" t="n">
        <x:f>MAX(0,I161*(1+EXP((LN(1+Assumptions!$C$60)-0.5*Assumptions!$C$61^2)+Assumptions!$C$61*((RAND()+RAND()+RAND()+RAND()+RAND()+RAND()+RAND()+RAND()+RAND()+RAND()+RAND()+RAND())-6))-1)+Liquidity_30Y!K13)</x:f>
        <x:v>1643207.5981726227</x:v>
      </x:c>
      <x:c r="K161" s="16" t="n">
        <x:f>MAX(0,J161*(1+EXP((LN(1+Assumptions!$C$60)-0.5*Assumptions!$C$61^2)+Assumptions!$C$61*((RAND()+RAND()+RAND()+RAND()+RAND()+RAND()+RAND()+RAND()+RAND()+RAND()+RAND()+RAND())-6))-1)+Liquidity_30Y!L13)</x:f>
        <x:v>1993817.1732084567</x:v>
      </x:c>
      <x:c r="L161" s="16" t="n">
        <x:f>MAX(0,K161*(1+EXP((LN(1+Assumptions!$C$60)-0.5*Assumptions!$C$61^2)+Assumptions!$C$61*((RAND()+RAND()+RAND()+RAND()+RAND()+RAND()+RAND()+RAND()+RAND()+RAND()+RAND()+RAND())-6))-1)+Liquidity_30Y!M13)</x:f>
        <x:v>1737658.0306422135</x:v>
      </x:c>
      <x:c r="M161" s="16" t="n">
        <x:f>MAX(0,L161*(1+EXP((LN(1+Assumptions!$C$60)-0.5*Assumptions!$C$61^2)+Assumptions!$C$61*((RAND()+RAND()+RAND()+RAND()+RAND()+RAND()+RAND()+RAND()+RAND()+RAND()+RAND()+RAND())-6))-1)+Liquidity_30Y!N13)</x:f>
        <x:v>1674294.9535055587</x:v>
      </x:c>
      <x:c r="N161" s="16" t="n">
        <x:f>MAX(0,M161*(1+EXP((LN(1+Assumptions!$C$60)-0.5*Assumptions!$C$61^2)+Assumptions!$C$61*((RAND()+RAND()+RAND()+RAND()+RAND()+RAND()+RAND()+RAND()+RAND()+RAND()+RAND()+RAND())-6))-1)+Liquidity_30Y!O13)</x:f>
        <x:v>2377853.2541789035</x:v>
      </x:c>
      <x:c r="O161" s="16" t="n">
        <x:f>MAX(0,N161*(1+EXP((LN(1+Assumptions!$C$60)-0.5*Assumptions!$C$61^2)+Assumptions!$C$61*((RAND()+RAND()+RAND()+RAND()+RAND()+RAND()+RAND()+RAND()+RAND()+RAND()+RAND()+RAND())-6))-1)+Liquidity_30Y!P13)</x:f>
        <x:v>3278434.9082844895</x:v>
      </x:c>
      <x:c r="P161" s="16" t="n">
        <x:f>MAX(0,O161*(1+EXP((LN(1+Assumptions!$C$60)-0.5*Assumptions!$C$61^2)+Assumptions!$C$61*((RAND()+RAND()+RAND()+RAND()+RAND()+RAND()+RAND()+RAND()+RAND()+RAND()+RAND()+RAND())-6))-1)+Liquidity_30Y!Q13)</x:f>
        <x:v>3331648.5324156536</x:v>
      </x:c>
      <x:c r="Q161" s="16" t="n">
        <x:f>MAX(0,P161*(1+EXP((LN(1+Assumptions!$C$60)-0.5*Assumptions!$C$61^2)+Assumptions!$C$61*((RAND()+RAND()+RAND()+RAND()+RAND()+RAND()+RAND()+RAND()+RAND()+RAND()+RAND()+RAND())-6))-1)+Liquidity_30Y!R13)</x:f>
        <x:v>4645965.061151908</x:v>
      </x:c>
      <x:c r="R161" s="16" t="n">
        <x:f>MAX(0,Q161*(1+EXP((LN(1+Assumptions!$C$60)-0.5*Assumptions!$C$61^2)+Assumptions!$C$61*((RAND()+RAND()+RAND()+RAND()+RAND()+RAND()+RAND()+RAND()+RAND()+RAND()+RAND()+RAND())-6))-1)+Liquidity_30Y!S13)</x:f>
        <x:v>4388083.390627239</x:v>
      </x:c>
      <x:c r="S161" s="16" t="n">
        <x:f>MAX(0,R161*(1+EXP((LN(1+Assumptions!$C$60)-0.5*Assumptions!$C$61^2)+Assumptions!$C$61*((RAND()+RAND()+RAND()+RAND()+RAND()+RAND()+RAND()+RAND()+RAND()+RAND()+RAND()+RAND())-6))-1)+Liquidity_30Y!T13)</x:f>
        <x:v>4116152.868005205</x:v>
      </x:c>
      <x:c r="T161" s="16" t="n">
        <x:f>MAX(0,S161*(1+EXP((LN(1+Assumptions!$C$60)-0.5*Assumptions!$C$61^2)+Assumptions!$C$61*((RAND()+RAND()+RAND()+RAND()+RAND()+RAND()+RAND()+RAND()+RAND()+RAND()+RAND()+RAND())-6))-1)+Liquidity_30Y!U13)</x:f>
        <x:v>3634385.472951119</x:v>
      </x:c>
      <x:c r="U161" s="16" t="n">
        <x:f>MAX(0,T161*(1+EXP((LN(1+Assumptions!$C$60)-0.5*Assumptions!$C$61^2)+Assumptions!$C$61*((RAND()+RAND()+RAND()+RAND()+RAND()+RAND()+RAND()+RAND()+RAND()+RAND()+RAND()+RAND())-6))-1)+Liquidity_30Y!V13)</x:f>
        <x:v>4002918.3801000463</x:v>
      </x:c>
      <x:c r="V161" s="16" t="n">
        <x:f>MAX(0,U161*(1+EXP((LN(1+Assumptions!$C$60)-0.5*Assumptions!$C$61^2)+Assumptions!$C$61*((RAND()+RAND()+RAND()+RAND()+RAND()+RAND()+RAND()+RAND()+RAND()+RAND()+RAND()+RAND())-6))-1)+Liquidity_30Y!W13)</x:f>
        <x:v>3922789.4261704707</x:v>
      </x:c>
      <x:c r="W161" s="16" t="n">
        <x:f>MAX(0,V161*(1+EXP((LN(1+Assumptions!$C$60)-0.5*Assumptions!$C$61^2)+Assumptions!$C$61*((RAND()+RAND()+RAND()+RAND()+RAND()+RAND()+RAND()+RAND()+RAND()+RAND()+RAND()+RAND())-6))-1)+Liquidity_30Y!X13)</x:f>
        <x:v>3554376.4893047167</x:v>
      </x:c>
      <x:c r="X161" s="16" t="n">
        <x:f>MAX(0,W161*(1+EXP((LN(1+Assumptions!$C$60)-0.5*Assumptions!$C$61^2)+Assumptions!$C$61*((RAND()+RAND()+RAND()+RAND()+RAND()+RAND()+RAND()+RAND()+RAND()+RAND()+RAND()+RAND())-6))-1)+Liquidity_30Y!Y13)</x:f>
        <x:v>2877933.5866914755</x:v>
      </x:c>
      <x:c r="Y161" s="16" t="n">
        <x:f>MAX(0,X161*(1+EXP((LN(1+Assumptions!$C$60)-0.5*Assumptions!$C$61^2)+Assumptions!$C$61*((RAND()+RAND()+RAND()+RAND()+RAND()+RAND()+RAND()+RAND()+RAND()+RAND()+RAND()+RAND())-6))-1)+Liquidity_30Y!Z13)</x:f>
        <x:v>2956643.11909386</x:v>
      </x:c>
      <x:c r="Z161" s="16" t="n">
        <x:f>MAX(0,Y161*(1+EXP((LN(1+Assumptions!$C$60)-0.5*Assumptions!$C$61^2)+Assumptions!$C$61*((RAND()+RAND()+RAND()+RAND()+RAND()+RAND()+RAND()+RAND()+RAND()+RAND()+RAND()+RAND())-6))-1)+Liquidity_30Y!AA13)</x:f>
        <x:v>2815224.8110819375</x:v>
      </x:c>
      <x:c r="AA161" s="16" t="n">
        <x:f>MAX(0,Z161*(1+EXP((LN(1+Assumptions!$C$60)-0.5*Assumptions!$C$61^2)+Assumptions!$C$61*((RAND()+RAND()+RAND()+RAND()+RAND()+RAND()+RAND()+RAND()+RAND()+RAND()+RAND()+RAND())-6))-1)+Liquidity_30Y!AB13)</x:f>
        <x:v>2799365.231769368</x:v>
      </x:c>
      <x:c r="AB161" s="16" t="n">
        <x:f>MAX(0,AA161*(1+EXP((LN(1+Assumptions!$C$60)-0.5*Assumptions!$C$61^2)+Assumptions!$C$61*((RAND()+RAND()+RAND()+RAND()+RAND()+RAND()+RAND()+RAND()+RAND()+RAND()+RAND()+RAND())-6))-1)+Liquidity_30Y!AC13)</x:f>
        <x:v>2739548.494779852</x:v>
      </x:c>
      <x:c r="AC161" s="16" t="n">
        <x:f>MAX(0,AB161*(1+EXP((LN(1+Assumptions!$C$60)-0.5*Assumptions!$C$61^2)+Assumptions!$C$61*((RAND()+RAND()+RAND()+RAND()+RAND()+RAND()+RAND()+RAND()+RAND()+RAND()+RAND()+RAND())-6))-1)+Liquidity_30Y!AD13)</x:f>
        <x:v>3507649.279292893</x:v>
      </x:c>
      <x:c r="AD161" s="16" t="n">
        <x:f>MAX(0,AC161*(1+EXP((LN(1+Assumptions!$C$60)-0.5*Assumptions!$C$61^2)+Assumptions!$C$61*((RAND()+RAND()+RAND()+RAND()+RAND()+RAND()+RAND()+RAND()+RAND()+RAND()+RAND()+RAND())-6))-1)+Liquidity_30Y!AE13)</x:f>
        <x:v>3983678.7706512953</x:v>
      </x:c>
      <x:c r="AE161" s="16" t="n">
        <x:f>MAX(0,AD161*(1+EXP((LN(1+Assumptions!$C$60)-0.5*Assumptions!$C$61^2)+Assumptions!$C$61*((RAND()+RAND()+RAND()+RAND()+RAND()+RAND()+RAND()+RAND()+RAND()+RAND()+RAND()+RAND())-6))-1)+Liquidity_30Y!AF13)</x:f>
        <x:v>3814344.200808106</x:v>
      </x:c>
      <x:c r="AF161" s="16" t="n">
        <x:f>MAX(0,AE161*(1+EXP((LN(1+Assumptions!$C$60)-0.5*Assumptions!$C$61^2)+Assumptions!$C$61*((RAND()+RAND()+RAND()+RAND()+RAND()+RAND()+RAND()+RAND()+RAND()+RAND()+RAND()+RAND())-6))-1)+Liquidity_30Y!AG13)</x:f>
        <x:v>3650600.0852426244</x:v>
      </x:c>
    </x:row>
    <x:row r="162">
      <x:c r="A162" s="39">
        <x:v>158</x:v>
      </x:c>
      <x:c r="B162" s="16" t="n">
        <x:f>Liquidity_30Y!C14</x:f>
        <x:v>1029031.25</x:v>
      </x:c>
      <x:c r="C162" s="16" t="n">
        <x:f>MAX(0,B162*(1+EXP((LN(1+Assumptions!$C$60)-0.5*Assumptions!$C$61^2)+Assumptions!$C$61*((RAND()+RAND()+RAND()+RAND()+RAND()+RAND()+RAND()+RAND()+RAND()+RAND()+RAND()+RAND())-6))-1)+Liquidity_30Y!D13)</x:f>
        <x:v>1158837.3161968156</x:v>
      </x:c>
      <x:c r="D162" s="16" t="n">
        <x:f>MAX(0,C162*(1+EXP((LN(1+Assumptions!$C$60)-0.5*Assumptions!$C$61^2)+Assumptions!$C$61*((RAND()+RAND()+RAND()+RAND()+RAND()+RAND()+RAND()+RAND()+RAND()+RAND()+RAND()+RAND())-6))-1)+Liquidity_30Y!E13)</x:f>
        <x:v>1227960.4543399333</x:v>
      </x:c>
      <x:c r="E162" s="16" t="n">
        <x:f>MAX(0,D162*(1+EXP((LN(1+Assumptions!$C$60)-0.5*Assumptions!$C$61^2)+Assumptions!$C$61*((RAND()+RAND()+RAND()+RAND()+RAND()+RAND()+RAND()+RAND()+RAND()+RAND()+RAND()+RAND())-6))-1)+Liquidity_30Y!F13)</x:f>
        <x:v>1214247.9700427307</x:v>
      </x:c>
      <x:c r="F162" s="16" t="n">
        <x:f>MAX(0,E162*(1+EXP((LN(1+Assumptions!$C$60)-0.5*Assumptions!$C$61^2)+Assumptions!$C$61*((RAND()+RAND()+RAND()+RAND()+RAND()+RAND()+RAND()+RAND()+RAND()+RAND()+RAND()+RAND())-6))-1)+Liquidity_30Y!G13)</x:f>
        <x:v>1376352.0609660163</x:v>
      </x:c>
      <x:c r="G162" s="16" t="n">
        <x:f>MAX(0,F162*(1+EXP((LN(1+Assumptions!$C$60)-0.5*Assumptions!$C$61^2)+Assumptions!$C$61*((RAND()+RAND()+RAND()+RAND()+RAND()+RAND()+RAND()+RAND()+RAND()+RAND()+RAND()+RAND())-6))-1)+Liquidity_30Y!H13)</x:f>
        <x:v>1617775.3575248248</x:v>
      </x:c>
      <x:c r="H162" s="16" t="n">
        <x:f>MAX(0,G162*(1+EXP((LN(1+Assumptions!$C$60)-0.5*Assumptions!$C$61^2)+Assumptions!$C$61*((RAND()+RAND()+RAND()+RAND()+RAND()+RAND()+RAND()+RAND()+RAND()+RAND()+RAND()+RAND())-6))-1)+Liquidity_30Y!I13)</x:f>
        <x:v>1760555.0305792382</x:v>
      </x:c>
      <x:c r="I162" s="16" t="n">
        <x:f>MAX(0,H162*(1+EXP((LN(1+Assumptions!$C$60)-0.5*Assumptions!$C$61^2)+Assumptions!$C$61*((RAND()+RAND()+RAND()+RAND()+RAND()+RAND()+RAND()+RAND()+RAND()+RAND()+RAND()+RAND())-6))-1)+Liquidity_30Y!J13)</x:f>
        <x:v>1884227.430364443</x:v>
      </x:c>
      <x:c r="J162" s="16" t="n">
        <x:f>MAX(0,I162*(1+EXP((LN(1+Assumptions!$C$60)-0.5*Assumptions!$C$61^2)+Assumptions!$C$61*((RAND()+RAND()+RAND()+RAND()+RAND()+RAND()+RAND()+RAND()+RAND()+RAND()+RAND()+RAND())-6))-1)+Liquidity_30Y!K13)</x:f>
        <x:v>2107122.1412518574</x:v>
      </x:c>
      <x:c r="K162" s="16" t="n">
        <x:f>MAX(0,J162*(1+EXP((LN(1+Assumptions!$C$60)-0.5*Assumptions!$C$61^2)+Assumptions!$C$61*((RAND()+RAND()+RAND()+RAND()+RAND()+RAND()+RAND()+RAND()+RAND()+RAND()+RAND()+RAND())-6))-1)+Liquidity_30Y!L13)</x:f>
        <x:v>2186145.520017433</x:v>
      </x:c>
      <x:c r="L162" s="16" t="n">
        <x:f>MAX(0,K162*(1+EXP((LN(1+Assumptions!$C$60)-0.5*Assumptions!$C$61^2)+Assumptions!$C$61*((RAND()+RAND()+RAND()+RAND()+RAND()+RAND()+RAND()+RAND()+RAND()+RAND()+RAND()+RAND())-6))-1)+Liquidity_30Y!M13)</x:f>
        <x:v>2264688.9545258405</x:v>
      </x:c>
      <x:c r="M162" s="16" t="n">
        <x:f>MAX(0,L162*(1+EXP((LN(1+Assumptions!$C$60)-0.5*Assumptions!$C$61^2)+Assumptions!$C$61*((RAND()+RAND()+RAND()+RAND()+RAND()+RAND()+RAND()+RAND()+RAND()+RAND()+RAND()+RAND())-6))-1)+Liquidity_30Y!N13)</x:f>
        <x:v>1743304.7278033143</x:v>
      </x:c>
      <x:c r="N162" s="16" t="n">
        <x:f>MAX(0,M162*(1+EXP((LN(1+Assumptions!$C$60)-0.5*Assumptions!$C$61^2)+Assumptions!$C$61*((RAND()+RAND()+RAND()+RAND()+RAND()+RAND()+RAND()+RAND()+RAND()+RAND()+RAND()+RAND())-6))-1)+Liquidity_30Y!O13)</x:f>
        <x:v>1461925.8263129252</x:v>
      </x:c>
      <x:c r="O162" s="16" t="n">
        <x:f>MAX(0,N162*(1+EXP((LN(1+Assumptions!$C$60)-0.5*Assumptions!$C$61^2)+Assumptions!$C$61*((RAND()+RAND()+RAND()+RAND()+RAND()+RAND()+RAND()+RAND()+RAND()+RAND()+RAND()+RAND())-6))-1)+Liquidity_30Y!P13)</x:f>
        <x:v>1696652.948046238</x:v>
      </x:c>
      <x:c r="P162" s="16" t="n">
        <x:f>MAX(0,O162*(1+EXP((LN(1+Assumptions!$C$60)-0.5*Assumptions!$C$61^2)+Assumptions!$C$61*((RAND()+RAND()+RAND()+RAND()+RAND()+RAND()+RAND()+RAND()+RAND()+RAND()+RAND()+RAND())-6))-1)+Liquidity_30Y!Q13)</x:f>
        <x:v>1383594.1193232585</x:v>
      </x:c>
      <x:c r="Q162" s="16" t="n">
        <x:f>MAX(0,P162*(1+EXP((LN(1+Assumptions!$C$60)-0.5*Assumptions!$C$61^2)+Assumptions!$C$61*((RAND()+RAND()+RAND()+RAND()+RAND()+RAND()+RAND()+RAND()+RAND()+RAND()+RAND()+RAND())-6))-1)+Liquidity_30Y!R13)</x:f>
        <x:v>1523293.3179687</x:v>
      </x:c>
      <x:c r="R162" s="16" t="n">
        <x:f>MAX(0,Q162*(1+EXP((LN(1+Assumptions!$C$60)-0.5*Assumptions!$C$61^2)+Assumptions!$C$61*((RAND()+RAND()+RAND()+RAND()+RAND()+RAND()+RAND()+RAND()+RAND()+RAND()+RAND()+RAND())-6))-1)+Liquidity_30Y!S13)</x:f>
        <x:v>1230408.2330817196</x:v>
      </x:c>
      <x:c r="S162" s="16" t="n">
        <x:f>MAX(0,R162*(1+EXP((LN(1+Assumptions!$C$60)-0.5*Assumptions!$C$61^2)+Assumptions!$C$61*((RAND()+RAND()+RAND()+RAND()+RAND()+RAND()+RAND()+RAND()+RAND()+RAND()+RAND()+RAND())-6))-1)+Liquidity_30Y!T13)</x:f>
        <x:v>1614904.7945499578</x:v>
      </x:c>
      <x:c r="T162" s="16" t="n">
        <x:f>MAX(0,S162*(1+EXP((LN(1+Assumptions!$C$60)-0.5*Assumptions!$C$61^2)+Assumptions!$C$61*((RAND()+RAND()+RAND()+RAND()+RAND()+RAND()+RAND()+RAND()+RAND()+RAND()+RAND()+RAND())-6))-1)+Liquidity_30Y!U13)</x:f>
        <x:v>1563668.7479480198</x:v>
      </x:c>
      <x:c r="U162" s="16" t="n">
        <x:f>MAX(0,T162*(1+EXP((LN(1+Assumptions!$C$60)-0.5*Assumptions!$C$61^2)+Assumptions!$C$61*((RAND()+RAND()+RAND()+RAND()+RAND()+RAND()+RAND()+RAND()+RAND()+RAND()+RAND()+RAND())-6))-1)+Liquidity_30Y!V13)</x:f>
        <x:v>1558115.185428618</x:v>
      </x:c>
      <x:c r="V162" s="16" t="n">
        <x:f>MAX(0,U162*(1+EXP((LN(1+Assumptions!$C$60)-0.5*Assumptions!$C$61^2)+Assumptions!$C$61*((RAND()+RAND()+RAND()+RAND()+RAND()+RAND()+RAND()+RAND()+RAND()+RAND()+RAND()+RAND())-6))-1)+Liquidity_30Y!W13)</x:f>
        <x:v>1338730.7680864357</x:v>
      </x:c>
      <x:c r="W162" s="16" t="n">
        <x:f>MAX(0,V162*(1+EXP((LN(1+Assumptions!$C$60)-0.5*Assumptions!$C$61^2)+Assumptions!$C$61*((RAND()+RAND()+RAND()+RAND()+RAND()+RAND()+RAND()+RAND()+RAND()+RAND()+RAND()+RAND())-6))-1)+Liquidity_30Y!X13)</x:f>
        <x:v>1483781.9488855354</x:v>
      </x:c>
      <x:c r="X162" s="16" t="n">
        <x:f>MAX(0,W162*(1+EXP((LN(1+Assumptions!$C$60)-0.5*Assumptions!$C$61^2)+Assumptions!$C$61*((RAND()+RAND()+RAND()+RAND()+RAND()+RAND()+RAND()+RAND()+RAND()+RAND()+RAND()+RAND())-6))-1)+Liquidity_30Y!Y13)</x:f>
        <x:v>1770862.343585275</x:v>
      </x:c>
      <x:c r="Y162" s="16" t="n">
        <x:f>MAX(0,X162*(1+EXP((LN(1+Assumptions!$C$60)-0.5*Assumptions!$C$61^2)+Assumptions!$C$61*((RAND()+RAND()+RAND()+RAND()+RAND()+RAND()+RAND()+RAND()+RAND()+RAND()+RAND()+RAND())-6))-1)+Liquidity_30Y!Z13)</x:f>
        <x:v>2185670.7151618004</x:v>
      </x:c>
      <x:c r="Z162" s="16" t="n">
        <x:f>MAX(0,Y162*(1+EXP((LN(1+Assumptions!$C$60)-0.5*Assumptions!$C$61^2)+Assumptions!$C$61*((RAND()+RAND()+RAND()+RAND()+RAND()+RAND()+RAND()+RAND()+RAND()+RAND()+RAND()+RAND())-6))-1)+Liquidity_30Y!AA13)</x:f>
        <x:v>2106220.767673776</x:v>
      </x:c>
      <x:c r="AA162" s="16" t="n">
        <x:f>MAX(0,Z162*(1+EXP((LN(1+Assumptions!$C$60)-0.5*Assumptions!$C$61^2)+Assumptions!$C$61*((RAND()+RAND()+RAND()+RAND()+RAND()+RAND()+RAND()+RAND()+RAND()+RAND()+RAND()+RAND())-6))-1)+Liquidity_30Y!AB13)</x:f>
        <x:v>2327937.9664722322</x:v>
      </x:c>
      <x:c r="AB162" s="16" t="n">
        <x:f>MAX(0,AA162*(1+EXP((LN(1+Assumptions!$C$60)-0.5*Assumptions!$C$61^2)+Assumptions!$C$61*((RAND()+RAND()+RAND()+RAND()+RAND()+RAND()+RAND()+RAND()+RAND()+RAND()+RAND()+RAND())-6))-1)+Liquidity_30Y!AC13)</x:f>
        <x:v>2396147.671223272</x:v>
      </x:c>
      <x:c r="AC162" s="16" t="n">
        <x:f>MAX(0,AB162*(1+EXP((LN(1+Assumptions!$C$60)-0.5*Assumptions!$C$61^2)+Assumptions!$C$61*((RAND()+RAND()+RAND()+RAND()+RAND()+RAND()+RAND()+RAND()+RAND()+RAND()+RAND()+RAND())-6))-1)+Liquidity_30Y!AD13)</x:f>
        <x:v>2631040.6085402905</x:v>
      </x:c>
      <x:c r="AD162" s="16" t="n">
        <x:f>MAX(0,AC162*(1+EXP((LN(1+Assumptions!$C$60)-0.5*Assumptions!$C$61^2)+Assumptions!$C$61*((RAND()+RAND()+RAND()+RAND()+RAND()+RAND()+RAND()+RAND()+RAND()+RAND()+RAND()+RAND())-6))-1)+Liquidity_30Y!AE13)</x:f>
        <x:v>3040823.731890567</x:v>
      </x:c>
      <x:c r="AE162" s="16" t="n">
        <x:f>MAX(0,AD162*(1+EXP((LN(1+Assumptions!$C$60)-0.5*Assumptions!$C$61^2)+Assumptions!$C$61*((RAND()+RAND()+RAND()+RAND()+RAND()+RAND()+RAND()+RAND()+RAND()+RAND()+RAND()+RAND())-6))-1)+Liquidity_30Y!AF13)</x:f>
        <x:v>3319089.3690495053</x:v>
      </x:c>
      <x:c r="AF162" s="16" t="n">
        <x:f>MAX(0,AE162*(1+EXP((LN(1+Assumptions!$C$60)-0.5*Assumptions!$C$61^2)+Assumptions!$C$61*((RAND()+RAND()+RAND()+RAND()+RAND()+RAND()+RAND()+RAND()+RAND()+RAND()+RAND()+RAND())-6))-1)+Liquidity_30Y!AG13)</x:f>
        <x:v>4340340.174796616</x:v>
      </x:c>
    </x:row>
    <x:row r="163">
      <x:c r="A163" s="39">
        <x:v>159</x:v>
      </x:c>
      <x:c r="B163" s="16" t="n">
        <x:f>Liquidity_30Y!C14</x:f>
        <x:v>1029031.25</x:v>
      </x:c>
      <x:c r="C163" s="16" t="n">
        <x:f>MAX(0,B163*(1+EXP((LN(1+Assumptions!$C$60)-0.5*Assumptions!$C$61^2)+Assumptions!$C$61*((RAND()+RAND()+RAND()+RAND()+RAND()+RAND()+RAND()+RAND()+RAND()+RAND()+RAND()+RAND())-6))-1)+Liquidity_30Y!D13)</x:f>
        <x:v>1282478.6828104965</x:v>
      </x:c>
      <x:c r="D163" s="16" t="n">
        <x:f>MAX(0,C163*(1+EXP((LN(1+Assumptions!$C$60)-0.5*Assumptions!$C$61^2)+Assumptions!$C$61*((RAND()+RAND()+RAND()+RAND()+RAND()+RAND()+RAND()+RAND()+RAND()+RAND()+RAND()+RAND())-6))-1)+Liquidity_30Y!E13)</x:f>
        <x:v>1621553.2268001318</x:v>
      </x:c>
      <x:c r="E163" s="16" t="n">
        <x:f>MAX(0,D163*(1+EXP((LN(1+Assumptions!$C$60)-0.5*Assumptions!$C$61^2)+Assumptions!$C$61*((RAND()+RAND()+RAND()+RAND()+RAND()+RAND()+RAND()+RAND()+RAND()+RAND()+RAND()+RAND())-6))-1)+Liquidity_30Y!F13)</x:f>
        <x:v>2427087.27633812</x:v>
      </x:c>
      <x:c r="F163" s="16" t="n">
        <x:f>MAX(0,E163*(1+EXP((LN(1+Assumptions!$C$60)-0.5*Assumptions!$C$61^2)+Assumptions!$C$61*((RAND()+RAND()+RAND()+RAND()+RAND()+RAND()+RAND()+RAND()+RAND()+RAND()+RAND()+RAND())-6))-1)+Liquidity_30Y!G13)</x:f>
        <x:v>2766004.9174945084</x:v>
      </x:c>
      <x:c r="G163" s="16" t="n">
        <x:f>MAX(0,F163*(1+EXP((LN(1+Assumptions!$C$60)-0.5*Assumptions!$C$61^2)+Assumptions!$C$61*((RAND()+RAND()+RAND()+RAND()+RAND()+RAND()+RAND()+RAND()+RAND()+RAND()+RAND()+RAND())-6))-1)+Liquidity_30Y!H13)</x:f>
        <x:v>2674699.856902281</x:v>
      </x:c>
      <x:c r="H163" s="16" t="n">
        <x:f>MAX(0,G163*(1+EXP((LN(1+Assumptions!$C$60)-0.5*Assumptions!$C$61^2)+Assumptions!$C$61*((RAND()+RAND()+RAND()+RAND()+RAND()+RAND()+RAND()+RAND()+RAND()+RAND()+RAND()+RAND())-6))-1)+Liquidity_30Y!I13)</x:f>
        <x:v>3693041.2649485157</x:v>
      </x:c>
      <x:c r="I163" s="16" t="n">
        <x:f>MAX(0,H163*(1+EXP((LN(1+Assumptions!$C$60)-0.5*Assumptions!$C$61^2)+Assumptions!$C$61*((RAND()+RAND()+RAND()+RAND()+RAND()+RAND()+RAND()+RAND()+RAND()+RAND()+RAND()+RAND())-6))-1)+Liquidity_30Y!J13)</x:f>
        <x:v>3866242.7183288727</x:v>
      </x:c>
      <x:c r="J163" s="16" t="n">
        <x:f>MAX(0,I163*(1+EXP((LN(1+Assumptions!$C$60)-0.5*Assumptions!$C$61^2)+Assumptions!$C$61*((RAND()+RAND()+RAND()+RAND()+RAND()+RAND()+RAND()+RAND()+RAND()+RAND()+RAND()+RAND())-6))-1)+Liquidity_30Y!K13)</x:f>
        <x:v>4016473.6774453707</x:v>
      </x:c>
      <x:c r="K163" s="16" t="n">
        <x:f>MAX(0,J163*(1+EXP((LN(1+Assumptions!$C$60)-0.5*Assumptions!$C$61^2)+Assumptions!$C$61*((RAND()+RAND()+RAND()+RAND()+RAND()+RAND()+RAND()+RAND()+RAND()+RAND()+RAND()+RAND())-6))-1)+Liquidity_30Y!L13)</x:f>
        <x:v>4004508.4563448476</x:v>
      </x:c>
      <x:c r="L163" s="16" t="n">
        <x:f>MAX(0,K163*(1+EXP((LN(1+Assumptions!$C$60)-0.5*Assumptions!$C$61^2)+Assumptions!$C$61*((RAND()+RAND()+RAND()+RAND()+RAND()+RAND()+RAND()+RAND()+RAND()+RAND()+RAND()+RAND())-6))-1)+Liquidity_30Y!M13)</x:f>
        <x:v>4207859.315101274</x:v>
      </x:c>
      <x:c r="M163" s="16" t="n">
        <x:f>MAX(0,L163*(1+EXP((LN(1+Assumptions!$C$60)-0.5*Assumptions!$C$61^2)+Assumptions!$C$61*((RAND()+RAND()+RAND()+RAND()+RAND()+RAND()+RAND()+RAND()+RAND()+RAND()+RAND()+RAND())-6))-1)+Liquidity_30Y!N13)</x:f>
        <x:v>4382404.963742128</x:v>
      </x:c>
      <x:c r="N163" s="16" t="n">
        <x:f>MAX(0,M163*(1+EXP((LN(1+Assumptions!$C$60)-0.5*Assumptions!$C$61^2)+Assumptions!$C$61*((RAND()+RAND()+RAND()+RAND()+RAND()+RAND()+RAND()+RAND()+RAND()+RAND()+RAND()+RAND())-6))-1)+Liquidity_30Y!O13)</x:f>
        <x:v>4773863.109295229</x:v>
      </x:c>
      <x:c r="O163" s="16" t="n">
        <x:f>MAX(0,N163*(1+EXP((LN(1+Assumptions!$C$60)-0.5*Assumptions!$C$61^2)+Assumptions!$C$61*((RAND()+RAND()+RAND()+RAND()+RAND()+RAND()+RAND()+RAND()+RAND()+RAND()+RAND()+RAND())-6))-1)+Liquidity_30Y!P13)</x:f>
        <x:v>3904230.2324175145</x:v>
      </x:c>
      <x:c r="P163" s="16" t="n">
        <x:f>MAX(0,O163*(1+EXP((LN(1+Assumptions!$C$60)-0.5*Assumptions!$C$61^2)+Assumptions!$C$61*((RAND()+RAND()+RAND()+RAND()+RAND()+RAND()+RAND()+RAND()+RAND()+RAND()+RAND()+RAND())-6))-1)+Liquidity_30Y!Q13)</x:f>
        <x:v>4170826.7042819606</x:v>
      </x:c>
      <x:c r="Q163" s="16" t="n">
        <x:f>MAX(0,P163*(1+EXP((LN(1+Assumptions!$C$60)-0.5*Assumptions!$C$61^2)+Assumptions!$C$61*((RAND()+RAND()+RAND()+RAND()+RAND()+RAND()+RAND()+RAND()+RAND()+RAND()+RAND()+RAND())-6))-1)+Liquidity_30Y!R13)</x:f>
        <x:v>5241914.154460175</x:v>
      </x:c>
      <x:c r="R163" s="16" t="n">
        <x:f>MAX(0,Q163*(1+EXP((LN(1+Assumptions!$C$60)-0.5*Assumptions!$C$61^2)+Assumptions!$C$61*((RAND()+RAND()+RAND()+RAND()+RAND()+RAND()+RAND()+RAND()+RAND()+RAND()+RAND()+RAND())-6))-1)+Liquidity_30Y!S13)</x:f>
        <x:v>4780067.774514787</x:v>
      </x:c>
      <x:c r="S163" s="16" t="n">
        <x:f>MAX(0,R163*(1+EXP((LN(1+Assumptions!$C$60)-0.5*Assumptions!$C$61^2)+Assumptions!$C$61*((RAND()+RAND()+RAND()+RAND()+RAND()+RAND()+RAND()+RAND()+RAND()+RAND()+RAND()+RAND())-6))-1)+Liquidity_30Y!T13)</x:f>
        <x:v>4725196.57060877</x:v>
      </x:c>
      <x:c r="T163" s="16" t="n">
        <x:f>MAX(0,S163*(1+EXP((LN(1+Assumptions!$C$60)-0.5*Assumptions!$C$61^2)+Assumptions!$C$61*((RAND()+RAND()+RAND()+RAND()+RAND()+RAND()+RAND()+RAND()+RAND()+RAND()+RAND()+RAND())-6))-1)+Liquidity_30Y!U13)</x:f>
        <x:v>6209849.46408471</x:v>
      </x:c>
      <x:c r="U163" s="16" t="n">
        <x:f>MAX(0,T163*(1+EXP((LN(1+Assumptions!$C$60)-0.5*Assumptions!$C$61^2)+Assumptions!$C$61*((RAND()+RAND()+RAND()+RAND()+RAND()+RAND()+RAND()+RAND()+RAND()+RAND()+RAND()+RAND())-6))-1)+Liquidity_30Y!V13)</x:f>
        <x:v>7892327.554390724</x:v>
      </x:c>
      <x:c r="V163" s="16" t="n">
        <x:f>MAX(0,U163*(1+EXP((LN(1+Assumptions!$C$60)-0.5*Assumptions!$C$61^2)+Assumptions!$C$61*((RAND()+RAND()+RAND()+RAND()+RAND()+RAND()+RAND()+RAND()+RAND()+RAND()+RAND()+RAND())-6))-1)+Liquidity_30Y!W13)</x:f>
        <x:v>7230384.3916139</x:v>
      </x:c>
      <x:c r="W163" s="16" t="n">
        <x:f>MAX(0,V163*(1+EXP((LN(1+Assumptions!$C$60)-0.5*Assumptions!$C$61^2)+Assumptions!$C$61*((RAND()+RAND()+RAND()+RAND()+RAND()+RAND()+RAND()+RAND()+RAND()+RAND()+RAND()+RAND())-6))-1)+Liquidity_30Y!X13)</x:f>
        <x:v>7745608.629107165</x:v>
      </x:c>
      <x:c r="X163" s="16" t="n">
        <x:f>MAX(0,W163*(1+EXP((LN(1+Assumptions!$C$60)-0.5*Assumptions!$C$61^2)+Assumptions!$C$61*((RAND()+RAND()+RAND()+RAND()+RAND()+RAND()+RAND()+RAND()+RAND()+RAND()+RAND()+RAND())-6))-1)+Liquidity_30Y!Y13)</x:f>
        <x:v>8224562.810791648</x:v>
      </x:c>
      <x:c r="Y163" s="16" t="n">
        <x:f>MAX(0,X163*(1+EXP((LN(1+Assumptions!$C$60)-0.5*Assumptions!$C$61^2)+Assumptions!$C$61*((RAND()+RAND()+RAND()+RAND()+RAND()+RAND()+RAND()+RAND()+RAND()+RAND()+RAND()+RAND())-6))-1)+Liquidity_30Y!Z13)</x:f>
        <x:v>8266175.362457814</x:v>
      </x:c>
      <x:c r="Z163" s="16" t="n">
        <x:f>MAX(0,Y163*(1+EXP((LN(1+Assumptions!$C$60)-0.5*Assumptions!$C$61^2)+Assumptions!$C$61*((RAND()+RAND()+RAND()+RAND()+RAND()+RAND()+RAND()+RAND()+RAND()+RAND()+RAND()+RAND())-6))-1)+Liquidity_30Y!AA13)</x:f>
        <x:v>9718715.70933146</x:v>
      </x:c>
      <x:c r="AA163" s="16" t="n">
        <x:f>MAX(0,Z163*(1+EXP((LN(1+Assumptions!$C$60)-0.5*Assumptions!$C$61^2)+Assumptions!$C$61*((RAND()+RAND()+RAND()+RAND()+RAND()+RAND()+RAND()+RAND()+RAND()+RAND()+RAND()+RAND())-6))-1)+Liquidity_30Y!AB13)</x:f>
        <x:v>10726164.521606078</x:v>
      </x:c>
      <x:c r="AB163" s="16" t="n">
        <x:f>MAX(0,AA163*(1+EXP((LN(1+Assumptions!$C$60)-0.5*Assumptions!$C$61^2)+Assumptions!$C$61*((RAND()+RAND()+RAND()+RAND()+RAND()+RAND()+RAND()+RAND()+RAND()+RAND()+RAND()+RAND())-6))-1)+Liquidity_30Y!AC13)</x:f>
        <x:v>12069786.909288228</x:v>
      </x:c>
      <x:c r="AC163" s="16" t="n">
        <x:f>MAX(0,AB163*(1+EXP((LN(1+Assumptions!$C$60)-0.5*Assumptions!$C$61^2)+Assumptions!$C$61*((RAND()+RAND()+RAND()+RAND()+RAND()+RAND()+RAND()+RAND()+RAND()+RAND()+RAND()+RAND())-6))-1)+Liquidity_30Y!AD13)</x:f>
        <x:v>12135528.54182946</x:v>
      </x:c>
      <x:c r="AD163" s="16" t="n">
        <x:f>MAX(0,AC163*(1+EXP((LN(1+Assumptions!$C$60)-0.5*Assumptions!$C$61^2)+Assumptions!$C$61*((RAND()+RAND()+RAND()+RAND()+RAND()+RAND()+RAND()+RAND()+RAND()+RAND()+RAND()+RAND())-6))-1)+Liquidity_30Y!AE13)</x:f>
        <x:v>12007049.732758734</x:v>
      </x:c>
      <x:c r="AE163" s="16" t="n">
        <x:f>MAX(0,AD163*(1+EXP((LN(1+Assumptions!$C$60)-0.5*Assumptions!$C$61^2)+Assumptions!$C$61*((RAND()+RAND()+RAND()+RAND()+RAND()+RAND()+RAND()+RAND()+RAND()+RAND()+RAND()+RAND())-6))-1)+Liquidity_30Y!AF13)</x:f>
        <x:v>11495798.321294015</x:v>
      </x:c>
      <x:c r="AF163" s="16" t="n">
        <x:f>MAX(0,AE163*(1+EXP((LN(1+Assumptions!$C$60)-0.5*Assumptions!$C$61^2)+Assumptions!$C$61*((RAND()+RAND()+RAND()+RAND()+RAND()+RAND()+RAND()+RAND()+RAND()+RAND()+RAND()+RAND())-6))-1)+Liquidity_30Y!AG13)</x:f>
        <x:v>11580613.791153297</x:v>
      </x:c>
    </x:row>
    <x:row r="164">
      <x:c r="A164" s="39">
        <x:v>160</x:v>
      </x:c>
      <x:c r="B164" s="16" t="n">
        <x:f>Liquidity_30Y!C14</x:f>
        <x:v>1029031.25</x:v>
      </x:c>
      <x:c r="C164" s="16" t="n">
        <x:f>MAX(0,B164*(1+EXP((LN(1+Assumptions!$C$60)-0.5*Assumptions!$C$61^2)+Assumptions!$C$61*((RAND()+RAND()+RAND()+RAND()+RAND()+RAND()+RAND()+RAND()+RAND()+RAND()+RAND()+RAND())-6))-1)+Liquidity_30Y!D13)</x:f>
        <x:v>1016118.9638841918</x:v>
      </x:c>
      <x:c r="D164" s="16" t="n">
        <x:f>MAX(0,C164*(1+EXP((LN(1+Assumptions!$C$60)-0.5*Assumptions!$C$61^2)+Assumptions!$C$61*((RAND()+RAND()+RAND()+RAND()+RAND()+RAND()+RAND()+RAND()+RAND()+RAND()+RAND()+RAND())-6))-1)+Liquidity_30Y!E13)</x:f>
        <x:v>994726.7482429368</x:v>
      </x:c>
      <x:c r="E164" s="16" t="n">
        <x:f>MAX(0,D164*(1+EXP((LN(1+Assumptions!$C$60)-0.5*Assumptions!$C$61^2)+Assumptions!$C$61*((RAND()+RAND()+RAND()+RAND()+RAND()+RAND()+RAND()+RAND()+RAND()+RAND()+RAND()+RAND())-6))-1)+Liquidity_30Y!F13)</x:f>
        <x:v>1197865.3470155317</x:v>
      </x:c>
      <x:c r="F164" s="16" t="n">
        <x:f>MAX(0,E164*(1+EXP((LN(1+Assumptions!$C$60)-0.5*Assumptions!$C$61^2)+Assumptions!$C$61*((RAND()+RAND()+RAND()+RAND()+RAND()+RAND()+RAND()+RAND()+RAND()+RAND()+RAND()+RAND())-6))-1)+Liquidity_30Y!G13)</x:f>
        <x:v>1360404.5185732597</x:v>
      </x:c>
      <x:c r="G164" s="16" t="n">
        <x:f>MAX(0,F164*(1+EXP((LN(1+Assumptions!$C$60)-0.5*Assumptions!$C$61^2)+Assumptions!$C$61*((RAND()+RAND()+RAND()+RAND()+RAND()+RAND()+RAND()+RAND()+RAND()+RAND()+RAND()+RAND())-6))-1)+Liquidity_30Y!H13)</x:f>
        <x:v>1718548.348618881</x:v>
      </x:c>
      <x:c r="H164" s="16" t="n">
        <x:f>MAX(0,G164*(1+EXP((LN(1+Assumptions!$C$60)-0.5*Assumptions!$C$61^2)+Assumptions!$C$61*((RAND()+RAND()+RAND()+RAND()+RAND()+RAND()+RAND()+RAND()+RAND()+RAND()+RAND()+RAND())-6))-1)+Liquidity_30Y!I13)</x:f>
        <x:v>1944207.0783802785</x:v>
      </x:c>
      <x:c r="I164" s="16" t="n">
        <x:f>MAX(0,H164*(1+EXP((LN(1+Assumptions!$C$60)-0.5*Assumptions!$C$61^2)+Assumptions!$C$61*((RAND()+RAND()+RAND()+RAND()+RAND()+RAND()+RAND()+RAND()+RAND()+RAND()+RAND()+RAND())-6))-1)+Liquidity_30Y!J13)</x:f>
        <x:v>1991277.333390107</x:v>
      </x:c>
      <x:c r="J164" s="16" t="n">
        <x:f>MAX(0,I164*(1+EXP((LN(1+Assumptions!$C$60)-0.5*Assumptions!$C$61^2)+Assumptions!$C$61*((RAND()+RAND()+RAND()+RAND()+RAND()+RAND()+RAND()+RAND()+RAND()+RAND()+RAND()+RAND())-6))-1)+Liquidity_30Y!K13)</x:f>
        <x:v>1528009.9883245379</x:v>
      </x:c>
      <x:c r="K164" s="16" t="n">
        <x:f>MAX(0,J164*(1+EXP((LN(1+Assumptions!$C$60)-0.5*Assumptions!$C$61^2)+Assumptions!$C$61*((RAND()+RAND()+RAND()+RAND()+RAND()+RAND()+RAND()+RAND()+RAND()+RAND()+RAND()+RAND())-6))-1)+Liquidity_30Y!L13)</x:f>
        <x:v>1541695.3883630827</x:v>
      </x:c>
      <x:c r="L164" s="16" t="n">
        <x:f>MAX(0,K164*(1+EXP((LN(1+Assumptions!$C$60)-0.5*Assumptions!$C$61^2)+Assumptions!$C$61*((RAND()+RAND()+RAND()+RAND()+RAND()+RAND()+RAND()+RAND()+RAND()+RAND()+RAND()+RAND())-6))-1)+Liquidity_30Y!M13)</x:f>
        <x:v>1076712.7954878185</x:v>
      </x:c>
      <x:c r="M164" s="16" t="n">
        <x:f>MAX(0,L164*(1+EXP((LN(1+Assumptions!$C$60)-0.5*Assumptions!$C$61^2)+Assumptions!$C$61*((RAND()+RAND()+RAND()+RAND()+RAND()+RAND()+RAND()+RAND()+RAND()+RAND()+RAND()+RAND())-6))-1)+Liquidity_30Y!N13)</x:f>
        <x:v>1174977.5415883707</x:v>
      </x:c>
      <x:c r="N164" s="16" t="n">
        <x:f>MAX(0,M164*(1+EXP((LN(1+Assumptions!$C$60)-0.5*Assumptions!$C$61^2)+Assumptions!$C$61*((RAND()+RAND()+RAND()+RAND()+RAND()+RAND()+RAND()+RAND()+RAND()+RAND()+RAND()+RAND())-6))-1)+Liquidity_30Y!O13)</x:f>
        <x:v>1113474.5029495233</x:v>
      </x:c>
      <x:c r="O164" s="16" t="n">
        <x:f>MAX(0,N164*(1+EXP((LN(1+Assumptions!$C$60)-0.5*Assumptions!$C$61^2)+Assumptions!$C$61*((RAND()+RAND()+RAND()+RAND()+RAND()+RAND()+RAND()+RAND()+RAND()+RAND()+RAND()+RAND())-6))-1)+Liquidity_30Y!P13)</x:f>
        <x:v>1110743.3460037715</x:v>
      </x:c>
      <x:c r="P164" s="16" t="n">
        <x:f>MAX(0,O164*(1+EXP((LN(1+Assumptions!$C$60)-0.5*Assumptions!$C$61^2)+Assumptions!$C$61*((RAND()+RAND()+RAND()+RAND()+RAND()+RAND()+RAND()+RAND()+RAND()+RAND()+RAND()+RAND())-6))-1)+Liquidity_30Y!Q13)</x:f>
        <x:v>1217649.239963061</x:v>
      </x:c>
      <x:c r="Q164" s="16" t="n">
        <x:f>MAX(0,P164*(1+EXP((LN(1+Assumptions!$C$60)-0.5*Assumptions!$C$61^2)+Assumptions!$C$61*((RAND()+RAND()+RAND()+RAND()+RAND()+RAND()+RAND()+RAND()+RAND()+RAND()+RAND()+RAND())-6))-1)+Liquidity_30Y!R13)</x:f>
        <x:v>1198490.1414688546</x:v>
      </x:c>
      <x:c r="R164" s="16" t="n">
        <x:f>MAX(0,Q164*(1+EXP((LN(1+Assumptions!$C$60)-0.5*Assumptions!$C$61^2)+Assumptions!$C$61*((RAND()+RAND()+RAND()+RAND()+RAND()+RAND()+RAND()+RAND()+RAND()+RAND()+RAND()+RAND())-6))-1)+Liquidity_30Y!S13)</x:f>
        <x:v>1739218.8129741696</x:v>
      </x:c>
      <x:c r="S164" s="16" t="n">
        <x:f>MAX(0,R164*(1+EXP((LN(1+Assumptions!$C$60)-0.5*Assumptions!$C$61^2)+Assumptions!$C$61*((RAND()+RAND()+RAND()+RAND()+RAND()+RAND()+RAND()+RAND()+RAND()+RAND()+RAND()+RAND())-6))-1)+Liquidity_30Y!T13)</x:f>
        <x:v>1551913.9075284633</x:v>
      </x:c>
      <x:c r="T164" s="16" t="n">
        <x:f>MAX(0,S164*(1+EXP((LN(1+Assumptions!$C$60)-0.5*Assumptions!$C$61^2)+Assumptions!$C$61*((RAND()+RAND()+RAND()+RAND()+RAND()+RAND()+RAND()+RAND()+RAND()+RAND()+RAND()+RAND())-6))-1)+Liquidity_30Y!U13)</x:f>
        <x:v>2368172.868374154</x:v>
      </x:c>
      <x:c r="U164" s="16" t="n">
        <x:f>MAX(0,T164*(1+EXP((LN(1+Assumptions!$C$60)-0.5*Assumptions!$C$61^2)+Assumptions!$C$61*((RAND()+RAND()+RAND()+RAND()+RAND()+RAND()+RAND()+RAND()+RAND()+RAND()+RAND()+RAND())-6))-1)+Liquidity_30Y!V13)</x:f>
        <x:v>2301210.9398092562</x:v>
      </x:c>
      <x:c r="V164" s="16" t="n">
        <x:f>MAX(0,U164*(1+EXP((LN(1+Assumptions!$C$60)-0.5*Assumptions!$C$61^2)+Assumptions!$C$61*((RAND()+RAND()+RAND()+RAND()+RAND()+RAND()+RAND()+RAND()+RAND()+RAND()+RAND()+RAND())-6))-1)+Liquidity_30Y!W13)</x:f>
        <x:v>2233547.7510685995</x:v>
      </x:c>
      <x:c r="W164" s="16" t="n">
        <x:f>MAX(0,V164*(1+EXP((LN(1+Assumptions!$C$60)-0.5*Assumptions!$C$61^2)+Assumptions!$C$61*((RAND()+RAND()+RAND()+RAND()+RAND()+RAND()+RAND()+RAND()+RAND()+RAND()+RAND()+RAND())-6))-1)+Liquidity_30Y!X13)</x:f>
        <x:v>3025079.8623697907</x:v>
      </x:c>
      <x:c r="X164" s="16" t="n">
        <x:f>MAX(0,W164*(1+EXP((LN(1+Assumptions!$C$60)-0.5*Assumptions!$C$61^2)+Assumptions!$C$61*((RAND()+RAND()+RAND()+RAND()+RAND()+RAND()+RAND()+RAND()+RAND()+RAND()+RAND()+RAND())-6))-1)+Liquidity_30Y!Y13)</x:f>
        <x:v>3336356.501383635</x:v>
      </x:c>
      <x:c r="Y164" s="16" t="n">
        <x:f>MAX(0,X164*(1+EXP((LN(1+Assumptions!$C$60)-0.5*Assumptions!$C$61^2)+Assumptions!$C$61*((RAND()+RAND()+RAND()+RAND()+RAND()+RAND()+RAND()+RAND()+RAND()+RAND()+RAND()+RAND())-6))-1)+Liquidity_30Y!Z13)</x:f>
        <x:v>2947552.9607693767</x:v>
      </x:c>
      <x:c r="Z164" s="16" t="n">
        <x:f>MAX(0,Y164*(1+EXP((LN(1+Assumptions!$C$60)-0.5*Assumptions!$C$61^2)+Assumptions!$C$61*((RAND()+RAND()+RAND()+RAND()+RAND()+RAND()+RAND()+RAND()+RAND()+RAND()+RAND()+RAND())-6))-1)+Liquidity_30Y!AA13)</x:f>
        <x:v>2843948.9569855225</x:v>
      </x:c>
      <x:c r="AA164" s="16" t="n">
        <x:f>MAX(0,Z164*(1+EXP((LN(1+Assumptions!$C$60)-0.5*Assumptions!$C$61^2)+Assumptions!$C$61*((RAND()+RAND()+RAND()+RAND()+RAND()+RAND()+RAND()+RAND()+RAND()+RAND()+RAND()+RAND())-6))-1)+Liquidity_30Y!AB13)</x:f>
        <x:v>3553120.807196465</x:v>
      </x:c>
      <x:c r="AB164" s="16" t="n">
        <x:f>MAX(0,AA164*(1+EXP((LN(1+Assumptions!$C$60)-0.5*Assumptions!$C$61^2)+Assumptions!$C$61*((RAND()+RAND()+RAND()+RAND()+RAND()+RAND()+RAND()+RAND()+RAND()+RAND()+RAND()+RAND())-6))-1)+Liquidity_30Y!AC13)</x:f>
        <x:v>3961623.174802631</x:v>
      </x:c>
      <x:c r="AC164" s="16" t="n">
        <x:f>MAX(0,AB164*(1+EXP((LN(1+Assumptions!$C$60)-0.5*Assumptions!$C$61^2)+Assumptions!$C$61*((RAND()+RAND()+RAND()+RAND()+RAND()+RAND()+RAND()+RAND()+RAND()+RAND()+RAND()+RAND())-6))-1)+Liquidity_30Y!AD13)</x:f>
        <x:v>4168748.6814817814</x:v>
      </x:c>
      <x:c r="AD164" s="16" t="n">
        <x:f>MAX(0,AC164*(1+EXP((LN(1+Assumptions!$C$60)-0.5*Assumptions!$C$61^2)+Assumptions!$C$61*((RAND()+RAND()+RAND()+RAND()+RAND()+RAND()+RAND()+RAND()+RAND()+RAND()+RAND()+RAND())-6))-1)+Liquidity_30Y!AE13)</x:f>
        <x:v>5057301.169474131</x:v>
      </x:c>
      <x:c r="AE164" s="16" t="n">
        <x:f>MAX(0,AD164*(1+EXP((LN(1+Assumptions!$C$60)-0.5*Assumptions!$C$61^2)+Assumptions!$C$61*((RAND()+RAND()+RAND()+RAND()+RAND()+RAND()+RAND()+RAND()+RAND()+RAND()+RAND()+RAND())-6))-1)+Liquidity_30Y!AF13)</x:f>
        <x:v>4711222.129128131</x:v>
      </x:c>
      <x:c r="AF164" s="16" t="n">
        <x:f>MAX(0,AE164*(1+EXP((LN(1+Assumptions!$C$60)-0.5*Assumptions!$C$61^2)+Assumptions!$C$61*((RAND()+RAND()+RAND()+RAND()+RAND()+RAND()+RAND()+RAND()+RAND()+RAND()+RAND()+RAND())-6))-1)+Liquidity_30Y!AG13)</x:f>
        <x:v>5745987.016380417</x:v>
      </x:c>
    </x:row>
    <x:row r="165">
      <x:c r="A165" s="39">
        <x:v>161</x:v>
      </x:c>
      <x:c r="B165" s="16" t="n">
        <x:f>Liquidity_30Y!C14</x:f>
        <x:v>1029031.25</x:v>
      </x:c>
      <x:c r="C165" s="16" t="n">
        <x:f>MAX(0,B165*(1+EXP((LN(1+Assumptions!$C$60)-0.5*Assumptions!$C$61^2)+Assumptions!$C$61*((RAND()+RAND()+RAND()+RAND()+RAND()+RAND()+RAND()+RAND()+RAND()+RAND()+RAND()+RAND())-6))-1)+Liquidity_30Y!D13)</x:f>
        <x:v>967473.9785776346</x:v>
      </x:c>
      <x:c r="D165" s="16" t="n">
        <x:f>MAX(0,C165*(1+EXP((LN(1+Assumptions!$C$60)-0.5*Assumptions!$C$61^2)+Assumptions!$C$61*((RAND()+RAND()+RAND()+RAND()+RAND()+RAND()+RAND()+RAND()+RAND()+RAND()+RAND()+RAND())-6))-1)+Liquidity_30Y!E13)</x:f>
        <x:v>999527.162681662</x:v>
      </x:c>
      <x:c r="E165" s="16" t="n">
        <x:f>MAX(0,D165*(1+EXP((LN(1+Assumptions!$C$60)-0.5*Assumptions!$C$61^2)+Assumptions!$C$61*((RAND()+RAND()+RAND()+RAND()+RAND()+RAND()+RAND()+RAND()+RAND()+RAND()+RAND()+RAND())-6))-1)+Liquidity_30Y!F13)</x:f>
        <x:v>880695.1525094822</x:v>
      </x:c>
      <x:c r="F165" s="16" t="n">
        <x:f>MAX(0,E165*(1+EXP((LN(1+Assumptions!$C$60)-0.5*Assumptions!$C$61^2)+Assumptions!$C$61*((RAND()+RAND()+RAND()+RAND()+RAND()+RAND()+RAND()+RAND()+RAND()+RAND()+RAND()+RAND())-6))-1)+Liquidity_30Y!G13)</x:f>
        <x:v>747355.9017256198</x:v>
      </x:c>
      <x:c r="G165" s="16" t="n">
        <x:f>MAX(0,F165*(1+EXP((LN(1+Assumptions!$C$60)-0.5*Assumptions!$C$61^2)+Assumptions!$C$61*((RAND()+RAND()+RAND()+RAND()+RAND()+RAND()+RAND()+RAND()+RAND()+RAND()+RAND()+RAND())-6))-1)+Liquidity_30Y!H13)</x:f>
        <x:v>791317.7984738189</x:v>
      </x:c>
      <x:c r="H165" s="16" t="n">
        <x:f>MAX(0,G165*(1+EXP((LN(1+Assumptions!$C$60)-0.5*Assumptions!$C$61^2)+Assumptions!$C$61*((RAND()+RAND()+RAND()+RAND()+RAND()+RAND()+RAND()+RAND()+RAND()+RAND()+RAND()+RAND())-6))-1)+Liquidity_30Y!I13)</x:f>
        <x:v>624417.4572651132</x:v>
      </x:c>
      <x:c r="I165" s="16" t="n">
        <x:f>MAX(0,H165*(1+EXP((LN(1+Assumptions!$C$60)-0.5*Assumptions!$C$61^2)+Assumptions!$C$61*((RAND()+RAND()+RAND()+RAND()+RAND()+RAND()+RAND()+RAND()+RAND()+RAND()+RAND()+RAND())-6))-1)+Liquidity_30Y!J13)</x:f>
        <x:v>695236.9644918288</x:v>
      </x:c>
      <x:c r="J165" s="16" t="n">
        <x:f>MAX(0,I165*(1+EXP((LN(1+Assumptions!$C$60)-0.5*Assumptions!$C$61^2)+Assumptions!$C$61*((RAND()+RAND()+RAND()+RAND()+RAND()+RAND()+RAND()+RAND()+RAND()+RAND()+RAND()+RAND())-6))-1)+Liquidity_30Y!K13)</x:f>
        <x:v>845630.437977154</x:v>
      </x:c>
      <x:c r="K165" s="16" t="n">
        <x:f>MAX(0,J165*(1+EXP((LN(1+Assumptions!$C$60)-0.5*Assumptions!$C$61^2)+Assumptions!$C$61*((RAND()+RAND()+RAND()+RAND()+RAND()+RAND()+RAND()+RAND()+RAND()+RAND()+RAND()+RAND())-6))-1)+Liquidity_30Y!L13)</x:f>
        <x:v>1072218.8023738752</x:v>
      </x:c>
      <x:c r="L165" s="16" t="n">
        <x:f>MAX(0,K165*(1+EXP((LN(1+Assumptions!$C$60)-0.5*Assumptions!$C$61^2)+Assumptions!$C$61*((RAND()+RAND()+RAND()+RAND()+RAND()+RAND()+RAND()+RAND()+RAND()+RAND()+RAND()+RAND())-6))-1)+Liquidity_30Y!M13)</x:f>
        <x:v>1054070.5540805378</x:v>
      </x:c>
      <x:c r="M165" s="16" t="n">
        <x:f>MAX(0,L165*(1+EXP((LN(1+Assumptions!$C$60)-0.5*Assumptions!$C$61^2)+Assumptions!$C$61*((RAND()+RAND()+RAND()+RAND()+RAND()+RAND()+RAND()+RAND()+RAND()+RAND()+RAND()+RAND())-6))-1)+Liquidity_30Y!N13)</x:f>
        <x:v>1278027.893244712</x:v>
      </x:c>
      <x:c r="N165" s="16" t="n">
        <x:f>MAX(0,M165*(1+EXP((LN(1+Assumptions!$C$60)-0.5*Assumptions!$C$61^2)+Assumptions!$C$61*((RAND()+RAND()+RAND()+RAND()+RAND()+RAND()+RAND()+RAND()+RAND()+RAND()+RAND()+RAND())-6))-1)+Liquidity_30Y!O13)</x:f>
        <x:v>1014985.225498511</x:v>
      </x:c>
      <x:c r="O165" s="16" t="n">
        <x:f>MAX(0,N165*(1+EXP((LN(1+Assumptions!$C$60)-0.5*Assumptions!$C$61^2)+Assumptions!$C$61*((RAND()+RAND()+RAND()+RAND()+RAND()+RAND()+RAND()+RAND()+RAND()+RAND()+RAND()+RAND())-6))-1)+Liquidity_30Y!P13)</x:f>
        <x:v>899794.3710602458</x:v>
      </x:c>
      <x:c r="P165" s="16" t="n">
        <x:f>MAX(0,O165*(1+EXP((LN(1+Assumptions!$C$60)-0.5*Assumptions!$C$61^2)+Assumptions!$C$61*((RAND()+RAND()+RAND()+RAND()+RAND()+RAND()+RAND()+RAND()+RAND()+RAND()+RAND()+RAND())-6))-1)+Liquidity_30Y!Q13)</x:f>
        <x:v>813506.4324769077</x:v>
      </x:c>
      <x:c r="Q165" s="16" t="n">
        <x:f>MAX(0,P165*(1+EXP((LN(1+Assumptions!$C$60)-0.5*Assumptions!$C$61^2)+Assumptions!$C$61*((RAND()+RAND()+RAND()+RAND()+RAND()+RAND()+RAND()+RAND()+RAND()+RAND()+RAND()+RAND())-6))-1)+Liquidity_30Y!R13)</x:f>
        <x:v>927967.5167151673</x:v>
      </x:c>
      <x:c r="R165" s="16" t="n">
        <x:f>MAX(0,Q165*(1+EXP((LN(1+Assumptions!$C$60)-0.5*Assumptions!$C$61^2)+Assumptions!$C$61*((RAND()+RAND()+RAND()+RAND()+RAND()+RAND()+RAND()+RAND()+RAND()+RAND()+RAND()+RAND())-6))-1)+Liquidity_30Y!S13)</x:f>
        <x:v>1115266.6065945218</x:v>
      </x:c>
      <x:c r="S165" s="16" t="n">
        <x:f>MAX(0,R165*(1+EXP((LN(1+Assumptions!$C$60)-0.5*Assumptions!$C$61^2)+Assumptions!$C$61*((RAND()+RAND()+RAND()+RAND()+RAND()+RAND()+RAND()+RAND()+RAND()+RAND()+RAND()+RAND())-6))-1)+Liquidity_30Y!T13)</x:f>
        <x:v>1253498.4747891913</x:v>
      </x:c>
      <x:c r="T165" s="16" t="n">
        <x:f>MAX(0,S165*(1+EXP((LN(1+Assumptions!$C$60)-0.5*Assumptions!$C$61^2)+Assumptions!$C$61*((RAND()+RAND()+RAND()+RAND()+RAND()+RAND()+RAND()+RAND()+RAND()+RAND()+RAND()+RAND())-6))-1)+Liquidity_30Y!U13)</x:f>
        <x:v>1564833.9836547496</x:v>
      </x:c>
      <x:c r="U165" s="16" t="n">
        <x:f>MAX(0,T165*(1+EXP((LN(1+Assumptions!$C$60)-0.5*Assumptions!$C$61^2)+Assumptions!$C$61*((RAND()+RAND()+RAND()+RAND()+RAND()+RAND()+RAND()+RAND()+RAND()+RAND()+RAND()+RAND())-6))-1)+Liquidity_30Y!V13)</x:f>
        <x:v>1854171.795007079</x:v>
      </x:c>
      <x:c r="V165" s="16" t="n">
        <x:f>MAX(0,U165*(1+EXP((LN(1+Assumptions!$C$60)-0.5*Assumptions!$C$61^2)+Assumptions!$C$61*((RAND()+RAND()+RAND()+RAND()+RAND()+RAND()+RAND()+RAND()+RAND()+RAND()+RAND()+RAND())-6))-1)+Liquidity_30Y!W13)</x:f>
        <x:v>1373420.001092911</x:v>
      </x:c>
      <x:c r="W165" s="16" t="n">
        <x:f>MAX(0,V165*(1+EXP((LN(1+Assumptions!$C$60)-0.5*Assumptions!$C$61^2)+Assumptions!$C$61*((RAND()+RAND()+RAND()+RAND()+RAND()+RAND()+RAND()+RAND()+RAND()+RAND()+RAND()+RAND())-6))-1)+Liquidity_30Y!X13)</x:f>
        <x:v>1352750.8141377254</x:v>
      </x:c>
      <x:c r="X165" s="16" t="n">
        <x:f>MAX(0,W165*(1+EXP((LN(1+Assumptions!$C$60)-0.5*Assumptions!$C$61^2)+Assumptions!$C$61*((RAND()+RAND()+RAND()+RAND()+RAND()+RAND()+RAND()+RAND()+RAND()+RAND()+RAND()+RAND())-6))-1)+Liquidity_30Y!Y13)</x:f>
        <x:v>1763537.418807517</x:v>
      </x:c>
      <x:c r="Y165" s="16" t="n">
        <x:f>MAX(0,X165*(1+EXP((LN(1+Assumptions!$C$60)-0.5*Assumptions!$C$61^2)+Assumptions!$C$61*((RAND()+RAND()+RAND()+RAND()+RAND()+RAND()+RAND()+RAND()+RAND()+RAND()+RAND()+RAND())-6))-1)+Liquidity_30Y!Z13)</x:f>
        <x:v>2367318.3776170495</x:v>
      </x:c>
      <x:c r="Z165" s="16" t="n">
        <x:f>MAX(0,Y165*(1+EXP((LN(1+Assumptions!$C$60)-0.5*Assumptions!$C$61^2)+Assumptions!$C$61*((RAND()+RAND()+RAND()+RAND()+RAND()+RAND()+RAND()+RAND()+RAND()+RAND()+RAND()+RAND())-6))-1)+Liquidity_30Y!AA13)</x:f>
        <x:v>2277157.9385352735</x:v>
      </x:c>
      <x:c r="AA165" s="16" t="n">
        <x:f>MAX(0,Z165*(1+EXP((LN(1+Assumptions!$C$60)-0.5*Assumptions!$C$61^2)+Assumptions!$C$61*((RAND()+RAND()+RAND()+RAND()+RAND()+RAND()+RAND()+RAND()+RAND()+RAND()+RAND()+RAND())-6))-1)+Liquidity_30Y!AB13)</x:f>
        <x:v>3160316.474821333</x:v>
      </x:c>
      <x:c r="AB165" s="16" t="n">
        <x:f>MAX(0,AA165*(1+EXP((LN(1+Assumptions!$C$60)-0.5*Assumptions!$C$61^2)+Assumptions!$C$61*((RAND()+RAND()+RAND()+RAND()+RAND()+RAND()+RAND()+RAND()+RAND()+RAND()+RAND()+RAND())-6))-1)+Liquidity_30Y!AC13)</x:f>
        <x:v>4364347.716405464</x:v>
      </x:c>
      <x:c r="AC165" s="16" t="n">
        <x:f>MAX(0,AB165*(1+EXP((LN(1+Assumptions!$C$60)-0.5*Assumptions!$C$61^2)+Assumptions!$C$61*((RAND()+RAND()+RAND()+RAND()+RAND()+RAND()+RAND()+RAND()+RAND()+RAND()+RAND()+RAND())-6))-1)+Liquidity_30Y!AD13)</x:f>
        <x:v>3573119.541305594</x:v>
      </x:c>
      <x:c r="AD165" s="16" t="n">
        <x:f>MAX(0,AC165*(1+EXP((LN(1+Assumptions!$C$60)-0.5*Assumptions!$C$61^2)+Assumptions!$C$61*((RAND()+RAND()+RAND()+RAND()+RAND()+RAND()+RAND()+RAND()+RAND()+RAND()+RAND()+RAND())-6))-1)+Liquidity_30Y!AE13)</x:f>
        <x:v>3910007.04864157</x:v>
      </x:c>
      <x:c r="AE165" s="16" t="n">
        <x:f>MAX(0,AD165*(1+EXP((LN(1+Assumptions!$C$60)-0.5*Assumptions!$C$61^2)+Assumptions!$C$61*((RAND()+RAND()+RAND()+RAND()+RAND()+RAND()+RAND()+RAND()+RAND()+RAND()+RAND()+RAND())-6))-1)+Liquidity_30Y!AF13)</x:f>
        <x:v>3889435.2680916833</x:v>
      </x:c>
      <x:c r="AF165" s="16" t="n">
        <x:f>MAX(0,AE165*(1+EXP((LN(1+Assumptions!$C$60)-0.5*Assumptions!$C$61^2)+Assumptions!$C$61*((RAND()+RAND()+RAND()+RAND()+RAND()+RAND()+RAND()+RAND()+RAND()+RAND()+RAND()+RAND())-6))-1)+Liquidity_30Y!AG13)</x:f>
        <x:v>4327728.58865248</x:v>
      </x:c>
    </x:row>
    <x:row r="166">
      <x:c r="A166" s="39">
        <x:v>162</x:v>
      </x:c>
      <x:c r="B166" s="16" t="n">
        <x:f>Liquidity_30Y!C14</x:f>
        <x:v>1029031.25</x:v>
      </x:c>
      <x:c r="C166" s="16" t="n">
        <x:f>MAX(0,B166*(1+EXP((LN(1+Assumptions!$C$60)-0.5*Assumptions!$C$61^2)+Assumptions!$C$61*((RAND()+RAND()+RAND()+RAND()+RAND()+RAND()+RAND()+RAND()+RAND()+RAND()+RAND()+RAND())-6))-1)+Liquidity_30Y!D13)</x:f>
        <x:v>1244120.7000295785</x:v>
      </x:c>
      <x:c r="D166" s="16" t="n">
        <x:f>MAX(0,C166*(1+EXP((LN(1+Assumptions!$C$60)-0.5*Assumptions!$C$61^2)+Assumptions!$C$61*((RAND()+RAND()+RAND()+RAND()+RAND()+RAND()+RAND()+RAND()+RAND()+RAND()+RAND()+RAND())-6))-1)+Liquidity_30Y!E13)</x:f>
        <x:v>1658858.3864096429</x:v>
      </x:c>
      <x:c r="E166" s="16" t="n">
        <x:f>MAX(0,D166*(1+EXP((LN(1+Assumptions!$C$60)-0.5*Assumptions!$C$61^2)+Assumptions!$C$61*((RAND()+RAND()+RAND()+RAND()+RAND()+RAND()+RAND()+RAND()+RAND()+RAND()+RAND()+RAND())-6))-1)+Liquidity_30Y!F13)</x:f>
        <x:v>1742073.7019687856</x:v>
      </x:c>
      <x:c r="F166" s="16" t="n">
        <x:f>MAX(0,E166*(1+EXP((LN(1+Assumptions!$C$60)-0.5*Assumptions!$C$61^2)+Assumptions!$C$61*((RAND()+RAND()+RAND()+RAND()+RAND()+RAND()+RAND()+RAND()+RAND()+RAND()+RAND()+RAND())-6))-1)+Liquidity_30Y!G13)</x:f>
        <x:v>2088595.9319770988</x:v>
      </x:c>
      <x:c r="G166" s="16" t="n">
        <x:f>MAX(0,F166*(1+EXP((LN(1+Assumptions!$C$60)-0.5*Assumptions!$C$61^2)+Assumptions!$C$61*((RAND()+RAND()+RAND()+RAND()+RAND()+RAND()+RAND()+RAND()+RAND()+RAND()+RAND()+RAND())-6))-1)+Liquidity_30Y!H13)</x:f>
        <x:v>1655965.0378822912</x:v>
      </x:c>
      <x:c r="H166" s="16" t="n">
        <x:f>MAX(0,G166*(1+EXP((LN(1+Assumptions!$C$60)-0.5*Assumptions!$C$61^2)+Assumptions!$C$61*((RAND()+RAND()+RAND()+RAND()+RAND()+RAND()+RAND()+RAND()+RAND()+RAND()+RAND()+RAND())-6))-1)+Liquidity_30Y!I13)</x:f>
        <x:v>1642469.39570732</x:v>
      </x:c>
      <x:c r="I166" s="16" t="n">
        <x:f>MAX(0,H166*(1+EXP((LN(1+Assumptions!$C$60)-0.5*Assumptions!$C$61^2)+Assumptions!$C$61*((RAND()+RAND()+RAND()+RAND()+RAND()+RAND()+RAND()+RAND()+RAND()+RAND()+RAND()+RAND())-6))-1)+Liquidity_30Y!J13)</x:f>
        <x:v>1767583.872636808</x:v>
      </x:c>
      <x:c r="J166" s="16" t="n">
        <x:f>MAX(0,I166*(1+EXP((LN(1+Assumptions!$C$60)-0.5*Assumptions!$C$61^2)+Assumptions!$C$61*((RAND()+RAND()+RAND()+RAND()+RAND()+RAND()+RAND()+RAND()+RAND()+RAND()+RAND()+RAND())-6))-1)+Liquidity_30Y!K13)</x:f>
        <x:v>1786102.001119725</x:v>
      </x:c>
      <x:c r="K166" s="16" t="n">
        <x:f>MAX(0,J166*(1+EXP((LN(1+Assumptions!$C$60)-0.5*Assumptions!$C$61^2)+Assumptions!$C$61*((RAND()+RAND()+RAND()+RAND()+RAND()+RAND()+RAND()+RAND()+RAND()+RAND()+RAND()+RAND())-6))-1)+Liquidity_30Y!L13)</x:f>
        <x:v>1815682.639593485</x:v>
      </x:c>
      <x:c r="L166" s="16" t="n">
        <x:f>MAX(0,K166*(1+EXP((LN(1+Assumptions!$C$60)-0.5*Assumptions!$C$61^2)+Assumptions!$C$61*((RAND()+RAND()+RAND()+RAND()+RAND()+RAND()+RAND()+RAND()+RAND()+RAND()+RAND()+RAND())-6))-1)+Liquidity_30Y!M13)</x:f>
        <x:v>2080169.423848124</x:v>
      </x:c>
      <x:c r="M166" s="16" t="n">
        <x:f>MAX(0,L166*(1+EXP((LN(1+Assumptions!$C$60)-0.5*Assumptions!$C$61^2)+Assumptions!$C$61*((RAND()+RAND()+RAND()+RAND()+RAND()+RAND()+RAND()+RAND()+RAND()+RAND()+RAND()+RAND())-6))-1)+Liquidity_30Y!N13)</x:f>
        <x:v>1755035.765446111</x:v>
      </x:c>
      <x:c r="N166" s="16" t="n">
        <x:f>MAX(0,M166*(1+EXP((LN(1+Assumptions!$C$60)-0.5*Assumptions!$C$61^2)+Assumptions!$C$61*((RAND()+RAND()+RAND()+RAND()+RAND()+RAND()+RAND()+RAND()+RAND()+RAND()+RAND()+RAND())-6))-1)+Liquidity_30Y!O13)</x:f>
        <x:v>2187690.3297218885</x:v>
      </x:c>
      <x:c r="O166" s="16" t="n">
        <x:f>MAX(0,N166*(1+EXP((LN(1+Assumptions!$C$60)-0.5*Assumptions!$C$61^2)+Assumptions!$C$61*((RAND()+RAND()+RAND()+RAND()+RAND()+RAND()+RAND()+RAND()+RAND()+RAND()+RAND()+RAND())-6))-1)+Liquidity_30Y!P13)</x:f>
        <x:v>2481249.3589179404</x:v>
      </x:c>
      <x:c r="P166" s="16" t="n">
        <x:f>MAX(0,O166*(1+EXP((LN(1+Assumptions!$C$60)-0.5*Assumptions!$C$61^2)+Assumptions!$C$61*((RAND()+RAND()+RAND()+RAND()+RAND()+RAND()+RAND()+RAND()+RAND()+RAND()+RAND()+RAND())-6))-1)+Liquidity_30Y!Q13)</x:f>
        <x:v>2890221.0451307716</x:v>
      </x:c>
      <x:c r="Q166" s="16" t="n">
        <x:f>MAX(0,P166*(1+EXP((LN(1+Assumptions!$C$60)-0.5*Assumptions!$C$61^2)+Assumptions!$C$61*((RAND()+RAND()+RAND()+RAND()+RAND()+RAND()+RAND()+RAND()+RAND()+RAND()+RAND()+RAND())-6))-1)+Liquidity_30Y!R13)</x:f>
        <x:v>2324316.9355375017</x:v>
      </x:c>
      <x:c r="R166" s="16" t="n">
        <x:f>MAX(0,Q166*(1+EXP((LN(1+Assumptions!$C$60)-0.5*Assumptions!$C$61^2)+Assumptions!$C$61*((RAND()+RAND()+RAND()+RAND()+RAND()+RAND()+RAND()+RAND()+RAND()+RAND()+RAND()+RAND())-6))-1)+Liquidity_30Y!S13)</x:f>
        <x:v>2508244.38239632</x:v>
      </x:c>
      <x:c r="S166" s="16" t="n">
        <x:f>MAX(0,R166*(1+EXP((LN(1+Assumptions!$C$60)-0.5*Assumptions!$C$61^2)+Assumptions!$C$61*((RAND()+RAND()+RAND()+RAND()+RAND()+RAND()+RAND()+RAND()+RAND()+RAND()+RAND()+RAND())-6))-1)+Liquidity_30Y!T13)</x:f>
        <x:v>2383600.3529397217</x:v>
      </x:c>
      <x:c r="T166" s="16" t="n">
        <x:f>MAX(0,S166*(1+EXP((LN(1+Assumptions!$C$60)-0.5*Assumptions!$C$61^2)+Assumptions!$C$61*((RAND()+RAND()+RAND()+RAND()+RAND()+RAND()+RAND()+RAND()+RAND()+RAND()+RAND()+RAND())-6))-1)+Liquidity_30Y!U13)</x:f>
        <x:v>3177981.090070778</x:v>
      </x:c>
      <x:c r="U166" s="16" t="n">
        <x:f>MAX(0,T166*(1+EXP((LN(1+Assumptions!$C$60)-0.5*Assumptions!$C$61^2)+Assumptions!$C$61*((RAND()+RAND()+RAND()+RAND()+RAND()+RAND()+RAND()+RAND()+RAND()+RAND()+RAND()+RAND())-6))-1)+Liquidity_30Y!V13)</x:f>
        <x:v>2592379.859605546</x:v>
      </x:c>
      <x:c r="V166" s="16" t="n">
        <x:f>MAX(0,U166*(1+EXP((LN(1+Assumptions!$C$60)-0.5*Assumptions!$C$61^2)+Assumptions!$C$61*((RAND()+RAND()+RAND()+RAND()+RAND()+RAND()+RAND()+RAND()+RAND()+RAND()+RAND()+RAND())-6))-1)+Liquidity_30Y!W13)</x:f>
        <x:v>2296729.1809598817</x:v>
      </x:c>
      <x:c r="W166" s="16" t="n">
        <x:f>MAX(0,V166*(1+EXP((LN(1+Assumptions!$C$60)-0.5*Assumptions!$C$61^2)+Assumptions!$C$61*((RAND()+RAND()+RAND()+RAND()+RAND()+RAND()+RAND()+RAND()+RAND()+RAND()+RAND()+RAND())-6))-1)+Liquidity_30Y!X13)</x:f>
        <x:v>2138419.7161550187</x:v>
      </x:c>
      <x:c r="X166" s="16" t="n">
        <x:f>MAX(0,W166*(1+EXP((LN(1+Assumptions!$C$60)-0.5*Assumptions!$C$61^2)+Assumptions!$C$61*((RAND()+RAND()+RAND()+RAND()+RAND()+RAND()+RAND()+RAND()+RAND()+RAND()+RAND()+RAND())-6))-1)+Liquidity_30Y!Y13)</x:f>
        <x:v>2614750.3952725176</x:v>
      </x:c>
      <x:c r="Y166" s="16" t="n">
        <x:f>MAX(0,X166*(1+EXP((LN(1+Assumptions!$C$60)-0.5*Assumptions!$C$61^2)+Assumptions!$C$61*((RAND()+RAND()+RAND()+RAND()+RAND()+RAND()+RAND()+RAND()+RAND()+RAND()+RAND()+RAND())-6))-1)+Liquidity_30Y!Z13)</x:f>
        <x:v>2368220.310692913</x:v>
      </x:c>
      <x:c r="Z166" s="16" t="n">
        <x:f>MAX(0,Y166*(1+EXP((LN(1+Assumptions!$C$60)-0.5*Assumptions!$C$61^2)+Assumptions!$C$61*((RAND()+RAND()+RAND()+RAND()+RAND()+RAND()+RAND()+RAND()+RAND()+RAND()+RAND()+RAND())-6))-1)+Liquidity_30Y!AA13)</x:f>
        <x:v>2433009.7983433404</x:v>
      </x:c>
      <x:c r="AA166" s="16" t="n">
        <x:f>MAX(0,Z166*(1+EXP((LN(1+Assumptions!$C$60)-0.5*Assumptions!$C$61^2)+Assumptions!$C$61*((RAND()+RAND()+RAND()+RAND()+RAND()+RAND()+RAND()+RAND()+RAND()+RAND()+RAND()+RAND())-6))-1)+Liquidity_30Y!AB13)</x:f>
        <x:v>2622771.447162689</x:v>
      </x:c>
      <x:c r="AB166" s="16" t="n">
        <x:f>MAX(0,AA166*(1+EXP((LN(1+Assumptions!$C$60)-0.5*Assumptions!$C$61^2)+Assumptions!$C$61*((RAND()+RAND()+RAND()+RAND()+RAND()+RAND()+RAND()+RAND()+RAND()+RAND()+RAND()+RAND())-6))-1)+Liquidity_30Y!AC13)</x:f>
        <x:v>2996444.025685833</x:v>
      </x:c>
      <x:c r="AC166" s="16" t="n">
        <x:f>MAX(0,AB166*(1+EXP((LN(1+Assumptions!$C$60)-0.5*Assumptions!$C$61^2)+Assumptions!$C$61*((RAND()+RAND()+RAND()+RAND()+RAND()+RAND()+RAND()+RAND()+RAND()+RAND()+RAND()+RAND())-6))-1)+Liquidity_30Y!AD13)</x:f>
        <x:v>3605518.5165767623</x:v>
      </x:c>
      <x:c r="AD166" s="16" t="n">
        <x:f>MAX(0,AC166*(1+EXP((LN(1+Assumptions!$C$60)-0.5*Assumptions!$C$61^2)+Assumptions!$C$61*((RAND()+RAND()+RAND()+RAND()+RAND()+RAND()+RAND()+RAND()+RAND()+RAND()+RAND()+RAND())-6))-1)+Liquidity_30Y!AE13)</x:f>
        <x:v>4880485.930322845</x:v>
      </x:c>
      <x:c r="AE166" s="16" t="n">
        <x:f>MAX(0,AD166*(1+EXP((LN(1+Assumptions!$C$60)-0.5*Assumptions!$C$61^2)+Assumptions!$C$61*((RAND()+RAND()+RAND()+RAND()+RAND()+RAND()+RAND()+RAND()+RAND()+RAND()+RAND()+RAND())-6))-1)+Liquidity_30Y!AF13)</x:f>
        <x:v>5338531.303166175</x:v>
      </x:c>
      <x:c r="AF166" s="16" t="n">
        <x:f>MAX(0,AE166*(1+EXP((LN(1+Assumptions!$C$60)-0.5*Assumptions!$C$61^2)+Assumptions!$C$61*((RAND()+RAND()+RAND()+RAND()+RAND()+RAND()+RAND()+RAND()+RAND()+RAND()+RAND()+RAND())-6))-1)+Liquidity_30Y!AG13)</x:f>
        <x:v>5892310.329047429</x:v>
      </x:c>
    </x:row>
    <x:row r="167">
      <x:c r="A167" s="39">
        <x:v>163</x:v>
      </x:c>
      <x:c r="B167" s="16" t="n">
        <x:f>Liquidity_30Y!C14</x:f>
        <x:v>1029031.25</x:v>
      </x:c>
      <x:c r="C167" s="16" t="n">
        <x:f>MAX(0,B167*(1+EXP((LN(1+Assumptions!$C$60)-0.5*Assumptions!$C$61^2)+Assumptions!$C$61*((RAND()+RAND()+RAND()+RAND()+RAND()+RAND()+RAND()+RAND()+RAND()+RAND()+RAND()+RAND())-6))-1)+Liquidity_30Y!D13)</x:f>
        <x:v>1100833.8422497464</x:v>
      </x:c>
      <x:c r="D167" s="16" t="n">
        <x:f>MAX(0,C167*(1+EXP((LN(1+Assumptions!$C$60)-0.5*Assumptions!$C$61^2)+Assumptions!$C$61*((RAND()+RAND()+RAND()+RAND()+RAND()+RAND()+RAND()+RAND()+RAND()+RAND()+RAND()+RAND())-6))-1)+Liquidity_30Y!E13)</x:f>
        <x:v>992977.4976620718</x:v>
      </x:c>
      <x:c r="E167" s="16" t="n">
        <x:f>MAX(0,D167*(1+EXP((LN(1+Assumptions!$C$60)-0.5*Assumptions!$C$61^2)+Assumptions!$C$61*((RAND()+RAND()+RAND()+RAND()+RAND()+RAND()+RAND()+RAND()+RAND()+RAND()+RAND()+RAND())-6))-1)+Liquidity_30Y!F13)</x:f>
        <x:v>1544561.552644057</x:v>
      </x:c>
      <x:c r="F167" s="16" t="n">
        <x:f>MAX(0,E167*(1+EXP((LN(1+Assumptions!$C$60)-0.5*Assumptions!$C$61^2)+Assumptions!$C$61*((RAND()+RAND()+RAND()+RAND()+RAND()+RAND()+RAND()+RAND()+RAND()+RAND()+RAND()+RAND())-6))-1)+Liquidity_30Y!G13)</x:f>
        <x:v>2000201.0805260176</x:v>
      </x:c>
      <x:c r="G167" s="16" t="n">
        <x:f>MAX(0,F167*(1+EXP((LN(1+Assumptions!$C$60)-0.5*Assumptions!$C$61^2)+Assumptions!$C$61*((RAND()+RAND()+RAND()+RAND()+RAND()+RAND()+RAND()+RAND()+RAND()+RAND()+RAND()+RAND())-6))-1)+Liquidity_30Y!H13)</x:f>
        <x:v>2593933.4498071517</x:v>
      </x:c>
      <x:c r="H167" s="16" t="n">
        <x:f>MAX(0,G167*(1+EXP((LN(1+Assumptions!$C$60)-0.5*Assumptions!$C$61^2)+Assumptions!$C$61*((RAND()+RAND()+RAND()+RAND()+RAND()+RAND()+RAND()+RAND()+RAND()+RAND()+RAND()+RAND())-6))-1)+Liquidity_30Y!I13)</x:f>
        <x:v>2521489.392385763</x:v>
      </x:c>
      <x:c r="I167" s="16" t="n">
        <x:f>MAX(0,H167*(1+EXP((LN(1+Assumptions!$C$60)-0.5*Assumptions!$C$61^2)+Assumptions!$C$61*((RAND()+RAND()+RAND()+RAND()+RAND()+RAND()+RAND()+RAND()+RAND()+RAND()+RAND()+RAND())-6))-1)+Liquidity_30Y!J13)</x:f>
        <x:v>2771637.863716851</x:v>
      </x:c>
      <x:c r="J167" s="16" t="n">
        <x:f>MAX(0,I167*(1+EXP((LN(1+Assumptions!$C$60)-0.5*Assumptions!$C$61^2)+Assumptions!$C$61*((RAND()+RAND()+RAND()+RAND()+RAND()+RAND()+RAND()+RAND()+RAND()+RAND()+RAND()+RAND())-6))-1)+Liquidity_30Y!K13)</x:f>
        <x:v>2579903.9323126506</x:v>
      </x:c>
      <x:c r="K167" s="16" t="n">
        <x:f>MAX(0,J167*(1+EXP((LN(1+Assumptions!$C$60)-0.5*Assumptions!$C$61^2)+Assumptions!$C$61*((RAND()+RAND()+RAND()+RAND()+RAND()+RAND()+RAND()+RAND()+RAND()+RAND()+RAND()+RAND())-6))-1)+Liquidity_30Y!L13)</x:f>
        <x:v>2726788.8051057337</x:v>
      </x:c>
      <x:c r="L167" s="16" t="n">
        <x:f>MAX(0,K167*(1+EXP((LN(1+Assumptions!$C$60)-0.5*Assumptions!$C$61^2)+Assumptions!$C$61*((RAND()+RAND()+RAND()+RAND()+RAND()+RAND()+RAND()+RAND()+RAND()+RAND()+RAND()+RAND())-6))-1)+Liquidity_30Y!M13)</x:f>
        <x:v>3320022.6997127766</x:v>
      </x:c>
      <x:c r="M167" s="16" t="n">
        <x:f>MAX(0,L167*(1+EXP((LN(1+Assumptions!$C$60)-0.5*Assumptions!$C$61^2)+Assumptions!$C$61*((RAND()+RAND()+RAND()+RAND()+RAND()+RAND()+RAND()+RAND()+RAND()+RAND()+RAND()+RAND())-6))-1)+Liquidity_30Y!N13)</x:f>
        <x:v>3608886.7158748833</x:v>
      </x:c>
      <x:c r="N167" s="16" t="n">
        <x:f>MAX(0,M167*(1+EXP((LN(1+Assumptions!$C$60)-0.5*Assumptions!$C$61^2)+Assumptions!$C$61*((RAND()+RAND()+RAND()+RAND()+RAND()+RAND()+RAND()+RAND()+RAND()+RAND()+RAND()+RAND())-6))-1)+Liquidity_30Y!O13)</x:f>
        <x:v>3630418.0437512645</x:v>
      </x:c>
      <x:c r="O167" s="16" t="n">
        <x:f>MAX(0,N167*(1+EXP((LN(1+Assumptions!$C$60)-0.5*Assumptions!$C$61^2)+Assumptions!$C$61*((RAND()+RAND()+RAND()+RAND()+RAND()+RAND()+RAND()+RAND()+RAND()+RAND()+RAND()+RAND())-6))-1)+Liquidity_30Y!P13)</x:f>
        <x:v>3990017.56286488</x:v>
      </x:c>
      <x:c r="P167" s="16" t="n">
        <x:f>MAX(0,O167*(1+EXP((LN(1+Assumptions!$C$60)-0.5*Assumptions!$C$61^2)+Assumptions!$C$61*((RAND()+RAND()+RAND()+RAND()+RAND()+RAND()+RAND()+RAND()+RAND()+RAND()+RAND()+RAND())-6))-1)+Liquidity_30Y!Q13)</x:f>
        <x:v>4438529.373297923</x:v>
      </x:c>
      <x:c r="Q167" s="16" t="n">
        <x:f>MAX(0,P167*(1+EXP((LN(1+Assumptions!$C$60)-0.5*Assumptions!$C$61^2)+Assumptions!$C$61*((RAND()+RAND()+RAND()+RAND()+RAND()+RAND()+RAND()+RAND()+RAND()+RAND()+RAND()+RAND())-6))-1)+Liquidity_30Y!R13)</x:f>
        <x:v>5186771.6790605225</x:v>
      </x:c>
      <x:c r="R167" s="16" t="n">
        <x:f>MAX(0,Q167*(1+EXP((LN(1+Assumptions!$C$60)-0.5*Assumptions!$C$61^2)+Assumptions!$C$61*((RAND()+RAND()+RAND()+RAND()+RAND()+RAND()+RAND()+RAND()+RAND()+RAND()+RAND()+RAND())-6))-1)+Liquidity_30Y!S13)</x:f>
        <x:v>6509380.447836138</x:v>
      </x:c>
      <x:c r="S167" s="16" t="n">
        <x:f>MAX(0,R167*(1+EXP((LN(1+Assumptions!$C$60)-0.5*Assumptions!$C$61^2)+Assumptions!$C$61*((RAND()+RAND()+RAND()+RAND()+RAND()+RAND()+RAND()+RAND()+RAND()+RAND()+RAND()+RAND())-6))-1)+Liquidity_30Y!T13)</x:f>
        <x:v>8177504.059787606</x:v>
      </x:c>
      <x:c r="T167" s="16" t="n">
        <x:f>MAX(0,S167*(1+EXP((LN(1+Assumptions!$C$60)-0.5*Assumptions!$C$61^2)+Assumptions!$C$61*((RAND()+RAND()+RAND()+RAND()+RAND()+RAND()+RAND()+RAND()+RAND()+RAND()+RAND()+RAND())-6))-1)+Liquidity_30Y!U13)</x:f>
        <x:v>10898780.212806731</x:v>
      </x:c>
      <x:c r="U167" s="16" t="n">
        <x:f>MAX(0,T167*(1+EXP((LN(1+Assumptions!$C$60)-0.5*Assumptions!$C$61^2)+Assumptions!$C$61*((RAND()+RAND()+RAND()+RAND()+RAND()+RAND()+RAND()+RAND()+RAND()+RAND()+RAND()+RAND())-6))-1)+Liquidity_30Y!V13)</x:f>
        <x:v>11458876.678207325</x:v>
      </x:c>
      <x:c r="V167" s="16" t="n">
        <x:f>MAX(0,U167*(1+EXP((LN(1+Assumptions!$C$60)-0.5*Assumptions!$C$61^2)+Assumptions!$C$61*((RAND()+RAND()+RAND()+RAND()+RAND()+RAND()+RAND()+RAND()+RAND()+RAND()+RAND()+RAND())-6))-1)+Liquidity_30Y!W13)</x:f>
        <x:v>10939802.80219944</x:v>
      </x:c>
      <x:c r="W167" s="16" t="n">
        <x:f>MAX(0,V167*(1+EXP((LN(1+Assumptions!$C$60)-0.5*Assumptions!$C$61^2)+Assumptions!$C$61*((RAND()+RAND()+RAND()+RAND()+RAND()+RAND()+RAND()+RAND()+RAND()+RAND()+RAND()+RAND())-6))-1)+Liquidity_30Y!X13)</x:f>
        <x:v>10580050.534681687</x:v>
      </x:c>
      <x:c r="X167" s="16" t="n">
        <x:f>MAX(0,W167*(1+EXP((LN(1+Assumptions!$C$60)-0.5*Assumptions!$C$61^2)+Assumptions!$C$61*((RAND()+RAND()+RAND()+RAND()+RAND()+RAND()+RAND()+RAND()+RAND()+RAND()+RAND()+RAND())-6))-1)+Liquidity_30Y!Y13)</x:f>
        <x:v>10285052.447571823</x:v>
      </x:c>
      <x:c r="Y167" s="16" t="n">
        <x:f>MAX(0,X167*(1+EXP((LN(1+Assumptions!$C$60)-0.5*Assumptions!$C$61^2)+Assumptions!$C$61*((RAND()+RAND()+RAND()+RAND()+RAND()+RAND()+RAND()+RAND()+RAND()+RAND()+RAND()+RAND())-6))-1)+Liquidity_30Y!Z13)</x:f>
        <x:v>11469727.19762133</x:v>
      </x:c>
      <x:c r="Z167" s="16" t="n">
        <x:f>MAX(0,Y167*(1+EXP((LN(1+Assumptions!$C$60)-0.5*Assumptions!$C$61^2)+Assumptions!$C$61*((RAND()+RAND()+RAND()+RAND()+RAND()+RAND()+RAND()+RAND()+RAND()+RAND()+RAND()+RAND())-6))-1)+Liquidity_30Y!AA13)</x:f>
        <x:v>12888930.129816297</x:v>
      </x:c>
      <x:c r="AA167" s="16" t="n">
        <x:f>MAX(0,Z167*(1+EXP((LN(1+Assumptions!$C$60)-0.5*Assumptions!$C$61^2)+Assumptions!$C$61*((RAND()+RAND()+RAND()+RAND()+RAND()+RAND()+RAND()+RAND()+RAND()+RAND()+RAND()+RAND())-6))-1)+Liquidity_30Y!AB13)</x:f>
        <x:v>10628484.116091194</x:v>
      </x:c>
      <x:c r="AB167" s="16" t="n">
        <x:f>MAX(0,AA167*(1+EXP((LN(1+Assumptions!$C$60)-0.5*Assumptions!$C$61^2)+Assumptions!$C$61*((RAND()+RAND()+RAND()+RAND()+RAND()+RAND()+RAND()+RAND()+RAND()+RAND()+RAND()+RAND())-6))-1)+Liquidity_30Y!AC13)</x:f>
        <x:v>12061035.66384634</x:v>
      </x:c>
      <x:c r="AC167" s="16" t="n">
        <x:f>MAX(0,AB167*(1+EXP((LN(1+Assumptions!$C$60)-0.5*Assumptions!$C$61^2)+Assumptions!$C$61*((RAND()+RAND()+RAND()+RAND()+RAND()+RAND()+RAND()+RAND()+RAND()+RAND()+RAND()+RAND())-6))-1)+Liquidity_30Y!AD13)</x:f>
        <x:v>14653512.41627483</x:v>
      </x:c>
      <x:c r="AD167" s="16" t="n">
        <x:f>MAX(0,AC167*(1+EXP((LN(1+Assumptions!$C$60)-0.5*Assumptions!$C$61^2)+Assumptions!$C$61*((RAND()+RAND()+RAND()+RAND()+RAND()+RAND()+RAND()+RAND()+RAND()+RAND()+RAND()+RAND())-6))-1)+Liquidity_30Y!AE13)</x:f>
        <x:v>15701671.088540131</x:v>
      </x:c>
      <x:c r="AE167" s="16" t="n">
        <x:f>MAX(0,AD167*(1+EXP((LN(1+Assumptions!$C$60)-0.5*Assumptions!$C$61^2)+Assumptions!$C$61*((RAND()+RAND()+RAND()+RAND()+RAND()+RAND()+RAND()+RAND()+RAND()+RAND()+RAND()+RAND())-6))-1)+Liquidity_30Y!AF13)</x:f>
        <x:v>13187067.650795167</x:v>
      </x:c>
      <x:c r="AF167" s="16" t="n">
        <x:f>MAX(0,AE167*(1+EXP((LN(1+Assumptions!$C$60)-0.5*Assumptions!$C$61^2)+Assumptions!$C$61*((RAND()+RAND()+RAND()+RAND()+RAND()+RAND()+RAND()+RAND()+RAND()+RAND()+RAND()+RAND())-6))-1)+Liquidity_30Y!AG13)</x:f>
        <x:v>11884929.819974316</x:v>
      </x:c>
    </x:row>
    <x:row r="168">
      <x:c r="A168" s="39">
        <x:v>164</x:v>
      </x:c>
      <x:c r="B168" s="16" t="n">
        <x:f>Liquidity_30Y!C14</x:f>
        <x:v>1029031.25</x:v>
      </x:c>
      <x:c r="C168" s="16" t="n">
        <x:f>MAX(0,B168*(1+EXP((LN(1+Assumptions!$C$60)-0.5*Assumptions!$C$61^2)+Assumptions!$C$61*((RAND()+RAND()+RAND()+RAND()+RAND()+RAND()+RAND()+RAND()+RAND()+RAND()+RAND()+RAND())-6))-1)+Liquidity_30Y!D13)</x:f>
        <x:v>1189110.3447701745</x:v>
      </x:c>
      <x:c r="D168" s="16" t="n">
        <x:f>MAX(0,C168*(1+EXP((LN(1+Assumptions!$C$60)-0.5*Assumptions!$C$61^2)+Assumptions!$C$61*((RAND()+RAND()+RAND()+RAND()+RAND()+RAND()+RAND()+RAND()+RAND()+RAND()+RAND()+RAND())-6))-1)+Liquidity_30Y!E13)</x:f>
        <x:v>1021810.0106024733</x:v>
      </x:c>
      <x:c r="E168" s="16" t="n">
        <x:f>MAX(0,D168*(1+EXP((LN(1+Assumptions!$C$60)-0.5*Assumptions!$C$61^2)+Assumptions!$C$61*((RAND()+RAND()+RAND()+RAND()+RAND()+RAND()+RAND()+RAND()+RAND()+RAND()+RAND()+RAND())-6))-1)+Liquidity_30Y!F13)</x:f>
        <x:v>866032.164756013</x:v>
      </x:c>
      <x:c r="F168" s="16" t="n">
        <x:f>MAX(0,E168*(1+EXP((LN(1+Assumptions!$C$60)-0.5*Assumptions!$C$61^2)+Assumptions!$C$61*((RAND()+RAND()+RAND()+RAND()+RAND()+RAND()+RAND()+RAND()+RAND()+RAND()+RAND()+RAND())-6))-1)+Liquidity_30Y!G13)</x:f>
        <x:v>1052426.2263793608</x:v>
      </x:c>
      <x:c r="G168" s="16" t="n">
        <x:f>MAX(0,F168*(1+EXP((LN(1+Assumptions!$C$60)-0.5*Assumptions!$C$61^2)+Assumptions!$C$61*((RAND()+RAND()+RAND()+RAND()+RAND()+RAND()+RAND()+RAND()+RAND()+RAND()+RAND()+RAND())-6))-1)+Liquidity_30Y!H13)</x:f>
        <x:v>986384.9884109551</x:v>
      </x:c>
      <x:c r="H168" s="16" t="n">
        <x:f>MAX(0,G168*(1+EXP((LN(1+Assumptions!$C$60)-0.5*Assumptions!$C$61^2)+Assumptions!$C$61*((RAND()+RAND()+RAND()+RAND()+RAND()+RAND()+RAND()+RAND()+RAND()+RAND()+RAND()+RAND())-6))-1)+Liquidity_30Y!I13)</x:f>
        <x:v>1188570.2545331095</x:v>
      </x:c>
      <x:c r="I168" s="16" t="n">
        <x:f>MAX(0,H168*(1+EXP((LN(1+Assumptions!$C$60)-0.5*Assumptions!$C$61^2)+Assumptions!$C$61*((RAND()+RAND()+RAND()+RAND()+RAND()+RAND()+RAND()+RAND()+RAND()+RAND()+RAND()+RAND())-6))-1)+Liquidity_30Y!J13)</x:f>
        <x:v>1039976.023306588</x:v>
      </x:c>
      <x:c r="J168" s="16" t="n">
        <x:f>MAX(0,I168*(1+EXP((LN(1+Assumptions!$C$60)-0.5*Assumptions!$C$61^2)+Assumptions!$C$61*((RAND()+RAND()+RAND()+RAND()+RAND()+RAND()+RAND()+RAND()+RAND()+RAND()+RAND()+RAND())-6))-1)+Liquidity_30Y!K13)</x:f>
        <x:v>595340.0704748129</x:v>
      </x:c>
      <x:c r="K168" s="16" t="n">
        <x:f>MAX(0,J168*(1+EXP((LN(1+Assumptions!$C$60)-0.5*Assumptions!$C$61^2)+Assumptions!$C$61*((RAND()+RAND()+RAND()+RAND()+RAND()+RAND()+RAND()+RAND()+RAND()+RAND()+RAND()+RAND())-6))-1)+Liquidity_30Y!L13)</x:f>
        <x:v>656691.448115029</x:v>
      </x:c>
      <x:c r="L168" s="16" t="n">
        <x:f>MAX(0,K168*(1+EXP((LN(1+Assumptions!$C$60)-0.5*Assumptions!$C$61^2)+Assumptions!$C$61*((RAND()+RAND()+RAND()+RAND()+RAND()+RAND()+RAND()+RAND()+RAND()+RAND()+RAND()+RAND())-6))-1)+Liquidity_30Y!M13)</x:f>
        <x:v>776044.8195910148</x:v>
      </x:c>
      <x:c r="M168" s="16" t="n">
        <x:f>MAX(0,L168*(1+EXP((LN(1+Assumptions!$C$60)-0.5*Assumptions!$C$61^2)+Assumptions!$C$61*((RAND()+RAND()+RAND()+RAND()+RAND()+RAND()+RAND()+RAND()+RAND()+RAND()+RAND()+RAND())-6))-1)+Liquidity_30Y!N13)</x:f>
        <x:v>861947.7831739245</x:v>
      </x:c>
      <x:c r="N168" s="16" t="n">
        <x:f>MAX(0,M168*(1+EXP((LN(1+Assumptions!$C$60)-0.5*Assumptions!$C$61^2)+Assumptions!$C$61*((RAND()+RAND()+RAND()+RAND()+RAND()+RAND()+RAND()+RAND()+RAND()+RAND()+RAND()+RAND())-6))-1)+Liquidity_30Y!O13)</x:f>
        <x:v>813726.9657567854</x:v>
      </x:c>
      <x:c r="O168" s="16" t="n">
        <x:f>MAX(0,N168*(1+EXP((LN(1+Assumptions!$C$60)-0.5*Assumptions!$C$61^2)+Assumptions!$C$61*((RAND()+RAND()+RAND()+RAND()+RAND()+RAND()+RAND()+RAND()+RAND()+RAND()+RAND()+RAND())-6))-1)+Liquidity_30Y!P13)</x:f>
        <x:v>773232.2635134517</x:v>
      </x:c>
      <x:c r="P168" s="16" t="n">
        <x:f>MAX(0,O168*(1+EXP((LN(1+Assumptions!$C$60)-0.5*Assumptions!$C$61^2)+Assumptions!$C$61*((RAND()+RAND()+RAND()+RAND()+RAND()+RAND()+RAND()+RAND()+RAND()+RAND()+RAND()+RAND())-6))-1)+Liquidity_30Y!Q13)</x:f>
        <x:v>808756.4109708163</x:v>
      </x:c>
      <x:c r="Q168" s="16" t="n">
        <x:f>MAX(0,P168*(1+EXP((LN(1+Assumptions!$C$60)-0.5*Assumptions!$C$61^2)+Assumptions!$C$61*((RAND()+RAND()+RAND()+RAND()+RAND()+RAND()+RAND()+RAND()+RAND()+RAND()+RAND()+RAND())-6))-1)+Liquidity_30Y!R13)</x:f>
        <x:v>789318.8521520573</x:v>
      </x:c>
      <x:c r="R168" s="16" t="n">
        <x:f>MAX(0,Q168*(1+EXP((LN(1+Assumptions!$C$60)-0.5*Assumptions!$C$61^2)+Assumptions!$C$61*((RAND()+RAND()+RAND()+RAND()+RAND()+RAND()+RAND()+RAND()+RAND()+RAND()+RAND()+RAND())-6))-1)+Liquidity_30Y!S13)</x:f>
        <x:v>833896.6398730574</x:v>
      </x:c>
      <x:c r="S168" s="16" t="n">
        <x:f>MAX(0,R168*(1+EXP((LN(1+Assumptions!$C$60)-0.5*Assumptions!$C$61^2)+Assumptions!$C$61*((RAND()+RAND()+RAND()+RAND()+RAND()+RAND()+RAND()+RAND()+RAND()+RAND()+RAND()+RAND())-6))-1)+Liquidity_30Y!T13)</x:f>
        <x:v>922492.4051903102</x:v>
      </x:c>
      <x:c r="T168" s="16" t="n">
        <x:f>MAX(0,S168*(1+EXP((LN(1+Assumptions!$C$60)-0.5*Assumptions!$C$61^2)+Assumptions!$C$61*((RAND()+RAND()+RAND()+RAND()+RAND()+RAND()+RAND()+RAND()+RAND()+RAND()+RAND()+RAND())-6))-1)+Liquidity_30Y!U13)</x:f>
        <x:v>1176180.5033436972</x:v>
      </x:c>
      <x:c r="U168" s="16" t="n">
        <x:f>MAX(0,T168*(1+EXP((LN(1+Assumptions!$C$60)-0.5*Assumptions!$C$61^2)+Assumptions!$C$61*((RAND()+RAND()+RAND()+RAND()+RAND()+RAND()+RAND()+RAND()+RAND()+RAND()+RAND()+RAND())-6))-1)+Liquidity_30Y!V13)</x:f>
        <x:v>1730068.866491907</x:v>
      </x:c>
      <x:c r="V168" s="16" t="n">
        <x:f>MAX(0,U168*(1+EXP((LN(1+Assumptions!$C$60)-0.5*Assumptions!$C$61^2)+Assumptions!$C$61*((RAND()+RAND()+RAND()+RAND()+RAND()+RAND()+RAND()+RAND()+RAND()+RAND()+RAND()+RAND())-6))-1)+Liquidity_30Y!W13)</x:f>
        <x:v>1921625.860365606</x:v>
      </x:c>
      <x:c r="W168" s="16" t="n">
        <x:f>MAX(0,V168*(1+EXP((LN(1+Assumptions!$C$60)-0.5*Assumptions!$C$61^2)+Assumptions!$C$61*((RAND()+RAND()+RAND()+RAND()+RAND()+RAND()+RAND()+RAND()+RAND()+RAND()+RAND()+RAND())-6))-1)+Liquidity_30Y!X13)</x:f>
        <x:v>2384322.8112999843</x:v>
      </x:c>
      <x:c r="X168" s="16" t="n">
        <x:f>MAX(0,W168*(1+EXP((LN(1+Assumptions!$C$60)-0.5*Assumptions!$C$61^2)+Assumptions!$C$61*((RAND()+RAND()+RAND()+RAND()+RAND()+RAND()+RAND()+RAND()+RAND()+RAND()+RAND()+RAND())-6))-1)+Liquidity_30Y!Y13)</x:f>
        <x:v>2282508.480751722</x:v>
      </x:c>
      <x:c r="Y168" s="16" t="n">
        <x:f>MAX(0,X168*(1+EXP((LN(1+Assumptions!$C$60)-0.5*Assumptions!$C$61^2)+Assumptions!$C$61*((RAND()+RAND()+RAND()+RAND()+RAND()+RAND()+RAND()+RAND()+RAND()+RAND()+RAND()+RAND())-6))-1)+Liquidity_30Y!Z13)</x:f>
        <x:v>2221950.2217014255</x:v>
      </x:c>
      <x:c r="Z168" s="16" t="n">
        <x:f>MAX(0,Y168*(1+EXP((LN(1+Assumptions!$C$60)-0.5*Assumptions!$C$61^2)+Assumptions!$C$61*((RAND()+RAND()+RAND()+RAND()+RAND()+RAND()+RAND()+RAND()+RAND()+RAND()+RAND()+RAND())-6))-1)+Liquidity_30Y!AA13)</x:f>
        <x:v>2262920.5579274166</x:v>
      </x:c>
      <x:c r="AA168" s="16" t="n">
        <x:f>MAX(0,Z168*(1+EXP((LN(1+Assumptions!$C$60)-0.5*Assumptions!$C$61^2)+Assumptions!$C$61*((RAND()+RAND()+RAND()+RAND()+RAND()+RAND()+RAND()+RAND()+RAND()+RAND()+RAND()+RAND())-6))-1)+Liquidity_30Y!AB13)</x:f>
        <x:v>2497771.797911235</x:v>
      </x:c>
      <x:c r="AB168" s="16" t="n">
        <x:f>MAX(0,AA168*(1+EXP((LN(1+Assumptions!$C$60)-0.5*Assumptions!$C$61^2)+Assumptions!$C$61*((RAND()+RAND()+RAND()+RAND()+RAND()+RAND()+RAND()+RAND()+RAND()+RAND()+RAND()+RAND())-6))-1)+Liquidity_30Y!AC13)</x:f>
        <x:v>2923798.3861807976</x:v>
      </x:c>
      <x:c r="AC168" s="16" t="n">
        <x:f>MAX(0,AB168*(1+EXP((LN(1+Assumptions!$C$60)-0.5*Assumptions!$C$61^2)+Assumptions!$C$61*((RAND()+RAND()+RAND()+RAND()+RAND()+RAND()+RAND()+RAND()+RAND()+RAND()+RAND()+RAND())-6))-1)+Liquidity_30Y!AD13)</x:f>
        <x:v>2733997.2598667163</x:v>
      </x:c>
      <x:c r="AD168" s="16" t="n">
        <x:f>MAX(0,AC168*(1+EXP((LN(1+Assumptions!$C$60)-0.5*Assumptions!$C$61^2)+Assumptions!$C$61*((RAND()+RAND()+RAND()+RAND()+RAND()+RAND()+RAND()+RAND()+RAND()+RAND()+RAND()+RAND())-6))-1)+Liquidity_30Y!AE13)</x:f>
        <x:v>3367246.321936329</x:v>
      </x:c>
      <x:c r="AE168" s="16" t="n">
        <x:f>MAX(0,AD168*(1+EXP((LN(1+Assumptions!$C$60)-0.5*Assumptions!$C$61^2)+Assumptions!$C$61*((RAND()+RAND()+RAND()+RAND()+RAND()+RAND()+RAND()+RAND()+RAND()+RAND()+RAND()+RAND())-6))-1)+Liquidity_30Y!AF13)</x:f>
        <x:v>3528068.203707681</x:v>
      </x:c>
      <x:c r="AF168" s="16" t="n">
        <x:f>MAX(0,AE168*(1+EXP((LN(1+Assumptions!$C$60)-0.5*Assumptions!$C$61^2)+Assumptions!$C$61*((RAND()+RAND()+RAND()+RAND()+RAND()+RAND()+RAND()+RAND()+RAND()+RAND()+RAND()+RAND())-6))-1)+Liquidity_30Y!AG13)</x:f>
        <x:v>4136259.994779067</x:v>
      </x:c>
    </x:row>
    <x:row r="169">
      <x:c r="A169" s="39">
        <x:v>165</x:v>
      </x:c>
      <x:c r="B169" s="16" t="n">
        <x:f>Liquidity_30Y!C14</x:f>
        <x:v>1029031.25</x:v>
      </x:c>
      <x:c r="C169" s="16" t="n">
        <x:f>MAX(0,B169*(1+EXP((LN(1+Assumptions!$C$60)-0.5*Assumptions!$C$61^2)+Assumptions!$C$61*((RAND()+RAND()+RAND()+RAND()+RAND()+RAND()+RAND()+RAND()+RAND()+RAND()+RAND()+RAND())-6))-1)+Liquidity_30Y!D13)</x:f>
        <x:v>1035085.0612625171</x:v>
      </x:c>
      <x:c r="D169" s="16" t="n">
        <x:f>MAX(0,C169*(1+EXP((LN(1+Assumptions!$C$60)-0.5*Assumptions!$C$61^2)+Assumptions!$C$61*((RAND()+RAND()+RAND()+RAND()+RAND()+RAND()+RAND()+RAND()+RAND()+RAND()+RAND()+RAND())-6))-1)+Liquidity_30Y!E13)</x:f>
        <x:v>1337457.7634474726</x:v>
      </x:c>
      <x:c r="E169" s="16" t="n">
        <x:f>MAX(0,D169*(1+EXP((LN(1+Assumptions!$C$60)-0.5*Assumptions!$C$61^2)+Assumptions!$C$61*((RAND()+RAND()+RAND()+RAND()+RAND()+RAND()+RAND()+RAND()+RAND()+RAND()+RAND()+RAND())-6))-1)+Liquidity_30Y!F13)</x:f>
        <x:v>1328432.5855724944</x:v>
      </x:c>
      <x:c r="F169" s="16" t="n">
        <x:f>MAX(0,E169*(1+EXP((LN(1+Assumptions!$C$60)-0.5*Assumptions!$C$61^2)+Assumptions!$C$61*((RAND()+RAND()+RAND()+RAND()+RAND()+RAND()+RAND()+RAND()+RAND()+RAND()+RAND()+RAND())-6))-1)+Liquidity_30Y!G13)</x:f>
        <x:v>1701579.1449468527</x:v>
      </x:c>
      <x:c r="G169" s="16" t="n">
        <x:f>MAX(0,F169*(1+EXP((LN(1+Assumptions!$C$60)-0.5*Assumptions!$C$61^2)+Assumptions!$C$61*((RAND()+RAND()+RAND()+RAND()+RAND()+RAND()+RAND()+RAND()+RAND()+RAND()+RAND()+RAND())-6))-1)+Liquidity_30Y!H13)</x:f>
        <x:v>1536610.1218597405</x:v>
      </x:c>
      <x:c r="H169" s="16" t="n">
        <x:f>MAX(0,G169*(1+EXP((LN(1+Assumptions!$C$60)-0.5*Assumptions!$C$61^2)+Assumptions!$C$61*((RAND()+RAND()+RAND()+RAND()+RAND()+RAND()+RAND()+RAND()+RAND()+RAND()+RAND()+RAND())-6))-1)+Liquidity_30Y!I13)</x:f>
        <x:v>1733649.8997125486</x:v>
      </x:c>
      <x:c r="I169" s="16" t="n">
        <x:f>MAX(0,H169*(1+EXP((LN(1+Assumptions!$C$60)-0.5*Assumptions!$C$61^2)+Assumptions!$C$61*((RAND()+RAND()+RAND()+RAND()+RAND()+RAND()+RAND()+RAND()+RAND()+RAND()+RAND()+RAND())-6))-1)+Liquidity_30Y!J13)</x:f>
        <x:v>2200369.617672726</x:v>
      </x:c>
      <x:c r="J169" s="16" t="n">
        <x:f>MAX(0,I169*(1+EXP((LN(1+Assumptions!$C$60)-0.5*Assumptions!$C$61^2)+Assumptions!$C$61*((RAND()+RAND()+RAND()+RAND()+RAND()+RAND()+RAND()+RAND()+RAND()+RAND()+RAND()+RAND())-6))-1)+Liquidity_30Y!K13)</x:f>
        <x:v>2258667.4623065414</x:v>
      </x:c>
      <x:c r="K169" s="16" t="n">
        <x:f>MAX(0,J169*(1+EXP((LN(1+Assumptions!$C$60)-0.5*Assumptions!$C$61^2)+Assumptions!$C$61*((RAND()+RAND()+RAND()+RAND()+RAND()+RAND()+RAND()+RAND()+RAND()+RAND()+RAND()+RAND())-6))-1)+Liquidity_30Y!L13)</x:f>
        <x:v>2799332.0048980024</x:v>
      </x:c>
      <x:c r="L169" s="16" t="n">
        <x:f>MAX(0,K169*(1+EXP((LN(1+Assumptions!$C$60)-0.5*Assumptions!$C$61^2)+Assumptions!$C$61*((RAND()+RAND()+RAND()+RAND()+RAND()+RAND()+RAND()+RAND()+RAND()+RAND()+RAND()+RAND())-6))-1)+Liquidity_30Y!M13)</x:f>
        <x:v>3247754.401859252</x:v>
      </x:c>
      <x:c r="M169" s="16" t="n">
        <x:f>MAX(0,L169*(1+EXP((LN(1+Assumptions!$C$60)-0.5*Assumptions!$C$61^2)+Assumptions!$C$61*((RAND()+RAND()+RAND()+RAND()+RAND()+RAND()+RAND()+RAND()+RAND()+RAND()+RAND()+RAND())-6))-1)+Liquidity_30Y!N13)</x:f>
        <x:v>3288223.2215095004</x:v>
      </x:c>
      <x:c r="N169" s="16" t="n">
        <x:f>MAX(0,M169*(1+EXP((LN(1+Assumptions!$C$60)-0.5*Assumptions!$C$61^2)+Assumptions!$C$61*((RAND()+RAND()+RAND()+RAND()+RAND()+RAND()+RAND()+RAND()+RAND()+RAND()+RAND()+RAND())-6))-1)+Liquidity_30Y!O13)</x:f>
        <x:v>3558642.432626101</x:v>
      </x:c>
      <x:c r="O169" s="16" t="n">
        <x:f>MAX(0,N169*(1+EXP((LN(1+Assumptions!$C$60)-0.5*Assumptions!$C$61^2)+Assumptions!$C$61*((RAND()+RAND()+RAND()+RAND()+RAND()+RAND()+RAND()+RAND()+RAND()+RAND()+RAND()+RAND())-6))-1)+Liquidity_30Y!P13)</x:f>
        <x:v>2859733.099212892</x:v>
      </x:c>
      <x:c r="P169" s="16" t="n">
        <x:f>MAX(0,O169*(1+EXP((LN(1+Assumptions!$C$60)-0.5*Assumptions!$C$61^2)+Assumptions!$C$61*((RAND()+RAND()+RAND()+RAND()+RAND()+RAND()+RAND()+RAND()+RAND()+RAND()+RAND()+RAND())-6))-1)+Liquidity_30Y!Q13)</x:f>
        <x:v>2913301.4808941605</x:v>
      </x:c>
      <x:c r="Q169" s="16" t="n">
        <x:f>MAX(0,P169*(1+EXP((LN(1+Assumptions!$C$60)-0.5*Assumptions!$C$61^2)+Assumptions!$C$61*((RAND()+RAND()+RAND()+RAND()+RAND()+RAND()+RAND()+RAND()+RAND()+RAND()+RAND()+RAND())-6))-1)+Liquidity_30Y!R13)</x:f>
        <x:v>2941638.837963897</x:v>
      </x:c>
      <x:c r="R169" s="16" t="n">
        <x:f>MAX(0,Q169*(1+EXP((LN(1+Assumptions!$C$60)-0.5*Assumptions!$C$61^2)+Assumptions!$C$61*((RAND()+RAND()+RAND()+RAND()+RAND()+RAND()+RAND()+RAND()+RAND()+RAND()+RAND()+RAND())-6))-1)+Liquidity_30Y!S13)</x:f>
        <x:v>3153239.7656190507</x:v>
      </x:c>
      <x:c r="S169" s="16" t="n">
        <x:f>MAX(0,R169*(1+EXP((LN(1+Assumptions!$C$60)-0.5*Assumptions!$C$61^2)+Assumptions!$C$61*((RAND()+RAND()+RAND()+RAND()+RAND()+RAND()+RAND()+RAND()+RAND()+RAND()+RAND()+RAND())-6))-1)+Liquidity_30Y!T13)</x:f>
        <x:v>3474294.1552709457</x:v>
      </x:c>
      <x:c r="T169" s="16" t="n">
        <x:f>MAX(0,S169*(1+EXP((LN(1+Assumptions!$C$60)-0.5*Assumptions!$C$61^2)+Assumptions!$C$61*((RAND()+RAND()+RAND()+RAND()+RAND()+RAND()+RAND()+RAND()+RAND()+RAND()+RAND()+RAND())-6))-1)+Liquidity_30Y!U13)</x:f>
        <x:v>3280749.1687276475</x:v>
      </x:c>
      <x:c r="U169" s="16" t="n">
        <x:f>MAX(0,T169*(1+EXP((LN(1+Assumptions!$C$60)-0.5*Assumptions!$C$61^2)+Assumptions!$C$61*((RAND()+RAND()+RAND()+RAND()+RAND()+RAND()+RAND()+RAND()+RAND()+RAND()+RAND()+RAND())-6))-1)+Liquidity_30Y!V13)</x:f>
        <x:v>3849731.46941474</x:v>
      </x:c>
      <x:c r="V169" s="16" t="n">
        <x:f>MAX(0,U169*(1+EXP((LN(1+Assumptions!$C$60)-0.5*Assumptions!$C$61^2)+Assumptions!$C$61*((RAND()+RAND()+RAND()+RAND()+RAND()+RAND()+RAND()+RAND()+RAND()+RAND()+RAND()+RAND())-6))-1)+Liquidity_30Y!W13)</x:f>
        <x:v>5827911.6671972405</x:v>
      </x:c>
      <x:c r="W169" s="16" t="n">
        <x:f>MAX(0,V169*(1+EXP((LN(1+Assumptions!$C$60)-0.5*Assumptions!$C$61^2)+Assumptions!$C$61*((RAND()+RAND()+RAND()+RAND()+RAND()+RAND()+RAND()+RAND()+RAND()+RAND()+RAND()+RAND())-6))-1)+Liquidity_30Y!X13)</x:f>
        <x:v>6065568.006804879</x:v>
      </x:c>
      <x:c r="X169" s="16" t="n">
        <x:f>MAX(0,W169*(1+EXP((LN(1+Assumptions!$C$60)-0.5*Assumptions!$C$61^2)+Assumptions!$C$61*((RAND()+RAND()+RAND()+RAND()+RAND()+RAND()+RAND()+RAND()+RAND()+RAND()+RAND()+RAND())-6))-1)+Liquidity_30Y!Y13)</x:f>
        <x:v>4787499.334792548</x:v>
      </x:c>
      <x:c r="Y169" s="16" t="n">
        <x:f>MAX(0,X169*(1+EXP((LN(1+Assumptions!$C$60)-0.5*Assumptions!$C$61^2)+Assumptions!$C$61*((RAND()+RAND()+RAND()+RAND()+RAND()+RAND()+RAND()+RAND()+RAND()+RAND()+RAND()+RAND())-6))-1)+Liquidity_30Y!Z13)</x:f>
        <x:v>5532815.4748628065</x:v>
      </x:c>
      <x:c r="Z169" s="16" t="n">
        <x:f>MAX(0,Y169*(1+EXP((LN(1+Assumptions!$C$60)-0.5*Assumptions!$C$61^2)+Assumptions!$C$61*((RAND()+RAND()+RAND()+RAND()+RAND()+RAND()+RAND()+RAND()+RAND()+RAND()+RAND()+RAND())-6))-1)+Liquidity_30Y!AA13)</x:f>
        <x:v>5518637.147398504</x:v>
      </x:c>
      <x:c r="AA169" s="16" t="n">
        <x:f>MAX(0,Z169*(1+EXP((LN(1+Assumptions!$C$60)-0.5*Assumptions!$C$61^2)+Assumptions!$C$61*((RAND()+RAND()+RAND()+RAND()+RAND()+RAND()+RAND()+RAND()+RAND()+RAND()+RAND()+RAND())-6))-1)+Liquidity_30Y!AB13)</x:f>
        <x:v>5182432.549345616</x:v>
      </x:c>
      <x:c r="AB169" s="16" t="n">
        <x:f>MAX(0,AA169*(1+EXP((LN(1+Assumptions!$C$60)-0.5*Assumptions!$C$61^2)+Assumptions!$C$61*((RAND()+RAND()+RAND()+RAND()+RAND()+RAND()+RAND()+RAND()+RAND()+RAND()+RAND()+RAND())-6))-1)+Liquidity_30Y!AC13)</x:f>
        <x:v>6716037.356517715</x:v>
      </x:c>
      <x:c r="AC169" s="16" t="n">
        <x:f>MAX(0,AB169*(1+EXP((LN(1+Assumptions!$C$60)-0.5*Assumptions!$C$61^2)+Assumptions!$C$61*((RAND()+RAND()+RAND()+RAND()+RAND()+RAND()+RAND()+RAND()+RAND()+RAND()+RAND()+RAND())-6))-1)+Liquidity_30Y!AD13)</x:f>
        <x:v>9312275.180636616</x:v>
      </x:c>
      <x:c r="AD169" s="16" t="n">
        <x:f>MAX(0,AC169*(1+EXP((LN(1+Assumptions!$C$60)-0.5*Assumptions!$C$61^2)+Assumptions!$C$61*((RAND()+RAND()+RAND()+RAND()+RAND()+RAND()+RAND()+RAND()+RAND()+RAND()+RAND()+RAND())-6))-1)+Liquidity_30Y!AE13)</x:f>
        <x:v>7535055.627743109</x:v>
      </x:c>
      <x:c r="AE169" s="16" t="n">
        <x:f>MAX(0,AD169*(1+EXP((LN(1+Assumptions!$C$60)-0.5*Assumptions!$C$61^2)+Assumptions!$C$61*((RAND()+RAND()+RAND()+RAND()+RAND()+RAND()+RAND()+RAND()+RAND()+RAND()+RAND()+RAND())-6))-1)+Liquidity_30Y!AF13)</x:f>
        <x:v>9304151.038055202</x:v>
      </x:c>
      <x:c r="AF169" s="16" t="n">
        <x:f>MAX(0,AE169*(1+EXP((LN(1+Assumptions!$C$60)-0.5*Assumptions!$C$61^2)+Assumptions!$C$61*((RAND()+RAND()+RAND()+RAND()+RAND()+RAND()+RAND()+RAND()+RAND()+RAND()+RAND()+RAND())-6))-1)+Liquidity_30Y!AG13)</x:f>
        <x:v>10591460.602485852</x:v>
      </x:c>
    </x:row>
    <x:row r="170">
      <x:c r="A170" s="39">
        <x:v>166</x:v>
      </x:c>
      <x:c r="B170" s="16" t="n">
        <x:f>Liquidity_30Y!C14</x:f>
        <x:v>1029031.25</x:v>
      </x:c>
      <x:c r="C170" s="16" t="n">
        <x:f>MAX(0,B170*(1+EXP((LN(1+Assumptions!$C$60)-0.5*Assumptions!$C$61^2)+Assumptions!$C$61*((RAND()+RAND()+RAND()+RAND()+RAND()+RAND()+RAND()+RAND()+RAND()+RAND()+RAND()+RAND())-6))-1)+Liquidity_30Y!D13)</x:f>
        <x:v>1024381.5807530453</x:v>
      </x:c>
      <x:c r="D170" s="16" t="n">
        <x:f>MAX(0,C170*(1+EXP((LN(1+Assumptions!$C$60)-0.5*Assumptions!$C$61^2)+Assumptions!$C$61*((RAND()+RAND()+RAND()+RAND()+RAND()+RAND()+RAND()+RAND()+RAND()+RAND()+RAND()+RAND())-6))-1)+Liquidity_30Y!E13)</x:f>
        <x:v>1164777.4088935864</x:v>
      </x:c>
      <x:c r="E170" s="16" t="n">
        <x:f>MAX(0,D170*(1+EXP((LN(1+Assumptions!$C$60)-0.5*Assumptions!$C$61^2)+Assumptions!$C$61*((RAND()+RAND()+RAND()+RAND()+RAND()+RAND()+RAND()+RAND()+RAND()+RAND()+RAND()+RAND())-6))-1)+Liquidity_30Y!F13)</x:f>
        <x:v>1123090.090262416</x:v>
      </x:c>
      <x:c r="F170" s="16" t="n">
        <x:f>MAX(0,E170*(1+EXP((LN(1+Assumptions!$C$60)-0.5*Assumptions!$C$61^2)+Assumptions!$C$61*((RAND()+RAND()+RAND()+RAND()+RAND()+RAND()+RAND()+RAND()+RAND()+RAND()+RAND()+RAND())-6))-1)+Liquidity_30Y!G13)</x:f>
        <x:v>1441216.999280498</x:v>
      </x:c>
      <x:c r="G170" s="16" t="n">
        <x:f>MAX(0,F170*(1+EXP((LN(1+Assumptions!$C$60)-0.5*Assumptions!$C$61^2)+Assumptions!$C$61*((RAND()+RAND()+RAND()+RAND()+RAND()+RAND()+RAND()+RAND()+RAND()+RAND()+RAND()+RAND())-6))-1)+Liquidity_30Y!H13)</x:f>
        <x:v>1588075.1494775524</x:v>
      </x:c>
      <x:c r="H170" s="16" t="n">
        <x:f>MAX(0,G170*(1+EXP((LN(1+Assumptions!$C$60)-0.5*Assumptions!$C$61^2)+Assumptions!$C$61*((RAND()+RAND()+RAND()+RAND()+RAND()+RAND()+RAND()+RAND()+RAND()+RAND()+RAND()+RAND())-6))-1)+Liquidity_30Y!I13)</x:f>
        <x:v>1555734.4672401026</x:v>
      </x:c>
      <x:c r="I170" s="16" t="n">
        <x:f>MAX(0,H170*(1+EXP((LN(1+Assumptions!$C$60)-0.5*Assumptions!$C$61^2)+Assumptions!$C$61*((RAND()+RAND()+RAND()+RAND()+RAND()+RAND()+RAND()+RAND()+RAND()+RAND()+RAND()+RAND())-6))-1)+Liquidity_30Y!J13)</x:f>
        <x:v>1868605.0707516389</x:v>
      </x:c>
      <x:c r="J170" s="16" t="n">
        <x:f>MAX(0,I170*(1+EXP((LN(1+Assumptions!$C$60)-0.5*Assumptions!$C$61^2)+Assumptions!$C$61*((RAND()+RAND()+RAND()+RAND()+RAND()+RAND()+RAND()+RAND()+RAND()+RAND()+RAND()+RAND())-6))-1)+Liquidity_30Y!K13)</x:f>
        <x:v>1902189.1189861917</x:v>
      </x:c>
      <x:c r="K170" s="16" t="n">
        <x:f>MAX(0,J170*(1+EXP((LN(1+Assumptions!$C$60)-0.5*Assumptions!$C$61^2)+Assumptions!$C$61*((RAND()+RAND()+RAND()+RAND()+RAND()+RAND()+RAND()+RAND()+RAND()+RAND()+RAND()+RAND())-6))-1)+Liquidity_30Y!L13)</x:f>
        <x:v>1842090.4597724837</x:v>
      </x:c>
      <x:c r="L170" s="16" t="n">
        <x:f>MAX(0,K170*(1+EXP((LN(1+Assumptions!$C$60)-0.5*Assumptions!$C$61^2)+Assumptions!$C$61*((RAND()+RAND()+RAND()+RAND()+RAND()+RAND()+RAND()+RAND()+RAND()+RAND()+RAND()+RAND())-6))-1)+Liquidity_30Y!M13)</x:f>
        <x:v>1764935.0768795274</x:v>
      </x:c>
      <x:c r="M170" s="16" t="n">
        <x:f>MAX(0,L170*(1+EXP((LN(1+Assumptions!$C$60)-0.5*Assumptions!$C$61^2)+Assumptions!$C$61*((RAND()+RAND()+RAND()+RAND()+RAND()+RAND()+RAND()+RAND()+RAND()+RAND()+RAND()+RAND())-6))-1)+Liquidity_30Y!N13)</x:f>
        <x:v>1995636.6517142118</x:v>
      </x:c>
      <x:c r="N170" s="16" t="n">
        <x:f>MAX(0,M170*(1+EXP((LN(1+Assumptions!$C$60)-0.5*Assumptions!$C$61^2)+Assumptions!$C$61*((RAND()+RAND()+RAND()+RAND()+RAND()+RAND()+RAND()+RAND()+RAND()+RAND()+RAND()+RAND())-6))-1)+Liquidity_30Y!O13)</x:f>
        <x:v>2340264.5127936723</x:v>
      </x:c>
      <x:c r="O170" s="16" t="n">
        <x:f>MAX(0,N170*(1+EXP((LN(1+Assumptions!$C$60)-0.5*Assumptions!$C$61^2)+Assumptions!$C$61*((RAND()+RAND()+RAND()+RAND()+RAND()+RAND()+RAND()+RAND()+RAND()+RAND()+RAND()+RAND())-6))-1)+Liquidity_30Y!P13)</x:f>
        <x:v>2588567.268197254</x:v>
      </x:c>
      <x:c r="P170" s="16" t="n">
        <x:f>MAX(0,O170*(1+EXP((LN(1+Assumptions!$C$60)-0.5*Assumptions!$C$61^2)+Assumptions!$C$61*((RAND()+RAND()+RAND()+RAND()+RAND()+RAND()+RAND()+RAND()+RAND()+RAND()+RAND()+RAND())-6))-1)+Liquidity_30Y!Q13)</x:f>
        <x:v>2721024.62796352</x:v>
      </x:c>
      <x:c r="Q170" s="16" t="n">
        <x:f>MAX(0,P170*(1+EXP((LN(1+Assumptions!$C$60)-0.5*Assumptions!$C$61^2)+Assumptions!$C$61*((RAND()+RAND()+RAND()+RAND()+RAND()+RAND()+RAND()+RAND()+RAND()+RAND()+RAND()+RAND())-6))-1)+Liquidity_30Y!R13)</x:f>
        <x:v>2527025.228400735</x:v>
      </x:c>
      <x:c r="R170" s="16" t="n">
        <x:f>MAX(0,Q170*(1+EXP((LN(1+Assumptions!$C$60)-0.5*Assumptions!$C$61^2)+Assumptions!$C$61*((RAND()+RAND()+RAND()+RAND()+RAND()+RAND()+RAND()+RAND()+RAND()+RAND()+RAND()+RAND())-6))-1)+Liquidity_30Y!S13)</x:f>
        <x:v>2735488.8382911393</x:v>
      </x:c>
      <x:c r="S170" s="16" t="n">
        <x:f>MAX(0,R170*(1+EXP((LN(1+Assumptions!$C$60)-0.5*Assumptions!$C$61^2)+Assumptions!$C$61*((RAND()+RAND()+RAND()+RAND()+RAND()+RAND()+RAND()+RAND()+RAND()+RAND()+RAND()+RAND())-6))-1)+Liquidity_30Y!T13)</x:f>
        <x:v>2514394.863224677</x:v>
      </x:c>
      <x:c r="T170" s="16" t="n">
        <x:f>MAX(0,S170*(1+EXP((LN(1+Assumptions!$C$60)-0.5*Assumptions!$C$61^2)+Assumptions!$C$61*((RAND()+RAND()+RAND()+RAND()+RAND()+RAND()+RAND()+RAND()+RAND()+RAND()+RAND()+RAND())-6))-1)+Liquidity_30Y!U13)</x:f>
        <x:v>3625128.4271698142</x:v>
      </x:c>
      <x:c r="U170" s="16" t="n">
        <x:f>MAX(0,T170*(1+EXP((LN(1+Assumptions!$C$60)-0.5*Assumptions!$C$61^2)+Assumptions!$C$61*((RAND()+RAND()+RAND()+RAND()+RAND()+RAND()+RAND()+RAND()+RAND()+RAND()+RAND()+RAND())-6))-1)+Liquidity_30Y!V13)</x:f>
        <x:v>4205384.270240866</x:v>
      </x:c>
      <x:c r="V170" s="16" t="n">
        <x:f>MAX(0,U170*(1+EXP((LN(1+Assumptions!$C$60)-0.5*Assumptions!$C$61^2)+Assumptions!$C$61*((RAND()+RAND()+RAND()+RAND()+RAND()+RAND()+RAND()+RAND()+RAND()+RAND()+RAND()+RAND())-6))-1)+Liquidity_30Y!W13)</x:f>
        <x:v>5030072.318253629</x:v>
      </x:c>
      <x:c r="W170" s="16" t="n">
        <x:f>MAX(0,V170*(1+EXP((LN(1+Assumptions!$C$60)-0.5*Assumptions!$C$61^2)+Assumptions!$C$61*((RAND()+RAND()+RAND()+RAND()+RAND()+RAND()+RAND()+RAND()+RAND()+RAND()+RAND()+RAND())-6))-1)+Liquidity_30Y!X13)</x:f>
        <x:v>5671951.978157465</x:v>
      </x:c>
      <x:c r="X170" s="16" t="n">
        <x:f>MAX(0,W170*(1+EXP((LN(1+Assumptions!$C$60)-0.5*Assumptions!$C$61^2)+Assumptions!$C$61*((RAND()+RAND()+RAND()+RAND()+RAND()+RAND()+RAND()+RAND()+RAND()+RAND()+RAND()+RAND())-6))-1)+Liquidity_30Y!Y13)</x:f>
        <x:v>5370561.107019498</x:v>
      </x:c>
      <x:c r="Y170" s="16" t="n">
        <x:f>MAX(0,X170*(1+EXP((LN(1+Assumptions!$C$60)-0.5*Assumptions!$C$61^2)+Assumptions!$C$61*((RAND()+RAND()+RAND()+RAND()+RAND()+RAND()+RAND()+RAND()+RAND()+RAND()+RAND()+RAND())-6))-1)+Liquidity_30Y!Z13)</x:f>
        <x:v>5538993.573015957</x:v>
      </x:c>
      <x:c r="Z170" s="16" t="n">
        <x:f>MAX(0,Y170*(1+EXP((LN(1+Assumptions!$C$60)-0.5*Assumptions!$C$61^2)+Assumptions!$C$61*((RAND()+RAND()+RAND()+RAND()+RAND()+RAND()+RAND()+RAND()+RAND()+RAND()+RAND()+RAND())-6))-1)+Liquidity_30Y!AA13)</x:f>
        <x:v>5938148.912162683</x:v>
      </x:c>
      <x:c r="AA170" s="16" t="n">
        <x:f>MAX(0,Z170*(1+EXP((LN(1+Assumptions!$C$60)-0.5*Assumptions!$C$61^2)+Assumptions!$C$61*((RAND()+RAND()+RAND()+RAND()+RAND()+RAND()+RAND()+RAND()+RAND()+RAND()+RAND()+RAND())-6))-1)+Liquidity_30Y!AB13)</x:f>
        <x:v>5592818.768360571</x:v>
      </x:c>
      <x:c r="AB170" s="16" t="n">
        <x:f>MAX(0,AA170*(1+EXP((LN(1+Assumptions!$C$60)-0.5*Assumptions!$C$61^2)+Assumptions!$C$61*((RAND()+RAND()+RAND()+RAND()+RAND()+RAND()+RAND()+RAND()+RAND()+RAND()+RAND()+RAND())-6))-1)+Liquidity_30Y!AC13)</x:f>
        <x:v>5785247.3586073965</x:v>
      </x:c>
      <x:c r="AC170" s="16" t="n">
        <x:f>MAX(0,AB170*(1+EXP((LN(1+Assumptions!$C$60)-0.5*Assumptions!$C$61^2)+Assumptions!$C$61*((RAND()+RAND()+RAND()+RAND()+RAND()+RAND()+RAND()+RAND()+RAND()+RAND()+RAND()+RAND())-6))-1)+Liquidity_30Y!AD13)</x:f>
        <x:v>6754773.251462384</x:v>
      </x:c>
      <x:c r="AD170" s="16" t="n">
        <x:f>MAX(0,AC170*(1+EXP((LN(1+Assumptions!$C$60)-0.5*Assumptions!$C$61^2)+Assumptions!$C$61*((RAND()+RAND()+RAND()+RAND()+RAND()+RAND()+RAND()+RAND()+RAND()+RAND()+RAND()+RAND())-6))-1)+Liquidity_30Y!AE13)</x:f>
        <x:v>7610686.6387418425</x:v>
      </x:c>
      <x:c r="AE170" s="16" t="n">
        <x:f>MAX(0,AD170*(1+EXP((LN(1+Assumptions!$C$60)-0.5*Assumptions!$C$61^2)+Assumptions!$C$61*((RAND()+RAND()+RAND()+RAND()+RAND()+RAND()+RAND()+RAND()+RAND()+RAND()+RAND()+RAND())-6))-1)+Liquidity_30Y!AF13)</x:f>
        <x:v>9983836.559002107</x:v>
      </x:c>
      <x:c r="AF170" s="16" t="n">
        <x:f>MAX(0,AE170*(1+EXP((LN(1+Assumptions!$C$60)-0.5*Assumptions!$C$61^2)+Assumptions!$C$61*((RAND()+RAND()+RAND()+RAND()+RAND()+RAND()+RAND()+RAND()+RAND()+RAND()+RAND()+RAND())-6))-1)+Liquidity_30Y!AG13)</x:f>
        <x:v>12245298.359795457</x:v>
      </x:c>
    </x:row>
    <x:row r="171">
      <x:c r="A171" s="39">
        <x:v>167</x:v>
      </x:c>
      <x:c r="B171" s="16" t="n">
        <x:f>Liquidity_30Y!C14</x:f>
        <x:v>1029031.25</x:v>
      </x:c>
      <x:c r="C171" s="16" t="n">
        <x:f>MAX(0,B171*(1+EXP((LN(1+Assumptions!$C$60)-0.5*Assumptions!$C$61^2)+Assumptions!$C$61*((RAND()+RAND()+RAND()+RAND()+RAND()+RAND()+RAND()+RAND()+RAND()+RAND()+RAND()+RAND())-6))-1)+Liquidity_30Y!D13)</x:f>
        <x:v>841668.1047479528</x:v>
      </x:c>
      <x:c r="D171" s="16" t="n">
        <x:f>MAX(0,C171*(1+EXP((LN(1+Assumptions!$C$60)-0.5*Assumptions!$C$61^2)+Assumptions!$C$61*((RAND()+RAND()+RAND()+RAND()+RAND()+RAND()+RAND()+RAND()+RAND()+RAND()+RAND()+RAND())-6))-1)+Liquidity_30Y!E13)</x:f>
        <x:v>779557.3668746001</x:v>
      </x:c>
      <x:c r="E171" s="16" t="n">
        <x:f>MAX(0,D171*(1+EXP((LN(1+Assumptions!$C$60)-0.5*Assumptions!$C$61^2)+Assumptions!$C$61*((RAND()+RAND()+RAND()+RAND()+RAND()+RAND()+RAND()+RAND()+RAND()+RAND()+RAND()+RAND())-6))-1)+Liquidity_30Y!F13)</x:f>
        <x:v>723956.036741679</x:v>
      </x:c>
      <x:c r="F171" s="16" t="n">
        <x:f>MAX(0,E171*(1+EXP((LN(1+Assumptions!$C$60)-0.5*Assumptions!$C$61^2)+Assumptions!$C$61*((RAND()+RAND()+RAND()+RAND()+RAND()+RAND()+RAND()+RAND()+RAND()+RAND()+RAND()+RAND())-6))-1)+Liquidity_30Y!G13)</x:f>
        <x:v>643224.1593945072</x:v>
      </x:c>
      <x:c r="G171" s="16" t="n">
        <x:f>MAX(0,F171*(1+EXP((LN(1+Assumptions!$C$60)-0.5*Assumptions!$C$61^2)+Assumptions!$C$61*((RAND()+RAND()+RAND()+RAND()+RAND()+RAND()+RAND()+RAND()+RAND()+RAND()+RAND()+RAND())-6))-1)+Liquidity_30Y!H13)</x:f>
        <x:v>657474.1800112444</x:v>
      </x:c>
      <x:c r="H171" s="16" t="n">
        <x:f>MAX(0,G171*(1+EXP((LN(1+Assumptions!$C$60)-0.5*Assumptions!$C$61^2)+Assumptions!$C$61*((RAND()+RAND()+RAND()+RAND()+RAND()+RAND()+RAND()+RAND()+RAND()+RAND()+RAND()+RAND())-6))-1)+Liquidity_30Y!I13)</x:f>
        <x:v>832262.9114079509</x:v>
      </x:c>
      <x:c r="I171" s="16" t="n">
        <x:f>MAX(0,H171*(1+EXP((LN(1+Assumptions!$C$60)-0.5*Assumptions!$C$61^2)+Assumptions!$C$61*((RAND()+RAND()+RAND()+RAND()+RAND()+RAND()+RAND()+RAND()+RAND()+RAND()+RAND()+RAND())-6))-1)+Liquidity_30Y!J13)</x:f>
        <x:v>791136.3959427153</x:v>
      </x:c>
      <x:c r="J171" s="16" t="n">
        <x:f>MAX(0,I171*(1+EXP((LN(1+Assumptions!$C$60)-0.5*Assumptions!$C$61^2)+Assumptions!$C$61*((RAND()+RAND()+RAND()+RAND()+RAND()+RAND()+RAND()+RAND()+RAND()+RAND()+RAND()+RAND())-6))-1)+Liquidity_30Y!K13)</x:f>
        <x:v>827087.8552272455</x:v>
      </x:c>
      <x:c r="K171" s="16" t="n">
        <x:f>MAX(0,J171*(1+EXP((LN(1+Assumptions!$C$60)-0.5*Assumptions!$C$61^2)+Assumptions!$C$61*((RAND()+RAND()+RAND()+RAND()+RAND()+RAND()+RAND()+RAND()+RAND()+RAND()+RAND()+RAND())-6))-1)+Liquidity_30Y!L13)</x:f>
        <x:v>894960.3498221631</x:v>
      </x:c>
      <x:c r="L171" s="16" t="n">
        <x:f>MAX(0,K171*(1+EXP((LN(1+Assumptions!$C$60)-0.5*Assumptions!$C$61^2)+Assumptions!$C$61*((RAND()+RAND()+RAND()+RAND()+RAND()+RAND()+RAND()+RAND()+RAND()+RAND()+RAND()+RAND())-6))-1)+Liquidity_30Y!M13)</x:f>
        <x:v>822264.9303549398</x:v>
      </x:c>
      <x:c r="M171" s="16" t="n">
        <x:f>MAX(0,L171*(1+EXP((LN(1+Assumptions!$C$60)-0.5*Assumptions!$C$61^2)+Assumptions!$C$61*((RAND()+RAND()+RAND()+RAND()+RAND()+RAND()+RAND()+RAND()+RAND()+RAND()+RAND()+RAND())-6))-1)+Liquidity_30Y!N13)</x:f>
        <x:v>899833.1933533361</x:v>
      </x:c>
      <x:c r="N171" s="16" t="n">
        <x:f>MAX(0,M171*(1+EXP((LN(1+Assumptions!$C$60)-0.5*Assumptions!$C$61^2)+Assumptions!$C$61*((RAND()+RAND()+RAND()+RAND()+RAND()+RAND()+RAND()+RAND()+RAND()+RAND()+RAND()+RAND())-6))-1)+Liquidity_30Y!O13)</x:f>
        <x:v>850858.366198262</x:v>
      </x:c>
      <x:c r="O171" s="16" t="n">
        <x:f>MAX(0,N171*(1+EXP((LN(1+Assumptions!$C$60)-0.5*Assumptions!$C$61^2)+Assumptions!$C$61*((RAND()+RAND()+RAND()+RAND()+RAND()+RAND()+RAND()+RAND()+RAND()+RAND()+RAND()+RAND())-6))-1)+Liquidity_30Y!P13)</x:f>
        <x:v>799945.7634405224</x:v>
      </x:c>
      <x:c r="P171" s="16" t="n">
        <x:f>MAX(0,O171*(1+EXP((LN(1+Assumptions!$C$60)-0.5*Assumptions!$C$61^2)+Assumptions!$C$61*((RAND()+RAND()+RAND()+RAND()+RAND()+RAND()+RAND()+RAND()+RAND()+RAND()+RAND()+RAND())-6))-1)+Liquidity_30Y!Q13)</x:f>
        <x:v>1054063.4592479223</x:v>
      </x:c>
      <x:c r="Q171" s="16" t="n">
        <x:f>MAX(0,P171*(1+EXP((LN(1+Assumptions!$C$60)-0.5*Assumptions!$C$61^2)+Assumptions!$C$61*((RAND()+RAND()+RAND()+RAND()+RAND()+RAND()+RAND()+RAND()+RAND()+RAND()+RAND()+RAND())-6))-1)+Liquidity_30Y!R13)</x:f>
        <x:v>1124806.7712082197</x:v>
      </x:c>
      <x:c r="R171" s="16" t="n">
        <x:f>MAX(0,Q171*(1+EXP((LN(1+Assumptions!$C$60)-0.5*Assumptions!$C$61^2)+Assumptions!$C$61*((RAND()+RAND()+RAND()+RAND()+RAND()+RAND()+RAND()+RAND()+RAND()+RAND()+RAND()+RAND())-6))-1)+Liquidity_30Y!S13)</x:f>
        <x:v>1091135.624553492</x:v>
      </x:c>
      <x:c r="S171" s="16" t="n">
        <x:f>MAX(0,R171*(1+EXP((LN(1+Assumptions!$C$60)-0.5*Assumptions!$C$61^2)+Assumptions!$C$61*((RAND()+RAND()+RAND()+RAND()+RAND()+RAND()+RAND()+RAND()+RAND()+RAND()+RAND()+RAND())-6))-1)+Liquidity_30Y!T13)</x:f>
        <x:v>1003737.5537660443</x:v>
      </x:c>
      <x:c r="T171" s="16" t="n">
        <x:f>MAX(0,S171*(1+EXP((LN(1+Assumptions!$C$60)-0.5*Assumptions!$C$61^2)+Assumptions!$C$61*((RAND()+RAND()+RAND()+RAND()+RAND()+RAND()+RAND()+RAND()+RAND()+RAND()+RAND()+RAND())-6))-1)+Liquidity_30Y!U13)</x:f>
        <x:v>856390.2951381094</x:v>
      </x:c>
      <x:c r="U171" s="16" t="n">
        <x:f>MAX(0,T171*(1+EXP((LN(1+Assumptions!$C$60)-0.5*Assumptions!$C$61^2)+Assumptions!$C$61*((RAND()+RAND()+RAND()+RAND()+RAND()+RAND()+RAND()+RAND()+RAND()+RAND()+RAND()+RAND())-6))-1)+Liquidity_30Y!V13)</x:f>
        <x:v>984274.3139736895</x:v>
      </x:c>
      <x:c r="V171" s="16" t="n">
        <x:f>MAX(0,U171*(1+EXP((LN(1+Assumptions!$C$60)-0.5*Assumptions!$C$61^2)+Assumptions!$C$61*((RAND()+RAND()+RAND()+RAND()+RAND()+RAND()+RAND()+RAND()+RAND()+RAND()+RAND()+RAND())-6))-1)+Liquidity_30Y!W13)</x:f>
        <x:v>1332912.3134384234</x:v>
      </x:c>
      <x:c r="W171" s="16" t="n">
        <x:f>MAX(0,V171*(1+EXP((LN(1+Assumptions!$C$60)-0.5*Assumptions!$C$61^2)+Assumptions!$C$61*((RAND()+RAND()+RAND()+RAND()+RAND()+RAND()+RAND()+RAND()+RAND()+RAND()+RAND()+RAND())-6))-1)+Liquidity_30Y!X13)</x:f>
        <x:v>1318560.8554254372</x:v>
      </x:c>
      <x:c r="X171" s="16" t="n">
        <x:f>MAX(0,W171*(1+EXP((LN(1+Assumptions!$C$60)-0.5*Assumptions!$C$61^2)+Assumptions!$C$61*((RAND()+RAND()+RAND()+RAND()+RAND()+RAND()+RAND()+RAND()+RAND()+RAND()+RAND()+RAND())-6))-1)+Liquidity_30Y!Y13)</x:f>
        <x:v>1777031.3098202848</x:v>
      </x:c>
      <x:c r="Y171" s="16" t="n">
        <x:f>MAX(0,X171*(1+EXP((LN(1+Assumptions!$C$60)-0.5*Assumptions!$C$61^2)+Assumptions!$C$61*((RAND()+RAND()+RAND()+RAND()+RAND()+RAND()+RAND()+RAND()+RAND()+RAND()+RAND()+RAND())-6))-1)+Liquidity_30Y!Z13)</x:f>
        <x:v>2058029.561321819</x:v>
      </x:c>
      <x:c r="Z171" s="16" t="n">
        <x:f>MAX(0,Y171*(1+EXP((LN(1+Assumptions!$C$60)-0.5*Assumptions!$C$61^2)+Assumptions!$C$61*((RAND()+RAND()+RAND()+RAND()+RAND()+RAND()+RAND()+RAND()+RAND()+RAND()+RAND()+RAND())-6))-1)+Liquidity_30Y!AA13)</x:f>
        <x:v>1995952.9552402627</x:v>
      </x:c>
      <x:c r="AA171" s="16" t="n">
        <x:f>MAX(0,Z171*(1+EXP((LN(1+Assumptions!$C$60)-0.5*Assumptions!$C$61^2)+Assumptions!$C$61*((RAND()+RAND()+RAND()+RAND()+RAND()+RAND()+RAND()+RAND()+RAND()+RAND()+RAND()+RAND())-6))-1)+Liquidity_30Y!AB13)</x:f>
        <x:v>2154141.635374799</x:v>
      </x:c>
      <x:c r="AB171" s="16" t="n">
        <x:f>MAX(0,AA171*(1+EXP((LN(1+Assumptions!$C$60)-0.5*Assumptions!$C$61^2)+Assumptions!$C$61*((RAND()+RAND()+RAND()+RAND()+RAND()+RAND()+RAND()+RAND()+RAND()+RAND()+RAND()+RAND())-6))-1)+Liquidity_30Y!AC13)</x:f>
        <x:v>2362639.0340681253</x:v>
      </x:c>
      <x:c r="AC171" s="16" t="n">
        <x:f>MAX(0,AB171*(1+EXP((LN(1+Assumptions!$C$60)-0.5*Assumptions!$C$61^2)+Assumptions!$C$61*((RAND()+RAND()+RAND()+RAND()+RAND()+RAND()+RAND()+RAND()+RAND()+RAND()+RAND()+RAND())-6))-1)+Liquidity_30Y!AD13)</x:f>
        <x:v>2559059.445648132</x:v>
      </x:c>
      <x:c r="AD171" s="16" t="n">
        <x:f>MAX(0,AC171*(1+EXP((LN(1+Assumptions!$C$60)-0.5*Assumptions!$C$61^2)+Assumptions!$C$61*((RAND()+RAND()+RAND()+RAND()+RAND()+RAND()+RAND()+RAND()+RAND()+RAND()+RAND()+RAND())-6))-1)+Liquidity_30Y!AE13)</x:f>
        <x:v>2860437.0822960623</x:v>
      </x:c>
      <x:c r="AE171" s="16" t="n">
        <x:f>MAX(0,AD171*(1+EXP((LN(1+Assumptions!$C$60)-0.5*Assumptions!$C$61^2)+Assumptions!$C$61*((RAND()+RAND()+RAND()+RAND()+RAND()+RAND()+RAND()+RAND()+RAND()+RAND()+RAND()+RAND())-6))-1)+Liquidity_30Y!AF13)</x:f>
        <x:v>2557836.810050912</x:v>
      </x:c>
      <x:c r="AF171" s="16" t="n">
        <x:f>MAX(0,AE171*(1+EXP((LN(1+Assumptions!$C$60)-0.5*Assumptions!$C$61^2)+Assumptions!$C$61*((RAND()+RAND()+RAND()+RAND()+RAND()+RAND()+RAND()+RAND()+RAND()+RAND()+RAND()+RAND())-6))-1)+Liquidity_30Y!AG13)</x:f>
        <x:v>2917714.5612642905</x:v>
      </x:c>
    </x:row>
    <x:row r="172">
      <x:c r="A172" s="39">
        <x:v>168</x:v>
      </x:c>
      <x:c r="B172" s="16" t="n">
        <x:f>Liquidity_30Y!C14</x:f>
        <x:v>1029031.25</x:v>
      </x:c>
      <x:c r="C172" s="16" t="n">
        <x:f>MAX(0,B172*(1+EXP((LN(1+Assumptions!$C$60)-0.5*Assumptions!$C$61^2)+Assumptions!$C$61*((RAND()+RAND()+RAND()+RAND()+RAND()+RAND()+RAND()+RAND()+RAND()+RAND()+RAND()+RAND())-6))-1)+Liquidity_30Y!D13)</x:f>
        <x:v>1273425.0893429238</x:v>
      </x:c>
      <x:c r="D172" s="16" t="n">
        <x:f>MAX(0,C172*(1+EXP((LN(1+Assumptions!$C$60)-0.5*Assumptions!$C$61^2)+Assumptions!$C$61*((RAND()+RAND()+RAND()+RAND()+RAND()+RAND()+RAND()+RAND()+RAND()+RAND()+RAND()+RAND())-6))-1)+Liquidity_30Y!E13)</x:f>
        <x:v>1315711.4247746884</x:v>
      </x:c>
      <x:c r="E172" s="16" t="n">
        <x:f>MAX(0,D172*(1+EXP((LN(1+Assumptions!$C$60)-0.5*Assumptions!$C$61^2)+Assumptions!$C$61*((RAND()+RAND()+RAND()+RAND()+RAND()+RAND()+RAND()+RAND()+RAND()+RAND()+RAND()+RAND())-6))-1)+Liquidity_30Y!F13)</x:f>
        <x:v>1487663.4634481056</x:v>
      </x:c>
      <x:c r="F172" s="16" t="n">
        <x:f>MAX(0,E172*(1+EXP((LN(1+Assumptions!$C$60)-0.5*Assumptions!$C$61^2)+Assumptions!$C$61*((RAND()+RAND()+RAND()+RAND()+RAND()+RAND()+RAND()+RAND()+RAND()+RAND()+RAND()+RAND())-6))-1)+Liquidity_30Y!G13)</x:f>
        <x:v>1657934.5845685871</x:v>
      </x:c>
      <x:c r="G172" s="16" t="n">
        <x:f>MAX(0,F172*(1+EXP((LN(1+Assumptions!$C$60)-0.5*Assumptions!$C$61^2)+Assumptions!$C$61*((RAND()+RAND()+RAND()+RAND()+RAND()+RAND()+RAND()+RAND()+RAND()+RAND()+RAND()+RAND())-6))-1)+Liquidity_30Y!H13)</x:f>
        <x:v>1593153.7202461015</x:v>
      </x:c>
      <x:c r="H172" s="16" t="n">
        <x:f>MAX(0,G172*(1+EXP((LN(1+Assumptions!$C$60)-0.5*Assumptions!$C$61^2)+Assumptions!$C$61*((RAND()+RAND()+RAND()+RAND()+RAND()+RAND()+RAND()+RAND()+RAND()+RAND()+RAND()+RAND())-6))-1)+Liquidity_30Y!I13)</x:f>
        <x:v>1825039.2920551726</x:v>
      </x:c>
      <x:c r="I172" s="16" t="n">
        <x:f>MAX(0,H172*(1+EXP((LN(1+Assumptions!$C$60)-0.5*Assumptions!$C$61^2)+Assumptions!$C$61*((RAND()+RAND()+RAND()+RAND()+RAND()+RAND()+RAND()+RAND()+RAND()+RAND()+RAND()+RAND())-6))-1)+Liquidity_30Y!J13)</x:f>
        <x:v>1993087.9745502654</x:v>
      </x:c>
      <x:c r="J172" s="16" t="n">
        <x:f>MAX(0,I172*(1+EXP((LN(1+Assumptions!$C$60)-0.5*Assumptions!$C$61^2)+Assumptions!$C$61*((RAND()+RAND()+RAND()+RAND()+RAND()+RAND()+RAND()+RAND()+RAND()+RAND()+RAND()+RAND())-6))-1)+Liquidity_30Y!K13)</x:f>
        <x:v>2412357.844575438</x:v>
      </x:c>
      <x:c r="K172" s="16" t="n">
        <x:f>MAX(0,J172*(1+EXP((LN(1+Assumptions!$C$60)-0.5*Assumptions!$C$61^2)+Assumptions!$C$61*((RAND()+RAND()+RAND()+RAND()+RAND()+RAND()+RAND()+RAND()+RAND()+RAND()+RAND()+RAND())-6))-1)+Liquidity_30Y!L13)</x:f>
        <x:v>3034162.00911994</x:v>
      </x:c>
      <x:c r="L172" s="16" t="n">
        <x:f>MAX(0,K172*(1+EXP((LN(1+Assumptions!$C$60)-0.5*Assumptions!$C$61^2)+Assumptions!$C$61*((RAND()+RAND()+RAND()+RAND()+RAND()+RAND()+RAND()+RAND()+RAND()+RAND()+RAND()+RAND())-6))-1)+Liquidity_30Y!M13)</x:f>
        <x:v>3091766.5741615174</x:v>
      </x:c>
      <x:c r="M172" s="16" t="n">
        <x:f>MAX(0,L172*(1+EXP((LN(1+Assumptions!$C$60)-0.5*Assumptions!$C$61^2)+Assumptions!$C$61*((RAND()+RAND()+RAND()+RAND()+RAND()+RAND()+RAND()+RAND()+RAND()+RAND()+RAND()+RAND())-6))-1)+Liquidity_30Y!N13)</x:f>
        <x:v>2691409.881911028</x:v>
      </x:c>
      <x:c r="N172" s="16" t="n">
        <x:f>MAX(0,M172*(1+EXP((LN(1+Assumptions!$C$60)-0.5*Assumptions!$C$61^2)+Assumptions!$C$61*((RAND()+RAND()+RAND()+RAND()+RAND()+RAND()+RAND()+RAND()+RAND()+RAND()+RAND()+RAND())-6))-1)+Liquidity_30Y!O13)</x:f>
        <x:v>2764808.93021388</x:v>
      </x:c>
      <x:c r="O172" s="16" t="n">
        <x:f>MAX(0,N172*(1+EXP((LN(1+Assumptions!$C$60)-0.5*Assumptions!$C$61^2)+Assumptions!$C$61*((RAND()+RAND()+RAND()+RAND()+RAND()+RAND()+RAND()+RAND()+RAND()+RAND()+RAND()+RAND())-6))-1)+Liquidity_30Y!P13)</x:f>
        <x:v>2555161.5562058813</x:v>
      </x:c>
      <x:c r="P172" s="16" t="n">
        <x:f>MAX(0,O172*(1+EXP((LN(1+Assumptions!$C$60)-0.5*Assumptions!$C$61^2)+Assumptions!$C$61*((RAND()+RAND()+RAND()+RAND()+RAND()+RAND()+RAND()+RAND()+RAND()+RAND()+RAND()+RAND())-6))-1)+Liquidity_30Y!Q13)</x:f>
        <x:v>2845447.5871705203</x:v>
      </x:c>
      <x:c r="Q172" s="16" t="n">
        <x:f>MAX(0,P172*(1+EXP((LN(1+Assumptions!$C$60)-0.5*Assumptions!$C$61^2)+Assumptions!$C$61*((RAND()+RAND()+RAND()+RAND()+RAND()+RAND()+RAND()+RAND()+RAND()+RAND()+RAND()+RAND())-6))-1)+Liquidity_30Y!R13)</x:f>
        <x:v>2854784.44814866</x:v>
      </x:c>
      <x:c r="R172" s="16" t="n">
        <x:f>MAX(0,Q172*(1+EXP((LN(1+Assumptions!$C$60)-0.5*Assumptions!$C$61^2)+Assumptions!$C$61*((RAND()+RAND()+RAND()+RAND()+RAND()+RAND()+RAND()+RAND()+RAND()+RAND()+RAND()+RAND())-6))-1)+Liquidity_30Y!S13)</x:f>
        <x:v>2830120.675565141</x:v>
      </x:c>
      <x:c r="S172" s="16" t="n">
        <x:f>MAX(0,R172*(1+EXP((LN(1+Assumptions!$C$60)-0.5*Assumptions!$C$61^2)+Assumptions!$C$61*((RAND()+RAND()+RAND()+RAND()+RAND()+RAND()+RAND()+RAND()+RAND()+RAND()+RAND()+RAND())-6))-1)+Liquidity_30Y!T13)</x:f>
        <x:v>3211781.8549773814</x:v>
      </x:c>
      <x:c r="T172" s="16" t="n">
        <x:f>MAX(0,S172*(1+EXP((LN(1+Assumptions!$C$60)-0.5*Assumptions!$C$61^2)+Assumptions!$C$61*((RAND()+RAND()+RAND()+RAND()+RAND()+RAND()+RAND()+RAND()+RAND()+RAND()+RAND()+RAND())-6))-1)+Liquidity_30Y!U13)</x:f>
        <x:v>3056928.521922087</x:v>
      </x:c>
      <x:c r="U172" s="16" t="n">
        <x:f>MAX(0,T172*(1+EXP((LN(1+Assumptions!$C$60)-0.5*Assumptions!$C$61^2)+Assumptions!$C$61*((RAND()+RAND()+RAND()+RAND()+RAND()+RAND()+RAND()+RAND()+RAND()+RAND()+RAND()+RAND())-6))-1)+Liquidity_30Y!V13)</x:f>
        <x:v>3546502.6773190694</x:v>
      </x:c>
      <x:c r="V172" s="16" t="n">
        <x:f>MAX(0,U172*(1+EXP((LN(1+Assumptions!$C$60)-0.5*Assumptions!$C$61^2)+Assumptions!$C$61*((RAND()+RAND()+RAND()+RAND()+RAND()+RAND()+RAND()+RAND()+RAND()+RAND()+RAND()+RAND())-6))-1)+Liquidity_30Y!W13)</x:f>
        <x:v>3904823.600211656</x:v>
      </x:c>
      <x:c r="W172" s="16" t="n">
        <x:f>MAX(0,V172*(1+EXP((LN(1+Assumptions!$C$60)-0.5*Assumptions!$C$61^2)+Assumptions!$C$61*((RAND()+RAND()+RAND()+RAND()+RAND()+RAND()+RAND()+RAND()+RAND()+RAND()+RAND()+RAND())-6))-1)+Liquidity_30Y!X13)</x:f>
        <x:v>4257802.561776935</x:v>
      </x:c>
      <x:c r="X172" s="16" t="n">
        <x:f>MAX(0,W172*(1+EXP((LN(1+Assumptions!$C$60)-0.5*Assumptions!$C$61^2)+Assumptions!$C$61*((RAND()+RAND()+RAND()+RAND()+RAND()+RAND()+RAND()+RAND()+RAND()+RAND()+RAND()+RAND())-6))-1)+Liquidity_30Y!Y13)</x:f>
        <x:v>3936052.2475034585</x:v>
      </x:c>
      <x:c r="Y172" s="16" t="n">
        <x:f>MAX(0,X172*(1+EXP((LN(1+Assumptions!$C$60)-0.5*Assumptions!$C$61^2)+Assumptions!$C$61*((RAND()+RAND()+RAND()+RAND()+RAND()+RAND()+RAND()+RAND()+RAND()+RAND()+RAND()+RAND())-6))-1)+Liquidity_30Y!Z13)</x:f>
        <x:v>4403913.985915388</x:v>
      </x:c>
      <x:c r="Z172" s="16" t="n">
        <x:f>MAX(0,Y172*(1+EXP((LN(1+Assumptions!$C$60)-0.5*Assumptions!$C$61^2)+Assumptions!$C$61*((RAND()+RAND()+RAND()+RAND()+RAND()+RAND()+RAND()+RAND()+RAND()+RAND()+RAND()+RAND())-6))-1)+Liquidity_30Y!AA13)</x:f>
        <x:v>4719730.42428322</x:v>
      </x:c>
      <x:c r="AA172" s="16" t="n">
        <x:f>MAX(0,Z172*(1+EXP((LN(1+Assumptions!$C$60)-0.5*Assumptions!$C$61^2)+Assumptions!$C$61*((RAND()+RAND()+RAND()+RAND()+RAND()+RAND()+RAND()+RAND()+RAND()+RAND()+RAND()+RAND())-6))-1)+Liquidity_30Y!AB13)</x:f>
        <x:v>4662582.0322794765</x:v>
      </x:c>
      <x:c r="AB172" s="16" t="n">
        <x:f>MAX(0,AA172*(1+EXP((LN(1+Assumptions!$C$60)-0.5*Assumptions!$C$61^2)+Assumptions!$C$61*((RAND()+RAND()+RAND()+RAND()+RAND()+RAND()+RAND()+RAND()+RAND()+RAND()+RAND()+RAND())-6))-1)+Liquidity_30Y!AC13)</x:f>
        <x:v>4850620.758518947</x:v>
      </x:c>
      <x:c r="AC172" s="16" t="n">
        <x:f>MAX(0,AB172*(1+EXP((LN(1+Assumptions!$C$60)-0.5*Assumptions!$C$61^2)+Assumptions!$C$61*((RAND()+RAND()+RAND()+RAND()+RAND()+RAND()+RAND()+RAND()+RAND()+RAND()+RAND()+RAND())-6))-1)+Liquidity_30Y!AD13)</x:f>
        <x:v>6330046.929478989</x:v>
      </x:c>
      <x:c r="AD172" s="16" t="n">
        <x:f>MAX(0,AC172*(1+EXP((LN(1+Assumptions!$C$60)-0.5*Assumptions!$C$61^2)+Assumptions!$C$61*((RAND()+RAND()+RAND()+RAND()+RAND()+RAND()+RAND()+RAND()+RAND()+RAND()+RAND()+RAND())-6))-1)+Liquidity_30Y!AE13)</x:f>
        <x:v>5327651.2482282035</x:v>
      </x:c>
      <x:c r="AE172" s="16" t="n">
        <x:f>MAX(0,AD172*(1+EXP((LN(1+Assumptions!$C$60)-0.5*Assumptions!$C$61^2)+Assumptions!$C$61*((RAND()+RAND()+RAND()+RAND()+RAND()+RAND()+RAND()+RAND()+RAND()+RAND()+RAND()+RAND())-6))-1)+Liquidity_30Y!AF13)</x:f>
        <x:v>6057810.256866795</x:v>
      </x:c>
      <x:c r="AF172" s="16" t="n">
        <x:f>MAX(0,AE172*(1+EXP((LN(1+Assumptions!$C$60)-0.5*Assumptions!$C$61^2)+Assumptions!$C$61*((RAND()+RAND()+RAND()+RAND()+RAND()+RAND()+RAND()+RAND()+RAND()+RAND()+RAND()+RAND())-6))-1)+Liquidity_30Y!AG13)</x:f>
        <x:v>5903193.0677557755</x:v>
      </x:c>
    </x:row>
    <x:row r="173">
      <x:c r="A173" s="39">
        <x:v>169</x:v>
      </x:c>
      <x:c r="B173" s="16" t="n">
        <x:f>Liquidity_30Y!C14</x:f>
        <x:v>1029031.25</x:v>
      </x:c>
      <x:c r="C173" s="16" t="n">
        <x:f>MAX(0,B173*(1+EXP((LN(1+Assumptions!$C$60)-0.5*Assumptions!$C$61^2)+Assumptions!$C$61*((RAND()+RAND()+RAND()+RAND()+RAND()+RAND()+RAND()+RAND()+RAND()+RAND()+RAND()+RAND())-6))-1)+Liquidity_30Y!D13)</x:f>
        <x:v>896258.884126838</x:v>
      </x:c>
      <x:c r="D173" s="16" t="n">
        <x:f>MAX(0,C173*(1+EXP((LN(1+Assumptions!$C$60)-0.5*Assumptions!$C$61^2)+Assumptions!$C$61*((RAND()+RAND()+RAND()+RAND()+RAND()+RAND()+RAND()+RAND()+RAND()+RAND()+RAND()+RAND())-6))-1)+Liquidity_30Y!E13)</x:f>
        <x:v>928289.6588134354</x:v>
      </x:c>
      <x:c r="E173" s="16" t="n">
        <x:f>MAX(0,D173*(1+EXP((LN(1+Assumptions!$C$60)-0.5*Assumptions!$C$61^2)+Assumptions!$C$61*((RAND()+RAND()+RAND()+RAND()+RAND()+RAND()+RAND()+RAND()+RAND()+RAND()+RAND()+RAND())-6))-1)+Liquidity_30Y!F13)</x:f>
        <x:v>737859.7162999421</x:v>
      </x:c>
      <x:c r="F173" s="16" t="n">
        <x:f>MAX(0,E173*(1+EXP((LN(1+Assumptions!$C$60)-0.5*Assumptions!$C$61^2)+Assumptions!$C$61*((RAND()+RAND()+RAND()+RAND()+RAND()+RAND()+RAND()+RAND()+RAND()+RAND()+RAND()+RAND())-6))-1)+Liquidity_30Y!G13)</x:f>
        <x:v>623890.9746772051</x:v>
      </x:c>
      <x:c r="G173" s="16" t="n">
        <x:f>MAX(0,F173*(1+EXP((LN(1+Assumptions!$C$60)-0.5*Assumptions!$C$61^2)+Assumptions!$C$61*((RAND()+RAND()+RAND()+RAND()+RAND()+RAND()+RAND()+RAND()+RAND()+RAND()+RAND()+RAND())-6))-1)+Liquidity_30Y!H13)</x:f>
        <x:v>496369.6082222698</x:v>
      </x:c>
      <x:c r="H173" s="16" t="n">
        <x:f>MAX(0,G173*(1+EXP((LN(1+Assumptions!$C$60)-0.5*Assumptions!$C$61^2)+Assumptions!$C$61*((RAND()+RAND()+RAND()+RAND()+RAND()+RAND()+RAND()+RAND()+RAND()+RAND()+RAND()+RAND())-6))-1)+Liquidity_30Y!I13)</x:f>
        <x:v>446973.2542432137</x:v>
      </x:c>
      <x:c r="I173" s="16" t="n">
        <x:f>MAX(0,H173*(1+EXP((LN(1+Assumptions!$C$60)-0.5*Assumptions!$C$61^2)+Assumptions!$C$61*((RAND()+RAND()+RAND()+RAND()+RAND()+RAND()+RAND()+RAND()+RAND()+RAND()+RAND()+RAND())-6))-1)+Liquidity_30Y!J13)</x:f>
        <x:v>387634.76134334656</x:v>
      </x:c>
      <x:c r="J173" s="16" t="n">
        <x:f>MAX(0,I173*(1+EXP((LN(1+Assumptions!$C$60)-0.5*Assumptions!$C$61^2)+Assumptions!$C$61*((RAND()+RAND()+RAND()+RAND()+RAND()+RAND()+RAND()+RAND()+RAND()+RAND()+RAND()+RAND())-6))-1)+Liquidity_30Y!K13)</x:f>
        <x:v>499362.14085161104</x:v>
      </x:c>
      <x:c r="K173" s="16" t="n">
        <x:f>MAX(0,J173*(1+EXP((LN(1+Assumptions!$C$60)-0.5*Assumptions!$C$61^2)+Assumptions!$C$61*((RAND()+RAND()+RAND()+RAND()+RAND()+RAND()+RAND()+RAND()+RAND()+RAND()+RAND()+RAND())-6))-1)+Liquidity_30Y!L13)</x:f>
        <x:v>615282.8345467916</x:v>
      </x:c>
      <x:c r="L173" s="16" t="n">
        <x:f>MAX(0,K173*(1+EXP((LN(1+Assumptions!$C$60)-0.5*Assumptions!$C$61^2)+Assumptions!$C$61*((RAND()+RAND()+RAND()+RAND()+RAND()+RAND()+RAND()+RAND()+RAND()+RAND()+RAND()+RAND())-6))-1)+Liquidity_30Y!M13)</x:f>
        <x:v>681904.169922674</x:v>
      </x:c>
      <x:c r="M173" s="16" t="n">
        <x:f>MAX(0,L173*(1+EXP((LN(1+Assumptions!$C$60)-0.5*Assumptions!$C$61^2)+Assumptions!$C$61*((RAND()+RAND()+RAND()+RAND()+RAND()+RAND()+RAND()+RAND()+RAND()+RAND()+RAND()+RAND())-6))-1)+Liquidity_30Y!N13)</x:f>
        <x:v>668496.3719777165</x:v>
      </x:c>
      <x:c r="N173" s="16" t="n">
        <x:f>MAX(0,M173*(1+EXP((LN(1+Assumptions!$C$60)-0.5*Assumptions!$C$61^2)+Assumptions!$C$61*((RAND()+RAND()+RAND()+RAND()+RAND()+RAND()+RAND()+RAND()+RAND()+RAND()+RAND()+RAND())-6))-1)+Liquidity_30Y!O13)</x:f>
        <x:v>598632.4718259224</x:v>
      </x:c>
      <x:c r="O173" s="16" t="n">
        <x:f>MAX(0,N173*(1+EXP((LN(1+Assumptions!$C$60)-0.5*Assumptions!$C$61^2)+Assumptions!$C$61*((RAND()+RAND()+RAND()+RAND()+RAND()+RAND()+RAND()+RAND()+RAND()+RAND()+RAND()+RAND())-6))-1)+Liquidity_30Y!P13)</x:f>
        <x:v>578796.0546732255</x:v>
      </x:c>
      <x:c r="P173" s="16" t="n">
        <x:f>MAX(0,O173*(1+EXP((LN(1+Assumptions!$C$60)-0.5*Assumptions!$C$61^2)+Assumptions!$C$61*((RAND()+RAND()+RAND()+RAND()+RAND()+RAND()+RAND()+RAND()+RAND()+RAND()+RAND()+RAND())-6))-1)+Liquidity_30Y!Q13)</x:f>
        <x:v>489525.0984561463</x:v>
      </x:c>
      <x:c r="Q173" s="16" t="n">
        <x:f>MAX(0,P173*(1+EXP((LN(1+Assumptions!$C$60)-0.5*Assumptions!$C$61^2)+Assumptions!$C$61*((RAND()+RAND()+RAND()+RAND()+RAND()+RAND()+RAND()+RAND()+RAND()+RAND()+RAND()+RAND())-6))-1)+Liquidity_30Y!R13)</x:f>
        <x:v>514809.62219437823</x:v>
      </x:c>
      <x:c r="R173" s="16" t="n">
        <x:f>MAX(0,Q173*(1+EXP((LN(1+Assumptions!$C$60)-0.5*Assumptions!$C$61^2)+Assumptions!$C$61*((RAND()+RAND()+RAND()+RAND()+RAND()+RAND()+RAND()+RAND()+RAND()+RAND()+RAND()+RAND())-6))-1)+Liquidity_30Y!S13)</x:f>
        <x:v>510548.50403915305</x:v>
      </x:c>
      <x:c r="S173" s="16" t="n">
        <x:f>MAX(0,R173*(1+EXP((LN(1+Assumptions!$C$60)-0.5*Assumptions!$C$61^2)+Assumptions!$C$61*((RAND()+RAND()+RAND()+RAND()+RAND()+RAND()+RAND()+RAND()+RAND()+RAND()+RAND()+RAND())-6))-1)+Liquidity_30Y!T13)</x:f>
        <x:v>589729.8224621096</x:v>
      </x:c>
      <x:c r="T173" s="16" t="n">
        <x:f>MAX(0,S173*(1+EXP((LN(1+Assumptions!$C$60)-0.5*Assumptions!$C$61^2)+Assumptions!$C$61*((RAND()+RAND()+RAND()+RAND()+RAND()+RAND()+RAND()+RAND()+RAND()+RAND()+RAND()+RAND())-6))-1)+Liquidity_30Y!U13)</x:f>
        <x:v>516451.00666184106</x:v>
      </x:c>
      <x:c r="U173" s="16" t="n">
        <x:f>MAX(0,T173*(1+EXP((LN(1+Assumptions!$C$60)-0.5*Assumptions!$C$61^2)+Assumptions!$C$61*((RAND()+RAND()+RAND()+RAND()+RAND()+RAND()+RAND()+RAND()+RAND()+RAND()+RAND()+RAND())-6))-1)+Liquidity_30Y!V13)</x:f>
        <x:v>494478.24503120466</x:v>
      </x:c>
      <x:c r="V173" s="16" t="n">
        <x:f>MAX(0,U173*(1+EXP((LN(1+Assumptions!$C$60)-0.5*Assumptions!$C$61^2)+Assumptions!$C$61*((RAND()+RAND()+RAND()+RAND()+RAND()+RAND()+RAND()+RAND()+RAND()+RAND()+RAND()+RAND())-6))-1)+Liquidity_30Y!W13)</x:f>
        <x:v>453568.37181171076</x:v>
      </x:c>
      <x:c r="W173" s="16" t="n">
        <x:f>MAX(0,V173*(1+EXP((LN(1+Assumptions!$C$60)-0.5*Assumptions!$C$61^2)+Assumptions!$C$61*((RAND()+RAND()+RAND()+RAND()+RAND()+RAND()+RAND()+RAND()+RAND()+RAND()+RAND()+RAND())-6))-1)+Liquidity_30Y!X13)</x:f>
        <x:v>413736.86291176314</x:v>
      </x:c>
      <x:c r="X173" s="16" t="n">
        <x:f>MAX(0,W173*(1+EXP((LN(1+Assumptions!$C$60)-0.5*Assumptions!$C$61^2)+Assumptions!$C$61*((RAND()+RAND()+RAND()+RAND()+RAND()+RAND()+RAND()+RAND()+RAND()+RAND()+RAND()+RAND())-6))-1)+Liquidity_30Y!Y13)</x:f>
        <x:v>438205.4256532045</x:v>
      </x:c>
      <x:c r="Y173" s="16" t="n">
        <x:f>MAX(0,X173*(1+EXP((LN(1+Assumptions!$C$60)-0.5*Assumptions!$C$61^2)+Assumptions!$C$61*((RAND()+RAND()+RAND()+RAND()+RAND()+RAND()+RAND()+RAND()+RAND()+RAND()+RAND()+RAND())-6))-1)+Liquidity_30Y!Z13)</x:f>
        <x:v>474308.3521185968</x:v>
      </x:c>
      <x:c r="Z173" s="16" t="n">
        <x:f>MAX(0,Y173*(1+EXP((LN(1+Assumptions!$C$60)-0.5*Assumptions!$C$61^2)+Assumptions!$C$61*((RAND()+RAND()+RAND()+RAND()+RAND()+RAND()+RAND()+RAND()+RAND()+RAND()+RAND()+RAND())-6))-1)+Liquidity_30Y!AA13)</x:f>
        <x:v>447848.3819091526</x:v>
      </x:c>
      <x:c r="AA173" s="16" t="n">
        <x:f>MAX(0,Z173*(1+EXP((LN(1+Assumptions!$C$60)-0.5*Assumptions!$C$61^2)+Assumptions!$C$61*((RAND()+RAND()+RAND()+RAND()+RAND()+RAND()+RAND()+RAND()+RAND()+RAND()+RAND()+RAND())-6))-1)+Liquidity_30Y!AB13)</x:f>
        <x:v>496316.32494108705</x:v>
      </x:c>
      <x:c r="AB173" s="16" t="n">
        <x:f>MAX(0,AA173*(1+EXP((LN(1+Assumptions!$C$60)-0.5*Assumptions!$C$61^2)+Assumptions!$C$61*((RAND()+RAND()+RAND()+RAND()+RAND()+RAND()+RAND()+RAND()+RAND()+RAND()+RAND()+RAND())-6))-1)+Liquidity_30Y!AC13)</x:f>
        <x:v>699767.4034967434</x:v>
      </x:c>
      <x:c r="AC173" s="16" t="n">
        <x:f>MAX(0,AB173*(1+EXP((LN(1+Assumptions!$C$60)-0.5*Assumptions!$C$61^2)+Assumptions!$C$61*((RAND()+RAND()+RAND()+RAND()+RAND()+RAND()+RAND()+RAND()+RAND()+RAND()+RAND()+RAND())-6))-1)+Liquidity_30Y!AD13)</x:f>
        <x:v>778038.0790389061</x:v>
      </x:c>
      <x:c r="AD173" s="16" t="n">
        <x:f>MAX(0,AC173*(1+EXP((LN(1+Assumptions!$C$60)-0.5*Assumptions!$C$61^2)+Assumptions!$C$61*((RAND()+RAND()+RAND()+RAND()+RAND()+RAND()+RAND()+RAND()+RAND()+RAND()+RAND()+RAND())-6))-1)+Liquidity_30Y!AE13)</x:f>
        <x:v>1124137.5879750652</x:v>
      </x:c>
      <x:c r="AE173" s="16" t="n">
        <x:f>MAX(0,AD173*(1+EXP((LN(1+Assumptions!$C$60)-0.5*Assumptions!$C$61^2)+Assumptions!$C$61*((RAND()+RAND()+RAND()+RAND()+RAND()+RAND()+RAND()+RAND()+RAND()+RAND()+RAND()+RAND())-6))-1)+Liquidity_30Y!AF13)</x:f>
        <x:v>1267139.5475118293</x:v>
      </x:c>
      <x:c r="AF173" s="16" t="n">
        <x:f>MAX(0,AE173*(1+EXP((LN(1+Assumptions!$C$60)-0.5*Assumptions!$C$61^2)+Assumptions!$C$61*((RAND()+RAND()+RAND()+RAND()+RAND()+RAND()+RAND()+RAND()+RAND()+RAND()+RAND()+RAND())-6))-1)+Liquidity_30Y!AG13)</x:f>
        <x:v>1165651.3997563696</x:v>
      </x:c>
    </x:row>
    <x:row r="174">
      <x:c r="A174" s="39">
        <x:v>170</x:v>
      </x:c>
      <x:c r="B174" s="16" t="n">
        <x:f>Liquidity_30Y!C14</x:f>
        <x:v>1029031.25</x:v>
      </x:c>
      <x:c r="C174" s="16" t="n">
        <x:f>MAX(0,B174*(1+EXP((LN(1+Assumptions!$C$60)-0.5*Assumptions!$C$61^2)+Assumptions!$C$61*((RAND()+RAND()+RAND()+RAND()+RAND()+RAND()+RAND()+RAND()+RAND()+RAND()+RAND()+RAND())-6))-1)+Liquidity_30Y!D13)</x:f>
        <x:v>1312438.6824716567</x:v>
      </x:c>
      <x:c r="D174" s="16" t="n">
        <x:f>MAX(0,C174*(1+EXP((LN(1+Assumptions!$C$60)-0.5*Assumptions!$C$61^2)+Assumptions!$C$61*((RAND()+RAND()+RAND()+RAND()+RAND()+RAND()+RAND()+RAND()+RAND()+RAND()+RAND()+RAND())-6))-1)+Liquidity_30Y!E13)</x:f>
        <x:v>1321646.1839086867</x:v>
      </x:c>
      <x:c r="E174" s="16" t="n">
        <x:f>MAX(0,D174*(1+EXP((LN(1+Assumptions!$C$60)-0.5*Assumptions!$C$61^2)+Assumptions!$C$61*((RAND()+RAND()+RAND()+RAND()+RAND()+RAND()+RAND()+RAND()+RAND()+RAND()+RAND()+RAND())-6))-1)+Liquidity_30Y!F13)</x:f>
        <x:v>1366504.1457505608</x:v>
      </x:c>
      <x:c r="F174" s="16" t="n">
        <x:f>MAX(0,E174*(1+EXP((LN(1+Assumptions!$C$60)-0.5*Assumptions!$C$61^2)+Assumptions!$C$61*((RAND()+RAND()+RAND()+RAND()+RAND()+RAND()+RAND()+RAND()+RAND()+RAND()+RAND()+RAND())-6))-1)+Liquidity_30Y!G13)</x:f>
        <x:v>1352850.8926353105</x:v>
      </x:c>
      <x:c r="G174" s="16" t="n">
        <x:f>MAX(0,F174*(1+EXP((LN(1+Assumptions!$C$60)-0.5*Assumptions!$C$61^2)+Assumptions!$C$61*((RAND()+RAND()+RAND()+RAND()+RAND()+RAND()+RAND()+RAND()+RAND()+RAND()+RAND()+RAND())-6))-1)+Liquidity_30Y!H13)</x:f>
        <x:v>1415582.2328852965</x:v>
      </x:c>
      <x:c r="H174" s="16" t="n">
        <x:f>MAX(0,G174*(1+EXP((LN(1+Assumptions!$C$60)-0.5*Assumptions!$C$61^2)+Assumptions!$C$61*((RAND()+RAND()+RAND()+RAND()+RAND()+RAND()+RAND()+RAND()+RAND()+RAND()+RAND()+RAND())-6))-1)+Liquidity_30Y!I13)</x:f>
        <x:v>1216355.8438715665</x:v>
      </x:c>
      <x:c r="I174" s="16" t="n">
        <x:f>MAX(0,H174*(1+EXP((LN(1+Assumptions!$C$60)-0.5*Assumptions!$C$61^2)+Assumptions!$C$61*((RAND()+RAND()+RAND()+RAND()+RAND()+RAND()+RAND()+RAND()+RAND()+RAND()+RAND()+RAND())-6))-1)+Liquidity_30Y!J13)</x:f>
        <x:v>1119201.6134420894</x:v>
      </x:c>
      <x:c r="J174" s="16" t="n">
        <x:f>MAX(0,I174*(1+EXP((LN(1+Assumptions!$C$60)-0.5*Assumptions!$C$61^2)+Assumptions!$C$61*((RAND()+RAND()+RAND()+RAND()+RAND()+RAND()+RAND()+RAND()+RAND()+RAND()+RAND()+RAND())-6))-1)+Liquidity_30Y!K13)</x:f>
        <x:v>1293193.5152027975</x:v>
      </x:c>
      <x:c r="K174" s="16" t="n">
        <x:f>MAX(0,J174*(1+EXP((LN(1+Assumptions!$C$60)-0.5*Assumptions!$C$61^2)+Assumptions!$C$61*((RAND()+RAND()+RAND()+RAND()+RAND()+RAND()+RAND()+RAND()+RAND()+RAND()+RAND()+RAND())-6))-1)+Liquidity_30Y!L13)</x:f>
        <x:v>1665690.1143718131</x:v>
      </x:c>
      <x:c r="L174" s="16" t="n">
        <x:f>MAX(0,K174*(1+EXP((LN(1+Assumptions!$C$60)-0.5*Assumptions!$C$61^2)+Assumptions!$C$61*((RAND()+RAND()+RAND()+RAND()+RAND()+RAND()+RAND()+RAND()+RAND()+RAND()+RAND()+RAND())-6))-1)+Liquidity_30Y!M13)</x:f>
        <x:v>1403128.349193991</x:v>
      </x:c>
      <x:c r="M174" s="16" t="n">
        <x:f>MAX(0,L174*(1+EXP((LN(1+Assumptions!$C$60)-0.5*Assumptions!$C$61^2)+Assumptions!$C$61*((RAND()+RAND()+RAND()+RAND()+RAND()+RAND()+RAND()+RAND()+RAND()+RAND()+RAND()+RAND())-6))-1)+Liquidity_30Y!N13)</x:f>
        <x:v>1738701.725109816</x:v>
      </x:c>
      <x:c r="N174" s="16" t="n">
        <x:f>MAX(0,M174*(1+EXP((LN(1+Assumptions!$C$60)-0.5*Assumptions!$C$61^2)+Assumptions!$C$61*((RAND()+RAND()+RAND()+RAND()+RAND()+RAND()+RAND()+RAND()+RAND()+RAND()+RAND()+RAND())-6))-1)+Liquidity_30Y!O13)</x:f>
        <x:v>1826260.8581458589</x:v>
      </x:c>
      <x:c r="O174" s="16" t="n">
        <x:f>MAX(0,N174*(1+EXP((LN(1+Assumptions!$C$60)-0.5*Assumptions!$C$61^2)+Assumptions!$C$61*((RAND()+RAND()+RAND()+RAND()+RAND()+RAND()+RAND()+RAND()+RAND()+RAND()+RAND()+RAND())-6))-1)+Liquidity_30Y!P13)</x:f>
        <x:v>2169460.7623700225</x:v>
      </x:c>
      <x:c r="P174" s="16" t="n">
        <x:f>MAX(0,O174*(1+EXP((LN(1+Assumptions!$C$60)-0.5*Assumptions!$C$61^2)+Assumptions!$C$61*((RAND()+RAND()+RAND()+RAND()+RAND()+RAND()+RAND()+RAND()+RAND()+RAND()+RAND()+RAND())-6))-1)+Liquidity_30Y!Q13)</x:f>
        <x:v>2023091.6612493868</x:v>
      </x:c>
      <x:c r="Q174" s="16" t="n">
        <x:f>MAX(0,P174*(1+EXP((LN(1+Assumptions!$C$60)-0.5*Assumptions!$C$61^2)+Assumptions!$C$61*((RAND()+RAND()+RAND()+RAND()+RAND()+RAND()+RAND()+RAND()+RAND()+RAND()+RAND()+RAND())-6))-1)+Liquidity_30Y!R13)</x:f>
        <x:v>1636613.0801406507</x:v>
      </x:c>
      <x:c r="R174" s="16" t="n">
        <x:f>MAX(0,Q174*(1+EXP((LN(1+Assumptions!$C$60)-0.5*Assumptions!$C$61^2)+Assumptions!$C$61*((RAND()+RAND()+RAND()+RAND()+RAND()+RAND()+RAND()+RAND()+RAND()+RAND()+RAND()+RAND())-6))-1)+Liquidity_30Y!S13)</x:f>
        <x:v>1201314.5444923693</x:v>
      </x:c>
      <x:c r="S174" s="16" t="n">
        <x:f>MAX(0,R174*(1+EXP((LN(1+Assumptions!$C$60)-0.5*Assumptions!$C$61^2)+Assumptions!$C$61*((RAND()+RAND()+RAND()+RAND()+RAND()+RAND()+RAND()+RAND()+RAND()+RAND()+RAND()+RAND())-6))-1)+Liquidity_30Y!T13)</x:f>
        <x:v>1108169.7696642638</x:v>
      </x:c>
      <x:c r="T174" s="16" t="n">
        <x:f>MAX(0,S174*(1+EXP((LN(1+Assumptions!$C$60)-0.5*Assumptions!$C$61^2)+Assumptions!$C$61*((RAND()+RAND()+RAND()+RAND()+RAND()+RAND()+RAND()+RAND()+RAND()+RAND()+RAND()+RAND())-6))-1)+Liquidity_30Y!U13)</x:f>
        <x:v>1212592.6006499338</x:v>
      </x:c>
      <x:c r="U174" s="16" t="n">
        <x:f>MAX(0,T174*(1+EXP((LN(1+Assumptions!$C$60)-0.5*Assumptions!$C$61^2)+Assumptions!$C$61*((RAND()+RAND()+RAND()+RAND()+RAND()+RAND()+RAND()+RAND()+RAND()+RAND()+RAND()+RAND())-6))-1)+Liquidity_30Y!V13)</x:f>
        <x:v>1265825.2780531177</x:v>
      </x:c>
      <x:c r="V174" s="16" t="n">
        <x:f>MAX(0,U174*(1+EXP((LN(1+Assumptions!$C$60)-0.5*Assumptions!$C$61^2)+Assumptions!$C$61*((RAND()+RAND()+RAND()+RAND()+RAND()+RAND()+RAND()+RAND()+RAND()+RAND()+RAND()+RAND())-6))-1)+Liquidity_30Y!W13)</x:f>
        <x:v>1430065.259287979</x:v>
      </x:c>
      <x:c r="W174" s="16" t="n">
        <x:f>MAX(0,V174*(1+EXP((LN(1+Assumptions!$C$60)-0.5*Assumptions!$C$61^2)+Assumptions!$C$61*((RAND()+RAND()+RAND()+RAND()+RAND()+RAND()+RAND()+RAND()+RAND()+RAND()+RAND()+RAND())-6))-1)+Liquidity_30Y!X13)</x:f>
        <x:v>1404324.246003758</x:v>
      </x:c>
      <x:c r="X174" s="16" t="n">
        <x:f>MAX(0,W174*(1+EXP((LN(1+Assumptions!$C$60)-0.5*Assumptions!$C$61^2)+Assumptions!$C$61*((RAND()+RAND()+RAND()+RAND()+RAND()+RAND()+RAND()+RAND()+RAND()+RAND()+RAND()+RAND())-6))-1)+Liquidity_30Y!Y13)</x:f>
        <x:v>1406563.8210645253</x:v>
      </x:c>
      <x:c r="Y174" s="16" t="n">
        <x:f>MAX(0,X174*(1+EXP((LN(1+Assumptions!$C$60)-0.5*Assumptions!$C$61^2)+Assumptions!$C$61*((RAND()+RAND()+RAND()+RAND()+RAND()+RAND()+RAND()+RAND()+RAND()+RAND()+RAND()+RAND())-6))-1)+Liquidity_30Y!Z13)</x:f>
        <x:v>1875612.4609656446</x:v>
      </x:c>
      <x:c r="Z174" s="16" t="n">
        <x:f>MAX(0,Y174*(1+EXP((LN(1+Assumptions!$C$60)-0.5*Assumptions!$C$61^2)+Assumptions!$C$61*((RAND()+RAND()+RAND()+RAND()+RAND()+RAND()+RAND()+RAND()+RAND()+RAND()+RAND()+RAND())-6))-1)+Liquidity_30Y!AA13)</x:f>
        <x:v>2288967.8208282012</x:v>
      </x:c>
      <x:c r="AA174" s="16" t="n">
        <x:f>MAX(0,Z174*(1+EXP((LN(1+Assumptions!$C$60)-0.5*Assumptions!$C$61^2)+Assumptions!$C$61*((RAND()+RAND()+RAND()+RAND()+RAND()+RAND()+RAND()+RAND()+RAND()+RAND()+RAND()+RAND())-6))-1)+Liquidity_30Y!AB13)</x:f>
        <x:v>2799093.331634922</x:v>
      </x:c>
      <x:c r="AB174" s="16" t="n">
        <x:f>MAX(0,AA174*(1+EXP((LN(1+Assumptions!$C$60)-0.5*Assumptions!$C$61^2)+Assumptions!$C$61*((RAND()+RAND()+RAND()+RAND()+RAND()+RAND()+RAND()+RAND()+RAND()+RAND()+RAND()+RAND())-6))-1)+Liquidity_30Y!AC13)</x:f>
        <x:v>3253849.1187041793</x:v>
      </x:c>
      <x:c r="AC174" s="16" t="n">
        <x:f>MAX(0,AB174*(1+EXP((LN(1+Assumptions!$C$60)-0.5*Assumptions!$C$61^2)+Assumptions!$C$61*((RAND()+RAND()+RAND()+RAND()+RAND()+RAND()+RAND()+RAND()+RAND()+RAND()+RAND()+RAND())-6))-1)+Liquidity_30Y!AD13)</x:f>
        <x:v>3931553.626428558</x:v>
      </x:c>
      <x:c r="AD174" s="16" t="n">
        <x:f>MAX(0,AC174*(1+EXP((LN(1+Assumptions!$C$60)-0.5*Assumptions!$C$61^2)+Assumptions!$C$61*((RAND()+RAND()+RAND()+RAND()+RAND()+RAND()+RAND()+RAND()+RAND()+RAND()+RAND()+RAND())-6))-1)+Liquidity_30Y!AE13)</x:f>
        <x:v>4379797.027895726</x:v>
      </x:c>
      <x:c r="AE174" s="16" t="n">
        <x:f>MAX(0,AD174*(1+EXP((LN(1+Assumptions!$C$60)-0.5*Assumptions!$C$61^2)+Assumptions!$C$61*((RAND()+RAND()+RAND()+RAND()+RAND()+RAND()+RAND()+RAND()+RAND()+RAND()+RAND()+RAND())-6))-1)+Liquidity_30Y!AF13)</x:f>
        <x:v>3867647.146080515</x:v>
      </x:c>
      <x:c r="AF174" s="16" t="n">
        <x:f>MAX(0,AE174*(1+EXP((LN(1+Assumptions!$C$60)-0.5*Assumptions!$C$61^2)+Assumptions!$C$61*((RAND()+RAND()+RAND()+RAND()+RAND()+RAND()+RAND()+RAND()+RAND()+RAND()+RAND()+RAND())-6))-1)+Liquidity_30Y!AG13)</x:f>
        <x:v>3969804.4875364285</x:v>
      </x:c>
    </x:row>
    <x:row r="175">
      <x:c r="A175" s="39">
        <x:v>171</x:v>
      </x:c>
      <x:c r="B175" s="16" t="n">
        <x:f>Liquidity_30Y!C14</x:f>
        <x:v>1029031.25</x:v>
      </x:c>
      <x:c r="C175" s="16" t="n">
        <x:f>MAX(0,B175*(1+EXP((LN(1+Assumptions!$C$60)-0.5*Assumptions!$C$61^2)+Assumptions!$C$61*((RAND()+RAND()+RAND()+RAND()+RAND()+RAND()+RAND()+RAND()+RAND()+RAND()+RAND()+RAND())-6))-1)+Liquidity_30Y!D13)</x:f>
        <x:v>1184102.702733139</x:v>
      </x:c>
      <x:c r="D175" s="16" t="n">
        <x:f>MAX(0,C175*(1+EXP((LN(1+Assumptions!$C$60)-0.5*Assumptions!$C$61^2)+Assumptions!$C$61*((RAND()+RAND()+RAND()+RAND()+RAND()+RAND()+RAND()+RAND()+RAND()+RAND()+RAND()+RAND())-6))-1)+Liquidity_30Y!E13)</x:f>
        <x:v>940552.6865754216</x:v>
      </x:c>
      <x:c r="E175" s="16" t="n">
        <x:f>MAX(0,D175*(1+EXP((LN(1+Assumptions!$C$60)-0.5*Assumptions!$C$61^2)+Assumptions!$C$61*((RAND()+RAND()+RAND()+RAND()+RAND()+RAND()+RAND()+RAND()+RAND()+RAND()+RAND()+RAND())-6))-1)+Liquidity_30Y!F13)</x:f>
        <x:v>924106.3000808837</x:v>
      </x:c>
      <x:c r="F175" s="16" t="n">
        <x:f>MAX(0,E175*(1+EXP((LN(1+Assumptions!$C$60)-0.5*Assumptions!$C$61^2)+Assumptions!$C$61*((RAND()+RAND()+RAND()+RAND()+RAND()+RAND()+RAND()+RAND()+RAND()+RAND()+RAND()+RAND())-6))-1)+Liquidity_30Y!G13)</x:f>
        <x:v>742072.3409376306</x:v>
      </x:c>
      <x:c r="G175" s="16" t="n">
        <x:f>MAX(0,F175*(1+EXP((LN(1+Assumptions!$C$60)-0.5*Assumptions!$C$61^2)+Assumptions!$C$61*((RAND()+RAND()+RAND()+RAND()+RAND()+RAND()+RAND()+RAND()+RAND()+RAND()+RAND()+RAND())-6))-1)+Liquidity_30Y!H13)</x:f>
        <x:v>611237.9405067312</x:v>
      </x:c>
      <x:c r="H175" s="16" t="n">
        <x:f>MAX(0,G175*(1+EXP((LN(1+Assumptions!$C$60)-0.5*Assumptions!$C$61^2)+Assumptions!$C$61*((RAND()+RAND()+RAND()+RAND()+RAND()+RAND()+RAND()+RAND()+RAND()+RAND()+RAND()+RAND())-6))-1)+Liquidity_30Y!I13)</x:f>
        <x:v>591268.9027452114</x:v>
      </x:c>
      <x:c r="I175" s="16" t="n">
        <x:f>MAX(0,H175*(1+EXP((LN(1+Assumptions!$C$60)-0.5*Assumptions!$C$61^2)+Assumptions!$C$61*((RAND()+RAND()+RAND()+RAND()+RAND()+RAND()+RAND()+RAND()+RAND()+RAND()+RAND()+RAND())-6))-1)+Liquidity_30Y!J13)</x:f>
        <x:v>717267.2216799955</x:v>
      </x:c>
      <x:c r="J175" s="16" t="n">
        <x:f>MAX(0,I175*(1+EXP((LN(1+Assumptions!$C$60)-0.5*Assumptions!$C$61^2)+Assumptions!$C$61*((RAND()+RAND()+RAND()+RAND()+RAND()+RAND()+RAND()+RAND()+RAND()+RAND()+RAND()+RAND())-6))-1)+Liquidity_30Y!K13)</x:f>
        <x:v>666363.2694271945</x:v>
      </x:c>
      <x:c r="K175" s="16" t="n">
        <x:f>MAX(0,J175*(1+EXP((LN(1+Assumptions!$C$60)-0.5*Assumptions!$C$61^2)+Assumptions!$C$61*((RAND()+RAND()+RAND()+RAND()+RAND()+RAND()+RAND()+RAND()+RAND()+RAND()+RAND()+RAND())-6))-1)+Liquidity_30Y!L13)</x:f>
        <x:v>789946.2330850591</x:v>
      </x:c>
      <x:c r="L175" s="16" t="n">
        <x:f>MAX(0,K175*(1+EXP((LN(1+Assumptions!$C$60)-0.5*Assumptions!$C$61^2)+Assumptions!$C$61*((RAND()+RAND()+RAND()+RAND()+RAND()+RAND()+RAND()+RAND()+RAND()+RAND()+RAND()+RAND())-6))-1)+Liquidity_30Y!M13)</x:f>
        <x:v>746769.2556778777</x:v>
      </x:c>
      <x:c r="M175" s="16" t="n">
        <x:f>MAX(0,L175*(1+EXP((LN(1+Assumptions!$C$60)-0.5*Assumptions!$C$61^2)+Assumptions!$C$61*((RAND()+RAND()+RAND()+RAND()+RAND()+RAND()+RAND()+RAND()+RAND()+RAND()+RAND()+RAND())-6))-1)+Liquidity_30Y!N13)</x:f>
        <x:v>680928.5211098009</x:v>
      </x:c>
      <x:c r="N175" s="16" t="n">
        <x:f>MAX(0,M175*(1+EXP((LN(1+Assumptions!$C$60)-0.5*Assumptions!$C$61^2)+Assumptions!$C$61*((RAND()+RAND()+RAND()+RAND()+RAND()+RAND()+RAND()+RAND()+RAND()+RAND()+RAND()+RAND())-6))-1)+Liquidity_30Y!O13)</x:f>
        <x:v>714729.0410376419</x:v>
      </x:c>
      <x:c r="O175" s="16" t="n">
        <x:f>MAX(0,N175*(1+EXP((LN(1+Assumptions!$C$60)-0.5*Assumptions!$C$61^2)+Assumptions!$C$61*((RAND()+RAND()+RAND()+RAND()+RAND()+RAND()+RAND()+RAND()+RAND()+RAND()+RAND()+RAND())-6))-1)+Liquidity_30Y!P13)</x:f>
        <x:v>900378.6743402999</x:v>
      </x:c>
      <x:c r="P175" s="16" t="n">
        <x:f>MAX(0,O175*(1+EXP((LN(1+Assumptions!$C$60)-0.5*Assumptions!$C$61^2)+Assumptions!$C$61*((RAND()+RAND()+RAND()+RAND()+RAND()+RAND()+RAND()+RAND()+RAND()+RAND()+RAND()+RAND())-6))-1)+Liquidity_30Y!Q13)</x:f>
        <x:v>980633.1482143214</x:v>
      </x:c>
      <x:c r="Q175" s="16" t="n">
        <x:f>MAX(0,P175*(1+EXP((LN(1+Assumptions!$C$60)-0.5*Assumptions!$C$61^2)+Assumptions!$C$61*((RAND()+RAND()+RAND()+RAND()+RAND()+RAND()+RAND()+RAND()+RAND()+RAND()+RAND()+RAND())-6))-1)+Liquidity_30Y!R13)</x:f>
        <x:v>901937.5157287944</x:v>
      </x:c>
      <x:c r="R175" s="16" t="n">
        <x:f>MAX(0,Q175*(1+EXP((LN(1+Assumptions!$C$60)-0.5*Assumptions!$C$61^2)+Assumptions!$C$61*((RAND()+RAND()+RAND()+RAND()+RAND()+RAND()+RAND()+RAND()+RAND()+RAND()+RAND()+RAND())-6))-1)+Liquidity_30Y!S13)</x:f>
        <x:v>837145.8013019923</x:v>
      </x:c>
      <x:c r="S175" s="16" t="n">
        <x:f>MAX(0,R175*(1+EXP((LN(1+Assumptions!$C$60)-0.5*Assumptions!$C$61^2)+Assumptions!$C$61*((RAND()+RAND()+RAND()+RAND()+RAND()+RAND()+RAND()+RAND()+RAND()+RAND()+RAND()+RAND())-6))-1)+Liquidity_30Y!T13)</x:f>
        <x:v>789496.4028506973</x:v>
      </x:c>
      <x:c r="T175" s="16" t="n">
        <x:f>MAX(0,S175*(1+EXP((LN(1+Assumptions!$C$60)-0.5*Assumptions!$C$61^2)+Assumptions!$C$61*((RAND()+RAND()+RAND()+RAND()+RAND()+RAND()+RAND()+RAND()+RAND()+RAND()+RAND()+RAND())-6))-1)+Liquidity_30Y!U13)</x:f>
        <x:v>876012.5861759643</x:v>
      </x:c>
      <x:c r="U175" s="16" t="n">
        <x:f>MAX(0,T175*(1+EXP((LN(1+Assumptions!$C$60)-0.5*Assumptions!$C$61^2)+Assumptions!$C$61*((RAND()+RAND()+RAND()+RAND()+RAND()+RAND()+RAND()+RAND()+RAND()+RAND()+RAND()+RAND())-6))-1)+Liquidity_30Y!V13)</x:f>
        <x:v>983977.2065319335</x:v>
      </x:c>
      <x:c r="V175" s="16" t="n">
        <x:f>MAX(0,U175*(1+EXP((LN(1+Assumptions!$C$60)-0.5*Assumptions!$C$61^2)+Assumptions!$C$61*((RAND()+RAND()+RAND()+RAND()+RAND()+RAND()+RAND()+RAND()+RAND()+RAND()+RAND()+RAND())-6))-1)+Liquidity_30Y!W13)</x:f>
        <x:v>990682.0559016214</x:v>
      </x:c>
      <x:c r="W175" s="16" t="n">
        <x:f>MAX(0,V175*(1+EXP((LN(1+Assumptions!$C$60)-0.5*Assumptions!$C$61^2)+Assumptions!$C$61*((RAND()+RAND()+RAND()+RAND()+RAND()+RAND()+RAND()+RAND()+RAND()+RAND()+RAND()+RAND())-6))-1)+Liquidity_30Y!X13)</x:f>
        <x:v>1013742.1411057311</x:v>
      </x:c>
      <x:c r="X175" s="16" t="n">
        <x:f>MAX(0,W175*(1+EXP((LN(1+Assumptions!$C$60)-0.5*Assumptions!$C$61^2)+Assumptions!$C$61*((RAND()+RAND()+RAND()+RAND()+RAND()+RAND()+RAND()+RAND()+RAND()+RAND()+RAND()+RAND())-6))-1)+Liquidity_30Y!Y13)</x:f>
        <x:v>874958.5838281049</x:v>
      </x:c>
      <x:c r="Y175" s="16" t="n">
        <x:f>MAX(0,X175*(1+EXP((LN(1+Assumptions!$C$60)-0.5*Assumptions!$C$61^2)+Assumptions!$C$61*((RAND()+RAND()+RAND()+RAND()+RAND()+RAND()+RAND()+RAND()+RAND()+RAND()+RAND()+RAND())-6))-1)+Liquidity_30Y!Z13)</x:f>
        <x:v>986909.0923095768</x:v>
      </x:c>
      <x:c r="Z175" s="16" t="n">
        <x:f>MAX(0,Y175*(1+EXP((LN(1+Assumptions!$C$60)-0.5*Assumptions!$C$61^2)+Assumptions!$C$61*((RAND()+RAND()+RAND()+RAND()+RAND()+RAND()+RAND()+RAND()+RAND()+RAND()+RAND()+RAND())-6))-1)+Liquidity_30Y!AA13)</x:f>
        <x:v>1071264.7409120034</x:v>
      </x:c>
      <x:c r="AA175" s="16" t="n">
        <x:f>MAX(0,Z175*(1+EXP((LN(1+Assumptions!$C$60)-0.5*Assumptions!$C$61^2)+Assumptions!$C$61*((RAND()+RAND()+RAND()+RAND()+RAND()+RAND()+RAND()+RAND()+RAND()+RAND()+RAND()+RAND())-6))-1)+Liquidity_30Y!AB13)</x:f>
        <x:v>1272555.31093655</x:v>
      </x:c>
      <x:c r="AB175" s="16" t="n">
        <x:f>MAX(0,AA175*(1+EXP((LN(1+Assumptions!$C$60)-0.5*Assumptions!$C$61^2)+Assumptions!$C$61*((RAND()+RAND()+RAND()+RAND()+RAND()+RAND()+RAND()+RAND()+RAND()+RAND()+RAND()+RAND())-6))-1)+Liquidity_30Y!AC13)</x:f>
        <x:v>1564704.9771658923</x:v>
      </x:c>
      <x:c r="AC175" s="16" t="n">
        <x:f>MAX(0,AB175*(1+EXP((LN(1+Assumptions!$C$60)-0.5*Assumptions!$C$61^2)+Assumptions!$C$61*((RAND()+RAND()+RAND()+RAND()+RAND()+RAND()+RAND()+RAND()+RAND()+RAND()+RAND()+RAND())-6))-1)+Liquidity_30Y!AD13)</x:f>
        <x:v>1566056.0051736196</x:v>
      </x:c>
      <x:c r="AD175" s="16" t="n">
        <x:f>MAX(0,AC175*(1+EXP((LN(1+Assumptions!$C$60)-0.5*Assumptions!$C$61^2)+Assumptions!$C$61*((RAND()+RAND()+RAND()+RAND()+RAND()+RAND()+RAND()+RAND()+RAND()+RAND()+RAND()+RAND())-6))-1)+Liquidity_30Y!AE13)</x:f>
        <x:v>2186786.1819017143</x:v>
      </x:c>
      <x:c r="AE175" s="16" t="n">
        <x:f>MAX(0,AD175*(1+EXP((LN(1+Assumptions!$C$60)-0.5*Assumptions!$C$61^2)+Assumptions!$C$61*((RAND()+RAND()+RAND()+RAND()+RAND()+RAND()+RAND()+RAND()+RAND()+RAND()+RAND()+RAND())-6))-1)+Liquidity_30Y!AF13)</x:f>
        <x:v>2269050.1059057056</x:v>
      </x:c>
      <x:c r="AF175" s="16" t="n">
        <x:f>MAX(0,AE175*(1+EXP((LN(1+Assumptions!$C$60)-0.5*Assumptions!$C$61^2)+Assumptions!$C$61*((RAND()+RAND()+RAND()+RAND()+RAND()+RAND()+RAND()+RAND()+RAND()+RAND()+RAND()+RAND())-6))-1)+Liquidity_30Y!AG13)</x:f>
        <x:v>2750919.385058102</x:v>
      </x:c>
    </x:row>
    <x:row r="176">
      <x:c r="A176" s="39">
        <x:v>172</x:v>
      </x:c>
      <x:c r="B176" s="16" t="n">
        <x:f>Liquidity_30Y!C14</x:f>
        <x:v>1029031.25</x:v>
      </x:c>
      <x:c r="C176" s="16" t="n">
        <x:f>MAX(0,B176*(1+EXP((LN(1+Assumptions!$C$60)-0.5*Assumptions!$C$61^2)+Assumptions!$C$61*((RAND()+RAND()+RAND()+RAND()+RAND()+RAND()+RAND()+RAND()+RAND()+RAND()+RAND()+RAND())-6))-1)+Liquidity_30Y!D13)</x:f>
        <x:v>1021215.0215848001</x:v>
      </x:c>
      <x:c r="D176" s="16" t="n">
        <x:f>MAX(0,C176*(1+EXP((LN(1+Assumptions!$C$60)-0.5*Assumptions!$C$61^2)+Assumptions!$C$61*((RAND()+RAND()+RAND()+RAND()+RAND()+RAND()+RAND()+RAND()+RAND()+RAND()+RAND()+RAND())-6))-1)+Liquidity_30Y!E13)</x:f>
        <x:v>1118277.2226677286</x:v>
      </x:c>
      <x:c r="E176" s="16" t="n">
        <x:f>MAX(0,D176*(1+EXP((LN(1+Assumptions!$C$60)-0.5*Assumptions!$C$61^2)+Assumptions!$C$61*((RAND()+RAND()+RAND()+RAND()+RAND()+RAND()+RAND()+RAND()+RAND()+RAND()+RAND()+RAND())-6))-1)+Liquidity_30Y!F13)</x:f>
        <x:v>1273382.368659466</x:v>
      </x:c>
      <x:c r="F176" s="16" t="n">
        <x:f>MAX(0,E176*(1+EXP((LN(1+Assumptions!$C$60)-0.5*Assumptions!$C$61^2)+Assumptions!$C$61*((RAND()+RAND()+RAND()+RAND()+RAND()+RAND()+RAND()+RAND()+RAND()+RAND()+RAND()+RAND())-6))-1)+Liquidity_30Y!G13)</x:f>
        <x:v>1622882.333897677</x:v>
      </x:c>
      <x:c r="G176" s="16" t="n">
        <x:f>MAX(0,F176*(1+EXP((LN(1+Assumptions!$C$60)-0.5*Assumptions!$C$61^2)+Assumptions!$C$61*((RAND()+RAND()+RAND()+RAND()+RAND()+RAND()+RAND()+RAND()+RAND()+RAND()+RAND()+RAND())-6))-1)+Liquidity_30Y!H13)</x:f>
        <x:v>1874366.4652973441</x:v>
      </x:c>
      <x:c r="H176" s="16" t="n">
        <x:f>MAX(0,G176*(1+EXP((LN(1+Assumptions!$C$60)-0.5*Assumptions!$C$61^2)+Assumptions!$C$61*((RAND()+RAND()+RAND()+RAND()+RAND()+RAND()+RAND()+RAND()+RAND()+RAND()+RAND()+RAND())-6))-1)+Liquidity_30Y!I13)</x:f>
        <x:v>2203592.970564994</x:v>
      </x:c>
      <x:c r="I176" s="16" t="n">
        <x:f>MAX(0,H176*(1+EXP((LN(1+Assumptions!$C$60)-0.5*Assumptions!$C$61^2)+Assumptions!$C$61*((RAND()+RAND()+RAND()+RAND()+RAND()+RAND()+RAND()+RAND()+RAND()+RAND()+RAND()+RAND())-6))-1)+Liquidity_30Y!J13)</x:f>
        <x:v>1939349.2134566675</x:v>
      </x:c>
      <x:c r="J176" s="16" t="n">
        <x:f>MAX(0,I176*(1+EXP((LN(1+Assumptions!$C$60)-0.5*Assumptions!$C$61^2)+Assumptions!$C$61*((RAND()+RAND()+RAND()+RAND()+RAND()+RAND()+RAND()+RAND()+RAND()+RAND()+RAND()+RAND())-6))-1)+Liquidity_30Y!K13)</x:f>
        <x:v>1698070.8030050956</x:v>
      </x:c>
      <x:c r="K176" s="16" t="n">
        <x:f>MAX(0,J176*(1+EXP((LN(1+Assumptions!$C$60)-0.5*Assumptions!$C$61^2)+Assumptions!$C$61*((RAND()+RAND()+RAND()+RAND()+RAND()+RAND()+RAND()+RAND()+RAND()+RAND()+RAND()+RAND())-6))-1)+Liquidity_30Y!L13)</x:f>
        <x:v>1922486.635046601</x:v>
      </x:c>
      <x:c r="L176" s="16" t="n">
        <x:f>MAX(0,K176*(1+EXP((LN(1+Assumptions!$C$60)-0.5*Assumptions!$C$61^2)+Assumptions!$C$61*((RAND()+RAND()+RAND()+RAND()+RAND()+RAND()+RAND()+RAND()+RAND()+RAND()+RAND()+RAND())-6))-1)+Liquidity_30Y!M13)</x:f>
        <x:v>2258022.5165660186</x:v>
      </x:c>
      <x:c r="M176" s="16" t="n">
        <x:f>MAX(0,L176*(1+EXP((LN(1+Assumptions!$C$60)-0.5*Assumptions!$C$61^2)+Assumptions!$C$61*((RAND()+RAND()+RAND()+RAND()+RAND()+RAND()+RAND()+RAND()+RAND()+RAND()+RAND()+RAND())-6))-1)+Liquidity_30Y!N13)</x:f>
        <x:v>2133147.0352154747</x:v>
      </x:c>
      <x:c r="N176" s="16" t="n">
        <x:f>MAX(0,M176*(1+EXP((LN(1+Assumptions!$C$60)-0.5*Assumptions!$C$61^2)+Assumptions!$C$61*((RAND()+RAND()+RAND()+RAND()+RAND()+RAND()+RAND()+RAND()+RAND()+RAND()+RAND()+RAND())-6))-1)+Liquidity_30Y!O13)</x:f>
        <x:v>2660841.1065607825</x:v>
      </x:c>
      <x:c r="O176" s="16" t="n">
        <x:f>MAX(0,N176*(1+EXP((LN(1+Assumptions!$C$60)-0.5*Assumptions!$C$61^2)+Assumptions!$C$61*((RAND()+RAND()+RAND()+RAND()+RAND()+RAND()+RAND()+RAND()+RAND()+RAND()+RAND()+RAND())-6))-1)+Liquidity_30Y!P13)</x:f>
        <x:v>3238561.934734068</x:v>
      </x:c>
      <x:c r="P176" s="16" t="n">
        <x:f>MAX(0,O176*(1+EXP((LN(1+Assumptions!$C$60)-0.5*Assumptions!$C$61^2)+Assumptions!$C$61*((RAND()+RAND()+RAND()+RAND()+RAND()+RAND()+RAND()+RAND()+RAND()+RAND()+RAND()+RAND())-6))-1)+Liquidity_30Y!Q13)</x:f>
        <x:v>3325446.654389682</x:v>
      </x:c>
      <x:c r="Q176" s="16" t="n">
        <x:f>MAX(0,P176*(1+EXP((LN(1+Assumptions!$C$60)-0.5*Assumptions!$C$61^2)+Assumptions!$C$61*((RAND()+RAND()+RAND()+RAND()+RAND()+RAND()+RAND()+RAND()+RAND()+RAND()+RAND()+RAND())-6))-1)+Liquidity_30Y!R13)</x:f>
        <x:v>3031835.331878943</x:v>
      </x:c>
      <x:c r="R176" s="16" t="n">
        <x:f>MAX(0,Q176*(1+EXP((LN(1+Assumptions!$C$60)-0.5*Assumptions!$C$61^2)+Assumptions!$C$61*((RAND()+RAND()+RAND()+RAND()+RAND()+RAND()+RAND()+RAND()+RAND()+RAND()+RAND()+RAND())-6))-1)+Liquidity_30Y!S13)</x:f>
        <x:v>3260024.3945377646</x:v>
      </x:c>
      <x:c r="S176" s="16" t="n">
        <x:f>MAX(0,R176*(1+EXP((LN(1+Assumptions!$C$60)-0.5*Assumptions!$C$61^2)+Assumptions!$C$61*((RAND()+RAND()+RAND()+RAND()+RAND()+RAND()+RAND()+RAND()+RAND()+RAND()+RAND()+RAND())-6))-1)+Liquidity_30Y!T13)</x:f>
        <x:v>2760715.770283993</x:v>
      </x:c>
      <x:c r="T176" s="16" t="n">
        <x:f>MAX(0,S176*(1+EXP((LN(1+Assumptions!$C$60)-0.5*Assumptions!$C$61^2)+Assumptions!$C$61*((RAND()+RAND()+RAND()+RAND()+RAND()+RAND()+RAND()+RAND()+RAND()+RAND()+RAND()+RAND())-6))-1)+Liquidity_30Y!U13)</x:f>
        <x:v>3169424.0400689933</x:v>
      </x:c>
      <x:c r="U176" s="16" t="n">
        <x:f>MAX(0,T176*(1+EXP((LN(1+Assumptions!$C$60)-0.5*Assumptions!$C$61^2)+Assumptions!$C$61*((RAND()+RAND()+RAND()+RAND()+RAND()+RAND()+RAND()+RAND()+RAND()+RAND()+RAND()+RAND())-6))-1)+Liquidity_30Y!V13)</x:f>
        <x:v>3681529.3350331364</x:v>
      </x:c>
      <x:c r="V176" s="16" t="n">
        <x:f>MAX(0,U176*(1+EXP((LN(1+Assumptions!$C$60)-0.5*Assumptions!$C$61^2)+Assumptions!$C$61*((RAND()+RAND()+RAND()+RAND()+RAND()+RAND()+RAND()+RAND()+RAND()+RAND()+RAND()+RAND())-6))-1)+Liquidity_30Y!W13)</x:f>
        <x:v>3567143.2668041964</x:v>
      </x:c>
      <x:c r="W176" s="16" t="n">
        <x:f>MAX(0,V176*(1+EXP((LN(1+Assumptions!$C$60)-0.5*Assumptions!$C$61^2)+Assumptions!$C$61*((RAND()+RAND()+RAND()+RAND()+RAND()+RAND()+RAND()+RAND()+RAND()+RAND()+RAND()+RAND())-6))-1)+Liquidity_30Y!X13)</x:f>
        <x:v>4266289.983526059</x:v>
      </x:c>
      <x:c r="X176" s="16" t="n">
        <x:f>MAX(0,W176*(1+EXP((LN(1+Assumptions!$C$60)-0.5*Assumptions!$C$61^2)+Assumptions!$C$61*((RAND()+RAND()+RAND()+RAND()+RAND()+RAND()+RAND()+RAND()+RAND()+RAND()+RAND()+RAND())-6))-1)+Liquidity_30Y!Y13)</x:f>
        <x:v>4618351.71704452</x:v>
      </x:c>
      <x:c r="Y176" s="16" t="n">
        <x:f>MAX(0,X176*(1+EXP((LN(1+Assumptions!$C$60)-0.5*Assumptions!$C$61^2)+Assumptions!$C$61*((RAND()+RAND()+RAND()+RAND()+RAND()+RAND()+RAND()+RAND()+RAND()+RAND()+RAND()+RAND())-6))-1)+Liquidity_30Y!Z13)</x:f>
        <x:v>4775633.451873999</x:v>
      </x:c>
      <x:c r="Z176" s="16" t="n">
        <x:f>MAX(0,Y176*(1+EXP((LN(1+Assumptions!$C$60)-0.5*Assumptions!$C$61^2)+Assumptions!$C$61*((RAND()+RAND()+RAND()+RAND()+RAND()+RAND()+RAND()+RAND()+RAND()+RAND()+RAND()+RAND())-6))-1)+Liquidity_30Y!AA13)</x:f>
        <x:v>5900265.415383918</x:v>
      </x:c>
      <x:c r="AA176" s="16" t="n">
        <x:f>MAX(0,Z176*(1+EXP((LN(1+Assumptions!$C$60)-0.5*Assumptions!$C$61^2)+Assumptions!$C$61*((RAND()+RAND()+RAND()+RAND()+RAND()+RAND()+RAND()+RAND()+RAND()+RAND()+RAND()+RAND())-6))-1)+Liquidity_30Y!AB13)</x:f>
        <x:v>5239369.940889378</x:v>
      </x:c>
      <x:c r="AB176" s="16" t="n">
        <x:f>MAX(0,AA176*(1+EXP((LN(1+Assumptions!$C$60)-0.5*Assumptions!$C$61^2)+Assumptions!$C$61*((RAND()+RAND()+RAND()+RAND()+RAND()+RAND()+RAND()+RAND()+RAND()+RAND()+RAND()+RAND())-6))-1)+Liquidity_30Y!AC13)</x:f>
        <x:v>6445917.3448018525</x:v>
      </x:c>
      <x:c r="AC176" s="16" t="n">
        <x:f>MAX(0,AB176*(1+EXP((LN(1+Assumptions!$C$60)-0.5*Assumptions!$C$61^2)+Assumptions!$C$61*((RAND()+RAND()+RAND()+RAND()+RAND()+RAND()+RAND()+RAND()+RAND()+RAND()+RAND()+RAND())-6))-1)+Liquidity_30Y!AD13)</x:f>
        <x:v>4971807.0692246575</x:v>
      </x:c>
      <x:c r="AD176" s="16" t="n">
        <x:f>MAX(0,AC176*(1+EXP((LN(1+Assumptions!$C$60)-0.5*Assumptions!$C$61^2)+Assumptions!$C$61*((RAND()+RAND()+RAND()+RAND()+RAND()+RAND()+RAND()+RAND()+RAND()+RAND()+RAND()+RAND())-6))-1)+Liquidity_30Y!AE13)</x:f>
        <x:v>4578110.54142132</x:v>
      </x:c>
      <x:c r="AE176" s="16" t="n">
        <x:f>MAX(0,AD176*(1+EXP((LN(1+Assumptions!$C$60)-0.5*Assumptions!$C$61^2)+Assumptions!$C$61*((RAND()+RAND()+RAND()+RAND()+RAND()+RAND()+RAND()+RAND()+RAND()+RAND()+RAND()+RAND())-6))-1)+Liquidity_30Y!AF13)</x:f>
        <x:v>4337582.365090962</x:v>
      </x:c>
      <x:c r="AF176" s="16" t="n">
        <x:f>MAX(0,AE176*(1+EXP((LN(1+Assumptions!$C$60)-0.5*Assumptions!$C$61^2)+Assumptions!$C$61*((RAND()+RAND()+RAND()+RAND()+RAND()+RAND()+RAND()+RAND()+RAND()+RAND()+RAND()+RAND())-6))-1)+Liquidity_30Y!AG13)</x:f>
        <x:v>4370539.679111616</x:v>
      </x:c>
    </x:row>
    <x:row r="177">
      <x:c r="A177" s="39">
        <x:v>173</x:v>
      </x:c>
      <x:c r="B177" s="16" t="n">
        <x:f>Liquidity_30Y!C14</x:f>
        <x:v>1029031.25</x:v>
      </x:c>
      <x:c r="C177" s="16" t="n">
        <x:f>MAX(0,B177*(1+EXP((LN(1+Assumptions!$C$60)-0.5*Assumptions!$C$61^2)+Assumptions!$C$61*((RAND()+RAND()+RAND()+RAND()+RAND()+RAND()+RAND()+RAND()+RAND()+RAND()+RAND()+RAND())-6))-1)+Liquidity_30Y!D13)</x:f>
        <x:v>1157691.4175394708</x:v>
      </x:c>
      <x:c r="D177" s="16" t="n">
        <x:f>MAX(0,C177*(1+EXP((LN(1+Assumptions!$C$60)-0.5*Assumptions!$C$61^2)+Assumptions!$C$61*((RAND()+RAND()+RAND()+RAND()+RAND()+RAND()+RAND()+RAND()+RAND()+RAND()+RAND()+RAND())-6))-1)+Liquidity_30Y!E13)</x:f>
        <x:v>1349278.6682247678</x:v>
      </x:c>
      <x:c r="E177" s="16" t="n">
        <x:f>MAX(0,D177*(1+EXP((LN(1+Assumptions!$C$60)-0.5*Assumptions!$C$61^2)+Assumptions!$C$61*((RAND()+RAND()+RAND()+RAND()+RAND()+RAND()+RAND()+RAND()+RAND()+RAND()+RAND()+RAND())-6))-1)+Liquidity_30Y!F13)</x:f>
        <x:v>1811438.6624743359</x:v>
      </x:c>
      <x:c r="F177" s="16" t="n">
        <x:f>MAX(0,E177*(1+EXP((LN(1+Assumptions!$C$60)-0.5*Assumptions!$C$61^2)+Assumptions!$C$61*((RAND()+RAND()+RAND()+RAND()+RAND()+RAND()+RAND()+RAND()+RAND()+RAND()+RAND()+RAND())-6))-1)+Liquidity_30Y!G13)</x:f>
        <x:v>1401420.7436042328</x:v>
      </x:c>
      <x:c r="G177" s="16" t="n">
        <x:f>MAX(0,F177*(1+EXP((LN(1+Assumptions!$C$60)-0.5*Assumptions!$C$61^2)+Assumptions!$C$61*((RAND()+RAND()+RAND()+RAND()+RAND()+RAND()+RAND()+RAND()+RAND()+RAND()+RAND()+RAND())-6))-1)+Liquidity_30Y!H13)</x:f>
        <x:v>1701348.2788554265</x:v>
      </x:c>
      <x:c r="H177" s="16" t="n">
        <x:f>MAX(0,G177*(1+EXP((LN(1+Assumptions!$C$60)-0.5*Assumptions!$C$61^2)+Assumptions!$C$61*((RAND()+RAND()+RAND()+RAND()+RAND()+RAND()+RAND()+RAND()+RAND()+RAND()+RAND()+RAND())-6))-1)+Liquidity_30Y!I13)</x:f>
        <x:v>1846933.8578913733</x:v>
      </x:c>
      <x:c r="I177" s="16" t="n">
        <x:f>MAX(0,H177*(1+EXP((LN(1+Assumptions!$C$60)-0.5*Assumptions!$C$61^2)+Assumptions!$C$61*((RAND()+RAND()+RAND()+RAND()+RAND()+RAND()+RAND()+RAND()+RAND()+RAND()+RAND()+RAND())-6))-1)+Liquidity_30Y!J13)</x:f>
        <x:v>2238100.0196934026</x:v>
      </x:c>
      <x:c r="J177" s="16" t="n">
        <x:f>MAX(0,I177*(1+EXP((LN(1+Assumptions!$C$60)-0.5*Assumptions!$C$61^2)+Assumptions!$C$61*((RAND()+RAND()+RAND()+RAND()+RAND()+RAND()+RAND()+RAND()+RAND()+RAND()+RAND()+RAND())-6))-1)+Liquidity_30Y!K13)</x:f>
        <x:v>1895386.0487857158</x:v>
      </x:c>
      <x:c r="K177" s="16" t="n">
        <x:f>MAX(0,J177*(1+EXP((LN(1+Assumptions!$C$60)-0.5*Assumptions!$C$61^2)+Assumptions!$C$61*((RAND()+RAND()+RAND()+RAND()+RAND()+RAND()+RAND()+RAND()+RAND()+RAND()+RAND()+RAND())-6))-1)+Liquidity_30Y!L13)</x:f>
        <x:v>1706781.1823746539</x:v>
      </x:c>
      <x:c r="L177" s="16" t="n">
        <x:f>MAX(0,K177*(1+EXP((LN(1+Assumptions!$C$60)-0.5*Assumptions!$C$61^2)+Assumptions!$C$61*((RAND()+RAND()+RAND()+RAND()+RAND()+RAND()+RAND()+RAND()+RAND()+RAND()+RAND()+RAND())-6))-1)+Liquidity_30Y!M13)</x:f>
        <x:v>1636669.8010841664</x:v>
      </x:c>
      <x:c r="M177" s="16" t="n">
        <x:f>MAX(0,L177*(1+EXP((LN(1+Assumptions!$C$60)-0.5*Assumptions!$C$61^2)+Assumptions!$C$61*((RAND()+RAND()+RAND()+RAND()+RAND()+RAND()+RAND()+RAND()+RAND()+RAND()+RAND()+RAND())-6))-1)+Liquidity_30Y!N13)</x:f>
        <x:v>1559044.1360217405</x:v>
      </x:c>
      <x:c r="N177" s="16" t="n">
        <x:f>MAX(0,M177*(1+EXP((LN(1+Assumptions!$C$60)-0.5*Assumptions!$C$61^2)+Assumptions!$C$61*((RAND()+RAND()+RAND()+RAND()+RAND()+RAND()+RAND()+RAND()+RAND()+RAND()+RAND()+RAND())-6))-1)+Liquidity_30Y!O13)</x:f>
        <x:v>1670850.4982597397</x:v>
      </x:c>
      <x:c r="O177" s="16" t="n">
        <x:f>MAX(0,N177*(1+EXP((LN(1+Assumptions!$C$60)-0.5*Assumptions!$C$61^2)+Assumptions!$C$61*((RAND()+RAND()+RAND()+RAND()+RAND()+RAND()+RAND()+RAND()+RAND()+RAND()+RAND()+RAND())-6))-1)+Liquidity_30Y!P13)</x:f>
        <x:v>1658116.7264546128</x:v>
      </x:c>
      <x:c r="P177" s="16" t="n">
        <x:f>MAX(0,O177*(1+EXP((LN(1+Assumptions!$C$60)-0.5*Assumptions!$C$61^2)+Assumptions!$C$61*((RAND()+RAND()+RAND()+RAND()+RAND()+RAND()+RAND()+RAND()+RAND()+RAND()+RAND()+RAND())-6))-1)+Liquidity_30Y!Q13)</x:f>
        <x:v>1506015.9830336124</x:v>
      </x:c>
      <x:c r="Q177" s="16" t="n">
        <x:f>MAX(0,P177*(1+EXP((LN(1+Assumptions!$C$60)-0.5*Assumptions!$C$61^2)+Assumptions!$C$61*((RAND()+RAND()+RAND()+RAND()+RAND()+RAND()+RAND()+RAND()+RAND()+RAND()+RAND()+RAND())-6))-1)+Liquidity_30Y!R13)</x:f>
        <x:v>2101701.9373521227</x:v>
      </x:c>
      <x:c r="R177" s="16" t="n">
        <x:f>MAX(0,Q177*(1+EXP((LN(1+Assumptions!$C$60)-0.5*Assumptions!$C$61^2)+Assumptions!$C$61*((RAND()+RAND()+RAND()+RAND()+RAND()+RAND()+RAND()+RAND()+RAND()+RAND()+RAND()+RAND())-6))-1)+Liquidity_30Y!S13)</x:f>
        <x:v>1886789.6547807795</x:v>
      </x:c>
      <x:c r="S177" s="16" t="n">
        <x:f>MAX(0,R177*(1+EXP((LN(1+Assumptions!$C$60)-0.5*Assumptions!$C$61^2)+Assumptions!$C$61*((RAND()+RAND()+RAND()+RAND()+RAND()+RAND()+RAND()+RAND()+RAND()+RAND()+RAND()+RAND())-6))-1)+Liquidity_30Y!T13)</x:f>
        <x:v>2544720.1018414516</x:v>
      </x:c>
      <x:c r="T177" s="16" t="n">
        <x:f>MAX(0,S177*(1+EXP((LN(1+Assumptions!$C$60)-0.5*Assumptions!$C$61^2)+Assumptions!$C$61*((RAND()+RAND()+RAND()+RAND()+RAND()+RAND()+RAND()+RAND()+RAND()+RAND()+RAND()+RAND())-6))-1)+Liquidity_30Y!U13)</x:f>
        <x:v>2402964.0362748615</x:v>
      </x:c>
      <x:c r="U177" s="16" t="n">
        <x:f>MAX(0,T177*(1+EXP((LN(1+Assumptions!$C$60)-0.5*Assumptions!$C$61^2)+Assumptions!$C$61*((RAND()+RAND()+RAND()+RAND()+RAND()+RAND()+RAND()+RAND()+RAND()+RAND()+RAND()+RAND())-6))-1)+Liquidity_30Y!V13)</x:f>
        <x:v>2434202.8102863724</x:v>
      </x:c>
      <x:c r="V177" s="16" t="n">
        <x:f>MAX(0,U177*(1+EXP((LN(1+Assumptions!$C$60)-0.5*Assumptions!$C$61^2)+Assumptions!$C$61*((RAND()+RAND()+RAND()+RAND()+RAND()+RAND()+RAND()+RAND()+RAND()+RAND()+RAND()+RAND())-6))-1)+Liquidity_30Y!W13)</x:f>
        <x:v>2427030.947910794</x:v>
      </x:c>
      <x:c r="W177" s="16" t="n">
        <x:f>MAX(0,V177*(1+EXP((LN(1+Assumptions!$C$60)-0.5*Assumptions!$C$61^2)+Assumptions!$C$61*((RAND()+RAND()+RAND()+RAND()+RAND()+RAND()+RAND()+RAND()+RAND()+RAND()+RAND()+RAND())-6))-1)+Liquidity_30Y!X13)</x:f>
        <x:v>3283074.6545022354</x:v>
      </x:c>
      <x:c r="X177" s="16" t="n">
        <x:f>MAX(0,W177*(1+EXP((LN(1+Assumptions!$C$60)-0.5*Assumptions!$C$61^2)+Assumptions!$C$61*((RAND()+RAND()+RAND()+RAND()+RAND()+RAND()+RAND()+RAND()+RAND()+RAND()+RAND()+RAND())-6))-1)+Liquidity_30Y!Y13)</x:f>
        <x:v>4090388.100275227</x:v>
      </x:c>
      <x:c r="Y177" s="16" t="n">
        <x:f>MAX(0,X177*(1+EXP((LN(1+Assumptions!$C$60)-0.5*Assumptions!$C$61^2)+Assumptions!$C$61*((RAND()+RAND()+RAND()+RAND()+RAND()+RAND()+RAND()+RAND()+RAND()+RAND()+RAND()+RAND())-6))-1)+Liquidity_30Y!Z13)</x:f>
        <x:v>3876926.2718008803</x:v>
      </x:c>
      <x:c r="Z177" s="16" t="n">
        <x:f>MAX(0,Y177*(1+EXP((LN(1+Assumptions!$C$60)-0.5*Assumptions!$C$61^2)+Assumptions!$C$61*((RAND()+RAND()+RAND()+RAND()+RAND()+RAND()+RAND()+RAND()+RAND()+RAND()+RAND()+RAND())-6))-1)+Liquidity_30Y!AA13)</x:f>
        <x:v>3311884.2219605492</x:v>
      </x:c>
      <x:c r="AA177" s="16" t="n">
        <x:f>MAX(0,Z177*(1+EXP((LN(1+Assumptions!$C$60)-0.5*Assumptions!$C$61^2)+Assumptions!$C$61*((RAND()+RAND()+RAND()+RAND()+RAND()+RAND()+RAND()+RAND()+RAND()+RAND()+RAND()+RAND())-6))-1)+Liquidity_30Y!AB13)</x:f>
        <x:v>3054599.7063272865</x:v>
      </x:c>
      <x:c r="AB177" s="16" t="n">
        <x:f>MAX(0,AA177*(1+EXP((LN(1+Assumptions!$C$60)-0.5*Assumptions!$C$61^2)+Assumptions!$C$61*((RAND()+RAND()+RAND()+RAND()+RAND()+RAND()+RAND()+RAND()+RAND()+RAND()+RAND()+RAND())-6))-1)+Liquidity_30Y!AC13)</x:f>
        <x:v>2490532.7765731895</x:v>
      </x:c>
      <x:c r="AC177" s="16" t="n">
        <x:f>MAX(0,AB177*(1+EXP((LN(1+Assumptions!$C$60)-0.5*Assumptions!$C$61^2)+Assumptions!$C$61*((RAND()+RAND()+RAND()+RAND()+RAND()+RAND()+RAND()+RAND()+RAND()+RAND()+RAND()+RAND())-6))-1)+Liquidity_30Y!AD13)</x:f>
        <x:v>2579622.377505289</x:v>
      </x:c>
      <x:c r="AD177" s="16" t="n">
        <x:f>MAX(0,AC177*(1+EXP((LN(1+Assumptions!$C$60)-0.5*Assumptions!$C$61^2)+Assumptions!$C$61*((RAND()+RAND()+RAND()+RAND()+RAND()+RAND()+RAND()+RAND()+RAND()+RAND()+RAND()+RAND())-6))-1)+Liquidity_30Y!AE13)</x:f>
        <x:v>2395244.837359947</x:v>
      </x:c>
      <x:c r="AE177" s="16" t="n">
        <x:f>MAX(0,AD177*(1+EXP((LN(1+Assumptions!$C$60)-0.5*Assumptions!$C$61^2)+Assumptions!$C$61*((RAND()+RAND()+RAND()+RAND()+RAND()+RAND()+RAND()+RAND()+RAND()+RAND()+RAND()+RAND())-6))-1)+Liquidity_30Y!AF13)</x:f>
        <x:v>3890603.913398219</x:v>
      </x:c>
      <x:c r="AF177" s="16" t="n">
        <x:f>MAX(0,AE177*(1+EXP((LN(1+Assumptions!$C$60)-0.5*Assumptions!$C$61^2)+Assumptions!$C$61*((RAND()+RAND()+RAND()+RAND()+RAND()+RAND()+RAND()+RAND()+RAND()+RAND()+RAND()+RAND())-6))-1)+Liquidity_30Y!AG13)</x:f>
        <x:v>3838879.1382924374</x:v>
      </x:c>
    </x:row>
    <x:row r="178">
      <x:c r="A178" s="39">
        <x:v>174</x:v>
      </x:c>
      <x:c r="B178" s="16" t="n">
        <x:f>Liquidity_30Y!C14</x:f>
        <x:v>1029031.25</x:v>
      </x:c>
      <x:c r="C178" s="16" t="n">
        <x:f>MAX(0,B178*(1+EXP((LN(1+Assumptions!$C$60)-0.5*Assumptions!$C$61^2)+Assumptions!$C$61*((RAND()+RAND()+RAND()+RAND()+RAND()+RAND()+RAND()+RAND()+RAND()+RAND()+RAND()+RAND())-6))-1)+Liquidity_30Y!D13)</x:f>
        <x:v>1248900.9099533525</x:v>
      </x:c>
      <x:c r="D178" s="16" t="n">
        <x:f>MAX(0,C178*(1+EXP((LN(1+Assumptions!$C$60)-0.5*Assumptions!$C$61^2)+Assumptions!$C$61*((RAND()+RAND()+RAND()+RAND()+RAND()+RAND()+RAND()+RAND()+RAND()+RAND()+RAND()+RAND())-6))-1)+Liquidity_30Y!E13)</x:f>
        <x:v>1247648.472632255</x:v>
      </x:c>
      <x:c r="E178" s="16" t="n">
        <x:f>MAX(0,D178*(1+EXP((LN(1+Assumptions!$C$60)-0.5*Assumptions!$C$61^2)+Assumptions!$C$61*((RAND()+RAND()+RAND()+RAND()+RAND()+RAND()+RAND()+RAND()+RAND()+RAND()+RAND()+RAND())-6))-1)+Liquidity_30Y!F13)</x:f>
        <x:v>1733306.8691864163</x:v>
      </x:c>
      <x:c r="F178" s="16" t="n">
        <x:f>MAX(0,E178*(1+EXP((LN(1+Assumptions!$C$60)-0.5*Assumptions!$C$61^2)+Assumptions!$C$61*((RAND()+RAND()+RAND()+RAND()+RAND()+RAND()+RAND()+RAND()+RAND()+RAND()+RAND()+RAND())-6))-1)+Liquidity_30Y!G13)</x:f>
        <x:v>2010236.4970343944</x:v>
      </x:c>
      <x:c r="G178" s="16" t="n">
        <x:f>MAX(0,F178*(1+EXP((LN(1+Assumptions!$C$60)-0.5*Assumptions!$C$61^2)+Assumptions!$C$61*((RAND()+RAND()+RAND()+RAND()+RAND()+RAND()+RAND()+RAND()+RAND()+RAND()+RAND()+RAND())-6))-1)+Liquidity_30Y!H13)</x:f>
        <x:v>2250124.9954026383</x:v>
      </x:c>
      <x:c r="H178" s="16" t="n">
        <x:f>MAX(0,G178*(1+EXP((LN(1+Assumptions!$C$60)-0.5*Assumptions!$C$61^2)+Assumptions!$C$61*((RAND()+RAND()+RAND()+RAND()+RAND()+RAND()+RAND()+RAND()+RAND()+RAND()+RAND()+RAND())-6))-1)+Liquidity_30Y!I13)</x:f>
        <x:v>2099963.5845346493</x:v>
      </x:c>
      <x:c r="I178" s="16" t="n">
        <x:f>MAX(0,H178*(1+EXP((LN(1+Assumptions!$C$60)-0.5*Assumptions!$C$61^2)+Assumptions!$C$61*((RAND()+RAND()+RAND()+RAND()+RAND()+RAND()+RAND()+RAND()+RAND()+RAND()+RAND()+RAND())-6))-1)+Liquidity_30Y!J13)</x:f>
        <x:v>1919150.4445239448</x:v>
      </x:c>
      <x:c r="J178" s="16" t="n">
        <x:f>MAX(0,I178*(1+EXP((LN(1+Assumptions!$C$60)-0.5*Assumptions!$C$61^2)+Assumptions!$C$61*((RAND()+RAND()+RAND()+RAND()+RAND()+RAND()+RAND()+RAND()+RAND()+RAND()+RAND()+RAND())-6))-1)+Liquidity_30Y!K13)</x:f>
        <x:v>2291300.080728039</x:v>
      </x:c>
      <x:c r="K178" s="16" t="n">
        <x:f>MAX(0,J178*(1+EXP((LN(1+Assumptions!$C$60)-0.5*Assumptions!$C$61^2)+Assumptions!$C$61*((RAND()+RAND()+RAND()+RAND()+RAND()+RAND()+RAND()+RAND()+RAND()+RAND()+RAND()+RAND())-6))-1)+Liquidity_30Y!L13)</x:f>
        <x:v>2433714.9153528744</x:v>
      </x:c>
      <x:c r="L178" s="16" t="n">
        <x:f>MAX(0,K178*(1+EXP((LN(1+Assumptions!$C$60)-0.5*Assumptions!$C$61^2)+Assumptions!$C$61*((RAND()+RAND()+RAND()+RAND()+RAND()+RAND()+RAND()+RAND()+RAND()+RAND()+RAND()+RAND())-6))-1)+Liquidity_30Y!M13)</x:f>
        <x:v>1809447.4134563555</x:v>
      </x:c>
      <x:c r="M178" s="16" t="n">
        <x:f>MAX(0,L178*(1+EXP((LN(1+Assumptions!$C$60)-0.5*Assumptions!$C$61^2)+Assumptions!$C$61*((RAND()+RAND()+RAND()+RAND()+RAND()+RAND()+RAND()+RAND()+RAND()+RAND()+RAND()+RAND())-6))-1)+Liquidity_30Y!N13)</x:f>
        <x:v>1751150.3576520814</x:v>
      </x:c>
      <x:c r="N178" s="16" t="n">
        <x:f>MAX(0,M178*(1+EXP((LN(1+Assumptions!$C$60)-0.5*Assumptions!$C$61^2)+Assumptions!$C$61*((RAND()+RAND()+RAND()+RAND()+RAND()+RAND()+RAND()+RAND()+RAND()+RAND()+RAND()+RAND())-6))-1)+Liquidity_30Y!O13)</x:f>
        <x:v>1999041.6672849122</x:v>
      </x:c>
      <x:c r="O178" s="16" t="n">
        <x:f>MAX(0,N178*(1+EXP((LN(1+Assumptions!$C$60)-0.5*Assumptions!$C$61^2)+Assumptions!$C$61*((RAND()+RAND()+RAND()+RAND()+RAND()+RAND()+RAND()+RAND()+RAND()+RAND()+RAND()+RAND())-6))-1)+Liquidity_30Y!P13)</x:f>
        <x:v>2589983.7784444317</x:v>
      </x:c>
      <x:c r="P178" s="16" t="n">
        <x:f>MAX(0,O178*(1+EXP((LN(1+Assumptions!$C$60)-0.5*Assumptions!$C$61^2)+Assumptions!$C$61*((RAND()+RAND()+RAND()+RAND()+RAND()+RAND()+RAND()+RAND()+RAND()+RAND()+RAND()+RAND())-6))-1)+Liquidity_30Y!Q13)</x:f>
        <x:v>2908148.762926634</x:v>
      </x:c>
      <x:c r="Q178" s="16" t="n">
        <x:f>MAX(0,P178*(1+EXP((LN(1+Assumptions!$C$60)-0.5*Assumptions!$C$61^2)+Assumptions!$C$61*((RAND()+RAND()+RAND()+RAND()+RAND()+RAND()+RAND()+RAND()+RAND()+RAND()+RAND()+RAND())-6))-1)+Liquidity_30Y!R13)</x:f>
        <x:v>2786510.927121809</x:v>
      </x:c>
      <x:c r="R178" s="16" t="n">
        <x:f>MAX(0,Q178*(1+EXP((LN(1+Assumptions!$C$60)-0.5*Assumptions!$C$61^2)+Assumptions!$C$61*((RAND()+RAND()+RAND()+RAND()+RAND()+RAND()+RAND()+RAND()+RAND()+RAND()+RAND()+RAND())-6))-1)+Liquidity_30Y!S13)</x:f>
        <x:v>2962855.7023159266</x:v>
      </x:c>
      <x:c r="S178" s="16" t="n">
        <x:f>MAX(0,R178*(1+EXP((LN(1+Assumptions!$C$60)-0.5*Assumptions!$C$61^2)+Assumptions!$C$61*((RAND()+RAND()+RAND()+RAND()+RAND()+RAND()+RAND()+RAND()+RAND()+RAND()+RAND()+RAND())-6))-1)+Liquidity_30Y!T13)</x:f>
        <x:v>2694092.7586605125</x:v>
      </x:c>
      <x:c r="T178" s="16" t="n">
        <x:f>MAX(0,S178*(1+EXP((LN(1+Assumptions!$C$60)-0.5*Assumptions!$C$61^2)+Assumptions!$C$61*((RAND()+RAND()+RAND()+RAND()+RAND()+RAND()+RAND()+RAND()+RAND()+RAND()+RAND()+RAND())-6))-1)+Liquidity_30Y!U13)</x:f>
        <x:v>2813807.6780758016</x:v>
      </x:c>
      <x:c r="U178" s="16" t="n">
        <x:f>MAX(0,T178*(1+EXP((LN(1+Assumptions!$C$60)-0.5*Assumptions!$C$61^2)+Assumptions!$C$61*((RAND()+RAND()+RAND()+RAND()+RAND()+RAND()+RAND()+RAND()+RAND()+RAND()+RAND()+RAND())-6))-1)+Liquidity_30Y!V13)</x:f>
        <x:v>2506889.5995896775</x:v>
      </x:c>
      <x:c r="V178" s="16" t="n">
        <x:f>MAX(0,U178*(1+EXP((LN(1+Assumptions!$C$60)-0.5*Assumptions!$C$61^2)+Assumptions!$C$61*((RAND()+RAND()+RAND()+RAND()+RAND()+RAND()+RAND()+RAND()+RAND()+RAND()+RAND()+RAND())-6))-1)+Liquidity_30Y!W13)</x:f>
        <x:v>2351395.148915719</x:v>
      </x:c>
      <x:c r="W178" s="16" t="n">
        <x:f>MAX(0,V178*(1+EXP((LN(1+Assumptions!$C$60)-0.5*Assumptions!$C$61^2)+Assumptions!$C$61*((RAND()+RAND()+RAND()+RAND()+RAND()+RAND()+RAND()+RAND()+RAND()+RAND()+RAND()+RAND())-6))-1)+Liquidity_30Y!X13)</x:f>
        <x:v>2804547.932682993</x:v>
      </x:c>
      <x:c r="X178" s="16" t="n">
        <x:f>MAX(0,W178*(1+EXP((LN(1+Assumptions!$C$60)-0.5*Assumptions!$C$61^2)+Assumptions!$C$61*((RAND()+RAND()+RAND()+RAND()+RAND()+RAND()+RAND()+RAND()+RAND()+RAND()+RAND()+RAND())-6))-1)+Liquidity_30Y!Y13)</x:f>
        <x:v>3259449.4447710626</x:v>
      </x:c>
      <x:c r="Y178" s="16" t="n">
        <x:f>MAX(0,X178*(1+EXP((LN(1+Assumptions!$C$60)-0.5*Assumptions!$C$61^2)+Assumptions!$C$61*((RAND()+RAND()+RAND()+RAND()+RAND()+RAND()+RAND()+RAND()+RAND()+RAND()+RAND()+RAND())-6))-1)+Liquidity_30Y!Z13)</x:f>
        <x:v>2643676.911160601</x:v>
      </x:c>
      <x:c r="Z178" s="16" t="n">
        <x:f>MAX(0,Y178*(1+EXP((LN(1+Assumptions!$C$60)-0.5*Assumptions!$C$61^2)+Assumptions!$C$61*((RAND()+RAND()+RAND()+RAND()+RAND()+RAND()+RAND()+RAND()+RAND()+RAND()+RAND()+RAND())-6))-1)+Liquidity_30Y!AA13)</x:f>
        <x:v>2570455.4920017924</x:v>
      </x:c>
      <x:c r="AA178" s="16" t="n">
        <x:f>MAX(0,Z178*(1+EXP((LN(1+Assumptions!$C$60)-0.5*Assumptions!$C$61^2)+Assumptions!$C$61*((RAND()+RAND()+RAND()+RAND()+RAND()+RAND()+RAND()+RAND()+RAND()+RAND()+RAND()+RAND())-6))-1)+Liquidity_30Y!AB13)</x:f>
        <x:v>2971855.528007295</x:v>
      </x:c>
      <x:c r="AB178" s="16" t="n">
        <x:f>MAX(0,AA178*(1+EXP((LN(1+Assumptions!$C$60)-0.5*Assumptions!$C$61^2)+Assumptions!$C$61*((RAND()+RAND()+RAND()+RAND()+RAND()+RAND()+RAND()+RAND()+RAND()+RAND()+RAND()+RAND())-6))-1)+Liquidity_30Y!AC13)</x:f>
        <x:v>3759619.6478426876</x:v>
      </x:c>
      <x:c r="AC178" s="16" t="n">
        <x:f>MAX(0,AB178*(1+EXP((LN(1+Assumptions!$C$60)-0.5*Assumptions!$C$61^2)+Assumptions!$C$61*((RAND()+RAND()+RAND()+RAND()+RAND()+RAND()+RAND()+RAND()+RAND()+RAND()+RAND()+RAND())-6))-1)+Liquidity_30Y!AD13)</x:f>
        <x:v>3531751.1098295497</x:v>
      </x:c>
      <x:c r="AD178" s="16" t="n">
        <x:f>MAX(0,AC178*(1+EXP((LN(1+Assumptions!$C$60)-0.5*Assumptions!$C$61^2)+Assumptions!$C$61*((RAND()+RAND()+RAND()+RAND()+RAND()+RAND()+RAND()+RAND()+RAND()+RAND()+RAND()+RAND())-6))-1)+Liquidity_30Y!AE13)</x:f>
        <x:v>3189091.721604781</x:v>
      </x:c>
      <x:c r="AE178" s="16" t="n">
        <x:f>MAX(0,AD178*(1+EXP((LN(1+Assumptions!$C$60)-0.5*Assumptions!$C$61^2)+Assumptions!$C$61*((RAND()+RAND()+RAND()+RAND()+RAND()+RAND()+RAND()+RAND()+RAND()+RAND()+RAND()+RAND())-6))-1)+Liquidity_30Y!AF13)</x:f>
        <x:v>3961932.1684942604</x:v>
      </x:c>
      <x:c r="AF178" s="16" t="n">
        <x:f>MAX(0,AE178*(1+EXP((LN(1+Assumptions!$C$60)-0.5*Assumptions!$C$61^2)+Assumptions!$C$61*((RAND()+RAND()+RAND()+RAND()+RAND()+RAND()+RAND()+RAND()+RAND()+RAND()+RAND()+RAND())-6))-1)+Liquidity_30Y!AG13)</x:f>
        <x:v>4040508.051617476</x:v>
      </x:c>
    </x:row>
    <x:row r="179">
      <x:c r="A179" s="39">
        <x:v>175</x:v>
      </x:c>
      <x:c r="B179" s="16" t="n">
        <x:f>Liquidity_30Y!C14</x:f>
        <x:v>1029031.25</x:v>
      </x:c>
      <x:c r="C179" s="16" t="n">
        <x:f>MAX(0,B179*(1+EXP((LN(1+Assumptions!$C$60)-0.5*Assumptions!$C$61^2)+Assumptions!$C$61*((RAND()+RAND()+RAND()+RAND()+RAND()+RAND()+RAND()+RAND()+RAND()+RAND()+RAND()+RAND())-6))-1)+Liquidity_30Y!D13)</x:f>
        <x:v>1228647.8115555225</x:v>
      </x:c>
      <x:c r="D179" s="16" t="n">
        <x:f>MAX(0,C179*(1+EXP((LN(1+Assumptions!$C$60)-0.5*Assumptions!$C$61^2)+Assumptions!$C$61*((RAND()+RAND()+RAND()+RAND()+RAND()+RAND()+RAND()+RAND()+RAND()+RAND()+RAND()+RAND())-6))-1)+Liquidity_30Y!E13)</x:f>
        <x:v>1325780.2882948495</x:v>
      </x:c>
      <x:c r="E179" s="16" t="n">
        <x:f>MAX(0,D179*(1+EXP((LN(1+Assumptions!$C$60)-0.5*Assumptions!$C$61^2)+Assumptions!$C$61*((RAND()+RAND()+RAND()+RAND()+RAND()+RAND()+RAND()+RAND()+RAND()+RAND()+RAND()+RAND())-6))-1)+Liquidity_30Y!F13)</x:f>
        <x:v>1149590.1188183394</x:v>
      </x:c>
      <x:c r="F179" s="16" t="n">
        <x:f>MAX(0,E179*(1+EXP((LN(1+Assumptions!$C$60)-0.5*Assumptions!$C$61^2)+Assumptions!$C$61*((RAND()+RAND()+RAND()+RAND()+RAND()+RAND()+RAND()+RAND()+RAND()+RAND()+RAND()+RAND())-6))-1)+Liquidity_30Y!G13)</x:f>
        <x:v>991601.4506876031</x:v>
      </x:c>
      <x:c r="G179" s="16" t="n">
        <x:f>MAX(0,F179*(1+EXP((LN(1+Assumptions!$C$60)-0.5*Assumptions!$C$61^2)+Assumptions!$C$61*((RAND()+RAND()+RAND()+RAND()+RAND()+RAND()+RAND()+RAND()+RAND()+RAND()+RAND()+RAND())-6))-1)+Liquidity_30Y!H13)</x:f>
        <x:v>774322.3976561392</x:v>
      </x:c>
      <x:c r="H179" s="16" t="n">
        <x:f>MAX(0,G179*(1+EXP((LN(1+Assumptions!$C$60)-0.5*Assumptions!$C$61^2)+Assumptions!$C$61*((RAND()+RAND()+RAND()+RAND()+RAND()+RAND()+RAND()+RAND()+RAND()+RAND()+RAND()+RAND())-6))-1)+Liquidity_30Y!I13)</x:f>
        <x:v>650956.364404294</x:v>
      </x:c>
      <x:c r="I179" s="16" t="n">
        <x:f>MAX(0,H179*(1+EXP((LN(1+Assumptions!$C$60)-0.5*Assumptions!$C$61^2)+Assumptions!$C$61*((RAND()+RAND()+RAND()+RAND()+RAND()+RAND()+RAND()+RAND()+RAND()+RAND()+RAND()+RAND())-6))-1)+Liquidity_30Y!J13)</x:f>
        <x:v>468204.38252138835</x:v>
      </x:c>
      <x:c r="J179" s="16" t="n">
        <x:f>MAX(0,I179*(1+EXP((LN(1+Assumptions!$C$60)-0.5*Assumptions!$C$61^2)+Assumptions!$C$61*((RAND()+RAND()+RAND()+RAND()+RAND()+RAND()+RAND()+RAND()+RAND()+RAND()+RAND()+RAND())-6))-1)+Liquidity_30Y!K13)</x:f>
        <x:v>627107.6522539295</x:v>
      </x:c>
      <x:c r="K179" s="16" t="n">
        <x:f>MAX(0,J179*(1+EXP((LN(1+Assumptions!$C$60)-0.5*Assumptions!$C$61^2)+Assumptions!$C$61*((RAND()+RAND()+RAND()+RAND()+RAND()+RAND()+RAND()+RAND()+RAND()+RAND()+RAND()+RAND())-6))-1)+Liquidity_30Y!L13)</x:f>
        <x:v>672804.1393793374</x:v>
      </x:c>
      <x:c r="L179" s="16" t="n">
        <x:f>MAX(0,K179*(1+EXP((LN(1+Assumptions!$C$60)-0.5*Assumptions!$C$61^2)+Assumptions!$C$61*((RAND()+RAND()+RAND()+RAND()+RAND()+RAND()+RAND()+RAND()+RAND()+RAND()+RAND()+RAND())-6))-1)+Liquidity_30Y!M13)</x:f>
        <x:v>694825.8212369594</x:v>
      </x:c>
      <x:c r="M179" s="16" t="n">
        <x:f>MAX(0,L179*(1+EXP((LN(1+Assumptions!$C$60)-0.5*Assumptions!$C$61^2)+Assumptions!$C$61*((RAND()+RAND()+RAND()+RAND()+RAND()+RAND()+RAND()+RAND()+RAND()+RAND()+RAND()+RAND())-6))-1)+Liquidity_30Y!N13)</x:f>
        <x:v>856681.4920508473</x:v>
      </x:c>
      <x:c r="N179" s="16" t="n">
        <x:f>MAX(0,M179*(1+EXP((LN(1+Assumptions!$C$60)-0.5*Assumptions!$C$61^2)+Assumptions!$C$61*((RAND()+RAND()+RAND()+RAND()+RAND()+RAND()+RAND()+RAND()+RAND()+RAND()+RAND()+RAND())-6))-1)+Liquidity_30Y!O13)</x:f>
        <x:v>843358.3708999332</x:v>
      </x:c>
      <x:c r="O179" s="16" t="n">
        <x:f>MAX(0,N179*(1+EXP((LN(1+Assumptions!$C$60)-0.5*Assumptions!$C$61^2)+Assumptions!$C$61*((RAND()+RAND()+RAND()+RAND()+RAND()+RAND()+RAND()+RAND()+RAND()+RAND()+RAND()+RAND())-6))-1)+Liquidity_30Y!P13)</x:f>
        <x:v>937194.1619619912</x:v>
      </x:c>
      <x:c r="P179" s="16" t="n">
        <x:f>MAX(0,O179*(1+EXP((LN(1+Assumptions!$C$60)-0.5*Assumptions!$C$61^2)+Assumptions!$C$61*((RAND()+RAND()+RAND()+RAND()+RAND()+RAND()+RAND()+RAND()+RAND()+RAND()+RAND()+RAND())-6))-1)+Liquidity_30Y!Q13)</x:f>
        <x:v>782221.2653105779</x:v>
      </x:c>
      <x:c r="Q179" s="16" t="n">
        <x:f>MAX(0,P179*(1+EXP((LN(1+Assumptions!$C$60)-0.5*Assumptions!$C$61^2)+Assumptions!$C$61*((RAND()+RAND()+RAND()+RAND()+RAND()+RAND()+RAND()+RAND()+RAND()+RAND()+RAND()+RAND())-6))-1)+Liquidity_30Y!R13)</x:f>
        <x:v>825606.9748162846</x:v>
      </x:c>
      <x:c r="R179" s="16" t="n">
        <x:f>MAX(0,Q179*(1+EXP((LN(1+Assumptions!$C$60)-0.5*Assumptions!$C$61^2)+Assumptions!$C$61*((RAND()+RAND()+RAND()+RAND()+RAND()+RAND()+RAND()+RAND()+RAND()+RAND()+RAND()+RAND())-6))-1)+Liquidity_30Y!S13)</x:f>
        <x:v>929373.5835899164</x:v>
      </x:c>
      <x:c r="S179" s="16" t="n">
        <x:f>MAX(0,R179*(1+EXP((LN(1+Assumptions!$C$60)-0.5*Assumptions!$C$61^2)+Assumptions!$C$61*((RAND()+RAND()+RAND()+RAND()+RAND()+RAND()+RAND()+RAND()+RAND()+RAND()+RAND()+RAND())-6))-1)+Liquidity_30Y!T13)</x:f>
        <x:v>825626.539168932</x:v>
      </x:c>
      <x:c r="T179" s="16" t="n">
        <x:f>MAX(0,S179*(1+EXP((LN(1+Assumptions!$C$60)-0.5*Assumptions!$C$61^2)+Assumptions!$C$61*((RAND()+RAND()+RAND()+RAND()+RAND()+RAND()+RAND()+RAND()+RAND()+RAND()+RAND()+RAND())-6))-1)+Liquidity_30Y!U13)</x:f>
        <x:v>821417.6841152329</x:v>
      </x:c>
      <x:c r="U179" s="16" t="n">
        <x:f>MAX(0,T179*(1+EXP((LN(1+Assumptions!$C$60)-0.5*Assumptions!$C$61^2)+Assumptions!$C$61*((RAND()+RAND()+RAND()+RAND()+RAND()+RAND()+RAND()+RAND()+RAND()+RAND()+RAND()+RAND())-6))-1)+Liquidity_30Y!V13)</x:f>
        <x:v>676322.5922419187</x:v>
      </x:c>
      <x:c r="V179" s="16" t="n">
        <x:f>MAX(0,U179*(1+EXP((LN(1+Assumptions!$C$60)-0.5*Assumptions!$C$61^2)+Assumptions!$C$61*((RAND()+RAND()+RAND()+RAND()+RAND()+RAND()+RAND()+RAND()+RAND()+RAND()+RAND()+RAND())-6))-1)+Liquidity_30Y!W13)</x:f>
        <x:v>622385.6678416033</x:v>
      </x:c>
      <x:c r="W179" s="16" t="n">
        <x:f>MAX(0,V179*(1+EXP((LN(1+Assumptions!$C$60)-0.5*Assumptions!$C$61^2)+Assumptions!$C$61*((RAND()+RAND()+RAND()+RAND()+RAND()+RAND()+RAND()+RAND()+RAND()+RAND()+RAND()+RAND())-6))-1)+Liquidity_30Y!X13)</x:f>
        <x:v>598289.516390495</x:v>
      </x:c>
      <x:c r="X179" s="16" t="n">
        <x:f>MAX(0,W179*(1+EXP((LN(1+Assumptions!$C$60)-0.5*Assumptions!$C$61^2)+Assumptions!$C$61*((RAND()+RAND()+RAND()+RAND()+RAND()+RAND()+RAND()+RAND()+RAND()+RAND()+RAND()+RAND())-6))-1)+Liquidity_30Y!Y13)</x:f>
        <x:v>719600.7479452335</x:v>
      </x:c>
      <x:c r="Y179" s="16" t="n">
        <x:f>MAX(0,X179*(1+EXP((LN(1+Assumptions!$C$60)-0.5*Assumptions!$C$61^2)+Assumptions!$C$61*((RAND()+RAND()+RAND()+RAND()+RAND()+RAND()+RAND()+RAND()+RAND()+RAND()+RAND()+RAND())-6))-1)+Liquidity_30Y!Z13)</x:f>
        <x:v>809966.4615557012</x:v>
      </x:c>
      <x:c r="Z179" s="16" t="n">
        <x:f>MAX(0,Y179*(1+EXP((LN(1+Assumptions!$C$60)-0.5*Assumptions!$C$61^2)+Assumptions!$C$61*((RAND()+RAND()+RAND()+RAND()+RAND()+RAND()+RAND()+RAND()+RAND()+RAND()+RAND()+RAND())-6))-1)+Liquidity_30Y!AA13)</x:f>
        <x:v>774606.3243015441</x:v>
      </x:c>
      <x:c r="AA179" s="16" t="n">
        <x:f>MAX(0,Z179*(1+EXP((LN(1+Assumptions!$C$60)-0.5*Assumptions!$C$61^2)+Assumptions!$C$61*((RAND()+RAND()+RAND()+RAND()+RAND()+RAND()+RAND()+RAND()+RAND()+RAND()+RAND()+RAND())-6))-1)+Liquidity_30Y!AB13)</x:f>
        <x:v>1110022.008550624</x:v>
      </x:c>
      <x:c r="AB179" s="16" t="n">
        <x:f>MAX(0,AA179*(1+EXP((LN(1+Assumptions!$C$60)-0.5*Assumptions!$C$61^2)+Assumptions!$C$61*((RAND()+RAND()+RAND()+RAND()+RAND()+RAND()+RAND()+RAND()+RAND()+RAND()+RAND()+RAND())-6))-1)+Liquidity_30Y!AC13)</x:f>
        <x:v>1103251.3854555583</x:v>
      </x:c>
      <x:c r="AC179" s="16" t="n">
        <x:f>MAX(0,AB179*(1+EXP((LN(1+Assumptions!$C$60)-0.5*Assumptions!$C$61^2)+Assumptions!$C$61*((RAND()+RAND()+RAND()+RAND()+RAND()+RAND()+RAND()+RAND()+RAND()+RAND()+RAND()+RAND())-6))-1)+Liquidity_30Y!AD13)</x:f>
        <x:v>1062633.9335017812</x:v>
      </x:c>
      <x:c r="AD179" s="16" t="n">
        <x:f>MAX(0,AC179*(1+EXP((LN(1+Assumptions!$C$60)-0.5*Assumptions!$C$61^2)+Assumptions!$C$61*((RAND()+RAND()+RAND()+RAND()+RAND()+RAND()+RAND()+RAND()+RAND()+RAND()+RAND()+RAND())-6))-1)+Liquidity_30Y!AE13)</x:f>
        <x:v>1050328.6311107422</x:v>
      </x:c>
      <x:c r="AE179" s="16" t="n">
        <x:f>MAX(0,AD179*(1+EXP((LN(1+Assumptions!$C$60)-0.5*Assumptions!$C$61^2)+Assumptions!$C$61*((RAND()+RAND()+RAND()+RAND()+RAND()+RAND()+RAND()+RAND()+RAND()+RAND()+RAND()+RAND())-6))-1)+Liquidity_30Y!AF13)</x:f>
        <x:v>1146272.9372947377</x:v>
      </x:c>
      <x:c r="AF179" s="16" t="n">
        <x:f>MAX(0,AE179*(1+EXP((LN(1+Assumptions!$C$60)-0.5*Assumptions!$C$61^2)+Assumptions!$C$61*((RAND()+RAND()+RAND()+RAND()+RAND()+RAND()+RAND()+RAND()+RAND()+RAND()+RAND()+RAND())-6))-1)+Liquidity_30Y!AG13)</x:f>
        <x:v>1173009.034124039</x:v>
      </x:c>
    </x:row>
    <x:row r="180">
      <x:c r="A180" s="39">
        <x:v>176</x:v>
      </x:c>
      <x:c r="B180" s="16" t="n">
        <x:f>Liquidity_30Y!C14</x:f>
        <x:v>1029031.25</x:v>
      </x:c>
      <x:c r="C180" s="16" t="n">
        <x:f>MAX(0,B180*(1+EXP((LN(1+Assumptions!$C$60)-0.5*Assumptions!$C$61^2)+Assumptions!$C$61*((RAND()+RAND()+RAND()+RAND()+RAND()+RAND()+RAND()+RAND()+RAND()+RAND()+RAND()+RAND())-6))-1)+Liquidity_30Y!D13)</x:f>
        <x:v>1063313.291612756</x:v>
      </x:c>
      <x:c r="D180" s="16" t="n">
        <x:f>MAX(0,C180*(1+EXP((LN(1+Assumptions!$C$60)-0.5*Assumptions!$C$61^2)+Assumptions!$C$61*((RAND()+RAND()+RAND()+RAND()+RAND()+RAND()+RAND()+RAND()+RAND()+RAND()+RAND()+RAND())-6))-1)+Liquidity_30Y!E13)</x:f>
        <x:v>1127544.37603324</x:v>
      </x:c>
      <x:c r="E180" s="16" t="n">
        <x:f>MAX(0,D180*(1+EXP((LN(1+Assumptions!$C$60)-0.5*Assumptions!$C$61^2)+Assumptions!$C$61*((RAND()+RAND()+RAND()+RAND()+RAND()+RAND()+RAND()+RAND()+RAND()+RAND()+RAND()+RAND())-6))-1)+Liquidity_30Y!F13)</x:f>
        <x:v>932914.0325182147</x:v>
      </x:c>
      <x:c r="F180" s="16" t="n">
        <x:f>MAX(0,E180*(1+EXP((LN(1+Assumptions!$C$60)-0.5*Assumptions!$C$61^2)+Assumptions!$C$61*((RAND()+RAND()+RAND()+RAND()+RAND()+RAND()+RAND()+RAND()+RAND()+RAND()+RAND()+RAND())-6))-1)+Liquidity_30Y!G13)</x:f>
        <x:v>1541719.405441025</x:v>
      </x:c>
      <x:c r="G180" s="16" t="n">
        <x:f>MAX(0,F180*(1+EXP((LN(1+Assumptions!$C$60)-0.5*Assumptions!$C$61^2)+Assumptions!$C$61*((RAND()+RAND()+RAND()+RAND()+RAND()+RAND()+RAND()+RAND()+RAND()+RAND()+RAND()+RAND())-6))-1)+Liquidity_30Y!H13)</x:f>
        <x:v>1417450.351918661</x:v>
      </x:c>
      <x:c r="H180" s="16" t="n">
        <x:f>MAX(0,G180*(1+EXP((LN(1+Assumptions!$C$60)-0.5*Assumptions!$C$61^2)+Assumptions!$C$61*((RAND()+RAND()+RAND()+RAND()+RAND()+RAND()+RAND()+RAND()+RAND()+RAND()+RAND()+RAND())-6))-1)+Liquidity_30Y!I13)</x:f>
        <x:v>1473674.6035711246</x:v>
      </x:c>
      <x:c r="I180" s="16" t="n">
        <x:f>MAX(0,H180*(1+EXP((LN(1+Assumptions!$C$60)-0.5*Assumptions!$C$61^2)+Assumptions!$C$61*((RAND()+RAND()+RAND()+RAND()+RAND()+RAND()+RAND()+RAND()+RAND()+RAND()+RAND()+RAND())-6))-1)+Liquidity_30Y!J13)</x:f>
        <x:v>1505898.8529078085</x:v>
      </x:c>
      <x:c r="J180" s="16" t="n">
        <x:f>MAX(0,I180*(1+EXP((LN(1+Assumptions!$C$60)-0.5*Assumptions!$C$61^2)+Assumptions!$C$61*((RAND()+RAND()+RAND()+RAND()+RAND()+RAND()+RAND()+RAND()+RAND()+RAND()+RAND()+RAND())-6))-1)+Liquidity_30Y!K13)</x:f>
        <x:v>1655508.744636408</x:v>
      </x:c>
      <x:c r="K180" s="16" t="n">
        <x:f>MAX(0,J180*(1+EXP((LN(1+Assumptions!$C$60)-0.5*Assumptions!$C$61^2)+Assumptions!$C$61*((RAND()+RAND()+RAND()+RAND()+RAND()+RAND()+RAND()+RAND()+RAND()+RAND()+RAND()+RAND())-6))-1)+Liquidity_30Y!L13)</x:f>
        <x:v>2102658.898074489</x:v>
      </x:c>
      <x:c r="L180" s="16" t="n">
        <x:f>MAX(0,K180*(1+EXP((LN(1+Assumptions!$C$60)-0.5*Assumptions!$C$61^2)+Assumptions!$C$61*((RAND()+RAND()+RAND()+RAND()+RAND()+RAND()+RAND()+RAND()+RAND()+RAND()+RAND()+RAND())-6))-1)+Liquidity_30Y!M13)</x:f>
        <x:v>2024008.5938880607</x:v>
      </x:c>
      <x:c r="M180" s="16" t="n">
        <x:f>MAX(0,L180*(1+EXP((LN(1+Assumptions!$C$60)-0.5*Assumptions!$C$61^2)+Assumptions!$C$61*((RAND()+RAND()+RAND()+RAND()+RAND()+RAND()+RAND()+RAND()+RAND()+RAND()+RAND()+RAND())-6))-1)+Liquidity_30Y!N13)</x:f>
        <x:v>2350282.5171168284</x:v>
      </x:c>
      <x:c r="N180" s="16" t="n">
        <x:f>MAX(0,M180*(1+EXP((LN(1+Assumptions!$C$60)-0.5*Assumptions!$C$61^2)+Assumptions!$C$61*((RAND()+RAND()+RAND()+RAND()+RAND()+RAND()+RAND()+RAND()+RAND()+RAND()+RAND()+RAND())-6))-1)+Liquidity_30Y!O13)</x:f>
        <x:v>3062943.447684954</x:v>
      </x:c>
      <x:c r="O180" s="16" t="n">
        <x:f>MAX(0,N180*(1+EXP((LN(1+Assumptions!$C$60)-0.5*Assumptions!$C$61^2)+Assumptions!$C$61*((RAND()+RAND()+RAND()+RAND()+RAND()+RAND()+RAND()+RAND()+RAND()+RAND()+RAND()+RAND())-6))-1)+Liquidity_30Y!P13)</x:f>
        <x:v>3090649.32494032</x:v>
      </x:c>
      <x:c r="P180" s="16" t="n">
        <x:f>MAX(0,O180*(1+EXP((LN(1+Assumptions!$C$60)-0.5*Assumptions!$C$61^2)+Assumptions!$C$61*((RAND()+RAND()+RAND()+RAND()+RAND()+RAND()+RAND()+RAND()+RAND()+RAND()+RAND()+RAND())-6))-1)+Liquidity_30Y!Q13)</x:f>
        <x:v>3211859.3855333854</x:v>
      </x:c>
      <x:c r="Q180" s="16" t="n">
        <x:f>MAX(0,P180*(1+EXP((LN(1+Assumptions!$C$60)-0.5*Assumptions!$C$61^2)+Assumptions!$C$61*((RAND()+RAND()+RAND()+RAND()+RAND()+RAND()+RAND()+RAND()+RAND()+RAND()+RAND()+RAND())-6))-1)+Liquidity_30Y!R13)</x:f>
        <x:v>2712416.2924365886</x:v>
      </x:c>
      <x:c r="R180" s="16" t="n">
        <x:f>MAX(0,Q180*(1+EXP((LN(1+Assumptions!$C$60)-0.5*Assumptions!$C$61^2)+Assumptions!$C$61*((RAND()+RAND()+RAND()+RAND()+RAND()+RAND()+RAND()+RAND()+RAND()+RAND()+RAND()+RAND())-6))-1)+Liquidity_30Y!S13)</x:f>
        <x:v>2663960.945298978</x:v>
      </x:c>
      <x:c r="S180" s="16" t="n">
        <x:f>MAX(0,R180*(1+EXP((LN(1+Assumptions!$C$60)-0.5*Assumptions!$C$61^2)+Assumptions!$C$61*((RAND()+RAND()+RAND()+RAND()+RAND()+RAND()+RAND()+RAND()+RAND()+RAND()+RAND()+RAND())-6))-1)+Liquidity_30Y!T13)</x:f>
        <x:v>2941959.6244259505</x:v>
      </x:c>
      <x:c r="T180" s="16" t="n">
        <x:f>MAX(0,S180*(1+EXP((LN(1+Assumptions!$C$60)-0.5*Assumptions!$C$61^2)+Assumptions!$C$61*((RAND()+RAND()+RAND()+RAND()+RAND()+RAND()+RAND()+RAND()+RAND()+RAND()+RAND()+RAND())-6))-1)+Liquidity_30Y!U13)</x:f>
        <x:v>3206984.2949529705</x:v>
      </x:c>
      <x:c r="U180" s="16" t="n">
        <x:f>MAX(0,T180*(1+EXP((LN(1+Assumptions!$C$60)-0.5*Assumptions!$C$61^2)+Assumptions!$C$61*((RAND()+RAND()+RAND()+RAND()+RAND()+RAND()+RAND()+RAND()+RAND()+RAND()+RAND()+RAND())-6))-1)+Liquidity_30Y!V13)</x:f>
        <x:v>2684513.5185897993</x:v>
      </x:c>
      <x:c r="V180" s="16" t="n">
        <x:f>MAX(0,U180*(1+EXP((LN(1+Assumptions!$C$60)-0.5*Assumptions!$C$61^2)+Assumptions!$C$61*((RAND()+RAND()+RAND()+RAND()+RAND()+RAND()+RAND()+RAND()+RAND()+RAND()+RAND()+RAND())-6))-1)+Liquidity_30Y!W13)</x:f>
        <x:v>2903191.1348824208</x:v>
      </x:c>
      <x:c r="W180" s="16" t="n">
        <x:f>MAX(0,V180*(1+EXP((LN(1+Assumptions!$C$60)-0.5*Assumptions!$C$61^2)+Assumptions!$C$61*((RAND()+RAND()+RAND()+RAND()+RAND()+RAND()+RAND()+RAND()+RAND()+RAND()+RAND()+RAND())-6))-1)+Liquidity_30Y!X13)</x:f>
        <x:v>2689706.7620805195</x:v>
      </x:c>
      <x:c r="X180" s="16" t="n">
        <x:f>MAX(0,W180*(1+EXP((LN(1+Assumptions!$C$60)-0.5*Assumptions!$C$61^2)+Assumptions!$C$61*((RAND()+RAND()+RAND()+RAND()+RAND()+RAND()+RAND()+RAND()+RAND()+RAND()+RAND()+RAND())-6))-1)+Liquidity_30Y!Y13)</x:f>
        <x:v>3150717.407832861</x:v>
      </x:c>
      <x:c r="Y180" s="16" t="n">
        <x:f>MAX(0,X180*(1+EXP((LN(1+Assumptions!$C$60)-0.5*Assumptions!$C$61^2)+Assumptions!$C$61*((RAND()+RAND()+RAND()+RAND()+RAND()+RAND()+RAND()+RAND()+RAND()+RAND()+RAND()+RAND())-6))-1)+Liquidity_30Y!Z13)</x:f>
        <x:v>2930454.6190584037</x:v>
      </x:c>
      <x:c r="Z180" s="16" t="n">
        <x:f>MAX(0,Y180*(1+EXP((LN(1+Assumptions!$C$60)-0.5*Assumptions!$C$61^2)+Assumptions!$C$61*((RAND()+RAND()+RAND()+RAND()+RAND()+RAND()+RAND()+RAND()+RAND()+RAND()+RAND()+RAND())-6))-1)+Liquidity_30Y!AA13)</x:f>
        <x:v>2899405.4460398625</x:v>
      </x:c>
      <x:c r="AA180" s="16" t="n">
        <x:f>MAX(0,Z180*(1+EXP((LN(1+Assumptions!$C$60)-0.5*Assumptions!$C$61^2)+Assumptions!$C$61*((RAND()+RAND()+RAND()+RAND()+RAND()+RAND()+RAND()+RAND()+RAND()+RAND()+RAND()+RAND())-6))-1)+Liquidity_30Y!AB13)</x:f>
        <x:v>3017674.34659748</x:v>
      </x:c>
      <x:c r="AB180" s="16" t="n">
        <x:f>MAX(0,AA180*(1+EXP((LN(1+Assumptions!$C$60)-0.5*Assumptions!$C$61^2)+Assumptions!$C$61*((RAND()+RAND()+RAND()+RAND()+RAND()+RAND()+RAND()+RAND()+RAND()+RAND()+RAND()+RAND())-6))-1)+Liquidity_30Y!AC13)</x:f>
        <x:v>3348469.716175574</x:v>
      </x:c>
      <x:c r="AC180" s="16" t="n">
        <x:f>MAX(0,AB180*(1+EXP((LN(1+Assumptions!$C$60)-0.5*Assumptions!$C$61^2)+Assumptions!$C$61*((RAND()+RAND()+RAND()+RAND()+RAND()+RAND()+RAND()+RAND()+RAND()+RAND()+RAND()+RAND())-6))-1)+Liquidity_30Y!AD13)</x:f>
        <x:v>3230253.375800073</x:v>
      </x:c>
      <x:c r="AD180" s="16" t="n">
        <x:f>MAX(0,AC180*(1+EXP((LN(1+Assumptions!$C$60)-0.5*Assumptions!$C$61^2)+Assumptions!$C$61*((RAND()+RAND()+RAND()+RAND()+RAND()+RAND()+RAND()+RAND()+RAND()+RAND()+RAND()+RAND())-6))-1)+Liquidity_30Y!AE13)</x:f>
        <x:v>3037519.0521761836</x:v>
      </x:c>
      <x:c r="AE180" s="16" t="n">
        <x:f>MAX(0,AD180*(1+EXP((LN(1+Assumptions!$C$60)-0.5*Assumptions!$C$61^2)+Assumptions!$C$61*((RAND()+RAND()+RAND()+RAND()+RAND()+RAND()+RAND()+RAND()+RAND()+RAND()+RAND()+RAND())-6))-1)+Liquidity_30Y!AF13)</x:f>
        <x:v>2779172.536368904</x:v>
      </x:c>
      <x:c r="AF180" s="16" t="n">
        <x:f>MAX(0,AE180*(1+EXP((LN(1+Assumptions!$C$60)-0.5*Assumptions!$C$61^2)+Assumptions!$C$61*((RAND()+RAND()+RAND()+RAND()+RAND()+RAND()+RAND()+RAND()+RAND()+RAND()+RAND()+RAND())-6))-1)+Liquidity_30Y!AG13)</x:f>
        <x:v>2855867.1766374977</x:v>
      </x:c>
    </x:row>
    <x:row r="181">
      <x:c r="A181" s="39">
        <x:v>177</x:v>
      </x:c>
      <x:c r="B181" s="16" t="n">
        <x:f>Liquidity_30Y!C14</x:f>
        <x:v>1029031.25</x:v>
      </x:c>
      <x:c r="C181" s="16" t="n">
        <x:f>MAX(0,B181*(1+EXP((LN(1+Assumptions!$C$60)-0.5*Assumptions!$C$61^2)+Assumptions!$C$61*((RAND()+RAND()+RAND()+RAND()+RAND()+RAND()+RAND()+RAND()+RAND()+RAND()+RAND()+RAND())-6))-1)+Liquidity_30Y!D13)</x:f>
        <x:v>1558411.0554028796</x:v>
      </x:c>
      <x:c r="D181" s="16" t="n">
        <x:f>MAX(0,C181*(1+EXP((LN(1+Assumptions!$C$60)-0.5*Assumptions!$C$61^2)+Assumptions!$C$61*((RAND()+RAND()+RAND()+RAND()+RAND()+RAND()+RAND()+RAND()+RAND()+RAND()+RAND()+RAND())-6))-1)+Liquidity_30Y!E13)</x:f>
        <x:v>1592151.3493448794</x:v>
      </x:c>
      <x:c r="E181" s="16" t="n">
        <x:f>MAX(0,D181*(1+EXP((LN(1+Assumptions!$C$60)-0.5*Assumptions!$C$61^2)+Assumptions!$C$61*((RAND()+RAND()+RAND()+RAND()+RAND()+RAND()+RAND()+RAND()+RAND()+RAND()+RAND()+RAND())-6))-1)+Liquidity_30Y!F13)</x:f>
        <x:v>1528600.8544533574</x:v>
      </x:c>
      <x:c r="F181" s="16" t="n">
        <x:f>MAX(0,E181*(1+EXP((LN(1+Assumptions!$C$60)-0.5*Assumptions!$C$61^2)+Assumptions!$C$61*((RAND()+RAND()+RAND()+RAND()+RAND()+RAND()+RAND()+RAND()+RAND()+RAND()+RAND()+RAND())-6))-1)+Liquidity_30Y!G13)</x:f>
        <x:v>1569924.8135442175</x:v>
      </x:c>
      <x:c r="G181" s="16" t="n">
        <x:f>MAX(0,F181*(1+EXP((LN(1+Assumptions!$C$60)-0.5*Assumptions!$C$61^2)+Assumptions!$C$61*((RAND()+RAND()+RAND()+RAND()+RAND()+RAND()+RAND()+RAND()+RAND()+RAND()+RAND()+RAND())-6))-1)+Liquidity_30Y!H13)</x:f>
        <x:v>1780471.7147380998</x:v>
      </x:c>
      <x:c r="H181" s="16" t="n">
        <x:f>MAX(0,G181*(1+EXP((LN(1+Assumptions!$C$60)-0.5*Assumptions!$C$61^2)+Assumptions!$C$61*((RAND()+RAND()+RAND()+RAND()+RAND()+RAND()+RAND()+RAND()+RAND()+RAND()+RAND()+RAND())-6))-1)+Liquidity_30Y!I13)</x:f>
        <x:v>1770570.072859773</x:v>
      </x:c>
      <x:c r="I181" s="16" t="n">
        <x:f>MAX(0,H181*(1+EXP((LN(1+Assumptions!$C$60)-0.5*Assumptions!$C$61^2)+Assumptions!$C$61*((RAND()+RAND()+RAND()+RAND()+RAND()+RAND()+RAND()+RAND()+RAND()+RAND()+RAND()+RAND())-6))-1)+Liquidity_30Y!J13)</x:f>
        <x:v>1847474.1612671297</x:v>
      </x:c>
      <x:c r="J181" s="16" t="n">
        <x:f>MAX(0,I181*(1+EXP((LN(1+Assumptions!$C$60)-0.5*Assumptions!$C$61^2)+Assumptions!$C$61*((RAND()+RAND()+RAND()+RAND()+RAND()+RAND()+RAND()+RAND()+RAND()+RAND()+RAND()+RAND())-6))-1)+Liquidity_30Y!K13)</x:f>
        <x:v>2037426.3730398882</x:v>
      </x:c>
      <x:c r="K181" s="16" t="n">
        <x:f>MAX(0,J181*(1+EXP((LN(1+Assumptions!$C$60)-0.5*Assumptions!$C$61^2)+Assumptions!$C$61*((RAND()+RAND()+RAND()+RAND()+RAND()+RAND()+RAND()+RAND()+RAND()+RAND()+RAND()+RAND())-6))-1)+Liquidity_30Y!L13)</x:f>
        <x:v>2305158.6349734114</x:v>
      </x:c>
      <x:c r="L181" s="16" t="n">
        <x:f>MAX(0,K181*(1+EXP((LN(1+Assumptions!$C$60)-0.5*Assumptions!$C$61^2)+Assumptions!$C$61*((RAND()+RAND()+RAND()+RAND()+RAND()+RAND()+RAND()+RAND()+RAND()+RAND()+RAND()+RAND())-6))-1)+Liquidity_30Y!M13)</x:f>
        <x:v>2510619.246447173</x:v>
      </x:c>
      <x:c r="M181" s="16" t="n">
        <x:f>MAX(0,L181*(1+EXP((LN(1+Assumptions!$C$60)-0.5*Assumptions!$C$61^2)+Assumptions!$C$61*((RAND()+RAND()+RAND()+RAND()+RAND()+RAND()+RAND()+RAND()+RAND()+RAND()+RAND()+RAND())-6))-1)+Liquidity_30Y!N13)</x:f>
        <x:v>3075120.8360149423</x:v>
      </x:c>
      <x:c r="N181" s="16" t="n">
        <x:f>MAX(0,M181*(1+EXP((LN(1+Assumptions!$C$60)-0.5*Assumptions!$C$61^2)+Assumptions!$C$61*((RAND()+RAND()+RAND()+RAND()+RAND()+RAND()+RAND()+RAND()+RAND()+RAND()+RAND()+RAND())-6))-1)+Liquidity_30Y!O13)</x:f>
        <x:v>3315491.6337013594</x:v>
      </x:c>
      <x:c r="O181" s="16" t="n">
        <x:f>MAX(0,N181*(1+EXP((LN(1+Assumptions!$C$60)-0.5*Assumptions!$C$61^2)+Assumptions!$C$61*((RAND()+RAND()+RAND()+RAND()+RAND()+RAND()+RAND()+RAND()+RAND()+RAND()+RAND()+RAND())-6))-1)+Liquidity_30Y!P13)</x:f>
        <x:v>3405074.75248424</x:v>
      </x:c>
      <x:c r="P181" s="16" t="n">
        <x:f>MAX(0,O181*(1+EXP((LN(1+Assumptions!$C$60)-0.5*Assumptions!$C$61^2)+Assumptions!$C$61*((RAND()+RAND()+RAND()+RAND()+RAND()+RAND()+RAND()+RAND()+RAND()+RAND()+RAND()+RAND())-6))-1)+Liquidity_30Y!Q13)</x:f>
        <x:v>3157567.9157407256</x:v>
      </x:c>
      <x:c r="Q181" s="16" t="n">
        <x:f>MAX(0,P181*(1+EXP((LN(1+Assumptions!$C$60)-0.5*Assumptions!$C$61^2)+Assumptions!$C$61*((RAND()+RAND()+RAND()+RAND()+RAND()+RAND()+RAND()+RAND()+RAND()+RAND()+RAND()+RAND())-6))-1)+Liquidity_30Y!R13)</x:f>
        <x:v>3792477.1970602325</x:v>
      </x:c>
      <x:c r="R181" s="16" t="n">
        <x:f>MAX(0,Q181*(1+EXP((LN(1+Assumptions!$C$60)-0.5*Assumptions!$C$61^2)+Assumptions!$C$61*((RAND()+RAND()+RAND()+RAND()+RAND()+RAND()+RAND()+RAND()+RAND()+RAND()+RAND()+RAND())-6))-1)+Liquidity_30Y!S13)</x:f>
        <x:v>3366718.3575127004</x:v>
      </x:c>
      <x:c r="S181" s="16" t="n">
        <x:f>MAX(0,R181*(1+EXP((LN(1+Assumptions!$C$60)-0.5*Assumptions!$C$61^2)+Assumptions!$C$61*((RAND()+RAND()+RAND()+RAND()+RAND()+RAND()+RAND()+RAND()+RAND()+RAND()+RAND()+RAND())-6))-1)+Liquidity_30Y!T13)</x:f>
        <x:v>4752975.30017689</x:v>
      </x:c>
      <x:c r="T181" s="16" t="n">
        <x:f>MAX(0,S181*(1+EXP((LN(1+Assumptions!$C$60)-0.5*Assumptions!$C$61^2)+Assumptions!$C$61*((RAND()+RAND()+RAND()+RAND()+RAND()+RAND()+RAND()+RAND()+RAND()+RAND()+RAND()+RAND())-6))-1)+Liquidity_30Y!U13)</x:f>
        <x:v>6033247.483541152</x:v>
      </x:c>
      <x:c r="U181" s="16" t="n">
        <x:f>MAX(0,T181*(1+EXP((LN(1+Assumptions!$C$60)-0.5*Assumptions!$C$61^2)+Assumptions!$C$61*((RAND()+RAND()+RAND()+RAND()+RAND()+RAND()+RAND()+RAND()+RAND()+RAND()+RAND()+RAND())-6))-1)+Liquidity_30Y!V13)</x:f>
        <x:v>7074028.865092996</x:v>
      </x:c>
      <x:c r="V181" s="16" t="n">
        <x:f>MAX(0,U181*(1+EXP((LN(1+Assumptions!$C$60)-0.5*Assumptions!$C$61^2)+Assumptions!$C$61*((RAND()+RAND()+RAND()+RAND()+RAND()+RAND()+RAND()+RAND()+RAND()+RAND()+RAND()+RAND())-6))-1)+Liquidity_30Y!W13)</x:f>
        <x:v>8023655.634233381</x:v>
      </x:c>
      <x:c r="W181" s="16" t="n">
        <x:f>MAX(0,V181*(1+EXP((LN(1+Assumptions!$C$60)-0.5*Assumptions!$C$61^2)+Assumptions!$C$61*((RAND()+RAND()+RAND()+RAND()+RAND()+RAND()+RAND()+RAND()+RAND()+RAND()+RAND()+RAND())-6))-1)+Liquidity_30Y!X13)</x:f>
        <x:v>7214110.257867328</x:v>
      </x:c>
      <x:c r="X181" s="16" t="n">
        <x:f>MAX(0,W181*(1+EXP((LN(1+Assumptions!$C$60)-0.5*Assumptions!$C$61^2)+Assumptions!$C$61*((RAND()+RAND()+RAND()+RAND()+RAND()+RAND()+RAND()+RAND()+RAND()+RAND()+RAND()+RAND())-6))-1)+Liquidity_30Y!Y13)</x:f>
        <x:v>7035933.828523758</x:v>
      </x:c>
      <x:c r="Y181" s="16" t="n">
        <x:f>MAX(0,X181*(1+EXP((LN(1+Assumptions!$C$60)-0.5*Assumptions!$C$61^2)+Assumptions!$C$61*((RAND()+RAND()+RAND()+RAND()+RAND()+RAND()+RAND()+RAND()+RAND()+RAND()+RAND()+RAND())-6))-1)+Liquidity_30Y!Z13)</x:f>
        <x:v>9208355.004251167</x:v>
      </x:c>
      <x:c r="Z181" s="16" t="n">
        <x:f>MAX(0,Y181*(1+EXP((LN(1+Assumptions!$C$60)-0.5*Assumptions!$C$61^2)+Assumptions!$C$61*((RAND()+RAND()+RAND()+RAND()+RAND()+RAND()+RAND()+RAND()+RAND()+RAND()+RAND()+RAND())-6))-1)+Liquidity_30Y!AA13)</x:f>
        <x:v>12125586.088344945</x:v>
      </x:c>
      <x:c r="AA181" s="16" t="n">
        <x:f>MAX(0,Z181*(1+EXP((LN(1+Assumptions!$C$60)-0.5*Assumptions!$C$61^2)+Assumptions!$C$61*((RAND()+RAND()+RAND()+RAND()+RAND()+RAND()+RAND()+RAND()+RAND()+RAND()+RAND()+RAND())-6))-1)+Liquidity_30Y!AB13)</x:f>
        <x:v>13807586.1994495</x:v>
      </x:c>
      <x:c r="AB181" s="16" t="n">
        <x:f>MAX(0,AA181*(1+EXP((LN(1+Assumptions!$C$60)-0.5*Assumptions!$C$61^2)+Assumptions!$C$61*((RAND()+RAND()+RAND()+RAND()+RAND()+RAND()+RAND()+RAND()+RAND()+RAND()+RAND()+RAND())-6))-1)+Liquidity_30Y!AC13)</x:f>
        <x:v>10377869.491755992</x:v>
      </x:c>
      <x:c r="AC181" s="16" t="n">
        <x:f>MAX(0,AB181*(1+EXP((LN(1+Assumptions!$C$60)-0.5*Assumptions!$C$61^2)+Assumptions!$C$61*((RAND()+RAND()+RAND()+RAND()+RAND()+RAND()+RAND()+RAND()+RAND()+RAND()+RAND()+RAND())-6))-1)+Liquidity_30Y!AD13)</x:f>
        <x:v>11422993.762804015</x:v>
      </x:c>
      <x:c r="AD181" s="16" t="n">
        <x:f>MAX(0,AC181*(1+EXP((LN(1+Assumptions!$C$60)-0.5*Assumptions!$C$61^2)+Assumptions!$C$61*((RAND()+RAND()+RAND()+RAND()+RAND()+RAND()+RAND()+RAND()+RAND()+RAND()+RAND()+RAND())-6))-1)+Liquidity_30Y!AE13)</x:f>
        <x:v>11720253.134377498</x:v>
      </x:c>
      <x:c r="AE181" s="16" t="n">
        <x:f>MAX(0,AD181*(1+EXP((LN(1+Assumptions!$C$60)-0.5*Assumptions!$C$61^2)+Assumptions!$C$61*((RAND()+RAND()+RAND()+RAND()+RAND()+RAND()+RAND()+RAND()+RAND()+RAND()+RAND()+RAND())-6))-1)+Liquidity_30Y!AF13)</x:f>
        <x:v>12151460.874897027</x:v>
      </x:c>
      <x:c r="AF181" s="16" t="n">
        <x:f>MAX(0,AE181*(1+EXP((LN(1+Assumptions!$C$60)-0.5*Assumptions!$C$61^2)+Assumptions!$C$61*((RAND()+RAND()+RAND()+RAND()+RAND()+RAND()+RAND()+RAND()+RAND()+RAND()+RAND()+RAND())-6))-1)+Liquidity_30Y!AG13)</x:f>
        <x:v>8982706.06443048</x:v>
      </x:c>
    </x:row>
    <x:row r="182">
      <x:c r="A182" s="39">
        <x:v>178</x:v>
      </x:c>
      <x:c r="B182" s="16" t="n">
        <x:f>Liquidity_30Y!C14</x:f>
        <x:v>1029031.25</x:v>
      </x:c>
      <x:c r="C182" s="16" t="n">
        <x:f>MAX(0,B182*(1+EXP((LN(1+Assumptions!$C$60)-0.5*Assumptions!$C$61^2)+Assumptions!$C$61*((RAND()+RAND()+RAND()+RAND()+RAND()+RAND()+RAND()+RAND()+RAND()+RAND()+RAND()+RAND())-6))-1)+Liquidity_30Y!D13)</x:f>
        <x:v>936247.2575651136</x:v>
      </x:c>
      <x:c r="D182" s="16" t="n">
        <x:f>MAX(0,C182*(1+EXP((LN(1+Assumptions!$C$60)-0.5*Assumptions!$C$61^2)+Assumptions!$C$61*((RAND()+RAND()+RAND()+RAND()+RAND()+RAND()+RAND()+RAND()+RAND()+RAND()+RAND()+RAND())-6))-1)+Liquidity_30Y!E13)</x:f>
        <x:v>1281812.7531039785</x:v>
      </x:c>
      <x:c r="E182" s="16" t="n">
        <x:f>MAX(0,D182*(1+EXP((LN(1+Assumptions!$C$60)-0.5*Assumptions!$C$61^2)+Assumptions!$C$61*((RAND()+RAND()+RAND()+RAND()+RAND()+RAND()+RAND()+RAND()+RAND()+RAND()+RAND()+RAND())-6))-1)+Liquidity_30Y!F13)</x:f>
        <x:v>1372824.5229119505</x:v>
      </x:c>
      <x:c r="F182" s="16" t="n">
        <x:f>MAX(0,E182*(1+EXP((LN(1+Assumptions!$C$60)-0.5*Assumptions!$C$61^2)+Assumptions!$C$61*((RAND()+RAND()+RAND()+RAND()+RAND()+RAND()+RAND()+RAND()+RAND()+RAND()+RAND()+RAND())-6))-1)+Liquidity_30Y!G13)</x:f>
        <x:v>1480375.7807245436</x:v>
      </x:c>
      <x:c r="G182" s="16" t="n">
        <x:f>MAX(0,F182*(1+EXP((LN(1+Assumptions!$C$60)-0.5*Assumptions!$C$61^2)+Assumptions!$C$61*((RAND()+RAND()+RAND()+RAND()+RAND()+RAND()+RAND()+RAND()+RAND()+RAND()+RAND()+RAND())-6))-1)+Liquidity_30Y!H13)</x:f>
        <x:v>1826722.2302381457</x:v>
      </x:c>
      <x:c r="H182" s="16" t="n">
        <x:f>MAX(0,G182*(1+EXP((LN(1+Assumptions!$C$60)-0.5*Assumptions!$C$61^2)+Assumptions!$C$61*((RAND()+RAND()+RAND()+RAND()+RAND()+RAND()+RAND()+RAND()+RAND()+RAND()+RAND()+RAND())-6))-1)+Liquidity_30Y!I13)</x:f>
        <x:v>1961417.767522083</x:v>
      </x:c>
      <x:c r="I182" s="16" t="n">
        <x:f>MAX(0,H182*(1+EXP((LN(1+Assumptions!$C$60)-0.5*Assumptions!$C$61^2)+Assumptions!$C$61*((RAND()+RAND()+RAND()+RAND()+RAND()+RAND()+RAND()+RAND()+RAND()+RAND()+RAND()+RAND())-6))-1)+Liquidity_30Y!J13)</x:f>
        <x:v>1557496.5187485213</x:v>
      </x:c>
      <x:c r="J182" s="16" t="n">
        <x:f>MAX(0,I182*(1+EXP((LN(1+Assumptions!$C$60)-0.5*Assumptions!$C$61^2)+Assumptions!$C$61*((RAND()+RAND()+RAND()+RAND()+RAND()+RAND()+RAND()+RAND()+RAND()+RAND()+RAND()+RAND())-6))-1)+Liquidity_30Y!K13)</x:f>
        <x:v>1763936.8402224714</x:v>
      </x:c>
      <x:c r="K182" s="16" t="n">
        <x:f>MAX(0,J182*(1+EXP((LN(1+Assumptions!$C$60)-0.5*Assumptions!$C$61^2)+Assumptions!$C$61*((RAND()+RAND()+RAND()+RAND()+RAND()+RAND()+RAND()+RAND()+RAND()+RAND()+RAND()+RAND())-6))-1)+Liquidity_30Y!L13)</x:f>
        <x:v>1732211.8339073944</x:v>
      </x:c>
      <x:c r="L182" s="16" t="n">
        <x:f>MAX(0,K182*(1+EXP((LN(1+Assumptions!$C$60)-0.5*Assumptions!$C$61^2)+Assumptions!$C$61*((RAND()+RAND()+RAND()+RAND()+RAND()+RAND()+RAND()+RAND()+RAND()+RAND()+RAND()+RAND())-6))-1)+Liquidity_30Y!M13)</x:f>
        <x:v>1903397.4027463465</x:v>
      </x:c>
      <x:c r="M182" s="16" t="n">
        <x:f>MAX(0,L182*(1+EXP((LN(1+Assumptions!$C$60)-0.5*Assumptions!$C$61^2)+Assumptions!$C$61*((RAND()+RAND()+RAND()+RAND()+RAND()+RAND()+RAND()+RAND()+RAND()+RAND()+RAND()+RAND())-6))-1)+Liquidity_30Y!N13)</x:f>
        <x:v>2063115.4069158328</x:v>
      </x:c>
      <x:c r="N182" s="16" t="n">
        <x:f>MAX(0,M182*(1+EXP((LN(1+Assumptions!$C$60)-0.5*Assumptions!$C$61^2)+Assumptions!$C$61*((RAND()+RAND()+RAND()+RAND()+RAND()+RAND()+RAND()+RAND()+RAND()+RAND()+RAND()+RAND())-6))-1)+Liquidity_30Y!O13)</x:f>
        <x:v>2453354.8683100156</x:v>
      </x:c>
      <x:c r="O182" s="16" t="n">
        <x:f>MAX(0,N182*(1+EXP((LN(1+Assumptions!$C$60)-0.5*Assumptions!$C$61^2)+Assumptions!$C$61*((RAND()+RAND()+RAND()+RAND()+RAND()+RAND()+RAND()+RAND()+RAND()+RAND()+RAND()+RAND())-6))-1)+Liquidity_30Y!P13)</x:f>
        <x:v>3062599.152966053</x:v>
      </x:c>
      <x:c r="P182" s="16" t="n">
        <x:f>MAX(0,O182*(1+EXP((LN(1+Assumptions!$C$60)-0.5*Assumptions!$C$61^2)+Assumptions!$C$61*((RAND()+RAND()+RAND()+RAND()+RAND()+RAND()+RAND()+RAND()+RAND()+RAND()+RAND()+RAND())-6))-1)+Liquidity_30Y!Q13)</x:f>
        <x:v>2928317.629457579</x:v>
      </x:c>
      <x:c r="Q182" s="16" t="n">
        <x:f>MAX(0,P182*(1+EXP((LN(1+Assumptions!$C$60)-0.5*Assumptions!$C$61^2)+Assumptions!$C$61*((RAND()+RAND()+RAND()+RAND()+RAND()+RAND()+RAND()+RAND()+RAND()+RAND()+RAND()+RAND())-6))-1)+Liquidity_30Y!R13)</x:f>
        <x:v>2802905.6571359737</x:v>
      </x:c>
      <x:c r="R182" s="16" t="n">
        <x:f>MAX(0,Q182*(1+EXP((LN(1+Assumptions!$C$60)-0.5*Assumptions!$C$61^2)+Assumptions!$C$61*((RAND()+RAND()+RAND()+RAND()+RAND()+RAND()+RAND()+RAND()+RAND()+RAND()+RAND()+RAND())-6))-1)+Liquidity_30Y!S13)</x:f>
        <x:v>2790935.222310185</x:v>
      </x:c>
      <x:c r="S182" s="16" t="n">
        <x:f>MAX(0,R182*(1+EXP((LN(1+Assumptions!$C$60)-0.5*Assumptions!$C$61^2)+Assumptions!$C$61*((RAND()+RAND()+RAND()+RAND()+RAND()+RAND()+RAND()+RAND()+RAND()+RAND()+RAND()+RAND())-6))-1)+Liquidity_30Y!T13)</x:f>
        <x:v>3054815.2602938917</x:v>
      </x:c>
      <x:c r="T182" s="16" t="n">
        <x:f>MAX(0,S182*(1+EXP((LN(1+Assumptions!$C$60)-0.5*Assumptions!$C$61^2)+Assumptions!$C$61*((RAND()+RAND()+RAND()+RAND()+RAND()+RAND()+RAND()+RAND()+RAND()+RAND()+RAND()+RAND())-6))-1)+Liquidity_30Y!U13)</x:f>
        <x:v>2917957.1482879724</x:v>
      </x:c>
      <x:c r="U182" s="16" t="n">
        <x:f>MAX(0,T182*(1+EXP((LN(1+Assumptions!$C$60)-0.5*Assumptions!$C$61^2)+Assumptions!$C$61*((RAND()+RAND()+RAND()+RAND()+RAND()+RAND()+RAND()+RAND()+RAND()+RAND()+RAND()+RAND())-6))-1)+Liquidity_30Y!V13)</x:f>
        <x:v>3135034.76764036</x:v>
      </x:c>
      <x:c r="V182" s="16" t="n">
        <x:f>MAX(0,U182*(1+EXP((LN(1+Assumptions!$C$60)-0.5*Assumptions!$C$61^2)+Assumptions!$C$61*((RAND()+RAND()+RAND()+RAND()+RAND()+RAND()+RAND()+RAND()+RAND()+RAND()+RAND()+RAND())-6))-1)+Liquidity_30Y!W13)</x:f>
        <x:v>3812956.0834288504</x:v>
      </x:c>
      <x:c r="W182" s="16" t="n">
        <x:f>MAX(0,V182*(1+EXP((LN(1+Assumptions!$C$60)-0.5*Assumptions!$C$61^2)+Assumptions!$C$61*((RAND()+RAND()+RAND()+RAND()+RAND()+RAND()+RAND()+RAND()+RAND()+RAND()+RAND()+RAND())-6))-1)+Liquidity_30Y!X13)</x:f>
        <x:v>3735933.633601105</x:v>
      </x:c>
      <x:c r="X182" s="16" t="n">
        <x:f>MAX(0,W182*(1+EXP((LN(1+Assumptions!$C$60)-0.5*Assumptions!$C$61^2)+Assumptions!$C$61*((RAND()+RAND()+RAND()+RAND()+RAND()+RAND()+RAND()+RAND()+RAND()+RAND()+RAND()+RAND())-6))-1)+Liquidity_30Y!Y13)</x:f>
        <x:v>4885604.351709261</x:v>
      </x:c>
      <x:c r="Y182" s="16" t="n">
        <x:f>MAX(0,X182*(1+EXP((LN(1+Assumptions!$C$60)-0.5*Assumptions!$C$61^2)+Assumptions!$C$61*((RAND()+RAND()+RAND()+RAND()+RAND()+RAND()+RAND()+RAND()+RAND()+RAND()+RAND()+RAND())-6))-1)+Liquidity_30Y!Z13)</x:f>
        <x:v>5405761.4317114055</x:v>
      </x:c>
      <x:c r="Z182" s="16" t="n">
        <x:f>MAX(0,Y182*(1+EXP((LN(1+Assumptions!$C$60)-0.5*Assumptions!$C$61^2)+Assumptions!$C$61*((RAND()+RAND()+RAND()+RAND()+RAND()+RAND()+RAND()+RAND()+RAND()+RAND()+RAND()+RAND())-6))-1)+Liquidity_30Y!AA13)</x:f>
        <x:v>7119901.04139867</x:v>
      </x:c>
      <x:c r="AA182" s="16" t="n">
        <x:f>MAX(0,Z182*(1+EXP((LN(1+Assumptions!$C$60)-0.5*Assumptions!$C$61^2)+Assumptions!$C$61*((RAND()+RAND()+RAND()+RAND()+RAND()+RAND()+RAND()+RAND()+RAND()+RAND()+RAND()+RAND())-6))-1)+Liquidity_30Y!AB13)</x:f>
        <x:v>6474496.60905737</x:v>
      </x:c>
      <x:c r="AB182" s="16" t="n">
        <x:f>MAX(0,AA182*(1+EXP((LN(1+Assumptions!$C$60)-0.5*Assumptions!$C$61^2)+Assumptions!$C$61*((RAND()+RAND()+RAND()+RAND()+RAND()+RAND()+RAND()+RAND()+RAND()+RAND()+RAND()+RAND())-6))-1)+Liquidity_30Y!AC13)</x:f>
        <x:v>7385419.086445476</x:v>
      </x:c>
      <x:c r="AC182" s="16" t="n">
        <x:f>MAX(0,AB182*(1+EXP((LN(1+Assumptions!$C$60)-0.5*Assumptions!$C$61^2)+Assumptions!$C$61*((RAND()+RAND()+RAND()+RAND()+RAND()+RAND()+RAND()+RAND()+RAND()+RAND()+RAND()+RAND())-6))-1)+Liquidity_30Y!AD13)</x:f>
        <x:v>7807301.757619173</x:v>
      </x:c>
      <x:c r="AD182" s="16" t="n">
        <x:f>MAX(0,AC182*(1+EXP((LN(1+Assumptions!$C$60)-0.5*Assumptions!$C$61^2)+Assumptions!$C$61*((RAND()+RAND()+RAND()+RAND()+RAND()+RAND()+RAND()+RAND()+RAND()+RAND()+RAND()+RAND())-6))-1)+Liquidity_30Y!AE13)</x:f>
        <x:v>10495648.651389882</x:v>
      </x:c>
      <x:c r="AE182" s="16" t="n">
        <x:f>MAX(0,AD182*(1+EXP((LN(1+Assumptions!$C$60)-0.5*Assumptions!$C$61^2)+Assumptions!$C$61*((RAND()+RAND()+RAND()+RAND()+RAND()+RAND()+RAND()+RAND()+RAND()+RAND()+RAND()+RAND())-6))-1)+Liquidity_30Y!AF13)</x:f>
        <x:v>8328146.505897348</x:v>
      </x:c>
      <x:c r="AF182" s="16" t="n">
        <x:f>MAX(0,AE182*(1+EXP((LN(1+Assumptions!$C$60)-0.5*Assumptions!$C$61^2)+Assumptions!$C$61*((RAND()+RAND()+RAND()+RAND()+RAND()+RAND()+RAND()+RAND()+RAND()+RAND()+RAND()+RAND())-6))-1)+Liquidity_30Y!AG13)</x:f>
        <x:v>7681085.900346627</x:v>
      </x:c>
    </x:row>
    <x:row r="183">
      <x:c r="A183" s="39">
        <x:v>179</x:v>
      </x:c>
      <x:c r="B183" s="16" t="n">
        <x:f>Liquidity_30Y!C14</x:f>
        <x:v>1029031.25</x:v>
      </x:c>
      <x:c r="C183" s="16" t="n">
        <x:f>MAX(0,B183*(1+EXP((LN(1+Assumptions!$C$60)-0.5*Assumptions!$C$61^2)+Assumptions!$C$61*((RAND()+RAND()+RAND()+RAND()+RAND()+RAND()+RAND()+RAND()+RAND()+RAND()+RAND()+RAND())-6))-1)+Liquidity_30Y!D13)</x:f>
        <x:v>1124243.7689142353</x:v>
      </x:c>
      <x:c r="D183" s="16" t="n">
        <x:f>MAX(0,C183*(1+EXP((LN(1+Assumptions!$C$60)-0.5*Assumptions!$C$61^2)+Assumptions!$C$61*((RAND()+RAND()+RAND()+RAND()+RAND()+RAND()+RAND()+RAND()+RAND()+RAND()+RAND()+RAND())-6))-1)+Liquidity_30Y!E13)</x:f>
        <x:v>1267518.9488406198</x:v>
      </x:c>
      <x:c r="E183" s="16" t="n">
        <x:f>MAX(0,D183*(1+EXP((LN(1+Assumptions!$C$60)-0.5*Assumptions!$C$61^2)+Assumptions!$C$61*((RAND()+RAND()+RAND()+RAND()+RAND()+RAND()+RAND()+RAND()+RAND()+RAND()+RAND()+RAND())-6))-1)+Liquidity_30Y!F13)</x:f>
        <x:v>1004439.915448277</x:v>
      </x:c>
      <x:c r="F183" s="16" t="n">
        <x:f>MAX(0,E183*(1+EXP((LN(1+Assumptions!$C$60)-0.5*Assumptions!$C$61^2)+Assumptions!$C$61*((RAND()+RAND()+RAND()+RAND()+RAND()+RAND()+RAND()+RAND()+RAND()+RAND()+RAND()+RAND())-6))-1)+Liquidity_30Y!G13)</x:f>
        <x:v>1240796.1850760758</x:v>
      </x:c>
      <x:c r="G183" s="16" t="n">
        <x:f>MAX(0,F183*(1+EXP((LN(1+Assumptions!$C$60)-0.5*Assumptions!$C$61^2)+Assumptions!$C$61*((RAND()+RAND()+RAND()+RAND()+RAND()+RAND()+RAND()+RAND()+RAND()+RAND()+RAND()+RAND())-6))-1)+Liquidity_30Y!H13)</x:f>
        <x:v>1416268.7881970415</x:v>
      </x:c>
      <x:c r="H183" s="16" t="n">
        <x:f>MAX(0,G183*(1+EXP((LN(1+Assumptions!$C$60)-0.5*Assumptions!$C$61^2)+Assumptions!$C$61*((RAND()+RAND()+RAND()+RAND()+RAND()+RAND()+RAND()+RAND()+RAND()+RAND()+RAND()+RAND())-6))-1)+Liquidity_30Y!I13)</x:f>
        <x:v>1745637.1904612847</x:v>
      </x:c>
      <x:c r="I183" s="16" t="n">
        <x:f>MAX(0,H183*(1+EXP((LN(1+Assumptions!$C$60)-0.5*Assumptions!$C$61^2)+Assumptions!$C$61*((RAND()+RAND()+RAND()+RAND()+RAND()+RAND()+RAND()+RAND()+RAND()+RAND()+RAND()+RAND())-6))-1)+Liquidity_30Y!J13)</x:f>
        <x:v>2505881.6139303525</x:v>
      </x:c>
      <x:c r="J183" s="16" t="n">
        <x:f>MAX(0,I183*(1+EXP((LN(1+Assumptions!$C$60)-0.5*Assumptions!$C$61^2)+Assumptions!$C$61*((RAND()+RAND()+RAND()+RAND()+RAND()+RAND()+RAND()+RAND()+RAND()+RAND()+RAND()+RAND())-6))-1)+Liquidity_30Y!K13)</x:f>
        <x:v>2576520.552509448</x:v>
      </x:c>
      <x:c r="K183" s="16" t="n">
        <x:f>MAX(0,J183*(1+EXP((LN(1+Assumptions!$C$60)-0.5*Assumptions!$C$61^2)+Assumptions!$C$61*((RAND()+RAND()+RAND()+RAND()+RAND()+RAND()+RAND()+RAND()+RAND()+RAND()+RAND()+RAND())-6))-1)+Liquidity_30Y!L13)</x:f>
        <x:v>2069241.7639441553</x:v>
      </x:c>
      <x:c r="L183" s="16" t="n">
        <x:f>MAX(0,K183*(1+EXP((LN(1+Assumptions!$C$60)-0.5*Assumptions!$C$61^2)+Assumptions!$C$61*((RAND()+RAND()+RAND()+RAND()+RAND()+RAND()+RAND()+RAND()+RAND()+RAND()+RAND()+RAND())-6))-1)+Liquidity_30Y!M13)</x:f>
        <x:v>1907007.5237265993</x:v>
      </x:c>
      <x:c r="M183" s="16" t="n">
        <x:f>MAX(0,L183*(1+EXP((LN(1+Assumptions!$C$60)-0.5*Assumptions!$C$61^2)+Assumptions!$C$61*((RAND()+RAND()+RAND()+RAND()+RAND()+RAND()+RAND()+RAND()+RAND()+RAND()+RAND()+RAND())-6))-1)+Liquidity_30Y!N13)</x:f>
        <x:v>2369846.933781335</x:v>
      </x:c>
      <x:c r="N183" s="16" t="n">
        <x:f>MAX(0,M183*(1+EXP((LN(1+Assumptions!$C$60)-0.5*Assumptions!$C$61^2)+Assumptions!$C$61*((RAND()+RAND()+RAND()+RAND()+RAND()+RAND()+RAND()+RAND()+RAND()+RAND()+RAND()+RAND())-6))-1)+Liquidity_30Y!O13)</x:f>
        <x:v>1784788.8437785627</x:v>
      </x:c>
      <x:c r="O183" s="16" t="n">
        <x:f>MAX(0,N183*(1+EXP((LN(1+Assumptions!$C$60)-0.5*Assumptions!$C$61^2)+Assumptions!$C$61*((RAND()+RAND()+RAND()+RAND()+RAND()+RAND()+RAND()+RAND()+RAND()+RAND()+RAND()+RAND())-6))-1)+Liquidity_30Y!P13)</x:f>
        <x:v>1637121.023793192</x:v>
      </x:c>
      <x:c r="P183" s="16" t="n">
        <x:f>MAX(0,O183*(1+EXP((LN(1+Assumptions!$C$60)-0.5*Assumptions!$C$61^2)+Assumptions!$C$61*((RAND()+RAND()+RAND()+RAND()+RAND()+RAND()+RAND()+RAND()+RAND()+RAND()+RAND()+RAND())-6))-1)+Liquidity_30Y!Q13)</x:f>
        <x:v>2146735.643133987</x:v>
      </x:c>
      <x:c r="Q183" s="16" t="n">
        <x:f>MAX(0,P183*(1+EXP((LN(1+Assumptions!$C$60)-0.5*Assumptions!$C$61^2)+Assumptions!$C$61*((RAND()+RAND()+RAND()+RAND()+RAND()+RAND()+RAND()+RAND()+RAND()+RAND()+RAND()+RAND())-6))-1)+Liquidity_30Y!R13)</x:f>
        <x:v>2347974.774730085</x:v>
      </x:c>
      <x:c r="R183" s="16" t="n">
        <x:f>MAX(0,Q183*(1+EXP((LN(1+Assumptions!$C$60)-0.5*Assumptions!$C$61^2)+Assumptions!$C$61*((RAND()+RAND()+RAND()+RAND()+RAND()+RAND()+RAND()+RAND()+RAND()+RAND()+RAND()+RAND())-6))-1)+Liquidity_30Y!S13)</x:f>
        <x:v>1870980.9511298279</x:v>
      </x:c>
      <x:c r="S183" s="16" t="n">
        <x:f>MAX(0,R183*(1+EXP((LN(1+Assumptions!$C$60)-0.5*Assumptions!$C$61^2)+Assumptions!$C$61*((RAND()+RAND()+RAND()+RAND()+RAND()+RAND()+RAND()+RAND()+RAND()+RAND()+RAND()+RAND())-6))-1)+Liquidity_30Y!T13)</x:f>
        <x:v>2437030.071763907</x:v>
      </x:c>
      <x:c r="T183" s="16" t="n">
        <x:f>MAX(0,S183*(1+EXP((LN(1+Assumptions!$C$60)-0.5*Assumptions!$C$61^2)+Assumptions!$C$61*((RAND()+RAND()+RAND()+RAND()+RAND()+RAND()+RAND()+RAND()+RAND()+RAND()+RAND()+RAND())-6))-1)+Liquidity_30Y!U13)</x:f>
        <x:v>2171555.5894691395</x:v>
      </x:c>
      <x:c r="U183" s="16" t="n">
        <x:f>MAX(0,T183*(1+EXP((LN(1+Assumptions!$C$60)-0.5*Assumptions!$C$61^2)+Assumptions!$C$61*((RAND()+RAND()+RAND()+RAND()+RAND()+RAND()+RAND()+RAND()+RAND()+RAND()+RAND()+RAND())-6))-1)+Liquidity_30Y!V13)</x:f>
        <x:v>1829858.6691316413</x:v>
      </x:c>
      <x:c r="V183" s="16" t="n">
        <x:f>MAX(0,U183*(1+EXP((LN(1+Assumptions!$C$60)-0.5*Assumptions!$C$61^2)+Assumptions!$C$61*((RAND()+RAND()+RAND()+RAND()+RAND()+RAND()+RAND()+RAND()+RAND()+RAND()+RAND()+RAND())-6))-1)+Liquidity_30Y!W13)</x:f>
        <x:v>2159347.465817531</x:v>
      </x:c>
      <x:c r="W183" s="16" t="n">
        <x:f>MAX(0,V183*(1+EXP((LN(1+Assumptions!$C$60)-0.5*Assumptions!$C$61^2)+Assumptions!$C$61*((RAND()+RAND()+RAND()+RAND()+RAND()+RAND()+RAND()+RAND()+RAND()+RAND()+RAND()+RAND())-6))-1)+Liquidity_30Y!X13)</x:f>
        <x:v>1816363.6394810195</x:v>
      </x:c>
      <x:c r="X183" s="16" t="n">
        <x:f>MAX(0,W183*(1+EXP((LN(1+Assumptions!$C$60)-0.5*Assumptions!$C$61^2)+Assumptions!$C$61*((RAND()+RAND()+RAND()+RAND()+RAND()+RAND()+RAND()+RAND()+RAND()+RAND()+RAND()+RAND())-6))-1)+Liquidity_30Y!Y13)</x:f>
        <x:v>1940376.718564714</x:v>
      </x:c>
      <x:c r="Y183" s="16" t="n">
        <x:f>MAX(0,X183*(1+EXP((LN(1+Assumptions!$C$60)-0.5*Assumptions!$C$61^2)+Assumptions!$C$61*((RAND()+RAND()+RAND()+RAND()+RAND()+RAND()+RAND()+RAND()+RAND()+RAND()+RAND()+RAND())-6))-1)+Liquidity_30Y!Z13)</x:f>
        <x:v>1862761.7813242257</x:v>
      </x:c>
      <x:c r="Z183" s="16" t="n">
        <x:f>MAX(0,Y183*(1+EXP((LN(1+Assumptions!$C$60)-0.5*Assumptions!$C$61^2)+Assumptions!$C$61*((RAND()+RAND()+RAND()+RAND()+RAND()+RAND()+RAND()+RAND()+RAND()+RAND()+RAND()+RAND())-6))-1)+Liquidity_30Y!AA13)</x:f>
        <x:v>1932852.6310439964</x:v>
      </x:c>
      <x:c r="AA183" s="16" t="n">
        <x:f>MAX(0,Z183*(1+EXP((LN(1+Assumptions!$C$60)-0.5*Assumptions!$C$61^2)+Assumptions!$C$61*((RAND()+RAND()+RAND()+RAND()+RAND()+RAND()+RAND()+RAND()+RAND()+RAND()+RAND()+RAND())-6))-1)+Liquidity_30Y!AB13)</x:f>
        <x:v>2326341.4413368325</x:v>
      </x:c>
      <x:c r="AB183" s="16" t="n">
        <x:f>MAX(0,AA183*(1+EXP((LN(1+Assumptions!$C$60)-0.5*Assumptions!$C$61^2)+Assumptions!$C$61*((RAND()+RAND()+RAND()+RAND()+RAND()+RAND()+RAND()+RAND()+RAND()+RAND()+RAND()+RAND())-6))-1)+Liquidity_30Y!AC13)</x:f>
        <x:v>2167024.8456619456</x:v>
      </x:c>
      <x:c r="AC183" s="16" t="n">
        <x:f>MAX(0,AB183*(1+EXP((LN(1+Assumptions!$C$60)-0.5*Assumptions!$C$61^2)+Assumptions!$C$61*((RAND()+RAND()+RAND()+RAND()+RAND()+RAND()+RAND()+RAND()+RAND()+RAND()+RAND()+RAND())-6))-1)+Liquidity_30Y!AD13)</x:f>
        <x:v>2534864.3263130365</x:v>
      </x:c>
      <x:c r="AD183" s="16" t="n">
        <x:f>MAX(0,AC183*(1+EXP((LN(1+Assumptions!$C$60)-0.5*Assumptions!$C$61^2)+Assumptions!$C$61*((RAND()+RAND()+RAND()+RAND()+RAND()+RAND()+RAND()+RAND()+RAND()+RAND()+RAND()+RAND())-6))-1)+Liquidity_30Y!AE13)</x:f>
        <x:v>2002788.5906835576</x:v>
      </x:c>
      <x:c r="AE183" s="16" t="n">
        <x:f>MAX(0,AD183*(1+EXP((LN(1+Assumptions!$C$60)-0.5*Assumptions!$C$61^2)+Assumptions!$C$61*((RAND()+RAND()+RAND()+RAND()+RAND()+RAND()+RAND()+RAND()+RAND()+RAND()+RAND()+RAND())-6))-1)+Liquidity_30Y!AF13)</x:f>
        <x:v>2449662.460822866</x:v>
      </x:c>
      <x:c r="AF183" s="16" t="n">
        <x:f>MAX(0,AE183*(1+EXP((LN(1+Assumptions!$C$60)-0.5*Assumptions!$C$61^2)+Assumptions!$C$61*((RAND()+RAND()+RAND()+RAND()+RAND()+RAND()+RAND()+RAND()+RAND()+RAND()+RAND()+RAND())-6))-1)+Liquidity_30Y!AG13)</x:f>
        <x:v>2354585.9535941323</x:v>
      </x:c>
    </x:row>
    <x:row r="184">
      <x:c r="A184" s="39">
        <x:v>180</x:v>
      </x:c>
      <x:c r="B184" s="16" t="n">
        <x:f>Liquidity_30Y!C14</x:f>
        <x:v>1029031.25</x:v>
      </x:c>
      <x:c r="C184" s="16" t="n">
        <x:f>MAX(0,B184*(1+EXP((LN(1+Assumptions!$C$60)-0.5*Assumptions!$C$61^2)+Assumptions!$C$61*((RAND()+RAND()+RAND()+RAND()+RAND()+RAND()+RAND()+RAND()+RAND()+RAND()+RAND()+RAND())-6))-1)+Liquidity_30Y!D13)</x:f>
        <x:v>1052384.1194665409</x:v>
      </x:c>
      <x:c r="D184" s="16" t="n">
        <x:f>MAX(0,C184*(1+EXP((LN(1+Assumptions!$C$60)-0.5*Assumptions!$C$61^2)+Assumptions!$C$61*((RAND()+RAND()+RAND()+RAND()+RAND()+RAND()+RAND()+RAND()+RAND()+RAND()+RAND()+RAND())-6))-1)+Liquidity_30Y!E13)</x:f>
        <x:v>1063466.7874628324</x:v>
      </x:c>
      <x:c r="E184" s="16" t="n">
        <x:f>MAX(0,D184*(1+EXP((LN(1+Assumptions!$C$60)-0.5*Assumptions!$C$61^2)+Assumptions!$C$61*((RAND()+RAND()+RAND()+RAND()+RAND()+RAND()+RAND()+RAND()+RAND()+RAND()+RAND()+RAND())-6))-1)+Liquidity_30Y!F13)</x:f>
        <x:v>1020797.9741971212</x:v>
      </x:c>
      <x:c r="F184" s="16" t="n">
        <x:f>MAX(0,E184*(1+EXP((LN(1+Assumptions!$C$60)-0.5*Assumptions!$C$61^2)+Assumptions!$C$61*((RAND()+RAND()+RAND()+RAND()+RAND()+RAND()+RAND()+RAND()+RAND()+RAND()+RAND()+RAND())-6))-1)+Liquidity_30Y!G13)</x:f>
        <x:v>843780.2791331422</x:v>
      </x:c>
      <x:c r="G184" s="16" t="n">
        <x:f>MAX(0,F184*(1+EXP((LN(1+Assumptions!$C$60)-0.5*Assumptions!$C$61^2)+Assumptions!$C$61*((RAND()+RAND()+RAND()+RAND()+RAND()+RAND()+RAND()+RAND()+RAND()+RAND()+RAND()+RAND())-6))-1)+Liquidity_30Y!H13)</x:f>
        <x:v>696347.4429583595</x:v>
      </x:c>
      <x:c r="H184" s="16" t="n">
        <x:f>MAX(0,G184*(1+EXP((LN(1+Assumptions!$C$60)-0.5*Assumptions!$C$61^2)+Assumptions!$C$61*((RAND()+RAND()+RAND()+RAND()+RAND()+RAND()+RAND()+RAND()+RAND()+RAND()+RAND()+RAND())-6))-1)+Liquidity_30Y!I13)</x:f>
        <x:v>743542.9746257622</x:v>
      </x:c>
      <x:c r="I184" s="16" t="n">
        <x:f>MAX(0,H184*(1+EXP((LN(1+Assumptions!$C$60)-0.5*Assumptions!$C$61^2)+Assumptions!$C$61*((RAND()+RAND()+RAND()+RAND()+RAND()+RAND()+RAND()+RAND()+RAND()+RAND()+RAND()+RAND())-6))-1)+Liquidity_30Y!J13)</x:f>
        <x:v>672065.5496534717</x:v>
      </x:c>
      <x:c r="J184" s="16" t="n">
        <x:f>MAX(0,I184*(1+EXP((LN(1+Assumptions!$C$60)-0.5*Assumptions!$C$61^2)+Assumptions!$C$61*((RAND()+RAND()+RAND()+RAND()+RAND()+RAND()+RAND()+RAND()+RAND()+RAND()+RAND()+RAND())-6))-1)+Liquidity_30Y!K13)</x:f>
        <x:v>758549.5431482494</x:v>
      </x:c>
      <x:c r="K184" s="16" t="n">
        <x:f>MAX(0,J184*(1+EXP((LN(1+Assumptions!$C$60)-0.5*Assumptions!$C$61^2)+Assumptions!$C$61*((RAND()+RAND()+RAND()+RAND()+RAND()+RAND()+RAND()+RAND()+RAND()+RAND()+RAND()+RAND())-6))-1)+Liquidity_30Y!L13)</x:f>
        <x:v>895202.8793409581</x:v>
      </x:c>
      <x:c r="L184" s="16" t="n">
        <x:f>MAX(0,K184*(1+EXP((LN(1+Assumptions!$C$60)-0.5*Assumptions!$C$61^2)+Assumptions!$C$61*((RAND()+RAND()+RAND()+RAND()+RAND()+RAND()+RAND()+RAND()+RAND()+RAND()+RAND()+RAND())-6))-1)+Liquidity_30Y!M13)</x:f>
        <x:v>893502.944895362</x:v>
      </x:c>
      <x:c r="M184" s="16" t="n">
        <x:f>MAX(0,L184*(1+EXP((LN(1+Assumptions!$C$60)-0.5*Assumptions!$C$61^2)+Assumptions!$C$61*((RAND()+RAND()+RAND()+RAND()+RAND()+RAND()+RAND()+RAND()+RAND()+RAND()+RAND()+RAND())-6))-1)+Liquidity_30Y!N13)</x:f>
        <x:v>1096315.309203771</x:v>
      </x:c>
      <x:c r="N184" s="16" t="n">
        <x:f>MAX(0,M184*(1+EXP((LN(1+Assumptions!$C$60)-0.5*Assumptions!$C$61^2)+Assumptions!$C$61*((RAND()+RAND()+RAND()+RAND()+RAND()+RAND()+RAND()+RAND()+RAND()+RAND()+RAND()+RAND())-6))-1)+Liquidity_30Y!O13)</x:f>
        <x:v>1060150.663545835</x:v>
      </x:c>
      <x:c r="O184" s="16" t="n">
        <x:f>MAX(0,N184*(1+EXP((LN(1+Assumptions!$C$60)-0.5*Assumptions!$C$61^2)+Assumptions!$C$61*((RAND()+RAND()+RAND()+RAND()+RAND()+RAND()+RAND()+RAND()+RAND()+RAND()+RAND()+RAND())-6))-1)+Liquidity_30Y!P13)</x:f>
        <x:v>967988.6720784743</x:v>
      </x:c>
      <x:c r="P184" s="16" t="n">
        <x:f>MAX(0,O184*(1+EXP((LN(1+Assumptions!$C$60)-0.5*Assumptions!$C$61^2)+Assumptions!$C$61*((RAND()+RAND()+RAND()+RAND()+RAND()+RAND()+RAND()+RAND()+RAND()+RAND()+RAND()+RAND())-6))-1)+Liquidity_30Y!Q13)</x:f>
        <x:v>1066447.6530607922</x:v>
      </x:c>
      <x:c r="Q184" s="16" t="n">
        <x:f>MAX(0,P184*(1+EXP((LN(1+Assumptions!$C$60)-0.5*Assumptions!$C$61^2)+Assumptions!$C$61*((RAND()+RAND()+RAND()+RAND()+RAND()+RAND()+RAND()+RAND()+RAND()+RAND()+RAND()+RAND())-6))-1)+Liquidity_30Y!R13)</x:f>
        <x:v>1064002.7568073617</x:v>
      </x:c>
      <x:c r="R184" s="16" t="n">
        <x:f>MAX(0,Q184*(1+EXP((LN(1+Assumptions!$C$60)-0.5*Assumptions!$C$61^2)+Assumptions!$C$61*((RAND()+RAND()+RAND()+RAND()+RAND()+RAND()+RAND()+RAND()+RAND()+RAND()+RAND()+RAND())-6))-1)+Liquidity_30Y!S13)</x:f>
        <x:v>1081033.251765181</x:v>
      </x:c>
      <x:c r="S184" s="16" t="n">
        <x:f>MAX(0,R184*(1+EXP((LN(1+Assumptions!$C$60)-0.5*Assumptions!$C$61^2)+Assumptions!$C$61*((RAND()+RAND()+RAND()+RAND()+RAND()+RAND()+RAND()+RAND()+RAND()+RAND()+RAND()+RAND())-6))-1)+Liquidity_30Y!T13)</x:f>
        <x:v>992867.398144078</x:v>
      </x:c>
      <x:c r="T184" s="16" t="n">
        <x:f>MAX(0,S184*(1+EXP((LN(1+Assumptions!$C$60)-0.5*Assumptions!$C$61^2)+Assumptions!$C$61*((RAND()+RAND()+RAND()+RAND()+RAND()+RAND()+RAND()+RAND()+RAND()+RAND()+RAND()+RAND())-6))-1)+Liquidity_30Y!U13)</x:f>
        <x:v>1078089.0830289307</x:v>
      </x:c>
      <x:c r="U184" s="16" t="n">
        <x:f>MAX(0,T184*(1+EXP((LN(1+Assumptions!$C$60)-0.5*Assumptions!$C$61^2)+Assumptions!$C$61*((RAND()+RAND()+RAND()+RAND()+RAND()+RAND()+RAND()+RAND()+RAND()+RAND()+RAND()+RAND())-6))-1)+Liquidity_30Y!V13)</x:f>
        <x:v>1170609.9933575264</x:v>
      </x:c>
      <x:c r="V184" s="16" t="n">
        <x:f>MAX(0,U184*(1+EXP((LN(1+Assumptions!$C$60)-0.5*Assumptions!$C$61^2)+Assumptions!$C$61*((RAND()+RAND()+RAND()+RAND()+RAND()+RAND()+RAND()+RAND()+RAND()+RAND()+RAND()+RAND())-6))-1)+Liquidity_30Y!W13)</x:f>
        <x:v>1491747.018930627</x:v>
      </x:c>
      <x:c r="W184" s="16" t="n">
        <x:f>MAX(0,V184*(1+EXP((LN(1+Assumptions!$C$60)-0.5*Assumptions!$C$61^2)+Assumptions!$C$61*((RAND()+RAND()+RAND()+RAND()+RAND()+RAND()+RAND()+RAND()+RAND()+RAND()+RAND()+RAND())-6))-1)+Liquidity_30Y!X13)</x:f>
        <x:v>1431145.026579009</x:v>
      </x:c>
      <x:c r="X184" s="16" t="n">
        <x:f>MAX(0,W184*(1+EXP((LN(1+Assumptions!$C$60)-0.5*Assumptions!$C$61^2)+Assumptions!$C$61*((RAND()+RAND()+RAND()+RAND()+RAND()+RAND()+RAND()+RAND()+RAND()+RAND()+RAND()+RAND())-6))-1)+Liquidity_30Y!Y13)</x:f>
        <x:v>1799548.9774538015</x:v>
      </x:c>
      <x:c r="Y184" s="16" t="n">
        <x:f>MAX(0,X184*(1+EXP((LN(1+Assumptions!$C$60)-0.5*Assumptions!$C$61^2)+Assumptions!$C$61*((RAND()+RAND()+RAND()+RAND()+RAND()+RAND()+RAND()+RAND()+RAND()+RAND()+RAND()+RAND())-6))-1)+Liquidity_30Y!Z13)</x:f>
        <x:v>2141296.5616296907</x:v>
      </x:c>
      <x:c r="Z184" s="16" t="n">
        <x:f>MAX(0,Y184*(1+EXP((LN(1+Assumptions!$C$60)-0.5*Assumptions!$C$61^2)+Assumptions!$C$61*((RAND()+RAND()+RAND()+RAND()+RAND()+RAND()+RAND()+RAND()+RAND()+RAND()+RAND()+RAND())-6))-1)+Liquidity_30Y!AA13)</x:f>
        <x:v>2463787.1876501706</x:v>
      </x:c>
      <x:c r="AA184" s="16" t="n">
        <x:f>MAX(0,Z184*(1+EXP((LN(1+Assumptions!$C$60)-0.5*Assumptions!$C$61^2)+Assumptions!$C$61*((RAND()+RAND()+RAND()+RAND()+RAND()+RAND()+RAND()+RAND()+RAND()+RAND()+RAND()+RAND())-6))-1)+Liquidity_30Y!AB13)</x:f>
        <x:v>2427202.029108467</x:v>
      </x:c>
      <x:c r="AB184" s="16" t="n">
        <x:f>MAX(0,AA184*(1+EXP((LN(1+Assumptions!$C$60)-0.5*Assumptions!$C$61^2)+Assumptions!$C$61*((RAND()+RAND()+RAND()+RAND()+RAND()+RAND()+RAND()+RAND()+RAND()+RAND()+RAND()+RAND())-6))-1)+Liquidity_30Y!AC13)</x:f>
        <x:v>2662650.3951716595</x:v>
      </x:c>
      <x:c r="AC184" s="16" t="n">
        <x:f>MAX(0,AB184*(1+EXP((LN(1+Assumptions!$C$60)-0.5*Assumptions!$C$61^2)+Assumptions!$C$61*((RAND()+RAND()+RAND()+RAND()+RAND()+RAND()+RAND()+RAND()+RAND()+RAND()+RAND()+RAND())-6))-1)+Liquidity_30Y!AD13)</x:f>
        <x:v>2196854.031393515</x:v>
      </x:c>
      <x:c r="AD184" s="16" t="n">
        <x:f>MAX(0,AC184*(1+EXP((LN(1+Assumptions!$C$60)-0.5*Assumptions!$C$61^2)+Assumptions!$C$61*((RAND()+RAND()+RAND()+RAND()+RAND()+RAND()+RAND()+RAND()+RAND()+RAND()+RAND()+RAND())-6))-1)+Liquidity_30Y!AE13)</x:f>
        <x:v>2570131.564259304</x:v>
      </x:c>
      <x:c r="AE184" s="16" t="n">
        <x:f>MAX(0,AD184*(1+EXP((LN(1+Assumptions!$C$60)-0.5*Assumptions!$C$61^2)+Assumptions!$C$61*((RAND()+RAND()+RAND()+RAND()+RAND()+RAND()+RAND()+RAND()+RAND()+RAND()+RAND()+RAND())-6))-1)+Liquidity_30Y!AF13)</x:f>
        <x:v>2627925.7209857767</x:v>
      </x:c>
      <x:c r="AF184" s="16" t="n">
        <x:f>MAX(0,AE184*(1+EXP((LN(1+Assumptions!$C$60)-0.5*Assumptions!$C$61^2)+Assumptions!$C$61*((RAND()+RAND()+RAND()+RAND()+RAND()+RAND()+RAND()+RAND()+RAND()+RAND()+RAND()+RAND())-6))-1)+Liquidity_30Y!AG13)</x:f>
        <x:v>2664891.548427282</x:v>
      </x:c>
    </x:row>
    <x:row r="185">
      <x:c r="A185" s="39">
        <x:v>181</x:v>
      </x:c>
      <x:c r="B185" s="16" t="n">
        <x:f>Liquidity_30Y!C14</x:f>
        <x:v>1029031.25</x:v>
      </x:c>
      <x:c r="C185" s="16" t="n">
        <x:f>MAX(0,B185*(1+EXP((LN(1+Assumptions!$C$60)-0.5*Assumptions!$C$61^2)+Assumptions!$C$61*((RAND()+RAND()+RAND()+RAND()+RAND()+RAND()+RAND()+RAND()+RAND()+RAND()+RAND()+RAND())-6))-1)+Liquidity_30Y!D13)</x:f>
        <x:v>762747.05398904</x:v>
      </x:c>
      <x:c r="D185" s="16" t="n">
        <x:f>MAX(0,C185*(1+EXP((LN(1+Assumptions!$C$60)-0.5*Assumptions!$C$61^2)+Assumptions!$C$61*((RAND()+RAND()+RAND()+RAND()+RAND()+RAND()+RAND()+RAND()+RAND()+RAND()+RAND()+RAND())-6))-1)+Liquidity_30Y!E13)</x:f>
        <x:v>864761.3211935791</x:v>
      </x:c>
      <x:c r="E185" s="16" t="n">
        <x:f>MAX(0,D185*(1+EXP((LN(1+Assumptions!$C$60)-0.5*Assumptions!$C$61^2)+Assumptions!$C$61*((RAND()+RAND()+RAND()+RAND()+RAND()+RAND()+RAND()+RAND()+RAND()+RAND()+RAND()+RAND())-6))-1)+Liquidity_30Y!F13)</x:f>
        <x:v>889243.3947052723</x:v>
      </x:c>
      <x:c r="F185" s="16" t="n">
        <x:f>MAX(0,E185*(1+EXP((LN(1+Assumptions!$C$60)-0.5*Assumptions!$C$61^2)+Assumptions!$C$61*((RAND()+RAND()+RAND()+RAND()+RAND()+RAND()+RAND()+RAND()+RAND()+RAND()+RAND()+RAND())-6))-1)+Liquidity_30Y!G13)</x:f>
        <x:v>1142180.7181651157</x:v>
      </x:c>
      <x:c r="G185" s="16" t="n">
        <x:f>MAX(0,F185*(1+EXP((LN(1+Assumptions!$C$60)-0.5*Assumptions!$C$61^2)+Assumptions!$C$61*((RAND()+RAND()+RAND()+RAND()+RAND()+RAND()+RAND()+RAND()+RAND()+RAND()+RAND()+RAND())-6))-1)+Liquidity_30Y!H13)</x:f>
        <x:v>1323832.755896622</x:v>
      </x:c>
      <x:c r="H185" s="16" t="n">
        <x:f>MAX(0,G185*(1+EXP((LN(1+Assumptions!$C$60)-0.5*Assumptions!$C$61^2)+Assumptions!$C$61*((RAND()+RAND()+RAND()+RAND()+RAND()+RAND()+RAND()+RAND()+RAND()+RAND()+RAND()+RAND())-6))-1)+Liquidity_30Y!I13)</x:f>
        <x:v>1025391.2494363169</x:v>
      </x:c>
      <x:c r="I185" s="16" t="n">
        <x:f>MAX(0,H185*(1+EXP((LN(1+Assumptions!$C$60)-0.5*Assumptions!$C$61^2)+Assumptions!$C$61*((RAND()+RAND()+RAND()+RAND()+RAND()+RAND()+RAND()+RAND()+RAND()+RAND()+RAND()+RAND())-6))-1)+Liquidity_30Y!J13)</x:f>
        <x:v>878681.1129636824</x:v>
      </x:c>
      <x:c r="J185" s="16" t="n">
        <x:f>MAX(0,I185*(1+EXP((LN(1+Assumptions!$C$60)-0.5*Assumptions!$C$61^2)+Assumptions!$C$61*((RAND()+RAND()+RAND()+RAND()+RAND()+RAND()+RAND()+RAND()+RAND()+RAND()+RAND()+RAND())-6))-1)+Liquidity_30Y!K13)</x:f>
        <x:v>787963.790263756</x:v>
      </x:c>
      <x:c r="K185" s="16" t="n">
        <x:f>MAX(0,J185*(1+EXP((LN(1+Assumptions!$C$60)-0.5*Assumptions!$C$61^2)+Assumptions!$C$61*((RAND()+RAND()+RAND()+RAND()+RAND()+RAND()+RAND()+RAND()+RAND()+RAND()+RAND()+RAND())-6))-1)+Liquidity_30Y!L13)</x:f>
        <x:v>808572.9463390913</x:v>
      </x:c>
      <x:c r="L185" s="16" t="n">
        <x:f>MAX(0,K185*(1+EXP((LN(1+Assumptions!$C$60)-0.5*Assumptions!$C$61^2)+Assumptions!$C$61*((RAND()+RAND()+RAND()+RAND()+RAND()+RAND()+RAND()+RAND()+RAND()+RAND()+RAND()+RAND())-6))-1)+Liquidity_30Y!M13)</x:f>
        <x:v>955787.7920602689</x:v>
      </x:c>
      <x:c r="M185" s="16" t="n">
        <x:f>MAX(0,L185*(1+EXP((LN(1+Assumptions!$C$60)-0.5*Assumptions!$C$61^2)+Assumptions!$C$61*((RAND()+RAND()+RAND()+RAND()+RAND()+RAND()+RAND()+RAND()+RAND()+RAND()+RAND()+RAND())-6))-1)+Liquidity_30Y!N13)</x:f>
        <x:v>1050396.2882238117</x:v>
      </x:c>
      <x:c r="N185" s="16" t="n">
        <x:f>MAX(0,M185*(1+EXP((LN(1+Assumptions!$C$60)-0.5*Assumptions!$C$61^2)+Assumptions!$C$61*((RAND()+RAND()+RAND()+RAND()+RAND()+RAND()+RAND()+RAND()+RAND()+RAND()+RAND()+RAND())-6))-1)+Liquidity_30Y!O13)</x:f>
        <x:v>845741.7851213163</x:v>
      </x:c>
      <x:c r="O185" s="16" t="n">
        <x:f>MAX(0,N185*(1+EXP((LN(1+Assumptions!$C$60)-0.5*Assumptions!$C$61^2)+Assumptions!$C$61*((RAND()+RAND()+RAND()+RAND()+RAND()+RAND()+RAND()+RAND()+RAND()+RAND()+RAND()+RAND())-6))-1)+Liquidity_30Y!P13)</x:f>
        <x:v>899542.2507827445</x:v>
      </x:c>
      <x:c r="P185" s="16" t="n">
        <x:f>MAX(0,O185*(1+EXP((LN(1+Assumptions!$C$60)-0.5*Assumptions!$C$61^2)+Assumptions!$C$61*((RAND()+RAND()+RAND()+RAND()+RAND()+RAND()+RAND()+RAND()+RAND()+RAND()+RAND()+RAND())-6))-1)+Liquidity_30Y!Q13)</x:f>
        <x:v>887730.298281069</x:v>
      </x:c>
      <x:c r="Q185" s="16" t="n">
        <x:f>MAX(0,P185*(1+EXP((LN(1+Assumptions!$C$60)-0.5*Assumptions!$C$61^2)+Assumptions!$C$61*((RAND()+RAND()+RAND()+RAND()+RAND()+RAND()+RAND()+RAND()+RAND()+RAND()+RAND()+RAND())-6))-1)+Liquidity_30Y!R13)</x:f>
        <x:v>820379.765849173</x:v>
      </x:c>
      <x:c r="R185" s="16" t="n">
        <x:f>MAX(0,Q185*(1+EXP((LN(1+Assumptions!$C$60)-0.5*Assumptions!$C$61^2)+Assumptions!$C$61*((RAND()+RAND()+RAND()+RAND()+RAND()+RAND()+RAND()+RAND()+RAND()+RAND()+RAND()+RAND())-6))-1)+Liquidity_30Y!S13)</x:f>
        <x:v>858549.1792535007</x:v>
      </x:c>
      <x:c r="S185" s="16" t="n">
        <x:f>MAX(0,R185*(1+EXP((LN(1+Assumptions!$C$60)-0.5*Assumptions!$C$61^2)+Assumptions!$C$61*((RAND()+RAND()+RAND()+RAND()+RAND()+RAND()+RAND()+RAND()+RAND()+RAND()+RAND()+RAND())-6))-1)+Liquidity_30Y!T13)</x:f>
        <x:v>1143350.5889286892</x:v>
      </x:c>
      <x:c r="T185" s="16" t="n">
        <x:f>MAX(0,S185*(1+EXP((LN(1+Assumptions!$C$60)-0.5*Assumptions!$C$61^2)+Assumptions!$C$61*((RAND()+RAND()+RAND()+RAND()+RAND()+RAND()+RAND()+RAND()+RAND()+RAND()+RAND()+RAND())-6))-1)+Liquidity_30Y!U13)</x:f>
        <x:v>1066155.9017282291</x:v>
      </x:c>
      <x:c r="U185" s="16" t="n">
        <x:f>MAX(0,T185*(1+EXP((LN(1+Assumptions!$C$60)-0.5*Assumptions!$C$61^2)+Assumptions!$C$61*((RAND()+RAND()+RAND()+RAND()+RAND()+RAND()+RAND()+RAND()+RAND()+RAND()+RAND()+RAND())-6))-1)+Liquidity_30Y!V13)</x:f>
        <x:v>1061819.7381765184</x:v>
      </x:c>
      <x:c r="V185" s="16" t="n">
        <x:f>MAX(0,U185*(1+EXP((LN(1+Assumptions!$C$60)-0.5*Assumptions!$C$61^2)+Assumptions!$C$61*((RAND()+RAND()+RAND()+RAND()+RAND()+RAND()+RAND()+RAND()+RAND()+RAND()+RAND()+RAND())-6))-1)+Liquidity_30Y!W13)</x:f>
        <x:v>1287653.540543492</x:v>
      </x:c>
      <x:c r="W185" s="16" t="n">
        <x:f>MAX(0,V185*(1+EXP((LN(1+Assumptions!$C$60)-0.5*Assumptions!$C$61^2)+Assumptions!$C$61*((RAND()+RAND()+RAND()+RAND()+RAND()+RAND()+RAND()+RAND()+RAND()+RAND()+RAND()+RAND())-6))-1)+Liquidity_30Y!X13)</x:f>
        <x:v>1211570.054057567</x:v>
      </x:c>
      <x:c r="X185" s="16" t="n">
        <x:f>MAX(0,W185*(1+EXP((LN(1+Assumptions!$C$60)-0.5*Assumptions!$C$61^2)+Assumptions!$C$61*((RAND()+RAND()+RAND()+RAND()+RAND()+RAND()+RAND()+RAND()+RAND()+RAND()+RAND()+RAND())-6))-1)+Liquidity_30Y!Y13)</x:f>
        <x:v>1290503.7183041924</x:v>
      </x:c>
      <x:c r="Y185" s="16" t="n">
        <x:f>MAX(0,X185*(1+EXP((LN(1+Assumptions!$C$60)-0.5*Assumptions!$C$61^2)+Assumptions!$C$61*((RAND()+RAND()+RAND()+RAND()+RAND()+RAND()+RAND()+RAND()+RAND()+RAND()+RAND()+RAND())-6))-1)+Liquidity_30Y!Z13)</x:f>
        <x:v>1585996.2019973213</x:v>
      </x:c>
      <x:c r="Z185" s="16" t="n">
        <x:f>MAX(0,Y185*(1+EXP((LN(1+Assumptions!$C$60)-0.5*Assumptions!$C$61^2)+Assumptions!$C$61*((RAND()+RAND()+RAND()+RAND()+RAND()+RAND()+RAND()+RAND()+RAND()+RAND()+RAND()+RAND())-6))-1)+Liquidity_30Y!AA13)</x:f>
        <x:v>1457534.78258125</x:v>
      </x:c>
      <x:c r="AA185" s="16" t="n">
        <x:f>MAX(0,Z185*(1+EXP((LN(1+Assumptions!$C$60)-0.5*Assumptions!$C$61^2)+Assumptions!$C$61*((RAND()+RAND()+RAND()+RAND()+RAND()+RAND()+RAND()+RAND()+RAND()+RAND()+RAND()+RAND())-6))-1)+Liquidity_30Y!AB13)</x:f>
        <x:v>1592558.206103905</x:v>
      </x:c>
      <x:c r="AB185" s="16" t="n">
        <x:f>MAX(0,AA185*(1+EXP((LN(1+Assumptions!$C$60)-0.5*Assumptions!$C$61^2)+Assumptions!$C$61*((RAND()+RAND()+RAND()+RAND()+RAND()+RAND()+RAND()+RAND()+RAND()+RAND()+RAND()+RAND())-6))-1)+Liquidity_30Y!AC13)</x:f>
        <x:v>2017646.9418185893</x:v>
      </x:c>
      <x:c r="AC185" s="16" t="n">
        <x:f>MAX(0,AB185*(1+EXP((LN(1+Assumptions!$C$60)-0.5*Assumptions!$C$61^2)+Assumptions!$C$61*((RAND()+RAND()+RAND()+RAND()+RAND()+RAND()+RAND()+RAND()+RAND()+RAND()+RAND()+RAND())-6))-1)+Liquidity_30Y!AD13)</x:f>
        <x:v>2459902.504428389</x:v>
      </x:c>
      <x:c r="AD185" s="16" t="n">
        <x:f>MAX(0,AC185*(1+EXP((LN(1+Assumptions!$C$60)-0.5*Assumptions!$C$61^2)+Assumptions!$C$61*((RAND()+RAND()+RAND()+RAND()+RAND()+RAND()+RAND()+RAND()+RAND()+RAND()+RAND()+RAND())-6))-1)+Liquidity_30Y!AE13)</x:f>
        <x:v>2806220.959622607</x:v>
      </x:c>
      <x:c r="AE185" s="16" t="n">
        <x:f>MAX(0,AD185*(1+EXP((LN(1+Assumptions!$C$60)-0.5*Assumptions!$C$61^2)+Assumptions!$C$61*((RAND()+RAND()+RAND()+RAND()+RAND()+RAND()+RAND()+RAND()+RAND()+RAND()+RAND()+RAND())-6))-1)+Liquidity_30Y!AF13)</x:f>
        <x:v>4092077.0637159147</x:v>
      </x:c>
      <x:c r="AF185" s="16" t="n">
        <x:f>MAX(0,AE185*(1+EXP((LN(1+Assumptions!$C$60)-0.5*Assumptions!$C$61^2)+Assumptions!$C$61*((RAND()+RAND()+RAND()+RAND()+RAND()+RAND()+RAND()+RAND()+RAND()+RAND()+RAND()+RAND())-6))-1)+Liquidity_30Y!AG13)</x:f>
        <x:v>4298211.61716612</x:v>
      </x:c>
    </x:row>
    <x:row r="186">
      <x:c r="A186" s="39">
        <x:v>182</x:v>
      </x:c>
      <x:c r="B186" s="16" t="n">
        <x:f>Liquidity_30Y!C14</x:f>
        <x:v>1029031.25</x:v>
      </x:c>
      <x:c r="C186" s="16" t="n">
        <x:f>MAX(0,B186*(1+EXP((LN(1+Assumptions!$C$60)-0.5*Assumptions!$C$61^2)+Assumptions!$C$61*((RAND()+RAND()+RAND()+RAND()+RAND()+RAND()+RAND()+RAND()+RAND()+RAND()+RAND()+RAND())-6))-1)+Liquidity_30Y!D13)</x:f>
        <x:v>1161621.902015807</x:v>
      </x:c>
      <x:c r="D186" s="16" t="n">
        <x:f>MAX(0,C186*(1+EXP((LN(1+Assumptions!$C$60)-0.5*Assumptions!$C$61^2)+Assumptions!$C$61*((RAND()+RAND()+RAND()+RAND()+RAND()+RAND()+RAND()+RAND()+RAND()+RAND()+RAND()+RAND())-6))-1)+Liquidity_30Y!E13)</x:f>
        <x:v>1467803.3680822034</x:v>
      </x:c>
      <x:c r="E186" s="16" t="n">
        <x:f>MAX(0,D186*(1+EXP((LN(1+Assumptions!$C$60)-0.5*Assumptions!$C$61^2)+Assumptions!$C$61*((RAND()+RAND()+RAND()+RAND()+RAND()+RAND()+RAND()+RAND()+RAND()+RAND()+RAND()+RAND())-6))-1)+Liquidity_30Y!F13)</x:f>
        <x:v>1708544.9880938528</x:v>
      </x:c>
      <x:c r="F186" s="16" t="n">
        <x:f>MAX(0,E186*(1+EXP((LN(1+Assumptions!$C$60)-0.5*Assumptions!$C$61^2)+Assumptions!$C$61*((RAND()+RAND()+RAND()+RAND()+RAND()+RAND()+RAND()+RAND()+RAND()+RAND()+RAND()+RAND())-6))-1)+Liquidity_30Y!G13)</x:f>
        <x:v>1650705.1494354277</x:v>
      </x:c>
      <x:c r="G186" s="16" t="n">
        <x:f>MAX(0,F186*(1+EXP((LN(1+Assumptions!$C$60)-0.5*Assumptions!$C$61^2)+Assumptions!$C$61*((RAND()+RAND()+RAND()+RAND()+RAND()+RAND()+RAND()+RAND()+RAND()+RAND()+RAND()+RAND())-6))-1)+Liquidity_30Y!H13)</x:f>
        <x:v>1361675.9926369567</x:v>
      </x:c>
      <x:c r="H186" s="16" t="n">
        <x:f>MAX(0,G186*(1+EXP((LN(1+Assumptions!$C$60)-0.5*Assumptions!$C$61^2)+Assumptions!$C$61*((RAND()+RAND()+RAND()+RAND()+RAND()+RAND()+RAND()+RAND()+RAND()+RAND()+RAND()+RAND())-6))-1)+Liquidity_30Y!I13)</x:f>
        <x:v>1222263.5527215307</x:v>
      </x:c>
      <x:c r="I186" s="16" t="n">
        <x:f>MAX(0,H186*(1+EXP((LN(1+Assumptions!$C$60)-0.5*Assumptions!$C$61^2)+Assumptions!$C$61*((RAND()+RAND()+RAND()+RAND()+RAND()+RAND()+RAND()+RAND()+RAND()+RAND()+RAND()+RAND())-6))-1)+Liquidity_30Y!J13)</x:f>
        <x:v>1378270.8988286518</x:v>
      </x:c>
      <x:c r="J186" s="16" t="n">
        <x:f>MAX(0,I186*(1+EXP((LN(1+Assumptions!$C$60)-0.5*Assumptions!$C$61^2)+Assumptions!$C$61*((RAND()+RAND()+RAND()+RAND()+RAND()+RAND()+RAND()+RAND()+RAND()+RAND()+RAND()+RAND())-6))-1)+Liquidity_30Y!K13)</x:f>
        <x:v>1338514.206494654</x:v>
      </x:c>
      <x:c r="K186" s="16" t="n">
        <x:f>MAX(0,J186*(1+EXP((LN(1+Assumptions!$C$60)-0.5*Assumptions!$C$61^2)+Assumptions!$C$61*((RAND()+RAND()+RAND()+RAND()+RAND()+RAND()+RAND()+RAND()+RAND()+RAND()+RAND()+RAND())-6))-1)+Liquidity_30Y!L13)</x:f>
        <x:v>1057081.8080320945</x:v>
      </x:c>
      <x:c r="L186" s="16" t="n">
        <x:f>MAX(0,K186*(1+EXP((LN(1+Assumptions!$C$60)-0.5*Assumptions!$C$61^2)+Assumptions!$C$61*((RAND()+RAND()+RAND()+RAND()+RAND()+RAND()+RAND()+RAND()+RAND()+RAND()+RAND()+RAND())-6))-1)+Liquidity_30Y!M13)</x:f>
        <x:v>1009456.3251197308</x:v>
      </x:c>
      <x:c r="M186" s="16" t="n">
        <x:f>MAX(0,L186*(1+EXP((LN(1+Assumptions!$C$60)-0.5*Assumptions!$C$61^2)+Assumptions!$C$61*((RAND()+RAND()+RAND()+RAND()+RAND()+RAND()+RAND()+RAND()+RAND()+RAND()+RAND()+RAND())-6))-1)+Liquidity_30Y!N13)</x:f>
        <x:v>1013293.2504222847</x:v>
      </x:c>
      <x:c r="N186" s="16" t="n">
        <x:f>MAX(0,M186*(1+EXP((LN(1+Assumptions!$C$60)-0.5*Assumptions!$C$61^2)+Assumptions!$C$61*((RAND()+RAND()+RAND()+RAND()+RAND()+RAND()+RAND()+RAND()+RAND()+RAND()+RAND()+RAND())-6))-1)+Liquidity_30Y!O13)</x:f>
        <x:v>1210706.3871151751</x:v>
      </x:c>
      <x:c r="O186" s="16" t="n">
        <x:f>MAX(0,N186*(1+EXP((LN(1+Assumptions!$C$60)-0.5*Assumptions!$C$61^2)+Assumptions!$C$61*((RAND()+RAND()+RAND()+RAND()+RAND()+RAND()+RAND()+RAND()+RAND()+RAND()+RAND()+RAND())-6))-1)+Liquidity_30Y!P13)</x:f>
        <x:v>1113774.89206946</x:v>
      </x:c>
      <x:c r="P186" s="16" t="n">
        <x:f>MAX(0,O186*(1+EXP((LN(1+Assumptions!$C$60)-0.5*Assumptions!$C$61^2)+Assumptions!$C$61*((RAND()+RAND()+RAND()+RAND()+RAND()+RAND()+RAND()+RAND()+RAND()+RAND()+RAND()+RAND())-6))-1)+Liquidity_30Y!Q13)</x:f>
        <x:v>1017134.7892473545</x:v>
      </x:c>
      <x:c r="Q186" s="16" t="n">
        <x:f>MAX(0,P186*(1+EXP((LN(1+Assumptions!$C$60)-0.5*Assumptions!$C$61^2)+Assumptions!$C$61*((RAND()+RAND()+RAND()+RAND()+RAND()+RAND()+RAND()+RAND()+RAND()+RAND()+RAND()+RAND())-6))-1)+Liquidity_30Y!R13)</x:f>
        <x:v>1011704.9558024714</x:v>
      </x:c>
      <x:c r="R186" s="16" t="n">
        <x:f>MAX(0,Q186*(1+EXP((LN(1+Assumptions!$C$60)-0.5*Assumptions!$C$61^2)+Assumptions!$C$61*((RAND()+RAND()+RAND()+RAND()+RAND()+RAND()+RAND()+RAND()+RAND()+RAND()+RAND()+RAND())-6))-1)+Liquidity_30Y!S13)</x:f>
        <x:v>985345.4790323544</x:v>
      </x:c>
      <x:c r="S186" s="16" t="n">
        <x:f>MAX(0,R186*(1+EXP((LN(1+Assumptions!$C$60)-0.5*Assumptions!$C$61^2)+Assumptions!$C$61*((RAND()+RAND()+RAND()+RAND()+RAND()+RAND()+RAND()+RAND()+RAND()+RAND()+RAND()+RAND())-6))-1)+Liquidity_30Y!T13)</x:f>
        <x:v>1167558.0646032065</x:v>
      </x:c>
      <x:c r="T186" s="16" t="n">
        <x:f>MAX(0,S186*(1+EXP((LN(1+Assumptions!$C$60)-0.5*Assumptions!$C$61^2)+Assumptions!$C$61*((RAND()+RAND()+RAND()+RAND()+RAND()+RAND()+RAND()+RAND()+RAND()+RAND()+RAND()+RAND())-6))-1)+Liquidity_30Y!U13)</x:f>
        <x:v>1099151.6899925093</x:v>
      </x:c>
      <x:c r="U186" s="16" t="n">
        <x:f>MAX(0,T186*(1+EXP((LN(1+Assumptions!$C$60)-0.5*Assumptions!$C$61^2)+Assumptions!$C$61*((RAND()+RAND()+RAND()+RAND()+RAND()+RAND()+RAND()+RAND()+RAND()+RAND()+RAND()+RAND())-6))-1)+Liquidity_30Y!V13)</x:f>
        <x:v>988043.9905579592</x:v>
      </x:c>
      <x:c r="V186" s="16" t="n">
        <x:f>MAX(0,U186*(1+EXP((LN(1+Assumptions!$C$60)-0.5*Assumptions!$C$61^2)+Assumptions!$C$61*((RAND()+RAND()+RAND()+RAND()+RAND()+RAND()+RAND()+RAND()+RAND()+RAND()+RAND()+RAND())-6))-1)+Liquidity_30Y!W13)</x:f>
        <x:v>791014.1730556925</x:v>
      </x:c>
      <x:c r="W186" s="16" t="n">
        <x:f>MAX(0,V186*(1+EXP((LN(1+Assumptions!$C$60)-0.5*Assumptions!$C$61^2)+Assumptions!$C$61*((RAND()+RAND()+RAND()+RAND()+RAND()+RAND()+RAND()+RAND()+RAND()+RAND()+RAND()+RAND())-6))-1)+Liquidity_30Y!X13)</x:f>
        <x:v>936902.1352781568</x:v>
      </x:c>
      <x:c r="X186" s="16" t="n">
        <x:f>MAX(0,W186*(1+EXP((LN(1+Assumptions!$C$60)-0.5*Assumptions!$C$61^2)+Assumptions!$C$61*((RAND()+RAND()+RAND()+RAND()+RAND()+RAND()+RAND()+RAND()+RAND()+RAND()+RAND()+RAND())-6))-1)+Liquidity_30Y!Y13)</x:f>
        <x:v>954341.4304882264</x:v>
      </x:c>
      <x:c r="Y186" s="16" t="n">
        <x:f>MAX(0,X186*(1+EXP((LN(1+Assumptions!$C$60)-0.5*Assumptions!$C$61^2)+Assumptions!$C$61*((RAND()+RAND()+RAND()+RAND()+RAND()+RAND()+RAND()+RAND()+RAND()+RAND()+RAND()+RAND())-6))-1)+Liquidity_30Y!Z13)</x:f>
        <x:v>1011525.0619167356</x:v>
      </x:c>
      <x:c r="Z186" s="16" t="n">
        <x:f>MAX(0,Y186*(1+EXP((LN(1+Assumptions!$C$60)-0.5*Assumptions!$C$61^2)+Assumptions!$C$61*((RAND()+RAND()+RAND()+RAND()+RAND()+RAND()+RAND()+RAND()+RAND()+RAND()+RAND()+RAND())-6))-1)+Liquidity_30Y!AA13)</x:f>
        <x:v>1091137.0809915648</x:v>
      </x:c>
      <x:c r="AA186" s="16" t="n">
        <x:f>MAX(0,Z186*(1+EXP((LN(1+Assumptions!$C$60)-0.5*Assumptions!$C$61^2)+Assumptions!$C$61*((RAND()+RAND()+RAND()+RAND()+RAND()+RAND()+RAND()+RAND()+RAND()+RAND()+RAND()+RAND())-6))-1)+Liquidity_30Y!AB13)</x:f>
        <x:v>1081594.0780440392</x:v>
      </x:c>
      <x:c r="AB186" s="16" t="n">
        <x:f>MAX(0,AA186*(1+EXP((LN(1+Assumptions!$C$60)-0.5*Assumptions!$C$61^2)+Assumptions!$C$61*((RAND()+RAND()+RAND()+RAND()+RAND()+RAND()+RAND()+RAND()+RAND()+RAND()+RAND()+RAND())-6))-1)+Liquidity_30Y!AC13)</x:f>
        <x:v>1313245.0605751066</x:v>
      </x:c>
      <x:c r="AC186" s="16" t="n">
        <x:f>MAX(0,AB186*(1+EXP((LN(1+Assumptions!$C$60)-0.5*Assumptions!$C$61^2)+Assumptions!$C$61*((RAND()+RAND()+RAND()+RAND()+RAND()+RAND()+RAND()+RAND()+RAND()+RAND()+RAND()+RAND())-6))-1)+Liquidity_30Y!AD13)</x:f>
        <x:v>1405996.9619188898</x:v>
      </x:c>
      <x:c r="AD186" s="16" t="n">
        <x:f>MAX(0,AC186*(1+EXP((LN(1+Assumptions!$C$60)-0.5*Assumptions!$C$61^2)+Assumptions!$C$61*((RAND()+RAND()+RAND()+RAND()+RAND()+RAND()+RAND()+RAND()+RAND()+RAND()+RAND()+RAND())-6))-1)+Liquidity_30Y!AE13)</x:f>
        <x:v>1484292.946303476</x:v>
      </x:c>
      <x:c r="AE186" s="16" t="n">
        <x:f>MAX(0,AD186*(1+EXP((LN(1+Assumptions!$C$60)-0.5*Assumptions!$C$61^2)+Assumptions!$C$61*((RAND()+RAND()+RAND()+RAND()+RAND()+RAND()+RAND()+RAND()+RAND()+RAND()+RAND()+RAND())-6))-1)+Liquidity_30Y!AF13)</x:f>
        <x:v>1602004.5017424044</x:v>
      </x:c>
      <x:c r="AF186" s="16" t="n">
        <x:f>MAX(0,AE186*(1+EXP((LN(1+Assumptions!$C$60)-0.5*Assumptions!$C$61^2)+Assumptions!$C$61*((RAND()+RAND()+RAND()+RAND()+RAND()+RAND()+RAND()+RAND()+RAND()+RAND()+RAND()+RAND())-6))-1)+Liquidity_30Y!AG13)</x:f>
        <x:v>2058868.9887532764</x:v>
      </x:c>
    </x:row>
    <x:row r="187">
      <x:c r="A187" s="39">
        <x:v>183</x:v>
      </x:c>
      <x:c r="B187" s="16" t="n">
        <x:f>Liquidity_30Y!C14</x:f>
        <x:v>1029031.25</x:v>
      </x:c>
      <x:c r="C187" s="16" t="n">
        <x:f>MAX(0,B187*(1+EXP((LN(1+Assumptions!$C$60)-0.5*Assumptions!$C$61^2)+Assumptions!$C$61*((RAND()+RAND()+RAND()+RAND()+RAND()+RAND()+RAND()+RAND()+RAND()+RAND()+RAND()+RAND())-6))-1)+Liquidity_30Y!D13)</x:f>
        <x:v>965235.3203354497</x:v>
      </x:c>
      <x:c r="D187" s="16" t="n">
        <x:f>MAX(0,C187*(1+EXP((LN(1+Assumptions!$C$60)-0.5*Assumptions!$C$61^2)+Assumptions!$C$61*((RAND()+RAND()+RAND()+RAND()+RAND()+RAND()+RAND()+RAND()+RAND()+RAND()+RAND()+RAND())-6))-1)+Liquidity_30Y!E13)</x:f>
        <x:v>917420.4181202003</x:v>
      </x:c>
      <x:c r="E187" s="16" t="n">
        <x:f>MAX(0,D187*(1+EXP((LN(1+Assumptions!$C$60)-0.5*Assumptions!$C$61^2)+Assumptions!$C$61*((RAND()+RAND()+RAND()+RAND()+RAND()+RAND()+RAND()+RAND()+RAND()+RAND()+RAND()+RAND())-6))-1)+Liquidity_30Y!F13)</x:f>
        <x:v>883318.173774986</x:v>
      </x:c>
      <x:c r="F187" s="16" t="n">
        <x:f>MAX(0,E187*(1+EXP((LN(1+Assumptions!$C$60)-0.5*Assumptions!$C$61^2)+Assumptions!$C$61*((RAND()+RAND()+RAND()+RAND()+RAND()+RAND()+RAND()+RAND()+RAND()+RAND()+RAND()+RAND())-6))-1)+Liquidity_30Y!G13)</x:f>
        <x:v>856130.1785082418</x:v>
      </x:c>
      <x:c r="G187" s="16" t="n">
        <x:f>MAX(0,F187*(1+EXP((LN(1+Assumptions!$C$60)-0.5*Assumptions!$C$61^2)+Assumptions!$C$61*((RAND()+RAND()+RAND()+RAND()+RAND()+RAND()+RAND()+RAND()+RAND()+RAND()+RAND()+RAND())-6))-1)+Liquidity_30Y!H13)</x:f>
        <x:v>849615.4633915351</x:v>
      </x:c>
      <x:c r="H187" s="16" t="n">
        <x:f>MAX(0,G187*(1+EXP((LN(1+Assumptions!$C$60)-0.5*Assumptions!$C$61^2)+Assumptions!$C$61*((RAND()+RAND()+RAND()+RAND()+RAND()+RAND()+RAND()+RAND()+RAND()+RAND()+RAND()+RAND())-6))-1)+Liquidity_30Y!I13)</x:f>
        <x:v>728199.6427602642</x:v>
      </x:c>
      <x:c r="I187" s="16" t="n">
        <x:f>MAX(0,H187*(1+EXP((LN(1+Assumptions!$C$60)-0.5*Assumptions!$C$61^2)+Assumptions!$C$61*((RAND()+RAND()+RAND()+RAND()+RAND()+RAND()+RAND()+RAND()+RAND()+RAND()+RAND()+RAND())-6))-1)+Liquidity_30Y!J13)</x:f>
        <x:v>930459.6840064907</x:v>
      </x:c>
      <x:c r="J187" s="16" t="n">
        <x:f>MAX(0,I187*(1+EXP((LN(1+Assumptions!$C$60)-0.5*Assumptions!$C$61^2)+Assumptions!$C$61*((RAND()+RAND()+RAND()+RAND()+RAND()+RAND()+RAND()+RAND()+RAND()+RAND()+RAND()+RAND())-6))-1)+Liquidity_30Y!K13)</x:f>
        <x:v>835148.5107037221</x:v>
      </x:c>
      <x:c r="K187" s="16" t="n">
        <x:f>MAX(0,J187*(1+EXP((LN(1+Assumptions!$C$60)-0.5*Assumptions!$C$61^2)+Assumptions!$C$61*((RAND()+RAND()+RAND()+RAND()+RAND()+RAND()+RAND()+RAND()+RAND()+RAND()+RAND()+RAND())-6))-1)+Liquidity_30Y!L13)</x:f>
        <x:v>964279.2401012513</x:v>
      </x:c>
      <x:c r="L187" s="16" t="n">
        <x:f>MAX(0,K187*(1+EXP((LN(1+Assumptions!$C$60)-0.5*Assumptions!$C$61^2)+Assumptions!$C$61*((RAND()+RAND()+RAND()+RAND()+RAND()+RAND()+RAND()+RAND()+RAND()+RAND()+RAND()+RAND())-6))-1)+Liquidity_30Y!M13)</x:f>
        <x:v>766249.6055417734</x:v>
      </x:c>
      <x:c r="M187" s="16" t="n">
        <x:f>MAX(0,L187*(1+EXP((LN(1+Assumptions!$C$60)-0.5*Assumptions!$C$61^2)+Assumptions!$C$61*((RAND()+RAND()+RAND()+RAND()+RAND()+RAND()+RAND()+RAND()+RAND()+RAND()+RAND()+RAND())-6))-1)+Liquidity_30Y!N13)</x:f>
        <x:v>1089189.6541210555</x:v>
      </x:c>
      <x:c r="N187" s="16" t="n">
        <x:f>MAX(0,M187*(1+EXP((LN(1+Assumptions!$C$60)-0.5*Assumptions!$C$61^2)+Assumptions!$C$61*((RAND()+RAND()+RAND()+RAND()+RAND()+RAND()+RAND()+RAND()+RAND()+RAND()+RAND()+RAND())-6))-1)+Liquidity_30Y!O13)</x:f>
        <x:v>932558.9072719389</x:v>
      </x:c>
      <x:c r="O187" s="16" t="n">
        <x:f>MAX(0,N187*(1+EXP((LN(1+Assumptions!$C$60)-0.5*Assumptions!$C$61^2)+Assumptions!$C$61*((RAND()+RAND()+RAND()+RAND()+RAND()+RAND()+RAND()+RAND()+RAND()+RAND()+RAND()+RAND())-6))-1)+Liquidity_30Y!P13)</x:f>
        <x:v>1252472.700417861</x:v>
      </x:c>
      <x:c r="P187" s="16" t="n">
        <x:f>MAX(0,O187*(1+EXP((LN(1+Assumptions!$C$60)-0.5*Assumptions!$C$61^2)+Assumptions!$C$61*((RAND()+RAND()+RAND()+RAND()+RAND()+RAND()+RAND()+RAND()+RAND()+RAND()+RAND()+RAND())-6))-1)+Liquidity_30Y!Q13)</x:f>
        <x:v>1334422.5009503216</x:v>
      </x:c>
      <x:c r="Q187" s="16" t="n">
        <x:f>MAX(0,P187*(1+EXP((LN(1+Assumptions!$C$60)-0.5*Assumptions!$C$61^2)+Assumptions!$C$61*((RAND()+RAND()+RAND()+RAND()+RAND()+RAND()+RAND()+RAND()+RAND()+RAND()+RAND()+RAND())-6))-1)+Liquidity_30Y!R13)</x:f>
        <x:v>1639679.2516375193</x:v>
      </x:c>
      <x:c r="R187" s="16" t="n">
        <x:f>MAX(0,Q187*(1+EXP((LN(1+Assumptions!$C$60)-0.5*Assumptions!$C$61^2)+Assumptions!$C$61*((RAND()+RAND()+RAND()+RAND()+RAND()+RAND()+RAND()+RAND()+RAND()+RAND()+RAND()+RAND())-6))-1)+Liquidity_30Y!S13)</x:f>
        <x:v>1879929.48874623</x:v>
      </x:c>
      <x:c r="S187" s="16" t="n">
        <x:f>MAX(0,R187*(1+EXP((LN(1+Assumptions!$C$60)-0.5*Assumptions!$C$61^2)+Assumptions!$C$61*((RAND()+RAND()+RAND()+RAND()+RAND()+RAND()+RAND()+RAND()+RAND()+RAND()+RAND()+RAND())-6))-1)+Liquidity_30Y!T13)</x:f>
        <x:v>2020075.398545535</x:v>
      </x:c>
      <x:c r="T187" s="16" t="n">
        <x:f>MAX(0,S187*(1+EXP((LN(1+Assumptions!$C$60)-0.5*Assumptions!$C$61^2)+Assumptions!$C$61*((RAND()+RAND()+RAND()+RAND()+RAND()+RAND()+RAND()+RAND()+RAND()+RAND()+RAND()+RAND())-6))-1)+Liquidity_30Y!U13)</x:f>
        <x:v>1674350.7689506225</x:v>
      </x:c>
      <x:c r="U187" s="16" t="n">
        <x:f>MAX(0,T187*(1+EXP((LN(1+Assumptions!$C$60)-0.5*Assumptions!$C$61^2)+Assumptions!$C$61*((RAND()+RAND()+RAND()+RAND()+RAND()+RAND()+RAND()+RAND()+RAND()+RAND()+RAND()+RAND())-6))-1)+Liquidity_30Y!V13)</x:f>
        <x:v>2008845.4504703865</x:v>
      </x:c>
      <x:c r="V187" s="16" t="n">
        <x:f>MAX(0,U187*(1+EXP((LN(1+Assumptions!$C$60)-0.5*Assumptions!$C$61^2)+Assumptions!$C$61*((RAND()+RAND()+RAND()+RAND()+RAND()+RAND()+RAND()+RAND()+RAND()+RAND()+RAND()+RAND())-6))-1)+Liquidity_30Y!W13)</x:f>
        <x:v>2467655.9836238176</x:v>
      </x:c>
      <x:c r="W187" s="16" t="n">
        <x:f>MAX(0,V187*(1+EXP((LN(1+Assumptions!$C$60)-0.5*Assumptions!$C$61^2)+Assumptions!$C$61*((RAND()+RAND()+RAND()+RAND()+RAND()+RAND()+RAND()+RAND()+RAND()+RAND()+RAND()+RAND())-6))-1)+Liquidity_30Y!X13)</x:f>
        <x:v>2463429.4631716553</x:v>
      </x:c>
      <x:c r="X187" s="16" t="n">
        <x:f>MAX(0,W187*(1+EXP((LN(1+Assumptions!$C$60)-0.5*Assumptions!$C$61^2)+Assumptions!$C$61*((RAND()+RAND()+RAND()+RAND()+RAND()+RAND()+RAND()+RAND()+RAND()+RAND()+RAND()+RAND())-6))-1)+Liquidity_30Y!Y13)</x:f>
        <x:v>2377331.8225076273</x:v>
      </x:c>
      <x:c r="Y187" s="16" t="n">
        <x:f>MAX(0,X187*(1+EXP((LN(1+Assumptions!$C$60)-0.5*Assumptions!$C$61^2)+Assumptions!$C$61*((RAND()+RAND()+RAND()+RAND()+RAND()+RAND()+RAND()+RAND()+RAND()+RAND()+RAND()+RAND())-6))-1)+Liquidity_30Y!Z13)</x:f>
        <x:v>2703766.432699395</x:v>
      </x:c>
      <x:c r="Z187" s="16" t="n">
        <x:f>MAX(0,Y187*(1+EXP((LN(1+Assumptions!$C$60)-0.5*Assumptions!$C$61^2)+Assumptions!$C$61*((RAND()+RAND()+RAND()+RAND()+RAND()+RAND()+RAND()+RAND()+RAND()+RAND()+RAND()+RAND())-6))-1)+Liquidity_30Y!AA13)</x:f>
        <x:v>3243689.159727999</x:v>
      </x:c>
      <x:c r="AA187" s="16" t="n">
        <x:f>MAX(0,Z187*(1+EXP((LN(1+Assumptions!$C$60)-0.5*Assumptions!$C$61^2)+Assumptions!$C$61*((RAND()+RAND()+RAND()+RAND()+RAND()+RAND()+RAND()+RAND()+RAND()+RAND()+RAND()+RAND())-6))-1)+Liquidity_30Y!AB13)</x:f>
        <x:v>4198265.306085503</x:v>
      </x:c>
      <x:c r="AB187" s="16" t="n">
        <x:f>MAX(0,AA187*(1+EXP((LN(1+Assumptions!$C$60)-0.5*Assumptions!$C$61^2)+Assumptions!$C$61*((RAND()+RAND()+RAND()+RAND()+RAND()+RAND()+RAND()+RAND()+RAND()+RAND()+RAND()+RAND())-6))-1)+Liquidity_30Y!AC13)</x:f>
        <x:v>3964136.360806316</x:v>
      </x:c>
      <x:c r="AC187" s="16" t="n">
        <x:f>MAX(0,AB187*(1+EXP((LN(1+Assumptions!$C$60)-0.5*Assumptions!$C$61^2)+Assumptions!$C$61*((RAND()+RAND()+RAND()+RAND()+RAND()+RAND()+RAND()+RAND()+RAND()+RAND()+RAND()+RAND())-6))-1)+Liquidity_30Y!AD13)</x:f>
        <x:v>5376244.167837549</x:v>
      </x:c>
      <x:c r="AD187" s="16" t="n">
        <x:f>MAX(0,AC187*(1+EXP((LN(1+Assumptions!$C$60)-0.5*Assumptions!$C$61^2)+Assumptions!$C$61*((RAND()+RAND()+RAND()+RAND()+RAND()+RAND()+RAND()+RAND()+RAND()+RAND()+RAND()+RAND())-6))-1)+Liquidity_30Y!AE13)</x:f>
        <x:v>4734217.674900442</x:v>
      </x:c>
      <x:c r="AE187" s="16" t="n">
        <x:f>MAX(0,AD187*(1+EXP((LN(1+Assumptions!$C$60)-0.5*Assumptions!$C$61^2)+Assumptions!$C$61*((RAND()+RAND()+RAND()+RAND()+RAND()+RAND()+RAND()+RAND()+RAND()+RAND()+RAND()+RAND())-6))-1)+Liquidity_30Y!AF13)</x:f>
        <x:v>5320872.892948647</x:v>
      </x:c>
      <x:c r="AF187" s="16" t="n">
        <x:f>MAX(0,AE187*(1+EXP((LN(1+Assumptions!$C$60)-0.5*Assumptions!$C$61^2)+Assumptions!$C$61*((RAND()+RAND()+RAND()+RAND()+RAND()+RAND()+RAND()+RAND()+RAND()+RAND()+RAND()+RAND())-6))-1)+Liquidity_30Y!AG13)</x:f>
        <x:v>5451874.586307656</x:v>
      </x:c>
    </x:row>
    <x:row r="188">
      <x:c r="A188" s="39">
        <x:v>184</x:v>
      </x:c>
      <x:c r="B188" s="16" t="n">
        <x:f>Liquidity_30Y!C14</x:f>
        <x:v>1029031.25</x:v>
      </x:c>
      <x:c r="C188" s="16" t="n">
        <x:f>MAX(0,B188*(1+EXP((LN(1+Assumptions!$C$60)-0.5*Assumptions!$C$61^2)+Assumptions!$C$61*((RAND()+RAND()+RAND()+RAND()+RAND()+RAND()+RAND()+RAND()+RAND()+RAND()+RAND()+RAND())-6))-1)+Liquidity_30Y!D13)</x:f>
        <x:v>1209714.5930323014</x:v>
      </x:c>
      <x:c r="D188" s="16" t="n">
        <x:f>MAX(0,C188*(1+EXP((LN(1+Assumptions!$C$60)-0.5*Assumptions!$C$61^2)+Assumptions!$C$61*((RAND()+RAND()+RAND()+RAND()+RAND()+RAND()+RAND()+RAND()+RAND()+RAND()+RAND()+RAND())-6))-1)+Liquidity_30Y!E13)</x:f>
        <x:v>1407771.3338224469</x:v>
      </x:c>
      <x:c r="E188" s="16" t="n">
        <x:f>MAX(0,D188*(1+EXP((LN(1+Assumptions!$C$60)-0.5*Assumptions!$C$61^2)+Assumptions!$C$61*((RAND()+RAND()+RAND()+RAND()+RAND()+RAND()+RAND()+RAND()+RAND()+RAND()+RAND()+RAND())-6))-1)+Liquidity_30Y!F13)</x:f>
        <x:v>1575333.3058300586</x:v>
      </x:c>
      <x:c r="F188" s="16" t="n">
        <x:f>MAX(0,E188*(1+EXP((LN(1+Assumptions!$C$60)-0.5*Assumptions!$C$61^2)+Assumptions!$C$61*((RAND()+RAND()+RAND()+RAND()+RAND()+RAND()+RAND()+RAND()+RAND()+RAND()+RAND()+RAND())-6))-1)+Liquidity_30Y!G13)</x:f>
        <x:v>1326132.4438819187</x:v>
      </x:c>
      <x:c r="G188" s="16" t="n">
        <x:f>MAX(0,F188*(1+EXP((LN(1+Assumptions!$C$60)-0.5*Assumptions!$C$61^2)+Assumptions!$C$61*((RAND()+RAND()+RAND()+RAND()+RAND()+RAND()+RAND()+RAND()+RAND()+RAND()+RAND()+RAND())-6))-1)+Liquidity_30Y!H13)</x:f>
        <x:v>1332756.596093723</x:v>
      </x:c>
      <x:c r="H188" s="16" t="n">
        <x:f>MAX(0,G188*(1+EXP((LN(1+Assumptions!$C$60)-0.5*Assumptions!$C$61^2)+Assumptions!$C$61*((RAND()+RAND()+RAND()+RAND()+RAND()+RAND()+RAND()+RAND()+RAND()+RAND()+RAND()+RAND())-6))-1)+Liquidity_30Y!I13)</x:f>
        <x:v>1272746.3640603009</x:v>
      </x:c>
      <x:c r="I188" s="16" t="n">
        <x:f>MAX(0,H188*(1+EXP((LN(1+Assumptions!$C$60)-0.5*Assumptions!$C$61^2)+Assumptions!$C$61*((RAND()+RAND()+RAND()+RAND()+RAND()+RAND()+RAND()+RAND()+RAND()+RAND()+RAND()+RAND())-6))-1)+Liquidity_30Y!J13)</x:f>
        <x:v>1205323.0376650589</x:v>
      </x:c>
      <x:c r="J188" s="16" t="n">
        <x:f>MAX(0,I188*(1+EXP((LN(1+Assumptions!$C$60)-0.5*Assumptions!$C$61^2)+Assumptions!$C$61*((RAND()+RAND()+RAND()+RAND()+RAND()+RAND()+RAND()+RAND()+RAND()+RAND()+RAND()+RAND())-6))-1)+Liquidity_30Y!K13)</x:f>
        <x:v>1114355.1920315493</x:v>
      </x:c>
      <x:c r="K188" s="16" t="n">
        <x:f>MAX(0,J188*(1+EXP((LN(1+Assumptions!$C$60)-0.5*Assumptions!$C$61^2)+Assumptions!$C$61*((RAND()+RAND()+RAND()+RAND()+RAND()+RAND()+RAND()+RAND()+RAND()+RAND()+RAND()+RAND())-6))-1)+Liquidity_30Y!L13)</x:f>
        <x:v>1178246.8189223858</x:v>
      </x:c>
      <x:c r="L188" s="16" t="n">
        <x:f>MAX(0,K188*(1+EXP((LN(1+Assumptions!$C$60)-0.5*Assumptions!$C$61^2)+Assumptions!$C$61*((RAND()+RAND()+RAND()+RAND()+RAND()+RAND()+RAND()+RAND()+RAND()+RAND()+RAND()+RAND())-6))-1)+Liquidity_30Y!M13)</x:f>
        <x:v>1185249.6078290795</x:v>
      </x:c>
      <x:c r="M188" s="16" t="n">
        <x:f>MAX(0,L188*(1+EXP((LN(1+Assumptions!$C$60)-0.5*Assumptions!$C$61^2)+Assumptions!$C$61*((RAND()+RAND()+RAND()+RAND()+RAND()+RAND()+RAND()+RAND()+RAND()+RAND()+RAND()+RAND())-6))-1)+Liquidity_30Y!N13)</x:f>
        <x:v>1259764.3335342065</x:v>
      </x:c>
      <x:c r="N188" s="16" t="n">
        <x:f>MAX(0,M188*(1+EXP((LN(1+Assumptions!$C$60)-0.5*Assumptions!$C$61^2)+Assumptions!$C$61*((RAND()+RAND()+RAND()+RAND()+RAND()+RAND()+RAND()+RAND()+RAND()+RAND()+RAND()+RAND())-6))-1)+Liquidity_30Y!O13)</x:f>
        <x:v>1218423.5522041009</x:v>
      </x:c>
      <x:c r="O188" s="16" t="n">
        <x:f>MAX(0,N188*(1+EXP((LN(1+Assumptions!$C$60)-0.5*Assumptions!$C$61^2)+Assumptions!$C$61*((RAND()+RAND()+RAND()+RAND()+RAND()+RAND()+RAND()+RAND()+RAND()+RAND()+RAND()+RAND())-6))-1)+Liquidity_30Y!P13)</x:f>
        <x:v>1178482.8347617574</x:v>
      </x:c>
      <x:c r="P188" s="16" t="n">
        <x:f>MAX(0,O188*(1+EXP((LN(1+Assumptions!$C$60)-0.5*Assumptions!$C$61^2)+Assumptions!$C$61*((RAND()+RAND()+RAND()+RAND()+RAND()+RAND()+RAND()+RAND()+RAND()+RAND()+RAND()+RAND())-6))-1)+Liquidity_30Y!Q13)</x:f>
        <x:v>1116085.9558799458</x:v>
      </x:c>
      <x:c r="Q188" s="16" t="n">
        <x:f>MAX(0,P188*(1+EXP((LN(1+Assumptions!$C$60)-0.5*Assumptions!$C$61^2)+Assumptions!$C$61*((RAND()+RAND()+RAND()+RAND()+RAND()+RAND()+RAND()+RAND()+RAND()+RAND()+RAND()+RAND())-6))-1)+Liquidity_30Y!R13)</x:f>
        <x:v>1378631.5125585902</x:v>
      </x:c>
      <x:c r="R188" s="16" t="n">
        <x:f>MAX(0,Q188*(1+EXP((LN(1+Assumptions!$C$60)-0.5*Assumptions!$C$61^2)+Assumptions!$C$61*((RAND()+RAND()+RAND()+RAND()+RAND()+RAND()+RAND()+RAND()+RAND()+RAND()+RAND()+RAND())-6))-1)+Liquidity_30Y!S13)</x:f>
        <x:v>1466298.5935556402</x:v>
      </x:c>
      <x:c r="S188" s="16" t="n">
        <x:f>MAX(0,R188*(1+EXP((LN(1+Assumptions!$C$60)-0.5*Assumptions!$C$61^2)+Assumptions!$C$61*((RAND()+RAND()+RAND()+RAND()+RAND()+RAND()+RAND()+RAND()+RAND()+RAND()+RAND()+RAND())-6))-1)+Liquidity_30Y!T13)</x:f>
        <x:v>1462512.833305413</x:v>
      </x:c>
      <x:c r="T188" s="16" t="n">
        <x:f>MAX(0,S188*(1+EXP((LN(1+Assumptions!$C$60)-0.5*Assumptions!$C$61^2)+Assumptions!$C$61*((RAND()+RAND()+RAND()+RAND()+RAND()+RAND()+RAND()+RAND()+RAND()+RAND()+RAND()+RAND())-6))-1)+Liquidity_30Y!U13)</x:f>
        <x:v>1972677.2206010264</x:v>
      </x:c>
      <x:c r="U188" s="16" t="n">
        <x:f>MAX(0,T188*(1+EXP((LN(1+Assumptions!$C$60)-0.5*Assumptions!$C$61^2)+Assumptions!$C$61*((RAND()+RAND()+RAND()+RAND()+RAND()+RAND()+RAND()+RAND()+RAND()+RAND()+RAND()+RAND())-6))-1)+Liquidity_30Y!V13)</x:f>
        <x:v>2003545.3871138387</x:v>
      </x:c>
      <x:c r="V188" s="16" t="n">
        <x:f>MAX(0,U188*(1+EXP((LN(1+Assumptions!$C$60)-0.5*Assumptions!$C$61^2)+Assumptions!$C$61*((RAND()+RAND()+RAND()+RAND()+RAND()+RAND()+RAND()+RAND()+RAND()+RAND()+RAND()+RAND())-6))-1)+Liquidity_30Y!W13)</x:f>
        <x:v>2034459.2973621478</x:v>
      </x:c>
      <x:c r="W188" s="16" t="n">
        <x:f>MAX(0,V188*(1+EXP((LN(1+Assumptions!$C$60)-0.5*Assumptions!$C$61^2)+Assumptions!$C$61*((RAND()+RAND()+RAND()+RAND()+RAND()+RAND()+RAND()+RAND()+RAND()+RAND()+RAND()+RAND())-6))-1)+Liquidity_30Y!X13)</x:f>
        <x:v>1936528.4854994866</x:v>
      </x:c>
      <x:c r="X188" s="16" t="n">
        <x:f>MAX(0,W188*(1+EXP((LN(1+Assumptions!$C$60)-0.5*Assumptions!$C$61^2)+Assumptions!$C$61*((RAND()+RAND()+RAND()+RAND()+RAND()+RAND()+RAND()+RAND()+RAND()+RAND()+RAND()+RAND())-6))-1)+Liquidity_30Y!Y13)</x:f>
        <x:v>2135061.367578988</x:v>
      </x:c>
      <x:c r="Y188" s="16" t="n">
        <x:f>MAX(0,X188*(1+EXP((LN(1+Assumptions!$C$60)-0.5*Assumptions!$C$61^2)+Assumptions!$C$61*((RAND()+RAND()+RAND()+RAND()+RAND()+RAND()+RAND()+RAND()+RAND()+RAND()+RAND()+RAND())-6))-1)+Liquidity_30Y!Z13)</x:f>
        <x:v>1847462.4812110935</x:v>
      </x:c>
      <x:c r="Z188" s="16" t="n">
        <x:f>MAX(0,Y188*(1+EXP((LN(1+Assumptions!$C$60)-0.5*Assumptions!$C$61^2)+Assumptions!$C$61*((RAND()+RAND()+RAND()+RAND()+RAND()+RAND()+RAND()+RAND()+RAND()+RAND()+RAND()+RAND())-6))-1)+Liquidity_30Y!AA13)</x:f>
        <x:v>2065903.2800785832</x:v>
      </x:c>
      <x:c r="AA188" s="16" t="n">
        <x:f>MAX(0,Z188*(1+EXP((LN(1+Assumptions!$C$60)-0.5*Assumptions!$C$61^2)+Assumptions!$C$61*((RAND()+RAND()+RAND()+RAND()+RAND()+RAND()+RAND()+RAND()+RAND()+RAND()+RAND()+RAND())-6))-1)+Liquidity_30Y!AB13)</x:f>
        <x:v>1776186.5991695686</x:v>
      </x:c>
      <x:c r="AB188" s="16" t="n">
        <x:f>MAX(0,AA188*(1+EXP((LN(1+Assumptions!$C$60)-0.5*Assumptions!$C$61^2)+Assumptions!$C$61*((RAND()+RAND()+RAND()+RAND()+RAND()+RAND()+RAND()+RAND()+RAND()+RAND()+RAND()+RAND())-6))-1)+Liquidity_30Y!AC13)</x:f>
        <x:v>1537876.7400349374</x:v>
      </x:c>
      <x:c r="AC188" s="16" t="n">
        <x:f>MAX(0,AB188*(1+EXP((LN(1+Assumptions!$C$60)-0.5*Assumptions!$C$61^2)+Assumptions!$C$61*((RAND()+RAND()+RAND()+RAND()+RAND()+RAND()+RAND()+RAND()+RAND()+RAND()+RAND()+RAND())-6))-1)+Liquidity_30Y!AD13)</x:f>
        <x:v>1854991.095498378</x:v>
      </x:c>
      <x:c r="AD188" s="16" t="n">
        <x:f>MAX(0,AC188*(1+EXP((LN(1+Assumptions!$C$60)-0.5*Assumptions!$C$61^2)+Assumptions!$C$61*((RAND()+RAND()+RAND()+RAND()+RAND()+RAND()+RAND()+RAND()+RAND()+RAND()+RAND()+RAND())-6))-1)+Liquidity_30Y!AE13)</x:f>
        <x:v>2074165.100609248</x:v>
      </x:c>
      <x:c r="AE188" s="16" t="n">
        <x:f>MAX(0,AD188*(1+EXP((LN(1+Assumptions!$C$60)-0.5*Assumptions!$C$61^2)+Assumptions!$C$61*((RAND()+RAND()+RAND()+RAND()+RAND()+RAND()+RAND()+RAND()+RAND()+RAND()+RAND()+RAND())-6))-1)+Liquidity_30Y!AF13)</x:f>
        <x:v>3118334.2179612587</x:v>
      </x:c>
      <x:c r="AF188" s="16" t="n">
        <x:f>MAX(0,AE188*(1+EXP((LN(1+Assumptions!$C$60)-0.5*Assumptions!$C$61^2)+Assumptions!$C$61*((RAND()+RAND()+RAND()+RAND()+RAND()+RAND()+RAND()+RAND()+RAND()+RAND()+RAND()+RAND())-6))-1)+Liquidity_30Y!AG13)</x:f>
        <x:v>2932236.578190392</x:v>
      </x:c>
    </x:row>
    <x:row r="189">
      <x:c r="A189" s="39">
        <x:v>185</x:v>
      </x:c>
      <x:c r="B189" s="16" t="n">
        <x:f>Liquidity_30Y!C14</x:f>
        <x:v>1029031.25</x:v>
      </x:c>
      <x:c r="C189" s="16" t="n">
        <x:f>MAX(0,B189*(1+EXP((LN(1+Assumptions!$C$60)-0.5*Assumptions!$C$61^2)+Assumptions!$C$61*((RAND()+RAND()+RAND()+RAND()+RAND()+RAND()+RAND()+RAND()+RAND()+RAND()+RAND()+RAND())-6))-1)+Liquidity_30Y!D13)</x:f>
        <x:v>1320929.479121101</x:v>
      </x:c>
      <x:c r="D189" s="16" t="n">
        <x:f>MAX(0,C189*(1+EXP((LN(1+Assumptions!$C$60)-0.5*Assumptions!$C$61^2)+Assumptions!$C$61*((RAND()+RAND()+RAND()+RAND()+RAND()+RAND()+RAND()+RAND()+RAND()+RAND()+RAND()+RAND())-6))-1)+Liquidity_30Y!E13)</x:f>
        <x:v>1693754.2876579463</x:v>
      </x:c>
      <x:c r="E189" s="16" t="n">
        <x:f>MAX(0,D189*(1+EXP((LN(1+Assumptions!$C$60)-0.5*Assumptions!$C$61^2)+Assumptions!$C$61*((RAND()+RAND()+RAND()+RAND()+RAND()+RAND()+RAND()+RAND()+RAND()+RAND()+RAND()+RAND())-6))-1)+Liquidity_30Y!F13)</x:f>
        <x:v>2186226.752561683</x:v>
      </x:c>
      <x:c r="F189" s="16" t="n">
        <x:f>MAX(0,E189*(1+EXP((LN(1+Assumptions!$C$60)-0.5*Assumptions!$C$61^2)+Assumptions!$C$61*((RAND()+RAND()+RAND()+RAND()+RAND()+RAND()+RAND()+RAND()+RAND()+RAND()+RAND()+RAND())-6))-1)+Liquidity_30Y!G13)</x:f>
        <x:v>2178820.6421421245</x:v>
      </x:c>
      <x:c r="G189" s="16" t="n">
        <x:f>MAX(0,F189*(1+EXP((LN(1+Assumptions!$C$60)-0.5*Assumptions!$C$61^2)+Assumptions!$C$61*((RAND()+RAND()+RAND()+RAND()+RAND()+RAND()+RAND()+RAND()+RAND()+RAND()+RAND()+RAND())-6))-1)+Liquidity_30Y!H13)</x:f>
        <x:v>2416583.9059473863</x:v>
      </x:c>
      <x:c r="H189" s="16" t="n">
        <x:f>MAX(0,G189*(1+EXP((LN(1+Assumptions!$C$60)-0.5*Assumptions!$C$61^2)+Assumptions!$C$61*((RAND()+RAND()+RAND()+RAND()+RAND()+RAND()+RAND()+RAND()+RAND()+RAND()+RAND()+RAND())-6))-1)+Liquidity_30Y!I13)</x:f>
        <x:v>2856774.4800287965</x:v>
      </x:c>
      <x:c r="I189" s="16" t="n">
        <x:f>MAX(0,H189*(1+EXP((LN(1+Assumptions!$C$60)-0.5*Assumptions!$C$61^2)+Assumptions!$C$61*((RAND()+RAND()+RAND()+RAND()+RAND()+RAND()+RAND()+RAND()+RAND()+RAND()+RAND()+RAND())-6))-1)+Liquidity_30Y!J13)</x:f>
        <x:v>3821728.275088843</x:v>
      </x:c>
      <x:c r="J189" s="16" t="n">
        <x:f>MAX(0,I189*(1+EXP((LN(1+Assumptions!$C$60)-0.5*Assumptions!$C$61^2)+Assumptions!$C$61*((RAND()+RAND()+RAND()+RAND()+RAND()+RAND()+RAND()+RAND()+RAND()+RAND()+RAND()+RAND())-6))-1)+Liquidity_30Y!K13)</x:f>
        <x:v>3777165.1395331575</x:v>
      </x:c>
      <x:c r="K189" s="16" t="n">
        <x:f>MAX(0,J189*(1+EXP((LN(1+Assumptions!$C$60)-0.5*Assumptions!$C$61^2)+Assumptions!$C$61*((RAND()+RAND()+RAND()+RAND()+RAND()+RAND()+RAND()+RAND()+RAND()+RAND()+RAND()+RAND())-6))-1)+Liquidity_30Y!L13)</x:f>
        <x:v>3450831.986670035</x:v>
      </x:c>
      <x:c r="L189" s="16" t="n">
        <x:f>MAX(0,K189*(1+EXP((LN(1+Assumptions!$C$60)-0.5*Assumptions!$C$61^2)+Assumptions!$C$61*((RAND()+RAND()+RAND()+RAND()+RAND()+RAND()+RAND()+RAND()+RAND()+RAND()+RAND()+RAND())-6))-1)+Liquidity_30Y!M13)</x:f>
        <x:v>4565279.167244917</x:v>
      </x:c>
      <x:c r="M189" s="16" t="n">
        <x:f>MAX(0,L189*(1+EXP((LN(1+Assumptions!$C$60)-0.5*Assumptions!$C$61^2)+Assumptions!$C$61*((RAND()+RAND()+RAND()+RAND()+RAND()+RAND()+RAND()+RAND()+RAND()+RAND()+RAND()+RAND())-6))-1)+Liquidity_30Y!N13)</x:f>
        <x:v>3986826.461135198</x:v>
      </x:c>
      <x:c r="N189" s="16" t="n">
        <x:f>MAX(0,M189*(1+EXP((LN(1+Assumptions!$C$60)-0.5*Assumptions!$C$61^2)+Assumptions!$C$61*((RAND()+RAND()+RAND()+RAND()+RAND()+RAND()+RAND()+RAND()+RAND()+RAND()+RAND()+RAND())-6))-1)+Liquidity_30Y!O13)</x:f>
        <x:v>4058299.6397073423</x:v>
      </x:c>
      <x:c r="O189" s="16" t="n">
        <x:f>MAX(0,N189*(1+EXP((LN(1+Assumptions!$C$60)-0.5*Assumptions!$C$61^2)+Assumptions!$C$61*((RAND()+RAND()+RAND()+RAND()+RAND()+RAND()+RAND()+RAND()+RAND()+RAND()+RAND()+RAND())-6))-1)+Liquidity_30Y!P13)</x:f>
        <x:v>3267574.8630853896</x:v>
      </x:c>
      <x:c r="P189" s="16" t="n">
        <x:f>MAX(0,O189*(1+EXP((LN(1+Assumptions!$C$60)-0.5*Assumptions!$C$61^2)+Assumptions!$C$61*((RAND()+RAND()+RAND()+RAND()+RAND()+RAND()+RAND()+RAND()+RAND()+RAND()+RAND()+RAND())-6))-1)+Liquidity_30Y!Q13)</x:f>
        <x:v>3207162.638369942</x:v>
      </x:c>
      <x:c r="Q189" s="16" t="n">
        <x:f>MAX(0,P189*(1+EXP((LN(1+Assumptions!$C$60)-0.5*Assumptions!$C$61^2)+Assumptions!$C$61*((RAND()+RAND()+RAND()+RAND()+RAND()+RAND()+RAND()+RAND()+RAND()+RAND()+RAND()+RAND())-6))-1)+Liquidity_30Y!R13)</x:f>
        <x:v>4711782.070103721</x:v>
      </x:c>
      <x:c r="R189" s="16" t="n">
        <x:f>MAX(0,Q189*(1+EXP((LN(1+Assumptions!$C$60)-0.5*Assumptions!$C$61^2)+Assumptions!$C$61*((RAND()+RAND()+RAND()+RAND()+RAND()+RAND()+RAND()+RAND()+RAND()+RAND()+RAND()+RAND())-6))-1)+Liquidity_30Y!S13)</x:f>
        <x:v>5261441.2849935675</x:v>
      </x:c>
      <x:c r="S189" s="16" t="n">
        <x:f>MAX(0,R189*(1+EXP((LN(1+Assumptions!$C$60)-0.5*Assumptions!$C$61^2)+Assumptions!$C$61*((RAND()+RAND()+RAND()+RAND()+RAND()+RAND()+RAND()+RAND()+RAND()+RAND()+RAND()+RAND())-6))-1)+Liquidity_30Y!T13)</x:f>
        <x:v>5989348.987108777</x:v>
      </x:c>
      <x:c r="T189" s="16" t="n">
        <x:f>MAX(0,S189*(1+EXP((LN(1+Assumptions!$C$60)-0.5*Assumptions!$C$61^2)+Assumptions!$C$61*((RAND()+RAND()+RAND()+RAND()+RAND()+RAND()+RAND()+RAND()+RAND()+RAND()+RAND()+RAND())-6))-1)+Liquidity_30Y!U13)</x:f>
        <x:v>5648310.871305574</x:v>
      </x:c>
      <x:c r="U189" s="16" t="n">
        <x:f>MAX(0,T189*(1+EXP((LN(1+Assumptions!$C$60)-0.5*Assumptions!$C$61^2)+Assumptions!$C$61*((RAND()+RAND()+RAND()+RAND()+RAND()+RAND()+RAND()+RAND()+RAND()+RAND()+RAND()+RAND())-6))-1)+Liquidity_30Y!V13)</x:f>
        <x:v>6136619.524627428</x:v>
      </x:c>
      <x:c r="V189" s="16" t="n">
        <x:f>MAX(0,U189*(1+EXP((LN(1+Assumptions!$C$60)-0.5*Assumptions!$C$61^2)+Assumptions!$C$61*((RAND()+RAND()+RAND()+RAND()+RAND()+RAND()+RAND()+RAND()+RAND()+RAND()+RAND()+RAND())-6))-1)+Liquidity_30Y!W13)</x:f>
        <x:v>5690757.835835904</x:v>
      </x:c>
      <x:c r="W189" s="16" t="n">
        <x:f>MAX(0,V189*(1+EXP((LN(1+Assumptions!$C$60)-0.5*Assumptions!$C$61^2)+Assumptions!$C$61*((RAND()+RAND()+RAND()+RAND()+RAND()+RAND()+RAND()+RAND()+RAND()+RAND()+RAND()+RAND())-6))-1)+Liquidity_30Y!X13)</x:f>
        <x:v>4922900.936024941</x:v>
      </x:c>
      <x:c r="X189" s="16" t="n">
        <x:f>MAX(0,W189*(1+EXP((LN(1+Assumptions!$C$60)-0.5*Assumptions!$C$61^2)+Assumptions!$C$61*((RAND()+RAND()+RAND()+RAND()+RAND()+RAND()+RAND()+RAND()+RAND()+RAND()+RAND()+RAND())-6))-1)+Liquidity_30Y!Y13)</x:f>
        <x:v>5322780.5644093575</x:v>
      </x:c>
      <x:c r="Y189" s="16" t="n">
        <x:f>MAX(0,X189*(1+EXP((LN(1+Assumptions!$C$60)-0.5*Assumptions!$C$61^2)+Assumptions!$C$61*((RAND()+RAND()+RAND()+RAND()+RAND()+RAND()+RAND()+RAND()+RAND()+RAND()+RAND()+RAND())-6))-1)+Liquidity_30Y!Z13)</x:f>
        <x:v>4569453.333135638</x:v>
      </x:c>
      <x:c r="Z189" s="16" t="n">
        <x:f>MAX(0,Y189*(1+EXP((LN(1+Assumptions!$C$60)-0.5*Assumptions!$C$61^2)+Assumptions!$C$61*((RAND()+RAND()+RAND()+RAND()+RAND()+RAND()+RAND()+RAND()+RAND()+RAND()+RAND()+RAND())-6))-1)+Liquidity_30Y!AA13)</x:f>
        <x:v>5439172.574710327</x:v>
      </x:c>
      <x:c r="AA189" s="16" t="n">
        <x:f>MAX(0,Z189*(1+EXP((LN(1+Assumptions!$C$60)-0.5*Assumptions!$C$61^2)+Assumptions!$C$61*((RAND()+RAND()+RAND()+RAND()+RAND()+RAND()+RAND()+RAND()+RAND()+RAND()+RAND()+RAND())-6))-1)+Liquidity_30Y!AB13)</x:f>
        <x:v>6861826.327265743</x:v>
      </x:c>
      <x:c r="AB189" s="16" t="n">
        <x:f>MAX(0,AA189*(1+EXP((LN(1+Assumptions!$C$60)-0.5*Assumptions!$C$61^2)+Assumptions!$C$61*((RAND()+RAND()+RAND()+RAND()+RAND()+RAND()+RAND()+RAND()+RAND()+RAND()+RAND()+RAND())-6))-1)+Liquidity_30Y!AC13)</x:f>
        <x:v>7227325.966135269</x:v>
      </x:c>
      <x:c r="AC189" s="16" t="n">
        <x:f>MAX(0,AB189*(1+EXP((LN(1+Assumptions!$C$60)-0.5*Assumptions!$C$61^2)+Assumptions!$C$61*((RAND()+RAND()+RAND()+RAND()+RAND()+RAND()+RAND()+RAND()+RAND()+RAND()+RAND()+RAND())-6))-1)+Liquidity_30Y!AD13)</x:f>
        <x:v>7565146.36073707</x:v>
      </x:c>
      <x:c r="AD189" s="16" t="n">
        <x:f>MAX(0,AC189*(1+EXP((LN(1+Assumptions!$C$60)-0.5*Assumptions!$C$61^2)+Assumptions!$C$61*((RAND()+RAND()+RAND()+RAND()+RAND()+RAND()+RAND()+RAND()+RAND()+RAND()+RAND()+RAND())-6))-1)+Liquidity_30Y!AE13)</x:f>
        <x:v>9231603.49481165</x:v>
      </x:c>
      <x:c r="AE189" s="16" t="n">
        <x:f>MAX(0,AD189*(1+EXP((LN(1+Assumptions!$C$60)-0.5*Assumptions!$C$61^2)+Assumptions!$C$61*((RAND()+RAND()+RAND()+RAND()+RAND()+RAND()+RAND()+RAND()+RAND()+RAND()+RAND()+RAND())-6))-1)+Liquidity_30Y!AF13)</x:f>
        <x:v>9968442.230326973</x:v>
      </x:c>
      <x:c r="AF189" s="16" t="n">
        <x:f>MAX(0,AE189*(1+EXP((LN(1+Assumptions!$C$60)-0.5*Assumptions!$C$61^2)+Assumptions!$C$61*((RAND()+RAND()+RAND()+RAND()+RAND()+RAND()+RAND()+RAND()+RAND()+RAND()+RAND()+RAND())-6))-1)+Liquidity_30Y!AG13)</x:f>
        <x:v>11456928.809962727</x:v>
      </x:c>
    </x:row>
    <x:row r="190">
      <x:c r="A190" s="39">
        <x:v>186</x:v>
      </x:c>
      <x:c r="B190" s="16" t="n">
        <x:f>Liquidity_30Y!C14</x:f>
        <x:v>1029031.25</x:v>
      </x:c>
      <x:c r="C190" s="16" t="n">
        <x:f>MAX(0,B190*(1+EXP((LN(1+Assumptions!$C$60)-0.5*Assumptions!$C$61^2)+Assumptions!$C$61*((RAND()+RAND()+RAND()+RAND()+RAND()+RAND()+RAND()+RAND()+RAND()+RAND()+RAND()+RAND())-6))-1)+Liquidity_30Y!D13)</x:f>
        <x:v>1155976.392992414</x:v>
      </x:c>
      <x:c r="D190" s="16" t="n">
        <x:f>MAX(0,C190*(1+EXP((LN(1+Assumptions!$C$60)-0.5*Assumptions!$C$61^2)+Assumptions!$C$61*((RAND()+RAND()+RAND()+RAND()+RAND()+RAND()+RAND()+RAND()+RAND()+RAND()+RAND()+RAND())-6))-1)+Liquidity_30Y!E13)</x:f>
        <x:v>1042204.3393506422</x:v>
      </x:c>
      <x:c r="E190" s="16" t="n">
        <x:f>MAX(0,D190*(1+EXP((LN(1+Assumptions!$C$60)-0.5*Assumptions!$C$61^2)+Assumptions!$C$61*((RAND()+RAND()+RAND()+RAND()+RAND()+RAND()+RAND()+RAND()+RAND()+RAND()+RAND()+RAND())-6))-1)+Liquidity_30Y!F13)</x:f>
        <x:v>1071263.2412854624</x:v>
      </x:c>
      <x:c r="F190" s="16" t="n">
        <x:f>MAX(0,E190*(1+EXP((LN(1+Assumptions!$C$60)-0.5*Assumptions!$C$61^2)+Assumptions!$C$61*((RAND()+RAND()+RAND()+RAND()+RAND()+RAND()+RAND()+RAND()+RAND()+RAND()+RAND()+RAND())-6))-1)+Liquidity_30Y!G13)</x:f>
        <x:v>1084994.7197748239</x:v>
      </x:c>
      <x:c r="G190" s="16" t="n">
        <x:f>MAX(0,F190*(1+EXP((LN(1+Assumptions!$C$60)-0.5*Assumptions!$C$61^2)+Assumptions!$C$61*((RAND()+RAND()+RAND()+RAND()+RAND()+RAND()+RAND()+RAND()+RAND()+RAND()+RAND()+RAND())-6))-1)+Liquidity_30Y!H13)</x:f>
        <x:v>1488573.4743675273</x:v>
      </x:c>
      <x:c r="H190" s="16" t="n">
        <x:f>MAX(0,G190*(1+EXP((LN(1+Assumptions!$C$60)-0.5*Assumptions!$C$61^2)+Assumptions!$C$61*((RAND()+RAND()+RAND()+RAND()+RAND()+RAND()+RAND()+RAND()+RAND()+RAND()+RAND()+RAND())-6))-1)+Liquidity_30Y!I13)</x:f>
        <x:v>1296702.800094547</x:v>
      </x:c>
      <x:c r="I190" s="16" t="n">
        <x:f>MAX(0,H190*(1+EXP((LN(1+Assumptions!$C$60)-0.5*Assumptions!$C$61^2)+Assumptions!$C$61*((RAND()+RAND()+RAND()+RAND()+RAND()+RAND()+RAND()+RAND()+RAND()+RAND()+RAND()+RAND())-6))-1)+Liquidity_30Y!J13)</x:f>
        <x:v>1354085.3710411736</x:v>
      </x:c>
      <x:c r="J190" s="16" t="n">
        <x:f>MAX(0,I190*(1+EXP((LN(1+Assumptions!$C$60)-0.5*Assumptions!$C$61^2)+Assumptions!$C$61*((RAND()+RAND()+RAND()+RAND()+RAND()+RAND()+RAND()+RAND()+RAND()+RAND()+RAND()+RAND())-6))-1)+Liquidity_30Y!K13)</x:f>
        <x:v>1470312.8030073568</x:v>
      </x:c>
      <x:c r="K190" s="16" t="n">
        <x:f>MAX(0,J190*(1+EXP((LN(1+Assumptions!$C$60)-0.5*Assumptions!$C$61^2)+Assumptions!$C$61*((RAND()+RAND()+RAND()+RAND()+RAND()+RAND()+RAND()+RAND()+RAND()+RAND()+RAND()+RAND())-6))-1)+Liquidity_30Y!L13)</x:f>
        <x:v>1814017.4739929645</x:v>
      </x:c>
      <x:c r="L190" s="16" t="n">
        <x:f>MAX(0,K190*(1+EXP((LN(1+Assumptions!$C$60)-0.5*Assumptions!$C$61^2)+Assumptions!$C$61*((RAND()+RAND()+RAND()+RAND()+RAND()+RAND()+RAND()+RAND()+RAND()+RAND()+RAND()+RAND())-6))-1)+Liquidity_30Y!M13)</x:f>
        <x:v>2185483.6912747724</x:v>
      </x:c>
      <x:c r="M190" s="16" t="n">
        <x:f>MAX(0,L190*(1+EXP((LN(1+Assumptions!$C$60)-0.5*Assumptions!$C$61^2)+Assumptions!$C$61*((RAND()+RAND()+RAND()+RAND()+RAND()+RAND()+RAND()+RAND()+RAND()+RAND()+RAND()+RAND())-6))-1)+Liquidity_30Y!N13)</x:f>
        <x:v>2317093.035262731</x:v>
      </x:c>
      <x:c r="N190" s="16" t="n">
        <x:f>MAX(0,M190*(1+EXP((LN(1+Assumptions!$C$60)-0.5*Assumptions!$C$61^2)+Assumptions!$C$61*((RAND()+RAND()+RAND()+RAND()+RAND()+RAND()+RAND()+RAND()+RAND()+RAND()+RAND()+RAND())-6))-1)+Liquidity_30Y!O13)</x:f>
        <x:v>2434310.177900141</x:v>
      </x:c>
      <x:c r="O190" s="16" t="n">
        <x:f>MAX(0,N190*(1+EXP((LN(1+Assumptions!$C$60)-0.5*Assumptions!$C$61^2)+Assumptions!$C$61*((RAND()+RAND()+RAND()+RAND()+RAND()+RAND()+RAND()+RAND()+RAND()+RAND()+RAND()+RAND())-6))-1)+Liquidity_30Y!P13)</x:f>
        <x:v>1849513.3418801043</x:v>
      </x:c>
      <x:c r="P190" s="16" t="n">
        <x:f>MAX(0,O190*(1+EXP((LN(1+Assumptions!$C$60)-0.5*Assumptions!$C$61^2)+Assumptions!$C$61*((RAND()+RAND()+RAND()+RAND()+RAND()+RAND()+RAND()+RAND()+RAND()+RAND()+RAND()+RAND())-6))-1)+Liquidity_30Y!Q13)</x:f>
        <x:v>2124444.5951912156</x:v>
      </x:c>
      <x:c r="Q190" s="16" t="n">
        <x:f>MAX(0,P190*(1+EXP((LN(1+Assumptions!$C$60)-0.5*Assumptions!$C$61^2)+Assumptions!$C$61*((RAND()+RAND()+RAND()+RAND()+RAND()+RAND()+RAND()+RAND()+RAND()+RAND()+RAND()+RAND())-6))-1)+Liquidity_30Y!R13)</x:f>
        <x:v>2099875.8179725436</x:v>
      </x:c>
      <x:c r="R190" s="16" t="n">
        <x:f>MAX(0,Q190*(1+EXP((LN(1+Assumptions!$C$60)-0.5*Assumptions!$C$61^2)+Assumptions!$C$61*((RAND()+RAND()+RAND()+RAND()+RAND()+RAND()+RAND()+RAND()+RAND()+RAND()+RAND()+RAND())-6))-1)+Liquidity_30Y!S13)</x:f>
        <x:v>2933724.4766428033</x:v>
      </x:c>
      <x:c r="S190" s="16" t="n">
        <x:f>MAX(0,R190*(1+EXP((LN(1+Assumptions!$C$60)-0.5*Assumptions!$C$61^2)+Assumptions!$C$61*((RAND()+RAND()+RAND()+RAND()+RAND()+RAND()+RAND()+RAND()+RAND()+RAND()+RAND()+RAND())-6))-1)+Liquidity_30Y!T13)</x:f>
        <x:v>2497346.611899108</x:v>
      </x:c>
      <x:c r="T190" s="16" t="n">
        <x:f>MAX(0,S190*(1+EXP((LN(1+Assumptions!$C$60)-0.5*Assumptions!$C$61^2)+Assumptions!$C$61*((RAND()+RAND()+RAND()+RAND()+RAND()+RAND()+RAND()+RAND()+RAND()+RAND()+RAND()+RAND())-6))-1)+Liquidity_30Y!U13)</x:f>
        <x:v>2676757.0296449936</x:v>
      </x:c>
      <x:c r="U190" s="16" t="n">
        <x:f>MAX(0,T190*(1+EXP((LN(1+Assumptions!$C$60)-0.5*Assumptions!$C$61^2)+Assumptions!$C$61*((RAND()+RAND()+RAND()+RAND()+RAND()+RAND()+RAND()+RAND()+RAND()+RAND()+RAND()+RAND())-6))-1)+Liquidity_30Y!V13)</x:f>
        <x:v>2976850.0414560223</x:v>
      </x:c>
      <x:c r="V190" s="16" t="n">
        <x:f>MAX(0,U190*(1+EXP((LN(1+Assumptions!$C$60)-0.5*Assumptions!$C$61^2)+Assumptions!$C$61*((RAND()+RAND()+RAND()+RAND()+RAND()+RAND()+RAND()+RAND()+RAND()+RAND()+RAND()+RAND())-6))-1)+Liquidity_30Y!W13)</x:f>
        <x:v>3441093.626495498</x:v>
      </x:c>
      <x:c r="W190" s="16" t="n">
        <x:f>MAX(0,V190*(1+EXP((LN(1+Assumptions!$C$60)-0.5*Assumptions!$C$61^2)+Assumptions!$C$61*((RAND()+RAND()+RAND()+RAND()+RAND()+RAND()+RAND()+RAND()+RAND()+RAND()+RAND()+RAND())-6))-1)+Liquidity_30Y!X13)</x:f>
        <x:v>2937894.3776761414</x:v>
      </x:c>
      <x:c r="X190" s="16" t="n">
        <x:f>MAX(0,W190*(1+EXP((LN(1+Assumptions!$C$60)-0.5*Assumptions!$C$61^2)+Assumptions!$C$61*((RAND()+RAND()+RAND()+RAND()+RAND()+RAND()+RAND()+RAND()+RAND()+RAND()+RAND()+RAND())-6))-1)+Liquidity_30Y!Y13)</x:f>
        <x:v>3489908.0482725445</x:v>
      </x:c>
      <x:c r="Y190" s="16" t="n">
        <x:f>MAX(0,X190*(1+EXP((LN(1+Assumptions!$C$60)-0.5*Assumptions!$C$61^2)+Assumptions!$C$61*((RAND()+RAND()+RAND()+RAND()+RAND()+RAND()+RAND()+RAND()+RAND()+RAND()+RAND()+RAND())-6))-1)+Liquidity_30Y!Z13)</x:f>
        <x:v>3870090.173116009</x:v>
      </x:c>
      <x:c r="Z190" s="16" t="n">
        <x:f>MAX(0,Y190*(1+EXP((LN(1+Assumptions!$C$60)-0.5*Assumptions!$C$61^2)+Assumptions!$C$61*((RAND()+RAND()+RAND()+RAND()+RAND()+RAND()+RAND()+RAND()+RAND()+RAND()+RAND()+RAND())-6))-1)+Liquidity_30Y!AA13)</x:f>
        <x:v>4275559.781087486</x:v>
      </x:c>
      <x:c r="AA190" s="16" t="n">
        <x:f>MAX(0,Z190*(1+EXP((LN(1+Assumptions!$C$60)-0.5*Assumptions!$C$61^2)+Assumptions!$C$61*((RAND()+RAND()+RAND()+RAND()+RAND()+RAND()+RAND()+RAND()+RAND()+RAND()+RAND()+RAND())-6))-1)+Liquidity_30Y!AB13)</x:f>
        <x:v>4321878.2723458</x:v>
      </x:c>
      <x:c r="AB190" s="16" t="n">
        <x:f>MAX(0,AA190*(1+EXP((LN(1+Assumptions!$C$60)-0.5*Assumptions!$C$61^2)+Assumptions!$C$61*((RAND()+RAND()+RAND()+RAND()+RAND()+RAND()+RAND()+RAND()+RAND()+RAND()+RAND()+RAND())-6))-1)+Liquidity_30Y!AC13)</x:f>
        <x:v>4194425.025347845</x:v>
      </x:c>
      <x:c r="AC190" s="16" t="n">
        <x:f>MAX(0,AB190*(1+EXP((LN(1+Assumptions!$C$60)-0.5*Assumptions!$C$61^2)+Assumptions!$C$61*((RAND()+RAND()+RAND()+RAND()+RAND()+RAND()+RAND()+RAND()+RAND()+RAND()+RAND()+RAND())-6))-1)+Liquidity_30Y!AD13)</x:f>
        <x:v>5086627.847694871</x:v>
      </x:c>
      <x:c r="AD190" s="16" t="n">
        <x:f>MAX(0,AC190*(1+EXP((LN(1+Assumptions!$C$60)-0.5*Assumptions!$C$61^2)+Assumptions!$C$61*((RAND()+RAND()+RAND()+RAND()+RAND()+RAND()+RAND()+RAND()+RAND()+RAND()+RAND()+RAND())-6))-1)+Liquidity_30Y!AE13)</x:f>
        <x:v>4689025.946791331</x:v>
      </x:c>
      <x:c r="AE190" s="16" t="n">
        <x:f>MAX(0,AD190*(1+EXP((LN(1+Assumptions!$C$60)-0.5*Assumptions!$C$61^2)+Assumptions!$C$61*((RAND()+RAND()+RAND()+RAND()+RAND()+RAND()+RAND()+RAND()+RAND()+RAND()+RAND()+RAND())-6))-1)+Liquidity_30Y!AF13)</x:f>
        <x:v>4748526.693249236</x:v>
      </x:c>
      <x:c r="AF190" s="16" t="n">
        <x:f>MAX(0,AE190*(1+EXP((LN(1+Assumptions!$C$60)-0.5*Assumptions!$C$61^2)+Assumptions!$C$61*((RAND()+RAND()+RAND()+RAND()+RAND()+RAND()+RAND()+RAND()+RAND()+RAND()+RAND()+RAND())-6))-1)+Liquidity_30Y!AG13)</x:f>
        <x:v>7080658.973964239</x:v>
      </x:c>
    </x:row>
    <x:row r="191">
      <x:c r="A191" s="39">
        <x:v>187</x:v>
      </x:c>
      <x:c r="B191" s="16" t="n">
        <x:f>Liquidity_30Y!C14</x:f>
        <x:v>1029031.25</x:v>
      </x:c>
      <x:c r="C191" s="16" t="n">
        <x:f>MAX(0,B191*(1+EXP((LN(1+Assumptions!$C$60)-0.5*Assumptions!$C$61^2)+Assumptions!$C$61*((RAND()+RAND()+RAND()+RAND()+RAND()+RAND()+RAND()+RAND()+RAND()+RAND()+RAND()+RAND())-6))-1)+Liquidity_30Y!D13)</x:f>
        <x:v>1039356.2348563962</x:v>
      </x:c>
      <x:c r="D191" s="16" t="n">
        <x:f>MAX(0,C191*(1+EXP((LN(1+Assumptions!$C$60)-0.5*Assumptions!$C$61^2)+Assumptions!$C$61*((RAND()+RAND()+RAND()+RAND()+RAND()+RAND()+RAND()+RAND()+RAND()+RAND()+RAND()+RAND())-6))-1)+Liquidity_30Y!E13)</x:f>
        <x:v>1028511.5915506938</x:v>
      </x:c>
      <x:c r="E191" s="16" t="n">
        <x:f>MAX(0,D191*(1+EXP((LN(1+Assumptions!$C$60)-0.5*Assumptions!$C$61^2)+Assumptions!$C$61*((RAND()+RAND()+RAND()+RAND()+RAND()+RAND()+RAND()+RAND()+RAND()+RAND()+RAND()+RAND())-6))-1)+Liquidity_30Y!F13)</x:f>
        <x:v>922068.8670998937</x:v>
      </x:c>
      <x:c r="F191" s="16" t="n">
        <x:f>MAX(0,E191*(1+EXP((LN(1+Assumptions!$C$60)-0.5*Assumptions!$C$61^2)+Assumptions!$C$61*((RAND()+RAND()+RAND()+RAND()+RAND()+RAND()+RAND()+RAND()+RAND()+RAND()+RAND()+RAND())-6))-1)+Liquidity_30Y!G13)</x:f>
        <x:v>910421.1662455158</x:v>
      </x:c>
      <x:c r="G191" s="16" t="n">
        <x:f>MAX(0,F191*(1+EXP((LN(1+Assumptions!$C$60)-0.5*Assumptions!$C$61^2)+Assumptions!$C$61*((RAND()+RAND()+RAND()+RAND()+RAND()+RAND()+RAND()+RAND()+RAND()+RAND()+RAND()+RAND())-6))-1)+Liquidity_30Y!H13)</x:f>
        <x:v>1168883.9191501923</x:v>
      </x:c>
      <x:c r="H191" s="16" t="n">
        <x:f>MAX(0,G191*(1+EXP((LN(1+Assumptions!$C$60)-0.5*Assumptions!$C$61^2)+Assumptions!$C$61*((RAND()+RAND()+RAND()+RAND()+RAND()+RAND()+RAND()+RAND()+RAND()+RAND()+RAND()+RAND())-6))-1)+Liquidity_30Y!I13)</x:f>
        <x:v>1107894.1073287283</x:v>
      </x:c>
      <x:c r="I191" s="16" t="n">
        <x:f>MAX(0,H191*(1+EXP((LN(1+Assumptions!$C$60)-0.5*Assumptions!$C$61^2)+Assumptions!$C$61*((RAND()+RAND()+RAND()+RAND()+RAND()+RAND()+RAND()+RAND()+RAND()+RAND()+RAND()+RAND())-6))-1)+Liquidity_30Y!J13)</x:f>
        <x:v>1409305.2853275908</x:v>
      </x:c>
      <x:c r="J191" s="16" t="n">
        <x:f>MAX(0,I191*(1+EXP((LN(1+Assumptions!$C$60)-0.5*Assumptions!$C$61^2)+Assumptions!$C$61*((RAND()+RAND()+RAND()+RAND()+RAND()+RAND()+RAND()+RAND()+RAND()+RAND()+RAND()+RAND())-6))-1)+Liquidity_30Y!K13)</x:f>
        <x:v>1755027.5985791641</x:v>
      </x:c>
      <x:c r="K191" s="16" t="n">
        <x:f>MAX(0,J191*(1+EXP((LN(1+Assumptions!$C$60)-0.5*Assumptions!$C$61^2)+Assumptions!$C$61*((RAND()+RAND()+RAND()+RAND()+RAND()+RAND()+RAND()+RAND()+RAND()+RAND()+RAND()+RAND())-6))-1)+Liquidity_30Y!L13)</x:f>
        <x:v>1891211.5602009215</x:v>
      </x:c>
      <x:c r="L191" s="16" t="n">
        <x:f>MAX(0,K191*(1+EXP((LN(1+Assumptions!$C$60)-0.5*Assumptions!$C$61^2)+Assumptions!$C$61*((RAND()+RAND()+RAND()+RAND()+RAND()+RAND()+RAND()+RAND()+RAND()+RAND()+RAND()+RAND())-6))-1)+Liquidity_30Y!M13)</x:f>
        <x:v>2424825.156503138</x:v>
      </x:c>
      <x:c r="M191" s="16" t="n">
        <x:f>MAX(0,L191*(1+EXP((LN(1+Assumptions!$C$60)-0.5*Assumptions!$C$61^2)+Assumptions!$C$61*((RAND()+RAND()+RAND()+RAND()+RAND()+RAND()+RAND()+RAND()+RAND()+RAND()+RAND()+RAND())-6))-1)+Liquidity_30Y!N13)</x:f>
        <x:v>2742094.799576826</x:v>
      </x:c>
      <x:c r="N191" s="16" t="n">
        <x:f>MAX(0,M191*(1+EXP((LN(1+Assumptions!$C$60)-0.5*Assumptions!$C$61^2)+Assumptions!$C$61*((RAND()+RAND()+RAND()+RAND()+RAND()+RAND()+RAND()+RAND()+RAND()+RAND()+RAND()+RAND())-6))-1)+Liquidity_30Y!O13)</x:f>
        <x:v>2524151.5821032617</x:v>
      </x:c>
      <x:c r="O191" s="16" t="n">
        <x:f>MAX(0,N191*(1+EXP((LN(1+Assumptions!$C$60)-0.5*Assumptions!$C$61^2)+Assumptions!$C$61*((RAND()+RAND()+RAND()+RAND()+RAND()+RAND()+RAND()+RAND()+RAND()+RAND()+RAND()+RAND())-6))-1)+Liquidity_30Y!P13)</x:f>
        <x:v>2422320.0842534546</x:v>
      </x:c>
      <x:c r="P191" s="16" t="n">
        <x:f>MAX(0,O191*(1+EXP((LN(1+Assumptions!$C$60)-0.5*Assumptions!$C$61^2)+Assumptions!$C$61*((RAND()+RAND()+RAND()+RAND()+RAND()+RAND()+RAND()+RAND()+RAND()+RAND()+RAND()+RAND())-6))-1)+Liquidity_30Y!Q13)</x:f>
        <x:v>2677338.7350041918</x:v>
      </x:c>
      <x:c r="Q191" s="16" t="n">
        <x:f>MAX(0,P191*(1+EXP((LN(1+Assumptions!$C$60)-0.5*Assumptions!$C$61^2)+Assumptions!$C$61*((RAND()+RAND()+RAND()+RAND()+RAND()+RAND()+RAND()+RAND()+RAND()+RAND()+RAND()+RAND())-6))-1)+Liquidity_30Y!R13)</x:f>
        <x:v>2347872.59402815</x:v>
      </x:c>
      <x:c r="R191" s="16" t="n">
        <x:f>MAX(0,Q191*(1+EXP((LN(1+Assumptions!$C$60)-0.5*Assumptions!$C$61^2)+Assumptions!$C$61*((RAND()+RAND()+RAND()+RAND()+RAND()+RAND()+RAND()+RAND()+RAND()+RAND()+RAND()+RAND())-6))-1)+Liquidity_30Y!S13)</x:f>
        <x:v>2040057.3587989572</x:v>
      </x:c>
      <x:c r="S191" s="16" t="n">
        <x:f>MAX(0,R191*(1+EXP((LN(1+Assumptions!$C$60)-0.5*Assumptions!$C$61^2)+Assumptions!$C$61*((RAND()+RAND()+RAND()+RAND()+RAND()+RAND()+RAND()+RAND()+RAND()+RAND()+RAND()+RAND())-6))-1)+Liquidity_30Y!T13)</x:f>
        <x:v>2447546.592554146</x:v>
      </x:c>
      <x:c r="T191" s="16" t="n">
        <x:f>MAX(0,S191*(1+EXP((LN(1+Assumptions!$C$60)-0.5*Assumptions!$C$61^2)+Assumptions!$C$61*((RAND()+RAND()+RAND()+RAND()+RAND()+RAND()+RAND()+RAND()+RAND()+RAND()+RAND()+RAND())-6))-1)+Liquidity_30Y!U13)</x:f>
        <x:v>2435990.8669767543</x:v>
      </x:c>
      <x:c r="U191" s="16" t="n">
        <x:f>MAX(0,T191*(1+EXP((LN(1+Assumptions!$C$60)-0.5*Assumptions!$C$61^2)+Assumptions!$C$61*((RAND()+RAND()+RAND()+RAND()+RAND()+RAND()+RAND()+RAND()+RAND()+RAND()+RAND()+RAND())-6))-1)+Liquidity_30Y!V13)</x:f>
        <x:v>2034581.5351271122</x:v>
      </x:c>
      <x:c r="V191" s="16" t="n">
        <x:f>MAX(0,U191*(1+EXP((LN(1+Assumptions!$C$60)-0.5*Assumptions!$C$61^2)+Assumptions!$C$61*((RAND()+RAND()+RAND()+RAND()+RAND()+RAND()+RAND()+RAND()+RAND()+RAND()+RAND()+RAND())-6))-1)+Liquidity_30Y!W13)</x:f>
        <x:v>2963469.239106332</x:v>
      </x:c>
      <x:c r="W191" s="16" t="n">
        <x:f>MAX(0,V191*(1+EXP((LN(1+Assumptions!$C$60)-0.5*Assumptions!$C$61^2)+Assumptions!$C$61*((RAND()+RAND()+RAND()+RAND()+RAND()+RAND()+RAND()+RAND()+RAND()+RAND()+RAND()+RAND())-6))-1)+Liquidity_30Y!X13)</x:f>
        <x:v>3467004.5656847013</x:v>
      </x:c>
      <x:c r="X191" s="16" t="n">
        <x:f>MAX(0,W191*(1+EXP((LN(1+Assumptions!$C$60)-0.5*Assumptions!$C$61^2)+Assumptions!$C$61*((RAND()+RAND()+RAND()+RAND()+RAND()+RAND()+RAND()+RAND()+RAND()+RAND()+RAND()+RAND())-6))-1)+Liquidity_30Y!Y13)</x:f>
        <x:v>3060578.35652552</x:v>
      </x:c>
      <x:c r="Y191" s="16" t="n">
        <x:f>MAX(0,X191*(1+EXP((LN(1+Assumptions!$C$60)-0.5*Assumptions!$C$61^2)+Assumptions!$C$61*((RAND()+RAND()+RAND()+RAND()+RAND()+RAND()+RAND()+RAND()+RAND()+RAND()+RAND()+RAND())-6))-1)+Liquidity_30Y!Z13)</x:f>
        <x:v>3117272.8162524984</x:v>
      </x:c>
      <x:c r="Z191" s="16" t="n">
        <x:f>MAX(0,Y191*(1+EXP((LN(1+Assumptions!$C$60)-0.5*Assumptions!$C$61^2)+Assumptions!$C$61*((RAND()+RAND()+RAND()+RAND()+RAND()+RAND()+RAND()+RAND()+RAND()+RAND()+RAND()+RAND())-6))-1)+Liquidity_30Y!AA13)</x:f>
        <x:v>2738351.755582055</x:v>
      </x:c>
      <x:c r="AA191" s="16" t="n">
        <x:f>MAX(0,Z191*(1+EXP((LN(1+Assumptions!$C$60)-0.5*Assumptions!$C$61^2)+Assumptions!$C$61*((RAND()+RAND()+RAND()+RAND()+RAND()+RAND()+RAND()+RAND()+RAND()+RAND()+RAND()+RAND())-6))-1)+Liquidity_30Y!AB13)</x:f>
        <x:v>3020089.9092326174</x:v>
      </x:c>
      <x:c r="AB191" s="16" t="n">
        <x:f>MAX(0,AA191*(1+EXP((LN(1+Assumptions!$C$60)-0.5*Assumptions!$C$61^2)+Assumptions!$C$61*((RAND()+RAND()+RAND()+RAND()+RAND()+RAND()+RAND()+RAND()+RAND()+RAND()+RAND()+RAND())-6))-1)+Liquidity_30Y!AC13)</x:f>
        <x:v>3589226.727782472</x:v>
      </x:c>
      <x:c r="AC191" s="16" t="n">
        <x:f>MAX(0,AB191*(1+EXP((LN(1+Assumptions!$C$60)-0.5*Assumptions!$C$61^2)+Assumptions!$C$61*((RAND()+RAND()+RAND()+RAND()+RAND()+RAND()+RAND()+RAND()+RAND()+RAND()+RAND()+RAND())-6))-1)+Liquidity_30Y!AD13)</x:f>
        <x:v>4463299.917054989</x:v>
      </x:c>
      <x:c r="AD191" s="16" t="n">
        <x:f>MAX(0,AC191*(1+EXP((LN(1+Assumptions!$C$60)-0.5*Assumptions!$C$61^2)+Assumptions!$C$61*((RAND()+RAND()+RAND()+RAND()+RAND()+RAND()+RAND()+RAND()+RAND()+RAND()+RAND()+RAND())-6))-1)+Liquidity_30Y!AE13)</x:f>
        <x:v>3877924.694448242</x:v>
      </x:c>
      <x:c r="AE191" s="16" t="n">
        <x:f>MAX(0,AD191*(1+EXP((LN(1+Assumptions!$C$60)-0.5*Assumptions!$C$61^2)+Assumptions!$C$61*((RAND()+RAND()+RAND()+RAND()+RAND()+RAND()+RAND()+RAND()+RAND()+RAND()+RAND()+RAND())-6))-1)+Liquidity_30Y!AF13)</x:f>
        <x:v>3375268.854968501</x:v>
      </x:c>
      <x:c r="AF191" s="16" t="n">
        <x:f>MAX(0,AE191*(1+EXP((LN(1+Assumptions!$C$60)-0.5*Assumptions!$C$61^2)+Assumptions!$C$61*((RAND()+RAND()+RAND()+RAND()+RAND()+RAND()+RAND()+RAND()+RAND()+RAND()+RAND()+RAND())-6))-1)+Liquidity_30Y!AG13)</x:f>
        <x:v>2834666.1764369654</x:v>
      </x:c>
    </x:row>
    <x:row r="192">
      <x:c r="A192" s="39">
        <x:v>188</x:v>
      </x:c>
      <x:c r="B192" s="16" t="n">
        <x:f>Liquidity_30Y!C14</x:f>
        <x:v>1029031.25</x:v>
      </x:c>
      <x:c r="C192" s="16" t="n">
        <x:f>MAX(0,B192*(1+EXP((LN(1+Assumptions!$C$60)-0.5*Assumptions!$C$61^2)+Assumptions!$C$61*((RAND()+RAND()+RAND()+RAND()+RAND()+RAND()+RAND()+RAND()+RAND()+RAND()+RAND()+RAND())-6))-1)+Liquidity_30Y!D13)</x:f>
        <x:v>1039946.6891568764</x:v>
      </x:c>
      <x:c r="D192" s="16" t="n">
        <x:f>MAX(0,C192*(1+EXP((LN(1+Assumptions!$C$60)-0.5*Assumptions!$C$61^2)+Assumptions!$C$61*((RAND()+RAND()+RAND()+RAND()+RAND()+RAND()+RAND()+RAND()+RAND()+RAND()+RAND()+RAND())-6))-1)+Liquidity_30Y!E13)</x:f>
        <x:v>1092643.3007098509</x:v>
      </x:c>
      <x:c r="E192" s="16" t="n">
        <x:f>MAX(0,D192*(1+EXP((LN(1+Assumptions!$C$60)-0.5*Assumptions!$C$61^2)+Assumptions!$C$61*((RAND()+RAND()+RAND()+RAND()+RAND()+RAND()+RAND()+RAND()+RAND()+RAND()+RAND()+RAND())-6))-1)+Liquidity_30Y!F13)</x:f>
        <x:v>1185677.3450452075</x:v>
      </x:c>
      <x:c r="F192" s="16" t="n">
        <x:f>MAX(0,E192*(1+EXP((LN(1+Assumptions!$C$60)-0.5*Assumptions!$C$61^2)+Assumptions!$C$61*((RAND()+RAND()+RAND()+RAND()+RAND()+RAND()+RAND()+RAND()+RAND()+RAND()+RAND()+RAND())-6))-1)+Liquidity_30Y!G13)</x:f>
        <x:v>1316183.3014861906</x:v>
      </x:c>
      <x:c r="G192" s="16" t="n">
        <x:f>MAX(0,F192*(1+EXP((LN(1+Assumptions!$C$60)-0.5*Assumptions!$C$61^2)+Assumptions!$C$61*((RAND()+RAND()+RAND()+RAND()+RAND()+RAND()+RAND()+RAND()+RAND()+RAND()+RAND()+RAND())-6))-1)+Liquidity_30Y!H13)</x:f>
        <x:v>1410098.2687230653</x:v>
      </x:c>
      <x:c r="H192" s="16" t="n">
        <x:f>MAX(0,G192*(1+EXP((LN(1+Assumptions!$C$60)-0.5*Assumptions!$C$61^2)+Assumptions!$C$61*((RAND()+RAND()+RAND()+RAND()+RAND()+RAND()+RAND()+RAND()+RAND()+RAND()+RAND()+RAND())-6))-1)+Liquidity_30Y!I13)</x:f>
        <x:v>1778167.435940414</x:v>
      </x:c>
      <x:c r="I192" s="16" t="n">
        <x:f>MAX(0,H192*(1+EXP((LN(1+Assumptions!$C$60)-0.5*Assumptions!$C$61^2)+Assumptions!$C$61*((RAND()+RAND()+RAND()+RAND()+RAND()+RAND()+RAND()+RAND()+RAND()+RAND()+RAND()+RAND())-6))-1)+Liquidity_30Y!J13)</x:f>
        <x:v>1687450.7030890712</x:v>
      </x:c>
      <x:c r="J192" s="16" t="n">
        <x:f>MAX(0,I192*(1+EXP((LN(1+Assumptions!$C$60)-0.5*Assumptions!$C$61^2)+Assumptions!$C$61*((RAND()+RAND()+RAND()+RAND()+RAND()+RAND()+RAND()+RAND()+RAND()+RAND()+RAND()+RAND())-6))-1)+Liquidity_30Y!K13)</x:f>
        <x:v>1796173.5998519892</x:v>
      </x:c>
      <x:c r="K192" s="16" t="n">
        <x:f>MAX(0,J192*(1+EXP((LN(1+Assumptions!$C$60)-0.5*Assumptions!$C$61^2)+Assumptions!$C$61*((RAND()+RAND()+RAND()+RAND()+RAND()+RAND()+RAND()+RAND()+RAND()+RAND()+RAND()+RAND())-6))-1)+Liquidity_30Y!L13)</x:f>
        <x:v>1710017.760496108</x:v>
      </x:c>
      <x:c r="L192" s="16" t="n">
        <x:f>MAX(0,K192*(1+EXP((LN(1+Assumptions!$C$60)-0.5*Assumptions!$C$61^2)+Assumptions!$C$61*((RAND()+RAND()+RAND()+RAND()+RAND()+RAND()+RAND()+RAND()+RAND()+RAND()+RAND()+RAND())-6))-1)+Liquidity_30Y!M13)</x:f>
        <x:v>1755776.992583714</x:v>
      </x:c>
      <x:c r="M192" s="16" t="n">
        <x:f>MAX(0,L192*(1+EXP((LN(1+Assumptions!$C$60)-0.5*Assumptions!$C$61^2)+Assumptions!$C$61*((RAND()+RAND()+RAND()+RAND()+RAND()+RAND()+RAND()+RAND()+RAND()+RAND()+RAND()+RAND())-6))-1)+Liquidity_30Y!N13)</x:f>
        <x:v>1987082.0503163314</x:v>
      </x:c>
      <x:c r="N192" s="16" t="n">
        <x:f>MAX(0,M192*(1+EXP((LN(1+Assumptions!$C$60)-0.5*Assumptions!$C$61^2)+Assumptions!$C$61*((RAND()+RAND()+RAND()+RAND()+RAND()+RAND()+RAND()+RAND()+RAND()+RAND()+RAND()+RAND())-6))-1)+Liquidity_30Y!O13)</x:f>
        <x:v>2557934.443561479</x:v>
      </x:c>
      <x:c r="O192" s="16" t="n">
        <x:f>MAX(0,N192*(1+EXP((LN(1+Assumptions!$C$60)-0.5*Assumptions!$C$61^2)+Assumptions!$C$61*((RAND()+RAND()+RAND()+RAND()+RAND()+RAND()+RAND()+RAND()+RAND()+RAND()+RAND()+RAND())-6))-1)+Liquidity_30Y!P13)</x:f>
        <x:v>2510289.3564854288</x:v>
      </x:c>
      <x:c r="P192" s="16" t="n">
        <x:f>MAX(0,O192*(1+EXP((LN(1+Assumptions!$C$60)-0.5*Assumptions!$C$61^2)+Assumptions!$C$61*((RAND()+RAND()+RAND()+RAND()+RAND()+RAND()+RAND()+RAND()+RAND()+RAND()+RAND()+RAND())-6))-1)+Liquidity_30Y!Q13)</x:f>
        <x:v>2245204.057340738</x:v>
      </x:c>
      <x:c r="Q192" s="16" t="n">
        <x:f>MAX(0,P192*(1+EXP((LN(1+Assumptions!$C$60)-0.5*Assumptions!$C$61^2)+Assumptions!$C$61*((RAND()+RAND()+RAND()+RAND()+RAND()+RAND()+RAND()+RAND()+RAND()+RAND()+RAND()+RAND())-6))-1)+Liquidity_30Y!R13)</x:f>
        <x:v>2640606.9963188004</x:v>
      </x:c>
      <x:c r="R192" s="16" t="n">
        <x:f>MAX(0,Q192*(1+EXP((LN(1+Assumptions!$C$60)-0.5*Assumptions!$C$61^2)+Assumptions!$C$61*((RAND()+RAND()+RAND()+RAND()+RAND()+RAND()+RAND()+RAND()+RAND()+RAND()+RAND()+RAND())-6))-1)+Liquidity_30Y!S13)</x:f>
        <x:v>2212580.958779051</x:v>
      </x:c>
      <x:c r="S192" s="16" t="n">
        <x:f>MAX(0,R192*(1+EXP((LN(1+Assumptions!$C$60)-0.5*Assumptions!$C$61^2)+Assumptions!$C$61*((RAND()+RAND()+RAND()+RAND()+RAND()+RAND()+RAND()+RAND()+RAND()+RAND()+RAND()+RAND())-6))-1)+Liquidity_30Y!T13)</x:f>
        <x:v>2133760.065493062</x:v>
      </x:c>
      <x:c r="T192" s="16" t="n">
        <x:f>MAX(0,S192*(1+EXP((LN(1+Assumptions!$C$60)-0.5*Assumptions!$C$61^2)+Assumptions!$C$61*((RAND()+RAND()+RAND()+RAND()+RAND()+RAND()+RAND()+RAND()+RAND()+RAND()+RAND()+RAND())-6))-1)+Liquidity_30Y!U13)</x:f>
        <x:v>2095062.8207511231</x:v>
      </x:c>
      <x:c r="U192" s="16" t="n">
        <x:f>MAX(0,T192*(1+EXP((LN(1+Assumptions!$C$60)-0.5*Assumptions!$C$61^2)+Assumptions!$C$61*((RAND()+RAND()+RAND()+RAND()+RAND()+RAND()+RAND()+RAND()+RAND()+RAND()+RAND()+RAND())-6))-1)+Liquidity_30Y!V13)</x:f>
        <x:v>2339822.6457793238</x:v>
      </x:c>
      <x:c r="V192" s="16" t="n">
        <x:f>MAX(0,U192*(1+EXP((LN(1+Assumptions!$C$60)-0.5*Assumptions!$C$61^2)+Assumptions!$C$61*((RAND()+RAND()+RAND()+RAND()+RAND()+RAND()+RAND()+RAND()+RAND()+RAND()+RAND()+RAND())-6))-1)+Liquidity_30Y!W13)</x:f>
        <x:v>2231321.653900177</x:v>
      </x:c>
      <x:c r="W192" s="16" t="n">
        <x:f>MAX(0,V192*(1+EXP((LN(1+Assumptions!$C$60)-0.5*Assumptions!$C$61^2)+Assumptions!$C$61*((RAND()+RAND()+RAND()+RAND()+RAND()+RAND()+RAND()+RAND()+RAND()+RAND()+RAND()+RAND())-6))-1)+Liquidity_30Y!X13)</x:f>
        <x:v>2230556.180060909</x:v>
      </x:c>
      <x:c r="X192" s="16" t="n">
        <x:f>MAX(0,W192*(1+EXP((LN(1+Assumptions!$C$60)-0.5*Assumptions!$C$61^2)+Assumptions!$C$61*((RAND()+RAND()+RAND()+RAND()+RAND()+RAND()+RAND()+RAND()+RAND()+RAND()+RAND()+RAND())-6))-1)+Liquidity_30Y!Y13)</x:f>
        <x:v>1953169.0382523325</x:v>
      </x:c>
      <x:c r="Y192" s="16" t="n">
        <x:f>MAX(0,X192*(1+EXP((LN(1+Assumptions!$C$60)-0.5*Assumptions!$C$61^2)+Assumptions!$C$61*((RAND()+RAND()+RAND()+RAND()+RAND()+RAND()+RAND()+RAND()+RAND()+RAND()+RAND()+RAND())-6))-1)+Liquidity_30Y!Z13)</x:f>
        <x:v>2051749.398533069</x:v>
      </x:c>
      <x:c r="Z192" s="16" t="n">
        <x:f>MAX(0,Y192*(1+EXP((LN(1+Assumptions!$C$60)-0.5*Assumptions!$C$61^2)+Assumptions!$C$61*((RAND()+RAND()+RAND()+RAND()+RAND()+RAND()+RAND()+RAND()+RAND()+RAND()+RAND()+RAND())-6))-1)+Liquidity_30Y!AA13)</x:f>
        <x:v>1776747.4965513903</x:v>
      </x:c>
      <x:c r="AA192" s="16" t="n">
        <x:f>MAX(0,Z192*(1+EXP((LN(1+Assumptions!$C$60)-0.5*Assumptions!$C$61^2)+Assumptions!$C$61*((RAND()+RAND()+RAND()+RAND()+RAND()+RAND()+RAND()+RAND()+RAND()+RAND()+RAND()+RAND())-6))-1)+Liquidity_30Y!AB13)</x:f>
        <x:v>2084969.7533287907</x:v>
      </x:c>
      <x:c r="AB192" s="16" t="n">
        <x:f>MAX(0,AA192*(1+EXP((LN(1+Assumptions!$C$60)-0.5*Assumptions!$C$61^2)+Assumptions!$C$61*((RAND()+RAND()+RAND()+RAND()+RAND()+RAND()+RAND()+RAND()+RAND()+RAND()+RAND()+RAND())-6))-1)+Liquidity_30Y!AC13)</x:f>
        <x:v>2487463.725624769</x:v>
      </x:c>
      <x:c r="AC192" s="16" t="n">
        <x:f>MAX(0,AB192*(1+EXP((LN(1+Assumptions!$C$60)-0.5*Assumptions!$C$61^2)+Assumptions!$C$61*((RAND()+RAND()+RAND()+RAND()+RAND()+RAND()+RAND()+RAND()+RAND()+RAND()+RAND()+RAND())-6))-1)+Liquidity_30Y!AD13)</x:f>
        <x:v>3338294.289857784</x:v>
      </x:c>
      <x:c r="AD192" s="16" t="n">
        <x:f>MAX(0,AC192*(1+EXP((LN(1+Assumptions!$C$60)-0.5*Assumptions!$C$61^2)+Assumptions!$C$61*((RAND()+RAND()+RAND()+RAND()+RAND()+RAND()+RAND()+RAND()+RAND()+RAND()+RAND()+RAND())-6))-1)+Liquidity_30Y!AE13)</x:f>
        <x:v>3341238.172314233</x:v>
      </x:c>
      <x:c r="AE192" s="16" t="n">
        <x:f>MAX(0,AD192*(1+EXP((LN(1+Assumptions!$C$60)-0.5*Assumptions!$C$61^2)+Assumptions!$C$61*((RAND()+RAND()+RAND()+RAND()+RAND()+RAND()+RAND()+RAND()+RAND()+RAND()+RAND()+RAND())-6))-1)+Liquidity_30Y!AF13)</x:f>
        <x:v>2967057.137155519</x:v>
      </x:c>
      <x:c r="AF192" s="16" t="n">
        <x:f>MAX(0,AE192*(1+EXP((LN(1+Assumptions!$C$60)-0.5*Assumptions!$C$61^2)+Assumptions!$C$61*((RAND()+RAND()+RAND()+RAND()+RAND()+RAND()+RAND()+RAND()+RAND()+RAND()+RAND()+RAND())-6))-1)+Liquidity_30Y!AG13)</x:f>
        <x:v>4089647.6025038324</x:v>
      </x:c>
    </x:row>
    <x:row r="193">
      <x:c r="A193" s="39">
        <x:v>189</x:v>
      </x:c>
      <x:c r="B193" s="16" t="n">
        <x:f>Liquidity_30Y!C14</x:f>
        <x:v>1029031.25</x:v>
      </x:c>
      <x:c r="C193" s="16" t="n">
        <x:f>MAX(0,B193*(1+EXP((LN(1+Assumptions!$C$60)-0.5*Assumptions!$C$61^2)+Assumptions!$C$61*((RAND()+RAND()+RAND()+RAND()+RAND()+RAND()+RAND()+RAND()+RAND()+RAND()+RAND()+RAND())-6))-1)+Liquidity_30Y!D13)</x:f>
        <x:v>910261.1242566295</x:v>
      </x:c>
      <x:c r="D193" s="16" t="n">
        <x:f>MAX(0,C193*(1+EXP((LN(1+Assumptions!$C$60)-0.5*Assumptions!$C$61^2)+Assumptions!$C$61*((RAND()+RAND()+RAND()+RAND()+RAND()+RAND()+RAND()+RAND()+RAND()+RAND()+RAND()+RAND())-6))-1)+Liquidity_30Y!E13)</x:f>
        <x:v>836790.9131765775</x:v>
      </x:c>
      <x:c r="E193" s="16" t="n">
        <x:f>MAX(0,D193*(1+EXP((LN(1+Assumptions!$C$60)-0.5*Assumptions!$C$61^2)+Assumptions!$C$61*((RAND()+RAND()+RAND()+RAND()+RAND()+RAND()+RAND()+RAND()+RAND()+RAND()+RAND()+RAND())-6))-1)+Liquidity_30Y!F13)</x:f>
        <x:v>1067518.0289422455</x:v>
      </x:c>
      <x:c r="F193" s="16" t="n">
        <x:f>MAX(0,E193*(1+EXP((LN(1+Assumptions!$C$60)-0.5*Assumptions!$C$61^2)+Assumptions!$C$61*((RAND()+RAND()+RAND()+RAND()+RAND()+RAND()+RAND()+RAND()+RAND()+RAND()+RAND()+RAND())-6))-1)+Liquidity_30Y!G13)</x:f>
        <x:v>1192681.7253897265</x:v>
      </x:c>
      <x:c r="G193" s="16" t="n">
        <x:f>MAX(0,F193*(1+EXP((LN(1+Assumptions!$C$60)-0.5*Assumptions!$C$61^2)+Assumptions!$C$61*((RAND()+RAND()+RAND()+RAND()+RAND()+RAND()+RAND()+RAND()+RAND()+RAND()+RAND()+RAND())-6))-1)+Liquidity_30Y!H13)</x:f>
        <x:v>1399226.6785051767</x:v>
      </x:c>
      <x:c r="H193" s="16" t="n">
        <x:f>MAX(0,G193*(1+EXP((LN(1+Assumptions!$C$60)-0.5*Assumptions!$C$61^2)+Assumptions!$C$61*((RAND()+RAND()+RAND()+RAND()+RAND()+RAND()+RAND()+RAND()+RAND()+RAND()+RAND()+RAND())-6))-1)+Liquidity_30Y!I13)</x:f>
        <x:v>1617884.0104765934</x:v>
      </x:c>
      <x:c r="I193" s="16" t="n">
        <x:f>MAX(0,H193*(1+EXP((LN(1+Assumptions!$C$60)-0.5*Assumptions!$C$61^2)+Assumptions!$C$61*((RAND()+RAND()+RAND()+RAND()+RAND()+RAND()+RAND()+RAND()+RAND()+RAND()+RAND()+RAND())-6))-1)+Liquidity_30Y!J13)</x:f>
        <x:v>1718069.5554520863</x:v>
      </x:c>
      <x:c r="J193" s="16" t="n">
        <x:f>MAX(0,I193*(1+EXP((LN(1+Assumptions!$C$60)-0.5*Assumptions!$C$61^2)+Assumptions!$C$61*((RAND()+RAND()+RAND()+RAND()+RAND()+RAND()+RAND()+RAND()+RAND()+RAND()+RAND()+RAND())-6))-1)+Liquidity_30Y!K13)</x:f>
        <x:v>1658481.5268855519</x:v>
      </x:c>
      <x:c r="K193" s="16" t="n">
        <x:f>MAX(0,J193*(1+EXP((LN(1+Assumptions!$C$60)-0.5*Assumptions!$C$61^2)+Assumptions!$C$61*((RAND()+RAND()+RAND()+RAND()+RAND()+RAND()+RAND()+RAND()+RAND()+RAND()+RAND()+RAND())-6))-1)+Liquidity_30Y!L13)</x:f>
        <x:v>2158190.746799307</x:v>
      </x:c>
      <x:c r="L193" s="16" t="n">
        <x:f>MAX(0,K193*(1+EXP((LN(1+Assumptions!$C$60)-0.5*Assumptions!$C$61^2)+Assumptions!$C$61*((RAND()+RAND()+RAND()+RAND()+RAND()+RAND()+RAND()+RAND()+RAND()+RAND()+RAND()+RAND())-6))-1)+Liquidity_30Y!M13)</x:f>
        <x:v>1925414.274030416</x:v>
      </x:c>
      <x:c r="M193" s="16" t="n">
        <x:f>MAX(0,L193*(1+EXP((LN(1+Assumptions!$C$60)-0.5*Assumptions!$C$61^2)+Assumptions!$C$61*((RAND()+RAND()+RAND()+RAND()+RAND()+RAND()+RAND()+RAND()+RAND()+RAND()+RAND()+RAND())-6))-1)+Liquidity_30Y!N13)</x:f>
        <x:v>1461162.642086005</x:v>
      </x:c>
      <x:c r="N193" s="16" t="n">
        <x:f>MAX(0,M193*(1+EXP((LN(1+Assumptions!$C$60)-0.5*Assumptions!$C$61^2)+Assumptions!$C$61*((RAND()+RAND()+RAND()+RAND()+RAND()+RAND()+RAND()+RAND()+RAND()+RAND()+RAND()+RAND())-6))-1)+Liquidity_30Y!O13)</x:f>
        <x:v>1712855.6010754725</x:v>
      </x:c>
      <x:c r="O193" s="16" t="n">
        <x:f>MAX(0,N193*(1+EXP((LN(1+Assumptions!$C$60)-0.5*Assumptions!$C$61^2)+Assumptions!$C$61*((RAND()+RAND()+RAND()+RAND()+RAND()+RAND()+RAND()+RAND()+RAND()+RAND()+RAND()+RAND())-6))-1)+Liquidity_30Y!P13)</x:f>
        <x:v>1843540.2606475162</x:v>
      </x:c>
      <x:c r="P193" s="16" t="n">
        <x:f>MAX(0,O193*(1+EXP((LN(1+Assumptions!$C$60)-0.5*Assumptions!$C$61^2)+Assumptions!$C$61*((RAND()+RAND()+RAND()+RAND()+RAND()+RAND()+RAND()+RAND()+RAND()+RAND()+RAND()+RAND())-6))-1)+Liquidity_30Y!Q13)</x:f>
        <x:v>1916761.0840238542</x:v>
      </x:c>
      <x:c r="Q193" s="16" t="n">
        <x:f>MAX(0,P193*(1+EXP((LN(1+Assumptions!$C$60)-0.5*Assumptions!$C$61^2)+Assumptions!$C$61*((RAND()+RAND()+RAND()+RAND()+RAND()+RAND()+RAND()+RAND()+RAND()+RAND()+RAND()+RAND())-6))-1)+Liquidity_30Y!R13)</x:f>
        <x:v>1800123.9185536145</x:v>
      </x:c>
      <x:c r="R193" s="16" t="n">
        <x:f>MAX(0,Q193*(1+EXP((LN(1+Assumptions!$C$60)-0.5*Assumptions!$C$61^2)+Assumptions!$C$61*((RAND()+RAND()+RAND()+RAND()+RAND()+RAND()+RAND()+RAND()+RAND()+RAND()+RAND()+RAND())-6))-1)+Liquidity_30Y!S13)</x:f>
        <x:v>1896420.296904063</x:v>
      </x:c>
      <x:c r="S193" s="16" t="n">
        <x:f>MAX(0,R193*(1+EXP((LN(1+Assumptions!$C$60)-0.5*Assumptions!$C$61^2)+Assumptions!$C$61*((RAND()+RAND()+RAND()+RAND()+RAND()+RAND()+RAND()+RAND()+RAND()+RAND()+RAND()+RAND())-6))-1)+Liquidity_30Y!T13)</x:f>
        <x:v>1845692.7925291988</x:v>
      </x:c>
      <x:c r="T193" s="16" t="n">
        <x:f>MAX(0,S193*(1+EXP((LN(1+Assumptions!$C$60)-0.5*Assumptions!$C$61^2)+Assumptions!$C$61*((RAND()+RAND()+RAND()+RAND()+RAND()+RAND()+RAND()+RAND()+RAND()+RAND()+RAND()+RAND())-6))-1)+Liquidity_30Y!U13)</x:f>
        <x:v>1709065.7468418302</x:v>
      </x:c>
      <x:c r="U193" s="16" t="n">
        <x:f>MAX(0,T193*(1+EXP((LN(1+Assumptions!$C$60)-0.5*Assumptions!$C$61^2)+Assumptions!$C$61*((RAND()+RAND()+RAND()+RAND()+RAND()+RAND()+RAND()+RAND()+RAND()+RAND()+RAND()+RAND())-6))-1)+Liquidity_30Y!V13)</x:f>
        <x:v>2135548.68674771</x:v>
      </x:c>
      <x:c r="V193" s="16" t="n">
        <x:f>MAX(0,U193*(1+EXP((LN(1+Assumptions!$C$60)-0.5*Assumptions!$C$61^2)+Assumptions!$C$61*((RAND()+RAND()+RAND()+RAND()+RAND()+RAND()+RAND()+RAND()+RAND()+RAND()+RAND()+RAND())-6))-1)+Liquidity_30Y!W13)</x:f>
        <x:v>2487000.404271371</x:v>
      </x:c>
      <x:c r="W193" s="16" t="n">
        <x:f>MAX(0,V193*(1+EXP((LN(1+Assumptions!$C$60)-0.5*Assumptions!$C$61^2)+Assumptions!$C$61*((RAND()+RAND()+RAND()+RAND()+RAND()+RAND()+RAND()+RAND()+RAND()+RAND()+RAND()+RAND())-6))-1)+Liquidity_30Y!X13)</x:f>
        <x:v>2853286.035497034</x:v>
      </x:c>
      <x:c r="X193" s="16" t="n">
        <x:f>MAX(0,W193*(1+EXP((LN(1+Assumptions!$C$60)-0.5*Assumptions!$C$61^2)+Assumptions!$C$61*((RAND()+RAND()+RAND()+RAND()+RAND()+RAND()+RAND()+RAND()+RAND()+RAND()+RAND()+RAND())-6))-1)+Liquidity_30Y!Y13)</x:f>
        <x:v>3725148.3157670666</x:v>
      </x:c>
      <x:c r="Y193" s="16" t="n">
        <x:f>MAX(0,X193*(1+EXP((LN(1+Assumptions!$C$60)-0.5*Assumptions!$C$61^2)+Assumptions!$C$61*((RAND()+RAND()+RAND()+RAND()+RAND()+RAND()+RAND()+RAND()+RAND()+RAND()+RAND()+RAND())-6))-1)+Liquidity_30Y!Z13)</x:f>
        <x:v>3750485.276286293</x:v>
      </x:c>
      <x:c r="Z193" s="16" t="n">
        <x:f>MAX(0,Y193*(1+EXP((LN(1+Assumptions!$C$60)-0.5*Assumptions!$C$61^2)+Assumptions!$C$61*((RAND()+RAND()+RAND()+RAND()+RAND()+RAND()+RAND()+RAND()+RAND()+RAND()+RAND()+RAND())-6))-1)+Liquidity_30Y!AA13)</x:f>
        <x:v>3281246.08986806</x:v>
      </x:c>
      <x:c r="AA193" s="16" t="n">
        <x:f>MAX(0,Z193*(1+EXP((LN(1+Assumptions!$C$60)-0.5*Assumptions!$C$61^2)+Assumptions!$C$61*((RAND()+RAND()+RAND()+RAND()+RAND()+RAND()+RAND()+RAND()+RAND()+RAND()+RAND()+RAND())-6))-1)+Liquidity_30Y!AB13)</x:f>
        <x:v>4902977.403672143</x:v>
      </x:c>
      <x:c r="AB193" s="16" t="n">
        <x:f>MAX(0,AA193*(1+EXP((LN(1+Assumptions!$C$60)-0.5*Assumptions!$C$61^2)+Assumptions!$C$61*((RAND()+RAND()+RAND()+RAND()+RAND()+RAND()+RAND()+RAND()+RAND()+RAND()+RAND()+RAND())-6))-1)+Liquidity_30Y!AC13)</x:f>
        <x:v>5435110.384344057</x:v>
      </x:c>
      <x:c r="AC193" s="16" t="n">
        <x:f>MAX(0,AB193*(1+EXP((LN(1+Assumptions!$C$60)-0.5*Assumptions!$C$61^2)+Assumptions!$C$61*((RAND()+RAND()+RAND()+RAND()+RAND()+RAND()+RAND()+RAND()+RAND()+RAND()+RAND()+RAND())-6))-1)+Liquidity_30Y!AD13)</x:f>
        <x:v>5875612.513652385</x:v>
      </x:c>
      <x:c r="AD193" s="16" t="n">
        <x:f>MAX(0,AC193*(1+EXP((LN(1+Assumptions!$C$60)-0.5*Assumptions!$C$61^2)+Assumptions!$C$61*((RAND()+RAND()+RAND()+RAND()+RAND()+RAND()+RAND()+RAND()+RAND()+RAND()+RAND()+RAND())-6))-1)+Liquidity_30Y!AE13)</x:f>
        <x:v>5655606.809317168</x:v>
      </x:c>
      <x:c r="AE193" s="16" t="n">
        <x:f>MAX(0,AD193*(1+EXP((LN(1+Assumptions!$C$60)-0.5*Assumptions!$C$61^2)+Assumptions!$C$61*((RAND()+RAND()+RAND()+RAND()+RAND()+RAND()+RAND()+RAND()+RAND()+RAND()+RAND()+RAND())-6))-1)+Liquidity_30Y!AF13)</x:f>
        <x:v>5418197.733936348</x:v>
      </x:c>
      <x:c r="AF193" s="16" t="n">
        <x:f>MAX(0,AE193*(1+EXP((LN(1+Assumptions!$C$60)-0.5*Assumptions!$C$61^2)+Assumptions!$C$61*((RAND()+RAND()+RAND()+RAND()+RAND()+RAND()+RAND()+RAND()+RAND()+RAND()+RAND()+RAND())-6))-1)+Liquidity_30Y!AG13)</x:f>
        <x:v>8124408.349704576</x:v>
      </x:c>
    </x:row>
    <x:row r="194">
      <x:c r="A194" s="39">
        <x:v>190</x:v>
      </x:c>
      <x:c r="B194" s="16" t="n">
        <x:f>Liquidity_30Y!C14</x:f>
        <x:v>1029031.25</x:v>
      </x:c>
      <x:c r="C194" s="16" t="n">
        <x:f>MAX(0,B194*(1+EXP((LN(1+Assumptions!$C$60)-0.5*Assumptions!$C$61^2)+Assumptions!$C$61*((RAND()+RAND()+RAND()+RAND()+RAND()+RAND()+RAND()+RAND()+RAND()+RAND()+RAND()+RAND())-6))-1)+Liquidity_30Y!D13)</x:f>
        <x:v>787997.5667355745</x:v>
      </x:c>
      <x:c r="D194" s="16" t="n">
        <x:f>MAX(0,C194*(1+EXP((LN(1+Assumptions!$C$60)-0.5*Assumptions!$C$61^2)+Assumptions!$C$61*((RAND()+RAND()+RAND()+RAND()+RAND()+RAND()+RAND()+RAND()+RAND()+RAND()+RAND()+RAND())-6))-1)+Liquidity_30Y!E13)</x:f>
        <x:v>819007.024522543</x:v>
      </x:c>
      <x:c r="E194" s="16" t="n">
        <x:f>MAX(0,D194*(1+EXP((LN(1+Assumptions!$C$60)-0.5*Assumptions!$C$61^2)+Assumptions!$C$61*((RAND()+RAND()+RAND()+RAND()+RAND()+RAND()+RAND()+RAND()+RAND()+RAND()+RAND()+RAND())-6))-1)+Liquidity_30Y!F13)</x:f>
        <x:v>990602.7962010525</x:v>
      </x:c>
      <x:c r="F194" s="16" t="n">
        <x:f>MAX(0,E194*(1+EXP((LN(1+Assumptions!$C$60)-0.5*Assumptions!$C$61^2)+Assumptions!$C$61*((RAND()+RAND()+RAND()+RAND()+RAND()+RAND()+RAND()+RAND()+RAND()+RAND()+RAND()+RAND())-6))-1)+Liquidity_30Y!G13)</x:f>
        <x:v>1304352.2994919962</x:v>
      </x:c>
      <x:c r="G194" s="16" t="n">
        <x:f>MAX(0,F194*(1+EXP((LN(1+Assumptions!$C$60)-0.5*Assumptions!$C$61^2)+Assumptions!$C$61*((RAND()+RAND()+RAND()+RAND()+RAND()+RAND()+RAND()+RAND()+RAND()+RAND()+RAND()+RAND())-6))-1)+Liquidity_30Y!H13)</x:f>
        <x:v>1201967.680739386</x:v>
      </x:c>
      <x:c r="H194" s="16" t="n">
        <x:f>MAX(0,G194*(1+EXP((LN(1+Assumptions!$C$60)-0.5*Assumptions!$C$61^2)+Assumptions!$C$61*((RAND()+RAND()+RAND()+RAND()+RAND()+RAND()+RAND()+RAND()+RAND()+RAND()+RAND()+RAND())-6))-1)+Liquidity_30Y!I13)</x:f>
        <x:v>1060193.975006159</x:v>
      </x:c>
      <x:c r="I194" s="16" t="n">
        <x:f>MAX(0,H194*(1+EXP((LN(1+Assumptions!$C$60)-0.5*Assumptions!$C$61^2)+Assumptions!$C$61*((RAND()+RAND()+RAND()+RAND()+RAND()+RAND()+RAND()+RAND()+RAND()+RAND()+RAND()+RAND())-6))-1)+Liquidity_30Y!J13)</x:f>
        <x:v>1336355.690326751</x:v>
      </x:c>
      <x:c r="J194" s="16" t="n">
        <x:f>MAX(0,I194*(1+EXP((LN(1+Assumptions!$C$60)-0.5*Assumptions!$C$61^2)+Assumptions!$C$61*((RAND()+RAND()+RAND()+RAND()+RAND()+RAND()+RAND()+RAND()+RAND()+RAND()+RAND()+RAND())-6))-1)+Liquidity_30Y!K13)</x:f>
        <x:v>1035760.4722565612</x:v>
      </x:c>
      <x:c r="K194" s="16" t="n">
        <x:f>MAX(0,J194*(1+EXP((LN(1+Assumptions!$C$60)-0.5*Assumptions!$C$61^2)+Assumptions!$C$61*((RAND()+RAND()+RAND()+RAND()+RAND()+RAND()+RAND()+RAND()+RAND()+RAND()+RAND()+RAND())-6))-1)+Liquidity_30Y!L13)</x:f>
        <x:v>825028.8004962719</x:v>
      </x:c>
      <x:c r="L194" s="16" t="n">
        <x:f>MAX(0,K194*(1+EXP((LN(1+Assumptions!$C$60)-0.5*Assumptions!$C$61^2)+Assumptions!$C$61*((RAND()+RAND()+RAND()+RAND()+RAND()+RAND()+RAND()+RAND()+RAND()+RAND()+RAND()+RAND())-6))-1)+Liquidity_30Y!M13)</x:f>
        <x:v>817766.4424853241</x:v>
      </x:c>
      <x:c r="M194" s="16" t="n">
        <x:f>MAX(0,L194*(1+EXP((LN(1+Assumptions!$C$60)-0.5*Assumptions!$C$61^2)+Assumptions!$C$61*((RAND()+RAND()+RAND()+RAND()+RAND()+RAND()+RAND()+RAND()+RAND()+RAND()+RAND()+RAND())-6))-1)+Liquidity_30Y!N13)</x:f>
        <x:v>1043680.4754499538</x:v>
      </x:c>
      <x:c r="N194" s="16" t="n">
        <x:f>MAX(0,M194*(1+EXP((LN(1+Assumptions!$C$60)-0.5*Assumptions!$C$61^2)+Assumptions!$C$61*((RAND()+RAND()+RAND()+RAND()+RAND()+RAND()+RAND()+RAND()+RAND()+RAND()+RAND()+RAND())-6))-1)+Liquidity_30Y!O13)</x:f>
        <x:v>1063665.3059162896</x:v>
      </x:c>
      <x:c r="O194" s="16" t="n">
        <x:f>MAX(0,N194*(1+EXP((LN(1+Assumptions!$C$60)-0.5*Assumptions!$C$61^2)+Assumptions!$C$61*((RAND()+RAND()+RAND()+RAND()+RAND()+RAND()+RAND()+RAND()+RAND()+RAND()+RAND()+RAND())-6))-1)+Liquidity_30Y!P13)</x:f>
        <x:v>959019.7958759571</x:v>
      </x:c>
      <x:c r="P194" s="16" t="n">
        <x:f>MAX(0,O194*(1+EXP((LN(1+Assumptions!$C$60)-0.5*Assumptions!$C$61^2)+Assumptions!$C$61*((RAND()+RAND()+RAND()+RAND()+RAND()+RAND()+RAND()+RAND()+RAND()+RAND()+RAND()+RAND())-6))-1)+Liquidity_30Y!Q13)</x:f>
        <x:v>1117656.277133346</x:v>
      </x:c>
      <x:c r="Q194" s="16" t="n">
        <x:f>MAX(0,P194*(1+EXP((LN(1+Assumptions!$C$60)-0.5*Assumptions!$C$61^2)+Assumptions!$C$61*((RAND()+RAND()+RAND()+RAND()+RAND()+RAND()+RAND()+RAND()+RAND()+RAND()+RAND()+RAND())-6))-1)+Liquidity_30Y!R13)</x:f>
        <x:v>985181.5047872694</x:v>
      </x:c>
      <x:c r="R194" s="16" t="n">
        <x:f>MAX(0,Q194*(1+EXP((LN(1+Assumptions!$C$60)-0.5*Assumptions!$C$61^2)+Assumptions!$C$61*((RAND()+RAND()+RAND()+RAND()+RAND()+RAND()+RAND()+RAND()+RAND()+RAND()+RAND()+RAND())-6))-1)+Liquidity_30Y!S13)</x:f>
        <x:v>700617.1534426392</x:v>
      </x:c>
      <x:c r="S194" s="16" t="n">
        <x:f>MAX(0,R194*(1+EXP((LN(1+Assumptions!$C$60)-0.5*Assumptions!$C$61^2)+Assumptions!$C$61*((RAND()+RAND()+RAND()+RAND()+RAND()+RAND()+RAND()+RAND()+RAND()+RAND()+RAND()+RAND())-6))-1)+Liquidity_30Y!T13)</x:f>
        <x:v>592634.6824115743</x:v>
      </x:c>
      <x:c r="T194" s="16" t="n">
        <x:f>MAX(0,S194*(1+EXP((LN(1+Assumptions!$C$60)-0.5*Assumptions!$C$61^2)+Assumptions!$C$61*((RAND()+RAND()+RAND()+RAND()+RAND()+RAND()+RAND()+RAND()+RAND()+RAND()+RAND()+RAND())-6))-1)+Liquidity_30Y!U13)</x:f>
        <x:v>662538.4158440485</x:v>
      </x:c>
      <x:c r="U194" s="16" t="n">
        <x:f>MAX(0,T194*(1+EXP((LN(1+Assumptions!$C$60)-0.5*Assumptions!$C$61^2)+Assumptions!$C$61*((RAND()+RAND()+RAND()+RAND()+RAND()+RAND()+RAND()+RAND()+RAND()+RAND()+RAND()+RAND())-6))-1)+Liquidity_30Y!V13)</x:f>
        <x:v>803682.7771444644</x:v>
      </x:c>
      <x:c r="V194" s="16" t="n">
        <x:f>MAX(0,U194*(1+EXP((LN(1+Assumptions!$C$60)-0.5*Assumptions!$C$61^2)+Assumptions!$C$61*((RAND()+RAND()+RAND()+RAND()+RAND()+RAND()+RAND()+RAND()+RAND()+RAND()+RAND()+RAND())-6))-1)+Liquidity_30Y!W13)</x:f>
        <x:v>871157.4603714872</x:v>
      </x:c>
      <x:c r="W194" s="16" t="n">
        <x:f>MAX(0,V194*(1+EXP((LN(1+Assumptions!$C$60)-0.5*Assumptions!$C$61^2)+Assumptions!$C$61*((RAND()+RAND()+RAND()+RAND()+RAND()+RAND()+RAND()+RAND()+RAND()+RAND()+RAND()+RAND())-6))-1)+Liquidity_30Y!X13)</x:f>
        <x:v>853681.664329983</x:v>
      </x:c>
      <x:c r="X194" s="16" t="n">
        <x:f>MAX(0,W194*(1+EXP((LN(1+Assumptions!$C$60)-0.5*Assumptions!$C$61^2)+Assumptions!$C$61*((RAND()+RAND()+RAND()+RAND()+RAND()+RAND()+RAND()+RAND()+RAND()+RAND()+RAND()+RAND())-6))-1)+Liquidity_30Y!Y13)</x:f>
        <x:v>758510.0086159642</x:v>
      </x:c>
      <x:c r="Y194" s="16" t="n">
        <x:f>MAX(0,X194*(1+EXP((LN(1+Assumptions!$C$60)-0.5*Assumptions!$C$61^2)+Assumptions!$C$61*((RAND()+RAND()+RAND()+RAND()+RAND()+RAND()+RAND()+RAND()+RAND()+RAND()+RAND()+RAND())-6))-1)+Liquidity_30Y!Z13)</x:f>
        <x:v>988500.2551311554</x:v>
      </x:c>
      <x:c r="Z194" s="16" t="n">
        <x:f>MAX(0,Y194*(1+EXP((LN(1+Assumptions!$C$60)-0.5*Assumptions!$C$61^2)+Assumptions!$C$61*((RAND()+RAND()+RAND()+RAND()+RAND()+RAND()+RAND()+RAND()+RAND()+RAND()+RAND()+RAND())-6))-1)+Liquidity_30Y!AA13)</x:f>
        <x:v>808180.5272043343</x:v>
      </x:c>
      <x:c r="AA194" s="16" t="n">
        <x:f>MAX(0,Z194*(1+EXP((LN(1+Assumptions!$C$60)-0.5*Assumptions!$C$61^2)+Assumptions!$C$61*((RAND()+RAND()+RAND()+RAND()+RAND()+RAND()+RAND()+RAND()+RAND()+RAND()+RAND()+RAND())-6))-1)+Liquidity_30Y!AB13)</x:f>
        <x:v>640154.5466801355</x:v>
      </x:c>
      <x:c r="AB194" s="16" t="n">
        <x:f>MAX(0,AA194*(1+EXP((LN(1+Assumptions!$C$60)-0.5*Assumptions!$C$61^2)+Assumptions!$C$61*((RAND()+RAND()+RAND()+RAND()+RAND()+RAND()+RAND()+RAND()+RAND()+RAND()+RAND()+RAND())-6))-1)+Liquidity_30Y!AC13)</x:f>
        <x:v>849378.0341132183</x:v>
      </x:c>
      <x:c r="AC194" s="16" t="n">
        <x:f>MAX(0,AB194*(1+EXP((LN(1+Assumptions!$C$60)-0.5*Assumptions!$C$61^2)+Assumptions!$C$61*((RAND()+RAND()+RAND()+RAND()+RAND()+RAND()+RAND()+RAND()+RAND()+RAND()+RAND()+RAND())-6))-1)+Liquidity_30Y!AD13)</x:f>
        <x:v>849632.3344902166</x:v>
      </x:c>
      <x:c r="AD194" s="16" t="n">
        <x:f>MAX(0,AC194*(1+EXP((LN(1+Assumptions!$C$60)-0.5*Assumptions!$C$61^2)+Assumptions!$C$61*((RAND()+RAND()+RAND()+RAND()+RAND()+RAND()+RAND()+RAND()+RAND()+RAND()+RAND()+RAND())-6))-1)+Liquidity_30Y!AE13)</x:f>
        <x:v>946284.0430943988</x:v>
      </x:c>
      <x:c r="AE194" s="16" t="n">
        <x:f>MAX(0,AD194*(1+EXP((LN(1+Assumptions!$C$60)-0.5*Assumptions!$C$61^2)+Assumptions!$C$61*((RAND()+RAND()+RAND()+RAND()+RAND()+RAND()+RAND()+RAND()+RAND()+RAND()+RAND()+RAND())-6))-1)+Liquidity_30Y!AF13)</x:f>
        <x:v>1010039.1760242039</x:v>
      </x:c>
      <x:c r="AF194" s="16" t="n">
        <x:f>MAX(0,AE194*(1+EXP((LN(1+Assumptions!$C$60)-0.5*Assumptions!$C$61^2)+Assumptions!$C$61*((RAND()+RAND()+RAND()+RAND()+RAND()+RAND()+RAND()+RAND()+RAND()+RAND()+RAND()+RAND())-6))-1)+Liquidity_30Y!AG13)</x:f>
        <x:v>1012658.6951505023</x:v>
      </x:c>
    </x:row>
    <x:row r="195">
      <x:c r="A195" s="39">
        <x:v>191</x:v>
      </x:c>
      <x:c r="B195" s="16" t="n">
        <x:f>Liquidity_30Y!C14</x:f>
        <x:v>1029031.25</x:v>
      </x:c>
      <x:c r="C195" s="16" t="n">
        <x:f>MAX(0,B195*(1+EXP((LN(1+Assumptions!$C$60)-0.5*Assumptions!$C$61^2)+Assumptions!$C$61*((RAND()+RAND()+RAND()+RAND()+RAND()+RAND()+RAND()+RAND()+RAND()+RAND()+RAND()+RAND())-6))-1)+Liquidity_30Y!D13)</x:f>
        <x:v>1259399.2899452462</x:v>
      </x:c>
      <x:c r="D195" s="16" t="n">
        <x:f>MAX(0,C195*(1+EXP((LN(1+Assumptions!$C$60)-0.5*Assumptions!$C$61^2)+Assumptions!$C$61*((RAND()+RAND()+RAND()+RAND()+RAND()+RAND()+RAND()+RAND()+RAND()+RAND()+RAND()+RAND())-6))-1)+Liquidity_30Y!E13)</x:f>
        <x:v>1318954.470097391</x:v>
      </x:c>
      <x:c r="E195" s="16" t="n">
        <x:f>MAX(0,D195*(1+EXP((LN(1+Assumptions!$C$60)-0.5*Assumptions!$C$61^2)+Assumptions!$C$61*((RAND()+RAND()+RAND()+RAND()+RAND()+RAND()+RAND()+RAND()+RAND()+RAND()+RAND()+RAND())-6))-1)+Liquidity_30Y!F13)</x:f>
        <x:v>1459100.924777472</x:v>
      </x:c>
      <x:c r="F195" s="16" t="n">
        <x:f>MAX(0,E195*(1+EXP((LN(1+Assumptions!$C$60)-0.5*Assumptions!$C$61^2)+Assumptions!$C$61*((RAND()+RAND()+RAND()+RAND()+RAND()+RAND()+RAND()+RAND()+RAND()+RAND()+RAND()+RAND())-6))-1)+Liquidity_30Y!G13)</x:f>
        <x:v>1510121.230224251</x:v>
      </x:c>
      <x:c r="G195" s="16" t="n">
        <x:f>MAX(0,F195*(1+EXP((LN(1+Assumptions!$C$60)-0.5*Assumptions!$C$61^2)+Assumptions!$C$61*((RAND()+RAND()+RAND()+RAND()+RAND()+RAND()+RAND()+RAND()+RAND()+RAND()+RAND()+RAND())-6))-1)+Liquidity_30Y!H13)</x:f>
        <x:v>1062305.7460094406</x:v>
      </x:c>
      <x:c r="H195" s="16" t="n">
        <x:f>MAX(0,G195*(1+EXP((LN(1+Assumptions!$C$60)-0.5*Assumptions!$C$61^2)+Assumptions!$C$61*((RAND()+RAND()+RAND()+RAND()+RAND()+RAND()+RAND()+RAND()+RAND()+RAND()+RAND()+RAND())-6))-1)+Liquidity_30Y!I13)</x:f>
        <x:v>1076466.480340144</x:v>
      </x:c>
      <x:c r="I195" s="16" t="n">
        <x:f>MAX(0,H195*(1+EXP((LN(1+Assumptions!$C$60)-0.5*Assumptions!$C$61^2)+Assumptions!$C$61*((RAND()+RAND()+RAND()+RAND()+RAND()+RAND()+RAND()+RAND()+RAND()+RAND()+RAND()+RAND())-6))-1)+Liquidity_30Y!J13)</x:f>
        <x:v>941102.2563985161</x:v>
      </x:c>
      <x:c r="J195" s="16" t="n">
        <x:f>MAX(0,I195*(1+EXP((LN(1+Assumptions!$C$60)-0.5*Assumptions!$C$61^2)+Assumptions!$C$61*((RAND()+RAND()+RAND()+RAND()+RAND()+RAND()+RAND()+RAND()+RAND()+RAND()+RAND()+RAND())-6))-1)+Liquidity_30Y!K13)</x:f>
        <x:v>920422.8914454482</x:v>
      </x:c>
      <x:c r="K195" s="16" t="n">
        <x:f>MAX(0,J195*(1+EXP((LN(1+Assumptions!$C$60)-0.5*Assumptions!$C$61^2)+Assumptions!$C$61*((RAND()+RAND()+RAND()+RAND()+RAND()+RAND()+RAND()+RAND()+RAND()+RAND()+RAND()+RAND())-6))-1)+Liquidity_30Y!L13)</x:f>
        <x:v>953504.7725848954</x:v>
      </x:c>
      <x:c r="L195" s="16" t="n">
        <x:f>MAX(0,K195*(1+EXP((LN(1+Assumptions!$C$60)-0.5*Assumptions!$C$61^2)+Assumptions!$C$61*((RAND()+RAND()+RAND()+RAND()+RAND()+RAND()+RAND()+RAND()+RAND()+RAND()+RAND()+RAND())-6))-1)+Liquidity_30Y!M13)</x:f>
        <x:v>1006612.514583254</x:v>
      </x:c>
      <x:c r="M195" s="16" t="n">
        <x:f>MAX(0,L195*(1+EXP((LN(1+Assumptions!$C$60)-0.5*Assumptions!$C$61^2)+Assumptions!$C$61*((RAND()+RAND()+RAND()+RAND()+RAND()+RAND()+RAND()+RAND()+RAND()+RAND()+RAND()+RAND())-6))-1)+Liquidity_30Y!N13)</x:f>
        <x:v>1372901.3209284118</x:v>
      </x:c>
      <x:c r="N195" s="16" t="n">
        <x:f>MAX(0,M195*(1+EXP((LN(1+Assumptions!$C$60)-0.5*Assumptions!$C$61^2)+Assumptions!$C$61*((RAND()+RAND()+RAND()+RAND()+RAND()+RAND()+RAND()+RAND()+RAND()+RAND()+RAND()+RAND())-6))-1)+Liquidity_30Y!O13)</x:f>
        <x:v>1737548.183585564</x:v>
      </x:c>
      <x:c r="O195" s="16" t="n">
        <x:f>MAX(0,N195*(1+EXP((LN(1+Assumptions!$C$60)-0.5*Assumptions!$C$61^2)+Assumptions!$C$61*((RAND()+RAND()+RAND()+RAND()+RAND()+RAND()+RAND()+RAND()+RAND()+RAND()+RAND()+RAND())-6))-1)+Liquidity_30Y!P13)</x:f>
        <x:v>2313408.493401302</x:v>
      </x:c>
      <x:c r="P195" s="16" t="n">
        <x:f>MAX(0,O195*(1+EXP((LN(1+Assumptions!$C$60)-0.5*Assumptions!$C$61^2)+Assumptions!$C$61*((RAND()+RAND()+RAND()+RAND()+RAND()+RAND()+RAND()+RAND()+RAND()+RAND()+RAND()+RAND())-6))-1)+Liquidity_30Y!Q13)</x:f>
        <x:v>2702293.9530264577</x:v>
      </x:c>
      <x:c r="Q195" s="16" t="n">
        <x:f>MAX(0,P195*(1+EXP((LN(1+Assumptions!$C$60)-0.5*Assumptions!$C$61^2)+Assumptions!$C$61*((RAND()+RAND()+RAND()+RAND()+RAND()+RAND()+RAND()+RAND()+RAND()+RAND()+RAND()+RAND())-6))-1)+Liquidity_30Y!R13)</x:f>
        <x:v>4393449.643704193</x:v>
      </x:c>
      <x:c r="R195" s="16" t="n">
        <x:f>MAX(0,Q195*(1+EXP((LN(1+Assumptions!$C$60)-0.5*Assumptions!$C$61^2)+Assumptions!$C$61*((RAND()+RAND()+RAND()+RAND()+RAND()+RAND()+RAND()+RAND()+RAND()+RAND()+RAND()+RAND())-6))-1)+Liquidity_30Y!S13)</x:f>
        <x:v>5426777.663966136</x:v>
      </x:c>
      <x:c r="S195" s="16" t="n">
        <x:f>MAX(0,R195*(1+EXP((LN(1+Assumptions!$C$60)-0.5*Assumptions!$C$61^2)+Assumptions!$C$61*((RAND()+RAND()+RAND()+RAND()+RAND()+RAND()+RAND()+RAND()+RAND()+RAND()+RAND()+RAND())-6))-1)+Liquidity_30Y!T13)</x:f>
        <x:v>5708294.018903177</x:v>
      </x:c>
      <x:c r="T195" s="16" t="n">
        <x:f>MAX(0,S195*(1+EXP((LN(1+Assumptions!$C$60)-0.5*Assumptions!$C$61^2)+Assumptions!$C$61*((RAND()+RAND()+RAND()+RAND()+RAND()+RAND()+RAND()+RAND()+RAND()+RAND()+RAND()+RAND())-6))-1)+Liquidity_30Y!U13)</x:f>
        <x:v>4870458.228653735</x:v>
      </x:c>
      <x:c r="U195" s="16" t="n">
        <x:f>MAX(0,T195*(1+EXP((LN(1+Assumptions!$C$60)-0.5*Assumptions!$C$61^2)+Assumptions!$C$61*((RAND()+RAND()+RAND()+RAND()+RAND()+RAND()+RAND()+RAND()+RAND()+RAND()+RAND()+RAND())-6))-1)+Liquidity_30Y!V13)</x:f>
        <x:v>5646488.61268765</x:v>
      </x:c>
      <x:c r="V195" s="16" t="n">
        <x:f>MAX(0,U195*(1+EXP((LN(1+Assumptions!$C$60)-0.5*Assumptions!$C$61^2)+Assumptions!$C$61*((RAND()+RAND()+RAND()+RAND()+RAND()+RAND()+RAND()+RAND()+RAND()+RAND()+RAND()+RAND())-6))-1)+Liquidity_30Y!W13)</x:f>
        <x:v>5417982.245884707</x:v>
      </x:c>
      <x:c r="W195" s="16" t="n">
        <x:f>MAX(0,V195*(1+EXP((LN(1+Assumptions!$C$60)-0.5*Assumptions!$C$61^2)+Assumptions!$C$61*((RAND()+RAND()+RAND()+RAND()+RAND()+RAND()+RAND()+RAND()+RAND()+RAND()+RAND()+RAND())-6))-1)+Liquidity_30Y!X13)</x:f>
        <x:v>5964670.8354159705</x:v>
      </x:c>
      <x:c r="X195" s="16" t="n">
        <x:f>MAX(0,W195*(1+EXP((LN(1+Assumptions!$C$60)-0.5*Assumptions!$C$61^2)+Assumptions!$C$61*((RAND()+RAND()+RAND()+RAND()+RAND()+RAND()+RAND()+RAND()+RAND()+RAND()+RAND()+RAND())-6))-1)+Liquidity_30Y!Y13)</x:f>
        <x:v>5818715.014098297</x:v>
      </x:c>
      <x:c r="Y195" s="16" t="n">
        <x:f>MAX(0,X195*(1+EXP((LN(1+Assumptions!$C$60)-0.5*Assumptions!$C$61^2)+Assumptions!$C$61*((RAND()+RAND()+RAND()+RAND()+RAND()+RAND()+RAND()+RAND()+RAND()+RAND()+RAND()+RAND())-6))-1)+Liquidity_30Y!Z13)</x:f>
        <x:v>5950607.269675056</x:v>
      </x:c>
      <x:c r="Z195" s="16" t="n">
        <x:f>MAX(0,Y195*(1+EXP((LN(1+Assumptions!$C$60)-0.5*Assumptions!$C$61^2)+Assumptions!$C$61*((RAND()+RAND()+RAND()+RAND()+RAND()+RAND()+RAND()+RAND()+RAND()+RAND()+RAND()+RAND())-6))-1)+Liquidity_30Y!AA13)</x:f>
        <x:v>6192331.905325</x:v>
      </x:c>
      <x:c r="AA195" s="16" t="n">
        <x:f>MAX(0,Z195*(1+EXP((LN(1+Assumptions!$C$60)-0.5*Assumptions!$C$61^2)+Assumptions!$C$61*((RAND()+RAND()+RAND()+RAND()+RAND()+RAND()+RAND()+RAND()+RAND()+RAND()+RAND()+RAND())-6))-1)+Liquidity_30Y!AB13)</x:f>
        <x:v>6253810.156560412</x:v>
      </x:c>
      <x:c r="AB195" s="16" t="n">
        <x:f>MAX(0,AA195*(1+EXP((LN(1+Assumptions!$C$60)-0.5*Assumptions!$C$61^2)+Assumptions!$C$61*((RAND()+RAND()+RAND()+RAND()+RAND()+RAND()+RAND()+RAND()+RAND()+RAND()+RAND()+RAND())-6))-1)+Liquidity_30Y!AC13)</x:f>
        <x:v>6893133.2593223695</x:v>
      </x:c>
      <x:c r="AC195" s="16" t="n">
        <x:f>MAX(0,AB195*(1+EXP((LN(1+Assumptions!$C$60)-0.5*Assumptions!$C$61^2)+Assumptions!$C$61*((RAND()+RAND()+RAND()+RAND()+RAND()+RAND()+RAND()+RAND()+RAND()+RAND()+RAND()+RAND())-6))-1)+Liquidity_30Y!AD13)</x:f>
        <x:v>8105908.70552975</x:v>
      </x:c>
      <x:c r="AD195" s="16" t="n">
        <x:f>MAX(0,AC195*(1+EXP((LN(1+Assumptions!$C$60)-0.5*Assumptions!$C$61^2)+Assumptions!$C$61*((RAND()+RAND()+RAND()+RAND()+RAND()+RAND()+RAND()+RAND()+RAND()+RAND()+RAND()+RAND())-6))-1)+Liquidity_30Y!AE13)</x:f>
        <x:v>7503253.447717388</x:v>
      </x:c>
      <x:c r="AE195" s="16" t="n">
        <x:f>MAX(0,AD195*(1+EXP((LN(1+Assumptions!$C$60)-0.5*Assumptions!$C$61^2)+Assumptions!$C$61*((RAND()+RAND()+RAND()+RAND()+RAND()+RAND()+RAND()+RAND()+RAND()+RAND()+RAND()+RAND())-6))-1)+Liquidity_30Y!AF13)</x:f>
        <x:v>6453703.275817645</x:v>
      </x:c>
      <x:c r="AF195" s="16" t="n">
        <x:f>MAX(0,AE195*(1+EXP((LN(1+Assumptions!$C$60)-0.5*Assumptions!$C$61^2)+Assumptions!$C$61*((RAND()+RAND()+RAND()+RAND()+RAND()+RAND()+RAND()+RAND()+RAND()+RAND()+RAND()+RAND())-6))-1)+Liquidity_30Y!AG13)</x:f>
        <x:v>7130614.395220276</x:v>
      </x:c>
    </x:row>
    <x:row r="196">
      <x:c r="A196" s="39">
        <x:v>192</x:v>
      </x:c>
      <x:c r="B196" s="16" t="n">
        <x:f>Liquidity_30Y!C14</x:f>
        <x:v>1029031.25</x:v>
      </x:c>
      <x:c r="C196" s="16" t="n">
        <x:f>MAX(0,B196*(1+EXP((LN(1+Assumptions!$C$60)-0.5*Assumptions!$C$61^2)+Assumptions!$C$61*((RAND()+RAND()+RAND()+RAND()+RAND()+RAND()+RAND()+RAND()+RAND()+RAND()+RAND()+RAND())-6))-1)+Liquidity_30Y!D13)</x:f>
        <x:v>771010.5440963869</x:v>
      </x:c>
      <x:c r="D196" s="16" t="n">
        <x:f>MAX(0,C196*(1+EXP((LN(1+Assumptions!$C$60)-0.5*Assumptions!$C$61^2)+Assumptions!$C$61*((RAND()+RAND()+RAND()+RAND()+RAND()+RAND()+RAND()+RAND()+RAND()+RAND()+RAND()+RAND())-6))-1)+Liquidity_30Y!E13)</x:f>
        <x:v>523536.53828781296</x:v>
      </x:c>
      <x:c r="E196" s="16" t="n">
        <x:f>MAX(0,D196*(1+EXP((LN(1+Assumptions!$C$60)-0.5*Assumptions!$C$61^2)+Assumptions!$C$61*((RAND()+RAND()+RAND()+RAND()+RAND()+RAND()+RAND()+RAND()+RAND()+RAND()+RAND()+RAND())-6))-1)+Liquidity_30Y!F13)</x:f>
        <x:v>562773.1869509831</x:v>
      </x:c>
      <x:c r="F196" s="16" t="n">
        <x:f>MAX(0,E196*(1+EXP((LN(1+Assumptions!$C$60)-0.5*Assumptions!$C$61^2)+Assumptions!$C$61*((RAND()+RAND()+RAND()+RAND()+RAND()+RAND()+RAND()+RAND()+RAND()+RAND()+RAND()+RAND())-6))-1)+Liquidity_30Y!G13)</x:f>
        <x:v>663615.2213702414</x:v>
      </x:c>
      <x:c r="G196" s="16" t="n">
        <x:f>MAX(0,F196*(1+EXP((LN(1+Assumptions!$C$60)-0.5*Assumptions!$C$61^2)+Assumptions!$C$61*((RAND()+RAND()+RAND()+RAND()+RAND()+RAND()+RAND()+RAND()+RAND()+RAND()+RAND()+RAND())-6))-1)+Liquidity_30Y!H13)</x:f>
        <x:v>652587.6689450012</x:v>
      </x:c>
      <x:c r="H196" s="16" t="n">
        <x:f>MAX(0,G196*(1+EXP((LN(1+Assumptions!$C$60)-0.5*Assumptions!$C$61^2)+Assumptions!$C$61*((RAND()+RAND()+RAND()+RAND()+RAND()+RAND()+RAND()+RAND()+RAND()+RAND()+RAND()+RAND())-6))-1)+Liquidity_30Y!I13)</x:f>
        <x:v>561277.4865548778</x:v>
      </x:c>
      <x:c r="I196" s="16" t="n">
        <x:f>MAX(0,H196*(1+EXP((LN(1+Assumptions!$C$60)-0.5*Assumptions!$C$61^2)+Assumptions!$C$61*((RAND()+RAND()+RAND()+RAND()+RAND()+RAND()+RAND()+RAND()+RAND()+RAND()+RAND()+RAND())-6))-1)+Liquidity_30Y!J13)</x:f>
        <x:v>609435.7820717007</x:v>
      </x:c>
      <x:c r="J196" s="16" t="n">
        <x:f>MAX(0,I196*(1+EXP((LN(1+Assumptions!$C$60)-0.5*Assumptions!$C$61^2)+Assumptions!$C$61*((RAND()+RAND()+RAND()+RAND()+RAND()+RAND()+RAND()+RAND()+RAND()+RAND()+RAND()+RAND())-6))-1)+Liquidity_30Y!K13)</x:f>
        <x:v>501739.18480835145</x:v>
      </x:c>
      <x:c r="K196" s="16" t="n">
        <x:f>MAX(0,J196*(1+EXP((LN(1+Assumptions!$C$60)-0.5*Assumptions!$C$61^2)+Assumptions!$C$61*((RAND()+RAND()+RAND()+RAND()+RAND()+RAND()+RAND()+RAND()+RAND()+RAND()+RAND()+RAND())-6))-1)+Liquidity_30Y!L13)</x:f>
        <x:v>641388.4017709662</x:v>
      </x:c>
      <x:c r="L196" s="16" t="n">
        <x:f>MAX(0,K196*(1+EXP((LN(1+Assumptions!$C$60)-0.5*Assumptions!$C$61^2)+Assumptions!$C$61*((RAND()+RAND()+RAND()+RAND()+RAND()+RAND()+RAND()+RAND()+RAND()+RAND()+RAND()+RAND())-6))-1)+Liquidity_30Y!M13)</x:f>
        <x:v>616132.6335251047</x:v>
      </x:c>
      <x:c r="M196" s="16" t="n">
        <x:f>MAX(0,L196*(1+EXP((LN(1+Assumptions!$C$60)-0.5*Assumptions!$C$61^2)+Assumptions!$C$61*((RAND()+RAND()+RAND()+RAND()+RAND()+RAND()+RAND()+RAND()+RAND()+RAND()+RAND()+RAND())-6))-1)+Liquidity_30Y!N13)</x:f>
        <x:v>516708.64823821164</x:v>
      </x:c>
      <x:c r="N196" s="16" t="n">
        <x:f>MAX(0,M196*(1+EXP((LN(1+Assumptions!$C$60)-0.5*Assumptions!$C$61^2)+Assumptions!$C$61*((RAND()+RAND()+RAND()+RAND()+RAND()+RAND()+RAND()+RAND()+RAND()+RAND()+RAND()+RAND())-6))-1)+Liquidity_30Y!O13)</x:f>
        <x:v>453731.93559162563</x:v>
      </x:c>
      <x:c r="O196" s="16" t="n">
        <x:f>MAX(0,N196*(1+EXP((LN(1+Assumptions!$C$60)-0.5*Assumptions!$C$61^2)+Assumptions!$C$61*((RAND()+RAND()+RAND()+RAND()+RAND()+RAND()+RAND()+RAND()+RAND()+RAND()+RAND()+RAND())-6))-1)+Liquidity_30Y!P13)</x:f>
        <x:v>567370.6939683848</x:v>
      </x:c>
      <x:c r="P196" s="16" t="n">
        <x:f>MAX(0,O196*(1+EXP((LN(1+Assumptions!$C$60)-0.5*Assumptions!$C$61^2)+Assumptions!$C$61*((RAND()+RAND()+RAND()+RAND()+RAND()+RAND()+RAND()+RAND()+RAND()+RAND()+RAND()+RAND())-6))-1)+Liquidity_30Y!Q13)</x:f>
        <x:v>547056.6333704692</x:v>
      </x:c>
      <x:c r="Q196" s="16" t="n">
        <x:f>MAX(0,P196*(1+EXP((LN(1+Assumptions!$C$60)-0.5*Assumptions!$C$61^2)+Assumptions!$C$61*((RAND()+RAND()+RAND()+RAND()+RAND()+RAND()+RAND()+RAND()+RAND()+RAND()+RAND()+RAND())-6))-1)+Liquidity_30Y!R13)</x:f>
        <x:v>602795.9445407304</x:v>
      </x:c>
      <x:c r="R196" s="16" t="n">
        <x:f>MAX(0,Q196*(1+EXP((LN(1+Assumptions!$C$60)-0.5*Assumptions!$C$61^2)+Assumptions!$C$61*((RAND()+RAND()+RAND()+RAND()+RAND()+RAND()+RAND()+RAND()+RAND()+RAND()+RAND()+RAND())-6))-1)+Liquidity_30Y!S13)</x:f>
        <x:v>479035.2254024793</x:v>
      </x:c>
      <x:c r="S196" s="16" t="n">
        <x:f>MAX(0,R196*(1+EXP((LN(1+Assumptions!$C$60)-0.5*Assumptions!$C$61^2)+Assumptions!$C$61*((RAND()+RAND()+RAND()+RAND()+RAND()+RAND()+RAND()+RAND()+RAND()+RAND()+RAND()+RAND())-6))-1)+Liquidity_30Y!T13)</x:f>
        <x:v>617476.7412147901</x:v>
      </x:c>
      <x:c r="T196" s="16" t="n">
        <x:f>MAX(0,S196*(1+EXP((LN(1+Assumptions!$C$60)-0.5*Assumptions!$C$61^2)+Assumptions!$C$61*((RAND()+RAND()+RAND()+RAND()+RAND()+RAND()+RAND()+RAND()+RAND()+RAND()+RAND()+RAND())-6))-1)+Liquidity_30Y!U13)</x:f>
        <x:v>810414.8313429037</x:v>
      </x:c>
      <x:c r="U196" s="16" t="n">
        <x:f>MAX(0,T196*(1+EXP((LN(1+Assumptions!$C$60)-0.5*Assumptions!$C$61^2)+Assumptions!$C$61*((RAND()+RAND()+RAND()+RAND()+RAND()+RAND()+RAND()+RAND()+RAND()+RAND()+RAND()+RAND())-6))-1)+Liquidity_30Y!V13)</x:f>
        <x:v>862011.413101422</x:v>
      </x:c>
      <x:c r="V196" s="16" t="n">
        <x:f>MAX(0,U196*(1+EXP((LN(1+Assumptions!$C$60)-0.5*Assumptions!$C$61^2)+Assumptions!$C$61*((RAND()+RAND()+RAND()+RAND()+RAND()+RAND()+RAND()+RAND()+RAND()+RAND()+RAND()+RAND())-6))-1)+Liquidity_30Y!W13)</x:f>
        <x:v>847562.6027781175</x:v>
      </x:c>
      <x:c r="W196" s="16" t="n">
        <x:f>MAX(0,V196*(1+EXP((LN(1+Assumptions!$C$60)-0.5*Assumptions!$C$61^2)+Assumptions!$C$61*((RAND()+RAND()+RAND()+RAND()+RAND()+RAND()+RAND()+RAND()+RAND()+RAND()+RAND()+RAND())-6))-1)+Liquidity_30Y!X13)</x:f>
        <x:v>646066.6017462579</x:v>
      </x:c>
      <x:c r="X196" s="16" t="n">
        <x:f>MAX(0,W196*(1+EXP((LN(1+Assumptions!$C$60)-0.5*Assumptions!$C$61^2)+Assumptions!$C$61*((RAND()+RAND()+RAND()+RAND()+RAND()+RAND()+RAND()+RAND()+RAND()+RAND()+RAND()+RAND())-6))-1)+Liquidity_30Y!Y13)</x:f>
        <x:v>904563.4881374895</x:v>
      </x:c>
      <x:c r="Y196" s="16" t="n">
        <x:f>MAX(0,X196*(1+EXP((LN(1+Assumptions!$C$60)-0.5*Assumptions!$C$61^2)+Assumptions!$C$61*((RAND()+RAND()+RAND()+RAND()+RAND()+RAND()+RAND()+RAND()+RAND()+RAND()+RAND()+RAND())-6))-1)+Liquidity_30Y!Z13)</x:f>
        <x:v>970518.8959335047</x:v>
      </x:c>
      <x:c r="Z196" s="16" t="n">
        <x:f>MAX(0,Y196*(1+EXP((LN(1+Assumptions!$C$60)-0.5*Assumptions!$C$61^2)+Assumptions!$C$61*((RAND()+RAND()+RAND()+RAND()+RAND()+RAND()+RAND()+RAND()+RAND()+RAND()+RAND()+RAND())-6))-1)+Liquidity_30Y!AA13)</x:f>
        <x:v>1257199.7848128502</x:v>
      </x:c>
      <x:c r="AA196" s="16" t="n">
        <x:f>MAX(0,Z196*(1+EXP((LN(1+Assumptions!$C$60)-0.5*Assumptions!$C$61^2)+Assumptions!$C$61*((RAND()+RAND()+RAND()+RAND()+RAND()+RAND()+RAND()+RAND()+RAND()+RAND()+RAND()+RAND())-6))-1)+Liquidity_30Y!AB13)</x:f>
        <x:v>1412679.058347509</x:v>
      </x:c>
      <x:c r="AB196" s="16" t="n">
        <x:f>MAX(0,AA196*(1+EXP((LN(1+Assumptions!$C$60)-0.5*Assumptions!$C$61^2)+Assumptions!$C$61*((RAND()+RAND()+RAND()+RAND()+RAND()+RAND()+RAND()+RAND()+RAND()+RAND()+RAND()+RAND())-6))-1)+Liquidity_30Y!AC13)</x:f>
        <x:v>1728112.1652968242</x:v>
      </x:c>
      <x:c r="AC196" s="16" t="n">
        <x:f>MAX(0,AB196*(1+EXP((LN(1+Assumptions!$C$60)-0.5*Assumptions!$C$61^2)+Assumptions!$C$61*((RAND()+RAND()+RAND()+RAND()+RAND()+RAND()+RAND()+RAND()+RAND()+RAND()+RAND()+RAND())-6))-1)+Liquidity_30Y!AD13)</x:f>
        <x:v>2113531.0091916546</x:v>
      </x:c>
      <x:c r="AD196" s="16" t="n">
        <x:f>MAX(0,AC196*(1+EXP((LN(1+Assumptions!$C$60)-0.5*Assumptions!$C$61^2)+Assumptions!$C$61*((RAND()+RAND()+RAND()+RAND()+RAND()+RAND()+RAND()+RAND()+RAND()+RAND()+RAND()+RAND())-6))-1)+Liquidity_30Y!AE13)</x:f>
        <x:v>2116625.2385410485</x:v>
      </x:c>
      <x:c r="AE196" s="16" t="n">
        <x:f>MAX(0,AD196*(1+EXP((LN(1+Assumptions!$C$60)-0.5*Assumptions!$C$61^2)+Assumptions!$C$61*((RAND()+RAND()+RAND()+RAND()+RAND()+RAND()+RAND()+RAND()+RAND()+RAND()+RAND()+RAND())-6))-1)+Liquidity_30Y!AF13)</x:f>
        <x:v>2544080.751650866</x:v>
      </x:c>
      <x:c r="AF196" s="16" t="n">
        <x:f>MAX(0,AE196*(1+EXP((LN(1+Assumptions!$C$60)-0.5*Assumptions!$C$61^2)+Assumptions!$C$61*((RAND()+RAND()+RAND()+RAND()+RAND()+RAND()+RAND()+RAND()+RAND()+RAND()+RAND()+RAND())-6))-1)+Liquidity_30Y!AG13)</x:f>
        <x:v>2687746.08522569</x:v>
      </x:c>
    </x:row>
    <x:row r="197">
      <x:c r="A197" s="39">
        <x:v>193</x:v>
      </x:c>
      <x:c r="B197" s="16" t="n">
        <x:f>Liquidity_30Y!C14</x:f>
        <x:v>1029031.25</x:v>
      </x:c>
      <x:c r="C197" s="16" t="n">
        <x:f>MAX(0,B197*(1+EXP((LN(1+Assumptions!$C$60)-0.5*Assumptions!$C$61^2)+Assumptions!$C$61*((RAND()+RAND()+RAND()+RAND()+RAND()+RAND()+RAND()+RAND()+RAND()+RAND()+RAND()+RAND())-6))-1)+Liquidity_30Y!D13)</x:f>
        <x:v>1168050.9661899195</x:v>
      </x:c>
      <x:c r="D197" s="16" t="n">
        <x:f>MAX(0,C197*(1+EXP((LN(1+Assumptions!$C$60)-0.5*Assumptions!$C$61^2)+Assumptions!$C$61*((RAND()+RAND()+RAND()+RAND()+RAND()+RAND()+RAND()+RAND()+RAND()+RAND()+RAND()+RAND())-6))-1)+Liquidity_30Y!E13)</x:f>
        <x:v>869867.7899778814</x:v>
      </x:c>
      <x:c r="E197" s="16" t="n">
        <x:f>MAX(0,D197*(1+EXP((LN(1+Assumptions!$C$60)-0.5*Assumptions!$C$61^2)+Assumptions!$C$61*((RAND()+RAND()+RAND()+RAND()+RAND()+RAND()+RAND()+RAND()+RAND()+RAND()+RAND()+RAND())-6))-1)+Liquidity_30Y!F13)</x:f>
        <x:v>837116.8294018278</x:v>
      </x:c>
      <x:c r="F197" s="16" t="n">
        <x:f>MAX(0,E197*(1+EXP((LN(1+Assumptions!$C$60)-0.5*Assumptions!$C$61^2)+Assumptions!$C$61*((RAND()+RAND()+RAND()+RAND()+RAND()+RAND()+RAND()+RAND()+RAND()+RAND()+RAND()+RAND())-6))-1)+Liquidity_30Y!G13)</x:f>
        <x:v>671261.0015671655</x:v>
      </x:c>
      <x:c r="G197" s="16" t="n">
        <x:f>MAX(0,F197*(1+EXP((LN(1+Assumptions!$C$60)-0.5*Assumptions!$C$61^2)+Assumptions!$C$61*((RAND()+RAND()+RAND()+RAND()+RAND()+RAND()+RAND()+RAND()+RAND()+RAND()+RAND()+RAND())-6))-1)+Liquidity_30Y!H13)</x:f>
        <x:v>914880.041629512</x:v>
      </x:c>
      <x:c r="H197" s="16" t="n">
        <x:f>MAX(0,G197*(1+EXP((LN(1+Assumptions!$C$60)-0.5*Assumptions!$C$61^2)+Assumptions!$C$61*((RAND()+RAND()+RAND()+RAND()+RAND()+RAND()+RAND()+RAND()+RAND()+RAND()+RAND()+RAND())-6))-1)+Liquidity_30Y!I13)</x:f>
        <x:v>872076.4365124101</x:v>
      </x:c>
      <x:c r="I197" s="16" t="n">
        <x:f>MAX(0,H197*(1+EXP((LN(1+Assumptions!$C$60)-0.5*Assumptions!$C$61^2)+Assumptions!$C$61*((RAND()+RAND()+RAND()+RAND()+RAND()+RAND()+RAND()+RAND()+RAND()+RAND()+RAND()+RAND())-6))-1)+Liquidity_30Y!J13)</x:f>
        <x:v>855302.9011743076</x:v>
      </x:c>
      <x:c r="J197" s="16" t="n">
        <x:f>MAX(0,I197*(1+EXP((LN(1+Assumptions!$C$60)-0.5*Assumptions!$C$61^2)+Assumptions!$C$61*((RAND()+RAND()+RAND()+RAND()+RAND()+RAND()+RAND()+RAND()+RAND()+RAND()+RAND()+RAND())-6))-1)+Liquidity_30Y!K13)</x:f>
        <x:v>1022916.6836840874</x:v>
      </x:c>
      <x:c r="K197" s="16" t="n">
        <x:f>MAX(0,J197*(1+EXP((LN(1+Assumptions!$C$60)-0.5*Assumptions!$C$61^2)+Assumptions!$C$61*((RAND()+RAND()+RAND()+RAND()+RAND()+RAND()+RAND()+RAND()+RAND()+RAND()+RAND()+RAND())-6))-1)+Liquidity_30Y!L13)</x:f>
        <x:v>865943.0648685788</x:v>
      </x:c>
      <x:c r="L197" s="16" t="n">
        <x:f>MAX(0,K197*(1+EXP((LN(1+Assumptions!$C$60)-0.5*Assumptions!$C$61^2)+Assumptions!$C$61*((RAND()+RAND()+RAND()+RAND()+RAND()+RAND()+RAND()+RAND()+RAND()+RAND()+RAND()+RAND())-6))-1)+Liquidity_30Y!M13)</x:f>
        <x:v>756047.9666665368</x:v>
      </x:c>
      <x:c r="M197" s="16" t="n">
        <x:f>MAX(0,L197*(1+EXP((LN(1+Assumptions!$C$60)-0.5*Assumptions!$C$61^2)+Assumptions!$C$61*((RAND()+RAND()+RAND()+RAND()+RAND()+RAND()+RAND()+RAND()+RAND()+RAND()+RAND()+RAND())-6))-1)+Liquidity_30Y!N13)</x:f>
        <x:v>709147.7771949986</x:v>
      </x:c>
      <x:c r="N197" s="16" t="n">
        <x:f>MAX(0,M197*(1+EXP((LN(1+Assumptions!$C$60)-0.5*Assumptions!$C$61^2)+Assumptions!$C$61*((RAND()+RAND()+RAND()+RAND()+RAND()+RAND()+RAND()+RAND()+RAND()+RAND()+RAND()+RAND())-6))-1)+Liquidity_30Y!O13)</x:f>
        <x:v>636182.8800127297</x:v>
      </x:c>
      <x:c r="O197" s="16" t="n">
        <x:f>MAX(0,N197*(1+EXP((LN(1+Assumptions!$C$60)-0.5*Assumptions!$C$61^2)+Assumptions!$C$61*((RAND()+RAND()+RAND()+RAND()+RAND()+RAND()+RAND()+RAND()+RAND()+RAND()+RAND()+RAND())-6))-1)+Liquidity_30Y!P13)</x:f>
        <x:v>764234.5437394459</x:v>
      </x:c>
      <x:c r="P197" s="16" t="n">
        <x:f>MAX(0,O197*(1+EXP((LN(1+Assumptions!$C$60)-0.5*Assumptions!$C$61^2)+Assumptions!$C$61*((RAND()+RAND()+RAND()+RAND()+RAND()+RAND()+RAND()+RAND()+RAND()+RAND()+RAND()+RAND())-6))-1)+Liquidity_30Y!Q13)</x:f>
        <x:v>838207.826423518</x:v>
      </x:c>
      <x:c r="Q197" s="16" t="n">
        <x:f>MAX(0,P197*(1+EXP((LN(1+Assumptions!$C$60)-0.5*Assumptions!$C$61^2)+Assumptions!$C$61*((RAND()+RAND()+RAND()+RAND()+RAND()+RAND()+RAND()+RAND()+RAND()+RAND()+RAND()+RAND())-6))-1)+Liquidity_30Y!R13)</x:f>
        <x:v>884733.4426184484</x:v>
      </x:c>
      <x:c r="R197" s="16" t="n">
        <x:f>MAX(0,Q197*(1+EXP((LN(1+Assumptions!$C$60)-0.5*Assumptions!$C$61^2)+Assumptions!$C$61*((RAND()+RAND()+RAND()+RAND()+RAND()+RAND()+RAND()+RAND()+RAND()+RAND()+RAND()+RAND())-6))-1)+Liquidity_30Y!S13)</x:f>
        <x:v>837407.9341769966</x:v>
      </x:c>
      <x:c r="S197" s="16" t="n">
        <x:f>MAX(0,R197*(1+EXP((LN(1+Assumptions!$C$60)-0.5*Assumptions!$C$61^2)+Assumptions!$C$61*((RAND()+RAND()+RAND()+RAND()+RAND()+RAND()+RAND()+RAND()+RAND()+RAND()+RAND()+RAND())-6))-1)+Liquidity_30Y!T13)</x:f>
        <x:v>1148499.8993063865</x:v>
      </x:c>
      <x:c r="T197" s="16" t="n">
        <x:f>MAX(0,S197*(1+EXP((LN(1+Assumptions!$C$60)-0.5*Assumptions!$C$61^2)+Assumptions!$C$61*((RAND()+RAND()+RAND()+RAND()+RAND()+RAND()+RAND()+RAND()+RAND()+RAND()+RAND()+RAND())-6))-1)+Liquidity_30Y!U13)</x:f>
        <x:v>1359936.3189182389</x:v>
      </x:c>
      <x:c r="U197" s="16" t="n">
        <x:f>MAX(0,T197*(1+EXP((LN(1+Assumptions!$C$60)-0.5*Assumptions!$C$61^2)+Assumptions!$C$61*((RAND()+RAND()+RAND()+RAND()+RAND()+RAND()+RAND()+RAND()+RAND()+RAND()+RAND()+RAND())-6))-1)+Liquidity_30Y!V13)</x:f>
        <x:v>1522600.329960863</x:v>
      </x:c>
      <x:c r="V197" s="16" t="n">
        <x:f>MAX(0,U197*(1+EXP((LN(1+Assumptions!$C$60)-0.5*Assumptions!$C$61^2)+Assumptions!$C$61*((RAND()+RAND()+RAND()+RAND()+RAND()+RAND()+RAND()+RAND()+RAND()+RAND()+RAND()+RAND())-6))-1)+Liquidity_30Y!W13)</x:f>
        <x:v>1396271.8624862977</x:v>
      </x:c>
      <x:c r="W197" s="16" t="n">
        <x:f>MAX(0,V197*(1+EXP((LN(1+Assumptions!$C$60)-0.5*Assumptions!$C$61^2)+Assumptions!$C$61*((RAND()+RAND()+RAND()+RAND()+RAND()+RAND()+RAND()+RAND()+RAND()+RAND()+RAND()+RAND())-6))-1)+Liquidity_30Y!X13)</x:f>
        <x:v>1566380.4658792203</x:v>
      </x:c>
      <x:c r="X197" s="16" t="n">
        <x:f>MAX(0,W197*(1+EXP((LN(1+Assumptions!$C$60)-0.5*Assumptions!$C$61^2)+Assumptions!$C$61*((RAND()+RAND()+RAND()+RAND()+RAND()+RAND()+RAND()+RAND()+RAND()+RAND()+RAND()+RAND())-6))-1)+Liquidity_30Y!Y13)</x:f>
        <x:v>1375949.437775659</x:v>
      </x:c>
      <x:c r="Y197" s="16" t="n">
        <x:f>MAX(0,X197*(1+EXP((LN(1+Assumptions!$C$60)-0.5*Assumptions!$C$61^2)+Assumptions!$C$61*((RAND()+RAND()+RAND()+RAND()+RAND()+RAND()+RAND()+RAND()+RAND()+RAND()+RAND()+RAND())-6))-1)+Liquidity_30Y!Z13)</x:f>
        <x:v>1487881.3611829355</x:v>
      </x:c>
      <x:c r="Z197" s="16" t="n">
        <x:f>MAX(0,Y197*(1+EXP((LN(1+Assumptions!$C$60)-0.5*Assumptions!$C$61^2)+Assumptions!$C$61*((RAND()+RAND()+RAND()+RAND()+RAND()+RAND()+RAND()+RAND()+RAND()+RAND()+RAND()+RAND())-6))-1)+Liquidity_30Y!AA13)</x:f>
        <x:v>1734960.400011034</x:v>
      </x:c>
      <x:c r="AA197" s="16" t="n">
        <x:f>MAX(0,Z197*(1+EXP((LN(1+Assumptions!$C$60)-0.5*Assumptions!$C$61^2)+Assumptions!$C$61*((RAND()+RAND()+RAND()+RAND()+RAND()+RAND()+RAND()+RAND()+RAND()+RAND()+RAND()+RAND())-6))-1)+Liquidity_30Y!AB13)</x:f>
        <x:v>1878867.3668332307</x:v>
      </x:c>
      <x:c r="AB197" s="16" t="n">
        <x:f>MAX(0,AA197*(1+EXP((LN(1+Assumptions!$C$60)-0.5*Assumptions!$C$61^2)+Assumptions!$C$61*((RAND()+RAND()+RAND()+RAND()+RAND()+RAND()+RAND()+RAND()+RAND()+RAND()+RAND()+RAND())-6))-1)+Liquidity_30Y!AC13)</x:f>
        <x:v>1810934.3460658775</x:v>
      </x:c>
      <x:c r="AC197" s="16" t="n">
        <x:f>MAX(0,AB197*(1+EXP((LN(1+Assumptions!$C$60)-0.5*Assumptions!$C$61^2)+Assumptions!$C$61*((RAND()+RAND()+RAND()+RAND()+RAND()+RAND()+RAND()+RAND()+RAND()+RAND()+RAND()+RAND())-6))-1)+Liquidity_30Y!AD13)</x:f>
        <x:v>1558352.7748857</x:v>
      </x:c>
      <x:c r="AD197" s="16" t="n">
        <x:f>MAX(0,AC197*(1+EXP((LN(1+Assumptions!$C$60)-0.5*Assumptions!$C$61^2)+Assumptions!$C$61*((RAND()+RAND()+RAND()+RAND()+RAND()+RAND()+RAND()+RAND()+RAND()+RAND()+RAND()+RAND())-6))-1)+Liquidity_30Y!AE13)</x:f>
        <x:v>2075011.77448108</x:v>
      </x:c>
      <x:c r="AE197" s="16" t="n">
        <x:f>MAX(0,AD197*(1+EXP((LN(1+Assumptions!$C$60)-0.5*Assumptions!$C$61^2)+Assumptions!$C$61*((RAND()+RAND()+RAND()+RAND()+RAND()+RAND()+RAND()+RAND()+RAND()+RAND()+RAND()+RAND())-6))-1)+Liquidity_30Y!AF13)</x:f>
        <x:v>2679279.647276453</x:v>
      </x:c>
      <x:c r="AF197" s="16" t="n">
        <x:f>MAX(0,AE197*(1+EXP((LN(1+Assumptions!$C$60)-0.5*Assumptions!$C$61^2)+Assumptions!$C$61*((RAND()+RAND()+RAND()+RAND()+RAND()+RAND()+RAND()+RAND()+RAND()+RAND()+RAND()+RAND())-6))-1)+Liquidity_30Y!AG13)</x:f>
        <x:v>3863530.238290566</x:v>
      </x:c>
    </x:row>
    <x:row r="198">
      <x:c r="A198" s="39">
        <x:v>194</x:v>
      </x:c>
      <x:c r="B198" s="16" t="n">
        <x:f>Liquidity_30Y!C14</x:f>
        <x:v>1029031.25</x:v>
      </x:c>
      <x:c r="C198" s="16" t="n">
        <x:f>MAX(0,B198*(1+EXP((LN(1+Assumptions!$C$60)-0.5*Assumptions!$C$61^2)+Assumptions!$C$61*((RAND()+RAND()+RAND()+RAND()+RAND()+RAND()+RAND()+RAND()+RAND()+RAND()+RAND()+RAND())-6))-1)+Liquidity_30Y!D13)</x:f>
        <x:v>1064985.3992891507</x:v>
      </x:c>
      <x:c r="D198" s="16" t="n">
        <x:f>MAX(0,C198*(1+EXP((LN(1+Assumptions!$C$60)-0.5*Assumptions!$C$61^2)+Assumptions!$C$61*((RAND()+RAND()+RAND()+RAND()+RAND()+RAND()+RAND()+RAND()+RAND()+RAND()+RAND()+RAND())-6))-1)+Liquidity_30Y!E13)</x:f>
        <x:v>1117163.3395108606</x:v>
      </x:c>
      <x:c r="E198" s="16" t="n">
        <x:f>MAX(0,D198*(1+EXP((LN(1+Assumptions!$C$60)-0.5*Assumptions!$C$61^2)+Assumptions!$C$61*((RAND()+RAND()+RAND()+RAND()+RAND()+RAND()+RAND()+RAND()+RAND()+RAND()+RAND()+RAND())-6))-1)+Liquidity_30Y!F13)</x:f>
        <x:v>977904.6841901002</x:v>
      </x:c>
      <x:c r="F198" s="16" t="n">
        <x:f>MAX(0,E198*(1+EXP((LN(1+Assumptions!$C$60)-0.5*Assumptions!$C$61^2)+Assumptions!$C$61*((RAND()+RAND()+RAND()+RAND()+RAND()+RAND()+RAND()+RAND()+RAND()+RAND()+RAND()+RAND())-6))-1)+Liquidity_30Y!G13)</x:f>
        <x:v>880671.5596231209</x:v>
      </x:c>
      <x:c r="G198" s="16" t="n">
        <x:f>MAX(0,F198*(1+EXP((LN(1+Assumptions!$C$60)-0.5*Assumptions!$C$61^2)+Assumptions!$C$61*((RAND()+RAND()+RAND()+RAND()+RAND()+RAND()+RAND()+RAND()+RAND()+RAND()+RAND()+RAND())-6))-1)+Liquidity_30Y!H13)</x:f>
        <x:v>929020.8648210642</x:v>
      </x:c>
      <x:c r="H198" s="16" t="n">
        <x:f>MAX(0,G198*(1+EXP((LN(1+Assumptions!$C$60)-0.5*Assumptions!$C$61^2)+Assumptions!$C$61*((RAND()+RAND()+RAND()+RAND()+RAND()+RAND()+RAND()+RAND()+RAND()+RAND()+RAND()+RAND())-6))-1)+Liquidity_30Y!I13)</x:f>
        <x:v>1049148.9119737446</x:v>
      </x:c>
      <x:c r="I198" s="16" t="n">
        <x:f>MAX(0,H198*(1+EXP((LN(1+Assumptions!$C$60)-0.5*Assumptions!$C$61^2)+Assumptions!$C$61*((RAND()+RAND()+RAND()+RAND()+RAND()+RAND()+RAND()+RAND()+RAND()+RAND()+RAND()+RAND())-6))-1)+Liquidity_30Y!J13)</x:f>
        <x:v>1069314.2576332667</x:v>
      </x:c>
      <x:c r="J198" s="16" t="n">
        <x:f>MAX(0,I198*(1+EXP((LN(1+Assumptions!$C$60)-0.5*Assumptions!$C$61^2)+Assumptions!$C$61*((RAND()+RAND()+RAND()+RAND()+RAND()+RAND()+RAND()+RAND()+RAND()+RAND()+RAND()+RAND())-6))-1)+Liquidity_30Y!K13)</x:f>
        <x:v>1175797.1752033266</x:v>
      </x:c>
      <x:c r="K198" s="16" t="n">
        <x:f>MAX(0,J198*(1+EXP((LN(1+Assumptions!$C$60)-0.5*Assumptions!$C$61^2)+Assumptions!$C$61*((RAND()+RAND()+RAND()+RAND()+RAND()+RAND()+RAND()+RAND()+RAND()+RAND()+RAND()+RAND())-6))-1)+Liquidity_30Y!L13)</x:f>
        <x:v>1334398.4299397874</x:v>
      </x:c>
      <x:c r="L198" s="16" t="n">
        <x:f>MAX(0,K198*(1+EXP((LN(1+Assumptions!$C$60)-0.5*Assumptions!$C$61^2)+Assumptions!$C$61*((RAND()+RAND()+RAND()+RAND()+RAND()+RAND()+RAND()+RAND()+RAND()+RAND()+RAND()+RAND())-6))-1)+Liquidity_30Y!M13)</x:f>
        <x:v>1558977.4665360302</x:v>
      </x:c>
      <x:c r="M198" s="16" t="n">
        <x:f>MAX(0,L198*(1+EXP((LN(1+Assumptions!$C$60)-0.5*Assumptions!$C$61^2)+Assumptions!$C$61*((RAND()+RAND()+RAND()+RAND()+RAND()+RAND()+RAND()+RAND()+RAND()+RAND()+RAND()+RAND())-6))-1)+Liquidity_30Y!N13)</x:f>
        <x:v>1753543.0678919929</x:v>
      </x:c>
      <x:c r="N198" s="16" t="n">
        <x:f>MAX(0,M198*(1+EXP((LN(1+Assumptions!$C$60)-0.5*Assumptions!$C$61^2)+Assumptions!$C$61*((RAND()+RAND()+RAND()+RAND()+RAND()+RAND()+RAND()+RAND()+RAND()+RAND()+RAND()+RAND())-6))-1)+Liquidity_30Y!O13)</x:f>
        <x:v>1409273.042341485</x:v>
      </x:c>
      <x:c r="O198" s="16" t="n">
        <x:f>MAX(0,N198*(1+EXP((LN(1+Assumptions!$C$60)-0.5*Assumptions!$C$61^2)+Assumptions!$C$61*((RAND()+RAND()+RAND()+RAND()+RAND()+RAND()+RAND()+RAND()+RAND()+RAND()+RAND()+RAND())-6))-1)+Liquidity_30Y!P13)</x:f>
        <x:v>1419556.7009280487</x:v>
      </x:c>
      <x:c r="P198" s="16" t="n">
        <x:f>MAX(0,O198*(1+EXP((LN(1+Assumptions!$C$60)-0.5*Assumptions!$C$61^2)+Assumptions!$C$61*((RAND()+RAND()+RAND()+RAND()+RAND()+RAND()+RAND()+RAND()+RAND()+RAND()+RAND()+RAND())-6))-1)+Liquidity_30Y!Q13)</x:f>
        <x:v>1496617.3960861722</x:v>
      </x:c>
      <x:c r="Q198" s="16" t="n">
        <x:f>MAX(0,P198*(1+EXP((LN(1+Assumptions!$C$60)-0.5*Assumptions!$C$61^2)+Assumptions!$C$61*((RAND()+RAND()+RAND()+RAND()+RAND()+RAND()+RAND()+RAND()+RAND()+RAND()+RAND()+RAND())-6))-1)+Liquidity_30Y!R13)</x:f>
        <x:v>1653533.7208167436</x:v>
      </x:c>
      <x:c r="R198" s="16" t="n">
        <x:f>MAX(0,Q198*(1+EXP((LN(1+Assumptions!$C$60)-0.5*Assumptions!$C$61^2)+Assumptions!$C$61*((RAND()+RAND()+RAND()+RAND()+RAND()+RAND()+RAND()+RAND()+RAND()+RAND()+RAND()+RAND())-6))-1)+Liquidity_30Y!S13)</x:f>
        <x:v>1393376.092282876</x:v>
      </x:c>
      <x:c r="S198" s="16" t="n">
        <x:f>MAX(0,R198*(1+EXP((LN(1+Assumptions!$C$60)-0.5*Assumptions!$C$61^2)+Assumptions!$C$61*((RAND()+RAND()+RAND()+RAND()+RAND()+RAND()+RAND()+RAND()+RAND()+RAND()+RAND()+RAND())-6))-1)+Liquidity_30Y!T13)</x:f>
        <x:v>1565854.4741229056</x:v>
      </x:c>
      <x:c r="T198" s="16" t="n">
        <x:f>MAX(0,S198*(1+EXP((LN(1+Assumptions!$C$60)-0.5*Assumptions!$C$61^2)+Assumptions!$C$61*((RAND()+RAND()+RAND()+RAND()+RAND()+RAND()+RAND()+RAND()+RAND()+RAND()+RAND()+RAND())-6))-1)+Liquidity_30Y!U13)</x:f>
        <x:v>1425673.8861139468</x:v>
      </x:c>
      <x:c r="U198" s="16" t="n">
        <x:f>MAX(0,T198*(1+EXP((LN(1+Assumptions!$C$60)-0.5*Assumptions!$C$61^2)+Assumptions!$C$61*((RAND()+RAND()+RAND()+RAND()+RAND()+RAND()+RAND()+RAND()+RAND()+RAND()+RAND()+RAND())-6))-1)+Liquidity_30Y!V13)</x:f>
        <x:v>1510585.0024950658</x:v>
      </x:c>
      <x:c r="V198" s="16" t="n">
        <x:f>MAX(0,U198*(1+EXP((LN(1+Assumptions!$C$60)-0.5*Assumptions!$C$61^2)+Assumptions!$C$61*((RAND()+RAND()+RAND()+RAND()+RAND()+RAND()+RAND()+RAND()+RAND()+RAND()+RAND()+RAND())-6))-1)+Liquidity_30Y!W13)</x:f>
        <x:v>1247897.5282797304</x:v>
      </x:c>
      <x:c r="W198" s="16" t="n">
        <x:f>MAX(0,V198*(1+EXP((LN(1+Assumptions!$C$60)-0.5*Assumptions!$C$61^2)+Assumptions!$C$61*((RAND()+RAND()+RAND()+RAND()+RAND()+RAND()+RAND()+RAND()+RAND()+RAND()+RAND()+RAND())-6))-1)+Liquidity_30Y!X13)</x:f>
        <x:v>1320764.7993142083</x:v>
      </x:c>
      <x:c r="X198" s="16" t="n">
        <x:f>MAX(0,W198*(1+EXP((LN(1+Assumptions!$C$60)-0.5*Assumptions!$C$61^2)+Assumptions!$C$61*((RAND()+RAND()+RAND()+RAND()+RAND()+RAND()+RAND()+RAND()+RAND()+RAND()+RAND()+RAND())-6))-1)+Liquidity_30Y!Y13)</x:f>
        <x:v>1427161.4194407833</x:v>
      </x:c>
      <x:c r="Y198" s="16" t="n">
        <x:f>MAX(0,X198*(1+EXP((LN(1+Assumptions!$C$60)-0.5*Assumptions!$C$61^2)+Assumptions!$C$61*((RAND()+RAND()+RAND()+RAND()+RAND()+RAND()+RAND()+RAND()+RAND()+RAND()+RAND()+RAND())-6))-1)+Liquidity_30Y!Z13)</x:f>
        <x:v>1629016.2760873772</x:v>
      </x:c>
      <x:c r="Z198" s="16" t="n">
        <x:f>MAX(0,Y198*(1+EXP((LN(1+Assumptions!$C$60)-0.5*Assumptions!$C$61^2)+Assumptions!$C$61*((RAND()+RAND()+RAND()+RAND()+RAND()+RAND()+RAND()+RAND()+RAND()+RAND()+RAND()+RAND())-6))-1)+Liquidity_30Y!AA13)</x:f>
        <x:v>1780089.7009529353</x:v>
      </x:c>
      <x:c r="AA198" s="16" t="n">
        <x:f>MAX(0,Z198*(1+EXP((LN(1+Assumptions!$C$60)-0.5*Assumptions!$C$61^2)+Assumptions!$C$61*((RAND()+RAND()+RAND()+RAND()+RAND()+RAND()+RAND()+RAND()+RAND()+RAND()+RAND()+RAND())-6))-1)+Liquidity_30Y!AB13)</x:f>
        <x:v>1610270.8439724878</x:v>
      </x:c>
      <x:c r="AB198" s="16" t="n">
        <x:f>MAX(0,AA198*(1+EXP((LN(1+Assumptions!$C$60)-0.5*Assumptions!$C$61^2)+Assumptions!$C$61*((RAND()+RAND()+RAND()+RAND()+RAND()+RAND()+RAND()+RAND()+RAND()+RAND()+RAND()+RAND())-6))-1)+Liquidity_30Y!AC13)</x:f>
        <x:v>1703602.6497332016</x:v>
      </x:c>
      <x:c r="AC198" s="16" t="n">
        <x:f>MAX(0,AB198*(1+EXP((LN(1+Assumptions!$C$60)-0.5*Assumptions!$C$61^2)+Assumptions!$C$61*((RAND()+RAND()+RAND()+RAND()+RAND()+RAND()+RAND()+RAND()+RAND()+RAND()+RAND()+RAND())-6))-1)+Liquidity_30Y!AD13)</x:f>
        <x:v>1577803.0224331068</x:v>
      </x:c>
      <x:c r="AD198" s="16" t="n">
        <x:f>MAX(0,AC198*(1+EXP((LN(1+Assumptions!$C$60)-0.5*Assumptions!$C$61^2)+Assumptions!$C$61*((RAND()+RAND()+RAND()+RAND()+RAND()+RAND()+RAND()+RAND()+RAND()+RAND()+RAND()+RAND())-6))-1)+Liquidity_30Y!AE13)</x:f>
        <x:v>1467061.064785712</x:v>
      </x:c>
      <x:c r="AE198" s="16" t="n">
        <x:f>MAX(0,AD198*(1+EXP((LN(1+Assumptions!$C$60)-0.5*Assumptions!$C$61^2)+Assumptions!$C$61*((RAND()+RAND()+RAND()+RAND()+RAND()+RAND()+RAND()+RAND()+RAND()+RAND()+RAND()+RAND())-6))-1)+Liquidity_30Y!AF13)</x:f>
        <x:v>1926352.5403446294</x:v>
      </x:c>
      <x:c r="AF198" s="16" t="n">
        <x:f>MAX(0,AE198*(1+EXP((LN(1+Assumptions!$C$60)-0.5*Assumptions!$C$61^2)+Assumptions!$C$61*((RAND()+RAND()+RAND()+RAND()+RAND()+RAND()+RAND()+RAND()+RAND()+RAND()+RAND()+RAND())-6))-1)+Liquidity_30Y!AG13)</x:f>
        <x:v>2138742.891651253</x:v>
      </x:c>
    </x:row>
    <x:row r="199">
      <x:c r="A199" s="39">
        <x:v>195</x:v>
      </x:c>
      <x:c r="B199" s="16" t="n">
        <x:f>Liquidity_30Y!C14</x:f>
        <x:v>1029031.25</x:v>
      </x:c>
      <x:c r="C199" s="16" t="n">
        <x:f>MAX(0,B199*(1+EXP((LN(1+Assumptions!$C$60)-0.5*Assumptions!$C$61^2)+Assumptions!$C$61*((RAND()+RAND()+RAND()+RAND()+RAND()+RAND()+RAND()+RAND()+RAND()+RAND()+RAND()+RAND())-6))-1)+Liquidity_30Y!D13)</x:f>
        <x:v>1035325.0357776658</x:v>
      </x:c>
      <x:c r="D199" s="16" t="n">
        <x:f>MAX(0,C199*(1+EXP((LN(1+Assumptions!$C$60)-0.5*Assumptions!$C$61^2)+Assumptions!$C$61*((RAND()+RAND()+RAND()+RAND()+RAND()+RAND()+RAND()+RAND()+RAND()+RAND()+RAND()+RAND())-6))-1)+Liquidity_30Y!E13)</x:f>
        <x:v>1128224.7157143797</x:v>
      </x:c>
      <x:c r="E199" s="16" t="n">
        <x:f>MAX(0,D199*(1+EXP((LN(1+Assumptions!$C$60)-0.5*Assumptions!$C$61^2)+Assumptions!$C$61*((RAND()+RAND()+RAND()+RAND()+RAND()+RAND()+RAND()+RAND()+RAND()+RAND()+RAND()+RAND())-6))-1)+Liquidity_30Y!F13)</x:f>
        <x:v>1236151.2503339152</x:v>
      </x:c>
      <x:c r="F199" s="16" t="n">
        <x:f>MAX(0,E199*(1+EXP((LN(1+Assumptions!$C$60)-0.5*Assumptions!$C$61^2)+Assumptions!$C$61*((RAND()+RAND()+RAND()+RAND()+RAND()+RAND()+RAND()+RAND()+RAND()+RAND()+RAND()+RAND())-6))-1)+Liquidity_30Y!G13)</x:f>
        <x:v>1174509.9848167822</x:v>
      </x:c>
      <x:c r="G199" s="16" t="n">
        <x:f>MAX(0,F199*(1+EXP((LN(1+Assumptions!$C$60)-0.5*Assumptions!$C$61^2)+Assumptions!$C$61*((RAND()+RAND()+RAND()+RAND()+RAND()+RAND()+RAND()+RAND()+RAND()+RAND()+RAND()+RAND())-6))-1)+Liquidity_30Y!H13)</x:f>
        <x:v>1628739.0269068095</x:v>
      </x:c>
      <x:c r="H199" s="16" t="n">
        <x:f>MAX(0,G199*(1+EXP((LN(1+Assumptions!$C$60)-0.5*Assumptions!$C$61^2)+Assumptions!$C$61*((RAND()+RAND()+RAND()+RAND()+RAND()+RAND()+RAND()+RAND()+RAND()+RAND()+RAND()+RAND())-6))-1)+Liquidity_30Y!I13)</x:f>
        <x:v>1974365.4443937626</x:v>
      </x:c>
      <x:c r="I199" s="16" t="n">
        <x:f>MAX(0,H199*(1+EXP((LN(1+Assumptions!$C$60)-0.5*Assumptions!$C$61^2)+Assumptions!$C$61*((RAND()+RAND()+RAND()+RAND()+RAND()+RAND()+RAND()+RAND()+RAND()+RAND()+RAND()+RAND())-6))-1)+Liquidity_30Y!J13)</x:f>
        <x:v>2167845.9672404933</x:v>
      </x:c>
      <x:c r="J199" s="16" t="n">
        <x:f>MAX(0,I199*(1+EXP((LN(1+Assumptions!$C$60)-0.5*Assumptions!$C$61^2)+Assumptions!$C$61*((RAND()+RAND()+RAND()+RAND()+RAND()+RAND()+RAND()+RAND()+RAND()+RAND()+RAND()+RAND())-6))-1)+Liquidity_30Y!K13)</x:f>
        <x:v>1997303.525307518</x:v>
      </x:c>
      <x:c r="K199" s="16" t="n">
        <x:f>MAX(0,J199*(1+EXP((LN(1+Assumptions!$C$60)-0.5*Assumptions!$C$61^2)+Assumptions!$C$61*((RAND()+RAND()+RAND()+RAND()+RAND()+RAND()+RAND()+RAND()+RAND()+RAND()+RAND()+RAND())-6))-1)+Liquidity_30Y!L13)</x:f>
        <x:v>1794018.203465644</x:v>
      </x:c>
      <x:c r="L199" s="16" t="n">
        <x:f>MAX(0,K199*(1+EXP((LN(1+Assumptions!$C$60)-0.5*Assumptions!$C$61^2)+Assumptions!$C$61*((RAND()+RAND()+RAND()+RAND()+RAND()+RAND()+RAND()+RAND()+RAND()+RAND()+RAND()+RAND())-6))-1)+Liquidity_30Y!M13)</x:f>
        <x:v>1925770.6834223284</x:v>
      </x:c>
      <x:c r="M199" s="16" t="n">
        <x:f>MAX(0,L199*(1+EXP((LN(1+Assumptions!$C$60)-0.5*Assumptions!$C$61^2)+Assumptions!$C$61*((RAND()+RAND()+RAND()+RAND()+RAND()+RAND()+RAND()+RAND()+RAND()+RAND()+RAND()+RAND())-6))-1)+Liquidity_30Y!N13)</x:f>
        <x:v>1897657.2266547028</x:v>
      </x:c>
      <x:c r="N199" s="16" t="n">
        <x:f>MAX(0,M199*(1+EXP((LN(1+Assumptions!$C$60)-0.5*Assumptions!$C$61^2)+Assumptions!$C$61*((RAND()+RAND()+RAND()+RAND()+RAND()+RAND()+RAND()+RAND()+RAND()+RAND()+RAND()+RAND())-6))-1)+Liquidity_30Y!O13)</x:f>
        <x:v>1858141.795410031</x:v>
      </x:c>
      <x:c r="O199" s="16" t="n">
        <x:f>MAX(0,N199*(1+EXP((LN(1+Assumptions!$C$60)-0.5*Assumptions!$C$61^2)+Assumptions!$C$61*((RAND()+RAND()+RAND()+RAND()+RAND()+RAND()+RAND()+RAND()+RAND()+RAND()+RAND()+RAND())-6))-1)+Liquidity_30Y!P13)</x:f>
        <x:v>1880669.9943597156</x:v>
      </x:c>
      <x:c r="P199" s="16" t="n">
        <x:f>MAX(0,O199*(1+EXP((LN(1+Assumptions!$C$60)-0.5*Assumptions!$C$61^2)+Assumptions!$C$61*((RAND()+RAND()+RAND()+RAND()+RAND()+RAND()+RAND()+RAND()+RAND()+RAND()+RAND()+RAND())-6))-1)+Liquidity_30Y!Q13)</x:f>
        <x:v>2721896.145427388</x:v>
      </x:c>
      <x:c r="Q199" s="16" t="n">
        <x:f>MAX(0,P199*(1+EXP((LN(1+Assumptions!$C$60)-0.5*Assumptions!$C$61^2)+Assumptions!$C$61*((RAND()+RAND()+RAND()+RAND()+RAND()+RAND()+RAND()+RAND()+RAND()+RAND()+RAND()+RAND())-6))-1)+Liquidity_30Y!R13)</x:f>
        <x:v>3395356.1079296423</x:v>
      </x:c>
      <x:c r="R199" s="16" t="n">
        <x:f>MAX(0,Q199*(1+EXP((LN(1+Assumptions!$C$60)-0.5*Assumptions!$C$61^2)+Assumptions!$C$61*((RAND()+RAND()+RAND()+RAND()+RAND()+RAND()+RAND()+RAND()+RAND()+RAND()+RAND()+RAND())-6))-1)+Liquidity_30Y!S13)</x:f>
        <x:v>3395570.0839567874</x:v>
      </x:c>
      <x:c r="S199" s="16" t="n">
        <x:f>MAX(0,R199*(1+EXP((LN(1+Assumptions!$C$60)-0.5*Assumptions!$C$61^2)+Assumptions!$C$61*((RAND()+RAND()+RAND()+RAND()+RAND()+RAND()+RAND()+RAND()+RAND()+RAND()+RAND()+RAND())-6))-1)+Liquidity_30Y!T13)</x:f>
        <x:v>4002120.4175114133</x:v>
      </x:c>
      <x:c r="T199" s="16" t="n">
        <x:f>MAX(0,S199*(1+EXP((LN(1+Assumptions!$C$60)-0.5*Assumptions!$C$61^2)+Assumptions!$C$61*((RAND()+RAND()+RAND()+RAND()+RAND()+RAND()+RAND()+RAND()+RAND()+RAND()+RAND()+RAND())-6))-1)+Liquidity_30Y!U13)</x:f>
        <x:v>3446743.7462899256</x:v>
      </x:c>
      <x:c r="U199" s="16" t="n">
        <x:f>MAX(0,T199*(1+EXP((LN(1+Assumptions!$C$60)-0.5*Assumptions!$C$61^2)+Assumptions!$C$61*((RAND()+RAND()+RAND()+RAND()+RAND()+RAND()+RAND()+RAND()+RAND()+RAND()+RAND()+RAND())-6))-1)+Liquidity_30Y!V13)</x:f>
        <x:v>3662712.089445275</x:v>
      </x:c>
      <x:c r="V199" s="16" t="n">
        <x:f>MAX(0,U199*(1+EXP((LN(1+Assumptions!$C$60)-0.5*Assumptions!$C$61^2)+Assumptions!$C$61*((RAND()+RAND()+RAND()+RAND()+RAND()+RAND()+RAND()+RAND()+RAND()+RAND()+RAND()+RAND())-6))-1)+Liquidity_30Y!W13)</x:f>
        <x:v>4084716.677581153</x:v>
      </x:c>
      <x:c r="W199" s="16" t="n">
        <x:f>MAX(0,V199*(1+EXP((LN(1+Assumptions!$C$60)-0.5*Assumptions!$C$61^2)+Assumptions!$C$61*((RAND()+RAND()+RAND()+RAND()+RAND()+RAND()+RAND()+RAND()+RAND()+RAND()+RAND()+RAND())-6))-1)+Liquidity_30Y!X13)</x:f>
        <x:v>6711683.18506445</x:v>
      </x:c>
      <x:c r="X199" s="16" t="n">
        <x:f>MAX(0,W199*(1+EXP((LN(1+Assumptions!$C$60)-0.5*Assumptions!$C$61^2)+Assumptions!$C$61*((RAND()+RAND()+RAND()+RAND()+RAND()+RAND()+RAND()+RAND()+RAND()+RAND()+RAND()+RAND())-6))-1)+Liquidity_30Y!Y13)</x:f>
        <x:v>8307834.4470623955</x:v>
      </x:c>
      <x:c r="Y199" s="16" t="n">
        <x:f>MAX(0,X199*(1+EXP((LN(1+Assumptions!$C$60)-0.5*Assumptions!$C$61^2)+Assumptions!$C$61*((RAND()+RAND()+RAND()+RAND()+RAND()+RAND()+RAND()+RAND()+RAND()+RAND()+RAND()+RAND())-6))-1)+Liquidity_30Y!Z13)</x:f>
        <x:v>10526129.114414142</x:v>
      </x:c>
      <x:c r="Z199" s="16" t="n">
        <x:f>MAX(0,Y199*(1+EXP((LN(1+Assumptions!$C$60)-0.5*Assumptions!$C$61^2)+Assumptions!$C$61*((RAND()+RAND()+RAND()+RAND()+RAND()+RAND()+RAND()+RAND()+RAND()+RAND()+RAND()+RAND())-6))-1)+Liquidity_30Y!AA13)</x:f>
        <x:v>10746936.045835862</x:v>
      </x:c>
      <x:c r="AA199" s="16" t="n">
        <x:f>MAX(0,Z199*(1+EXP((LN(1+Assumptions!$C$60)-0.5*Assumptions!$C$61^2)+Assumptions!$C$61*((RAND()+RAND()+RAND()+RAND()+RAND()+RAND()+RAND()+RAND()+RAND()+RAND()+RAND()+RAND())-6))-1)+Liquidity_30Y!AB13)</x:f>
        <x:v>11399668.382197686</x:v>
      </x:c>
      <x:c r="AB199" s="16" t="n">
        <x:f>MAX(0,AA199*(1+EXP((LN(1+Assumptions!$C$60)-0.5*Assumptions!$C$61^2)+Assumptions!$C$61*((RAND()+RAND()+RAND()+RAND()+RAND()+RAND()+RAND()+RAND()+RAND()+RAND()+RAND()+RAND())-6))-1)+Liquidity_30Y!AC13)</x:f>
        <x:v>10316455.316075351</x:v>
      </x:c>
      <x:c r="AC199" s="16" t="n">
        <x:f>MAX(0,AB199*(1+EXP((LN(1+Assumptions!$C$60)-0.5*Assumptions!$C$61^2)+Assumptions!$C$61*((RAND()+RAND()+RAND()+RAND()+RAND()+RAND()+RAND()+RAND()+RAND()+RAND()+RAND()+RAND())-6))-1)+Liquidity_30Y!AD13)</x:f>
        <x:v>10316156.993335709</x:v>
      </x:c>
      <x:c r="AD199" s="16" t="n">
        <x:f>MAX(0,AC199*(1+EXP((LN(1+Assumptions!$C$60)-0.5*Assumptions!$C$61^2)+Assumptions!$C$61*((RAND()+RAND()+RAND()+RAND()+RAND()+RAND()+RAND()+RAND()+RAND()+RAND()+RAND()+RAND())-6))-1)+Liquidity_30Y!AE13)</x:f>
        <x:v>8038873.2305273</x:v>
      </x:c>
      <x:c r="AE199" s="16" t="n">
        <x:f>MAX(0,AD199*(1+EXP((LN(1+Assumptions!$C$60)-0.5*Assumptions!$C$61^2)+Assumptions!$C$61*((RAND()+RAND()+RAND()+RAND()+RAND()+RAND()+RAND()+RAND()+RAND()+RAND()+RAND()+RAND())-6))-1)+Liquidity_30Y!AF13)</x:f>
        <x:v>7236157.86934471</x:v>
      </x:c>
      <x:c r="AF199" s="16" t="n">
        <x:f>MAX(0,AE199*(1+EXP((LN(1+Assumptions!$C$60)-0.5*Assumptions!$C$61^2)+Assumptions!$C$61*((RAND()+RAND()+RAND()+RAND()+RAND()+RAND()+RAND()+RAND()+RAND()+RAND()+RAND()+RAND())-6))-1)+Liquidity_30Y!AG13)</x:f>
        <x:v>8521188.219498873</x:v>
      </x:c>
    </x:row>
    <x:row r="200">
      <x:c r="A200" s="39">
        <x:v>196</x:v>
      </x:c>
      <x:c r="B200" s="16" t="n">
        <x:f>Liquidity_30Y!C14</x:f>
        <x:v>1029031.25</x:v>
      </x:c>
      <x:c r="C200" s="16" t="n">
        <x:f>MAX(0,B200*(1+EXP((LN(1+Assumptions!$C$60)-0.5*Assumptions!$C$61^2)+Assumptions!$C$61*((RAND()+RAND()+RAND()+RAND()+RAND()+RAND()+RAND()+RAND()+RAND()+RAND()+RAND()+RAND())-6))-1)+Liquidity_30Y!D13)</x:f>
        <x:v>1325553.0671027014</x:v>
      </x:c>
      <x:c r="D200" s="16" t="n">
        <x:f>MAX(0,C200*(1+EXP((LN(1+Assumptions!$C$60)-0.5*Assumptions!$C$61^2)+Assumptions!$C$61*((RAND()+RAND()+RAND()+RAND()+RAND()+RAND()+RAND()+RAND()+RAND()+RAND()+RAND()+RAND())-6))-1)+Liquidity_30Y!E13)</x:f>
        <x:v>1261937.2906397826</x:v>
      </x:c>
      <x:c r="E200" s="16" t="n">
        <x:f>MAX(0,D200*(1+EXP((LN(1+Assumptions!$C$60)-0.5*Assumptions!$C$61^2)+Assumptions!$C$61*((RAND()+RAND()+RAND()+RAND()+RAND()+RAND()+RAND()+RAND()+RAND()+RAND()+RAND()+RAND())-6))-1)+Liquidity_30Y!F13)</x:f>
        <x:v>999439.9311383899</x:v>
      </x:c>
      <x:c r="F200" s="16" t="n">
        <x:f>MAX(0,E200*(1+EXP((LN(1+Assumptions!$C$60)-0.5*Assumptions!$C$61^2)+Assumptions!$C$61*((RAND()+RAND()+RAND()+RAND()+RAND()+RAND()+RAND()+RAND()+RAND()+RAND()+RAND()+RAND())-6))-1)+Liquidity_30Y!G13)</x:f>
        <x:v>806335.2792608998</x:v>
      </x:c>
      <x:c r="G200" s="16" t="n">
        <x:f>MAX(0,F200*(1+EXP((LN(1+Assumptions!$C$60)-0.5*Assumptions!$C$61^2)+Assumptions!$C$61*((RAND()+RAND()+RAND()+RAND()+RAND()+RAND()+RAND()+RAND()+RAND()+RAND()+RAND()+RAND())-6))-1)+Liquidity_30Y!H13)</x:f>
        <x:v>727777.0998314904</x:v>
      </x:c>
      <x:c r="H200" s="16" t="n">
        <x:f>MAX(0,G200*(1+EXP((LN(1+Assumptions!$C$60)-0.5*Assumptions!$C$61^2)+Assumptions!$C$61*((RAND()+RAND()+RAND()+RAND()+RAND()+RAND()+RAND()+RAND()+RAND()+RAND()+RAND()+RAND())-6))-1)+Liquidity_30Y!I13)</x:f>
        <x:v>652815.2095043471</x:v>
      </x:c>
      <x:c r="I200" s="16" t="n">
        <x:f>MAX(0,H200*(1+EXP((LN(1+Assumptions!$C$60)-0.5*Assumptions!$C$61^2)+Assumptions!$C$61*((RAND()+RAND()+RAND()+RAND()+RAND()+RAND()+RAND()+RAND()+RAND()+RAND()+RAND()+RAND())-6))-1)+Liquidity_30Y!J13)</x:f>
        <x:v>843901.0382677498</x:v>
      </x:c>
      <x:c r="J200" s="16" t="n">
        <x:f>MAX(0,I200*(1+EXP((LN(1+Assumptions!$C$60)-0.5*Assumptions!$C$61^2)+Assumptions!$C$61*((RAND()+RAND()+RAND()+RAND()+RAND()+RAND()+RAND()+RAND()+RAND()+RAND()+RAND()+RAND())-6))-1)+Liquidity_30Y!K13)</x:f>
        <x:v>1003375.8259605006</x:v>
      </x:c>
      <x:c r="K200" s="16" t="n">
        <x:f>MAX(0,J200*(1+EXP((LN(1+Assumptions!$C$60)-0.5*Assumptions!$C$61^2)+Assumptions!$C$61*((RAND()+RAND()+RAND()+RAND()+RAND()+RAND()+RAND()+RAND()+RAND()+RAND()+RAND()+RAND())-6))-1)+Liquidity_30Y!L13)</x:f>
        <x:v>1027480.9911905237</x:v>
      </x:c>
      <x:c r="L200" s="16" t="n">
        <x:f>MAX(0,K200*(1+EXP((LN(1+Assumptions!$C$60)-0.5*Assumptions!$C$61^2)+Assumptions!$C$61*((RAND()+RAND()+RAND()+RAND()+RAND()+RAND()+RAND()+RAND()+RAND()+RAND()+RAND()+RAND())-6))-1)+Liquidity_30Y!M13)</x:f>
        <x:v>1430167.8306197408</x:v>
      </x:c>
      <x:c r="M200" s="16" t="n">
        <x:f>MAX(0,L200*(1+EXP((LN(1+Assumptions!$C$60)-0.5*Assumptions!$C$61^2)+Assumptions!$C$61*((RAND()+RAND()+RAND()+RAND()+RAND()+RAND()+RAND()+RAND()+RAND()+RAND()+RAND()+RAND())-6))-1)+Liquidity_30Y!N13)</x:f>
        <x:v>1827777.135211335</x:v>
      </x:c>
      <x:c r="N200" s="16" t="n">
        <x:f>MAX(0,M200*(1+EXP((LN(1+Assumptions!$C$60)-0.5*Assumptions!$C$61^2)+Assumptions!$C$61*((RAND()+RAND()+RAND()+RAND()+RAND()+RAND()+RAND()+RAND()+RAND()+RAND()+RAND()+RAND())-6))-1)+Liquidity_30Y!O13)</x:f>
        <x:v>2234521.0765079577</x:v>
      </x:c>
      <x:c r="O200" s="16" t="n">
        <x:f>MAX(0,N200*(1+EXP((LN(1+Assumptions!$C$60)-0.5*Assumptions!$C$61^2)+Assumptions!$C$61*((RAND()+RAND()+RAND()+RAND()+RAND()+RAND()+RAND()+RAND()+RAND()+RAND()+RAND()+RAND())-6))-1)+Liquidity_30Y!P13)</x:f>
        <x:v>2565269.55069206</x:v>
      </x:c>
      <x:c r="P200" s="16" t="n">
        <x:f>MAX(0,O200*(1+EXP((LN(1+Assumptions!$C$60)-0.5*Assumptions!$C$61^2)+Assumptions!$C$61*((RAND()+RAND()+RAND()+RAND()+RAND()+RAND()+RAND()+RAND()+RAND()+RAND()+RAND()+RAND())-6))-1)+Liquidity_30Y!Q13)</x:f>
        <x:v>2420027.9549580025</x:v>
      </x:c>
      <x:c r="Q200" s="16" t="n">
        <x:f>MAX(0,P200*(1+EXP((LN(1+Assumptions!$C$60)-0.5*Assumptions!$C$61^2)+Assumptions!$C$61*((RAND()+RAND()+RAND()+RAND()+RAND()+RAND()+RAND()+RAND()+RAND()+RAND()+RAND()+RAND())-6))-1)+Liquidity_30Y!R13)</x:f>
        <x:v>3074600.25996084</x:v>
      </x:c>
      <x:c r="R200" s="16" t="n">
        <x:f>MAX(0,Q200*(1+EXP((LN(1+Assumptions!$C$60)-0.5*Assumptions!$C$61^2)+Assumptions!$C$61*((RAND()+RAND()+RAND()+RAND()+RAND()+RAND()+RAND()+RAND()+RAND()+RAND()+RAND()+RAND())-6))-1)+Liquidity_30Y!S13)</x:f>
        <x:v>3194802.1070193206</x:v>
      </x:c>
      <x:c r="S200" s="16" t="n">
        <x:f>MAX(0,R200*(1+EXP((LN(1+Assumptions!$C$60)-0.5*Assumptions!$C$61^2)+Assumptions!$C$61*((RAND()+RAND()+RAND()+RAND()+RAND()+RAND()+RAND()+RAND()+RAND()+RAND()+RAND()+RAND())-6))-1)+Liquidity_30Y!T13)</x:f>
        <x:v>2968453.4884759323</x:v>
      </x:c>
      <x:c r="T200" s="16" t="n">
        <x:f>MAX(0,S200*(1+EXP((LN(1+Assumptions!$C$60)-0.5*Assumptions!$C$61^2)+Assumptions!$C$61*((RAND()+RAND()+RAND()+RAND()+RAND()+RAND()+RAND()+RAND()+RAND()+RAND()+RAND()+RAND())-6))-1)+Liquidity_30Y!U13)</x:f>
        <x:v>2794550.6236821264</x:v>
      </x:c>
      <x:c r="U200" s="16" t="n">
        <x:f>MAX(0,T200*(1+EXP((LN(1+Assumptions!$C$60)-0.5*Assumptions!$C$61^2)+Assumptions!$C$61*((RAND()+RAND()+RAND()+RAND()+RAND()+RAND()+RAND()+RAND()+RAND()+RAND()+RAND()+RAND())-6))-1)+Liquidity_30Y!V13)</x:f>
        <x:v>3688903.190737278</x:v>
      </x:c>
      <x:c r="V200" s="16" t="n">
        <x:f>MAX(0,U200*(1+EXP((LN(1+Assumptions!$C$60)-0.5*Assumptions!$C$61^2)+Assumptions!$C$61*((RAND()+RAND()+RAND()+RAND()+RAND()+RAND()+RAND()+RAND()+RAND()+RAND()+RAND()+RAND())-6))-1)+Liquidity_30Y!W13)</x:f>
        <x:v>3241392.9616108374</x:v>
      </x:c>
      <x:c r="W200" s="16" t="n">
        <x:f>MAX(0,V200*(1+EXP((LN(1+Assumptions!$C$60)-0.5*Assumptions!$C$61^2)+Assumptions!$C$61*((RAND()+RAND()+RAND()+RAND()+RAND()+RAND()+RAND()+RAND()+RAND()+RAND()+RAND()+RAND())-6))-1)+Liquidity_30Y!X13)</x:f>
        <x:v>3042148.3437745953</x:v>
      </x:c>
      <x:c r="X200" s="16" t="n">
        <x:f>MAX(0,W200*(1+EXP((LN(1+Assumptions!$C$60)-0.5*Assumptions!$C$61^2)+Assumptions!$C$61*((RAND()+RAND()+RAND()+RAND()+RAND()+RAND()+RAND()+RAND()+RAND()+RAND()+RAND()+RAND())-6))-1)+Liquidity_30Y!Y13)</x:f>
        <x:v>3475965.2288500294</x:v>
      </x:c>
      <x:c r="Y200" s="16" t="n">
        <x:f>MAX(0,X200*(1+EXP((LN(1+Assumptions!$C$60)-0.5*Assumptions!$C$61^2)+Assumptions!$C$61*((RAND()+RAND()+RAND()+RAND()+RAND()+RAND()+RAND()+RAND()+RAND()+RAND()+RAND()+RAND())-6))-1)+Liquidity_30Y!Z13)</x:f>
        <x:v>4041337.2879270883</x:v>
      </x:c>
      <x:c r="Z200" s="16" t="n">
        <x:f>MAX(0,Y200*(1+EXP((LN(1+Assumptions!$C$60)-0.5*Assumptions!$C$61^2)+Assumptions!$C$61*((RAND()+RAND()+RAND()+RAND()+RAND()+RAND()+RAND()+RAND()+RAND()+RAND()+RAND()+RAND())-6))-1)+Liquidity_30Y!AA13)</x:f>
        <x:v>3231350.488359168</x:v>
      </x:c>
      <x:c r="AA200" s="16" t="n">
        <x:f>MAX(0,Z200*(1+EXP((LN(1+Assumptions!$C$60)-0.5*Assumptions!$C$61^2)+Assumptions!$C$61*((RAND()+RAND()+RAND()+RAND()+RAND()+RAND()+RAND()+RAND()+RAND()+RAND()+RAND()+RAND())-6))-1)+Liquidity_30Y!AB13)</x:f>
        <x:v>4137354.801541524</x:v>
      </x:c>
      <x:c r="AB200" s="16" t="n">
        <x:f>MAX(0,AA200*(1+EXP((LN(1+Assumptions!$C$60)-0.5*Assumptions!$C$61^2)+Assumptions!$C$61*((RAND()+RAND()+RAND()+RAND()+RAND()+RAND()+RAND()+RAND()+RAND()+RAND()+RAND()+RAND())-6))-1)+Liquidity_30Y!AC13)</x:f>
        <x:v>4029205.7904967926</x:v>
      </x:c>
      <x:c r="AC200" s="16" t="n">
        <x:f>MAX(0,AB200*(1+EXP((LN(1+Assumptions!$C$60)-0.5*Assumptions!$C$61^2)+Assumptions!$C$61*((RAND()+RAND()+RAND()+RAND()+RAND()+RAND()+RAND()+RAND()+RAND()+RAND()+RAND()+RAND())-6))-1)+Liquidity_30Y!AD13)</x:f>
        <x:v>4362908.455032753</x:v>
      </x:c>
      <x:c r="AD200" s="16" t="n">
        <x:f>MAX(0,AC200*(1+EXP((LN(1+Assumptions!$C$60)-0.5*Assumptions!$C$61^2)+Assumptions!$C$61*((RAND()+RAND()+RAND()+RAND()+RAND()+RAND()+RAND()+RAND()+RAND()+RAND()+RAND()+RAND())-6))-1)+Liquidity_30Y!AE13)</x:f>
        <x:v>4739466.452520264</x:v>
      </x:c>
      <x:c r="AE200" s="16" t="n">
        <x:f>MAX(0,AD200*(1+EXP((LN(1+Assumptions!$C$60)-0.5*Assumptions!$C$61^2)+Assumptions!$C$61*((RAND()+RAND()+RAND()+RAND()+RAND()+RAND()+RAND()+RAND()+RAND()+RAND()+RAND()+RAND())-6))-1)+Liquidity_30Y!AF13)</x:f>
        <x:v>5830983.063155725</x:v>
      </x:c>
      <x:c r="AF200" s="16" t="n">
        <x:f>MAX(0,AE200*(1+EXP((LN(1+Assumptions!$C$60)-0.5*Assumptions!$C$61^2)+Assumptions!$C$61*((RAND()+RAND()+RAND()+RAND()+RAND()+RAND()+RAND()+RAND()+RAND()+RAND()+RAND()+RAND())-6))-1)+Liquidity_30Y!AG13)</x:f>
        <x:v>5978691.490374559</x:v>
      </x:c>
    </x:row>
    <x:row r="201">
      <x:c r="A201" s="39">
        <x:v>197</x:v>
      </x:c>
      <x:c r="B201" s="16" t="n">
        <x:f>Liquidity_30Y!C14</x:f>
        <x:v>1029031.25</x:v>
      </x:c>
      <x:c r="C201" s="16" t="n">
        <x:f>MAX(0,B201*(1+EXP((LN(1+Assumptions!$C$60)-0.5*Assumptions!$C$61^2)+Assumptions!$C$61*((RAND()+RAND()+RAND()+RAND()+RAND()+RAND()+RAND()+RAND()+RAND()+RAND()+RAND()+RAND())-6))-1)+Liquidity_30Y!D13)</x:f>
        <x:v>1047344.7733261546</x:v>
      </x:c>
      <x:c r="D201" s="16" t="n">
        <x:f>MAX(0,C201*(1+EXP((LN(1+Assumptions!$C$60)-0.5*Assumptions!$C$61^2)+Assumptions!$C$61*((RAND()+RAND()+RAND()+RAND()+RAND()+RAND()+RAND()+RAND()+RAND()+RAND()+RAND()+RAND())-6))-1)+Liquidity_30Y!E13)</x:f>
        <x:v>805971.5629854442</x:v>
      </x:c>
      <x:c r="E201" s="16" t="n">
        <x:f>MAX(0,D201*(1+EXP((LN(1+Assumptions!$C$60)-0.5*Assumptions!$C$61^2)+Assumptions!$C$61*((RAND()+RAND()+RAND()+RAND()+RAND()+RAND()+RAND()+RAND()+RAND()+RAND()+RAND()+RAND())-6))-1)+Liquidity_30Y!F13)</x:f>
        <x:v>1055926.6472299795</x:v>
      </x:c>
      <x:c r="F201" s="16" t="n">
        <x:f>MAX(0,E201*(1+EXP((LN(1+Assumptions!$C$60)-0.5*Assumptions!$C$61^2)+Assumptions!$C$61*((RAND()+RAND()+RAND()+RAND()+RAND()+RAND()+RAND()+RAND()+RAND()+RAND()+RAND()+RAND())-6))-1)+Liquidity_30Y!G13)</x:f>
        <x:v>1104960.1568132609</x:v>
      </x:c>
      <x:c r="G201" s="16" t="n">
        <x:f>MAX(0,F201*(1+EXP((LN(1+Assumptions!$C$60)-0.5*Assumptions!$C$61^2)+Assumptions!$C$61*((RAND()+RAND()+RAND()+RAND()+RAND()+RAND()+RAND()+RAND()+RAND()+RAND()+RAND()+RAND())-6))-1)+Liquidity_30Y!H13)</x:f>
        <x:v>1255305.715808921</x:v>
      </x:c>
      <x:c r="H201" s="16" t="n">
        <x:f>MAX(0,G201*(1+EXP((LN(1+Assumptions!$C$60)-0.5*Assumptions!$C$61^2)+Assumptions!$C$61*((RAND()+RAND()+RAND()+RAND()+RAND()+RAND()+RAND()+RAND()+RAND()+RAND()+RAND()+RAND())-6))-1)+Liquidity_30Y!I13)</x:f>
        <x:v>1267704.9363455665</x:v>
      </x:c>
      <x:c r="I201" s="16" t="n">
        <x:f>MAX(0,H201*(1+EXP((LN(1+Assumptions!$C$60)-0.5*Assumptions!$C$61^2)+Assumptions!$C$61*((RAND()+RAND()+RAND()+RAND()+RAND()+RAND()+RAND()+RAND()+RAND()+RAND()+RAND()+RAND())-6))-1)+Liquidity_30Y!J13)</x:f>
        <x:v>1150996.3008666337</x:v>
      </x:c>
      <x:c r="J201" s="16" t="n">
        <x:f>MAX(0,I201*(1+EXP((LN(1+Assumptions!$C$60)-0.5*Assumptions!$C$61^2)+Assumptions!$C$61*((RAND()+RAND()+RAND()+RAND()+RAND()+RAND()+RAND()+RAND()+RAND()+RAND()+RAND()+RAND())-6))-1)+Liquidity_30Y!K13)</x:f>
        <x:v>1080818.9976851093</x:v>
      </x:c>
      <x:c r="K201" s="16" t="n">
        <x:f>MAX(0,J201*(1+EXP((LN(1+Assumptions!$C$60)-0.5*Assumptions!$C$61^2)+Assumptions!$C$61*((RAND()+RAND()+RAND()+RAND()+RAND()+RAND()+RAND()+RAND()+RAND()+RAND()+RAND()+RAND())-6))-1)+Liquidity_30Y!L13)</x:f>
        <x:v>1129539.0106158787</x:v>
      </x:c>
      <x:c r="L201" s="16" t="n">
        <x:f>MAX(0,K201*(1+EXP((LN(1+Assumptions!$C$60)-0.5*Assumptions!$C$61^2)+Assumptions!$C$61*((RAND()+RAND()+RAND()+RAND()+RAND()+RAND()+RAND()+RAND()+RAND()+RAND()+RAND()+RAND())-6))-1)+Liquidity_30Y!M13)</x:f>
        <x:v>1032231.644416894</x:v>
      </x:c>
      <x:c r="M201" s="16" t="n">
        <x:f>MAX(0,L201*(1+EXP((LN(1+Assumptions!$C$60)-0.5*Assumptions!$C$61^2)+Assumptions!$C$61*((RAND()+RAND()+RAND()+RAND()+RAND()+RAND()+RAND()+RAND()+RAND()+RAND()+RAND()+RAND())-6))-1)+Liquidity_30Y!N13)</x:f>
        <x:v>929667.5113600261</x:v>
      </x:c>
      <x:c r="N201" s="16" t="n">
        <x:f>MAX(0,M201*(1+EXP((LN(1+Assumptions!$C$60)-0.5*Assumptions!$C$61^2)+Assumptions!$C$61*((RAND()+RAND()+RAND()+RAND()+RAND()+RAND()+RAND()+RAND()+RAND()+RAND()+RAND()+RAND())-6))-1)+Liquidity_30Y!O13)</x:f>
        <x:v>1203138.3754471987</x:v>
      </x:c>
      <x:c r="O201" s="16" t="n">
        <x:f>MAX(0,N201*(1+EXP((LN(1+Assumptions!$C$60)-0.5*Assumptions!$C$61^2)+Assumptions!$C$61*((RAND()+RAND()+RAND()+RAND()+RAND()+RAND()+RAND()+RAND()+RAND()+RAND()+RAND()+RAND())-6))-1)+Liquidity_30Y!P13)</x:f>
        <x:v>1685990.4302273798</x:v>
      </x:c>
      <x:c r="P201" s="16" t="n">
        <x:f>MAX(0,O201*(1+EXP((LN(1+Assumptions!$C$60)-0.5*Assumptions!$C$61^2)+Assumptions!$C$61*((RAND()+RAND()+RAND()+RAND()+RAND()+RAND()+RAND()+RAND()+RAND()+RAND()+RAND()+RAND())-6))-1)+Liquidity_30Y!Q13)</x:f>
        <x:v>2059956.499130612</x:v>
      </x:c>
      <x:c r="Q201" s="16" t="n">
        <x:f>MAX(0,P201*(1+EXP((LN(1+Assumptions!$C$60)-0.5*Assumptions!$C$61^2)+Assumptions!$C$61*((RAND()+RAND()+RAND()+RAND()+RAND()+RAND()+RAND()+RAND()+RAND()+RAND()+RAND()+RAND())-6))-1)+Liquidity_30Y!R13)</x:f>
        <x:v>2263316.859827578</x:v>
      </x:c>
      <x:c r="R201" s="16" t="n">
        <x:f>MAX(0,Q201*(1+EXP((LN(1+Assumptions!$C$60)-0.5*Assumptions!$C$61^2)+Assumptions!$C$61*((RAND()+RAND()+RAND()+RAND()+RAND()+RAND()+RAND()+RAND()+RAND()+RAND()+RAND()+RAND())-6))-1)+Liquidity_30Y!S13)</x:f>
        <x:v>3230978.9832435623</x:v>
      </x:c>
      <x:c r="S201" s="16" t="n">
        <x:f>MAX(0,R201*(1+EXP((LN(1+Assumptions!$C$60)-0.5*Assumptions!$C$61^2)+Assumptions!$C$61*((RAND()+RAND()+RAND()+RAND()+RAND()+RAND()+RAND()+RAND()+RAND()+RAND()+RAND()+RAND())-6))-1)+Liquidity_30Y!T13)</x:f>
        <x:v>4345726.13326474</x:v>
      </x:c>
      <x:c r="T201" s="16" t="n">
        <x:f>MAX(0,S201*(1+EXP((LN(1+Assumptions!$C$60)-0.5*Assumptions!$C$61^2)+Assumptions!$C$61*((RAND()+RAND()+RAND()+RAND()+RAND()+RAND()+RAND()+RAND()+RAND()+RAND()+RAND()+RAND())-6))-1)+Liquidity_30Y!U13)</x:f>
        <x:v>4349880.963926642</x:v>
      </x:c>
      <x:c r="U201" s="16" t="n">
        <x:f>MAX(0,T201*(1+EXP((LN(1+Assumptions!$C$60)-0.5*Assumptions!$C$61^2)+Assumptions!$C$61*((RAND()+RAND()+RAND()+RAND()+RAND()+RAND()+RAND()+RAND()+RAND()+RAND()+RAND()+RAND())-6))-1)+Liquidity_30Y!V13)</x:f>
        <x:v>4176594.366368927</x:v>
      </x:c>
      <x:c r="V201" s="16" t="n">
        <x:f>MAX(0,U201*(1+EXP((LN(1+Assumptions!$C$60)-0.5*Assumptions!$C$61^2)+Assumptions!$C$61*((RAND()+RAND()+RAND()+RAND()+RAND()+RAND()+RAND()+RAND()+RAND()+RAND()+RAND()+RAND())-6))-1)+Liquidity_30Y!W13)</x:f>
        <x:v>3742438.1852286314</x:v>
      </x:c>
      <x:c r="W201" s="16" t="n">
        <x:f>MAX(0,V201*(1+EXP((LN(1+Assumptions!$C$60)-0.5*Assumptions!$C$61^2)+Assumptions!$C$61*((RAND()+RAND()+RAND()+RAND()+RAND()+RAND()+RAND()+RAND()+RAND()+RAND()+RAND()+RAND())-6))-1)+Liquidity_30Y!X13)</x:f>
        <x:v>3526919.9742291365</x:v>
      </x:c>
      <x:c r="X201" s="16" t="n">
        <x:f>MAX(0,W201*(1+EXP((LN(1+Assumptions!$C$60)-0.5*Assumptions!$C$61^2)+Assumptions!$C$61*((RAND()+RAND()+RAND()+RAND()+RAND()+RAND()+RAND()+RAND()+RAND()+RAND()+RAND()+RAND())-6))-1)+Liquidity_30Y!Y13)</x:f>
        <x:v>3321396.1570836315</x:v>
      </x:c>
      <x:c r="Y201" s="16" t="n">
        <x:f>MAX(0,X201*(1+EXP((LN(1+Assumptions!$C$60)-0.5*Assumptions!$C$61^2)+Assumptions!$C$61*((RAND()+RAND()+RAND()+RAND()+RAND()+RAND()+RAND()+RAND()+RAND()+RAND()+RAND()+RAND())-6))-1)+Liquidity_30Y!Z13)</x:f>
        <x:v>4267255.852247367</x:v>
      </x:c>
      <x:c r="Z201" s="16" t="n">
        <x:f>MAX(0,Y201*(1+EXP((LN(1+Assumptions!$C$60)-0.5*Assumptions!$C$61^2)+Assumptions!$C$61*((RAND()+RAND()+RAND()+RAND()+RAND()+RAND()+RAND()+RAND()+RAND()+RAND()+RAND()+RAND())-6))-1)+Liquidity_30Y!AA13)</x:f>
        <x:v>4332703.920139944</x:v>
      </x:c>
      <x:c r="AA201" s="16" t="n">
        <x:f>MAX(0,Z201*(1+EXP((LN(1+Assumptions!$C$60)-0.5*Assumptions!$C$61^2)+Assumptions!$C$61*((RAND()+RAND()+RAND()+RAND()+RAND()+RAND()+RAND()+RAND()+RAND()+RAND()+RAND()+RAND())-6))-1)+Liquidity_30Y!AB13)</x:f>
        <x:v>6634816.13043857</x:v>
      </x:c>
      <x:c r="AB201" s="16" t="n">
        <x:f>MAX(0,AA201*(1+EXP((LN(1+Assumptions!$C$60)-0.5*Assumptions!$C$61^2)+Assumptions!$C$61*((RAND()+RAND()+RAND()+RAND()+RAND()+RAND()+RAND()+RAND()+RAND()+RAND()+RAND()+RAND())-6))-1)+Liquidity_30Y!AC13)</x:f>
        <x:v>5561350.467537275</x:v>
      </x:c>
      <x:c r="AC201" s="16" t="n">
        <x:f>MAX(0,AB201*(1+EXP((LN(1+Assumptions!$C$60)-0.5*Assumptions!$C$61^2)+Assumptions!$C$61*((RAND()+RAND()+RAND()+RAND()+RAND()+RAND()+RAND()+RAND()+RAND()+RAND()+RAND()+RAND())-6))-1)+Liquidity_30Y!AD13)</x:f>
        <x:v>7119600.8259960115</x:v>
      </x:c>
      <x:c r="AD201" s="16" t="n">
        <x:f>MAX(0,AC201*(1+EXP((LN(1+Assumptions!$C$60)-0.5*Assumptions!$C$61^2)+Assumptions!$C$61*((RAND()+RAND()+RAND()+RAND()+RAND()+RAND()+RAND()+RAND()+RAND()+RAND()+RAND()+RAND())-6))-1)+Liquidity_30Y!AE13)</x:f>
        <x:v>6336640.9916405855</x:v>
      </x:c>
      <x:c r="AE201" s="16" t="n">
        <x:f>MAX(0,AD201*(1+EXP((LN(1+Assumptions!$C$60)-0.5*Assumptions!$C$61^2)+Assumptions!$C$61*((RAND()+RAND()+RAND()+RAND()+RAND()+RAND()+RAND()+RAND()+RAND()+RAND()+RAND()+RAND())-6))-1)+Liquidity_30Y!AF13)</x:f>
        <x:v>6234983.763400788</x:v>
      </x:c>
      <x:c r="AF201" s="16" t="n">
        <x:f>MAX(0,AE201*(1+EXP((LN(1+Assumptions!$C$60)-0.5*Assumptions!$C$61^2)+Assumptions!$C$61*((RAND()+RAND()+RAND()+RAND()+RAND()+RAND()+RAND()+RAND()+RAND()+RAND()+RAND()+RAND())-6))-1)+Liquidity_30Y!AG13)</x:f>
        <x:v>5860458.086542209</x:v>
      </x:c>
    </x:row>
    <x:row r="202">
      <x:c r="A202" s="39">
        <x:v>198</x:v>
      </x:c>
      <x:c r="B202" s="16" t="n">
        <x:f>Liquidity_30Y!C14</x:f>
        <x:v>1029031.25</x:v>
      </x:c>
      <x:c r="C202" s="16" t="n">
        <x:f>MAX(0,B202*(1+EXP((LN(1+Assumptions!$C$60)-0.5*Assumptions!$C$61^2)+Assumptions!$C$61*((RAND()+RAND()+RAND()+RAND()+RAND()+RAND()+RAND()+RAND()+RAND()+RAND()+RAND()+RAND())-6))-1)+Liquidity_30Y!D13)</x:f>
        <x:v>1011967.1125852416</x:v>
      </x:c>
      <x:c r="D202" s="16" t="n">
        <x:f>MAX(0,C202*(1+EXP((LN(1+Assumptions!$C$60)-0.5*Assumptions!$C$61^2)+Assumptions!$C$61*((RAND()+RAND()+RAND()+RAND()+RAND()+RAND()+RAND()+RAND()+RAND()+RAND()+RAND()+RAND())-6))-1)+Liquidity_30Y!E13)</x:f>
        <x:v>1002804.2007429278</x:v>
      </x:c>
      <x:c r="E202" s="16" t="n">
        <x:f>MAX(0,D202*(1+EXP((LN(1+Assumptions!$C$60)-0.5*Assumptions!$C$61^2)+Assumptions!$C$61*((RAND()+RAND()+RAND()+RAND()+RAND()+RAND()+RAND()+RAND()+RAND()+RAND()+RAND()+RAND())-6))-1)+Liquidity_30Y!F13)</x:f>
        <x:v>1203584.652483662</x:v>
      </x:c>
      <x:c r="F202" s="16" t="n">
        <x:f>MAX(0,E202*(1+EXP((LN(1+Assumptions!$C$60)-0.5*Assumptions!$C$61^2)+Assumptions!$C$61*((RAND()+RAND()+RAND()+RAND()+RAND()+RAND()+RAND()+RAND()+RAND()+RAND()+RAND()+RAND())-6))-1)+Liquidity_30Y!G13)</x:f>
        <x:v>1348254.1508885226</x:v>
      </x:c>
      <x:c r="G202" s="16" t="n">
        <x:f>MAX(0,F202*(1+EXP((LN(1+Assumptions!$C$60)-0.5*Assumptions!$C$61^2)+Assumptions!$C$61*((RAND()+RAND()+RAND()+RAND()+RAND()+RAND()+RAND()+RAND()+RAND()+RAND()+RAND()+RAND())-6))-1)+Liquidity_30Y!H13)</x:f>
        <x:v>1333182.9892527766</x:v>
      </x:c>
      <x:c r="H202" s="16" t="n">
        <x:f>MAX(0,G202*(1+EXP((LN(1+Assumptions!$C$60)-0.5*Assumptions!$C$61^2)+Assumptions!$C$61*((RAND()+RAND()+RAND()+RAND()+RAND()+RAND()+RAND()+RAND()+RAND()+RAND()+RAND()+RAND())-6))-1)+Liquidity_30Y!I13)</x:f>
        <x:v>1702274.438812887</x:v>
      </x:c>
      <x:c r="I202" s="16" t="n">
        <x:f>MAX(0,H202*(1+EXP((LN(1+Assumptions!$C$60)-0.5*Assumptions!$C$61^2)+Assumptions!$C$61*((RAND()+RAND()+RAND()+RAND()+RAND()+RAND()+RAND()+RAND()+RAND()+RAND()+RAND()+RAND())-6))-1)+Liquidity_30Y!J13)</x:f>
        <x:v>2148489.820392037</x:v>
      </x:c>
      <x:c r="J202" s="16" t="n">
        <x:f>MAX(0,I202*(1+EXP((LN(1+Assumptions!$C$60)-0.5*Assumptions!$C$61^2)+Assumptions!$C$61*((RAND()+RAND()+RAND()+RAND()+RAND()+RAND()+RAND()+RAND()+RAND()+RAND()+RAND()+RAND())-6))-1)+Liquidity_30Y!K13)</x:f>
        <x:v>2437743.0393425743</x:v>
      </x:c>
      <x:c r="K202" s="16" t="n">
        <x:f>MAX(0,J202*(1+EXP((LN(1+Assumptions!$C$60)-0.5*Assumptions!$C$61^2)+Assumptions!$C$61*((RAND()+RAND()+RAND()+RAND()+RAND()+RAND()+RAND()+RAND()+RAND()+RAND()+RAND()+RAND())-6))-1)+Liquidity_30Y!L13)</x:f>
        <x:v>2451795.3529939353</x:v>
      </x:c>
      <x:c r="L202" s="16" t="n">
        <x:f>MAX(0,K202*(1+EXP((LN(1+Assumptions!$C$60)-0.5*Assumptions!$C$61^2)+Assumptions!$C$61*((RAND()+RAND()+RAND()+RAND()+RAND()+RAND()+RAND()+RAND()+RAND()+RAND()+RAND()+RAND())-6))-1)+Liquidity_30Y!M13)</x:f>
        <x:v>2223699.5484574772</x:v>
      </x:c>
      <x:c r="M202" s="16" t="n">
        <x:f>MAX(0,L202*(1+EXP((LN(1+Assumptions!$C$60)-0.5*Assumptions!$C$61^2)+Assumptions!$C$61*((RAND()+RAND()+RAND()+RAND()+RAND()+RAND()+RAND()+RAND()+RAND()+RAND()+RAND()+RAND())-6))-1)+Liquidity_30Y!N13)</x:f>
        <x:v>2547051.728456096</x:v>
      </x:c>
      <x:c r="N202" s="16" t="n">
        <x:f>MAX(0,M202*(1+EXP((LN(1+Assumptions!$C$60)-0.5*Assumptions!$C$61^2)+Assumptions!$C$61*((RAND()+RAND()+RAND()+RAND()+RAND()+RAND()+RAND()+RAND()+RAND()+RAND()+RAND()+RAND())-6))-1)+Liquidity_30Y!O13)</x:f>
        <x:v>2697991.526485526</x:v>
      </x:c>
      <x:c r="O202" s="16" t="n">
        <x:f>MAX(0,N202*(1+EXP((LN(1+Assumptions!$C$60)-0.5*Assumptions!$C$61^2)+Assumptions!$C$61*((RAND()+RAND()+RAND()+RAND()+RAND()+RAND()+RAND()+RAND()+RAND()+RAND()+RAND()+RAND())-6))-1)+Liquidity_30Y!P13)</x:f>
        <x:v>3982615.09447145</x:v>
      </x:c>
      <x:c r="P202" s="16" t="n">
        <x:f>MAX(0,O202*(1+EXP((LN(1+Assumptions!$C$60)-0.5*Assumptions!$C$61^2)+Assumptions!$C$61*((RAND()+RAND()+RAND()+RAND()+RAND()+RAND()+RAND()+RAND()+RAND()+RAND()+RAND()+RAND())-6))-1)+Liquidity_30Y!Q13)</x:f>
        <x:v>4429845.299933902</x:v>
      </x:c>
      <x:c r="Q202" s="16" t="n">
        <x:f>MAX(0,P202*(1+EXP((LN(1+Assumptions!$C$60)-0.5*Assumptions!$C$61^2)+Assumptions!$C$61*((RAND()+RAND()+RAND()+RAND()+RAND()+RAND()+RAND()+RAND()+RAND()+RAND()+RAND()+RAND())-6))-1)+Liquidity_30Y!R13)</x:f>
        <x:v>5044591.151222125</x:v>
      </x:c>
      <x:c r="R202" s="16" t="n">
        <x:f>MAX(0,Q202*(1+EXP((LN(1+Assumptions!$C$60)-0.5*Assumptions!$C$61^2)+Assumptions!$C$61*((RAND()+RAND()+RAND()+RAND()+RAND()+RAND()+RAND()+RAND()+RAND()+RAND()+RAND()+RAND())-6))-1)+Liquidity_30Y!S13)</x:f>
        <x:v>4668870.948899527</x:v>
      </x:c>
      <x:c r="S202" s="16" t="n">
        <x:f>MAX(0,R202*(1+EXP((LN(1+Assumptions!$C$60)-0.5*Assumptions!$C$61^2)+Assumptions!$C$61*((RAND()+RAND()+RAND()+RAND()+RAND()+RAND()+RAND()+RAND()+RAND()+RAND()+RAND()+RAND())-6))-1)+Liquidity_30Y!T13)</x:f>
        <x:v>4417535.0769493105</x:v>
      </x:c>
      <x:c r="T202" s="16" t="n">
        <x:f>MAX(0,S202*(1+EXP((LN(1+Assumptions!$C$60)-0.5*Assumptions!$C$61^2)+Assumptions!$C$61*((RAND()+RAND()+RAND()+RAND()+RAND()+RAND()+RAND()+RAND()+RAND()+RAND()+RAND()+RAND())-6))-1)+Liquidity_30Y!U13)</x:f>
        <x:v>4141251.605859431</x:v>
      </x:c>
      <x:c r="U202" s="16" t="n">
        <x:f>MAX(0,T202*(1+EXP((LN(1+Assumptions!$C$60)-0.5*Assumptions!$C$61^2)+Assumptions!$C$61*((RAND()+RAND()+RAND()+RAND()+RAND()+RAND()+RAND()+RAND()+RAND()+RAND()+RAND()+RAND())-6))-1)+Liquidity_30Y!V13)</x:f>
        <x:v>4790178.3248704495</x:v>
      </x:c>
      <x:c r="V202" s="16" t="n">
        <x:f>MAX(0,U202*(1+EXP((LN(1+Assumptions!$C$60)-0.5*Assumptions!$C$61^2)+Assumptions!$C$61*((RAND()+RAND()+RAND()+RAND()+RAND()+RAND()+RAND()+RAND()+RAND()+RAND()+RAND()+RAND())-6))-1)+Liquidity_30Y!W13)</x:f>
        <x:v>4872834.79529872</x:v>
      </x:c>
      <x:c r="W202" s="16" t="n">
        <x:f>MAX(0,V202*(1+EXP((LN(1+Assumptions!$C$60)-0.5*Assumptions!$C$61^2)+Assumptions!$C$61*((RAND()+RAND()+RAND()+RAND()+RAND()+RAND()+RAND()+RAND()+RAND()+RAND()+RAND()+RAND())-6))-1)+Liquidity_30Y!X13)</x:f>
        <x:v>4905508.10020953</x:v>
      </x:c>
      <x:c r="X202" s="16" t="n">
        <x:f>MAX(0,W202*(1+EXP((LN(1+Assumptions!$C$60)-0.5*Assumptions!$C$61^2)+Assumptions!$C$61*((RAND()+RAND()+RAND()+RAND()+RAND()+RAND()+RAND()+RAND()+RAND()+RAND()+RAND()+RAND())-6))-1)+Liquidity_30Y!Y13)</x:f>
        <x:v>4830656.8359926995</x:v>
      </x:c>
      <x:c r="Y202" s="16" t="n">
        <x:f>MAX(0,X202*(1+EXP((LN(1+Assumptions!$C$60)-0.5*Assumptions!$C$61^2)+Assumptions!$C$61*((RAND()+RAND()+RAND()+RAND()+RAND()+RAND()+RAND()+RAND()+RAND()+RAND()+RAND()+RAND())-6))-1)+Liquidity_30Y!Z13)</x:f>
        <x:v>4208505.629861296</x:v>
      </x:c>
      <x:c r="Z202" s="16" t="n">
        <x:f>MAX(0,Y202*(1+EXP((LN(1+Assumptions!$C$60)-0.5*Assumptions!$C$61^2)+Assumptions!$C$61*((RAND()+RAND()+RAND()+RAND()+RAND()+RAND()+RAND()+RAND()+RAND()+RAND()+RAND()+RAND())-6))-1)+Liquidity_30Y!AA13)</x:f>
        <x:v>4396608.193587094</x:v>
      </x:c>
      <x:c r="AA202" s="16" t="n">
        <x:f>MAX(0,Z202*(1+EXP((LN(1+Assumptions!$C$60)-0.5*Assumptions!$C$61^2)+Assumptions!$C$61*((RAND()+RAND()+RAND()+RAND()+RAND()+RAND()+RAND()+RAND()+RAND()+RAND()+RAND()+RAND())-6))-1)+Liquidity_30Y!AB13)</x:f>
        <x:v>4535213.929147683</x:v>
      </x:c>
      <x:c r="AB202" s="16" t="n">
        <x:f>MAX(0,AA202*(1+EXP((LN(1+Assumptions!$C$60)-0.5*Assumptions!$C$61^2)+Assumptions!$C$61*((RAND()+RAND()+RAND()+RAND()+RAND()+RAND()+RAND()+RAND()+RAND()+RAND()+RAND()+RAND())-6))-1)+Liquidity_30Y!AC13)</x:f>
        <x:v>5390794.387508858</x:v>
      </x:c>
      <x:c r="AC202" s="16" t="n">
        <x:f>MAX(0,AB202*(1+EXP((LN(1+Assumptions!$C$60)-0.5*Assumptions!$C$61^2)+Assumptions!$C$61*((RAND()+RAND()+RAND()+RAND()+RAND()+RAND()+RAND()+RAND()+RAND()+RAND()+RAND()+RAND())-6))-1)+Liquidity_30Y!AD13)</x:f>
        <x:v>6284162.414760441</x:v>
      </x:c>
      <x:c r="AD202" s="16" t="n">
        <x:f>MAX(0,AC202*(1+EXP((LN(1+Assumptions!$C$60)-0.5*Assumptions!$C$61^2)+Assumptions!$C$61*((RAND()+RAND()+RAND()+RAND()+RAND()+RAND()+RAND()+RAND()+RAND()+RAND()+RAND()+RAND())-6))-1)+Liquidity_30Y!AE13)</x:f>
        <x:v>6758134.676804469</x:v>
      </x:c>
      <x:c r="AE202" s="16" t="n">
        <x:f>MAX(0,AD202*(1+EXP((LN(1+Assumptions!$C$60)-0.5*Assumptions!$C$61^2)+Assumptions!$C$61*((RAND()+RAND()+RAND()+RAND()+RAND()+RAND()+RAND()+RAND()+RAND()+RAND()+RAND()+RAND())-6))-1)+Liquidity_30Y!AF13)</x:f>
        <x:v>6074071.18036489</x:v>
      </x:c>
      <x:c r="AF202" s="16" t="n">
        <x:f>MAX(0,AE202*(1+EXP((LN(1+Assumptions!$C$60)-0.5*Assumptions!$C$61^2)+Assumptions!$C$61*((RAND()+RAND()+RAND()+RAND()+RAND()+RAND()+RAND()+RAND()+RAND()+RAND()+RAND()+RAND())-6))-1)+Liquidity_30Y!AG13)</x:f>
        <x:v>7498002.032866216</x:v>
      </x:c>
    </x:row>
    <x:row r="203">
      <x:c r="A203" s="39">
        <x:v>199</x:v>
      </x:c>
      <x:c r="B203" s="16" t="n">
        <x:f>Liquidity_30Y!C14</x:f>
        <x:v>1029031.25</x:v>
      </x:c>
      <x:c r="C203" s="16" t="n">
        <x:f>MAX(0,B203*(1+EXP((LN(1+Assumptions!$C$60)-0.5*Assumptions!$C$61^2)+Assumptions!$C$61*((RAND()+RAND()+RAND()+RAND()+RAND()+RAND()+RAND()+RAND()+RAND()+RAND()+RAND()+RAND())-6))-1)+Liquidity_30Y!D13)</x:f>
        <x:v>1208078.6170560136</x:v>
      </x:c>
      <x:c r="D203" s="16" t="n">
        <x:f>MAX(0,C203*(1+EXP((LN(1+Assumptions!$C$60)-0.5*Assumptions!$C$61^2)+Assumptions!$C$61*((RAND()+RAND()+RAND()+RAND()+RAND()+RAND()+RAND()+RAND()+RAND()+RAND()+RAND()+RAND())-6))-1)+Liquidity_30Y!E13)</x:f>
        <x:v>1275280.183589646</x:v>
      </x:c>
      <x:c r="E203" s="16" t="n">
        <x:f>MAX(0,D203*(1+EXP((LN(1+Assumptions!$C$60)-0.5*Assumptions!$C$61^2)+Assumptions!$C$61*((RAND()+RAND()+RAND()+RAND()+RAND()+RAND()+RAND()+RAND()+RAND()+RAND()+RAND()+RAND())-6))-1)+Liquidity_30Y!F13)</x:f>
        <x:v>930411.1350513569</x:v>
      </x:c>
      <x:c r="F203" s="16" t="n">
        <x:f>MAX(0,E203*(1+EXP((LN(1+Assumptions!$C$60)-0.5*Assumptions!$C$61^2)+Assumptions!$C$61*((RAND()+RAND()+RAND()+RAND()+RAND()+RAND()+RAND()+RAND()+RAND()+RAND()+RAND()+RAND())-6))-1)+Liquidity_30Y!G13)</x:f>
        <x:v>887943.6840063629</x:v>
      </x:c>
      <x:c r="G203" s="16" t="n">
        <x:f>MAX(0,F203*(1+EXP((LN(1+Assumptions!$C$60)-0.5*Assumptions!$C$61^2)+Assumptions!$C$61*((RAND()+RAND()+RAND()+RAND()+RAND()+RAND()+RAND()+RAND()+RAND()+RAND()+RAND()+RAND())-6))-1)+Liquidity_30Y!H13)</x:f>
        <x:v>681999.6177444634</x:v>
      </x:c>
      <x:c r="H203" s="16" t="n">
        <x:f>MAX(0,G203*(1+EXP((LN(1+Assumptions!$C$60)-0.5*Assumptions!$C$61^2)+Assumptions!$C$61*((RAND()+RAND()+RAND()+RAND()+RAND()+RAND()+RAND()+RAND()+RAND()+RAND()+RAND()+RAND())-6))-1)+Liquidity_30Y!I13)</x:f>
        <x:v>691911.1527192736</x:v>
      </x:c>
      <x:c r="I203" s="16" t="n">
        <x:f>MAX(0,H203*(1+EXP((LN(1+Assumptions!$C$60)-0.5*Assumptions!$C$61^2)+Assumptions!$C$61*((RAND()+RAND()+RAND()+RAND()+RAND()+RAND()+RAND()+RAND()+RAND()+RAND()+RAND()+RAND())-6))-1)+Liquidity_30Y!J13)</x:f>
        <x:v>707750.2316819319</x:v>
      </x:c>
      <x:c r="J203" s="16" t="n">
        <x:f>MAX(0,I203*(1+EXP((LN(1+Assumptions!$C$60)-0.5*Assumptions!$C$61^2)+Assumptions!$C$61*((RAND()+RAND()+RAND()+RAND()+RAND()+RAND()+RAND()+RAND()+RAND()+RAND()+RAND()+RAND())-6))-1)+Liquidity_30Y!K13)</x:f>
        <x:v>881246.2064872411</x:v>
      </x:c>
      <x:c r="K203" s="16" t="n">
        <x:f>MAX(0,J203*(1+EXP((LN(1+Assumptions!$C$60)-0.5*Assumptions!$C$61^2)+Assumptions!$C$61*((RAND()+RAND()+RAND()+RAND()+RAND()+RAND()+RAND()+RAND()+RAND()+RAND()+RAND()+RAND())-6))-1)+Liquidity_30Y!L13)</x:f>
        <x:v>1032544.332740971</x:v>
      </x:c>
      <x:c r="L203" s="16" t="n">
        <x:f>MAX(0,K203*(1+EXP((LN(1+Assumptions!$C$60)-0.5*Assumptions!$C$61^2)+Assumptions!$C$61*((RAND()+RAND()+RAND()+RAND()+RAND()+RAND()+RAND()+RAND()+RAND()+RAND()+RAND()+RAND())-6))-1)+Liquidity_30Y!M13)</x:f>
        <x:v>1094840.3107109594</x:v>
      </x:c>
      <x:c r="M203" s="16" t="n">
        <x:f>MAX(0,L203*(1+EXP((LN(1+Assumptions!$C$60)-0.5*Assumptions!$C$61^2)+Assumptions!$C$61*((RAND()+RAND()+RAND()+RAND()+RAND()+RAND()+RAND()+RAND()+RAND()+RAND()+RAND()+RAND())-6))-1)+Liquidity_30Y!N13)</x:f>
        <x:v>1110523.7979645294</x:v>
      </x:c>
      <x:c r="N203" s="16" t="n">
        <x:f>MAX(0,M203*(1+EXP((LN(1+Assumptions!$C$60)-0.5*Assumptions!$C$61^2)+Assumptions!$C$61*((RAND()+RAND()+RAND()+RAND()+RAND()+RAND()+RAND()+RAND()+RAND()+RAND()+RAND()+RAND())-6))-1)+Liquidity_30Y!O13)</x:f>
        <x:v>984423.8262786043</x:v>
      </x:c>
      <x:c r="O203" s="16" t="n">
        <x:f>MAX(0,N203*(1+EXP((LN(1+Assumptions!$C$60)-0.5*Assumptions!$C$61^2)+Assumptions!$C$61*((RAND()+RAND()+RAND()+RAND()+RAND()+RAND()+RAND()+RAND()+RAND()+RAND()+RAND()+RAND())-6))-1)+Liquidity_30Y!P13)</x:f>
        <x:v>1013189.1328071565</x:v>
      </x:c>
      <x:c r="P203" s="16" t="n">
        <x:f>MAX(0,O203*(1+EXP((LN(1+Assumptions!$C$60)-0.5*Assumptions!$C$61^2)+Assumptions!$C$61*((RAND()+RAND()+RAND()+RAND()+RAND()+RAND()+RAND()+RAND()+RAND()+RAND()+RAND()+RAND())-6))-1)+Liquidity_30Y!Q13)</x:f>
        <x:v>1068926.3478715927</x:v>
      </x:c>
      <x:c r="Q203" s="16" t="n">
        <x:f>MAX(0,P203*(1+EXP((LN(1+Assumptions!$C$60)-0.5*Assumptions!$C$61^2)+Assumptions!$C$61*((RAND()+RAND()+RAND()+RAND()+RAND()+RAND()+RAND()+RAND()+RAND()+RAND()+RAND()+RAND())-6))-1)+Liquidity_30Y!R13)</x:f>
        <x:v>1123886.5920890043</x:v>
      </x:c>
      <x:c r="R203" s="16" t="n">
        <x:f>MAX(0,Q203*(1+EXP((LN(1+Assumptions!$C$60)-0.5*Assumptions!$C$61^2)+Assumptions!$C$61*((RAND()+RAND()+RAND()+RAND()+RAND()+RAND()+RAND()+RAND()+RAND()+RAND()+RAND()+RAND())-6))-1)+Liquidity_30Y!S13)</x:f>
        <x:v>1203204.938592651</x:v>
      </x:c>
      <x:c r="S203" s="16" t="n">
        <x:f>MAX(0,R203*(1+EXP((LN(1+Assumptions!$C$60)-0.5*Assumptions!$C$61^2)+Assumptions!$C$61*((RAND()+RAND()+RAND()+RAND()+RAND()+RAND()+RAND()+RAND()+RAND()+RAND()+RAND()+RAND())-6))-1)+Liquidity_30Y!T13)</x:f>
        <x:v>1222813.084012803</x:v>
      </x:c>
      <x:c r="T203" s="16" t="n">
        <x:f>MAX(0,S203*(1+EXP((LN(1+Assumptions!$C$60)-0.5*Assumptions!$C$61^2)+Assumptions!$C$61*((RAND()+RAND()+RAND()+RAND()+RAND()+RAND()+RAND()+RAND()+RAND()+RAND()+RAND()+RAND())-6))-1)+Liquidity_30Y!U13)</x:f>
        <x:v>1759410.9477033876</x:v>
      </x:c>
      <x:c r="U203" s="16" t="n">
        <x:f>MAX(0,T203*(1+EXP((LN(1+Assumptions!$C$60)-0.5*Assumptions!$C$61^2)+Assumptions!$C$61*((RAND()+RAND()+RAND()+RAND()+RAND()+RAND()+RAND()+RAND()+RAND()+RAND()+RAND()+RAND())-6))-1)+Liquidity_30Y!V13)</x:f>
        <x:v>1839310.549068072</x:v>
      </x:c>
      <x:c r="V203" s="16" t="n">
        <x:f>MAX(0,U203*(1+EXP((LN(1+Assumptions!$C$60)-0.5*Assumptions!$C$61^2)+Assumptions!$C$61*((RAND()+RAND()+RAND()+RAND()+RAND()+RAND()+RAND()+RAND()+RAND()+RAND()+RAND()+RAND())-6))-1)+Liquidity_30Y!W13)</x:f>
        <x:v>1800035.9039927712</x:v>
      </x:c>
      <x:c r="W203" s="16" t="n">
        <x:f>MAX(0,V203*(1+EXP((LN(1+Assumptions!$C$60)-0.5*Assumptions!$C$61^2)+Assumptions!$C$61*((RAND()+RAND()+RAND()+RAND()+RAND()+RAND()+RAND()+RAND()+RAND()+RAND()+RAND()+RAND())-6))-1)+Liquidity_30Y!X13)</x:f>
        <x:v>2217713.573146292</x:v>
      </x:c>
      <x:c r="X203" s="16" t="n">
        <x:f>MAX(0,W203*(1+EXP((LN(1+Assumptions!$C$60)-0.5*Assumptions!$C$61^2)+Assumptions!$C$61*((RAND()+RAND()+RAND()+RAND()+RAND()+RAND()+RAND()+RAND()+RAND()+RAND()+RAND()+RAND())-6))-1)+Liquidity_30Y!Y13)</x:f>
        <x:v>2253906.498845361</x:v>
      </x:c>
      <x:c r="Y203" s="16" t="n">
        <x:f>MAX(0,X203*(1+EXP((LN(1+Assumptions!$C$60)-0.5*Assumptions!$C$61^2)+Assumptions!$C$61*((RAND()+RAND()+RAND()+RAND()+RAND()+RAND()+RAND()+RAND()+RAND()+RAND()+RAND()+RAND())-6))-1)+Liquidity_30Y!Z13)</x:f>
        <x:v>1961654.905784565</x:v>
      </x:c>
      <x:c r="Z203" s="16" t="n">
        <x:f>MAX(0,Y203*(1+EXP((LN(1+Assumptions!$C$60)-0.5*Assumptions!$C$61^2)+Assumptions!$C$61*((RAND()+RAND()+RAND()+RAND()+RAND()+RAND()+RAND()+RAND()+RAND()+RAND()+RAND()+RAND())-6))-1)+Liquidity_30Y!AA13)</x:f>
        <x:v>1849975.7454081234</x:v>
      </x:c>
      <x:c r="AA203" s="16" t="n">
        <x:f>MAX(0,Z203*(1+EXP((LN(1+Assumptions!$C$60)-0.5*Assumptions!$C$61^2)+Assumptions!$C$61*((RAND()+RAND()+RAND()+RAND()+RAND()+RAND()+RAND()+RAND()+RAND()+RAND()+RAND()+RAND())-6))-1)+Liquidity_30Y!AB13)</x:f>
        <x:v>1838710.224534243</x:v>
      </x:c>
      <x:c r="AB203" s="16" t="n">
        <x:f>MAX(0,AA203*(1+EXP((LN(1+Assumptions!$C$60)-0.5*Assumptions!$C$61^2)+Assumptions!$C$61*((RAND()+RAND()+RAND()+RAND()+RAND()+RAND()+RAND()+RAND()+RAND()+RAND()+RAND()+RAND())-6))-1)+Liquidity_30Y!AC13)</x:f>
        <x:v>1710271.6605251073</x:v>
      </x:c>
      <x:c r="AC203" s="16" t="n">
        <x:f>MAX(0,AB203*(1+EXP((LN(1+Assumptions!$C$60)-0.5*Assumptions!$C$61^2)+Assumptions!$C$61*((RAND()+RAND()+RAND()+RAND()+RAND()+RAND()+RAND()+RAND()+RAND()+RAND()+RAND()+RAND())-6))-1)+Liquidity_30Y!AD13)</x:f>
        <x:v>2194627.096072856</x:v>
      </x:c>
      <x:c r="AD203" s="16" t="n">
        <x:f>MAX(0,AC203*(1+EXP((LN(1+Assumptions!$C$60)-0.5*Assumptions!$C$61^2)+Assumptions!$C$61*((RAND()+RAND()+RAND()+RAND()+RAND()+RAND()+RAND()+RAND()+RAND()+RAND()+RAND()+RAND())-6))-1)+Liquidity_30Y!AE13)</x:f>
        <x:v>1563933.5786773777</x:v>
      </x:c>
      <x:c r="AE203" s="16" t="n">
        <x:f>MAX(0,AD203*(1+EXP((LN(1+Assumptions!$C$60)-0.5*Assumptions!$C$61^2)+Assumptions!$C$61*((RAND()+RAND()+RAND()+RAND()+RAND()+RAND()+RAND()+RAND()+RAND()+RAND()+RAND()+RAND())-6))-1)+Liquidity_30Y!AF13)</x:f>
        <x:v>1409409.3268091052</x:v>
      </x:c>
      <x:c r="AF203" s="16" t="n">
        <x:f>MAX(0,AE203*(1+EXP((LN(1+Assumptions!$C$60)-0.5*Assumptions!$C$61^2)+Assumptions!$C$61*((RAND()+RAND()+RAND()+RAND()+RAND()+RAND()+RAND()+RAND()+RAND()+RAND()+RAND()+RAND())-6))-1)+Liquidity_30Y!AG13)</x:f>
        <x:v>1911773.4474925539</x:v>
      </x:c>
    </x:row>
    <x:row r="204">
      <x:c r="A204" s="39">
        <x:v>200</x:v>
      </x:c>
      <x:c r="B204" s="16" t="n">
        <x:f>Liquidity_30Y!C14</x:f>
        <x:v>1029031.25</x:v>
      </x:c>
      <x:c r="C204" s="16" t="n">
        <x:f>MAX(0,B204*(1+EXP((LN(1+Assumptions!$C$60)-0.5*Assumptions!$C$61^2)+Assumptions!$C$61*((RAND()+RAND()+RAND()+RAND()+RAND()+RAND()+RAND()+RAND()+RAND()+RAND()+RAND()+RAND())-6))-1)+Liquidity_30Y!D13)</x:f>
        <x:v>929581.8361097844</x:v>
      </x:c>
      <x:c r="D204" s="16" t="n">
        <x:f>MAX(0,C204*(1+EXP((LN(1+Assumptions!$C$60)-0.5*Assumptions!$C$61^2)+Assumptions!$C$61*((RAND()+RAND()+RAND()+RAND()+RAND()+RAND()+RAND()+RAND()+RAND()+RAND()+RAND()+RAND())-6))-1)+Liquidity_30Y!E13)</x:f>
        <x:v>1230032.2178906521</x:v>
      </x:c>
      <x:c r="E204" s="16" t="n">
        <x:f>MAX(0,D204*(1+EXP((LN(1+Assumptions!$C$60)-0.5*Assumptions!$C$61^2)+Assumptions!$C$61*((RAND()+RAND()+RAND()+RAND()+RAND()+RAND()+RAND()+RAND()+RAND()+RAND()+RAND()+RAND())-6))-1)+Liquidity_30Y!F13)</x:f>
        <x:v>1229753.9657655952</x:v>
      </x:c>
      <x:c r="F204" s="16" t="n">
        <x:f>MAX(0,E204*(1+EXP((LN(1+Assumptions!$C$60)-0.5*Assumptions!$C$61^2)+Assumptions!$C$61*((RAND()+RAND()+RAND()+RAND()+RAND()+RAND()+RAND()+RAND()+RAND()+RAND()+RAND()+RAND())-6))-1)+Liquidity_30Y!G13)</x:f>
        <x:v>1490212.898782631</x:v>
      </x:c>
      <x:c r="G204" s="16" t="n">
        <x:f>MAX(0,F204*(1+EXP((LN(1+Assumptions!$C$60)-0.5*Assumptions!$C$61^2)+Assumptions!$C$61*((RAND()+RAND()+RAND()+RAND()+RAND()+RAND()+RAND()+RAND()+RAND()+RAND()+RAND()+RAND())-6))-1)+Liquidity_30Y!H13)</x:f>
        <x:v>1826229.435772889</x:v>
      </x:c>
      <x:c r="H204" s="16" t="n">
        <x:f>MAX(0,G204*(1+EXP((LN(1+Assumptions!$C$60)-0.5*Assumptions!$C$61^2)+Assumptions!$C$61*((RAND()+RAND()+RAND()+RAND()+RAND()+RAND()+RAND()+RAND()+RAND()+RAND()+RAND()+RAND())-6))-1)+Liquidity_30Y!I13)</x:f>
        <x:v>2367580.7767956946</x:v>
      </x:c>
      <x:c r="I204" s="16" t="n">
        <x:f>MAX(0,H204*(1+EXP((LN(1+Assumptions!$C$60)-0.5*Assumptions!$C$61^2)+Assumptions!$C$61*((RAND()+RAND()+RAND()+RAND()+RAND()+RAND()+RAND()+RAND()+RAND()+RAND()+RAND()+RAND())-6))-1)+Liquidity_30Y!J13)</x:f>
        <x:v>2653324.183723805</x:v>
      </x:c>
      <x:c r="J204" s="16" t="n">
        <x:f>MAX(0,I204*(1+EXP((LN(1+Assumptions!$C$60)-0.5*Assumptions!$C$61^2)+Assumptions!$C$61*((RAND()+RAND()+RAND()+RAND()+RAND()+RAND()+RAND()+RAND()+RAND()+RAND()+RAND()+RAND())-6))-1)+Liquidity_30Y!K13)</x:f>
        <x:v>2571140.477013554</x:v>
      </x:c>
      <x:c r="K204" s="16" t="n">
        <x:f>MAX(0,J204*(1+EXP((LN(1+Assumptions!$C$60)-0.5*Assumptions!$C$61^2)+Assumptions!$C$61*((RAND()+RAND()+RAND()+RAND()+RAND()+RAND()+RAND()+RAND()+RAND()+RAND()+RAND()+RAND())-6))-1)+Liquidity_30Y!L13)</x:f>
        <x:v>2531410.0141879683</x:v>
      </x:c>
      <x:c r="L204" s="16" t="n">
        <x:f>MAX(0,K204*(1+EXP((LN(1+Assumptions!$C$60)-0.5*Assumptions!$C$61^2)+Assumptions!$C$61*((RAND()+RAND()+RAND()+RAND()+RAND()+RAND()+RAND()+RAND()+RAND()+RAND()+RAND()+RAND())-6))-1)+Liquidity_30Y!M13)</x:f>
        <x:v>3528447.269163466</x:v>
      </x:c>
      <x:c r="M204" s="16" t="n">
        <x:f>MAX(0,L204*(1+EXP((LN(1+Assumptions!$C$60)-0.5*Assumptions!$C$61^2)+Assumptions!$C$61*((RAND()+RAND()+RAND()+RAND()+RAND()+RAND()+RAND()+RAND()+RAND()+RAND()+RAND()+RAND())-6))-1)+Liquidity_30Y!N13)</x:f>
        <x:v>3776786.4366923324</x:v>
      </x:c>
      <x:c r="N204" s="16" t="n">
        <x:f>MAX(0,M204*(1+EXP((LN(1+Assumptions!$C$60)-0.5*Assumptions!$C$61^2)+Assumptions!$C$61*((RAND()+RAND()+RAND()+RAND()+RAND()+RAND()+RAND()+RAND()+RAND()+RAND()+RAND()+RAND())-6))-1)+Liquidity_30Y!O13)</x:f>
        <x:v>3616155.124977761</x:v>
      </x:c>
      <x:c r="O204" s="16" t="n">
        <x:f>MAX(0,N204*(1+EXP((LN(1+Assumptions!$C$60)-0.5*Assumptions!$C$61^2)+Assumptions!$C$61*((RAND()+RAND()+RAND()+RAND()+RAND()+RAND()+RAND()+RAND()+RAND()+RAND()+RAND()+RAND())-6))-1)+Liquidity_30Y!P13)</x:f>
        <x:v>3273639.885154389</x:v>
      </x:c>
      <x:c r="P204" s="16" t="n">
        <x:f>MAX(0,O204*(1+EXP((LN(1+Assumptions!$C$60)-0.5*Assumptions!$C$61^2)+Assumptions!$C$61*((RAND()+RAND()+RAND()+RAND()+RAND()+RAND()+RAND()+RAND()+RAND()+RAND()+RAND()+RAND())-6))-1)+Liquidity_30Y!Q13)</x:f>
        <x:v>4178844.918042009</x:v>
      </x:c>
      <x:c r="Q204" s="16" t="n">
        <x:f>MAX(0,P204*(1+EXP((LN(1+Assumptions!$C$60)-0.5*Assumptions!$C$61^2)+Assumptions!$C$61*((RAND()+RAND()+RAND()+RAND()+RAND()+RAND()+RAND()+RAND()+RAND()+RAND()+RAND()+RAND())-6))-1)+Liquidity_30Y!R13)</x:f>
        <x:v>4023303.1198087004</x:v>
      </x:c>
      <x:c r="R204" s="16" t="n">
        <x:f>MAX(0,Q204*(1+EXP((LN(1+Assumptions!$C$60)-0.5*Assumptions!$C$61^2)+Assumptions!$C$61*((RAND()+RAND()+RAND()+RAND()+RAND()+RAND()+RAND()+RAND()+RAND()+RAND()+RAND()+RAND())-6))-1)+Liquidity_30Y!S13)</x:f>
        <x:v>4393350.021650304</x:v>
      </x:c>
      <x:c r="S204" s="16" t="n">
        <x:f>MAX(0,R204*(1+EXP((LN(1+Assumptions!$C$60)-0.5*Assumptions!$C$61^2)+Assumptions!$C$61*((RAND()+RAND()+RAND()+RAND()+RAND()+RAND()+RAND()+RAND()+RAND()+RAND()+RAND()+RAND())-6))-1)+Liquidity_30Y!T13)</x:f>
        <x:v>6100940.548043306</x:v>
      </x:c>
      <x:c r="T204" s="16" t="n">
        <x:f>MAX(0,S204*(1+EXP((LN(1+Assumptions!$C$60)-0.5*Assumptions!$C$61^2)+Assumptions!$C$61*((RAND()+RAND()+RAND()+RAND()+RAND()+RAND()+RAND()+RAND()+RAND()+RAND()+RAND()+RAND())-6))-1)+Liquidity_30Y!U13)</x:f>
        <x:v>6511298.006631396</x:v>
      </x:c>
      <x:c r="U204" s="16" t="n">
        <x:f>MAX(0,T204*(1+EXP((LN(1+Assumptions!$C$60)-0.5*Assumptions!$C$61^2)+Assumptions!$C$61*((RAND()+RAND()+RAND()+RAND()+RAND()+RAND()+RAND()+RAND()+RAND()+RAND()+RAND()+RAND())-6))-1)+Liquidity_30Y!V13)</x:f>
        <x:v>7392627.383265363</x:v>
      </x:c>
      <x:c r="V204" s="16" t="n">
        <x:f>MAX(0,U204*(1+EXP((LN(1+Assumptions!$C$60)-0.5*Assumptions!$C$61^2)+Assumptions!$C$61*((RAND()+RAND()+RAND()+RAND()+RAND()+RAND()+RAND()+RAND()+RAND()+RAND()+RAND()+RAND())-6))-1)+Liquidity_30Y!W13)</x:f>
        <x:v>8021112.038588419</x:v>
      </x:c>
      <x:c r="W204" s="16" t="n">
        <x:f>MAX(0,V204*(1+EXP((LN(1+Assumptions!$C$60)-0.5*Assumptions!$C$61^2)+Assumptions!$C$61*((RAND()+RAND()+RAND()+RAND()+RAND()+RAND()+RAND()+RAND()+RAND()+RAND()+RAND()+RAND())-6))-1)+Liquidity_30Y!X13)</x:f>
        <x:v>9602458.434885925</x:v>
      </x:c>
      <x:c r="X204" s="16" t="n">
        <x:f>MAX(0,W204*(1+EXP((LN(1+Assumptions!$C$60)-0.5*Assumptions!$C$61^2)+Assumptions!$C$61*((RAND()+RAND()+RAND()+RAND()+RAND()+RAND()+RAND()+RAND()+RAND()+RAND()+RAND()+RAND())-6))-1)+Liquidity_30Y!Y13)</x:f>
        <x:v>9677678.152919754</x:v>
      </x:c>
      <x:c r="Y204" s="16" t="n">
        <x:f>MAX(0,X204*(1+EXP((LN(1+Assumptions!$C$60)-0.5*Assumptions!$C$61^2)+Assumptions!$C$61*((RAND()+RAND()+RAND()+RAND()+RAND()+RAND()+RAND()+RAND()+RAND()+RAND()+RAND()+RAND())-6))-1)+Liquidity_30Y!Z13)</x:f>
        <x:v>9155617.799200606</x:v>
      </x:c>
      <x:c r="Z204" s="16" t="n">
        <x:f>MAX(0,Y204*(1+EXP((LN(1+Assumptions!$C$60)-0.5*Assumptions!$C$61^2)+Assumptions!$C$61*((RAND()+RAND()+RAND()+RAND()+RAND()+RAND()+RAND()+RAND()+RAND()+RAND()+RAND()+RAND())-6))-1)+Liquidity_30Y!AA13)</x:f>
        <x:v>10306347.99563468</x:v>
      </x:c>
      <x:c r="AA204" s="16" t="n">
        <x:f>MAX(0,Z204*(1+EXP((LN(1+Assumptions!$C$60)-0.5*Assumptions!$C$61^2)+Assumptions!$C$61*((RAND()+RAND()+RAND()+RAND()+RAND()+RAND()+RAND()+RAND()+RAND()+RAND()+RAND()+RAND())-6))-1)+Liquidity_30Y!AB13)</x:f>
        <x:v>11517877.513936792</x:v>
      </x:c>
      <x:c r="AB204" s="16" t="n">
        <x:f>MAX(0,AA204*(1+EXP((LN(1+Assumptions!$C$60)-0.5*Assumptions!$C$61^2)+Assumptions!$C$61*((RAND()+RAND()+RAND()+RAND()+RAND()+RAND()+RAND()+RAND()+RAND()+RAND()+RAND()+RAND())-6))-1)+Liquidity_30Y!AC13)</x:f>
        <x:v>12702125.457757525</x:v>
      </x:c>
      <x:c r="AC204" s="16" t="n">
        <x:f>MAX(0,AB204*(1+EXP((LN(1+Assumptions!$C$60)-0.5*Assumptions!$C$61^2)+Assumptions!$C$61*((RAND()+RAND()+RAND()+RAND()+RAND()+RAND()+RAND()+RAND()+RAND()+RAND()+RAND()+RAND())-6))-1)+Liquidity_30Y!AD13)</x:f>
        <x:v>9774779.774329564</x:v>
      </x:c>
      <x:c r="AD204" s="16" t="n">
        <x:f>MAX(0,AC204*(1+EXP((LN(1+Assumptions!$C$60)-0.5*Assumptions!$C$61^2)+Assumptions!$C$61*((RAND()+RAND()+RAND()+RAND()+RAND()+RAND()+RAND()+RAND()+RAND()+RAND()+RAND()+RAND())-6))-1)+Liquidity_30Y!AE13)</x:f>
        <x:v>8720497.293719271</x:v>
      </x:c>
      <x:c r="AE204" s="16" t="n">
        <x:f>MAX(0,AD204*(1+EXP((LN(1+Assumptions!$C$60)-0.5*Assumptions!$C$61^2)+Assumptions!$C$61*((RAND()+RAND()+RAND()+RAND()+RAND()+RAND()+RAND()+RAND()+RAND()+RAND()+RAND()+RAND())-6))-1)+Liquidity_30Y!AF13)</x:f>
        <x:v>8248264.110978018</x:v>
      </x:c>
      <x:c r="AF204" s="16" t="n">
        <x:f>MAX(0,AE204*(1+EXP((LN(1+Assumptions!$C$60)-0.5*Assumptions!$C$61^2)+Assumptions!$C$61*((RAND()+RAND()+RAND()+RAND()+RAND()+RAND()+RAND()+RAND()+RAND()+RAND()+RAND()+RAND())-6))-1)+Liquidity_30Y!AG13)</x:f>
        <x:v>8260770.023670398</x:v>
      </x:c>
    </x:row>
    <x:row r="205">
      <x:c r="A205" s="39">
        <x:v>201</x:v>
      </x:c>
      <x:c r="B205" s="16" t="n">
        <x:f>Liquidity_30Y!C14</x:f>
        <x:v>1029031.25</x:v>
      </x:c>
      <x:c r="C205" s="16" t="n">
        <x:f>MAX(0,B205*(1+EXP((LN(1+Assumptions!$C$60)-0.5*Assumptions!$C$61^2)+Assumptions!$C$61*((RAND()+RAND()+RAND()+RAND()+RAND()+RAND()+RAND()+RAND()+RAND()+RAND()+RAND()+RAND())-6))-1)+Liquidity_30Y!D13)</x:f>
        <x:v>875755.0982591136</x:v>
      </x:c>
      <x:c r="D205" s="16" t="n">
        <x:f>MAX(0,C205*(1+EXP((LN(1+Assumptions!$C$60)-0.5*Assumptions!$C$61^2)+Assumptions!$C$61*((RAND()+RAND()+RAND()+RAND()+RAND()+RAND()+RAND()+RAND()+RAND()+RAND()+RAND()+RAND())-6))-1)+Liquidity_30Y!E13)</x:f>
        <x:v>709985.3859437476</x:v>
      </x:c>
      <x:c r="E205" s="16" t="n">
        <x:f>MAX(0,D205*(1+EXP((LN(1+Assumptions!$C$60)-0.5*Assumptions!$C$61^2)+Assumptions!$C$61*((RAND()+RAND()+RAND()+RAND()+RAND()+RAND()+RAND()+RAND()+RAND()+RAND()+RAND()+RAND())-6))-1)+Liquidity_30Y!F13)</x:f>
        <x:v>699895.7243126509</x:v>
      </x:c>
      <x:c r="F205" s="16" t="n">
        <x:f>MAX(0,E205*(1+EXP((LN(1+Assumptions!$C$60)-0.5*Assumptions!$C$61^2)+Assumptions!$C$61*((RAND()+RAND()+RAND()+RAND()+RAND()+RAND()+RAND()+RAND()+RAND()+RAND()+RAND()+RAND())-6))-1)+Liquidity_30Y!G13)</x:f>
        <x:v>669342.1765930499</x:v>
      </x:c>
      <x:c r="G205" s="16" t="n">
        <x:f>MAX(0,F205*(1+EXP((LN(1+Assumptions!$C$60)-0.5*Assumptions!$C$61^2)+Assumptions!$C$61*((RAND()+RAND()+RAND()+RAND()+RAND()+RAND()+RAND()+RAND()+RAND()+RAND()+RAND()+RAND())-6))-1)+Liquidity_30Y!H13)</x:f>
        <x:v>711466.2481281979</x:v>
      </x:c>
      <x:c r="H205" s="16" t="n">
        <x:f>MAX(0,G205*(1+EXP((LN(1+Assumptions!$C$60)-0.5*Assumptions!$C$61^2)+Assumptions!$C$61*((RAND()+RAND()+RAND()+RAND()+RAND()+RAND()+RAND()+RAND()+RAND()+RAND()+RAND()+RAND())-6))-1)+Liquidity_30Y!I13)</x:f>
        <x:v>762445.825497241</x:v>
      </x:c>
      <x:c r="I205" s="16" t="n">
        <x:f>MAX(0,H205*(1+EXP((LN(1+Assumptions!$C$60)-0.5*Assumptions!$C$61^2)+Assumptions!$C$61*((RAND()+RAND()+RAND()+RAND()+RAND()+RAND()+RAND()+RAND()+RAND()+RAND()+RAND()+RAND())-6))-1)+Liquidity_30Y!J13)</x:f>
        <x:v>838247.0265464766</x:v>
      </x:c>
      <x:c r="J205" s="16" t="n">
        <x:f>MAX(0,I205*(1+EXP((LN(1+Assumptions!$C$60)-0.5*Assumptions!$C$61^2)+Assumptions!$C$61*((RAND()+RAND()+RAND()+RAND()+RAND()+RAND()+RAND()+RAND()+RAND()+RAND()+RAND()+RAND())-6))-1)+Liquidity_30Y!K13)</x:f>
        <x:v>757256.3385292112</x:v>
      </x:c>
      <x:c r="K205" s="16" t="n">
        <x:f>MAX(0,J205*(1+EXP((LN(1+Assumptions!$C$60)-0.5*Assumptions!$C$61^2)+Assumptions!$C$61*((RAND()+RAND()+RAND()+RAND()+RAND()+RAND()+RAND()+RAND()+RAND()+RAND()+RAND()+RAND())-6))-1)+Liquidity_30Y!L13)</x:f>
        <x:v>811280.549427534</x:v>
      </x:c>
      <x:c r="L205" s="16" t="n">
        <x:f>MAX(0,K205*(1+EXP((LN(1+Assumptions!$C$60)-0.5*Assumptions!$C$61^2)+Assumptions!$C$61*((RAND()+RAND()+RAND()+RAND()+RAND()+RAND()+RAND()+RAND()+RAND()+RAND()+RAND()+RAND())-6))-1)+Liquidity_30Y!M13)</x:f>
        <x:v>785664.0256686674</x:v>
      </x:c>
      <x:c r="M205" s="16" t="n">
        <x:f>MAX(0,L205*(1+EXP((LN(1+Assumptions!$C$60)-0.5*Assumptions!$C$61^2)+Assumptions!$C$61*((RAND()+RAND()+RAND()+RAND()+RAND()+RAND()+RAND()+RAND()+RAND()+RAND()+RAND()+RAND())-6))-1)+Liquidity_30Y!N13)</x:f>
        <x:v>928419.9651265215</x:v>
      </x:c>
      <x:c r="N205" s="16" t="n">
        <x:f>MAX(0,M205*(1+EXP((LN(1+Assumptions!$C$60)-0.5*Assumptions!$C$61^2)+Assumptions!$C$61*((RAND()+RAND()+RAND()+RAND()+RAND()+RAND()+RAND()+RAND()+RAND()+RAND()+RAND()+RAND())-6))-1)+Liquidity_30Y!O13)</x:f>
        <x:v>1296724.7690671335</x:v>
      </x:c>
      <x:c r="O205" s="16" t="n">
        <x:f>MAX(0,N205*(1+EXP((LN(1+Assumptions!$C$60)-0.5*Assumptions!$C$61^2)+Assumptions!$C$61*((RAND()+RAND()+RAND()+RAND()+RAND()+RAND()+RAND()+RAND()+RAND()+RAND()+RAND()+RAND())-6))-1)+Liquidity_30Y!P13)</x:f>
        <x:v>1363684.6863449998</x:v>
      </x:c>
      <x:c r="P205" s="16" t="n">
        <x:f>MAX(0,O205*(1+EXP((LN(1+Assumptions!$C$60)-0.5*Assumptions!$C$61^2)+Assumptions!$C$61*((RAND()+RAND()+RAND()+RAND()+RAND()+RAND()+RAND()+RAND()+RAND()+RAND()+RAND()+RAND())-6))-1)+Liquidity_30Y!Q13)</x:f>
        <x:v>1483745.2509379745</x:v>
      </x:c>
      <x:c r="Q205" s="16" t="n">
        <x:f>MAX(0,P205*(1+EXP((LN(1+Assumptions!$C$60)-0.5*Assumptions!$C$61^2)+Assumptions!$C$61*((RAND()+RAND()+RAND()+RAND()+RAND()+RAND()+RAND()+RAND()+RAND()+RAND()+RAND()+RAND())-6))-1)+Liquidity_30Y!R13)</x:f>
        <x:v>1386340.0994263515</x:v>
      </x:c>
      <x:c r="R205" s="16" t="n">
        <x:f>MAX(0,Q205*(1+EXP((LN(1+Assumptions!$C$60)-0.5*Assumptions!$C$61^2)+Assumptions!$C$61*((RAND()+RAND()+RAND()+RAND()+RAND()+RAND()+RAND()+RAND()+RAND()+RAND()+RAND()+RAND())-6))-1)+Liquidity_30Y!S13)</x:f>
        <x:v>1057274.0751448974</x:v>
      </x:c>
      <x:c r="S205" s="16" t="n">
        <x:f>MAX(0,R205*(1+EXP((LN(1+Assumptions!$C$60)-0.5*Assumptions!$C$61^2)+Assumptions!$C$61*((RAND()+RAND()+RAND()+RAND()+RAND()+RAND()+RAND()+RAND()+RAND()+RAND()+RAND()+RAND())-6))-1)+Liquidity_30Y!T13)</x:f>
        <x:v>1177819.4200661692</x:v>
      </x:c>
      <x:c r="T205" s="16" t="n">
        <x:f>MAX(0,S205*(1+EXP((LN(1+Assumptions!$C$60)-0.5*Assumptions!$C$61^2)+Assumptions!$C$61*((RAND()+RAND()+RAND()+RAND()+RAND()+RAND()+RAND()+RAND()+RAND()+RAND()+RAND()+RAND())-6))-1)+Liquidity_30Y!U13)</x:f>
        <x:v>1259023.4132224857</x:v>
      </x:c>
      <x:c r="U205" s="16" t="n">
        <x:f>MAX(0,T205*(1+EXP((LN(1+Assumptions!$C$60)-0.5*Assumptions!$C$61^2)+Assumptions!$C$61*((RAND()+RAND()+RAND()+RAND()+RAND()+RAND()+RAND()+RAND()+RAND()+RAND()+RAND()+RAND())-6))-1)+Liquidity_30Y!V13)</x:f>
        <x:v>1084185.9298081733</x:v>
      </x:c>
      <x:c r="V205" s="16" t="n">
        <x:f>MAX(0,U205*(1+EXP((LN(1+Assumptions!$C$60)-0.5*Assumptions!$C$61^2)+Assumptions!$C$61*((RAND()+RAND()+RAND()+RAND()+RAND()+RAND()+RAND()+RAND()+RAND()+RAND()+RAND()+RAND())-6))-1)+Liquidity_30Y!W13)</x:f>
        <x:v>1275501.7107771945</x:v>
      </x:c>
      <x:c r="W205" s="16" t="n">
        <x:f>MAX(0,V205*(1+EXP((LN(1+Assumptions!$C$60)-0.5*Assumptions!$C$61^2)+Assumptions!$C$61*((RAND()+RAND()+RAND()+RAND()+RAND()+RAND()+RAND()+RAND()+RAND()+RAND()+RAND()+RAND())-6))-1)+Liquidity_30Y!X13)</x:f>
        <x:v>1126358.8404014015</x:v>
      </x:c>
      <x:c r="X205" s="16" t="n">
        <x:f>MAX(0,W205*(1+EXP((LN(1+Assumptions!$C$60)-0.5*Assumptions!$C$61^2)+Assumptions!$C$61*((RAND()+RAND()+RAND()+RAND()+RAND()+RAND()+RAND()+RAND()+RAND()+RAND()+RAND()+RAND())-6))-1)+Liquidity_30Y!Y13)</x:f>
        <x:v>1334288.040012151</x:v>
      </x:c>
      <x:c r="Y205" s="16" t="n">
        <x:f>MAX(0,X205*(1+EXP((LN(1+Assumptions!$C$60)-0.5*Assumptions!$C$61^2)+Assumptions!$C$61*((RAND()+RAND()+RAND()+RAND()+RAND()+RAND()+RAND()+RAND()+RAND()+RAND()+RAND()+RAND())-6))-1)+Liquidity_30Y!Z13)</x:f>
        <x:v>1214789.3647994702</x:v>
      </x:c>
      <x:c r="Z205" s="16" t="n">
        <x:f>MAX(0,Y205*(1+EXP((LN(1+Assumptions!$C$60)-0.5*Assumptions!$C$61^2)+Assumptions!$C$61*((RAND()+RAND()+RAND()+RAND()+RAND()+RAND()+RAND()+RAND()+RAND()+RAND()+RAND()+RAND())-6))-1)+Liquidity_30Y!AA13)</x:f>
        <x:v>1501459.8151244402</x:v>
      </x:c>
      <x:c r="AA205" s="16" t="n">
        <x:f>MAX(0,Z205*(1+EXP((LN(1+Assumptions!$C$60)-0.5*Assumptions!$C$61^2)+Assumptions!$C$61*((RAND()+RAND()+RAND()+RAND()+RAND()+RAND()+RAND()+RAND()+RAND()+RAND()+RAND()+RAND())-6))-1)+Liquidity_30Y!AB13)</x:f>
        <x:v>1427055.178066154</x:v>
      </x:c>
      <x:c r="AB205" s="16" t="n">
        <x:f>MAX(0,AA205*(1+EXP((LN(1+Assumptions!$C$60)-0.5*Assumptions!$C$61^2)+Assumptions!$C$61*((RAND()+RAND()+RAND()+RAND()+RAND()+RAND()+RAND()+RAND()+RAND()+RAND()+RAND()+RAND())-6))-1)+Liquidity_30Y!AC13)</x:f>
        <x:v>1346644.820950573</x:v>
      </x:c>
      <x:c r="AC205" s="16" t="n">
        <x:f>MAX(0,AB205*(1+EXP((LN(1+Assumptions!$C$60)-0.5*Assumptions!$C$61^2)+Assumptions!$C$61*((RAND()+RAND()+RAND()+RAND()+RAND()+RAND()+RAND()+RAND()+RAND()+RAND()+RAND()+RAND())-6))-1)+Liquidity_30Y!AD13)</x:f>
        <x:v>1409024.021822953</x:v>
      </x:c>
      <x:c r="AD205" s="16" t="n">
        <x:f>MAX(0,AC205*(1+EXP((LN(1+Assumptions!$C$60)-0.5*Assumptions!$C$61^2)+Assumptions!$C$61*((RAND()+RAND()+RAND()+RAND()+RAND()+RAND()+RAND()+RAND()+RAND()+RAND()+RAND()+RAND())-6))-1)+Liquidity_30Y!AE13)</x:f>
        <x:v>1838366.4347764426</x:v>
      </x:c>
      <x:c r="AE205" s="16" t="n">
        <x:f>MAX(0,AD205*(1+EXP((LN(1+Assumptions!$C$60)-0.5*Assumptions!$C$61^2)+Assumptions!$C$61*((RAND()+RAND()+RAND()+RAND()+RAND()+RAND()+RAND()+RAND()+RAND()+RAND()+RAND()+RAND())-6))-1)+Liquidity_30Y!AF13)</x:f>
        <x:v>1738308.5945153409</x:v>
      </x:c>
      <x:c r="AF205" s="16" t="n">
        <x:f>MAX(0,AE205*(1+EXP((LN(1+Assumptions!$C$60)-0.5*Assumptions!$C$61^2)+Assumptions!$C$61*((RAND()+RAND()+RAND()+RAND()+RAND()+RAND()+RAND()+RAND()+RAND()+RAND()+RAND()+RAND())-6))-1)+Liquidity_30Y!AG13)</x:f>
        <x:v>1648432.7450065021</x:v>
      </x:c>
    </x:row>
    <x:row r="206">
      <x:c r="A206" s="39">
        <x:v>202</x:v>
      </x:c>
      <x:c r="B206" s="16" t="n">
        <x:f>Liquidity_30Y!C14</x:f>
        <x:v>1029031.25</x:v>
      </x:c>
      <x:c r="C206" s="16" t="n">
        <x:f>MAX(0,B206*(1+EXP((LN(1+Assumptions!$C$60)-0.5*Assumptions!$C$61^2)+Assumptions!$C$61*((RAND()+RAND()+RAND()+RAND()+RAND()+RAND()+RAND()+RAND()+RAND()+RAND()+RAND()+RAND())-6))-1)+Liquidity_30Y!D13)</x:f>
        <x:v>1034791.0739093674</x:v>
      </x:c>
      <x:c r="D206" s="16" t="n">
        <x:f>MAX(0,C206*(1+EXP((LN(1+Assumptions!$C$60)-0.5*Assumptions!$C$61^2)+Assumptions!$C$61*((RAND()+RAND()+RAND()+RAND()+RAND()+RAND()+RAND()+RAND()+RAND()+RAND()+RAND()+RAND())-6))-1)+Liquidity_30Y!E13)</x:f>
        <x:v>1326013.3846802968</x:v>
      </x:c>
      <x:c r="E206" s="16" t="n">
        <x:f>MAX(0,D206*(1+EXP((LN(1+Assumptions!$C$60)-0.5*Assumptions!$C$61^2)+Assumptions!$C$61*((RAND()+RAND()+RAND()+RAND()+RAND()+RAND()+RAND()+RAND()+RAND()+RAND()+RAND()+RAND())-6))-1)+Liquidity_30Y!F13)</x:f>
        <x:v>1091408.9879145448</x:v>
      </x:c>
      <x:c r="F206" s="16" t="n">
        <x:f>MAX(0,E206*(1+EXP((LN(1+Assumptions!$C$60)-0.5*Assumptions!$C$61^2)+Assumptions!$C$61*((RAND()+RAND()+RAND()+RAND()+RAND()+RAND()+RAND()+RAND()+RAND()+RAND()+RAND()+RAND())-6))-1)+Liquidity_30Y!G13)</x:f>
        <x:v>1138789.683526476</x:v>
      </x:c>
      <x:c r="G206" s="16" t="n">
        <x:f>MAX(0,F206*(1+EXP((LN(1+Assumptions!$C$60)-0.5*Assumptions!$C$61^2)+Assumptions!$C$61*((RAND()+RAND()+RAND()+RAND()+RAND()+RAND()+RAND()+RAND()+RAND()+RAND()+RAND()+RAND())-6))-1)+Liquidity_30Y!H13)</x:f>
        <x:v>1039112.8830695632</x:v>
      </x:c>
      <x:c r="H206" s="16" t="n">
        <x:f>MAX(0,G206*(1+EXP((LN(1+Assumptions!$C$60)-0.5*Assumptions!$C$61^2)+Assumptions!$C$61*((RAND()+RAND()+RAND()+RAND()+RAND()+RAND()+RAND()+RAND()+RAND()+RAND()+RAND()+RAND())-6))-1)+Liquidity_30Y!I13)</x:f>
        <x:v>978964.2282745729</x:v>
      </x:c>
      <x:c r="I206" s="16" t="n">
        <x:f>MAX(0,H206*(1+EXP((LN(1+Assumptions!$C$60)-0.5*Assumptions!$C$61^2)+Assumptions!$C$61*((RAND()+RAND()+RAND()+RAND()+RAND()+RAND()+RAND()+RAND()+RAND()+RAND()+RAND()+RAND())-6))-1)+Liquidity_30Y!J13)</x:f>
        <x:v>844643.8054352503</x:v>
      </x:c>
      <x:c r="J206" s="16" t="n">
        <x:f>MAX(0,I206*(1+EXP((LN(1+Assumptions!$C$60)-0.5*Assumptions!$C$61^2)+Assumptions!$C$61*((RAND()+RAND()+RAND()+RAND()+RAND()+RAND()+RAND()+RAND()+RAND()+RAND()+RAND()+RAND())-6))-1)+Liquidity_30Y!K13)</x:f>
        <x:v>996696.5912518357</x:v>
      </x:c>
      <x:c r="K206" s="16" t="n">
        <x:f>MAX(0,J206*(1+EXP((LN(1+Assumptions!$C$60)-0.5*Assumptions!$C$61^2)+Assumptions!$C$61*((RAND()+RAND()+RAND()+RAND()+RAND()+RAND()+RAND()+RAND()+RAND()+RAND()+RAND()+RAND())-6))-1)+Liquidity_30Y!L13)</x:f>
        <x:v>1040440.9561789695</x:v>
      </x:c>
      <x:c r="L206" s="16" t="n">
        <x:f>MAX(0,K206*(1+EXP((LN(1+Assumptions!$C$60)-0.5*Assumptions!$C$61^2)+Assumptions!$C$61*((RAND()+RAND()+RAND()+RAND()+RAND()+RAND()+RAND()+RAND()+RAND()+RAND()+RAND()+RAND())-6))-1)+Liquidity_30Y!M13)</x:f>
        <x:v>1165602.1510202049</x:v>
      </x:c>
      <x:c r="M206" s="16" t="n">
        <x:f>MAX(0,L206*(1+EXP((LN(1+Assumptions!$C$60)-0.5*Assumptions!$C$61^2)+Assumptions!$C$61*((RAND()+RAND()+RAND()+RAND()+RAND()+RAND()+RAND()+RAND()+RAND()+RAND()+RAND()+RAND())-6))-1)+Liquidity_30Y!N13)</x:f>
        <x:v>2022784.361622574</x:v>
      </x:c>
      <x:c r="N206" s="16" t="n">
        <x:f>MAX(0,M206*(1+EXP((LN(1+Assumptions!$C$60)-0.5*Assumptions!$C$61^2)+Assumptions!$C$61*((RAND()+RAND()+RAND()+RAND()+RAND()+RAND()+RAND()+RAND()+RAND()+RAND()+RAND()+RAND())-6))-1)+Liquidity_30Y!O13)</x:f>
        <x:v>2041262.193360302</x:v>
      </x:c>
      <x:c r="O206" s="16" t="n">
        <x:f>MAX(0,N206*(1+EXP((LN(1+Assumptions!$C$60)-0.5*Assumptions!$C$61^2)+Assumptions!$C$61*((RAND()+RAND()+RAND()+RAND()+RAND()+RAND()+RAND()+RAND()+RAND()+RAND()+RAND()+RAND())-6))-1)+Liquidity_30Y!P13)</x:f>
        <x:v>2521746.5054499703</x:v>
      </x:c>
      <x:c r="P206" s="16" t="n">
        <x:f>MAX(0,O206*(1+EXP((LN(1+Assumptions!$C$60)-0.5*Assumptions!$C$61^2)+Assumptions!$C$61*((RAND()+RAND()+RAND()+RAND()+RAND()+RAND()+RAND()+RAND()+RAND()+RAND()+RAND()+RAND())-6))-1)+Liquidity_30Y!Q13)</x:f>
        <x:v>2799578.337968858</x:v>
      </x:c>
      <x:c r="Q206" s="16" t="n">
        <x:f>MAX(0,P206*(1+EXP((LN(1+Assumptions!$C$60)-0.5*Assumptions!$C$61^2)+Assumptions!$C$61*((RAND()+RAND()+RAND()+RAND()+RAND()+RAND()+RAND()+RAND()+RAND()+RAND()+RAND()+RAND())-6))-1)+Liquidity_30Y!R13)</x:f>
        <x:v>2515492.4650884937</x:v>
      </x:c>
      <x:c r="R206" s="16" t="n">
        <x:f>MAX(0,Q206*(1+EXP((LN(1+Assumptions!$C$60)-0.5*Assumptions!$C$61^2)+Assumptions!$C$61*((RAND()+RAND()+RAND()+RAND()+RAND()+RAND()+RAND()+RAND()+RAND()+RAND()+RAND()+RAND())-6))-1)+Liquidity_30Y!S13)</x:f>
        <x:v>2541591.255294546</x:v>
      </x:c>
      <x:c r="S206" s="16" t="n">
        <x:f>MAX(0,R206*(1+EXP((LN(1+Assumptions!$C$60)-0.5*Assumptions!$C$61^2)+Assumptions!$C$61*((RAND()+RAND()+RAND()+RAND()+RAND()+RAND()+RAND()+RAND()+RAND()+RAND()+RAND()+RAND())-6))-1)+Liquidity_30Y!T13)</x:f>
        <x:v>1974366.6083316589</x:v>
      </x:c>
      <x:c r="T206" s="16" t="n">
        <x:f>MAX(0,S206*(1+EXP((LN(1+Assumptions!$C$60)-0.5*Assumptions!$C$61^2)+Assumptions!$C$61*((RAND()+RAND()+RAND()+RAND()+RAND()+RAND()+RAND()+RAND()+RAND()+RAND()+RAND()+RAND())-6))-1)+Liquidity_30Y!U13)</x:f>
        <x:v>2400263.7497038417</x:v>
      </x:c>
      <x:c r="U206" s="16" t="n">
        <x:f>MAX(0,T206*(1+EXP((LN(1+Assumptions!$C$60)-0.5*Assumptions!$C$61^2)+Assumptions!$C$61*((RAND()+RAND()+RAND()+RAND()+RAND()+RAND()+RAND()+RAND()+RAND()+RAND()+RAND()+RAND())-6))-1)+Liquidity_30Y!V13)</x:f>
        <x:v>2213617.903477685</x:v>
      </x:c>
      <x:c r="V206" s="16" t="n">
        <x:f>MAX(0,U206*(1+EXP((LN(1+Assumptions!$C$60)-0.5*Assumptions!$C$61^2)+Assumptions!$C$61*((RAND()+RAND()+RAND()+RAND()+RAND()+RAND()+RAND()+RAND()+RAND()+RAND()+RAND()+RAND())-6))-1)+Liquidity_30Y!W13)</x:f>
        <x:v>2061538.742394241</x:v>
      </x:c>
      <x:c r="W206" s="16" t="n">
        <x:f>MAX(0,V206*(1+EXP((LN(1+Assumptions!$C$60)-0.5*Assumptions!$C$61^2)+Assumptions!$C$61*((RAND()+RAND()+RAND()+RAND()+RAND()+RAND()+RAND()+RAND()+RAND()+RAND()+RAND()+RAND())-6))-1)+Liquidity_30Y!X13)</x:f>
        <x:v>2034827.6298122515</x:v>
      </x:c>
      <x:c r="X206" s="16" t="n">
        <x:f>MAX(0,W206*(1+EXP((LN(1+Assumptions!$C$60)-0.5*Assumptions!$C$61^2)+Assumptions!$C$61*((RAND()+RAND()+RAND()+RAND()+RAND()+RAND()+RAND()+RAND()+RAND()+RAND()+RAND()+RAND())-6))-1)+Liquidity_30Y!Y13)</x:f>
        <x:v>2038296.6770045736</x:v>
      </x:c>
      <x:c r="Y206" s="16" t="n">
        <x:f>MAX(0,X206*(1+EXP((LN(1+Assumptions!$C$60)-0.5*Assumptions!$C$61^2)+Assumptions!$C$61*((RAND()+RAND()+RAND()+RAND()+RAND()+RAND()+RAND()+RAND()+RAND()+RAND()+RAND()+RAND())-6))-1)+Liquidity_30Y!Z13)</x:f>
        <x:v>2084482.2658043245</x:v>
      </x:c>
      <x:c r="Z206" s="16" t="n">
        <x:f>MAX(0,Y206*(1+EXP((LN(1+Assumptions!$C$60)-0.5*Assumptions!$C$61^2)+Assumptions!$C$61*((RAND()+RAND()+RAND()+RAND()+RAND()+RAND()+RAND()+RAND()+RAND()+RAND()+RAND()+RAND())-6))-1)+Liquidity_30Y!AA13)</x:f>
        <x:v>2119616.7795051625</x:v>
      </x:c>
      <x:c r="AA206" s="16" t="n">
        <x:f>MAX(0,Z206*(1+EXP((LN(1+Assumptions!$C$60)-0.5*Assumptions!$C$61^2)+Assumptions!$C$61*((RAND()+RAND()+RAND()+RAND()+RAND()+RAND()+RAND()+RAND()+RAND()+RAND()+RAND()+RAND())-6))-1)+Liquidity_30Y!AB13)</x:f>
        <x:v>2305479.74497091</x:v>
      </x:c>
      <x:c r="AB206" s="16" t="n">
        <x:f>MAX(0,AA206*(1+EXP((LN(1+Assumptions!$C$60)-0.5*Assumptions!$C$61^2)+Assumptions!$C$61*((RAND()+RAND()+RAND()+RAND()+RAND()+RAND()+RAND()+RAND()+RAND()+RAND()+RAND()+RAND())-6))-1)+Liquidity_30Y!AC13)</x:f>
        <x:v>2214449.7205952937</x:v>
      </x:c>
      <x:c r="AC206" s="16" t="n">
        <x:f>MAX(0,AB206*(1+EXP((LN(1+Assumptions!$C$60)-0.5*Assumptions!$C$61^2)+Assumptions!$C$61*((RAND()+RAND()+RAND()+RAND()+RAND()+RAND()+RAND()+RAND()+RAND()+RAND()+RAND()+RAND())-6))-1)+Liquidity_30Y!AD13)</x:f>
        <x:v>2807123.113252224</x:v>
      </x:c>
      <x:c r="AD206" s="16" t="n">
        <x:f>MAX(0,AC206*(1+EXP((LN(1+Assumptions!$C$60)-0.5*Assumptions!$C$61^2)+Assumptions!$C$61*((RAND()+RAND()+RAND()+RAND()+RAND()+RAND()+RAND()+RAND()+RAND()+RAND()+RAND()+RAND())-6))-1)+Liquidity_30Y!AE13)</x:f>
        <x:v>2821017.6422958444</x:v>
      </x:c>
      <x:c r="AE206" s="16" t="n">
        <x:f>MAX(0,AD206*(1+EXP((LN(1+Assumptions!$C$60)-0.5*Assumptions!$C$61^2)+Assumptions!$C$61*((RAND()+RAND()+RAND()+RAND()+RAND()+RAND()+RAND()+RAND()+RAND()+RAND()+RAND()+RAND())-6))-1)+Liquidity_30Y!AF13)</x:f>
        <x:v>3331819.161149</x:v>
      </x:c>
      <x:c r="AF206" s="16" t="n">
        <x:f>MAX(0,AE206*(1+EXP((LN(1+Assumptions!$C$60)-0.5*Assumptions!$C$61^2)+Assumptions!$C$61*((RAND()+RAND()+RAND()+RAND()+RAND()+RAND()+RAND()+RAND()+RAND()+RAND()+RAND()+RAND())-6))-1)+Liquidity_30Y!AG13)</x:f>
        <x:v>3249377.662792612</x:v>
      </x:c>
    </x:row>
    <x:row r="207">
      <x:c r="A207" s="39">
        <x:v>203</x:v>
      </x:c>
      <x:c r="B207" s="16" t="n">
        <x:f>Liquidity_30Y!C14</x:f>
        <x:v>1029031.25</x:v>
      </x:c>
      <x:c r="C207" s="16" t="n">
        <x:f>MAX(0,B207*(1+EXP((LN(1+Assumptions!$C$60)-0.5*Assumptions!$C$61^2)+Assumptions!$C$61*((RAND()+RAND()+RAND()+RAND()+RAND()+RAND()+RAND()+RAND()+RAND()+RAND()+RAND()+RAND())-6))-1)+Liquidity_30Y!D13)</x:f>
        <x:v>909181.1263522187</x:v>
      </x:c>
      <x:c r="D207" s="16" t="n">
        <x:f>MAX(0,C207*(1+EXP((LN(1+Assumptions!$C$60)-0.5*Assumptions!$C$61^2)+Assumptions!$C$61*((RAND()+RAND()+RAND()+RAND()+RAND()+RAND()+RAND()+RAND()+RAND()+RAND()+RAND()+RAND())-6))-1)+Liquidity_30Y!E13)</x:f>
        <x:v>863629.5503758828</x:v>
      </x:c>
      <x:c r="E207" s="16" t="n">
        <x:f>MAX(0,D207*(1+EXP((LN(1+Assumptions!$C$60)-0.5*Assumptions!$C$61^2)+Assumptions!$C$61*((RAND()+RAND()+RAND()+RAND()+RAND()+RAND()+RAND()+RAND()+RAND()+RAND()+RAND()+RAND())-6))-1)+Liquidity_30Y!F13)</x:f>
        <x:v>972300.4714554468</x:v>
      </x:c>
      <x:c r="F207" s="16" t="n">
        <x:f>MAX(0,E207*(1+EXP((LN(1+Assumptions!$C$60)-0.5*Assumptions!$C$61^2)+Assumptions!$C$61*((RAND()+RAND()+RAND()+RAND()+RAND()+RAND()+RAND()+RAND()+RAND()+RAND()+RAND()+RAND())-6))-1)+Liquidity_30Y!G13)</x:f>
        <x:v>982051.2731349767</x:v>
      </x:c>
      <x:c r="G207" s="16" t="n">
        <x:f>MAX(0,F207*(1+EXP((LN(1+Assumptions!$C$60)-0.5*Assumptions!$C$61^2)+Assumptions!$C$61*((RAND()+RAND()+RAND()+RAND()+RAND()+RAND()+RAND()+RAND()+RAND()+RAND()+RAND()+RAND())-6))-1)+Liquidity_30Y!H13)</x:f>
        <x:v>848152.4465836028</x:v>
      </x:c>
      <x:c r="H207" s="16" t="n">
        <x:f>MAX(0,G207*(1+EXP((LN(1+Assumptions!$C$60)-0.5*Assumptions!$C$61^2)+Assumptions!$C$61*((RAND()+RAND()+RAND()+RAND()+RAND()+RAND()+RAND()+RAND()+RAND()+RAND()+RAND()+RAND())-6))-1)+Liquidity_30Y!I13)</x:f>
        <x:v>1264813.5886327198</x:v>
      </x:c>
      <x:c r="I207" s="16" t="n">
        <x:f>MAX(0,H207*(1+EXP((LN(1+Assumptions!$C$60)-0.5*Assumptions!$C$61^2)+Assumptions!$C$61*((RAND()+RAND()+RAND()+RAND()+RAND()+RAND()+RAND()+RAND()+RAND()+RAND()+RAND()+RAND())-6))-1)+Liquidity_30Y!J13)</x:f>
        <x:v>1243531.0653832518</x:v>
      </x:c>
      <x:c r="J207" s="16" t="n">
        <x:f>MAX(0,I207*(1+EXP((LN(1+Assumptions!$C$60)-0.5*Assumptions!$C$61^2)+Assumptions!$C$61*((RAND()+RAND()+RAND()+RAND()+RAND()+RAND()+RAND()+RAND()+RAND()+RAND()+RAND()+RAND())-6))-1)+Liquidity_30Y!K13)</x:f>
        <x:v>1524461.7418343727</x:v>
      </x:c>
      <x:c r="K207" s="16" t="n">
        <x:f>MAX(0,J207*(1+EXP((LN(1+Assumptions!$C$60)-0.5*Assumptions!$C$61^2)+Assumptions!$C$61*((RAND()+RAND()+RAND()+RAND()+RAND()+RAND()+RAND()+RAND()+RAND()+RAND()+RAND()+RAND())-6))-1)+Liquidity_30Y!L13)</x:f>
        <x:v>1907094.0040491614</x:v>
      </x:c>
      <x:c r="L207" s="16" t="n">
        <x:f>MAX(0,K207*(1+EXP((LN(1+Assumptions!$C$60)-0.5*Assumptions!$C$61^2)+Assumptions!$C$61*((RAND()+RAND()+RAND()+RAND()+RAND()+RAND()+RAND()+RAND()+RAND()+RAND()+RAND()+RAND())-6))-1)+Liquidity_30Y!M13)</x:f>
        <x:v>2209141.2655617995</x:v>
      </x:c>
      <x:c r="M207" s="16" t="n">
        <x:f>MAX(0,L207*(1+EXP((LN(1+Assumptions!$C$60)-0.5*Assumptions!$C$61^2)+Assumptions!$C$61*((RAND()+RAND()+RAND()+RAND()+RAND()+RAND()+RAND()+RAND()+RAND()+RAND()+RAND()+RAND())-6))-1)+Liquidity_30Y!N13)</x:f>
        <x:v>2467622.6366943438</x:v>
      </x:c>
      <x:c r="N207" s="16" t="n">
        <x:f>MAX(0,M207*(1+EXP((LN(1+Assumptions!$C$60)-0.5*Assumptions!$C$61^2)+Assumptions!$C$61*((RAND()+RAND()+RAND()+RAND()+RAND()+RAND()+RAND()+RAND()+RAND()+RAND()+RAND()+RAND())-6))-1)+Liquidity_30Y!O13)</x:f>
        <x:v>2887606.763158168</x:v>
      </x:c>
      <x:c r="O207" s="16" t="n">
        <x:f>MAX(0,N207*(1+EXP((LN(1+Assumptions!$C$60)-0.5*Assumptions!$C$61^2)+Assumptions!$C$61*((RAND()+RAND()+RAND()+RAND()+RAND()+RAND()+RAND()+RAND()+RAND()+RAND()+RAND()+RAND())-6))-1)+Liquidity_30Y!P13)</x:f>
        <x:v>3217357.310241784</x:v>
      </x:c>
      <x:c r="P207" s="16" t="n">
        <x:f>MAX(0,O207*(1+EXP((LN(1+Assumptions!$C$60)-0.5*Assumptions!$C$61^2)+Assumptions!$C$61*((RAND()+RAND()+RAND()+RAND()+RAND()+RAND()+RAND()+RAND()+RAND()+RAND()+RAND()+RAND())-6))-1)+Liquidity_30Y!Q13)</x:f>
        <x:v>3840084.219260397</x:v>
      </x:c>
      <x:c r="Q207" s="16" t="n">
        <x:f>MAX(0,P207*(1+EXP((LN(1+Assumptions!$C$60)-0.5*Assumptions!$C$61^2)+Assumptions!$C$61*((RAND()+RAND()+RAND()+RAND()+RAND()+RAND()+RAND()+RAND()+RAND()+RAND()+RAND()+RAND())-6))-1)+Liquidity_30Y!R13)</x:f>
        <x:v>3948099.931163013</x:v>
      </x:c>
      <x:c r="R207" s="16" t="n">
        <x:f>MAX(0,Q207*(1+EXP((LN(1+Assumptions!$C$60)-0.5*Assumptions!$C$61^2)+Assumptions!$C$61*((RAND()+RAND()+RAND()+RAND()+RAND()+RAND()+RAND()+RAND()+RAND()+RAND()+RAND()+RAND())-6))-1)+Liquidity_30Y!S13)</x:f>
        <x:v>3705602.5143729253</x:v>
      </x:c>
      <x:c r="S207" s="16" t="n">
        <x:f>MAX(0,R207*(1+EXP((LN(1+Assumptions!$C$60)-0.5*Assumptions!$C$61^2)+Assumptions!$C$61*((RAND()+RAND()+RAND()+RAND()+RAND()+RAND()+RAND()+RAND()+RAND()+RAND()+RAND()+RAND())-6))-1)+Liquidity_30Y!T13)</x:f>
        <x:v>3944934.767373487</x:v>
      </x:c>
      <x:c r="T207" s="16" t="n">
        <x:f>MAX(0,S207*(1+EXP((LN(1+Assumptions!$C$60)-0.5*Assumptions!$C$61^2)+Assumptions!$C$61*((RAND()+RAND()+RAND()+RAND()+RAND()+RAND()+RAND()+RAND()+RAND()+RAND()+RAND()+RAND())-6))-1)+Liquidity_30Y!U13)</x:f>
        <x:v>3912287.5205937885</x:v>
      </x:c>
      <x:c r="U207" s="16" t="n">
        <x:f>MAX(0,T207*(1+EXP((LN(1+Assumptions!$C$60)-0.5*Assumptions!$C$61^2)+Assumptions!$C$61*((RAND()+RAND()+RAND()+RAND()+RAND()+RAND()+RAND()+RAND()+RAND()+RAND()+RAND()+RAND())-6))-1)+Liquidity_30Y!V13)</x:f>
        <x:v>3734006.2513580327</x:v>
      </x:c>
      <x:c r="V207" s="16" t="n">
        <x:f>MAX(0,U207*(1+EXP((LN(1+Assumptions!$C$60)-0.5*Assumptions!$C$61^2)+Assumptions!$C$61*((RAND()+RAND()+RAND()+RAND()+RAND()+RAND()+RAND()+RAND()+RAND()+RAND()+RAND()+RAND())-6))-1)+Liquidity_30Y!W13)</x:f>
        <x:v>4851382.803150569</x:v>
      </x:c>
      <x:c r="W207" s="16" t="n">
        <x:f>MAX(0,V207*(1+EXP((LN(1+Assumptions!$C$60)-0.5*Assumptions!$C$61^2)+Assumptions!$C$61*((RAND()+RAND()+RAND()+RAND()+RAND()+RAND()+RAND()+RAND()+RAND()+RAND()+RAND()+RAND())-6))-1)+Liquidity_30Y!X13)</x:f>
        <x:v>4100083.549458555</x:v>
      </x:c>
      <x:c r="X207" s="16" t="n">
        <x:f>MAX(0,W207*(1+EXP((LN(1+Assumptions!$C$60)-0.5*Assumptions!$C$61^2)+Assumptions!$C$61*((RAND()+RAND()+RAND()+RAND()+RAND()+RAND()+RAND()+RAND()+RAND()+RAND()+RAND()+RAND())-6))-1)+Liquidity_30Y!Y13)</x:f>
        <x:v>4891153.379888204</x:v>
      </x:c>
      <x:c r="Y207" s="16" t="n">
        <x:f>MAX(0,X207*(1+EXP((LN(1+Assumptions!$C$60)-0.5*Assumptions!$C$61^2)+Assumptions!$C$61*((RAND()+RAND()+RAND()+RAND()+RAND()+RAND()+RAND()+RAND()+RAND()+RAND()+RAND()+RAND())-6))-1)+Liquidity_30Y!Z13)</x:f>
        <x:v>4577922.8803986125</x:v>
      </x:c>
      <x:c r="Z207" s="16" t="n">
        <x:f>MAX(0,Y207*(1+EXP((LN(1+Assumptions!$C$60)-0.5*Assumptions!$C$61^2)+Assumptions!$C$61*((RAND()+RAND()+RAND()+RAND()+RAND()+RAND()+RAND()+RAND()+RAND()+RAND()+RAND()+RAND())-6))-1)+Liquidity_30Y!AA13)</x:f>
        <x:v>4932442.273135686</x:v>
      </x:c>
      <x:c r="AA207" s="16" t="n">
        <x:f>MAX(0,Z207*(1+EXP((LN(1+Assumptions!$C$60)-0.5*Assumptions!$C$61^2)+Assumptions!$C$61*((RAND()+RAND()+RAND()+RAND()+RAND()+RAND()+RAND()+RAND()+RAND()+RAND()+RAND()+RAND())-6))-1)+Liquidity_30Y!AB13)</x:f>
        <x:v>5740949.061328114</x:v>
      </x:c>
      <x:c r="AB207" s="16" t="n">
        <x:f>MAX(0,AA207*(1+EXP((LN(1+Assumptions!$C$60)-0.5*Assumptions!$C$61^2)+Assumptions!$C$61*((RAND()+RAND()+RAND()+RAND()+RAND()+RAND()+RAND()+RAND()+RAND()+RAND()+RAND()+RAND())-6))-1)+Liquidity_30Y!AC13)</x:f>
        <x:v>6679427.119584732</x:v>
      </x:c>
      <x:c r="AC207" s="16" t="n">
        <x:f>MAX(0,AB207*(1+EXP((LN(1+Assumptions!$C$60)-0.5*Assumptions!$C$61^2)+Assumptions!$C$61*((RAND()+RAND()+RAND()+RAND()+RAND()+RAND()+RAND()+RAND()+RAND()+RAND()+RAND()+RAND())-6))-1)+Liquidity_30Y!AD13)</x:f>
        <x:v>5349435.025257428</x:v>
      </x:c>
      <x:c r="AD207" s="16" t="n">
        <x:f>MAX(0,AC207*(1+EXP((LN(1+Assumptions!$C$60)-0.5*Assumptions!$C$61^2)+Assumptions!$C$61*((RAND()+RAND()+RAND()+RAND()+RAND()+RAND()+RAND()+RAND()+RAND()+RAND()+RAND()+RAND())-6))-1)+Liquidity_30Y!AE13)</x:f>
        <x:v>4547155.644750107</x:v>
      </x:c>
      <x:c r="AE207" s="16" t="n">
        <x:f>MAX(0,AD207*(1+EXP((LN(1+Assumptions!$C$60)-0.5*Assumptions!$C$61^2)+Assumptions!$C$61*((RAND()+RAND()+RAND()+RAND()+RAND()+RAND()+RAND()+RAND()+RAND()+RAND()+RAND()+RAND())-6))-1)+Liquidity_30Y!AF13)</x:f>
        <x:v>4908730.415648596</x:v>
      </x:c>
      <x:c r="AF207" s="16" t="n">
        <x:f>MAX(0,AE207*(1+EXP((LN(1+Assumptions!$C$60)-0.5*Assumptions!$C$61^2)+Assumptions!$C$61*((RAND()+RAND()+RAND()+RAND()+RAND()+RAND()+RAND()+RAND()+RAND()+RAND()+RAND()+RAND())-6))-1)+Liquidity_30Y!AG13)</x:f>
        <x:v>5266185.150604124</x:v>
      </x:c>
    </x:row>
    <x:row r="208">
      <x:c r="A208" s="39">
        <x:v>204</x:v>
      </x:c>
      <x:c r="B208" s="16" t="n">
        <x:f>Liquidity_30Y!C14</x:f>
        <x:v>1029031.25</x:v>
      </x:c>
      <x:c r="C208" s="16" t="n">
        <x:f>MAX(0,B208*(1+EXP((LN(1+Assumptions!$C$60)-0.5*Assumptions!$C$61^2)+Assumptions!$C$61*((RAND()+RAND()+RAND()+RAND()+RAND()+RAND()+RAND()+RAND()+RAND()+RAND()+RAND()+RAND())-6))-1)+Liquidity_30Y!D13)</x:f>
        <x:v>1230276.3536574203</x:v>
      </x:c>
      <x:c r="D208" s="16" t="n">
        <x:f>MAX(0,C208*(1+EXP((LN(1+Assumptions!$C$60)-0.5*Assumptions!$C$61^2)+Assumptions!$C$61*((RAND()+RAND()+RAND()+RAND()+RAND()+RAND()+RAND()+RAND()+RAND()+RAND()+RAND()+RAND())-6))-1)+Liquidity_30Y!E13)</x:f>
        <x:v>995096.2031895639</x:v>
      </x:c>
      <x:c r="E208" s="16" t="n">
        <x:f>MAX(0,D208*(1+EXP((LN(1+Assumptions!$C$60)-0.5*Assumptions!$C$61^2)+Assumptions!$C$61*((RAND()+RAND()+RAND()+RAND()+RAND()+RAND()+RAND()+RAND()+RAND()+RAND()+RAND()+RAND())-6))-1)+Liquidity_30Y!F13)</x:f>
        <x:v>1248176.863132057</x:v>
      </x:c>
      <x:c r="F208" s="16" t="n">
        <x:f>MAX(0,E208*(1+EXP((LN(1+Assumptions!$C$60)-0.5*Assumptions!$C$61^2)+Assumptions!$C$61*((RAND()+RAND()+RAND()+RAND()+RAND()+RAND()+RAND()+RAND()+RAND()+RAND()+RAND()+RAND())-6))-1)+Liquidity_30Y!G13)</x:f>
        <x:v>1230376.4411614256</x:v>
      </x:c>
      <x:c r="G208" s="16" t="n">
        <x:f>MAX(0,F208*(1+EXP((LN(1+Assumptions!$C$60)-0.5*Assumptions!$C$61^2)+Assumptions!$C$61*((RAND()+RAND()+RAND()+RAND()+RAND()+RAND()+RAND()+RAND()+RAND()+RAND()+RAND()+RAND())-6))-1)+Liquidity_30Y!H13)</x:f>
        <x:v>1526110.1033989398</x:v>
      </x:c>
      <x:c r="H208" s="16" t="n">
        <x:f>MAX(0,G208*(1+EXP((LN(1+Assumptions!$C$60)-0.5*Assumptions!$C$61^2)+Assumptions!$C$61*((RAND()+RAND()+RAND()+RAND()+RAND()+RAND()+RAND()+RAND()+RAND()+RAND()+RAND()+RAND())-6))-1)+Liquidity_30Y!I13)</x:f>
        <x:v>1773555.7549301041</x:v>
      </x:c>
      <x:c r="I208" s="16" t="n">
        <x:f>MAX(0,H208*(1+EXP((LN(1+Assumptions!$C$60)-0.5*Assumptions!$C$61^2)+Assumptions!$C$61*((RAND()+RAND()+RAND()+RAND()+RAND()+RAND()+RAND()+RAND()+RAND()+RAND()+RAND()+RAND())-6))-1)+Liquidity_30Y!J13)</x:f>
        <x:v>2618470.6377238026</x:v>
      </x:c>
      <x:c r="J208" s="16" t="n">
        <x:f>MAX(0,I208*(1+EXP((LN(1+Assumptions!$C$60)-0.5*Assumptions!$C$61^2)+Assumptions!$C$61*((RAND()+RAND()+RAND()+RAND()+RAND()+RAND()+RAND()+RAND()+RAND()+RAND()+RAND()+RAND())-6))-1)+Liquidity_30Y!K13)</x:f>
        <x:v>2547998.917618572</x:v>
      </x:c>
      <x:c r="K208" s="16" t="n">
        <x:f>MAX(0,J208*(1+EXP((LN(1+Assumptions!$C$60)-0.5*Assumptions!$C$61^2)+Assumptions!$C$61*((RAND()+RAND()+RAND()+RAND()+RAND()+RAND()+RAND()+RAND()+RAND()+RAND()+RAND()+RAND())-6))-1)+Liquidity_30Y!L13)</x:f>
        <x:v>3348546.745674774</x:v>
      </x:c>
      <x:c r="L208" s="16" t="n">
        <x:f>MAX(0,K208*(1+EXP((LN(1+Assumptions!$C$60)-0.5*Assumptions!$C$61^2)+Assumptions!$C$61*((RAND()+RAND()+RAND()+RAND()+RAND()+RAND()+RAND()+RAND()+RAND()+RAND()+RAND()+RAND())-6))-1)+Liquidity_30Y!M13)</x:f>
        <x:v>3836963.755355756</x:v>
      </x:c>
      <x:c r="M208" s="16" t="n">
        <x:f>MAX(0,L208*(1+EXP((LN(1+Assumptions!$C$60)-0.5*Assumptions!$C$61^2)+Assumptions!$C$61*((RAND()+RAND()+RAND()+RAND()+RAND()+RAND()+RAND()+RAND()+RAND()+RAND()+RAND()+RAND())-6))-1)+Liquidity_30Y!N13)</x:f>
        <x:v>5541825.881606397</x:v>
      </x:c>
      <x:c r="N208" s="16" t="n">
        <x:f>MAX(0,M208*(1+EXP((LN(1+Assumptions!$C$60)-0.5*Assumptions!$C$61^2)+Assumptions!$C$61*((RAND()+RAND()+RAND()+RAND()+RAND()+RAND()+RAND()+RAND()+RAND()+RAND()+RAND()+RAND())-6))-1)+Liquidity_30Y!O13)</x:f>
        <x:v>5609463.470839289</x:v>
      </x:c>
      <x:c r="O208" s="16" t="n">
        <x:f>MAX(0,N208*(1+EXP((LN(1+Assumptions!$C$60)-0.5*Assumptions!$C$61^2)+Assumptions!$C$61*((RAND()+RAND()+RAND()+RAND()+RAND()+RAND()+RAND()+RAND()+RAND()+RAND()+RAND()+RAND())-6))-1)+Liquidity_30Y!P13)</x:f>
        <x:v>7541523.317853135</x:v>
      </x:c>
      <x:c r="P208" s="16" t="n">
        <x:f>MAX(0,O208*(1+EXP((LN(1+Assumptions!$C$60)-0.5*Assumptions!$C$61^2)+Assumptions!$C$61*((RAND()+RAND()+RAND()+RAND()+RAND()+RAND()+RAND()+RAND()+RAND()+RAND()+RAND()+RAND())-6))-1)+Liquidity_30Y!Q13)</x:f>
        <x:v>8331275.547756594</x:v>
      </x:c>
      <x:c r="Q208" s="16" t="n">
        <x:f>MAX(0,P208*(1+EXP((LN(1+Assumptions!$C$60)-0.5*Assumptions!$C$61^2)+Assumptions!$C$61*((RAND()+RAND()+RAND()+RAND()+RAND()+RAND()+RAND()+RAND()+RAND()+RAND()+RAND()+RAND())-6))-1)+Liquidity_30Y!R13)</x:f>
        <x:v>8564456.198758826</x:v>
      </x:c>
      <x:c r="R208" s="16" t="n">
        <x:f>MAX(0,Q208*(1+EXP((LN(1+Assumptions!$C$60)-0.5*Assumptions!$C$61^2)+Assumptions!$C$61*((RAND()+RAND()+RAND()+RAND()+RAND()+RAND()+RAND()+RAND()+RAND()+RAND()+RAND()+RAND())-6))-1)+Liquidity_30Y!S13)</x:f>
        <x:v>5958207.741190415</x:v>
      </x:c>
      <x:c r="S208" s="16" t="n">
        <x:f>MAX(0,R208*(1+EXP((LN(1+Assumptions!$C$60)-0.5*Assumptions!$C$61^2)+Assumptions!$C$61*((RAND()+RAND()+RAND()+RAND()+RAND()+RAND()+RAND()+RAND()+RAND()+RAND()+RAND()+RAND())-6))-1)+Liquidity_30Y!T13)</x:f>
        <x:v>6907732.7859098585</x:v>
      </x:c>
      <x:c r="T208" s="16" t="n">
        <x:f>MAX(0,S208*(1+EXP((LN(1+Assumptions!$C$60)-0.5*Assumptions!$C$61^2)+Assumptions!$C$61*((RAND()+RAND()+RAND()+RAND()+RAND()+RAND()+RAND()+RAND()+RAND()+RAND()+RAND()+RAND())-6))-1)+Liquidity_30Y!U13)</x:f>
        <x:v>7699302.340871612</x:v>
      </x:c>
      <x:c r="U208" s="16" t="n">
        <x:f>MAX(0,T208*(1+EXP((LN(1+Assumptions!$C$60)-0.5*Assumptions!$C$61^2)+Assumptions!$C$61*((RAND()+RAND()+RAND()+RAND()+RAND()+RAND()+RAND()+RAND()+RAND()+RAND()+RAND()+RAND())-6))-1)+Liquidity_30Y!V13)</x:f>
        <x:v>9363764.0752145</x:v>
      </x:c>
      <x:c r="V208" s="16" t="n">
        <x:f>MAX(0,U208*(1+EXP((LN(1+Assumptions!$C$60)-0.5*Assumptions!$C$61^2)+Assumptions!$C$61*((RAND()+RAND()+RAND()+RAND()+RAND()+RAND()+RAND()+RAND()+RAND()+RAND()+RAND()+RAND())-6))-1)+Liquidity_30Y!W13)</x:f>
        <x:v>9290309.755945649</x:v>
      </x:c>
      <x:c r="W208" s="16" t="n">
        <x:f>MAX(0,V208*(1+EXP((LN(1+Assumptions!$C$60)-0.5*Assumptions!$C$61^2)+Assumptions!$C$61*((RAND()+RAND()+RAND()+RAND()+RAND()+RAND()+RAND()+RAND()+RAND()+RAND()+RAND()+RAND())-6))-1)+Liquidity_30Y!X13)</x:f>
        <x:v>8673432.197970303</x:v>
      </x:c>
      <x:c r="X208" s="16" t="n">
        <x:f>MAX(0,W208*(1+EXP((LN(1+Assumptions!$C$60)-0.5*Assumptions!$C$61^2)+Assumptions!$C$61*((RAND()+RAND()+RAND()+RAND()+RAND()+RAND()+RAND()+RAND()+RAND()+RAND()+RAND()+RAND())-6))-1)+Liquidity_30Y!Y13)</x:f>
        <x:v>8897770.510203818</x:v>
      </x:c>
      <x:c r="Y208" s="16" t="n">
        <x:f>MAX(0,X208*(1+EXP((LN(1+Assumptions!$C$60)-0.5*Assumptions!$C$61^2)+Assumptions!$C$61*((RAND()+RAND()+RAND()+RAND()+RAND()+RAND()+RAND()+RAND()+RAND()+RAND()+RAND()+RAND())-6))-1)+Liquidity_30Y!Z13)</x:f>
        <x:v>7556763.070199199</x:v>
      </x:c>
      <x:c r="Z208" s="16" t="n">
        <x:f>MAX(0,Y208*(1+EXP((LN(1+Assumptions!$C$60)-0.5*Assumptions!$C$61^2)+Assumptions!$C$61*((RAND()+RAND()+RAND()+RAND()+RAND()+RAND()+RAND()+RAND()+RAND()+RAND()+RAND()+RAND())-6))-1)+Liquidity_30Y!AA13)</x:f>
        <x:v>7269448.90086818</x:v>
      </x:c>
      <x:c r="AA208" s="16" t="n">
        <x:f>MAX(0,Z208*(1+EXP((LN(1+Assumptions!$C$60)-0.5*Assumptions!$C$61^2)+Assumptions!$C$61*((RAND()+RAND()+RAND()+RAND()+RAND()+RAND()+RAND()+RAND()+RAND()+RAND()+RAND()+RAND())-6))-1)+Liquidity_30Y!AB13)</x:f>
        <x:v>6489258.3509856695</x:v>
      </x:c>
      <x:c r="AB208" s="16" t="n">
        <x:f>MAX(0,AA208*(1+EXP((LN(1+Assumptions!$C$60)-0.5*Assumptions!$C$61^2)+Assumptions!$C$61*((RAND()+RAND()+RAND()+RAND()+RAND()+RAND()+RAND()+RAND()+RAND()+RAND()+RAND()+RAND())-6))-1)+Liquidity_30Y!AC13)</x:f>
        <x:v>7108911.0031200275</x:v>
      </x:c>
      <x:c r="AC208" s="16" t="n">
        <x:f>MAX(0,AB208*(1+EXP((LN(1+Assumptions!$C$60)-0.5*Assumptions!$C$61^2)+Assumptions!$C$61*((RAND()+RAND()+RAND()+RAND()+RAND()+RAND()+RAND()+RAND()+RAND()+RAND()+RAND()+RAND())-6))-1)+Liquidity_30Y!AD13)</x:f>
        <x:v>7083097.812034172</x:v>
      </x:c>
      <x:c r="AD208" s="16" t="n">
        <x:f>MAX(0,AC208*(1+EXP((LN(1+Assumptions!$C$60)-0.5*Assumptions!$C$61^2)+Assumptions!$C$61*((RAND()+RAND()+RAND()+RAND()+RAND()+RAND()+RAND()+RAND()+RAND()+RAND()+RAND()+RAND())-6))-1)+Liquidity_30Y!AE13)</x:f>
        <x:v>7711460.9494933775</x:v>
      </x:c>
      <x:c r="AE208" s="16" t="n">
        <x:f>MAX(0,AD208*(1+EXP((LN(1+Assumptions!$C$60)-0.5*Assumptions!$C$61^2)+Assumptions!$C$61*((RAND()+RAND()+RAND()+RAND()+RAND()+RAND()+RAND()+RAND()+RAND()+RAND()+RAND()+RAND())-6))-1)+Liquidity_30Y!AF13)</x:f>
        <x:v>7869044.955080264</x:v>
      </x:c>
      <x:c r="AF208" s="16" t="n">
        <x:f>MAX(0,AE208*(1+EXP((LN(1+Assumptions!$C$60)-0.5*Assumptions!$C$61^2)+Assumptions!$C$61*((RAND()+RAND()+RAND()+RAND()+RAND()+RAND()+RAND()+RAND()+RAND()+RAND()+RAND()+RAND())-6))-1)+Liquidity_30Y!AG13)</x:f>
        <x:v>6628427.91693289</x:v>
      </x:c>
    </x:row>
    <x:row r="209">
      <x:c r="A209" s="39">
        <x:v>205</x:v>
      </x:c>
      <x:c r="B209" s="16" t="n">
        <x:f>Liquidity_30Y!C14</x:f>
        <x:v>1029031.25</x:v>
      </x:c>
      <x:c r="C209" s="16" t="n">
        <x:f>MAX(0,B209*(1+EXP((LN(1+Assumptions!$C$60)-0.5*Assumptions!$C$61^2)+Assumptions!$C$61*((RAND()+RAND()+RAND()+RAND()+RAND()+RAND()+RAND()+RAND()+RAND()+RAND()+RAND()+RAND())-6))-1)+Liquidity_30Y!D13)</x:f>
        <x:v>1261154.6526192669</x:v>
      </x:c>
      <x:c r="D209" s="16" t="n">
        <x:f>MAX(0,C209*(1+EXP((LN(1+Assumptions!$C$60)-0.5*Assumptions!$C$61^2)+Assumptions!$C$61*((RAND()+RAND()+RAND()+RAND()+RAND()+RAND()+RAND()+RAND()+RAND()+RAND()+RAND()+RAND())-6))-1)+Liquidity_30Y!E13)</x:f>
        <x:v>1220622.1685767572</x:v>
      </x:c>
      <x:c r="E209" s="16" t="n">
        <x:f>MAX(0,D209*(1+EXP((LN(1+Assumptions!$C$60)-0.5*Assumptions!$C$61^2)+Assumptions!$C$61*((RAND()+RAND()+RAND()+RAND()+RAND()+RAND()+RAND()+RAND()+RAND()+RAND()+RAND()+RAND())-6))-1)+Liquidity_30Y!F13)</x:f>
        <x:v>1475501.0367425128</x:v>
      </x:c>
      <x:c r="F209" s="16" t="n">
        <x:f>MAX(0,E209*(1+EXP((LN(1+Assumptions!$C$60)-0.5*Assumptions!$C$61^2)+Assumptions!$C$61*((RAND()+RAND()+RAND()+RAND()+RAND()+RAND()+RAND()+RAND()+RAND()+RAND()+RAND()+RAND())-6))-1)+Liquidity_30Y!G13)</x:f>
        <x:v>1643961.1308613694</x:v>
      </x:c>
      <x:c r="G209" s="16" t="n">
        <x:f>MAX(0,F209*(1+EXP((LN(1+Assumptions!$C$60)-0.5*Assumptions!$C$61^2)+Assumptions!$C$61*((RAND()+RAND()+RAND()+RAND()+RAND()+RAND()+RAND()+RAND()+RAND()+RAND()+RAND()+RAND())-6))-1)+Liquidity_30Y!H13)</x:f>
        <x:v>1127756.0219401259</x:v>
      </x:c>
      <x:c r="H209" s="16" t="n">
        <x:f>MAX(0,G209*(1+EXP((LN(1+Assumptions!$C$60)-0.5*Assumptions!$C$61^2)+Assumptions!$C$61*((RAND()+RAND()+RAND()+RAND()+RAND()+RAND()+RAND()+RAND()+RAND()+RAND()+RAND()+RAND())-6))-1)+Liquidity_30Y!I13)</x:f>
        <x:v>1200343.1077791972</x:v>
      </x:c>
      <x:c r="I209" s="16" t="n">
        <x:f>MAX(0,H209*(1+EXP((LN(1+Assumptions!$C$60)-0.5*Assumptions!$C$61^2)+Assumptions!$C$61*((RAND()+RAND()+RAND()+RAND()+RAND()+RAND()+RAND()+RAND()+RAND()+RAND()+RAND()+RAND())-6))-1)+Liquidity_30Y!J13)</x:f>
        <x:v>1128838.1013247373</x:v>
      </x:c>
      <x:c r="J209" s="16" t="n">
        <x:f>MAX(0,I209*(1+EXP((LN(1+Assumptions!$C$60)-0.5*Assumptions!$C$61^2)+Assumptions!$C$61*((RAND()+RAND()+RAND()+RAND()+RAND()+RAND()+RAND()+RAND()+RAND()+RAND()+RAND()+RAND())-6))-1)+Liquidity_30Y!K13)</x:f>
        <x:v>1039483.5714834096</x:v>
      </x:c>
      <x:c r="K209" s="16" t="n">
        <x:f>MAX(0,J209*(1+EXP((LN(1+Assumptions!$C$60)-0.5*Assumptions!$C$61^2)+Assumptions!$C$61*((RAND()+RAND()+RAND()+RAND()+RAND()+RAND()+RAND()+RAND()+RAND()+RAND()+RAND()+RAND())-6))-1)+Liquidity_30Y!L13)</x:f>
        <x:v>1078384.4297768578</x:v>
      </x:c>
      <x:c r="L209" s="16" t="n">
        <x:f>MAX(0,K209*(1+EXP((LN(1+Assumptions!$C$60)-0.5*Assumptions!$C$61^2)+Assumptions!$C$61*((RAND()+RAND()+RAND()+RAND()+RAND()+RAND()+RAND()+RAND()+RAND()+RAND()+RAND()+RAND())-6))-1)+Liquidity_30Y!M13)</x:f>
        <x:v>1355467.8777671629</x:v>
      </x:c>
      <x:c r="M209" s="16" t="n">
        <x:f>MAX(0,L209*(1+EXP((LN(1+Assumptions!$C$60)-0.5*Assumptions!$C$61^2)+Assumptions!$C$61*((RAND()+RAND()+RAND()+RAND()+RAND()+RAND()+RAND()+RAND()+RAND()+RAND()+RAND()+RAND())-6))-1)+Liquidity_30Y!N13)</x:f>
        <x:v>1659822.7681066834</x:v>
      </x:c>
      <x:c r="N209" s="16" t="n">
        <x:f>MAX(0,M209*(1+EXP((LN(1+Assumptions!$C$60)-0.5*Assumptions!$C$61^2)+Assumptions!$C$61*((RAND()+RAND()+RAND()+RAND()+RAND()+RAND()+RAND()+RAND()+RAND()+RAND()+RAND()+RAND())-6))-1)+Liquidity_30Y!O13)</x:f>
        <x:v>1582367.1194018035</x:v>
      </x:c>
      <x:c r="O209" s="16" t="n">
        <x:f>MAX(0,N209*(1+EXP((LN(1+Assumptions!$C$60)-0.5*Assumptions!$C$61^2)+Assumptions!$C$61*((RAND()+RAND()+RAND()+RAND()+RAND()+RAND()+RAND()+RAND()+RAND()+RAND()+RAND()+RAND())-6))-1)+Liquidity_30Y!P13)</x:f>
        <x:v>1475355.387565829</x:v>
      </x:c>
      <x:c r="P209" s="16" t="n">
        <x:f>MAX(0,O209*(1+EXP((LN(1+Assumptions!$C$60)-0.5*Assumptions!$C$61^2)+Assumptions!$C$61*((RAND()+RAND()+RAND()+RAND()+RAND()+RAND()+RAND()+RAND()+RAND()+RAND()+RAND()+RAND())-6))-1)+Liquidity_30Y!Q13)</x:f>
        <x:v>1427550.4143837583</x:v>
      </x:c>
      <x:c r="Q209" s="16" t="n">
        <x:f>MAX(0,P209*(1+EXP((LN(1+Assumptions!$C$60)-0.5*Assumptions!$C$61^2)+Assumptions!$C$61*((RAND()+RAND()+RAND()+RAND()+RAND()+RAND()+RAND()+RAND()+RAND()+RAND()+RAND()+RAND())-6))-1)+Liquidity_30Y!R13)</x:f>
        <x:v>1871762.6740178168</x:v>
      </x:c>
      <x:c r="R209" s="16" t="n">
        <x:f>MAX(0,Q209*(1+EXP((LN(1+Assumptions!$C$60)-0.5*Assumptions!$C$61^2)+Assumptions!$C$61*((RAND()+RAND()+RAND()+RAND()+RAND()+RAND()+RAND()+RAND()+RAND()+RAND()+RAND()+RAND())-6))-1)+Liquidity_30Y!S13)</x:f>
        <x:v>1871543.261667185</x:v>
      </x:c>
      <x:c r="S209" s="16" t="n">
        <x:f>MAX(0,R209*(1+EXP((LN(1+Assumptions!$C$60)-0.5*Assumptions!$C$61^2)+Assumptions!$C$61*((RAND()+RAND()+RAND()+RAND()+RAND()+RAND()+RAND()+RAND()+RAND()+RAND()+RAND()+RAND())-6))-1)+Liquidity_30Y!T13)</x:f>
        <x:v>2185953.3948489465</x:v>
      </x:c>
      <x:c r="T209" s="16" t="n">
        <x:f>MAX(0,S209*(1+EXP((LN(1+Assumptions!$C$60)-0.5*Assumptions!$C$61^2)+Assumptions!$C$61*((RAND()+RAND()+RAND()+RAND()+RAND()+RAND()+RAND()+RAND()+RAND()+RAND()+RAND()+RAND())-6))-1)+Liquidity_30Y!U13)</x:f>
        <x:v>1690182.9013648895</x:v>
      </x:c>
      <x:c r="U209" s="16" t="n">
        <x:f>MAX(0,T209*(1+EXP((LN(1+Assumptions!$C$60)-0.5*Assumptions!$C$61^2)+Assumptions!$C$61*((RAND()+RAND()+RAND()+RAND()+RAND()+RAND()+RAND()+RAND()+RAND()+RAND()+RAND()+RAND())-6))-1)+Liquidity_30Y!V13)</x:f>
        <x:v>2376492.7844942436</x:v>
      </x:c>
      <x:c r="V209" s="16" t="n">
        <x:f>MAX(0,U209*(1+EXP((LN(1+Assumptions!$C$60)-0.5*Assumptions!$C$61^2)+Assumptions!$C$61*((RAND()+RAND()+RAND()+RAND()+RAND()+RAND()+RAND()+RAND()+RAND()+RAND()+RAND()+RAND())-6))-1)+Liquidity_30Y!W13)</x:f>
        <x:v>3017088.376468843</x:v>
      </x:c>
      <x:c r="W209" s="16" t="n">
        <x:f>MAX(0,V209*(1+EXP((LN(1+Assumptions!$C$60)-0.5*Assumptions!$C$61^2)+Assumptions!$C$61*((RAND()+RAND()+RAND()+RAND()+RAND()+RAND()+RAND()+RAND()+RAND()+RAND()+RAND()+RAND())-6))-1)+Liquidity_30Y!X13)</x:f>
        <x:v>2309151.079058755</x:v>
      </x:c>
      <x:c r="X209" s="16" t="n">
        <x:f>MAX(0,W209*(1+EXP((LN(1+Assumptions!$C$60)-0.5*Assumptions!$C$61^2)+Assumptions!$C$61*((RAND()+RAND()+RAND()+RAND()+RAND()+RAND()+RAND()+RAND()+RAND()+RAND()+RAND()+RAND())-6))-1)+Liquidity_30Y!Y13)</x:f>
        <x:v>2044031.5002687688</x:v>
      </x:c>
      <x:c r="Y209" s="16" t="n">
        <x:f>MAX(0,X209*(1+EXP((LN(1+Assumptions!$C$60)-0.5*Assumptions!$C$61^2)+Assumptions!$C$61*((RAND()+RAND()+RAND()+RAND()+RAND()+RAND()+RAND()+RAND()+RAND()+RAND()+RAND()+RAND())-6))-1)+Liquidity_30Y!Z13)</x:f>
        <x:v>2289311.266585931</x:v>
      </x:c>
      <x:c r="Z209" s="16" t="n">
        <x:f>MAX(0,Y209*(1+EXP((LN(1+Assumptions!$C$60)-0.5*Assumptions!$C$61^2)+Assumptions!$C$61*((RAND()+RAND()+RAND()+RAND()+RAND()+RAND()+RAND()+RAND()+RAND()+RAND()+RAND()+RAND())-6))-1)+Liquidity_30Y!AA13)</x:f>
        <x:v>2240649.7410981036</x:v>
      </x:c>
      <x:c r="AA209" s="16" t="n">
        <x:f>MAX(0,Z209*(1+EXP((LN(1+Assumptions!$C$60)-0.5*Assumptions!$C$61^2)+Assumptions!$C$61*((RAND()+RAND()+RAND()+RAND()+RAND()+RAND()+RAND()+RAND()+RAND()+RAND()+RAND()+RAND())-6))-1)+Liquidity_30Y!AB13)</x:f>
        <x:v>3055097.958858703</x:v>
      </x:c>
      <x:c r="AB209" s="16" t="n">
        <x:f>MAX(0,AA209*(1+EXP((LN(1+Assumptions!$C$60)-0.5*Assumptions!$C$61^2)+Assumptions!$C$61*((RAND()+RAND()+RAND()+RAND()+RAND()+RAND()+RAND()+RAND()+RAND()+RAND()+RAND()+RAND())-6))-1)+Liquidity_30Y!AC13)</x:f>
        <x:v>3129724.517969293</x:v>
      </x:c>
      <x:c r="AC209" s="16" t="n">
        <x:f>MAX(0,AB209*(1+EXP((LN(1+Assumptions!$C$60)-0.5*Assumptions!$C$61^2)+Assumptions!$C$61*((RAND()+RAND()+RAND()+RAND()+RAND()+RAND()+RAND()+RAND()+RAND()+RAND()+RAND()+RAND())-6))-1)+Liquidity_30Y!AD13)</x:f>
        <x:v>3586463.91350382</x:v>
      </x:c>
      <x:c r="AD209" s="16" t="n">
        <x:f>MAX(0,AC209*(1+EXP((LN(1+Assumptions!$C$60)-0.5*Assumptions!$C$61^2)+Assumptions!$C$61*((RAND()+RAND()+RAND()+RAND()+RAND()+RAND()+RAND()+RAND()+RAND()+RAND()+RAND()+RAND())-6))-1)+Liquidity_30Y!AE13)</x:f>
        <x:v>3450428.623698318</x:v>
      </x:c>
      <x:c r="AE209" s="16" t="n">
        <x:f>MAX(0,AD209*(1+EXP((LN(1+Assumptions!$C$60)-0.5*Assumptions!$C$61^2)+Assumptions!$C$61*((RAND()+RAND()+RAND()+RAND()+RAND()+RAND()+RAND()+RAND()+RAND()+RAND()+RAND()+RAND())-6))-1)+Liquidity_30Y!AF13)</x:f>
        <x:v>2839689.5792721235</x:v>
      </x:c>
      <x:c r="AF209" s="16" t="n">
        <x:f>MAX(0,AE209*(1+EXP((LN(1+Assumptions!$C$60)-0.5*Assumptions!$C$61^2)+Assumptions!$C$61*((RAND()+RAND()+RAND()+RAND()+RAND()+RAND()+RAND()+RAND()+RAND()+RAND()+RAND()+RAND())-6))-1)+Liquidity_30Y!AG13)</x:f>
        <x:v>3361813.0505071655</x:v>
      </x:c>
    </x:row>
    <x:row r="210">
      <x:c r="A210" s="39">
        <x:v>206</x:v>
      </x:c>
      <x:c r="B210" s="16" t="n">
        <x:f>Liquidity_30Y!C14</x:f>
        <x:v>1029031.25</x:v>
      </x:c>
      <x:c r="C210" s="16" t="n">
        <x:f>MAX(0,B210*(1+EXP((LN(1+Assumptions!$C$60)-0.5*Assumptions!$C$61^2)+Assumptions!$C$61*((RAND()+RAND()+RAND()+RAND()+RAND()+RAND()+RAND()+RAND()+RAND()+RAND()+RAND()+RAND())-6))-1)+Liquidity_30Y!D13)</x:f>
        <x:v>793563.9081435896</x:v>
      </x:c>
      <x:c r="D210" s="16" t="n">
        <x:f>MAX(0,C210*(1+EXP((LN(1+Assumptions!$C$60)-0.5*Assumptions!$C$61^2)+Assumptions!$C$61*((RAND()+RAND()+RAND()+RAND()+RAND()+RAND()+RAND()+RAND()+RAND()+RAND()+RAND()+RAND())-6))-1)+Liquidity_30Y!E13)</x:f>
        <x:v>759838.2530491243</x:v>
      </x:c>
      <x:c r="E210" s="16" t="n">
        <x:f>MAX(0,D210*(1+EXP((LN(1+Assumptions!$C$60)-0.5*Assumptions!$C$61^2)+Assumptions!$C$61*((RAND()+RAND()+RAND()+RAND()+RAND()+RAND()+RAND()+RAND()+RAND()+RAND()+RAND()+RAND())-6))-1)+Liquidity_30Y!F13)</x:f>
        <x:v>787963.7612897838</x:v>
      </x:c>
      <x:c r="F210" s="16" t="n">
        <x:f>MAX(0,E210*(1+EXP((LN(1+Assumptions!$C$60)-0.5*Assumptions!$C$61^2)+Assumptions!$C$61*((RAND()+RAND()+RAND()+RAND()+RAND()+RAND()+RAND()+RAND()+RAND()+RAND()+RAND()+RAND())-6))-1)+Liquidity_30Y!G13)</x:f>
        <x:v>863947.3347102357</x:v>
      </x:c>
      <x:c r="G210" s="16" t="n">
        <x:f>MAX(0,F210*(1+EXP((LN(1+Assumptions!$C$60)-0.5*Assumptions!$C$61^2)+Assumptions!$C$61*((RAND()+RAND()+RAND()+RAND()+RAND()+RAND()+RAND()+RAND()+RAND()+RAND()+RAND()+RAND())-6))-1)+Liquidity_30Y!H13)</x:f>
        <x:v>763691.9235573371</x:v>
      </x:c>
      <x:c r="H210" s="16" t="n">
        <x:f>MAX(0,G210*(1+EXP((LN(1+Assumptions!$C$60)-0.5*Assumptions!$C$61^2)+Assumptions!$C$61*((RAND()+RAND()+RAND()+RAND()+RAND()+RAND()+RAND()+RAND()+RAND()+RAND()+RAND()+RAND())-6))-1)+Liquidity_30Y!I13)</x:f>
        <x:v>626048.7342553609</x:v>
      </x:c>
      <x:c r="I210" s="16" t="n">
        <x:f>MAX(0,H210*(1+EXP((LN(1+Assumptions!$C$60)-0.5*Assumptions!$C$61^2)+Assumptions!$C$61*((RAND()+RAND()+RAND()+RAND()+RAND()+RAND()+RAND()+RAND()+RAND()+RAND()+RAND()+RAND())-6))-1)+Liquidity_30Y!J13)</x:f>
        <x:v>444122.6601476645</x:v>
      </x:c>
      <x:c r="J210" s="16" t="n">
        <x:f>MAX(0,I210*(1+EXP((LN(1+Assumptions!$C$60)-0.5*Assumptions!$C$61^2)+Assumptions!$C$61*((RAND()+RAND()+RAND()+RAND()+RAND()+RAND()+RAND()+RAND()+RAND()+RAND()+RAND()+RAND())-6))-1)+Liquidity_30Y!K13)</x:f>
        <x:v>381774.9720845703</x:v>
      </x:c>
      <x:c r="K210" s="16" t="n">
        <x:f>MAX(0,J210*(1+EXP((LN(1+Assumptions!$C$60)-0.5*Assumptions!$C$61^2)+Assumptions!$C$61*((RAND()+RAND()+RAND()+RAND()+RAND()+RAND()+RAND()+RAND()+RAND()+RAND()+RAND()+RAND())-6))-1)+Liquidity_30Y!L13)</x:f>
        <x:v>457255.79879015655</x:v>
      </x:c>
      <x:c r="L210" s="16" t="n">
        <x:f>MAX(0,K210*(1+EXP((LN(1+Assumptions!$C$60)-0.5*Assumptions!$C$61^2)+Assumptions!$C$61*((RAND()+RAND()+RAND()+RAND()+RAND()+RAND()+RAND()+RAND()+RAND()+RAND()+RAND()+RAND())-6))-1)+Liquidity_30Y!M13)</x:f>
        <x:v>533434.5143348871</x:v>
      </x:c>
      <x:c r="M210" s="16" t="n">
        <x:f>MAX(0,L210*(1+EXP((LN(1+Assumptions!$C$60)-0.5*Assumptions!$C$61^2)+Assumptions!$C$61*((RAND()+RAND()+RAND()+RAND()+RAND()+RAND()+RAND()+RAND()+RAND()+RAND()+RAND()+RAND())-6))-1)+Liquidity_30Y!N13)</x:f>
        <x:v>463943.5742294461</x:v>
      </x:c>
      <x:c r="N210" s="16" t="n">
        <x:f>MAX(0,M210*(1+EXP((LN(1+Assumptions!$C$60)-0.5*Assumptions!$C$61^2)+Assumptions!$C$61*((RAND()+RAND()+RAND()+RAND()+RAND()+RAND()+RAND()+RAND()+RAND()+RAND()+RAND()+RAND())-6))-1)+Liquidity_30Y!O13)</x:f>
        <x:v>347095.03409920994</x:v>
      </x:c>
      <x:c r="O210" s="16" t="n">
        <x:f>MAX(0,N210*(1+EXP((LN(1+Assumptions!$C$60)-0.5*Assumptions!$C$61^2)+Assumptions!$C$61*((RAND()+RAND()+RAND()+RAND()+RAND()+RAND()+RAND()+RAND()+RAND()+RAND()+RAND()+RAND())-6))-1)+Liquidity_30Y!P13)</x:f>
        <x:v>487742.766369906</x:v>
      </x:c>
      <x:c r="P210" s="16" t="n">
        <x:f>MAX(0,O210*(1+EXP((LN(1+Assumptions!$C$60)-0.5*Assumptions!$C$61^2)+Assumptions!$C$61*((RAND()+RAND()+RAND()+RAND()+RAND()+RAND()+RAND()+RAND()+RAND()+RAND()+RAND()+RAND())-6))-1)+Liquidity_30Y!Q13)</x:f>
        <x:v>575476.9164092491</x:v>
      </x:c>
      <x:c r="Q210" s="16" t="n">
        <x:f>MAX(0,P210*(1+EXP((LN(1+Assumptions!$C$60)-0.5*Assumptions!$C$61^2)+Assumptions!$C$61*((RAND()+RAND()+RAND()+RAND()+RAND()+RAND()+RAND()+RAND()+RAND()+RAND()+RAND()+RAND())-6))-1)+Liquidity_30Y!R13)</x:f>
        <x:v>739377.8392427313</x:v>
      </x:c>
      <x:c r="R210" s="16" t="n">
        <x:f>MAX(0,Q210*(1+EXP((LN(1+Assumptions!$C$60)-0.5*Assumptions!$C$61^2)+Assumptions!$C$61*((RAND()+RAND()+RAND()+RAND()+RAND()+RAND()+RAND()+RAND()+RAND()+RAND()+RAND()+RAND())-6))-1)+Liquidity_30Y!S13)</x:f>
        <x:v>1042371.4044228448</x:v>
      </x:c>
      <x:c r="S210" s="16" t="n">
        <x:f>MAX(0,R210*(1+EXP((LN(1+Assumptions!$C$60)-0.5*Assumptions!$C$61^2)+Assumptions!$C$61*((RAND()+RAND()+RAND()+RAND()+RAND()+RAND()+RAND()+RAND()+RAND()+RAND()+RAND()+RAND())-6))-1)+Liquidity_30Y!T13)</x:f>
        <x:v>1032632.1249258628</x:v>
      </x:c>
      <x:c r="T210" s="16" t="n">
        <x:f>MAX(0,S210*(1+EXP((LN(1+Assumptions!$C$60)-0.5*Assumptions!$C$61^2)+Assumptions!$C$61*((RAND()+RAND()+RAND()+RAND()+RAND()+RAND()+RAND()+RAND()+RAND()+RAND()+RAND()+RAND())-6))-1)+Liquidity_30Y!U13)</x:f>
        <x:v>1567157.9393153186</x:v>
      </x:c>
      <x:c r="U210" s="16" t="n">
        <x:f>MAX(0,T210*(1+EXP((LN(1+Assumptions!$C$60)-0.5*Assumptions!$C$61^2)+Assumptions!$C$61*((RAND()+RAND()+RAND()+RAND()+RAND()+RAND()+RAND()+RAND()+RAND()+RAND()+RAND()+RAND())-6))-1)+Liquidity_30Y!V13)</x:f>
        <x:v>1596474.1098154602</x:v>
      </x:c>
      <x:c r="V210" s="16" t="n">
        <x:f>MAX(0,U210*(1+EXP((LN(1+Assumptions!$C$60)-0.5*Assumptions!$C$61^2)+Assumptions!$C$61*((RAND()+RAND()+RAND()+RAND()+RAND()+RAND()+RAND()+RAND()+RAND()+RAND()+RAND()+RAND())-6))-1)+Liquidity_30Y!W13)</x:f>
        <x:v>1351264.7167579087</x:v>
      </x:c>
      <x:c r="W210" s="16" t="n">
        <x:f>MAX(0,V210*(1+EXP((LN(1+Assumptions!$C$60)-0.5*Assumptions!$C$61^2)+Assumptions!$C$61*((RAND()+RAND()+RAND()+RAND()+RAND()+RAND()+RAND()+RAND()+RAND()+RAND()+RAND()+RAND())-6))-1)+Liquidity_30Y!X13)</x:f>
        <x:v>1174136.6650415128</x:v>
      </x:c>
      <x:c r="X210" s="16" t="n">
        <x:f>MAX(0,W210*(1+EXP((LN(1+Assumptions!$C$60)-0.5*Assumptions!$C$61^2)+Assumptions!$C$61*((RAND()+RAND()+RAND()+RAND()+RAND()+RAND()+RAND()+RAND()+RAND()+RAND()+RAND()+RAND())-6))-1)+Liquidity_30Y!Y13)</x:f>
        <x:v>1221795.3928359745</x:v>
      </x:c>
      <x:c r="Y210" s="16" t="n">
        <x:f>MAX(0,X210*(1+EXP((LN(1+Assumptions!$C$60)-0.5*Assumptions!$C$61^2)+Assumptions!$C$61*((RAND()+RAND()+RAND()+RAND()+RAND()+RAND()+RAND()+RAND()+RAND()+RAND()+RAND()+RAND())-6))-1)+Liquidity_30Y!Z13)</x:f>
        <x:v>1199413.686879309</x:v>
      </x:c>
      <x:c r="Z210" s="16" t="n">
        <x:f>MAX(0,Y210*(1+EXP((LN(1+Assumptions!$C$60)-0.5*Assumptions!$C$61^2)+Assumptions!$C$61*((RAND()+RAND()+RAND()+RAND()+RAND()+RAND()+RAND()+RAND()+RAND()+RAND()+RAND()+RAND())-6))-1)+Liquidity_30Y!AA13)</x:f>
        <x:v>1241873.6457311416</x:v>
      </x:c>
      <x:c r="AA210" s="16" t="n">
        <x:f>MAX(0,Z210*(1+EXP((LN(1+Assumptions!$C$60)-0.5*Assumptions!$C$61^2)+Assumptions!$C$61*((RAND()+RAND()+RAND()+RAND()+RAND()+RAND()+RAND()+RAND()+RAND()+RAND()+RAND()+RAND())-6))-1)+Liquidity_30Y!AB13)</x:f>
        <x:v>1372532.0762488337</x:v>
      </x:c>
      <x:c r="AB210" s="16" t="n">
        <x:f>MAX(0,AA210*(1+EXP((LN(1+Assumptions!$C$60)-0.5*Assumptions!$C$61^2)+Assumptions!$C$61*((RAND()+RAND()+RAND()+RAND()+RAND()+RAND()+RAND()+RAND()+RAND()+RAND()+RAND()+RAND())-6))-1)+Liquidity_30Y!AC13)</x:f>
        <x:v>1490100.5736207066</x:v>
      </x:c>
      <x:c r="AC210" s="16" t="n">
        <x:f>MAX(0,AB210*(1+EXP((LN(1+Assumptions!$C$60)-0.5*Assumptions!$C$61^2)+Assumptions!$C$61*((RAND()+RAND()+RAND()+RAND()+RAND()+RAND()+RAND()+RAND()+RAND()+RAND()+RAND()+RAND())-6))-1)+Liquidity_30Y!AD13)</x:f>
        <x:v>1715911.7527924315</x:v>
      </x:c>
      <x:c r="AD210" s="16" t="n">
        <x:f>MAX(0,AC210*(1+EXP((LN(1+Assumptions!$C$60)-0.5*Assumptions!$C$61^2)+Assumptions!$C$61*((RAND()+RAND()+RAND()+RAND()+RAND()+RAND()+RAND()+RAND()+RAND()+RAND()+RAND()+RAND())-6))-1)+Liquidity_30Y!AE13)</x:f>
        <x:v>1972503.9528917382</x:v>
      </x:c>
      <x:c r="AE210" s="16" t="n">
        <x:f>MAX(0,AD210*(1+EXP((LN(1+Assumptions!$C$60)-0.5*Assumptions!$C$61^2)+Assumptions!$C$61*((RAND()+RAND()+RAND()+RAND()+RAND()+RAND()+RAND()+RAND()+RAND()+RAND()+RAND()+RAND())-6))-1)+Liquidity_30Y!AF13)</x:f>
        <x:v>2583975.8839693624</x:v>
      </x:c>
      <x:c r="AF210" s="16" t="n">
        <x:f>MAX(0,AE210*(1+EXP((LN(1+Assumptions!$C$60)-0.5*Assumptions!$C$61^2)+Assumptions!$C$61*((RAND()+RAND()+RAND()+RAND()+RAND()+RAND()+RAND()+RAND()+RAND()+RAND()+RAND()+RAND())-6))-1)+Liquidity_30Y!AG13)</x:f>
        <x:v>2754320.0234615356</x:v>
      </x:c>
    </x:row>
    <x:row r="211">
      <x:c r="A211" s="39">
        <x:v>207</x:v>
      </x:c>
      <x:c r="B211" s="16" t="n">
        <x:f>Liquidity_30Y!C14</x:f>
        <x:v>1029031.25</x:v>
      </x:c>
      <x:c r="C211" s="16" t="n">
        <x:f>MAX(0,B211*(1+EXP((LN(1+Assumptions!$C$60)-0.5*Assumptions!$C$61^2)+Assumptions!$C$61*((RAND()+RAND()+RAND()+RAND()+RAND()+RAND()+RAND()+RAND()+RAND()+RAND()+RAND()+RAND())-6))-1)+Liquidity_30Y!D13)</x:f>
        <x:v>951979.9682844775</x:v>
      </x:c>
      <x:c r="D211" s="16" t="n">
        <x:f>MAX(0,C211*(1+EXP((LN(1+Assumptions!$C$60)-0.5*Assumptions!$C$61^2)+Assumptions!$C$61*((RAND()+RAND()+RAND()+RAND()+RAND()+RAND()+RAND()+RAND()+RAND()+RAND()+RAND()+RAND())-6))-1)+Liquidity_30Y!E13)</x:f>
        <x:v>888269.8754483878</x:v>
      </x:c>
      <x:c r="E211" s="16" t="n">
        <x:f>MAX(0,D211*(1+EXP((LN(1+Assumptions!$C$60)-0.5*Assumptions!$C$61^2)+Assumptions!$C$61*((RAND()+RAND()+RAND()+RAND()+RAND()+RAND()+RAND()+RAND()+RAND()+RAND()+RAND()+RAND())-6))-1)+Liquidity_30Y!F13)</x:f>
        <x:v>1153524.5612980127</x:v>
      </x:c>
      <x:c r="F211" s="16" t="n">
        <x:f>MAX(0,E211*(1+EXP((LN(1+Assumptions!$C$60)-0.5*Assumptions!$C$61^2)+Assumptions!$C$61*((RAND()+RAND()+RAND()+RAND()+RAND()+RAND()+RAND()+RAND()+RAND()+RAND()+RAND()+RAND())-6))-1)+Liquidity_30Y!G13)</x:f>
        <x:v>1470310.6766792045</x:v>
      </x:c>
      <x:c r="G211" s="16" t="n">
        <x:f>MAX(0,F211*(1+EXP((LN(1+Assumptions!$C$60)-0.5*Assumptions!$C$61^2)+Assumptions!$C$61*((RAND()+RAND()+RAND()+RAND()+RAND()+RAND()+RAND()+RAND()+RAND()+RAND()+RAND()+RAND())-6))-1)+Liquidity_30Y!H13)</x:f>
        <x:v>1478622.3300267642</x:v>
      </x:c>
      <x:c r="H211" s="16" t="n">
        <x:f>MAX(0,G211*(1+EXP((LN(1+Assumptions!$C$60)-0.5*Assumptions!$C$61^2)+Assumptions!$C$61*((RAND()+RAND()+RAND()+RAND()+RAND()+RAND()+RAND()+RAND()+RAND()+RAND()+RAND()+RAND())-6))-1)+Liquidity_30Y!I13)</x:f>
        <x:v>1370061.7229938046</x:v>
      </x:c>
      <x:c r="I211" s="16" t="n">
        <x:f>MAX(0,H211*(1+EXP((LN(1+Assumptions!$C$60)-0.5*Assumptions!$C$61^2)+Assumptions!$C$61*((RAND()+RAND()+RAND()+RAND()+RAND()+RAND()+RAND()+RAND()+RAND()+RAND()+RAND()+RAND())-6))-1)+Liquidity_30Y!J13)</x:f>
        <x:v>1461969.724831598</x:v>
      </x:c>
      <x:c r="J211" s="16" t="n">
        <x:f>MAX(0,I211*(1+EXP((LN(1+Assumptions!$C$60)-0.5*Assumptions!$C$61^2)+Assumptions!$C$61*((RAND()+RAND()+RAND()+RAND()+RAND()+RAND()+RAND()+RAND()+RAND()+RAND()+RAND()+RAND())-6))-1)+Liquidity_30Y!K13)</x:f>
        <x:v>1405217.9006778607</x:v>
      </x:c>
      <x:c r="K211" s="16" t="n">
        <x:f>MAX(0,J211*(1+EXP((LN(1+Assumptions!$C$60)-0.5*Assumptions!$C$61^2)+Assumptions!$C$61*((RAND()+RAND()+RAND()+RAND()+RAND()+RAND()+RAND()+RAND()+RAND()+RAND()+RAND()+RAND())-6))-1)+Liquidity_30Y!L13)</x:f>
        <x:v>1444261.020142843</x:v>
      </x:c>
      <x:c r="L211" s="16" t="n">
        <x:f>MAX(0,K211*(1+EXP((LN(1+Assumptions!$C$60)-0.5*Assumptions!$C$61^2)+Assumptions!$C$61*((RAND()+RAND()+RAND()+RAND()+RAND()+RAND()+RAND()+RAND()+RAND()+RAND()+RAND()+RAND())-6))-1)+Liquidity_30Y!M13)</x:f>
        <x:v>1453478.8249204657</x:v>
      </x:c>
      <x:c r="M211" s="16" t="n">
        <x:f>MAX(0,L211*(1+EXP((LN(1+Assumptions!$C$60)-0.5*Assumptions!$C$61^2)+Assumptions!$C$61*((RAND()+RAND()+RAND()+RAND()+RAND()+RAND()+RAND()+RAND()+RAND()+RAND()+RAND()+RAND())-6))-1)+Liquidity_30Y!N13)</x:f>
        <x:v>1744655.2782756693</x:v>
      </x:c>
      <x:c r="N211" s="16" t="n">
        <x:f>MAX(0,M211*(1+EXP((LN(1+Assumptions!$C$60)-0.5*Assumptions!$C$61^2)+Assumptions!$C$61*((RAND()+RAND()+RAND()+RAND()+RAND()+RAND()+RAND()+RAND()+RAND()+RAND()+RAND()+RAND())-6))-1)+Liquidity_30Y!O13)</x:f>
        <x:v>2046172.1968954008</x:v>
      </x:c>
      <x:c r="O211" s="16" t="n">
        <x:f>MAX(0,N211*(1+EXP((LN(1+Assumptions!$C$60)-0.5*Assumptions!$C$61^2)+Assumptions!$C$61*((RAND()+RAND()+RAND()+RAND()+RAND()+RAND()+RAND()+RAND()+RAND()+RAND()+RAND()+RAND())-6))-1)+Liquidity_30Y!P13)</x:f>
        <x:v>2025763.394698913</x:v>
      </x:c>
      <x:c r="P211" s="16" t="n">
        <x:f>MAX(0,O211*(1+EXP((LN(1+Assumptions!$C$60)-0.5*Assumptions!$C$61^2)+Assumptions!$C$61*((RAND()+RAND()+RAND()+RAND()+RAND()+RAND()+RAND()+RAND()+RAND()+RAND()+RAND()+RAND())-6))-1)+Liquidity_30Y!Q13)</x:f>
        <x:v>1880817.1736693394</x:v>
      </x:c>
      <x:c r="Q211" s="16" t="n">
        <x:f>MAX(0,P211*(1+EXP((LN(1+Assumptions!$C$60)-0.5*Assumptions!$C$61^2)+Assumptions!$C$61*((RAND()+RAND()+RAND()+RAND()+RAND()+RAND()+RAND()+RAND()+RAND()+RAND()+RAND()+RAND())-6))-1)+Liquidity_30Y!R13)</x:f>
        <x:v>1714243.2693930147</x:v>
      </x:c>
      <x:c r="R211" s="16" t="n">
        <x:f>MAX(0,Q211*(1+EXP((LN(1+Assumptions!$C$60)-0.5*Assumptions!$C$61^2)+Assumptions!$C$61*((RAND()+RAND()+RAND()+RAND()+RAND()+RAND()+RAND()+RAND()+RAND()+RAND()+RAND()+RAND())-6))-1)+Liquidity_30Y!S13)</x:f>
        <x:v>1757271.894904964</x:v>
      </x:c>
      <x:c r="S211" s="16" t="n">
        <x:f>MAX(0,R211*(1+EXP((LN(1+Assumptions!$C$60)-0.5*Assumptions!$C$61^2)+Assumptions!$C$61*((RAND()+RAND()+RAND()+RAND()+RAND()+RAND()+RAND()+RAND()+RAND()+RAND()+RAND()+RAND())-6))-1)+Liquidity_30Y!T13)</x:f>
        <x:v>2050620.487549582</x:v>
      </x:c>
      <x:c r="T211" s="16" t="n">
        <x:f>MAX(0,S211*(1+EXP((LN(1+Assumptions!$C$60)-0.5*Assumptions!$C$61^2)+Assumptions!$C$61*((RAND()+RAND()+RAND()+RAND()+RAND()+RAND()+RAND()+RAND()+RAND()+RAND()+RAND()+RAND())-6))-1)+Liquidity_30Y!U13)</x:f>
        <x:v>2264951.9182814746</x:v>
      </x:c>
      <x:c r="U211" s="16" t="n">
        <x:f>MAX(0,T211*(1+EXP((LN(1+Assumptions!$C$60)-0.5*Assumptions!$C$61^2)+Assumptions!$C$61*((RAND()+RAND()+RAND()+RAND()+RAND()+RAND()+RAND()+RAND()+RAND()+RAND()+RAND()+RAND())-6))-1)+Liquidity_30Y!V13)</x:f>
        <x:v>2820394.7777310996</x:v>
      </x:c>
      <x:c r="V211" s="16" t="n">
        <x:f>MAX(0,U211*(1+EXP((LN(1+Assumptions!$C$60)-0.5*Assumptions!$C$61^2)+Assumptions!$C$61*((RAND()+RAND()+RAND()+RAND()+RAND()+RAND()+RAND()+RAND()+RAND()+RAND()+RAND()+RAND())-6))-1)+Liquidity_30Y!W13)</x:f>
        <x:v>3122594.0707553187</x:v>
      </x:c>
      <x:c r="W211" s="16" t="n">
        <x:f>MAX(0,V211*(1+EXP((LN(1+Assumptions!$C$60)-0.5*Assumptions!$C$61^2)+Assumptions!$C$61*((RAND()+RAND()+RAND()+RAND()+RAND()+RAND()+RAND()+RAND()+RAND()+RAND()+RAND()+RAND())-6))-1)+Liquidity_30Y!X13)</x:f>
        <x:v>3556492.653010551</x:v>
      </x:c>
      <x:c r="X211" s="16" t="n">
        <x:f>MAX(0,W211*(1+EXP((LN(1+Assumptions!$C$60)-0.5*Assumptions!$C$61^2)+Assumptions!$C$61*((RAND()+RAND()+RAND()+RAND()+RAND()+RAND()+RAND()+RAND()+RAND()+RAND()+RAND()+RAND())-6))-1)+Liquidity_30Y!Y13)</x:f>
        <x:v>4887567.076889013</x:v>
      </x:c>
      <x:c r="Y211" s="16" t="n">
        <x:f>MAX(0,X211*(1+EXP((LN(1+Assumptions!$C$60)-0.5*Assumptions!$C$61^2)+Assumptions!$C$61*((RAND()+RAND()+RAND()+RAND()+RAND()+RAND()+RAND()+RAND()+RAND()+RAND()+RAND()+RAND())-6))-1)+Liquidity_30Y!Z13)</x:f>
        <x:v>5434410.158524553</x:v>
      </x:c>
      <x:c r="Z211" s="16" t="n">
        <x:f>MAX(0,Y211*(1+EXP((LN(1+Assumptions!$C$60)-0.5*Assumptions!$C$61^2)+Assumptions!$C$61*((RAND()+RAND()+RAND()+RAND()+RAND()+RAND()+RAND()+RAND()+RAND()+RAND()+RAND()+RAND())-6))-1)+Liquidity_30Y!AA13)</x:f>
        <x:v>5351346.537201245</x:v>
      </x:c>
      <x:c r="AA211" s="16" t="n">
        <x:f>MAX(0,Z211*(1+EXP((LN(1+Assumptions!$C$60)-0.5*Assumptions!$C$61^2)+Assumptions!$C$61*((RAND()+RAND()+RAND()+RAND()+RAND()+RAND()+RAND()+RAND()+RAND()+RAND()+RAND()+RAND())-6))-1)+Liquidity_30Y!AB13)</x:f>
        <x:v>6571382.049828706</x:v>
      </x:c>
      <x:c r="AB211" s="16" t="n">
        <x:f>MAX(0,AA211*(1+EXP((LN(1+Assumptions!$C$60)-0.5*Assumptions!$C$61^2)+Assumptions!$C$61*((RAND()+RAND()+RAND()+RAND()+RAND()+RAND()+RAND()+RAND()+RAND()+RAND()+RAND()+RAND())-6))-1)+Liquidity_30Y!AC13)</x:f>
        <x:v>5662267.166136704</x:v>
      </x:c>
      <x:c r="AC211" s="16" t="n">
        <x:f>MAX(0,AB211*(1+EXP((LN(1+Assumptions!$C$60)-0.5*Assumptions!$C$61^2)+Assumptions!$C$61*((RAND()+RAND()+RAND()+RAND()+RAND()+RAND()+RAND()+RAND()+RAND()+RAND()+RAND()+RAND())-6))-1)+Liquidity_30Y!AD13)</x:f>
        <x:v>6093158.166195132</x:v>
      </x:c>
      <x:c r="AD211" s="16" t="n">
        <x:f>MAX(0,AC211*(1+EXP((LN(1+Assumptions!$C$60)-0.5*Assumptions!$C$61^2)+Assumptions!$C$61*((RAND()+RAND()+RAND()+RAND()+RAND()+RAND()+RAND()+RAND()+RAND()+RAND()+RAND()+RAND())-6))-1)+Liquidity_30Y!AE13)</x:f>
        <x:v>5553495.785333673</x:v>
      </x:c>
      <x:c r="AE211" s="16" t="n">
        <x:f>MAX(0,AD211*(1+EXP((LN(1+Assumptions!$C$60)-0.5*Assumptions!$C$61^2)+Assumptions!$C$61*((RAND()+RAND()+RAND()+RAND()+RAND()+RAND()+RAND()+RAND()+RAND()+RAND()+RAND()+RAND())-6))-1)+Liquidity_30Y!AF13)</x:f>
        <x:v>6117850.257833098</x:v>
      </x:c>
      <x:c r="AF211" s="16" t="n">
        <x:f>MAX(0,AE211*(1+EXP((LN(1+Assumptions!$C$60)-0.5*Assumptions!$C$61^2)+Assumptions!$C$61*((RAND()+RAND()+RAND()+RAND()+RAND()+RAND()+RAND()+RAND()+RAND()+RAND()+RAND()+RAND())-6))-1)+Liquidity_30Y!AG13)</x:f>
        <x:v>6352929.921691155</x:v>
      </x:c>
    </x:row>
    <x:row r="212">
      <x:c r="A212" s="39">
        <x:v>208</x:v>
      </x:c>
      <x:c r="B212" s="16" t="n">
        <x:f>Liquidity_30Y!C14</x:f>
        <x:v>1029031.25</x:v>
      </x:c>
      <x:c r="C212" s="16" t="n">
        <x:f>MAX(0,B212*(1+EXP((LN(1+Assumptions!$C$60)-0.5*Assumptions!$C$61^2)+Assumptions!$C$61*((RAND()+RAND()+RAND()+RAND()+RAND()+RAND()+RAND()+RAND()+RAND()+RAND()+RAND()+RAND())-6))-1)+Liquidity_30Y!D13)</x:f>
        <x:v>989407.1271341038</x:v>
      </x:c>
      <x:c r="D212" s="16" t="n">
        <x:f>MAX(0,C212*(1+EXP((LN(1+Assumptions!$C$60)-0.5*Assumptions!$C$61^2)+Assumptions!$C$61*((RAND()+RAND()+RAND()+RAND()+RAND()+RAND()+RAND()+RAND()+RAND()+RAND()+RAND()+RAND())-6))-1)+Liquidity_30Y!E13)</x:f>
        <x:v>1064121.9529903405</x:v>
      </x:c>
      <x:c r="E212" s="16" t="n">
        <x:f>MAX(0,D212*(1+EXP((LN(1+Assumptions!$C$60)-0.5*Assumptions!$C$61^2)+Assumptions!$C$61*((RAND()+RAND()+RAND()+RAND()+RAND()+RAND()+RAND()+RAND()+RAND()+RAND()+RAND()+RAND())-6))-1)+Liquidity_30Y!F13)</x:f>
        <x:v>1159218.2142020601</x:v>
      </x:c>
      <x:c r="F212" s="16" t="n">
        <x:f>MAX(0,E212*(1+EXP((LN(1+Assumptions!$C$60)-0.5*Assumptions!$C$61^2)+Assumptions!$C$61*((RAND()+RAND()+RAND()+RAND()+RAND()+RAND()+RAND()+RAND()+RAND()+RAND()+RAND()+RAND())-6))-1)+Liquidity_30Y!G13)</x:f>
        <x:v>1553073.9065116772</x:v>
      </x:c>
      <x:c r="G212" s="16" t="n">
        <x:f>MAX(0,F212*(1+EXP((LN(1+Assumptions!$C$60)-0.5*Assumptions!$C$61^2)+Assumptions!$C$61*((RAND()+RAND()+RAND()+RAND()+RAND()+RAND()+RAND()+RAND()+RAND()+RAND()+RAND()+RAND())-6))-1)+Liquidity_30Y!H13)</x:f>
        <x:v>1421896.6804957644</x:v>
      </x:c>
      <x:c r="H212" s="16" t="n">
        <x:f>MAX(0,G212*(1+EXP((LN(1+Assumptions!$C$60)-0.5*Assumptions!$C$61^2)+Assumptions!$C$61*((RAND()+RAND()+RAND()+RAND()+RAND()+RAND()+RAND()+RAND()+RAND()+RAND()+RAND()+RAND())-6))-1)+Liquidity_30Y!I13)</x:f>
        <x:v>1278441.2280221202</x:v>
      </x:c>
      <x:c r="I212" s="16" t="n">
        <x:f>MAX(0,H212*(1+EXP((LN(1+Assumptions!$C$60)-0.5*Assumptions!$C$61^2)+Assumptions!$C$61*((RAND()+RAND()+RAND()+RAND()+RAND()+RAND()+RAND()+RAND()+RAND()+RAND()+RAND()+RAND())-6))-1)+Liquidity_30Y!J13)</x:f>
        <x:v>1355424.0301084097</x:v>
      </x:c>
      <x:c r="J212" s="16" t="n">
        <x:f>MAX(0,I212*(1+EXP((LN(1+Assumptions!$C$60)-0.5*Assumptions!$C$61^2)+Assumptions!$C$61*((RAND()+RAND()+RAND()+RAND()+RAND()+RAND()+RAND()+RAND()+RAND()+RAND()+RAND()+RAND())-6))-1)+Liquidity_30Y!K13)</x:f>
        <x:v>1218809.3644754142</x:v>
      </x:c>
      <x:c r="K212" s="16" t="n">
        <x:f>MAX(0,J212*(1+EXP((LN(1+Assumptions!$C$60)-0.5*Assumptions!$C$61^2)+Assumptions!$C$61*((RAND()+RAND()+RAND()+RAND()+RAND()+RAND()+RAND()+RAND()+RAND()+RAND()+RAND()+RAND())-6))-1)+Liquidity_30Y!L13)</x:f>
        <x:v>1343064.7148991658</x:v>
      </x:c>
      <x:c r="L212" s="16" t="n">
        <x:f>MAX(0,K212*(1+EXP((LN(1+Assumptions!$C$60)-0.5*Assumptions!$C$61^2)+Assumptions!$C$61*((RAND()+RAND()+RAND()+RAND()+RAND()+RAND()+RAND()+RAND()+RAND()+RAND()+RAND()+RAND())-6))-1)+Liquidity_30Y!M13)</x:f>
        <x:v>1418572.4886483718</x:v>
      </x:c>
      <x:c r="M212" s="16" t="n">
        <x:f>MAX(0,L212*(1+EXP((LN(1+Assumptions!$C$60)-0.5*Assumptions!$C$61^2)+Assumptions!$C$61*((RAND()+RAND()+RAND()+RAND()+RAND()+RAND()+RAND()+RAND()+RAND()+RAND()+RAND()+RAND())-6))-1)+Liquidity_30Y!N13)</x:f>
        <x:v>1430148.3493782987</x:v>
      </x:c>
      <x:c r="N212" s="16" t="n">
        <x:f>MAX(0,M212*(1+EXP((LN(1+Assumptions!$C$60)-0.5*Assumptions!$C$61^2)+Assumptions!$C$61*((RAND()+RAND()+RAND()+RAND()+RAND()+RAND()+RAND()+RAND()+RAND()+RAND()+RAND()+RAND())-6))-1)+Liquidity_30Y!O13)</x:f>
        <x:v>1776561.1490570502</x:v>
      </x:c>
      <x:c r="O212" s="16" t="n">
        <x:f>MAX(0,N212*(1+EXP((LN(1+Assumptions!$C$60)-0.5*Assumptions!$C$61^2)+Assumptions!$C$61*((RAND()+RAND()+RAND()+RAND()+RAND()+RAND()+RAND()+RAND()+RAND()+RAND()+RAND()+RAND())-6))-1)+Liquidity_30Y!P13)</x:f>
        <x:v>1533724.4473172827</x:v>
      </x:c>
      <x:c r="P212" s="16" t="n">
        <x:f>MAX(0,O212*(1+EXP((LN(1+Assumptions!$C$60)-0.5*Assumptions!$C$61^2)+Assumptions!$C$61*((RAND()+RAND()+RAND()+RAND()+RAND()+RAND()+RAND()+RAND()+RAND()+RAND()+RAND()+RAND())-6))-1)+Liquidity_30Y!Q13)</x:f>
        <x:v>1752635.4376857353</x:v>
      </x:c>
      <x:c r="Q212" s="16" t="n">
        <x:f>MAX(0,P212*(1+EXP((LN(1+Assumptions!$C$60)-0.5*Assumptions!$C$61^2)+Assumptions!$C$61*((RAND()+RAND()+RAND()+RAND()+RAND()+RAND()+RAND()+RAND()+RAND()+RAND()+RAND()+RAND())-6))-1)+Liquidity_30Y!R13)</x:f>
        <x:v>1515123.2854038575</x:v>
      </x:c>
      <x:c r="R212" s="16" t="n">
        <x:f>MAX(0,Q212*(1+EXP((LN(1+Assumptions!$C$60)-0.5*Assumptions!$C$61^2)+Assumptions!$C$61*((RAND()+RAND()+RAND()+RAND()+RAND()+RAND()+RAND()+RAND()+RAND()+RAND()+RAND()+RAND())-6))-1)+Liquidity_30Y!S13)</x:f>
        <x:v>1701818.9328541355</x:v>
      </x:c>
      <x:c r="S212" s="16" t="n">
        <x:f>MAX(0,R212*(1+EXP((LN(1+Assumptions!$C$60)-0.5*Assumptions!$C$61^2)+Assumptions!$C$61*((RAND()+RAND()+RAND()+RAND()+RAND()+RAND()+RAND()+RAND()+RAND()+RAND()+RAND()+RAND())-6))-1)+Liquidity_30Y!T13)</x:f>
        <x:v>1705509.1125610354</x:v>
      </x:c>
      <x:c r="T212" s="16" t="n">
        <x:f>MAX(0,S212*(1+EXP((LN(1+Assumptions!$C$60)-0.5*Assumptions!$C$61^2)+Assumptions!$C$61*((RAND()+RAND()+RAND()+RAND()+RAND()+RAND()+RAND()+RAND()+RAND()+RAND()+RAND()+RAND())-6))-1)+Liquidity_30Y!U13)</x:f>
        <x:v>1916916.4526184793</x:v>
      </x:c>
      <x:c r="U212" s="16" t="n">
        <x:f>MAX(0,T212*(1+EXP((LN(1+Assumptions!$C$60)-0.5*Assumptions!$C$61^2)+Assumptions!$C$61*((RAND()+RAND()+RAND()+RAND()+RAND()+RAND()+RAND()+RAND()+RAND()+RAND()+RAND()+RAND())-6))-1)+Liquidity_30Y!V13)</x:f>
        <x:v>2145276.0205189176</x:v>
      </x:c>
      <x:c r="V212" s="16" t="n">
        <x:f>MAX(0,U212*(1+EXP((LN(1+Assumptions!$C$60)-0.5*Assumptions!$C$61^2)+Assumptions!$C$61*((RAND()+RAND()+RAND()+RAND()+RAND()+RAND()+RAND()+RAND()+RAND()+RAND()+RAND()+RAND())-6))-1)+Liquidity_30Y!W13)</x:f>
        <x:v>2365184.9444902893</x:v>
      </x:c>
      <x:c r="W212" s="16" t="n">
        <x:f>MAX(0,V212*(1+EXP((LN(1+Assumptions!$C$60)-0.5*Assumptions!$C$61^2)+Assumptions!$C$61*((RAND()+RAND()+RAND()+RAND()+RAND()+RAND()+RAND()+RAND()+RAND()+RAND()+RAND()+RAND())-6))-1)+Liquidity_30Y!X13)</x:f>
        <x:v>2457657.2519228645</x:v>
      </x:c>
      <x:c r="X212" s="16" t="n">
        <x:f>MAX(0,W212*(1+EXP((LN(1+Assumptions!$C$60)-0.5*Assumptions!$C$61^2)+Assumptions!$C$61*((RAND()+RAND()+RAND()+RAND()+RAND()+RAND()+RAND()+RAND()+RAND()+RAND()+RAND()+RAND())-6))-1)+Liquidity_30Y!Y13)</x:f>
        <x:v>2848024.614033534</x:v>
      </x:c>
      <x:c r="Y212" s="16" t="n">
        <x:f>MAX(0,X212*(1+EXP((LN(1+Assumptions!$C$60)-0.5*Assumptions!$C$61^2)+Assumptions!$C$61*((RAND()+RAND()+RAND()+RAND()+RAND()+RAND()+RAND()+RAND()+RAND()+RAND()+RAND()+RAND())-6))-1)+Liquidity_30Y!Z13)</x:f>
        <x:v>3296727.4959898484</x:v>
      </x:c>
      <x:c r="Z212" s="16" t="n">
        <x:f>MAX(0,Y212*(1+EXP((LN(1+Assumptions!$C$60)-0.5*Assumptions!$C$61^2)+Assumptions!$C$61*((RAND()+RAND()+RAND()+RAND()+RAND()+RAND()+RAND()+RAND()+RAND()+RAND()+RAND()+RAND())-6))-1)+Liquidity_30Y!AA13)</x:f>
        <x:v>3566959.687723838</x:v>
      </x:c>
      <x:c r="AA212" s="16" t="n">
        <x:f>MAX(0,Z212*(1+EXP((LN(1+Assumptions!$C$60)-0.5*Assumptions!$C$61^2)+Assumptions!$C$61*((RAND()+RAND()+RAND()+RAND()+RAND()+RAND()+RAND()+RAND()+RAND()+RAND()+RAND()+RAND())-6))-1)+Liquidity_30Y!AB13)</x:f>
        <x:v>3441119.3873092774</x:v>
      </x:c>
      <x:c r="AB212" s="16" t="n">
        <x:f>MAX(0,AA212*(1+EXP((LN(1+Assumptions!$C$60)-0.5*Assumptions!$C$61^2)+Assumptions!$C$61*((RAND()+RAND()+RAND()+RAND()+RAND()+RAND()+RAND()+RAND()+RAND()+RAND()+RAND()+RAND())-6))-1)+Liquidity_30Y!AC13)</x:f>
        <x:v>2344997.1210128255</x:v>
      </x:c>
      <x:c r="AC212" s="16" t="n">
        <x:f>MAX(0,AB212*(1+EXP((LN(1+Assumptions!$C$60)-0.5*Assumptions!$C$61^2)+Assumptions!$C$61*((RAND()+RAND()+RAND()+RAND()+RAND()+RAND()+RAND()+RAND()+RAND()+RAND()+RAND()+RAND())-6))-1)+Liquidity_30Y!AD13)</x:f>
        <x:v>2683023.437811899</x:v>
      </x:c>
      <x:c r="AD212" s="16" t="n">
        <x:f>MAX(0,AC212*(1+EXP((LN(1+Assumptions!$C$60)-0.5*Assumptions!$C$61^2)+Assumptions!$C$61*((RAND()+RAND()+RAND()+RAND()+RAND()+RAND()+RAND()+RAND()+RAND()+RAND()+RAND()+RAND())-6))-1)+Liquidity_30Y!AE13)</x:f>
        <x:v>3011915.672165346</x:v>
      </x:c>
      <x:c r="AE212" s="16" t="n">
        <x:f>MAX(0,AD212*(1+EXP((LN(1+Assumptions!$C$60)-0.5*Assumptions!$C$61^2)+Assumptions!$C$61*((RAND()+RAND()+RAND()+RAND()+RAND()+RAND()+RAND()+RAND()+RAND()+RAND()+RAND()+RAND())-6))-1)+Liquidity_30Y!AF13)</x:f>
        <x:v>2622628.427169762</x:v>
      </x:c>
      <x:c r="AF212" s="16" t="n">
        <x:f>MAX(0,AE212*(1+EXP((LN(1+Assumptions!$C$60)-0.5*Assumptions!$C$61^2)+Assumptions!$C$61*((RAND()+RAND()+RAND()+RAND()+RAND()+RAND()+RAND()+RAND()+RAND()+RAND()+RAND()+RAND())-6))-1)+Liquidity_30Y!AG13)</x:f>
        <x:v>2249349.295040303</x:v>
      </x:c>
    </x:row>
    <x:row r="213">
      <x:c r="A213" s="39">
        <x:v>209</x:v>
      </x:c>
      <x:c r="B213" s="16" t="n">
        <x:f>Liquidity_30Y!C14</x:f>
        <x:v>1029031.25</x:v>
      </x:c>
      <x:c r="C213" s="16" t="n">
        <x:f>MAX(0,B213*(1+EXP((LN(1+Assumptions!$C$60)-0.5*Assumptions!$C$61^2)+Assumptions!$C$61*((RAND()+RAND()+RAND()+RAND()+RAND()+RAND()+RAND()+RAND()+RAND()+RAND()+RAND()+RAND())-6))-1)+Liquidity_30Y!D13)</x:f>
        <x:v>861345.8463526876</x:v>
      </x:c>
      <x:c r="D213" s="16" t="n">
        <x:f>MAX(0,C213*(1+EXP((LN(1+Assumptions!$C$60)-0.5*Assumptions!$C$61^2)+Assumptions!$C$61*((RAND()+RAND()+RAND()+RAND()+RAND()+RAND()+RAND()+RAND()+RAND()+RAND()+RAND()+RAND())-6))-1)+Liquidity_30Y!E13)</x:f>
        <x:v>833695.9187783741</x:v>
      </x:c>
      <x:c r="E213" s="16" t="n">
        <x:f>MAX(0,D213*(1+EXP((LN(1+Assumptions!$C$60)-0.5*Assumptions!$C$61^2)+Assumptions!$C$61*((RAND()+RAND()+RAND()+RAND()+RAND()+RAND()+RAND()+RAND()+RAND()+RAND()+RAND()+RAND())-6))-1)+Liquidity_30Y!F13)</x:f>
        <x:v>1061288.811621767</x:v>
      </x:c>
      <x:c r="F213" s="16" t="n">
        <x:f>MAX(0,E213*(1+EXP((LN(1+Assumptions!$C$60)-0.5*Assumptions!$C$61^2)+Assumptions!$C$61*((RAND()+RAND()+RAND()+RAND()+RAND()+RAND()+RAND()+RAND()+RAND()+RAND()+RAND()+RAND())-6))-1)+Liquidity_30Y!G13)</x:f>
        <x:v>1298147.6138639087</x:v>
      </x:c>
      <x:c r="G213" s="16" t="n">
        <x:f>MAX(0,F213*(1+EXP((LN(1+Assumptions!$C$60)-0.5*Assumptions!$C$61^2)+Assumptions!$C$61*((RAND()+RAND()+RAND()+RAND()+RAND()+RAND()+RAND()+RAND()+RAND()+RAND()+RAND()+RAND())-6))-1)+Liquidity_30Y!H13)</x:f>
        <x:v>1324494.5154109758</x:v>
      </x:c>
      <x:c r="H213" s="16" t="n">
        <x:f>MAX(0,G213*(1+EXP((LN(1+Assumptions!$C$60)-0.5*Assumptions!$C$61^2)+Assumptions!$C$61*((RAND()+RAND()+RAND()+RAND()+RAND()+RAND()+RAND()+RAND()+RAND()+RAND()+RAND()+RAND())-6))-1)+Liquidity_30Y!I13)</x:f>
        <x:v>1172741.7298140067</x:v>
      </x:c>
      <x:c r="I213" s="16" t="n">
        <x:f>MAX(0,H213*(1+EXP((LN(1+Assumptions!$C$60)-0.5*Assumptions!$C$61^2)+Assumptions!$C$61*((RAND()+RAND()+RAND()+RAND()+RAND()+RAND()+RAND()+RAND()+RAND()+RAND()+RAND()+RAND())-6))-1)+Liquidity_30Y!J13)</x:f>
        <x:v>1172628.3065244558</x:v>
      </x:c>
      <x:c r="J213" s="16" t="n">
        <x:f>MAX(0,I213*(1+EXP((LN(1+Assumptions!$C$60)-0.5*Assumptions!$C$61^2)+Assumptions!$C$61*((RAND()+RAND()+RAND()+RAND()+RAND()+RAND()+RAND()+RAND()+RAND()+RAND()+RAND()+RAND())-6))-1)+Liquidity_30Y!K13)</x:f>
        <x:v>1294238.9676148668</x:v>
      </x:c>
      <x:c r="K213" s="16" t="n">
        <x:f>MAX(0,J213*(1+EXP((LN(1+Assumptions!$C$60)-0.5*Assumptions!$C$61^2)+Assumptions!$C$61*((RAND()+RAND()+RAND()+RAND()+RAND()+RAND()+RAND()+RAND()+RAND()+RAND()+RAND()+RAND())-6))-1)+Liquidity_30Y!L13)</x:f>
        <x:v>1215288.1759968386</x:v>
      </x:c>
      <x:c r="L213" s="16" t="n">
        <x:f>MAX(0,K213*(1+EXP((LN(1+Assumptions!$C$60)-0.5*Assumptions!$C$61^2)+Assumptions!$C$61*((RAND()+RAND()+RAND()+RAND()+RAND()+RAND()+RAND()+RAND()+RAND()+RAND()+RAND()+RAND())-6))-1)+Liquidity_30Y!M13)</x:f>
        <x:v>1383220.5640463454</x:v>
      </x:c>
      <x:c r="M213" s="16" t="n">
        <x:f>MAX(0,L213*(1+EXP((LN(1+Assumptions!$C$60)-0.5*Assumptions!$C$61^2)+Assumptions!$C$61*((RAND()+RAND()+RAND()+RAND()+RAND()+RAND()+RAND()+RAND()+RAND()+RAND()+RAND()+RAND())-6))-1)+Liquidity_30Y!N13)</x:f>
        <x:v>1285338.1786572633</x:v>
      </x:c>
      <x:c r="N213" s="16" t="n">
        <x:f>MAX(0,M213*(1+EXP((LN(1+Assumptions!$C$60)-0.5*Assumptions!$C$61^2)+Assumptions!$C$61*((RAND()+RAND()+RAND()+RAND()+RAND()+RAND()+RAND()+RAND()+RAND()+RAND()+RAND()+RAND())-6))-1)+Liquidity_30Y!O13)</x:f>
        <x:v>1004024.9058401044</x:v>
      </x:c>
      <x:c r="O213" s="16" t="n">
        <x:f>MAX(0,N213*(1+EXP((LN(1+Assumptions!$C$60)-0.5*Assumptions!$C$61^2)+Assumptions!$C$61*((RAND()+RAND()+RAND()+RAND()+RAND()+RAND()+RAND()+RAND()+RAND()+RAND()+RAND()+RAND())-6))-1)+Liquidity_30Y!P13)</x:f>
        <x:v>1216016.538723129</x:v>
      </x:c>
      <x:c r="P213" s="16" t="n">
        <x:f>MAX(0,O213*(1+EXP((LN(1+Assumptions!$C$60)-0.5*Assumptions!$C$61^2)+Assumptions!$C$61*((RAND()+RAND()+RAND()+RAND()+RAND()+RAND()+RAND()+RAND()+RAND()+RAND()+RAND()+RAND())-6))-1)+Liquidity_30Y!Q13)</x:f>
        <x:v>1193187.991290022</x:v>
      </x:c>
      <x:c r="Q213" s="16" t="n">
        <x:f>MAX(0,P213*(1+EXP((LN(1+Assumptions!$C$60)-0.5*Assumptions!$C$61^2)+Assumptions!$C$61*((RAND()+RAND()+RAND()+RAND()+RAND()+RAND()+RAND()+RAND()+RAND()+RAND()+RAND()+RAND())-6))-1)+Liquidity_30Y!R13)</x:f>
        <x:v>1624403.7724568103</x:v>
      </x:c>
      <x:c r="R213" s="16" t="n">
        <x:f>MAX(0,Q213*(1+EXP((LN(1+Assumptions!$C$60)-0.5*Assumptions!$C$61^2)+Assumptions!$C$61*((RAND()+RAND()+RAND()+RAND()+RAND()+RAND()+RAND()+RAND()+RAND()+RAND()+RAND()+RAND())-6))-1)+Liquidity_30Y!S13)</x:f>
        <x:v>1777755.8736195164</x:v>
      </x:c>
      <x:c r="S213" s="16" t="n">
        <x:f>MAX(0,R213*(1+EXP((LN(1+Assumptions!$C$60)-0.5*Assumptions!$C$61^2)+Assumptions!$C$61*((RAND()+RAND()+RAND()+RAND()+RAND()+RAND()+RAND()+RAND()+RAND()+RAND()+RAND()+RAND())-6))-1)+Liquidity_30Y!T13)</x:f>
        <x:v>2137541.249943007</x:v>
      </x:c>
      <x:c r="T213" s="16" t="n">
        <x:f>MAX(0,S213*(1+EXP((LN(1+Assumptions!$C$60)-0.5*Assumptions!$C$61^2)+Assumptions!$C$61*((RAND()+RAND()+RAND()+RAND()+RAND()+RAND()+RAND()+RAND()+RAND()+RAND()+RAND()+RAND())-6))-1)+Liquidity_30Y!U13)</x:f>
        <x:v>2502370.5120103625</x:v>
      </x:c>
      <x:c r="U213" s="16" t="n">
        <x:f>MAX(0,T213*(1+EXP((LN(1+Assumptions!$C$60)-0.5*Assumptions!$C$61^2)+Assumptions!$C$61*((RAND()+RAND()+RAND()+RAND()+RAND()+RAND()+RAND()+RAND()+RAND()+RAND()+RAND()+RAND())-6))-1)+Liquidity_30Y!V13)</x:f>
        <x:v>1992033.3496009402</x:v>
      </x:c>
      <x:c r="V213" s="16" t="n">
        <x:f>MAX(0,U213*(1+EXP((LN(1+Assumptions!$C$60)-0.5*Assumptions!$C$61^2)+Assumptions!$C$61*((RAND()+RAND()+RAND()+RAND()+RAND()+RAND()+RAND()+RAND()+RAND()+RAND()+RAND()+RAND())-6))-1)+Liquidity_30Y!W13)</x:f>
        <x:v>1921765.8556268557</x:v>
      </x:c>
      <x:c r="W213" s="16" t="n">
        <x:f>MAX(0,V213*(1+EXP((LN(1+Assumptions!$C$60)-0.5*Assumptions!$C$61^2)+Assumptions!$C$61*((RAND()+RAND()+RAND()+RAND()+RAND()+RAND()+RAND()+RAND()+RAND()+RAND()+RAND()+RAND())-6))-1)+Liquidity_30Y!X13)</x:f>
        <x:v>1708304.2754062344</x:v>
      </x:c>
      <x:c r="X213" s="16" t="n">
        <x:f>MAX(0,W213*(1+EXP((LN(1+Assumptions!$C$60)-0.5*Assumptions!$C$61^2)+Assumptions!$C$61*((RAND()+RAND()+RAND()+RAND()+RAND()+RAND()+RAND()+RAND()+RAND()+RAND()+RAND()+RAND())-6))-1)+Liquidity_30Y!Y13)</x:f>
        <x:v>2018801.1548147337</x:v>
      </x:c>
      <x:c r="Y213" s="16" t="n">
        <x:f>MAX(0,X213*(1+EXP((LN(1+Assumptions!$C$60)-0.5*Assumptions!$C$61^2)+Assumptions!$C$61*((RAND()+RAND()+RAND()+RAND()+RAND()+RAND()+RAND()+RAND()+RAND()+RAND()+RAND()+RAND())-6))-1)+Liquidity_30Y!Z13)</x:f>
        <x:v>1912612.7902672803</x:v>
      </x:c>
      <x:c r="Z213" s="16" t="n">
        <x:f>MAX(0,Y213*(1+EXP((LN(1+Assumptions!$C$60)-0.5*Assumptions!$C$61^2)+Assumptions!$C$61*((RAND()+RAND()+RAND()+RAND()+RAND()+RAND()+RAND()+RAND()+RAND()+RAND()+RAND()+RAND())-6))-1)+Liquidity_30Y!AA13)</x:f>
        <x:v>1624293.8571789511</x:v>
      </x:c>
      <x:c r="AA213" s="16" t="n">
        <x:f>MAX(0,Z213*(1+EXP((LN(1+Assumptions!$C$60)-0.5*Assumptions!$C$61^2)+Assumptions!$C$61*((RAND()+RAND()+RAND()+RAND()+RAND()+RAND()+RAND()+RAND()+RAND()+RAND()+RAND()+RAND())-6))-1)+Liquidity_30Y!AB13)</x:f>
        <x:v>1752329.9347768594</x:v>
      </x:c>
      <x:c r="AB213" s="16" t="n">
        <x:f>MAX(0,AA213*(1+EXP((LN(1+Assumptions!$C$60)-0.5*Assumptions!$C$61^2)+Assumptions!$C$61*((RAND()+RAND()+RAND()+RAND()+RAND()+RAND()+RAND()+RAND()+RAND()+RAND()+RAND()+RAND())-6))-1)+Liquidity_30Y!AC13)</x:f>
        <x:v>2033802.8375386288</x:v>
      </x:c>
      <x:c r="AC213" s="16" t="n">
        <x:f>MAX(0,AB213*(1+EXP((LN(1+Assumptions!$C$60)-0.5*Assumptions!$C$61^2)+Assumptions!$C$61*((RAND()+RAND()+RAND()+RAND()+RAND()+RAND()+RAND()+RAND()+RAND()+RAND()+RAND()+RAND())-6))-1)+Liquidity_30Y!AD13)</x:f>
        <x:v>2617607.440114779</x:v>
      </x:c>
      <x:c r="AD213" s="16" t="n">
        <x:f>MAX(0,AC213*(1+EXP((LN(1+Assumptions!$C$60)-0.5*Assumptions!$C$61^2)+Assumptions!$C$61*((RAND()+RAND()+RAND()+RAND()+RAND()+RAND()+RAND()+RAND()+RAND()+RAND()+RAND()+RAND())-6))-1)+Liquidity_30Y!AE13)</x:f>
        <x:v>2915717.6984081734</x:v>
      </x:c>
      <x:c r="AE213" s="16" t="n">
        <x:f>MAX(0,AD213*(1+EXP((LN(1+Assumptions!$C$60)-0.5*Assumptions!$C$61^2)+Assumptions!$C$61*((RAND()+RAND()+RAND()+RAND()+RAND()+RAND()+RAND()+RAND()+RAND()+RAND()+RAND()+RAND())-6))-1)+Liquidity_30Y!AF13)</x:f>
        <x:v>3437983.5338403424</x:v>
      </x:c>
      <x:c r="AF213" s="16" t="n">
        <x:f>MAX(0,AE213*(1+EXP((LN(1+Assumptions!$C$60)-0.5*Assumptions!$C$61^2)+Assumptions!$C$61*((RAND()+RAND()+RAND()+RAND()+RAND()+RAND()+RAND()+RAND()+RAND()+RAND()+RAND()+RAND())-6))-1)+Liquidity_30Y!AG13)</x:f>
        <x:v>3666276.6821537437</x:v>
      </x:c>
    </x:row>
    <x:row r="214">
      <x:c r="A214" s="39">
        <x:v>210</x:v>
      </x:c>
      <x:c r="B214" s="16" t="n">
        <x:f>Liquidity_30Y!C14</x:f>
        <x:v>1029031.25</x:v>
      </x:c>
      <x:c r="C214" s="16" t="n">
        <x:f>MAX(0,B214*(1+EXP((LN(1+Assumptions!$C$60)-0.5*Assumptions!$C$61^2)+Assumptions!$C$61*((RAND()+RAND()+RAND()+RAND()+RAND()+RAND()+RAND()+RAND()+RAND()+RAND()+RAND()+RAND())-6))-1)+Liquidity_30Y!D13)</x:f>
        <x:v>925976.4709591334</x:v>
      </x:c>
      <x:c r="D214" s="16" t="n">
        <x:f>MAX(0,C214*(1+EXP((LN(1+Assumptions!$C$60)-0.5*Assumptions!$C$61^2)+Assumptions!$C$61*((RAND()+RAND()+RAND()+RAND()+RAND()+RAND()+RAND()+RAND()+RAND()+RAND()+RAND()+RAND())-6))-1)+Liquidity_30Y!E13)</x:f>
        <x:v>994148.2276690712</x:v>
      </x:c>
      <x:c r="E214" s="16" t="n">
        <x:f>MAX(0,D214*(1+EXP((LN(1+Assumptions!$C$60)-0.5*Assumptions!$C$61^2)+Assumptions!$C$61*((RAND()+RAND()+RAND()+RAND()+RAND()+RAND()+RAND()+RAND()+RAND()+RAND()+RAND()+RAND())-6))-1)+Liquidity_30Y!F13)</x:f>
        <x:v>1140752.2311076792</x:v>
      </x:c>
      <x:c r="F214" s="16" t="n">
        <x:f>MAX(0,E214*(1+EXP((LN(1+Assumptions!$C$60)-0.5*Assumptions!$C$61^2)+Assumptions!$C$61*((RAND()+RAND()+RAND()+RAND()+RAND()+RAND()+RAND()+RAND()+RAND()+RAND()+RAND()+RAND())-6))-1)+Liquidity_30Y!G13)</x:f>
        <x:v>843673.5990254098</x:v>
      </x:c>
      <x:c r="G214" s="16" t="n">
        <x:f>MAX(0,F214*(1+EXP((LN(1+Assumptions!$C$60)-0.5*Assumptions!$C$61^2)+Assumptions!$C$61*((RAND()+RAND()+RAND()+RAND()+RAND()+RAND()+RAND()+RAND()+RAND()+RAND()+RAND()+RAND())-6))-1)+Liquidity_30Y!H13)</x:f>
        <x:v>733522.6134225037</x:v>
      </x:c>
      <x:c r="H214" s="16" t="n">
        <x:f>MAX(0,G214*(1+EXP((LN(1+Assumptions!$C$60)-0.5*Assumptions!$C$61^2)+Assumptions!$C$61*((RAND()+RAND()+RAND()+RAND()+RAND()+RAND()+RAND()+RAND()+RAND()+RAND()+RAND()+RAND())-6))-1)+Liquidity_30Y!I13)</x:f>
        <x:v>636112.7720479085</x:v>
      </x:c>
      <x:c r="I214" s="16" t="n">
        <x:f>MAX(0,H214*(1+EXP((LN(1+Assumptions!$C$60)-0.5*Assumptions!$C$61^2)+Assumptions!$C$61*((RAND()+RAND()+RAND()+RAND()+RAND()+RAND()+RAND()+RAND()+RAND()+RAND()+RAND()+RAND())-6))-1)+Liquidity_30Y!J13)</x:f>
        <x:v>715952.3001421493</x:v>
      </x:c>
      <x:c r="J214" s="16" t="n">
        <x:f>MAX(0,I214*(1+EXP((LN(1+Assumptions!$C$60)-0.5*Assumptions!$C$61^2)+Assumptions!$C$61*((RAND()+RAND()+RAND()+RAND()+RAND()+RAND()+RAND()+RAND()+RAND()+RAND()+RAND()+RAND())-6))-1)+Liquidity_30Y!K13)</x:f>
        <x:v>805141.189136181</x:v>
      </x:c>
      <x:c r="K214" s="16" t="n">
        <x:f>MAX(0,J214*(1+EXP((LN(1+Assumptions!$C$60)-0.5*Assumptions!$C$61^2)+Assumptions!$C$61*((RAND()+RAND()+RAND()+RAND()+RAND()+RAND()+RAND()+RAND()+RAND()+RAND()+RAND()+RAND())-6))-1)+Liquidity_30Y!L13)</x:f>
        <x:v>910669.8895407676</x:v>
      </x:c>
      <x:c r="L214" s="16" t="n">
        <x:f>MAX(0,K214*(1+EXP((LN(1+Assumptions!$C$60)-0.5*Assumptions!$C$61^2)+Assumptions!$C$61*((RAND()+RAND()+RAND()+RAND()+RAND()+RAND()+RAND()+RAND()+RAND()+RAND()+RAND()+RAND())-6))-1)+Liquidity_30Y!M13)</x:f>
        <x:v>1086795.6446385933</x:v>
      </x:c>
      <x:c r="M214" s="16" t="n">
        <x:f>MAX(0,L214*(1+EXP((LN(1+Assumptions!$C$60)-0.5*Assumptions!$C$61^2)+Assumptions!$C$61*((RAND()+RAND()+RAND()+RAND()+RAND()+RAND()+RAND()+RAND()+RAND()+RAND()+RAND()+RAND())-6))-1)+Liquidity_30Y!N13)</x:f>
        <x:v>935930.8476240829</x:v>
      </x:c>
      <x:c r="N214" s="16" t="n">
        <x:f>MAX(0,M214*(1+EXP((LN(1+Assumptions!$C$60)-0.5*Assumptions!$C$61^2)+Assumptions!$C$61*((RAND()+RAND()+RAND()+RAND()+RAND()+RAND()+RAND()+RAND()+RAND()+RAND()+RAND()+RAND())-6))-1)+Liquidity_30Y!O13)</x:f>
        <x:v>888244.7039311973</x:v>
      </x:c>
      <x:c r="O214" s="16" t="n">
        <x:f>MAX(0,N214*(1+EXP((LN(1+Assumptions!$C$60)-0.5*Assumptions!$C$61^2)+Assumptions!$C$61*((RAND()+RAND()+RAND()+RAND()+RAND()+RAND()+RAND()+RAND()+RAND()+RAND()+RAND()+RAND())-6))-1)+Liquidity_30Y!P13)</x:f>
        <x:v>925830.5687931853</x:v>
      </x:c>
      <x:c r="P214" s="16" t="n">
        <x:f>MAX(0,O214*(1+EXP((LN(1+Assumptions!$C$60)-0.5*Assumptions!$C$61^2)+Assumptions!$C$61*((RAND()+RAND()+RAND()+RAND()+RAND()+RAND()+RAND()+RAND()+RAND()+RAND()+RAND()+RAND())-6))-1)+Liquidity_30Y!Q13)</x:f>
        <x:v>815538.479999111</x:v>
      </x:c>
      <x:c r="Q214" s="16" t="n">
        <x:f>MAX(0,P214*(1+EXP((LN(1+Assumptions!$C$60)-0.5*Assumptions!$C$61^2)+Assumptions!$C$61*((RAND()+RAND()+RAND()+RAND()+RAND()+RAND()+RAND()+RAND()+RAND()+RAND()+RAND()+RAND())-6))-1)+Liquidity_30Y!R13)</x:f>
        <x:v>1117114.3538210602</x:v>
      </x:c>
      <x:c r="R214" s="16" t="n">
        <x:f>MAX(0,Q214*(1+EXP((LN(1+Assumptions!$C$60)-0.5*Assumptions!$C$61^2)+Assumptions!$C$61*((RAND()+RAND()+RAND()+RAND()+RAND()+RAND()+RAND()+RAND()+RAND()+RAND()+RAND()+RAND())-6))-1)+Liquidity_30Y!S13)</x:f>
        <x:v>1272033.1349455565</x:v>
      </x:c>
      <x:c r="S214" s="16" t="n">
        <x:f>MAX(0,R214*(1+EXP((LN(1+Assumptions!$C$60)-0.5*Assumptions!$C$61^2)+Assumptions!$C$61*((RAND()+RAND()+RAND()+RAND()+RAND()+RAND()+RAND()+RAND()+RAND()+RAND()+RAND()+RAND())-6))-1)+Liquidity_30Y!T13)</x:f>
        <x:v>1848613.8276232095</x:v>
      </x:c>
      <x:c r="T214" s="16" t="n">
        <x:f>MAX(0,S214*(1+EXP((LN(1+Assumptions!$C$60)-0.5*Assumptions!$C$61^2)+Assumptions!$C$61*((RAND()+RAND()+RAND()+RAND()+RAND()+RAND()+RAND()+RAND()+RAND()+RAND()+RAND()+RAND())-6))-1)+Liquidity_30Y!U13)</x:f>
        <x:v>1920357.617116124</x:v>
      </x:c>
      <x:c r="U214" s="16" t="n">
        <x:f>MAX(0,T214*(1+EXP((LN(1+Assumptions!$C$60)-0.5*Assumptions!$C$61^2)+Assumptions!$C$61*((RAND()+RAND()+RAND()+RAND()+RAND()+RAND()+RAND()+RAND()+RAND()+RAND()+RAND()+RAND())-6))-1)+Liquidity_30Y!V13)</x:f>
        <x:v>2285095.0408398868</x:v>
      </x:c>
      <x:c r="V214" s="16" t="n">
        <x:f>MAX(0,U214*(1+EXP((LN(1+Assumptions!$C$60)-0.5*Assumptions!$C$61^2)+Assumptions!$C$61*((RAND()+RAND()+RAND()+RAND()+RAND()+RAND()+RAND()+RAND()+RAND()+RAND()+RAND()+RAND())-6))-1)+Liquidity_30Y!W13)</x:f>
        <x:v>2753525.9596083467</x:v>
      </x:c>
      <x:c r="W214" s="16" t="n">
        <x:f>MAX(0,V214*(1+EXP((LN(1+Assumptions!$C$60)-0.5*Assumptions!$C$61^2)+Assumptions!$C$61*((RAND()+RAND()+RAND()+RAND()+RAND()+RAND()+RAND()+RAND()+RAND()+RAND()+RAND()+RAND())-6))-1)+Liquidity_30Y!X13)</x:f>
        <x:v>2399118.2231263584</x:v>
      </x:c>
      <x:c r="X214" s="16" t="n">
        <x:f>MAX(0,W214*(1+EXP((LN(1+Assumptions!$C$60)-0.5*Assumptions!$C$61^2)+Assumptions!$C$61*((RAND()+RAND()+RAND()+RAND()+RAND()+RAND()+RAND()+RAND()+RAND()+RAND()+RAND()+RAND())-6))-1)+Liquidity_30Y!Y13)</x:f>
        <x:v>2288330.0821792744</x:v>
      </x:c>
      <x:c r="Y214" s="16" t="n">
        <x:f>MAX(0,X214*(1+EXP((LN(1+Assumptions!$C$60)-0.5*Assumptions!$C$61^2)+Assumptions!$C$61*((RAND()+RAND()+RAND()+RAND()+RAND()+RAND()+RAND()+RAND()+RAND()+RAND()+RAND()+RAND())-6))-1)+Liquidity_30Y!Z13)</x:f>
        <x:v>2451652.849297354</x:v>
      </x:c>
      <x:c r="Z214" s="16" t="n">
        <x:f>MAX(0,Y214*(1+EXP((LN(1+Assumptions!$C$60)-0.5*Assumptions!$C$61^2)+Assumptions!$C$61*((RAND()+RAND()+RAND()+RAND()+RAND()+RAND()+RAND()+RAND()+RAND()+RAND()+RAND()+RAND())-6))-1)+Liquidity_30Y!AA13)</x:f>
        <x:v>2844314.97929403</x:v>
      </x:c>
      <x:c r="AA214" s="16" t="n">
        <x:f>MAX(0,Z214*(1+EXP((LN(1+Assumptions!$C$60)-0.5*Assumptions!$C$61^2)+Assumptions!$C$61*((RAND()+RAND()+RAND()+RAND()+RAND()+RAND()+RAND()+RAND()+RAND()+RAND()+RAND()+RAND())-6))-1)+Liquidity_30Y!AB13)</x:f>
        <x:v>2968414.6951770894</x:v>
      </x:c>
      <x:c r="AB214" s="16" t="n">
        <x:f>MAX(0,AA214*(1+EXP((LN(1+Assumptions!$C$60)-0.5*Assumptions!$C$61^2)+Assumptions!$C$61*((RAND()+RAND()+RAND()+RAND()+RAND()+RAND()+RAND()+RAND()+RAND()+RAND()+RAND()+RAND())-6))-1)+Liquidity_30Y!AC13)</x:f>
        <x:v>3608631.6332392273</x:v>
      </x:c>
      <x:c r="AC214" s="16" t="n">
        <x:f>MAX(0,AB214*(1+EXP((LN(1+Assumptions!$C$60)-0.5*Assumptions!$C$61^2)+Assumptions!$C$61*((RAND()+RAND()+RAND()+RAND()+RAND()+RAND()+RAND()+RAND()+RAND()+RAND()+RAND()+RAND())-6))-1)+Liquidity_30Y!AD13)</x:f>
        <x:v>3984884.2053637374</x:v>
      </x:c>
      <x:c r="AD214" s="16" t="n">
        <x:f>MAX(0,AC214*(1+EXP((LN(1+Assumptions!$C$60)-0.5*Assumptions!$C$61^2)+Assumptions!$C$61*((RAND()+RAND()+RAND()+RAND()+RAND()+RAND()+RAND()+RAND()+RAND()+RAND()+RAND()+RAND())-6))-1)+Liquidity_30Y!AE13)</x:f>
        <x:v>4965261.880893874</x:v>
      </x:c>
      <x:c r="AE214" s="16" t="n">
        <x:f>MAX(0,AD214*(1+EXP((LN(1+Assumptions!$C$60)-0.5*Assumptions!$C$61^2)+Assumptions!$C$61*((RAND()+RAND()+RAND()+RAND()+RAND()+RAND()+RAND()+RAND()+RAND()+RAND()+RAND()+RAND())-6))-1)+Liquidity_30Y!AF13)</x:f>
        <x:v>4672605.669755596</x:v>
      </x:c>
      <x:c r="AF214" s="16" t="n">
        <x:f>MAX(0,AE214*(1+EXP((LN(1+Assumptions!$C$60)-0.5*Assumptions!$C$61^2)+Assumptions!$C$61*((RAND()+RAND()+RAND()+RAND()+RAND()+RAND()+RAND()+RAND()+RAND()+RAND()+RAND()+RAND())-6))-1)+Liquidity_30Y!AG13)</x:f>
        <x:v>4628346.167421864</x:v>
      </x:c>
    </x:row>
    <x:row r="215">
      <x:c r="A215" s="39">
        <x:v>211</x:v>
      </x:c>
      <x:c r="B215" s="16" t="n">
        <x:f>Liquidity_30Y!C14</x:f>
        <x:v>1029031.25</x:v>
      </x:c>
      <x:c r="C215" s="16" t="n">
        <x:f>MAX(0,B215*(1+EXP((LN(1+Assumptions!$C$60)-0.5*Assumptions!$C$61^2)+Assumptions!$C$61*((RAND()+RAND()+RAND()+RAND()+RAND()+RAND()+RAND()+RAND()+RAND()+RAND()+RAND()+RAND())-6))-1)+Liquidity_30Y!D13)</x:f>
        <x:v>1289741.7952353084</x:v>
      </x:c>
      <x:c r="D215" s="16" t="n">
        <x:f>MAX(0,C215*(1+EXP((LN(1+Assumptions!$C$60)-0.5*Assumptions!$C$61^2)+Assumptions!$C$61*((RAND()+RAND()+RAND()+RAND()+RAND()+RAND()+RAND()+RAND()+RAND()+RAND()+RAND()+RAND())-6))-1)+Liquidity_30Y!E13)</x:f>
        <x:v>1711877.0976318952</x:v>
      </x:c>
      <x:c r="E215" s="16" t="n">
        <x:f>MAX(0,D215*(1+EXP((LN(1+Assumptions!$C$60)-0.5*Assumptions!$C$61^2)+Assumptions!$C$61*((RAND()+RAND()+RAND()+RAND()+RAND()+RAND()+RAND()+RAND()+RAND()+RAND()+RAND()+RAND())-6))-1)+Liquidity_30Y!F13)</x:f>
        <x:v>1533105.0430696008</x:v>
      </x:c>
      <x:c r="F215" s="16" t="n">
        <x:f>MAX(0,E215*(1+EXP((LN(1+Assumptions!$C$60)-0.5*Assumptions!$C$61^2)+Assumptions!$C$61*((RAND()+RAND()+RAND()+RAND()+RAND()+RAND()+RAND()+RAND()+RAND()+RAND()+RAND()+RAND())-6))-1)+Liquidity_30Y!G13)</x:f>
        <x:v>1404546.3537003687</x:v>
      </x:c>
      <x:c r="G215" s="16" t="n">
        <x:f>MAX(0,F215*(1+EXP((LN(1+Assumptions!$C$60)-0.5*Assumptions!$C$61^2)+Assumptions!$C$61*((RAND()+RAND()+RAND()+RAND()+RAND()+RAND()+RAND()+RAND()+RAND()+RAND()+RAND()+RAND())-6))-1)+Liquidity_30Y!H13)</x:f>
        <x:v>1447782.3533913074</x:v>
      </x:c>
      <x:c r="H215" s="16" t="n">
        <x:f>MAX(0,G215*(1+EXP((LN(1+Assumptions!$C$60)-0.5*Assumptions!$C$61^2)+Assumptions!$C$61*((RAND()+RAND()+RAND()+RAND()+RAND()+RAND()+RAND()+RAND()+RAND()+RAND()+RAND()+RAND())-6))-1)+Liquidity_30Y!I13)</x:f>
        <x:v>1770386.8131604295</x:v>
      </x:c>
      <x:c r="I215" s="16" t="n">
        <x:f>MAX(0,H215*(1+EXP((LN(1+Assumptions!$C$60)-0.5*Assumptions!$C$61^2)+Assumptions!$C$61*((RAND()+RAND()+RAND()+RAND()+RAND()+RAND()+RAND()+RAND()+RAND()+RAND()+RAND()+RAND())-6))-1)+Liquidity_30Y!J13)</x:f>
        <x:v>2068079.9567139256</x:v>
      </x:c>
      <x:c r="J215" s="16" t="n">
        <x:f>MAX(0,I215*(1+EXP((LN(1+Assumptions!$C$60)-0.5*Assumptions!$C$61^2)+Assumptions!$C$61*((RAND()+RAND()+RAND()+RAND()+RAND()+RAND()+RAND()+RAND()+RAND()+RAND()+RAND()+RAND())-6))-1)+Liquidity_30Y!K13)</x:f>
        <x:v>2536150.490286209</x:v>
      </x:c>
      <x:c r="K215" s="16" t="n">
        <x:f>MAX(0,J215*(1+EXP((LN(1+Assumptions!$C$60)-0.5*Assumptions!$C$61^2)+Assumptions!$C$61*((RAND()+RAND()+RAND()+RAND()+RAND()+RAND()+RAND()+RAND()+RAND()+RAND()+RAND()+RAND())-6))-1)+Liquidity_30Y!L13)</x:f>
        <x:v>2284501.197281801</x:v>
      </x:c>
      <x:c r="L215" s="16" t="n">
        <x:f>MAX(0,K215*(1+EXP((LN(1+Assumptions!$C$60)-0.5*Assumptions!$C$61^2)+Assumptions!$C$61*((RAND()+RAND()+RAND()+RAND()+RAND()+RAND()+RAND()+RAND()+RAND()+RAND()+RAND()+RAND())-6))-1)+Liquidity_30Y!M13)</x:f>
        <x:v>2119324.741459933</x:v>
      </x:c>
      <x:c r="M215" s="16" t="n">
        <x:f>MAX(0,L215*(1+EXP((LN(1+Assumptions!$C$60)-0.5*Assumptions!$C$61^2)+Assumptions!$C$61*((RAND()+RAND()+RAND()+RAND()+RAND()+RAND()+RAND()+RAND()+RAND()+RAND()+RAND()+RAND())-6))-1)+Liquidity_30Y!N13)</x:f>
        <x:v>2029047.0763933398</x:v>
      </x:c>
      <x:c r="N215" s="16" t="n">
        <x:f>MAX(0,M215*(1+EXP((LN(1+Assumptions!$C$60)-0.5*Assumptions!$C$61^2)+Assumptions!$C$61*((RAND()+RAND()+RAND()+RAND()+RAND()+RAND()+RAND()+RAND()+RAND()+RAND()+RAND()+RAND())-6))-1)+Liquidity_30Y!O13)</x:f>
        <x:v>2350185.1690959837</x:v>
      </x:c>
      <x:c r="O215" s="16" t="n">
        <x:f>MAX(0,N215*(1+EXP((LN(1+Assumptions!$C$60)-0.5*Assumptions!$C$61^2)+Assumptions!$C$61*((RAND()+RAND()+RAND()+RAND()+RAND()+RAND()+RAND()+RAND()+RAND()+RAND()+RAND()+RAND())-6))-1)+Liquidity_30Y!P13)</x:f>
        <x:v>2205927.7434950075</x:v>
      </x:c>
      <x:c r="P215" s="16" t="n">
        <x:f>MAX(0,O215*(1+EXP((LN(1+Assumptions!$C$60)-0.5*Assumptions!$C$61^2)+Assumptions!$C$61*((RAND()+RAND()+RAND()+RAND()+RAND()+RAND()+RAND()+RAND()+RAND()+RAND()+RAND()+RAND())-6))-1)+Liquidity_30Y!Q13)</x:f>
        <x:v>2791496.237791045</x:v>
      </x:c>
      <x:c r="Q215" s="16" t="n">
        <x:f>MAX(0,P215*(1+EXP((LN(1+Assumptions!$C$60)-0.5*Assumptions!$C$61^2)+Assumptions!$C$61*((RAND()+RAND()+RAND()+RAND()+RAND()+RAND()+RAND()+RAND()+RAND()+RAND()+RAND()+RAND())-6))-1)+Liquidity_30Y!R13)</x:f>
        <x:v>3016080.1726375218</x:v>
      </x:c>
      <x:c r="R215" s="16" t="n">
        <x:f>MAX(0,Q215*(1+EXP((LN(1+Assumptions!$C$60)-0.5*Assumptions!$C$61^2)+Assumptions!$C$61*((RAND()+RAND()+RAND()+RAND()+RAND()+RAND()+RAND()+RAND()+RAND()+RAND()+RAND()+RAND())-6))-1)+Liquidity_30Y!S13)</x:f>
        <x:v>2632916.836978694</x:v>
      </x:c>
      <x:c r="S215" s="16" t="n">
        <x:f>MAX(0,R215*(1+EXP((LN(1+Assumptions!$C$60)-0.5*Assumptions!$C$61^2)+Assumptions!$C$61*((RAND()+RAND()+RAND()+RAND()+RAND()+RAND()+RAND()+RAND()+RAND()+RAND()+RAND()+RAND())-6))-1)+Liquidity_30Y!T13)</x:f>
        <x:v>2247538.10584029</x:v>
      </x:c>
      <x:c r="T215" s="16" t="n">
        <x:f>MAX(0,S215*(1+EXP((LN(1+Assumptions!$C$60)-0.5*Assumptions!$C$61^2)+Assumptions!$C$61*((RAND()+RAND()+RAND()+RAND()+RAND()+RAND()+RAND()+RAND()+RAND()+RAND()+RAND()+RAND())-6))-1)+Liquidity_30Y!U13)</x:f>
        <x:v>2351839.174548894</x:v>
      </x:c>
      <x:c r="U215" s="16" t="n">
        <x:f>MAX(0,T215*(1+EXP((LN(1+Assumptions!$C$60)-0.5*Assumptions!$C$61^2)+Assumptions!$C$61*((RAND()+RAND()+RAND()+RAND()+RAND()+RAND()+RAND()+RAND()+RAND()+RAND()+RAND()+RAND())-6))-1)+Liquidity_30Y!V13)</x:f>
        <x:v>2355143.4380737334</x:v>
      </x:c>
      <x:c r="V215" s="16" t="n">
        <x:f>MAX(0,U215*(1+EXP((LN(1+Assumptions!$C$60)-0.5*Assumptions!$C$61^2)+Assumptions!$C$61*((RAND()+RAND()+RAND()+RAND()+RAND()+RAND()+RAND()+RAND()+RAND()+RAND()+RAND()+RAND())-6))-1)+Liquidity_30Y!W13)</x:f>
        <x:v>2263008.3077143887</x:v>
      </x:c>
      <x:c r="W215" s="16" t="n">
        <x:f>MAX(0,V215*(1+EXP((LN(1+Assumptions!$C$60)-0.5*Assumptions!$C$61^2)+Assumptions!$C$61*((RAND()+RAND()+RAND()+RAND()+RAND()+RAND()+RAND()+RAND()+RAND()+RAND()+RAND()+RAND())-6))-1)+Liquidity_30Y!X13)</x:f>
        <x:v>2751535.111953846</x:v>
      </x:c>
      <x:c r="X215" s="16" t="n">
        <x:f>MAX(0,W215*(1+EXP((LN(1+Assumptions!$C$60)-0.5*Assumptions!$C$61^2)+Assumptions!$C$61*((RAND()+RAND()+RAND()+RAND()+RAND()+RAND()+RAND()+RAND()+RAND()+RAND()+RAND()+RAND())-6))-1)+Liquidity_30Y!Y13)</x:f>
        <x:v>3037072.0581483915</x:v>
      </x:c>
      <x:c r="Y215" s="16" t="n">
        <x:f>MAX(0,X215*(1+EXP((LN(1+Assumptions!$C$60)-0.5*Assumptions!$C$61^2)+Assumptions!$C$61*((RAND()+RAND()+RAND()+RAND()+RAND()+RAND()+RAND()+RAND()+RAND()+RAND()+RAND()+RAND())-6))-1)+Liquidity_30Y!Z13)</x:f>
        <x:v>4366993.79555491</x:v>
      </x:c>
      <x:c r="Z215" s="16" t="n">
        <x:f>MAX(0,Y215*(1+EXP((LN(1+Assumptions!$C$60)-0.5*Assumptions!$C$61^2)+Assumptions!$C$61*((RAND()+RAND()+RAND()+RAND()+RAND()+RAND()+RAND()+RAND()+RAND()+RAND()+RAND()+RAND())-6))-1)+Liquidity_30Y!AA13)</x:f>
        <x:v>4998508.34083453</x:v>
      </x:c>
      <x:c r="AA215" s="16" t="n">
        <x:f>MAX(0,Z215*(1+EXP((LN(1+Assumptions!$C$60)-0.5*Assumptions!$C$61^2)+Assumptions!$C$61*((RAND()+RAND()+RAND()+RAND()+RAND()+RAND()+RAND()+RAND()+RAND()+RAND()+RAND()+RAND())-6))-1)+Liquidity_30Y!AB13)</x:f>
        <x:v>6198622.420937606</x:v>
      </x:c>
      <x:c r="AB215" s="16" t="n">
        <x:f>MAX(0,AA215*(1+EXP((LN(1+Assumptions!$C$60)-0.5*Assumptions!$C$61^2)+Assumptions!$C$61*((RAND()+RAND()+RAND()+RAND()+RAND()+RAND()+RAND()+RAND()+RAND()+RAND()+RAND()+RAND())-6))-1)+Liquidity_30Y!AC13)</x:f>
        <x:v>7143701.088911804</x:v>
      </x:c>
      <x:c r="AC215" s="16" t="n">
        <x:f>MAX(0,AB215*(1+EXP((LN(1+Assumptions!$C$60)-0.5*Assumptions!$C$61^2)+Assumptions!$C$61*((RAND()+RAND()+RAND()+RAND()+RAND()+RAND()+RAND()+RAND()+RAND()+RAND()+RAND()+RAND())-6))-1)+Liquidity_30Y!AD13)</x:f>
        <x:v>7651491.400987561</x:v>
      </x:c>
      <x:c r="AD215" s="16" t="n">
        <x:f>MAX(0,AC215*(1+EXP((LN(1+Assumptions!$C$60)-0.5*Assumptions!$C$61^2)+Assumptions!$C$61*((RAND()+RAND()+RAND()+RAND()+RAND()+RAND()+RAND()+RAND()+RAND()+RAND()+RAND()+RAND())-6))-1)+Liquidity_30Y!AE13)</x:f>
        <x:v>6644454.033882928</x:v>
      </x:c>
      <x:c r="AE215" s="16" t="n">
        <x:f>MAX(0,AD215*(1+EXP((LN(1+Assumptions!$C$60)-0.5*Assumptions!$C$61^2)+Assumptions!$C$61*((RAND()+RAND()+RAND()+RAND()+RAND()+RAND()+RAND()+RAND()+RAND()+RAND()+RAND()+RAND())-6))-1)+Liquidity_30Y!AF13)</x:f>
        <x:v>7883237.929986822</x:v>
      </x:c>
      <x:c r="AF215" s="16" t="n">
        <x:f>MAX(0,AE215*(1+EXP((LN(1+Assumptions!$C$60)-0.5*Assumptions!$C$61^2)+Assumptions!$C$61*((RAND()+RAND()+RAND()+RAND()+RAND()+RAND()+RAND()+RAND()+RAND()+RAND()+RAND()+RAND())-6))-1)+Liquidity_30Y!AG13)</x:f>
        <x:v>8545765.926577868</x:v>
      </x:c>
    </x:row>
    <x:row r="216">
      <x:c r="A216" s="39">
        <x:v>212</x:v>
      </x:c>
      <x:c r="B216" s="16" t="n">
        <x:f>Liquidity_30Y!C14</x:f>
        <x:v>1029031.25</x:v>
      </x:c>
      <x:c r="C216" s="16" t="n">
        <x:f>MAX(0,B216*(1+EXP((LN(1+Assumptions!$C$60)-0.5*Assumptions!$C$61^2)+Assumptions!$C$61*((RAND()+RAND()+RAND()+RAND()+RAND()+RAND()+RAND()+RAND()+RAND()+RAND()+RAND()+RAND())-6))-1)+Liquidity_30Y!D13)</x:f>
        <x:v>853072.3565464009</x:v>
      </x:c>
      <x:c r="D216" s="16" t="n">
        <x:f>MAX(0,C216*(1+EXP((LN(1+Assumptions!$C$60)-0.5*Assumptions!$C$61^2)+Assumptions!$C$61*((RAND()+RAND()+RAND()+RAND()+RAND()+RAND()+RAND()+RAND()+RAND()+RAND()+RAND()+RAND())-6))-1)+Liquidity_30Y!E13)</x:f>
        <x:v>1145216.6786867413</x:v>
      </x:c>
      <x:c r="E216" s="16" t="n">
        <x:f>MAX(0,D216*(1+EXP((LN(1+Assumptions!$C$60)-0.5*Assumptions!$C$61^2)+Assumptions!$C$61*((RAND()+RAND()+RAND()+RAND()+RAND()+RAND()+RAND()+RAND()+RAND()+RAND()+RAND()+RAND())-6))-1)+Liquidity_30Y!F13)</x:f>
        <x:v>1152123.914725266</x:v>
      </x:c>
      <x:c r="F216" s="16" t="n">
        <x:f>MAX(0,E216*(1+EXP((LN(1+Assumptions!$C$60)-0.5*Assumptions!$C$61^2)+Assumptions!$C$61*((RAND()+RAND()+RAND()+RAND()+RAND()+RAND()+RAND()+RAND()+RAND()+RAND()+RAND()+RAND())-6))-1)+Liquidity_30Y!G13)</x:f>
        <x:v>1166208.722816912</x:v>
      </x:c>
      <x:c r="G216" s="16" t="n">
        <x:f>MAX(0,F216*(1+EXP((LN(1+Assumptions!$C$60)-0.5*Assumptions!$C$61^2)+Assumptions!$C$61*((RAND()+RAND()+RAND()+RAND()+RAND()+RAND()+RAND()+RAND()+RAND()+RAND()+RAND()+RAND())-6))-1)+Liquidity_30Y!H13)</x:f>
        <x:v>1574266.2826528107</x:v>
      </x:c>
      <x:c r="H216" s="16" t="n">
        <x:f>MAX(0,G216*(1+EXP((LN(1+Assumptions!$C$60)-0.5*Assumptions!$C$61^2)+Assumptions!$C$61*((RAND()+RAND()+RAND()+RAND()+RAND()+RAND()+RAND()+RAND()+RAND()+RAND()+RAND()+RAND())-6))-1)+Liquidity_30Y!I13)</x:f>
        <x:v>1829686.097918952</x:v>
      </x:c>
      <x:c r="I216" s="16" t="n">
        <x:f>MAX(0,H216*(1+EXP((LN(1+Assumptions!$C$60)-0.5*Assumptions!$C$61^2)+Assumptions!$C$61*((RAND()+RAND()+RAND()+RAND()+RAND()+RAND()+RAND()+RAND()+RAND()+RAND()+RAND()+RAND())-6))-1)+Liquidity_30Y!J13)</x:f>
        <x:v>1539230.7356170511</x:v>
      </x:c>
      <x:c r="J216" s="16" t="n">
        <x:f>MAX(0,I216*(1+EXP((LN(1+Assumptions!$C$60)-0.5*Assumptions!$C$61^2)+Assumptions!$C$61*((RAND()+RAND()+RAND()+RAND()+RAND()+RAND()+RAND()+RAND()+RAND()+RAND()+RAND()+RAND())-6))-1)+Liquidity_30Y!K13)</x:f>
        <x:v>1465993.4256758215</x:v>
      </x:c>
      <x:c r="K216" s="16" t="n">
        <x:f>MAX(0,J216*(1+EXP((LN(1+Assumptions!$C$60)-0.5*Assumptions!$C$61^2)+Assumptions!$C$61*((RAND()+RAND()+RAND()+RAND()+RAND()+RAND()+RAND()+RAND()+RAND()+RAND()+RAND()+RAND())-6))-1)+Liquidity_30Y!L13)</x:f>
        <x:v>1810290.8695446833</x:v>
      </x:c>
      <x:c r="L216" s="16" t="n">
        <x:f>MAX(0,K216*(1+EXP((LN(1+Assumptions!$C$60)-0.5*Assumptions!$C$61^2)+Assumptions!$C$61*((RAND()+RAND()+RAND()+RAND()+RAND()+RAND()+RAND()+RAND()+RAND()+RAND()+RAND()+RAND())-6))-1)+Liquidity_30Y!M13)</x:f>
        <x:v>1764907.3340422804</x:v>
      </x:c>
      <x:c r="M216" s="16" t="n">
        <x:f>MAX(0,L216*(1+EXP((LN(1+Assumptions!$C$60)-0.5*Assumptions!$C$61^2)+Assumptions!$C$61*((RAND()+RAND()+RAND()+RAND()+RAND()+RAND()+RAND()+RAND()+RAND()+RAND()+RAND()+RAND())-6))-1)+Liquidity_30Y!N13)</x:f>
        <x:v>1783794.7501595882</x:v>
      </x:c>
      <x:c r="N216" s="16" t="n">
        <x:f>MAX(0,M216*(1+EXP((LN(1+Assumptions!$C$60)-0.5*Assumptions!$C$61^2)+Assumptions!$C$61*((RAND()+RAND()+RAND()+RAND()+RAND()+RAND()+RAND()+RAND()+RAND()+RAND()+RAND()+RAND())-6))-1)+Liquidity_30Y!O13)</x:f>
        <x:v>2283858.821382955</x:v>
      </x:c>
      <x:c r="O216" s="16" t="n">
        <x:f>MAX(0,N216*(1+EXP((LN(1+Assumptions!$C$60)-0.5*Assumptions!$C$61^2)+Assumptions!$C$61*((RAND()+RAND()+RAND()+RAND()+RAND()+RAND()+RAND()+RAND()+RAND()+RAND()+RAND()+RAND())-6))-1)+Liquidity_30Y!P13)</x:f>
        <x:v>2443494.6422663652</x:v>
      </x:c>
      <x:c r="P216" s="16" t="n">
        <x:f>MAX(0,O216*(1+EXP((LN(1+Assumptions!$C$60)-0.5*Assumptions!$C$61^2)+Assumptions!$C$61*((RAND()+RAND()+RAND()+RAND()+RAND()+RAND()+RAND()+RAND()+RAND()+RAND()+RAND()+RAND())-6))-1)+Liquidity_30Y!Q13)</x:f>
        <x:v>2443441.1532014916</x:v>
      </x:c>
      <x:c r="Q216" s="16" t="n">
        <x:f>MAX(0,P216*(1+EXP((LN(1+Assumptions!$C$60)-0.5*Assumptions!$C$61^2)+Assumptions!$C$61*((RAND()+RAND()+RAND()+RAND()+RAND()+RAND()+RAND()+RAND()+RAND()+RAND()+RAND()+RAND())-6))-1)+Liquidity_30Y!R13)</x:f>
        <x:v>2209830.6576632718</x:v>
      </x:c>
      <x:c r="R216" s="16" t="n">
        <x:f>MAX(0,Q216*(1+EXP((LN(1+Assumptions!$C$60)-0.5*Assumptions!$C$61^2)+Assumptions!$C$61*((RAND()+RAND()+RAND()+RAND()+RAND()+RAND()+RAND()+RAND()+RAND()+RAND()+RAND()+RAND())-6))-1)+Liquidity_30Y!S13)</x:f>
        <x:v>2576596.8884142144</x:v>
      </x:c>
      <x:c r="S216" s="16" t="n">
        <x:f>MAX(0,R216*(1+EXP((LN(1+Assumptions!$C$60)-0.5*Assumptions!$C$61^2)+Assumptions!$C$61*((RAND()+RAND()+RAND()+RAND()+RAND()+RAND()+RAND()+RAND()+RAND()+RAND()+RAND()+RAND())-6))-1)+Liquidity_30Y!T13)</x:f>
        <x:v>2542498.10186307</x:v>
      </x:c>
      <x:c r="T216" s="16" t="n">
        <x:f>MAX(0,S216*(1+EXP((LN(1+Assumptions!$C$60)-0.5*Assumptions!$C$61^2)+Assumptions!$C$61*((RAND()+RAND()+RAND()+RAND()+RAND()+RAND()+RAND()+RAND()+RAND()+RAND()+RAND()+RAND())-6))-1)+Liquidity_30Y!U13)</x:f>
        <x:v>2990314.8980089524</x:v>
      </x:c>
      <x:c r="U216" s="16" t="n">
        <x:f>MAX(0,T216*(1+EXP((LN(1+Assumptions!$C$60)-0.5*Assumptions!$C$61^2)+Assumptions!$C$61*((RAND()+RAND()+RAND()+RAND()+RAND()+RAND()+RAND()+RAND()+RAND()+RAND()+RAND()+RAND())-6))-1)+Liquidity_30Y!V13)</x:f>
        <x:v>3354697.3558401177</x:v>
      </x:c>
      <x:c r="V216" s="16" t="n">
        <x:f>MAX(0,U216*(1+EXP((LN(1+Assumptions!$C$60)-0.5*Assumptions!$C$61^2)+Assumptions!$C$61*((RAND()+RAND()+RAND()+RAND()+RAND()+RAND()+RAND()+RAND()+RAND()+RAND()+RAND()+RAND())-6))-1)+Liquidity_30Y!W13)</x:f>
        <x:v>2560966.5646997546</x:v>
      </x:c>
      <x:c r="W216" s="16" t="n">
        <x:f>MAX(0,V216*(1+EXP((LN(1+Assumptions!$C$60)-0.5*Assumptions!$C$61^2)+Assumptions!$C$61*((RAND()+RAND()+RAND()+RAND()+RAND()+RAND()+RAND()+RAND()+RAND()+RAND()+RAND()+RAND())-6))-1)+Liquidity_30Y!X13)</x:f>
        <x:v>2702558.513947469</x:v>
      </x:c>
      <x:c r="X216" s="16" t="n">
        <x:f>MAX(0,W216*(1+EXP((LN(1+Assumptions!$C$60)-0.5*Assumptions!$C$61^2)+Assumptions!$C$61*((RAND()+RAND()+RAND()+RAND()+RAND()+RAND()+RAND()+RAND()+RAND()+RAND()+RAND()+RAND())-6))-1)+Liquidity_30Y!Y13)</x:f>
        <x:v>2888052.527220619</x:v>
      </x:c>
      <x:c r="Y216" s="16" t="n">
        <x:f>MAX(0,X216*(1+EXP((LN(1+Assumptions!$C$60)-0.5*Assumptions!$C$61^2)+Assumptions!$C$61*((RAND()+RAND()+RAND()+RAND()+RAND()+RAND()+RAND()+RAND()+RAND()+RAND()+RAND()+RAND())-6))-1)+Liquidity_30Y!Z13)</x:f>
        <x:v>2797072.5044258647</x:v>
      </x:c>
      <x:c r="Z216" s="16" t="n">
        <x:f>MAX(0,Y216*(1+EXP((LN(1+Assumptions!$C$60)-0.5*Assumptions!$C$61^2)+Assumptions!$C$61*((RAND()+RAND()+RAND()+RAND()+RAND()+RAND()+RAND()+RAND()+RAND()+RAND()+RAND()+RAND())-6))-1)+Liquidity_30Y!AA13)</x:f>
        <x:v>3040702.803908652</x:v>
      </x:c>
      <x:c r="AA216" s="16" t="n">
        <x:f>MAX(0,Z216*(1+EXP((LN(1+Assumptions!$C$60)-0.5*Assumptions!$C$61^2)+Assumptions!$C$61*((RAND()+RAND()+RAND()+RAND()+RAND()+RAND()+RAND()+RAND()+RAND()+RAND()+RAND()+RAND())-6))-1)+Liquidity_30Y!AB13)</x:f>
        <x:v>3373642.818998348</x:v>
      </x:c>
      <x:c r="AB216" s="16" t="n">
        <x:f>MAX(0,AA216*(1+EXP((LN(1+Assumptions!$C$60)-0.5*Assumptions!$C$61^2)+Assumptions!$C$61*((RAND()+RAND()+RAND()+RAND()+RAND()+RAND()+RAND()+RAND()+RAND()+RAND()+RAND()+RAND())-6))-1)+Liquidity_30Y!AC13)</x:f>
        <x:v>3940472.547801473</x:v>
      </x:c>
      <x:c r="AC216" s="16" t="n">
        <x:f>MAX(0,AB216*(1+EXP((LN(1+Assumptions!$C$60)-0.5*Assumptions!$C$61^2)+Assumptions!$C$61*((RAND()+RAND()+RAND()+RAND()+RAND()+RAND()+RAND()+RAND()+RAND()+RAND()+RAND()+RAND())-6))-1)+Liquidity_30Y!AD13)</x:f>
        <x:v>4566442.224841581</x:v>
      </x:c>
      <x:c r="AD216" s="16" t="n">
        <x:f>MAX(0,AC216*(1+EXP((LN(1+Assumptions!$C$60)-0.5*Assumptions!$C$61^2)+Assumptions!$C$61*((RAND()+RAND()+RAND()+RAND()+RAND()+RAND()+RAND()+RAND()+RAND()+RAND()+RAND()+RAND())-6))-1)+Liquidity_30Y!AE13)</x:f>
        <x:v>5705603.739582079</x:v>
      </x:c>
      <x:c r="AE216" s="16" t="n">
        <x:f>MAX(0,AD216*(1+EXP((LN(1+Assumptions!$C$60)-0.5*Assumptions!$C$61^2)+Assumptions!$C$61*((RAND()+RAND()+RAND()+RAND()+RAND()+RAND()+RAND()+RAND()+RAND()+RAND()+RAND()+RAND())-6))-1)+Liquidity_30Y!AF13)</x:f>
        <x:v>5534116.734809929</x:v>
      </x:c>
      <x:c r="AF216" s="16" t="n">
        <x:f>MAX(0,AE216*(1+EXP((LN(1+Assumptions!$C$60)-0.5*Assumptions!$C$61^2)+Assumptions!$C$61*((RAND()+RAND()+RAND()+RAND()+RAND()+RAND()+RAND()+RAND()+RAND()+RAND()+RAND()+RAND())-6))-1)+Liquidity_30Y!AG13)</x:f>
        <x:v>6220855.68961202</x:v>
      </x:c>
    </x:row>
    <x:row r="217">
      <x:c r="A217" s="39">
        <x:v>213</x:v>
      </x:c>
      <x:c r="B217" s="16" t="n">
        <x:f>Liquidity_30Y!C14</x:f>
        <x:v>1029031.25</x:v>
      </x:c>
      <x:c r="C217" s="16" t="n">
        <x:f>MAX(0,B217*(1+EXP((LN(1+Assumptions!$C$60)-0.5*Assumptions!$C$61^2)+Assumptions!$C$61*((RAND()+RAND()+RAND()+RAND()+RAND()+RAND()+RAND()+RAND()+RAND()+RAND()+RAND()+RAND())-6))-1)+Liquidity_30Y!D13)</x:f>
        <x:v>1169656.169469193</x:v>
      </x:c>
      <x:c r="D217" s="16" t="n">
        <x:f>MAX(0,C217*(1+EXP((LN(1+Assumptions!$C$60)-0.5*Assumptions!$C$61^2)+Assumptions!$C$61*((RAND()+RAND()+RAND()+RAND()+RAND()+RAND()+RAND()+RAND()+RAND()+RAND()+RAND()+RAND())-6))-1)+Liquidity_30Y!E13)</x:f>
        <x:v>1601861.5912713807</x:v>
      </x:c>
      <x:c r="E217" s="16" t="n">
        <x:f>MAX(0,D217*(1+EXP((LN(1+Assumptions!$C$60)-0.5*Assumptions!$C$61^2)+Assumptions!$C$61*((RAND()+RAND()+RAND()+RAND()+RAND()+RAND()+RAND()+RAND()+RAND()+RAND()+RAND()+RAND())-6))-1)+Liquidity_30Y!F13)</x:f>
        <x:v>1506607.299921197</x:v>
      </x:c>
      <x:c r="F217" s="16" t="n">
        <x:f>MAX(0,E217*(1+EXP((LN(1+Assumptions!$C$60)-0.5*Assumptions!$C$61^2)+Assumptions!$C$61*((RAND()+RAND()+RAND()+RAND()+RAND()+RAND()+RAND()+RAND()+RAND()+RAND()+RAND()+RAND())-6))-1)+Liquidity_30Y!G13)</x:f>
        <x:v>1294418.8142994964</x:v>
      </x:c>
      <x:c r="G217" s="16" t="n">
        <x:f>MAX(0,F217*(1+EXP((LN(1+Assumptions!$C$60)-0.5*Assumptions!$C$61^2)+Assumptions!$C$61*((RAND()+RAND()+RAND()+RAND()+RAND()+RAND()+RAND()+RAND()+RAND()+RAND()+RAND()+RAND())-6))-1)+Liquidity_30Y!H13)</x:f>
        <x:v>1478416.9143465934</x:v>
      </x:c>
      <x:c r="H217" s="16" t="n">
        <x:f>MAX(0,G217*(1+EXP((LN(1+Assumptions!$C$60)-0.5*Assumptions!$C$61^2)+Assumptions!$C$61*((RAND()+RAND()+RAND()+RAND()+RAND()+RAND()+RAND()+RAND()+RAND()+RAND()+RAND()+RAND())-6))-1)+Liquidity_30Y!I13)</x:f>
        <x:v>1488987.164791948</x:v>
      </x:c>
      <x:c r="I217" s="16" t="n">
        <x:f>MAX(0,H217*(1+EXP((LN(1+Assumptions!$C$60)-0.5*Assumptions!$C$61^2)+Assumptions!$C$61*((RAND()+RAND()+RAND()+RAND()+RAND()+RAND()+RAND()+RAND()+RAND()+RAND()+RAND()+RAND())-6))-1)+Liquidity_30Y!J13)</x:f>
        <x:v>1032207.1869230417</x:v>
      </x:c>
      <x:c r="J217" s="16" t="n">
        <x:f>MAX(0,I217*(1+EXP((LN(1+Assumptions!$C$60)-0.5*Assumptions!$C$61^2)+Assumptions!$C$61*((RAND()+RAND()+RAND()+RAND()+RAND()+RAND()+RAND()+RAND()+RAND()+RAND()+RAND()+RAND())-6))-1)+Liquidity_30Y!K13)</x:f>
        <x:v>1193810.509490463</x:v>
      </x:c>
      <x:c r="K217" s="16" t="n">
        <x:f>MAX(0,J217*(1+EXP((LN(1+Assumptions!$C$60)-0.5*Assumptions!$C$61^2)+Assumptions!$C$61*((RAND()+RAND()+RAND()+RAND()+RAND()+RAND()+RAND()+RAND()+RAND()+RAND()+RAND()+RAND())-6))-1)+Liquidity_30Y!L13)</x:f>
        <x:v>1115334.2281130757</x:v>
      </x:c>
      <x:c r="L217" s="16" t="n">
        <x:f>MAX(0,K217*(1+EXP((LN(1+Assumptions!$C$60)-0.5*Assumptions!$C$61^2)+Assumptions!$C$61*((RAND()+RAND()+RAND()+RAND()+RAND()+RAND()+RAND()+RAND()+RAND()+RAND()+RAND()+RAND())-6))-1)+Liquidity_30Y!M13)</x:f>
        <x:v>1460648.2162755865</x:v>
      </x:c>
      <x:c r="M217" s="16" t="n">
        <x:f>MAX(0,L217*(1+EXP((LN(1+Assumptions!$C$60)-0.5*Assumptions!$C$61^2)+Assumptions!$C$61*((RAND()+RAND()+RAND()+RAND()+RAND()+RAND()+RAND()+RAND()+RAND()+RAND()+RAND()+RAND())-6))-1)+Liquidity_30Y!N13)</x:f>
        <x:v>1254240.1988889377</x:v>
      </x:c>
      <x:c r="N217" s="16" t="n">
        <x:f>MAX(0,M217*(1+EXP((LN(1+Assumptions!$C$60)-0.5*Assumptions!$C$61^2)+Assumptions!$C$61*((RAND()+RAND()+RAND()+RAND()+RAND()+RAND()+RAND()+RAND()+RAND()+RAND()+RAND()+RAND())-6))-1)+Liquidity_30Y!O13)</x:f>
        <x:v>1216268.2601107392</x:v>
      </x:c>
      <x:c r="O217" s="16" t="n">
        <x:f>MAX(0,N217*(1+EXP((LN(1+Assumptions!$C$60)-0.5*Assumptions!$C$61^2)+Assumptions!$C$61*((RAND()+RAND()+RAND()+RAND()+RAND()+RAND()+RAND()+RAND()+RAND()+RAND()+RAND()+RAND())-6))-1)+Liquidity_30Y!P13)</x:f>
        <x:v>1418214.6004302378</x:v>
      </x:c>
      <x:c r="P217" s="16" t="n">
        <x:f>MAX(0,O217*(1+EXP((LN(1+Assumptions!$C$60)-0.5*Assumptions!$C$61^2)+Assumptions!$C$61*((RAND()+RAND()+RAND()+RAND()+RAND()+RAND()+RAND()+RAND()+RAND()+RAND()+RAND()+RAND())-6))-1)+Liquidity_30Y!Q13)</x:f>
        <x:v>1617260.4982975223</x:v>
      </x:c>
      <x:c r="Q217" s="16" t="n">
        <x:f>MAX(0,P217*(1+EXP((LN(1+Assumptions!$C$60)-0.5*Assumptions!$C$61^2)+Assumptions!$C$61*((RAND()+RAND()+RAND()+RAND()+RAND()+RAND()+RAND()+RAND()+RAND()+RAND()+RAND()+RAND())-6))-1)+Liquidity_30Y!R13)</x:f>
        <x:v>2105396.316663512</x:v>
      </x:c>
      <x:c r="R217" s="16" t="n">
        <x:f>MAX(0,Q217*(1+EXP((LN(1+Assumptions!$C$60)-0.5*Assumptions!$C$61^2)+Assumptions!$C$61*((RAND()+RAND()+RAND()+RAND()+RAND()+RAND()+RAND()+RAND()+RAND()+RAND()+RAND()+RAND())-6))-1)+Liquidity_30Y!S13)</x:f>
        <x:v>2568528.0396631556</x:v>
      </x:c>
      <x:c r="S217" s="16" t="n">
        <x:f>MAX(0,R217*(1+EXP((LN(1+Assumptions!$C$60)-0.5*Assumptions!$C$61^2)+Assumptions!$C$61*((RAND()+RAND()+RAND()+RAND()+RAND()+RAND()+RAND()+RAND()+RAND()+RAND()+RAND()+RAND())-6))-1)+Liquidity_30Y!T13)</x:f>
        <x:v>2088032.5775909014</x:v>
      </x:c>
      <x:c r="T217" s="16" t="n">
        <x:f>MAX(0,S217*(1+EXP((LN(1+Assumptions!$C$60)-0.5*Assumptions!$C$61^2)+Assumptions!$C$61*((RAND()+RAND()+RAND()+RAND()+RAND()+RAND()+RAND()+RAND()+RAND()+RAND()+RAND()+RAND())-6))-1)+Liquidity_30Y!U13)</x:f>
        <x:v>2805311.796706583</x:v>
      </x:c>
      <x:c r="U217" s="16" t="n">
        <x:f>MAX(0,T217*(1+EXP((LN(1+Assumptions!$C$60)-0.5*Assumptions!$C$61^2)+Assumptions!$C$61*((RAND()+RAND()+RAND()+RAND()+RAND()+RAND()+RAND()+RAND()+RAND()+RAND()+RAND()+RAND())-6))-1)+Liquidity_30Y!V13)</x:f>
        <x:v>3986126.1087523447</x:v>
      </x:c>
      <x:c r="V217" s="16" t="n">
        <x:f>MAX(0,U217*(1+EXP((LN(1+Assumptions!$C$60)-0.5*Assumptions!$C$61^2)+Assumptions!$C$61*((RAND()+RAND()+RAND()+RAND()+RAND()+RAND()+RAND()+RAND()+RAND()+RAND()+RAND()+RAND())-6))-1)+Liquidity_30Y!W13)</x:f>
        <x:v>4147537.664331718</x:v>
      </x:c>
      <x:c r="W217" s="16" t="n">
        <x:f>MAX(0,V217*(1+EXP((LN(1+Assumptions!$C$60)-0.5*Assumptions!$C$61^2)+Assumptions!$C$61*((RAND()+RAND()+RAND()+RAND()+RAND()+RAND()+RAND()+RAND()+RAND()+RAND()+RAND()+RAND())-6))-1)+Liquidity_30Y!X13)</x:f>
        <x:v>3672164.2182872044</x:v>
      </x:c>
      <x:c r="X217" s="16" t="n">
        <x:f>MAX(0,W217*(1+EXP((LN(1+Assumptions!$C$60)-0.5*Assumptions!$C$61^2)+Assumptions!$C$61*((RAND()+RAND()+RAND()+RAND()+RAND()+RAND()+RAND()+RAND()+RAND()+RAND()+RAND()+RAND())-6))-1)+Liquidity_30Y!Y13)</x:f>
        <x:v>4593103.681643637</x:v>
      </x:c>
      <x:c r="Y217" s="16" t="n">
        <x:f>MAX(0,X217*(1+EXP((LN(1+Assumptions!$C$60)-0.5*Assumptions!$C$61^2)+Assumptions!$C$61*((RAND()+RAND()+RAND()+RAND()+RAND()+RAND()+RAND()+RAND()+RAND()+RAND()+RAND()+RAND())-6))-1)+Liquidity_30Y!Z13)</x:f>
        <x:v>4443988.269788388</x:v>
      </x:c>
      <x:c r="Z217" s="16" t="n">
        <x:f>MAX(0,Y217*(1+EXP((LN(1+Assumptions!$C$60)-0.5*Assumptions!$C$61^2)+Assumptions!$C$61*((RAND()+RAND()+RAND()+RAND()+RAND()+RAND()+RAND()+RAND()+RAND()+RAND()+RAND()+RAND())-6))-1)+Liquidity_30Y!AA13)</x:f>
        <x:v>3895128.755488194</x:v>
      </x:c>
      <x:c r="AA217" s="16" t="n">
        <x:f>MAX(0,Z217*(1+EXP((LN(1+Assumptions!$C$60)-0.5*Assumptions!$C$61^2)+Assumptions!$C$61*((RAND()+RAND()+RAND()+RAND()+RAND()+RAND()+RAND()+RAND()+RAND()+RAND()+RAND()+RAND())-6))-1)+Liquidity_30Y!AB13)</x:f>
        <x:v>3900151.2640603646</x:v>
      </x:c>
      <x:c r="AB217" s="16" t="n">
        <x:f>MAX(0,AA217*(1+EXP((LN(1+Assumptions!$C$60)-0.5*Assumptions!$C$61^2)+Assumptions!$C$61*((RAND()+RAND()+RAND()+RAND()+RAND()+RAND()+RAND()+RAND()+RAND()+RAND()+RAND()+RAND())-6))-1)+Liquidity_30Y!AC13)</x:f>
        <x:v>4560821.892759573</x:v>
      </x:c>
      <x:c r="AC217" s="16" t="n">
        <x:f>MAX(0,AB217*(1+EXP((LN(1+Assumptions!$C$60)-0.5*Assumptions!$C$61^2)+Assumptions!$C$61*((RAND()+RAND()+RAND()+RAND()+RAND()+RAND()+RAND()+RAND()+RAND()+RAND()+RAND()+RAND())-6))-1)+Liquidity_30Y!AD13)</x:f>
        <x:v>4622961.640341881</x:v>
      </x:c>
      <x:c r="AD217" s="16" t="n">
        <x:f>MAX(0,AC217*(1+EXP((LN(1+Assumptions!$C$60)-0.5*Assumptions!$C$61^2)+Assumptions!$C$61*((RAND()+RAND()+RAND()+RAND()+RAND()+RAND()+RAND()+RAND()+RAND()+RAND()+RAND()+RAND())-6))-1)+Liquidity_30Y!AE13)</x:f>
        <x:v>4039011.437634288</x:v>
      </x:c>
      <x:c r="AE217" s="16" t="n">
        <x:f>MAX(0,AD217*(1+EXP((LN(1+Assumptions!$C$60)-0.5*Assumptions!$C$61^2)+Assumptions!$C$61*((RAND()+RAND()+RAND()+RAND()+RAND()+RAND()+RAND()+RAND()+RAND()+RAND()+RAND()+RAND())-6))-1)+Liquidity_30Y!AF13)</x:f>
        <x:v>4414287.551462698</x:v>
      </x:c>
      <x:c r="AF217" s="16" t="n">
        <x:f>MAX(0,AE217*(1+EXP((LN(1+Assumptions!$C$60)-0.5*Assumptions!$C$61^2)+Assumptions!$C$61*((RAND()+RAND()+RAND()+RAND()+RAND()+RAND()+RAND()+RAND()+RAND()+RAND()+RAND()+RAND())-6))-1)+Liquidity_30Y!AG13)</x:f>
        <x:v>5995619.604555725</x:v>
      </x:c>
    </x:row>
    <x:row r="218">
      <x:c r="A218" s="39">
        <x:v>214</x:v>
      </x:c>
      <x:c r="B218" s="16" t="n">
        <x:f>Liquidity_30Y!C14</x:f>
        <x:v>1029031.25</x:v>
      </x:c>
      <x:c r="C218" s="16" t="n">
        <x:f>MAX(0,B218*(1+EXP((LN(1+Assumptions!$C$60)-0.5*Assumptions!$C$61^2)+Assumptions!$C$61*((RAND()+RAND()+RAND()+RAND()+RAND()+RAND()+RAND()+RAND()+RAND()+RAND()+RAND()+RAND())-6))-1)+Liquidity_30Y!D13)</x:f>
        <x:v>1081860.9548514383</x:v>
      </x:c>
      <x:c r="D218" s="16" t="n">
        <x:f>MAX(0,C218*(1+EXP((LN(1+Assumptions!$C$60)-0.5*Assumptions!$C$61^2)+Assumptions!$C$61*((RAND()+RAND()+RAND()+RAND()+RAND()+RAND()+RAND()+RAND()+RAND()+RAND()+RAND()+RAND())-6))-1)+Liquidity_30Y!E13)</x:f>
        <x:v>1073936.4813529528</x:v>
      </x:c>
      <x:c r="E218" s="16" t="n">
        <x:f>MAX(0,D218*(1+EXP((LN(1+Assumptions!$C$60)-0.5*Assumptions!$C$61^2)+Assumptions!$C$61*((RAND()+RAND()+RAND()+RAND()+RAND()+RAND()+RAND()+RAND()+RAND()+RAND()+RAND()+RAND())-6))-1)+Liquidity_30Y!F13)</x:f>
        <x:v>943995.3991949288</x:v>
      </x:c>
      <x:c r="F218" s="16" t="n">
        <x:f>MAX(0,E218*(1+EXP((LN(1+Assumptions!$C$60)-0.5*Assumptions!$C$61^2)+Assumptions!$C$61*((RAND()+RAND()+RAND()+RAND()+RAND()+RAND()+RAND()+RAND()+RAND()+RAND()+RAND()+RAND())-6))-1)+Liquidity_30Y!G13)</x:f>
        <x:v>872306.9878823587</x:v>
      </x:c>
      <x:c r="G218" s="16" t="n">
        <x:f>MAX(0,F218*(1+EXP((LN(1+Assumptions!$C$60)-0.5*Assumptions!$C$61^2)+Assumptions!$C$61*((RAND()+RAND()+RAND()+RAND()+RAND()+RAND()+RAND()+RAND()+RAND()+RAND()+RAND()+RAND())-6))-1)+Liquidity_30Y!H13)</x:f>
        <x:v>828066.2748634109</x:v>
      </x:c>
      <x:c r="H218" s="16" t="n">
        <x:f>MAX(0,G218*(1+EXP((LN(1+Assumptions!$C$60)-0.5*Assumptions!$C$61^2)+Assumptions!$C$61*((RAND()+RAND()+RAND()+RAND()+RAND()+RAND()+RAND()+RAND()+RAND()+RAND()+RAND()+RAND())-6))-1)+Liquidity_30Y!I13)</x:f>
        <x:v>1154563.7555646016</x:v>
      </x:c>
      <x:c r="I218" s="16" t="n">
        <x:f>MAX(0,H218*(1+EXP((LN(1+Assumptions!$C$60)-0.5*Assumptions!$C$61^2)+Assumptions!$C$61*((RAND()+RAND()+RAND()+RAND()+RAND()+RAND()+RAND()+RAND()+RAND()+RAND()+RAND()+RAND())-6))-1)+Liquidity_30Y!J13)</x:f>
        <x:v>1304103.1504384663</x:v>
      </x:c>
      <x:c r="J218" s="16" t="n">
        <x:f>MAX(0,I218*(1+EXP((LN(1+Assumptions!$C$60)-0.5*Assumptions!$C$61^2)+Assumptions!$C$61*((RAND()+RAND()+RAND()+RAND()+RAND()+RAND()+RAND()+RAND()+RAND()+RAND()+RAND()+RAND())-6))-1)+Liquidity_30Y!K13)</x:f>
        <x:v>1473536.612460122</x:v>
      </x:c>
      <x:c r="K218" s="16" t="n">
        <x:f>MAX(0,J218*(1+EXP((LN(1+Assumptions!$C$60)-0.5*Assumptions!$C$61^2)+Assumptions!$C$61*((RAND()+RAND()+RAND()+RAND()+RAND()+RAND()+RAND()+RAND()+RAND()+RAND()+RAND()+RAND())-6))-1)+Liquidity_30Y!L13)</x:f>
        <x:v>1289459.9129443849</x:v>
      </x:c>
      <x:c r="L218" s="16" t="n">
        <x:f>MAX(0,K218*(1+EXP((LN(1+Assumptions!$C$60)-0.5*Assumptions!$C$61^2)+Assumptions!$C$61*((RAND()+RAND()+RAND()+RAND()+RAND()+RAND()+RAND()+RAND()+RAND()+RAND()+RAND()+RAND())-6))-1)+Liquidity_30Y!M13)</x:f>
        <x:v>1381162.9937238605</x:v>
      </x:c>
      <x:c r="M218" s="16" t="n">
        <x:f>MAX(0,L218*(1+EXP((LN(1+Assumptions!$C$60)-0.5*Assumptions!$C$61^2)+Assumptions!$C$61*((RAND()+RAND()+RAND()+RAND()+RAND()+RAND()+RAND()+RAND()+RAND()+RAND()+RAND()+RAND())-6))-1)+Liquidity_30Y!N13)</x:f>
        <x:v>1675750.8841279733</x:v>
      </x:c>
      <x:c r="N218" s="16" t="n">
        <x:f>MAX(0,M218*(1+EXP((LN(1+Assumptions!$C$60)-0.5*Assumptions!$C$61^2)+Assumptions!$C$61*((RAND()+RAND()+RAND()+RAND()+RAND()+RAND()+RAND()+RAND()+RAND()+RAND()+RAND()+RAND())-6))-1)+Liquidity_30Y!O13)</x:f>
        <x:v>1836643.3087120464</x:v>
      </x:c>
      <x:c r="O218" s="16" t="n">
        <x:f>MAX(0,N218*(1+EXP((LN(1+Assumptions!$C$60)-0.5*Assumptions!$C$61^2)+Assumptions!$C$61*((RAND()+RAND()+RAND()+RAND()+RAND()+RAND()+RAND()+RAND()+RAND()+RAND()+RAND()+RAND())-6))-1)+Liquidity_30Y!P13)</x:f>
        <x:v>1682091.2940018906</x:v>
      </x:c>
      <x:c r="P218" s="16" t="n">
        <x:f>MAX(0,O218*(1+EXP((LN(1+Assumptions!$C$60)-0.5*Assumptions!$C$61^2)+Assumptions!$C$61*((RAND()+RAND()+RAND()+RAND()+RAND()+RAND()+RAND()+RAND()+RAND()+RAND()+RAND()+RAND())-6))-1)+Liquidity_30Y!Q13)</x:f>
        <x:v>1919104.8312884101</x:v>
      </x:c>
      <x:c r="Q218" s="16" t="n">
        <x:f>MAX(0,P218*(1+EXP((LN(1+Assumptions!$C$60)-0.5*Assumptions!$C$61^2)+Assumptions!$C$61*((RAND()+RAND()+RAND()+RAND()+RAND()+RAND()+RAND()+RAND()+RAND()+RAND()+RAND()+RAND())-6))-1)+Liquidity_30Y!R13)</x:f>
        <x:v>2155623.9465743043</x:v>
      </x:c>
      <x:c r="R218" s="16" t="n">
        <x:f>MAX(0,Q218*(1+EXP((LN(1+Assumptions!$C$60)-0.5*Assumptions!$C$61^2)+Assumptions!$C$61*((RAND()+RAND()+RAND()+RAND()+RAND()+RAND()+RAND()+RAND()+RAND()+RAND()+RAND()+RAND())-6))-1)+Liquidity_30Y!S13)</x:f>
        <x:v>3110961.7691814136</x:v>
      </x:c>
      <x:c r="S218" s="16" t="n">
        <x:f>MAX(0,R218*(1+EXP((LN(1+Assumptions!$C$60)-0.5*Assumptions!$C$61^2)+Assumptions!$C$61*((RAND()+RAND()+RAND()+RAND()+RAND()+RAND()+RAND()+RAND()+RAND()+RAND()+RAND()+RAND())-6))-1)+Liquidity_30Y!T13)</x:f>
        <x:v>3697760.465367001</x:v>
      </x:c>
      <x:c r="T218" s="16" t="n">
        <x:f>MAX(0,S218*(1+EXP((LN(1+Assumptions!$C$60)-0.5*Assumptions!$C$61^2)+Assumptions!$C$61*((RAND()+RAND()+RAND()+RAND()+RAND()+RAND()+RAND()+RAND()+RAND()+RAND()+RAND()+RAND())-6))-1)+Liquidity_30Y!U13)</x:f>
        <x:v>4755349.324205645</x:v>
      </x:c>
      <x:c r="U218" s="16" t="n">
        <x:f>MAX(0,T218*(1+EXP((LN(1+Assumptions!$C$60)-0.5*Assumptions!$C$61^2)+Assumptions!$C$61*((RAND()+RAND()+RAND()+RAND()+RAND()+RAND()+RAND()+RAND()+RAND()+RAND()+RAND()+RAND())-6))-1)+Liquidity_30Y!V13)</x:f>
        <x:v>4445693.145720665</x:v>
      </x:c>
      <x:c r="V218" s="16" t="n">
        <x:f>MAX(0,U218*(1+EXP((LN(1+Assumptions!$C$60)-0.5*Assumptions!$C$61^2)+Assumptions!$C$61*((RAND()+RAND()+RAND()+RAND()+RAND()+RAND()+RAND()+RAND()+RAND()+RAND()+RAND()+RAND())-6))-1)+Liquidity_30Y!W13)</x:f>
        <x:v>3268012.9677044037</x:v>
      </x:c>
      <x:c r="W218" s="16" t="n">
        <x:f>MAX(0,V218*(1+EXP((LN(1+Assumptions!$C$60)-0.5*Assumptions!$C$61^2)+Assumptions!$C$61*((RAND()+RAND()+RAND()+RAND()+RAND()+RAND()+RAND()+RAND()+RAND()+RAND()+RAND()+RAND())-6))-1)+Liquidity_30Y!X13)</x:f>
        <x:v>2747786.844750367</x:v>
      </x:c>
      <x:c r="X218" s="16" t="n">
        <x:f>MAX(0,W218*(1+EXP((LN(1+Assumptions!$C$60)-0.5*Assumptions!$C$61^2)+Assumptions!$C$61*((RAND()+RAND()+RAND()+RAND()+RAND()+RAND()+RAND()+RAND()+RAND()+RAND()+RAND()+RAND())-6))-1)+Liquidity_30Y!Y13)</x:f>
        <x:v>3082333.460031245</x:v>
      </x:c>
      <x:c r="Y218" s="16" t="n">
        <x:f>MAX(0,X218*(1+EXP((LN(1+Assumptions!$C$60)-0.5*Assumptions!$C$61^2)+Assumptions!$C$61*((RAND()+RAND()+RAND()+RAND()+RAND()+RAND()+RAND()+RAND()+RAND()+RAND()+RAND()+RAND())-6))-1)+Liquidity_30Y!Z13)</x:f>
        <x:v>2740111.0006995904</x:v>
      </x:c>
      <x:c r="Z218" s="16" t="n">
        <x:f>MAX(0,Y218*(1+EXP((LN(1+Assumptions!$C$60)-0.5*Assumptions!$C$61^2)+Assumptions!$C$61*((RAND()+RAND()+RAND()+RAND()+RAND()+RAND()+RAND()+RAND()+RAND()+RAND()+RAND()+RAND())-6))-1)+Liquidity_30Y!AA13)</x:f>
        <x:v>3474114.92820991</x:v>
      </x:c>
      <x:c r="AA218" s="16" t="n">
        <x:f>MAX(0,Z218*(1+EXP((LN(1+Assumptions!$C$60)-0.5*Assumptions!$C$61^2)+Assumptions!$C$61*((RAND()+RAND()+RAND()+RAND()+RAND()+RAND()+RAND()+RAND()+RAND()+RAND()+RAND()+RAND())-6))-1)+Liquidity_30Y!AB13)</x:f>
        <x:v>3514834.4550261106</x:v>
      </x:c>
      <x:c r="AB218" s="16" t="n">
        <x:f>MAX(0,AA218*(1+EXP((LN(1+Assumptions!$C$60)-0.5*Assumptions!$C$61^2)+Assumptions!$C$61*((RAND()+RAND()+RAND()+RAND()+RAND()+RAND()+RAND()+RAND()+RAND()+RAND()+RAND()+RAND())-6))-1)+Liquidity_30Y!AC13)</x:f>
        <x:v>2943659.278843783</x:v>
      </x:c>
      <x:c r="AC218" s="16" t="n">
        <x:f>MAX(0,AB218*(1+EXP((LN(1+Assumptions!$C$60)-0.5*Assumptions!$C$61^2)+Assumptions!$C$61*((RAND()+RAND()+RAND()+RAND()+RAND()+RAND()+RAND()+RAND()+RAND()+RAND()+RAND()+RAND())-6))-1)+Liquidity_30Y!AD13)</x:f>
        <x:v>3552864.0042066937</x:v>
      </x:c>
      <x:c r="AD218" s="16" t="n">
        <x:f>MAX(0,AC218*(1+EXP((LN(1+Assumptions!$C$60)-0.5*Assumptions!$C$61^2)+Assumptions!$C$61*((RAND()+RAND()+RAND()+RAND()+RAND()+RAND()+RAND()+RAND()+RAND()+RAND()+RAND()+RAND())-6))-1)+Liquidity_30Y!AE13)</x:f>
        <x:v>3107783.05954956</x:v>
      </x:c>
      <x:c r="AE218" s="16" t="n">
        <x:f>MAX(0,AD218*(1+EXP((LN(1+Assumptions!$C$60)-0.5*Assumptions!$C$61^2)+Assumptions!$C$61*((RAND()+RAND()+RAND()+RAND()+RAND()+RAND()+RAND()+RAND()+RAND()+RAND()+RAND()+RAND())-6))-1)+Liquidity_30Y!AF13)</x:f>
        <x:v>3154387.520417625</x:v>
      </x:c>
      <x:c r="AF218" s="16" t="n">
        <x:f>MAX(0,AE218*(1+EXP((LN(1+Assumptions!$C$60)-0.5*Assumptions!$C$61^2)+Assumptions!$C$61*((RAND()+RAND()+RAND()+RAND()+RAND()+RAND()+RAND()+RAND()+RAND()+RAND()+RAND()+RAND())-6))-1)+Liquidity_30Y!AG13)</x:f>
        <x:v>2854474.4335940145</x:v>
      </x:c>
    </x:row>
    <x:row r="219">
      <x:c r="A219" s="39">
        <x:v>215</x:v>
      </x:c>
      <x:c r="B219" s="16" t="n">
        <x:f>Liquidity_30Y!C14</x:f>
        <x:v>1029031.25</x:v>
      </x:c>
      <x:c r="C219" s="16" t="n">
        <x:f>MAX(0,B219*(1+EXP((LN(1+Assumptions!$C$60)-0.5*Assumptions!$C$61^2)+Assumptions!$C$61*((RAND()+RAND()+RAND()+RAND()+RAND()+RAND()+RAND()+RAND()+RAND()+RAND()+RAND()+RAND())-6))-1)+Liquidity_30Y!D13)</x:f>
        <x:v>986747.1511614879</x:v>
      </x:c>
      <x:c r="D219" s="16" t="n">
        <x:f>MAX(0,C219*(1+EXP((LN(1+Assumptions!$C$60)-0.5*Assumptions!$C$61^2)+Assumptions!$C$61*((RAND()+RAND()+RAND()+RAND()+RAND()+RAND()+RAND()+RAND()+RAND()+RAND()+RAND()+RAND())-6))-1)+Liquidity_30Y!E13)</x:f>
        <x:v>1259125.248396239</x:v>
      </x:c>
      <x:c r="E219" s="16" t="n">
        <x:f>MAX(0,D219*(1+EXP((LN(1+Assumptions!$C$60)-0.5*Assumptions!$C$61^2)+Assumptions!$C$61*((RAND()+RAND()+RAND()+RAND()+RAND()+RAND()+RAND()+RAND()+RAND()+RAND()+RAND()+RAND())-6))-1)+Liquidity_30Y!F13)</x:f>
        <x:v>1168726.677628908</x:v>
      </x:c>
      <x:c r="F219" s="16" t="n">
        <x:f>MAX(0,E219*(1+EXP((LN(1+Assumptions!$C$60)-0.5*Assumptions!$C$61^2)+Assumptions!$C$61*((RAND()+RAND()+RAND()+RAND()+RAND()+RAND()+RAND()+RAND()+RAND()+RAND()+RAND()+RAND())-6))-1)+Liquidity_30Y!G13)</x:f>
        <x:v>956701.2216065773</x:v>
      </x:c>
      <x:c r="G219" s="16" t="n">
        <x:f>MAX(0,F219*(1+EXP((LN(1+Assumptions!$C$60)-0.5*Assumptions!$C$61^2)+Assumptions!$C$61*((RAND()+RAND()+RAND()+RAND()+RAND()+RAND()+RAND()+RAND()+RAND()+RAND()+RAND()+RAND())-6))-1)+Liquidity_30Y!H13)</x:f>
        <x:v>820933.6045994406</x:v>
      </x:c>
      <x:c r="H219" s="16" t="n">
        <x:f>MAX(0,G219*(1+EXP((LN(1+Assumptions!$C$60)-0.5*Assumptions!$C$61^2)+Assumptions!$C$61*((RAND()+RAND()+RAND()+RAND()+RAND()+RAND()+RAND()+RAND()+RAND()+RAND()+RAND()+RAND())-6))-1)+Liquidity_30Y!I13)</x:f>
        <x:v>938143.3977548592</x:v>
      </x:c>
      <x:c r="I219" s="16" t="n">
        <x:f>MAX(0,H219*(1+EXP((LN(1+Assumptions!$C$60)-0.5*Assumptions!$C$61^2)+Assumptions!$C$61*((RAND()+RAND()+RAND()+RAND()+RAND()+RAND()+RAND()+RAND()+RAND()+RAND()+RAND()+RAND())-6))-1)+Liquidity_30Y!J13)</x:f>
        <x:v>1130695.4644831424</x:v>
      </x:c>
      <x:c r="J219" s="16" t="n">
        <x:f>MAX(0,I219*(1+EXP((LN(1+Assumptions!$C$60)-0.5*Assumptions!$C$61^2)+Assumptions!$C$61*((RAND()+RAND()+RAND()+RAND()+RAND()+RAND()+RAND()+RAND()+RAND()+RAND()+RAND()+RAND())-6))-1)+Liquidity_30Y!K13)</x:f>
        <x:v>1150427.5267245308</x:v>
      </x:c>
      <x:c r="K219" s="16" t="n">
        <x:f>MAX(0,J219*(1+EXP((LN(1+Assumptions!$C$60)-0.5*Assumptions!$C$61^2)+Assumptions!$C$61*((RAND()+RAND()+RAND()+RAND()+RAND()+RAND()+RAND()+RAND()+RAND()+RAND()+RAND()+RAND())-6))-1)+Liquidity_30Y!L13)</x:f>
        <x:v>1288414.802192347</x:v>
      </x:c>
      <x:c r="L219" s="16" t="n">
        <x:f>MAX(0,K219*(1+EXP((LN(1+Assumptions!$C$60)-0.5*Assumptions!$C$61^2)+Assumptions!$C$61*((RAND()+RAND()+RAND()+RAND()+RAND()+RAND()+RAND()+RAND()+RAND()+RAND()+RAND()+RAND())-6))-1)+Liquidity_30Y!M13)</x:f>
        <x:v>1544155.136169303</x:v>
      </x:c>
      <x:c r="M219" s="16" t="n">
        <x:f>MAX(0,L219*(1+EXP((LN(1+Assumptions!$C$60)-0.5*Assumptions!$C$61^2)+Assumptions!$C$61*((RAND()+RAND()+RAND()+RAND()+RAND()+RAND()+RAND()+RAND()+RAND()+RAND()+RAND()+RAND())-6))-1)+Liquidity_30Y!N13)</x:f>
        <x:v>1893060.3343135188</x:v>
      </x:c>
      <x:c r="N219" s="16" t="n">
        <x:f>MAX(0,M219*(1+EXP((LN(1+Assumptions!$C$60)-0.5*Assumptions!$C$61^2)+Assumptions!$C$61*((RAND()+RAND()+RAND()+RAND()+RAND()+RAND()+RAND()+RAND()+RAND()+RAND()+RAND()+RAND())-6))-1)+Liquidity_30Y!O13)</x:f>
        <x:v>1516365.1578028186</x:v>
      </x:c>
      <x:c r="O219" s="16" t="n">
        <x:f>MAX(0,N219*(1+EXP((LN(1+Assumptions!$C$60)-0.5*Assumptions!$C$61^2)+Assumptions!$C$61*((RAND()+RAND()+RAND()+RAND()+RAND()+RAND()+RAND()+RAND()+RAND()+RAND()+RAND()+RAND())-6))-1)+Liquidity_30Y!P13)</x:f>
        <x:v>1678803.596328314</x:v>
      </x:c>
      <x:c r="P219" s="16" t="n">
        <x:f>MAX(0,O219*(1+EXP((LN(1+Assumptions!$C$60)-0.5*Assumptions!$C$61^2)+Assumptions!$C$61*((RAND()+RAND()+RAND()+RAND()+RAND()+RAND()+RAND()+RAND()+RAND()+RAND()+RAND()+RAND())-6))-1)+Liquidity_30Y!Q13)</x:f>
        <x:v>2305665.749321124</x:v>
      </x:c>
      <x:c r="Q219" s="16" t="n">
        <x:f>MAX(0,P219*(1+EXP((LN(1+Assumptions!$C$60)-0.5*Assumptions!$C$61^2)+Assumptions!$C$61*((RAND()+RAND()+RAND()+RAND()+RAND()+RAND()+RAND()+RAND()+RAND()+RAND()+RAND()+RAND())-6))-1)+Liquidity_30Y!R13)</x:f>
        <x:v>2228180.6795644104</x:v>
      </x:c>
      <x:c r="R219" s="16" t="n">
        <x:f>MAX(0,Q219*(1+EXP((LN(1+Assumptions!$C$60)-0.5*Assumptions!$C$61^2)+Assumptions!$C$61*((RAND()+RAND()+RAND()+RAND()+RAND()+RAND()+RAND()+RAND()+RAND()+RAND()+RAND()+RAND())-6))-1)+Liquidity_30Y!S13)</x:f>
        <x:v>2369471.2723768298</x:v>
      </x:c>
      <x:c r="S219" s="16" t="n">
        <x:f>MAX(0,R219*(1+EXP((LN(1+Assumptions!$C$60)-0.5*Assumptions!$C$61^2)+Assumptions!$C$61*((RAND()+RAND()+RAND()+RAND()+RAND()+RAND()+RAND()+RAND()+RAND()+RAND()+RAND()+RAND())-6))-1)+Liquidity_30Y!T13)</x:f>
        <x:v>2832702.297843567</x:v>
      </x:c>
      <x:c r="T219" s="16" t="n">
        <x:f>MAX(0,S219*(1+EXP((LN(1+Assumptions!$C$60)-0.5*Assumptions!$C$61^2)+Assumptions!$C$61*((RAND()+RAND()+RAND()+RAND()+RAND()+RAND()+RAND()+RAND()+RAND()+RAND()+RAND()+RAND())-6))-1)+Liquidity_30Y!U13)</x:f>
        <x:v>2682494.5149964537</x:v>
      </x:c>
      <x:c r="U219" s="16" t="n">
        <x:f>MAX(0,T219*(1+EXP((LN(1+Assumptions!$C$60)-0.5*Assumptions!$C$61^2)+Assumptions!$C$61*((RAND()+RAND()+RAND()+RAND()+RAND()+RAND()+RAND()+RAND()+RAND()+RAND()+RAND()+RAND())-6))-1)+Liquidity_30Y!V13)</x:f>
        <x:v>2828576.0939236716</x:v>
      </x:c>
      <x:c r="V219" s="16" t="n">
        <x:f>MAX(0,U219*(1+EXP((LN(1+Assumptions!$C$60)-0.5*Assumptions!$C$61^2)+Assumptions!$C$61*((RAND()+RAND()+RAND()+RAND()+RAND()+RAND()+RAND()+RAND()+RAND()+RAND()+RAND()+RAND())-6))-1)+Liquidity_30Y!W13)</x:f>
        <x:v>2853208.3145842417</x:v>
      </x:c>
      <x:c r="W219" s="16" t="n">
        <x:f>MAX(0,V219*(1+EXP((LN(1+Assumptions!$C$60)-0.5*Assumptions!$C$61^2)+Assumptions!$C$61*((RAND()+RAND()+RAND()+RAND()+RAND()+RAND()+RAND()+RAND()+RAND()+RAND()+RAND()+RAND())-6))-1)+Liquidity_30Y!X13)</x:f>
        <x:v>3573075.1898052646</x:v>
      </x:c>
      <x:c r="X219" s="16" t="n">
        <x:f>MAX(0,W219*(1+EXP((LN(1+Assumptions!$C$60)-0.5*Assumptions!$C$61^2)+Assumptions!$C$61*((RAND()+RAND()+RAND()+RAND()+RAND()+RAND()+RAND()+RAND()+RAND()+RAND()+RAND()+RAND())-6))-1)+Liquidity_30Y!Y13)</x:f>
        <x:v>3733737.2970951265</x:v>
      </x:c>
      <x:c r="Y219" s="16" t="n">
        <x:f>MAX(0,X219*(1+EXP((LN(1+Assumptions!$C$60)-0.5*Assumptions!$C$61^2)+Assumptions!$C$61*((RAND()+RAND()+RAND()+RAND()+RAND()+RAND()+RAND()+RAND()+RAND()+RAND()+RAND()+RAND())-6))-1)+Liquidity_30Y!Z13)</x:f>
        <x:v>4301377.250413444</x:v>
      </x:c>
      <x:c r="Z219" s="16" t="n">
        <x:f>MAX(0,Y219*(1+EXP((LN(1+Assumptions!$C$60)-0.5*Assumptions!$C$61^2)+Assumptions!$C$61*((RAND()+RAND()+RAND()+RAND()+RAND()+RAND()+RAND()+RAND()+RAND()+RAND()+RAND()+RAND())-6))-1)+Liquidity_30Y!AA13)</x:f>
        <x:v>4062894.964674083</x:v>
      </x:c>
      <x:c r="AA219" s="16" t="n">
        <x:f>MAX(0,Z219*(1+EXP((LN(1+Assumptions!$C$60)-0.5*Assumptions!$C$61^2)+Assumptions!$C$61*((RAND()+RAND()+RAND()+RAND()+RAND()+RAND()+RAND()+RAND()+RAND()+RAND()+RAND()+RAND())-6))-1)+Liquidity_30Y!AB13)</x:f>
        <x:v>4004783.9686202276</x:v>
      </x:c>
      <x:c r="AB219" s="16" t="n">
        <x:f>MAX(0,AA219*(1+EXP((LN(1+Assumptions!$C$60)-0.5*Assumptions!$C$61^2)+Assumptions!$C$61*((RAND()+RAND()+RAND()+RAND()+RAND()+RAND()+RAND()+RAND()+RAND()+RAND()+RAND()+RAND())-6))-1)+Liquidity_30Y!AC13)</x:f>
        <x:v>5637067.335584327</x:v>
      </x:c>
      <x:c r="AC219" s="16" t="n">
        <x:f>MAX(0,AB219*(1+EXP((LN(1+Assumptions!$C$60)-0.5*Assumptions!$C$61^2)+Assumptions!$C$61*((RAND()+RAND()+RAND()+RAND()+RAND()+RAND()+RAND()+RAND()+RAND()+RAND()+RAND()+RAND())-6))-1)+Liquidity_30Y!AD13)</x:f>
        <x:v>6552427.575976359</x:v>
      </x:c>
      <x:c r="AD219" s="16" t="n">
        <x:f>MAX(0,AC219*(1+EXP((LN(1+Assumptions!$C$60)-0.5*Assumptions!$C$61^2)+Assumptions!$C$61*((RAND()+RAND()+RAND()+RAND()+RAND()+RAND()+RAND()+RAND()+RAND()+RAND()+RAND()+RAND())-6))-1)+Liquidity_30Y!AE13)</x:f>
        <x:v>7565002.687472987</x:v>
      </x:c>
      <x:c r="AE219" s="16" t="n">
        <x:f>MAX(0,AD219*(1+EXP((LN(1+Assumptions!$C$60)-0.5*Assumptions!$C$61^2)+Assumptions!$C$61*((RAND()+RAND()+RAND()+RAND()+RAND()+RAND()+RAND()+RAND()+RAND()+RAND()+RAND()+RAND())-6))-1)+Liquidity_30Y!AF13)</x:f>
        <x:v>9498290.051039374</x:v>
      </x:c>
      <x:c r="AF219" s="16" t="n">
        <x:f>MAX(0,AE219*(1+EXP((LN(1+Assumptions!$C$60)-0.5*Assumptions!$C$61^2)+Assumptions!$C$61*((RAND()+RAND()+RAND()+RAND()+RAND()+RAND()+RAND()+RAND()+RAND()+RAND()+RAND()+RAND())-6))-1)+Liquidity_30Y!AG13)</x:f>
        <x:v>12326722.795988915</x:v>
      </x:c>
    </x:row>
    <x:row r="220">
      <x:c r="A220" s="39">
        <x:v>216</x:v>
      </x:c>
      <x:c r="B220" s="16" t="n">
        <x:f>Liquidity_30Y!C14</x:f>
        <x:v>1029031.25</x:v>
      </x:c>
      <x:c r="C220" s="16" t="n">
        <x:f>MAX(0,B220*(1+EXP((LN(1+Assumptions!$C$60)-0.5*Assumptions!$C$61^2)+Assumptions!$C$61*((RAND()+RAND()+RAND()+RAND()+RAND()+RAND()+RAND()+RAND()+RAND()+RAND()+RAND()+RAND())-6))-1)+Liquidity_30Y!D13)</x:f>
        <x:v>1097533.4461812712</x:v>
      </x:c>
      <x:c r="D220" s="16" t="n">
        <x:f>MAX(0,C220*(1+EXP((LN(1+Assumptions!$C$60)-0.5*Assumptions!$C$61^2)+Assumptions!$C$61*((RAND()+RAND()+RAND()+RAND()+RAND()+RAND()+RAND()+RAND()+RAND()+RAND()+RAND()+RAND())-6))-1)+Liquidity_30Y!E13)</x:f>
        <x:v>1390547.6185171818</x:v>
      </x:c>
      <x:c r="E220" s="16" t="n">
        <x:f>MAX(0,D220*(1+EXP((LN(1+Assumptions!$C$60)-0.5*Assumptions!$C$61^2)+Assumptions!$C$61*((RAND()+RAND()+RAND()+RAND()+RAND()+RAND()+RAND()+RAND()+RAND()+RAND()+RAND()+RAND())-6))-1)+Liquidity_30Y!F13)</x:f>
        <x:v>1527138.062990031</x:v>
      </x:c>
      <x:c r="F220" s="16" t="n">
        <x:f>MAX(0,E220*(1+EXP((LN(1+Assumptions!$C$60)-0.5*Assumptions!$C$61^2)+Assumptions!$C$61*((RAND()+RAND()+RAND()+RAND()+RAND()+RAND()+RAND()+RAND()+RAND()+RAND()+RAND()+RAND())-6))-1)+Liquidity_30Y!G13)</x:f>
        <x:v>1525683.1886901667</x:v>
      </x:c>
      <x:c r="G220" s="16" t="n">
        <x:f>MAX(0,F220*(1+EXP((LN(1+Assumptions!$C$60)-0.5*Assumptions!$C$61^2)+Assumptions!$C$61*((RAND()+RAND()+RAND()+RAND()+RAND()+RAND()+RAND()+RAND()+RAND()+RAND()+RAND()+RAND())-6))-1)+Liquidity_30Y!H13)</x:f>
        <x:v>1622289.8675061204</x:v>
      </x:c>
      <x:c r="H220" s="16" t="n">
        <x:f>MAX(0,G220*(1+EXP((LN(1+Assumptions!$C$60)-0.5*Assumptions!$C$61^2)+Assumptions!$C$61*((RAND()+RAND()+RAND()+RAND()+RAND()+RAND()+RAND()+RAND()+RAND()+RAND()+RAND()+RAND())-6))-1)+Liquidity_30Y!I13)</x:f>
        <x:v>1136151.2639470934</x:v>
      </x:c>
      <x:c r="I220" s="16" t="n">
        <x:f>MAX(0,H220*(1+EXP((LN(1+Assumptions!$C$60)-0.5*Assumptions!$C$61^2)+Assumptions!$C$61*((RAND()+RAND()+RAND()+RAND()+RAND()+RAND()+RAND()+RAND()+RAND()+RAND()+RAND()+RAND())-6))-1)+Liquidity_30Y!J13)</x:f>
        <x:v>1221909.301933887</x:v>
      </x:c>
      <x:c r="J220" s="16" t="n">
        <x:f>MAX(0,I220*(1+EXP((LN(1+Assumptions!$C$60)-0.5*Assumptions!$C$61^2)+Assumptions!$C$61*((RAND()+RAND()+RAND()+RAND()+RAND()+RAND()+RAND()+RAND()+RAND()+RAND()+RAND()+RAND())-6))-1)+Liquidity_30Y!K13)</x:f>
        <x:v>1240217.0083564948</x:v>
      </x:c>
      <x:c r="K220" s="16" t="n">
        <x:f>MAX(0,J220*(1+EXP((LN(1+Assumptions!$C$60)-0.5*Assumptions!$C$61^2)+Assumptions!$C$61*((RAND()+RAND()+RAND()+RAND()+RAND()+RAND()+RAND()+RAND()+RAND()+RAND()+RAND()+RAND())-6))-1)+Liquidity_30Y!L13)</x:f>
        <x:v>1418586.9748652806</x:v>
      </x:c>
      <x:c r="L220" s="16" t="n">
        <x:f>MAX(0,K220*(1+EXP((LN(1+Assumptions!$C$60)-0.5*Assumptions!$C$61^2)+Assumptions!$C$61*((RAND()+RAND()+RAND()+RAND()+RAND()+RAND()+RAND()+RAND()+RAND()+RAND()+RAND()+RAND())-6))-1)+Liquidity_30Y!M13)</x:f>
        <x:v>1289912.1596019438</x:v>
      </x:c>
      <x:c r="M220" s="16" t="n">
        <x:f>MAX(0,L220*(1+EXP((LN(1+Assumptions!$C$60)-0.5*Assumptions!$C$61^2)+Assumptions!$C$61*((RAND()+RAND()+RAND()+RAND()+RAND()+RAND()+RAND()+RAND()+RAND()+RAND()+RAND()+RAND())-6))-1)+Liquidity_30Y!N13)</x:f>
        <x:v>1210260.0131562308</x:v>
      </x:c>
      <x:c r="N220" s="16" t="n">
        <x:f>MAX(0,M220*(1+EXP((LN(1+Assumptions!$C$60)-0.5*Assumptions!$C$61^2)+Assumptions!$C$61*((RAND()+RAND()+RAND()+RAND()+RAND()+RAND()+RAND()+RAND()+RAND()+RAND()+RAND()+RAND())-6))-1)+Liquidity_30Y!O13)</x:f>
        <x:v>1405748.1214899458</x:v>
      </x:c>
      <x:c r="O220" s="16" t="n">
        <x:f>MAX(0,N220*(1+EXP((LN(1+Assumptions!$C$60)-0.5*Assumptions!$C$61^2)+Assumptions!$C$61*((RAND()+RAND()+RAND()+RAND()+RAND()+RAND()+RAND()+RAND()+RAND()+RAND()+RAND()+RAND())-6))-1)+Liquidity_30Y!P13)</x:f>
        <x:v>1221899.1672793997</x:v>
      </x:c>
      <x:c r="P220" s="16" t="n">
        <x:f>MAX(0,O220*(1+EXP((LN(1+Assumptions!$C$60)-0.5*Assumptions!$C$61^2)+Assumptions!$C$61*((RAND()+RAND()+RAND()+RAND()+RAND()+RAND()+RAND()+RAND()+RAND()+RAND()+RAND()+RAND())-6))-1)+Liquidity_30Y!Q13)</x:f>
        <x:v>1312063.3764928782</x:v>
      </x:c>
      <x:c r="Q220" s="16" t="n">
        <x:f>MAX(0,P220*(1+EXP((LN(1+Assumptions!$C$60)-0.5*Assumptions!$C$61^2)+Assumptions!$C$61*((RAND()+RAND()+RAND()+RAND()+RAND()+RAND()+RAND()+RAND()+RAND()+RAND()+RAND()+RAND())-6))-1)+Liquidity_30Y!R13)</x:f>
        <x:v>1559838.357834022</x:v>
      </x:c>
      <x:c r="R220" s="16" t="n">
        <x:f>MAX(0,Q220*(1+EXP((LN(1+Assumptions!$C$60)-0.5*Assumptions!$C$61^2)+Assumptions!$C$61*((RAND()+RAND()+RAND()+RAND()+RAND()+RAND()+RAND()+RAND()+RAND()+RAND()+RAND()+RAND())-6))-1)+Liquidity_30Y!S13)</x:f>
        <x:v>1514746.7867230005</x:v>
      </x:c>
      <x:c r="S220" s="16" t="n">
        <x:f>MAX(0,R220*(1+EXP((LN(1+Assumptions!$C$60)-0.5*Assumptions!$C$61^2)+Assumptions!$C$61*((RAND()+RAND()+RAND()+RAND()+RAND()+RAND()+RAND()+RAND()+RAND()+RAND()+RAND()+RAND())-6))-1)+Liquidity_30Y!T13)</x:f>
        <x:v>1596266.0641481522</x:v>
      </x:c>
      <x:c r="T220" s="16" t="n">
        <x:f>MAX(0,S220*(1+EXP((LN(1+Assumptions!$C$60)-0.5*Assumptions!$C$61^2)+Assumptions!$C$61*((RAND()+RAND()+RAND()+RAND()+RAND()+RAND()+RAND()+RAND()+RAND()+RAND()+RAND()+RAND())-6))-1)+Liquidity_30Y!U13)</x:f>
        <x:v>1319232.4732174636</x:v>
      </x:c>
      <x:c r="U220" s="16" t="n">
        <x:f>MAX(0,T220*(1+EXP((LN(1+Assumptions!$C$60)-0.5*Assumptions!$C$61^2)+Assumptions!$C$61*((RAND()+RAND()+RAND()+RAND()+RAND()+RAND()+RAND()+RAND()+RAND()+RAND()+RAND()+RAND())-6))-1)+Liquidity_30Y!V13)</x:f>
        <x:v>1056903.2494054814</x:v>
      </x:c>
      <x:c r="V220" s="16" t="n">
        <x:f>MAX(0,U220*(1+EXP((LN(1+Assumptions!$C$60)-0.5*Assumptions!$C$61^2)+Assumptions!$C$61*((RAND()+RAND()+RAND()+RAND()+RAND()+RAND()+RAND()+RAND()+RAND()+RAND()+RAND()+RAND())-6))-1)+Liquidity_30Y!W13)</x:f>
        <x:v>820374.0512686438</x:v>
      </x:c>
      <x:c r="W220" s="16" t="n">
        <x:f>MAX(0,V220*(1+EXP((LN(1+Assumptions!$C$60)-0.5*Assumptions!$C$61^2)+Assumptions!$C$61*((RAND()+RAND()+RAND()+RAND()+RAND()+RAND()+RAND()+RAND()+RAND()+RAND()+RAND()+RAND())-6))-1)+Liquidity_30Y!X13)</x:f>
        <x:v>736792.0162449772</x:v>
      </x:c>
      <x:c r="X220" s="16" t="n">
        <x:f>MAX(0,W220*(1+EXP((LN(1+Assumptions!$C$60)-0.5*Assumptions!$C$61^2)+Assumptions!$C$61*((RAND()+RAND()+RAND()+RAND()+RAND()+RAND()+RAND()+RAND()+RAND()+RAND()+RAND()+RAND())-6))-1)+Liquidity_30Y!Y13)</x:f>
        <x:v>861983.8387700358</x:v>
      </x:c>
      <x:c r="Y220" s="16" t="n">
        <x:f>MAX(0,X220*(1+EXP((LN(1+Assumptions!$C$60)-0.5*Assumptions!$C$61^2)+Assumptions!$C$61*((RAND()+RAND()+RAND()+RAND()+RAND()+RAND()+RAND()+RAND()+RAND()+RAND()+RAND()+RAND())-6))-1)+Liquidity_30Y!Z13)</x:f>
        <x:v>641518.6769709007</x:v>
      </x:c>
      <x:c r="Z220" s="16" t="n">
        <x:f>MAX(0,Y220*(1+EXP((LN(1+Assumptions!$C$60)-0.5*Assumptions!$C$61^2)+Assumptions!$C$61*((RAND()+RAND()+RAND()+RAND()+RAND()+RAND()+RAND()+RAND()+RAND()+RAND()+RAND()+RAND())-6))-1)+Liquidity_30Y!AA13)</x:f>
        <x:v>703838.2367980222</x:v>
      </x:c>
      <x:c r="AA220" s="16" t="n">
        <x:f>MAX(0,Z220*(1+EXP((LN(1+Assumptions!$C$60)-0.5*Assumptions!$C$61^2)+Assumptions!$C$61*((RAND()+RAND()+RAND()+RAND()+RAND()+RAND()+RAND()+RAND()+RAND()+RAND()+RAND()+RAND())-6))-1)+Liquidity_30Y!AB13)</x:f>
        <x:v>715096.6398235062</x:v>
      </x:c>
      <x:c r="AB220" s="16" t="n">
        <x:f>MAX(0,AA220*(1+EXP((LN(1+Assumptions!$C$60)-0.5*Assumptions!$C$61^2)+Assumptions!$C$61*((RAND()+RAND()+RAND()+RAND()+RAND()+RAND()+RAND()+RAND()+RAND()+RAND()+RAND()+RAND())-6))-1)+Liquidity_30Y!AC13)</x:f>
        <x:v>893603.1886693307</x:v>
      </x:c>
      <x:c r="AC220" s="16" t="n">
        <x:f>MAX(0,AB220*(1+EXP((LN(1+Assumptions!$C$60)-0.5*Assumptions!$C$61^2)+Assumptions!$C$61*((RAND()+RAND()+RAND()+RAND()+RAND()+RAND()+RAND()+RAND()+RAND()+RAND()+RAND()+RAND())-6))-1)+Liquidity_30Y!AD13)</x:f>
        <x:v>1104624.8044583602</x:v>
      </x:c>
      <x:c r="AD220" s="16" t="n">
        <x:f>MAX(0,AC220*(1+EXP((LN(1+Assumptions!$C$60)-0.5*Assumptions!$C$61^2)+Assumptions!$C$61*((RAND()+RAND()+RAND()+RAND()+RAND()+RAND()+RAND()+RAND()+RAND()+RAND()+RAND()+RAND())-6))-1)+Liquidity_30Y!AE13)</x:f>
        <x:v>1332370.4520419482</x:v>
      </x:c>
      <x:c r="AE220" s="16" t="n">
        <x:f>MAX(0,AD220*(1+EXP((LN(1+Assumptions!$C$60)-0.5*Assumptions!$C$61^2)+Assumptions!$C$61*((RAND()+RAND()+RAND()+RAND()+RAND()+RAND()+RAND()+RAND()+RAND()+RAND()+RAND()+RAND())-6))-1)+Liquidity_30Y!AF13)</x:f>
        <x:v>1256922.7113197746</x:v>
      </x:c>
      <x:c r="AF220" s="16" t="n">
        <x:f>MAX(0,AE220*(1+EXP((LN(1+Assumptions!$C$60)-0.5*Assumptions!$C$61^2)+Assumptions!$C$61*((RAND()+RAND()+RAND()+RAND()+RAND()+RAND()+RAND()+RAND()+RAND()+RAND()+RAND()+RAND())-6))-1)+Liquidity_30Y!AG13)</x:f>
        <x:v>1685178.6688964174</x:v>
      </x:c>
    </x:row>
    <x:row r="221">
      <x:c r="A221" s="39">
        <x:v>217</x:v>
      </x:c>
      <x:c r="B221" s="16" t="n">
        <x:f>Liquidity_30Y!C14</x:f>
        <x:v>1029031.25</x:v>
      </x:c>
      <x:c r="C221" s="16" t="n">
        <x:f>MAX(0,B221*(1+EXP((LN(1+Assumptions!$C$60)-0.5*Assumptions!$C$61^2)+Assumptions!$C$61*((RAND()+RAND()+RAND()+RAND()+RAND()+RAND()+RAND()+RAND()+RAND()+RAND()+RAND()+RAND())-6))-1)+Liquidity_30Y!D13)</x:f>
        <x:v>1102157.6721642003</x:v>
      </x:c>
      <x:c r="D221" s="16" t="n">
        <x:f>MAX(0,C221*(1+EXP((LN(1+Assumptions!$C$60)-0.5*Assumptions!$C$61^2)+Assumptions!$C$61*((RAND()+RAND()+RAND()+RAND()+RAND()+RAND()+RAND()+RAND()+RAND()+RAND()+RAND()+RAND())-6))-1)+Liquidity_30Y!E13)</x:f>
        <x:v>1007592.5528339681</x:v>
      </x:c>
      <x:c r="E221" s="16" t="n">
        <x:f>MAX(0,D221*(1+EXP((LN(1+Assumptions!$C$60)-0.5*Assumptions!$C$61^2)+Assumptions!$C$61*((RAND()+RAND()+RAND()+RAND()+RAND()+RAND()+RAND()+RAND()+RAND()+RAND()+RAND()+RAND())-6))-1)+Liquidity_30Y!F13)</x:f>
        <x:v>1007168.9332572987</x:v>
      </x:c>
      <x:c r="F221" s="16" t="n">
        <x:f>MAX(0,E221*(1+EXP((LN(1+Assumptions!$C$60)-0.5*Assumptions!$C$61^2)+Assumptions!$C$61*((RAND()+RAND()+RAND()+RAND()+RAND()+RAND()+RAND()+RAND()+RAND()+RAND()+RAND()+RAND())-6))-1)+Liquidity_30Y!G13)</x:f>
        <x:v>863978.4954120332</x:v>
      </x:c>
      <x:c r="G221" s="16" t="n">
        <x:f>MAX(0,F221*(1+EXP((LN(1+Assumptions!$C$60)-0.5*Assumptions!$C$61^2)+Assumptions!$C$61*((RAND()+RAND()+RAND()+RAND()+RAND()+RAND()+RAND()+RAND()+RAND()+RAND()+RAND()+RAND())-6))-1)+Liquidity_30Y!H13)</x:f>
        <x:v>844326.8861664594</x:v>
      </x:c>
      <x:c r="H221" s="16" t="n">
        <x:f>MAX(0,G221*(1+EXP((LN(1+Assumptions!$C$60)-0.5*Assumptions!$C$61^2)+Assumptions!$C$61*((RAND()+RAND()+RAND()+RAND()+RAND()+RAND()+RAND()+RAND()+RAND()+RAND()+RAND()+RAND())-6))-1)+Liquidity_30Y!I13)</x:f>
        <x:v>875178.1741418599</x:v>
      </x:c>
      <x:c r="I221" s="16" t="n">
        <x:f>MAX(0,H221*(1+EXP((LN(1+Assumptions!$C$60)-0.5*Assumptions!$C$61^2)+Assumptions!$C$61*((RAND()+RAND()+RAND()+RAND()+RAND()+RAND()+RAND()+RAND()+RAND()+RAND()+RAND()+RAND())-6))-1)+Liquidity_30Y!J13)</x:f>
        <x:v>1088167.679085312</x:v>
      </x:c>
      <x:c r="J221" s="16" t="n">
        <x:f>MAX(0,I221*(1+EXP((LN(1+Assumptions!$C$60)-0.5*Assumptions!$C$61^2)+Assumptions!$C$61*((RAND()+RAND()+RAND()+RAND()+RAND()+RAND()+RAND()+RAND()+RAND()+RAND()+RAND()+RAND())-6))-1)+Liquidity_30Y!K13)</x:f>
        <x:v>1233825.774025246</x:v>
      </x:c>
      <x:c r="K221" s="16" t="n">
        <x:f>MAX(0,J221*(1+EXP((LN(1+Assumptions!$C$60)-0.5*Assumptions!$C$61^2)+Assumptions!$C$61*((RAND()+RAND()+RAND()+RAND()+RAND()+RAND()+RAND()+RAND()+RAND()+RAND()+RAND()+RAND())-6))-1)+Liquidity_30Y!L13)</x:f>
        <x:v>1213318.7591275815</x:v>
      </x:c>
      <x:c r="L221" s="16" t="n">
        <x:f>MAX(0,K221*(1+EXP((LN(1+Assumptions!$C$60)-0.5*Assumptions!$C$61^2)+Assumptions!$C$61*((RAND()+RAND()+RAND()+RAND()+RAND()+RAND()+RAND()+RAND()+RAND()+RAND()+RAND()+RAND())-6))-1)+Liquidity_30Y!M13)</x:f>
        <x:v>1379156.1583757421</x:v>
      </x:c>
      <x:c r="M221" s="16" t="n">
        <x:f>MAX(0,L221*(1+EXP((LN(1+Assumptions!$C$60)-0.5*Assumptions!$C$61^2)+Assumptions!$C$61*((RAND()+RAND()+RAND()+RAND()+RAND()+RAND()+RAND()+RAND()+RAND()+RAND()+RAND()+RAND())-6))-1)+Liquidity_30Y!N13)</x:f>
        <x:v>1082283.2592765556</x:v>
      </x:c>
      <x:c r="N221" s="16" t="n">
        <x:f>MAX(0,M221*(1+EXP((LN(1+Assumptions!$C$60)-0.5*Assumptions!$C$61^2)+Assumptions!$C$61*((RAND()+RAND()+RAND()+RAND()+RAND()+RAND()+RAND()+RAND()+RAND()+RAND()+RAND()+RAND())-6))-1)+Liquidity_30Y!O13)</x:f>
        <x:v>1292697.7151893517</x:v>
      </x:c>
      <x:c r="O221" s="16" t="n">
        <x:f>MAX(0,N221*(1+EXP((LN(1+Assumptions!$C$60)-0.5*Assumptions!$C$61^2)+Assumptions!$C$61*((RAND()+RAND()+RAND()+RAND()+RAND()+RAND()+RAND()+RAND()+RAND()+RAND()+RAND()+RAND())-6))-1)+Liquidity_30Y!P13)</x:f>
        <x:v>1441926.1263638735</x:v>
      </x:c>
      <x:c r="P221" s="16" t="n">
        <x:f>MAX(0,O221*(1+EXP((LN(1+Assumptions!$C$60)-0.5*Assumptions!$C$61^2)+Assumptions!$C$61*((RAND()+RAND()+RAND()+RAND()+RAND()+RAND()+RAND()+RAND()+RAND()+RAND()+RAND()+RAND())-6))-1)+Liquidity_30Y!Q13)</x:f>
        <x:v>1306015.9885667393</x:v>
      </x:c>
      <x:c r="Q221" s="16" t="n">
        <x:f>MAX(0,P221*(1+EXP((LN(1+Assumptions!$C$60)-0.5*Assumptions!$C$61^2)+Assumptions!$C$61*((RAND()+RAND()+RAND()+RAND()+RAND()+RAND()+RAND()+RAND()+RAND()+RAND()+RAND()+RAND())-6))-1)+Liquidity_30Y!R13)</x:f>
        <x:v>1259232.505892938</x:v>
      </x:c>
      <x:c r="R221" s="16" t="n">
        <x:f>MAX(0,Q221*(1+EXP((LN(1+Assumptions!$C$60)-0.5*Assumptions!$C$61^2)+Assumptions!$C$61*((RAND()+RAND()+RAND()+RAND()+RAND()+RAND()+RAND()+RAND()+RAND()+RAND()+RAND()+RAND())-6))-1)+Liquidity_30Y!S13)</x:f>
        <x:v>1419688.5556539765</x:v>
      </x:c>
      <x:c r="S221" s="16" t="n">
        <x:f>MAX(0,R221*(1+EXP((LN(1+Assumptions!$C$60)-0.5*Assumptions!$C$61^2)+Assumptions!$C$61*((RAND()+RAND()+RAND()+RAND()+RAND()+RAND()+RAND()+RAND()+RAND()+RAND()+RAND()+RAND())-6))-1)+Liquidity_30Y!T13)</x:f>
        <x:v>1298722.5099322302</x:v>
      </x:c>
      <x:c r="T221" s="16" t="n">
        <x:f>MAX(0,S221*(1+EXP((LN(1+Assumptions!$C$60)-0.5*Assumptions!$C$61^2)+Assumptions!$C$61*((RAND()+RAND()+RAND()+RAND()+RAND()+RAND()+RAND()+RAND()+RAND()+RAND()+RAND()+RAND())-6))-1)+Liquidity_30Y!U13)</x:f>
        <x:v>1407382.236286398</x:v>
      </x:c>
      <x:c r="U221" s="16" t="n">
        <x:f>MAX(0,T221*(1+EXP((LN(1+Assumptions!$C$60)-0.5*Assumptions!$C$61^2)+Assumptions!$C$61*((RAND()+RAND()+RAND()+RAND()+RAND()+RAND()+RAND()+RAND()+RAND()+RAND()+RAND()+RAND())-6))-1)+Liquidity_30Y!V13)</x:f>
        <x:v>1633009.0868617138</x:v>
      </x:c>
      <x:c r="V221" s="16" t="n">
        <x:f>MAX(0,U221*(1+EXP((LN(1+Assumptions!$C$60)-0.5*Assumptions!$C$61^2)+Assumptions!$C$61*((RAND()+RAND()+RAND()+RAND()+RAND()+RAND()+RAND()+RAND()+RAND()+RAND()+RAND()+RAND())-6))-1)+Liquidity_30Y!W13)</x:f>
        <x:v>2028919.559615174</x:v>
      </x:c>
      <x:c r="W221" s="16" t="n">
        <x:f>MAX(0,V221*(1+EXP((LN(1+Assumptions!$C$60)-0.5*Assumptions!$C$61^2)+Assumptions!$C$61*((RAND()+RAND()+RAND()+RAND()+RAND()+RAND()+RAND()+RAND()+RAND()+RAND()+RAND()+RAND())-6))-1)+Liquidity_30Y!X13)</x:f>
        <x:v>2430669.391728604</x:v>
      </x:c>
      <x:c r="X221" s="16" t="n">
        <x:f>MAX(0,W221*(1+EXP((LN(1+Assumptions!$C$60)-0.5*Assumptions!$C$61^2)+Assumptions!$C$61*((RAND()+RAND()+RAND()+RAND()+RAND()+RAND()+RAND()+RAND()+RAND()+RAND()+RAND()+RAND())-6))-1)+Liquidity_30Y!Y13)</x:f>
        <x:v>2787258.9652816597</x:v>
      </x:c>
      <x:c r="Y221" s="16" t="n">
        <x:f>MAX(0,X221*(1+EXP((LN(1+Assumptions!$C$60)-0.5*Assumptions!$C$61^2)+Assumptions!$C$61*((RAND()+RAND()+RAND()+RAND()+RAND()+RAND()+RAND()+RAND()+RAND()+RAND()+RAND()+RAND())-6))-1)+Liquidity_30Y!Z13)</x:f>
        <x:v>2052860.5575051443</x:v>
      </x:c>
      <x:c r="Z221" s="16" t="n">
        <x:f>MAX(0,Y221*(1+EXP((LN(1+Assumptions!$C$60)-0.5*Assumptions!$C$61^2)+Assumptions!$C$61*((RAND()+RAND()+RAND()+RAND()+RAND()+RAND()+RAND()+RAND()+RAND()+RAND()+RAND()+RAND())-6))-1)+Liquidity_30Y!AA13)</x:f>
        <x:v>2040232.5133662897</x:v>
      </x:c>
      <x:c r="AA221" s="16" t="n">
        <x:f>MAX(0,Z221*(1+EXP((LN(1+Assumptions!$C$60)-0.5*Assumptions!$C$61^2)+Assumptions!$C$61*((RAND()+RAND()+RAND()+RAND()+RAND()+RAND()+RAND()+RAND()+RAND()+RAND()+RAND()+RAND())-6))-1)+Liquidity_30Y!AB13)</x:f>
        <x:v>2421257.005388187</x:v>
      </x:c>
      <x:c r="AB221" s="16" t="n">
        <x:f>MAX(0,AA221*(1+EXP((LN(1+Assumptions!$C$60)-0.5*Assumptions!$C$61^2)+Assumptions!$C$61*((RAND()+RAND()+RAND()+RAND()+RAND()+RAND()+RAND()+RAND()+RAND()+RAND()+RAND()+RAND())-6))-1)+Liquidity_30Y!AC13)</x:f>
        <x:v>3117165.8793957843</x:v>
      </x:c>
      <x:c r="AC221" s="16" t="n">
        <x:f>MAX(0,AB221*(1+EXP((LN(1+Assumptions!$C$60)-0.5*Assumptions!$C$61^2)+Assumptions!$C$61*((RAND()+RAND()+RAND()+RAND()+RAND()+RAND()+RAND()+RAND()+RAND()+RAND()+RAND()+RAND())-6))-1)+Liquidity_30Y!AD13)</x:f>
        <x:v>3123502.670501227</x:v>
      </x:c>
      <x:c r="AD221" s="16" t="n">
        <x:f>MAX(0,AC221*(1+EXP((LN(1+Assumptions!$C$60)-0.5*Assumptions!$C$61^2)+Assumptions!$C$61*((RAND()+RAND()+RAND()+RAND()+RAND()+RAND()+RAND()+RAND()+RAND()+RAND()+RAND()+RAND())-6))-1)+Liquidity_30Y!AE13)</x:f>
        <x:v>3325272.3201503856</x:v>
      </x:c>
      <x:c r="AE221" s="16" t="n">
        <x:f>MAX(0,AD221*(1+EXP((LN(1+Assumptions!$C$60)-0.5*Assumptions!$C$61^2)+Assumptions!$C$61*((RAND()+RAND()+RAND()+RAND()+RAND()+RAND()+RAND()+RAND()+RAND()+RAND()+RAND()+RAND())-6))-1)+Liquidity_30Y!AF13)</x:f>
        <x:v>3493892.9330420233</x:v>
      </x:c>
      <x:c r="AF221" s="16" t="n">
        <x:f>MAX(0,AE221*(1+EXP((LN(1+Assumptions!$C$60)-0.5*Assumptions!$C$61^2)+Assumptions!$C$61*((RAND()+RAND()+RAND()+RAND()+RAND()+RAND()+RAND()+RAND()+RAND()+RAND()+RAND()+RAND())-6))-1)+Liquidity_30Y!AG13)</x:f>
        <x:v>4068516.8506987067</x:v>
      </x:c>
    </x:row>
    <x:row r="222">
      <x:c r="A222" s="39">
        <x:v>218</x:v>
      </x:c>
      <x:c r="B222" s="16" t="n">
        <x:f>Liquidity_30Y!C14</x:f>
        <x:v>1029031.25</x:v>
      </x:c>
      <x:c r="C222" s="16" t="n">
        <x:f>MAX(0,B222*(1+EXP((LN(1+Assumptions!$C$60)-0.5*Assumptions!$C$61^2)+Assumptions!$C$61*((RAND()+RAND()+RAND()+RAND()+RAND()+RAND()+RAND()+RAND()+RAND()+RAND()+RAND()+RAND())-6))-1)+Liquidity_30Y!D13)</x:f>
        <x:v>1190740.6608968498</x:v>
      </x:c>
      <x:c r="D222" s="16" t="n">
        <x:f>MAX(0,C222*(1+EXP((LN(1+Assumptions!$C$60)-0.5*Assumptions!$C$61^2)+Assumptions!$C$61*((RAND()+RAND()+RAND()+RAND()+RAND()+RAND()+RAND()+RAND()+RAND()+RAND()+RAND()+RAND())-6))-1)+Liquidity_30Y!E13)</x:f>
        <x:v>1121106.7012769985</x:v>
      </x:c>
      <x:c r="E222" s="16" t="n">
        <x:f>MAX(0,D222*(1+EXP((LN(1+Assumptions!$C$60)-0.5*Assumptions!$C$61^2)+Assumptions!$C$61*((RAND()+RAND()+RAND()+RAND()+RAND()+RAND()+RAND()+RAND()+RAND()+RAND()+RAND()+RAND())-6))-1)+Liquidity_30Y!F13)</x:f>
        <x:v>1098192.827752962</x:v>
      </x:c>
      <x:c r="F222" s="16" t="n">
        <x:f>MAX(0,E222*(1+EXP((LN(1+Assumptions!$C$60)-0.5*Assumptions!$C$61^2)+Assumptions!$C$61*((RAND()+RAND()+RAND()+RAND()+RAND()+RAND()+RAND()+RAND()+RAND()+RAND()+RAND()+RAND())-6))-1)+Liquidity_30Y!G13)</x:f>
        <x:v>1046457.4728779125</x:v>
      </x:c>
      <x:c r="G222" s="16" t="n">
        <x:f>MAX(0,F222*(1+EXP((LN(1+Assumptions!$C$60)-0.5*Assumptions!$C$61^2)+Assumptions!$C$61*((RAND()+RAND()+RAND()+RAND()+RAND()+RAND()+RAND()+RAND()+RAND()+RAND()+RAND()+RAND())-6))-1)+Liquidity_30Y!H13)</x:f>
        <x:v>1158655.6229878608</x:v>
      </x:c>
      <x:c r="H222" s="16" t="n">
        <x:f>MAX(0,G222*(1+EXP((LN(1+Assumptions!$C$60)-0.5*Assumptions!$C$61^2)+Assumptions!$C$61*((RAND()+RAND()+RAND()+RAND()+RAND()+RAND()+RAND()+RAND()+RAND()+RAND()+RAND()+RAND())-6))-1)+Liquidity_30Y!I13)</x:f>
        <x:v>1173520.2855377703</x:v>
      </x:c>
      <x:c r="I222" s="16" t="n">
        <x:f>MAX(0,H222*(1+EXP((LN(1+Assumptions!$C$60)-0.5*Assumptions!$C$61^2)+Assumptions!$C$61*((RAND()+RAND()+RAND()+RAND()+RAND()+RAND()+RAND()+RAND()+RAND()+RAND()+RAND()+RAND())-6))-1)+Liquidity_30Y!J13)</x:f>
        <x:v>1036218.6053313909</x:v>
      </x:c>
      <x:c r="J222" s="16" t="n">
        <x:f>MAX(0,I222*(1+EXP((LN(1+Assumptions!$C$60)-0.5*Assumptions!$C$61^2)+Assumptions!$C$61*((RAND()+RAND()+RAND()+RAND()+RAND()+RAND()+RAND()+RAND()+RAND()+RAND()+RAND()+RAND())-6))-1)+Liquidity_30Y!K13)</x:f>
        <x:v>1389536.9897629628</x:v>
      </x:c>
      <x:c r="K222" s="16" t="n">
        <x:f>MAX(0,J222*(1+EXP((LN(1+Assumptions!$C$60)-0.5*Assumptions!$C$61^2)+Assumptions!$C$61*((RAND()+RAND()+RAND()+RAND()+RAND()+RAND()+RAND()+RAND()+RAND()+RAND()+RAND()+RAND())-6))-1)+Liquidity_30Y!L13)</x:f>
        <x:v>1680488.5294714237</x:v>
      </x:c>
      <x:c r="L222" s="16" t="n">
        <x:f>MAX(0,K222*(1+EXP((LN(1+Assumptions!$C$60)-0.5*Assumptions!$C$61^2)+Assumptions!$C$61*((RAND()+RAND()+RAND()+RAND()+RAND()+RAND()+RAND()+RAND()+RAND()+RAND()+RAND()+RAND())-6))-1)+Liquidity_30Y!M13)</x:f>
        <x:v>1333184.067013258</x:v>
      </x:c>
      <x:c r="M222" s="16" t="n">
        <x:f>MAX(0,L222*(1+EXP((LN(1+Assumptions!$C$60)-0.5*Assumptions!$C$61^2)+Assumptions!$C$61*((RAND()+RAND()+RAND()+RAND()+RAND()+RAND()+RAND()+RAND()+RAND()+RAND()+RAND()+RAND())-6))-1)+Liquidity_30Y!N13)</x:f>
        <x:v>1359559.4535330862</x:v>
      </x:c>
      <x:c r="N222" s="16" t="n">
        <x:f>MAX(0,M222*(1+EXP((LN(1+Assumptions!$C$60)-0.5*Assumptions!$C$61^2)+Assumptions!$C$61*((RAND()+RAND()+RAND()+RAND()+RAND()+RAND()+RAND()+RAND()+RAND()+RAND()+RAND()+RAND())-6))-1)+Liquidity_30Y!O13)</x:f>
        <x:v>1312685.3653213892</x:v>
      </x:c>
      <x:c r="O222" s="16" t="n">
        <x:f>MAX(0,N222*(1+EXP((LN(1+Assumptions!$C$60)-0.5*Assumptions!$C$61^2)+Assumptions!$C$61*((RAND()+RAND()+RAND()+RAND()+RAND()+RAND()+RAND()+RAND()+RAND()+RAND()+RAND()+RAND())-6))-1)+Liquidity_30Y!P13)</x:f>
        <x:v>1371212.5136978338</x:v>
      </x:c>
      <x:c r="P222" s="16" t="n">
        <x:f>MAX(0,O222*(1+EXP((LN(1+Assumptions!$C$60)-0.5*Assumptions!$C$61^2)+Assumptions!$C$61*((RAND()+RAND()+RAND()+RAND()+RAND()+RAND()+RAND()+RAND()+RAND()+RAND()+RAND()+RAND())-6))-1)+Liquidity_30Y!Q13)</x:f>
        <x:v>1371423.6318045745</x:v>
      </x:c>
      <x:c r="Q222" s="16" t="n">
        <x:f>MAX(0,P222*(1+EXP((LN(1+Assumptions!$C$60)-0.5*Assumptions!$C$61^2)+Assumptions!$C$61*((RAND()+RAND()+RAND()+RAND()+RAND()+RAND()+RAND()+RAND()+RAND()+RAND()+RAND()+RAND())-6))-1)+Liquidity_30Y!R13)</x:f>
        <x:v>1413848.4828031315</x:v>
      </x:c>
      <x:c r="R222" s="16" t="n">
        <x:f>MAX(0,Q222*(1+EXP((LN(1+Assumptions!$C$60)-0.5*Assumptions!$C$61^2)+Assumptions!$C$61*((RAND()+RAND()+RAND()+RAND()+RAND()+RAND()+RAND()+RAND()+RAND()+RAND()+RAND()+RAND())-6))-1)+Liquidity_30Y!S13)</x:f>
        <x:v>1324305.0700752425</x:v>
      </x:c>
      <x:c r="S222" s="16" t="n">
        <x:f>MAX(0,R222*(1+EXP((LN(1+Assumptions!$C$60)-0.5*Assumptions!$C$61^2)+Assumptions!$C$61*((RAND()+RAND()+RAND()+RAND()+RAND()+RAND()+RAND()+RAND()+RAND()+RAND()+RAND()+RAND())-6))-1)+Liquidity_30Y!T13)</x:f>
        <x:v>1561373.6989605508</x:v>
      </x:c>
      <x:c r="T222" s="16" t="n">
        <x:f>MAX(0,S222*(1+EXP((LN(1+Assumptions!$C$60)-0.5*Assumptions!$C$61^2)+Assumptions!$C$61*((RAND()+RAND()+RAND()+RAND()+RAND()+RAND()+RAND()+RAND()+RAND()+RAND()+RAND()+RAND())-6))-1)+Liquidity_30Y!U13)</x:f>
        <x:v>1448236.6646669656</x:v>
      </x:c>
      <x:c r="U222" s="16" t="n">
        <x:f>MAX(0,T222*(1+EXP((LN(1+Assumptions!$C$60)-0.5*Assumptions!$C$61^2)+Assumptions!$C$61*((RAND()+RAND()+RAND()+RAND()+RAND()+RAND()+RAND()+RAND()+RAND()+RAND()+RAND()+RAND())-6))-1)+Liquidity_30Y!V13)</x:f>
        <x:v>1718963.9163285408</x:v>
      </x:c>
      <x:c r="V222" s="16" t="n">
        <x:f>MAX(0,U222*(1+EXP((LN(1+Assumptions!$C$60)-0.5*Assumptions!$C$61^2)+Assumptions!$C$61*((RAND()+RAND()+RAND()+RAND()+RAND()+RAND()+RAND()+RAND()+RAND()+RAND()+RAND()+RAND())-6))-1)+Liquidity_30Y!W13)</x:f>
        <x:v>2362443.7288927194</x:v>
      </x:c>
      <x:c r="W222" s="16" t="n">
        <x:f>MAX(0,V222*(1+EXP((LN(1+Assumptions!$C$60)-0.5*Assumptions!$C$61^2)+Assumptions!$C$61*((RAND()+RAND()+RAND()+RAND()+RAND()+RAND()+RAND()+RAND()+RAND()+RAND()+RAND()+RAND())-6))-1)+Liquidity_30Y!X13)</x:f>
        <x:v>1666417.9873311245</x:v>
      </x:c>
      <x:c r="X222" s="16" t="n">
        <x:f>MAX(0,W222*(1+EXP((LN(1+Assumptions!$C$60)-0.5*Assumptions!$C$61^2)+Assumptions!$C$61*((RAND()+RAND()+RAND()+RAND()+RAND()+RAND()+RAND()+RAND()+RAND()+RAND()+RAND()+RAND())-6))-1)+Liquidity_30Y!Y13)</x:f>
        <x:v>1771417.4203275337</x:v>
      </x:c>
      <x:c r="Y222" s="16" t="n">
        <x:f>MAX(0,X222*(1+EXP((LN(1+Assumptions!$C$60)-0.5*Assumptions!$C$61^2)+Assumptions!$C$61*((RAND()+RAND()+RAND()+RAND()+RAND()+RAND()+RAND()+RAND()+RAND()+RAND()+RAND()+RAND())-6))-1)+Liquidity_30Y!Z13)</x:f>
        <x:v>2165686.995539407</x:v>
      </x:c>
      <x:c r="Z222" s="16" t="n">
        <x:f>MAX(0,Y222*(1+EXP((LN(1+Assumptions!$C$60)-0.5*Assumptions!$C$61^2)+Assumptions!$C$61*((RAND()+RAND()+RAND()+RAND()+RAND()+RAND()+RAND()+RAND()+RAND()+RAND()+RAND()+RAND())-6))-1)+Liquidity_30Y!AA13)</x:f>
        <x:v>2262012.559215823</x:v>
      </x:c>
      <x:c r="AA222" s="16" t="n">
        <x:f>MAX(0,Z222*(1+EXP((LN(1+Assumptions!$C$60)-0.5*Assumptions!$C$61^2)+Assumptions!$C$61*((RAND()+RAND()+RAND()+RAND()+RAND()+RAND()+RAND()+RAND()+RAND()+RAND()+RAND()+RAND())-6))-1)+Liquidity_30Y!AB13)</x:f>
        <x:v>3099053.9546882752</x:v>
      </x:c>
      <x:c r="AB222" s="16" t="n">
        <x:f>MAX(0,AA222*(1+EXP((LN(1+Assumptions!$C$60)-0.5*Assumptions!$C$61^2)+Assumptions!$C$61*((RAND()+RAND()+RAND()+RAND()+RAND()+RAND()+RAND()+RAND()+RAND()+RAND()+RAND()+RAND())-6))-1)+Liquidity_30Y!AC13)</x:f>
        <x:v>3218030.5596767627</x:v>
      </x:c>
      <x:c r="AC222" s="16" t="n">
        <x:f>MAX(0,AB222*(1+EXP((LN(1+Assumptions!$C$60)-0.5*Assumptions!$C$61^2)+Assumptions!$C$61*((RAND()+RAND()+RAND()+RAND()+RAND()+RAND()+RAND()+RAND()+RAND()+RAND()+RAND()+RAND())-6))-1)+Liquidity_30Y!AD13)</x:f>
        <x:v>3570068.3741045506</x:v>
      </x:c>
      <x:c r="AD222" s="16" t="n">
        <x:f>MAX(0,AC222*(1+EXP((LN(1+Assumptions!$C$60)-0.5*Assumptions!$C$61^2)+Assumptions!$C$61*((RAND()+RAND()+RAND()+RAND()+RAND()+RAND()+RAND()+RAND()+RAND()+RAND()+RAND()+RAND())-6))-1)+Liquidity_30Y!AE13)</x:f>
        <x:v>4187826.4796425384</x:v>
      </x:c>
      <x:c r="AE222" s="16" t="n">
        <x:f>MAX(0,AD222*(1+EXP((LN(1+Assumptions!$C$60)-0.5*Assumptions!$C$61^2)+Assumptions!$C$61*((RAND()+RAND()+RAND()+RAND()+RAND()+RAND()+RAND()+RAND()+RAND()+RAND()+RAND()+RAND())-6))-1)+Liquidity_30Y!AF13)</x:f>
        <x:v>4416060.3396174405</x:v>
      </x:c>
      <x:c r="AF222" s="16" t="n">
        <x:f>MAX(0,AE222*(1+EXP((LN(1+Assumptions!$C$60)-0.5*Assumptions!$C$61^2)+Assumptions!$C$61*((RAND()+RAND()+RAND()+RAND()+RAND()+RAND()+RAND()+RAND()+RAND()+RAND()+RAND()+RAND())-6))-1)+Liquidity_30Y!AG13)</x:f>
        <x:v>5537036.904109507</x:v>
      </x:c>
    </x:row>
    <x:row r="223">
      <x:c r="A223" s="39">
        <x:v>219</x:v>
      </x:c>
      <x:c r="B223" s="16" t="n">
        <x:f>Liquidity_30Y!C14</x:f>
        <x:v>1029031.25</x:v>
      </x:c>
      <x:c r="C223" s="16" t="n">
        <x:f>MAX(0,B223*(1+EXP((LN(1+Assumptions!$C$60)-0.5*Assumptions!$C$61^2)+Assumptions!$C$61*((RAND()+RAND()+RAND()+RAND()+RAND()+RAND()+RAND()+RAND()+RAND()+RAND()+RAND()+RAND())-6))-1)+Liquidity_30Y!D13)</x:f>
        <x:v>1210760.7587462445</x:v>
      </x:c>
      <x:c r="D223" s="16" t="n">
        <x:f>MAX(0,C223*(1+EXP((LN(1+Assumptions!$C$60)-0.5*Assumptions!$C$61^2)+Assumptions!$C$61*((RAND()+RAND()+RAND()+RAND()+RAND()+RAND()+RAND()+RAND()+RAND()+RAND()+RAND()+RAND())-6))-1)+Liquidity_30Y!E13)</x:f>
        <x:v>1337137.792712565</x:v>
      </x:c>
      <x:c r="E223" s="16" t="n">
        <x:f>MAX(0,D223*(1+EXP((LN(1+Assumptions!$C$60)-0.5*Assumptions!$C$61^2)+Assumptions!$C$61*((RAND()+RAND()+RAND()+RAND()+RAND()+RAND()+RAND()+RAND()+RAND()+RAND()+RAND()+RAND())-6))-1)+Liquidity_30Y!F13)</x:f>
        <x:v>1881785.0863504726</x:v>
      </x:c>
      <x:c r="F223" s="16" t="n">
        <x:f>MAX(0,E223*(1+EXP((LN(1+Assumptions!$C$60)-0.5*Assumptions!$C$61^2)+Assumptions!$C$61*((RAND()+RAND()+RAND()+RAND()+RAND()+RAND()+RAND()+RAND()+RAND()+RAND()+RAND()+RAND())-6))-1)+Liquidity_30Y!G13)</x:f>
        <x:v>1789379.8481555579</x:v>
      </x:c>
      <x:c r="G223" s="16" t="n">
        <x:f>MAX(0,F223*(1+EXP((LN(1+Assumptions!$C$60)-0.5*Assumptions!$C$61^2)+Assumptions!$C$61*((RAND()+RAND()+RAND()+RAND()+RAND()+RAND()+RAND()+RAND()+RAND()+RAND()+RAND()+RAND())-6))-1)+Liquidity_30Y!H13)</x:f>
        <x:v>2098052.211026373</x:v>
      </x:c>
      <x:c r="H223" s="16" t="n">
        <x:f>MAX(0,G223*(1+EXP((LN(1+Assumptions!$C$60)-0.5*Assumptions!$C$61^2)+Assumptions!$C$61*((RAND()+RAND()+RAND()+RAND()+RAND()+RAND()+RAND()+RAND()+RAND()+RAND()+RAND()+RAND())-6))-1)+Liquidity_30Y!I13)</x:f>
        <x:v>2181786.1431400944</x:v>
      </x:c>
      <x:c r="I223" s="16" t="n">
        <x:f>MAX(0,H223*(1+EXP((LN(1+Assumptions!$C$60)-0.5*Assumptions!$C$61^2)+Assumptions!$C$61*((RAND()+RAND()+RAND()+RAND()+RAND()+RAND()+RAND()+RAND()+RAND()+RAND()+RAND()+RAND())-6))-1)+Liquidity_30Y!J13)</x:f>
        <x:v>2361199.751327994</x:v>
      </x:c>
      <x:c r="J223" s="16" t="n">
        <x:f>MAX(0,I223*(1+EXP((LN(1+Assumptions!$C$60)-0.5*Assumptions!$C$61^2)+Assumptions!$C$61*((RAND()+RAND()+RAND()+RAND()+RAND()+RAND()+RAND()+RAND()+RAND()+RAND()+RAND()+RAND())-6))-1)+Liquidity_30Y!K13)</x:f>
        <x:v>2373862.757246228</x:v>
      </x:c>
      <x:c r="K223" s="16" t="n">
        <x:f>MAX(0,J223*(1+EXP((LN(1+Assumptions!$C$60)-0.5*Assumptions!$C$61^2)+Assumptions!$C$61*((RAND()+RAND()+RAND()+RAND()+RAND()+RAND()+RAND()+RAND()+RAND()+RAND()+RAND()+RAND())-6))-1)+Liquidity_30Y!L13)</x:f>
        <x:v>3089361.3750371067</x:v>
      </x:c>
      <x:c r="L223" s="16" t="n">
        <x:f>MAX(0,K223*(1+EXP((LN(1+Assumptions!$C$60)-0.5*Assumptions!$C$61^2)+Assumptions!$C$61*((RAND()+RAND()+RAND()+RAND()+RAND()+RAND()+RAND()+RAND()+RAND()+RAND()+RAND()+RAND())-6))-1)+Liquidity_30Y!M13)</x:f>
        <x:v>3497401.5546873696</x:v>
      </x:c>
      <x:c r="M223" s="16" t="n">
        <x:f>MAX(0,L223*(1+EXP((LN(1+Assumptions!$C$60)-0.5*Assumptions!$C$61^2)+Assumptions!$C$61*((RAND()+RAND()+RAND()+RAND()+RAND()+RAND()+RAND()+RAND()+RAND()+RAND()+RAND()+RAND())-6))-1)+Liquidity_30Y!N13)</x:f>
        <x:v>3134359.8812429323</x:v>
      </x:c>
      <x:c r="N223" s="16" t="n">
        <x:f>MAX(0,M223*(1+EXP((LN(1+Assumptions!$C$60)-0.5*Assumptions!$C$61^2)+Assumptions!$C$61*((RAND()+RAND()+RAND()+RAND()+RAND()+RAND()+RAND()+RAND()+RAND()+RAND()+RAND()+RAND())-6))-1)+Liquidity_30Y!O13)</x:f>
        <x:v>3451904.501422084</x:v>
      </x:c>
      <x:c r="O223" s="16" t="n">
        <x:f>MAX(0,N223*(1+EXP((LN(1+Assumptions!$C$60)-0.5*Assumptions!$C$61^2)+Assumptions!$C$61*((RAND()+RAND()+RAND()+RAND()+RAND()+RAND()+RAND()+RAND()+RAND()+RAND()+RAND()+RAND())-6))-1)+Liquidity_30Y!P13)</x:f>
        <x:v>4010444.6189774266</x:v>
      </x:c>
      <x:c r="P223" s="16" t="n">
        <x:f>MAX(0,O223*(1+EXP((LN(1+Assumptions!$C$60)-0.5*Assumptions!$C$61^2)+Assumptions!$C$61*((RAND()+RAND()+RAND()+RAND()+RAND()+RAND()+RAND()+RAND()+RAND()+RAND()+RAND()+RAND())-6))-1)+Liquidity_30Y!Q13)</x:f>
        <x:v>4820126.301623594</x:v>
      </x:c>
      <x:c r="Q223" s="16" t="n">
        <x:f>MAX(0,P223*(1+EXP((LN(1+Assumptions!$C$60)-0.5*Assumptions!$C$61^2)+Assumptions!$C$61*((RAND()+RAND()+RAND()+RAND()+RAND()+RAND()+RAND()+RAND()+RAND()+RAND()+RAND()+RAND())-6))-1)+Liquidity_30Y!R13)</x:f>
        <x:v>6206823.667236045</x:v>
      </x:c>
      <x:c r="R223" s="16" t="n">
        <x:f>MAX(0,Q223*(1+EXP((LN(1+Assumptions!$C$60)-0.5*Assumptions!$C$61^2)+Assumptions!$C$61*((RAND()+RAND()+RAND()+RAND()+RAND()+RAND()+RAND()+RAND()+RAND()+RAND()+RAND()+RAND())-6))-1)+Liquidity_30Y!S13)</x:f>
        <x:v>6739534.913953284</x:v>
      </x:c>
      <x:c r="S223" s="16" t="n">
        <x:f>MAX(0,R223*(1+EXP((LN(1+Assumptions!$C$60)-0.5*Assumptions!$C$61^2)+Assumptions!$C$61*((RAND()+RAND()+RAND()+RAND()+RAND()+RAND()+RAND()+RAND()+RAND()+RAND()+RAND()+RAND())-6))-1)+Liquidity_30Y!T13)</x:f>
        <x:v>8126117.5118063735</x:v>
      </x:c>
      <x:c r="T223" s="16" t="n">
        <x:f>MAX(0,S223*(1+EXP((LN(1+Assumptions!$C$60)-0.5*Assumptions!$C$61^2)+Assumptions!$C$61*((RAND()+RAND()+RAND()+RAND()+RAND()+RAND()+RAND()+RAND()+RAND()+RAND()+RAND()+RAND())-6))-1)+Liquidity_30Y!U13)</x:f>
        <x:v>9368923.210575812</x:v>
      </x:c>
      <x:c r="U223" s="16" t="n">
        <x:f>MAX(0,T223*(1+EXP((LN(1+Assumptions!$C$60)-0.5*Assumptions!$C$61^2)+Assumptions!$C$61*((RAND()+RAND()+RAND()+RAND()+RAND()+RAND()+RAND()+RAND()+RAND()+RAND()+RAND()+RAND())-6))-1)+Liquidity_30Y!V13)</x:f>
        <x:v>8906831.907219337</x:v>
      </x:c>
      <x:c r="V223" s="16" t="n">
        <x:f>MAX(0,U223*(1+EXP((LN(1+Assumptions!$C$60)-0.5*Assumptions!$C$61^2)+Assumptions!$C$61*((RAND()+RAND()+RAND()+RAND()+RAND()+RAND()+RAND()+RAND()+RAND()+RAND()+RAND()+RAND())-6))-1)+Liquidity_30Y!W13)</x:f>
        <x:v>9580843.178492162</x:v>
      </x:c>
      <x:c r="W223" s="16" t="n">
        <x:f>MAX(0,V223*(1+EXP((LN(1+Assumptions!$C$60)-0.5*Assumptions!$C$61^2)+Assumptions!$C$61*((RAND()+RAND()+RAND()+RAND()+RAND()+RAND()+RAND()+RAND()+RAND()+RAND()+RAND()+RAND())-6))-1)+Liquidity_30Y!X13)</x:f>
        <x:v>9779581.244839843</x:v>
      </x:c>
      <x:c r="X223" s="16" t="n">
        <x:f>MAX(0,W223*(1+EXP((LN(1+Assumptions!$C$60)-0.5*Assumptions!$C$61^2)+Assumptions!$C$61*((RAND()+RAND()+RAND()+RAND()+RAND()+RAND()+RAND()+RAND()+RAND()+RAND()+RAND()+RAND())-6))-1)+Liquidity_30Y!Y13)</x:f>
        <x:v>11986636.988754278</x:v>
      </x:c>
      <x:c r="Y223" s="16" t="n">
        <x:f>MAX(0,X223*(1+EXP((LN(1+Assumptions!$C$60)-0.5*Assumptions!$C$61^2)+Assumptions!$C$61*((RAND()+RAND()+RAND()+RAND()+RAND()+RAND()+RAND()+RAND()+RAND()+RAND()+RAND()+RAND())-6))-1)+Liquidity_30Y!Z13)</x:f>
        <x:v>11904927.112779917</x:v>
      </x:c>
      <x:c r="Z223" s="16" t="n">
        <x:f>MAX(0,Y223*(1+EXP((LN(1+Assumptions!$C$60)-0.5*Assumptions!$C$61^2)+Assumptions!$C$61*((RAND()+RAND()+RAND()+RAND()+RAND()+RAND()+RAND()+RAND()+RAND()+RAND()+RAND()+RAND())-6))-1)+Liquidity_30Y!AA13)</x:f>
        <x:v>14420489.882123658</x:v>
      </x:c>
      <x:c r="AA223" s="16" t="n">
        <x:f>MAX(0,Z223*(1+EXP((LN(1+Assumptions!$C$60)-0.5*Assumptions!$C$61^2)+Assumptions!$C$61*((RAND()+RAND()+RAND()+RAND()+RAND()+RAND()+RAND()+RAND()+RAND()+RAND()+RAND()+RAND())-6))-1)+Liquidity_30Y!AB13)</x:f>
        <x:v>13686696.52944516</x:v>
      </x:c>
      <x:c r="AB223" s="16" t="n">
        <x:f>MAX(0,AA223*(1+EXP((LN(1+Assumptions!$C$60)-0.5*Assumptions!$C$61^2)+Assumptions!$C$61*((RAND()+RAND()+RAND()+RAND()+RAND()+RAND()+RAND()+RAND()+RAND()+RAND()+RAND()+RAND())-6))-1)+Liquidity_30Y!AC13)</x:f>
        <x:v>14093451.727476262</x:v>
      </x:c>
      <x:c r="AC223" s="16" t="n">
        <x:f>MAX(0,AB223*(1+EXP((LN(1+Assumptions!$C$60)-0.5*Assumptions!$C$61^2)+Assumptions!$C$61*((RAND()+RAND()+RAND()+RAND()+RAND()+RAND()+RAND()+RAND()+RAND()+RAND()+RAND()+RAND())-6))-1)+Liquidity_30Y!AD13)</x:f>
        <x:v>15173547.975901535</x:v>
      </x:c>
      <x:c r="AD223" s="16" t="n">
        <x:f>MAX(0,AC223*(1+EXP((LN(1+Assumptions!$C$60)-0.5*Assumptions!$C$61^2)+Assumptions!$C$61*((RAND()+RAND()+RAND()+RAND()+RAND()+RAND()+RAND()+RAND()+RAND()+RAND()+RAND()+RAND())-6))-1)+Liquidity_30Y!AE13)</x:f>
        <x:v>19204659.22245193</x:v>
      </x:c>
      <x:c r="AE223" s="16" t="n">
        <x:f>MAX(0,AD223*(1+EXP((LN(1+Assumptions!$C$60)-0.5*Assumptions!$C$61^2)+Assumptions!$C$61*((RAND()+RAND()+RAND()+RAND()+RAND()+RAND()+RAND()+RAND()+RAND()+RAND()+RAND()+RAND())-6))-1)+Liquidity_30Y!AF13)</x:f>
        <x:v>20109906.582068413</x:v>
      </x:c>
      <x:c r="AF223" s="16" t="n">
        <x:f>MAX(0,AE223*(1+EXP((LN(1+Assumptions!$C$60)-0.5*Assumptions!$C$61^2)+Assumptions!$C$61*((RAND()+RAND()+RAND()+RAND()+RAND()+RAND()+RAND()+RAND()+RAND()+RAND()+RAND()+RAND())-6))-1)+Liquidity_30Y!AG13)</x:f>
        <x:v>26544043.154877767</x:v>
      </x:c>
    </x:row>
    <x:row r="224">
      <x:c r="A224" s="39">
        <x:v>220</x:v>
      </x:c>
      <x:c r="B224" s="16" t="n">
        <x:f>Liquidity_30Y!C14</x:f>
        <x:v>1029031.25</x:v>
      </x:c>
      <x:c r="C224" s="16" t="n">
        <x:f>MAX(0,B224*(1+EXP((LN(1+Assumptions!$C$60)-0.5*Assumptions!$C$61^2)+Assumptions!$C$61*((RAND()+RAND()+RAND()+RAND()+RAND()+RAND()+RAND()+RAND()+RAND()+RAND()+RAND()+RAND())-6))-1)+Liquidity_30Y!D13)</x:f>
        <x:v>1099935.5696442593</x:v>
      </x:c>
      <x:c r="D224" s="16" t="n">
        <x:f>MAX(0,C224*(1+EXP((LN(1+Assumptions!$C$60)-0.5*Assumptions!$C$61^2)+Assumptions!$C$61*((RAND()+RAND()+RAND()+RAND()+RAND()+RAND()+RAND()+RAND()+RAND()+RAND()+RAND()+RAND())-6))-1)+Liquidity_30Y!E13)</x:f>
        <x:v>1172682.5404204167</x:v>
      </x:c>
      <x:c r="E224" s="16" t="n">
        <x:f>MAX(0,D224*(1+EXP((LN(1+Assumptions!$C$60)-0.5*Assumptions!$C$61^2)+Assumptions!$C$61*((RAND()+RAND()+RAND()+RAND()+RAND()+RAND()+RAND()+RAND()+RAND()+RAND()+RAND()+RAND())-6))-1)+Liquidity_30Y!F13)</x:f>
        <x:v>1241021.3507642339</x:v>
      </x:c>
      <x:c r="F224" s="16" t="n">
        <x:f>MAX(0,E224*(1+EXP((LN(1+Assumptions!$C$60)-0.5*Assumptions!$C$61^2)+Assumptions!$C$61*((RAND()+RAND()+RAND()+RAND()+RAND()+RAND()+RAND()+RAND()+RAND()+RAND()+RAND()+RAND())-6))-1)+Liquidity_30Y!G13)</x:f>
        <x:v>1061613.0352368453</x:v>
      </x:c>
      <x:c r="G224" s="16" t="n">
        <x:f>MAX(0,F224*(1+EXP((LN(1+Assumptions!$C$60)-0.5*Assumptions!$C$61^2)+Assumptions!$C$61*((RAND()+RAND()+RAND()+RAND()+RAND()+RAND()+RAND()+RAND()+RAND()+RAND()+RAND()+RAND())-6))-1)+Liquidity_30Y!H13)</x:f>
        <x:v>1247538.3868911462</x:v>
      </x:c>
      <x:c r="H224" s="16" t="n">
        <x:f>MAX(0,G224*(1+EXP((LN(1+Assumptions!$C$60)-0.5*Assumptions!$C$61^2)+Assumptions!$C$61*((RAND()+RAND()+RAND()+RAND()+RAND()+RAND()+RAND()+RAND()+RAND()+RAND()+RAND()+RAND())-6))-1)+Liquidity_30Y!I13)</x:f>
        <x:v>1677440.8403634077</x:v>
      </x:c>
      <x:c r="I224" s="16" t="n">
        <x:f>MAX(0,H224*(1+EXP((LN(1+Assumptions!$C$60)-0.5*Assumptions!$C$61^2)+Assumptions!$C$61*((RAND()+RAND()+RAND()+RAND()+RAND()+RAND()+RAND()+RAND()+RAND()+RAND()+RAND()+RAND())-6))-1)+Liquidity_30Y!J13)</x:f>
        <x:v>1810571.570781187</x:v>
      </x:c>
      <x:c r="J224" s="16" t="n">
        <x:f>MAX(0,I224*(1+EXP((LN(1+Assumptions!$C$60)-0.5*Assumptions!$C$61^2)+Assumptions!$C$61*((RAND()+RAND()+RAND()+RAND()+RAND()+RAND()+RAND()+RAND()+RAND()+RAND()+RAND()+RAND())-6))-1)+Liquidity_30Y!K13)</x:f>
        <x:v>2104899.582369478</x:v>
      </x:c>
      <x:c r="K224" s="16" t="n">
        <x:f>MAX(0,J224*(1+EXP((LN(1+Assumptions!$C$60)-0.5*Assumptions!$C$61^2)+Assumptions!$C$61*((RAND()+RAND()+RAND()+RAND()+RAND()+RAND()+RAND()+RAND()+RAND()+RAND()+RAND()+RAND())-6))-1)+Liquidity_30Y!L13)</x:f>
        <x:v>2142981.8958413815</x:v>
      </x:c>
      <x:c r="L224" s="16" t="n">
        <x:f>MAX(0,K224*(1+EXP((LN(1+Assumptions!$C$60)-0.5*Assumptions!$C$61^2)+Assumptions!$C$61*((RAND()+RAND()+RAND()+RAND()+RAND()+RAND()+RAND()+RAND()+RAND()+RAND()+RAND()+RAND())-6))-1)+Liquidity_30Y!M13)</x:f>
        <x:v>1967485.6284605453</x:v>
      </x:c>
      <x:c r="M224" s="16" t="n">
        <x:f>MAX(0,L224*(1+EXP((LN(1+Assumptions!$C$60)-0.5*Assumptions!$C$61^2)+Assumptions!$C$61*((RAND()+RAND()+RAND()+RAND()+RAND()+RAND()+RAND()+RAND()+RAND()+RAND()+RAND()+RAND())-6))-1)+Liquidity_30Y!N13)</x:f>
        <x:v>2058570.4065995982</x:v>
      </x:c>
      <x:c r="N224" s="16" t="n">
        <x:f>MAX(0,M224*(1+EXP((LN(1+Assumptions!$C$60)-0.5*Assumptions!$C$61^2)+Assumptions!$C$61*((RAND()+RAND()+RAND()+RAND()+RAND()+RAND()+RAND()+RAND()+RAND()+RAND()+RAND()+RAND())-6))-1)+Liquidity_30Y!O13)</x:f>
        <x:v>2378970.9873043587</x:v>
      </x:c>
      <x:c r="O224" s="16" t="n">
        <x:f>MAX(0,N224*(1+EXP((LN(1+Assumptions!$C$60)-0.5*Assumptions!$C$61^2)+Assumptions!$C$61*((RAND()+RAND()+RAND()+RAND()+RAND()+RAND()+RAND()+RAND()+RAND()+RAND()+RAND()+RAND())-6))-1)+Liquidity_30Y!P13)</x:f>
        <x:v>2446061.1053196928</x:v>
      </x:c>
      <x:c r="P224" s="16" t="n">
        <x:f>MAX(0,O224*(1+EXP((LN(1+Assumptions!$C$60)-0.5*Assumptions!$C$61^2)+Assumptions!$C$61*((RAND()+RAND()+RAND()+RAND()+RAND()+RAND()+RAND()+RAND()+RAND()+RAND()+RAND()+RAND())-6))-1)+Liquidity_30Y!Q13)</x:f>
        <x:v>2746740.9308307758</x:v>
      </x:c>
      <x:c r="Q224" s="16" t="n">
        <x:f>MAX(0,P224*(1+EXP((LN(1+Assumptions!$C$60)-0.5*Assumptions!$C$61^2)+Assumptions!$C$61*((RAND()+RAND()+RAND()+RAND()+RAND()+RAND()+RAND()+RAND()+RAND()+RAND()+RAND()+RAND())-6))-1)+Liquidity_30Y!R13)</x:f>
        <x:v>3209590.9699086295</x:v>
      </x:c>
      <x:c r="R224" s="16" t="n">
        <x:f>MAX(0,Q224*(1+EXP((LN(1+Assumptions!$C$60)-0.5*Assumptions!$C$61^2)+Assumptions!$C$61*((RAND()+RAND()+RAND()+RAND()+RAND()+RAND()+RAND()+RAND()+RAND()+RAND()+RAND()+RAND())-6))-1)+Liquidity_30Y!S13)</x:f>
        <x:v>3094178.1109571583</x:v>
      </x:c>
      <x:c r="S224" s="16" t="n">
        <x:f>MAX(0,R224*(1+EXP((LN(1+Assumptions!$C$60)-0.5*Assumptions!$C$61^2)+Assumptions!$C$61*((RAND()+RAND()+RAND()+RAND()+RAND()+RAND()+RAND()+RAND()+RAND()+RAND()+RAND()+RAND())-6))-1)+Liquidity_30Y!T13)</x:f>
        <x:v>2301409.526783718</x:v>
      </x:c>
      <x:c r="T224" s="16" t="n">
        <x:f>MAX(0,S224*(1+EXP((LN(1+Assumptions!$C$60)-0.5*Assumptions!$C$61^2)+Assumptions!$C$61*((RAND()+RAND()+RAND()+RAND()+RAND()+RAND()+RAND()+RAND()+RAND()+RAND()+RAND()+RAND())-6))-1)+Liquidity_30Y!U13)</x:f>
        <x:v>2297910.6393963215</x:v>
      </x:c>
      <x:c r="U224" s="16" t="n">
        <x:f>MAX(0,T224*(1+EXP((LN(1+Assumptions!$C$60)-0.5*Assumptions!$C$61^2)+Assumptions!$C$61*((RAND()+RAND()+RAND()+RAND()+RAND()+RAND()+RAND()+RAND()+RAND()+RAND()+RAND()+RAND())-6))-1)+Liquidity_30Y!V13)</x:f>
        <x:v>3511227.962511676</x:v>
      </x:c>
      <x:c r="V224" s="16" t="n">
        <x:f>MAX(0,U224*(1+EXP((LN(1+Assumptions!$C$60)-0.5*Assumptions!$C$61^2)+Assumptions!$C$61*((RAND()+RAND()+RAND()+RAND()+RAND()+RAND()+RAND()+RAND()+RAND()+RAND()+RAND()+RAND())-6))-1)+Liquidity_30Y!W13)</x:f>
        <x:v>5227372.652234484</x:v>
      </x:c>
      <x:c r="W224" s="16" t="n">
        <x:f>MAX(0,V224*(1+EXP((LN(1+Assumptions!$C$60)-0.5*Assumptions!$C$61^2)+Assumptions!$C$61*((RAND()+RAND()+RAND()+RAND()+RAND()+RAND()+RAND()+RAND()+RAND()+RAND()+RAND()+RAND())-6))-1)+Liquidity_30Y!X13)</x:f>
        <x:v>3829451.777853173</x:v>
      </x:c>
      <x:c r="X224" s="16" t="n">
        <x:f>MAX(0,W224*(1+EXP((LN(1+Assumptions!$C$60)-0.5*Assumptions!$C$61^2)+Assumptions!$C$61*((RAND()+RAND()+RAND()+RAND()+RAND()+RAND()+RAND()+RAND()+RAND()+RAND()+RAND()+RAND())-6))-1)+Liquidity_30Y!Y13)</x:f>
        <x:v>3957254.7540254304</x:v>
      </x:c>
      <x:c r="Y224" s="16" t="n">
        <x:f>MAX(0,X224*(1+EXP((LN(1+Assumptions!$C$60)-0.5*Assumptions!$C$61^2)+Assumptions!$C$61*((RAND()+RAND()+RAND()+RAND()+RAND()+RAND()+RAND()+RAND()+RAND()+RAND()+RAND()+RAND())-6))-1)+Liquidity_30Y!Z13)</x:f>
        <x:v>3714390.0257409695</x:v>
      </x:c>
      <x:c r="Z224" s="16" t="n">
        <x:f>MAX(0,Y224*(1+EXP((LN(1+Assumptions!$C$60)-0.5*Assumptions!$C$61^2)+Assumptions!$C$61*((RAND()+RAND()+RAND()+RAND()+RAND()+RAND()+RAND()+RAND()+RAND()+RAND()+RAND()+RAND())-6))-1)+Liquidity_30Y!AA13)</x:f>
        <x:v>3173517.149854336</x:v>
      </x:c>
      <x:c r="AA224" s="16" t="n">
        <x:f>MAX(0,Z224*(1+EXP((LN(1+Assumptions!$C$60)-0.5*Assumptions!$C$61^2)+Assumptions!$C$61*((RAND()+RAND()+RAND()+RAND()+RAND()+RAND()+RAND()+RAND()+RAND()+RAND()+RAND()+RAND())-6))-1)+Liquidity_30Y!AB13)</x:f>
        <x:v>3185503.579850933</x:v>
      </x:c>
      <x:c r="AB224" s="16" t="n">
        <x:f>MAX(0,AA224*(1+EXP((LN(1+Assumptions!$C$60)-0.5*Assumptions!$C$61^2)+Assumptions!$C$61*((RAND()+RAND()+RAND()+RAND()+RAND()+RAND()+RAND()+RAND()+RAND()+RAND()+RAND()+RAND())-6))-1)+Liquidity_30Y!AC13)</x:f>
        <x:v>2530727.61014182</x:v>
      </x:c>
      <x:c r="AC224" s="16" t="n">
        <x:f>MAX(0,AB224*(1+EXP((LN(1+Assumptions!$C$60)-0.5*Assumptions!$C$61^2)+Assumptions!$C$61*((RAND()+RAND()+RAND()+RAND()+RAND()+RAND()+RAND()+RAND()+RAND()+RAND()+RAND()+RAND())-6))-1)+Liquidity_30Y!AD13)</x:f>
        <x:v>3788876.7687212224</x:v>
      </x:c>
      <x:c r="AD224" s="16" t="n">
        <x:f>MAX(0,AC224*(1+EXP((LN(1+Assumptions!$C$60)-0.5*Assumptions!$C$61^2)+Assumptions!$C$61*((RAND()+RAND()+RAND()+RAND()+RAND()+RAND()+RAND()+RAND()+RAND()+RAND()+RAND()+RAND())-6))-1)+Liquidity_30Y!AE13)</x:f>
        <x:v>4020485.229917966</x:v>
      </x:c>
      <x:c r="AE224" s="16" t="n">
        <x:f>MAX(0,AD224*(1+EXP((LN(1+Assumptions!$C$60)-0.5*Assumptions!$C$61^2)+Assumptions!$C$61*((RAND()+RAND()+RAND()+RAND()+RAND()+RAND()+RAND()+RAND()+RAND()+RAND()+RAND()+RAND())-6))-1)+Liquidity_30Y!AF13)</x:f>
        <x:v>4234502.2016882785</x:v>
      </x:c>
      <x:c r="AF224" s="16" t="n">
        <x:f>MAX(0,AE224*(1+EXP((LN(1+Assumptions!$C$60)-0.5*Assumptions!$C$61^2)+Assumptions!$C$61*((RAND()+RAND()+RAND()+RAND()+RAND()+RAND()+RAND()+RAND()+RAND()+RAND()+RAND()+RAND())-6))-1)+Liquidity_30Y!AG13)</x:f>
        <x:v>5146682.535191941</x:v>
      </x:c>
    </x:row>
    <x:row r="225">
      <x:c r="A225" s="39">
        <x:v>221</x:v>
      </x:c>
      <x:c r="B225" s="16" t="n">
        <x:f>Liquidity_30Y!C14</x:f>
        <x:v>1029031.25</x:v>
      </x:c>
      <x:c r="C225" s="16" t="n">
        <x:f>MAX(0,B225*(1+EXP((LN(1+Assumptions!$C$60)-0.5*Assumptions!$C$61^2)+Assumptions!$C$61*((RAND()+RAND()+RAND()+RAND()+RAND()+RAND()+RAND()+RAND()+RAND()+RAND()+RAND()+RAND())-6))-1)+Liquidity_30Y!D13)</x:f>
        <x:v>1095742.2416508514</x:v>
      </x:c>
      <x:c r="D225" s="16" t="n">
        <x:f>MAX(0,C225*(1+EXP((LN(1+Assumptions!$C$60)-0.5*Assumptions!$C$61^2)+Assumptions!$C$61*((RAND()+RAND()+RAND()+RAND()+RAND()+RAND()+RAND()+RAND()+RAND()+RAND()+RAND()+RAND())-6))-1)+Liquidity_30Y!E13)</x:f>
        <x:v>1141278.6663592497</x:v>
      </x:c>
      <x:c r="E225" s="16" t="n">
        <x:f>MAX(0,D225*(1+EXP((LN(1+Assumptions!$C$60)-0.5*Assumptions!$C$61^2)+Assumptions!$C$61*((RAND()+RAND()+RAND()+RAND()+RAND()+RAND()+RAND()+RAND()+RAND()+RAND()+RAND()+RAND())-6))-1)+Liquidity_30Y!F13)</x:f>
        <x:v>1049910.4607778776</x:v>
      </x:c>
      <x:c r="F225" s="16" t="n">
        <x:f>MAX(0,E225*(1+EXP((LN(1+Assumptions!$C$60)-0.5*Assumptions!$C$61^2)+Assumptions!$C$61*((RAND()+RAND()+RAND()+RAND()+RAND()+RAND()+RAND()+RAND()+RAND()+RAND()+RAND()+RAND())-6))-1)+Liquidity_30Y!G13)</x:f>
        <x:v>868254.8076202989</x:v>
      </x:c>
      <x:c r="G225" s="16" t="n">
        <x:f>MAX(0,F225*(1+EXP((LN(1+Assumptions!$C$60)-0.5*Assumptions!$C$61^2)+Assumptions!$C$61*((RAND()+RAND()+RAND()+RAND()+RAND()+RAND()+RAND()+RAND()+RAND()+RAND()+RAND()+RAND())-6))-1)+Liquidity_30Y!H13)</x:f>
        <x:v>854506.5904270773</x:v>
      </x:c>
      <x:c r="H225" s="16" t="n">
        <x:f>MAX(0,G225*(1+EXP((LN(1+Assumptions!$C$60)-0.5*Assumptions!$C$61^2)+Assumptions!$C$61*((RAND()+RAND()+RAND()+RAND()+RAND()+RAND()+RAND()+RAND()+RAND()+RAND()+RAND()+RAND())-6))-1)+Liquidity_30Y!I13)</x:f>
        <x:v>989857.8789294591</x:v>
      </x:c>
      <x:c r="I225" s="16" t="n">
        <x:f>MAX(0,H225*(1+EXP((LN(1+Assumptions!$C$60)-0.5*Assumptions!$C$61^2)+Assumptions!$C$61*((RAND()+RAND()+RAND()+RAND()+RAND()+RAND()+RAND()+RAND()+RAND()+RAND()+RAND()+RAND())-6))-1)+Liquidity_30Y!J13)</x:f>
        <x:v>1195590.2735916593</x:v>
      </x:c>
      <x:c r="J225" s="16" t="n">
        <x:f>MAX(0,I225*(1+EXP((LN(1+Assumptions!$C$60)-0.5*Assumptions!$C$61^2)+Assumptions!$C$61*((RAND()+RAND()+RAND()+RAND()+RAND()+RAND()+RAND()+RAND()+RAND()+RAND()+RAND()+RAND())-6))-1)+Liquidity_30Y!K13)</x:f>
        <x:v>1241151.2326029395</x:v>
      </x:c>
      <x:c r="K225" s="16" t="n">
        <x:f>MAX(0,J225*(1+EXP((LN(1+Assumptions!$C$60)-0.5*Assumptions!$C$61^2)+Assumptions!$C$61*((RAND()+RAND()+RAND()+RAND()+RAND()+RAND()+RAND()+RAND()+RAND()+RAND()+RAND()+RAND())-6))-1)+Liquidity_30Y!L13)</x:f>
        <x:v>1857486.7527081957</x:v>
      </x:c>
      <x:c r="L225" s="16" t="n">
        <x:f>MAX(0,K225*(1+EXP((LN(1+Assumptions!$C$60)-0.5*Assumptions!$C$61^2)+Assumptions!$C$61*((RAND()+RAND()+RAND()+RAND()+RAND()+RAND()+RAND()+RAND()+RAND()+RAND()+RAND()+RAND())-6))-1)+Liquidity_30Y!M13)</x:f>
        <x:v>1609808.1562551644</x:v>
      </x:c>
      <x:c r="M225" s="16" t="n">
        <x:f>MAX(0,L225*(1+EXP((LN(1+Assumptions!$C$60)-0.5*Assumptions!$C$61^2)+Assumptions!$C$61*((RAND()+RAND()+RAND()+RAND()+RAND()+RAND()+RAND()+RAND()+RAND()+RAND()+RAND()+RAND())-6))-1)+Liquidity_30Y!N13)</x:f>
        <x:v>2242459.529502677</x:v>
      </x:c>
      <x:c r="N225" s="16" t="n">
        <x:f>MAX(0,M225*(1+EXP((LN(1+Assumptions!$C$60)-0.5*Assumptions!$C$61^2)+Assumptions!$C$61*((RAND()+RAND()+RAND()+RAND()+RAND()+RAND()+RAND()+RAND()+RAND()+RAND()+RAND()+RAND())-6))-1)+Liquidity_30Y!O13)</x:f>
        <x:v>3342300.2892150716</x:v>
      </x:c>
      <x:c r="O225" s="16" t="n">
        <x:f>MAX(0,N225*(1+EXP((LN(1+Assumptions!$C$60)-0.5*Assumptions!$C$61^2)+Assumptions!$C$61*((RAND()+RAND()+RAND()+RAND()+RAND()+RAND()+RAND()+RAND()+RAND()+RAND()+RAND()+RAND())-6))-1)+Liquidity_30Y!P13)</x:f>
        <x:v>4368532.808528302</x:v>
      </x:c>
      <x:c r="P225" s="16" t="n">
        <x:f>MAX(0,O225*(1+EXP((LN(1+Assumptions!$C$60)-0.5*Assumptions!$C$61^2)+Assumptions!$C$61*((RAND()+RAND()+RAND()+RAND()+RAND()+RAND()+RAND()+RAND()+RAND()+RAND()+RAND()+RAND())-6))-1)+Liquidity_30Y!Q13)</x:f>
        <x:v>3726062.301351107</x:v>
      </x:c>
      <x:c r="Q225" s="16" t="n">
        <x:f>MAX(0,P225*(1+EXP((LN(1+Assumptions!$C$60)-0.5*Assumptions!$C$61^2)+Assumptions!$C$61*((RAND()+RAND()+RAND()+RAND()+RAND()+RAND()+RAND()+RAND()+RAND()+RAND()+RAND()+RAND())-6))-1)+Liquidity_30Y!R13)</x:f>
        <x:v>3969056.7981033805</x:v>
      </x:c>
      <x:c r="R225" s="16" t="n">
        <x:f>MAX(0,Q225*(1+EXP((LN(1+Assumptions!$C$60)-0.5*Assumptions!$C$61^2)+Assumptions!$C$61*((RAND()+RAND()+RAND()+RAND()+RAND()+RAND()+RAND()+RAND()+RAND()+RAND()+RAND()+RAND())-6))-1)+Liquidity_30Y!S13)</x:f>
        <x:v>3703641.9855902693</x:v>
      </x:c>
      <x:c r="S225" s="16" t="n">
        <x:f>MAX(0,R225*(1+EXP((LN(1+Assumptions!$C$60)-0.5*Assumptions!$C$61^2)+Assumptions!$C$61*((RAND()+RAND()+RAND()+RAND()+RAND()+RAND()+RAND()+RAND()+RAND()+RAND()+RAND()+RAND())-6))-1)+Liquidity_30Y!T13)</x:f>
        <x:v>3103847.9126485814</x:v>
      </x:c>
      <x:c r="T225" s="16" t="n">
        <x:f>MAX(0,S225*(1+EXP((LN(1+Assumptions!$C$60)-0.5*Assumptions!$C$61^2)+Assumptions!$C$61*((RAND()+RAND()+RAND()+RAND()+RAND()+RAND()+RAND()+RAND()+RAND()+RAND()+RAND()+RAND())-6))-1)+Liquidity_30Y!U13)</x:f>
        <x:v>2951018.442456939</x:v>
      </x:c>
      <x:c r="U225" s="16" t="n">
        <x:f>MAX(0,T225*(1+EXP((LN(1+Assumptions!$C$60)-0.5*Assumptions!$C$61^2)+Assumptions!$C$61*((RAND()+RAND()+RAND()+RAND()+RAND()+RAND()+RAND()+RAND()+RAND()+RAND()+RAND()+RAND())-6))-1)+Liquidity_30Y!V13)</x:f>
        <x:v>3213574.1886965428</x:v>
      </x:c>
      <x:c r="V225" s="16" t="n">
        <x:f>MAX(0,U225*(1+EXP((LN(1+Assumptions!$C$60)-0.5*Assumptions!$C$61^2)+Assumptions!$C$61*((RAND()+RAND()+RAND()+RAND()+RAND()+RAND()+RAND()+RAND()+RAND()+RAND()+RAND()+RAND())-6))-1)+Liquidity_30Y!W13)</x:f>
        <x:v>3092619.630029003</x:v>
      </x:c>
      <x:c r="W225" s="16" t="n">
        <x:f>MAX(0,V225*(1+EXP((LN(1+Assumptions!$C$60)-0.5*Assumptions!$C$61^2)+Assumptions!$C$61*((RAND()+RAND()+RAND()+RAND()+RAND()+RAND()+RAND()+RAND()+RAND()+RAND()+RAND()+RAND())-6))-1)+Liquidity_30Y!X13)</x:f>
        <x:v>2784136.5605284628</x:v>
      </x:c>
      <x:c r="X225" s="16" t="n">
        <x:f>MAX(0,W225*(1+EXP((LN(1+Assumptions!$C$60)-0.5*Assumptions!$C$61^2)+Assumptions!$C$61*((RAND()+RAND()+RAND()+RAND()+RAND()+RAND()+RAND()+RAND()+RAND()+RAND()+RAND()+RAND())-6))-1)+Liquidity_30Y!Y13)</x:f>
        <x:v>3495851.7199877184</x:v>
      </x:c>
      <x:c r="Y225" s="16" t="n">
        <x:f>MAX(0,X225*(1+EXP((LN(1+Assumptions!$C$60)-0.5*Assumptions!$C$61^2)+Assumptions!$C$61*((RAND()+RAND()+RAND()+RAND()+RAND()+RAND()+RAND()+RAND()+RAND()+RAND()+RAND()+RAND())-6))-1)+Liquidity_30Y!Z13)</x:f>
        <x:v>3413460.7001267415</x:v>
      </x:c>
      <x:c r="Z225" s="16" t="n">
        <x:f>MAX(0,Y225*(1+EXP((LN(1+Assumptions!$C$60)-0.5*Assumptions!$C$61^2)+Assumptions!$C$61*((RAND()+RAND()+RAND()+RAND()+RAND()+RAND()+RAND()+RAND()+RAND()+RAND()+RAND()+RAND())-6))-1)+Liquidity_30Y!AA13)</x:f>
        <x:v>4071312.5387886898</x:v>
      </x:c>
      <x:c r="AA225" s="16" t="n">
        <x:f>MAX(0,Z225*(1+EXP((LN(1+Assumptions!$C$60)-0.5*Assumptions!$C$61^2)+Assumptions!$C$61*((RAND()+RAND()+RAND()+RAND()+RAND()+RAND()+RAND()+RAND()+RAND()+RAND()+RAND()+RAND())-6))-1)+Liquidity_30Y!AB13)</x:f>
        <x:v>6307731.444271711</x:v>
      </x:c>
      <x:c r="AB225" s="16" t="n">
        <x:f>MAX(0,AA225*(1+EXP((LN(1+Assumptions!$C$60)-0.5*Assumptions!$C$61^2)+Assumptions!$C$61*((RAND()+RAND()+RAND()+RAND()+RAND()+RAND()+RAND()+RAND()+RAND()+RAND()+RAND()+RAND())-6))-1)+Liquidity_30Y!AC13)</x:f>
        <x:v>5912215.899980053</x:v>
      </x:c>
      <x:c r="AC225" s="16" t="n">
        <x:f>MAX(0,AB225*(1+EXP((LN(1+Assumptions!$C$60)-0.5*Assumptions!$C$61^2)+Assumptions!$C$61*((RAND()+RAND()+RAND()+RAND()+RAND()+RAND()+RAND()+RAND()+RAND()+RAND()+RAND()+RAND())-6))-1)+Liquidity_30Y!AD13)</x:f>
        <x:v>6579973.91478238</x:v>
      </x:c>
      <x:c r="AD225" s="16" t="n">
        <x:f>MAX(0,AC225*(1+EXP((LN(1+Assumptions!$C$60)-0.5*Assumptions!$C$61^2)+Assumptions!$C$61*((RAND()+RAND()+RAND()+RAND()+RAND()+RAND()+RAND()+RAND()+RAND()+RAND()+RAND()+RAND())-6))-1)+Liquidity_30Y!AE13)</x:f>
        <x:v>6933729.194785297</x:v>
      </x:c>
      <x:c r="AE225" s="16" t="n">
        <x:f>MAX(0,AD225*(1+EXP((LN(1+Assumptions!$C$60)-0.5*Assumptions!$C$61^2)+Assumptions!$C$61*((RAND()+RAND()+RAND()+RAND()+RAND()+RAND()+RAND()+RAND()+RAND()+RAND()+RAND()+RAND())-6))-1)+Liquidity_30Y!AF13)</x:f>
        <x:v>5363190.742122517</x:v>
      </x:c>
      <x:c r="AF225" s="16" t="n">
        <x:f>MAX(0,AE225*(1+EXP((LN(1+Assumptions!$C$60)-0.5*Assumptions!$C$61^2)+Assumptions!$C$61*((RAND()+RAND()+RAND()+RAND()+RAND()+RAND()+RAND()+RAND()+RAND()+RAND()+RAND()+RAND())-6))-1)+Liquidity_30Y!AG13)</x:f>
        <x:v>4834896.278565695</x:v>
      </x:c>
    </x:row>
    <x:row r="226">
      <x:c r="A226" s="39">
        <x:v>222</x:v>
      </x:c>
      <x:c r="B226" s="16" t="n">
        <x:f>Liquidity_30Y!C14</x:f>
        <x:v>1029031.25</x:v>
      </x:c>
      <x:c r="C226" s="16" t="n">
        <x:f>MAX(0,B226*(1+EXP((LN(1+Assumptions!$C$60)-0.5*Assumptions!$C$61^2)+Assumptions!$C$61*((RAND()+RAND()+RAND()+RAND()+RAND()+RAND()+RAND()+RAND()+RAND()+RAND()+RAND()+RAND())-6))-1)+Liquidity_30Y!D13)</x:f>
        <x:v>1242749.0514690643</x:v>
      </x:c>
      <x:c r="D226" s="16" t="n">
        <x:f>MAX(0,C226*(1+EXP((LN(1+Assumptions!$C$60)-0.5*Assumptions!$C$61^2)+Assumptions!$C$61*((RAND()+RAND()+RAND()+RAND()+RAND()+RAND()+RAND()+RAND()+RAND()+RAND()+RAND()+RAND())-6))-1)+Liquidity_30Y!E13)</x:f>
        <x:v>1292562.0092581091</x:v>
      </x:c>
      <x:c r="E226" s="16" t="n">
        <x:f>MAX(0,D226*(1+EXP((LN(1+Assumptions!$C$60)-0.5*Assumptions!$C$61^2)+Assumptions!$C$61*((RAND()+RAND()+RAND()+RAND()+RAND()+RAND()+RAND()+RAND()+RAND()+RAND()+RAND()+RAND())-6))-1)+Liquidity_30Y!F13)</x:f>
        <x:v>1368182.8788019184</x:v>
      </x:c>
      <x:c r="F226" s="16" t="n">
        <x:f>MAX(0,E226*(1+EXP((LN(1+Assumptions!$C$60)-0.5*Assumptions!$C$61^2)+Assumptions!$C$61*((RAND()+RAND()+RAND()+RAND()+RAND()+RAND()+RAND()+RAND()+RAND()+RAND()+RAND()+RAND())-6))-1)+Liquidity_30Y!G13)</x:f>
        <x:v>1564040.2052736764</x:v>
      </x:c>
      <x:c r="G226" s="16" t="n">
        <x:f>MAX(0,F226*(1+EXP((LN(1+Assumptions!$C$60)-0.5*Assumptions!$C$61^2)+Assumptions!$C$61*((RAND()+RAND()+RAND()+RAND()+RAND()+RAND()+RAND()+RAND()+RAND()+RAND()+RAND()+RAND())-6))-1)+Liquidity_30Y!H13)</x:f>
        <x:v>1981605.3453094375</x:v>
      </x:c>
      <x:c r="H226" s="16" t="n">
        <x:f>MAX(0,G226*(1+EXP((LN(1+Assumptions!$C$60)-0.5*Assumptions!$C$61^2)+Assumptions!$C$61*((RAND()+RAND()+RAND()+RAND()+RAND()+RAND()+RAND()+RAND()+RAND()+RAND()+RAND()+RAND())-6))-1)+Liquidity_30Y!I13)</x:f>
        <x:v>2375254.1570024537</x:v>
      </x:c>
      <x:c r="I226" s="16" t="n">
        <x:f>MAX(0,H226*(1+EXP((LN(1+Assumptions!$C$60)-0.5*Assumptions!$C$61^2)+Assumptions!$C$61*((RAND()+RAND()+RAND()+RAND()+RAND()+RAND()+RAND()+RAND()+RAND()+RAND()+RAND()+RAND())-6))-1)+Liquidity_30Y!J13)</x:f>
        <x:v>2738654.5315999617</x:v>
      </x:c>
      <x:c r="J226" s="16" t="n">
        <x:f>MAX(0,I226*(1+EXP((LN(1+Assumptions!$C$60)-0.5*Assumptions!$C$61^2)+Assumptions!$C$61*((RAND()+RAND()+RAND()+RAND()+RAND()+RAND()+RAND()+RAND()+RAND()+RAND()+RAND()+RAND())-6))-1)+Liquidity_30Y!K13)</x:f>
        <x:v>2667033.6081826</x:v>
      </x:c>
      <x:c r="K226" s="16" t="n">
        <x:f>MAX(0,J226*(1+EXP((LN(1+Assumptions!$C$60)-0.5*Assumptions!$C$61^2)+Assumptions!$C$61*((RAND()+RAND()+RAND()+RAND()+RAND()+RAND()+RAND()+RAND()+RAND()+RAND()+RAND()+RAND())-6))-1)+Liquidity_30Y!L13)</x:f>
        <x:v>2872337.3178576306</x:v>
      </x:c>
      <x:c r="L226" s="16" t="n">
        <x:f>MAX(0,K226*(1+EXP((LN(1+Assumptions!$C$60)-0.5*Assumptions!$C$61^2)+Assumptions!$C$61*((RAND()+RAND()+RAND()+RAND()+RAND()+RAND()+RAND()+RAND()+RAND()+RAND()+RAND()+RAND())-6))-1)+Liquidity_30Y!M13)</x:f>
        <x:v>3069956.5911110044</x:v>
      </x:c>
      <x:c r="M226" s="16" t="n">
        <x:f>MAX(0,L226*(1+EXP((LN(1+Assumptions!$C$60)-0.5*Assumptions!$C$61^2)+Assumptions!$C$61*((RAND()+RAND()+RAND()+RAND()+RAND()+RAND()+RAND()+RAND()+RAND()+RAND()+RAND()+RAND())-6))-1)+Liquidity_30Y!N13)</x:f>
        <x:v>2863056.908173993</x:v>
      </x:c>
      <x:c r="N226" s="16" t="n">
        <x:f>MAX(0,M226*(1+EXP((LN(1+Assumptions!$C$60)-0.5*Assumptions!$C$61^2)+Assumptions!$C$61*((RAND()+RAND()+RAND()+RAND()+RAND()+RAND()+RAND()+RAND()+RAND()+RAND()+RAND()+RAND())-6))-1)+Liquidity_30Y!O13)</x:f>
        <x:v>3454691.3702255655</x:v>
      </x:c>
      <x:c r="O226" s="16" t="n">
        <x:f>MAX(0,N226*(1+EXP((LN(1+Assumptions!$C$60)-0.5*Assumptions!$C$61^2)+Assumptions!$C$61*((RAND()+RAND()+RAND()+RAND()+RAND()+RAND()+RAND()+RAND()+RAND()+RAND()+RAND()+RAND())-6))-1)+Liquidity_30Y!P13)</x:f>
        <x:v>2959861.864863018</x:v>
      </x:c>
      <x:c r="P226" s="16" t="n">
        <x:f>MAX(0,O226*(1+EXP((LN(1+Assumptions!$C$60)-0.5*Assumptions!$C$61^2)+Assumptions!$C$61*((RAND()+RAND()+RAND()+RAND()+RAND()+RAND()+RAND()+RAND()+RAND()+RAND()+RAND()+RAND())-6))-1)+Liquidity_30Y!Q13)</x:f>
        <x:v>2692268.443231064</x:v>
      </x:c>
      <x:c r="Q226" s="16" t="n">
        <x:f>MAX(0,P226*(1+EXP((LN(1+Assumptions!$C$60)-0.5*Assumptions!$C$61^2)+Assumptions!$C$61*((RAND()+RAND()+RAND()+RAND()+RAND()+RAND()+RAND()+RAND()+RAND()+RAND()+RAND()+RAND())-6))-1)+Liquidity_30Y!R13)</x:f>
        <x:v>2593843.4791429807</x:v>
      </x:c>
      <x:c r="R226" s="16" t="n">
        <x:f>MAX(0,Q226*(1+EXP((LN(1+Assumptions!$C$60)-0.5*Assumptions!$C$61^2)+Assumptions!$C$61*((RAND()+RAND()+RAND()+RAND()+RAND()+RAND()+RAND()+RAND()+RAND()+RAND()+RAND()+RAND())-6))-1)+Liquidity_30Y!S13)</x:f>
        <x:v>2971768.407410522</x:v>
      </x:c>
      <x:c r="S226" s="16" t="n">
        <x:f>MAX(0,R226*(1+EXP((LN(1+Assumptions!$C$60)-0.5*Assumptions!$C$61^2)+Assumptions!$C$61*((RAND()+RAND()+RAND()+RAND()+RAND()+RAND()+RAND()+RAND()+RAND()+RAND()+RAND()+RAND())-6))-1)+Liquidity_30Y!T13)</x:f>
        <x:v>3927958.265221977</x:v>
      </x:c>
      <x:c r="T226" s="16" t="n">
        <x:f>MAX(0,S226*(1+EXP((LN(1+Assumptions!$C$60)-0.5*Assumptions!$C$61^2)+Assumptions!$C$61*((RAND()+RAND()+RAND()+RAND()+RAND()+RAND()+RAND()+RAND()+RAND()+RAND()+RAND()+RAND())-6))-1)+Liquidity_30Y!U13)</x:f>
        <x:v>4571090.71264814</x:v>
      </x:c>
      <x:c r="U226" s="16" t="n">
        <x:f>MAX(0,T226*(1+EXP((LN(1+Assumptions!$C$60)-0.5*Assumptions!$C$61^2)+Assumptions!$C$61*((RAND()+RAND()+RAND()+RAND()+RAND()+RAND()+RAND()+RAND()+RAND()+RAND()+RAND()+RAND())-6))-1)+Liquidity_30Y!V13)</x:f>
        <x:v>4095735.4683223213</x:v>
      </x:c>
      <x:c r="V226" s="16" t="n">
        <x:f>MAX(0,U226*(1+EXP((LN(1+Assumptions!$C$60)-0.5*Assumptions!$C$61^2)+Assumptions!$C$61*((RAND()+RAND()+RAND()+RAND()+RAND()+RAND()+RAND()+RAND()+RAND()+RAND()+RAND()+RAND())-6))-1)+Liquidity_30Y!W13)</x:f>
        <x:v>4642566.712509277</x:v>
      </x:c>
      <x:c r="W226" s="16" t="n">
        <x:f>MAX(0,V226*(1+EXP((LN(1+Assumptions!$C$60)-0.5*Assumptions!$C$61^2)+Assumptions!$C$61*((RAND()+RAND()+RAND()+RAND()+RAND()+RAND()+RAND()+RAND()+RAND()+RAND()+RAND()+RAND())-6))-1)+Liquidity_30Y!X13)</x:f>
        <x:v>5087300.024309039</x:v>
      </x:c>
      <x:c r="X226" s="16" t="n">
        <x:f>MAX(0,W226*(1+EXP((LN(1+Assumptions!$C$60)-0.5*Assumptions!$C$61^2)+Assumptions!$C$61*((RAND()+RAND()+RAND()+RAND()+RAND()+RAND()+RAND()+RAND()+RAND()+RAND()+RAND()+RAND())-6))-1)+Liquidity_30Y!Y13)</x:f>
        <x:v>4512371.599304497</x:v>
      </x:c>
      <x:c r="Y226" s="16" t="n">
        <x:f>MAX(0,X226*(1+EXP((LN(1+Assumptions!$C$60)-0.5*Assumptions!$C$61^2)+Assumptions!$C$61*((RAND()+RAND()+RAND()+RAND()+RAND()+RAND()+RAND()+RAND()+RAND()+RAND()+RAND()+RAND())-6))-1)+Liquidity_30Y!Z13)</x:f>
        <x:v>5364401.133353524</x:v>
      </x:c>
      <x:c r="Z226" s="16" t="n">
        <x:f>MAX(0,Y226*(1+EXP((LN(1+Assumptions!$C$60)-0.5*Assumptions!$C$61^2)+Assumptions!$C$61*((RAND()+RAND()+RAND()+RAND()+RAND()+RAND()+RAND()+RAND()+RAND()+RAND()+RAND()+RAND())-6))-1)+Liquidity_30Y!AA13)</x:f>
        <x:v>5440138.345086042</x:v>
      </x:c>
      <x:c r="AA226" s="16" t="n">
        <x:f>MAX(0,Z226*(1+EXP((LN(1+Assumptions!$C$60)-0.5*Assumptions!$C$61^2)+Assumptions!$C$61*((RAND()+RAND()+RAND()+RAND()+RAND()+RAND()+RAND()+RAND()+RAND()+RAND()+RAND()+RAND())-6))-1)+Liquidity_30Y!AB13)</x:f>
        <x:v>5539432.022527363</x:v>
      </x:c>
      <x:c r="AB226" s="16" t="n">
        <x:f>MAX(0,AA226*(1+EXP((LN(1+Assumptions!$C$60)-0.5*Assumptions!$C$61^2)+Assumptions!$C$61*((RAND()+RAND()+RAND()+RAND()+RAND()+RAND()+RAND()+RAND()+RAND()+RAND()+RAND()+RAND())-6))-1)+Liquidity_30Y!AC13)</x:f>
        <x:v>5804591.749041112</x:v>
      </x:c>
      <x:c r="AC226" s="16" t="n">
        <x:f>MAX(0,AB226*(1+EXP((LN(1+Assumptions!$C$60)-0.5*Assumptions!$C$61^2)+Assumptions!$C$61*((RAND()+RAND()+RAND()+RAND()+RAND()+RAND()+RAND()+RAND()+RAND()+RAND()+RAND()+RAND())-6))-1)+Liquidity_30Y!AD13)</x:f>
        <x:v>5946424.650439981</x:v>
      </x:c>
      <x:c r="AD226" s="16" t="n">
        <x:f>MAX(0,AC226*(1+EXP((LN(1+Assumptions!$C$60)-0.5*Assumptions!$C$61^2)+Assumptions!$C$61*((RAND()+RAND()+RAND()+RAND()+RAND()+RAND()+RAND()+RAND()+RAND()+RAND()+RAND()+RAND())-6))-1)+Liquidity_30Y!AE13)</x:f>
        <x:v>6842088.028830652</x:v>
      </x:c>
      <x:c r="AE226" s="16" t="n">
        <x:f>MAX(0,AD226*(1+EXP((LN(1+Assumptions!$C$60)-0.5*Assumptions!$C$61^2)+Assumptions!$C$61*((RAND()+RAND()+RAND()+RAND()+RAND()+RAND()+RAND()+RAND()+RAND()+RAND()+RAND()+RAND())-6))-1)+Liquidity_30Y!AF13)</x:f>
        <x:v>6216180.169178677</x:v>
      </x:c>
      <x:c r="AF226" s="16" t="n">
        <x:f>MAX(0,AE226*(1+EXP((LN(1+Assumptions!$C$60)-0.5*Assumptions!$C$61^2)+Assumptions!$C$61*((RAND()+RAND()+RAND()+RAND()+RAND()+RAND()+RAND()+RAND()+RAND()+RAND()+RAND()+RAND())-6))-1)+Liquidity_30Y!AG13)</x:f>
        <x:v>5725523.429698927</x:v>
      </x:c>
    </x:row>
    <x:row r="227">
      <x:c r="A227" s="39">
        <x:v>223</x:v>
      </x:c>
      <x:c r="B227" s="16" t="n">
        <x:f>Liquidity_30Y!C14</x:f>
        <x:v>1029031.25</x:v>
      </x:c>
      <x:c r="C227" s="16" t="n">
        <x:f>MAX(0,B227*(1+EXP((LN(1+Assumptions!$C$60)-0.5*Assumptions!$C$61^2)+Assumptions!$C$61*((RAND()+RAND()+RAND()+RAND()+RAND()+RAND()+RAND()+RAND()+RAND()+RAND()+RAND()+RAND())-6))-1)+Liquidity_30Y!D13)</x:f>
        <x:v>1199263.3023205507</x:v>
      </x:c>
      <x:c r="D227" s="16" t="n">
        <x:f>MAX(0,C227*(1+EXP((LN(1+Assumptions!$C$60)-0.5*Assumptions!$C$61^2)+Assumptions!$C$61*((RAND()+RAND()+RAND()+RAND()+RAND()+RAND()+RAND()+RAND()+RAND()+RAND()+RAND()+RAND())-6))-1)+Liquidity_30Y!E13)</x:f>
        <x:v>826468.4910244425</x:v>
      </x:c>
      <x:c r="E227" s="16" t="n">
        <x:f>MAX(0,D227*(1+EXP((LN(1+Assumptions!$C$60)-0.5*Assumptions!$C$61^2)+Assumptions!$C$61*((RAND()+RAND()+RAND()+RAND()+RAND()+RAND()+RAND()+RAND()+RAND()+RAND()+RAND()+RAND())-6))-1)+Liquidity_30Y!F13)</x:f>
        <x:v>794152.0431540802</x:v>
      </x:c>
      <x:c r="F227" s="16" t="n">
        <x:f>MAX(0,E227*(1+EXP((LN(1+Assumptions!$C$60)-0.5*Assumptions!$C$61^2)+Assumptions!$C$61*((RAND()+RAND()+RAND()+RAND()+RAND()+RAND()+RAND()+RAND()+RAND()+RAND()+RAND()+RAND())-6))-1)+Liquidity_30Y!G13)</x:f>
        <x:v>1072333.1680312066</x:v>
      </x:c>
      <x:c r="G227" s="16" t="n">
        <x:f>MAX(0,F227*(1+EXP((LN(1+Assumptions!$C$60)-0.5*Assumptions!$C$61^2)+Assumptions!$C$61*((RAND()+RAND()+RAND()+RAND()+RAND()+RAND()+RAND()+RAND()+RAND()+RAND()+RAND()+RAND())-6))-1)+Liquidity_30Y!H13)</x:f>
        <x:v>1049166.3287454194</x:v>
      </x:c>
      <x:c r="H227" s="16" t="n">
        <x:f>MAX(0,G227*(1+EXP((LN(1+Assumptions!$C$60)-0.5*Assumptions!$C$61^2)+Assumptions!$C$61*((RAND()+RAND()+RAND()+RAND()+RAND()+RAND()+RAND()+RAND()+RAND()+RAND()+RAND()+RAND())-6))-1)+Liquidity_30Y!I13)</x:f>
        <x:v>1213823.0839435812</x:v>
      </x:c>
      <x:c r="I227" s="16" t="n">
        <x:f>MAX(0,H227*(1+EXP((LN(1+Assumptions!$C$60)-0.5*Assumptions!$C$61^2)+Assumptions!$C$61*((RAND()+RAND()+RAND()+RAND()+RAND()+RAND()+RAND()+RAND()+RAND()+RAND()+RAND()+RAND())-6))-1)+Liquidity_30Y!J13)</x:f>
        <x:v>1123013.1311571866</x:v>
      </x:c>
      <x:c r="J227" s="16" t="n">
        <x:f>MAX(0,I227*(1+EXP((LN(1+Assumptions!$C$60)-0.5*Assumptions!$C$61^2)+Assumptions!$C$61*((RAND()+RAND()+RAND()+RAND()+RAND()+RAND()+RAND()+RAND()+RAND()+RAND()+RAND()+RAND())-6))-1)+Liquidity_30Y!K13)</x:f>
        <x:v>1554946.8750761384</x:v>
      </x:c>
      <x:c r="K227" s="16" t="n">
        <x:f>MAX(0,J227*(1+EXP((LN(1+Assumptions!$C$60)-0.5*Assumptions!$C$61^2)+Assumptions!$C$61*((RAND()+RAND()+RAND()+RAND()+RAND()+RAND()+RAND()+RAND()+RAND()+RAND()+RAND()+RAND())-6))-1)+Liquidity_30Y!L13)</x:f>
        <x:v>1892547.8055275092</x:v>
      </x:c>
      <x:c r="L227" s="16" t="n">
        <x:f>MAX(0,K227*(1+EXP((LN(1+Assumptions!$C$60)-0.5*Assumptions!$C$61^2)+Assumptions!$C$61*((RAND()+RAND()+RAND()+RAND()+RAND()+RAND()+RAND()+RAND()+RAND()+RAND()+RAND()+RAND())-6))-1)+Liquidity_30Y!M13)</x:f>
        <x:v>1670925.9441763682</x:v>
      </x:c>
      <x:c r="M227" s="16" t="n">
        <x:f>MAX(0,L227*(1+EXP((LN(1+Assumptions!$C$60)-0.5*Assumptions!$C$61^2)+Assumptions!$C$61*((RAND()+RAND()+RAND()+RAND()+RAND()+RAND()+RAND()+RAND()+RAND()+RAND()+RAND()+RAND())-6))-1)+Liquidity_30Y!N13)</x:f>
        <x:v>1863608.1050598721</x:v>
      </x:c>
      <x:c r="N227" s="16" t="n">
        <x:f>MAX(0,M227*(1+EXP((LN(1+Assumptions!$C$60)-0.5*Assumptions!$C$61^2)+Assumptions!$C$61*((RAND()+RAND()+RAND()+RAND()+RAND()+RAND()+RAND()+RAND()+RAND()+RAND()+RAND()+RAND())-6))-1)+Liquidity_30Y!O13)</x:f>
        <x:v>1975240.6978058373</x:v>
      </x:c>
      <x:c r="O227" s="16" t="n">
        <x:f>MAX(0,N227*(1+EXP((LN(1+Assumptions!$C$60)-0.5*Assumptions!$C$61^2)+Assumptions!$C$61*((RAND()+RAND()+RAND()+RAND()+RAND()+RAND()+RAND()+RAND()+RAND()+RAND()+RAND()+RAND())-6))-1)+Liquidity_30Y!P13)</x:f>
        <x:v>2211247.2915043044</x:v>
      </x:c>
      <x:c r="P227" s="16" t="n">
        <x:f>MAX(0,O227*(1+EXP((LN(1+Assumptions!$C$60)-0.5*Assumptions!$C$61^2)+Assumptions!$C$61*((RAND()+RAND()+RAND()+RAND()+RAND()+RAND()+RAND()+RAND()+RAND()+RAND()+RAND()+RAND())-6))-1)+Liquidity_30Y!Q13)</x:f>
        <x:v>2357933.859663814</x:v>
      </x:c>
      <x:c r="Q227" s="16" t="n">
        <x:f>MAX(0,P227*(1+EXP((LN(1+Assumptions!$C$60)-0.5*Assumptions!$C$61^2)+Assumptions!$C$61*((RAND()+RAND()+RAND()+RAND()+RAND()+RAND()+RAND()+RAND()+RAND()+RAND()+RAND()+RAND())-6))-1)+Liquidity_30Y!R13)</x:f>
        <x:v>2033456.9691164428</x:v>
      </x:c>
      <x:c r="R227" s="16" t="n">
        <x:f>MAX(0,Q227*(1+EXP((LN(1+Assumptions!$C$60)-0.5*Assumptions!$C$61^2)+Assumptions!$C$61*((RAND()+RAND()+RAND()+RAND()+RAND()+RAND()+RAND()+RAND()+RAND()+RAND()+RAND()+RAND())-6))-1)+Liquidity_30Y!S13)</x:f>
        <x:v>1837437.1413536484</x:v>
      </x:c>
      <x:c r="S227" s="16" t="n">
        <x:f>MAX(0,R227*(1+EXP((LN(1+Assumptions!$C$60)-0.5*Assumptions!$C$61^2)+Assumptions!$C$61*((RAND()+RAND()+RAND()+RAND()+RAND()+RAND()+RAND()+RAND()+RAND()+RAND()+RAND()+RAND())-6))-1)+Liquidity_30Y!T13)</x:f>
        <x:v>2107295.19960099</x:v>
      </x:c>
      <x:c r="T227" s="16" t="n">
        <x:f>MAX(0,S227*(1+EXP((LN(1+Assumptions!$C$60)-0.5*Assumptions!$C$61^2)+Assumptions!$C$61*((RAND()+RAND()+RAND()+RAND()+RAND()+RAND()+RAND()+RAND()+RAND()+RAND()+RAND()+RAND())-6))-1)+Liquidity_30Y!U13)</x:f>
        <x:v>2134120.0202846224</x:v>
      </x:c>
      <x:c r="U227" s="16" t="n">
        <x:f>MAX(0,T227*(1+EXP((LN(1+Assumptions!$C$60)-0.5*Assumptions!$C$61^2)+Assumptions!$C$61*((RAND()+RAND()+RAND()+RAND()+RAND()+RAND()+RAND()+RAND()+RAND()+RAND()+RAND()+RAND())-6))-1)+Liquidity_30Y!V13)</x:f>
        <x:v>2072023.0905023736</x:v>
      </x:c>
      <x:c r="V227" s="16" t="n">
        <x:f>MAX(0,U227*(1+EXP((LN(1+Assumptions!$C$60)-0.5*Assumptions!$C$61^2)+Assumptions!$C$61*((RAND()+RAND()+RAND()+RAND()+RAND()+RAND()+RAND()+RAND()+RAND()+RAND()+RAND()+RAND())-6))-1)+Liquidity_30Y!W13)</x:f>
        <x:v>2188091.4351418726</x:v>
      </x:c>
      <x:c r="W227" s="16" t="n">
        <x:f>MAX(0,V227*(1+EXP((LN(1+Assumptions!$C$60)-0.5*Assumptions!$C$61^2)+Assumptions!$C$61*((RAND()+RAND()+RAND()+RAND()+RAND()+RAND()+RAND()+RAND()+RAND()+RAND()+RAND()+RAND())-6))-1)+Liquidity_30Y!X13)</x:f>
        <x:v>3449700.8838103814</x:v>
      </x:c>
      <x:c r="X227" s="16" t="n">
        <x:f>MAX(0,W227*(1+EXP((LN(1+Assumptions!$C$60)-0.5*Assumptions!$C$61^2)+Assumptions!$C$61*((RAND()+RAND()+RAND()+RAND()+RAND()+RAND()+RAND()+RAND()+RAND()+RAND()+RAND()+RAND())-6))-1)+Liquidity_30Y!Y13)</x:f>
        <x:v>3339642.3354840223</x:v>
      </x:c>
      <x:c r="Y227" s="16" t="n">
        <x:f>MAX(0,X227*(1+EXP((LN(1+Assumptions!$C$60)-0.5*Assumptions!$C$61^2)+Assumptions!$C$61*((RAND()+RAND()+RAND()+RAND()+RAND()+RAND()+RAND()+RAND()+RAND()+RAND()+RAND()+RAND())-6))-1)+Liquidity_30Y!Z13)</x:f>
        <x:v>4018867.3680964597</x:v>
      </x:c>
      <x:c r="Z227" s="16" t="n">
        <x:f>MAX(0,Y227*(1+EXP((LN(1+Assumptions!$C$60)-0.5*Assumptions!$C$61^2)+Assumptions!$C$61*((RAND()+RAND()+RAND()+RAND()+RAND()+RAND()+RAND()+RAND()+RAND()+RAND()+RAND()+RAND())-6))-1)+Liquidity_30Y!AA13)</x:f>
        <x:v>5727017.267357407</x:v>
      </x:c>
      <x:c r="AA227" s="16" t="n">
        <x:f>MAX(0,Z227*(1+EXP((LN(1+Assumptions!$C$60)-0.5*Assumptions!$C$61^2)+Assumptions!$C$61*((RAND()+RAND()+RAND()+RAND()+RAND()+RAND()+RAND()+RAND()+RAND()+RAND()+RAND()+RAND())-6))-1)+Liquidity_30Y!AB13)</x:f>
        <x:v>6137274.1278780345</x:v>
      </x:c>
      <x:c r="AB227" s="16" t="n">
        <x:f>MAX(0,AA227*(1+EXP((LN(1+Assumptions!$C$60)-0.5*Assumptions!$C$61^2)+Assumptions!$C$61*((RAND()+RAND()+RAND()+RAND()+RAND()+RAND()+RAND()+RAND()+RAND()+RAND()+RAND()+RAND())-6))-1)+Liquidity_30Y!AC13)</x:f>
        <x:v>9748619.881708745</x:v>
      </x:c>
      <x:c r="AC227" s="16" t="n">
        <x:f>MAX(0,AB227*(1+EXP((LN(1+Assumptions!$C$60)-0.5*Assumptions!$C$61^2)+Assumptions!$C$61*((RAND()+RAND()+RAND()+RAND()+RAND()+RAND()+RAND()+RAND()+RAND()+RAND()+RAND()+RAND())-6))-1)+Liquidity_30Y!AD13)</x:f>
        <x:v>9566443.885542931</x:v>
      </x:c>
      <x:c r="AD227" s="16" t="n">
        <x:f>MAX(0,AC227*(1+EXP((LN(1+Assumptions!$C$60)-0.5*Assumptions!$C$61^2)+Assumptions!$C$61*((RAND()+RAND()+RAND()+RAND()+RAND()+RAND()+RAND()+RAND()+RAND()+RAND()+RAND()+RAND())-6))-1)+Liquidity_30Y!AE13)</x:f>
        <x:v>10488860.51107549</x:v>
      </x:c>
      <x:c r="AE227" s="16" t="n">
        <x:f>MAX(0,AD227*(1+EXP((LN(1+Assumptions!$C$60)-0.5*Assumptions!$C$61^2)+Assumptions!$C$61*((RAND()+RAND()+RAND()+RAND()+RAND()+RAND()+RAND()+RAND()+RAND()+RAND()+RAND()+RAND())-6))-1)+Liquidity_30Y!AF13)</x:f>
        <x:v>11681028.184878238</x:v>
      </x:c>
      <x:c r="AF227" s="16" t="n">
        <x:f>MAX(0,AE227*(1+EXP((LN(1+Assumptions!$C$60)-0.5*Assumptions!$C$61^2)+Assumptions!$C$61*((RAND()+RAND()+RAND()+RAND()+RAND()+RAND()+RAND()+RAND()+RAND()+RAND()+RAND()+RAND())-6))-1)+Liquidity_30Y!AG13)</x:f>
        <x:v>11359225.28177802</x:v>
      </x:c>
    </x:row>
    <x:row r="228">
      <x:c r="A228" s="39">
        <x:v>224</x:v>
      </x:c>
      <x:c r="B228" s="16" t="n">
        <x:f>Liquidity_30Y!C14</x:f>
        <x:v>1029031.25</x:v>
      </x:c>
      <x:c r="C228" s="16" t="n">
        <x:f>MAX(0,B228*(1+EXP((LN(1+Assumptions!$C$60)-0.5*Assumptions!$C$61^2)+Assumptions!$C$61*((RAND()+RAND()+RAND()+RAND()+RAND()+RAND()+RAND()+RAND()+RAND()+RAND()+RAND()+RAND())-6))-1)+Liquidity_30Y!D13)</x:f>
        <x:v>979374.0839789696</x:v>
      </x:c>
      <x:c r="D228" s="16" t="n">
        <x:f>MAX(0,C228*(1+EXP((LN(1+Assumptions!$C$60)-0.5*Assumptions!$C$61^2)+Assumptions!$C$61*((RAND()+RAND()+RAND()+RAND()+RAND()+RAND()+RAND()+RAND()+RAND()+RAND()+RAND()+RAND())-6))-1)+Liquidity_30Y!E13)</x:f>
        <x:v>890557.2255838334</x:v>
      </x:c>
      <x:c r="E228" s="16" t="n">
        <x:f>MAX(0,D228*(1+EXP((LN(1+Assumptions!$C$60)-0.5*Assumptions!$C$61^2)+Assumptions!$C$61*((RAND()+RAND()+RAND()+RAND()+RAND()+RAND()+RAND()+RAND()+RAND()+RAND()+RAND()+RAND())-6))-1)+Liquidity_30Y!F13)</x:f>
        <x:v>861238.7115851303</x:v>
      </x:c>
      <x:c r="F228" s="16" t="n">
        <x:f>MAX(0,E228*(1+EXP((LN(1+Assumptions!$C$60)-0.5*Assumptions!$C$61^2)+Assumptions!$C$61*((RAND()+RAND()+RAND()+RAND()+RAND()+RAND()+RAND()+RAND()+RAND()+RAND()+RAND()+RAND())-6))-1)+Liquidity_30Y!G13)</x:f>
        <x:v>875894.10908838</x:v>
      </x:c>
      <x:c r="G228" s="16" t="n">
        <x:f>MAX(0,F228*(1+EXP((LN(1+Assumptions!$C$60)-0.5*Assumptions!$C$61^2)+Assumptions!$C$61*((RAND()+RAND()+RAND()+RAND()+RAND()+RAND()+RAND()+RAND()+RAND()+RAND()+RAND()+RAND())-6))-1)+Liquidity_30Y!H13)</x:f>
        <x:v>846773.5021680143</x:v>
      </x:c>
      <x:c r="H228" s="16" t="n">
        <x:f>MAX(0,G228*(1+EXP((LN(1+Assumptions!$C$60)-0.5*Assumptions!$C$61^2)+Assumptions!$C$61*((RAND()+RAND()+RAND()+RAND()+RAND()+RAND()+RAND()+RAND()+RAND()+RAND()+RAND()+RAND())-6))-1)+Liquidity_30Y!I13)</x:f>
        <x:v>790588.531209026</x:v>
      </x:c>
      <x:c r="I228" s="16" t="n">
        <x:f>MAX(0,H228*(1+EXP((LN(1+Assumptions!$C$60)-0.5*Assumptions!$C$61^2)+Assumptions!$C$61*((RAND()+RAND()+RAND()+RAND()+RAND()+RAND()+RAND()+RAND()+RAND()+RAND()+RAND()+RAND())-6))-1)+Liquidity_30Y!J13)</x:f>
        <x:v>875031.1342068149</x:v>
      </x:c>
      <x:c r="J228" s="16" t="n">
        <x:f>MAX(0,I228*(1+EXP((LN(1+Assumptions!$C$60)-0.5*Assumptions!$C$61^2)+Assumptions!$C$61*((RAND()+RAND()+RAND()+RAND()+RAND()+RAND()+RAND()+RAND()+RAND()+RAND()+RAND()+RAND())-6))-1)+Liquidity_30Y!K13)</x:f>
        <x:v>1005061.7786063739</x:v>
      </x:c>
      <x:c r="K228" s="16" t="n">
        <x:f>MAX(0,J228*(1+EXP((LN(1+Assumptions!$C$60)-0.5*Assumptions!$C$61^2)+Assumptions!$C$61*((RAND()+RAND()+RAND()+RAND()+RAND()+RAND()+RAND()+RAND()+RAND()+RAND()+RAND()+RAND())-6))-1)+Liquidity_30Y!L13)</x:f>
        <x:v>947455.1251718571</x:v>
      </x:c>
      <x:c r="L228" s="16" t="n">
        <x:f>MAX(0,K228*(1+EXP((LN(1+Assumptions!$C$60)-0.5*Assumptions!$C$61^2)+Assumptions!$C$61*((RAND()+RAND()+RAND()+RAND()+RAND()+RAND()+RAND()+RAND()+RAND()+RAND()+RAND()+RAND())-6))-1)+Liquidity_30Y!M13)</x:f>
        <x:v>818045.8978516475</x:v>
      </x:c>
      <x:c r="M228" s="16" t="n">
        <x:f>MAX(0,L228*(1+EXP((LN(1+Assumptions!$C$60)-0.5*Assumptions!$C$61^2)+Assumptions!$C$61*((RAND()+RAND()+RAND()+RAND()+RAND()+RAND()+RAND()+RAND()+RAND()+RAND()+RAND()+RAND())-6))-1)+Liquidity_30Y!N13)</x:f>
        <x:v>1012434.6449802555</x:v>
      </x:c>
      <x:c r="N228" s="16" t="n">
        <x:f>MAX(0,M228*(1+EXP((LN(1+Assumptions!$C$60)-0.5*Assumptions!$C$61^2)+Assumptions!$C$61*((RAND()+RAND()+RAND()+RAND()+RAND()+RAND()+RAND()+RAND()+RAND()+RAND()+RAND()+RAND())-6))-1)+Liquidity_30Y!O13)</x:f>
        <x:v>974796.0246102095</x:v>
      </x:c>
      <x:c r="O228" s="16" t="n">
        <x:f>MAX(0,N228*(1+EXP((LN(1+Assumptions!$C$60)-0.5*Assumptions!$C$61^2)+Assumptions!$C$61*((RAND()+RAND()+RAND()+RAND()+RAND()+RAND()+RAND()+RAND()+RAND()+RAND()+RAND()+RAND())-6))-1)+Liquidity_30Y!P13)</x:f>
        <x:v>1034809.7195764045</x:v>
      </x:c>
      <x:c r="P228" s="16" t="n">
        <x:f>MAX(0,O228*(1+EXP((LN(1+Assumptions!$C$60)-0.5*Assumptions!$C$61^2)+Assumptions!$C$61*((RAND()+RAND()+RAND()+RAND()+RAND()+RAND()+RAND()+RAND()+RAND()+RAND()+RAND()+RAND())-6))-1)+Liquidity_30Y!Q13)</x:f>
        <x:v>1468956.9994162705</x:v>
      </x:c>
      <x:c r="Q228" s="16" t="n">
        <x:f>MAX(0,P228*(1+EXP((LN(1+Assumptions!$C$60)-0.5*Assumptions!$C$61^2)+Assumptions!$C$61*((RAND()+RAND()+RAND()+RAND()+RAND()+RAND()+RAND()+RAND()+RAND()+RAND()+RAND()+RAND())-6))-1)+Liquidity_30Y!R13)</x:f>
        <x:v>1511376.4468962555</x:v>
      </x:c>
      <x:c r="R228" s="16" t="n">
        <x:f>MAX(0,Q228*(1+EXP((LN(1+Assumptions!$C$60)-0.5*Assumptions!$C$61^2)+Assumptions!$C$61*((RAND()+RAND()+RAND()+RAND()+RAND()+RAND()+RAND()+RAND()+RAND()+RAND()+RAND()+RAND())-6))-1)+Liquidity_30Y!S13)</x:f>
        <x:v>1276137.6429445406</x:v>
      </x:c>
      <x:c r="S228" s="16" t="n">
        <x:f>MAX(0,R228*(1+EXP((LN(1+Assumptions!$C$60)-0.5*Assumptions!$C$61^2)+Assumptions!$C$61*((RAND()+RAND()+RAND()+RAND()+RAND()+RAND()+RAND()+RAND()+RAND()+RAND()+RAND()+RAND())-6))-1)+Liquidity_30Y!T13)</x:f>
        <x:v>1475144.334071002</x:v>
      </x:c>
      <x:c r="T228" s="16" t="n">
        <x:f>MAX(0,S228*(1+EXP((LN(1+Assumptions!$C$60)-0.5*Assumptions!$C$61^2)+Assumptions!$C$61*((RAND()+RAND()+RAND()+RAND()+RAND()+RAND()+RAND()+RAND()+RAND()+RAND()+RAND()+RAND())-6))-1)+Liquidity_30Y!U13)</x:f>
        <x:v>1620796.9317825278</x:v>
      </x:c>
      <x:c r="U228" s="16" t="n">
        <x:f>MAX(0,T228*(1+EXP((LN(1+Assumptions!$C$60)-0.5*Assumptions!$C$61^2)+Assumptions!$C$61*((RAND()+RAND()+RAND()+RAND()+RAND()+RAND()+RAND()+RAND()+RAND()+RAND()+RAND()+RAND())-6))-1)+Liquidity_30Y!V13)</x:f>
        <x:v>2158468.090754445</x:v>
      </x:c>
      <x:c r="V228" s="16" t="n">
        <x:f>MAX(0,U228*(1+EXP((LN(1+Assumptions!$C$60)-0.5*Assumptions!$C$61^2)+Assumptions!$C$61*((RAND()+RAND()+RAND()+RAND()+RAND()+RAND()+RAND()+RAND()+RAND()+RAND()+RAND()+RAND())-6))-1)+Liquidity_30Y!W13)</x:f>
        <x:v>2152417.99510683</x:v>
      </x:c>
      <x:c r="W228" s="16" t="n">
        <x:f>MAX(0,V228*(1+EXP((LN(1+Assumptions!$C$60)-0.5*Assumptions!$C$61^2)+Assumptions!$C$61*((RAND()+RAND()+RAND()+RAND()+RAND()+RAND()+RAND()+RAND()+RAND()+RAND()+RAND()+RAND())-6))-1)+Liquidity_30Y!X13)</x:f>
        <x:v>2152429.8966921708</x:v>
      </x:c>
      <x:c r="X228" s="16" t="n">
        <x:f>MAX(0,W228*(1+EXP((LN(1+Assumptions!$C$60)-0.5*Assumptions!$C$61^2)+Assumptions!$C$61*((RAND()+RAND()+RAND()+RAND()+RAND()+RAND()+RAND()+RAND()+RAND()+RAND()+RAND()+RAND())-6))-1)+Liquidity_30Y!Y13)</x:f>
        <x:v>2246983.0536443302</x:v>
      </x:c>
      <x:c r="Y228" s="16" t="n">
        <x:f>MAX(0,X228*(1+EXP((LN(1+Assumptions!$C$60)-0.5*Assumptions!$C$61^2)+Assumptions!$C$61*((RAND()+RAND()+RAND()+RAND()+RAND()+RAND()+RAND()+RAND()+RAND()+RAND()+RAND()+RAND())-6))-1)+Liquidity_30Y!Z13)</x:f>
        <x:v>2357731.179764991</x:v>
      </x:c>
      <x:c r="Z228" s="16" t="n">
        <x:f>MAX(0,Y228*(1+EXP((LN(1+Assumptions!$C$60)-0.5*Assumptions!$C$61^2)+Assumptions!$C$61*((RAND()+RAND()+RAND()+RAND()+RAND()+RAND()+RAND()+RAND()+RAND()+RAND()+RAND()+RAND())-6))-1)+Liquidity_30Y!AA13)</x:f>
        <x:v>2366423.9700120767</x:v>
      </x:c>
      <x:c r="AA228" s="16" t="n">
        <x:f>MAX(0,Z228*(1+EXP((LN(1+Assumptions!$C$60)-0.5*Assumptions!$C$61^2)+Assumptions!$C$61*((RAND()+RAND()+RAND()+RAND()+RAND()+RAND()+RAND()+RAND()+RAND()+RAND()+RAND()+RAND())-6))-1)+Liquidity_30Y!AB13)</x:f>
        <x:v>2520060.302760052</x:v>
      </x:c>
      <x:c r="AB228" s="16" t="n">
        <x:f>MAX(0,AA228*(1+EXP((LN(1+Assumptions!$C$60)-0.5*Assumptions!$C$61^2)+Assumptions!$C$61*((RAND()+RAND()+RAND()+RAND()+RAND()+RAND()+RAND()+RAND()+RAND()+RAND()+RAND()+RAND())-6))-1)+Liquidity_30Y!AC13)</x:f>
        <x:v>2687833.253843119</x:v>
      </x:c>
      <x:c r="AC228" s="16" t="n">
        <x:f>MAX(0,AB228*(1+EXP((LN(1+Assumptions!$C$60)-0.5*Assumptions!$C$61^2)+Assumptions!$C$61*((RAND()+RAND()+RAND()+RAND()+RAND()+RAND()+RAND()+RAND()+RAND()+RAND()+RAND()+RAND())-6))-1)+Liquidity_30Y!AD13)</x:f>
        <x:v>3098604.4701830847</x:v>
      </x:c>
      <x:c r="AD228" s="16" t="n">
        <x:f>MAX(0,AC228*(1+EXP((LN(1+Assumptions!$C$60)-0.5*Assumptions!$C$61^2)+Assumptions!$C$61*((RAND()+RAND()+RAND()+RAND()+RAND()+RAND()+RAND()+RAND()+RAND()+RAND()+RAND()+RAND())-6))-1)+Liquidity_30Y!AE13)</x:f>
        <x:v>2852121.2345585716</x:v>
      </x:c>
      <x:c r="AE228" s="16" t="n">
        <x:f>MAX(0,AD228*(1+EXP((LN(1+Assumptions!$C$60)-0.5*Assumptions!$C$61^2)+Assumptions!$C$61*((RAND()+RAND()+RAND()+RAND()+RAND()+RAND()+RAND()+RAND()+RAND()+RAND()+RAND()+RAND())-6))-1)+Liquidity_30Y!AF13)</x:f>
        <x:v>3737708.488227202</x:v>
      </x:c>
      <x:c r="AF228" s="16" t="n">
        <x:f>MAX(0,AE228*(1+EXP((LN(1+Assumptions!$C$60)-0.5*Assumptions!$C$61^2)+Assumptions!$C$61*((RAND()+RAND()+RAND()+RAND()+RAND()+RAND()+RAND()+RAND()+RAND()+RAND()+RAND()+RAND())-6))-1)+Liquidity_30Y!AG13)</x:f>
        <x:v>4658999.477650462</x:v>
      </x:c>
    </x:row>
    <x:row r="229">
      <x:c r="A229" s="39">
        <x:v>225</x:v>
      </x:c>
      <x:c r="B229" s="16" t="n">
        <x:f>Liquidity_30Y!C14</x:f>
        <x:v>1029031.25</x:v>
      </x:c>
      <x:c r="C229" s="16" t="n">
        <x:f>MAX(0,B229*(1+EXP((LN(1+Assumptions!$C$60)-0.5*Assumptions!$C$61^2)+Assumptions!$C$61*((RAND()+RAND()+RAND()+RAND()+RAND()+RAND()+RAND()+RAND()+RAND()+RAND()+RAND()+RAND())-6))-1)+Liquidity_30Y!D13)</x:f>
        <x:v>1082232.395016186</x:v>
      </x:c>
      <x:c r="D229" s="16" t="n">
        <x:f>MAX(0,C229*(1+EXP((LN(1+Assumptions!$C$60)-0.5*Assumptions!$C$61^2)+Assumptions!$C$61*((RAND()+RAND()+RAND()+RAND()+RAND()+RAND()+RAND()+RAND()+RAND()+RAND()+RAND()+RAND())-6))-1)+Liquidity_30Y!E13)</x:f>
        <x:v>1298526.5436655574</x:v>
      </x:c>
      <x:c r="E229" s="16" t="n">
        <x:f>MAX(0,D229*(1+EXP((LN(1+Assumptions!$C$60)-0.5*Assumptions!$C$61^2)+Assumptions!$C$61*((RAND()+RAND()+RAND()+RAND()+RAND()+RAND()+RAND()+RAND()+RAND()+RAND()+RAND()+RAND())-6))-1)+Liquidity_30Y!F13)</x:f>
        <x:v>1255345.3866324923</x:v>
      </x:c>
      <x:c r="F229" s="16" t="n">
        <x:f>MAX(0,E229*(1+EXP((LN(1+Assumptions!$C$60)-0.5*Assumptions!$C$61^2)+Assumptions!$C$61*((RAND()+RAND()+RAND()+RAND()+RAND()+RAND()+RAND()+RAND()+RAND()+RAND()+RAND()+RAND())-6))-1)+Liquidity_30Y!G13)</x:f>
        <x:v>1244628.9856509725</x:v>
      </x:c>
      <x:c r="G229" s="16" t="n">
        <x:f>MAX(0,F229*(1+EXP((LN(1+Assumptions!$C$60)-0.5*Assumptions!$C$61^2)+Assumptions!$C$61*((RAND()+RAND()+RAND()+RAND()+RAND()+RAND()+RAND()+RAND()+RAND()+RAND()+RAND()+RAND())-6))-1)+Liquidity_30Y!H13)</x:f>
        <x:v>1598519.1070311912</x:v>
      </x:c>
      <x:c r="H229" s="16" t="n">
        <x:f>MAX(0,G229*(1+EXP((LN(1+Assumptions!$C$60)-0.5*Assumptions!$C$61^2)+Assumptions!$C$61*((RAND()+RAND()+RAND()+RAND()+RAND()+RAND()+RAND()+RAND()+RAND()+RAND()+RAND()+RAND())-6))-1)+Liquidity_30Y!I13)</x:f>
        <x:v>1314895.2861212986</x:v>
      </x:c>
      <x:c r="I229" s="16" t="n">
        <x:f>MAX(0,H229*(1+EXP((LN(1+Assumptions!$C$60)-0.5*Assumptions!$C$61^2)+Assumptions!$C$61*((RAND()+RAND()+RAND()+RAND()+RAND()+RAND()+RAND()+RAND()+RAND()+RAND()+RAND()+RAND())-6))-1)+Liquidity_30Y!J13)</x:f>
        <x:v>1324798.2668060188</x:v>
      </x:c>
      <x:c r="J229" s="16" t="n">
        <x:f>MAX(0,I229*(1+EXP((LN(1+Assumptions!$C$60)-0.5*Assumptions!$C$61^2)+Assumptions!$C$61*((RAND()+RAND()+RAND()+RAND()+RAND()+RAND()+RAND()+RAND()+RAND()+RAND()+RAND()+RAND())-6))-1)+Liquidity_30Y!K13)</x:f>
        <x:v>1775072.6684329105</x:v>
      </x:c>
      <x:c r="K229" s="16" t="n">
        <x:f>MAX(0,J229*(1+EXP((LN(1+Assumptions!$C$60)-0.5*Assumptions!$C$61^2)+Assumptions!$C$61*((RAND()+RAND()+RAND()+RAND()+RAND()+RAND()+RAND()+RAND()+RAND()+RAND()+RAND()+RAND())-6))-1)+Liquidity_30Y!L13)</x:f>
        <x:v>1692289.0666058827</x:v>
      </x:c>
      <x:c r="L229" s="16" t="n">
        <x:f>MAX(0,K229*(1+EXP((LN(1+Assumptions!$C$60)-0.5*Assumptions!$C$61^2)+Assumptions!$C$61*((RAND()+RAND()+RAND()+RAND()+RAND()+RAND()+RAND()+RAND()+RAND()+RAND()+RAND()+RAND())-6))-1)+Liquidity_30Y!M13)</x:f>
        <x:v>1596470.6799297482</x:v>
      </x:c>
      <x:c r="M229" s="16" t="n">
        <x:f>MAX(0,L229*(1+EXP((LN(1+Assumptions!$C$60)-0.5*Assumptions!$C$61^2)+Assumptions!$C$61*((RAND()+RAND()+RAND()+RAND()+RAND()+RAND()+RAND()+RAND()+RAND()+RAND()+RAND()+RAND())-6))-1)+Liquidity_30Y!N13)</x:f>
        <x:v>1274215.2801268722</x:v>
      </x:c>
      <x:c r="N229" s="16" t="n">
        <x:f>MAX(0,M229*(1+EXP((LN(1+Assumptions!$C$60)-0.5*Assumptions!$C$61^2)+Assumptions!$C$61*((RAND()+RAND()+RAND()+RAND()+RAND()+RAND()+RAND()+RAND()+RAND()+RAND()+RAND()+RAND())-6))-1)+Liquidity_30Y!O13)</x:f>
        <x:v>1935835.826630759</x:v>
      </x:c>
      <x:c r="O229" s="16" t="n">
        <x:f>MAX(0,N229*(1+EXP((LN(1+Assumptions!$C$60)-0.5*Assumptions!$C$61^2)+Assumptions!$C$61*((RAND()+RAND()+RAND()+RAND()+RAND()+RAND()+RAND()+RAND()+RAND()+RAND()+RAND()+RAND())-6))-1)+Liquidity_30Y!P13)</x:f>
        <x:v>2166164.0852194857</x:v>
      </x:c>
      <x:c r="P229" s="16" t="n">
        <x:f>MAX(0,O229*(1+EXP((LN(1+Assumptions!$C$60)-0.5*Assumptions!$C$61^2)+Assumptions!$C$61*((RAND()+RAND()+RAND()+RAND()+RAND()+RAND()+RAND()+RAND()+RAND()+RAND()+RAND()+RAND())-6))-1)+Liquidity_30Y!Q13)</x:f>
        <x:v>2374740.152618827</x:v>
      </x:c>
      <x:c r="Q229" s="16" t="n">
        <x:f>MAX(0,P229*(1+EXP((LN(1+Assumptions!$C$60)-0.5*Assumptions!$C$61^2)+Assumptions!$C$61*((RAND()+RAND()+RAND()+RAND()+RAND()+RAND()+RAND()+RAND()+RAND()+RAND()+RAND()+RAND())-6))-1)+Liquidity_30Y!R13)</x:f>
        <x:v>2385609.131550081</x:v>
      </x:c>
      <x:c r="R229" s="16" t="n">
        <x:f>MAX(0,Q229*(1+EXP((LN(1+Assumptions!$C$60)-0.5*Assumptions!$C$61^2)+Assumptions!$C$61*((RAND()+RAND()+RAND()+RAND()+RAND()+RAND()+RAND()+RAND()+RAND()+RAND()+RAND()+RAND())-6))-1)+Liquidity_30Y!S13)</x:f>
        <x:v>2580484.3629155084</x:v>
      </x:c>
      <x:c r="S229" s="16" t="n">
        <x:f>MAX(0,R229*(1+EXP((LN(1+Assumptions!$C$60)-0.5*Assumptions!$C$61^2)+Assumptions!$C$61*((RAND()+RAND()+RAND()+RAND()+RAND()+RAND()+RAND()+RAND()+RAND()+RAND()+RAND()+RAND())-6))-1)+Liquidity_30Y!T13)</x:f>
        <x:v>2584225.9517009603</x:v>
      </x:c>
      <x:c r="T229" s="16" t="n">
        <x:f>MAX(0,S229*(1+EXP((LN(1+Assumptions!$C$60)-0.5*Assumptions!$C$61^2)+Assumptions!$C$61*((RAND()+RAND()+RAND()+RAND()+RAND()+RAND()+RAND()+RAND()+RAND()+RAND()+RAND()+RAND())-6))-1)+Liquidity_30Y!U13)</x:f>
        <x:v>3091820.3693251535</x:v>
      </x:c>
      <x:c r="U229" s="16" t="n">
        <x:f>MAX(0,T229*(1+EXP((LN(1+Assumptions!$C$60)-0.5*Assumptions!$C$61^2)+Assumptions!$C$61*((RAND()+RAND()+RAND()+RAND()+RAND()+RAND()+RAND()+RAND()+RAND()+RAND()+RAND()+RAND())-6))-1)+Liquidity_30Y!V13)</x:f>
        <x:v>2997939.9293189235</x:v>
      </x:c>
      <x:c r="V229" s="16" t="n">
        <x:f>MAX(0,U229*(1+EXP((LN(1+Assumptions!$C$60)-0.5*Assumptions!$C$61^2)+Assumptions!$C$61*((RAND()+RAND()+RAND()+RAND()+RAND()+RAND()+RAND()+RAND()+RAND()+RAND()+RAND()+RAND())-6))-1)+Liquidity_30Y!W13)</x:f>
        <x:v>4242122.138524629</x:v>
      </x:c>
      <x:c r="W229" s="16" t="n">
        <x:f>MAX(0,V229*(1+EXP((LN(1+Assumptions!$C$60)-0.5*Assumptions!$C$61^2)+Assumptions!$C$61*((RAND()+RAND()+RAND()+RAND()+RAND()+RAND()+RAND()+RAND()+RAND()+RAND()+RAND()+RAND())-6))-1)+Liquidity_30Y!X13)</x:f>
        <x:v>5843942.114380888</x:v>
      </x:c>
      <x:c r="X229" s="16" t="n">
        <x:f>MAX(0,W229*(1+EXP((LN(1+Assumptions!$C$60)-0.5*Assumptions!$C$61^2)+Assumptions!$C$61*((RAND()+RAND()+RAND()+RAND()+RAND()+RAND()+RAND()+RAND()+RAND()+RAND()+RAND()+RAND())-6))-1)+Liquidity_30Y!Y13)</x:f>
        <x:v>5555755.044351844</x:v>
      </x:c>
      <x:c r="Y229" s="16" t="n">
        <x:f>MAX(0,X229*(1+EXP((LN(1+Assumptions!$C$60)-0.5*Assumptions!$C$61^2)+Assumptions!$C$61*((RAND()+RAND()+RAND()+RAND()+RAND()+RAND()+RAND()+RAND()+RAND()+RAND()+RAND()+RAND())-6))-1)+Liquidity_30Y!Z13)</x:f>
        <x:v>6816331.871113721</x:v>
      </x:c>
      <x:c r="Z229" s="16" t="n">
        <x:f>MAX(0,Y229*(1+EXP((LN(1+Assumptions!$C$60)-0.5*Assumptions!$C$61^2)+Assumptions!$C$61*((RAND()+RAND()+RAND()+RAND()+RAND()+RAND()+RAND()+RAND()+RAND()+RAND()+RAND()+RAND())-6))-1)+Liquidity_30Y!AA13)</x:f>
        <x:v>8461976.591144959</x:v>
      </x:c>
      <x:c r="AA229" s="16" t="n">
        <x:f>MAX(0,Z229*(1+EXP((LN(1+Assumptions!$C$60)-0.5*Assumptions!$C$61^2)+Assumptions!$C$61*((RAND()+RAND()+RAND()+RAND()+RAND()+RAND()+RAND()+RAND()+RAND()+RAND()+RAND()+RAND())-6))-1)+Liquidity_30Y!AB13)</x:f>
        <x:v>9172015.68413776</x:v>
      </x:c>
      <x:c r="AB229" s="16" t="n">
        <x:f>MAX(0,AA229*(1+EXP((LN(1+Assumptions!$C$60)-0.5*Assumptions!$C$61^2)+Assumptions!$C$61*((RAND()+RAND()+RAND()+RAND()+RAND()+RAND()+RAND()+RAND()+RAND()+RAND()+RAND()+RAND())-6))-1)+Liquidity_30Y!AC13)</x:f>
        <x:v>8588676.90844146</x:v>
      </x:c>
      <x:c r="AC229" s="16" t="n">
        <x:f>MAX(0,AB229*(1+EXP((LN(1+Assumptions!$C$60)-0.5*Assumptions!$C$61^2)+Assumptions!$C$61*((RAND()+RAND()+RAND()+RAND()+RAND()+RAND()+RAND()+RAND()+RAND()+RAND()+RAND()+RAND())-6))-1)+Liquidity_30Y!AD13)</x:f>
        <x:v>10282324.713168984</x:v>
      </x:c>
      <x:c r="AD229" s="16" t="n">
        <x:f>MAX(0,AC229*(1+EXP((LN(1+Assumptions!$C$60)-0.5*Assumptions!$C$61^2)+Assumptions!$C$61*((RAND()+RAND()+RAND()+RAND()+RAND()+RAND()+RAND()+RAND()+RAND()+RAND()+RAND()+RAND())-6))-1)+Liquidity_30Y!AE13)</x:f>
        <x:v>8996894.342672255</x:v>
      </x:c>
      <x:c r="AE229" s="16" t="n">
        <x:f>MAX(0,AD229*(1+EXP((LN(1+Assumptions!$C$60)-0.5*Assumptions!$C$61^2)+Assumptions!$C$61*((RAND()+RAND()+RAND()+RAND()+RAND()+RAND()+RAND()+RAND()+RAND()+RAND()+RAND()+RAND())-6))-1)+Liquidity_30Y!AF13)</x:f>
        <x:v>11658879.597200379</x:v>
      </x:c>
      <x:c r="AF229" s="16" t="n">
        <x:f>MAX(0,AE229*(1+EXP((LN(1+Assumptions!$C$60)-0.5*Assumptions!$C$61^2)+Assumptions!$C$61*((RAND()+RAND()+RAND()+RAND()+RAND()+RAND()+RAND()+RAND()+RAND()+RAND()+RAND()+RAND())-6))-1)+Liquidity_30Y!AG13)</x:f>
        <x:v>11420472.785429854</x:v>
      </x:c>
    </x:row>
    <x:row r="230">
      <x:c r="A230" s="39">
        <x:v>226</x:v>
      </x:c>
      <x:c r="B230" s="16" t="n">
        <x:f>Liquidity_30Y!C14</x:f>
        <x:v>1029031.25</x:v>
      </x:c>
      <x:c r="C230" s="16" t="n">
        <x:f>MAX(0,B230*(1+EXP((LN(1+Assumptions!$C$60)-0.5*Assumptions!$C$61^2)+Assumptions!$C$61*((RAND()+RAND()+RAND()+RAND()+RAND()+RAND()+RAND()+RAND()+RAND()+RAND()+RAND()+RAND())-6))-1)+Liquidity_30Y!D13)</x:f>
        <x:v>1150998.3555773143</x:v>
      </x:c>
      <x:c r="D230" s="16" t="n">
        <x:f>MAX(0,C230*(1+EXP((LN(1+Assumptions!$C$60)-0.5*Assumptions!$C$61^2)+Assumptions!$C$61*((RAND()+RAND()+RAND()+RAND()+RAND()+RAND()+RAND()+RAND()+RAND()+RAND()+RAND()+RAND())-6))-1)+Liquidity_30Y!E13)</x:f>
        <x:v>1365539.8046303615</x:v>
      </x:c>
      <x:c r="E230" s="16" t="n">
        <x:f>MAX(0,D230*(1+EXP((LN(1+Assumptions!$C$60)-0.5*Assumptions!$C$61^2)+Assumptions!$C$61*((RAND()+RAND()+RAND()+RAND()+RAND()+RAND()+RAND()+RAND()+RAND()+RAND()+RAND()+RAND())-6))-1)+Liquidity_30Y!F13)</x:f>
        <x:v>1064023.0035011403</x:v>
      </x:c>
      <x:c r="F230" s="16" t="n">
        <x:f>MAX(0,E230*(1+EXP((LN(1+Assumptions!$C$60)-0.5*Assumptions!$C$61^2)+Assumptions!$C$61*((RAND()+RAND()+RAND()+RAND()+RAND()+RAND()+RAND()+RAND()+RAND()+RAND()+RAND()+RAND())-6))-1)+Liquidity_30Y!G13)</x:f>
        <x:v>1339451.0507826924</x:v>
      </x:c>
      <x:c r="G230" s="16" t="n">
        <x:f>MAX(0,F230*(1+EXP((LN(1+Assumptions!$C$60)-0.5*Assumptions!$C$61^2)+Assumptions!$C$61*((RAND()+RAND()+RAND()+RAND()+RAND()+RAND()+RAND()+RAND()+RAND()+RAND()+RAND()+RAND())-6))-1)+Liquidity_30Y!H13)</x:f>
        <x:v>1332547.218046253</x:v>
      </x:c>
      <x:c r="H230" s="16" t="n">
        <x:f>MAX(0,G230*(1+EXP((LN(1+Assumptions!$C$60)-0.5*Assumptions!$C$61^2)+Assumptions!$C$61*((RAND()+RAND()+RAND()+RAND()+RAND()+RAND()+RAND()+RAND()+RAND()+RAND()+RAND()+RAND())-6))-1)+Liquidity_30Y!I13)</x:f>
        <x:v>1277958.526915776</x:v>
      </x:c>
      <x:c r="I230" s="16" t="n">
        <x:f>MAX(0,H230*(1+EXP((LN(1+Assumptions!$C$60)-0.5*Assumptions!$C$61^2)+Assumptions!$C$61*((RAND()+RAND()+RAND()+RAND()+RAND()+RAND()+RAND()+RAND()+RAND()+RAND()+RAND()+RAND())-6))-1)+Liquidity_30Y!J13)</x:f>
        <x:v>1413179.784075166</x:v>
      </x:c>
      <x:c r="J230" s="16" t="n">
        <x:f>MAX(0,I230*(1+EXP((LN(1+Assumptions!$C$60)-0.5*Assumptions!$C$61^2)+Assumptions!$C$61*((RAND()+RAND()+RAND()+RAND()+RAND()+RAND()+RAND()+RAND()+RAND()+RAND()+RAND()+RAND())-6))-1)+Liquidity_30Y!K13)</x:f>
        <x:v>1441894.1295061205</x:v>
      </x:c>
      <x:c r="K230" s="16" t="n">
        <x:f>MAX(0,J230*(1+EXP((LN(1+Assumptions!$C$60)-0.5*Assumptions!$C$61^2)+Assumptions!$C$61*((RAND()+RAND()+RAND()+RAND()+RAND()+RAND()+RAND()+RAND()+RAND()+RAND()+RAND()+RAND())-6))-1)+Liquidity_30Y!L13)</x:f>
        <x:v>1611822.1112955166</x:v>
      </x:c>
      <x:c r="L230" s="16" t="n">
        <x:f>MAX(0,K230*(1+EXP((LN(1+Assumptions!$C$60)-0.5*Assumptions!$C$61^2)+Assumptions!$C$61*((RAND()+RAND()+RAND()+RAND()+RAND()+RAND()+RAND()+RAND()+RAND()+RAND()+RAND()+RAND())-6))-1)+Liquidity_30Y!M13)</x:f>
        <x:v>1679507.7427833523</x:v>
      </x:c>
      <x:c r="M230" s="16" t="n">
        <x:f>MAX(0,L230*(1+EXP((LN(1+Assumptions!$C$60)-0.5*Assumptions!$C$61^2)+Assumptions!$C$61*((RAND()+RAND()+RAND()+RAND()+RAND()+RAND()+RAND()+RAND()+RAND()+RAND()+RAND()+RAND())-6))-1)+Liquidity_30Y!N13)</x:f>
        <x:v>1976637.0458348799</x:v>
      </x:c>
      <x:c r="N230" s="16" t="n">
        <x:f>MAX(0,M230*(1+EXP((LN(1+Assumptions!$C$60)-0.5*Assumptions!$C$61^2)+Assumptions!$C$61*((RAND()+RAND()+RAND()+RAND()+RAND()+RAND()+RAND()+RAND()+RAND()+RAND()+RAND()+RAND())-6))-1)+Liquidity_30Y!O13)</x:f>
        <x:v>1965291.1127552495</x:v>
      </x:c>
      <x:c r="O230" s="16" t="n">
        <x:f>MAX(0,N230*(1+EXP((LN(1+Assumptions!$C$60)-0.5*Assumptions!$C$61^2)+Assumptions!$C$61*((RAND()+RAND()+RAND()+RAND()+RAND()+RAND()+RAND()+RAND()+RAND()+RAND()+RAND()+RAND())-6))-1)+Liquidity_30Y!P13)</x:f>
        <x:v>2136110.3659710567</x:v>
      </x:c>
      <x:c r="P230" s="16" t="n">
        <x:f>MAX(0,O230*(1+EXP((LN(1+Assumptions!$C$60)-0.5*Assumptions!$C$61^2)+Assumptions!$C$61*((RAND()+RAND()+RAND()+RAND()+RAND()+RAND()+RAND()+RAND()+RAND()+RAND()+RAND()+RAND())-6))-1)+Liquidity_30Y!Q13)</x:f>
        <x:v>2112168.8292852542</x:v>
      </x:c>
      <x:c r="Q230" s="16" t="n">
        <x:f>MAX(0,P230*(1+EXP((LN(1+Assumptions!$C$60)-0.5*Assumptions!$C$61^2)+Assumptions!$C$61*((RAND()+RAND()+RAND()+RAND()+RAND()+RAND()+RAND()+RAND()+RAND()+RAND()+RAND()+RAND())-6))-1)+Liquidity_30Y!R13)</x:f>
        <x:v>2387111.631172593</x:v>
      </x:c>
      <x:c r="R230" s="16" t="n">
        <x:f>MAX(0,Q230*(1+EXP((LN(1+Assumptions!$C$60)-0.5*Assumptions!$C$61^2)+Assumptions!$C$61*((RAND()+RAND()+RAND()+RAND()+RAND()+RAND()+RAND()+RAND()+RAND()+RAND()+RAND()+RAND())-6))-1)+Liquidity_30Y!S13)</x:f>
        <x:v>2232777.6975183627</x:v>
      </x:c>
      <x:c r="S230" s="16" t="n">
        <x:f>MAX(0,R230*(1+EXP((LN(1+Assumptions!$C$60)-0.5*Assumptions!$C$61^2)+Assumptions!$C$61*((RAND()+RAND()+RAND()+RAND()+RAND()+RAND()+RAND()+RAND()+RAND()+RAND()+RAND()+RAND())-6))-1)+Liquidity_30Y!T13)</x:f>
        <x:v>2357381.9739496475</x:v>
      </x:c>
      <x:c r="T230" s="16" t="n">
        <x:f>MAX(0,S230*(1+EXP((LN(1+Assumptions!$C$60)-0.5*Assumptions!$C$61^2)+Assumptions!$C$61*((RAND()+RAND()+RAND()+RAND()+RAND()+RAND()+RAND()+RAND()+RAND()+RAND()+RAND()+RAND())-6))-1)+Liquidity_30Y!U13)</x:f>
        <x:v>2657151.2315823967</x:v>
      </x:c>
      <x:c r="U230" s="16" t="n">
        <x:f>MAX(0,T230*(1+EXP((LN(1+Assumptions!$C$60)-0.5*Assumptions!$C$61^2)+Assumptions!$C$61*((RAND()+RAND()+RAND()+RAND()+RAND()+RAND()+RAND()+RAND()+RAND()+RAND()+RAND()+RAND())-6))-1)+Liquidity_30Y!V13)</x:f>
        <x:v>2486260.6554743806</x:v>
      </x:c>
      <x:c r="V230" s="16" t="n">
        <x:f>MAX(0,U230*(1+EXP((LN(1+Assumptions!$C$60)-0.5*Assumptions!$C$61^2)+Assumptions!$C$61*((RAND()+RAND()+RAND()+RAND()+RAND()+RAND()+RAND()+RAND()+RAND()+RAND()+RAND()+RAND())-6))-1)+Liquidity_30Y!W13)</x:f>
        <x:v>2484959.24068295</x:v>
      </x:c>
      <x:c r="W230" s="16" t="n">
        <x:f>MAX(0,V230*(1+EXP((LN(1+Assumptions!$C$60)-0.5*Assumptions!$C$61^2)+Assumptions!$C$61*((RAND()+RAND()+RAND()+RAND()+RAND()+RAND()+RAND()+RAND()+RAND()+RAND()+RAND()+RAND())-6))-1)+Liquidity_30Y!X13)</x:f>
        <x:v>2488209.2892896757</x:v>
      </x:c>
      <x:c r="X230" s="16" t="n">
        <x:f>MAX(0,W230*(1+EXP((LN(1+Assumptions!$C$60)-0.5*Assumptions!$C$61^2)+Assumptions!$C$61*((RAND()+RAND()+RAND()+RAND()+RAND()+RAND()+RAND()+RAND()+RAND()+RAND()+RAND()+RAND())-6))-1)+Liquidity_30Y!Y13)</x:f>
        <x:v>2174829.8947824473</x:v>
      </x:c>
      <x:c r="Y230" s="16" t="n">
        <x:f>MAX(0,X230*(1+EXP((LN(1+Assumptions!$C$60)-0.5*Assumptions!$C$61^2)+Assumptions!$C$61*((RAND()+RAND()+RAND()+RAND()+RAND()+RAND()+RAND()+RAND()+RAND()+RAND()+RAND()+RAND())-6))-1)+Liquidity_30Y!Z13)</x:f>
        <x:v>2735675.7286495254</x:v>
      </x:c>
      <x:c r="Z230" s="16" t="n">
        <x:f>MAX(0,Y230*(1+EXP((LN(1+Assumptions!$C$60)-0.5*Assumptions!$C$61^2)+Assumptions!$C$61*((RAND()+RAND()+RAND()+RAND()+RAND()+RAND()+RAND()+RAND()+RAND()+RAND()+RAND()+RAND())-6))-1)+Liquidity_30Y!AA13)</x:f>
        <x:v>2484273.2955634072</x:v>
      </x:c>
      <x:c r="AA230" s="16" t="n">
        <x:f>MAX(0,Z230*(1+EXP((LN(1+Assumptions!$C$60)-0.5*Assumptions!$C$61^2)+Assumptions!$C$61*((RAND()+RAND()+RAND()+RAND()+RAND()+RAND()+RAND()+RAND()+RAND()+RAND()+RAND()+RAND())-6))-1)+Liquidity_30Y!AB13)</x:f>
        <x:v>2085554.4703736352</x:v>
      </x:c>
      <x:c r="AB230" s="16" t="n">
        <x:f>MAX(0,AA230*(1+EXP((LN(1+Assumptions!$C$60)-0.5*Assumptions!$C$61^2)+Assumptions!$C$61*((RAND()+RAND()+RAND()+RAND()+RAND()+RAND()+RAND()+RAND()+RAND()+RAND()+RAND()+RAND())-6))-1)+Liquidity_30Y!AC13)</x:f>
        <x:v>2641139.3263262007</x:v>
      </x:c>
      <x:c r="AC230" s="16" t="n">
        <x:f>MAX(0,AB230*(1+EXP((LN(1+Assumptions!$C$60)-0.5*Assumptions!$C$61^2)+Assumptions!$C$61*((RAND()+RAND()+RAND()+RAND()+RAND()+RAND()+RAND()+RAND()+RAND()+RAND()+RAND()+RAND())-6))-1)+Liquidity_30Y!AD13)</x:f>
        <x:v>2148332.0851189126</x:v>
      </x:c>
      <x:c r="AD230" s="16" t="n">
        <x:f>MAX(0,AC230*(1+EXP((LN(1+Assumptions!$C$60)-0.5*Assumptions!$C$61^2)+Assumptions!$C$61*((RAND()+RAND()+RAND()+RAND()+RAND()+RAND()+RAND()+RAND()+RAND()+RAND()+RAND()+RAND())-6))-1)+Liquidity_30Y!AE13)</x:f>
        <x:v>2263743.002449837</x:v>
      </x:c>
      <x:c r="AE230" s="16" t="n">
        <x:f>MAX(0,AD230*(1+EXP((LN(1+Assumptions!$C$60)-0.5*Assumptions!$C$61^2)+Assumptions!$C$61*((RAND()+RAND()+RAND()+RAND()+RAND()+RAND()+RAND()+RAND()+RAND()+RAND()+RAND()+RAND())-6))-1)+Liquidity_30Y!AF13)</x:f>
        <x:v>1976574.674330147</x:v>
      </x:c>
      <x:c r="AF230" s="16" t="n">
        <x:f>MAX(0,AE230*(1+EXP((LN(1+Assumptions!$C$60)-0.5*Assumptions!$C$61^2)+Assumptions!$C$61*((RAND()+RAND()+RAND()+RAND()+RAND()+RAND()+RAND()+RAND()+RAND()+RAND()+RAND()+RAND())-6))-1)+Liquidity_30Y!AG13)</x:f>
        <x:v>1958682.4652755354</x:v>
      </x:c>
    </x:row>
    <x:row r="231">
      <x:c r="A231" s="39">
        <x:v>227</x:v>
      </x:c>
      <x:c r="B231" s="16" t="n">
        <x:f>Liquidity_30Y!C14</x:f>
        <x:v>1029031.25</x:v>
      </x:c>
      <x:c r="C231" s="16" t="n">
        <x:f>MAX(0,B231*(1+EXP((LN(1+Assumptions!$C$60)-0.5*Assumptions!$C$61^2)+Assumptions!$C$61*((RAND()+RAND()+RAND()+RAND()+RAND()+RAND()+RAND()+RAND()+RAND()+RAND()+RAND()+RAND())-6))-1)+Liquidity_30Y!D13)</x:f>
        <x:v>1110630.5715135597</x:v>
      </x:c>
      <x:c r="D231" s="16" t="n">
        <x:f>MAX(0,C231*(1+EXP((LN(1+Assumptions!$C$60)-0.5*Assumptions!$C$61^2)+Assumptions!$C$61*((RAND()+RAND()+RAND()+RAND()+RAND()+RAND()+RAND()+RAND()+RAND()+RAND()+RAND()+RAND())-6))-1)+Liquidity_30Y!E13)</x:f>
        <x:v>1241375.0791856388</x:v>
      </x:c>
      <x:c r="E231" s="16" t="n">
        <x:f>MAX(0,D231*(1+EXP((LN(1+Assumptions!$C$60)-0.5*Assumptions!$C$61^2)+Assumptions!$C$61*((RAND()+RAND()+RAND()+RAND()+RAND()+RAND()+RAND()+RAND()+RAND()+RAND()+RAND()+RAND())-6))-1)+Liquidity_30Y!F13)</x:f>
        <x:v>1068165.2242432996</x:v>
      </x:c>
      <x:c r="F231" s="16" t="n">
        <x:f>MAX(0,E231*(1+EXP((LN(1+Assumptions!$C$60)-0.5*Assumptions!$C$61^2)+Assumptions!$C$61*((RAND()+RAND()+RAND()+RAND()+RAND()+RAND()+RAND()+RAND()+RAND()+RAND()+RAND()+RAND())-6))-1)+Liquidity_30Y!G13)</x:f>
        <x:v>1313583.1693205745</x:v>
      </x:c>
      <x:c r="G231" s="16" t="n">
        <x:f>MAX(0,F231*(1+EXP((LN(1+Assumptions!$C$60)-0.5*Assumptions!$C$61^2)+Assumptions!$C$61*((RAND()+RAND()+RAND()+RAND()+RAND()+RAND()+RAND()+RAND()+RAND()+RAND()+RAND()+RAND())-6))-1)+Liquidity_30Y!H13)</x:f>
        <x:v>1793540.9082180308</x:v>
      </x:c>
      <x:c r="H231" s="16" t="n">
        <x:f>MAX(0,G231*(1+EXP((LN(1+Assumptions!$C$60)-0.5*Assumptions!$C$61^2)+Assumptions!$C$61*((RAND()+RAND()+RAND()+RAND()+RAND()+RAND()+RAND()+RAND()+RAND()+RAND()+RAND()+RAND())-6))-1)+Liquidity_30Y!I13)</x:f>
        <x:v>2394335.1974386256</x:v>
      </x:c>
      <x:c r="I231" s="16" t="n">
        <x:f>MAX(0,H231*(1+EXP((LN(1+Assumptions!$C$60)-0.5*Assumptions!$C$61^2)+Assumptions!$C$61*((RAND()+RAND()+RAND()+RAND()+RAND()+RAND()+RAND()+RAND()+RAND()+RAND()+RAND()+RAND())-6))-1)+Liquidity_30Y!J13)</x:f>
        <x:v>2502645.339357801</x:v>
      </x:c>
      <x:c r="J231" s="16" t="n">
        <x:f>MAX(0,I231*(1+EXP((LN(1+Assumptions!$C$60)-0.5*Assumptions!$C$61^2)+Assumptions!$C$61*((RAND()+RAND()+RAND()+RAND()+RAND()+RAND()+RAND()+RAND()+RAND()+RAND()+RAND()+RAND())-6))-1)+Liquidity_30Y!K13)</x:f>
        <x:v>2590556.8388589066</x:v>
      </x:c>
      <x:c r="K231" s="16" t="n">
        <x:f>MAX(0,J231*(1+EXP((LN(1+Assumptions!$C$60)-0.5*Assumptions!$C$61^2)+Assumptions!$C$61*((RAND()+RAND()+RAND()+RAND()+RAND()+RAND()+RAND()+RAND()+RAND()+RAND()+RAND()+RAND())-6))-1)+Liquidity_30Y!L13)</x:f>
        <x:v>2902090.8860137034</x:v>
      </x:c>
      <x:c r="L231" s="16" t="n">
        <x:f>MAX(0,K231*(1+EXP((LN(1+Assumptions!$C$60)-0.5*Assumptions!$C$61^2)+Assumptions!$C$61*((RAND()+RAND()+RAND()+RAND()+RAND()+RAND()+RAND()+RAND()+RAND()+RAND()+RAND()+RAND())-6))-1)+Liquidity_30Y!M13)</x:f>
        <x:v>3298295.456842742</x:v>
      </x:c>
      <x:c r="M231" s="16" t="n">
        <x:f>MAX(0,L231*(1+EXP((LN(1+Assumptions!$C$60)-0.5*Assumptions!$C$61^2)+Assumptions!$C$61*((RAND()+RAND()+RAND()+RAND()+RAND()+RAND()+RAND()+RAND()+RAND()+RAND()+RAND()+RAND())-6))-1)+Liquidity_30Y!N13)</x:f>
        <x:v>4039253.499799029</x:v>
      </x:c>
      <x:c r="N231" s="16" t="n">
        <x:f>MAX(0,M231*(1+EXP((LN(1+Assumptions!$C$60)-0.5*Assumptions!$C$61^2)+Assumptions!$C$61*((RAND()+RAND()+RAND()+RAND()+RAND()+RAND()+RAND()+RAND()+RAND()+RAND()+RAND()+RAND())-6))-1)+Liquidity_30Y!O13)</x:f>
        <x:v>3773473.628788861</x:v>
      </x:c>
      <x:c r="O231" s="16" t="n">
        <x:f>MAX(0,N231*(1+EXP((LN(1+Assumptions!$C$60)-0.5*Assumptions!$C$61^2)+Assumptions!$C$61*((RAND()+RAND()+RAND()+RAND()+RAND()+RAND()+RAND()+RAND()+RAND()+RAND()+RAND()+RAND())-6))-1)+Liquidity_30Y!P13)</x:f>
        <x:v>5349613.177977227</x:v>
      </x:c>
      <x:c r="P231" s="16" t="n">
        <x:f>MAX(0,O231*(1+EXP((LN(1+Assumptions!$C$60)-0.5*Assumptions!$C$61^2)+Assumptions!$C$61*((RAND()+RAND()+RAND()+RAND()+RAND()+RAND()+RAND()+RAND()+RAND()+RAND()+RAND()+RAND())-6))-1)+Liquidity_30Y!Q13)</x:f>
        <x:v>5975667.792562404</x:v>
      </x:c>
      <x:c r="Q231" s="16" t="n">
        <x:f>MAX(0,P231*(1+EXP((LN(1+Assumptions!$C$60)-0.5*Assumptions!$C$61^2)+Assumptions!$C$61*((RAND()+RAND()+RAND()+RAND()+RAND()+RAND()+RAND()+RAND()+RAND()+RAND()+RAND()+RAND())-6))-1)+Liquidity_30Y!R13)</x:f>
        <x:v>6728805.493578429</x:v>
      </x:c>
      <x:c r="R231" s="16" t="n">
        <x:f>MAX(0,Q231*(1+EXP((LN(1+Assumptions!$C$60)-0.5*Assumptions!$C$61^2)+Assumptions!$C$61*((RAND()+RAND()+RAND()+RAND()+RAND()+RAND()+RAND()+RAND()+RAND()+RAND()+RAND()+RAND())-6))-1)+Liquidity_30Y!S13)</x:f>
        <x:v>6448696.23137991</x:v>
      </x:c>
      <x:c r="S231" s="16" t="n">
        <x:f>MAX(0,R231*(1+EXP((LN(1+Assumptions!$C$60)-0.5*Assumptions!$C$61^2)+Assumptions!$C$61*((RAND()+RAND()+RAND()+RAND()+RAND()+RAND()+RAND()+RAND()+RAND()+RAND()+RAND()+RAND())-6))-1)+Liquidity_30Y!T13)</x:f>
        <x:v>7867482.650687151</x:v>
      </x:c>
      <x:c r="T231" s="16" t="n">
        <x:f>MAX(0,S231*(1+EXP((LN(1+Assumptions!$C$60)-0.5*Assumptions!$C$61^2)+Assumptions!$C$61*((RAND()+RAND()+RAND()+RAND()+RAND()+RAND()+RAND()+RAND()+RAND()+RAND()+RAND()+RAND())-6))-1)+Liquidity_30Y!U13)</x:f>
        <x:v>9875897.491085127</x:v>
      </x:c>
      <x:c r="U231" s="16" t="n">
        <x:f>MAX(0,T231*(1+EXP((LN(1+Assumptions!$C$60)-0.5*Assumptions!$C$61^2)+Assumptions!$C$61*((RAND()+RAND()+RAND()+RAND()+RAND()+RAND()+RAND()+RAND()+RAND()+RAND()+RAND()+RAND())-6))-1)+Liquidity_30Y!V13)</x:f>
        <x:v>10381828.116448268</x:v>
      </x:c>
      <x:c r="V231" s="16" t="n">
        <x:f>MAX(0,U231*(1+EXP((LN(1+Assumptions!$C$60)-0.5*Assumptions!$C$61^2)+Assumptions!$C$61*((RAND()+RAND()+RAND()+RAND()+RAND()+RAND()+RAND()+RAND()+RAND()+RAND()+RAND()+RAND())-6))-1)+Liquidity_30Y!W13)</x:f>
        <x:v>10478310.304182082</x:v>
      </x:c>
      <x:c r="W231" s="16" t="n">
        <x:f>MAX(0,V231*(1+EXP((LN(1+Assumptions!$C$60)-0.5*Assumptions!$C$61^2)+Assumptions!$C$61*((RAND()+RAND()+RAND()+RAND()+RAND()+RAND()+RAND()+RAND()+RAND()+RAND()+RAND()+RAND())-6))-1)+Liquidity_30Y!X13)</x:f>
        <x:v>10718600.231953299</x:v>
      </x:c>
      <x:c r="X231" s="16" t="n">
        <x:f>MAX(0,W231*(1+EXP((LN(1+Assumptions!$C$60)-0.5*Assumptions!$C$61^2)+Assumptions!$C$61*((RAND()+RAND()+RAND()+RAND()+RAND()+RAND()+RAND()+RAND()+RAND()+RAND()+RAND()+RAND())-6))-1)+Liquidity_30Y!Y13)</x:f>
        <x:v>9051496.980014233</x:v>
      </x:c>
      <x:c r="Y231" s="16" t="n">
        <x:f>MAX(0,X231*(1+EXP((LN(1+Assumptions!$C$60)-0.5*Assumptions!$C$61^2)+Assumptions!$C$61*((RAND()+RAND()+RAND()+RAND()+RAND()+RAND()+RAND()+RAND()+RAND()+RAND()+RAND()+RAND())-6))-1)+Liquidity_30Y!Z13)</x:f>
        <x:v>10103267.705873134</x:v>
      </x:c>
      <x:c r="Z231" s="16" t="n">
        <x:f>MAX(0,Y231*(1+EXP((LN(1+Assumptions!$C$60)-0.5*Assumptions!$C$61^2)+Assumptions!$C$61*((RAND()+RAND()+RAND()+RAND()+RAND()+RAND()+RAND()+RAND()+RAND()+RAND()+RAND()+RAND())-6))-1)+Liquidity_30Y!AA13)</x:f>
        <x:v>9612354.174938118</x:v>
      </x:c>
      <x:c r="AA231" s="16" t="n">
        <x:f>MAX(0,Z231*(1+EXP((LN(1+Assumptions!$C$60)-0.5*Assumptions!$C$61^2)+Assumptions!$C$61*((RAND()+RAND()+RAND()+RAND()+RAND()+RAND()+RAND()+RAND()+RAND()+RAND()+RAND()+RAND())-6))-1)+Liquidity_30Y!AB13)</x:f>
        <x:v>9352297.157042716</x:v>
      </x:c>
      <x:c r="AB231" s="16" t="n">
        <x:f>MAX(0,AA231*(1+EXP((LN(1+Assumptions!$C$60)-0.5*Assumptions!$C$61^2)+Assumptions!$C$61*((RAND()+RAND()+RAND()+RAND()+RAND()+RAND()+RAND()+RAND()+RAND()+RAND()+RAND()+RAND())-6))-1)+Liquidity_30Y!AC13)</x:f>
        <x:v>10825657.01326896</x:v>
      </x:c>
      <x:c r="AC231" s="16" t="n">
        <x:f>MAX(0,AB231*(1+EXP((LN(1+Assumptions!$C$60)-0.5*Assumptions!$C$61^2)+Assumptions!$C$61*((RAND()+RAND()+RAND()+RAND()+RAND()+RAND()+RAND()+RAND()+RAND()+RAND()+RAND()+RAND())-6))-1)+Liquidity_30Y!AD13)</x:f>
        <x:v>16016077.842937743</x:v>
      </x:c>
      <x:c r="AD231" s="16" t="n">
        <x:f>MAX(0,AC231*(1+EXP((LN(1+Assumptions!$C$60)-0.5*Assumptions!$C$61^2)+Assumptions!$C$61*((RAND()+RAND()+RAND()+RAND()+RAND()+RAND()+RAND()+RAND()+RAND()+RAND()+RAND()+RAND())-6))-1)+Liquidity_30Y!AE13)</x:f>
        <x:v>20189732.558167145</x:v>
      </x:c>
      <x:c r="AE231" s="16" t="n">
        <x:f>MAX(0,AD231*(1+EXP((LN(1+Assumptions!$C$60)-0.5*Assumptions!$C$61^2)+Assumptions!$C$61*((RAND()+RAND()+RAND()+RAND()+RAND()+RAND()+RAND()+RAND()+RAND()+RAND()+RAND()+RAND())-6))-1)+Liquidity_30Y!AF13)</x:f>
        <x:v>21874181.629774205</x:v>
      </x:c>
      <x:c r="AF231" s="16" t="n">
        <x:f>MAX(0,AE231*(1+EXP((LN(1+Assumptions!$C$60)-0.5*Assumptions!$C$61^2)+Assumptions!$C$61*((RAND()+RAND()+RAND()+RAND()+RAND()+RAND()+RAND()+RAND()+RAND()+RAND()+RAND()+RAND())-6))-1)+Liquidity_30Y!AG13)</x:f>
        <x:v>23026053.36241861</x:v>
      </x:c>
    </x:row>
    <x:row r="232">
      <x:c r="A232" s="39">
        <x:v>228</x:v>
      </x:c>
      <x:c r="B232" s="16" t="n">
        <x:f>Liquidity_30Y!C14</x:f>
        <x:v>1029031.25</x:v>
      </x:c>
      <x:c r="C232" s="16" t="n">
        <x:f>MAX(0,B232*(1+EXP((LN(1+Assumptions!$C$60)-0.5*Assumptions!$C$61^2)+Assumptions!$C$61*((RAND()+RAND()+RAND()+RAND()+RAND()+RAND()+RAND()+RAND()+RAND()+RAND()+RAND()+RAND())-6))-1)+Liquidity_30Y!D13)</x:f>
        <x:v>1112711.1116171433</x:v>
      </x:c>
      <x:c r="D232" s="16" t="n">
        <x:f>MAX(0,C232*(1+EXP((LN(1+Assumptions!$C$60)-0.5*Assumptions!$C$61^2)+Assumptions!$C$61*((RAND()+RAND()+RAND()+RAND()+RAND()+RAND()+RAND()+RAND()+RAND()+RAND()+RAND()+RAND())-6))-1)+Liquidity_30Y!E13)</x:f>
        <x:v>1450097.350342323</x:v>
      </x:c>
      <x:c r="E232" s="16" t="n">
        <x:f>MAX(0,D232*(1+EXP((LN(1+Assumptions!$C$60)-0.5*Assumptions!$C$61^2)+Assumptions!$C$61*((RAND()+RAND()+RAND()+RAND()+RAND()+RAND()+RAND()+RAND()+RAND()+RAND()+RAND()+RAND())-6))-1)+Liquidity_30Y!F13)</x:f>
        <x:v>1556510.20923632</x:v>
      </x:c>
      <x:c r="F232" s="16" t="n">
        <x:f>MAX(0,E232*(1+EXP((LN(1+Assumptions!$C$60)-0.5*Assumptions!$C$61^2)+Assumptions!$C$61*((RAND()+RAND()+RAND()+RAND()+RAND()+RAND()+RAND()+RAND()+RAND()+RAND()+RAND()+RAND())-6))-1)+Liquidity_30Y!G13)</x:f>
        <x:v>1406965.2905659783</x:v>
      </x:c>
      <x:c r="G232" s="16" t="n">
        <x:f>MAX(0,F232*(1+EXP((LN(1+Assumptions!$C$60)-0.5*Assumptions!$C$61^2)+Assumptions!$C$61*((RAND()+RAND()+RAND()+RAND()+RAND()+RAND()+RAND()+RAND()+RAND()+RAND()+RAND()+RAND())-6))-1)+Liquidity_30Y!H13)</x:f>
        <x:v>1118541.934390369</x:v>
      </x:c>
      <x:c r="H232" s="16" t="n">
        <x:f>MAX(0,G232*(1+EXP((LN(1+Assumptions!$C$60)-0.5*Assumptions!$C$61^2)+Assumptions!$C$61*((RAND()+RAND()+RAND()+RAND()+RAND()+RAND()+RAND()+RAND()+RAND()+RAND()+RAND()+RAND())-6))-1)+Liquidity_30Y!I13)</x:f>
        <x:v>1198552.5551170541</x:v>
      </x:c>
      <x:c r="I232" s="16" t="n">
        <x:f>MAX(0,H232*(1+EXP((LN(1+Assumptions!$C$60)-0.5*Assumptions!$C$61^2)+Assumptions!$C$61*((RAND()+RAND()+RAND()+RAND()+RAND()+RAND()+RAND()+RAND()+RAND()+RAND()+RAND()+RAND())-6))-1)+Liquidity_30Y!J13)</x:f>
        <x:v>1653720.0730611535</x:v>
      </x:c>
      <x:c r="J232" s="16" t="n">
        <x:f>MAX(0,I232*(1+EXP((LN(1+Assumptions!$C$60)-0.5*Assumptions!$C$61^2)+Assumptions!$C$61*((RAND()+RAND()+RAND()+RAND()+RAND()+RAND()+RAND()+RAND()+RAND()+RAND()+RAND()+RAND())-6))-1)+Liquidity_30Y!K13)</x:f>
        <x:v>1735407.2369479039</x:v>
      </x:c>
      <x:c r="K232" s="16" t="n">
        <x:f>MAX(0,J232*(1+EXP((LN(1+Assumptions!$C$60)-0.5*Assumptions!$C$61^2)+Assumptions!$C$61*((RAND()+RAND()+RAND()+RAND()+RAND()+RAND()+RAND()+RAND()+RAND()+RAND()+RAND()+RAND())-6))-1)+Liquidity_30Y!L13)</x:f>
        <x:v>1790820.1569970797</x:v>
      </x:c>
      <x:c r="L232" s="16" t="n">
        <x:f>MAX(0,K232*(1+EXP((LN(1+Assumptions!$C$60)-0.5*Assumptions!$C$61^2)+Assumptions!$C$61*((RAND()+RAND()+RAND()+RAND()+RAND()+RAND()+RAND()+RAND()+RAND()+RAND()+RAND()+RAND())-6))-1)+Liquidity_30Y!M13)</x:f>
        <x:v>2338959.616134499</x:v>
      </x:c>
      <x:c r="M232" s="16" t="n">
        <x:f>MAX(0,L232*(1+EXP((LN(1+Assumptions!$C$60)-0.5*Assumptions!$C$61^2)+Assumptions!$C$61*((RAND()+RAND()+RAND()+RAND()+RAND()+RAND()+RAND()+RAND()+RAND()+RAND()+RAND()+RAND())-6))-1)+Liquidity_30Y!N13)</x:f>
        <x:v>2191206.2139268</x:v>
      </x:c>
      <x:c r="N232" s="16" t="n">
        <x:f>MAX(0,M232*(1+EXP((LN(1+Assumptions!$C$60)-0.5*Assumptions!$C$61^2)+Assumptions!$C$61*((RAND()+RAND()+RAND()+RAND()+RAND()+RAND()+RAND()+RAND()+RAND()+RAND()+RAND()+RAND())-6))-1)+Liquidity_30Y!O13)</x:f>
        <x:v>2003613.3494623809</x:v>
      </x:c>
      <x:c r="O232" s="16" t="n">
        <x:f>MAX(0,N232*(1+EXP((LN(1+Assumptions!$C$60)-0.5*Assumptions!$C$61^2)+Assumptions!$C$61*((RAND()+RAND()+RAND()+RAND()+RAND()+RAND()+RAND()+RAND()+RAND()+RAND()+RAND()+RAND())-6))-1)+Liquidity_30Y!P13)</x:f>
        <x:v>1960202.5829347307</x:v>
      </x:c>
      <x:c r="P232" s="16" t="n">
        <x:f>MAX(0,O232*(1+EXP((LN(1+Assumptions!$C$60)-0.5*Assumptions!$C$61^2)+Assumptions!$C$61*((RAND()+RAND()+RAND()+RAND()+RAND()+RAND()+RAND()+RAND()+RAND()+RAND()+RAND()+RAND())-6))-1)+Liquidity_30Y!Q13)</x:f>
        <x:v>2467163.5903773545</x:v>
      </x:c>
      <x:c r="Q232" s="16" t="n">
        <x:f>MAX(0,P232*(1+EXP((LN(1+Assumptions!$C$60)-0.5*Assumptions!$C$61^2)+Assumptions!$C$61*((RAND()+RAND()+RAND()+RAND()+RAND()+RAND()+RAND()+RAND()+RAND()+RAND()+RAND()+RAND())-6))-1)+Liquidity_30Y!R13)</x:f>
        <x:v>2377853.3368737083</x:v>
      </x:c>
      <x:c r="R232" s="16" t="n">
        <x:f>MAX(0,Q232*(1+EXP((LN(1+Assumptions!$C$60)-0.5*Assumptions!$C$61^2)+Assumptions!$C$61*((RAND()+RAND()+RAND()+RAND()+RAND()+RAND()+RAND()+RAND()+RAND()+RAND()+RAND()+RAND())-6))-1)+Liquidity_30Y!S13)</x:f>
        <x:v>2763626.8089716253</x:v>
      </x:c>
      <x:c r="S232" s="16" t="n">
        <x:f>MAX(0,R232*(1+EXP((LN(1+Assumptions!$C$60)-0.5*Assumptions!$C$61^2)+Assumptions!$C$61*((RAND()+RAND()+RAND()+RAND()+RAND()+RAND()+RAND()+RAND()+RAND()+RAND()+RAND()+RAND())-6))-1)+Liquidity_30Y!T13)</x:f>
        <x:v>2663842.809773816</x:v>
      </x:c>
      <x:c r="T232" s="16" t="n">
        <x:f>MAX(0,S232*(1+EXP((LN(1+Assumptions!$C$60)-0.5*Assumptions!$C$61^2)+Assumptions!$C$61*((RAND()+RAND()+RAND()+RAND()+RAND()+RAND()+RAND()+RAND()+RAND()+RAND()+RAND()+RAND())-6))-1)+Liquidity_30Y!U13)</x:f>
        <x:v>3472929.909717559</x:v>
      </x:c>
      <x:c r="U232" s="16" t="n">
        <x:f>MAX(0,T232*(1+EXP((LN(1+Assumptions!$C$60)-0.5*Assumptions!$C$61^2)+Assumptions!$C$61*((RAND()+RAND()+RAND()+RAND()+RAND()+RAND()+RAND()+RAND()+RAND()+RAND()+RAND()+RAND())-6))-1)+Liquidity_30Y!V13)</x:f>
        <x:v>3517194.2125652405</x:v>
      </x:c>
      <x:c r="V232" s="16" t="n">
        <x:f>MAX(0,U232*(1+EXP((LN(1+Assumptions!$C$60)-0.5*Assumptions!$C$61^2)+Assumptions!$C$61*((RAND()+RAND()+RAND()+RAND()+RAND()+RAND()+RAND()+RAND()+RAND()+RAND()+RAND()+RAND())-6))-1)+Liquidity_30Y!W13)</x:f>
        <x:v>5587197.510309645</x:v>
      </x:c>
      <x:c r="W232" s="16" t="n">
        <x:f>MAX(0,V232*(1+EXP((LN(1+Assumptions!$C$60)-0.5*Assumptions!$C$61^2)+Assumptions!$C$61*((RAND()+RAND()+RAND()+RAND()+RAND()+RAND()+RAND()+RAND()+RAND()+RAND()+RAND()+RAND())-6))-1)+Liquidity_30Y!X13)</x:f>
        <x:v>6994551.175195455</x:v>
      </x:c>
      <x:c r="X232" s="16" t="n">
        <x:f>MAX(0,W232*(1+EXP((LN(1+Assumptions!$C$60)-0.5*Assumptions!$C$61^2)+Assumptions!$C$61*((RAND()+RAND()+RAND()+RAND()+RAND()+RAND()+RAND()+RAND()+RAND()+RAND()+RAND()+RAND())-6))-1)+Liquidity_30Y!Y13)</x:f>
        <x:v>7296397.1898365775</x:v>
      </x:c>
      <x:c r="Y232" s="16" t="n">
        <x:f>MAX(0,X232*(1+EXP((LN(1+Assumptions!$C$60)-0.5*Assumptions!$C$61^2)+Assumptions!$C$61*((RAND()+RAND()+RAND()+RAND()+RAND()+RAND()+RAND()+RAND()+RAND()+RAND()+RAND()+RAND())-6))-1)+Liquidity_30Y!Z13)</x:f>
        <x:v>9614298.726736221</x:v>
      </x:c>
      <x:c r="Z232" s="16" t="n">
        <x:f>MAX(0,Y232*(1+EXP((LN(1+Assumptions!$C$60)-0.5*Assumptions!$C$61^2)+Assumptions!$C$61*((RAND()+RAND()+RAND()+RAND()+RAND()+RAND()+RAND()+RAND()+RAND()+RAND()+RAND()+RAND())-6))-1)+Liquidity_30Y!AA13)</x:f>
        <x:v>9388123.79936756</x:v>
      </x:c>
      <x:c r="AA232" s="16" t="n">
        <x:f>MAX(0,Z232*(1+EXP((LN(1+Assumptions!$C$60)-0.5*Assumptions!$C$61^2)+Assumptions!$C$61*((RAND()+RAND()+RAND()+RAND()+RAND()+RAND()+RAND()+RAND()+RAND()+RAND()+RAND()+RAND())-6))-1)+Liquidity_30Y!AB13)</x:f>
        <x:v>7149498.991984164</x:v>
      </x:c>
      <x:c r="AB232" s="16" t="n">
        <x:f>MAX(0,AA232*(1+EXP((LN(1+Assumptions!$C$60)-0.5*Assumptions!$C$61^2)+Assumptions!$C$61*((RAND()+RAND()+RAND()+RAND()+RAND()+RAND()+RAND()+RAND()+RAND()+RAND()+RAND()+RAND())-6))-1)+Liquidity_30Y!AC13)</x:f>
        <x:v>7498494.429271185</x:v>
      </x:c>
      <x:c r="AC232" s="16" t="n">
        <x:f>MAX(0,AB232*(1+EXP((LN(1+Assumptions!$C$60)-0.5*Assumptions!$C$61^2)+Assumptions!$C$61*((RAND()+RAND()+RAND()+RAND()+RAND()+RAND()+RAND()+RAND()+RAND()+RAND()+RAND()+RAND())-6))-1)+Liquidity_30Y!AD13)</x:f>
        <x:v>7778080.887599382</x:v>
      </x:c>
      <x:c r="AD232" s="16" t="n">
        <x:f>MAX(0,AC232*(1+EXP((LN(1+Assumptions!$C$60)-0.5*Assumptions!$C$61^2)+Assumptions!$C$61*((RAND()+RAND()+RAND()+RAND()+RAND()+RAND()+RAND()+RAND()+RAND()+RAND()+RAND()+RAND())-6))-1)+Liquidity_30Y!AE13)</x:f>
        <x:v>9590409.732957039</x:v>
      </x:c>
      <x:c r="AE232" s="16" t="n">
        <x:f>MAX(0,AD232*(1+EXP((LN(1+Assumptions!$C$60)-0.5*Assumptions!$C$61^2)+Assumptions!$C$61*((RAND()+RAND()+RAND()+RAND()+RAND()+RAND()+RAND()+RAND()+RAND()+RAND()+RAND()+RAND())-6))-1)+Liquidity_30Y!AF13)</x:f>
        <x:v>8462285.968728857</x:v>
      </x:c>
      <x:c r="AF232" s="16" t="n">
        <x:f>MAX(0,AE232*(1+EXP((LN(1+Assumptions!$C$60)-0.5*Assumptions!$C$61^2)+Assumptions!$C$61*((RAND()+RAND()+RAND()+RAND()+RAND()+RAND()+RAND()+RAND()+RAND()+RAND()+RAND()+RAND())-6))-1)+Liquidity_30Y!AG13)</x:f>
        <x:v>7076750.103210259</x:v>
      </x:c>
    </x:row>
    <x:row r="233">
      <x:c r="A233" s="39">
        <x:v>229</x:v>
      </x:c>
      <x:c r="B233" s="16" t="n">
        <x:f>Liquidity_30Y!C14</x:f>
        <x:v>1029031.25</x:v>
      </x:c>
      <x:c r="C233" s="16" t="n">
        <x:f>MAX(0,B233*(1+EXP((LN(1+Assumptions!$C$60)-0.5*Assumptions!$C$61^2)+Assumptions!$C$61*((RAND()+RAND()+RAND()+RAND()+RAND()+RAND()+RAND()+RAND()+RAND()+RAND()+RAND()+RAND())-6))-1)+Liquidity_30Y!D13)</x:f>
        <x:v>1244218.8617901164</x:v>
      </x:c>
      <x:c r="D233" s="16" t="n">
        <x:f>MAX(0,C233*(1+EXP((LN(1+Assumptions!$C$60)-0.5*Assumptions!$C$61^2)+Assumptions!$C$61*((RAND()+RAND()+RAND()+RAND()+RAND()+RAND()+RAND()+RAND()+RAND()+RAND()+RAND()+RAND())-6))-1)+Liquidity_30Y!E13)</x:f>
        <x:v>882979.3587583189</x:v>
      </x:c>
      <x:c r="E233" s="16" t="n">
        <x:f>MAX(0,D233*(1+EXP((LN(1+Assumptions!$C$60)-0.5*Assumptions!$C$61^2)+Assumptions!$C$61*((RAND()+RAND()+RAND()+RAND()+RAND()+RAND()+RAND()+RAND()+RAND()+RAND()+RAND()+RAND())-6))-1)+Liquidity_30Y!F13)</x:f>
        <x:v>654868.2365583081</x:v>
      </x:c>
      <x:c r="F233" s="16" t="n">
        <x:f>MAX(0,E233*(1+EXP((LN(1+Assumptions!$C$60)-0.5*Assumptions!$C$61^2)+Assumptions!$C$61*((RAND()+RAND()+RAND()+RAND()+RAND()+RAND()+RAND()+RAND()+RAND()+RAND()+RAND()+RAND())-6))-1)+Liquidity_30Y!G13)</x:f>
        <x:v>701505.2045706091</x:v>
      </x:c>
      <x:c r="G233" s="16" t="n">
        <x:f>MAX(0,F233*(1+EXP((LN(1+Assumptions!$C$60)-0.5*Assumptions!$C$61^2)+Assumptions!$C$61*((RAND()+RAND()+RAND()+RAND()+RAND()+RAND()+RAND()+RAND()+RAND()+RAND()+RAND()+RAND())-6))-1)+Liquidity_30Y!H13)</x:f>
        <x:v>701061.439978266</x:v>
      </x:c>
      <x:c r="H233" s="16" t="n">
        <x:f>MAX(0,G233*(1+EXP((LN(1+Assumptions!$C$60)-0.5*Assumptions!$C$61^2)+Assumptions!$C$61*((RAND()+RAND()+RAND()+RAND()+RAND()+RAND()+RAND()+RAND()+RAND()+RAND()+RAND()+RAND())-6))-1)+Liquidity_30Y!I13)</x:f>
        <x:v>674678.3223826074</x:v>
      </x:c>
      <x:c r="I233" s="16" t="n">
        <x:f>MAX(0,H233*(1+EXP((LN(1+Assumptions!$C$60)-0.5*Assumptions!$C$61^2)+Assumptions!$C$61*((RAND()+RAND()+RAND()+RAND()+RAND()+RAND()+RAND()+RAND()+RAND()+RAND()+RAND()+RAND())-6))-1)+Liquidity_30Y!J13)</x:f>
        <x:v>639841.538484605</x:v>
      </x:c>
      <x:c r="J233" s="16" t="n">
        <x:f>MAX(0,I233*(1+EXP((LN(1+Assumptions!$C$60)-0.5*Assumptions!$C$61^2)+Assumptions!$C$61*((RAND()+RAND()+RAND()+RAND()+RAND()+RAND()+RAND()+RAND()+RAND()+RAND()+RAND()+RAND())-6))-1)+Liquidity_30Y!K13)</x:f>
        <x:v>797341.669622605</x:v>
      </x:c>
      <x:c r="K233" s="16" t="n">
        <x:f>MAX(0,J233*(1+EXP((LN(1+Assumptions!$C$60)-0.5*Assumptions!$C$61^2)+Assumptions!$C$61*((RAND()+RAND()+RAND()+RAND()+RAND()+RAND()+RAND()+RAND()+RAND()+RAND()+RAND()+RAND())-6))-1)+Liquidity_30Y!L13)</x:f>
        <x:v>809618.2200750192</x:v>
      </x:c>
      <x:c r="L233" s="16" t="n">
        <x:f>MAX(0,K233*(1+EXP((LN(1+Assumptions!$C$60)-0.5*Assumptions!$C$61^2)+Assumptions!$C$61*((RAND()+RAND()+RAND()+RAND()+RAND()+RAND()+RAND()+RAND()+RAND()+RAND()+RAND()+RAND())-6))-1)+Liquidity_30Y!M13)</x:f>
        <x:v>791496.5868853297</x:v>
      </x:c>
      <x:c r="M233" s="16" t="n">
        <x:f>MAX(0,L233*(1+EXP((LN(1+Assumptions!$C$60)-0.5*Assumptions!$C$61^2)+Assumptions!$C$61*((RAND()+RAND()+RAND()+RAND()+RAND()+RAND()+RAND()+RAND()+RAND()+RAND()+RAND()+RAND())-6))-1)+Liquidity_30Y!N13)</x:f>
        <x:v>818314.3564884525</x:v>
      </x:c>
      <x:c r="N233" s="16" t="n">
        <x:f>MAX(0,M233*(1+EXP((LN(1+Assumptions!$C$60)-0.5*Assumptions!$C$61^2)+Assumptions!$C$61*((RAND()+RAND()+RAND()+RAND()+RAND()+RAND()+RAND()+RAND()+RAND()+RAND()+RAND()+RAND())-6))-1)+Liquidity_30Y!O13)</x:f>
        <x:v>944572.6725408866</x:v>
      </x:c>
      <x:c r="O233" s="16" t="n">
        <x:f>MAX(0,N233*(1+EXP((LN(1+Assumptions!$C$60)-0.5*Assumptions!$C$61^2)+Assumptions!$C$61*((RAND()+RAND()+RAND()+RAND()+RAND()+RAND()+RAND()+RAND()+RAND()+RAND()+RAND()+RAND())-6))-1)+Liquidity_30Y!P13)</x:f>
        <x:v>888108.7238435214</x:v>
      </x:c>
      <x:c r="P233" s="16" t="n">
        <x:f>MAX(0,O233*(1+EXP((LN(1+Assumptions!$C$60)-0.5*Assumptions!$C$61^2)+Assumptions!$C$61*((RAND()+RAND()+RAND()+RAND()+RAND()+RAND()+RAND()+RAND()+RAND()+RAND()+RAND()+RAND())-6))-1)+Liquidity_30Y!Q13)</x:f>
        <x:v>844418.5347393192</x:v>
      </x:c>
      <x:c r="Q233" s="16" t="n">
        <x:f>MAX(0,P233*(1+EXP((LN(1+Assumptions!$C$60)-0.5*Assumptions!$C$61^2)+Assumptions!$C$61*((RAND()+RAND()+RAND()+RAND()+RAND()+RAND()+RAND()+RAND()+RAND()+RAND()+RAND()+RAND())-6))-1)+Liquidity_30Y!R13)</x:f>
        <x:v>839124.4525728245</x:v>
      </x:c>
      <x:c r="R233" s="16" t="n">
        <x:f>MAX(0,Q233*(1+EXP((LN(1+Assumptions!$C$60)-0.5*Assumptions!$C$61^2)+Assumptions!$C$61*((RAND()+RAND()+RAND()+RAND()+RAND()+RAND()+RAND()+RAND()+RAND()+RAND()+RAND()+RAND())-6))-1)+Liquidity_30Y!S13)</x:f>
        <x:v>967192.816570526</x:v>
      </x:c>
      <x:c r="S233" s="16" t="n">
        <x:f>MAX(0,R233*(1+EXP((LN(1+Assumptions!$C$60)-0.5*Assumptions!$C$61^2)+Assumptions!$C$61*((RAND()+RAND()+RAND()+RAND()+RAND()+RAND()+RAND()+RAND()+RAND()+RAND()+RAND()+RAND())-6))-1)+Liquidity_30Y!T13)</x:f>
        <x:v>1139858.4921079967</x:v>
      </x:c>
      <x:c r="T233" s="16" t="n">
        <x:f>MAX(0,S233*(1+EXP((LN(1+Assumptions!$C$60)-0.5*Assumptions!$C$61^2)+Assumptions!$C$61*((RAND()+RAND()+RAND()+RAND()+RAND()+RAND()+RAND()+RAND()+RAND()+RAND()+RAND()+RAND())-6))-1)+Liquidity_30Y!U13)</x:f>
        <x:v>1134558.5783974156</x:v>
      </x:c>
      <x:c r="U233" s="16" t="n">
        <x:f>MAX(0,T233*(1+EXP((LN(1+Assumptions!$C$60)-0.5*Assumptions!$C$61^2)+Assumptions!$C$61*((RAND()+RAND()+RAND()+RAND()+RAND()+RAND()+RAND()+RAND()+RAND()+RAND()+RAND()+RAND())-6))-1)+Liquidity_30Y!V13)</x:f>
        <x:v>1086453.687971875</x:v>
      </x:c>
      <x:c r="V233" s="16" t="n">
        <x:f>MAX(0,U233*(1+EXP((LN(1+Assumptions!$C$60)-0.5*Assumptions!$C$61^2)+Assumptions!$C$61*((RAND()+RAND()+RAND()+RAND()+RAND()+RAND()+RAND()+RAND()+RAND()+RAND()+RAND()+RAND())-6))-1)+Liquidity_30Y!W13)</x:f>
        <x:v>908786.039637901</x:v>
      </x:c>
      <x:c r="W233" s="16" t="n">
        <x:f>MAX(0,V233*(1+EXP((LN(1+Assumptions!$C$60)-0.5*Assumptions!$C$61^2)+Assumptions!$C$61*((RAND()+RAND()+RAND()+RAND()+RAND()+RAND()+RAND()+RAND()+RAND()+RAND()+RAND()+RAND())-6))-1)+Liquidity_30Y!X13)</x:f>
        <x:v>907410.689886013</x:v>
      </x:c>
      <x:c r="X233" s="16" t="n">
        <x:f>MAX(0,W233*(1+EXP((LN(1+Assumptions!$C$60)-0.5*Assumptions!$C$61^2)+Assumptions!$C$61*((RAND()+RAND()+RAND()+RAND()+RAND()+RAND()+RAND()+RAND()+RAND()+RAND()+RAND()+RAND())-6))-1)+Liquidity_30Y!Y13)</x:f>
        <x:v>1103484.9590357782</x:v>
      </x:c>
      <x:c r="Y233" s="16" t="n">
        <x:f>MAX(0,X233*(1+EXP((LN(1+Assumptions!$C$60)-0.5*Assumptions!$C$61^2)+Assumptions!$C$61*((RAND()+RAND()+RAND()+RAND()+RAND()+RAND()+RAND()+RAND()+RAND()+RAND()+RAND()+RAND())-6))-1)+Liquidity_30Y!Z13)</x:f>
        <x:v>1311557.2646691913</x:v>
      </x:c>
      <x:c r="Z233" s="16" t="n">
        <x:f>MAX(0,Y233*(1+EXP((LN(1+Assumptions!$C$60)-0.5*Assumptions!$C$61^2)+Assumptions!$C$61*((RAND()+RAND()+RAND()+RAND()+RAND()+RAND()+RAND()+RAND()+RAND()+RAND()+RAND()+RAND())-6))-1)+Liquidity_30Y!AA13)</x:f>
        <x:v>1514434.4476194475</x:v>
      </x:c>
      <x:c r="AA233" s="16" t="n">
        <x:f>MAX(0,Z233*(1+EXP((LN(1+Assumptions!$C$60)-0.5*Assumptions!$C$61^2)+Assumptions!$C$61*((RAND()+RAND()+RAND()+RAND()+RAND()+RAND()+RAND()+RAND()+RAND()+RAND()+RAND()+RAND())-6))-1)+Liquidity_30Y!AB13)</x:f>
        <x:v>1368964.1019335452</x:v>
      </x:c>
      <x:c r="AB233" s="16" t="n">
        <x:f>MAX(0,AA233*(1+EXP((LN(1+Assumptions!$C$60)-0.5*Assumptions!$C$61^2)+Assumptions!$C$61*((RAND()+RAND()+RAND()+RAND()+RAND()+RAND()+RAND()+RAND()+RAND()+RAND()+RAND()+RAND())-6))-1)+Liquidity_30Y!AC13)</x:f>
        <x:v>1391609.6138316004</x:v>
      </x:c>
      <x:c r="AC233" s="16" t="n">
        <x:f>MAX(0,AB233*(1+EXP((LN(1+Assumptions!$C$60)-0.5*Assumptions!$C$61^2)+Assumptions!$C$61*((RAND()+RAND()+RAND()+RAND()+RAND()+RAND()+RAND()+RAND()+RAND()+RAND()+RAND()+RAND())-6))-1)+Liquidity_30Y!AD13)</x:f>
        <x:v>1189688.6338860316</x:v>
      </x:c>
      <x:c r="AD233" s="16" t="n">
        <x:f>MAX(0,AC233*(1+EXP((LN(1+Assumptions!$C$60)-0.5*Assumptions!$C$61^2)+Assumptions!$C$61*((RAND()+RAND()+RAND()+RAND()+RAND()+RAND()+RAND()+RAND()+RAND()+RAND()+RAND()+RAND())-6))-1)+Liquidity_30Y!AE13)</x:f>
        <x:v>1367278.5683844313</x:v>
      </x:c>
      <x:c r="AE233" s="16" t="n">
        <x:f>MAX(0,AD233*(1+EXP((LN(1+Assumptions!$C$60)-0.5*Assumptions!$C$61^2)+Assumptions!$C$61*((RAND()+RAND()+RAND()+RAND()+RAND()+RAND()+RAND()+RAND()+RAND()+RAND()+RAND()+RAND())-6))-1)+Liquidity_30Y!AF13)</x:f>
        <x:v>1623269.1410230184</x:v>
      </x:c>
      <x:c r="AF233" s="16" t="n">
        <x:f>MAX(0,AE233*(1+EXP((LN(1+Assumptions!$C$60)-0.5*Assumptions!$C$61^2)+Assumptions!$C$61*((RAND()+RAND()+RAND()+RAND()+RAND()+RAND()+RAND()+RAND()+RAND()+RAND()+RAND()+RAND())-6))-1)+Liquidity_30Y!AG13)</x:f>
        <x:v>1972020.0040319362</x:v>
      </x:c>
    </x:row>
    <x:row r="234">
      <x:c r="A234" s="39">
        <x:v>230</x:v>
      </x:c>
      <x:c r="B234" s="16" t="n">
        <x:f>Liquidity_30Y!C14</x:f>
        <x:v>1029031.25</x:v>
      </x:c>
      <x:c r="C234" s="16" t="n">
        <x:f>MAX(0,B234*(1+EXP((LN(1+Assumptions!$C$60)-0.5*Assumptions!$C$61^2)+Assumptions!$C$61*((RAND()+RAND()+RAND()+RAND()+RAND()+RAND()+RAND()+RAND()+RAND()+RAND()+RAND()+RAND())-6))-1)+Liquidity_30Y!D13)</x:f>
        <x:v>1015532.4315494068</x:v>
      </x:c>
      <x:c r="D234" s="16" t="n">
        <x:f>MAX(0,C234*(1+EXP((LN(1+Assumptions!$C$60)-0.5*Assumptions!$C$61^2)+Assumptions!$C$61*((RAND()+RAND()+RAND()+RAND()+RAND()+RAND()+RAND()+RAND()+RAND()+RAND()+RAND()+RAND())-6))-1)+Liquidity_30Y!E13)</x:f>
        <x:v>810231.9776399373</x:v>
      </x:c>
      <x:c r="E234" s="16" t="n">
        <x:f>MAX(0,D234*(1+EXP((LN(1+Assumptions!$C$60)-0.5*Assumptions!$C$61^2)+Assumptions!$C$61*((RAND()+RAND()+RAND()+RAND()+RAND()+RAND()+RAND()+RAND()+RAND()+RAND()+RAND()+RAND())-6))-1)+Liquidity_30Y!F13)</x:f>
        <x:v>763599.4885207013</x:v>
      </x:c>
      <x:c r="F234" s="16" t="n">
        <x:f>MAX(0,E234*(1+EXP((LN(1+Assumptions!$C$60)-0.5*Assumptions!$C$61^2)+Assumptions!$C$61*((RAND()+RAND()+RAND()+RAND()+RAND()+RAND()+RAND()+RAND()+RAND()+RAND()+RAND()+RAND())-6))-1)+Liquidity_30Y!G13)</x:f>
        <x:v>674667.0851993473</x:v>
      </x:c>
      <x:c r="G234" s="16" t="n">
        <x:f>MAX(0,F234*(1+EXP((LN(1+Assumptions!$C$60)-0.5*Assumptions!$C$61^2)+Assumptions!$C$61*((RAND()+RAND()+RAND()+RAND()+RAND()+RAND()+RAND()+RAND()+RAND()+RAND()+RAND()+RAND())-6))-1)+Liquidity_30Y!H13)</x:f>
        <x:v>743717.2026776792</x:v>
      </x:c>
      <x:c r="H234" s="16" t="n">
        <x:f>MAX(0,G234*(1+EXP((LN(1+Assumptions!$C$60)-0.5*Assumptions!$C$61^2)+Assumptions!$C$61*((RAND()+RAND()+RAND()+RAND()+RAND()+RAND()+RAND()+RAND()+RAND()+RAND()+RAND()+RAND())-6))-1)+Liquidity_30Y!I13)</x:f>
        <x:v>1036882.356815834</x:v>
      </x:c>
      <x:c r="I234" s="16" t="n">
        <x:f>MAX(0,H234*(1+EXP((LN(1+Assumptions!$C$60)-0.5*Assumptions!$C$61^2)+Assumptions!$C$61*((RAND()+RAND()+RAND()+RAND()+RAND()+RAND()+RAND()+RAND()+RAND()+RAND()+RAND()+RAND())-6))-1)+Liquidity_30Y!J13)</x:f>
        <x:v>1290814.9044661717</x:v>
      </x:c>
      <x:c r="J234" s="16" t="n">
        <x:f>MAX(0,I234*(1+EXP((LN(1+Assumptions!$C$60)-0.5*Assumptions!$C$61^2)+Assumptions!$C$61*((RAND()+RAND()+RAND()+RAND()+RAND()+RAND()+RAND()+RAND()+RAND()+RAND()+RAND()+RAND())-6))-1)+Liquidity_30Y!K13)</x:f>
        <x:v>1065345.2710595988</x:v>
      </x:c>
      <x:c r="K234" s="16" t="n">
        <x:f>MAX(0,J234*(1+EXP((LN(1+Assumptions!$C$60)-0.5*Assumptions!$C$61^2)+Assumptions!$C$61*((RAND()+RAND()+RAND()+RAND()+RAND()+RAND()+RAND()+RAND()+RAND()+RAND()+RAND()+RAND())-6))-1)+Liquidity_30Y!L13)</x:f>
        <x:v>1307615.022854843</x:v>
      </x:c>
      <x:c r="L234" s="16" t="n">
        <x:f>MAX(0,K234*(1+EXP((LN(1+Assumptions!$C$60)-0.5*Assumptions!$C$61^2)+Assumptions!$C$61*((RAND()+RAND()+RAND()+RAND()+RAND()+RAND()+RAND()+RAND()+RAND()+RAND()+RAND()+RAND())-6))-1)+Liquidity_30Y!M13)</x:f>
        <x:v>1287478.9755615739</x:v>
      </x:c>
      <x:c r="M234" s="16" t="n">
        <x:f>MAX(0,L234*(1+EXP((LN(1+Assumptions!$C$60)-0.5*Assumptions!$C$61^2)+Assumptions!$C$61*((RAND()+RAND()+RAND()+RAND()+RAND()+RAND()+RAND()+RAND()+RAND()+RAND()+RAND()+RAND())-6))-1)+Liquidity_30Y!N13)</x:f>
        <x:v>1395010.5863767858</x:v>
      </x:c>
      <x:c r="N234" s="16" t="n">
        <x:f>MAX(0,M234*(1+EXP((LN(1+Assumptions!$C$60)-0.5*Assumptions!$C$61^2)+Assumptions!$C$61*((RAND()+RAND()+RAND()+RAND()+RAND()+RAND()+RAND()+RAND()+RAND()+RAND()+RAND()+RAND())-6))-1)+Liquidity_30Y!O13)</x:f>
        <x:v>1411936.7263656675</x:v>
      </x:c>
      <x:c r="O234" s="16" t="n">
        <x:f>MAX(0,N234*(1+EXP((LN(1+Assumptions!$C$60)-0.5*Assumptions!$C$61^2)+Assumptions!$C$61*((RAND()+RAND()+RAND()+RAND()+RAND()+RAND()+RAND()+RAND()+RAND()+RAND()+RAND()+RAND())-6))-1)+Liquidity_30Y!P13)</x:f>
        <x:v>1753155.7996453568</x:v>
      </x:c>
      <x:c r="P234" s="16" t="n">
        <x:f>MAX(0,O234*(1+EXP((LN(1+Assumptions!$C$60)-0.5*Assumptions!$C$61^2)+Assumptions!$C$61*((RAND()+RAND()+RAND()+RAND()+RAND()+RAND()+RAND()+RAND()+RAND()+RAND()+RAND()+RAND())-6))-1)+Liquidity_30Y!Q13)</x:f>
        <x:v>1865809.852151756</x:v>
      </x:c>
      <x:c r="Q234" s="16" t="n">
        <x:f>MAX(0,P234*(1+EXP((LN(1+Assumptions!$C$60)-0.5*Assumptions!$C$61^2)+Assumptions!$C$61*((RAND()+RAND()+RAND()+RAND()+RAND()+RAND()+RAND()+RAND()+RAND()+RAND()+RAND()+RAND())-6))-1)+Liquidity_30Y!R13)</x:f>
        <x:v>2374757.1402248703</x:v>
      </x:c>
      <x:c r="R234" s="16" t="n">
        <x:f>MAX(0,Q234*(1+EXP((LN(1+Assumptions!$C$60)-0.5*Assumptions!$C$61^2)+Assumptions!$C$61*((RAND()+RAND()+RAND()+RAND()+RAND()+RAND()+RAND()+RAND()+RAND()+RAND()+RAND()+RAND())-6))-1)+Liquidity_30Y!S13)</x:f>
        <x:v>2653774.2449148754</x:v>
      </x:c>
      <x:c r="S234" s="16" t="n">
        <x:f>MAX(0,R234*(1+EXP((LN(1+Assumptions!$C$60)-0.5*Assumptions!$C$61^2)+Assumptions!$C$61*((RAND()+RAND()+RAND()+RAND()+RAND()+RAND()+RAND()+RAND()+RAND()+RAND()+RAND()+RAND())-6))-1)+Liquidity_30Y!T13)</x:f>
        <x:v>2549062.011560633</x:v>
      </x:c>
      <x:c r="T234" s="16" t="n">
        <x:f>MAX(0,S234*(1+EXP((LN(1+Assumptions!$C$60)-0.5*Assumptions!$C$61^2)+Assumptions!$C$61*((RAND()+RAND()+RAND()+RAND()+RAND()+RAND()+RAND()+RAND()+RAND()+RAND()+RAND()+RAND())-6))-1)+Liquidity_30Y!U13)</x:f>
        <x:v>2787371.019129753</x:v>
      </x:c>
      <x:c r="U234" s="16" t="n">
        <x:f>MAX(0,T234*(1+EXP((LN(1+Assumptions!$C$60)-0.5*Assumptions!$C$61^2)+Assumptions!$C$61*((RAND()+RAND()+RAND()+RAND()+RAND()+RAND()+RAND()+RAND()+RAND()+RAND()+RAND()+RAND())-6))-1)+Liquidity_30Y!V13)</x:f>
        <x:v>2695465.309837427</x:v>
      </x:c>
      <x:c r="V234" s="16" t="n">
        <x:f>MAX(0,U234*(1+EXP((LN(1+Assumptions!$C$60)-0.5*Assumptions!$C$61^2)+Assumptions!$C$61*((RAND()+RAND()+RAND()+RAND()+RAND()+RAND()+RAND()+RAND()+RAND()+RAND()+RAND()+RAND())-6))-1)+Liquidity_30Y!W13)</x:f>
        <x:v>3932958.3431200073</x:v>
      </x:c>
      <x:c r="W234" s="16" t="n">
        <x:f>MAX(0,V234*(1+EXP((LN(1+Assumptions!$C$60)-0.5*Assumptions!$C$61^2)+Assumptions!$C$61*((RAND()+RAND()+RAND()+RAND()+RAND()+RAND()+RAND()+RAND()+RAND()+RAND()+RAND()+RAND())-6))-1)+Liquidity_30Y!X13)</x:f>
        <x:v>4224952.057511876</x:v>
      </x:c>
      <x:c r="X234" s="16" t="n">
        <x:f>MAX(0,W234*(1+EXP((LN(1+Assumptions!$C$60)-0.5*Assumptions!$C$61^2)+Assumptions!$C$61*((RAND()+RAND()+RAND()+RAND()+RAND()+RAND()+RAND()+RAND()+RAND()+RAND()+RAND()+RAND())-6))-1)+Liquidity_30Y!Y13)</x:f>
        <x:v>5860755.48179595</x:v>
      </x:c>
      <x:c r="Y234" s="16" t="n">
        <x:f>MAX(0,X234*(1+EXP((LN(1+Assumptions!$C$60)-0.5*Assumptions!$C$61^2)+Assumptions!$C$61*((RAND()+RAND()+RAND()+RAND()+RAND()+RAND()+RAND()+RAND()+RAND()+RAND()+RAND()+RAND())-6))-1)+Liquidity_30Y!Z13)</x:f>
        <x:v>5275113.978490562</x:v>
      </x:c>
      <x:c r="Z234" s="16" t="n">
        <x:f>MAX(0,Y234*(1+EXP((LN(1+Assumptions!$C$60)-0.5*Assumptions!$C$61^2)+Assumptions!$C$61*((RAND()+RAND()+RAND()+RAND()+RAND()+RAND()+RAND()+RAND()+RAND()+RAND()+RAND()+RAND())-6))-1)+Liquidity_30Y!AA13)</x:f>
        <x:v>6033940.918424763</x:v>
      </x:c>
      <x:c r="AA234" s="16" t="n">
        <x:f>MAX(0,Z234*(1+EXP((LN(1+Assumptions!$C$60)-0.5*Assumptions!$C$61^2)+Assumptions!$C$61*((RAND()+RAND()+RAND()+RAND()+RAND()+RAND()+RAND()+RAND()+RAND()+RAND()+RAND()+RAND())-6))-1)+Liquidity_30Y!AB13)</x:f>
        <x:v>4482324.948007461</x:v>
      </x:c>
      <x:c r="AB234" s="16" t="n">
        <x:f>MAX(0,AA234*(1+EXP((LN(1+Assumptions!$C$60)-0.5*Assumptions!$C$61^2)+Assumptions!$C$61*((RAND()+RAND()+RAND()+RAND()+RAND()+RAND()+RAND()+RAND()+RAND()+RAND()+RAND()+RAND())-6))-1)+Liquidity_30Y!AC13)</x:f>
        <x:v>4587482.710211102</x:v>
      </x:c>
      <x:c r="AC234" s="16" t="n">
        <x:f>MAX(0,AB234*(1+EXP((LN(1+Assumptions!$C$60)-0.5*Assumptions!$C$61^2)+Assumptions!$C$61*((RAND()+RAND()+RAND()+RAND()+RAND()+RAND()+RAND()+RAND()+RAND()+RAND()+RAND()+RAND())-6))-1)+Liquidity_30Y!AD13)</x:f>
        <x:v>5332853.967583647</x:v>
      </x:c>
      <x:c r="AD234" s="16" t="n">
        <x:f>MAX(0,AC234*(1+EXP((LN(1+Assumptions!$C$60)-0.5*Assumptions!$C$61^2)+Assumptions!$C$61*((RAND()+RAND()+RAND()+RAND()+RAND()+RAND()+RAND()+RAND()+RAND()+RAND()+RAND()+RAND())-6))-1)+Liquidity_30Y!AE13)</x:f>
        <x:v>4431292.723191063</x:v>
      </x:c>
      <x:c r="AE234" s="16" t="n">
        <x:f>MAX(0,AD234*(1+EXP((LN(1+Assumptions!$C$60)-0.5*Assumptions!$C$61^2)+Assumptions!$C$61*((RAND()+RAND()+RAND()+RAND()+RAND()+RAND()+RAND()+RAND()+RAND()+RAND()+RAND()+RAND())-6))-1)+Liquidity_30Y!AF13)</x:f>
        <x:v>4911200.018788993</x:v>
      </x:c>
      <x:c r="AF234" s="16" t="n">
        <x:f>MAX(0,AE234*(1+EXP((LN(1+Assumptions!$C$60)-0.5*Assumptions!$C$61^2)+Assumptions!$C$61*((RAND()+RAND()+RAND()+RAND()+RAND()+RAND()+RAND()+RAND()+RAND()+RAND()+RAND()+RAND())-6))-1)+Liquidity_30Y!AG13)</x:f>
        <x:v>5163556.927429573</x:v>
      </x:c>
    </x:row>
    <x:row r="235">
      <x:c r="A235" s="39">
        <x:v>231</x:v>
      </x:c>
      <x:c r="B235" s="16" t="n">
        <x:f>Liquidity_30Y!C14</x:f>
        <x:v>1029031.25</x:v>
      </x:c>
      <x:c r="C235" s="16" t="n">
        <x:f>MAX(0,B235*(1+EXP((LN(1+Assumptions!$C$60)-0.5*Assumptions!$C$61^2)+Assumptions!$C$61*((RAND()+RAND()+RAND()+RAND()+RAND()+RAND()+RAND()+RAND()+RAND()+RAND()+RAND()+RAND())-6))-1)+Liquidity_30Y!D13)</x:f>
        <x:v>1127895.4303910933</x:v>
      </x:c>
      <x:c r="D235" s="16" t="n">
        <x:f>MAX(0,C235*(1+EXP((LN(1+Assumptions!$C$60)-0.5*Assumptions!$C$61^2)+Assumptions!$C$61*((RAND()+RAND()+RAND()+RAND()+RAND()+RAND()+RAND()+RAND()+RAND()+RAND()+RAND()+RAND())-6))-1)+Liquidity_30Y!E13)</x:f>
        <x:v>1194162.9481709346</x:v>
      </x:c>
      <x:c r="E235" s="16" t="n">
        <x:f>MAX(0,D235*(1+EXP((LN(1+Assumptions!$C$60)-0.5*Assumptions!$C$61^2)+Assumptions!$C$61*((RAND()+RAND()+RAND()+RAND()+RAND()+RAND()+RAND()+RAND()+RAND()+RAND()+RAND()+RAND())-6))-1)+Liquidity_30Y!F13)</x:f>
        <x:v>1052185.566862176</x:v>
      </x:c>
      <x:c r="F235" s="16" t="n">
        <x:f>MAX(0,E235*(1+EXP((LN(1+Assumptions!$C$60)-0.5*Assumptions!$C$61^2)+Assumptions!$C$61*((RAND()+RAND()+RAND()+RAND()+RAND()+RAND()+RAND()+RAND()+RAND()+RAND()+RAND()+RAND())-6))-1)+Liquidity_30Y!G13)</x:f>
        <x:v>1232123.1636526727</x:v>
      </x:c>
      <x:c r="G235" s="16" t="n">
        <x:f>MAX(0,F235*(1+EXP((LN(1+Assumptions!$C$60)-0.5*Assumptions!$C$61^2)+Assumptions!$C$61*((RAND()+RAND()+RAND()+RAND()+RAND()+RAND()+RAND()+RAND()+RAND()+RAND()+RAND()+RAND())-6))-1)+Liquidity_30Y!H13)</x:f>
        <x:v>1202330.379116161</x:v>
      </x:c>
      <x:c r="H235" s="16" t="n">
        <x:f>MAX(0,G235*(1+EXP((LN(1+Assumptions!$C$60)-0.5*Assumptions!$C$61^2)+Assumptions!$C$61*((RAND()+RAND()+RAND()+RAND()+RAND()+RAND()+RAND()+RAND()+RAND()+RAND()+RAND()+RAND())-6))-1)+Liquidity_30Y!I13)</x:f>
        <x:v>1328314.6528620778</x:v>
      </x:c>
      <x:c r="I235" s="16" t="n">
        <x:f>MAX(0,H235*(1+EXP((LN(1+Assumptions!$C$60)-0.5*Assumptions!$C$61^2)+Assumptions!$C$61*((RAND()+RAND()+RAND()+RAND()+RAND()+RAND()+RAND()+RAND()+RAND()+RAND()+RAND()+RAND())-6))-1)+Liquidity_30Y!J13)</x:f>
        <x:v>1611306.5972903422</x:v>
      </x:c>
      <x:c r="J235" s="16" t="n">
        <x:f>MAX(0,I235*(1+EXP((LN(1+Assumptions!$C$60)-0.5*Assumptions!$C$61^2)+Assumptions!$C$61*((RAND()+RAND()+RAND()+RAND()+RAND()+RAND()+RAND()+RAND()+RAND()+RAND()+RAND()+RAND())-6))-1)+Liquidity_30Y!K13)</x:f>
        <x:v>1703745.1133457832</x:v>
      </x:c>
      <x:c r="K235" s="16" t="n">
        <x:f>MAX(0,J235*(1+EXP((LN(1+Assumptions!$C$60)-0.5*Assumptions!$C$61^2)+Assumptions!$C$61*((RAND()+RAND()+RAND()+RAND()+RAND()+RAND()+RAND()+RAND()+RAND()+RAND()+RAND()+RAND())-6))-1)+Liquidity_30Y!L13)</x:f>
        <x:v>1806118.2024701005</x:v>
      </x:c>
      <x:c r="L235" s="16" t="n">
        <x:f>MAX(0,K235*(1+EXP((LN(1+Assumptions!$C$60)-0.5*Assumptions!$C$61^2)+Assumptions!$C$61*((RAND()+RAND()+RAND()+RAND()+RAND()+RAND()+RAND()+RAND()+RAND()+RAND()+RAND()+RAND())-6))-1)+Liquidity_30Y!M13)</x:f>
        <x:v>2056337.207723837</x:v>
      </x:c>
      <x:c r="M235" s="16" t="n">
        <x:f>MAX(0,L235*(1+EXP((LN(1+Assumptions!$C$60)-0.5*Assumptions!$C$61^2)+Assumptions!$C$61*((RAND()+RAND()+RAND()+RAND()+RAND()+RAND()+RAND()+RAND()+RAND()+RAND()+RAND()+RAND())-6))-1)+Liquidity_30Y!N13)</x:f>
        <x:v>2481895.732362915</x:v>
      </x:c>
      <x:c r="N235" s="16" t="n">
        <x:f>MAX(0,M235*(1+EXP((LN(1+Assumptions!$C$60)-0.5*Assumptions!$C$61^2)+Assumptions!$C$61*((RAND()+RAND()+RAND()+RAND()+RAND()+RAND()+RAND()+RAND()+RAND()+RAND()+RAND()+RAND())-6))-1)+Liquidity_30Y!O13)</x:f>
        <x:v>2815397.4756341716</x:v>
      </x:c>
      <x:c r="O235" s="16" t="n">
        <x:f>MAX(0,N235*(1+EXP((LN(1+Assumptions!$C$60)-0.5*Assumptions!$C$61^2)+Assumptions!$C$61*((RAND()+RAND()+RAND()+RAND()+RAND()+RAND()+RAND()+RAND()+RAND()+RAND()+RAND()+RAND())-6))-1)+Liquidity_30Y!P13)</x:f>
        <x:v>3336300.6054625697</x:v>
      </x:c>
      <x:c r="P235" s="16" t="n">
        <x:f>MAX(0,O235*(1+EXP((LN(1+Assumptions!$C$60)-0.5*Assumptions!$C$61^2)+Assumptions!$C$61*((RAND()+RAND()+RAND()+RAND()+RAND()+RAND()+RAND()+RAND()+RAND()+RAND()+RAND()+RAND())-6))-1)+Liquidity_30Y!Q13)</x:f>
        <x:v>3024940.7040313045</x:v>
      </x:c>
      <x:c r="Q235" s="16" t="n">
        <x:f>MAX(0,P235*(1+EXP((LN(1+Assumptions!$C$60)-0.5*Assumptions!$C$61^2)+Assumptions!$C$61*((RAND()+RAND()+RAND()+RAND()+RAND()+RAND()+RAND()+RAND()+RAND()+RAND()+RAND()+RAND())-6))-1)+Liquidity_30Y!R13)</x:f>
        <x:v>2909776.3927888195</x:v>
      </x:c>
      <x:c r="R235" s="16" t="n">
        <x:f>MAX(0,Q235*(1+EXP((LN(1+Assumptions!$C$60)-0.5*Assumptions!$C$61^2)+Assumptions!$C$61*((RAND()+RAND()+RAND()+RAND()+RAND()+RAND()+RAND()+RAND()+RAND()+RAND()+RAND()+RAND())-6))-1)+Liquidity_30Y!S13)</x:f>
        <x:v>3054925.564956398</x:v>
      </x:c>
      <x:c r="S235" s="16" t="n">
        <x:f>MAX(0,R235*(1+EXP((LN(1+Assumptions!$C$60)-0.5*Assumptions!$C$61^2)+Assumptions!$C$61*((RAND()+RAND()+RAND()+RAND()+RAND()+RAND()+RAND()+RAND()+RAND()+RAND()+RAND()+RAND())-6))-1)+Liquidity_30Y!T13)</x:f>
        <x:v>3567872.3939331556</x:v>
      </x:c>
      <x:c r="T235" s="16" t="n">
        <x:f>MAX(0,S235*(1+EXP((LN(1+Assumptions!$C$60)-0.5*Assumptions!$C$61^2)+Assumptions!$C$61*((RAND()+RAND()+RAND()+RAND()+RAND()+RAND()+RAND()+RAND()+RAND()+RAND()+RAND()+RAND())-6))-1)+Liquidity_30Y!U13)</x:f>
        <x:v>4992700.704459256</x:v>
      </x:c>
      <x:c r="U235" s="16" t="n">
        <x:f>MAX(0,T235*(1+EXP((LN(1+Assumptions!$C$60)-0.5*Assumptions!$C$61^2)+Assumptions!$C$61*((RAND()+RAND()+RAND()+RAND()+RAND()+RAND()+RAND()+RAND()+RAND()+RAND()+RAND()+RAND())-6))-1)+Liquidity_30Y!V13)</x:f>
        <x:v>4389773.751887098</x:v>
      </x:c>
      <x:c r="V235" s="16" t="n">
        <x:f>MAX(0,U235*(1+EXP((LN(1+Assumptions!$C$60)-0.5*Assumptions!$C$61^2)+Assumptions!$C$61*((RAND()+RAND()+RAND()+RAND()+RAND()+RAND()+RAND()+RAND()+RAND()+RAND()+RAND()+RAND())-6))-1)+Liquidity_30Y!W13)</x:f>
        <x:v>4934881.949180735</x:v>
      </x:c>
      <x:c r="W235" s="16" t="n">
        <x:f>MAX(0,V235*(1+EXP((LN(1+Assumptions!$C$60)-0.5*Assumptions!$C$61^2)+Assumptions!$C$61*((RAND()+RAND()+RAND()+RAND()+RAND()+RAND()+RAND()+RAND()+RAND()+RAND()+RAND()+RAND())-6))-1)+Liquidity_30Y!X13)</x:f>
        <x:v>4612546.63253487</x:v>
      </x:c>
      <x:c r="X235" s="16" t="n">
        <x:f>MAX(0,W235*(1+EXP((LN(1+Assumptions!$C$60)-0.5*Assumptions!$C$61^2)+Assumptions!$C$61*((RAND()+RAND()+RAND()+RAND()+RAND()+RAND()+RAND()+RAND()+RAND()+RAND()+RAND()+RAND())-6))-1)+Liquidity_30Y!Y13)</x:f>
        <x:v>5562763.211861993</x:v>
      </x:c>
      <x:c r="Y235" s="16" t="n">
        <x:f>MAX(0,X235*(1+EXP((LN(1+Assumptions!$C$60)-0.5*Assumptions!$C$61^2)+Assumptions!$C$61*((RAND()+RAND()+RAND()+RAND()+RAND()+RAND()+RAND()+RAND()+RAND()+RAND()+RAND()+RAND())-6))-1)+Liquidity_30Y!Z13)</x:f>
        <x:v>6723395.875395121</x:v>
      </x:c>
      <x:c r="Z235" s="16" t="n">
        <x:f>MAX(0,Y235*(1+EXP((LN(1+Assumptions!$C$60)-0.5*Assumptions!$C$61^2)+Assumptions!$C$61*((RAND()+RAND()+RAND()+RAND()+RAND()+RAND()+RAND()+RAND()+RAND()+RAND()+RAND()+RAND())-6))-1)+Liquidity_30Y!AA13)</x:f>
        <x:v>8162105.505723557</x:v>
      </x:c>
      <x:c r="AA235" s="16" t="n">
        <x:f>MAX(0,Z235*(1+EXP((LN(1+Assumptions!$C$60)-0.5*Assumptions!$C$61^2)+Assumptions!$C$61*((RAND()+RAND()+RAND()+RAND()+RAND()+RAND()+RAND()+RAND()+RAND()+RAND()+RAND()+RAND())-6))-1)+Liquidity_30Y!AB13)</x:f>
        <x:v>10406498.441591628</x:v>
      </x:c>
      <x:c r="AB235" s="16" t="n">
        <x:f>MAX(0,AA235*(1+EXP((LN(1+Assumptions!$C$60)-0.5*Assumptions!$C$61^2)+Assumptions!$C$61*((RAND()+RAND()+RAND()+RAND()+RAND()+RAND()+RAND()+RAND()+RAND()+RAND()+RAND()+RAND())-6))-1)+Liquidity_30Y!AC13)</x:f>
        <x:v>10143457.464041084</x:v>
      </x:c>
      <x:c r="AC235" s="16" t="n">
        <x:f>MAX(0,AB235*(1+EXP((LN(1+Assumptions!$C$60)-0.5*Assumptions!$C$61^2)+Assumptions!$C$61*((RAND()+RAND()+RAND()+RAND()+RAND()+RAND()+RAND()+RAND()+RAND()+RAND()+RAND()+RAND())-6))-1)+Liquidity_30Y!AD13)</x:f>
        <x:v>12167609.49482937</x:v>
      </x:c>
      <x:c r="AD235" s="16" t="n">
        <x:f>MAX(0,AC235*(1+EXP((LN(1+Assumptions!$C$60)-0.5*Assumptions!$C$61^2)+Assumptions!$C$61*((RAND()+RAND()+RAND()+RAND()+RAND()+RAND()+RAND()+RAND()+RAND()+RAND()+RAND()+RAND())-6))-1)+Liquidity_30Y!AE13)</x:f>
        <x:v>13545854.625647938</x:v>
      </x:c>
      <x:c r="AE235" s="16" t="n">
        <x:f>MAX(0,AD235*(1+EXP((LN(1+Assumptions!$C$60)-0.5*Assumptions!$C$61^2)+Assumptions!$C$61*((RAND()+RAND()+RAND()+RAND()+RAND()+RAND()+RAND()+RAND()+RAND()+RAND()+RAND()+RAND())-6))-1)+Liquidity_30Y!AF13)</x:f>
        <x:v>12822631.811758935</x:v>
      </x:c>
      <x:c r="AF235" s="16" t="n">
        <x:f>MAX(0,AE235*(1+EXP((LN(1+Assumptions!$C$60)-0.5*Assumptions!$C$61^2)+Assumptions!$C$61*((RAND()+RAND()+RAND()+RAND()+RAND()+RAND()+RAND()+RAND()+RAND()+RAND()+RAND()+RAND())-6))-1)+Liquidity_30Y!AG13)</x:f>
        <x:v>13498786.847822348</x:v>
      </x:c>
    </x:row>
    <x:row r="236">
      <x:c r="A236" s="39">
        <x:v>232</x:v>
      </x:c>
      <x:c r="B236" s="16" t="n">
        <x:f>Liquidity_30Y!C14</x:f>
        <x:v>1029031.25</x:v>
      </x:c>
      <x:c r="C236" s="16" t="n">
        <x:f>MAX(0,B236*(1+EXP((LN(1+Assumptions!$C$60)-0.5*Assumptions!$C$61^2)+Assumptions!$C$61*((RAND()+RAND()+RAND()+RAND()+RAND()+RAND()+RAND()+RAND()+RAND()+RAND()+RAND()+RAND())-6))-1)+Liquidity_30Y!D13)</x:f>
        <x:v>908211.1681678261</x:v>
      </x:c>
      <x:c r="D236" s="16" t="n">
        <x:f>MAX(0,C236*(1+EXP((LN(1+Assumptions!$C$60)-0.5*Assumptions!$C$61^2)+Assumptions!$C$61*((RAND()+RAND()+RAND()+RAND()+RAND()+RAND()+RAND()+RAND()+RAND()+RAND()+RAND()+RAND())-6))-1)+Liquidity_30Y!E13)</x:f>
        <x:v>942428.7369543745</x:v>
      </x:c>
      <x:c r="E236" s="16" t="n">
        <x:f>MAX(0,D236*(1+EXP((LN(1+Assumptions!$C$60)-0.5*Assumptions!$C$61^2)+Assumptions!$C$61*((RAND()+RAND()+RAND()+RAND()+RAND()+RAND()+RAND()+RAND()+RAND()+RAND()+RAND()+RAND())-6))-1)+Liquidity_30Y!F13)</x:f>
        <x:v>789370.5595129041</x:v>
      </x:c>
      <x:c r="F236" s="16" t="n">
        <x:f>MAX(0,E236*(1+EXP((LN(1+Assumptions!$C$60)-0.5*Assumptions!$C$61^2)+Assumptions!$C$61*((RAND()+RAND()+RAND()+RAND()+RAND()+RAND()+RAND()+RAND()+RAND()+RAND()+RAND()+RAND())-6))-1)+Liquidity_30Y!G13)</x:f>
        <x:v>630954.7443809164</x:v>
      </x:c>
      <x:c r="G236" s="16" t="n">
        <x:f>MAX(0,F236*(1+EXP((LN(1+Assumptions!$C$60)-0.5*Assumptions!$C$61^2)+Assumptions!$C$61*((RAND()+RAND()+RAND()+RAND()+RAND()+RAND()+RAND()+RAND()+RAND()+RAND()+RAND()+RAND())-6))-1)+Liquidity_30Y!H13)</x:f>
        <x:v>655993.4533383048</x:v>
      </x:c>
      <x:c r="H236" s="16" t="n">
        <x:f>MAX(0,G236*(1+EXP((LN(1+Assumptions!$C$60)-0.5*Assumptions!$C$61^2)+Assumptions!$C$61*((RAND()+RAND()+RAND()+RAND()+RAND()+RAND()+RAND()+RAND()+RAND()+RAND()+RAND()+RAND())-6))-1)+Liquidity_30Y!I13)</x:f>
        <x:v>691141.0596328159</x:v>
      </x:c>
      <x:c r="I236" s="16" t="n">
        <x:f>MAX(0,H236*(1+EXP((LN(1+Assumptions!$C$60)-0.5*Assumptions!$C$61^2)+Assumptions!$C$61*((RAND()+RAND()+RAND()+RAND()+RAND()+RAND()+RAND()+RAND()+RAND()+RAND()+RAND()+RAND())-6))-1)+Liquidity_30Y!J13)</x:f>
        <x:v>734243.4007554154</x:v>
      </x:c>
      <x:c r="J236" s="16" t="n">
        <x:f>MAX(0,I236*(1+EXP((LN(1+Assumptions!$C$60)-0.5*Assumptions!$C$61^2)+Assumptions!$C$61*((RAND()+RAND()+RAND()+RAND()+RAND()+RAND()+RAND()+RAND()+RAND()+RAND()+RAND()+RAND())-6))-1)+Liquidity_30Y!K13)</x:f>
        <x:v>767052.483516396</x:v>
      </x:c>
      <x:c r="K236" s="16" t="n">
        <x:f>MAX(0,J236*(1+EXP((LN(1+Assumptions!$C$60)-0.5*Assumptions!$C$61^2)+Assumptions!$C$61*((RAND()+RAND()+RAND()+RAND()+RAND()+RAND()+RAND()+RAND()+RAND()+RAND()+RAND()+RAND())-6))-1)+Liquidity_30Y!L13)</x:f>
        <x:v>870132.198632322</x:v>
      </x:c>
      <x:c r="L236" s="16" t="n">
        <x:f>MAX(0,K236*(1+EXP((LN(1+Assumptions!$C$60)-0.5*Assumptions!$C$61^2)+Assumptions!$C$61*((RAND()+RAND()+RAND()+RAND()+RAND()+RAND()+RAND()+RAND()+RAND()+RAND()+RAND()+RAND())-6))-1)+Liquidity_30Y!M13)</x:f>
        <x:v>1020904.524658596</x:v>
      </x:c>
      <x:c r="M236" s="16" t="n">
        <x:f>MAX(0,L236*(1+EXP((LN(1+Assumptions!$C$60)-0.5*Assumptions!$C$61^2)+Assumptions!$C$61*((RAND()+RAND()+RAND()+RAND()+RAND()+RAND()+RAND()+RAND()+RAND()+RAND()+RAND()+RAND())-6))-1)+Liquidity_30Y!N13)</x:f>
        <x:v>894788.8713370803</x:v>
      </x:c>
      <x:c r="N236" s="16" t="n">
        <x:f>MAX(0,M236*(1+EXP((LN(1+Assumptions!$C$60)-0.5*Assumptions!$C$61^2)+Assumptions!$C$61*((RAND()+RAND()+RAND()+RAND()+RAND()+RAND()+RAND()+RAND()+RAND()+RAND()+RAND()+RAND())-6))-1)+Liquidity_30Y!O13)</x:f>
        <x:v>916076.4562693094</x:v>
      </x:c>
      <x:c r="O236" s="16" t="n">
        <x:f>MAX(0,N236*(1+EXP((LN(1+Assumptions!$C$60)-0.5*Assumptions!$C$61^2)+Assumptions!$C$61*((RAND()+RAND()+RAND()+RAND()+RAND()+RAND()+RAND()+RAND()+RAND()+RAND()+RAND()+RAND())-6))-1)+Liquidity_30Y!P13)</x:f>
        <x:v>1171939.073832286</x:v>
      </x:c>
      <x:c r="P236" s="16" t="n">
        <x:f>MAX(0,O236*(1+EXP((LN(1+Assumptions!$C$60)-0.5*Assumptions!$C$61^2)+Assumptions!$C$61*((RAND()+RAND()+RAND()+RAND()+RAND()+RAND()+RAND()+RAND()+RAND()+RAND()+RAND()+RAND())-6))-1)+Liquidity_30Y!Q13)</x:f>
        <x:v>1221616.8076102184</x:v>
      </x:c>
      <x:c r="Q236" s="16" t="n">
        <x:f>MAX(0,P236*(1+EXP((LN(1+Assumptions!$C$60)-0.5*Assumptions!$C$61^2)+Assumptions!$C$61*((RAND()+RAND()+RAND()+RAND()+RAND()+RAND()+RAND()+RAND()+RAND()+RAND()+RAND()+RAND())-6))-1)+Liquidity_30Y!R13)</x:f>
        <x:v>1425034.7439224063</x:v>
      </x:c>
      <x:c r="R236" s="16" t="n">
        <x:f>MAX(0,Q236*(1+EXP((LN(1+Assumptions!$C$60)-0.5*Assumptions!$C$61^2)+Assumptions!$C$61*((RAND()+RAND()+RAND()+RAND()+RAND()+RAND()+RAND()+RAND()+RAND()+RAND()+RAND()+RAND())-6))-1)+Liquidity_30Y!S13)</x:f>
        <x:v>1773653.0603585443</x:v>
      </x:c>
      <x:c r="S236" s="16" t="n">
        <x:f>MAX(0,R236*(1+EXP((LN(1+Assumptions!$C$60)-0.5*Assumptions!$C$61^2)+Assumptions!$C$61*((RAND()+RAND()+RAND()+RAND()+RAND()+RAND()+RAND()+RAND()+RAND()+RAND()+RAND()+RAND())-6))-1)+Liquidity_30Y!T13)</x:f>
        <x:v>2325825.368654245</x:v>
      </x:c>
      <x:c r="T236" s="16" t="n">
        <x:f>MAX(0,S236*(1+EXP((LN(1+Assumptions!$C$60)-0.5*Assumptions!$C$61^2)+Assumptions!$C$61*((RAND()+RAND()+RAND()+RAND()+RAND()+RAND()+RAND()+RAND()+RAND()+RAND()+RAND()+RAND())-6))-1)+Liquidity_30Y!U13)</x:f>
        <x:v>2301590.543167272</x:v>
      </x:c>
      <x:c r="U236" s="16" t="n">
        <x:f>MAX(0,T236*(1+EXP((LN(1+Assumptions!$C$60)-0.5*Assumptions!$C$61^2)+Assumptions!$C$61*((RAND()+RAND()+RAND()+RAND()+RAND()+RAND()+RAND()+RAND()+RAND()+RAND()+RAND()+RAND())-6))-1)+Liquidity_30Y!V13)</x:f>
        <x:v>2129423.1947620017</x:v>
      </x:c>
      <x:c r="V236" s="16" t="n">
        <x:f>MAX(0,U236*(1+EXP((LN(1+Assumptions!$C$60)-0.5*Assumptions!$C$61^2)+Assumptions!$C$61*((RAND()+RAND()+RAND()+RAND()+RAND()+RAND()+RAND()+RAND()+RAND()+RAND()+RAND()+RAND())-6))-1)+Liquidity_30Y!W13)</x:f>
        <x:v>2076282.8423112985</x:v>
      </x:c>
      <x:c r="W236" s="16" t="n">
        <x:f>MAX(0,V236*(1+EXP((LN(1+Assumptions!$C$60)-0.5*Assumptions!$C$61^2)+Assumptions!$C$61*((RAND()+RAND()+RAND()+RAND()+RAND()+RAND()+RAND()+RAND()+RAND()+RAND()+RAND()+RAND())-6))-1)+Liquidity_30Y!X13)</x:f>
        <x:v>2208616.7369237393</x:v>
      </x:c>
      <x:c r="X236" s="16" t="n">
        <x:f>MAX(0,W236*(1+EXP((LN(1+Assumptions!$C$60)-0.5*Assumptions!$C$61^2)+Assumptions!$C$61*((RAND()+RAND()+RAND()+RAND()+RAND()+RAND()+RAND()+RAND()+RAND()+RAND()+RAND()+RAND())-6))-1)+Liquidity_30Y!Y13)</x:f>
        <x:v>2476154.56832627</x:v>
      </x:c>
      <x:c r="Y236" s="16" t="n">
        <x:f>MAX(0,X236*(1+EXP((LN(1+Assumptions!$C$60)-0.5*Assumptions!$C$61^2)+Assumptions!$C$61*((RAND()+RAND()+RAND()+RAND()+RAND()+RAND()+RAND()+RAND()+RAND()+RAND()+RAND()+RAND())-6))-1)+Liquidity_30Y!Z13)</x:f>
        <x:v>2957187.1999788545</x:v>
      </x:c>
      <x:c r="Z236" s="16" t="n">
        <x:f>MAX(0,Y236*(1+EXP((LN(1+Assumptions!$C$60)-0.5*Assumptions!$C$61^2)+Assumptions!$C$61*((RAND()+RAND()+RAND()+RAND()+RAND()+RAND()+RAND()+RAND()+RAND()+RAND()+RAND()+RAND())-6))-1)+Liquidity_30Y!AA13)</x:f>
        <x:v>3094207.179388472</x:v>
      </x:c>
      <x:c r="AA236" s="16" t="n">
        <x:f>MAX(0,Z236*(1+EXP((LN(1+Assumptions!$C$60)-0.5*Assumptions!$C$61^2)+Assumptions!$C$61*((RAND()+RAND()+RAND()+RAND()+RAND()+RAND()+RAND()+RAND()+RAND()+RAND()+RAND()+RAND())-6))-1)+Liquidity_30Y!AB13)</x:f>
        <x:v>2481683.9078475945</x:v>
      </x:c>
      <x:c r="AB236" s="16" t="n">
        <x:f>MAX(0,AA236*(1+EXP((LN(1+Assumptions!$C$60)-0.5*Assumptions!$C$61^2)+Assumptions!$C$61*((RAND()+RAND()+RAND()+RAND()+RAND()+RAND()+RAND()+RAND()+RAND()+RAND()+RAND()+RAND())-6))-1)+Liquidity_30Y!AC13)</x:f>
        <x:v>1803806.206637287</x:v>
      </x:c>
      <x:c r="AC236" s="16" t="n">
        <x:f>MAX(0,AB236*(1+EXP((LN(1+Assumptions!$C$60)-0.5*Assumptions!$C$61^2)+Assumptions!$C$61*((RAND()+RAND()+RAND()+RAND()+RAND()+RAND()+RAND()+RAND()+RAND()+RAND()+RAND()+RAND())-6))-1)+Liquidity_30Y!AD13)</x:f>
        <x:v>1732897.1974520325</x:v>
      </x:c>
      <x:c r="AD236" s="16" t="n">
        <x:f>MAX(0,AC236*(1+EXP((LN(1+Assumptions!$C$60)-0.5*Assumptions!$C$61^2)+Assumptions!$C$61*((RAND()+RAND()+RAND()+RAND()+RAND()+RAND()+RAND()+RAND()+RAND()+RAND()+RAND()+RAND())-6))-1)+Liquidity_30Y!AE13)</x:f>
        <x:v>2294461.633030992</x:v>
      </x:c>
      <x:c r="AE236" s="16" t="n">
        <x:f>MAX(0,AD236*(1+EXP((LN(1+Assumptions!$C$60)-0.5*Assumptions!$C$61^2)+Assumptions!$C$61*((RAND()+RAND()+RAND()+RAND()+RAND()+RAND()+RAND()+RAND()+RAND()+RAND()+RAND()+RAND())-6))-1)+Liquidity_30Y!AF13)</x:f>
        <x:v>2261745.0106252693</x:v>
      </x:c>
      <x:c r="AF236" s="16" t="n">
        <x:f>MAX(0,AE236*(1+EXP((LN(1+Assumptions!$C$60)-0.5*Assumptions!$C$61^2)+Assumptions!$C$61*((RAND()+RAND()+RAND()+RAND()+RAND()+RAND()+RAND()+RAND()+RAND()+RAND()+RAND()+RAND())-6))-1)+Liquidity_30Y!AG13)</x:f>
        <x:v>2880203.014979298</x:v>
      </x:c>
    </x:row>
    <x:row r="237">
      <x:c r="A237" s="39">
        <x:v>233</x:v>
      </x:c>
      <x:c r="B237" s="16" t="n">
        <x:f>Liquidity_30Y!C14</x:f>
        <x:v>1029031.25</x:v>
      </x:c>
      <x:c r="C237" s="16" t="n">
        <x:f>MAX(0,B237*(1+EXP((LN(1+Assumptions!$C$60)-0.5*Assumptions!$C$61^2)+Assumptions!$C$61*((RAND()+RAND()+RAND()+RAND()+RAND()+RAND()+RAND()+RAND()+RAND()+RAND()+RAND()+RAND())-6))-1)+Liquidity_30Y!D13)</x:f>
        <x:v>1011134.136977951</x:v>
      </x:c>
      <x:c r="D237" s="16" t="n">
        <x:f>MAX(0,C237*(1+EXP((LN(1+Assumptions!$C$60)-0.5*Assumptions!$C$61^2)+Assumptions!$C$61*((RAND()+RAND()+RAND()+RAND()+RAND()+RAND()+RAND()+RAND()+RAND()+RAND()+RAND()+RAND())-6))-1)+Liquidity_30Y!E13)</x:f>
        <x:v>1083204.6631896493</x:v>
      </x:c>
      <x:c r="E237" s="16" t="n">
        <x:f>MAX(0,D237*(1+EXP((LN(1+Assumptions!$C$60)-0.5*Assumptions!$C$61^2)+Assumptions!$C$61*((RAND()+RAND()+RAND()+RAND()+RAND()+RAND()+RAND()+RAND()+RAND()+RAND()+RAND()+RAND())-6))-1)+Liquidity_30Y!F13)</x:f>
        <x:v>1093525.7148707327</x:v>
      </x:c>
      <x:c r="F237" s="16" t="n">
        <x:f>MAX(0,E237*(1+EXP((LN(1+Assumptions!$C$60)-0.5*Assumptions!$C$61^2)+Assumptions!$C$61*((RAND()+RAND()+RAND()+RAND()+RAND()+RAND()+RAND()+RAND()+RAND()+RAND()+RAND()+RAND())-6))-1)+Liquidity_30Y!G13)</x:f>
        <x:v>1106359.5266822816</x:v>
      </x:c>
      <x:c r="G237" s="16" t="n">
        <x:f>MAX(0,F237*(1+EXP((LN(1+Assumptions!$C$60)-0.5*Assumptions!$C$61^2)+Assumptions!$C$61*((RAND()+RAND()+RAND()+RAND()+RAND()+RAND()+RAND()+RAND()+RAND()+RAND()+RAND()+RAND())-6))-1)+Liquidity_30Y!H13)</x:f>
        <x:v>1245591.1663921594</x:v>
      </x:c>
      <x:c r="H237" s="16" t="n">
        <x:f>MAX(0,G237*(1+EXP((LN(1+Assumptions!$C$60)-0.5*Assumptions!$C$61^2)+Assumptions!$C$61*((RAND()+RAND()+RAND()+RAND()+RAND()+RAND()+RAND()+RAND()+RAND()+RAND()+RAND()+RAND())-6))-1)+Liquidity_30Y!I13)</x:f>
        <x:v>1367648.6088787923</x:v>
      </x:c>
      <x:c r="I237" s="16" t="n">
        <x:f>MAX(0,H237*(1+EXP((LN(1+Assumptions!$C$60)-0.5*Assumptions!$C$61^2)+Assumptions!$C$61*((RAND()+RAND()+RAND()+RAND()+RAND()+RAND()+RAND()+RAND()+RAND()+RAND()+RAND()+RAND())-6))-1)+Liquidity_30Y!J13)</x:f>
        <x:v>1479083.2631644239</x:v>
      </x:c>
      <x:c r="J237" s="16" t="n">
        <x:f>MAX(0,I237*(1+EXP((LN(1+Assumptions!$C$60)-0.5*Assumptions!$C$61^2)+Assumptions!$C$61*((RAND()+RAND()+RAND()+RAND()+RAND()+RAND()+RAND()+RAND()+RAND()+RAND()+RAND()+RAND())-6))-1)+Liquidity_30Y!K13)</x:f>
        <x:v>1276199.90101603</x:v>
      </x:c>
      <x:c r="K237" s="16" t="n">
        <x:f>MAX(0,J237*(1+EXP((LN(1+Assumptions!$C$60)-0.5*Assumptions!$C$61^2)+Assumptions!$C$61*((RAND()+RAND()+RAND()+RAND()+RAND()+RAND()+RAND()+RAND()+RAND()+RAND()+RAND()+RAND())-6))-1)+Liquidity_30Y!L13)</x:f>
        <x:v>1039443.6748786403</x:v>
      </x:c>
      <x:c r="L237" s="16" t="n">
        <x:f>MAX(0,K237*(1+EXP((LN(1+Assumptions!$C$60)-0.5*Assumptions!$C$61^2)+Assumptions!$C$61*((RAND()+RAND()+RAND()+RAND()+RAND()+RAND()+RAND()+RAND()+RAND()+RAND()+RAND()+RAND())-6))-1)+Liquidity_30Y!M13)</x:f>
        <x:v>1096540.009037948</x:v>
      </x:c>
      <x:c r="M237" s="16" t="n">
        <x:f>MAX(0,L237*(1+EXP((LN(1+Assumptions!$C$60)-0.5*Assumptions!$C$61^2)+Assumptions!$C$61*((RAND()+RAND()+RAND()+RAND()+RAND()+RAND()+RAND()+RAND()+RAND()+RAND()+RAND()+RAND())-6))-1)+Liquidity_30Y!N13)</x:f>
        <x:v>1142929.4950304204</x:v>
      </x:c>
      <x:c r="N237" s="16" t="n">
        <x:f>MAX(0,M237*(1+EXP((LN(1+Assumptions!$C$60)-0.5*Assumptions!$C$61^2)+Assumptions!$C$61*((RAND()+RAND()+RAND()+RAND()+RAND()+RAND()+RAND()+RAND()+RAND()+RAND()+RAND()+RAND())-6))-1)+Liquidity_30Y!O13)</x:f>
        <x:v>1058588.0964814941</x:v>
      </x:c>
      <x:c r="O237" s="16" t="n">
        <x:f>MAX(0,N237*(1+EXP((LN(1+Assumptions!$C$60)-0.5*Assumptions!$C$61^2)+Assumptions!$C$61*((RAND()+RAND()+RAND()+RAND()+RAND()+RAND()+RAND()+RAND()+RAND()+RAND()+RAND()+RAND())-6))-1)+Liquidity_30Y!P13)</x:f>
        <x:v>948683.11271295</x:v>
      </x:c>
      <x:c r="P237" s="16" t="n">
        <x:f>MAX(0,O237*(1+EXP((LN(1+Assumptions!$C$60)-0.5*Assumptions!$C$61^2)+Assumptions!$C$61*((RAND()+RAND()+RAND()+RAND()+RAND()+RAND()+RAND()+RAND()+RAND()+RAND()+RAND()+RAND())-6))-1)+Liquidity_30Y!Q13)</x:f>
        <x:v>738273.6314194107</x:v>
      </x:c>
      <x:c r="Q237" s="16" t="n">
        <x:f>MAX(0,P237*(1+EXP((LN(1+Assumptions!$C$60)-0.5*Assumptions!$C$61^2)+Assumptions!$C$61*((RAND()+RAND()+RAND()+RAND()+RAND()+RAND()+RAND()+RAND()+RAND()+RAND()+RAND()+RAND())-6))-1)+Liquidity_30Y!R13)</x:f>
        <x:v>1015295.4847938083</x:v>
      </x:c>
      <x:c r="R237" s="16" t="n">
        <x:f>MAX(0,Q237*(1+EXP((LN(1+Assumptions!$C$60)-0.5*Assumptions!$C$61^2)+Assumptions!$C$61*((RAND()+RAND()+RAND()+RAND()+RAND()+RAND()+RAND()+RAND()+RAND()+RAND()+RAND()+RAND())-6))-1)+Liquidity_30Y!S13)</x:f>
        <x:v>909467.2099184173</x:v>
      </x:c>
      <x:c r="S237" s="16" t="n">
        <x:f>MAX(0,R237*(1+EXP((LN(1+Assumptions!$C$60)-0.5*Assumptions!$C$61^2)+Assumptions!$C$61*((RAND()+RAND()+RAND()+RAND()+RAND()+RAND()+RAND()+RAND()+RAND()+RAND()+RAND()+RAND())-6))-1)+Liquidity_30Y!T13)</x:f>
        <x:v>1083474.8595332406</x:v>
      </x:c>
      <x:c r="T237" s="16" t="n">
        <x:f>MAX(0,S237*(1+EXP((LN(1+Assumptions!$C$60)-0.5*Assumptions!$C$61^2)+Assumptions!$C$61*((RAND()+RAND()+RAND()+RAND()+RAND()+RAND()+RAND()+RAND()+RAND()+RAND()+RAND()+RAND())-6))-1)+Liquidity_30Y!U13)</x:f>
        <x:v>1258703.7770880223</x:v>
      </x:c>
      <x:c r="U237" s="16" t="n">
        <x:f>MAX(0,T237*(1+EXP((LN(1+Assumptions!$C$60)-0.5*Assumptions!$C$61^2)+Assumptions!$C$61*((RAND()+RAND()+RAND()+RAND()+RAND()+RAND()+RAND()+RAND()+RAND()+RAND()+RAND()+RAND())-6))-1)+Liquidity_30Y!V13)</x:f>
        <x:v>999614.0329559748</x:v>
      </x:c>
      <x:c r="V237" s="16" t="n">
        <x:f>MAX(0,U237*(1+EXP((LN(1+Assumptions!$C$60)-0.5*Assumptions!$C$61^2)+Assumptions!$C$61*((RAND()+RAND()+RAND()+RAND()+RAND()+RAND()+RAND()+RAND()+RAND()+RAND()+RAND()+RAND())-6))-1)+Liquidity_30Y!W13)</x:f>
        <x:v>1117783.9540960842</x:v>
      </x:c>
      <x:c r="W237" s="16" t="n">
        <x:f>MAX(0,V237*(1+EXP((LN(1+Assumptions!$C$60)-0.5*Assumptions!$C$61^2)+Assumptions!$C$61*((RAND()+RAND()+RAND()+RAND()+RAND()+RAND()+RAND()+RAND()+RAND()+RAND()+RAND()+RAND())-6))-1)+Liquidity_30Y!X13)</x:f>
        <x:v>1165938.2422171007</x:v>
      </x:c>
      <x:c r="X237" s="16" t="n">
        <x:f>MAX(0,W237*(1+EXP((LN(1+Assumptions!$C$60)-0.5*Assumptions!$C$61^2)+Assumptions!$C$61*((RAND()+RAND()+RAND()+RAND()+RAND()+RAND()+RAND()+RAND()+RAND()+RAND()+RAND()+RAND())-6))-1)+Liquidity_30Y!Y13)</x:f>
        <x:v>1246306.298480803</x:v>
      </x:c>
      <x:c r="Y237" s="16" t="n">
        <x:f>MAX(0,X237*(1+EXP((LN(1+Assumptions!$C$60)-0.5*Assumptions!$C$61^2)+Assumptions!$C$61*((RAND()+RAND()+RAND()+RAND()+RAND()+RAND()+RAND()+RAND()+RAND()+RAND()+RAND()+RAND())-6))-1)+Liquidity_30Y!Z13)</x:f>
        <x:v>1230806.687302274</x:v>
      </x:c>
      <x:c r="Z237" s="16" t="n">
        <x:f>MAX(0,Y237*(1+EXP((LN(1+Assumptions!$C$60)-0.5*Assumptions!$C$61^2)+Assumptions!$C$61*((RAND()+RAND()+RAND()+RAND()+RAND()+RAND()+RAND()+RAND()+RAND()+RAND()+RAND()+RAND())-6))-1)+Liquidity_30Y!AA13)</x:f>
        <x:v>1420331.0002050665</x:v>
      </x:c>
      <x:c r="AA237" s="16" t="n">
        <x:f>MAX(0,Z237*(1+EXP((LN(1+Assumptions!$C$60)-0.5*Assumptions!$C$61^2)+Assumptions!$C$61*((RAND()+RAND()+RAND()+RAND()+RAND()+RAND()+RAND()+RAND()+RAND()+RAND()+RAND()+RAND())-6))-1)+Liquidity_30Y!AB13)</x:f>
        <x:v>1509386.3214912324</x:v>
      </x:c>
      <x:c r="AB237" s="16" t="n">
        <x:f>MAX(0,AA237*(1+EXP((LN(1+Assumptions!$C$60)-0.5*Assumptions!$C$61^2)+Assumptions!$C$61*((RAND()+RAND()+RAND()+RAND()+RAND()+RAND()+RAND()+RAND()+RAND()+RAND()+RAND()+RAND())-6))-1)+Liquidity_30Y!AC13)</x:f>
        <x:v>1872100.4937870458</x:v>
      </x:c>
      <x:c r="AC237" s="16" t="n">
        <x:f>MAX(0,AB237*(1+EXP((LN(1+Assumptions!$C$60)-0.5*Assumptions!$C$61^2)+Assumptions!$C$61*((RAND()+RAND()+RAND()+RAND()+RAND()+RAND()+RAND()+RAND()+RAND()+RAND()+RAND()+RAND())-6))-1)+Liquidity_30Y!AD13)</x:f>
        <x:v>2103138.7687286297</x:v>
      </x:c>
      <x:c r="AD237" s="16" t="n">
        <x:f>MAX(0,AC237*(1+EXP((LN(1+Assumptions!$C$60)-0.5*Assumptions!$C$61^2)+Assumptions!$C$61*((RAND()+RAND()+RAND()+RAND()+RAND()+RAND()+RAND()+RAND()+RAND()+RAND()+RAND()+RAND())-6))-1)+Liquidity_30Y!AE13)</x:f>
        <x:v>1561299.8135391944</x:v>
      </x:c>
      <x:c r="AE237" s="16" t="n">
        <x:f>MAX(0,AD237*(1+EXP((LN(1+Assumptions!$C$60)-0.5*Assumptions!$C$61^2)+Assumptions!$C$61*((RAND()+RAND()+RAND()+RAND()+RAND()+RAND()+RAND()+RAND()+RAND()+RAND()+RAND()+RAND())-6))-1)+Liquidity_30Y!AF13)</x:f>
        <x:v>1781935.6434252048</x:v>
      </x:c>
      <x:c r="AF237" s="16" t="n">
        <x:f>MAX(0,AE237*(1+EXP((LN(1+Assumptions!$C$60)-0.5*Assumptions!$C$61^2)+Assumptions!$C$61*((RAND()+RAND()+RAND()+RAND()+RAND()+RAND()+RAND()+RAND()+RAND()+RAND()+RAND()+RAND())-6))-1)+Liquidity_30Y!AG13)</x:f>
        <x:v>1938364.3185394187</x:v>
      </x:c>
    </x:row>
    <x:row r="238">
      <x:c r="A238" s="39">
        <x:v>234</x:v>
      </x:c>
      <x:c r="B238" s="16" t="n">
        <x:f>Liquidity_30Y!C14</x:f>
        <x:v>1029031.25</x:v>
      </x:c>
      <x:c r="C238" s="16" t="n">
        <x:f>MAX(0,B238*(1+EXP((LN(1+Assumptions!$C$60)-0.5*Assumptions!$C$61^2)+Assumptions!$C$61*((RAND()+RAND()+RAND()+RAND()+RAND()+RAND()+RAND()+RAND()+RAND()+RAND()+RAND()+RAND())-6))-1)+Liquidity_30Y!D13)</x:f>
        <x:v>1242973.4550709669</x:v>
      </x:c>
      <x:c r="D238" s="16" t="n">
        <x:f>MAX(0,C238*(1+EXP((LN(1+Assumptions!$C$60)-0.5*Assumptions!$C$61^2)+Assumptions!$C$61*((RAND()+RAND()+RAND()+RAND()+RAND()+RAND()+RAND()+RAND()+RAND()+RAND()+RAND()+RAND())-6))-1)+Liquidity_30Y!E13)</x:f>
        <x:v>1642891.3573737903</x:v>
      </x:c>
      <x:c r="E238" s="16" t="n">
        <x:f>MAX(0,D238*(1+EXP((LN(1+Assumptions!$C$60)-0.5*Assumptions!$C$61^2)+Assumptions!$C$61*((RAND()+RAND()+RAND()+RAND()+RAND()+RAND()+RAND()+RAND()+RAND()+RAND()+RAND()+RAND())-6))-1)+Liquidity_30Y!F13)</x:f>
        <x:v>1862937.7553440195</x:v>
      </x:c>
      <x:c r="F238" s="16" t="n">
        <x:f>MAX(0,E238*(1+EXP((LN(1+Assumptions!$C$60)-0.5*Assumptions!$C$61^2)+Assumptions!$C$61*((RAND()+RAND()+RAND()+RAND()+RAND()+RAND()+RAND()+RAND()+RAND()+RAND()+RAND()+RAND())-6))-1)+Liquidity_30Y!G13)</x:f>
        <x:v>2126157.966208093</x:v>
      </x:c>
      <x:c r="G238" s="16" t="n">
        <x:f>MAX(0,F238*(1+EXP((LN(1+Assumptions!$C$60)-0.5*Assumptions!$C$61^2)+Assumptions!$C$61*((RAND()+RAND()+RAND()+RAND()+RAND()+RAND()+RAND()+RAND()+RAND()+RAND()+RAND()+RAND())-6))-1)+Liquidity_30Y!H13)</x:f>
        <x:v>3187880.5067032813</x:v>
      </x:c>
      <x:c r="H238" s="16" t="n">
        <x:f>MAX(0,G238*(1+EXP((LN(1+Assumptions!$C$60)-0.5*Assumptions!$C$61^2)+Assumptions!$C$61*((RAND()+RAND()+RAND()+RAND()+RAND()+RAND()+RAND()+RAND()+RAND()+RAND()+RAND()+RAND())-6))-1)+Liquidity_30Y!I13)</x:f>
        <x:v>2804225.8426515646</x:v>
      </x:c>
      <x:c r="I238" s="16" t="n">
        <x:f>MAX(0,H238*(1+EXP((LN(1+Assumptions!$C$60)-0.5*Assumptions!$C$61^2)+Assumptions!$C$61*((RAND()+RAND()+RAND()+RAND()+RAND()+RAND()+RAND()+RAND()+RAND()+RAND()+RAND()+RAND())-6))-1)+Liquidity_30Y!J13)</x:f>
        <x:v>2980001.5367965954</x:v>
      </x:c>
      <x:c r="J238" s="16" t="n">
        <x:f>MAX(0,I238*(1+EXP((LN(1+Assumptions!$C$60)-0.5*Assumptions!$C$61^2)+Assumptions!$C$61*((RAND()+RAND()+RAND()+RAND()+RAND()+RAND()+RAND()+RAND()+RAND()+RAND()+RAND()+RAND())-6))-1)+Liquidity_30Y!K13)</x:f>
        <x:v>2463468.679794521</x:v>
      </x:c>
      <x:c r="K238" s="16" t="n">
        <x:f>MAX(0,J238*(1+EXP((LN(1+Assumptions!$C$60)-0.5*Assumptions!$C$61^2)+Assumptions!$C$61*((RAND()+RAND()+RAND()+RAND()+RAND()+RAND()+RAND()+RAND()+RAND()+RAND()+RAND()+RAND())-6))-1)+Liquidity_30Y!L13)</x:f>
        <x:v>3918620.351706422</x:v>
      </x:c>
      <x:c r="L238" s="16" t="n">
        <x:f>MAX(0,K238*(1+EXP((LN(1+Assumptions!$C$60)-0.5*Assumptions!$C$61^2)+Assumptions!$C$61*((RAND()+RAND()+RAND()+RAND()+RAND()+RAND()+RAND()+RAND()+RAND()+RAND()+RAND()+RAND())-6))-1)+Liquidity_30Y!M13)</x:f>
        <x:v>3901913.239519126</x:v>
      </x:c>
      <x:c r="M238" s="16" t="n">
        <x:f>MAX(0,L238*(1+EXP((LN(1+Assumptions!$C$60)-0.5*Assumptions!$C$61^2)+Assumptions!$C$61*((RAND()+RAND()+RAND()+RAND()+RAND()+RAND()+RAND()+RAND()+RAND()+RAND()+RAND()+RAND())-6))-1)+Liquidity_30Y!N13)</x:f>
        <x:v>3422096.7890265705</x:v>
      </x:c>
      <x:c r="N238" s="16" t="n">
        <x:f>MAX(0,M238*(1+EXP((LN(1+Assumptions!$C$60)-0.5*Assumptions!$C$61^2)+Assumptions!$C$61*((RAND()+RAND()+RAND()+RAND()+RAND()+RAND()+RAND()+RAND()+RAND()+RAND()+RAND()+RAND())-6))-1)+Liquidity_30Y!O13)</x:f>
        <x:v>2973102.210374014</x:v>
      </x:c>
      <x:c r="O238" s="16" t="n">
        <x:f>MAX(0,N238*(1+EXP((LN(1+Assumptions!$C$60)-0.5*Assumptions!$C$61^2)+Assumptions!$C$61*((RAND()+RAND()+RAND()+RAND()+RAND()+RAND()+RAND()+RAND()+RAND()+RAND()+RAND()+RAND())-6))-1)+Liquidity_30Y!P13)</x:f>
        <x:v>3771970.240036265</x:v>
      </x:c>
      <x:c r="P238" s="16" t="n">
        <x:f>MAX(0,O238*(1+EXP((LN(1+Assumptions!$C$60)-0.5*Assumptions!$C$61^2)+Assumptions!$C$61*((RAND()+RAND()+RAND()+RAND()+RAND()+RAND()+RAND()+RAND()+RAND()+RAND()+RAND()+RAND())-6))-1)+Liquidity_30Y!Q13)</x:f>
        <x:v>4637901.411287047</x:v>
      </x:c>
      <x:c r="Q238" s="16" t="n">
        <x:f>MAX(0,P238*(1+EXP((LN(1+Assumptions!$C$60)-0.5*Assumptions!$C$61^2)+Assumptions!$C$61*((RAND()+RAND()+RAND()+RAND()+RAND()+RAND()+RAND()+RAND()+RAND()+RAND()+RAND()+RAND())-6))-1)+Liquidity_30Y!R13)</x:f>
        <x:v>4556810.695677582</x:v>
      </x:c>
      <x:c r="R238" s="16" t="n">
        <x:f>MAX(0,Q238*(1+EXP((LN(1+Assumptions!$C$60)-0.5*Assumptions!$C$61^2)+Assumptions!$C$61*((RAND()+RAND()+RAND()+RAND()+RAND()+RAND()+RAND()+RAND()+RAND()+RAND()+RAND()+RAND())-6))-1)+Liquidity_30Y!S13)</x:f>
        <x:v>4800334.170053383</x:v>
      </x:c>
      <x:c r="S238" s="16" t="n">
        <x:f>MAX(0,R238*(1+EXP((LN(1+Assumptions!$C$60)-0.5*Assumptions!$C$61^2)+Assumptions!$C$61*((RAND()+RAND()+RAND()+RAND()+RAND()+RAND()+RAND()+RAND()+RAND()+RAND()+RAND()+RAND())-6))-1)+Liquidity_30Y!T13)</x:f>
        <x:v>5097270.502689518</x:v>
      </x:c>
      <x:c r="T238" s="16" t="n">
        <x:f>MAX(0,S238*(1+EXP((LN(1+Assumptions!$C$60)-0.5*Assumptions!$C$61^2)+Assumptions!$C$61*((RAND()+RAND()+RAND()+RAND()+RAND()+RAND()+RAND()+RAND()+RAND()+RAND()+RAND()+RAND())-6))-1)+Liquidity_30Y!U13)</x:f>
        <x:v>6334745.701127532</x:v>
      </x:c>
      <x:c r="U238" s="16" t="n">
        <x:f>MAX(0,T238*(1+EXP((LN(1+Assumptions!$C$60)-0.5*Assumptions!$C$61^2)+Assumptions!$C$61*((RAND()+RAND()+RAND()+RAND()+RAND()+RAND()+RAND()+RAND()+RAND()+RAND()+RAND()+RAND())-6))-1)+Liquidity_30Y!V13)</x:f>
        <x:v>7144269.5347518055</x:v>
      </x:c>
      <x:c r="V238" s="16" t="n">
        <x:f>MAX(0,U238*(1+EXP((LN(1+Assumptions!$C$60)-0.5*Assumptions!$C$61^2)+Assumptions!$C$61*((RAND()+RAND()+RAND()+RAND()+RAND()+RAND()+RAND()+RAND()+RAND()+RAND()+RAND()+RAND())-6))-1)+Liquidity_30Y!W13)</x:f>
        <x:v>7937632.387995404</x:v>
      </x:c>
      <x:c r="W238" s="16" t="n">
        <x:f>MAX(0,V238*(1+EXP((LN(1+Assumptions!$C$60)-0.5*Assumptions!$C$61^2)+Assumptions!$C$61*((RAND()+RAND()+RAND()+RAND()+RAND()+RAND()+RAND()+RAND()+RAND()+RAND()+RAND()+RAND())-6))-1)+Liquidity_30Y!X13)</x:f>
        <x:v>9224515.681457726</x:v>
      </x:c>
      <x:c r="X238" s="16" t="n">
        <x:f>MAX(0,W238*(1+EXP((LN(1+Assumptions!$C$60)-0.5*Assumptions!$C$61^2)+Assumptions!$C$61*((RAND()+RAND()+RAND()+RAND()+RAND()+RAND()+RAND()+RAND()+RAND()+RAND()+RAND()+RAND())-6))-1)+Liquidity_30Y!Y13)</x:f>
        <x:v>13059219.168036755</x:v>
      </x:c>
      <x:c r="Y238" s="16" t="n">
        <x:f>MAX(0,X238*(1+EXP((LN(1+Assumptions!$C$60)-0.5*Assumptions!$C$61^2)+Assumptions!$C$61*((RAND()+RAND()+RAND()+RAND()+RAND()+RAND()+RAND()+RAND()+RAND()+RAND()+RAND()+RAND())-6))-1)+Liquidity_30Y!Z13)</x:f>
        <x:v>18480035.302804567</x:v>
      </x:c>
      <x:c r="Z238" s="16" t="n">
        <x:f>MAX(0,Y238*(1+EXP((LN(1+Assumptions!$C$60)-0.5*Assumptions!$C$61^2)+Assumptions!$C$61*((RAND()+RAND()+RAND()+RAND()+RAND()+RAND()+RAND()+RAND()+RAND()+RAND()+RAND()+RAND())-6))-1)+Liquidity_30Y!AA13)</x:f>
        <x:v>16394050.55945881</x:v>
      </x:c>
      <x:c r="AA238" s="16" t="n">
        <x:f>MAX(0,Z238*(1+EXP((LN(1+Assumptions!$C$60)-0.5*Assumptions!$C$61^2)+Assumptions!$C$61*((RAND()+RAND()+RAND()+RAND()+RAND()+RAND()+RAND()+RAND()+RAND()+RAND()+RAND()+RAND())-6))-1)+Liquidity_30Y!AB13)</x:f>
        <x:v>22692680.375295296</x:v>
      </x:c>
      <x:c r="AB238" s="16" t="n">
        <x:f>MAX(0,AA238*(1+EXP((LN(1+Assumptions!$C$60)-0.5*Assumptions!$C$61^2)+Assumptions!$C$61*((RAND()+RAND()+RAND()+RAND()+RAND()+RAND()+RAND()+RAND()+RAND()+RAND()+RAND()+RAND())-6))-1)+Liquidity_30Y!AC13)</x:f>
        <x:v>26378023.044836447</x:v>
      </x:c>
      <x:c r="AC238" s="16" t="n">
        <x:f>MAX(0,AB238*(1+EXP((LN(1+Assumptions!$C$60)-0.5*Assumptions!$C$61^2)+Assumptions!$C$61*((RAND()+RAND()+RAND()+RAND()+RAND()+RAND()+RAND()+RAND()+RAND()+RAND()+RAND()+RAND())-6))-1)+Liquidity_30Y!AD13)</x:f>
        <x:v>38167251.80041135</x:v>
      </x:c>
      <x:c r="AD238" s="16" t="n">
        <x:f>MAX(0,AC238*(1+EXP((LN(1+Assumptions!$C$60)-0.5*Assumptions!$C$61^2)+Assumptions!$C$61*((RAND()+RAND()+RAND()+RAND()+RAND()+RAND()+RAND()+RAND()+RAND()+RAND()+RAND()+RAND())-6))-1)+Liquidity_30Y!AE13)</x:f>
        <x:v>36293605.99657457</x:v>
      </x:c>
      <x:c r="AE238" s="16" t="n">
        <x:f>MAX(0,AD238*(1+EXP((LN(1+Assumptions!$C$60)-0.5*Assumptions!$C$61^2)+Assumptions!$C$61*((RAND()+RAND()+RAND()+RAND()+RAND()+RAND()+RAND()+RAND()+RAND()+RAND()+RAND()+RAND())-6))-1)+Liquidity_30Y!AF13)</x:f>
        <x:v>36455411.19814244</x:v>
      </x:c>
      <x:c r="AF238" s="16" t="n">
        <x:f>MAX(0,AE238*(1+EXP((LN(1+Assumptions!$C$60)-0.5*Assumptions!$C$61^2)+Assumptions!$C$61*((RAND()+RAND()+RAND()+RAND()+RAND()+RAND()+RAND()+RAND()+RAND()+RAND()+RAND()+RAND())-6))-1)+Liquidity_30Y!AG13)</x:f>
        <x:v>44695282.354096994</x:v>
      </x:c>
    </x:row>
    <x:row r="239">
      <x:c r="A239" s="39">
        <x:v>235</x:v>
      </x:c>
      <x:c r="B239" s="16" t="n">
        <x:f>Liquidity_30Y!C14</x:f>
        <x:v>1029031.25</x:v>
      </x:c>
      <x:c r="C239" s="16" t="n">
        <x:f>MAX(0,B239*(1+EXP((LN(1+Assumptions!$C$60)-0.5*Assumptions!$C$61^2)+Assumptions!$C$61*((RAND()+RAND()+RAND()+RAND()+RAND()+RAND()+RAND()+RAND()+RAND()+RAND()+RAND()+RAND())-6))-1)+Liquidity_30Y!D13)</x:f>
        <x:v>1284567.8890999113</x:v>
      </x:c>
      <x:c r="D239" s="16" t="n">
        <x:f>MAX(0,C239*(1+EXP((LN(1+Assumptions!$C$60)-0.5*Assumptions!$C$61^2)+Assumptions!$C$61*((RAND()+RAND()+RAND()+RAND()+RAND()+RAND()+RAND()+RAND()+RAND()+RAND()+RAND()+RAND())-6))-1)+Liquidity_30Y!E13)</x:f>
        <x:v>1452720.2749691738</x:v>
      </x:c>
      <x:c r="E239" s="16" t="n">
        <x:f>MAX(0,D239*(1+EXP((LN(1+Assumptions!$C$60)-0.5*Assumptions!$C$61^2)+Assumptions!$C$61*((RAND()+RAND()+RAND()+RAND()+RAND()+RAND()+RAND()+RAND()+RAND()+RAND()+RAND()+RAND())-6))-1)+Liquidity_30Y!F13)</x:f>
        <x:v>1236449.2485631665</x:v>
      </x:c>
      <x:c r="F239" s="16" t="n">
        <x:f>MAX(0,E239*(1+EXP((LN(1+Assumptions!$C$60)-0.5*Assumptions!$C$61^2)+Assumptions!$C$61*((RAND()+RAND()+RAND()+RAND()+RAND()+RAND()+RAND()+RAND()+RAND()+RAND()+RAND()+RAND())-6))-1)+Liquidity_30Y!G13)</x:f>
        <x:v>1455450.395817192</x:v>
      </x:c>
      <x:c r="G239" s="16" t="n">
        <x:f>MAX(0,F239*(1+EXP((LN(1+Assumptions!$C$60)-0.5*Assumptions!$C$61^2)+Assumptions!$C$61*((RAND()+RAND()+RAND()+RAND()+RAND()+RAND()+RAND()+RAND()+RAND()+RAND()+RAND()+RAND())-6))-1)+Liquidity_30Y!H13)</x:f>
        <x:v>1590791.9290699323</x:v>
      </x:c>
      <x:c r="H239" s="16" t="n">
        <x:f>MAX(0,G239*(1+EXP((LN(1+Assumptions!$C$60)-0.5*Assumptions!$C$61^2)+Assumptions!$C$61*((RAND()+RAND()+RAND()+RAND()+RAND()+RAND()+RAND()+RAND()+RAND()+RAND()+RAND()+RAND())-6))-1)+Liquidity_30Y!I13)</x:f>
        <x:v>1757209.9818681441</x:v>
      </x:c>
      <x:c r="I239" s="16" t="n">
        <x:f>MAX(0,H239*(1+EXP((LN(1+Assumptions!$C$60)-0.5*Assumptions!$C$61^2)+Assumptions!$C$61*((RAND()+RAND()+RAND()+RAND()+RAND()+RAND()+RAND()+RAND()+RAND()+RAND()+RAND()+RAND())-6))-1)+Liquidity_30Y!J13)</x:f>
        <x:v>1445646.8220502976</x:v>
      </x:c>
      <x:c r="J239" s="16" t="n">
        <x:f>MAX(0,I239*(1+EXP((LN(1+Assumptions!$C$60)-0.5*Assumptions!$C$61^2)+Assumptions!$C$61*((RAND()+RAND()+RAND()+RAND()+RAND()+RAND()+RAND()+RAND()+RAND()+RAND()+RAND()+RAND())-6))-1)+Liquidity_30Y!K13)</x:f>
        <x:v>1679403.0299982415</x:v>
      </x:c>
      <x:c r="K239" s="16" t="n">
        <x:f>MAX(0,J239*(1+EXP((LN(1+Assumptions!$C$60)-0.5*Assumptions!$C$61^2)+Assumptions!$C$61*((RAND()+RAND()+RAND()+RAND()+RAND()+RAND()+RAND()+RAND()+RAND()+RAND()+RAND()+RAND())-6))-1)+Liquidity_30Y!L13)</x:f>
        <x:v>2307017.0407485142</x:v>
      </x:c>
      <x:c r="L239" s="16" t="n">
        <x:f>MAX(0,K239*(1+EXP((LN(1+Assumptions!$C$60)-0.5*Assumptions!$C$61^2)+Assumptions!$C$61*((RAND()+RAND()+RAND()+RAND()+RAND()+RAND()+RAND()+RAND()+RAND()+RAND()+RAND()+RAND())-6))-1)+Liquidity_30Y!M13)</x:f>
        <x:v>2491298.260081649</x:v>
      </x:c>
      <x:c r="M239" s="16" t="n">
        <x:f>MAX(0,L239*(1+EXP((LN(1+Assumptions!$C$60)-0.5*Assumptions!$C$61^2)+Assumptions!$C$61*((RAND()+RAND()+RAND()+RAND()+RAND()+RAND()+RAND()+RAND()+RAND()+RAND()+RAND()+RAND())-6))-1)+Liquidity_30Y!N13)</x:f>
        <x:v>2274197.9417527886</x:v>
      </x:c>
      <x:c r="N239" s="16" t="n">
        <x:f>MAX(0,M239*(1+EXP((LN(1+Assumptions!$C$60)-0.5*Assumptions!$C$61^2)+Assumptions!$C$61*((RAND()+RAND()+RAND()+RAND()+RAND()+RAND()+RAND()+RAND()+RAND()+RAND()+RAND()+RAND())-6))-1)+Liquidity_30Y!O13)</x:f>
        <x:v>2333996.9342602384</x:v>
      </x:c>
      <x:c r="O239" s="16" t="n">
        <x:f>MAX(0,N239*(1+EXP((LN(1+Assumptions!$C$60)-0.5*Assumptions!$C$61^2)+Assumptions!$C$61*((RAND()+RAND()+RAND()+RAND()+RAND()+RAND()+RAND()+RAND()+RAND()+RAND()+RAND()+RAND())-6))-1)+Liquidity_30Y!P13)</x:f>
        <x:v>2391219.3785451436</x:v>
      </x:c>
      <x:c r="P239" s="16" t="n">
        <x:f>MAX(0,O239*(1+EXP((LN(1+Assumptions!$C$60)-0.5*Assumptions!$C$61^2)+Assumptions!$C$61*((RAND()+RAND()+RAND()+RAND()+RAND()+RAND()+RAND()+RAND()+RAND()+RAND()+RAND()+RAND())-6))-1)+Liquidity_30Y!Q13)</x:f>
        <x:v>2884181.4014321165</x:v>
      </x:c>
      <x:c r="Q239" s="16" t="n">
        <x:f>MAX(0,P239*(1+EXP((LN(1+Assumptions!$C$60)-0.5*Assumptions!$C$61^2)+Assumptions!$C$61*((RAND()+RAND()+RAND()+RAND()+RAND()+RAND()+RAND()+RAND()+RAND()+RAND()+RAND()+RAND())-6))-1)+Liquidity_30Y!R13)</x:f>
        <x:v>2166009.3033309164</x:v>
      </x:c>
      <x:c r="R239" s="16" t="n">
        <x:f>MAX(0,Q239*(1+EXP((LN(1+Assumptions!$C$60)-0.5*Assumptions!$C$61^2)+Assumptions!$C$61*((RAND()+RAND()+RAND()+RAND()+RAND()+RAND()+RAND()+RAND()+RAND()+RAND()+RAND()+RAND())-6))-1)+Liquidity_30Y!S13)</x:f>
        <x:v>2037776.4861556094</x:v>
      </x:c>
      <x:c r="S239" s="16" t="n">
        <x:f>MAX(0,R239*(1+EXP((LN(1+Assumptions!$C$60)-0.5*Assumptions!$C$61^2)+Assumptions!$C$61*((RAND()+RAND()+RAND()+RAND()+RAND()+RAND()+RAND()+RAND()+RAND()+RAND()+RAND()+RAND())-6))-1)+Liquidity_30Y!T13)</x:f>
        <x:v>2079699.9208170497</x:v>
      </x:c>
      <x:c r="T239" s="16" t="n">
        <x:f>MAX(0,S239*(1+EXP((LN(1+Assumptions!$C$60)-0.5*Assumptions!$C$61^2)+Assumptions!$C$61*((RAND()+RAND()+RAND()+RAND()+RAND()+RAND()+RAND()+RAND()+RAND()+RAND()+RAND()+RAND())-6))-1)+Liquidity_30Y!U13)</x:f>
        <x:v>2554941.658169829</x:v>
      </x:c>
      <x:c r="U239" s="16" t="n">
        <x:f>MAX(0,T239*(1+EXP((LN(1+Assumptions!$C$60)-0.5*Assumptions!$C$61^2)+Assumptions!$C$61*((RAND()+RAND()+RAND()+RAND()+RAND()+RAND()+RAND()+RAND()+RAND()+RAND()+RAND()+RAND())-6))-1)+Liquidity_30Y!V13)</x:f>
        <x:v>2143345.5499561112</x:v>
      </x:c>
      <x:c r="V239" s="16" t="n">
        <x:f>MAX(0,U239*(1+EXP((LN(1+Assumptions!$C$60)-0.5*Assumptions!$C$61^2)+Assumptions!$C$61*((RAND()+RAND()+RAND()+RAND()+RAND()+RAND()+RAND()+RAND()+RAND()+RAND()+RAND()+RAND())-6))-1)+Liquidity_30Y!W13)</x:f>
        <x:v>2776063.245208936</x:v>
      </x:c>
      <x:c r="W239" s="16" t="n">
        <x:f>MAX(0,V239*(1+EXP((LN(1+Assumptions!$C$60)-0.5*Assumptions!$C$61^2)+Assumptions!$C$61*((RAND()+RAND()+RAND()+RAND()+RAND()+RAND()+RAND()+RAND()+RAND()+RAND()+RAND()+RAND())-6))-1)+Liquidity_30Y!X13)</x:f>
        <x:v>3465282.5776315434</x:v>
      </x:c>
      <x:c r="X239" s="16" t="n">
        <x:f>MAX(0,W239*(1+EXP((LN(1+Assumptions!$C$60)-0.5*Assumptions!$C$61^2)+Assumptions!$C$61*((RAND()+RAND()+RAND()+RAND()+RAND()+RAND()+RAND()+RAND()+RAND()+RAND()+RAND()+RAND())-6))-1)+Liquidity_30Y!Y13)</x:f>
        <x:v>2948282.4712906126</x:v>
      </x:c>
      <x:c r="Y239" s="16" t="n">
        <x:f>MAX(0,X239*(1+EXP((LN(1+Assumptions!$C$60)-0.5*Assumptions!$C$61^2)+Assumptions!$C$61*((RAND()+RAND()+RAND()+RAND()+RAND()+RAND()+RAND()+RAND()+RAND()+RAND()+RAND()+RAND())-6))-1)+Liquidity_30Y!Z13)</x:f>
        <x:v>2766792.4617657526</x:v>
      </x:c>
      <x:c r="Z239" s="16" t="n">
        <x:f>MAX(0,Y239*(1+EXP((LN(1+Assumptions!$C$60)-0.5*Assumptions!$C$61^2)+Assumptions!$C$61*((RAND()+RAND()+RAND()+RAND()+RAND()+RAND()+RAND()+RAND()+RAND()+RAND()+RAND()+RAND())-6))-1)+Liquidity_30Y!AA13)</x:f>
        <x:v>2759733.593676082</x:v>
      </x:c>
      <x:c r="AA239" s="16" t="n">
        <x:f>MAX(0,Z239*(1+EXP((LN(1+Assumptions!$C$60)-0.5*Assumptions!$C$61^2)+Assumptions!$C$61*((RAND()+RAND()+RAND()+RAND()+RAND()+RAND()+RAND()+RAND()+RAND()+RAND()+RAND()+RAND())-6))-1)+Liquidity_30Y!AB13)</x:f>
        <x:v>2327657.6683394983</x:v>
      </x:c>
      <x:c r="AB239" s="16" t="n">
        <x:f>MAX(0,AA239*(1+EXP((LN(1+Assumptions!$C$60)-0.5*Assumptions!$C$61^2)+Assumptions!$C$61*((RAND()+RAND()+RAND()+RAND()+RAND()+RAND()+RAND()+RAND()+RAND()+RAND()+RAND()+RAND())-6))-1)+Liquidity_30Y!AC13)</x:f>
        <x:v>2520470.52900467</x:v>
      </x:c>
      <x:c r="AC239" s="16" t="n">
        <x:f>MAX(0,AB239*(1+EXP((LN(1+Assumptions!$C$60)-0.5*Assumptions!$C$61^2)+Assumptions!$C$61*((RAND()+RAND()+RAND()+RAND()+RAND()+RAND()+RAND()+RAND()+RAND()+RAND()+RAND()+RAND())-6))-1)+Liquidity_30Y!AD13)</x:f>
        <x:v>2549760.108269586</x:v>
      </x:c>
      <x:c r="AD239" s="16" t="n">
        <x:f>MAX(0,AC239*(1+EXP((LN(1+Assumptions!$C$60)-0.5*Assumptions!$C$61^2)+Assumptions!$C$61*((RAND()+RAND()+RAND()+RAND()+RAND()+RAND()+RAND()+RAND()+RAND()+RAND()+RAND()+RAND())-6))-1)+Liquidity_30Y!AE13)</x:f>
        <x:v>2345478.129384541</x:v>
      </x:c>
      <x:c r="AE239" s="16" t="n">
        <x:f>MAX(0,AD239*(1+EXP((LN(1+Assumptions!$C$60)-0.5*Assumptions!$C$61^2)+Assumptions!$C$61*((RAND()+RAND()+RAND()+RAND()+RAND()+RAND()+RAND()+RAND()+RAND()+RAND()+RAND()+RAND())-6))-1)+Liquidity_30Y!AF13)</x:f>
        <x:v>2550706.3487409605</x:v>
      </x:c>
      <x:c r="AF239" s="16" t="n">
        <x:f>MAX(0,AE239*(1+EXP((LN(1+Assumptions!$C$60)-0.5*Assumptions!$C$61^2)+Assumptions!$C$61*((RAND()+RAND()+RAND()+RAND()+RAND()+RAND()+RAND()+RAND()+RAND()+RAND()+RAND()+RAND())-6))-1)+Liquidity_30Y!AG13)</x:f>
        <x:v>2229046.597308398</x:v>
      </x:c>
    </x:row>
    <x:row r="240">
      <x:c r="A240" s="39">
        <x:v>236</x:v>
      </x:c>
      <x:c r="B240" s="16" t="n">
        <x:f>Liquidity_30Y!C14</x:f>
        <x:v>1029031.25</x:v>
      </x:c>
      <x:c r="C240" s="16" t="n">
        <x:f>MAX(0,B240*(1+EXP((LN(1+Assumptions!$C$60)-0.5*Assumptions!$C$61^2)+Assumptions!$C$61*((RAND()+RAND()+RAND()+RAND()+RAND()+RAND()+RAND()+RAND()+RAND()+RAND()+RAND()+RAND())-6))-1)+Liquidity_30Y!D13)</x:f>
        <x:v>1138837.8972821608</x:v>
      </x:c>
      <x:c r="D240" s="16" t="n">
        <x:f>MAX(0,C240*(1+EXP((LN(1+Assumptions!$C$60)-0.5*Assumptions!$C$61^2)+Assumptions!$C$61*((RAND()+RAND()+RAND()+RAND()+RAND()+RAND()+RAND()+RAND()+RAND()+RAND()+RAND()+RAND())-6))-1)+Liquidity_30Y!E13)</x:f>
        <x:v>1278664.4859102517</x:v>
      </x:c>
      <x:c r="E240" s="16" t="n">
        <x:f>MAX(0,D240*(1+EXP((LN(1+Assumptions!$C$60)-0.5*Assumptions!$C$61^2)+Assumptions!$C$61*((RAND()+RAND()+RAND()+RAND()+RAND()+RAND()+RAND()+RAND()+RAND()+RAND()+RAND()+RAND())-6))-1)+Liquidity_30Y!F13)</x:f>
        <x:v>1245964.6032057398</x:v>
      </x:c>
      <x:c r="F240" s="16" t="n">
        <x:f>MAX(0,E240*(1+EXP((LN(1+Assumptions!$C$60)-0.5*Assumptions!$C$61^2)+Assumptions!$C$61*((RAND()+RAND()+RAND()+RAND()+RAND()+RAND()+RAND()+RAND()+RAND()+RAND()+RAND()+RAND())-6))-1)+Liquidity_30Y!G13)</x:f>
        <x:v>1332498.0396070802</x:v>
      </x:c>
      <x:c r="G240" s="16" t="n">
        <x:f>MAX(0,F240*(1+EXP((LN(1+Assumptions!$C$60)-0.5*Assumptions!$C$61^2)+Assumptions!$C$61*((RAND()+RAND()+RAND()+RAND()+RAND()+RAND()+RAND()+RAND()+RAND()+RAND()+RAND()+RAND())-6))-1)+Liquidity_30Y!H13)</x:f>
        <x:v>1713680.0826859437</x:v>
      </x:c>
      <x:c r="H240" s="16" t="n">
        <x:f>MAX(0,G240*(1+EXP((LN(1+Assumptions!$C$60)-0.5*Assumptions!$C$61^2)+Assumptions!$C$61*((RAND()+RAND()+RAND()+RAND()+RAND()+RAND()+RAND()+RAND()+RAND()+RAND()+RAND()+RAND())-6))-1)+Liquidity_30Y!I13)</x:f>
        <x:v>2559534.245931866</x:v>
      </x:c>
      <x:c r="I240" s="16" t="n">
        <x:f>MAX(0,H240*(1+EXP((LN(1+Assumptions!$C$60)-0.5*Assumptions!$C$61^2)+Assumptions!$C$61*((RAND()+RAND()+RAND()+RAND()+RAND()+RAND()+RAND()+RAND()+RAND()+RAND()+RAND()+RAND())-6))-1)+Liquidity_30Y!J13)</x:f>
        <x:v>2669973.7332176915</x:v>
      </x:c>
      <x:c r="J240" s="16" t="n">
        <x:f>MAX(0,I240*(1+EXP((LN(1+Assumptions!$C$60)-0.5*Assumptions!$C$61^2)+Assumptions!$C$61*((RAND()+RAND()+RAND()+RAND()+RAND()+RAND()+RAND()+RAND()+RAND()+RAND()+RAND()+RAND())-6))-1)+Liquidity_30Y!K13)</x:f>
        <x:v>2869386.2298979983</x:v>
      </x:c>
      <x:c r="K240" s="16" t="n">
        <x:f>MAX(0,J240*(1+EXP((LN(1+Assumptions!$C$60)-0.5*Assumptions!$C$61^2)+Assumptions!$C$61*((RAND()+RAND()+RAND()+RAND()+RAND()+RAND()+RAND()+RAND()+RAND()+RAND()+RAND()+RAND())-6))-1)+Liquidity_30Y!L13)</x:f>
        <x:v>3408105.8303841613</x:v>
      </x:c>
      <x:c r="L240" s="16" t="n">
        <x:f>MAX(0,K240*(1+EXP((LN(1+Assumptions!$C$60)-0.5*Assumptions!$C$61^2)+Assumptions!$C$61*((RAND()+RAND()+RAND()+RAND()+RAND()+RAND()+RAND()+RAND()+RAND()+RAND()+RAND()+RAND())-6))-1)+Liquidity_30Y!M13)</x:f>
        <x:v>4436951.747867068</x:v>
      </x:c>
      <x:c r="M240" s="16" t="n">
        <x:f>MAX(0,L240*(1+EXP((LN(1+Assumptions!$C$60)-0.5*Assumptions!$C$61^2)+Assumptions!$C$61*((RAND()+RAND()+RAND()+RAND()+RAND()+RAND()+RAND()+RAND()+RAND()+RAND()+RAND()+RAND())-6))-1)+Liquidity_30Y!N13)</x:f>
        <x:v>3769378.5934080826</x:v>
      </x:c>
      <x:c r="N240" s="16" t="n">
        <x:f>MAX(0,M240*(1+EXP((LN(1+Assumptions!$C$60)-0.5*Assumptions!$C$61^2)+Assumptions!$C$61*((RAND()+RAND()+RAND()+RAND()+RAND()+RAND()+RAND()+RAND()+RAND()+RAND()+RAND()+RAND())-6))-1)+Liquidity_30Y!O13)</x:f>
        <x:v>4608897.378089011</x:v>
      </x:c>
      <x:c r="O240" s="16" t="n">
        <x:f>MAX(0,N240*(1+EXP((LN(1+Assumptions!$C$60)-0.5*Assumptions!$C$61^2)+Assumptions!$C$61*((RAND()+RAND()+RAND()+RAND()+RAND()+RAND()+RAND()+RAND()+RAND()+RAND()+RAND()+RAND())-6))-1)+Liquidity_30Y!P13)</x:f>
        <x:v>4819118.288727815</x:v>
      </x:c>
      <x:c r="P240" s="16" t="n">
        <x:f>MAX(0,O240*(1+EXP((LN(1+Assumptions!$C$60)-0.5*Assumptions!$C$61^2)+Assumptions!$C$61*((RAND()+RAND()+RAND()+RAND()+RAND()+RAND()+RAND()+RAND()+RAND()+RAND()+RAND()+RAND())-6))-1)+Liquidity_30Y!Q13)</x:f>
        <x:v>4041635.2882459825</x:v>
      </x:c>
      <x:c r="Q240" s="16" t="n">
        <x:f>MAX(0,P240*(1+EXP((LN(1+Assumptions!$C$60)-0.5*Assumptions!$C$61^2)+Assumptions!$C$61*((RAND()+RAND()+RAND()+RAND()+RAND()+RAND()+RAND()+RAND()+RAND()+RAND()+RAND()+RAND())-6))-1)+Liquidity_30Y!R13)</x:f>
        <x:v>4256837.907713381</x:v>
      </x:c>
      <x:c r="R240" s="16" t="n">
        <x:f>MAX(0,Q240*(1+EXP((LN(1+Assumptions!$C$60)-0.5*Assumptions!$C$61^2)+Assumptions!$C$61*((RAND()+RAND()+RAND()+RAND()+RAND()+RAND()+RAND()+RAND()+RAND()+RAND()+RAND()+RAND())-6))-1)+Liquidity_30Y!S13)</x:f>
        <x:v>4754200.459876215</x:v>
      </x:c>
      <x:c r="S240" s="16" t="n">
        <x:f>MAX(0,R240*(1+EXP((LN(1+Assumptions!$C$60)-0.5*Assumptions!$C$61^2)+Assumptions!$C$61*((RAND()+RAND()+RAND()+RAND()+RAND()+RAND()+RAND()+RAND()+RAND()+RAND()+RAND()+RAND())-6))-1)+Liquidity_30Y!T13)</x:f>
        <x:v>4242174.212241214</x:v>
      </x:c>
      <x:c r="T240" s="16" t="n">
        <x:f>MAX(0,S240*(1+EXP((LN(1+Assumptions!$C$60)-0.5*Assumptions!$C$61^2)+Assumptions!$C$61*((RAND()+RAND()+RAND()+RAND()+RAND()+RAND()+RAND()+RAND()+RAND()+RAND()+RAND()+RAND())-6))-1)+Liquidity_30Y!U13)</x:f>
        <x:v>3970085.5174530228</x:v>
      </x:c>
      <x:c r="U240" s="16" t="n">
        <x:f>MAX(0,T240*(1+EXP((LN(1+Assumptions!$C$60)-0.5*Assumptions!$C$61^2)+Assumptions!$C$61*((RAND()+RAND()+RAND()+RAND()+RAND()+RAND()+RAND()+RAND()+RAND()+RAND()+RAND()+RAND())-6))-1)+Liquidity_30Y!V13)</x:f>
        <x:v>3867623.3363500494</x:v>
      </x:c>
      <x:c r="V240" s="16" t="n">
        <x:f>MAX(0,U240*(1+EXP((LN(1+Assumptions!$C$60)-0.5*Assumptions!$C$61^2)+Assumptions!$C$61*((RAND()+RAND()+RAND()+RAND()+RAND()+RAND()+RAND()+RAND()+RAND()+RAND()+RAND()+RAND())-6))-1)+Liquidity_30Y!W13)</x:f>
        <x:v>3744388.3173572016</x:v>
      </x:c>
      <x:c r="W240" s="16" t="n">
        <x:f>MAX(0,V240*(1+EXP((LN(1+Assumptions!$C$60)-0.5*Assumptions!$C$61^2)+Assumptions!$C$61*((RAND()+RAND()+RAND()+RAND()+RAND()+RAND()+RAND()+RAND()+RAND()+RAND()+RAND()+RAND())-6))-1)+Liquidity_30Y!X13)</x:f>
        <x:v>4132776.762437634</x:v>
      </x:c>
      <x:c r="X240" s="16" t="n">
        <x:f>MAX(0,W240*(1+EXP((LN(1+Assumptions!$C$60)-0.5*Assumptions!$C$61^2)+Assumptions!$C$61*((RAND()+RAND()+RAND()+RAND()+RAND()+RAND()+RAND()+RAND()+RAND()+RAND()+RAND()+RAND())-6))-1)+Liquidity_30Y!Y13)</x:f>
        <x:v>4331141.4251855975</x:v>
      </x:c>
      <x:c r="Y240" s="16" t="n">
        <x:f>MAX(0,X240*(1+EXP((LN(1+Assumptions!$C$60)-0.5*Assumptions!$C$61^2)+Assumptions!$C$61*((RAND()+RAND()+RAND()+RAND()+RAND()+RAND()+RAND()+RAND()+RAND()+RAND()+RAND()+RAND())-6))-1)+Liquidity_30Y!Z13)</x:f>
        <x:v>4201779.145509662</x:v>
      </x:c>
      <x:c r="Z240" s="16" t="n">
        <x:f>MAX(0,Y240*(1+EXP((LN(1+Assumptions!$C$60)-0.5*Assumptions!$C$61^2)+Assumptions!$C$61*((RAND()+RAND()+RAND()+RAND()+RAND()+RAND()+RAND()+RAND()+RAND()+RAND()+RAND()+RAND())-6))-1)+Liquidity_30Y!AA13)</x:f>
        <x:v>4251289.166216934</x:v>
      </x:c>
      <x:c r="AA240" s="16" t="n">
        <x:f>MAX(0,Z240*(1+EXP((LN(1+Assumptions!$C$60)-0.5*Assumptions!$C$61^2)+Assumptions!$C$61*((RAND()+RAND()+RAND()+RAND()+RAND()+RAND()+RAND()+RAND()+RAND()+RAND()+RAND()+RAND())-6))-1)+Liquidity_30Y!AB13)</x:f>
        <x:v>5301383.8134496</x:v>
      </x:c>
      <x:c r="AB240" s="16" t="n">
        <x:f>MAX(0,AA240*(1+EXP((LN(1+Assumptions!$C$60)-0.5*Assumptions!$C$61^2)+Assumptions!$C$61*((RAND()+RAND()+RAND()+RAND()+RAND()+RAND()+RAND()+RAND()+RAND()+RAND()+RAND()+RAND())-6))-1)+Liquidity_30Y!AC13)</x:f>
        <x:v>4242832.760079132</x:v>
      </x:c>
      <x:c r="AC240" s="16" t="n">
        <x:f>MAX(0,AB240*(1+EXP((LN(1+Assumptions!$C$60)-0.5*Assumptions!$C$61^2)+Assumptions!$C$61*((RAND()+RAND()+RAND()+RAND()+RAND()+RAND()+RAND()+RAND()+RAND()+RAND()+RAND()+RAND())-6))-1)+Liquidity_30Y!AD13)</x:f>
        <x:v>4121309.8249908523</x:v>
      </x:c>
      <x:c r="AD240" s="16" t="n">
        <x:f>MAX(0,AC240*(1+EXP((LN(1+Assumptions!$C$60)-0.5*Assumptions!$C$61^2)+Assumptions!$C$61*((RAND()+RAND()+RAND()+RAND()+RAND()+RAND()+RAND()+RAND()+RAND()+RAND()+RAND()+RAND())-6))-1)+Liquidity_30Y!AE13)</x:f>
        <x:v>3514087.516703937</x:v>
      </x:c>
      <x:c r="AE240" s="16" t="n">
        <x:f>MAX(0,AD240*(1+EXP((LN(1+Assumptions!$C$60)-0.5*Assumptions!$C$61^2)+Assumptions!$C$61*((RAND()+RAND()+RAND()+RAND()+RAND()+RAND()+RAND()+RAND()+RAND()+RAND()+RAND()+RAND())-6))-1)+Liquidity_30Y!AF13)</x:f>
        <x:v>4669945.097642539</x:v>
      </x:c>
      <x:c r="AF240" s="16" t="n">
        <x:f>MAX(0,AE240*(1+EXP((LN(1+Assumptions!$C$60)-0.5*Assumptions!$C$61^2)+Assumptions!$C$61*((RAND()+RAND()+RAND()+RAND()+RAND()+RAND()+RAND()+RAND()+RAND()+RAND()+RAND()+RAND())-6))-1)+Liquidity_30Y!AG13)</x:f>
        <x:v>5841327.47308468</x:v>
      </x:c>
    </x:row>
    <x:row r="241">
      <x:c r="A241" s="39">
        <x:v>237</x:v>
      </x:c>
      <x:c r="B241" s="16" t="n">
        <x:f>Liquidity_30Y!C14</x:f>
        <x:v>1029031.25</x:v>
      </x:c>
      <x:c r="C241" s="16" t="n">
        <x:f>MAX(0,B241*(1+EXP((LN(1+Assumptions!$C$60)-0.5*Assumptions!$C$61^2)+Assumptions!$C$61*((RAND()+RAND()+RAND()+RAND()+RAND()+RAND()+RAND()+RAND()+RAND()+RAND()+RAND()+RAND())-6))-1)+Liquidity_30Y!D13)</x:f>
        <x:v>1141182.4303772794</x:v>
      </x:c>
      <x:c r="D241" s="16" t="n">
        <x:f>MAX(0,C241*(1+EXP((LN(1+Assumptions!$C$60)-0.5*Assumptions!$C$61^2)+Assumptions!$C$61*((RAND()+RAND()+RAND()+RAND()+RAND()+RAND()+RAND()+RAND()+RAND()+RAND()+RAND()+RAND())-6))-1)+Liquidity_30Y!E13)</x:f>
        <x:v>993548.5362423309</x:v>
      </x:c>
      <x:c r="E241" s="16" t="n">
        <x:f>MAX(0,D241*(1+EXP((LN(1+Assumptions!$C$60)-0.5*Assumptions!$C$61^2)+Assumptions!$C$61*((RAND()+RAND()+RAND()+RAND()+RAND()+RAND()+RAND()+RAND()+RAND()+RAND()+RAND()+RAND())-6))-1)+Liquidity_30Y!F13)</x:f>
        <x:v>1338961.4022050928</x:v>
      </x:c>
      <x:c r="F241" s="16" t="n">
        <x:f>MAX(0,E241*(1+EXP((LN(1+Assumptions!$C$60)-0.5*Assumptions!$C$61^2)+Assumptions!$C$61*((RAND()+RAND()+RAND()+RAND()+RAND()+RAND()+RAND()+RAND()+RAND()+RAND()+RAND()+RAND())-6))-1)+Liquidity_30Y!G13)</x:f>
        <x:v>1212218.6323968216</x:v>
      </x:c>
      <x:c r="G241" s="16" t="n">
        <x:f>MAX(0,F241*(1+EXP((LN(1+Assumptions!$C$60)-0.5*Assumptions!$C$61^2)+Assumptions!$C$61*((RAND()+RAND()+RAND()+RAND()+RAND()+RAND()+RAND()+RAND()+RAND()+RAND()+RAND()+RAND())-6))-1)+Liquidity_30Y!H13)</x:f>
        <x:v>1456877.598692587</x:v>
      </x:c>
      <x:c r="H241" s="16" t="n">
        <x:f>MAX(0,G241*(1+EXP((LN(1+Assumptions!$C$60)-0.5*Assumptions!$C$61^2)+Assumptions!$C$61*((RAND()+RAND()+RAND()+RAND()+RAND()+RAND()+RAND()+RAND()+RAND()+RAND()+RAND()+RAND())-6))-1)+Liquidity_30Y!I13)</x:f>
        <x:v>1643578.3530076789</x:v>
      </x:c>
      <x:c r="I241" s="16" t="n">
        <x:f>MAX(0,H241*(1+EXP((LN(1+Assumptions!$C$60)-0.5*Assumptions!$C$61^2)+Assumptions!$C$61*((RAND()+RAND()+RAND()+RAND()+RAND()+RAND()+RAND()+RAND()+RAND()+RAND()+RAND()+RAND())-6))-1)+Liquidity_30Y!J13)</x:f>
        <x:v>1543832.8959311345</x:v>
      </x:c>
      <x:c r="J241" s="16" t="n">
        <x:f>MAX(0,I241*(1+EXP((LN(1+Assumptions!$C$60)-0.5*Assumptions!$C$61^2)+Assumptions!$C$61*((RAND()+RAND()+RAND()+RAND()+RAND()+RAND()+RAND()+RAND()+RAND()+RAND()+RAND()+RAND())-6))-1)+Liquidity_30Y!K13)</x:f>
        <x:v>1848737.5580554185</x:v>
      </x:c>
      <x:c r="K241" s="16" t="n">
        <x:f>MAX(0,J241*(1+EXP((LN(1+Assumptions!$C$60)-0.5*Assumptions!$C$61^2)+Assumptions!$C$61*((RAND()+RAND()+RAND()+RAND()+RAND()+RAND()+RAND()+RAND()+RAND()+RAND()+RAND()+RAND())-6))-1)+Liquidity_30Y!L13)</x:f>
        <x:v>2042423.5583067264</x:v>
      </x:c>
      <x:c r="L241" s="16" t="n">
        <x:f>MAX(0,K241*(1+EXP((LN(1+Assumptions!$C$60)-0.5*Assumptions!$C$61^2)+Assumptions!$C$61*((RAND()+RAND()+RAND()+RAND()+RAND()+RAND()+RAND()+RAND()+RAND()+RAND()+RAND()+RAND())-6))-1)+Liquidity_30Y!M13)</x:f>
        <x:v>2175468.8285047133</x:v>
      </x:c>
      <x:c r="M241" s="16" t="n">
        <x:f>MAX(0,L241*(1+EXP((LN(1+Assumptions!$C$60)-0.5*Assumptions!$C$61^2)+Assumptions!$C$61*((RAND()+RAND()+RAND()+RAND()+RAND()+RAND()+RAND()+RAND()+RAND()+RAND()+RAND()+RAND())-6))-1)+Liquidity_30Y!N13)</x:f>
        <x:v>2516804.45182634</x:v>
      </x:c>
      <x:c r="N241" s="16" t="n">
        <x:f>MAX(0,M241*(1+EXP((LN(1+Assumptions!$C$60)-0.5*Assumptions!$C$61^2)+Assumptions!$C$61*((RAND()+RAND()+RAND()+RAND()+RAND()+RAND()+RAND()+RAND()+RAND()+RAND()+RAND()+RAND())-6))-1)+Liquidity_30Y!O13)</x:f>
        <x:v>3763496.9393722164</x:v>
      </x:c>
      <x:c r="O241" s="16" t="n">
        <x:f>MAX(0,N241*(1+EXP((LN(1+Assumptions!$C$60)-0.5*Assumptions!$C$61^2)+Assumptions!$C$61*((RAND()+RAND()+RAND()+RAND()+RAND()+RAND()+RAND()+RAND()+RAND()+RAND()+RAND()+RAND())-6))-1)+Liquidity_30Y!P13)</x:f>
        <x:v>4141696.8749386147</x:v>
      </x:c>
      <x:c r="P241" s="16" t="n">
        <x:f>MAX(0,O241*(1+EXP((LN(1+Assumptions!$C$60)-0.5*Assumptions!$C$61^2)+Assumptions!$C$61*((RAND()+RAND()+RAND()+RAND()+RAND()+RAND()+RAND()+RAND()+RAND()+RAND()+RAND()+RAND())-6))-1)+Liquidity_30Y!Q13)</x:f>
        <x:v>3793348.338538392</x:v>
      </x:c>
      <x:c r="Q241" s="16" t="n">
        <x:f>MAX(0,P241*(1+EXP((LN(1+Assumptions!$C$60)-0.5*Assumptions!$C$61^2)+Assumptions!$C$61*((RAND()+RAND()+RAND()+RAND()+RAND()+RAND()+RAND()+RAND()+RAND()+RAND()+RAND()+RAND())-6))-1)+Liquidity_30Y!R13)</x:f>
        <x:v>3795724.19209688</x:v>
      </x:c>
      <x:c r="R241" s="16" t="n">
        <x:f>MAX(0,Q241*(1+EXP((LN(1+Assumptions!$C$60)-0.5*Assumptions!$C$61^2)+Assumptions!$C$61*((RAND()+RAND()+RAND()+RAND()+RAND()+RAND()+RAND()+RAND()+RAND()+RAND()+RAND()+RAND())-6))-1)+Liquidity_30Y!S13)</x:f>
        <x:v>4055654.2519372627</x:v>
      </x:c>
      <x:c r="S241" s="16" t="n">
        <x:f>MAX(0,R241*(1+EXP((LN(1+Assumptions!$C$60)-0.5*Assumptions!$C$61^2)+Assumptions!$C$61*((RAND()+RAND()+RAND()+RAND()+RAND()+RAND()+RAND()+RAND()+RAND()+RAND()+RAND()+RAND())-6))-1)+Liquidity_30Y!T13)</x:f>
        <x:v>4433021.329200519</x:v>
      </x:c>
      <x:c r="T241" s="16" t="n">
        <x:f>MAX(0,S241*(1+EXP((LN(1+Assumptions!$C$60)-0.5*Assumptions!$C$61^2)+Assumptions!$C$61*((RAND()+RAND()+RAND()+RAND()+RAND()+RAND()+RAND()+RAND()+RAND()+RAND()+RAND()+RAND())-6))-1)+Liquidity_30Y!U13)</x:f>
        <x:v>4594622.813276856</x:v>
      </x:c>
      <x:c r="U241" s="16" t="n">
        <x:f>MAX(0,T241*(1+EXP((LN(1+Assumptions!$C$60)-0.5*Assumptions!$C$61^2)+Assumptions!$C$61*((RAND()+RAND()+RAND()+RAND()+RAND()+RAND()+RAND()+RAND()+RAND()+RAND()+RAND()+RAND())-6))-1)+Liquidity_30Y!V13)</x:f>
        <x:v>4240578.803854542</x:v>
      </x:c>
      <x:c r="V241" s="16" t="n">
        <x:f>MAX(0,U241*(1+EXP((LN(1+Assumptions!$C$60)-0.5*Assumptions!$C$61^2)+Assumptions!$C$61*((RAND()+RAND()+RAND()+RAND()+RAND()+RAND()+RAND()+RAND()+RAND()+RAND()+RAND()+RAND())-6))-1)+Liquidity_30Y!W13)</x:f>
        <x:v>3415225.1545635513</x:v>
      </x:c>
      <x:c r="W241" s="16" t="n">
        <x:f>MAX(0,V241*(1+EXP((LN(1+Assumptions!$C$60)-0.5*Assumptions!$C$61^2)+Assumptions!$C$61*((RAND()+RAND()+RAND()+RAND()+RAND()+RAND()+RAND()+RAND()+RAND()+RAND()+RAND()+RAND())-6))-1)+Liquidity_30Y!X13)</x:f>
        <x:v>3469002.650604463</x:v>
      </x:c>
      <x:c r="X241" s="16" t="n">
        <x:f>MAX(0,W241*(1+EXP((LN(1+Assumptions!$C$60)-0.5*Assumptions!$C$61^2)+Assumptions!$C$61*((RAND()+RAND()+RAND()+RAND()+RAND()+RAND()+RAND()+RAND()+RAND()+RAND()+RAND()+RAND())-6))-1)+Liquidity_30Y!Y13)</x:f>
        <x:v>2750624.955789132</x:v>
      </x:c>
      <x:c r="Y241" s="16" t="n">
        <x:f>MAX(0,X241*(1+EXP((LN(1+Assumptions!$C$60)-0.5*Assumptions!$C$61^2)+Assumptions!$C$61*((RAND()+RAND()+RAND()+RAND()+RAND()+RAND()+RAND()+RAND()+RAND()+RAND()+RAND()+RAND())-6))-1)+Liquidity_30Y!Z13)</x:f>
        <x:v>2900338.401693061</x:v>
      </x:c>
      <x:c r="Z241" s="16" t="n">
        <x:f>MAX(0,Y241*(1+EXP((LN(1+Assumptions!$C$60)-0.5*Assumptions!$C$61^2)+Assumptions!$C$61*((RAND()+RAND()+RAND()+RAND()+RAND()+RAND()+RAND()+RAND()+RAND()+RAND()+RAND()+RAND())-6))-1)+Liquidity_30Y!AA13)</x:f>
        <x:v>2589437.8577023055</x:v>
      </x:c>
      <x:c r="AA241" s="16" t="n">
        <x:f>MAX(0,Z241*(1+EXP((LN(1+Assumptions!$C$60)-0.5*Assumptions!$C$61^2)+Assumptions!$C$61*((RAND()+RAND()+RAND()+RAND()+RAND()+RAND()+RAND()+RAND()+RAND()+RAND()+RAND()+RAND())-6))-1)+Liquidity_30Y!AB13)</x:f>
        <x:v>2611407.521139845</x:v>
      </x:c>
      <x:c r="AB241" s="16" t="n">
        <x:f>MAX(0,AA241*(1+EXP((LN(1+Assumptions!$C$60)-0.5*Assumptions!$C$61^2)+Assumptions!$C$61*((RAND()+RAND()+RAND()+RAND()+RAND()+RAND()+RAND()+RAND()+RAND()+RAND()+RAND()+RAND())-6))-1)+Liquidity_30Y!AC13)</x:f>
        <x:v>3834735.1101528816</x:v>
      </x:c>
      <x:c r="AC241" s="16" t="n">
        <x:f>MAX(0,AB241*(1+EXP((LN(1+Assumptions!$C$60)-0.5*Assumptions!$C$61^2)+Assumptions!$C$61*((RAND()+RAND()+RAND()+RAND()+RAND()+RAND()+RAND()+RAND()+RAND()+RAND()+RAND()+RAND())-6))-1)+Liquidity_30Y!AD13)</x:f>
        <x:v>5143648.11817619</x:v>
      </x:c>
      <x:c r="AD241" s="16" t="n">
        <x:f>MAX(0,AC241*(1+EXP((LN(1+Assumptions!$C$60)-0.5*Assumptions!$C$61^2)+Assumptions!$C$61*((RAND()+RAND()+RAND()+RAND()+RAND()+RAND()+RAND()+RAND()+RAND()+RAND()+RAND()+RAND())-6))-1)+Liquidity_30Y!AE13)</x:f>
        <x:v>6282907.922840313</x:v>
      </x:c>
      <x:c r="AE241" s="16" t="n">
        <x:f>MAX(0,AD241*(1+EXP((LN(1+Assumptions!$C$60)-0.5*Assumptions!$C$61^2)+Assumptions!$C$61*((RAND()+RAND()+RAND()+RAND()+RAND()+RAND()+RAND()+RAND()+RAND()+RAND()+RAND()+RAND())-6))-1)+Liquidity_30Y!AF13)</x:f>
        <x:v>5153471.103180961</x:v>
      </x:c>
      <x:c r="AF241" s="16" t="n">
        <x:f>MAX(0,AE241*(1+EXP((LN(1+Assumptions!$C$60)-0.5*Assumptions!$C$61^2)+Assumptions!$C$61*((RAND()+RAND()+RAND()+RAND()+RAND()+RAND()+RAND()+RAND()+RAND()+RAND()+RAND()+RAND())-6))-1)+Liquidity_30Y!AG13)</x:f>
        <x:v>4311294.866656837</x:v>
      </x:c>
    </x:row>
    <x:row r="242">
      <x:c r="A242" s="39">
        <x:v>238</x:v>
      </x:c>
      <x:c r="B242" s="16" t="n">
        <x:f>Liquidity_30Y!C14</x:f>
        <x:v>1029031.25</x:v>
      </x:c>
      <x:c r="C242" s="16" t="n">
        <x:f>MAX(0,B242*(1+EXP((LN(1+Assumptions!$C$60)-0.5*Assumptions!$C$61^2)+Assumptions!$C$61*((RAND()+RAND()+RAND()+RAND()+RAND()+RAND()+RAND()+RAND()+RAND()+RAND()+RAND()+RAND())-6))-1)+Liquidity_30Y!D13)</x:f>
        <x:v>985300.9848483899</x:v>
      </x:c>
      <x:c r="D242" s="16" t="n">
        <x:f>MAX(0,C242*(1+EXP((LN(1+Assumptions!$C$60)-0.5*Assumptions!$C$61^2)+Assumptions!$C$61*((RAND()+RAND()+RAND()+RAND()+RAND()+RAND()+RAND()+RAND()+RAND()+RAND()+RAND()+RAND())-6))-1)+Liquidity_30Y!E13)</x:f>
        <x:v>1173071.9604921981</x:v>
      </x:c>
      <x:c r="E242" s="16" t="n">
        <x:f>MAX(0,D242*(1+EXP((LN(1+Assumptions!$C$60)-0.5*Assumptions!$C$61^2)+Assumptions!$C$61*((RAND()+RAND()+RAND()+RAND()+RAND()+RAND()+RAND()+RAND()+RAND()+RAND()+RAND()+RAND())-6))-1)+Liquidity_30Y!F13)</x:f>
        <x:v>1192012.1630110291</x:v>
      </x:c>
      <x:c r="F242" s="16" t="n">
        <x:f>MAX(0,E242*(1+EXP((LN(1+Assumptions!$C$60)-0.5*Assumptions!$C$61^2)+Assumptions!$C$61*((RAND()+RAND()+RAND()+RAND()+RAND()+RAND()+RAND()+RAND()+RAND()+RAND()+RAND()+RAND())-6))-1)+Liquidity_30Y!G13)</x:f>
        <x:v>1181426.2461917691</x:v>
      </x:c>
      <x:c r="G242" s="16" t="n">
        <x:f>MAX(0,F242*(1+EXP((LN(1+Assumptions!$C$60)-0.5*Assumptions!$C$61^2)+Assumptions!$C$61*((RAND()+RAND()+RAND()+RAND()+RAND()+RAND()+RAND()+RAND()+RAND()+RAND()+RAND()+RAND())-6))-1)+Liquidity_30Y!H13)</x:f>
        <x:v>1249833.8070399405</x:v>
      </x:c>
      <x:c r="H242" s="16" t="n">
        <x:f>MAX(0,G242*(1+EXP((LN(1+Assumptions!$C$60)-0.5*Assumptions!$C$61^2)+Assumptions!$C$61*((RAND()+RAND()+RAND()+RAND()+RAND()+RAND()+RAND()+RAND()+RAND()+RAND()+RAND()+RAND())-6))-1)+Liquidity_30Y!I13)</x:f>
        <x:v>1197407.7244839873</x:v>
      </x:c>
      <x:c r="I242" s="16" t="n">
        <x:f>MAX(0,H242*(1+EXP((LN(1+Assumptions!$C$60)-0.5*Assumptions!$C$61^2)+Assumptions!$C$61*((RAND()+RAND()+RAND()+RAND()+RAND()+RAND()+RAND()+RAND()+RAND()+RAND()+RAND()+RAND())-6))-1)+Liquidity_30Y!J13)</x:f>
        <x:v>1122522.2845048786</x:v>
      </x:c>
      <x:c r="J242" s="16" t="n">
        <x:f>MAX(0,I242*(1+EXP((LN(1+Assumptions!$C$60)-0.5*Assumptions!$C$61^2)+Assumptions!$C$61*((RAND()+RAND()+RAND()+RAND()+RAND()+RAND()+RAND()+RAND()+RAND()+RAND()+RAND()+RAND())-6))-1)+Liquidity_30Y!K13)</x:f>
        <x:v>1352896.0404470405</x:v>
      </x:c>
      <x:c r="K242" s="16" t="n">
        <x:f>MAX(0,J242*(1+EXP((LN(1+Assumptions!$C$60)-0.5*Assumptions!$C$61^2)+Assumptions!$C$61*((RAND()+RAND()+RAND()+RAND()+RAND()+RAND()+RAND()+RAND()+RAND()+RAND()+RAND()+RAND())-6))-1)+Liquidity_30Y!L13)</x:f>
        <x:v>1514882.47879543</x:v>
      </x:c>
      <x:c r="L242" s="16" t="n">
        <x:f>MAX(0,K242*(1+EXP((LN(1+Assumptions!$C$60)-0.5*Assumptions!$C$61^2)+Assumptions!$C$61*((RAND()+RAND()+RAND()+RAND()+RAND()+RAND()+RAND()+RAND()+RAND()+RAND()+RAND()+RAND())-6))-1)+Liquidity_30Y!M13)</x:f>
        <x:v>1761843.3325984783</x:v>
      </x:c>
      <x:c r="M242" s="16" t="n">
        <x:f>MAX(0,L242*(1+EXP((LN(1+Assumptions!$C$60)-0.5*Assumptions!$C$61^2)+Assumptions!$C$61*((RAND()+RAND()+RAND()+RAND()+RAND()+RAND()+RAND()+RAND()+RAND()+RAND()+RAND()+RAND())-6))-1)+Liquidity_30Y!N13)</x:f>
        <x:v>1921284.9282405458</x:v>
      </x:c>
      <x:c r="N242" s="16" t="n">
        <x:f>MAX(0,M242*(1+EXP((LN(1+Assumptions!$C$60)-0.5*Assumptions!$C$61^2)+Assumptions!$C$61*((RAND()+RAND()+RAND()+RAND()+RAND()+RAND()+RAND()+RAND()+RAND()+RAND()+RAND()+RAND())-6))-1)+Liquidity_30Y!O13)</x:f>
        <x:v>1280837.6276437084</x:v>
      </x:c>
      <x:c r="O242" s="16" t="n">
        <x:f>MAX(0,N242*(1+EXP((LN(1+Assumptions!$C$60)-0.5*Assumptions!$C$61^2)+Assumptions!$C$61*((RAND()+RAND()+RAND()+RAND()+RAND()+RAND()+RAND()+RAND()+RAND()+RAND()+RAND()+RAND())-6))-1)+Liquidity_30Y!P13)</x:f>
        <x:v>1319198.5753600644</x:v>
      </x:c>
      <x:c r="P242" s="16" t="n">
        <x:f>MAX(0,O242*(1+EXP((LN(1+Assumptions!$C$60)-0.5*Assumptions!$C$61^2)+Assumptions!$C$61*((RAND()+RAND()+RAND()+RAND()+RAND()+RAND()+RAND()+RAND()+RAND()+RAND()+RAND()+RAND())-6))-1)+Liquidity_30Y!Q13)</x:f>
        <x:v>1261186.8391972843</x:v>
      </x:c>
      <x:c r="Q242" s="16" t="n">
        <x:f>MAX(0,P242*(1+EXP((LN(1+Assumptions!$C$60)-0.5*Assumptions!$C$61^2)+Assumptions!$C$61*((RAND()+RAND()+RAND()+RAND()+RAND()+RAND()+RAND()+RAND()+RAND()+RAND()+RAND()+RAND())-6))-1)+Liquidity_30Y!R13)</x:f>
        <x:v>1590367.253509427</x:v>
      </x:c>
      <x:c r="R242" s="16" t="n">
        <x:f>MAX(0,Q242*(1+EXP((LN(1+Assumptions!$C$60)-0.5*Assumptions!$C$61^2)+Assumptions!$C$61*((RAND()+RAND()+RAND()+RAND()+RAND()+RAND()+RAND()+RAND()+RAND()+RAND()+RAND()+RAND())-6))-1)+Liquidity_30Y!S13)</x:f>
        <x:v>1928601.6108746622</x:v>
      </x:c>
      <x:c r="S242" s="16" t="n">
        <x:f>MAX(0,R242*(1+EXP((LN(1+Assumptions!$C$60)-0.5*Assumptions!$C$61^2)+Assumptions!$C$61*((RAND()+RAND()+RAND()+RAND()+RAND()+RAND()+RAND()+RAND()+RAND()+RAND()+RAND()+RAND())-6))-1)+Liquidity_30Y!T13)</x:f>
        <x:v>1821208.7862688592</x:v>
      </x:c>
      <x:c r="T242" s="16" t="n">
        <x:f>MAX(0,S242*(1+EXP((LN(1+Assumptions!$C$60)-0.5*Assumptions!$C$61^2)+Assumptions!$C$61*((RAND()+RAND()+RAND()+RAND()+RAND()+RAND()+RAND()+RAND()+RAND()+RAND()+RAND()+RAND())-6))-1)+Liquidity_30Y!U13)</x:f>
        <x:v>2568540.806928246</x:v>
      </x:c>
      <x:c r="U242" s="16" t="n">
        <x:f>MAX(0,T242*(1+EXP((LN(1+Assumptions!$C$60)-0.5*Assumptions!$C$61^2)+Assumptions!$C$61*((RAND()+RAND()+RAND()+RAND()+RAND()+RAND()+RAND()+RAND()+RAND()+RAND()+RAND()+RAND())-6))-1)+Liquidity_30Y!V13)</x:f>
        <x:v>3089214.887826785</x:v>
      </x:c>
      <x:c r="V242" s="16" t="n">
        <x:f>MAX(0,U242*(1+EXP((LN(1+Assumptions!$C$60)-0.5*Assumptions!$C$61^2)+Assumptions!$C$61*((RAND()+RAND()+RAND()+RAND()+RAND()+RAND()+RAND()+RAND()+RAND()+RAND()+RAND()+RAND())-6))-1)+Liquidity_30Y!W13)</x:f>
        <x:v>3659296.093256671</x:v>
      </x:c>
      <x:c r="W242" s="16" t="n">
        <x:f>MAX(0,V242*(1+EXP((LN(1+Assumptions!$C$60)-0.5*Assumptions!$C$61^2)+Assumptions!$C$61*((RAND()+RAND()+RAND()+RAND()+RAND()+RAND()+RAND()+RAND()+RAND()+RAND()+RAND()+RAND())-6))-1)+Liquidity_30Y!X13)</x:f>
        <x:v>3768677.778099687</x:v>
      </x:c>
      <x:c r="X242" s="16" t="n">
        <x:f>MAX(0,W242*(1+EXP((LN(1+Assumptions!$C$60)-0.5*Assumptions!$C$61^2)+Assumptions!$C$61*((RAND()+RAND()+RAND()+RAND()+RAND()+RAND()+RAND()+RAND()+RAND()+RAND()+RAND()+RAND())-6))-1)+Liquidity_30Y!Y13)</x:f>
        <x:v>4684033.060249594</x:v>
      </x:c>
      <x:c r="Y242" s="16" t="n">
        <x:f>MAX(0,X242*(1+EXP((LN(1+Assumptions!$C$60)-0.5*Assumptions!$C$61^2)+Assumptions!$C$61*((RAND()+RAND()+RAND()+RAND()+RAND()+RAND()+RAND()+RAND()+RAND()+RAND()+RAND()+RAND())-6))-1)+Liquidity_30Y!Z13)</x:f>
        <x:v>4711711.522061135</x:v>
      </x:c>
      <x:c r="Z242" s="16" t="n">
        <x:f>MAX(0,Y242*(1+EXP((LN(1+Assumptions!$C$60)-0.5*Assumptions!$C$61^2)+Assumptions!$C$61*((RAND()+RAND()+RAND()+RAND()+RAND()+RAND()+RAND()+RAND()+RAND()+RAND()+RAND()+RAND())-6))-1)+Liquidity_30Y!AA13)</x:f>
        <x:v>3920401.355160735</x:v>
      </x:c>
      <x:c r="AA242" s="16" t="n">
        <x:f>MAX(0,Z242*(1+EXP((LN(1+Assumptions!$C$60)-0.5*Assumptions!$C$61^2)+Assumptions!$C$61*((RAND()+RAND()+RAND()+RAND()+RAND()+RAND()+RAND()+RAND()+RAND()+RAND()+RAND()+RAND())-6))-1)+Liquidity_30Y!AB13)</x:f>
        <x:v>4192864.6638781256</x:v>
      </x:c>
      <x:c r="AB242" s="16" t="n">
        <x:f>MAX(0,AA242*(1+EXP((LN(1+Assumptions!$C$60)-0.5*Assumptions!$C$61^2)+Assumptions!$C$61*((RAND()+RAND()+RAND()+RAND()+RAND()+RAND()+RAND()+RAND()+RAND()+RAND()+RAND()+RAND())-6))-1)+Liquidity_30Y!AC13)</x:f>
        <x:v>5780361.868192797</x:v>
      </x:c>
      <x:c r="AC242" s="16" t="n">
        <x:f>MAX(0,AB242*(1+EXP((LN(1+Assumptions!$C$60)-0.5*Assumptions!$C$61^2)+Assumptions!$C$61*((RAND()+RAND()+RAND()+RAND()+RAND()+RAND()+RAND()+RAND()+RAND()+RAND()+RAND()+RAND())-6))-1)+Liquidity_30Y!AD13)</x:f>
        <x:v>5702012.497445926</x:v>
      </x:c>
      <x:c r="AD242" s="16" t="n">
        <x:f>MAX(0,AC242*(1+EXP((LN(1+Assumptions!$C$60)-0.5*Assumptions!$C$61^2)+Assumptions!$C$61*((RAND()+RAND()+RAND()+RAND()+RAND()+RAND()+RAND()+RAND()+RAND()+RAND()+RAND()+RAND())-6))-1)+Liquidity_30Y!AE13)</x:f>
        <x:v>6056392.92684589</x:v>
      </x:c>
      <x:c r="AE242" s="16" t="n">
        <x:f>MAX(0,AD242*(1+EXP((LN(1+Assumptions!$C$60)-0.5*Assumptions!$C$61^2)+Assumptions!$C$61*((RAND()+RAND()+RAND()+RAND()+RAND()+RAND()+RAND()+RAND()+RAND()+RAND()+RAND()+RAND())-6))-1)+Liquidity_30Y!AF13)</x:f>
        <x:v>10241558.891398706</x:v>
      </x:c>
      <x:c r="AF242" s="16" t="n">
        <x:f>MAX(0,AE242*(1+EXP((LN(1+Assumptions!$C$60)-0.5*Assumptions!$C$61^2)+Assumptions!$C$61*((RAND()+RAND()+RAND()+RAND()+RAND()+RAND()+RAND()+RAND()+RAND()+RAND()+RAND()+RAND())-6))-1)+Liquidity_30Y!AG13)</x:f>
        <x:v>10320828.459956843</x:v>
      </x:c>
    </x:row>
    <x:row r="243">
      <x:c r="A243" s="39">
        <x:v>239</x:v>
      </x:c>
      <x:c r="B243" s="16" t="n">
        <x:f>Liquidity_30Y!C14</x:f>
        <x:v>1029031.25</x:v>
      </x:c>
      <x:c r="C243" s="16" t="n">
        <x:f>MAX(0,B243*(1+EXP((LN(1+Assumptions!$C$60)-0.5*Assumptions!$C$61^2)+Assumptions!$C$61*((RAND()+RAND()+RAND()+RAND()+RAND()+RAND()+RAND()+RAND()+RAND()+RAND()+RAND()+RAND())-6))-1)+Liquidity_30Y!D13)</x:f>
        <x:v>1315694.9809627882</x:v>
      </x:c>
      <x:c r="D243" s="16" t="n">
        <x:f>MAX(0,C243*(1+EXP((LN(1+Assumptions!$C$60)-0.5*Assumptions!$C$61^2)+Assumptions!$C$61*((RAND()+RAND()+RAND()+RAND()+RAND()+RAND()+RAND()+RAND()+RAND()+RAND()+RAND()+RAND())-6))-1)+Liquidity_30Y!E13)</x:f>
        <x:v>1489757.1712534553</x:v>
      </x:c>
      <x:c r="E243" s="16" t="n">
        <x:f>MAX(0,D243*(1+EXP((LN(1+Assumptions!$C$60)-0.5*Assumptions!$C$61^2)+Assumptions!$C$61*((RAND()+RAND()+RAND()+RAND()+RAND()+RAND()+RAND()+RAND()+RAND()+RAND()+RAND()+RAND())-6))-1)+Liquidity_30Y!F13)</x:f>
        <x:v>1715623.5502543054</x:v>
      </x:c>
      <x:c r="F243" s="16" t="n">
        <x:f>MAX(0,E243*(1+EXP((LN(1+Assumptions!$C$60)-0.5*Assumptions!$C$61^2)+Assumptions!$C$61*((RAND()+RAND()+RAND()+RAND()+RAND()+RAND()+RAND()+RAND()+RAND()+RAND()+RAND()+RAND())-6))-1)+Liquidity_30Y!G13)</x:f>
        <x:v>1960166.6590724224</x:v>
      </x:c>
      <x:c r="G243" s="16" t="n">
        <x:f>MAX(0,F243*(1+EXP((LN(1+Assumptions!$C$60)-0.5*Assumptions!$C$61^2)+Assumptions!$C$61*((RAND()+RAND()+RAND()+RAND()+RAND()+RAND()+RAND()+RAND()+RAND()+RAND()+RAND()+RAND())-6))-1)+Liquidity_30Y!H13)</x:f>
        <x:v>2058438.9323468474</x:v>
      </x:c>
      <x:c r="H243" s="16" t="n">
        <x:f>MAX(0,G243*(1+EXP((LN(1+Assumptions!$C$60)-0.5*Assumptions!$C$61^2)+Assumptions!$C$61*((RAND()+RAND()+RAND()+RAND()+RAND()+RAND()+RAND()+RAND()+RAND()+RAND()+RAND()+RAND())-6))-1)+Liquidity_30Y!I13)</x:f>
        <x:v>2443560.0824574903</x:v>
      </x:c>
      <x:c r="I243" s="16" t="n">
        <x:f>MAX(0,H243*(1+EXP((LN(1+Assumptions!$C$60)-0.5*Assumptions!$C$61^2)+Assumptions!$C$61*((RAND()+RAND()+RAND()+RAND()+RAND()+RAND()+RAND()+RAND()+RAND()+RAND()+RAND()+RAND())-6))-1)+Liquidity_30Y!J13)</x:f>
        <x:v>3340144.866437471</x:v>
      </x:c>
      <x:c r="J243" s="16" t="n">
        <x:f>MAX(0,I243*(1+EXP((LN(1+Assumptions!$C$60)-0.5*Assumptions!$C$61^2)+Assumptions!$C$61*((RAND()+RAND()+RAND()+RAND()+RAND()+RAND()+RAND()+RAND()+RAND()+RAND()+RAND()+RAND())-6))-1)+Liquidity_30Y!K13)</x:f>
        <x:v>3840490.247757649</x:v>
      </x:c>
      <x:c r="K243" s="16" t="n">
        <x:f>MAX(0,J243*(1+EXP((LN(1+Assumptions!$C$60)-0.5*Assumptions!$C$61^2)+Assumptions!$C$61*((RAND()+RAND()+RAND()+RAND()+RAND()+RAND()+RAND()+RAND()+RAND()+RAND()+RAND()+RAND())-6))-1)+Liquidity_30Y!L13)</x:f>
        <x:v>3916475.328570487</x:v>
      </x:c>
      <x:c r="L243" s="16" t="n">
        <x:f>MAX(0,K243*(1+EXP((LN(1+Assumptions!$C$60)-0.5*Assumptions!$C$61^2)+Assumptions!$C$61*((RAND()+RAND()+RAND()+RAND()+RAND()+RAND()+RAND()+RAND()+RAND()+RAND()+RAND()+RAND())-6))-1)+Liquidity_30Y!M13)</x:f>
        <x:v>4069811.001640629</x:v>
      </x:c>
      <x:c r="M243" s="16" t="n">
        <x:f>MAX(0,L243*(1+EXP((LN(1+Assumptions!$C$60)-0.5*Assumptions!$C$61^2)+Assumptions!$C$61*((RAND()+RAND()+RAND()+RAND()+RAND()+RAND()+RAND()+RAND()+RAND()+RAND()+RAND()+RAND())-6))-1)+Liquidity_30Y!N13)</x:f>
        <x:v>5031334.426527312</x:v>
      </x:c>
      <x:c r="N243" s="16" t="n">
        <x:f>MAX(0,M243*(1+EXP((LN(1+Assumptions!$C$60)-0.5*Assumptions!$C$61^2)+Assumptions!$C$61*((RAND()+RAND()+RAND()+RAND()+RAND()+RAND()+RAND()+RAND()+RAND()+RAND()+RAND()+RAND())-6))-1)+Liquidity_30Y!O13)</x:f>
        <x:v>4330680.305813232</x:v>
      </x:c>
      <x:c r="O243" s="16" t="n">
        <x:f>MAX(0,N243*(1+EXP((LN(1+Assumptions!$C$60)-0.5*Assumptions!$C$61^2)+Assumptions!$C$61*((RAND()+RAND()+RAND()+RAND()+RAND()+RAND()+RAND()+RAND()+RAND()+RAND()+RAND()+RAND())-6))-1)+Liquidity_30Y!P13)</x:f>
        <x:v>5500662.33958945</x:v>
      </x:c>
      <x:c r="P243" s="16" t="n">
        <x:f>MAX(0,O243*(1+EXP((LN(1+Assumptions!$C$60)-0.5*Assumptions!$C$61^2)+Assumptions!$C$61*((RAND()+RAND()+RAND()+RAND()+RAND()+RAND()+RAND()+RAND()+RAND()+RAND()+RAND()+RAND())-6))-1)+Liquidity_30Y!Q13)</x:f>
        <x:v>4811967.2387605095</x:v>
      </x:c>
      <x:c r="Q243" s="16" t="n">
        <x:f>MAX(0,P243*(1+EXP((LN(1+Assumptions!$C$60)-0.5*Assumptions!$C$61^2)+Assumptions!$C$61*((RAND()+RAND()+RAND()+RAND()+RAND()+RAND()+RAND()+RAND()+RAND()+RAND()+RAND()+RAND())-6))-1)+Liquidity_30Y!R13)</x:f>
        <x:v>5487511.13764702</x:v>
      </x:c>
      <x:c r="R243" s="16" t="n">
        <x:f>MAX(0,Q243*(1+EXP((LN(1+Assumptions!$C$60)-0.5*Assumptions!$C$61^2)+Assumptions!$C$61*((RAND()+RAND()+RAND()+RAND()+RAND()+RAND()+RAND()+RAND()+RAND()+RAND()+RAND()+RAND())-6))-1)+Liquidity_30Y!S13)</x:f>
        <x:v>6774388.497007728</x:v>
      </x:c>
      <x:c r="S243" s="16" t="n">
        <x:f>MAX(0,R243*(1+EXP((LN(1+Assumptions!$C$60)-0.5*Assumptions!$C$61^2)+Assumptions!$C$61*((RAND()+RAND()+RAND()+RAND()+RAND()+RAND()+RAND()+RAND()+RAND()+RAND()+RAND()+RAND())-6))-1)+Liquidity_30Y!T13)</x:f>
        <x:v>8160560.042072641</x:v>
      </x:c>
      <x:c r="T243" s="16" t="n">
        <x:f>MAX(0,S243*(1+EXP((LN(1+Assumptions!$C$60)-0.5*Assumptions!$C$61^2)+Assumptions!$C$61*((RAND()+RAND()+RAND()+RAND()+RAND()+RAND()+RAND()+RAND()+RAND()+RAND()+RAND()+RAND())-6))-1)+Liquidity_30Y!U13)</x:f>
        <x:v>7739642.130665147</x:v>
      </x:c>
      <x:c r="U243" s="16" t="n">
        <x:f>MAX(0,T243*(1+EXP((LN(1+Assumptions!$C$60)-0.5*Assumptions!$C$61^2)+Assumptions!$C$61*((RAND()+RAND()+RAND()+RAND()+RAND()+RAND()+RAND()+RAND()+RAND()+RAND()+RAND()+RAND())-6))-1)+Liquidity_30Y!V13)</x:f>
        <x:v>9506587.927057277</x:v>
      </x:c>
      <x:c r="V243" s="16" t="n">
        <x:f>MAX(0,U243*(1+EXP((LN(1+Assumptions!$C$60)-0.5*Assumptions!$C$61^2)+Assumptions!$C$61*((RAND()+RAND()+RAND()+RAND()+RAND()+RAND()+RAND()+RAND()+RAND()+RAND()+RAND()+RAND())-6))-1)+Liquidity_30Y!W13)</x:f>
        <x:v>12004724.190338548</x:v>
      </x:c>
      <x:c r="W243" s="16" t="n">
        <x:f>MAX(0,V243*(1+EXP((LN(1+Assumptions!$C$60)-0.5*Assumptions!$C$61^2)+Assumptions!$C$61*((RAND()+RAND()+RAND()+RAND()+RAND()+RAND()+RAND()+RAND()+RAND()+RAND()+RAND()+RAND())-6))-1)+Liquidity_30Y!X13)</x:f>
        <x:v>10328482.869981203</x:v>
      </x:c>
      <x:c r="X243" s="16" t="n">
        <x:f>MAX(0,W243*(1+EXP((LN(1+Assumptions!$C$60)-0.5*Assumptions!$C$61^2)+Assumptions!$C$61*((RAND()+RAND()+RAND()+RAND()+RAND()+RAND()+RAND()+RAND()+RAND()+RAND()+RAND()+RAND())-6))-1)+Liquidity_30Y!Y13)</x:f>
        <x:v>10032241.313216422</x:v>
      </x:c>
      <x:c r="Y243" s="16" t="n">
        <x:f>MAX(0,X243*(1+EXP((LN(1+Assumptions!$C$60)-0.5*Assumptions!$C$61^2)+Assumptions!$C$61*((RAND()+RAND()+RAND()+RAND()+RAND()+RAND()+RAND()+RAND()+RAND()+RAND()+RAND()+RAND())-6))-1)+Liquidity_30Y!Z13)</x:f>
        <x:v>8060924.276520635</x:v>
      </x:c>
      <x:c r="Z243" s="16" t="n">
        <x:f>MAX(0,Y243*(1+EXP((LN(1+Assumptions!$C$60)-0.5*Assumptions!$C$61^2)+Assumptions!$C$61*((RAND()+RAND()+RAND()+RAND()+RAND()+RAND()+RAND()+RAND()+RAND()+RAND()+RAND()+RAND())-6))-1)+Liquidity_30Y!AA13)</x:f>
        <x:v>10433296.37316786</x:v>
      </x:c>
      <x:c r="AA243" s="16" t="n">
        <x:f>MAX(0,Z243*(1+EXP((LN(1+Assumptions!$C$60)-0.5*Assumptions!$C$61^2)+Assumptions!$C$61*((RAND()+RAND()+RAND()+RAND()+RAND()+RAND()+RAND()+RAND()+RAND()+RAND()+RAND()+RAND())-6))-1)+Liquidity_30Y!AB13)</x:f>
        <x:v>9300421.301195825</x:v>
      </x:c>
      <x:c r="AB243" s="16" t="n">
        <x:f>MAX(0,AA243*(1+EXP((LN(1+Assumptions!$C$60)-0.5*Assumptions!$C$61^2)+Assumptions!$C$61*((RAND()+RAND()+RAND()+RAND()+RAND()+RAND()+RAND()+RAND()+RAND()+RAND()+RAND()+RAND())-6))-1)+Liquidity_30Y!AC13)</x:f>
        <x:v>10368281.120828578</x:v>
      </x:c>
      <x:c r="AC243" s="16" t="n">
        <x:f>MAX(0,AB243*(1+EXP((LN(1+Assumptions!$C$60)-0.5*Assumptions!$C$61^2)+Assumptions!$C$61*((RAND()+RAND()+RAND()+RAND()+RAND()+RAND()+RAND()+RAND()+RAND()+RAND()+RAND()+RAND())-6))-1)+Liquidity_30Y!AD13)</x:f>
        <x:v>11326884.0944666</x:v>
      </x:c>
      <x:c r="AD243" s="16" t="n">
        <x:f>MAX(0,AC243*(1+EXP((LN(1+Assumptions!$C$60)-0.5*Assumptions!$C$61^2)+Assumptions!$C$61*((RAND()+RAND()+RAND()+RAND()+RAND()+RAND()+RAND()+RAND()+RAND()+RAND()+RAND()+RAND())-6))-1)+Liquidity_30Y!AE13)</x:f>
        <x:v>10954639.696603274</x:v>
      </x:c>
      <x:c r="AE243" s="16" t="n">
        <x:f>MAX(0,AD243*(1+EXP((LN(1+Assumptions!$C$60)-0.5*Assumptions!$C$61^2)+Assumptions!$C$61*((RAND()+RAND()+RAND()+RAND()+RAND()+RAND()+RAND()+RAND()+RAND()+RAND()+RAND()+RAND())-6))-1)+Liquidity_30Y!AF13)</x:f>
        <x:v>11752060.317903643</x:v>
      </x:c>
      <x:c r="AF243" s="16" t="n">
        <x:f>MAX(0,AE243*(1+EXP((LN(1+Assumptions!$C$60)-0.5*Assumptions!$C$61^2)+Assumptions!$C$61*((RAND()+RAND()+RAND()+RAND()+RAND()+RAND()+RAND()+RAND()+RAND()+RAND()+RAND()+RAND())-6))-1)+Liquidity_30Y!AG13)</x:f>
        <x:v>9187739.459806599</x:v>
      </x:c>
    </x:row>
    <x:row r="244">
      <x:c r="A244" s="39">
        <x:v>240</x:v>
      </x:c>
      <x:c r="B244" s="16" t="n">
        <x:f>Liquidity_30Y!C14</x:f>
        <x:v>1029031.25</x:v>
      </x:c>
      <x:c r="C244" s="16" t="n">
        <x:f>MAX(0,B244*(1+EXP((LN(1+Assumptions!$C$60)-0.5*Assumptions!$C$61^2)+Assumptions!$C$61*((RAND()+RAND()+RAND()+RAND()+RAND()+RAND()+RAND()+RAND()+RAND()+RAND()+RAND()+RAND())-6))-1)+Liquidity_30Y!D13)</x:f>
        <x:v>1065024.4476776072</x:v>
      </x:c>
      <x:c r="D244" s="16" t="n">
        <x:f>MAX(0,C244*(1+EXP((LN(1+Assumptions!$C$60)-0.5*Assumptions!$C$61^2)+Assumptions!$C$61*((RAND()+RAND()+RAND()+RAND()+RAND()+RAND()+RAND()+RAND()+RAND()+RAND()+RAND()+RAND())-6))-1)+Liquidity_30Y!E13)</x:f>
        <x:v>1252881.5891520188</x:v>
      </x:c>
      <x:c r="E244" s="16" t="n">
        <x:f>MAX(0,D244*(1+EXP((LN(1+Assumptions!$C$60)-0.5*Assumptions!$C$61^2)+Assumptions!$C$61*((RAND()+RAND()+RAND()+RAND()+RAND()+RAND()+RAND()+RAND()+RAND()+RAND()+RAND()+RAND())-6))-1)+Liquidity_30Y!F13)</x:f>
        <x:v>1252776.4945161329</x:v>
      </x:c>
      <x:c r="F244" s="16" t="n">
        <x:f>MAX(0,E244*(1+EXP((LN(1+Assumptions!$C$60)-0.5*Assumptions!$C$61^2)+Assumptions!$C$61*((RAND()+RAND()+RAND()+RAND()+RAND()+RAND()+RAND()+RAND()+RAND()+RAND()+RAND()+RAND())-6))-1)+Liquidity_30Y!G13)</x:f>
        <x:v>1582016.947834792</x:v>
      </x:c>
      <x:c r="G244" s="16" t="n">
        <x:f>MAX(0,F244*(1+EXP((LN(1+Assumptions!$C$60)-0.5*Assumptions!$C$61^2)+Assumptions!$C$61*((RAND()+RAND()+RAND()+RAND()+RAND()+RAND()+RAND()+RAND()+RAND()+RAND()+RAND()+RAND())-6))-1)+Liquidity_30Y!H13)</x:f>
        <x:v>1475432.0302783237</x:v>
      </x:c>
      <x:c r="H244" s="16" t="n">
        <x:f>MAX(0,G244*(1+EXP((LN(1+Assumptions!$C$60)-0.5*Assumptions!$C$61^2)+Assumptions!$C$61*((RAND()+RAND()+RAND()+RAND()+RAND()+RAND()+RAND()+RAND()+RAND()+RAND()+RAND()+RAND())-6))-1)+Liquidity_30Y!I13)</x:f>
        <x:v>1411716.6994856615</x:v>
      </x:c>
      <x:c r="I244" s="16" t="n">
        <x:f>MAX(0,H244*(1+EXP((LN(1+Assumptions!$C$60)-0.5*Assumptions!$C$61^2)+Assumptions!$C$61*((RAND()+RAND()+RAND()+RAND()+RAND()+RAND()+RAND()+RAND()+RAND()+RAND()+RAND()+RAND())-6))-1)+Liquidity_30Y!J13)</x:f>
        <x:v>1230039.7032202343</x:v>
      </x:c>
      <x:c r="J244" s="16" t="n">
        <x:f>MAX(0,I244*(1+EXP((LN(1+Assumptions!$C$60)-0.5*Assumptions!$C$61^2)+Assumptions!$C$61*((RAND()+RAND()+RAND()+RAND()+RAND()+RAND()+RAND()+RAND()+RAND()+RAND()+RAND()+RAND())-6))-1)+Liquidity_30Y!K13)</x:f>
        <x:v>1193181.743847853</x:v>
      </x:c>
      <x:c r="K244" s="16" t="n">
        <x:f>MAX(0,J244*(1+EXP((LN(1+Assumptions!$C$60)-0.5*Assumptions!$C$61^2)+Assumptions!$C$61*((RAND()+RAND()+RAND()+RAND()+RAND()+RAND()+RAND()+RAND()+RAND()+RAND()+RAND()+RAND())-6))-1)+Liquidity_30Y!L13)</x:f>
        <x:v>1822108.0448056816</x:v>
      </x:c>
      <x:c r="L244" s="16" t="n">
        <x:f>MAX(0,K244*(1+EXP((LN(1+Assumptions!$C$60)-0.5*Assumptions!$C$61^2)+Assumptions!$C$61*((RAND()+RAND()+RAND()+RAND()+RAND()+RAND()+RAND()+RAND()+RAND()+RAND()+RAND()+RAND())-6))-1)+Liquidity_30Y!M13)</x:f>
        <x:v>2625799.5051056575</x:v>
      </x:c>
      <x:c r="M244" s="16" t="n">
        <x:f>MAX(0,L244*(1+EXP((LN(1+Assumptions!$C$60)-0.5*Assumptions!$C$61^2)+Assumptions!$C$61*((RAND()+RAND()+RAND()+RAND()+RAND()+RAND()+RAND()+RAND()+RAND()+RAND()+RAND()+RAND())-6))-1)+Liquidity_30Y!N13)</x:f>
        <x:v>2527619.0333432537</x:v>
      </x:c>
      <x:c r="N244" s="16" t="n">
        <x:f>MAX(0,M244*(1+EXP((LN(1+Assumptions!$C$60)-0.5*Assumptions!$C$61^2)+Assumptions!$C$61*((RAND()+RAND()+RAND()+RAND()+RAND()+RAND()+RAND()+RAND()+RAND()+RAND()+RAND()+RAND())-6))-1)+Liquidity_30Y!O13)</x:f>
        <x:v>3345879.1045206245</x:v>
      </x:c>
      <x:c r="O244" s="16" t="n">
        <x:f>MAX(0,N244*(1+EXP((LN(1+Assumptions!$C$60)-0.5*Assumptions!$C$61^2)+Assumptions!$C$61*((RAND()+RAND()+RAND()+RAND()+RAND()+RAND()+RAND()+RAND()+RAND()+RAND()+RAND()+RAND())-6))-1)+Liquidity_30Y!P13)</x:f>
        <x:v>3921596.37574052</x:v>
      </x:c>
      <x:c r="P244" s="16" t="n">
        <x:f>MAX(0,O244*(1+EXP((LN(1+Assumptions!$C$60)-0.5*Assumptions!$C$61^2)+Assumptions!$C$61*((RAND()+RAND()+RAND()+RAND()+RAND()+RAND()+RAND()+RAND()+RAND()+RAND()+RAND()+RAND())-6))-1)+Liquidity_30Y!Q13)</x:f>
        <x:v>5869028.745171627</x:v>
      </x:c>
      <x:c r="Q244" s="16" t="n">
        <x:f>MAX(0,P244*(1+EXP((LN(1+Assumptions!$C$60)-0.5*Assumptions!$C$61^2)+Assumptions!$C$61*((RAND()+RAND()+RAND()+RAND()+RAND()+RAND()+RAND()+RAND()+RAND()+RAND()+RAND()+RAND())-6))-1)+Liquidity_30Y!R13)</x:f>
        <x:v>5921316.77245697</x:v>
      </x:c>
      <x:c r="R244" s="16" t="n">
        <x:f>MAX(0,Q244*(1+EXP((LN(1+Assumptions!$C$60)-0.5*Assumptions!$C$61^2)+Assumptions!$C$61*((RAND()+RAND()+RAND()+RAND()+RAND()+RAND()+RAND()+RAND()+RAND()+RAND()+RAND()+RAND())-6))-1)+Liquidity_30Y!S13)</x:f>
        <x:v>6134872.645275732</x:v>
      </x:c>
      <x:c r="S244" s="16" t="n">
        <x:f>MAX(0,R244*(1+EXP((LN(1+Assumptions!$C$60)-0.5*Assumptions!$C$61^2)+Assumptions!$C$61*((RAND()+RAND()+RAND()+RAND()+RAND()+RAND()+RAND()+RAND()+RAND()+RAND()+RAND()+RAND())-6))-1)+Liquidity_30Y!T13)</x:f>
        <x:v>6353325.379832576</x:v>
      </x:c>
      <x:c r="T244" s="16" t="n">
        <x:f>MAX(0,S244*(1+EXP((LN(1+Assumptions!$C$60)-0.5*Assumptions!$C$61^2)+Assumptions!$C$61*((RAND()+RAND()+RAND()+RAND()+RAND()+RAND()+RAND()+RAND()+RAND()+RAND()+RAND()+RAND())-6))-1)+Liquidity_30Y!U13)</x:f>
        <x:v>6906322.290451643</x:v>
      </x:c>
      <x:c r="U244" s="16" t="n">
        <x:f>MAX(0,T244*(1+EXP((LN(1+Assumptions!$C$60)-0.5*Assumptions!$C$61^2)+Assumptions!$C$61*((RAND()+RAND()+RAND()+RAND()+RAND()+RAND()+RAND()+RAND()+RAND()+RAND()+RAND()+RAND())-6))-1)+Liquidity_30Y!V13)</x:f>
        <x:v>7063689.140282784</x:v>
      </x:c>
      <x:c r="V244" s="16" t="n">
        <x:f>MAX(0,U244*(1+EXP((LN(1+Assumptions!$C$60)-0.5*Assumptions!$C$61^2)+Assumptions!$C$61*((RAND()+RAND()+RAND()+RAND()+RAND()+RAND()+RAND()+RAND()+RAND()+RAND()+RAND()+RAND())-6))-1)+Liquidity_30Y!W13)</x:f>
        <x:v>5702849.037659401</x:v>
      </x:c>
      <x:c r="W244" s="16" t="n">
        <x:f>MAX(0,V244*(1+EXP((LN(1+Assumptions!$C$60)-0.5*Assumptions!$C$61^2)+Assumptions!$C$61*((RAND()+RAND()+RAND()+RAND()+RAND()+RAND()+RAND()+RAND()+RAND()+RAND()+RAND()+RAND())-6))-1)+Liquidity_30Y!X13)</x:f>
        <x:v>6838684.627378496</x:v>
      </x:c>
      <x:c r="X244" s="16" t="n">
        <x:f>MAX(0,W244*(1+EXP((LN(1+Assumptions!$C$60)-0.5*Assumptions!$C$61^2)+Assumptions!$C$61*((RAND()+RAND()+RAND()+RAND()+RAND()+RAND()+RAND()+RAND()+RAND()+RAND()+RAND()+RAND())-6))-1)+Liquidity_30Y!Y13)</x:f>
        <x:v>7972570.009323132</x:v>
      </x:c>
      <x:c r="Y244" s="16" t="n">
        <x:f>MAX(0,X244*(1+EXP((LN(1+Assumptions!$C$60)-0.5*Assumptions!$C$61^2)+Assumptions!$C$61*((RAND()+RAND()+RAND()+RAND()+RAND()+RAND()+RAND()+RAND()+RAND()+RAND()+RAND()+RAND())-6))-1)+Liquidity_30Y!Z13)</x:f>
        <x:v>7183834.894124253</x:v>
      </x:c>
      <x:c r="Z244" s="16" t="n">
        <x:f>MAX(0,Y244*(1+EXP((LN(1+Assumptions!$C$60)-0.5*Assumptions!$C$61^2)+Assumptions!$C$61*((RAND()+RAND()+RAND()+RAND()+RAND()+RAND()+RAND()+RAND()+RAND()+RAND()+RAND()+RAND())-6))-1)+Liquidity_30Y!AA13)</x:f>
        <x:v>6367257.524785801</x:v>
      </x:c>
      <x:c r="AA244" s="16" t="n">
        <x:f>MAX(0,Z244*(1+EXP((LN(1+Assumptions!$C$60)-0.5*Assumptions!$C$61^2)+Assumptions!$C$61*((RAND()+RAND()+RAND()+RAND()+RAND()+RAND()+RAND()+RAND()+RAND()+RAND()+RAND()+RAND())-6))-1)+Liquidity_30Y!AB13)</x:f>
        <x:v>5668543.744286484</x:v>
      </x:c>
      <x:c r="AB244" s="16" t="n">
        <x:f>MAX(0,AA244*(1+EXP((LN(1+Assumptions!$C$60)-0.5*Assumptions!$C$61^2)+Assumptions!$C$61*((RAND()+RAND()+RAND()+RAND()+RAND()+RAND()+RAND()+RAND()+RAND()+RAND()+RAND()+RAND())-6))-1)+Liquidity_30Y!AC13)</x:f>
        <x:v>6130652.8025319055</x:v>
      </x:c>
      <x:c r="AC244" s="16" t="n">
        <x:f>MAX(0,AB244*(1+EXP((LN(1+Assumptions!$C$60)-0.5*Assumptions!$C$61^2)+Assumptions!$C$61*((RAND()+RAND()+RAND()+RAND()+RAND()+RAND()+RAND()+RAND()+RAND()+RAND()+RAND()+RAND())-6))-1)+Liquidity_30Y!AD13)</x:f>
        <x:v>5560754.657839461</x:v>
      </x:c>
      <x:c r="AD244" s="16" t="n">
        <x:f>MAX(0,AC244*(1+EXP((LN(1+Assumptions!$C$60)-0.5*Assumptions!$C$61^2)+Assumptions!$C$61*((RAND()+RAND()+RAND()+RAND()+RAND()+RAND()+RAND()+RAND()+RAND()+RAND()+RAND()+RAND())-6))-1)+Liquidity_30Y!AE13)</x:f>
        <x:v>5052607.469837171</x:v>
      </x:c>
      <x:c r="AE244" s="16" t="n">
        <x:f>MAX(0,AD244*(1+EXP((LN(1+Assumptions!$C$60)-0.5*Assumptions!$C$61^2)+Assumptions!$C$61*((RAND()+RAND()+RAND()+RAND()+RAND()+RAND()+RAND()+RAND()+RAND()+RAND()+RAND()+RAND())-6))-1)+Liquidity_30Y!AF13)</x:f>
        <x:v>5426755.475407323</x:v>
      </x:c>
      <x:c r="AF244" s="16" t="n">
        <x:f>MAX(0,AE244*(1+EXP((LN(1+Assumptions!$C$60)-0.5*Assumptions!$C$61^2)+Assumptions!$C$61*((RAND()+RAND()+RAND()+RAND()+RAND()+RAND()+RAND()+RAND()+RAND()+RAND()+RAND()+RAND())-6))-1)+Liquidity_30Y!AG13)</x:f>
        <x:v>6207834.020755603</x:v>
      </x:c>
    </x:row>
    <x:row r="245">
      <x:c r="A245" s="39">
        <x:v>241</x:v>
      </x:c>
      <x:c r="B245" s="16" t="n">
        <x:f>Liquidity_30Y!C14</x:f>
        <x:v>1029031.25</x:v>
      </x:c>
      <x:c r="C245" s="16" t="n">
        <x:f>MAX(0,B245*(1+EXP((LN(1+Assumptions!$C$60)-0.5*Assumptions!$C$61^2)+Assumptions!$C$61*((RAND()+RAND()+RAND()+RAND()+RAND()+RAND()+RAND()+RAND()+RAND()+RAND()+RAND()+RAND())-6))-1)+Liquidity_30Y!D13)</x:f>
        <x:v>1177474.8016428095</x:v>
      </x:c>
      <x:c r="D245" s="16" t="n">
        <x:f>MAX(0,C245*(1+EXP((LN(1+Assumptions!$C$60)-0.5*Assumptions!$C$61^2)+Assumptions!$C$61*((RAND()+RAND()+RAND()+RAND()+RAND()+RAND()+RAND()+RAND()+RAND()+RAND()+RAND()+RAND())-6))-1)+Liquidity_30Y!E13)</x:f>
        <x:v>1221218.3409003988</x:v>
      </x:c>
      <x:c r="E245" s="16" t="n">
        <x:f>MAX(0,D245*(1+EXP((LN(1+Assumptions!$C$60)-0.5*Assumptions!$C$61^2)+Assumptions!$C$61*((RAND()+RAND()+RAND()+RAND()+RAND()+RAND()+RAND()+RAND()+RAND()+RAND()+RAND()+RAND())-6))-1)+Liquidity_30Y!F13)</x:f>
        <x:v>1223650.7672717196</x:v>
      </x:c>
      <x:c r="F245" s="16" t="n">
        <x:f>MAX(0,E245*(1+EXP((LN(1+Assumptions!$C$60)-0.5*Assumptions!$C$61^2)+Assumptions!$C$61*((RAND()+RAND()+RAND()+RAND()+RAND()+RAND()+RAND()+RAND()+RAND()+RAND()+RAND()+RAND())-6))-1)+Liquidity_30Y!G13)</x:f>
        <x:v>971075.9997112738</x:v>
      </x:c>
      <x:c r="G245" s="16" t="n">
        <x:f>MAX(0,F245*(1+EXP((LN(1+Assumptions!$C$60)-0.5*Assumptions!$C$61^2)+Assumptions!$C$61*((RAND()+RAND()+RAND()+RAND()+RAND()+RAND()+RAND()+RAND()+RAND()+RAND()+RAND()+RAND())-6))-1)+Liquidity_30Y!H13)</x:f>
        <x:v>977562.2621636454</x:v>
      </x:c>
      <x:c r="H245" s="16" t="n">
        <x:f>MAX(0,G245*(1+EXP((LN(1+Assumptions!$C$60)-0.5*Assumptions!$C$61^2)+Assumptions!$C$61*((RAND()+RAND()+RAND()+RAND()+RAND()+RAND()+RAND()+RAND()+RAND()+RAND()+RAND()+RAND())-6))-1)+Liquidity_30Y!I13)</x:f>
        <x:v>1022041.7561468247</x:v>
      </x:c>
      <x:c r="I245" s="16" t="n">
        <x:f>MAX(0,H245*(1+EXP((LN(1+Assumptions!$C$60)-0.5*Assumptions!$C$61^2)+Assumptions!$C$61*((RAND()+RAND()+RAND()+RAND()+RAND()+RAND()+RAND()+RAND()+RAND()+RAND()+RAND()+RAND())-6))-1)+Liquidity_30Y!J13)</x:f>
        <x:v>884810.8836189182</x:v>
      </x:c>
      <x:c r="J245" s="16" t="n">
        <x:f>MAX(0,I245*(1+EXP((LN(1+Assumptions!$C$60)-0.5*Assumptions!$C$61^2)+Assumptions!$C$61*((RAND()+RAND()+RAND()+RAND()+RAND()+RAND()+RAND()+RAND()+RAND()+RAND()+RAND()+RAND())-6))-1)+Liquidity_30Y!K13)</x:f>
        <x:v>983171.1596887653</x:v>
      </x:c>
      <x:c r="K245" s="16" t="n">
        <x:f>MAX(0,J245*(1+EXP((LN(1+Assumptions!$C$60)-0.5*Assumptions!$C$61^2)+Assumptions!$C$61*((RAND()+RAND()+RAND()+RAND()+RAND()+RAND()+RAND()+RAND()+RAND()+RAND()+RAND()+RAND())-6))-1)+Liquidity_30Y!L13)</x:f>
        <x:v>813750.9943341272</x:v>
      </x:c>
      <x:c r="L245" s="16" t="n">
        <x:f>MAX(0,K245*(1+EXP((LN(1+Assumptions!$C$60)-0.5*Assumptions!$C$61^2)+Assumptions!$C$61*((RAND()+RAND()+RAND()+RAND()+RAND()+RAND()+RAND()+RAND()+RAND()+RAND()+RAND()+RAND())-6))-1)+Liquidity_30Y!M13)</x:f>
        <x:v>851273.3355830351</x:v>
      </x:c>
      <x:c r="M245" s="16" t="n">
        <x:f>MAX(0,L245*(1+EXP((LN(1+Assumptions!$C$60)-0.5*Assumptions!$C$61^2)+Assumptions!$C$61*((RAND()+RAND()+RAND()+RAND()+RAND()+RAND()+RAND()+RAND()+RAND()+RAND()+RAND()+RAND())-6))-1)+Liquidity_30Y!N13)</x:f>
        <x:v>959828.3706560071</x:v>
      </x:c>
      <x:c r="N245" s="16" t="n">
        <x:f>MAX(0,M245*(1+EXP((LN(1+Assumptions!$C$60)-0.5*Assumptions!$C$61^2)+Assumptions!$C$61*((RAND()+RAND()+RAND()+RAND()+RAND()+RAND()+RAND()+RAND()+RAND()+RAND()+RAND()+RAND())-6))-1)+Liquidity_30Y!O13)</x:f>
        <x:v>1138361.3438497048</x:v>
      </x:c>
      <x:c r="O245" s="16" t="n">
        <x:f>MAX(0,N245*(1+EXP((LN(1+Assumptions!$C$60)-0.5*Assumptions!$C$61^2)+Assumptions!$C$61*((RAND()+RAND()+RAND()+RAND()+RAND()+RAND()+RAND()+RAND()+RAND()+RAND()+RAND()+RAND())-6))-1)+Liquidity_30Y!P13)</x:f>
        <x:v>1114065.5445372693</x:v>
      </x:c>
      <x:c r="P245" s="16" t="n">
        <x:f>MAX(0,O245*(1+EXP((LN(1+Assumptions!$C$60)-0.5*Assumptions!$C$61^2)+Assumptions!$C$61*((RAND()+RAND()+RAND()+RAND()+RAND()+RAND()+RAND()+RAND()+RAND()+RAND()+RAND()+RAND())-6))-1)+Liquidity_30Y!Q13)</x:f>
        <x:v>1171793.947479829</x:v>
      </x:c>
      <x:c r="Q245" s="16" t="n">
        <x:f>MAX(0,P245*(1+EXP((LN(1+Assumptions!$C$60)-0.5*Assumptions!$C$61^2)+Assumptions!$C$61*((RAND()+RAND()+RAND()+RAND()+RAND()+RAND()+RAND()+RAND()+RAND()+RAND()+RAND()+RAND())-6))-1)+Liquidity_30Y!R13)</x:f>
        <x:v>1723415.8407299249</x:v>
      </x:c>
      <x:c r="R245" s="16" t="n">
        <x:f>MAX(0,Q245*(1+EXP((LN(1+Assumptions!$C$60)-0.5*Assumptions!$C$61^2)+Assumptions!$C$61*((RAND()+RAND()+RAND()+RAND()+RAND()+RAND()+RAND()+RAND()+RAND()+RAND()+RAND()+RAND())-6))-1)+Liquidity_30Y!S13)</x:f>
        <x:v>1612513.8110470227</x:v>
      </x:c>
      <x:c r="S245" s="16" t="n">
        <x:f>MAX(0,R245*(1+EXP((LN(1+Assumptions!$C$60)-0.5*Assumptions!$C$61^2)+Assumptions!$C$61*((RAND()+RAND()+RAND()+RAND()+RAND()+RAND()+RAND()+RAND()+RAND()+RAND()+RAND()+RAND())-6))-1)+Liquidity_30Y!T13)</x:f>
        <x:v>1634139.400466758</x:v>
      </x:c>
      <x:c r="T245" s="16" t="n">
        <x:f>MAX(0,S245*(1+EXP((LN(1+Assumptions!$C$60)-0.5*Assumptions!$C$61^2)+Assumptions!$C$61*((RAND()+RAND()+RAND()+RAND()+RAND()+RAND()+RAND()+RAND()+RAND()+RAND()+RAND()+RAND())-6))-1)+Liquidity_30Y!U13)</x:f>
        <x:v>1837322.4240004383</x:v>
      </x:c>
      <x:c r="U245" s="16" t="n">
        <x:f>MAX(0,T245*(1+EXP((LN(1+Assumptions!$C$60)-0.5*Assumptions!$C$61^2)+Assumptions!$C$61*((RAND()+RAND()+RAND()+RAND()+RAND()+RAND()+RAND()+RAND()+RAND()+RAND()+RAND()+RAND())-6))-1)+Liquidity_30Y!V13)</x:f>
        <x:v>1603536.92041879</x:v>
      </x:c>
      <x:c r="V245" s="16" t="n">
        <x:f>MAX(0,U245*(1+EXP((LN(1+Assumptions!$C$60)-0.5*Assumptions!$C$61^2)+Assumptions!$C$61*((RAND()+RAND()+RAND()+RAND()+RAND()+RAND()+RAND()+RAND()+RAND()+RAND()+RAND()+RAND())-6))-1)+Liquidity_30Y!W13)</x:f>
        <x:v>1938666.1548622337</x:v>
      </x:c>
      <x:c r="W245" s="16" t="n">
        <x:f>MAX(0,V245*(1+EXP((LN(1+Assumptions!$C$60)-0.5*Assumptions!$C$61^2)+Assumptions!$C$61*((RAND()+RAND()+RAND()+RAND()+RAND()+RAND()+RAND()+RAND()+RAND()+RAND()+RAND()+RAND())-6))-1)+Liquidity_30Y!X13)</x:f>
        <x:v>2440772.811375439</x:v>
      </x:c>
      <x:c r="X245" s="16" t="n">
        <x:f>MAX(0,W245*(1+EXP((LN(1+Assumptions!$C$60)-0.5*Assumptions!$C$61^2)+Assumptions!$C$61*((RAND()+RAND()+RAND()+RAND()+RAND()+RAND()+RAND()+RAND()+RAND()+RAND()+RAND()+RAND())-6))-1)+Liquidity_30Y!Y13)</x:f>
        <x:v>2698484.1085178778</x:v>
      </x:c>
      <x:c r="Y245" s="16" t="n">
        <x:f>MAX(0,X245*(1+EXP((LN(1+Assumptions!$C$60)-0.5*Assumptions!$C$61^2)+Assumptions!$C$61*((RAND()+RAND()+RAND()+RAND()+RAND()+RAND()+RAND()+RAND()+RAND()+RAND()+RAND()+RAND())-6))-1)+Liquidity_30Y!Z13)</x:f>
        <x:v>2251591.2125262534</x:v>
      </x:c>
      <x:c r="Z245" s="16" t="n">
        <x:f>MAX(0,Y245*(1+EXP((LN(1+Assumptions!$C$60)-0.5*Assumptions!$C$61^2)+Assumptions!$C$61*((RAND()+RAND()+RAND()+RAND()+RAND()+RAND()+RAND()+RAND()+RAND()+RAND()+RAND()+RAND())-6))-1)+Liquidity_30Y!AA13)</x:f>
        <x:v>1827161.846754076</x:v>
      </x:c>
      <x:c r="AA245" s="16" t="n">
        <x:f>MAX(0,Z245*(1+EXP((LN(1+Assumptions!$C$60)-0.5*Assumptions!$C$61^2)+Assumptions!$C$61*((RAND()+RAND()+RAND()+RAND()+RAND()+RAND()+RAND()+RAND()+RAND()+RAND()+RAND()+RAND())-6))-1)+Liquidity_30Y!AB13)</x:f>
        <x:v>1860592.1476665835</x:v>
      </x:c>
      <x:c r="AB245" s="16" t="n">
        <x:f>MAX(0,AA245*(1+EXP((LN(1+Assumptions!$C$60)-0.5*Assumptions!$C$61^2)+Assumptions!$C$61*((RAND()+RAND()+RAND()+RAND()+RAND()+RAND()+RAND()+RAND()+RAND()+RAND()+RAND()+RAND())-6))-1)+Liquidity_30Y!AC13)</x:f>
        <x:v>2300206.3032417586</x:v>
      </x:c>
      <x:c r="AC245" s="16" t="n">
        <x:f>MAX(0,AB245*(1+EXP((LN(1+Assumptions!$C$60)-0.5*Assumptions!$C$61^2)+Assumptions!$C$61*((RAND()+RAND()+RAND()+RAND()+RAND()+RAND()+RAND()+RAND()+RAND()+RAND()+RAND()+RAND())-6))-1)+Liquidity_30Y!AD13)</x:f>
        <x:v>2842648.905088792</x:v>
      </x:c>
      <x:c r="AD245" s="16" t="n">
        <x:f>MAX(0,AC245*(1+EXP((LN(1+Assumptions!$C$60)-0.5*Assumptions!$C$61^2)+Assumptions!$C$61*((RAND()+RAND()+RAND()+RAND()+RAND()+RAND()+RAND()+RAND()+RAND()+RAND()+RAND()+RAND())-6))-1)+Liquidity_30Y!AE13)</x:f>
        <x:v>2665604.371265375</x:v>
      </x:c>
      <x:c r="AE245" s="16" t="n">
        <x:f>MAX(0,AD245*(1+EXP((LN(1+Assumptions!$C$60)-0.5*Assumptions!$C$61^2)+Assumptions!$C$61*((RAND()+RAND()+RAND()+RAND()+RAND()+RAND()+RAND()+RAND()+RAND()+RAND()+RAND()+RAND())-6))-1)+Liquidity_30Y!AF13)</x:f>
        <x:v>3218159.938395084</x:v>
      </x:c>
      <x:c r="AF245" s="16" t="n">
        <x:f>MAX(0,AE245*(1+EXP((LN(1+Assumptions!$C$60)-0.5*Assumptions!$C$61^2)+Assumptions!$C$61*((RAND()+RAND()+RAND()+RAND()+RAND()+RAND()+RAND()+RAND()+RAND()+RAND()+RAND()+RAND())-6))-1)+Liquidity_30Y!AG13)</x:f>
        <x:v>2879331.2427107403</x:v>
      </x:c>
    </x:row>
    <x:row r="246">
      <x:c r="A246" s="39">
        <x:v>242</x:v>
      </x:c>
      <x:c r="B246" s="16" t="n">
        <x:f>Liquidity_30Y!C14</x:f>
        <x:v>1029031.25</x:v>
      </x:c>
      <x:c r="C246" s="16" t="n">
        <x:f>MAX(0,B246*(1+EXP((LN(1+Assumptions!$C$60)-0.5*Assumptions!$C$61^2)+Assumptions!$C$61*((RAND()+RAND()+RAND()+RAND()+RAND()+RAND()+RAND()+RAND()+RAND()+RAND()+RAND()+RAND())-6))-1)+Liquidity_30Y!D13)</x:f>
        <x:v>954803.5636971602</x:v>
      </x:c>
      <x:c r="D246" s="16" t="n">
        <x:f>MAX(0,C246*(1+EXP((LN(1+Assumptions!$C$60)-0.5*Assumptions!$C$61^2)+Assumptions!$C$61*((RAND()+RAND()+RAND()+RAND()+RAND()+RAND()+RAND()+RAND()+RAND()+RAND()+RAND()+RAND())-6))-1)+Liquidity_30Y!E13)</x:f>
        <x:v>844933.2620467555</x:v>
      </x:c>
      <x:c r="E246" s="16" t="n">
        <x:f>MAX(0,D246*(1+EXP((LN(1+Assumptions!$C$60)-0.5*Assumptions!$C$61^2)+Assumptions!$C$61*((RAND()+RAND()+RAND()+RAND()+RAND()+RAND()+RAND()+RAND()+RAND()+RAND()+RAND()+RAND())-6))-1)+Liquidity_30Y!F13)</x:f>
        <x:v>945082.4353019188</x:v>
      </x:c>
      <x:c r="F246" s="16" t="n">
        <x:f>MAX(0,E246*(1+EXP((LN(1+Assumptions!$C$60)-0.5*Assumptions!$C$61^2)+Assumptions!$C$61*((RAND()+RAND()+RAND()+RAND()+RAND()+RAND()+RAND()+RAND()+RAND()+RAND()+RAND()+RAND())-6))-1)+Liquidity_30Y!G13)</x:f>
        <x:v>826052.5909974534</x:v>
      </x:c>
      <x:c r="G246" s="16" t="n">
        <x:f>MAX(0,F246*(1+EXP((LN(1+Assumptions!$C$60)-0.5*Assumptions!$C$61^2)+Assumptions!$C$61*((RAND()+RAND()+RAND()+RAND()+RAND()+RAND()+RAND()+RAND()+RAND()+RAND()+RAND()+RAND())-6))-1)+Liquidity_30Y!H13)</x:f>
        <x:v>956211.351840634</x:v>
      </x:c>
      <x:c r="H246" s="16" t="n">
        <x:f>MAX(0,G246*(1+EXP((LN(1+Assumptions!$C$60)-0.5*Assumptions!$C$61^2)+Assumptions!$C$61*((RAND()+RAND()+RAND()+RAND()+RAND()+RAND()+RAND()+RAND()+RAND()+RAND()+RAND()+RAND())-6))-1)+Liquidity_30Y!I13)</x:f>
        <x:v>912570.4474509889</x:v>
      </x:c>
      <x:c r="I246" s="16" t="n">
        <x:f>MAX(0,H246*(1+EXP((LN(1+Assumptions!$C$60)-0.5*Assumptions!$C$61^2)+Assumptions!$C$61*((RAND()+RAND()+RAND()+RAND()+RAND()+RAND()+RAND()+RAND()+RAND()+RAND()+RAND()+RAND())-6))-1)+Liquidity_30Y!J13)</x:f>
        <x:v>868154.5033049232</x:v>
      </x:c>
      <x:c r="J246" s="16" t="n">
        <x:f>MAX(0,I246*(1+EXP((LN(1+Assumptions!$C$60)-0.5*Assumptions!$C$61^2)+Assumptions!$C$61*((RAND()+RAND()+RAND()+RAND()+RAND()+RAND()+RAND()+RAND()+RAND()+RAND()+RAND()+RAND())-6))-1)+Liquidity_30Y!K13)</x:f>
        <x:v>978469.9142918658</x:v>
      </x:c>
      <x:c r="K246" s="16" t="n">
        <x:f>MAX(0,J246*(1+EXP((LN(1+Assumptions!$C$60)-0.5*Assumptions!$C$61^2)+Assumptions!$C$61*((RAND()+RAND()+RAND()+RAND()+RAND()+RAND()+RAND()+RAND()+RAND()+RAND()+RAND()+RAND())-6))-1)+Liquidity_30Y!L13)</x:f>
        <x:v>1403293.3500683825</x:v>
      </x:c>
      <x:c r="L246" s="16" t="n">
        <x:f>MAX(0,K246*(1+EXP((LN(1+Assumptions!$C$60)-0.5*Assumptions!$C$61^2)+Assumptions!$C$61*((RAND()+RAND()+RAND()+RAND()+RAND()+RAND()+RAND()+RAND()+RAND()+RAND()+RAND()+RAND())-6))-1)+Liquidity_30Y!M13)</x:f>
        <x:v>1610597.0129201652</x:v>
      </x:c>
      <x:c r="M246" s="16" t="n">
        <x:f>MAX(0,L246*(1+EXP((LN(1+Assumptions!$C$60)-0.5*Assumptions!$C$61^2)+Assumptions!$C$61*((RAND()+RAND()+RAND()+RAND()+RAND()+RAND()+RAND()+RAND()+RAND()+RAND()+RAND()+RAND())-6))-1)+Liquidity_30Y!N13)</x:f>
        <x:v>1238157.5965093935</x:v>
      </x:c>
      <x:c r="N246" s="16" t="n">
        <x:f>MAX(0,M246*(1+EXP((LN(1+Assumptions!$C$60)-0.5*Assumptions!$C$61^2)+Assumptions!$C$61*((RAND()+RAND()+RAND()+RAND()+RAND()+RAND()+RAND()+RAND()+RAND()+RAND()+RAND()+RAND())-6))-1)+Liquidity_30Y!O13)</x:f>
        <x:v>1173135.398788241</x:v>
      </x:c>
      <x:c r="O246" s="16" t="n">
        <x:f>MAX(0,N246*(1+EXP((LN(1+Assumptions!$C$60)-0.5*Assumptions!$C$61^2)+Assumptions!$C$61*((RAND()+RAND()+RAND()+RAND()+RAND()+RAND()+RAND()+RAND()+RAND()+RAND()+RAND()+RAND())-6))-1)+Liquidity_30Y!P13)</x:f>
        <x:v>1610577.9476941577</x:v>
      </x:c>
      <x:c r="P246" s="16" t="n">
        <x:f>MAX(0,O246*(1+EXP((LN(1+Assumptions!$C$60)-0.5*Assumptions!$C$61^2)+Assumptions!$C$61*((RAND()+RAND()+RAND()+RAND()+RAND()+RAND()+RAND()+RAND()+RAND()+RAND()+RAND()+RAND())-6))-1)+Liquidity_30Y!Q13)</x:f>
        <x:v>1929113.2699692147</x:v>
      </x:c>
      <x:c r="Q246" s="16" t="n">
        <x:f>MAX(0,P246*(1+EXP((LN(1+Assumptions!$C$60)-0.5*Assumptions!$C$61^2)+Assumptions!$C$61*((RAND()+RAND()+RAND()+RAND()+RAND()+RAND()+RAND()+RAND()+RAND()+RAND()+RAND()+RAND())-6))-1)+Liquidity_30Y!R13)</x:f>
        <x:v>2255555.7435300644</x:v>
      </x:c>
      <x:c r="R246" s="16" t="n">
        <x:f>MAX(0,Q246*(1+EXP((LN(1+Assumptions!$C$60)-0.5*Assumptions!$C$61^2)+Assumptions!$C$61*((RAND()+RAND()+RAND()+RAND()+RAND()+RAND()+RAND()+RAND()+RAND()+RAND()+RAND()+RAND())-6))-1)+Liquidity_30Y!S13)</x:f>
        <x:v>2939332.192273156</x:v>
      </x:c>
      <x:c r="S246" s="16" t="n">
        <x:f>MAX(0,R246*(1+EXP((LN(1+Assumptions!$C$60)-0.5*Assumptions!$C$61^2)+Assumptions!$C$61*((RAND()+RAND()+RAND()+RAND()+RAND()+RAND()+RAND()+RAND()+RAND()+RAND()+RAND()+RAND())-6))-1)+Liquidity_30Y!T13)</x:f>
        <x:v>3536391.575487922</x:v>
      </x:c>
      <x:c r="T246" s="16" t="n">
        <x:f>MAX(0,S246*(1+EXP((LN(1+Assumptions!$C$60)-0.5*Assumptions!$C$61^2)+Assumptions!$C$61*((RAND()+RAND()+RAND()+RAND()+RAND()+RAND()+RAND()+RAND()+RAND()+RAND()+RAND()+RAND())-6))-1)+Liquidity_30Y!U13)</x:f>
        <x:v>3498216.1551486067</x:v>
      </x:c>
      <x:c r="U246" s="16" t="n">
        <x:f>MAX(0,T246*(1+EXP((LN(1+Assumptions!$C$60)-0.5*Assumptions!$C$61^2)+Assumptions!$C$61*((RAND()+RAND()+RAND()+RAND()+RAND()+RAND()+RAND()+RAND()+RAND()+RAND()+RAND()+RAND())-6))-1)+Liquidity_30Y!V13)</x:f>
        <x:v>3559906.4679890904</x:v>
      </x:c>
      <x:c r="V246" s="16" t="n">
        <x:f>MAX(0,U246*(1+EXP((LN(1+Assumptions!$C$60)-0.5*Assumptions!$C$61^2)+Assumptions!$C$61*((RAND()+RAND()+RAND()+RAND()+RAND()+RAND()+RAND()+RAND()+RAND()+RAND()+RAND()+RAND())-6))-1)+Liquidity_30Y!W13)</x:f>
        <x:v>3178603.2324897717</x:v>
      </x:c>
      <x:c r="W246" s="16" t="n">
        <x:f>MAX(0,V246*(1+EXP((LN(1+Assumptions!$C$60)-0.5*Assumptions!$C$61^2)+Assumptions!$C$61*((RAND()+RAND()+RAND()+RAND()+RAND()+RAND()+RAND()+RAND()+RAND()+RAND()+RAND()+RAND())-6))-1)+Liquidity_30Y!X13)</x:f>
        <x:v>3178457.5873554377</x:v>
      </x:c>
      <x:c r="X246" s="16" t="n">
        <x:f>MAX(0,W246*(1+EXP((LN(1+Assumptions!$C$60)-0.5*Assumptions!$C$61^2)+Assumptions!$C$61*((RAND()+RAND()+RAND()+RAND()+RAND()+RAND()+RAND()+RAND()+RAND()+RAND()+RAND()+RAND())-6))-1)+Liquidity_30Y!Y13)</x:f>
        <x:v>3552546.2903058715</x:v>
      </x:c>
      <x:c r="Y246" s="16" t="n">
        <x:f>MAX(0,X246*(1+EXP((LN(1+Assumptions!$C$60)-0.5*Assumptions!$C$61^2)+Assumptions!$C$61*((RAND()+RAND()+RAND()+RAND()+RAND()+RAND()+RAND()+RAND()+RAND()+RAND()+RAND()+RAND())-6))-1)+Liquidity_30Y!Z13)</x:f>
        <x:v>3547850.257504084</x:v>
      </x:c>
      <x:c r="Z246" s="16" t="n">
        <x:f>MAX(0,Y246*(1+EXP((LN(1+Assumptions!$C$60)-0.5*Assumptions!$C$61^2)+Assumptions!$C$61*((RAND()+RAND()+RAND()+RAND()+RAND()+RAND()+RAND()+RAND()+RAND()+RAND()+RAND()+RAND())-6))-1)+Liquidity_30Y!AA13)</x:f>
        <x:v>3172674.994101621</x:v>
      </x:c>
      <x:c r="AA246" s="16" t="n">
        <x:f>MAX(0,Z246*(1+EXP((LN(1+Assumptions!$C$60)-0.5*Assumptions!$C$61^2)+Assumptions!$C$61*((RAND()+RAND()+RAND()+RAND()+RAND()+RAND()+RAND()+RAND()+RAND()+RAND()+RAND()+RAND())-6))-1)+Liquidity_30Y!AB13)</x:f>
        <x:v>3812838.072900155</x:v>
      </x:c>
      <x:c r="AB246" s="16" t="n">
        <x:f>MAX(0,AA246*(1+EXP((LN(1+Assumptions!$C$60)-0.5*Assumptions!$C$61^2)+Assumptions!$C$61*((RAND()+RAND()+RAND()+RAND()+RAND()+RAND()+RAND()+RAND()+RAND()+RAND()+RAND()+RAND())-6))-1)+Liquidity_30Y!AC13)</x:f>
        <x:v>3422777.6997334077</x:v>
      </x:c>
      <x:c r="AC246" s="16" t="n">
        <x:f>MAX(0,AB246*(1+EXP((LN(1+Assumptions!$C$60)-0.5*Assumptions!$C$61^2)+Assumptions!$C$61*((RAND()+RAND()+RAND()+RAND()+RAND()+RAND()+RAND()+RAND()+RAND()+RAND()+RAND()+RAND())-6))-1)+Liquidity_30Y!AD13)</x:f>
        <x:v>4429448.5045376485</x:v>
      </x:c>
      <x:c r="AD246" s="16" t="n">
        <x:f>MAX(0,AC246*(1+EXP((LN(1+Assumptions!$C$60)-0.5*Assumptions!$C$61^2)+Assumptions!$C$61*((RAND()+RAND()+RAND()+RAND()+RAND()+RAND()+RAND()+RAND()+RAND()+RAND()+RAND()+RAND())-6))-1)+Liquidity_30Y!AE13)</x:f>
        <x:v>4953395.946391149</x:v>
      </x:c>
      <x:c r="AE246" s="16" t="n">
        <x:f>MAX(0,AD246*(1+EXP((LN(1+Assumptions!$C$60)-0.5*Assumptions!$C$61^2)+Assumptions!$C$61*((RAND()+RAND()+RAND()+RAND()+RAND()+RAND()+RAND()+RAND()+RAND()+RAND()+RAND()+RAND())-6))-1)+Liquidity_30Y!AF13)</x:f>
        <x:v>5289979.496748831</x:v>
      </x:c>
      <x:c r="AF246" s="16" t="n">
        <x:f>MAX(0,AE246*(1+EXP((LN(1+Assumptions!$C$60)-0.5*Assumptions!$C$61^2)+Assumptions!$C$61*((RAND()+RAND()+RAND()+RAND()+RAND()+RAND()+RAND()+RAND()+RAND()+RAND()+RAND()+RAND())-6))-1)+Liquidity_30Y!AG13)</x:f>
        <x:v>4694391.370226855</x:v>
      </x:c>
    </x:row>
    <x:row r="247">
      <x:c r="A247" s="39">
        <x:v>243</x:v>
      </x:c>
      <x:c r="B247" s="16" t="n">
        <x:f>Liquidity_30Y!C14</x:f>
        <x:v>1029031.25</x:v>
      </x:c>
      <x:c r="C247" s="16" t="n">
        <x:f>MAX(0,B247*(1+EXP((LN(1+Assumptions!$C$60)-0.5*Assumptions!$C$61^2)+Assumptions!$C$61*((RAND()+RAND()+RAND()+RAND()+RAND()+RAND()+RAND()+RAND()+RAND()+RAND()+RAND()+RAND())-6))-1)+Liquidity_30Y!D13)</x:f>
        <x:v>1644737.2765931236</x:v>
      </x:c>
      <x:c r="D247" s="16" t="n">
        <x:f>MAX(0,C247*(1+EXP((LN(1+Assumptions!$C$60)-0.5*Assumptions!$C$61^2)+Assumptions!$C$61*((RAND()+RAND()+RAND()+RAND()+RAND()+RAND()+RAND()+RAND()+RAND()+RAND()+RAND()+RAND())-6))-1)+Liquidity_30Y!E13)</x:f>
        <x:v>1718196.1167310125</x:v>
      </x:c>
      <x:c r="E247" s="16" t="n">
        <x:f>MAX(0,D247*(1+EXP((LN(1+Assumptions!$C$60)-0.5*Assumptions!$C$61^2)+Assumptions!$C$61*((RAND()+RAND()+RAND()+RAND()+RAND()+RAND()+RAND()+RAND()+RAND()+RAND()+RAND()+RAND())-6))-1)+Liquidity_30Y!F13)</x:f>
        <x:v>1827766.5061806457</x:v>
      </x:c>
      <x:c r="F247" s="16" t="n">
        <x:f>MAX(0,E247*(1+EXP((LN(1+Assumptions!$C$60)-0.5*Assumptions!$C$61^2)+Assumptions!$C$61*((RAND()+RAND()+RAND()+RAND()+RAND()+RAND()+RAND()+RAND()+RAND()+RAND()+RAND()+RAND())-6))-1)+Liquidity_30Y!G13)</x:f>
        <x:v>2006460.6396104593</x:v>
      </x:c>
      <x:c r="G247" s="16" t="n">
        <x:f>MAX(0,F247*(1+EXP((LN(1+Assumptions!$C$60)-0.5*Assumptions!$C$61^2)+Assumptions!$C$61*((RAND()+RAND()+RAND()+RAND()+RAND()+RAND()+RAND()+RAND()+RAND()+RAND()+RAND()+RAND())-6))-1)+Liquidity_30Y!H13)</x:f>
        <x:v>2126264.709125546</x:v>
      </x:c>
      <x:c r="H247" s="16" t="n">
        <x:f>MAX(0,G247*(1+EXP((LN(1+Assumptions!$C$60)-0.5*Assumptions!$C$61^2)+Assumptions!$C$61*((RAND()+RAND()+RAND()+RAND()+RAND()+RAND()+RAND()+RAND()+RAND()+RAND()+RAND()+RAND())-6))-1)+Liquidity_30Y!I13)</x:f>
        <x:v>2713364.2213480547</x:v>
      </x:c>
      <x:c r="I247" s="16" t="n">
        <x:f>MAX(0,H247*(1+EXP((LN(1+Assumptions!$C$60)-0.5*Assumptions!$C$61^2)+Assumptions!$C$61*((RAND()+RAND()+RAND()+RAND()+RAND()+RAND()+RAND()+RAND()+RAND()+RAND()+RAND()+RAND())-6))-1)+Liquidity_30Y!J13)</x:f>
        <x:v>3323317.2871231716</x:v>
      </x:c>
      <x:c r="J247" s="16" t="n">
        <x:f>MAX(0,I247*(1+EXP((LN(1+Assumptions!$C$60)-0.5*Assumptions!$C$61^2)+Assumptions!$C$61*((RAND()+RAND()+RAND()+RAND()+RAND()+RAND()+RAND()+RAND()+RAND()+RAND()+RAND()+RAND())-6))-1)+Liquidity_30Y!K13)</x:f>
        <x:v>3996458.0585299064</x:v>
      </x:c>
      <x:c r="K247" s="16" t="n">
        <x:f>MAX(0,J247*(1+EXP((LN(1+Assumptions!$C$60)-0.5*Assumptions!$C$61^2)+Assumptions!$C$61*((RAND()+RAND()+RAND()+RAND()+RAND()+RAND()+RAND()+RAND()+RAND()+RAND()+RAND()+RAND())-6))-1)+Liquidity_30Y!L13)</x:f>
        <x:v>4151892.043698634</x:v>
      </x:c>
      <x:c r="L247" s="16" t="n">
        <x:f>MAX(0,K247*(1+EXP((LN(1+Assumptions!$C$60)-0.5*Assumptions!$C$61^2)+Assumptions!$C$61*((RAND()+RAND()+RAND()+RAND()+RAND()+RAND()+RAND()+RAND()+RAND()+RAND()+RAND()+RAND())-6))-1)+Liquidity_30Y!M13)</x:f>
        <x:v>4680243.069249176</x:v>
      </x:c>
      <x:c r="M247" s="16" t="n">
        <x:f>MAX(0,L247*(1+EXP((LN(1+Assumptions!$C$60)-0.5*Assumptions!$C$61^2)+Assumptions!$C$61*((RAND()+RAND()+RAND()+RAND()+RAND()+RAND()+RAND()+RAND()+RAND()+RAND()+RAND()+RAND())-6))-1)+Liquidity_30Y!N13)</x:f>
        <x:v>6120624.634586518</x:v>
      </x:c>
      <x:c r="N247" s="16" t="n">
        <x:f>MAX(0,M247*(1+EXP((LN(1+Assumptions!$C$60)-0.5*Assumptions!$C$61^2)+Assumptions!$C$61*((RAND()+RAND()+RAND()+RAND()+RAND()+RAND()+RAND()+RAND()+RAND()+RAND()+RAND()+RAND())-6))-1)+Liquidity_30Y!O13)</x:f>
        <x:v>6314549.811889097</x:v>
      </x:c>
      <x:c r="O247" s="16" t="n">
        <x:f>MAX(0,N247*(1+EXP((LN(1+Assumptions!$C$60)-0.5*Assumptions!$C$61^2)+Assumptions!$C$61*((RAND()+RAND()+RAND()+RAND()+RAND()+RAND()+RAND()+RAND()+RAND()+RAND()+RAND()+RAND())-6))-1)+Liquidity_30Y!P13)</x:f>
        <x:v>7605921.099173986</x:v>
      </x:c>
      <x:c r="P247" s="16" t="n">
        <x:f>MAX(0,O247*(1+EXP((LN(1+Assumptions!$C$60)-0.5*Assumptions!$C$61^2)+Assumptions!$C$61*((RAND()+RAND()+RAND()+RAND()+RAND()+RAND()+RAND()+RAND()+RAND()+RAND()+RAND()+RAND())-6))-1)+Liquidity_30Y!Q13)</x:f>
        <x:v>6706495.646590282</x:v>
      </x:c>
      <x:c r="Q247" s="16" t="n">
        <x:f>MAX(0,P247*(1+EXP((LN(1+Assumptions!$C$60)-0.5*Assumptions!$C$61^2)+Assumptions!$C$61*((RAND()+RAND()+RAND()+RAND()+RAND()+RAND()+RAND()+RAND()+RAND()+RAND()+RAND()+RAND())-6))-1)+Liquidity_30Y!R13)</x:f>
        <x:v>7798627.269592463</x:v>
      </x:c>
      <x:c r="R247" s="16" t="n">
        <x:f>MAX(0,Q247*(1+EXP((LN(1+Assumptions!$C$60)-0.5*Assumptions!$C$61^2)+Assumptions!$C$61*((RAND()+RAND()+RAND()+RAND()+RAND()+RAND()+RAND()+RAND()+RAND()+RAND()+RAND()+RAND())-6))-1)+Liquidity_30Y!S13)</x:f>
        <x:v>7089102.580902665</x:v>
      </x:c>
      <x:c r="S247" s="16" t="n">
        <x:f>MAX(0,R247*(1+EXP((LN(1+Assumptions!$C$60)-0.5*Assumptions!$C$61^2)+Assumptions!$C$61*((RAND()+RAND()+RAND()+RAND()+RAND()+RAND()+RAND()+RAND()+RAND()+RAND()+RAND()+RAND())-6))-1)+Liquidity_30Y!T13)</x:f>
        <x:v>7989888.330831102</x:v>
      </x:c>
      <x:c r="T247" s="16" t="n">
        <x:f>MAX(0,S247*(1+EXP((LN(1+Assumptions!$C$60)-0.5*Assumptions!$C$61^2)+Assumptions!$C$61*((RAND()+RAND()+RAND()+RAND()+RAND()+RAND()+RAND()+RAND()+RAND()+RAND()+RAND()+RAND())-6))-1)+Liquidity_30Y!U13)</x:f>
        <x:v>7683445.4648080245</x:v>
      </x:c>
      <x:c r="U247" s="16" t="n">
        <x:f>MAX(0,T247*(1+EXP((LN(1+Assumptions!$C$60)-0.5*Assumptions!$C$61^2)+Assumptions!$C$61*((RAND()+RAND()+RAND()+RAND()+RAND()+RAND()+RAND()+RAND()+RAND()+RAND()+RAND()+RAND())-6))-1)+Liquidity_30Y!V13)</x:f>
        <x:v>6663229.325253498</x:v>
      </x:c>
      <x:c r="V247" s="16" t="n">
        <x:f>MAX(0,U247*(1+EXP((LN(1+Assumptions!$C$60)-0.5*Assumptions!$C$61^2)+Assumptions!$C$61*((RAND()+RAND()+RAND()+RAND()+RAND()+RAND()+RAND()+RAND()+RAND()+RAND()+RAND()+RAND())-6))-1)+Liquidity_30Y!W13)</x:f>
        <x:v>8857650.643636769</x:v>
      </x:c>
      <x:c r="W247" s="16" t="n">
        <x:f>MAX(0,V247*(1+EXP((LN(1+Assumptions!$C$60)-0.5*Assumptions!$C$61^2)+Assumptions!$C$61*((RAND()+RAND()+RAND()+RAND()+RAND()+RAND()+RAND()+RAND()+RAND()+RAND()+RAND()+RAND())-6))-1)+Liquidity_30Y!X13)</x:f>
        <x:v>8506082.968555052</x:v>
      </x:c>
      <x:c r="X247" s="16" t="n">
        <x:f>MAX(0,W247*(1+EXP((LN(1+Assumptions!$C$60)-0.5*Assumptions!$C$61^2)+Assumptions!$C$61*((RAND()+RAND()+RAND()+RAND()+RAND()+RAND()+RAND()+RAND()+RAND()+RAND()+RAND()+RAND())-6))-1)+Liquidity_30Y!Y13)</x:f>
        <x:v>13551119.716056101</x:v>
      </x:c>
      <x:c r="Y247" s="16" t="n">
        <x:f>MAX(0,X247*(1+EXP((LN(1+Assumptions!$C$60)-0.5*Assumptions!$C$61^2)+Assumptions!$C$61*((RAND()+RAND()+RAND()+RAND()+RAND()+RAND()+RAND()+RAND()+RAND()+RAND()+RAND()+RAND())-6))-1)+Liquidity_30Y!Z13)</x:f>
        <x:v>17394239.573624752</x:v>
      </x:c>
      <x:c r="Z247" s="16" t="n">
        <x:f>MAX(0,Y247*(1+EXP((LN(1+Assumptions!$C$60)-0.5*Assumptions!$C$61^2)+Assumptions!$C$61*((RAND()+RAND()+RAND()+RAND()+RAND()+RAND()+RAND()+RAND()+RAND()+RAND()+RAND()+RAND())-6))-1)+Liquidity_30Y!AA13)</x:f>
        <x:v>18940146.935925517</x:v>
      </x:c>
      <x:c r="AA247" s="16" t="n">
        <x:f>MAX(0,Z247*(1+EXP((LN(1+Assumptions!$C$60)-0.5*Assumptions!$C$61^2)+Assumptions!$C$61*((RAND()+RAND()+RAND()+RAND()+RAND()+RAND()+RAND()+RAND()+RAND()+RAND()+RAND()+RAND())-6))-1)+Liquidity_30Y!AB13)</x:f>
        <x:v>18087264.817378845</x:v>
      </x:c>
      <x:c r="AB247" s="16" t="n">
        <x:f>MAX(0,AA247*(1+EXP((LN(1+Assumptions!$C$60)-0.5*Assumptions!$C$61^2)+Assumptions!$C$61*((RAND()+RAND()+RAND()+RAND()+RAND()+RAND()+RAND()+RAND()+RAND()+RAND()+RAND()+RAND())-6))-1)+Liquidity_30Y!AC13)</x:f>
        <x:v>19967658.51956286</x:v>
      </x:c>
      <x:c r="AC247" s="16" t="n">
        <x:f>MAX(0,AB247*(1+EXP((LN(1+Assumptions!$C$60)-0.5*Assumptions!$C$61^2)+Assumptions!$C$61*((RAND()+RAND()+RAND()+RAND()+RAND()+RAND()+RAND()+RAND()+RAND()+RAND()+RAND()+RAND())-6))-1)+Liquidity_30Y!AD13)</x:f>
        <x:v>21784256.15889998</x:v>
      </x:c>
      <x:c r="AD247" s="16" t="n">
        <x:f>MAX(0,AC247*(1+EXP((LN(1+Assumptions!$C$60)-0.5*Assumptions!$C$61^2)+Assumptions!$C$61*((RAND()+RAND()+RAND()+RAND()+RAND()+RAND()+RAND()+RAND()+RAND()+RAND()+RAND()+RAND())-6))-1)+Liquidity_30Y!AE13)</x:f>
        <x:v>26045777.462629892</x:v>
      </x:c>
      <x:c r="AE247" s="16" t="n">
        <x:f>MAX(0,AD247*(1+EXP((LN(1+Assumptions!$C$60)-0.5*Assumptions!$C$61^2)+Assumptions!$C$61*((RAND()+RAND()+RAND()+RAND()+RAND()+RAND()+RAND()+RAND()+RAND()+RAND()+RAND()+RAND())-6))-1)+Liquidity_30Y!AF13)</x:f>
        <x:v>18152421.63172212</x:v>
      </x:c>
      <x:c r="AF247" s="16" t="n">
        <x:f>MAX(0,AE247*(1+EXP((LN(1+Assumptions!$C$60)-0.5*Assumptions!$C$61^2)+Assumptions!$C$61*((RAND()+RAND()+RAND()+RAND()+RAND()+RAND()+RAND()+RAND()+RAND()+RAND()+RAND()+RAND())-6))-1)+Liquidity_30Y!AG13)</x:f>
        <x:v>22662441.57244543</x:v>
      </x:c>
    </x:row>
    <x:row r="248">
      <x:c r="A248" s="39">
        <x:v>244</x:v>
      </x:c>
      <x:c r="B248" s="16" t="n">
        <x:f>Liquidity_30Y!C14</x:f>
        <x:v>1029031.25</x:v>
      </x:c>
      <x:c r="C248" s="16" t="n">
        <x:f>MAX(0,B248*(1+EXP((LN(1+Assumptions!$C$60)-0.5*Assumptions!$C$61^2)+Assumptions!$C$61*((RAND()+RAND()+RAND()+RAND()+RAND()+RAND()+RAND()+RAND()+RAND()+RAND()+RAND()+RAND())-6))-1)+Liquidity_30Y!D13)</x:f>
        <x:v>956697.7341711151</x:v>
      </x:c>
      <x:c r="D248" s="16" t="n">
        <x:f>MAX(0,C248*(1+EXP((LN(1+Assumptions!$C$60)-0.5*Assumptions!$C$61^2)+Assumptions!$C$61*((RAND()+RAND()+RAND()+RAND()+RAND()+RAND()+RAND()+RAND()+RAND()+RAND()+RAND()+RAND())-6))-1)+Liquidity_30Y!E13)</x:f>
        <x:v>1280758.023763757</x:v>
      </x:c>
      <x:c r="E248" s="16" t="n">
        <x:f>MAX(0,D248*(1+EXP((LN(1+Assumptions!$C$60)-0.5*Assumptions!$C$61^2)+Assumptions!$C$61*((RAND()+RAND()+RAND()+RAND()+RAND()+RAND()+RAND()+RAND()+RAND()+RAND()+RAND()+RAND())-6))-1)+Liquidity_30Y!F13)</x:f>
        <x:v>1148602.351320246</x:v>
      </x:c>
      <x:c r="F248" s="16" t="n">
        <x:f>MAX(0,E248*(1+EXP((LN(1+Assumptions!$C$60)-0.5*Assumptions!$C$61^2)+Assumptions!$C$61*((RAND()+RAND()+RAND()+RAND()+RAND()+RAND()+RAND()+RAND()+RAND()+RAND()+RAND()+RAND())-6))-1)+Liquidity_30Y!G13)</x:f>
        <x:v>913630.350575088</x:v>
      </x:c>
      <x:c r="G248" s="16" t="n">
        <x:f>MAX(0,F248*(1+EXP((LN(1+Assumptions!$C$60)-0.5*Assumptions!$C$61^2)+Assumptions!$C$61*((RAND()+RAND()+RAND()+RAND()+RAND()+RAND()+RAND()+RAND()+RAND()+RAND()+RAND()+RAND())-6))-1)+Liquidity_30Y!H13)</x:f>
        <x:v>959932.9407176758</x:v>
      </x:c>
      <x:c r="H248" s="16" t="n">
        <x:f>MAX(0,G248*(1+EXP((LN(1+Assumptions!$C$60)-0.5*Assumptions!$C$61^2)+Assumptions!$C$61*((RAND()+RAND()+RAND()+RAND()+RAND()+RAND()+RAND()+RAND()+RAND()+RAND()+RAND()+RAND())-6))-1)+Liquidity_30Y!I13)</x:f>
        <x:v>1014692.4703437818</x:v>
      </x:c>
      <x:c r="I248" s="16" t="n">
        <x:f>MAX(0,H248*(1+EXP((LN(1+Assumptions!$C$60)-0.5*Assumptions!$C$61^2)+Assumptions!$C$61*((RAND()+RAND()+RAND()+RAND()+RAND()+RAND()+RAND()+RAND()+RAND()+RAND()+RAND()+RAND())-6))-1)+Liquidity_30Y!J13)</x:f>
        <x:v>1027465.6153856616</x:v>
      </x:c>
      <x:c r="J248" s="16" t="n">
        <x:f>MAX(0,I248*(1+EXP((LN(1+Assumptions!$C$60)-0.5*Assumptions!$C$61^2)+Assumptions!$C$61*((RAND()+RAND()+RAND()+RAND()+RAND()+RAND()+RAND()+RAND()+RAND()+RAND()+RAND()+RAND())-6))-1)+Liquidity_30Y!K13)</x:f>
        <x:v>1072460.1818236373</x:v>
      </x:c>
      <x:c r="K248" s="16" t="n">
        <x:f>MAX(0,J248*(1+EXP((LN(1+Assumptions!$C$60)-0.5*Assumptions!$C$61^2)+Assumptions!$C$61*((RAND()+RAND()+RAND()+RAND()+RAND()+RAND()+RAND()+RAND()+RAND()+RAND()+RAND()+RAND())-6))-1)+Liquidity_30Y!L13)</x:f>
        <x:v>1045779.8805446592</x:v>
      </x:c>
      <x:c r="L248" s="16" t="n">
        <x:f>MAX(0,K248*(1+EXP((LN(1+Assumptions!$C$60)-0.5*Assumptions!$C$61^2)+Assumptions!$C$61*((RAND()+RAND()+RAND()+RAND()+RAND()+RAND()+RAND()+RAND()+RAND()+RAND()+RAND()+RAND())-6))-1)+Liquidity_30Y!M13)</x:f>
        <x:v>1156035.39599851</x:v>
      </x:c>
      <x:c r="M248" s="16" t="n">
        <x:f>MAX(0,L248*(1+EXP((LN(1+Assumptions!$C$60)-0.5*Assumptions!$C$61^2)+Assumptions!$C$61*((RAND()+RAND()+RAND()+RAND()+RAND()+RAND()+RAND()+RAND()+RAND()+RAND()+RAND()+RAND())-6))-1)+Liquidity_30Y!N13)</x:f>
        <x:v>1558521.9913134826</x:v>
      </x:c>
      <x:c r="N248" s="16" t="n">
        <x:f>MAX(0,M248*(1+EXP((LN(1+Assumptions!$C$60)-0.5*Assumptions!$C$61^2)+Assumptions!$C$61*((RAND()+RAND()+RAND()+RAND()+RAND()+RAND()+RAND()+RAND()+RAND()+RAND()+RAND()+RAND())-6))-1)+Liquidity_30Y!O13)</x:f>
        <x:v>1827716.0680391234</x:v>
      </x:c>
      <x:c r="O248" s="16" t="n">
        <x:f>MAX(0,N248*(1+EXP((LN(1+Assumptions!$C$60)-0.5*Assumptions!$C$61^2)+Assumptions!$C$61*((RAND()+RAND()+RAND()+RAND()+RAND()+RAND()+RAND()+RAND()+RAND()+RAND()+RAND()+RAND())-6))-1)+Liquidity_30Y!P13)</x:f>
        <x:v>1975389.3436677905</x:v>
      </x:c>
      <x:c r="P248" s="16" t="n">
        <x:f>MAX(0,O248*(1+EXP((LN(1+Assumptions!$C$60)-0.5*Assumptions!$C$61^2)+Assumptions!$C$61*((RAND()+RAND()+RAND()+RAND()+RAND()+RAND()+RAND()+RAND()+RAND()+RAND()+RAND()+RAND())-6))-1)+Liquidity_30Y!Q13)</x:f>
        <x:v>2181130.941343461</x:v>
      </x:c>
      <x:c r="Q248" s="16" t="n">
        <x:f>MAX(0,P248*(1+EXP((LN(1+Assumptions!$C$60)-0.5*Assumptions!$C$61^2)+Assumptions!$C$61*((RAND()+RAND()+RAND()+RAND()+RAND()+RAND()+RAND()+RAND()+RAND()+RAND()+RAND()+RAND())-6))-1)+Liquidity_30Y!R13)</x:f>
        <x:v>2398910.1969314963</x:v>
      </x:c>
      <x:c r="R248" s="16" t="n">
        <x:f>MAX(0,Q248*(1+EXP((LN(1+Assumptions!$C$60)-0.5*Assumptions!$C$61^2)+Assumptions!$C$61*((RAND()+RAND()+RAND()+RAND()+RAND()+RAND()+RAND()+RAND()+RAND()+RAND()+RAND()+RAND())-6))-1)+Liquidity_30Y!S13)</x:f>
        <x:v>2236570.400875193</x:v>
      </x:c>
      <x:c r="S248" s="16" t="n">
        <x:f>MAX(0,R248*(1+EXP((LN(1+Assumptions!$C$60)-0.5*Assumptions!$C$61^2)+Assumptions!$C$61*((RAND()+RAND()+RAND()+RAND()+RAND()+RAND()+RAND()+RAND()+RAND()+RAND()+RAND()+RAND())-6))-1)+Liquidity_30Y!T13)</x:f>
        <x:v>2183119.7994142277</x:v>
      </x:c>
      <x:c r="T248" s="16" t="n">
        <x:f>MAX(0,S248*(1+EXP((LN(1+Assumptions!$C$60)-0.5*Assumptions!$C$61^2)+Assumptions!$C$61*((RAND()+RAND()+RAND()+RAND()+RAND()+RAND()+RAND()+RAND()+RAND()+RAND()+RAND()+RAND())-6))-1)+Liquidity_30Y!U13)</x:f>
        <x:v>2174457.3606856586</x:v>
      </x:c>
      <x:c r="U248" s="16" t="n">
        <x:f>MAX(0,T248*(1+EXP((LN(1+Assumptions!$C$60)-0.5*Assumptions!$C$61^2)+Assumptions!$C$61*((RAND()+RAND()+RAND()+RAND()+RAND()+RAND()+RAND()+RAND()+RAND()+RAND()+RAND()+RAND())-6))-1)+Liquidity_30Y!V13)</x:f>
        <x:v>2361720.9880410573</x:v>
      </x:c>
      <x:c r="V248" s="16" t="n">
        <x:f>MAX(0,U248*(1+EXP((LN(1+Assumptions!$C$60)-0.5*Assumptions!$C$61^2)+Assumptions!$C$61*((RAND()+RAND()+RAND()+RAND()+RAND()+RAND()+RAND()+RAND()+RAND()+RAND()+RAND()+RAND())-6))-1)+Liquidity_30Y!W13)</x:f>
        <x:v>2979481.893278607</x:v>
      </x:c>
      <x:c r="W248" s="16" t="n">
        <x:f>MAX(0,V248*(1+EXP((LN(1+Assumptions!$C$60)-0.5*Assumptions!$C$61^2)+Assumptions!$C$61*((RAND()+RAND()+RAND()+RAND()+RAND()+RAND()+RAND()+RAND()+RAND()+RAND()+RAND()+RAND())-6))-1)+Liquidity_30Y!X13)</x:f>
        <x:v>3755031.718842091</x:v>
      </x:c>
      <x:c r="X248" s="16" t="n">
        <x:f>MAX(0,W248*(1+EXP((LN(1+Assumptions!$C$60)-0.5*Assumptions!$C$61^2)+Assumptions!$C$61*((RAND()+RAND()+RAND()+RAND()+RAND()+RAND()+RAND()+RAND()+RAND()+RAND()+RAND()+RAND())-6))-1)+Liquidity_30Y!Y13)</x:f>
        <x:v>3999960.681828673</x:v>
      </x:c>
      <x:c r="Y248" s="16" t="n">
        <x:f>MAX(0,X248*(1+EXP((LN(1+Assumptions!$C$60)-0.5*Assumptions!$C$61^2)+Assumptions!$C$61*((RAND()+RAND()+RAND()+RAND()+RAND()+RAND()+RAND()+RAND()+RAND()+RAND()+RAND()+RAND())-6))-1)+Liquidity_30Y!Z13)</x:f>
        <x:v>4206409.78904147</x:v>
      </x:c>
      <x:c r="Z248" s="16" t="n">
        <x:f>MAX(0,Y248*(1+EXP((LN(1+Assumptions!$C$60)-0.5*Assumptions!$C$61^2)+Assumptions!$C$61*((RAND()+RAND()+RAND()+RAND()+RAND()+RAND()+RAND()+RAND()+RAND()+RAND()+RAND()+RAND())-6))-1)+Liquidity_30Y!AA13)</x:f>
        <x:v>3906761.6885680608</x:v>
      </x:c>
      <x:c r="AA248" s="16" t="n">
        <x:f>MAX(0,Z248*(1+EXP((LN(1+Assumptions!$C$60)-0.5*Assumptions!$C$61^2)+Assumptions!$C$61*((RAND()+RAND()+RAND()+RAND()+RAND()+RAND()+RAND()+RAND()+RAND()+RAND()+RAND()+RAND())-6))-1)+Liquidity_30Y!AB13)</x:f>
        <x:v>3794868.725586878</x:v>
      </x:c>
      <x:c r="AB248" s="16" t="n">
        <x:f>MAX(0,AA248*(1+EXP((LN(1+Assumptions!$C$60)-0.5*Assumptions!$C$61^2)+Assumptions!$C$61*((RAND()+RAND()+RAND()+RAND()+RAND()+RAND()+RAND()+RAND()+RAND()+RAND()+RAND()+RAND())-6))-1)+Liquidity_30Y!AC13)</x:f>
        <x:v>3962393.7187613295</x:v>
      </x:c>
      <x:c r="AC248" s="16" t="n">
        <x:f>MAX(0,AB248*(1+EXP((LN(1+Assumptions!$C$60)-0.5*Assumptions!$C$61^2)+Assumptions!$C$61*((RAND()+RAND()+RAND()+RAND()+RAND()+RAND()+RAND()+RAND()+RAND()+RAND()+RAND()+RAND())-6))-1)+Liquidity_30Y!AD13)</x:f>
        <x:v>4943511.602665996</x:v>
      </x:c>
      <x:c r="AD248" s="16" t="n">
        <x:f>MAX(0,AC248*(1+EXP((LN(1+Assumptions!$C$60)-0.5*Assumptions!$C$61^2)+Assumptions!$C$61*((RAND()+RAND()+RAND()+RAND()+RAND()+RAND()+RAND()+RAND()+RAND()+RAND()+RAND()+RAND())-6))-1)+Liquidity_30Y!AE13)</x:f>
        <x:v>4867505.164884877</x:v>
      </x:c>
      <x:c r="AE248" s="16" t="n">
        <x:f>MAX(0,AD248*(1+EXP((LN(1+Assumptions!$C$60)-0.5*Assumptions!$C$61^2)+Assumptions!$C$61*((RAND()+RAND()+RAND()+RAND()+RAND()+RAND()+RAND()+RAND()+RAND()+RAND()+RAND()+RAND())-6))-1)+Liquidity_30Y!AF13)</x:f>
        <x:v>4763265.425038755</x:v>
      </x:c>
      <x:c r="AF248" s="16" t="n">
        <x:f>MAX(0,AE248*(1+EXP((LN(1+Assumptions!$C$60)-0.5*Assumptions!$C$61^2)+Assumptions!$C$61*((RAND()+RAND()+RAND()+RAND()+RAND()+RAND()+RAND()+RAND()+RAND()+RAND()+RAND()+RAND())-6))-1)+Liquidity_30Y!AG13)</x:f>
        <x:v>5045777.767477678</x:v>
      </x:c>
    </x:row>
    <x:row r="249">
      <x:c r="A249" s="39">
        <x:v>245</x:v>
      </x:c>
      <x:c r="B249" s="16" t="n">
        <x:f>Liquidity_30Y!C14</x:f>
        <x:v>1029031.25</x:v>
      </x:c>
      <x:c r="C249" s="16" t="n">
        <x:f>MAX(0,B249*(1+EXP((LN(1+Assumptions!$C$60)-0.5*Assumptions!$C$61^2)+Assumptions!$C$61*((RAND()+RAND()+RAND()+RAND()+RAND()+RAND()+RAND()+RAND()+RAND()+RAND()+RAND()+RAND())-6))-1)+Liquidity_30Y!D13)</x:f>
        <x:v>1148896.746539941</x:v>
      </x:c>
      <x:c r="D249" s="16" t="n">
        <x:f>MAX(0,C249*(1+EXP((LN(1+Assumptions!$C$60)-0.5*Assumptions!$C$61^2)+Assumptions!$C$61*((RAND()+RAND()+RAND()+RAND()+RAND()+RAND()+RAND()+RAND()+RAND()+RAND()+RAND()+RAND())-6))-1)+Liquidity_30Y!E13)</x:f>
        <x:v>1415005.2769384189</x:v>
      </x:c>
      <x:c r="E249" s="16" t="n">
        <x:f>MAX(0,D249*(1+EXP((LN(1+Assumptions!$C$60)-0.5*Assumptions!$C$61^2)+Assumptions!$C$61*((RAND()+RAND()+RAND()+RAND()+RAND()+RAND()+RAND()+RAND()+RAND()+RAND()+RAND()+RAND())-6))-1)+Liquidity_30Y!F13)</x:f>
        <x:v>1932268.6756403768</x:v>
      </x:c>
      <x:c r="F249" s="16" t="n">
        <x:f>MAX(0,E249*(1+EXP((LN(1+Assumptions!$C$60)-0.5*Assumptions!$C$61^2)+Assumptions!$C$61*((RAND()+RAND()+RAND()+RAND()+RAND()+RAND()+RAND()+RAND()+RAND()+RAND()+RAND()+RAND())-6))-1)+Liquidity_30Y!G13)</x:f>
        <x:v>1806369.0925804889</x:v>
      </x:c>
      <x:c r="G249" s="16" t="n">
        <x:f>MAX(0,F249*(1+EXP((LN(1+Assumptions!$C$60)-0.5*Assumptions!$C$61^2)+Assumptions!$C$61*((RAND()+RAND()+RAND()+RAND()+RAND()+RAND()+RAND()+RAND()+RAND()+RAND()+RAND()+RAND())-6))-1)+Liquidity_30Y!H13)</x:f>
        <x:v>2241195.9287465545</x:v>
      </x:c>
      <x:c r="H249" s="16" t="n">
        <x:f>MAX(0,G249*(1+EXP((LN(1+Assumptions!$C$60)-0.5*Assumptions!$C$61^2)+Assumptions!$C$61*((RAND()+RAND()+RAND()+RAND()+RAND()+RAND()+RAND()+RAND()+RAND()+RAND()+RAND()+RAND())-6))-1)+Liquidity_30Y!I13)</x:f>
        <x:v>2480117.7412052113</x:v>
      </x:c>
      <x:c r="I249" s="16" t="n">
        <x:f>MAX(0,H249*(1+EXP((LN(1+Assumptions!$C$60)-0.5*Assumptions!$C$61^2)+Assumptions!$C$61*((RAND()+RAND()+RAND()+RAND()+RAND()+RAND()+RAND()+RAND()+RAND()+RAND()+RAND()+RAND())-6))-1)+Liquidity_30Y!J13)</x:f>
        <x:v>2440008.051364526</x:v>
      </x:c>
      <x:c r="J249" s="16" t="n">
        <x:f>MAX(0,I249*(1+EXP((LN(1+Assumptions!$C$60)-0.5*Assumptions!$C$61^2)+Assumptions!$C$61*((RAND()+RAND()+RAND()+RAND()+RAND()+RAND()+RAND()+RAND()+RAND()+RAND()+RAND()+RAND())-6))-1)+Liquidity_30Y!K13)</x:f>
        <x:v>3406684.3690964603</x:v>
      </x:c>
      <x:c r="K249" s="16" t="n">
        <x:f>MAX(0,J249*(1+EXP((LN(1+Assumptions!$C$60)-0.5*Assumptions!$C$61^2)+Assumptions!$C$61*((RAND()+RAND()+RAND()+RAND()+RAND()+RAND()+RAND()+RAND()+RAND()+RAND()+RAND()+RAND())-6))-1)+Liquidity_30Y!L13)</x:f>
        <x:v>3692369.4727602676</x:v>
      </x:c>
      <x:c r="L249" s="16" t="n">
        <x:f>MAX(0,K249*(1+EXP((LN(1+Assumptions!$C$60)-0.5*Assumptions!$C$61^2)+Assumptions!$C$61*((RAND()+RAND()+RAND()+RAND()+RAND()+RAND()+RAND()+RAND()+RAND()+RAND()+RAND()+RAND())-6))-1)+Liquidity_30Y!M13)</x:f>
        <x:v>3395624.072100132</x:v>
      </x:c>
      <x:c r="M249" s="16" t="n">
        <x:f>MAX(0,L249*(1+EXP((LN(1+Assumptions!$C$60)-0.5*Assumptions!$C$61^2)+Assumptions!$C$61*((RAND()+RAND()+RAND()+RAND()+RAND()+RAND()+RAND()+RAND()+RAND()+RAND()+RAND()+RAND())-6))-1)+Liquidity_30Y!N13)</x:f>
        <x:v>3660186.1389456354</x:v>
      </x:c>
      <x:c r="N249" s="16" t="n">
        <x:f>MAX(0,M249*(1+EXP((LN(1+Assumptions!$C$60)-0.5*Assumptions!$C$61^2)+Assumptions!$C$61*((RAND()+RAND()+RAND()+RAND()+RAND()+RAND()+RAND()+RAND()+RAND()+RAND()+RAND()+RAND())-6))-1)+Liquidity_30Y!O13)</x:f>
        <x:v>3993900.331192921</x:v>
      </x:c>
      <x:c r="O249" s="16" t="n">
        <x:f>MAX(0,N249*(1+EXP((LN(1+Assumptions!$C$60)-0.5*Assumptions!$C$61^2)+Assumptions!$C$61*((RAND()+RAND()+RAND()+RAND()+RAND()+RAND()+RAND()+RAND()+RAND()+RAND()+RAND()+RAND())-6))-1)+Liquidity_30Y!P13)</x:f>
        <x:v>3831620.9737984627</x:v>
      </x:c>
      <x:c r="P249" s="16" t="n">
        <x:f>MAX(0,O249*(1+EXP((LN(1+Assumptions!$C$60)-0.5*Assumptions!$C$61^2)+Assumptions!$C$61*((RAND()+RAND()+RAND()+RAND()+RAND()+RAND()+RAND()+RAND()+RAND()+RAND()+RAND()+RAND())-6))-1)+Liquidity_30Y!Q13)</x:f>
        <x:v>4253652.170181128</x:v>
      </x:c>
      <x:c r="Q249" s="16" t="n">
        <x:f>MAX(0,P249*(1+EXP((LN(1+Assumptions!$C$60)-0.5*Assumptions!$C$61^2)+Assumptions!$C$61*((RAND()+RAND()+RAND()+RAND()+RAND()+RAND()+RAND()+RAND()+RAND()+RAND()+RAND()+RAND())-6))-1)+Liquidity_30Y!R13)</x:f>
        <x:v>5752734.871360213</x:v>
      </x:c>
      <x:c r="R249" s="16" t="n">
        <x:f>MAX(0,Q249*(1+EXP((LN(1+Assumptions!$C$60)-0.5*Assumptions!$C$61^2)+Assumptions!$C$61*((RAND()+RAND()+RAND()+RAND()+RAND()+RAND()+RAND()+RAND()+RAND()+RAND()+RAND()+RAND())-6))-1)+Liquidity_30Y!S13)</x:f>
        <x:v>4754875.308387236</x:v>
      </x:c>
      <x:c r="S249" s="16" t="n">
        <x:f>MAX(0,R249*(1+EXP((LN(1+Assumptions!$C$60)-0.5*Assumptions!$C$61^2)+Assumptions!$C$61*((RAND()+RAND()+RAND()+RAND()+RAND()+RAND()+RAND()+RAND()+RAND()+RAND()+RAND()+RAND())-6))-1)+Liquidity_30Y!T13)</x:f>
        <x:v>4525222.299004572</x:v>
      </x:c>
      <x:c r="T249" s="16" t="n">
        <x:f>MAX(0,S249*(1+EXP((LN(1+Assumptions!$C$60)-0.5*Assumptions!$C$61^2)+Assumptions!$C$61*((RAND()+RAND()+RAND()+RAND()+RAND()+RAND()+RAND()+RAND()+RAND()+RAND()+RAND()+RAND())-6))-1)+Liquidity_30Y!U13)</x:f>
        <x:v>4853089.162906957</x:v>
      </x:c>
      <x:c r="U249" s="16" t="n">
        <x:f>MAX(0,T249*(1+EXP((LN(1+Assumptions!$C$60)-0.5*Assumptions!$C$61^2)+Assumptions!$C$61*((RAND()+RAND()+RAND()+RAND()+RAND()+RAND()+RAND()+RAND()+RAND()+RAND()+RAND()+RAND())-6))-1)+Liquidity_30Y!V13)</x:f>
        <x:v>3962085.754408764</x:v>
      </x:c>
      <x:c r="V249" s="16" t="n">
        <x:f>MAX(0,U249*(1+EXP((LN(1+Assumptions!$C$60)-0.5*Assumptions!$C$61^2)+Assumptions!$C$61*((RAND()+RAND()+RAND()+RAND()+RAND()+RAND()+RAND()+RAND()+RAND()+RAND()+RAND()+RAND())-6))-1)+Liquidity_30Y!W13)</x:f>
        <x:v>3336255.3482686384</x:v>
      </x:c>
      <x:c r="W249" s="16" t="n">
        <x:f>MAX(0,V249*(1+EXP((LN(1+Assumptions!$C$60)-0.5*Assumptions!$C$61^2)+Assumptions!$C$61*((RAND()+RAND()+RAND()+RAND()+RAND()+RAND()+RAND()+RAND()+RAND()+RAND()+RAND()+RAND())-6))-1)+Liquidity_30Y!X13)</x:f>
        <x:v>3280498.6572388746</x:v>
      </x:c>
      <x:c r="X249" s="16" t="n">
        <x:f>MAX(0,W249*(1+EXP((LN(1+Assumptions!$C$60)-0.5*Assumptions!$C$61^2)+Assumptions!$C$61*((RAND()+RAND()+RAND()+RAND()+RAND()+RAND()+RAND()+RAND()+RAND()+RAND()+RAND()+RAND())-6))-1)+Liquidity_30Y!Y13)</x:f>
        <x:v>3400737.4145519603</x:v>
      </x:c>
      <x:c r="Y249" s="16" t="n">
        <x:f>MAX(0,X249*(1+EXP((LN(1+Assumptions!$C$60)-0.5*Assumptions!$C$61^2)+Assumptions!$C$61*((RAND()+RAND()+RAND()+RAND()+RAND()+RAND()+RAND()+RAND()+RAND()+RAND()+RAND()+RAND())-6))-1)+Liquidity_30Y!Z13)</x:f>
        <x:v>3559371.254966005</x:v>
      </x:c>
      <x:c r="Z249" s="16" t="n">
        <x:f>MAX(0,Y249*(1+EXP((LN(1+Assumptions!$C$60)-0.5*Assumptions!$C$61^2)+Assumptions!$C$61*((RAND()+RAND()+RAND()+RAND()+RAND()+RAND()+RAND()+RAND()+RAND()+RAND()+RAND()+RAND())-6))-1)+Liquidity_30Y!AA13)</x:f>
        <x:v>3236746.157423281</x:v>
      </x:c>
      <x:c r="AA249" s="16" t="n">
        <x:f>MAX(0,Z249*(1+EXP((LN(1+Assumptions!$C$60)-0.5*Assumptions!$C$61^2)+Assumptions!$C$61*((RAND()+RAND()+RAND()+RAND()+RAND()+RAND()+RAND()+RAND()+RAND()+RAND()+RAND()+RAND())-6))-1)+Liquidity_30Y!AB13)</x:f>
        <x:v>3223234.4885464623</x:v>
      </x:c>
      <x:c r="AB249" s="16" t="n">
        <x:f>MAX(0,AA249*(1+EXP((LN(1+Assumptions!$C$60)-0.5*Assumptions!$C$61^2)+Assumptions!$C$61*((RAND()+RAND()+RAND()+RAND()+RAND()+RAND()+RAND()+RAND()+RAND()+RAND()+RAND()+RAND())-6))-1)+Liquidity_30Y!AC13)</x:f>
        <x:v>2625512.7501840414</x:v>
      </x:c>
      <x:c r="AC249" s="16" t="n">
        <x:f>MAX(0,AB249*(1+EXP((LN(1+Assumptions!$C$60)-0.5*Assumptions!$C$61^2)+Assumptions!$C$61*((RAND()+RAND()+RAND()+RAND()+RAND()+RAND()+RAND()+RAND()+RAND()+RAND()+RAND()+RAND())-6))-1)+Liquidity_30Y!AD13)</x:f>
        <x:v>2430236.851966285</x:v>
      </x:c>
      <x:c r="AD249" s="16" t="n">
        <x:f>MAX(0,AC249*(1+EXP((LN(1+Assumptions!$C$60)-0.5*Assumptions!$C$61^2)+Assumptions!$C$61*((RAND()+RAND()+RAND()+RAND()+RAND()+RAND()+RAND()+RAND()+RAND()+RAND()+RAND()+RAND())-6))-1)+Liquidity_30Y!AE13)</x:f>
        <x:v>2778416.65417861</x:v>
      </x:c>
      <x:c r="AE249" s="16" t="n">
        <x:f>MAX(0,AD249*(1+EXP((LN(1+Assumptions!$C$60)-0.5*Assumptions!$C$61^2)+Assumptions!$C$61*((RAND()+RAND()+RAND()+RAND()+RAND()+RAND()+RAND()+RAND()+RAND()+RAND()+RAND()+RAND())-6))-1)+Liquidity_30Y!AF13)</x:f>
        <x:v>3036961.9872112735</x:v>
      </x:c>
      <x:c r="AF249" s="16" t="n">
        <x:f>MAX(0,AE249*(1+EXP((LN(1+Assumptions!$C$60)-0.5*Assumptions!$C$61^2)+Assumptions!$C$61*((RAND()+RAND()+RAND()+RAND()+RAND()+RAND()+RAND()+RAND()+RAND()+RAND()+RAND()+RAND())-6))-1)+Liquidity_30Y!AG13)</x:f>
        <x:v>4078710.033888176</x:v>
      </x:c>
    </x:row>
    <x:row r="250">
      <x:c r="A250" s="39">
        <x:v>246</x:v>
      </x:c>
      <x:c r="B250" s="16" t="n">
        <x:f>Liquidity_30Y!C14</x:f>
        <x:v>1029031.25</x:v>
      </x:c>
      <x:c r="C250" s="16" t="n">
        <x:f>MAX(0,B250*(1+EXP((LN(1+Assumptions!$C$60)-0.5*Assumptions!$C$61^2)+Assumptions!$C$61*((RAND()+RAND()+RAND()+RAND()+RAND()+RAND()+RAND()+RAND()+RAND()+RAND()+RAND()+RAND())-6))-1)+Liquidity_30Y!D13)</x:f>
        <x:v>1027642.0862567247</x:v>
      </x:c>
      <x:c r="D250" s="16" t="n">
        <x:f>MAX(0,C250*(1+EXP((LN(1+Assumptions!$C$60)-0.5*Assumptions!$C$61^2)+Assumptions!$C$61*((RAND()+RAND()+RAND()+RAND()+RAND()+RAND()+RAND()+RAND()+RAND()+RAND()+RAND()+RAND())-6))-1)+Liquidity_30Y!E13)</x:f>
        <x:v>990568.303792329</x:v>
      </x:c>
      <x:c r="E250" s="16" t="n">
        <x:f>MAX(0,D250*(1+EXP((LN(1+Assumptions!$C$60)-0.5*Assumptions!$C$61^2)+Assumptions!$C$61*((RAND()+RAND()+RAND()+RAND()+RAND()+RAND()+RAND()+RAND()+RAND()+RAND()+RAND()+RAND())-6))-1)+Liquidity_30Y!F13)</x:f>
        <x:v>1393149.0264375864</x:v>
      </x:c>
      <x:c r="F250" s="16" t="n">
        <x:f>MAX(0,E250*(1+EXP((LN(1+Assumptions!$C$60)-0.5*Assumptions!$C$61^2)+Assumptions!$C$61*((RAND()+RAND()+RAND()+RAND()+RAND()+RAND()+RAND()+RAND()+RAND()+RAND()+RAND()+RAND())-6))-1)+Liquidity_30Y!G13)</x:f>
        <x:v>1886417.9173750675</x:v>
      </x:c>
      <x:c r="G250" s="16" t="n">
        <x:f>MAX(0,F250*(1+EXP((LN(1+Assumptions!$C$60)-0.5*Assumptions!$C$61^2)+Assumptions!$C$61*((RAND()+RAND()+RAND()+RAND()+RAND()+RAND()+RAND()+RAND()+RAND()+RAND()+RAND()+RAND())-6))-1)+Liquidity_30Y!H13)</x:f>
        <x:v>1850135.7627585616</x:v>
      </x:c>
      <x:c r="H250" s="16" t="n">
        <x:f>MAX(0,G250*(1+EXP((LN(1+Assumptions!$C$60)-0.5*Assumptions!$C$61^2)+Assumptions!$C$61*((RAND()+RAND()+RAND()+RAND()+RAND()+RAND()+RAND()+RAND()+RAND()+RAND()+RAND()+RAND())-6))-1)+Liquidity_30Y!I13)</x:f>
        <x:v>2361243.8493600776</x:v>
      </x:c>
      <x:c r="I250" s="16" t="n">
        <x:f>MAX(0,H250*(1+EXP((LN(1+Assumptions!$C$60)-0.5*Assumptions!$C$61^2)+Assumptions!$C$61*((RAND()+RAND()+RAND()+RAND()+RAND()+RAND()+RAND()+RAND()+RAND()+RAND()+RAND()+RAND())-6))-1)+Liquidity_30Y!J13)</x:f>
        <x:v>2360473.6153287147</x:v>
      </x:c>
      <x:c r="J250" s="16" t="n">
        <x:f>MAX(0,I250*(1+EXP((LN(1+Assumptions!$C$60)-0.5*Assumptions!$C$61^2)+Assumptions!$C$61*((RAND()+RAND()+RAND()+RAND()+RAND()+RAND()+RAND()+RAND()+RAND()+RAND()+RAND()+RAND())-6))-1)+Liquidity_30Y!K13)</x:f>
        <x:v>3016755.3770960527</x:v>
      </x:c>
      <x:c r="K250" s="16" t="n">
        <x:f>MAX(0,J250*(1+EXP((LN(1+Assumptions!$C$60)-0.5*Assumptions!$C$61^2)+Assumptions!$C$61*((RAND()+RAND()+RAND()+RAND()+RAND()+RAND()+RAND()+RAND()+RAND()+RAND()+RAND()+RAND())-6))-1)+Liquidity_30Y!L13)</x:f>
        <x:v>3293019.9139765985</x:v>
      </x:c>
      <x:c r="L250" s="16" t="n">
        <x:f>MAX(0,K250*(1+EXP((LN(1+Assumptions!$C$60)-0.5*Assumptions!$C$61^2)+Assumptions!$C$61*((RAND()+RAND()+RAND()+RAND()+RAND()+RAND()+RAND()+RAND()+RAND()+RAND()+RAND()+RAND())-6))-1)+Liquidity_30Y!M13)</x:f>
        <x:v>3588369.4665374877</x:v>
      </x:c>
      <x:c r="M250" s="16" t="n">
        <x:f>MAX(0,L250*(1+EXP((LN(1+Assumptions!$C$60)-0.5*Assumptions!$C$61^2)+Assumptions!$C$61*((RAND()+RAND()+RAND()+RAND()+RAND()+RAND()+RAND()+RAND()+RAND()+RAND()+RAND()+RAND())-6))-1)+Liquidity_30Y!N13)</x:f>
        <x:v>4749360.104633191</x:v>
      </x:c>
      <x:c r="N250" s="16" t="n">
        <x:f>MAX(0,M250*(1+EXP((LN(1+Assumptions!$C$60)-0.5*Assumptions!$C$61^2)+Assumptions!$C$61*((RAND()+RAND()+RAND()+RAND()+RAND()+RAND()+RAND()+RAND()+RAND()+RAND()+RAND()+RAND())-6))-1)+Liquidity_30Y!O13)</x:f>
        <x:v>5409645.66322531</x:v>
      </x:c>
      <x:c r="O250" s="16" t="n">
        <x:f>MAX(0,N250*(1+EXP((LN(1+Assumptions!$C$60)-0.5*Assumptions!$C$61^2)+Assumptions!$C$61*((RAND()+RAND()+RAND()+RAND()+RAND()+RAND()+RAND()+RAND()+RAND()+RAND()+RAND()+RAND())-6))-1)+Liquidity_30Y!P13)</x:f>
        <x:v>5159066.776091677</x:v>
      </x:c>
      <x:c r="P250" s="16" t="n">
        <x:f>MAX(0,O250*(1+EXP((LN(1+Assumptions!$C$60)-0.5*Assumptions!$C$61^2)+Assumptions!$C$61*((RAND()+RAND()+RAND()+RAND()+RAND()+RAND()+RAND()+RAND()+RAND()+RAND()+RAND()+RAND())-6))-1)+Liquidity_30Y!Q13)</x:f>
        <x:v>4989787.8047173545</x:v>
      </x:c>
      <x:c r="Q250" s="16" t="n">
        <x:f>MAX(0,P250*(1+EXP((LN(1+Assumptions!$C$60)-0.5*Assumptions!$C$61^2)+Assumptions!$C$61*((RAND()+RAND()+RAND()+RAND()+RAND()+RAND()+RAND()+RAND()+RAND()+RAND()+RAND()+RAND())-6))-1)+Liquidity_30Y!R13)</x:f>
        <x:v>4400120.969351442</x:v>
      </x:c>
      <x:c r="R250" s="16" t="n">
        <x:f>MAX(0,Q250*(1+EXP((LN(1+Assumptions!$C$60)-0.5*Assumptions!$C$61^2)+Assumptions!$C$61*((RAND()+RAND()+RAND()+RAND()+RAND()+RAND()+RAND()+RAND()+RAND()+RAND()+RAND()+RAND())-6))-1)+Liquidity_30Y!S13)</x:f>
        <x:v>3981488.2860769313</x:v>
      </x:c>
      <x:c r="S250" s="16" t="n">
        <x:f>MAX(0,R250*(1+EXP((LN(1+Assumptions!$C$60)-0.5*Assumptions!$C$61^2)+Assumptions!$C$61*((RAND()+RAND()+RAND()+RAND()+RAND()+RAND()+RAND()+RAND()+RAND()+RAND()+RAND()+RAND())-6))-1)+Liquidity_30Y!T13)</x:f>
        <x:v>3108289.354693132</x:v>
      </x:c>
      <x:c r="T250" s="16" t="n">
        <x:f>MAX(0,S250*(1+EXP((LN(1+Assumptions!$C$60)-0.5*Assumptions!$C$61^2)+Assumptions!$C$61*((RAND()+RAND()+RAND()+RAND()+RAND()+RAND()+RAND()+RAND()+RAND()+RAND()+RAND()+RAND())-6))-1)+Liquidity_30Y!U13)</x:f>
        <x:v>3001884.3298873124</x:v>
      </x:c>
      <x:c r="U250" s="16" t="n">
        <x:f>MAX(0,T250*(1+EXP((LN(1+Assumptions!$C$60)-0.5*Assumptions!$C$61^2)+Assumptions!$C$61*((RAND()+RAND()+RAND()+RAND()+RAND()+RAND()+RAND()+RAND()+RAND()+RAND()+RAND()+RAND())-6))-1)+Liquidity_30Y!V13)</x:f>
        <x:v>3615674.3614015826</x:v>
      </x:c>
      <x:c r="V250" s="16" t="n">
        <x:f>MAX(0,U250*(1+EXP((LN(1+Assumptions!$C$60)-0.5*Assumptions!$C$61^2)+Assumptions!$C$61*((RAND()+RAND()+RAND()+RAND()+RAND()+RAND()+RAND()+RAND()+RAND()+RAND()+RAND()+RAND())-6))-1)+Liquidity_30Y!W13)</x:f>
        <x:v>2880249.119003524</x:v>
      </x:c>
      <x:c r="W250" s="16" t="n">
        <x:f>MAX(0,V250*(1+EXP((LN(1+Assumptions!$C$60)-0.5*Assumptions!$C$61^2)+Assumptions!$C$61*((RAND()+RAND()+RAND()+RAND()+RAND()+RAND()+RAND()+RAND()+RAND()+RAND()+RAND()+RAND())-6))-1)+Liquidity_30Y!X13)</x:f>
        <x:v>2595275.993810825</x:v>
      </x:c>
      <x:c r="X250" s="16" t="n">
        <x:f>MAX(0,W250*(1+EXP((LN(1+Assumptions!$C$60)-0.5*Assumptions!$C$61^2)+Assumptions!$C$61*((RAND()+RAND()+RAND()+RAND()+RAND()+RAND()+RAND()+RAND()+RAND()+RAND()+RAND()+RAND())-6))-1)+Liquidity_30Y!Y13)</x:f>
        <x:v>3082436.426491962</x:v>
      </x:c>
      <x:c r="Y250" s="16" t="n">
        <x:f>MAX(0,X250*(1+EXP((LN(1+Assumptions!$C$60)-0.5*Assumptions!$C$61^2)+Assumptions!$C$61*((RAND()+RAND()+RAND()+RAND()+RAND()+RAND()+RAND()+RAND()+RAND()+RAND()+RAND()+RAND())-6))-1)+Liquidity_30Y!Z13)</x:f>
        <x:v>4252451.815320784</x:v>
      </x:c>
      <x:c r="Z250" s="16" t="n">
        <x:f>MAX(0,Y250*(1+EXP((LN(1+Assumptions!$C$60)-0.5*Assumptions!$C$61^2)+Assumptions!$C$61*((RAND()+RAND()+RAND()+RAND()+RAND()+RAND()+RAND()+RAND()+RAND()+RAND()+RAND()+RAND())-6))-1)+Liquidity_30Y!AA13)</x:f>
        <x:v>4241981.740469299</x:v>
      </x:c>
      <x:c r="AA250" s="16" t="n">
        <x:f>MAX(0,Z250*(1+EXP((LN(1+Assumptions!$C$60)-0.5*Assumptions!$C$61^2)+Assumptions!$C$61*((RAND()+RAND()+RAND()+RAND()+RAND()+RAND()+RAND()+RAND()+RAND()+RAND()+RAND()+RAND())-6))-1)+Liquidity_30Y!AB13)</x:f>
        <x:v>4500811.945214101</x:v>
      </x:c>
      <x:c r="AB250" s="16" t="n">
        <x:f>MAX(0,AA250*(1+EXP((LN(1+Assumptions!$C$60)-0.5*Assumptions!$C$61^2)+Assumptions!$C$61*((RAND()+RAND()+RAND()+RAND()+RAND()+RAND()+RAND()+RAND()+RAND()+RAND()+RAND()+RAND())-6))-1)+Liquidity_30Y!AC13)</x:f>
        <x:v>4565544.441918956</x:v>
      </x:c>
      <x:c r="AC250" s="16" t="n">
        <x:f>MAX(0,AB250*(1+EXP((LN(1+Assumptions!$C$60)-0.5*Assumptions!$C$61^2)+Assumptions!$C$61*((RAND()+RAND()+RAND()+RAND()+RAND()+RAND()+RAND()+RAND()+RAND()+RAND()+RAND()+RAND())-6))-1)+Liquidity_30Y!AD13)</x:f>
        <x:v>5115075.768341588</x:v>
      </x:c>
      <x:c r="AD250" s="16" t="n">
        <x:f>MAX(0,AC250*(1+EXP((LN(1+Assumptions!$C$60)-0.5*Assumptions!$C$61^2)+Assumptions!$C$61*((RAND()+RAND()+RAND()+RAND()+RAND()+RAND()+RAND()+RAND()+RAND()+RAND()+RAND()+RAND())-6))-1)+Liquidity_30Y!AE13)</x:f>
        <x:v>4746760.519474206</x:v>
      </x:c>
      <x:c r="AE250" s="16" t="n">
        <x:f>MAX(0,AD250*(1+EXP((LN(1+Assumptions!$C$60)-0.5*Assumptions!$C$61^2)+Assumptions!$C$61*((RAND()+RAND()+RAND()+RAND()+RAND()+RAND()+RAND()+RAND()+RAND()+RAND()+RAND()+RAND())-6))-1)+Liquidity_30Y!AF13)</x:f>
        <x:v>4729364.882091225</x:v>
      </x:c>
      <x:c r="AF250" s="16" t="n">
        <x:f>MAX(0,AE250*(1+EXP((LN(1+Assumptions!$C$60)-0.5*Assumptions!$C$61^2)+Assumptions!$C$61*((RAND()+RAND()+RAND()+RAND()+RAND()+RAND()+RAND()+RAND()+RAND()+RAND()+RAND()+RAND())-6))-1)+Liquidity_30Y!AG13)</x:f>
        <x:v>4715220.544941967</x:v>
      </x:c>
    </x:row>
    <x:row r="251">
      <x:c r="A251" s="39">
        <x:v>247</x:v>
      </x:c>
      <x:c r="B251" s="16" t="n">
        <x:f>Liquidity_30Y!C14</x:f>
        <x:v>1029031.25</x:v>
      </x:c>
      <x:c r="C251" s="16" t="n">
        <x:f>MAX(0,B251*(1+EXP((LN(1+Assumptions!$C$60)-0.5*Assumptions!$C$61^2)+Assumptions!$C$61*((RAND()+RAND()+RAND()+RAND()+RAND()+RAND()+RAND()+RAND()+RAND()+RAND()+RAND()+RAND())-6))-1)+Liquidity_30Y!D13)</x:f>
        <x:v>1261172.8744273363</x:v>
      </x:c>
      <x:c r="D251" s="16" t="n">
        <x:f>MAX(0,C251*(1+EXP((LN(1+Assumptions!$C$60)-0.5*Assumptions!$C$61^2)+Assumptions!$C$61*((RAND()+RAND()+RAND()+RAND()+RAND()+RAND()+RAND()+RAND()+RAND()+RAND()+RAND()+RAND())-6))-1)+Liquidity_30Y!E13)</x:f>
        <x:v>1186203.0601189595</x:v>
      </x:c>
      <x:c r="E251" s="16" t="n">
        <x:f>MAX(0,D251*(1+EXP((LN(1+Assumptions!$C$60)-0.5*Assumptions!$C$61^2)+Assumptions!$C$61*((RAND()+RAND()+RAND()+RAND()+RAND()+RAND()+RAND()+RAND()+RAND()+RAND()+RAND()+RAND())-6))-1)+Liquidity_30Y!F13)</x:f>
        <x:v>1402875.730523585</x:v>
      </x:c>
      <x:c r="F251" s="16" t="n">
        <x:f>MAX(0,E251*(1+EXP((LN(1+Assumptions!$C$60)-0.5*Assumptions!$C$61^2)+Assumptions!$C$61*((RAND()+RAND()+RAND()+RAND()+RAND()+RAND()+RAND()+RAND()+RAND()+RAND()+RAND()+RAND())-6))-1)+Liquidity_30Y!G13)</x:f>
        <x:v>1774273.1433505118</x:v>
      </x:c>
      <x:c r="G251" s="16" t="n">
        <x:f>MAX(0,F251*(1+EXP((LN(1+Assumptions!$C$60)-0.5*Assumptions!$C$61^2)+Assumptions!$C$61*((RAND()+RAND()+RAND()+RAND()+RAND()+RAND()+RAND()+RAND()+RAND()+RAND()+RAND()+RAND())-6))-1)+Liquidity_30Y!H13)</x:f>
        <x:v>1702659.3262739938</x:v>
      </x:c>
      <x:c r="H251" s="16" t="n">
        <x:f>MAX(0,G251*(1+EXP((LN(1+Assumptions!$C$60)-0.5*Assumptions!$C$61^2)+Assumptions!$C$61*((RAND()+RAND()+RAND()+RAND()+RAND()+RAND()+RAND()+RAND()+RAND()+RAND()+RAND()+RAND())-6))-1)+Liquidity_30Y!I13)</x:f>
        <x:v>2115113.0466336287</x:v>
      </x:c>
      <x:c r="I251" s="16" t="n">
        <x:f>MAX(0,H251*(1+EXP((LN(1+Assumptions!$C$60)-0.5*Assumptions!$C$61^2)+Assumptions!$C$61*((RAND()+RAND()+RAND()+RAND()+RAND()+RAND()+RAND()+RAND()+RAND()+RAND()+RAND()+RAND())-6))-1)+Liquidity_30Y!J13)</x:f>
        <x:v>2511373.6850073086</x:v>
      </x:c>
      <x:c r="J251" s="16" t="n">
        <x:f>MAX(0,I251*(1+EXP((LN(1+Assumptions!$C$60)-0.5*Assumptions!$C$61^2)+Assumptions!$C$61*((RAND()+RAND()+RAND()+RAND()+RAND()+RAND()+RAND()+RAND()+RAND()+RAND()+RAND()+RAND())-6))-1)+Liquidity_30Y!K13)</x:f>
        <x:v>2634214.264304837</x:v>
      </x:c>
      <x:c r="K251" s="16" t="n">
        <x:f>MAX(0,J251*(1+EXP((LN(1+Assumptions!$C$60)-0.5*Assumptions!$C$61^2)+Assumptions!$C$61*((RAND()+RAND()+RAND()+RAND()+RAND()+RAND()+RAND()+RAND()+RAND()+RAND()+RAND()+RAND())-6))-1)+Liquidity_30Y!L13)</x:f>
        <x:v>3063563.71633825</x:v>
      </x:c>
      <x:c r="L251" s="16" t="n">
        <x:f>MAX(0,K251*(1+EXP((LN(1+Assumptions!$C$60)-0.5*Assumptions!$C$61^2)+Assumptions!$C$61*((RAND()+RAND()+RAND()+RAND()+RAND()+RAND()+RAND()+RAND()+RAND()+RAND()+RAND()+RAND())-6))-1)+Liquidity_30Y!M13)</x:f>
        <x:v>3106586.89164914</x:v>
      </x:c>
      <x:c r="M251" s="16" t="n">
        <x:f>MAX(0,L251*(1+EXP((LN(1+Assumptions!$C$60)-0.5*Assumptions!$C$61^2)+Assumptions!$C$61*((RAND()+RAND()+RAND()+RAND()+RAND()+RAND()+RAND()+RAND()+RAND()+RAND()+RAND()+RAND())-6))-1)+Liquidity_30Y!N13)</x:f>
        <x:v>4645278.8273607725</x:v>
      </x:c>
      <x:c r="N251" s="16" t="n">
        <x:f>MAX(0,M251*(1+EXP((LN(1+Assumptions!$C$60)-0.5*Assumptions!$C$61^2)+Assumptions!$C$61*((RAND()+RAND()+RAND()+RAND()+RAND()+RAND()+RAND()+RAND()+RAND()+RAND()+RAND()+RAND())-6))-1)+Liquidity_30Y!O13)</x:f>
        <x:v>4863825.23333878</x:v>
      </x:c>
      <x:c r="O251" s="16" t="n">
        <x:f>MAX(0,N251*(1+EXP((LN(1+Assumptions!$C$60)-0.5*Assumptions!$C$61^2)+Assumptions!$C$61*((RAND()+RAND()+RAND()+RAND()+RAND()+RAND()+RAND()+RAND()+RAND()+RAND()+RAND()+RAND())-6))-1)+Liquidity_30Y!P13)</x:f>
        <x:v>5271407.250512183</x:v>
      </x:c>
      <x:c r="P251" s="16" t="n">
        <x:f>MAX(0,O251*(1+EXP((LN(1+Assumptions!$C$60)-0.5*Assumptions!$C$61^2)+Assumptions!$C$61*((RAND()+RAND()+RAND()+RAND()+RAND()+RAND()+RAND()+RAND()+RAND()+RAND()+RAND()+RAND())-6))-1)+Liquidity_30Y!Q13)</x:f>
        <x:v>4641142.184801382</x:v>
      </x:c>
      <x:c r="Q251" s="16" t="n">
        <x:f>MAX(0,P251*(1+EXP((LN(1+Assumptions!$C$60)-0.5*Assumptions!$C$61^2)+Assumptions!$C$61*((RAND()+RAND()+RAND()+RAND()+RAND()+RAND()+RAND()+RAND()+RAND()+RAND()+RAND()+RAND())-6))-1)+Liquidity_30Y!R13)</x:f>
        <x:v>4682693.6941246865</x:v>
      </x:c>
      <x:c r="R251" s="16" t="n">
        <x:f>MAX(0,Q251*(1+EXP((LN(1+Assumptions!$C$60)-0.5*Assumptions!$C$61^2)+Assumptions!$C$61*((RAND()+RAND()+RAND()+RAND()+RAND()+RAND()+RAND()+RAND()+RAND()+RAND()+RAND()+RAND())-6))-1)+Liquidity_30Y!S13)</x:f>
        <x:v>4659278.851140662</x:v>
      </x:c>
      <x:c r="S251" s="16" t="n">
        <x:f>MAX(0,R251*(1+EXP((LN(1+Assumptions!$C$60)-0.5*Assumptions!$C$61^2)+Assumptions!$C$61*((RAND()+RAND()+RAND()+RAND()+RAND()+RAND()+RAND()+RAND()+RAND()+RAND()+RAND()+RAND())-6))-1)+Liquidity_30Y!T13)</x:f>
        <x:v>6378229.5075759515</x:v>
      </x:c>
      <x:c r="T251" s="16" t="n">
        <x:f>MAX(0,S251*(1+EXP((LN(1+Assumptions!$C$60)-0.5*Assumptions!$C$61^2)+Assumptions!$C$61*((RAND()+RAND()+RAND()+RAND()+RAND()+RAND()+RAND()+RAND()+RAND()+RAND()+RAND()+RAND())-6))-1)+Liquidity_30Y!U13)</x:f>
        <x:v>7494514.513871202</x:v>
      </x:c>
      <x:c r="U251" s="16" t="n">
        <x:f>MAX(0,T251*(1+EXP((LN(1+Assumptions!$C$60)-0.5*Assumptions!$C$61^2)+Assumptions!$C$61*((RAND()+RAND()+RAND()+RAND()+RAND()+RAND()+RAND()+RAND()+RAND()+RAND()+RAND()+RAND())-6))-1)+Liquidity_30Y!V13)</x:f>
        <x:v>7057257.543622773</x:v>
      </x:c>
      <x:c r="V251" s="16" t="n">
        <x:f>MAX(0,U251*(1+EXP((LN(1+Assumptions!$C$60)-0.5*Assumptions!$C$61^2)+Assumptions!$C$61*((RAND()+RAND()+RAND()+RAND()+RAND()+RAND()+RAND()+RAND()+RAND()+RAND()+RAND()+RAND())-6))-1)+Liquidity_30Y!W13)</x:f>
        <x:v>6465895.440887188</x:v>
      </x:c>
      <x:c r="W251" s="16" t="n">
        <x:f>MAX(0,V251*(1+EXP((LN(1+Assumptions!$C$60)-0.5*Assumptions!$C$61^2)+Assumptions!$C$61*((RAND()+RAND()+RAND()+RAND()+RAND()+RAND()+RAND()+RAND()+RAND()+RAND()+RAND()+RAND())-6))-1)+Liquidity_30Y!X13)</x:f>
        <x:v>5934061.882891576</x:v>
      </x:c>
      <x:c r="X251" s="16" t="n">
        <x:f>MAX(0,W251*(1+EXP((LN(1+Assumptions!$C$60)-0.5*Assumptions!$C$61^2)+Assumptions!$C$61*((RAND()+RAND()+RAND()+RAND()+RAND()+RAND()+RAND()+RAND()+RAND()+RAND()+RAND()+RAND())-6))-1)+Liquidity_30Y!Y13)</x:f>
        <x:v>6084485.028471454</x:v>
      </x:c>
      <x:c r="Y251" s="16" t="n">
        <x:f>MAX(0,X251*(1+EXP((LN(1+Assumptions!$C$60)-0.5*Assumptions!$C$61^2)+Assumptions!$C$61*((RAND()+RAND()+RAND()+RAND()+RAND()+RAND()+RAND()+RAND()+RAND()+RAND()+RAND()+RAND())-6))-1)+Liquidity_30Y!Z13)</x:f>
        <x:v>6337351.94569554</x:v>
      </x:c>
      <x:c r="Z251" s="16" t="n">
        <x:f>MAX(0,Y251*(1+EXP((LN(1+Assumptions!$C$60)-0.5*Assumptions!$C$61^2)+Assumptions!$C$61*((RAND()+RAND()+RAND()+RAND()+RAND()+RAND()+RAND()+RAND()+RAND()+RAND()+RAND()+RAND())-6))-1)+Liquidity_30Y!AA13)</x:f>
        <x:v>7643206.615738268</x:v>
      </x:c>
      <x:c r="AA251" s="16" t="n">
        <x:f>MAX(0,Z251*(1+EXP((LN(1+Assumptions!$C$60)-0.5*Assumptions!$C$61^2)+Assumptions!$C$61*((RAND()+RAND()+RAND()+RAND()+RAND()+RAND()+RAND()+RAND()+RAND()+RAND()+RAND()+RAND())-6))-1)+Liquidity_30Y!AB13)</x:f>
        <x:v>6326347.240800412</x:v>
      </x:c>
      <x:c r="AB251" s="16" t="n">
        <x:f>MAX(0,AA251*(1+EXP((LN(1+Assumptions!$C$60)-0.5*Assumptions!$C$61^2)+Assumptions!$C$61*((RAND()+RAND()+RAND()+RAND()+RAND()+RAND()+RAND()+RAND()+RAND()+RAND()+RAND()+RAND())-6))-1)+Liquidity_30Y!AC13)</x:f>
        <x:v>8195627.574959593</x:v>
      </x:c>
      <x:c r="AC251" s="16" t="n">
        <x:f>MAX(0,AB251*(1+EXP((LN(1+Assumptions!$C$60)-0.5*Assumptions!$C$61^2)+Assumptions!$C$61*((RAND()+RAND()+RAND()+RAND()+RAND()+RAND()+RAND()+RAND()+RAND()+RAND()+RAND()+RAND())-6))-1)+Liquidity_30Y!AD13)</x:f>
        <x:v>10269034.054540835</x:v>
      </x:c>
      <x:c r="AD251" s="16" t="n">
        <x:f>MAX(0,AC251*(1+EXP((LN(1+Assumptions!$C$60)-0.5*Assumptions!$C$61^2)+Assumptions!$C$61*((RAND()+RAND()+RAND()+RAND()+RAND()+RAND()+RAND()+RAND()+RAND()+RAND()+RAND()+RAND())-6))-1)+Liquidity_30Y!AE13)</x:f>
        <x:v>9625992.763860866</x:v>
      </x:c>
      <x:c r="AE251" s="16" t="n">
        <x:f>MAX(0,AD251*(1+EXP((LN(1+Assumptions!$C$60)-0.5*Assumptions!$C$61^2)+Assumptions!$C$61*((RAND()+RAND()+RAND()+RAND()+RAND()+RAND()+RAND()+RAND()+RAND()+RAND()+RAND()+RAND())-6))-1)+Liquidity_30Y!AF13)</x:f>
        <x:v>10098388.214859398</x:v>
      </x:c>
      <x:c r="AF251" s="16" t="n">
        <x:f>MAX(0,AE251*(1+EXP((LN(1+Assumptions!$C$60)-0.5*Assumptions!$C$61^2)+Assumptions!$C$61*((RAND()+RAND()+RAND()+RAND()+RAND()+RAND()+RAND()+RAND()+RAND()+RAND()+RAND()+RAND())-6))-1)+Liquidity_30Y!AG13)</x:f>
        <x:v>9309065.13677013</x:v>
      </x:c>
    </x:row>
    <x:row r="252">
      <x:c r="A252" s="39">
        <x:v>248</x:v>
      </x:c>
      <x:c r="B252" s="16" t="n">
        <x:f>Liquidity_30Y!C14</x:f>
        <x:v>1029031.25</x:v>
      </x:c>
      <x:c r="C252" s="16" t="n">
        <x:f>MAX(0,B252*(1+EXP((LN(1+Assumptions!$C$60)-0.5*Assumptions!$C$61^2)+Assumptions!$C$61*((RAND()+RAND()+RAND()+RAND()+RAND()+RAND()+RAND()+RAND()+RAND()+RAND()+RAND()+RAND())-6))-1)+Liquidity_30Y!D13)</x:f>
        <x:v>1335252.4838196281</x:v>
      </x:c>
      <x:c r="D252" s="16" t="n">
        <x:f>MAX(0,C252*(1+EXP((LN(1+Assumptions!$C$60)-0.5*Assumptions!$C$61^2)+Assumptions!$C$61*((RAND()+RAND()+RAND()+RAND()+RAND()+RAND()+RAND()+RAND()+RAND()+RAND()+RAND()+RAND())-6))-1)+Liquidity_30Y!E13)</x:f>
        <x:v>1608052.086478566</x:v>
      </x:c>
      <x:c r="E252" s="16" t="n">
        <x:f>MAX(0,D252*(1+EXP((LN(1+Assumptions!$C$60)-0.5*Assumptions!$C$61^2)+Assumptions!$C$61*((RAND()+RAND()+RAND()+RAND()+RAND()+RAND()+RAND()+RAND()+RAND()+RAND()+RAND()+RAND())-6))-1)+Liquidity_30Y!F13)</x:f>
        <x:v>2029311.309338626</x:v>
      </x:c>
      <x:c r="F252" s="16" t="n">
        <x:f>MAX(0,E252*(1+EXP((LN(1+Assumptions!$C$60)-0.5*Assumptions!$C$61^2)+Assumptions!$C$61*((RAND()+RAND()+RAND()+RAND()+RAND()+RAND()+RAND()+RAND()+RAND()+RAND()+RAND()+RAND())-6))-1)+Liquidity_30Y!G13)</x:f>
        <x:v>2359537.755506543</x:v>
      </x:c>
      <x:c r="G252" s="16" t="n">
        <x:f>MAX(0,F252*(1+EXP((LN(1+Assumptions!$C$60)-0.5*Assumptions!$C$61^2)+Assumptions!$C$61*((RAND()+RAND()+RAND()+RAND()+RAND()+RAND()+RAND()+RAND()+RAND()+RAND()+RAND()+RAND())-6))-1)+Liquidity_30Y!H13)</x:f>
        <x:v>1962516.3774169467</x:v>
      </x:c>
      <x:c r="H252" s="16" t="n">
        <x:f>MAX(0,G252*(1+EXP((LN(1+Assumptions!$C$60)-0.5*Assumptions!$C$61^2)+Assumptions!$C$61*((RAND()+RAND()+RAND()+RAND()+RAND()+RAND()+RAND()+RAND()+RAND()+RAND()+RAND()+RAND())-6))-1)+Liquidity_30Y!I13)</x:f>
        <x:v>1832937.3512878693</x:v>
      </x:c>
      <x:c r="I252" s="16" t="n">
        <x:f>MAX(0,H252*(1+EXP((LN(1+Assumptions!$C$60)-0.5*Assumptions!$C$61^2)+Assumptions!$C$61*((RAND()+RAND()+RAND()+RAND()+RAND()+RAND()+RAND()+RAND()+RAND()+RAND()+RAND()+RAND())-6))-1)+Liquidity_30Y!J13)</x:f>
        <x:v>1891541.5244351602</x:v>
      </x:c>
      <x:c r="J252" s="16" t="n">
        <x:f>MAX(0,I252*(1+EXP((LN(1+Assumptions!$C$60)-0.5*Assumptions!$C$61^2)+Assumptions!$C$61*((RAND()+RAND()+RAND()+RAND()+RAND()+RAND()+RAND()+RAND()+RAND()+RAND()+RAND()+RAND())-6))-1)+Liquidity_30Y!K13)</x:f>
        <x:v>2232529.942744695</x:v>
      </x:c>
      <x:c r="K252" s="16" t="n">
        <x:f>MAX(0,J252*(1+EXP((LN(1+Assumptions!$C$60)-0.5*Assumptions!$C$61^2)+Assumptions!$C$61*((RAND()+RAND()+RAND()+RAND()+RAND()+RAND()+RAND()+RAND()+RAND()+RAND()+RAND()+RAND())-6))-1)+Liquidity_30Y!L13)</x:f>
        <x:v>2319184.4966288274</x:v>
      </x:c>
      <x:c r="L252" s="16" t="n">
        <x:f>MAX(0,K252*(1+EXP((LN(1+Assumptions!$C$60)-0.5*Assumptions!$C$61^2)+Assumptions!$C$61*((RAND()+RAND()+RAND()+RAND()+RAND()+RAND()+RAND()+RAND()+RAND()+RAND()+RAND()+RAND())-6))-1)+Liquidity_30Y!M13)</x:f>
        <x:v>2941081.6018724013</x:v>
      </x:c>
      <x:c r="M252" s="16" t="n">
        <x:f>MAX(0,L252*(1+EXP((LN(1+Assumptions!$C$60)-0.5*Assumptions!$C$61^2)+Assumptions!$C$61*((RAND()+RAND()+RAND()+RAND()+RAND()+RAND()+RAND()+RAND()+RAND()+RAND()+RAND()+RAND())-6))-1)+Liquidity_30Y!N13)</x:f>
        <x:v>3495090.5339134424</x:v>
      </x:c>
      <x:c r="N252" s="16" t="n">
        <x:f>MAX(0,M252*(1+EXP((LN(1+Assumptions!$C$60)-0.5*Assumptions!$C$61^2)+Assumptions!$C$61*((RAND()+RAND()+RAND()+RAND()+RAND()+RAND()+RAND()+RAND()+RAND()+RAND()+RAND()+RAND())-6))-1)+Liquidity_30Y!O13)</x:f>
        <x:v>3608030.386302327</x:v>
      </x:c>
      <x:c r="O252" s="16" t="n">
        <x:f>MAX(0,N252*(1+EXP((LN(1+Assumptions!$C$60)-0.5*Assumptions!$C$61^2)+Assumptions!$C$61*((RAND()+RAND()+RAND()+RAND()+RAND()+RAND()+RAND()+RAND()+RAND()+RAND()+RAND()+RAND())-6))-1)+Liquidity_30Y!P13)</x:f>
        <x:v>3156467.394004243</x:v>
      </x:c>
      <x:c r="P252" s="16" t="n">
        <x:f>MAX(0,O252*(1+EXP((LN(1+Assumptions!$C$60)-0.5*Assumptions!$C$61^2)+Assumptions!$C$61*((RAND()+RAND()+RAND()+RAND()+RAND()+RAND()+RAND()+RAND()+RAND()+RAND()+RAND()+RAND())-6))-1)+Liquidity_30Y!Q13)</x:f>
        <x:v>3669529.597005581</x:v>
      </x:c>
      <x:c r="Q252" s="16" t="n">
        <x:f>MAX(0,P252*(1+EXP((LN(1+Assumptions!$C$60)-0.5*Assumptions!$C$61^2)+Assumptions!$C$61*((RAND()+RAND()+RAND()+RAND()+RAND()+RAND()+RAND()+RAND()+RAND()+RAND()+RAND()+RAND())-6))-1)+Liquidity_30Y!R13)</x:f>
        <x:v>3788319.291966545</x:v>
      </x:c>
      <x:c r="R252" s="16" t="n">
        <x:f>MAX(0,Q252*(1+EXP((LN(1+Assumptions!$C$60)-0.5*Assumptions!$C$61^2)+Assumptions!$C$61*((RAND()+RAND()+RAND()+RAND()+RAND()+RAND()+RAND()+RAND()+RAND()+RAND()+RAND()+RAND())-6))-1)+Liquidity_30Y!S13)</x:f>
        <x:v>3565492.252897234</x:v>
      </x:c>
      <x:c r="S252" s="16" t="n">
        <x:f>MAX(0,R252*(1+EXP((LN(1+Assumptions!$C$60)-0.5*Assumptions!$C$61^2)+Assumptions!$C$61*((RAND()+RAND()+RAND()+RAND()+RAND()+RAND()+RAND()+RAND()+RAND()+RAND()+RAND()+RAND())-6))-1)+Liquidity_30Y!T13)</x:f>
        <x:v>3139003.317483787</x:v>
      </x:c>
      <x:c r="T252" s="16" t="n">
        <x:f>MAX(0,S252*(1+EXP((LN(1+Assumptions!$C$60)-0.5*Assumptions!$C$61^2)+Assumptions!$C$61*((RAND()+RAND()+RAND()+RAND()+RAND()+RAND()+RAND()+RAND()+RAND()+RAND()+RAND()+RAND())-6))-1)+Liquidity_30Y!U13)</x:f>
        <x:v>2777354.376052067</x:v>
      </x:c>
      <x:c r="U252" s="16" t="n">
        <x:f>MAX(0,T252*(1+EXP((LN(1+Assumptions!$C$60)-0.5*Assumptions!$C$61^2)+Assumptions!$C$61*((RAND()+RAND()+RAND()+RAND()+RAND()+RAND()+RAND()+RAND()+RAND()+RAND()+RAND()+RAND())-6))-1)+Liquidity_30Y!V13)</x:f>
        <x:v>2814733.85411393</x:v>
      </x:c>
      <x:c r="V252" s="16" t="n">
        <x:f>MAX(0,U252*(1+EXP((LN(1+Assumptions!$C$60)-0.5*Assumptions!$C$61^2)+Assumptions!$C$61*((RAND()+RAND()+RAND()+RAND()+RAND()+RAND()+RAND()+RAND()+RAND()+RAND()+RAND()+RAND())-6))-1)+Liquidity_30Y!W13)</x:f>
        <x:v>3263117.2054799246</x:v>
      </x:c>
      <x:c r="W252" s="16" t="n">
        <x:f>MAX(0,V252*(1+EXP((LN(1+Assumptions!$C$60)-0.5*Assumptions!$C$61^2)+Assumptions!$C$61*((RAND()+RAND()+RAND()+RAND()+RAND()+RAND()+RAND()+RAND()+RAND()+RAND()+RAND()+RAND())-6))-1)+Liquidity_30Y!X13)</x:f>
        <x:v>2996774.0691751977</x:v>
      </x:c>
      <x:c r="X252" s="16" t="n">
        <x:f>MAX(0,W252*(1+EXP((LN(1+Assumptions!$C$60)-0.5*Assumptions!$C$61^2)+Assumptions!$C$61*((RAND()+RAND()+RAND()+RAND()+RAND()+RAND()+RAND()+RAND()+RAND()+RAND()+RAND()+RAND())-6))-1)+Liquidity_30Y!Y13)</x:f>
        <x:v>3429897.7245061975</x:v>
      </x:c>
      <x:c r="Y252" s="16" t="n">
        <x:f>MAX(0,X252*(1+EXP((LN(1+Assumptions!$C$60)-0.5*Assumptions!$C$61^2)+Assumptions!$C$61*((RAND()+RAND()+RAND()+RAND()+RAND()+RAND()+RAND()+RAND()+RAND()+RAND()+RAND()+RAND())-6))-1)+Liquidity_30Y!Z13)</x:f>
        <x:v>4646073.928357243</x:v>
      </x:c>
      <x:c r="Z252" s="16" t="n">
        <x:f>MAX(0,Y252*(1+EXP((LN(1+Assumptions!$C$60)-0.5*Assumptions!$C$61^2)+Assumptions!$C$61*((RAND()+RAND()+RAND()+RAND()+RAND()+RAND()+RAND()+RAND()+RAND()+RAND()+RAND()+RAND())-6))-1)+Liquidity_30Y!AA13)</x:f>
        <x:v>4016968.517458375</x:v>
      </x:c>
      <x:c r="AA252" s="16" t="n">
        <x:f>MAX(0,Z252*(1+EXP((LN(1+Assumptions!$C$60)-0.5*Assumptions!$C$61^2)+Assumptions!$C$61*((RAND()+RAND()+RAND()+RAND()+RAND()+RAND()+RAND()+RAND()+RAND()+RAND()+RAND()+RAND())-6))-1)+Liquidity_30Y!AB13)</x:f>
        <x:v>3835795.4653939344</x:v>
      </x:c>
      <x:c r="AB252" s="16" t="n">
        <x:f>MAX(0,AA252*(1+EXP((LN(1+Assumptions!$C$60)-0.5*Assumptions!$C$61^2)+Assumptions!$C$61*((RAND()+RAND()+RAND()+RAND()+RAND()+RAND()+RAND()+RAND()+RAND()+RAND()+RAND()+RAND())-6))-1)+Liquidity_30Y!AC13)</x:f>
        <x:v>5020215.0853726175</x:v>
      </x:c>
      <x:c r="AC252" s="16" t="n">
        <x:f>MAX(0,AB252*(1+EXP((LN(1+Assumptions!$C$60)-0.5*Assumptions!$C$61^2)+Assumptions!$C$61*((RAND()+RAND()+RAND()+RAND()+RAND()+RAND()+RAND()+RAND()+RAND()+RAND()+RAND()+RAND())-6))-1)+Liquidity_30Y!AD13)</x:f>
        <x:v>5829248.205549999</x:v>
      </x:c>
      <x:c r="AD252" s="16" t="n">
        <x:f>MAX(0,AC252*(1+EXP((LN(1+Assumptions!$C$60)-0.5*Assumptions!$C$61^2)+Assumptions!$C$61*((RAND()+RAND()+RAND()+RAND()+RAND()+RAND()+RAND()+RAND()+RAND()+RAND()+RAND()+RAND())-6))-1)+Liquidity_30Y!AE13)</x:f>
        <x:v>5098626.029927788</x:v>
      </x:c>
      <x:c r="AE252" s="16" t="n">
        <x:f>MAX(0,AD252*(1+EXP((LN(1+Assumptions!$C$60)-0.5*Assumptions!$C$61^2)+Assumptions!$C$61*((RAND()+RAND()+RAND()+RAND()+RAND()+RAND()+RAND()+RAND()+RAND()+RAND()+RAND()+RAND())-6))-1)+Liquidity_30Y!AF13)</x:f>
        <x:v>6437776.164238216</x:v>
      </x:c>
      <x:c r="AF252" s="16" t="n">
        <x:f>MAX(0,AE252*(1+EXP((LN(1+Assumptions!$C$60)-0.5*Assumptions!$C$61^2)+Assumptions!$C$61*((RAND()+RAND()+RAND()+RAND()+RAND()+RAND()+RAND()+RAND()+RAND()+RAND()+RAND()+RAND())-6))-1)+Liquidity_30Y!AG13)</x:f>
        <x:v>6191467.672878846</x:v>
      </x:c>
    </x:row>
    <x:row r="253">
      <x:c r="A253" s="39">
        <x:v>249</x:v>
      </x:c>
      <x:c r="B253" s="16" t="n">
        <x:f>Liquidity_30Y!C14</x:f>
        <x:v>1029031.25</x:v>
      </x:c>
      <x:c r="C253" s="16" t="n">
        <x:f>MAX(0,B253*(1+EXP((LN(1+Assumptions!$C$60)-0.5*Assumptions!$C$61^2)+Assumptions!$C$61*((RAND()+RAND()+RAND()+RAND()+RAND()+RAND()+RAND()+RAND()+RAND()+RAND()+RAND()+RAND())-6))-1)+Liquidity_30Y!D13)</x:f>
        <x:v>1138870.9669624777</x:v>
      </x:c>
      <x:c r="D253" s="16" t="n">
        <x:f>MAX(0,C253*(1+EXP((LN(1+Assumptions!$C$60)-0.5*Assumptions!$C$61^2)+Assumptions!$C$61*((RAND()+RAND()+RAND()+RAND()+RAND()+RAND()+RAND()+RAND()+RAND()+RAND()+RAND()+RAND())-6))-1)+Liquidity_30Y!E13)</x:f>
        <x:v>1291905.5794970405</x:v>
      </x:c>
      <x:c r="E253" s="16" t="n">
        <x:f>MAX(0,D253*(1+EXP((LN(1+Assumptions!$C$60)-0.5*Assumptions!$C$61^2)+Assumptions!$C$61*((RAND()+RAND()+RAND()+RAND()+RAND()+RAND()+RAND()+RAND()+RAND()+RAND()+RAND()+RAND())-6))-1)+Liquidity_30Y!F13)</x:f>
        <x:v>1214918.5805878325</x:v>
      </x:c>
      <x:c r="F253" s="16" t="n">
        <x:f>MAX(0,E253*(1+EXP((LN(1+Assumptions!$C$60)-0.5*Assumptions!$C$61^2)+Assumptions!$C$61*((RAND()+RAND()+RAND()+RAND()+RAND()+RAND()+RAND()+RAND()+RAND()+RAND()+RAND()+RAND())-6))-1)+Liquidity_30Y!G13)</x:f>
        <x:v>1399057.894754147</x:v>
      </x:c>
      <x:c r="G253" s="16" t="n">
        <x:f>MAX(0,F253*(1+EXP((LN(1+Assumptions!$C$60)-0.5*Assumptions!$C$61^2)+Assumptions!$C$61*((RAND()+RAND()+RAND()+RAND()+RAND()+RAND()+RAND()+RAND()+RAND()+RAND()+RAND()+RAND())-6))-1)+Liquidity_30Y!H13)</x:f>
        <x:v>1405811.5882609892</x:v>
      </x:c>
      <x:c r="H253" s="16" t="n">
        <x:f>MAX(0,G253*(1+EXP((LN(1+Assumptions!$C$60)-0.5*Assumptions!$C$61^2)+Assumptions!$C$61*((RAND()+RAND()+RAND()+RAND()+RAND()+RAND()+RAND()+RAND()+RAND()+RAND()+RAND()+RAND())-6))-1)+Liquidity_30Y!I13)</x:f>
        <x:v>1594364.3650347963</x:v>
      </x:c>
      <x:c r="I253" s="16" t="n">
        <x:f>MAX(0,H253*(1+EXP((LN(1+Assumptions!$C$60)-0.5*Assumptions!$C$61^2)+Assumptions!$C$61*((RAND()+RAND()+RAND()+RAND()+RAND()+RAND()+RAND()+RAND()+RAND()+RAND()+RAND()+RAND())-6))-1)+Liquidity_30Y!J13)</x:f>
        <x:v>1903039.142498017</x:v>
      </x:c>
      <x:c r="J253" s="16" t="n">
        <x:f>MAX(0,I253*(1+EXP((LN(1+Assumptions!$C$60)-0.5*Assumptions!$C$61^2)+Assumptions!$C$61*((RAND()+RAND()+RAND()+RAND()+RAND()+RAND()+RAND()+RAND()+RAND()+RAND()+RAND()+RAND())-6))-1)+Liquidity_30Y!K13)</x:f>
        <x:v>1897896.0304387105</x:v>
      </x:c>
      <x:c r="K253" s="16" t="n">
        <x:f>MAX(0,J253*(1+EXP((LN(1+Assumptions!$C$60)-0.5*Assumptions!$C$61^2)+Assumptions!$C$61*((RAND()+RAND()+RAND()+RAND()+RAND()+RAND()+RAND()+RAND()+RAND()+RAND()+RAND()+RAND())-6))-1)+Liquidity_30Y!L13)</x:f>
        <x:v>2329368.298325287</x:v>
      </x:c>
      <x:c r="L253" s="16" t="n">
        <x:f>MAX(0,K253*(1+EXP((LN(1+Assumptions!$C$60)-0.5*Assumptions!$C$61^2)+Assumptions!$C$61*((RAND()+RAND()+RAND()+RAND()+RAND()+RAND()+RAND()+RAND()+RAND()+RAND()+RAND()+RAND())-6))-1)+Liquidity_30Y!M13)</x:f>
        <x:v>2373902.947489366</x:v>
      </x:c>
      <x:c r="M253" s="16" t="n">
        <x:f>MAX(0,L253*(1+EXP((LN(1+Assumptions!$C$60)-0.5*Assumptions!$C$61^2)+Assumptions!$C$61*((RAND()+RAND()+RAND()+RAND()+RAND()+RAND()+RAND()+RAND()+RAND()+RAND()+RAND()+RAND())-6))-1)+Liquidity_30Y!N13)</x:f>
        <x:v>2487761.4555704286</x:v>
      </x:c>
      <x:c r="N253" s="16" t="n">
        <x:f>MAX(0,M253*(1+EXP((LN(1+Assumptions!$C$60)-0.5*Assumptions!$C$61^2)+Assumptions!$C$61*((RAND()+RAND()+RAND()+RAND()+RAND()+RAND()+RAND()+RAND()+RAND()+RAND()+RAND()+RAND())-6))-1)+Liquidity_30Y!O13)</x:f>
        <x:v>3474481.862606005</x:v>
      </x:c>
      <x:c r="O253" s="16" t="n">
        <x:f>MAX(0,N253*(1+EXP((LN(1+Assumptions!$C$60)-0.5*Assumptions!$C$61^2)+Assumptions!$C$61*((RAND()+RAND()+RAND()+RAND()+RAND()+RAND()+RAND()+RAND()+RAND()+RAND()+RAND()+RAND())-6))-1)+Liquidity_30Y!P13)</x:f>
        <x:v>2912462.0641897237</x:v>
      </x:c>
      <x:c r="P253" s="16" t="n">
        <x:f>MAX(0,O253*(1+EXP((LN(1+Assumptions!$C$60)-0.5*Assumptions!$C$61^2)+Assumptions!$C$61*((RAND()+RAND()+RAND()+RAND()+RAND()+RAND()+RAND()+RAND()+RAND()+RAND()+RAND()+RAND())-6))-1)+Liquidity_30Y!Q13)</x:f>
        <x:v>2657828.9391392833</x:v>
      </x:c>
      <x:c r="Q253" s="16" t="n">
        <x:f>MAX(0,P253*(1+EXP((LN(1+Assumptions!$C$60)-0.5*Assumptions!$C$61^2)+Assumptions!$C$61*((RAND()+RAND()+RAND()+RAND()+RAND()+RAND()+RAND()+RAND()+RAND()+RAND()+RAND()+RAND())-6))-1)+Liquidity_30Y!R13)</x:f>
        <x:v>2649517.732078122</x:v>
      </x:c>
      <x:c r="R253" s="16" t="n">
        <x:f>MAX(0,Q253*(1+EXP((LN(1+Assumptions!$C$60)-0.5*Assumptions!$C$61^2)+Assumptions!$C$61*((RAND()+RAND()+RAND()+RAND()+RAND()+RAND()+RAND()+RAND()+RAND()+RAND()+RAND()+RAND())-6))-1)+Liquidity_30Y!S13)</x:f>
        <x:v>2404236.4867756143</x:v>
      </x:c>
      <x:c r="S253" s="16" t="n">
        <x:f>MAX(0,R253*(1+EXP((LN(1+Assumptions!$C$60)-0.5*Assumptions!$C$61^2)+Assumptions!$C$61*((RAND()+RAND()+RAND()+RAND()+RAND()+RAND()+RAND()+RAND()+RAND()+RAND()+RAND()+RAND())-6))-1)+Liquidity_30Y!T13)</x:f>
        <x:v>2150789.9018498813</x:v>
      </x:c>
      <x:c r="T253" s="16" t="n">
        <x:f>MAX(0,S253*(1+EXP((LN(1+Assumptions!$C$60)-0.5*Assumptions!$C$61^2)+Assumptions!$C$61*((RAND()+RAND()+RAND()+RAND()+RAND()+RAND()+RAND()+RAND()+RAND()+RAND()+RAND()+RAND())-6))-1)+Liquidity_30Y!U13)</x:f>
        <x:v>2490616.402466123</x:v>
      </x:c>
      <x:c r="U253" s="16" t="n">
        <x:f>MAX(0,T253*(1+EXP((LN(1+Assumptions!$C$60)-0.5*Assumptions!$C$61^2)+Assumptions!$C$61*((RAND()+RAND()+RAND()+RAND()+RAND()+RAND()+RAND()+RAND()+RAND()+RAND()+RAND()+RAND())-6))-1)+Liquidity_30Y!V13)</x:f>
        <x:v>2690826.7653704556</x:v>
      </x:c>
      <x:c r="V253" s="16" t="n">
        <x:f>MAX(0,U253*(1+EXP((LN(1+Assumptions!$C$60)-0.5*Assumptions!$C$61^2)+Assumptions!$C$61*((RAND()+RAND()+RAND()+RAND()+RAND()+RAND()+RAND()+RAND()+RAND()+RAND()+RAND()+RAND())-6))-1)+Liquidity_30Y!W13)</x:f>
        <x:v>2445245.401971013</x:v>
      </x:c>
      <x:c r="W253" s="16" t="n">
        <x:f>MAX(0,V253*(1+EXP((LN(1+Assumptions!$C$60)-0.5*Assumptions!$C$61^2)+Assumptions!$C$61*((RAND()+RAND()+RAND()+RAND()+RAND()+RAND()+RAND()+RAND()+RAND()+RAND()+RAND()+RAND())-6))-1)+Liquidity_30Y!X13)</x:f>
        <x:v>3198709.792000387</x:v>
      </x:c>
      <x:c r="X253" s="16" t="n">
        <x:f>MAX(0,W253*(1+EXP((LN(1+Assumptions!$C$60)-0.5*Assumptions!$C$61^2)+Assumptions!$C$61*((RAND()+RAND()+RAND()+RAND()+RAND()+RAND()+RAND()+RAND()+RAND()+RAND()+RAND()+RAND())-6))-1)+Liquidity_30Y!Y13)</x:f>
        <x:v>3675684.044199788</x:v>
      </x:c>
      <x:c r="Y253" s="16" t="n">
        <x:f>MAX(0,X253*(1+EXP((LN(1+Assumptions!$C$60)-0.5*Assumptions!$C$61^2)+Assumptions!$C$61*((RAND()+RAND()+RAND()+RAND()+RAND()+RAND()+RAND()+RAND()+RAND()+RAND()+RAND()+RAND())-6))-1)+Liquidity_30Y!Z13)</x:f>
        <x:v>3587228.1310517373</x:v>
      </x:c>
      <x:c r="Z253" s="16" t="n">
        <x:f>MAX(0,Y253*(1+EXP((LN(1+Assumptions!$C$60)-0.5*Assumptions!$C$61^2)+Assumptions!$C$61*((RAND()+RAND()+RAND()+RAND()+RAND()+RAND()+RAND()+RAND()+RAND()+RAND()+RAND()+RAND())-6))-1)+Liquidity_30Y!AA13)</x:f>
        <x:v>3316089.725903922</x:v>
      </x:c>
      <x:c r="AA253" s="16" t="n">
        <x:f>MAX(0,Z253*(1+EXP((LN(1+Assumptions!$C$60)-0.5*Assumptions!$C$61^2)+Assumptions!$C$61*((RAND()+RAND()+RAND()+RAND()+RAND()+RAND()+RAND()+RAND()+RAND()+RAND()+RAND()+RAND())-6))-1)+Liquidity_30Y!AB13)</x:f>
        <x:v>4154482.9387556994</x:v>
      </x:c>
      <x:c r="AB253" s="16" t="n">
        <x:f>MAX(0,AA253*(1+EXP((LN(1+Assumptions!$C$60)-0.5*Assumptions!$C$61^2)+Assumptions!$C$61*((RAND()+RAND()+RAND()+RAND()+RAND()+RAND()+RAND()+RAND()+RAND()+RAND()+RAND()+RAND())-6))-1)+Liquidity_30Y!AC13)</x:f>
        <x:v>3721234.635288898</x:v>
      </x:c>
      <x:c r="AC253" s="16" t="n">
        <x:f>MAX(0,AB253*(1+EXP((LN(1+Assumptions!$C$60)-0.5*Assumptions!$C$61^2)+Assumptions!$C$61*((RAND()+RAND()+RAND()+RAND()+RAND()+RAND()+RAND()+RAND()+RAND()+RAND()+RAND()+RAND())-6))-1)+Liquidity_30Y!AD13)</x:f>
        <x:v>4467653.7203283</x:v>
      </x:c>
      <x:c r="AD253" s="16" t="n">
        <x:f>MAX(0,AC253*(1+EXP((LN(1+Assumptions!$C$60)-0.5*Assumptions!$C$61^2)+Assumptions!$C$61*((RAND()+RAND()+RAND()+RAND()+RAND()+RAND()+RAND()+RAND()+RAND()+RAND()+RAND()+RAND())-6))-1)+Liquidity_30Y!AE13)</x:f>
        <x:v>4821737.018757964</x:v>
      </x:c>
      <x:c r="AE253" s="16" t="n">
        <x:f>MAX(0,AD253*(1+EXP((LN(1+Assumptions!$C$60)-0.5*Assumptions!$C$61^2)+Assumptions!$C$61*((RAND()+RAND()+RAND()+RAND()+RAND()+RAND()+RAND()+RAND()+RAND()+RAND()+RAND()+RAND())-6))-1)+Liquidity_30Y!AF13)</x:f>
        <x:v>4128382.861805622</x:v>
      </x:c>
      <x:c r="AF253" s="16" t="n">
        <x:f>MAX(0,AE253*(1+EXP((LN(1+Assumptions!$C$60)-0.5*Assumptions!$C$61^2)+Assumptions!$C$61*((RAND()+RAND()+RAND()+RAND()+RAND()+RAND()+RAND()+RAND()+RAND()+RAND()+RAND()+RAND())-6))-1)+Liquidity_30Y!AG13)</x:f>
        <x:v>3645643.48001624</x:v>
      </x:c>
    </x:row>
    <x:row r="254">
      <x:c r="A254" s="39">
        <x:v>250</x:v>
      </x:c>
      <x:c r="B254" s="16" t="n">
        <x:f>Liquidity_30Y!C14</x:f>
        <x:v>1029031.25</x:v>
      </x:c>
      <x:c r="C254" s="16" t="n">
        <x:f>MAX(0,B254*(1+EXP((LN(1+Assumptions!$C$60)-0.5*Assumptions!$C$61^2)+Assumptions!$C$61*((RAND()+RAND()+RAND()+RAND()+RAND()+RAND()+RAND()+RAND()+RAND()+RAND()+RAND()+RAND())-6))-1)+Liquidity_30Y!D13)</x:f>
        <x:v>1005344.0996230794</x:v>
      </x:c>
      <x:c r="D254" s="16" t="n">
        <x:f>MAX(0,C254*(1+EXP((LN(1+Assumptions!$C$60)-0.5*Assumptions!$C$61^2)+Assumptions!$C$61*((RAND()+RAND()+RAND()+RAND()+RAND()+RAND()+RAND()+RAND()+RAND()+RAND()+RAND()+RAND())-6))-1)+Liquidity_30Y!E13)</x:f>
        <x:v>1319455.7359938605</x:v>
      </x:c>
      <x:c r="E254" s="16" t="n">
        <x:f>MAX(0,D254*(1+EXP((LN(1+Assumptions!$C$60)-0.5*Assumptions!$C$61^2)+Assumptions!$C$61*((RAND()+RAND()+RAND()+RAND()+RAND()+RAND()+RAND()+RAND()+RAND()+RAND()+RAND()+RAND())-6))-1)+Liquidity_30Y!F13)</x:f>
        <x:v>1372563.6535632873</x:v>
      </x:c>
      <x:c r="F254" s="16" t="n">
        <x:f>MAX(0,E254*(1+EXP((LN(1+Assumptions!$C$60)-0.5*Assumptions!$C$61^2)+Assumptions!$C$61*((RAND()+RAND()+RAND()+RAND()+RAND()+RAND()+RAND()+RAND()+RAND()+RAND()+RAND()+RAND())-6))-1)+Liquidity_30Y!G13)</x:f>
        <x:v>1482926.3839183827</x:v>
      </x:c>
      <x:c r="G254" s="16" t="n">
        <x:f>MAX(0,F254*(1+EXP((LN(1+Assumptions!$C$60)-0.5*Assumptions!$C$61^2)+Assumptions!$C$61*((RAND()+RAND()+RAND()+RAND()+RAND()+RAND()+RAND()+RAND()+RAND()+RAND()+RAND()+RAND())-6))-1)+Liquidity_30Y!H13)</x:f>
        <x:v>1992701.2063600875</x:v>
      </x:c>
      <x:c r="H254" s="16" t="n">
        <x:f>MAX(0,G254*(1+EXP((LN(1+Assumptions!$C$60)-0.5*Assumptions!$C$61^2)+Assumptions!$C$61*((RAND()+RAND()+RAND()+RAND()+RAND()+RAND()+RAND()+RAND()+RAND()+RAND()+RAND()+RAND())-6))-1)+Liquidity_30Y!I13)</x:f>
        <x:v>2229183.625659812</x:v>
      </x:c>
      <x:c r="I254" s="16" t="n">
        <x:f>MAX(0,H254*(1+EXP((LN(1+Assumptions!$C$60)-0.5*Assumptions!$C$61^2)+Assumptions!$C$61*((RAND()+RAND()+RAND()+RAND()+RAND()+RAND()+RAND()+RAND()+RAND()+RAND()+RAND()+RAND())-6))-1)+Liquidity_30Y!J13)</x:f>
        <x:v>2202096.1445735428</x:v>
      </x:c>
      <x:c r="J254" s="16" t="n">
        <x:f>MAX(0,I254*(1+EXP((LN(1+Assumptions!$C$60)-0.5*Assumptions!$C$61^2)+Assumptions!$C$61*((RAND()+RAND()+RAND()+RAND()+RAND()+RAND()+RAND()+RAND()+RAND()+RAND()+RAND()+RAND())-6))-1)+Liquidity_30Y!K13)</x:f>
        <x:v>2873615.205713864</x:v>
      </x:c>
      <x:c r="K254" s="16" t="n">
        <x:f>MAX(0,J254*(1+EXP((LN(1+Assumptions!$C$60)-0.5*Assumptions!$C$61^2)+Assumptions!$C$61*((RAND()+RAND()+RAND()+RAND()+RAND()+RAND()+RAND()+RAND()+RAND()+RAND()+RAND()+RAND())-6))-1)+Liquidity_30Y!L13)</x:f>
        <x:v>3226986.8501401003</x:v>
      </x:c>
      <x:c r="L254" s="16" t="n">
        <x:f>MAX(0,K254*(1+EXP((LN(1+Assumptions!$C$60)-0.5*Assumptions!$C$61^2)+Assumptions!$C$61*((RAND()+RAND()+RAND()+RAND()+RAND()+RAND()+RAND()+RAND()+RAND()+RAND()+RAND()+RAND())-6))-1)+Liquidity_30Y!M13)</x:f>
        <x:v>3067561.961769671</x:v>
      </x:c>
      <x:c r="M254" s="16" t="n">
        <x:f>MAX(0,L254*(1+EXP((LN(1+Assumptions!$C$60)-0.5*Assumptions!$C$61^2)+Assumptions!$C$61*((RAND()+RAND()+RAND()+RAND()+RAND()+RAND()+RAND()+RAND()+RAND()+RAND()+RAND()+RAND())-6))-1)+Liquidity_30Y!N13)</x:f>
        <x:v>3137971.0406963173</x:v>
      </x:c>
      <x:c r="N254" s="16" t="n">
        <x:f>MAX(0,M254*(1+EXP((LN(1+Assumptions!$C$60)-0.5*Assumptions!$C$61^2)+Assumptions!$C$61*((RAND()+RAND()+RAND()+RAND()+RAND()+RAND()+RAND()+RAND()+RAND()+RAND()+RAND()+RAND())-6))-1)+Liquidity_30Y!O13)</x:f>
        <x:v>3573245.0621050117</x:v>
      </x:c>
      <x:c r="O254" s="16" t="n">
        <x:f>MAX(0,N254*(1+EXP((LN(1+Assumptions!$C$60)-0.5*Assumptions!$C$61^2)+Assumptions!$C$61*((RAND()+RAND()+RAND()+RAND()+RAND()+RAND()+RAND()+RAND()+RAND()+RAND()+RAND()+RAND())-6))-1)+Liquidity_30Y!P13)</x:f>
        <x:v>3896390.4216368017</x:v>
      </x:c>
      <x:c r="P254" s="16" t="n">
        <x:f>MAX(0,O254*(1+EXP((LN(1+Assumptions!$C$60)-0.5*Assumptions!$C$61^2)+Assumptions!$C$61*((RAND()+RAND()+RAND()+RAND()+RAND()+RAND()+RAND()+RAND()+RAND()+RAND()+RAND()+RAND())-6))-1)+Liquidity_30Y!Q13)</x:f>
        <x:v>4800097.792377992</x:v>
      </x:c>
      <x:c r="Q254" s="16" t="n">
        <x:f>MAX(0,P254*(1+EXP((LN(1+Assumptions!$C$60)-0.5*Assumptions!$C$61^2)+Assumptions!$C$61*((RAND()+RAND()+RAND()+RAND()+RAND()+RAND()+RAND()+RAND()+RAND()+RAND()+RAND()+RAND())-6))-1)+Liquidity_30Y!R13)</x:f>
        <x:v>6870569.578337464</x:v>
      </x:c>
      <x:c r="R254" s="16" t="n">
        <x:f>MAX(0,Q254*(1+EXP((LN(1+Assumptions!$C$60)-0.5*Assumptions!$C$61^2)+Assumptions!$C$61*((RAND()+RAND()+RAND()+RAND()+RAND()+RAND()+RAND()+RAND()+RAND()+RAND()+RAND()+RAND())-6))-1)+Liquidity_30Y!S13)</x:f>
        <x:v>7045255.696576745</x:v>
      </x:c>
      <x:c r="S254" s="16" t="n">
        <x:f>MAX(0,R254*(1+EXP((LN(1+Assumptions!$C$60)-0.5*Assumptions!$C$61^2)+Assumptions!$C$61*((RAND()+RAND()+RAND()+RAND()+RAND()+RAND()+RAND()+RAND()+RAND()+RAND()+RAND()+RAND())-6))-1)+Liquidity_30Y!T13)</x:f>
        <x:v>7084006.8435976375</x:v>
      </x:c>
      <x:c r="T254" s="16" t="n">
        <x:f>MAX(0,S254*(1+EXP((LN(1+Assumptions!$C$60)-0.5*Assumptions!$C$61^2)+Assumptions!$C$61*((RAND()+RAND()+RAND()+RAND()+RAND()+RAND()+RAND()+RAND()+RAND()+RAND()+RAND()+RAND())-6))-1)+Liquidity_30Y!U13)</x:f>
        <x:v>8496591.667707646</x:v>
      </x:c>
      <x:c r="U254" s="16" t="n">
        <x:f>MAX(0,T254*(1+EXP((LN(1+Assumptions!$C$60)-0.5*Assumptions!$C$61^2)+Assumptions!$C$61*((RAND()+RAND()+RAND()+RAND()+RAND()+RAND()+RAND()+RAND()+RAND()+RAND()+RAND()+RAND())-6))-1)+Liquidity_30Y!V13)</x:f>
        <x:v>9005203.523939487</x:v>
      </x:c>
      <x:c r="V254" s="16" t="n">
        <x:f>MAX(0,U254*(1+EXP((LN(1+Assumptions!$C$60)-0.5*Assumptions!$C$61^2)+Assumptions!$C$61*((RAND()+RAND()+RAND()+RAND()+RAND()+RAND()+RAND()+RAND()+RAND()+RAND()+RAND()+RAND())-6))-1)+Liquidity_30Y!W13)</x:f>
        <x:v>8056155.538539389</x:v>
      </x:c>
      <x:c r="W254" s="16" t="n">
        <x:f>MAX(0,V254*(1+EXP((LN(1+Assumptions!$C$60)-0.5*Assumptions!$C$61^2)+Assumptions!$C$61*((RAND()+RAND()+RAND()+RAND()+RAND()+RAND()+RAND()+RAND()+RAND()+RAND()+RAND()+RAND())-6))-1)+Liquidity_30Y!X13)</x:f>
        <x:v>9126686.509525588</x:v>
      </x:c>
      <x:c r="X254" s="16" t="n">
        <x:f>MAX(0,W254*(1+EXP((LN(1+Assumptions!$C$60)-0.5*Assumptions!$C$61^2)+Assumptions!$C$61*((RAND()+RAND()+RAND()+RAND()+RAND()+RAND()+RAND()+RAND()+RAND()+RAND()+RAND()+RAND())-6))-1)+Liquidity_30Y!Y13)</x:f>
        <x:v>7534928.973267493</x:v>
      </x:c>
      <x:c r="Y254" s="16" t="n">
        <x:f>MAX(0,X254*(1+EXP((LN(1+Assumptions!$C$60)-0.5*Assumptions!$C$61^2)+Assumptions!$C$61*((RAND()+RAND()+RAND()+RAND()+RAND()+RAND()+RAND()+RAND()+RAND()+RAND()+RAND()+RAND())-6))-1)+Liquidity_30Y!Z13)</x:f>
        <x:v>9516436.69299658</x:v>
      </x:c>
      <x:c r="Z254" s="16" t="n">
        <x:f>MAX(0,Y254*(1+EXP((LN(1+Assumptions!$C$60)-0.5*Assumptions!$C$61^2)+Assumptions!$C$61*((RAND()+RAND()+RAND()+RAND()+RAND()+RAND()+RAND()+RAND()+RAND()+RAND()+RAND()+RAND())-6))-1)+Liquidity_30Y!AA13)</x:f>
        <x:v>11063994.654274067</x:v>
      </x:c>
      <x:c r="AA254" s="16" t="n">
        <x:f>MAX(0,Z254*(1+EXP((LN(1+Assumptions!$C$60)-0.5*Assumptions!$C$61^2)+Assumptions!$C$61*((RAND()+RAND()+RAND()+RAND()+RAND()+RAND()+RAND()+RAND()+RAND()+RAND()+RAND()+RAND())-6))-1)+Liquidity_30Y!AB13)</x:f>
        <x:v>12555219.781890191</x:v>
      </x:c>
      <x:c r="AB254" s="16" t="n">
        <x:f>MAX(0,AA254*(1+EXP((LN(1+Assumptions!$C$60)-0.5*Assumptions!$C$61^2)+Assumptions!$C$61*((RAND()+RAND()+RAND()+RAND()+RAND()+RAND()+RAND()+RAND()+RAND()+RAND()+RAND()+RAND())-6))-1)+Liquidity_30Y!AC13)</x:f>
        <x:v>13104763.343559248</x:v>
      </x:c>
      <x:c r="AC254" s="16" t="n">
        <x:f>MAX(0,AB254*(1+EXP((LN(1+Assumptions!$C$60)-0.5*Assumptions!$C$61^2)+Assumptions!$C$61*((RAND()+RAND()+RAND()+RAND()+RAND()+RAND()+RAND()+RAND()+RAND()+RAND()+RAND()+RAND())-6))-1)+Liquidity_30Y!AD13)</x:f>
        <x:v>12704840.33946866</x:v>
      </x:c>
      <x:c r="AD254" s="16" t="n">
        <x:f>MAX(0,AC254*(1+EXP((LN(1+Assumptions!$C$60)-0.5*Assumptions!$C$61^2)+Assumptions!$C$61*((RAND()+RAND()+RAND()+RAND()+RAND()+RAND()+RAND()+RAND()+RAND()+RAND()+RAND()+RAND())-6))-1)+Liquidity_30Y!AE13)</x:f>
        <x:v>14761730.547728902</x:v>
      </x:c>
      <x:c r="AE254" s="16" t="n">
        <x:f>MAX(0,AD254*(1+EXP((LN(1+Assumptions!$C$60)-0.5*Assumptions!$C$61^2)+Assumptions!$C$61*((RAND()+RAND()+RAND()+RAND()+RAND()+RAND()+RAND()+RAND()+RAND()+RAND()+RAND()+RAND())-6))-1)+Liquidity_30Y!AF13)</x:f>
        <x:v>18185920.582182217</x:v>
      </x:c>
      <x:c r="AF254" s="16" t="n">
        <x:f>MAX(0,AE254*(1+EXP((LN(1+Assumptions!$C$60)-0.5*Assumptions!$C$61^2)+Assumptions!$C$61*((RAND()+RAND()+RAND()+RAND()+RAND()+RAND()+RAND()+RAND()+RAND()+RAND()+RAND()+RAND())-6))-1)+Liquidity_30Y!AG13)</x:f>
        <x:v>22480674.701254673</x:v>
      </x:c>
    </x:row>
    <x:row r="255">
      <x:c r="A255" s="39">
        <x:v>251</x:v>
      </x:c>
      <x:c r="B255" s="16" t="n">
        <x:f>Liquidity_30Y!C14</x:f>
        <x:v>1029031.25</x:v>
      </x:c>
      <x:c r="C255" s="16" t="n">
        <x:f>MAX(0,B255*(1+EXP((LN(1+Assumptions!$C$60)-0.5*Assumptions!$C$61^2)+Assumptions!$C$61*((RAND()+RAND()+RAND()+RAND()+RAND()+RAND()+RAND()+RAND()+RAND()+RAND()+RAND()+RAND())-6))-1)+Liquidity_30Y!D13)</x:f>
        <x:v>1145815.547708821</x:v>
      </x:c>
      <x:c r="D255" s="16" t="n">
        <x:f>MAX(0,C255*(1+EXP((LN(1+Assumptions!$C$60)-0.5*Assumptions!$C$61^2)+Assumptions!$C$61*((RAND()+RAND()+RAND()+RAND()+RAND()+RAND()+RAND()+RAND()+RAND()+RAND()+RAND()+RAND())-6))-1)+Liquidity_30Y!E13)</x:f>
        <x:v>1610425.6295896852</x:v>
      </x:c>
      <x:c r="E255" s="16" t="n">
        <x:f>MAX(0,D255*(1+EXP((LN(1+Assumptions!$C$60)-0.5*Assumptions!$C$61^2)+Assumptions!$C$61*((RAND()+RAND()+RAND()+RAND()+RAND()+RAND()+RAND()+RAND()+RAND()+RAND()+RAND()+RAND())-6))-1)+Liquidity_30Y!F13)</x:f>
        <x:v>1572422.4873055161</x:v>
      </x:c>
      <x:c r="F255" s="16" t="n">
        <x:f>MAX(0,E255*(1+EXP((LN(1+Assumptions!$C$60)-0.5*Assumptions!$C$61^2)+Assumptions!$C$61*((RAND()+RAND()+RAND()+RAND()+RAND()+RAND()+RAND()+RAND()+RAND()+RAND()+RAND()+RAND())-6))-1)+Liquidity_30Y!G13)</x:f>
        <x:v>1364918.5090878967</x:v>
      </x:c>
      <x:c r="G255" s="16" t="n">
        <x:f>MAX(0,F255*(1+EXP((LN(1+Assumptions!$C$60)-0.5*Assumptions!$C$61^2)+Assumptions!$C$61*((RAND()+RAND()+RAND()+RAND()+RAND()+RAND()+RAND()+RAND()+RAND()+RAND()+RAND()+RAND())-6))-1)+Liquidity_30Y!H13)</x:f>
        <x:v>1162560.0013096977</x:v>
      </x:c>
      <x:c r="H255" s="16" t="n">
        <x:f>MAX(0,G255*(1+EXP((LN(1+Assumptions!$C$60)-0.5*Assumptions!$C$61^2)+Assumptions!$C$61*((RAND()+RAND()+RAND()+RAND()+RAND()+RAND()+RAND()+RAND()+RAND()+RAND()+RAND()+RAND())-6))-1)+Liquidity_30Y!I13)</x:f>
        <x:v>1083751.3889248476</x:v>
      </x:c>
      <x:c r="I255" s="16" t="n">
        <x:f>MAX(0,H255*(1+EXP((LN(1+Assumptions!$C$60)-0.5*Assumptions!$C$61^2)+Assumptions!$C$61*((RAND()+RAND()+RAND()+RAND()+RAND()+RAND()+RAND()+RAND()+RAND()+RAND()+RAND()+RAND())-6))-1)+Liquidity_30Y!J13)</x:f>
        <x:v>1424749.881309497</x:v>
      </x:c>
      <x:c r="J255" s="16" t="n">
        <x:f>MAX(0,I255*(1+EXP((LN(1+Assumptions!$C$60)-0.5*Assumptions!$C$61^2)+Assumptions!$C$61*((RAND()+RAND()+RAND()+RAND()+RAND()+RAND()+RAND()+RAND()+RAND()+RAND()+RAND()+RAND())-6))-1)+Liquidity_30Y!K13)</x:f>
        <x:v>1364078.035507373</x:v>
      </x:c>
      <x:c r="K255" s="16" t="n">
        <x:f>MAX(0,J255*(1+EXP((LN(1+Assumptions!$C$60)-0.5*Assumptions!$C$61^2)+Assumptions!$C$61*((RAND()+RAND()+RAND()+RAND()+RAND()+RAND()+RAND()+RAND()+RAND()+RAND()+RAND()+RAND())-6))-1)+Liquidity_30Y!L13)</x:f>
        <x:v>1992523.5897552352</x:v>
      </x:c>
      <x:c r="L255" s="16" t="n">
        <x:f>MAX(0,K255*(1+EXP((LN(1+Assumptions!$C$60)-0.5*Assumptions!$C$61^2)+Assumptions!$C$61*((RAND()+RAND()+RAND()+RAND()+RAND()+RAND()+RAND()+RAND()+RAND()+RAND()+RAND()+RAND())-6))-1)+Liquidity_30Y!M13)</x:f>
        <x:v>2175126.480533025</x:v>
      </x:c>
      <x:c r="M255" s="16" t="n">
        <x:f>MAX(0,L255*(1+EXP((LN(1+Assumptions!$C$60)-0.5*Assumptions!$C$61^2)+Assumptions!$C$61*((RAND()+RAND()+RAND()+RAND()+RAND()+RAND()+RAND()+RAND()+RAND()+RAND()+RAND()+RAND())-6))-1)+Liquidity_30Y!N13)</x:f>
        <x:v>2431061.403537528</x:v>
      </x:c>
      <x:c r="N255" s="16" t="n">
        <x:f>MAX(0,M255*(1+EXP((LN(1+Assumptions!$C$60)-0.5*Assumptions!$C$61^2)+Assumptions!$C$61*((RAND()+RAND()+RAND()+RAND()+RAND()+RAND()+RAND()+RAND()+RAND()+RAND()+RAND()+RAND())-6))-1)+Liquidity_30Y!O13)</x:f>
        <x:v>2458912.4429092985</x:v>
      </x:c>
      <x:c r="O255" s="16" t="n">
        <x:f>MAX(0,N255*(1+EXP((LN(1+Assumptions!$C$60)-0.5*Assumptions!$C$61^2)+Assumptions!$C$61*((RAND()+RAND()+RAND()+RAND()+RAND()+RAND()+RAND()+RAND()+RAND()+RAND()+RAND()+RAND())-6))-1)+Liquidity_30Y!P13)</x:f>
        <x:v>1986535.1682156175</x:v>
      </x:c>
      <x:c r="P255" s="16" t="n">
        <x:f>MAX(0,O255*(1+EXP((LN(1+Assumptions!$C$60)-0.5*Assumptions!$C$61^2)+Assumptions!$C$61*((RAND()+RAND()+RAND()+RAND()+RAND()+RAND()+RAND()+RAND()+RAND()+RAND()+RAND()+RAND())-6))-1)+Liquidity_30Y!Q13)</x:f>
        <x:v>1495560.0009126728</x:v>
      </x:c>
      <x:c r="Q255" s="16" t="n">
        <x:f>MAX(0,P255*(1+EXP((LN(1+Assumptions!$C$60)-0.5*Assumptions!$C$61^2)+Assumptions!$C$61*((RAND()+RAND()+RAND()+RAND()+RAND()+RAND()+RAND()+RAND()+RAND()+RAND()+RAND()+RAND())-6))-1)+Liquidity_30Y!R13)</x:f>
        <x:v>1912807.5354617266</x:v>
      </x:c>
      <x:c r="R255" s="16" t="n">
        <x:f>MAX(0,Q255*(1+EXP((LN(1+Assumptions!$C$60)-0.5*Assumptions!$C$61^2)+Assumptions!$C$61*((RAND()+RAND()+RAND()+RAND()+RAND()+RAND()+RAND()+RAND()+RAND()+RAND()+RAND()+RAND())-6))-1)+Liquidity_30Y!S13)</x:f>
        <x:v>2070797.632018642</x:v>
      </x:c>
      <x:c r="S255" s="16" t="n">
        <x:f>MAX(0,R255*(1+EXP((LN(1+Assumptions!$C$60)-0.5*Assumptions!$C$61^2)+Assumptions!$C$61*((RAND()+RAND()+RAND()+RAND()+RAND()+RAND()+RAND()+RAND()+RAND()+RAND()+RAND()+RAND())-6))-1)+Liquidity_30Y!T13)</x:f>
        <x:v>2346169.1074229595</x:v>
      </x:c>
      <x:c r="T255" s="16" t="n">
        <x:f>MAX(0,S255*(1+EXP((LN(1+Assumptions!$C$60)-0.5*Assumptions!$C$61^2)+Assumptions!$C$61*((RAND()+RAND()+RAND()+RAND()+RAND()+RAND()+RAND()+RAND()+RAND()+RAND()+RAND()+RAND())-6))-1)+Liquidity_30Y!U13)</x:f>
        <x:v>2637813.772981305</x:v>
      </x:c>
      <x:c r="U255" s="16" t="n">
        <x:f>MAX(0,T255*(1+EXP((LN(1+Assumptions!$C$60)-0.5*Assumptions!$C$61^2)+Assumptions!$C$61*((RAND()+RAND()+RAND()+RAND()+RAND()+RAND()+RAND()+RAND()+RAND()+RAND()+RAND()+RAND())-6))-1)+Liquidity_30Y!V13)</x:f>
        <x:v>2650257.8946589306</x:v>
      </x:c>
      <x:c r="V255" s="16" t="n">
        <x:f>MAX(0,U255*(1+EXP((LN(1+Assumptions!$C$60)-0.5*Assumptions!$C$61^2)+Assumptions!$C$61*((RAND()+RAND()+RAND()+RAND()+RAND()+RAND()+RAND()+RAND()+RAND()+RAND()+RAND()+RAND())-6))-1)+Liquidity_30Y!W13)</x:f>
        <x:v>2973505.2657362083</x:v>
      </x:c>
      <x:c r="W255" s="16" t="n">
        <x:f>MAX(0,V255*(1+EXP((LN(1+Assumptions!$C$60)-0.5*Assumptions!$C$61^2)+Assumptions!$C$61*((RAND()+RAND()+RAND()+RAND()+RAND()+RAND()+RAND()+RAND()+RAND()+RAND()+RAND()+RAND())-6))-1)+Liquidity_30Y!X13)</x:f>
        <x:v>3681122.577942618</x:v>
      </x:c>
      <x:c r="X255" s="16" t="n">
        <x:f>MAX(0,W255*(1+EXP((LN(1+Assumptions!$C$60)-0.5*Assumptions!$C$61^2)+Assumptions!$C$61*((RAND()+RAND()+RAND()+RAND()+RAND()+RAND()+RAND()+RAND()+RAND()+RAND()+RAND()+RAND())-6))-1)+Liquidity_30Y!Y13)</x:f>
        <x:v>3505510.4129901817</x:v>
      </x:c>
      <x:c r="Y255" s="16" t="n">
        <x:f>MAX(0,X255*(1+EXP((LN(1+Assumptions!$C$60)-0.5*Assumptions!$C$61^2)+Assumptions!$C$61*((RAND()+RAND()+RAND()+RAND()+RAND()+RAND()+RAND()+RAND()+RAND()+RAND()+RAND()+RAND())-6))-1)+Liquidity_30Y!Z13)</x:f>
        <x:v>4329016.764765382</x:v>
      </x:c>
      <x:c r="Z255" s="16" t="n">
        <x:f>MAX(0,Y255*(1+EXP((LN(1+Assumptions!$C$60)-0.5*Assumptions!$C$61^2)+Assumptions!$C$61*((RAND()+RAND()+RAND()+RAND()+RAND()+RAND()+RAND()+RAND()+RAND()+RAND()+RAND()+RAND())-6))-1)+Liquidity_30Y!AA13)</x:f>
        <x:v>4125161.5721547925</x:v>
      </x:c>
      <x:c r="AA255" s="16" t="n">
        <x:f>MAX(0,Z255*(1+EXP((LN(1+Assumptions!$C$60)-0.5*Assumptions!$C$61^2)+Assumptions!$C$61*((RAND()+RAND()+RAND()+RAND()+RAND()+RAND()+RAND()+RAND()+RAND()+RAND()+RAND()+RAND())-6))-1)+Liquidity_30Y!AB13)</x:f>
        <x:v>5384400.055030023</x:v>
      </x:c>
      <x:c r="AB255" s="16" t="n">
        <x:f>MAX(0,AA255*(1+EXP((LN(1+Assumptions!$C$60)-0.5*Assumptions!$C$61^2)+Assumptions!$C$61*((RAND()+RAND()+RAND()+RAND()+RAND()+RAND()+RAND()+RAND()+RAND()+RAND()+RAND()+RAND())-6))-1)+Liquidity_30Y!AC13)</x:f>
        <x:v>6635703.086407609</x:v>
      </x:c>
      <x:c r="AC255" s="16" t="n">
        <x:f>MAX(0,AB255*(1+EXP((LN(1+Assumptions!$C$60)-0.5*Assumptions!$C$61^2)+Assumptions!$C$61*((RAND()+RAND()+RAND()+RAND()+RAND()+RAND()+RAND()+RAND()+RAND()+RAND()+RAND()+RAND())-6))-1)+Liquidity_30Y!AD13)</x:f>
        <x:v>6824714.42069809</x:v>
      </x:c>
      <x:c r="AD255" s="16" t="n">
        <x:f>MAX(0,AC255*(1+EXP((LN(1+Assumptions!$C$60)-0.5*Assumptions!$C$61^2)+Assumptions!$C$61*((RAND()+RAND()+RAND()+RAND()+RAND()+RAND()+RAND()+RAND()+RAND()+RAND()+RAND()+RAND())-6))-1)+Liquidity_30Y!AE13)</x:f>
        <x:v>7346031.8372616125</x:v>
      </x:c>
      <x:c r="AE255" s="16" t="n">
        <x:f>MAX(0,AD255*(1+EXP((LN(1+Assumptions!$C$60)-0.5*Assumptions!$C$61^2)+Assumptions!$C$61*((RAND()+RAND()+RAND()+RAND()+RAND()+RAND()+RAND()+RAND()+RAND()+RAND()+RAND()+RAND())-6))-1)+Liquidity_30Y!AF13)</x:f>
        <x:v>8727159.761932889</x:v>
      </x:c>
      <x:c r="AF255" s="16" t="n">
        <x:f>MAX(0,AE255*(1+EXP((LN(1+Assumptions!$C$60)-0.5*Assumptions!$C$61^2)+Assumptions!$C$61*((RAND()+RAND()+RAND()+RAND()+RAND()+RAND()+RAND()+RAND()+RAND()+RAND()+RAND()+RAND())-6))-1)+Liquidity_30Y!AG13)</x:f>
        <x:v>9497515.223367728</x:v>
      </x:c>
    </x:row>
    <x:row r="256">
      <x:c r="A256" s="39">
        <x:v>252</x:v>
      </x:c>
      <x:c r="B256" s="16" t="n">
        <x:f>Liquidity_30Y!C14</x:f>
        <x:v>1029031.25</x:v>
      </x:c>
      <x:c r="C256" s="16" t="n">
        <x:f>MAX(0,B256*(1+EXP((LN(1+Assumptions!$C$60)-0.5*Assumptions!$C$61^2)+Assumptions!$C$61*((RAND()+RAND()+RAND()+RAND()+RAND()+RAND()+RAND()+RAND()+RAND()+RAND()+RAND()+RAND())-6))-1)+Liquidity_30Y!D13)</x:f>
        <x:v>907908.6580569342</x:v>
      </x:c>
      <x:c r="D256" s="16" t="n">
        <x:f>MAX(0,C256*(1+EXP((LN(1+Assumptions!$C$60)-0.5*Assumptions!$C$61^2)+Assumptions!$C$61*((RAND()+RAND()+RAND()+RAND()+RAND()+RAND()+RAND()+RAND()+RAND()+RAND()+RAND()+RAND())-6))-1)+Liquidity_30Y!E13)</x:f>
        <x:v>748173.1665066516</x:v>
      </x:c>
      <x:c r="E256" s="16" t="n">
        <x:f>MAX(0,D256*(1+EXP((LN(1+Assumptions!$C$60)-0.5*Assumptions!$C$61^2)+Assumptions!$C$61*((RAND()+RAND()+RAND()+RAND()+RAND()+RAND()+RAND()+RAND()+RAND()+RAND()+RAND()+RAND())-6))-1)+Liquidity_30Y!F13)</x:f>
        <x:v>876576.1502779104</x:v>
      </x:c>
      <x:c r="F256" s="16" t="n">
        <x:f>MAX(0,E256*(1+EXP((LN(1+Assumptions!$C$60)-0.5*Assumptions!$C$61^2)+Assumptions!$C$61*((RAND()+RAND()+RAND()+RAND()+RAND()+RAND()+RAND()+RAND()+RAND()+RAND()+RAND()+RAND())-6))-1)+Liquidity_30Y!G13)</x:f>
        <x:v>1018984.092821722</x:v>
      </x:c>
      <x:c r="G256" s="16" t="n">
        <x:f>MAX(0,F256*(1+EXP((LN(1+Assumptions!$C$60)-0.5*Assumptions!$C$61^2)+Assumptions!$C$61*((RAND()+RAND()+RAND()+RAND()+RAND()+RAND()+RAND()+RAND()+RAND()+RAND()+RAND()+RAND())-6))-1)+Liquidity_30Y!H13)</x:f>
        <x:v>1060928.821037751</x:v>
      </x:c>
      <x:c r="H256" s="16" t="n">
        <x:f>MAX(0,G256*(1+EXP((LN(1+Assumptions!$C$60)-0.5*Assumptions!$C$61^2)+Assumptions!$C$61*((RAND()+RAND()+RAND()+RAND()+RAND()+RAND()+RAND()+RAND()+RAND()+RAND()+RAND()+RAND())-6))-1)+Liquidity_30Y!I13)</x:f>
        <x:v>1335693.0092175615</x:v>
      </x:c>
      <x:c r="I256" s="16" t="n">
        <x:f>MAX(0,H256*(1+EXP((LN(1+Assumptions!$C$60)-0.5*Assumptions!$C$61^2)+Assumptions!$C$61*((RAND()+RAND()+RAND()+RAND()+RAND()+RAND()+RAND()+RAND()+RAND()+RAND()+RAND()+RAND())-6))-1)+Liquidity_30Y!J13)</x:f>
        <x:v>1204444.9400176755</x:v>
      </x:c>
      <x:c r="J256" s="16" t="n">
        <x:f>MAX(0,I256*(1+EXP((LN(1+Assumptions!$C$60)-0.5*Assumptions!$C$61^2)+Assumptions!$C$61*((RAND()+RAND()+RAND()+RAND()+RAND()+RAND()+RAND()+RAND()+RAND()+RAND()+RAND()+RAND())-6))-1)+Liquidity_30Y!K13)</x:f>
        <x:v>1302281.66671373</x:v>
      </x:c>
      <x:c r="K256" s="16" t="n">
        <x:f>MAX(0,J256*(1+EXP((LN(1+Assumptions!$C$60)-0.5*Assumptions!$C$61^2)+Assumptions!$C$61*((RAND()+RAND()+RAND()+RAND()+RAND()+RAND()+RAND()+RAND()+RAND()+RAND()+RAND()+RAND())-6))-1)+Liquidity_30Y!L13)</x:f>
        <x:v>1197302.35419166</x:v>
      </x:c>
      <x:c r="L256" s="16" t="n">
        <x:f>MAX(0,K256*(1+EXP((LN(1+Assumptions!$C$60)-0.5*Assumptions!$C$61^2)+Assumptions!$C$61*((RAND()+RAND()+RAND()+RAND()+RAND()+RAND()+RAND()+RAND()+RAND()+RAND()+RAND()+RAND())-6))-1)+Liquidity_30Y!M13)</x:f>
        <x:v>1045688.8181286843</x:v>
      </x:c>
      <x:c r="M256" s="16" t="n">
        <x:f>MAX(0,L256*(1+EXP((LN(1+Assumptions!$C$60)-0.5*Assumptions!$C$61^2)+Assumptions!$C$61*((RAND()+RAND()+RAND()+RAND()+RAND()+RAND()+RAND()+RAND()+RAND()+RAND()+RAND()+RAND())-6))-1)+Liquidity_30Y!N13)</x:f>
        <x:v>1257857.8351071032</x:v>
      </x:c>
      <x:c r="N256" s="16" t="n">
        <x:f>MAX(0,M256*(1+EXP((LN(1+Assumptions!$C$60)-0.5*Assumptions!$C$61^2)+Assumptions!$C$61*((RAND()+RAND()+RAND()+RAND()+RAND()+RAND()+RAND()+RAND()+RAND()+RAND()+RAND()+RAND())-6))-1)+Liquidity_30Y!O13)</x:f>
        <x:v>1492158.2922107545</x:v>
      </x:c>
      <x:c r="O256" s="16" t="n">
        <x:f>MAX(0,N256*(1+EXP((LN(1+Assumptions!$C$60)-0.5*Assumptions!$C$61^2)+Assumptions!$C$61*((RAND()+RAND()+RAND()+RAND()+RAND()+RAND()+RAND()+RAND()+RAND()+RAND()+RAND()+RAND())-6))-1)+Liquidity_30Y!P13)</x:f>
        <x:v>1330339.9875954674</x:v>
      </x:c>
      <x:c r="P256" s="16" t="n">
        <x:f>MAX(0,O256*(1+EXP((LN(1+Assumptions!$C$60)-0.5*Assumptions!$C$61^2)+Assumptions!$C$61*((RAND()+RAND()+RAND()+RAND()+RAND()+RAND()+RAND()+RAND()+RAND()+RAND()+RAND()+RAND())-6))-1)+Liquidity_30Y!Q13)</x:f>
        <x:v>1228438.19397615</x:v>
      </x:c>
      <x:c r="Q256" s="16" t="n">
        <x:f>MAX(0,P256*(1+EXP((LN(1+Assumptions!$C$60)-0.5*Assumptions!$C$61^2)+Assumptions!$C$61*((RAND()+RAND()+RAND()+RAND()+RAND()+RAND()+RAND()+RAND()+RAND()+RAND()+RAND()+RAND())-6))-1)+Liquidity_30Y!R13)</x:f>
        <x:v>985288.4879104372</x:v>
      </x:c>
      <x:c r="R256" s="16" t="n">
        <x:f>MAX(0,Q256*(1+EXP((LN(1+Assumptions!$C$60)-0.5*Assumptions!$C$61^2)+Assumptions!$C$61*((RAND()+RAND()+RAND()+RAND()+RAND()+RAND()+RAND()+RAND()+RAND()+RAND()+RAND()+RAND())-6))-1)+Liquidity_30Y!S13)</x:f>
        <x:v>981095.5882515942</x:v>
      </x:c>
      <x:c r="S256" s="16" t="n">
        <x:f>MAX(0,R256*(1+EXP((LN(1+Assumptions!$C$60)-0.5*Assumptions!$C$61^2)+Assumptions!$C$61*((RAND()+RAND()+RAND()+RAND()+RAND()+RAND()+RAND()+RAND()+RAND()+RAND()+RAND()+RAND())-6))-1)+Liquidity_30Y!T13)</x:f>
        <x:v>932533.6156124109</x:v>
      </x:c>
      <x:c r="T256" s="16" t="n">
        <x:f>MAX(0,S256*(1+EXP((LN(1+Assumptions!$C$60)-0.5*Assumptions!$C$61^2)+Assumptions!$C$61*((RAND()+RAND()+RAND()+RAND()+RAND()+RAND()+RAND()+RAND()+RAND()+RAND()+RAND()+RAND())-6))-1)+Liquidity_30Y!U13)</x:f>
        <x:v>1184733.060402071</x:v>
      </x:c>
      <x:c r="U256" s="16" t="n">
        <x:f>MAX(0,T256*(1+EXP((LN(1+Assumptions!$C$60)-0.5*Assumptions!$C$61^2)+Assumptions!$C$61*((RAND()+RAND()+RAND()+RAND()+RAND()+RAND()+RAND()+RAND()+RAND()+RAND()+RAND()+RAND())-6))-1)+Liquidity_30Y!V13)</x:f>
        <x:v>1307027.1389739676</x:v>
      </x:c>
      <x:c r="V256" s="16" t="n">
        <x:f>MAX(0,U256*(1+EXP((LN(1+Assumptions!$C$60)-0.5*Assumptions!$C$61^2)+Assumptions!$C$61*((RAND()+RAND()+RAND()+RAND()+RAND()+RAND()+RAND()+RAND()+RAND()+RAND()+RAND()+RAND())-6))-1)+Liquidity_30Y!W13)</x:f>
        <x:v>1235415.402109059</x:v>
      </x:c>
      <x:c r="W256" s="16" t="n">
        <x:f>MAX(0,V256*(1+EXP((LN(1+Assumptions!$C$60)-0.5*Assumptions!$C$61^2)+Assumptions!$C$61*((RAND()+RAND()+RAND()+RAND()+RAND()+RAND()+RAND()+RAND()+RAND()+RAND()+RAND()+RAND())-6))-1)+Liquidity_30Y!X13)</x:f>
        <x:v>1394540.7271740632</x:v>
      </x:c>
      <x:c r="X256" s="16" t="n">
        <x:f>MAX(0,W256*(1+EXP((LN(1+Assumptions!$C$60)-0.5*Assumptions!$C$61^2)+Assumptions!$C$61*((RAND()+RAND()+RAND()+RAND()+RAND()+RAND()+RAND()+RAND()+RAND()+RAND()+RAND()+RAND())-6))-1)+Liquidity_30Y!Y13)</x:f>
        <x:v>1434909.4904318007</x:v>
      </x:c>
      <x:c r="Y256" s="16" t="n">
        <x:f>MAX(0,X256*(1+EXP((LN(1+Assumptions!$C$60)-0.5*Assumptions!$C$61^2)+Assumptions!$C$61*((RAND()+RAND()+RAND()+RAND()+RAND()+RAND()+RAND()+RAND()+RAND()+RAND()+RAND()+RAND())-6))-1)+Liquidity_30Y!Z13)</x:f>
        <x:v>1210321.6595517087</x:v>
      </x:c>
      <x:c r="Z256" s="16" t="n">
        <x:f>MAX(0,Y256*(1+EXP((LN(1+Assumptions!$C$60)-0.5*Assumptions!$C$61^2)+Assumptions!$C$61*((RAND()+RAND()+RAND()+RAND()+RAND()+RAND()+RAND()+RAND()+RAND()+RAND()+RAND()+RAND())-6))-1)+Liquidity_30Y!AA13)</x:f>
        <x:v>1065311.045246058</x:v>
      </x:c>
      <x:c r="AA256" s="16" t="n">
        <x:f>MAX(0,Z256*(1+EXP((LN(1+Assumptions!$C$60)-0.5*Assumptions!$C$61^2)+Assumptions!$C$61*((RAND()+RAND()+RAND()+RAND()+RAND()+RAND()+RAND()+RAND()+RAND()+RAND()+RAND()+RAND())-6))-1)+Liquidity_30Y!AB13)</x:f>
        <x:v>1138570.3576600617</x:v>
      </x:c>
      <x:c r="AB256" s="16" t="n">
        <x:f>MAX(0,AA256*(1+EXP((LN(1+Assumptions!$C$60)-0.5*Assumptions!$C$61^2)+Assumptions!$C$61*((RAND()+RAND()+RAND()+RAND()+RAND()+RAND()+RAND()+RAND()+RAND()+RAND()+RAND()+RAND())-6))-1)+Liquidity_30Y!AC13)</x:f>
        <x:v>1036198.9786149838</x:v>
      </x:c>
      <x:c r="AC256" s="16" t="n">
        <x:f>MAX(0,AB256*(1+EXP((LN(1+Assumptions!$C$60)-0.5*Assumptions!$C$61^2)+Assumptions!$C$61*((RAND()+RAND()+RAND()+RAND()+RAND()+RAND()+RAND()+RAND()+RAND()+RAND()+RAND()+RAND())-6))-1)+Liquidity_30Y!AD13)</x:f>
        <x:v>936337.3697087257</x:v>
      </x:c>
      <x:c r="AD256" s="16" t="n">
        <x:f>MAX(0,AC256*(1+EXP((LN(1+Assumptions!$C$60)-0.5*Assumptions!$C$61^2)+Assumptions!$C$61*((RAND()+RAND()+RAND()+RAND()+RAND()+RAND()+RAND()+RAND()+RAND()+RAND()+RAND()+RAND())-6))-1)+Liquidity_30Y!AE13)</x:f>
        <x:v>869068.9105632999</x:v>
      </x:c>
      <x:c r="AE256" s="16" t="n">
        <x:f>MAX(0,AD256*(1+EXP((LN(1+Assumptions!$C$60)-0.5*Assumptions!$C$61^2)+Assumptions!$C$61*((RAND()+RAND()+RAND()+RAND()+RAND()+RAND()+RAND()+RAND()+RAND()+RAND()+RAND()+RAND())-6))-1)+Liquidity_30Y!AF13)</x:f>
        <x:v>1043806.680015638</x:v>
      </x:c>
      <x:c r="AF256" s="16" t="n">
        <x:f>MAX(0,AE256*(1+EXP((LN(1+Assumptions!$C$60)-0.5*Assumptions!$C$61^2)+Assumptions!$C$61*((RAND()+RAND()+RAND()+RAND()+RAND()+RAND()+RAND()+RAND()+RAND()+RAND()+RAND()+RAND())-6))-1)+Liquidity_30Y!AG13)</x:f>
        <x:v>1087312.374188421</x:v>
      </x:c>
    </x:row>
    <x:row r="257">
      <x:c r="A257" s="39">
        <x:v>253</x:v>
      </x:c>
      <x:c r="B257" s="16" t="n">
        <x:f>Liquidity_30Y!C14</x:f>
        <x:v>1029031.25</x:v>
      </x:c>
      <x:c r="C257" s="16" t="n">
        <x:f>MAX(0,B257*(1+EXP((LN(1+Assumptions!$C$60)-0.5*Assumptions!$C$61^2)+Assumptions!$C$61*((RAND()+RAND()+RAND()+RAND()+RAND()+RAND()+RAND()+RAND()+RAND()+RAND()+RAND()+RAND())-6))-1)+Liquidity_30Y!D13)</x:f>
        <x:v>1349724.0541278669</x:v>
      </x:c>
      <x:c r="D257" s="16" t="n">
        <x:f>MAX(0,C257*(1+EXP((LN(1+Assumptions!$C$60)-0.5*Assumptions!$C$61^2)+Assumptions!$C$61*((RAND()+RAND()+RAND()+RAND()+RAND()+RAND()+RAND()+RAND()+RAND()+RAND()+RAND()+RAND())-6))-1)+Liquidity_30Y!E13)</x:f>
        <x:v>1266639.4794392148</x:v>
      </x:c>
      <x:c r="E257" s="16" t="n">
        <x:f>MAX(0,D257*(1+EXP((LN(1+Assumptions!$C$60)-0.5*Assumptions!$C$61^2)+Assumptions!$C$61*((RAND()+RAND()+RAND()+RAND()+RAND()+RAND()+RAND()+RAND()+RAND()+RAND()+RAND()+RAND())-6))-1)+Liquidity_30Y!F13)</x:f>
        <x:v>1518559.24306009</x:v>
      </x:c>
      <x:c r="F257" s="16" t="n">
        <x:f>MAX(0,E257*(1+EXP((LN(1+Assumptions!$C$60)-0.5*Assumptions!$C$61^2)+Assumptions!$C$61*((RAND()+RAND()+RAND()+RAND()+RAND()+RAND()+RAND()+RAND()+RAND()+RAND()+RAND()+RAND())-6))-1)+Liquidity_30Y!G13)</x:f>
        <x:v>1223214.8663320618</x:v>
      </x:c>
      <x:c r="G257" s="16" t="n">
        <x:f>MAX(0,F257*(1+EXP((LN(1+Assumptions!$C$60)-0.5*Assumptions!$C$61^2)+Assumptions!$C$61*((RAND()+RAND()+RAND()+RAND()+RAND()+RAND()+RAND()+RAND()+RAND()+RAND()+RAND()+RAND())-6))-1)+Liquidity_30Y!H13)</x:f>
        <x:v>1429795.4538611101</x:v>
      </x:c>
      <x:c r="H257" s="16" t="n">
        <x:f>MAX(0,G257*(1+EXP((LN(1+Assumptions!$C$60)-0.5*Assumptions!$C$61^2)+Assumptions!$C$61*((RAND()+RAND()+RAND()+RAND()+RAND()+RAND()+RAND()+RAND()+RAND()+RAND()+RAND()+RAND())-6))-1)+Liquidity_30Y!I13)</x:f>
        <x:v>1686881.916839057</x:v>
      </x:c>
      <x:c r="I257" s="16" t="n">
        <x:f>MAX(0,H257*(1+EXP((LN(1+Assumptions!$C$60)-0.5*Assumptions!$C$61^2)+Assumptions!$C$61*((RAND()+RAND()+RAND()+RAND()+RAND()+RAND()+RAND()+RAND()+RAND()+RAND()+RAND()+RAND())-6))-1)+Liquidity_30Y!J13)</x:f>
        <x:v>1787836.397094956</x:v>
      </x:c>
      <x:c r="J257" s="16" t="n">
        <x:f>MAX(0,I257*(1+EXP((LN(1+Assumptions!$C$60)-0.5*Assumptions!$C$61^2)+Assumptions!$C$61*((RAND()+RAND()+RAND()+RAND()+RAND()+RAND()+RAND()+RAND()+RAND()+RAND()+RAND()+RAND())-6))-1)+Liquidity_30Y!K13)</x:f>
        <x:v>1754446.0799133135</x:v>
      </x:c>
      <x:c r="K257" s="16" t="n">
        <x:f>MAX(0,J257*(1+EXP((LN(1+Assumptions!$C$60)-0.5*Assumptions!$C$61^2)+Assumptions!$C$61*((RAND()+RAND()+RAND()+RAND()+RAND()+RAND()+RAND()+RAND()+RAND()+RAND()+RAND()+RAND())-6))-1)+Liquidity_30Y!L13)</x:f>
        <x:v>2105787.023516503</x:v>
      </x:c>
      <x:c r="L257" s="16" t="n">
        <x:f>MAX(0,K257*(1+EXP((LN(1+Assumptions!$C$60)-0.5*Assumptions!$C$61^2)+Assumptions!$C$61*((RAND()+RAND()+RAND()+RAND()+RAND()+RAND()+RAND()+RAND()+RAND()+RAND()+RAND()+RAND())-6))-1)+Liquidity_30Y!M13)</x:f>
        <x:v>1818463.6618268362</x:v>
      </x:c>
      <x:c r="M257" s="16" t="n">
        <x:f>MAX(0,L257*(1+EXP((LN(1+Assumptions!$C$60)-0.5*Assumptions!$C$61^2)+Assumptions!$C$61*((RAND()+RAND()+RAND()+RAND()+RAND()+RAND()+RAND()+RAND()+RAND()+RAND()+RAND()+RAND())-6))-1)+Liquidity_30Y!N13)</x:f>
        <x:v>1769178.415403839</x:v>
      </x:c>
      <x:c r="N257" s="16" t="n">
        <x:f>MAX(0,M257*(1+EXP((LN(1+Assumptions!$C$60)-0.5*Assumptions!$C$61^2)+Assumptions!$C$61*((RAND()+RAND()+RAND()+RAND()+RAND()+RAND()+RAND()+RAND()+RAND()+RAND()+RAND()+RAND())-6))-1)+Liquidity_30Y!O13)</x:f>
        <x:v>1732182.5556231174</x:v>
      </x:c>
      <x:c r="O257" s="16" t="n">
        <x:f>MAX(0,N257*(1+EXP((LN(1+Assumptions!$C$60)-0.5*Assumptions!$C$61^2)+Assumptions!$C$61*((RAND()+RAND()+RAND()+RAND()+RAND()+RAND()+RAND()+RAND()+RAND()+RAND()+RAND()+RAND())-6))-1)+Liquidity_30Y!P13)</x:f>
        <x:v>1614998.0779576283</x:v>
      </x:c>
      <x:c r="P257" s="16" t="n">
        <x:f>MAX(0,O257*(1+EXP((LN(1+Assumptions!$C$60)-0.5*Assumptions!$C$61^2)+Assumptions!$C$61*((RAND()+RAND()+RAND()+RAND()+RAND()+RAND()+RAND()+RAND()+RAND()+RAND()+RAND()+RAND())-6))-1)+Liquidity_30Y!Q13)</x:f>
        <x:v>2220852.7612451785</x:v>
      </x:c>
      <x:c r="Q257" s="16" t="n">
        <x:f>MAX(0,P257*(1+EXP((LN(1+Assumptions!$C$60)-0.5*Assumptions!$C$61^2)+Assumptions!$C$61*((RAND()+RAND()+RAND()+RAND()+RAND()+RAND()+RAND()+RAND()+RAND()+RAND()+RAND()+RAND())-6))-1)+Liquidity_30Y!R13)</x:f>
        <x:v>2163625.6843136</x:v>
      </x:c>
      <x:c r="R257" s="16" t="n">
        <x:f>MAX(0,Q257*(1+EXP((LN(1+Assumptions!$C$60)-0.5*Assumptions!$C$61^2)+Assumptions!$C$61*((RAND()+RAND()+RAND()+RAND()+RAND()+RAND()+RAND()+RAND()+RAND()+RAND()+RAND()+RAND())-6))-1)+Liquidity_30Y!S13)</x:f>
        <x:v>1778111.9098139969</x:v>
      </x:c>
      <x:c r="S257" s="16" t="n">
        <x:f>MAX(0,R257*(1+EXP((LN(1+Assumptions!$C$60)-0.5*Assumptions!$C$61^2)+Assumptions!$C$61*((RAND()+RAND()+RAND()+RAND()+RAND()+RAND()+RAND()+RAND()+RAND()+RAND()+RAND()+RAND())-6))-1)+Liquidity_30Y!T13)</x:f>
        <x:v>2544340.8492006687</x:v>
      </x:c>
      <x:c r="T257" s="16" t="n">
        <x:f>MAX(0,S257*(1+EXP((LN(1+Assumptions!$C$60)-0.5*Assumptions!$C$61^2)+Assumptions!$C$61*((RAND()+RAND()+RAND()+RAND()+RAND()+RAND()+RAND()+RAND()+RAND()+RAND()+RAND()+RAND())-6))-1)+Liquidity_30Y!U13)</x:f>
        <x:v>3077983.114268439</x:v>
      </x:c>
      <x:c r="U257" s="16" t="n">
        <x:f>MAX(0,T257*(1+EXP((LN(1+Assumptions!$C$60)-0.5*Assumptions!$C$61^2)+Assumptions!$C$61*((RAND()+RAND()+RAND()+RAND()+RAND()+RAND()+RAND()+RAND()+RAND()+RAND()+RAND()+RAND())-6))-1)+Liquidity_30Y!V13)</x:f>
        <x:v>3550315.4423082033</x:v>
      </x:c>
      <x:c r="V257" s="16" t="n">
        <x:f>MAX(0,U257*(1+EXP((LN(1+Assumptions!$C$60)-0.5*Assumptions!$C$61^2)+Assumptions!$C$61*((RAND()+RAND()+RAND()+RAND()+RAND()+RAND()+RAND()+RAND()+RAND()+RAND()+RAND()+RAND())-6))-1)+Liquidity_30Y!W13)</x:f>
        <x:v>3532177.1285747206</x:v>
      </x:c>
      <x:c r="W257" s="16" t="n">
        <x:f>MAX(0,V257*(1+EXP((LN(1+Assumptions!$C$60)-0.5*Assumptions!$C$61^2)+Assumptions!$C$61*((RAND()+RAND()+RAND()+RAND()+RAND()+RAND()+RAND()+RAND()+RAND()+RAND()+RAND()+RAND())-6))-1)+Liquidity_30Y!X13)</x:f>
        <x:v>4565625.192072358</x:v>
      </x:c>
      <x:c r="X257" s="16" t="n">
        <x:f>MAX(0,W257*(1+EXP((LN(1+Assumptions!$C$60)-0.5*Assumptions!$C$61^2)+Assumptions!$C$61*((RAND()+RAND()+RAND()+RAND()+RAND()+RAND()+RAND()+RAND()+RAND()+RAND()+RAND()+RAND())-6))-1)+Liquidity_30Y!Y13)</x:f>
        <x:v>4012985.280296064</x:v>
      </x:c>
      <x:c r="Y257" s="16" t="n">
        <x:f>MAX(0,X257*(1+EXP((LN(1+Assumptions!$C$60)-0.5*Assumptions!$C$61^2)+Assumptions!$C$61*((RAND()+RAND()+RAND()+RAND()+RAND()+RAND()+RAND()+RAND()+RAND()+RAND()+RAND()+RAND())-6))-1)+Liquidity_30Y!Z13)</x:f>
        <x:v>4810021.02502804</x:v>
      </x:c>
      <x:c r="Z257" s="16" t="n">
        <x:f>MAX(0,Y257*(1+EXP((LN(1+Assumptions!$C$60)-0.5*Assumptions!$C$61^2)+Assumptions!$C$61*((RAND()+RAND()+RAND()+RAND()+RAND()+RAND()+RAND()+RAND()+RAND()+RAND()+RAND()+RAND())-6))-1)+Liquidity_30Y!AA13)</x:f>
        <x:v>5796722.652413983</x:v>
      </x:c>
      <x:c r="AA257" s="16" t="n">
        <x:f>MAX(0,Z257*(1+EXP((LN(1+Assumptions!$C$60)-0.5*Assumptions!$C$61^2)+Assumptions!$C$61*((RAND()+RAND()+RAND()+RAND()+RAND()+RAND()+RAND()+RAND()+RAND()+RAND()+RAND()+RAND())-6))-1)+Liquidity_30Y!AB13)</x:f>
        <x:v>4716823.908431906</x:v>
      </x:c>
      <x:c r="AB257" s="16" t="n">
        <x:f>MAX(0,AA257*(1+EXP((LN(1+Assumptions!$C$60)-0.5*Assumptions!$C$61^2)+Assumptions!$C$61*((RAND()+RAND()+RAND()+RAND()+RAND()+RAND()+RAND()+RAND()+RAND()+RAND()+RAND()+RAND())-6))-1)+Liquidity_30Y!AC13)</x:f>
        <x:v>6102809.194909441</x:v>
      </x:c>
      <x:c r="AC257" s="16" t="n">
        <x:f>MAX(0,AB257*(1+EXP((LN(1+Assumptions!$C$60)-0.5*Assumptions!$C$61^2)+Assumptions!$C$61*((RAND()+RAND()+RAND()+RAND()+RAND()+RAND()+RAND()+RAND()+RAND()+RAND()+RAND()+RAND())-6))-1)+Liquidity_30Y!AD13)</x:f>
        <x:v>5248732.333361877</x:v>
      </x:c>
      <x:c r="AD257" s="16" t="n">
        <x:f>MAX(0,AC257*(1+EXP((LN(1+Assumptions!$C$60)-0.5*Assumptions!$C$61^2)+Assumptions!$C$61*((RAND()+RAND()+RAND()+RAND()+RAND()+RAND()+RAND()+RAND()+RAND()+RAND()+RAND()+RAND())-6))-1)+Liquidity_30Y!AE13)</x:f>
        <x:v>5637768.5346212825</x:v>
      </x:c>
      <x:c r="AE257" s="16" t="n">
        <x:f>MAX(0,AD257*(1+EXP((LN(1+Assumptions!$C$60)-0.5*Assumptions!$C$61^2)+Assumptions!$C$61*((RAND()+RAND()+RAND()+RAND()+RAND()+RAND()+RAND()+RAND()+RAND()+RAND()+RAND()+RAND())-6))-1)+Liquidity_30Y!AF13)</x:f>
        <x:v>5033477.279625906</x:v>
      </x:c>
      <x:c r="AF257" s="16" t="n">
        <x:f>MAX(0,AE257*(1+EXP((LN(1+Assumptions!$C$60)-0.5*Assumptions!$C$61^2)+Assumptions!$C$61*((RAND()+RAND()+RAND()+RAND()+RAND()+RAND()+RAND()+RAND()+RAND()+RAND()+RAND()+RAND())-6))-1)+Liquidity_30Y!AG13)</x:f>
        <x:v>5028453.425290261</x:v>
      </x:c>
    </x:row>
    <x:row r="258">
      <x:c r="A258" s="39">
        <x:v>254</x:v>
      </x:c>
      <x:c r="B258" s="16" t="n">
        <x:f>Liquidity_30Y!C14</x:f>
        <x:v>1029031.25</x:v>
      </x:c>
      <x:c r="C258" s="16" t="n">
        <x:f>MAX(0,B258*(1+EXP((LN(1+Assumptions!$C$60)-0.5*Assumptions!$C$61^2)+Assumptions!$C$61*((RAND()+RAND()+RAND()+RAND()+RAND()+RAND()+RAND()+RAND()+RAND()+RAND()+RAND()+RAND())-6))-1)+Liquidity_30Y!D13)</x:f>
        <x:v>956376.6027361952</x:v>
      </x:c>
      <x:c r="D258" s="16" t="n">
        <x:f>MAX(0,C258*(1+EXP((LN(1+Assumptions!$C$60)-0.5*Assumptions!$C$61^2)+Assumptions!$C$61*((RAND()+RAND()+RAND()+RAND()+RAND()+RAND()+RAND()+RAND()+RAND()+RAND()+RAND()+RAND())-6))-1)+Liquidity_30Y!E13)</x:f>
        <x:v>1116000.1419944116</x:v>
      </x:c>
      <x:c r="E258" s="16" t="n">
        <x:f>MAX(0,D258*(1+EXP((LN(1+Assumptions!$C$60)-0.5*Assumptions!$C$61^2)+Assumptions!$C$61*((RAND()+RAND()+RAND()+RAND()+RAND()+RAND()+RAND()+RAND()+RAND()+RAND()+RAND()+RAND())-6))-1)+Liquidity_30Y!F13)</x:f>
        <x:v>1125473.8925301705</x:v>
      </x:c>
      <x:c r="F258" s="16" t="n">
        <x:f>MAX(0,E258*(1+EXP((LN(1+Assumptions!$C$60)-0.5*Assumptions!$C$61^2)+Assumptions!$C$61*((RAND()+RAND()+RAND()+RAND()+RAND()+RAND()+RAND()+RAND()+RAND()+RAND()+RAND()+RAND())-6))-1)+Liquidity_30Y!G13)</x:f>
        <x:v>1033974.7315351912</x:v>
      </x:c>
      <x:c r="G258" s="16" t="n">
        <x:f>MAX(0,F258*(1+EXP((LN(1+Assumptions!$C$60)-0.5*Assumptions!$C$61^2)+Assumptions!$C$61*((RAND()+RAND()+RAND()+RAND()+RAND()+RAND()+RAND()+RAND()+RAND()+RAND()+RAND()+RAND())-6))-1)+Liquidity_30Y!H13)</x:f>
        <x:v>742625.5215917625</x:v>
      </x:c>
      <x:c r="H258" s="16" t="n">
        <x:f>MAX(0,G258*(1+EXP((LN(1+Assumptions!$C$60)-0.5*Assumptions!$C$61^2)+Assumptions!$C$61*((RAND()+RAND()+RAND()+RAND()+RAND()+RAND()+RAND()+RAND()+RAND()+RAND()+RAND()+RAND())-6))-1)+Liquidity_30Y!I13)</x:f>
        <x:v>651108.2036559241</x:v>
      </x:c>
      <x:c r="I258" s="16" t="n">
        <x:f>MAX(0,H258*(1+EXP((LN(1+Assumptions!$C$60)-0.5*Assumptions!$C$61^2)+Assumptions!$C$61*((RAND()+RAND()+RAND()+RAND()+RAND()+RAND()+RAND()+RAND()+RAND()+RAND()+RAND()+RAND())-6))-1)+Liquidity_30Y!J13)</x:f>
        <x:v>748154.2554634605</x:v>
      </x:c>
      <x:c r="J258" s="16" t="n">
        <x:f>MAX(0,I258*(1+EXP((LN(1+Assumptions!$C$60)-0.5*Assumptions!$C$61^2)+Assumptions!$C$61*((RAND()+RAND()+RAND()+RAND()+RAND()+RAND()+RAND()+RAND()+RAND()+RAND()+RAND()+RAND())-6))-1)+Liquidity_30Y!K13)</x:f>
        <x:v>1022918.218699538</x:v>
      </x:c>
      <x:c r="K258" s="16" t="n">
        <x:f>MAX(0,J258*(1+EXP((LN(1+Assumptions!$C$60)-0.5*Assumptions!$C$61^2)+Assumptions!$C$61*((RAND()+RAND()+RAND()+RAND()+RAND()+RAND()+RAND()+RAND()+RAND()+RAND()+RAND()+RAND())-6))-1)+Liquidity_30Y!L13)</x:f>
        <x:v>851840.3247686327</x:v>
      </x:c>
      <x:c r="L258" s="16" t="n">
        <x:f>MAX(0,K258*(1+EXP((LN(1+Assumptions!$C$60)-0.5*Assumptions!$C$61^2)+Assumptions!$C$61*((RAND()+RAND()+RAND()+RAND()+RAND()+RAND()+RAND()+RAND()+RAND()+RAND()+RAND()+RAND())-6))-1)+Liquidity_30Y!M13)</x:f>
        <x:v>1070905.007235155</x:v>
      </x:c>
      <x:c r="M258" s="16" t="n">
        <x:f>MAX(0,L258*(1+EXP((LN(1+Assumptions!$C$60)-0.5*Assumptions!$C$61^2)+Assumptions!$C$61*((RAND()+RAND()+RAND()+RAND()+RAND()+RAND()+RAND()+RAND()+RAND()+RAND()+RAND()+RAND())-6))-1)+Liquidity_30Y!N13)</x:f>
        <x:v>940643.6911393133</x:v>
      </x:c>
      <x:c r="N258" s="16" t="n">
        <x:f>MAX(0,M258*(1+EXP((LN(1+Assumptions!$C$60)-0.5*Assumptions!$C$61^2)+Assumptions!$C$61*((RAND()+RAND()+RAND()+RAND()+RAND()+RAND()+RAND()+RAND()+RAND()+RAND()+RAND()+RAND())-6))-1)+Liquidity_30Y!O13)</x:f>
        <x:v>1202796.9542632801</x:v>
      </x:c>
      <x:c r="O258" s="16" t="n">
        <x:f>MAX(0,N258*(1+EXP((LN(1+Assumptions!$C$60)-0.5*Assumptions!$C$61^2)+Assumptions!$C$61*((RAND()+RAND()+RAND()+RAND()+RAND()+RAND()+RAND()+RAND()+RAND()+RAND()+RAND()+RAND())-6))-1)+Liquidity_30Y!P13)</x:f>
        <x:v>1386068.575879463</x:v>
      </x:c>
      <x:c r="P258" s="16" t="n">
        <x:f>MAX(0,O258*(1+EXP((LN(1+Assumptions!$C$60)-0.5*Assumptions!$C$61^2)+Assumptions!$C$61*((RAND()+RAND()+RAND()+RAND()+RAND()+RAND()+RAND()+RAND()+RAND()+RAND()+RAND()+RAND())-6))-1)+Liquidity_30Y!Q13)</x:f>
        <x:v>1662549.5449697997</x:v>
      </x:c>
      <x:c r="Q258" s="16" t="n">
        <x:f>MAX(0,P258*(1+EXP((LN(1+Assumptions!$C$60)-0.5*Assumptions!$C$61^2)+Assumptions!$C$61*((RAND()+RAND()+RAND()+RAND()+RAND()+RAND()+RAND()+RAND()+RAND()+RAND()+RAND()+RAND())-6))-1)+Liquidity_30Y!R13)</x:f>
        <x:v>1449538.951830437</x:v>
      </x:c>
      <x:c r="R258" s="16" t="n">
        <x:f>MAX(0,Q258*(1+EXP((LN(1+Assumptions!$C$60)-0.5*Assumptions!$C$61^2)+Assumptions!$C$61*((RAND()+RAND()+RAND()+RAND()+RAND()+RAND()+RAND()+RAND()+RAND()+RAND()+RAND()+RAND())-6))-1)+Liquidity_30Y!S13)</x:f>
        <x:v>1858247.2461100481</x:v>
      </x:c>
      <x:c r="S258" s="16" t="n">
        <x:f>MAX(0,R258*(1+EXP((LN(1+Assumptions!$C$60)-0.5*Assumptions!$C$61^2)+Assumptions!$C$61*((RAND()+RAND()+RAND()+RAND()+RAND()+RAND()+RAND()+RAND()+RAND()+RAND()+RAND()+RAND())-6))-1)+Liquidity_30Y!T13)</x:f>
        <x:v>1869943.2846175043</x:v>
      </x:c>
      <x:c r="T258" s="16" t="n">
        <x:f>MAX(0,S258*(1+EXP((LN(1+Assumptions!$C$60)-0.5*Assumptions!$C$61^2)+Assumptions!$C$61*((RAND()+RAND()+RAND()+RAND()+RAND()+RAND()+RAND()+RAND()+RAND()+RAND()+RAND()+RAND())-6))-1)+Liquidity_30Y!U13)</x:f>
        <x:v>1762510.4924772568</x:v>
      </x:c>
      <x:c r="U258" s="16" t="n">
        <x:f>MAX(0,T258*(1+EXP((LN(1+Assumptions!$C$60)-0.5*Assumptions!$C$61^2)+Assumptions!$C$61*((RAND()+RAND()+RAND()+RAND()+RAND()+RAND()+RAND()+RAND()+RAND()+RAND()+RAND()+RAND())-6))-1)+Liquidity_30Y!V13)</x:f>
        <x:v>1581766.3086315095</x:v>
      </x:c>
      <x:c r="V258" s="16" t="n">
        <x:f>MAX(0,U258*(1+EXP((LN(1+Assumptions!$C$60)-0.5*Assumptions!$C$61^2)+Assumptions!$C$61*((RAND()+RAND()+RAND()+RAND()+RAND()+RAND()+RAND()+RAND()+RAND()+RAND()+RAND()+RAND())-6))-1)+Liquidity_30Y!W13)</x:f>
        <x:v>1608099.01553253</x:v>
      </x:c>
      <x:c r="W258" s="16" t="n">
        <x:f>MAX(0,V258*(1+EXP((LN(1+Assumptions!$C$60)-0.5*Assumptions!$C$61^2)+Assumptions!$C$61*((RAND()+RAND()+RAND()+RAND()+RAND()+RAND()+RAND()+RAND()+RAND()+RAND()+RAND()+RAND())-6))-1)+Liquidity_30Y!X13)</x:f>
        <x:v>1530830.786456558</x:v>
      </x:c>
      <x:c r="X258" s="16" t="n">
        <x:f>MAX(0,W258*(1+EXP((LN(1+Assumptions!$C$60)-0.5*Assumptions!$C$61^2)+Assumptions!$C$61*((RAND()+RAND()+RAND()+RAND()+RAND()+RAND()+RAND()+RAND()+RAND()+RAND()+RAND()+RAND())-6))-1)+Liquidity_30Y!Y13)</x:f>
        <x:v>1638930.8335576667</x:v>
      </x:c>
      <x:c r="Y258" s="16" t="n">
        <x:f>MAX(0,X258*(1+EXP((LN(1+Assumptions!$C$60)-0.5*Assumptions!$C$61^2)+Assumptions!$C$61*((RAND()+RAND()+RAND()+RAND()+RAND()+RAND()+RAND()+RAND()+RAND()+RAND()+RAND()+RAND())-6))-1)+Liquidity_30Y!Z13)</x:f>
        <x:v>1320753.0766702632</x:v>
      </x:c>
      <x:c r="Z258" s="16" t="n">
        <x:f>MAX(0,Y258*(1+EXP((LN(1+Assumptions!$C$60)-0.5*Assumptions!$C$61^2)+Assumptions!$C$61*((RAND()+RAND()+RAND()+RAND()+RAND()+RAND()+RAND()+RAND()+RAND()+RAND()+RAND()+RAND())-6))-1)+Liquidity_30Y!AA13)</x:f>
        <x:v>1555522.4963128855</x:v>
      </x:c>
      <x:c r="AA258" s="16" t="n">
        <x:f>MAX(0,Z258*(1+EXP((LN(1+Assumptions!$C$60)-0.5*Assumptions!$C$61^2)+Assumptions!$C$61*((RAND()+RAND()+RAND()+RAND()+RAND()+RAND()+RAND()+RAND()+RAND()+RAND()+RAND()+RAND())-6))-1)+Liquidity_30Y!AB13)</x:f>
        <x:v>1300603.9759527934</x:v>
      </x:c>
      <x:c r="AB258" s="16" t="n">
        <x:f>MAX(0,AA258*(1+EXP((LN(1+Assumptions!$C$60)-0.5*Assumptions!$C$61^2)+Assumptions!$C$61*((RAND()+RAND()+RAND()+RAND()+RAND()+RAND()+RAND()+RAND()+RAND()+RAND()+RAND()+RAND())-6))-1)+Liquidity_30Y!AC13)</x:f>
        <x:v>1219630.5298806636</x:v>
      </x:c>
      <x:c r="AC258" s="16" t="n">
        <x:f>MAX(0,AB258*(1+EXP((LN(1+Assumptions!$C$60)-0.5*Assumptions!$C$61^2)+Assumptions!$C$61*((RAND()+RAND()+RAND()+RAND()+RAND()+RAND()+RAND()+RAND()+RAND()+RAND()+RAND()+RAND())-6))-1)+Liquidity_30Y!AD13)</x:f>
        <x:v>1291395.7961445935</x:v>
      </x:c>
      <x:c r="AD258" s="16" t="n">
        <x:f>MAX(0,AC258*(1+EXP((LN(1+Assumptions!$C$60)-0.5*Assumptions!$C$61^2)+Assumptions!$C$61*((RAND()+RAND()+RAND()+RAND()+RAND()+RAND()+RAND()+RAND()+RAND()+RAND()+RAND()+RAND())-6))-1)+Liquidity_30Y!AE13)</x:f>
        <x:v>1288998.0153176691</x:v>
      </x:c>
      <x:c r="AE258" s="16" t="n">
        <x:f>MAX(0,AD258*(1+EXP((LN(1+Assumptions!$C$60)-0.5*Assumptions!$C$61^2)+Assumptions!$C$61*((RAND()+RAND()+RAND()+RAND()+RAND()+RAND()+RAND()+RAND()+RAND()+RAND()+RAND()+RAND())-6))-1)+Liquidity_30Y!AF13)</x:f>
        <x:v>1431720.5107045765</x:v>
      </x:c>
      <x:c r="AF258" s="16" t="n">
        <x:f>MAX(0,AE258*(1+EXP((LN(1+Assumptions!$C$60)-0.5*Assumptions!$C$61^2)+Assumptions!$C$61*((RAND()+RAND()+RAND()+RAND()+RAND()+RAND()+RAND()+RAND()+RAND()+RAND()+RAND()+RAND())-6))-1)+Liquidity_30Y!AG13)</x:f>
        <x:v>1544116.086681128</x:v>
      </x:c>
    </x:row>
    <x:row r="259">
      <x:c r="A259" s="39">
        <x:v>255</x:v>
      </x:c>
      <x:c r="B259" s="16" t="n">
        <x:f>Liquidity_30Y!C14</x:f>
        <x:v>1029031.25</x:v>
      </x:c>
      <x:c r="C259" s="16" t="n">
        <x:f>MAX(0,B259*(1+EXP((LN(1+Assumptions!$C$60)-0.5*Assumptions!$C$61^2)+Assumptions!$C$61*((RAND()+RAND()+RAND()+RAND()+RAND()+RAND()+RAND()+RAND()+RAND()+RAND()+RAND()+RAND())-6))-1)+Liquidity_30Y!D13)</x:f>
        <x:v>1090766.222217028</x:v>
      </x:c>
      <x:c r="D259" s="16" t="n">
        <x:f>MAX(0,C259*(1+EXP((LN(1+Assumptions!$C$60)-0.5*Assumptions!$C$61^2)+Assumptions!$C$61*((RAND()+RAND()+RAND()+RAND()+RAND()+RAND()+RAND()+RAND()+RAND()+RAND()+RAND()+RAND())-6))-1)+Liquidity_30Y!E13)</x:f>
        <x:v>1079325.241921123</x:v>
      </x:c>
      <x:c r="E259" s="16" t="n">
        <x:f>MAX(0,D259*(1+EXP((LN(1+Assumptions!$C$60)-0.5*Assumptions!$C$61^2)+Assumptions!$C$61*((RAND()+RAND()+RAND()+RAND()+RAND()+RAND()+RAND()+RAND()+RAND()+RAND()+RAND()+RAND())-6))-1)+Liquidity_30Y!F13)</x:f>
        <x:v>1005018.0439176793</x:v>
      </x:c>
      <x:c r="F259" s="16" t="n">
        <x:f>MAX(0,E259*(1+EXP((LN(1+Assumptions!$C$60)-0.5*Assumptions!$C$61^2)+Assumptions!$C$61*((RAND()+RAND()+RAND()+RAND()+RAND()+RAND()+RAND()+RAND()+RAND()+RAND()+RAND()+RAND())-6))-1)+Liquidity_30Y!G13)</x:f>
        <x:v>1320676.688040557</x:v>
      </x:c>
      <x:c r="G259" s="16" t="n">
        <x:f>MAX(0,F259*(1+EXP((LN(1+Assumptions!$C$60)-0.5*Assumptions!$C$61^2)+Assumptions!$C$61*((RAND()+RAND()+RAND()+RAND()+RAND()+RAND()+RAND()+RAND()+RAND()+RAND()+RAND()+RAND())-6))-1)+Liquidity_30Y!H13)</x:f>
        <x:v>1476764.591148365</x:v>
      </x:c>
      <x:c r="H259" s="16" t="n">
        <x:f>MAX(0,G259*(1+EXP((LN(1+Assumptions!$C$60)-0.5*Assumptions!$C$61^2)+Assumptions!$C$61*((RAND()+RAND()+RAND()+RAND()+RAND()+RAND()+RAND()+RAND()+RAND()+RAND()+RAND()+RAND())-6))-1)+Liquidity_30Y!I13)</x:f>
        <x:v>1477162.2956018858</x:v>
      </x:c>
      <x:c r="I259" s="16" t="n">
        <x:f>MAX(0,H259*(1+EXP((LN(1+Assumptions!$C$60)-0.5*Assumptions!$C$61^2)+Assumptions!$C$61*((RAND()+RAND()+RAND()+RAND()+RAND()+RAND()+RAND()+RAND()+RAND()+RAND()+RAND()+RAND())-6))-1)+Liquidity_30Y!J13)</x:f>
        <x:v>1797478.6396332653</x:v>
      </x:c>
      <x:c r="J259" s="16" t="n">
        <x:f>MAX(0,I259*(1+EXP((LN(1+Assumptions!$C$60)-0.5*Assumptions!$C$61^2)+Assumptions!$C$61*((RAND()+RAND()+RAND()+RAND()+RAND()+RAND()+RAND()+RAND()+RAND()+RAND()+RAND()+RAND())-6))-1)+Liquidity_30Y!K13)</x:f>
        <x:v>2641975.8978056917</x:v>
      </x:c>
      <x:c r="K259" s="16" t="n">
        <x:f>MAX(0,J259*(1+EXP((LN(1+Assumptions!$C$60)-0.5*Assumptions!$C$61^2)+Assumptions!$C$61*((RAND()+RAND()+RAND()+RAND()+RAND()+RAND()+RAND()+RAND()+RAND()+RAND()+RAND()+RAND())-6))-1)+Liquidity_30Y!L13)</x:f>
        <x:v>3222280.1732467553</x:v>
      </x:c>
      <x:c r="L259" s="16" t="n">
        <x:f>MAX(0,K259*(1+EXP((LN(1+Assumptions!$C$60)-0.5*Assumptions!$C$61^2)+Assumptions!$C$61*((RAND()+RAND()+RAND()+RAND()+RAND()+RAND()+RAND()+RAND()+RAND()+RAND()+RAND()+RAND())-6))-1)+Liquidity_30Y!M13)</x:f>
        <x:v>2772017.555921668</x:v>
      </x:c>
      <x:c r="M259" s="16" t="n">
        <x:f>MAX(0,L259*(1+EXP((LN(1+Assumptions!$C$60)-0.5*Assumptions!$C$61^2)+Assumptions!$C$61*((RAND()+RAND()+RAND()+RAND()+RAND()+RAND()+RAND()+RAND()+RAND()+RAND()+RAND()+RAND())-6))-1)+Liquidity_30Y!N13)</x:f>
        <x:v>2884945.882276745</x:v>
      </x:c>
      <x:c r="N259" s="16" t="n">
        <x:f>MAX(0,M259*(1+EXP((LN(1+Assumptions!$C$60)-0.5*Assumptions!$C$61^2)+Assumptions!$C$61*((RAND()+RAND()+RAND()+RAND()+RAND()+RAND()+RAND()+RAND()+RAND()+RAND()+RAND()+RAND())-6))-1)+Liquidity_30Y!O13)</x:f>
        <x:v>3651514.308375116</x:v>
      </x:c>
      <x:c r="O259" s="16" t="n">
        <x:f>MAX(0,N259*(1+EXP((LN(1+Assumptions!$C$60)-0.5*Assumptions!$C$61^2)+Assumptions!$C$61*((RAND()+RAND()+RAND()+RAND()+RAND()+RAND()+RAND()+RAND()+RAND()+RAND()+RAND()+RAND())-6))-1)+Liquidity_30Y!P13)</x:f>
        <x:v>3505484.7530509317</x:v>
      </x:c>
      <x:c r="P259" s="16" t="n">
        <x:f>MAX(0,O259*(1+EXP((LN(1+Assumptions!$C$60)-0.5*Assumptions!$C$61^2)+Assumptions!$C$61*((RAND()+RAND()+RAND()+RAND()+RAND()+RAND()+RAND()+RAND()+RAND()+RAND()+RAND()+RAND())-6))-1)+Liquidity_30Y!Q13)</x:f>
        <x:v>3222788.5940785776</x:v>
      </x:c>
      <x:c r="Q259" s="16" t="n">
        <x:f>MAX(0,P259*(1+EXP((LN(1+Assumptions!$C$60)-0.5*Assumptions!$C$61^2)+Assumptions!$C$61*((RAND()+RAND()+RAND()+RAND()+RAND()+RAND()+RAND()+RAND()+RAND()+RAND()+RAND()+RAND())-6))-1)+Liquidity_30Y!R13)</x:f>
        <x:v>3663654.656450065</x:v>
      </x:c>
      <x:c r="R259" s="16" t="n">
        <x:f>MAX(0,Q259*(1+EXP((LN(1+Assumptions!$C$60)-0.5*Assumptions!$C$61^2)+Assumptions!$C$61*((RAND()+RAND()+RAND()+RAND()+RAND()+RAND()+RAND()+RAND()+RAND()+RAND()+RAND()+RAND())-6))-1)+Liquidity_30Y!S13)</x:f>
        <x:v>3898280.795820885</x:v>
      </x:c>
      <x:c r="S259" s="16" t="n">
        <x:f>MAX(0,R259*(1+EXP((LN(1+Assumptions!$C$60)-0.5*Assumptions!$C$61^2)+Assumptions!$C$61*((RAND()+RAND()+RAND()+RAND()+RAND()+RAND()+RAND()+RAND()+RAND()+RAND()+RAND()+RAND())-6))-1)+Liquidity_30Y!T13)</x:f>
        <x:v>4572778.142312822</x:v>
      </x:c>
      <x:c r="T259" s="16" t="n">
        <x:f>MAX(0,S259*(1+EXP((LN(1+Assumptions!$C$60)-0.5*Assumptions!$C$61^2)+Assumptions!$C$61*((RAND()+RAND()+RAND()+RAND()+RAND()+RAND()+RAND()+RAND()+RAND()+RAND()+RAND()+RAND())-6))-1)+Liquidity_30Y!U13)</x:f>
        <x:v>4351357.569216615</x:v>
      </x:c>
      <x:c r="U259" s="16" t="n">
        <x:f>MAX(0,T259*(1+EXP((LN(1+Assumptions!$C$60)-0.5*Assumptions!$C$61^2)+Assumptions!$C$61*((RAND()+RAND()+RAND()+RAND()+RAND()+RAND()+RAND()+RAND()+RAND()+RAND()+RAND()+RAND())-6))-1)+Liquidity_30Y!V13)</x:f>
        <x:v>5456115.93458637</x:v>
      </x:c>
      <x:c r="V259" s="16" t="n">
        <x:f>MAX(0,U259*(1+EXP((LN(1+Assumptions!$C$60)-0.5*Assumptions!$C$61^2)+Assumptions!$C$61*((RAND()+RAND()+RAND()+RAND()+RAND()+RAND()+RAND()+RAND()+RAND()+RAND()+RAND()+RAND())-6))-1)+Liquidity_30Y!W13)</x:f>
        <x:v>5367463.328976858</x:v>
      </x:c>
      <x:c r="W259" s="16" t="n">
        <x:f>MAX(0,V259*(1+EXP((LN(1+Assumptions!$C$60)-0.5*Assumptions!$C$61^2)+Assumptions!$C$61*((RAND()+RAND()+RAND()+RAND()+RAND()+RAND()+RAND()+RAND()+RAND()+RAND()+RAND()+RAND())-6))-1)+Liquidity_30Y!X13)</x:f>
        <x:v>6340754.476779033</x:v>
      </x:c>
      <x:c r="X259" s="16" t="n">
        <x:f>MAX(0,W259*(1+EXP((LN(1+Assumptions!$C$60)-0.5*Assumptions!$C$61^2)+Assumptions!$C$61*((RAND()+RAND()+RAND()+RAND()+RAND()+RAND()+RAND()+RAND()+RAND()+RAND()+RAND()+RAND())-6))-1)+Liquidity_30Y!Y13)</x:f>
        <x:v>6553303.179653916</x:v>
      </x:c>
      <x:c r="Y259" s="16" t="n">
        <x:f>MAX(0,X259*(1+EXP((LN(1+Assumptions!$C$60)-0.5*Assumptions!$C$61^2)+Assumptions!$C$61*((RAND()+RAND()+RAND()+RAND()+RAND()+RAND()+RAND()+RAND()+RAND()+RAND()+RAND()+RAND())-6))-1)+Liquidity_30Y!Z13)</x:f>
        <x:v>5946698.603676449</x:v>
      </x:c>
      <x:c r="Z259" s="16" t="n">
        <x:f>MAX(0,Y259*(1+EXP((LN(1+Assumptions!$C$60)-0.5*Assumptions!$C$61^2)+Assumptions!$C$61*((RAND()+RAND()+RAND()+RAND()+RAND()+RAND()+RAND()+RAND()+RAND()+RAND()+RAND()+RAND())-6))-1)+Liquidity_30Y!AA13)</x:f>
        <x:v>7466033.783190477</x:v>
      </x:c>
      <x:c r="AA259" s="16" t="n">
        <x:f>MAX(0,Z259*(1+EXP((LN(1+Assumptions!$C$60)-0.5*Assumptions!$C$61^2)+Assumptions!$C$61*((RAND()+RAND()+RAND()+RAND()+RAND()+RAND()+RAND()+RAND()+RAND()+RAND()+RAND()+RAND())-6))-1)+Liquidity_30Y!AB13)</x:f>
        <x:v>6469929.52842965</x:v>
      </x:c>
      <x:c r="AB259" s="16" t="n">
        <x:f>MAX(0,AA259*(1+EXP((LN(1+Assumptions!$C$60)-0.5*Assumptions!$C$61^2)+Assumptions!$C$61*((RAND()+RAND()+RAND()+RAND()+RAND()+RAND()+RAND()+RAND()+RAND()+RAND()+RAND()+RAND())-6))-1)+Liquidity_30Y!AC13)</x:f>
        <x:v>9405445.455340592</x:v>
      </x:c>
      <x:c r="AC259" s="16" t="n">
        <x:f>MAX(0,AB259*(1+EXP((LN(1+Assumptions!$C$60)-0.5*Assumptions!$C$61^2)+Assumptions!$C$61*((RAND()+RAND()+RAND()+RAND()+RAND()+RAND()+RAND()+RAND()+RAND()+RAND()+RAND()+RAND())-6))-1)+Liquidity_30Y!AD13)</x:f>
        <x:v>10463468.466080705</x:v>
      </x:c>
      <x:c r="AD259" s="16" t="n">
        <x:f>MAX(0,AC259*(1+EXP((LN(1+Assumptions!$C$60)-0.5*Assumptions!$C$61^2)+Assumptions!$C$61*((RAND()+RAND()+RAND()+RAND()+RAND()+RAND()+RAND()+RAND()+RAND()+RAND()+RAND()+RAND())-6))-1)+Liquidity_30Y!AE13)</x:f>
        <x:v>13183439.915154438</x:v>
      </x:c>
      <x:c r="AE259" s="16" t="n">
        <x:f>MAX(0,AD259*(1+EXP((LN(1+Assumptions!$C$60)-0.5*Assumptions!$C$61^2)+Assumptions!$C$61*((RAND()+RAND()+RAND()+RAND()+RAND()+RAND()+RAND()+RAND()+RAND()+RAND()+RAND()+RAND())-6))-1)+Liquidity_30Y!AF13)</x:f>
        <x:v>12572110.33743706</x:v>
      </x:c>
      <x:c r="AF259" s="16" t="n">
        <x:f>MAX(0,AE259*(1+EXP((LN(1+Assumptions!$C$60)-0.5*Assumptions!$C$61^2)+Assumptions!$C$61*((RAND()+RAND()+RAND()+RAND()+RAND()+RAND()+RAND()+RAND()+RAND()+RAND()+RAND()+RAND())-6))-1)+Liquidity_30Y!AG13)</x:f>
        <x:v>11548785.514022993</x:v>
      </x:c>
    </x:row>
    <x:row r="260">
      <x:c r="A260" s="39">
        <x:v>256</x:v>
      </x:c>
      <x:c r="B260" s="16" t="n">
        <x:f>Liquidity_30Y!C14</x:f>
        <x:v>1029031.25</x:v>
      </x:c>
      <x:c r="C260" s="16" t="n">
        <x:f>MAX(0,B260*(1+EXP((LN(1+Assumptions!$C$60)-0.5*Assumptions!$C$61^2)+Assumptions!$C$61*((RAND()+RAND()+RAND()+RAND()+RAND()+RAND()+RAND()+RAND()+RAND()+RAND()+RAND()+RAND())-6))-1)+Liquidity_30Y!D13)</x:f>
        <x:v>967372.3767768958</x:v>
      </x:c>
      <x:c r="D260" s="16" t="n">
        <x:f>MAX(0,C260*(1+EXP((LN(1+Assumptions!$C$60)-0.5*Assumptions!$C$61^2)+Assumptions!$C$61*((RAND()+RAND()+RAND()+RAND()+RAND()+RAND()+RAND()+RAND()+RAND()+RAND()+RAND()+RAND())-6))-1)+Liquidity_30Y!E13)</x:f>
        <x:v>880226.1877532131</x:v>
      </x:c>
      <x:c r="E260" s="16" t="n">
        <x:f>MAX(0,D260*(1+EXP((LN(1+Assumptions!$C$60)-0.5*Assumptions!$C$61^2)+Assumptions!$C$61*((RAND()+RAND()+RAND()+RAND()+RAND()+RAND()+RAND()+RAND()+RAND()+RAND()+RAND()+RAND())-6))-1)+Liquidity_30Y!F13)</x:f>
        <x:v>892602.0077479298</x:v>
      </x:c>
      <x:c r="F260" s="16" t="n">
        <x:f>MAX(0,E260*(1+EXP((LN(1+Assumptions!$C$60)-0.5*Assumptions!$C$61^2)+Assumptions!$C$61*((RAND()+RAND()+RAND()+RAND()+RAND()+RAND()+RAND()+RAND()+RAND()+RAND()+RAND()+RAND())-6))-1)+Liquidity_30Y!G13)</x:f>
        <x:v>808500.1098692376</x:v>
      </x:c>
      <x:c r="G260" s="16" t="n">
        <x:f>MAX(0,F260*(1+EXP((LN(1+Assumptions!$C$60)-0.5*Assumptions!$C$61^2)+Assumptions!$C$61*((RAND()+RAND()+RAND()+RAND()+RAND()+RAND()+RAND()+RAND()+RAND()+RAND()+RAND()+RAND())-6))-1)+Liquidity_30Y!H13)</x:f>
        <x:v>887627.2818149705</x:v>
      </x:c>
      <x:c r="H260" s="16" t="n">
        <x:f>MAX(0,G260*(1+EXP((LN(1+Assumptions!$C$60)-0.5*Assumptions!$C$61^2)+Assumptions!$C$61*((RAND()+RAND()+RAND()+RAND()+RAND()+RAND()+RAND()+RAND()+RAND()+RAND()+RAND()+RAND())-6))-1)+Liquidity_30Y!I13)</x:f>
        <x:v>913750.9068741285</x:v>
      </x:c>
      <x:c r="I260" s="16" t="n">
        <x:f>MAX(0,H260*(1+EXP((LN(1+Assumptions!$C$60)-0.5*Assumptions!$C$61^2)+Assumptions!$C$61*((RAND()+RAND()+RAND()+RAND()+RAND()+RAND()+RAND()+RAND()+RAND()+RAND()+RAND()+RAND())-6))-1)+Liquidity_30Y!J13)</x:f>
        <x:v>883133.4520169237</x:v>
      </x:c>
      <x:c r="J260" s="16" t="n">
        <x:f>MAX(0,I260*(1+EXP((LN(1+Assumptions!$C$60)-0.5*Assumptions!$C$61^2)+Assumptions!$C$61*((RAND()+RAND()+RAND()+RAND()+RAND()+RAND()+RAND()+RAND()+RAND()+RAND()+RAND()+RAND())-6))-1)+Liquidity_30Y!K13)</x:f>
        <x:v>990513.8230315824</x:v>
      </x:c>
      <x:c r="K260" s="16" t="n">
        <x:f>MAX(0,J260*(1+EXP((LN(1+Assumptions!$C$60)-0.5*Assumptions!$C$61^2)+Assumptions!$C$61*((RAND()+RAND()+RAND()+RAND()+RAND()+RAND()+RAND()+RAND()+RAND()+RAND()+RAND()+RAND())-6))-1)+Liquidity_30Y!L13)</x:f>
        <x:v>1238853.2016463242</x:v>
      </x:c>
      <x:c r="L260" s="16" t="n">
        <x:f>MAX(0,K260*(1+EXP((LN(1+Assumptions!$C$60)-0.5*Assumptions!$C$61^2)+Assumptions!$C$61*((RAND()+RAND()+RAND()+RAND()+RAND()+RAND()+RAND()+RAND()+RAND()+RAND()+RAND()+RAND())-6))-1)+Liquidity_30Y!M13)</x:f>
        <x:v>1369407.3939495902</x:v>
      </x:c>
      <x:c r="M260" s="16" t="n">
        <x:f>MAX(0,L260*(1+EXP((LN(1+Assumptions!$C$60)-0.5*Assumptions!$C$61^2)+Assumptions!$C$61*((RAND()+RAND()+RAND()+RAND()+RAND()+RAND()+RAND()+RAND()+RAND()+RAND()+RAND()+RAND())-6))-1)+Liquidity_30Y!N13)</x:f>
        <x:v>1532886.59204801</x:v>
      </x:c>
      <x:c r="N260" s="16" t="n">
        <x:f>MAX(0,M260*(1+EXP((LN(1+Assumptions!$C$60)-0.5*Assumptions!$C$61^2)+Assumptions!$C$61*((RAND()+RAND()+RAND()+RAND()+RAND()+RAND()+RAND()+RAND()+RAND()+RAND()+RAND()+RAND())-6))-1)+Liquidity_30Y!O13)</x:f>
        <x:v>1929065.5689549022</x:v>
      </x:c>
      <x:c r="O260" s="16" t="n">
        <x:f>MAX(0,N260*(1+EXP((LN(1+Assumptions!$C$60)-0.5*Assumptions!$C$61^2)+Assumptions!$C$61*((RAND()+RAND()+RAND()+RAND()+RAND()+RAND()+RAND()+RAND()+RAND()+RAND()+RAND()+RAND())-6))-1)+Liquidity_30Y!P13)</x:f>
        <x:v>1835281.143833619</x:v>
      </x:c>
      <x:c r="P260" s="16" t="n">
        <x:f>MAX(0,O260*(1+EXP((LN(1+Assumptions!$C$60)-0.5*Assumptions!$C$61^2)+Assumptions!$C$61*((RAND()+RAND()+RAND()+RAND()+RAND()+RAND()+RAND()+RAND()+RAND()+RAND()+RAND()+RAND())-6))-1)+Liquidity_30Y!Q13)</x:f>
        <x:v>1916175.346317501</x:v>
      </x:c>
      <x:c r="Q260" s="16" t="n">
        <x:f>MAX(0,P260*(1+EXP((LN(1+Assumptions!$C$60)-0.5*Assumptions!$C$61^2)+Assumptions!$C$61*((RAND()+RAND()+RAND()+RAND()+RAND()+RAND()+RAND()+RAND()+RAND()+RAND()+RAND()+RAND())-6))-1)+Liquidity_30Y!R13)</x:f>
        <x:v>1698379.7795632146</x:v>
      </x:c>
      <x:c r="R260" s="16" t="n">
        <x:f>MAX(0,Q260*(1+EXP((LN(1+Assumptions!$C$60)-0.5*Assumptions!$C$61^2)+Assumptions!$C$61*((RAND()+RAND()+RAND()+RAND()+RAND()+RAND()+RAND()+RAND()+RAND()+RAND()+RAND()+RAND())-6))-1)+Liquidity_30Y!S13)</x:f>
        <x:v>2122288.9067577156</x:v>
      </x:c>
      <x:c r="S260" s="16" t="n">
        <x:f>MAX(0,R260*(1+EXP((LN(1+Assumptions!$C$60)-0.5*Assumptions!$C$61^2)+Assumptions!$C$61*((RAND()+RAND()+RAND()+RAND()+RAND()+RAND()+RAND()+RAND()+RAND()+RAND()+RAND()+RAND())-6))-1)+Liquidity_30Y!T13)</x:f>
        <x:v>1920731.409826218</x:v>
      </x:c>
      <x:c r="T260" s="16" t="n">
        <x:f>MAX(0,S260*(1+EXP((LN(1+Assumptions!$C$60)-0.5*Assumptions!$C$61^2)+Assumptions!$C$61*((RAND()+RAND()+RAND()+RAND()+RAND()+RAND()+RAND()+RAND()+RAND()+RAND()+RAND()+RAND())-6))-1)+Liquidity_30Y!U13)</x:f>
        <x:v>2505566.7861093166</x:v>
      </x:c>
      <x:c r="U260" s="16" t="n">
        <x:f>MAX(0,T260*(1+EXP((LN(1+Assumptions!$C$60)-0.5*Assumptions!$C$61^2)+Assumptions!$C$61*((RAND()+RAND()+RAND()+RAND()+RAND()+RAND()+RAND()+RAND()+RAND()+RAND()+RAND()+RAND())-6))-1)+Liquidity_30Y!V13)</x:f>
        <x:v>2074256.7364299789</x:v>
      </x:c>
      <x:c r="V260" s="16" t="n">
        <x:f>MAX(0,U260*(1+EXP((LN(1+Assumptions!$C$60)-0.5*Assumptions!$C$61^2)+Assumptions!$C$61*((RAND()+RAND()+RAND()+RAND()+RAND()+RAND()+RAND()+RAND()+RAND()+RAND()+RAND()+RAND())-6))-1)+Liquidity_30Y!W13)</x:f>
        <x:v>2411130.9863421237</x:v>
      </x:c>
      <x:c r="W260" s="16" t="n">
        <x:f>MAX(0,V260*(1+EXP((LN(1+Assumptions!$C$60)-0.5*Assumptions!$C$61^2)+Assumptions!$C$61*((RAND()+RAND()+RAND()+RAND()+RAND()+RAND()+RAND()+RAND()+RAND()+RAND()+RAND()+RAND())-6))-1)+Liquidity_30Y!X13)</x:f>
        <x:v>2626424.501131396</x:v>
      </x:c>
      <x:c r="X260" s="16" t="n">
        <x:f>MAX(0,W260*(1+EXP((LN(1+Assumptions!$C$60)-0.5*Assumptions!$C$61^2)+Assumptions!$C$61*((RAND()+RAND()+RAND()+RAND()+RAND()+RAND()+RAND()+RAND()+RAND()+RAND()+RAND()+RAND())-6))-1)+Liquidity_30Y!Y13)</x:f>
        <x:v>3225883.3133854643</x:v>
      </x:c>
      <x:c r="Y260" s="16" t="n">
        <x:f>MAX(0,X260*(1+EXP((LN(1+Assumptions!$C$60)-0.5*Assumptions!$C$61^2)+Assumptions!$C$61*((RAND()+RAND()+RAND()+RAND()+RAND()+RAND()+RAND()+RAND()+RAND()+RAND()+RAND()+RAND())-6))-1)+Liquidity_30Y!Z13)</x:f>
        <x:v>3666992.927238133</x:v>
      </x:c>
      <x:c r="Z260" s="16" t="n">
        <x:f>MAX(0,Y260*(1+EXP((LN(1+Assumptions!$C$60)-0.5*Assumptions!$C$61^2)+Assumptions!$C$61*((RAND()+RAND()+RAND()+RAND()+RAND()+RAND()+RAND()+RAND()+RAND()+RAND()+RAND()+RAND())-6))-1)+Liquidity_30Y!AA13)</x:f>
        <x:v>3696681.133791891</x:v>
      </x:c>
      <x:c r="AA260" s="16" t="n">
        <x:f>MAX(0,Z260*(1+EXP((LN(1+Assumptions!$C$60)-0.5*Assumptions!$C$61^2)+Assumptions!$C$61*((RAND()+RAND()+RAND()+RAND()+RAND()+RAND()+RAND()+RAND()+RAND()+RAND()+RAND()+RAND())-6))-1)+Liquidity_30Y!AB13)</x:f>
        <x:v>3370346.1077130074</x:v>
      </x:c>
      <x:c r="AB260" s="16" t="n">
        <x:f>MAX(0,AA260*(1+EXP((LN(1+Assumptions!$C$60)-0.5*Assumptions!$C$61^2)+Assumptions!$C$61*((RAND()+RAND()+RAND()+RAND()+RAND()+RAND()+RAND()+RAND()+RAND()+RAND()+RAND()+RAND())-6))-1)+Liquidity_30Y!AC13)</x:f>
        <x:v>3665034.243872811</x:v>
      </x:c>
      <x:c r="AC260" s="16" t="n">
        <x:f>MAX(0,AB260*(1+EXP((LN(1+Assumptions!$C$60)-0.5*Assumptions!$C$61^2)+Assumptions!$C$61*((RAND()+RAND()+RAND()+RAND()+RAND()+RAND()+RAND()+RAND()+RAND()+RAND()+RAND()+RAND())-6))-1)+Liquidity_30Y!AD13)</x:f>
        <x:v>4278947.665064753</x:v>
      </x:c>
      <x:c r="AD260" s="16" t="n">
        <x:f>MAX(0,AC260*(1+EXP((LN(1+Assumptions!$C$60)-0.5*Assumptions!$C$61^2)+Assumptions!$C$61*((RAND()+RAND()+RAND()+RAND()+RAND()+RAND()+RAND()+RAND()+RAND()+RAND()+RAND()+RAND())-6))-1)+Liquidity_30Y!AE13)</x:f>
        <x:v>4179664.049724286</x:v>
      </x:c>
      <x:c r="AE260" s="16" t="n">
        <x:f>MAX(0,AD260*(1+EXP((LN(1+Assumptions!$C$60)-0.5*Assumptions!$C$61^2)+Assumptions!$C$61*((RAND()+RAND()+RAND()+RAND()+RAND()+RAND()+RAND()+RAND()+RAND()+RAND()+RAND()+RAND())-6))-1)+Liquidity_30Y!AF13)</x:f>
        <x:v>4804652.518392274</x:v>
      </x:c>
      <x:c r="AF260" s="16" t="n">
        <x:f>MAX(0,AE260*(1+EXP((LN(1+Assumptions!$C$60)-0.5*Assumptions!$C$61^2)+Assumptions!$C$61*((RAND()+RAND()+RAND()+RAND()+RAND()+RAND()+RAND()+RAND()+RAND()+RAND()+RAND()+RAND())-6))-1)+Liquidity_30Y!AG13)</x:f>
        <x:v>4617343.306572074</x:v>
      </x:c>
    </x:row>
    <x:row r="261">
      <x:c r="A261" s="39">
        <x:v>257</x:v>
      </x:c>
      <x:c r="B261" s="16" t="n">
        <x:f>Liquidity_30Y!C14</x:f>
        <x:v>1029031.25</x:v>
      </x:c>
      <x:c r="C261" s="16" t="n">
        <x:f>MAX(0,B261*(1+EXP((LN(1+Assumptions!$C$60)-0.5*Assumptions!$C$61^2)+Assumptions!$C$61*((RAND()+RAND()+RAND()+RAND()+RAND()+RAND()+RAND()+RAND()+RAND()+RAND()+RAND()+RAND())-6))-1)+Liquidity_30Y!D13)</x:f>
        <x:v>1116675.1450659204</x:v>
      </x:c>
      <x:c r="D261" s="16" t="n">
        <x:f>MAX(0,C261*(1+EXP((LN(1+Assumptions!$C$60)-0.5*Assumptions!$C$61^2)+Assumptions!$C$61*((RAND()+RAND()+RAND()+RAND()+RAND()+RAND()+RAND()+RAND()+RAND()+RAND()+RAND()+RAND())-6))-1)+Liquidity_30Y!E13)</x:f>
        <x:v>1116279.455840009</x:v>
      </x:c>
      <x:c r="E261" s="16" t="n">
        <x:f>MAX(0,D261*(1+EXP((LN(1+Assumptions!$C$60)-0.5*Assumptions!$C$61^2)+Assumptions!$C$61*((RAND()+RAND()+RAND()+RAND()+RAND()+RAND()+RAND()+RAND()+RAND()+RAND()+RAND()+RAND())-6))-1)+Liquidity_30Y!F13)</x:f>
        <x:v>1181777.9700244148</x:v>
      </x:c>
      <x:c r="F261" s="16" t="n">
        <x:f>MAX(0,E261*(1+EXP((LN(1+Assumptions!$C$60)-0.5*Assumptions!$C$61^2)+Assumptions!$C$61*((RAND()+RAND()+RAND()+RAND()+RAND()+RAND()+RAND()+RAND()+RAND()+RAND()+RAND()+RAND())-6))-1)+Liquidity_30Y!G13)</x:f>
        <x:v>1228644.4815078638</x:v>
      </x:c>
      <x:c r="G261" s="16" t="n">
        <x:f>MAX(0,F261*(1+EXP((LN(1+Assumptions!$C$60)-0.5*Assumptions!$C$61^2)+Assumptions!$C$61*((RAND()+RAND()+RAND()+RAND()+RAND()+RAND()+RAND()+RAND()+RAND()+RAND()+RAND()+RAND())-6))-1)+Liquidity_30Y!H13)</x:f>
        <x:v>1418705.4350190503</x:v>
      </x:c>
      <x:c r="H261" s="16" t="n">
        <x:f>MAX(0,G261*(1+EXP((LN(1+Assumptions!$C$60)-0.5*Assumptions!$C$61^2)+Assumptions!$C$61*((RAND()+RAND()+RAND()+RAND()+RAND()+RAND()+RAND()+RAND()+RAND()+RAND()+RAND()+RAND())-6))-1)+Liquidity_30Y!I13)</x:f>
        <x:v>1339000.9354649629</x:v>
      </x:c>
      <x:c r="I261" s="16" t="n">
        <x:f>MAX(0,H261*(1+EXP((LN(1+Assumptions!$C$60)-0.5*Assumptions!$C$61^2)+Assumptions!$C$61*((RAND()+RAND()+RAND()+RAND()+RAND()+RAND()+RAND()+RAND()+RAND()+RAND()+RAND()+RAND())-6))-1)+Liquidity_30Y!J13)</x:f>
        <x:v>1389131.8998145428</x:v>
      </x:c>
      <x:c r="J261" s="16" t="n">
        <x:f>MAX(0,I261*(1+EXP((LN(1+Assumptions!$C$60)-0.5*Assumptions!$C$61^2)+Assumptions!$C$61*((RAND()+RAND()+RAND()+RAND()+RAND()+RAND()+RAND()+RAND()+RAND()+RAND()+RAND()+RAND())-6))-1)+Liquidity_30Y!K13)</x:f>
        <x:v>1489693.8590596574</x:v>
      </x:c>
      <x:c r="K261" s="16" t="n">
        <x:f>MAX(0,J261*(1+EXP((LN(1+Assumptions!$C$60)-0.5*Assumptions!$C$61^2)+Assumptions!$C$61*((RAND()+RAND()+RAND()+RAND()+RAND()+RAND()+RAND()+RAND()+RAND()+RAND()+RAND()+RAND())-6))-1)+Liquidity_30Y!L13)</x:f>
        <x:v>1380999.6894304408</x:v>
      </x:c>
      <x:c r="L261" s="16" t="n">
        <x:f>MAX(0,K261*(1+EXP((LN(1+Assumptions!$C$60)-0.5*Assumptions!$C$61^2)+Assumptions!$C$61*((RAND()+RAND()+RAND()+RAND()+RAND()+RAND()+RAND()+RAND()+RAND()+RAND()+RAND()+RAND())-6))-1)+Liquidity_30Y!M13)</x:f>
        <x:v>1174606.1866438957</x:v>
      </x:c>
      <x:c r="M261" s="16" t="n">
        <x:f>MAX(0,L261*(1+EXP((LN(1+Assumptions!$C$60)-0.5*Assumptions!$C$61^2)+Assumptions!$C$61*((RAND()+RAND()+RAND()+RAND()+RAND()+RAND()+RAND()+RAND()+RAND()+RAND()+RAND()+RAND())-6))-1)+Liquidity_30Y!N13)</x:f>
        <x:v>1450988.5574107198</x:v>
      </x:c>
      <x:c r="N261" s="16" t="n">
        <x:f>MAX(0,M261*(1+EXP((LN(1+Assumptions!$C$60)-0.5*Assumptions!$C$61^2)+Assumptions!$C$61*((RAND()+RAND()+RAND()+RAND()+RAND()+RAND()+RAND()+RAND()+RAND()+RAND()+RAND()+RAND())-6))-1)+Liquidity_30Y!O13)</x:f>
        <x:v>1120153.2080708144</x:v>
      </x:c>
      <x:c r="O261" s="16" t="n">
        <x:f>MAX(0,N261*(1+EXP((LN(1+Assumptions!$C$60)-0.5*Assumptions!$C$61^2)+Assumptions!$C$61*((RAND()+RAND()+RAND()+RAND()+RAND()+RAND()+RAND()+RAND()+RAND()+RAND()+RAND()+RAND())-6))-1)+Liquidity_30Y!P13)</x:f>
        <x:v>1100900.4462787649</x:v>
      </x:c>
      <x:c r="P261" s="16" t="n">
        <x:f>MAX(0,O261*(1+EXP((LN(1+Assumptions!$C$60)-0.5*Assumptions!$C$61^2)+Assumptions!$C$61*((RAND()+RAND()+RAND()+RAND()+RAND()+RAND()+RAND()+RAND()+RAND()+RAND()+RAND()+RAND())-6))-1)+Liquidity_30Y!Q13)</x:f>
        <x:v>1199258.7503122392</x:v>
      </x:c>
      <x:c r="Q261" s="16" t="n">
        <x:f>MAX(0,P261*(1+EXP((LN(1+Assumptions!$C$60)-0.5*Assumptions!$C$61^2)+Assumptions!$C$61*((RAND()+RAND()+RAND()+RAND()+RAND()+RAND()+RAND()+RAND()+RAND()+RAND()+RAND()+RAND())-6))-1)+Liquidity_30Y!R13)</x:f>
        <x:v>1428870.7459229296</x:v>
      </x:c>
      <x:c r="R261" s="16" t="n">
        <x:f>MAX(0,Q261*(1+EXP((LN(1+Assumptions!$C$60)-0.5*Assumptions!$C$61^2)+Assumptions!$C$61*((RAND()+RAND()+RAND()+RAND()+RAND()+RAND()+RAND()+RAND()+RAND()+RAND()+RAND()+RAND())-6))-1)+Liquidity_30Y!S13)</x:f>
        <x:v>1877961.0142249698</x:v>
      </x:c>
      <x:c r="S261" s="16" t="n">
        <x:f>MAX(0,R261*(1+EXP((LN(1+Assumptions!$C$60)-0.5*Assumptions!$C$61^2)+Assumptions!$C$61*((RAND()+RAND()+RAND()+RAND()+RAND()+RAND()+RAND()+RAND()+RAND()+RAND()+RAND()+RAND())-6))-1)+Liquidity_30Y!T13)</x:f>
        <x:v>2012572.0381590512</x:v>
      </x:c>
      <x:c r="T261" s="16" t="n">
        <x:f>MAX(0,S261*(1+EXP((LN(1+Assumptions!$C$60)-0.5*Assumptions!$C$61^2)+Assumptions!$C$61*((RAND()+RAND()+RAND()+RAND()+RAND()+RAND()+RAND()+RAND()+RAND()+RAND()+RAND()+RAND())-6))-1)+Liquidity_30Y!U13)</x:f>
        <x:v>2008989.4727947284</x:v>
      </x:c>
      <x:c r="U261" s="16" t="n">
        <x:f>MAX(0,T261*(1+EXP((LN(1+Assumptions!$C$60)-0.5*Assumptions!$C$61^2)+Assumptions!$C$61*((RAND()+RAND()+RAND()+RAND()+RAND()+RAND()+RAND()+RAND()+RAND()+RAND()+RAND()+RAND())-6))-1)+Liquidity_30Y!V13)</x:f>
        <x:v>1794478.6383788728</x:v>
      </x:c>
      <x:c r="V261" s="16" t="n">
        <x:f>MAX(0,U261*(1+EXP((LN(1+Assumptions!$C$60)-0.5*Assumptions!$C$61^2)+Assumptions!$C$61*((RAND()+RAND()+RAND()+RAND()+RAND()+RAND()+RAND()+RAND()+RAND()+RAND()+RAND()+RAND())-6))-1)+Liquidity_30Y!W13)</x:f>
        <x:v>1881607.6540586092</x:v>
      </x:c>
      <x:c r="W261" s="16" t="n">
        <x:f>MAX(0,V261*(1+EXP((LN(1+Assumptions!$C$60)-0.5*Assumptions!$C$61^2)+Assumptions!$C$61*((RAND()+RAND()+RAND()+RAND()+RAND()+RAND()+RAND()+RAND()+RAND()+RAND()+RAND()+RAND())-6))-1)+Liquidity_30Y!X13)</x:f>
        <x:v>1844356.6209908964</x:v>
      </x:c>
      <x:c r="X261" s="16" t="n">
        <x:f>MAX(0,W261*(1+EXP((LN(1+Assumptions!$C$60)-0.5*Assumptions!$C$61^2)+Assumptions!$C$61*((RAND()+RAND()+RAND()+RAND()+RAND()+RAND()+RAND()+RAND()+RAND()+RAND()+RAND()+RAND())-6))-1)+Liquidity_30Y!Y13)</x:f>
        <x:v>2651780.788875887</x:v>
      </x:c>
      <x:c r="Y261" s="16" t="n">
        <x:f>MAX(0,X261*(1+EXP((LN(1+Assumptions!$C$60)-0.5*Assumptions!$C$61^2)+Assumptions!$C$61*((RAND()+RAND()+RAND()+RAND()+RAND()+RAND()+RAND()+RAND()+RAND()+RAND()+RAND()+RAND())-6))-1)+Liquidity_30Y!Z13)</x:f>
        <x:v>2456020.6616767114</x:v>
      </x:c>
      <x:c r="Z261" s="16" t="n">
        <x:f>MAX(0,Y261*(1+EXP((LN(1+Assumptions!$C$60)-0.5*Assumptions!$C$61^2)+Assumptions!$C$61*((RAND()+RAND()+RAND()+RAND()+RAND()+RAND()+RAND()+RAND()+RAND()+RAND()+RAND()+RAND())-6))-1)+Liquidity_30Y!AA13)</x:f>
        <x:v>2299116.7837592014</x:v>
      </x:c>
      <x:c r="AA261" s="16" t="n">
        <x:f>MAX(0,Z261*(1+EXP((LN(1+Assumptions!$C$60)-0.5*Assumptions!$C$61^2)+Assumptions!$C$61*((RAND()+RAND()+RAND()+RAND()+RAND()+RAND()+RAND()+RAND()+RAND()+RAND()+RAND()+RAND())-6))-1)+Liquidity_30Y!AB13)</x:f>
        <x:v>2707371.181319326</x:v>
      </x:c>
      <x:c r="AB261" s="16" t="n">
        <x:f>MAX(0,AA261*(1+EXP((LN(1+Assumptions!$C$60)-0.5*Assumptions!$C$61^2)+Assumptions!$C$61*((RAND()+RAND()+RAND()+RAND()+RAND()+RAND()+RAND()+RAND()+RAND()+RAND()+RAND()+RAND())-6))-1)+Liquidity_30Y!AC13)</x:f>
        <x:v>3170858.3967188243</x:v>
      </x:c>
      <x:c r="AC261" s="16" t="n">
        <x:f>MAX(0,AB261*(1+EXP((LN(1+Assumptions!$C$60)-0.5*Assumptions!$C$61^2)+Assumptions!$C$61*((RAND()+RAND()+RAND()+RAND()+RAND()+RAND()+RAND()+RAND()+RAND()+RAND()+RAND()+RAND())-6))-1)+Liquidity_30Y!AD13)</x:f>
        <x:v>3949128.0484694713</x:v>
      </x:c>
      <x:c r="AD261" s="16" t="n">
        <x:f>MAX(0,AC261*(1+EXP((LN(1+Assumptions!$C$60)-0.5*Assumptions!$C$61^2)+Assumptions!$C$61*((RAND()+RAND()+RAND()+RAND()+RAND()+RAND()+RAND()+RAND()+RAND()+RAND()+RAND()+RAND())-6))-1)+Liquidity_30Y!AE13)</x:f>
        <x:v>6892926.308922221</x:v>
      </x:c>
      <x:c r="AE261" s="16" t="n">
        <x:f>MAX(0,AD261*(1+EXP((LN(1+Assumptions!$C$60)-0.5*Assumptions!$C$61^2)+Assumptions!$C$61*((RAND()+RAND()+RAND()+RAND()+RAND()+RAND()+RAND()+RAND()+RAND()+RAND()+RAND()+RAND())-6))-1)+Liquidity_30Y!AF13)</x:f>
        <x:v>9338052.972440021</x:v>
      </x:c>
      <x:c r="AF261" s="16" t="n">
        <x:f>MAX(0,AE261*(1+EXP((LN(1+Assumptions!$C$60)-0.5*Assumptions!$C$61^2)+Assumptions!$C$61*((RAND()+RAND()+RAND()+RAND()+RAND()+RAND()+RAND()+RAND()+RAND()+RAND()+RAND()+RAND())-6))-1)+Liquidity_30Y!AG13)</x:f>
        <x:v>8145698.7167461235</x:v>
      </x:c>
    </x:row>
    <x:row r="262">
      <x:c r="A262" s="39">
        <x:v>258</x:v>
      </x:c>
      <x:c r="B262" s="16" t="n">
        <x:f>Liquidity_30Y!C14</x:f>
        <x:v>1029031.25</x:v>
      </x:c>
      <x:c r="C262" s="16" t="n">
        <x:f>MAX(0,B262*(1+EXP((LN(1+Assumptions!$C$60)-0.5*Assumptions!$C$61^2)+Assumptions!$C$61*((RAND()+RAND()+RAND()+RAND()+RAND()+RAND()+RAND()+RAND()+RAND()+RAND()+RAND()+RAND())-6))-1)+Liquidity_30Y!D13)</x:f>
        <x:v>1198052.923548427</x:v>
      </x:c>
      <x:c r="D262" s="16" t="n">
        <x:f>MAX(0,C262*(1+EXP((LN(1+Assumptions!$C$60)-0.5*Assumptions!$C$61^2)+Assumptions!$C$61*((RAND()+RAND()+RAND()+RAND()+RAND()+RAND()+RAND()+RAND()+RAND()+RAND()+RAND()+RAND())-6))-1)+Liquidity_30Y!E13)</x:f>
        <x:v>1232420.6846417952</x:v>
      </x:c>
      <x:c r="E262" s="16" t="n">
        <x:f>MAX(0,D262*(1+EXP((LN(1+Assumptions!$C$60)-0.5*Assumptions!$C$61^2)+Assumptions!$C$61*((RAND()+RAND()+RAND()+RAND()+RAND()+RAND()+RAND()+RAND()+RAND()+RAND()+RAND()+RAND())-6))-1)+Liquidity_30Y!F13)</x:f>
        <x:v>1178828.7594195583</x:v>
      </x:c>
      <x:c r="F262" s="16" t="n">
        <x:f>MAX(0,E262*(1+EXP((LN(1+Assumptions!$C$60)-0.5*Assumptions!$C$61^2)+Assumptions!$C$61*((RAND()+RAND()+RAND()+RAND()+RAND()+RAND()+RAND()+RAND()+RAND()+RAND()+RAND()+RAND())-6))-1)+Liquidity_30Y!G13)</x:f>
        <x:v>1198795.8416636172</x:v>
      </x:c>
      <x:c r="G262" s="16" t="n">
        <x:f>MAX(0,F262*(1+EXP((LN(1+Assumptions!$C$60)-0.5*Assumptions!$C$61^2)+Assumptions!$C$61*((RAND()+RAND()+RAND()+RAND()+RAND()+RAND()+RAND()+RAND()+RAND()+RAND()+RAND()+RAND())-6))-1)+Liquidity_30Y!H13)</x:f>
        <x:v>974062.0497118301</x:v>
      </x:c>
      <x:c r="H262" s="16" t="n">
        <x:f>MAX(0,G262*(1+EXP((LN(1+Assumptions!$C$60)-0.5*Assumptions!$C$61^2)+Assumptions!$C$61*((RAND()+RAND()+RAND()+RAND()+RAND()+RAND()+RAND()+RAND()+RAND()+RAND()+RAND()+RAND())-6))-1)+Liquidity_30Y!I13)</x:f>
        <x:v>1124576.6214469997</x:v>
      </x:c>
      <x:c r="I262" s="16" t="n">
        <x:f>MAX(0,H262*(1+EXP((LN(1+Assumptions!$C$60)-0.5*Assumptions!$C$61^2)+Assumptions!$C$61*((RAND()+RAND()+RAND()+RAND()+RAND()+RAND()+RAND()+RAND()+RAND()+RAND()+RAND()+RAND())-6))-1)+Liquidity_30Y!J13)</x:f>
        <x:v>1193458.5346220855</x:v>
      </x:c>
      <x:c r="J262" s="16" t="n">
        <x:f>MAX(0,I262*(1+EXP((LN(1+Assumptions!$C$60)-0.5*Assumptions!$C$61^2)+Assumptions!$C$61*((RAND()+RAND()+RAND()+RAND()+RAND()+RAND()+RAND()+RAND()+RAND()+RAND()+RAND()+RAND())-6))-1)+Liquidity_30Y!K13)</x:f>
        <x:v>1051036.7803060026</x:v>
      </x:c>
      <x:c r="K262" s="16" t="n">
        <x:f>MAX(0,J262*(1+EXP((LN(1+Assumptions!$C$60)-0.5*Assumptions!$C$61^2)+Assumptions!$C$61*((RAND()+RAND()+RAND()+RAND()+RAND()+RAND()+RAND()+RAND()+RAND()+RAND()+RAND()+RAND())-6))-1)+Liquidity_30Y!L13)</x:f>
        <x:v>1394949.4298543497</x:v>
      </x:c>
      <x:c r="L262" s="16" t="n">
        <x:f>MAX(0,K262*(1+EXP((LN(1+Assumptions!$C$60)-0.5*Assumptions!$C$61^2)+Assumptions!$C$61*((RAND()+RAND()+RAND()+RAND()+RAND()+RAND()+RAND()+RAND()+RAND()+RAND()+RAND()+RAND())-6))-1)+Liquidity_30Y!M13)</x:f>
        <x:v>1250351.6384194437</x:v>
      </x:c>
      <x:c r="M262" s="16" t="n">
        <x:f>MAX(0,L262*(1+EXP((LN(1+Assumptions!$C$60)-0.5*Assumptions!$C$61^2)+Assumptions!$C$61*((RAND()+RAND()+RAND()+RAND()+RAND()+RAND()+RAND()+RAND()+RAND()+RAND()+RAND()+RAND())-6))-1)+Liquidity_30Y!N13)</x:f>
        <x:v>998390.5713125082</x:v>
      </x:c>
      <x:c r="N262" s="16" t="n">
        <x:f>MAX(0,M262*(1+EXP((LN(1+Assumptions!$C$60)-0.5*Assumptions!$C$61^2)+Assumptions!$C$61*((RAND()+RAND()+RAND()+RAND()+RAND()+RAND()+RAND()+RAND()+RAND()+RAND()+RAND()+RAND())-6))-1)+Liquidity_30Y!O13)</x:f>
        <x:v>1002961.3698629395</x:v>
      </x:c>
      <x:c r="O262" s="16" t="n">
        <x:f>MAX(0,N262*(1+EXP((LN(1+Assumptions!$C$60)-0.5*Assumptions!$C$61^2)+Assumptions!$C$61*((RAND()+RAND()+RAND()+RAND()+RAND()+RAND()+RAND()+RAND()+RAND()+RAND()+RAND()+RAND())-6))-1)+Liquidity_30Y!P13)</x:f>
        <x:v>903650.4455384667</x:v>
      </x:c>
      <x:c r="P262" s="16" t="n">
        <x:f>MAX(0,O262*(1+EXP((LN(1+Assumptions!$C$60)-0.5*Assumptions!$C$61^2)+Assumptions!$C$61*((RAND()+RAND()+RAND()+RAND()+RAND()+RAND()+RAND()+RAND()+RAND()+RAND()+RAND()+RAND())-6))-1)+Liquidity_30Y!Q13)</x:f>
        <x:v>1272462.2349543255</x:v>
      </x:c>
      <x:c r="Q262" s="16" t="n">
        <x:f>MAX(0,P262*(1+EXP((LN(1+Assumptions!$C$60)-0.5*Assumptions!$C$61^2)+Assumptions!$C$61*((RAND()+RAND()+RAND()+RAND()+RAND()+RAND()+RAND()+RAND()+RAND()+RAND()+RAND()+RAND())-6))-1)+Liquidity_30Y!R13)</x:f>
        <x:v>1334804.653100017</x:v>
      </x:c>
      <x:c r="R262" s="16" t="n">
        <x:f>MAX(0,Q262*(1+EXP((LN(1+Assumptions!$C$60)-0.5*Assumptions!$C$61^2)+Assumptions!$C$61*((RAND()+RAND()+RAND()+RAND()+RAND()+RAND()+RAND()+RAND()+RAND()+RAND()+RAND()+RAND())-6))-1)+Liquidity_30Y!S13)</x:f>
        <x:v>1386020.5174456146</x:v>
      </x:c>
      <x:c r="S262" s="16" t="n">
        <x:f>MAX(0,R262*(1+EXP((LN(1+Assumptions!$C$60)-0.5*Assumptions!$C$61^2)+Assumptions!$C$61*((RAND()+RAND()+RAND()+RAND()+RAND()+RAND()+RAND()+RAND()+RAND()+RAND()+RAND()+RAND())-6))-1)+Liquidity_30Y!T13)</x:f>
        <x:v>1473584.4963410855</x:v>
      </x:c>
      <x:c r="T262" s="16" t="n">
        <x:f>MAX(0,S262*(1+EXP((LN(1+Assumptions!$C$60)-0.5*Assumptions!$C$61^2)+Assumptions!$C$61*((RAND()+RAND()+RAND()+RAND()+RAND()+RAND()+RAND()+RAND()+RAND()+RAND()+RAND()+RAND())-6))-1)+Liquidity_30Y!U13)</x:f>
        <x:v>1855531.7115679407</x:v>
      </x:c>
      <x:c r="U262" s="16" t="n">
        <x:f>MAX(0,T262*(1+EXP((LN(1+Assumptions!$C$60)-0.5*Assumptions!$C$61^2)+Assumptions!$C$61*((RAND()+RAND()+RAND()+RAND()+RAND()+RAND()+RAND()+RAND()+RAND()+RAND()+RAND()+RAND())-6))-1)+Liquidity_30Y!V13)</x:f>
        <x:v>1675058.4015792846</x:v>
      </x:c>
      <x:c r="V262" s="16" t="n">
        <x:f>MAX(0,U262*(1+EXP((LN(1+Assumptions!$C$60)-0.5*Assumptions!$C$61^2)+Assumptions!$C$61*((RAND()+RAND()+RAND()+RAND()+RAND()+RAND()+RAND()+RAND()+RAND()+RAND()+RAND()+RAND())-6))-1)+Liquidity_30Y!W13)</x:f>
        <x:v>2159764.2306400677</x:v>
      </x:c>
      <x:c r="W262" s="16" t="n">
        <x:f>MAX(0,V262*(1+EXP((LN(1+Assumptions!$C$60)-0.5*Assumptions!$C$61^2)+Assumptions!$C$61*((RAND()+RAND()+RAND()+RAND()+RAND()+RAND()+RAND()+RAND()+RAND()+RAND()+RAND()+RAND())-6))-1)+Liquidity_30Y!X13)</x:f>
        <x:v>2611565.328560331</x:v>
      </x:c>
      <x:c r="X262" s="16" t="n">
        <x:f>MAX(0,W262*(1+EXP((LN(1+Assumptions!$C$60)-0.5*Assumptions!$C$61^2)+Assumptions!$C$61*((RAND()+RAND()+RAND()+RAND()+RAND()+RAND()+RAND()+RAND()+RAND()+RAND()+RAND()+RAND())-6))-1)+Liquidity_30Y!Y13)</x:f>
        <x:v>2468206.6810792005</x:v>
      </x:c>
      <x:c r="Y262" s="16" t="n">
        <x:f>MAX(0,X262*(1+EXP((LN(1+Assumptions!$C$60)-0.5*Assumptions!$C$61^2)+Assumptions!$C$61*((RAND()+RAND()+RAND()+RAND()+RAND()+RAND()+RAND()+RAND()+RAND()+RAND()+RAND()+RAND())-6))-1)+Liquidity_30Y!Z13)</x:f>
        <x:v>2500383.66710724</x:v>
      </x:c>
      <x:c r="Z262" s="16" t="n">
        <x:f>MAX(0,Y262*(1+EXP((LN(1+Assumptions!$C$60)-0.5*Assumptions!$C$61^2)+Assumptions!$C$61*((RAND()+RAND()+RAND()+RAND()+RAND()+RAND()+RAND()+RAND()+RAND()+RAND()+RAND()+RAND())-6))-1)+Liquidity_30Y!AA13)</x:f>
        <x:v>2340155.135211126</x:v>
      </x:c>
      <x:c r="AA262" s="16" t="n">
        <x:f>MAX(0,Z262*(1+EXP((LN(1+Assumptions!$C$60)-0.5*Assumptions!$C$61^2)+Assumptions!$C$61*((RAND()+RAND()+RAND()+RAND()+RAND()+RAND()+RAND()+RAND()+RAND()+RAND()+RAND()+RAND())-6))-1)+Liquidity_30Y!AB13)</x:f>
        <x:v>2006507.6019760757</x:v>
      </x:c>
      <x:c r="AB262" s="16" t="n">
        <x:f>MAX(0,AA262*(1+EXP((LN(1+Assumptions!$C$60)-0.5*Assumptions!$C$61^2)+Assumptions!$C$61*((RAND()+RAND()+RAND()+RAND()+RAND()+RAND()+RAND()+RAND()+RAND()+RAND()+RAND()+RAND())-6))-1)+Liquidity_30Y!AC13)</x:f>
        <x:v>2357815.645755689</x:v>
      </x:c>
      <x:c r="AC262" s="16" t="n">
        <x:f>MAX(0,AB262*(1+EXP((LN(1+Assumptions!$C$60)-0.5*Assumptions!$C$61^2)+Assumptions!$C$61*((RAND()+RAND()+RAND()+RAND()+RAND()+RAND()+RAND()+RAND()+RAND()+RAND()+RAND()+RAND())-6))-1)+Liquidity_30Y!AD13)</x:f>
        <x:v>3113259.16957337</x:v>
      </x:c>
      <x:c r="AD262" s="16" t="n">
        <x:f>MAX(0,AC262*(1+EXP((LN(1+Assumptions!$C$60)-0.5*Assumptions!$C$61^2)+Assumptions!$C$61*((RAND()+RAND()+RAND()+RAND()+RAND()+RAND()+RAND()+RAND()+RAND()+RAND()+RAND()+RAND())-6))-1)+Liquidity_30Y!AE13)</x:f>
        <x:v>3295911.9562197607</x:v>
      </x:c>
      <x:c r="AE262" s="16" t="n">
        <x:f>MAX(0,AD262*(1+EXP((LN(1+Assumptions!$C$60)-0.5*Assumptions!$C$61^2)+Assumptions!$C$61*((RAND()+RAND()+RAND()+RAND()+RAND()+RAND()+RAND()+RAND()+RAND()+RAND()+RAND()+RAND())-6))-1)+Liquidity_30Y!AF13)</x:f>
        <x:v>3365495.913047487</x:v>
      </x:c>
      <x:c r="AF262" s="16" t="n">
        <x:f>MAX(0,AE262*(1+EXP((LN(1+Assumptions!$C$60)-0.5*Assumptions!$C$61^2)+Assumptions!$C$61*((RAND()+RAND()+RAND()+RAND()+RAND()+RAND()+RAND()+RAND()+RAND()+RAND()+RAND()+RAND())-6))-1)+Liquidity_30Y!AG13)</x:f>
        <x:v>3128438.2485668045</x:v>
      </x:c>
    </x:row>
    <x:row r="263">
      <x:c r="A263" s="39">
        <x:v>259</x:v>
      </x:c>
      <x:c r="B263" s="16" t="n">
        <x:f>Liquidity_30Y!C14</x:f>
        <x:v>1029031.25</x:v>
      </x:c>
      <x:c r="C263" s="16" t="n">
        <x:f>MAX(0,B263*(1+EXP((LN(1+Assumptions!$C$60)-0.5*Assumptions!$C$61^2)+Assumptions!$C$61*((RAND()+RAND()+RAND()+RAND()+RAND()+RAND()+RAND()+RAND()+RAND()+RAND()+RAND()+RAND())-6))-1)+Liquidity_30Y!D13)</x:f>
        <x:v>1250211.9718558723</x:v>
      </x:c>
      <x:c r="D263" s="16" t="n">
        <x:f>MAX(0,C263*(1+EXP((LN(1+Assumptions!$C$60)-0.5*Assumptions!$C$61^2)+Assumptions!$C$61*((RAND()+RAND()+RAND()+RAND()+RAND()+RAND()+RAND()+RAND()+RAND()+RAND()+RAND()+RAND())-6))-1)+Liquidity_30Y!E13)</x:f>
        <x:v>1149957.8781281626</x:v>
      </x:c>
      <x:c r="E263" s="16" t="n">
        <x:f>MAX(0,D263*(1+EXP((LN(1+Assumptions!$C$60)-0.5*Assumptions!$C$61^2)+Assumptions!$C$61*((RAND()+RAND()+RAND()+RAND()+RAND()+RAND()+RAND()+RAND()+RAND()+RAND()+RAND()+RAND())-6))-1)+Liquidity_30Y!F13)</x:f>
        <x:v>1385483.4055545006</x:v>
      </x:c>
      <x:c r="F263" s="16" t="n">
        <x:f>MAX(0,E263*(1+EXP((LN(1+Assumptions!$C$60)-0.5*Assumptions!$C$61^2)+Assumptions!$C$61*((RAND()+RAND()+RAND()+RAND()+RAND()+RAND()+RAND()+RAND()+RAND()+RAND()+RAND()+RAND())-6))-1)+Liquidity_30Y!G13)</x:f>
        <x:v>1635922.0100438793</x:v>
      </x:c>
      <x:c r="G263" s="16" t="n">
        <x:f>MAX(0,F263*(1+EXP((LN(1+Assumptions!$C$60)-0.5*Assumptions!$C$61^2)+Assumptions!$C$61*((RAND()+RAND()+RAND()+RAND()+RAND()+RAND()+RAND()+RAND()+RAND()+RAND()+RAND()+RAND())-6))-1)+Liquidity_30Y!H13)</x:f>
        <x:v>1789505.5408589796</x:v>
      </x:c>
      <x:c r="H263" s="16" t="n">
        <x:f>MAX(0,G263*(1+EXP((LN(1+Assumptions!$C$60)-0.5*Assumptions!$C$61^2)+Assumptions!$C$61*((RAND()+RAND()+RAND()+RAND()+RAND()+RAND()+RAND()+RAND()+RAND()+RAND()+RAND()+RAND())-6))-1)+Liquidity_30Y!I13)</x:f>
        <x:v>2112644.8012810447</x:v>
      </x:c>
      <x:c r="I263" s="16" t="n">
        <x:f>MAX(0,H263*(1+EXP((LN(1+Assumptions!$C$60)-0.5*Assumptions!$C$61^2)+Assumptions!$C$61*((RAND()+RAND()+RAND()+RAND()+RAND()+RAND()+RAND()+RAND()+RAND()+RAND()+RAND()+RAND())-6))-1)+Liquidity_30Y!J13)</x:f>
        <x:v>2335163.009626806</x:v>
      </x:c>
      <x:c r="J263" s="16" t="n">
        <x:f>MAX(0,I263*(1+EXP((LN(1+Assumptions!$C$60)-0.5*Assumptions!$C$61^2)+Assumptions!$C$61*((RAND()+RAND()+RAND()+RAND()+RAND()+RAND()+RAND()+RAND()+RAND()+RAND()+RAND()+RAND())-6))-1)+Liquidity_30Y!K13)</x:f>
        <x:v>2913490.2929186053</x:v>
      </x:c>
      <x:c r="K263" s="16" t="n">
        <x:f>MAX(0,J263*(1+EXP((LN(1+Assumptions!$C$60)-0.5*Assumptions!$C$61^2)+Assumptions!$C$61*((RAND()+RAND()+RAND()+RAND()+RAND()+RAND()+RAND()+RAND()+RAND()+RAND()+RAND()+RAND())-6))-1)+Liquidity_30Y!L13)</x:f>
        <x:v>3006774.4442124236</x:v>
      </x:c>
      <x:c r="L263" s="16" t="n">
        <x:f>MAX(0,K263*(1+EXP((LN(1+Assumptions!$C$60)-0.5*Assumptions!$C$61^2)+Assumptions!$C$61*((RAND()+RAND()+RAND()+RAND()+RAND()+RAND()+RAND()+RAND()+RAND()+RAND()+RAND()+RAND())-6))-1)+Liquidity_30Y!M13)</x:f>
        <x:v>3231349.7371319877</x:v>
      </x:c>
      <x:c r="M263" s="16" t="n">
        <x:f>MAX(0,L263*(1+EXP((LN(1+Assumptions!$C$60)-0.5*Assumptions!$C$61^2)+Assumptions!$C$61*((RAND()+RAND()+RAND()+RAND()+RAND()+RAND()+RAND()+RAND()+RAND()+RAND()+RAND()+RAND())-6))-1)+Liquidity_30Y!N13)</x:f>
        <x:v>2694559.416990725</x:v>
      </x:c>
      <x:c r="N263" s="16" t="n">
        <x:f>MAX(0,M263*(1+EXP((LN(1+Assumptions!$C$60)-0.5*Assumptions!$C$61^2)+Assumptions!$C$61*((RAND()+RAND()+RAND()+RAND()+RAND()+RAND()+RAND()+RAND()+RAND()+RAND()+RAND()+RAND())-6))-1)+Liquidity_30Y!O13)</x:f>
        <x:v>3403696.2820924325</x:v>
      </x:c>
      <x:c r="O263" s="16" t="n">
        <x:f>MAX(0,N263*(1+EXP((LN(1+Assumptions!$C$60)-0.5*Assumptions!$C$61^2)+Assumptions!$C$61*((RAND()+RAND()+RAND()+RAND()+RAND()+RAND()+RAND()+RAND()+RAND()+RAND()+RAND()+RAND())-6))-1)+Liquidity_30Y!P13)</x:f>
        <x:v>4174469.117703795</x:v>
      </x:c>
      <x:c r="P263" s="16" t="n">
        <x:f>MAX(0,O263*(1+EXP((LN(1+Assumptions!$C$60)-0.5*Assumptions!$C$61^2)+Assumptions!$C$61*((RAND()+RAND()+RAND()+RAND()+RAND()+RAND()+RAND()+RAND()+RAND()+RAND()+RAND()+RAND())-6))-1)+Liquidity_30Y!Q13)</x:f>
        <x:v>5112753.648059743</x:v>
      </x:c>
      <x:c r="Q263" s="16" t="n">
        <x:f>MAX(0,P263*(1+EXP((LN(1+Assumptions!$C$60)-0.5*Assumptions!$C$61^2)+Assumptions!$C$61*((RAND()+RAND()+RAND()+RAND()+RAND()+RAND()+RAND()+RAND()+RAND()+RAND()+RAND()+RAND())-6))-1)+Liquidity_30Y!R13)</x:f>
        <x:v>4655692.82350307</x:v>
      </x:c>
      <x:c r="R263" s="16" t="n">
        <x:f>MAX(0,Q263*(1+EXP((LN(1+Assumptions!$C$60)-0.5*Assumptions!$C$61^2)+Assumptions!$C$61*((RAND()+RAND()+RAND()+RAND()+RAND()+RAND()+RAND()+RAND()+RAND()+RAND()+RAND()+RAND())-6))-1)+Liquidity_30Y!S13)</x:f>
        <x:v>5323810.192409801</x:v>
      </x:c>
      <x:c r="S263" s="16" t="n">
        <x:f>MAX(0,R263*(1+EXP((LN(1+Assumptions!$C$60)-0.5*Assumptions!$C$61^2)+Assumptions!$C$61*((RAND()+RAND()+RAND()+RAND()+RAND()+RAND()+RAND()+RAND()+RAND()+RAND()+RAND()+RAND())-6))-1)+Liquidity_30Y!T13)</x:f>
        <x:v>6005407.485657783</x:v>
      </x:c>
      <x:c r="T263" s="16" t="n">
        <x:f>MAX(0,S263*(1+EXP((LN(1+Assumptions!$C$60)-0.5*Assumptions!$C$61^2)+Assumptions!$C$61*((RAND()+RAND()+RAND()+RAND()+RAND()+RAND()+RAND()+RAND()+RAND()+RAND()+RAND()+RAND())-6))-1)+Liquidity_30Y!U13)</x:f>
        <x:v>5755461.581917829</x:v>
      </x:c>
      <x:c r="U263" s="16" t="n">
        <x:f>MAX(0,T263*(1+EXP((LN(1+Assumptions!$C$60)-0.5*Assumptions!$C$61^2)+Assumptions!$C$61*((RAND()+RAND()+RAND()+RAND()+RAND()+RAND()+RAND()+RAND()+RAND()+RAND()+RAND()+RAND())-6))-1)+Liquidity_30Y!V13)</x:f>
        <x:v>6091759.053480342</x:v>
      </x:c>
      <x:c r="V263" s="16" t="n">
        <x:f>MAX(0,U263*(1+EXP((LN(1+Assumptions!$C$60)-0.5*Assumptions!$C$61^2)+Assumptions!$C$61*((RAND()+RAND()+RAND()+RAND()+RAND()+RAND()+RAND()+RAND()+RAND()+RAND()+RAND()+RAND())-6))-1)+Liquidity_30Y!W13)</x:f>
        <x:v>8220903.664871715</x:v>
      </x:c>
      <x:c r="W263" s="16" t="n">
        <x:f>MAX(0,V263*(1+EXP((LN(1+Assumptions!$C$60)-0.5*Assumptions!$C$61^2)+Assumptions!$C$61*((RAND()+RAND()+RAND()+RAND()+RAND()+RAND()+RAND()+RAND()+RAND()+RAND()+RAND()+RAND())-6))-1)+Liquidity_30Y!X13)</x:f>
        <x:v>10017890.350198414</x:v>
      </x:c>
      <x:c r="X263" s="16" t="n">
        <x:f>MAX(0,W263*(1+EXP((LN(1+Assumptions!$C$60)-0.5*Assumptions!$C$61^2)+Assumptions!$C$61*((RAND()+RAND()+RAND()+RAND()+RAND()+RAND()+RAND()+RAND()+RAND()+RAND()+RAND()+RAND())-6))-1)+Liquidity_30Y!Y13)</x:f>
        <x:v>13092026.353606658</x:v>
      </x:c>
      <x:c r="Y263" s="16" t="n">
        <x:f>MAX(0,X263*(1+EXP((LN(1+Assumptions!$C$60)-0.5*Assumptions!$C$61^2)+Assumptions!$C$61*((RAND()+RAND()+RAND()+RAND()+RAND()+RAND()+RAND()+RAND()+RAND()+RAND()+RAND()+RAND())-6))-1)+Liquidity_30Y!Z13)</x:f>
        <x:v>12031753.682144655</x:v>
      </x:c>
      <x:c r="Z263" s="16" t="n">
        <x:f>MAX(0,Y263*(1+EXP((LN(1+Assumptions!$C$60)-0.5*Assumptions!$C$61^2)+Assumptions!$C$61*((RAND()+RAND()+RAND()+RAND()+RAND()+RAND()+RAND()+RAND()+RAND()+RAND()+RAND()+RAND())-6))-1)+Liquidity_30Y!AA13)</x:f>
        <x:v>10833304.8595811</x:v>
      </x:c>
      <x:c r="AA263" s="16" t="n">
        <x:f>MAX(0,Z263*(1+EXP((LN(1+Assumptions!$C$60)-0.5*Assumptions!$C$61^2)+Assumptions!$C$61*((RAND()+RAND()+RAND()+RAND()+RAND()+RAND()+RAND()+RAND()+RAND()+RAND()+RAND()+RAND())-6))-1)+Liquidity_30Y!AB13)</x:f>
        <x:v>9815928.572103215</x:v>
      </x:c>
      <x:c r="AB263" s="16" t="n">
        <x:f>MAX(0,AA263*(1+EXP((LN(1+Assumptions!$C$60)-0.5*Assumptions!$C$61^2)+Assumptions!$C$61*((RAND()+RAND()+RAND()+RAND()+RAND()+RAND()+RAND()+RAND()+RAND()+RAND()+RAND()+RAND())-6))-1)+Liquidity_30Y!AC13)</x:f>
        <x:v>9758414.699064147</x:v>
      </x:c>
      <x:c r="AC263" s="16" t="n">
        <x:f>MAX(0,AB263*(1+EXP((LN(1+Assumptions!$C$60)-0.5*Assumptions!$C$61^2)+Assumptions!$C$61*((RAND()+RAND()+RAND()+RAND()+RAND()+RAND()+RAND()+RAND()+RAND()+RAND()+RAND()+RAND())-6))-1)+Liquidity_30Y!AD13)</x:f>
        <x:v>10996933.458211323</x:v>
      </x:c>
      <x:c r="AD263" s="16" t="n">
        <x:f>MAX(0,AC263*(1+EXP((LN(1+Assumptions!$C$60)-0.5*Assumptions!$C$61^2)+Assumptions!$C$61*((RAND()+RAND()+RAND()+RAND()+RAND()+RAND()+RAND()+RAND()+RAND()+RAND()+RAND()+RAND())-6))-1)+Liquidity_30Y!AE13)</x:f>
        <x:v>12871339.565445842</x:v>
      </x:c>
      <x:c r="AE263" s="16" t="n">
        <x:f>MAX(0,AD263*(1+EXP((LN(1+Assumptions!$C$60)-0.5*Assumptions!$C$61^2)+Assumptions!$C$61*((RAND()+RAND()+RAND()+RAND()+RAND()+RAND()+RAND()+RAND()+RAND()+RAND()+RAND()+RAND())-6))-1)+Liquidity_30Y!AF13)</x:f>
        <x:v>10475289.43555127</x:v>
      </x:c>
      <x:c r="AF263" s="16" t="n">
        <x:f>MAX(0,AE263*(1+EXP((LN(1+Assumptions!$C$60)-0.5*Assumptions!$C$61^2)+Assumptions!$C$61*((RAND()+RAND()+RAND()+RAND()+RAND()+RAND()+RAND()+RAND()+RAND()+RAND()+RAND()+RAND())-6))-1)+Liquidity_30Y!AG13)</x:f>
        <x:v>9091338.409347387</x:v>
      </x:c>
    </x:row>
    <x:row r="264">
      <x:c r="A264" s="39">
        <x:v>260</x:v>
      </x:c>
      <x:c r="B264" s="16" t="n">
        <x:f>Liquidity_30Y!C14</x:f>
        <x:v>1029031.25</x:v>
      </x:c>
      <x:c r="C264" s="16" t="n">
        <x:f>MAX(0,B264*(1+EXP((LN(1+Assumptions!$C$60)-0.5*Assumptions!$C$61^2)+Assumptions!$C$61*((RAND()+RAND()+RAND()+RAND()+RAND()+RAND()+RAND()+RAND()+RAND()+RAND()+RAND()+RAND())-6))-1)+Liquidity_30Y!D13)</x:f>
        <x:v>1457959.2513781288</x:v>
      </x:c>
      <x:c r="D264" s="16" t="n">
        <x:f>MAX(0,C264*(1+EXP((LN(1+Assumptions!$C$60)-0.5*Assumptions!$C$61^2)+Assumptions!$C$61*((RAND()+RAND()+RAND()+RAND()+RAND()+RAND()+RAND()+RAND()+RAND()+RAND()+RAND()+RAND())-6))-1)+Liquidity_30Y!E13)</x:f>
        <x:v>1714679.8245024842</x:v>
      </x:c>
      <x:c r="E264" s="16" t="n">
        <x:f>MAX(0,D264*(1+EXP((LN(1+Assumptions!$C$60)-0.5*Assumptions!$C$61^2)+Assumptions!$C$61*((RAND()+RAND()+RAND()+RAND()+RAND()+RAND()+RAND()+RAND()+RAND()+RAND()+RAND()+RAND())-6))-1)+Liquidity_30Y!F13)</x:f>
        <x:v>1750258.3850550237</x:v>
      </x:c>
      <x:c r="F264" s="16" t="n">
        <x:f>MAX(0,E264*(1+EXP((LN(1+Assumptions!$C$60)-0.5*Assumptions!$C$61^2)+Assumptions!$C$61*((RAND()+RAND()+RAND()+RAND()+RAND()+RAND()+RAND()+RAND()+RAND()+RAND()+RAND()+RAND())-6))-1)+Liquidity_30Y!G13)</x:f>
        <x:v>1785378.0701263645</x:v>
      </x:c>
      <x:c r="G264" s="16" t="n">
        <x:f>MAX(0,F264*(1+EXP((LN(1+Assumptions!$C$60)-0.5*Assumptions!$C$61^2)+Assumptions!$C$61*((RAND()+RAND()+RAND()+RAND()+RAND()+RAND()+RAND()+RAND()+RAND()+RAND()+RAND()+RAND())-6))-1)+Liquidity_30Y!H13)</x:f>
        <x:v>2195082.0021139933</x:v>
      </x:c>
      <x:c r="H264" s="16" t="n">
        <x:f>MAX(0,G264*(1+EXP((LN(1+Assumptions!$C$60)-0.5*Assumptions!$C$61^2)+Assumptions!$C$61*((RAND()+RAND()+RAND()+RAND()+RAND()+RAND()+RAND()+RAND()+RAND()+RAND()+RAND()+RAND())-6))-1)+Liquidity_30Y!I13)</x:f>
        <x:v>1848705.5502290265</x:v>
      </x:c>
      <x:c r="I264" s="16" t="n">
        <x:f>MAX(0,H264*(1+EXP((LN(1+Assumptions!$C$60)-0.5*Assumptions!$C$61^2)+Assumptions!$C$61*((RAND()+RAND()+RAND()+RAND()+RAND()+RAND()+RAND()+RAND()+RAND()+RAND()+RAND()+RAND())-6))-1)+Liquidity_30Y!J13)</x:f>
        <x:v>1641809.419990964</x:v>
      </x:c>
      <x:c r="J264" s="16" t="n">
        <x:f>MAX(0,I264*(1+EXP((LN(1+Assumptions!$C$60)-0.5*Assumptions!$C$61^2)+Assumptions!$C$61*((RAND()+RAND()+RAND()+RAND()+RAND()+RAND()+RAND()+RAND()+RAND()+RAND()+RAND()+RAND())-6))-1)+Liquidity_30Y!K13)</x:f>
        <x:v>2039113.809531793</x:v>
      </x:c>
      <x:c r="K264" s="16" t="n">
        <x:f>MAX(0,J264*(1+EXP((LN(1+Assumptions!$C$60)-0.5*Assumptions!$C$61^2)+Assumptions!$C$61*((RAND()+RAND()+RAND()+RAND()+RAND()+RAND()+RAND()+RAND()+RAND()+RAND()+RAND()+RAND())-6))-1)+Liquidity_30Y!L13)</x:f>
        <x:v>3031745.0657511614</x:v>
      </x:c>
      <x:c r="L264" s="16" t="n">
        <x:f>MAX(0,K264*(1+EXP((LN(1+Assumptions!$C$60)-0.5*Assumptions!$C$61^2)+Assumptions!$C$61*((RAND()+RAND()+RAND()+RAND()+RAND()+RAND()+RAND()+RAND()+RAND()+RAND()+RAND()+RAND())-6))-1)+Liquidity_30Y!M13)</x:f>
        <x:v>3244004.8420322007</x:v>
      </x:c>
      <x:c r="M264" s="16" t="n">
        <x:f>MAX(0,L264*(1+EXP((LN(1+Assumptions!$C$60)-0.5*Assumptions!$C$61^2)+Assumptions!$C$61*((RAND()+RAND()+RAND()+RAND()+RAND()+RAND()+RAND()+RAND()+RAND()+RAND()+RAND()+RAND())-6))-1)+Liquidity_30Y!N13)</x:f>
        <x:v>2814924.8011812465</x:v>
      </x:c>
      <x:c r="N264" s="16" t="n">
        <x:f>MAX(0,M264*(1+EXP((LN(1+Assumptions!$C$60)-0.5*Assumptions!$C$61^2)+Assumptions!$C$61*((RAND()+RAND()+RAND()+RAND()+RAND()+RAND()+RAND()+RAND()+RAND()+RAND()+RAND()+RAND())-6))-1)+Liquidity_30Y!O13)</x:f>
        <x:v>3380431.480738632</x:v>
      </x:c>
      <x:c r="O264" s="16" t="n">
        <x:f>MAX(0,N264*(1+EXP((LN(1+Assumptions!$C$60)-0.5*Assumptions!$C$61^2)+Assumptions!$C$61*((RAND()+RAND()+RAND()+RAND()+RAND()+RAND()+RAND()+RAND()+RAND()+RAND()+RAND()+RAND())-6))-1)+Liquidity_30Y!P13)</x:f>
        <x:v>2982538.747427299</x:v>
      </x:c>
      <x:c r="P264" s="16" t="n">
        <x:f>MAX(0,O264*(1+EXP((LN(1+Assumptions!$C$60)-0.5*Assumptions!$C$61^2)+Assumptions!$C$61*((RAND()+RAND()+RAND()+RAND()+RAND()+RAND()+RAND()+RAND()+RAND()+RAND()+RAND()+RAND())-6))-1)+Liquidity_30Y!Q13)</x:f>
        <x:v>4617477.656283462</x:v>
      </x:c>
      <x:c r="Q264" s="16" t="n">
        <x:f>MAX(0,P264*(1+EXP((LN(1+Assumptions!$C$60)-0.5*Assumptions!$C$61^2)+Assumptions!$C$61*((RAND()+RAND()+RAND()+RAND()+RAND()+RAND()+RAND()+RAND()+RAND()+RAND()+RAND()+RAND())-6))-1)+Liquidity_30Y!R13)</x:f>
        <x:v>5403777.472400142</x:v>
      </x:c>
      <x:c r="R264" s="16" t="n">
        <x:f>MAX(0,Q264*(1+EXP((LN(1+Assumptions!$C$60)-0.5*Assumptions!$C$61^2)+Assumptions!$C$61*((RAND()+RAND()+RAND()+RAND()+RAND()+RAND()+RAND()+RAND()+RAND()+RAND()+RAND()+RAND())-6))-1)+Liquidity_30Y!S13)</x:f>
        <x:v>6459397.225411534</x:v>
      </x:c>
      <x:c r="S264" s="16" t="n">
        <x:f>MAX(0,R264*(1+EXP((LN(1+Assumptions!$C$60)-0.5*Assumptions!$C$61^2)+Assumptions!$C$61*((RAND()+RAND()+RAND()+RAND()+RAND()+RAND()+RAND()+RAND()+RAND()+RAND()+RAND()+RAND())-6))-1)+Liquidity_30Y!T13)</x:f>
        <x:v>5381116.036976227</x:v>
      </x:c>
      <x:c r="T264" s="16" t="n">
        <x:f>MAX(0,S264*(1+EXP((LN(1+Assumptions!$C$60)-0.5*Assumptions!$C$61^2)+Assumptions!$C$61*((RAND()+RAND()+RAND()+RAND()+RAND()+RAND()+RAND()+RAND()+RAND()+RAND()+RAND()+RAND())-6))-1)+Liquidity_30Y!U13)</x:f>
        <x:v>4451035.210135689</x:v>
      </x:c>
      <x:c r="U264" s="16" t="n">
        <x:f>MAX(0,T264*(1+EXP((LN(1+Assumptions!$C$60)-0.5*Assumptions!$C$61^2)+Assumptions!$C$61*((RAND()+RAND()+RAND()+RAND()+RAND()+RAND()+RAND()+RAND()+RAND()+RAND()+RAND()+RAND())-6))-1)+Liquidity_30Y!V13)</x:f>
        <x:v>4522397.472188195</x:v>
      </x:c>
      <x:c r="V264" s="16" t="n">
        <x:f>MAX(0,U264*(1+EXP((LN(1+Assumptions!$C$60)-0.5*Assumptions!$C$61^2)+Assumptions!$C$61*((RAND()+RAND()+RAND()+RAND()+RAND()+RAND()+RAND()+RAND()+RAND()+RAND()+RAND()+RAND())-6))-1)+Liquidity_30Y!W13)</x:f>
        <x:v>4847623.741055444</x:v>
      </x:c>
      <x:c r="W264" s="16" t="n">
        <x:f>MAX(0,V264*(1+EXP((LN(1+Assumptions!$C$60)-0.5*Assumptions!$C$61^2)+Assumptions!$C$61*((RAND()+RAND()+RAND()+RAND()+RAND()+RAND()+RAND()+RAND()+RAND()+RAND()+RAND()+RAND())-6))-1)+Liquidity_30Y!X13)</x:f>
        <x:v>5868063.77151755</x:v>
      </x:c>
      <x:c r="X264" s="16" t="n">
        <x:f>MAX(0,W264*(1+EXP((LN(1+Assumptions!$C$60)-0.5*Assumptions!$C$61^2)+Assumptions!$C$61*((RAND()+RAND()+RAND()+RAND()+RAND()+RAND()+RAND()+RAND()+RAND()+RAND()+RAND()+RAND())-6))-1)+Liquidity_30Y!Y13)</x:f>
        <x:v>5818076.788012176</x:v>
      </x:c>
      <x:c r="Y264" s="16" t="n">
        <x:f>MAX(0,X264*(1+EXP((LN(1+Assumptions!$C$60)-0.5*Assumptions!$C$61^2)+Assumptions!$C$61*((RAND()+RAND()+RAND()+RAND()+RAND()+RAND()+RAND()+RAND()+RAND()+RAND()+RAND()+RAND())-6))-1)+Liquidity_30Y!Z13)</x:f>
        <x:v>6364547.304263296</x:v>
      </x:c>
      <x:c r="Z264" s="16" t="n">
        <x:f>MAX(0,Y264*(1+EXP((LN(1+Assumptions!$C$60)-0.5*Assumptions!$C$61^2)+Assumptions!$C$61*((RAND()+RAND()+RAND()+RAND()+RAND()+RAND()+RAND()+RAND()+RAND()+RAND()+RAND()+RAND())-6))-1)+Liquidity_30Y!AA13)</x:f>
        <x:v>6034278.454736894</x:v>
      </x:c>
      <x:c r="AA264" s="16" t="n">
        <x:f>MAX(0,Z264*(1+EXP((LN(1+Assumptions!$C$60)-0.5*Assumptions!$C$61^2)+Assumptions!$C$61*((RAND()+RAND()+RAND()+RAND()+RAND()+RAND()+RAND()+RAND()+RAND()+RAND()+RAND()+RAND())-6))-1)+Liquidity_30Y!AB13)</x:f>
        <x:v>7497704.039961904</x:v>
      </x:c>
      <x:c r="AB264" s="16" t="n">
        <x:f>MAX(0,AA264*(1+EXP((LN(1+Assumptions!$C$60)-0.5*Assumptions!$C$61^2)+Assumptions!$C$61*((RAND()+RAND()+RAND()+RAND()+RAND()+RAND()+RAND()+RAND()+RAND()+RAND()+RAND()+RAND())-6))-1)+Liquidity_30Y!AC13)</x:f>
        <x:v>7246346.903485366</x:v>
      </x:c>
      <x:c r="AC264" s="16" t="n">
        <x:f>MAX(0,AB264*(1+EXP((LN(1+Assumptions!$C$60)-0.5*Assumptions!$C$61^2)+Assumptions!$C$61*((RAND()+RAND()+RAND()+RAND()+RAND()+RAND()+RAND()+RAND()+RAND()+RAND()+RAND()+RAND())-6))-1)+Liquidity_30Y!AD13)</x:f>
        <x:v>9103018.297661107</x:v>
      </x:c>
      <x:c r="AD264" s="16" t="n">
        <x:f>MAX(0,AC264*(1+EXP((LN(1+Assumptions!$C$60)-0.5*Assumptions!$C$61^2)+Assumptions!$C$61*((RAND()+RAND()+RAND()+RAND()+RAND()+RAND()+RAND()+RAND()+RAND()+RAND()+RAND()+RAND())-6))-1)+Liquidity_30Y!AE13)</x:f>
        <x:v>12412089.423767896</x:v>
      </x:c>
      <x:c r="AE264" s="16" t="n">
        <x:f>MAX(0,AD264*(1+EXP((LN(1+Assumptions!$C$60)-0.5*Assumptions!$C$61^2)+Assumptions!$C$61*((RAND()+RAND()+RAND()+RAND()+RAND()+RAND()+RAND()+RAND()+RAND()+RAND()+RAND()+RAND())-6))-1)+Liquidity_30Y!AF13)</x:f>
        <x:v>12250715.121448193</x:v>
      </x:c>
      <x:c r="AF264" s="16" t="n">
        <x:f>MAX(0,AE264*(1+EXP((LN(1+Assumptions!$C$60)-0.5*Assumptions!$C$61^2)+Assumptions!$C$61*((RAND()+RAND()+RAND()+RAND()+RAND()+RAND()+RAND()+RAND()+RAND()+RAND()+RAND()+RAND())-6))-1)+Liquidity_30Y!AG13)</x:f>
        <x:v>10908430.589387923</x:v>
      </x:c>
    </x:row>
    <x:row r="265">
      <x:c r="A265" s="39">
        <x:v>261</x:v>
      </x:c>
      <x:c r="B265" s="16" t="n">
        <x:f>Liquidity_30Y!C14</x:f>
        <x:v>1029031.25</x:v>
      </x:c>
      <x:c r="C265" s="16" t="n">
        <x:f>MAX(0,B265*(1+EXP((LN(1+Assumptions!$C$60)-0.5*Assumptions!$C$61^2)+Assumptions!$C$61*((RAND()+RAND()+RAND()+RAND()+RAND()+RAND()+RAND()+RAND()+RAND()+RAND()+RAND()+RAND())-6))-1)+Liquidity_30Y!D13)</x:f>
        <x:v>939377.7555708344</x:v>
      </x:c>
      <x:c r="D265" s="16" t="n">
        <x:f>MAX(0,C265*(1+EXP((LN(1+Assumptions!$C$60)-0.5*Assumptions!$C$61^2)+Assumptions!$C$61*((RAND()+RAND()+RAND()+RAND()+RAND()+RAND()+RAND()+RAND()+RAND()+RAND()+RAND()+RAND())-6))-1)+Liquidity_30Y!E13)</x:f>
        <x:v>1088261.9006860286</x:v>
      </x:c>
      <x:c r="E265" s="16" t="n">
        <x:f>MAX(0,D265*(1+EXP((LN(1+Assumptions!$C$60)-0.5*Assumptions!$C$61^2)+Assumptions!$C$61*((RAND()+RAND()+RAND()+RAND()+RAND()+RAND()+RAND()+RAND()+RAND()+RAND()+RAND()+RAND())-6))-1)+Liquidity_30Y!F13)</x:f>
        <x:v>902803.7508412449</x:v>
      </x:c>
      <x:c r="F265" s="16" t="n">
        <x:f>MAX(0,E265*(1+EXP((LN(1+Assumptions!$C$60)-0.5*Assumptions!$C$61^2)+Assumptions!$C$61*((RAND()+RAND()+RAND()+RAND()+RAND()+RAND()+RAND()+RAND()+RAND()+RAND()+RAND()+RAND())-6))-1)+Liquidity_30Y!G13)</x:f>
        <x:v>848250.7935769481</x:v>
      </x:c>
      <x:c r="G265" s="16" t="n">
        <x:f>MAX(0,F265*(1+EXP((LN(1+Assumptions!$C$60)-0.5*Assumptions!$C$61^2)+Assumptions!$C$61*((RAND()+RAND()+RAND()+RAND()+RAND()+RAND()+RAND()+RAND()+RAND()+RAND()+RAND()+RAND())-6))-1)+Liquidity_30Y!H13)</x:f>
        <x:v>750293.6244548066</x:v>
      </x:c>
      <x:c r="H265" s="16" t="n">
        <x:f>MAX(0,G265*(1+EXP((LN(1+Assumptions!$C$60)-0.5*Assumptions!$C$61^2)+Assumptions!$C$61*((RAND()+RAND()+RAND()+RAND()+RAND()+RAND()+RAND()+RAND()+RAND()+RAND()+RAND()+RAND())-6))-1)+Liquidity_30Y!I13)</x:f>
        <x:v>920629.4585747668</x:v>
      </x:c>
      <x:c r="I265" s="16" t="n">
        <x:f>MAX(0,H265*(1+EXP((LN(1+Assumptions!$C$60)-0.5*Assumptions!$C$61^2)+Assumptions!$C$61*((RAND()+RAND()+RAND()+RAND()+RAND()+RAND()+RAND()+RAND()+RAND()+RAND()+RAND()+RAND())-6))-1)+Liquidity_30Y!J13)</x:f>
        <x:v>883847.8355589731</x:v>
      </x:c>
      <x:c r="J265" s="16" t="n">
        <x:f>MAX(0,I265*(1+EXP((LN(1+Assumptions!$C$60)-0.5*Assumptions!$C$61^2)+Assumptions!$C$61*((RAND()+RAND()+RAND()+RAND()+RAND()+RAND()+RAND()+RAND()+RAND()+RAND()+RAND()+RAND())-6))-1)+Liquidity_30Y!K13)</x:f>
        <x:v>782621.6312889772</x:v>
      </x:c>
      <x:c r="K265" s="16" t="n">
        <x:f>MAX(0,J265*(1+EXP((LN(1+Assumptions!$C$60)-0.5*Assumptions!$C$61^2)+Assumptions!$C$61*((RAND()+RAND()+RAND()+RAND()+RAND()+RAND()+RAND()+RAND()+RAND()+RAND()+RAND()+RAND())-6))-1)+Liquidity_30Y!L13)</x:f>
        <x:v>896895.7576444664</x:v>
      </x:c>
      <x:c r="L265" s="16" t="n">
        <x:f>MAX(0,K265*(1+EXP((LN(1+Assumptions!$C$60)-0.5*Assumptions!$C$61^2)+Assumptions!$C$61*((RAND()+RAND()+RAND()+RAND()+RAND()+RAND()+RAND()+RAND()+RAND()+RAND()+RAND()+RAND())-6))-1)+Liquidity_30Y!M13)</x:f>
        <x:v>657662.8291160723</x:v>
      </x:c>
      <x:c r="M265" s="16" t="n">
        <x:f>MAX(0,L265*(1+EXP((LN(1+Assumptions!$C$60)-0.5*Assumptions!$C$61^2)+Assumptions!$C$61*((RAND()+RAND()+RAND()+RAND()+RAND()+RAND()+RAND()+RAND()+RAND()+RAND()+RAND()+RAND())-6))-1)+Liquidity_30Y!N13)</x:f>
        <x:v>703199.1309670662</x:v>
      </x:c>
      <x:c r="N265" s="16" t="n">
        <x:f>MAX(0,M265*(1+EXP((LN(1+Assumptions!$C$60)-0.5*Assumptions!$C$61^2)+Assumptions!$C$61*((RAND()+RAND()+RAND()+RAND()+RAND()+RAND()+RAND()+RAND()+RAND()+RAND()+RAND()+RAND())-6))-1)+Liquidity_30Y!O13)</x:f>
        <x:v>880052.4261934636</x:v>
      </x:c>
      <x:c r="O265" s="16" t="n">
        <x:f>MAX(0,N265*(1+EXP((LN(1+Assumptions!$C$60)-0.5*Assumptions!$C$61^2)+Assumptions!$C$61*((RAND()+RAND()+RAND()+RAND()+RAND()+RAND()+RAND()+RAND()+RAND()+RAND()+RAND()+RAND())-6))-1)+Liquidity_30Y!P13)</x:f>
        <x:v>783596.365277432</x:v>
      </x:c>
      <x:c r="P265" s="16" t="n">
        <x:f>MAX(0,O265*(1+EXP((LN(1+Assumptions!$C$60)-0.5*Assumptions!$C$61^2)+Assumptions!$C$61*((RAND()+RAND()+RAND()+RAND()+RAND()+RAND()+RAND()+RAND()+RAND()+RAND()+RAND()+RAND())-6))-1)+Liquidity_30Y!Q13)</x:f>
        <x:v>578363.1692701521</x:v>
      </x:c>
      <x:c r="Q265" s="16" t="n">
        <x:f>MAX(0,P265*(1+EXP((LN(1+Assumptions!$C$60)-0.5*Assumptions!$C$61^2)+Assumptions!$C$61*((RAND()+RAND()+RAND()+RAND()+RAND()+RAND()+RAND()+RAND()+RAND()+RAND()+RAND()+RAND())-6))-1)+Liquidity_30Y!R13)</x:f>
        <x:v>674432.416181097</x:v>
      </x:c>
      <x:c r="R265" s="16" t="n">
        <x:f>MAX(0,Q265*(1+EXP((LN(1+Assumptions!$C$60)-0.5*Assumptions!$C$61^2)+Assumptions!$C$61*((RAND()+RAND()+RAND()+RAND()+RAND()+RAND()+RAND()+RAND()+RAND()+RAND()+RAND()+RAND())-6))-1)+Liquidity_30Y!S13)</x:f>
        <x:v>726801.8348954911</x:v>
      </x:c>
      <x:c r="S265" s="16" t="n">
        <x:f>MAX(0,R265*(1+EXP((LN(1+Assumptions!$C$60)-0.5*Assumptions!$C$61^2)+Assumptions!$C$61*((RAND()+RAND()+RAND()+RAND()+RAND()+RAND()+RAND()+RAND()+RAND()+RAND()+RAND()+RAND())-6))-1)+Liquidity_30Y!T13)</x:f>
        <x:v>727148.8752964721</x:v>
      </x:c>
      <x:c r="T265" s="16" t="n">
        <x:f>MAX(0,S265*(1+EXP((LN(1+Assumptions!$C$60)-0.5*Assumptions!$C$61^2)+Assumptions!$C$61*((RAND()+RAND()+RAND()+RAND()+RAND()+RAND()+RAND()+RAND()+RAND()+RAND()+RAND()+RAND())-6))-1)+Liquidity_30Y!U13)</x:f>
        <x:v>681208.9821940251</x:v>
      </x:c>
      <x:c r="U265" s="16" t="n">
        <x:f>MAX(0,T265*(1+EXP((LN(1+Assumptions!$C$60)-0.5*Assumptions!$C$61^2)+Assumptions!$C$61*((RAND()+RAND()+RAND()+RAND()+RAND()+RAND()+RAND()+RAND()+RAND()+RAND()+RAND()+RAND())-6))-1)+Liquidity_30Y!V13)</x:f>
        <x:v>688694.9124051881</x:v>
      </x:c>
      <x:c r="V265" s="16" t="n">
        <x:f>MAX(0,U265*(1+EXP((LN(1+Assumptions!$C$60)-0.5*Assumptions!$C$61^2)+Assumptions!$C$61*((RAND()+RAND()+RAND()+RAND()+RAND()+RAND()+RAND()+RAND()+RAND()+RAND()+RAND()+RAND())-6))-1)+Liquidity_30Y!W13)</x:f>
        <x:v>1046577.1058651373</x:v>
      </x:c>
      <x:c r="W265" s="16" t="n">
        <x:f>MAX(0,V265*(1+EXP((LN(1+Assumptions!$C$60)-0.5*Assumptions!$C$61^2)+Assumptions!$C$61*((RAND()+RAND()+RAND()+RAND()+RAND()+RAND()+RAND()+RAND()+RAND()+RAND()+RAND()+RAND())-6))-1)+Liquidity_30Y!X13)</x:f>
        <x:v>1189770.5955274215</x:v>
      </x:c>
      <x:c r="X265" s="16" t="n">
        <x:f>MAX(0,W265*(1+EXP((LN(1+Assumptions!$C$60)-0.5*Assumptions!$C$61^2)+Assumptions!$C$61*((RAND()+RAND()+RAND()+RAND()+RAND()+RAND()+RAND()+RAND()+RAND()+RAND()+RAND()+RAND())-6))-1)+Liquidity_30Y!Y13)</x:f>
        <x:v>1165117.7249139296</x:v>
      </x:c>
      <x:c r="Y265" s="16" t="n">
        <x:f>MAX(0,X265*(1+EXP((LN(1+Assumptions!$C$60)-0.5*Assumptions!$C$61^2)+Assumptions!$C$61*((RAND()+RAND()+RAND()+RAND()+RAND()+RAND()+RAND()+RAND()+RAND()+RAND()+RAND()+RAND())-6))-1)+Liquidity_30Y!Z13)</x:f>
        <x:v>1210508.5980299376</x:v>
      </x:c>
      <x:c r="Z265" s="16" t="n">
        <x:f>MAX(0,Y265*(1+EXP((LN(1+Assumptions!$C$60)-0.5*Assumptions!$C$61^2)+Assumptions!$C$61*((RAND()+RAND()+RAND()+RAND()+RAND()+RAND()+RAND()+RAND()+RAND()+RAND()+RAND()+RAND())-6))-1)+Liquidity_30Y!AA13)</x:f>
        <x:v>1041807.8268994314</x:v>
      </x:c>
      <x:c r="AA265" s="16" t="n">
        <x:f>MAX(0,Z265*(1+EXP((LN(1+Assumptions!$C$60)-0.5*Assumptions!$C$61^2)+Assumptions!$C$61*((RAND()+RAND()+RAND()+RAND()+RAND()+RAND()+RAND()+RAND()+RAND()+RAND()+RAND()+RAND())-6))-1)+Liquidity_30Y!AB13)</x:f>
        <x:v>1264981.965178844</x:v>
      </x:c>
      <x:c r="AB265" s="16" t="n">
        <x:f>MAX(0,AA265*(1+EXP((LN(1+Assumptions!$C$60)-0.5*Assumptions!$C$61^2)+Assumptions!$C$61*((RAND()+RAND()+RAND()+RAND()+RAND()+RAND()+RAND()+RAND()+RAND()+RAND()+RAND()+RAND())-6))-1)+Liquidity_30Y!AC13)</x:f>
        <x:v>1241206.3135697977</x:v>
      </x:c>
      <x:c r="AC265" s="16" t="n">
        <x:f>MAX(0,AB265*(1+EXP((LN(1+Assumptions!$C$60)-0.5*Assumptions!$C$61^2)+Assumptions!$C$61*((RAND()+RAND()+RAND()+RAND()+RAND()+RAND()+RAND()+RAND()+RAND()+RAND()+RAND()+RAND())-6))-1)+Liquidity_30Y!AD13)</x:f>
        <x:v>1669015.1765782551</x:v>
      </x:c>
      <x:c r="AD265" s="16" t="n">
        <x:f>MAX(0,AC265*(1+EXP((LN(1+Assumptions!$C$60)-0.5*Assumptions!$C$61^2)+Assumptions!$C$61*((RAND()+RAND()+RAND()+RAND()+RAND()+RAND()+RAND()+RAND()+RAND()+RAND()+RAND()+RAND())-6))-1)+Liquidity_30Y!AE13)</x:f>
        <x:v>1801924.7388252253</x:v>
      </x:c>
      <x:c r="AE265" s="16" t="n">
        <x:f>MAX(0,AD265*(1+EXP((LN(1+Assumptions!$C$60)-0.5*Assumptions!$C$61^2)+Assumptions!$C$61*((RAND()+RAND()+RAND()+RAND()+RAND()+RAND()+RAND()+RAND()+RAND()+RAND()+RAND()+RAND())-6))-1)+Liquidity_30Y!AF13)</x:f>
        <x:v>2022548.4299500845</x:v>
      </x:c>
      <x:c r="AF265" s="16" t="n">
        <x:f>MAX(0,AE265*(1+EXP((LN(1+Assumptions!$C$60)-0.5*Assumptions!$C$61^2)+Assumptions!$C$61*((RAND()+RAND()+RAND()+RAND()+RAND()+RAND()+RAND()+RAND()+RAND()+RAND()+RAND()+RAND())-6))-1)+Liquidity_30Y!AG13)</x:f>
        <x:v>2253788.445449115</x:v>
      </x:c>
    </x:row>
    <x:row r="266">
      <x:c r="A266" s="39">
        <x:v>262</x:v>
      </x:c>
      <x:c r="B266" s="16" t="n">
        <x:f>Liquidity_30Y!C14</x:f>
        <x:v>1029031.25</x:v>
      </x:c>
      <x:c r="C266" s="16" t="n">
        <x:f>MAX(0,B266*(1+EXP((LN(1+Assumptions!$C$60)-0.5*Assumptions!$C$61^2)+Assumptions!$C$61*((RAND()+RAND()+RAND()+RAND()+RAND()+RAND()+RAND()+RAND()+RAND()+RAND()+RAND()+RAND())-6))-1)+Liquidity_30Y!D13)</x:f>
        <x:v>838482.8545857079</x:v>
      </x:c>
      <x:c r="D266" s="16" t="n">
        <x:f>MAX(0,C266*(1+EXP((LN(1+Assumptions!$C$60)-0.5*Assumptions!$C$61^2)+Assumptions!$C$61*((RAND()+RAND()+RAND()+RAND()+RAND()+RAND()+RAND()+RAND()+RAND()+RAND()+RAND()+RAND())-6))-1)+Liquidity_30Y!E13)</x:f>
        <x:v>774569.3490045923</x:v>
      </x:c>
      <x:c r="E266" s="16" t="n">
        <x:f>MAX(0,D266*(1+EXP((LN(1+Assumptions!$C$60)-0.5*Assumptions!$C$61^2)+Assumptions!$C$61*((RAND()+RAND()+RAND()+RAND()+RAND()+RAND()+RAND()+RAND()+RAND()+RAND()+RAND()+RAND())-6))-1)+Liquidity_30Y!F13)</x:f>
        <x:v>1065364.0126098718</x:v>
      </x:c>
      <x:c r="F266" s="16" t="n">
        <x:f>MAX(0,E266*(1+EXP((LN(1+Assumptions!$C$60)-0.5*Assumptions!$C$61^2)+Assumptions!$C$61*((RAND()+RAND()+RAND()+RAND()+RAND()+RAND()+RAND()+RAND()+RAND()+RAND()+RAND()+RAND())-6))-1)+Liquidity_30Y!G13)</x:f>
        <x:v>831422.8126976716</x:v>
      </x:c>
      <x:c r="G266" s="16" t="n">
        <x:f>MAX(0,F266*(1+EXP((LN(1+Assumptions!$C$60)-0.5*Assumptions!$C$61^2)+Assumptions!$C$61*((RAND()+RAND()+RAND()+RAND()+RAND()+RAND()+RAND()+RAND()+RAND()+RAND()+RAND()+RAND())-6))-1)+Liquidity_30Y!H13)</x:f>
        <x:v>880651.9881672268</x:v>
      </x:c>
      <x:c r="H266" s="16" t="n">
        <x:f>MAX(0,G266*(1+EXP((LN(1+Assumptions!$C$60)-0.5*Assumptions!$C$61^2)+Assumptions!$C$61*((RAND()+RAND()+RAND()+RAND()+RAND()+RAND()+RAND()+RAND()+RAND()+RAND()+RAND()+RAND())-6))-1)+Liquidity_30Y!I13)</x:f>
        <x:v>1033654.2643121177</x:v>
      </x:c>
      <x:c r="I266" s="16" t="n">
        <x:f>MAX(0,H266*(1+EXP((LN(1+Assumptions!$C$60)-0.5*Assumptions!$C$61^2)+Assumptions!$C$61*((RAND()+RAND()+RAND()+RAND()+RAND()+RAND()+RAND()+RAND()+RAND()+RAND()+RAND()+RAND())-6))-1)+Liquidity_30Y!J13)</x:f>
        <x:v>1217104.2021813858</x:v>
      </x:c>
      <x:c r="J266" s="16" t="n">
        <x:f>MAX(0,I266*(1+EXP((LN(1+Assumptions!$C$60)-0.5*Assumptions!$C$61^2)+Assumptions!$C$61*((RAND()+RAND()+RAND()+RAND()+RAND()+RAND()+RAND()+RAND()+RAND()+RAND()+RAND()+RAND())-6))-1)+Liquidity_30Y!K13)</x:f>
        <x:v>1233403.322174123</x:v>
      </x:c>
      <x:c r="K266" s="16" t="n">
        <x:f>MAX(0,J266*(1+EXP((LN(1+Assumptions!$C$60)-0.5*Assumptions!$C$61^2)+Assumptions!$C$61*((RAND()+RAND()+RAND()+RAND()+RAND()+RAND()+RAND()+RAND()+RAND()+RAND()+RAND()+RAND())-6))-1)+Liquidity_30Y!L13)</x:f>
        <x:v>1166265.4799241377</x:v>
      </x:c>
      <x:c r="L266" s="16" t="n">
        <x:f>MAX(0,K266*(1+EXP((LN(1+Assumptions!$C$60)-0.5*Assumptions!$C$61^2)+Assumptions!$C$61*((RAND()+RAND()+RAND()+RAND()+RAND()+RAND()+RAND()+RAND()+RAND()+RAND()+RAND()+RAND())-6))-1)+Liquidity_30Y!M13)</x:f>
        <x:v>964259.2496341208</x:v>
      </x:c>
      <x:c r="M266" s="16" t="n">
        <x:f>MAX(0,L266*(1+EXP((LN(1+Assumptions!$C$60)-0.5*Assumptions!$C$61^2)+Assumptions!$C$61*((RAND()+RAND()+RAND()+RAND()+RAND()+RAND()+RAND()+RAND()+RAND()+RAND()+RAND()+RAND())-6))-1)+Liquidity_30Y!N13)</x:f>
        <x:v>1065085.5560309615</x:v>
      </x:c>
      <x:c r="N266" s="16" t="n">
        <x:f>MAX(0,M266*(1+EXP((LN(1+Assumptions!$C$60)-0.5*Assumptions!$C$61^2)+Assumptions!$C$61*((RAND()+RAND()+RAND()+RAND()+RAND()+RAND()+RAND()+RAND()+RAND()+RAND()+RAND()+RAND())-6))-1)+Liquidity_30Y!O13)</x:f>
        <x:v>1172545.241523778</x:v>
      </x:c>
      <x:c r="O266" s="16" t="n">
        <x:f>MAX(0,N266*(1+EXP((LN(1+Assumptions!$C$60)-0.5*Assumptions!$C$61^2)+Assumptions!$C$61*((RAND()+RAND()+RAND()+RAND()+RAND()+RAND()+RAND()+RAND()+RAND()+RAND()+RAND()+RAND())-6))-1)+Liquidity_30Y!P13)</x:f>
        <x:v>1311933.4075392988</x:v>
      </x:c>
      <x:c r="P266" s="16" t="n">
        <x:f>MAX(0,O266*(1+EXP((LN(1+Assumptions!$C$60)-0.5*Assumptions!$C$61^2)+Assumptions!$C$61*((RAND()+RAND()+RAND()+RAND()+RAND()+RAND()+RAND()+RAND()+RAND()+RAND()+RAND()+RAND())-6))-1)+Liquidity_30Y!Q13)</x:f>
        <x:v>1566192.6490880917</x:v>
      </x:c>
      <x:c r="Q266" s="16" t="n">
        <x:f>MAX(0,P266*(1+EXP((LN(1+Assumptions!$C$60)-0.5*Assumptions!$C$61^2)+Assumptions!$C$61*((RAND()+RAND()+RAND()+RAND()+RAND()+RAND()+RAND()+RAND()+RAND()+RAND()+RAND()+RAND())-6))-1)+Liquidity_30Y!R13)</x:f>
        <x:v>1482556.9866366778</x:v>
      </x:c>
      <x:c r="R266" s="16" t="n">
        <x:f>MAX(0,Q266*(1+EXP((LN(1+Assumptions!$C$60)-0.5*Assumptions!$C$61^2)+Assumptions!$C$61*((RAND()+RAND()+RAND()+RAND()+RAND()+RAND()+RAND()+RAND()+RAND()+RAND()+RAND()+RAND())-6))-1)+Liquidity_30Y!S13)</x:f>
        <x:v>1737016.8139864432</x:v>
      </x:c>
      <x:c r="S266" s="16" t="n">
        <x:f>MAX(0,R266*(1+EXP((LN(1+Assumptions!$C$60)-0.5*Assumptions!$C$61^2)+Assumptions!$C$61*((RAND()+RAND()+RAND()+RAND()+RAND()+RAND()+RAND()+RAND()+RAND()+RAND()+RAND()+RAND())-6))-1)+Liquidity_30Y!T13)</x:f>
        <x:v>1561097.587819122</x:v>
      </x:c>
      <x:c r="T266" s="16" t="n">
        <x:f>MAX(0,S266*(1+EXP((LN(1+Assumptions!$C$60)-0.5*Assumptions!$C$61^2)+Assumptions!$C$61*((RAND()+RAND()+RAND()+RAND()+RAND()+RAND()+RAND()+RAND()+RAND()+RAND()+RAND()+RAND())-6))-1)+Liquidity_30Y!U13)</x:f>
        <x:v>1490630.22310028</x:v>
      </x:c>
      <x:c r="U266" s="16" t="n">
        <x:f>MAX(0,T266*(1+EXP((LN(1+Assumptions!$C$60)-0.5*Assumptions!$C$61^2)+Assumptions!$C$61*((RAND()+RAND()+RAND()+RAND()+RAND()+RAND()+RAND()+RAND()+RAND()+RAND()+RAND()+RAND())-6))-1)+Liquidity_30Y!V13)</x:f>
        <x:v>1292745.397475728</x:v>
      </x:c>
      <x:c r="V266" s="16" t="n">
        <x:f>MAX(0,U266*(1+EXP((LN(1+Assumptions!$C$60)-0.5*Assumptions!$C$61^2)+Assumptions!$C$61*((RAND()+RAND()+RAND()+RAND()+RAND()+RAND()+RAND()+RAND()+RAND()+RAND()+RAND()+RAND())-6))-1)+Liquidity_30Y!W13)</x:f>
        <x:v>1316757.6833565603</x:v>
      </x:c>
      <x:c r="W266" s="16" t="n">
        <x:f>MAX(0,V266*(1+EXP((LN(1+Assumptions!$C$60)-0.5*Assumptions!$C$61^2)+Assumptions!$C$61*((RAND()+RAND()+RAND()+RAND()+RAND()+RAND()+RAND()+RAND()+RAND()+RAND()+RAND()+RAND())-6))-1)+Liquidity_30Y!X13)</x:f>
        <x:v>1209650.0002772622</x:v>
      </x:c>
      <x:c r="X266" s="16" t="n">
        <x:f>MAX(0,W266*(1+EXP((LN(1+Assumptions!$C$60)-0.5*Assumptions!$C$61^2)+Assumptions!$C$61*((RAND()+RAND()+RAND()+RAND()+RAND()+RAND()+RAND()+RAND()+RAND()+RAND()+RAND()+RAND())-6))-1)+Liquidity_30Y!Y13)</x:f>
        <x:v>1361970.868992614</x:v>
      </x:c>
      <x:c r="Y266" s="16" t="n">
        <x:f>MAX(0,X266*(1+EXP((LN(1+Assumptions!$C$60)-0.5*Assumptions!$C$61^2)+Assumptions!$C$61*((RAND()+RAND()+RAND()+RAND()+RAND()+RAND()+RAND()+RAND()+RAND()+RAND()+RAND()+RAND())-6))-1)+Liquidity_30Y!Z13)</x:f>
        <x:v>1419987.2453187408</x:v>
      </x:c>
      <x:c r="Z266" s="16" t="n">
        <x:f>MAX(0,Y266*(1+EXP((LN(1+Assumptions!$C$60)-0.5*Assumptions!$C$61^2)+Assumptions!$C$61*((RAND()+RAND()+RAND()+RAND()+RAND()+RAND()+RAND()+RAND()+RAND()+RAND()+RAND()+RAND())-6))-1)+Liquidity_30Y!AA13)</x:f>
        <x:v>1668104.6656429379</x:v>
      </x:c>
      <x:c r="AA266" s="16" t="n">
        <x:f>MAX(0,Z266*(1+EXP((LN(1+Assumptions!$C$60)-0.5*Assumptions!$C$61^2)+Assumptions!$C$61*((RAND()+RAND()+RAND()+RAND()+RAND()+RAND()+RAND()+RAND()+RAND()+RAND()+RAND()+RAND())-6))-1)+Liquidity_30Y!AB13)</x:f>
        <x:v>1583670.613225202</x:v>
      </x:c>
      <x:c r="AB266" s="16" t="n">
        <x:f>MAX(0,AA266*(1+EXP((LN(1+Assumptions!$C$60)-0.5*Assumptions!$C$61^2)+Assumptions!$C$61*((RAND()+RAND()+RAND()+RAND()+RAND()+RAND()+RAND()+RAND()+RAND()+RAND()+RAND()+RAND())-6))-1)+Liquidity_30Y!AC13)</x:f>
        <x:v>1534266.6405043798</x:v>
      </x:c>
      <x:c r="AC266" s="16" t="n">
        <x:f>MAX(0,AB266*(1+EXP((LN(1+Assumptions!$C$60)-0.5*Assumptions!$C$61^2)+Assumptions!$C$61*((RAND()+RAND()+RAND()+RAND()+RAND()+RAND()+RAND()+RAND()+RAND()+RAND()+RAND()+RAND())-6))-1)+Liquidity_30Y!AD13)</x:f>
        <x:v>1622731.4596908807</x:v>
      </x:c>
      <x:c r="AD266" s="16" t="n">
        <x:f>MAX(0,AC266*(1+EXP((LN(1+Assumptions!$C$60)-0.5*Assumptions!$C$61^2)+Assumptions!$C$61*((RAND()+RAND()+RAND()+RAND()+RAND()+RAND()+RAND()+RAND()+RAND()+RAND()+RAND()+RAND())-6))-1)+Liquidity_30Y!AE13)</x:f>
        <x:v>1469761.9376302427</x:v>
      </x:c>
      <x:c r="AE266" s="16" t="n">
        <x:f>MAX(0,AD266*(1+EXP((LN(1+Assumptions!$C$60)-0.5*Assumptions!$C$61^2)+Assumptions!$C$61*((RAND()+RAND()+RAND()+RAND()+RAND()+RAND()+RAND()+RAND()+RAND()+RAND()+RAND()+RAND())-6))-1)+Liquidity_30Y!AF13)</x:f>
        <x:v>1930658.0894186925</x:v>
      </x:c>
      <x:c r="AF266" s="16" t="n">
        <x:f>MAX(0,AE266*(1+EXP((LN(1+Assumptions!$C$60)-0.5*Assumptions!$C$61^2)+Assumptions!$C$61*((RAND()+RAND()+RAND()+RAND()+RAND()+RAND()+RAND()+RAND()+RAND()+RAND()+RAND()+RAND())-6))-1)+Liquidity_30Y!AG13)</x:f>
        <x:v>2002886.8083774783</x:v>
      </x:c>
    </x:row>
    <x:row r="267">
      <x:c r="A267" s="39">
        <x:v>263</x:v>
      </x:c>
      <x:c r="B267" s="16" t="n">
        <x:f>Liquidity_30Y!C14</x:f>
        <x:v>1029031.25</x:v>
      </x:c>
      <x:c r="C267" s="16" t="n">
        <x:f>MAX(0,B267*(1+EXP((LN(1+Assumptions!$C$60)-0.5*Assumptions!$C$61^2)+Assumptions!$C$61*((RAND()+RAND()+RAND()+RAND()+RAND()+RAND()+RAND()+RAND()+RAND()+RAND()+RAND()+RAND())-6))-1)+Liquidity_30Y!D13)</x:f>
        <x:v>1087838.5421192278</x:v>
      </x:c>
      <x:c r="D267" s="16" t="n">
        <x:f>MAX(0,C267*(1+EXP((LN(1+Assumptions!$C$60)-0.5*Assumptions!$C$61^2)+Assumptions!$C$61*((RAND()+RAND()+RAND()+RAND()+RAND()+RAND()+RAND()+RAND()+RAND()+RAND()+RAND()+RAND())-6))-1)+Liquidity_30Y!E13)</x:f>
        <x:v>1077041.3306980305</x:v>
      </x:c>
      <x:c r="E267" s="16" t="n">
        <x:f>MAX(0,D267*(1+EXP((LN(1+Assumptions!$C$60)-0.5*Assumptions!$C$61^2)+Assumptions!$C$61*((RAND()+RAND()+RAND()+RAND()+RAND()+RAND()+RAND()+RAND()+RAND()+RAND()+RAND()+RAND())-6))-1)+Liquidity_30Y!F13)</x:f>
        <x:v>1461166.5204375207</x:v>
      </x:c>
      <x:c r="F267" s="16" t="n">
        <x:f>MAX(0,E267*(1+EXP((LN(1+Assumptions!$C$60)-0.5*Assumptions!$C$61^2)+Assumptions!$C$61*((RAND()+RAND()+RAND()+RAND()+RAND()+RAND()+RAND()+RAND()+RAND()+RAND()+RAND()+RAND())-6))-1)+Liquidity_30Y!G13)</x:f>
        <x:v>1443281.7029730503</x:v>
      </x:c>
      <x:c r="G267" s="16" t="n">
        <x:f>MAX(0,F267*(1+EXP((LN(1+Assumptions!$C$60)-0.5*Assumptions!$C$61^2)+Assumptions!$C$61*((RAND()+RAND()+RAND()+RAND()+RAND()+RAND()+RAND()+RAND()+RAND()+RAND()+RAND()+RAND())-6))-1)+Liquidity_30Y!H13)</x:f>
        <x:v>1579702.7102013668</x:v>
      </x:c>
      <x:c r="H267" s="16" t="n">
        <x:f>MAX(0,G267*(1+EXP((LN(1+Assumptions!$C$60)-0.5*Assumptions!$C$61^2)+Assumptions!$C$61*((RAND()+RAND()+RAND()+RAND()+RAND()+RAND()+RAND()+RAND()+RAND()+RAND()+RAND()+RAND())-6))-1)+Liquidity_30Y!I13)</x:f>
        <x:v>1799147.9776282813</x:v>
      </x:c>
      <x:c r="I267" s="16" t="n">
        <x:f>MAX(0,H267*(1+EXP((LN(1+Assumptions!$C$60)-0.5*Assumptions!$C$61^2)+Assumptions!$C$61*((RAND()+RAND()+RAND()+RAND()+RAND()+RAND()+RAND()+RAND()+RAND()+RAND()+RAND()+RAND())-6))-1)+Liquidity_30Y!J13)</x:f>
        <x:v>1863571.9593719977</x:v>
      </x:c>
      <x:c r="J267" s="16" t="n">
        <x:f>MAX(0,I267*(1+EXP((LN(1+Assumptions!$C$60)-0.5*Assumptions!$C$61^2)+Assumptions!$C$61*((RAND()+RAND()+RAND()+RAND()+RAND()+RAND()+RAND()+RAND()+RAND()+RAND()+RAND()+RAND())-6))-1)+Liquidity_30Y!K13)</x:f>
        <x:v>2480166.2684822697</x:v>
      </x:c>
      <x:c r="K267" s="16" t="n">
        <x:f>MAX(0,J267*(1+EXP((LN(1+Assumptions!$C$60)-0.5*Assumptions!$C$61^2)+Assumptions!$C$61*((RAND()+RAND()+RAND()+RAND()+RAND()+RAND()+RAND()+RAND()+RAND()+RAND()+RAND()+RAND())-6))-1)+Liquidity_30Y!L13)</x:f>
        <x:v>2036305.8997318414</x:v>
      </x:c>
      <x:c r="L267" s="16" t="n">
        <x:f>MAX(0,K267*(1+EXP((LN(1+Assumptions!$C$60)-0.5*Assumptions!$C$61^2)+Assumptions!$C$61*((RAND()+RAND()+RAND()+RAND()+RAND()+RAND()+RAND()+RAND()+RAND()+RAND()+RAND()+RAND())-6))-1)+Liquidity_30Y!M13)</x:f>
        <x:v>2016742.9545790118</x:v>
      </x:c>
      <x:c r="M267" s="16" t="n">
        <x:f>MAX(0,L267*(1+EXP((LN(1+Assumptions!$C$60)-0.5*Assumptions!$C$61^2)+Assumptions!$C$61*((RAND()+RAND()+RAND()+RAND()+RAND()+RAND()+RAND()+RAND()+RAND()+RAND()+RAND()+RAND())-6))-1)+Liquidity_30Y!N13)</x:f>
        <x:v>1716711.7716423306</x:v>
      </x:c>
      <x:c r="N267" s="16" t="n">
        <x:f>MAX(0,M267*(1+EXP((LN(1+Assumptions!$C$60)-0.5*Assumptions!$C$61^2)+Assumptions!$C$61*((RAND()+RAND()+RAND()+RAND()+RAND()+RAND()+RAND()+RAND()+RAND()+RAND()+RAND()+RAND())-6))-1)+Liquidity_30Y!O13)</x:f>
        <x:v>1588430.6047534577</x:v>
      </x:c>
      <x:c r="O267" s="16" t="n">
        <x:f>MAX(0,N267*(1+EXP((LN(1+Assumptions!$C$60)-0.5*Assumptions!$C$61^2)+Assumptions!$C$61*((RAND()+RAND()+RAND()+RAND()+RAND()+RAND()+RAND()+RAND()+RAND()+RAND()+RAND()+RAND())-6))-1)+Liquidity_30Y!P13)</x:f>
        <x:v>1524179.7106616967</x:v>
      </x:c>
      <x:c r="P267" s="16" t="n">
        <x:f>MAX(0,O267*(1+EXP((LN(1+Assumptions!$C$60)-0.5*Assumptions!$C$61^2)+Assumptions!$C$61*((RAND()+RAND()+RAND()+RAND()+RAND()+RAND()+RAND()+RAND()+RAND()+RAND()+RAND()+RAND())-6))-1)+Liquidity_30Y!Q13)</x:f>
        <x:v>1815480.866682186</x:v>
      </x:c>
      <x:c r="Q267" s="16" t="n">
        <x:f>MAX(0,P267*(1+EXP((LN(1+Assumptions!$C$60)-0.5*Assumptions!$C$61^2)+Assumptions!$C$61*((RAND()+RAND()+RAND()+RAND()+RAND()+RAND()+RAND()+RAND()+RAND()+RAND()+RAND()+RAND())-6))-1)+Liquidity_30Y!R13)</x:f>
        <x:v>1607612.376886445</x:v>
      </x:c>
      <x:c r="R267" s="16" t="n">
        <x:f>MAX(0,Q267*(1+EXP((LN(1+Assumptions!$C$60)-0.5*Assumptions!$C$61^2)+Assumptions!$C$61*((RAND()+RAND()+RAND()+RAND()+RAND()+RAND()+RAND()+RAND()+RAND()+RAND()+RAND()+RAND())-6))-1)+Liquidity_30Y!S13)</x:f>
        <x:v>1800146.4450221497</x:v>
      </x:c>
      <x:c r="S267" s="16" t="n">
        <x:f>MAX(0,R267*(1+EXP((LN(1+Assumptions!$C$60)-0.5*Assumptions!$C$61^2)+Assumptions!$C$61*((RAND()+RAND()+RAND()+RAND()+RAND()+RAND()+RAND()+RAND()+RAND()+RAND()+RAND()+RAND())-6))-1)+Liquidity_30Y!T13)</x:f>
        <x:v>1618361.9142676776</x:v>
      </x:c>
      <x:c r="T267" s="16" t="n">
        <x:f>MAX(0,S267*(1+EXP((LN(1+Assumptions!$C$60)-0.5*Assumptions!$C$61^2)+Assumptions!$C$61*((RAND()+RAND()+RAND()+RAND()+RAND()+RAND()+RAND()+RAND()+RAND()+RAND()+RAND()+RAND())-6))-1)+Liquidity_30Y!U13)</x:f>
        <x:v>2103721.519479136</x:v>
      </x:c>
      <x:c r="U267" s="16" t="n">
        <x:f>MAX(0,T267*(1+EXP((LN(1+Assumptions!$C$60)-0.5*Assumptions!$C$61^2)+Assumptions!$C$61*((RAND()+RAND()+RAND()+RAND()+RAND()+RAND()+RAND()+RAND()+RAND()+RAND()+RAND()+RAND())-6))-1)+Liquidity_30Y!V13)</x:f>
        <x:v>2102832.1708170325</x:v>
      </x:c>
      <x:c r="V267" s="16" t="n">
        <x:f>MAX(0,U267*(1+EXP((LN(1+Assumptions!$C$60)-0.5*Assumptions!$C$61^2)+Assumptions!$C$61*((RAND()+RAND()+RAND()+RAND()+RAND()+RAND()+RAND()+RAND()+RAND()+RAND()+RAND()+RAND())-6))-1)+Liquidity_30Y!W13)</x:f>
        <x:v>2443975.8921607477</x:v>
      </x:c>
      <x:c r="W267" s="16" t="n">
        <x:f>MAX(0,V267*(1+EXP((LN(1+Assumptions!$C$60)-0.5*Assumptions!$C$61^2)+Assumptions!$C$61*((RAND()+RAND()+RAND()+RAND()+RAND()+RAND()+RAND()+RAND()+RAND()+RAND()+RAND()+RAND())-6))-1)+Liquidity_30Y!X13)</x:f>
        <x:v>2939232.913711412</x:v>
      </x:c>
      <x:c r="X267" s="16" t="n">
        <x:f>MAX(0,W267*(1+EXP((LN(1+Assumptions!$C$60)-0.5*Assumptions!$C$61^2)+Assumptions!$C$61*((RAND()+RAND()+RAND()+RAND()+RAND()+RAND()+RAND()+RAND()+RAND()+RAND()+RAND()+RAND())-6))-1)+Liquidity_30Y!Y13)</x:f>
        <x:v>3285010.2511300463</x:v>
      </x:c>
      <x:c r="Y267" s="16" t="n">
        <x:f>MAX(0,X267*(1+EXP((LN(1+Assumptions!$C$60)-0.5*Assumptions!$C$61^2)+Assumptions!$C$61*((RAND()+RAND()+RAND()+RAND()+RAND()+RAND()+RAND()+RAND()+RAND()+RAND()+RAND()+RAND())-6))-1)+Liquidity_30Y!Z13)</x:f>
        <x:v>4005389.637166523</x:v>
      </x:c>
      <x:c r="Z267" s="16" t="n">
        <x:f>MAX(0,Y267*(1+EXP((LN(1+Assumptions!$C$60)-0.5*Assumptions!$C$61^2)+Assumptions!$C$61*((RAND()+RAND()+RAND()+RAND()+RAND()+RAND()+RAND()+RAND()+RAND()+RAND()+RAND()+RAND())-6))-1)+Liquidity_30Y!AA13)</x:f>
        <x:v>4986023.14559811</x:v>
      </x:c>
      <x:c r="AA267" s="16" t="n">
        <x:f>MAX(0,Z267*(1+EXP((LN(1+Assumptions!$C$60)-0.5*Assumptions!$C$61^2)+Assumptions!$C$61*((RAND()+RAND()+RAND()+RAND()+RAND()+RAND()+RAND()+RAND()+RAND()+RAND()+RAND()+RAND())-6))-1)+Liquidity_30Y!AB13)</x:f>
        <x:v>4451453.295834015</x:v>
      </x:c>
      <x:c r="AB267" s="16" t="n">
        <x:f>MAX(0,AA267*(1+EXP((LN(1+Assumptions!$C$60)-0.5*Assumptions!$C$61^2)+Assumptions!$C$61*((RAND()+RAND()+RAND()+RAND()+RAND()+RAND()+RAND()+RAND()+RAND()+RAND()+RAND()+RAND())-6))-1)+Liquidity_30Y!AC13)</x:f>
        <x:v>4980107.912697937</x:v>
      </x:c>
      <x:c r="AC267" s="16" t="n">
        <x:f>MAX(0,AB267*(1+EXP((LN(1+Assumptions!$C$60)-0.5*Assumptions!$C$61^2)+Assumptions!$C$61*((RAND()+RAND()+RAND()+RAND()+RAND()+RAND()+RAND()+RAND()+RAND()+RAND()+RAND()+RAND())-6))-1)+Liquidity_30Y!AD13)</x:f>
        <x:v>5269613.1812639795</x:v>
      </x:c>
      <x:c r="AD267" s="16" t="n">
        <x:f>MAX(0,AC267*(1+EXP((LN(1+Assumptions!$C$60)-0.5*Assumptions!$C$61^2)+Assumptions!$C$61*((RAND()+RAND()+RAND()+RAND()+RAND()+RAND()+RAND()+RAND()+RAND()+RAND()+RAND()+RAND())-6))-1)+Liquidity_30Y!AE13)</x:f>
        <x:v>5968978.194286616</x:v>
      </x:c>
      <x:c r="AE267" s="16" t="n">
        <x:f>MAX(0,AD267*(1+EXP((LN(1+Assumptions!$C$60)-0.5*Assumptions!$C$61^2)+Assumptions!$C$61*((RAND()+RAND()+RAND()+RAND()+RAND()+RAND()+RAND()+RAND()+RAND()+RAND()+RAND()+RAND())-6))-1)+Liquidity_30Y!AF13)</x:f>
        <x:v>10121766.06144466</x:v>
      </x:c>
      <x:c r="AF267" s="16" t="n">
        <x:f>MAX(0,AE267*(1+EXP((LN(1+Assumptions!$C$60)-0.5*Assumptions!$C$61^2)+Assumptions!$C$61*((RAND()+RAND()+RAND()+RAND()+RAND()+RAND()+RAND()+RAND()+RAND()+RAND()+RAND()+RAND())-6))-1)+Liquidity_30Y!AG13)</x:f>
        <x:v>10760488.745894281</x:v>
      </x:c>
    </x:row>
    <x:row r="268">
      <x:c r="A268" s="39">
        <x:v>264</x:v>
      </x:c>
      <x:c r="B268" s="16" t="n">
        <x:f>Liquidity_30Y!C14</x:f>
        <x:v>1029031.25</x:v>
      </x:c>
      <x:c r="C268" s="16" t="n">
        <x:f>MAX(0,B268*(1+EXP((LN(1+Assumptions!$C$60)-0.5*Assumptions!$C$61^2)+Assumptions!$C$61*((RAND()+RAND()+RAND()+RAND()+RAND()+RAND()+RAND()+RAND()+RAND()+RAND()+RAND()+RAND())-6))-1)+Liquidity_30Y!D13)</x:f>
        <x:v>1060790.7191130482</x:v>
      </x:c>
      <x:c r="D268" s="16" t="n">
        <x:f>MAX(0,C268*(1+EXP((LN(1+Assumptions!$C$60)-0.5*Assumptions!$C$61^2)+Assumptions!$C$61*((RAND()+RAND()+RAND()+RAND()+RAND()+RAND()+RAND()+RAND()+RAND()+RAND()+RAND()+RAND())-6))-1)+Liquidity_30Y!E13)</x:f>
        <x:v>1080749.3976750914</x:v>
      </x:c>
      <x:c r="E268" s="16" t="n">
        <x:f>MAX(0,D268*(1+EXP((LN(1+Assumptions!$C$60)-0.5*Assumptions!$C$61^2)+Assumptions!$C$61*((RAND()+RAND()+RAND()+RAND()+RAND()+RAND()+RAND()+RAND()+RAND()+RAND()+RAND()+RAND())-6))-1)+Liquidity_30Y!F13)</x:f>
        <x:v>1466566.3232765975</x:v>
      </x:c>
      <x:c r="F268" s="16" t="n">
        <x:f>MAX(0,E268*(1+EXP((LN(1+Assumptions!$C$60)-0.5*Assumptions!$C$61^2)+Assumptions!$C$61*((RAND()+RAND()+RAND()+RAND()+RAND()+RAND()+RAND()+RAND()+RAND()+RAND()+RAND()+RAND())-6))-1)+Liquidity_30Y!G13)</x:f>
        <x:v>1541044.9906320584</x:v>
      </x:c>
      <x:c r="G268" s="16" t="n">
        <x:f>MAX(0,F268*(1+EXP((LN(1+Assumptions!$C$60)-0.5*Assumptions!$C$61^2)+Assumptions!$C$61*((RAND()+RAND()+RAND()+RAND()+RAND()+RAND()+RAND()+RAND()+RAND()+RAND()+RAND()+RAND())-6))-1)+Liquidity_30Y!H13)</x:f>
        <x:v>1458887.8359218354</x:v>
      </x:c>
      <x:c r="H268" s="16" t="n">
        <x:f>MAX(0,G268*(1+EXP((LN(1+Assumptions!$C$60)-0.5*Assumptions!$C$61^2)+Assumptions!$C$61*((RAND()+RAND()+RAND()+RAND()+RAND()+RAND()+RAND()+RAND()+RAND()+RAND()+RAND()+RAND())-6))-1)+Liquidity_30Y!I13)</x:f>
        <x:v>1855283.1270128158</x:v>
      </x:c>
      <x:c r="I268" s="16" t="n">
        <x:f>MAX(0,H268*(1+EXP((LN(1+Assumptions!$C$60)-0.5*Assumptions!$C$61^2)+Assumptions!$C$61*((RAND()+RAND()+RAND()+RAND()+RAND()+RAND()+RAND()+RAND()+RAND()+RAND()+RAND()+RAND())-6))-1)+Liquidity_30Y!J13)</x:f>
        <x:v>2345588.813486357</x:v>
      </x:c>
      <x:c r="J268" s="16" t="n">
        <x:f>MAX(0,I268*(1+EXP((LN(1+Assumptions!$C$60)-0.5*Assumptions!$C$61^2)+Assumptions!$C$61*((RAND()+RAND()+RAND()+RAND()+RAND()+RAND()+RAND()+RAND()+RAND()+RAND()+RAND()+RAND())-6))-1)+Liquidity_30Y!K13)</x:f>
        <x:v>2746139.670529066</x:v>
      </x:c>
      <x:c r="K268" s="16" t="n">
        <x:f>MAX(0,J268*(1+EXP((LN(1+Assumptions!$C$60)-0.5*Assumptions!$C$61^2)+Assumptions!$C$61*((RAND()+RAND()+RAND()+RAND()+RAND()+RAND()+RAND()+RAND()+RAND()+RAND()+RAND()+RAND())-6))-1)+Liquidity_30Y!L13)</x:f>
        <x:v>2206725.6734558083</x:v>
      </x:c>
      <x:c r="L268" s="16" t="n">
        <x:f>MAX(0,K268*(1+EXP((LN(1+Assumptions!$C$60)-0.5*Assumptions!$C$61^2)+Assumptions!$C$61*((RAND()+RAND()+RAND()+RAND()+RAND()+RAND()+RAND()+RAND()+RAND()+RAND()+RAND()+RAND())-6))-1)+Liquidity_30Y!M13)</x:f>
        <x:v>3069240.2649004236</x:v>
      </x:c>
      <x:c r="M268" s="16" t="n">
        <x:f>MAX(0,L268*(1+EXP((LN(1+Assumptions!$C$60)-0.5*Assumptions!$C$61^2)+Assumptions!$C$61*((RAND()+RAND()+RAND()+RAND()+RAND()+RAND()+RAND()+RAND()+RAND()+RAND()+RAND()+RAND())-6))-1)+Liquidity_30Y!N13)</x:f>
        <x:v>2826828.416215275</x:v>
      </x:c>
      <x:c r="N268" s="16" t="n">
        <x:f>MAX(0,M268*(1+EXP((LN(1+Assumptions!$C$60)-0.5*Assumptions!$C$61^2)+Assumptions!$C$61*((RAND()+RAND()+RAND()+RAND()+RAND()+RAND()+RAND()+RAND()+RAND()+RAND()+RAND()+RAND())-6))-1)+Liquidity_30Y!O13)</x:f>
        <x:v>2707260.461357324</x:v>
      </x:c>
      <x:c r="O268" s="16" t="n">
        <x:f>MAX(0,N268*(1+EXP((LN(1+Assumptions!$C$60)-0.5*Assumptions!$C$61^2)+Assumptions!$C$61*((RAND()+RAND()+RAND()+RAND()+RAND()+RAND()+RAND()+RAND()+RAND()+RAND()+RAND()+RAND())-6))-1)+Liquidity_30Y!P13)</x:f>
        <x:v>2713372.7225159286</x:v>
      </x:c>
      <x:c r="P268" s="16" t="n">
        <x:f>MAX(0,O268*(1+EXP((LN(1+Assumptions!$C$60)-0.5*Assumptions!$C$61^2)+Assumptions!$C$61*((RAND()+RAND()+RAND()+RAND()+RAND()+RAND()+RAND()+RAND()+RAND()+RAND()+RAND()+RAND())-6))-1)+Liquidity_30Y!Q13)</x:f>
        <x:v>3169504.191593089</x:v>
      </x:c>
      <x:c r="Q268" s="16" t="n">
        <x:f>MAX(0,P268*(1+EXP((LN(1+Assumptions!$C$60)-0.5*Assumptions!$C$61^2)+Assumptions!$C$61*((RAND()+RAND()+RAND()+RAND()+RAND()+RAND()+RAND()+RAND()+RAND()+RAND()+RAND()+RAND())-6))-1)+Liquidity_30Y!R13)</x:f>
        <x:v>4110096.166731809</x:v>
      </x:c>
      <x:c r="R268" s="16" t="n">
        <x:f>MAX(0,Q268*(1+EXP((LN(1+Assumptions!$C$60)-0.5*Assumptions!$C$61^2)+Assumptions!$C$61*((RAND()+RAND()+RAND()+RAND()+RAND()+RAND()+RAND()+RAND()+RAND()+RAND()+RAND()+RAND())-6))-1)+Liquidity_30Y!S13)</x:f>
        <x:v>4057268.8458991977</x:v>
      </x:c>
      <x:c r="S268" s="16" t="n">
        <x:f>MAX(0,R268*(1+EXP((LN(1+Assumptions!$C$60)-0.5*Assumptions!$C$61^2)+Assumptions!$C$61*((RAND()+RAND()+RAND()+RAND()+RAND()+RAND()+RAND()+RAND()+RAND()+RAND()+RAND()+RAND())-6))-1)+Liquidity_30Y!T13)</x:f>
        <x:v>3888172.1980120963</x:v>
      </x:c>
      <x:c r="T268" s="16" t="n">
        <x:f>MAX(0,S268*(1+EXP((LN(1+Assumptions!$C$60)-0.5*Assumptions!$C$61^2)+Assumptions!$C$61*((RAND()+RAND()+RAND()+RAND()+RAND()+RAND()+RAND()+RAND()+RAND()+RAND()+RAND()+RAND())-6))-1)+Liquidity_30Y!U13)</x:f>
        <x:v>4169710.8818039414</x:v>
      </x:c>
      <x:c r="U268" s="16" t="n">
        <x:f>MAX(0,T268*(1+EXP((LN(1+Assumptions!$C$60)-0.5*Assumptions!$C$61^2)+Assumptions!$C$61*((RAND()+RAND()+RAND()+RAND()+RAND()+RAND()+RAND()+RAND()+RAND()+RAND()+RAND()+RAND())-6))-1)+Liquidity_30Y!V13)</x:f>
        <x:v>3649174.0382315</x:v>
      </x:c>
      <x:c r="V268" s="16" t="n">
        <x:f>MAX(0,U268*(1+EXP((LN(1+Assumptions!$C$60)-0.5*Assumptions!$C$61^2)+Assumptions!$C$61*((RAND()+RAND()+RAND()+RAND()+RAND()+RAND()+RAND()+RAND()+RAND()+RAND()+RAND()+RAND())-6))-1)+Liquidity_30Y!W13)</x:f>
        <x:v>2939914.5811676225</x:v>
      </x:c>
      <x:c r="W268" s="16" t="n">
        <x:f>MAX(0,V268*(1+EXP((LN(1+Assumptions!$C$60)-0.5*Assumptions!$C$61^2)+Assumptions!$C$61*((RAND()+RAND()+RAND()+RAND()+RAND()+RAND()+RAND()+RAND()+RAND()+RAND()+RAND()+RAND())-6))-1)+Liquidity_30Y!X13)</x:f>
        <x:v>3408194.9564314596</x:v>
      </x:c>
      <x:c r="X268" s="16" t="n">
        <x:f>MAX(0,W268*(1+EXP((LN(1+Assumptions!$C$60)-0.5*Assumptions!$C$61^2)+Assumptions!$C$61*((RAND()+RAND()+RAND()+RAND()+RAND()+RAND()+RAND()+RAND()+RAND()+RAND()+RAND()+RAND())-6))-1)+Liquidity_30Y!Y13)</x:f>
        <x:v>3790260.1606050786</x:v>
      </x:c>
      <x:c r="Y268" s="16" t="n">
        <x:f>MAX(0,X268*(1+EXP((LN(1+Assumptions!$C$60)-0.5*Assumptions!$C$61^2)+Assumptions!$C$61*((RAND()+RAND()+RAND()+RAND()+RAND()+RAND()+RAND()+RAND()+RAND()+RAND()+RAND()+RAND())-6))-1)+Liquidity_30Y!Z13)</x:f>
        <x:v>3521654.79946424</x:v>
      </x:c>
      <x:c r="Z268" s="16" t="n">
        <x:f>MAX(0,Y268*(1+EXP((LN(1+Assumptions!$C$60)-0.5*Assumptions!$C$61^2)+Assumptions!$C$61*((RAND()+RAND()+RAND()+RAND()+RAND()+RAND()+RAND()+RAND()+RAND()+RAND()+RAND()+RAND())-6))-1)+Liquidity_30Y!AA13)</x:f>
        <x:v>3541324.3294060994</x:v>
      </x:c>
      <x:c r="AA268" s="16" t="n">
        <x:f>MAX(0,Z268*(1+EXP((LN(1+Assumptions!$C$60)-0.5*Assumptions!$C$61^2)+Assumptions!$C$61*((RAND()+RAND()+RAND()+RAND()+RAND()+RAND()+RAND()+RAND()+RAND()+RAND()+RAND()+RAND())-6))-1)+Liquidity_30Y!AB13)</x:f>
        <x:v>4417271.187084599</x:v>
      </x:c>
      <x:c r="AB268" s="16" t="n">
        <x:f>MAX(0,AA268*(1+EXP((LN(1+Assumptions!$C$60)-0.5*Assumptions!$C$61^2)+Assumptions!$C$61*((RAND()+RAND()+RAND()+RAND()+RAND()+RAND()+RAND()+RAND()+RAND()+RAND()+RAND()+RAND())-6))-1)+Liquidity_30Y!AC13)</x:f>
        <x:v>4160832.1370342686</x:v>
      </x:c>
      <x:c r="AC268" s="16" t="n">
        <x:f>MAX(0,AB268*(1+EXP((LN(1+Assumptions!$C$60)-0.5*Assumptions!$C$61^2)+Assumptions!$C$61*((RAND()+RAND()+RAND()+RAND()+RAND()+RAND()+RAND()+RAND()+RAND()+RAND()+RAND()+RAND())-6))-1)+Liquidity_30Y!AD13)</x:f>
        <x:v>5209667.025103527</x:v>
      </x:c>
      <x:c r="AD268" s="16" t="n">
        <x:f>MAX(0,AC268*(1+EXP((LN(1+Assumptions!$C$60)-0.5*Assumptions!$C$61^2)+Assumptions!$C$61*((RAND()+RAND()+RAND()+RAND()+RAND()+RAND()+RAND()+RAND()+RAND()+RAND()+RAND()+RAND())-6))-1)+Liquidity_30Y!AE13)</x:f>
        <x:v>6477755.776806645</x:v>
      </x:c>
      <x:c r="AE268" s="16" t="n">
        <x:f>MAX(0,AD268*(1+EXP((LN(1+Assumptions!$C$60)-0.5*Assumptions!$C$61^2)+Assumptions!$C$61*((RAND()+RAND()+RAND()+RAND()+RAND()+RAND()+RAND()+RAND()+RAND()+RAND()+RAND()+RAND())-6))-1)+Liquidity_30Y!AF13)</x:f>
        <x:v>6155423.846727266</x:v>
      </x:c>
      <x:c r="AF268" s="16" t="n">
        <x:f>MAX(0,AE268*(1+EXP((LN(1+Assumptions!$C$60)-0.5*Assumptions!$C$61^2)+Assumptions!$C$61*((RAND()+RAND()+RAND()+RAND()+RAND()+RAND()+RAND()+RAND()+RAND()+RAND()+RAND()+RAND())-6))-1)+Liquidity_30Y!AG13)</x:f>
        <x:v>7149838.869399377</x:v>
      </x:c>
    </x:row>
    <x:row r="269">
      <x:c r="A269" s="39">
        <x:v>265</x:v>
      </x:c>
      <x:c r="B269" s="16" t="n">
        <x:f>Liquidity_30Y!C14</x:f>
        <x:v>1029031.25</x:v>
      </x:c>
      <x:c r="C269" s="16" t="n">
        <x:f>MAX(0,B269*(1+EXP((LN(1+Assumptions!$C$60)-0.5*Assumptions!$C$61^2)+Assumptions!$C$61*((RAND()+RAND()+RAND()+RAND()+RAND()+RAND()+RAND()+RAND()+RAND()+RAND()+RAND()+RAND())-6))-1)+Liquidity_30Y!D13)</x:f>
        <x:v>1243132.387371746</x:v>
      </x:c>
      <x:c r="D269" s="16" t="n">
        <x:f>MAX(0,C269*(1+EXP((LN(1+Assumptions!$C$60)-0.5*Assumptions!$C$61^2)+Assumptions!$C$61*((RAND()+RAND()+RAND()+RAND()+RAND()+RAND()+RAND()+RAND()+RAND()+RAND()+RAND()+RAND())-6))-1)+Liquidity_30Y!E13)</x:f>
        <x:v>1168088.0094972586</x:v>
      </x:c>
      <x:c r="E269" s="16" t="n">
        <x:f>MAX(0,D269*(1+EXP((LN(1+Assumptions!$C$60)-0.5*Assumptions!$C$61^2)+Assumptions!$C$61*((RAND()+RAND()+RAND()+RAND()+RAND()+RAND()+RAND()+RAND()+RAND()+RAND()+RAND()+RAND())-6))-1)+Liquidity_30Y!F13)</x:f>
        <x:v>1068295.3312469542</x:v>
      </x:c>
      <x:c r="F269" s="16" t="n">
        <x:f>MAX(0,E269*(1+EXP((LN(1+Assumptions!$C$60)-0.5*Assumptions!$C$61^2)+Assumptions!$C$61*((RAND()+RAND()+RAND()+RAND()+RAND()+RAND()+RAND()+RAND()+RAND()+RAND()+RAND()+RAND())-6))-1)+Liquidity_30Y!G13)</x:f>
        <x:v>1017739.2008604567</x:v>
      </x:c>
      <x:c r="G269" s="16" t="n">
        <x:f>MAX(0,F269*(1+EXP((LN(1+Assumptions!$C$60)-0.5*Assumptions!$C$61^2)+Assumptions!$C$61*((RAND()+RAND()+RAND()+RAND()+RAND()+RAND()+RAND()+RAND()+RAND()+RAND()+RAND()+RAND())-6))-1)+Liquidity_30Y!H13)</x:f>
        <x:v>1117460.2410875305</x:v>
      </x:c>
      <x:c r="H269" s="16" t="n">
        <x:f>MAX(0,G269*(1+EXP((LN(1+Assumptions!$C$60)-0.5*Assumptions!$C$61^2)+Assumptions!$C$61*((RAND()+RAND()+RAND()+RAND()+RAND()+RAND()+RAND()+RAND()+RAND()+RAND()+RAND()+RAND())-6))-1)+Liquidity_30Y!I13)</x:f>
        <x:v>945859.6192279048</x:v>
      </x:c>
      <x:c r="I269" s="16" t="n">
        <x:f>MAX(0,H269*(1+EXP((LN(1+Assumptions!$C$60)-0.5*Assumptions!$C$61^2)+Assumptions!$C$61*((RAND()+RAND()+RAND()+RAND()+RAND()+RAND()+RAND()+RAND()+RAND()+RAND()+RAND()+RAND())-6))-1)+Liquidity_30Y!J13)</x:f>
        <x:v>1200254.6026345254</x:v>
      </x:c>
      <x:c r="J269" s="16" t="n">
        <x:f>MAX(0,I269*(1+EXP((LN(1+Assumptions!$C$60)-0.5*Assumptions!$C$61^2)+Assumptions!$C$61*((RAND()+RAND()+RAND()+RAND()+RAND()+RAND()+RAND()+RAND()+RAND()+RAND()+RAND()+RAND())-6))-1)+Liquidity_30Y!K13)</x:f>
        <x:v>1098720.8330452843</x:v>
      </x:c>
      <x:c r="K269" s="16" t="n">
        <x:f>MAX(0,J269*(1+EXP((LN(1+Assumptions!$C$60)-0.5*Assumptions!$C$61^2)+Assumptions!$C$61*((RAND()+RAND()+RAND()+RAND()+RAND()+RAND()+RAND()+RAND()+RAND()+RAND()+RAND()+RAND())-6))-1)+Liquidity_30Y!L13)</x:f>
        <x:v>1137861.2526633695</x:v>
      </x:c>
      <x:c r="L269" s="16" t="n">
        <x:f>MAX(0,K269*(1+EXP((LN(1+Assumptions!$C$60)-0.5*Assumptions!$C$61^2)+Assumptions!$C$61*((RAND()+RAND()+RAND()+RAND()+RAND()+RAND()+RAND()+RAND()+RAND()+RAND()+RAND()+RAND())-6))-1)+Liquidity_30Y!M13)</x:f>
        <x:v>1301765.368703229</x:v>
      </x:c>
      <x:c r="M269" s="16" t="n">
        <x:f>MAX(0,L269*(1+EXP((LN(1+Assumptions!$C$60)-0.5*Assumptions!$C$61^2)+Assumptions!$C$61*((RAND()+RAND()+RAND()+RAND()+RAND()+RAND()+RAND()+RAND()+RAND()+RAND()+RAND()+RAND())-6))-1)+Liquidity_30Y!N13)</x:f>
        <x:v>1658086.399264685</x:v>
      </x:c>
      <x:c r="N269" s="16" t="n">
        <x:f>MAX(0,M269*(1+EXP((LN(1+Assumptions!$C$60)-0.5*Assumptions!$C$61^2)+Assumptions!$C$61*((RAND()+RAND()+RAND()+RAND()+RAND()+RAND()+RAND()+RAND()+RAND()+RAND()+RAND()+RAND())-6))-1)+Liquidity_30Y!O13)</x:f>
        <x:v>1183726.205161473</x:v>
      </x:c>
      <x:c r="O269" s="16" t="n">
        <x:f>MAX(0,N269*(1+EXP((LN(1+Assumptions!$C$60)-0.5*Assumptions!$C$61^2)+Assumptions!$C$61*((RAND()+RAND()+RAND()+RAND()+RAND()+RAND()+RAND()+RAND()+RAND()+RAND()+RAND()+RAND())-6))-1)+Liquidity_30Y!P13)</x:f>
        <x:v>911007.544092778</x:v>
      </x:c>
      <x:c r="P269" s="16" t="n">
        <x:f>MAX(0,O269*(1+EXP((LN(1+Assumptions!$C$60)-0.5*Assumptions!$C$61^2)+Assumptions!$C$61*((RAND()+RAND()+RAND()+RAND()+RAND()+RAND()+RAND()+RAND()+RAND()+RAND()+RAND()+RAND())-6))-1)+Liquidity_30Y!Q13)</x:f>
        <x:v>1030767.8652710839</x:v>
      </x:c>
      <x:c r="Q269" s="16" t="n">
        <x:f>MAX(0,P269*(1+EXP((LN(1+Assumptions!$C$60)-0.5*Assumptions!$C$61^2)+Assumptions!$C$61*((RAND()+RAND()+RAND()+RAND()+RAND()+RAND()+RAND()+RAND()+RAND()+RAND()+RAND()+RAND())-6))-1)+Liquidity_30Y!R13)</x:f>
        <x:v>856763.1835131745</x:v>
      </x:c>
      <x:c r="R269" s="16" t="n">
        <x:f>MAX(0,Q269*(1+EXP((LN(1+Assumptions!$C$60)-0.5*Assumptions!$C$61^2)+Assumptions!$C$61*((RAND()+RAND()+RAND()+RAND()+RAND()+RAND()+RAND()+RAND()+RAND()+RAND()+RAND()+RAND())-6))-1)+Liquidity_30Y!S13)</x:f>
        <x:v>910125.4261050492</x:v>
      </x:c>
      <x:c r="S269" s="16" t="n">
        <x:f>MAX(0,R269*(1+EXP((LN(1+Assumptions!$C$60)-0.5*Assumptions!$C$61^2)+Assumptions!$C$61*((RAND()+RAND()+RAND()+RAND()+RAND()+RAND()+RAND()+RAND()+RAND()+RAND()+RAND()+RAND())-6))-1)+Liquidity_30Y!T13)</x:f>
        <x:v>1120100.8748218573</x:v>
      </x:c>
      <x:c r="T269" s="16" t="n">
        <x:f>MAX(0,S269*(1+EXP((LN(1+Assumptions!$C$60)-0.5*Assumptions!$C$61^2)+Assumptions!$C$61*((RAND()+RAND()+RAND()+RAND()+RAND()+RAND()+RAND()+RAND()+RAND()+RAND()+RAND()+RAND())-6))-1)+Liquidity_30Y!U13)</x:f>
        <x:v>1266868.8598343357</x:v>
      </x:c>
      <x:c r="U269" s="16" t="n">
        <x:f>MAX(0,T269*(1+EXP((LN(1+Assumptions!$C$60)-0.5*Assumptions!$C$61^2)+Assumptions!$C$61*((RAND()+RAND()+RAND()+RAND()+RAND()+RAND()+RAND()+RAND()+RAND()+RAND()+RAND()+RAND())-6))-1)+Liquidity_30Y!V13)</x:f>
        <x:v>1294093.8853496045</x:v>
      </x:c>
      <x:c r="V269" s="16" t="n">
        <x:f>MAX(0,U269*(1+EXP((LN(1+Assumptions!$C$60)-0.5*Assumptions!$C$61^2)+Assumptions!$C$61*((RAND()+RAND()+RAND()+RAND()+RAND()+RAND()+RAND()+RAND()+RAND()+RAND()+RAND()+RAND())-6))-1)+Liquidity_30Y!W13)</x:f>
        <x:v>1682034.11299688</x:v>
      </x:c>
      <x:c r="W269" s="16" t="n">
        <x:f>MAX(0,V269*(1+EXP((LN(1+Assumptions!$C$60)-0.5*Assumptions!$C$61^2)+Assumptions!$C$61*((RAND()+RAND()+RAND()+RAND()+RAND()+RAND()+RAND()+RAND()+RAND()+RAND()+RAND()+RAND())-6))-1)+Liquidity_30Y!X13)</x:f>
        <x:v>1651126.7318756352</x:v>
      </x:c>
      <x:c r="X269" s="16" t="n">
        <x:f>MAX(0,W269*(1+EXP((LN(1+Assumptions!$C$60)-0.5*Assumptions!$C$61^2)+Assumptions!$C$61*((RAND()+RAND()+RAND()+RAND()+RAND()+RAND()+RAND()+RAND()+RAND()+RAND()+RAND()+RAND())-6))-1)+Liquidity_30Y!Y13)</x:f>
        <x:v>2043349.1048122724</x:v>
      </x:c>
      <x:c r="Y269" s="16" t="n">
        <x:f>MAX(0,X269*(1+EXP((LN(1+Assumptions!$C$60)-0.5*Assumptions!$C$61^2)+Assumptions!$C$61*((RAND()+RAND()+RAND()+RAND()+RAND()+RAND()+RAND()+RAND()+RAND()+RAND()+RAND()+RAND())-6))-1)+Liquidity_30Y!Z13)</x:f>
        <x:v>2881255.457780305</x:v>
      </x:c>
      <x:c r="Z269" s="16" t="n">
        <x:f>MAX(0,Y269*(1+EXP((LN(1+Assumptions!$C$60)-0.5*Assumptions!$C$61^2)+Assumptions!$C$61*((RAND()+RAND()+RAND()+RAND()+RAND()+RAND()+RAND()+RAND()+RAND()+RAND()+RAND()+RAND())-6))-1)+Liquidity_30Y!AA13)</x:f>
        <x:v>2550240.080158989</x:v>
      </x:c>
      <x:c r="AA269" s="16" t="n">
        <x:f>MAX(0,Z269*(1+EXP((LN(1+Assumptions!$C$60)-0.5*Assumptions!$C$61^2)+Assumptions!$C$61*((RAND()+RAND()+RAND()+RAND()+RAND()+RAND()+RAND()+RAND()+RAND()+RAND()+RAND()+RAND())-6))-1)+Liquidity_30Y!AB13)</x:f>
        <x:v>2910030.1634481074</x:v>
      </x:c>
      <x:c r="AB269" s="16" t="n">
        <x:f>MAX(0,AA269*(1+EXP((LN(1+Assumptions!$C$60)-0.5*Assumptions!$C$61^2)+Assumptions!$C$61*((RAND()+RAND()+RAND()+RAND()+RAND()+RAND()+RAND()+RAND()+RAND()+RAND()+RAND()+RAND())-6))-1)+Liquidity_30Y!AC13)</x:f>
        <x:v>3540932.2559026442</x:v>
      </x:c>
      <x:c r="AC269" s="16" t="n">
        <x:f>MAX(0,AB269*(1+EXP((LN(1+Assumptions!$C$60)-0.5*Assumptions!$C$61^2)+Assumptions!$C$61*((RAND()+RAND()+RAND()+RAND()+RAND()+RAND()+RAND()+RAND()+RAND()+RAND()+RAND()+RAND())-6))-1)+Liquidity_30Y!AD13)</x:f>
        <x:v>3867895.8586735483</x:v>
      </x:c>
      <x:c r="AD269" s="16" t="n">
        <x:f>MAX(0,AC269*(1+EXP((LN(1+Assumptions!$C$60)-0.5*Assumptions!$C$61^2)+Assumptions!$C$61*((RAND()+RAND()+RAND()+RAND()+RAND()+RAND()+RAND()+RAND()+RAND()+RAND()+RAND()+RAND())-6))-1)+Liquidity_30Y!AE13)</x:f>
        <x:v>3478329.1341989036</x:v>
      </x:c>
      <x:c r="AE269" s="16" t="n">
        <x:f>MAX(0,AD269*(1+EXP((LN(1+Assumptions!$C$60)-0.5*Assumptions!$C$61^2)+Assumptions!$C$61*((RAND()+RAND()+RAND()+RAND()+RAND()+RAND()+RAND()+RAND()+RAND()+RAND()+RAND()+RAND())-6))-1)+Liquidity_30Y!AF13)</x:f>
        <x:v>3696996.522317687</x:v>
      </x:c>
      <x:c r="AF269" s="16" t="n">
        <x:f>MAX(0,AE269*(1+EXP((LN(1+Assumptions!$C$60)-0.5*Assumptions!$C$61^2)+Assumptions!$C$61*((RAND()+RAND()+RAND()+RAND()+RAND()+RAND()+RAND()+RAND()+RAND()+RAND()+RAND()+RAND())-6))-1)+Liquidity_30Y!AG13)</x:f>
        <x:v>4287367.7904699305</x:v>
      </x:c>
    </x:row>
    <x:row r="270">
      <x:c r="A270" s="39">
        <x:v>266</x:v>
      </x:c>
      <x:c r="B270" s="16" t="n">
        <x:f>Liquidity_30Y!C14</x:f>
        <x:v>1029031.25</x:v>
      </x:c>
      <x:c r="C270" s="16" t="n">
        <x:f>MAX(0,B270*(1+EXP((LN(1+Assumptions!$C$60)-0.5*Assumptions!$C$61^2)+Assumptions!$C$61*((RAND()+RAND()+RAND()+RAND()+RAND()+RAND()+RAND()+RAND()+RAND()+RAND()+RAND()+RAND())-6))-1)+Liquidity_30Y!D13)</x:f>
        <x:v>910234.955084342</x:v>
      </x:c>
      <x:c r="D270" s="16" t="n">
        <x:f>MAX(0,C270*(1+EXP((LN(1+Assumptions!$C$60)-0.5*Assumptions!$C$61^2)+Assumptions!$C$61*((RAND()+RAND()+RAND()+RAND()+RAND()+RAND()+RAND()+RAND()+RAND()+RAND()+RAND()+RAND())-6))-1)+Liquidity_30Y!E13)</x:f>
        <x:v>1058285.3666333018</x:v>
      </x:c>
      <x:c r="E270" s="16" t="n">
        <x:f>MAX(0,D270*(1+EXP((LN(1+Assumptions!$C$60)-0.5*Assumptions!$C$61^2)+Assumptions!$C$61*((RAND()+RAND()+RAND()+RAND()+RAND()+RAND()+RAND()+RAND()+RAND()+RAND()+RAND()+RAND())-6))-1)+Liquidity_30Y!F13)</x:f>
        <x:v>1313493.2385273722</x:v>
      </x:c>
      <x:c r="F270" s="16" t="n">
        <x:f>MAX(0,E270*(1+EXP((LN(1+Assumptions!$C$60)-0.5*Assumptions!$C$61^2)+Assumptions!$C$61*((RAND()+RAND()+RAND()+RAND()+RAND()+RAND()+RAND()+RAND()+RAND()+RAND()+RAND()+RAND())-6))-1)+Liquidity_30Y!G13)</x:f>
        <x:v>1198952.331394838</x:v>
      </x:c>
      <x:c r="G270" s="16" t="n">
        <x:f>MAX(0,F270*(1+EXP((LN(1+Assumptions!$C$60)-0.5*Assumptions!$C$61^2)+Assumptions!$C$61*((RAND()+RAND()+RAND()+RAND()+RAND()+RAND()+RAND()+RAND()+RAND()+RAND()+RAND()+RAND())-6))-1)+Liquidity_30Y!H13)</x:f>
        <x:v>1209185.6938607304</x:v>
      </x:c>
      <x:c r="H270" s="16" t="n">
        <x:f>MAX(0,G270*(1+EXP((LN(1+Assumptions!$C$60)-0.5*Assumptions!$C$61^2)+Assumptions!$C$61*((RAND()+RAND()+RAND()+RAND()+RAND()+RAND()+RAND()+RAND()+RAND()+RAND()+RAND()+RAND())-6))-1)+Liquidity_30Y!I13)</x:f>
        <x:v>1163314.9893186272</x:v>
      </x:c>
      <x:c r="I270" s="16" t="n">
        <x:f>MAX(0,H270*(1+EXP((LN(1+Assumptions!$C$60)-0.5*Assumptions!$C$61^2)+Assumptions!$C$61*((RAND()+RAND()+RAND()+RAND()+RAND()+RAND()+RAND()+RAND()+RAND()+RAND()+RAND()+RAND())-6))-1)+Liquidity_30Y!J13)</x:f>
        <x:v>1379176.1410606233</x:v>
      </x:c>
      <x:c r="J270" s="16" t="n">
        <x:f>MAX(0,I270*(1+EXP((LN(1+Assumptions!$C$60)-0.5*Assumptions!$C$61^2)+Assumptions!$C$61*((RAND()+RAND()+RAND()+RAND()+RAND()+RAND()+RAND()+RAND()+RAND()+RAND()+RAND()+RAND())-6))-1)+Liquidity_30Y!K13)</x:f>
        <x:v>1348308.8445104803</x:v>
      </x:c>
      <x:c r="K270" s="16" t="n">
        <x:f>MAX(0,J270*(1+EXP((LN(1+Assumptions!$C$60)-0.5*Assumptions!$C$61^2)+Assumptions!$C$61*((RAND()+RAND()+RAND()+RAND()+RAND()+RAND()+RAND()+RAND()+RAND()+RAND()+RAND()+RAND())-6))-1)+Liquidity_30Y!L13)</x:f>
        <x:v>1777511.8612738505</x:v>
      </x:c>
      <x:c r="L270" s="16" t="n">
        <x:f>MAX(0,K270*(1+EXP((LN(1+Assumptions!$C$60)-0.5*Assumptions!$C$61^2)+Assumptions!$C$61*((RAND()+RAND()+RAND()+RAND()+RAND()+RAND()+RAND()+RAND()+RAND()+RAND()+RAND()+RAND())-6))-1)+Liquidity_30Y!M13)</x:f>
        <x:v>1746091.4765443457</x:v>
      </x:c>
      <x:c r="M270" s="16" t="n">
        <x:f>MAX(0,L270*(1+EXP((LN(1+Assumptions!$C$60)-0.5*Assumptions!$C$61^2)+Assumptions!$C$61*((RAND()+RAND()+RAND()+RAND()+RAND()+RAND()+RAND()+RAND()+RAND()+RAND()+RAND()+RAND())-6))-1)+Liquidity_30Y!N13)</x:f>
        <x:v>1573695.0051896395</x:v>
      </x:c>
      <x:c r="N270" s="16" t="n">
        <x:f>MAX(0,M270*(1+EXP((LN(1+Assumptions!$C$60)-0.5*Assumptions!$C$61^2)+Assumptions!$C$61*((RAND()+RAND()+RAND()+RAND()+RAND()+RAND()+RAND()+RAND()+RAND()+RAND()+RAND()+RAND())-6))-1)+Liquidity_30Y!O13)</x:f>
        <x:v>1735357.9363873352</x:v>
      </x:c>
      <x:c r="O270" s="16" t="n">
        <x:f>MAX(0,N270*(1+EXP((LN(1+Assumptions!$C$60)-0.5*Assumptions!$C$61^2)+Assumptions!$C$61*((RAND()+RAND()+RAND()+RAND()+RAND()+RAND()+RAND()+RAND()+RAND()+RAND()+RAND()+RAND())-6))-1)+Liquidity_30Y!P13)</x:f>
        <x:v>1516074.1304140848</x:v>
      </x:c>
      <x:c r="P270" s="16" t="n">
        <x:f>MAX(0,O270*(1+EXP((LN(1+Assumptions!$C$60)-0.5*Assumptions!$C$61^2)+Assumptions!$C$61*((RAND()+RAND()+RAND()+RAND()+RAND()+RAND()+RAND()+RAND()+RAND()+RAND()+RAND()+RAND())-6))-1)+Liquidity_30Y!Q13)</x:f>
        <x:v>1629788.8106036314</x:v>
      </x:c>
      <x:c r="Q270" s="16" t="n">
        <x:f>MAX(0,P270*(1+EXP((LN(1+Assumptions!$C$60)-0.5*Assumptions!$C$61^2)+Assumptions!$C$61*((RAND()+RAND()+RAND()+RAND()+RAND()+RAND()+RAND()+RAND()+RAND()+RAND()+RAND()+RAND())-6))-1)+Liquidity_30Y!R13)</x:f>
        <x:v>1612902.300610432</x:v>
      </x:c>
      <x:c r="R270" s="16" t="n">
        <x:f>MAX(0,Q270*(1+EXP((LN(1+Assumptions!$C$60)-0.5*Assumptions!$C$61^2)+Assumptions!$C$61*((RAND()+RAND()+RAND()+RAND()+RAND()+RAND()+RAND()+RAND()+RAND()+RAND()+RAND()+RAND())-6))-1)+Liquidity_30Y!S13)</x:f>
        <x:v>1481121.0652484337</x:v>
      </x:c>
      <x:c r="S270" s="16" t="n">
        <x:f>MAX(0,R270*(1+EXP((LN(1+Assumptions!$C$60)-0.5*Assumptions!$C$61^2)+Assumptions!$C$61*((RAND()+RAND()+RAND()+RAND()+RAND()+RAND()+RAND()+RAND()+RAND()+RAND()+RAND()+RAND())-6))-1)+Liquidity_30Y!T13)</x:f>
        <x:v>1906636.6936396821</x:v>
      </x:c>
      <x:c r="T270" s="16" t="n">
        <x:f>MAX(0,S270*(1+EXP((LN(1+Assumptions!$C$60)-0.5*Assumptions!$C$61^2)+Assumptions!$C$61*((RAND()+RAND()+RAND()+RAND()+RAND()+RAND()+RAND()+RAND()+RAND()+RAND()+RAND()+RAND())-6))-1)+Liquidity_30Y!U13)</x:f>
        <x:v>1944140.7311568656</x:v>
      </x:c>
      <x:c r="U270" s="16" t="n">
        <x:f>MAX(0,T270*(1+EXP((LN(1+Assumptions!$C$60)-0.5*Assumptions!$C$61^2)+Assumptions!$C$61*((RAND()+RAND()+RAND()+RAND()+RAND()+RAND()+RAND()+RAND()+RAND()+RAND()+RAND()+RAND())-6))-1)+Liquidity_30Y!V13)</x:f>
        <x:v>2284270.596708659</x:v>
      </x:c>
      <x:c r="V270" s="16" t="n">
        <x:f>MAX(0,U270*(1+EXP((LN(1+Assumptions!$C$60)-0.5*Assumptions!$C$61^2)+Assumptions!$C$61*((RAND()+RAND()+RAND()+RAND()+RAND()+RAND()+RAND()+RAND()+RAND()+RAND()+RAND()+RAND())-6))-1)+Liquidity_30Y!W13)</x:f>
        <x:v>2489874.8140797606</x:v>
      </x:c>
      <x:c r="W270" s="16" t="n">
        <x:f>MAX(0,V270*(1+EXP((LN(1+Assumptions!$C$60)-0.5*Assumptions!$C$61^2)+Assumptions!$C$61*((RAND()+RAND()+RAND()+RAND()+RAND()+RAND()+RAND()+RAND()+RAND()+RAND()+RAND()+RAND())-6))-1)+Liquidity_30Y!X13)</x:f>
        <x:v>3801136.425944294</x:v>
      </x:c>
      <x:c r="X270" s="16" t="n">
        <x:f>MAX(0,W270*(1+EXP((LN(1+Assumptions!$C$60)-0.5*Assumptions!$C$61^2)+Assumptions!$C$61*((RAND()+RAND()+RAND()+RAND()+RAND()+RAND()+RAND()+RAND()+RAND()+RAND()+RAND()+RAND())-6))-1)+Liquidity_30Y!Y13)</x:f>
        <x:v>3477452.1048440915</x:v>
      </x:c>
      <x:c r="Y270" s="16" t="n">
        <x:f>MAX(0,X270*(1+EXP((LN(1+Assumptions!$C$60)-0.5*Assumptions!$C$61^2)+Assumptions!$C$61*((RAND()+RAND()+RAND()+RAND()+RAND()+RAND()+RAND()+RAND()+RAND()+RAND()+RAND()+RAND())-6))-1)+Liquidity_30Y!Z13)</x:f>
        <x:v>2641456.8511521397</x:v>
      </x:c>
      <x:c r="Z270" s="16" t="n">
        <x:f>MAX(0,Y270*(1+EXP((LN(1+Assumptions!$C$60)-0.5*Assumptions!$C$61^2)+Assumptions!$C$61*((RAND()+RAND()+RAND()+RAND()+RAND()+RAND()+RAND()+RAND()+RAND()+RAND()+RAND()+RAND())-6))-1)+Liquidity_30Y!AA13)</x:f>
        <x:v>2540244.6944058016</x:v>
      </x:c>
      <x:c r="AA270" s="16" t="n">
        <x:f>MAX(0,Z270*(1+EXP((LN(1+Assumptions!$C$60)-0.5*Assumptions!$C$61^2)+Assumptions!$C$61*((RAND()+RAND()+RAND()+RAND()+RAND()+RAND()+RAND()+RAND()+RAND()+RAND()+RAND()+RAND())-6))-1)+Liquidity_30Y!AB13)</x:f>
        <x:v>2369103.7249661614</x:v>
      </x:c>
      <x:c r="AB270" s="16" t="n">
        <x:f>MAX(0,AA270*(1+EXP((LN(1+Assumptions!$C$60)-0.5*Assumptions!$C$61^2)+Assumptions!$C$61*((RAND()+RAND()+RAND()+RAND()+RAND()+RAND()+RAND()+RAND()+RAND()+RAND()+RAND()+RAND())-6))-1)+Liquidity_30Y!AC13)</x:f>
        <x:v>2078471.4989971688</x:v>
      </x:c>
      <x:c r="AC270" s="16" t="n">
        <x:f>MAX(0,AB270*(1+EXP((LN(1+Assumptions!$C$60)-0.5*Assumptions!$C$61^2)+Assumptions!$C$61*((RAND()+RAND()+RAND()+RAND()+RAND()+RAND()+RAND()+RAND()+RAND()+RAND()+RAND()+RAND())-6))-1)+Liquidity_30Y!AD13)</x:f>
        <x:v>2311336.8492948366</x:v>
      </x:c>
      <x:c r="AD270" s="16" t="n">
        <x:f>MAX(0,AC270*(1+EXP((LN(1+Assumptions!$C$60)-0.5*Assumptions!$C$61^2)+Assumptions!$C$61*((RAND()+RAND()+RAND()+RAND()+RAND()+RAND()+RAND()+RAND()+RAND()+RAND()+RAND()+RAND())-6))-1)+Liquidity_30Y!AE13)</x:f>
        <x:v>2550851.5146281463</x:v>
      </x:c>
      <x:c r="AE270" s="16" t="n">
        <x:f>MAX(0,AD270*(1+EXP((LN(1+Assumptions!$C$60)-0.5*Assumptions!$C$61^2)+Assumptions!$C$61*((RAND()+RAND()+RAND()+RAND()+RAND()+RAND()+RAND()+RAND()+RAND()+RAND()+RAND()+RAND())-6))-1)+Liquidity_30Y!AF13)</x:f>
        <x:v>2570400.574143735</x:v>
      </x:c>
      <x:c r="AF270" s="16" t="n">
        <x:f>MAX(0,AE270*(1+EXP((LN(1+Assumptions!$C$60)-0.5*Assumptions!$C$61^2)+Assumptions!$C$61*((RAND()+RAND()+RAND()+RAND()+RAND()+RAND()+RAND()+RAND()+RAND()+RAND()+RAND()+RAND())-6))-1)+Liquidity_30Y!AG13)</x:f>
        <x:v>3402952.197194483</x:v>
      </x:c>
    </x:row>
    <x:row r="271">
      <x:c r="A271" s="39">
        <x:v>267</x:v>
      </x:c>
      <x:c r="B271" s="16" t="n">
        <x:f>Liquidity_30Y!C14</x:f>
        <x:v>1029031.25</x:v>
      </x:c>
      <x:c r="C271" s="16" t="n">
        <x:f>MAX(0,B271*(1+EXP((LN(1+Assumptions!$C$60)-0.5*Assumptions!$C$61^2)+Assumptions!$C$61*((RAND()+RAND()+RAND()+RAND()+RAND()+RAND()+RAND()+RAND()+RAND()+RAND()+RAND()+RAND())-6))-1)+Liquidity_30Y!D13)</x:f>
        <x:v>1330791.5657401606</x:v>
      </x:c>
      <x:c r="D271" s="16" t="n">
        <x:f>MAX(0,C271*(1+EXP((LN(1+Assumptions!$C$60)-0.5*Assumptions!$C$61^2)+Assumptions!$C$61*((RAND()+RAND()+RAND()+RAND()+RAND()+RAND()+RAND()+RAND()+RAND()+RAND()+RAND()+RAND())-6))-1)+Liquidity_30Y!E13)</x:f>
        <x:v>1072983.2096176127</x:v>
      </x:c>
      <x:c r="E271" s="16" t="n">
        <x:f>MAX(0,D271*(1+EXP((LN(1+Assumptions!$C$60)-0.5*Assumptions!$C$61^2)+Assumptions!$C$61*((RAND()+RAND()+RAND()+RAND()+RAND()+RAND()+RAND()+RAND()+RAND()+RAND()+RAND()+RAND())-6))-1)+Liquidity_30Y!F13)</x:f>
        <x:v>1296337.734608158</x:v>
      </x:c>
      <x:c r="F271" s="16" t="n">
        <x:f>MAX(0,E271*(1+EXP((LN(1+Assumptions!$C$60)-0.5*Assumptions!$C$61^2)+Assumptions!$C$61*((RAND()+RAND()+RAND()+RAND()+RAND()+RAND()+RAND()+RAND()+RAND()+RAND()+RAND()+RAND())-6))-1)+Liquidity_30Y!G13)</x:f>
        <x:v>1687481.5913469794</x:v>
      </x:c>
      <x:c r="G271" s="16" t="n">
        <x:f>MAX(0,F271*(1+EXP((LN(1+Assumptions!$C$60)-0.5*Assumptions!$C$61^2)+Assumptions!$C$61*((RAND()+RAND()+RAND()+RAND()+RAND()+RAND()+RAND()+RAND()+RAND()+RAND()+RAND()+RAND())-6))-1)+Liquidity_30Y!H13)</x:f>
        <x:v>1707323.6169982874</x:v>
      </x:c>
      <x:c r="H271" s="16" t="n">
        <x:f>MAX(0,G271*(1+EXP((LN(1+Assumptions!$C$60)-0.5*Assumptions!$C$61^2)+Assumptions!$C$61*((RAND()+RAND()+RAND()+RAND()+RAND()+RAND()+RAND()+RAND()+RAND()+RAND()+RAND()+RAND())-6))-1)+Liquidity_30Y!I13)</x:f>
        <x:v>1796937.044061404</x:v>
      </x:c>
      <x:c r="I271" s="16" t="n">
        <x:f>MAX(0,H271*(1+EXP((LN(1+Assumptions!$C$60)-0.5*Assumptions!$C$61^2)+Assumptions!$C$61*((RAND()+RAND()+RAND()+RAND()+RAND()+RAND()+RAND()+RAND()+RAND()+RAND()+RAND()+RAND())-6))-1)+Liquidity_30Y!J13)</x:f>
        <x:v>2094000.1843023703</x:v>
      </x:c>
      <x:c r="J271" s="16" t="n">
        <x:f>MAX(0,I271*(1+EXP((LN(1+Assumptions!$C$60)-0.5*Assumptions!$C$61^2)+Assumptions!$C$61*((RAND()+RAND()+RAND()+RAND()+RAND()+RAND()+RAND()+RAND()+RAND()+RAND()+RAND()+RAND())-6))-1)+Liquidity_30Y!K13)</x:f>
        <x:v>1951598.6323633515</x:v>
      </x:c>
      <x:c r="K271" s="16" t="n">
        <x:f>MAX(0,J271*(1+EXP((LN(1+Assumptions!$C$60)-0.5*Assumptions!$C$61^2)+Assumptions!$C$61*((RAND()+RAND()+RAND()+RAND()+RAND()+RAND()+RAND()+RAND()+RAND()+RAND()+RAND()+RAND())-6))-1)+Liquidity_30Y!L13)</x:f>
        <x:v>2250434.858508544</x:v>
      </x:c>
      <x:c r="L271" s="16" t="n">
        <x:f>MAX(0,K271*(1+EXP((LN(1+Assumptions!$C$60)-0.5*Assumptions!$C$61^2)+Assumptions!$C$61*((RAND()+RAND()+RAND()+RAND()+RAND()+RAND()+RAND()+RAND()+RAND()+RAND()+RAND()+RAND())-6))-1)+Liquidity_30Y!M13)</x:f>
        <x:v>2731008.4702628944</x:v>
      </x:c>
      <x:c r="M271" s="16" t="n">
        <x:f>MAX(0,L271*(1+EXP((LN(1+Assumptions!$C$60)-0.5*Assumptions!$C$61^2)+Assumptions!$C$61*((RAND()+RAND()+RAND()+RAND()+RAND()+RAND()+RAND()+RAND()+RAND()+RAND()+RAND()+RAND())-6))-1)+Liquidity_30Y!N13)</x:f>
        <x:v>2749674.2399406047</x:v>
      </x:c>
      <x:c r="N271" s="16" t="n">
        <x:f>MAX(0,M271*(1+EXP((LN(1+Assumptions!$C$60)-0.5*Assumptions!$C$61^2)+Assumptions!$C$61*((RAND()+RAND()+RAND()+RAND()+RAND()+RAND()+RAND()+RAND()+RAND()+RAND()+RAND()+RAND())-6))-1)+Liquidity_30Y!O13)</x:f>
        <x:v>2310949.7983440105</x:v>
      </x:c>
      <x:c r="O271" s="16" t="n">
        <x:f>MAX(0,N271*(1+EXP((LN(1+Assumptions!$C$60)-0.5*Assumptions!$C$61^2)+Assumptions!$C$61*((RAND()+RAND()+RAND()+RAND()+RAND()+RAND()+RAND()+RAND()+RAND()+RAND()+RAND()+RAND())-6))-1)+Liquidity_30Y!P13)</x:f>
        <x:v>2816525.5949364733</x:v>
      </x:c>
      <x:c r="P271" s="16" t="n">
        <x:f>MAX(0,O271*(1+EXP((LN(1+Assumptions!$C$60)-0.5*Assumptions!$C$61^2)+Assumptions!$C$61*((RAND()+RAND()+RAND()+RAND()+RAND()+RAND()+RAND()+RAND()+RAND()+RAND()+RAND()+RAND())-6))-1)+Liquidity_30Y!Q13)</x:f>
        <x:v>2861105.9509329433</x:v>
      </x:c>
      <x:c r="Q271" s="16" t="n">
        <x:f>MAX(0,P271*(1+EXP((LN(1+Assumptions!$C$60)-0.5*Assumptions!$C$61^2)+Assumptions!$C$61*((RAND()+RAND()+RAND()+RAND()+RAND()+RAND()+RAND()+RAND()+RAND()+RAND()+RAND()+RAND())-6))-1)+Liquidity_30Y!R13)</x:f>
        <x:v>2727494.713196726</x:v>
      </x:c>
      <x:c r="R271" s="16" t="n">
        <x:f>MAX(0,Q271*(1+EXP((LN(1+Assumptions!$C$60)-0.5*Assumptions!$C$61^2)+Assumptions!$C$61*((RAND()+RAND()+RAND()+RAND()+RAND()+RAND()+RAND()+RAND()+RAND()+RAND()+RAND()+RAND())-6))-1)+Liquidity_30Y!S13)</x:f>
        <x:v>3561244.521435997</x:v>
      </x:c>
      <x:c r="S271" s="16" t="n">
        <x:f>MAX(0,R271*(1+EXP((LN(1+Assumptions!$C$60)-0.5*Assumptions!$C$61^2)+Assumptions!$C$61*((RAND()+RAND()+RAND()+RAND()+RAND()+RAND()+RAND()+RAND()+RAND()+RAND()+RAND()+RAND())-6))-1)+Liquidity_30Y!T13)</x:f>
        <x:v>3299085.313060687</x:v>
      </x:c>
      <x:c r="T271" s="16" t="n">
        <x:f>MAX(0,S271*(1+EXP((LN(1+Assumptions!$C$60)-0.5*Assumptions!$C$61^2)+Assumptions!$C$61*((RAND()+RAND()+RAND()+RAND()+RAND()+RAND()+RAND()+RAND()+RAND()+RAND()+RAND()+RAND())-6))-1)+Liquidity_30Y!U13)</x:f>
        <x:v>3780087.805650111</x:v>
      </x:c>
      <x:c r="U271" s="16" t="n">
        <x:f>MAX(0,T271*(1+EXP((LN(1+Assumptions!$C$60)-0.5*Assumptions!$C$61^2)+Assumptions!$C$61*((RAND()+RAND()+RAND()+RAND()+RAND()+RAND()+RAND()+RAND()+RAND()+RAND()+RAND()+RAND())-6))-1)+Liquidity_30Y!V13)</x:f>
        <x:v>3796686.641693521</x:v>
      </x:c>
      <x:c r="V271" s="16" t="n">
        <x:f>MAX(0,U271*(1+EXP((LN(1+Assumptions!$C$60)-0.5*Assumptions!$C$61^2)+Assumptions!$C$61*((RAND()+RAND()+RAND()+RAND()+RAND()+RAND()+RAND()+RAND()+RAND()+RAND()+RAND()+RAND())-6))-1)+Liquidity_30Y!W13)</x:f>
        <x:v>3817864.9691185034</x:v>
      </x:c>
      <x:c r="W271" s="16" t="n">
        <x:f>MAX(0,V271*(1+EXP((LN(1+Assumptions!$C$60)-0.5*Assumptions!$C$61^2)+Assumptions!$C$61*((RAND()+RAND()+RAND()+RAND()+RAND()+RAND()+RAND()+RAND()+RAND()+RAND()+RAND()+RAND())-6))-1)+Liquidity_30Y!X13)</x:f>
        <x:v>3832915.5798186744</x:v>
      </x:c>
      <x:c r="X271" s="16" t="n">
        <x:f>MAX(0,W271*(1+EXP((LN(1+Assumptions!$C$60)-0.5*Assumptions!$C$61^2)+Assumptions!$C$61*((RAND()+RAND()+RAND()+RAND()+RAND()+RAND()+RAND()+RAND()+RAND()+RAND()+RAND()+RAND())-6))-1)+Liquidity_30Y!Y13)</x:f>
        <x:v>3005264.478054394</x:v>
      </x:c>
      <x:c r="Y271" s="16" t="n">
        <x:f>MAX(0,X271*(1+EXP((LN(1+Assumptions!$C$60)-0.5*Assumptions!$C$61^2)+Assumptions!$C$61*((RAND()+RAND()+RAND()+RAND()+RAND()+RAND()+RAND()+RAND()+RAND()+RAND()+RAND()+RAND())-6))-1)+Liquidity_30Y!Z13)</x:f>
        <x:v>3553892.281801643</x:v>
      </x:c>
      <x:c r="Z271" s="16" t="n">
        <x:f>MAX(0,Y271*(1+EXP((LN(1+Assumptions!$C$60)-0.5*Assumptions!$C$61^2)+Assumptions!$C$61*((RAND()+RAND()+RAND()+RAND()+RAND()+RAND()+RAND()+RAND()+RAND()+RAND()+RAND()+RAND())-6))-1)+Liquidity_30Y!AA13)</x:f>
        <x:v>4022234.915208541</x:v>
      </x:c>
      <x:c r="AA271" s="16" t="n">
        <x:f>MAX(0,Z271*(1+EXP((LN(1+Assumptions!$C$60)-0.5*Assumptions!$C$61^2)+Assumptions!$C$61*((RAND()+RAND()+RAND()+RAND()+RAND()+RAND()+RAND()+RAND()+RAND()+RAND()+RAND()+RAND())-6))-1)+Liquidity_30Y!AB13)</x:f>
        <x:v>4456133.75235182</x:v>
      </x:c>
      <x:c r="AB271" s="16" t="n">
        <x:f>MAX(0,AA271*(1+EXP((LN(1+Assumptions!$C$60)-0.5*Assumptions!$C$61^2)+Assumptions!$C$61*((RAND()+RAND()+RAND()+RAND()+RAND()+RAND()+RAND()+RAND()+RAND()+RAND()+RAND()+RAND())-6))-1)+Liquidity_30Y!AC13)</x:f>
        <x:v>6338324.839485563</x:v>
      </x:c>
      <x:c r="AC271" s="16" t="n">
        <x:f>MAX(0,AB271*(1+EXP((LN(1+Assumptions!$C$60)-0.5*Assumptions!$C$61^2)+Assumptions!$C$61*((RAND()+RAND()+RAND()+RAND()+RAND()+RAND()+RAND()+RAND()+RAND()+RAND()+RAND()+RAND())-6))-1)+Liquidity_30Y!AD13)</x:f>
        <x:v>7352823.795638158</x:v>
      </x:c>
      <x:c r="AD271" s="16" t="n">
        <x:f>MAX(0,AC271*(1+EXP((LN(1+Assumptions!$C$60)-0.5*Assumptions!$C$61^2)+Assumptions!$C$61*((RAND()+RAND()+RAND()+RAND()+RAND()+RAND()+RAND()+RAND()+RAND()+RAND()+RAND()+RAND())-6))-1)+Liquidity_30Y!AE13)</x:f>
        <x:v>6253275.07285852</x:v>
      </x:c>
      <x:c r="AE271" s="16" t="n">
        <x:f>MAX(0,AD271*(1+EXP((LN(1+Assumptions!$C$60)-0.5*Assumptions!$C$61^2)+Assumptions!$C$61*((RAND()+RAND()+RAND()+RAND()+RAND()+RAND()+RAND()+RAND()+RAND()+RAND()+RAND()+RAND())-6))-1)+Liquidity_30Y!AF13)</x:f>
        <x:v>6711354.229840961</x:v>
      </x:c>
      <x:c r="AF271" s="16" t="n">
        <x:f>MAX(0,AE271*(1+EXP((LN(1+Assumptions!$C$60)-0.5*Assumptions!$C$61^2)+Assumptions!$C$61*((RAND()+RAND()+RAND()+RAND()+RAND()+RAND()+RAND()+RAND()+RAND()+RAND()+RAND()+RAND())-6))-1)+Liquidity_30Y!AG13)</x:f>
        <x:v>6850734.532896944</x:v>
      </x:c>
    </x:row>
    <x:row r="272">
      <x:c r="A272" s="39">
        <x:v>268</x:v>
      </x:c>
      <x:c r="B272" s="16" t="n">
        <x:f>Liquidity_30Y!C14</x:f>
        <x:v>1029031.25</x:v>
      </x:c>
      <x:c r="C272" s="16" t="n">
        <x:f>MAX(0,B272*(1+EXP((LN(1+Assumptions!$C$60)-0.5*Assumptions!$C$61^2)+Assumptions!$C$61*((RAND()+RAND()+RAND()+RAND()+RAND()+RAND()+RAND()+RAND()+RAND()+RAND()+RAND()+RAND())-6))-1)+Liquidity_30Y!D13)</x:f>
        <x:v>1309985.032782828</x:v>
      </x:c>
      <x:c r="D272" s="16" t="n">
        <x:f>MAX(0,C272*(1+EXP((LN(1+Assumptions!$C$60)-0.5*Assumptions!$C$61^2)+Assumptions!$C$61*((RAND()+RAND()+RAND()+RAND()+RAND()+RAND()+RAND()+RAND()+RAND()+RAND()+RAND()+RAND())-6))-1)+Liquidity_30Y!E13)</x:f>
        <x:v>1296065.7229115772</x:v>
      </x:c>
      <x:c r="E272" s="16" t="n">
        <x:f>MAX(0,D272*(1+EXP((LN(1+Assumptions!$C$60)-0.5*Assumptions!$C$61^2)+Assumptions!$C$61*((RAND()+RAND()+RAND()+RAND()+RAND()+RAND()+RAND()+RAND()+RAND()+RAND()+RAND()+RAND())-6))-1)+Liquidity_30Y!F13)</x:f>
        <x:v>1341644.7467967223</x:v>
      </x:c>
      <x:c r="F272" s="16" t="n">
        <x:f>MAX(0,E272*(1+EXP((LN(1+Assumptions!$C$60)-0.5*Assumptions!$C$61^2)+Assumptions!$C$61*((RAND()+RAND()+RAND()+RAND()+RAND()+RAND()+RAND()+RAND()+RAND()+RAND()+RAND()+RAND())-6))-1)+Liquidity_30Y!G13)</x:f>
        <x:v>1358333.8489386581</x:v>
      </x:c>
      <x:c r="G272" s="16" t="n">
        <x:f>MAX(0,F272*(1+EXP((LN(1+Assumptions!$C$60)-0.5*Assumptions!$C$61^2)+Assumptions!$C$61*((RAND()+RAND()+RAND()+RAND()+RAND()+RAND()+RAND()+RAND()+RAND()+RAND()+RAND()+RAND())-6))-1)+Liquidity_30Y!H13)</x:f>
        <x:v>1475604.2041099558</x:v>
      </x:c>
      <x:c r="H272" s="16" t="n">
        <x:f>MAX(0,G272*(1+EXP((LN(1+Assumptions!$C$60)-0.5*Assumptions!$C$61^2)+Assumptions!$C$61*((RAND()+RAND()+RAND()+RAND()+RAND()+RAND()+RAND()+RAND()+RAND()+RAND()+RAND()+RAND())-6))-1)+Liquidity_30Y!I13)</x:f>
        <x:v>1415140.2563168271</x:v>
      </x:c>
      <x:c r="I272" s="16" t="n">
        <x:f>MAX(0,H272*(1+EXP((LN(1+Assumptions!$C$60)-0.5*Assumptions!$C$61^2)+Assumptions!$C$61*((RAND()+RAND()+RAND()+RAND()+RAND()+RAND()+RAND()+RAND()+RAND()+RAND()+RAND()+RAND())-6))-1)+Liquidity_30Y!J13)</x:f>
        <x:v>1383464.4532683769</x:v>
      </x:c>
      <x:c r="J272" s="16" t="n">
        <x:f>MAX(0,I272*(1+EXP((LN(1+Assumptions!$C$60)-0.5*Assumptions!$C$61^2)+Assumptions!$C$61*((RAND()+RAND()+RAND()+RAND()+RAND()+RAND()+RAND()+RAND()+RAND()+RAND()+RAND()+RAND())-6))-1)+Liquidity_30Y!K13)</x:f>
        <x:v>1299865.8713973952</x:v>
      </x:c>
      <x:c r="K272" s="16" t="n">
        <x:f>MAX(0,J272*(1+EXP((LN(1+Assumptions!$C$60)-0.5*Assumptions!$C$61^2)+Assumptions!$C$61*((RAND()+RAND()+RAND()+RAND()+RAND()+RAND()+RAND()+RAND()+RAND()+RAND()+RAND()+RAND())-6))-1)+Liquidity_30Y!L13)</x:f>
        <x:v>1387971.827645624</x:v>
      </x:c>
      <x:c r="L272" s="16" t="n">
        <x:f>MAX(0,K272*(1+EXP((LN(1+Assumptions!$C$60)-0.5*Assumptions!$C$61^2)+Assumptions!$C$61*((RAND()+RAND()+RAND()+RAND()+RAND()+RAND()+RAND()+RAND()+RAND()+RAND()+RAND()+RAND())-6))-1)+Liquidity_30Y!M13)</x:f>
        <x:v>1489653.1519610716</x:v>
      </x:c>
      <x:c r="M272" s="16" t="n">
        <x:f>MAX(0,L272*(1+EXP((LN(1+Assumptions!$C$60)-0.5*Assumptions!$C$61^2)+Assumptions!$C$61*((RAND()+RAND()+RAND()+RAND()+RAND()+RAND()+RAND()+RAND()+RAND()+RAND()+RAND()+RAND())-6))-1)+Liquidity_30Y!N13)</x:f>
        <x:v>1876361.8444193138</x:v>
      </x:c>
      <x:c r="N272" s="16" t="n">
        <x:f>MAX(0,M272*(1+EXP((LN(1+Assumptions!$C$60)-0.5*Assumptions!$C$61^2)+Assumptions!$C$61*((RAND()+RAND()+RAND()+RAND()+RAND()+RAND()+RAND()+RAND()+RAND()+RAND()+RAND()+RAND())-6))-1)+Liquidity_30Y!O13)</x:f>
        <x:v>2535704.8297974938</x:v>
      </x:c>
      <x:c r="O272" s="16" t="n">
        <x:f>MAX(0,N272*(1+EXP((LN(1+Assumptions!$C$60)-0.5*Assumptions!$C$61^2)+Assumptions!$C$61*((RAND()+RAND()+RAND()+RAND()+RAND()+RAND()+RAND()+RAND()+RAND()+RAND()+RAND()+RAND())-6))-1)+Liquidity_30Y!P13)</x:f>
        <x:v>3257560.278968234</x:v>
      </x:c>
      <x:c r="P272" s="16" t="n">
        <x:f>MAX(0,O272*(1+EXP((LN(1+Assumptions!$C$60)-0.5*Assumptions!$C$61^2)+Assumptions!$C$61*((RAND()+RAND()+RAND()+RAND()+RAND()+RAND()+RAND()+RAND()+RAND()+RAND()+RAND()+RAND())-6))-1)+Liquidity_30Y!Q13)</x:f>
        <x:v>3767141.8234302797</x:v>
      </x:c>
      <x:c r="Q272" s="16" t="n">
        <x:f>MAX(0,P272*(1+EXP((LN(1+Assumptions!$C$60)-0.5*Assumptions!$C$61^2)+Assumptions!$C$61*((RAND()+RAND()+RAND()+RAND()+RAND()+RAND()+RAND()+RAND()+RAND()+RAND()+RAND()+RAND())-6))-1)+Liquidity_30Y!R13)</x:f>
        <x:v>4500021.83383837</x:v>
      </x:c>
      <x:c r="R272" s="16" t="n">
        <x:f>MAX(0,Q272*(1+EXP((LN(1+Assumptions!$C$60)-0.5*Assumptions!$C$61^2)+Assumptions!$C$61*((RAND()+RAND()+RAND()+RAND()+RAND()+RAND()+RAND()+RAND()+RAND()+RAND()+RAND()+RAND())-6))-1)+Liquidity_30Y!S13)</x:f>
        <x:v>4954708.246733907</x:v>
      </x:c>
      <x:c r="S272" s="16" t="n">
        <x:f>MAX(0,R272*(1+EXP((LN(1+Assumptions!$C$60)-0.5*Assumptions!$C$61^2)+Assumptions!$C$61*((RAND()+RAND()+RAND()+RAND()+RAND()+RAND()+RAND()+RAND()+RAND()+RAND()+RAND()+RAND())-6))-1)+Liquidity_30Y!T13)</x:f>
        <x:v>4857829.487429195</x:v>
      </x:c>
      <x:c r="T272" s="16" t="n">
        <x:f>MAX(0,S272*(1+EXP((LN(1+Assumptions!$C$60)-0.5*Assumptions!$C$61^2)+Assumptions!$C$61*((RAND()+RAND()+RAND()+RAND()+RAND()+RAND()+RAND()+RAND()+RAND()+RAND()+RAND()+RAND())-6))-1)+Liquidity_30Y!U13)</x:f>
        <x:v>4979278.4256032305</x:v>
      </x:c>
      <x:c r="U272" s="16" t="n">
        <x:f>MAX(0,T272*(1+EXP((LN(1+Assumptions!$C$60)-0.5*Assumptions!$C$61^2)+Assumptions!$C$61*((RAND()+RAND()+RAND()+RAND()+RAND()+RAND()+RAND()+RAND()+RAND()+RAND()+RAND()+RAND())-6))-1)+Liquidity_30Y!V13)</x:f>
        <x:v>6104848.316253834</x:v>
      </x:c>
      <x:c r="V272" s="16" t="n">
        <x:f>MAX(0,U272*(1+EXP((LN(1+Assumptions!$C$60)-0.5*Assumptions!$C$61^2)+Assumptions!$C$61*((RAND()+RAND()+RAND()+RAND()+RAND()+RAND()+RAND()+RAND()+RAND()+RAND()+RAND()+RAND())-6))-1)+Liquidity_30Y!W13)</x:f>
        <x:v>5937074.245760876</x:v>
      </x:c>
      <x:c r="W272" s="16" t="n">
        <x:f>MAX(0,V272*(1+EXP((LN(1+Assumptions!$C$60)-0.5*Assumptions!$C$61^2)+Assumptions!$C$61*((RAND()+RAND()+RAND()+RAND()+RAND()+RAND()+RAND()+RAND()+RAND()+RAND()+RAND()+RAND())-6))-1)+Liquidity_30Y!X13)</x:f>
        <x:v>5968897.140429798</x:v>
      </x:c>
      <x:c r="X272" s="16" t="n">
        <x:f>MAX(0,W272*(1+EXP((LN(1+Assumptions!$C$60)-0.5*Assumptions!$C$61^2)+Assumptions!$C$61*((RAND()+RAND()+RAND()+RAND()+RAND()+RAND()+RAND()+RAND()+RAND()+RAND()+RAND()+RAND())-6))-1)+Liquidity_30Y!Y13)</x:f>
        <x:v>6613561.953578545</x:v>
      </x:c>
      <x:c r="Y272" s="16" t="n">
        <x:f>MAX(0,X272*(1+EXP((LN(1+Assumptions!$C$60)-0.5*Assumptions!$C$61^2)+Assumptions!$C$61*((RAND()+RAND()+RAND()+RAND()+RAND()+RAND()+RAND()+RAND()+RAND()+RAND()+RAND()+RAND())-6))-1)+Liquidity_30Y!Z13)</x:f>
        <x:v>6894944.999569086</x:v>
      </x:c>
      <x:c r="Z272" s="16" t="n">
        <x:f>MAX(0,Y272*(1+EXP((LN(1+Assumptions!$C$60)-0.5*Assumptions!$C$61^2)+Assumptions!$C$61*((RAND()+RAND()+RAND()+RAND()+RAND()+RAND()+RAND()+RAND()+RAND()+RAND()+RAND()+RAND())-6))-1)+Liquidity_30Y!AA13)</x:f>
        <x:v>10772431.227686698</x:v>
      </x:c>
      <x:c r="AA272" s="16" t="n">
        <x:f>MAX(0,Z272*(1+EXP((LN(1+Assumptions!$C$60)-0.5*Assumptions!$C$61^2)+Assumptions!$C$61*((RAND()+RAND()+RAND()+RAND()+RAND()+RAND()+RAND()+RAND()+RAND()+RAND()+RAND()+RAND())-6))-1)+Liquidity_30Y!AB13)</x:f>
        <x:v>10538749.015083786</x:v>
      </x:c>
      <x:c r="AB272" s="16" t="n">
        <x:f>MAX(0,AA272*(1+EXP((LN(1+Assumptions!$C$60)-0.5*Assumptions!$C$61^2)+Assumptions!$C$61*((RAND()+RAND()+RAND()+RAND()+RAND()+RAND()+RAND()+RAND()+RAND()+RAND()+RAND()+RAND())-6))-1)+Liquidity_30Y!AC13)</x:f>
        <x:v>7969975.923984019</x:v>
      </x:c>
      <x:c r="AC272" s="16" t="n">
        <x:f>MAX(0,AB272*(1+EXP((LN(1+Assumptions!$C$60)-0.5*Assumptions!$C$61^2)+Assumptions!$C$61*((RAND()+RAND()+RAND()+RAND()+RAND()+RAND()+RAND()+RAND()+RAND()+RAND()+RAND()+RAND())-6))-1)+Liquidity_30Y!AD13)</x:f>
        <x:v>7479042.152932128</x:v>
      </x:c>
      <x:c r="AD272" s="16" t="n">
        <x:f>MAX(0,AC272*(1+EXP((LN(1+Assumptions!$C$60)-0.5*Assumptions!$C$61^2)+Assumptions!$C$61*((RAND()+RAND()+RAND()+RAND()+RAND()+RAND()+RAND()+RAND()+RAND()+RAND()+RAND()+RAND())-6))-1)+Liquidity_30Y!AE13)</x:f>
        <x:v>8459123.083369685</x:v>
      </x:c>
      <x:c r="AE272" s="16" t="n">
        <x:f>MAX(0,AD272*(1+EXP((LN(1+Assumptions!$C$60)-0.5*Assumptions!$C$61^2)+Assumptions!$C$61*((RAND()+RAND()+RAND()+RAND()+RAND()+RAND()+RAND()+RAND()+RAND()+RAND()+RAND()+RAND())-6))-1)+Liquidity_30Y!AF13)</x:f>
        <x:v>10154338.864535099</x:v>
      </x:c>
      <x:c r="AF272" s="16" t="n">
        <x:f>MAX(0,AE272*(1+EXP((LN(1+Assumptions!$C$60)-0.5*Assumptions!$C$61^2)+Assumptions!$C$61*((RAND()+RAND()+RAND()+RAND()+RAND()+RAND()+RAND()+RAND()+RAND()+RAND()+RAND()+RAND())-6))-1)+Liquidity_30Y!AG13)</x:f>
        <x:v>12433568.884660186</x:v>
      </x:c>
    </x:row>
    <x:row r="273">
      <x:c r="A273" s="39">
        <x:v>269</x:v>
      </x:c>
      <x:c r="B273" s="16" t="n">
        <x:f>Liquidity_30Y!C14</x:f>
        <x:v>1029031.25</x:v>
      </x:c>
      <x:c r="C273" s="16" t="n">
        <x:f>MAX(0,B273*(1+EXP((LN(1+Assumptions!$C$60)-0.5*Assumptions!$C$61^2)+Assumptions!$C$61*((RAND()+RAND()+RAND()+RAND()+RAND()+RAND()+RAND()+RAND()+RAND()+RAND()+RAND()+RAND())-6))-1)+Liquidity_30Y!D13)</x:f>
        <x:v>1170900.8740825327</x:v>
      </x:c>
      <x:c r="D273" s="16" t="n">
        <x:f>MAX(0,C273*(1+EXP((LN(1+Assumptions!$C$60)-0.5*Assumptions!$C$61^2)+Assumptions!$C$61*((RAND()+RAND()+RAND()+RAND()+RAND()+RAND()+RAND()+RAND()+RAND()+RAND()+RAND()+RAND())-6))-1)+Liquidity_30Y!E13)</x:f>
        <x:v>1437231.3668532646</x:v>
      </x:c>
      <x:c r="E273" s="16" t="n">
        <x:f>MAX(0,D273*(1+EXP((LN(1+Assumptions!$C$60)-0.5*Assumptions!$C$61^2)+Assumptions!$C$61*((RAND()+RAND()+RAND()+RAND()+RAND()+RAND()+RAND()+RAND()+RAND()+RAND()+RAND()+RAND())-6))-1)+Liquidity_30Y!F13)</x:f>
        <x:v>1489882.3094308379</x:v>
      </x:c>
      <x:c r="F273" s="16" t="n">
        <x:f>MAX(0,E273*(1+EXP((LN(1+Assumptions!$C$60)-0.5*Assumptions!$C$61^2)+Assumptions!$C$61*((RAND()+RAND()+RAND()+RAND()+RAND()+RAND()+RAND()+RAND()+RAND()+RAND()+RAND()+RAND())-6))-1)+Liquidity_30Y!G13)</x:f>
        <x:v>2216195.9310790123</x:v>
      </x:c>
      <x:c r="G273" s="16" t="n">
        <x:f>MAX(0,F273*(1+EXP((LN(1+Assumptions!$C$60)-0.5*Assumptions!$C$61^2)+Assumptions!$C$61*((RAND()+RAND()+RAND()+RAND()+RAND()+RAND()+RAND()+RAND()+RAND()+RAND()+RAND()+RAND())-6))-1)+Liquidity_30Y!H13)</x:f>
        <x:v>2733619.1332588373</x:v>
      </x:c>
      <x:c r="H273" s="16" t="n">
        <x:f>MAX(0,G273*(1+EXP((LN(1+Assumptions!$C$60)-0.5*Assumptions!$C$61^2)+Assumptions!$C$61*((RAND()+RAND()+RAND()+RAND()+RAND()+RAND()+RAND()+RAND()+RAND()+RAND()+RAND()+RAND())-6))-1)+Liquidity_30Y!I13)</x:f>
        <x:v>2908113.7449499443</x:v>
      </x:c>
      <x:c r="I273" s="16" t="n">
        <x:f>MAX(0,H273*(1+EXP((LN(1+Assumptions!$C$60)-0.5*Assumptions!$C$61^2)+Assumptions!$C$61*((RAND()+RAND()+RAND()+RAND()+RAND()+RAND()+RAND()+RAND()+RAND()+RAND()+RAND()+RAND())-6))-1)+Liquidity_30Y!J13)</x:f>
        <x:v>2232301.5888068858</x:v>
      </x:c>
      <x:c r="J273" s="16" t="n">
        <x:f>MAX(0,I273*(1+EXP((LN(1+Assumptions!$C$60)-0.5*Assumptions!$C$61^2)+Assumptions!$C$61*((RAND()+RAND()+RAND()+RAND()+RAND()+RAND()+RAND()+RAND()+RAND()+RAND()+RAND()+RAND())-6))-1)+Liquidity_30Y!K13)</x:f>
        <x:v>2096462.6029810635</x:v>
      </x:c>
      <x:c r="K273" s="16" t="n">
        <x:f>MAX(0,J273*(1+EXP((LN(1+Assumptions!$C$60)-0.5*Assumptions!$C$61^2)+Assumptions!$C$61*((RAND()+RAND()+RAND()+RAND()+RAND()+RAND()+RAND()+RAND()+RAND()+RAND()+RAND()+RAND())-6))-1)+Liquidity_30Y!L13)</x:f>
        <x:v>3354880.1086047506</x:v>
      </x:c>
      <x:c r="L273" s="16" t="n">
        <x:f>MAX(0,K273*(1+EXP((LN(1+Assumptions!$C$60)-0.5*Assumptions!$C$61^2)+Assumptions!$C$61*((RAND()+RAND()+RAND()+RAND()+RAND()+RAND()+RAND()+RAND()+RAND()+RAND()+RAND()+RAND())-6))-1)+Liquidity_30Y!M13)</x:f>
        <x:v>3503038.6715244036</x:v>
      </x:c>
      <x:c r="M273" s="16" t="n">
        <x:f>MAX(0,L273*(1+EXP((LN(1+Assumptions!$C$60)-0.5*Assumptions!$C$61^2)+Assumptions!$C$61*((RAND()+RAND()+RAND()+RAND()+RAND()+RAND()+RAND()+RAND()+RAND()+RAND()+RAND()+RAND())-6))-1)+Liquidity_30Y!N13)</x:f>
        <x:v>3893943.7642550417</x:v>
      </x:c>
      <x:c r="N273" s="16" t="n">
        <x:f>MAX(0,M273*(1+EXP((LN(1+Assumptions!$C$60)-0.5*Assumptions!$C$61^2)+Assumptions!$C$61*((RAND()+RAND()+RAND()+RAND()+RAND()+RAND()+RAND()+RAND()+RAND()+RAND()+RAND()+RAND())-6))-1)+Liquidity_30Y!O13)</x:f>
        <x:v>3731333.5951413116</x:v>
      </x:c>
      <x:c r="O273" s="16" t="n">
        <x:f>MAX(0,N273*(1+EXP((LN(1+Assumptions!$C$60)-0.5*Assumptions!$C$61^2)+Assumptions!$C$61*((RAND()+RAND()+RAND()+RAND()+RAND()+RAND()+RAND()+RAND()+RAND()+RAND()+RAND()+RAND())-6))-1)+Liquidity_30Y!P13)</x:f>
        <x:v>2895324.303343767</x:v>
      </x:c>
      <x:c r="P273" s="16" t="n">
        <x:f>MAX(0,O273*(1+EXP((LN(1+Assumptions!$C$60)-0.5*Assumptions!$C$61^2)+Assumptions!$C$61*((RAND()+RAND()+RAND()+RAND()+RAND()+RAND()+RAND()+RAND()+RAND()+RAND()+RAND()+RAND())-6))-1)+Liquidity_30Y!Q13)</x:f>
        <x:v>3483126.311362179</x:v>
      </x:c>
      <x:c r="Q273" s="16" t="n">
        <x:f>MAX(0,P273*(1+EXP((LN(1+Assumptions!$C$60)-0.5*Assumptions!$C$61^2)+Assumptions!$C$61*((RAND()+RAND()+RAND()+RAND()+RAND()+RAND()+RAND()+RAND()+RAND()+RAND()+RAND()+RAND())-6))-1)+Liquidity_30Y!R13)</x:f>
        <x:v>3148286.6105756313</x:v>
      </x:c>
      <x:c r="R273" s="16" t="n">
        <x:f>MAX(0,Q273*(1+EXP((LN(1+Assumptions!$C$60)-0.5*Assumptions!$C$61^2)+Assumptions!$C$61*((RAND()+RAND()+RAND()+RAND()+RAND()+RAND()+RAND()+RAND()+RAND()+RAND()+RAND()+RAND())-6))-1)+Liquidity_30Y!S13)</x:f>
        <x:v>2629512.7376530534</x:v>
      </x:c>
      <x:c r="S273" s="16" t="n">
        <x:f>MAX(0,R273*(1+EXP((LN(1+Assumptions!$C$60)-0.5*Assumptions!$C$61^2)+Assumptions!$C$61*((RAND()+RAND()+RAND()+RAND()+RAND()+RAND()+RAND()+RAND()+RAND()+RAND()+RAND()+RAND())-6))-1)+Liquidity_30Y!T13)</x:f>
        <x:v>2705921.375966683</x:v>
      </x:c>
      <x:c r="T273" s="16" t="n">
        <x:f>MAX(0,S273*(1+EXP((LN(1+Assumptions!$C$60)-0.5*Assumptions!$C$61^2)+Assumptions!$C$61*((RAND()+RAND()+RAND()+RAND()+RAND()+RAND()+RAND()+RAND()+RAND()+RAND()+RAND()+RAND())-6))-1)+Liquidity_30Y!U13)</x:f>
        <x:v>3217954.5481594037</x:v>
      </x:c>
      <x:c r="U273" s="16" t="n">
        <x:f>MAX(0,T273*(1+EXP((LN(1+Assumptions!$C$60)-0.5*Assumptions!$C$61^2)+Assumptions!$C$61*((RAND()+RAND()+RAND()+RAND()+RAND()+RAND()+RAND()+RAND()+RAND()+RAND()+RAND()+RAND())-6))-1)+Liquidity_30Y!V13)</x:f>
        <x:v>3953224.9134662086</x:v>
      </x:c>
      <x:c r="V273" s="16" t="n">
        <x:f>MAX(0,U273*(1+EXP((LN(1+Assumptions!$C$60)-0.5*Assumptions!$C$61^2)+Assumptions!$C$61*((RAND()+RAND()+RAND()+RAND()+RAND()+RAND()+RAND()+RAND()+RAND()+RAND()+RAND()+RAND())-6))-1)+Liquidity_30Y!W13)</x:f>
        <x:v>4309582.278369332</x:v>
      </x:c>
      <x:c r="W273" s="16" t="n">
        <x:f>MAX(0,V273*(1+EXP((LN(1+Assumptions!$C$60)-0.5*Assumptions!$C$61^2)+Assumptions!$C$61*((RAND()+RAND()+RAND()+RAND()+RAND()+RAND()+RAND()+RAND()+RAND()+RAND()+RAND()+RAND())-6))-1)+Liquidity_30Y!X13)</x:f>
        <x:v>4871283.703339938</x:v>
      </x:c>
      <x:c r="X273" s="16" t="n">
        <x:f>MAX(0,W273*(1+EXP((LN(1+Assumptions!$C$60)-0.5*Assumptions!$C$61^2)+Assumptions!$C$61*((RAND()+RAND()+RAND()+RAND()+RAND()+RAND()+RAND()+RAND()+RAND()+RAND()+RAND()+RAND())-6))-1)+Liquidity_30Y!Y13)</x:f>
        <x:v>4914777.833327144</x:v>
      </x:c>
      <x:c r="Y273" s="16" t="n">
        <x:f>MAX(0,X273*(1+EXP((LN(1+Assumptions!$C$60)-0.5*Assumptions!$C$61^2)+Assumptions!$C$61*((RAND()+RAND()+RAND()+RAND()+RAND()+RAND()+RAND()+RAND()+RAND()+RAND()+RAND()+RAND())-6))-1)+Liquidity_30Y!Z13)</x:f>
        <x:v>5718228.338998778</x:v>
      </x:c>
      <x:c r="Z273" s="16" t="n">
        <x:f>MAX(0,Y273*(1+EXP((LN(1+Assumptions!$C$60)-0.5*Assumptions!$C$61^2)+Assumptions!$C$61*((RAND()+RAND()+RAND()+RAND()+RAND()+RAND()+RAND()+RAND()+RAND()+RAND()+RAND()+RAND())-6))-1)+Liquidity_30Y!AA13)</x:f>
        <x:v>5977765.448829925</x:v>
      </x:c>
      <x:c r="AA273" s="16" t="n">
        <x:f>MAX(0,Z273*(1+EXP((LN(1+Assumptions!$C$60)-0.5*Assumptions!$C$61^2)+Assumptions!$C$61*((RAND()+RAND()+RAND()+RAND()+RAND()+RAND()+RAND()+RAND()+RAND()+RAND()+RAND()+RAND())-6))-1)+Liquidity_30Y!AB13)</x:f>
        <x:v>6503991.806608186</x:v>
      </x:c>
      <x:c r="AB273" s="16" t="n">
        <x:f>MAX(0,AA273*(1+EXP((LN(1+Assumptions!$C$60)-0.5*Assumptions!$C$61^2)+Assumptions!$C$61*((RAND()+RAND()+RAND()+RAND()+RAND()+RAND()+RAND()+RAND()+RAND()+RAND()+RAND()+RAND())-6))-1)+Liquidity_30Y!AC13)</x:f>
        <x:v>8762065.364134593</x:v>
      </x:c>
      <x:c r="AC273" s="16" t="n">
        <x:f>MAX(0,AB273*(1+EXP((LN(1+Assumptions!$C$60)-0.5*Assumptions!$C$61^2)+Assumptions!$C$61*((RAND()+RAND()+RAND()+RAND()+RAND()+RAND()+RAND()+RAND()+RAND()+RAND()+RAND()+RAND())-6))-1)+Liquidity_30Y!AD13)</x:f>
        <x:v>10645113.888345305</x:v>
      </x:c>
      <x:c r="AD273" s="16" t="n">
        <x:f>MAX(0,AC273*(1+EXP((LN(1+Assumptions!$C$60)-0.5*Assumptions!$C$61^2)+Assumptions!$C$61*((RAND()+RAND()+RAND()+RAND()+RAND()+RAND()+RAND()+RAND()+RAND()+RAND()+RAND()+RAND())-6))-1)+Liquidity_30Y!AE13)</x:f>
        <x:v>9910671.170650858</x:v>
      </x:c>
      <x:c r="AE273" s="16" t="n">
        <x:f>MAX(0,AD273*(1+EXP((LN(1+Assumptions!$C$60)-0.5*Assumptions!$C$61^2)+Assumptions!$C$61*((RAND()+RAND()+RAND()+RAND()+RAND()+RAND()+RAND()+RAND()+RAND()+RAND()+RAND()+RAND())-6))-1)+Liquidity_30Y!AF13)</x:f>
        <x:v>12822412.304050824</x:v>
      </x:c>
      <x:c r="AF273" s="16" t="n">
        <x:f>MAX(0,AE273*(1+EXP((LN(1+Assumptions!$C$60)-0.5*Assumptions!$C$61^2)+Assumptions!$C$61*((RAND()+RAND()+RAND()+RAND()+RAND()+RAND()+RAND()+RAND()+RAND()+RAND()+RAND()+RAND())-6))-1)+Liquidity_30Y!AG13)</x:f>
        <x:v>14683373.402210126</x:v>
      </x:c>
    </x:row>
    <x:row r="274">
      <x:c r="A274" s="39">
        <x:v>270</x:v>
      </x:c>
      <x:c r="B274" s="16" t="n">
        <x:f>Liquidity_30Y!C14</x:f>
        <x:v>1029031.25</x:v>
      </x:c>
      <x:c r="C274" s="16" t="n">
        <x:f>MAX(0,B274*(1+EXP((LN(1+Assumptions!$C$60)-0.5*Assumptions!$C$61^2)+Assumptions!$C$61*((RAND()+RAND()+RAND()+RAND()+RAND()+RAND()+RAND()+RAND()+RAND()+RAND()+RAND()+RAND())-6))-1)+Liquidity_30Y!D13)</x:f>
        <x:v>1221044.3926702281</x:v>
      </x:c>
      <x:c r="D274" s="16" t="n">
        <x:f>MAX(0,C274*(1+EXP((LN(1+Assumptions!$C$60)-0.5*Assumptions!$C$61^2)+Assumptions!$C$61*((RAND()+RAND()+RAND()+RAND()+RAND()+RAND()+RAND()+RAND()+RAND()+RAND()+RAND()+RAND())-6))-1)+Liquidity_30Y!E13)</x:f>
        <x:v>1462563.872477831</x:v>
      </x:c>
      <x:c r="E274" s="16" t="n">
        <x:f>MAX(0,D274*(1+EXP((LN(1+Assumptions!$C$60)-0.5*Assumptions!$C$61^2)+Assumptions!$C$61*((RAND()+RAND()+RAND()+RAND()+RAND()+RAND()+RAND()+RAND()+RAND()+RAND()+RAND()+RAND())-6))-1)+Liquidity_30Y!F13)</x:f>
        <x:v>1413268.626047962</x:v>
      </x:c>
      <x:c r="F274" s="16" t="n">
        <x:f>MAX(0,E274*(1+EXP((LN(1+Assumptions!$C$60)-0.5*Assumptions!$C$61^2)+Assumptions!$C$61*((RAND()+RAND()+RAND()+RAND()+RAND()+RAND()+RAND()+RAND()+RAND()+RAND()+RAND()+RAND())-6))-1)+Liquidity_30Y!G13)</x:f>
        <x:v>1758632.5452726064</x:v>
      </x:c>
      <x:c r="G274" s="16" t="n">
        <x:f>MAX(0,F274*(1+EXP((LN(1+Assumptions!$C$60)-0.5*Assumptions!$C$61^2)+Assumptions!$C$61*((RAND()+RAND()+RAND()+RAND()+RAND()+RAND()+RAND()+RAND()+RAND()+RAND()+RAND()+RAND())-6))-1)+Liquidity_30Y!H13)</x:f>
        <x:v>2054684.9837785133</x:v>
      </x:c>
      <x:c r="H274" s="16" t="n">
        <x:f>MAX(0,G274*(1+EXP((LN(1+Assumptions!$C$60)-0.5*Assumptions!$C$61^2)+Assumptions!$C$61*((RAND()+RAND()+RAND()+RAND()+RAND()+RAND()+RAND()+RAND()+RAND()+RAND()+RAND()+RAND())-6))-1)+Liquidity_30Y!I13)</x:f>
        <x:v>2008183.7275468044</x:v>
      </x:c>
      <x:c r="I274" s="16" t="n">
        <x:f>MAX(0,H274*(1+EXP((LN(1+Assumptions!$C$60)-0.5*Assumptions!$C$61^2)+Assumptions!$C$61*((RAND()+RAND()+RAND()+RAND()+RAND()+RAND()+RAND()+RAND()+RAND()+RAND()+RAND()+RAND())-6))-1)+Liquidity_30Y!J13)</x:f>
        <x:v>1805969.4400900835</x:v>
      </x:c>
      <x:c r="J274" s="16" t="n">
        <x:f>MAX(0,I274*(1+EXP((LN(1+Assumptions!$C$60)-0.5*Assumptions!$C$61^2)+Assumptions!$C$61*((RAND()+RAND()+RAND()+RAND()+RAND()+RAND()+RAND()+RAND()+RAND()+RAND()+RAND()+RAND())-6))-1)+Liquidity_30Y!K13)</x:f>
        <x:v>1837339.2090253243</x:v>
      </x:c>
      <x:c r="K274" s="16" t="n">
        <x:f>MAX(0,J274*(1+EXP((LN(1+Assumptions!$C$60)-0.5*Assumptions!$C$61^2)+Assumptions!$C$61*((RAND()+RAND()+RAND()+RAND()+RAND()+RAND()+RAND()+RAND()+RAND()+RAND()+RAND()+RAND())-6))-1)+Liquidity_30Y!L13)</x:f>
        <x:v>1998484.5629847695</x:v>
      </x:c>
      <x:c r="L274" s="16" t="n">
        <x:f>MAX(0,K274*(1+EXP((LN(1+Assumptions!$C$60)-0.5*Assumptions!$C$61^2)+Assumptions!$C$61*((RAND()+RAND()+RAND()+RAND()+RAND()+RAND()+RAND()+RAND()+RAND()+RAND()+RAND()+RAND())-6))-1)+Liquidity_30Y!M13)</x:f>
        <x:v>1649810.2210290176</x:v>
      </x:c>
      <x:c r="M274" s="16" t="n">
        <x:f>MAX(0,L274*(1+EXP((LN(1+Assumptions!$C$60)-0.5*Assumptions!$C$61^2)+Assumptions!$C$61*((RAND()+RAND()+RAND()+RAND()+RAND()+RAND()+RAND()+RAND()+RAND()+RAND()+RAND()+RAND())-6))-1)+Liquidity_30Y!N13)</x:f>
        <x:v>2288018.424546384</x:v>
      </x:c>
      <x:c r="N274" s="16" t="n">
        <x:f>MAX(0,M274*(1+EXP((LN(1+Assumptions!$C$60)-0.5*Assumptions!$C$61^2)+Assumptions!$C$61*((RAND()+RAND()+RAND()+RAND()+RAND()+RAND()+RAND()+RAND()+RAND()+RAND()+RAND()+RAND())-6))-1)+Liquidity_30Y!O13)</x:f>
        <x:v>2353999.0658389153</x:v>
      </x:c>
      <x:c r="O274" s="16" t="n">
        <x:f>MAX(0,N274*(1+EXP((LN(1+Assumptions!$C$60)-0.5*Assumptions!$C$61^2)+Assumptions!$C$61*((RAND()+RAND()+RAND()+RAND()+RAND()+RAND()+RAND()+RAND()+RAND()+RAND()+RAND()+RAND())-6))-1)+Liquidity_30Y!P13)</x:f>
        <x:v>2512596.794429833</x:v>
      </x:c>
      <x:c r="P274" s="16" t="n">
        <x:f>MAX(0,O274*(1+EXP((LN(1+Assumptions!$C$60)-0.5*Assumptions!$C$61^2)+Assumptions!$C$61*((RAND()+RAND()+RAND()+RAND()+RAND()+RAND()+RAND()+RAND()+RAND()+RAND()+RAND()+RAND())-6))-1)+Liquidity_30Y!Q13)</x:f>
        <x:v>3390981.5564884385</x:v>
      </x:c>
      <x:c r="Q274" s="16" t="n">
        <x:f>MAX(0,P274*(1+EXP((LN(1+Assumptions!$C$60)-0.5*Assumptions!$C$61^2)+Assumptions!$C$61*((RAND()+RAND()+RAND()+RAND()+RAND()+RAND()+RAND()+RAND()+RAND()+RAND()+RAND()+RAND())-6))-1)+Liquidity_30Y!R13)</x:f>
        <x:v>4134076.6329345284</x:v>
      </x:c>
      <x:c r="R274" s="16" t="n">
        <x:f>MAX(0,Q274*(1+EXP((LN(1+Assumptions!$C$60)-0.5*Assumptions!$C$61^2)+Assumptions!$C$61*((RAND()+RAND()+RAND()+RAND()+RAND()+RAND()+RAND()+RAND()+RAND()+RAND()+RAND()+RAND())-6))-1)+Liquidity_30Y!S13)</x:f>
        <x:v>3266712.370779257</x:v>
      </x:c>
      <x:c r="S274" s="16" t="n">
        <x:f>MAX(0,R274*(1+EXP((LN(1+Assumptions!$C$60)-0.5*Assumptions!$C$61^2)+Assumptions!$C$61*((RAND()+RAND()+RAND()+RAND()+RAND()+RAND()+RAND()+RAND()+RAND()+RAND()+RAND()+RAND())-6))-1)+Liquidity_30Y!T13)</x:f>
        <x:v>3379724.8261838877</x:v>
      </x:c>
      <x:c r="T274" s="16" t="n">
        <x:f>MAX(0,S274*(1+EXP((LN(1+Assumptions!$C$60)-0.5*Assumptions!$C$61^2)+Assumptions!$C$61*((RAND()+RAND()+RAND()+RAND()+RAND()+RAND()+RAND()+RAND()+RAND()+RAND()+RAND()+RAND())-6))-1)+Liquidity_30Y!U13)</x:f>
        <x:v>3551940.0620193738</x:v>
      </x:c>
      <x:c r="U274" s="16" t="n">
        <x:f>MAX(0,T274*(1+EXP((LN(1+Assumptions!$C$60)-0.5*Assumptions!$C$61^2)+Assumptions!$C$61*((RAND()+RAND()+RAND()+RAND()+RAND()+RAND()+RAND()+RAND()+RAND()+RAND()+RAND()+RAND())-6))-1)+Liquidity_30Y!V13)</x:f>
        <x:v>3125217.2219389514</x:v>
      </x:c>
      <x:c r="V274" s="16" t="n">
        <x:f>MAX(0,U274*(1+EXP((LN(1+Assumptions!$C$60)-0.5*Assumptions!$C$61^2)+Assumptions!$C$61*((RAND()+RAND()+RAND()+RAND()+RAND()+RAND()+RAND()+RAND()+RAND()+RAND()+RAND()+RAND())-6))-1)+Liquidity_30Y!W13)</x:f>
        <x:v>3378870.5616171835</x:v>
      </x:c>
      <x:c r="W274" s="16" t="n">
        <x:f>MAX(0,V274*(1+EXP((LN(1+Assumptions!$C$60)-0.5*Assumptions!$C$61^2)+Assumptions!$C$61*((RAND()+RAND()+RAND()+RAND()+RAND()+RAND()+RAND()+RAND()+RAND()+RAND()+RAND()+RAND())-6))-1)+Liquidity_30Y!X13)</x:f>
        <x:v>4089132.9310784126</x:v>
      </x:c>
      <x:c r="X274" s="16" t="n">
        <x:f>MAX(0,W274*(1+EXP((LN(1+Assumptions!$C$60)-0.5*Assumptions!$C$61^2)+Assumptions!$C$61*((RAND()+RAND()+RAND()+RAND()+RAND()+RAND()+RAND()+RAND()+RAND()+RAND()+RAND()+RAND())-6))-1)+Liquidity_30Y!Y13)</x:f>
        <x:v>4059503.1032921625</x:v>
      </x:c>
      <x:c r="Y274" s="16" t="n">
        <x:f>MAX(0,X274*(1+EXP((LN(1+Assumptions!$C$60)-0.5*Assumptions!$C$61^2)+Assumptions!$C$61*((RAND()+RAND()+RAND()+RAND()+RAND()+RAND()+RAND()+RAND()+RAND()+RAND()+RAND()+RAND())-6))-1)+Liquidity_30Y!Z13)</x:f>
        <x:v>3869911.0731908414</x:v>
      </x:c>
      <x:c r="Z274" s="16" t="n">
        <x:f>MAX(0,Y274*(1+EXP((LN(1+Assumptions!$C$60)-0.5*Assumptions!$C$61^2)+Assumptions!$C$61*((RAND()+RAND()+RAND()+RAND()+RAND()+RAND()+RAND()+RAND()+RAND()+RAND()+RAND()+RAND())-6))-1)+Liquidity_30Y!AA13)</x:f>
        <x:v>4420082.042396765</x:v>
      </x:c>
      <x:c r="AA274" s="16" t="n">
        <x:f>MAX(0,Z274*(1+EXP((LN(1+Assumptions!$C$60)-0.5*Assumptions!$C$61^2)+Assumptions!$C$61*((RAND()+RAND()+RAND()+RAND()+RAND()+RAND()+RAND()+RAND()+RAND()+RAND()+RAND()+RAND())-6))-1)+Liquidity_30Y!AB13)</x:f>
        <x:v>4501133.906032176</x:v>
      </x:c>
      <x:c r="AB274" s="16" t="n">
        <x:f>MAX(0,AA274*(1+EXP((LN(1+Assumptions!$C$60)-0.5*Assumptions!$C$61^2)+Assumptions!$C$61*((RAND()+RAND()+RAND()+RAND()+RAND()+RAND()+RAND()+RAND()+RAND()+RAND()+RAND()+RAND())-6))-1)+Liquidity_30Y!AC13)</x:f>
        <x:v>4952317.942796614</x:v>
      </x:c>
      <x:c r="AC274" s="16" t="n">
        <x:f>MAX(0,AB274*(1+EXP((LN(1+Assumptions!$C$60)-0.5*Assumptions!$C$61^2)+Assumptions!$C$61*((RAND()+RAND()+RAND()+RAND()+RAND()+RAND()+RAND()+RAND()+RAND()+RAND()+RAND()+RAND())-6))-1)+Liquidity_30Y!AD13)</x:f>
        <x:v>5726646.1184698455</x:v>
      </x:c>
      <x:c r="AD274" s="16" t="n">
        <x:f>MAX(0,AC274*(1+EXP((LN(1+Assumptions!$C$60)-0.5*Assumptions!$C$61^2)+Assumptions!$C$61*((RAND()+RAND()+RAND()+RAND()+RAND()+RAND()+RAND()+RAND()+RAND()+RAND()+RAND()+RAND())-6))-1)+Liquidity_30Y!AE13)</x:f>
        <x:v>6081438.300484091</x:v>
      </x:c>
      <x:c r="AE274" s="16" t="n">
        <x:f>MAX(0,AD274*(1+EXP((LN(1+Assumptions!$C$60)-0.5*Assumptions!$C$61^2)+Assumptions!$C$61*((RAND()+RAND()+RAND()+RAND()+RAND()+RAND()+RAND()+RAND()+RAND()+RAND()+RAND()+RAND())-6))-1)+Liquidity_30Y!AF13)</x:f>
        <x:v>6077286.974910141</x:v>
      </x:c>
      <x:c r="AF274" s="16" t="n">
        <x:f>MAX(0,AE274*(1+EXP((LN(1+Assumptions!$C$60)-0.5*Assumptions!$C$61^2)+Assumptions!$C$61*((RAND()+RAND()+RAND()+RAND()+RAND()+RAND()+RAND()+RAND()+RAND()+RAND()+RAND()+RAND())-6))-1)+Liquidity_30Y!AG13)</x:f>
        <x:v>4962403.606038416</x:v>
      </x:c>
    </x:row>
    <x:row r="275">
      <x:c r="A275" s="39">
        <x:v>271</x:v>
      </x:c>
      <x:c r="B275" s="16" t="n">
        <x:f>Liquidity_30Y!C14</x:f>
        <x:v>1029031.25</x:v>
      </x:c>
      <x:c r="C275" s="16" t="n">
        <x:f>MAX(0,B275*(1+EXP((LN(1+Assumptions!$C$60)-0.5*Assumptions!$C$61^2)+Assumptions!$C$61*((RAND()+RAND()+RAND()+RAND()+RAND()+RAND()+RAND()+RAND()+RAND()+RAND()+RAND()+RAND())-6))-1)+Liquidity_30Y!D13)</x:f>
        <x:v>1036831.0566834932</x:v>
      </x:c>
      <x:c r="D275" s="16" t="n">
        <x:f>MAX(0,C275*(1+EXP((LN(1+Assumptions!$C$60)-0.5*Assumptions!$C$61^2)+Assumptions!$C$61*((RAND()+RAND()+RAND()+RAND()+RAND()+RAND()+RAND()+RAND()+RAND()+RAND()+RAND()+RAND())-6))-1)+Liquidity_30Y!E13)</x:f>
        <x:v>1053204.953515149</x:v>
      </x:c>
      <x:c r="E275" s="16" t="n">
        <x:f>MAX(0,D275*(1+EXP((LN(1+Assumptions!$C$60)-0.5*Assumptions!$C$61^2)+Assumptions!$C$61*((RAND()+RAND()+RAND()+RAND()+RAND()+RAND()+RAND()+RAND()+RAND()+RAND()+RAND()+RAND())-6))-1)+Liquidity_30Y!F13)</x:f>
        <x:v>886069.0063600601</x:v>
      </x:c>
      <x:c r="F275" s="16" t="n">
        <x:f>MAX(0,E275*(1+EXP((LN(1+Assumptions!$C$60)-0.5*Assumptions!$C$61^2)+Assumptions!$C$61*((RAND()+RAND()+RAND()+RAND()+RAND()+RAND()+RAND()+RAND()+RAND()+RAND()+RAND()+RAND())-6))-1)+Liquidity_30Y!G13)</x:f>
        <x:v>1241759.7115082946</x:v>
      </x:c>
      <x:c r="G275" s="16" t="n">
        <x:f>MAX(0,F275*(1+EXP((LN(1+Assumptions!$C$60)-0.5*Assumptions!$C$61^2)+Assumptions!$C$61*((RAND()+RAND()+RAND()+RAND()+RAND()+RAND()+RAND()+RAND()+RAND()+RAND()+RAND()+RAND())-6))-1)+Liquidity_30Y!H13)</x:f>
        <x:v>1298009.0240462704</x:v>
      </x:c>
      <x:c r="H275" s="16" t="n">
        <x:f>MAX(0,G275*(1+EXP((LN(1+Assumptions!$C$60)-0.5*Assumptions!$C$61^2)+Assumptions!$C$61*((RAND()+RAND()+RAND()+RAND()+RAND()+RAND()+RAND()+RAND()+RAND()+RAND()+RAND()+RAND())-6))-1)+Liquidity_30Y!I13)</x:f>
        <x:v>1530256.8832743985</x:v>
      </x:c>
      <x:c r="I275" s="16" t="n">
        <x:f>MAX(0,H275*(1+EXP((LN(1+Assumptions!$C$60)-0.5*Assumptions!$C$61^2)+Assumptions!$C$61*((RAND()+RAND()+RAND()+RAND()+RAND()+RAND()+RAND()+RAND()+RAND()+RAND()+RAND()+RAND())-6))-1)+Liquidity_30Y!J13)</x:f>
        <x:v>1453672.9512322256</x:v>
      </x:c>
      <x:c r="J275" s="16" t="n">
        <x:f>MAX(0,I275*(1+EXP((LN(1+Assumptions!$C$60)-0.5*Assumptions!$C$61^2)+Assumptions!$C$61*((RAND()+RAND()+RAND()+RAND()+RAND()+RAND()+RAND()+RAND()+RAND()+RAND()+RAND()+RAND())-6))-1)+Liquidity_30Y!K13)</x:f>
        <x:v>1684560.7428977499</x:v>
      </x:c>
      <x:c r="K275" s="16" t="n">
        <x:f>MAX(0,J275*(1+EXP((LN(1+Assumptions!$C$60)-0.5*Assumptions!$C$61^2)+Assumptions!$C$61*((RAND()+RAND()+RAND()+RAND()+RAND()+RAND()+RAND()+RAND()+RAND()+RAND()+RAND()+RAND())-6))-1)+Liquidity_30Y!L13)</x:f>
        <x:v>1595306.309104941</x:v>
      </x:c>
      <x:c r="L275" s="16" t="n">
        <x:f>MAX(0,K275*(1+EXP((LN(1+Assumptions!$C$60)-0.5*Assumptions!$C$61^2)+Assumptions!$C$61*((RAND()+RAND()+RAND()+RAND()+RAND()+RAND()+RAND()+RAND()+RAND()+RAND()+RAND()+RAND())-6))-1)+Liquidity_30Y!M13)</x:f>
        <x:v>1361624.622852906</x:v>
      </x:c>
      <x:c r="M275" s="16" t="n">
        <x:f>MAX(0,L275*(1+EXP((LN(1+Assumptions!$C$60)-0.5*Assumptions!$C$61^2)+Assumptions!$C$61*((RAND()+RAND()+RAND()+RAND()+RAND()+RAND()+RAND()+RAND()+RAND()+RAND()+RAND()+RAND())-6))-1)+Liquidity_30Y!N13)</x:f>
        <x:v>1249944.9339460193</x:v>
      </x:c>
      <x:c r="N275" s="16" t="n">
        <x:f>MAX(0,M275*(1+EXP((LN(1+Assumptions!$C$60)-0.5*Assumptions!$C$61^2)+Assumptions!$C$61*((RAND()+RAND()+RAND()+RAND()+RAND()+RAND()+RAND()+RAND()+RAND()+RAND()+RAND()+RAND())-6))-1)+Liquidity_30Y!O13)</x:f>
        <x:v>1560360.6702082022</x:v>
      </x:c>
      <x:c r="O275" s="16" t="n">
        <x:f>MAX(0,N275*(1+EXP((LN(1+Assumptions!$C$60)-0.5*Assumptions!$C$61^2)+Assumptions!$C$61*((RAND()+RAND()+RAND()+RAND()+RAND()+RAND()+RAND()+RAND()+RAND()+RAND()+RAND()+RAND())-6))-1)+Liquidity_30Y!P13)</x:f>
        <x:v>1681627.7264409722</x:v>
      </x:c>
      <x:c r="P275" s="16" t="n">
        <x:f>MAX(0,O275*(1+EXP((LN(1+Assumptions!$C$60)-0.5*Assumptions!$C$61^2)+Assumptions!$C$61*((RAND()+RAND()+RAND()+RAND()+RAND()+RAND()+RAND()+RAND()+RAND()+RAND()+RAND()+RAND())-6))-1)+Liquidity_30Y!Q13)</x:f>
        <x:v>1369842.5826908199</x:v>
      </x:c>
      <x:c r="Q275" s="16" t="n">
        <x:f>MAX(0,P275*(1+EXP((LN(1+Assumptions!$C$60)-0.5*Assumptions!$C$61^2)+Assumptions!$C$61*((RAND()+RAND()+RAND()+RAND()+RAND()+RAND()+RAND()+RAND()+RAND()+RAND()+RAND()+RAND())-6))-1)+Liquidity_30Y!R13)</x:f>
        <x:v>1767973.881221599</x:v>
      </x:c>
      <x:c r="R275" s="16" t="n">
        <x:f>MAX(0,Q275*(1+EXP((LN(1+Assumptions!$C$60)-0.5*Assumptions!$C$61^2)+Assumptions!$C$61*((RAND()+RAND()+RAND()+RAND()+RAND()+RAND()+RAND()+RAND()+RAND()+RAND()+RAND()+RAND())-6))-1)+Liquidity_30Y!S13)</x:f>
        <x:v>2091091.7729884028</x:v>
      </x:c>
      <x:c r="S275" s="16" t="n">
        <x:f>MAX(0,R275*(1+EXP((LN(1+Assumptions!$C$60)-0.5*Assumptions!$C$61^2)+Assumptions!$C$61*((RAND()+RAND()+RAND()+RAND()+RAND()+RAND()+RAND()+RAND()+RAND()+RAND()+RAND()+RAND())-6))-1)+Liquidity_30Y!T13)</x:f>
        <x:v>2095973.9690350243</x:v>
      </x:c>
      <x:c r="T275" s="16" t="n">
        <x:f>MAX(0,S275*(1+EXP((LN(1+Assumptions!$C$60)-0.5*Assumptions!$C$61^2)+Assumptions!$C$61*((RAND()+RAND()+RAND()+RAND()+RAND()+RAND()+RAND()+RAND()+RAND()+RAND()+RAND()+RAND())-6))-1)+Liquidity_30Y!U13)</x:f>
        <x:v>2576751.761259865</x:v>
      </x:c>
      <x:c r="U275" s="16" t="n">
        <x:f>MAX(0,T275*(1+EXP((LN(1+Assumptions!$C$60)-0.5*Assumptions!$C$61^2)+Assumptions!$C$61*((RAND()+RAND()+RAND()+RAND()+RAND()+RAND()+RAND()+RAND()+RAND()+RAND()+RAND()+RAND())-6))-1)+Liquidity_30Y!V13)</x:f>
        <x:v>2549162.4169341805</x:v>
      </x:c>
      <x:c r="V275" s="16" t="n">
        <x:f>MAX(0,U275*(1+EXP((LN(1+Assumptions!$C$60)-0.5*Assumptions!$C$61^2)+Assumptions!$C$61*((RAND()+RAND()+RAND()+RAND()+RAND()+RAND()+RAND()+RAND()+RAND()+RAND()+RAND()+RAND())-6))-1)+Liquidity_30Y!W13)</x:f>
        <x:v>2621343.9570167265</x:v>
      </x:c>
      <x:c r="W275" s="16" t="n">
        <x:f>MAX(0,V275*(1+EXP((LN(1+Assumptions!$C$60)-0.5*Assumptions!$C$61^2)+Assumptions!$C$61*((RAND()+RAND()+RAND()+RAND()+RAND()+RAND()+RAND()+RAND()+RAND()+RAND()+RAND()+RAND())-6))-1)+Liquidity_30Y!X13)</x:f>
        <x:v>2471418.5676774504</x:v>
      </x:c>
      <x:c r="X275" s="16" t="n">
        <x:f>MAX(0,W275*(1+EXP((LN(1+Assumptions!$C$60)-0.5*Assumptions!$C$61^2)+Assumptions!$C$61*((RAND()+RAND()+RAND()+RAND()+RAND()+RAND()+RAND()+RAND()+RAND()+RAND()+RAND()+RAND())-6))-1)+Liquidity_30Y!Y13)</x:f>
        <x:v>2472817.366863613</x:v>
      </x:c>
      <x:c r="Y275" s="16" t="n">
        <x:f>MAX(0,X275*(1+EXP((LN(1+Assumptions!$C$60)-0.5*Assumptions!$C$61^2)+Assumptions!$C$61*((RAND()+RAND()+RAND()+RAND()+RAND()+RAND()+RAND()+RAND()+RAND()+RAND()+RAND()+RAND())-6))-1)+Liquidity_30Y!Z13)</x:f>
        <x:v>2278647.587132723</x:v>
      </x:c>
      <x:c r="Z275" s="16" t="n">
        <x:f>MAX(0,Y275*(1+EXP((LN(1+Assumptions!$C$60)-0.5*Assumptions!$C$61^2)+Assumptions!$C$61*((RAND()+RAND()+RAND()+RAND()+RAND()+RAND()+RAND()+RAND()+RAND()+RAND()+RAND()+RAND())-6))-1)+Liquidity_30Y!AA13)</x:f>
        <x:v>3071854.8351837983</x:v>
      </x:c>
      <x:c r="AA275" s="16" t="n">
        <x:f>MAX(0,Z275*(1+EXP((LN(1+Assumptions!$C$60)-0.5*Assumptions!$C$61^2)+Assumptions!$C$61*((RAND()+RAND()+RAND()+RAND()+RAND()+RAND()+RAND()+RAND()+RAND()+RAND()+RAND()+RAND())-6))-1)+Liquidity_30Y!AB13)</x:f>
        <x:v>2630782.567367417</x:v>
      </x:c>
      <x:c r="AB275" s="16" t="n">
        <x:f>MAX(0,AA275*(1+EXP((LN(1+Assumptions!$C$60)-0.5*Assumptions!$C$61^2)+Assumptions!$C$61*((RAND()+RAND()+RAND()+RAND()+RAND()+RAND()+RAND()+RAND()+RAND()+RAND()+RAND()+RAND())-6))-1)+Liquidity_30Y!AC13)</x:f>
        <x:v>3898131.3181123985</x:v>
      </x:c>
      <x:c r="AC275" s="16" t="n">
        <x:f>MAX(0,AB275*(1+EXP((LN(1+Assumptions!$C$60)-0.5*Assumptions!$C$61^2)+Assumptions!$C$61*((RAND()+RAND()+RAND()+RAND()+RAND()+RAND()+RAND()+RAND()+RAND()+RAND()+RAND()+RAND())-6))-1)+Liquidity_30Y!AD13)</x:f>
        <x:v>4153637.474050343</x:v>
      </x:c>
      <x:c r="AD275" s="16" t="n">
        <x:f>MAX(0,AC275*(1+EXP((LN(1+Assumptions!$C$60)-0.5*Assumptions!$C$61^2)+Assumptions!$C$61*((RAND()+RAND()+RAND()+RAND()+RAND()+RAND()+RAND()+RAND()+RAND()+RAND()+RAND()+RAND())-6))-1)+Liquidity_30Y!AE13)</x:f>
        <x:v>4776303.237483101</x:v>
      </x:c>
      <x:c r="AE275" s="16" t="n">
        <x:f>MAX(0,AD275*(1+EXP((LN(1+Assumptions!$C$60)-0.5*Assumptions!$C$61^2)+Assumptions!$C$61*((RAND()+RAND()+RAND()+RAND()+RAND()+RAND()+RAND()+RAND()+RAND()+RAND()+RAND()+RAND())-6))-1)+Liquidity_30Y!AF13)</x:f>
        <x:v>4670960.202707538</x:v>
      </x:c>
      <x:c r="AF275" s="16" t="n">
        <x:f>MAX(0,AE275*(1+EXP((LN(1+Assumptions!$C$60)-0.5*Assumptions!$C$61^2)+Assumptions!$C$61*((RAND()+RAND()+RAND()+RAND()+RAND()+RAND()+RAND()+RAND()+RAND()+RAND()+RAND()+RAND())-6))-1)+Liquidity_30Y!AG13)</x:f>
        <x:v>5008805.4821092505</x:v>
      </x:c>
    </x:row>
    <x:row r="276">
      <x:c r="A276" s="39">
        <x:v>272</x:v>
      </x:c>
      <x:c r="B276" s="16" t="n">
        <x:f>Liquidity_30Y!C14</x:f>
        <x:v>1029031.25</x:v>
      </x:c>
      <x:c r="C276" s="16" t="n">
        <x:f>MAX(0,B276*(1+EXP((LN(1+Assumptions!$C$60)-0.5*Assumptions!$C$61^2)+Assumptions!$C$61*((RAND()+RAND()+RAND()+RAND()+RAND()+RAND()+RAND()+RAND()+RAND()+RAND()+RAND()+RAND())-6))-1)+Liquidity_30Y!D13)</x:f>
        <x:v>1123987.773057633</x:v>
      </x:c>
      <x:c r="D276" s="16" t="n">
        <x:f>MAX(0,C276*(1+EXP((LN(1+Assumptions!$C$60)-0.5*Assumptions!$C$61^2)+Assumptions!$C$61*((RAND()+RAND()+RAND()+RAND()+RAND()+RAND()+RAND()+RAND()+RAND()+RAND()+RAND()+RAND())-6))-1)+Liquidity_30Y!E13)</x:f>
        <x:v>1009380.6190039921</x:v>
      </x:c>
      <x:c r="E276" s="16" t="n">
        <x:f>MAX(0,D276*(1+EXP((LN(1+Assumptions!$C$60)-0.5*Assumptions!$C$61^2)+Assumptions!$C$61*((RAND()+RAND()+RAND()+RAND()+RAND()+RAND()+RAND()+RAND()+RAND()+RAND()+RAND()+RAND())-6))-1)+Liquidity_30Y!F13)</x:f>
        <x:v>878231.5676170654</x:v>
      </x:c>
      <x:c r="F276" s="16" t="n">
        <x:f>MAX(0,E276*(1+EXP((LN(1+Assumptions!$C$60)-0.5*Assumptions!$C$61^2)+Assumptions!$C$61*((RAND()+RAND()+RAND()+RAND()+RAND()+RAND()+RAND()+RAND()+RAND()+RAND()+RAND()+RAND())-6))-1)+Liquidity_30Y!G13)</x:f>
        <x:v>877041.6007888432</x:v>
      </x:c>
      <x:c r="G276" s="16" t="n">
        <x:f>MAX(0,F276*(1+EXP((LN(1+Assumptions!$C$60)-0.5*Assumptions!$C$61^2)+Assumptions!$C$61*((RAND()+RAND()+RAND()+RAND()+RAND()+RAND()+RAND()+RAND()+RAND()+RAND()+RAND()+RAND())-6))-1)+Liquidity_30Y!H13)</x:f>
        <x:v>764641.5893211345</x:v>
      </x:c>
      <x:c r="H276" s="16" t="n">
        <x:f>MAX(0,G276*(1+EXP((LN(1+Assumptions!$C$60)-0.5*Assumptions!$C$61^2)+Assumptions!$C$61*((RAND()+RAND()+RAND()+RAND()+RAND()+RAND()+RAND()+RAND()+RAND()+RAND()+RAND()+RAND())-6))-1)+Liquidity_30Y!I13)</x:f>
        <x:v>800773.7846833571</x:v>
      </x:c>
      <x:c r="I276" s="16" t="n">
        <x:f>MAX(0,H276*(1+EXP((LN(1+Assumptions!$C$60)-0.5*Assumptions!$C$61^2)+Assumptions!$C$61*((RAND()+RAND()+RAND()+RAND()+RAND()+RAND()+RAND()+RAND()+RAND()+RAND()+RAND()+RAND())-6))-1)+Liquidity_30Y!J13)</x:f>
        <x:v>776958.9761128523</x:v>
      </x:c>
      <x:c r="J276" s="16" t="n">
        <x:f>MAX(0,I276*(1+EXP((LN(1+Assumptions!$C$60)-0.5*Assumptions!$C$61^2)+Assumptions!$C$61*((RAND()+RAND()+RAND()+RAND()+RAND()+RAND()+RAND()+RAND()+RAND()+RAND()+RAND()+RAND())-6))-1)+Liquidity_30Y!K13)</x:f>
        <x:v>873928.3528542296</x:v>
      </x:c>
      <x:c r="K276" s="16" t="n">
        <x:f>MAX(0,J276*(1+EXP((LN(1+Assumptions!$C$60)-0.5*Assumptions!$C$61^2)+Assumptions!$C$61*((RAND()+RAND()+RAND()+RAND()+RAND()+RAND()+RAND()+RAND()+RAND()+RAND()+RAND()+RAND())-6))-1)+Liquidity_30Y!L13)</x:f>
        <x:v>1046137.4236636874</x:v>
      </x:c>
      <x:c r="L276" s="16" t="n">
        <x:f>MAX(0,K276*(1+EXP((LN(1+Assumptions!$C$60)-0.5*Assumptions!$C$61^2)+Assumptions!$C$61*((RAND()+RAND()+RAND()+RAND()+RAND()+RAND()+RAND()+RAND()+RAND()+RAND()+RAND()+RAND())-6))-1)+Liquidity_30Y!M13)</x:f>
        <x:v>1242893.0945810939</x:v>
      </x:c>
      <x:c r="M276" s="16" t="n">
        <x:f>MAX(0,L276*(1+EXP((LN(1+Assumptions!$C$60)-0.5*Assumptions!$C$61^2)+Assumptions!$C$61*((RAND()+RAND()+RAND()+RAND()+RAND()+RAND()+RAND()+RAND()+RAND()+RAND()+RAND()+RAND())-6))-1)+Liquidity_30Y!N13)</x:f>
        <x:v>1113020.6692910118</x:v>
      </x:c>
      <x:c r="N276" s="16" t="n">
        <x:f>MAX(0,M276*(1+EXP((LN(1+Assumptions!$C$60)-0.5*Assumptions!$C$61^2)+Assumptions!$C$61*((RAND()+RAND()+RAND()+RAND()+RAND()+RAND()+RAND()+RAND()+RAND()+RAND()+RAND()+RAND())-6))-1)+Liquidity_30Y!O13)</x:f>
        <x:v>1040911.0387709502</x:v>
      </x:c>
      <x:c r="O276" s="16" t="n">
        <x:f>MAX(0,N276*(1+EXP((LN(1+Assumptions!$C$60)-0.5*Assumptions!$C$61^2)+Assumptions!$C$61*((RAND()+RAND()+RAND()+RAND()+RAND()+RAND()+RAND()+RAND()+RAND()+RAND()+RAND()+RAND())-6))-1)+Liquidity_30Y!P13)</x:f>
        <x:v>1051775.7175095861</x:v>
      </x:c>
      <x:c r="P276" s="16" t="n">
        <x:f>MAX(0,O276*(1+EXP((LN(1+Assumptions!$C$60)-0.5*Assumptions!$C$61^2)+Assumptions!$C$61*((RAND()+RAND()+RAND()+RAND()+RAND()+RAND()+RAND()+RAND()+RAND()+RAND()+RAND()+RAND())-6))-1)+Liquidity_30Y!Q13)</x:f>
        <x:v>1171134.8533679165</x:v>
      </x:c>
      <x:c r="Q276" s="16" t="n">
        <x:f>MAX(0,P276*(1+EXP((LN(1+Assumptions!$C$60)-0.5*Assumptions!$C$61^2)+Assumptions!$C$61*((RAND()+RAND()+RAND()+RAND()+RAND()+RAND()+RAND()+RAND()+RAND()+RAND()+RAND()+RAND())-6))-1)+Liquidity_30Y!R13)</x:f>
        <x:v>1193998.6561499503</x:v>
      </x:c>
      <x:c r="R276" s="16" t="n">
        <x:f>MAX(0,Q276*(1+EXP((LN(1+Assumptions!$C$60)-0.5*Assumptions!$C$61^2)+Assumptions!$C$61*((RAND()+RAND()+RAND()+RAND()+RAND()+RAND()+RAND()+RAND()+RAND()+RAND()+RAND()+RAND())-6))-1)+Liquidity_30Y!S13)</x:f>
        <x:v>1435051.531185761</x:v>
      </x:c>
      <x:c r="S276" s="16" t="n">
        <x:f>MAX(0,R276*(1+EXP((LN(1+Assumptions!$C$60)-0.5*Assumptions!$C$61^2)+Assumptions!$C$61*((RAND()+RAND()+RAND()+RAND()+RAND()+RAND()+RAND()+RAND()+RAND()+RAND()+RAND()+RAND())-6))-1)+Liquidity_30Y!T13)</x:f>
        <x:v>1487660.5980433791</x:v>
      </x:c>
      <x:c r="T276" s="16" t="n">
        <x:f>MAX(0,S276*(1+EXP((LN(1+Assumptions!$C$60)-0.5*Assumptions!$C$61^2)+Assumptions!$C$61*((RAND()+RAND()+RAND()+RAND()+RAND()+RAND()+RAND()+RAND()+RAND()+RAND()+RAND()+RAND())-6))-1)+Liquidity_30Y!U13)</x:f>
        <x:v>1366206.7594299978</x:v>
      </x:c>
      <x:c r="U276" s="16" t="n">
        <x:f>MAX(0,T276*(1+EXP((LN(1+Assumptions!$C$60)-0.5*Assumptions!$C$61^2)+Assumptions!$C$61*((RAND()+RAND()+RAND()+RAND()+RAND()+RAND()+RAND()+RAND()+RAND()+RAND()+RAND()+RAND())-6))-1)+Liquidity_30Y!V13)</x:f>
        <x:v>1328727.650545851</x:v>
      </x:c>
      <x:c r="V276" s="16" t="n">
        <x:f>MAX(0,U276*(1+EXP((LN(1+Assumptions!$C$60)-0.5*Assumptions!$C$61^2)+Assumptions!$C$61*((RAND()+RAND()+RAND()+RAND()+RAND()+RAND()+RAND()+RAND()+RAND()+RAND()+RAND()+RAND())-6))-1)+Liquidity_30Y!W13)</x:f>
        <x:v>1273983.1573532121</x:v>
      </x:c>
      <x:c r="W276" s="16" t="n">
        <x:f>MAX(0,V276*(1+EXP((LN(1+Assumptions!$C$60)-0.5*Assumptions!$C$61^2)+Assumptions!$C$61*((RAND()+RAND()+RAND()+RAND()+RAND()+RAND()+RAND()+RAND()+RAND()+RAND()+RAND()+RAND())-6))-1)+Liquidity_30Y!X13)</x:f>
        <x:v>1261161.5114971644</x:v>
      </x:c>
      <x:c r="X276" s="16" t="n">
        <x:f>MAX(0,W276*(1+EXP((LN(1+Assumptions!$C$60)-0.5*Assumptions!$C$61^2)+Assumptions!$C$61*((RAND()+RAND()+RAND()+RAND()+RAND()+RAND()+RAND()+RAND()+RAND()+RAND()+RAND()+RAND())-6))-1)+Liquidity_30Y!Y13)</x:f>
        <x:v>1343167.3031124314</x:v>
      </x:c>
      <x:c r="Y276" s="16" t="n">
        <x:f>MAX(0,X276*(1+EXP((LN(1+Assumptions!$C$60)-0.5*Assumptions!$C$61^2)+Assumptions!$C$61*((RAND()+RAND()+RAND()+RAND()+RAND()+RAND()+RAND()+RAND()+RAND()+RAND()+RAND()+RAND())-6))-1)+Liquidity_30Y!Z13)</x:f>
        <x:v>1290061.2462080861</x:v>
      </x:c>
      <x:c r="Z276" s="16" t="n">
        <x:f>MAX(0,Y276*(1+EXP((LN(1+Assumptions!$C$60)-0.5*Assumptions!$C$61^2)+Assumptions!$C$61*((RAND()+RAND()+RAND()+RAND()+RAND()+RAND()+RAND()+RAND()+RAND()+RAND()+RAND()+RAND())-6))-1)+Liquidity_30Y!AA13)</x:f>
        <x:v>1408407.8388533003</x:v>
      </x:c>
      <x:c r="AA276" s="16" t="n">
        <x:f>MAX(0,Z276*(1+EXP((LN(1+Assumptions!$C$60)-0.5*Assumptions!$C$61^2)+Assumptions!$C$61*((RAND()+RAND()+RAND()+RAND()+RAND()+RAND()+RAND()+RAND()+RAND()+RAND()+RAND()+RAND())-6))-1)+Liquidity_30Y!AB13)</x:f>
        <x:v>1386323.9199718647</x:v>
      </x:c>
      <x:c r="AB276" s="16" t="n">
        <x:f>MAX(0,AA276*(1+EXP((LN(1+Assumptions!$C$60)-0.5*Assumptions!$C$61^2)+Assumptions!$C$61*((RAND()+RAND()+RAND()+RAND()+RAND()+RAND()+RAND()+RAND()+RAND()+RAND()+RAND()+RAND())-6))-1)+Liquidity_30Y!AC13)</x:f>
        <x:v>996878.8041422013</x:v>
      </x:c>
      <x:c r="AC276" s="16" t="n">
        <x:f>MAX(0,AB276*(1+EXP((LN(1+Assumptions!$C$60)-0.5*Assumptions!$C$61^2)+Assumptions!$C$61*((RAND()+RAND()+RAND()+RAND()+RAND()+RAND()+RAND()+RAND()+RAND()+RAND()+RAND()+RAND())-6))-1)+Liquidity_30Y!AD13)</x:f>
        <x:v>981806.4344903303</x:v>
      </x:c>
      <x:c r="AD276" s="16" t="n">
        <x:f>MAX(0,AC276*(1+EXP((LN(1+Assumptions!$C$60)-0.5*Assumptions!$C$61^2)+Assumptions!$C$61*((RAND()+RAND()+RAND()+RAND()+RAND()+RAND()+RAND()+RAND()+RAND()+RAND()+RAND()+RAND())-6))-1)+Liquidity_30Y!AE13)</x:f>
        <x:v>1051526.1406165278</x:v>
      </x:c>
      <x:c r="AE276" s="16" t="n">
        <x:f>MAX(0,AD276*(1+EXP((LN(1+Assumptions!$C$60)-0.5*Assumptions!$C$61^2)+Assumptions!$C$61*((RAND()+RAND()+RAND()+RAND()+RAND()+RAND()+RAND()+RAND()+RAND()+RAND()+RAND()+RAND())-6))-1)+Liquidity_30Y!AF13)</x:f>
        <x:v>1254072.5456182025</x:v>
      </x:c>
      <x:c r="AF276" s="16" t="n">
        <x:f>MAX(0,AE276*(1+EXP((LN(1+Assumptions!$C$60)-0.5*Assumptions!$C$61^2)+Assumptions!$C$61*((RAND()+RAND()+RAND()+RAND()+RAND()+RAND()+RAND()+RAND()+RAND()+RAND()+RAND()+RAND())-6))-1)+Liquidity_30Y!AG13)</x:f>
        <x:v>1748541.2272258552</x:v>
      </x:c>
    </x:row>
    <x:row r="277">
      <x:c r="A277" s="39">
        <x:v>273</x:v>
      </x:c>
      <x:c r="B277" s="16" t="n">
        <x:f>Liquidity_30Y!C14</x:f>
        <x:v>1029031.25</x:v>
      </x:c>
      <x:c r="C277" s="16" t="n">
        <x:f>MAX(0,B277*(1+EXP((LN(1+Assumptions!$C$60)-0.5*Assumptions!$C$61^2)+Assumptions!$C$61*((RAND()+RAND()+RAND()+RAND()+RAND()+RAND()+RAND()+RAND()+RAND()+RAND()+RAND()+RAND())-6))-1)+Liquidity_30Y!D13)</x:f>
        <x:v>1087829.6644375478</x:v>
      </x:c>
      <x:c r="D277" s="16" t="n">
        <x:f>MAX(0,C277*(1+EXP((LN(1+Assumptions!$C$60)-0.5*Assumptions!$C$61^2)+Assumptions!$C$61*((RAND()+RAND()+RAND()+RAND()+RAND()+RAND()+RAND()+RAND()+RAND()+RAND()+RAND()+RAND())-6))-1)+Liquidity_30Y!E13)</x:f>
        <x:v>1504990.9694991258</x:v>
      </x:c>
      <x:c r="E277" s="16" t="n">
        <x:f>MAX(0,D277*(1+EXP((LN(1+Assumptions!$C$60)-0.5*Assumptions!$C$61^2)+Assumptions!$C$61*((RAND()+RAND()+RAND()+RAND()+RAND()+RAND()+RAND()+RAND()+RAND()+RAND()+RAND()+RAND())-6))-1)+Liquidity_30Y!F13)</x:f>
        <x:v>1685649.4761645983</x:v>
      </x:c>
      <x:c r="F277" s="16" t="n">
        <x:f>MAX(0,E277*(1+EXP((LN(1+Assumptions!$C$60)-0.5*Assumptions!$C$61^2)+Assumptions!$C$61*((RAND()+RAND()+RAND()+RAND()+RAND()+RAND()+RAND()+RAND()+RAND()+RAND()+RAND()+RAND())-6))-1)+Liquidity_30Y!G13)</x:f>
        <x:v>1944531.7191738384</x:v>
      </x:c>
      <x:c r="G277" s="16" t="n">
        <x:f>MAX(0,F277*(1+EXP((LN(1+Assumptions!$C$60)-0.5*Assumptions!$C$61^2)+Assumptions!$C$61*((RAND()+RAND()+RAND()+RAND()+RAND()+RAND()+RAND()+RAND()+RAND()+RAND()+RAND()+RAND())-6))-1)+Liquidity_30Y!H13)</x:f>
        <x:v>1848878.5529541683</x:v>
      </x:c>
      <x:c r="H277" s="16" t="n">
        <x:f>MAX(0,G277*(1+EXP((LN(1+Assumptions!$C$60)-0.5*Assumptions!$C$61^2)+Assumptions!$C$61*((RAND()+RAND()+RAND()+RAND()+RAND()+RAND()+RAND()+RAND()+RAND()+RAND()+RAND()+RAND())-6))-1)+Liquidity_30Y!I13)</x:f>
        <x:v>1703673.7091772587</x:v>
      </x:c>
      <x:c r="I277" s="16" t="n">
        <x:f>MAX(0,H277*(1+EXP((LN(1+Assumptions!$C$60)-0.5*Assumptions!$C$61^2)+Assumptions!$C$61*((RAND()+RAND()+RAND()+RAND()+RAND()+RAND()+RAND()+RAND()+RAND()+RAND()+RAND()+RAND())-6))-1)+Liquidity_30Y!J13)</x:f>
        <x:v>1537170.000341151</x:v>
      </x:c>
      <x:c r="J277" s="16" t="n">
        <x:f>MAX(0,I277*(1+EXP((LN(1+Assumptions!$C$60)-0.5*Assumptions!$C$61^2)+Assumptions!$C$61*((RAND()+RAND()+RAND()+RAND()+RAND()+RAND()+RAND()+RAND()+RAND()+RAND()+RAND()+RAND())-6))-1)+Liquidity_30Y!K13)</x:f>
        <x:v>1619982.4857300129</x:v>
      </x:c>
      <x:c r="K277" s="16" t="n">
        <x:f>MAX(0,J277*(1+EXP((LN(1+Assumptions!$C$60)-0.5*Assumptions!$C$61^2)+Assumptions!$C$61*((RAND()+RAND()+RAND()+RAND()+RAND()+RAND()+RAND()+RAND()+RAND()+RAND()+RAND()+RAND())-6))-1)+Liquidity_30Y!L13)</x:f>
        <x:v>1905748.6542368424</x:v>
      </x:c>
      <x:c r="L277" s="16" t="n">
        <x:f>MAX(0,K277*(1+EXP((LN(1+Assumptions!$C$60)-0.5*Assumptions!$C$61^2)+Assumptions!$C$61*((RAND()+RAND()+RAND()+RAND()+RAND()+RAND()+RAND()+RAND()+RAND()+RAND()+RAND()+RAND())-6))-1)+Liquidity_30Y!M13)</x:f>
        <x:v>2078177.9318597051</x:v>
      </x:c>
      <x:c r="M277" s="16" t="n">
        <x:f>MAX(0,L277*(1+EXP((LN(1+Assumptions!$C$60)-0.5*Assumptions!$C$61^2)+Assumptions!$C$61*((RAND()+RAND()+RAND()+RAND()+RAND()+RAND()+RAND()+RAND()+RAND()+RAND()+RAND()+RAND())-6))-1)+Liquidity_30Y!N13)</x:f>
        <x:v>2740370.2302374593</x:v>
      </x:c>
      <x:c r="N277" s="16" t="n">
        <x:f>MAX(0,M277*(1+EXP((LN(1+Assumptions!$C$60)-0.5*Assumptions!$C$61^2)+Assumptions!$C$61*((RAND()+RAND()+RAND()+RAND()+RAND()+RAND()+RAND()+RAND()+RAND()+RAND()+RAND()+RAND())-6))-1)+Liquidity_30Y!O13)</x:f>
        <x:v>3292939.4509274308</x:v>
      </x:c>
      <x:c r="O277" s="16" t="n">
        <x:f>MAX(0,N277*(1+EXP((LN(1+Assumptions!$C$60)-0.5*Assumptions!$C$61^2)+Assumptions!$C$61*((RAND()+RAND()+RAND()+RAND()+RAND()+RAND()+RAND()+RAND()+RAND()+RAND()+RAND()+RAND())-6))-1)+Liquidity_30Y!P13)</x:f>
        <x:v>2897704.0084095006</x:v>
      </x:c>
      <x:c r="P277" s="16" t="n">
        <x:f>MAX(0,O277*(1+EXP((LN(1+Assumptions!$C$60)-0.5*Assumptions!$C$61^2)+Assumptions!$C$61*((RAND()+RAND()+RAND()+RAND()+RAND()+RAND()+RAND()+RAND()+RAND()+RAND()+RAND()+RAND())-6))-1)+Liquidity_30Y!Q13)</x:f>
        <x:v>2894962.6642438048</x:v>
      </x:c>
      <x:c r="Q277" s="16" t="n">
        <x:f>MAX(0,P277*(1+EXP((LN(1+Assumptions!$C$60)-0.5*Assumptions!$C$61^2)+Assumptions!$C$61*((RAND()+RAND()+RAND()+RAND()+RAND()+RAND()+RAND()+RAND()+RAND()+RAND()+RAND()+RAND())-6))-1)+Liquidity_30Y!R13)</x:f>
        <x:v>2572699.6159098838</x:v>
      </x:c>
      <x:c r="R277" s="16" t="n">
        <x:f>MAX(0,Q277*(1+EXP((LN(1+Assumptions!$C$60)-0.5*Assumptions!$C$61^2)+Assumptions!$C$61*((RAND()+RAND()+RAND()+RAND()+RAND()+RAND()+RAND()+RAND()+RAND()+RAND()+RAND()+RAND())-6))-1)+Liquidity_30Y!S13)</x:f>
        <x:v>2646997.407957482</x:v>
      </x:c>
      <x:c r="S277" s="16" t="n">
        <x:f>MAX(0,R277*(1+EXP((LN(1+Assumptions!$C$60)-0.5*Assumptions!$C$61^2)+Assumptions!$C$61*((RAND()+RAND()+RAND()+RAND()+RAND()+RAND()+RAND()+RAND()+RAND()+RAND()+RAND()+RAND())-6))-1)+Liquidity_30Y!T13)</x:f>
        <x:v>2693011.3445411674</x:v>
      </x:c>
      <x:c r="T277" s="16" t="n">
        <x:f>MAX(0,S277*(1+EXP((LN(1+Assumptions!$C$60)-0.5*Assumptions!$C$61^2)+Assumptions!$C$61*((RAND()+RAND()+RAND()+RAND()+RAND()+RAND()+RAND()+RAND()+RAND()+RAND()+RAND()+RAND())-6))-1)+Liquidity_30Y!U13)</x:f>
        <x:v>2689704.6839913586</x:v>
      </x:c>
      <x:c r="U277" s="16" t="n">
        <x:f>MAX(0,T277*(1+EXP((LN(1+Assumptions!$C$60)-0.5*Assumptions!$C$61^2)+Assumptions!$C$61*((RAND()+RAND()+RAND()+RAND()+RAND()+RAND()+RAND()+RAND()+RAND()+RAND()+RAND()+RAND())-6))-1)+Liquidity_30Y!V13)</x:f>
        <x:v>3485267.649840484</x:v>
      </x:c>
      <x:c r="V277" s="16" t="n">
        <x:f>MAX(0,U277*(1+EXP((LN(1+Assumptions!$C$60)-0.5*Assumptions!$C$61^2)+Assumptions!$C$61*((RAND()+RAND()+RAND()+RAND()+RAND()+RAND()+RAND()+RAND()+RAND()+RAND()+RAND()+RAND())-6))-1)+Liquidity_30Y!W13)</x:f>
        <x:v>4286862.314206366</x:v>
      </x:c>
      <x:c r="W277" s="16" t="n">
        <x:f>MAX(0,V277*(1+EXP((LN(1+Assumptions!$C$60)-0.5*Assumptions!$C$61^2)+Assumptions!$C$61*((RAND()+RAND()+RAND()+RAND()+RAND()+RAND()+RAND()+RAND()+RAND()+RAND()+RAND()+RAND())-6))-1)+Liquidity_30Y!X13)</x:f>
        <x:v>5007601.057453081</x:v>
      </x:c>
      <x:c r="X277" s="16" t="n">
        <x:f>MAX(0,W277*(1+EXP((LN(1+Assumptions!$C$60)-0.5*Assumptions!$C$61^2)+Assumptions!$C$61*((RAND()+RAND()+RAND()+RAND()+RAND()+RAND()+RAND()+RAND()+RAND()+RAND()+RAND()+RAND())-6))-1)+Liquidity_30Y!Y13)</x:f>
        <x:v>4679314.955415073</x:v>
      </x:c>
      <x:c r="Y277" s="16" t="n">
        <x:f>MAX(0,X277*(1+EXP((LN(1+Assumptions!$C$60)-0.5*Assumptions!$C$61^2)+Assumptions!$C$61*((RAND()+RAND()+RAND()+RAND()+RAND()+RAND()+RAND()+RAND()+RAND()+RAND()+RAND()+RAND())-6))-1)+Liquidity_30Y!Z13)</x:f>
        <x:v>4110301.273875357</x:v>
      </x:c>
      <x:c r="Z277" s="16" t="n">
        <x:f>MAX(0,Y277*(1+EXP((LN(1+Assumptions!$C$60)-0.5*Assumptions!$C$61^2)+Assumptions!$C$61*((RAND()+RAND()+RAND()+RAND()+RAND()+RAND()+RAND()+RAND()+RAND()+RAND()+RAND()+RAND())-6))-1)+Liquidity_30Y!AA13)</x:f>
        <x:v>4276242.957039848</x:v>
      </x:c>
      <x:c r="AA277" s="16" t="n">
        <x:f>MAX(0,Z277*(1+EXP((LN(1+Assumptions!$C$60)-0.5*Assumptions!$C$61^2)+Assumptions!$C$61*((RAND()+RAND()+RAND()+RAND()+RAND()+RAND()+RAND()+RAND()+RAND()+RAND()+RAND()+RAND())-6))-1)+Liquidity_30Y!AB13)</x:f>
        <x:v>5087003.644577204</x:v>
      </x:c>
      <x:c r="AB277" s="16" t="n">
        <x:f>MAX(0,AA277*(1+EXP((LN(1+Assumptions!$C$60)-0.5*Assumptions!$C$61^2)+Assumptions!$C$61*((RAND()+RAND()+RAND()+RAND()+RAND()+RAND()+RAND()+RAND()+RAND()+RAND()+RAND()+RAND())-6))-1)+Liquidity_30Y!AC13)</x:f>
        <x:v>5338260.250063828</x:v>
      </x:c>
      <x:c r="AC277" s="16" t="n">
        <x:f>MAX(0,AB277*(1+EXP((LN(1+Assumptions!$C$60)-0.5*Assumptions!$C$61^2)+Assumptions!$C$61*((RAND()+RAND()+RAND()+RAND()+RAND()+RAND()+RAND()+RAND()+RAND()+RAND()+RAND()+RAND())-6))-1)+Liquidity_30Y!AD13)</x:f>
        <x:v>6462669.245082085</x:v>
      </x:c>
      <x:c r="AD277" s="16" t="n">
        <x:f>MAX(0,AC277*(1+EXP((LN(1+Assumptions!$C$60)-0.5*Assumptions!$C$61^2)+Assumptions!$C$61*((RAND()+RAND()+RAND()+RAND()+RAND()+RAND()+RAND()+RAND()+RAND()+RAND()+RAND()+RAND())-6))-1)+Liquidity_30Y!AE13)</x:f>
        <x:v>7332960.785342695</x:v>
      </x:c>
      <x:c r="AE277" s="16" t="n">
        <x:f>MAX(0,AD277*(1+EXP((LN(1+Assumptions!$C$60)-0.5*Assumptions!$C$61^2)+Assumptions!$C$61*((RAND()+RAND()+RAND()+RAND()+RAND()+RAND()+RAND()+RAND()+RAND()+RAND()+RAND()+RAND())-6))-1)+Liquidity_30Y!AF13)</x:f>
        <x:v>7173279.402308729</x:v>
      </x:c>
      <x:c r="AF277" s="16" t="n">
        <x:f>MAX(0,AE277*(1+EXP((LN(1+Assumptions!$C$60)-0.5*Assumptions!$C$61^2)+Assumptions!$C$61*((RAND()+RAND()+RAND()+RAND()+RAND()+RAND()+RAND()+RAND()+RAND()+RAND()+RAND()+RAND())-6))-1)+Liquidity_30Y!AG13)</x:f>
        <x:v>7994408.71486378</x:v>
      </x:c>
    </x:row>
    <x:row r="278">
      <x:c r="A278" s="39">
        <x:v>274</x:v>
      </x:c>
      <x:c r="B278" s="16" t="n">
        <x:f>Liquidity_30Y!C14</x:f>
        <x:v>1029031.25</x:v>
      </x:c>
      <x:c r="C278" s="16" t="n">
        <x:f>MAX(0,B278*(1+EXP((LN(1+Assumptions!$C$60)-0.5*Assumptions!$C$61^2)+Assumptions!$C$61*((RAND()+RAND()+RAND()+RAND()+RAND()+RAND()+RAND()+RAND()+RAND()+RAND()+RAND()+RAND())-6))-1)+Liquidity_30Y!D13)</x:f>
        <x:v>1270238.1468685912</x:v>
      </x:c>
      <x:c r="D278" s="16" t="n">
        <x:f>MAX(0,C278*(1+EXP((LN(1+Assumptions!$C$60)-0.5*Assumptions!$C$61^2)+Assumptions!$C$61*((RAND()+RAND()+RAND()+RAND()+RAND()+RAND()+RAND()+RAND()+RAND()+RAND()+RAND()+RAND())-6))-1)+Liquidity_30Y!E13)</x:f>
        <x:v>1303371.1445434215</x:v>
      </x:c>
      <x:c r="E278" s="16" t="n">
        <x:f>MAX(0,D278*(1+EXP((LN(1+Assumptions!$C$60)-0.5*Assumptions!$C$61^2)+Assumptions!$C$61*((RAND()+RAND()+RAND()+RAND()+RAND()+RAND()+RAND()+RAND()+RAND()+RAND()+RAND()+RAND())-6))-1)+Liquidity_30Y!F13)</x:f>
        <x:v>1630638.3562250412</x:v>
      </x:c>
      <x:c r="F278" s="16" t="n">
        <x:f>MAX(0,E278*(1+EXP((LN(1+Assumptions!$C$60)-0.5*Assumptions!$C$61^2)+Assumptions!$C$61*((RAND()+RAND()+RAND()+RAND()+RAND()+RAND()+RAND()+RAND()+RAND()+RAND()+RAND()+RAND())-6))-1)+Liquidity_30Y!G13)</x:f>
        <x:v>1834263.821369867</x:v>
      </x:c>
      <x:c r="G278" s="16" t="n">
        <x:f>MAX(0,F278*(1+EXP((LN(1+Assumptions!$C$60)-0.5*Assumptions!$C$61^2)+Assumptions!$C$61*((RAND()+RAND()+RAND()+RAND()+RAND()+RAND()+RAND()+RAND()+RAND()+RAND()+RAND()+RAND())-6))-1)+Liquidity_30Y!H13)</x:f>
        <x:v>1483877.4980891903</x:v>
      </x:c>
      <x:c r="H278" s="16" t="n">
        <x:f>MAX(0,G278*(1+EXP((LN(1+Assumptions!$C$60)-0.5*Assumptions!$C$61^2)+Assumptions!$C$61*((RAND()+RAND()+RAND()+RAND()+RAND()+RAND()+RAND()+RAND()+RAND()+RAND()+RAND()+RAND())-6))-1)+Liquidity_30Y!I13)</x:f>
        <x:v>1502817.6251850927</x:v>
      </x:c>
      <x:c r="I278" s="16" t="n">
        <x:f>MAX(0,H278*(1+EXP((LN(1+Assumptions!$C$60)-0.5*Assumptions!$C$61^2)+Assumptions!$C$61*((RAND()+RAND()+RAND()+RAND()+RAND()+RAND()+RAND()+RAND()+RAND()+RAND()+RAND()+RAND())-6))-1)+Liquidity_30Y!J13)</x:f>
        <x:v>1920053.2063940817</x:v>
      </x:c>
      <x:c r="J278" s="16" t="n">
        <x:f>MAX(0,I278*(1+EXP((LN(1+Assumptions!$C$60)-0.5*Assumptions!$C$61^2)+Assumptions!$C$61*((RAND()+RAND()+RAND()+RAND()+RAND()+RAND()+RAND()+RAND()+RAND()+RAND()+RAND()+RAND())-6))-1)+Liquidity_30Y!K13)</x:f>
        <x:v>1756322.5541395443</x:v>
      </x:c>
      <x:c r="K278" s="16" t="n">
        <x:f>MAX(0,J278*(1+EXP((LN(1+Assumptions!$C$60)-0.5*Assumptions!$C$61^2)+Assumptions!$C$61*((RAND()+RAND()+RAND()+RAND()+RAND()+RAND()+RAND()+RAND()+RAND()+RAND()+RAND()+RAND())-6))-1)+Liquidity_30Y!L13)</x:f>
        <x:v>2308680.5383300325</x:v>
      </x:c>
      <x:c r="L278" s="16" t="n">
        <x:f>MAX(0,K278*(1+EXP((LN(1+Assumptions!$C$60)-0.5*Assumptions!$C$61^2)+Assumptions!$C$61*((RAND()+RAND()+RAND()+RAND()+RAND()+RAND()+RAND()+RAND()+RAND()+RAND()+RAND()+RAND())-6))-1)+Liquidity_30Y!M13)</x:f>
        <x:v>2267818.9883000804</x:v>
      </x:c>
      <x:c r="M278" s="16" t="n">
        <x:f>MAX(0,L278*(1+EXP((LN(1+Assumptions!$C$60)-0.5*Assumptions!$C$61^2)+Assumptions!$C$61*((RAND()+RAND()+RAND()+RAND()+RAND()+RAND()+RAND()+RAND()+RAND()+RAND()+RAND()+RAND())-6))-1)+Liquidity_30Y!N13)</x:f>
        <x:v>1942117.6114680353</x:v>
      </x:c>
      <x:c r="N278" s="16" t="n">
        <x:f>MAX(0,M278*(1+EXP((LN(1+Assumptions!$C$60)-0.5*Assumptions!$C$61^2)+Assumptions!$C$61*((RAND()+RAND()+RAND()+RAND()+RAND()+RAND()+RAND()+RAND()+RAND()+RAND()+RAND()+RAND())-6))-1)+Liquidity_30Y!O13)</x:f>
        <x:v>1635034.1984651352</x:v>
      </x:c>
      <x:c r="O278" s="16" t="n">
        <x:f>MAX(0,N278*(1+EXP((LN(1+Assumptions!$C$60)-0.5*Assumptions!$C$61^2)+Assumptions!$C$61*((RAND()+RAND()+RAND()+RAND()+RAND()+RAND()+RAND()+RAND()+RAND()+RAND()+RAND()+RAND())-6))-1)+Liquidity_30Y!P13)</x:f>
        <x:v>1701644.2124957782</x:v>
      </x:c>
      <x:c r="P278" s="16" t="n">
        <x:f>MAX(0,O278*(1+EXP((LN(1+Assumptions!$C$60)-0.5*Assumptions!$C$61^2)+Assumptions!$C$61*((RAND()+RAND()+RAND()+RAND()+RAND()+RAND()+RAND()+RAND()+RAND()+RAND()+RAND()+RAND())-6))-1)+Liquidity_30Y!Q13)</x:f>
        <x:v>1596623.0051461586</x:v>
      </x:c>
      <x:c r="Q278" s="16" t="n">
        <x:f>MAX(0,P278*(1+EXP((LN(1+Assumptions!$C$60)-0.5*Assumptions!$C$61^2)+Assumptions!$C$61*((RAND()+RAND()+RAND()+RAND()+RAND()+RAND()+RAND()+RAND()+RAND()+RAND()+RAND()+RAND())-6))-1)+Liquidity_30Y!R13)</x:f>
        <x:v>1537943.9822648186</x:v>
      </x:c>
      <x:c r="R278" s="16" t="n">
        <x:f>MAX(0,Q278*(1+EXP((LN(1+Assumptions!$C$60)-0.5*Assumptions!$C$61^2)+Assumptions!$C$61*((RAND()+RAND()+RAND()+RAND()+RAND()+RAND()+RAND()+RAND()+RAND()+RAND()+RAND()+RAND())-6))-1)+Liquidity_30Y!S13)</x:f>
        <x:v>1582809.9466083478</x:v>
      </x:c>
      <x:c r="S278" s="16" t="n">
        <x:f>MAX(0,R278*(1+EXP((LN(1+Assumptions!$C$60)-0.5*Assumptions!$C$61^2)+Assumptions!$C$61*((RAND()+RAND()+RAND()+RAND()+RAND()+RAND()+RAND()+RAND()+RAND()+RAND()+RAND()+RAND())-6))-1)+Liquidity_30Y!T13)</x:f>
        <x:v>2054636.1123423204</x:v>
      </x:c>
      <x:c r="T278" s="16" t="n">
        <x:f>MAX(0,S278*(1+EXP((LN(1+Assumptions!$C$60)-0.5*Assumptions!$C$61^2)+Assumptions!$C$61*((RAND()+RAND()+RAND()+RAND()+RAND()+RAND()+RAND()+RAND()+RAND()+RAND()+RAND()+RAND())-6))-1)+Liquidity_30Y!U13)</x:f>
        <x:v>2500421.990618936</x:v>
      </x:c>
      <x:c r="U278" s="16" t="n">
        <x:f>MAX(0,T278*(1+EXP((LN(1+Assumptions!$C$60)-0.5*Assumptions!$C$61^2)+Assumptions!$C$61*((RAND()+RAND()+RAND()+RAND()+RAND()+RAND()+RAND()+RAND()+RAND()+RAND()+RAND()+RAND())-6))-1)+Liquidity_30Y!V13)</x:f>
        <x:v>2559536.459599015</x:v>
      </x:c>
      <x:c r="V278" s="16" t="n">
        <x:f>MAX(0,U278*(1+EXP((LN(1+Assumptions!$C$60)-0.5*Assumptions!$C$61^2)+Assumptions!$C$61*((RAND()+RAND()+RAND()+RAND()+RAND()+RAND()+RAND()+RAND()+RAND()+RAND()+RAND()+RAND())-6))-1)+Liquidity_30Y!W13)</x:f>
        <x:v>2782452.2460512007</x:v>
      </x:c>
      <x:c r="W278" s="16" t="n">
        <x:f>MAX(0,V278*(1+EXP((LN(1+Assumptions!$C$60)-0.5*Assumptions!$C$61^2)+Assumptions!$C$61*((RAND()+RAND()+RAND()+RAND()+RAND()+RAND()+RAND()+RAND()+RAND()+RAND()+RAND()+RAND())-6))-1)+Liquidity_30Y!X13)</x:f>
        <x:v>3410338.0851953467</x:v>
      </x:c>
      <x:c r="X278" s="16" t="n">
        <x:f>MAX(0,W278*(1+EXP((LN(1+Assumptions!$C$60)-0.5*Assumptions!$C$61^2)+Assumptions!$C$61*((RAND()+RAND()+RAND()+RAND()+RAND()+RAND()+RAND()+RAND()+RAND()+RAND()+RAND()+RAND())-6))-1)+Liquidity_30Y!Y13)</x:f>
        <x:v>3562745.688330708</x:v>
      </x:c>
      <x:c r="Y278" s="16" t="n">
        <x:f>MAX(0,X278*(1+EXP((LN(1+Assumptions!$C$60)-0.5*Assumptions!$C$61^2)+Assumptions!$C$61*((RAND()+RAND()+RAND()+RAND()+RAND()+RAND()+RAND()+RAND()+RAND()+RAND()+RAND()+RAND())-6))-1)+Liquidity_30Y!Z13)</x:f>
        <x:v>3435335.006499737</x:v>
      </x:c>
      <x:c r="Z278" s="16" t="n">
        <x:f>MAX(0,Y278*(1+EXP((LN(1+Assumptions!$C$60)-0.5*Assumptions!$C$61^2)+Assumptions!$C$61*((RAND()+RAND()+RAND()+RAND()+RAND()+RAND()+RAND()+RAND()+RAND()+RAND()+RAND()+RAND())-6))-1)+Liquidity_30Y!AA13)</x:f>
        <x:v>3807047.588302463</x:v>
      </x:c>
      <x:c r="AA278" s="16" t="n">
        <x:f>MAX(0,Z278*(1+EXP((LN(1+Assumptions!$C$60)-0.5*Assumptions!$C$61^2)+Assumptions!$C$61*((RAND()+RAND()+RAND()+RAND()+RAND()+RAND()+RAND()+RAND()+RAND()+RAND()+RAND()+RAND())-6))-1)+Liquidity_30Y!AB13)</x:f>
        <x:v>5384186.9690399</x:v>
      </x:c>
      <x:c r="AB278" s="16" t="n">
        <x:f>MAX(0,AA278*(1+EXP((LN(1+Assumptions!$C$60)-0.5*Assumptions!$C$61^2)+Assumptions!$C$61*((RAND()+RAND()+RAND()+RAND()+RAND()+RAND()+RAND()+RAND()+RAND()+RAND()+RAND()+RAND())-6))-1)+Liquidity_30Y!AC13)</x:f>
        <x:v>4524325.015166797</x:v>
      </x:c>
      <x:c r="AC278" s="16" t="n">
        <x:f>MAX(0,AB278*(1+EXP((LN(1+Assumptions!$C$60)-0.5*Assumptions!$C$61^2)+Assumptions!$C$61*((RAND()+RAND()+RAND()+RAND()+RAND()+RAND()+RAND()+RAND()+RAND()+RAND()+RAND()+RAND())-6))-1)+Liquidity_30Y!AD13)</x:f>
        <x:v>6140318.439113597</x:v>
      </x:c>
      <x:c r="AD278" s="16" t="n">
        <x:f>MAX(0,AC278*(1+EXP((LN(1+Assumptions!$C$60)-0.5*Assumptions!$C$61^2)+Assumptions!$C$61*((RAND()+RAND()+RAND()+RAND()+RAND()+RAND()+RAND()+RAND()+RAND()+RAND()+RAND()+RAND())-6))-1)+Liquidity_30Y!AE13)</x:f>
        <x:v>6438800.415889251</x:v>
      </x:c>
      <x:c r="AE278" s="16" t="n">
        <x:f>MAX(0,AD278*(1+EXP((LN(1+Assumptions!$C$60)-0.5*Assumptions!$C$61^2)+Assumptions!$C$61*((RAND()+RAND()+RAND()+RAND()+RAND()+RAND()+RAND()+RAND()+RAND()+RAND()+RAND()+RAND())-6))-1)+Liquidity_30Y!AF13)</x:f>
        <x:v>6919731.903332644</x:v>
      </x:c>
      <x:c r="AF278" s="16" t="n">
        <x:f>MAX(0,AE278*(1+EXP((LN(1+Assumptions!$C$60)-0.5*Assumptions!$C$61^2)+Assumptions!$C$61*((RAND()+RAND()+RAND()+RAND()+RAND()+RAND()+RAND()+RAND()+RAND()+RAND()+RAND()+RAND())-6))-1)+Liquidity_30Y!AG13)</x:f>
        <x:v>7340921.952243347</x:v>
      </x:c>
    </x:row>
    <x:row r="279">
      <x:c r="A279" s="39">
        <x:v>275</x:v>
      </x:c>
      <x:c r="B279" s="16" t="n">
        <x:f>Liquidity_30Y!C14</x:f>
        <x:v>1029031.25</x:v>
      </x:c>
      <x:c r="C279" s="16" t="n">
        <x:f>MAX(0,B279*(1+EXP((LN(1+Assumptions!$C$60)-0.5*Assumptions!$C$61^2)+Assumptions!$C$61*((RAND()+RAND()+RAND()+RAND()+RAND()+RAND()+RAND()+RAND()+RAND()+RAND()+RAND()+RAND())-6))-1)+Liquidity_30Y!D13)</x:f>
        <x:v>1176369.4444057369</x:v>
      </x:c>
      <x:c r="D279" s="16" t="n">
        <x:f>MAX(0,C279*(1+EXP((LN(1+Assumptions!$C$60)-0.5*Assumptions!$C$61^2)+Assumptions!$C$61*((RAND()+RAND()+RAND()+RAND()+RAND()+RAND()+RAND()+RAND()+RAND()+RAND()+RAND()+RAND())-6))-1)+Liquidity_30Y!E13)</x:f>
        <x:v>1154295.5782029151</x:v>
      </x:c>
      <x:c r="E279" s="16" t="n">
        <x:f>MAX(0,D279*(1+EXP((LN(1+Assumptions!$C$60)-0.5*Assumptions!$C$61^2)+Assumptions!$C$61*((RAND()+RAND()+RAND()+RAND()+RAND()+RAND()+RAND()+RAND()+RAND()+RAND()+RAND()+RAND())-6))-1)+Liquidity_30Y!F13)</x:f>
        <x:v>1479139.0595973276</x:v>
      </x:c>
      <x:c r="F279" s="16" t="n">
        <x:f>MAX(0,E279*(1+EXP((LN(1+Assumptions!$C$60)-0.5*Assumptions!$C$61^2)+Assumptions!$C$61*((RAND()+RAND()+RAND()+RAND()+RAND()+RAND()+RAND()+RAND()+RAND()+RAND()+RAND()+RAND())-6))-1)+Liquidity_30Y!G13)</x:f>
        <x:v>1220526.7154898625</x:v>
      </x:c>
      <x:c r="G279" s="16" t="n">
        <x:f>MAX(0,F279*(1+EXP((LN(1+Assumptions!$C$60)-0.5*Assumptions!$C$61^2)+Assumptions!$C$61*((RAND()+RAND()+RAND()+RAND()+RAND()+RAND()+RAND()+RAND()+RAND()+RAND()+RAND()+RAND())-6))-1)+Liquidity_30Y!H13)</x:f>
        <x:v>1257465.1084729205</x:v>
      </x:c>
      <x:c r="H279" s="16" t="n">
        <x:f>MAX(0,G279*(1+EXP((LN(1+Assumptions!$C$60)-0.5*Assumptions!$C$61^2)+Assumptions!$C$61*((RAND()+RAND()+RAND()+RAND()+RAND()+RAND()+RAND()+RAND()+RAND()+RAND()+RAND()+RAND())-6))-1)+Liquidity_30Y!I13)</x:f>
        <x:v>1554694.3969599265</x:v>
      </x:c>
      <x:c r="I279" s="16" t="n">
        <x:f>MAX(0,H279*(1+EXP((LN(1+Assumptions!$C$60)-0.5*Assumptions!$C$61^2)+Assumptions!$C$61*((RAND()+RAND()+RAND()+RAND()+RAND()+RAND()+RAND()+RAND()+RAND()+RAND()+RAND()+RAND())-6))-1)+Liquidity_30Y!J13)</x:f>
        <x:v>1468499.673193107</x:v>
      </x:c>
      <x:c r="J279" s="16" t="n">
        <x:f>MAX(0,I279*(1+EXP((LN(1+Assumptions!$C$60)-0.5*Assumptions!$C$61^2)+Assumptions!$C$61*((RAND()+RAND()+RAND()+RAND()+RAND()+RAND()+RAND()+RAND()+RAND()+RAND()+RAND()+RAND())-6))-1)+Liquidity_30Y!K13)</x:f>
        <x:v>1582170.8124084016</x:v>
      </x:c>
      <x:c r="K279" s="16" t="n">
        <x:f>MAX(0,J279*(1+EXP((LN(1+Assumptions!$C$60)-0.5*Assumptions!$C$61^2)+Assumptions!$C$61*((RAND()+RAND()+RAND()+RAND()+RAND()+RAND()+RAND()+RAND()+RAND()+RAND()+RAND()+RAND())-6))-1)+Liquidity_30Y!L13)</x:f>
        <x:v>1560781.813034996</x:v>
      </x:c>
      <x:c r="L279" s="16" t="n">
        <x:f>MAX(0,K279*(1+EXP((LN(1+Assumptions!$C$60)-0.5*Assumptions!$C$61^2)+Assumptions!$C$61*((RAND()+RAND()+RAND()+RAND()+RAND()+RAND()+RAND()+RAND()+RAND()+RAND()+RAND()+RAND())-6))-1)+Liquidity_30Y!M13)</x:f>
        <x:v>1734202.3862616315</x:v>
      </x:c>
      <x:c r="M279" s="16" t="n">
        <x:f>MAX(0,L279*(1+EXP((LN(1+Assumptions!$C$60)-0.5*Assumptions!$C$61^2)+Assumptions!$C$61*((RAND()+RAND()+RAND()+RAND()+RAND()+RAND()+RAND()+RAND()+RAND()+RAND()+RAND()+RAND())-6))-1)+Liquidity_30Y!N13)</x:f>
        <x:v>1799817.1050045996</x:v>
      </x:c>
      <x:c r="N279" s="16" t="n">
        <x:f>MAX(0,M279*(1+EXP((LN(1+Assumptions!$C$60)-0.5*Assumptions!$C$61^2)+Assumptions!$C$61*((RAND()+RAND()+RAND()+RAND()+RAND()+RAND()+RAND()+RAND()+RAND()+RAND()+RAND()+RAND())-6))-1)+Liquidity_30Y!O13)</x:f>
        <x:v>1576824.3640001859</x:v>
      </x:c>
      <x:c r="O279" s="16" t="n">
        <x:f>MAX(0,N279*(1+EXP((LN(1+Assumptions!$C$60)-0.5*Assumptions!$C$61^2)+Assumptions!$C$61*((RAND()+RAND()+RAND()+RAND()+RAND()+RAND()+RAND()+RAND()+RAND()+RAND()+RAND()+RAND())-6))-1)+Liquidity_30Y!P13)</x:f>
        <x:v>1615529.4261244463</x:v>
      </x:c>
      <x:c r="P279" s="16" t="n">
        <x:f>MAX(0,O279*(1+EXP((LN(1+Assumptions!$C$60)-0.5*Assumptions!$C$61^2)+Assumptions!$C$61*((RAND()+RAND()+RAND()+RAND()+RAND()+RAND()+RAND()+RAND()+RAND()+RAND()+RAND()+RAND())-6))-1)+Liquidity_30Y!Q13)</x:f>
        <x:v>1978398.5301749576</x:v>
      </x:c>
      <x:c r="Q279" s="16" t="n">
        <x:f>MAX(0,P279*(1+EXP((LN(1+Assumptions!$C$60)-0.5*Assumptions!$C$61^2)+Assumptions!$C$61*((RAND()+RAND()+RAND()+RAND()+RAND()+RAND()+RAND()+RAND()+RAND()+RAND()+RAND()+RAND())-6))-1)+Liquidity_30Y!R13)</x:f>
        <x:v>2037209.8372943914</x:v>
      </x:c>
      <x:c r="R279" s="16" t="n">
        <x:f>MAX(0,Q279*(1+EXP((LN(1+Assumptions!$C$60)-0.5*Assumptions!$C$61^2)+Assumptions!$C$61*((RAND()+RAND()+RAND()+RAND()+RAND()+RAND()+RAND()+RAND()+RAND()+RAND()+RAND()+RAND())-6))-1)+Liquidity_30Y!S13)</x:f>
        <x:v>1743992.8645162487</x:v>
      </x:c>
      <x:c r="S279" s="16" t="n">
        <x:f>MAX(0,R279*(1+EXP((LN(1+Assumptions!$C$60)-0.5*Assumptions!$C$61^2)+Assumptions!$C$61*((RAND()+RAND()+RAND()+RAND()+RAND()+RAND()+RAND()+RAND()+RAND()+RAND()+RAND()+RAND())-6))-1)+Liquidity_30Y!T13)</x:f>
        <x:v>1704219.9248043462</x:v>
      </x:c>
      <x:c r="T279" s="16" t="n">
        <x:f>MAX(0,S279*(1+EXP((LN(1+Assumptions!$C$60)-0.5*Assumptions!$C$61^2)+Assumptions!$C$61*((RAND()+RAND()+RAND()+RAND()+RAND()+RAND()+RAND()+RAND()+RAND()+RAND()+RAND()+RAND())-6))-1)+Liquidity_30Y!U13)</x:f>
        <x:v>1671614.2555613318</x:v>
      </x:c>
      <x:c r="U279" s="16" t="n">
        <x:f>MAX(0,T279*(1+EXP((LN(1+Assumptions!$C$60)-0.5*Assumptions!$C$61^2)+Assumptions!$C$61*((RAND()+RAND()+RAND()+RAND()+RAND()+RAND()+RAND()+RAND()+RAND()+RAND()+RAND()+RAND())-6))-1)+Liquidity_30Y!V13)</x:f>
        <x:v>2179046.0494115176</x:v>
      </x:c>
      <x:c r="V279" s="16" t="n">
        <x:f>MAX(0,U279*(1+EXP((LN(1+Assumptions!$C$60)-0.5*Assumptions!$C$61^2)+Assumptions!$C$61*((RAND()+RAND()+RAND()+RAND()+RAND()+RAND()+RAND()+RAND()+RAND()+RAND()+RAND()+RAND())-6))-1)+Liquidity_30Y!W13)</x:f>
        <x:v>2817041.64409012</x:v>
      </x:c>
      <x:c r="W279" s="16" t="n">
        <x:f>MAX(0,V279*(1+EXP((LN(1+Assumptions!$C$60)-0.5*Assumptions!$C$61^2)+Assumptions!$C$61*((RAND()+RAND()+RAND()+RAND()+RAND()+RAND()+RAND()+RAND()+RAND()+RAND()+RAND()+RAND())-6))-1)+Liquidity_30Y!X13)</x:f>
        <x:v>3226103.452918686</x:v>
      </x:c>
      <x:c r="X279" s="16" t="n">
        <x:f>MAX(0,W279*(1+EXP((LN(1+Assumptions!$C$60)-0.5*Assumptions!$C$61^2)+Assumptions!$C$61*((RAND()+RAND()+RAND()+RAND()+RAND()+RAND()+RAND()+RAND()+RAND()+RAND()+RAND()+RAND())-6))-1)+Liquidity_30Y!Y13)</x:f>
        <x:v>3135726.1877675913</x:v>
      </x:c>
      <x:c r="Y279" s="16" t="n">
        <x:f>MAX(0,X279*(1+EXP((LN(1+Assumptions!$C$60)-0.5*Assumptions!$C$61^2)+Assumptions!$C$61*((RAND()+RAND()+RAND()+RAND()+RAND()+RAND()+RAND()+RAND()+RAND()+RAND()+RAND()+RAND())-6))-1)+Liquidity_30Y!Z13)</x:f>
        <x:v>3159943.56256846</x:v>
      </x:c>
      <x:c r="Z279" s="16" t="n">
        <x:f>MAX(0,Y279*(1+EXP((LN(1+Assumptions!$C$60)-0.5*Assumptions!$C$61^2)+Assumptions!$C$61*((RAND()+RAND()+RAND()+RAND()+RAND()+RAND()+RAND()+RAND()+RAND()+RAND()+RAND()+RAND())-6))-1)+Liquidity_30Y!AA13)</x:f>
        <x:v>2153441.800423838</x:v>
      </x:c>
      <x:c r="AA279" s="16" t="n">
        <x:f>MAX(0,Z279*(1+EXP((LN(1+Assumptions!$C$60)-0.5*Assumptions!$C$61^2)+Assumptions!$C$61*((RAND()+RAND()+RAND()+RAND()+RAND()+RAND()+RAND()+RAND()+RAND()+RAND()+RAND()+RAND())-6))-1)+Liquidity_30Y!AB13)</x:f>
        <x:v>1855043.9583276305</x:v>
      </x:c>
      <x:c r="AB279" s="16" t="n">
        <x:f>MAX(0,AA279*(1+EXP((LN(1+Assumptions!$C$60)-0.5*Assumptions!$C$61^2)+Assumptions!$C$61*((RAND()+RAND()+RAND()+RAND()+RAND()+RAND()+RAND()+RAND()+RAND()+RAND()+RAND()+RAND())-6))-1)+Liquidity_30Y!AC13)</x:f>
        <x:v>1840689.41774492</x:v>
      </x:c>
      <x:c r="AC279" s="16" t="n">
        <x:f>MAX(0,AB279*(1+EXP((LN(1+Assumptions!$C$60)-0.5*Assumptions!$C$61^2)+Assumptions!$C$61*((RAND()+RAND()+RAND()+RAND()+RAND()+RAND()+RAND()+RAND()+RAND()+RAND()+RAND()+RAND())-6))-1)+Liquidity_30Y!AD13)</x:f>
        <x:v>1656990.4544028097</x:v>
      </x:c>
      <x:c r="AD279" s="16" t="n">
        <x:f>MAX(0,AC279*(1+EXP((LN(1+Assumptions!$C$60)-0.5*Assumptions!$C$61^2)+Assumptions!$C$61*((RAND()+RAND()+RAND()+RAND()+RAND()+RAND()+RAND()+RAND()+RAND()+RAND()+RAND()+RAND())-6))-1)+Liquidity_30Y!AE13)</x:f>
        <x:v>1618856.5469030878</x:v>
      </x:c>
      <x:c r="AE279" s="16" t="n">
        <x:f>MAX(0,AD279*(1+EXP((LN(1+Assumptions!$C$60)-0.5*Assumptions!$C$61^2)+Assumptions!$C$61*((RAND()+RAND()+RAND()+RAND()+RAND()+RAND()+RAND()+RAND()+RAND()+RAND()+RAND()+RAND())-6))-1)+Liquidity_30Y!AF13)</x:f>
        <x:v>1676287.3188592314</x:v>
      </x:c>
      <x:c r="AF279" s="16" t="n">
        <x:f>MAX(0,AE279*(1+EXP((LN(1+Assumptions!$C$60)-0.5*Assumptions!$C$61^2)+Assumptions!$C$61*((RAND()+RAND()+RAND()+RAND()+RAND()+RAND()+RAND()+RAND()+RAND()+RAND()+RAND()+RAND())-6))-1)+Liquidity_30Y!AG13)</x:f>
        <x:v>1428605.4667988548</x:v>
      </x:c>
    </x:row>
    <x:row r="280">
      <x:c r="A280" s="39">
        <x:v>276</x:v>
      </x:c>
      <x:c r="B280" s="16" t="n">
        <x:f>Liquidity_30Y!C14</x:f>
        <x:v>1029031.25</x:v>
      </x:c>
      <x:c r="C280" s="16" t="n">
        <x:f>MAX(0,B280*(1+EXP((LN(1+Assumptions!$C$60)-0.5*Assumptions!$C$61^2)+Assumptions!$C$61*((RAND()+RAND()+RAND()+RAND()+RAND()+RAND()+RAND()+RAND()+RAND()+RAND()+RAND()+RAND())-6))-1)+Liquidity_30Y!D13)</x:f>
        <x:v>1263128.6238127449</x:v>
      </x:c>
      <x:c r="D280" s="16" t="n">
        <x:f>MAX(0,C280*(1+EXP((LN(1+Assumptions!$C$60)-0.5*Assumptions!$C$61^2)+Assumptions!$C$61*((RAND()+RAND()+RAND()+RAND()+RAND()+RAND()+RAND()+RAND()+RAND()+RAND()+RAND()+RAND())-6))-1)+Liquidity_30Y!E13)</x:f>
        <x:v>1253701.513321664</x:v>
      </x:c>
      <x:c r="E280" s="16" t="n">
        <x:f>MAX(0,D280*(1+EXP((LN(1+Assumptions!$C$60)-0.5*Assumptions!$C$61^2)+Assumptions!$C$61*((RAND()+RAND()+RAND()+RAND()+RAND()+RAND()+RAND()+RAND()+RAND()+RAND()+RAND()+RAND())-6))-1)+Liquidity_30Y!F13)</x:f>
        <x:v>1269225.5489777687</x:v>
      </x:c>
      <x:c r="F280" s="16" t="n">
        <x:f>MAX(0,E280*(1+EXP((LN(1+Assumptions!$C$60)-0.5*Assumptions!$C$61^2)+Assumptions!$C$61*((RAND()+RAND()+RAND()+RAND()+RAND()+RAND()+RAND()+RAND()+RAND()+RAND()+RAND()+RAND())-6))-1)+Liquidity_30Y!G13)</x:f>
        <x:v>1543428.4022892294</x:v>
      </x:c>
      <x:c r="G280" s="16" t="n">
        <x:f>MAX(0,F280*(1+EXP((LN(1+Assumptions!$C$60)-0.5*Assumptions!$C$61^2)+Assumptions!$C$61*((RAND()+RAND()+RAND()+RAND()+RAND()+RAND()+RAND()+RAND()+RAND()+RAND()+RAND()+RAND())-6))-1)+Liquidity_30Y!H13)</x:f>
        <x:v>1480749.481563625</x:v>
      </x:c>
      <x:c r="H280" s="16" t="n">
        <x:f>MAX(0,G280*(1+EXP((LN(1+Assumptions!$C$60)-0.5*Assumptions!$C$61^2)+Assumptions!$C$61*((RAND()+RAND()+RAND()+RAND()+RAND()+RAND()+RAND()+RAND()+RAND()+RAND()+RAND()+RAND())-6))-1)+Liquidity_30Y!I13)</x:f>
        <x:v>1281314.875394667</x:v>
      </x:c>
      <x:c r="I280" s="16" t="n">
        <x:f>MAX(0,H280*(1+EXP((LN(1+Assumptions!$C$60)-0.5*Assumptions!$C$61^2)+Assumptions!$C$61*((RAND()+RAND()+RAND()+RAND()+RAND()+RAND()+RAND()+RAND()+RAND()+RAND()+RAND()+RAND())-6))-1)+Liquidity_30Y!J13)</x:f>
        <x:v>1659246.1600139975</x:v>
      </x:c>
      <x:c r="J280" s="16" t="n">
        <x:f>MAX(0,I280*(1+EXP((LN(1+Assumptions!$C$60)-0.5*Assumptions!$C$61^2)+Assumptions!$C$61*((RAND()+RAND()+RAND()+RAND()+RAND()+RAND()+RAND()+RAND()+RAND()+RAND()+RAND()+RAND())-6))-1)+Liquidity_30Y!K13)</x:f>
        <x:v>1947296.4867094327</x:v>
      </x:c>
      <x:c r="K280" s="16" t="n">
        <x:f>MAX(0,J280*(1+EXP((LN(1+Assumptions!$C$60)-0.5*Assumptions!$C$61^2)+Assumptions!$C$61*((RAND()+RAND()+RAND()+RAND()+RAND()+RAND()+RAND()+RAND()+RAND()+RAND()+RAND()+RAND())-6))-1)+Liquidity_30Y!L13)</x:f>
        <x:v>2126707.99908098</x:v>
      </x:c>
      <x:c r="L280" s="16" t="n">
        <x:f>MAX(0,K280*(1+EXP((LN(1+Assumptions!$C$60)-0.5*Assumptions!$C$61^2)+Assumptions!$C$61*((RAND()+RAND()+RAND()+RAND()+RAND()+RAND()+RAND()+RAND()+RAND()+RAND()+RAND()+RAND())-6))-1)+Liquidity_30Y!M13)</x:f>
        <x:v>2076380.093253469</x:v>
      </x:c>
      <x:c r="M280" s="16" t="n">
        <x:f>MAX(0,L280*(1+EXP((LN(1+Assumptions!$C$60)-0.5*Assumptions!$C$61^2)+Assumptions!$C$61*((RAND()+RAND()+RAND()+RAND()+RAND()+RAND()+RAND()+RAND()+RAND()+RAND()+RAND()+RAND())-6))-1)+Liquidity_30Y!N13)</x:f>
        <x:v>1956141.1713375684</x:v>
      </x:c>
      <x:c r="N280" s="16" t="n">
        <x:f>MAX(0,M280*(1+EXP((LN(1+Assumptions!$C$60)-0.5*Assumptions!$C$61^2)+Assumptions!$C$61*((RAND()+RAND()+RAND()+RAND()+RAND()+RAND()+RAND()+RAND()+RAND()+RAND()+RAND()+RAND())-6))-1)+Liquidity_30Y!O13)</x:f>
        <x:v>2793932.3826164766</x:v>
      </x:c>
      <x:c r="O280" s="16" t="n">
        <x:f>MAX(0,N280*(1+EXP((LN(1+Assumptions!$C$60)-0.5*Assumptions!$C$61^2)+Assumptions!$C$61*((RAND()+RAND()+RAND()+RAND()+RAND()+RAND()+RAND()+RAND()+RAND()+RAND()+RAND()+RAND())-6))-1)+Liquidity_30Y!P13)</x:f>
        <x:v>2904497.3384303213</x:v>
      </x:c>
      <x:c r="P280" s="16" t="n">
        <x:f>MAX(0,O280*(1+EXP((LN(1+Assumptions!$C$60)-0.5*Assumptions!$C$61^2)+Assumptions!$C$61*((RAND()+RAND()+RAND()+RAND()+RAND()+RAND()+RAND()+RAND()+RAND()+RAND()+RAND()+RAND())-6))-1)+Liquidity_30Y!Q13)</x:f>
        <x:v>3705321.800001923</x:v>
      </x:c>
      <x:c r="Q280" s="16" t="n">
        <x:f>MAX(0,P280*(1+EXP((LN(1+Assumptions!$C$60)-0.5*Assumptions!$C$61^2)+Assumptions!$C$61*((RAND()+RAND()+RAND()+RAND()+RAND()+RAND()+RAND()+RAND()+RAND()+RAND()+RAND()+RAND())-6))-1)+Liquidity_30Y!R13)</x:f>
        <x:v>4085842.336168659</x:v>
      </x:c>
      <x:c r="R280" s="16" t="n">
        <x:f>MAX(0,Q280*(1+EXP((LN(1+Assumptions!$C$60)-0.5*Assumptions!$C$61^2)+Assumptions!$C$61*((RAND()+RAND()+RAND()+RAND()+RAND()+RAND()+RAND()+RAND()+RAND()+RAND()+RAND()+RAND())-6))-1)+Liquidity_30Y!S13)</x:f>
        <x:v>2796373.157256871</x:v>
      </x:c>
      <x:c r="S280" s="16" t="n">
        <x:f>MAX(0,R280*(1+EXP((LN(1+Assumptions!$C$60)-0.5*Assumptions!$C$61^2)+Assumptions!$C$61*((RAND()+RAND()+RAND()+RAND()+RAND()+RAND()+RAND()+RAND()+RAND()+RAND()+RAND()+RAND())-6))-1)+Liquidity_30Y!T13)</x:f>
        <x:v>3764679.7541532298</x:v>
      </x:c>
      <x:c r="T280" s="16" t="n">
        <x:f>MAX(0,S280*(1+EXP((LN(1+Assumptions!$C$60)-0.5*Assumptions!$C$61^2)+Assumptions!$C$61*((RAND()+RAND()+RAND()+RAND()+RAND()+RAND()+RAND()+RAND()+RAND()+RAND()+RAND()+RAND())-6))-1)+Liquidity_30Y!U13)</x:f>
        <x:v>3711520.4682786544</x:v>
      </x:c>
      <x:c r="U280" s="16" t="n">
        <x:f>MAX(0,T280*(1+EXP((LN(1+Assumptions!$C$60)-0.5*Assumptions!$C$61^2)+Assumptions!$C$61*((RAND()+RAND()+RAND()+RAND()+RAND()+RAND()+RAND()+RAND()+RAND()+RAND()+RAND()+RAND())-6))-1)+Liquidity_30Y!V13)</x:f>
        <x:v>3995414.255744248</x:v>
      </x:c>
      <x:c r="V280" s="16" t="n">
        <x:f>MAX(0,U280*(1+EXP((LN(1+Assumptions!$C$60)-0.5*Assumptions!$C$61^2)+Assumptions!$C$61*((RAND()+RAND()+RAND()+RAND()+RAND()+RAND()+RAND()+RAND()+RAND()+RAND()+RAND()+RAND())-6))-1)+Liquidity_30Y!W13)</x:f>
        <x:v>3212216.1047282475</x:v>
      </x:c>
      <x:c r="W280" s="16" t="n">
        <x:f>MAX(0,V280*(1+EXP((LN(1+Assumptions!$C$60)-0.5*Assumptions!$C$61^2)+Assumptions!$C$61*((RAND()+RAND()+RAND()+RAND()+RAND()+RAND()+RAND()+RAND()+RAND()+RAND()+RAND()+RAND())-6))-1)+Liquidity_30Y!X13)</x:f>
        <x:v>4315781.587021255</x:v>
      </x:c>
      <x:c r="X280" s="16" t="n">
        <x:f>MAX(0,W280*(1+EXP((LN(1+Assumptions!$C$60)-0.5*Assumptions!$C$61^2)+Assumptions!$C$61*((RAND()+RAND()+RAND()+RAND()+RAND()+RAND()+RAND()+RAND()+RAND()+RAND()+RAND()+RAND())-6))-1)+Liquidity_30Y!Y13)</x:f>
        <x:v>4584021.245817523</x:v>
      </x:c>
      <x:c r="Y280" s="16" t="n">
        <x:f>MAX(0,X280*(1+EXP((LN(1+Assumptions!$C$60)-0.5*Assumptions!$C$61^2)+Assumptions!$C$61*((RAND()+RAND()+RAND()+RAND()+RAND()+RAND()+RAND()+RAND()+RAND()+RAND()+RAND()+RAND())-6))-1)+Liquidity_30Y!Z13)</x:f>
        <x:v>5864898.549700227</x:v>
      </x:c>
      <x:c r="Z280" s="16" t="n">
        <x:f>MAX(0,Y280*(1+EXP((LN(1+Assumptions!$C$60)-0.5*Assumptions!$C$61^2)+Assumptions!$C$61*((RAND()+RAND()+RAND()+RAND()+RAND()+RAND()+RAND()+RAND()+RAND()+RAND()+RAND()+RAND())-6))-1)+Liquidity_30Y!AA13)</x:f>
        <x:v>6164250.924633842</x:v>
      </x:c>
      <x:c r="AA280" s="16" t="n">
        <x:f>MAX(0,Z280*(1+EXP((LN(1+Assumptions!$C$60)-0.5*Assumptions!$C$61^2)+Assumptions!$C$61*((RAND()+RAND()+RAND()+RAND()+RAND()+RAND()+RAND()+RAND()+RAND()+RAND()+RAND()+RAND())-6))-1)+Liquidity_30Y!AB13)</x:f>
        <x:v>9393112.322522692</x:v>
      </x:c>
      <x:c r="AB280" s="16" t="n">
        <x:f>MAX(0,AA280*(1+EXP((LN(1+Assumptions!$C$60)-0.5*Assumptions!$C$61^2)+Assumptions!$C$61*((RAND()+RAND()+RAND()+RAND()+RAND()+RAND()+RAND()+RAND()+RAND()+RAND()+RAND()+RAND())-6))-1)+Liquidity_30Y!AC13)</x:f>
        <x:v>10036826.392020248</x:v>
      </x:c>
      <x:c r="AC280" s="16" t="n">
        <x:f>MAX(0,AB280*(1+EXP((LN(1+Assumptions!$C$60)-0.5*Assumptions!$C$61^2)+Assumptions!$C$61*((RAND()+RAND()+RAND()+RAND()+RAND()+RAND()+RAND()+RAND()+RAND()+RAND()+RAND()+RAND())-6))-1)+Liquidity_30Y!AD13)</x:f>
        <x:v>14521897.847336661</x:v>
      </x:c>
      <x:c r="AD280" s="16" t="n">
        <x:f>MAX(0,AC280*(1+EXP((LN(1+Assumptions!$C$60)-0.5*Assumptions!$C$61^2)+Assumptions!$C$61*((RAND()+RAND()+RAND()+RAND()+RAND()+RAND()+RAND()+RAND()+RAND()+RAND()+RAND()+RAND())-6))-1)+Liquidity_30Y!AE13)</x:f>
        <x:v>15322216.734532174</x:v>
      </x:c>
      <x:c r="AE280" s="16" t="n">
        <x:f>MAX(0,AD280*(1+EXP((LN(1+Assumptions!$C$60)-0.5*Assumptions!$C$61^2)+Assumptions!$C$61*((RAND()+RAND()+RAND()+RAND()+RAND()+RAND()+RAND()+RAND()+RAND()+RAND()+RAND()+RAND())-6))-1)+Liquidity_30Y!AF13)</x:f>
        <x:v>16582431.423696605</x:v>
      </x:c>
      <x:c r="AF280" s="16" t="n">
        <x:f>MAX(0,AE280*(1+EXP((LN(1+Assumptions!$C$60)-0.5*Assumptions!$C$61^2)+Assumptions!$C$61*((RAND()+RAND()+RAND()+RAND()+RAND()+RAND()+RAND()+RAND()+RAND()+RAND()+RAND()+RAND())-6))-1)+Liquidity_30Y!AG13)</x:f>
        <x:v>19230397.27780162</x:v>
      </x:c>
    </x:row>
    <x:row r="281">
      <x:c r="A281" s="39">
        <x:v>277</x:v>
      </x:c>
      <x:c r="B281" s="16" t="n">
        <x:f>Liquidity_30Y!C14</x:f>
        <x:v>1029031.25</x:v>
      </x:c>
      <x:c r="C281" s="16" t="n">
        <x:f>MAX(0,B281*(1+EXP((LN(1+Assumptions!$C$60)-0.5*Assumptions!$C$61^2)+Assumptions!$C$61*((RAND()+RAND()+RAND()+RAND()+RAND()+RAND()+RAND()+RAND()+RAND()+RAND()+RAND()+RAND())-6))-1)+Liquidity_30Y!D13)</x:f>
        <x:v>1103166.9378208746</x:v>
      </x:c>
      <x:c r="D281" s="16" t="n">
        <x:f>MAX(0,C281*(1+EXP((LN(1+Assumptions!$C$60)-0.5*Assumptions!$C$61^2)+Assumptions!$C$61*((RAND()+RAND()+RAND()+RAND()+RAND()+RAND()+RAND()+RAND()+RAND()+RAND()+RAND()+RAND())-6))-1)+Liquidity_30Y!E13)</x:f>
        <x:v>1387370.7026889212</x:v>
      </x:c>
      <x:c r="E281" s="16" t="n">
        <x:f>MAX(0,D281*(1+EXP((LN(1+Assumptions!$C$60)-0.5*Assumptions!$C$61^2)+Assumptions!$C$61*((RAND()+RAND()+RAND()+RAND()+RAND()+RAND()+RAND()+RAND()+RAND()+RAND()+RAND()+RAND())-6))-1)+Liquidity_30Y!F13)</x:f>
        <x:v>1533173.7373058135</x:v>
      </x:c>
      <x:c r="F281" s="16" t="n">
        <x:f>MAX(0,E281*(1+EXP((LN(1+Assumptions!$C$60)-0.5*Assumptions!$C$61^2)+Assumptions!$C$61*((RAND()+RAND()+RAND()+RAND()+RAND()+RAND()+RAND()+RAND()+RAND()+RAND()+RAND()+RAND())-6))-1)+Liquidity_30Y!G13)</x:f>
        <x:v>1691967.421151358</x:v>
      </x:c>
      <x:c r="G281" s="16" t="n">
        <x:f>MAX(0,F281*(1+EXP((LN(1+Assumptions!$C$60)-0.5*Assumptions!$C$61^2)+Assumptions!$C$61*((RAND()+RAND()+RAND()+RAND()+RAND()+RAND()+RAND()+RAND()+RAND()+RAND()+RAND()+RAND())-6))-1)+Liquidity_30Y!H13)</x:f>
        <x:v>2120826.6535649328</x:v>
      </x:c>
      <x:c r="H281" s="16" t="n">
        <x:f>MAX(0,G281*(1+EXP((LN(1+Assumptions!$C$60)-0.5*Assumptions!$C$61^2)+Assumptions!$C$61*((RAND()+RAND()+RAND()+RAND()+RAND()+RAND()+RAND()+RAND()+RAND()+RAND()+RAND()+RAND())-6))-1)+Liquidity_30Y!I13)</x:f>
        <x:v>2543698.7677555885</x:v>
      </x:c>
      <x:c r="I281" s="16" t="n">
        <x:f>MAX(0,H281*(1+EXP((LN(1+Assumptions!$C$60)-0.5*Assumptions!$C$61^2)+Assumptions!$C$61*((RAND()+RAND()+RAND()+RAND()+RAND()+RAND()+RAND()+RAND()+RAND()+RAND()+RAND()+RAND())-6))-1)+Liquidity_30Y!J13)</x:f>
        <x:v>2628061.302185285</x:v>
      </x:c>
      <x:c r="J281" s="16" t="n">
        <x:f>MAX(0,I281*(1+EXP((LN(1+Assumptions!$C$60)-0.5*Assumptions!$C$61^2)+Assumptions!$C$61*((RAND()+RAND()+RAND()+RAND()+RAND()+RAND()+RAND()+RAND()+RAND()+RAND()+RAND()+RAND())-6))-1)+Liquidity_30Y!K13)</x:f>
        <x:v>2758542.0771836233</x:v>
      </x:c>
      <x:c r="K281" s="16" t="n">
        <x:f>MAX(0,J281*(1+EXP((LN(1+Assumptions!$C$60)-0.5*Assumptions!$C$61^2)+Assumptions!$C$61*((RAND()+RAND()+RAND()+RAND()+RAND()+RAND()+RAND()+RAND()+RAND()+RAND()+RAND()+RAND())-6))-1)+Liquidity_30Y!L13)</x:f>
        <x:v>3701988.7139717387</x:v>
      </x:c>
      <x:c r="L281" s="16" t="n">
        <x:f>MAX(0,K281*(1+EXP((LN(1+Assumptions!$C$60)-0.5*Assumptions!$C$61^2)+Assumptions!$C$61*((RAND()+RAND()+RAND()+RAND()+RAND()+RAND()+RAND()+RAND()+RAND()+RAND()+RAND()+RAND())-6))-1)+Liquidity_30Y!M13)</x:f>
        <x:v>3625469.6801604945</x:v>
      </x:c>
      <x:c r="M281" s="16" t="n">
        <x:f>MAX(0,L281*(1+EXP((LN(1+Assumptions!$C$60)-0.5*Assumptions!$C$61^2)+Assumptions!$C$61*((RAND()+RAND()+RAND()+RAND()+RAND()+RAND()+RAND()+RAND()+RAND()+RAND()+RAND()+RAND())-6))-1)+Liquidity_30Y!N13)</x:f>
        <x:v>2940759.5221170783</x:v>
      </x:c>
      <x:c r="N281" s="16" t="n">
        <x:f>MAX(0,M281*(1+EXP((LN(1+Assumptions!$C$60)-0.5*Assumptions!$C$61^2)+Assumptions!$C$61*((RAND()+RAND()+RAND()+RAND()+RAND()+RAND()+RAND()+RAND()+RAND()+RAND()+RAND()+RAND())-6))-1)+Liquidity_30Y!O13)</x:f>
        <x:v>2514693.8740549786</x:v>
      </x:c>
      <x:c r="O281" s="16" t="n">
        <x:f>MAX(0,N281*(1+EXP((LN(1+Assumptions!$C$60)-0.5*Assumptions!$C$61^2)+Assumptions!$C$61*((RAND()+RAND()+RAND()+RAND()+RAND()+RAND()+RAND()+RAND()+RAND()+RAND()+RAND()+RAND())-6))-1)+Liquidity_30Y!P13)</x:f>
        <x:v>3012249.5710516255</x:v>
      </x:c>
      <x:c r="P281" s="16" t="n">
        <x:f>MAX(0,O281*(1+EXP((LN(1+Assumptions!$C$60)-0.5*Assumptions!$C$61^2)+Assumptions!$C$61*((RAND()+RAND()+RAND()+RAND()+RAND()+RAND()+RAND()+RAND()+RAND()+RAND()+RAND()+RAND())-6))-1)+Liquidity_30Y!Q13)</x:f>
        <x:v>3372166.31294105</x:v>
      </x:c>
      <x:c r="Q281" s="16" t="n">
        <x:f>MAX(0,P281*(1+EXP((LN(1+Assumptions!$C$60)-0.5*Assumptions!$C$61^2)+Assumptions!$C$61*((RAND()+RAND()+RAND()+RAND()+RAND()+RAND()+RAND()+RAND()+RAND()+RAND()+RAND()+RAND())-6))-1)+Liquidity_30Y!R13)</x:f>
        <x:v>4065184.283617256</x:v>
      </x:c>
      <x:c r="R281" s="16" t="n">
        <x:f>MAX(0,Q281*(1+EXP((LN(1+Assumptions!$C$60)-0.5*Assumptions!$C$61^2)+Assumptions!$C$61*((RAND()+RAND()+RAND()+RAND()+RAND()+RAND()+RAND()+RAND()+RAND()+RAND()+RAND()+RAND())-6))-1)+Liquidity_30Y!S13)</x:f>
        <x:v>5293922.0849678945</x:v>
      </x:c>
      <x:c r="S281" s="16" t="n">
        <x:f>MAX(0,R281*(1+EXP((LN(1+Assumptions!$C$60)-0.5*Assumptions!$C$61^2)+Assumptions!$C$61*((RAND()+RAND()+RAND()+RAND()+RAND()+RAND()+RAND()+RAND()+RAND()+RAND()+RAND()+RAND())-6))-1)+Liquidity_30Y!T13)</x:f>
        <x:v>5482165.547823011</x:v>
      </x:c>
      <x:c r="T281" s="16" t="n">
        <x:f>MAX(0,S281*(1+EXP((LN(1+Assumptions!$C$60)-0.5*Assumptions!$C$61^2)+Assumptions!$C$61*((RAND()+RAND()+RAND()+RAND()+RAND()+RAND()+RAND()+RAND()+RAND()+RAND()+RAND()+RAND())-6))-1)+Liquidity_30Y!U13)</x:f>
        <x:v>4914975.99280706</x:v>
      </x:c>
      <x:c r="U281" s="16" t="n">
        <x:f>MAX(0,T281*(1+EXP((LN(1+Assumptions!$C$60)-0.5*Assumptions!$C$61^2)+Assumptions!$C$61*((RAND()+RAND()+RAND()+RAND()+RAND()+RAND()+RAND()+RAND()+RAND()+RAND()+RAND()+RAND())-6))-1)+Liquidity_30Y!V13)</x:f>
        <x:v>4239894.308757315</x:v>
      </x:c>
      <x:c r="V281" s="16" t="n">
        <x:f>MAX(0,U281*(1+EXP((LN(1+Assumptions!$C$60)-0.5*Assumptions!$C$61^2)+Assumptions!$C$61*((RAND()+RAND()+RAND()+RAND()+RAND()+RAND()+RAND()+RAND()+RAND()+RAND()+RAND()+RAND())-6))-1)+Liquidity_30Y!W13)</x:f>
        <x:v>6171734.218782914</x:v>
      </x:c>
      <x:c r="W281" s="16" t="n">
        <x:f>MAX(0,V281*(1+EXP((LN(1+Assumptions!$C$60)-0.5*Assumptions!$C$61^2)+Assumptions!$C$61*((RAND()+RAND()+RAND()+RAND()+RAND()+RAND()+RAND()+RAND()+RAND()+RAND()+RAND()+RAND())-6))-1)+Liquidity_30Y!X13)</x:f>
        <x:v>6112333.271126908</x:v>
      </x:c>
      <x:c r="X281" s="16" t="n">
        <x:f>MAX(0,W281*(1+EXP((LN(1+Assumptions!$C$60)-0.5*Assumptions!$C$61^2)+Assumptions!$C$61*((RAND()+RAND()+RAND()+RAND()+RAND()+RAND()+RAND()+RAND()+RAND()+RAND()+RAND()+RAND())-6))-1)+Liquidity_30Y!Y13)</x:f>
        <x:v>8094773.794188401</x:v>
      </x:c>
      <x:c r="Y281" s="16" t="n">
        <x:f>MAX(0,X281*(1+EXP((LN(1+Assumptions!$C$60)-0.5*Assumptions!$C$61^2)+Assumptions!$C$61*((RAND()+RAND()+RAND()+RAND()+RAND()+RAND()+RAND()+RAND()+RAND()+RAND()+RAND()+RAND())-6))-1)+Liquidity_30Y!Z13)</x:f>
        <x:v>8358518.158583715</x:v>
      </x:c>
      <x:c r="Z281" s="16" t="n">
        <x:f>MAX(0,Y281*(1+EXP((LN(1+Assumptions!$C$60)-0.5*Assumptions!$C$61^2)+Assumptions!$C$61*((RAND()+RAND()+RAND()+RAND()+RAND()+RAND()+RAND()+RAND()+RAND()+RAND()+RAND()+RAND())-6))-1)+Liquidity_30Y!AA13)</x:f>
        <x:v>9660119.43925297</x:v>
      </x:c>
      <x:c r="AA281" s="16" t="n">
        <x:f>MAX(0,Z281*(1+EXP((LN(1+Assumptions!$C$60)-0.5*Assumptions!$C$61^2)+Assumptions!$C$61*((RAND()+RAND()+RAND()+RAND()+RAND()+RAND()+RAND()+RAND()+RAND()+RAND()+RAND()+RAND())-6))-1)+Liquidity_30Y!AB13)</x:f>
        <x:v>9796588.389934788</x:v>
      </x:c>
      <x:c r="AB281" s="16" t="n">
        <x:f>MAX(0,AA281*(1+EXP((LN(1+Assumptions!$C$60)-0.5*Assumptions!$C$61^2)+Assumptions!$C$61*((RAND()+RAND()+RAND()+RAND()+RAND()+RAND()+RAND()+RAND()+RAND()+RAND()+RAND()+RAND())-6))-1)+Liquidity_30Y!AC13)</x:f>
        <x:v>10880482.258373274</x:v>
      </x:c>
      <x:c r="AC281" s="16" t="n">
        <x:f>MAX(0,AB281*(1+EXP((LN(1+Assumptions!$C$60)-0.5*Assumptions!$C$61^2)+Assumptions!$C$61*((RAND()+RAND()+RAND()+RAND()+RAND()+RAND()+RAND()+RAND()+RAND()+RAND()+RAND()+RAND())-6))-1)+Liquidity_30Y!AD13)</x:f>
        <x:v>11724785.878104702</x:v>
      </x:c>
      <x:c r="AD281" s="16" t="n">
        <x:f>MAX(0,AC281*(1+EXP((LN(1+Assumptions!$C$60)-0.5*Assumptions!$C$61^2)+Assumptions!$C$61*((RAND()+RAND()+RAND()+RAND()+RAND()+RAND()+RAND()+RAND()+RAND()+RAND()+RAND()+RAND())-6))-1)+Liquidity_30Y!AE13)</x:f>
        <x:v>12456146.228053458</x:v>
      </x:c>
      <x:c r="AE281" s="16" t="n">
        <x:f>MAX(0,AD281*(1+EXP((LN(1+Assumptions!$C$60)-0.5*Assumptions!$C$61^2)+Assumptions!$C$61*((RAND()+RAND()+RAND()+RAND()+RAND()+RAND()+RAND()+RAND()+RAND()+RAND()+RAND()+RAND())-6))-1)+Liquidity_30Y!AF13)</x:f>
        <x:v>14705579.538617589</x:v>
      </x:c>
      <x:c r="AF281" s="16" t="n">
        <x:f>MAX(0,AE281*(1+EXP((LN(1+Assumptions!$C$60)-0.5*Assumptions!$C$61^2)+Assumptions!$C$61*((RAND()+RAND()+RAND()+RAND()+RAND()+RAND()+RAND()+RAND()+RAND()+RAND()+RAND()+RAND())-6))-1)+Liquidity_30Y!AG13)</x:f>
        <x:v>16192820.728505673</x:v>
      </x:c>
    </x:row>
    <x:row r="282">
      <x:c r="A282" s="39">
        <x:v>278</x:v>
      </x:c>
      <x:c r="B282" s="16" t="n">
        <x:f>Liquidity_30Y!C14</x:f>
        <x:v>1029031.25</x:v>
      </x:c>
      <x:c r="C282" s="16" t="n">
        <x:f>MAX(0,B282*(1+EXP((LN(1+Assumptions!$C$60)-0.5*Assumptions!$C$61^2)+Assumptions!$C$61*((RAND()+RAND()+RAND()+RAND()+RAND()+RAND()+RAND()+RAND()+RAND()+RAND()+RAND()+RAND())-6))-1)+Liquidity_30Y!D13)</x:f>
        <x:v>886761.8764870708</x:v>
      </x:c>
      <x:c r="D282" s="16" t="n">
        <x:f>MAX(0,C282*(1+EXP((LN(1+Assumptions!$C$60)-0.5*Assumptions!$C$61^2)+Assumptions!$C$61*((RAND()+RAND()+RAND()+RAND()+RAND()+RAND()+RAND()+RAND()+RAND()+RAND()+RAND()+RAND())-6))-1)+Liquidity_30Y!E13)</x:f>
        <x:v>927011.7019289462</x:v>
      </x:c>
      <x:c r="E282" s="16" t="n">
        <x:f>MAX(0,D282*(1+EXP((LN(1+Assumptions!$C$60)-0.5*Assumptions!$C$61^2)+Assumptions!$C$61*((RAND()+RAND()+RAND()+RAND()+RAND()+RAND()+RAND()+RAND()+RAND()+RAND()+RAND()+RAND())-6))-1)+Liquidity_30Y!F13)</x:f>
        <x:v>964638.1811420992</x:v>
      </x:c>
      <x:c r="F282" s="16" t="n">
        <x:f>MAX(0,E282*(1+EXP((LN(1+Assumptions!$C$60)-0.5*Assumptions!$C$61^2)+Assumptions!$C$61*((RAND()+RAND()+RAND()+RAND()+RAND()+RAND()+RAND()+RAND()+RAND()+RAND()+RAND()+RAND())-6))-1)+Liquidity_30Y!G13)</x:f>
        <x:v>863561.5853545362</x:v>
      </x:c>
      <x:c r="G282" s="16" t="n">
        <x:f>MAX(0,F282*(1+EXP((LN(1+Assumptions!$C$60)-0.5*Assumptions!$C$61^2)+Assumptions!$C$61*((RAND()+RAND()+RAND()+RAND()+RAND()+RAND()+RAND()+RAND()+RAND()+RAND()+RAND()+RAND())-6))-1)+Liquidity_30Y!H13)</x:f>
        <x:v>995282.7591695288</x:v>
      </x:c>
      <x:c r="H282" s="16" t="n">
        <x:f>MAX(0,G282*(1+EXP((LN(1+Assumptions!$C$60)-0.5*Assumptions!$C$61^2)+Assumptions!$C$61*((RAND()+RAND()+RAND()+RAND()+RAND()+RAND()+RAND()+RAND()+RAND()+RAND()+RAND()+RAND())-6))-1)+Liquidity_30Y!I13)</x:f>
        <x:v>1226935.5349722754</x:v>
      </x:c>
      <x:c r="I282" s="16" t="n">
        <x:f>MAX(0,H282*(1+EXP((LN(1+Assumptions!$C$60)-0.5*Assumptions!$C$61^2)+Assumptions!$C$61*((RAND()+RAND()+RAND()+RAND()+RAND()+RAND()+RAND()+RAND()+RAND()+RAND()+RAND()+RAND())-6))-1)+Liquidity_30Y!J13)</x:f>
        <x:v>1230065.8972978666</x:v>
      </x:c>
      <x:c r="J282" s="16" t="n">
        <x:f>MAX(0,I282*(1+EXP((LN(1+Assumptions!$C$60)-0.5*Assumptions!$C$61^2)+Assumptions!$C$61*((RAND()+RAND()+RAND()+RAND()+RAND()+RAND()+RAND()+RAND()+RAND()+RAND()+RAND()+RAND())-6))-1)+Liquidity_30Y!K13)</x:f>
        <x:v>1827506.8350894903</x:v>
      </x:c>
      <x:c r="K282" s="16" t="n">
        <x:f>MAX(0,J282*(1+EXP((LN(1+Assumptions!$C$60)-0.5*Assumptions!$C$61^2)+Assumptions!$C$61*((RAND()+RAND()+RAND()+RAND()+RAND()+RAND()+RAND()+RAND()+RAND()+RAND()+RAND()+RAND())-6))-1)+Liquidity_30Y!L13)</x:f>
        <x:v>2428903.215245248</x:v>
      </x:c>
      <x:c r="L282" s="16" t="n">
        <x:f>MAX(0,K282*(1+EXP((LN(1+Assumptions!$C$60)-0.5*Assumptions!$C$61^2)+Assumptions!$C$61*((RAND()+RAND()+RAND()+RAND()+RAND()+RAND()+RAND()+RAND()+RAND()+RAND()+RAND()+RAND())-6))-1)+Liquidity_30Y!M13)</x:f>
        <x:v>2131733.575938455</x:v>
      </x:c>
      <x:c r="M282" s="16" t="n">
        <x:f>MAX(0,L282*(1+EXP((LN(1+Assumptions!$C$60)-0.5*Assumptions!$C$61^2)+Assumptions!$C$61*((RAND()+RAND()+RAND()+RAND()+RAND()+RAND()+RAND()+RAND()+RAND()+RAND()+RAND()+RAND())-6))-1)+Liquidity_30Y!N13)</x:f>
        <x:v>2243618.5790113457</x:v>
      </x:c>
      <x:c r="N282" s="16" t="n">
        <x:f>MAX(0,M282*(1+EXP((LN(1+Assumptions!$C$60)-0.5*Assumptions!$C$61^2)+Assumptions!$C$61*((RAND()+RAND()+RAND()+RAND()+RAND()+RAND()+RAND()+RAND()+RAND()+RAND()+RAND()+RAND())-6))-1)+Liquidity_30Y!O13)</x:f>
        <x:v>2354361.528352922</x:v>
      </x:c>
      <x:c r="O282" s="16" t="n">
        <x:f>MAX(0,N282*(1+EXP((LN(1+Assumptions!$C$60)-0.5*Assumptions!$C$61^2)+Assumptions!$C$61*((RAND()+RAND()+RAND()+RAND()+RAND()+RAND()+RAND()+RAND()+RAND()+RAND()+RAND()+RAND())-6))-1)+Liquidity_30Y!P13)</x:f>
        <x:v>2529535.5598505945</x:v>
      </x:c>
      <x:c r="P282" s="16" t="n">
        <x:f>MAX(0,O282*(1+EXP((LN(1+Assumptions!$C$60)-0.5*Assumptions!$C$61^2)+Assumptions!$C$61*((RAND()+RAND()+RAND()+RAND()+RAND()+RAND()+RAND()+RAND()+RAND()+RAND()+RAND()+RAND())-6))-1)+Liquidity_30Y!Q13)</x:f>
        <x:v>2805459.9865945647</x:v>
      </x:c>
      <x:c r="Q282" s="16" t="n">
        <x:f>MAX(0,P282*(1+EXP((LN(1+Assumptions!$C$60)-0.5*Assumptions!$C$61^2)+Assumptions!$C$61*((RAND()+RAND()+RAND()+RAND()+RAND()+RAND()+RAND()+RAND()+RAND()+RAND()+RAND()+RAND())-6))-1)+Liquidity_30Y!R13)</x:f>
        <x:v>2844233.164796423</x:v>
      </x:c>
      <x:c r="R282" s="16" t="n">
        <x:f>MAX(0,Q282*(1+EXP((LN(1+Assumptions!$C$60)-0.5*Assumptions!$C$61^2)+Assumptions!$C$61*((RAND()+RAND()+RAND()+RAND()+RAND()+RAND()+RAND()+RAND()+RAND()+RAND()+RAND()+RAND())-6))-1)+Liquidity_30Y!S13)</x:f>
        <x:v>3060008.5618281816</x:v>
      </x:c>
      <x:c r="S282" s="16" t="n">
        <x:f>MAX(0,R282*(1+EXP((LN(1+Assumptions!$C$60)-0.5*Assumptions!$C$61^2)+Assumptions!$C$61*((RAND()+RAND()+RAND()+RAND()+RAND()+RAND()+RAND()+RAND()+RAND()+RAND()+RAND()+RAND())-6))-1)+Liquidity_30Y!T13)</x:f>
        <x:v>2791420.9650521413</x:v>
      </x:c>
      <x:c r="T282" s="16" t="n">
        <x:f>MAX(0,S282*(1+EXP((LN(1+Assumptions!$C$60)-0.5*Assumptions!$C$61^2)+Assumptions!$C$61*((RAND()+RAND()+RAND()+RAND()+RAND()+RAND()+RAND()+RAND()+RAND()+RAND()+RAND()+RAND())-6))-1)+Liquidity_30Y!U13)</x:f>
        <x:v>3400674.5325977574</x:v>
      </x:c>
      <x:c r="U282" s="16" t="n">
        <x:f>MAX(0,T282*(1+EXP((LN(1+Assumptions!$C$60)-0.5*Assumptions!$C$61^2)+Assumptions!$C$61*((RAND()+RAND()+RAND()+RAND()+RAND()+RAND()+RAND()+RAND()+RAND()+RAND()+RAND()+RAND())-6))-1)+Liquidity_30Y!V13)</x:f>
        <x:v>3990575.7603472034</x:v>
      </x:c>
      <x:c r="V282" s="16" t="n">
        <x:f>MAX(0,U282*(1+EXP((LN(1+Assumptions!$C$60)-0.5*Assumptions!$C$61^2)+Assumptions!$C$61*((RAND()+RAND()+RAND()+RAND()+RAND()+RAND()+RAND()+RAND()+RAND()+RAND()+RAND()+RAND())-6))-1)+Liquidity_30Y!W13)</x:f>
        <x:v>4489034.51819194</x:v>
      </x:c>
      <x:c r="W282" s="16" t="n">
        <x:f>MAX(0,V282*(1+EXP((LN(1+Assumptions!$C$60)-0.5*Assumptions!$C$61^2)+Assumptions!$C$61*((RAND()+RAND()+RAND()+RAND()+RAND()+RAND()+RAND()+RAND()+RAND()+RAND()+RAND()+RAND())-6))-1)+Liquidity_30Y!X13)</x:f>
        <x:v>3432311.680100657</x:v>
      </x:c>
      <x:c r="X282" s="16" t="n">
        <x:f>MAX(0,W282*(1+EXP((LN(1+Assumptions!$C$60)-0.5*Assumptions!$C$61^2)+Assumptions!$C$61*((RAND()+RAND()+RAND()+RAND()+RAND()+RAND()+RAND()+RAND()+RAND()+RAND()+RAND()+RAND())-6))-1)+Liquidity_30Y!Y13)</x:f>
        <x:v>3966401.430266694</x:v>
      </x:c>
      <x:c r="Y282" s="16" t="n">
        <x:f>MAX(0,X282*(1+EXP((LN(1+Assumptions!$C$60)-0.5*Assumptions!$C$61^2)+Assumptions!$C$61*((RAND()+RAND()+RAND()+RAND()+RAND()+RAND()+RAND()+RAND()+RAND()+RAND()+RAND()+RAND())-6))-1)+Liquidity_30Y!Z13)</x:f>
        <x:v>4067094.4566874085</x:v>
      </x:c>
      <x:c r="Z282" s="16" t="n">
        <x:f>MAX(0,Y282*(1+EXP((LN(1+Assumptions!$C$60)-0.5*Assumptions!$C$61^2)+Assumptions!$C$61*((RAND()+RAND()+RAND()+RAND()+RAND()+RAND()+RAND()+RAND()+RAND()+RAND()+RAND()+RAND())-6))-1)+Liquidity_30Y!AA13)</x:f>
        <x:v>3876993.942024008</x:v>
      </x:c>
      <x:c r="AA282" s="16" t="n">
        <x:f>MAX(0,Z282*(1+EXP((LN(1+Assumptions!$C$60)-0.5*Assumptions!$C$61^2)+Assumptions!$C$61*((RAND()+RAND()+RAND()+RAND()+RAND()+RAND()+RAND()+RAND()+RAND()+RAND()+RAND()+RAND())-6))-1)+Liquidity_30Y!AB13)</x:f>
        <x:v>3863921.027252704</x:v>
      </x:c>
      <x:c r="AB282" s="16" t="n">
        <x:f>MAX(0,AA282*(1+EXP((LN(1+Assumptions!$C$60)-0.5*Assumptions!$C$61^2)+Assumptions!$C$61*((RAND()+RAND()+RAND()+RAND()+RAND()+RAND()+RAND()+RAND()+RAND()+RAND()+RAND()+RAND())-6))-1)+Liquidity_30Y!AC13)</x:f>
        <x:v>4886901.062473368</x:v>
      </x:c>
      <x:c r="AC282" s="16" t="n">
        <x:f>MAX(0,AB282*(1+EXP((LN(1+Assumptions!$C$60)-0.5*Assumptions!$C$61^2)+Assumptions!$C$61*((RAND()+RAND()+RAND()+RAND()+RAND()+RAND()+RAND()+RAND()+RAND()+RAND()+RAND()+RAND())-6))-1)+Liquidity_30Y!AD13)</x:f>
        <x:v>4315805.32283343</x:v>
      </x:c>
      <x:c r="AD282" s="16" t="n">
        <x:f>MAX(0,AC282*(1+EXP((LN(1+Assumptions!$C$60)-0.5*Assumptions!$C$61^2)+Assumptions!$C$61*((RAND()+RAND()+RAND()+RAND()+RAND()+RAND()+RAND()+RAND()+RAND()+RAND()+RAND()+RAND())-6))-1)+Liquidity_30Y!AE13)</x:f>
        <x:v>3988988.1984485444</x:v>
      </x:c>
      <x:c r="AE282" s="16" t="n">
        <x:f>MAX(0,AD282*(1+EXP((LN(1+Assumptions!$C$60)-0.5*Assumptions!$C$61^2)+Assumptions!$C$61*((RAND()+RAND()+RAND()+RAND()+RAND()+RAND()+RAND()+RAND()+RAND()+RAND()+RAND()+RAND())-6))-1)+Liquidity_30Y!AF13)</x:f>
        <x:v>7029232.086272837</x:v>
      </x:c>
      <x:c r="AF282" s="16" t="n">
        <x:f>MAX(0,AE282*(1+EXP((LN(1+Assumptions!$C$60)-0.5*Assumptions!$C$61^2)+Assumptions!$C$61*((RAND()+RAND()+RAND()+RAND()+RAND()+RAND()+RAND()+RAND()+RAND()+RAND()+RAND()+RAND())-6))-1)+Liquidity_30Y!AG13)</x:f>
        <x:v>6443826.167728648</x:v>
      </x:c>
    </x:row>
    <x:row r="283">
      <x:c r="A283" s="39">
        <x:v>279</x:v>
      </x:c>
      <x:c r="B283" s="16" t="n">
        <x:f>Liquidity_30Y!C14</x:f>
        <x:v>1029031.25</x:v>
      </x:c>
      <x:c r="C283" s="16" t="n">
        <x:f>MAX(0,B283*(1+EXP((LN(1+Assumptions!$C$60)-0.5*Assumptions!$C$61^2)+Assumptions!$C$61*((RAND()+RAND()+RAND()+RAND()+RAND()+RAND()+RAND()+RAND()+RAND()+RAND()+RAND()+RAND())-6))-1)+Liquidity_30Y!D13)</x:f>
        <x:v>939975.1269572692</x:v>
      </x:c>
      <x:c r="D283" s="16" t="n">
        <x:f>MAX(0,C283*(1+EXP((LN(1+Assumptions!$C$60)-0.5*Assumptions!$C$61^2)+Assumptions!$C$61*((RAND()+RAND()+RAND()+RAND()+RAND()+RAND()+RAND()+RAND()+RAND()+RAND()+RAND()+RAND())-6))-1)+Liquidity_30Y!E13)</x:f>
        <x:v>1124714.877452793</x:v>
      </x:c>
      <x:c r="E283" s="16" t="n">
        <x:f>MAX(0,D283*(1+EXP((LN(1+Assumptions!$C$60)-0.5*Assumptions!$C$61^2)+Assumptions!$C$61*((RAND()+RAND()+RAND()+RAND()+RAND()+RAND()+RAND()+RAND()+RAND()+RAND()+RAND()+RAND())-6))-1)+Liquidity_30Y!F13)</x:f>
        <x:v>841101.606633812</x:v>
      </x:c>
      <x:c r="F283" s="16" t="n">
        <x:f>MAX(0,E283*(1+EXP((LN(1+Assumptions!$C$60)-0.5*Assumptions!$C$61^2)+Assumptions!$C$61*((RAND()+RAND()+RAND()+RAND()+RAND()+RAND()+RAND()+RAND()+RAND()+RAND()+RAND()+RAND())-6))-1)+Liquidity_30Y!G13)</x:f>
        <x:v>707938.9971774018</x:v>
      </x:c>
      <x:c r="G283" s="16" t="n">
        <x:f>MAX(0,F283*(1+EXP((LN(1+Assumptions!$C$60)-0.5*Assumptions!$C$61^2)+Assumptions!$C$61*((RAND()+RAND()+RAND()+RAND()+RAND()+RAND()+RAND()+RAND()+RAND()+RAND()+RAND()+RAND())-6))-1)+Liquidity_30Y!H13)</x:f>
        <x:v>751686.9717343991</x:v>
      </x:c>
      <x:c r="H283" s="16" t="n">
        <x:f>MAX(0,G283*(1+EXP((LN(1+Assumptions!$C$60)-0.5*Assumptions!$C$61^2)+Assumptions!$C$61*((RAND()+RAND()+RAND()+RAND()+RAND()+RAND()+RAND()+RAND()+RAND()+RAND()+RAND()+RAND())-6))-1)+Liquidity_30Y!I13)</x:f>
        <x:v>615267.9144544457</x:v>
      </x:c>
      <x:c r="I283" s="16" t="n">
        <x:f>MAX(0,H283*(1+EXP((LN(1+Assumptions!$C$60)-0.5*Assumptions!$C$61^2)+Assumptions!$C$61*((RAND()+RAND()+RAND()+RAND()+RAND()+RAND()+RAND()+RAND()+RAND()+RAND()+RAND()+RAND())-6))-1)+Liquidity_30Y!J13)</x:f>
        <x:v>634839.2569181015</x:v>
      </x:c>
      <x:c r="J283" s="16" t="n">
        <x:f>MAX(0,I283*(1+EXP((LN(1+Assumptions!$C$60)-0.5*Assumptions!$C$61^2)+Assumptions!$C$61*((RAND()+RAND()+RAND()+RAND()+RAND()+RAND()+RAND()+RAND()+RAND()+RAND()+RAND()+RAND())-6))-1)+Liquidity_30Y!K13)</x:f>
        <x:v>610633.8830741054</x:v>
      </x:c>
      <x:c r="K283" s="16" t="n">
        <x:f>MAX(0,J283*(1+EXP((LN(1+Assumptions!$C$60)-0.5*Assumptions!$C$61^2)+Assumptions!$C$61*((RAND()+RAND()+RAND()+RAND()+RAND()+RAND()+RAND()+RAND()+RAND()+RAND()+RAND()+RAND())-6))-1)+Liquidity_30Y!L13)</x:f>
        <x:v>735059.4680507596</x:v>
      </x:c>
      <x:c r="L283" s="16" t="n">
        <x:f>MAX(0,K283*(1+EXP((LN(1+Assumptions!$C$60)-0.5*Assumptions!$C$61^2)+Assumptions!$C$61*((RAND()+RAND()+RAND()+RAND()+RAND()+RAND()+RAND()+RAND()+RAND()+RAND()+RAND()+RAND())-6))-1)+Liquidity_30Y!M13)</x:f>
        <x:v>861409.8876059481</x:v>
      </x:c>
      <x:c r="M283" s="16" t="n">
        <x:f>MAX(0,L283*(1+EXP((LN(1+Assumptions!$C$60)-0.5*Assumptions!$C$61^2)+Assumptions!$C$61*((RAND()+RAND()+RAND()+RAND()+RAND()+RAND()+RAND()+RAND()+RAND()+RAND()+RAND()+RAND())-6))-1)+Liquidity_30Y!N13)</x:f>
        <x:v>822048.7550494882</x:v>
      </x:c>
      <x:c r="N283" s="16" t="n">
        <x:f>MAX(0,M283*(1+EXP((LN(1+Assumptions!$C$60)-0.5*Assumptions!$C$61^2)+Assumptions!$C$61*((RAND()+RAND()+RAND()+RAND()+RAND()+RAND()+RAND()+RAND()+RAND()+RAND()+RAND()+RAND())-6))-1)+Liquidity_30Y!O13)</x:f>
        <x:v>724321.7258626947</x:v>
      </x:c>
      <x:c r="O283" s="16" t="n">
        <x:f>MAX(0,N283*(1+EXP((LN(1+Assumptions!$C$60)-0.5*Assumptions!$C$61^2)+Assumptions!$C$61*((RAND()+RAND()+RAND()+RAND()+RAND()+RAND()+RAND()+RAND()+RAND()+RAND()+RAND()+RAND())-6))-1)+Liquidity_30Y!P13)</x:f>
        <x:v>688538.7930072465</x:v>
      </x:c>
      <x:c r="P283" s="16" t="n">
        <x:f>MAX(0,O283*(1+EXP((LN(1+Assumptions!$C$60)-0.5*Assumptions!$C$61^2)+Assumptions!$C$61*((RAND()+RAND()+RAND()+RAND()+RAND()+RAND()+RAND()+RAND()+RAND()+RAND()+RAND()+RAND())-6))-1)+Liquidity_30Y!Q13)</x:f>
        <x:v>809941.9824083257</x:v>
      </x:c>
      <x:c r="Q283" s="16" t="n">
        <x:f>MAX(0,P283*(1+EXP((LN(1+Assumptions!$C$60)-0.5*Assumptions!$C$61^2)+Assumptions!$C$61*((RAND()+RAND()+RAND()+RAND()+RAND()+RAND()+RAND()+RAND()+RAND()+RAND()+RAND()+RAND())-6))-1)+Liquidity_30Y!R13)</x:f>
        <x:v>1016402.3960135457</x:v>
      </x:c>
      <x:c r="R283" s="16" t="n">
        <x:f>MAX(0,Q283*(1+EXP((LN(1+Assumptions!$C$60)-0.5*Assumptions!$C$61^2)+Assumptions!$C$61*((RAND()+RAND()+RAND()+RAND()+RAND()+RAND()+RAND()+RAND()+RAND()+RAND()+RAND()+RAND())-6))-1)+Liquidity_30Y!S13)</x:f>
        <x:v>900411.911366753</x:v>
      </x:c>
      <x:c r="S283" s="16" t="n">
        <x:f>MAX(0,R283*(1+EXP((LN(1+Assumptions!$C$60)-0.5*Assumptions!$C$61^2)+Assumptions!$C$61*((RAND()+RAND()+RAND()+RAND()+RAND()+RAND()+RAND()+RAND()+RAND()+RAND()+RAND()+RAND())-6))-1)+Liquidity_30Y!T13)</x:f>
        <x:v>898476.0205212738</x:v>
      </x:c>
      <x:c r="T283" s="16" t="n">
        <x:f>MAX(0,S283*(1+EXP((LN(1+Assumptions!$C$60)-0.5*Assumptions!$C$61^2)+Assumptions!$C$61*((RAND()+RAND()+RAND()+RAND()+RAND()+RAND()+RAND()+RAND()+RAND()+RAND()+RAND()+RAND())-6))-1)+Liquidity_30Y!U13)</x:f>
        <x:v>1068882.6255085869</x:v>
      </x:c>
      <x:c r="U283" s="16" t="n">
        <x:f>MAX(0,T283*(1+EXP((LN(1+Assumptions!$C$60)-0.5*Assumptions!$C$61^2)+Assumptions!$C$61*((RAND()+RAND()+RAND()+RAND()+RAND()+RAND()+RAND()+RAND()+RAND()+RAND()+RAND()+RAND())-6))-1)+Liquidity_30Y!V13)</x:f>
        <x:v>1149796.445203989</x:v>
      </x:c>
      <x:c r="V283" s="16" t="n">
        <x:f>MAX(0,U283*(1+EXP((LN(1+Assumptions!$C$60)-0.5*Assumptions!$C$61^2)+Assumptions!$C$61*((RAND()+RAND()+RAND()+RAND()+RAND()+RAND()+RAND()+RAND()+RAND()+RAND()+RAND()+RAND())-6))-1)+Liquidity_30Y!W13)</x:f>
        <x:v>1240167.2557825202</x:v>
      </x:c>
      <x:c r="W283" s="16" t="n">
        <x:f>MAX(0,V283*(1+EXP((LN(1+Assumptions!$C$60)-0.5*Assumptions!$C$61^2)+Assumptions!$C$61*((RAND()+RAND()+RAND()+RAND()+RAND()+RAND()+RAND()+RAND()+RAND()+RAND()+RAND()+RAND())-6))-1)+Liquidity_30Y!X13)</x:f>
        <x:v>1650316.7280913296</x:v>
      </x:c>
      <x:c r="X283" s="16" t="n">
        <x:f>MAX(0,W283*(1+EXP((LN(1+Assumptions!$C$60)-0.5*Assumptions!$C$61^2)+Assumptions!$C$61*((RAND()+RAND()+RAND()+RAND()+RAND()+RAND()+RAND()+RAND()+RAND()+RAND()+RAND()+RAND())-6))-1)+Liquidity_30Y!Y13)</x:f>
        <x:v>1632126.8833144896</x:v>
      </x:c>
      <x:c r="Y283" s="16" t="n">
        <x:f>MAX(0,X283*(1+EXP((LN(1+Assumptions!$C$60)-0.5*Assumptions!$C$61^2)+Assumptions!$C$61*((RAND()+RAND()+RAND()+RAND()+RAND()+RAND()+RAND()+RAND()+RAND()+RAND()+RAND()+RAND())-6))-1)+Liquidity_30Y!Z13)</x:f>
        <x:v>2145865.694306454</x:v>
      </x:c>
      <x:c r="Z283" s="16" t="n">
        <x:f>MAX(0,Y283*(1+EXP((LN(1+Assumptions!$C$60)-0.5*Assumptions!$C$61^2)+Assumptions!$C$61*((RAND()+RAND()+RAND()+RAND()+RAND()+RAND()+RAND()+RAND()+RAND()+RAND()+RAND()+RAND())-6))-1)+Liquidity_30Y!AA13)</x:f>
        <x:v>2958307.0543595655</x:v>
      </x:c>
      <x:c r="AA283" s="16" t="n">
        <x:f>MAX(0,Z283*(1+EXP((LN(1+Assumptions!$C$60)-0.5*Assumptions!$C$61^2)+Assumptions!$C$61*((RAND()+RAND()+RAND()+RAND()+RAND()+RAND()+RAND()+RAND()+RAND()+RAND()+RAND()+RAND())-6))-1)+Liquidity_30Y!AB13)</x:f>
        <x:v>2969556.8548688604</x:v>
      </x:c>
      <x:c r="AB283" s="16" t="n">
        <x:f>MAX(0,AA283*(1+EXP((LN(1+Assumptions!$C$60)-0.5*Assumptions!$C$61^2)+Assumptions!$C$61*((RAND()+RAND()+RAND()+RAND()+RAND()+RAND()+RAND()+RAND()+RAND()+RAND()+RAND()+RAND())-6))-1)+Liquidity_30Y!AC13)</x:f>
        <x:v>3237716.1846363493</x:v>
      </x:c>
      <x:c r="AC283" s="16" t="n">
        <x:f>MAX(0,AB283*(1+EXP((LN(1+Assumptions!$C$60)-0.5*Assumptions!$C$61^2)+Assumptions!$C$61*((RAND()+RAND()+RAND()+RAND()+RAND()+RAND()+RAND()+RAND()+RAND()+RAND()+RAND()+RAND())-6))-1)+Liquidity_30Y!AD13)</x:f>
        <x:v>3358538.9787877738</x:v>
      </x:c>
      <x:c r="AD283" s="16" t="n">
        <x:f>MAX(0,AC283*(1+EXP((LN(1+Assumptions!$C$60)-0.5*Assumptions!$C$61^2)+Assumptions!$C$61*((RAND()+RAND()+RAND()+RAND()+RAND()+RAND()+RAND()+RAND()+RAND()+RAND()+RAND()+RAND())-6))-1)+Liquidity_30Y!AE13)</x:f>
        <x:v>3722795.8595140404</x:v>
      </x:c>
      <x:c r="AE283" s="16" t="n">
        <x:f>MAX(0,AD283*(1+EXP((LN(1+Assumptions!$C$60)-0.5*Assumptions!$C$61^2)+Assumptions!$C$61*((RAND()+RAND()+RAND()+RAND()+RAND()+RAND()+RAND()+RAND()+RAND()+RAND()+RAND()+RAND())-6))-1)+Liquidity_30Y!AF13)</x:f>
        <x:v>3893225.3157179323</x:v>
      </x:c>
      <x:c r="AF283" s="16" t="n">
        <x:f>MAX(0,AE283*(1+EXP((LN(1+Assumptions!$C$60)-0.5*Assumptions!$C$61^2)+Assumptions!$C$61*((RAND()+RAND()+RAND()+RAND()+RAND()+RAND()+RAND()+RAND()+RAND()+RAND()+RAND()+RAND())-6))-1)+Liquidity_30Y!AG13)</x:f>
        <x:v>4666863.497874862</x:v>
      </x:c>
    </x:row>
    <x:row r="284">
      <x:c r="A284" s="39">
        <x:v>280</x:v>
      </x:c>
      <x:c r="B284" s="16" t="n">
        <x:f>Liquidity_30Y!C14</x:f>
        <x:v>1029031.25</x:v>
      </x:c>
      <x:c r="C284" s="16" t="n">
        <x:f>MAX(0,B284*(1+EXP((LN(1+Assumptions!$C$60)-0.5*Assumptions!$C$61^2)+Assumptions!$C$61*((RAND()+RAND()+RAND()+RAND()+RAND()+RAND()+RAND()+RAND()+RAND()+RAND()+RAND()+RAND())-6))-1)+Liquidity_30Y!D13)</x:f>
        <x:v>1275127.5941619137</x:v>
      </x:c>
      <x:c r="D284" s="16" t="n">
        <x:f>MAX(0,C284*(1+EXP((LN(1+Assumptions!$C$60)-0.5*Assumptions!$C$61^2)+Assumptions!$C$61*((RAND()+RAND()+RAND()+RAND()+RAND()+RAND()+RAND()+RAND()+RAND()+RAND()+RAND()+RAND())-6))-1)+Liquidity_30Y!E13)</x:f>
        <x:v>1421441.878401077</x:v>
      </x:c>
      <x:c r="E284" s="16" t="n">
        <x:f>MAX(0,D284*(1+EXP((LN(1+Assumptions!$C$60)-0.5*Assumptions!$C$61^2)+Assumptions!$C$61*((RAND()+RAND()+RAND()+RAND()+RAND()+RAND()+RAND()+RAND()+RAND()+RAND()+RAND()+RAND())-6))-1)+Liquidity_30Y!F13)</x:f>
        <x:v>1556094.541890745</x:v>
      </x:c>
      <x:c r="F284" s="16" t="n">
        <x:f>MAX(0,E284*(1+EXP((LN(1+Assumptions!$C$60)-0.5*Assumptions!$C$61^2)+Assumptions!$C$61*((RAND()+RAND()+RAND()+RAND()+RAND()+RAND()+RAND()+RAND()+RAND()+RAND()+RAND()+RAND())-6))-1)+Liquidity_30Y!G13)</x:f>
        <x:v>1709526.716658736</x:v>
      </x:c>
      <x:c r="G284" s="16" t="n">
        <x:f>MAX(0,F284*(1+EXP((LN(1+Assumptions!$C$60)-0.5*Assumptions!$C$61^2)+Assumptions!$C$61*((RAND()+RAND()+RAND()+RAND()+RAND()+RAND()+RAND()+RAND()+RAND()+RAND()+RAND()+RAND())-6))-1)+Liquidity_30Y!H13)</x:f>
        <x:v>1949379.7317085213</x:v>
      </x:c>
      <x:c r="H284" s="16" t="n">
        <x:f>MAX(0,G284*(1+EXP((LN(1+Assumptions!$C$60)-0.5*Assumptions!$C$61^2)+Assumptions!$C$61*((RAND()+RAND()+RAND()+RAND()+RAND()+RAND()+RAND()+RAND()+RAND()+RAND()+RAND()+RAND())-6))-1)+Liquidity_30Y!I13)</x:f>
        <x:v>2116043.7345132213</x:v>
      </x:c>
      <x:c r="I284" s="16" t="n">
        <x:f>MAX(0,H284*(1+EXP((LN(1+Assumptions!$C$60)-0.5*Assumptions!$C$61^2)+Assumptions!$C$61*((RAND()+RAND()+RAND()+RAND()+RAND()+RAND()+RAND()+RAND()+RAND()+RAND()+RAND()+RAND())-6))-1)+Liquidity_30Y!J13)</x:f>
        <x:v>1976920.55058346</x:v>
      </x:c>
      <x:c r="J284" s="16" t="n">
        <x:f>MAX(0,I284*(1+EXP((LN(1+Assumptions!$C$60)-0.5*Assumptions!$C$61^2)+Assumptions!$C$61*((RAND()+RAND()+RAND()+RAND()+RAND()+RAND()+RAND()+RAND()+RAND()+RAND()+RAND()+RAND())-6))-1)+Liquidity_30Y!K13)</x:f>
        <x:v>1697510.561144787</x:v>
      </x:c>
      <x:c r="K284" s="16" t="n">
        <x:f>MAX(0,J284*(1+EXP((LN(1+Assumptions!$C$60)-0.5*Assumptions!$C$61^2)+Assumptions!$C$61*((RAND()+RAND()+RAND()+RAND()+RAND()+RAND()+RAND()+RAND()+RAND()+RAND()+RAND()+RAND())-6))-1)+Liquidity_30Y!L13)</x:f>
        <x:v>1425034.0060934501</x:v>
      </x:c>
      <x:c r="L284" s="16" t="n">
        <x:f>MAX(0,K284*(1+EXP((LN(1+Assumptions!$C$60)-0.5*Assumptions!$C$61^2)+Assumptions!$C$61*((RAND()+RAND()+RAND()+RAND()+RAND()+RAND()+RAND()+RAND()+RAND()+RAND()+RAND()+RAND())-6))-1)+Liquidity_30Y!M13)</x:f>
        <x:v>1508257.805405981</x:v>
      </x:c>
      <x:c r="M284" s="16" t="n">
        <x:f>MAX(0,L284*(1+EXP((LN(1+Assumptions!$C$60)-0.5*Assumptions!$C$61^2)+Assumptions!$C$61*((RAND()+RAND()+RAND()+RAND()+RAND()+RAND()+RAND()+RAND()+RAND()+RAND()+RAND()+RAND())-6))-1)+Liquidity_30Y!N13)</x:f>
        <x:v>1500081.740499724</x:v>
      </x:c>
      <x:c r="N284" s="16" t="n">
        <x:f>MAX(0,M284*(1+EXP((LN(1+Assumptions!$C$60)-0.5*Assumptions!$C$61^2)+Assumptions!$C$61*((RAND()+RAND()+RAND()+RAND()+RAND()+RAND()+RAND()+RAND()+RAND()+RAND()+RAND()+RAND())-6))-1)+Liquidity_30Y!O13)</x:f>
        <x:v>1630739.013806167</x:v>
      </x:c>
      <x:c r="O284" s="16" t="n">
        <x:f>MAX(0,N284*(1+EXP((LN(1+Assumptions!$C$60)-0.5*Assumptions!$C$61^2)+Assumptions!$C$61*((RAND()+RAND()+RAND()+RAND()+RAND()+RAND()+RAND()+RAND()+RAND()+RAND()+RAND()+RAND())-6))-1)+Liquidity_30Y!P13)</x:f>
        <x:v>1405439.082355421</x:v>
      </x:c>
      <x:c r="P284" s="16" t="n">
        <x:f>MAX(0,O284*(1+EXP((LN(1+Assumptions!$C$60)-0.5*Assumptions!$C$61^2)+Assumptions!$C$61*((RAND()+RAND()+RAND()+RAND()+RAND()+RAND()+RAND()+RAND()+RAND()+RAND()+RAND()+RAND())-6))-1)+Liquidity_30Y!Q13)</x:f>
        <x:v>1575775.2996202607</x:v>
      </x:c>
      <x:c r="Q284" s="16" t="n">
        <x:f>MAX(0,P284*(1+EXP((LN(1+Assumptions!$C$60)-0.5*Assumptions!$C$61^2)+Assumptions!$C$61*((RAND()+RAND()+RAND()+RAND()+RAND()+RAND()+RAND()+RAND()+RAND()+RAND()+RAND()+RAND())-6))-1)+Liquidity_30Y!R13)</x:f>
        <x:v>2015351.1404954693</x:v>
      </x:c>
      <x:c r="R284" s="16" t="n">
        <x:f>MAX(0,Q284*(1+EXP((LN(1+Assumptions!$C$60)-0.5*Assumptions!$C$61^2)+Assumptions!$C$61*((RAND()+RAND()+RAND()+RAND()+RAND()+RAND()+RAND()+RAND()+RAND()+RAND()+RAND()+RAND())-6))-1)+Liquidity_30Y!S13)</x:f>
        <x:v>2340739.5370882875</x:v>
      </x:c>
      <x:c r="S284" s="16" t="n">
        <x:f>MAX(0,R284*(1+EXP((LN(1+Assumptions!$C$60)-0.5*Assumptions!$C$61^2)+Assumptions!$C$61*((RAND()+RAND()+RAND()+RAND()+RAND()+RAND()+RAND()+RAND()+RAND()+RAND()+RAND()+RAND())-6))-1)+Liquidity_30Y!T13)</x:f>
        <x:v>2988461.1381366327</x:v>
      </x:c>
      <x:c r="T284" s="16" t="n">
        <x:f>MAX(0,S284*(1+EXP((LN(1+Assumptions!$C$60)-0.5*Assumptions!$C$61^2)+Assumptions!$C$61*((RAND()+RAND()+RAND()+RAND()+RAND()+RAND()+RAND()+RAND()+RAND()+RAND()+RAND()+RAND())-6))-1)+Liquidity_30Y!U13)</x:f>
        <x:v>3081084.991271562</x:v>
      </x:c>
      <x:c r="U284" s="16" t="n">
        <x:f>MAX(0,T284*(1+EXP((LN(1+Assumptions!$C$60)-0.5*Assumptions!$C$61^2)+Assumptions!$C$61*((RAND()+RAND()+RAND()+RAND()+RAND()+RAND()+RAND()+RAND()+RAND()+RAND()+RAND()+RAND())-6))-1)+Liquidity_30Y!V13)</x:f>
        <x:v>4073353.975544816</x:v>
      </x:c>
      <x:c r="V284" s="16" t="n">
        <x:f>MAX(0,U284*(1+EXP((LN(1+Assumptions!$C$60)-0.5*Assumptions!$C$61^2)+Assumptions!$C$61*((RAND()+RAND()+RAND()+RAND()+RAND()+RAND()+RAND()+RAND()+RAND()+RAND()+RAND()+RAND())-6))-1)+Liquidity_30Y!W13)</x:f>
        <x:v>4822871.243033348</x:v>
      </x:c>
      <x:c r="W284" s="16" t="n">
        <x:f>MAX(0,V284*(1+EXP((LN(1+Assumptions!$C$60)-0.5*Assumptions!$C$61^2)+Assumptions!$C$61*((RAND()+RAND()+RAND()+RAND()+RAND()+RAND()+RAND()+RAND()+RAND()+RAND()+RAND()+RAND())-6))-1)+Liquidity_30Y!X13)</x:f>
        <x:v>5481703.2195889745</x:v>
      </x:c>
      <x:c r="X284" s="16" t="n">
        <x:f>MAX(0,W284*(1+EXP((LN(1+Assumptions!$C$60)-0.5*Assumptions!$C$61^2)+Assumptions!$C$61*((RAND()+RAND()+RAND()+RAND()+RAND()+RAND()+RAND()+RAND()+RAND()+RAND()+RAND()+RAND())-6))-1)+Liquidity_30Y!Y13)</x:f>
        <x:v>4977236.16385564</x:v>
      </x:c>
      <x:c r="Y284" s="16" t="n">
        <x:f>MAX(0,X284*(1+EXP((LN(1+Assumptions!$C$60)-0.5*Assumptions!$C$61^2)+Assumptions!$C$61*((RAND()+RAND()+RAND()+RAND()+RAND()+RAND()+RAND()+RAND()+RAND()+RAND()+RAND()+RAND())-6))-1)+Liquidity_30Y!Z13)</x:f>
        <x:v>4700642.793491302</x:v>
      </x:c>
      <x:c r="Z284" s="16" t="n">
        <x:f>MAX(0,Y284*(1+EXP((LN(1+Assumptions!$C$60)-0.5*Assumptions!$C$61^2)+Assumptions!$C$61*((RAND()+RAND()+RAND()+RAND()+RAND()+RAND()+RAND()+RAND()+RAND()+RAND()+RAND()+RAND())-6))-1)+Liquidity_30Y!AA13)</x:f>
        <x:v>4711903.0283807535</x:v>
      </x:c>
      <x:c r="AA284" s="16" t="n">
        <x:f>MAX(0,Z284*(1+EXP((LN(1+Assumptions!$C$60)-0.5*Assumptions!$C$61^2)+Assumptions!$C$61*((RAND()+RAND()+RAND()+RAND()+RAND()+RAND()+RAND()+RAND()+RAND()+RAND()+RAND()+RAND())-6))-1)+Liquidity_30Y!AB13)</x:f>
        <x:v>4839872.36524306</x:v>
      </x:c>
      <x:c r="AB284" s="16" t="n">
        <x:f>MAX(0,AA284*(1+EXP((LN(1+Assumptions!$C$60)-0.5*Assumptions!$C$61^2)+Assumptions!$C$61*((RAND()+RAND()+RAND()+RAND()+RAND()+RAND()+RAND()+RAND()+RAND()+RAND()+RAND()+RAND())-6))-1)+Liquidity_30Y!AC13)</x:f>
        <x:v>4380720.28483221</x:v>
      </x:c>
      <x:c r="AC284" s="16" t="n">
        <x:f>MAX(0,AB284*(1+EXP((LN(1+Assumptions!$C$60)-0.5*Assumptions!$C$61^2)+Assumptions!$C$61*((RAND()+RAND()+RAND()+RAND()+RAND()+RAND()+RAND()+RAND()+RAND()+RAND()+RAND()+RAND())-6))-1)+Liquidity_30Y!AD13)</x:f>
        <x:v>4864481.037222381</x:v>
      </x:c>
      <x:c r="AD284" s="16" t="n">
        <x:f>MAX(0,AC284*(1+EXP((LN(1+Assumptions!$C$60)-0.5*Assumptions!$C$61^2)+Assumptions!$C$61*((RAND()+RAND()+RAND()+RAND()+RAND()+RAND()+RAND()+RAND()+RAND()+RAND()+RAND()+RAND())-6))-1)+Liquidity_30Y!AE13)</x:f>
        <x:v>5435527.57486123</x:v>
      </x:c>
      <x:c r="AE284" s="16" t="n">
        <x:f>MAX(0,AD284*(1+EXP((LN(1+Assumptions!$C$60)-0.5*Assumptions!$C$61^2)+Assumptions!$C$61*((RAND()+RAND()+RAND()+RAND()+RAND()+RAND()+RAND()+RAND()+RAND()+RAND()+RAND()+RAND())-6))-1)+Liquidity_30Y!AF13)</x:f>
        <x:v>6709898.451689537</x:v>
      </x:c>
      <x:c r="AF284" s="16" t="n">
        <x:f>MAX(0,AE284*(1+EXP((LN(1+Assumptions!$C$60)-0.5*Assumptions!$C$61^2)+Assumptions!$C$61*((RAND()+RAND()+RAND()+RAND()+RAND()+RAND()+RAND()+RAND()+RAND()+RAND()+RAND()+RAND())-6))-1)+Liquidity_30Y!AG13)</x:f>
        <x:v>6337020.40484226</x:v>
      </x:c>
    </x:row>
    <x:row r="285">
      <x:c r="A285" s="39">
        <x:v>281</x:v>
      </x:c>
      <x:c r="B285" s="16" t="n">
        <x:f>Liquidity_30Y!C14</x:f>
        <x:v>1029031.25</x:v>
      </x:c>
      <x:c r="C285" s="16" t="n">
        <x:f>MAX(0,B285*(1+EXP((LN(1+Assumptions!$C$60)-0.5*Assumptions!$C$61^2)+Assumptions!$C$61*((RAND()+RAND()+RAND()+RAND()+RAND()+RAND()+RAND()+RAND()+RAND()+RAND()+RAND()+RAND())-6))-1)+Liquidity_30Y!D13)</x:f>
        <x:v>1002199.1073847853</x:v>
      </x:c>
      <x:c r="D285" s="16" t="n">
        <x:f>MAX(0,C285*(1+EXP((LN(1+Assumptions!$C$60)-0.5*Assumptions!$C$61^2)+Assumptions!$C$61*((RAND()+RAND()+RAND()+RAND()+RAND()+RAND()+RAND()+RAND()+RAND()+RAND()+RAND()+RAND())-6))-1)+Liquidity_30Y!E13)</x:f>
        <x:v>715583.3140579462</x:v>
      </x:c>
      <x:c r="E285" s="16" t="n">
        <x:f>MAX(0,D285*(1+EXP((LN(1+Assumptions!$C$60)-0.5*Assumptions!$C$61^2)+Assumptions!$C$61*((RAND()+RAND()+RAND()+RAND()+RAND()+RAND()+RAND()+RAND()+RAND()+RAND()+RAND()+RAND())-6))-1)+Liquidity_30Y!F13)</x:f>
        <x:v>639935.6954957817</x:v>
      </x:c>
      <x:c r="F285" s="16" t="n">
        <x:f>MAX(0,E285*(1+EXP((LN(1+Assumptions!$C$60)-0.5*Assumptions!$C$61^2)+Assumptions!$C$61*((RAND()+RAND()+RAND()+RAND()+RAND()+RAND()+RAND()+RAND()+RAND()+RAND()+RAND()+RAND())-6))-1)+Liquidity_30Y!G13)</x:f>
        <x:v>690902.0280617038</x:v>
      </x:c>
      <x:c r="G285" s="16" t="n">
        <x:f>MAX(0,F285*(1+EXP((LN(1+Assumptions!$C$60)-0.5*Assumptions!$C$61^2)+Assumptions!$C$61*((RAND()+RAND()+RAND()+RAND()+RAND()+RAND()+RAND()+RAND()+RAND()+RAND()+RAND()+RAND())-6))-1)+Liquidity_30Y!H13)</x:f>
        <x:v>805952.9734340915</x:v>
      </x:c>
      <x:c r="H285" s="16" t="n">
        <x:f>MAX(0,G285*(1+EXP((LN(1+Assumptions!$C$60)-0.5*Assumptions!$C$61^2)+Assumptions!$C$61*((RAND()+RAND()+RAND()+RAND()+RAND()+RAND()+RAND()+RAND()+RAND()+RAND()+RAND()+RAND())-6))-1)+Liquidity_30Y!I13)</x:f>
        <x:v>774894.1083821681</x:v>
      </x:c>
      <x:c r="I285" s="16" t="n">
        <x:f>MAX(0,H285*(1+EXP((LN(1+Assumptions!$C$60)-0.5*Assumptions!$C$61^2)+Assumptions!$C$61*((RAND()+RAND()+RAND()+RAND()+RAND()+RAND()+RAND()+RAND()+RAND()+RAND()+RAND()+RAND())-6))-1)+Liquidity_30Y!J13)</x:f>
        <x:v>913988.925825703</x:v>
      </x:c>
      <x:c r="J285" s="16" t="n">
        <x:f>MAX(0,I285*(1+EXP((LN(1+Assumptions!$C$60)-0.5*Assumptions!$C$61^2)+Assumptions!$C$61*((RAND()+RAND()+RAND()+RAND()+RAND()+RAND()+RAND()+RAND()+RAND()+RAND()+RAND()+RAND())-6))-1)+Liquidity_30Y!K13)</x:f>
        <x:v>1094720.0670348224</x:v>
      </x:c>
      <x:c r="K285" s="16" t="n">
        <x:f>MAX(0,J285*(1+EXP((LN(1+Assumptions!$C$60)-0.5*Assumptions!$C$61^2)+Assumptions!$C$61*((RAND()+RAND()+RAND()+RAND()+RAND()+RAND()+RAND()+RAND()+RAND()+RAND()+RAND()+RAND())-6))-1)+Liquidity_30Y!L13)</x:f>
        <x:v>1386346.5931729374</x:v>
      </x:c>
      <x:c r="L285" s="16" t="n">
        <x:f>MAX(0,K285*(1+EXP((LN(1+Assumptions!$C$60)-0.5*Assumptions!$C$61^2)+Assumptions!$C$61*((RAND()+RAND()+RAND()+RAND()+RAND()+RAND()+RAND()+RAND()+RAND()+RAND()+RAND()+RAND())-6))-1)+Liquidity_30Y!M13)</x:f>
        <x:v>1272606.2470064578</x:v>
      </x:c>
      <x:c r="M285" s="16" t="n">
        <x:f>MAX(0,L285*(1+EXP((LN(1+Assumptions!$C$60)-0.5*Assumptions!$C$61^2)+Assumptions!$C$61*((RAND()+RAND()+RAND()+RAND()+RAND()+RAND()+RAND()+RAND()+RAND()+RAND()+RAND()+RAND())-6))-1)+Liquidity_30Y!N13)</x:f>
        <x:v>1488412.69466332</x:v>
      </x:c>
      <x:c r="N285" s="16" t="n">
        <x:f>MAX(0,M285*(1+EXP((LN(1+Assumptions!$C$60)-0.5*Assumptions!$C$61^2)+Assumptions!$C$61*((RAND()+RAND()+RAND()+RAND()+RAND()+RAND()+RAND()+RAND()+RAND()+RAND()+RAND()+RAND())-6))-1)+Liquidity_30Y!O13)</x:f>
        <x:v>1485545.5132215568</x:v>
      </x:c>
      <x:c r="O285" s="16" t="n">
        <x:f>MAX(0,N285*(1+EXP((LN(1+Assumptions!$C$60)-0.5*Assumptions!$C$61^2)+Assumptions!$C$61*((RAND()+RAND()+RAND()+RAND()+RAND()+RAND()+RAND()+RAND()+RAND()+RAND()+RAND()+RAND())-6))-1)+Liquidity_30Y!P13)</x:f>
        <x:v>1308495.999316177</x:v>
      </x:c>
      <x:c r="P285" s="16" t="n">
        <x:f>MAX(0,O285*(1+EXP((LN(1+Assumptions!$C$60)-0.5*Assumptions!$C$61^2)+Assumptions!$C$61*((RAND()+RAND()+RAND()+RAND()+RAND()+RAND()+RAND()+RAND()+RAND()+RAND()+RAND()+RAND())-6))-1)+Liquidity_30Y!Q13)</x:f>
        <x:v>1694401.2002935135</x:v>
      </x:c>
      <x:c r="Q285" s="16" t="n">
        <x:f>MAX(0,P285*(1+EXP((LN(1+Assumptions!$C$60)-0.5*Assumptions!$C$61^2)+Assumptions!$C$61*((RAND()+RAND()+RAND()+RAND()+RAND()+RAND()+RAND()+RAND()+RAND()+RAND()+RAND()+RAND())-6))-1)+Liquidity_30Y!R13)</x:f>
        <x:v>1251743.7655018447</x:v>
      </x:c>
      <x:c r="R285" s="16" t="n">
        <x:f>MAX(0,Q285*(1+EXP((LN(1+Assumptions!$C$60)-0.5*Assumptions!$C$61^2)+Assumptions!$C$61*((RAND()+RAND()+RAND()+RAND()+RAND()+RAND()+RAND()+RAND()+RAND()+RAND()+RAND()+RAND())-6))-1)+Liquidity_30Y!S13)</x:f>
        <x:v>1533254.4433145307</x:v>
      </x:c>
      <x:c r="S285" s="16" t="n">
        <x:f>MAX(0,R285*(1+EXP((LN(1+Assumptions!$C$60)-0.5*Assumptions!$C$61^2)+Assumptions!$C$61*((RAND()+RAND()+RAND()+RAND()+RAND()+RAND()+RAND()+RAND()+RAND()+RAND()+RAND()+RAND())-6))-1)+Liquidity_30Y!T13)</x:f>
        <x:v>1617551.8593100947</x:v>
      </x:c>
      <x:c r="T285" s="16" t="n">
        <x:f>MAX(0,S285*(1+EXP((LN(1+Assumptions!$C$60)-0.5*Assumptions!$C$61^2)+Assumptions!$C$61*((RAND()+RAND()+RAND()+RAND()+RAND()+RAND()+RAND()+RAND()+RAND()+RAND()+RAND()+RAND())-6))-1)+Liquidity_30Y!U13)</x:f>
        <x:v>1997527.0275404318</x:v>
      </x:c>
      <x:c r="U285" s="16" t="n">
        <x:f>MAX(0,T285*(1+EXP((LN(1+Assumptions!$C$60)-0.5*Assumptions!$C$61^2)+Assumptions!$C$61*((RAND()+RAND()+RAND()+RAND()+RAND()+RAND()+RAND()+RAND()+RAND()+RAND()+RAND()+RAND())-6))-1)+Liquidity_30Y!V13)</x:f>
        <x:v>2287827.8361094384</x:v>
      </x:c>
      <x:c r="V285" s="16" t="n">
        <x:f>MAX(0,U285*(1+EXP((LN(1+Assumptions!$C$60)-0.5*Assumptions!$C$61^2)+Assumptions!$C$61*((RAND()+RAND()+RAND()+RAND()+RAND()+RAND()+RAND()+RAND()+RAND()+RAND()+RAND()+RAND())-6))-1)+Liquidity_30Y!W13)</x:f>
        <x:v>2837030.3085921933</x:v>
      </x:c>
      <x:c r="W285" s="16" t="n">
        <x:f>MAX(0,V285*(1+EXP((LN(1+Assumptions!$C$60)-0.5*Assumptions!$C$61^2)+Assumptions!$C$61*((RAND()+RAND()+RAND()+RAND()+RAND()+RAND()+RAND()+RAND()+RAND()+RAND()+RAND()+RAND())-6))-1)+Liquidity_30Y!X13)</x:f>
        <x:v>3462501.428720816</x:v>
      </x:c>
      <x:c r="X285" s="16" t="n">
        <x:f>MAX(0,W285*(1+EXP((LN(1+Assumptions!$C$60)-0.5*Assumptions!$C$61^2)+Assumptions!$C$61*((RAND()+RAND()+RAND()+RAND()+RAND()+RAND()+RAND()+RAND()+RAND()+RAND()+RAND()+RAND())-6))-1)+Liquidity_30Y!Y13)</x:f>
        <x:v>3574476.6602515476</x:v>
      </x:c>
      <x:c r="Y285" s="16" t="n">
        <x:f>MAX(0,X285*(1+EXP((LN(1+Assumptions!$C$60)-0.5*Assumptions!$C$61^2)+Assumptions!$C$61*((RAND()+RAND()+RAND()+RAND()+RAND()+RAND()+RAND()+RAND()+RAND()+RAND()+RAND()+RAND())-6))-1)+Liquidity_30Y!Z13)</x:f>
        <x:v>5078937.074029198</x:v>
      </x:c>
      <x:c r="Z285" s="16" t="n">
        <x:f>MAX(0,Y285*(1+EXP((LN(1+Assumptions!$C$60)-0.5*Assumptions!$C$61^2)+Assumptions!$C$61*((RAND()+RAND()+RAND()+RAND()+RAND()+RAND()+RAND()+RAND()+RAND()+RAND()+RAND()+RAND())-6))-1)+Liquidity_30Y!AA13)</x:f>
        <x:v>5935974.14365555</x:v>
      </x:c>
      <x:c r="AA285" s="16" t="n">
        <x:f>MAX(0,Z285*(1+EXP((LN(1+Assumptions!$C$60)-0.5*Assumptions!$C$61^2)+Assumptions!$C$61*((RAND()+RAND()+RAND()+RAND()+RAND()+RAND()+RAND()+RAND()+RAND()+RAND()+RAND()+RAND())-6))-1)+Liquidity_30Y!AB13)</x:f>
        <x:v>5559758.134509369</x:v>
      </x:c>
      <x:c r="AB285" s="16" t="n">
        <x:f>MAX(0,AA285*(1+EXP((LN(1+Assumptions!$C$60)-0.5*Assumptions!$C$61^2)+Assumptions!$C$61*((RAND()+RAND()+RAND()+RAND()+RAND()+RAND()+RAND()+RAND()+RAND()+RAND()+RAND()+RAND())-6))-1)+Liquidity_30Y!AC13)</x:f>
        <x:v>6439455.480130708</x:v>
      </x:c>
      <x:c r="AC285" s="16" t="n">
        <x:f>MAX(0,AB285*(1+EXP((LN(1+Assumptions!$C$60)-0.5*Assumptions!$C$61^2)+Assumptions!$C$61*((RAND()+RAND()+RAND()+RAND()+RAND()+RAND()+RAND()+RAND()+RAND()+RAND()+RAND()+RAND())-6))-1)+Liquidity_30Y!AD13)</x:f>
        <x:v>7053857.988026937</x:v>
      </x:c>
      <x:c r="AD285" s="16" t="n">
        <x:f>MAX(0,AC285*(1+EXP((LN(1+Assumptions!$C$60)-0.5*Assumptions!$C$61^2)+Assumptions!$C$61*((RAND()+RAND()+RAND()+RAND()+RAND()+RAND()+RAND()+RAND()+RAND()+RAND()+RAND()+RAND())-6))-1)+Liquidity_30Y!AE13)</x:f>
        <x:v>8426214.047389518</x:v>
      </x:c>
      <x:c r="AE285" s="16" t="n">
        <x:f>MAX(0,AD285*(1+EXP((LN(1+Assumptions!$C$60)-0.5*Assumptions!$C$61^2)+Assumptions!$C$61*((RAND()+RAND()+RAND()+RAND()+RAND()+RAND()+RAND()+RAND()+RAND()+RAND()+RAND()+RAND())-6))-1)+Liquidity_30Y!AF13)</x:f>
        <x:v>7689155.19348364</x:v>
      </x:c>
      <x:c r="AF285" s="16" t="n">
        <x:f>MAX(0,AE285*(1+EXP((LN(1+Assumptions!$C$60)-0.5*Assumptions!$C$61^2)+Assumptions!$C$61*((RAND()+RAND()+RAND()+RAND()+RAND()+RAND()+RAND()+RAND()+RAND()+RAND()+RAND()+RAND())-6))-1)+Liquidity_30Y!AG13)</x:f>
        <x:v>6701542.957792338</x:v>
      </x:c>
    </x:row>
    <x:row r="286">
      <x:c r="A286" s="39">
        <x:v>282</x:v>
      </x:c>
      <x:c r="B286" s="16" t="n">
        <x:f>Liquidity_30Y!C14</x:f>
        <x:v>1029031.25</x:v>
      </x:c>
      <x:c r="C286" s="16" t="n">
        <x:f>MAX(0,B286*(1+EXP((LN(1+Assumptions!$C$60)-0.5*Assumptions!$C$61^2)+Assumptions!$C$61*((RAND()+RAND()+RAND()+RAND()+RAND()+RAND()+RAND()+RAND()+RAND()+RAND()+RAND()+RAND())-6))-1)+Liquidity_30Y!D13)</x:f>
        <x:v>980321.5869374917</x:v>
      </x:c>
      <x:c r="D286" s="16" t="n">
        <x:f>MAX(0,C286*(1+EXP((LN(1+Assumptions!$C$60)-0.5*Assumptions!$C$61^2)+Assumptions!$C$61*((RAND()+RAND()+RAND()+RAND()+RAND()+RAND()+RAND()+RAND()+RAND()+RAND()+RAND()+RAND())-6))-1)+Liquidity_30Y!E13)</x:f>
        <x:v>802339.8956079073</x:v>
      </x:c>
      <x:c r="E286" s="16" t="n">
        <x:f>MAX(0,D286*(1+EXP((LN(1+Assumptions!$C$60)-0.5*Assumptions!$C$61^2)+Assumptions!$C$61*((RAND()+RAND()+RAND()+RAND()+RAND()+RAND()+RAND()+RAND()+RAND()+RAND()+RAND()+RAND())-6))-1)+Liquidity_30Y!F13)</x:f>
        <x:v>977303.2630020512</x:v>
      </x:c>
      <x:c r="F286" s="16" t="n">
        <x:f>MAX(0,E286*(1+EXP((LN(1+Assumptions!$C$60)-0.5*Assumptions!$C$61^2)+Assumptions!$C$61*((RAND()+RAND()+RAND()+RAND()+RAND()+RAND()+RAND()+RAND()+RAND()+RAND()+RAND()+RAND())-6))-1)+Liquidity_30Y!G13)</x:f>
        <x:v>885131.752433643</x:v>
      </x:c>
      <x:c r="G286" s="16" t="n">
        <x:f>MAX(0,F286*(1+EXP((LN(1+Assumptions!$C$60)-0.5*Assumptions!$C$61^2)+Assumptions!$C$61*((RAND()+RAND()+RAND()+RAND()+RAND()+RAND()+RAND()+RAND()+RAND()+RAND()+RAND()+RAND())-6))-1)+Liquidity_30Y!H13)</x:f>
        <x:v>784686.5114869341</x:v>
      </x:c>
      <x:c r="H286" s="16" t="n">
        <x:f>MAX(0,G286*(1+EXP((LN(1+Assumptions!$C$60)-0.5*Assumptions!$C$61^2)+Assumptions!$C$61*((RAND()+RAND()+RAND()+RAND()+RAND()+RAND()+RAND()+RAND()+RAND()+RAND()+RAND()+RAND())-6))-1)+Liquidity_30Y!I13)</x:f>
        <x:v>808246.4107893364</x:v>
      </x:c>
      <x:c r="I286" s="16" t="n">
        <x:f>MAX(0,H286*(1+EXP((LN(1+Assumptions!$C$60)-0.5*Assumptions!$C$61^2)+Assumptions!$C$61*((RAND()+RAND()+RAND()+RAND()+RAND()+RAND()+RAND()+RAND()+RAND()+RAND()+RAND()+RAND())-6))-1)+Liquidity_30Y!J13)</x:f>
        <x:v>888706.8071441321</x:v>
      </x:c>
      <x:c r="J286" s="16" t="n">
        <x:f>MAX(0,I286*(1+EXP((LN(1+Assumptions!$C$60)-0.5*Assumptions!$C$61^2)+Assumptions!$C$61*((RAND()+RAND()+RAND()+RAND()+RAND()+RAND()+RAND()+RAND()+RAND()+RAND()+RAND()+RAND())-6))-1)+Liquidity_30Y!K13)</x:f>
        <x:v>891616.8270748816</x:v>
      </x:c>
      <x:c r="K286" s="16" t="n">
        <x:f>MAX(0,J286*(1+EXP((LN(1+Assumptions!$C$60)-0.5*Assumptions!$C$61^2)+Assumptions!$C$61*((RAND()+RAND()+RAND()+RAND()+RAND()+RAND()+RAND()+RAND()+RAND()+RAND()+RAND()+RAND())-6))-1)+Liquidity_30Y!L13)</x:f>
        <x:v>866030.1857433945</x:v>
      </x:c>
      <x:c r="L286" s="16" t="n">
        <x:f>MAX(0,K286*(1+EXP((LN(1+Assumptions!$C$60)-0.5*Assumptions!$C$61^2)+Assumptions!$C$61*((RAND()+RAND()+RAND()+RAND()+RAND()+RAND()+RAND()+RAND()+RAND()+RAND()+RAND()+RAND())-6))-1)+Liquidity_30Y!M13)</x:f>
        <x:v>845850.4290294962</x:v>
      </x:c>
      <x:c r="M286" s="16" t="n">
        <x:f>MAX(0,L286*(1+EXP((LN(1+Assumptions!$C$60)-0.5*Assumptions!$C$61^2)+Assumptions!$C$61*((RAND()+RAND()+RAND()+RAND()+RAND()+RAND()+RAND()+RAND()+RAND()+RAND()+RAND()+RAND())-6))-1)+Liquidity_30Y!N13)</x:f>
        <x:v>954822.015601513</x:v>
      </x:c>
      <x:c r="N286" s="16" t="n">
        <x:f>MAX(0,M286*(1+EXP((LN(1+Assumptions!$C$60)-0.5*Assumptions!$C$61^2)+Assumptions!$C$61*((RAND()+RAND()+RAND()+RAND()+RAND()+RAND()+RAND()+RAND()+RAND()+RAND()+RAND()+RAND())-6))-1)+Liquidity_30Y!O13)</x:f>
        <x:v>970243.8211546317</x:v>
      </x:c>
      <x:c r="O286" s="16" t="n">
        <x:f>MAX(0,N286*(1+EXP((LN(1+Assumptions!$C$60)-0.5*Assumptions!$C$61^2)+Assumptions!$C$61*((RAND()+RAND()+RAND()+RAND()+RAND()+RAND()+RAND()+RAND()+RAND()+RAND()+RAND()+RAND())-6))-1)+Liquidity_30Y!P13)</x:f>
        <x:v>1241859.2538626196</x:v>
      </x:c>
      <x:c r="P286" s="16" t="n">
        <x:f>MAX(0,O286*(1+EXP((LN(1+Assumptions!$C$60)-0.5*Assumptions!$C$61^2)+Assumptions!$C$61*((RAND()+RAND()+RAND()+RAND()+RAND()+RAND()+RAND()+RAND()+RAND()+RAND()+RAND()+RAND())-6))-1)+Liquidity_30Y!Q13)</x:f>
        <x:v>1085047.6874442024</x:v>
      </x:c>
      <x:c r="Q286" s="16" t="n">
        <x:f>MAX(0,P286*(1+EXP((LN(1+Assumptions!$C$60)-0.5*Assumptions!$C$61^2)+Assumptions!$C$61*((RAND()+RAND()+RAND()+RAND()+RAND()+RAND()+RAND()+RAND()+RAND()+RAND()+RAND()+RAND())-6))-1)+Liquidity_30Y!R13)</x:f>
        <x:v>988672.7996920926</x:v>
      </x:c>
      <x:c r="R286" s="16" t="n">
        <x:f>MAX(0,Q286*(1+EXP((LN(1+Assumptions!$C$60)-0.5*Assumptions!$C$61^2)+Assumptions!$C$61*((RAND()+RAND()+RAND()+RAND()+RAND()+RAND()+RAND()+RAND()+RAND()+RAND()+RAND()+RAND())-6))-1)+Liquidity_30Y!S13)</x:f>
        <x:v>1099517.176305811</x:v>
      </x:c>
      <x:c r="S286" s="16" t="n">
        <x:f>MAX(0,R286*(1+EXP((LN(1+Assumptions!$C$60)-0.5*Assumptions!$C$61^2)+Assumptions!$C$61*((RAND()+RAND()+RAND()+RAND()+RAND()+RAND()+RAND()+RAND()+RAND()+RAND()+RAND()+RAND())-6))-1)+Liquidity_30Y!T13)</x:f>
        <x:v>1590505.7279562138</x:v>
      </x:c>
      <x:c r="T286" s="16" t="n">
        <x:f>MAX(0,S286*(1+EXP((LN(1+Assumptions!$C$60)-0.5*Assumptions!$C$61^2)+Assumptions!$C$61*((RAND()+RAND()+RAND()+RAND()+RAND()+RAND()+RAND()+RAND()+RAND()+RAND()+RAND()+RAND())-6))-1)+Liquidity_30Y!U13)</x:f>
        <x:v>1730054.319536536</x:v>
      </x:c>
      <x:c r="U286" s="16" t="n">
        <x:f>MAX(0,T286*(1+EXP((LN(1+Assumptions!$C$60)-0.5*Assumptions!$C$61^2)+Assumptions!$C$61*((RAND()+RAND()+RAND()+RAND()+RAND()+RAND()+RAND()+RAND()+RAND()+RAND()+RAND()+RAND())-6))-1)+Liquidity_30Y!V13)</x:f>
        <x:v>1617531.7343865985</x:v>
      </x:c>
      <x:c r="V286" s="16" t="n">
        <x:f>MAX(0,U286*(1+EXP((LN(1+Assumptions!$C$60)-0.5*Assumptions!$C$61^2)+Assumptions!$C$61*((RAND()+RAND()+RAND()+RAND()+RAND()+RAND()+RAND()+RAND()+RAND()+RAND()+RAND()+RAND())-6))-1)+Liquidity_30Y!W13)</x:f>
        <x:v>1683150.3598526581</x:v>
      </x:c>
      <x:c r="W286" s="16" t="n">
        <x:f>MAX(0,V286*(1+EXP((LN(1+Assumptions!$C$60)-0.5*Assumptions!$C$61^2)+Assumptions!$C$61*((RAND()+RAND()+RAND()+RAND()+RAND()+RAND()+RAND()+RAND()+RAND()+RAND()+RAND()+RAND())-6))-1)+Liquidity_30Y!X13)</x:f>
        <x:v>1913274.554664336</x:v>
      </x:c>
      <x:c r="X286" s="16" t="n">
        <x:f>MAX(0,W286*(1+EXP((LN(1+Assumptions!$C$60)-0.5*Assumptions!$C$61^2)+Assumptions!$C$61*((RAND()+RAND()+RAND()+RAND()+RAND()+RAND()+RAND()+RAND()+RAND()+RAND()+RAND()+RAND())-6))-1)+Liquidity_30Y!Y13)</x:f>
        <x:v>1741486.9934461212</x:v>
      </x:c>
      <x:c r="Y286" s="16" t="n">
        <x:f>MAX(0,X286*(1+EXP((LN(1+Assumptions!$C$60)-0.5*Assumptions!$C$61^2)+Assumptions!$C$61*((RAND()+RAND()+RAND()+RAND()+RAND()+RAND()+RAND()+RAND()+RAND()+RAND()+RAND()+RAND())-6))-1)+Liquidity_30Y!Z13)</x:f>
        <x:v>1947110.1704634377</x:v>
      </x:c>
      <x:c r="Z286" s="16" t="n">
        <x:f>MAX(0,Y286*(1+EXP((LN(1+Assumptions!$C$60)-0.5*Assumptions!$C$61^2)+Assumptions!$C$61*((RAND()+RAND()+RAND()+RAND()+RAND()+RAND()+RAND()+RAND()+RAND()+RAND()+RAND()+RAND())-6))-1)+Liquidity_30Y!AA13)</x:f>
        <x:v>2379684.7229066305</x:v>
      </x:c>
      <x:c r="AA286" s="16" t="n">
        <x:f>MAX(0,Z286*(1+EXP((LN(1+Assumptions!$C$60)-0.5*Assumptions!$C$61^2)+Assumptions!$C$61*((RAND()+RAND()+RAND()+RAND()+RAND()+RAND()+RAND()+RAND()+RAND()+RAND()+RAND()+RAND())-6))-1)+Liquidity_30Y!AB13)</x:f>
        <x:v>2985658.9898448316</x:v>
      </x:c>
      <x:c r="AB286" s="16" t="n">
        <x:f>MAX(0,AA286*(1+EXP((LN(1+Assumptions!$C$60)-0.5*Assumptions!$C$61^2)+Assumptions!$C$61*((RAND()+RAND()+RAND()+RAND()+RAND()+RAND()+RAND()+RAND()+RAND()+RAND()+RAND()+RAND())-6))-1)+Liquidity_30Y!AC13)</x:f>
        <x:v>3662927.669837336</x:v>
      </x:c>
      <x:c r="AC286" s="16" t="n">
        <x:f>MAX(0,AB286*(1+EXP((LN(1+Assumptions!$C$60)-0.5*Assumptions!$C$61^2)+Assumptions!$C$61*((RAND()+RAND()+RAND()+RAND()+RAND()+RAND()+RAND()+RAND()+RAND()+RAND()+RAND()+RAND())-6))-1)+Liquidity_30Y!AD13)</x:f>
        <x:v>2489076.506808179</x:v>
      </x:c>
      <x:c r="AD286" s="16" t="n">
        <x:f>MAX(0,AC286*(1+EXP((LN(1+Assumptions!$C$60)-0.5*Assumptions!$C$61^2)+Assumptions!$C$61*((RAND()+RAND()+RAND()+RAND()+RAND()+RAND()+RAND()+RAND()+RAND()+RAND()+RAND()+RAND())-6))-1)+Liquidity_30Y!AE13)</x:f>
        <x:v>3108966.628354674</x:v>
      </x:c>
      <x:c r="AE286" s="16" t="n">
        <x:f>MAX(0,AD286*(1+EXP((LN(1+Assumptions!$C$60)-0.5*Assumptions!$C$61^2)+Assumptions!$C$61*((RAND()+RAND()+RAND()+RAND()+RAND()+RAND()+RAND()+RAND()+RAND()+RAND()+RAND()+RAND())-6))-1)+Liquidity_30Y!AF13)</x:f>
        <x:v>3199347.796419159</x:v>
      </x:c>
      <x:c r="AF286" s="16" t="n">
        <x:f>MAX(0,AE286*(1+EXP((LN(1+Assumptions!$C$60)-0.5*Assumptions!$C$61^2)+Assumptions!$C$61*((RAND()+RAND()+RAND()+RAND()+RAND()+RAND()+RAND()+RAND()+RAND()+RAND()+RAND()+RAND())-6))-1)+Liquidity_30Y!AG13)</x:f>
        <x:v>4617269.914049169</x:v>
      </x:c>
    </x:row>
    <x:row r="287">
      <x:c r="A287" s="39">
        <x:v>283</x:v>
      </x:c>
      <x:c r="B287" s="16" t="n">
        <x:f>Liquidity_30Y!C14</x:f>
        <x:v>1029031.25</x:v>
      </x:c>
      <x:c r="C287" s="16" t="n">
        <x:f>MAX(0,B287*(1+EXP((LN(1+Assumptions!$C$60)-0.5*Assumptions!$C$61^2)+Assumptions!$C$61*((RAND()+RAND()+RAND()+RAND()+RAND()+RAND()+RAND()+RAND()+RAND()+RAND()+RAND()+RAND())-6))-1)+Liquidity_30Y!D13)</x:f>
        <x:v>1049323.5352860987</x:v>
      </x:c>
      <x:c r="D287" s="16" t="n">
        <x:f>MAX(0,C287*(1+EXP((LN(1+Assumptions!$C$60)-0.5*Assumptions!$C$61^2)+Assumptions!$C$61*((RAND()+RAND()+RAND()+RAND()+RAND()+RAND()+RAND()+RAND()+RAND()+RAND()+RAND()+RAND())-6))-1)+Liquidity_30Y!E13)</x:f>
        <x:v>1326034.4815481384</x:v>
      </x:c>
      <x:c r="E287" s="16" t="n">
        <x:f>MAX(0,D287*(1+EXP((LN(1+Assumptions!$C$60)-0.5*Assumptions!$C$61^2)+Assumptions!$C$61*((RAND()+RAND()+RAND()+RAND()+RAND()+RAND()+RAND()+RAND()+RAND()+RAND()+RAND()+RAND())-6))-1)+Liquidity_30Y!F13)</x:f>
        <x:v>1492882.5332481617</x:v>
      </x:c>
      <x:c r="F287" s="16" t="n">
        <x:f>MAX(0,E287*(1+EXP((LN(1+Assumptions!$C$60)-0.5*Assumptions!$C$61^2)+Assumptions!$C$61*((RAND()+RAND()+RAND()+RAND()+RAND()+RAND()+RAND()+RAND()+RAND()+RAND()+RAND()+RAND())-6))-1)+Liquidity_30Y!G13)</x:f>
        <x:v>1576055.6488558291</x:v>
      </x:c>
      <x:c r="G287" s="16" t="n">
        <x:f>MAX(0,F287*(1+EXP((LN(1+Assumptions!$C$60)-0.5*Assumptions!$C$61^2)+Assumptions!$C$61*((RAND()+RAND()+RAND()+RAND()+RAND()+RAND()+RAND()+RAND()+RAND()+RAND()+RAND()+RAND())-6))-1)+Liquidity_30Y!H13)</x:f>
        <x:v>1908188.2946446387</x:v>
      </x:c>
      <x:c r="H287" s="16" t="n">
        <x:f>MAX(0,G287*(1+EXP((LN(1+Assumptions!$C$60)-0.5*Assumptions!$C$61^2)+Assumptions!$C$61*((RAND()+RAND()+RAND()+RAND()+RAND()+RAND()+RAND()+RAND()+RAND()+RAND()+RAND()+RAND())-6))-1)+Liquidity_30Y!I13)</x:f>
        <x:v>1714207.3296633966</x:v>
      </x:c>
      <x:c r="I287" s="16" t="n">
        <x:f>MAX(0,H287*(1+EXP((LN(1+Assumptions!$C$60)-0.5*Assumptions!$C$61^2)+Assumptions!$C$61*((RAND()+RAND()+RAND()+RAND()+RAND()+RAND()+RAND()+RAND()+RAND()+RAND()+RAND()+RAND())-6))-1)+Liquidity_30Y!J13)</x:f>
        <x:v>2175201.604424764</x:v>
      </x:c>
      <x:c r="J287" s="16" t="n">
        <x:f>MAX(0,I287*(1+EXP((LN(1+Assumptions!$C$60)-0.5*Assumptions!$C$61^2)+Assumptions!$C$61*((RAND()+RAND()+RAND()+RAND()+RAND()+RAND()+RAND()+RAND()+RAND()+RAND()+RAND()+RAND())-6))-1)+Liquidity_30Y!K13)</x:f>
        <x:v>2042748.1404924383</x:v>
      </x:c>
      <x:c r="K287" s="16" t="n">
        <x:f>MAX(0,J287*(1+EXP((LN(1+Assumptions!$C$60)-0.5*Assumptions!$C$61^2)+Assumptions!$C$61*((RAND()+RAND()+RAND()+RAND()+RAND()+RAND()+RAND()+RAND()+RAND()+RAND()+RAND()+RAND())-6))-1)+Liquidity_30Y!L13)</x:f>
        <x:v>2038435.1839224962</x:v>
      </x:c>
      <x:c r="L287" s="16" t="n">
        <x:f>MAX(0,K287*(1+EXP((LN(1+Assumptions!$C$60)-0.5*Assumptions!$C$61^2)+Assumptions!$C$61*((RAND()+RAND()+RAND()+RAND()+RAND()+RAND()+RAND()+RAND()+RAND()+RAND()+RAND()+RAND())-6))-1)+Liquidity_30Y!M13)</x:f>
        <x:v>2044161.5538476794</x:v>
      </x:c>
      <x:c r="M287" s="16" t="n">
        <x:f>MAX(0,L287*(1+EXP((LN(1+Assumptions!$C$60)-0.5*Assumptions!$C$61^2)+Assumptions!$C$61*((RAND()+RAND()+RAND()+RAND()+RAND()+RAND()+RAND()+RAND()+RAND()+RAND()+RAND()+RAND())-6))-1)+Liquidity_30Y!N13)</x:f>
        <x:v>2041723.2215942717</x:v>
      </x:c>
      <x:c r="N287" s="16" t="n">
        <x:f>MAX(0,M287*(1+EXP((LN(1+Assumptions!$C$60)-0.5*Assumptions!$C$61^2)+Assumptions!$C$61*((RAND()+RAND()+RAND()+RAND()+RAND()+RAND()+RAND()+RAND()+RAND()+RAND()+RAND()+RAND())-6))-1)+Liquidity_30Y!O13)</x:f>
        <x:v>2126378.63368853</x:v>
      </x:c>
      <x:c r="O287" s="16" t="n">
        <x:f>MAX(0,N287*(1+EXP((LN(1+Assumptions!$C$60)-0.5*Assumptions!$C$61^2)+Assumptions!$C$61*((RAND()+RAND()+RAND()+RAND()+RAND()+RAND()+RAND()+RAND()+RAND()+RAND()+RAND()+RAND())-6))-1)+Liquidity_30Y!P13)</x:f>
        <x:v>2288670.613198883</x:v>
      </x:c>
      <x:c r="P287" s="16" t="n">
        <x:f>MAX(0,O287*(1+EXP((LN(1+Assumptions!$C$60)-0.5*Assumptions!$C$61^2)+Assumptions!$C$61*((RAND()+RAND()+RAND()+RAND()+RAND()+RAND()+RAND()+RAND()+RAND()+RAND()+RAND()+RAND())-6))-1)+Liquidity_30Y!Q13)</x:f>
        <x:v>1912341.9387459555</x:v>
      </x:c>
      <x:c r="Q287" s="16" t="n">
        <x:f>MAX(0,P287*(1+EXP((LN(1+Assumptions!$C$60)-0.5*Assumptions!$C$61^2)+Assumptions!$C$61*((RAND()+RAND()+RAND()+RAND()+RAND()+RAND()+RAND()+RAND()+RAND()+RAND()+RAND()+RAND())-6))-1)+Liquidity_30Y!R13)</x:f>
        <x:v>2109117.452775431</x:v>
      </x:c>
      <x:c r="R287" s="16" t="n">
        <x:f>MAX(0,Q287*(1+EXP((LN(1+Assumptions!$C$60)-0.5*Assumptions!$C$61^2)+Assumptions!$C$61*((RAND()+RAND()+RAND()+RAND()+RAND()+RAND()+RAND()+RAND()+RAND()+RAND()+RAND()+RAND())-6))-1)+Liquidity_30Y!S13)</x:f>
        <x:v>2321676.217219339</x:v>
      </x:c>
      <x:c r="S287" s="16" t="n">
        <x:f>MAX(0,R287*(1+EXP((LN(1+Assumptions!$C$60)-0.5*Assumptions!$C$61^2)+Assumptions!$C$61*((RAND()+RAND()+RAND()+RAND()+RAND()+RAND()+RAND()+RAND()+RAND()+RAND()+RAND()+RAND())-6))-1)+Liquidity_30Y!T13)</x:f>
        <x:v>2549822.926292996</x:v>
      </x:c>
      <x:c r="T287" s="16" t="n">
        <x:f>MAX(0,S287*(1+EXP((LN(1+Assumptions!$C$60)-0.5*Assumptions!$C$61^2)+Assumptions!$C$61*((RAND()+RAND()+RAND()+RAND()+RAND()+RAND()+RAND()+RAND()+RAND()+RAND()+RAND()+RAND())-6))-1)+Liquidity_30Y!U13)</x:f>
        <x:v>2555131.1410068097</x:v>
      </x:c>
      <x:c r="U287" s="16" t="n">
        <x:f>MAX(0,T287*(1+EXP((LN(1+Assumptions!$C$60)-0.5*Assumptions!$C$61^2)+Assumptions!$C$61*((RAND()+RAND()+RAND()+RAND()+RAND()+RAND()+RAND()+RAND()+RAND()+RAND()+RAND()+RAND())-6))-1)+Liquidity_30Y!V13)</x:f>
        <x:v>2075307.8407680148</x:v>
      </x:c>
      <x:c r="V287" s="16" t="n">
        <x:f>MAX(0,U287*(1+EXP((LN(1+Assumptions!$C$60)-0.5*Assumptions!$C$61^2)+Assumptions!$C$61*((RAND()+RAND()+RAND()+RAND()+RAND()+RAND()+RAND()+RAND()+RAND()+RAND()+RAND()+RAND())-6))-1)+Liquidity_30Y!W13)</x:f>
        <x:v>1626493.9416188784</x:v>
      </x:c>
      <x:c r="W287" s="16" t="n">
        <x:f>MAX(0,V287*(1+EXP((LN(1+Assumptions!$C$60)-0.5*Assumptions!$C$61^2)+Assumptions!$C$61*((RAND()+RAND()+RAND()+RAND()+RAND()+RAND()+RAND()+RAND()+RAND()+RAND()+RAND()+RAND())-6))-1)+Liquidity_30Y!X13)</x:f>
        <x:v>1745755.0505007098</x:v>
      </x:c>
      <x:c r="X287" s="16" t="n">
        <x:f>MAX(0,W287*(1+EXP((LN(1+Assumptions!$C$60)-0.5*Assumptions!$C$61^2)+Assumptions!$C$61*((RAND()+RAND()+RAND()+RAND()+RAND()+RAND()+RAND()+RAND()+RAND()+RAND()+RAND()+RAND())-6))-1)+Liquidity_30Y!Y13)</x:f>
        <x:v>1639809.0861573967</x:v>
      </x:c>
      <x:c r="Y287" s="16" t="n">
        <x:f>MAX(0,X287*(1+EXP((LN(1+Assumptions!$C$60)-0.5*Assumptions!$C$61^2)+Assumptions!$C$61*((RAND()+RAND()+RAND()+RAND()+RAND()+RAND()+RAND()+RAND()+RAND()+RAND()+RAND()+RAND())-6))-1)+Liquidity_30Y!Z13)</x:f>
        <x:v>1615802.3799888785</x:v>
      </x:c>
      <x:c r="Z287" s="16" t="n">
        <x:f>MAX(0,Y287*(1+EXP((LN(1+Assumptions!$C$60)-0.5*Assumptions!$C$61^2)+Assumptions!$C$61*((RAND()+RAND()+RAND()+RAND()+RAND()+RAND()+RAND()+RAND()+RAND()+RAND()+RAND()+RAND())-6))-1)+Liquidity_30Y!AA13)</x:f>
        <x:v>1755594.451869522</x:v>
      </x:c>
      <x:c r="AA287" s="16" t="n">
        <x:f>MAX(0,Z287*(1+EXP((LN(1+Assumptions!$C$60)-0.5*Assumptions!$C$61^2)+Assumptions!$C$61*((RAND()+RAND()+RAND()+RAND()+RAND()+RAND()+RAND()+RAND()+RAND()+RAND()+RAND()+RAND())-6))-1)+Liquidity_30Y!AB13)</x:f>
        <x:v>1509996.814702245</x:v>
      </x:c>
      <x:c r="AB287" s="16" t="n">
        <x:f>MAX(0,AA287*(1+EXP((LN(1+Assumptions!$C$60)-0.5*Assumptions!$C$61^2)+Assumptions!$C$61*((RAND()+RAND()+RAND()+RAND()+RAND()+RAND()+RAND()+RAND()+RAND()+RAND()+RAND()+RAND())-6))-1)+Liquidity_30Y!AC13)</x:f>
        <x:v>1623234.402864236</x:v>
      </x:c>
      <x:c r="AC287" s="16" t="n">
        <x:f>MAX(0,AB287*(1+EXP((LN(1+Assumptions!$C$60)-0.5*Assumptions!$C$61^2)+Assumptions!$C$61*((RAND()+RAND()+RAND()+RAND()+RAND()+RAND()+RAND()+RAND()+RAND()+RAND()+RAND()+RAND())-6))-1)+Liquidity_30Y!AD13)</x:f>
        <x:v>1373769.680656753</x:v>
      </x:c>
      <x:c r="AD287" s="16" t="n">
        <x:f>MAX(0,AC287*(1+EXP((LN(1+Assumptions!$C$60)-0.5*Assumptions!$C$61^2)+Assumptions!$C$61*((RAND()+RAND()+RAND()+RAND()+RAND()+RAND()+RAND()+RAND()+RAND()+RAND()+RAND()+RAND())-6))-1)+Liquidity_30Y!AE13)</x:f>
        <x:v>1320994.230213758</x:v>
      </x:c>
      <x:c r="AE287" s="16" t="n">
        <x:f>MAX(0,AD287*(1+EXP((LN(1+Assumptions!$C$60)-0.5*Assumptions!$C$61^2)+Assumptions!$C$61*((RAND()+RAND()+RAND()+RAND()+RAND()+RAND()+RAND()+RAND()+RAND()+RAND()+RAND()+RAND())-6))-1)+Liquidity_30Y!AF13)</x:f>
        <x:v>1084973.2720860685</x:v>
      </x:c>
      <x:c r="AF287" s="16" t="n">
        <x:f>MAX(0,AE287*(1+EXP((LN(1+Assumptions!$C$60)-0.5*Assumptions!$C$61^2)+Assumptions!$C$61*((RAND()+RAND()+RAND()+RAND()+RAND()+RAND()+RAND()+RAND()+RAND()+RAND()+RAND()+RAND())-6))-1)+Liquidity_30Y!AG13)</x:f>
        <x:v>1024128.2513545823</x:v>
      </x:c>
    </x:row>
    <x:row r="288">
      <x:c r="A288" s="39">
        <x:v>284</x:v>
      </x:c>
      <x:c r="B288" s="16" t="n">
        <x:f>Liquidity_30Y!C14</x:f>
        <x:v>1029031.25</x:v>
      </x:c>
      <x:c r="C288" s="16" t="n">
        <x:f>MAX(0,B288*(1+EXP((LN(1+Assumptions!$C$60)-0.5*Assumptions!$C$61^2)+Assumptions!$C$61*((RAND()+RAND()+RAND()+RAND()+RAND()+RAND()+RAND()+RAND()+RAND()+RAND()+RAND()+RAND())-6))-1)+Liquidity_30Y!D13)</x:f>
        <x:v>960278.7328008019</x:v>
      </x:c>
      <x:c r="D288" s="16" t="n">
        <x:f>MAX(0,C288*(1+EXP((LN(1+Assumptions!$C$60)-0.5*Assumptions!$C$61^2)+Assumptions!$C$61*((RAND()+RAND()+RAND()+RAND()+RAND()+RAND()+RAND()+RAND()+RAND()+RAND()+RAND()+RAND())-6))-1)+Liquidity_30Y!E13)</x:f>
        <x:v>1410433.462640927</x:v>
      </x:c>
      <x:c r="E288" s="16" t="n">
        <x:f>MAX(0,D288*(1+EXP((LN(1+Assumptions!$C$60)-0.5*Assumptions!$C$61^2)+Assumptions!$C$61*((RAND()+RAND()+RAND()+RAND()+RAND()+RAND()+RAND()+RAND()+RAND()+RAND()+RAND()+RAND())-6))-1)+Liquidity_30Y!F13)</x:f>
        <x:v>1610848.3303322133</x:v>
      </x:c>
      <x:c r="F288" s="16" t="n">
        <x:f>MAX(0,E288*(1+EXP((LN(1+Assumptions!$C$60)-0.5*Assumptions!$C$61^2)+Assumptions!$C$61*((RAND()+RAND()+RAND()+RAND()+RAND()+RAND()+RAND()+RAND()+RAND()+RAND()+RAND()+RAND())-6))-1)+Liquidity_30Y!G13)</x:f>
        <x:v>1664156.2087863972</x:v>
      </x:c>
      <x:c r="G288" s="16" t="n">
        <x:f>MAX(0,F288*(1+EXP((LN(1+Assumptions!$C$60)-0.5*Assumptions!$C$61^2)+Assumptions!$C$61*((RAND()+RAND()+RAND()+RAND()+RAND()+RAND()+RAND()+RAND()+RAND()+RAND()+RAND()+RAND())-6))-1)+Liquidity_30Y!H13)</x:f>
        <x:v>1793800.3165744038</x:v>
      </x:c>
      <x:c r="H288" s="16" t="n">
        <x:f>MAX(0,G288*(1+EXP((LN(1+Assumptions!$C$60)-0.5*Assumptions!$C$61^2)+Assumptions!$C$61*((RAND()+RAND()+RAND()+RAND()+RAND()+RAND()+RAND()+RAND()+RAND()+RAND()+RAND()+RAND())-6))-1)+Liquidity_30Y!I13)</x:f>
        <x:v>1631839.7825794094</x:v>
      </x:c>
      <x:c r="I288" s="16" t="n">
        <x:f>MAX(0,H288*(1+EXP((LN(1+Assumptions!$C$60)-0.5*Assumptions!$C$61^2)+Assumptions!$C$61*((RAND()+RAND()+RAND()+RAND()+RAND()+RAND()+RAND()+RAND()+RAND()+RAND()+RAND()+RAND())-6))-1)+Liquidity_30Y!J13)</x:f>
        <x:v>2040113.2651648156</x:v>
      </x:c>
      <x:c r="J288" s="16" t="n">
        <x:f>MAX(0,I288*(1+EXP((LN(1+Assumptions!$C$60)-0.5*Assumptions!$C$61^2)+Assumptions!$C$61*((RAND()+RAND()+RAND()+RAND()+RAND()+RAND()+RAND()+RAND()+RAND()+RAND()+RAND()+RAND())-6))-1)+Liquidity_30Y!K13)</x:f>
        <x:v>1550990.744336179</x:v>
      </x:c>
      <x:c r="K288" s="16" t="n">
        <x:f>MAX(0,J288*(1+EXP((LN(1+Assumptions!$C$60)-0.5*Assumptions!$C$61^2)+Assumptions!$C$61*((RAND()+RAND()+RAND()+RAND()+RAND()+RAND()+RAND()+RAND()+RAND()+RAND()+RAND()+RAND())-6))-1)+Liquidity_30Y!L13)</x:f>
        <x:v>1858332.3532391917</x:v>
      </x:c>
      <x:c r="L288" s="16" t="n">
        <x:f>MAX(0,K288*(1+EXP((LN(1+Assumptions!$C$60)-0.5*Assumptions!$C$61^2)+Assumptions!$C$61*((RAND()+RAND()+RAND()+RAND()+RAND()+RAND()+RAND()+RAND()+RAND()+RAND()+RAND()+RAND())-6))-1)+Liquidity_30Y!M13)</x:f>
        <x:v>2190503.130735589</x:v>
      </x:c>
      <x:c r="M288" s="16" t="n">
        <x:f>MAX(0,L288*(1+EXP((LN(1+Assumptions!$C$60)-0.5*Assumptions!$C$61^2)+Assumptions!$C$61*((RAND()+RAND()+RAND()+RAND()+RAND()+RAND()+RAND()+RAND()+RAND()+RAND()+RAND()+RAND())-6))-1)+Liquidity_30Y!N13)</x:f>
        <x:v>2792697.407336612</x:v>
      </x:c>
      <x:c r="N288" s="16" t="n">
        <x:f>MAX(0,M288*(1+EXP((LN(1+Assumptions!$C$60)-0.5*Assumptions!$C$61^2)+Assumptions!$C$61*((RAND()+RAND()+RAND()+RAND()+RAND()+RAND()+RAND()+RAND()+RAND()+RAND()+RAND()+RAND())-6))-1)+Liquidity_30Y!O13)</x:f>
        <x:v>4259221.3265307145</x:v>
      </x:c>
      <x:c r="O288" s="16" t="n">
        <x:f>MAX(0,N288*(1+EXP((LN(1+Assumptions!$C$60)-0.5*Assumptions!$C$61^2)+Assumptions!$C$61*((RAND()+RAND()+RAND()+RAND()+RAND()+RAND()+RAND()+RAND()+RAND()+RAND()+RAND()+RAND())-6))-1)+Liquidity_30Y!P13)</x:f>
        <x:v>5453505.679001006</x:v>
      </x:c>
      <x:c r="P288" s="16" t="n">
        <x:f>MAX(0,O288*(1+EXP((LN(1+Assumptions!$C$60)-0.5*Assumptions!$C$61^2)+Assumptions!$C$61*((RAND()+RAND()+RAND()+RAND()+RAND()+RAND()+RAND()+RAND()+RAND()+RAND()+RAND()+RAND())-6))-1)+Liquidity_30Y!Q13)</x:f>
        <x:v>4844245.505863281</x:v>
      </x:c>
      <x:c r="Q288" s="16" t="n">
        <x:f>MAX(0,P288*(1+EXP((LN(1+Assumptions!$C$60)-0.5*Assumptions!$C$61^2)+Assumptions!$C$61*((RAND()+RAND()+RAND()+RAND()+RAND()+RAND()+RAND()+RAND()+RAND()+RAND()+RAND()+RAND())-6))-1)+Liquidity_30Y!R13)</x:f>
        <x:v>4546497.425033062</x:v>
      </x:c>
      <x:c r="R288" s="16" t="n">
        <x:f>MAX(0,Q288*(1+EXP((LN(1+Assumptions!$C$60)-0.5*Assumptions!$C$61^2)+Assumptions!$C$61*((RAND()+RAND()+RAND()+RAND()+RAND()+RAND()+RAND()+RAND()+RAND()+RAND()+RAND()+RAND())-6))-1)+Liquidity_30Y!S13)</x:f>
        <x:v>3688175.542061858</x:v>
      </x:c>
      <x:c r="S288" s="16" t="n">
        <x:f>MAX(0,R288*(1+EXP((LN(1+Assumptions!$C$60)-0.5*Assumptions!$C$61^2)+Assumptions!$C$61*((RAND()+RAND()+RAND()+RAND()+RAND()+RAND()+RAND()+RAND()+RAND()+RAND()+RAND()+RAND())-6))-1)+Liquidity_30Y!T13)</x:f>
        <x:v>4353814.263926634</x:v>
      </x:c>
      <x:c r="T288" s="16" t="n">
        <x:f>MAX(0,S288*(1+EXP((LN(1+Assumptions!$C$60)-0.5*Assumptions!$C$61^2)+Assumptions!$C$61*((RAND()+RAND()+RAND()+RAND()+RAND()+RAND()+RAND()+RAND()+RAND()+RAND()+RAND()+RAND())-6))-1)+Liquidity_30Y!U13)</x:f>
        <x:v>4245483.440396405</x:v>
      </x:c>
      <x:c r="U288" s="16" t="n">
        <x:f>MAX(0,T288*(1+EXP((LN(1+Assumptions!$C$60)-0.5*Assumptions!$C$61^2)+Assumptions!$C$61*((RAND()+RAND()+RAND()+RAND()+RAND()+RAND()+RAND()+RAND()+RAND()+RAND()+RAND()+RAND())-6))-1)+Liquidity_30Y!V13)</x:f>
        <x:v>5539887.648994627</x:v>
      </x:c>
      <x:c r="V288" s="16" t="n">
        <x:f>MAX(0,U288*(1+EXP((LN(1+Assumptions!$C$60)-0.5*Assumptions!$C$61^2)+Assumptions!$C$61*((RAND()+RAND()+RAND()+RAND()+RAND()+RAND()+RAND()+RAND()+RAND()+RAND()+RAND()+RAND())-6))-1)+Liquidity_30Y!W13)</x:f>
        <x:v>5539876.846570683</x:v>
      </x:c>
      <x:c r="W288" s="16" t="n">
        <x:f>MAX(0,V288*(1+EXP((LN(1+Assumptions!$C$60)-0.5*Assumptions!$C$61^2)+Assumptions!$C$61*((RAND()+RAND()+RAND()+RAND()+RAND()+RAND()+RAND()+RAND()+RAND()+RAND()+RAND()+RAND())-6))-1)+Liquidity_30Y!X13)</x:f>
        <x:v>6249893.2003473425</x:v>
      </x:c>
      <x:c r="X288" s="16" t="n">
        <x:f>MAX(0,W288*(1+EXP((LN(1+Assumptions!$C$60)-0.5*Assumptions!$C$61^2)+Assumptions!$C$61*((RAND()+RAND()+RAND()+RAND()+RAND()+RAND()+RAND()+RAND()+RAND()+RAND()+RAND()+RAND())-6))-1)+Liquidity_30Y!Y13)</x:f>
        <x:v>7646995.347887221</x:v>
      </x:c>
      <x:c r="Y288" s="16" t="n">
        <x:f>MAX(0,X288*(1+EXP((LN(1+Assumptions!$C$60)-0.5*Assumptions!$C$61^2)+Assumptions!$C$61*((RAND()+RAND()+RAND()+RAND()+RAND()+RAND()+RAND()+RAND()+RAND()+RAND()+RAND()+RAND())-6))-1)+Liquidity_30Y!Z13)</x:f>
        <x:v>10354234.309036449</x:v>
      </x:c>
      <x:c r="Z288" s="16" t="n">
        <x:f>MAX(0,Y288*(1+EXP((LN(1+Assumptions!$C$60)-0.5*Assumptions!$C$61^2)+Assumptions!$C$61*((RAND()+RAND()+RAND()+RAND()+RAND()+RAND()+RAND()+RAND()+RAND()+RAND()+RAND()+RAND())-6))-1)+Liquidity_30Y!AA13)</x:f>
        <x:v>9316778.106275814</x:v>
      </x:c>
      <x:c r="AA288" s="16" t="n">
        <x:f>MAX(0,Z288*(1+EXP((LN(1+Assumptions!$C$60)-0.5*Assumptions!$C$61^2)+Assumptions!$C$61*((RAND()+RAND()+RAND()+RAND()+RAND()+RAND()+RAND()+RAND()+RAND()+RAND()+RAND()+RAND())-6))-1)+Liquidity_30Y!AB13)</x:f>
        <x:v>10138760.60495894</x:v>
      </x:c>
      <x:c r="AB288" s="16" t="n">
        <x:f>MAX(0,AA288*(1+EXP((LN(1+Assumptions!$C$60)-0.5*Assumptions!$C$61^2)+Assumptions!$C$61*((RAND()+RAND()+RAND()+RAND()+RAND()+RAND()+RAND()+RAND()+RAND()+RAND()+RAND()+RAND())-6))-1)+Liquidity_30Y!AC13)</x:f>
        <x:v>8774877.124135332</x:v>
      </x:c>
      <x:c r="AC288" s="16" t="n">
        <x:f>MAX(0,AB288*(1+EXP((LN(1+Assumptions!$C$60)-0.5*Assumptions!$C$61^2)+Assumptions!$C$61*((RAND()+RAND()+RAND()+RAND()+RAND()+RAND()+RAND()+RAND()+RAND()+RAND()+RAND()+RAND())-6))-1)+Liquidity_30Y!AD13)</x:f>
        <x:v>9269899.755228722</x:v>
      </x:c>
      <x:c r="AD288" s="16" t="n">
        <x:f>MAX(0,AC288*(1+EXP((LN(1+Assumptions!$C$60)-0.5*Assumptions!$C$61^2)+Assumptions!$C$61*((RAND()+RAND()+RAND()+RAND()+RAND()+RAND()+RAND()+RAND()+RAND()+RAND()+RAND()+RAND())-6))-1)+Liquidity_30Y!AE13)</x:f>
        <x:v>7586463.849831267</x:v>
      </x:c>
      <x:c r="AE288" s="16" t="n">
        <x:f>MAX(0,AD288*(1+EXP((LN(1+Assumptions!$C$60)-0.5*Assumptions!$C$61^2)+Assumptions!$C$61*((RAND()+RAND()+RAND()+RAND()+RAND()+RAND()+RAND()+RAND()+RAND()+RAND()+RAND()+RAND())-6))-1)+Liquidity_30Y!AF13)</x:f>
        <x:v>7635541.258634738</x:v>
      </x:c>
      <x:c r="AF288" s="16" t="n">
        <x:f>MAX(0,AE288*(1+EXP((LN(1+Assumptions!$C$60)-0.5*Assumptions!$C$61^2)+Assumptions!$C$61*((RAND()+RAND()+RAND()+RAND()+RAND()+RAND()+RAND()+RAND()+RAND()+RAND()+RAND()+RAND())-6))-1)+Liquidity_30Y!AG13)</x:f>
        <x:v>6880415.539769215</x:v>
      </x:c>
    </x:row>
    <x:row r="289">
      <x:c r="A289" s="39">
        <x:v>285</x:v>
      </x:c>
      <x:c r="B289" s="16" t="n">
        <x:f>Liquidity_30Y!C14</x:f>
        <x:v>1029031.25</x:v>
      </x:c>
      <x:c r="C289" s="16" t="n">
        <x:f>MAX(0,B289*(1+EXP((LN(1+Assumptions!$C$60)-0.5*Assumptions!$C$61^2)+Assumptions!$C$61*((RAND()+RAND()+RAND()+RAND()+RAND()+RAND()+RAND()+RAND()+RAND()+RAND()+RAND()+RAND())-6))-1)+Liquidity_30Y!D13)</x:f>
        <x:v>1180281.044798858</x:v>
      </x:c>
      <x:c r="D289" s="16" t="n">
        <x:f>MAX(0,C289*(1+EXP((LN(1+Assumptions!$C$60)-0.5*Assumptions!$C$61^2)+Assumptions!$C$61*((RAND()+RAND()+RAND()+RAND()+RAND()+RAND()+RAND()+RAND()+RAND()+RAND()+RAND()+RAND())-6))-1)+Liquidity_30Y!E13)</x:f>
        <x:v>1349394.587947384</x:v>
      </x:c>
      <x:c r="E289" s="16" t="n">
        <x:f>MAX(0,D289*(1+EXP((LN(1+Assumptions!$C$60)-0.5*Assumptions!$C$61^2)+Assumptions!$C$61*((RAND()+RAND()+RAND()+RAND()+RAND()+RAND()+RAND()+RAND()+RAND()+RAND()+RAND()+RAND())-6))-1)+Liquidity_30Y!F13)</x:f>
        <x:v>1323811.792455944</x:v>
      </x:c>
      <x:c r="F289" s="16" t="n">
        <x:f>MAX(0,E289*(1+EXP((LN(1+Assumptions!$C$60)-0.5*Assumptions!$C$61^2)+Assumptions!$C$61*((RAND()+RAND()+RAND()+RAND()+RAND()+RAND()+RAND()+RAND()+RAND()+RAND()+RAND()+RAND())-6))-1)+Liquidity_30Y!G13)</x:f>
        <x:v>1485747.0551535496</x:v>
      </x:c>
      <x:c r="G289" s="16" t="n">
        <x:f>MAX(0,F289*(1+EXP((LN(1+Assumptions!$C$60)-0.5*Assumptions!$C$61^2)+Assumptions!$C$61*((RAND()+RAND()+RAND()+RAND()+RAND()+RAND()+RAND()+RAND()+RAND()+RAND()+RAND()+RAND())-6))-1)+Liquidity_30Y!H13)</x:f>
        <x:v>1232378.4620468076</x:v>
      </x:c>
      <x:c r="H289" s="16" t="n">
        <x:f>MAX(0,G289*(1+EXP((LN(1+Assumptions!$C$60)-0.5*Assumptions!$C$61^2)+Assumptions!$C$61*((RAND()+RAND()+RAND()+RAND()+RAND()+RAND()+RAND()+RAND()+RAND()+RAND()+RAND()+RAND())-6))-1)+Liquidity_30Y!I13)</x:f>
        <x:v>1132045.3223094475</x:v>
      </x:c>
      <x:c r="I289" s="16" t="n">
        <x:f>MAX(0,H289*(1+EXP((LN(1+Assumptions!$C$60)-0.5*Assumptions!$C$61^2)+Assumptions!$C$61*((RAND()+RAND()+RAND()+RAND()+RAND()+RAND()+RAND()+RAND()+RAND()+RAND()+RAND()+RAND())-6))-1)+Liquidity_30Y!J13)</x:f>
        <x:v>1177628.0456346732</x:v>
      </x:c>
      <x:c r="J289" s="16" t="n">
        <x:f>MAX(0,I289*(1+EXP((LN(1+Assumptions!$C$60)-0.5*Assumptions!$C$61^2)+Assumptions!$C$61*((RAND()+RAND()+RAND()+RAND()+RAND()+RAND()+RAND()+RAND()+RAND()+RAND()+RAND()+RAND())-6))-1)+Liquidity_30Y!K13)</x:f>
        <x:v>1040748.6904322793</x:v>
      </x:c>
      <x:c r="K289" s="16" t="n">
        <x:f>MAX(0,J289*(1+EXP((LN(1+Assumptions!$C$60)-0.5*Assumptions!$C$61^2)+Assumptions!$C$61*((RAND()+RAND()+RAND()+RAND()+RAND()+RAND()+RAND()+RAND()+RAND()+RAND()+RAND()+RAND())-6))-1)+Liquidity_30Y!L13)</x:f>
        <x:v>1050349.6506013714</x:v>
      </x:c>
      <x:c r="L289" s="16" t="n">
        <x:f>MAX(0,K289*(1+EXP((LN(1+Assumptions!$C$60)-0.5*Assumptions!$C$61^2)+Assumptions!$C$61*((RAND()+RAND()+RAND()+RAND()+RAND()+RAND()+RAND()+RAND()+RAND()+RAND()+RAND()+RAND())-6))-1)+Liquidity_30Y!M13)</x:f>
        <x:v>1049159.0125425442</x:v>
      </x:c>
      <x:c r="M289" s="16" t="n">
        <x:f>MAX(0,L289*(1+EXP((LN(1+Assumptions!$C$60)-0.5*Assumptions!$C$61^2)+Assumptions!$C$61*((RAND()+RAND()+RAND()+RAND()+RAND()+RAND()+RAND()+RAND()+RAND()+RAND()+RAND()+RAND())-6))-1)+Liquidity_30Y!N13)</x:f>
        <x:v>1509180.8961610224</x:v>
      </x:c>
      <x:c r="N289" s="16" t="n">
        <x:f>MAX(0,M289*(1+EXP((LN(1+Assumptions!$C$60)-0.5*Assumptions!$C$61^2)+Assumptions!$C$61*((RAND()+RAND()+RAND()+RAND()+RAND()+RAND()+RAND()+RAND()+RAND()+RAND()+RAND()+RAND())-6))-1)+Liquidity_30Y!O13)</x:f>
        <x:v>1805991.703195315</x:v>
      </x:c>
      <x:c r="O289" s="16" t="n">
        <x:f>MAX(0,N289*(1+EXP((LN(1+Assumptions!$C$60)-0.5*Assumptions!$C$61^2)+Assumptions!$C$61*((RAND()+RAND()+RAND()+RAND()+RAND()+RAND()+RAND()+RAND()+RAND()+RAND()+RAND()+RAND())-6))-1)+Liquidity_30Y!P13)</x:f>
        <x:v>1567446.4540140799</x:v>
      </x:c>
      <x:c r="P289" s="16" t="n">
        <x:f>MAX(0,O289*(1+EXP((LN(1+Assumptions!$C$60)-0.5*Assumptions!$C$61^2)+Assumptions!$C$61*((RAND()+RAND()+RAND()+RAND()+RAND()+RAND()+RAND()+RAND()+RAND()+RAND()+RAND()+RAND())-6))-1)+Liquidity_30Y!Q13)</x:f>
        <x:v>1353626.2840929327</x:v>
      </x:c>
      <x:c r="Q289" s="16" t="n">
        <x:f>MAX(0,P289*(1+EXP((LN(1+Assumptions!$C$60)-0.5*Assumptions!$C$61^2)+Assumptions!$C$61*((RAND()+RAND()+RAND()+RAND()+RAND()+RAND()+RAND()+RAND()+RAND()+RAND()+RAND()+RAND())-6))-1)+Liquidity_30Y!R13)</x:f>
        <x:v>1958931.564950359</x:v>
      </x:c>
      <x:c r="R289" s="16" t="n">
        <x:f>MAX(0,Q289*(1+EXP((LN(1+Assumptions!$C$60)-0.5*Assumptions!$C$61^2)+Assumptions!$C$61*((RAND()+RAND()+RAND()+RAND()+RAND()+RAND()+RAND()+RAND()+RAND()+RAND()+RAND()+RAND())-6))-1)+Liquidity_30Y!S13)</x:f>
        <x:v>2580869.366244136</x:v>
      </x:c>
      <x:c r="S289" s="16" t="n">
        <x:f>MAX(0,R289*(1+EXP((LN(1+Assumptions!$C$60)-0.5*Assumptions!$C$61^2)+Assumptions!$C$61*((RAND()+RAND()+RAND()+RAND()+RAND()+RAND()+RAND()+RAND()+RAND()+RAND()+RAND()+RAND())-6))-1)+Liquidity_30Y!T13)</x:f>
        <x:v>1953383.270520463</x:v>
      </x:c>
      <x:c r="T289" s="16" t="n">
        <x:f>MAX(0,S289*(1+EXP((LN(1+Assumptions!$C$60)-0.5*Assumptions!$C$61^2)+Assumptions!$C$61*((RAND()+RAND()+RAND()+RAND()+RAND()+RAND()+RAND()+RAND()+RAND()+RAND()+RAND()+RAND())-6))-1)+Liquidity_30Y!U13)</x:f>
        <x:v>2116426.353602152</x:v>
      </x:c>
      <x:c r="U289" s="16" t="n">
        <x:f>MAX(0,T289*(1+EXP((LN(1+Assumptions!$C$60)-0.5*Assumptions!$C$61^2)+Assumptions!$C$61*((RAND()+RAND()+RAND()+RAND()+RAND()+RAND()+RAND()+RAND()+RAND()+RAND()+RAND()+RAND())-6))-1)+Liquidity_30Y!V13)</x:f>
        <x:v>2078165.1905240961</x:v>
      </x:c>
      <x:c r="V289" s="16" t="n">
        <x:f>MAX(0,U289*(1+EXP((LN(1+Assumptions!$C$60)-0.5*Assumptions!$C$61^2)+Assumptions!$C$61*((RAND()+RAND()+RAND()+RAND()+RAND()+RAND()+RAND()+RAND()+RAND()+RAND()+RAND()+RAND())-6))-1)+Liquidity_30Y!W13)</x:f>
        <x:v>1819364.7830887912</x:v>
      </x:c>
      <x:c r="W289" s="16" t="n">
        <x:f>MAX(0,V289*(1+EXP((LN(1+Assumptions!$C$60)-0.5*Assumptions!$C$61^2)+Assumptions!$C$61*((RAND()+RAND()+RAND()+RAND()+RAND()+RAND()+RAND()+RAND()+RAND()+RAND()+RAND()+RAND())-6))-1)+Liquidity_30Y!X13)</x:f>
        <x:v>2094566.21144761</x:v>
      </x:c>
      <x:c r="X289" s="16" t="n">
        <x:f>MAX(0,W289*(1+EXP((LN(1+Assumptions!$C$60)-0.5*Assumptions!$C$61^2)+Assumptions!$C$61*((RAND()+RAND()+RAND()+RAND()+RAND()+RAND()+RAND()+RAND()+RAND()+RAND()+RAND()+RAND())-6))-1)+Liquidity_30Y!Y13)</x:f>
        <x:v>2588499.0987049853</x:v>
      </x:c>
      <x:c r="Y289" s="16" t="n">
        <x:f>MAX(0,X289*(1+EXP((LN(1+Assumptions!$C$60)-0.5*Assumptions!$C$61^2)+Assumptions!$C$61*((RAND()+RAND()+RAND()+RAND()+RAND()+RAND()+RAND()+RAND()+RAND()+RAND()+RAND()+RAND())-6))-1)+Liquidity_30Y!Z13)</x:f>
        <x:v>2962034.4966669087</x:v>
      </x:c>
      <x:c r="Z289" s="16" t="n">
        <x:f>MAX(0,Y289*(1+EXP((LN(1+Assumptions!$C$60)-0.5*Assumptions!$C$61^2)+Assumptions!$C$61*((RAND()+RAND()+RAND()+RAND()+RAND()+RAND()+RAND()+RAND()+RAND()+RAND()+RAND()+RAND())-6))-1)+Liquidity_30Y!AA13)</x:f>
        <x:v>3610744.2088129795</x:v>
      </x:c>
      <x:c r="AA289" s="16" t="n">
        <x:f>MAX(0,Z289*(1+EXP((LN(1+Assumptions!$C$60)-0.5*Assumptions!$C$61^2)+Assumptions!$C$61*((RAND()+RAND()+RAND()+RAND()+RAND()+RAND()+RAND()+RAND()+RAND()+RAND()+RAND()+RAND())-6))-1)+Liquidity_30Y!AB13)</x:f>
        <x:v>3907225.6026938315</x:v>
      </x:c>
      <x:c r="AB289" s="16" t="n">
        <x:f>MAX(0,AA289*(1+EXP((LN(1+Assumptions!$C$60)-0.5*Assumptions!$C$61^2)+Assumptions!$C$61*((RAND()+RAND()+RAND()+RAND()+RAND()+RAND()+RAND()+RAND()+RAND()+RAND()+RAND()+RAND())-6))-1)+Liquidity_30Y!AC13)</x:f>
        <x:v>4829747.718296194</x:v>
      </x:c>
      <x:c r="AC289" s="16" t="n">
        <x:f>MAX(0,AB289*(1+EXP((LN(1+Assumptions!$C$60)-0.5*Assumptions!$C$61^2)+Assumptions!$C$61*((RAND()+RAND()+RAND()+RAND()+RAND()+RAND()+RAND()+RAND()+RAND()+RAND()+RAND()+RAND())-6))-1)+Liquidity_30Y!AD13)</x:f>
        <x:v>5913837.491107138</x:v>
      </x:c>
      <x:c r="AD289" s="16" t="n">
        <x:f>MAX(0,AC289*(1+EXP((LN(1+Assumptions!$C$60)-0.5*Assumptions!$C$61^2)+Assumptions!$C$61*((RAND()+RAND()+RAND()+RAND()+RAND()+RAND()+RAND()+RAND()+RAND()+RAND()+RAND()+RAND())-6))-1)+Liquidity_30Y!AE13)</x:f>
        <x:v>5874579.2405864075</x:v>
      </x:c>
      <x:c r="AE289" s="16" t="n">
        <x:f>MAX(0,AD289*(1+EXP((LN(1+Assumptions!$C$60)-0.5*Assumptions!$C$61^2)+Assumptions!$C$61*((RAND()+RAND()+RAND()+RAND()+RAND()+RAND()+RAND()+RAND()+RAND()+RAND()+RAND()+RAND())-6))-1)+Liquidity_30Y!AF13)</x:f>
        <x:v>5986400.903413991</x:v>
      </x:c>
      <x:c r="AF289" s="16" t="n">
        <x:f>MAX(0,AE289*(1+EXP((LN(1+Assumptions!$C$60)-0.5*Assumptions!$C$61^2)+Assumptions!$C$61*((RAND()+RAND()+RAND()+RAND()+RAND()+RAND()+RAND()+RAND()+RAND()+RAND()+RAND()+RAND())-6))-1)+Liquidity_30Y!AG13)</x:f>
        <x:v>5737381.492169481</x:v>
      </x:c>
    </x:row>
    <x:row r="290">
      <x:c r="A290" s="39">
        <x:v>286</x:v>
      </x:c>
      <x:c r="B290" s="16" t="n">
        <x:f>Liquidity_30Y!C14</x:f>
        <x:v>1029031.25</x:v>
      </x:c>
      <x:c r="C290" s="16" t="n">
        <x:f>MAX(0,B290*(1+EXP((LN(1+Assumptions!$C$60)-0.5*Assumptions!$C$61^2)+Assumptions!$C$61*((RAND()+RAND()+RAND()+RAND()+RAND()+RAND()+RAND()+RAND()+RAND()+RAND()+RAND()+RAND())-6))-1)+Liquidity_30Y!D13)</x:f>
        <x:v>962490.7048075774</x:v>
      </x:c>
      <x:c r="D290" s="16" t="n">
        <x:f>MAX(0,C290*(1+EXP((LN(1+Assumptions!$C$60)-0.5*Assumptions!$C$61^2)+Assumptions!$C$61*((RAND()+RAND()+RAND()+RAND()+RAND()+RAND()+RAND()+RAND()+RAND()+RAND()+RAND()+RAND())-6))-1)+Liquidity_30Y!E13)</x:f>
        <x:v>903316.2594168091</x:v>
      </x:c>
      <x:c r="E290" s="16" t="n">
        <x:f>MAX(0,D290*(1+EXP((LN(1+Assumptions!$C$60)-0.5*Assumptions!$C$61^2)+Assumptions!$C$61*((RAND()+RAND()+RAND()+RAND()+RAND()+RAND()+RAND()+RAND()+RAND()+RAND()+RAND()+RAND())-6))-1)+Liquidity_30Y!F13)</x:f>
        <x:v>932554.9522429483</x:v>
      </x:c>
      <x:c r="F290" s="16" t="n">
        <x:f>MAX(0,E290*(1+EXP((LN(1+Assumptions!$C$60)-0.5*Assumptions!$C$61^2)+Assumptions!$C$61*((RAND()+RAND()+RAND()+RAND()+RAND()+RAND()+RAND()+RAND()+RAND()+RAND()+RAND()+RAND())-6))-1)+Liquidity_30Y!G13)</x:f>
        <x:v>1103267.4961672907</x:v>
      </x:c>
      <x:c r="G290" s="16" t="n">
        <x:f>MAX(0,F290*(1+EXP((LN(1+Assumptions!$C$60)-0.5*Assumptions!$C$61^2)+Assumptions!$C$61*((RAND()+RAND()+RAND()+RAND()+RAND()+RAND()+RAND()+RAND()+RAND()+RAND()+RAND()+RAND())-6))-1)+Liquidity_30Y!H13)</x:f>
        <x:v>1112649.07357445</x:v>
      </x:c>
      <x:c r="H290" s="16" t="n">
        <x:f>MAX(0,G290*(1+EXP((LN(1+Assumptions!$C$60)-0.5*Assumptions!$C$61^2)+Assumptions!$C$61*((RAND()+RAND()+RAND()+RAND()+RAND()+RAND()+RAND()+RAND()+RAND()+RAND()+RAND()+RAND())-6))-1)+Liquidity_30Y!I13)</x:f>
        <x:v>1152997.8737733432</x:v>
      </x:c>
      <x:c r="I290" s="16" t="n">
        <x:f>MAX(0,H290*(1+EXP((LN(1+Assumptions!$C$60)-0.5*Assumptions!$C$61^2)+Assumptions!$C$61*((RAND()+RAND()+RAND()+RAND()+RAND()+RAND()+RAND()+RAND()+RAND()+RAND()+RAND()+RAND())-6))-1)+Liquidity_30Y!J13)</x:f>
        <x:v>1200089.9696491063</x:v>
      </x:c>
      <x:c r="J290" s="16" t="n">
        <x:f>MAX(0,I290*(1+EXP((LN(1+Assumptions!$C$60)-0.5*Assumptions!$C$61^2)+Assumptions!$C$61*((RAND()+RAND()+RAND()+RAND()+RAND()+RAND()+RAND()+RAND()+RAND()+RAND()+RAND()+RAND())-6))-1)+Liquidity_30Y!K13)</x:f>
        <x:v>1358700.4826551583</x:v>
      </x:c>
      <x:c r="K290" s="16" t="n">
        <x:f>MAX(0,J290*(1+EXP((LN(1+Assumptions!$C$60)-0.5*Assumptions!$C$61^2)+Assumptions!$C$61*((RAND()+RAND()+RAND()+RAND()+RAND()+RAND()+RAND()+RAND()+RAND()+RAND()+RAND()+RAND())-6))-1)+Liquidity_30Y!L13)</x:f>
        <x:v>1755169.4963041388</x:v>
      </x:c>
      <x:c r="L290" s="16" t="n">
        <x:f>MAX(0,K290*(1+EXP((LN(1+Assumptions!$C$60)-0.5*Assumptions!$C$61^2)+Assumptions!$C$61*((RAND()+RAND()+RAND()+RAND()+RAND()+RAND()+RAND()+RAND()+RAND()+RAND()+RAND()+RAND())-6))-1)+Liquidity_30Y!M13)</x:f>
        <x:v>1564470.8838985544</x:v>
      </x:c>
      <x:c r="M290" s="16" t="n">
        <x:f>MAX(0,L290*(1+EXP((LN(1+Assumptions!$C$60)-0.5*Assumptions!$C$61^2)+Assumptions!$C$61*((RAND()+RAND()+RAND()+RAND()+RAND()+RAND()+RAND()+RAND()+RAND()+RAND()+RAND()+RAND())-6))-1)+Liquidity_30Y!N13)</x:f>
        <x:v>1854391.6140362564</x:v>
      </x:c>
      <x:c r="N290" s="16" t="n">
        <x:f>MAX(0,M290*(1+EXP((LN(1+Assumptions!$C$60)-0.5*Assumptions!$C$61^2)+Assumptions!$C$61*((RAND()+RAND()+RAND()+RAND()+RAND()+RAND()+RAND()+RAND()+RAND()+RAND()+RAND()+RAND())-6))-1)+Liquidity_30Y!O13)</x:f>
        <x:v>1682692.4184483194</x:v>
      </x:c>
      <x:c r="O290" s="16" t="n">
        <x:f>MAX(0,N290*(1+EXP((LN(1+Assumptions!$C$60)-0.5*Assumptions!$C$61^2)+Assumptions!$C$61*((RAND()+RAND()+RAND()+RAND()+RAND()+RAND()+RAND()+RAND()+RAND()+RAND()+RAND()+RAND())-6))-1)+Liquidity_30Y!P13)</x:f>
        <x:v>1967030.0028547302</x:v>
      </x:c>
      <x:c r="P290" s="16" t="n">
        <x:f>MAX(0,O290*(1+EXP((LN(1+Assumptions!$C$60)-0.5*Assumptions!$C$61^2)+Assumptions!$C$61*((RAND()+RAND()+RAND()+RAND()+RAND()+RAND()+RAND()+RAND()+RAND()+RAND()+RAND()+RAND())-6))-1)+Liquidity_30Y!Q13)</x:f>
        <x:v>2044968.39341337</x:v>
      </x:c>
      <x:c r="Q290" s="16" t="n">
        <x:f>MAX(0,P290*(1+EXP((LN(1+Assumptions!$C$60)-0.5*Assumptions!$C$61^2)+Assumptions!$C$61*((RAND()+RAND()+RAND()+RAND()+RAND()+RAND()+RAND()+RAND()+RAND()+RAND()+RAND()+RAND())-6))-1)+Liquidity_30Y!R13)</x:f>
        <x:v>2152882.6067742333</x:v>
      </x:c>
      <x:c r="R290" s="16" t="n">
        <x:f>MAX(0,Q290*(1+EXP((LN(1+Assumptions!$C$60)-0.5*Assumptions!$C$61^2)+Assumptions!$C$61*((RAND()+RAND()+RAND()+RAND()+RAND()+RAND()+RAND()+RAND()+RAND()+RAND()+RAND()+RAND())-6))-1)+Liquidity_30Y!S13)</x:f>
        <x:v>2137136.794947175</x:v>
      </x:c>
      <x:c r="S290" s="16" t="n">
        <x:f>MAX(0,R290*(1+EXP((LN(1+Assumptions!$C$60)-0.5*Assumptions!$C$61^2)+Assumptions!$C$61*((RAND()+RAND()+RAND()+RAND()+RAND()+RAND()+RAND()+RAND()+RAND()+RAND()+RAND()+RAND())-6))-1)+Liquidity_30Y!T13)</x:f>
        <x:v>2559289.7122394796</x:v>
      </x:c>
      <x:c r="T290" s="16" t="n">
        <x:f>MAX(0,S290*(1+EXP((LN(1+Assumptions!$C$60)-0.5*Assumptions!$C$61^2)+Assumptions!$C$61*((RAND()+RAND()+RAND()+RAND()+RAND()+RAND()+RAND()+RAND()+RAND()+RAND()+RAND()+RAND())-6))-1)+Liquidity_30Y!U13)</x:f>
        <x:v>3109975.32553527</x:v>
      </x:c>
      <x:c r="U290" s="16" t="n">
        <x:f>MAX(0,T290*(1+EXP((LN(1+Assumptions!$C$60)-0.5*Assumptions!$C$61^2)+Assumptions!$C$61*((RAND()+RAND()+RAND()+RAND()+RAND()+RAND()+RAND()+RAND()+RAND()+RAND()+RAND()+RAND())-6))-1)+Liquidity_30Y!V13)</x:f>
        <x:v>3346286.7242664057</x:v>
      </x:c>
      <x:c r="V290" s="16" t="n">
        <x:f>MAX(0,U290*(1+EXP((LN(1+Assumptions!$C$60)-0.5*Assumptions!$C$61^2)+Assumptions!$C$61*((RAND()+RAND()+RAND()+RAND()+RAND()+RAND()+RAND()+RAND()+RAND()+RAND()+RAND()+RAND())-6))-1)+Liquidity_30Y!W13)</x:f>
        <x:v>3317673.9513294413</x:v>
      </x:c>
      <x:c r="W290" s="16" t="n">
        <x:f>MAX(0,V290*(1+EXP((LN(1+Assumptions!$C$60)-0.5*Assumptions!$C$61^2)+Assumptions!$C$61*((RAND()+RAND()+RAND()+RAND()+RAND()+RAND()+RAND()+RAND()+RAND()+RAND()+RAND()+RAND())-6))-1)+Liquidity_30Y!X13)</x:f>
        <x:v>3198031.558478567</x:v>
      </x:c>
      <x:c r="X290" s="16" t="n">
        <x:f>MAX(0,W290*(1+EXP((LN(1+Assumptions!$C$60)-0.5*Assumptions!$C$61^2)+Assumptions!$C$61*((RAND()+RAND()+RAND()+RAND()+RAND()+RAND()+RAND()+RAND()+RAND()+RAND()+RAND()+RAND())-6))-1)+Liquidity_30Y!Y13)</x:f>
        <x:v>3869715.30481211</x:v>
      </x:c>
      <x:c r="Y290" s="16" t="n">
        <x:f>MAX(0,X290*(1+EXP((LN(1+Assumptions!$C$60)-0.5*Assumptions!$C$61^2)+Assumptions!$C$61*((RAND()+RAND()+RAND()+RAND()+RAND()+RAND()+RAND()+RAND()+RAND()+RAND()+RAND()+RAND())-6))-1)+Liquidity_30Y!Z13)</x:f>
        <x:v>3567300.452621734</x:v>
      </x:c>
      <x:c r="Z290" s="16" t="n">
        <x:f>MAX(0,Y290*(1+EXP((LN(1+Assumptions!$C$60)-0.5*Assumptions!$C$61^2)+Assumptions!$C$61*((RAND()+RAND()+RAND()+RAND()+RAND()+RAND()+RAND()+RAND()+RAND()+RAND()+RAND()+RAND())-6))-1)+Liquidity_30Y!AA13)</x:f>
        <x:v>2968966.2996404343</x:v>
      </x:c>
      <x:c r="AA290" s="16" t="n">
        <x:f>MAX(0,Z290*(1+EXP((LN(1+Assumptions!$C$60)-0.5*Assumptions!$C$61^2)+Assumptions!$C$61*((RAND()+RAND()+RAND()+RAND()+RAND()+RAND()+RAND()+RAND()+RAND()+RAND()+RAND()+RAND())-6))-1)+Liquidity_30Y!AB13)</x:f>
        <x:v>3102689.6271311766</x:v>
      </x:c>
      <x:c r="AB290" s="16" t="n">
        <x:f>MAX(0,AA290*(1+EXP((LN(1+Assumptions!$C$60)-0.5*Assumptions!$C$61^2)+Assumptions!$C$61*((RAND()+RAND()+RAND()+RAND()+RAND()+RAND()+RAND()+RAND()+RAND()+RAND()+RAND()+RAND())-6))-1)+Liquidity_30Y!AC13)</x:f>
        <x:v>3328228.3103844244</x:v>
      </x:c>
      <x:c r="AC290" s="16" t="n">
        <x:f>MAX(0,AB290*(1+EXP((LN(1+Assumptions!$C$60)-0.5*Assumptions!$C$61^2)+Assumptions!$C$61*((RAND()+RAND()+RAND()+RAND()+RAND()+RAND()+RAND()+RAND()+RAND()+RAND()+RAND()+RAND())-6))-1)+Liquidity_30Y!AD13)</x:f>
        <x:v>4224608.23902663</x:v>
      </x:c>
      <x:c r="AD290" s="16" t="n">
        <x:f>MAX(0,AC290*(1+EXP((LN(1+Assumptions!$C$60)-0.5*Assumptions!$C$61^2)+Assumptions!$C$61*((RAND()+RAND()+RAND()+RAND()+RAND()+RAND()+RAND()+RAND()+RAND()+RAND()+RAND()+RAND())-6))-1)+Liquidity_30Y!AE13)</x:f>
        <x:v>3877934.6501425607</x:v>
      </x:c>
      <x:c r="AE290" s="16" t="n">
        <x:f>MAX(0,AD290*(1+EXP((LN(1+Assumptions!$C$60)-0.5*Assumptions!$C$61^2)+Assumptions!$C$61*((RAND()+RAND()+RAND()+RAND()+RAND()+RAND()+RAND()+RAND()+RAND()+RAND()+RAND()+RAND())-6))-1)+Liquidity_30Y!AF13)</x:f>
        <x:v>3403091.3663296546</x:v>
      </x:c>
      <x:c r="AF290" s="16" t="n">
        <x:f>MAX(0,AE290*(1+EXP((LN(1+Assumptions!$C$60)-0.5*Assumptions!$C$61^2)+Assumptions!$C$61*((RAND()+RAND()+RAND()+RAND()+RAND()+RAND()+RAND()+RAND()+RAND()+RAND()+RAND()+RAND())-6))-1)+Liquidity_30Y!AG13)</x:f>
        <x:v>3344670.3123191</x:v>
      </x:c>
    </x:row>
    <x:row r="291">
      <x:c r="A291" s="39">
        <x:v>287</x:v>
      </x:c>
      <x:c r="B291" s="16" t="n">
        <x:f>Liquidity_30Y!C14</x:f>
        <x:v>1029031.25</x:v>
      </x:c>
      <x:c r="C291" s="16" t="n">
        <x:f>MAX(0,B291*(1+EXP((LN(1+Assumptions!$C$60)-0.5*Assumptions!$C$61^2)+Assumptions!$C$61*((RAND()+RAND()+RAND()+RAND()+RAND()+RAND()+RAND()+RAND()+RAND()+RAND()+RAND()+RAND())-6))-1)+Liquidity_30Y!D13)</x:f>
        <x:v>1184288.9335882282</x:v>
      </x:c>
      <x:c r="D291" s="16" t="n">
        <x:f>MAX(0,C291*(1+EXP((LN(1+Assumptions!$C$60)-0.5*Assumptions!$C$61^2)+Assumptions!$C$61*((RAND()+RAND()+RAND()+RAND()+RAND()+RAND()+RAND()+RAND()+RAND()+RAND()+RAND()+RAND())-6))-1)+Liquidity_30Y!E13)</x:f>
        <x:v>1325580.5336731486</x:v>
      </x:c>
      <x:c r="E291" s="16" t="n">
        <x:f>MAX(0,D291*(1+EXP((LN(1+Assumptions!$C$60)-0.5*Assumptions!$C$61^2)+Assumptions!$C$61*((RAND()+RAND()+RAND()+RAND()+RAND()+RAND()+RAND()+RAND()+RAND()+RAND()+RAND()+RAND())-6))-1)+Liquidity_30Y!F13)</x:f>
        <x:v>1267441.666387848</x:v>
      </x:c>
      <x:c r="F291" s="16" t="n">
        <x:f>MAX(0,E291*(1+EXP((LN(1+Assumptions!$C$60)-0.5*Assumptions!$C$61^2)+Assumptions!$C$61*((RAND()+RAND()+RAND()+RAND()+RAND()+RAND()+RAND()+RAND()+RAND()+RAND()+RAND()+RAND())-6))-1)+Liquidity_30Y!G13)</x:f>
        <x:v>1160786.3623853032</x:v>
      </x:c>
      <x:c r="G291" s="16" t="n">
        <x:f>MAX(0,F291*(1+EXP((LN(1+Assumptions!$C$60)-0.5*Assumptions!$C$61^2)+Assumptions!$C$61*((RAND()+RAND()+RAND()+RAND()+RAND()+RAND()+RAND()+RAND()+RAND()+RAND()+RAND()+RAND())-6))-1)+Liquidity_30Y!H13)</x:f>
        <x:v>1284203.2840244286</x:v>
      </x:c>
      <x:c r="H291" s="16" t="n">
        <x:f>MAX(0,G291*(1+EXP((LN(1+Assumptions!$C$60)-0.5*Assumptions!$C$61^2)+Assumptions!$C$61*((RAND()+RAND()+RAND()+RAND()+RAND()+RAND()+RAND()+RAND()+RAND()+RAND()+RAND()+RAND())-6))-1)+Liquidity_30Y!I13)</x:f>
        <x:v>1462300.2297798307</x:v>
      </x:c>
      <x:c r="I291" s="16" t="n">
        <x:f>MAX(0,H291*(1+EXP((LN(1+Assumptions!$C$60)-0.5*Assumptions!$C$61^2)+Assumptions!$C$61*((RAND()+RAND()+RAND()+RAND()+RAND()+RAND()+RAND()+RAND()+RAND()+RAND()+RAND()+RAND())-6))-1)+Liquidity_30Y!J13)</x:f>
        <x:v>1348863.4835426493</x:v>
      </x:c>
      <x:c r="J291" s="16" t="n">
        <x:f>MAX(0,I291*(1+EXP((LN(1+Assumptions!$C$60)-0.5*Assumptions!$C$61^2)+Assumptions!$C$61*((RAND()+RAND()+RAND()+RAND()+RAND()+RAND()+RAND()+RAND()+RAND()+RAND()+RAND()+RAND())-6))-1)+Liquidity_30Y!K13)</x:f>
        <x:v>1405077.9028349835</x:v>
      </x:c>
      <x:c r="K291" s="16" t="n">
        <x:f>MAX(0,J291*(1+EXP((LN(1+Assumptions!$C$60)-0.5*Assumptions!$C$61^2)+Assumptions!$C$61*((RAND()+RAND()+RAND()+RAND()+RAND()+RAND()+RAND()+RAND()+RAND()+RAND()+RAND()+RAND())-6))-1)+Liquidity_30Y!L13)</x:f>
        <x:v>1343694.8184168031</x:v>
      </x:c>
      <x:c r="L291" s="16" t="n">
        <x:f>MAX(0,K291*(1+EXP((LN(1+Assumptions!$C$60)-0.5*Assumptions!$C$61^2)+Assumptions!$C$61*((RAND()+RAND()+RAND()+RAND()+RAND()+RAND()+RAND()+RAND()+RAND()+RAND()+RAND()+RAND())-6))-1)+Liquidity_30Y!M13)</x:f>
        <x:v>1587792.2570344082</x:v>
      </x:c>
      <x:c r="M291" s="16" t="n">
        <x:f>MAX(0,L291*(1+EXP((LN(1+Assumptions!$C$60)-0.5*Assumptions!$C$61^2)+Assumptions!$C$61*((RAND()+RAND()+RAND()+RAND()+RAND()+RAND()+RAND()+RAND()+RAND()+RAND()+RAND()+RAND())-6))-1)+Liquidity_30Y!N13)</x:f>
        <x:v>1236996.505971588</x:v>
      </x:c>
      <x:c r="N291" s="16" t="n">
        <x:f>MAX(0,M291*(1+EXP((LN(1+Assumptions!$C$60)-0.5*Assumptions!$C$61^2)+Assumptions!$C$61*((RAND()+RAND()+RAND()+RAND()+RAND()+RAND()+RAND()+RAND()+RAND()+RAND()+RAND()+RAND())-6))-1)+Liquidity_30Y!O13)</x:f>
        <x:v>1524835.649016813</x:v>
      </x:c>
      <x:c r="O291" s="16" t="n">
        <x:f>MAX(0,N291*(1+EXP((LN(1+Assumptions!$C$60)-0.5*Assumptions!$C$61^2)+Assumptions!$C$61*((RAND()+RAND()+RAND()+RAND()+RAND()+RAND()+RAND()+RAND()+RAND()+RAND()+RAND()+RAND())-6))-1)+Liquidity_30Y!P13)</x:f>
        <x:v>1440220.2430353472</x:v>
      </x:c>
      <x:c r="P291" s="16" t="n">
        <x:f>MAX(0,O291*(1+EXP((LN(1+Assumptions!$C$60)-0.5*Assumptions!$C$61^2)+Assumptions!$C$61*((RAND()+RAND()+RAND()+RAND()+RAND()+RAND()+RAND()+RAND()+RAND()+RAND()+RAND()+RAND())-6))-1)+Liquidity_30Y!Q13)</x:f>
        <x:v>1668324.5891307371</x:v>
      </x:c>
      <x:c r="Q291" s="16" t="n">
        <x:f>MAX(0,P291*(1+EXP((LN(1+Assumptions!$C$60)-0.5*Assumptions!$C$61^2)+Assumptions!$C$61*((RAND()+RAND()+RAND()+RAND()+RAND()+RAND()+RAND()+RAND()+RAND()+RAND()+RAND()+RAND())-6))-1)+Liquidity_30Y!R13)</x:f>
        <x:v>2374984.005644028</x:v>
      </x:c>
      <x:c r="R291" s="16" t="n">
        <x:f>MAX(0,Q291*(1+EXP((LN(1+Assumptions!$C$60)-0.5*Assumptions!$C$61^2)+Assumptions!$C$61*((RAND()+RAND()+RAND()+RAND()+RAND()+RAND()+RAND()+RAND()+RAND()+RAND()+RAND()+RAND())-6))-1)+Liquidity_30Y!S13)</x:f>
        <x:v>3391042.5415032175</x:v>
      </x:c>
      <x:c r="S291" s="16" t="n">
        <x:f>MAX(0,R291*(1+EXP((LN(1+Assumptions!$C$60)-0.5*Assumptions!$C$61^2)+Assumptions!$C$61*((RAND()+RAND()+RAND()+RAND()+RAND()+RAND()+RAND()+RAND()+RAND()+RAND()+RAND()+RAND())-6))-1)+Liquidity_30Y!T13)</x:f>
        <x:v>3150022.3879591934</x:v>
      </x:c>
      <x:c r="T291" s="16" t="n">
        <x:f>MAX(0,S291*(1+EXP((LN(1+Assumptions!$C$60)-0.5*Assumptions!$C$61^2)+Assumptions!$C$61*((RAND()+RAND()+RAND()+RAND()+RAND()+RAND()+RAND()+RAND()+RAND()+RAND()+RAND()+RAND())-6))-1)+Liquidity_30Y!U13)</x:f>
        <x:v>3491154.960576374</x:v>
      </x:c>
      <x:c r="U291" s="16" t="n">
        <x:f>MAX(0,T291*(1+EXP((LN(1+Assumptions!$C$60)-0.5*Assumptions!$C$61^2)+Assumptions!$C$61*((RAND()+RAND()+RAND()+RAND()+RAND()+RAND()+RAND()+RAND()+RAND()+RAND()+RAND()+RAND())-6))-1)+Liquidity_30Y!V13)</x:f>
        <x:v>4007267.6389556797</x:v>
      </x:c>
      <x:c r="V291" s="16" t="n">
        <x:f>MAX(0,U291*(1+EXP((LN(1+Assumptions!$C$60)-0.5*Assumptions!$C$61^2)+Assumptions!$C$61*((RAND()+RAND()+RAND()+RAND()+RAND()+RAND()+RAND()+RAND()+RAND()+RAND()+RAND()+RAND())-6))-1)+Liquidity_30Y!W13)</x:f>
        <x:v>3828633.5469955695</x:v>
      </x:c>
      <x:c r="W291" s="16" t="n">
        <x:f>MAX(0,V291*(1+EXP((LN(1+Assumptions!$C$60)-0.5*Assumptions!$C$61^2)+Assumptions!$C$61*((RAND()+RAND()+RAND()+RAND()+RAND()+RAND()+RAND()+RAND()+RAND()+RAND()+RAND()+RAND())-6))-1)+Liquidity_30Y!X13)</x:f>
        <x:v>4393330.195844867</x:v>
      </x:c>
      <x:c r="X291" s="16" t="n">
        <x:f>MAX(0,W291*(1+EXP((LN(1+Assumptions!$C$60)-0.5*Assumptions!$C$61^2)+Assumptions!$C$61*((RAND()+RAND()+RAND()+RAND()+RAND()+RAND()+RAND()+RAND()+RAND()+RAND()+RAND()+RAND())-6))-1)+Liquidity_30Y!Y13)</x:f>
        <x:v>4544094.0337048145</x:v>
      </x:c>
      <x:c r="Y291" s="16" t="n">
        <x:f>MAX(0,X291*(1+EXP((LN(1+Assumptions!$C$60)-0.5*Assumptions!$C$61^2)+Assumptions!$C$61*((RAND()+RAND()+RAND()+RAND()+RAND()+RAND()+RAND()+RAND()+RAND()+RAND()+RAND()+RAND())-6))-1)+Liquidity_30Y!Z13)</x:f>
        <x:v>5869174.239030032</x:v>
      </x:c>
      <x:c r="Z291" s="16" t="n">
        <x:f>MAX(0,Y291*(1+EXP((LN(1+Assumptions!$C$60)-0.5*Assumptions!$C$61^2)+Assumptions!$C$61*((RAND()+RAND()+RAND()+RAND()+RAND()+RAND()+RAND()+RAND()+RAND()+RAND()+RAND()+RAND())-6))-1)+Liquidity_30Y!AA13)</x:f>
        <x:v>6940211.747077489</x:v>
      </x:c>
      <x:c r="AA291" s="16" t="n">
        <x:f>MAX(0,Z291*(1+EXP((LN(1+Assumptions!$C$60)-0.5*Assumptions!$C$61^2)+Assumptions!$C$61*((RAND()+RAND()+RAND()+RAND()+RAND()+RAND()+RAND()+RAND()+RAND()+RAND()+RAND()+RAND())-6))-1)+Liquidity_30Y!AB13)</x:f>
        <x:v>7083540.925772071</x:v>
      </x:c>
      <x:c r="AB291" s="16" t="n">
        <x:f>MAX(0,AA291*(1+EXP((LN(1+Assumptions!$C$60)-0.5*Assumptions!$C$61^2)+Assumptions!$C$61*((RAND()+RAND()+RAND()+RAND()+RAND()+RAND()+RAND()+RAND()+RAND()+RAND()+RAND()+RAND())-6))-1)+Liquidity_30Y!AC13)</x:f>
        <x:v>9647924.934445169</x:v>
      </x:c>
      <x:c r="AC291" s="16" t="n">
        <x:f>MAX(0,AB291*(1+EXP((LN(1+Assumptions!$C$60)-0.5*Assumptions!$C$61^2)+Assumptions!$C$61*((RAND()+RAND()+RAND()+RAND()+RAND()+RAND()+RAND()+RAND()+RAND()+RAND()+RAND()+RAND())-6))-1)+Liquidity_30Y!AD13)</x:f>
        <x:v>9753506.941733075</x:v>
      </x:c>
      <x:c r="AD291" s="16" t="n">
        <x:f>MAX(0,AC291*(1+EXP((LN(1+Assumptions!$C$60)-0.5*Assumptions!$C$61^2)+Assumptions!$C$61*((RAND()+RAND()+RAND()+RAND()+RAND()+RAND()+RAND()+RAND()+RAND()+RAND()+RAND()+RAND())-6))-1)+Liquidity_30Y!AE13)</x:f>
        <x:v>8773777.612319048</x:v>
      </x:c>
      <x:c r="AE291" s="16" t="n">
        <x:f>MAX(0,AD291*(1+EXP((LN(1+Assumptions!$C$60)-0.5*Assumptions!$C$61^2)+Assumptions!$C$61*((RAND()+RAND()+RAND()+RAND()+RAND()+RAND()+RAND()+RAND()+RAND()+RAND()+RAND()+RAND())-6))-1)+Liquidity_30Y!AF13)</x:f>
        <x:v>8829512.314569607</x:v>
      </x:c>
      <x:c r="AF291" s="16" t="n">
        <x:f>MAX(0,AE291*(1+EXP((LN(1+Assumptions!$C$60)-0.5*Assumptions!$C$61^2)+Assumptions!$C$61*((RAND()+RAND()+RAND()+RAND()+RAND()+RAND()+RAND()+RAND()+RAND()+RAND()+RAND()+RAND())-6))-1)+Liquidity_30Y!AG13)</x:f>
        <x:v>10574465.513008542</x:v>
      </x:c>
    </x:row>
    <x:row r="292">
      <x:c r="A292" s="39">
        <x:v>288</x:v>
      </x:c>
      <x:c r="B292" s="16" t="n">
        <x:f>Liquidity_30Y!C14</x:f>
        <x:v>1029031.25</x:v>
      </x:c>
      <x:c r="C292" s="16" t="n">
        <x:f>MAX(0,B292*(1+EXP((LN(1+Assumptions!$C$60)-0.5*Assumptions!$C$61^2)+Assumptions!$C$61*((RAND()+RAND()+RAND()+RAND()+RAND()+RAND()+RAND()+RAND()+RAND()+RAND()+RAND()+RAND())-6))-1)+Liquidity_30Y!D13)</x:f>
        <x:v>973507.3785552338</x:v>
      </x:c>
      <x:c r="D292" s="16" t="n">
        <x:f>MAX(0,C292*(1+EXP((LN(1+Assumptions!$C$60)-0.5*Assumptions!$C$61^2)+Assumptions!$C$61*((RAND()+RAND()+RAND()+RAND()+RAND()+RAND()+RAND()+RAND()+RAND()+RAND()+RAND()+RAND())-6))-1)+Liquidity_30Y!E13)</x:f>
        <x:v>1154408.8213216271</x:v>
      </x:c>
      <x:c r="E292" s="16" t="n">
        <x:f>MAX(0,D292*(1+EXP((LN(1+Assumptions!$C$60)-0.5*Assumptions!$C$61^2)+Assumptions!$C$61*((RAND()+RAND()+RAND()+RAND()+RAND()+RAND()+RAND()+RAND()+RAND()+RAND()+RAND()+RAND())-6))-1)+Liquidity_30Y!F13)</x:f>
        <x:v>1270620.8693080524</x:v>
      </x:c>
      <x:c r="F292" s="16" t="n">
        <x:f>MAX(0,E292*(1+EXP((LN(1+Assumptions!$C$60)-0.5*Assumptions!$C$61^2)+Assumptions!$C$61*((RAND()+RAND()+RAND()+RAND()+RAND()+RAND()+RAND()+RAND()+RAND()+RAND()+RAND()+RAND())-6))-1)+Liquidity_30Y!G13)</x:f>
        <x:v>1418448.648043617</x:v>
      </x:c>
      <x:c r="G292" s="16" t="n">
        <x:f>MAX(0,F292*(1+EXP((LN(1+Assumptions!$C$60)-0.5*Assumptions!$C$61^2)+Assumptions!$C$61*((RAND()+RAND()+RAND()+RAND()+RAND()+RAND()+RAND()+RAND()+RAND()+RAND()+RAND()+RAND())-6))-1)+Liquidity_30Y!H13)</x:f>
        <x:v>1576459.652252749</x:v>
      </x:c>
      <x:c r="H292" s="16" t="n">
        <x:f>MAX(0,G292*(1+EXP((LN(1+Assumptions!$C$60)-0.5*Assumptions!$C$61^2)+Assumptions!$C$61*((RAND()+RAND()+RAND()+RAND()+RAND()+RAND()+RAND()+RAND()+RAND()+RAND()+RAND()+RAND())-6))-1)+Liquidity_30Y!I13)</x:f>
        <x:v>1753706.0598864183</x:v>
      </x:c>
      <x:c r="I292" s="16" t="n">
        <x:f>MAX(0,H292*(1+EXP((LN(1+Assumptions!$C$60)-0.5*Assumptions!$C$61^2)+Assumptions!$C$61*((RAND()+RAND()+RAND()+RAND()+RAND()+RAND()+RAND()+RAND()+RAND()+RAND()+RAND()+RAND())-6))-1)+Liquidity_30Y!J13)</x:f>
        <x:v>1618873.9787252343</x:v>
      </x:c>
      <x:c r="J292" s="16" t="n">
        <x:f>MAX(0,I292*(1+EXP((LN(1+Assumptions!$C$60)-0.5*Assumptions!$C$61^2)+Assumptions!$C$61*((RAND()+RAND()+RAND()+RAND()+RAND()+RAND()+RAND()+RAND()+RAND()+RAND()+RAND()+RAND())-6))-1)+Liquidity_30Y!K13)</x:f>
        <x:v>2135555.9422403644</x:v>
      </x:c>
      <x:c r="K292" s="16" t="n">
        <x:f>MAX(0,J292*(1+EXP((LN(1+Assumptions!$C$60)-0.5*Assumptions!$C$61^2)+Assumptions!$C$61*((RAND()+RAND()+RAND()+RAND()+RAND()+RAND()+RAND()+RAND()+RAND()+RAND()+RAND()+RAND())-6))-1)+Liquidity_30Y!L13)</x:f>
        <x:v>2299835.5370460683</x:v>
      </x:c>
      <x:c r="L292" s="16" t="n">
        <x:f>MAX(0,K292*(1+EXP((LN(1+Assumptions!$C$60)-0.5*Assumptions!$C$61^2)+Assumptions!$C$61*((RAND()+RAND()+RAND()+RAND()+RAND()+RAND()+RAND()+RAND()+RAND()+RAND()+RAND()+RAND())-6))-1)+Liquidity_30Y!M13)</x:f>
        <x:v>2411272.4525396237</x:v>
      </x:c>
      <x:c r="M292" s="16" t="n">
        <x:f>MAX(0,L292*(1+EXP((LN(1+Assumptions!$C$60)-0.5*Assumptions!$C$61^2)+Assumptions!$C$61*((RAND()+RAND()+RAND()+RAND()+RAND()+RAND()+RAND()+RAND()+RAND()+RAND()+RAND()+RAND())-6))-1)+Liquidity_30Y!N13)</x:f>
        <x:v>2305529.5304920594</x:v>
      </x:c>
      <x:c r="N292" s="16" t="n">
        <x:f>MAX(0,M292*(1+EXP((LN(1+Assumptions!$C$60)-0.5*Assumptions!$C$61^2)+Assumptions!$C$61*((RAND()+RAND()+RAND()+RAND()+RAND()+RAND()+RAND()+RAND()+RAND()+RAND()+RAND()+RAND())-6))-1)+Liquidity_30Y!O13)</x:f>
        <x:v>2351278.8403574727</x:v>
      </x:c>
      <x:c r="O292" s="16" t="n">
        <x:f>MAX(0,N292*(1+EXP((LN(1+Assumptions!$C$60)-0.5*Assumptions!$C$61^2)+Assumptions!$C$61*((RAND()+RAND()+RAND()+RAND()+RAND()+RAND()+RAND()+RAND()+RAND()+RAND()+RAND()+RAND())-6))-1)+Liquidity_30Y!P13)</x:f>
        <x:v>2717437.7313113464</x:v>
      </x:c>
      <x:c r="P292" s="16" t="n">
        <x:f>MAX(0,O292*(1+EXP((LN(1+Assumptions!$C$60)-0.5*Assumptions!$C$61^2)+Assumptions!$C$61*((RAND()+RAND()+RAND()+RAND()+RAND()+RAND()+RAND()+RAND()+RAND()+RAND()+RAND()+RAND())-6))-1)+Liquidity_30Y!Q13)</x:f>
        <x:v>3435767.535790878</x:v>
      </x:c>
      <x:c r="Q292" s="16" t="n">
        <x:f>MAX(0,P292*(1+EXP((LN(1+Assumptions!$C$60)-0.5*Assumptions!$C$61^2)+Assumptions!$C$61*((RAND()+RAND()+RAND()+RAND()+RAND()+RAND()+RAND()+RAND()+RAND()+RAND()+RAND()+RAND())-6))-1)+Liquidity_30Y!R13)</x:f>
        <x:v>2465592.7001868547</x:v>
      </x:c>
      <x:c r="R292" s="16" t="n">
        <x:f>MAX(0,Q292*(1+EXP((LN(1+Assumptions!$C$60)-0.5*Assumptions!$C$61^2)+Assumptions!$C$61*((RAND()+RAND()+RAND()+RAND()+RAND()+RAND()+RAND()+RAND()+RAND()+RAND()+RAND()+RAND())-6))-1)+Liquidity_30Y!S13)</x:f>
        <x:v>2152215.9679409866</x:v>
      </x:c>
      <x:c r="S292" s="16" t="n">
        <x:f>MAX(0,R292*(1+EXP((LN(1+Assumptions!$C$60)-0.5*Assumptions!$C$61^2)+Assumptions!$C$61*((RAND()+RAND()+RAND()+RAND()+RAND()+RAND()+RAND()+RAND()+RAND()+RAND()+RAND()+RAND())-6))-1)+Liquidity_30Y!T13)</x:f>
        <x:v>2404191.9634958077</x:v>
      </x:c>
      <x:c r="T292" s="16" t="n">
        <x:f>MAX(0,S292*(1+EXP((LN(1+Assumptions!$C$60)-0.5*Assumptions!$C$61^2)+Assumptions!$C$61*((RAND()+RAND()+RAND()+RAND()+RAND()+RAND()+RAND()+RAND()+RAND()+RAND()+RAND()+RAND())-6))-1)+Liquidity_30Y!U13)</x:f>
        <x:v>2873578.396771411</x:v>
      </x:c>
      <x:c r="U292" s="16" t="n">
        <x:f>MAX(0,T292*(1+EXP((LN(1+Assumptions!$C$60)-0.5*Assumptions!$C$61^2)+Assumptions!$C$61*((RAND()+RAND()+RAND()+RAND()+RAND()+RAND()+RAND()+RAND()+RAND()+RAND()+RAND()+RAND())-6))-1)+Liquidity_30Y!V13)</x:f>
        <x:v>3605131.883212868</x:v>
      </x:c>
      <x:c r="V292" s="16" t="n">
        <x:f>MAX(0,U292*(1+EXP((LN(1+Assumptions!$C$60)-0.5*Assumptions!$C$61^2)+Assumptions!$C$61*((RAND()+RAND()+RAND()+RAND()+RAND()+RAND()+RAND()+RAND()+RAND()+RAND()+RAND()+RAND())-6))-1)+Liquidity_30Y!W13)</x:f>
        <x:v>3609216.4896981474</x:v>
      </x:c>
      <x:c r="W292" s="16" t="n">
        <x:f>MAX(0,V292*(1+EXP((LN(1+Assumptions!$C$60)-0.5*Assumptions!$C$61^2)+Assumptions!$C$61*((RAND()+RAND()+RAND()+RAND()+RAND()+RAND()+RAND()+RAND()+RAND()+RAND()+RAND()+RAND())-6))-1)+Liquidity_30Y!X13)</x:f>
        <x:v>3836924.651447855</x:v>
      </x:c>
      <x:c r="X292" s="16" t="n">
        <x:f>MAX(0,W292*(1+EXP((LN(1+Assumptions!$C$60)-0.5*Assumptions!$C$61^2)+Assumptions!$C$61*((RAND()+RAND()+RAND()+RAND()+RAND()+RAND()+RAND()+RAND()+RAND()+RAND()+RAND()+RAND())-6))-1)+Liquidity_30Y!Y13)</x:f>
        <x:v>3498789.4198801285</x:v>
      </x:c>
      <x:c r="Y292" s="16" t="n">
        <x:f>MAX(0,X292*(1+EXP((LN(1+Assumptions!$C$60)-0.5*Assumptions!$C$61^2)+Assumptions!$C$61*((RAND()+RAND()+RAND()+RAND()+RAND()+RAND()+RAND()+RAND()+RAND()+RAND()+RAND()+RAND())-6))-1)+Liquidity_30Y!Z13)</x:f>
        <x:v>4084079.8087006393</x:v>
      </x:c>
      <x:c r="Z292" s="16" t="n">
        <x:f>MAX(0,Y292*(1+EXP((LN(1+Assumptions!$C$60)-0.5*Assumptions!$C$61^2)+Assumptions!$C$61*((RAND()+RAND()+RAND()+RAND()+RAND()+RAND()+RAND()+RAND()+RAND()+RAND()+RAND()+RAND())-6))-1)+Liquidity_30Y!AA13)</x:f>
        <x:v>3666291.837065032</x:v>
      </x:c>
      <x:c r="AA292" s="16" t="n">
        <x:f>MAX(0,Z292*(1+EXP((LN(1+Assumptions!$C$60)-0.5*Assumptions!$C$61^2)+Assumptions!$C$61*((RAND()+RAND()+RAND()+RAND()+RAND()+RAND()+RAND()+RAND()+RAND()+RAND()+RAND()+RAND())-6))-1)+Liquidity_30Y!AB13)</x:f>
        <x:v>3755900.4142297907</x:v>
      </x:c>
      <x:c r="AB292" s="16" t="n">
        <x:f>MAX(0,AA292*(1+EXP((LN(1+Assumptions!$C$60)-0.5*Assumptions!$C$61^2)+Assumptions!$C$61*((RAND()+RAND()+RAND()+RAND()+RAND()+RAND()+RAND()+RAND()+RAND()+RAND()+RAND()+RAND())-6))-1)+Liquidity_30Y!AC13)</x:f>
        <x:v>4468613.762534772</x:v>
      </x:c>
      <x:c r="AC292" s="16" t="n">
        <x:f>MAX(0,AB292*(1+EXP((LN(1+Assumptions!$C$60)-0.5*Assumptions!$C$61^2)+Assumptions!$C$61*((RAND()+RAND()+RAND()+RAND()+RAND()+RAND()+RAND()+RAND()+RAND()+RAND()+RAND()+RAND())-6))-1)+Liquidity_30Y!AD13)</x:f>
        <x:v>5157393.044155815</x:v>
      </x:c>
      <x:c r="AD292" s="16" t="n">
        <x:f>MAX(0,AC292*(1+EXP((LN(1+Assumptions!$C$60)-0.5*Assumptions!$C$61^2)+Assumptions!$C$61*((RAND()+RAND()+RAND()+RAND()+RAND()+RAND()+RAND()+RAND()+RAND()+RAND()+RAND()+RAND())-6))-1)+Liquidity_30Y!AE13)</x:f>
        <x:v>6411486.51245176</x:v>
      </x:c>
      <x:c r="AE292" s="16" t="n">
        <x:f>MAX(0,AD292*(1+EXP((LN(1+Assumptions!$C$60)-0.5*Assumptions!$C$61^2)+Assumptions!$C$61*((RAND()+RAND()+RAND()+RAND()+RAND()+RAND()+RAND()+RAND()+RAND()+RAND()+RAND()+RAND())-6))-1)+Liquidity_30Y!AF13)</x:f>
        <x:v>6749150.662462987</x:v>
      </x:c>
      <x:c r="AF292" s="16" t="n">
        <x:f>MAX(0,AE292*(1+EXP((LN(1+Assumptions!$C$60)-0.5*Assumptions!$C$61^2)+Assumptions!$C$61*((RAND()+RAND()+RAND()+RAND()+RAND()+RAND()+RAND()+RAND()+RAND()+RAND()+RAND()+RAND())-6))-1)+Liquidity_30Y!AG13)</x:f>
        <x:v>5122404.089997969</x:v>
      </x:c>
    </x:row>
    <x:row r="293">
      <x:c r="A293" s="39">
        <x:v>289</x:v>
      </x:c>
      <x:c r="B293" s="16" t="n">
        <x:f>Liquidity_30Y!C14</x:f>
        <x:v>1029031.25</x:v>
      </x:c>
      <x:c r="C293" s="16" t="n">
        <x:f>MAX(0,B293*(1+EXP((LN(1+Assumptions!$C$60)-0.5*Assumptions!$C$61^2)+Assumptions!$C$61*((RAND()+RAND()+RAND()+RAND()+RAND()+RAND()+RAND()+RAND()+RAND()+RAND()+RAND()+RAND())-6))-1)+Liquidity_30Y!D13)</x:f>
        <x:v>893784.5136640505</x:v>
      </x:c>
      <x:c r="D293" s="16" t="n">
        <x:f>MAX(0,C293*(1+EXP((LN(1+Assumptions!$C$60)-0.5*Assumptions!$C$61^2)+Assumptions!$C$61*((RAND()+RAND()+RAND()+RAND()+RAND()+RAND()+RAND()+RAND()+RAND()+RAND()+RAND()+RAND())-6))-1)+Liquidity_30Y!E13)</x:f>
        <x:v>914628.6801922927</x:v>
      </x:c>
      <x:c r="E293" s="16" t="n">
        <x:f>MAX(0,D293*(1+EXP((LN(1+Assumptions!$C$60)-0.5*Assumptions!$C$61^2)+Assumptions!$C$61*((RAND()+RAND()+RAND()+RAND()+RAND()+RAND()+RAND()+RAND()+RAND()+RAND()+RAND()+RAND())-6))-1)+Liquidity_30Y!F13)</x:f>
        <x:v>943996.2727162775</x:v>
      </x:c>
      <x:c r="F293" s="16" t="n">
        <x:f>MAX(0,E293*(1+EXP((LN(1+Assumptions!$C$60)-0.5*Assumptions!$C$61^2)+Assumptions!$C$61*((RAND()+RAND()+RAND()+RAND()+RAND()+RAND()+RAND()+RAND()+RAND()+RAND()+RAND()+RAND())-6))-1)+Liquidity_30Y!G13)</x:f>
        <x:v>1171137.8237080418</x:v>
      </x:c>
      <x:c r="G293" s="16" t="n">
        <x:f>MAX(0,F293*(1+EXP((LN(1+Assumptions!$C$60)-0.5*Assumptions!$C$61^2)+Assumptions!$C$61*((RAND()+RAND()+RAND()+RAND()+RAND()+RAND()+RAND()+RAND()+RAND()+RAND()+RAND()+RAND())-6))-1)+Liquidity_30Y!H13)</x:f>
        <x:v>1357033.2652622904</x:v>
      </x:c>
      <x:c r="H293" s="16" t="n">
        <x:f>MAX(0,G293*(1+EXP((LN(1+Assumptions!$C$60)-0.5*Assumptions!$C$61^2)+Assumptions!$C$61*((RAND()+RAND()+RAND()+RAND()+RAND()+RAND()+RAND()+RAND()+RAND()+RAND()+RAND()+RAND())-6))-1)+Liquidity_30Y!I13)</x:f>
        <x:v>1486328.3994856696</x:v>
      </x:c>
      <x:c r="I293" s="16" t="n">
        <x:f>MAX(0,H293*(1+EXP((LN(1+Assumptions!$C$60)-0.5*Assumptions!$C$61^2)+Assumptions!$C$61*((RAND()+RAND()+RAND()+RAND()+RAND()+RAND()+RAND()+RAND()+RAND()+RAND()+RAND()+RAND())-6))-1)+Liquidity_30Y!J13)</x:f>
        <x:v>1409105.5759684788</x:v>
      </x:c>
      <x:c r="J293" s="16" t="n">
        <x:f>MAX(0,I293*(1+EXP((LN(1+Assumptions!$C$60)-0.5*Assumptions!$C$61^2)+Assumptions!$C$61*((RAND()+RAND()+RAND()+RAND()+RAND()+RAND()+RAND()+RAND()+RAND()+RAND()+RAND()+RAND())-6))-1)+Liquidity_30Y!K13)</x:f>
        <x:v>1515928.1317865313</x:v>
      </x:c>
      <x:c r="K293" s="16" t="n">
        <x:f>MAX(0,J293*(1+EXP((LN(1+Assumptions!$C$60)-0.5*Assumptions!$C$61^2)+Assumptions!$C$61*((RAND()+RAND()+RAND()+RAND()+RAND()+RAND()+RAND()+RAND()+RAND()+RAND()+RAND()+RAND())-6))-1)+Liquidity_30Y!L13)</x:f>
        <x:v>2195158.5748858918</x:v>
      </x:c>
      <x:c r="L293" s="16" t="n">
        <x:f>MAX(0,K293*(1+EXP((LN(1+Assumptions!$C$60)-0.5*Assumptions!$C$61^2)+Assumptions!$C$61*((RAND()+RAND()+RAND()+RAND()+RAND()+RAND()+RAND()+RAND()+RAND()+RAND()+RAND()+RAND())-6))-1)+Liquidity_30Y!M13)</x:f>
        <x:v>2546942.239879092</x:v>
      </x:c>
      <x:c r="M293" s="16" t="n">
        <x:f>MAX(0,L293*(1+EXP((LN(1+Assumptions!$C$60)-0.5*Assumptions!$C$61^2)+Assumptions!$C$61*((RAND()+RAND()+RAND()+RAND()+RAND()+RAND()+RAND()+RAND()+RAND()+RAND()+RAND()+RAND())-6))-1)+Liquidity_30Y!N13)</x:f>
        <x:v>2731239.7392463856</x:v>
      </x:c>
      <x:c r="N293" s="16" t="n">
        <x:f>MAX(0,M293*(1+EXP((LN(1+Assumptions!$C$60)-0.5*Assumptions!$C$61^2)+Assumptions!$C$61*((RAND()+RAND()+RAND()+RAND()+RAND()+RAND()+RAND()+RAND()+RAND()+RAND()+RAND()+RAND())-6))-1)+Liquidity_30Y!O13)</x:f>
        <x:v>2051848.4845508607</x:v>
      </x:c>
      <x:c r="O293" s="16" t="n">
        <x:f>MAX(0,N293*(1+EXP((LN(1+Assumptions!$C$60)-0.5*Assumptions!$C$61^2)+Assumptions!$C$61*((RAND()+RAND()+RAND()+RAND()+RAND()+RAND()+RAND()+RAND()+RAND()+RAND()+RAND()+RAND())-6))-1)+Liquidity_30Y!P13)</x:f>
        <x:v>2155232.9201758406</x:v>
      </x:c>
      <x:c r="P293" s="16" t="n">
        <x:f>MAX(0,O293*(1+EXP((LN(1+Assumptions!$C$60)-0.5*Assumptions!$C$61^2)+Assumptions!$C$61*((RAND()+RAND()+RAND()+RAND()+RAND()+RAND()+RAND()+RAND()+RAND()+RAND()+RAND()+RAND())-6))-1)+Liquidity_30Y!Q13)</x:f>
        <x:v>2407591.4936669283</x:v>
      </x:c>
      <x:c r="Q293" s="16" t="n">
        <x:f>MAX(0,P293*(1+EXP((LN(1+Assumptions!$C$60)-0.5*Assumptions!$C$61^2)+Assumptions!$C$61*((RAND()+RAND()+RAND()+RAND()+RAND()+RAND()+RAND()+RAND()+RAND()+RAND()+RAND()+RAND())-6))-1)+Liquidity_30Y!R13)</x:f>
        <x:v>3071789.0733701936</x:v>
      </x:c>
      <x:c r="R293" s="16" t="n">
        <x:f>MAX(0,Q293*(1+EXP((LN(1+Assumptions!$C$60)-0.5*Assumptions!$C$61^2)+Assumptions!$C$61*((RAND()+RAND()+RAND()+RAND()+RAND()+RAND()+RAND()+RAND()+RAND()+RAND()+RAND()+RAND())-6))-1)+Liquidity_30Y!S13)</x:f>
        <x:v>3950483.3823872413</x:v>
      </x:c>
      <x:c r="S293" s="16" t="n">
        <x:f>MAX(0,R293*(1+EXP((LN(1+Assumptions!$C$60)-0.5*Assumptions!$C$61^2)+Assumptions!$C$61*((RAND()+RAND()+RAND()+RAND()+RAND()+RAND()+RAND()+RAND()+RAND()+RAND()+RAND()+RAND())-6))-1)+Liquidity_30Y!T13)</x:f>
        <x:v>6348415.992169334</x:v>
      </x:c>
      <x:c r="T293" s="16" t="n">
        <x:f>MAX(0,S293*(1+EXP((LN(1+Assumptions!$C$60)-0.5*Assumptions!$C$61^2)+Assumptions!$C$61*((RAND()+RAND()+RAND()+RAND()+RAND()+RAND()+RAND()+RAND()+RAND()+RAND()+RAND()+RAND())-6))-1)+Liquidity_30Y!U13)</x:f>
        <x:v>6290501.034774935</x:v>
      </x:c>
      <x:c r="U293" s="16" t="n">
        <x:f>MAX(0,T293*(1+EXP((LN(1+Assumptions!$C$60)-0.5*Assumptions!$C$61^2)+Assumptions!$C$61*((RAND()+RAND()+RAND()+RAND()+RAND()+RAND()+RAND()+RAND()+RAND()+RAND()+RAND()+RAND())-6))-1)+Liquidity_30Y!V13)</x:f>
        <x:v>7234510.447638754</x:v>
      </x:c>
      <x:c r="V293" s="16" t="n">
        <x:f>MAX(0,U293*(1+EXP((LN(1+Assumptions!$C$60)-0.5*Assumptions!$C$61^2)+Assumptions!$C$61*((RAND()+RAND()+RAND()+RAND()+RAND()+RAND()+RAND()+RAND()+RAND()+RAND()+RAND()+RAND())-6))-1)+Liquidity_30Y!W13)</x:f>
        <x:v>6098225.623070541</x:v>
      </x:c>
      <x:c r="W293" s="16" t="n">
        <x:f>MAX(0,V293*(1+EXP((LN(1+Assumptions!$C$60)-0.5*Assumptions!$C$61^2)+Assumptions!$C$61*((RAND()+RAND()+RAND()+RAND()+RAND()+RAND()+RAND()+RAND()+RAND()+RAND()+RAND()+RAND())-6))-1)+Liquidity_30Y!X13)</x:f>
        <x:v>5434477.0138711585</x:v>
      </x:c>
      <x:c r="X293" s="16" t="n">
        <x:f>MAX(0,W293*(1+EXP((LN(1+Assumptions!$C$60)-0.5*Assumptions!$C$61^2)+Assumptions!$C$61*((RAND()+RAND()+RAND()+RAND()+RAND()+RAND()+RAND()+RAND()+RAND()+RAND()+RAND()+RAND())-6))-1)+Liquidity_30Y!Y13)</x:f>
        <x:v>5337215.284634076</x:v>
      </x:c>
      <x:c r="Y293" s="16" t="n">
        <x:f>MAX(0,X293*(1+EXP((LN(1+Assumptions!$C$60)-0.5*Assumptions!$C$61^2)+Assumptions!$C$61*((RAND()+RAND()+RAND()+RAND()+RAND()+RAND()+RAND()+RAND()+RAND()+RAND()+RAND()+RAND())-6))-1)+Liquidity_30Y!Z13)</x:f>
        <x:v>5891365.92782505</x:v>
      </x:c>
      <x:c r="Z293" s="16" t="n">
        <x:f>MAX(0,Y293*(1+EXP((LN(1+Assumptions!$C$60)-0.5*Assumptions!$C$61^2)+Assumptions!$C$61*((RAND()+RAND()+RAND()+RAND()+RAND()+RAND()+RAND()+RAND()+RAND()+RAND()+RAND()+RAND())-6))-1)+Liquidity_30Y!AA13)</x:f>
        <x:v>6082908.032860665</x:v>
      </x:c>
      <x:c r="AA293" s="16" t="n">
        <x:f>MAX(0,Z293*(1+EXP((LN(1+Assumptions!$C$60)-0.5*Assumptions!$C$61^2)+Assumptions!$C$61*((RAND()+RAND()+RAND()+RAND()+RAND()+RAND()+RAND()+RAND()+RAND()+RAND()+RAND()+RAND())-6))-1)+Liquidity_30Y!AB13)</x:f>
        <x:v>5284692.032125304</x:v>
      </x:c>
      <x:c r="AB293" s="16" t="n">
        <x:f>MAX(0,AA293*(1+EXP((LN(1+Assumptions!$C$60)-0.5*Assumptions!$C$61^2)+Assumptions!$C$61*((RAND()+RAND()+RAND()+RAND()+RAND()+RAND()+RAND()+RAND()+RAND()+RAND()+RAND()+RAND())-6))-1)+Liquidity_30Y!AC13)</x:f>
        <x:v>3981771.531817694</x:v>
      </x:c>
      <x:c r="AC293" s="16" t="n">
        <x:f>MAX(0,AB293*(1+EXP((LN(1+Assumptions!$C$60)-0.5*Assumptions!$C$61^2)+Assumptions!$C$61*((RAND()+RAND()+RAND()+RAND()+RAND()+RAND()+RAND()+RAND()+RAND()+RAND()+RAND()+RAND())-6))-1)+Liquidity_30Y!AD13)</x:f>
        <x:v>4065352.9461571425</x:v>
      </x:c>
      <x:c r="AD293" s="16" t="n">
        <x:f>MAX(0,AC293*(1+EXP((LN(1+Assumptions!$C$60)-0.5*Assumptions!$C$61^2)+Assumptions!$C$61*((RAND()+RAND()+RAND()+RAND()+RAND()+RAND()+RAND()+RAND()+RAND()+RAND()+RAND()+RAND())-6))-1)+Liquidity_30Y!AE13)</x:f>
        <x:v>5247501.493933542</x:v>
      </x:c>
      <x:c r="AE293" s="16" t="n">
        <x:f>MAX(0,AD293*(1+EXP((LN(1+Assumptions!$C$60)-0.5*Assumptions!$C$61^2)+Assumptions!$C$61*((RAND()+RAND()+RAND()+RAND()+RAND()+RAND()+RAND()+RAND()+RAND()+RAND()+RAND()+RAND())-6))-1)+Liquidity_30Y!AF13)</x:f>
        <x:v>6053180.665985157</x:v>
      </x:c>
      <x:c r="AF293" s="16" t="n">
        <x:f>MAX(0,AE293*(1+EXP((LN(1+Assumptions!$C$60)-0.5*Assumptions!$C$61^2)+Assumptions!$C$61*((RAND()+RAND()+RAND()+RAND()+RAND()+RAND()+RAND()+RAND()+RAND()+RAND()+RAND()+RAND())-6))-1)+Liquidity_30Y!AG13)</x:f>
        <x:v>8782672.84125078</x:v>
      </x:c>
    </x:row>
    <x:row r="294">
      <x:c r="A294" s="39">
        <x:v>290</x:v>
      </x:c>
      <x:c r="B294" s="16" t="n">
        <x:f>Liquidity_30Y!C14</x:f>
        <x:v>1029031.25</x:v>
      </x:c>
      <x:c r="C294" s="16" t="n">
        <x:f>MAX(0,B294*(1+EXP((LN(1+Assumptions!$C$60)-0.5*Assumptions!$C$61^2)+Assumptions!$C$61*((RAND()+RAND()+RAND()+RAND()+RAND()+RAND()+RAND()+RAND()+RAND()+RAND()+RAND()+RAND())-6))-1)+Liquidity_30Y!D13)</x:f>
        <x:v>1270012.356152392</x:v>
      </x:c>
      <x:c r="D294" s="16" t="n">
        <x:f>MAX(0,C294*(1+EXP((LN(1+Assumptions!$C$60)-0.5*Assumptions!$C$61^2)+Assumptions!$C$61*((RAND()+RAND()+RAND()+RAND()+RAND()+RAND()+RAND()+RAND()+RAND()+RAND()+RAND()+RAND())-6))-1)+Liquidity_30Y!E13)</x:f>
        <x:v>1482105.482906787</x:v>
      </x:c>
      <x:c r="E294" s="16" t="n">
        <x:f>MAX(0,D294*(1+EXP((LN(1+Assumptions!$C$60)-0.5*Assumptions!$C$61^2)+Assumptions!$C$61*((RAND()+RAND()+RAND()+RAND()+RAND()+RAND()+RAND()+RAND()+RAND()+RAND()+RAND()+RAND())-6))-1)+Liquidity_30Y!F13)</x:f>
        <x:v>1798939.0935431242</x:v>
      </x:c>
      <x:c r="F294" s="16" t="n">
        <x:f>MAX(0,E294*(1+EXP((LN(1+Assumptions!$C$60)-0.5*Assumptions!$C$61^2)+Assumptions!$C$61*((RAND()+RAND()+RAND()+RAND()+RAND()+RAND()+RAND()+RAND()+RAND()+RAND()+RAND()+RAND())-6))-1)+Liquidity_30Y!G13)</x:f>
        <x:v>1767527.8661382764</x:v>
      </x:c>
      <x:c r="G294" s="16" t="n">
        <x:f>MAX(0,F294*(1+EXP((LN(1+Assumptions!$C$60)-0.5*Assumptions!$C$61^2)+Assumptions!$C$61*((RAND()+RAND()+RAND()+RAND()+RAND()+RAND()+RAND()+RAND()+RAND()+RAND()+RAND()+RAND())-6))-1)+Liquidity_30Y!H13)</x:f>
        <x:v>1583926.951746571</x:v>
      </x:c>
      <x:c r="H294" s="16" t="n">
        <x:f>MAX(0,G294*(1+EXP((LN(1+Assumptions!$C$60)-0.5*Assumptions!$C$61^2)+Assumptions!$C$61*((RAND()+RAND()+RAND()+RAND()+RAND()+RAND()+RAND()+RAND()+RAND()+RAND()+RAND()+RAND())-6))-1)+Liquidity_30Y!I13)</x:f>
        <x:v>1791506.3492456973</x:v>
      </x:c>
      <x:c r="I294" s="16" t="n">
        <x:f>MAX(0,H294*(1+EXP((LN(1+Assumptions!$C$60)-0.5*Assumptions!$C$61^2)+Assumptions!$C$61*((RAND()+RAND()+RAND()+RAND()+RAND()+RAND()+RAND()+RAND()+RAND()+RAND()+RAND()+RAND())-6))-1)+Liquidity_30Y!J13)</x:f>
        <x:v>1737717.0294038884</x:v>
      </x:c>
      <x:c r="J294" s="16" t="n">
        <x:f>MAX(0,I294*(1+EXP((LN(1+Assumptions!$C$60)-0.5*Assumptions!$C$61^2)+Assumptions!$C$61*((RAND()+RAND()+RAND()+RAND()+RAND()+RAND()+RAND()+RAND()+RAND()+RAND()+RAND()+RAND())-6))-1)+Liquidity_30Y!K13)</x:f>
        <x:v>2125800.5085475887</x:v>
      </x:c>
      <x:c r="K294" s="16" t="n">
        <x:f>MAX(0,J294*(1+EXP((LN(1+Assumptions!$C$60)-0.5*Assumptions!$C$61^2)+Assumptions!$C$61*((RAND()+RAND()+RAND()+RAND()+RAND()+RAND()+RAND()+RAND()+RAND()+RAND()+RAND()+RAND())-6))-1)+Liquidity_30Y!L13)</x:f>
        <x:v>1995050.54146256</x:v>
      </x:c>
      <x:c r="L294" s="16" t="n">
        <x:f>MAX(0,K294*(1+EXP((LN(1+Assumptions!$C$60)-0.5*Assumptions!$C$61^2)+Assumptions!$C$61*((RAND()+RAND()+RAND()+RAND()+RAND()+RAND()+RAND()+RAND()+RAND()+RAND()+RAND()+RAND())-6))-1)+Liquidity_30Y!M13)</x:f>
        <x:v>2098621.0670606988</x:v>
      </x:c>
      <x:c r="M294" s="16" t="n">
        <x:f>MAX(0,L294*(1+EXP((LN(1+Assumptions!$C$60)-0.5*Assumptions!$C$61^2)+Assumptions!$C$61*((RAND()+RAND()+RAND()+RAND()+RAND()+RAND()+RAND()+RAND()+RAND()+RAND()+RAND()+RAND())-6))-1)+Liquidity_30Y!N13)</x:f>
        <x:v>2221082.213381244</x:v>
      </x:c>
      <x:c r="N294" s="16" t="n">
        <x:f>MAX(0,M294*(1+EXP((LN(1+Assumptions!$C$60)-0.5*Assumptions!$C$61^2)+Assumptions!$C$61*((RAND()+RAND()+RAND()+RAND()+RAND()+RAND()+RAND()+RAND()+RAND()+RAND()+RAND()+RAND())-6))-1)+Liquidity_30Y!O13)</x:f>
        <x:v>2589314.632072126</x:v>
      </x:c>
      <x:c r="O294" s="16" t="n">
        <x:f>MAX(0,N294*(1+EXP((LN(1+Assumptions!$C$60)-0.5*Assumptions!$C$61^2)+Assumptions!$C$61*((RAND()+RAND()+RAND()+RAND()+RAND()+RAND()+RAND()+RAND()+RAND()+RAND()+RAND()+RAND())-6))-1)+Liquidity_30Y!P13)</x:f>
        <x:v>2516357.240546765</x:v>
      </x:c>
      <x:c r="P294" s="16" t="n">
        <x:f>MAX(0,O294*(1+EXP((LN(1+Assumptions!$C$60)-0.5*Assumptions!$C$61^2)+Assumptions!$C$61*((RAND()+RAND()+RAND()+RAND()+RAND()+RAND()+RAND()+RAND()+RAND()+RAND()+RAND()+RAND())-6))-1)+Liquidity_30Y!Q13)</x:f>
        <x:v>2611721.267476</x:v>
      </x:c>
      <x:c r="Q294" s="16" t="n">
        <x:f>MAX(0,P294*(1+EXP((LN(1+Assumptions!$C$60)-0.5*Assumptions!$C$61^2)+Assumptions!$C$61*((RAND()+RAND()+RAND()+RAND()+RAND()+RAND()+RAND()+RAND()+RAND()+RAND()+RAND()+RAND())-6))-1)+Liquidity_30Y!R13)</x:f>
        <x:v>2934326.508247489</x:v>
      </x:c>
      <x:c r="R294" s="16" t="n">
        <x:f>MAX(0,Q294*(1+EXP((LN(1+Assumptions!$C$60)-0.5*Assumptions!$C$61^2)+Assumptions!$C$61*((RAND()+RAND()+RAND()+RAND()+RAND()+RAND()+RAND()+RAND()+RAND()+RAND()+RAND()+RAND())-6))-1)+Liquidity_30Y!S13)</x:f>
        <x:v>3435904.2872590753</x:v>
      </x:c>
      <x:c r="S294" s="16" t="n">
        <x:f>MAX(0,R294*(1+EXP((LN(1+Assumptions!$C$60)-0.5*Assumptions!$C$61^2)+Assumptions!$C$61*((RAND()+RAND()+RAND()+RAND()+RAND()+RAND()+RAND()+RAND()+RAND()+RAND()+RAND()+RAND())-6))-1)+Liquidity_30Y!T13)</x:f>
        <x:v>3919047.8731891145</x:v>
      </x:c>
      <x:c r="T294" s="16" t="n">
        <x:f>MAX(0,S294*(1+EXP((LN(1+Assumptions!$C$60)-0.5*Assumptions!$C$61^2)+Assumptions!$C$61*((RAND()+RAND()+RAND()+RAND()+RAND()+RAND()+RAND()+RAND()+RAND()+RAND()+RAND()+RAND())-6))-1)+Liquidity_30Y!U13)</x:f>
        <x:v>5163339.967671134</x:v>
      </x:c>
      <x:c r="U294" s="16" t="n">
        <x:f>MAX(0,T294*(1+EXP((LN(1+Assumptions!$C$60)-0.5*Assumptions!$C$61^2)+Assumptions!$C$61*((RAND()+RAND()+RAND()+RAND()+RAND()+RAND()+RAND()+RAND()+RAND()+RAND()+RAND()+RAND())-6))-1)+Liquidity_30Y!V13)</x:f>
        <x:v>7810836.610482046</x:v>
      </x:c>
      <x:c r="V294" s="16" t="n">
        <x:f>MAX(0,U294*(1+EXP((LN(1+Assumptions!$C$60)-0.5*Assumptions!$C$61^2)+Assumptions!$C$61*((RAND()+RAND()+RAND()+RAND()+RAND()+RAND()+RAND()+RAND()+RAND()+RAND()+RAND()+RAND())-6))-1)+Liquidity_30Y!W13)</x:f>
        <x:v>9812415.84318829</x:v>
      </x:c>
      <x:c r="W294" s="16" t="n">
        <x:f>MAX(0,V294*(1+EXP((LN(1+Assumptions!$C$60)-0.5*Assumptions!$C$61^2)+Assumptions!$C$61*((RAND()+RAND()+RAND()+RAND()+RAND()+RAND()+RAND()+RAND()+RAND()+RAND()+RAND()+RAND())-6))-1)+Liquidity_30Y!X13)</x:f>
        <x:v>9620361.070556477</x:v>
      </x:c>
      <x:c r="X294" s="16" t="n">
        <x:f>MAX(0,W294*(1+EXP((LN(1+Assumptions!$C$60)-0.5*Assumptions!$C$61^2)+Assumptions!$C$61*((RAND()+RAND()+RAND()+RAND()+RAND()+RAND()+RAND()+RAND()+RAND()+RAND()+RAND()+RAND())-6))-1)+Liquidity_30Y!Y13)</x:f>
        <x:v>9115825.821593415</x:v>
      </x:c>
      <x:c r="Y294" s="16" t="n">
        <x:f>MAX(0,X294*(1+EXP((LN(1+Assumptions!$C$60)-0.5*Assumptions!$C$61^2)+Assumptions!$C$61*((RAND()+RAND()+RAND()+RAND()+RAND()+RAND()+RAND()+RAND()+RAND()+RAND()+RAND()+RAND())-6))-1)+Liquidity_30Y!Z13)</x:f>
        <x:v>8686960.200454326</x:v>
      </x:c>
      <x:c r="Z294" s="16" t="n">
        <x:f>MAX(0,Y294*(1+EXP((LN(1+Assumptions!$C$60)-0.5*Assumptions!$C$61^2)+Assumptions!$C$61*((RAND()+RAND()+RAND()+RAND()+RAND()+RAND()+RAND()+RAND()+RAND()+RAND()+RAND()+RAND())-6))-1)+Liquidity_30Y!AA13)</x:f>
        <x:v>6592759.612044111</x:v>
      </x:c>
      <x:c r="AA294" s="16" t="n">
        <x:f>MAX(0,Z294*(1+EXP((LN(1+Assumptions!$C$60)-0.5*Assumptions!$C$61^2)+Assumptions!$C$61*((RAND()+RAND()+RAND()+RAND()+RAND()+RAND()+RAND()+RAND()+RAND()+RAND()+RAND()+RAND())-6))-1)+Liquidity_30Y!AB13)</x:f>
        <x:v>7414552.710131798</x:v>
      </x:c>
      <x:c r="AB294" s="16" t="n">
        <x:f>MAX(0,AA294*(1+EXP((LN(1+Assumptions!$C$60)-0.5*Assumptions!$C$61^2)+Assumptions!$C$61*((RAND()+RAND()+RAND()+RAND()+RAND()+RAND()+RAND()+RAND()+RAND()+RAND()+RAND()+RAND())-6))-1)+Liquidity_30Y!AC13)</x:f>
        <x:v>10241801.717474785</x:v>
      </x:c>
      <x:c r="AC294" s="16" t="n">
        <x:f>MAX(0,AB294*(1+EXP((LN(1+Assumptions!$C$60)-0.5*Assumptions!$C$61^2)+Assumptions!$C$61*((RAND()+RAND()+RAND()+RAND()+RAND()+RAND()+RAND()+RAND()+RAND()+RAND()+RAND()+RAND())-6))-1)+Liquidity_30Y!AD13)</x:f>
        <x:v>11441517.75793675</x:v>
      </x:c>
      <x:c r="AD294" s="16" t="n">
        <x:f>MAX(0,AC294*(1+EXP((LN(1+Assumptions!$C$60)-0.5*Assumptions!$C$61^2)+Assumptions!$C$61*((RAND()+RAND()+RAND()+RAND()+RAND()+RAND()+RAND()+RAND()+RAND()+RAND()+RAND()+RAND())-6))-1)+Liquidity_30Y!AE13)</x:f>
        <x:v>9625129.752459344</x:v>
      </x:c>
      <x:c r="AE294" s="16" t="n">
        <x:f>MAX(0,AD294*(1+EXP((LN(1+Assumptions!$C$60)-0.5*Assumptions!$C$61^2)+Assumptions!$C$61*((RAND()+RAND()+RAND()+RAND()+RAND()+RAND()+RAND()+RAND()+RAND()+RAND()+RAND()+RAND())-6))-1)+Liquidity_30Y!AF13)</x:f>
        <x:v>11534356.64394106</x:v>
      </x:c>
      <x:c r="AF294" s="16" t="n">
        <x:f>MAX(0,AE294*(1+EXP((LN(1+Assumptions!$C$60)-0.5*Assumptions!$C$61^2)+Assumptions!$C$61*((RAND()+RAND()+RAND()+RAND()+RAND()+RAND()+RAND()+RAND()+RAND()+RAND()+RAND()+RAND())-6))-1)+Liquidity_30Y!AG13)</x:f>
        <x:v>11749651.500525078</x:v>
      </x:c>
    </x:row>
    <x:row r="295">
      <x:c r="A295" s="39">
        <x:v>291</x:v>
      </x:c>
      <x:c r="B295" s="16" t="n">
        <x:f>Liquidity_30Y!C14</x:f>
        <x:v>1029031.25</x:v>
      </x:c>
      <x:c r="C295" s="16" t="n">
        <x:f>MAX(0,B295*(1+EXP((LN(1+Assumptions!$C$60)-0.5*Assumptions!$C$61^2)+Assumptions!$C$61*((RAND()+RAND()+RAND()+RAND()+RAND()+RAND()+RAND()+RAND()+RAND()+RAND()+RAND()+RAND())-6))-1)+Liquidity_30Y!D13)</x:f>
        <x:v>954697.1022825957</x:v>
      </x:c>
      <x:c r="D295" s="16" t="n">
        <x:f>MAX(0,C295*(1+EXP((LN(1+Assumptions!$C$60)-0.5*Assumptions!$C$61^2)+Assumptions!$C$61*((RAND()+RAND()+RAND()+RAND()+RAND()+RAND()+RAND()+RAND()+RAND()+RAND()+RAND()+RAND())-6))-1)+Liquidity_30Y!E13)</x:f>
        <x:v>932907.2299973117</x:v>
      </x:c>
      <x:c r="E295" s="16" t="n">
        <x:f>MAX(0,D295*(1+EXP((LN(1+Assumptions!$C$60)-0.5*Assumptions!$C$61^2)+Assumptions!$C$61*((RAND()+RAND()+RAND()+RAND()+RAND()+RAND()+RAND()+RAND()+RAND()+RAND()+RAND()+RAND())-6))-1)+Liquidity_30Y!F13)</x:f>
        <x:v>1069060.5659838489</x:v>
      </x:c>
      <x:c r="F295" s="16" t="n">
        <x:f>MAX(0,E295*(1+EXP((LN(1+Assumptions!$C$60)-0.5*Assumptions!$C$61^2)+Assumptions!$C$61*((RAND()+RAND()+RAND()+RAND()+RAND()+RAND()+RAND()+RAND()+RAND()+RAND()+RAND()+RAND())-6))-1)+Liquidity_30Y!G13)</x:f>
        <x:v>963406.2802882529</x:v>
      </x:c>
      <x:c r="G295" s="16" t="n">
        <x:f>MAX(0,F295*(1+EXP((LN(1+Assumptions!$C$60)-0.5*Assumptions!$C$61^2)+Assumptions!$C$61*((RAND()+RAND()+RAND()+RAND()+RAND()+RAND()+RAND()+RAND()+RAND()+RAND()+RAND()+RAND())-6))-1)+Liquidity_30Y!H13)</x:f>
        <x:v>779690.7726370184</x:v>
      </x:c>
      <x:c r="H295" s="16" t="n">
        <x:f>MAX(0,G295*(1+EXP((LN(1+Assumptions!$C$60)-0.5*Assumptions!$C$61^2)+Assumptions!$C$61*((RAND()+RAND()+RAND()+RAND()+RAND()+RAND()+RAND()+RAND()+RAND()+RAND()+RAND()+RAND())-6))-1)+Liquidity_30Y!I13)</x:f>
        <x:v>944728.647132997</x:v>
      </x:c>
      <x:c r="I295" s="16" t="n">
        <x:f>MAX(0,H295*(1+EXP((LN(1+Assumptions!$C$60)-0.5*Assumptions!$C$61^2)+Assumptions!$C$61*((RAND()+RAND()+RAND()+RAND()+RAND()+RAND()+RAND()+RAND()+RAND()+RAND()+RAND()+RAND())-6))-1)+Liquidity_30Y!J13)</x:f>
        <x:v>1016525.6045305481</x:v>
      </x:c>
      <x:c r="J295" s="16" t="n">
        <x:f>MAX(0,I295*(1+EXP((LN(1+Assumptions!$C$60)-0.5*Assumptions!$C$61^2)+Assumptions!$C$61*((RAND()+RAND()+RAND()+RAND()+RAND()+RAND()+RAND()+RAND()+RAND()+RAND()+RAND()+RAND())-6))-1)+Liquidity_30Y!K13)</x:f>
        <x:v>1037323.9768136552</x:v>
      </x:c>
      <x:c r="K295" s="16" t="n">
        <x:f>MAX(0,J295*(1+EXP((LN(1+Assumptions!$C$60)-0.5*Assumptions!$C$61^2)+Assumptions!$C$61*((RAND()+RAND()+RAND()+RAND()+RAND()+RAND()+RAND()+RAND()+RAND()+RAND()+RAND()+RAND())-6))-1)+Liquidity_30Y!L13)</x:f>
        <x:v>1101055.7290411366</x:v>
      </x:c>
      <x:c r="L295" s="16" t="n">
        <x:f>MAX(0,K295*(1+EXP((LN(1+Assumptions!$C$60)-0.5*Assumptions!$C$61^2)+Assumptions!$C$61*((RAND()+RAND()+RAND()+RAND()+RAND()+RAND()+RAND()+RAND()+RAND()+RAND()+RAND()+RAND())-6))-1)+Liquidity_30Y!M13)</x:f>
        <x:v>1239802.167187658</x:v>
      </x:c>
      <x:c r="M295" s="16" t="n">
        <x:f>MAX(0,L295*(1+EXP((LN(1+Assumptions!$C$60)-0.5*Assumptions!$C$61^2)+Assumptions!$C$61*((RAND()+RAND()+RAND()+RAND()+RAND()+RAND()+RAND()+RAND()+RAND()+RAND()+RAND()+RAND())-6))-1)+Liquidity_30Y!N13)</x:f>
        <x:v>1211589.9065400865</x:v>
      </x:c>
      <x:c r="N295" s="16" t="n">
        <x:f>MAX(0,M295*(1+EXP((LN(1+Assumptions!$C$60)-0.5*Assumptions!$C$61^2)+Assumptions!$C$61*((RAND()+RAND()+RAND()+RAND()+RAND()+RAND()+RAND()+RAND()+RAND()+RAND()+RAND()+RAND())-6))-1)+Liquidity_30Y!O13)</x:f>
        <x:v>1167140.0080974565</x:v>
      </x:c>
      <x:c r="O295" s="16" t="n">
        <x:f>MAX(0,N295*(1+EXP((LN(1+Assumptions!$C$60)-0.5*Assumptions!$C$61^2)+Assumptions!$C$61*((RAND()+RAND()+RAND()+RAND()+RAND()+RAND()+RAND()+RAND()+RAND()+RAND()+RAND()+RAND())-6))-1)+Liquidity_30Y!P13)</x:f>
        <x:v>1146075.6285921969</x:v>
      </x:c>
      <x:c r="P295" s="16" t="n">
        <x:f>MAX(0,O295*(1+EXP((LN(1+Assumptions!$C$60)-0.5*Assumptions!$C$61^2)+Assumptions!$C$61*((RAND()+RAND()+RAND()+RAND()+RAND()+RAND()+RAND()+RAND()+RAND()+RAND()+RAND()+RAND())-6))-1)+Liquidity_30Y!Q13)</x:f>
        <x:v>1060428.6436408083</x:v>
      </x:c>
      <x:c r="Q295" s="16" t="n">
        <x:f>MAX(0,P295*(1+EXP((LN(1+Assumptions!$C$60)-0.5*Assumptions!$C$61^2)+Assumptions!$C$61*((RAND()+RAND()+RAND()+RAND()+RAND()+RAND()+RAND()+RAND()+RAND()+RAND()+RAND()+RAND())-6))-1)+Liquidity_30Y!R13)</x:f>
        <x:v>1311851.3202935196</x:v>
      </x:c>
      <x:c r="R295" s="16" t="n">
        <x:f>MAX(0,Q295*(1+EXP((LN(1+Assumptions!$C$60)-0.5*Assumptions!$C$61^2)+Assumptions!$C$61*((RAND()+RAND()+RAND()+RAND()+RAND()+RAND()+RAND()+RAND()+RAND()+RAND()+RAND()+RAND())-6))-1)+Liquidity_30Y!S13)</x:f>
        <x:v>1128902.6218042136</x:v>
      </x:c>
      <x:c r="S295" s="16" t="n">
        <x:f>MAX(0,R295*(1+EXP((LN(1+Assumptions!$C$60)-0.5*Assumptions!$C$61^2)+Assumptions!$C$61*((RAND()+RAND()+RAND()+RAND()+RAND()+RAND()+RAND()+RAND()+RAND()+RAND()+RAND()+RAND())-6))-1)+Liquidity_30Y!T13)</x:f>
        <x:v>1466502.6759124883</x:v>
      </x:c>
      <x:c r="T295" s="16" t="n">
        <x:f>MAX(0,S295*(1+EXP((LN(1+Assumptions!$C$60)-0.5*Assumptions!$C$61^2)+Assumptions!$C$61*((RAND()+RAND()+RAND()+RAND()+RAND()+RAND()+RAND()+RAND()+RAND()+RAND()+RAND()+RAND())-6))-1)+Liquidity_30Y!U13)</x:f>
        <x:v>1552518.6002798923</x:v>
      </x:c>
      <x:c r="U295" s="16" t="n">
        <x:f>MAX(0,T295*(1+EXP((LN(1+Assumptions!$C$60)-0.5*Assumptions!$C$61^2)+Assumptions!$C$61*((RAND()+RAND()+RAND()+RAND()+RAND()+RAND()+RAND()+RAND()+RAND()+RAND()+RAND()+RAND())-6))-1)+Liquidity_30Y!V13)</x:f>
        <x:v>2033618.04201583</x:v>
      </x:c>
      <x:c r="V295" s="16" t="n">
        <x:f>MAX(0,U295*(1+EXP((LN(1+Assumptions!$C$60)-0.5*Assumptions!$C$61^2)+Assumptions!$C$61*((RAND()+RAND()+RAND()+RAND()+RAND()+RAND()+RAND()+RAND()+RAND()+RAND()+RAND()+RAND())-6))-1)+Liquidity_30Y!W13)</x:f>
        <x:v>2345128.314716369</x:v>
      </x:c>
      <x:c r="W295" s="16" t="n">
        <x:f>MAX(0,V295*(1+EXP((LN(1+Assumptions!$C$60)-0.5*Assumptions!$C$61^2)+Assumptions!$C$61*((RAND()+RAND()+RAND()+RAND()+RAND()+RAND()+RAND()+RAND()+RAND()+RAND()+RAND()+RAND())-6))-1)+Liquidity_30Y!X13)</x:f>
        <x:v>2558408.8345733723</x:v>
      </x:c>
      <x:c r="X295" s="16" t="n">
        <x:f>MAX(0,W295*(1+EXP((LN(1+Assumptions!$C$60)-0.5*Assumptions!$C$61^2)+Assumptions!$C$61*((RAND()+RAND()+RAND()+RAND()+RAND()+RAND()+RAND()+RAND()+RAND()+RAND()+RAND()+RAND())-6))-1)+Liquidity_30Y!Y13)</x:f>
        <x:v>2486495.115648225</x:v>
      </x:c>
      <x:c r="Y295" s="16" t="n">
        <x:f>MAX(0,X295*(1+EXP((LN(1+Assumptions!$C$60)-0.5*Assumptions!$C$61^2)+Assumptions!$C$61*((RAND()+RAND()+RAND()+RAND()+RAND()+RAND()+RAND()+RAND()+RAND()+RAND()+RAND()+RAND())-6))-1)+Liquidity_30Y!Z13)</x:f>
        <x:v>2165638.76368716</x:v>
      </x:c>
      <x:c r="Z295" s="16" t="n">
        <x:f>MAX(0,Y295*(1+EXP((LN(1+Assumptions!$C$60)-0.5*Assumptions!$C$61^2)+Assumptions!$C$61*((RAND()+RAND()+RAND()+RAND()+RAND()+RAND()+RAND()+RAND()+RAND()+RAND()+RAND()+RAND())-6))-1)+Liquidity_30Y!AA13)</x:f>
        <x:v>2083507.4845780672</x:v>
      </x:c>
      <x:c r="AA295" s="16" t="n">
        <x:f>MAX(0,Z295*(1+EXP((LN(1+Assumptions!$C$60)-0.5*Assumptions!$C$61^2)+Assumptions!$C$61*((RAND()+RAND()+RAND()+RAND()+RAND()+RAND()+RAND()+RAND()+RAND()+RAND()+RAND()+RAND())-6))-1)+Liquidity_30Y!AB13)</x:f>
        <x:v>2163872.6832356513</x:v>
      </x:c>
      <x:c r="AB295" s="16" t="n">
        <x:f>MAX(0,AA295*(1+EXP((LN(1+Assumptions!$C$60)-0.5*Assumptions!$C$61^2)+Assumptions!$C$61*((RAND()+RAND()+RAND()+RAND()+RAND()+RAND()+RAND()+RAND()+RAND()+RAND()+RAND()+RAND())-6))-1)+Liquidity_30Y!AC13)</x:f>
        <x:v>1723777.468367809</x:v>
      </x:c>
      <x:c r="AC295" s="16" t="n">
        <x:f>MAX(0,AB295*(1+EXP((LN(1+Assumptions!$C$60)-0.5*Assumptions!$C$61^2)+Assumptions!$C$61*((RAND()+RAND()+RAND()+RAND()+RAND()+RAND()+RAND()+RAND()+RAND()+RAND()+RAND()+RAND())-6))-1)+Liquidity_30Y!AD13)</x:f>
        <x:v>1920423.4180141056</x:v>
      </x:c>
      <x:c r="AD295" s="16" t="n">
        <x:f>MAX(0,AC295*(1+EXP((LN(1+Assumptions!$C$60)-0.5*Assumptions!$C$61^2)+Assumptions!$C$61*((RAND()+RAND()+RAND()+RAND()+RAND()+RAND()+RAND()+RAND()+RAND()+RAND()+RAND()+RAND())-6))-1)+Liquidity_30Y!AE13)</x:f>
        <x:v>2068028.9845820945</x:v>
      </x:c>
      <x:c r="AE295" s="16" t="n">
        <x:f>MAX(0,AD295*(1+EXP((LN(1+Assumptions!$C$60)-0.5*Assumptions!$C$61^2)+Assumptions!$C$61*((RAND()+RAND()+RAND()+RAND()+RAND()+RAND()+RAND()+RAND()+RAND()+RAND()+RAND()+RAND())-6))-1)+Liquidity_30Y!AF13)</x:f>
        <x:v>2119847.512515378</x:v>
      </x:c>
      <x:c r="AF295" s="16" t="n">
        <x:f>MAX(0,AE295*(1+EXP((LN(1+Assumptions!$C$60)-0.5*Assumptions!$C$61^2)+Assumptions!$C$61*((RAND()+RAND()+RAND()+RAND()+RAND()+RAND()+RAND()+RAND()+RAND()+RAND()+RAND()+RAND())-6))-1)+Liquidity_30Y!AG13)</x:f>
        <x:v>2496600.3948429096</x:v>
      </x:c>
    </x:row>
    <x:row r="296">
      <x:c r="A296" s="39">
        <x:v>292</x:v>
      </x:c>
      <x:c r="B296" s="16" t="n">
        <x:f>Liquidity_30Y!C14</x:f>
        <x:v>1029031.25</x:v>
      </x:c>
      <x:c r="C296" s="16" t="n">
        <x:f>MAX(0,B296*(1+EXP((LN(1+Assumptions!$C$60)-0.5*Assumptions!$C$61^2)+Assumptions!$C$61*((RAND()+RAND()+RAND()+RAND()+RAND()+RAND()+RAND()+RAND()+RAND()+RAND()+RAND()+RAND())-6))-1)+Liquidity_30Y!D13)</x:f>
        <x:v>871120.2867243172</x:v>
      </x:c>
      <x:c r="D296" s="16" t="n">
        <x:f>MAX(0,C296*(1+EXP((LN(1+Assumptions!$C$60)-0.5*Assumptions!$C$61^2)+Assumptions!$C$61*((RAND()+RAND()+RAND()+RAND()+RAND()+RAND()+RAND()+RAND()+RAND()+RAND()+RAND()+RAND())-6))-1)+Liquidity_30Y!E13)</x:f>
        <x:v>960444.2514362356</x:v>
      </x:c>
      <x:c r="E296" s="16" t="n">
        <x:f>MAX(0,D296*(1+EXP((LN(1+Assumptions!$C$60)-0.5*Assumptions!$C$61^2)+Assumptions!$C$61*((RAND()+RAND()+RAND()+RAND()+RAND()+RAND()+RAND()+RAND()+RAND()+RAND()+RAND()+RAND())-6))-1)+Liquidity_30Y!F13)</x:f>
        <x:v>842701.111068269</x:v>
      </x:c>
      <x:c r="F296" s="16" t="n">
        <x:f>MAX(0,E296*(1+EXP((LN(1+Assumptions!$C$60)-0.5*Assumptions!$C$61^2)+Assumptions!$C$61*((RAND()+RAND()+RAND()+RAND()+RAND()+RAND()+RAND()+RAND()+RAND()+RAND()+RAND()+RAND())-6))-1)+Liquidity_30Y!G13)</x:f>
        <x:v>864877.7053638165</x:v>
      </x:c>
      <x:c r="G296" s="16" t="n">
        <x:f>MAX(0,F296*(1+EXP((LN(1+Assumptions!$C$60)-0.5*Assumptions!$C$61^2)+Assumptions!$C$61*((RAND()+RAND()+RAND()+RAND()+RAND()+RAND()+RAND()+RAND()+RAND()+RAND()+RAND()+RAND())-6))-1)+Liquidity_30Y!H13)</x:f>
        <x:v>883484.5213197254</x:v>
      </x:c>
      <x:c r="H296" s="16" t="n">
        <x:f>MAX(0,G296*(1+EXP((LN(1+Assumptions!$C$60)-0.5*Assumptions!$C$61^2)+Assumptions!$C$61*((RAND()+RAND()+RAND()+RAND()+RAND()+RAND()+RAND()+RAND()+RAND()+RAND()+RAND()+RAND())-6))-1)+Liquidity_30Y!I13)</x:f>
        <x:v>783354.0654467023</x:v>
      </x:c>
      <x:c r="I296" s="16" t="n">
        <x:f>MAX(0,H296*(1+EXP((LN(1+Assumptions!$C$60)-0.5*Assumptions!$C$61^2)+Assumptions!$C$61*((RAND()+RAND()+RAND()+RAND()+RAND()+RAND()+RAND()+RAND()+RAND()+RAND()+RAND()+RAND())-6))-1)+Liquidity_30Y!J13)</x:f>
        <x:v>766412.7920224138</x:v>
      </x:c>
      <x:c r="J296" s="16" t="n">
        <x:f>MAX(0,I296*(1+EXP((LN(1+Assumptions!$C$60)-0.5*Assumptions!$C$61^2)+Assumptions!$C$61*((RAND()+RAND()+RAND()+RAND()+RAND()+RAND()+RAND()+RAND()+RAND()+RAND()+RAND()+RAND())-6))-1)+Liquidity_30Y!K13)</x:f>
        <x:v>791951.8243161843</x:v>
      </x:c>
      <x:c r="K296" s="16" t="n">
        <x:f>MAX(0,J296*(1+EXP((LN(1+Assumptions!$C$60)-0.5*Assumptions!$C$61^2)+Assumptions!$C$61*((RAND()+RAND()+RAND()+RAND()+RAND()+RAND()+RAND()+RAND()+RAND()+RAND()+RAND()+RAND())-6))-1)+Liquidity_30Y!L13)</x:f>
        <x:v>798504.0666975437</x:v>
      </x:c>
      <x:c r="L296" s="16" t="n">
        <x:f>MAX(0,K296*(1+EXP((LN(1+Assumptions!$C$60)-0.5*Assumptions!$C$61^2)+Assumptions!$C$61*((RAND()+RAND()+RAND()+RAND()+RAND()+RAND()+RAND()+RAND()+RAND()+RAND()+RAND()+RAND())-6))-1)+Liquidity_30Y!M13)</x:f>
        <x:v>597902.3878858392</x:v>
      </x:c>
      <x:c r="M296" s="16" t="n">
        <x:f>MAX(0,L296*(1+EXP((LN(1+Assumptions!$C$60)-0.5*Assumptions!$C$61^2)+Assumptions!$C$61*((RAND()+RAND()+RAND()+RAND()+RAND()+RAND()+RAND()+RAND()+RAND()+RAND()+RAND()+RAND())-6))-1)+Liquidity_30Y!N13)</x:f>
        <x:v>546040.4662100512</x:v>
      </x:c>
      <x:c r="N296" s="16" t="n">
        <x:f>MAX(0,M296*(1+EXP((LN(1+Assumptions!$C$60)-0.5*Assumptions!$C$61^2)+Assumptions!$C$61*((RAND()+RAND()+RAND()+RAND()+RAND()+RAND()+RAND()+RAND()+RAND()+RAND()+RAND()+RAND())-6))-1)+Liquidity_30Y!O13)</x:f>
        <x:v>417067.0196911455</x:v>
      </x:c>
      <x:c r="O296" s="16" t="n">
        <x:f>MAX(0,N296*(1+EXP((LN(1+Assumptions!$C$60)-0.5*Assumptions!$C$61^2)+Assumptions!$C$61*((RAND()+RAND()+RAND()+RAND()+RAND()+RAND()+RAND()+RAND()+RAND()+RAND()+RAND()+RAND())-6))-1)+Liquidity_30Y!P13)</x:f>
        <x:v>344486.62792747864</x:v>
      </x:c>
      <x:c r="P296" s="16" t="n">
        <x:f>MAX(0,O296*(1+EXP((LN(1+Assumptions!$C$60)-0.5*Assumptions!$C$61^2)+Assumptions!$C$61*((RAND()+RAND()+RAND()+RAND()+RAND()+RAND()+RAND()+RAND()+RAND()+RAND()+RAND()+RAND())-6))-1)+Liquidity_30Y!Q13)</x:f>
        <x:v>274466.7281190413</x:v>
      </x:c>
      <x:c r="Q296" s="16" t="n">
        <x:f>MAX(0,P296*(1+EXP((LN(1+Assumptions!$C$60)-0.5*Assumptions!$C$61^2)+Assumptions!$C$61*((RAND()+RAND()+RAND()+RAND()+RAND()+RAND()+RAND()+RAND()+RAND()+RAND()+RAND()+RAND())-6))-1)+Liquidity_30Y!R13)</x:f>
        <x:v>339069.6566291204</x:v>
      </x:c>
      <x:c r="R296" s="16" t="n">
        <x:f>MAX(0,Q296*(1+EXP((LN(1+Assumptions!$C$60)-0.5*Assumptions!$C$61^2)+Assumptions!$C$61*((RAND()+RAND()+RAND()+RAND()+RAND()+RAND()+RAND()+RAND()+RAND()+RAND()+RAND()+RAND())-6))-1)+Liquidity_30Y!S13)</x:f>
        <x:v>350148.5462868232</x:v>
      </x:c>
      <x:c r="S296" s="16" t="n">
        <x:f>MAX(0,R296*(1+EXP((LN(1+Assumptions!$C$60)-0.5*Assumptions!$C$61^2)+Assumptions!$C$61*((RAND()+RAND()+RAND()+RAND()+RAND()+RAND()+RAND()+RAND()+RAND()+RAND()+RAND()+RAND())-6))-1)+Liquidity_30Y!T13)</x:f>
        <x:v>340200.13635845645</x:v>
      </x:c>
      <x:c r="T296" s="16" t="n">
        <x:f>MAX(0,S296*(1+EXP((LN(1+Assumptions!$C$60)-0.5*Assumptions!$C$61^2)+Assumptions!$C$61*((RAND()+RAND()+RAND()+RAND()+RAND()+RAND()+RAND()+RAND()+RAND()+RAND()+RAND()+RAND())-6))-1)+Liquidity_30Y!U13)</x:f>
        <x:v>385538.27634652186</x:v>
      </x:c>
      <x:c r="U296" s="16" t="n">
        <x:f>MAX(0,T296*(1+EXP((LN(1+Assumptions!$C$60)-0.5*Assumptions!$C$61^2)+Assumptions!$C$61*((RAND()+RAND()+RAND()+RAND()+RAND()+RAND()+RAND()+RAND()+RAND()+RAND()+RAND()+RAND())-6))-1)+Liquidity_30Y!V13)</x:f>
        <x:v>385528.3007332034</x:v>
      </x:c>
      <x:c r="V296" s="16" t="n">
        <x:f>MAX(0,U296*(1+EXP((LN(1+Assumptions!$C$60)-0.5*Assumptions!$C$61^2)+Assumptions!$C$61*((RAND()+RAND()+RAND()+RAND()+RAND()+RAND()+RAND()+RAND()+RAND()+RAND()+RAND()+RAND())-6))-1)+Liquidity_30Y!W13)</x:f>
        <x:v>437743.55966960115</x:v>
      </x:c>
      <x:c r="W296" s="16" t="n">
        <x:f>MAX(0,V296*(1+EXP((LN(1+Assumptions!$C$60)-0.5*Assumptions!$C$61^2)+Assumptions!$C$61*((RAND()+RAND()+RAND()+RAND()+RAND()+RAND()+RAND()+RAND()+RAND()+RAND()+RAND()+RAND())-6))-1)+Liquidity_30Y!X13)</x:f>
        <x:v>471917.49586599215</x:v>
      </x:c>
      <x:c r="X296" s="16" t="n">
        <x:f>MAX(0,W296*(1+EXP((LN(1+Assumptions!$C$60)-0.5*Assumptions!$C$61^2)+Assumptions!$C$61*((RAND()+RAND()+RAND()+RAND()+RAND()+RAND()+RAND()+RAND()+RAND()+RAND()+RAND()+RAND())-6))-1)+Liquidity_30Y!Y13)</x:f>
        <x:v>546757.2271440139</x:v>
      </x:c>
      <x:c r="Y296" s="16" t="n">
        <x:f>MAX(0,X296*(1+EXP((LN(1+Assumptions!$C$60)-0.5*Assumptions!$C$61^2)+Assumptions!$C$61*((RAND()+RAND()+RAND()+RAND()+RAND()+RAND()+RAND()+RAND()+RAND()+RAND()+RAND()+RAND())-6))-1)+Liquidity_30Y!Z13)</x:f>
        <x:v>481710.64769904246</x:v>
      </x:c>
      <x:c r="Z296" s="16" t="n">
        <x:f>MAX(0,Y296*(1+EXP((LN(1+Assumptions!$C$60)-0.5*Assumptions!$C$61^2)+Assumptions!$C$61*((RAND()+RAND()+RAND()+RAND()+RAND()+RAND()+RAND()+RAND()+RAND()+RAND()+RAND()+RAND())-6))-1)+Liquidity_30Y!AA13)</x:f>
        <x:v>534825.3808195369</x:v>
      </x:c>
      <x:c r="AA296" s="16" t="n">
        <x:f>MAX(0,Z296*(1+EXP((LN(1+Assumptions!$C$60)-0.5*Assumptions!$C$61^2)+Assumptions!$C$61*((RAND()+RAND()+RAND()+RAND()+RAND()+RAND()+RAND()+RAND()+RAND()+RAND()+RAND()+RAND())-6))-1)+Liquidity_30Y!AB13)</x:f>
        <x:v>632019.4232876041</x:v>
      </x:c>
      <x:c r="AB296" s="16" t="n">
        <x:f>MAX(0,AA296*(1+EXP((LN(1+Assumptions!$C$60)-0.5*Assumptions!$C$61^2)+Assumptions!$C$61*((RAND()+RAND()+RAND()+RAND()+RAND()+RAND()+RAND()+RAND()+RAND()+RAND()+RAND()+RAND())-6))-1)+Liquidity_30Y!AC13)</x:f>
        <x:v>791603.8812190036</x:v>
      </x:c>
      <x:c r="AC296" s="16" t="n">
        <x:f>MAX(0,AB296*(1+EXP((LN(1+Assumptions!$C$60)-0.5*Assumptions!$C$61^2)+Assumptions!$C$61*((RAND()+RAND()+RAND()+RAND()+RAND()+RAND()+RAND()+RAND()+RAND()+RAND()+RAND()+RAND())-6))-1)+Liquidity_30Y!AD13)</x:f>
        <x:v>717216.8894329253</x:v>
      </x:c>
      <x:c r="AD296" s="16" t="n">
        <x:f>MAX(0,AC296*(1+EXP((LN(1+Assumptions!$C$60)-0.5*Assumptions!$C$61^2)+Assumptions!$C$61*((RAND()+RAND()+RAND()+RAND()+RAND()+RAND()+RAND()+RAND()+RAND()+RAND()+RAND()+RAND())-6))-1)+Liquidity_30Y!AE13)</x:f>
        <x:v>833721.6783965538</x:v>
      </x:c>
      <x:c r="AE296" s="16" t="n">
        <x:f>MAX(0,AD296*(1+EXP((LN(1+Assumptions!$C$60)-0.5*Assumptions!$C$61^2)+Assumptions!$C$61*((RAND()+RAND()+RAND()+RAND()+RAND()+RAND()+RAND()+RAND()+RAND()+RAND()+RAND()+RAND())-6))-1)+Liquidity_30Y!AF13)</x:f>
        <x:v>670810.1192305493</x:v>
      </x:c>
      <x:c r="AF296" s="16" t="n">
        <x:f>MAX(0,AE296*(1+EXP((LN(1+Assumptions!$C$60)-0.5*Assumptions!$C$61^2)+Assumptions!$C$61*((RAND()+RAND()+RAND()+RAND()+RAND()+RAND()+RAND()+RAND()+RAND()+RAND()+RAND()+RAND())-6))-1)+Liquidity_30Y!AG13)</x:f>
        <x:v>735026.466738096</x:v>
      </x:c>
    </x:row>
    <x:row r="297">
      <x:c r="A297" s="39">
        <x:v>293</x:v>
      </x:c>
      <x:c r="B297" s="16" t="n">
        <x:f>Liquidity_30Y!C14</x:f>
        <x:v>1029031.25</x:v>
      </x:c>
      <x:c r="C297" s="16" t="n">
        <x:f>MAX(0,B297*(1+EXP((LN(1+Assumptions!$C$60)-0.5*Assumptions!$C$61^2)+Assumptions!$C$61*((RAND()+RAND()+RAND()+RAND()+RAND()+RAND()+RAND()+RAND()+RAND()+RAND()+RAND()+RAND())-6))-1)+Liquidity_30Y!D13)</x:f>
        <x:v>882001.406340619</x:v>
      </x:c>
      <x:c r="D297" s="16" t="n">
        <x:f>MAX(0,C297*(1+EXP((LN(1+Assumptions!$C$60)-0.5*Assumptions!$C$61^2)+Assumptions!$C$61*((RAND()+RAND()+RAND()+RAND()+RAND()+RAND()+RAND()+RAND()+RAND()+RAND()+RAND()+RAND())-6))-1)+Liquidity_30Y!E13)</x:f>
        <x:v>678638.1683921863</x:v>
      </x:c>
      <x:c r="E297" s="16" t="n">
        <x:f>MAX(0,D297*(1+EXP((LN(1+Assumptions!$C$60)-0.5*Assumptions!$C$61^2)+Assumptions!$C$61*((RAND()+RAND()+RAND()+RAND()+RAND()+RAND()+RAND()+RAND()+RAND()+RAND()+RAND()+RAND())-6))-1)+Liquidity_30Y!F13)</x:f>
        <x:v>728059.6243161369</x:v>
      </x:c>
      <x:c r="F297" s="16" t="n">
        <x:f>MAX(0,E297*(1+EXP((LN(1+Assumptions!$C$60)-0.5*Assumptions!$C$61^2)+Assumptions!$C$61*((RAND()+RAND()+RAND()+RAND()+RAND()+RAND()+RAND()+RAND()+RAND()+RAND()+RAND()+RAND())-6))-1)+Liquidity_30Y!G13)</x:f>
        <x:v>931106.3105570124</x:v>
      </x:c>
      <x:c r="G297" s="16" t="n">
        <x:f>MAX(0,F297*(1+EXP((LN(1+Assumptions!$C$60)-0.5*Assumptions!$C$61^2)+Assumptions!$C$61*((RAND()+RAND()+RAND()+RAND()+RAND()+RAND()+RAND()+RAND()+RAND()+RAND()+RAND()+RAND())-6))-1)+Liquidity_30Y!H13)</x:f>
        <x:v>914964.2818150902</x:v>
      </x:c>
      <x:c r="H297" s="16" t="n">
        <x:f>MAX(0,G297*(1+EXP((LN(1+Assumptions!$C$60)-0.5*Assumptions!$C$61^2)+Assumptions!$C$61*((RAND()+RAND()+RAND()+RAND()+RAND()+RAND()+RAND()+RAND()+RAND()+RAND()+RAND()+RAND())-6))-1)+Liquidity_30Y!I13)</x:f>
        <x:v>899193.0568935518</x:v>
      </x:c>
      <x:c r="I297" s="16" t="n">
        <x:f>MAX(0,H297*(1+EXP((LN(1+Assumptions!$C$60)-0.5*Assumptions!$C$61^2)+Assumptions!$C$61*((RAND()+RAND()+RAND()+RAND()+RAND()+RAND()+RAND()+RAND()+RAND()+RAND()+RAND()+RAND())-6))-1)+Liquidity_30Y!J13)</x:f>
        <x:v>772884.3345628217</x:v>
      </x:c>
      <x:c r="J297" s="16" t="n">
        <x:f>MAX(0,I297*(1+EXP((LN(1+Assumptions!$C$60)-0.5*Assumptions!$C$61^2)+Assumptions!$C$61*((RAND()+RAND()+RAND()+RAND()+RAND()+RAND()+RAND()+RAND()+RAND()+RAND()+RAND()+RAND())-6))-1)+Liquidity_30Y!K13)</x:f>
        <x:v>769070.0104752172</x:v>
      </x:c>
      <x:c r="K297" s="16" t="n">
        <x:f>MAX(0,J297*(1+EXP((LN(1+Assumptions!$C$60)-0.5*Assumptions!$C$61^2)+Assumptions!$C$61*((RAND()+RAND()+RAND()+RAND()+RAND()+RAND()+RAND()+RAND()+RAND()+RAND()+RAND()+RAND())-6))-1)+Liquidity_30Y!L13)</x:f>
        <x:v>888147.1059938753</x:v>
      </x:c>
      <x:c r="L297" s="16" t="n">
        <x:f>MAX(0,K297*(1+EXP((LN(1+Assumptions!$C$60)-0.5*Assumptions!$C$61^2)+Assumptions!$C$61*((RAND()+RAND()+RAND()+RAND()+RAND()+RAND()+RAND()+RAND()+RAND()+RAND()+RAND()+RAND())-6))-1)+Liquidity_30Y!M13)</x:f>
        <x:v>820833.5128938102</x:v>
      </x:c>
      <x:c r="M297" s="16" t="n">
        <x:f>MAX(0,L297*(1+EXP((LN(1+Assumptions!$C$60)-0.5*Assumptions!$C$61^2)+Assumptions!$C$61*((RAND()+RAND()+RAND()+RAND()+RAND()+RAND()+RAND()+RAND()+RAND()+RAND()+RAND()+RAND())-6))-1)+Liquidity_30Y!N13)</x:f>
        <x:v>928747.4974080048</x:v>
      </x:c>
      <x:c r="N297" s="16" t="n">
        <x:f>MAX(0,M297*(1+EXP((LN(1+Assumptions!$C$60)-0.5*Assumptions!$C$61^2)+Assumptions!$C$61*((RAND()+RAND()+RAND()+RAND()+RAND()+RAND()+RAND()+RAND()+RAND()+RAND()+RAND()+RAND())-6))-1)+Liquidity_30Y!O13)</x:f>
        <x:v>799185.1758359855</x:v>
      </x:c>
      <x:c r="O297" s="16" t="n">
        <x:f>MAX(0,N297*(1+EXP((LN(1+Assumptions!$C$60)-0.5*Assumptions!$C$61^2)+Assumptions!$C$61*((RAND()+RAND()+RAND()+RAND()+RAND()+RAND()+RAND()+RAND()+RAND()+RAND()+RAND()+RAND())-6))-1)+Liquidity_30Y!P13)</x:f>
        <x:v>1011057.2339533945</x:v>
      </x:c>
      <x:c r="P297" s="16" t="n">
        <x:f>MAX(0,O297*(1+EXP((LN(1+Assumptions!$C$60)-0.5*Assumptions!$C$61^2)+Assumptions!$C$61*((RAND()+RAND()+RAND()+RAND()+RAND()+RAND()+RAND()+RAND()+RAND()+RAND()+RAND()+RAND())-6))-1)+Liquidity_30Y!Q13)</x:f>
        <x:v>1240988.9069261488</x:v>
      </x:c>
      <x:c r="Q297" s="16" t="n">
        <x:f>MAX(0,P297*(1+EXP((LN(1+Assumptions!$C$60)-0.5*Assumptions!$C$61^2)+Assumptions!$C$61*((RAND()+RAND()+RAND()+RAND()+RAND()+RAND()+RAND()+RAND()+RAND()+RAND()+RAND()+RAND())-6))-1)+Liquidity_30Y!R13)</x:f>
        <x:v>1148321.495395271</x:v>
      </x:c>
      <x:c r="R297" s="16" t="n">
        <x:f>MAX(0,Q297*(1+EXP((LN(1+Assumptions!$C$60)-0.5*Assumptions!$C$61^2)+Assumptions!$C$61*((RAND()+RAND()+RAND()+RAND()+RAND()+RAND()+RAND()+RAND()+RAND()+RAND()+RAND()+RAND())-6))-1)+Liquidity_30Y!S13)</x:f>
        <x:v>1023786.6068884749</x:v>
      </x:c>
      <x:c r="S297" s="16" t="n">
        <x:f>MAX(0,R297*(1+EXP((LN(1+Assumptions!$C$60)-0.5*Assumptions!$C$61^2)+Assumptions!$C$61*((RAND()+RAND()+RAND()+RAND()+RAND()+RAND()+RAND()+RAND()+RAND()+RAND()+RAND()+RAND())-6))-1)+Liquidity_30Y!T13)</x:f>
        <x:v>1075271.9812629747</x:v>
      </x:c>
      <x:c r="T297" s="16" t="n">
        <x:f>MAX(0,S297*(1+EXP((LN(1+Assumptions!$C$60)-0.5*Assumptions!$C$61^2)+Assumptions!$C$61*((RAND()+RAND()+RAND()+RAND()+RAND()+RAND()+RAND()+RAND()+RAND()+RAND()+RAND()+RAND())-6))-1)+Liquidity_30Y!U13)</x:f>
        <x:v>1076157.364277658</x:v>
      </x:c>
      <x:c r="U297" s="16" t="n">
        <x:f>MAX(0,T297*(1+EXP((LN(1+Assumptions!$C$60)-0.5*Assumptions!$C$61^2)+Assumptions!$C$61*((RAND()+RAND()+RAND()+RAND()+RAND()+RAND()+RAND()+RAND()+RAND()+RAND()+RAND()+RAND())-6))-1)+Liquidity_30Y!V13)</x:f>
        <x:v>1097071.9198186796</x:v>
      </x:c>
      <x:c r="V297" s="16" t="n">
        <x:f>MAX(0,U297*(1+EXP((LN(1+Assumptions!$C$60)-0.5*Assumptions!$C$61^2)+Assumptions!$C$61*((RAND()+RAND()+RAND()+RAND()+RAND()+RAND()+RAND()+RAND()+RAND()+RAND()+RAND()+RAND())-6))-1)+Liquidity_30Y!W13)</x:f>
        <x:v>1656558.1778857824</x:v>
      </x:c>
      <x:c r="W297" s="16" t="n">
        <x:f>MAX(0,V297*(1+EXP((LN(1+Assumptions!$C$60)-0.5*Assumptions!$C$61^2)+Assumptions!$C$61*((RAND()+RAND()+RAND()+RAND()+RAND()+RAND()+RAND()+RAND()+RAND()+RAND()+RAND()+RAND())-6))-1)+Liquidity_30Y!X13)</x:f>
        <x:v>1626763.8117920016</x:v>
      </x:c>
      <x:c r="X297" s="16" t="n">
        <x:f>MAX(0,W297*(1+EXP((LN(1+Assumptions!$C$60)-0.5*Assumptions!$C$61^2)+Assumptions!$C$61*((RAND()+RAND()+RAND()+RAND()+RAND()+RAND()+RAND()+RAND()+RAND()+RAND()+RAND()+RAND())-6))-1)+Liquidity_30Y!Y13)</x:f>
        <x:v>1660590.6834940938</x:v>
      </x:c>
      <x:c r="Y297" s="16" t="n">
        <x:f>MAX(0,X297*(1+EXP((LN(1+Assumptions!$C$60)-0.5*Assumptions!$C$61^2)+Assumptions!$C$61*((RAND()+RAND()+RAND()+RAND()+RAND()+RAND()+RAND()+RAND()+RAND()+RAND()+RAND()+RAND())-6))-1)+Liquidity_30Y!Z13)</x:f>
        <x:v>1698937.0542757446</x:v>
      </x:c>
      <x:c r="Z297" s="16" t="n">
        <x:f>MAX(0,Y297*(1+EXP((LN(1+Assumptions!$C$60)-0.5*Assumptions!$C$61^2)+Assumptions!$C$61*((RAND()+RAND()+RAND()+RAND()+RAND()+RAND()+RAND()+RAND()+RAND()+RAND()+RAND()+RAND())-6))-1)+Liquidity_30Y!AA13)</x:f>
        <x:v>1874715.1895744714</x:v>
      </x:c>
      <x:c r="AA297" s="16" t="n">
        <x:f>MAX(0,Z297*(1+EXP((LN(1+Assumptions!$C$60)-0.5*Assumptions!$C$61^2)+Assumptions!$C$61*((RAND()+RAND()+RAND()+RAND()+RAND()+RAND()+RAND()+RAND()+RAND()+RAND()+RAND()+RAND())-6))-1)+Liquidity_30Y!AB13)</x:f>
        <x:v>1539207.7636857186</x:v>
      </x:c>
      <x:c r="AB297" s="16" t="n">
        <x:f>MAX(0,AA297*(1+EXP((LN(1+Assumptions!$C$60)-0.5*Assumptions!$C$61^2)+Assumptions!$C$61*((RAND()+RAND()+RAND()+RAND()+RAND()+RAND()+RAND()+RAND()+RAND()+RAND()+RAND()+RAND())-6))-1)+Liquidity_30Y!AC13)</x:f>
        <x:v>1281806.6337265854</x:v>
      </x:c>
      <x:c r="AC297" s="16" t="n">
        <x:f>MAX(0,AB297*(1+EXP((LN(1+Assumptions!$C$60)-0.5*Assumptions!$C$61^2)+Assumptions!$C$61*((RAND()+RAND()+RAND()+RAND()+RAND()+RAND()+RAND()+RAND()+RAND()+RAND()+RAND()+RAND())-6))-1)+Liquidity_30Y!AD13)</x:f>
        <x:v>1480180.8043544341</x:v>
      </x:c>
      <x:c r="AD297" s="16" t="n">
        <x:f>MAX(0,AC297*(1+EXP((LN(1+Assumptions!$C$60)-0.5*Assumptions!$C$61^2)+Assumptions!$C$61*((RAND()+RAND()+RAND()+RAND()+RAND()+RAND()+RAND()+RAND()+RAND()+RAND()+RAND()+RAND())-6))-1)+Liquidity_30Y!AE13)</x:f>
        <x:v>1540604.5977086034</x:v>
      </x:c>
      <x:c r="AE297" s="16" t="n">
        <x:f>MAX(0,AD297*(1+EXP((LN(1+Assumptions!$C$60)-0.5*Assumptions!$C$61^2)+Assumptions!$C$61*((RAND()+RAND()+RAND()+RAND()+RAND()+RAND()+RAND()+RAND()+RAND()+RAND()+RAND()+RAND())-6))-1)+Liquidity_30Y!AF13)</x:f>
        <x:v>1653907.4133994242</x:v>
      </x:c>
      <x:c r="AF297" s="16" t="n">
        <x:f>MAX(0,AE297*(1+EXP((LN(1+Assumptions!$C$60)-0.5*Assumptions!$C$61^2)+Assumptions!$C$61*((RAND()+RAND()+RAND()+RAND()+RAND()+RAND()+RAND()+RAND()+RAND()+RAND()+RAND()+RAND())-6))-1)+Liquidity_30Y!AG13)</x:f>
        <x:v>1310997.382097801</x:v>
      </x:c>
    </x:row>
    <x:row r="298">
      <x:c r="A298" s="39">
        <x:v>294</x:v>
      </x:c>
      <x:c r="B298" s="16" t="n">
        <x:f>Liquidity_30Y!C14</x:f>
        <x:v>1029031.25</x:v>
      </x:c>
      <x:c r="C298" s="16" t="n">
        <x:f>MAX(0,B298*(1+EXP((LN(1+Assumptions!$C$60)-0.5*Assumptions!$C$61^2)+Assumptions!$C$61*((RAND()+RAND()+RAND()+RAND()+RAND()+RAND()+RAND()+RAND()+RAND()+RAND()+RAND()+RAND())-6))-1)+Liquidity_30Y!D13)</x:f>
        <x:v>1035938.9166265305</x:v>
      </x:c>
      <x:c r="D298" s="16" t="n">
        <x:f>MAX(0,C298*(1+EXP((LN(1+Assumptions!$C$60)-0.5*Assumptions!$C$61^2)+Assumptions!$C$61*((RAND()+RAND()+RAND()+RAND()+RAND()+RAND()+RAND()+RAND()+RAND()+RAND()+RAND()+RAND())-6))-1)+Liquidity_30Y!E13)</x:f>
        <x:v>932278.7657333442</x:v>
      </x:c>
      <x:c r="E298" s="16" t="n">
        <x:f>MAX(0,D298*(1+EXP((LN(1+Assumptions!$C$60)-0.5*Assumptions!$C$61^2)+Assumptions!$C$61*((RAND()+RAND()+RAND()+RAND()+RAND()+RAND()+RAND()+RAND()+RAND()+RAND()+RAND()+RAND())-6))-1)+Liquidity_30Y!F13)</x:f>
        <x:v>758561.0388922264</x:v>
      </x:c>
      <x:c r="F298" s="16" t="n">
        <x:f>MAX(0,E298*(1+EXP((LN(1+Assumptions!$C$60)-0.5*Assumptions!$C$61^2)+Assumptions!$C$61*((RAND()+RAND()+RAND()+RAND()+RAND()+RAND()+RAND()+RAND()+RAND()+RAND()+RAND()+RAND())-6))-1)+Liquidity_30Y!G13)</x:f>
        <x:v>761397.1406199454</x:v>
      </x:c>
      <x:c r="G298" s="16" t="n">
        <x:f>MAX(0,F298*(1+EXP((LN(1+Assumptions!$C$60)-0.5*Assumptions!$C$61^2)+Assumptions!$C$61*((RAND()+RAND()+RAND()+RAND()+RAND()+RAND()+RAND()+RAND()+RAND()+RAND()+RAND()+RAND())-6))-1)+Liquidity_30Y!H13)</x:f>
        <x:v>648326.8542104459</x:v>
      </x:c>
      <x:c r="H298" s="16" t="n">
        <x:f>MAX(0,G298*(1+EXP((LN(1+Assumptions!$C$60)-0.5*Assumptions!$C$61^2)+Assumptions!$C$61*((RAND()+RAND()+RAND()+RAND()+RAND()+RAND()+RAND()+RAND()+RAND()+RAND()+RAND()+RAND())-6))-1)+Liquidity_30Y!I13)</x:f>
        <x:v>533760.2799363197</x:v>
      </x:c>
      <x:c r="I298" s="16" t="n">
        <x:f>MAX(0,H298*(1+EXP((LN(1+Assumptions!$C$60)-0.5*Assumptions!$C$61^2)+Assumptions!$C$61*((RAND()+RAND()+RAND()+RAND()+RAND()+RAND()+RAND()+RAND()+RAND()+RAND()+RAND()+RAND())-6))-1)+Liquidity_30Y!J13)</x:f>
        <x:v>491097.0919168332</x:v>
      </x:c>
      <x:c r="J298" s="16" t="n">
        <x:f>MAX(0,I298*(1+EXP((LN(1+Assumptions!$C$60)-0.5*Assumptions!$C$61^2)+Assumptions!$C$61*((RAND()+RAND()+RAND()+RAND()+RAND()+RAND()+RAND()+RAND()+RAND()+RAND()+RAND()+RAND())-6))-1)+Liquidity_30Y!K13)</x:f>
        <x:v>499405.81457033847</x:v>
      </x:c>
      <x:c r="K298" s="16" t="n">
        <x:f>MAX(0,J298*(1+EXP((LN(1+Assumptions!$C$60)-0.5*Assumptions!$C$61^2)+Assumptions!$C$61*((RAND()+RAND()+RAND()+RAND()+RAND()+RAND()+RAND()+RAND()+RAND()+RAND()+RAND()+RAND())-6))-1)+Liquidity_30Y!L13)</x:f>
        <x:v>445816.94697225024</x:v>
      </x:c>
      <x:c r="L298" s="16" t="n">
        <x:f>MAX(0,K298*(1+EXP((LN(1+Assumptions!$C$60)-0.5*Assumptions!$C$61^2)+Assumptions!$C$61*((RAND()+RAND()+RAND()+RAND()+RAND()+RAND()+RAND()+RAND()+RAND()+RAND()+RAND()+RAND())-6))-1)+Liquidity_30Y!M13)</x:f>
        <x:v>431908.68722958636</x:v>
      </x:c>
      <x:c r="M298" s="16" t="n">
        <x:f>MAX(0,L298*(1+EXP((LN(1+Assumptions!$C$60)-0.5*Assumptions!$C$61^2)+Assumptions!$C$61*((RAND()+RAND()+RAND()+RAND()+RAND()+RAND()+RAND()+RAND()+RAND()+RAND()+RAND()+RAND())-6))-1)+Liquidity_30Y!N13)</x:f>
        <x:v>482190.9988793613</x:v>
      </x:c>
      <x:c r="N298" s="16" t="n">
        <x:f>MAX(0,M298*(1+EXP((LN(1+Assumptions!$C$60)-0.5*Assumptions!$C$61^2)+Assumptions!$C$61*((RAND()+RAND()+RAND()+RAND()+RAND()+RAND()+RAND()+RAND()+RAND()+RAND()+RAND()+RAND())-6))-1)+Liquidity_30Y!O13)</x:f>
        <x:v>553890.9459640249</x:v>
      </x:c>
      <x:c r="O298" s="16" t="n">
        <x:f>MAX(0,N298*(1+EXP((LN(1+Assumptions!$C$60)-0.5*Assumptions!$C$61^2)+Assumptions!$C$61*((RAND()+RAND()+RAND()+RAND()+RAND()+RAND()+RAND()+RAND()+RAND()+RAND()+RAND()+RAND())-6))-1)+Liquidity_30Y!P13)</x:f>
        <x:v>583851.5990758498</x:v>
      </x:c>
      <x:c r="P298" s="16" t="n">
        <x:f>MAX(0,O298*(1+EXP((LN(1+Assumptions!$C$60)-0.5*Assumptions!$C$61^2)+Assumptions!$C$61*((RAND()+RAND()+RAND()+RAND()+RAND()+RAND()+RAND()+RAND()+RAND()+RAND()+RAND()+RAND())-6))-1)+Liquidity_30Y!Q13)</x:f>
        <x:v>628511.2812560154</x:v>
      </x:c>
      <x:c r="Q298" s="16" t="n">
        <x:f>MAX(0,P298*(1+EXP((LN(1+Assumptions!$C$60)-0.5*Assumptions!$C$61^2)+Assumptions!$C$61*((RAND()+RAND()+RAND()+RAND()+RAND()+RAND()+RAND()+RAND()+RAND()+RAND()+RAND()+RAND())-6))-1)+Liquidity_30Y!R13)</x:f>
        <x:v>653954.9115185632</x:v>
      </x:c>
      <x:c r="R298" s="16" t="n">
        <x:f>MAX(0,Q298*(1+EXP((LN(1+Assumptions!$C$60)-0.5*Assumptions!$C$61^2)+Assumptions!$C$61*((RAND()+RAND()+RAND()+RAND()+RAND()+RAND()+RAND()+RAND()+RAND()+RAND()+RAND()+RAND())-6))-1)+Liquidity_30Y!S13)</x:f>
        <x:v>761185.6848383418</x:v>
      </x:c>
      <x:c r="S298" s="16" t="n">
        <x:f>MAX(0,R298*(1+EXP((LN(1+Assumptions!$C$60)-0.5*Assumptions!$C$61^2)+Assumptions!$C$61*((RAND()+RAND()+RAND()+RAND()+RAND()+RAND()+RAND()+RAND()+RAND()+RAND()+RAND()+RAND())-6))-1)+Liquidity_30Y!T13)</x:f>
        <x:v>1012442.298249867</x:v>
      </x:c>
      <x:c r="T298" s="16" t="n">
        <x:f>MAX(0,S298*(1+EXP((LN(1+Assumptions!$C$60)-0.5*Assumptions!$C$61^2)+Assumptions!$C$61*((RAND()+RAND()+RAND()+RAND()+RAND()+RAND()+RAND()+RAND()+RAND()+RAND()+RAND()+RAND())-6))-1)+Liquidity_30Y!U13)</x:f>
        <x:v>896397.3697847299</x:v>
      </x:c>
      <x:c r="U298" s="16" t="n">
        <x:f>MAX(0,T298*(1+EXP((LN(1+Assumptions!$C$60)-0.5*Assumptions!$C$61^2)+Assumptions!$C$61*((RAND()+RAND()+RAND()+RAND()+RAND()+RAND()+RAND()+RAND()+RAND()+RAND()+RAND()+RAND())-6))-1)+Liquidity_30Y!V13)</x:f>
        <x:v>1031381.4066611007</x:v>
      </x:c>
      <x:c r="V298" s="16" t="n">
        <x:f>MAX(0,U298*(1+EXP((LN(1+Assumptions!$C$60)-0.5*Assumptions!$C$61^2)+Assumptions!$C$61*((RAND()+RAND()+RAND()+RAND()+RAND()+RAND()+RAND()+RAND()+RAND()+RAND()+RAND()+RAND())-6))-1)+Liquidity_30Y!W13)</x:f>
        <x:v>1074978.6138493584</x:v>
      </x:c>
      <x:c r="W298" s="16" t="n">
        <x:f>MAX(0,V298*(1+EXP((LN(1+Assumptions!$C$60)-0.5*Assumptions!$C$61^2)+Assumptions!$C$61*((RAND()+RAND()+RAND()+RAND()+RAND()+RAND()+RAND()+RAND()+RAND()+RAND()+RAND()+RAND())-6))-1)+Liquidity_30Y!X13)</x:f>
        <x:v>1212228.938395094</x:v>
      </x:c>
      <x:c r="X298" s="16" t="n">
        <x:f>MAX(0,W298*(1+EXP((LN(1+Assumptions!$C$60)-0.5*Assumptions!$C$61^2)+Assumptions!$C$61*((RAND()+RAND()+RAND()+RAND()+RAND()+RAND()+RAND()+RAND()+RAND()+RAND()+RAND()+RAND())-6))-1)+Liquidity_30Y!Y13)</x:f>
        <x:v>1447364.7993667845</x:v>
      </x:c>
      <x:c r="Y298" s="16" t="n">
        <x:f>MAX(0,X298*(1+EXP((LN(1+Assumptions!$C$60)-0.5*Assumptions!$C$61^2)+Assumptions!$C$61*((RAND()+RAND()+RAND()+RAND()+RAND()+RAND()+RAND()+RAND()+RAND()+RAND()+RAND()+RAND())-6))-1)+Liquidity_30Y!Z13)</x:f>
        <x:v>1432116.462533537</x:v>
      </x:c>
      <x:c r="Z298" s="16" t="n">
        <x:f>MAX(0,Y298*(1+EXP((LN(1+Assumptions!$C$60)-0.5*Assumptions!$C$61^2)+Assumptions!$C$61*((RAND()+RAND()+RAND()+RAND()+RAND()+RAND()+RAND()+RAND()+RAND()+RAND()+RAND()+RAND())-6))-1)+Liquidity_30Y!AA13)</x:f>
        <x:v>1660919.268622928</x:v>
      </x:c>
      <x:c r="AA298" s="16" t="n">
        <x:f>MAX(0,Z298*(1+EXP((LN(1+Assumptions!$C$60)-0.5*Assumptions!$C$61^2)+Assumptions!$C$61*((RAND()+RAND()+RAND()+RAND()+RAND()+RAND()+RAND()+RAND()+RAND()+RAND()+RAND()+RAND())-6))-1)+Liquidity_30Y!AB13)</x:f>
        <x:v>1365894.7313727194</x:v>
      </x:c>
      <x:c r="AB298" s="16" t="n">
        <x:f>MAX(0,AA298*(1+EXP((LN(1+Assumptions!$C$60)-0.5*Assumptions!$C$61^2)+Assumptions!$C$61*((RAND()+RAND()+RAND()+RAND()+RAND()+RAND()+RAND()+RAND()+RAND()+RAND()+RAND()+RAND())-6))-1)+Liquidity_30Y!AC13)</x:f>
        <x:v>1427138.0788603497</x:v>
      </x:c>
      <x:c r="AC298" s="16" t="n">
        <x:f>MAX(0,AB298*(1+EXP((LN(1+Assumptions!$C$60)-0.5*Assumptions!$C$61^2)+Assumptions!$C$61*((RAND()+RAND()+RAND()+RAND()+RAND()+RAND()+RAND()+RAND()+RAND()+RAND()+RAND()+RAND())-6))-1)+Liquidity_30Y!AD13)</x:f>
        <x:v>1729497.1894801003</x:v>
      </x:c>
      <x:c r="AD298" s="16" t="n">
        <x:f>MAX(0,AC298*(1+EXP((LN(1+Assumptions!$C$60)-0.5*Assumptions!$C$61^2)+Assumptions!$C$61*((RAND()+RAND()+RAND()+RAND()+RAND()+RAND()+RAND()+RAND()+RAND()+RAND()+RAND()+RAND())-6))-1)+Liquidity_30Y!AE13)</x:f>
        <x:v>1768774.5176880592</x:v>
      </x:c>
      <x:c r="AE298" s="16" t="n">
        <x:f>MAX(0,AD298*(1+EXP((LN(1+Assumptions!$C$60)-0.5*Assumptions!$C$61^2)+Assumptions!$C$61*((RAND()+RAND()+RAND()+RAND()+RAND()+RAND()+RAND()+RAND()+RAND()+RAND()+RAND()+RAND())-6))-1)+Liquidity_30Y!AF13)</x:f>
        <x:v>2663729.118880272</x:v>
      </x:c>
      <x:c r="AF298" s="16" t="n">
        <x:f>MAX(0,AE298*(1+EXP((LN(1+Assumptions!$C$60)-0.5*Assumptions!$C$61^2)+Assumptions!$C$61*((RAND()+RAND()+RAND()+RAND()+RAND()+RAND()+RAND()+RAND()+RAND()+RAND()+RAND()+RAND())-6))-1)+Liquidity_30Y!AG13)</x:f>
        <x:v>3300323.653752505</x:v>
      </x:c>
    </x:row>
    <x:row r="299">
      <x:c r="A299" s="39">
        <x:v>295</x:v>
      </x:c>
      <x:c r="B299" s="16" t="n">
        <x:f>Liquidity_30Y!C14</x:f>
        <x:v>1029031.25</x:v>
      </x:c>
      <x:c r="C299" s="16" t="n">
        <x:f>MAX(0,B299*(1+EXP((LN(1+Assumptions!$C$60)-0.5*Assumptions!$C$61^2)+Assumptions!$C$61*((RAND()+RAND()+RAND()+RAND()+RAND()+RAND()+RAND()+RAND()+RAND()+RAND()+RAND()+RAND())-6))-1)+Liquidity_30Y!D13)</x:f>
        <x:v>873537.2594227263</x:v>
      </x:c>
      <x:c r="D299" s="16" t="n">
        <x:f>MAX(0,C299*(1+EXP((LN(1+Assumptions!$C$60)-0.5*Assumptions!$C$61^2)+Assumptions!$C$61*((RAND()+RAND()+RAND()+RAND()+RAND()+RAND()+RAND()+RAND()+RAND()+RAND()+RAND()+RAND())-6))-1)+Liquidity_30Y!E13)</x:f>
        <x:v>692431.8567401061</x:v>
      </x:c>
      <x:c r="E299" s="16" t="n">
        <x:f>MAX(0,D299*(1+EXP((LN(1+Assumptions!$C$60)-0.5*Assumptions!$C$61^2)+Assumptions!$C$61*((RAND()+RAND()+RAND()+RAND()+RAND()+RAND()+RAND()+RAND()+RAND()+RAND()+RAND()+RAND())-6))-1)+Liquidity_30Y!F13)</x:f>
        <x:v>1036174.3417438986</x:v>
      </x:c>
      <x:c r="F299" s="16" t="n">
        <x:f>MAX(0,E299*(1+EXP((LN(1+Assumptions!$C$60)-0.5*Assumptions!$C$61^2)+Assumptions!$C$61*((RAND()+RAND()+RAND()+RAND()+RAND()+RAND()+RAND()+RAND()+RAND()+RAND()+RAND()+RAND())-6))-1)+Liquidity_30Y!G13)</x:f>
        <x:v>1075508.3741172624</x:v>
      </x:c>
      <x:c r="G299" s="16" t="n">
        <x:f>MAX(0,F299*(1+EXP((LN(1+Assumptions!$C$60)-0.5*Assumptions!$C$61^2)+Assumptions!$C$61*((RAND()+RAND()+RAND()+RAND()+RAND()+RAND()+RAND()+RAND()+RAND()+RAND()+RAND()+RAND())-6))-1)+Liquidity_30Y!H13)</x:f>
        <x:v>1142235.7675118798</x:v>
      </x:c>
      <x:c r="H299" s="16" t="n">
        <x:f>MAX(0,G299*(1+EXP((LN(1+Assumptions!$C$60)-0.5*Assumptions!$C$61^2)+Assumptions!$C$61*((RAND()+RAND()+RAND()+RAND()+RAND()+RAND()+RAND()+RAND()+RAND()+RAND()+RAND()+RAND())-6))-1)+Liquidity_30Y!I13)</x:f>
        <x:v>1200164.8134699962</x:v>
      </x:c>
      <x:c r="I299" s="16" t="n">
        <x:f>MAX(0,H299*(1+EXP((LN(1+Assumptions!$C$60)-0.5*Assumptions!$C$61^2)+Assumptions!$C$61*((RAND()+RAND()+RAND()+RAND()+RAND()+RAND()+RAND()+RAND()+RAND()+RAND()+RAND()+RAND())-6))-1)+Liquidity_30Y!J13)</x:f>
        <x:v>1214201.4533546255</x:v>
      </x:c>
      <x:c r="J299" s="16" t="n">
        <x:f>MAX(0,I299*(1+EXP((LN(1+Assumptions!$C$60)-0.5*Assumptions!$C$61^2)+Assumptions!$C$61*((RAND()+RAND()+RAND()+RAND()+RAND()+RAND()+RAND()+RAND()+RAND()+RAND()+RAND()+RAND())-6))-1)+Liquidity_30Y!K13)</x:f>
        <x:v>1298591.7081806022</x:v>
      </x:c>
      <x:c r="K299" s="16" t="n">
        <x:f>MAX(0,J299*(1+EXP((LN(1+Assumptions!$C$60)-0.5*Assumptions!$C$61^2)+Assumptions!$C$61*((RAND()+RAND()+RAND()+RAND()+RAND()+RAND()+RAND()+RAND()+RAND()+RAND()+RAND()+RAND())-6))-1)+Liquidity_30Y!L13)</x:f>
        <x:v>1216313.3965922098</x:v>
      </x:c>
      <x:c r="L299" s="16" t="n">
        <x:f>MAX(0,K299*(1+EXP((LN(1+Assumptions!$C$60)-0.5*Assumptions!$C$61^2)+Assumptions!$C$61*((RAND()+RAND()+RAND()+RAND()+RAND()+RAND()+RAND()+RAND()+RAND()+RAND()+RAND()+RAND())-6))-1)+Liquidity_30Y!M13)</x:f>
        <x:v>1206247.179643144</x:v>
      </x:c>
      <x:c r="M299" s="16" t="n">
        <x:f>MAX(0,L299*(1+EXP((LN(1+Assumptions!$C$60)-0.5*Assumptions!$C$61^2)+Assumptions!$C$61*((RAND()+RAND()+RAND()+RAND()+RAND()+RAND()+RAND()+RAND()+RAND()+RAND()+RAND()+RAND())-6))-1)+Liquidity_30Y!N13)</x:f>
        <x:v>1590774.338582907</x:v>
      </x:c>
      <x:c r="N299" s="16" t="n">
        <x:f>MAX(0,M299*(1+EXP((LN(1+Assumptions!$C$60)-0.5*Assumptions!$C$61^2)+Assumptions!$C$61*((RAND()+RAND()+RAND()+RAND()+RAND()+RAND()+RAND()+RAND()+RAND()+RAND()+RAND()+RAND())-6))-1)+Liquidity_30Y!O13)</x:f>
        <x:v>2060946.4994547635</x:v>
      </x:c>
      <x:c r="O299" s="16" t="n">
        <x:f>MAX(0,N299*(1+EXP((LN(1+Assumptions!$C$60)-0.5*Assumptions!$C$61^2)+Assumptions!$C$61*((RAND()+RAND()+RAND()+RAND()+RAND()+RAND()+RAND()+RAND()+RAND()+RAND()+RAND()+RAND())-6))-1)+Liquidity_30Y!P13)</x:f>
        <x:v>2430879.9687050567</x:v>
      </x:c>
      <x:c r="P299" s="16" t="n">
        <x:f>MAX(0,O299*(1+EXP((LN(1+Assumptions!$C$60)-0.5*Assumptions!$C$61^2)+Assumptions!$C$61*((RAND()+RAND()+RAND()+RAND()+RAND()+RAND()+RAND()+RAND()+RAND()+RAND()+RAND()+RAND())-6))-1)+Liquidity_30Y!Q13)</x:f>
        <x:v>2863641.044651897</x:v>
      </x:c>
      <x:c r="Q299" s="16" t="n">
        <x:f>MAX(0,P299*(1+EXP((LN(1+Assumptions!$C$60)-0.5*Assumptions!$C$61^2)+Assumptions!$C$61*((RAND()+RAND()+RAND()+RAND()+RAND()+RAND()+RAND()+RAND()+RAND()+RAND()+RAND()+RAND())-6))-1)+Liquidity_30Y!R13)</x:f>
        <x:v>3372683.8504219702</x:v>
      </x:c>
      <x:c r="R299" s="16" t="n">
        <x:f>MAX(0,Q299*(1+EXP((LN(1+Assumptions!$C$60)-0.5*Assumptions!$C$61^2)+Assumptions!$C$61*((RAND()+RAND()+RAND()+RAND()+RAND()+RAND()+RAND()+RAND()+RAND()+RAND()+RAND()+RAND())-6))-1)+Liquidity_30Y!S13)</x:f>
        <x:v>3673482.6505161976</x:v>
      </x:c>
      <x:c r="S299" s="16" t="n">
        <x:f>MAX(0,R299*(1+EXP((LN(1+Assumptions!$C$60)-0.5*Assumptions!$C$61^2)+Assumptions!$C$61*((RAND()+RAND()+RAND()+RAND()+RAND()+RAND()+RAND()+RAND()+RAND()+RAND()+RAND()+RAND())-6))-1)+Liquidity_30Y!T13)</x:f>
        <x:v>3844565.001434401</x:v>
      </x:c>
      <x:c r="T299" s="16" t="n">
        <x:f>MAX(0,S299*(1+EXP((LN(1+Assumptions!$C$60)-0.5*Assumptions!$C$61^2)+Assumptions!$C$61*((RAND()+RAND()+RAND()+RAND()+RAND()+RAND()+RAND()+RAND()+RAND()+RAND()+RAND()+RAND())-6))-1)+Liquidity_30Y!U13)</x:f>
        <x:v>3518841.8584474213</x:v>
      </x:c>
      <x:c r="U299" s="16" t="n">
        <x:f>MAX(0,T299*(1+EXP((LN(1+Assumptions!$C$60)-0.5*Assumptions!$C$61^2)+Assumptions!$C$61*((RAND()+RAND()+RAND()+RAND()+RAND()+RAND()+RAND()+RAND()+RAND()+RAND()+RAND()+RAND())-6))-1)+Liquidity_30Y!V13)</x:f>
        <x:v>2407385.0666825003</x:v>
      </x:c>
      <x:c r="V299" s="16" t="n">
        <x:f>MAX(0,U299*(1+EXP((LN(1+Assumptions!$C$60)-0.5*Assumptions!$C$61^2)+Assumptions!$C$61*((RAND()+RAND()+RAND()+RAND()+RAND()+RAND()+RAND()+RAND()+RAND()+RAND()+RAND()+RAND())-6))-1)+Liquidity_30Y!W13)</x:f>
        <x:v>3243589.658626347</x:v>
      </x:c>
      <x:c r="W299" s="16" t="n">
        <x:f>MAX(0,V299*(1+EXP((LN(1+Assumptions!$C$60)-0.5*Assumptions!$C$61^2)+Assumptions!$C$61*((RAND()+RAND()+RAND()+RAND()+RAND()+RAND()+RAND()+RAND()+RAND()+RAND()+RAND()+RAND())-6))-1)+Liquidity_30Y!X13)</x:f>
        <x:v>3100295.4512012573</x:v>
      </x:c>
      <x:c r="X299" s="16" t="n">
        <x:f>MAX(0,W299*(1+EXP((LN(1+Assumptions!$C$60)-0.5*Assumptions!$C$61^2)+Assumptions!$C$61*((RAND()+RAND()+RAND()+RAND()+RAND()+RAND()+RAND()+RAND()+RAND()+RAND()+RAND()+RAND())-6))-1)+Liquidity_30Y!Y13)</x:f>
        <x:v>3490787.0831232974</x:v>
      </x:c>
      <x:c r="Y299" s="16" t="n">
        <x:f>MAX(0,X299*(1+EXP((LN(1+Assumptions!$C$60)-0.5*Assumptions!$C$61^2)+Assumptions!$C$61*((RAND()+RAND()+RAND()+RAND()+RAND()+RAND()+RAND()+RAND()+RAND()+RAND()+RAND()+RAND())-6))-1)+Liquidity_30Y!Z13)</x:f>
        <x:v>3671274.2210241626</x:v>
      </x:c>
      <x:c r="Z299" s="16" t="n">
        <x:f>MAX(0,Y299*(1+EXP((LN(1+Assumptions!$C$60)-0.5*Assumptions!$C$61^2)+Assumptions!$C$61*((RAND()+RAND()+RAND()+RAND()+RAND()+RAND()+RAND()+RAND()+RAND()+RAND()+RAND()+RAND())-6))-1)+Liquidity_30Y!AA13)</x:f>
        <x:v>3870296.3194960705</x:v>
      </x:c>
      <x:c r="AA299" s="16" t="n">
        <x:f>MAX(0,Z299*(1+EXP((LN(1+Assumptions!$C$60)-0.5*Assumptions!$C$61^2)+Assumptions!$C$61*((RAND()+RAND()+RAND()+RAND()+RAND()+RAND()+RAND()+RAND()+RAND()+RAND()+RAND()+RAND())-6))-1)+Liquidity_30Y!AB13)</x:f>
        <x:v>4499616.926126088</x:v>
      </x:c>
      <x:c r="AB299" s="16" t="n">
        <x:f>MAX(0,AA299*(1+EXP((LN(1+Assumptions!$C$60)-0.5*Assumptions!$C$61^2)+Assumptions!$C$61*((RAND()+RAND()+RAND()+RAND()+RAND()+RAND()+RAND()+RAND()+RAND()+RAND()+RAND()+RAND())-6))-1)+Liquidity_30Y!AC13)</x:f>
        <x:v>5054145.870351529</x:v>
      </x:c>
      <x:c r="AC299" s="16" t="n">
        <x:f>MAX(0,AB299*(1+EXP((LN(1+Assumptions!$C$60)-0.5*Assumptions!$C$61^2)+Assumptions!$C$61*((RAND()+RAND()+RAND()+RAND()+RAND()+RAND()+RAND()+RAND()+RAND()+RAND()+RAND()+RAND())-6))-1)+Liquidity_30Y!AD13)</x:f>
        <x:v>5009772.465547639</x:v>
      </x:c>
      <x:c r="AD299" s="16" t="n">
        <x:f>MAX(0,AC299*(1+EXP((LN(1+Assumptions!$C$60)-0.5*Assumptions!$C$61^2)+Assumptions!$C$61*((RAND()+RAND()+RAND()+RAND()+RAND()+RAND()+RAND()+RAND()+RAND()+RAND()+RAND()+RAND())-6))-1)+Liquidity_30Y!AE13)</x:f>
        <x:v>4083336.962953083</x:v>
      </x:c>
      <x:c r="AE299" s="16" t="n">
        <x:f>MAX(0,AD299*(1+EXP((LN(1+Assumptions!$C$60)-0.5*Assumptions!$C$61^2)+Assumptions!$C$61*((RAND()+RAND()+RAND()+RAND()+RAND()+RAND()+RAND()+RAND()+RAND()+RAND()+RAND()+RAND())-6))-1)+Liquidity_30Y!AF13)</x:f>
        <x:v>4767347.707208494</x:v>
      </x:c>
      <x:c r="AF299" s="16" t="n">
        <x:f>MAX(0,AE299*(1+EXP((LN(1+Assumptions!$C$60)-0.5*Assumptions!$C$61^2)+Assumptions!$C$61*((RAND()+RAND()+RAND()+RAND()+RAND()+RAND()+RAND()+RAND()+RAND()+RAND()+RAND()+RAND())-6))-1)+Liquidity_30Y!AG13)</x:f>
        <x:v>6221037.468252195</x:v>
      </x:c>
    </x:row>
    <x:row r="300">
      <x:c r="A300" s="39">
        <x:v>296</x:v>
      </x:c>
      <x:c r="B300" s="16" t="n">
        <x:f>Liquidity_30Y!C14</x:f>
        <x:v>1029031.25</x:v>
      </x:c>
      <x:c r="C300" s="16" t="n">
        <x:f>MAX(0,B300*(1+EXP((LN(1+Assumptions!$C$60)-0.5*Assumptions!$C$61^2)+Assumptions!$C$61*((RAND()+RAND()+RAND()+RAND()+RAND()+RAND()+RAND()+RAND()+RAND()+RAND()+RAND()+RAND())-6))-1)+Liquidity_30Y!D13)</x:f>
        <x:v>1245114.2456344794</x:v>
      </x:c>
      <x:c r="D300" s="16" t="n">
        <x:f>MAX(0,C300*(1+EXP((LN(1+Assumptions!$C$60)-0.5*Assumptions!$C$61^2)+Assumptions!$C$61*((RAND()+RAND()+RAND()+RAND()+RAND()+RAND()+RAND()+RAND()+RAND()+RAND()+RAND()+RAND())-6))-1)+Liquidity_30Y!E13)</x:f>
        <x:v>1390548.2284746608</x:v>
      </x:c>
      <x:c r="E300" s="16" t="n">
        <x:f>MAX(0,D300*(1+EXP((LN(1+Assumptions!$C$60)-0.5*Assumptions!$C$61^2)+Assumptions!$C$61*((RAND()+RAND()+RAND()+RAND()+RAND()+RAND()+RAND()+RAND()+RAND()+RAND()+RAND()+RAND())-6))-1)+Liquidity_30Y!F13)</x:f>
        <x:v>1402336.3753746168</x:v>
      </x:c>
      <x:c r="F300" s="16" t="n">
        <x:f>MAX(0,E300*(1+EXP((LN(1+Assumptions!$C$60)-0.5*Assumptions!$C$61^2)+Assumptions!$C$61*((RAND()+RAND()+RAND()+RAND()+RAND()+RAND()+RAND()+RAND()+RAND()+RAND()+RAND()+RAND())-6))-1)+Liquidity_30Y!G13)</x:f>
        <x:v>1376526.5406995907</x:v>
      </x:c>
      <x:c r="G300" s="16" t="n">
        <x:f>MAX(0,F300*(1+EXP((LN(1+Assumptions!$C$60)-0.5*Assumptions!$C$61^2)+Assumptions!$C$61*((RAND()+RAND()+RAND()+RAND()+RAND()+RAND()+RAND()+RAND()+RAND()+RAND()+RAND()+RAND())-6))-1)+Liquidity_30Y!H13)</x:f>
        <x:v>1289242.2063960435</x:v>
      </x:c>
      <x:c r="H300" s="16" t="n">
        <x:f>MAX(0,G300*(1+EXP((LN(1+Assumptions!$C$60)-0.5*Assumptions!$C$61^2)+Assumptions!$C$61*((RAND()+RAND()+RAND()+RAND()+RAND()+RAND()+RAND()+RAND()+RAND()+RAND()+RAND()+RAND())-6))-1)+Liquidity_30Y!I13)</x:f>
        <x:v>1195506.9053487396</x:v>
      </x:c>
      <x:c r="I300" s="16" t="n">
        <x:f>MAX(0,H300*(1+EXP((LN(1+Assumptions!$C$60)-0.5*Assumptions!$C$61^2)+Assumptions!$C$61*((RAND()+RAND()+RAND()+RAND()+RAND()+RAND()+RAND()+RAND()+RAND()+RAND()+RAND()+RAND())-6))-1)+Liquidity_30Y!J13)</x:f>
        <x:v>1467739.3639832567</x:v>
      </x:c>
      <x:c r="J300" s="16" t="n">
        <x:f>MAX(0,I300*(1+EXP((LN(1+Assumptions!$C$60)-0.5*Assumptions!$C$61^2)+Assumptions!$C$61*((RAND()+RAND()+RAND()+RAND()+RAND()+RAND()+RAND()+RAND()+RAND()+RAND()+RAND()+RAND())-6))-1)+Liquidity_30Y!K13)</x:f>
        <x:v>1428216.0607864838</x:v>
      </x:c>
      <x:c r="K300" s="16" t="n">
        <x:f>MAX(0,J300*(1+EXP((LN(1+Assumptions!$C$60)-0.5*Assumptions!$C$61^2)+Assumptions!$C$61*((RAND()+RAND()+RAND()+RAND()+RAND()+RAND()+RAND()+RAND()+RAND()+RAND()+RAND()+RAND())-6))-1)+Liquidity_30Y!L13)</x:f>
        <x:v>1691456.6068053802</x:v>
      </x:c>
      <x:c r="L300" s="16" t="n">
        <x:f>MAX(0,K300*(1+EXP((LN(1+Assumptions!$C$60)-0.5*Assumptions!$C$61^2)+Assumptions!$C$61*((RAND()+RAND()+RAND()+RAND()+RAND()+RAND()+RAND()+RAND()+RAND()+RAND()+RAND()+RAND())-6))-1)+Liquidity_30Y!M13)</x:f>
        <x:v>1474541.7609533719</x:v>
      </x:c>
      <x:c r="M300" s="16" t="n">
        <x:f>MAX(0,L300*(1+EXP((LN(1+Assumptions!$C$60)-0.5*Assumptions!$C$61^2)+Assumptions!$C$61*((RAND()+RAND()+RAND()+RAND()+RAND()+RAND()+RAND()+RAND()+RAND()+RAND()+RAND()+RAND())-6))-1)+Liquidity_30Y!N13)</x:f>
        <x:v>1659468.5574118493</x:v>
      </x:c>
      <x:c r="N300" s="16" t="n">
        <x:f>MAX(0,M300*(1+EXP((LN(1+Assumptions!$C$60)-0.5*Assumptions!$C$61^2)+Assumptions!$C$61*((RAND()+RAND()+RAND()+RAND()+RAND()+RAND()+RAND()+RAND()+RAND()+RAND()+RAND()+RAND())-6))-1)+Liquidity_30Y!O13)</x:f>
        <x:v>1906457.9984932155</x:v>
      </x:c>
      <x:c r="O300" s="16" t="n">
        <x:f>MAX(0,N300*(1+EXP((LN(1+Assumptions!$C$60)-0.5*Assumptions!$C$61^2)+Assumptions!$C$61*((RAND()+RAND()+RAND()+RAND()+RAND()+RAND()+RAND()+RAND()+RAND()+RAND()+RAND()+RAND())-6))-1)+Liquidity_30Y!P13)</x:f>
        <x:v>1902960.4376438009</x:v>
      </x:c>
      <x:c r="P300" s="16" t="n">
        <x:f>MAX(0,O300*(1+EXP((LN(1+Assumptions!$C$60)-0.5*Assumptions!$C$61^2)+Assumptions!$C$61*((RAND()+RAND()+RAND()+RAND()+RAND()+RAND()+RAND()+RAND()+RAND()+RAND()+RAND()+RAND())-6))-1)+Liquidity_30Y!Q13)</x:f>
        <x:v>1576404.5721167817</x:v>
      </x:c>
      <x:c r="Q300" s="16" t="n">
        <x:f>MAX(0,P300*(1+EXP((LN(1+Assumptions!$C$60)-0.5*Assumptions!$C$61^2)+Assumptions!$C$61*((RAND()+RAND()+RAND()+RAND()+RAND()+RAND()+RAND()+RAND()+RAND()+RAND()+RAND()+RAND())-6))-1)+Liquidity_30Y!R13)</x:f>
        <x:v>1312967.2433250928</x:v>
      </x:c>
      <x:c r="R300" s="16" t="n">
        <x:f>MAX(0,Q300*(1+EXP((LN(1+Assumptions!$C$60)-0.5*Assumptions!$C$61^2)+Assumptions!$C$61*((RAND()+RAND()+RAND()+RAND()+RAND()+RAND()+RAND()+RAND()+RAND()+RAND()+RAND()+RAND())-6))-1)+Liquidity_30Y!S13)</x:f>
        <x:v>1345952.8400019507</x:v>
      </x:c>
      <x:c r="S300" s="16" t="n">
        <x:f>MAX(0,R300*(1+EXP((LN(1+Assumptions!$C$60)-0.5*Assumptions!$C$61^2)+Assumptions!$C$61*((RAND()+RAND()+RAND()+RAND()+RAND()+RAND()+RAND()+RAND()+RAND()+RAND()+RAND()+RAND())-6))-1)+Liquidity_30Y!T13)</x:f>
        <x:v>1716230.5247064615</x:v>
      </x:c>
      <x:c r="T300" s="16" t="n">
        <x:f>MAX(0,S300*(1+EXP((LN(1+Assumptions!$C$60)-0.5*Assumptions!$C$61^2)+Assumptions!$C$61*((RAND()+RAND()+RAND()+RAND()+RAND()+RAND()+RAND()+RAND()+RAND()+RAND()+RAND()+RAND())-6))-1)+Liquidity_30Y!U13)</x:f>
        <x:v>1821005.6004952886</x:v>
      </x:c>
      <x:c r="U300" s="16" t="n">
        <x:f>MAX(0,T300*(1+EXP((LN(1+Assumptions!$C$60)-0.5*Assumptions!$C$61^2)+Assumptions!$C$61*((RAND()+RAND()+RAND()+RAND()+RAND()+RAND()+RAND()+RAND()+RAND()+RAND()+RAND()+RAND())-6))-1)+Liquidity_30Y!V13)</x:f>
        <x:v>2462143.409110646</x:v>
      </x:c>
      <x:c r="V300" s="16" t="n">
        <x:f>MAX(0,U300*(1+EXP((LN(1+Assumptions!$C$60)-0.5*Assumptions!$C$61^2)+Assumptions!$C$61*((RAND()+RAND()+RAND()+RAND()+RAND()+RAND()+RAND()+RAND()+RAND()+RAND()+RAND()+RAND())-6))-1)+Liquidity_30Y!W13)</x:f>
        <x:v>2137453.3258762457</x:v>
      </x:c>
      <x:c r="W300" s="16" t="n">
        <x:f>MAX(0,V300*(1+EXP((LN(1+Assumptions!$C$60)-0.5*Assumptions!$C$61^2)+Assumptions!$C$61*((RAND()+RAND()+RAND()+RAND()+RAND()+RAND()+RAND()+RAND()+RAND()+RAND()+RAND()+RAND())-6))-1)+Liquidity_30Y!X13)</x:f>
        <x:v>2326634.6515467763</x:v>
      </x:c>
      <x:c r="X300" s="16" t="n">
        <x:f>MAX(0,W300*(1+EXP((LN(1+Assumptions!$C$60)-0.5*Assumptions!$C$61^2)+Assumptions!$C$61*((RAND()+RAND()+RAND()+RAND()+RAND()+RAND()+RAND()+RAND()+RAND()+RAND()+RAND()+RAND())-6))-1)+Liquidity_30Y!Y13)</x:f>
        <x:v>2940804.8936973596</x:v>
      </x:c>
      <x:c r="Y300" s="16" t="n">
        <x:f>MAX(0,X300*(1+EXP((LN(1+Assumptions!$C$60)-0.5*Assumptions!$C$61^2)+Assumptions!$C$61*((RAND()+RAND()+RAND()+RAND()+RAND()+RAND()+RAND()+RAND()+RAND()+RAND()+RAND()+RAND())-6))-1)+Liquidity_30Y!Z13)</x:f>
        <x:v>4297520.677387936</x:v>
      </x:c>
      <x:c r="Z300" s="16" t="n">
        <x:f>MAX(0,Y300*(1+EXP((LN(1+Assumptions!$C$60)-0.5*Assumptions!$C$61^2)+Assumptions!$C$61*((RAND()+RAND()+RAND()+RAND()+RAND()+RAND()+RAND()+RAND()+RAND()+RAND()+RAND()+RAND())-6))-1)+Liquidity_30Y!AA13)</x:f>
        <x:v>3930622.3551147487</x:v>
      </x:c>
      <x:c r="AA300" s="16" t="n">
        <x:f>MAX(0,Z300*(1+EXP((LN(1+Assumptions!$C$60)-0.5*Assumptions!$C$61^2)+Assumptions!$C$61*((RAND()+RAND()+RAND()+RAND()+RAND()+RAND()+RAND()+RAND()+RAND()+RAND()+RAND()+RAND())-6))-1)+Liquidity_30Y!AB13)</x:f>
        <x:v>3926098.760846347</x:v>
      </x:c>
      <x:c r="AB300" s="16" t="n">
        <x:f>MAX(0,AA300*(1+EXP((LN(1+Assumptions!$C$60)-0.5*Assumptions!$C$61^2)+Assumptions!$C$61*((RAND()+RAND()+RAND()+RAND()+RAND()+RAND()+RAND()+RAND()+RAND()+RAND()+RAND()+RAND())-6))-1)+Liquidity_30Y!AC13)</x:f>
        <x:v>3908234.1534607057</x:v>
      </x:c>
      <x:c r="AC300" s="16" t="n">
        <x:f>MAX(0,AB300*(1+EXP((LN(1+Assumptions!$C$60)-0.5*Assumptions!$C$61^2)+Assumptions!$C$61*((RAND()+RAND()+RAND()+RAND()+RAND()+RAND()+RAND()+RAND()+RAND()+RAND()+RAND()+RAND())-6))-1)+Liquidity_30Y!AD13)</x:f>
        <x:v>3555381.807553789</x:v>
      </x:c>
      <x:c r="AD300" s="16" t="n">
        <x:f>MAX(0,AC300*(1+EXP((LN(1+Assumptions!$C$60)-0.5*Assumptions!$C$61^2)+Assumptions!$C$61*((RAND()+RAND()+RAND()+RAND()+RAND()+RAND()+RAND()+RAND()+RAND()+RAND()+RAND()+RAND())-6))-1)+Liquidity_30Y!AE13)</x:f>
        <x:v>3970482.363585576</x:v>
      </x:c>
      <x:c r="AE300" s="16" t="n">
        <x:f>MAX(0,AD300*(1+EXP((LN(1+Assumptions!$C$60)-0.5*Assumptions!$C$61^2)+Assumptions!$C$61*((RAND()+RAND()+RAND()+RAND()+RAND()+RAND()+RAND()+RAND()+RAND()+RAND()+RAND()+RAND())-6))-1)+Liquidity_30Y!AF13)</x:f>
        <x:v>3715034.812350308</x:v>
      </x:c>
      <x:c r="AF300" s="16" t="n">
        <x:f>MAX(0,AE300*(1+EXP((LN(1+Assumptions!$C$60)-0.5*Assumptions!$C$61^2)+Assumptions!$C$61*((RAND()+RAND()+RAND()+RAND()+RAND()+RAND()+RAND()+RAND()+RAND()+RAND()+RAND()+RAND())-6))-1)+Liquidity_30Y!AG13)</x:f>
        <x:v>3731677.406517282</x:v>
      </x:c>
    </x:row>
    <x:row r="301">
      <x:c r="A301" s="39">
        <x:v>297</x:v>
      </x:c>
      <x:c r="B301" s="16" t="n">
        <x:f>Liquidity_30Y!C14</x:f>
        <x:v>1029031.25</x:v>
      </x:c>
      <x:c r="C301" s="16" t="n">
        <x:f>MAX(0,B301*(1+EXP((LN(1+Assumptions!$C$60)-0.5*Assumptions!$C$61^2)+Assumptions!$C$61*((RAND()+RAND()+RAND()+RAND()+RAND()+RAND()+RAND()+RAND()+RAND()+RAND()+RAND()+RAND())-6))-1)+Liquidity_30Y!D13)</x:f>
        <x:v>915309.2004932796</x:v>
      </x:c>
      <x:c r="D301" s="16" t="n">
        <x:f>MAX(0,C301*(1+EXP((LN(1+Assumptions!$C$60)-0.5*Assumptions!$C$61^2)+Assumptions!$C$61*((RAND()+RAND()+RAND()+RAND()+RAND()+RAND()+RAND()+RAND()+RAND()+RAND()+RAND()+RAND())-6))-1)+Liquidity_30Y!E13)</x:f>
        <x:v>983844.7045109484</x:v>
      </x:c>
      <x:c r="E301" s="16" t="n">
        <x:f>MAX(0,D301*(1+EXP((LN(1+Assumptions!$C$60)-0.5*Assumptions!$C$61^2)+Assumptions!$C$61*((RAND()+RAND()+RAND()+RAND()+RAND()+RAND()+RAND()+RAND()+RAND()+RAND()+RAND()+RAND())-6))-1)+Liquidity_30Y!F13)</x:f>
        <x:v>878912.3067963672</x:v>
      </x:c>
      <x:c r="F301" s="16" t="n">
        <x:f>MAX(0,E301*(1+EXP((LN(1+Assumptions!$C$60)-0.5*Assumptions!$C$61^2)+Assumptions!$C$61*((RAND()+RAND()+RAND()+RAND()+RAND()+RAND()+RAND()+RAND()+RAND()+RAND()+RAND()+RAND())-6))-1)+Liquidity_30Y!G13)</x:f>
        <x:v>960422.961891492</x:v>
      </x:c>
      <x:c r="G301" s="16" t="n">
        <x:f>MAX(0,F301*(1+EXP((LN(1+Assumptions!$C$60)-0.5*Assumptions!$C$61^2)+Assumptions!$C$61*((RAND()+RAND()+RAND()+RAND()+RAND()+RAND()+RAND()+RAND()+RAND()+RAND()+RAND()+RAND())-6))-1)+Liquidity_30Y!H13)</x:f>
        <x:v>876851.1758481514</x:v>
      </x:c>
      <x:c r="H301" s="16" t="n">
        <x:f>MAX(0,G301*(1+EXP((LN(1+Assumptions!$C$60)-0.5*Assumptions!$C$61^2)+Assumptions!$C$61*((RAND()+RAND()+RAND()+RAND()+RAND()+RAND()+RAND()+RAND()+RAND()+RAND()+RAND()+RAND())-6))-1)+Liquidity_30Y!I13)</x:f>
        <x:v>763655.9399328331</x:v>
      </x:c>
      <x:c r="I301" s="16" t="n">
        <x:f>MAX(0,H301*(1+EXP((LN(1+Assumptions!$C$60)-0.5*Assumptions!$C$61^2)+Assumptions!$C$61*((RAND()+RAND()+RAND()+RAND()+RAND()+RAND()+RAND()+RAND()+RAND()+RAND()+RAND()+RAND())-6))-1)+Liquidity_30Y!J13)</x:f>
        <x:v>865385.7497418548</x:v>
      </x:c>
      <x:c r="J301" s="16" t="n">
        <x:f>MAX(0,I301*(1+EXP((LN(1+Assumptions!$C$60)-0.5*Assumptions!$C$61^2)+Assumptions!$C$61*((RAND()+RAND()+RAND()+RAND()+RAND()+RAND()+RAND()+RAND()+RAND()+RAND()+RAND()+RAND())-6))-1)+Liquidity_30Y!K13)</x:f>
        <x:v>892531.9565032399</x:v>
      </x:c>
      <x:c r="K301" s="16" t="n">
        <x:f>MAX(0,J301*(1+EXP((LN(1+Assumptions!$C$60)-0.5*Assumptions!$C$61^2)+Assumptions!$C$61*((RAND()+RAND()+RAND()+RAND()+RAND()+RAND()+RAND()+RAND()+RAND()+RAND()+RAND()+RAND())-6))-1)+Liquidity_30Y!L13)</x:f>
        <x:v>829754.2442898281</x:v>
      </x:c>
      <x:c r="L301" s="16" t="n">
        <x:f>MAX(0,K301*(1+EXP((LN(1+Assumptions!$C$60)-0.5*Assumptions!$C$61^2)+Assumptions!$C$61*((RAND()+RAND()+RAND()+RAND()+RAND()+RAND()+RAND()+RAND()+RAND()+RAND()+RAND()+RAND())-6))-1)+Liquidity_30Y!M13)</x:f>
        <x:v>740848.4868796214</x:v>
      </x:c>
      <x:c r="M301" s="16" t="n">
        <x:f>MAX(0,L301*(1+EXP((LN(1+Assumptions!$C$60)-0.5*Assumptions!$C$61^2)+Assumptions!$C$61*((RAND()+RAND()+RAND()+RAND()+RAND()+RAND()+RAND()+RAND()+RAND()+RAND()+RAND()+RAND())-6))-1)+Liquidity_30Y!N13)</x:f>
        <x:v>796877.6097549115</x:v>
      </x:c>
      <x:c r="N301" s="16" t="n">
        <x:f>MAX(0,M301*(1+EXP((LN(1+Assumptions!$C$60)-0.5*Assumptions!$C$61^2)+Assumptions!$C$61*((RAND()+RAND()+RAND()+RAND()+RAND()+RAND()+RAND()+RAND()+RAND()+RAND()+RAND()+RAND())-6))-1)+Liquidity_30Y!O13)</x:f>
        <x:v>1076855.736462259</x:v>
      </x:c>
      <x:c r="O301" s="16" t="n">
        <x:f>MAX(0,N301*(1+EXP((LN(1+Assumptions!$C$60)-0.5*Assumptions!$C$61^2)+Assumptions!$C$61*((RAND()+RAND()+RAND()+RAND()+RAND()+RAND()+RAND()+RAND()+RAND()+RAND()+RAND()+RAND())-6))-1)+Liquidity_30Y!P13)</x:f>
        <x:v>864952.7234682426</x:v>
      </x:c>
      <x:c r="P301" s="16" t="n">
        <x:f>MAX(0,O301*(1+EXP((LN(1+Assumptions!$C$60)-0.5*Assumptions!$C$61^2)+Assumptions!$C$61*((RAND()+RAND()+RAND()+RAND()+RAND()+RAND()+RAND()+RAND()+RAND()+RAND()+RAND()+RAND())-6))-1)+Liquidity_30Y!Q13)</x:f>
        <x:v>1199273.8839524079</x:v>
      </x:c>
      <x:c r="Q301" s="16" t="n">
        <x:f>MAX(0,P301*(1+EXP((LN(1+Assumptions!$C$60)-0.5*Assumptions!$C$61^2)+Assumptions!$C$61*((RAND()+RAND()+RAND()+RAND()+RAND()+RAND()+RAND()+RAND()+RAND()+RAND()+RAND()+RAND())-6))-1)+Liquidity_30Y!R13)</x:f>
        <x:v>1307460.2764300178</x:v>
      </x:c>
      <x:c r="R301" s="16" t="n">
        <x:f>MAX(0,Q301*(1+EXP((LN(1+Assumptions!$C$60)-0.5*Assumptions!$C$61^2)+Assumptions!$C$61*((RAND()+RAND()+RAND()+RAND()+RAND()+RAND()+RAND()+RAND()+RAND()+RAND()+RAND()+RAND())-6))-1)+Liquidity_30Y!S13)</x:f>
        <x:v>1542466.4465736588</x:v>
      </x:c>
      <x:c r="S301" s="16" t="n">
        <x:f>MAX(0,R301*(1+EXP((LN(1+Assumptions!$C$60)-0.5*Assumptions!$C$61^2)+Assumptions!$C$61*((RAND()+RAND()+RAND()+RAND()+RAND()+RAND()+RAND()+RAND()+RAND()+RAND()+RAND()+RAND())-6))-1)+Liquidity_30Y!T13)</x:f>
        <x:v>2142777.16528796</x:v>
      </x:c>
      <x:c r="T301" s="16" t="n">
        <x:f>MAX(0,S301*(1+EXP((LN(1+Assumptions!$C$60)-0.5*Assumptions!$C$61^2)+Assumptions!$C$61*((RAND()+RAND()+RAND()+RAND()+RAND()+RAND()+RAND()+RAND()+RAND()+RAND()+RAND()+RAND())-6))-1)+Liquidity_30Y!U13)</x:f>
        <x:v>2719234.4234304456</x:v>
      </x:c>
      <x:c r="U301" s="16" t="n">
        <x:f>MAX(0,T301*(1+EXP((LN(1+Assumptions!$C$60)-0.5*Assumptions!$C$61^2)+Assumptions!$C$61*((RAND()+RAND()+RAND()+RAND()+RAND()+RAND()+RAND()+RAND()+RAND()+RAND()+RAND()+RAND())-6))-1)+Liquidity_30Y!V13)</x:f>
        <x:v>3704633.6347997137</x:v>
      </x:c>
      <x:c r="V301" s="16" t="n">
        <x:f>MAX(0,U301*(1+EXP((LN(1+Assumptions!$C$60)-0.5*Assumptions!$C$61^2)+Assumptions!$C$61*((RAND()+RAND()+RAND()+RAND()+RAND()+RAND()+RAND()+RAND()+RAND()+RAND()+RAND()+RAND())-6))-1)+Liquidity_30Y!W13)</x:f>
        <x:v>3850276.4058805816</x:v>
      </x:c>
      <x:c r="W301" s="16" t="n">
        <x:f>MAX(0,V301*(1+EXP((LN(1+Assumptions!$C$60)-0.5*Assumptions!$C$61^2)+Assumptions!$C$61*((RAND()+RAND()+RAND()+RAND()+RAND()+RAND()+RAND()+RAND()+RAND()+RAND()+RAND()+RAND())-6))-1)+Liquidity_30Y!X13)</x:f>
        <x:v>4191551.4818094727</x:v>
      </x:c>
      <x:c r="X301" s="16" t="n">
        <x:f>MAX(0,W301*(1+EXP((LN(1+Assumptions!$C$60)-0.5*Assumptions!$C$61^2)+Assumptions!$C$61*((RAND()+RAND()+RAND()+RAND()+RAND()+RAND()+RAND()+RAND()+RAND()+RAND()+RAND()+RAND())-6))-1)+Liquidity_30Y!Y13)</x:f>
        <x:v>3723740.9293642575</x:v>
      </x:c>
      <x:c r="Y301" s="16" t="n">
        <x:f>MAX(0,X301*(1+EXP((LN(1+Assumptions!$C$60)-0.5*Assumptions!$C$61^2)+Assumptions!$C$61*((RAND()+RAND()+RAND()+RAND()+RAND()+RAND()+RAND()+RAND()+RAND()+RAND()+RAND()+RAND())-6))-1)+Liquidity_30Y!Z13)</x:f>
        <x:v>3193025.3280969714</x:v>
      </x:c>
      <x:c r="Z301" s="16" t="n">
        <x:f>MAX(0,Y301*(1+EXP((LN(1+Assumptions!$C$60)-0.5*Assumptions!$C$61^2)+Assumptions!$C$61*((RAND()+RAND()+RAND()+RAND()+RAND()+RAND()+RAND()+RAND()+RAND()+RAND()+RAND()+RAND())-6))-1)+Liquidity_30Y!AA13)</x:f>
        <x:v>3415021.7840033253</x:v>
      </x:c>
      <x:c r="AA301" s="16" t="n">
        <x:f>MAX(0,Z301*(1+EXP((LN(1+Assumptions!$C$60)-0.5*Assumptions!$C$61^2)+Assumptions!$C$61*((RAND()+RAND()+RAND()+RAND()+RAND()+RAND()+RAND()+RAND()+RAND()+RAND()+RAND()+RAND())-6))-1)+Liquidity_30Y!AB13)</x:f>
        <x:v>3608393.2248264146</x:v>
      </x:c>
      <x:c r="AB301" s="16" t="n">
        <x:f>MAX(0,AA301*(1+EXP((LN(1+Assumptions!$C$60)-0.5*Assumptions!$C$61^2)+Assumptions!$C$61*((RAND()+RAND()+RAND()+RAND()+RAND()+RAND()+RAND()+RAND()+RAND()+RAND()+RAND()+RAND())-6))-1)+Liquidity_30Y!AC13)</x:f>
        <x:v>3705637.4841528847</x:v>
      </x:c>
      <x:c r="AC301" s="16" t="n">
        <x:f>MAX(0,AB301*(1+EXP((LN(1+Assumptions!$C$60)-0.5*Assumptions!$C$61^2)+Assumptions!$C$61*((RAND()+RAND()+RAND()+RAND()+RAND()+RAND()+RAND()+RAND()+RAND()+RAND()+RAND()+RAND())-6))-1)+Liquidity_30Y!AD13)</x:f>
        <x:v>4030936.8915111036</x:v>
      </x:c>
      <x:c r="AD301" s="16" t="n">
        <x:f>MAX(0,AC301*(1+EXP((LN(1+Assumptions!$C$60)-0.5*Assumptions!$C$61^2)+Assumptions!$C$61*((RAND()+RAND()+RAND()+RAND()+RAND()+RAND()+RAND()+RAND()+RAND()+RAND()+RAND()+RAND())-6))-1)+Liquidity_30Y!AE13)</x:f>
        <x:v>5001277.173924009</x:v>
      </x:c>
      <x:c r="AE301" s="16" t="n">
        <x:f>MAX(0,AD301*(1+EXP((LN(1+Assumptions!$C$60)-0.5*Assumptions!$C$61^2)+Assumptions!$C$61*((RAND()+RAND()+RAND()+RAND()+RAND()+RAND()+RAND()+RAND()+RAND()+RAND()+RAND()+RAND())-6))-1)+Liquidity_30Y!AF13)</x:f>
        <x:v>4556620.623050993</x:v>
      </x:c>
      <x:c r="AF301" s="16" t="n">
        <x:f>MAX(0,AE301*(1+EXP((LN(1+Assumptions!$C$60)-0.5*Assumptions!$C$61^2)+Assumptions!$C$61*((RAND()+RAND()+RAND()+RAND()+RAND()+RAND()+RAND()+RAND()+RAND()+RAND()+RAND()+RAND())-6))-1)+Liquidity_30Y!AG13)</x:f>
        <x:v>4969747.993098408</x:v>
      </x:c>
    </x:row>
    <x:row r="302">
      <x:c r="A302" s="39">
        <x:v>298</x:v>
      </x:c>
      <x:c r="B302" s="16" t="n">
        <x:f>Liquidity_30Y!C14</x:f>
        <x:v>1029031.25</x:v>
      </x:c>
      <x:c r="C302" s="16" t="n">
        <x:f>MAX(0,B302*(1+EXP((LN(1+Assumptions!$C$60)-0.5*Assumptions!$C$61^2)+Assumptions!$C$61*((RAND()+RAND()+RAND()+RAND()+RAND()+RAND()+RAND()+RAND()+RAND()+RAND()+RAND()+RAND())-6))-1)+Liquidity_30Y!D13)</x:f>
        <x:v>983534.4002938549</x:v>
      </x:c>
      <x:c r="D302" s="16" t="n">
        <x:f>MAX(0,C302*(1+EXP((LN(1+Assumptions!$C$60)-0.5*Assumptions!$C$61^2)+Assumptions!$C$61*((RAND()+RAND()+RAND()+RAND()+RAND()+RAND()+RAND()+RAND()+RAND()+RAND()+RAND()+RAND())-6))-1)+Liquidity_30Y!E13)</x:f>
        <x:v>919637.7739528348</x:v>
      </x:c>
      <x:c r="E302" s="16" t="n">
        <x:f>MAX(0,D302*(1+EXP((LN(1+Assumptions!$C$60)-0.5*Assumptions!$C$61^2)+Assumptions!$C$61*((RAND()+RAND()+RAND()+RAND()+RAND()+RAND()+RAND()+RAND()+RAND()+RAND()+RAND()+RAND())-6))-1)+Liquidity_30Y!F13)</x:f>
        <x:v>808671.6576825678</x:v>
      </x:c>
      <x:c r="F302" s="16" t="n">
        <x:f>MAX(0,E302*(1+EXP((LN(1+Assumptions!$C$60)-0.5*Assumptions!$C$61^2)+Assumptions!$C$61*((RAND()+RAND()+RAND()+RAND()+RAND()+RAND()+RAND()+RAND()+RAND()+RAND()+RAND()+RAND())-6))-1)+Liquidity_30Y!G13)</x:f>
        <x:v>758199.0884176103</x:v>
      </x:c>
      <x:c r="G302" s="16" t="n">
        <x:f>MAX(0,F302*(1+EXP((LN(1+Assumptions!$C$60)-0.5*Assumptions!$C$61^2)+Assumptions!$C$61*((RAND()+RAND()+RAND()+RAND()+RAND()+RAND()+RAND()+RAND()+RAND()+RAND()+RAND()+RAND())-6))-1)+Liquidity_30Y!H13)</x:f>
        <x:v>752043.2071869329</x:v>
      </x:c>
      <x:c r="H302" s="16" t="n">
        <x:f>MAX(0,G302*(1+EXP((LN(1+Assumptions!$C$60)-0.5*Assumptions!$C$61^2)+Assumptions!$C$61*((RAND()+RAND()+RAND()+RAND()+RAND()+RAND()+RAND()+RAND()+RAND()+RAND()+RAND()+RAND())-6))-1)+Liquidity_30Y!I13)</x:f>
        <x:v>865723.6098492284</x:v>
      </x:c>
      <x:c r="I302" s="16" t="n">
        <x:f>MAX(0,H302*(1+EXP((LN(1+Assumptions!$C$60)-0.5*Assumptions!$C$61^2)+Assumptions!$C$61*((RAND()+RAND()+RAND()+RAND()+RAND()+RAND()+RAND()+RAND()+RAND()+RAND()+RAND()+RAND())-6))-1)+Liquidity_30Y!J13)</x:f>
        <x:v>901657.2516007164</x:v>
      </x:c>
      <x:c r="J302" s="16" t="n">
        <x:f>MAX(0,I302*(1+EXP((LN(1+Assumptions!$C$60)-0.5*Assumptions!$C$61^2)+Assumptions!$C$61*((RAND()+RAND()+RAND()+RAND()+RAND()+RAND()+RAND()+RAND()+RAND()+RAND()+RAND()+RAND())-6))-1)+Liquidity_30Y!K13)</x:f>
        <x:v>1003978.2590873449</x:v>
      </x:c>
      <x:c r="K302" s="16" t="n">
        <x:f>MAX(0,J302*(1+EXP((LN(1+Assumptions!$C$60)-0.5*Assumptions!$C$61^2)+Assumptions!$C$61*((RAND()+RAND()+RAND()+RAND()+RAND()+RAND()+RAND()+RAND()+RAND()+RAND()+RAND()+RAND())-6))-1)+Liquidity_30Y!L13)</x:f>
        <x:v>1278107.715627389</x:v>
      </x:c>
      <x:c r="L302" s="16" t="n">
        <x:f>MAX(0,K302*(1+EXP((LN(1+Assumptions!$C$60)-0.5*Assumptions!$C$61^2)+Assumptions!$C$61*((RAND()+RAND()+RAND()+RAND()+RAND()+RAND()+RAND()+RAND()+RAND()+RAND()+RAND()+RAND())-6))-1)+Liquidity_30Y!M13)</x:f>
        <x:v>1537519.5067211776</x:v>
      </x:c>
      <x:c r="M302" s="16" t="n">
        <x:f>MAX(0,L302*(1+EXP((LN(1+Assumptions!$C$60)-0.5*Assumptions!$C$61^2)+Assumptions!$C$61*((RAND()+RAND()+RAND()+RAND()+RAND()+RAND()+RAND()+RAND()+RAND()+RAND()+RAND()+RAND())-6))-1)+Liquidity_30Y!N13)</x:f>
        <x:v>1919477.4759089344</x:v>
      </x:c>
      <x:c r="N302" s="16" t="n">
        <x:f>MAX(0,M302*(1+EXP((LN(1+Assumptions!$C$60)-0.5*Assumptions!$C$61^2)+Assumptions!$C$61*((RAND()+RAND()+RAND()+RAND()+RAND()+RAND()+RAND()+RAND()+RAND()+RAND()+RAND()+RAND())-6))-1)+Liquidity_30Y!O13)</x:f>
        <x:v>1385538.3507809876</x:v>
      </x:c>
      <x:c r="O302" s="16" t="n">
        <x:f>MAX(0,N302*(1+EXP((LN(1+Assumptions!$C$60)-0.5*Assumptions!$C$61^2)+Assumptions!$C$61*((RAND()+RAND()+RAND()+RAND()+RAND()+RAND()+RAND()+RAND()+RAND()+RAND()+RAND()+RAND())-6))-1)+Liquidity_30Y!P13)</x:f>
        <x:v>1302276.4766094305</x:v>
      </x:c>
      <x:c r="P302" s="16" t="n">
        <x:f>MAX(0,O302*(1+EXP((LN(1+Assumptions!$C$60)-0.5*Assumptions!$C$61^2)+Assumptions!$C$61*((RAND()+RAND()+RAND()+RAND()+RAND()+RAND()+RAND()+RAND()+RAND()+RAND()+RAND()+RAND())-6))-1)+Liquidity_30Y!Q13)</x:f>
        <x:v>1285864.9376457508</x:v>
      </x:c>
      <x:c r="Q302" s="16" t="n">
        <x:f>MAX(0,P302*(1+EXP((LN(1+Assumptions!$C$60)-0.5*Assumptions!$C$61^2)+Assumptions!$C$61*((RAND()+RAND()+RAND()+RAND()+RAND()+RAND()+RAND()+RAND()+RAND()+RAND()+RAND()+RAND())-6))-1)+Liquidity_30Y!R13)</x:f>
        <x:v>1627131.4205686701</x:v>
      </x:c>
      <x:c r="R302" s="16" t="n">
        <x:f>MAX(0,Q302*(1+EXP((LN(1+Assumptions!$C$60)-0.5*Assumptions!$C$61^2)+Assumptions!$C$61*((RAND()+RAND()+RAND()+RAND()+RAND()+RAND()+RAND()+RAND()+RAND()+RAND()+RAND()+RAND())-6))-1)+Liquidity_30Y!S13)</x:f>
        <x:v>1445037.943636063</x:v>
      </x:c>
      <x:c r="S302" s="16" t="n">
        <x:f>MAX(0,R302*(1+EXP((LN(1+Assumptions!$C$60)-0.5*Assumptions!$C$61^2)+Assumptions!$C$61*((RAND()+RAND()+RAND()+RAND()+RAND()+RAND()+RAND()+RAND()+RAND()+RAND()+RAND()+RAND())-6))-1)+Liquidity_30Y!T13)</x:f>
        <x:v>1192287.360338355</x:v>
      </x:c>
      <x:c r="T302" s="16" t="n">
        <x:f>MAX(0,S302*(1+EXP((LN(1+Assumptions!$C$60)-0.5*Assumptions!$C$61^2)+Assumptions!$C$61*((RAND()+RAND()+RAND()+RAND()+RAND()+RAND()+RAND()+RAND()+RAND()+RAND()+RAND()+RAND())-6))-1)+Liquidity_30Y!U13)</x:f>
        <x:v>1151618.2879512697</x:v>
      </x:c>
      <x:c r="U302" s="16" t="n">
        <x:f>MAX(0,T302*(1+EXP((LN(1+Assumptions!$C$60)-0.5*Assumptions!$C$61^2)+Assumptions!$C$61*((RAND()+RAND()+RAND()+RAND()+RAND()+RAND()+RAND()+RAND()+RAND()+RAND()+RAND()+RAND())-6))-1)+Liquidity_30Y!V13)</x:f>
        <x:v>903226.2067423844</x:v>
      </x:c>
      <x:c r="V302" s="16" t="n">
        <x:f>MAX(0,U302*(1+EXP((LN(1+Assumptions!$C$60)-0.5*Assumptions!$C$61^2)+Assumptions!$C$61*((RAND()+RAND()+RAND()+RAND()+RAND()+RAND()+RAND()+RAND()+RAND()+RAND()+RAND()+RAND())-6))-1)+Liquidity_30Y!W13)</x:f>
        <x:v>759543.420208353</x:v>
      </x:c>
      <x:c r="W302" s="16" t="n">
        <x:f>MAX(0,V302*(1+EXP((LN(1+Assumptions!$C$60)-0.5*Assumptions!$C$61^2)+Assumptions!$C$61*((RAND()+RAND()+RAND()+RAND()+RAND()+RAND()+RAND()+RAND()+RAND()+RAND()+RAND()+RAND())-6))-1)+Liquidity_30Y!X13)</x:f>
        <x:v>694838.8063920701</x:v>
      </x:c>
      <x:c r="X302" s="16" t="n">
        <x:f>MAX(0,W302*(1+EXP((LN(1+Assumptions!$C$60)-0.5*Assumptions!$C$61^2)+Assumptions!$C$61*((RAND()+RAND()+RAND()+RAND()+RAND()+RAND()+RAND()+RAND()+RAND()+RAND()+RAND()+RAND())-6))-1)+Liquidity_30Y!Y13)</x:f>
        <x:v>698413.4710328261</x:v>
      </x:c>
      <x:c r="Y302" s="16" t="n">
        <x:f>MAX(0,X302*(1+EXP((LN(1+Assumptions!$C$60)-0.5*Assumptions!$C$61^2)+Assumptions!$C$61*((RAND()+RAND()+RAND()+RAND()+RAND()+RAND()+RAND()+RAND()+RAND()+RAND()+RAND()+RAND())-6))-1)+Liquidity_30Y!Z13)</x:f>
        <x:v>681357.7057408739</x:v>
      </x:c>
      <x:c r="Z302" s="16" t="n">
        <x:f>MAX(0,Y302*(1+EXP((LN(1+Assumptions!$C$60)-0.5*Assumptions!$C$61^2)+Assumptions!$C$61*((RAND()+RAND()+RAND()+RAND()+RAND()+RAND()+RAND()+RAND()+RAND()+RAND()+RAND()+RAND())-6))-1)+Liquidity_30Y!AA13)</x:f>
        <x:v>849070.462381999</x:v>
      </x:c>
      <x:c r="AA302" s="16" t="n">
        <x:f>MAX(0,Z302*(1+EXP((LN(1+Assumptions!$C$60)-0.5*Assumptions!$C$61^2)+Assumptions!$C$61*((RAND()+RAND()+RAND()+RAND()+RAND()+RAND()+RAND()+RAND()+RAND()+RAND()+RAND()+RAND())-6))-1)+Liquidity_30Y!AB13)</x:f>
        <x:v>758333.783375162</x:v>
      </x:c>
      <x:c r="AB302" s="16" t="n">
        <x:f>MAX(0,AA302*(1+EXP((LN(1+Assumptions!$C$60)-0.5*Assumptions!$C$61^2)+Assumptions!$C$61*((RAND()+RAND()+RAND()+RAND()+RAND()+RAND()+RAND()+RAND()+RAND()+RAND()+RAND()+RAND())-6))-1)+Liquidity_30Y!AC13)</x:f>
        <x:v>950539.1215406943</x:v>
      </x:c>
      <x:c r="AC302" s="16" t="n">
        <x:f>MAX(0,AB302*(1+EXP((LN(1+Assumptions!$C$60)-0.5*Assumptions!$C$61^2)+Assumptions!$C$61*((RAND()+RAND()+RAND()+RAND()+RAND()+RAND()+RAND()+RAND()+RAND()+RAND()+RAND()+RAND())-6))-1)+Liquidity_30Y!AD13)</x:f>
        <x:v>1152946.2167691395</x:v>
      </x:c>
      <x:c r="AD302" s="16" t="n">
        <x:f>MAX(0,AC302*(1+EXP((LN(1+Assumptions!$C$60)-0.5*Assumptions!$C$61^2)+Assumptions!$C$61*((RAND()+RAND()+RAND()+RAND()+RAND()+RAND()+RAND()+RAND()+RAND()+RAND()+RAND()+RAND())-6))-1)+Liquidity_30Y!AE13)</x:f>
        <x:v>1059847.3503703866</x:v>
      </x:c>
      <x:c r="AE302" s="16" t="n">
        <x:f>MAX(0,AD302*(1+EXP((LN(1+Assumptions!$C$60)-0.5*Assumptions!$C$61^2)+Assumptions!$C$61*((RAND()+RAND()+RAND()+RAND()+RAND()+RAND()+RAND()+RAND()+RAND()+RAND()+RAND()+RAND())-6))-1)+Liquidity_30Y!AF13)</x:f>
        <x:v>1089810.4654877137</x:v>
      </x:c>
      <x:c r="AF302" s="16" t="n">
        <x:f>MAX(0,AE302*(1+EXP((LN(1+Assumptions!$C$60)-0.5*Assumptions!$C$61^2)+Assumptions!$C$61*((RAND()+RAND()+RAND()+RAND()+RAND()+RAND()+RAND()+RAND()+RAND()+RAND()+RAND()+RAND())-6))-1)+Liquidity_30Y!AG13)</x:f>
        <x:v>1336236.6101600842</x:v>
      </x:c>
    </x:row>
    <x:row r="303">
      <x:c r="A303" s="39">
        <x:v>299</x:v>
      </x:c>
      <x:c r="B303" s="16" t="n">
        <x:f>Liquidity_30Y!C14</x:f>
        <x:v>1029031.25</x:v>
      </x:c>
      <x:c r="C303" s="16" t="n">
        <x:f>MAX(0,B303*(1+EXP((LN(1+Assumptions!$C$60)-0.5*Assumptions!$C$61^2)+Assumptions!$C$61*((RAND()+RAND()+RAND()+RAND()+RAND()+RAND()+RAND()+RAND()+RAND()+RAND()+RAND()+RAND())-6))-1)+Liquidity_30Y!D13)</x:f>
        <x:v>1208304.4091058564</x:v>
      </x:c>
      <x:c r="D303" s="16" t="n">
        <x:f>MAX(0,C303*(1+EXP((LN(1+Assumptions!$C$60)-0.5*Assumptions!$C$61^2)+Assumptions!$C$61*((RAND()+RAND()+RAND()+RAND()+RAND()+RAND()+RAND()+RAND()+RAND()+RAND()+RAND()+RAND())-6))-1)+Liquidity_30Y!E13)</x:f>
        <x:v>1571987.0744584831</x:v>
      </x:c>
      <x:c r="E303" s="16" t="n">
        <x:f>MAX(0,D303*(1+EXP((LN(1+Assumptions!$C$60)-0.5*Assumptions!$C$61^2)+Assumptions!$C$61*((RAND()+RAND()+RAND()+RAND()+RAND()+RAND()+RAND()+RAND()+RAND()+RAND()+RAND()+RAND())-6))-1)+Liquidity_30Y!F13)</x:f>
        <x:v>1424314.8417687558</x:v>
      </x:c>
      <x:c r="F303" s="16" t="n">
        <x:f>MAX(0,E303*(1+EXP((LN(1+Assumptions!$C$60)-0.5*Assumptions!$C$61^2)+Assumptions!$C$61*((RAND()+RAND()+RAND()+RAND()+RAND()+RAND()+RAND()+RAND()+RAND()+RAND()+RAND()+RAND())-6))-1)+Liquidity_30Y!G13)</x:f>
        <x:v>1321327.013261727</x:v>
      </x:c>
      <x:c r="G303" s="16" t="n">
        <x:f>MAX(0,F303*(1+EXP((LN(1+Assumptions!$C$60)-0.5*Assumptions!$C$61^2)+Assumptions!$C$61*((RAND()+RAND()+RAND()+RAND()+RAND()+RAND()+RAND()+RAND()+RAND()+RAND()+RAND()+RAND())-6))-1)+Liquidity_30Y!H13)</x:f>
        <x:v>1155995.2602752985</x:v>
      </x:c>
      <x:c r="H303" s="16" t="n">
        <x:f>MAX(0,G303*(1+EXP((LN(1+Assumptions!$C$60)-0.5*Assumptions!$C$61^2)+Assumptions!$C$61*((RAND()+RAND()+RAND()+RAND()+RAND()+RAND()+RAND()+RAND()+RAND()+RAND()+RAND()+RAND())-6))-1)+Liquidity_30Y!I13)</x:f>
        <x:v>1215912.4044442459</x:v>
      </x:c>
      <x:c r="I303" s="16" t="n">
        <x:f>MAX(0,H303*(1+EXP((LN(1+Assumptions!$C$60)-0.5*Assumptions!$C$61^2)+Assumptions!$C$61*((RAND()+RAND()+RAND()+RAND()+RAND()+RAND()+RAND()+RAND()+RAND()+RAND()+RAND()+RAND())-6))-1)+Liquidity_30Y!J13)</x:f>
        <x:v>1315598.1789509524</x:v>
      </x:c>
      <x:c r="J303" s="16" t="n">
        <x:f>MAX(0,I303*(1+EXP((LN(1+Assumptions!$C$60)-0.5*Assumptions!$C$61^2)+Assumptions!$C$61*((RAND()+RAND()+RAND()+RAND()+RAND()+RAND()+RAND()+RAND()+RAND()+RAND()+RAND()+RAND())-6))-1)+Liquidity_30Y!K13)</x:f>
        <x:v>1218901.469296957</x:v>
      </x:c>
      <x:c r="K303" s="16" t="n">
        <x:f>MAX(0,J303*(1+EXP((LN(1+Assumptions!$C$60)-0.5*Assumptions!$C$61^2)+Assumptions!$C$61*((RAND()+RAND()+RAND()+RAND()+RAND()+RAND()+RAND()+RAND()+RAND()+RAND()+RAND()+RAND())-6))-1)+Liquidity_30Y!L13)</x:f>
        <x:v>1106697.4808113142</x:v>
      </x:c>
      <x:c r="L303" s="16" t="n">
        <x:f>MAX(0,K303*(1+EXP((LN(1+Assumptions!$C$60)-0.5*Assumptions!$C$61^2)+Assumptions!$C$61*((RAND()+RAND()+RAND()+RAND()+RAND()+RAND()+RAND()+RAND()+RAND()+RAND()+RAND()+RAND())-6))-1)+Liquidity_30Y!M13)</x:f>
        <x:v>1079268.5782597596</x:v>
      </x:c>
      <x:c r="M303" s="16" t="n">
        <x:f>MAX(0,L303*(1+EXP((LN(1+Assumptions!$C$60)-0.5*Assumptions!$C$61^2)+Assumptions!$C$61*((RAND()+RAND()+RAND()+RAND()+RAND()+RAND()+RAND()+RAND()+RAND()+RAND()+RAND()+RAND())-6))-1)+Liquidity_30Y!N13)</x:f>
        <x:v>862396.5884974097</x:v>
      </x:c>
      <x:c r="N303" s="16" t="n">
        <x:f>MAX(0,M303*(1+EXP((LN(1+Assumptions!$C$60)-0.5*Assumptions!$C$61^2)+Assumptions!$C$61*((RAND()+RAND()+RAND()+RAND()+RAND()+RAND()+RAND()+RAND()+RAND()+RAND()+RAND()+RAND())-6))-1)+Liquidity_30Y!O13)</x:f>
        <x:v>820382.7180165248</x:v>
      </x:c>
      <x:c r="O303" s="16" t="n">
        <x:f>MAX(0,N303*(1+EXP((LN(1+Assumptions!$C$60)-0.5*Assumptions!$C$61^2)+Assumptions!$C$61*((RAND()+RAND()+RAND()+RAND()+RAND()+RAND()+RAND()+RAND()+RAND()+RAND()+RAND()+RAND())-6))-1)+Liquidity_30Y!P13)</x:f>
        <x:v>780944.805464918</x:v>
      </x:c>
      <x:c r="P303" s="16" t="n">
        <x:f>MAX(0,O303*(1+EXP((LN(1+Assumptions!$C$60)-0.5*Assumptions!$C$61^2)+Assumptions!$C$61*((RAND()+RAND()+RAND()+RAND()+RAND()+RAND()+RAND()+RAND()+RAND()+RAND()+RAND()+RAND())-6))-1)+Liquidity_30Y!Q13)</x:f>
        <x:v>751444.7169921923</x:v>
      </x:c>
      <x:c r="Q303" s="16" t="n">
        <x:f>MAX(0,P303*(1+EXP((LN(1+Assumptions!$C$60)-0.5*Assumptions!$C$61^2)+Assumptions!$C$61*((RAND()+RAND()+RAND()+RAND()+RAND()+RAND()+RAND()+RAND()+RAND()+RAND()+RAND()+RAND())-6))-1)+Liquidity_30Y!R13)</x:f>
        <x:v>879572.8709426925</x:v>
      </x:c>
      <x:c r="R303" s="16" t="n">
        <x:f>MAX(0,Q303*(1+EXP((LN(1+Assumptions!$C$60)-0.5*Assumptions!$C$61^2)+Assumptions!$C$61*((RAND()+RAND()+RAND()+RAND()+RAND()+RAND()+RAND()+RAND()+RAND()+RAND()+RAND()+RAND())-6))-1)+Liquidity_30Y!S13)</x:f>
        <x:v>920084.8626701087</x:v>
      </x:c>
      <x:c r="S303" s="16" t="n">
        <x:f>MAX(0,R303*(1+EXP((LN(1+Assumptions!$C$60)-0.5*Assumptions!$C$61^2)+Assumptions!$C$61*((RAND()+RAND()+RAND()+RAND()+RAND()+RAND()+RAND()+RAND()+RAND()+RAND()+RAND()+RAND())-6))-1)+Liquidity_30Y!T13)</x:f>
        <x:v>923938.8285775387</x:v>
      </x:c>
      <x:c r="T303" s="16" t="n">
        <x:f>MAX(0,S303*(1+EXP((LN(1+Assumptions!$C$60)-0.5*Assumptions!$C$61^2)+Assumptions!$C$61*((RAND()+RAND()+RAND()+RAND()+RAND()+RAND()+RAND()+RAND()+RAND()+RAND()+RAND()+RAND())-6))-1)+Liquidity_30Y!U13)</x:f>
        <x:v>1029003.7484845257</x:v>
      </x:c>
      <x:c r="U303" s="16" t="n">
        <x:f>MAX(0,T303*(1+EXP((LN(1+Assumptions!$C$60)-0.5*Assumptions!$C$61^2)+Assumptions!$C$61*((RAND()+RAND()+RAND()+RAND()+RAND()+RAND()+RAND()+RAND()+RAND()+RAND()+RAND()+RAND())-6))-1)+Liquidity_30Y!V13)</x:f>
        <x:v>931496.0412765822</x:v>
      </x:c>
      <x:c r="V303" s="16" t="n">
        <x:f>MAX(0,U303*(1+EXP((LN(1+Assumptions!$C$60)-0.5*Assumptions!$C$61^2)+Assumptions!$C$61*((RAND()+RAND()+RAND()+RAND()+RAND()+RAND()+RAND()+RAND()+RAND()+RAND()+RAND()+RAND())-6))-1)+Liquidity_30Y!W13)</x:f>
        <x:v>1035591.0038159372</x:v>
      </x:c>
      <x:c r="W303" s="16" t="n">
        <x:f>MAX(0,V303*(1+EXP((LN(1+Assumptions!$C$60)-0.5*Assumptions!$C$61^2)+Assumptions!$C$61*((RAND()+RAND()+RAND()+RAND()+RAND()+RAND()+RAND()+RAND()+RAND()+RAND()+RAND()+RAND())-6))-1)+Liquidity_30Y!X13)</x:f>
        <x:v>1293661.7112091118</x:v>
      </x:c>
      <x:c r="X303" s="16" t="n">
        <x:f>MAX(0,W303*(1+EXP((LN(1+Assumptions!$C$60)-0.5*Assumptions!$C$61^2)+Assumptions!$C$61*((RAND()+RAND()+RAND()+RAND()+RAND()+RAND()+RAND()+RAND()+RAND()+RAND()+RAND()+RAND())-6))-1)+Liquidity_30Y!Y13)</x:f>
        <x:v>1383860.7765600535</x:v>
      </x:c>
      <x:c r="Y303" s="16" t="n">
        <x:f>MAX(0,X303*(1+EXP((LN(1+Assumptions!$C$60)-0.5*Assumptions!$C$61^2)+Assumptions!$C$61*((RAND()+RAND()+RAND()+RAND()+RAND()+RAND()+RAND()+RAND()+RAND()+RAND()+RAND()+RAND())-6))-1)+Liquidity_30Y!Z13)</x:f>
        <x:v>1342856.5252845588</x:v>
      </x:c>
      <x:c r="Z303" s="16" t="n">
        <x:f>MAX(0,Y303*(1+EXP((LN(1+Assumptions!$C$60)-0.5*Assumptions!$C$61^2)+Assumptions!$C$61*((RAND()+RAND()+RAND()+RAND()+RAND()+RAND()+RAND()+RAND()+RAND()+RAND()+RAND()+RAND())-6))-1)+Liquidity_30Y!AA13)</x:f>
        <x:v>1069298.1862144913</x:v>
      </x:c>
      <x:c r="AA303" s="16" t="n">
        <x:f>MAX(0,Z303*(1+EXP((LN(1+Assumptions!$C$60)-0.5*Assumptions!$C$61^2)+Assumptions!$C$61*((RAND()+RAND()+RAND()+RAND()+RAND()+RAND()+RAND()+RAND()+RAND()+RAND()+RAND()+RAND())-6))-1)+Liquidity_30Y!AB13)</x:f>
        <x:v>1238433.1852052328</x:v>
      </x:c>
      <x:c r="AB303" s="16" t="n">
        <x:f>MAX(0,AA303*(1+EXP((LN(1+Assumptions!$C$60)-0.5*Assumptions!$C$61^2)+Assumptions!$C$61*((RAND()+RAND()+RAND()+RAND()+RAND()+RAND()+RAND()+RAND()+RAND()+RAND()+RAND()+RAND())-6))-1)+Liquidity_30Y!AC13)</x:f>
        <x:v>1363795.504624817</x:v>
      </x:c>
      <x:c r="AC303" s="16" t="n">
        <x:f>MAX(0,AB303*(1+EXP((LN(1+Assumptions!$C$60)-0.5*Assumptions!$C$61^2)+Assumptions!$C$61*((RAND()+RAND()+RAND()+RAND()+RAND()+RAND()+RAND()+RAND()+RAND()+RAND()+RAND()+RAND())-6))-1)+Liquidity_30Y!AD13)</x:f>
        <x:v>1486111.6821580192</x:v>
      </x:c>
      <x:c r="AD303" s="16" t="n">
        <x:f>MAX(0,AC303*(1+EXP((LN(1+Assumptions!$C$60)-0.5*Assumptions!$C$61^2)+Assumptions!$C$61*((RAND()+RAND()+RAND()+RAND()+RAND()+RAND()+RAND()+RAND()+RAND()+RAND()+RAND()+RAND())-6))-1)+Liquidity_30Y!AE13)</x:f>
        <x:v>1481300.5617887974</x:v>
      </x:c>
      <x:c r="AE303" s="16" t="n">
        <x:f>MAX(0,AD303*(1+EXP((LN(1+Assumptions!$C$60)-0.5*Assumptions!$C$61^2)+Assumptions!$C$61*((RAND()+RAND()+RAND()+RAND()+RAND()+RAND()+RAND()+RAND()+RAND()+RAND()+RAND()+RAND())-6))-1)+Liquidity_30Y!AF13)</x:f>
        <x:v>2328828.9700589622</x:v>
      </x:c>
      <x:c r="AF303" s="16" t="n">
        <x:f>MAX(0,AE303*(1+EXP((LN(1+Assumptions!$C$60)-0.5*Assumptions!$C$61^2)+Assumptions!$C$61*((RAND()+RAND()+RAND()+RAND()+RAND()+RAND()+RAND()+RAND()+RAND()+RAND()+RAND()+RAND())-6))-1)+Liquidity_30Y!AG13)</x:f>
        <x:v>2870268.9493966503</x:v>
      </x:c>
    </x:row>
    <x:row r="304">
      <x:c r="A304" s="39">
        <x:v>300</x:v>
      </x:c>
      <x:c r="B304" s="16" t="n">
        <x:f>Liquidity_30Y!C14</x:f>
        <x:v>1029031.25</x:v>
      </x:c>
      <x:c r="C304" s="16" t="n">
        <x:f>MAX(0,B304*(1+EXP((LN(1+Assumptions!$C$60)-0.5*Assumptions!$C$61^2)+Assumptions!$C$61*((RAND()+RAND()+RAND()+RAND()+RAND()+RAND()+RAND()+RAND()+RAND()+RAND()+RAND()+RAND())-6))-1)+Liquidity_30Y!D13)</x:f>
        <x:v>729431.5730874565</x:v>
      </x:c>
      <x:c r="D304" s="16" t="n">
        <x:f>MAX(0,C304*(1+EXP((LN(1+Assumptions!$C$60)-0.5*Assumptions!$C$61^2)+Assumptions!$C$61*((RAND()+RAND()+RAND()+RAND()+RAND()+RAND()+RAND()+RAND()+RAND()+RAND()+RAND()+RAND())-6))-1)+Liquidity_30Y!E13)</x:f>
        <x:v>911024.3964546663</x:v>
      </x:c>
      <x:c r="E304" s="16" t="n">
        <x:f>MAX(0,D304*(1+EXP((LN(1+Assumptions!$C$60)-0.5*Assumptions!$C$61^2)+Assumptions!$C$61*((RAND()+RAND()+RAND()+RAND()+RAND()+RAND()+RAND()+RAND()+RAND()+RAND()+RAND()+RAND())-6))-1)+Liquidity_30Y!F13)</x:f>
        <x:v>1053388.3705614053</x:v>
      </x:c>
      <x:c r="F304" s="16" t="n">
        <x:f>MAX(0,E304*(1+EXP((LN(1+Assumptions!$C$60)-0.5*Assumptions!$C$61^2)+Assumptions!$C$61*((RAND()+RAND()+RAND()+RAND()+RAND()+RAND()+RAND()+RAND()+RAND()+RAND()+RAND()+RAND())-6))-1)+Liquidity_30Y!G13)</x:f>
        <x:v>934890.1919285154</x:v>
      </x:c>
      <x:c r="G304" s="16" t="n">
        <x:f>MAX(0,F304*(1+EXP((LN(1+Assumptions!$C$60)-0.5*Assumptions!$C$61^2)+Assumptions!$C$61*((RAND()+RAND()+RAND()+RAND()+RAND()+RAND()+RAND()+RAND()+RAND()+RAND()+RAND()+RAND())-6))-1)+Liquidity_30Y!H13)</x:f>
        <x:v>779249.0146488423</x:v>
      </x:c>
      <x:c r="H304" s="16" t="n">
        <x:f>MAX(0,G304*(1+EXP((LN(1+Assumptions!$C$60)-0.5*Assumptions!$C$61^2)+Assumptions!$C$61*((RAND()+RAND()+RAND()+RAND()+RAND()+RAND()+RAND()+RAND()+RAND()+RAND()+RAND()+RAND())-6))-1)+Liquidity_30Y!I13)</x:f>
        <x:v>973443.0658623596</x:v>
      </x:c>
      <x:c r="I304" s="16" t="n">
        <x:f>MAX(0,H304*(1+EXP((LN(1+Assumptions!$C$60)-0.5*Assumptions!$C$61^2)+Assumptions!$C$61*((RAND()+RAND()+RAND()+RAND()+RAND()+RAND()+RAND()+RAND()+RAND()+RAND()+RAND()+RAND())-6))-1)+Liquidity_30Y!J13)</x:f>
        <x:v>746950.6709130342</x:v>
      </x:c>
      <x:c r="J304" s="16" t="n">
        <x:f>MAX(0,I304*(1+EXP((LN(1+Assumptions!$C$60)-0.5*Assumptions!$C$61^2)+Assumptions!$C$61*((RAND()+RAND()+RAND()+RAND()+RAND()+RAND()+RAND()+RAND()+RAND()+RAND()+RAND()+RAND())-6))-1)+Liquidity_30Y!K13)</x:f>
        <x:v>752348.3402167547</x:v>
      </x:c>
      <x:c r="K304" s="16" t="n">
        <x:f>MAX(0,J304*(1+EXP((LN(1+Assumptions!$C$60)-0.5*Assumptions!$C$61^2)+Assumptions!$C$61*((RAND()+RAND()+RAND()+RAND()+RAND()+RAND()+RAND()+RAND()+RAND()+RAND()+RAND()+RAND())-6))-1)+Liquidity_30Y!L13)</x:f>
        <x:v>848307.8454128057</x:v>
      </x:c>
      <x:c r="L304" s="16" t="n">
        <x:f>MAX(0,K304*(1+EXP((LN(1+Assumptions!$C$60)-0.5*Assumptions!$C$61^2)+Assumptions!$C$61*((RAND()+RAND()+RAND()+RAND()+RAND()+RAND()+RAND()+RAND()+RAND()+RAND()+RAND()+RAND())-6))-1)+Liquidity_30Y!M13)</x:f>
        <x:v>759982.2521151645</x:v>
      </x:c>
      <x:c r="M304" s="16" t="n">
        <x:f>MAX(0,L304*(1+EXP((LN(1+Assumptions!$C$60)-0.5*Assumptions!$C$61^2)+Assumptions!$C$61*((RAND()+RAND()+RAND()+RAND()+RAND()+RAND()+RAND()+RAND()+RAND()+RAND()+RAND()+RAND())-6))-1)+Liquidity_30Y!N13)</x:f>
        <x:v>960682.4767399621</x:v>
      </x:c>
      <x:c r="N304" s="16" t="n">
        <x:f>MAX(0,M304*(1+EXP((LN(1+Assumptions!$C$60)-0.5*Assumptions!$C$61^2)+Assumptions!$C$61*((RAND()+RAND()+RAND()+RAND()+RAND()+RAND()+RAND()+RAND()+RAND()+RAND()+RAND()+RAND())-6))-1)+Liquidity_30Y!O13)</x:f>
        <x:v>1084686.2423955607</x:v>
      </x:c>
      <x:c r="O304" s="16" t="n">
        <x:f>MAX(0,N304*(1+EXP((LN(1+Assumptions!$C$60)-0.5*Assumptions!$C$61^2)+Assumptions!$C$61*((RAND()+RAND()+RAND()+RAND()+RAND()+RAND()+RAND()+RAND()+RAND()+RAND()+RAND()+RAND())-6))-1)+Liquidity_30Y!P13)</x:f>
        <x:v>1030310.3750543097</x:v>
      </x:c>
      <x:c r="P304" s="16" t="n">
        <x:f>MAX(0,O304*(1+EXP((LN(1+Assumptions!$C$60)-0.5*Assumptions!$C$61^2)+Assumptions!$C$61*((RAND()+RAND()+RAND()+RAND()+RAND()+RAND()+RAND()+RAND()+RAND()+RAND()+RAND()+RAND())-6))-1)+Liquidity_30Y!Q13)</x:f>
        <x:v>1028715.1107287556</x:v>
      </x:c>
      <x:c r="Q304" s="16" t="n">
        <x:f>MAX(0,P304*(1+EXP((LN(1+Assumptions!$C$60)-0.5*Assumptions!$C$61^2)+Assumptions!$C$61*((RAND()+RAND()+RAND()+RAND()+RAND()+RAND()+RAND()+RAND()+RAND()+RAND()+RAND()+RAND())-6))-1)+Liquidity_30Y!R13)</x:f>
        <x:v>945633.3841192235</x:v>
      </x:c>
      <x:c r="R304" s="16" t="n">
        <x:f>MAX(0,Q304*(1+EXP((LN(1+Assumptions!$C$60)-0.5*Assumptions!$C$61^2)+Assumptions!$C$61*((RAND()+RAND()+RAND()+RAND()+RAND()+RAND()+RAND()+RAND()+RAND()+RAND()+RAND()+RAND())-6))-1)+Liquidity_30Y!S13)</x:f>
        <x:v>988960.0305581901</x:v>
      </x:c>
      <x:c r="S304" s="16" t="n">
        <x:f>MAX(0,R304*(1+EXP((LN(1+Assumptions!$C$60)-0.5*Assumptions!$C$61^2)+Assumptions!$C$61*((RAND()+RAND()+RAND()+RAND()+RAND()+RAND()+RAND()+RAND()+RAND()+RAND()+RAND()+RAND())-6))-1)+Liquidity_30Y!T13)</x:f>
        <x:v>939213.4892830695</x:v>
      </x:c>
      <x:c r="T304" s="16" t="n">
        <x:f>MAX(0,S304*(1+EXP((LN(1+Assumptions!$C$60)-0.5*Assumptions!$C$61^2)+Assumptions!$C$61*((RAND()+RAND()+RAND()+RAND()+RAND()+RAND()+RAND()+RAND()+RAND()+RAND()+RAND()+RAND())-6))-1)+Liquidity_30Y!U13)</x:f>
        <x:v>947419.5425336019</x:v>
      </x:c>
      <x:c r="U304" s="16" t="n">
        <x:f>MAX(0,T304*(1+EXP((LN(1+Assumptions!$C$60)-0.5*Assumptions!$C$61^2)+Assumptions!$C$61*((RAND()+RAND()+RAND()+RAND()+RAND()+RAND()+RAND()+RAND()+RAND()+RAND()+RAND()+RAND())-6))-1)+Liquidity_30Y!V13)</x:f>
        <x:v>938032.8263754729</x:v>
      </x:c>
      <x:c r="V304" s="16" t="n">
        <x:f>MAX(0,U304*(1+EXP((LN(1+Assumptions!$C$60)-0.5*Assumptions!$C$61^2)+Assumptions!$C$61*((RAND()+RAND()+RAND()+RAND()+RAND()+RAND()+RAND()+RAND()+RAND()+RAND()+RAND()+RAND())-6))-1)+Liquidity_30Y!W13)</x:f>
        <x:v>1026153.537061747</x:v>
      </x:c>
      <x:c r="W304" s="16" t="n">
        <x:f>MAX(0,V304*(1+EXP((LN(1+Assumptions!$C$60)-0.5*Assumptions!$C$61^2)+Assumptions!$C$61*((RAND()+RAND()+RAND()+RAND()+RAND()+RAND()+RAND()+RAND()+RAND()+RAND()+RAND()+RAND())-6))-1)+Liquidity_30Y!X13)</x:f>
        <x:v>1185801.7699748052</x:v>
      </x:c>
      <x:c r="X304" s="16" t="n">
        <x:f>MAX(0,W304*(1+EXP((LN(1+Assumptions!$C$60)-0.5*Assumptions!$C$61^2)+Assumptions!$C$61*((RAND()+RAND()+RAND()+RAND()+RAND()+RAND()+RAND()+RAND()+RAND()+RAND()+RAND()+RAND())-6))-1)+Liquidity_30Y!Y13)</x:f>
        <x:v>1413641.7690906788</x:v>
      </x:c>
      <x:c r="Y304" s="16" t="n">
        <x:f>MAX(0,X304*(1+EXP((LN(1+Assumptions!$C$60)-0.5*Assumptions!$C$61^2)+Assumptions!$C$61*((RAND()+RAND()+RAND()+RAND()+RAND()+RAND()+RAND()+RAND()+RAND()+RAND()+RAND()+RAND())-6))-1)+Liquidity_30Y!Z13)</x:f>
        <x:v>1672383.6846302515</x:v>
      </x:c>
      <x:c r="Z304" s="16" t="n">
        <x:f>MAX(0,Y304*(1+EXP((LN(1+Assumptions!$C$60)-0.5*Assumptions!$C$61^2)+Assumptions!$C$61*((RAND()+RAND()+RAND()+RAND()+RAND()+RAND()+RAND()+RAND()+RAND()+RAND()+RAND()+RAND())-6))-1)+Liquidity_30Y!AA13)</x:f>
        <x:v>1748179.5995494206</x:v>
      </x:c>
      <x:c r="AA304" s="16" t="n">
        <x:f>MAX(0,Z304*(1+EXP((LN(1+Assumptions!$C$60)-0.5*Assumptions!$C$61^2)+Assumptions!$C$61*((RAND()+RAND()+RAND()+RAND()+RAND()+RAND()+RAND()+RAND()+RAND()+RAND()+RAND()+RAND())-6))-1)+Liquidity_30Y!AB13)</x:f>
        <x:v>1397600.2316643025</x:v>
      </x:c>
      <x:c r="AB304" s="16" t="n">
        <x:f>MAX(0,AA304*(1+EXP((LN(1+Assumptions!$C$60)-0.5*Assumptions!$C$61^2)+Assumptions!$C$61*((RAND()+RAND()+RAND()+RAND()+RAND()+RAND()+RAND()+RAND()+RAND()+RAND()+RAND()+RAND())-6))-1)+Liquidity_30Y!AC13)</x:f>
        <x:v>1934956.0149260268</x:v>
      </x:c>
      <x:c r="AC304" s="16" t="n">
        <x:f>MAX(0,AB304*(1+EXP((LN(1+Assumptions!$C$60)-0.5*Assumptions!$C$61^2)+Assumptions!$C$61*((RAND()+RAND()+RAND()+RAND()+RAND()+RAND()+RAND()+RAND()+RAND()+RAND()+RAND()+RAND())-6))-1)+Liquidity_30Y!AD13)</x:f>
        <x:v>2305049.9940085127</x:v>
      </x:c>
      <x:c r="AD304" s="16" t="n">
        <x:f>MAX(0,AC304*(1+EXP((LN(1+Assumptions!$C$60)-0.5*Assumptions!$C$61^2)+Assumptions!$C$61*((RAND()+RAND()+RAND()+RAND()+RAND()+RAND()+RAND()+RAND()+RAND()+RAND()+RAND()+RAND())-6))-1)+Liquidity_30Y!AE13)</x:f>
        <x:v>2798001.593090703</x:v>
      </x:c>
      <x:c r="AE304" s="16" t="n">
        <x:f>MAX(0,AD304*(1+EXP((LN(1+Assumptions!$C$60)-0.5*Assumptions!$C$61^2)+Assumptions!$C$61*((RAND()+RAND()+RAND()+RAND()+RAND()+RAND()+RAND()+RAND()+RAND()+RAND()+RAND()+RAND())-6))-1)+Liquidity_30Y!AF13)</x:f>
        <x:v>2442035.6842775308</x:v>
      </x:c>
      <x:c r="AF304" s="16" t="n">
        <x:f>MAX(0,AE304*(1+EXP((LN(1+Assumptions!$C$60)-0.5*Assumptions!$C$61^2)+Assumptions!$C$61*((RAND()+RAND()+RAND()+RAND()+RAND()+RAND()+RAND()+RAND()+RAND()+RAND()+RAND()+RAND())-6))-1)+Liquidity_30Y!AG13)</x:f>
        <x:v>2384448.5862303004</x:v>
      </x:c>
    </x:row>
    <x:row r="305">
      <x:c r="A305" s="39">
        <x:v>301</x:v>
      </x:c>
      <x:c r="B305" s="16" t="n">
        <x:f>Liquidity_30Y!C14</x:f>
        <x:v>1029031.25</x:v>
      </x:c>
      <x:c r="C305" s="16" t="n">
        <x:f>MAX(0,B305*(1+EXP((LN(1+Assumptions!$C$60)-0.5*Assumptions!$C$61^2)+Assumptions!$C$61*((RAND()+RAND()+RAND()+RAND()+RAND()+RAND()+RAND()+RAND()+RAND()+RAND()+RAND()+RAND())-6))-1)+Liquidity_30Y!D13)</x:f>
        <x:v>899223.7113662767</x:v>
      </x:c>
      <x:c r="D305" s="16" t="n">
        <x:f>MAX(0,C305*(1+EXP((LN(1+Assumptions!$C$60)-0.5*Assumptions!$C$61^2)+Assumptions!$C$61*((RAND()+RAND()+RAND()+RAND()+RAND()+RAND()+RAND()+RAND()+RAND()+RAND()+RAND()+RAND())-6))-1)+Liquidity_30Y!E13)</x:f>
        <x:v>1039710.7718816551</x:v>
      </x:c>
      <x:c r="E305" s="16" t="n">
        <x:f>MAX(0,D305*(1+EXP((LN(1+Assumptions!$C$60)-0.5*Assumptions!$C$61^2)+Assumptions!$C$61*((RAND()+RAND()+RAND()+RAND()+RAND()+RAND()+RAND()+RAND()+RAND()+RAND()+RAND()+RAND())-6))-1)+Liquidity_30Y!F13)</x:f>
        <x:v>1034006.3818772829</x:v>
      </x:c>
      <x:c r="F305" s="16" t="n">
        <x:f>MAX(0,E305*(1+EXP((LN(1+Assumptions!$C$60)-0.5*Assumptions!$C$61^2)+Assumptions!$C$61*((RAND()+RAND()+RAND()+RAND()+RAND()+RAND()+RAND()+RAND()+RAND()+RAND()+RAND()+RAND())-6))-1)+Liquidity_30Y!G13)</x:f>
        <x:v>770260.3553423568</x:v>
      </x:c>
      <x:c r="G305" s="16" t="n">
        <x:f>MAX(0,F305*(1+EXP((LN(1+Assumptions!$C$60)-0.5*Assumptions!$C$61^2)+Assumptions!$C$61*((RAND()+RAND()+RAND()+RAND()+RAND()+RAND()+RAND()+RAND()+RAND()+RAND()+RAND()+RAND())-6))-1)+Liquidity_30Y!H13)</x:f>
        <x:v>779184.3757753309</x:v>
      </x:c>
      <x:c r="H305" s="16" t="n">
        <x:f>MAX(0,G305*(1+EXP((LN(1+Assumptions!$C$60)-0.5*Assumptions!$C$61^2)+Assumptions!$C$61*((RAND()+RAND()+RAND()+RAND()+RAND()+RAND()+RAND()+RAND()+RAND()+RAND()+RAND()+RAND())-6))-1)+Liquidity_30Y!I13)</x:f>
        <x:v>863033.3529155775</x:v>
      </x:c>
      <x:c r="I305" s="16" t="n">
        <x:f>MAX(0,H305*(1+EXP((LN(1+Assumptions!$C$60)-0.5*Assumptions!$C$61^2)+Assumptions!$C$61*((RAND()+RAND()+RAND()+RAND()+RAND()+RAND()+RAND()+RAND()+RAND()+RAND()+RAND()+RAND())-6))-1)+Liquidity_30Y!J13)</x:f>
        <x:v>1027113.8943519676</x:v>
      </x:c>
      <x:c r="J305" s="16" t="n">
        <x:f>MAX(0,I305*(1+EXP((LN(1+Assumptions!$C$60)-0.5*Assumptions!$C$61^2)+Assumptions!$C$61*((RAND()+RAND()+RAND()+RAND()+RAND()+RAND()+RAND()+RAND()+RAND()+RAND()+RAND()+RAND())-6))-1)+Liquidity_30Y!K13)</x:f>
        <x:v>1248439.1870494578</x:v>
      </x:c>
      <x:c r="K305" s="16" t="n">
        <x:f>MAX(0,J305*(1+EXP((LN(1+Assumptions!$C$60)-0.5*Assumptions!$C$61^2)+Assumptions!$C$61*((RAND()+RAND()+RAND()+RAND()+RAND()+RAND()+RAND()+RAND()+RAND()+RAND()+RAND()+RAND())-6))-1)+Liquidity_30Y!L13)</x:f>
        <x:v>1147420.2529717877</x:v>
      </x:c>
      <x:c r="L305" s="16" t="n">
        <x:f>MAX(0,K305*(1+EXP((LN(1+Assumptions!$C$60)-0.5*Assumptions!$C$61^2)+Assumptions!$C$61*((RAND()+RAND()+RAND()+RAND()+RAND()+RAND()+RAND()+RAND()+RAND()+RAND()+RAND()+RAND())-6))-1)+Liquidity_30Y!M13)</x:f>
        <x:v>1246929.9846863754</x:v>
      </x:c>
      <x:c r="M305" s="16" t="n">
        <x:f>MAX(0,L305*(1+EXP((LN(1+Assumptions!$C$60)-0.5*Assumptions!$C$61^2)+Assumptions!$C$61*((RAND()+RAND()+RAND()+RAND()+RAND()+RAND()+RAND()+RAND()+RAND()+RAND()+RAND()+RAND())-6))-1)+Liquidity_30Y!N13)</x:f>
        <x:v>1284995.4101317273</x:v>
      </x:c>
      <x:c r="N305" s="16" t="n">
        <x:f>MAX(0,M305*(1+EXP((LN(1+Assumptions!$C$60)-0.5*Assumptions!$C$61^2)+Assumptions!$C$61*((RAND()+RAND()+RAND()+RAND()+RAND()+RAND()+RAND()+RAND()+RAND()+RAND()+RAND()+RAND())-6))-1)+Liquidity_30Y!O13)</x:f>
        <x:v>1407930.9969420084</x:v>
      </x:c>
      <x:c r="O305" s="16" t="n">
        <x:f>MAX(0,N305*(1+EXP((LN(1+Assumptions!$C$60)-0.5*Assumptions!$C$61^2)+Assumptions!$C$61*((RAND()+RAND()+RAND()+RAND()+RAND()+RAND()+RAND()+RAND()+RAND()+RAND()+RAND()+RAND())-6))-1)+Liquidity_30Y!P13)</x:f>
        <x:v>1633361.4959652196</x:v>
      </x:c>
      <x:c r="P305" s="16" t="n">
        <x:f>MAX(0,O305*(1+EXP((LN(1+Assumptions!$C$60)-0.5*Assumptions!$C$61^2)+Assumptions!$C$61*((RAND()+RAND()+RAND()+RAND()+RAND()+RAND()+RAND()+RAND()+RAND()+RAND()+RAND()+RAND())-6))-1)+Liquidity_30Y!Q13)</x:f>
        <x:v>1976849.852750022</x:v>
      </x:c>
      <x:c r="Q305" s="16" t="n">
        <x:f>MAX(0,P305*(1+EXP((LN(1+Assumptions!$C$60)-0.5*Assumptions!$C$61^2)+Assumptions!$C$61*((RAND()+RAND()+RAND()+RAND()+RAND()+RAND()+RAND()+RAND()+RAND()+RAND()+RAND()+RAND())-6))-1)+Liquidity_30Y!R13)</x:f>
        <x:v>2149141.0801217626</x:v>
      </x:c>
      <x:c r="R305" s="16" t="n">
        <x:f>MAX(0,Q305*(1+EXP((LN(1+Assumptions!$C$60)-0.5*Assumptions!$C$61^2)+Assumptions!$C$61*((RAND()+RAND()+RAND()+RAND()+RAND()+RAND()+RAND()+RAND()+RAND()+RAND()+RAND()+RAND())-6))-1)+Liquidity_30Y!S13)</x:f>
        <x:v>2265846.8559546694</x:v>
      </x:c>
      <x:c r="S305" s="16" t="n">
        <x:f>MAX(0,R305*(1+EXP((LN(1+Assumptions!$C$60)-0.5*Assumptions!$C$61^2)+Assumptions!$C$61*((RAND()+RAND()+RAND()+RAND()+RAND()+RAND()+RAND()+RAND()+RAND()+RAND()+RAND()+RAND())-6))-1)+Liquidity_30Y!T13)</x:f>
        <x:v>3010202.537417815</x:v>
      </x:c>
      <x:c r="T305" s="16" t="n">
        <x:f>MAX(0,S305*(1+EXP((LN(1+Assumptions!$C$60)-0.5*Assumptions!$C$61^2)+Assumptions!$C$61*((RAND()+RAND()+RAND()+RAND()+RAND()+RAND()+RAND()+RAND()+RAND()+RAND()+RAND()+RAND())-6))-1)+Liquidity_30Y!U13)</x:f>
        <x:v>3611354.100954865</x:v>
      </x:c>
      <x:c r="U305" s="16" t="n">
        <x:f>MAX(0,T305*(1+EXP((LN(1+Assumptions!$C$60)-0.5*Assumptions!$C$61^2)+Assumptions!$C$61*((RAND()+RAND()+RAND()+RAND()+RAND()+RAND()+RAND()+RAND()+RAND()+RAND()+RAND()+RAND())-6))-1)+Liquidity_30Y!V13)</x:f>
        <x:v>4081816.449244132</x:v>
      </x:c>
      <x:c r="V305" s="16" t="n">
        <x:f>MAX(0,U305*(1+EXP((LN(1+Assumptions!$C$60)-0.5*Assumptions!$C$61^2)+Assumptions!$C$61*((RAND()+RAND()+RAND()+RAND()+RAND()+RAND()+RAND()+RAND()+RAND()+RAND()+RAND()+RAND())-6))-1)+Liquidity_30Y!W13)</x:f>
        <x:v>4186238.2396094967</x:v>
      </x:c>
      <x:c r="W305" s="16" t="n">
        <x:f>MAX(0,V305*(1+EXP((LN(1+Assumptions!$C$60)-0.5*Assumptions!$C$61^2)+Assumptions!$C$61*((RAND()+RAND()+RAND()+RAND()+RAND()+RAND()+RAND()+RAND()+RAND()+RAND()+RAND()+RAND())-6))-1)+Liquidity_30Y!X13)</x:f>
        <x:v>4360017.149352003</x:v>
      </x:c>
      <x:c r="X305" s="16" t="n">
        <x:f>MAX(0,W305*(1+EXP((LN(1+Assumptions!$C$60)-0.5*Assumptions!$C$61^2)+Assumptions!$C$61*((RAND()+RAND()+RAND()+RAND()+RAND()+RAND()+RAND()+RAND()+RAND()+RAND()+RAND()+RAND())-6))-1)+Liquidity_30Y!Y13)</x:f>
        <x:v>4967573.659670626</x:v>
      </x:c>
      <x:c r="Y305" s="16" t="n">
        <x:f>MAX(0,X305*(1+EXP((LN(1+Assumptions!$C$60)-0.5*Assumptions!$C$61^2)+Assumptions!$C$61*((RAND()+RAND()+RAND()+RAND()+RAND()+RAND()+RAND()+RAND()+RAND()+RAND()+RAND()+RAND())-6))-1)+Liquidity_30Y!Z13)</x:f>
        <x:v>4669724.295907152</x:v>
      </x:c>
      <x:c r="Z305" s="16" t="n">
        <x:f>MAX(0,Y305*(1+EXP((LN(1+Assumptions!$C$60)-0.5*Assumptions!$C$61^2)+Assumptions!$C$61*((RAND()+RAND()+RAND()+RAND()+RAND()+RAND()+RAND()+RAND()+RAND()+RAND()+RAND()+RAND())-6))-1)+Liquidity_30Y!AA13)</x:f>
        <x:v>3913371.227275124</x:v>
      </x:c>
      <x:c r="AA305" s="16" t="n">
        <x:f>MAX(0,Z305*(1+EXP((LN(1+Assumptions!$C$60)-0.5*Assumptions!$C$61^2)+Assumptions!$C$61*((RAND()+RAND()+RAND()+RAND()+RAND()+RAND()+RAND()+RAND()+RAND()+RAND()+RAND()+RAND())-6))-1)+Liquidity_30Y!AB13)</x:f>
        <x:v>4227222.640489313</x:v>
      </x:c>
      <x:c r="AB305" s="16" t="n">
        <x:f>MAX(0,AA305*(1+EXP((LN(1+Assumptions!$C$60)-0.5*Assumptions!$C$61^2)+Assumptions!$C$61*((RAND()+RAND()+RAND()+RAND()+RAND()+RAND()+RAND()+RAND()+RAND()+RAND()+RAND()+RAND())-6))-1)+Liquidity_30Y!AC13)</x:f>
        <x:v>3446294.4414515626</x:v>
      </x:c>
      <x:c r="AC305" s="16" t="n">
        <x:f>MAX(0,AB305*(1+EXP((LN(1+Assumptions!$C$60)-0.5*Assumptions!$C$61^2)+Assumptions!$C$61*((RAND()+RAND()+RAND()+RAND()+RAND()+RAND()+RAND()+RAND()+RAND()+RAND()+RAND()+RAND())-6))-1)+Liquidity_30Y!AD13)</x:f>
        <x:v>3658320.589274763</x:v>
      </x:c>
      <x:c r="AD305" s="16" t="n">
        <x:f>MAX(0,AC305*(1+EXP((LN(1+Assumptions!$C$60)-0.5*Assumptions!$C$61^2)+Assumptions!$C$61*((RAND()+RAND()+RAND()+RAND()+RAND()+RAND()+RAND()+RAND()+RAND()+RAND()+RAND()+RAND())-6))-1)+Liquidity_30Y!AE13)</x:f>
        <x:v>3828332.728790623</x:v>
      </x:c>
      <x:c r="AE305" s="16" t="n">
        <x:f>MAX(0,AD305*(1+EXP((LN(1+Assumptions!$C$60)-0.5*Assumptions!$C$61^2)+Assumptions!$C$61*((RAND()+RAND()+RAND()+RAND()+RAND()+RAND()+RAND()+RAND()+RAND()+RAND()+RAND()+RAND())-6))-1)+Liquidity_30Y!AF13)</x:f>
        <x:v>4689647.108636488</x:v>
      </x:c>
      <x:c r="AF305" s="16" t="n">
        <x:f>MAX(0,AE305*(1+EXP((LN(1+Assumptions!$C$60)-0.5*Assumptions!$C$61^2)+Assumptions!$C$61*((RAND()+RAND()+RAND()+RAND()+RAND()+RAND()+RAND()+RAND()+RAND()+RAND()+RAND()+RAND())-6))-1)+Liquidity_30Y!AG13)</x:f>
        <x:v>3850240.7216042364</x:v>
      </x:c>
    </x:row>
    <x:row r="306">
      <x:c r="A306" s="39">
        <x:v>302</x:v>
      </x:c>
      <x:c r="B306" s="16" t="n">
        <x:f>Liquidity_30Y!C14</x:f>
        <x:v>1029031.25</x:v>
      </x:c>
      <x:c r="C306" s="16" t="n">
        <x:f>MAX(0,B306*(1+EXP((LN(1+Assumptions!$C$60)-0.5*Assumptions!$C$61^2)+Assumptions!$C$61*((RAND()+RAND()+RAND()+RAND()+RAND()+RAND()+RAND()+RAND()+RAND()+RAND()+RAND()+RAND())-6))-1)+Liquidity_30Y!D13)</x:f>
        <x:v>883433.4530597489</x:v>
      </x:c>
      <x:c r="D306" s="16" t="n">
        <x:f>MAX(0,C306*(1+EXP((LN(1+Assumptions!$C$60)-0.5*Assumptions!$C$61^2)+Assumptions!$C$61*((RAND()+RAND()+RAND()+RAND()+RAND()+RAND()+RAND()+RAND()+RAND()+RAND()+RAND()+RAND())-6))-1)+Liquidity_30Y!E13)</x:f>
        <x:v>1010959.3542002654</x:v>
      </x:c>
      <x:c r="E306" s="16" t="n">
        <x:f>MAX(0,D306*(1+EXP((LN(1+Assumptions!$C$60)-0.5*Assumptions!$C$61^2)+Assumptions!$C$61*((RAND()+RAND()+RAND()+RAND()+RAND()+RAND()+RAND()+RAND()+RAND()+RAND()+RAND()+RAND())-6))-1)+Liquidity_30Y!F13)</x:f>
        <x:v>1225411.3991704555</x:v>
      </x:c>
      <x:c r="F306" s="16" t="n">
        <x:f>MAX(0,E306*(1+EXP((LN(1+Assumptions!$C$60)-0.5*Assumptions!$C$61^2)+Assumptions!$C$61*((RAND()+RAND()+RAND()+RAND()+RAND()+RAND()+RAND()+RAND()+RAND()+RAND()+RAND()+RAND())-6))-1)+Liquidity_30Y!G13)</x:f>
        <x:v>1236500.7674723177</x:v>
      </x:c>
      <x:c r="G306" s="16" t="n">
        <x:f>MAX(0,F306*(1+EXP((LN(1+Assumptions!$C$60)-0.5*Assumptions!$C$61^2)+Assumptions!$C$61*((RAND()+RAND()+RAND()+RAND()+RAND()+RAND()+RAND()+RAND()+RAND()+RAND()+RAND()+RAND())-6))-1)+Liquidity_30Y!H13)</x:f>
        <x:v>1171275.7359551208</x:v>
      </x:c>
      <x:c r="H306" s="16" t="n">
        <x:f>MAX(0,G306*(1+EXP((LN(1+Assumptions!$C$60)-0.5*Assumptions!$C$61^2)+Assumptions!$C$61*((RAND()+RAND()+RAND()+RAND()+RAND()+RAND()+RAND()+RAND()+RAND()+RAND()+RAND()+RAND())-6))-1)+Liquidity_30Y!I13)</x:f>
        <x:v>1510802.8920914698</x:v>
      </x:c>
      <x:c r="I306" s="16" t="n">
        <x:f>MAX(0,H306*(1+EXP((LN(1+Assumptions!$C$60)-0.5*Assumptions!$C$61^2)+Assumptions!$C$61*((RAND()+RAND()+RAND()+RAND()+RAND()+RAND()+RAND()+RAND()+RAND()+RAND()+RAND()+RAND())-6))-1)+Liquidity_30Y!J13)</x:f>
        <x:v>1430065.5746078514</x:v>
      </x:c>
      <x:c r="J306" s="16" t="n">
        <x:f>MAX(0,I306*(1+EXP((LN(1+Assumptions!$C$60)-0.5*Assumptions!$C$61^2)+Assumptions!$C$61*((RAND()+RAND()+RAND()+RAND()+RAND()+RAND()+RAND()+RAND()+RAND()+RAND()+RAND()+RAND())-6))-1)+Liquidity_30Y!K13)</x:f>
        <x:v>1190099.7580882274</x:v>
      </x:c>
      <x:c r="K306" s="16" t="n">
        <x:f>MAX(0,J306*(1+EXP((LN(1+Assumptions!$C$60)-0.5*Assumptions!$C$61^2)+Assumptions!$C$61*((RAND()+RAND()+RAND()+RAND()+RAND()+RAND()+RAND()+RAND()+RAND()+RAND()+RAND()+RAND())-6))-1)+Liquidity_30Y!L13)</x:f>
        <x:v>1280344.2055292074</x:v>
      </x:c>
      <x:c r="L306" s="16" t="n">
        <x:f>MAX(0,K306*(1+EXP((LN(1+Assumptions!$C$60)-0.5*Assumptions!$C$61^2)+Assumptions!$C$61*((RAND()+RAND()+RAND()+RAND()+RAND()+RAND()+RAND()+RAND()+RAND()+RAND()+RAND()+RAND())-6))-1)+Liquidity_30Y!M13)</x:f>
        <x:v>1416444.3587166842</x:v>
      </x:c>
      <x:c r="M306" s="16" t="n">
        <x:f>MAX(0,L306*(1+EXP((LN(1+Assumptions!$C$60)-0.5*Assumptions!$C$61^2)+Assumptions!$C$61*((RAND()+RAND()+RAND()+RAND()+RAND()+RAND()+RAND()+RAND()+RAND()+RAND()+RAND()+RAND())-6))-1)+Liquidity_30Y!N13)</x:f>
        <x:v>1466409.171716681</x:v>
      </x:c>
      <x:c r="N306" s="16" t="n">
        <x:f>MAX(0,M306*(1+EXP((LN(1+Assumptions!$C$60)-0.5*Assumptions!$C$61^2)+Assumptions!$C$61*((RAND()+RAND()+RAND()+RAND()+RAND()+RAND()+RAND()+RAND()+RAND()+RAND()+RAND()+RAND())-6))-1)+Liquidity_30Y!O13)</x:f>
        <x:v>1513233.4155398582</x:v>
      </x:c>
      <x:c r="O306" s="16" t="n">
        <x:f>MAX(0,N306*(1+EXP((LN(1+Assumptions!$C$60)-0.5*Assumptions!$C$61^2)+Assumptions!$C$61*((RAND()+RAND()+RAND()+RAND()+RAND()+RAND()+RAND()+RAND()+RAND()+RAND()+RAND()+RAND())-6))-1)+Liquidity_30Y!P13)</x:f>
        <x:v>1477951.2836249648</x:v>
      </x:c>
      <x:c r="P306" s="16" t="n">
        <x:f>MAX(0,O306*(1+EXP((LN(1+Assumptions!$C$60)-0.5*Assumptions!$C$61^2)+Assumptions!$C$61*((RAND()+RAND()+RAND()+RAND()+RAND()+RAND()+RAND()+RAND()+RAND()+RAND()+RAND()+RAND())-6))-1)+Liquidity_30Y!Q13)</x:f>
        <x:v>1705770.066577834</x:v>
      </x:c>
      <x:c r="Q306" s="16" t="n">
        <x:f>MAX(0,P306*(1+EXP((LN(1+Assumptions!$C$60)-0.5*Assumptions!$C$61^2)+Assumptions!$C$61*((RAND()+RAND()+RAND()+RAND()+RAND()+RAND()+RAND()+RAND()+RAND()+RAND()+RAND()+RAND())-6))-1)+Liquidity_30Y!R13)</x:f>
        <x:v>1639688.1572188595</x:v>
      </x:c>
      <x:c r="R306" s="16" t="n">
        <x:f>MAX(0,Q306*(1+EXP((LN(1+Assumptions!$C$60)-0.5*Assumptions!$C$61^2)+Assumptions!$C$61*((RAND()+RAND()+RAND()+RAND()+RAND()+RAND()+RAND()+RAND()+RAND()+RAND()+RAND()+RAND())-6))-1)+Liquidity_30Y!S13)</x:f>
        <x:v>1320233.9753286853</x:v>
      </x:c>
      <x:c r="S306" s="16" t="n">
        <x:f>MAX(0,R306*(1+EXP((LN(1+Assumptions!$C$60)-0.5*Assumptions!$C$61^2)+Assumptions!$C$61*((RAND()+RAND()+RAND()+RAND()+RAND()+RAND()+RAND()+RAND()+RAND()+RAND()+RAND()+RAND())-6))-1)+Liquidity_30Y!T13)</x:f>
        <x:v>1172491.1798751245</x:v>
      </x:c>
      <x:c r="T306" s="16" t="n">
        <x:f>MAX(0,S306*(1+EXP((LN(1+Assumptions!$C$60)-0.5*Assumptions!$C$61^2)+Assumptions!$C$61*((RAND()+RAND()+RAND()+RAND()+RAND()+RAND()+RAND()+RAND()+RAND()+RAND()+RAND()+RAND())-6))-1)+Liquidity_30Y!U13)</x:f>
        <x:v>1875631.6683708765</x:v>
      </x:c>
      <x:c r="U306" s="16" t="n">
        <x:f>MAX(0,T306*(1+EXP((LN(1+Assumptions!$C$60)-0.5*Assumptions!$C$61^2)+Assumptions!$C$61*((RAND()+RAND()+RAND()+RAND()+RAND()+RAND()+RAND()+RAND()+RAND()+RAND()+RAND()+RAND())-6))-1)+Liquidity_30Y!V13)</x:f>
        <x:v>2549760.4238966135</x:v>
      </x:c>
      <x:c r="V306" s="16" t="n">
        <x:f>MAX(0,U306*(1+EXP((LN(1+Assumptions!$C$60)-0.5*Assumptions!$C$61^2)+Assumptions!$C$61*((RAND()+RAND()+RAND()+RAND()+RAND()+RAND()+RAND()+RAND()+RAND()+RAND()+RAND()+RAND())-6))-1)+Liquidity_30Y!W13)</x:f>
        <x:v>2837763.9035373535</x:v>
      </x:c>
      <x:c r="W306" s="16" t="n">
        <x:f>MAX(0,V306*(1+EXP((LN(1+Assumptions!$C$60)-0.5*Assumptions!$C$61^2)+Assumptions!$C$61*((RAND()+RAND()+RAND()+RAND()+RAND()+RAND()+RAND()+RAND()+RAND()+RAND()+RAND()+RAND())-6))-1)+Liquidity_30Y!X13)</x:f>
        <x:v>3151098.912848104</x:v>
      </x:c>
      <x:c r="X306" s="16" t="n">
        <x:f>MAX(0,W306*(1+EXP((LN(1+Assumptions!$C$60)-0.5*Assumptions!$C$61^2)+Assumptions!$C$61*((RAND()+RAND()+RAND()+RAND()+RAND()+RAND()+RAND()+RAND()+RAND()+RAND()+RAND()+RAND())-6))-1)+Liquidity_30Y!Y13)</x:f>
        <x:v>3392394.609745672</x:v>
      </x:c>
      <x:c r="Y306" s="16" t="n">
        <x:f>MAX(0,X306*(1+EXP((LN(1+Assumptions!$C$60)-0.5*Assumptions!$C$61^2)+Assumptions!$C$61*((RAND()+RAND()+RAND()+RAND()+RAND()+RAND()+RAND()+RAND()+RAND()+RAND()+RAND()+RAND())-6))-1)+Liquidity_30Y!Z13)</x:f>
        <x:v>4048400.347678159</x:v>
      </x:c>
      <x:c r="Z306" s="16" t="n">
        <x:f>MAX(0,Y306*(1+EXP((LN(1+Assumptions!$C$60)-0.5*Assumptions!$C$61^2)+Assumptions!$C$61*((RAND()+RAND()+RAND()+RAND()+RAND()+RAND()+RAND()+RAND()+RAND()+RAND()+RAND()+RAND())-6))-1)+Liquidity_30Y!AA13)</x:f>
        <x:v>5126868.794588896</x:v>
      </x:c>
      <x:c r="AA306" s="16" t="n">
        <x:f>MAX(0,Z306*(1+EXP((LN(1+Assumptions!$C$60)-0.5*Assumptions!$C$61^2)+Assumptions!$C$61*((RAND()+RAND()+RAND()+RAND()+RAND()+RAND()+RAND()+RAND()+RAND()+RAND()+RAND()+RAND())-6))-1)+Liquidity_30Y!AB13)</x:f>
        <x:v>6229817.447631015</x:v>
      </x:c>
      <x:c r="AB306" s="16" t="n">
        <x:f>MAX(0,AA306*(1+EXP((LN(1+Assumptions!$C$60)-0.5*Assumptions!$C$61^2)+Assumptions!$C$61*((RAND()+RAND()+RAND()+RAND()+RAND()+RAND()+RAND()+RAND()+RAND()+RAND()+RAND()+RAND())-6))-1)+Liquidity_30Y!AC13)</x:f>
        <x:v>5515332.406360747</x:v>
      </x:c>
      <x:c r="AC306" s="16" t="n">
        <x:f>MAX(0,AB306*(1+EXP((LN(1+Assumptions!$C$60)-0.5*Assumptions!$C$61^2)+Assumptions!$C$61*((RAND()+RAND()+RAND()+RAND()+RAND()+RAND()+RAND()+RAND()+RAND()+RAND()+RAND()+RAND())-6))-1)+Liquidity_30Y!AD13)</x:f>
        <x:v>4599393.278530037</x:v>
      </x:c>
      <x:c r="AD306" s="16" t="n">
        <x:f>MAX(0,AC306*(1+EXP((LN(1+Assumptions!$C$60)-0.5*Assumptions!$C$61^2)+Assumptions!$C$61*((RAND()+RAND()+RAND()+RAND()+RAND()+RAND()+RAND()+RAND()+RAND()+RAND()+RAND()+RAND())-6))-1)+Liquidity_30Y!AE13)</x:f>
        <x:v>5381345.58923065</x:v>
      </x:c>
      <x:c r="AE306" s="16" t="n">
        <x:f>MAX(0,AD306*(1+EXP((LN(1+Assumptions!$C$60)-0.5*Assumptions!$C$61^2)+Assumptions!$C$61*((RAND()+RAND()+RAND()+RAND()+RAND()+RAND()+RAND()+RAND()+RAND()+RAND()+RAND()+RAND())-6))-1)+Liquidity_30Y!AF13)</x:f>
        <x:v>4534782.928453033</x:v>
      </x:c>
      <x:c r="AF306" s="16" t="n">
        <x:f>MAX(0,AE306*(1+EXP((LN(1+Assumptions!$C$60)-0.5*Assumptions!$C$61^2)+Assumptions!$C$61*((RAND()+RAND()+RAND()+RAND()+RAND()+RAND()+RAND()+RAND()+RAND()+RAND()+RAND()+RAND())-6))-1)+Liquidity_30Y!AG13)</x:f>
        <x:v>4149648.8552649347</x:v>
      </x:c>
    </x:row>
    <x:row r="307">
      <x:c r="A307" s="39">
        <x:v>303</x:v>
      </x:c>
      <x:c r="B307" s="16" t="n">
        <x:f>Liquidity_30Y!C14</x:f>
        <x:v>1029031.25</x:v>
      </x:c>
      <x:c r="C307" s="16" t="n">
        <x:f>MAX(0,B307*(1+EXP((LN(1+Assumptions!$C$60)-0.5*Assumptions!$C$61^2)+Assumptions!$C$61*((RAND()+RAND()+RAND()+RAND()+RAND()+RAND()+RAND()+RAND()+RAND()+RAND()+RAND()+RAND())-6))-1)+Liquidity_30Y!D13)</x:f>
        <x:v>1124162.9344785982</x:v>
      </x:c>
      <x:c r="D307" s="16" t="n">
        <x:f>MAX(0,C307*(1+EXP((LN(1+Assumptions!$C$60)-0.5*Assumptions!$C$61^2)+Assumptions!$C$61*((RAND()+RAND()+RAND()+RAND()+RAND()+RAND()+RAND()+RAND()+RAND()+RAND()+RAND()+RAND())-6))-1)+Liquidity_30Y!E13)</x:f>
        <x:v>1090052.2029047566</x:v>
      </x:c>
      <x:c r="E307" s="16" t="n">
        <x:f>MAX(0,D307*(1+EXP((LN(1+Assumptions!$C$60)-0.5*Assumptions!$C$61^2)+Assumptions!$C$61*((RAND()+RAND()+RAND()+RAND()+RAND()+RAND()+RAND()+RAND()+RAND()+RAND()+RAND()+RAND())-6))-1)+Liquidity_30Y!F13)</x:f>
        <x:v>980921.7073889495</x:v>
      </x:c>
      <x:c r="F307" s="16" t="n">
        <x:f>MAX(0,E307*(1+EXP((LN(1+Assumptions!$C$60)-0.5*Assumptions!$C$61^2)+Assumptions!$C$61*((RAND()+RAND()+RAND()+RAND()+RAND()+RAND()+RAND()+RAND()+RAND()+RAND()+RAND()+RAND())-6))-1)+Liquidity_30Y!G13)</x:f>
        <x:v>1159279.9251652258</x:v>
      </x:c>
      <x:c r="G307" s="16" t="n">
        <x:f>MAX(0,F307*(1+EXP((LN(1+Assumptions!$C$60)-0.5*Assumptions!$C$61^2)+Assumptions!$C$61*((RAND()+RAND()+RAND()+RAND()+RAND()+RAND()+RAND()+RAND()+RAND()+RAND()+RAND()+RAND())-6))-1)+Liquidity_30Y!H13)</x:f>
        <x:v>1373733.224716219</x:v>
      </x:c>
      <x:c r="H307" s="16" t="n">
        <x:f>MAX(0,G307*(1+EXP((LN(1+Assumptions!$C$60)-0.5*Assumptions!$C$61^2)+Assumptions!$C$61*((RAND()+RAND()+RAND()+RAND()+RAND()+RAND()+RAND()+RAND()+RAND()+RAND()+RAND()+RAND())-6))-1)+Liquidity_30Y!I13)</x:f>
        <x:v>1744181.5603096897</x:v>
      </x:c>
      <x:c r="I307" s="16" t="n">
        <x:f>MAX(0,H307*(1+EXP((LN(1+Assumptions!$C$60)-0.5*Assumptions!$C$61^2)+Assumptions!$C$61*((RAND()+RAND()+RAND()+RAND()+RAND()+RAND()+RAND()+RAND()+RAND()+RAND()+RAND()+RAND())-6))-1)+Liquidity_30Y!J13)</x:f>
        <x:v>1677983.014481563</x:v>
      </x:c>
      <x:c r="J307" s="16" t="n">
        <x:f>MAX(0,I307*(1+EXP((LN(1+Assumptions!$C$60)-0.5*Assumptions!$C$61^2)+Assumptions!$C$61*((RAND()+RAND()+RAND()+RAND()+RAND()+RAND()+RAND()+RAND()+RAND()+RAND()+RAND()+RAND())-6))-1)+Liquidity_30Y!K13)</x:f>
        <x:v>1744923.528114831</x:v>
      </x:c>
      <x:c r="K307" s="16" t="n">
        <x:f>MAX(0,J307*(1+EXP((LN(1+Assumptions!$C$60)-0.5*Assumptions!$C$61^2)+Assumptions!$C$61*((RAND()+RAND()+RAND()+RAND()+RAND()+RAND()+RAND()+RAND()+RAND()+RAND()+RAND()+RAND())-6))-1)+Liquidity_30Y!L13)</x:f>
        <x:v>1513853.34501758</x:v>
      </x:c>
      <x:c r="L307" s="16" t="n">
        <x:f>MAX(0,K307*(1+EXP((LN(1+Assumptions!$C$60)-0.5*Assumptions!$C$61^2)+Assumptions!$C$61*((RAND()+RAND()+RAND()+RAND()+RAND()+RAND()+RAND()+RAND()+RAND()+RAND()+RAND()+RAND())-6))-1)+Liquidity_30Y!M13)</x:f>
        <x:v>1333387.4688843703</x:v>
      </x:c>
      <x:c r="M307" s="16" t="n">
        <x:f>MAX(0,L307*(1+EXP((LN(1+Assumptions!$C$60)-0.5*Assumptions!$C$61^2)+Assumptions!$C$61*((RAND()+RAND()+RAND()+RAND()+RAND()+RAND()+RAND()+RAND()+RAND()+RAND()+RAND()+RAND())-6))-1)+Liquidity_30Y!N13)</x:f>
        <x:v>1421803.244886349</x:v>
      </x:c>
      <x:c r="N307" s="16" t="n">
        <x:f>MAX(0,M307*(1+EXP((LN(1+Assumptions!$C$60)-0.5*Assumptions!$C$61^2)+Assumptions!$C$61*((RAND()+RAND()+RAND()+RAND()+RAND()+RAND()+RAND()+RAND()+RAND()+RAND()+RAND()+RAND())-6))-1)+Liquidity_30Y!O13)</x:f>
        <x:v>1165373.174897415</x:v>
      </x:c>
      <x:c r="O307" s="16" t="n">
        <x:f>MAX(0,N307*(1+EXP((LN(1+Assumptions!$C$60)-0.5*Assumptions!$C$61^2)+Assumptions!$C$61*((RAND()+RAND()+RAND()+RAND()+RAND()+RAND()+RAND()+RAND()+RAND()+RAND()+RAND()+RAND())-6))-1)+Liquidity_30Y!P13)</x:f>
        <x:v>1109424.513231966</x:v>
      </x:c>
      <x:c r="P307" s="16" t="n">
        <x:f>MAX(0,O307*(1+EXP((LN(1+Assumptions!$C$60)-0.5*Assumptions!$C$61^2)+Assumptions!$C$61*((RAND()+RAND()+RAND()+RAND()+RAND()+RAND()+RAND()+RAND()+RAND()+RAND()+RAND()+RAND())-6))-1)+Liquidity_30Y!Q13)</x:f>
        <x:v>1279706.6129151036</x:v>
      </x:c>
      <x:c r="Q307" s="16" t="n">
        <x:f>MAX(0,P307*(1+EXP((LN(1+Assumptions!$C$60)-0.5*Assumptions!$C$61^2)+Assumptions!$C$61*((RAND()+RAND()+RAND()+RAND()+RAND()+RAND()+RAND()+RAND()+RAND()+RAND()+RAND()+RAND())-6))-1)+Liquidity_30Y!R13)</x:f>
        <x:v>1168999.2318643397</x:v>
      </x:c>
      <x:c r="R307" s="16" t="n">
        <x:f>MAX(0,Q307*(1+EXP((LN(1+Assumptions!$C$60)-0.5*Assumptions!$C$61^2)+Assumptions!$C$61*((RAND()+RAND()+RAND()+RAND()+RAND()+RAND()+RAND()+RAND()+RAND()+RAND()+RAND()+RAND())-6))-1)+Liquidity_30Y!S13)</x:f>
        <x:v>1163944.71193328</x:v>
      </x:c>
      <x:c r="S307" s="16" t="n">
        <x:f>MAX(0,R307*(1+EXP((LN(1+Assumptions!$C$60)-0.5*Assumptions!$C$61^2)+Assumptions!$C$61*((RAND()+RAND()+RAND()+RAND()+RAND()+RAND()+RAND()+RAND()+RAND()+RAND()+RAND()+RAND())-6))-1)+Liquidity_30Y!T13)</x:f>
        <x:v>1640286.048785891</x:v>
      </x:c>
      <x:c r="T307" s="16" t="n">
        <x:f>MAX(0,S307*(1+EXP((LN(1+Assumptions!$C$60)-0.5*Assumptions!$C$61^2)+Assumptions!$C$61*((RAND()+RAND()+RAND()+RAND()+RAND()+RAND()+RAND()+RAND()+RAND()+RAND()+RAND()+RAND())-6))-1)+Liquidity_30Y!U13)</x:f>
        <x:v>1707470.1725089513</x:v>
      </x:c>
      <x:c r="U307" s="16" t="n">
        <x:f>MAX(0,T307*(1+EXP((LN(1+Assumptions!$C$60)-0.5*Assumptions!$C$61^2)+Assumptions!$C$61*((RAND()+RAND()+RAND()+RAND()+RAND()+RAND()+RAND()+RAND()+RAND()+RAND()+RAND()+RAND())-6))-1)+Liquidity_30Y!V13)</x:f>
        <x:v>2419994.7950580106</x:v>
      </x:c>
      <x:c r="V307" s="16" t="n">
        <x:f>MAX(0,U307*(1+EXP((LN(1+Assumptions!$C$60)-0.5*Assumptions!$C$61^2)+Assumptions!$C$61*((RAND()+RAND()+RAND()+RAND()+RAND()+RAND()+RAND()+RAND()+RAND()+RAND()+RAND()+RAND())-6))-1)+Liquidity_30Y!W13)</x:f>
        <x:v>2777230.4069707463</x:v>
      </x:c>
      <x:c r="W307" s="16" t="n">
        <x:f>MAX(0,V307*(1+EXP((LN(1+Assumptions!$C$60)-0.5*Assumptions!$C$61^2)+Assumptions!$C$61*((RAND()+RAND()+RAND()+RAND()+RAND()+RAND()+RAND()+RAND()+RAND()+RAND()+RAND()+RAND())-6))-1)+Liquidity_30Y!X13)</x:f>
        <x:v>3230222.5671901386</x:v>
      </x:c>
      <x:c r="X307" s="16" t="n">
        <x:f>MAX(0,W307*(1+EXP((LN(1+Assumptions!$C$60)-0.5*Assumptions!$C$61^2)+Assumptions!$C$61*((RAND()+RAND()+RAND()+RAND()+RAND()+RAND()+RAND()+RAND()+RAND()+RAND()+RAND()+RAND())-6))-1)+Liquidity_30Y!Y13)</x:f>
        <x:v>3309720.966683562</x:v>
      </x:c>
      <x:c r="Y307" s="16" t="n">
        <x:f>MAX(0,X307*(1+EXP((LN(1+Assumptions!$C$60)-0.5*Assumptions!$C$61^2)+Assumptions!$C$61*((RAND()+RAND()+RAND()+RAND()+RAND()+RAND()+RAND()+RAND()+RAND()+RAND()+RAND()+RAND())-6))-1)+Liquidity_30Y!Z13)</x:f>
        <x:v>3107245.4361575413</x:v>
      </x:c>
      <x:c r="Z307" s="16" t="n">
        <x:f>MAX(0,Y307*(1+EXP((LN(1+Assumptions!$C$60)-0.5*Assumptions!$C$61^2)+Assumptions!$C$61*((RAND()+RAND()+RAND()+RAND()+RAND()+RAND()+RAND()+RAND()+RAND()+RAND()+RAND()+RAND())-6))-1)+Liquidity_30Y!AA13)</x:f>
        <x:v>3145305.893696361</x:v>
      </x:c>
      <x:c r="AA307" s="16" t="n">
        <x:f>MAX(0,Z307*(1+EXP((LN(1+Assumptions!$C$60)-0.5*Assumptions!$C$61^2)+Assumptions!$C$61*((RAND()+RAND()+RAND()+RAND()+RAND()+RAND()+RAND()+RAND()+RAND()+RAND()+RAND()+RAND())-6))-1)+Liquidity_30Y!AB13)</x:f>
        <x:v>2772133.2404577984</x:v>
      </x:c>
      <x:c r="AB307" s="16" t="n">
        <x:f>MAX(0,AA307*(1+EXP((LN(1+Assumptions!$C$60)-0.5*Assumptions!$C$61^2)+Assumptions!$C$61*((RAND()+RAND()+RAND()+RAND()+RAND()+RAND()+RAND()+RAND()+RAND()+RAND()+RAND()+RAND())-6))-1)+Liquidity_30Y!AC13)</x:f>
        <x:v>2865346.85822984</x:v>
      </x:c>
      <x:c r="AC307" s="16" t="n">
        <x:f>MAX(0,AB307*(1+EXP((LN(1+Assumptions!$C$60)-0.5*Assumptions!$C$61^2)+Assumptions!$C$61*((RAND()+RAND()+RAND()+RAND()+RAND()+RAND()+RAND()+RAND()+RAND()+RAND()+RAND()+RAND())-6))-1)+Liquidity_30Y!AD13)</x:f>
        <x:v>2468453.9139258172</x:v>
      </x:c>
      <x:c r="AD307" s="16" t="n">
        <x:f>MAX(0,AC307*(1+EXP((LN(1+Assumptions!$C$60)-0.5*Assumptions!$C$61^2)+Assumptions!$C$61*((RAND()+RAND()+RAND()+RAND()+RAND()+RAND()+RAND()+RAND()+RAND()+RAND()+RAND()+RAND())-6))-1)+Liquidity_30Y!AE13)</x:f>
        <x:v>2259811.0243246467</x:v>
      </x:c>
      <x:c r="AE307" s="16" t="n">
        <x:f>MAX(0,AD307*(1+EXP((LN(1+Assumptions!$C$60)-0.5*Assumptions!$C$61^2)+Assumptions!$C$61*((RAND()+RAND()+RAND()+RAND()+RAND()+RAND()+RAND()+RAND()+RAND()+RAND()+RAND()+RAND())-6))-1)+Liquidity_30Y!AF13)</x:f>
        <x:v>3094630.9000948663</x:v>
      </x:c>
      <x:c r="AF307" s="16" t="n">
        <x:f>MAX(0,AE307*(1+EXP((LN(1+Assumptions!$C$60)-0.5*Assumptions!$C$61^2)+Assumptions!$C$61*((RAND()+RAND()+RAND()+RAND()+RAND()+RAND()+RAND()+RAND()+RAND()+RAND()+RAND()+RAND())-6))-1)+Liquidity_30Y!AG13)</x:f>
        <x:v>3634370.007321057</x:v>
      </x:c>
    </x:row>
    <x:row r="308">
      <x:c r="A308" s="39">
        <x:v>304</x:v>
      </x:c>
      <x:c r="B308" s="16" t="n">
        <x:f>Liquidity_30Y!C14</x:f>
        <x:v>1029031.25</x:v>
      </x:c>
      <x:c r="C308" s="16" t="n">
        <x:f>MAX(0,B308*(1+EXP((LN(1+Assumptions!$C$60)-0.5*Assumptions!$C$61^2)+Assumptions!$C$61*((RAND()+RAND()+RAND()+RAND()+RAND()+RAND()+RAND()+RAND()+RAND()+RAND()+RAND()+RAND())-6))-1)+Liquidity_30Y!D13)</x:f>
        <x:v>1088218.4164946582</x:v>
      </x:c>
      <x:c r="D308" s="16" t="n">
        <x:f>MAX(0,C308*(1+EXP((LN(1+Assumptions!$C$60)-0.5*Assumptions!$C$61^2)+Assumptions!$C$61*((RAND()+RAND()+RAND()+RAND()+RAND()+RAND()+RAND()+RAND()+RAND()+RAND()+RAND()+RAND())-6))-1)+Liquidity_30Y!E13)</x:f>
        <x:v>1376850.9796678408</x:v>
      </x:c>
      <x:c r="E308" s="16" t="n">
        <x:f>MAX(0,D308*(1+EXP((LN(1+Assumptions!$C$60)-0.5*Assumptions!$C$61^2)+Assumptions!$C$61*((RAND()+RAND()+RAND()+RAND()+RAND()+RAND()+RAND()+RAND()+RAND()+RAND()+RAND()+RAND())-6))-1)+Liquidity_30Y!F13)</x:f>
        <x:v>1427546.1083644684</x:v>
      </x:c>
      <x:c r="F308" s="16" t="n">
        <x:f>MAX(0,E308*(1+EXP((LN(1+Assumptions!$C$60)-0.5*Assumptions!$C$61^2)+Assumptions!$C$61*((RAND()+RAND()+RAND()+RAND()+RAND()+RAND()+RAND()+RAND()+RAND()+RAND()+RAND()+RAND())-6))-1)+Liquidity_30Y!G13)</x:f>
        <x:v>1456597.9880446673</x:v>
      </x:c>
      <x:c r="G308" s="16" t="n">
        <x:f>MAX(0,F308*(1+EXP((LN(1+Assumptions!$C$60)-0.5*Assumptions!$C$61^2)+Assumptions!$C$61*((RAND()+RAND()+RAND()+RAND()+RAND()+RAND()+RAND()+RAND()+RAND()+RAND()+RAND()+RAND())-6))-1)+Liquidity_30Y!H13)</x:f>
        <x:v>1565120.814007897</x:v>
      </x:c>
      <x:c r="H308" s="16" t="n">
        <x:f>MAX(0,G308*(1+EXP((LN(1+Assumptions!$C$60)-0.5*Assumptions!$C$61^2)+Assumptions!$C$61*((RAND()+RAND()+RAND()+RAND()+RAND()+RAND()+RAND()+RAND()+RAND()+RAND()+RAND()+RAND())-6))-1)+Liquidity_30Y!I13)</x:f>
        <x:v>1470844.0965182032</x:v>
      </x:c>
      <x:c r="I308" s="16" t="n">
        <x:f>MAX(0,H308*(1+EXP((LN(1+Assumptions!$C$60)-0.5*Assumptions!$C$61^2)+Assumptions!$C$61*((RAND()+RAND()+RAND()+RAND()+RAND()+RAND()+RAND()+RAND()+RAND()+RAND()+RAND()+RAND())-6))-1)+Liquidity_30Y!J13)</x:f>
        <x:v>1690849.440561297</x:v>
      </x:c>
      <x:c r="J308" s="16" t="n">
        <x:f>MAX(0,I308*(1+EXP((LN(1+Assumptions!$C$60)-0.5*Assumptions!$C$61^2)+Assumptions!$C$61*((RAND()+RAND()+RAND()+RAND()+RAND()+RAND()+RAND()+RAND()+RAND()+RAND()+RAND()+RAND())-6))-1)+Liquidity_30Y!K13)</x:f>
        <x:v>1680857.4614683962</x:v>
      </x:c>
      <x:c r="K308" s="16" t="n">
        <x:f>MAX(0,J308*(1+EXP((LN(1+Assumptions!$C$60)-0.5*Assumptions!$C$61^2)+Assumptions!$C$61*((RAND()+RAND()+RAND()+RAND()+RAND()+RAND()+RAND()+RAND()+RAND()+RAND()+RAND()+RAND())-6))-1)+Liquidity_30Y!L13)</x:f>
        <x:v>1679652.3651133708</x:v>
      </x:c>
      <x:c r="L308" s="16" t="n">
        <x:f>MAX(0,K308*(1+EXP((LN(1+Assumptions!$C$60)-0.5*Assumptions!$C$61^2)+Assumptions!$C$61*((RAND()+RAND()+RAND()+RAND()+RAND()+RAND()+RAND()+RAND()+RAND()+RAND()+RAND()+RAND())-6))-1)+Liquidity_30Y!M13)</x:f>
        <x:v>2044442.358325259</x:v>
      </x:c>
      <x:c r="M308" s="16" t="n">
        <x:f>MAX(0,L308*(1+EXP((LN(1+Assumptions!$C$60)-0.5*Assumptions!$C$61^2)+Assumptions!$C$61*((RAND()+RAND()+RAND()+RAND()+RAND()+RAND()+RAND()+RAND()+RAND()+RAND()+RAND()+RAND())-6))-1)+Liquidity_30Y!N13)</x:f>
        <x:v>2550189.8193550925</x:v>
      </x:c>
      <x:c r="N308" s="16" t="n">
        <x:f>MAX(0,M308*(1+EXP((LN(1+Assumptions!$C$60)-0.5*Assumptions!$C$61^2)+Assumptions!$C$61*((RAND()+RAND()+RAND()+RAND()+RAND()+RAND()+RAND()+RAND()+RAND()+RAND()+RAND()+RAND())-6))-1)+Liquidity_30Y!O13)</x:f>
        <x:v>2260997.3371762275</x:v>
      </x:c>
      <x:c r="O308" s="16" t="n">
        <x:f>MAX(0,N308*(1+EXP((LN(1+Assumptions!$C$60)-0.5*Assumptions!$C$61^2)+Assumptions!$C$61*((RAND()+RAND()+RAND()+RAND()+RAND()+RAND()+RAND()+RAND()+RAND()+RAND()+RAND()+RAND())-6))-1)+Liquidity_30Y!P13)</x:f>
        <x:v>2837584.326346264</x:v>
      </x:c>
      <x:c r="P308" s="16" t="n">
        <x:f>MAX(0,O308*(1+EXP((LN(1+Assumptions!$C$60)-0.5*Assumptions!$C$61^2)+Assumptions!$C$61*((RAND()+RAND()+RAND()+RAND()+RAND()+RAND()+RAND()+RAND()+RAND()+RAND()+RAND()+RAND())-6))-1)+Liquidity_30Y!Q13)</x:f>
        <x:v>2986686.1580731985</x:v>
      </x:c>
      <x:c r="Q308" s="16" t="n">
        <x:f>MAX(0,P308*(1+EXP((LN(1+Assumptions!$C$60)-0.5*Assumptions!$C$61^2)+Assumptions!$C$61*((RAND()+RAND()+RAND()+RAND()+RAND()+RAND()+RAND()+RAND()+RAND()+RAND()+RAND()+RAND())-6))-1)+Liquidity_30Y!R13)</x:f>
        <x:v>3385379.9421267873</x:v>
      </x:c>
      <x:c r="R308" s="16" t="n">
        <x:f>MAX(0,Q308*(1+EXP((LN(1+Assumptions!$C$60)-0.5*Assumptions!$C$61^2)+Assumptions!$C$61*((RAND()+RAND()+RAND()+RAND()+RAND()+RAND()+RAND()+RAND()+RAND()+RAND()+RAND()+RAND())-6))-1)+Liquidity_30Y!S13)</x:f>
        <x:v>3342291.0918866973</x:v>
      </x:c>
      <x:c r="S308" s="16" t="n">
        <x:f>MAX(0,R308*(1+EXP((LN(1+Assumptions!$C$60)-0.5*Assumptions!$C$61^2)+Assumptions!$C$61*((RAND()+RAND()+RAND()+RAND()+RAND()+RAND()+RAND()+RAND()+RAND()+RAND()+RAND()+RAND())-6))-1)+Liquidity_30Y!T13)</x:f>
        <x:v>3613876.2350773104</x:v>
      </x:c>
      <x:c r="T308" s="16" t="n">
        <x:f>MAX(0,S308*(1+EXP((LN(1+Assumptions!$C$60)-0.5*Assumptions!$C$61^2)+Assumptions!$C$61*((RAND()+RAND()+RAND()+RAND()+RAND()+RAND()+RAND()+RAND()+RAND()+RAND()+RAND()+RAND())-6))-1)+Liquidity_30Y!U13)</x:f>
        <x:v>3224378.655531491</x:v>
      </x:c>
      <x:c r="U308" s="16" t="n">
        <x:f>MAX(0,T308*(1+EXP((LN(1+Assumptions!$C$60)-0.5*Assumptions!$C$61^2)+Assumptions!$C$61*((RAND()+RAND()+RAND()+RAND()+RAND()+RAND()+RAND()+RAND()+RAND()+RAND()+RAND()+RAND())-6))-1)+Liquidity_30Y!V13)</x:f>
        <x:v>3858196.0457350896</x:v>
      </x:c>
      <x:c r="V308" s="16" t="n">
        <x:f>MAX(0,U308*(1+EXP((LN(1+Assumptions!$C$60)-0.5*Assumptions!$C$61^2)+Assumptions!$C$61*((RAND()+RAND()+RAND()+RAND()+RAND()+RAND()+RAND()+RAND()+RAND()+RAND()+RAND()+RAND())-6))-1)+Liquidity_30Y!W13)</x:f>
        <x:v>4607742.477943302</x:v>
      </x:c>
      <x:c r="W308" s="16" t="n">
        <x:f>MAX(0,V308*(1+EXP((LN(1+Assumptions!$C$60)-0.5*Assumptions!$C$61^2)+Assumptions!$C$61*((RAND()+RAND()+RAND()+RAND()+RAND()+RAND()+RAND()+RAND()+RAND()+RAND()+RAND()+RAND())-6))-1)+Liquidity_30Y!X13)</x:f>
        <x:v>6165902.879999542</x:v>
      </x:c>
      <x:c r="X308" s="16" t="n">
        <x:f>MAX(0,W308*(1+EXP((LN(1+Assumptions!$C$60)-0.5*Assumptions!$C$61^2)+Assumptions!$C$61*((RAND()+RAND()+RAND()+RAND()+RAND()+RAND()+RAND()+RAND()+RAND()+RAND()+RAND()+RAND())-6))-1)+Liquidity_30Y!Y13)</x:f>
        <x:v>6213387.804015765</x:v>
      </x:c>
      <x:c r="Y308" s="16" t="n">
        <x:f>MAX(0,X308*(1+EXP((LN(1+Assumptions!$C$60)-0.5*Assumptions!$C$61^2)+Assumptions!$C$61*((RAND()+RAND()+RAND()+RAND()+RAND()+RAND()+RAND()+RAND()+RAND()+RAND()+RAND()+RAND())-6))-1)+Liquidity_30Y!Z13)</x:f>
        <x:v>7270633.027641228</x:v>
      </x:c>
      <x:c r="Z308" s="16" t="n">
        <x:f>MAX(0,Y308*(1+EXP((LN(1+Assumptions!$C$60)-0.5*Assumptions!$C$61^2)+Assumptions!$C$61*((RAND()+RAND()+RAND()+RAND()+RAND()+RAND()+RAND()+RAND()+RAND()+RAND()+RAND()+RAND())-6))-1)+Liquidity_30Y!AA13)</x:f>
        <x:v>6738684.927255941</x:v>
      </x:c>
      <x:c r="AA308" s="16" t="n">
        <x:f>MAX(0,Z308*(1+EXP((LN(1+Assumptions!$C$60)-0.5*Assumptions!$C$61^2)+Assumptions!$C$61*((RAND()+RAND()+RAND()+RAND()+RAND()+RAND()+RAND()+RAND()+RAND()+RAND()+RAND()+RAND())-6))-1)+Liquidity_30Y!AB13)</x:f>
        <x:v>5746925.849888218</x:v>
      </x:c>
      <x:c r="AB308" s="16" t="n">
        <x:f>MAX(0,AA308*(1+EXP((LN(1+Assumptions!$C$60)-0.5*Assumptions!$C$61^2)+Assumptions!$C$61*((RAND()+RAND()+RAND()+RAND()+RAND()+RAND()+RAND()+RAND()+RAND()+RAND()+RAND()+RAND())-6))-1)+Liquidity_30Y!AC13)</x:f>
        <x:v>8244555.484714313</x:v>
      </x:c>
      <x:c r="AC308" s="16" t="n">
        <x:f>MAX(0,AB308*(1+EXP((LN(1+Assumptions!$C$60)-0.5*Assumptions!$C$61^2)+Assumptions!$C$61*((RAND()+RAND()+RAND()+RAND()+RAND()+RAND()+RAND()+RAND()+RAND()+RAND()+RAND()+RAND())-6))-1)+Liquidity_30Y!AD13)</x:f>
        <x:v>8334215.033434832</x:v>
      </x:c>
      <x:c r="AD308" s="16" t="n">
        <x:f>MAX(0,AC308*(1+EXP((LN(1+Assumptions!$C$60)-0.5*Assumptions!$C$61^2)+Assumptions!$C$61*((RAND()+RAND()+RAND()+RAND()+RAND()+RAND()+RAND()+RAND()+RAND()+RAND()+RAND()+RAND())-6))-1)+Liquidity_30Y!AE13)</x:f>
        <x:v>9197066.536693996</x:v>
      </x:c>
      <x:c r="AE308" s="16" t="n">
        <x:f>MAX(0,AD308*(1+EXP((LN(1+Assumptions!$C$60)-0.5*Assumptions!$C$61^2)+Assumptions!$C$61*((RAND()+RAND()+RAND()+RAND()+RAND()+RAND()+RAND()+RAND()+RAND()+RAND()+RAND()+RAND())-6))-1)+Liquidity_30Y!AF13)</x:f>
        <x:v>8737166.773396641</x:v>
      </x:c>
      <x:c r="AF308" s="16" t="n">
        <x:f>MAX(0,AE308*(1+EXP((LN(1+Assumptions!$C$60)-0.5*Assumptions!$C$61^2)+Assumptions!$C$61*((RAND()+RAND()+RAND()+RAND()+RAND()+RAND()+RAND()+RAND()+RAND()+RAND()+RAND()+RAND())-6))-1)+Liquidity_30Y!AG13)</x:f>
        <x:v>10046072.08304615</x:v>
      </x:c>
    </x:row>
    <x:row r="309">
      <x:c r="A309" s="39">
        <x:v>305</x:v>
      </x:c>
      <x:c r="B309" s="16" t="n">
        <x:f>Liquidity_30Y!C14</x:f>
        <x:v>1029031.25</x:v>
      </x:c>
      <x:c r="C309" s="16" t="n">
        <x:f>MAX(0,B309*(1+EXP((LN(1+Assumptions!$C$60)-0.5*Assumptions!$C$61^2)+Assumptions!$C$61*((RAND()+RAND()+RAND()+RAND()+RAND()+RAND()+RAND()+RAND()+RAND()+RAND()+RAND()+RAND())-6))-1)+Liquidity_30Y!D13)</x:f>
        <x:v>1091606.6591138826</x:v>
      </x:c>
      <x:c r="D309" s="16" t="n">
        <x:f>MAX(0,C309*(1+EXP((LN(1+Assumptions!$C$60)-0.5*Assumptions!$C$61^2)+Assumptions!$C$61*((RAND()+RAND()+RAND()+RAND()+RAND()+RAND()+RAND()+RAND()+RAND()+RAND()+RAND()+RAND())-6))-1)+Liquidity_30Y!E13)</x:f>
        <x:v>1238448.3617827038</x:v>
      </x:c>
      <x:c r="E309" s="16" t="n">
        <x:f>MAX(0,D309*(1+EXP((LN(1+Assumptions!$C$60)-0.5*Assumptions!$C$61^2)+Assumptions!$C$61*((RAND()+RAND()+RAND()+RAND()+RAND()+RAND()+RAND()+RAND()+RAND()+RAND()+RAND()+RAND())-6))-1)+Liquidity_30Y!F13)</x:f>
        <x:v>1329369.4953460942</x:v>
      </x:c>
      <x:c r="F309" s="16" t="n">
        <x:f>MAX(0,E309*(1+EXP((LN(1+Assumptions!$C$60)-0.5*Assumptions!$C$61^2)+Assumptions!$C$61*((RAND()+RAND()+RAND()+RAND()+RAND()+RAND()+RAND()+RAND()+RAND()+RAND()+RAND()+RAND())-6))-1)+Liquidity_30Y!G13)</x:f>
        <x:v>1683410.5273084724</x:v>
      </x:c>
      <x:c r="G309" s="16" t="n">
        <x:f>MAX(0,F309*(1+EXP((LN(1+Assumptions!$C$60)-0.5*Assumptions!$C$61^2)+Assumptions!$C$61*((RAND()+RAND()+RAND()+RAND()+RAND()+RAND()+RAND()+RAND()+RAND()+RAND()+RAND()+RAND())-6))-1)+Liquidity_30Y!H13)</x:f>
        <x:v>1204334.7224374395</x:v>
      </x:c>
      <x:c r="H309" s="16" t="n">
        <x:f>MAX(0,G309*(1+EXP((LN(1+Assumptions!$C$60)-0.5*Assumptions!$C$61^2)+Assumptions!$C$61*((RAND()+RAND()+RAND()+RAND()+RAND()+RAND()+RAND()+RAND()+RAND()+RAND()+RAND()+RAND())-6))-1)+Liquidity_30Y!I13)</x:f>
        <x:v>1604915.0174474062</x:v>
      </x:c>
      <x:c r="I309" s="16" t="n">
        <x:f>MAX(0,H309*(1+EXP((LN(1+Assumptions!$C$60)-0.5*Assumptions!$C$61^2)+Assumptions!$C$61*((RAND()+RAND()+RAND()+RAND()+RAND()+RAND()+RAND()+RAND()+RAND()+RAND()+RAND()+RAND())-6))-1)+Liquidity_30Y!J13)</x:f>
        <x:v>1754728.638504469</x:v>
      </x:c>
      <x:c r="J309" s="16" t="n">
        <x:f>MAX(0,I309*(1+EXP((LN(1+Assumptions!$C$60)-0.5*Assumptions!$C$61^2)+Assumptions!$C$61*((RAND()+RAND()+RAND()+RAND()+RAND()+RAND()+RAND()+RAND()+RAND()+RAND()+RAND()+RAND())-6))-1)+Liquidity_30Y!K13)</x:f>
        <x:v>2091605.329092864</x:v>
      </x:c>
      <x:c r="K309" s="16" t="n">
        <x:f>MAX(0,J309*(1+EXP((LN(1+Assumptions!$C$60)-0.5*Assumptions!$C$61^2)+Assumptions!$C$61*((RAND()+RAND()+RAND()+RAND()+RAND()+RAND()+RAND()+RAND()+RAND()+RAND()+RAND()+RAND())-6))-1)+Liquidity_30Y!L13)</x:f>
        <x:v>2015957.516511944</x:v>
      </x:c>
      <x:c r="L309" s="16" t="n">
        <x:f>MAX(0,K309*(1+EXP((LN(1+Assumptions!$C$60)-0.5*Assumptions!$C$61^2)+Assumptions!$C$61*((RAND()+RAND()+RAND()+RAND()+RAND()+RAND()+RAND()+RAND()+RAND()+RAND()+RAND()+RAND())-6))-1)+Liquidity_30Y!M13)</x:f>
        <x:v>2208923.851028596</x:v>
      </x:c>
      <x:c r="M309" s="16" t="n">
        <x:f>MAX(0,L309*(1+EXP((LN(1+Assumptions!$C$60)-0.5*Assumptions!$C$61^2)+Assumptions!$C$61*((RAND()+RAND()+RAND()+RAND()+RAND()+RAND()+RAND()+RAND()+RAND()+RAND()+RAND()+RAND())-6))-1)+Liquidity_30Y!N13)</x:f>
        <x:v>1965382.297468731</x:v>
      </x:c>
      <x:c r="N309" s="16" t="n">
        <x:f>MAX(0,M309*(1+EXP((LN(1+Assumptions!$C$60)-0.5*Assumptions!$C$61^2)+Assumptions!$C$61*((RAND()+RAND()+RAND()+RAND()+RAND()+RAND()+RAND()+RAND()+RAND()+RAND()+RAND()+RAND())-6))-1)+Liquidity_30Y!O13)</x:f>
        <x:v>1730290.7224094067</x:v>
      </x:c>
      <x:c r="O309" s="16" t="n">
        <x:f>MAX(0,N309*(1+EXP((LN(1+Assumptions!$C$60)-0.5*Assumptions!$C$61^2)+Assumptions!$C$61*((RAND()+RAND()+RAND()+RAND()+RAND()+RAND()+RAND()+RAND()+RAND()+RAND()+RAND()+RAND())-6))-1)+Liquidity_30Y!P13)</x:f>
        <x:v>1801841.9595834387</x:v>
      </x:c>
      <x:c r="P309" s="16" t="n">
        <x:f>MAX(0,O309*(1+EXP((LN(1+Assumptions!$C$60)-0.5*Assumptions!$C$61^2)+Assumptions!$C$61*((RAND()+RAND()+RAND()+RAND()+RAND()+RAND()+RAND()+RAND()+RAND()+RAND()+RAND()+RAND())-6))-1)+Liquidity_30Y!Q13)</x:f>
        <x:v>1679298.373514126</x:v>
      </x:c>
      <x:c r="Q309" s="16" t="n">
        <x:f>MAX(0,P309*(1+EXP((LN(1+Assumptions!$C$60)-0.5*Assumptions!$C$61^2)+Assumptions!$C$61*((RAND()+RAND()+RAND()+RAND()+RAND()+RAND()+RAND()+RAND()+RAND()+RAND()+RAND()+RAND())-6))-1)+Liquidity_30Y!R13)</x:f>
        <x:v>1998773.9465618907</x:v>
      </x:c>
      <x:c r="R309" s="16" t="n">
        <x:f>MAX(0,Q309*(1+EXP((LN(1+Assumptions!$C$60)-0.5*Assumptions!$C$61^2)+Assumptions!$C$61*((RAND()+RAND()+RAND()+RAND()+RAND()+RAND()+RAND()+RAND()+RAND()+RAND()+RAND()+RAND())-6))-1)+Liquidity_30Y!S13)</x:f>
        <x:v>1972388.71167862</x:v>
      </x:c>
      <x:c r="S309" s="16" t="n">
        <x:f>MAX(0,R309*(1+EXP((LN(1+Assumptions!$C$60)-0.5*Assumptions!$C$61^2)+Assumptions!$C$61*((RAND()+RAND()+RAND()+RAND()+RAND()+RAND()+RAND()+RAND()+RAND()+RAND()+RAND()+RAND())-6))-1)+Liquidity_30Y!T13)</x:f>
        <x:v>2269656.094544305</x:v>
      </x:c>
      <x:c r="T309" s="16" t="n">
        <x:f>MAX(0,S309*(1+EXP((LN(1+Assumptions!$C$60)-0.5*Assumptions!$C$61^2)+Assumptions!$C$61*((RAND()+RAND()+RAND()+RAND()+RAND()+RAND()+RAND()+RAND()+RAND()+RAND()+RAND()+RAND())-6))-1)+Liquidity_30Y!U13)</x:f>
        <x:v>2548162.1838252665</x:v>
      </x:c>
      <x:c r="U309" s="16" t="n">
        <x:f>MAX(0,T309*(1+EXP((LN(1+Assumptions!$C$60)-0.5*Assumptions!$C$61^2)+Assumptions!$C$61*((RAND()+RAND()+RAND()+RAND()+RAND()+RAND()+RAND()+RAND()+RAND()+RAND()+RAND()+RAND())-6))-1)+Liquidity_30Y!V13)</x:f>
        <x:v>2574702.535406111</x:v>
      </x:c>
      <x:c r="V309" s="16" t="n">
        <x:f>MAX(0,U309*(1+EXP((LN(1+Assumptions!$C$60)-0.5*Assumptions!$C$61^2)+Assumptions!$C$61*((RAND()+RAND()+RAND()+RAND()+RAND()+RAND()+RAND()+RAND()+RAND()+RAND()+RAND()+RAND())-6))-1)+Liquidity_30Y!W13)</x:f>
        <x:v>2486710.5447296305</x:v>
      </x:c>
      <x:c r="W309" s="16" t="n">
        <x:f>MAX(0,V309*(1+EXP((LN(1+Assumptions!$C$60)-0.5*Assumptions!$C$61^2)+Assumptions!$C$61*((RAND()+RAND()+RAND()+RAND()+RAND()+RAND()+RAND()+RAND()+RAND()+RAND()+RAND()+RAND())-6))-1)+Liquidity_30Y!X13)</x:f>
        <x:v>3505052.6320858104</x:v>
      </x:c>
      <x:c r="X309" s="16" t="n">
        <x:f>MAX(0,W309*(1+EXP((LN(1+Assumptions!$C$60)-0.5*Assumptions!$C$61^2)+Assumptions!$C$61*((RAND()+RAND()+RAND()+RAND()+RAND()+RAND()+RAND()+RAND()+RAND()+RAND()+RAND()+RAND())-6))-1)+Liquidity_30Y!Y13)</x:f>
        <x:v>3594797.0565914176</x:v>
      </x:c>
      <x:c r="Y309" s="16" t="n">
        <x:f>MAX(0,X309*(1+EXP((LN(1+Assumptions!$C$60)-0.5*Assumptions!$C$61^2)+Assumptions!$C$61*((RAND()+RAND()+RAND()+RAND()+RAND()+RAND()+RAND()+RAND()+RAND()+RAND()+RAND()+RAND())-6))-1)+Liquidity_30Y!Z13)</x:f>
        <x:v>4276519.687792757</x:v>
      </x:c>
      <x:c r="Z309" s="16" t="n">
        <x:f>MAX(0,Y309*(1+EXP((LN(1+Assumptions!$C$60)-0.5*Assumptions!$C$61^2)+Assumptions!$C$61*((RAND()+RAND()+RAND()+RAND()+RAND()+RAND()+RAND()+RAND()+RAND()+RAND()+RAND()+RAND())-6))-1)+Liquidity_30Y!AA13)</x:f>
        <x:v>3404747.3340423545</x:v>
      </x:c>
      <x:c r="AA309" s="16" t="n">
        <x:f>MAX(0,Z309*(1+EXP((LN(1+Assumptions!$C$60)-0.5*Assumptions!$C$61^2)+Assumptions!$C$61*((RAND()+RAND()+RAND()+RAND()+RAND()+RAND()+RAND()+RAND()+RAND()+RAND()+RAND()+RAND())-6))-1)+Liquidity_30Y!AB13)</x:f>
        <x:v>3489138.088555965</x:v>
      </x:c>
      <x:c r="AB309" s="16" t="n">
        <x:f>MAX(0,AA309*(1+EXP((LN(1+Assumptions!$C$60)-0.5*Assumptions!$C$61^2)+Assumptions!$C$61*((RAND()+RAND()+RAND()+RAND()+RAND()+RAND()+RAND()+RAND()+RAND()+RAND()+RAND()+RAND())-6))-1)+Liquidity_30Y!AC13)</x:f>
        <x:v>4626766.664718261</x:v>
      </x:c>
      <x:c r="AC309" s="16" t="n">
        <x:f>MAX(0,AB309*(1+EXP((LN(1+Assumptions!$C$60)-0.5*Assumptions!$C$61^2)+Assumptions!$C$61*((RAND()+RAND()+RAND()+RAND()+RAND()+RAND()+RAND()+RAND()+RAND()+RAND()+RAND()+RAND())-6))-1)+Liquidity_30Y!AD13)</x:f>
        <x:v>5807286.253218332</x:v>
      </x:c>
      <x:c r="AD309" s="16" t="n">
        <x:f>MAX(0,AC309*(1+EXP((LN(1+Assumptions!$C$60)-0.5*Assumptions!$C$61^2)+Assumptions!$C$61*((RAND()+RAND()+RAND()+RAND()+RAND()+RAND()+RAND()+RAND()+RAND()+RAND()+RAND()+RAND())-6))-1)+Liquidity_30Y!AE13)</x:f>
        <x:v>5497348.7598139</x:v>
      </x:c>
      <x:c r="AE309" s="16" t="n">
        <x:f>MAX(0,AD309*(1+EXP((LN(1+Assumptions!$C$60)-0.5*Assumptions!$C$61^2)+Assumptions!$C$61*((RAND()+RAND()+RAND()+RAND()+RAND()+RAND()+RAND()+RAND()+RAND()+RAND()+RAND()+RAND())-6))-1)+Liquidity_30Y!AF13)</x:f>
        <x:v>4931401.686013166</x:v>
      </x:c>
      <x:c r="AF309" s="16" t="n">
        <x:f>MAX(0,AE309*(1+EXP((LN(1+Assumptions!$C$60)-0.5*Assumptions!$C$61^2)+Assumptions!$C$61*((RAND()+RAND()+RAND()+RAND()+RAND()+RAND()+RAND()+RAND()+RAND()+RAND()+RAND()+RAND())-6))-1)+Liquidity_30Y!AG13)</x:f>
        <x:v>5528580.266500229</x:v>
      </x:c>
    </x:row>
    <x:row r="310">
      <x:c r="A310" s="39">
        <x:v>306</x:v>
      </x:c>
      <x:c r="B310" s="16" t="n">
        <x:f>Liquidity_30Y!C14</x:f>
        <x:v>1029031.25</x:v>
      </x:c>
      <x:c r="C310" s="16" t="n">
        <x:f>MAX(0,B310*(1+EXP((LN(1+Assumptions!$C$60)-0.5*Assumptions!$C$61^2)+Assumptions!$C$61*((RAND()+RAND()+RAND()+RAND()+RAND()+RAND()+RAND()+RAND()+RAND()+RAND()+RAND()+RAND())-6))-1)+Liquidity_30Y!D13)</x:f>
        <x:v>1159997.2418788658</x:v>
      </x:c>
      <x:c r="D310" s="16" t="n">
        <x:f>MAX(0,C310*(1+EXP((LN(1+Assumptions!$C$60)-0.5*Assumptions!$C$61^2)+Assumptions!$C$61*((RAND()+RAND()+RAND()+RAND()+RAND()+RAND()+RAND()+RAND()+RAND()+RAND()+RAND()+RAND())-6))-1)+Liquidity_30Y!E13)</x:f>
        <x:v>1069397.6976477103</x:v>
      </x:c>
      <x:c r="E310" s="16" t="n">
        <x:f>MAX(0,D310*(1+EXP((LN(1+Assumptions!$C$60)-0.5*Assumptions!$C$61^2)+Assumptions!$C$61*((RAND()+RAND()+RAND()+RAND()+RAND()+RAND()+RAND()+RAND()+RAND()+RAND()+RAND()+RAND())-6))-1)+Liquidity_30Y!F13)</x:f>
        <x:v>1365475.2105264438</x:v>
      </x:c>
      <x:c r="F310" s="16" t="n">
        <x:f>MAX(0,E310*(1+EXP((LN(1+Assumptions!$C$60)-0.5*Assumptions!$C$61^2)+Assumptions!$C$61*((RAND()+RAND()+RAND()+RAND()+RAND()+RAND()+RAND()+RAND()+RAND()+RAND()+RAND()+RAND())-6))-1)+Liquidity_30Y!G13)</x:f>
        <x:v>1482347.010800966</x:v>
      </x:c>
      <x:c r="G310" s="16" t="n">
        <x:f>MAX(0,F310*(1+EXP((LN(1+Assumptions!$C$60)-0.5*Assumptions!$C$61^2)+Assumptions!$C$61*((RAND()+RAND()+RAND()+RAND()+RAND()+RAND()+RAND()+RAND()+RAND()+RAND()+RAND()+RAND())-6))-1)+Liquidity_30Y!H13)</x:f>
        <x:v>1598150.3617848342</x:v>
      </x:c>
      <x:c r="H310" s="16" t="n">
        <x:f>MAX(0,G310*(1+EXP((LN(1+Assumptions!$C$60)-0.5*Assumptions!$C$61^2)+Assumptions!$C$61*((RAND()+RAND()+RAND()+RAND()+RAND()+RAND()+RAND()+RAND()+RAND()+RAND()+RAND()+RAND())-6))-1)+Liquidity_30Y!I13)</x:f>
        <x:v>1899892.0279788054</x:v>
      </x:c>
      <x:c r="I310" s="16" t="n">
        <x:f>MAX(0,H310*(1+EXP((LN(1+Assumptions!$C$60)-0.5*Assumptions!$C$61^2)+Assumptions!$C$61*((RAND()+RAND()+RAND()+RAND()+RAND()+RAND()+RAND()+RAND()+RAND()+RAND()+RAND()+RAND())-6))-1)+Liquidity_30Y!J13)</x:f>
        <x:v>1960543.843911908</x:v>
      </x:c>
      <x:c r="J310" s="16" t="n">
        <x:f>MAX(0,I310*(1+EXP((LN(1+Assumptions!$C$60)-0.5*Assumptions!$C$61^2)+Assumptions!$C$61*((RAND()+RAND()+RAND()+RAND()+RAND()+RAND()+RAND()+RAND()+RAND()+RAND()+RAND()+RAND())-6))-1)+Liquidity_30Y!K13)</x:f>
        <x:v>2449522.449182051</x:v>
      </x:c>
      <x:c r="K310" s="16" t="n">
        <x:f>MAX(0,J310*(1+EXP((LN(1+Assumptions!$C$60)-0.5*Assumptions!$C$61^2)+Assumptions!$C$61*((RAND()+RAND()+RAND()+RAND()+RAND()+RAND()+RAND()+RAND()+RAND()+RAND()+RAND()+RAND())-6))-1)+Liquidity_30Y!L13)</x:f>
        <x:v>2855770.7774397796</x:v>
      </x:c>
      <x:c r="L310" s="16" t="n">
        <x:f>MAX(0,K310*(1+EXP((LN(1+Assumptions!$C$60)-0.5*Assumptions!$C$61^2)+Assumptions!$C$61*((RAND()+RAND()+RAND()+RAND()+RAND()+RAND()+RAND()+RAND()+RAND()+RAND()+RAND()+RAND())-6))-1)+Liquidity_30Y!M13)</x:f>
        <x:v>3205249.3366419515</x:v>
      </x:c>
      <x:c r="M310" s="16" t="n">
        <x:f>MAX(0,L310*(1+EXP((LN(1+Assumptions!$C$60)-0.5*Assumptions!$C$61^2)+Assumptions!$C$61*((RAND()+RAND()+RAND()+RAND()+RAND()+RAND()+RAND()+RAND()+RAND()+RAND()+RAND()+RAND())-6))-1)+Liquidity_30Y!N13)</x:f>
        <x:v>4002859.941663239</x:v>
      </x:c>
      <x:c r="N310" s="16" t="n">
        <x:f>MAX(0,M310*(1+EXP((LN(1+Assumptions!$C$60)-0.5*Assumptions!$C$61^2)+Assumptions!$C$61*((RAND()+RAND()+RAND()+RAND()+RAND()+RAND()+RAND()+RAND()+RAND()+RAND()+RAND()+RAND())-6))-1)+Liquidity_30Y!O13)</x:f>
        <x:v>3836818.726703176</x:v>
      </x:c>
      <x:c r="O310" s="16" t="n">
        <x:f>MAX(0,N310*(1+EXP((LN(1+Assumptions!$C$60)-0.5*Assumptions!$C$61^2)+Assumptions!$C$61*((RAND()+RAND()+RAND()+RAND()+RAND()+RAND()+RAND()+RAND()+RAND()+RAND()+RAND()+RAND())-6))-1)+Liquidity_30Y!P13)</x:f>
        <x:v>4407292.046909772</x:v>
      </x:c>
      <x:c r="P310" s="16" t="n">
        <x:f>MAX(0,O310*(1+EXP((LN(1+Assumptions!$C$60)-0.5*Assumptions!$C$61^2)+Assumptions!$C$61*((RAND()+RAND()+RAND()+RAND()+RAND()+RAND()+RAND()+RAND()+RAND()+RAND()+RAND()+RAND())-6))-1)+Liquidity_30Y!Q13)</x:f>
        <x:v>4547882.15411778</x:v>
      </x:c>
      <x:c r="Q310" s="16" t="n">
        <x:f>MAX(0,P310*(1+EXP((LN(1+Assumptions!$C$60)-0.5*Assumptions!$C$61^2)+Assumptions!$C$61*((RAND()+RAND()+RAND()+RAND()+RAND()+RAND()+RAND()+RAND()+RAND()+RAND()+RAND()+RAND())-6))-1)+Liquidity_30Y!R13)</x:f>
        <x:v>4326654.186448263</x:v>
      </x:c>
      <x:c r="R310" s="16" t="n">
        <x:f>MAX(0,Q310*(1+EXP((LN(1+Assumptions!$C$60)-0.5*Assumptions!$C$61^2)+Assumptions!$C$61*((RAND()+RAND()+RAND()+RAND()+RAND()+RAND()+RAND()+RAND()+RAND()+RAND()+RAND()+RAND())-6))-1)+Liquidity_30Y!S13)</x:f>
        <x:v>5528066.223422091</x:v>
      </x:c>
      <x:c r="S310" s="16" t="n">
        <x:f>MAX(0,R310*(1+EXP((LN(1+Assumptions!$C$60)-0.5*Assumptions!$C$61^2)+Assumptions!$C$61*((RAND()+RAND()+RAND()+RAND()+RAND()+RAND()+RAND()+RAND()+RAND()+RAND()+RAND()+RAND())-6))-1)+Liquidity_30Y!T13)</x:f>
        <x:v>4182607.271066101</x:v>
      </x:c>
      <x:c r="T310" s="16" t="n">
        <x:f>MAX(0,S310*(1+EXP((LN(1+Assumptions!$C$60)-0.5*Assumptions!$C$61^2)+Assumptions!$C$61*((RAND()+RAND()+RAND()+RAND()+RAND()+RAND()+RAND()+RAND()+RAND()+RAND()+RAND()+RAND())-6))-1)+Liquidity_30Y!U13)</x:f>
        <x:v>4757959.072488356</x:v>
      </x:c>
      <x:c r="U310" s="16" t="n">
        <x:f>MAX(0,T310*(1+EXP((LN(1+Assumptions!$C$60)-0.5*Assumptions!$C$61^2)+Assumptions!$C$61*((RAND()+RAND()+RAND()+RAND()+RAND()+RAND()+RAND()+RAND()+RAND()+RAND()+RAND()+RAND())-6))-1)+Liquidity_30Y!V13)</x:f>
        <x:v>4741026.049064489</x:v>
      </x:c>
      <x:c r="V310" s="16" t="n">
        <x:f>MAX(0,U310*(1+EXP((LN(1+Assumptions!$C$60)-0.5*Assumptions!$C$61^2)+Assumptions!$C$61*((RAND()+RAND()+RAND()+RAND()+RAND()+RAND()+RAND()+RAND()+RAND()+RAND()+RAND()+RAND())-6))-1)+Liquidity_30Y!W13)</x:f>
        <x:v>4436040.11004926</x:v>
      </x:c>
      <x:c r="W310" s="16" t="n">
        <x:f>MAX(0,V310*(1+EXP((LN(1+Assumptions!$C$60)-0.5*Assumptions!$C$61^2)+Assumptions!$C$61*((RAND()+RAND()+RAND()+RAND()+RAND()+RAND()+RAND()+RAND()+RAND()+RAND()+RAND()+RAND())-6))-1)+Liquidity_30Y!X13)</x:f>
        <x:v>5960025.738464717</x:v>
      </x:c>
      <x:c r="X310" s="16" t="n">
        <x:f>MAX(0,W310*(1+EXP((LN(1+Assumptions!$C$60)-0.5*Assumptions!$C$61^2)+Assumptions!$C$61*((RAND()+RAND()+RAND()+RAND()+RAND()+RAND()+RAND()+RAND()+RAND()+RAND()+RAND()+RAND())-6))-1)+Liquidity_30Y!Y13)</x:f>
        <x:v>4875256.882693537</x:v>
      </x:c>
      <x:c r="Y310" s="16" t="n">
        <x:f>MAX(0,X310*(1+EXP((LN(1+Assumptions!$C$60)-0.5*Assumptions!$C$61^2)+Assumptions!$C$61*((RAND()+RAND()+RAND()+RAND()+RAND()+RAND()+RAND()+RAND()+RAND()+RAND()+RAND()+RAND())-6))-1)+Liquidity_30Y!Z13)</x:f>
        <x:v>4398353.57054818</x:v>
      </x:c>
      <x:c r="Z310" s="16" t="n">
        <x:f>MAX(0,Y310*(1+EXP((LN(1+Assumptions!$C$60)-0.5*Assumptions!$C$61^2)+Assumptions!$C$61*((RAND()+RAND()+RAND()+RAND()+RAND()+RAND()+RAND()+RAND()+RAND()+RAND()+RAND()+RAND())-6))-1)+Liquidity_30Y!AA13)</x:f>
        <x:v>4115528.255268546</x:v>
      </x:c>
      <x:c r="AA310" s="16" t="n">
        <x:f>MAX(0,Z310*(1+EXP((LN(1+Assumptions!$C$60)-0.5*Assumptions!$C$61^2)+Assumptions!$C$61*((RAND()+RAND()+RAND()+RAND()+RAND()+RAND()+RAND()+RAND()+RAND()+RAND()+RAND()+RAND())-6))-1)+Liquidity_30Y!AB13)</x:f>
        <x:v>5107915.731425629</x:v>
      </x:c>
      <x:c r="AB310" s="16" t="n">
        <x:f>MAX(0,AA310*(1+EXP((LN(1+Assumptions!$C$60)-0.5*Assumptions!$C$61^2)+Assumptions!$C$61*((RAND()+RAND()+RAND()+RAND()+RAND()+RAND()+RAND()+RAND()+RAND()+RAND()+RAND()+RAND())-6))-1)+Liquidity_30Y!AC13)</x:f>
        <x:v>7078638.490110403</x:v>
      </x:c>
      <x:c r="AC310" s="16" t="n">
        <x:f>MAX(0,AB310*(1+EXP((LN(1+Assumptions!$C$60)-0.5*Assumptions!$C$61^2)+Assumptions!$C$61*((RAND()+RAND()+RAND()+RAND()+RAND()+RAND()+RAND()+RAND()+RAND()+RAND()+RAND()+RAND())-6))-1)+Liquidity_30Y!AD13)</x:f>
        <x:v>6299172.780201595</x:v>
      </x:c>
      <x:c r="AD310" s="16" t="n">
        <x:f>MAX(0,AC310*(1+EXP((LN(1+Assumptions!$C$60)-0.5*Assumptions!$C$61^2)+Assumptions!$C$61*((RAND()+RAND()+RAND()+RAND()+RAND()+RAND()+RAND()+RAND()+RAND()+RAND()+RAND()+RAND())-6))-1)+Liquidity_30Y!AE13)</x:f>
        <x:v>7338363.211413912</x:v>
      </x:c>
      <x:c r="AE310" s="16" t="n">
        <x:f>MAX(0,AD310*(1+EXP((LN(1+Assumptions!$C$60)-0.5*Assumptions!$C$61^2)+Assumptions!$C$61*((RAND()+RAND()+RAND()+RAND()+RAND()+RAND()+RAND()+RAND()+RAND()+RAND()+RAND()+RAND())-6))-1)+Liquidity_30Y!AF13)</x:f>
        <x:v>9271731.846106634</x:v>
      </x:c>
      <x:c r="AF310" s="16" t="n">
        <x:f>MAX(0,AE310*(1+EXP((LN(1+Assumptions!$C$60)-0.5*Assumptions!$C$61^2)+Assumptions!$C$61*((RAND()+RAND()+RAND()+RAND()+RAND()+RAND()+RAND()+RAND()+RAND()+RAND()+RAND()+RAND())-6))-1)+Liquidity_30Y!AG13)</x:f>
        <x:v>9714673.556594564</x:v>
      </x:c>
    </x:row>
    <x:row r="311">
      <x:c r="A311" s="39">
        <x:v>307</x:v>
      </x:c>
      <x:c r="B311" s="16" t="n">
        <x:f>Liquidity_30Y!C14</x:f>
        <x:v>1029031.25</x:v>
      </x:c>
      <x:c r="C311" s="16" t="n">
        <x:f>MAX(0,B311*(1+EXP((LN(1+Assumptions!$C$60)-0.5*Assumptions!$C$61^2)+Assumptions!$C$61*((RAND()+RAND()+RAND()+RAND()+RAND()+RAND()+RAND()+RAND()+RAND()+RAND()+RAND()+RAND())-6))-1)+Liquidity_30Y!D13)</x:f>
        <x:v>979446.1879376683</x:v>
      </x:c>
      <x:c r="D311" s="16" t="n">
        <x:f>MAX(0,C311*(1+EXP((LN(1+Assumptions!$C$60)-0.5*Assumptions!$C$61^2)+Assumptions!$C$61*((RAND()+RAND()+RAND()+RAND()+RAND()+RAND()+RAND()+RAND()+RAND()+RAND()+RAND()+RAND())-6))-1)+Liquidity_30Y!E13)</x:f>
        <x:v>1040426.9723973284</x:v>
      </x:c>
      <x:c r="E311" s="16" t="n">
        <x:f>MAX(0,D311*(1+EXP((LN(1+Assumptions!$C$60)-0.5*Assumptions!$C$61^2)+Assumptions!$C$61*((RAND()+RAND()+RAND()+RAND()+RAND()+RAND()+RAND()+RAND()+RAND()+RAND()+RAND()+RAND())-6))-1)+Liquidity_30Y!F13)</x:f>
        <x:v>1317956.958467334</x:v>
      </x:c>
      <x:c r="F311" s="16" t="n">
        <x:f>MAX(0,E311*(1+EXP((LN(1+Assumptions!$C$60)-0.5*Assumptions!$C$61^2)+Assumptions!$C$61*((RAND()+RAND()+RAND()+RAND()+RAND()+RAND()+RAND()+RAND()+RAND()+RAND()+RAND()+RAND())-6))-1)+Liquidity_30Y!G13)</x:f>
        <x:v>1117947.2554791656</x:v>
      </x:c>
      <x:c r="G311" s="16" t="n">
        <x:f>MAX(0,F311*(1+EXP((LN(1+Assumptions!$C$60)-0.5*Assumptions!$C$61^2)+Assumptions!$C$61*((RAND()+RAND()+RAND()+RAND()+RAND()+RAND()+RAND()+RAND()+RAND()+RAND()+RAND()+RAND())-6))-1)+Liquidity_30Y!H13)</x:f>
        <x:v>1133020.772566485</x:v>
      </x:c>
      <x:c r="H311" s="16" t="n">
        <x:f>MAX(0,G311*(1+EXP((LN(1+Assumptions!$C$60)-0.5*Assumptions!$C$61^2)+Assumptions!$C$61*((RAND()+RAND()+RAND()+RAND()+RAND()+RAND()+RAND()+RAND()+RAND()+RAND()+RAND()+RAND())-6))-1)+Liquidity_30Y!I13)</x:f>
        <x:v>1047673.4586797125</x:v>
      </x:c>
      <x:c r="I311" s="16" t="n">
        <x:f>MAX(0,H311*(1+EXP((LN(1+Assumptions!$C$60)-0.5*Assumptions!$C$61^2)+Assumptions!$C$61*((RAND()+RAND()+RAND()+RAND()+RAND()+RAND()+RAND()+RAND()+RAND()+RAND()+RAND()+RAND())-6))-1)+Liquidity_30Y!J13)</x:f>
        <x:v>1082549.9708353777</x:v>
      </x:c>
      <x:c r="J311" s="16" t="n">
        <x:f>MAX(0,I311*(1+EXP((LN(1+Assumptions!$C$60)-0.5*Assumptions!$C$61^2)+Assumptions!$C$61*((RAND()+RAND()+RAND()+RAND()+RAND()+RAND()+RAND()+RAND()+RAND()+RAND()+RAND()+RAND())-6))-1)+Liquidity_30Y!K13)</x:f>
        <x:v>961475.1919712697</x:v>
      </x:c>
      <x:c r="K311" s="16" t="n">
        <x:f>MAX(0,J311*(1+EXP((LN(1+Assumptions!$C$60)-0.5*Assumptions!$C$61^2)+Assumptions!$C$61*((RAND()+RAND()+RAND()+RAND()+RAND()+RAND()+RAND()+RAND()+RAND()+RAND()+RAND()+RAND())-6))-1)+Liquidity_30Y!L13)</x:f>
        <x:v>920549.3005788215</x:v>
      </x:c>
      <x:c r="L311" s="16" t="n">
        <x:f>MAX(0,K311*(1+EXP((LN(1+Assumptions!$C$60)-0.5*Assumptions!$C$61^2)+Assumptions!$C$61*((RAND()+RAND()+RAND()+RAND()+RAND()+RAND()+RAND()+RAND()+RAND()+RAND()+RAND()+RAND())-6))-1)+Liquidity_30Y!M13)</x:f>
        <x:v>1049471.7498190352</x:v>
      </x:c>
      <x:c r="M311" s="16" t="n">
        <x:f>MAX(0,L311*(1+EXP((LN(1+Assumptions!$C$60)-0.5*Assumptions!$C$61^2)+Assumptions!$C$61*((RAND()+RAND()+RAND()+RAND()+RAND()+RAND()+RAND()+RAND()+RAND()+RAND()+RAND()+RAND())-6))-1)+Liquidity_30Y!N13)</x:f>
        <x:v>1070439.2145655695</x:v>
      </x:c>
      <x:c r="N311" s="16" t="n">
        <x:f>MAX(0,M311*(1+EXP((LN(1+Assumptions!$C$60)-0.5*Assumptions!$C$61^2)+Assumptions!$C$61*((RAND()+RAND()+RAND()+RAND()+RAND()+RAND()+RAND()+RAND()+RAND()+RAND()+RAND()+RAND())-6))-1)+Liquidity_30Y!O13)</x:f>
        <x:v>1128849.3734452932</x:v>
      </x:c>
      <x:c r="O311" s="16" t="n">
        <x:f>MAX(0,N311*(1+EXP((LN(1+Assumptions!$C$60)-0.5*Assumptions!$C$61^2)+Assumptions!$C$61*((RAND()+RAND()+RAND()+RAND()+RAND()+RAND()+RAND()+RAND()+RAND()+RAND()+RAND()+RAND())-6))-1)+Liquidity_30Y!P13)</x:f>
        <x:v>891001.592516908</x:v>
      </x:c>
      <x:c r="P311" s="16" t="n">
        <x:f>MAX(0,O311*(1+EXP((LN(1+Assumptions!$C$60)-0.5*Assumptions!$C$61^2)+Assumptions!$C$61*((RAND()+RAND()+RAND()+RAND()+RAND()+RAND()+RAND()+RAND()+RAND()+RAND()+RAND()+RAND())-6))-1)+Liquidity_30Y!Q13)</x:f>
        <x:v>946448.4078330854</x:v>
      </x:c>
      <x:c r="Q311" s="16" t="n">
        <x:f>MAX(0,P311*(1+EXP((LN(1+Assumptions!$C$60)-0.5*Assumptions!$C$61^2)+Assumptions!$C$61*((RAND()+RAND()+RAND()+RAND()+RAND()+RAND()+RAND()+RAND()+RAND()+RAND()+RAND()+RAND())-6))-1)+Liquidity_30Y!R13)</x:f>
        <x:v>1047779.3408946529</x:v>
      </x:c>
      <x:c r="R311" s="16" t="n">
        <x:f>MAX(0,Q311*(1+EXP((LN(1+Assumptions!$C$60)-0.5*Assumptions!$C$61^2)+Assumptions!$C$61*((RAND()+RAND()+RAND()+RAND()+RAND()+RAND()+RAND()+RAND()+RAND()+RAND()+RAND()+RAND())-6))-1)+Liquidity_30Y!S13)</x:f>
        <x:v>1197786.6106055675</x:v>
      </x:c>
      <x:c r="S311" s="16" t="n">
        <x:f>MAX(0,R311*(1+EXP((LN(1+Assumptions!$C$60)-0.5*Assumptions!$C$61^2)+Assumptions!$C$61*((RAND()+RAND()+RAND()+RAND()+RAND()+RAND()+RAND()+RAND()+RAND()+RAND()+RAND()+RAND())-6))-1)+Liquidity_30Y!T13)</x:f>
        <x:v>1191567.8415859076</x:v>
      </x:c>
      <x:c r="T311" s="16" t="n">
        <x:f>MAX(0,S311*(1+EXP((LN(1+Assumptions!$C$60)-0.5*Assumptions!$C$61^2)+Assumptions!$C$61*((RAND()+RAND()+RAND()+RAND()+RAND()+RAND()+RAND()+RAND()+RAND()+RAND()+RAND()+RAND())-6))-1)+Liquidity_30Y!U13)</x:f>
        <x:v>1391998.5767080043</x:v>
      </x:c>
      <x:c r="U311" s="16" t="n">
        <x:f>MAX(0,T311*(1+EXP((LN(1+Assumptions!$C$60)-0.5*Assumptions!$C$61^2)+Assumptions!$C$61*((RAND()+RAND()+RAND()+RAND()+RAND()+RAND()+RAND()+RAND()+RAND()+RAND()+RAND()+RAND())-6))-1)+Liquidity_30Y!V13)</x:f>
        <x:v>1582017.9226146261</x:v>
      </x:c>
      <x:c r="V311" s="16" t="n">
        <x:f>MAX(0,U311*(1+EXP((LN(1+Assumptions!$C$60)-0.5*Assumptions!$C$61^2)+Assumptions!$C$61*((RAND()+RAND()+RAND()+RAND()+RAND()+RAND()+RAND()+RAND()+RAND()+RAND()+RAND()+RAND())-6))-1)+Liquidity_30Y!W13)</x:f>
        <x:v>1696352.0985747462</x:v>
      </x:c>
      <x:c r="W311" s="16" t="n">
        <x:f>MAX(0,V311*(1+EXP((LN(1+Assumptions!$C$60)-0.5*Assumptions!$C$61^2)+Assumptions!$C$61*((RAND()+RAND()+RAND()+RAND()+RAND()+RAND()+RAND()+RAND()+RAND()+RAND()+RAND()+RAND())-6))-1)+Liquidity_30Y!X13)</x:f>
        <x:v>1842043.504951363</x:v>
      </x:c>
      <x:c r="X311" s="16" t="n">
        <x:f>MAX(0,W311*(1+EXP((LN(1+Assumptions!$C$60)-0.5*Assumptions!$C$61^2)+Assumptions!$C$61*((RAND()+RAND()+RAND()+RAND()+RAND()+RAND()+RAND()+RAND()+RAND()+RAND()+RAND()+RAND())-6))-1)+Liquidity_30Y!Y13)</x:f>
        <x:v>1990922.837238522</x:v>
      </x:c>
      <x:c r="Y311" s="16" t="n">
        <x:f>MAX(0,X311*(1+EXP((LN(1+Assumptions!$C$60)-0.5*Assumptions!$C$61^2)+Assumptions!$C$61*((RAND()+RAND()+RAND()+RAND()+RAND()+RAND()+RAND()+RAND()+RAND()+RAND()+RAND()+RAND())-6))-1)+Liquidity_30Y!Z13)</x:f>
        <x:v>2009117.342580686</x:v>
      </x:c>
      <x:c r="Z311" s="16" t="n">
        <x:f>MAX(0,Y311*(1+EXP((LN(1+Assumptions!$C$60)-0.5*Assumptions!$C$61^2)+Assumptions!$C$61*((RAND()+RAND()+RAND()+RAND()+RAND()+RAND()+RAND()+RAND()+RAND()+RAND()+RAND()+RAND())-6))-1)+Liquidity_30Y!AA13)</x:f>
        <x:v>1756603.8518897868</x:v>
      </x:c>
      <x:c r="AA311" s="16" t="n">
        <x:f>MAX(0,Z311*(1+EXP((LN(1+Assumptions!$C$60)-0.5*Assumptions!$C$61^2)+Assumptions!$C$61*((RAND()+RAND()+RAND()+RAND()+RAND()+RAND()+RAND()+RAND()+RAND()+RAND()+RAND()+RAND())-6))-1)+Liquidity_30Y!AB13)</x:f>
        <x:v>1704302.1288379796</x:v>
      </x:c>
      <x:c r="AB311" s="16" t="n">
        <x:f>MAX(0,AA311*(1+EXP((LN(1+Assumptions!$C$60)-0.5*Assumptions!$C$61^2)+Assumptions!$C$61*((RAND()+RAND()+RAND()+RAND()+RAND()+RAND()+RAND()+RAND()+RAND()+RAND()+RAND()+RAND())-6))-1)+Liquidity_30Y!AC13)</x:f>
        <x:v>1709062.3419906339</x:v>
      </x:c>
      <x:c r="AC311" s="16" t="n">
        <x:f>MAX(0,AB311*(1+EXP((LN(1+Assumptions!$C$60)-0.5*Assumptions!$C$61^2)+Assumptions!$C$61*((RAND()+RAND()+RAND()+RAND()+RAND()+RAND()+RAND()+RAND()+RAND()+RAND()+RAND()+RAND())-6))-1)+Liquidity_30Y!AD13)</x:f>
        <x:v>1993931.738521228</x:v>
      </x:c>
      <x:c r="AD311" s="16" t="n">
        <x:f>MAX(0,AC311*(1+EXP((LN(1+Assumptions!$C$60)-0.5*Assumptions!$C$61^2)+Assumptions!$C$61*((RAND()+RAND()+RAND()+RAND()+RAND()+RAND()+RAND()+RAND()+RAND()+RAND()+RAND()+RAND())-6))-1)+Liquidity_30Y!AE13)</x:f>
        <x:v>2396305.9873163165</x:v>
      </x:c>
      <x:c r="AE311" s="16" t="n">
        <x:f>MAX(0,AD311*(1+EXP((LN(1+Assumptions!$C$60)-0.5*Assumptions!$C$61^2)+Assumptions!$C$61*((RAND()+RAND()+RAND()+RAND()+RAND()+RAND()+RAND()+RAND()+RAND()+RAND()+RAND()+RAND())-6))-1)+Liquidity_30Y!AF13)</x:f>
        <x:v>2470660.0805333275</x:v>
      </x:c>
      <x:c r="AF311" s="16" t="n">
        <x:f>MAX(0,AE311*(1+EXP((LN(1+Assumptions!$C$60)-0.5*Assumptions!$C$61^2)+Assumptions!$C$61*((RAND()+RAND()+RAND()+RAND()+RAND()+RAND()+RAND()+RAND()+RAND()+RAND()+RAND()+RAND())-6))-1)+Liquidity_30Y!AG13)</x:f>
        <x:v>2461799.799342242</x:v>
      </x:c>
    </x:row>
    <x:row r="312">
      <x:c r="A312" s="39">
        <x:v>308</x:v>
      </x:c>
      <x:c r="B312" s="16" t="n">
        <x:f>Liquidity_30Y!C14</x:f>
        <x:v>1029031.25</x:v>
      </x:c>
      <x:c r="C312" s="16" t="n">
        <x:f>MAX(0,B312*(1+EXP((LN(1+Assumptions!$C$60)-0.5*Assumptions!$C$61^2)+Assumptions!$C$61*((RAND()+RAND()+RAND()+RAND()+RAND()+RAND()+RAND()+RAND()+RAND()+RAND()+RAND()+RAND())-6))-1)+Liquidity_30Y!D13)</x:f>
        <x:v>1203004.9303344148</x:v>
      </x:c>
      <x:c r="D312" s="16" t="n">
        <x:f>MAX(0,C312*(1+EXP((LN(1+Assumptions!$C$60)-0.5*Assumptions!$C$61^2)+Assumptions!$C$61*((RAND()+RAND()+RAND()+RAND()+RAND()+RAND()+RAND()+RAND()+RAND()+RAND()+RAND()+RAND())-6))-1)+Liquidity_30Y!E13)</x:f>
        <x:v>1261524.62651902</x:v>
      </x:c>
      <x:c r="E312" s="16" t="n">
        <x:f>MAX(0,D312*(1+EXP((LN(1+Assumptions!$C$60)-0.5*Assumptions!$C$61^2)+Assumptions!$C$61*((RAND()+RAND()+RAND()+RAND()+RAND()+RAND()+RAND()+RAND()+RAND()+RAND()+RAND()+RAND())-6))-1)+Liquidity_30Y!F13)</x:f>
        <x:v>1684057.152428269</x:v>
      </x:c>
      <x:c r="F312" s="16" t="n">
        <x:f>MAX(0,E312*(1+EXP((LN(1+Assumptions!$C$60)-0.5*Assumptions!$C$61^2)+Assumptions!$C$61*((RAND()+RAND()+RAND()+RAND()+RAND()+RAND()+RAND()+RAND()+RAND()+RAND()+RAND()+RAND())-6))-1)+Liquidity_30Y!G13)</x:f>
        <x:v>1323565.6310912215</x:v>
      </x:c>
      <x:c r="G312" s="16" t="n">
        <x:f>MAX(0,F312*(1+EXP((LN(1+Assumptions!$C$60)-0.5*Assumptions!$C$61^2)+Assumptions!$C$61*((RAND()+RAND()+RAND()+RAND()+RAND()+RAND()+RAND()+RAND()+RAND()+RAND()+RAND()+RAND())-6))-1)+Liquidity_30Y!H13)</x:f>
        <x:v>1333883.4912608827</x:v>
      </x:c>
      <x:c r="H312" s="16" t="n">
        <x:f>MAX(0,G312*(1+EXP((LN(1+Assumptions!$C$60)-0.5*Assumptions!$C$61^2)+Assumptions!$C$61*((RAND()+RAND()+RAND()+RAND()+RAND()+RAND()+RAND()+RAND()+RAND()+RAND()+RAND()+RAND())-6))-1)+Liquidity_30Y!I13)</x:f>
        <x:v>1338199.3659492014</x:v>
      </x:c>
      <x:c r="I312" s="16" t="n">
        <x:f>MAX(0,H312*(1+EXP((LN(1+Assumptions!$C$60)-0.5*Assumptions!$C$61^2)+Assumptions!$C$61*((RAND()+RAND()+RAND()+RAND()+RAND()+RAND()+RAND()+RAND()+RAND()+RAND()+RAND()+RAND())-6))-1)+Liquidity_30Y!J13)</x:f>
        <x:v>1292432.192169163</x:v>
      </x:c>
      <x:c r="J312" s="16" t="n">
        <x:f>MAX(0,I312*(1+EXP((LN(1+Assumptions!$C$60)-0.5*Assumptions!$C$61^2)+Assumptions!$C$61*((RAND()+RAND()+RAND()+RAND()+RAND()+RAND()+RAND()+RAND()+RAND()+RAND()+RAND()+RAND())-6))-1)+Liquidity_30Y!K13)</x:f>
        <x:v>1241256.5391539438</x:v>
      </x:c>
      <x:c r="K312" s="16" t="n">
        <x:f>MAX(0,J312*(1+EXP((LN(1+Assumptions!$C$60)-0.5*Assumptions!$C$61^2)+Assumptions!$C$61*((RAND()+RAND()+RAND()+RAND()+RAND()+RAND()+RAND()+RAND()+RAND()+RAND()+RAND()+RAND())-6))-1)+Liquidity_30Y!L13)</x:f>
        <x:v>1082638.4635037025</x:v>
      </x:c>
      <x:c r="L312" s="16" t="n">
        <x:f>MAX(0,K312*(1+EXP((LN(1+Assumptions!$C$60)-0.5*Assumptions!$C$61^2)+Assumptions!$C$61*((RAND()+RAND()+RAND()+RAND()+RAND()+RAND()+RAND()+RAND()+RAND()+RAND()+RAND()+RAND())-6))-1)+Liquidity_30Y!M13)</x:f>
        <x:v>882118.9130023224</x:v>
      </x:c>
      <x:c r="M312" s="16" t="n">
        <x:f>MAX(0,L312*(1+EXP((LN(1+Assumptions!$C$60)-0.5*Assumptions!$C$61^2)+Assumptions!$C$61*((RAND()+RAND()+RAND()+RAND()+RAND()+RAND()+RAND()+RAND()+RAND()+RAND()+RAND()+RAND())-6))-1)+Liquidity_30Y!N13)</x:f>
        <x:v>776296.6246451883</x:v>
      </x:c>
      <x:c r="N312" s="16" t="n">
        <x:f>MAX(0,M312*(1+EXP((LN(1+Assumptions!$C$60)-0.5*Assumptions!$C$61^2)+Assumptions!$C$61*((RAND()+RAND()+RAND()+RAND()+RAND()+RAND()+RAND()+RAND()+RAND()+RAND()+RAND()+RAND())-6))-1)+Liquidity_30Y!O13)</x:f>
        <x:v>723969.0246508725</x:v>
      </x:c>
      <x:c r="O312" s="16" t="n">
        <x:f>MAX(0,N312*(1+EXP((LN(1+Assumptions!$C$60)-0.5*Assumptions!$C$61^2)+Assumptions!$C$61*((RAND()+RAND()+RAND()+RAND()+RAND()+RAND()+RAND()+RAND()+RAND()+RAND()+RAND()+RAND())-6))-1)+Liquidity_30Y!P13)</x:f>
        <x:v>886132.791711546</x:v>
      </x:c>
      <x:c r="P312" s="16" t="n">
        <x:f>MAX(0,O312*(1+EXP((LN(1+Assumptions!$C$60)-0.5*Assumptions!$C$61^2)+Assumptions!$C$61*((RAND()+RAND()+RAND()+RAND()+RAND()+RAND()+RAND()+RAND()+RAND()+RAND()+RAND()+RAND())-6))-1)+Liquidity_30Y!Q13)</x:f>
        <x:v>956787.5872671818</x:v>
      </x:c>
      <x:c r="Q312" s="16" t="n">
        <x:f>MAX(0,P312*(1+EXP((LN(1+Assumptions!$C$60)-0.5*Assumptions!$C$61^2)+Assumptions!$C$61*((RAND()+RAND()+RAND()+RAND()+RAND()+RAND()+RAND()+RAND()+RAND()+RAND()+RAND()+RAND())-6))-1)+Liquidity_30Y!R13)</x:f>
        <x:v>1021900.5548241017</x:v>
      </x:c>
      <x:c r="R312" s="16" t="n">
        <x:f>MAX(0,Q312*(1+EXP((LN(1+Assumptions!$C$60)-0.5*Assumptions!$C$61^2)+Assumptions!$C$61*((RAND()+RAND()+RAND()+RAND()+RAND()+RAND()+RAND()+RAND()+RAND()+RAND()+RAND()+RAND())-6))-1)+Liquidity_30Y!S13)</x:f>
        <x:v>1211991.4324244768</x:v>
      </x:c>
      <x:c r="S312" s="16" t="n">
        <x:f>MAX(0,R312*(1+EXP((LN(1+Assumptions!$C$60)-0.5*Assumptions!$C$61^2)+Assumptions!$C$61*((RAND()+RAND()+RAND()+RAND()+RAND()+RAND()+RAND()+RAND()+RAND()+RAND()+RAND()+RAND())-6))-1)+Liquidity_30Y!T13)</x:f>
        <x:v>1155015.9497059735</x:v>
      </x:c>
      <x:c r="T312" s="16" t="n">
        <x:f>MAX(0,S312*(1+EXP((LN(1+Assumptions!$C$60)-0.5*Assumptions!$C$61^2)+Assumptions!$C$61*((RAND()+RAND()+RAND()+RAND()+RAND()+RAND()+RAND()+RAND()+RAND()+RAND()+RAND()+RAND())-6))-1)+Liquidity_30Y!U13)</x:f>
        <x:v>874144.0868083523</x:v>
      </x:c>
      <x:c r="U312" s="16" t="n">
        <x:f>MAX(0,T312*(1+EXP((LN(1+Assumptions!$C$60)-0.5*Assumptions!$C$61^2)+Assumptions!$C$61*((RAND()+RAND()+RAND()+RAND()+RAND()+RAND()+RAND()+RAND()+RAND()+RAND()+RAND()+RAND())-6))-1)+Liquidity_30Y!V13)</x:f>
        <x:v>1020595.5608928789</x:v>
      </x:c>
      <x:c r="V312" s="16" t="n">
        <x:f>MAX(0,U312*(1+EXP((LN(1+Assumptions!$C$60)-0.5*Assumptions!$C$61^2)+Assumptions!$C$61*((RAND()+RAND()+RAND()+RAND()+RAND()+RAND()+RAND()+RAND()+RAND()+RAND()+RAND()+RAND())-6))-1)+Liquidity_30Y!W13)</x:f>
        <x:v>944274.8885698242</x:v>
      </x:c>
      <x:c r="W312" s="16" t="n">
        <x:f>MAX(0,V312*(1+EXP((LN(1+Assumptions!$C$60)-0.5*Assumptions!$C$61^2)+Assumptions!$C$61*((RAND()+RAND()+RAND()+RAND()+RAND()+RAND()+RAND()+RAND()+RAND()+RAND()+RAND()+RAND())-6))-1)+Liquidity_30Y!X13)</x:f>
        <x:v>930197.6432420437</x:v>
      </x:c>
      <x:c r="X312" s="16" t="n">
        <x:f>MAX(0,W312*(1+EXP((LN(1+Assumptions!$C$60)-0.5*Assumptions!$C$61^2)+Assumptions!$C$61*((RAND()+RAND()+RAND()+RAND()+RAND()+RAND()+RAND()+RAND()+RAND()+RAND()+RAND()+RAND())-6))-1)+Liquidity_30Y!Y13)</x:f>
        <x:v>949975.9199076288</x:v>
      </x:c>
      <x:c r="Y312" s="16" t="n">
        <x:f>MAX(0,X312*(1+EXP((LN(1+Assumptions!$C$60)-0.5*Assumptions!$C$61^2)+Assumptions!$C$61*((RAND()+RAND()+RAND()+RAND()+RAND()+RAND()+RAND()+RAND()+RAND()+RAND()+RAND()+RAND())-6))-1)+Liquidity_30Y!Z13)</x:f>
        <x:v>1209741.6436005873</x:v>
      </x:c>
      <x:c r="Z312" s="16" t="n">
        <x:f>MAX(0,Y312*(1+EXP((LN(1+Assumptions!$C$60)-0.5*Assumptions!$C$61^2)+Assumptions!$C$61*((RAND()+RAND()+RAND()+RAND()+RAND()+RAND()+RAND()+RAND()+RAND()+RAND()+RAND()+RAND())-6))-1)+Liquidity_30Y!AA13)</x:f>
        <x:v>1241679.9890041708</x:v>
      </x:c>
      <x:c r="AA312" s="16" t="n">
        <x:f>MAX(0,Z312*(1+EXP((LN(1+Assumptions!$C$60)-0.5*Assumptions!$C$61^2)+Assumptions!$C$61*((RAND()+RAND()+RAND()+RAND()+RAND()+RAND()+RAND()+RAND()+RAND()+RAND()+RAND()+RAND())-6))-1)+Liquidity_30Y!AB13)</x:f>
        <x:v>1290938.4979878045</x:v>
      </x:c>
      <x:c r="AB312" s="16" t="n">
        <x:f>MAX(0,AA312*(1+EXP((LN(1+Assumptions!$C$60)-0.5*Assumptions!$C$61^2)+Assumptions!$C$61*((RAND()+RAND()+RAND()+RAND()+RAND()+RAND()+RAND()+RAND()+RAND()+RAND()+RAND()+RAND())-6))-1)+Liquidity_30Y!AC13)</x:f>
        <x:v>1637484.8322794314</x:v>
      </x:c>
      <x:c r="AC312" s="16" t="n">
        <x:f>MAX(0,AB312*(1+EXP((LN(1+Assumptions!$C$60)-0.5*Assumptions!$C$61^2)+Assumptions!$C$61*((RAND()+RAND()+RAND()+RAND()+RAND()+RAND()+RAND()+RAND()+RAND()+RAND()+RAND()+RAND())-6))-1)+Liquidity_30Y!AD13)</x:f>
        <x:v>1620718.9651462366</x:v>
      </x:c>
      <x:c r="AD312" s="16" t="n">
        <x:f>MAX(0,AC312*(1+EXP((LN(1+Assumptions!$C$60)-0.5*Assumptions!$C$61^2)+Assumptions!$C$61*((RAND()+RAND()+RAND()+RAND()+RAND()+RAND()+RAND()+RAND()+RAND()+RAND()+RAND()+RAND())-6))-1)+Liquidity_30Y!AE13)</x:f>
        <x:v>1995170.8639319628</x:v>
      </x:c>
      <x:c r="AE312" s="16" t="n">
        <x:f>MAX(0,AD312*(1+EXP((LN(1+Assumptions!$C$60)-0.5*Assumptions!$C$61^2)+Assumptions!$C$61*((RAND()+RAND()+RAND()+RAND()+RAND()+RAND()+RAND()+RAND()+RAND()+RAND()+RAND()+RAND())-6))-1)+Liquidity_30Y!AF13)</x:f>
        <x:v>1795933.260907828</x:v>
      </x:c>
      <x:c r="AF312" s="16" t="n">
        <x:f>MAX(0,AE312*(1+EXP((LN(1+Assumptions!$C$60)-0.5*Assumptions!$C$61^2)+Assumptions!$C$61*((RAND()+RAND()+RAND()+RAND()+RAND()+RAND()+RAND()+RAND()+RAND()+RAND()+RAND()+RAND())-6))-1)+Liquidity_30Y!AG13)</x:f>
        <x:v>2223976.5179988286</x:v>
      </x:c>
    </x:row>
    <x:row r="313">
      <x:c r="A313" s="39">
        <x:v>309</x:v>
      </x:c>
      <x:c r="B313" s="16" t="n">
        <x:f>Liquidity_30Y!C14</x:f>
        <x:v>1029031.25</x:v>
      </x:c>
      <x:c r="C313" s="16" t="n">
        <x:f>MAX(0,B313*(1+EXP((LN(1+Assumptions!$C$60)-0.5*Assumptions!$C$61^2)+Assumptions!$C$61*((RAND()+RAND()+RAND()+RAND()+RAND()+RAND()+RAND()+RAND()+RAND()+RAND()+RAND()+RAND())-6))-1)+Liquidity_30Y!D13)</x:f>
        <x:v>753937.1770954173</x:v>
      </x:c>
      <x:c r="D313" s="16" t="n">
        <x:f>MAX(0,C313*(1+EXP((LN(1+Assumptions!$C$60)-0.5*Assumptions!$C$61^2)+Assumptions!$C$61*((RAND()+RAND()+RAND()+RAND()+RAND()+RAND()+RAND()+RAND()+RAND()+RAND()+RAND()+RAND())-6))-1)+Liquidity_30Y!E13)</x:f>
        <x:v>868217.0530340294</x:v>
      </x:c>
      <x:c r="E313" s="16" t="n">
        <x:f>MAX(0,D313*(1+EXP((LN(1+Assumptions!$C$60)-0.5*Assumptions!$C$61^2)+Assumptions!$C$61*((RAND()+RAND()+RAND()+RAND()+RAND()+RAND()+RAND()+RAND()+RAND()+RAND()+RAND()+RAND())-6))-1)+Liquidity_30Y!F13)</x:f>
        <x:v>972005.1482488094</x:v>
      </x:c>
      <x:c r="F313" s="16" t="n">
        <x:f>MAX(0,E313*(1+EXP((LN(1+Assumptions!$C$60)-0.5*Assumptions!$C$61^2)+Assumptions!$C$61*((RAND()+RAND()+RAND()+RAND()+RAND()+RAND()+RAND()+RAND()+RAND()+RAND()+RAND()+RAND())-6))-1)+Liquidity_30Y!G13)</x:f>
        <x:v>959301.4516413306</x:v>
      </x:c>
      <x:c r="G313" s="16" t="n">
        <x:f>MAX(0,F313*(1+EXP((LN(1+Assumptions!$C$60)-0.5*Assumptions!$C$61^2)+Assumptions!$C$61*((RAND()+RAND()+RAND()+RAND()+RAND()+RAND()+RAND()+RAND()+RAND()+RAND()+RAND()+RAND())-6))-1)+Liquidity_30Y!H13)</x:f>
        <x:v>932045.9578896916</x:v>
      </x:c>
      <x:c r="H313" s="16" t="n">
        <x:f>MAX(0,G313*(1+EXP((LN(1+Assumptions!$C$60)-0.5*Assumptions!$C$61^2)+Assumptions!$C$61*((RAND()+RAND()+RAND()+RAND()+RAND()+RAND()+RAND()+RAND()+RAND()+RAND()+RAND()+RAND())-6))-1)+Liquidity_30Y!I13)</x:f>
        <x:v>885793.3986556926</x:v>
      </x:c>
      <x:c r="I313" s="16" t="n">
        <x:f>MAX(0,H313*(1+EXP((LN(1+Assumptions!$C$60)-0.5*Assumptions!$C$61^2)+Assumptions!$C$61*((RAND()+RAND()+RAND()+RAND()+RAND()+RAND()+RAND()+RAND()+RAND()+RAND()+RAND()+RAND())-6))-1)+Liquidity_30Y!J13)</x:f>
        <x:v>989906.3454454528</x:v>
      </x:c>
      <x:c r="J313" s="16" t="n">
        <x:f>MAX(0,I313*(1+EXP((LN(1+Assumptions!$C$60)-0.5*Assumptions!$C$61^2)+Assumptions!$C$61*((RAND()+RAND()+RAND()+RAND()+RAND()+RAND()+RAND()+RAND()+RAND()+RAND()+RAND()+RAND())-6))-1)+Liquidity_30Y!K13)</x:f>
        <x:v>782399.5399194974</x:v>
      </x:c>
      <x:c r="K313" s="16" t="n">
        <x:f>MAX(0,J313*(1+EXP((LN(1+Assumptions!$C$60)-0.5*Assumptions!$C$61^2)+Assumptions!$C$61*((RAND()+RAND()+RAND()+RAND()+RAND()+RAND()+RAND()+RAND()+RAND()+RAND()+RAND()+RAND())-6))-1)+Liquidity_30Y!L13)</x:f>
        <x:v>773242.3820248579</x:v>
      </x:c>
      <x:c r="L313" s="16" t="n">
        <x:f>MAX(0,K313*(1+EXP((LN(1+Assumptions!$C$60)-0.5*Assumptions!$C$61^2)+Assumptions!$C$61*((RAND()+RAND()+RAND()+RAND()+RAND()+RAND()+RAND()+RAND()+RAND()+RAND()+RAND()+RAND())-6))-1)+Liquidity_30Y!M13)</x:f>
        <x:v>767280.2649190656</x:v>
      </x:c>
      <x:c r="M313" s="16" t="n">
        <x:f>MAX(0,L313*(1+EXP((LN(1+Assumptions!$C$60)-0.5*Assumptions!$C$61^2)+Assumptions!$C$61*((RAND()+RAND()+RAND()+RAND()+RAND()+RAND()+RAND()+RAND()+RAND()+RAND()+RAND()+RAND())-6))-1)+Liquidity_30Y!N13)</x:f>
        <x:v>1001834.0416127634</x:v>
      </x:c>
      <x:c r="N313" s="16" t="n">
        <x:f>MAX(0,M313*(1+EXP((LN(1+Assumptions!$C$60)-0.5*Assumptions!$C$61^2)+Assumptions!$C$61*((RAND()+RAND()+RAND()+RAND()+RAND()+RAND()+RAND()+RAND()+RAND()+RAND()+RAND()+RAND())-6))-1)+Liquidity_30Y!O13)</x:f>
        <x:v>1159605.3162755843</x:v>
      </x:c>
      <x:c r="O313" s="16" t="n">
        <x:f>MAX(0,N313*(1+EXP((LN(1+Assumptions!$C$60)-0.5*Assumptions!$C$61^2)+Assumptions!$C$61*((RAND()+RAND()+RAND()+RAND()+RAND()+RAND()+RAND()+RAND()+RAND()+RAND()+RAND()+RAND())-6))-1)+Liquidity_30Y!P13)</x:f>
        <x:v>1468505.5393773646</x:v>
      </x:c>
      <x:c r="P313" s="16" t="n">
        <x:f>MAX(0,O313*(1+EXP((LN(1+Assumptions!$C$60)-0.5*Assumptions!$C$61^2)+Assumptions!$C$61*((RAND()+RAND()+RAND()+RAND()+RAND()+RAND()+RAND()+RAND()+RAND()+RAND()+RAND()+RAND())-6))-1)+Liquidity_30Y!Q13)</x:f>
        <x:v>1343951.6883818568</x:v>
      </x:c>
      <x:c r="Q313" s="16" t="n">
        <x:f>MAX(0,P313*(1+EXP((LN(1+Assumptions!$C$60)-0.5*Assumptions!$C$61^2)+Assumptions!$C$61*((RAND()+RAND()+RAND()+RAND()+RAND()+RAND()+RAND()+RAND()+RAND()+RAND()+RAND()+RAND())-6))-1)+Liquidity_30Y!R13)</x:f>
        <x:v>1572662.9871449722</x:v>
      </x:c>
      <x:c r="R313" s="16" t="n">
        <x:f>MAX(0,Q313*(1+EXP((LN(1+Assumptions!$C$60)-0.5*Assumptions!$C$61^2)+Assumptions!$C$61*((RAND()+RAND()+RAND()+RAND()+RAND()+RAND()+RAND()+RAND()+RAND()+RAND()+RAND()+RAND())-6))-1)+Liquidity_30Y!S13)</x:f>
        <x:v>1689654.7975016732</x:v>
      </x:c>
      <x:c r="S313" s="16" t="n">
        <x:f>MAX(0,R313*(1+EXP((LN(1+Assumptions!$C$60)-0.5*Assumptions!$C$61^2)+Assumptions!$C$61*((RAND()+RAND()+RAND()+RAND()+RAND()+RAND()+RAND()+RAND()+RAND()+RAND()+RAND()+RAND())-6))-1)+Liquidity_30Y!T13)</x:f>
        <x:v>1738452.1586856605</x:v>
      </x:c>
      <x:c r="T313" s="16" t="n">
        <x:f>MAX(0,S313*(1+EXP((LN(1+Assumptions!$C$60)-0.5*Assumptions!$C$61^2)+Assumptions!$C$61*((RAND()+RAND()+RAND()+RAND()+RAND()+RAND()+RAND()+RAND()+RAND()+RAND()+RAND()+RAND())-6))-1)+Liquidity_30Y!U13)</x:f>
        <x:v>1895196.5287242336</x:v>
      </x:c>
      <x:c r="U313" s="16" t="n">
        <x:f>MAX(0,T313*(1+EXP((LN(1+Assumptions!$C$60)-0.5*Assumptions!$C$61^2)+Assumptions!$C$61*((RAND()+RAND()+RAND()+RAND()+RAND()+RAND()+RAND()+RAND()+RAND()+RAND()+RAND()+RAND())-6))-1)+Liquidity_30Y!V13)</x:f>
        <x:v>2283684.2714636344</x:v>
      </x:c>
      <x:c r="V313" s="16" t="n">
        <x:f>MAX(0,U313*(1+EXP((LN(1+Assumptions!$C$60)-0.5*Assumptions!$C$61^2)+Assumptions!$C$61*((RAND()+RAND()+RAND()+RAND()+RAND()+RAND()+RAND()+RAND()+RAND()+RAND()+RAND()+RAND())-6))-1)+Liquidity_30Y!W13)</x:f>
        <x:v>2191746.2910891483</x:v>
      </x:c>
      <x:c r="W313" s="16" t="n">
        <x:f>MAX(0,V313*(1+EXP((LN(1+Assumptions!$C$60)-0.5*Assumptions!$C$61^2)+Assumptions!$C$61*((RAND()+RAND()+RAND()+RAND()+RAND()+RAND()+RAND()+RAND()+RAND()+RAND()+RAND()+RAND())-6))-1)+Liquidity_30Y!X13)</x:f>
        <x:v>2543436.4464712664</x:v>
      </x:c>
      <x:c r="X313" s="16" t="n">
        <x:f>MAX(0,W313*(1+EXP((LN(1+Assumptions!$C$60)-0.5*Assumptions!$C$61^2)+Assumptions!$C$61*((RAND()+RAND()+RAND()+RAND()+RAND()+RAND()+RAND()+RAND()+RAND()+RAND()+RAND()+RAND())-6))-1)+Liquidity_30Y!Y13)</x:f>
        <x:v>2774650.329593759</x:v>
      </x:c>
      <x:c r="Y313" s="16" t="n">
        <x:f>MAX(0,X313*(1+EXP((LN(1+Assumptions!$C$60)-0.5*Assumptions!$C$61^2)+Assumptions!$C$61*((RAND()+RAND()+RAND()+RAND()+RAND()+RAND()+RAND()+RAND()+RAND()+RAND()+RAND()+RAND())-6))-1)+Liquidity_30Y!Z13)</x:f>
        <x:v>3117504.4054726446</x:v>
      </x:c>
      <x:c r="Z313" s="16" t="n">
        <x:f>MAX(0,Y313*(1+EXP((LN(1+Assumptions!$C$60)-0.5*Assumptions!$C$61^2)+Assumptions!$C$61*((RAND()+RAND()+RAND()+RAND()+RAND()+RAND()+RAND()+RAND()+RAND()+RAND()+RAND()+RAND())-6))-1)+Liquidity_30Y!AA13)</x:f>
        <x:v>3223029.7711632303</x:v>
      </x:c>
      <x:c r="AA313" s="16" t="n">
        <x:f>MAX(0,Z313*(1+EXP((LN(1+Assumptions!$C$60)-0.5*Assumptions!$C$61^2)+Assumptions!$C$61*((RAND()+RAND()+RAND()+RAND()+RAND()+RAND()+RAND()+RAND()+RAND()+RAND()+RAND()+RAND())-6))-1)+Liquidity_30Y!AB13)</x:f>
        <x:v>4904400.3014347125</x:v>
      </x:c>
      <x:c r="AB313" s="16" t="n">
        <x:f>MAX(0,AA313*(1+EXP((LN(1+Assumptions!$C$60)-0.5*Assumptions!$C$61^2)+Assumptions!$C$61*((RAND()+RAND()+RAND()+RAND()+RAND()+RAND()+RAND()+RAND()+RAND()+RAND()+RAND()+RAND())-6))-1)+Liquidity_30Y!AC13)</x:f>
        <x:v>4730107.624592649</x:v>
      </x:c>
      <x:c r="AC313" s="16" t="n">
        <x:f>MAX(0,AB313*(1+EXP((LN(1+Assumptions!$C$60)-0.5*Assumptions!$C$61^2)+Assumptions!$C$61*((RAND()+RAND()+RAND()+RAND()+RAND()+RAND()+RAND()+RAND()+RAND()+RAND()+RAND()+RAND())-6))-1)+Liquidity_30Y!AD13)</x:f>
        <x:v>5073570.951898717</x:v>
      </x:c>
      <x:c r="AD313" s="16" t="n">
        <x:f>MAX(0,AC313*(1+EXP((LN(1+Assumptions!$C$60)-0.5*Assumptions!$C$61^2)+Assumptions!$C$61*((RAND()+RAND()+RAND()+RAND()+RAND()+RAND()+RAND()+RAND()+RAND()+RAND()+RAND()+RAND())-6))-1)+Liquidity_30Y!AE13)</x:f>
        <x:v>6468937.456220054</x:v>
      </x:c>
      <x:c r="AE313" s="16" t="n">
        <x:f>MAX(0,AD313*(1+EXP((LN(1+Assumptions!$C$60)-0.5*Assumptions!$C$61^2)+Assumptions!$C$61*((RAND()+RAND()+RAND()+RAND()+RAND()+RAND()+RAND()+RAND()+RAND()+RAND()+RAND()+RAND())-6))-1)+Liquidity_30Y!AF13)</x:f>
        <x:v>6364370.597139044</x:v>
      </x:c>
      <x:c r="AF313" s="16" t="n">
        <x:f>MAX(0,AE313*(1+EXP((LN(1+Assumptions!$C$60)-0.5*Assumptions!$C$61^2)+Assumptions!$C$61*((RAND()+RAND()+RAND()+RAND()+RAND()+RAND()+RAND()+RAND()+RAND()+RAND()+RAND()+RAND())-6))-1)+Liquidity_30Y!AG13)</x:f>
        <x:v>9118074.334482752</x:v>
      </x:c>
    </x:row>
    <x:row r="314">
      <x:c r="A314" s="39">
        <x:v>310</x:v>
      </x:c>
      <x:c r="B314" s="16" t="n">
        <x:f>Liquidity_30Y!C14</x:f>
        <x:v>1029031.25</x:v>
      </x:c>
      <x:c r="C314" s="16" t="n">
        <x:f>MAX(0,B314*(1+EXP((LN(1+Assumptions!$C$60)-0.5*Assumptions!$C$61^2)+Assumptions!$C$61*((RAND()+RAND()+RAND()+RAND()+RAND()+RAND()+RAND()+RAND()+RAND()+RAND()+RAND()+RAND())-6))-1)+Liquidity_30Y!D13)</x:f>
        <x:v>1392115.5534823611</x:v>
      </x:c>
      <x:c r="D314" s="16" t="n">
        <x:f>MAX(0,C314*(1+EXP((LN(1+Assumptions!$C$60)-0.5*Assumptions!$C$61^2)+Assumptions!$C$61*((RAND()+RAND()+RAND()+RAND()+RAND()+RAND()+RAND()+RAND()+RAND()+RAND()+RAND()+RAND())-6))-1)+Liquidity_30Y!E13)</x:f>
        <x:v>1322330.7009090676</x:v>
      </x:c>
      <x:c r="E314" s="16" t="n">
        <x:f>MAX(0,D314*(1+EXP((LN(1+Assumptions!$C$60)-0.5*Assumptions!$C$61^2)+Assumptions!$C$61*((RAND()+RAND()+RAND()+RAND()+RAND()+RAND()+RAND()+RAND()+RAND()+RAND()+RAND()+RAND())-6))-1)+Liquidity_30Y!F13)</x:f>
        <x:v>1487721.4452777267</x:v>
      </x:c>
      <x:c r="F314" s="16" t="n">
        <x:f>MAX(0,E314*(1+EXP((LN(1+Assumptions!$C$60)-0.5*Assumptions!$C$61^2)+Assumptions!$C$61*((RAND()+RAND()+RAND()+RAND()+RAND()+RAND()+RAND()+RAND()+RAND()+RAND()+RAND()+RAND())-6))-1)+Liquidity_30Y!G13)</x:f>
        <x:v>1412151.7189229114</x:v>
      </x:c>
      <x:c r="G314" s="16" t="n">
        <x:f>MAX(0,F314*(1+EXP((LN(1+Assumptions!$C$60)-0.5*Assumptions!$C$61^2)+Assumptions!$C$61*((RAND()+RAND()+RAND()+RAND()+RAND()+RAND()+RAND()+RAND()+RAND()+RAND()+RAND()+RAND())-6))-1)+Liquidity_30Y!H13)</x:f>
        <x:v>1827487.085759684</x:v>
      </x:c>
      <x:c r="H314" s="16" t="n">
        <x:f>MAX(0,G314*(1+EXP((LN(1+Assumptions!$C$60)-0.5*Assumptions!$C$61^2)+Assumptions!$C$61*((RAND()+RAND()+RAND()+RAND()+RAND()+RAND()+RAND()+RAND()+RAND()+RAND()+RAND()+RAND())-6))-1)+Liquidity_30Y!I13)</x:f>
        <x:v>1565335.1358152211</x:v>
      </x:c>
      <x:c r="I314" s="16" t="n">
        <x:f>MAX(0,H314*(1+EXP((LN(1+Assumptions!$C$60)-0.5*Assumptions!$C$61^2)+Assumptions!$C$61*((RAND()+RAND()+RAND()+RAND()+RAND()+RAND()+RAND()+RAND()+RAND()+RAND()+RAND()+RAND())-6))-1)+Liquidity_30Y!J13)</x:f>
        <x:v>1836779.969782337</x:v>
      </x:c>
      <x:c r="J314" s="16" t="n">
        <x:f>MAX(0,I314*(1+EXP((LN(1+Assumptions!$C$60)-0.5*Assumptions!$C$61^2)+Assumptions!$C$61*((RAND()+RAND()+RAND()+RAND()+RAND()+RAND()+RAND()+RAND()+RAND()+RAND()+RAND()+RAND())-6))-1)+Liquidity_30Y!K13)</x:f>
        <x:v>2071935.1826699474</x:v>
      </x:c>
      <x:c r="K314" s="16" t="n">
        <x:f>MAX(0,J314*(1+EXP((LN(1+Assumptions!$C$60)-0.5*Assumptions!$C$61^2)+Assumptions!$C$61*((RAND()+RAND()+RAND()+RAND()+RAND()+RAND()+RAND()+RAND()+RAND()+RAND()+RAND()+RAND())-6))-1)+Liquidity_30Y!L13)</x:f>
        <x:v>2365535.3610769976</x:v>
      </x:c>
      <x:c r="L314" s="16" t="n">
        <x:f>MAX(0,K314*(1+EXP((LN(1+Assumptions!$C$60)-0.5*Assumptions!$C$61^2)+Assumptions!$C$61*((RAND()+RAND()+RAND()+RAND()+RAND()+RAND()+RAND()+RAND()+RAND()+RAND()+RAND()+RAND())-6))-1)+Liquidity_30Y!M13)</x:f>
        <x:v>2812316.3244593907</x:v>
      </x:c>
      <x:c r="M314" s="16" t="n">
        <x:f>MAX(0,L314*(1+EXP((LN(1+Assumptions!$C$60)-0.5*Assumptions!$C$61^2)+Assumptions!$C$61*((RAND()+RAND()+RAND()+RAND()+RAND()+RAND()+RAND()+RAND()+RAND()+RAND()+RAND()+RAND())-6))-1)+Liquidity_30Y!N13)</x:f>
        <x:v>3133232.4185720626</x:v>
      </x:c>
      <x:c r="N314" s="16" t="n">
        <x:f>MAX(0,M314*(1+EXP((LN(1+Assumptions!$C$60)-0.5*Assumptions!$C$61^2)+Assumptions!$C$61*((RAND()+RAND()+RAND()+RAND()+RAND()+RAND()+RAND()+RAND()+RAND()+RAND()+RAND()+RAND())-6))-1)+Liquidity_30Y!O13)</x:f>
        <x:v>2686918.6398437563</x:v>
      </x:c>
      <x:c r="O314" s="16" t="n">
        <x:f>MAX(0,N314*(1+EXP((LN(1+Assumptions!$C$60)-0.5*Assumptions!$C$61^2)+Assumptions!$C$61*((RAND()+RAND()+RAND()+RAND()+RAND()+RAND()+RAND()+RAND()+RAND()+RAND()+RAND()+RAND())-6))-1)+Liquidity_30Y!P13)</x:f>
        <x:v>3932882.03208486</x:v>
      </x:c>
      <x:c r="P314" s="16" t="n">
        <x:f>MAX(0,O314*(1+EXP((LN(1+Assumptions!$C$60)-0.5*Assumptions!$C$61^2)+Assumptions!$C$61*((RAND()+RAND()+RAND()+RAND()+RAND()+RAND()+RAND()+RAND()+RAND()+RAND()+RAND()+RAND())-6))-1)+Liquidity_30Y!Q13)</x:f>
        <x:v>3996227.000859749</x:v>
      </x:c>
      <x:c r="Q314" s="16" t="n">
        <x:f>MAX(0,P314*(1+EXP((LN(1+Assumptions!$C$60)-0.5*Assumptions!$C$61^2)+Assumptions!$C$61*((RAND()+RAND()+RAND()+RAND()+RAND()+RAND()+RAND()+RAND()+RAND()+RAND()+RAND()+RAND())-6))-1)+Liquidity_30Y!R13)</x:f>
        <x:v>3228727.4094452946</x:v>
      </x:c>
      <x:c r="R314" s="16" t="n">
        <x:f>MAX(0,Q314*(1+EXP((LN(1+Assumptions!$C$60)-0.5*Assumptions!$C$61^2)+Assumptions!$C$61*((RAND()+RAND()+RAND()+RAND()+RAND()+RAND()+RAND()+RAND()+RAND()+RAND()+RAND()+RAND())-6))-1)+Liquidity_30Y!S13)</x:f>
        <x:v>3181145.250421367</x:v>
      </x:c>
      <x:c r="S314" s="16" t="n">
        <x:f>MAX(0,R314*(1+EXP((LN(1+Assumptions!$C$60)-0.5*Assumptions!$C$61^2)+Assumptions!$C$61*((RAND()+RAND()+RAND()+RAND()+RAND()+RAND()+RAND()+RAND()+RAND()+RAND()+RAND()+RAND())-6))-1)+Liquidity_30Y!T13)</x:f>
        <x:v>3740535.3344601304</x:v>
      </x:c>
      <x:c r="T314" s="16" t="n">
        <x:f>MAX(0,S314*(1+EXP((LN(1+Assumptions!$C$60)-0.5*Assumptions!$C$61^2)+Assumptions!$C$61*((RAND()+RAND()+RAND()+RAND()+RAND()+RAND()+RAND()+RAND()+RAND()+RAND()+RAND()+RAND())-6))-1)+Liquidity_30Y!U13)</x:f>
        <x:v>4138572.364521436</x:v>
      </x:c>
      <x:c r="U314" s="16" t="n">
        <x:f>MAX(0,T314*(1+EXP((LN(1+Assumptions!$C$60)-0.5*Assumptions!$C$61^2)+Assumptions!$C$61*((RAND()+RAND()+RAND()+RAND()+RAND()+RAND()+RAND()+RAND()+RAND()+RAND()+RAND()+RAND())-6))-1)+Liquidity_30Y!V13)</x:f>
        <x:v>4646637.0766357975</x:v>
      </x:c>
      <x:c r="V314" s="16" t="n">
        <x:f>MAX(0,U314*(1+EXP((LN(1+Assumptions!$C$60)-0.5*Assumptions!$C$61^2)+Assumptions!$C$61*((RAND()+RAND()+RAND()+RAND()+RAND()+RAND()+RAND()+RAND()+RAND()+RAND()+RAND()+RAND())-6))-1)+Liquidity_30Y!W13)</x:f>
        <x:v>5611915.300385326</x:v>
      </x:c>
      <x:c r="W314" s="16" t="n">
        <x:f>MAX(0,V314*(1+EXP((LN(1+Assumptions!$C$60)-0.5*Assumptions!$C$61^2)+Assumptions!$C$61*((RAND()+RAND()+RAND()+RAND()+RAND()+RAND()+RAND()+RAND()+RAND()+RAND()+RAND()+RAND())-6))-1)+Liquidity_30Y!X13)</x:f>
        <x:v>6065957.3878690265</x:v>
      </x:c>
      <x:c r="X314" s="16" t="n">
        <x:f>MAX(0,W314*(1+EXP((LN(1+Assumptions!$C$60)-0.5*Assumptions!$C$61^2)+Assumptions!$C$61*((RAND()+RAND()+RAND()+RAND()+RAND()+RAND()+RAND()+RAND()+RAND()+RAND()+RAND()+RAND())-6))-1)+Liquidity_30Y!Y13)</x:f>
        <x:v>5798787.548443509</x:v>
      </x:c>
      <x:c r="Y314" s="16" t="n">
        <x:f>MAX(0,X314*(1+EXP((LN(1+Assumptions!$C$60)-0.5*Assumptions!$C$61^2)+Assumptions!$C$61*((RAND()+RAND()+RAND()+RAND()+RAND()+RAND()+RAND()+RAND()+RAND()+RAND()+RAND()+RAND())-6))-1)+Liquidity_30Y!Z13)</x:f>
        <x:v>4439443.704177513</x:v>
      </x:c>
      <x:c r="Z314" s="16" t="n">
        <x:f>MAX(0,Y314*(1+EXP((LN(1+Assumptions!$C$60)-0.5*Assumptions!$C$61^2)+Assumptions!$C$61*((RAND()+RAND()+RAND()+RAND()+RAND()+RAND()+RAND()+RAND()+RAND()+RAND()+RAND()+RAND())-6))-1)+Liquidity_30Y!AA13)</x:f>
        <x:v>4563474.630010635</x:v>
      </x:c>
      <x:c r="AA314" s="16" t="n">
        <x:f>MAX(0,Z314*(1+EXP((LN(1+Assumptions!$C$60)-0.5*Assumptions!$C$61^2)+Assumptions!$C$61*((RAND()+RAND()+RAND()+RAND()+RAND()+RAND()+RAND()+RAND()+RAND()+RAND()+RAND()+RAND())-6))-1)+Liquidity_30Y!AB13)</x:f>
        <x:v>6748425.6295518875</x:v>
      </x:c>
      <x:c r="AB314" s="16" t="n">
        <x:f>MAX(0,AA314*(1+EXP((LN(1+Assumptions!$C$60)-0.5*Assumptions!$C$61^2)+Assumptions!$C$61*((RAND()+RAND()+RAND()+RAND()+RAND()+RAND()+RAND()+RAND()+RAND()+RAND()+RAND()+RAND())-6))-1)+Liquidity_30Y!AC13)</x:f>
        <x:v>7847185.384265549</x:v>
      </x:c>
      <x:c r="AC314" s="16" t="n">
        <x:f>MAX(0,AB314*(1+EXP((LN(1+Assumptions!$C$60)-0.5*Assumptions!$C$61^2)+Assumptions!$C$61*((RAND()+RAND()+RAND()+RAND()+RAND()+RAND()+RAND()+RAND()+RAND()+RAND()+RAND()+RAND())-6))-1)+Liquidity_30Y!AD13)</x:f>
        <x:v>9720854.08399866</x:v>
      </x:c>
      <x:c r="AD314" s="16" t="n">
        <x:f>MAX(0,AC314*(1+EXP((LN(1+Assumptions!$C$60)-0.5*Assumptions!$C$61^2)+Assumptions!$C$61*((RAND()+RAND()+RAND()+RAND()+RAND()+RAND()+RAND()+RAND()+RAND()+RAND()+RAND()+RAND())-6))-1)+Liquidity_30Y!AE13)</x:f>
        <x:v>9093944.693606662</x:v>
      </x:c>
      <x:c r="AE314" s="16" t="n">
        <x:f>MAX(0,AD314*(1+EXP((LN(1+Assumptions!$C$60)-0.5*Assumptions!$C$61^2)+Assumptions!$C$61*((RAND()+RAND()+RAND()+RAND()+RAND()+RAND()+RAND()+RAND()+RAND()+RAND()+RAND()+RAND())-6))-1)+Liquidity_30Y!AF13)</x:f>
        <x:v>10185756.56605686</x:v>
      </x:c>
      <x:c r="AF314" s="16" t="n">
        <x:f>MAX(0,AE314*(1+EXP((LN(1+Assumptions!$C$60)-0.5*Assumptions!$C$61^2)+Assumptions!$C$61*((RAND()+RAND()+RAND()+RAND()+RAND()+RAND()+RAND()+RAND()+RAND()+RAND()+RAND()+RAND())-6))-1)+Liquidity_30Y!AG13)</x:f>
        <x:v>10474884.41363201</x:v>
      </x:c>
    </x:row>
    <x:row r="315">
      <x:c r="A315" s="39">
        <x:v>311</x:v>
      </x:c>
      <x:c r="B315" s="16" t="n">
        <x:f>Liquidity_30Y!C14</x:f>
        <x:v>1029031.25</x:v>
      </x:c>
      <x:c r="C315" s="16" t="n">
        <x:f>MAX(0,B315*(1+EXP((LN(1+Assumptions!$C$60)-0.5*Assumptions!$C$61^2)+Assumptions!$C$61*((RAND()+RAND()+RAND()+RAND()+RAND()+RAND()+RAND()+RAND()+RAND()+RAND()+RAND()+RAND())-6))-1)+Liquidity_30Y!D13)</x:f>
        <x:v>977915.9495243437</x:v>
      </x:c>
      <x:c r="D315" s="16" t="n">
        <x:f>MAX(0,C315*(1+EXP((LN(1+Assumptions!$C$60)-0.5*Assumptions!$C$61^2)+Assumptions!$C$61*((RAND()+RAND()+RAND()+RAND()+RAND()+RAND()+RAND()+RAND()+RAND()+RAND()+RAND()+RAND())-6))-1)+Liquidity_30Y!E13)</x:f>
        <x:v>1389263.0071740649</x:v>
      </x:c>
      <x:c r="E315" s="16" t="n">
        <x:f>MAX(0,D315*(1+EXP((LN(1+Assumptions!$C$60)-0.5*Assumptions!$C$61^2)+Assumptions!$C$61*((RAND()+RAND()+RAND()+RAND()+RAND()+RAND()+RAND()+RAND()+RAND()+RAND()+RAND()+RAND())-6))-1)+Liquidity_30Y!F13)</x:f>
        <x:v>1321152.5633313993</x:v>
      </x:c>
      <x:c r="F315" s="16" t="n">
        <x:f>MAX(0,E315*(1+EXP((LN(1+Assumptions!$C$60)-0.5*Assumptions!$C$61^2)+Assumptions!$C$61*((RAND()+RAND()+RAND()+RAND()+RAND()+RAND()+RAND()+RAND()+RAND()+RAND()+RAND()+RAND())-6))-1)+Liquidity_30Y!G13)</x:f>
        <x:v>1195142.2470653842</x:v>
      </x:c>
      <x:c r="G315" s="16" t="n">
        <x:f>MAX(0,F315*(1+EXP((LN(1+Assumptions!$C$60)-0.5*Assumptions!$C$61^2)+Assumptions!$C$61*((RAND()+RAND()+RAND()+RAND()+RAND()+RAND()+RAND()+RAND()+RAND()+RAND()+RAND()+RAND())-6))-1)+Liquidity_30Y!H13)</x:f>
        <x:v>1074496.2594649717</x:v>
      </x:c>
      <x:c r="H315" s="16" t="n">
        <x:f>MAX(0,G315*(1+EXP((LN(1+Assumptions!$C$60)-0.5*Assumptions!$C$61^2)+Assumptions!$C$61*((RAND()+RAND()+RAND()+RAND()+RAND()+RAND()+RAND()+RAND()+RAND()+RAND()+RAND()+RAND())-6))-1)+Liquidity_30Y!I13)</x:f>
        <x:v>1006754.2069505499</x:v>
      </x:c>
      <x:c r="I315" s="16" t="n">
        <x:f>MAX(0,H315*(1+EXP((LN(1+Assumptions!$C$60)-0.5*Assumptions!$C$61^2)+Assumptions!$C$61*((RAND()+RAND()+RAND()+RAND()+RAND()+RAND()+RAND()+RAND()+RAND()+RAND()+RAND()+RAND())-6))-1)+Liquidity_30Y!J13)</x:f>
        <x:v>953712.3306132632</x:v>
      </x:c>
      <x:c r="J315" s="16" t="n">
        <x:f>MAX(0,I315*(1+EXP((LN(1+Assumptions!$C$60)-0.5*Assumptions!$C$61^2)+Assumptions!$C$61*((RAND()+RAND()+RAND()+RAND()+RAND()+RAND()+RAND()+RAND()+RAND()+RAND()+RAND()+RAND())-6))-1)+Liquidity_30Y!K13)</x:f>
        <x:v>938441.6313341598</x:v>
      </x:c>
      <x:c r="K315" s="16" t="n">
        <x:f>MAX(0,J315*(1+EXP((LN(1+Assumptions!$C$60)-0.5*Assumptions!$C$61^2)+Assumptions!$C$61*((RAND()+RAND()+RAND()+RAND()+RAND()+RAND()+RAND()+RAND()+RAND()+RAND()+RAND()+RAND())-6))-1)+Liquidity_30Y!L13)</x:f>
        <x:v>756729.8190681983</x:v>
      </x:c>
      <x:c r="L315" s="16" t="n">
        <x:f>MAX(0,K315*(1+EXP((LN(1+Assumptions!$C$60)-0.5*Assumptions!$C$61^2)+Assumptions!$C$61*((RAND()+RAND()+RAND()+RAND()+RAND()+RAND()+RAND()+RAND()+RAND()+RAND()+RAND()+RAND())-6))-1)+Liquidity_30Y!M13)</x:f>
        <x:v>1107009.478551419</x:v>
      </x:c>
      <x:c r="M315" s="16" t="n">
        <x:f>MAX(0,L315*(1+EXP((LN(1+Assumptions!$C$60)-0.5*Assumptions!$C$61^2)+Assumptions!$C$61*((RAND()+RAND()+RAND()+RAND()+RAND()+RAND()+RAND()+RAND()+RAND()+RAND()+RAND()+RAND())-6))-1)+Liquidity_30Y!N13)</x:f>
        <x:v>1587748.731895569</x:v>
      </x:c>
      <x:c r="N315" s="16" t="n">
        <x:f>MAX(0,M315*(1+EXP((LN(1+Assumptions!$C$60)-0.5*Assumptions!$C$61^2)+Assumptions!$C$61*((RAND()+RAND()+RAND()+RAND()+RAND()+RAND()+RAND()+RAND()+RAND()+RAND()+RAND()+RAND())-6))-1)+Liquidity_30Y!O13)</x:f>
        <x:v>1741704.8136808362</x:v>
      </x:c>
      <x:c r="O315" s="16" t="n">
        <x:f>MAX(0,N315*(1+EXP((LN(1+Assumptions!$C$60)-0.5*Assumptions!$C$61^2)+Assumptions!$C$61*((RAND()+RAND()+RAND()+RAND()+RAND()+RAND()+RAND()+RAND()+RAND()+RAND()+RAND()+RAND())-6))-1)+Liquidity_30Y!P13)</x:f>
        <x:v>1238344.9567414555</x:v>
      </x:c>
      <x:c r="P315" s="16" t="n">
        <x:f>MAX(0,O315*(1+EXP((LN(1+Assumptions!$C$60)-0.5*Assumptions!$C$61^2)+Assumptions!$C$61*((RAND()+RAND()+RAND()+RAND()+RAND()+RAND()+RAND()+RAND()+RAND()+RAND()+RAND()+RAND())-6))-1)+Liquidity_30Y!Q13)</x:f>
        <x:v>1240092.4297775473</x:v>
      </x:c>
      <x:c r="Q315" s="16" t="n">
        <x:f>MAX(0,P315*(1+EXP((LN(1+Assumptions!$C$60)-0.5*Assumptions!$C$61^2)+Assumptions!$C$61*((RAND()+RAND()+RAND()+RAND()+RAND()+RAND()+RAND()+RAND()+RAND()+RAND()+RAND()+RAND())-6))-1)+Liquidity_30Y!R13)</x:f>
        <x:v>961094.9333592723</x:v>
      </x:c>
      <x:c r="R315" s="16" t="n">
        <x:f>MAX(0,Q315*(1+EXP((LN(1+Assumptions!$C$60)-0.5*Assumptions!$C$61^2)+Assumptions!$C$61*((RAND()+RAND()+RAND()+RAND()+RAND()+RAND()+RAND()+RAND()+RAND()+RAND()+RAND()+RAND())-6))-1)+Liquidity_30Y!S13)</x:f>
        <x:v>790601.6200674404</x:v>
      </x:c>
      <x:c r="S315" s="16" t="n">
        <x:f>MAX(0,R315*(1+EXP((LN(1+Assumptions!$C$60)-0.5*Assumptions!$C$61^2)+Assumptions!$C$61*((RAND()+RAND()+RAND()+RAND()+RAND()+RAND()+RAND()+RAND()+RAND()+RAND()+RAND()+RAND())-6))-1)+Liquidity_30Y!T13)</x:f>
        <x:v>734845.8767068735</x:v>
      </x:c>
      <x:c r="T315" s="16" t="n">
        <x:f>MAX(0,S315*(1+EXP((LN(1+Assumptions!$C$60)-0.5*Assumptions!$C$61^2)+Assumptions!$C$61*((RAND()+RAND()+RAND()+RAND()+RAND()+RAND()+RAND()+RAND()+RAND()+RAND()+RAND()+RAND())-6))-1)+Liquidity_30Y!U13)</x:f>
        <x:v>651988.5028362488</x:v>
      </x:c>
      <x:c r="U315" s="16" t="n">
        <x:f>MAX(0,T315*(1+EXP((LN(1+Assumptions!$C$60)-0.5*Assumptions!$C$61^2)+Assumptions!$C$61*((RAND()+RAND()+RAND()+RAND()+RAND()+RAND()+RAND()+RAND()+RAND()+RAND()+RAND()+RAND())-6))-1)+Liquidity_30Y!V13)</x:f>
        <x:v>747362.4499243328</x:v>
      </x:c>
      <x:c r="V315" s="16" t="n">
        <x:f>MAX(0,U315*(1+EXP((LN(1+Assumptions!$C$60)-0.5*Assumptions!$C$61^2)+Assumptions!$C$61*((RAND()+RAND()+RAND()+RAND()+RAND()+RAND()+RAND()+RAND()+RAND()+RAND()+RAND()+RAND())-6))-1)+Liquidity_30Y!W13)</x:f>
        <x:v>732613.2020485458</x:v>
      </x:c>
      <x:c r="W315" s="16" t="n">
        <x:f>MAX(0,V315*(1+EXP((LN(1+Assumptions!$C$60)-0.5*Assumptions!$C$61^2)+Assumptions!$C$61*((RAND()+RAND()+RAND()+RAND()+RAND()+RAND()+RAND()+RAND()+RAND()+RAND()+RAND()+RAND())-6))-1)+Liquidity_30Y!X13)</x:f>
        <x:v>792939.7679035412</x:v>
      </x:c>
      <x:c r="X315" s="16" t="n">
        <x:f>MAX(0,W315*(1+EXP((LN(1+Assumptions!$C$60)-0.5*Assumptions!$C$61^2)+Assumptions!$C$61*((RAND()+RAND()+RAND()+RAND()+RAND()+RAND()+RAND()+RAND()+RAND()+RAND()+RAND()+RAND())-6))-1)+Liquidity_30Y!Y13)</x:f>
        <x:v>1106474.4927573185</x:v>
      </x:c>
      <x:c r="Y315" s="16" t="n">
        <x:f>MAX(0,X315*(1+EXP((LN(1+Assumptions!$C$60)-0.5*Assumptions!$C$61^2)+Assumptions!$C$61*((RAND()+RAND()+RAND()+RAND()+RAND()+RAND()+RAND()+RAND()+RAND()+RAND()+RAND()+RAND())-6))-1)+Liquidity_30Y!Z13)</x:f>
        <x:v>1237002.3323387573</x:v>
      </x:c>
      <x:c r="Z315" s="16" t="n">
        <x:f>MAX(0,Y315*(1+EXP((LN(1+Assumptions!$C$60)-0.5*Assumptions!$C$61^2)+Assumptions!$C$61*((RAND()+RAND()+RAND()+RAND()+RAND()+RAND()+RAND()+RAND()+RAND()+RAND()+RAND()+RAND())-6))-1)+Liquidity_30Y!AA13)</x:f>
        <x:v>1419745.3508408614</x:v>
      </x:c>
      <x:c r="AA315" s="16" t="n">
        <x:f>MAX(0,Z315*(1+EXP((LN(1+Assumptions!$C$60)-0.5*Assumptions!$C$61^2)+Assumptions!$C$61*((RAND()+RAND()+RAND()+RAND()+RAND()+RAND()+RAND()+RAND()+RAND()+RAND()+RAND()+RAND())-6))-1)+Liquidity_30Y!AB13)</x:f>
        <x:v>1220315.5525462173</x:v>
      </x:c>
      <x:c r="AB315" s="16" t="n">
        <x:f>MAX(0,AA315*(1+EXP((LN(1+Assumptions!$C$60)-0.5*Assumptions!$C$61^2)+Assumptions!$C$61*((RAND()+RAND()+RAND()+RAND()+RAND()+RAND()+RAND()+RAND()+RAND()+RAND()+RAND()+RAND())-6))-1)+Liquidity_30Y!AC13)</x:f>
        <x:v>1792621.72510203</x:v>
      </x:c>
      <x:c r="AC315" s="16" t="n">
        <x:f>MAX(0,AB315*(1+EXP((LN(1+Assumptions!$C$60)-0.5*Assumptions!$C$61^2)+Assumptions!$C$61*((RAND()+RAND()+RAND()+RAND()+RAND()+RAND()+RAND()+RAND()+RAND()+RAND()+RAND()+RAND())-6))-1)+Liquidity_30Y!AD13)</x:f>
        <x:v>1581084.759803462</x:v>
      </x:c>
      <x:c r="AD315" s="16" t="n">
        <x:f>MAX(0,AC315*(1+EXP((LN(1+Assumptions!$C$60)-0.5*Assumptions!$C$61^2)+Assumptions!$C$61*((RAND()+RAND()+RAND()+RAND()+RAND()+RAND()+RAND()+RAND()+RAND()+RAND()+RAND()+RAND())-6))-1)+Liquidity_30Y!AE13)</x:f>
        <x:v>1955544.540135188</x:v>
      </x:c>
      <x:c r="AE315" s="16" t="n">
        <x:f>MAX(0,AD315*(1+EXP((LN(1+Assumptions!$C$60)-0.5*Assumptions!$C$61^2)+Assumptions!$C$61*((RAND()+RAND()+RAND()+RAND()+RAND()+RAND()+RAND()+RAND()+RAND()+RAND()+RAND()+RAND())-6))-1)+Liquidity_30Y!AF13)</x:f>
        <x:v>2353772.129605979</x:v>
      </x:c>
      <x:c r="AF315" s="16" t="n">
        <x:f>MAX(0,AE315*(1+EXP((LN(1+Assumptions!$C$60)-0.5*Assumptions!$C$61^2)+Assumptions!$C$61*((RAND()+RAND()+RAND()+RAND()+RAND()+RAND()+RAND()+RAND()+RAND()+RAND()+RAND()+RAND())-6))-1)+Liquidity_30Y!AG13)</x:f>
        <x:v>2544952.24636792</x:v>
      </x:c>
    </x:row>
    <x:row r="316">
      <x:c r="A316" s="39">
        <x:v>312</x:v>
      </x:c>
      <x:c r="B316" s="16" t="n">
        <x:f>Liquidity_30Y!C14</x:f>
        <x:v>1029031.25</x:v>
      </x:c>
      <x:c r="C316" s="16" t="n">
        <x:f>MAX(0,B316*(1+EXP((LN(1+Assumptions!$C$60)-0.5*Assumptions!$C$61^2)+Assumptions!$C$61*((RAND()+RAND()+RAND()+RAND()+RAND()+RAND()+RAND()+RAND()+RAND()+RAND()+RAND()+RAND())-6))-1)+Liquidity_30Y!D13)</x:f>
        <x:v>1110991.139198706</x:v>
      </x:c>
      <x:c r="D316" s="16" t="n">
        <x:f>MAX(0,C316*(1+EXP((LN(1+Assumptions!$C$60)-0.5*Assumptions!$C$61^2)+Assumptions!$C$61*((RAND()+RAND()+RAND()+RAND()+RAND()+RAND()+RAND()+RAND()+RAND()+RAND()+RAND()+RAND())-6))-1)+Liquidity_30Y!E13)</x:f>
        <x:v>1370793.5675692465</x:v>
      </x:c>
      <x:c r="E316" s="16" t="n">
        <x:f>MAX(0,D316*(1+EXP((LN(1+Assumptions!$C$60)-0.5*Assumptions!$C$61^2)+Assumptions!$C$61*((RAND()+RAND()+RAND()+RAND()+RAND()+RAND()+RAND()+RAND()+RAND()+RAND()+RAND()+RAND())-6))-1)+Liquidity_30Y!F13)</x:f>
        <x:v>1341659.7082795245</x:v>
      </x:c>
      <x:c r="F316" s="16" t="n">
        <x:f>MAX(0,E316*(1+EXP((LN(1+Assumptions!$C$60)-0.5*Assumptions!$C$61^2)+Assumptions!$C$61*((RAND()+RAND()+RAND()+RAND()+RAND()+RAND()+RAND()+RAND()+RAND()+RAND()+RAND()+RAND())-6))-1)+Liquidity_30Y!G13)</x:f>
        <x:v>1530241.6707557586</x:v>
      </x:c>
      <x:c r="G316" s="16" t="n">
        <x:f>MAX(0,F316*(1+EXP((LN(1+Assumptions!$C$60)-0.5*Assumptions!$C$61^2)+Assumptions!$C$61*((RAND()+RAND()+RAND()+RAND()+RAND()+RAND()+RAND()+RAND()+RAND()+RAND()+RAND()+RAND())-6))-1)+Liquidity_30Y!H13)</x:f>
        <x:v>1291983.989359782</x:v>
      </x:c>
      <x:c r="H316" s="16" t="n">
        <x:f>MAX(0,G316*(1+EXP((LN(1+Assumptions!$C$60)-0.5*Assumptions!$C$61^2)+Assumptions!$C$61*((RAND()+RAND()+RAND()+RAND()+RAND()+RAND()+RAND()+RAND()+RAND()+RAND()+RAND()+RAND())-6))-1)+Liquidity_30Y!I13)</x:f>
        <x:v>1152113.6745966685</x:v>
      </x:c>
      <x:c r="I316" s="16" t="n">
        <x:f>MAX(0,H316*(1+EXP((LN(1+Assumptions!$C$60)-0.5*Assumptions!$C$61^2)+Assumptions!$C$61*((RAND()+RAND()+RAND()+RAND()+RAND()+RAND()+RAND()+RAND()+RAND()+RAND()+RAND()+RAND())-6))-1)+Liquidity_30Y!J13)</x:f>
        <x:v>1333205.0246867938</x:v>
      </x:c>
      <x:c r="J316" s="16" t="n">
        <x:f>MAX(0,I316*(1+EXP((LN(1+Assumptions!$C$60)-0.5*Assumptions!$C$61^2)+Assumptions!$C$61*((RAND()+RAND()+RAND()+RAND()+RAND()+RAND()+RAND()+RAND()+RAND()+RAND()+RAND()+RAND())-6))-1)+Liquidity_30Y!K13)</x:f>
        <x:v>1483685.4846111103</x:v>
      </x:c>
      <x:c r="K316" s="16" t="n">
        <x:f>MAX(0,J316*(1+EXP((LN(1+Assumptions!$C$60)-0.5*Assumptions!$C$61^2)+Assumptions!$C$61*((RAND()+RAND()+RAND()+RAND()+RAND()+RAND()+RAND()+RAND()+RAND()+RAND()+RAND()+RAND())-6))-1)+Liquidity_30Y!L13)</x:f>
        <x:v>1184378.3881241162</x:v>
      </x:c>
      <x:c r="L316" s="16" t="n">
        <x:f>MAX(0,K316*(1+EXP((LN(1+Assumptions!$C$60)-0.5*Assumptions!$C$61^2)+Assumptions!$C$61*((RAND()+RAND()+RAND()+RAND()+RAND()+RAND()+RAND()+RAND()+RAND()+RAND()+RAND()+RAND())-6))-1)+Liquidity_30Y!M13)</x:f>
        <x:v>1161923.5262646107</x:v>
      </x:c>
      <x:c r="M316" s="16" t="n">
        <x:f>MAX(0,L316*(1+EXP((LN(1+Assumptions!$C$60)-0.5*Assumptions!$C$61^2)+Assumptions!$C$61*((RAND()+RAND()+RAND()+RAND()+RAND()+RAND()+RAND()+RAND()+RAND()+RAND()+RAND()+RAND())-6))-1)+Liquidity_30Y!N13)</x:f>
        <x:v>1263822.9071638105</x:v>
      </x:c>
      <x:c r="N316" s="16" t="n">
        <x:f>MAX(0,M316*(1+EXP((LN(1+Assumptions!$C$60)-0.5*Assumptions!$C$61^2)+Assumptions!$C$61*((RAND()+RAND()+RAND()+RAND()+RAND()+RAND()+RAND()+RAND()+RAND()+RAND()+RAND()+RAND())-6))-1)+Liquidity_30Y!O13)</x:f>
        <x:v>1087041.145768891</x:v>
      </x:c>
      <x:c r="O316" s="16" t="n">
        <x:f>MAX(0,N316*(1+EXP((LN(1+Assumptions!$C$60)-0.5*Assumptions!$C$61^2)+Assumptions!$C$61*((RAND()+RAND()+RAND()+RAND()+RAND()+RAND()+RAND()+RAND()+RAND()+RAND()+RAND()+RAND())-6))-1)+Liquidity_30Y!P13)</x:f>
        <x:v>1162367.4294204821</x:v>
      </x:c>
      <x:c r="P316" s="16" t="n">
        <x:f>MAX(0,O316*(1+EXP((LN(1+Assumptions!$C$60)-0.5*Assumptions!$C$61^2)+Assumptions!$C$61*((RAND()+RAND()+RAND()+RAND()+RAND()+RAND()+RAND()+RAND()+RAND()+RAND()+RAND()+RAND())-6))-1)+Liquidity_30Y!Q13)</x:f>
        <x:v>1148646.8250862951</x:v>
      </x:c>
      <x:c r="Q316" s="16" t="n">
        <x:f>MAX(0,P316*(1+EXP((LN(1+Assumptions!$C$60)-0.5*Assumptions!$C$61^2)+Assumptions!$C$61*((RAND()+RAND()+RAND()+RAND()+RAND()+RAND()+RAND()+RAND()+RAND()+RAND()+RAND()+RAND())-6))-1)+Liquidity_30Y!R13)</x:f>
        <x:v>1009060.9005568457</x:v>
      </x:c>
      <x:c r="R316" s="16" t="n">
        <x:f>MAX(0,Q316*(1+EXP((LN(1+Assumptions!$C$60)-0.5*Assumptions!$C$61^2)+Assumptions!$C$61*((RAND()+RAND()+RAND()+RAND()+RAND()+RAND()+RAND()+RAND()+RAND()+RAND()+RAND()+RAND())-6))-1)+Liquidity_30Y!S13)</x:f>
        <x:v>1252581.3873604613</x:v>
      </x:c>
      <x:c r="S316" s="16" t="n">
        <x:f>MAX(0,R316*(1+EXP((LN(1+Assumptions!$C$60)-0.5*Assumptions!$C$61^2)+Assumptions!$C$61*((RAND()+RAND()+RAND()+RAND()+RAND()+RAND()+RAND()+RAND()+RAND()+RAND()+RAND()+RAND())-6))-1)+Liquidity_30Y!T13)</x:f>
        <x:v>1064983.0982424952</x:v>
      </x:c>
      <x:c r="T316" s="16" t="n">
        <x:f>MAX(0,S316*(1+EXP((LN(1+Assumptions!$C$60)-0.5*Assumptions!$C$61^2)+Assumptions!$C$61*((RAND()+RAND()+RAND()+RAND()+RAND()+RAND()+RAND()+RAND()+RAND()+RAND()+RAND()+RAND())-6))-1)+Liquidity_30Y!U13)</x:f>
        <x:v>941506.125632613</x:v>
      </x:c>
      <x:c r="U316" s="16" t="n">
        <x:f>MAX(0,T316*(1+EXP((LN(1+Assumptions!$C$60)-0.5*Assumptions!$C$61^2)+Assumptions!$C$61*((RAND()+RAND()+RAND()+RAND()+RAND()+RAND()+RAND()+RAND()+RAND()+RAND()+RAND()+RAND())-6))-1)+Liquidity_30Y!V13)</x:f>
        <x:v>897915.6077327473</x:v>
      </x:c>
      <x:c r="V316" s="16" t="n">
        <x:f>MAX(0,U316*(1+EXP((LN(1+Assumptions!$C$60)-0.5*Assumptions!$C$61^2)+Assumptions!$C$61*((RAND()+RAND()+RAND()+RAND()+RAND()+RAND()+RAND()+RAND()+RAND()+RAND()+RAND()+RAND())-6))-1)+Liquidity_30Y!W13)</x:f>
        <x:v>1059265.3242497789</x:v>
      </x:c>
      <x:c r="W316" s="16" t="n">
        <x:f>MAX(0,V316*(1+EXP((LN(1+Assumptions!$C$60)-0.5*Assumptions!$C$61^2)+Assumptions!$C$61*((RAND()+RAND()+RAND()+RAND()+RAND()+RAND()+RAND()+RAND()+RAND()+RAND()+RAND()+RAND())-6))-1)+Liquidity_30Y!X13)</x:f>
        <x:v>1017058.5445042622</x:v>
      </x:c>
      <x:c r="X316" s="16" t="n">
        <x:f>MAX(0,W316*(1+EXP((LN(1+Assumptions!$C$60)-0.5*Assumptions!$C$61^2)+Assumptions!$C$61*((RAND()+RAND()+RAND()+RAND()+RAND()+RAND()+RAND()+RAND()+RAND()+RAND()+RAND()+RAND())-6))-1)+Liquidity_30Y!Y13)</x:f>
        <x:v>1196435.3606092834</x:v>
      </x:c>
      <x:c r="Y316" s="16" t="n">
        <x:f>MAX(0,X316*(1+EXP((LN(1+Assumptions!$C$60)-0.5*Assumptions!$C$61^2)+Assumptions!$C$61*((RAND()+RAND()+RAND()+RAND()+RAND()+RAND()+RAND()+RAND()+RAND()+RAND()+RAND()+RAND())-6))-1)+Liquidity_30Y!Z13)</x:f>
        <x:v>1341941.2808957868</x:v>
      </x:c>
      <x:c r="Z316" s="16" t="n">
        <x:f>MAX(0,Y316*(1+EXP((LN(1+Assumptions!$C$60)-0.5*Assumptions!$C$61^2)+Assumptions!$C$61*((RAND()+RAND()+RAND()+RAND()+RAND()+RAND()+RAND()+RAND()+RAND()+RAND()+RAND()+RAND())-6))-1)+Liquidity_30Y!AA13)</x:f>
        <x:v>1360393.644971233</x:v>
      </x:c>
      <x:c r="AA316" s="16" t="n">
        <x:f>MAX(0,Z316*(1+EXP((LN(1+Assumptions!$C$60)-0.5*Assumptions!$C$61^2)+Assumptions!$C$61*((RAND()+RAND()+RAND()+RAND()+RAND()+RAND()+RAND()+RAND()+RAND()+RAND()+RAND()+RAND())-6))-1)+Liquidity_30Y!AB13)</x:f>
        <x:v>1305425.57444165</x:v>
      </x:c>
      <x:c r="AB316" s="16" t="n">
        <x:f>MAX(0,AA316*(1+EXP((LN(1+Assumptions!$C$60)-0.5*Assumptions!$C$61^2)+Assumptions!$C$61*((RAND()+RAND()+RAND()+RAND()+RAND()+RAND()+RAND()+RAND()+RAND()+RAND()+RAND()+RAND())-6))-1)+Liquidity_30Y!AC13)</x:f>
        <x:v>1215060.4265448172</x:v>
      </x:c>
      <x:c r="AC316" s="16" t="n">
        <x:f>MAX(0,AB316*(1+EXP((LN(1+Assumptions!$C$60)-0.5*Assumptions!$C$61^2)+Assumptions!$C$61*((RAND()+RAND()+RAND()+RAND()+RAND()+RAND()+RAND()+RAND()+RAND()+RAND()+RAND()+RAND())-6))-1)+Liquidity_30Y!AD13)</x:f>
        <x:v>1407914.5753509484</x:v>
      </x:c>
      <x:c r="AD316" s="16" t="n">
        <x:f>MAX(0,AC316*(1+EXP((LN(1+Assumptions!$C$60)-0.5*Assumptions!$C$61^2)+Assumptions!$C$61*((RAND()+RAND()+RAND()+RAND()+RAND()+RAND()+RAND()+RAND()+RAND()+RAND()+RAND()+RAND())-6))-1)+Liquidity_30Y!AE13)</x:f>
        <x:v>1618697.2880087686</x:v>
      </x:c>
      <x:c r="AE316" s="16" t="n">
        <x:f>MAX(0,AD316*(1+EXP((LN(1+Assumptions!$C$60)-0.5*Assumptions!$C$61^2)+Assumptions!$C$61*((RAND()+RAND()+RAND()+RAND()+RAND()+RAND()+RAND()+RAND()+RAND()+RAND()+RAND()+RAND())-6))-1)+Liquidity_30Y!AF13)</x:f>
        <x:v>1459973.1546753042</x:v>
      </x:c>
      <x:c r="AF316" s="16" t="n">
        <x:f>MAX(0,AE316*(1+EXP((LN(1+Assumptions!$C$60)-0.5*Assumptions!$C$61^2)+Assumptions!$C$61*((RAND()+RAND()+RAND()+RAND()+RAND()+RAND()+RAND()+RAND()+RAND()+RAND()+RAND()+RAND())-6))-1)+Liquidity_30Y!AG13)</x:f>
        <x:v>1842873.6653008512</x:v>
      </x:c>
    </x:row>
    <x:row r="317">
      <x:c r="A317" s="39">
        <x:v>313</x:v>
      </x:c>
      <x:c r="B317" s="16" t="n">
        <x:f>Liquidity_30Y!C14</x:f>
        <x:v>1029031.25</x:v>
      </x:c>
      <x:c r="C317" s="16" t="n">
        <x:f>MAX(0,B317*(1+EXP((LN(1+Assumptions!$C$60)-0.5*Assumptions!$C$61^2)+Assumptions!$C$61*((RAND()+RAND()+RAND()+RAND()+RAND()+RAND()+RAND()+RAND()+RAND()+RAND()+RAND()+RAND())-6))-1)+Liquidity_30Y!D13)</x:f>
        <x:v>1037239.5741802491</x:v>
      </x:c>
      <x:c r="D317" s="16" t="n">
        <x:f>MAX(0,C317*(1+EXP((LN(1+Assumptions!$C$60)-0.5*Assumptions!$C$61^2)+Assumptions!$C$61*((RAND()+RAND()+RAND()+RAND()+RAND()+RAND()+RAND()+RAND()+RAND()+RAND()+RAND()+RAND())-6))-1)+Liquidity_30Y!E13)</x:f>
        <x:v>1038700.7400656806</x:v>
      </x:c>
      <x:c r="E317" s="16" t="n">
        <x:f>MAX(0,D317*(1+EXP((LN(1+Assumptions!$C$60)-0.5*Assumptions!$C$61^2)+Assumptions!$C$61*((RAND()+RAND()+RAND()+RAND()+RAND()+RAND()+RAND()+RAND()+RAND()+RAND()+RAND()+RAND())-6))-1)+Liquidity_30Y!F13)</x:f>
        <x:v>1194789.7511144713</x:v>
      </x:c>
      <x:c r="F317" s="16" t="n">
        <x:f>MAX(0,E317*(1+EXP((LN(1+Assumptions!$C$60)-0.5*Assumptions!$C$61^2)+Assumptions!$C$61*((RAND()+RAND()+RAND()+RAND()+RAND()+RAND()+RAND()+RAND()+RAND()+RAND()+RAND()+RAND())-6))-1)+Liquidity_30Y!G13)</x:f>
        <x:v>1131786.998623534</x:v>
      </x:c>
      <x:c r="G317" s="16" t="n">
        <x:f>MAX(0,F317*(1+EXP((LN(1+Assumptions!$C$60)-0.5*Assumptions!$C$61^2)+Assumptions!$C$61*((RAND()+RAND()+RAND()+RAND()+RAND()+RAND()+RAND()+RAND()+RAND()+RAND()+RAND()+RAND())-6))-1)+Liquidity_30Y!H13)</x:f>
        <x:v>1156167.44439068</x:v>
      </x:c>
      <x:c r="H317" s="16" t="n">
        <x:f>MAX(0,G317*(1+EXP((LN(1+Assumptions!$C$60)-0.5*Assumptions!$C$61^2)+Assumptions!$C$61*((RAND()+RAND()+RAND()+RAND()+RAND()+RAND()+RAND()+RAND()+RAND()+RAND()+RAND()+RAND())-6))-1)+Liquidity_30Y!I13)</x:f>
        <x:v>1395032.2446424745</x:v>
      </x:c>
      <x:c r="I317" s="16" t="n">
        <x:f>MAX(0,H317*(1+EXP((LN(1+Assumptions!$C$60)-0.5*Assumptions!$C$61^2)+Assumptions!$C$61*((RAND()+RAND()+RAND()+RAND()+RAND()+RAND()+RAND()+RAND()+RAND()+RAND()+RAND()+RAND())-6))-1)+Liquidity_30Y!J13)</x:f>
        <x:v>1186739.6524524728</x:v>
      </x:c>
      <x:c r="J317" s="16" t="n">
        <x:f>MAX(0,I317*(1+EXP((LN(1+Assumptions!$C$60)-0.5*Assumptions!$C$61^2)+Assumptions!$C$61*((RAND()+RAND()+RAND()+RAND()+RAND()+RAND()+RAND()+RAND()+RAND()+RAND()+RAND()+RAND())-6))-1)+Liquidity_30Y!K13)</x:f>
        <x:v>957528.8090774098</x:v>
      </x:c>
      <x:c r="K317" s="16" t="n">
        <x:f>MAX(0,J317*(1+EXP((LN(1+Assumptions!$C$60)-0.5*Assumptions!$C$61^2)+Assumptions!$C$61*((RAND()+RAND()+RAND()+RAND()+RAND()+RAND()+RAND()+RAND()+RAND()+RAND()+RAND()+RAND())-6))-1)+Liquidity_30Y!L13)</x:f>
        <x:v>908580.789455859</x:v>
      </x:c>
      <x:c r="L317" s="16" t="n">
        <x:f>MAX(0,K317*(1+EXP((LN(1+Assumptions!$C$60)-0.5*Assumptions!$C$61^2)+Assumptions!$C$61*((RAND()+RAND()+RAND()+RAND()+RAND()+RAND()+RAND()+RAND()+RAND()+RAND()+RAND()+RAND())-6))-1)+Liquidity_30Y!M13)</x:f>
        <x:v>781789.7784544242</x:v>
      </x:c>
      <x:c r="M317" s="16" t="n">
        <x:f>MAX(0,L317*(1+EXP((LN(1+Assumptions!$C$60)-0.5*Assumptions!$C$61^2)+Assumptions!$C$61*((RAND()+RAND()+RAND()+RAND()+RAND()+RAND()+RAND()+RAND()+RAND()+RAND()+RAND()+RAND())-6))-1)+Liquidity_30Y!N13)</x:f>
        <x:v>849730.2826983074</x:v>
      </x:c>
      <x:c r="N317" s="16" t="n">
        <x:f>MAX(0,M317*(1+EXP((LN(1+Assumptions!$C$60)-0.5*Assumptions!$C$61^2)+Assumptions!$C$61*((RAND()+RAND()+RAND()+RAND()+RAND()+RAND()+RAND()+RAND()+RAND()+RAND()+RAND()+RAND())-6))-1)+Liquidity_30Y!O13)</x:f>
        <x:v>965605.7120188493</x:v>
      </x:c>
      <x:c r="O317" s="16" t="n">
        <x:f>MAX(0,N317*(1+EXP((LN(1+Assumptions!$C$60)-0.5*Assumptions!$C$61^2)+Assumptions!$C$61*((RAND()+RAND()+RAND()+RAND()+RAND()+RAND()+RAND()+RAND()+RAND()+RAND()+RAND()+RAND())-6))-1)+Liquidity_30Y!P13)</x:f>
        <x:v>1055336.261530757</x:v>
      </x:c>
      <x:c r="P317" s="16" t="n">
        <x:f>MAX(0,O317*(1+EXP((LN(1+Assumptions!$C$60)-0.5*Assumptions!$C$61^2)+Assumptions!$C$61*((RAND()+RAND()+RAND()+RAND()+RAND()+RAND()+RAND()+RAND()+RAND()+RAND()+RAND()+RAND())-6))-1)+Liquidity_30Y!Q13)</x:f>
        <x:v>1056855.2977322177</x:v>
      </x:c>
      <x:c r="Q317" s="16" t="n">
        <x:f>MAX(0,P317*(1+EXP((LN(1+Assumptions!$C$60)-0.5*Assumptions!$C$61^2)+Assumptions!$C$61*((RAND()+RAND()+RAND()+RAND()+RAND()+RAND()+RAND()+RAND()+RAND()+RAND()+RAND()+RAND())-6))-1)+Liquidity_30Y!R13)</x:f>
        <x:v>1221235.1901299618</x:v>
      </x:c>
      <x:c r="R317" s="16" t="n">
        <x:f>MAX(0,Q317*(1+EXP((LN(1+Assumptions!$C$60)-0.5*Assumptions!$C$61^2)+Assumptions!$C$61*((RAND()+RAND()+RAND()+RAND()+RAND()+RAND()+RAND()+RAND()+RAND()+RAND()+RAND()+RAND())-6))-1)+Liquidity_30Y!S13)</x:f>
        <x:v>1192148.0331730475</x:v>
      </x:c>
      <x:c r="S317" s="16" t="n">
        <x:f>MAX(0,R317*(1+EXP((LN(1+Assumptions!$C$60)-0.5*Assumptions!$C$61^2)+Assumptions!$C$61*((RAND()+RAND()+RAND()+RAND()+RAND()+RAND()+RAND()+RAND()+RAND()+RAND()+RAND()+RAND())-6))-1)+Liquidity_30Y!T13)</x:f>
        <x:v>1416095.0012907684</x:v>
      </x:c>
      <x:c r="T317" s="16" t="n">
        <x:f>MAX(0,S317*(1+EXP((LN(1+Assumptions!$C$60)-0.5*Assumptions!$C$61^2)+Assumptions!$C$61*((RAND()+RAND()+RAND()+RAND()+RAND()+RAND()+RAND()+RAND()+RAND()+RAND()+RAND()+RAND())-6))-1)+Liquidity_30Y!U13)</x:f>
        <x:v>1561268.9486659379</x:v>
      </x:c>
      <x:c r="U317" s="16" t="n">
        <x:f>MAX(0,T317*(1+EXP((LN(1+Assumptions!$C$60)-0.5*Assumptions!$C$61^2)+Assumptions!$C$61*((RAND()+RAND()+RAND()+RAND()+RAND()+RAND()+RAND()+RAND()+RAND()+RAND()+RAND()+RAND())-6))-1)+Liquidity_30Y!V13)</x:f>
        <x:v>1551072.3521078092</x:v>
      </x:c>
      <x:c r="V317" s="16" t="n">
        <x:f>MAX(0,U317*(1+EXP((LN(1+Assumptions!$C$60)-0.5*Assumptions!$C$61^2)+Assumptions!$C$61*((RAND()+RAND()+RAND()+RAND()+RAND()+RAND()+RAND()+RAND()+RAND()+RAND()+RAND()+RAND())-6))-1)+Liquidity_30Y!W13)</x:f>
        <x:v>1435373.7607618587</x:v>
      </x:c>
      <x:c r="W317" s="16" t="n">
        <x:f>MAX(0,V317*(1+EXP((LN(1+Assumptions!$C$60)-0.5*Assumptions!$C$61^2)+Assumptions!$C$61*((RAND()+RAND()+RAND()+RAND()+RAND()+RAND()+RAND()+RAND()+RAND()+RAND()+RAND()+RAND())-6))-1)+Liquidity_30Y!X13)</x:f>
        <x:v>1774024.3623978095</x:v>
      </x:c>
      <x:c r="X317" s="16" t="n">
        <x:f>MAX(0,W317*(1+EXP((LN(1+Assumptions!$C$60)-0.5*Assumptions!$C$61^2)+Assumptions!$C$61*((RAND()+RAND()+RAND()+RAND()+RAND()+RAND()+RAND()+RAND()+RAND()+RAND()+RAND()+RAND())-6))-1)+Liquidity_30Y!Y13)</x:f>
        <x:v>1717256.0981833441</x:v>
      </x:c>
      <x:c r="Y317" s="16" t="n">
        <x:f>MAX(0,X317*(1+EXP((LN(1+Assumptions!$C$60)-0.5*Assumptions!$C$61^2)+Assumptions!$C$61*((RAND()+RAND()+RAND()+RAND()+RAND()+RAND()+RAND()+RAND()+RAND()+RAND()+RAND()+RAND())-6))-1)+Liquidity_30Y!Z13)</x:f>
        <x:v>1926143.9393809119</x:v>
      </x:c>
      <x:c r="Z317" s="16" t="n">
        <x:f>MAX(0,Y317*(1+EXP((LN(1+Assumptions!$C$60)-0.5*Assumptions!$C$61^2)+Assumptions!$C$61*((RAND()+RAND()+RAND()+RAND()+RAND()+RAND()+RAND()+RAND()+RAND()+RAND()+RAND()+RAND())-6))-1)+Liquidity_30Y!AA13)</x:f>
        <x:v>2583896.08150118</x:v>
      </x:c>
      <x:c r="AA317" s="16" t="n">
        <x:f>MAX(0,Z317*(1+EXP((LN(1+Assumptions!$C$60)-0.5*Assumptions!$C$61^2)+Assumptions!$C$61*((RAND()+RAND()+RAND()+RAND()+RAND()+RAND()+RAND()+RAND()+RAND()+RAND()+RAND()+RAND())-6))-1)+Liquidity_30Y!AB13)</x:f>
        <x:v>2774737.720827087</x:v>
      </x:c>
      <x:c r="AB317" s="16" t="n">
        <x:f>MAX(0,AA317*(1+EXP((LN(1+Assumptions!$C$60)-0.5*Assumptions!$C$61^2)+Assumptions!$C$61*((RAND()+RAND()+RAND()+RAND()+RAND()+RAND()+RAND()+RAND()+RAND()+RAND()+RAND()+RAND())-6))-1)+Liquidity_30Y!AC13)</x:f>
        <x:v>2951193.8540714686</x:v>
      </x:c>
      <x:c r="AC317" s="16" t="n">
        <x:f>MAX(0,AB317*(1+EXP((LN(1+Assumptions!$C$60)-0.5*Assumptions!$C$61^2)+Assumptions!$C$61*((RAND()+RAND()+RAND()+RAND()+RAND()+RAND()+RAND()+RAND()+RAND()+RAND()+RAND()+RAND())-6))-1)+Liquidity_30Y!AD13)</x:f>
        <x:v>2612396.134426068</x:v>
      </x:c>
      <x:c r="AD317" s="16" t="n">
        <x:f>MAX(0,AC317*(1+EXP((LN(1+Assumptions!$C$60)-0.5*Assumptions!$C$61^2)+Assumptions!$C$61*((RAND()+RAND()+RAND()+RAND()+RAND()+RAND()+RAND()+RAND()+RAND()+RAND()+RAND()+RAND())-6))-1)+Liquidity_30Y!AE13)</x:f>
        <x:v>3379011.1140494146</x:v>
      </x:c>
      <x:c r="AE317" s="16" t="n">
        <x:f>MAX(0,AD317*(1+EXP((LN(1+Assumptions!$C$60)-0.5*Assumptions!$C$61^2)+Assumptions!$C$61*((RAND()+RAND()+RAND()+RAND()+RAND()+RAND()+RAND()+RAND()+RAND()+RAND()+RAND()+RAND())-6))-1)+Liquidity_30Y!AF13)</x:f>
        <x:v>2920137.4292546357</x:v>
      </x:c>
      <x:c r="AF317" s="16" t="n">
        <x:f>MAX(0,AE317*(1+EXP((LN(1+Assumptions!$C$60)-0.5*Assumptions!$C$61^2)+Assumptions!$C$61*((RAND()+RAND()+RAND()+RAND()+RAND()+RAND()+RAND()+RAND()+RAND()+RAND()+RAND()+RAND())-6))-1)+Liquidity_30Y!AG13)</x:f>
        <x:v>3291790.1498251986</x:v>
      </x:c>
    </x:row>
    <x:row r="318">
      <x:c r="A318" s="39">
        <x:v>314</x:v>
      </x:c>
      <x:c r="B318" s="16" t="n">
        <x:f>Liquidity_30Y!C14</x:f>
        <x:v>1029031.25</x:v>
      </x:c>
      <x:c r="C318" s="16" t="n">
        <x:f>MAX(0,B318*(1+EXP((LN(1+Assumptions!$C$60)-0.5*Assumptions!$C$61^2)+Assumptions!$C$61*((RAND()+RAND()+RAND()+RAND()+RAND()+RAND()+RAND()+RAND()+RAND()+RAND()+RAND()+RAND())-6))-1)+Liquidity_30Y!D13)</x:f>
        <x:v>1180253.3144149296</x:v>
      </x:c>
      <x:c r="D318" s="16" t="n">
        <x:f>MAX(0,C318*(1+EXP((LN(1+Assumptions!$C$60)-0.5*Assumptions!$C$61^2)+Assumptions!$C$61*((RAND()+RAND()+RAND()+RAND()+RAND()+RAND()+RAND()+RAND()+RAND()+RAND()+RAND()+RAND())-6))-1)+Liquidity_30Y!E13)</x:f>
        <x:v>1399082.6228013115</x:v>
      </x:c>
      <x:c r="E318" s="16" t="n">
        <x:f>MAX(0,D318*(1+EXP((LN(1+Assumptions!$C$60)-0.5*Assumptions!$C$61^2)+Assumptions!$C$61*((RAND()+RAND()+RAND()+RAND()+RAND()+RAND()+RAND()+RAND()+RAND()+RAND()+RAND()+RAND())-6))-1)+Liquidity_30Y!F13)</x:f>
        <x:v>1630626.9216141163</x:v>
      </x:c>
      <x:c r="F318" s="16" t="n">
        <x:f>MAX(0,E318*(1+EXP((LN(1+Assumptions!$C$60)-0.5*Assumptions!$C$61^2)+Assumptions!$C$61*((RAND()+RAND()+RAND()+RAND()+RAND()+RAND()+RAND()+RAND()+RAND()+RAND()+RAND()+RAND())-6))-1)+Liquidity_30Y!G13)</x:f>
        <x:v>1492837.636312075</x:v>
      </x:c>
      <x:c r="G318" s="16" t="n">
        <x:f>MAX(0,F318*(1+EXP((LN(1+Assumptions!$C$60)-0.5*Assumptions!$C$61^2)+Assumptions!$C$61*((RAND()+RAND()+RAND()+RAND()+RAND()+RAND()+RAND()+RAND()+RAND()+RAND()+RAND()+RAND())-6))-1)+Liquidity_30Y!H13)</x:f>
        <x:v>1653171.7263097079</x:v>
      </x:c>
      <x:c r="H318" s="16" t="n">
        <x:f>MAX(0,G318*(1+EXP((LN(1+Assumptions!$C$60)-0.5*Assumptions!$C$61^2)+Assumptions!$C$61*((RAND()+RAND()+RAND()+RAND()+RAND()+RAND()+RAND()+RAND()+RAND()+RAND()+RAND()+RAND())-6))-1)+Liquidity_30Y!I13)</x:f>
        <x:v>1545794.4004935464</x:v>
      </x:c>
      <x:c r="I318" s="16" t="n">
        <x:f>MAX(0,H318*(1+EXP((LN(1+Assumptions!$C$60)-0.5*Assumptions!$C$61^2)+Assumptions!$C$61*((RAND()+RAND()+RAND()+RAND()+RAND()+RAND()+RAND()+RAND()+RAND()+RAND()+RAND()+RAND())-6))-1)+Liquidity_30Y!J13)</x:f>
        <x:v>1312270.1549623406</x:v>
      </x:c>
      <x:c r="J318" s="16" t="n">
        <x:f>MAX(0,I318*(1+EXP((LN(1+Assumptions!$C$60)-0.5*Assumptions!$C$61^2)+Assumptions!$C$61*((RAND()+RAND()+RAND()+RAND()+RAND()+RAND()+RAND()+RAND()+RAND()+RAND()+RAND()+RAND())-6))-1)+Liquidity_30Y!K13)</x:f>
        <x:v>1266318.6945034633</x:v>
      </x:c>
      <x:c r="K318" s="16" t="n">
        <x:f>MAX(0,J318*(1+EXP((LN(1+Assumptions!$C$60)-0.5*Assumptions!$C$61^2)+Assumptions!$C$61*((RAND()+RAND()+RAND()+RAND()+RAND()+RAND()+RAND()+RAND()+RAND()+RAND()+RAND()+RAND())-6))-1)+Liquidity_30Y!L13)</x:f>
        <x:v>1371178.5010953096</x:v>
      </x:c>
      <x:c r="L318" s="16" t="n">
        <x:f>MAX(0,K318*(1+EXP((LN(1+Assumptions!$C$60)-0.5*Assumptions!$C$61^2)+Assumptions!$C$61*((RAND()+RAND()+RAND()+RAND()+RAND()+RAND()+RAND()+RAND()+RAND()+RAND()+RAND()+RAND())-6))-1)+Liquidity_30Y!M13)</x:f>
        <x:v>1811008.1195455191</x:v>
      </x:c>
      <x:c r="M318" s="16" t="n">
        <x:f>MAX(0,L318*(1+EXP((LN(1+Assumptions!$C$60)-0.5*Assumptions!$C$61^2)+Assumptions!$C$61*((RAND()+RAND()+RAND()+RAND()+RAND()+RAND()+RAND()+RAND()+RAND()+RAND()+RAND()+RAND())-6))-1)+Liquidity_30Y!N13)</x:f>
        <x:v>2016099.0240477729</x:v>
      </x:c>
      <x:c r="N318" s="16" t="n">
        <x:f>MAX(0,M318*(1+EXP((LN(1+Assumptions!$C$60)-0.5*Assumptions!$C$61^2)+Assumptions!$C$61*((RAND()+RAND()+RAND()+RAND()+RAND()+RAND()+RAND()+RAND()+RAND()+RAND()+RAND()+RAND())-6))-1)+Liquidity_30Y!O13)</x:f>
        <x:v>1953857.0918963298</x:v>
      </x:c>
      <x:c r="O318" s="16" t="n">
        <x:f>MAX(0,N318*(1+EXP((LN(1+Assumptions!$C$60)-0.5*Assumptions!$C$61^2)+Assumptions!$C$61*((RAND()+RAND()+RAND()+RAND()+RAND()+RAND()+RAND()+RAND()+RAND()+RAND()+RAND()+RAND())-6))-1)+Liquidity_30Y!P13)</x:f>
        <x:v>2226246.74799309</x:v>
      </x:c>
      <x:c r="P318" s="16" t="n">
        <x:f>MAX(0,O318*(1+EXP((LN(1+Assumptions!$C$60)-0.5*Assumptions!$C$61^2)+Assumptions!$C$61*((RAND()+RAND()+RAND()+RAND()+RAND()+RAND()+RAND()+RAND()+RAND()+RAND()+RAND()+RAND())-6))-1)+Liquidity_30Y!Q13)</x:f>
        <x:v>3917673.0954890987</x:v>
      </x:c>
      <x:c r="Q318" s="16" t="n">
        <x:f>MAX(0,P318*(1+EXP((LN(1+Assumptions!$C$60)-0.5*Assumptions!$C$61^2)+Assumptions!$C$61*((RAND()+RAND()+RAND()+RAND()+RAND()+RAND()+RAND()+RAND()+RAND()+RAND()+RAND()+RAND())-6))-1)+Liquidity_30Y!R13)</x:f>
        <x:v>4761293.0657369755</x:v>
      </x:c>
      <x:c r="R318" s="16" t="n">
        <x:f>MAX(0,Q318*(1+EXP((LN(1+Assumptions!$C$60)-0.5*Assumptions!$C$61^2)+Assumptions!$C$61*((RAND()+RAND()+RAND()+RAND()+RAND()+RAND()+RAND()+RAND()+RAND()+RAND()+RAND()+RAND())-6))-1)+Liquidity_30Y!S13)</x:f>
        <x:v>6795743.665744647</x:v>
      </x:c>
      <x:c r="S318" s="16" t="n">
        <x:f>MAX(0,R318*(1+EXP((LN(1+Assumptions!$C$60)-0.5*Assumptions!$C$61^2)+Assumptions!$C$61*((RAND()+RAND()+RAND()+RAND()+RAND()+RAND()+RAND()+RAND()+RAND()+RAND()+RAND()+RAND())-6))-1)+Liquidity_30Y!T13)</x:f>
        <x:v>7668690.438122015</x:v>
      </x:c>
      <x:c r="T318" s="16" t="n">
        <x:f>MAX(0,S318*(1+EXP((LN(1+Assumptions!$C$60)-0.5*Assumptions!$C$61^2)+Assumptions!$C$61*((RAND()+RAND()+RAND()+RAND()+RAND()+RAND()+RAND()+RAND()+RAND()+RAND()+RAND()+RAND())-6))-1)+Liquidity_30Y!U13)</x:f>
        <x:v>7568414.298776485</x:v>
      </x:c>
      <x:c r="U318" s="16" t="n">
        <x:f>MAX(0,T318*(1+EXP((LN(1+Assumptions!$C$60)-0.5*Assumptions!$C$61^2)+Assumptions!$C$61*((RAND()+RAND()+RAND()+RAND()+RAND()+RAND()+RAND()+RAND()+RAND()+RAND()+RAND()+RAND())-6))-1)+Liquidity_30Y!V13)</x:f>
        <x:v>9148962.676481787</x:v>
      </x:c>
      <x:c r="V318" s="16" t="n">
        <x:f>MAX(0,U318*(1+EXP((LN(1+Assumptions!$C$60)-0.5*Assumptions!$C$61^2)+Assumptions!$C$61*((RAND()+RAND()+RAND()+RAND()+RAND()+RAND()+RAND()+RAND()+RAND()+RAND()+RAND()+RAND())-6))-1)+Liquidity_30Y!W13)</x:f>
        <x:v>7932778.139108352</x:v>
      </x:c>
      <x:c r="W318" s="16" t="n">
        <x:f>MAX(0,V318*(1+EXP((LN(1+Assumptions!$C$60)-0.5*Assumptions!$C$61^2)+Assumptions!$C$61*((RAND()+RAND()+RAND()+RAND()+RAND()+RAND()+RAND()+RAND()+RAND()+RAND()+RAND()+RAND())-6))-1)+Liquidity_30Y!X13)</x:f>
        <x:v>8048136.300966333</x:v>
      </x:c>
      <x:c r="X318" s="16" t="n">
        <x:f>MAX(0,W318*(1+EXP((LN(1+Assumptions!$C$60)-0.5*Assumptions!$C$61^2)+Assumptions!$C$61*((RAND()+RAND()+RAND()+RAND()+RAND()+RAND()+RAND()+RAND()+RAND()+RAND()+RAND()+RAND())-6))-1)+Liquidity_30Y!Y13)</x:f>
        <x:v>8146736.773982404</x:v>
      </x:c>
      <x:c r="Y318" s="16" t="n">
        <x:f>MAX(0,X318*(1+EXP((LN(1+Assumptions!$C$60)-0.5*Assumptions!$C$61^2)+Assumptions!$C$61*((RAND()+RAND()+RAND()+RAND()+RAND()+RAND()+RAND()+RAND()+RAND()+RAND()+RAND()+RAND())-6))-1)+Liquidity_30Y!Z13)</x:f>
        <x:v>9416015.965498554</x:v>
      </x:c>
      <x:c r="Z318" s="16" t="n">
        <x:f>MAX(0,Y318*(1+EXP((LN(1+Assumptions!$C$60)-0.5*Assumptions!$C$61^2)+Assumptions!$C$61*((RAND()+RAND()+RAND()+RAND()+RAND()+RAND()+RAND()+RAND()+RAND()+RAND()+RAND()+RAND())-6))-1)+Liquidity_30Y!AA13)</x:f>
        <x:v>12570770.936473904</x:v>
      </x:c>
      <x:c r="AA318" s="16" t="n">
        <x:f>MAX(0,Z318*(1+EXP((LN(1+Assumptions!$C$60)-0.5*Assumptions!$C$61^2)+Assumptions!$C$61*((RAND()+RAND()+RAND()+RAND()+RAND()+RAND()+RAND()+RAND()+RAND()+RAND()+RAND()+RAND())-6))-1)+Liquidity_30Y!AB13)</x:f>
        <x:v>12346709.364435568</x:v>
      </x:c>
      <x:c r="AB318" s="16" t="n">
        <x:f>MAX(0,AA318*(1+EXP((LN(1+Assumptions!$C$60)-0.5*Assumptions!$C$61^2)+Assumptions!$C$61*((RAND()+RAND()+RAND()+RAND()+RAND()+RAND()+RAND()+RAND()+RAND()+RAND()+RAND()+RAND())-6))-1)+Liquidity_30Y!AC13)</x:f>
        <x:v>16949933.828904677</x:v>
      </x:c>
      <x:c r="AC318" s="16" t="n">
        <x:f>MAX(0,AB318*(1+EXP((LN(1+Assumptions!$C$60)-0.5*Assumptions!$C$61^2)+Assumptions!$C$61*((RAND()+RAND()+RAND()+RAND()+RAND()+RAND()+RAND()+RAND()+RAND()+RAND()+RAND()+RAND())-6))-1)+Liquidity_30Y!AD13)</x:f>
        <x:v>16834571.689682536</x:v>
      </x:c>
      <x:c r="AD318" s="16" t="n">
        <x:f>MAX(0,AC318*(1+EXP((LN(1+Assumptions!$C$60)-0.5*Assumptions!$C$61^2)+Assumptions!$C$61*((RAND()+RAND()+RAND()+RAND()+RAND()+RAND()+RAND()+RAND()+RAND()+RAND()+RAND()+RAND())-6))-1)+Liquidity_30Y!AE13)</x:f>
        <x:v>17951126.772906628</x:v>
      </x:c>
      <x:c r="AE318" s="16" t="n">
        <x:f>MAX(0,AD318*(1+EXP((LN(1+Assumptions!$C$60)-0.5*Assumptions!$C$61^2)+Assumptions!$C$61*((RAND()+RAND()+RAND()+RAND()+RAND()+RAND()+RAND()+RAND()+RAND()+RAND()+RAND()+RAND())-6))-1)+Liquidity_30Y!AF13)</x:f>
        <x:v>22515779.76960525</x:v>
      </x:c>
      <x:c r="AF318" s="16" t="n">
        <x:f>MAX(0,AE318*(1+EXP((LN(1+Assumptions!$C$60)-0.5*Assumptions!$C$61^2)+Assumptions!$C$61*((RAND()+RAND()+RAND()+RAND()+RAND()+RAND()+RAND()+RAND()+RAND()+RAND()+RAND()+RAND())-6))-1)+Liquidity_30Y!AG13)</x:f>
        <x:v>28527809.43251677</x:v>
      </x:c>
    </x:row>
    <x:row r="319">
      <x:c r="A319" s="39">
        <x:v>315</x:v>
      </x:c>
      <x:c r="B319" s="16" t="n">
        <x:f>Liquidity_30Y!C14</x:f>
        <x:v>1029031.25</x:v>
      </x:c>
      <x:c r="C319" s="16" t="n">
        <x:f>MAX(0,B319*(1+EXP((LN(1+Assumptions!$C$60)-0.5*Assumptions!$C$61^2)+Assumptions!$C$61*((RAND()+RAND()+RAND()+RAND()+RAND()+RAND()+RAND()+RAND()+RAND()+RAND()+RAND()+RAND())-6))-1)+Liquidity_30Y!D13)</x:f>
        <x:v>1088891.4554674677</x:v>
      </x:c>
      <x:c r="D319" s="16" t="n">
        <x:f>MAX(0,C319*(1+EXP((LN(1+Assumptions!$C$60)-0.5*Assumptions!$C$61^2)+Assumptions!$C$61*((RAND()+RAND()+RAND()+RAND()+RAND()+RAND()+RAND()+RAND()+RAND()+RAND()+RAND()+RAND())-6))-1)+Liquidity_30Y!E13)</x:f>
        <x:v>1141997.0736001208</x:v>
      </x:c>
      <x:c r="E319" s="16" t="n">
        <x:f>MAX(0,D319*(1+EXP((LN(1+Assumptions!$C$60)-0.5*Assumptions!$C$61^2)+Assumptions!$C$61*((RAND()+RAND()+RAND()+RAND()+RAND()+RAND()+RAND()+RAND()+RAND()+RAND()+RAND()+RAND())-6))-1)+Liquidity_30Y!F13)</x:f>
        <x:v>1078889.7572963862</x:v>
      </x:c>
      <x:c r="F319" s="16" t="n">
        <x:f>MAX(0,E319*(1+EXP((LN(1+Assumptions!$C$60)-0.5*Assumptions!$C$61^2)+Assumptions!$C$61*((RAND()+RAND()+RAND()+RAND()+RAND()+RAND()+RAND()+RAND()+RAND()+RAND()+RAND()+RAND())-6))-1)+Liquidity_30Y!G13)</x:f>
        <x:v>985416.5594887591</x:v>
      </x:c>
      <x:c r="G319" s="16" t="n">
        <x:f>MAX(0,F319*(1+EXP((LN(1+Assumptions!$C$60)-0.5*Assumptions!$C$61^2)+Assumptions!$C$61*((RAND()+RAND()+RAND()+RAND()+RAND()+RAND()+RAND()+RAND()+RAND()+RAND()+RAND()+RAND())-6))-1)+Liquidity_30Y!H13)</x:f>
        <x:v>977583.763649136</x:v>
      </x:c>
      <x:c r="H319" s="16" t="n">
        <x:f>MAX(0,G319*(1+EXP((LN(1+Assumptions!$C$60)-0.5*Assumptions!$C$61^2)+Assumptions!$C$61*((RAND()+RAND()+RAND()+RAND()+RAND()+RAND()+RAND()+RAND()+RAND()+RAND()+RAND()+RAND())-6))-1)+Liquidity_30Y!I13)</x:f>
        <x:v>1066941.4467743412</x:v>
      </x:c>
      <x:c r="I319" s="16" t="n">
        <x:f>MAX(0,H319*(1+EXP((LN(1+Assumptions!$C$60)-0.5*Assumptions!$C$61^2)+Assumptions!$C$61*((RAND()+RAND()+RAND()+RAND()+RAND()+RAND()+RAND()+RAND()+RAND()+RAND()+RAND()+RAND())-6))-1)+Liquidity_30Y!J13)</x:f>
        <x:v>1137378.055493991</x:v>
      </x:c>
      <x:c r="J319" s="16" t="n">
        <x:f>MAX(0,I319*(1+EXP((LN(1+Assumptions!$C$60)-0.5*Assumptions!$C$61^2)+Assumptions!$C$61*((RAND()+RAND()+RAND()+RAND()+RAND()+RAND()+RAND()+RAND()+RAND()+RAND()+RAND()+RAND())-6))-1)+Liquidity_30Y!K13)</x:f>
        <x:v>1141437.858445603</x:v>
      </x:c>
      <x:c r="K319" s="16" t="n">
        <x:f>MAX(0,J319*(1+EXP((LN(1+Assumptions!$C$60)-0.5*Assumptions!$C$61^2)+Assumptions!$C$61*((RAND()+RAND()+RAND()+RAND()+RAND()+RAND()+RAND()+RAND()+RAND()+RAND()+RAND()+RAND())-6))-1)+Liquidity_30Y!L13)</x:f>
        <x:v>1117089.2917383634</x:v>
      </x:c>
      <x:c r="L319" s="16" t="n">
        <x:f>MAX(0,K319*(1+EXP((LN(1+Assumptions!$C$60)-0.5*Assumptions!$C$61^2)+Assumptions!$C$61*((RAND()+RAND()+RAND()+RAND()+RAND()+RAND()+RAND()+RAND()+RAND()+RAND()+RAND()+RAND())-6))-1)+Liquidity_30Y!M13)</x:f>
        <x:v>1031003.0910193854</x:v>
      </x:c>
      <x:c r="M319" s="16" t="n">
        <x:f>MAX(0,L319*(1+EXP((LN(1+Assumptions!$C$60)-0.5*Assumptions!$C$61^2)+Assumptions!$C$61*((RAND()+RAND()+RAND()+RAND()+RAND()+RAND()+RAND()+RAND()+RAND()+RAND()+RAND()+RAND())-6))-1)+Liquidity_30Y!N13)</x:f>
        <x:v>1259277.3994231066</x:v>
      </x:c>
      <x:c r="N319" s="16" t="n">
        <x:f>MAX(0,M319*(1+EXP((LN(1+Assumptions!$C$60)-0.5*Assumptions!$C$61^2)+Assumptions!$C$61*((RAND()+RAND()+RAND()+RAND()+RAND()+RAND()+RAND()+RAND()+RAND()+RAND()+RAND()+RAND())-6))-1)+Liquidity_30Y!O13)</x:f>
        <x:v>1484234.9197602074</x:v>
      </x:c>
      <x:c r="O319" s="16" t="n">
        <x:f>MAX(0,N319*(1+EXP((LN(1+Assumptions!$C$60)-0.5*Assumptions!$C$61^2)+Assumptions!$C$61*((RAND()+RAND()+RAND()+RAND()+RAND()+RAND()+RAND()+RAND()+RAND()+RAND()+RAND()+RAND())-6))-1)+Liquidity_30Y!P13)</x:f>
        <x:v>1358619.7839411611</x:v>
      </x:c>
      <x:c r="P319" s="16" t="n">
        <x:f>MAX(0,O319*(1+EXP((LN(1+Assumptions!$C$60)-0.5*Assumptions!$C$61^2)+Assumptions!$C$61*((RAND()+RAND()+RAND()+RAND()+RAND()+RAND()+RAND()+RAND()+RAND()+RAND()+RAND()+RAND())-6))-1)+Liquidity_30Y!Q13)</x:f>
        <x:v>1073563.910202644</x:v>
      </x:c>
      <x:c r="Q319" s="16" t="n">
        <x:f>MAX(0,P319*(1+EXP((LN(1+Assumptions!$C$60)-0.5*Assumptions!$C$61^2)+Assumptions!$C$61*((RAND()+RAND()+RAND()+RAND()+RAND()+RAND()+RAND()+RAND()+RAND()+RAND()+RAND()+RAND())-6))-1)+Liquidity_30Y!R13)</x:f>
        <x:v>1507180.5302348458</x:v>
      </x:c>
      <x:c r="R319" s="16" t="n">
        <x:f>MAX(0,Q319*(1+EXP((LN(1+Assumptions!$C$60)-0.5*Assumptions!$C$61^2)+Assumptions!$C$61*((RAND()+RAND()+RAND()+RAND()+RAND()+RAND()+RAND()+RAND()+RAND()+RAND()+RAND()+RAND())-6))-1)+Liquidity_30Y!S13)</x:f>
        <x:v>1139050.0093501266</x:v>
      </x:c>
      <x:c r="S319" s="16" t="n">
        <x:f>MAX(0,R319*(1+EXP((LN(1+Assumptions!$C$60)-0.5*Assumptions!$C$61^2)+Assumptions!$C$61*((RAND()+RAND()+RAND()+RAND()+RAND()+RAND()+RAND()+RAND()+RAND()+RAND()+RAND()+RAND())-6))-1)+Liquidity_30Y!T13)</x:f>
        <x:v>966407.9933377625</x:v>
      </x:c>
      <x:c r="T319" s="16" t="n">
        <x:f>MAX(0,S319*(1+EXP((LN(1+Assumptions!$C$60)-0.5*Assumptions!$C$61^2)+Assumptions!$C$61*((RAND()+RAND()+RAND()+RAND()+RAND()+RAND()+RAND()+RAND()+RAND()+RAND()+RAND()+RAND())-6))-1)+Liquidity_30Y!U13)</x:f>
        <x:v>1090530.3927096105</x:v>
      </x:c>
      <x:c r="U319" s="16" t="n">
        <x:f>MAX(0,T319*(1+EXP((LN(1+Assumptions!$C$60)-0.5*Assumptions!$C$61^2)+Assumptions!$C$61*((RAND()+RAND()+RAND()+RAND()+RAND()+RAND()+RAND()+RAND()+RAND()+RAND()+RAND()+RAND())-6))-1)+Liquidity_30Y!V13)</x:f>
        <x:v>1248213.3983179969</x:v>
      </x:c>
      <x:c r="V319" s="16" t="n">
        <x:f>MAX(0,U319*(1+EXP((LN(1+Assumptions!$C$60)-0.5*Assumptions!$C$61^2)+Assumptions!$C$61*((RAND()+RAND()+RAND()+RAND()+RAND()+RAND()+RAND()+RAND()+RAND()+RAND()+RAND()+RAND())-6))-1)+Liquidity_30Y!W13)</x:f>
        <x:v>1266801.312140395</x:v>
      </x:c>
      <x:c r="W319" s="16" t="n">
        <x:f>MAX(0,V319*(1+EXP((LN(1+Assumptions!$C$60)-0.5*Assumptions!$C$61^2)+Assumptions!$C$61*((RAND()+RAND()+RAND()+RAND()+RAND()+RAND()+RAND()+RAND()+RAND()+RAND()+RAND()+RAND())-6))-1)+Liquidity_30Y!X13)</x:f>
        <x:v>1128750.012077024</x:v>
      </x:c>
      <x:c r="X319" s="16" t="n">
        <x:f>MAX(0,W319*(1+EXP((LN(1+Assumptions!$C$60)-0.5*Assumptions!$C$61^2)+Assumptions!$C$61*((RAND()+RAND()+RAND()+RAND()+RAND()+RAND()+RAND()+RAND()+RAND()+RAND()+RAND()+RAND())-6))-1)+Liquidity_30Y!Y13)</x:f>
        <x:v>1047267.0685137092</x:v>
      </x:c>
      <x:c r="Y319" s="16" t="n">
        <x:f>MAX(0,X319*(1+EXP((LN(1+Assumptions!$C$60)-0.5*Assumptions!$C$61^2)+Assumptions!$C$61*((RAND()+RAND()+RAND()+RAND()+RAND()+RAND()+RAND()+RAND()+RAND()+RAND()+RAND()+RAND())-6))-1)+Liquidity_30Y!Z13)</x:f>
        <x:v>1092957.1950221425</x:v>
      </x:c>
      <x:c r="Z319" s="16" t="n">
        <x:f>MAX(0,Y319*(1+EXP((LN(1+Assumptions!$C$60)-0.5*Assumptions!$C$61^2)+Assumptions!$C$61*((RAND()+RAND()+RAND()+RAND()+RAND()+RAND()+RAND()+RAND()+RAND()+RAND()+RAND()+RAND())-6))-1)+Liquidity_30Y!AA13)</x:f>
        <x:v>962038.847880482</x:v>
      </x:c>
      <x:c r="AA319" s="16" t="n">
        <x:f>MAX(0,Z319*(1+EXP((LN(1+Assumptions!$C$60)-0.5*Assumptions!$C$61^2)+Assumptions!$C$61*((RAND()+RAND()+RAND()+RAND()+RAND()+RAND()+RAND()+RAND()+RAND()+RAND()+RAND()+RAND())-6))-1)+Liquidity_30Y!AB13)</x:f>
        <x:v>1108381.0914274252</x:v>
      </x:c>
      <x:c r="AB319" s="16" t="n">
        <x:f>MAX(0,AA319*(1+EXP((LN(1+Assumptions!$C$60)-0.5*Assumptions!$C$61^2)+Assumptions!$C$61*((RAND()+RAND()+RAND()+RAND()+RAND()+RAND()+RAND()+RAND()+RAND()+RAND()+RAND()+RAND())-6))-1)+Liquidity_30Y!AC13)</x:f>
        <x:v>1138284.8822063673</x:v>
      </x:c>
      <x:c r="AC319" s="16" t="n">
        <x:f>MAX(0,AB319*(1+EXP((LN(1+Assumptions!$C$60)-0.5*Assumptions!$C$61^2)+Assumptions!$C$61*((RAND()+RAND()+RAND()+RAND()+RAND()+RAND()+RAND()+RAND()+RAND()+RAND()+RAND()+RAND())-6))-1)+Liquidity_30Y!AD13)</x:f>
        <x:v>1203227.4364070832</x:v>
      </x:c>
      <x:c r="AD319" s="16" t="n">
        <x:f>MAX(0,AC319*(1+EXP((LN(1+Assumptions!$C$60)-0.5*Assumptions!$C$61^2)+Assumptions!$C$61*((RAND()+RAND()+RAND()+RAND()+RAND()+RAND()+RAND()+RAND()+RAND()+RAND()+RAND()+RAND())-6))-1)+Liquidity_30Y!AE13)</x:f>
        <x:v>1287682.9302302296</x:v>
      </x:c>
      <x:c r="AE319" s="16" t="n">
        <x:f>MAX(0,AD319*(1+EXP((LN(1+Assumptions!$C$60)-0.5*Assumptions!$C$61^2)+Assumptions!$C$61*((RAND()+RAND()+RAND()+RAND()+RAND()+RAND()+RAND()+RAND()+RAND()+RAND()+RAND()+RAND())-6))-1)+Liquidity_30Y!AF13)</x:f>
        <x:v>1227285.3537873554</x:v>
      </x:c>
      <x:c r="AF319" s="16" t="n">
        <x:f>MAX(0,AE319*(1+EXP((LN(1+Assumptions!$C$60)-0.5*Assumptions!$C$61^2)+Assumptions!$C$61*((RAND()+RAND()+RAND()+RAND()+RAND()+RAND()+RAND()+RAND()+RAND()+RAND()+RAND()+RAND())-6))-1)+Liquidity_30Y!AG13)</x:f>
        <x:v>1451542.9827528286</x:v>
      </x:c>
    </x:row>
    <x:row r="320">
      <x:c r="A320" s="39">
        <x:v>316</x:v>
      </x:c>
      <x:c r="B320" s="16" t="n">
        <x:f>Liquidity_30Y!C14</x:f>
        <x:v>1029031.25</x:v>
      </x:c>
      <x:c r="C320" s="16" t="n">
        <x:f>MAX(0,B320*(1+EXP((LN(1+Assumptions!$C$60)-0.5*Assumptions!$C$61^2)+Assumptions!$C$61*((RAND()+RAND()+RAND()+RAND()+RAND()+RAND()+RAND()+RAND()+RAND()+RAND()+RAND()+RAND())-6))-1)+Liquidity_30Y!D13)</x:f>
        <x:v>823313.0216369053</x:v>
      </x:c>
      <x:c r="D320" s="16" t="n">
        <x:f>MAX(0,C320*(1+EXP((LN(1+Assumptions!$C$60)-0.5*Assumptions!$C$61^2)+Assumptions!$C$61*((RAND()+RAND()+RAND()+RAND()+RAND()+RAND()+RAND()+RAND()+RAND()+RAND()+RAND()+RAND())-6))-1)+Liquidity_30Y!E13)</x:f>
        <x:v>851566.3342217891</x:v>
      </x:c>
      <x:c r="E320" s="16" t="n">
        <x:f>MAX(0,D320*(1+EXP((LN(1+Assumptions!$C$60)-0.5*Assumptions!$C$61^2)+Assumptions!$C$61*((RAND()+RAND()+RAND()+RAND()+RAND()+RAND()+RAND()+RAND()+RAND()+RAND()+RAND()+RAND())-6))-1)+Liquidity_30Y!F13)</x:f>
        <x:v>924548.560574051</x:v>
      </x:c>
      <x:c r="F320" s="16" t="n">
        <x:f>MAX(0,E320*(1+EXP((LN(1+Assumptions!$C$60)-0.5*Assumptions!$C$61^2)+Assumptions!$C$61*((RAND()+RAND()+RAND()+RAND()+RAND()+RAND()+RAND()+RAND()+RAND()+RAND()+RAND()+RAND())-6))-1)+Liquidity_30Y!G13)</x:f>
        <x:v>1068315.092672264</x:v>
      </x:c>
      <x:c r="G320" s="16" t="n">
        <x:f>MAX(0,F320*(1+EXP((LN(1+Assumptions!$C$60)-0.5*Assumptions!$C$61^2)+Assumptions!$C$61*((RAND()+RAND()+RAND()+RAND()+RAND()+RAND()+RAND()+RAND()+RAND()+RAND()+RAND()+RAND())-6))-1)+Liquidity_30Y!H13)</x:f>
        <x:v>951902.6425009797</x:v>
      </x:c>
      <x:c r="H320" s="16" t="n">
        <x:f>MAX(0,G320*(1+EXP((LN(1+Assumptions!$C$60)-0.5*Assumptions!$C$61^2)+Assumptions!$C$61*((RAND()+RAND()+RAND()+RAND()+RAND()+RAND()+RAND()+RAND()+RAND()+RAND()+RAND()+RAND())-6))-1)+Liquidity_30Y!I13)</x:f>
        <x:v>1133002.3189680036</x:v>
      </x:c>
      <x:c r="I320" s="16" t="n">
        <x:f>MAX(0,H320*(1+EXP((LN(1+Assumptions!$C$60)-0.5*Assumptions!$C$61^2)+Assumptions!$C$61*((RAND()+RAND()+RAND()+RAND()+RAND()+RAND()+RAND()+RAND()+RAND()+RAND()+RAND()+RAND())-6))-1)+Liquidity_30Y!J13)</x:f>
        <x:v>1325533.7149808884</x:v>
      </x:c>
      <x:c r="J320" s="16" t="n">
        <x:f>MAX(0,I320*(1+EXP((LN(1+Assumptions!$C$60)-0.5*Assumptions!$C$61^2)+Assumptions!$C$61*((RAND()+RAND()+RAND()+RAND()+RAND()+RAND()+RAND()+RAND()+RAND()+RAND()+RAND()+RAND())-6))-1)+Liquidity_30Y!K13)</x:f>
        <x:v>1045484.2763727839</x:v>
      </x:c>
      <x:c r="K320" s="16" t="n">
        <x:f>MAX(0,J320*(1+EXP((LN(1+Assumptions!$C$60)-0.5*Assumptions!$C$61^2)+Assumptions!$C$61*((RAND()+RAND()+RAND()+RAND()+RAND()+RAND()+RAND()+RAND()+RAND()+RAND()+RAND()+RAND())-6))-1)+Liquidity_30Y!L13)</x:f>
        <x:v>926168.093420664</x:v>
      </x:c>
      <x:c r="L320" s="16" t="n">
        <x:f>MAX(0,K320*(1+EXP((LN(1+Assumptions!$C$60)-0.5*Assumptions!$C$61^2)+Assumptions!$C$61*((RAND()+RAND()+RAND()+RAND()+RAND()+RAND()+RAND()+RAND()+RAND()+RAND()+RAND()+RAND())-6))-1)+Liquidity_30Y!M13)</x:f>
        <x:v>827248.1739402015</x:v>
      </x:c>
      <x:c r="M320" s="16" t="n">
        <x:f>MAX(0,L320*(1+EXP((LN(1+Assumptions!$C$60)-0.5*Assumptions!$C$61^2)+Assumptions!$C$61*((RAND()+RAND()+RAND()+RAND()+RAND()+RAND()+RAND()+RAND()+RAND()+RAND()+RAND()+RAND())-6))-1)+Liquidity_30Y!N13)</x:f>
        <x:v>1009956.0816712753</x:v>
      </x:c>
      <x:c r="N320" s="16" t="n">
        <x:f>MAX(0,M320*(1+EXP((LN(1+Assumptions!$C$60)-0.5*Assumptions!$C$61^2)+Assumptions!$C$61*((RAND()+RAND()+RAND()+RAND()+RAND()+RAND()+RAND()+RAND()+RAND()+RAND()+RAND()+RAND())-6))-1)+Liquidity_30Y!O13)</x:f>
        <x:v>1107518.952532331</x:v>
      </x:c>
      <x:c r="O320" s="16" t="n">
        <x:f>MAX(0,N320*(1+EXP((LN(1+Assumptions!$C$60)-0.5*Assumptions!$C$61^2)+Assumptions!$C$61*((RAND()+RAND()+RAND()+RAND()+RAND()+RAND()+RAND()+RAND()+RAND()+RAND()+RAND()+RAND())-6))-1)+Liquidity_30Y!P13)</x:f>
        <x:v>1078942.7438671326</x:v>
      </x:c>
      <x:c r="P320" s="16" t="n">
        <x:f>MAX(0,O320*(1+EXP((LN(1+Assumptions!$C$60)-0.5*Assumptions!$C$61^2)+Assumptions!$C$61*((RAND()+RAND()+RAND()+RAND()+RAND()+RAND()+RAND()+RAND()+RAND()+RAND()+RAND()+RAND())-6))-1)+Liquidity_30Y!Q13)</x:f>
        <x:v>810964.3737210836</x:v>
      </x:c>
      <x:c r="Q320" s="16" t="n">
        <x:f>MAX(0,P320*(1+EXP((LN(1+Assumptions!$C$60)-0.5*Assumptions!$C$61^2)+Assumptions!$C$61*((RAND()+RAND()+RAND()+RAND()+RAND()+RAND()+RAND()+RAND()+RAND()+RAND()+RAND()+RAND())-6))-1)+Liquidity_30Y!R13)</x:f>
        <x:v>823952.876593608</x:v>
      </x:c>
      <x:c r="R320" s="16" t="n">
        <x:f>MAX(0,Q320*(1+EXP((LN(1+Assumptions!$C$60)-0.5*Assumptions!$C$61^2)+Assumptions!$C$61*((RAND()+RAND()+RAND()+RAND()+RAND()+RAND()+RAND()+RAND()+RAND()+RAND()+RAND()+RAND())-6))-1)+Liquidity_30Y!S13)</x:f>
        <x:v>1030141.1315597775</x:v>
      </x:c>
      <x:c r="S320" s="16" t="n">
        <x:f>MAX(0,R320*(1+EXP((LN(1+Assumptions!$C$60)-0.5*Assumptions!$C$61^2)+Assumptions!$C$61*((RAND()+RAND()+RAND()+RAND()+RAND()+RAND()+RAND()+RAND()+RAND()+RAND()+RAND()+RAND())-6))-1)+Liquidity_30Y!T13)</x:f>
        <x:v>1138694.5511139864</x:v>
      </x:c>
      <x:c r="T320" s="16" t="n">
        <x:f>MAX(0,S320*(1+EXP((LN(1+Assumptions!$C$60)-0.5*Assumptions!$C$61^2)+Assumptions!$C$61*((RAND()+RAND()+RAND()+RAND()+RAND()+RAND()+RAND()+RAND()+RAND()+RAND()+RAND()+RAND())-6))-1)+Liquidity_30Y!U13)</x:f>
        <x:v>1136868.4169509923</x:v>
      </x:c>
      <x:c r="U320" s="16" t="n">
        <x:f>MAX(0,T320*(1+EXP((LN(1+Assumptions!$C$60)-0.5*Assumptions!$C$61^2)+Assumptions!$C$61*((RAND()+RAND()+RAND()+RAND()+RAND()+RAND()+RAND()+RAND()+RAND()+RAND()+RAND()+RAND())-6))-1)+Liquidity_30Y!V13)</x:f>
        <x:v>1096681.064318784</x:v>
      </x:c>
      <x:c r="V320" s="16" t="n">
        <x:f>MAX(0,U320*(1+EXP((LN(1+Assumptions!$C$60)-0.5*Assumptions!$C$61^2)+Assumptions!$C$61*((RAND()+RAND()+RAND()+RAND()+RAND()+RAND()+RAND()+RAND()+RAND()+RAND()+RAND()+RAND())-6))-1)+Liquidity_30Y!W13)</x:f>
        <x:v>902204.8746839183</x:v>
      </x:c>
      <x:c r="W320" s="16" t="n">
        <x:f>MAX(0,V320*(1+EXP((LN(1+Assumptions!$C$60)-0.5*Assumptions!$C$61^2)+Assumptions!$C$61*((RAND()+RAND()+RAND()+RAND()+RAND()+RAND()+RAND()+RAND()+RAND()+RAND()+RAND()+RAND())-6))-1)+Liquidity_30Y!X13)</x:f>
        <x:v>831076.325021414</x:v>
      </x:c>
      <x:c r="X320" s="16" t="n">
        <x:f>MAX(0,W320*(1+EXP((LN(1+Assumptions!$C$60)-0.5*Assumptions!$C$61^2)+Assumptions!$C$61*((RAND()+RAND()+RAND()+RAND()+RAND()+RAND()+RAND()+RAND()+RAND()+RAND()+RAND()+RAND())-6))-1)+Liquidity_30Y!Y13)</x:f>
        <x:v>783206.7068390707</x:v>
      </x:c>
      <x:c r="Y320" s="16" t="n">
        <x:f>MAX(0,X320*(1+EXP((LN(1+Assumptions!$C$60)-0.5*Assumptions!$C$61^2)+Assumptions!$C$61*((RAND()+RAND()+RAND()+RAND()+RAND()+RAND()+RAND()+RAND()+RAND()+RAND()+RAND()+RAND())-6))-1)+Liquidity_30Y!Z13)</x:f>
        <x:v>967710.951681698</x:v>
      </x:c>
      <x:c r="Z320" s="16" t="n">
        <x:f>MAX(0,Y320*(1+EXP((LN(1+Assumptions!$C$60)-0.5*Assumptions!$C$61^2)+Assumptions!$C$61*((RAND()+RAND()+RAND()+RAND()+RAND()+RAND()+RAND()+RAND()+RAND()+RAND()+RAND()+RAND())-6))-1)+Liquidity_30Y!AA13)</x:f>
        <x:v>944813.2698359156</x:v>
      </x:c>
      <x:c r="AA320" s="16" t="n">
        <x:f>MAX(0,Z320*(1+EXP((LN(1+Assumptions!$C$60)-0.5*Assumptions!$C$61^2)+Assumptions!$C$61*((RAND()+RAND()+RAND()+RAND()+RAND()+RAND()+RAND()+RAND()+RAND()+RAND()+RAND()+RAND())-6))-1)+Liquidity_30Y!AB13)</x:f>
        <x:v>1107414.287055937</x:v>
      </x:c>
      <x:c r="AB320" s="16" t="n">
        <x:f>MAX(0,AA320*(1+EXP((LN(1+Assumptions!$C$60)-0.5*Assumptions!$C$61^2)+Assumptions!$C$61*((RAND()+RAND()+RAND()+RAND()+RAND()+RAND()+RAND()+RAND()+RAND()+RAND()+RAND()+RAND())-6))-1)+Liquidity_30Y!AC13)</x:f>
        <x:v>1970907.5405823067</x:v>
      </x:c>
      <x:c r="AC320" s="16" t="n">
        <x:f>MAX(0,AB320*(1+EXP((LN(1+Assumptions!$C$60)-0.5*Assumptions!$C$61^2)+Assumptions!$C$61*((RAND()+RAND()+RAND()+RAND()+RAND()+RAND()+RAND()+RAND()+RAND()+RAND()+RAND()+RAND())-6))-1)+Liquidity_30Y!AD13)</x:f>
        <x:v>2153141.012100295</x:v>
      </x:c>
      <x:c r="AD320" s="16" t="n">
        <x:f>MAX(0,AC320*(1+EXP((LN(1+Assumptions!$C$60)-0.5*Assumptions!$C$61^2)+Assumptions!$C$61*((RAND()+RAND()+RAND()+RAND()+RAND()+RAND()+RAND()+RAND()+RAND()+RAND()+RAND()+RAND())-6))-1)+Liquidity_30Y!AE13)</x:f>
        <x:v>2094859.8355046837</x:v>
      </x:c>
      <x:c r="AE320" s="16" t="n">
        <x:f>MAX(0,AD320*(1+EXP((LN(1+Assumptions!$C$60)-0.5*Assumptions!$C$61^2)+Assumptions!$C$61*((RAND()+RAND()+RAND()+RAND()+RAND()+RAND()+RAND()+RAND()+RAND()+RAND()+RAND()+RAND())-6))-1)+Liquidity_30Y!AF13)</x:f>
        <x:v>1827388.8599271977</x:v>
      </x:c>
      <x:c r="AF320" s="16" t="n">
        <x:f>MAX(0,AE320*(1+EXP((LN(1+Assumptions!$C$60)-0.5*Assumptions!$C$61^2)+Assumptions!$C$61*((RAND()+RAND()+RAND()+RAND()+RAND()+RAND()+RAND()+RAND()+RAND()+RAND()+RAND()+RAND())-6))-1)+Liquidity_30Y!AG13)</x:f>
        <x:v>2276060.8641253673</x:v>
      </x:c>
    </x:row>
    <x:row r="321">
      <x:c r="A321" s="39">
        <x:v>317</x:v>
      </x:c>
      <x:c r="B321" s="16" t="n">
        <x:f>Liquidity_30Y!C14</x:f>
        <x:v>1029031.25</x:v>
      </x:c>
      <x:c r="C321" s="16" t="n">
        <x:f>MAX(0,B321*(1+EXP((LN(1+Assumptions!$C$60)-0.5*Assumptions!$C$61^2)+Assumptions!$C$61*((RAND()+RAND()+RAND()+RAND()+RAND()+RAND()+RAND()+RAND()+RAND()+RAND()+RAND()+RAND())-6))-1)+Liquidity_30Y!D13)</x:f>
        <x:v>949453.0713134484</x:v>
      </x:c>
      <x:c r="D321" s="16" t="n">
        <x:f>MAX(0,C321*(1+EXP((LN(1+Assumptions!$C$60)-0.5*Assumptions!$C$61^2)+Assumptions!$C$61*((RAND()+RAND()+RAND()+RAND()+RAND()+RAND()+RAND()+RAND()+RAND()+RAND()+RAND()+RAND())-6))-1)+Liquidity_30Y!E13)</x:f>
        <x:v>846562.7834385599</x:v>
      </x:c>
      <x:c r="E321" s="16" t="n">
        <x:f>MAX(0,D321*(1+EXP((LN(1+Assumptions!$C$60)-0.5*Assumptions!$C$61^2)+Assumptions!$C$61*((RAND()+RAND()+RAND()+RAND()+RAND()+RAND()+RAND()+RAND()+RAND()+RAND()+RAND()+RAND())-6))-1)+Liquidity_30Y!F13)</x:f>
        <x:v>614675.13864093</x:v>
      </x:c>
      <x:c r="F321" s="16" t="n">
        <x:f>MAX(0,E321*(1+EXP((LN(1+Assumptions!$C$60)-0.5*Assumptions!$C$61^2)+Assumptions!$C$61*((RAND()+RAND()+RAND()+RAND()+RAND()+RAND()+RAND()+RAND()+RAND()+RAND()+RAND()+RAND())-6))-1)+Liquidity_30Y!G13)</x:f>
        <x:v>823650.303677565</x:v>
      </x:c>
      <x:c r="G321" s="16" t="n">
        <x:f>MAX(0,F321*(1+EXP((LN(1+Assumptions!$C$60)-0.5*Assumptions!$C$61^2)+Assumptions!$C$61*((RAND()+RAND()+RAND()+RAND()+RAND()+RAND()+RAND()+RAND()+RAND()+RAND()+RAND()+RAND())-6))-1)+Liquidity_30Y!H13)</x:f>
        <x:v>1095170.1643211553</x:v>
      </x:c>
      <x:c r="H321" s="16" t="n">
        <x:f>MAX(0,G321*(1+EXP((LN(1+Assumptions!$C$60)-0.5*Assumptions!$C$61^2)+Assumptions!$C$61*((RAND()+RAND()+RAND()+RAND()+RAND()+RAND()+RAND()+RAND()+RAND()+RAND()+RAND()+RAND())-6))-1)+Liquidity_30Y!I13)</x:f>
        <x:v>1161385.8646338535</x:v>
      </x:c>
      <x:c r="I321" s="16" t="n">
        <x:f>MAX(0,H321*(1+EXP((LN(1+Assumptions!$C$60)-0.5*Assumptions!$C$61^2)+Assumptions!$C$61*((RAND()+RAND()+RAND()+RAND()+RAND()+RAND()+RAND()+RAND()+RAND()+RAND()+RAND()+RAND())-6))-1)+Liquidity_30Y!J13)</x:f>
        <x:v>939041.9970890607</x:v>
      </x:c>
      <x:c r="J321" s="16" t="n">
        <x:f>MAX(0,I321*(1+EXP((LN(1+Assumptions!$C$60)-0.5*Assumptions!$C$61^2)+Assumptions!$C$61*((RAND()+RAND()+RAND()+RAND()+RAND()+RAND()+RAND()+RAND()+RAND()+RAND()+RAND()+RAND())-6))-1)+Liquidity_30Y!K13)</x:f>
        <x:v>1024532.1161028057</x:v>
      </x:c>
      <x:c r="K321" s="16" t="n">
        <x:f>MAX(0,J321*(1+EXP((LN(1+Assumptions!$C$60)-0.5*Assumptions!$C$61^2)+Assumptions!$C$61*((RAND()+RAND()+RAND()+RAND()+RAND()+RAND()+RAND()+RAND()+RAND()+RAND()+RAND()+RAND())-6))-1)+Liquidity_30Y!L13)</x:f>
        <x:v>1253088.1943090719</x:v>
      </x:c>
      <x:c r="L321" s="16" t="n">
        <x:f>MAX(0,K321*(1+EXP((LN(1+Assumptions!$C$60)-0.5*Assumptions!$C$61^2)+Assumptions!$C$61*((RAND()+RAND()+RAND()+RAND()+RAND()+RAND()+RAND()+RAND()+RAND()+RAND()+RAND()+RAND())-6))-1)+Liquidity_30Y!M13)</x:f>
        <x:v>1414313.235745266</x:v>
      </x:c>
      <x:c r="M321" s="16" t="n">
        <x:f>MAX(0,L321*(1+EXP((LN(1+Assumptions!$C$60)-0.5*Assumptions!$C$61^2)+Assumptions!$C$61*((RAND()+RAND()+RAND()+RAND()+RAND()+RAND()+RAND()+RAND()+RAND()+RAND()+RAND()+RAND())-6))-1)+Liquidity_30Y!N13)</x:f>
        <x:v>1306195.4207115313</x:v>
      </x:c>
      <x:c r="N321" s="16" t="n">
        <x:f>MAX(0,M321*(1+EXP((LN(1+Assumptions!$C$60)-0.5*Assumptions!$C$61^2)+Assumptions!$C$61*((RAND()+RAND()+RAND()+RAND()+RAND()+RAND()+RAND()+RAND()+RAND()+RAND()+RAND()+RAND())-6))-1)+Liquidity_30Y!O13)</x:f>
        <x:v>1335657.1462234335</x:v>
      </x:c>
      <x:c r="O321" s="16" t="n">
        <x:f>MAX(0,N321*(1+EXP((LN(1+Assumptions!$C$60)-0.5*Assumptions!$C$61^2)+Assumptions!$C$61*((RAND()+RAND()+RAND()+RAND()+RAND()+RAND()+RAND()+RAND()+RAND()+RAND()+RAND()+RAND())-6))-1)+Liquidity_30Y!P13)</x:f>
        <x:v>1484609.963461513</x:v>
      </x:c>
      <x:c r="P321" s="16" t="n">
        <x:f>MAX(0,O321*(1+EXP((LN(1+Assumptions!$C$60)-0.5*Assumptions!$C$61^2)+Assumptions!$C$61*((RAND()+RAND()+RAND()+RAND()+RAND()+RAND()+RAND()+RAND()+RAND()+RAND()+RAND()+RAND())-6))-1)+Liquidity_30Y!Q13)</x:f>
        <x:v>1468718.772638944</x:v>
      </x:c>
      <x:c r="Q321" s="16" t="n">
        <x:f>MAX(0,P321*(1+EXP((LN(1+Assumptions!$C$60)-0.5*Assumptions!$C$61^2)+Assumptions!$C$61*((RAND()+RAND()+RAND()+RAND()+RAND()+RAND()+RAND()+RAND()+RAND()+RAND()+RAND()+RAND())-6))-1)+Liquidity_30Y!R13)</x:f>
        <x:v>1525961.3094696263</x:v>
      </x:c>
      <x:c r="R321" s="16" t="n">
        <x:f>MAX(0,Q321*(1+EXP((LN(1+Assumptions!$C$60)-0.5*Assumptions!$C$61^2)+Assumptions!$C$61*((RAND()+RAND()+RAND()+RAND()+RAND()+RAND()+RAND()+RAND()+RAND()+RAND()+RAND()+RAND())-6))-1)+Liquidity_30Y!S13)</x:f>
        <x:v>1431864.9123733356</x:v>
      </x:c>
      <x:c r="S321" s="16" t="n">
        <x:f>MAX(0,R321*(1+EXP((LN(1+Assumptions!$C$60)-0.5*Assumptions!$C$61^2)+Assumptions!$C$61*((RAND()+RAND()+RAND()+RAND()+RAND()+RAND()+RAND()+RAND()+RAND()+RAND()+RAND()+RAND())-6))-1)+Liquidity_30Y!T13)</x:f>
        <x:v>1325820.779864743</x:v>
      </x:c>
      <x:c r="T321" s="16" t="n">
        <x:f>MAX(0,S321*(1+EXP((LN(1+Assumptions!$C$60)-0.5*Assumptions!$C$61^2)+Assumptions!$C$61*((RAND()+RAND()+RAND()+RAND()+RAND()+RAND()+RAND()+RAND()+RAND()+RAND()+RAND()+RAND())-6))-1)+Liquidity_30Y!U13)</x:f>
        <x:v>1510420.2323119426</x:v>
      </x:c>
      <x:c r="U321" s="16" t="n">
        <x:f>MAX(0,T321*(1+EXP((LN(1+Assumptions!$C$60)-0.5*Assumptions!$C$61^2)+Assumptions!$C$61*((RAND()+RAND()+RAND()+RAND()+RAND()+RAND()+RAND()+RAND()+RAND()+RAND()+RAND()+RAND())-6))-1)+Liquidity_30Y!V13)</x:f>
        <x:v>1511055.6575694166</x:v>
      </x:c>
      <x:c r="V321" s="16" t="n">
        <x:f>MAX(0,U321*(1+EXP((LN(1+Assumptions!$C$60)-0.5*Assumptions!$C$61^2)+Assumptions!$C$61*((RAND()+RAND()+RAND()+RAND()+RAND()+RAND()+RAND()+RAND()+RAND()+RAND()+RAND()+RAND())-6))-1)+Liquidity_30Y!W13)</x:f>
        <x:v>1637917.3644939878</x:v>
      </x:c>
      <x:c r="W321" s="16" t="n">
        <x:f>MAX(0,V321*(1+EXP((LN(1+Assumptions!$C$60)-0.5*Assumptions!$C$61^2)+Assumptions!$C$61*((RAND()+RAND()+RAND()+RAND()+RAND()+RAND()+RAND()+RAND()+RAND()+RAND()+RAND()+RAND())-6))-1)+Liquidity_30Y!X13)</x:f>
        <x:v>1766160.6204032993</x:v>
      </x:c>
      <x:c r="X321" s="16" t="n">
        <x:f>MAX(0,W321*(1+EXP((LN(1+Assumptions!$C$60)-0.5*Assumptions!$C$61^2)+Assumptions!$C$61*((RAND()+RAND()+RAND()+RAND()+RAND()+RAND()+RAND()+RAND()+RAND()+RAND()+RAND()+RAND())-6))-1)+Liquidity_30Y!Y13)</x:f>
        <x:v>1502910.4276127208</x:v>
      </x:c>
      <x:c r="Y321" s="16" t="n">
        <x:f>MAX(0,X321*(1+EXP((LN(1+Assumptions!$C$60)-0.5*Assumptions!$C$61^2)+Assumptions!$C$61*((RAND()+RAND()+RAND()+RAND()+RAND()+RAND()+RAND()+RAND()+RAND()+RAND()+RAND()+RAND())-6))-1)+Liquidity_30Y!Z13)</x:f>
        <x:v>1394401.1023569582</x:v>
      </x:c>
      <x:c r="Z321" s="16" t="n">
        <x:f>MAX(0,Y321*(1+EXP((LN(1+Assumptions!$C$60)-0.5*Assumptions!$C$61^2)+Assumptions!$C$61*((RAND()+RAND()+RAND()+RAND()+RAND()+RAND()+RAND()+RAND()+RAND()+RAND()+RAND()+RAND())-6))-1)+Liquidity_30Y!AA13)</x:f>
        <x:v>1814764.9914490783</x:v>
      </x:c>
      <x:c r="AA321" s="16" t="n">
        <x:f>MAX(0,Z321*(1+EXP((LN(1+Assumptions!$C$60)-0.5*Assumptions!$C$61^2)+Assumptions!$C$61*((RAND()+RAND()+RAND()+RAND()+RAND()+RAND()+RAND()+RAND()+RAND()+RAND()+RAND()+RAND())-6))-1)+Liquidity_30Y!AB13)</x:f>
        <x:v>1789658.6037194498</x:v>
      </x:c>
      <x:c r="AB321" s="16" t="n">
        <x:f>MAX(0,AA321*(1+EXP((LN(1+Assumptions!$C$60)-0.5*Assumptions!$C$61^2)+Assumptions!$C$61*((RAND()+RAND()+RAND()+RAND()+RAND()+RAND()+RAND()+RAND()+RAND()+RAND()+RAND()+RAND())-6))-1)+Liquidity_30Y!AC13)</x:f>
        <x:v>2088044.805078098</x:v>
      </x:c>
      <x:c r="AC321" s="16" t="n">
        <x:f>MAX(0,AB321*(1+EXP((LN(1+Assumptions!$C$60)-0.5*Assumptions!$C$61^2)+Assumptions!$C$61*((RAND()+RAND()+RAND()+RAND()+RAND()+RAND()+RAND()+RAND()+RAND()+RAND()+RAND()+RAND())-6))-1)+Liquidity_30Y!AD13)</x:f>
        <x:v>2131597.5153544173</x:v>
      </x:c>
      <x:c r="AD321" s="16" t="n">
        <x:f>MAX(0,AC321*(1+EXP((LN(1+Assumptions!$C$60)-0.5*Assumptions!$C$61^2)+Assumptions!$C$61*((RAND()+RAND()+RAND()+RAND()+RAND()+RAND()+RAND()+RAND()+RAND()+RAND()+RAND()+RAND())-6))-1)+Liquidity_30Y!AE13)</x:f>
        <x:v>2941461.7743432745</x:v>
      </x:c>
      <x:c r="AE321" s="16" t="n">
        <x:f>MAX(0,AD321*(1+EXP((LN(1+Assumptions!$C$60)-0.5*Assumptions!$C$61^2)+Assumptions!$C$61*((RAND()+RAND()+RAND()+RAND()+RAND()+RAND()+RAND()+RAND()+RAND()+RAND()+RAND()+RAND())-6))-1)+Liquidity_30Y!AF13)</x:f>
        <x:v>2783938.289647711</x:v>
      </x:c>
      <x:c r="AF321" s="16" t="n">
        <x:f>MAX(0,AE321*(1+EXP((LN(1+Assumptions!$C$60)-0.5*Assumptions!$C$61^2)+Assumptions!$C$61*((RAND()+RAND()+RAND()+RAND()+RAND()+RAND()+RAND()+RAND()+RAND()+RAND()+RAND()+RAND())-6))-1)+Liquidity_30Y!AG13)</x:f>
        <x:v>3424047.1830362603</x:v>
      </x:c>
    </x:row>
    <x:row r="322">
      <x:c r="A322" s="39">
        <x:v>318</x:v>
      </x:c>
      <x:c r="B322" s="16" t="n">
        <x:f>Liquidity_30Y!C14</x:f>
        <x:v>1029031.25</x:v>
      </x:c>
      <x:c r="C322" s="16" t="n">
        <x:f>MAX(0,B322*(1+EXP((LN(1+Assumptions!$C$60)-0.5*Assumptions!$C$61^2)+Assumptions!$C$61*((RAND()+RAND()+RAND()+RAND()+RAND()+RAND()+RAND()+RAND()+RAND()+RAND()+RAND()+RAND())-6))-1)+Liquidity_30Y!D13)</x:f>
        <x:v>1356090.738303123</x:v>
      </x:c>
      <x:c r="D322" s="16" t="n">
        <x:f>MAX(0,C322*(1+EXP((LN(1+Assumptions!$C$60)-0.5*Assumptions!$C$61^2)+Assumptions!$C$61*((RAND()+RAND()+RAND()+RAND()+RAND()+RAND()+RAND()+RAND()+RAND()+RAND()+RAND()+RAND())-6))-1)+Liquidity_30Y!E13)</x:f>
        <x:v>1552509.8963753346</x:v>
      </x:c>
      <x:c r="E322" s="16" t="n">
        <x:f>MAX(0,D322*(1+EXP((LN(1+Assumptions!$C$60)-0.5*Assumptions!$C$61^2)+Assumptions!$C$61*((RAND()+RAND()+RAND()+RAND()+RAND()+RAND()+RAND()+RAND()+RAND()+RAND()+RAND()+RAND())-6))-1)+Liquidity_30Y!F13)</x:f>
        <x:v>1373504.3905561115</x:v>
      </x:c>
      <x:c r="F322" s="16" t="n">
        <x:f>MAX(0,E322*(1+EXP((LN(1+Assumptions!$C$60)-0.5*Assumptions!$C$61^2)+Assumptions!$C$61*((RAND()+RAND()+RAND()+RAND()+RAND()+RAND()+RAND()+RAND()+RAND()+RAND()+RAND()+RAND())-6))-1)+Liquidity_30Y!G13)</x:f>
        <x:v>1598117.660282477</x:v>
      </x:c>
      <x:c r="G322" s="16" t="n">
        <x:f>MAX(0,F322*(1+EXP((LN(1+Assumptions!$C$60)-0.5*Assumptions!$C$61^2)+Assumptions!$C$61*((RAND()+RAND()+RAND()+RAND()+RAND()+RAND()+RAND()+RAND()+RAND()+RAND()+RAND()+RAND())-6))-1)+Liquidity_30Y!H13)</x:f>
        <x:v>1514698.7158320104</x:v>
      </x:c>
      <x:c r="H322" s="16" t="n">
        <x:f>MAX(0,G322*(1+EXP((LN(1+Assumptions!$C$60)-0.5*Assumptions!$C$61^2)+Assumptions!$C$61*((RAND()+RAND()+RAND()+RAND()+RAND()+RAND()+RAND()+RAND()+RAND()+RAND()+RAND()+RAND())-6))-1)+Liquidity_30Y!I13)</x:f>
        <x:v>1425459.726712864</x:v>
      </x:c>
      <x:c r="I322" s="16" t="n">
        <x:f>MAX(0,H322*(1+EXP((LN(1+Assumptions!$C$60)-0.5*Assumptions!$C$61^2)+Assumptions!$C$61*((RAND()+RAND()+RAND()+RAND()+RAND()+RAND()+RAND()+RAND()+RAND()+RAND()+RAND()+RAND())-6))-1)+Liquidity_30Y!J13)</x:f>
        <x:v>1344794.813427318</x:v>
      </x:c>
      <x:c r="J322" s="16" t="n">
        <x:f>MAX(0,I322*(1+EXP((LN(1+Assumptions!$C$60)-0.5*Assumptions!$C$61^2)+Assumptions!$C$61*((RAND()+RAND()+RAND()+RAND()+RAND()+RAND()+RAND()+RAND()+RAND()+RAND()+RAND()+RAND())-6))-1)+Liquidity_30Y!K13)</x:f>
        <x:v>1697088.8468554323</x:v>
      </x:c>
      <x:c r="K322" s="16" t="n">
        <x:f>MAX(0,J322*(1+EXP((LN(1+Assumptions!$C$60)-0.5*Assumptions!$C$61^2)+Assumptions!$C$61*((RAND()+RAND()+RAND()+RAND()+RAND()+RAND()+RAND()+RAND()+RAND()+RAND()+RAND()+RAND())-6))-1)+Liquidity_30Y!L13)</x:f>
        <x:v>1686986.9256167526</x:v>
      </x:c>
      <x:c r="L322" s="16" t="n">
        <x:f>MAX(0,K322*(1+EXP((LN(1+Assumptions!$C$60)-0.5*Assumptions!$C$61^2)+Assumptions!$C$61*((RAND()+RAND()+RAND()+RAND()+RAND()+RAND()+RAND()+RAND()+RAND()+RAND()+RAND()+RAND())-6))-1)+Liquidity_30Y!M13)</x:f>
        <x:v>1561700.695169559</x:v>
      </x:c>
      <x:c r="M322" s="16" t="n">
        <x:f>MAX(0,L322*(1+EXP((LN(1+Assumptions!$C$60)-0.5*Assumptions!$C$61^2)+Assumptions!$C$61*((RAND()+RAND()+RAND()+RAND()+RAND()+RAND()+RAND()+RAND()+RAND()+RAND()+RAND()+RAND())-6))-1)+Liquidity_30Y!N13)</x:f>
        <x:v>1340351.9256292249</x:v>
      </x:c>
      <x:c r="N322" s="16" t="n">
        <x:f>MAX(0,M322*(1+EXP((LN(1+Assumptions!$C$60)-0.5*Assumptions!$C$61^2)+Assumptions!$C$61*((RAND()+RAND()+RAND()+RAND()+RAND()+RAND()+RAND()+RAND()+RAND()+RAND()+RAND()+RAND())-6))-1)+Liquidity_30Y!O13)</x:f>
        <x:v>1520423.5606773384</x:v>
      </x:c>
      <x:c r="O322" s="16" t="n">
        <x:f>MAX(0,N322*(1+EXP((LN(1+Assumptions!$C$60)-0.5*Assumptions!$C$61^2)+Assumptions!$C$61*((RAND()+RAND()+RAND()+RAND()+RAND()+RAND()+RAND()+RAND()+RAND()+RAND()+RAND()+RAND())-6))-1)+Liquidity_30Y!P13)</x:f>
        <x:v>1716721.3721400152</x:v>
      </x:c>
      <x:c r="P322" s="16" t="n">
        <x:f>MAX(0,O322*(1+EXP((LN(1+Assumptions!$C$60)-0.5*Assumptions!$C$61^2)+Assumptions!$C$61*((RAND()+RAND()+RAND()+RAND()+RAND()+RAND()+RAND()+RAND()+RAND()+RAND()+RAND()+RAND())-6))-1)+Liquidity_30Y!Q13)</x:f>
        <x:v>1757624.4068675218</x:v>
      </x:c>
      <x:c r="Q322" s="16" t="n">
        <x:f>MAX(0,P322*(1+EXP((LN(1+Assumptions!$C$60)-0.5*Assumptions!$C$61^2)+Assumptions!$C$61*((RAND()+RAND()+RAND()+RAND()+RAND()+RAND()+RAND()+RAND()+RAND()+RAND()+RAND()+RAND())-6))-1)+Liquidity_30Y!R13)</x:f>
        <x:v>1891920.56614578</x:v>
      </x:c>
      <x:c r="R322" s="16" t="n">
        <x:f>MAX(0,Q322*(1+EXP((LN(1+Assumptions!$C$60)-0.5*Assumptions!$C$61^2)+Assumptions!$C$61*((RAND()+RAND()+RAND()+RAND()+RAND()+RAND()+RAND()+RAND()+RAND()+RAND()+RAND()+RAND())-6))-1)+Liquidity_30Y!S13)</x:f>
        <x:v>2507932.469795586</x:v>
      </x:c>
      <x:c r="S322" s="16" t="n">
        <x:f>MAX(0,R322*(1+EXP((LN(1+Assumptions!$C$60)-0.5*Assumptions!$C$61^2)+Assumptions!$C$61*((RAND()+RAND()+RAND()+RAND()+RAND()+RAND()+RAND()+RAND()+RAND()+RAND()+RAND()+RAND())-6))-1)+Liquidity_30Y!T13)</x:f>
        <x:v>3115034.3589888224</x:v>
      </x:c>
      <x:c r="T322" s="16" t="n">
        <x:f>MAX(0,S322*(1+EXP((LN(1+Assumptions!$C$60)-0.5*Assumptions!$C$61^2)+Assumptions!$C$61*((RAND()+RAND()+RAND()+RAND()+RAND()+RAND()+RAND()+RAND()+RAND()+RAND()+RAND()+RAND())-6))-1)+Liquidity_30Y!U13)</x:f>
        <x:v>3350508.7450627293</x:v>
      </x:c>
      <x:c r="U322" s="16" t="n">
        <x:f>MAX(0,T322*(1+EXP((LN(1+Assumptions!$C$60)-0.5*Assumptions!$C$61^2)+Assumptions!$C$61*((RAND()+RAND()+RAND()+RAND()+RAND()+RAND()+RAND()+RAND()+RAND()+RAND()+RAND()+RAND())-6))-1)+Liquidity_30Y!V13)</x:f>
        <x:v>3613133.8029822554</x:v>
      </x:c>
      <x:c r="V322" s="16" t="n">
        <x:f>MAX(0,U322*(1+EXP((LN(1+Assumptions!$C$60)-0.5*Assumptions!$C$61^2)+Assumptions!$C$61*((RAND()+RAND()+RAND()+RAND()+RAND()+RAND()+RAND()+RAND()+RAND()+RAND()+RAND()+RAND())-6))-1)+Liquidity_30Y!W13)</x:f>
        <x:v>4026969.4895627974</x:v>
      </x:c>
      <x:c r="W322" s="16" t="n">
        <x:f>MAX(0,V322*(1+EXP((LN(1+Assumptions!$C$60)-0.5*Assumptions!$C$61^2)+Assumptions!$C$61*((RAND()+RAND()+RAND()+RAND()+RAND()+RAND()+RAND()+RAND()+RAND()+RAND()+RAND()+RAND())-6))-1)+Liquidity_30Y!X13)</x:f>
        <x:v>4018432.243430659</x:v>
      </x:c>
      <x:c r="X322" s="16" t="n">
        <x:f>MAX(0,W322*(1+EXP((LN(1+Assumptions!$C$60)-0.5*Assumptions!$C$61^2)+Assumptions!$C$61*((RAND()+RAND()+RAND()+RAND()+RAND()+RAND()+RAND()+RAND()+RAND()+RAND()+RAND()+RAND())-6))-1)+Liquidity_30Y!Y13)</x:f>
        <x:v>4417543.685243813</x:v>
      </x:c>
      <x:c r="Y322" s="16" t="n">
        <x:f>MAX(0,X322*(1+EXP((LN(1+Assumptions!$C$60)-0.5*Assumptions!$C$61^2)+Assumptions!$C$61*((RAND()+RAND()+RAND()+RAND()+RAND()+RAND()+RAND()+RAND()+RAND()+RAND()+RAND()+RAND())-6))-1)+Liquidity_30Y!Z13)</x:f>
        <x:v>4054680.8930626027</x:v>
      </x:c>
      <x:c r="Z322" s="16" t="n">
        <x:f>MAX(0,Y322*(1+EXP((LN(1+Assumptions!$C$60)-0.5*Assumptions!$C$61^2)+Assumptions!$C$61*((RAND()+RAND()+RAND()+RAND()+RAND()+RAND()+RAND()+RAND()+RAND()+RAND()+RAND()+RAND())-6))-1)+Liquidity_30Y!AA13)</x:f>
        <x:v>4709963.221347059</x:v>
      </x:c>
      <x:c r="AA322" s="16" t="n">
        <x:f>MAX(0,Z322*(1+EXP((LN(1+Assumptions!$C$60)-0.5*Assumptions!$C$61^2)+Assumptions!$C$61*((RAND()+RAND()+RAND()+RAND()+RAND()+RAND()+RAND()+RAND()+RAND()+RAND()+RAND()+RAND())-6))-1)+Liquidity_30Y!AB13)</x:f>
        <x:v>5622431.556238937</x:v>
      </x:c>
      <x:c r="AB322" s="16" t="n">
        <x:f>MAX(0,AA322*(1+EXP((LN(1+Assumptions!$C$60)-0.5*Assumptions!$C$61^2)+Assumptions!$C$61*((RAND()+RAND()+RAND()+RAND()+RAND()+RAND()+RAND()+RAND()+RAND()+RAND()+RAND()+RAND())-6))-1)+Liquidity_30Y!AC13)</x:f>
        <x:v>5370929.867290687</x:v>
      </x:c>
      <x:c r="AC322" s="16" t="n">
        <x:f>MAX(0,AB322*(1+EXP((LN(1+Assumptions!$C$60)-0.5*Assumptions!$C$61^2)+Assumptions!$C$61*((RAND()+RAND()+RAND()+RAND()+RAND()+RAND()+RAND()+RAND()+RAND()+RAND()+RAND()+RAND())-6))-1)+Liquidity_30Y!AD13)</x:f>
        <x:v>5128256.43868522</x:v>
      </x:c>
      <x:c r="AD322" s="16" t="n">
        <x:f>MAX(0,AC322*(1+EXP((LN(1+Assumptions!$C$60)-0.5*Assumptions!$C$61^2)+Assumptions!$C$61*((RAND()+RAND()+RAND()+RAND()+RAND()+RAND()+RAND()+RAND()+RAND()+RAND()+RAND()+RAND())-6))-1)+Liquidity_30Y!AE13)</x:f>
        <x:v>6454559.575349455</x:v>
      </x:c>
      <x:c r="AE322" s="16" t="n">
        <x:f>MAX(0,AD322*(1+EXP((LN(1+Assumptions!$C$60)-0.5*Assumptions!$C$61^2)+Assumptions!$C$61*((RAND()+RAND()+RAND()+RAND()+RAND()+RAND()+RAND()+RAND()+RAND()+RAND()+RAND()+RAND())-6))-1)+Liquidity_30Y!AF13)</x:f>
        <x:v>7592117.866940781</x:v>
      </x:c>
      <x:c r="AF322" s="16" t="n">
        <x:f>MAX(0,AE322*(1+EXP((LN(1+Assumptions!$C$60)-0.5*Assumptions!$C$61^2)+Assumptions!$C$61*((RAND()+RAND()+RAND()+RAND()+RAND()+RAND()+RAND()+RAND()+RAND()+RAND()+RAND()+RAND())-6))-1)+Liquidity_30Y!AG13)</x:f>
        <x:v>9030287.643121568</x:v>
      </x:c>
    </x:row>
    <x:row r="323">
      <x:c r="A323" s="39">
        <x:v>319</x:v>
      </x:c>
      <x:c r="B323" s="16" t="n">
        <x:f>Liquidity_30Y!C14</x:f>
        <x:v>1029031.25</x:v>
      </x:c>
      <x:c r="C323" s="16" t="n">
        <x:f>MAX(0,B323*(1+EXP((LN(1+Assumptions!$C$60)-0.5*Assumptions!$C$61^2)+Assumptions!$C$61*((RAND()+RAND()+RAND()+RAND()+RAND()+RAND()+RAND()+RAND()+RAND()+RAND()+RAND()+RAND())-6))-1)+Liquidity_30Y!D13)</x:f>
        <x:v>981020.4966094521</x:v>
      </x:c>
      <x:c r="D323" s="16" t="n">
        <x:f>MAX(0,C323*(1+EXP((LN(1+Assumptions!$C$60)-0.5*Assumptions!$C$61^2)+Assumptions!$C$61*((RAND()+RAND()+RAND()+RAND()+RAND()+RAND()+RAND()+RAND()+RAND()+RAND()+RAND()+RAND())-6))-1)+Liquidity_30Y!E13)</x:f>
        <x:v>970711.1503830901</x:v>
      </x:c>
      <x:c r="E323" s="16" t="n">
        <x:f>MAX(0,D323*(1+EXP((LN(1+Assumptions!$C$60)-0.5*Assumptions!$C$61^2)+Assumptions!$C$61*((RAND()+RAND()+RAND()+RAND()+RAND()+RAND()+RAND()+RAND()+RAND()+RAND()+RAND()+RAND())-6))-1)+Liquidity_30Y!F13)</x:f>
        <x:v>1074347.913820751</x:v>
      </x:c>
      <x:c r="F323" s="16" t="n">
        <x:f>MAX(0,E323*(1+EXP((LN(1+Assumptions!$C$60)-0.5*Assumptions!$C$61^2)+Assumptions!$C$61*((RAND()+RAND()+RAND()+RAND()+RAND()+RAND()+RAND()+RAND()+RAND()+RAND()+RAND()+RAND())-6))-1)+Liquidity_30Y!G13)</x:f>
        <x:v>1243886.3939209455</x:v>
      </x:c>
      <x:c r="G323" s="16" t="n">
        <x:f>MAX(0,F323*(1+EXP((LN(1+Assumptions!$C$60)-0.5*Assumptions!$C$61^2)+Assumptions!$C$61*((RAND()+RAND()+RAND()+RAND()+RAND()+RAND()+RAND()+RAND()+RAND()+RAND()+RAND()+RAND())-6))-1)+Liquidity_30Y!H13)</x:f>
        <x:v>1375415.6264312235</x:v>
      </x:c>
      <x:c r="H323" s="16" t="n">
        <x:f>MAX(0,G323*(1+EXP((LN(1+Assumptions!$C$60)-0.5*Assumptions!$C$61^2)+Assumptions!$C$61*((RAND()+RAND()+RAND()+RAND()+RAND()+RAND()+RAND()+RAND()+RAND()+RAND()+RAND()+RAND())-6))-1)+Liquidity_30Y!I13)</x:f>
        <x:v>1512510.3740978239</x:v>
      </x:c>
      <x:c r="I323" s="16" t="n">
        <x:f>MAX(0,H323*(1+EXP((LN(1+Assumptions!$C$60)-0.5*Assumptions!$C$61^2)+Assumptions!$C$61*((RAND()+RAND()+RAND()+RAND()+RAND()+RAND()+RAND()+RAND()+RAND()+RAND()+RAND()+RAND())-6))-1)+Liquidity_30Y!J13)</x:f>
        <x:v>1927424.2973150762</x:v>
      </x:c>
      <x:c r="J323" s="16" t="n">
        <x:f>MAX(0,I323*(1+EXP((LN(1+Assumptions!$C$60)-0.5*Assumptions!$C$61^2)+Assumptions!$C$61*((RAND()+RAND()+RAND()+RAND()+RAND()+RAND()+RAND()+RAND()+RAND()+RAND()+RAND()+RAND())-6))-1)+Liquidity_30Y!K13)</x:f>
        <x:v>2000598.896667933</x:v>
      </x:c>
      <x:c r="K323" s="16" t="n">
        <x:f>MAX(0,J323*(1+EXP((LN(1+Assumptions!$C$60)-0.5*Assumptions!$C$61^2)+Assumptions!$C$61*((RAND()+RAND()+RAND()+RAND()+RAND()+RAND()+RAND()+RAND()+RAND()+RAND()+RAND()+RAND())-6))-1)+Liquidity_30Y!L13)</x:f>
        <x:v>2623278.683608665</x:v>
      </x:c>
      <x:c r="L323" s="16" t="n">
        <x:f>MAX(0,K323*(1+EXP((LN(1+Assumptions!$C$60)-0.5*Assumptions!$C$61^2)+Assumptions!$C$61*((RAND()+RAND()+RAND()+RAND()+RAND()+RAND()+RAND()+RAND()+RAND()+RAND()+RAND()+RAND())-6))-1)+Liquidity_30Y!M13)</x:f>
        <x:v>2839709.2803336373</x:v>
      </x:c>
      <x:c r="M323" s="16" t="n">
        <x:f>MAX(0,L323*(1+EXP((LN(1+Assumptions!$C$60)-0.5*Assumptions!$C$61^2)+Assumptions!$C$61*((RAND()+RAND()+RAND()+RAND()+RAND()+RAND()+RAND()+RAND()+RAND()+RAND()+RAND()+RAND())-6))-1)+Liquidity_30Y!N13)</x:f>
        <x:v>3548051.5786464177</x:v>
      </x:c>
      <x:c r="N323" s="16" t="n">
        <x:f>MAX(0,M323*(1+EXP((LN(1+Assumptions!$C$60)-0.5*Assumptions!$C$61^2)+Assumptions!$C$61*((RAND()+RAND()+RAND()+RAND()+RAND()+RAND()+RAND()+RAND()+RAND()+RAND()+RAND()+RAND())-6))-1)+Liquidity_30Y!O13)</x:f>
        <x:v>3824439.6602168777</x:v>
      </x:c>
      <x:c r="O323" s="16" t="n">
        <x:f>MAX(0,N323*(1+EXP((LN(1+Assumptions!$C$60)-0.5*Assumptions!$C$61^2)+Assumptions!$C$61*((RAND()+RAND()+RAND()+RAND()+RAND()+RAND()+RAND()+RAND()+RAND()+RAND()+RAND()+RAND())-6))-1)+Liquidity_30Y!P13)</x:f>
        <x:v>4013729.4398264517</x:v>
      </x:c>
      <x:c r="P323" s="16" t="n">
        <x:f>MAX(0,O323*(1+EXP((LN(1+Assumptions!$C$60)-0.5*Assumptions!$C$61^2)+Assumptions!$C$61*((RAND()+RAND()+RAND()+RAND()+RAND()+RAND()+RAND()+RAND()+RAND()+RAND()+RAND()+RAND())-6))-1)+Liquidity_30Y!Q13)</x:f>
        <x:v>3790656.3250267045</x:v>
      </x:c>
      <x:c r="Q323" s="16" t="n">
        <x:f>MAX(0,P323*(1+EXP((LN(1+Assumptions!$C$60)-0.5*Assumptions!$C$61^2)+Assumptions!$C$61*((RAND()+RAND()+RAND()+RAND()+RAND()+RAND()+RAND()+RAND()+RAND()+RAND()+RAND()+RAND())-6))-1)+Liquidity_30Y!R13)</x:f>
        <x:v>3481833.684281649</x:v>
      </x:c>
      <x:c r="R323" s="16" t="n">
        <x:f>MAX(0,Q323*(1+EXP((LN(1+Assumptions!$C$60)-0.5*Assumptions!$C$61^2)+Assumptions!$C$61*((RAND()+RAND()+RAND()+RAND()+RAND()+RAND()+RAND()+RAND()+RAND()+RAND()+RAND()+RAND())-6))-1)+Liquidity_30Y!S13)</x:f>
        <x:v>3571352.1612079726</x:v>
      </x:c>
      <x:c r="S323" s="16" t="n">
        <x:f>MAX(0,R323*(1+EXP((LN(1+Assumptions!$C$60)-0.5*Assumptions!$C$61^2)+Assumptions!$C$61*((RAND()+RAND()+RAND()+RAND()+RAND()+RAND()+RAND()+RAND()+RAND()+RAND()+RAND()+RAND())-6))-1)+Liquidity_30Y!T13)</x:f>
        <x:v>3637886.2060474367</x:v>
      </x:c>
      <x:c r="T323" s="16" t="n">
        <x:f>MAX(0,S323*(1+EXP((LN(1+Assumptions!$C$60)-0.5*Assumptions!$C$61^2)+Assumptions!$C$61*((RAND()+RAND()+RAND()+RAND()+RAND()+RAND()+RAND()+RAND()+RAND()+RAND()+RAND()+RAND())-6))-1)+Liquidity_30Y!U13)</x:f>
        <x:v>2626623.917082564</x:v>
      </x:c>
      <x:c r="U323" s="16" t="n">
        <x:f>MAX(0,T323*(1+EXP((LN(1+Assumptions!$C$60)-0.5*Assumptions!$C$61^2)+Assumptions!$C$61*((RAND()+RAND()+RAND()+RAND()+RAND()+RAND()+RAND()+RAND()+RAND()+RAND()+RAND()+RAND())-6))-1)+Liquidity_30Y!V13)</x:f>
        <x:v>3059331.0675531924</x:v>
      </x:c>
      <x:c r="V323" s="16" t="n">
        <x:f>MAX(0,U323*(1+EXP((LN(1+Assumptions!$C$60)-0.5*Assumptions!$C$61^2)+Assumptions!$C$61*((RAND()+RAND()+RAND()+RAND()+RAND()+RAND()+RAND()+RAND()+RAND()+RAND()+RAND()+RAND())-6))-1)+Liquidity_30Y!W13)</x:f>
        <x:v>2901603.6906816703</x:v>
      </x:c>
      <x:c r="W323" s="16" t="n">
        <x:f>MAX(0,V323*(1+EXP((LN(1+Assumptions!$C$60)-0.5*Assumptions!$C$61^2)+Assumptions!$C$61*((RAND()+RAND()+RAND()+RAND()+RAND()+RAND()+RAND()+RAND()+RAND()+RAND()+RAND()+RAND())-6))-1)+Liquidity_30Y!X13)</x:f>
        <x:v>3055865.25392472</x:v>
      </x:c>
      <x:c r="X323" s="16" t="n">
        <x:f>MAX(0,W323*(1+EXP((LN(1+Assumptions!$C$60)-0.5*Assumptions!$C$61^2)+Assumptions!$C$61*((RAND()+RAND()+RAND()+RAND()+RAND()+RAND()+RAND()+RAND()+RAND()+RAND()+RAND()+RAND())-6))-1)+Liquidity_30Y!Y13)</x:f>
        <x:v>3726660.606130001</x:v>
      </x:c>
      <x:c r="Y323" s="16" t="n">
        <x:f>MAX(0,X323*(1+EXP((LN(1+Assumptions!$C$60)-0.5*Assumptions!$C$61^2)+Assumptions!$C$61*((RAND()+RAND()+RAND()+RAND()+RAND()+RAND()+RAND()+RAND()+RAND()+RAND()+RAND()+RAND())-6))-1)+Liquidity_30Y!Z13)</x:f>
        <x:v>3995454.5907968055</x:v>
      </x:c>
      <x:c r="Z323" s="16" t="n">
        <x:f>MAX(0,Y323*(1+EXP((LN(1+Assumptions!$C$60)-0.5*Assumptions!$C$61^2)+Assumptions!$C$61*((RAND()+RAND()+RAND()+RAND()+RAND()+RAND()+RAND()+RAND()+RAND()+RAND()+RAND()+RAND())-6))-1)+Liquidity_30Y!AA13)</x:f>
        <x:v>5144400.12915484</x:v>
      </x:c>
      <x:c r="AA323" s="16" t="n">
        <x:f>MAX(0,Z323*(1+EXP((LN(1+Assumptions!$C$60)-0.5*Assumptions!$C$61^2)+Assumptions!$C$61*((RAND()+RAND()+RAND()+RAND()+RAND()+RAND()+RAND()+RAND()+RAND()+RAND()+RAND()+RAND())-6))-1)+Liquidity_30Y!AB13)</x:f>
        <x:v>5951279.038115549</x:v>
      </x:c>
      <x:c r="AB323" s="16" t="n">
        <x:f>MAX(0,AA323*(1+EXP((LN(1+Assumptions!$C$60)-0.5*Assumptions!$C$61^2)+Assumptions!$C$61*((RAND()+RAND()+RAND()+RAND()+RAND()+RAND()+RAND()+RAND()+RAND()+RAND()+RAND()+RAND())-6))-1)+Liquidity_30Y!AC13)</x:f>
        <x:v>7704694.645106442</x:v>
      </x:c>
      <x:c r="AC323" s="16" t="n">
        <x:f>MAX(0,AB323*(1+EXP((LN(1+Assumptions!$C$60)-0.5*Assumptions!$C$61^2)+Assumptions!$C$61*((RAND()+RAND()+RAND()+RAND()+RAND()+RAND()+RAND()+RAND()+RAND()+RAND()+RAND()+RAND())-6))-1)+Liquidity_30Y!AD13)</x:f>
        <x:v>9477614.422594886</x:v>
      </x:c>
      <x:c r="AD323" s="16" t="n">
        <x:f>MAX(0,AC323*(1+EXP((LN(1+Assumptions!$C$60)-0.5*Assumptions!$C$61^2)+Assumptions!$C$61*((RAND()+RAND()+RAND()+RAND()+RAND()+RAND()+RAND()+RAND()+RAND()+RAND()+RAND()+RAND())-6))-1)+Liquidity_30Y!AE13)</x:f>
        <x:v>11316932.998549303</x:v>
      </x:c>
      <x:c r="AE323" s="16" t="n">
        <x:f>MAX(0,AD323*(1+EXP((LN(1+Assumptions!$C$60)-0.5*Assumptions!$C$61^2)+Assumptions!$C$61*((RAND()+RAND()+RAND()+RAND()+RAND()+RAND()+RAND()+RAND()+RAND()+RAND()+RAND()+RAND())-6))-1)+Liquidity_30Y!AF13)</x:f>
        <x:v>14200032.256039942</x:v>
      </x:c>
      <x:c r="AF323" s="16" t="n">
        <x:f>MAX(0,AE323*(1+EXP((LN(1+Assumptions!$C$60)-0.5*Assumptions!$C$61^2)+Assumptions!$C$61*((RAND()+RAND()+RAND()+RAND()+RAND()+RAND()+RAND()+RAND()+RAND()+RAND()+RAND()+RAND())-6))-1)+Liquidity_30Y!AG13)</x:f>
        <x:v>17143858.354182396</x:v>
      </x:c>
    </x:row>
    <x:row r="324">
      <x:c r="A324" s="39">
        <x:v>320</x:v>
      </x:c>
      <x:c r="B324" s="16" t="n">
        <x:f>Liquidity_30Y!C14</x:f>
        <x:v>1029031.25</x:v>
      </x:c>
      <x:c r="C324" s="16" t="n">
        <x:f>MAX(0,B324*(1+EXP((LN(1+Assumptions!$C$60)-0.5*Assumptions!$C$61^2)+Assumptions!$C$61*((RAND()+RAND()+RAND()+RAND()+RAND()+RAND()+RAND()+RAND()+RAND()+RAND()+RAND()+RAND())-6))-1)+Liquidity_30Y!D13)</x:f>
        <x:v>919736.1938764651</x:v>
      </x:c>
      <x:c r="D324" s="16" t="n">
        <x:f>MAX(0,C324*(1+EXP((LN(1+Assumptions!$C$60)-0.5*Assumptions!$C$61^2)+Assumptions!$C$61*((RAND()+RAND()+RAND()+RAND()+RAND()+RAND()+RAND()+RAND()+RAND()+RAND()+RAND()+RAND())-6))-1)+Liquidity_30Y!E13)</x:f>
        <x:v>767763.0714179913</x:v>
      </x:c>
      <x:c r="E324" s="16" t="n">
        <x:f>MAX(0,D324*(1+EXP((LN(1+Assumptions!$C$60)-0.5*Assumptions!$C$61^2)+Assumptions!$C$61*((RAND()+RAND()+RAND()+RAND()+RAND()+RAND()+RAND()+RAND()+RAND()+RAND()+RAND()+RAND())-6))-1)+Liquidity_30Y!F13)</x:f>
        <x:v>1080687.8467329259</x:v>
      </x:c>
      <x:c r="F324" s="16" t="n">
        <x:f>MAX(0,E324*(1+EXP((LN(1+Assumptions!$C$60)-0.5*Assumptions!$C$61^2)+Assumptions!$C$61*((RAND()+RAND()+RAND()+RAND()+RAND()+RAND()+RAND()+RAND()+RAND()+RAND()+RAND()+RAND())-6))-1)+Liquidity_30Y!G13)</x:f>
        <x:v>1034220.556084723</x:v>
      </x:c>
      <x:c r="G324" s="16" t="n">
        <x:f>MAX(0,F324*(1+EXP((LN(1+Assumptions!$C$60)-0.5*Assumptions!$C$61^2)+Assumptions!$C$61*((RAND()+RAND()+RAND()+RAND()+RAND()+RAND()+RAND()+RAND()+RAND()+RAND()+RAND()+RAND())-6))-1)+Liquidity_30Y!H13)</x:f>
        <x:v>1209162.5817065379</x:v>
      </x:c>
      <x:c r="H324" s="16" t="n">
        <x:f>MAX(0,G324*(1+EXP((LN(1+Assumptions!$C$60)-0.5*Assumptions!$C$61^2)+Assumptions!$C$61*((RAND()+RAND()+RAND()+RAND()+RAND()+RAND()+RAND()+RAND()+RAND()+RAND()+RAND()+RAND())-6))-1)+Liquidity_30Y!I13)</x:f>
        <x:v>1274361.3507916396</x:v>
      </x:c>
      <x:c r="I324" s="16" t="n">
        <x:f>MAX(0,H324*(1+EXP((LN(1+Assumptions!$C$60)-0.5*Assumptions!$C$61^2)+Assumptions!$C$61*((RAND()+RAND()+RAND()+RAND()+RAND()+RAND()+RAND()+RAND()+RAND()+RAND()+RAND()+RAND())-6))-1)+Liquidity_30Y!J13)</x:f>
        <x:v>1388094.6593305117</x:v>
      </x:c>
      <x:c r="J324" s="16" t="n">
        <x:f>MAX(0,I324*(1+EXP((LN(1+Assumptions!$C$60)-0.5*Assumptions!$C$61^2)+Assumptions!$C$61*((RAND()+RAND()+RAND()+RAND()+RAND()+RAND()+RAND()+RAND()+RAND()+RAND()+RAND()+RAND())-6))-1)+Liquidity_30Y!K13)</x:f>
        <x:v>1481118.1844655024</x:v>
      </x:c>
      <x:c r="K324" s="16" t="n">
        <x:f>MAX(0,J324*(1+EXP((LN(1+Assumptions!$C$60)-0.5*Assumptions!$C$61^2)+Assumptions!$C$61*((RAND()+RAND()+RAND()+RAND()+RAND()+RAND()+RAND()+RAND()+RAND()+RAND()+RAND()+RAND())-6))-1)+Liquidity_30Y!L13)</x:f>
        <x:v>1706464.1918129737</x:v>
      </x:c>
      <x:c r="L324" s="16" t="n">
        <x:f>MAX(0,K324*(1+EXP((LN(1+Assumptions!$C$60)-0.5*Assumptions!$C$61^2)+Assumptions!$C$61*((RAND()+RAND()+RAND()+RAND()+RAND()+RAND()+RAND()+RAND()+RAND()+RAND()+RAND()+RAND())-6))-1)+Liquidity_30Y!M13)</x:f>
        <x:v>1687644.3643998262</x:v>
      </x:c>
      <x:c r="M324" s="16" t="n">
        <x:f>MAX(0,L324*(1+EXP((LN(1+Assumptions!$C$60)-0.5*Assumptions!$C$61^2)+Assumptions!$C$61*((RAND()+RAND()+RAND()+RAND()+RAND()+RAND()+RAND()+RAND()+RAND()+RAND()+RAND()+RAND())-6))-1)+Liquidity_30Y!N13)</x:f>
        <x:v>1662864.5851091081</x:v>
      </x:c>
      <x:c r="N324" s="16" t="n">
        <x:f>MAX(0,M324*(1+EXP((LN(1+Assumptions!$C$60)-0.5*Assumptions!$C$61^2)+Assumptions!$C$61*((RAND()+RAND()+RAND()+RAND()+RAND()+RAND()+RAND()+RAND()+RAND()+RAND()+RAND()+RAND())-6))-1)+Liquidity_30Y!O13)</x:f>
        <x:v>1595567.31445707</x:v>
      </x:c>
      <x:c r="O324" s="16" t="n">
        <x:f>MAX(0,N324*(1+EXP((LN(1+Assumptions!$C$60)-0.5*Assumptions!$C$61^2)+Assumptions!$C$61*((RAND()+RAND()+RAND()+RAND()+RAND()+RAND()+RAND()+RAND()+RAND()+RAND()+RAND()+RAND())-6))-1)+Liquidity_30Y!P13)</x:f>
        <x:v>1684226.7014208753</x:v>
      </x:c>
      <x:c r="P324" s="16" t="n">
        <x:f>MAX(0,O324*(1+EXP((LN(1+Assumptions!$C$60)-0.5*Assumptions!$C$61^2)+Assumptions!$C$61*((RAND()+RAND()+RAND()+RAND()+RAND()+RAND()+RAND()+RAND()+RAND()+RAND()+RAND()+RAND())-6))-1)+Liquidity_30Y!Q13)</x:f>
        <x:v>2213791.659541301</x:v>
      </x:c>
      <x:c r="Q324" s="16" t="n">
        <x:f>MAX(0,P324*(1+EXP((LN(1+Assumptions!$C$60)-0.5*Assumptions!$C$61^2)+Assumptions!$C$61*((RAND()+RAND()+RAND()+RAND()+RAND()+RAND()+RAND()+RAND()+RAND()+RAND()+RAND()+RAND())-6))-1)+Liquidity_30Y!R13)</x:f>
        <x:v>2031626.5329321483</x:v>
      </x:c>
      <x:c r="R324" s="16" t="n">
        <x:f>MAX(0,Q324*(1+EXP((LN(1+Assumptions!$C$60)-0.5*Assumptions!$C$61^2)+Assumptions!$C$61*((RAND()+RAND()+RAND()+RAND()+RAND()+RAND()+RAND()+RAND()+RAND()+RAND()+RAND()+RAND())-6))-1)+Liquidity_30Y!S13)</x:f>
        <x:v>2133366.6626881366</x:v>
      </x:c>
      <x:c r="S324" s="16" t="n">
        <x:f>MAX(0,R324*(1+EXP((LN(1+Assumptions!$C$60)-0.5*Assumptions!$C$61^2)+Assumptions!$C$61*((RAND()+RAND()+RAND()+RAND()+RAND()+RAND()+RAND()+RAND()+RAND()+RAND()+RAND()+RAND())-6))-1)+Liquidity_30Y!T13)</x:f>
        <x:v>2223201.0967374286</x:v>
      </x:c>
      <x:c r="T324" s="16" t="n">
        <x:f>MAX(0,S324*(1+EXP((LN(1+Assumptions!$C$60)-0.5*Assumptions!$C$61^2)+Assumptions!$C$61*((RAND()+RAND()+RAND()+RAND()+RAND()+RAND()+RAND()+RAND()+RAND()+RAND()+RAND()+RAND())-6))-1)+Liquidity_30Y!U13)</x:f>
        <x:v>3065654.087192758</x:v>
      </x:c>
      <x:c r="U324" s="16" t="n">
        <x:f>MAX(0,T324*(1+EXP((LN(1+Assumptions!$C$60)-0.5*Assumptions!$C$61^2)+Assumptions!$C$61*((RAND()+RAND()+RAND()+RAND()+RAND()+RAND()+RAND()+RAND()+RAND()+RAND()+RAND()+RAND())-6))-1)+Liquidity_30Y!V13)</x:f>
        <x:v>3174516.856588754</x:v>
      </x:c>
      <x:c r="V324" s="16" t="n">
        <x:f>MAX(0,U324*(1+EXP((LN(1+Assumptions!$C$60)-0.5*Assumptions!$C$61^2)+Assumptions!$C$61*((RAND()+RAND()+RAND()+RAND()+RAND()+RAND()+RAND()+RAND()+RAND()+RAND()+RAND()+RAND())-6))-1)+Liquidity_30Y!W13)</x:f>
        <x:v>3486400.607012498</x:v>
      </x:c>
      <x:c r="W324" s="16" t="n">
        <x:f>MAX(0,V324*(1+EXP((LN(1+Assumptions!$C$60)-0.5*Assumptions!$C$61^2)+Assumptions!$C$61*((RAND()+RAND()+RAND()+RAND()+RAND()+RAND()+RAND()+RAND()+RAND()+RAND()+RAND()+RAND())-6))-1)+Liquidity_30Y!X13)</x:f>
        <x:v>4641745.008354344</x:v>
      </x:c>
      <x:c r="X324" s="16" t="n">
        <x:f>MAX(0,W324*(1+EXP((LN(1+Assumptions!$C$60)-0.5*Assumptions!$C$61^2)+Assumptions!$C$61*((RAND()+RAND()+RAND()+RAND()+RAND()+RAND()+RAND()+RAND()+RAND()+RAND()+RAND()+RAND())-6))-1)+Liquidity_30Y!Y13)</x:f>
        <x:v>5146688.276695833</x:v>
      </x:c>
      <x:c r="Y324" s="16" t="n">
        <x:f>MAX(0,X324*(1+EXP((LN(1+Assumptions!$C$60)-0.5*Assumptions!$C$61^2)+Assumptions!$C$61*((RAND()+RAND()+RAND()+RAND()+RAND()+RAND()+RAND()+RAND()+RAND()+RAND()+RAND()+RAND())-6))-1)+Liquidity_30Y!Z13)</x:f>
        <x:v>6930992.478730832</x:v>
      </x:c>
      <x:c r="Z324" s="16" t="n">
        <x:f>MAX(0,Y324*(1+EXP((LN(1+Assumptions!$C$60)-0.5*Assumptions!$C$61^2)+Assumptions!$C$61*((RAND()+RAND()+RAND()+RAND()+RAND()+RAND()+RAND()+RAND()+RAND()+RAND()+RAND()+RAND())-6))-1)+Liquidity_30Y!AA13)</x:f>
        <x:v>7140482.89190839</x:v>
      </x:c>
      <x:c r="AA324" s="16" t="n">
        <x:f>MAX(0,Z324*(1+EXP((LN(1+Assumptions!$C$60)-0.5*Assumptions!$C$61^2)+Assumptions!$C$61*((RAND()+RAND()+RAND()+RAND()+RAND()+RAND()+RAND()+RAND()+RAND()+RAND()+RAND()+RAND())-6))-1)+Liquidity_30Y!AB13)</x:f>
        <x:v>7608843.564898115</x:v>
      </x:c>
      <x:c r="AB324" s="16" t="n">
        <x:f>MAX(0,AA324*(1+EXP((LN(1+Assumptions!$C$60)-0.5*Assumptions!$C$61^2)+Assumptions!$C$61*((RAND()+RAND()+RAND()+RAND()+RAND()+RAND()+RAND()+RAND()+RAND()+RAND()+RAND()+RAND())-6))-1)+Liquidity_30Y!AC13)</x:f>
        <x:v>6666962.311526069</x:v>
      </x:c>
      <x:c r="AC324" s="16" t="n">
        <x:f>MAX(0,AB324*(1+EXP((LN(1+Assumptions!$C$60)-0.5*Assumptions!$C$61^2)+Assumptions!$C$61*((RAND()+RAND()+RAND()+RAND()+RAND()+RAND()+RAND()+RAND()+RAND()+RAND()+RAND()+RAND())-6))-1)+Liquidity_30Y!AD13)</x:f>
        <x:v>6897417.144373872</x:v>
      </x:c>
      <x:c r="AD324" s="16" t="n">
        <x:f>MAX(0,AC324*(1+EXP((LN(1+Assumptions!$C$60)-0.5*Assumptions!$C$61^2)+Assumptions!$C$61*((RAND()+RAND()+RAND()+RAND()+RAND()+RAND()+RAND()+RAND()+RAND()+RAND()+RAND()+RAND())-6))-1)+Liquidity_30Y!AE13)</x:f>
        <x:v>6506349.840565092</x:v>
      </x:c>
      <x:c r="AE324" s="16" t="n">
        <x:f>MAX(0,AD324*(1+EXP((LN(1+Assumptions!$C$60)-0.5*Assumptions!$C$61^2)+Assumptions!$C$61*((RAND()+RAND()+RAND()+RAND()+RAND()+RAND()+RAND()+RAND()+RAND()+RAND()+RAND()+RAND())-6))-1)+Liquidity_30Y!AF13)</x:f>
        <x:v>7314794.462554177</x:v>
      </x:c>
      <x:c r="AF324" s="16" t="n">
        <x:f>MAX(0,AE324*(1+EXP((LN(1+Assumptions!$C$60)-0.5*Assumptions!$C$61^2)+Assumptions!$C$61*((RAND()+RAND()+RAND()+RAND()+RAND()+RAND()+RAND()+RAND()+RAND()+RAND()+RAND()+RAND())-6))-1)+Liquidity_30Y!AG13)</x:f>
        <x:v>7705555.704676506</x:v>
      </x:c>
    </x:row>
    <x:row r="325">
      <x:c r="A325" s="39">
        <x:v>321</x:v>
      </x:c>
      <x:c r="B325" s="16" t="n">
        <x:f>Liquidity_30Y!C14</x:f>
        <x:v>1029031.25</x:v>
      </x:c>
      <x:c r="C325" s="16" t="n">
        <x:f>MAX(0,B325*(1+EXP((LN(1+Assumptions!$C$60)-0.5*Assumptions!$C$61^2)+Assumptions!$C$61*((RAND()+RAND()+RAND()+RAND()+RAND()+RAND()+RAND()+RAND()+RAND()+RAND()+RAND()+RAND())-6))-1)+Liquidity_30Y!D13)</x:f>
        <x:v>1267706.7619203236</x:v>
      </x:c>
      <x:c r="D325" s="16" t="n">
        <x:f>MAX(0,C325*(1+EXP((LN(1+Assumptions!$C$60)-0.5*Assumptions!$C$61^2)+Assumptions!$C$61*((RAND()+RAND()+RAND()+RAND()+RAND()+RAND()+RAND()+RAND()+RAND()+RAND()+RAND()+RAND())-6))-1)+Liquidity_30Y!E13)</x:f>
        <x:v>1336479.0141646152</x:v>
      </x:c>
      <x:c r="E325" s="16" t="n">
        <x:f>MAX(0,D325*(1+EXP((LN(1+Assumptions!$C$60)-0.5*Assumptions!$C$61^2)+Assumptions!$C$61*((RAND()+RAND()+RAND()+RAND()+RAND()+RAND()+RAND()+RAND()+RAND()+RAND()+RAND()+RAND())-6))-1)+Liquidity_30Y!F13)</x:f>
        <x:v>1016875.8111413448</x:v>
      </x:c>
      <x:c r="F325" s="16" t="n">
        <x:f>MAX(0,E325*(1+EXP((LN(1+Assumptions!$C$60)-0.5*Assumptions!$C$61^2)+Assumptions!$C$61*((RAND()+RAND()+RAND()+RAND()+RAND()+RAND()+RAND()+RAND()+RAND()+RAND()+RAND()+RAND())-6))-1)+Liquidity_30Y!G13)</x:f>
        <x:v>1224994.9668413969</x:v>
      </x:c>
      <x:c r="G325" s="16" t="n">
        <x:f>MAX(0,F325*(1+EXP((LN(1+Assumptions!$C$60)-0.5*Assumptions!$C$61^2)+Assumptions!$C$61*((RAND()+RAND()+RAND()+RAND()+RAND()+RAND()+RAND()+RAND()+RAND()+RAND()+RAND()+RAND())-6))-1)+Liquidity_30Y!H13)</x:f>
        <x:v>1767080.3498334435</x:v>
      </x:c>
      <x:c r="H325" s="16" t="n">
        <x:f>MAX(0,G325*(1+EXP((LN(1+Assumptions!$C$60)-0.5*Assumptions!$C$61^2)+Assumptions!$C$61*((RAND()+RAND()+RAND()+RAND()+RAND()+RAND()+RAND()+RAND()+RAND()+RAND()+RAND()+RAND())-6))-1)+Liquidity_30Y!I13)</x:f>
        <x:v>1604539.4494400255</x:v>
      </x:c>
      <x:c r="I325" s="16" t="n">
        <x:f>MAX(0,H325*(1+EXP((LN(1+Assumptions!$C$60)-0.5*Assumptions!$C$61^2)+Assumptions!$C$61*((RAND()+RAND()+RAND()+RAND()+RAND()+RAND()+RAND()+RAND()+RAND()+RAND()+RAND()+RAND())-6))-1)+Liquidity_30Y!J13)</x:f>
        <x:v>1617763.7672583102</x:v>
      </x:c>
      <x:c r="J325" s="16" t="n">
        <x:f>MAX(0,I325*(1+EXP((LN(1+Assumptions!$C$60)-0.5*Assumptions!$C$61^2)+Assumptions!$C$61*((RAND()+RAND()+RAND()+RAND()+RAND()+RAND()+RAND()+RAND()+RAND()+RAND()+RAND()+RAND())-6))-1)+Liquidity_30Y!K13)</x:f>
        <x:v>2015667.8784813033</x:v>
      </x:c>
      <x:c r="K325" s="16" t="n">
        <x:f>MAX(0,J325*(1+EXP((LN(1+Assumptions!$C$60)-0.5*Assumptions!$C$61^2)+Assumptions!$C$61*((RAND()+RAND()+RAND()+RAND()+RAND()+RAND()+RAND()+RAND()+RAND()+RAND()+RAND()+RAND())-6))-1)+Liquidity_30Y!L13)</x:f>
        <x:v>2220624.290473453</x:v>
      </x:c>
      <x:c r="L325" s="16" t="n">
        <x:f>MAX(0,K325*(1+EXP((LN(1+Assumptions!$C$60)-0.5*Assumptions!$C$61^2)+Assumptions!$C$61*((RAND()+RAND()+RAND()+RAND()+RAND()+RAND()+RAND()+RAND()+RAND()+RAND()+RAND()+RAND())-6))-1)+Liquidity_30Y!M13)</x:f>
        <x:v>2271965.952150097</x:v>
      </x:c>
      <x:c r="M325" s="16" t="n">
        <x:f>MAX(0,L325*(1+EXP((LN(1+Assumptions!$C$60)-0.5*Assumptions!$C$61^2)+Assumptions!$C$61*((RAND()+RAND()+RAND()+RAND()+RAND()+RAND()+RAND()+RAND()+RAND()+RAND()+RAND()+RAND())-6))-1)+Liquidity_30Y!N13)</x:f>
        <x:v>2958428.744496806</x:v>
      </x:c>
      <x:c r="N325" s="16" t="n">
        <x:f>MAX(0,M325*(1+EXP((LN(1+Assumptions!$C$60)-0.5*Assumptions!$C$61^2)+Assumptions!$C$61*((RAND()+RAND()+RAND()+RAND()+RAND()+RAND()+RAND()+RAND()+RAND()+RAND()+RAND()+RAND())-6))-1)+Liquidity_30Y!O13)</x:f>
        <x:v>3889434.6556655406</x:v>
      </x:c>
      <x:c r="O325" s="16" t="n">
        <x:f>MAX(0,N325*(1+EXP((LN(1+Assumptions!$C$60)-0.5*Assumptions!$C$61^2)+Assumptions!$C$61*((RAND()+RAND()+RAND()+RAND()+RAND()+RAND()+RAND()+RAND()+RAND()+RAND()+RAND()+RAND())-6))-1)+Liquidity_30Y!P13)</x:f>
        <x:v>3890765.486463752</x:v>
      </x:c>
      <x:c r="P325" s="16" t="n">
        <x:f>MAX(0,O325*(1+EXP((LN(1+Assumptions!$C$60)-0.5*Assumptions!$C$61^2)+Assumptions!$C$61*((RAND()+RAND()+RAND()+RAND()+RAND()+RAND()+RAND()+RAND()+RAND()+RAND()+RAND()+RAND())-6))-1)+Liquidity_30Y!Q13)</x:f>
        <x:v>4559280.381292271</x:v>
      </x:c>
      <x:c r="Q325" s="16" t="n">
        <x:f>MAX(0,P325*(1+EXP((LN(1+Assumptions!$C$60)-0.5*Assumptions!$C$61^2)+Assumptions!$C$61*((RAND()+RAND()+RAND()+RAND()+RAND()+RAND()+RAND()+RAND()+RAND()+RAND()+RAND()+RAND())-6))-1)+Liquidity_30Y!R13)</x:f>
        <x:v>3923815.549607336</x:v>
      </x:c>
      <x:c r="R325" s="16" t="n">
        <x:f>MAX(0,Q325*(1+EXP((LN(1+Assumptions!$C$60)-0.5*Assumptions!$C$61^2)+Assumptions!$C$61*((RAND()+RAND()+RAND()+RAND()+RAND()+RAND()+RAND()+RAND()+RAND()+RAND()+RAND()+RAND())-6))-1)+Liquidity_30Y!S13)</x:f>
        <x:v>3861047.2940914705</x:v>
      </x:c>
      <x:c r="S325" s="16" t="n">
        <x:f>MAX(0,R325*(1+EXP((LN(1+Assumptions!$C$60)-0.5*Assumptions!$C$61^2)+Assumptions!$C$61*((RAND()+RAND()+RAND()+RAND()+RAND()+RAND()+RAND()+RAND()+RAND()+RAND()+RAND()+RAND())-6))-1)+Liquidity_30Y!T13)</x:f>
        <x:v>3436879.309072316</x:v>
      </x:c>
      <x:c r="T325" s="16" t="n">
        <x:f>MAX(0,S325*(1+EXP((LN(1+Assumptions!$C$60)-0.5*Assumptions!$C$61^2)+Assumptions!$C$61*((RAND()+RAND()+RAND()+RAND()+RAND()+RAND()+RAND()+RAND()+RAND()+RAND()+RAND()+RAND())-6))-1)+Liquidity_30Y!U13)</x:f>
        <x:v>3245447.1508119567</x:v>
      </x:c>
      <x:c r="U325" s="16" t="n">
        <x:f>MAX(0,T325*(1+EXP((LN(1+Assumptions!$C$60)-0.5*Assumptions!$C$61^2)+Assumptions!$C$61*((RAND()+RAND()+RAND()+RAND()+RAND()+RAND()+RAND()+RAND()+RAND()+RAND()+RAND()+RAND())-6))-1)+Liquidity_30Y!V13)</x:f>
        <x:v>4423057.226594851</x:v>
      </x:c>
      <x:c r="V325" s="16" t="n">
        <x:f>MAX(0,U325*(1+EXP((LN(1+Assumptions!$C$60)-0.5*Assumptions!$C$61^2)+Assumptions!$C$61*((RAND()+RAND()+RAND()+RAND()+RAND()+RAND()+RAND()+RAND()+RAND()+RAND()+RAND()+RAND())-6))-1)+Liquidity_30Y!W13)</x:f>
        <x:v>3878758.5799226956</x:v>
      </x:c>
      <x:c r="W325" s="16" t="n">
        <x:f>MAX(0,V325*(1+EXP((LN(1+Assumptions!$C$60)-0.5*Assumptions!$C$61^2)+Assumptions!$C$61*((RAND()+RAND()+RAND()+RAND()+RAND()+RAND()+RAND()+RAND()+RAND()+RAND()+RAND()+RAND())-6))-1)+Liquidity_30Y!X13)</x:f>
        <x:v>3993253.015265194</x:v>
      </x:c>
      <x:c r="X325" s="16" t="n">
        <x:f>MAX(0,W325*(1+EXP((LN(1+Assumptions!$C$60)-0.5*Assumptions!$C$61^2)+Assumptions!$C$61*((RAND()+RAND()+RAND()+RAND()+RAND()+RAND()+RAND()+RAND()+RAND()+RAND()+RAND()+RAND())-6))-1)+Liquidity_30Y!Y13)</x:f>
        <x:v>3359076.822726015</x:v>
      </x:c>
      <x:c r="Y325" s="16" t="n">
        <x:f>MAX(0,X325*(1+EXP((LN(1+Assumptions!$C$60)-0.5*Assumptions!$C$61^2)+Assumptions!$C$61*((RAND()+RAND()+RAND()+RAND()+RAND()+RAND()+RAND()+RAND()+RAND()+RAND()+RAND()+RAND())-6))-1)+Liquidity_30Y!Z13)</x:f>
        <x:v>3840240.160081596</x:v>
      </x:c>
      <x:c r="Z325" s="16" t="n">
        <x:f>MAX(0,Y325*(1+EXP((LN(1+Assumptions!$C$60)-0.5*Assumptions!$C$61^2)+Assumptions!$C$61*((RAND()+RAND()+RAND()+RAND()+RAND()+RAND()+RAND()+RAND()+RAND()+RAND()+RAND()+RAND())-6))-1)+Liquidity_30Y!AA13)</x:f>
        <x:v>3899796.3578099087</x:v>
      </x:c>
      <x:c r="AA325" s="16" t="n">
        <x:f>MAX(0,Z325*(1+EXP((LN(1+Assumptions!$C$60)-0.5*Assumptions!$C$61^2)+Assumptions!$C$61*((RAND()+RAND()+RAND()+RAND()+RAND()+RAND()+RAND()+RAND()+RAND()+RAND()+RAND()+RAND())-6))-1)+Liquidity_30Y!AB13)</x:f>
        <x:v>4153881.757472126</x:v>
      </x:c>
      <x:c r="AB325" s="16" t="n">
        <x:f>MAX(0,AA325*(1+EXP((LN(1+Assumptions!$C$60)-0.5*Assumptions!$C$61^2)+Assumptions!$C$61*((RAND()+RAND()+RAND()+RAND()+RAND()+RAND()+RAND()+RAND()+RAND()+RAND()+RAND()+RAND())-6))-1)+Liquidity_30Y!AC13)</x:f>
        <x:v>5072582.198601898</x:v>
      </x:c>
      <x:c r="AC325" s="16" t="n">
        <x:f>MAX(0,AB325*(1+EXP((LN(1+Assumptions!$C$60)-0.5*Assumptions!$C$61^2)+Assumptions!$C$61*((RAND()+RAND()+RAND()+RAND()+RAND()+RAND()+RAND()+RAND()+RAND()+RAND()+RAND()+RAND())-6))-1)+Liquidity_30Y!AD13)</x:f>
        <x:v>4604423.041998397</x:v>
      </x:c>
      <x:c r="AD325" s="16" t="n">
        <x:f>MAX(0,AC325*(1+EXP((LN(1+Assumptions!$C$60)-0.5*Assumptions!$C$61^2)+Assumptions!$C$61*((RAND()+RAND()+RAND()+RAND()+RAND()+RAND()+RAND()+RAND()+RAND()+RAND()+RAND()+RAND())-6))-1)+Liquidity_30Y!AE13)</x:f>
        <x:v>4408104.520631037</x:v>
      </x:c>
      <x:c r="AE325" s="16" t="n">
        <x:f>MAX(0,AD325*(1+EXP((LN(1+Assumptions!$C$60)-0.5*Assumptions!$C$61^2)+Assumptions!$C$61*((RAND()+RAND()+RAND()+RAND()+RAND()+RAND()+RAND()+RAND()+RAND()+RAND()+RAND()+RAND())-6))-1)+Liquidity_30Y!AF13)</x:f>
        <x:v>4892155.450389398</x:v>
      </x:c>
      <x:c r="AF325" s="16" t="n">
        <x:f>MAX(0,AE325*(1+EXP((LN(1+Assumptions!$C$60)-0.5*Assumptions!$C$61^2)+Assumptions!$C$61*((RAND()+RAND()+RAND()+RAND()+RAND()+RAND()+RAND()+RAND()+RAND()+RAND()+RAND()+RAND())-6))-1)+Liquidity_30Y!AG13)</x:f>
        <x:v>4811361.910868884</x:v>
      </x:c>
    </x:row>
    <x:row r="326">
      <x:c r="A326" s="39">
        <x:v>322</x:v>
      </x:c>
      <x:c r="B326" s="16" t="n">
        <x:f>Liquidity_30Y!C14</x:f>
        <x:v>1029031.25</x:v>
      </x:c>
      <x:c r="C326" s="16" t="n">
        <x:f>MAX(0,B326*(1+EXP((LN(1+Assumptions!$C$60)-0.5*Assumptions!$C$61^2)+Assumptions!$C$61*((RAND()+RAND()+RAND()+RAND()+RAND()+RAND()+RAND()+RAND()+RAND()+RAND()+RAND()+RAND())-6))-1)+Liquidity_30Y!D13)</x:f>
        <x:v>729174.7593680038</x:v>
      </x:c>
      <x:c r="D326" s="16" t="n">
        <x:f>MAX(0,C326*(1+EXP((LN(1+Assumptions!$C$60)-0.5*Assumptions!$C$61^2)+Assumptions!$C$61*((RAND()+RAND()+RAND()+RAND()+RAND()+RAND()+RAND()+RAND()+RAND()+RAND()+RAND()+RAND())-6))-1)+Liquidity_30Y!E13)</x:f>
        <x:v>668296.0439175635</x:v>
      </x:c>
      <x:c r="E326" s="16" t="n">
        <x:f>MAX(0,D326*(1+EXP((LN(1+Assumptions!$C$60)-0.5*Assumptions!$C$61^2)+Assumptions!$C$61*((RAND()+RAND()+RAND()+RAND()+RAND()+RAND()+RAND()+RAND()+RAND()+RAND()+RAND()+RAND())-6))-1)+Liquidity_30Y!F13)</x:f>
        <x:v>762331.4430031137</x:v>
      </x:c>
      <x:c r="F326" s="16" t="n">
        <x:f>MAX(0,E326*(1+EXP((LN(1+Assumptions!$C$60)-0.5*Assumptions!$C$61^2)+Assumptions!$C$61*((RAND()+RAND()+RAND()+RAND()+RAND()+RAND()+RAND()+RAND()+RAND()+RAND()+RAND()+RAND())-6))-1)+Liquidity_30Y!G13)</x:f>
        <x:v>621325.4501616078</x:v>
      </x:c>
      <x:c r="G326" s="16" t="n">
        <x:f>MAX(0,F326*(1+EXP((LN(1+Assumptions!$C$60)-0.5*Assumptions!$C$61^2)+Assumptions!$C$61*((RAND()+RAND()+RAND()+RAND()+RAND()+RAND()+RAND()+RAND()+RAND()+RAND()+RAND()+RAND())-6))-1)+Liquidity_30Y!H13)</x:f>
        <x:v>679433.0227390673</x:v>
      </x:c>
      <x:c r="H326" s="16" t="n">
        <x:f>MAX(0,G326*(1+EXP((LN(1+Assumptions!$C$60)-0.5*Assumptions!$C$61^2)+Assumptions!$C$61*((RAND()+RAND()+RAND()+RAND()+RAND()+RAND()+RAND()+RAND()+RAND()+RAND()+RAND()+RAND())-6))-1)+Liquidity_30Y!I13)</x:f>
        <x:v>629648.3671082216</x:v>
      </x:c>
      <x:c r="I326" s="16" t="n">
        <x:f>MAX(0,H326*(1+EXP((LN(1+Assumptions!$C$60)-0.5*Assumptions!$C$61^2)+Assumptions!$C$61*((RAND()+RAND()+RAND()+RAND()+RAND()+RAND()+RAND()+RAND()+RAND()+RAND()+RAND()+RAND())-6))-1)+Liquidity_30Y!J13)</x:f>
        <x:v>624914.9441367221</x:v>
      </x:c>
      <x:c r="J326" s="16" t="n">
        <x:f>MAX(0,I326*(1+EXP((LN(1+Assumptions!$C$60)-0.5*Assumptions!$C$61^2)+Assumptions!$C$61*((RAND()+RAND()+RAND()+RAND()+RAND()+RAND()+RAND()+RAND()+RAND()+RAND()+RAND()+RAND())-6))-1)+Liquidity_30Y!K13)</x:f>
        <x:v>695462.2605132043</x:v>
      </x:c>
      <x:c r="K326" s="16" t="n">
        <x:f>MAX(0,J326*(1+EXP((LN(1+Assumptions!$C$60)-0.5*Assumptions!$C$61^2)+Assumptions!$C$61*((RAND()+RAND()+RAND()+RAND()+RAND()+RAND()+RAND()+RAND()+RAND()+RAND()+RAND()+RAND())-6))-1)+Liquidity_30Y!L13)</x:f>
        <x:v>588271.0335112049</x:v>
      </x:c>
      <x:c r="L326" s="16" t="n">
        <x:f>MAX(0,K326*(1+EXP((LN(1+Assumptions!$C$60)-0.5*Assumptions!$C$61^2)+Assumptions!$C$61*((RAND()+RAND()+RAND()+RAND()+RAND()+RAND()+RAND()+RAND()+RAND()+RAND()+RAND()+RAND())-6))-1)+Liquidity_30Y!M13)</x:f>
        <x:v>567629.6812645656</x:v>
      </x:c>
      <x:c r="M326" s="16" t="n">
        <x:f>MAX(0,L326*(1+EXP((LN(1+Assumptions!$C$60)-0.5*Assumptions!$C$61^2)+Assumptions!$C$61*((RAND()+RAND()+RAND()+RAND()+RAND()+RAND()+RAND()+RAND()+RAND()+RAND()+RAND()+RAND())-6))-1)+Liquidity_30Y!N13)</x:f>
        <x:v>683108.4967085924</x:v>
      </x:c>
      <x:c r="N326" s="16" t="n">
        <x:f>MAX(0,M326*(1+EXP((LN(1+Assumptions!$C$60)-0.5*Assumptions!$C$61^2)+Assumptions!$C$61*((RAND()+RAND()+RAND()+RAND()+RAND()+RAND()+RAND()+RAND()+RAND()+RAND()+RAND()+RAND())-6))-1)+Liquidity_30Y!O13)</x:f>
        <x:v>726255.1291623332</x:v>
      </x:c>
      <x:c r="O326" s="16" t="n">
        <x:f>MAX(0,N326*(1+EXP((LN(1+Assumptions!$C$60)-0.5*Assumptions!$C$61^2)+Assumptions!$C$61*((RAND()+RAND()+RAND()+RAND()+RAND()+RAND()+RAND()+RAND()+RAND()+RAND()+RAND()+RAND())-6))-1)+Liquidity_30Y!P13)</x:f>
        <x:v>732045.6992460783</x:v>
      </x:c>
      <x:c r="P326" s="16" t="n">
        <x:f>MAX(0,O326*(1+EXP((LN(1+Assumptions!$C$60)-0.5*Assumptions!$C$61^2)+Assumptions!$C$61*((RAND()+RAND()+RAND()+RAND()+RAND()+RAND()+RAND()+RAND()+RAND()+RAND()+RAND()+RAND())-6))-1)+Liquidity_30Y!Q13)</x:f>
        <x:v>966742.4400639643</x:v>
      </x:c>
      <x:c r="Q326" s="16" t="n">
        <x:f>MAX(0,P326*(1+EXP((LN(1+Assumptions!$C$60)-0.5*Assumptions!$C$61^2)+Assumptions!$C$61*((RAND()+RAND()+RAND()+RAND()+RAND()+RAND()+RAND()+RAND()+RAND()+RAND()+RAND()+RAND())-6))-1)+Liquidity_30Y!R13)</x:f>
        <x:v>861043.4166441493</x:v>
      </x:c>
      <x:c r="R326" s="16" t="n">
        <x:f>MAX(0,Q326*(1+EXP((LN(1+Assumptions!$C$60)-0.5*Assumptions!$C$61^2)+Assumptions!$C$61*((RAND()+RAND()+RAND()+RAND()+RAND()+RAND()+RAND()+RAND()+RAND()+RAND()+RAND()+RAND())-6))-1)+Liquidity_30Y!S13)</x:f>
        <x:v>1155862.9929545333</x:v>
      </x:c>
      <x:c r="S326" s="16" t="n">
        <x:f>MAX(0,R326*(1+EXP((LN(1+Assumptions!$C$60)-0.5*Assumptions!$C$61^2)+Assumptions!$C$61*((RAND()+RAND()+RAND()+RAND()+RAND()+RAND()+RAND()+RAND()+RAND()+RAND()+RAND()+RAND())-6))-1)+Liquidity_30Y!T13)</x:f>
        <x:v>1284044.6429198713</x:v>
      </x:c>
      <x:c r="T326" s="16" t="n">
        <x:f>MAX(0,S326*(1+EXP((LN(1+Assumptions!$C$60)-0.5*Assumptions!$C$61^2)+Assumptions!$C$61*((RAND()+RAND()+RAND()+RAND()+RAND()+RAND()+RAND()+RAND()+RAND()+RAND()+RAND()+RAND())-6))-1)+Liquidity_30Y!U13)</x:f>
        <x:v>1219040.407989087</x:v>
      </x:c>
      <x:c r="U326" s="16" t="n">
        <x:f>MAX(0,T326*(1+EXP((LN(1+Assumptions!$C$60)-0.5*Assumptions!$C$61^2)+Assumptions!$C$61*((RAND()+RAND()+RAND()+RAND()+RAND()+RAND()+RAND()+RAND()+RAND()+RAND()+RAND()+RAND())-6))-1)+Liquidity_30Y!V13)</x:f>
        <x:v>1495006.7571828158</x:v>
      </x:c>
      <x:c r="V326" s="16" t="n">
        <x:f>MAX(0,U326*(1+EXP((LN(1+Assumptions!$C$60)-0.5*Assumptions!$C$61^2)+Assumptions!$C$61*((RAND()+RAND()+RAND()+RAND()+RAND()+RAND()+RAND()+RAND()+RAND()+RAND()+RAND()+RAND())-6))-1)+Liquidity_30Y!W13)</x:f>
        <x:v>1769488.1761774227</x:v>
      </x:c>
      <x:c r="W326" s="16" t="n">
        <x:f>MAX(0,V326*(1+EXP((LN(1+Assumptions!$C$60)-0.5*Assumptions!$C$61^2)+Assumptions!$C$61*((RAND()+RAND()+RAND()+RAND()+RAND()+RAND()+RAND()+RAND()+RAND()+RAND()+RAND()+RAND())-6))-1)+Liquidity_30Y!X13)</x:f>
        <x:v>1595409.1673829898</x:v>
      </x:c>
      <x:c r="X326" s="16" t="n">
        <x:f>MAX(0,W326*(1+EXP((LN(1+Assumptions!$C$60)-0.5*Assumptions!$C$61^2)+Assumptions!$C$61*((RAND()+RAND()+RAND()+RAND()+RAND()+RAND()+RAND()+RAND()+RAND()+RAND()+RAND()+RAND())-6))-1)+Liquidity_30Y!Y13)</x:f>
        <x:v>1642653.0356310797</x:v>
      </x:c>
      <x:c r="Y326" s="16" t="n">
        <x:f>MAX(0,X326*(1+EXP((LN(1+Assumptions!$C$60)-0.5*Assumptions!$C$61^2)+Assumptions!$C$61*((RAND()+RAND()+RAND()+RAND()+RAND()+RAND()+RAND()+RAND()+RAND()+RAND()+RAND()+RAND())-6))-1)+Liquidity_30Y!Z13)</x:f>
        <x:v>1997242.131122371</x:v>
      </x:c>
      <x:c r="Z326" s="16" t="n">
        <x:f>MAX(0,Y326*(1+EXP((LN(1+Assumptions!$C$60)-0.5*Assumptions!$C$61^2)+Assumptions!$C$61*((RAND()+RAND()+RAND()+RAND()+RAND()+RAND()+RAND()+RAND()+RAND()+RAND()+RAND()+RAND())-6))-1)+Liquidity_30Y!AA13)</x:f>
        <x:v>1604277.995589303</x:v>
      </x:c>
      <x:c r="AA326" s="16" t="n">
        <x:f>MAX(0,Z326*(1+EXP((LN(1+Assumptions!$C$60)-0.5*Assumptions!$C$61^2)+Assumptions!$C$61*((RAND()+RAND()+RAND()+RAND()+RAND()+RAND()+RAND()+RAND()+RAND()+RAND()+RAND()+RAND())-6))-1)+Liquidity_30Y!AB13)</x:f>
        <x:v>1624738.7067428618</x:v>
      </x:c>
      <x:c r="AB326" s="16" t="n">
        <x:f>MAX(0,AA326*(1+EXP((LN(1+Assumptions!$C$60)-0.5*Assumptions!$C$61^2)+Assumptions!$C$61*((RAND()+RAND()+RAND()+RAND()+RAND()+RAND()+RAND()+RAND()+RAND()+RAND()+RAND()+RAND())-6))-1)+Liquidity_30Y!AC13)</x:f>
        <x:v>1621195.9039630669</x:v>
      </x:c>
      <x:c r="AC326" s="16" t="n">
        <x:f>MAX(0,AB326*(1+EXP((LN(1+Assumptions!$C$60)-0.5*Assumptions!$C$61^2)+Assumptions!$C$61*((RAND()+RAND()+RAND()+RAND()+RAND()+RAND()+RAND()+RAND()+RAND()+RAND()+RAND()+RAND())-6))-1)+Liquidity_30Y!AD13)</x:f>
        <x:v>1157840.7194353899</x:v>
      </x:c>
      <x:c r="AD326" s="16" t="n">
        <x:f>MAX(0,AC326*(1+EXP((LN(1+Assumptions!$C$60)-0.5*Assumptions!$C$61^2)+Assumptions!$C$61*((RAND()+RAND()+RAND()+RAND()+RAND()+RAND()+RAND()+RAND()+RAND()+RAND()+RAND()+RAND())-6))-1)+Liquidity_30Y!AE13)</x:f>
        <x:v>1182250.1764816544</x:v>
      </x:c>
      <x:c r="AE326" s="16" t="n">
        <x:f>MAX(0,AD326*(1+EXP((LN(1+Assumptions!$C$60)-0.5*Assumptions!$C$61^2)+Assumptions!$C$61*((RAND()+RAND()+RAND()+RAND()+RAND()+RAND()+RAND()+RAND()+RAND()+RAND()+RAND()+RAND())-6))-1)+Liquidity_30Y!AF13)</x:f>
        <x:v>1172325.4828085965</x:v>
      </x:c>
      <x:c r="AF326" s="16" t="n">
        <x:f>MAX(0,AE326*(1+EXP((LN(1+Assumptions!$C$60)-0.5*Assumptions!$C$61^2)+Assumptions!$C$61*((RAND()+RAND()+RAND()+RAND()+RAND()+RAND()+RAND()+RAND()+RAND()+RAND()+RAND()+RAND())-6))-1)+Liquidity_30Y!AG13)</x:f>
        <x:v>1218450.2450641724</x:v>
      </x:c>
    </x:row>
    <x:row r="327">
      <x:c r="A327" s="39">
        <x:v>323</x:v>
      </x:c>
      <x:c r="B327" s="16" t="n">
        <x:f>Liquidity_30Y!C14</x:f>
        <x:v>1029031.25</x:v>
      </x:c>
      <x:c r="C327" s="16" t="n">
        <x:f>MAX(0,B327*(1+EXP((LN(1+Assumptions!$C$60)-0.5*Assumptions!$C$61^2)+Assumptions!$C$61*((RAND()+RAND()+RAND()+RAND()+RAND()+RAND()+RAND()+RAND()+RAND()+RAND()+RAND()+RAND())-6))-1)+Liquidity_30Y!D13)</x:f>
        <x:v>879597.0026238437</x:v>
      </x:c>
      <x:c r="D327" s="16" t="n">
        <x:f>MAX(0,C327*(1+EXP((LN(1+Assumptions!$C$60)-0.5*Assumptions!$C$61^2)+Assumptions!$C$61*((RAND()+RAND()+RAND()+RAND()+RAND()+RAND()+RAND()+RAND()+RAND()+RAND()+RAND()+RAND())-6))-1)+Liquidity_30Y!E13)</x:f>
        <x:v>989701.8281556761</x:v>
      </x:c>
      <x:c r="E327" s="16" t="n">
        <x:f>MAX(0,D327*(1+EXP((LN(1+Assumptions!$C$60)-0.5*Assumptions!$C$61^2)+Assumptions!$C$61*((RAND()+RAND()+RAND()+RAND()+RAND()+RAND()+RAND()+RAND()+RAND()+RAND()+RAND()+RAND())-6))-1)+Liquidity_30Y!F13)</x:f>
        <x:v>1144553.833946691</x:v>
      </x:c>
      <x:c r="F327" s="16" t="n">
        <x:f>MAX(0,E327*(1+EXP((LN(1+Assumptions!$C$60)-0.5*Assumptions!$C$61^2)+Assumptions!$C$61*((RAND()+RAND()+RAND()+RAND()+RAND()+RAND()+RAND()+RAND()+RAND()+RAND()+RAND()+RAND())-6))-1)+Liquidity_30Y!G13)</x:f>
        <x:v>1132562.2969690806</x:v>
      </x:c>
      <x:c r="G327" s="16" t="n">
        <x:f>MAX(0,F327*(1+EXP((LN(1+Assumptions!$C$60)-0.5*Assumptions!$C$61^2)+Assumptions!$C$61*((RAND()+RAND()+RAND()+RAND()+RAND()+RAND()+RAND()+RAND()+RAND()+RAND()+RAND()+RAND())-6))-1)+Liquidity_30Y!H13)</x:f>
        <x:v>1464013.9257728711</x:v>
      </x:c>
      <x:c r="H327" s="16" t="n">
        <x:f>MAX(0,G327*(1+EXP((LN(1+Assumptions!$C$60)-0.5*Assumptions!$C$61^2)+Assumptions!$C$61*((RAND()+RAND()+RAND()+RAND()+RAND()+RAND()+RAND()+RAND()+RAND()+RAND()+RAND()+RAND())-6))-1)+Liquidity_30Y!I13)</x:f>
        <x:v>1529888.5116474389</x:v>
      </x:c>
      <x:c r="I327" s="16" t="n">
        <x:f>MAX(0,H327*(1+EXP((LN(1+Assumptions!$C$60)-0.5*Assumptions!$C$61^2)+Assumptions!$C$61*((RAND()+RAND()+RAND()+RAND()+RAND()+RAND()+RAND()+RAND()+RAND()+RAND()+RAND()+RAND())-6))-1)+Liquidity_30Y!J13)</x:f>
        <x:v>2073811.4428422286</x:v>
      </x:c>
      <x:c r="J327" s="16" t="n">
        <x:f>MAX(0,I327*(1+EXP((LN(1+Assumptions!$C$60)-0.5*Assumptions!$C$61^2)+Assumptions!$C$61*((RAND()+RAND()+RAND()+RAND()+RAND()+RAND()+RAND()+RAND()+RAND()+RAND()+RAND()+RAND())-6))-1)+Liquidity_30Y!K13)</x:f>
        <x:v>2207146.0372481574</x:v>
      </x:c>
      <x:c r="K327" s="16" t="n">
        <x:f>MAX(0,J327*(1+EXP((LN(1+Assumptions!$C$60)-0.5*Assumptions!$C$61^2)+Assumptions!$C$61*((RAND()+RAND()+RAND()+RAND()+RAND()+RAND()+RAND()+RAND()+RAND()+RAND()+RAND()+RAND())-6))-1)+Liquidity_30Y!L13)</x:f>
        <x:v>2316303.8696003286</x:v>
      </x:c>
      <x:c r="L327" s="16" t="n">
        <x:f>MAX(0,K327*(1+EXP((LN(1+Assumptions!$C$60)-0.5*Assumptions!$C$61^2)+Assumptions!$C$61*((RAND()+RAND()+RAND()+RAND()+RAND()+RAND()+RAND()+RAND()+RAND()+RAND()+RAND()+RAND())-6))-1)+Liquidity_30Y!M13)</x:f>
        <x:v>2269653.127094481</x:v>
      </x:c>
      <x:c r="M327" s="16" t="n">
        <x:f>MAX(0,L327*(1+EXP((LN(1+Assumptions!$C$60)-0.5*Assumptions!$C$61^2)+Assumptions!$C$61*((RAND()+RAND()+RAND()+RAND()+RAND()+RAND()+RAND()+RAND()+RAND()+RAND()+RAND()+RAND())-6))-1)+Liquidity_30Y!N13)</x:f>
        <x:v>1658648.8370360692</x:v>
      </x:c>
      <x:c r="N327" s="16" t="n">
        <x:f>MAX(0,M327*(1+EXP((LN(1+Assumptions!$C$60)-0.5*Assumptions!$C$61^2)+Assumptions!$C$61*((RAND()+RAND()+RAND()+RAND()+RAND()+RAND()+RAND()+RAND()+RAND()+RAND()+RAND()+RAND())-6))-1)+Liquidity_30Y!O13)</x:f>
        <x:v>1725793.8738953944</x:v>
      </x:c>
      <x:c r="O327" s="16" t="n">
        <x:f>MAX(0,N327*(1+EXP((LN(1+Assumptions!$C$60)-0.5*Assumptions!$C$61^2)+Assumptions!$C$61*((RAND()+RAND()+RAND()+RAND()+RAND()+RAND()+RAND()+RAND()+RAND()+RAND()+RAND()+RAND())-6))-1)+Liquidity_30Y!P13)</x:f>
        <x:v>2887693.5405539395</x:v>
      </x:c>
      <x:c r="P327" s="16" t="n">
        <x:f>MAX(0,O327*(1+EXP((LN(1+Assumptions!$C$60)-0.5*Assumptions!$C$61^2)+Assumptions!$C$61*((RAND()+RAND()+RAND()+RAND()+RAND()+RAND()+RAND()+RAND()+RAND()+RAND()+RAND()+RAND())-6))-1)+Liquidity_30Y!Q13)</x:f>
        <x:v>2991527.162962039</x:v>
      </x:c>
      <x:c r="Q327" s="16" t="n">
        <x:f>MAX(0,P327*(1+EXP((LN(1+Assumptions!$C$60)-0.5*Assumptions!$C$61^2)+Assumptions!$C$61*((RAND()+RAND()+RAND()+RAND()+RAND()+RAND()+RAND()+RAND()+RAND()+RAND()+RAND()+RAND())-6))-1)+Liquidity_30Y!R13)</x:f>
        <x:v>3465694.973812265</x:v>
      </x:c>
      <x:c r="R327" s="16" t="n">
        <x:f>MAX(0,Q327*(1+EXP((LN(1+Assumptions!$C$60)-0.5*Assumptions!$C$61^2)+Assumptions!$C$61*((RAND()+RAND()+RAND()+RAND()+RAND()+RAND()+RAND()+RAND()+RAND()+RAND()+RAND()+RAND())-6))-1)+Liquidity_30Y!S13)</x:f>
        <x:v>3839538.4791409676</x:v>
      </x:c>
      <x:c r="S327" s="16" t="n">
        <x:f>MAX(0,R327*(1+EXP((LN(1+Assumptions!$C$60)-0.5*Assumptions!$C$61^2)+Assumptions!$C$61*((RAND()+RAND()+RAND()+RAND()+RAND()+RAND()+RAND()+RAND()+RAND()+RAND()+RAND()+RAND())-6))-1)+Liquidity_30Y!T13)</x:f>
        <x:v>5111815.345218795</x:v>
      </x:c>
      <x:c r="T327" s="16" t="n">
        <x:f>MAX(0,S327*(1+EXP((LN(1+Assumptions!$C$60)-0.5*Assumptions!$C$61^2)+Assumptions!$C$61*((RAND()+RAND()+RAND()+RAND()+RAND()+RAND()+RAND()+RAND()+RAND()+RAND()+RAND()+RAND())-6))-1)+Liquidity_30Y!U13)</x:f>
        <x:v>4810056.217308759</x:v>
      </x:c>
      <x:c r="U327" s="16" t="n">
        <x:f>MAX(0,T327*(1+EXP((LN(1+Assumptions!$C$60)-0.5*Assumptions!$C$61^2)+Assumptions!$C$61*((RAND()+RAND()+RAND()+RAND()+RAND()+RAND()+RAND()+RAND()+RAND()+RAND()+RAND()+RAND())-6))-1)+Liquidity_30Y!V13)</x:f>
        <x:v>6062922.384523089</x:v>
      </x:c>
      <x:c r="V327" s="16" t="n">
        <x:f>MAX(0,U327*(1+EXP((LN(1+Assumptions!$C$60)-0.5*Assumptions!$C$61^2)+Assumptions!$C$61*((RAND()+RAND()+RAND()+RAND()+RAND()+RAND()+RAND()+RAND()+RAND()+RAND()+RAND()+RAND())-6))-1)+Liquidity_30Y!W13)</x:f>
        <x:v>4939918.908327681</x:v>
      </x:c>
      <x:c r="W327" s="16" t="n">
        <x:f>MAX(0,V327*(1+EXP((LN(1+Assumptions!$C$60)-0.5*Assumptions!$C$61^2)+Assumptions!$C$61*((RAND()+RAND()+RAND()+RAND()+RAND()+RAND()+RAND()+RAND()+RAND()+RAND()+RAND()+RAND())-6))-1)+Liquidity_30Y!X13)</x:f>
        <x:v>5634528.957082311</x:v>
      </x:c>
      <x:c r="X327" s="16" t="n">
        <x:f>MAX(0,W327*(1+EXP((LN(1+Assumptions!$C$60)-0.5*Assumptions!$C$61^2)+Assumptions!$C$61*((RAND()+RAND()+RAND()+RAND()+RAND()+RAND()+RAND()+RAND()+RAND()+RAND()+RAND()+RAND())-6))-1)+Liquidity_30Y!Y13)</x:f>
        <x:v>6275462.897378302</x:v>
      </x:c>
      <x:c r="Y327" s="16" t="n">
        <x:f>MAX(0,X327*(1+EXP((LN(1+Assumptions!$C$60)-0.5*Assumptions!$C$61^2)+Assumptions!$C$61*((RAND()+RAND()+RAND()+RAND()+RAND()+RAND()+RAND()+RAND()+RAND()+RAND()+RAND()+RAND())-6))-1)+Liquidity_30Y!Z13)</x:f>
        <x:v>5523150.669858683</x:v>
      </x:c>
      <x:c r="Z327" s="16" t="n">
        <x:f>MAX(0,Y327*(1+EXP((LN(1+Assumptions!$C$60)-0.5*Assumptions!$C$61^2)+Assumptions!$C$61*((RAND()+RAND()+RAND()+RAND()+RAND()+RAND()+RAND()+RAND()+RAND()+RAND()+RAND()+RAND())-6))-1)+Liquidity_30Y!AA13)</x:f>
        <x:v>6583369.4901862005</x:v>
      </x:c>
      <x:c r="AA327" s="16" t="n">
        <x:f>MAX(0,Z327*(1+EXP((LN(1+Assumptions!$C$60)-0.5*Assumptions!$C$61^2)+Assumptions!$C$61*((RAND()+RAND()+RAND()+RAND()+RAND()+RAND()+RAND()+RAND()+RAND()+RAND()+RAND()+RAND())-6))-1)+Liquidity_30Y!AB13)</x:f>
        <x:v>7950340.586652618</x:v>
      </x:c>
      <x:c r="AB327" s="16" t="n">
        <x:f>MAX(0,AA327*(1+EXP((LN(1+Assumptions!$C$60)-0.5*Assumptions!$C$61^2)+Assumptions!$C$61*((RAND()+RAND()+RAND()+RAND()+RAND()+RAND()+RAND()+RAND()+RAND()+RAND()+RAND()+RAND())-6))-1)+Liquidity_30Y!AC13)</x:f>
        <x:v>8810745.986446569</x:v>
      </x:c>
      <x:c r="AC327" s="16" t="n">
        <x:f>MAX(0,AB327*(1+EXP((LN(1+Assumptions!$C$60)-0.5*Assumptions!$C$61^2)+Assumptions!$C$61*((RAND()+RAND()+RAND()+RAND()+RAND()+RAND()+RAND()+RAND()+RAND()+RAND()+RAND()+RAND())-6))-1)+Liquidity_30Y!AD13)</x:f>
        <x:v>7736051.536660809</x:v>
      </x:c>
      <x:c r="AD327" s="16" t="n">
        <x:f>MAX(0,AC327*(1+EXP((LN(1+Assumptions!$C$60)-0.5*Assumptions!$C$61^2)+Assumptions!$C$61*((RAND()+RAND()+RAND()+RAND()+RAND()+RAND()+RAND()+RAND()+RAND()+RAND()+RAND()+RAND())-6))-1)+Liquidity_30Y!AE13)</x:f>
        <x:v>9367862.280321222</x:v>
      </x:c>
      <x:c r="AE327" s="16" t="n">
        <x:f>MAX(0,AD327*(1+EXP((LN(1+Assumptions!$C$60)-0.5*Assumptions!$C$61^2)+Assumptions!$C$61*((RAND()+RAND()+RAND()+RAND()+RAND()+RAND()+RAND()+RAND()+RAND()+RAND()+RAND()+RAND())-6))-1)+Liquidity_30Y!AF13)</x:f>
        <x:v>11964617.670407487</x:v>
      </x:c>
      <x:c r="AF327" s="16" t="n">
        <x:f>MAX(0,AE327*(1+EXP((LN(1+Assumptions!$C$60)-0.5*Assumptions!$C$61^2)+Assumptions!$C$61*((RAND()+RAND()+RAND()+RAND()+RAND()+RAND()+RAND()+RAND()+RAND()+RAND()+RAND()+RAND())-6))-1)+Liquidity_30Y!AG13)</x:f>
        <x:v>12499691.325194346</x:v>
      </x:c>
    </x:row>
    <x:row r="328">
      <x:c r="A328" s="39">
        <x:v>324</x:v>
      </x:c>
      <x:c r="B328" s="16" t="n">
        <x:f>Liquidity_30Y!C14</x:f>
        <x:v>1029031.25</x:v>
      </x:c>
      <x:c r="C328" s="16" t="n">
        <x:f>MAX(0,B328*(1+EXP((LN(1+Assumptions!$C$60)-0.5*Assumptions!$C$61^2)+Assumptions!$C$61*((RAND()+RAND()+RAND()+RAND()+RAND()+RAND()+RAND()+RAND()+RAND()+RAND()+RAND()+RAND())-6))-1)+Liquidity_30Y!D13)</x:f>
        <x:v>1157277.697689806</x:v>
      </x:c>
      <x:c r="D328" s="16" t="n">
        <x:f>MAX(0,C328*(1+EXP((LN(1+Assumptions!$C$60)-0.5*Assumptions!$C$61^2)+Assumptions!$C$61*((RAND()+RAND()+RAND()+RAND()+RAND()+RAND()+RAND()+RAND()+RAND()+RAND()+RAND()+RAND())-6))-1)+Liquidity_30Y!E13)</x:f>
        <x:v>1311315.2668724055</x:v>
      </x:c>
      <x:c r="E328" s="16" t="n">
        <x:f>MAX(0,D328*(1+EXP((LN(1+Assumptions!$C$60)-0.5*Assumptions!$C$61^2)+Assumptions!$C$61*((RAND()+RAND()+RAND()+RAND()+RAND()+RAND()+RAND()+RAND()+RAND()+RAND()+RAND()+RAND())-6))-1)+Liquidity_30Y!F13)</x:f>
        <x:v>1477781.5622343288</x:v>
      </x:c>
      <x:c r="F328" s="16" t="n">
        <x:f>MAX(0,E328*(1+EXP((LN(1+Assumptions!$C$60)-0.5*Assumptions!$C$61^2)+Assumptions!$C$61*((RAND()+RAND()+RAND()+RAND()+RAND()+RAND()+RAND()+RAND()+RAND()+RAND()+RAND()+RAND())-6))-1)+Liquidity_30Y!G13)</x:f>
        <x:v>1490232.376759393</x:v>
      </x:c>
      <x:c r="G328" s="16" t="n">
        <x:f>MAX(0,F328*(1+EXP((LN(1+Assumptions!$C$60)-0.5*Assumptions!$C$61^2)+Assumptions!$C$61*((RAND()+RAND()+RAND()+RAND()+RAND()+RAND()+RAND()+RAND()+RAND()+RAND()+RAND()+RAND())-6))-1)+Liquidity_30Y!H13)</x:f>
        <x:v>1461712.3447107484</x:v>
      </x:c>
      <x:c r="H328" s="16" t="n">
        <x:f>MAX(0,G328*(1+EXP((LN(1+Assumptions!$C$60)-0.5*Assumptions!$C$61^2)+Assumptions!$C$61*((RAND()+RAND()+RAND()+RAND()+RAND()+RAND()+RAND()+RAND()+RAND()+RAND()+RAND()+RAND())-6))-1)+Liquidity_30Y!I13)</x:f>
        <x:v>1609657.3435302894</x:v>
      </x:c>
      <x:c r="I328" s="16" t="n">
        <x:f>MAX(0,H328*(1+EXP((LN(1+Assumptions!$C$60)-0.5*Assumptions!$C$61^2)+Assumptions!$C$61*((RAND()+RAND()+RAND()+RAND()+RAND()+RAND()+RAND()+RAND()+RAND()+RAND()+RAND()+RAND())-6))-1)+Liquidity_30Y!J13)</x:f>
        <x:v>1593461.0571694474</x:v>
      </x:c>
      <x:c r="J328" s="16" t="n">
        <x:f>MAX(0,I328*(1+EXP((LN(1+Assumptions!$C$60)-0.5*Assumptions!$C$61^2)+Assumptions!$C$61*((RAND()+RAND()+RAND()+RAND()+RAND()+RAND()+RAND()+RAND()+RAND()+RAND()+RAND()+RAND())-6))-1)+Liquidity_30Y!K13)</x:f>
        <x:v>1701224.165471658</x:v>
      </x:c>
      <x:c r="K328" s="16" t="n">
        <x:f>MAX(0,J328*(1+EXP((LN(1+Assumptions!$C$60)-0.5*Assumptions!$C$61^2)+Assumptions!$C$61*((RAND()+RAND()+RAND()+RAND()+RAND()+RAND()+RAND()+RAND()+RAND()+RAND()+RAND()+RAND())-6))-1)+Liquidity_30Y!L13)</x:f>
        <x:v>1850771.2678267113</x:v>
      </x:c>
      <x:c r="L328" s="16" t="n">
        <x:f>MAX(0,K328*(1+EXP((LN(1+Assumptions!$C$60)-0.5*Assumptions!$C$61^2)+Assumptions!$C$61*((RAND()+RAND()+RAND()+RAND()+RAND()+RAND()+RAND()+RAND()+RAND()+RAND()+RAND()+RAND())-6))-1)+Liquidity_30Y!M13)</x:f>
        <x:v>1717015.4238437638</x:v>
      </x:c>
      <x:c r="M328" s="16" t="n">
        <x:f>MAX(0,L328*(1+EXP((LN(1+Assumptions!$C$60)-0.5*Assumptions!$C$61^2)+Assumptions!$C$61*((RAND()+RAND()+RAND()+RAND()+RAND()+RAND()+RAND()+RAND()+RAND()+RAND()+RAND()+RAND())-6))-1)+Liquidity_30Y!N13)</x:f>
        <x:v>1991510.27141606</x:v>
      </x:c>
      <x:c r="N328" s="16" t="n">
        <x:f>MAX(0,M328*(1+EXP((LN(1+Assumptions!$C$60)-0.5*Assumptions!$C$61^2)+Assumptions!$C$61*((RAND()+RAND()+RAND()+RAND()+RAND()+RAND()+RAND()+RAND()+RAND()+RAND()+RAND()+RAND())-6))-1)+Liquidity_30Y!O13)</x:f>
        <x:v>1776931.3890198232</x:v>
      </x:c>
      <x:c r="O328" s="16" t="n">
        <x:f>MAX(0,N328*(1+EXP((LN(1+Assumptions!$C$60)-0.5*Assumptions!$C$61^2)+Assumptions!$C$61*((RAND()+RAND()+RAND()+RAND()+RAND()+RAND()+RAND()+RAND()+RAND()+RAND()+RAND()+RAND())-6))-1)+Liquidity_30Y!P13)</x:f>
        <x:v>1680420.8266919833</x:v>
      </x:c>
      <x:c r="P328" s="16" t="n">
        <x:f>MAX(0,O328*(1+EXP((LN(1+Assumptions!$C$60)-0.5*Assumptions!$C$61^2)+Assumptions!$C$61*((RAND()+RAND()+RAND()+RAND()+RAND()+RAND()+RAND()+RAND()+RAND()+RAND()+RAND()+RAND())-6))-1)+Liquidity_30Y!Q13)</x:f>
        <x:v>1871613.0877173778</x:v>
      </x:c>
      <x:c r="Q328" s="16" t="n">
        <x:f>MAX(0,P328*(1+EXP((LN(1+Assumptions!$C$60)-0.5*Assumptions!$C$61^2)+Assumptions!$C$61*((RAND()+RAND()+RAND()+RAND()+RAND()+RAND()+RAND()+RAND()+RAND()+RAND()+RAND()+RAND())-6))-1)+Liquidity_30Y!R13)</x:f>
        <x:v>2034201.0571911032</x:v>
      </x:c>
      <x:c r="R328" s="16" t="n">
        <x:f>MAX(0,Q328*(1+EXP((LN(1+Assumptions!$C$60)-0.5*Assumptions!$C$61^2)+Assumptions!$C$61*((RAND()+RAND()+RAND()+RAND()+RAND()+RAND()+RAND()+RAND()+RAND()+RAND()+RAND()+RAND())-6))-1)+Liquidity_30Y!S13)</x:f>
        <x:v>1996217.6505353618</x:v>
      </x:c>
      <x:c r="S328" s="16" t="n">
        <x:f>MAX(0,R328*(1+EXP((LN(1+Assumptions!$C$60)-0.5*Assumptions!$C$61^2)+Assumptions!$C$61*((RAND()+RAND()+RAND()+RAND()+RAND()+RAND()+RAND()+RAND()+RAND()+RAND()+RAND()+RAND())-6))-1)+Liquidity_30Y!T13)</x:f>
        <x:v>2409223.534605283</x:v>
      </x:c>
      <x:c r="T328" s="16" t="n">
        <x:f>MAX(0,S328*(1+EXP((LN(1+Assumptions!$C$60)-0.5*Assumptions!$C$61^2)+Assumptions!$C$61*((RAND()+RAND()+RAND()+RAND()+RAND()+RAND()+RAND()+RAND()+RAND()+RAND()+RAND()+RAND())-6))-1)+Liquidity_30Y!U13)</x:f>
        <x:v>2005913.6587598003</x:v>
      </x:c>
      <x:c r="U328" s="16" t="n">
        <x:f>MAX(0,T328*(1+EXP((LN(1+Assumptions!$C$60)-0.5*Assumptions!$C$61^2)+Assumptions!$C$61*((RAND()+RAND()+RAND()+RAND()+RAND()+RAND()+RAND()+RAND()+RAND()+RAND()+RAND()+RAND())-6))-1)+Liquidity_30Y!V13)</x:f>
        <x:v>1968690.9431794973</x:v>
      </x:c>
      <x:c r="V328" s="16" t="n">
        <x:f>MAX(0,U328*(1+EXP((LN(1+Assumptions!$C$60)-0.5*Assumptions!$C$61^2)+Assumptions!$C$61*((RAND()+RAND()+RAND()+RAND()+RAND()+RAND()+RAND()+RAND()+RAND()+RAND()+RAND()+RAND())-6))-1)+Liquidity_30Y!W13)</x:f>
        <x:v>2761825.130684417</x:v>
      </x:c>
      <x:c r="W328" s="16" t="n">
        <x:f>MAX(0,V328*(1+EXP((LN(1+Assumptions!$C$60)-0.5*Assumptions!$C$61^2)+Assumptions!$C$61*((RAND()+RAND()+RAND()+RAND()+RAND()+RAND()+RAND()+RAND()+RAND()+RAND()+RAND()+RAND())-6))-1)+Liquidity_30Y!X13)</x:f>
        <x:v>3053450.622987154</x:v>
      </x:c>
      <x:c r="X328" s="16" t="n">
        <x:f>MAX(0,W328*(1+EXP((LN(1+Assumptions!$C$60)-0.5*Assumptions!$C$61^2)+Assumptions!$C$61*((RAND()+RAND()+RAND()+RAND()+RAND()+RAND()+RAND()+RAND()+RAND()+RAND()+RAND()+RAND())-6))-1)+Liquidity_30Y!Y13)</x:f>
        <x:v>3396580.286938031</x:v>
      </x:c>
      <x:c r="Y328" s="16" t="n">
        <x:f>MAX(0,X328*(1+EXP((LN(1+Assumptions!$C$60)-0.5*Assumptions!$C$61^2)+Assumptions!$C$61*((RAND()+RAND()+RAND()+RAND()+RAND()+RAND()+RAND()+RAND()+RAND()+RAND()+RAND()+RAND())-6))-1)+Liquidity_30Y!Z13)</x:f>
        <x:v>3229567.1803958775</x:v>
      </x:c>
      <x:c r="Z328" s="16" t="n">
        <x:f>MAX(0,Y328*(1+EXP((LN(1+Assumptions!$C$60)-0.5*Assumptions!$C$61^2)+Assumptions!$C$61*((RAND()+RAND()+RAND()+RAND()+RAND()+RAND()+RAND()+RAND()+RAND()+RAND()+RAND()+RAND())-6))-1)+Liquidity_30Y!AA13)</x:f>
        <x:v>3782151.840641092</x:v>
      </x:c>
      <x:c r="AA328" s="16" t="n">
        <x:f>MAX(0,Z328*(1+EXP((LN(1+Assumptions!$C$60)-0.5*Assumptions!$C$61^2)+Assumptions!$C$61*((RAND()+RAND()+RAND()+RAND()+RAND()+RAND()+RAND()+RAND()+RAND()+RAND()+RAND()+RAND())-6))-1)+Liquidity_30Y!AB13)</x:f>
        <x:v>4286891.497001693</x:v>
      </x:c>
      <x:c r="AB328" s="16" t="n">
        <x:f>MAX(0,AA328*(1+EXP((LN(1+Assumptions!$C$60)-0.5*Assumptions!$C$61^2)+Assumptions!$C$61*((RAND()+RAND()+RAND()+RAND()+RAND()+RAND()+RAND()+RAND()+RAND()+RAND()+RAND()+RAND())-6))-1)+Liquidity_30Y!AC13)</x:f>
        <x:v>4616176.418627952</x:v>
      </x:c>
      <x:c r="AC328" s="16" t="n">
        <x:f>MAX(0,AB328*(1+EXP((LN(1+Assumptions!$C$60)-0.5*Assumptions!$C$61^2)+Assumptions!$C$61*((RAND()+RAND()+RAND()+RAND()+RAND()+RAND()+RAND()+RAND()+RAND()+RAND()+RAND()+RAND())-6))-1)+Liquidity_30Y!AD13)</x:f>
        <x:v>5861925.140658895</x:v>
      </x:c>
      <x:c r="AD328" s="16" t="n">
        <x:f>MAX(0,AC328*(1+EXP((LN(1+Assumptions!$C$60)-0.5*Assumptions!$C$61^2)+Assumptions!$C$61*((RAND()+RAND()+RAND()+RAND()+RAND()+RAND()+RAND()+RAND()+RAND()+RAND()+RAND()+RAND())-6))-1)+Liquidity_30Y!AE13)</x:f>
        <x:v>6007927.404343928</x:v>
      </x:c>
      <x:c r="AE328" s="16" t="n">
        <x:f>MAX(0,AD328*(1+EXP((LN(1+Assumptions!$C$60)-0.5*Assumptions!$C$61^2)+Assumptions!$C$61*((RAND()+RAND()+RAND()+RAND()+RAND()+RAND()+RAND()+RAND()+RAND()+RAND()+RAND()+RAND())-6))-1)+Liquidity_30Y!AF13)</x:f>
        <x:v>4790495.1348724365</x:v>
      </x:c>
      <x:c r="AF328" s="16" t="n">
        <x:f>MAX(0,AE328*(1+EXP((LN(1+Assumptions!$C$60)-0.5*Assumptions!$C$61^2)+Assumptions!$C$61*((RAND()+RAND()+RAND()+RAND()+RAND()+RAND()+RAND()+RAND()+RAND()+RAND()+RAND()+RAND())-6))-1)+Liquidity_30Y!AG13)</x:f>
        <x:v>7118228.459360398</x:v>
      </x:c>
    </x:row>
    <x:row r="329">
      <x:c r="A329" s="39">
        <x:v>325</x:v>
      </x:c>
      <x:c r="B329" s="16" t="n">
        <x:f>Liquidity_30Y!C14</x:f>
        <x:v>1029031.25</x:v>
      </x:c>
      <x:c r="C329" s="16" t="n">
        <x:f>MAX(0,B329*(1+EXP((LN(1+Assumptions!$C$60)-0.5*Assumptions!$C$61^2)+Assumptions!$C$61*((RAND()+RAND()+RAND()+RAND()+RAND()+RAND()+RAND()+RAND()+RAND()+RAND()+RAND()+RAND())-6))-1)+Liquidity_30Y!D13)</x:f>
        <x:v>1112625.0154841398</x:v>
      </x:c>
      <x:c r="D329" s="16" t="n">
        <x:f>MAX(0,C329*(1+EXP((LN(1+Assumptions!$C$60)-0.5*Assumptions!$C$61^2)+Assumptions!$C$61*((RAND()+RAND()+RAND()+RAND()+RAND()+RAND()+RAND()+RAND()+RAND()+RAND()+RAND()+RAND())-6))-1)+Liquidity_30Y!E13)</x:f>
        <x:v>1056889.3762662406</x:v>
      </x:c>
      <x:c r="E329" s="16" t="n">
        <x:f>MAX(0,D329*(1+EXP((LN(1+Assumptions!$C$60)-0.5*Assumptions!$C$61^2)+Assumptions!$C$61*((RAND()+RAND()+RAND()+RAND()+RAND()+RAND()+RAND()+RAND()+RAND()+RAND()+RAND()+RAND())-6))-1)+Liquidity_30Y!F13)</x:f>
        <x:v>951258.468156684</x:v>
      </x:c>
      <x:c r="F329" s="16" t="n">
        <x:f>MAX(0,E329*(1+EXP((LN(1+Assumptions!$C$60)-0.5*Assumptions!$C$61^2)+Assumptions!$C$61*((RAND()+RAND()+RAND()+RAND()+RAND()+RAND()+RAND()+RAND()+RAND()+RAND()+RAND()+RAND())-6))-1)+Liquidity_30Y!G13)</x:f>
        <x:v>961451.3013122448</x:v>
      </x:c>
      <x:c r="G329" s="16" t="n">
        <x:f>MAX(0,F329*(1+EXP((LN(1+Assumptions!$C$60)-0.5*Assumptions!$C$61^2)+Assumptions!$C$61*((RAND()+RAND()+RAND()+RAND()+RAND()+RAND()+RAND()+RAND()+RAND()+RAND()+RAND()+RAND())-6))-1)+Liquidity_30Y!H13)</x:f>
        <x:v>1093123.814321583</x:v>
      </x:c>
      <x:c r="H329" s="16" t="n">
        <x:f>MAX(0,G329*(1+EXP((LN(1+Assumptions!$C$60)-0.5*Assumptions!$C$61^2)+Assumptions!$C$61*((RAND()+RAND()+RAND()+RAND()+RAND()+RAND()+RAND()+RAND()+RAND()+RAND()+RAND()+RAND())-6))-1)+Liquidity_30Y!I13)</x:f>
        <x:v>998171.4365881267</x:v>
      </x:c>
      <x:c r="I329" s="16" t="n">
        <x:f>MAX(0,H329*(1+EXP((LN(1+Assumptions!$C$60)-0.5*Assumptions!$C$61^2)+Assumptions!$C$61*((RAND()+RAND()+RAND()+RAND()+RAND()+RAND()+RAND()+RAND()+RAND()+RAND()+RAND()+RAND())-6))-1)+Liquidity_30Y!J13)</x:f>
        <x:v>899831.2749804911</x:v>
      </x:c>
      <x:c r="J329" s="16" t="n">
        <x:f>MAX(0,I329*(1+EXP((LN(1+Assumptions!$C$60)-0.5*Assumptions!$C$61^2)+Assumptions!$C$61*((RAND()+RAND()+RAND()+RAND()+RAND()+RAND()+RAND()+RAND()+RAND()+RAND()+RAND()+RAND())-6))-1)+Liquidity_30Y!K13)</x:f>
        <x:v>971391.0407225395</x:v>
      </x:c>
      <x:c r="K329" s="16" t="n">
        <x:f>MAX(0,J329*(1+EXP((LN(1+Assumptions!$C$60)-0.5*Assumptions!$C$61^2)+Assumptions!$C$61*((RAND()+RAND()+RAND()+RAND()+RAND()+RAND()+RAND()+RAND()+RAND()+RAND()+RAND()+RAND())-6))-1)+Liquidity_30Y!L13)</x:f>
        <x:v>1541851.2039903558</x:v>
      </x:c>
      <x:c r="L329" s="16" t="n">
        <x:f>MAX(0,K329*(1+EXP((LN(1+Assumptions!$C$60)-0.5*Assumptions!$C$61^2)+Assumptions!$C$61*((RAND()+RAND()+RAND()+RAND()+RAND()+RAND()+RAND()+RAND()+RAND()+RAND()+RAND()+RAND())-6))-1)+Liquidity_30Y!M13)</x:f>
        <x:v>1530623.9828433315</x:v>
      </x:c>
      <x:c r="M329" s="16" t="n">
        <x:f>MAX(0,L329*(1+EXP((LN(1+Assumptions!$C$60)-0.5*Assumptions!$C$61^2)+Assumptions!$C$61*((RAND()+RAND()+RAND()+RAND()+RAND()+RAND()+RAND()+RAND()+RAND()+RAND()+RAND()+RAND())-6))-1)+Liquidity_30Y!N13)</x:f>
        <x:v>1796896.3419270122</x:v>
      </x:c>
      <x:c r="N329" s="16" t="n">
        <x:f>MAX(0,M329*(1+EXP((LN(1+Assumptions!$C$60)-0.5*Assumptions!$C$61^2)+Assumptions!$C$61*((RAND()+RAND()+RAND()+RAND()+RAND()+RAND()+RAND()+RAND()+RAND()+RAND()+RAND()+RAND())-6))-1)+Liquidity_30Y!O13)</x:f>
        <x:v>1798641.6322171686</x:v>
      </x:c>
      <x:c r="O329" s="16" t="n">
        <x:f>MAX(0,N329*(1+EXP((LN(1+Assumptions!$C$60)-0.5*Assumptions!$C$61^2)+Assumptions!$C$61*((RAND()+RAND()+RAND()+RAND()+RAND()+RAND()+RAND()+RAND()+RAND()+RAND()+RAND()+RAND())-6))-1)+Liquidity_30Y!P13)</x:f>
        <x:v>1545587.5500478458</x:v>
      </x:c>
      <x:c r="P329" s="16" t="n">
        <x:f>MAX(0,O329*(1+EXP((LN(1+Assumptions!$C$60)-0.5*Assumptions!$C$61^2)+Assumptions!$C$61*((RAND()+RAND()+RAND()+RAND()+RAND()+RAND()+RAND()+RAND()+RAND()+RAND()+RAND()+RAND())-6))-1)+Liquidity_30Y!Q13)</x:f>
        <x:v>1533256.232758625</x:v>
      </x:c>
      <x:c r="Q329" s="16" t="n">
        <x:f>MAX(0,P329*(1+EXP((LN(1+Assumptions!$C$60)-0.5*Assumptions!$C$61^2)+Assumptions!$C$61*((RAND()+RAND()+RAND()+RAND()+RAND()+RAND()+RAND()+RAND()+RAND()+RAND()+RAND()+RAND())-6))-1)+Liquidity_30Y!R13)</x:f>
        <x:v>1577964.9648246104</x:v>
      </x:c>
      <x:c r="R329" s="16" t="n">
        <x:f>MAX(0,Q329*(1+EXP((LN(1+Assumptions!$C$60)-0.5*Assumptions!$C$61^2)+Assumptions!$C$61*((RAND()+RAND()+RAND()+RAND()+RAND()+RAND()+RAND()+RAND()+RAND()+RAND()+RAND()+RAND())-6))-1)+Liquidity_30Y!S13)</x:f>
        <x:v>1770273.5589268142</x:v>
      </x:c>
      <x:c r="S329" s="16" t="n">
        <x:f>MAX(0,R329*(1+EXP((LN(1+Assumptions!$C$60)-0.5*Assumptions!$C$61^2)+Assumptions!$C$61*((RAND()+RAND()+RAND()+RAND()+RAND()+RAND()+RAND()+RAND()+RAND()+RAND()+RAND()+RAND())-6))-1)+Liquidity_30Y!T13)</x:f>
        <x:v>1688637.7854042854</x:v>
      </x:c>
      <x:c r="T329" s="16" t="n">
        <x:f>MAX(0,S329*(1+EXP((LN(1+Assumptions!$C$60)-0.5*Assumptions!$C$61^2)+Assumptions!$C$61*((RAND()+RAND()+RAND()+RAND()+RAND()+RAND()+RAND()+RAND()+RAND()+RAND()+RAND()+RAND())-6))-1)+Liquidity_30Y!U13)</x:f>
        <x:v>1791427.241054235</x:v>
      </x:c>
      <x:c r="U329" s="16" t="n">
        <x:f>MAX(0,T329*(1+EXP((LN(1+Assumptions!$C$60)-0.5*Assumptions!$C$61^2)+Assumptions!$C$61*((RAND()+RAND()+RAND()+RAND()+RAND()+RAND()+RAND()+RAND()+RAND()+RAND()+RAND()+RAND())-6))-1)+Liquidity_30Y!V13)</x:f>
        <x:v>2071893.1978361341</x:v>
      </x:c>
      <x:c r="V329" s="16" t="n">
        <x:f>MAX(0,U329*(1+EXP((LN(1+Assumptions!$C$60)-0.5*Assumptions!$C$61^2)+Assumptions!$C$61*((RAND()+RAND()+RAND()+RAND()+RAND()+RAND()+RAND()+RAND()+RAND()+RAND()+RAND()+RAND())-6))-1)+Liquidity_30Y!W13)</x:f>
        <x:v>2428206.990200604</x:v>
      </x:c>
      <x:c r="W329" s="16" t="n">
        <x:f>MAX(0,V329*(1+EXP((LN(1+Assumptions!$C$60)-0.5*Assumptions!$C$61^2)+Assumptions!$C$61*((RAND()+RAND()+RAND()+RAND()+RAND()+RAND()+RAND()+RAND()+RAND()+RAND()+RAND()+RAND())-6))-1)+Liquidity_30Y!X13)</x:f>
        <x:v>2145977.6275430117</x:v>
      </x:c>
      <x:c r="X329" s="16" t="n">
        <x:f>MAX(0,W329*(1+EXP((LN(1+Assumptions!$C$60)-0.5*Assumptions!$C$61^2)+Assumptions!$C$61*((RAND()+RAND()+RAND()+RAND()+RAND()+RAND()+RAND()+RAND()+RAND()+RAND()+RAND()+RAND())-6))-1)+Liquidity_30Y!Y13)</x:f>
        <x:v>2141213.3133073105</x:v>
      </x:c>
      <x:c r="Y329" s="16" t="n">
        <x:f>MAX(0,X329*(1+EXP((LN(1+Assumptions!$C$60)-0.5*Assumptions!$C$61^2)+Assumptions!$C$61*((RAND()+RAND()+RAND()+RAND()+RAND()+RAND()+RAND()+RAND()+RAND()+RAND()+RAND()+RAND())-6))-1)+Liquidity_30Y!Z13)</x:f>
        <x:v>2168346.7209757064</x:v>
      </x:c>
      <x:c r="Z329" s="16" t="n">
        <x:f>MAX(0,Y329*(1+EXP((LN(1+Assumptions!$C$60)-0.5*Assumptions!$C$61^2)+Assumptions!$C$61*((RAND()+RAND()+RAND()+RAND()+RAND()+RAND()+RAND()+RAND()+RAND()+RAND()+RAND()+RAND())-6))-1)+Liquidity_30Y!AA13)</x:f>
        <x:v>2211523.959895057</x:v>
      </x:c>
      <x:c r="AA329" s="16" t="n">
        <x:f>MAX(0,Z329*(1+EXP((LN(1+Assumptions!$C$60)-0.5*Assumptions!$C$61^2)+Assumptions!$C$61*((RAND()+RAND()+RAND()+RAND()+RAND()+RAND()+RAND()+RAND()+RAND()+RAND()+RAND()+RAND())-6))-1)+Liquidity_30Y!AB13)</x:f>
        <x:v>2146272.3469905155</x:v>
      </x:c>
      <x:c r="AB329" s="16" t="n">
        <x:f>MAX(0,AA329*(1+EXP((LN(1+Assumptions!$C$60)-0.5*Assumptions!$C$61^2)+Assumptions!$C$61*((RAND()+RAND()+RAND()+RAND()+RAND()+RAND()+RAND()+RAND()+RAND()+RAND()+RAND()+RAND())-6))-1)+Liquidity_30Y!AC13)</x:f>
        <x:v>2288613.5588725214</x:v>
      </x:c>
      <x:c r="AC329" s="16" t="n">
        <x:f>MAX(0,AB329*(1+EXP((LN(1+Assumptions!$C$60)-0.5*Assumptions!$C$61^2)+Assumptions!$C$61*((RAND()+RAND()+RAND()+RAND()+RAND()+RAND()+RAND()+RAND()+RAND()+RAND()+RAND()+RAND())-6))-1)+Liquidity_30Y!AD13)</x:f>
        <x:v>2224143.9786874545</x:v>
      </x:c>
      <x:c r="AD329" s="16" t="n">
        <x:f>MAX(0,AC329*(1+EXP((LN(1+Assumptions!$C$60)-0.5*Assumptions!$C$61^2)+Assumptions!$C$61*((RAND()+RAND()+RAND()+RAND()+RAND()+RAND()+RAND()+RAND()+RAND()+RAND()+RAND()+RAND())-6))-1)+Liquidity_30Y!AE13)</x:f>
        <x:v>2390437.65289775</x:v>
      </x:c>
      <x:c r="AE329" s="16" t="n">
        <x:f>MAX(0,AD329*(1+EXP((LN(1+Assumptions!$C$60)-0.5*Assumptions!$C$61^2)+Assumptions!$C$61*((RAND()+RAND()+RAND()+RAND()+RAND()+RAND()+RAND()+RAND()+RAND()+RAND()+RAND()+RAND())-6))-1)+Liquidity_30Y!AF13)</x:f>
        <x:v>2225435.61226882</x:v>
      </x:c>
      <x:c r="AF329" s="16" t="n">
        <x:f>MAX(0,AE329*(1+EXP((LN(1+Assumptions!$C$60)-0.5*Assumptions!$C$61^2)+Assumptions!$C$61*((RAND()+RAND()+RAND()+RAND()+RAND()+RAND()+RAND()+RAND()+RAND()+RAND()+RAND()+RAND())-6))-1)+Liquidity_30Y!AG13)</x:f>
        <x:v>2628410.9888476916</x:v>
      </x:c>
    </x:row>
    <x:row r="330">
      <x:c r="A330" s="39">
        <x:v>326</x:v>
      </x:c>
      <x:c r="B330" s="16" t="n">
        <x:f>Liquidity_30Y!C14</x:f>
        <x:v>1029031.25</x:v>
      </x:c>
      <x:c r="C330" s="16" t="n">
        <x:f>MAX(0,B330*(1+EXP((LN(1+Assumptions!$C$60)-0.5*Assumptions!$C$61^2)+Assumptions!$C$61*((RAND()+RAND()+RAND()+RAND()+RAND()+RAND()+RAND()+RAND()+RAND()+RAND()+RAND()+RAND())-6))-1)+Liquidity_30Y!D13)</x:f>
        <x:v>1083852.8389236992</x:v>
      </x:c>
      <x:c r="D330" s="16" t="n">
        <x:f>MAX(0,C330*(1+EXP((LN(1+Assumptions!$C$60)-0.5*Assumptions!$C$61^2)+Assumptions!$C$61*((RAND()+RAND()+RAND()+RAND()+RAND()+RAND()+RAND()+RAND()+RAND()+RAND()+RAND()+RAND())-6))-1)+Liquidity_30Y!E13)</x:f>
        <x:v>1585639.1188174654</x:v>
      </x:c>
      <x:c r="E330" s="16" t="n">
        <x:f>MAX(0,D330*(1+EXP((LN(1+Assumptions!$C$60)-0.5*Assumptions!$C$61^2)+Assumptions!$C$61*((RAND()+RAND()+RAND()+RAND()+RAND()+RAND()+RAND()+RAND()+RAND()+RAND()+RAND()+RAND())-6))-1)+Liquidity_30Y!F13)</x:f>
        <x:v>1383225.8192260934</x:v>
      </x:c>
      <x:c r="F330" s="16" t="n">
        <x:f>MAX(0,E330*(1+EXP((LN(1+Assumptions!$C$60)-0.5*Assumptions!$C$61^2)+Assumptions!$C$61*((RAND()+RAND()+RAND()+RAND()+RAND()+RAND()+RAND()+RAND()+RAND()+RAND()+RAND()+RAND())-6))-1)+Liquidity_30Y!G13)</x:f>
        <x:v>1829902.4186461265</x:v>
      </x:c>
      <x:c r="G330" s="16" t="n">
        <x:f>MAX(0,F330*(1+EXP((LN(1+Assumptions!$C$60)-0.5*Assumptions!$C$61^2)+Assumptions!$C$61*((RAND()+RAND()+RAND()+RAND()+RAND()+RAND()+RAND()+RAND()+RAND()+RAND()+RAND()+RAND())-6))-1)+Liquidity_30Y!H13)</x:f>
        <x:v>1926330.4616607924</x:v>
      </x:c>
      <x:c r="H330" s="16" t="n">
        <x:f>MAX(0,G330*(1+EXP((LN(1+Assumptions!$C$60)-0.5*Assumptions!$C$61^2)+Assumptions!$C$61*((RAND()+RAND()+RAND()+RAND()+RAND()+RAND()+RAND()+RAND()+RAND()+RAND()+RAND()+RAND())-6))-1)+Liquidity_30Y!I13)</x:f>
        <x:v>1497078.476937543</x:v>
      </x:c>
      <x:c r="I330" s="16" t="n">
        <x:f>MAX(0,H330*(1+EXP((LN(1+Assumptions!$C$60)-0.5*Assumptions!$C$61^2)+Assumptions!$C$61*((RAND()+RAND()+RAND()+RAND()+RAND()+RAND()+RAND()+RAND()+RAND()+RAND()+RAND()+RAND())-6))-1)+Liquidity_30Y!J13)</x:f>
        <x:v>1355470.2467245918</x:v>
      </x:c>
      <x:c r="J330" s="16" t="n">
        <x:f>MAX(0,I330*(1+EXP((LN(1+Assumptions!$C$60)-0.5*Assumptions!$C$61^2)+Assumptions!$C$61*((RAND()+RAND()+RAND()+RAND()+RAND()+RAND()+RAND()+RAND()+RAND()+RAND()+RAND()+RAND())-6))-1)+Liquidity_30Y!K13)</x:f>
        <x:v>1345939.9616616135</x:v>
      </x:c>
      <x:c r="K330" s="16" t="n">
        <x:f>MAX(0,J330*(1+EXP((LN(1+Assumptions!$C$60)-0.5*Assumptions!$C$61^2)+Assumptions!$C$61*((RAND()+RAND()+RAND()+RAND()+RAND()+RAND()+RAND()+RAND()+RAND()+RAND()+RAND()+RAND())-6))-1)+Liquidity_30Y!L13)</x:f>
        <x:v>1736868.5356475927</x:v>
      </x:c>
      <x:c r="L330" s="16" t="n">
        <x:f>MAX(0,K330*(1+EXP((LN(1+Assumptions!$C$60)-0.5*Assumptions!$C$61^2)+Assumptions!$C$61*((RAND()+RAND()+RAND()+RAND()+RAND()+RAND()+RAND()+RAND()+RAND()+RAND()+RAND()+RAND())-6))-1)+Liquidity_30Y!M13)</x:f>
        <x:v>2003491.1921597966</x:v>
      </x:c>
      <x:c r="M330" s="16" t="n">
        <x:f>MAX(0,L330*(1+EXP((LN(1+Assumptions!$C$60)-0.5*Assumptions!$C$61^2)+Assumptions!$C$61*((RAND()+RAND()+RAND()+RAND()+RAND()+RAND()+RAND()+RAND()+RAND()+RAND()+RAND()+RAND())-6))-1)+Liquidity_30Y!N13)</x:f>
        <x:v>1562268.6222372924</x:v>
      </x:c>
      <x:c r="N330" s="16" t="n">
        <x:f>MAX(0,M330*(1+EXP((LN(1+Assumptions!$C$60)-0.5*Assumptions!$C$61^2)+Assumptions!$C$61*((RAND()+RAND()+RAND()+RAND()+RAND()+RAND()+RAND()+RAND()+RAND()+RAND()+RAND()+RAND())-6))-1)+Liquidity_30Y!O13)</x:f>
        <x:v>2036727.2370194527</x:v>
      </x:c>
      <x:c r="O330" s="16" t="n">
        <x:f>MAX(0,N330*(1+EXP((LN(1+Assumptions!$C$60)-0.5*Assumptions!$C$61^2)+Assumptions!$C$61*((RAND()+RAND()+RAND()+RAND()+RAND()+RAND()+RAND()+RAND()+RAND()+RAND()+RAND()+RAND())-6))-1)+Liquidity_30Y!P13)</x:f>
        <x:v>2448330.9619872007</x:v>
      </x:c>
      <x:c r="P330" s="16" t="n">
        <x:f>MAX(0,O330*(1+EXP((LN(1+Assumptions!$C$60)-0.5*Assumptions!$C$61^2)+Assumptions!$C$61*((RAND()+RAND()+RAND()+RAND()+RAND()+RAND()+RAND()+RAND()+RAND()+RAND()+RAND()+RAND())-6))-1)+Liquidity_30Y!Q13)</x:f>
        <x:v>2120652.231016103</x:v>
      </x:c>
      <x:c r="Q330" s="16" t="n">
        <x:f>MAX(0,P330*(1+EXP((LN(1+Assumptions!$C$60)-0.5*Assumptions!$C$61^2)+Assumptions!$C$61*((RAND()+RAND()+RAND()+RAND()+RAND()+RAND()+RAND()+RAND()+RAND()+RAND()+RAND()+RAND())-6))-1)+Liquidity_30Y!R13)</x:f>
        <x:v>2060003.6948698023</x:v>
      </x:c>
      <x:c r="R330" s="16" t="n">
        <x:f>MAX(0,Q330*(1+EXP((LN(1+Assumptions!$C$60)-0.5*Assumptions!$C$61^2)+Assumptions!$C$61*((RAND()+RAND()+RAND()+RAND()+RAND()+RAND()+RAND()+RAND()+RAND()+RAND()+RAND()+RAND())-6))-1)+Liquidity_30Y!S13)</x:f>
        <x:v>2298682.6565740923</x:v>
      </x:c>
      <x:c r="S330" s="16" t="n">
        <x:f>MAX(0,R330*(1+EXP((LN(1+Assumptions!$C$60)-0.5*Assumptions!$C$61^2)+Assumptions!$C$61*((RAND()+RAND()+RAND()+RAND()+RAND()+RAND()+RAND()+RAND()+RAND()+RAND()+RAND()+RAND())-6))-1)+Liquidity_30Y!T13)</x:f>
        <x:v>2433891.864200809</x:v>
      </x:c>
      <x:c r="T330" s="16" t="n">
        <x:f>MAX(0,S330*(1+EXP((LN(1+Assumptions!$C$60)-0.5*Assumptions!$C$61^2)+Assumptions!$C$61*((RAND()+RAND()+RAND()+RAND()+RAND()+RAND()+RAND()+RAND()+RAND()+RAND()+RAND()+RAND())-6))-1)+Liquidity_30Y!U13)</x:f>
        <x:v>2504584.407517995</x:v>
      </x:c>
      <x:c r="U330" s="16" t="n">
        <x:f>MAX(0,T330*(1+EXP((LN(1+Assumptions!$C$60)-0.5*Assumptions!$C$61^2)+Assumptions!$C$61*((RAND()+RAND()+RAND()+RAND()+RAND()+RAND()+RAND()+RAND()+RAND()+RAND()+RAND()+RAND())-6))-1)+Liquidity_30Y!V13)</x:f>
        <x:v>2365267.180402605</x:v>
      </x:c>
      <x:c r="V330" s="16" t="n">
        <x:f>MAX(0,U330*(1+EXP((LN(1+Assumptions!$C$60)-0.5*Assumptions!$C$61^2)+Assumptions!$C$61*((RAND()+RAND()+RAND()+RAND()+RAND()+RAND()+RAND()+RAND()+RAND()+RAND()+RAND()+RAND())-6))-1)+Liquidity_30Y!W13)</x:f>
        <x:v>2563093.113264141</x:v>
      </x:c>
      <x:c r="W330" s="16" t="n">
        <x:f>MAX(0,V330*(1+EXP((LN(1+Assumptions!$C$60)-0.5*Assumptions!$C$61^2)+Assumptions!$C$61*((RAND()+RAND()+RAND()+RAND()+RAND()+RAND()+RAND()+RAND()+RAND()+RAND()+RAND()+RAND())-6))-1)+Liquidity_30Y!X13)</x:f>
        <x:v>2450375.5734012844</x:v>
      </x:c>
      <x:c r="X330" s="16" t="n">
        <x:f>MAX(0,W330*(1+EXP((LN(1+Assumptions!$C$60)-0.5*Assumptions!$C$61^2)+Assumptions!$C$61*((RAND()+RAND()+RAND()+RAND()+RAND()+RAND()+RAND()+RAND()+RAND()+RAND()+RAND()+RAND())-6))-1)+Liquidity_30Y!Y13)</x:f>
        <x:v>2598200.7499518376</x:v>
      </x:c>
      <x:c r="Y330" s="16" t="n">
        <x:f>MAX(0,X330*(1+EXP((LN(1+Assumptions!$C$60)-0.5*Assumptions!$C$61^2)+Assumptions!$C$61*((RAND()+RAND()+RAND()+RAND()+RAND()+RAND()+RAND()+RAND()+RAND()+RAND()+RAND()+RAND())-6))-1)+Liquidity_30Y!Z13)</x:f>
        <x:v>2978738.886626923</x:v>
      </x:c>
      <x:c r="Z330" s="16" t="n">
        <x:f>MAX(0,Y330*(1+EXP((LN(1+Assumptions!$C$60)-0.5*Assumptions!$C$61^2)+Assumptions!$C$61*((RAND()+RAND()+RAND()+RAND()+RAND()+RAND()+RAND()+RAND()+RAND()+RAND()+RAND()+RAND())-6))-1)+Liquidity_30Y!AA13)</x:f>
        <x:v>3347096.535817531</x:v>
      </x:c>
      <x:c r="AA330" s="16" t="n">
        <x:f>MAX(0,Z330*(1+EXP((LN(1+Assumptions!$C$60)-0.5*Assumptions!$C$61^2)+Assumptions!$C$61*((RAND()+RAND()+RAND()+RAND()+RAND()+RAND()+RAND()+RAND()+RAND()+RAND()+RAND()+RAND())-6))-1)+Liquidity_30Y!AB13)</x:f>
        <x:v>4486176.065244647</x:v>
      </x:c>
      <x:c r="AB330" s="16" t="n">
        <x:f>MAX(0,AA330*(1+EXP((LN(1+Assumptions!$C$60)-0.5*Assumptions!$C$61^2)+Assumptions!$C$61*((RAND()+RAND()+RAND()+RAND()+RAND()+RAND()+RAND()+RAND()+RAND()+RAND()+RAND()+RAND())-6))-1)+Liquidity_30Y!AC13)</x:f>
        <x:v>4922406.47255739</x:v>
      </x:c>
      <x:c r="AC330" s="16" t="n">
        <x:f>MAX(0,AB330*(1+EXP((LN(1+Assumptions!$C$60)-0.5*Assumptions!$C$61^2)+Assumptions!$C$61*((RAND()+RAND()+RAND()+RAND()+RAND()+RAND()+RAND()+RAND()+RAND()+RAND()+RAND()+RAND())-6))-1)+Liquidity_30Y!AD13)</x:f>
        <x:v>4475882.050409557</x:v>
      </x:c>
      <x:c r="AD330" s="16" t="n">
        <x:f>MAX(0,AC330*(1+EXP((LN(1+Assumptions!$C$60)-0.5*Assumptions!$C$61^2)+Assumptions!$C$61*((RAND()+RAND()+RAND()+RAND()+RAND()+RAND()+RAND()+RAND()+RAND()+RAND()+RAND()+RAND())-6))-1)+Liquidity_30Y!AE13)</x:f>
        <x:v>5082990.751292344</x:v>
      </x:c>
      <x:c r="AE330" s="16" t="n">
        <x:f>MAX(0,AD330*(1+EXP((LN(1+Assumptions!$C$60)-0.5*Assumptions!$C$61^2)+Assumptions!$C$61*((RAND()+RAND()+RAND()+RAND()+RAND()+RAND()+RAND()+RAND()+RAND()+RAND()+RAND()+RAND())-6))-1)+Liquidity_30Y!AF13)</x:f>
        <x:v>4989348.626618803</x:v>
      </x:c>
      <x:c r="AF330" s="16" t="n">
        <x:f>MAX(0,AE330*(1+EXP((LN(1+Assumptions!$C$60)-0.5*Assumptions!$C$61^2)+Assumptions!$C$61*((RAND()+RAND()+RAND()+RAND()+RAND()+RAND()+RAND()+RAND()+RAND()+RAND()+RAND()+RAND())-6))-1)+Liquidity_30Y!AG13)</x:f>
        <x:v>4333734.70182122</x:v>
      </x:c>
    </x:row>
    <x:row r="331">
      <x:c r="A331" s="39">
        <x:v>327</x:v>
      </x:c>
      <x:c r="B331" s="16" t="n">
        <x:f>Liquidity_30Y!C14</x:f>
        <x:v>1029031.25</x:v>
      </x:c>
      <x:c r="C331" s="16" t="n">
        <x:f>MAX(0,B331*(1+EXP((LN(1+Assumptions!$C$60)-0.5*Assumptions!$C$61^2)+Assumptions!$C$61*((RAND()+RAND()+RAND()+RAND()+RAND()+RAND()+RAND()+RAND()+RAND()+RAND()+RAND()+RAND())-6))-1)+Liquidity_30Y!D13)</x:f>
        <x:v>982772.9481337863</x:v>
      </x:c>
      <x:c r="D331" s="16" t="n">
        <x:f>MAX(0,C331*(1+EXP((LN(1+Assumptions!$C$60)-0.5*Assumptions!$C$61^2)+Assumptions!$C$61*((RAND()+RAND()+RAND()+RAND()+RAND()+RAND()+RAND()+RAND()+RAND()+RAND()+RAND()+RAND())-6))-1)+Liquidity_30Y!E13)</x:f>
        <x:v>1219335.536821111</x:v>
      </x:c>
      <x:c r="E331" s="16" t="n">
        <x:f>MAX(0,D331*(1+EXP((LN(1+Assumptions!$C$60)-0.5*Assumptions!$C$61^2)+Assumptions!$C$61*((RAND()+RAND()+RAND()+RAND()+RAND()+RAND()+RAND()+RAND()+RAND()+RAND()+RAND()+RAND())-6))-1)+Liquidity_30Y!F13)</x:f>
        <x:v>1550606.8235311129</x:v>
      </x:c>
      <x:c r="F331" s="16" t="n">
        <x:f>MAX(0,E331*(1+EXP((LN(1+Assumptions!$C$60)-0.5*Assumptions!$C$61^2)+Assumptions!$C$61*((RAND()+RAND()+RAND()+RAND()+RAND()+RAND()+RAND()+RAND()+RAND()+RAND()+RAND()+RAND())-6))-1)+Liquidity_30Y!G13)</x:f>
        <x:v>1701047.841593553</x:v>
      </x:c>
      <x:c r="G331" s="16" t="n">
        <x:f>MAX(0,F331*(1+EXP((LN(1+Assumptions!$C$60)-0.5*Assumptions!$C$61^2)+Assumptions!$C$61*((RAND()+RAND()+RAND()+RAND()+RAND()+RAND()+RAND()+RAND()+RAND()+RAND()+RAND()+RAND())-6))-1)+Liquidity_30Y!H13)</x:f>
        <x:v>1380139.694221063</x:v>
      </x:c>
      <x:c r="H331" s="16" t="n">
        <x:f>MAX(0,G331*(1+EXP((LN(1+Assumptions!$C$60)-0.5*Assumptions!$C$61^2)+Assumptions!$C$61*((RAND()+RAND()+RAND()+RAND()+RAND()+RAND()+RAND()+RAND()+RAND()+RAND()+RAND()+RAND())-6))-1)+Liquidity_30Y!I13)</x:f>
        <x:v>1618799.0739856889</x:v>
      </x:c>
      <x:c r="I331" s="16" t="n">
        <x:f>MAX(0,H331*(1+EXP((LN(1+Assumptions!$C$60)-0.5*Assumptions!$C$61^2)+Assumptions!$C$61*((RAND()+RAND()+RAND()+RAND()+RAND()+RAND()+RAND()+RAND()+RAND()+RAND()+RAND()+RAND())-6))-1)+Liquidity_30Y!J13)</x:f>
        <x:v>1599025.9632821314</x:v>
      </x:c>
      <x:c r="J331" s="16" t="n">
        <x:f>MAX(0,I331*(1+EXP((LN(1+Assumptions!$C$60)-0.5*Assumptions!$C$61^2)+Assumptions!$C$61*((RAND()+RAND()+RAND()+RAND()+RAND()+RAND()+RAND()+RAND()+RAND()+RAND()+RAND()+RAND())-6))-1)+Liquidity_30Y!K13)</x:f>
        <x:v>1632825.79995686</x:v>
      </x:c>
      <x:c r="K331" s="16" t="n">
        <x:f>MAX(0,J331*(1+EXP((LN(1+Assumptions!$C$60)-0.5*Assumptions!$C$61^2)+Assumptions!$C$61*((RAND()+RAND()+RAND()+RAND()+RAND()+RAND()+RAND()+RAND()+RAND()+RAND()+RAND()+RAND())-6))-1)+Liquidity_30Y!L13)</x:f>
        <x:v>1554360.904326565</x:v>
      </x:c>
      <x:c r="L331" s="16" t="n">
        <x:f>MAX(0,K331*(1+EXP((LN(1+Assumptions!$C$60)-0.5*Assumptions!$C$61^2)+Assumptions!$C$61*((RAND()+RAND()+RAND()+RAND()+RAND()+RAND()+RAND()+RAND()+RAND()+RAND()+RAND()+RAND())-6))-1)+Liquidity_30Y!M13)</x:f>
        <x:v>1335403.2387718812</x:v>
      </x:c>
      <x:c r="M331" s="16" t="n">
        <x:f>MAX(0,L331*(1+EXP((LN(1+Assumptions!$C$60)-0.5*Assumptions!$C$61^2)+Assumptions!$C$61*((RAND()+RAND()+RAND()+RAND()+RAND()+RAND()+RAND()+RAND()+RAND()+RAND()+RAND()+RAND())-6))-1)+Liquidity_30Y!N13)</x:f>
        <x:v>1320906.2913139255</x:v>
      </x:c>
      <x:c r="N331" s="16" t="n">
        <x:f>MAX(0,M331*(1+EXP((LN(1+Assumptions!$C$60)-0.5*Assumptions!$C$61^2)+Assumptions!$C$61*((RAND()+RAND()+RAND()+RAND()+RAND()+RAND()+RAND()+RAND()+RAND()+RAND()+RAND()+RAND())-6))-1)+Liquidity_30Y!O13)</x:f>
        <x:v>1268801.763987188</x:v>
      </x:c>
      <x:c r="O331" s="16" t="n">
        <x:f>MAX(0,N331*(1+EXP((LN(1+Assumptions!$C$60)-0.5*Assumptions!$C$61^2)+Assumptions!$C$61*((RAND()+RAND()+RAND()+RAND()+RAND()+RAND()+RAND()+RAND()+RAND()+RAND()+RAND()+RAND())-6))-1)+Liquidity_30Y!P13)</x:f>
        <x:v>1079010.8439463926</x:v>
      </x:c>
      <x:c r="P331" s="16" t="n">
        <x:f>MAX(0,O331*(1+EXP((LN(1+Assumptions!$C$60)-0.5*Assumptions!$C$61^2)+Assumptions!$C$61*((RAND()+RAND()+RAND()+RAND()+RAND()+RAND()+RAND()+RAND()+RAND()+RAND()+RAND()+RAND())-6))-1)+Liquidity_30Y!Q13)</x:f>
        <x:v>1157848.823647028</x:v>
      </x:c>
      <x:c r="Q331" s="16" t="n">
        <x:f>MAX(0,P331*(1+EXP((LN(1+Assumptions!$C$60)-0.5*Assumptions!$C$61^2)+Assumptions!$C$61*((RAND()+RAND()+RAND()+RAND()+RAND()+RAND()+RAND()+RAND()+RAND()+RAND()+RAND()+RAND())-6))-1)+Liquidity_30Y!R13)</x:f>
        <x:v>1038977.9321967998</x:v>
      </x:c>
      <x:c r="R331" s="16" t="n">
        <x:f>MAX(0,Q331*(1+EXP((LN(1+Assumptions!$C$60)-0.5*Assumptions!$C$61^2)+Assumptions!$C$61*((RAND()+RAND()+RAND()+RAND()+RAND()+RAND()+RAND()+RAND()+RAND()+RAND()+RAND()+RAND())-6))-1)+Liquidity_30Y!S13)</x:f>
        <x:v>913757.430452639</x:v>
      </x:c>
      <x:c r="S331" s="16" t="n">
        <x:f>MAX(0,R331*(1+EXP((LN(1+Assumptions!$C$60)-0.5*Assumptions!$C$61^2)+Assumptions!$C$61*((RAND()+RAND()+RAND()+RAND()+RAND()+RAND()+RAND()+RAND()+RAND()+RAND()+RAND()+RAND())-6))-1)+Liquidity_30Y!T13)</x:f>
        <x:v>1138333.5513819451</x:v>
      </x:c>
      <x:c r="T331" s="16" t="n">
        <x:f>MAX(0,S331*(1+EXP((LN(1+Assumptions!$C$60)-0.5*Assumptions!$C$61^2)+Assumptions!$C$61*((RAND()+RAND()+RAND()+RAND()+RAND()+RAND()+RAND()+RAND()+RAND()+RAND()+RAND()+RAND())-6))-1)+Liquidity_30Y!U13)</x:f>
        <x:v>1017004.6076534927</x:v>
      </x:c>
      <x:c r="U331" s="16" t="n">
        <x:f>MAX(0,T331*(1+EXP((LN(1+Assumptions!$C$60)-0.5*Assumptions!$C$61^2)+Assumptions!$C$61*((RAND()+RAND()+RAND()+RAND()+RAND()+RAND()+RAND()+RAND()+RAND()+RAND()+RAND()+RAND())-6))-1)+Liquidity_30Y!V13)</x:f>
        <x:v>1155387.3846319208</x:v>
      </x:c>
      <x:c r="V331" s="16" t="n">
        <x:f>MAX(0,U331*(1+EXP((LN(1+Assumptions!$C$60)-0.5*Assumptions!$C$61^2)+Assumptions!$C$61*((RAND()+RAND()+RAND()+RAND()+RAND()+RAND()+RAND()+RAND()+RAND()+RAND()+RAND()+RAND())-6))-1)+Liquidity_30Y!W13)</x:f>
        <x:v>1049187.1299158633</x:v>
      </x:c>
      <x:c r="W331" s="16" t="n">
        <x:f>MAX(0,V331*(1+EXP((LN(1+Assumptions!$C$60)-0.5*Assumptions!$C$61^2)+Assumptions!$C$61*((RAND()+RAND()+RAND()+RAND()+RAND()+RAND()+RAND()+RAND()+RAND()+RAND()+RAND()+RAND())-6))-1)+Liquidity_30Y!X13)</x:f>
        <x:v>1466039.3609955003</x:v>
      </x:c>
      <x:c r="X331" s="16" t="n">
        <x:f>MAX(0,W331*(1+EXP((LN(1+Assumptions!$C$60)-0.5*Assumptions!$C$61^2)+Assumptions!$C$61*((RAND()+RAND()+RAND()+RAND()+RAND()+RAND()+RAND()+RAND()+RAND()+RAND()+RAND()+RAND())-6))-1)+Liquidity_30Y!Y13)</x:f>
        <x:v>1598050.8442494376</x:v>
      </x:c>
      <x:c r="Y331" s="16" t="n">
        <x:f>MAX(0,X331*(1+EXP((LN(1+Assumptions!$C$60)-0.5*Assumptions!$C$61^2)+Assumptions!$C$61*((RAND()+RAND()+RAND()+RAND()+RAND()+RAND()+RAND()+RAND()+RAND()+RAND()+RAND()+RAND())-6))-1)+Liquidity_30Y!Z13)</x:f>
        <x:v>1662335.4730312936</x:v>
      </x:c>
      <x:c r="Z331" s="16" t="n">
        <x:f>MAX(0,Y331*(1+EXP((LN(1+Assumptions!$C$60)-0.5*Assumptions!$C$61^2)+Assumptions!$C$61*((RAND()+RAND()+RAND()+RAND()+RAND()+RAND()+RAND()+RAND()+RAND()+RAND()+RAND()+RAND())-6))-1)+Liquidity_30Y!AA13)</x:f>
        <x:v>1625105.9189123998</x:v>
      </x:c>
      <x:c r="AA331" s="16" t="n">
        <x:f>MAX(0,Z331*(1+EXP((LN(1+Assumptions!$C$60)-0.5*Assumptions!$C$61^2)+Assumptions!$C$61*((RAND()+RAND()+RAND()+RAND()+RAND()+RAND()+RAND()+RAND()+RAND()+RAND()+RAND()+RAND())-6))-1)+Liquidity_30Y!AB13)</x:f>
        <x:v>1593062.874156311</x:v>
      </x:c>
      <x:c r="AB331" s="16" t="n">
        <x:f>MAX(0,AA331*(1+EXP((LN(1+Assumptions!$C$60)-0.5*Assumptions!$C$61^2)+Assumptions!$C$61*((RAND()+RAND()+RAND()+RAND()+RAND()+RAND()+RAND()+RAND()+RAND()+RAND()+RAND()+RAND())-6))-1)+Liquidity_30Y!AC13)</x:f>
        <x:v>1709160.4251234105</x:v>
      </x:c>
      <x:c r="AC331" s="16" t="n">
        <x:f>MAX(0,AB331*(1+EXP((LN(1+Assumptions!$C$60)-0.5*Assumptions!$C$61^2)+Assumptions!$C$61*((RAND()+RAND()+RAND()+RAND()+RAND()+RAND()+RAND()+RAND()+RAND()+RAND()+RAND()+RAND())-6))-1)+Liquidity_30Y!AD13)</x:f>
        <x:v>1828823.202893992</x:v>
      </x:c>
      <x:c r="AD331" s="16" t="n">
        <x:f>MAX(0,AC331*(1+EXP((LN(1+Assumptions!$C$60)-0.5*Assumptions!$C$61^2)+Assumptions!$C$61*((RAND()+RAND()+RAND()+RAND()+RAND()+RAND()+RAND()+RAND()+RAND()+RAND()+RAND()+RAND())-6))-1)+Liquidity_30Y!AE13)</x:f>
        <x:v>1740837.237660022</x:v>
      </x:c>
      <x:c r="AE331" s="16" t="n">
        <x:f>MAX(0,AD331*(1+EXP((LN(1+Assumptions!$C$60)-0.5*Assumptions!$C$61^2)+Assumptions!$C$61*((RAND()+RAND()+RAND()+RAND()+RAND()+RAND()+RAND()+RAND()+RAND()+RAND()+RAND()+RAND())-6))-1)+Liquidity_30Y!AF13)</x:f>
        <x:v>1723911.2040705713</x:v>
      </x:c>
      <x:c r="AF331" s="16" t="n">
        <x:f>MAX(0,AE331*(1+EXP((LN(1+Assumptions!$C$60)-0.5*Assumptions!$C$61^2)+Assumptions!$C$61*((RAND()+RAND()+RAND()+RAND()+RAND()+RAND()+RAND()+RAND()+RAND()+RAND()+RAND()+RAND())-6))-1)+Liquidity_30Y!AG13)</x:f>
        <x:v>1680080.6037056022</x:v>
      </x:c>
    </x:row>
    <x:row r="332">
      <x:c r="A332" s="39">
        <x:v>328</x:v>
      </x:c>
      <x:c r="B332" s="16" t="n">
        <x:f>Liquidity_30Y!C14</x:f>
        <x:v>1029031.25</x:v>
      </x:c>
      <x:c r="C332" s="16" t="n">
        <x:f>MAX(0,B332*(1+EXP((LN(1+Assumptions!$C$60)-0.5*Assumptions!$C$61^2)+Assumptions!$C$61*((RAND()+RAND()+RAND()+RAND()+RAND()+RAND()+RAND()+RAND()+RAND()+RAND()+RAND()+RAND())-6))-1)+Liquidity_30Y!D13)</x:f>
        <x:v>1289141.296909527</x:v>
      </x:c>
      <x:c r="D332" s="16" t="n">
        <x:f>MAX(0,C332*(1+EXP((LN(1+Assumptions!$C$60)-0.5*Assumptions!$C$61^2)+Assumptions!$C$61*((RAND()+RAND()+RAND()+RAND()+RAND()+RAND()+RAND()+RAND()+RAND()+RAND()+RAND()+RAND())-6))-1)+Liquidity_30Y!E13)</x:f>
        <x:v>1789671.0143711292</x:v>
      </x:c>
      <x:c r="E332" s="16" t="n">
        <x:f>MAX(0,D332*(1+EXP((LN(1+Assumptions!$C$60)-0.5*Assumptions!$C$61^2)+Assumptions!$C$61*((RAND()+RAND()+RAND()+RAND()+RAND()+RAND()+RAND()+RAND()+RAND()+RAND()+RAND()+RAND())-6))-1)+Liquidity_30Y!F13)</x:f>
        <x:v>2006892.4306554126</x:v>
      </x:c>
      <x:c r="F332" s="16" t="n">
        <x:f>MAX(0,E332*(1+EXP((LN(1+Assumptions!$C$60)-0.5*Assumptions!$C$61^2)+Assumptions!$C$61*((RAND()+RAND()+RAND()+RAND()+RAND()+RAND()+RAND()+RAND()+RAND()+RAND()+RAND()+RAND())-6))-1)+Liquidity_30Y!G13)</x:f>
        <x:v>2161051.197247036</x:v>
      </x:c>
      <x:c r="G332" s="16" t="n">
        <x:f>MAX(0,F332*(1+EXP((LN(1+Assumptions!$C$60)-0.5*Assumptions!$C$61^2)+Assumptions!$C$61*((RAND()+RAND()+RAND()+RAND()+RAND()+RAND()+RAND()+RAND()+RAND()+RAND()+RAND()+RAND())-6))-1)+Liquidity_30Y!H13)</x:f>
        <x:v>3014162.2345423917</x:v>
      </x:c>
      <x:c r="H332" s="16" t="n">
        <x:f>MAX(0,G332*(1+EXP((LN(1+Assumptions!$C$60)-0.5*Assumptions!$C$61^2)+Assumptions!$C$61*((RAND()+RAND()+RAND()+RAND()+RAND()+RAND()+RAND()+RAND()+RAND()+RAND()+RAND()+RAND())-6))-1)+Liquidity_30Y!I13)</x:f>
        <x:v>3220885.1947101457</x:v>
      </x:c>
      <x:c r="I332" s="16" t="n">
        <x:f>MAX(0,H332*(1+EXP((LN(1+Assumptions!$C$60)-0.5*Assumptions!$C$61^2)+Assumptions!$C$61*((RAND()+RAND()+RAND()+RAND()+RAND()+RAND()+RAND()+RAND()+RAND()+RAND()+RAND()+RAND())-6))-1)+Liquidity_30Y!J13)</x:f>
        <x:v>4413828.347001178</x:v>
      </x:c>
      <x:c r="J332" s="16" t="n">
        <x:f>MAX(0,I332*(1+EXP((LN(1+Assumptions!$C$60)-0.5*Assumptions!$C$61^2)+Assumptions!$C$61*((RAND()+RAND()+RAND()+RAND()+RAND()+RAND()+RAND()+RAND()+RAND()+RAND()+RAND()+RAND())-6))-1)+Liquidity_30Y!K13)</x:f>
        <x:v>5670692.648956708</x:v>
      </x:c>
      <x:c r="K332" s="16" t="n">
        <x:f>MAX(0,J332*(1+EXP((LN(1+Assumptions!$C$60)-0.5*Assumptions!$C$61^2)+Assumptions!$C$61*((RAND()+RAND()+RAND()+RAND()+RAND()+RAND()+RAND()+RAND()+RAND()+RAND()+RAND()+RAND())-6))-1)+Liquidity_30Y!L13)</x:f>
        <x:v>6219160.845892908</x:v>
      </x:c>
      <x:c r="L332" s="16" t="n">
        <x:f>MAX(0,K332*(1+EXP((LN(1+Assumptions!$C$60)-0.5*Assumptions!$C$61^2)+Assumptions!$C$61*((RAND()+RAND()+RAND()+RAND()+RAND()+RAND()+RAND()+RAND()+RAND()+RAND()+RAND()+RAND())-6))-1)+Liquidity_30Y!M13)</x:f>
        <x:v>5777622.99968683</x:v>
      </x:c>
      <x:c r="M332" s="16" t="n">
        <x:f>MAX(0,L332*(1+EXP((LN(1+Assumptions!$C$60)-0.5*Assumptions!$C$61^2)+Assumptions!$C$61*((RAND()+RAND()+RAND()+RAND()+RAND()+RAND()+RAND()+RAND()+RAND()+RAND()+RAND()+RAND())-6))-1)+Liquidity_30Y!N13)</x:f>
        <x:v>4892548.104647122</x:v>
      </x:c>
      <x:c r="N332" s="16" t="n">
        <x:f>MAX(0,M332*(1+EXP((LN(1+Assumptions!$C$60)-0.5*Assumptions!$C$61^2)+Assumptions!$C$61*((RAND()+RAND()+RAND()+RAND()+RAND()+RAND()+RAND()+RAND()+RAND()+RAND()+RAND()+RAND())-6))-1)+Liquidity_30Y!O13)</x:f>
        <x:v>5711811.095993492</x:v>
      </x:c>
      <x:c r="O332" s="16" t="n">
        <x:f>MAX(0,N332*(1+EXP((LN(1+Assumptions!$C$60)-0.5*Assumptions!$C$61^2)+Assumptions!$C$61*((RAND()+RAND()+RAND()+RAND()+RAND()+RAND()+RAND()+RAND()+RAND()+RAND()+RAND()+RAND())-6))-1)+Liquidity_30Y!P13)</x:f>
        <x:v>7229512.117823289</x:v>
      </x:c>
      <x:c r="P332" s="16" t="n">
        <x:f>MAX(0,O332*(1+EXP((LN(1+Assumptions!$C$60)-0.5*Assumptions!$C$61^2)+Assumptions!$C$61*((RAND()+RAND()+RAND()+RAND()+RAND()+RAND()+RAND()+RAND()+RAND()+RAND()+RAND()+RAND())-6))-1)+Liquidity_30Y!Q13)</x:f>
        <x:v>7071803.726360016</x:v>
      </x:c>
      <x:c r="Q332" s="16" t="n">
        <x:f>MAX(0,P332*(1+EXP((LN(1+Assumptions!$C$60)-0.5*Assumptions!$C$61^2)+Assumptions!$C$61*((RAND()+RAND()+RAND()+RAND()+RAND()+RAND()+RAND()+RAND()+RAND()+RAND()+RAND()+RAND())-6))-1)+Liquidity_30Y!R13)</x:f>
        <x:v>7958186.95402353</x:v>
      </x:c>
      <x:c r="R332" s="16" t="n">
        <x:f>MAX(0,Q332*(1+EXP((LN(1+Assumptions!$C$60)-0.5*Assumptions!$C$61^2)+Assumptions!$C$61*((RAND()+RAND()+RAND()+RAND()+RAND()+RAND()+RAND()+RAND()+RAND()+RAND()+RAND()+RAND())-6))-1)+Liquidity_30Y!S13)</x:f>
        <x:v>8313734.517560795</x:v>
      </x:c>
      <x:c r="S332" s="16" t="n">
        <x:f>MAX(0,R332*(1+EXP((LN(1+Assumptions!$C$60)-0.5*Assumptions!$C$61^2)+Assumptions!$C$61*((RAND()+RAND()+RAND()+RAND()+RAND()+RAND()+RAND()+RAND()+RAND()+RAND()+RAND()+RAND())-6))-1)+Liquidity_30Y!T13)</x:f>
        <x:v>7720357.811875388</x:v>
      </x:c>
      <x:c r="T332" s="16" t="n">
        <x:f>MAX(0,S332*(1+EXP((LN(1+Assumptions!$C$60)-0.5*Assumptions!$C$61^2)+Assumptions!$C$61*((RAND()+RAND()+RAND()+RAND()+RAND()+RAND()+RAND()+RAND()+RAND()+RAND()+RAND()+RAND())-6))-1)+Liquidity_30Y!U13)</x:f>
        <x:v>8247792.402059277</x:v>
      </x:c>
      <x:c r="U332" s="16" t="n">
        <x:f>MAX(0,T332*(1+EXP((LN(1+Assumptions!$C$60)-0.5*Assumptions!$C$61^2)+Assumptions!$C$61*((RAND()+RAND()+RAND()+RAND()+RAND()+RAND()+RAND()+RAND()+RAND()+RAND()+RAND()+RAND())-6))-1)+Liquidity_30Y!V13)</x:f>
        <x:v>9306164.95590568</x:v>
      </x:c>
      <x:c r="V332" s="16" t="n">
        <x:f>MAX(0,U332*(1+EXP((LN(1+Assumptions!$C$60)-0.5*Assumptions!$C$61^2)+Assumptions!$C$61*((RAND()+RAND()+RAND()+RAND()+RAND()+RAND()+RAND()+RAND()+RAND()+RAND()+RAND()+RAND())-6))-1)+Liquidity_30Y!W13)</x:f>
        <x:v>9168667.054110682</x:v>
      </x:c>
      <x:c r="W332" s="16" t="n">
        <x:f>MAX(0,V332*(1+EXP((LN(1+Assumptions!$C$60)-0.5*Assumptions!$C$61^2)+Assumptions!$C$61*((RAND()+RAND()+RAND()+RAND()+RAND()+RAND()+RAND()+RAND()+RAND()+RAND()+RAND()+RAND())-6))-1)+Liquidity_30Y!X13)</x:f>
        <x:v>12136022.035084512</x:v>
      </x:c>
      <x:c r="X332" s="16" t="n">
        <x:f>MAX(0,W332*(1+EXP((LN(1+Assumptions!$C$60)-0.5*Assumptions!$C$61^2)+Assumptions!$C$61*((RAND()+RAND()+RAND()+RAND()+RAND()+RAND()+RAND()+RAND()+RAND()+RAND()+RAND()+RAND())-6))-1)+Liquidity_30Y!Y13)</x:f>
        <x:v>11470886.809517287</x:v>
      </x:c>
      <x:c r="Y332" s="16" t="n">
        <x:f>MAX(0,X332*(1+EXP((LN(1+Assumptions!$C$60)-0.5*Assumptions!$C$61^2)+Assumptions!$C$61*((RAND()+RAND()+RAND()+RAND()+RAND()+RAND()+RAND()+RAND()+RAND()+RAND()+RAND()+RAND())-6))-1)+Liquidity_30Y!Z13)</x:f>
        <x:v>12917260.780935742</x:v>
      </x:c>
      <x:c r="Z332" s="16" t="n">
        <x:f>MAX(0,Y332*(1+EXP((LN(1+Assumptions!$C$60)-0.5*Assumptions!$C$61^2)+Assumptions!$C$61*((RAND()+RAND()+RAND()+RAND()+RAND()+RAND()+RAND()+RAND()+RAND()+RAND()+RAND()+RAND())-6))-1)+Liquidity_30Y!AA13)</x:f>
        <x:v>13443116.685311468</x:v>
      </x:c>
      <x:c r="AA332" s="16" t="n">
        <x:f>MAX(0,Z332*(1+EXP((LN(1+Assumptions!$C$60)-0.5*Assumptions!$C$61^2)+Assumptions!$C$61*((RAND()+RAND()+RAND()+RAND()+RAND()+RAND()+RAND()+RAND()+RAND()+RAND()+RAND()+RAND())-6))-1)+Liquidity_30Y!AB13)</x:f>
        <x:v>13211257.736625709</x:v>
      </x:c>
      <x:c r="AB332" s="16" t="n">
        <x:f>MAX(0,AA332*(1+EXP((LN(1+Assumptions!$C$60)-0.5*Assumptions!$C$61^2)+Assumptions!$C$61*((RAND()+RAND()+RAND()+RAND()+RAND()+RAND()+RAND()+RAND()+RAND()+RAND()+RAND()+RAND())-6))-1)+Liquidity_30Y!AC13)</x:f>
        <x:v>16083580.821678346</x:v>
      </x:c>
      <x:c r="AC332" s="16" t="n">
        <x:f>MAX(0,AB332*(1+EXP((LN(1+Assumptions!$C$60)-0.5*Assumptions!$C$61^2)+Assumptions!$C$61*((RAND()+RAND()+RAND()+RAND()+RAND()+RAND()+RAND()+RAND()+RAND()+RAND()+RAND()+RAND())-6))-1)+Liquidity_30Y!AD13)</x:f>
        <x:v>14368138.925159713</x:v>
      </x:c>
      <x:c r="AD332" s="16" t="n">
        <x:f>MAX(0,AC332*(1+EXP((LN(1+Assumptions!$C$60)-0.5*Assumptions!$C$61^2)+Assumptions!$C$61*((RAND()+RAND()+RAND()+RAND()+RAND()+RAND()+RAND()+RAND()+RAND()+RAND()+RAND()+RAND())-6))-1)+Liquidity_30Y!AE13)</x:f>
        <x:v>15376593.85993055</x:v>
      </x:c>
      <x:c r="AE332" s="16" t="n">
        <x:f>MAX(0,AD332*(1+EXP((LN(1+Assumptions!$C$60)-0.5*Assumptions!$C$61^2)+Assumptions!$C$61*((RAND()+RAND()+RAND()+RAND()+RAND()+RAND()+RAND()+RAND()+RAND()+RAND()+RAND()+RAND())-6))-1)+Liquidity_30Y!AF13)</x:f>
        <x:v>23187612.10002892</x:v>
      </x:c>
      <x:c r="AF332" s="16" t="n">
        <x:f>MAX(0,AE332*(1+EXP((LN(1+Assumptions!$C$60)-0.5*Assumptions!$C$61^2)+Assumptions!$C$61*((RAND()+RAND()+RAND()+RAND()+RAND()+RAND()+RAND()+RAND()+RAND()+RAND()+RAND()+RAND())-6))-1)+Liquidity_30Y!AG13)</x:f>
        <x:v>31717114.429272328</x:v>
      </x:c>
    </x:row>
    <x:row r="333">
      <x:c r="A333" s="39">
        <x:v>329</x:v>
      </x:c>
      <x:c r="B333" s="16" t="n">
        <x:f>Liquidity_30Y!C14</x:f>
        <x:v>1029031.25</x:v>
      </x:c>
      <x:c r="C333" s="16" t="n">
        <x:f>MAX(0,B333*(1+EXP((LN(1+Assumptions!$C$60)-0.5*Assumptions!$C$61^2)+Assumptions!$C$61*((RAND()+RAND()+RAND()+RAND()+RAND()+RAND()+RAND()+RAND()+RAND()+RAND()+RAND()+RAND())-6))-1)+Liquidity_30Y!D13)</x:f>
        <x:v>1073546.8671217072</x:v>
      </x:c>
      <x:c r="D333" s="16" t="n">
        <x:f>MAX(0,C333*(1+EXP((LN(1+Assumptions!$C$60)-0.5*Assumptions!$C$61^2)+Assumptions!$C$61*((RAND()+RAND()+RAND()+RAND()+RAND()+RAND()+RAND()+RAND()+RAND()+RAND()+RAND()+RAND())-6))-1)+Liquidity_30Y!E13)</x:f>
        <x:v>1275158.2827564455</x:v>
      </x:c>
      <x:c r="E333" s="16" t="n">
        <x:f>MAX(0,D333*(1+EXP((LN(1+Assumptions!$C$60)-0.5*Assumptions!$C$61^2)+Assumptions!$C$61*((RAND()+RAND()+RAND()+RAND()+RAND()+RAND()+RAND()+RAND()+RAND()+RAND()+RAND()+RAND())-6))-1)+Liquidity_30Y!F13)</x:f>
        <x:v>1275243.947144648</x:v>
      </x:c>
      <x:c r="F333" s="16" t="n">
        <x:f>MAX(0,E333*(1+EXP((LN(1+Assumptions!$C$60)-0.5*Assumptions!$C$61^2)+Assumptions!$C$61*((RAND()+RAND()+RAND()+RAND()+RAND()+RAND()+RAND()+RAND()+RAND()+RAND()+RAND()+RAND())-6))-1)+Liquidity_30Y!G13)</x:f>
        <x:v>1284982.7549364676</x:v>
      </x:c>
      <x:c r="G333" s="16" t="n">
        <x:f>MAX(0,F333*(1+EXP((LN(1+Assumptions!$C$60)-0.5*Assumptions!$C$61^2)+Assumptions!$C$61*((RAND()+RAND()+RAND()+RAND()+RAND()+RAND()+RAND()+RAND()+RAND()+RAND()+RAND()+RAND())-6))-1)+Liquidity_30Y!H13)</x:f>
        <x:v>1282473.245559323</x:v>
      </x:c>
      <x:c r="H333" s="16" t="n">
        <x:f>MAX(0,G333*(1+EXP((LN(1+Assumptions!$C$60)-0.5*Assumptions!$C$61^2)+Assumptions!$C$61*((RAND()+RAND()+RAND()+RAND()+RAND()+RAND()+RAND()+RAND()+RAND()+RAND()+RAND()+RAND())-6))-1)+Liquidity_30Y!I13)</x:f>
        <x:v>1261433.3552474126</x:v>
      </x:c>
      <x:c r="I333" s="16" t="n">
        <x:f>MAX(0,H333*(1+EXP((LN(1+Assumptions!$C$60)-0.5*Assumptions!$C$61^2)+Assumptions!$C$61*((RAND()+RAND()+RAND()+RAND()+RAND()+RAND()+RAND()+RAND()+RAND()+RAND()+RAND()+RAND())-6))-1)+Liquidity_30Y!J13)</x:f>
        <x:v>1658417.28546212</x:v>
      </x:c>
      <x:c r="J333" s="16" t="n">
        <x:f>MAX(0,I333*(1+EXP((LN(1+Assumptions!$C$60)-0.5*Assumptions!$C$61^2)+Assumptions!$C$61*((RAND()+RAND()+RAND()+RAND()+RAND()+RAND()+RAND()+RAND()+RAND()+RAND()+RAND()+RAND())-6))-1)+Liquidity_30Y!K13)</x:f>
        <x:v>1984394.0441237208</x:v>
      </x:c>
      <x:c r="K333" s="16" t="n">
        <x:f>MAX(0,J333*(1+EXP((LN(1+Assumptions!$C$60)-0.5*Assumptions!$C$61^2)+Assumptions!$C$61*((RAND()+RAND()+RAND()+RAND()+RAND()+RAND()+RAND()+RAND()+RAND()+RAND()+RAND()+RAND())-6))-1)+Liquidity_30Y!L13)</x:f>
        <x:v>2748013.4206627887</x:v>
      </x:c>
      <x:c r="L333" s="16" t="n">
        <x:f>MAX(0,K333*(1+EXP((LN(1+Assumptions!$C$60)-0.5*Assumptions!$C$61^2)+Assumptions!$C$61*((RAND()+RAND()+RAND()+RAND()+RAND()+RAND()+RAND()+RAND()+RAND()+RAND()+RAND()+RAND())-6))-1)+Liquidity_30Y!M13)</x:f>
        <x:v>3932310.293174997</x:v>
      </x:c>
      <x:c r="M333" s="16" t="n">
        <x:f>MAX(0,L333*(1+EXP((LN(1+Assumptions!$C$60)-0.5*Assumptions!$C$61^2)+Assumptions!$C$61*((RAND()+RAND()+RAND()+RAND()+RAND()+RAND()+RAND()+RAND()+RAND()+RAND()+RAND()+RAND())-6))-1)+Liquidity_30Y!N13)</x:f>
        <x:v>4363575.465890742</x:v>
      </x:c>
      <x:c r="N333" s="16" t="n">
        <x:f>MAX(0,M333*(1+EXP((LN(1+Assumptions!$C$60)-0.5*Assumptions!$C$61^2)+Assumptions!$C$61*((RAND()+RAND()+RAND()+RAND()+RAND()+RAND()+RAND()+RAND()+RAND()+RAND()+RAND()+RAND())-6))-1)+Liquidity_30Y!O13)</x:f>
        <x:v>4912989.670775867</x:v>
      </x:c>
      <x:c r="O333" s="16" t="n">
        <x:f>MAX(0,N333*(1+EXP((LN(1+Assumptions!$C$60)-0.5*Assumptions!$C$61^2)+Assumptions!$C$61*((RAND()+RAND()+RAND()+RAND()+RAND()+RAND()+RAND()+RAND()+RAND()+RAND()+RAND()+RAND())-6))-1)+Liquidity_30Y!P13)</x:f>
        <x:v>4375351.849272128</x:v>
      </x:c>
      <x:c r="P333" s="16" t="n">
        <x:f>MAX(0,O333*(1+EXP((LN(1+Assumptions!$C$60)-0.5*Assumptions!$C$61^2)+Assumptions!$C$61*((RAND()+RAND()+RAND()+RAND()+RAND()+RAND()+RAND()+RAND()+RAND()+RAND()+RAND()+RAND())-6))-1)+Liquidity_30Y!Q13)</x:f>
        <x:v>4543142.520435774</x:v>
      </x:c>
      <x:c r="Q333" s="16" t="n">
        <x:f>MAX(0,P333*(1+EXP((LN(1+Assumptions!$C$60)-0.5*Assumptions!$C$61^2)+Assumptions!$C$61*((RAND()+RAND()+RAND()+RAND()+RAND()+RAND()+RAND()+RAND()+RAND()+RAND()+RAND()+RAND())-6))-1)+Liquidity_30Y!R13)</x:f>
        <x:v>2742007.2633956433</x:v>
      </x:c>
      <x:c r="R333" s="16" t="n">
        <x:f>MAX(0,Q333*(1+EXP((LN(1+Assumptions!$C$60)-0.5*Assumptions!$C$61^2)+Assumptions!$C$61*((RAND()+RAND()+RAND()+RAND()+RAND()+RAND()+RAND()+RAND()+RAND()+RAND()+RAND()+RAND())-6))-1)+Liquidity_30Y!S13)</x:f>
        <x:v>2688604.786745476</x:v>
      </x:c>
      <x:c r="S333" s="16" t="n">
        <x:f>MAX(0,R333*(1+EXP((LN(1+Assumptions!$C$60)-0.5*Assumptions!$C$61^2)+Assumptions!$C$61*((RAND()+RAND()+RAND()+RAND()+RAND()+RAND()+RAND()+RAND()+RAND()+RAND()+RAND()+RAND())-6))-1)+Liquidity_30Y!T13)</x:f>
        <x:v>2713736.9979410134</x:v>
      </x:c>
      <x:c r="T333" s="16" t="n">
        <x:f>MAX(0,S333*(1+EXP((LN(1+Assumptions!$C$60)-0.5*Assumptions!$C$61^2)+Assumptions!$C$61*((RAND()+RAND()+RAND()+RAND()+RAND()+RAND()+RAND()+RAND()+RAND()+RAND()+RAND()+RAND())-6))-1)+Liquidity_30Y!U13)</x:f>
        <x:v>2985760.3300080243</x:v>
      </x:c>
      <x:c r="U333" s="16" t="n">
        <x:f>MAX(0,T333*(1+EXP((LN(1+Assumptions!$C$60)-0.5*Assumptions!$C$61^2)+Assumptions!$C$61*((RAND()+RAND()+RAND()+RAND()+RAND()+RAND()+RAND()+RAND()+RAND()+RAND()+RAND()+RAND())-6))-1)+Liquidity_30Y!V13)</x:f>
        <x:v>3413516.335560624</x:v>
      </x:c>
      <x:c r="V333" s="16" t="n">
        <x:f>MAX(0,U333*(1+EXP((LN(1+Assumptions!$C$60)-0.5*Assumptions!$C$61^2)+Assumptions!$C$61*((RAND()+RAND()+RAND()+RAND()+RAND()+RAND()+RAND()+RAND()+RAND()+RAND()+RAND()+RAND())-6))-1)+Liquidity_30Y!W13)</x:f>
        <x:v>3824112.6512029595</x:v>
      </x:c>
      <x:c r="W333" s="16" t="n">
        <x:f>MAX(0,V333*(1+EXP((LN(1+Assumptions!$C$60)-0.5*Assumptions!$C$61^2)+Assumptions!$C$61*((RAND()+RAND()+RAND()+RAND()+RAND()+RAND()+RAND()+RAND()+RAND()+RAND()+RAND()+RAND())-6))-1)+Liquidity_30Y!X13)</x:f>
        <x:v>3416652.3893482117</x:v>
      </x:c>
      <x:c r="X333" s="16" t="n">
        <x:f>MAX(0,W333*(1+EXP((LN(1+Assumptions!$C$60)-0.5*Assumptions!$C$61^2)+Assumptions!$C$61*((RAND()+RAND()+RAND()+RAND()+RAND()+RAND()+RAND()+RAND()+RAND()+RAND()+RAND()+RAND())-6))-1)+Liquidity_30Y!Y13)</x:f>
        <x:v>3572996.0352315344</x:v>
      </x:c>
      <x:c r="Y333" s="16" t="n">
        <x:f>MAX(0,X333*(1+EXP((LN(1+Assumptions!$C$60)-0.5*Assumptions!$C$61^2)+Assumptions!$C$61*((RAND()+RAND()+RAND()+RAND()+RAND()+RAND()+RAND()+RAND()+RAND()+RAND()+RAND()+RAND())-6))-1)+Liquidity_30Y!Z13)</x:f>
        <x:v>3746869.069563109</x:v>
      </x:c>
      <x:c r="Z333" s="16" t="n">
        <x:f>MAX(0,Y333*(1+EXP((LN(1+Assumptions!$C$60)-0.5*Assumptions!$C$61^2)+Assumptions!$C$61*((RAND()+RAND()+RAND()+RAND()+RAND()+RAND()+RAND()+RAND()+RAND()+RAND()+RAND()+RAND())-6))-1)+Liquidity_30Y!AA13)</x:f>
        <x:v>4582690.448862306</x:v>
      </x:c>
      <x:c r="AA333" s="16" t="n">
        <x:f>MAX(0,Z333*(1+EXP((LN(1+Assumptions!$C$60)-0.5*Assumptions!$C$61^2)+Assumptions!$C$61*((RAND()+RAND()+RAND()+RAND()+RAND()+RAND()+RAND()+RAND()+RAND()+RAND()+RAND()+RAND())-6))-1)+Liquidity_30Y!AB13)</x:f>
        <x:v>5550786.809646137</x:v>
      </x:c>
      <x:c r="AB333" s="16" t="n">
        <x:f>MAX(0,AA333*(1+EXP((LN(1+Assumptions!$C$60)-0.5*Assumptions!$C$61^2)+Assumptions!$C$61*((RAND()+RAND()+RAND()+RAND()+RAND()+RAND()+RAND()+RAND()+RAND()+RAND()+RAND()+RAND())-6))-1)+Liquidity_30Y!AC13)</x:f>
        <x:v>6851879.336664346</x:v>
      </x:c>
      <x:c r="AC333" s="16" t="n">
        <x:f>MAX(0,AB333*(1+EXP((LN(1+Assumptions!$C$60)-0.5*Assumptions!$C$61^2)+Assumptions!$C$61*((RAND()+RAND()+RAND()+RAND()+RAND()+RAND()+RAND()+RAND()+RAND()+RAND()+RAND()+RAND())-6))-1)+Liquidity_30Y!AD13)</x:f>
        <x:v>9898243.96222566</x:v>
      </x:c>
      <x:c r="AD333" s="16" t="n">
        <x:f>MAX(0,AC333*(1+EXP((LN(1+Assumptions!$C$60)-0.5*Assumptions!$C$61^2)+Assumptions!$C$61*((RAND()+RAND()+RAND()+RAND()+RAND()+RAND()+RAND()+RAND()+RAND()+RAND()+RAND()+RAND())-6))-1)+Liquidity_30Y!AE13)</x:f>
        <x:v>8231798.042198894</x:v>
      </x:c>
      <x:c r="AE333" s="16" t="n">
        <x:f>MAX(0,AD333*(1+EXP((LN(1+Assumptions!$C$60)-0.5*Assumptions!$C$61^2)+Assumptions!$C$61*((RAND()+RAND()+RAND()+RAND()+RAND()+RAND()+RAND()+RAND()+RAND()+RAND()+RAND()+RAND())-6))-1)+Liquidity_30Y!AF13)</x:f>
        <x:v>6557995.410969738</x:v>
      </x:c>
      <x:c r="AF333" s="16" t="n">
        <x:f>MAX(0,AE333*(1+EXP((LN(1+Assumptions!$C$60)-0.5*Assumptions!$C$61^2)+Assumptions!$C$61*((RAND()+RAND()+RAND()+RAND()+RAND()+RAND()+RAND()+RAND()+RAND()+RAND()+RAND()+RAND())-6))-1)+Liquidity_30Y!AG13)</x:f>
        <x:v>6808568.161483809</x:v>
      </x:c>
    </x:row>
    <x:row r="334">
      <x:c r="A334" s="39">
        <x:v>330</x:v>
      </x:c>
      <x:c r="B334" s="16" t="n">
        <x:f>Liquidity_30Y!C14</x:f>
        <x:v>1029031.25</x:v>
      </x:c>
      <x:c r="C334" s="16" t="n">
        <x:f>MAX(0,B334*(1+EXP((LN(1+Assumptions!$C$60)-0.5*Assumptions!$C$61^2)+Assumptions!$C$61*((RAND()+RAND()+RAND()+RAND()+RAND()+RAND()+RAND()+RAND()+RAND()+RAND()+RAND()+RAND())-6))-1)+Liquidity_30Y!D13)</x:f>
        <x:v>1000094.33990454</x:v>
      </x:c>
      <x:c r="D334" s="16" t="n">
        <x:f>MAX(0,C334*(1+EXP((LN(1+Assumptions!$C$60)-0.5*Assumptions!$C$61^2)+Assumptions!$C$61*((RAND()+RAND()+RAND()+RAND()+RAND()+RAND()+RAND()+RAND()+RAND()+RAND()+RAND()+RAND())-6))-1)+Liquidity_30Y!E13)</x:f>
        <x:v>1105778.105371218</x:v>
      </x:c>
      <x:c r="E334" s="16" t="n">
        <x:f>MAX(0,D334*(1+EXP((LN(1+Assumptions!$C$60)-0.5*Assumptions!$C$61^2)+Assumptions!$C$61*((RAND()+RAND()+RAND()+RAND()+RAND()+RAND()+RAND()+RAND()+RAND()+RAND()+RAND()+RAND())-6))-1)+Liquidity_30Y!F13)</x:f>
        <x:v>1293522.2950707255</x:v>
      </x:c>
      <x:c r="F334" s="16" t="n">
        <x:f>MAX(0,E334*(1+EXP((LN(1+Assumptions!$C$60)-0.5*Assumptions!$C$61^2)+Assumptions!$C$61*((RAND()+RAND()+RAND()+RAND()+RAND()+RAND()+RAND()+RAND()+RAND()+RAND()+RAND()+RAND())-6))-1)+Liquidity_30Y!G13)</x:f>
        <x:v>1267655.693810483</x:v>
      </x:c>
      <x:c r="G334" s="16" t="n">
        <x:f>MAX(0,F334*(1+EXP((LN(1+Assumptions!$C$60)-0.5*Assumptions!$C$61^2)+Assumptions!$C$61*((RAND()+RAND()+RAND()+RAND()+RAND()+RAND()+RAND()+RAND()+RAND()+RAND()+RAND()+RAND())-6))-1)+Liquidity_30Y!H13)</x:f>
        <x:v>1279994.0154507817</x:v>
      </x:c>
      <x:c r="H334" s="16" t="n">
        <x:f>MAX(0,G334*(1+EXP((LN(1+Assumptions!$C$60)-0.5*Assumptions!$C$61^2)+Assumptions!$C$61*((RAND()+RAND()+RAND()+RAND()+RAND()+RAND()+RAND()+RAND()+RAND()+RAND()+RAND()+RAND())-6))-1)+Liquidity_30Y!I13)</x:f>
        <x:v>1536841.0969409093</x:v>
      </x:c>
      <x:c r="I334" s="16" t="n">
        <x:f>MAX(0,H334*(1+EXP((LN(1+Assumptions!$C$60)-0.5*Assumptions!$C$61^2)+Assumptions!$C$61*((RAND()+RAND()+RAND()+RAND()+RAND()+RAND()+RAND()+RAND()+RAND()+RAND()+RAND()+RAND())-6))-1)+Liquidity_30Y!J13)</x:f>
        <x:v>1256355.8766078243</x:v>
      </x:c>
      <x:c r="J334" s="16" t="n">
        <x:f>MAX(0,I334*(1+EXP((LN(1+Assumptions!$C$60)-0.5*Assumptions!$C$61^2)+Assumptions!$C$61*((RAND()+RAND()+RAND()+RAND()+RAND()+RAND()+RAND()+RAND()+RAND()+RAND()+RAND()+RAND())-6))-1)+Liquidity_30Y!K13)</x:f>
        <x:v>1709667.299897159</x:v>
      </x:c>
      <x:c r="K334" s="16" t="n">
        <x:f>MAX(0,J334*(1+EXP((LN(1+Assumptions!$C$60)-0.5*Assumptions!$C$61^2)+Assumptions!$C$61*((RAND()+RAND()+RAND()+RAND()+RAND()+RAND()+RAND()+RAND()+RAND()+RAND()+RAND()+RAND())-6))-1)+Liquidity_30Y!L13)</x:f>
        <x:v>2058592.7458398934</x:v>
      </x:c>
      <x:c r="L334" s="16" t="n">
        <x:f>MAX(0,K334*(1+EXP((LN(1+Assumptions!$C$60)-0.5*Assumptions!$C$61^2)+Assumptions!$C$61*((RAND()+RAND()+RAND()+RAND()+RAND()+RAND()+RAND()+RAND()+RAND()+RAND()+RAND()+RAND())-6))-1)+Liquidity_30Y!M13)</x:f>
        <x:v>2702410.355010017</x:v>
      </x:c>
      <x:c r="M334" s="16" t="n">
        <x:f>MAX(0,L334*(1+EXP((LN(1+Assumptions!$C$60)-0.5*Assumptions!$C$61^2)+Assumptions!$C$61*((RAND()+RAND()+RAND()+RAND()+RAND()+RAND()+RAND()+RAND()+RAND()+RAND()+RAND()+RAND())-6))-1)+Liquidity_30Y!N13)</x:f>
        <x:v>2910734.253023948</x:v>
      </x:c>
      <x:c r="N334" s="16" t="n">
        <x:f>MAX(0,M334*(1+EXP((LN(1+Assumptions!$C$60)-0.5*Assumptions!$C$61^2)+Assumptions!$C$61*((RAND()+RAND()+RAND()+RAND()+RAND()+RAND()+RAND()+RAND()+RAND()+RAND()+RAND()+RAND())-6))-1)+Liquidity_30Y!O13)</x:f>
        <x:v>3892492.810287135</x:v>
      </x:c>
      <x:c r="O334" s="16" t="n">
        <x:f>MAX(0,N334*(1+EXP((LN(1+Assumptions!$C$60)-0.5*Assumptions!$C$61^2)+Assumptions!$C$61*((RAND()+RAND()+RAND()+RAND()+RAND()+RAND()+RAND()+RAND()+RAND()+RAND()+RAND()+RAND())-6))-1)+Liquidity_30Y!P13)</x:f>
        <x:v>4681826.569486546</x:v>
      </x:c>
      <x:c r="P334" s="16" t="n">
        <x:f>MAX(0,O334*(1+EXP((LN(1+Assumptions!$C$60)-0.5*Assumptions!$C$61^2)+Assumptions!$C$61*((RAND()+RAND()+RAND()+RAND()+RAND()+RAND()+RAND()+RAND()+RAND()+RAND()+RAND()+RAND())-6))-1)+Liquidity_30Y!Q13)</x:f>
        <x:v>4806430.565327555</x:v>
      </x:c>
      <x:c r="Q334" s="16" t="n">
        <x:f>MAX(0,P334*(1+EXP((LN(1+Assumptions!$C$60)-0.5*Assumptions!$C$61^2)+Assumptions!$C$61*((RAND()+RAND()+RAND()+RAND()+RAND()+RAND()+RAND()+RAND()+RAND()+RAND()+RAND()+RAND())-6))-1)+Liquidity_30Y!R13)</x:f>
        <x:v>5657021.516127979</x:v>
      </x:c>
      <x:c r="R334" s="16" t="n">
        <x:f>MAX(0,Q334*(1+EXP((LN(1+Assumptions!$C$60)-0.5*Assumptions!$C$61^2)+Assumptions!$C$61*((RAND()+RAND()+RAND()+RAND()+RAND()+RAND()+RAND()+RAND()+RAND()+RAND()+RAND()+RAND())-6))-1)+Liquidity_30Y!S13)</x:f>
        <x:v>6137231.147754317</x:v>
      </x:c>
      <x:c r="S334" s="16" t="n">
        <x:f>MAX(0,R334*(1+EXP((LN(1+Assumptions!$C$60)-0.5*Assumptions!$C$61^2)+Assumptions!$C$61*((RAND()+RAND()+RAND()+RAND()+RAND()+RAND()+RAND()+RAND()+RAND()+RAND()+RAND()+RAND())-6))-1)+Liquidity_30Y!T13)</x:f>
        <x:v>6809282.120740392</x:v>
      </x:c>
      <x:c r="T334" s="16" t="n">
        <x:f>MAX(0,S334*(1+EXP((LN(1+Assumptions!$C$60)-0.5*Assumptions!$C$61^2)+Assumptions!$C$61*((RAND()+RAND()+RAND()+RAND()+RAND()+RAND()+RAND()+RAND()+RAND()+RAND()+RAND()+RAND())-6))-1)+Liquidity_30Y!U13)</x:f>
        <x:v>8348629.317697609</x:v>
      </x:c>
      <x:c r="U334" s="16" t="n">
        <x:f>MAX(0,T334*(1+EXP((LN(1+Assumptions!$C$60)-0.5*Assumptions!$C$61^2)+Assumptions!$C$61*((RAND()+RAND()+RAND()+RAND()+RAND()+RAND()+RAND()+RAND()+RAND()+RAND()+RAND()+RAND())-6))-1)+Liquidity_30Y!V13)</x:f>
        <x:v>7136989.732132769</x:v>
      </x:c>
      <x:c r="V334" s="16" t="n">
        <x:f>MAX(0,U334*(1+EXP((LN(1+Assumptions!$C$60)-0.5*Assumptions!$C$61^2)+Assumptions!$C$61*((RAND()+RAND()+RAND()+RAND()+RAND()+RAND()+RAND()+RAND()+RAND()+RAND()+RAND()+RAND())-6))-1)+Liquidity_30Y!W13)</x:f>
        <x:v>6706484.721961023</x:v>
      </x:c>
      <x:c r="W334" s="16" t="n">
        <x:f>MAX(0,V334*(1+EXP((LN(1+Assumptions!$C$60)-0.5*Assumptions!$C$61^2)+Assumptions!$C$61*((RAND()+RAND()+RAND()+RAND()+RAND()+RAND()+RAND()+RAND()+RAND()+RAND()+RAND()+RAND())-6))-1)+Liquidity_30Y!X13)</x:f>
        <x:v>7066132.761743129</x:v>
      </x:c>
      <x:c r="X334" s="16" t="n">
        <x:f>MAX(0,W334*(1+EXP((LN(1+Assumptions!$C$60)-0.5*Assumptions!$C$61^2)+Assumptions!$C$61*((RAND()+RAND()+RAND()+RAND()+RAND()+RAND()+RAND()+RAND()+RAND()+RAND()+RAND()+RAND())-6))-1)+Liquidity_30Y!Y13)</x:f>
        <x:v>7438046.087004194</x:v>
      </x:c>
      <x:c r="Y334" s="16" t="n">
        <x:f>MAX(0,X334*(1+EXP((LN(1+Assumptions!$C$60)-0.5*Assumptions!$C$61^2)+Assumptions!$C$61*((RAND()+RAND()+RAND()+RAND()+RAND()+RAND()+RAND()+RAND()+RAND()+RAND()+RAND()+RAND())-6))-1)+Liquidity_30Y!Z13)</x:f>
        <x:v>7728548.72087277</x:v>
      </x:c>
      <x:c r="Z334" s="16" t="n">
        <x:f>MAX(0,Y334*(1+EXP((LN(1+Assumptions!$C$60)-0.5*Assumptions!$C$61^2)+Assumptions!$C$61*((RAND()+RAND()+RAND()+RAND()+RAND()+RAND()+RAND()+RAND()+RAND()+RAND()+RAND()+RAND())-6))-1)+Liquidity_30Y!AA13)</x:f>
        <x:v>7096494.726282316</x:v>
      </x:c>
      <x:c r="AA334" s="16" t="n">
        <x:f>MAX(0,Z334*(1+EXP((LN(1+Assumptions!$C$60)-0.5*Assumptions!$C$61^2)+Assumptions!$C$61*((RAND()+RAND()+RAND()+RAND()+RAND()+RAND()+RAND()+RAND()+RAND()+RAND()+RAND()+RAND())-6))-1)+Liquidity_30Y!AB13)</x:f>
        <x:v>7088395.367447144</x:v>
      </x:c>
      <x:c r="AB334" s="16" t="n">
        <x:f>MAX(0,AA334*(1+EXP((LN(1+Assumptions!$C$60)-0.5*Assumptions!$C$61^2)+Assumptions!$C$61*((RAND()+RAND()+RAND()+RAND()+RAND()+RAND()+RAND()+RAND()+RAND()+RAND()+RAND()+RAND())-6))-1)+Liquidity_30Y!AC13)</x:f>
        <x:v>7163446.285631634</x:v>
      </x:c>
      <x:c r="AC334" s="16" t="n">
        <x:f>MAX(0,AB334*(1+EXP((LN(1+Assumptions!$C$60)-0.5*Assumptions!$C$61^2)+Assumptions!$C$61*((RAND()+RAND()+RAND()+RAND()+RAND()+RAND()+RAND()+RAND()+RAND()+RAND()+RAND()+RAND())-6))-1)+Liquidity_30Y!AD13)</x:f>
        <x:v>7476220.519297929</x:v>
      </x:c>
      <x:c r="AD334" s="16" t="n">
        <x:f>MAX(0,AC334*(1+EXP((LN(1+Assumptions!$C$60)-0.5*Assumptions!$C$61^2)+Assumptions!$C$61*((RAND()+RAND()+RAND()+RAND()+RAND()+RAND()+RAND()+RAND()+RAND()+RAND()+RAND()+RAND())-6))-1)+Liquidity_30Y!AE13)</x:f>
        <x:v>6605876.486926083</x:v>
      </x:c>
      <x:c r="AE334" s="16" t="n">
        <x:f>MAX(0,AD334*(1+EXP((LN(1+Assumptions!$C$60)-0.5*Assumptions!$C$61^2)+Assumptions!$C$61*((RAND()+RAND()+RAND()+RAND()+RAND()+RAND()+RAND()+RAND()+RAND()+RAND()+RAND()+RAND())-6))-1)+Liquidity_30Y!AF13)</x:f>
        <x:v>9475778.838410331</x:v>
      </x:c>
      <x:c r="AF334" s="16" t="n">
        <x:f>MAX(0,AE334*(1+EXP((LN(1+Assumptions!$C$60)-0.5*Assumptions!$C$61^2)+Assumptions!$C$61*((RAND()+RAND()+RAND()+RAND()+RAND()+RAND()+RAND()+RAND()+RAND()+RAND()+RAND()+RAND())-6))-1)+Liquidity_30Y!AG13)</x:f>
        <x:v>8399616.043365764</x:v>
      </x:c>
    </x:row>
    <x:row r="335">
      <x:c r="A335" s="39">
        <x:v>331</x:v>
      </x:c>
      <x:c r="B335" s="16" t="n">
        <x:f>Liquidity_30Y!C14</x:f>
        <x:v>1029031.25</x:v>
      </x:c>
      <x:c r="C335" s="16" t="n">
        <x:f>MAX(0,B335*(1+EXP((LN(1+Assumptions!$C$60)-0.5*Assumptions!$C$61^2)+Assumptions!$C$61*((RAND()+RAND()+RAND()+RAND()+RAND()+RAND()+RAND()+RAND()+RAND()+RAND()+RAND()+RAND())-6))-1)+Liquidity_30Y!D13)</x:f>
        <x:v>1236625.6496188603</x:v>
      </x:c>
      <x:c r="D335" s="16" t="n">
        <x:f>MAX(0,C335*(1+EXP((LN(1+Assumptions!$C$60)-0.5*Assumptions!$C$61^2)+Assumptions!$C$61*((RAND()+RAND()+RAND()+RAND()+RAND()+RAND()+RAND()+RAND()+RAND()+RAND()+RAND()+RAND())-6))-1)+Liquidity_30Y!E13)</x:f>
        <x:v>1517587.9389095956</x:v>
      </x:c>
      <x:c r="E335" s="16" t="n">
        <x:f>MAX(0,D335*(1+EXP((LN(1+Assumptions!$C$60)-0.5*Assumptions!$C$61^2)+Assumptions!$C$61*((RAND()+RAND()+RAND()+RAND()+RAND()+RAND()+RAND()+RAND()+RAND()+RAND()+RAND()+RAND())-6))-1)+Liquidity_30Y!F13)</x:f>
        <x:v>1295431.2755123212</x:v>
      </x:c>
      <x:c r="F335" s="16" t="n">
        <x:f>MAX(0,E335*(1+EXP((LN(1+Assumptions!$C$60)-0.5*Assumptions!$C$61^2)+Assumptions!$C$61*((RAND()+RAND()+RAND()+RAND()+RAND()+RAND()+RAND()+RAND()+RAND()+RAND()+RAND()+RAND())-6))-1)+Liquidity_30Y!G13)</x:f>
        <x:v>1048655.5942849838</x:v>
      </x:c>
      <x:c r="G335" s="16" t="n">
        <x:f>MAX(0,F335*(1+EXP((LN(1+Assumptions!$C$60)-0.5*Assumptions!$C$61^2)+Assumptions!$C$61*((RAND()+RAND()+RAND()+RAND()+RAND()+RAND()+RAND()+RAND()+RAND()+RAND()+RAND()+RAND())-6))-1)+Liquidity_30Y!H13)</x:f>
        <x:v>1217143.7406657266</x:v>
      </x:c>
      <x:c r="H335" s="16" t="n">
        <x:f>MAX(0,G335*(1+EXP((LN(1+Assumptions!$C$60)-0.5*Assumptions!$C$61^2)+Assumptions!$C$61*((RAND()+RAND()+RAND()+RAND()+RAND()+RAND()+RAND()+RAND()+RAND()+RAND()+RAND()+RAND())-6))-1)+Liquidity_30Y!I13)</x:f>
        <x:v>1399820.5636115258</x:v>
      </x:c>
      <x:c r="I335" s="16" t="n">
        <x:f>MAX(0,H335*(1+EXP((LN(1+Assumptions!$C$60)-0.5*Assumptions!$C$61^2)+Assumptions!$C$61*((RAND()+RAND()+RAND()+RAND()+RAND()+RAND()+RAND()+RAND()+RAND()+RAND()+RAND()+RAND())-6))-1)+Liquidity_30Y!J13)</x:f>
        <x:v>1339198.580002409</x:v>
      </x:c>
      <x:c r="J335" s="16" t="n">
        <x:f>MAX(0,I335*(1+EXP((LN(1+Assumptions!$C$60)-0.5*Assumptions!$C$61^2)+Assumptions!$C$61*((RAND()+RAND()+RAND()+RAND()+RAND()+RAND()+RAND()+RAND()+RAND()+RAND()+RAND()+RAND())-6))-1)+Liquidity_30Y!K13)</x:f>
        <x:v>1204862.3176027485</x:v>
      </x:c>
      <x:c r="K335" s="16" t="n">
        <x:f>MAX(0,J335*(1+EXP((LN(1+Assumptions!$C$60)-0.5*Assumptions!$C$61^2)+Assumptions!$C$61*((RAND()+RAND()+RAND()+RAND()+RAND()+RAND()+RAND()+RAND()+RAND()+RAND()+RAND()+RAND())-6))-1)+Liquidity_30Y!L13)</x:f>
        <x:v>1377526.83671219</x:v>
      </x:c>
      <x:c r="L335" s="16" t="n">
        <x:f>MAX(0,K335*(1+EXP((LN(1+Assumptions!$C$60)-0.5*Assumptions!$C$61^2)+Assumptions!$C$61*((RAND()+RAND()+RAND()+RAND()+RAND()+RAND()+RAND()+RAND()+RAND()+RAND()+RAND()+RAND())-6))-1)+Liquidity_30Y!M13)</x:f>
        <x:v>1223538.9313887004</x:v>
      </x:c>
      <x:c r="M335" s="16" t="n">
        <x:f>MAX(0,L335*(1+EXP((LN(1+Assumptions!$C$60)-0.5*Assumptions!$C$61^2)+Assumptions!$C$61*((RAND()+RAND()+RAND()+RAND()+RAND()+RAND()+RAND()+RAND()+RAND()+RAND()+RAND()+RAND())-6))-1)+Liquidity_30Y!N13)</x:f>
        <x:v>1378896.5241093456</x:v>
      </x:c>
      <x:c r="N335" s="16" t="n">
        <x:f>MAX(0,M335*(1+EXP((LN(1+Assumptions!$C$60)-0.5*Assumptions!$C$61^2)+Assumptions!$C$61*((RAND()+RAND()+RAND()+RAND()+RAND()+RAND()+RAND()+RAND()+RAND()+RAND()+RAND()+RAND())-6))-1)+Liquidity_30Y!O13)</x:f>
        <x:v>1402498.6465583357</x:v>
      </x:c>
      <x:c r="O335" s="16" t="n">
        <x:f>MAX(0,N335*(1+EXP((LN(1+Assumptions!$C$60)-0.5*Assumptions!$C$61^2)+Assumptions!$C$61*((RAND()+RAND()+RAND()+RAND()+RAND()+RAND()+RAND()+RAND()+RAND()+RAND()+RAND()+RAND())-6))-1)+Liquidity_30Y!P13)</x:f>
        <x:v>1357033.8440588375</x:v>
      </x:c>
      <x:c r="P335" s="16" t="n">
        <x:f>MAX(0,O335*(1+EXP((LN(1+Assumptions!$C$60)-0.5*Assumptions!$C$61^2)+Assumptions!$C$61*((RAND()+RAND()+RAND()+RAND()+RAND()+RAND()+RAND()+RAND()+RAND()+RAND()+RAND()+RAND())-6))-1)+Liquidity_30Y!Q13)</x:f>
        <x:v>1303943.6423279184</x:v>
      </x:c>
      <x:c r="Q335" s="16" t="n">
        <x:f>MAX(0,P335*(1+EXP((LN(1+Assumptions!$C$60)-0.5*Assumptions!$C$61^2)+Assumptions!$C$61*((RAND()+RAND()+RAND()+RAND()+RAND()+RAND()+RAND()+RAND()+RAND()+RAND()+RAND()+RAND())-6))-1)+Liquidity_30Y!R13)</x:f>
        <x:v>1276929.6513704518</x:v>
      </x:c>
      <x:c r="R335" s="16" t="n">
        <x:f>MAX(0,Q335*(1+EXP((LN(1+Assumptions!$C$60)-0.5*Assumptions!$C$61^2)+Assumptions!$C$61*((RAND()+RAND()+RAND()+RAND()+RAND()+RAND()+RAND()+RAND()+RAND()+RAND()+RAND()+RAND())-6))-1)+Liquidity_30Y!S13)</x:f>
        <x:v>1594538.195699464</x:v>
      </x:c>
      <x:c r="S335" s="16" t="n">
        <x:f>MAX(0,R335*(1+EXP((LN(1+Assumptions!$C$60)-0.5*Assumptions!$C$61^2)+Assumptions!$C$61*((RAND()+RAND()+RAND()+RAND()+RAND()+RAND()+RAND()+RAND()+RAND()+RAND()+RAND()+RAND())-6))-1)+Liquidity_30Y!T13)</x:f>
        <x:v>1833579.6722827675</x:v>
      </x:c>
      <x:c r="T335" s="16" t="n">
        <x:f>MAX(0,S335*(1+EXP((LN(1+Assumptions!$C$60)-0.5*Assumptions!$C$61^2)+Assumptions!$C$61*((RAND()+RAND()+RAND()+RAND()+RAND()+RAND()+RAND()+RAND()+RAND()+RAND()+RAND()+RAND())-6))-1)+Liquidity_30Y!U13)</x:f>
        <x:v>1855306.3623601287</x:v>
      </x:c>
      <x:c r="U335" s="16" t="n">
        <x:f>MAX(0,T335*(1+EXP((LN(1+Assumptions!$C$60)-0.5*Assumptions!$C$61^2)+Assumptions!$C$61*((RAND()+RAND()+RAND()+RAND()+RAND()+RAND()+RAND()+RAND()+RAND()+RAND()+RAND()+RAND())-6))-1)+Liquidity_30Y!V13)</x:f>
        <x:v>1966740.9572350588</x:v>
      </x:c>
      <x:c r="V335" s="16" t="n">
        <x:f>MAX(0,U335*(1+EXP((LN(1+Assumptions!$C$60)-0.5*Assumptions!$C$61^2)+Assumptions!$C$61*((RAND()+RAND()+RAND()+RAND()+RAND()+RAND()+RAND()+RAND()+RAND()+RAND()+RAND()+RAND())-6))-1)+Liquidity_30Y!W13)</x:f>
        <x:v>1806748.1693775945</x:v>
      </x:c>
      <x:c r="W335" s="16" t="n">
        <x:f>MAX(0,V335*(1+EXP((LN(1+Assumptions!$C$60)-0.5*Assumptions!$C$61^2)+Assumptions!$C$61*((RAND()+RAND()+RAND()+RAND()+RAND()+RAND()+RAND()+RAND()+RAND()+RAND()+RAND()+RAND())-6))-1)+Liquidity_30Y!X13)</x:f>
        <x:v>1710370.1247826782</x:v>
      </x:c>
      <x:c r="X335" s="16" t="n">
        <x:f>MAX(0,W335*(1+EXP((LN(1+Assumptions!$C$60)-0.5*Assumptions!$C$61^2)+Assumptions!$C$61*((RAND()+RAND()+RAND()+RAND()+RAND()+RAND()+RAND()+RAND()+RAND()+RAND()+RAND()+RAND())-6))-1)+Liquidity_30Y!Y13)</x:f>
        <x:v>1494682.173745429</x:v>
      </x:c>
      <x:c r="Y335" s="16" t="n">
        <x:f>MAX(0,X335*(1+EXP((LN(1+Assumptions!$C$60)-0.5*Assumptions!$C$61^2)+Assumptions!$C$61*((RAND()+RAND()+RAND()+RAND()+RAND()+RAND()+RAND()+RAND()+RAND()+RAND()+RAND()+RAND())-6))-1)+Liquidity_30Y!Z13)</x:f>
        <x:v>1204089.7634077577</x:v>
      </x:c>
      <x:c r="Z335" s="16" t="n">
        <x:f>MAX(0,Y335*(1+EXP((LN(1+Assumptions!$C$60)-0.5*Assumptions!$C$61^2)+Assumptions!$C$61*((RAND()+RAND()+RAND()+RAND()+RAND()+RAND()+RAND()+RAND()+RAND()+RAND()+RAND()+RAND())-6))-1)+Liquidity_30Y!AA13)</x:f>
        <x:v>1183963.3839256503</x:v>
      </x:c>
      <x:c r="AA335" s="16" t="n">
        <x:f>MAX(0,Z335*(1+EXP((LN(1+Assumptions!$C$60)-0.5*Assumptions!$C$61^2)+Assumptions!$C$61*((RAND()+RAND()+RAND()+RAND()+RAND()+RAND()+RAND()+RAND()+RAND()+RAND()+RAND()+RAND())-6))-1)+Liquidity_30Y!AB13)</x:f>
        <x:v>992488.3924148855</x:v>
      </x:c>
      <x:c r="AB335" s="16" t="n">
        <x:f>MAX(0,AA335*(1+EXP((LN(1+Assumptions!$C$60)-0.5*Assumptions!$C$61^2)+Assumptions!$C$61*((RAND()+RAND()+RAND()+RAND()+RAND()+RAND()+RAND()+RAND()+RAND()+RAND()+RAND()+RAND())-6))-1)+Liquidity_30Y!AC13)</x:f>
        <x:v>1250208.532739052</x:v>
      </x:c>
      <x:c r="AC335" s="16" t="n">
        <x:f>MAX(0,AB335*(1+EXP((LN(1+Assumptions!$C$60)-0.5*Assumptions!$C$61^2)+Assumptions!$C$61*((RAND()+RAND()+RAND()+RAND()+RAND()+RAND()+RAND()+RAND()+RAND()+RAND()+RAND()+RAND())-6))-1)+Liquidity_30Y!AD13)</x:f>
        <x:v>1421192.9655022593</x:v>
      </x:c>
      <x:c r="AD335" s="16" t="n">
        <x:f>MAX(0,AC335*(1+EXP((LN(1+Assumptions!$C$60)-0.5*Assumptions!$C$61^2)+Assumptions!$C$61*((RAND()+RAND()+RAND()+RAND()+RAND()+RAND()+RAND()+RAND()+RAND()+RAND()+RAND()+RAND())-6))-1)+Liquidity_30Y!AE13)</x:f>
        <x:v>1585695.3164843735</x:v>
      </x:c>
      <x:c r="AE335" s="16" t="n">
        <x:f>MAX(0,AD335*(1+EXP((LN(1+Assumptions!$C$60)-0.5*Assumptions!$C$61^2)+Assumptions!$C$61*((RAND()+RAND()+RAND()+RAND()+RAND()+RAND()+RAND()+RAND()+RAND()+RAND()+RAND()+RAND())-6))-1)+Liquidity_30Y!AF13)</x:f>
        <x:v>1944186.7677553396</x:v>
      </x:c>
      <x:c r="AF335" s="16" t="n">
        <x:f>MAX(0,AE335*(1+EXP((LN(1+Assumptions!$C$60)-0.5*Assumptions!$C$61^2)+Assumptions!$C$61*((RAND()+RAND()+RAND()+RAND()+RAND()+RAND()+RAND()+RAND()+RAND()+RAND()+RAND()+RAND())-6))-1)+Liquidity_30Y!AG13)</x:f>
        <x:v>1893269.5749370628</x:v>
      </x:c>
    </x:row>
    <x:row r="336">
      <x:c r="A336" s="39">
        <x:v>332</x:v>
      </x:c>
      <x:c r="B336" s="16" t="n">
        <x:f>Liquidity_30Y!C14</x:f>
        <x:v>1029031.25</x:v>
      </x:c>
      <x:c r="C336" s="16" t="n">
        <x:f>MAX(0,B336*(1+EXP((LN(1+Assumptions!$C$60)-0.5*Assumptions!$C$61^2)+Assumptions!$C$61*((RAND()+RAND()+RAND()+RAND()+RAND()+RAND()+RAND()+RAND()+RAND()+RAND()+RAND()+RAND())-6))-1)+Liquidity_30Y!D13)</x:f>
        <x:v>886141.5941967582</x:v>
      </x:c>
      <x:c r="D336" s="16" t="n">
        <x:f>MAX(0,C336*(1+EXP((LN(1+Assumptions!$C$60)-0.5*Assumptions!$C$61^2)+Assumptions!$C$61*((RAND()+RAND()+RAND()+RAND()+RAND()+RAND()+RAND()+RAND()+RAND()+RAND()+RAND()+RAND())-6))-1)+Liquidity_30Y!E13)</x:f>
        <x:v>1009498.1625303691</x:v>
      </x:c>
      <x:c r="E336" s="16" t="n">
        <x:f>MAX(0,D336*(1+EXP((LN(1+Assumptions!$C$60)-0.5*Assumptions!$C$61^2)+Assumptions!$C$61*((RAND()+RAND()+RAND()+RAND()+RAND()+RAND()+RAND()+RAND()+RAND()+RAND()+RAND()+RAND())-6))-1)+Liquidity_30Y!F13)</x:f>
        <x:v>1048086.3197596164</x:v>
      </x:c>
      <x:c r="F336" s="16" t="n">
        <x:f>MAX(0,E336*(1+EXP((LN(1+Assumptions!$C$60)-0.5*Assumptions!$C$61^2)+Assumptions!$C$61*((RAND()+RAND()+RAND()+RAND()+RAND()+RAND()+RAND()+RAND()+RAND()+RAND()+RAND()+RAND())-6))-1)+Liquidity_30Y!G13)</x:f>
        <x:v>1182402.2107053362</x:v>
      </x:c>
      <x:c r="G336" s="16" t="n">
        <x:f>MAX(0,F336*(1+EXP((LN(1+Assumptions!$C$60)-0.5*Assumptions!$C$61^2)+Assumptions!$C$61*((RAND()+RAND()+RAND()+RAND()+RAND()+RAND()+RAND()+RAND()+RAND()+RAND()+RAND()+RAND())-6))-1)+Liquidity_30Y!H13)</x:f>
        <x:v>1123326.9220478064</x:v>
      </x:c>
      <x:c r="H336" s="16" t="n">
        <x:f>MAX(0,G336*(1+EXP((LN(1+Assumptions!$C$60)-0.5*Assumptions!$C$61^2)+Assumptions!$C$61*((RAND()+RAND()+RAND()+RAND()+RAND()+RAND()+RAND()+RAND()+RAND()+RAND()+RAND()+RAND())-6))-1)+Liquidity_30Y!I13)</x:f>
        <x:v>1370182.5476074652</x:v>
      </x:c>
      <x:c r="I336" s="16" t="n">
        <x:f>MAX(0,H336*(1+EXP((LN(1+Assumptions!$C$60)-0.5*Assumptions!$C$61^2)+Assumptions!$C$61*((RAND()+RAND()+RAND()+RAND()+RAND()+RAND()+RAND()+RAND()+RAND()+RAND()+RAND()+RAND())-6))-1)+Liquidity_30Y!J13)</x:f>
        <x:v>1778687.5068405042</x:v>
      </x:c>
      <x:c r="J336" s="16" t="n">
        <x:f>MAX(0,I336*(1+EXP((LN(1+Assumptions!$C$60)-0.5*Assumptions!$C$61^2)+Assumptions!$C$61*((RAND()+RAND()+RAND()+RAND()+RAND()+RAND()+RAND()+RAND()+RAND()+RAND()+RAND()+RAND())-6))-1)+Liquidity_30Y!K13)</x:f>
        <x:v>2093459.371656089</x:v>
      </x:c>
      <x:c r="K336" s="16" t="n">
        <x:f>MAX(0,J336*(1+EXP((LN(1+Assumptions!$C$60)-0.5*Assumptions!$C$61^2)+Assumptions!$C$61*((RAND()+RAND()+RAND()+RAND()+RAND()+RAND()+RAND()+RAND()+RAND()+RAND()+RAND()+RAND())-6))-1)+Liquidity_30Y!L13)</x:f>
        <x:v>2020139.392377132</x:v>
      </x:c>
      <x:c r="L336" s="16" t="n">
        <x:f>MAX(0,K336*(1+EXP((LN(1+Assumptions!$C$60)-0.5*Assumptions!$C$61^2)+Assumptions!$C$61*((RAND()+RAND()+RAND()+RAND()+RAND()+RAND()+RAND()+RAND()+RAND()+RAND()+RAND()+RAND())-6))-1)+Liquidity_30Y!M13)</x:f>
        <x:v>2084783.4904987924</x:v>
      </x:c>
      <x:c r="M336" s="16" t="n">
        <x:f>MAX(0,L336*(1+EXP((LN(1+Assumptions!$C$60)-0.5*Assumptions!$C$61^2)+Assumptions!$C$61*((RAND()+RAND()+RAND()+RAND()+RAND()+RAND()+RAND()+RAND()+RAND()+RAND()+RAND()+RAND())-6))-1)+Liquidity_30Y!N13)</x:f>
        <x:v>2629537.274067748</x:v>
      </x:c>
      <x:c r="N336" s="16" t="n">
        <x:f>MAX(0,M336*(1+EXP((LN(1+Assumptions!$C$60)-0.5*Assumptions!$C$61^2)+Assumptions!$C$61*((RAND()+RAND()+RAND()+RAND()+RAND()+RAND()+RAND()+RAND()+RAND()+RAND()+RAND()+RAND())-6))-1)+Liquidity_30Y!O13)</x:f>
        <x:v>2803515.5916301417</x:v>
      </x:c>
      <x:c r="O336" s="16" t="n">
        <x:f>MAX(0,N336*(1+EXP((LN(1+Assumptions!$C$60)-0.5*Assumptions!$C$61^2)+Assumptions!$C$61*((RAND()+RAND()+RAND()+RAND()+RAND()+RAND()+RAND()+RAND()+RAND()+RAND()+RAND()+RAND())-6))-1)+Liquidity_30Y!P13)</x:f>
        <x:v>2488641.909238694</x:v>
      </x:c>
      <x:c r="P336" s="16" t="n">
        <x:f>MAX(0,O336*(1+EXP((LN(1+Assumptions!$C$60)-0.5*Assumptions!$C$61^2)+Assumptions!$C$61*((RAND()+RAND()+RAND()+RAND()+RAND()+RAND()+RAND()+RAND()+RAND()+RAND()+RAND()+RAND())-6))-1)+Liquidity_30Y!Q13)</x:f>
        <x:v>2966429.589592222</x:v>
      </x:c>
      <x:c r="Q336" s="16" t="n">
        <x:f>MAX(0,P336*(1+EXP((LN(1+Assumptions!$C$60)-0.5*Assumptions!$C$61^2)+Assumptions!$C$61*((RAND()+RAND()+RAND()+RAND()+RAND()+RAND()+RAND()+RAND()+RAND()+RAND()+RAND()+RAND())-6))-1)+Liquidity_30Y!R13)</x:f>
        <x:v>2930454.7232767693</x:v>
      </x:c>
      <x:c r="R336" s="16" t="n">
        <x:f>MAX(0,Q336*(1+EXP((LN(1+Assumptions!$C$60)-0.5*Assumptions!$C$61^2)+Assumptions!$C$61*((RAND()+RAND()+RAND()+RAND()+RAND()+RAND()+RAND()+RAND()+RAND()+RAND()+RAND()+RAND())-6))-1)+Liquidity_30Y!S13)</x:f>
        <x:v>3386972.416585644</x:v>
      </x:c>
      <x:c r="S336" s="16" t="n">
        <x:f>MAX(0,R336*(1+EXP((LN(1+Assumptions!$C$60)-0.5*Assumptions!$C$61^2)+Assumptions!$C$61*((RAND()+RAND()+RAND()+RAND()+RAND()+RAND()+RAND()+RAND()+RAND()+RAND()+RAND()+RAND())-6))-1)+Liquidity_30Y!T13)</x:f>
        <x:v>3641903.593227738</x:v>
      </x:c>
      <x:c r="T336" s="16" t="n">
        <x:f>MAX(0,S336*(1+EXP((LN(1+Assumptions!$C$60)-0.5*Assumptions!$C$61^2)+Assumptions!$C$61*((RAND()+RAND()+RAND()+RAND()+RAND()+RAND()+RAND()+RAND()+RAND()+RAND()+RAND()+RAND())-6))-1)+Liquidity_30Y!U13)</x:f>
        <x:v>5391455.828001434</x:v>
      </x:c>
      <x:c r="U336" s="16" t="n">
        <x:f>MAX(0,T336*(1+EXP((LN(1+Assumptions!$C$60)-0.5*Assumptions!$C$61^2)+Assumptions!$C$61*((RAND()+RAND()+RAND()+RAND()+RAND()+RAND()+RAND()+RAND()+RAND()+RAND()+RAND()+RAND())-6))-1)+Liquidity_30Y!V13)</x:f>
        <x:v>5050755.410925953</x:v>
      </x:c>
      <x:c r="V336" s="16" t="n">
        <x:f>MAX(0,U336*(1+EXP((LN(1+Assumptions!$C$60)-0.5*Assumptions!$C$61^2)+Assumptions!$C$61*((RAND()+RAND()+RAND()+RAND()+RAND()+RAND()+RAND()+RAND()+RAND()+RAND()+RAND()+RAND())-6))-1)+Liquidity_30Y!W13)</x:f>
        <x:v>4862919.5499420175</x:v>
      </x:c>
      <x:c r="W336" s="16" t="n">
        <x:f>MAX(0,V336*(1+EXP((LN(1+Assumptions!$C$60)-0.5*Assumptions!$C$61^2)+Assumptions!$C$61*((RAND()+RAND()+RAND()+RAND()+RAND()+RAND()+RAND()+RAND()+RAND()+RAND()+RAND()+RAND())-6))-1)+Liquidity_30Y!X13)</x:f>
        <x:v>4788540.746819007</x:v>
      </x:c>
      <x:c r="X336" s="16" t="n">
        <x:f>MAX(0,W336*(1+EXP((LN(1+Assumptions!$C$60)-0.5*Assumptions!$C$61^2)+Assumptions!$C$61*((RAND()+RAND()+RAND()+RAND()+RAND()+RAND()+RAND()+RAND()+RAND()+RAND()+RAND()+RAND())-6))-1)+Liquidity_30Y!Y13)</x:f>
        <x:v>5126632.03893274</x:v>
      </x:c>
      <x:c r="Y336" s="16" t="n">
        <x:f>MAX(0,X336*(1+EXP((LN(1+Assumptions!$C$60)-0.5*Assumptions!$C$61^2)+Assumptions!$C$61*((RAND()+RAND()+RAND()+RAND()+RAND()+RAND()+RAND()+RAND()+RAND()+RAND()+RAND()+RAND())-6))-1)+Liquidity_30Y!Z13)</x:f>
        <x:v>4026035.030042074</x:v>
      </x:c>
      <x:c r="Z336" s="16" t="n">
        <x:f>MAX(0,Y336*(1+EXP((LN(1+Assumptions!$C$60)-0.5*Assumptions!$C$61^2)+Assumptions!$C$61*((RAND()+RAND()+RAND()+RAND()+RAND()+RAND()+RAND()+RAND()+RAND()+RAND()+RAND()+RAND())-6))-1)+Liquidity_30Y!AA13)</x:f>
        <x:v>5403888.9161990415</x:v>
      </x:c>
      <x:c r="AA336" s="16" t="n">
        <x:f>MAX(0,Z336*(1+EXP((LN(1+Assumptions!$C$60)-0.5*Assumptions!$C$61^2)+Assumptions!$C$61*((RAND()+RAND()+RAND()+RAND()+RAND()+RAND()+RAND()+RAND()+RAND()+RAND()+RAND()+RAND())-6))-1)+Liquidity_30Y!AB13)</x:f>
        <x:v>4722861.013617402</x:v>
      </x:c>
      <x:c r="AB336" s="16" t="n">
        <x:f>MAX(0,AA336*(1+EXP((LN(1+Assumptions!$C$60)-0.5*Assumptions!$C$61^2)+Assumptions!$C$61*((RAND()+RAND()+RAND()+RAND()+RAND()+RAND()+RAND()+RAND()+RAND()+RAND()+RAND()+RAND())-6))-1)+Liquidity_30Y!AC13)</x:f>
        <x:v>4765512.735317761</x:v>
      </x:c>
      <x:c r="AC336" s="16" t="n">
        <x:f>MAX(0,AB336*(1+EXP((LN(1+Assumptions!$C$60)-0.5*Assumptions!$C$61^2)+Assumptions!$C$61*((RAND()+RAND()+RAND()+RAND()+RAND()+RAND()+RAND()+RAND()+RAND()+RAND()+RAND()+RAND())-6))-1)+Liquidity_30Y!AD13)</x:f>
        <x:v>4718739.579612704</x:v>
      </x:c>
      <x:c r="AD336" s="16" t="n">
        <x:f>MAX(0,AC336*(1+EXP((LN(1+Assumptions!$C$60)-0.5*Assumptions!$C$61^2)+Assumptions!$C$61*((RAND()+RAND()+RAND()+RAND()+RAND()+RAND()+RAND()+RAND()+RAND()+RAND()+RAND()+RAND())-6))-1)+Liquidity_30Y!AE13)</x:f>
        <x:v>5453119.52968216</x:v>
      </x:c>
      <x:c r="AE336" s="16" t="n">
        <x:f>MAX(0,AD336*(1+EXP((LN(1+Assumptions!$C$60)-0.5*Assumptions!$C$61^2)+Assumptions!$C$61*((RAND()+RAND()+RAND()+RAND()+RAND()+RAND()+RAND()+RAND()+RAND()+RAND()+RAND()+RAND())-6))-1)+Liquidity_30Y!AF13)</x:f>
        <x:v>5642419.973019246</x:v>
      </x:c>
      <x:c r="AF336" s="16" t="n">
        <x:f>MAX(0,AE336*(1+EXP((LN(1+Assumptions!$C$60)-0.5*Assumptions!$C$61^2)+Assumptions!$C$61*((RAND()+RAND()+RAND()+RAND()+RAND()+RAND()+RAND()+RAND()+RAND()+RAND()+RAND()+RAND())-6))-1)+Liquidity_30Y!AG13)</x:f>
        <x:v>5765139.51846308</x:v>
      </x:c>
    </x:row>
    <x:row r="337">
      <x:c r="A337" s="39">
        <x:v>333</x:v>
      </x:c>
      <x:c r="B337" s="16" t="n">
        <x:f>Liquidity_30Y!C14</x:f>
        <x:v>1029031.25</x:v>
      </x:c>
      <x:c r="C337" s="16" t="n">
        <x:f>MAX(0,B337*(1+EXP((LN(1+Assumptions!$C$60)-0.5*Assumptions!$C$61^2)+Assumptions!$C$61*((RAND()+RAND()+RAND()+RAND()+RAND()+RAND()+RAND()+RAND()+RAND()+RAND()+RAND()+RAND())-6))-1)+Liquidity_30Y!D13)</x:f>
        <x:v>995739.4004558148</x:v>
      </x:c>
      <x:c r="D337" s="16" t="n">
        <x:f>MAX(0,C337*(1+EXP((LN(1+Assumptions!$C$60)-0.5*Assumptions!$C$61^2)+Assumptions!$C$61*((RAND()+RAND()+RAND()+RAND()+RAND()+RAND()+RAND()+RAND()+RAND()+RAND()+RAND()+RAND())-6))-1)+Liquidity_30Y!E13)</x:f>
        <x:v>912806.5790737495</x:v>
      </x:c>
      <x:c r="E337" s="16" t="n">
        <x:f>MAX(0,D337*(1+EXP((LN(1+Assumptions!$C$60)-0.5*Assumptions!$C$61^2)+Assumptions!$C$61*((RAND()+RAND()+RAND()+RAND()+RAND()+RAND()+RAND()+RAND()+RAND()+RAND()+RAND()+RAND())-6))-1)+Liquidity_30Y!F13)</x:f>
        <x:v>775273.481744927</x:v>
      </x:c>
      <x:c r="F337" s="16" t="n">
        <x:f>MAX(0,E337*(1+EXP((LN(1+Assumptions!$C$60)-0.5*Assumptions!$C$61^2)+Assumptions!$C$61*((RAND()+RAND()+RAND()+RAND()+RAND()+RAND()+RAND()+RAND()+RAND()+RAND()+RAND()+RAND())-6))-1)+Liquidity_30Y!G13)</x:f>
        <x:v>987722.494062178</x:v>
      </x:c>
      <x:c r="G337" s="16" t="n">
        <x:f>MAX(0,F337*(1+EXP((LN(1+Assumptions!$C$60)-0.5*Assumptions!$C$61^2)+Assumptions!$C$61*((RAND()+RAND()+RAND()+RAND()+RAND()+RAND()+RAND()+RAND()+RAND()+RAND()+RAND()+RAND())-6))-1)+Liquidity_30Y!H13)</x:f>
        <x:v>982463.3931250501</x:v>
      </x:c>
      <x:c r="H337" s="16" t="n">
        <x:f>MAX(0,G337*(1+EXP((LN(1+Assumptions!$C$60)-0.5*Assumptions!$C$61^2)+Assumptions!$C$61*((RAND()+RAND()+RAND()+RAND()+RAND()+RAND()+RAND()+RAND()+RAND()+RAND()+RAND()+RAND())-6))-1)+Liquidity_30Y!I13)</x:f>
        <x:v>780506.5133627127</x:v>
      </x:c>
      <x:c r="I337" s="16" t="n">
        <x:f>MAX(0,H337*(1+EXP((LN(1+Assumptions!$C$60)-0.5*Assumptions!$C$61^2)+Assumptions!$C$61*((RAND()+RAND()+RAND()+RAND()+RAND()+RAND()+RAND()+RAND()+RAND()+RAND()+RAND()+RAND())-6))-1)+Liquidity_30Y!J13)</x:f>
        <x:v>998043.5995100726</x:v>
      </x:c>
      <x:c r="J337" s="16" t="n">
        <x:f>MAX(0,I337*(1+EXP((LN(1+Assumptions!$C$60)-0.5*Assumptions!$C$61^2)+Assumptions!$C$61*((RAND()+RAND()+RAND()+RAND()+RAND()+RAND()+RAND()+RAND()+RAND()+RAND()+RAND()+RAND())-6))-1)+Liquidity_30Y!K13)</x:f>
        <x:v>1037130.8105410674</x:v>
      </x:c>
      <x:c r="K337" s="16" t="n">
        <x:f>MAX(0,J337*(1+EXP((LN(1+Assumptions!$C$60)-0.5*Assumptions!$C$61^2)+Assumptions!$C$61*((RAND()+RAND()+RAND()+RAND()+RAND()+RAND()+RAND()+RAND()+RAND()+RAND()+RAND()+RAND())-6))-1)+Liquidity_30Y!L13)</x:f>
        <x:v>975416.1655497976</x:v>
      </x:c>
      <x:c r="L337" s="16" t="n">
        <x:f>MAX(0,K337*(1+EXP((LN(1+Assumptions!$C$60)-0.5*Assumptions!$C$61^2)+Assumptions!$C$61*((RAND()+RAND()+RAND()+RAND()+RAND()+RAND()+RAND()+RAND()+RAND()+RAND()+RAND()+RAND())-6))-1)+Liquidity_30Y!M13)</x:f>
        <x:v>1094976.0511333456</x:v>
      </x:c>
      <x:c r="M337" s="16" t="n">
        <x:f>MAX(0,L337*(1+EXP((LN(1+Assumptions!$C$60)-0.5*Assumptions!$C$61^2)+Assumptions!$C$61*((RAND()+RAND()+RAND()+RAND()+RAND()+RAND()+RAND()+RAND()+RAND()+RAND()+RAND()+RAND())-6))-1)+Liquidity_30Y!N13)</x:f>
        <x:v>1067747.9293825242</x:v>
      </x:c>
      <x:c r="N337" s="16" t="n">
        <x:f>MAX(0,M337*(1+EXP((LN(1+Assumptions!$C$60)-0.5*Assumptions!$C$61^2)+Assumptions!$C$61*((RAND()+RAND()+RAND()+RAND()+RAND()+RAND()+RAND()+RAND()+RAND()+RAND()+RAND()+RAND())-6))-1)+Liquidity_30Y!O13)</x:f>
        <x:v>1065349.6976010886</x:v>
      </x:c>
      <x:c r="O337" s="16" t="n">
        <x:f>MAX(0,N337*(1+EXP((LN(1+Assumptions!$C$60)-0.5*Assumptions!$C$61^2)+Assumptions!$C$61*((RAND()+RAND()+RAND()+RAND()+RAND()+RAND()+RAND()+RAND()+RAND()+RAND()+RAND()+RAND())-6))-1)+Liquidity_30Y!P13)</x:f>
        <x:v>1058838.3721110055</x:v>
      </x:c>
      <x:c r="P337" s="16" t="n">
        <x:f>MAX(0,O337*(1+EXP((LN(1+Assumptions!$C$60)-0.5*Assumptions!$C$61^2)+Assumptions!$C$61*((RAND()+RAND()+RAND()+RAND()+RAND()+RAND()+RAND()+RAND()+RAND()+RAND()+RAND()+RAND())-6))-1)+Liquidity_30Y!Q13)</x:f>
        <x:v>884983.2482499881</x:v>
      </x:c>
      <x:c r="Q337" s="16" t="n">
        <x:f>MAX(0,P337*(1+EXP((LN(1+Assumptions!$C$60)-0.5*Assumptions!$C$61^2)+Assumptions!$C$61*((RAND()+RAND()+RAND()+RAND()+RAND()+RAND()+RAND()+RAND()+RAND()+RAND()+RAND()+RAND())-6))-1)+Liquidity_30Y!R13)</x:f>
        <x:v>968983.0188796883</x:v>
      </x:c>
      <x:c r="R337" s="16" t="n">
        <x:f>MAX(0,Q337*(1+EXP((LN(1+Assumptions!$C$60)-0.5*Assumptions!$C$61^2)+Assumptions!$C$61*((RAND()+RAND()+RAND()+RAND()+RAND()+RAND()+RAND()+RAND()+RAND()+RAND()+RAND()+RAND())-6))-1)+Liquidity_30Y!S13)</x:f>
        <x:v>1022659.3951125317</x:v>
      </x:c>
      <x:c r="S337" s="16" t="n">
        <x:f>MAX(0,R337*(1+EXP((LN(1+Assumptions!$C$60)-0.5*Assumptions!$C$61^2)+Assumptions!$C$61*((RAND()+RAND()+RAND()+RAND()+RAND()+RAND()+RAND()+RAND()+RAND()+RAND()+RAND()+RAND())-6))-1)+Liquidity_30Y!T13)</x:f>
        <x:v>1010127.000067644</x:v>
      </x:c>
      <x:c r="T337" s="16" t="n">
        <x:f>MAX(0,S337*(1+EXP((LN(1+Assumptions!$C$60)-0.5*Assumptions!$C$61^2)+Assumptions!$C$61*((RAND()+RAND()+RAND()+RAND()+RAND()+RAND()+RAND()+RAND()+RAND()+RAND()+RAND()+RAND())-6))-1)+Liquidity_30Y!U13)</x:f>
        <x:v>765979.4782407617</x:v>
      </x:c>
      <x:c r="U337" s="16" t="n">
        <x:f>MAX(0,T337*(1+EXP((LN(1+Assumptions!$C$60)-0.5*Assumptions!$C$61^2)+Assumptions!$C$61*((RAND()+RAND()+RAND()+RAND()+RAND()+RAND()+RAND()+RAND()+RAND()+RAND()+RAND()+RAND())-6))-1)+Liquidity_30Y!V13)</x:f>
        <x:v>785310.4902071321</x:v>
      </x:c>
      <x:c r="V337" s="16" t="n">
        <x:f>MAX(0,U337*(1+EXP((LN(1+Assumptions!$C$60)-0.5*Assumptions!$C$61^2)+Assumptions!$C$61*((RAND()+RAND()+RAND()+RAND()+RAND()+RAND()+RAND()+RAND()+RAND()+RAND()+RAND()+RAND())-6))-1)+Liquidity_30Y!W13)</x:f>
        <x:v>933358.5553456825</x:v>
      </x:c>
      <x:c r="W337" s="16" t="n">
        <x:f>MAX(0,V337*(1+EXP((LN(1+Assumptions!$C$60)-0.5*Assumptions!$C$61^2)+Assumptions!$C$61*((RAND()+RAND()+RAND()+RAND()+RAND()+RAND()+RAND()+RAND()+RAND()+RAND()+RAND()+RAND())-6))-1)+Liquidity_30Y!X13)</x:f>
        <x:v>828792.4995741473</x:v>
      </x:c>
      <x:c r="X337" s="16" t="n">
        <x:f>MAX(0,W337*(1+EXP((LN(1+Assumptions!$C$60)-0.5*Assumptions!$C$61^2)+Assumptions!$C$61*((RAND()+RAND()+RAND()+RAND()+RAND()+RAND()+RAND()+RAND()+RAND()+RAND()+RAND()+RAND())-6))-1)+Liquidity_30Y!Y13)</x:f>
        <x:v>894651.1520572251</x:v>
      </x:c>
      <x:c r="Y337" s="16" t="n">
        <x:f>MAX(0,X337*(1+EXP((LN(1+Assumptions!$C$60)-0.5*Assumptions!$C$61^2)+Assumptions!$C$61*((RAND()+RAND()+RAND()+RAND()+RAND()+RAND()+RAND()+RAND()+RAND()+RAND()+RAND()+RAND())-6))-1)+Liquidity_30Y!Z13)</x:f>
        <x:v>1024047.5083723747</x:v>
      </x:c>
      <x:c r="Z337" s="16" t="n">
        <x:f>MAX(0,Y337*(1+EXP((LN(1+Assumptions!$C$60)-0.5*Assumptions!$C$61^2)+Assumptions!$C$61*((RAND()+RAND()+RAND()+RAND()+RAND()+RAND()+RAND()+RAND()+RAND()+RAND()+RAND()+RAND())-6))-1)+Liquidity_30Y!AA13)</x:f>
        <x:v>848008.3656933552</x:v>
      </x:c>
      <x:c r="AA337" s="16" t="n">
        <x:f>MAX(0,Z337*(1+EXP((LN(1+Assumptions!$C$60)-0.5*Assumptions!$C$61^2)+Assumptions!$C$61*((RAND()+RAND()+RAND()+RAND()+RAND()+RAND()+RAND()+RAND()+RAND()+RAND()+RAND()+RAND())-6))-1)+Liquidity_30Y!AB13)</x:f>
        <x:v>912454.3108379337</x:v>
      </x:c>
      <x:c r="AB337" s="16" t="n">
        <x:f>MAX(0,AA337*(1+EXP((LN(1+Assumptions!$C$60)-0.5*Assumptions!$C$61^2)+Assumptions!$C$61*((RAND()+RAND()+RAND()+RAND()+RAND()+RAND()+RAND()+RAND()+RAND()+RAND()+RAND()+RAND())-6))-1)+Liquidity_30Y!AC13)</x:f>
        <x:v>1503436.1038125765</x:v>
      </x:c>
      <x:c r="AC337" s="16" t="n">
        <x:f>MAX(0,AB337*(1+EXP((LN(1+Assumptions!$C$60)-0.5*Assumptions!$C$61^2)+Assumptions!$C$61*((RAND()+RAND()+RAND()+RAND()+RAND()+RAND()+RAND()+RAND()+RAND()+RAND()+RAND()+RAND())-6))-1)+Liquidity_30Y!AD13)</x:f>
        <x:v>1729950.5935553468</x:v>
      </x:c>
      <x:c r="AD337" s="16" t="n">
        <x:f>MAX(0,AC337*(1+EXP((LN(1+Assumptions!$C$60)-0.5*Assumptions!$C$61^2)+Assumptions!$C$61*((RAND()+RAND()+RAND()+RAND()+RAND()+RAND()+RAND()+RAND()+RAND()+RAND()+RAND()+RAND())-6))-1)+Liquidity_30Y!AE13)</x:f>
        <x:v>1626179.662442661</x:v>
      </x:c>
      <x:c r="AE337" s="16" t="n">
        <x:f>MAX(0,AD337*(1+EXP((LN(1+Assumptions!$C$60)-0.5*Assumptions!$C$61^2)+Assumptions!$C$61*((RAND()+RAND()+RAND()+RAND()+RAND()+RAND()+RAND()+RAND()+RAND()+RAND()+RAND()+RAND())-6))-1)+Liquidity_30Y!AF13)</x:f>
        <x:v>2271164.452345286</x:v>
      </x:c>
      <x:c r="AF337" s="16" t="n">
        <x:f>MAX(0,AE337*(1+EXP((LN(1+Assumptions!$C$60)-0.5*Assumptions!$C$61^2)+Assumptions!$C$61*((RAND()+RAND()+RAND()+RAND()+RAND()+RAND()+RAND()+RAND()+RAND()+RAND()+RAND()+RAND())-6))-1)+Liquidity_30Y!AG13)</x:f>
        <x:v>2268260.8333337754</x:v>
      </x:c>
    </x:row>
    <x:row r="338">
      <x:c r="A338" s="39">
        <x:v>334</x:v>
      </x:c>
      <x:c r="B338" s="16" t="n">
        <x:f>Liquidity_30Y!C14</x:f>
        <x:v>1029031.25</x:v>
      </x:c>
      <x:c r="C338" s="16" t="n">
        <x:f>MAX(0,B338*(1+EXP((LN(1+Assumptions!$C$60)-0.5*Assumptions!$C$61^2)+Assumptions!$C$61*((RAND()+RAND()+RAND()+RAND()+RAND()+RAND()+RAND()+RAND()+RAND()+RAND()+RAND()+RAND())-6))-1)+Liquidity_30Y!D13)</x:f>
        <x:v>860426.9525154989</x:v>
      </x:c>
      <x:c r="D338" s="16" t="n">
        <x:f>MAX(0,C338*(1+EXP((LN(1+Assumptions!$C$60)-0.5*Assumptions!$C$61^2)+Assumptions!$C$61*((RAND()+RAND()+RAND()+RAND()+RAND()+RAND()+RAND()+RAND()+RAND()+RAND()+RAND()+RAND())-6))-1)+Liquidity_30Y!E13)</x:f>
        <x:v>771754.2513037103</x:v>
      </x:c>
      <x:c r="E338" s="16" t="n">
        <x:f>MAX(0,D338*(1+EXP((LN(1+Assumptions!$C$60)-0.5*Assumptions!$C$61^2)+Assumptions!$C$61*((RAND()+RAND()+RAND()+RAND()+RAND()+RAND()+RAND()+RAND()+RAND()+RAND()+RAND()+RAND())-6))-1)+Liquidity_30Y!F13)</x:f>
        <x:v>1066476.7148978391</x:v>
      </x:c>
      <x:c r="F338" s="16" t="n">
        <x:f>MAX(0,E338*(1+EXP((LN(1+Assumptions!$C$60)-0.5*Assumptions!$C$61^2)+Assumptions!$C$61*((RAND()+RAND()+RAND()+RAND()+RAND()+RAND()+RAND()+RAND()+RAND()+RAND()+RAND()+RAND())-6))-1)+Liquidity_30Y!G13)</x:f>
        <x:v>1057631.2366167326</x:v>
      </x:c>
      <x:c r="G338" s="16" t="n">
        <x:f>MAX(0,F338*(1+EXP((LN(1+Assumptions!$C$60)-0.5*Assumptions!$C$61^2)+Assumptions!$C$61*((RAND()+RAND()+RAND()+RAND()+RAND()+RAND()+RAND()+RAND()+RAND()+RAND()+RAND()+RAND())-6))-1)+Liquidity_30Y!H13)</x:f>
        <x:v>1060368.2626606172</x:v>
      </x:c>
      <x:c r="H338" s="16" t="n">
        <x:f>MAX(0,G338*(1+EXP((LN(1+Assumptions!$C$60)-0.5*Assumptions!$C$61^2)+Assumptions!$C$61*((RAND()+RAND()+RAND()+RAND()+RAND()+RAND()+RAND()+RAND()+RAND()+RAND()+RAND()+RAND())-6))-1)+Liquidity_30Y!I13)</x:f>
        <x:v>1010887.9060991143</x:v>
      </x:c>
      <x:c r="I338" s="16" t="n">
        <x:f>MAX(0,H338*(1+EXP((LN(1+Assumptions!$C$60)-0.5*Assumptions!$C$61^2)+Assumptions!$C$61*((RAND()+RAND()+RAND()+RAND()+RAND()+RAND()+RAND()+RAND()+RAND()+RAND()+RAND()+RAND())-6))-1)+Liquidity_30Y!J13)</x:f>
        <x:v>1055452.0048744637</x:v>
      </x:c>
      <x:c r="J338" s="16" t="n">
        <x:f>MAX(0,I338*(1+EXP((LN(1+Assumptions!$C$60)-0.5*Assumptions!$C$61^2)+Assumptions!$C$61*((RAND()+RAND()+RAND()+RAND()+RAND()+RAND()+RAND()+RAND()+RAND()+RAND()+RAND()+RAND())-6))-1)+Liquidity_30Y!K13)</x:f>
        <x:v>1082180.0453253882</x:v>
      </x:c>
      <x:c r="K338" s="16" t="n">
        <x:f>MAX(0,J338*(1+EXP((LN(1+Assumptions!$C$60)-0.5*Assumptions!$C$61^2)+Assumptions!$C$61*((RAND()+RAND()+RAND()+RAND()+RAND()+RAND()+RAND()+RAND()+RAND()+RAND()+RAND()+RAND())-6))-1)+Liquidity_30Y!L13)</x:f>
        <x:v>1106176.8601530623</x:v>
      </x:c>
      <x:c r="L338" s="16" t="n">
        <x:f>MAX(0,K338*(1+EXP((LN(1+Assumptions!$C$60)-0.5*Assumptions!$C$61^2)+Assumptions!$C$61*((RAND()+RAND()+RAND()+RAND()+RAND()+RAND()+RAND()+RAND()+RAND()+RAND()+RAND()+RAND())-6))-1)+Liquidity_30Y!M13)</x:f>
        <x:v>1240060.7675595314</x:v>
      </x:c>
      <x:c r="M338" s="16" t="n">
        <x:f>MAX(0,L338*(1+EXP((LN(1+Assumptions!$C$60)-0.5*Assumptions!$C$61^2)+Assumptions!$C$61*((RAND()+RAND()+RAND()+RAND()+RAND()+RAND()+RAND()+RAND()+RAND()+RAND()+RAND()+RAND())-6))-1)+Liquidity_30Y!N13)</x:f>
        <x:v>1040062.5239762773</x:v>
      </x:c>
      <x:c r="N338" s="16" t="n">
        <x:f>MAX(0,M338*(1+EXP((LN(1+Assumptions!$C$60)-0.5*Assumptions!$C$61^2)+Assumptions!$C$61*((RAND()+RAND()+RAND()+RAND()+RAND()+RAND()+RAND()+RAND()+RAND()+RAND()+RAND()+RAND())-6))-1)+Liquidity_30Y!O13)</x:f>
        <x:v>891704.1005405881</x:v>
      </x:c>
      <x:c r="O338" s="16" t="n">
        <x:f>MAX(0,N338*(1+EXP((LN(1+Assumptions!$C$60)-0.5*Assumptions!$C$61^2)+Assumptions!$C$61*((RAND()+RAND()+RAND()+RAND()+RAND()+RAND()+RAND()+RAND()+RAND()+RAND()+RAND()+RAND())-6))-1)+Liquidity_30Y!P13)</x:f>
        <x:v>908103.2491229364</x:v>
      </x:c>
      <x:c r="P338" s="16" t="n">
        <x:f>MAX(0,O338*(1+EXP((LN(1+Assumptions!$C$60)-0.5*Assumptions!$C$61^2)+Assumptions!$C$61*((RAND()+RAND()+RAND()+RAND()+RAND()+RAND()+RAND()+RAND()+RAND()+RAND()+RAND()+RAND())-6))-1)+Liquidity_30Y!Q13)</x:f>
        <x:v>1037849.0162775372</x:v>
      </x:c>
      <x:c r="Q338" s="16" t="n">
        <x:f>MAX(0,P338*(1+EXP((LN(1+Assumptions!$C$60)-0.5*Assumptions!$C$61^2)+Assumptions!$C$61*((RAND()+RAND()+RAND()+RAND()+RAND()+RAND()+RAND()+RAND()+RAND()+RAND()+RAND()+RAND())-6))-1)+Liquidity_30Y!R13)</x:f>
        <x:v>1007493.2784869964</x:v>
      </x:c>
      <x:c r="R338" s="16" t="n">
        <x:f>MAX(0,Q338*(1+EXP((LN(1+Assumptions!$C$60)-0.5*Assumptions!$C$61^2)+Assumptions!$C$61*((RAND()+RAND()+RAND()+RAND()+RAND()+RAND()+RAND()+RAND()+RAND()+RAND()+RAND()+RAND())-6))-1)+Liquidity_30Y!S13)</x:f>
        <x:v>1144153.0308657824</x:v>
      </x:c>
      <x:c r="S338" s="16" t="n">
        <x:f>MAX(0,R338*(1+EXP((LN(1+Assumptions!$C$60)-0.5*Assumptions!$C$61^2)+Assumptions!$C$61*((RAND()+RAND()+RAND()+RAND()+RAND()+RAND()+RAND()+RAND()+RAND()+RAND()+RAND()+RAND())-6))-1)+Liquidity_30Y!T13)</x:f>
        <x:v>1277582.318860961</x:v>
      </x:c>
      <x:c r="T338" s="16" t="n">
        <x:f>MAX(0,S338*(1+EXP((LN(1+Assumptions!$C$60)-0.5*Assumptions!$C$61^2)+Assumptions!$C$61*((RAND()+RAND()+RAND()+RAND()+RAND()+RAND()+RAND()+RAND()+RAND()+RAND()+RAND()+RAND())-6))-1)+Liquidity_30Y!U13)</x:f>
        <x:v>1276914.0285312766</x:v>
      </x:c>
      <x:c r="U338" s="16" t="n">
        <x:f>MAX(0,T338*(1+EXP((LN(1+Assumptions!$C$60)-0.5*Assumptions!$C$61^2)+Assumptions!$C$61*((RAND()+RAND()+RAND()+RAND()+RAND()+RAND()+RAND()+RAND()+RAND()+RAND()+RAND()+RAND())-6))-1)+Liquidity_30Y!V13)</x:f>
        <x:v>1704627.7154535216</x:v>
      </x:c>
      <x:c r="V338" s="16" t="n">
        <x:f>MAX(0,U338*(1+EXP((LN(1+Assumptions!$C$60)-0.5*Assumptions!$C$61^2)+Assumptions!$C$61*((RAND()+RAND()+RAND()+RAND()+RAND()+RAND()+RAND()+RAND()+RAND()+RAND()+RAND()+RAND())-6))-1)+Liquidity_30Y!W13)</x:f>
        <x:v>1821505.7327478782</x:v>
      </x:c>
      <x:c r="W338" s="16" t="n">
        <x:f>MAX(0,V338*(1+EXP((LN(1+Assumptions!$C$60)-0.5*Assumptions!$C$61^2)+Assumptions!$C$61*((RAND()+RAND()+RAND()+RAND()+RAND()+RAND()+RAND()+RAND()+RAND()+RAND()+RAND()+RAND())-6))-1)+Liquidity_30Y!X13)</x:f>
        <x:v>1916905.8492347854</x:v>
      </x:c>
      <x:c r="X338" s="16" t="n">
        <x:f>MAX(0,W338*(1+EXP((LN(1+Assumptions!$C$60)-0.5*Assumptions!$C$61^2)+Assumptions!$C$61*((RAND()+RAND()+RAND()+RAND()+RAND()+RAND()+RAND()+RAND()+RAND()+RAND()+RAND()+RAND())-6))-1)+Liquidity_30Y!Y13)</x:f>
        <x:v>2368503.8155815694</x:v>
      </x:c>
      <x:c r="Y338" s="16" t="n">
        <x:f>MAX(0,X338*(1+EXP((LN(1+Assumptions!$C$60)-0.5*Assumptions!$C$61^2)+Assumptions!$C$61*((RAND()+RAND()+RAND()+RAND()+RAND()+RAND()+RAND()+RAND()+RAND()+RAND()+RAND()+RAND())-6))-1)+Liquidity_30Y!Z13)</x:f>
        <x:v>2453453.8648432996</x:v>
      </x:c>
      <x:c r="Z338" s="16" t="n">
        <x:f>MAX(0,Y338*(1+EXP((LN(1+Assumptions!$C$60)-0.5*Assumptions!$C$61^2)+Assumptions!$C$61*((RAND()+RAND()+RAND()+RAND()+RAND()+RAND()+RAND()+RAND()+RAND()+RAND()+RAND()+RAND())-6))-1)+Liquidity_30Y!AA13)</x:f>
        <x:v>3551736.4168497487</x:v>
      </x:c>
      <x:c r="AA338" s="16" t="n">
        <x:f>MAX(0,Z338*(1+EXP((LN(1+Assumptions!$C$60)-0.5*Assumptions!$C$61^2)+Assumptions!$C$61*((RAND()+RAND()+RAND()+RAND()+RAND()+RAND()+RAND()+RAND()+RAND()+RAND()+RAND()+RAND())-6))-1)+Liquidity_30Y!AB13)</x:f>
        <x:v>3556656.3323027017</x:v>
      </x:c>
      <x:c r="AB338" s="16" t="n">
        <x:f>MAX(0,AA338*(1+EXP((LN(1+Assumptions!$C$60)-0.5*Assumptions!$C$61^2)+Assumptions!$C$61*((RAND()+RAND()+RAND()+RAND()+RAND()+RAND()+RAND()+RAND()+RAND()+RAND()+RAND()+RAND())-6))-1)+Liquidity_30Y!AC13)</x:f>
        <x:v>4347896.680220378</x:v>
      </x:c>
      <x:c r="AC338" s="16" t="n">
        <x:f>MAX(0,AB338*(1+EXP((LN(1+Assumptions!$C$60)-0.5*Assumptions!$C$61^2)+Assumptions!$C$61*((RAND()+RAND()+RAND()+RAND()+RAND()+RAND()+RAND()+RAND()+RAND()+RAND()+RAND()+RAND())-6))-1)+Liquidity_30Y!AD13)</x:f>
        <x:v>3805201.1788932285</x:v>
      </x:c>
      <x:c r="AD338" s="16" t="n">
        <x:f>MAX(0,AC338*(1+EXP((LN(1+Assumptions!$C$60)-0.5*Assumptions!$C$61^2)+Assumptions!$C$61*((RAND()+RAND()+RAND()+RAND()+RAND()+RAND()+RAND()+RAND()+RAND()+RAND()+RAND()+RAND())-6))-1)+Liquidity_30Y!AE13)</x:f>
        <x:v>5308543.08427881</x:v>
      </x:c>
      <x:c r="AE338" s="16" t="n">
        <x:f>MAX(0,AD338*(1+EXP((LN(1+Assumptions!$C$60)-0.5*Assumptions!$C$61^2)+Assumptions!$C$61*((RAND()+RAND()+RAND()+RAND()+RAND()+RAND()+RAND()+RAND()+RAND()+RAND()+RAND()+RAND())-6))-1)+Liquidity_30Y!AF13)</x:f>
        <x:v>7198581.401663177</x:v>
      </x:c>
      <x:c r="AF338" s="16" t="n">
        <x:f>MAX(0,AE338*(1+EXP((LN(1+Assumptions!$C$60)-0.5*Assumptions!$C$61^2)+Assumptions!$C$61*((RAND()+RAND()+RAND()+RAND()+RAND()+RAND()+RAND()+RAND()+RAND()+RAND()+RAND()+RAND())-6))-1)+Liquidity_30Y!AG13)</x:f>
        <x:v>7883921.798161953</x:v>
      </x:c>
    </x:row>
    <x:row r="339">
      <x:c r="A339" s="39">
        <x:v>335</x:v>
      </x:c>
      <x:c r="B339" s="16" t="n">
        <x:f>Liquidity_30Y!C14</x:f>
        <x:v>1029031.25</x:v>
      </x:c>
      <x:c r="C339" s="16" t="n">
        <x:f>MAX(0,B339*(1+EXP((LN(1+Assumptions!$C$60)-0.5*Assumptions!$C$61^2)+Assumptions!$C$61*((RAND()+RAND()+RAND()+RAND()+RAND()+RAND()+RAND()+RAND()+RAND()+RAND()+RAND()+RAND())-6))-1)+Liquidity_30Y!D13)</x:f>
        <x:v>1135239.4755864055</x:v>
      </x:c>
      <x:c r="D339" s="16" t="n">
        <x:f>MAX(0,C339*(1+EXP((LN(1+Assumptions!$C$60)-0.5*Assumptions!$C$61^2)+Assumptions!$C$61*((RAND()+RAND()+RAND()+RAND()+RAND()+RAND()+RAND()+RAND()+RAND()+RAND()+RAND()+RAND())-6))-1)+Liquidity_30Y!E13)</x:f>
        <x:v>988396.4321077866</x:v>
      </x:c>
      <x:c r="E339" s="16" t="n">
        <x:f>MAX(0,D339*(1+EXP((LN(1+Assumptions!$C$60)-0.5*Assumptions!$C$61^2)+Assumptions!$C$61*((RAND()+RAND()+RAND()+RAND()+RAND()+RAND()+RAND()+RAND()+RAND()+RAND()+RAND()+RAND())-6))-1)+Liquidity_30Y!F13)</x:f>
        <x:v>1139241.172090007</x:v>
      </x:c>
      <x:c r="F339" s="16" t="n">
        <x:f>MAX(0,E339*(1+EXP((LN(1+Assumptions!$C$60)-0.5*Assumptions!$C$61^2)+Assumptions!$C$61*((RAND()+RAND()+RAND()+RAND()+RAND()+RAND()+RAND()+RAND()+RAND()+RAND()+RAND()+RAND())-6))-1)+Liquidity_30Y!G13)</x:f>
        <x:v>1518855.4733295494</x:v>
      </x:c>
      <x:c r="G339" s="16" t="n">
        <x:f>MAX(0,F339*(1+EXP((LN(1+Assumptions!$C$60)-0.5*Assumptions!$C$61^2)+Assumptions!$C$61*((RAND()+RAND()+RAND()+RAND()+RAND()+RAND()+RAND()+RAND()+RAND()+RAND()+RAND()+RAND())-6))-1)+Liquidity_30Y!H13)</x:f>
        <x:v>1406289.151055735</x:v>
      </x:c>
      <x:c r="H339" s="16" t="n">
        <x:f>MAX(0,G339*(1+EXP((LN(1+Assumptions!$C$60)-0.5*Assumptions!$C$61^2)+Assumptions!$C$61*((RAND()+RAND()+RAND()+RAND()+RAND()+RAND()+RAND()+RAND()+RAND()+RAND()+RAND()+RAND())-6))-1)+Liquidity_30Y!I13)</x:f>
        <x:v>1314629.3993896744</x:v>
      </x:c>
      <x:c r="I339" s="16" t="n">
        <x:f>MAX(0,H339*(1+EXP((LN(1+Assumptions!$C$60)-0.5*Assumptions!$C$61^2)+Assumptions!$C$61*((RAND()+RAND()+RAND()+RAND()+RAND()+RAND()+RAND()+RAND()+RAND()+RAND()+RAND()+RAND())-6))-1)+Liquidity_30Y!J13)</x:f>
        <x:v>1536439.3394753595</x:v>
      </x:c>
      <x:c r="J339" s="16" t="n">
        <x:f>MAX(0,I339*(1+EXP((LN(1+Assumptions!$C$60)-0.5*Assumptions!$C$61^2)+Assumptions!$C$61*((RAND()+RAND()+RAND()+RAND()+RAND()+RAND()+RAND()+RAND()+RAND()+RAND()+RAND()+RAND())-6))-1)+Liquidity_30Y!K13)</x:f>
        <x:v>1562344.1041343408</x:v>
      </x:c>
      <x:c r="K339" s="16" t="n">
        <x:f>MAX(0,J339*(1+EXP((LN(1+Assumptions!$C$60)-0.5*Assumptions!$C$61^2)+Assumptions!$C$61*((RAND()+RAND()+RAND()+RAND()+RAND()+RAND()+RAND()+RAND()+RAND()+RAND()+RAND()+RAND())-6))-1)+Liquidity_30Y!L13)</x:f>
        <x:v>1726692.7990422158</x:v>
      </x:c>
      <x:c r="L339" s="16" t="n">
        <x:f>MAX(0,K339*(1+EXP((LN(1+Assumptions!$C$60)-0.5*Assumptions!$C$61^2)+Assumptions!$C$61*((RAND()+RAND()+RAND()+RAND()+RAND()+RAND()+RAND()+RAND()+RAND()+RAND()+RAND()+RAND())-6))-1)+Liquidity_30Y!M13)</x:f>
        <x:v>1643924.4681732366</x:v>
      </x:c>
      <x:c r="M339" s="16" t="n">
        <x:f>MAX(0,L339*(1+EXP((LN(1+Assumptions!$C$60)-0.5*Assumptions!$C$61^2)+Assumptions!$C$61*((RAND()+RAND()+RAND()+RAND()+RAND()+RAND()+RAND()+RAND()+RAND()+RAND()+RAND()+RAND())-6))-1)+Liquidity_30Y!N13)</x:f>
        <x:v>1862564.6534930367</x:v>
      </x:c>
      <x:c r="N339" s="16" t="n">
        <x:f>MAX(0,M339*(1+EXP((LN(1+Assumptions!$C$60)-0.5*Assumptions!$C$61^2)+Assumptions!$C$61*((RAND()+RAND()+RAND()+RAND()+RAND()+RAND()+RAND()+RAND()+RAND()+RAND()+RAND()+RAND())-6))-1)+Liquidity_30Y!O13)</x:f>
        <x:v>1852243.0995284433</x:v>
      </x:c>
      <x:c r="O339" s="16" t="n">
        <x:f>MAX(0,N339*(1+EXP((LN(1+Assumptions!$C$60)-0.5*Assumptions!$C$61^2)+Assumptions!$C$61*((RAND()+RAND()+RAND()+RAND()+RAND()+RAND()+RAND()+RAND()+RAND()+RAND()+RAND()+RAND())-6))-1)+Liquidity_30Y!P13)</x:f>
        <x:v>1816642.3538219982</x:v>
      </x:c>
      <x:c r="P339" s="16" t="n">
        <x:f>MAX(0,O339*(1+EXP((LN(1+Assumptions!$C$60)-0.5*Assumptions!$C$61^2)+Assumptions!$C$61*((RAND()+RAND()+RAND()+RAND()+RAND()+RAND()+RAND()+RAND()+RAND()+RAND()+RAND()+RAND())-6))-1)+Liquidity_30Y!Q13)</x:f>
        <x:v>2592703.0775466394</x:v>
      </x:c>
      <x:c r="Q339" s="16" t="n">
        <x:f>MAX(0,P339*(1+EXP((LN(1+Assumptions!$C$60)-0.5*Assumptions!$C$61^2)+Assumptions!$C$61*((RAND()+RAND()+RAND()+RAND()+RAND()+RAND()+RAND()+RAND()+RAND()+RAND()+RAND()+RAND())-6))-1)+Liquidity_30Y!R13)</x:f>
        <x:v>2333571.9363840646</x:v>
      </x:c>
      <x:c r="R339" s="16" t="n">
        <x:f>MAX(0,Q339*(1+EXP((LN(1+Assumptions!$C$60)-0.5*Assumptions!$C$61^2)+Assumptions!$C$61*((RAND()+RAND()+RAND()+RAND()+RAND()+RAND()+RAND()+RAND()+RAND()+RAND()+RAND()+RAND())-6))-1)+Liquidity_30Y!S13)</x:f>
        <x:v>2621012.0135088447</x:v>
      </x:c>
      <x:c r="S339" s="16" t="n">
        <x:f>MAX(0,R339*(1+EXP((LN(1+Assumptions!$C$60)-0.5*Assumptions!$C$61^2)+Assumptions!$C$61*((RAND()+RAND()+RAND()+RAND()+RAND()+RAND()+RAND()+RAND()+RAND()+RAND()+RAND()+RAND())-6))-1)+Liquidity_30Y!T13)</x:f>
        <x:v>2659887.0169320237</x:v>
      </x:c>
      <x:c r="T339" s="16" t="n">
        <x:f>MAX(0,S339*(1+EXP((LN(1+Assumptions!$C$60)-0.5*Assumptions!$C$61^2)+Assumptions!$C$61*((RAND()+RAND()+RAND()+RAND()+RAND()+RAND()+RAND()+RAND()+RAND()+RAND()+RAND()+RAND())-6))-1)+Liquidity_30Y!U13)</x:f>
        <x:v>3278813.226541283</x:v>
      </x:c>
      <x:c r="U339" s="16" t="n">
        <x:f>MAX(0,T339*(1+EXP((LN(1+Assumptions!$C$60)-0.5*Assumptions!$C$61^2)+Assumptions!$C$61*((RAND()+RAND()+RAND()+RAND()+RAND()+RAND()+RAND()+RAND()+RAND()+RAND()+RAND()+RAND())-6))-1)+Liquidity_30Y!V13)</x:f>
        <x:v>4535969.931086477</x:v>
      </x:c>
      <x:c r="V339" s="16" t="n">
        <x:f>MAX(0,U339*(1+EXP((LN(1+Assumptions!$C$60)-0.5*Assumptions!$C$61^2)+Assumptions!$C$61*((RAND()+RAND()+RAND()+RAND()+RAND()+RAND()+RAND()+RAND()+RAND()+RAND()+RAND()+RAND())-6))-1)+Liquidity_30Y!W13)</x:f>
        <x:v>4474998.990327438</x:v>
      </x:c>
      <x:c r="W339" s="16" t="n">
        <x:f>MAX(0,V339*(1+EXP((LN(1+Assumptions!$C$60)-0.5*Assumptions!$C$61^2)+Assumptions!$C$61*((RAND()+RAND()+RAND()+RAND()+RAND()+RAND()+RAND()+RAND()+RAND()+RAND()+RAND()+RAND())-6))-1)+Liquidity_30Y!X13)</x:f>
        <x:v>4539955.657326949</x:v>
      </x:c>
      <x:c r="X339" s="16" t="n">
        <x:f>MAX(0,W339*(1+EXP((LN(1+Assumptions!$C$60)-0.5*Assumptions!$C$61^2)+Assumptions!$C$61*((RAND()+RAND()+RAND()+RAND()+RAND()+RAND()+RAND()+RAND()+RAND()+RAND()+RAND()+RAND())-6))-1)+Liquidity_30Y!Y13)</x:f>
        <x:v>4836715.883524599</x:v>
      </x:c>
      <x:c r="Y339" s="16" t="n">
        <x:f>MAX(0,X339*(1+EXP((LN(1+Assumptions!$C$60)-0.5*Assumptions!$C$61^2)+Assumptions!$C$61*((RAND()+RAND()+RAND()+RAND()+RAND()+RAND()+RAND()+RAND()+RAND()+RAND()+RAND()+RAND())-6))-1)+Liquidity_30Y!Z13)</x:f>
        <x:v>6409899.443801579</x:v>
      </x:c>
      <x:c r="Z339" s="16" t="n">
        <x:f>MAX(0,Y339*(1+EXP((LN(1+Assumptions!$C$60)-0.5*Assumptions!$C$61^2)+Assumptions!$C$61*((RAND()+RAND()+RAND()+RAND()+RAND()+RAND()+RAND()+RAND()+RAND()+RAND()+RAND()+RAND())-6))-1)+Liquidity_30Y!AA13)</x:f>
        <x:v>7904918.9308160115</x:v>
      </x:c>
      <x:c r="AA339" s="16" t="n">
        <x:f>MAX(0,Z339*(1+EXP((LN(1+Assumptions!$C$60)-0.5*Assumptions!$C$61^2)+Assumptions!$C$61*((RAND()+RAND()+RAND()+RAND()+RAND()+RAND()+RAND()+RAND()+RAND()+RAND()+RAND()+RAND())-6))-1)+Liquidity_30Y!AB13)</x:f>
        <x:v>9658172.378356937</x:v>
      </x:c>
      <x:c r="AB339" s="16" t="n">
        <x:f>MAX(0,AA339*(1+EXP((LN(1+Assumptions!$C$60)-0.5*Assumptions!$C$61^2)+Assumptions!$C$61*((RAND()+RAND()+RAND()+RAND()+RAND()+RAND()+RAND()+RAND()+RAND()+RAND()+RAND()+RAND())-6))-1)+Liquidity_30Y!AC13)</x:f>
        <x:v>9000148.549870655</x:v>
      </x:c>
      <x:c r="AC339" s="16" t="n">
        <x:f>MAX(0,AB339*(1+EXP((LN(1+Assumptions!$C$60)-0.5*Assumptions!$C$61^2)+Assumptions!$C$61*((RAND()+RAND()+RAND()+RAND()+RAND()+RAND()+RAND()+RAND()+RAND()+RAND()+RAND()+RAND())-6))-1)+Liquidity_30Y!AD13)</x:f>
        <x:v>9304011.640883602</x:v>
      </x:c>
      <x:c r="AD339" s="16" t="n">
        <x:f>MAX(0,AC339*(1+EXP((LN(1+Assumptions!$C$60)-0.5*Assumptions!$C$61^2)+Assumptions!$C$61*((RAND()+RAND()+RAND()+RAND()+RAND()+RAND()+RAND()+RAND()+RAND()+RAND()+RAND()+RAND())-6))-1)+Liquidity_30Y!AE13)</x:f>
        <x:v>10732874.2206239</x:v>
      </x:c>
      <x:c r="AE339" s="16" t="n">
        <x:f>MAX(0,AD339*(1+EXP((LN(1+Assumptions!$C$60)-0.5*Assumptions!$C$61^2)+Assumptions!$C$61*((RAND()+RAND()+RAND()+RAND()+RAND()+RAND()+RAND()+RAND()+RAND()+RAND()+RAND()+RAND())-6))-1)+Liquidity_30Y!AF13)</x:f>
        <x:v>12279434.447497204</x:v>
      </x:c>
      <x:c r="AF339" s="16" t="n">
        <x:f>MAX(0,AE339*(1+EXP((LN(1+Assumptions!$C$60)-0.5*Assumptions!$C$61^2)+Assumptions!$C$61*((RAND()+RAND()+RAND()+RAND()+RAND()+RAND()+RAND()+RAND()+RAND()+RAND()+RAND()+RAND())-6))-1)+Liquidity_30Y!AG13)</x:f>
        <x:v>14871052.317933096</x:v>
      </x:c>
    </x:row>
    <x:row r="340">
      <x:c r="A340" s="39">
        <x:v>336</x:v>
      </x:c>
      <x:c r="B340" s="16" t="n">
        <x:f>Liquidity_30Y!C14</x:f>
        <x:v>1029031.25</x:v>
      </x:c>
      <x:c r="C340" s="16" t="n">
        <x:f>MAX(0,B340*(1+EXP((LN(1+Assumptions!$C$60)-0.5*Assumptions!$C$61^2)+Assumptions!$C$61*((RAND()+RAND()+RAND()+RAND()+RAND()+RAND()+RAND()+RAND()+RAND()+RAND()+RAND()+RAND())-6))-1)+Liquidity_30Y!D13)</x:f>
        <x:v>1134952.8101593633</x:v>
      </x:c>
      <x:c r="D340" s="16" t="n">
        <x:f>MAX(0,C340*(1+EXP((LN(1+Assumptions!$C$60)-0.5*Assumptions!$C$61^2)+Assumptions!$C$61*((RAND()+RAND()+RAND()+RAND()+RAND()+RAND()+RAND()+RAND()+RAND()+RAND()+RAND()+RAND())-6))-1)+Liquidity_30Y!E13)</x:f>
        <x:v>1464930.625143321</x:v>
      </x:c>
      <x:c r="E340" s="16" t="n">
        <x:f>MAX(0,D340*(1+EXP((LN(1+Assumptions!$C$60)-0.5*Assumptions!$C$61^2)+Assumptions!$C$61*((RAND()+RAND()+RAND()+RAND()+RAND()+RAND()+RAND()+RAND()+RAND()+RAND()+RAND()+RAND())-6))-1)+Liquidity_30Y!F13)</x:f>
        <x:v>1415457.2964202457</x:v>
      </x:c>
      <x:c r="F340" s="16" t="n">
        <x:f>MAX(0,E340*(1+EXP((LN(1+Assumptions!$C$60)-0.5*Assumptions!$C$61^2)+Assumptions!$C$61*((RAND()+RAND()+RAND()+RAND()+RAND()+RAND()+RAND()+RAND()+RAND()+RAND()+RAND()+RAND())-6))-1)+Liquidity_30Y!G13)</x:f>
        <x:v>1654118.5939187522</x:v>
      </x:c>
      <x:c r="G340" s="16" t="n">
        <x:f>MAX(0,F340*(1+EXP((LN(1+Assumptions!$C$60)-0.5*Assumptions!$C$61^2)+Assumptions!$C$61*((RAND()+RAND()+RAND()+RAND()+RAND()+RAND()+RAND()+RAND()+RAND()+RAND()+RAND()+RAND())-6))-1)+Liquidity_30Y!H13)</x:f>
        <x:v>1799312.4310617538</x:v>
      </x:c>
      <x:c r="H340" s="16" t="n">
        <x:f>MAX(0,G340*(1+EXP((LN(1+Assumptions!$C$60)-0.5*Assumptions!$C$61^2)+Assumptions!$C$61*((RAND()+RAND()+RAND()+RAND()+RAND()+RAND()+RAND()+RAND()+RAND()+RAND()+RAND()+RAND())-6))-1)+Liquidity_30Y!I13)</x:f>
        <x:v>2252932.7001612727</x:v>
      </x:c>
      <x:c r="I340" s="16" t="n">
        <x:f>MAX(0,H340*(1+EXP((LN(1+Assumptions!$C$60)-0.5*Assumptions!$C$61^2)+Assumptions!$C$61*((RAND()+RAND()+RAND()+RAND()+RAND()+RAND()+RAND()+RAND()+RAND()+RAND()+RAND()+RAND())-6))-1)+Liquidity_30Y!J13)</x:f>
        <x:v>2467185.9446214945</x:v>
      </x:c>
      <x:c r="J340" s="16" t="n">
        <x:f>MAX(0,I340*(1+EXP((LN(1+Assumptions!$C$60)-0.5*Assumptions!$C$61^2)+Assumptions!$C$61*((RAND()+RAND()+RAND()+RAND()+RAND()+RAND()+RAND()+RAND()+RAND()+RAND()+RAND()+RAND())-6))-1)+Liquidity_30Y!K13)</x:f>
        <x:v>1647867.0984116662</x:v>
      </x:c>
      <x:c r="K340" s="16" t="n">
        <x:f>MAX(0,J340*(1+EXP((LN(1+Assumptions!$C$60)-0.5*Assumptions!$C$61^2)+Assumptions!$C$61*((RAND()+RAND()+RAND()+RAND()+RAND()+RAND()+RAND()+RAND()+RAND()+RAND()+RAND()+RAND())-6))-1)+Liquidity_30Y!L13)</x:f>
        <x:v>1781783.557683729</x:v>
      </x:c>
      <x:c r="L340" s="16" t="n">
        <x:f>MAX(0,K340*(1+EXP((LN(1+Assumptions!$C$60)-0.5*Assumptions!$C$61^2)+Assumptions!$C$61*((RAND()+RAND()+RAND()+RAND()+RAND()+RAND()+RAND()+RAND()+RAND()+RAND()+RAND()+RAND())-6))-1)+Liquidity_30Y!M13)</x:f>
        <x:v>2337456.8058864437</x:v>
      </x:c>
      <x:c r="M340" s="16" t="n">
        <x:f>MAX(0,L340*(1+EXP((LN(1+Assumptions!$C$60)-0.5*Assumptions!$C$61^2)+Assumptions!$C$61*((RAND()+RAND()+RAND()+RAND()+RAND()+RAND()+RAND()+RAND()+RAND()+RAND()+RAND()+RAND())-6))-1)+Liquidity_30Y!N13)</x:f>
        <x:v>2701749.945608104</x:v>
      </x:c>
      <x:c r="N340" s="16" t="n">
        <x:f>MAX(0,M340*(1+EXP((LN(1+Assumptions!$C$60)-0.5*Assumptions!$C$61^2)+Assumptions!$C$61*((RAND()+RAND()+RAND()+RAND()+RAND()+RAND()+RAND()+RAND()+RAND()+RAND()+RAND()+RAND())-6))-1)+Liquidity_30Y!O13)</x:f>
        <x:v>2552879.5496398387</x:v>
      </x:c>
      <x:c r="O340" s="16" t="n">
        <x:f>MAX(0,N340*(1+EXP((LN(1+Assumptions!$C$60)-0.5*Assumptions!$C$61^2)+Assumptions!$C$61*((RAND()+RAND()+RAND()+RAND()+RAND()+RAND()+RAND()+RAND()+RAND()+RAND()+RAND()+RAND())-6))-1)+Liquidity_30Y!P13)</x:f>
        <x:v>2931930.4837988787</x:v>
      </x:c>
      <x:c r="P340" s="16" t="n">
        <x:f>MAX(0,O340*(1+EXP((LN(1+Assumptions!$C$60)-0.5*Assumptions!$C$61^2)+Assumptions!$C$61*((RAND()+RAND()+RAND()+RAND()+RAND()+RAND()+RAND()+RAND()+RAND()+RAND()+RAND()+RAND())-6))-1)+Liquidity_30Y!Q13)</x:f>
        <x:v>2875859.4113314385</x:v>
      </x:c>
      <x:c r="Q340" s="16" t="n">
        <x:f>MAX(0,P340*(1+EXP((LN(1+Assumptions!$C$60)-0.5*Assumptions!$C$61^2)+Assumptions!$C$61*((RAND()+RAND()+RAND()+RAND()+RAND()+RAND()+RAND()+RAND()+RAND()+RAND()+RAND()+RAND())-6))-1)+Liquidity_30Y!R13)</x:f>
        <x:v>2666951.486811789</x:v>
      </x:c>
      <x:c r="R340" s="16" t="n">
        <x:f>MAX(0,Q340*(1+EXP((LN(1+Assumptions!$C$60)-0.5*Assumptions!$C$61^2)+Assumptions!$C$61*((RAND()+RAND()+RAND()+RAND()+RAND()+RAND()+RAND()+RAND()+RAND()+RAND()+RAND()+RAND())-6))-1)+Liquidity_30Y!S13)</x:f>
        <x:v>3062212.7486009113</x:v>
      </x:c>
      <x:c r="S340" s="16" t="n">
        <x:f>MAX(0,R340*(1+EXP((LN(1+Assumptions!$C$60)-0.5*Assumptions!$C$61^2)+Assumptions!$C$61*((RAND()+RAND()+RAND()+RAND()+RAND()+RAND()+RAND()+RAND()+RAND()+RAND()+RAND()+RAND())-6))-1)+Liquidity_30Y!T13)</x:f>
        <x:v>2777641.730601224</x:v>
      </x:c>
      <x:c r="T340" s="16" t="n">
        <x:f>MAX(0,S340*(1+EXP((LN(1+Assumptions!$C$60)-0.5*Assumptions!$C$61^2)+Assumptions!$C$61*((RAND()+RAND()+RAND()+RAND()+RAND()+RAND()+RAND()+RAND()+RAND()+RAND()+RAND()+RAND())-6))-1)+Liquidity_30Y!U13)</x:f>
        <x:v>2794197.5997243235</x:v>
      </x:c>
      <x:c r="U340" s="16" t="n">
        <x:f>MAX(0,T340*(1+EXP((LN(1+Assumptions!$C$60)-0.5*Assumptions!$C$61^2)+Assumptions!$C$61*((RAND()+RAND()+RAND()+RAND()+RAND()+RAND()+RAND()+RAND()+RAND()+RAND()+RAND()+RAND())-6))-1)+Liquidity_30Y!V13)</x:f>
        <x:v>2884555.710727652</x:v>
      </x:c>
      <x:c r="V340" s="16" t="n">
        <x:f>MAX(0,U340*(1+EXP((LN(1+Assumptions!$C$60)-0.5*Assumptions!$C$61^2)+Assumptions!$C$61*((RAND()+RAND()+RAND()+RAND()+RAND()+RAND()+RAND()+RAND()+RAND()+RAND()+RAND()+RAND())-6))-1)+Liquidity_30Y!W13)</x:f>
        <x:v>2647353.198806816</x:v>
      </x:c>
      <x:c r="W340" s="16" t="n">
        <x:f>MAX(0,V340*(1+EXP((LN(1+Assumptions!$C$60)-0.5*Assumptions!$C$61^2)+Assumptions!$C$61*((RAND()+RAND()+RAND()+RAND()+RAND()+RAND()+RAND()+RAND()+RAND()+RAND()+RAND()+RAND())-6))-1)+Liquidity_30Y!X13)</x:f>
        <x:v>3443058.666941084</x:v>
      </x:c>
      <x:c r="X340" s="16" t="n">
        <x:f>MAX(0,W340*(1+EXP((LN(1+Assumptions!$C$60)-0.5*Assumptions!$C$61^2)+Assumptions!$C$61*((RAND()+RAND()+RAND()+RAND()+RAND()+RAND()+RAND()+RAND()+RAND()+RAND()+RAND()+RAND())-6))-1)+Liquidity_30Y!Y13)</x:f>
        <x:v>4148961.2102604974</x:v>
      </x:c>
      <x:c r="Y340" s="16" t="n">
        <x:f>MAX(0,X340*(1+EXP((LN(1+Assumptions!$C$60)-0.5*Assumptions!$C$61^2)+Assumptions!$C$61*((RAND()+RAND()+RAND()+RAND()+RAND()+RAND()+RAND()+RAND()+RAND()+RAND()+RAND()+RAND())-6))-1)+Liquidity_30Y!Z13)</x:f>
        <x:v>3722846.317823476</x:v>
      </x:c>
      <x:c r="Z340" s="16" t="n">
        <x:f>MAX(0,Y340*(1+EXP((LN(1+Assumptions!$C$60)-0.5*Assumptions!$C$61^2)+Assumptions!$C$61*((RAND()+RAND()+RAND()+RAND()+RAND()+RAND()+RAND()+RAND()+RAND()+RAND()+RAND()+RAND())-6))-1)+Liquidity_30Y!AA13)</x:f>
        <x:v>3370438.491436552</x:v>
      </x:c>
      <x:c r="AA340" s="16" t="n">
        <x:f>MAX(0,Z340*(1+EXP((LN(1+Assumptions!$C$60)-0.5*Assumptions!$C$61^2)+Assumptions!$C$61*((RAND()+RAND()+RAND()+RAND()+RAND()+RAND()+RAND()+RAND()+RAND()+RAND()+RAND()+RAND())-6))-1)+Liquidity_30Y!AB13)</x:f>
        <x:v>2898917.092113167</x:v>
      </x:c>
      <x:c r="AB340" s="16" t="n">
        <x:f>MAX(0,AA340*(1+EXP((LN(1+Assumptions!$C$60)-0.5*Assumptions!$C$61^2)+Assumptions!$C$61*((RAND()+RAND()+RAND()+RAND()+RAND()+RAND()+RAND()+RAND()+RAND()+RAND()+RAND()+RAND())-6))-1)+Liquidity_30Y!AC13)</x:f>
        <x:v>3450867.753949886</x:v>
      </x:c>
      <x:c r="AC340" s="16" t="n">
        <x:f>MAX(0,AB340*(1+EXP((LN(1+Assumptions!$C$60)-0.5*Assumptions!$C$61^2)+Assumptions!$C$61*((RAND()+RAND()+RAND()+RAND()+RAND()+RAND()+RAND()+RAND()+RAND()+RAND()+RAND()+RAND())-6))-1)+Liquidity_30Y!AD13)</x:f>
        <x:v>3575259.9217230733</x:v>
      </x:c>
      <x:c r="AD340" s="16" t="n">
        <x:f>MAX(0,AC340*(1+EXP((LN(1+Assumptions!$C$60)-0.5*Assumptions!$C$61^2)+Assumptions!$C$61*((RAND()+RAND()+RAND()+RAND()+RAND()+RAND()+RAND()+RAND()+RAND()+RAND()+RAND()+RAND())-6))-1)+Liquidity_30Y!AE13)</x:f>
        <x:v>3152767.228770932</x:v>
      </x:c>
      <x:c r="AE340" s="16" t="n">
        <x:f>MAX(0,AD340*(1+EXP((LN(1+Assumptions!$C$60)-0.5*Assumptions!$C$61^2)+Assumptions!$C$61*((RAND()+RAND()+RAND()+RAND()+RAND()+RAND()+RAND()+RAND()+RAND()+RAND()+RAND()+RAND())-6))-1)+Liquidity_30Y!AF13)</x:f>
        <x:v>2929965.7241196367</x:v>
      </x:c>
      <x:c r="AF340" s="16" t="n">
        <x:f>MAX(0,AE340*(1+EXP((LN(1+Assumptions!$C$60)-0.5*Assumptions!$C$61^2)+Assumptions!$C$61*((RAND()+RAND()+RAND()+RAND()+RAND()+RAND()+RAND()+RAND()+RAND()+RAND()+RAND()+RAND())-6))-1)+Liquidity_30Y!AG13)</x:f>
        <x:v>2925352.7244489277</x:v>
      </x:c>
    </x:row>
    <x:row r="341">
      <x:c r="A341" s="39">
        <x:v>337</x:v>
      </x:c>
      <x:c r="B341" s="16" t="n">
        <x:f>Liquidity_30Y!C14</x:f>
        <x:v>1029031.25</x:v>
      </x:c>
      <x:c r="C341" s="16" t="n">
        <x:f>MAX(0,B341*(1+EXP((LN(1+Assumptions!$C$60)-0.5*Assumptions!$C$61^2)+Assumptions!$C$61*((RAND()+RAND()+RAND()+RAND()+RAND()+RAND()+RAND()+RAND()+RAND()+RAND()+RAND()+RAND())-6))-1)+Liquidity_30Y!D13)</x:f>
        <x:v>1020942.9719583811</x:v>
      </x:c>
      <x:c r="D341" s="16" t="n">
        <x:f>MAX(0,C341*(1+EXP((LN(1+Assumptions!$C$60)-0.5*Assumptions!$C$61^2)+Assumptions!$C$61*((RAND()+RAND()+RAND()+RAND()+RAND()+RAND()+RAND()+RAND()+RAND()+RAND()+RAND()+RAND())-6))-1)+Liquidity_30Y!E13)</x:f>
        <x:v>919271.9478036915</x:v>
      </x:c>
      <x:c r="E341" s="16" t="n">
        <x:f>MAX(0,D341*(1+EXP((LN(1+Assumptions!$C$60)-0.5*Assumptions!$C$61^2)+Assumptions!$C$61*((RAND()+RAND()+RAND()+RAND()+RAND()+RAND()+RAND()+RAND()+RAND()+RAND()+RAND()+RAND())-6))-1)+Liquidity_30Y!F13)</x:f>
        <x:v>850793.96843678</x:v>
      </x:c>
      <x:c r="F341" s="16" t="n">
        <x:f>MAX(0,E341*(1+EXP((LN(1+Assumptions!$C$60)-0.5*Assumptions!$C$61^2)+Assumptions!$C$61*((RAND()+RAND()+RAND()+RAND()+RAND()+RAND()+RAND()+RAND()+RAND()+RAND()+RAND()+RAND())-6))-1)+Liquidity_30Y!G13)</x:f>
        <x:v>978639.6008088237</x:v>
      </x:c>
      <x:c r="G341" s="16" t="n">
        <x:f>MAX(0,F341*(1+EXP((LN(1+Assumptions!$C$60)-0.5*Assumptions!$C$61^2)+Assumptions!$C$61*((RAND()+RAND()+RAND()+RAND()+RAND()+RAND()+RAND()+RAND()+RAND()+RAND()+RAND()+RAND())-6))-1)+Liquidity_30Y!H13)</x:f>
        <x:v>873357.4564117567</x:v>
      </x:c>
      <x:c r="H341" s="16" t="n">
        <x:f>MAX(0,G341*(1+EXP((LN(1+Assumptions!$C$60)-0.5*Assumptions!$C$61^2)+Assumptions!$C$61*((RAND()+RAND()+RAND()+RAND()+RAND()+RAND()+RAND()+RAND()+RAND()+RAND()+RAND()+RAND())-6))-1)+Liquidity_30Y!I13)</x:f>
        <x:v>1190385.9661836512</x:v>
      </x:c>
      <x:c r="I341" s="16" t="n">
        <x:f>MAX(0,H341*(1+EXP((LN(1+Assumptions!$C$60)-0.5*Assumptions!$C$61^2)+Assumptions!$C$61*((RAND()+RAND()+RAND()+RAND()+RAND()+RAND()+RAND()+RAND()+RAND()+RAND()+RAND()+RAND())-6))-1)+Liquidity_30Y!J13)</x:f>
        <x:v>1673531.6335825718</x:v>
      </x:c>
      <x:c r="J341" s="16" t="n">
        <x:f>MAX(0,I341*(1+EXP((LN(1+Assumptions!$C$60)-0.5*Assumptions!$C$61^2)+Assumptions!$C$61*((RAND()+RAND()+RAND()+RAND()+RAND()+RAND()+RAND()+RAND()+RAND()+RAND()+RAND()+RAND())-6))-1)+Liquidity_30Y!K13)</x:f>
        <x:v>1972140.8916140064</x:v>
      </x:c>
      <x:c r="K341" s="16" t="n">
        <x:f>MAX(0,J341*(1+EXP((LN(1+Assumptions!$C$60)-0.5*Assumptions!$C$61^2)+Assumptions!$C$61*((RAND()+RAND()+RAND()+RAND()+RAND()+RAND()+RAND()+RAND()+RAND()+RAND()+RAND()+RAND())-6))-1)+Liquidity_30Y!L13)</x:f>
        <x:v>1632279.678608606</x:v>
      </x:c>
      <x:c r="L341" s="16" t="n">
        <x:f>MAX(0,K341*(1+EXP((LN(1+Assumptions!$C$60)-0.5*Assumptions!$C$61^2)+Assumptions!$C$61*((RAND()+RAND()+RAND()+RAND()+RAND()+RAND()+RAND()+RAND()+RAND()+RAND()+RAND()+RAND())-6))-1)+Liquidity_30Y!M13)</x:f>
        <x:v>1933310.0456280662</x:v>
      </x:c>
      <x:c r="M341" s="16" t="n">
        <x:f>MAX(0,L341*(1+EXP((LN(1+Assumptions!$C$60)-0.5*Assumptions!$C$61^2)+Assumptions!$C$61*((RAND()+RAND()+RAND()+RAND()+RAND()+RAND()+RAND()+RAND()+RAND()+RAND()+RAND()+RAND())-6))-1)+Liquidity_30Y!N13)</x:f>
        <x:v>1744817.2756099775</x:v>
      </x:c>
      <x:c r="N341" s="16" t="n">
        <x:f>MAX(0,M341*(1+EXP((LN(1+Assumptions!$C$60)-0.5*Assumptions!$C$61^2)+Assumptions!$C$61*((RAND()+RAND()+RAND()+RAND()+RAND()+RAND()+RAND()+RAND()+RAND()+RAND()+RAND()+RAND())-6))-1)+Liquidity_30Y!O13)</x:f>
        <x:v>1986025.3825318126</x:v>
      </x:c>
      <x:c r="O341" s="16" t="n">
        <x:f>MAX(0,N341*(1+EXP((LN(1+Assumptions!$C$60)-0.5*Assumptions!$C$61^2)+Assumptions!$C$61*((RAND()+RAND()+RAND()+RAND()+RAND()+RAND()+RAND()+RAND()+RAND()+RAND()+RAND()+RAND())-6))-1)+Liquidity_30Y!P13)</x:f>
        <x:v>1980409.9246649542</x:v>
      </x:c>
      <x:c r="P341" s="16" t="n">
        <x:f>MAX(0,O341*(1+EXP((LN(1+Assumptions!$C$60)-0.5*Assumptions!$C$61^2)+Assumptions!$C$61*((RAND()+RAND()+RAND()+RAND()+RAND()+RAND()+RAND()+RAND()+RAND()+RAND()+RAND()+RAND())-6))-1)+Liquidity_30Y!Q13)</x:f>
        <x:v>2427510.1435421943</x:v>
      </x:c>
      <x:c r="Q341" s="16" t="n">
        <x:f>MAX(0,P341*(1+EXP((LN(1+Assumptions!$C$60)-0.5*Assumptions!$C$61^2)+Assumptions!$C$61*((RAND()+RAND()+RAND()+RAND()+RAND()+RAND()+RAND()+RAND()+RAND()+RAND()+RAND()+RAND())-6))-1)+Liquidity_30Y!R13)</x:f>
        <x:v>2501353.308299546</x:v>
      </x:c>
      <x:c r="R341" s="16" t="n">
        <x:f>MAX(0,Q341*(1+EXP((LN(1+Assumptions!$C$60)-0.5*Assumptions!$C$61^2)+Assumptions!$C$61*((RAND()+RAND()+RAND()+RAND()+RAND()+RAND()+RAND()+RAND()+RAND()+RAND()+RAND()+RAND())-6))-1)+Liquidity_30Y!S13)</x:f>
        <x:v>2223592.0987157705</x:v>
      </x:c>
      <x:c r="S341" s="16" t="n">
        <x:f>MAX(0,R341*(1+EXP((LN(1+Assumptions!$C$60)-0.5*Assumptions!$C$61^2)+Assumptions!$C$61*((RAND()+RAND()+RAND()+RAND()+RAND()+RAND()+RAND()+RAND()+RAND()+RAND()+RAND()+RAND())-6))-1)+Liquidity_30Y!T13)</x:f>
        <x:v>2838583.6810020036</x:v>
      </x:c>
      <x:c r="T341" s="16" t="n">
        <x:f>MAX(0,S341*(1+EXP((LN(1+Assumptions!$C$60)-0.5*Assumptions!$C$61^2)+Assumptions!$C$61*((RAND()+RAND()+RAND()+RAND()+RAND()+RAND()+RAND()+RAND()+RAND()+RAND()+RAND()+RAND())-6))-1)+Liquidity_30Y!U13)</x:f>
        <x:v>2893849.8806716716</x:v>
      </x:c>
      <x:c r="U341" s="16" t="n">
        <x:f>MAX(0,T341*(1+EXP((LN(1+Assumptions!$C$60)-0.5*Assumptions!$C$61^2)+Assumptions!$C$61*((RAND()+RAND()+RAND()+RAND()+RAND()+RAND()+RAND()+RAND()+RAND()+RAND()+RAND()+RAND())-6))-1)+Liquidity_30Y!V13)</x:f>
        <x:v>3582568.913557729</x:v>
      </x:c>
      <x:c r="V341" s="16" t="n">
        <x:f>MAX(0,U341*(1+EXP((LN(1+Assumptions!$C$60)-0.5*Assumptions!$C$61^2)+Assumptions!$C$61*((RAND()+RAND()+RAND()+RAND()+RAND()+RAND()+RAND()+RAND()+RAND()+RAND()+RAND()+RAND())-6))-1)+Liquidity_30Y!W13)</x:f>
        <x:v>3496068.756473068</x:v>
      </x:c>
      <x:c r="W341" s="16" t="n">
        <x:f>MAX(0,V341*(1+EXP((LN(1+Assumptions!$C$60)-0.5*Assumptions!$C$61^2)+Assumptions!$C$61*((RAND()+RAND()+RAND()+RAND()+RAND()+RAND()+RAND()+RAND()+RAND()+RAND()+RAND()+RAND())-6))-1)+Liquidity_30Y!X13)</x:f>
        <x:v>3265733.505291895</x:v>
      </x:c>
      <x:c r="X341" s="16" t="n">
        <x:f>MAX(0,W341*(1+EXP((LN(1+Assumptions!$C$60)-0.5*Assumptions!$C$61^2)+Assumptions!$C$61*((RAND()+RAND()+RAND()+RAND()+RAND()+RAND()+RAND()+RAND()+RAND()+RAND()+RAND()+RAND())-6))-1)+Liquidity_30Y!Y13)</x:f>
        <x:v>2858421.9916214515</x:v>
      </x:c>
      <x:c r="Y341" s="16" t="n">
        <x:f>MAX(0,X341*(1+EXP((LN(1+Assumptions!$C$60)-0.5*Assumptions!$C$61^2)+Assumptions!$C$61*((RAND()+RAND()+RAND()+RAND()+RAND()+RAND()+RAND()+RAND()+RAND()+RAND()+RAND()+RAND())-6))-1)+Liquidity_30Y!Z13)</x:f>
        <x:v>2910340.5599470725</x:v>
      </x:c>
      <x:c r="Z341" s="16" t="n">
        <x:f>MAX(0,Y341*(1+EXP((LN(1+Assumptions!$C$60)-0.5*Assumptions!$C$61^2)+Assumptions!$C$61*((RAND()+RAND()+RAND()+RAND()+RAND()+RAND()+RAND()+RAND()+RAND()+RAND()+RAND()+RAND())-6))-1)+Liquidity_30Y!AA13)</x:f>
        <x:v>3015767.5836241944</x:v>
      </x:c>
      <x:c r="AA341" s="16" t="n">
        <x:f>MAX(0,Z341*(1+EXP((LN(1+Assumptions!$C$60)-0.5*Assumptions!$C$61^2)+Assumptions!$C$61*((RAND()+RAND()+RAND()+RAND()+RAND()+RAND()+RAND()+RAND()+RAND()+RAND()+RAND()+RAND())-6))-1)+Liquidity_30Y!AB13)</x:f>
        <x:v>3783088.3038135455</x:v>
      </x:c>
      <x:c r="AB341" s="16" t="n">
        <x:f>MAX(0,AA341*(1+EXP((LN(1+Assumptions!$C$60)-0.5*Assumptions!$C$61^2)+Assumptions!$C$61*((RAND()+RAND()+RAND()+RAND()+RAND()+RAND()+RAND()+RAND()+RAND()+RAND()+RAND()+RAND())-6))-1)+Liquidity_30Y!AC13)</x:f>
        <x:v>4007007.097954949</x:v>
      </x:c>
      <x:c r="AC341" s="16" t="n">
        <x:f>MAX(0,AB341*(1+EXP((LN(1+Assumptions!$C$60)-0.5*Assumptions!$C$61^2)+Assumptions!$C$61*((RAND()+RAND()+RAND()+RAND()+RAND()+RAND()+RAND()+RAND()+RAND()+RAND()+RAND()+RAND())-6))-1)+Liquidity_30Y!AD13)</x:f>
        <x:v>4246221.2866365295</x:v>
      </x:c>
      <x:c r="AD341" s="16" t="n">
        <x:f>MAX(0,AC341*(1+EXP((LN(1+Assumptions!$C$60)-0.5*Assumptions!$C$61^2)+Assumptions!$C$61*((RAND()+RAND()+RAND()+RAND()+RAND()+RAND()+RAND()+RAND()+RAND()+RAND()+RAND()+RAND())-6))-1)+Liquidity_30Y!AE13)</x:f>
        <x:v>4930622.141921969</x:v>
      </x:c>
      <x:c r="AE341" s="16" t="n">
        <x:f>MAX(0,AD341*(1+EXP((LN(1+Assumptions!$C$60)-0.5*Assumptions!$C$61^2)+Assumptions!$C$61*((RAND()+RAND()+RAND()+RAND()+RAND()+RAND()+RAND()+RAND()+RAND()+RAND()+RAND()+RAND())-6))-1)+Liquidity_30Y!AF13)</x:f>
        <x:v>7161032.488399721</x:v>
      </x:c>
      <x:c r="AF341" s="16" t="n">
        <x:f>MAX(0,AE341*(1+EXP((LN(1+Assumptions!$C$60)-0.5*Assumptions!$C$61^2)+Assumptions!$C$61*((RAND()+RAND()+RAND()+RAND()+RAND()+RAND()+RAND()+RAND()+RAND()+RAND()+RAND()+RAND())-6))-1)+Liquidity_30Y!AG13)</x:f>
        <x:v>7844749.411530522</x:v>
      </x:c>
    </x:row>
    <x:row r="342">
      <x:c r="A342" s="39">
        <x:v>338</x:v>
      </x:c>
      <x:c r="B342" s="16" t="n">
        <x:f>Liquidity_30Y!C14</x:f>
        <x:v>1029031.25</x:v>
      </x:c>
      <x:c r="C342" s="16" t="n">
        <x:f>MAX(0,B342*(1+EXP((LN(1+Assumptions!$C$60)-0.5*Assumptions!$C$61^2)+Assumptions!$C$61*((RAND()+RAND()+RAND()+RAND()+RAND()+RAND()+RAND()+RAND()+RAND()+RAND()+RAND()+RAND())-6))-1)+Liquidity_30Y!D13)</x:f>
        <x:v>1206248.2325763218</x:v>
      </x:c>
      <x:c r="D342" s="16" t="n">
        <x:f>MAX(0,C342*(1+EXP((LN(1+Assumptions!$C$60)-0.5*Assumptions!$C$61^2)+Assumptions!$C$61*((RAND()+RAND()+RAND()+RAND()+RAND()+RAND()+RAND()+RAND()+RAND()+RAND()+RAND()+RAND())-6))-1)+Liquidity_30Y!E13)</x:f>
        <x:v>1077297.4261412285</x:v>
      </x:c>
      <x:c r="E342" s="16" t="n">
        <x:f>MAX(0,D342*(1+EXP((LN(1+Assumptions!$C$60)-0.5*Assumptions!$C$61^2)+Assumptions!$C$61*((RAND()+RAND()+RAND()+RAND()+RAND()+RAND()+RAND()+RAND()+RAND()+RAND()+RAND()+RAND())-6))-1)+Liquidity_30Y!F13)</x:f>
        <x:v>959484.6482630962</x:v>
      </x:c>
      <x:c r="F342" s="16" t="n">
        <x:f>MAX(0,E342*(1+EXP((LN(1+Assumptions!$C$60)-0.5*Assumptions!$C$61^2)+Assumptions!$C$61*((RAND()+RAND()+RAND()+RAND()+RAND()+RAND()+RAND()+RAND()+RAND()+RAND()+RAND()+RAND())-6))-1)+Liquidity_30Y!G13)</x:f>
        <x:v>1001379.0285093436</x:v>
      </x:c>
      <x:c r="G342" s="16" t="n">
        <x:f>MAX(0,F342*(1+EXP((LN(1+Assumptions!$C$60)-0.5*Assumptions!$C$61^2)+Assumptions!$C$61*((RAND()+RAND()+RAND()+RAND()+RAND()+RAND()+RAND()+RAND()+RAND()+RAND()+RAND()+RAND())-6))-1)+Liquidity_30Y!H13)</x:f>
        <x:v>1459432.776672299</x:v>
      </x:c>
      <x:c r="H342" s="16" t="n">
        <x:f>MAX(0,G342*(1+EXP((LN(1+Assumptions!$C$60)-0.5*Assumptions!$C$61^2)+Assumptions!$C$61*((RAND()+RAND()+RAND()+RAND()+RAND()+RAND()+RAND()+RAND()+RAND()+RAND()+RAND()+RAND())-6))-1)+Liquidity_30Y!I13)</x:f>
        <x:v>1465998.2600872885</x:v>
      </x:c>
      <x:c r="I342" s="16" t="n">
        <x:f>MAX(0,H342*(1+EXP((LN(1+Assumptions!$C$60)-0.5*Assumptions!$C$61^2)+Assumptions!$C$61*((RAND()+RAND()+RAND()+RAND()+RAND()+RAND()+RAND()+RAND()+RAND()+RAND()+RAND()+RAND())-6))-1)+Liquidity_30Y!J13)</x:f>
        <x:v>1447407.5275139173</x:v>
      </x:c>
      <x:c r="J342" s="16" t="n">
        <x:f>MAX(0,I342*(1+EXP((LN(1+Assumptions!$C$60)-0.5*Assumptions!$C$61^2)+Assumptions!$C$61*((RAND()+RAND()+RAND()+RAND()+RAND()+RAND()+RAND()+RAND()+RAND()+RAND()+RAND()+RAND())-6))-1)+Liquidity_30Y!K13)</x:f>
        <x:v>1680500.7936392184</x:v>
      </x:c>
      <x:c r="K342" s="16" t="n">
        <x:f>MAX(0,J342*(1+EXP((LN(1+Assumptions!$C$60)-0.5*Assumptions!$C$61^2)+Assumptions!$C$61*((RAND()+RAND()+RAND()+RAND()+RAND()+RAND()+RAND()+RAND()+RAND()+RAND()+RAND()+RAND())-6))-1)+Liquidity_30Y!L13)</x:f>
        <x:v>2179602.545890864</x:v>
      </x:c>
      <x:c r="L342" s="16" t="n">
        <x:f>MAX(0,K342*(1+EXP((LN(1+Assumptions!$C$60)-0.5*Assumptions!$C$61^2)+Assumptions!$C$61*((RAND()+RAND()+RAND()+RAND()+RAND()+RAND()+RAND()+RAND()+RAND()+RAND()+RAND()+RAND())-6))-1)+Liquidity_30Y!M13)</x:f>
        <x:v>2565116.0437473375</x:v>
      </x:c>
      <x:c r="M342" s="16" t="n">
        <x:f>MAX(0,L342*(1+EXP((LN(1+Assumptions!$C$60)-0.5*Assumptions!$C$61^2)+Assumptions!$C$61*((RAND()+RAND()+RAND()+RAND()+RAND()+RAND()+RAND()+RAND()+RAND()+RAND()+RAND()+RAND())-6))-1)+Liquidity_30Y!N13)</x:f>
        <x:v>2674423.438656238</x:v>
      </x:c>
      <x:c r="N342" s="16" t="n">
        <x:f>MAX(0,M342*(1+EXP((LN(1+Assumptions!$C$60)-0.5*Assumptions!$C$61^2)+Assumptions!$C$61*((RAND()+RAND()+RAND()+RAND()+RAND()+RAND()+RAND()+RAND()+RAND()+RAND()+RAND()+RAND())-6))-1)+Liquidity_30Y!O13)</x:f>
        <x:v>2542195.6293145595</x:v>
      </x:c>
      <x:c r="O342" s="16" t="n">
        <x:f>MAX(0,N342*(1+EXP((LN(1+Assumptions!$C$60)-0.5*Assumptions!$C$61^2)+Assumptions!$C$61*((RAND()+RAND()+RAND()+RAND()+RAND()+RAND()+RAND()+RAND()+RAND()+RAND()+RAND()+RAND())-6))-1)+Liquidity_30Y!P13)</x:f>
        <x:v>2414785.1978389574</x:v>
      </x:c>
      <x:c r="P342" s="16" t="n">
        <x:f>MAX(0,O342*(1+EXP((LN(1+Assumptions!$C$60)-0.5*Assumptions!$C$61^2)+Assumptions!$C$61*((RAND()+RAND()+RAND()+RAND()+RAND()+RAND()+RAND()+RAND()+RAND()+RAND()+RAND()+RAND())-6))-1)+Liquidity_30Y!Q13)</x:f>
        <x:v>1905084.0320920974</x:v>
      </x:c>
      <x:c r="Q342" s="16" t="n">
        <x:f>MAX(0,P342*(1+EXP((LN(1+Assumptions!$C$60)-0.5*Assumptions!$C$61^2)+Assumptions!$C$61*((RAND()+RAND()+RAND()+RAND()+RAND()+RAND()+RAND()+RAND()+RAND()+RAND()+RAND()+RAND())-6))-1)+Liquidity_30Y!R13)</x:f>
        <x:v>1797632.489789181</x:v>
      </x:c>
      <x:c r="R342" s="16" t="n">
        <x:f>MAX(0,Q342*(1+EXP((LN(1+Assumptions!$C$60)-0.5*Assumptions!$C$61^2)+Assumptions!$C$61*((RAND()+RAND()+RAND()+RAND()+RAND()+RAND()+RAND()+RAND()+RAND()+RAND()+RAND()+RAND())-6))-1)+Liquidity_30Y!S13)</x:f>
        <x:v>2236306.586004217</x:v>
      </x:c>
      <x:c r="S342" s="16" t="n">
        <x:f>MAX(0,R342*(1+EXP((LN(1+Assumptions!$C$60)-0.5*Assumptions!$C$61^2)+Assumptions!$C$61*((RAND()+RAND()+RAND()+RAND()+RAND()+RAND()+RAND()+RAND()+RAND()+RAND()+RAND()+RAND())-6))-1)+Liquidity_30Y!T13)</x:f>
        <x:v>2444611.7521996093</x:v>
      </x:c>
      <x:c r="T342" s="16" t="n">
        <x:f>MAX(0,S342*(1+EXP((LN(1+Assumptions!$C$60)-0.5*Assumptions!$C$61^2)+Assumptions!$C$61*((RAND()+RAND()+RAND()+RAND()+RAND()+RAND()+RAND()+RAND()+RAND()+RAND()+RAND()+RAND())-6))-1)+Liquidity_30Y!U13)</x:f>
        <x:v>2615099.7321569063</x:v>
      </x:c>
      <x:c r="U342" s="16" t="n">
        <x:f>MAX(0,T342*(1+EXP((LN(1+Assumptions!$C$60)-0.5*Assumptions!$C$61^2)+Assumptions!$C$61*((RAND()+RAND()+RAND()+RAND()+RAND()+RAND()+RAND()+RAND()+RAND()+RAND()+RAND()+RAND())-6))-1)+Liquidity_30Y!V13)</x:f>
        <x:v>2346818.7697625267</x:v>
      </x:c>
      <x:c r="V342" s="16" t="n">
        <x:f>MAX(0,U342*(1+EXP((LN(1+Assumptions!$C$60)-0.5*Assumptions!$C$61^2)+Assumptions!$C$61*((RAND()+RAND()+RAND()+RAND()+RAND()+RAND()+RAND()+RAND()+RAND()+RAND()+RAND()+RAND())-6))-1)+Liquidity_30Y!W13)</x:f>
        <x:v>2466074.1999494466</x:v>
      </x:c>
      <x:c r="W342" s="16" t="n">
        <x:f>MAX(0,V342*(1+EXP((LN(1+Assumptions!$C$60)-0.5*Assumptions!$C$61^2)+Assumptions!$C$61*((RAND()+RAND()+RAND()+RAND()+RAND()+RAND()+RAND()+RAND()+RAND()+RAND()+RAND()+RAND())-6))-1)+Liquidity_30Y!X13)</x:f>
        <x:v>2824118.683927417</x:v>
      </x:c>
      <x:c r="X342" s="16" t="n">
        <x:f>MAX(0,W342*(1+EXP((LN(1+Assumptions!$C$60)-0.5*Assumptions!$C$61^2)+Assumptions!$C$61*((RAND()+RAND()+RAND()+RAND()+RAND()+RAND()+RAND()+RAND()+RAND()+RAND()+RAND()+RAND())-6))-1)+Liquidity_30Y!Y13)</x:f>
        <x:v>2728142.6173329214</x:v>
      </x:c>
      <x:c r="Y342" s="16" t="n">
        <x:f>MAX(0,X342*(1+EXP((LN(1+Assumptions!$C$60)-0.5*Assumptions!$C$61^2)+Assumptions!$C$61*((RAND()+RAND()+RAND()+RAND()+RAND()+RAND()+RAND()+RAND()+RAND()+RAND()+RAND()+RAND())-6))-1)+Liquidity_30Y!Z13)</x:f>
        <x:v>2510161.3751747347</x:v>
      </x:c>
      <x:c r="Z342" s="16" t="n">
        <x:f>MAX(0,Y342*(1+EXP((LN(1+Assumptions!$C$60)-0.5*Assumptions!$C$61^2)+Assumptions!$C$61*((RAND()+RAND()+RAND()+RAND()+RAND()+RAND()+RAND()+RAND()+RAND()+RAND()+RAND()+RAND())-6))-1)+Liquidity_30Y!AA13)</x:f>
        <x:v>2553023.407688901</x:v>
      </x:c>
      <x:c r="AA342" s="16" t="n">
        <x:f>MAX(0,Z342*(1+EXP((LN(1+Assumptions!$C$60)-0.5*Assumptions!$C$61^2)+Assumptions!$C$61*((RAND()+RAND()+RAND()+RAND()+RAND()+RAND()+RAND()+RAND()+RAND()+RAND()+RAND()+RAND())-6))-1)+Liquidity_30Y!AB13)</x:f>
        <x:v>2867842.5712420777</x:v>
      </x:c>
      <x:c r="AB342" s="16" t="n">
        <x:f>MAX(0,AA342*(1+EXP((LN(1+Assumptions!$C$60)-0.5*Assumptions!$C$61^2)+Assumptions!$C$61*((RAND()+RAND()+RAND()+RAND()+RAND()+RAND()+RAND()+RAND()+RAND()+RAND()+RAND()+RAND())-6))-1)+Liquidity_30Y!AC13)</x:f>
        <x:v>2696089.1789090564</x:v>
      </x:c>
      <x:c r="AC342" s="16" t="n">
        <x:f>MAX(0,AB342*(1+EXP((LN(1+Assumptions!$C$60)-0.5*Assumptions!$C$61^2)+Assumptions!$C$61*((RAND()+RAND()+RAND()+RAND()+RAND()+RAND()+RAND()+RAND()+RAND()+RAND()+RAND()+RAND())-6))-1)+Liquidity_30Y!AD13)</x:f>
        <x:v>3033406.0359210963</x:v>
      </x:c>
      <x:c r="AD342" s="16" t="n">
        <x:f>MAX(0,AC342*(1+EXP((LN(1+Assumptions!$C$60)-0.5*Assumptions!$C$61^2)+Assumptions!$C$61*((RAND()+RAND()+RAND()+RAND()+RAND()+RAND()+RAND()+RAND()+RAND()+RAND()+RAND()+RAND())-6))-1)+Liquidity_30Y!AE13)</x:f>
        <x:v>3895643.3200529343</x:v>
      </x:c>
      <x:c r="AE342" s="16" t="n">
        <x:f>MAX(0,AD342*(1+EXP((LN(1+Assumptions!$C$60)-0.5*Assumptions!$C$61^2)+Assumptions!$C$61*((RAND()+RAND()+RAND()+RAND()+RAND()+RAND()+RAND()+RAND()+RAND()+RAND()+RAND()+RAND())-6))-1)+Liquidity_30Y!AF13)</x:f>
        <x:v>5497805.573782194</x:v>
      </x:c>
      <x:c r="AF342" s="16" t="n">
        <x:f>MAX(0,AE342*(1+EXP((LN(1+Assumptions!$C$60)-0.5*Assumptions!$C$61^2)+Assumptions!$C$61*((RAND()+RAND()+RAND()+RAND()+RAND()+RAND()+RAND()+RAND()+RAND()+RAND()+RAND()+RAND())-6))-1)+Liquidity_30Y!AG13)</x:f>
        <x:v>5461726.639604069</x:v>
      </x:c>
    </x:row>
    <x:row r="343">
      <x:c r="A343" s="39">
        <x:v>339</x:v>
      </x:c>
      <x:c r="B343" s="16" t="n">
        <x:f>Liquidity_30Y!C14</x:f>
        <x:v>1029031.25</x:v>
      </x:c>
      <x:c r="C343" s="16" t="n">
        <x:f>MAX(0,B343*(1+EXP((LN(1+Assumptions!$C$60)-0.5*Assumptions!$C$61^2)+Assumptions!$C$61*((RAND()+RAND()+RAND()+RAND()+RAND()+RAND()+RAND()+RAND()+RAND()+RAND()+RAND()+RAND())-6))-1)+Liquidity_30Y!D13)</x:f>
        <x:v>1245174.8847621116</x:v>
      </x:c>
      <x:c r="D343" s="16" t="n">
        <x:f>MAX(0,C343*(1+EXP((LN(1+Assumptions!$C$60)-0.5*Assumptions!$C$61^2)+Assumptions!$C$61*((RAND()+RAND()+RAND()+RAND()+RAND()+RAND()+RAND()+RAND()+RAND()+RAND()+RAND()+RAND())-6))-1)+Liquidity_30Y!E13)</x:f>
        <x:v>1177161.568630352</x:v>
      </x:c>
      <x:c r="E343" s="16" t="n">
        <x:f>MAX(0,D343*(1+EXP((LN(1+Assumptions!$C$60)-0.5*Assumptions!$C$61^2)+Assumptions!$C$61*((RAND()+RAND()+RAND()+RAND()+RAND()+RAND()+RAND()+RAND()+RAND()+RAND()+RAND()+RAND())-6))-1)+Liquidity_30Y!F13)</x:f>
        <x:v>1410458.9323546586</x:v>
      </x:c>
      <x:c r="F343" s="16" t="n">
        <x:f>MAX(0,E343*(1+EXP((LN(1+Assumptions!$C$60)-0.5*Assumptions!$C$61^2)+Assumptions!$C$61*((RAND()+RAND()+RAND()+RAND()+RAND()+RAND()+RAND()+RAND()+RAND()+RAND()+RAND()+RAND())-6))-1)+Liquidity_30Y!G13)</x:f>
        <x:v>1569320.8399214281</x:v>
      </x:c>
      <x:c r="G343" s="16" t="n">
        <x:f>MAX(0,F343*(1+EXP((LN(1+Assumptions!$C$60)-0.5*Assumptions!$C$61^2)+Assumptions!$C$61*((RAND()+RAND()+RAND()+RAND()+RAND()+RAND()+RAND()+RAND()+RAND()+RAND()+RAND()+RAND())-6))-1)+Liquidity_30Y!H13)</x:f>
        <x:v>1709012.4865157139</x:v>
      </x:c>
      <x:c r="H343" s="16" t="n">
        <x:f>MAX(0,G343*(1+EXP((LN(1+Assumptions!$C$60)-0.5*Assumptions!$C$61^2)+Assumptions!$C$61*((RAND()+RAND()+RAND()+RAND()+RAND()+RAND()+RAND()+RAND()+RAND()+RAND()+RAND()+RAND())-6))-1)+Liquidity_30Y!I13)</x:f>
        <x:v>1527686.0080629122</x:v>
      </x:c>
      <x:c r="I343" s="16" t="n">
        <x:f>MAX(0,H343*(1+EXP((LN(1+Assumptions!$C$60)-0.5*Assumptions!$C$61^2)+Assumptions!$C$61*((RAND()+RAND()+RAND()+RAND()+RAND()+RAND()+RAND()+RAND()+RAND()+RAND()+RAND()+RAND())-6))-1)+Liquidity_30Y!J13)</x:f>
        <x:v>1552236.7428375755</x:v>
      </x:c>
      <x:c r="J343" s="16" t="n">
        <x:f>MAX(0,I343*(1+EXP((LN(1+Assumptions!$C$60)-0.5*Assumptions!$C$61^2)+Assumptions!$C$61*((RAND()+RAND()+RAND()+RAND()+RAND()+RAND()+RAND()+RAND()+RAND()+RAND()+RAND()+RAND())-6))-1)+Liquidity_30Y!K13)</x:f>
        <x:v>1428305.341651217</x:v>
      </x:c>
      <x:c r="K343" s="16" t="n">
        <x:f>MAX(0,J343*(1+EXP((LN(1+Assumptions!$C$60)-0.5*Assumptions!$C$61^2)+Assumptions!$C$61*((RAND()+RAND()+RAND()+RAND()+RAND()+RAND()+RAND()+RAND()+RAND()+RAND()+RAND()+RAND())-6))-1)+Liquidity_30Y!L13)</x:f>
        <x:v>1747007.2892658832</x:v>
      </x:c>
      <x:c r="L343" s="16" t="n">
        <x:f>MAX(0,K343*(1+EXP((LN(1+Assumptions!$C$60)-0.5*Assumptions!$C$61^2)+Assumptions!$C$61*((RAND()+RAND()+RAND()+RAND()+RAND()+RAND()+RAND()+RAND()+RAND()+RAND()+RAND()+RAND())-6))-1)+Liquidity_30Y!M13)</x:f>
        <x:v>2105755.4086353807</x:v>
      </x:c>
      <x:c r="M343" s="16" t="n">
        <x:f>MAX(0,L343*(1+EXP((LN(1+Assumptions!$C$60)-0.5*Assumptions!$C$61^2)+Assumptions!$C$61*((RAND()+RAND()+RAND()+RAND()+RAND()+RAND()+RAND()+RAND()+RAND()+RAND()+RAND()+RAND())-6))-1)+Liquidity_30Y!N13)</x:f>
        <x:v>2475927.7836062815</x:v>
      </x:c>
      <x:c r="N343" s="16" t="n">
        <x:f>MAX(0,M343*(1+EXP((LN(1+Assumptions!$C$60)-0.5*Assumptions!$C$61^2)+Assumptions!$C$61*((RAND()+RAND()+RAND()+RAND()+RAND()+RAND()+RAND()+RAND()+RAND()+RAND()+RAND()+RAND())-6))-1)+Liquidity_30Y!O13)</x:f>
        <x:v>3453801.671836115</x:v>
      </x:c>
      <x:c r="O343" s="16" t="n">
        <x:f>MAX(0,N343*(1+EXP((LN(1+Assumptions!$C$60)-0.5*Assumptions!$C$61^2)+Assumptions!$C$61*((RAND()+RAND()+RAND()+RAND()+RAND()+RAND()+RAND()+RAND()+RAND()+RAND()+RAND()+RAND())-6))-1)+Liquidity_30Y!P13)</x:f>
        <x:v>4483522.09606264</x:v>
      </x:c>
      <x:c r="P343" s="16" t="n">
        <x:f>MAX(0,O343*(1+EXP((LN(1+Assumptions!$C$60)-0.5*Assumptions!$C$61^2)+Assumptions!$C$61*((RAND()+RAND()+RAND()+RAND()+RAND()+RAND()+RAND()+RAND()+RAND()+RAND()+RAND()+RAND())-6))-1)+Liquidity_30Y!Q13)</x:f>
        <x:v>4822113.340368782</x:v>
      </x:c>
      <x:c r="Q343" s="16" t="n">
        <x:f>MAX(0,P343*(1+EXP((LN(1+Assumptions!$C$60)-0.5*Assumptions!$C$61^2)+Assumptions!$C$61*((RAND()+RAND()+RAND()+RAND()+RAND()+RAND()+RAND()+RAND()+RAND()+RAND()+RAND()+RAND())-6))-1)+Liquidity_30Y!R13)</x:f>
        <x:v>5010334.727917974</x:v>
      </x:c>
      <x:c r="R343" s="16" t="n">
        <x:f>MAX(0,Q343*(1+EXP((LN(1+Assumptions!$C$60)-0.5*Assumptions!$C$61^2)+Assumptions!$C$61*((RAND()+RAND()+RAND()+RAND()+RAND()+RAND()+RAND()+RAND()+RAND()+RAND()+RAND()+RAND())-6))-1)+Liquidity_30Y!S13)</x:f>
        <x:v>6480547.322743775</x:v>
      </x:c>
      <x:c r="S343" s="16" t="n">
        <x:f>MAX(0,R343*(1+EXP((LN(1+Assumptions!$C$60)-0.5*Assumptions!$C$61^2)+Assumptions!$C$61*((RAND()+RAND()+RAND()+RAND()+RAND()+RAND()+RAND()+RAND()+RAND()+RAND()+RAND()+RAND())-6))-1)+Liquidity_30Y!T13)</x:f>
        <x:v>6277039.295041686</x:v>
      </x:c>
      <x:c r="T343" s="16" t="n">
        <x:f>MAX(0,S343*(1+EXP((LN(1+Assumptions!$C$60)-0.5*Assumptions!$C$61^2)+Assumptions!$C$61*((RAND()+RAND()+RAND()+RAND()+RAND()+RAND()+RAND()+RAND()+RAND()+RAND()+RAND()+RAND())-6))-1)+Liquidity_30Y!U13)</x:f>
        <x:v>5848644.559514209</x:v>
      </x:c>
      <x:c r="U343" s="16" t="n">
        <x:f>MAX(0,T343*(1+EXP((LN(1+Assumptions!$C$60)-0.5*Assumptions!$C$61^2)+Assumptions!$C$61*((RAND()+RAND()+RAND()+RAND()+RAND()+RAND()+RAND()+RAND()+RAND()+RAND()+RAND()+RAND())-6))-1)+Liquidity_30Y!V13)</x:f>
        <x:v>6551349.01230949</x:v>
      </x:c>
      <x:c r="V343" s="16" t="n">
        <x:f>MAX(0,U343*(1+EXP((LN(1+Assumptions!$C$60)-0.5*Assumptions!$C$61^2)+Assumptions!$C$61*((RAND()+RAND()+RAND()+RAND()+RAND()+RAND()+RAND()+RAND()+RAND()+RAND()+RAND()+RAND())-6))-1)+Liquidity_30Y!W13)</x:f>
        <x:v>5923362.362497884</x:v>
      </x:c>
      <x:c r="W343" s="16" t="n">
        <x:f>MAX(0,V343*(1+EXP((LN(1+Assumptions!$C$60)-0.5*Assumptions!$C$61^2)+Assumptions!$C$61*((RAND()+RAND()+RAND()+RAND()+RAND()+RAND()+RAND()+RAND()+RAND()+RAND()+RAND()+RAND())-6))-1)+Liquidity_30Y!X13)</x:f>
        <x:v>5501386.647296723</x:v>
      </x:c>
      <x:c r="X343" s="16" t="n">
        <x:f>MAX(0,W343*(1+EXP((LN(1+Assumptions!$C$60)-0.5*Assumptions!$C$61^2)+Assumptions!$C$61*((RAND()+RAND()+RAND()+RAND()+RAND()+RAND()+RAND()+RAND()+RAND()+RAND()+RAND()+RAND())-6))-1)+Liquidity_30Y!Y13)</x:f>
        <x:v>4854685.739422727</x:v>
      </x:c>
      <x:c r="Y343" s="16" t="n">
        <x:f>MAX(0,X343*(1+EXP((LN(1+Assumptions!$C$60)-0.5*Assumptions!$C$61^2)+Assumptions!$C$61*((RAND()+RAND()+RAND()+RAND()+RAND()+RAND()+RAND()+RAND()+RAND()+RAND()+RAND()+RAND())-6))-1)+Liquidity_30Y!Z13)</x:f>
        <x:v>5081102.059731277</x:v>
      </x:c>
      <x:c r="Z343" s="16" t="n">
        <x:f>MAX(0,Y343*(1+EXP((LN(1+Assumptions!$C$60)-0.5*Assumptions!$C$61^2)+Assumptions!$C$61*((RAND()+RAND()+RAND()+RAND()+RAND()+RAND()+RAND()+RAND()+RAND()+RAND()+RAND()+RAND())-6))-1)+Liquidity_30Y!AA13)</x:f>
        <x:v>5483807.835282623</x:v>
      </x:c>
      <x:c r="AA343" s="16" t="n">
        <x:f>MAX(0,Z343*(1+EXP((LN(1+Assumptions!$C$60)-0.5*Assumptions!$C$61^2)+Assumptions!$C$61*((RAND()+RAND()+RAND()+RAND()+RAND()+RAND()+RAND()+RAND()+RAND()+RAND()+RAND()+RAND())-6))-1)+Liquidity_30Y!AB13)</x:f>
        <x:v>5148002.773431882</x:v>
      </x:c>
      <x:c r="AB343" s="16" t="n">
        <x:f>MAX(0,AA343*(1+EXP((LN(1+Assumptions!$C$60)-0.5*Assumptions!$C$61^2)+Assumptions!$C$61*((RAND()+RAND()+RAND()+RAND()+RAND()+RAND()+RAND()+RAND()+RAND()+RAND()+RAND()+RAND())-6))-1)+Liquidity_30Y!AC13)</x:f>
        <x:v>5655250.626009252</x:v>
      </x:c>
      <x:c r="AC343" s="16" t="n">
        <x:f>MAX(0,AB343*(1+EXP((LN(1+Assumptions!$C$60)-0.5*Assumptions!$C$61^2)+Assumptions!$C$61*((RAND()+RAND()+RAND()+RAND()+RAND()+RAND()+RAND()+RAND()+RAND()+RAND()+RAND()+RAND())-6))-1)+Liquidity_30Y!AD13)</x:f>
        <x:v>4189998.173989505</x:v>
      </x:c>
      <x:c r="AD343" s="16" t="n">
        <x:f>MAX(0,AC343*(1+EXP((LN(1+Assumptions!$C$60)-0.5*Assumptions!$C$61^2)+Assumptions!$C$61*((RAND()+RAND()+RAND()+RAND()+RAND()+RAND()+RAND()+RAND()+RAND()+RAND()+RAND()+RAND())-6))-1)+Liquidity_30Y!AE13)</x:f>
        <x:v>4704549.306757389</x:v>
      </x:c>
      <x:c r="AE343" s="16" t="n">
        <x:f>MAX(0,AD343*(1+EXP((LN(1+Assumptions!$C$60)-0.5*Assumptions!$C$61^2)+Assumptions!$C$61*((RAND()+RAND()+RAND()+RAND()+RAND()+RAND()+RAND()+RAND()+RAND()+RAND()+RAND()+RAND())-6))-1)+Liquidity_30Y!AF13)</x:f>
        <x:v>5218340.087377687</x:v>
      </x:c>
      <x:c r="AF343" s="16" t="n">
        <x:f>MAX(0,AE343*(1+EXP((LN(1+Assumptions!$C$60)-0.5*Assumptions!$C$61^2)+Assumptions!$C$61*((RAND()+RAND()+RAND()+RAND()+RAND()+RAND()+RAND()+RAND()+RAND()+RAND()+RAND()+RAND())-6))-1)+Liquidity_30Y!AG13)</x:f>
        <x:v>4933481.614510138</x:v>
      </x:c>
    </x:row>
    <x:row r="344">
      <x:c r="A344" s="39">
        <x:v>340</x:v>
      </x:c>
      <x:c r="B344" s="16" t="n">
        <x:f>Liquidity_30Y!C14</x:f>
        <x:v>1029031.25</x:v>
      </x:c>
      <x:c r="C344" s="16" t="n">
        <x:f>MAX(0,B344*(1+EXP((LN(1+Assumptions!$C$60)-0.5*Assumptions!$C$61^2)+Assumptions!$C$61*((RAND()+RAND()+RAND()+RAND()+RAND()+RAND()+RAND()+RAND()+RAND()+RAND()+RAND()+RAND())-6))-1)+Liquidity_30Y!D13)</x:f>
        <x:v>1115242.5273255096</x:v>
      </x:c>
      <x:c r="D344" s="16" t="n">
        <x:f>MAX(0,C344*(1+EXP((LN(1+Assumptions!$C$60)-0.5*Assumptions!$C$61^2)+Assumptions!$C$61*((RAND()+RAND()+RAND()+RAND()+RAND()+RAND()+RAND()+RAND()+RAND()+RAND()+RAND()+RAND())-6))-1)+Liquidity_30Y!E13)</x:f>
        <x:v>1505878.0370434923</x:v>
      </x:c>
      <x:c r="E344" s="16" t="n">
        <x:f>MAX(0,D344*(1+EXP((LN(1+Assumptions!$C$60)-0.5*Assumptions!$C$61^2)+Assumptions!$C$61*((RAND()+RAND()+RAND()+RAND()+RAND()+RAND()+RAND()+RAND()+RAND()+RAND()+RAND()+RAND())-6))-1)+Liquidity_30Y!F13)</x:f>
        <x:v>1597237.1850576268</x:v>
      </x:c>
      <x:c r="F344" s="16" t="n">
        <x:f>MAX(0,E344*(1+EXP((LN(1+Assumptions!$C$60)-0.5*Assumptions!$C$61^2)+Assumptions!$C$61*((RAND()+RAND()+RAND()+RAND()+RAND()+RAND()+RAND()+RAND()+RAND()+RAND()+RAND()+RAND())-6))-1)+Liquidity_30Y!G13)</x:f>
        <x:v>1161003.1442149465</x:v>
      </x:c>
      <x:c r="G344" s="16" t="n">
        <x:f>MAX(0,F344*(1+EXP((LN(1+Assumptions!$C$60)-0.5*Assumptions!$C$61^2)+Assumptions!$C$61*((RAND()+RAND()+RAND()+RAND()+RAND()+RAND()+RAND()+RAND()+RAND()+RAND()+RAND()+RAND())-6))-1)+Liquidity_30Y!H13)</x:f>
        <x:v>1009724.0612765047</x:v>
      </x:c>
      <x:c r="H344" s="16" t="n">
        <x:f>MAX(0,G344*(1+EXP((LN(1+Assumptions!$C$60)-0.5*Assumptions!$C$61^2)+Assumptions!$C$61*((RAND()+RAND()+RAND()+RAND()+RAND()+RAND()+RAND()+RAND()+RAND()+RAND()+RAND()+RAND())-6))-1)+Liquidity_30Y!I13)</x:f>
        <x:v>972449.3852288937</x:v>
      </x:c>
      <x:c r="I344" s="16" t="n">
        <x:f>MAX(0,H344*(1+EXP((LN(1+Assumptions!$C$60)-0.5*Assumptions!$C$61^2)+Assumptions!$C$61*((RAND()+RAND()+RAND()+RAND()+RAND()+RAND()+RAND()+RAND()+RAND()+RAND()+RAND()+RAND())-6))-1)+Liquidity_30Y!J13)</x:f>
        <x:v>1077609.5168982977</x:v>
      </x:c>
      <x:c r="J344" s="16" t="n">
        <x:f>MAX(0,I344*(1+EXP((LN(1+Assumptions!$C$60)-0.5*Assumptions!$C$61^2)+Assumptions!$C$61*((RAND()+RAND()+RAND()+RAND()+RAND()+RAND()+RAND()+RAND()+RAND()+RAND()+RAND()+RAND())-6))-1)+Liquidity_30Y!K13)</x:f>
        <x:v>1308393.900038336</x:v>
      </x:c>
      <x:c r="K344" s="16" t="n">
        <x:f>MAX(0,J344*(1+EXP((LN(1+Assumptions!$C$60)-0.5*Assumptions!$C$61^2)+Assumptions!$C$61*((RAND()+RAND()+RAND()+RAND()+RAND()+RAND()+RAND()+RAND()+RAND()+RAND()+RAND()+RAND())-6))-1)+Liquidity_30Y!L13)</x:f>
        <x:v>1147881.2582214656</x:v>
      </x:c>
      <x:c r="L344" s="16" t="n">
        <x:f>MAX(0,K344*(1+EXP((LN(1+Assumptions!$C$60)-0.5*Assumptions!$C$61^2)+Assumptions!$C$61*((RAND()+RAND()+RAND()+RAND()+RAND()+RAND()+RAND()+RAND()+RAND()+RAND()+RAND()+RAND())-6))-1)+Liquidity_30Y!M13)</x:f>
        <x:v>1176659.1985716955</x:v>
      </x:c>
      <x:c r="M344" s="16" t="n">
        <x:f>MAX(0,L344*(1+EXP((LN(1+Assumptions!$C$60)-0.5*Assumptions!$C$61^2)+Assumptions!$C$61*((RAND()+RAND()+RAND()+RAND()+RAND()+RAND()+RAND()+RAND()+RAND()+RAND()+RAND()+RAND())-6))-1)+Liquidity_30Y!N13)</x:f>
        <x:v>1202641.1371874858</x:v>
      </x:c>
      <x:c r="N344" s="16" t="n">
        <x:f>MAX(0,M344*(1+EXP((LN(1+Assumptions!$C$60)-0.5*Assumptions!$C$61^2)+Assumptions!$C$61*((RAND()+RAND()+RAND()+RAND()+RAND()+RAND()+RAND()+RAND()+RAND()+RAND()+RAND()+RAND())-6))-1)+Liquidity_30Y!O13)</x:f>
        <x:v>1102578.3504952374</x:v>
      </x:c>
      <x:c r="O344" s="16" t="n">
        <x:f>MAX(0,N344*(1+EXP((LN(1+Assumptions!$C$60)-0.5*Assumptions!$C$61^2)+Assumptions!$C$61*((RAND()+RAND()+RAND()+RAND()+RAND()+RAND()+RAND()+RAND()+RAND()+RAND()+RAND()+RAND())-6))-1)+Liquidity_30Y!P13)</x:f>
        <x:v>1251025.036319867</x:v>
      </x:c>
      <x:c r="P344" s="16" t="n">
        <x:f>MAX(0,O344*(1+EXP((LN(1+Assumptions!$C$60)-0.5*Assumptions!$C$61^2)+Assumptions!$C$61*((RAND()+RAND()+RAND()+RAND()+RAND()+RAND()+RAND()+RAND()+RAND()+RAND()+RAND()+RAND())-6))-1)+Liquidity_30Y!Q13)</x:f>
        <x:v>1587701.9034848767</x:v>
      </x:c>
      <x:c r="Q344" s="16" t="n">
        <x:f>MAX(0,P344*(1+EXP((LN(1+Assumptions!$C$60)-0.5*Assumptions!$C$61^2)+Assumptions!$C$61*((RAND()+RAND()+RAND()+RAND()+RAND()+RAND()+RAND()+RAND()+RAND()+RAND()+RAND()+RAND())-6))-1)+Liquidity_30Y!R13)</x:f>
        <x:v>1724431.5828456795</x:v>
      </x:c>
      <x:c r="R344" s="16" t="n">
        <x:f>MAX(0,Q344*(1+EXP((LN(1+Assumptions!$C$60)-0.5*Assumptions!$C$61^2)+Assumptions!$C$61*((RAND()+RAND()+RAND()+RAND()+RAND()+RAND()+RAND()+RAND()+RAND()+RAND()+RAND()+RAND())-6))-1)+Liquidity_30Y!S13)</x:f>
        <x:v>1804497.0341451787</x:v>
      </x:c>
      <x:c r="S344" s="16" t="n">
        <x:f>MAX(0,R344*(1+EXP((LN(1+Assumptions!$C$60)-0.5*Assumptions!$C$61^2)+Assumptions!$C$61*((RAND()+RAND()+RAND()+RAND()+RAND()+RAND()+RAND()+RAND()+RAND()+RAND()+RAND()+RAND())-6))-1)+Liquidity_30Y!T13)</x:f>
        <x:v>1526251.107544024</x:v>
      </x:c>
      <x:c r="T344" s="16" t="n">
        <x:f>MAX(0,S344*(1+EXP((LN(1+Assumptions!$C$60)-0.5*Assumptions!$C$61^2)+Assumptions!$C$61*((RAND()+RAND()+RAND()+RAND()+RAND()+RAND()+RAND()+RAND()+RAND()+RAND()+RAND()+RAND())-6))-1)+Liquidity_30Y!U13)</x:f>
        <x:v>1679116.2120198207</x:v>
      </x:c>
      <x:c r="U344" s="16" t="n">
        <x:f>MAX(0,T344*(1+EXP((LN(1+Assumptions!$C$60)-0.5*Assumptions!$C$61^2)+Assumptions!$C$61*((RAND()+RAND()+RAND()+RAND()+RAND()+RAND()+RAND()+RAND()+RAND()+RAND()+RAND()+RAND())-6))-1)+Liquidity_30Y!V13)</x:f>
        <x:v>1849923.2899400685</x:v>
      </x:c>
      <x:c r="V344" s="16" t="n">
        <x:f>MAX(0,U344*(1+EXP((LN(1+Assumptions!$C$60)-0.5*Assumptions!$C$61^2)+Assumptions!$C$61*((RAND()+RAND()+RAND()+RAND()+RAND()+RAND()+RAND()+RAND()+RAND()+RAND()+RAND()+RAND())-6))-1)+Liquidity_30Y!W13)</x:f>
        <x:v>1844484.7002748866</x:v>
      </x:c>
      <x:c r="W344" s="16" t="n">
        <x:f>MAX(0,V344*(1+EXP((LN(1+Assumptions!$C$60)-0.5*Assumptions!$C$61^2)+Assumptions!$C$61*((RAND()+RAND()+RAND()+RAND()+RAND()+RAND()+RAND()+RAND()+RAND()+RAND()+RAND()+RAND())-6))-1)+Liquidity_30Y!X13)</x:f>
        <x:v>1808269.9466662346</x:v>
      </x:c>
      <x:c r="X344" s="16" t="n">
        <x:f>MAX(0,W344*(1+EXP((LN(1+Assumptions!$C$60)-0.5*Assumptions!$C$61^2)+Assumptions!$C$61*((RAND()+RAND()+RAND()+RAND()+RAND()+RAND()+RAND()+RAND()+RAND()+RAND()+RAND()+RAND())-6))-1)+Liquidity_30Y!Y13)</x:f>
        <x:v>1921649.7086206204</x:v>
      </x:c>
      <x:c r="Y344" s="16" t="n">
        <x:f>MAX(0,X344*(1+EXP((LN(1+Assumptions!$C$60)-0.5*Assumptions!$C$61^2)+Assumptions!$C$61*((RAND()+RAND()+RAND()+RAND()+RAND()+RAND()+RAND()+RAND()+RAND()+RAND()+RAND()+RAND())-6))-1)+Liquidity_30Y!Z13)</x:f>
        <x:v>1984637.6062619963</x:v>
      </x:c>
      <x:c r="Z344" s="16" t="n">
        <x:f>MAX(0,Y344*(1+EXP((LN(1+Assumptions!$C$60)-0.5*Assumptions!$C$61^2)+Assumptions!$C$61*((RAND()+RAND()+RAND()+RAND()+RAND()+RAND()+RAND()+RAND()+RAND()+RAND()+RAND()+RAND())-6))-1)+Liquidity_30Y!AA13)</x:f>
        <x:v>2078671.9389584945</x:v>
      </x:c>
      <x:c r="AA344" s="16" t="n">
        <x:f>MAX(0,Z344*(1+EXP((LN(1+Assumptions!$C$60)-0.5*Assumptions!$C$61^2)+Assumptions!$C$61*((RAND()+RAND()+RAND()+RAND()+RAND()+RAND()+RAND()+RAND()+RAND()+RAND()+RAND()+RAND())-6))-1)+Liquidity_30Y!AB13)</x:f>
        <x:v>1918760.4835811306</x:v>
      </x:c>
      <x:c r="AB344" s="16" t="n">
        <x:f>MAX(0,AA344*(1+EXP((LN(1+Assumptions!$C$60)-0.5*Assumptions!$C$61^2)+Assumptions!$C$61*((RAND()+RAND()+RAND()+RAND()+RAND()+RAND()+RAND()+RAND()+RAND()+RAND()+RAND()+RAND())-6))-1)+Liquidity_30Y!AC13)</x:f>
        <x:v>1779854.7663636473</x:v>
      </x:c>
      <x:c r="AC344" s="16" t="n">
        <x:f>MAX(0,AB344*(1+EXP((LN(1+Assumptions!$C$60)-0.5*Assumptions!$C$61^2)+Assumptions!$C$61*((RAND()+RAND()+RAND()+RAND()+RAND()+RAND()+RAND()+RAND()+RAND()+RAND()+RAND()+RAND())-6))-1)+Liquidity_30Y!AD13)</x:f>
        <x:v>1477165.359619541</x:v>
      </x:c>
      <x:c r="AD344" s="16" t="n">
        <x:f>MAX(0,AC344*(1+EXP((LN(1+Assumptions!$C$60)-0.5*Assumptions!$C$61^2)+Assumptions!$C$61*((RAND()+RAND()+RAND()+RAND()+RAND()+RAND()+RAND()+RAND()+RAND()+RAND()+RAND()+RAND())-6))-1)+Liquidity_30Y!AE13)</x:f>
        <x:v>1673378.9595309985</x:v>
      </x:c>
      <x:c r="AE344" s="16" t="n">
        <x:f>MAX(0,AD344*(1+EXP((LN(1+Assumptions!$C$60)-0.5*Assumptions!$C$61^2)+Assumptions!$C$61*((RAND()+RAND()+RAND()+RAND()+RAND()+RAND()+RAND()+RAND()+RAND()+RAND()+RAND()+RAND())-6))-1)+Liquidity_30Y!AF13)</x:f>
        <x:v>1433909.5171377517</x:v>
      </x:c>
      <x:c r="AF344" s="16" t="n">
        <x:f>MAX(0,AE344*(1+EXP((LN(1+Assumptions!$C$60)-0.5*Assumptions!$C$61^2)+Assumptions!$C$61*((RAND()+RAND()+RAND()+RAND()+RAND()+RAND()+RAND()+RAND()+RAND()+RAND()+RAND()+RAND())-6))-1)+Liquidity_30Y!AG13)</x:f>
        <x:v>1269654.9004801654</x:v>
      </x:c>
    </x:row>
    <x:row r="345">
      <x:c r="A345" s="39">
        <x:v>341</x:v>
      </x:c>
      <x:c r="B345" s="16" t="n">
        <x:f>Liquidity_30Y!C14</x:f>
        <x:v>1029031.25</x:v>
      </x:c>
      <x:c r="C345" s="16" t="n">
        <x:f>MAX(0,B345*(1+EXP((LN(1+Assumptions!$C$60)-0.5*Assumptions!$C$61^2)+Assumptions!$C$61*((RAND()+RAND()+RAND()+RAND()+RAND()+RAND()+RAND()+RAND()+RAND()+RAND()+RAND()+RAND())-6))-1)+Liquidity_30Y!D13)</x:f>
        <x:v>1241244.2219872037</x:v>
      </x:c>
      <x:c r="D345" s="16" t="n">
        <x:f>MAX(0,C345*(1+EXP((LN(1+Assumptions!$C$60)-0.5*Assumptions!$C$61^2)+Assumptions!$C$61*((RAND()+RAND()+RAND()+RAND()+RAND()+RAND()+RAND()+RAND()+RAND()+RAND()+RAND()+RAND())-6))-1)+Liquidity_30Y!E13)</x:f>
        <x:v>1277687.7489659935</x:v>
      </x:c>
      <x:c r="E345" s="16" t="n">
        <x:f>MAX(0,D345*(1+EXP((LN(1+Assumptions!$C$60)-0.5*Assumptions!$C$61^2)+Assumptions!$C$61*((RAND()+RAND()+RAND()+RAND()+RAND()+RAND()+RAND()+RAND()+RAND()+RAND()+RAND()+RAND())-6))-1)+Liquidity_30Y!F13)</x:f>
        <x:v>1557319.2157210086</x:v>
      </x:c>
      <x:c r="F345" s="16" t="n">
        <x:f>MAX(0,E345*(1+EXP((LN(1+Assumptions!$C$60)-0.5*Assumptions!$C$61^2)+Assumptions!$C$61*((RAND()+RAND()+RAND()+RAND()+RAND()+RAND()+RAND()+RAND()+RAND()+RAND()+RAND()+RAND())-6))-1)+Liquidity_30Y!G13)</x:f>
        <x:v>2114184.7476854534</x:v>
      </x:c>
      <x:c r="G345" s="16" t="n">
        <x:f>MAX(0,F345*(1+EXP((LN(1+Assumptions!$C$60)-0.5*Assumptions!$C$61^2)+Assumptions!$C$61*((RAND()+RAND()+RAND()+RAND()+RAND()+RAND()+RAND()+RAND()+RAND()+RAND()+RAND()+RAND())-6))-1)+Liquidity_30Y!H13)</x:f>
        <x:v>2294181.7075756355</x:v>
      </x:c>
      <x:c r="H345" s="16" t="n">
        <x:f>MAX(0,G345*(1+EXP((LN(1+Assumptions!$C$60)-0.5*Assumptions!$C$61^2)+Assumptions!$C$61*((RAND()+RAND()+RAND()+RAND()+RAND()+RAND()+RAND()+RAND()+RAND()+RAND()+RAND()+RAND())-6))-1)+Liquidity_30Y!I13)</x:f>
        <x:v>2934643.5598661066</x:v>
      </x:c>
      <x:c r="I345" s="16" t="n">
        <x:f>MAX(0,H345*(1+EXP((LN(1+Assumptions!$C$60)-0.5*Assumptions!$C$61^2)+Assumptions!$C$61*((RAND()+RAND()+RAND()+RAND()+RAND()+RAND()+RAND()+RAND()+RAND()+RAND()+RAND()+RAND())-6))-1)+Liquidity_30Y!J13)</x:f>
        <x:v>2620839.272729361</x:v>
      </x:c>
      <x:c r="J345" s="16" t="n">
        <x:f>MAX(0,I345*(1+EXP((LN(1+Assumptions!$C$60)-0.5*Assumptions!$C$61^2)+Assumptions!$C$61*((RAND()+RAND()+RAND()+RAND()+RAND()+RAND()+RAND()+RAND()+RAND()+RAND()+RAND()+RAND())-6))-1)+Liquidity_30Y!K13)</x:f>
        <x:v>3351385.5798754026</x:v>
      </x:c>
      <x:c r="K345" s="16" t="n">
        <x:f>MAX(0,J345*(1+EXP((LN(1+Assumptions!$C$60)-0.5*Assumptions!$C$61^2)+Assumptions!$C$61*((RAND()+RAND()+RAND()+RAND()+RAND()+RAND()+RAND()+RAND()+RAND()+RAND()+RAND()+RAND())-6))-1)+Liquidity_30Y!L13)</x:f>
        <x:v>3439889.5288057644</x:v>
      </x:c>
      <x:c r="L345" s="16" t="n">
        <x:f>MAX(0,K345*(1+EXP((LN(1+Assumptions!$C$60)-0.5*Assumptions!$C$61^2)+Assumptions!$C$61*((RAND()+RAND()+RAND()+RAND()+RAND()+RAND()+RAND()+RAND()+RAND()+RAND()+RAND()+RAND())-6))-1)+Liquidity_30Y!M13)</x:f>
        <x:v>4141976.066437332</x:v>
      </x:c>
      <x:c r="M345" s="16" t="n">
        <x:f>MAX(0,L345*(1+EXP((LN(1+Assumptions!$C$60)-0.5*Assumptions!$C$61^2)+Assumptions!$C$61*((RAND()+RAND()+RAND()+RAND()+RAND()+RAND()+RAND()+RAND()+RAND()+RAND()+RAND()+RAND())-6))-1)+Liquidity_30Y!N13)</x:f>
        <x:v>6241300.708243796</x:v>
      </x:c>
      <x:c r="N345" s="16" t="n">
        <x:f>MAX(0,M345*(1+EXP((LN(1+Assumptions!$C$60)-0.5*Assumptions!$C$61^2)+Assumptions!$C$61*((RAND()+RAND()+RAND()+RAND()+RAND()+RAND()+RAND()+RAND()+RAND()+RAND()+RAND()+RAND())-6))-1)+Liquidity_30Y!O13)</x:f>
        <x:v>7395131.2878350355</x:v>
      </x:c>
      <x:c r="O345" s="16" t="n">
        <x:f>MAX(0,N345*(1+EXP((LN(1+Assumptions!$C$60)-0.5*Assumptions!$C$61^2)+Assumptions!$C$61*((RAND()+RAND()+RAND()+RAND()+RAND()+RAND()+RAND()+RAND()+RAND()+RAND()+RAND()+RAND())-6))-1)+Liquidity_30Y!P13)</x:f>
        <x:v>7772304.2404079605</x:v>
      </x:c>
      <x:c r="P345" s="16" t="n">
        <x:f>MAX(0,O345*(1+EXP((LN(1+Assumptions!$C$60)-0.5*Assumptions!$C$61^2)+Assumptions!$C$61*((RAND()+RAND()+RAND()+RAND()+RAND()+RAND()+RAND()+RAND()+RAND()+RAND()+RAND()+RAND())-6))-1)+Liquidity_30Y!Q13)</x:f>
        <x:v>7732201.934140661</x:v>
      </x:c>
      <x:c r="Q345" s="16" t="n">
        <x:f>MAX(0,P345*(1+EXP((LN(1+Assumptions!$C$60)-0.5*Assumptions!$C$61^2)+Assumptions!$C$61*((RAND()+RAND()+RAND()+RAND()+RAND()+RAND()+RAND()+RAND()+RAND()+RAND()+RAND()+RAND())-6))-1)+Liquidity_30Y!R13)</x:f>
        <x:v>7225442.646126435</x:v>
      </x:c>
      <x:c r="R345" s="16" t="n">
        <x:f>MAX(0,Q345*(1+EXP((LN(1+Assumptions!$C$60)-0.5*Assumptions!$C$61^2)+Assumptions!$C$61*((RAND()+RAND()+RAND()+RAND()+RAND()+RAND()+RAND()+RAND()+RAND()+RAND()+RAND()+RAND())-6))-1)+Liquidity_30Y!S13)</x:f>
        <x:v>9880366.296415936</x:v>
      </x:c>
      <x:c r="S345" s="16" t="n">
        <x:f>MAX(0,R345*(1+EXP((LN(1+Assumptions!$C$60)-0.5*Assumptions!$C$61^2)+Assumptions!$C$61*((RAND()+RAND()+RAND()+RAND()+RAND()+RAND()+RAND()+RAND()+RAND()+RAND()+RAND()+RAND())-6))-1)+Liquidity_30Y!T13)</x:f>
        <x:v>11172331.331355039</x:v>
      </x:c>
      <x:c r="T345" s="16" t="n">
        <x:f>MAX(0,S345*(1+EXP((LN(1+Assumptions!$C$60)-0.5*Assumptions!$C$61^2)+Assumptions!$C$61*((RAND()+RAND()+RAND()+RAND()+RAND()+RAND()+RAND()+RAND()+RAND()+RAND()+RAND()+RAND())-6))-1)+Liquidity_30Y!U13)</x:f>
        <x:v>15152358.970161652</x:v>
      </x:c>
      <x:c r="U345" s="16" t="n">
        <x:f>MAX(0,T345*(1+EXP((LN(1+Assumptions!$C$60)-0.5*Assumptions!$C$61^2)+Assumptions!$C$61*((RAND()+RAND()+RAND()+RAND()+RAND()+RAND()+RAND()+RAND()+RAND()+RAND()+RAND()+RAND())-6))-1)+Liquidity_30Y!V13)</x:f>
        <x:v>21656746.982306305</x:v>
      </x:c>
      <x:c r="V345" s="16" t="n">
        <x:f>MAX(0,U345*(1+EXP((LN(1+Assumptions!$C$60)-0.5*Assumptions!$C$61^2)+Assumptions!$C$61*((RAND()+RAND()+RAND()+RAND()+RAND()+RAND()+RAND()+RAND()+RAND()+RAND()+RAND()+RAND())-6))-1)+Liquidity_30Y!W13)</x:f>
        <x:v>24492362.237343077</x:v>
      </x:c>
      <x:c r="W345" s="16" t="n">
        <x:f>MAX(0,V345*(1+EXP((LN(1+Assumptions!$C$60)-0.5*Assumptions!$C$61^2)+Assumptions!$C$61*((RAND()+RAND()+RAND()+RAND()+RAND()+RAND()+RAND()+RAND()+RAND()+RAND()+RAND()+RAND())-6))-1)+Liquidity_30Y!X13)</x:f>
        <x:v>29757739.94777253</x:v>
      </x:c>
      <x:c r="X345" s="16" t="n">
        <x:f>MAX(0,W345*(1+EXP((LN(1+Assumptions!$C$60)-0.5*Assumptions!$C$61^2)+Assumptions!$C$61*((RAND()+RAND()+RAND()+RAND()+RAND()+RAND()+RAND()+RAND()+RAND()+RAND()+RAND()+RAND())-6))-1)+Liquidity_30Y!Y13)</x:f>
        <x:v>29970824.264666606</x:v>
      </x:c>
      <x:c r="Y345" s="16" t="n">
        <x:f>MAX(0,X345*(1+EXP((LN(1+Assumptions!$C$60)-0.5*Assumptions!$C$61^2)+Assumptions!$C$61*((RAND()+RAND()+RAND()+RAND()+RAND()+RAND()+RAND()+RAND()+RAND()+RAND()+RAND()+RAND())-6))-1)+Liquidity_30Y!Z13)</x:f>
        <x:v>31578705.858437464</x:v>
      </x:c>
      <x:c r="Z345" s="16" t="n">
        <x:f>MAX(0,Y345*(1+EXP((LN(1+Assumptions!$C$60)-0.5*Assumptions!$C$61^2)+Assumptions!$C$61*((RAND()+RAND()+RAND()+RAND()+RAND()+RAND()+RAND()+RAND()+RAND()+RAND()+RAND()+RAND())-6))-1)+Liquidity_30Y!AA13)</x:f>
        <x:v>30634580.869638678</x:v>
      </x:c>
      <x:c r="AA345" s="16" t="n">
        <x:f>MAX(0,Z345*(1+EXP((LN(1+Assumptions!$C$60)-0.5*Assumptions!$C$61^2)+Assumptions!$C$61*((RAND()+RAND()+RAND()+RAND()+RAND()+RAND()+RAND()+RAND()+RAND()+RAND()+RAND()+RAND())-6))-1)+Liquidity_30Y!AB13)</x:f>
        <x:v>37985005.087283276</x:v>
      </x:c>
      <x:c r="AB345" s="16" t="n">
        <x:f>MAX(0,AA345*(1+EXP((LN(1+Assumptions!$C$60)-0.5*Assumptions!$C$61^2)+Assumptions!$C$61*((RAND()+RAND()+RAND()+RAND()+RAND()+RAND()+RAND()+RAND()+RAND()+RAND()+RAND()+RAND())-6))-1)+Liquidity_30Y!AC13)</x:f>
        <x:v>64391237.102509834</x:v>
      </x:c>
      <x:c r="AC345" s="16" t="n">
        <x:f>MAX(0,AB345*(1+EXP((LN(1+Assumptions!$C$60)-0.5*Assumptions!$C$61^2)+Assumptions!$C$61*((RAND()+RAND()+RAND()+RAND()+RAND()+RAND()+RAND()+RAND()+RAND()+RAND()+RAND()+RAND())-6))-1)+Liquidity_30Y!AD13)</x:f>
        <x:v>67767480.05996805</x:v>
      </x:c>
      <x:c r="AD345" s="16" t="n">
        <x:f>MAX(0,AC345*(1+EXP((LN(1+Assumptions!$C$60)-0.5*Assumptions!$C$61^2)+Assumptions!$C$61*((RAND()+RAND()+RAND()+RAND()+RAND()+RAND()+RAND()+RAND()+RAND()+RAND()+RAND()+RAND())-6))-1)+Liquidity_30Y!AE13)</x:f>
        <x:v>51799167.19603594</x:v>
      </x:c>
      <x:c r="AE345" s="16" t="n">
        <x:f>MAX(0,AD345*(1+EXP((LN(1+Assumptions!$C$60)-0.5*Assumptions!$C$61^2)+Assumptions!$C$61*((RAND()+RAND()+RAND()+RAND()+RAND()+RAND()+RAND()+RAND()+RAND()+RAND()+RAND()+RAND())-6))-1)+Liquidity_30Y!AF13)</x:f>
        <x:v>45802760.41539223</x:v>
      </x:c>
      <x:c r="AF345" s="16" t="n">
        <x:f>MAX(0,AE345*(1+EXP((LN(1+Assumptions!$C$60)-0.5*Assumptions!$C$61^2)+Assumptions!$C$61*((RAND()+RAND()+RAND()+RAND()+RAND()+RAND()+RAND()+RAND()+RAND()+RAND()+RAND()+RAND())-6))-1)+Liquidity_30Y!AG13)</x:f>
        <x:v>43920569.171133034</x:v>
      </x:c>
    </x:row>
    <x:row r="346">
      <x:c r="A346" s="39">
        <x:v>342</x:v>
      </x:c>
      <x:c r="B346" s="16" t="n">
        <x:f>Liquidity_30Y!C14</x:f>
        <x:v>1029031.25</x:v>
      </x:c>
      <x:c r="C346" s="16" t="n">
        <x:f>MAX(0,B346*(1+EXP((LN(1+Assumptions!$C$60)-0.5*Assumptions!$C$61^2)+Assumptions!$C$61*((RAND()+RAND()+RAND()+RAND()+RAND()+RAND()+RAND()+RAND()+RAND()+RAND()+RAND()+RAND())-6))-1)+Liquidity_30Y!D13)</x:f>
        <x:v>1073782.017020665</x:v>
      </x:c>
      <x:c r="D346" s="16" t="n">
        <x:f>MAX(0,C346*(1+EXP((LN(1+Assumptions!$C$60)-0.5*Assumptions!$C$61^2)+Assumptions!$C$61*((RAND()+RAND()+RAND()+RAND()+RAND()+RAND()+RAND()+RAND()+RAND()+RAND()+RAND()+RAND())-6))-1)+Liquidity_30Y!E13)</x:f>
        <x:v>1025714.5703773871</x:v>
      </x:c>
      <x:c r="E346" s="16" t="n">
        <x:f>MAX(0,D346*(1+EXP((LN(1+Assumptions!$C$60)-0.5*Assumptions!$C$61^2)+Assumptions!$C$61*((RAND()+RAND()+RAND()+RAND()+RAND()+RAND()+RAND()+RAND()+RAND()+RAND()+RAND()+RAND())-6))-1)+Liquidity_30Y!F13)</x:f>
        <x:v>1111143.880793526</x:v>
      </x:c>
      <x:c r="F346" s="16" t="n">
        <x:f>MAX(0,E346*(1+EXP((LN(1+Assumptions!$C$60)-0.5*Assumptions!$C$61^2)+Assumptions!$C$61*((RAND()+RAND()+RAND()+RAND()+RAND()+RAND()+RAND()+RAND()+RAND()+RAND()+RAND()+RAND())-6))-1)+Liquidity_30Y!G13)</x:f>
        <x:v>1263933.8595848244</x:v>
      </x:c>
      <x:c r="G346" s="16" t="n">
        <x:f>MAX(0,F346*(1+EXP((LN(1+Assumptions!$C$60)-0.5*Assumptions!$C$61^2)+Assumptions!$C$61*((RAND()+RAND()+RAND()+RAND()+RAND()+RAND()+RAND()+RAND()+RAND()+RAND()+RAND()+RAND())-6))-1)+Liquidity_30Y!H13)</x:f>
        <x:v>1532182.242585121</x:v>
      </x:c>
      <x:c r="H346" s="16" t="n">
        <x:f>MAX(0,G346*(1+EXP((LN(1+Assumptions!$C$60)-0.5*Assumptions!$C$61^2)+Assumptions!$C$61*((RAND()+RAND()+RAND()+RAND()+RAND()+RAND()+RAND()+RAND()+RAND()+RAND()+RAND()+RAND())-6))-1)+Liquidity_30Y!I13)</x:f>
        <x:v>1645497.5779628034</x:v>
      </x:c>
      <x:c r="I346" s="16" t="n">
        <x:f>MAX(0,H346*(1+EXP((LN(1+Assumptions!$C$60)-0.5*Assumptions!$C$61^2)+Assumptions!$C$61*((RAND()+RAND()+RAND()+RAND()+RAND()+RAND()+RAND()+RAND()+RAND()+RAND()+RAND()+RAND())-6))-1)+Liquidity_30Y!J13)</x:f>
        <x:v>1686316.8324689115</x:v>
      </x:c>
      <x:c r="J346" s="16" t="n">
        <x:f>MAX(0,I346*(1+EXP((LN(1+Assumptions!$C$60)-0.5*Assumptions!$C$61^2)+Assumptions!$C$61*((RAND()+RAND()+RAND()+RAND()+RAND()+RAND()+RAND()+RAND()+RAND()+RAND()+RAND()+RAND())-6))-1)+Liquidity_30Y!K13)</x:f>
        <x:v>1411887.168739119</x:v>
      </x:c>
      <x:c r="K346" s="16" t="n">
        <x:f>MAX(0,J346*(1+EXP((LN(1+Assumptions!$C$60)-0.5*Assumptions!$C$61^2)+Assumptions!$C$61*((RAND()+RAND()+RAND()+RAND()+RAND()+RAND()+RAND()+RAND()+RAND()+RAND()+RAND()+RAND())-6))-1)+Liquidity_30Y!L13)</x:f>
        <x:v>1293309.8413093877</x:v>
      </x:c>
      <x:c r="L346" s="16" t="n">
        <x:f>MAX(0,K346*(1+EXP((LN(1+Assumptions!$C$60)-0.5*Assumptions!$C$61^2)+Assumptions!$C$61*((RAND()+RAND()+RAND()+RAND()+RAND()+RAND()+RAND()+RAND()+RAND()+RAND()+RAND()+RAND())-6))-1)+Liquidity_30Y!M13)</x:f>
        <x:v>1721909.3479607701</x:v>
      </x:c>
      <x:c r="M346" s="16" t="n">
        <x:f>MAX(0,L346*(1+EXP((LN(1+Assumptions!$C$60)-0.5*Assumptions!$C$61^2)+Assumptions!$C$61*((RAND()+RAND()+RAND()+RAND()+RAND()+RAND()+RAND()+RAND()+RAND()+RAND()+RAND()+RAND())-6))-1)+Liquidity_30Y!N13)</x:f>
        <x:v>2076844.8126415345</x:v>
      </x:c>
      <x:c r="N346" s="16" t="n">
        <x:f>MAX(0,M346*(1+EXP((LN(1+Assumptions!$C$60)-0.5*Assumptions!$C$61^2)+Assumptions!$C$61*((RAND()+RAND()+RAND()+RAND()+RAND()+RAND()+RAND()+RAND()+RAND()+RAND()+RAND()+RAND())-6))-1)+Liquidity_30Y!O13)</x:f>
        <x:v>2420054.596101466</x:v>
      </x:c>
      <x:c r="O346" s="16" t="n">
        <x:f>MAX(0,N346*(1+EXP((LN(1+Assumptions!$C$60)-0.5*Assumptions!$C$61^2)+Assumptions!$C$61*((RAND()+RAND()+RAND()+RAND()+RAND()+RAND()+RAND()+RAND()+RAND()+RAND()+RAND()+RAND())-6))-1)+Liquidity_30Y!P13)</x:f>
        <x:v>2403118.0343338675</x:v>
      </x:c>
      <x:c r="P346" s="16" t="n">
        <x:f>MAX(0,O346*(1+EXP((LN(1+Assumptions!$C$60)-0.5*Assumptions!$C$61^2)+Assumptions!$C$61*((RAND()+RAND()+RAND()+RAND()+RAND()+RAND()+RAND()+RAND()+RAND()+RAND()+RAND()+RAND())-6))-1)+Liquidity_30Y!Q13)</x:f>
        <x:v>2687009.8530850727</x:v>
      </x:c>
      <x:c r="Q346" s="16" t="n">
        <x:f>MAX(0,P346*(1+EXP((LN(1+Assumptions!$C$60)-0.5*Assumptions!$C$61^2)+Assumptions!$C$61*((RAND()+RAND()+RAND()+RAND()+RAND()+RAND()+RAND()+RAND()+RAND()+RAND()+RAND()+RAND())-6))-1)+Liquidity_30Y!R13)</x:f>
        <x:v>3464188.0524579324</x:v>
      </x:c>
      <x:c r="R346" s="16" t="n">
        <x:f>MAX(0,Q346*(1+EXP((LN(1+Assumptions!$C$60)-0.5*Assumptions!$C$61^2)+Assumptions!$C$61*((RAND()+RAND()+RAND()+RAND()+RAND()+RAND()+RAND()+RAND()+RAND()+RAND()+RAND()+RAND())-6))-1)+Liquidity_30Y!S13)</x:f>
        <x:v>4250811.146836163</x:v>
      </x:c>
      <x:c r="S346" s="16" t="n">
        <x:f>MAX(0,R346*(1+EXP((LN(1+Assumptions!$C$60)-0.5*Assumptions!$C$61^2)+Assumptions!$C$61*((RAND()+RAND()+RAND()+RAND()+RAND()+RAND()+RAND()+RAND()+RAND()+RAND()+RAND()+RAND())-6))-1)+Liquidity_30Y!T13)</x:f>
        <x:v>4522621.126264178</x:v>
      </x:c>
      <x:c r="T346" s="16" t="n">
        <x:f>MAX(0,S346*(1+EXP((LN(1+Assumptions!$C$60)-0.5*Assumptions!$C$61^2)+Assumptions!$C$61*((RAND()+RAND()+RAND()+RAND()+RAND()+RAND()+RAND()+RAND()+RAND()+RAND()+RAND()+RAND())-6))-1)+Liquidity_30Y!U13)</x:f>
        <x:v>4538817.579565241</x:v>
      </x:c>
      <x:c r="U346" s="16" t="n">
        <x:f>MAX(0,T346*(1+EXP((LN(1+Assumptions!$C$60)-0.5*Assumptions!$C$61^2)+Assumptions!$C$61*((RAND()+RAND()+RAND()+RAND()+RAND()+RAND()+RAND()+RAND()+RAND()+RAND()+RAND()+RAND())-6))-1)+Liquidity_30Y!V13)</x:f>
        <x:v>5660375.544181979</x:v>
      </x:c>
      <x:c r="V346" s="16" t="n">
        <x:f>MAX(0,U346*(1+EXP((LN(1+Assumptions!$C$60)-0.5*Assumptions!$C$61^2)+Assumptions!$C$61*((RAND()+RAND()+RAND()+RAND()+RAND()+RAND()+RAND()+RAND()+RAND()+RAND()+RAND()+RAND())-6))-1)+Liquidity_30Y!W13)</x:f>
        <x:v>6693949.636697003</x:v>
      </x:c>
      <x:c r="W346" s="16" t="n">
        <x:f>MAX(0,V346*(1+EXP((LN(1+Assumptions!$C$60)-0.5*Assumptions!$C$61^2)+Assumptions!$C$61*((RAND()+RAND()+RAND()+RAND()+RAND()+RAND()+RAND()+RAND()+RAND()+RAND()+RAND()+RAND())-6))-1)+Liquidity_30Y!X13)</x:f>
        <x:v>5495505.147941955</x:v>
      </x:c>
      <x:c r="X346" s="16" t="n">
        <x:f>MAX(0,W346*(1+EXP((LN(1+Assumptions!$C$60)-0.5*Assumptions!$C$61^2)+Assumptions!$C$61*((RAND()+RAND()+RAND()+RAND()+RAND()+RAND()+RAND()+RAND()+RAND()+RAND()+RAND()+RAND())-6))-1)+Liquidity_30Y!Y13)</x:f>
        <x:v>4328018.792927699</x:v>
      </x:c>
      <x:c r="Y346" s="16" t="n">
        <x:f>MAX(0,X346*(1+EXP((LN(1+Assumptions!$C$60)-0.5*Assumptions!$C$61^2)+Assumptions!$C$61*((RAND()+RAND()+RAND()+RAND()+RAND()+RAND()+RAND()+RAND()+RAND()+RAND()+RAND()+RAND())-6))-1)+Liquidity_30Y!Z13)</x:f>
        <x:v>5369704.645478732</x:v>
      </x:c>
      <x:c r="Z346" s="16" t="n">
        <x:f>MAX(0,Y346*(1+EXP((LN(1+Assumptions!$C$60)-0.5*Assumptions!$C$61^2)+Assumptions!$C$61*((RAND()+RAND()+RAND()+RAND()+RAND()+RAND()+RAND()+RAND()+RAND()+RAND()+RAND()+RAND())-6))-1)+Liquidity_30Y!AA13)</x:f>
        <x:v>4926408.904738634</x:v>
      </x:c>
      <x:c r="AA346" s="16" t="n">
        <x:f>MAX(0,Z346*(1+EXP((LN(1+Assumptions!$C$60)-0.5*Assumptions!$C$61^2)+Assumptions!$C$61*((RAND()+RAND()+RAND()+RAND()+RAND()+RAND()+RAND()+RAND()+RAND()+RAND()+RAND()+RAND())-6))-1)+Liquidity_30Y!AB13)</x:f>
        <x:v>5162007.7852135245</x:v>
      </x:c>
      <x:c r="AB346" s="16" t="n">
        <x:f>MAX(0,AA346*(1+EXP((LN(1+Assumptions!$C$60)-0.5*Assumptions!$C$61^2)+Assumptions!$C$61*((RAND()+RAND()+RAND()+RAND()+RAND()+RAND()+RAND()+RAND()+RAND()+RAND()+RAND()+RAND())-6))-1)+Liquidity_30Y!AC13)</x:f>
        <x:v>5682119.979182737</x:v>
      </x:c>
      <x:c r="AC346" s="16" t="n">
        <x:f>MAX(0,AB346*(1+EXP((LN(1+Assumptions!$C$60)-0.5*Assumptions!$C$61^2)+Assumptions!$C$61*((RAND()+RAND()+RAND()+RAND()+RAND()+RAND()+RAND()+RAND()+RAND()+RAND()+RAND()+RAND())-6))-1)+Liquidity_30Y!AD13)</x:f>
        <x:v>5874034.587446427</x:v>
      </x:c>
      <x:c r="AD346" s="16" t="n">
        <x:f>MAX(0,AC346*(1+EXP((LN(1+Assumptions!$C$60)-0.5*Assumptions!$C$61^2)+Assumptions!$C$61*((RAND()+RAND()+RAND()+RAND()+RAND()+RAND()+RAND()+RAND()+RAND()+RAND()+RAND()+RAND())-6))-1)+Liquidity_30Y!AE13)</x:f>
        <x:v>5313836.8418986425</x:v>
      </x:c>
      <x:c r="AE346" s="16" t="n">
        <x:f>MAX(0,AD346*(1+EXP((LN(1+Assumptions!$C$60)-0.5*Assumptions!$C$61^2)+Assumptions!$C$61*((RAND()+RAND()+RAND()+RAND()+RAND()+RAND()+RAND()+RAND()+RAND()+RAND()+RAND()+RAND())-6))-1)+Liquidity_30Y!AF13)</x:f>
        <x:v>4763602.650174131</x:v>
      </x:c>
      <x:c r="AF346" s="16" t="n">
        <x:f>MAX(0,AE346*(1+EXP((LN(1+Assumptions!$C$60)-0.5*Assumptions!$C$61^2)+Assumptions!$C$61*((RAND()+RAND()+RAND()+RAND()+RAND()+RAND()+RAND()+RAND()+RAND()+RAND()+RAND()+RAND())-6))-1)+Liquidity_30Y!AG13)</x:f>
        <x:v>5268376.428946937</x:v>
      </x:c>
    </x:row>
    <x:row r="347">
      <x:c r="A347" s="39">
        <x:v>343</x:v>
      </x:c>
      <x:c r="B347" s="16" t="n">
        <x:f>Liquidity_30Y!C14</x:f>
        <x:v>1029031.25</x:v>
      </x:c>
      <x:c r="C347" s="16" t="n">
        <x:f>MAX(0,B347*(1+EXP((LN(1+Assumptions!$C$60)-0.5*Assumptions!$C$61^2)+Assumptions!$C$61*((RAND()+RAND()+RAND()+RAND()+RAND()+RAND()+RAND()+RAND()+RAND()+RAND()+RAND()+RAND())-6))-1)+Liquidity_30Y!D13)</x:f>
        <x:v>1121822.1051675128</x:v>
      </x:c>
      <x:c r="D347" s="16" t="n">
        <x:f>MAX(0,C347*(1+EXP((LN(1+Assumptions!$C$60)-0.5*Assumptions!$C$61^2)+Assumptions!$C$61*((RAND()+RAND()+RAND()+RAND()+RAND()+RAND()+RAND()+RAND()+RAND()+RAND()+RAND()+RAND())-6))-1)+Liquidity_30Y!E13)</x:f>
        <x:v>908127.1871231063</x:v>
      </x:c>
      <x:c r="E347" s="16" t="n">
        <x:f>MAX(0,D347*(1+EXP((LN(1+Assumptions!$C$60)-0.5*Assumptions!$C$61^2)+Assumptions!$C$61*((RAND()+RAND()+RAND()+RAND()+RAND()+RAND()+RAND()+RAND()+RAND()+RAND()+RAND()+RAND())-6))-1)+Liquidity_30Y!F13)</x:f>
        <x:v>916515.0825323235</x:v>
      </x:c>
      <x:c r="F347" s="16" t="n">
        <x:f>MAX(0,E347*(1+EXP((LN(1+Assumptions!$C$60)-0.5*Assumptions!$C$61^2)+Assumptions!$C$61*((RAND()+RAND()+RAND()+RAND()+RAND()+RAND()+RAND()+RAND()+RAND()+RAND()+RAND()+RAND())-6))-1)+Liquidity_30Y!G13)</x:f>
        <x:v>927461.8750595103</x:v>
      </x:c>
      <x:c r="G347" s="16" t="n">
        <x:f>MAX(0,F347*(1+EXP((LN(1+Assumptions!$C$60)-0.5*Assumptions!$C$61^2)+Assumptions!$C$61*((RAND()+RAND()+RAND()+RAND()+RAND()+RAND()+RAND()+RAND()+RAND()+RAND()+RAND()+RAND())-6))-1)+Liquidity_30Y!H13)</x:f>
        <x:v>1037960.2458701918</x:v>
      </x:c>
      <x:c r="H347" s="16" t="n">
        <x:f>MAX(0,G347*(1+EXP((LN(1+Assumptions!$C$60)-0.5*Assumptions!$C$61^2)+Assumptions!$C$61*((RAND()+RAND()+RAND()+RAND()+RAND()+RAND()+RAND()+RAND()+RAND()+RAND()+RAND()+RAND())-6))-1)+Liquidity_30Y!I13)</x:f>
        <x:v>1348199.0691909231</x:v>
      </x:c>
      <x:c r="I347" s="16" t="n">
        <x:f>MAX(0,H347*(1+EXP((LN(1+Assumptions!$C$60)-0.5*Assumptions!$C$61^2)+Assumptions!$C$61*((RAND()+RAND()+RAND()+RAND()+RAND()+RAND()+RAND()+RAND()+RAND()+RAND()+RAND()+RAND())-6))-1)+Liquidity_30Y!J13)</x:f>
        <x:v>1194437.0106466687</x:v>
      </x:c>
      <x:c r="J347" s="16" t="n">
        <x:f>MAX(0,I347*(1+EXP((LN(1+Assumptions!$C$60)-0.5*Assumptions!$C$61^2)+Assumptions!$C$61*((RAND()+RAND()+RAND()+RAND()+RAND()+RAND()+RAND()+RAND()+RAND()+RAND()+RAND()+RAND())-6))-1)+Liquidity_30Y!K13)</x:f>
        <x:v>1063514.7907068809</x:v>
      </x:c>
      <x:c r="K347" s="16" t="n">
        <x:f>MAX(0,J347*(1+EXP((LN(1+Assumptions!$C$60)-0.5*Assumptions!$C$61^2)+Assumptions!$C$61*((RAND()+RAND()+RAND()+RAND()+RAND()+RAND()+RAND()+RAND()+RAND()+RAND()+RAND()+RAND())-6))-1)+Liquidity_30Y!L13)</x:f>
        <x:v>1207209.4022905803</x:v>
      </x:c>
      <x:c r="L347" s="16" t="n">
        <x:f>MAX(0,K347*(1+EXP((LN(1+Assumptions!$C$60)-0.5*Assumptions!$C$61^2)+Assumptions!$C$61*((RAND()+RAND()+RAND()+RAND()+RAND()+RAND()+RAND()+RAND()+RAND()+RAND()+RAND()+RAND())-6))-1)+Liquidity_30Y!M13)</x:f>
        <x:v>1288206.8860263068</x:v>
      </x:c>
      <x:c r="M347" s="16" t="n">
        <x:f>MAX(0,L347*(1+EXP((LN(1+Assumptions!$C$60)-0.5*Assumptions!$C$61^2)+Assumptions!$C$61*((RAND()+RAND()+RAND()+RAND()+RAND()+RAND()+RAND()+RAND()+RAND()+RAND()+RAND()+RAND())-6))-1)+Liquidity_30Y!N13)</x:f>
        <x:v>1442700.8822411767</x:v>
      </x:c>
      <x:c r="N347" s="16" t="n">
        <x:f>MAX(0,M347*(1+EXP((LN(1+Assumptions!$C$60)-0.5*Assumptions!$C$61^2)+Assumptions!$C$61*((RAND()+RAND()+RAND()+RAND()+RAND()+RAND()+RAND()+RAND()+RAND()+RAND()+RAND()+RAND())-6))-1)+Liquidity_30Y!O13)</x:f>
        <x:v>1912117.0842986077</x:v>
      </x:c>
      <x:c r="O347" s="16" t="n">
        <x:f>MAX(0,N347*(1+EXP((LN(1+Assumptions!$C$60)-0.5*Assumptions!$C$61^2)+Assumptions!$C$61*((RAND()+RAND()+RAND()+RAND()+RAND()+RAND()+RAND()+RAND()+RAND()+RAND()+RAND()+RAND())-6))-1)+Liquidity_30Y!P13)</x:f>
        <x:v>3052596.359492302</x:v>
      </x:c>
      <x:c r="P347" s="16" t="n">
        <x:f>MAX(0,O347*(1+EXP((LN(1+Assumptions!$C$60)-0.5*Assumptions!$C$61^2)+Assumptions!$C$61*((RAND()+RAND()+RAND()+RAND()+RAND()+RAND()+RAND()+RAND()+RAND()+RAND()+RAND()+RAND())-6))-1)+Liquidity_30Y!Q13)</x:f>
        <x:v>3470960.638669126</x:v>
      </x:c>
      <x:c r="Q347" s="16" t="n">
        <x:f>MAX(0,P347*(1+EXP((LN(1+Assumptions!$C$60)-0.5*Assumptions!$C$61^2)+Assumptions!$C$61*((RAND()+RAND()+RAND()+RAND()+RAND()+RAND()+RAND()+RAND()+RAND()+RAND()+RAND()+RAND())-6))-1)+Liquidity_30Y!R13)</x:f>
        <x:v>3598444.168907474</x:v>
      </x:c>
      <x:c r="R347" s="16" t="n">
        <x:f>MAX(0,Q347*(1+EXP((LN(1+Assumptions!$C$60)-0.5*Assumptions!$C$61^2)+Assumptions!$C$61*((RAND()+RAND()+RAND()+RAND()+RAND()+RAND()+RAND()+RAND()+RAND()+RAND()+RAND()+RAND())-6))-1)+Liquidity_30Y!S13)</x:f>
        <x:v>3916267.8389740824</x:v>
      </x:c>
      <x:c r="S347" s="16" t="n">
        <x:f>MAX(0,R347*(1+EXP((LN(1+Assumptions!$C$60)-0.5*Assumptions!$C$61^2)+Assumptions!$C$61*((RAND()+RAND()+RAND()+RAND()+RAND()+RAND()+RAND()+RAND()+RAND()+RAND()+RAND()+RAND())-6))-1)+Liquidity_30Y!T13)</x:f>
        <x:v>4012585.929769587</x:v>
      </x:c>
      <x:c r="T347" s="16" t="n">
        <x:f>MAX(0,S347*(1+EXP((LN(1+Assumptions!$C$60)-0.5*Assumptions!$C$61^2)+Assumptions!$C$61*((RAND()+RAND()+RAND()+RAND()+RAND()+RAND()+RAND()+RAND()+RAND()+RAND()+RAND()+RAND())-6))-1)+Liquidity_30Y!U13)</x:f>
        <x:v>4050520.1159458742</x:v>
      </x:c>
      <x:c r="U347" s="16" t="n">
        <x:f>MAX(0,T347*(1+EXP((LN(1+Assumptions!$C$60)-0.5*Assumptions!$C$61^2)+Assumptions!$C$61*((RAND()+RAND()+RAND()+RAND()+RAND()+RAND()+RAND()+RAND()+RAND()+RAND()+RAND()+RAND())-6))-1)+Liquidity_30Y!V13)</x:f>
        <x:v>4080635.3318420923</x:v>
      </x:c>
      <x:c r="V347" s="16" t="n">
        <x:f>MAX(0,U347*(1+EXP((LN(1+Assumptions!$C$60)-0.5*Assumptions!$C$61^2)+Assumptions!$C$61*((RAND()+RAND()+RAND()+RAND()+RAND()+RAND()+RAND()+RAND()+RAND()+RAND()+RAND()+RAND())-6))-1)+Liquidity_30Y!W13)</x:f>
        <x:v>4124435.5090414644</x:v>
      </x:c>
      <x:c r="W347" s="16" t="n">
        <x:f>MAX(0,V347*(1+EXP((LN(1+Assumptions!$C$60)-0.5*Assumptions!$C$61^2)+Assumptions!$C$61*((RAND()+RAND()+RAND()+RAND()+RAND()+RAND()+RAND()+RAND()+RAND()+RAND()+RAND()+RAND())-6))-1)+Liquidity_30Y!X13)</x:f>
        <x:v>4625703.529258357</x:v>
      </x:c>
      <x:c r="X347" s="16" t="n">
        <x:f>MAX(0,W347*(1+EXP((LN(1+Assumptions!$C$60)-0.5*Assumptions!$C$61^2)+Assumptions!$C$61*((RAND()+RAND()+RAND()+RAND()+RAND()+RAND()+RAND()+RAND()+RAND()+RAND()+RAND()+RAND())-6))-1)+Liquidity_30Y!Y13)</x:f>
        <x:v>4387897.544261637</x:v>
      </x:c>
      <x:c r="Y347" s="16" t="n">
        <x:f>MAX(0,X347*(1+EXP((LN(1+Assumptions!$C$60)-0.5*Assumptions!$C$61^2)+Assumptions!$C$61*((RAND()+RAND()+RAND()+RAND()+RAND()+RAND()+RAND()+RAND()+RAND()+RAND()+RAND()+RAND())-6))-1)+Liquidity_30Y!Z13)</x:f>
        <x:v>3569944.304832544</x:v>
      </x:c>
      <x:c r="Z347" s="16" t="n">
        <x:f>MAX(0,Y347*(1+EXP((LN(1+Assumptions!$C$60)-0.5*Assumptions!$C$61^2)+Assumptions!$C$61*((RAND()+RAND()+RAND()+RAND()+RAND()+RAND()+RAND()+RAND()+RAND()+RAND()+RAND()+RAND())-6))-1)+Liquidity_30Y!AA13)</x:f>
        <x:v>3545702.6916842978</x:v>
      </x:c>
      <x:c r="AA347" s="16" t="n">
        <x:f>MAX(0,Z347*(1+EXP((LN(1+Assumptions!$C$60)-0.5*Assumptions!$C$61^2)+Assumptions!$C$61*((RAND()+RAND()+RAND()+RAND()+RAND()+RAND()+RAND()+RAND()+RAND()+RAND()+RAND()+RAND())-6))-1)+Liquidity_30Y!AB13)</x:f>
        <x:v>4279781.351043663</x:v>
      </x:c>
      <x:c r="AB347" s="16" t="n">
        <x:f>MAX(0,AA347*(1+EXP((LN(1+Assumptions!$C$60)-0.5*Assumptions!$C$61^2)+Assumptions!$C$61*((RAND()+RAND()+RAND()+RAND()+RAND()+RAND()+RAND()+RAND()+RAND()+RAND()+RAND()+RAND())-6))-1)+Liquidity_30Y!AC13)</x:f>
        <x:v>4360104.465474401</x:v>
      </x:c>
      <x:c r="AC347" s="16" t="n">
        <x:f>MAX(0,AB347*(1+EXP((LN(1+Assumptions!$C$60)-0.5*Assumptions!$C$61^2)+Assumptions!$C$61*((RAND()+RAND()+RAND()+RAND()+RAND()+RAND()+RAND()+RAND()+RAND()+RAND()+RAND()+RAND())-6))-1)+Liquidity_30Y!AD13)</x:f>
        <x:v>3768937.3154886584</x:v>
      </x:c>
      <x:c r="AD347" s="16" t="n">
        <x:f>MAX(0,AC347*(1+EXP((LN(1+Assumptions!$C$60)-0.5*Assumptions!$C$61^2)+Assumptions!$C$61*((RAND()+RAND()+RAND()+RAND()+RAND()+RAND()+RAND()+RAND()+RAND()+RAND()+RAND()+RAND())-6))-1)+Liquidity_30Y!AE13)</x:f>
        <x:v>4737135.139803508</x:v>
      </x:c>
      <x:c r="AE347" s="16" t="n">
        <x:f>MAX(0,AD347*(1+EXP((LN(1+Assumptions!$C$60)-0.5*Assumptions!$C$61^2)+Assumptions!$C$61*((RAND()+RAND()+RAND()+RAND()+RAND()+RAND()+RAND()+RAND()+RAND()+RAND()+RAND()+RAND())-6))-1)+Liquidity_30Y!AF13)</x:f>
        <x:v>5438623.6176317055</x:v>
      </x:c>
      <x:c r="AF347" s="16" t="n">
        <x:f>MAX(0,AE347*(1+EXP((LN(1+Assumptions!$C$60)-0.5*Assumptions!$C$61^2)+Assumptions!$C$61*((RAND()+RAND()+RAND()+RAND()+RAND()+RAND()+RAND()+RAND()+RAND()+RAND()+RAND()+RAND())-6))-1)+Liquidity_30Y!AG13)</x:f>
        <x:v>6660738.481326503</x:v>
      </x:c>
    </x:row>
    <x:row r="348">
      <x:c r="A348" s="39">
        <x:v>344</x:v>
      </x:c>
      <x:c r="B348" s="16" t="n">
        <x:f>Liquidity_30Y!C14</x:f>
        <x:v>1029031.25</x:v>
      </x:c>
      <x:c r="C348" s="16" t="n">
        <x:f>MAX(0,B348*(1+EXP((LN(1+Assumptions!$C$60)-0.5*Assumptions!$C$61^2)+Assumptions!$C$61*((RAND()+RAND()+RAND()+RAND()+RAND()+RAND()+RAND()+RAND()+RAND()+RAND()+RAND()+RAND())-6))-1)+Liquidity_30Y!D13)</x:f>
        <x:v>980571.4647062056</x:v>
      </x:c>
      <x:c r="D348" s="16" t="n">
        <x:f>MAX(0,C348*(1+EXP((LN(1+Assumptions!$C$60)-0.5*Assumptions!$C$61^2)+Assumptions!$C$61*((RAND()+RAND()+RAND()+RAND()+RAND()+RAND()+RAND()+RAND()+RAND()+RAND()+RAND()+RAND())-6))-1)+Liquidity_30Y!E13)</x:f>
        <x:v>872164.0201260764</x:v>
      </x:c>
      <x:c r="E348" s="16" t="n">
        <x:f>MAX(0,D348*(1+EXP((LN(1+Assumptions!$C$60)-0.5*Assumptions!$C$61^2)+Assumptions!$C$61*((RAND()+RAND()+RAND()+RAND()+RAND()+RAND()+RAND()+RAND()+RAND()+RAND()+RAND()+RAND())-6))-1)+Liquidity_30Y!F13)</x:f>
        <x:v>698751.5912731363</x:v>
      </x:c>
      <x:c r="F348" s="16" t="n">
        <x:f>MAX(0,E348*(1+EXP((LN(1+Assumptions!$C$60)-0.5*Assumptions!$C$61^2)+Assumptions!$C$61*((RAND()+RAND()+RAND()+RAND()+RAND()+RAND()+RAND()+RAND()+RAND()+RAND()+RAND()+RAND())-6))-1)+Liquidity_30Y!G13)</x:f>
        <x:v>739655.3068528395</x:v>
      </x:c>
      <x:c r="G348" s="16" t="n">
        <x:f>MAX(0,F348*(1+EXP((LN(1+Assumptions!$C$60)-0.5*Assumptions!$C$61^2)+Assumptions!$C$61*((RAND()+RAND()+RAND()+RAND()+RAND()+RAND()+RAND()+RAND()+RAND()+RAND()+RAND()+RAND())-6))-1)+Liquidity_30Y!H13)</x:f>
        <x:v>791040.8493588673</x:v>
      </x:c>
      <x:c r="H348" s="16" t="n">
        <x:f>MAX(0,G348*(1+EXP((LN(1+Assumptions!$C$60)-0.5*Assumptions!$C$61^2)+Assumptions!$C$61*((RAND()+RAND()+RAND()+RAND()+RAND()+RAND()+RAND()+RAND()+RAND()+RAND()+RAND()+RAND())-6))-1)+Liquidity_30Y!I13)</x:f>
        <x:v>571316.7270181581</x:v>
      </x:c>
      <x:c r="I348" s="16" t="n">
        <x:f>MAX(0,H348*(1+EXP((LN(1+Assumptions!$C$60)-0.5*Assumptions!$C$61^2)+Assumptions!$C$61*((RAND()+RAND()+RAND()+RAND()+RAND()+RAND()+RAND()+RAND()+RAND()+RAND()+RAND()+RAND())-6))-1)+Liquidity_30Y!J13)</x:f>
        <x:v>540360.2182166311</x:v>
      </x:c>
      <x:c r="J348" s="16" t="n">
        <x:f>MAX(0,I348*(1+EXP((LN(1+Assumptions!$C$60)-0.5*Assumptions!$C$61^2)+Assumptions!$C$61*((RAND()+RAND()+RAND()+RAND()+RAND()+RAND()+RAND()+RAND()+RAND()+RAND()+RAND()+RAND())-6))-1)+Liquidity_30Y!K13)</x:f>
        <x:v>610961.7672831557</x:v>
      </x:c>
      <x:c r="K348" s="16" t="n">
        <x:f>MAX(0,J348*(1+EXP((LN(1+Assumptions!$C$60)-0.5*Assumptions!$C$61^2)+Assumptions!$C$61*((RAND()+RAND()+RAND()+RAND()+RAND()+RAND()+RAND()+RAND()+RAND()+RAND()+RAND()+RAND())-6))-1)+Liquidity_30Y!L13)</x:f>
        <x:v>833366.2619980248</x:v>
      </x:c>
      <x:c r="L348" s="16" t="n">
        <x:f>MAX(0,K348*(1+EXP((LN(1+Assumptions!$C$60)-0.5*Assumptions!$C$61^2)+Assumptions!$C$61*((RAND()+RAND()+RAND()+RAND()+RAND()+RAND()+RAND()+RAND()+RAND()+RAND()+RAND()+RAND())-6))-1)+Liquidity_30Y!M13)</x:f>
        <x:v>898375.259783219</x:v>
      </x:c>
      <x:c r="M348" s="16" t="n">
        <x:f>MAX(0,L348*(1+EXP((LN(1+Assumptions!$C$60)-0.5*Assumptions!$C$61^2)+Assumptions!$C$61*((RAND()+RAND()+RAND()+RAND()+RAND()+RAND()+RAND()+RAND()+RAND()+RAND()+RAND()+RAND())-6))-1)+Liquidity_30Y!N13)</x:f>
        <x:v>1000876.820857269</x:v>
      </x:c>
      <x:c r="N348" s="16" t="n">
        <x:f>MAX(0,M348*(1+EXP((LN(1+Assumptions!$C$60)-0.5*Assumptions!$C$61^2)+Assumptions!$C$61*((RAND()+RAND()+RAND()+RAND()+RAND()+RAND()+RAND()+RAND()+RAND()+RAND()+RAND()+RAND())-6))-1)+Liquidity_30Y!O13)</x:f>
        <x:v>1201351.1269289504</x:v>
      </x:c>
      <x:c r="O348" s="16" t="n">
        <x:f>MAX(0,N348*(1+EXP((LN(1+Assumptions!$C$60)-0.5*Assumptions!$C$61^2)+Assumptions!$C$61*((RAND()+RAND()+RAND()+RAND()+RAND()+RAND()+RAND()+RAND()+RAND()+RAND()+RAND()+RAND())-6))-1)+Liquidity_30Y!P13)</x:f>
        <x:v>1224786.8314069647</x:v>
      </x:c>
      <x:c r="P348" s="16" t="n">
        <x:f>MAX(0,O348*(1+EXP((LN(1+Assumptions!$C$60)-0.5*Assumptions!$C$61^2)+Assumptions!$C$61*((RAND()+RAND()+RAND()+RAND()+RAND()+RAND()+RAND()+RAND()+RAND()+RAND()+RAND()+RAND())-6))-1)+Liquidity_30Y!Q13)</x:f>
        <x:v>1316918.9381972451</x:v>
      </x:c>
      <x:c r="Q348" s="16" t="n">
        <x:f>MAX(0,P348*(1+EXP((LN(1+Assumptions!$C$60)-0.5*Assumptions!$C$61^2)+Assumptions!$C$61*((RAND()+RAND()+RAND()+RAND()+RAND()+RAND()+RAND()+RAND()+RAND()+RAND()+RAND()+RAND())-6))-1)+Liquidity_30Y!R13)</x:f>
        <x:v>1605177.1322022104</x:v>
      </x:c>
      <x:c r="R348" s="16" t="n">
        <x:f>MAX(0,Q348*(1+EXP((LN(1+Assumptions!$C$60)-0.5*Assumptions!$C$61^2)+Assumptions!$C$61*((RAND()+RAND()+RAND()+RAND()+RAND()+RAND()+RAND()+RAND()+RAND()+RAND()+RAND()+RAND())-6))-1)+Liquidity_30Y!S13)</x:f>
        <x:v>1602424.5268478657</x:v>
      </x:c>
      <x:c r="S348" s="16" t="n">
        <x:f>MAX(0,R348*(1+EXP((LN(1+Assumptions!$C$60)-0.5*Assumptions!$C$61^2)+Assumptions!$C$61*((RAND()+RAND()+RAND()+RAND()+RAND()+RAND()+RAND()+RAND()+RAND()+RAND()+RAND()+RAND())-6))-1)+Liquidity_30Y!T13)</x:f>
        <x:v>1830449.2855376464</x:v>
      </x:c>
      <x:c r="T348" s="16" t="n">
        <x:f>MAX(0,S348*(1+EXP((LN(1+Assumptions!$C$60)-0.5*Assumptions!$C$61^2)+Assumptions!$C$61*((RAND()+RAND()+RAND()+RAND()+RAND()+RAND()+RAND()+RAND()+RAND()+RAND()+RAND()+RAND())-6))-1)+Liquidity_30Y!U13)</x:f>
        <x:v>1585411.7415181855</x:v>
      </x:c>
      <x:c r="U348" s="16" t="n">
        <x:f>MAX(0,T348*(1+EXP((LN(1+Assumptions!$C$60)-0.5*Assumptions!$C$61^2)+Assumptions!$C$61*((RAND()+RAND()+RAND()+RAND()+RAND()+RAND()+RAND()+RAND()+RAND()+RAND()+RAND()+RAND())-6))-1)+Liquidity_30Y!V13)</x:f>
        <x:v>1489692.3062805252</x:v>
      </x:c>
      <x:c r="V348" s="16" t="n">
        <x:f>MAX(0,U348*(1+EXP((LN(1+Assumptions!$C$60)-0.5*Assumptions!$C$61^2)+Assumptions!$C$61*((RAND()+RAND()+RAND()+RAND()+RAND()+RAND()+RAND()+RAND()+RAND()+RAND()+RAND()+RAND())-6))-1)+Liquidity_30Y!W13)</x:f>
        <x:v>1962705.598144993</x:v>
      </x:c>
      <x:c r="W348" s="16" t="n">
        <x:f>MAX(0,V348*(1+EXP((LN(1+Assumptions!$C$60)-0.5*Assumptions!$C$61^2)+Assumptions!$C$61*((RAND()+RAND()+RAND()+RAND()+RAND()+RAND()+RAND()+RAND()+RAND()+RAND()+RAND()+RAND())-6))-1)+Liquidity_30Y!X13)</x:f>
        <x:v>1901036.4778621972</x:v>
      </x:c>
      <x:c r="X348" s="16" t="n">
        <x:f>MAX(0,W348*(1+EXP((LN(1+Assumptions!$C$60)-0.5*Assumptions!$C$61^2)+Assumptions!$C$61*((RAND()+RAND()+RAND()+RAND()+RAND()+RAND()+RAND()+RAND()+RAND()+RAND()+RAND()+RAND())-6))-1)+Liquidity_30Y!Y13)</x:f>
        <x:v>2171663.933294869</x:v>
      </x:c>
      <x:c r="Y348" s="16" t="n">
        <x:f>MAX(0,X348*(1+EXP((LN(1+Assumptions!$C$60)-0.5*Assumptions!$C$61^2)+Assumptions!$C$61*((RAND()+RAND()+RAND()+RAND()+RAND()+RAND()+RAND()+RAND()+RAND()+RAND()+RAND()+RAND())-6))-1)+Liquidity_30Y!Z13)</x:f>
        <x:v>1978895.2433474895</x:v>
      </x:c>
      <x:c r="Z348" s="16" t="n">
        <x:f>MAX(0,Y348*(1+EXP((LN(1+Assumptions!$C$60)-0.5*Assumptions!$C$61^2)+Assumptions!$C$61*((RAND()+RAND()+RAND()+RAND()+RAND()+RAND()+RAND()+RAND()+RAND()+RAND()+RAND()+RAND())-6))-1)+Liquidity_30Y!AA13)</x:f>
        <x:v>2227206.2740935334</x:v>
      </x:c>
      <x:c r="AA348" s="16" t="n">
        <x:f>MAX(0,Z348*(1+EXP((LN(1+Assumptions!$C$60)-0.5*Assumptions!$C$61^2)+Assumptions!$C$61*((RAND()+RAND()+RAND()+RAND()+RAND()+RAND()+RAND()+RAND()+RAND()+RAND()+RAND()+RAND())-6))-1)+Liquidity_30Y!AB13)</x:f>
        <x:v>2863146.333934908</x:v>
      </x:c>
      <x:c r="AB348" s="16" t="n">
        <x:f>MAX(0,AA348*(1+EXP((LN(1+Assumptions!$C$60)-0.5*Assumptions!$C$61^2)+Assumptions!$C$61*((RAND()+RAND()+RAND()+RAND()+RAND()+RAND()+RAND()+RAND()+RAND()+RAND()+RAND()+RAND())-6))-1)+Liquidity_30Y!AC13)</x:f>
        <x:v>3844114.9432864604</x:v>
      </x:c>
      <x:c r="AC348" s="16" t="n">
        <x:f>MAX(0,AB348*(1+EXP((LN(1+Assumptions!$C$60)-0.5*Assumptions!$C$61^2)+Assumptions!$C$61*((RAND()+RAND()+RAND()+RAND()+RAND()+RAND()+RAND()+RAND()+RAND()+RAND()+RAND()+RAND())-6))-1)+Liquidity_30Y!AD13)</x:f>
        <x:v>3946291.8799313465</x:v>
      </x:c>
      <x:c r="AD348" s="16" t="n">
        <x:f>MAX(0,AC348*(1+EXP((LN(1+Assumptions!$C$60)-0.5*Assumptions!$C$61^2)+Assumptions!$C$61*((RAND()+RAND()+RAND()+RAND()+RAND()+RAND()+RAND()+RAND()+RAND()+RAND()+RAND()+RAND())-6))-1)+Liquidity_30Y!AE13)</x:f>
        <x:v>4536354.316962386</x:v>
      </x:c>
      <x:c r="AE348" s="16" t="n">
        <x:f>MAX(0,AD348*(1+EXP((LN(1+Assumptions!$C$60)-0.5*Assumptions!$C$61^2)+Assumptions!$C$61*((RAND()+RAND()+RAND()+RAND()+RAND()+RAND()+RAND()+RAND()+RAND()+RAND()+RAND()+RAND())-6))-1)+Liquidity_30Y!AF13)</x:f>
        <x:v>3898436.2623813394</x:v>
      </x:c>
      <x:c r="AF348" s="16" t="n">
        <x:f>MAX(0,AE348*(1+EXP((LN(1+Assumptions!$C$60)-0.5*Assumptions!$C$61^2)+Assumptions!$C$61*((RAND()+RAND()+RAND()+RAND()+RAND()+RAND()+RAND()+RAND()+RAND()+RAND()+RAND()+RAND())-6))-1)+Liquidity_30Y!AG13)</x:f>
        <x:v>4329475.923948297</x:v>
      </x:c>
    </x:row>
    <x:row r="349">
      <x:c r="A349" s="39">
        <x:v>345</x:v>
      </x:c>
      <x:c r="B349" s="16" t="n">
        <x:f>Liquidity_30Y!C14</x:f>
        <x:v>1029031.25</x:v>
      </x:c>
      <x:c r="C349" s="16" t="n">
        <x:f>MAX(0,B349*(1+EXP((LN(1+Assumptions!$C$60)-0.5*Assumptions!$C$61^2)+Assumptions!$C$61*((RAND()+RAND()+RAND()+RAND()+RAND()+RAND()+RAND()+RAND()+RAND()+RAND()+RAND()+RAND())-6))-1)+Liquidity_30Y!D13)</x:f>
        <x:v>1230042.1581102484</x:v>
      </x:c>
      <x:c r="D349" s="16" t="n">
        <x:f>MAX(0,C349*(1+EXP((LN(1+Assumptions!$C$60)-0.5*Assumptions!$C$61^2)+Assumptions!$C$61*((RAND()+RAND()+RAND()+RAND()+RAND()+RAND()+RAND()+RAND()+RAND()+RAND()+RAND()+RAND())-6))-1)+Liquidity_30Y!E13)</x:f>
        <x:v>1311972.5523346872</x:v>
      </x:c>
      <x:c r="E349" s="16" t="n">
        <x:f>MAX(0,D349*(1+EXP((LN(1+Assumptions!$C$60)-0.5*Assumptions!$C$61^2)+Assumptions!$C$61*((RAND()+RAND()+RAND()+RAND()+RAND()+RAND()+RAND()+RAND()+RAND()+RAND()+RAND()+RAND())-6))-1)+Liquidity_30Y!F13)</x:f>
        <x:v>1406502.5086044075</x:v>
      </x:c>
      <x:c r="F349" s="16" t="n">
        <x:f>MAX(0,E349*(1+EXP((LN(1+Assumptions!$C$60)-0.5*Assumptions!$C$61^2)+Assumptions!$C$61*((RAND()+RAND()+RAND()+RAND()+RAND()+RAND()+RAND()+RAND()+RAND()+RAND()+RAND()+RAND())-6))-1)+Liquidity_30Y!G13)</x:f>
        <x:v>1857516.715059359</x:v>
      </x:c>
      <x:c r="G349" s="16" t="n">
        <x:f>MAX(0,F349*(1+EXP((LN(1+Assumptions!$C$60)-0.5*Assumptions!$C$61^2)+Assumptions!$C$61*((RAND()+RAND()+RAND()+RAND()+RAND()+RAND()+RAND()+RAND()+RAND()+RAND()+RAND()+RAND())-6))-1)+Liquidity_30Y!H13)</x:f>
        <x:v>1398102.1720476442</x:v>
      </x:c>
      <x:c r="H349" s="16" t="n">
        <x:f>MAX(0,G349*(1+EXP((LN(1+Assumptions!$C$60)-0.5*Assumptions!$C$61^2)+Assumptions!$C$61*((RAND()+RAND()+RAND()+RAND()+RAND()+RAND()+RAND()+RAND()+RAND()+RAND()+RAND()+RAND())-6))-1)+Liquidity_30Y!I13)</x:f>
        <x:v>1165614.9678180243</x:v>
      </x:c>
      <x:c r="I349" s="16" t="n">
        <x:f>MAX(0,H349*(1+EXP((LN(1+Assumptions!$C$60)-0.5*Assumptions!$C$61^2)+Assumptions!$C$61*((RAND()+RAND()+RAND()+RAND()+RAND()+RAND()+RAND()+RAND()+RAND()+RAND()+RAND()+RAND())-6))-1)+Liquidity_30Y!J13)</x:f>
        <x:v>988490.6582283212</x:v>
      </x:c>
      <x:c r="J349" s="16" t="n">
        <x:f>MAX(0,I349*(1+EXP((LN(1+Assumptions!$C$60)-0.5*Assumptions!$C$61^2)+Assumptions!$C$61*((RAND()+RAND()+RAND()+RAND()+RAND()+RAND()+RAND()+RAND()+RAND()+RAND()+RAND()+RAND())-6))-1)+Liquidity_30Y!K13)</x:f>
        <x:v>1065483.1209466252</x:v>
      </x:c>
      <x:c r="K349" s="16" t="n">
        <x:f>MAX(0,J349*(1+EXP((LN(1+Assumptions!$C$60)-0.5*Assumptions!$C$61^2)+Assumptions!$C$61*((RAND()+RAND()+RAND()+RAND()+RAND()+RAND()+RAND()+RAND()+RAND()+RAND()+RAND()+RAND())-6))-1)+Liquidity_30Y!L13)</x:f>
        <x:v>1346688.3991191187</x:v>
      </x:c>
      <x:c r="L349" s="16" t="n">
        <x:f>MAX(0,K349*(1+EXP((LN(1+Assumptions!$C$60)-0.5*Assumptions!$C$61^2)+Assumptions!$C$61*((RAND()+RAND()+RAND()+RAND()+RAND()+RAND()+RAND()+RAND()+RAND()+RAND()+RAND()+RAND())-6))-1)+Liquidity_30Y!M13)</x:f>
        <x:v>1729702.2162408442</x:v>
      </x:c>
      <x:c r="M349" s="16" t="n">
        <x:f>MAX(0,L349*(1+EXP((LN(1+Assumptions!$C$60)-0.5*Assumptions!$C$61^2)+Assumptions!$C$61*((RAND()+RAND()+RAND()+RAND()+RAND()+RAND()+RAND()+RAND()+RAND()+RAND()+RAND()+RAND())-6))-1)+Liquidity_30Y!N13)</x:f>
        <x:v>1893269.7682327717</x:v>
      </x:c>
      <x:c r="N349" s="16" t="n">
        <x:f>MAX(0,M349*(1+EXP((LN(1+Assumptions!$C$60)-0.5*Assumptions!$C$61^2)+Assumptions!$C$61*((RAND()+RAND()+RAND()+RAND()+RAND()+RAND()+RAND()+RAND()+RAND()+RAND()+RAND()+RAND())-6))-1)+Liquidity_30Y!O13)</x:f>
        <x:v>1746621.5781387056</x:v>
      </x:c>
      <x:c r="O349" s="16" t="n">
        <x:f>MAX(0,N349*(1+EXP((LN(1+Assumptions!$C$60)-0.5*Assumptions!$C$61^2)+Assumptions!$C$61*((RAND()+RAND()+RAND()+RAND()+RAND()+RAND()+RAND()+RAND()+RAND()+RAND()+RAND()+RAND())-6))-1)+Liquidity_30Y!P13)</x:f>
        <x:v>2214130.5285834465</x:v>
      </x:c>
      <x:c r="P349" s="16" t="n">
        <x:f>MAX(0,O349*(1+EXP((LN(1+Assumptions!$C$60)-0.5*Assumptions!$C$61^2)+Assumptions!$C$61*((RAND()+RAND()+RAND()+RAND()+RAND()+RAND()+RAND()+RAND()+RAND()+RAND()+RAND()+RAND())-6))-1)+Liquidity_30Y!Q13)</x:f>
        <x:v>2931183.8279804983</x:v>
      </x:c>
      <x:c r="Q349" s="16" t="n">
        <x:f>MAX(0,P349*(1+EXP((LN(1+Assumptions!$C$60)-0.5*Assumptions!$C$61^2)+Assumptions!$C$61*((RAND()+RAND()+RAND()+RAND()+RAND()+RAND()+RAND()+RAND()+RAND()+RAND()+RAND()+RAND())-6))-1)+Liquidity_30Y!R13)</x:f>
        <x:v>3147343.132673375</x:v>
      </x:c>
      <x:c r="R349" s="16" t="n">
        <x:f>MAX(0,Q349*(1+EXP((LN(1+Assumptions!$C$60)-0.5*Assumptions!$C$61^2)+Assumptions!$C$61*((RAND()+RAND()+RAND()+RAND()+RAND()+RAND()+RAND()+RAND()+RAND()+RAND()+RAND()+RAND())-6))-1)+Liquidity_30Y!S13)</x:f>
        <x:v>3047263.7366074603</x:v>
      </x:c>
      <x:c r="S349" s="16" t="n">
        <x:f>MAX(0,R349*(1+EXP((LN(1+Assumptions!$C$60)-0.5*Assumptions!$C$61^2)+Assumptions!$C$61*((RAND()+RAND()+RAND()+RAND()+RAND()+RAND()+RAND()+RAND()+RAND()+RAND()+RAND()+RAND())-6))-1)+Liquidity_30Y!T13)</x:f>
        <x:v>3745370.8312862744</x:v>
      </x:c>
      <x:c r="T349" s="16" t="n">
        <x:f>MAX(0,S349*(1+EXP((LN(1+Assumptions!$C$60)-0.5*Assumptions!$C$61^2)+Assumptions!$C$61*((RAND()+RAND()+RAND()+RAND()+RAND()+RAND()+RAND()+RAND()+RAND()+RAND()+RAND()+RAND())-6))-1)+Liquidity_30Y!U13)</x:f>
        <x:v>3985319.6714043426</x:v>
      </x:c>
      <x:c r="U349" s="16" t="n">
        <x:f>MAX(0,T349*(1+EXP((LN(1+Assumptions!$C$60)-0.5*Assumptions!$C$61^2)+Assumptions!$C$61*((RAND()+RAND()+RAND()+RAND()+RAND()+RAND()+RAND()+RAND()+RAND()+RAND()+RAND()+RAND())-6))-1)+Liquidity_30Y!V13)</x:f>
        <x:v>4000602.21497588</x:v>
      </x:c>
      <x:c r="V349" s="16" t="n">
        <x:f>MAX(0,U349*(1+EXP((LN(1+Assumptions!$C$60)-0.5*Assumptions!$C$61^2)+Assumptions!$C$61*((RAND()+RAND()+RAND()+RAND()+RAND()+RAND()+RAND()+RAND()+RAND()+RAND()+RAND()+RAND())-6))-1)+Liquidity_30Y!W13)</x:f>
        <x:v>4390051.420244255</x:v>
      </x:c>
      <x:c r="W349" s="16" t="n">
        <x:f>MAX(0,V349*(1+EXP((LN(1+Assumptions!$C$60)-0.5*Assumptions!$C$61^2)+Assumptions!$C$61*((RAND()+RAND()+RAND()+RAND()+RAND()+RAND()+RAND()+RAND()+RAND()+RAND()+RAND()+RAND())-6))-1)+Liquidity_30Y!X13)</x:f>
        <x:v>5122554.572313236</x:v>
      </x:c>
      <x:c r="X349" s="16" t="n">
        <x:f>MAX(0,W349*(1+EXP((LN(1+Assumptions!$C$60)-0.5*Assumptions!$C$61^2)+Assumptions!$C$61*((RAND()+RAND()+RAND()+RAND()+RAND()+RAND()+RAND()+RAND()+RAND()+RAND()+RAND()+RAND())-6))-1)+Liquidity_30Y!Y13)</x:f>
        <x:v>6565691.723188368</x:v>
      </x:c>
      <x:c r="Y349" s="16" t="n">
        <x:f>MAX(0,X349*(1+EXP((LN(1+Assumptions!$C$60)-0.5*Assumptions!$C$61^2)+Assumptions!$C$61*((RAND()+RAND()+RAND()+RAND()+RAND()+RAND()+RAND()+RAND()+RAND()+RAND()+RAND()+RAND())-6))-1)+Liquidity_30Y!Z13)</x:f>
        <x:v>7193079.267969661</x:v>
      </x:c>
      <x:c r="Z349" s="16" t="n">
        <x:f>MAX(0,Y349*(1+EXP((LN(1+Assumptions!$C$60)-0.5*Assumptions!$C$61^2)+Assumptions!$C$61*((RAND()+RAND()+RAND()+RAND()+RAND()+RAND()+RAND()+RAND()+RAND()+RAND()+RAND()+RAND())-6))-1)+Liquidity_30Y!AA13)</x:f>
        <x:v>6400530.605855289</x:v>
      </x:c>
      <x:c r="AA349" s="16" t="n">
        <x:f>MAX(0,Z349*(1+EXP((LN(1+Assumptions!$C$60)-0.5*Assumptions!$C$61^2)+Assumptions!$C$61*((RAND()+RAND()+RAND()+RAND()+RAND()+RAND()+RAND()+RAND()+RAND()+RAND()+RAND()+RAND())-6))-1)+Liquidity_30Y!AB13)</x:f>
        <x:v>7416021.057027216</x:v>
      </x:c>
      <x:c r="AB349" s="16" t="n">
        <x:f>MAX(0,AA349*(1+EXP((LN(1+Assumptions!$C$60)-0.5*Assumptions!$C$61^2)+Assumptions!$C$61*((RAND()+RAND()+RAND()+RAND()+RAND()+RAND()+RAND()+RAND()+RAND()+RAND()+RAND()+RAND())-6))-1)+Liquidity_30Y!AC13)</x:f>
        <x:v>10655690.768545074</x:v>
      </x:c>
      <x:c r="AC349" s="16" t="n">
        <x:f>MAX(0,AB349*(1+EXP((LN(1+Assumptions!$C$60)-0.5*Assumptions!$C$61^2)+Assumptions!$C$61*((RAND()+RAND()+RAND()+RAND()+RAND()+RAND()+RAND()+RAND()+RAND()+RAND()+RAND()+RAND())-6))-1)+Liquidity_30Y!AD13)</x:f>
        <x:v>11254488.97240878</x:v>
      </x:c>
      <x:c r="AD349" s="16" t="n">
        <x:f>MAX(0,AC349*(1+EXP((LN(1+Assumptions!$C$60)-0.5*Assumptions!$C$61^2)+Assumptions!$C$61*((RAND()+RAND()+RAND()+RAND()+RAND()+RAND()+RAND()+RAND()+RAND()+RAND()+RAND()+RAND())-6))-1)+Liquidity_30Y!AE13)</x:f>
        <x:v>11678978.824415816</x:v>
      </x:c>
      <x:c r="AE349" s="16" t="n">
        <x:f>MAX(0,AD349*(1+EXP((LN(1+Assumptions!$C$60)-0.5*Assumptions!$C$61^2)+Assumptions!$C$61*((RAND()+RAND()+RAND()+RAND()+RAND()+RAND()+RAND()+RAND()+RAND()+RAND()+RAND()+RAND())-6))-1)+Liquidity_30Y!AF13)</x:f>
        <x:v>13631675.462109935</x:v>
      </x:c>
      <x:c r="AF349" s="16" t="n">
        <x:f>MAX(0,AE349*(1+EXP((LN(1+Assumptions!$C$60)-0.5*Assumptions!$C$61^2)+Assumptions!$C$61*((RAND()+RAND()+RAND()+RAND()+RAND()+RAND()+RAND()+RAND()+RAND()+RAND()+RAND()+RAND())-6))-1)+Liquidity_30Y!AG13)</x:f>
        <x:v>14167930.285767492</x:v>
      </x:c>
    </x:row>
    <x:row r="350">
      <x:c r="A350" s="39">
        <x:v>346</x:v>
      </x:c>
      <x:c r="B350" s="16" t="n">
        <x:f>Liquidity_30Y!C14</x:f>
        <x:v>1029031.25</x:v>
      </x:c>
      <x:c r="C350" s="16" t="n">
        <x:f>MAX(0,B350*(1+EXP((LN(1+Assumptions!$C$60)-0.5*Assumptions!$C$61^2)+Assumptions!$C$61*((RAND()+RAND()+RAND()+RAND()+RAND()+RAND()+RAND()+RAND()+RAND()+RAND()+RAND()+RAND())-6))-1)+Liquidity_30Y!D13)</x:f>
        <x:v>1046201.2615162996</x:v>
      </x:c>
      <x:c r="D350" s="16" t="n">
        <x:f>MAX(0,C350*(1+EXP((LN(1+Assumptions!$C$60)-0.5*Assumptions!$C$61^2)+Assumptions!$C$61*((RAND()+RAND()+RAND()+RAND()+RAND()+RAND()+RAND()+RAND()+RAND()+RAND()+RAND()+RAND())-6))-1)+Liquidity_30Y!E13)</x:f>
        <x:v>1151273.238457332</x:v>
      </x:c>
      <x:c r="E350" s="16" t="n">
        <x:f>MAX(0,D350*(1+EXP((LN(1+Assumptions!$C$60)-0.5*Assumptions!$C$61^2)+Assumptions!$C$61*((RAND()+RAND()+RAND()+RAND()+RAND()+RAND()+RAND()+RAND()+RAND()+RAND()+RAND()+RAND())-6))-1)+Liquidity_30Y!F13)</x:f>
        <x:v>1615870.12536678</x:v>
      </x:c>
      <x:c r="F350" s="16" t="n">
        <x:f>MAX(0,E350*(1+EXP((LN(1+Assumptions!$C$60)-0.5*Assumptions!$C$61^2)+Assumptions!$C$61*((RAND()+RAND()+RAND()+RAND()+RAND()+RAND()+RAND()+RAND()+RAND()+RAND()+RAND()+RAND())-6))-1)+Liquidity_30Y!G13)</x:f>
        <x:v>1522346.0420562855</x:v>
      </x:c>
      <x:c r="G350" s="16" t="n">
        <x:f>MAX(0,F350*(1+EXP((LN(1+Assumptions!$C$60)-0.5*Assumptions!$C$61^2)+Assumptions!$C$61*((RAND()+RAND()+RAND()+RAND()+RAND()+RAND()+RAND()+RAND()+RAND()+RAND()+RAND()+RAND())-6))-1)+Liquidity_30Y!H13)</x:f>
        <x:v>1242197.7758425015</x:v>
      </x:c>
      <x:c r="H350" s="16" t="n">
        <x:f>MAX(0,G350*(1+EXP((LN(1+Assumptions!$C$60)-0.5*Assumptions!$C$61^2)+Assumptions!$C$61*((RAND()+RAND()+RAND()+RAND()+RAND()+RAND()+RAND()+RAND()+RAND()+RAND()+RAND()+RAND())-6))-1)+Liquidity_30Y!I13)</x:f>
        <x:v>1515697.6107035608</x:v>
      </x:c>
      <x:c r="I350" s="16" t="n">
        <x:f>MAX(0,H350*(1+EXP((LN(1+Assumptions!$C$60)-0.5*Assumptions!$C$61^2)+Assumptions!$C$61*((RAND()+RAND()+RAND()+RAND()+RAND()+RAND()+RAND()+RAND()+RAND()+RAND()+RAND()+RAND())-6))-1)+Liquidity_30Y!J13)</x:f>
        <x:v>1436720.431703822</x:v>
      </x:c>
      <x:c r="J350" s="16" t="n">
        <x:f>MAX(0,I350*(1+EXP((LN(1+Assumptions!$C$60)-0.5*Assumptions!$C$61^2)+Assumptions!$C$61*((RAND()+RAND()+RAND()+RAND()+RAND()+RAND()+RAND()+RAND()+RAND()+RAND()+RAND()+RAND())-6))-1)+Liquidity_30Y!K13)</x:f>
        <x:v>1364628.6217763824</x:v>
      </x:c>
      <x:c r="K350" s="16" t="n">
        <x:f>MAX(0,J350*(1+EXP((LN(1+Assumptions!$C$60)-0.5*Assumptions!$C$61^2)+Assumptions!$C$61*((RAND()+RAND()+RAND()+RAND()+RAND()+RAND()+RAND()+RAND()+RAND()+RAND()+RAND()+RAND())-6))-1)+Liquidity_30Y!L13)</x:f>
        <x:v>1400782.556532065</x:v>
      </x:c>
      <x:c r="L350" s="16" t="n">
        <x:f>MAX(0,K350*(1+EXP((LN(1+Assumptions!$C$60)-0.5*Assumptions!$C$61^2)+Assumptions!$C$61*((RAND()+RAND()+RAND()+RAND()+RAND()+RAND()+RAND()+RAND()+RAND()+RAND()+RAND()+RAND())-6))-1)+Liquidity_30Y!M13)</x:f>
        <x:v>1402321.5763132432</x:v>
      </x:c>
      <x:c r="M350" s="16" t="n">
        <x:f>MAX(0,L350*(1+EXP((LN(1+Assumptions!$C$60)-0.5*Assumptions!$C$61^2)+Assumptions!$C$61*((RAND()+RAND()+RAND()+RAND()+RAND()+RAND()+RAND()+RAND()+RAND()+RAND()+RAND()+RAND())-6))-1)+Liquidity_30Y!N13)</x:f>
        <x:v>1654957.0220430773</x:v>
      </x:c>
      <x:c r="N350" s="16" t="n">
        <x:f>MAX(0,M350*(1+EXP((LN(1+Assumptions!$C$60)-0.5*Assumptions!$C$61^2)+Assumptions!$C$61*((RAND()+RAND()+RAND()+RAND()+RAND()+RAND()+RAND()+RAND()+RAND()+RAND()+RAND()+RAND())-6))-1)+Liquidity_30Y!O13)</x:f>
        <x:v>1919497.8080025709</x:v>
      </x:c>
      <x:c r="O350" s="16" t="n">
        <x:f>MAX(0,N350*(1+EXP((LN(1+Assumptions!$C$60)-0.5*Assumptions!$C$61^2)+Assumptions!$C$61*((RAND()+RAND()+RAND()+RAND()+RAND()+RAND()+RAND()+RAND()+RAND()+RAND()+RAND()+RAND())-6))-1)+Liquidity_30Y!P13)</x:f>
        <x:v>1812288.4158669268</x:v>
      </x:c>
      <x:c r="P350" s="16" t="n">
        <x:f>MAX(0,O350*(1+EXP((LN(1+Assumptions!$C$60)-0.5*Assumptions!$C$61^2)+Assumptions!$C$61*((RAND()+RAND()+RAND()+RAND()+RAND()+RAND()+RAND()+RAND()+RAND()+RAND()+RAND()+RAND())-6))-1)+Liquidity_30Y!Q13)</x:f>
        <x:v>1814428.6071953624</x:v>
      </x:c>
      <x:c r="Q350" s="16" t="n">
        <x:f>MAX(0,P350*(1+EXP((LN(1+Assumptions!$C$60)-0.5*Assumptions!$C$61^2)+Assumptions!$C$61*((RAND()+RAND()+RAND()+RAND()+RAND()+RAND()+RAND()+RAND()+RAND()+RAND()+RAND()+RAND())-6))-1)+Liquidity_30Y!R13)</x:f>
        <x:v>1663535.800928466</x:v>
      </x:c>
      <x:c r="R350" s="16" t="n">
        <x:f>MAX(0,Q350*(1+EXP((LN(1+Assumptions!$C$60)-0.5*Assumptions!$C$61^2)+Assumptions!$C$61*((RAND()+RAND()+RAND()+RAND()+RAND()+RAND()+RAND()+RAND()+RAND()+RAND()+RAND()+RAND())-6))-1)+Liquidity_30Y!S13)</x:f>
        <x:v>1888899.2026040715</x:v>
      </x:c>
      <x:c r="S350" s="16" t="n">
        <x:f>MAX(0,R350*(1+EXP((LN(1+Assumptions!$C$60)-0.5*Assumptions!$C$61^2)+Assumptions!$C$61*((RAND()+RAND()+RAND()+RAND()+RAND()+RAND()+RAND()+RAND()+RAND()+RAND()+RAND()+RAND())-6))-1)+Liquidity_30Y!T13)</x:f>
        <x:v>2244137.3851914513</x:v>
      </x:c>
      <x:c r="T350" s="16" t="n">
        <x:f>MAX(0,S350*(1+EXP((LN(1+Assumptions!$C$60)-0.5*Assumptions!$C$61^2)+Assumptions!$C$61*((RAND()+RAND()+RAND()+RAND()+RAND()+RAND()+RAND()+RAND()+RAND()+RAND()+RAND()+RAND())-6))-1)+Liquidity_30Y!U13)</x:f>
        <x:v>1549408.9313008613</x:v>
      </x:c>
      <x:c r="U350" s="16" t="n">
        <x:f>MAX(0,T350*(1+EXP((LN(1+Assumptions!$C$60)-0.5*Assumptions!$C$61^2)+Assumptions!$C$61*((RAND()+RAND()+RAND()+RAND()+RAND()+RAND()+RAND()+RAND()+RAND()+RAND()+RAND()+RAND())-6))-1)+Liquidity_30Y!V13)</x:f>
        <x:v>1975180.9662404833</x:v>
      </x:c>
      <x:c r="V350" s="16" t="n">
        <x:f>MAX(0,U350*(1+EXP((LN(1+Assumptions!$C$60)-0.5*Assumptions!$C$61^2)+Assumptions!$C$61*((RAND()+RAND()+RAND()+RAND()+RAND()+RAND()+RAND()+RAND()+RAND()+RAND()+RAND()+RAND())-6))-1)+Liquidity_30Y!W13)</x:f>
        <x:v>2096268.3353486315</x:v>
      </x:c>
      <x:c r="W350" s="16" t="n">
        <x:f>MAX(0,V350*(1+EXP((LN(1+Assumptions!$C$60)-0.5*Assumptions!$C$61^2)+Assumptions!$C$61*((RAND()+RAND()+RAND()+RAND()+RAND()+RAND()+RAND()+RAND()+RAND()+RAND()+RAND()+RAND())-6))-1)+Liquidity_30Y!X13)</x:f>
        <x:v>2089813.0664001487</x:v>
      </x:c>
      <x:c r="X350" s="16" t="n">
        <x:f>MAX(0,W350*(1+EXP((LN(1+Assumptions!$C$60)-0.5*Assumptions!$C$61^2)+Assumptions!$C$61*((RAND()+RAND()+RAND()+RAND()+RAND()+RAND()+RAND()+RAND()+RAND()+RAND()+RAND()+RAND())-6))-1)+Liquidity_30Y!Y13)</x:f>
        <x:v>2551514.509129922</x:v>
      </x:c>
      <x:c r="Y350" s="16" t="n">
        <x:f>MAX(0,X350*(1+EXP((LN(1+Assumptions!$C$60)-0.5*Assumptions!$C$61^2)+Assumptions!$C$61*((RAND()+RAND()+RAND()+RAND()+RAND()+RAND()+RAND()+RAND()+RAND()+RAND()+RAND()+RAND())-6))-1)+Liquidity_30Y!Z13)</x:f>
        <x:v>2759133.9463932845</x:v>
      </x:c>
      <x:c r="Z350" s="16" t="n">
        <x:f>MAX(0,Y350*(1+EXP((LN(1+Assumptions!$C$60)-0.5*Assumptions!$C$61^2)+Assumptions!$C$61*((RAND()+RAND()+RAND()+RAND()+RAND()+RAND()+RAND()+RAND()+RAND()+RAND()+RAND()+RAND())-6))-1)+Liquidity_30Y!AA13)</x:f>
        <x:v>2817146.899834938</x:v>
      </x:c>
      <x:c r="AA350" s="16" t="n">
        <x:f>MAX(0,Z350*(1+EXP((LN(1+Assumptions!$C$60)-0.5*Assumptions!$C$61^2)+Assumptions!$C$61*((RAND()+RAND()+RAND()+RAND()+RAND()+RAND()+RAND()+RAND()+RAND()+RAND()+RAND()+RAND())-6))-1)+Liquidity_30Y!AB13)</x:f>
        <x:v>2711267.794137245</x:v>
      </x:c>
      <x:c r="AB350" s="16" t="n">
        <x:f>MAX(0,AA350*(1+EXP((LN(1+Assumptions!$C$60)-0.5*Assumptions!$C$61^2)+Assumptions!$C$61*((RAND()+RAND()+RAND()+RAND()+RAND()+RAND()+RAND()+RAND()+RAND()+RAND()+RAND()+RAND())-6))-1)+Liquidity_30Y!AC13)</x:f>
        <x:v>3871864.0007091938</x:v>
      </x:c>
      <x:c r="AC350" s="16" t="n">
        <x:f>MAX(0,AB350*(1+EXP((LN(1+Assumptions!$C$60)-0.5*Assumptions!$C$61^2)+Assumptions!$C$61*((RAND()+RAND()+RAND()+RAND()+RAND()+RAND()+RAND()+RAND()+RAND()+RAND()+RAND()+RAND())-6))-1)+Liquidity_30Y!AD13)</x:f>
        <x:v>3723858.7122858563</x:v>
      </x:c>
      <x:c r="AD350" s="16" t="n">
        <x:f>MAX(0,AC350*(1+EXP((LN(1+Assumptions!$C$60)-0.5*Assumptions!$C$61^2)+Assumptions!$C$61*((RAND()+RAND()+RAND()+RAND()+RAND()+RAND()+RAND()+RAND()+RAND()+RAND()+RAND()+RAND())-6))-1)+Liquidity_30Y!AE13)</x:f>
        <x:v>4926498.259785796</x:v>
      </x:c>
      <x:c r="AE350" s="16" t="n">
        <x:f>MAX(0,AD350*(1+EXP((LN(1+Assumptions!$C$60)-0.5*Assumptions!$C$61^2)+Assumptions!$C$61*((RAND()+RAND()+RAND()+RAND()+RAND()+RAND()+RAND()+RAND()+RAND()+RAND()+RAND()+RAND())-6))-1)+Liquidity_30Y!AF13)</x:f>
        <x:v>5344157.152875396</x:v>
      </x:c>
      <x:c r="AF350" s="16" t="n">
        <x:f>MAX(0,AE350*(1+EXP((LN(1+Assumptions!$C$60)-0.5*Assumptions!$C$61^2)+Assumptions!$C$61*((RAND()+RAND()+RAND()+RAND()+RAND()+RAND()+RAND()+RAND()+RAND()+RAND()+RAND()+RAND())-6))-1)+Liquidity_30Y!AG13)</x:f>
        <x:v>4971083.193131939</x:v>
      </x:c>
    </x:row>
    <x:row r="351">
      <x:c r="A351" s="39">
        <x:v>347</x:v>
      </x:c>
      <x:c r="B351" s="16" t="n">
        <x:f>Liquidity_30Y!C14</x:f>
        <x:v>1029031.25</x:v>
      </x:c>
      <x:c r="C351" s="16" t="n">
        <x:f>MAX(0,B351*(1+EXP((LN(1+Assumptions!$C$60)-0.5*Assumptions!$C$61^2)+Assumptions!$C$61*((RAND()+RAND()+RAND()+RAND()+RAND()+RAND()+RAND()+RAND()+RAND()+RAND()+RAND()+RAND())-6))-1)+Liquidity_30Y!D13)</x:f>
        <x:v>969226.9733309034</x:v>
      </x:c>
      <x:c r="D351" s="16" t="n">
        <x:f>MAX(0,C351*(1+EXP((LN(1+Assumptions!$C$60)-0.5*Assumptions!$C$61^2)+Assumptions!$C$61*((RAND()+RAND()+RAND()+RAND()+RAND()+RAND()+RAND()+RAND()+RAND()+RAND()+RAND()+RAND())-6))-1)+Liquidity_30Y!E13)</x:f>
        <x:v>1025781.4083799599</x:v>
      </x:c>
      <x:c r="E351" s="16" t="n">
        <x:f>MAX(0,D351*(1+EXP((LN(1+Assumptions!$C$60)-0.5*Assumptions!$C$61^2)+Assumptions!$C$61*((RAND()+RAND()+RAND()+RAND()+RAND()+RAND()+RAND()+RAND()+RAND()+RAND()+RAND()+RAND())-6))-1)+Liquidity_30Y!F13)</x:f>
        <x:v>1146888.2099992633</x:v>
      </x:c>
      <x:c r="F351" s="16" t="n">
        <x:f>MAX(0,E351*(1+EXP((LN(1+Assumptions!$C$60)-0.5*Assumptions!$C$61^2)+Assumptions!$C$61*((RAND()+RAND()+RAND()+RAND()+RAND()+RAND()+RAND()+RAND()+RAND()+RAND()+RAND()+RAND())-6))-1)+Liquidity_30Y!G13)</x:f>
        <x:v>1434005.1145825926</x:v>
      </x:c>
      <x:c r="G351" s="16" t="n">
        <x:f>MAX(0,F351*(1+EXP((LN(1+Assumptions!$C$60)-0.5*Assumptions!$C$61^2)+Assumptions!$C$61*((RAND()+RAND()+RAND()+RAND()+RAND()+RAND()+RAND()+RAND()+RAND()+RAND()+RAND()+RAND())-6))-1)+Liquidity_30Y!H13)</x:f>
        <x:v>1690153.7322785326</x:v>
      </x:c>
      <x:c r="H351" s="16" t="n">
        <x:f>MAX(0,G351*(1+EXP((LN(1+Assumptions!$C$60)-0.5*Assumptions!$C$61^2)+Assumptions!$C$61*((RAND()+RAND()+RAND()+RAND()+RAND()+RAND()+RAND()+RAND()+RAND()+RAND()+RAND()+RAND())-6))-1)+Liquidity_30Y!I13)</x:f>
        <x:v>2139263.3719717073</x:v>
      </x:c>
      <x:c r="I351" s="16" t="n">
        <x:f>MAX(0,H351*(1+EXP((LN(1+Assumptions!$C$60)-0.5*Assumptions!$C$61^2)+Assumptions!$C$61*((RAND()+RAND()+RAND()+RAND()+RAND()+RAND()+RAND()+RAND()+RAND()+RAND()+RAND()+RAND())-6))-1)+Liquidity_30Y!J13)</x:f>
        <x:v>3108672.0666013625</x:v>
      </x:c>
      <x:c r="J351" s="16" t="n">
        <x:f>MAX(0,I351*(1+EXP((LN(1+Assumptions!$C$60)-0.5*Assumptions!$C$61^2)+Assumptions!$C$61*((RAND()+RAND()+RAND()+RAND()+RAND()+RAND()+RAND()+RAND()+RAND()+RAND()+RAND()+RAND())-6))-1)+Liquidity_30Y!K13)</x:f>
        <x:v>2919515.865369929</x:v>
      </x:c>
      <x:c r="K351" s="16" t="n">
        <x:f>MAX(0,J351*(1+EXP((LN(1+Assumptions!$C$60)-0.5*Assumptions!$C$61^2)+Assumptions!$C$61*((RAND()+RAND()+RAND()+RAND()+RAND()+RAND()+RAND()+RAND()+RAND()+RAND()+RAND()+RAND())-6))-1)+Liquidity_30Y!L13)</x:f>
        <x:v>3143237.9123933185</x:v>
      </x:c>
      <x:c r="L351" s="16" t="n">
        <x:f>MAX(0,K351*(1+EXP((LN(1+Assumptions!$C$60)-0.5*Assumptions!$C$61^2)+Assumptions!$C$61*((RAND()+RAND()+RAND()+RAND()+RAND()+RAND()+RAND()+RAND()+RAND()+RAND()+RAND()+RAND())-6))-1)+Liquidity_30Y!M13)</x:f>
        <x:v>3495336.585955903</x:v>
      </x:c>
      <x:c r="M351" s="16" t="n">
        <x:f>MAX(0,L351*(1+EXP((LN(1+Assumptions!$C$60)-0.5*Assumptions!$C$61^2)+Assumptions!$C$61*((RAND()+RAND()+RAND()+RAND()+RAND()+RAND()+RAND()+RAND()+RAND()+RAND()+RAND()+RAND())-6))-1)+Liquidity_30Y!N13)</x:f>
        <x:v>4311819.972735039</x:v>
      </x:c>
      <x:c r="N351" s="16" t="n">
        <x:f>MAX(0,M351*(1+EXP((LN(1+Assumptions!$C$60)-0.5*Assumptions!$C$61^2)+Assumptions!$C$61*((RAND()+RAND()+RAND()+RAND()+RAND()+RAND()+RAND()+RAND()+RAND()+RAND()+RAND()+RAND())-6))-1)+Liquidity_30Y!O13)</x:f>
        <x:v>5783000.431203507</x:v>
      </x:c>
      <x:c r="O351" s="16" t="n">
        <x:f>MAX(0,N351*(1+EXP((LN(1+Assumptions!$C$60)-0.5*Assumptions!$C$61^2)+Assumptions!$C$61*((RAND()+RAND()+RAND()+RAND()+RAND()+RAND()+RAND()+RAND()+RAND()+RAND()+RAND()+RAND())-6))-1)+Liquidity_30Y!P13)</x:f>
        <x:v>5454810.523865339</x:v>
      </x:c>
      <x:c r="P351" s="16" t="n">
        <x:f>MAX(0,O351*(1+EXP((LN(1+Assumptions!$C$60)-0.5*Assumptions!$C$61^2)+Assumptions!$C$61*((RAND()+RAND()+RAND()+RAND()+RAND()+RAND()+RAND()+RAND()+RAND()+RAND()+RAND()+RAND())-6))-1)+Liquidity_30Y!Q13)</x:f>
        <x:v>4886076.376032675</x:v>
      </x:c>
      <x:c r="Q351" s="16" t="n">
        <x:f>MAX(0,P351*(1+EXP((LN(1+Assumptions!$C$60)-0.5*Assumptions!$C$61^2)+Assumptions!$C$61*((RAND()+RAND()+RAND()+RAND()+RAND()+RAND()+RAND()+RAND()+RAND()+RAND()+RAND()+RAND())-6))-1)+Liquidity_30Y!R13)</x:f>
        <x:v>4671211.255846407</x:v>
      </x:c>
      <x:c r="R351" s="16" t="n">
        <x:f>MAX(0,Q351*(1+EXP((LN(1+Assumptions!$C$60)-0.5*Assumptions!$C$61^2)+Assumptions!$C$61*((RAND()+RAND()+RAND()+RAND()+RAND()+RAND()+RAND()+RAND()+RAND()+RAND()+RAND()+RAND())-6))-1)+Liquidity_30Y!S13)</x:f>
        <x:v>4450733.752785388</x:v>
      </x:c>
      <x:c r="S351" s="16" t="n">
        <x:f>MAX(0,R351*(1+EXP((LN(1+Assumptions!$C$60)-0.5*Assumptions!$C$61^2)+Assumptions!$C$61*((RAND()+RAND()+RAND()+RAND()+RAND()+RAND()+RAND()+RAND()+RAND()+RAND()+RAND()+RAND())-6))-1)+Liquidity_30Y!T13)</x:f>
        <x:v>4860469.661035138</x:v>
      </x:c>
      <x:c r="T351" s="16" t="n">
        <x:f>MAX(0,S351*(1+EXP((LN(1+Assumptions!$C$60)-0.5*Assumptions!$C$61^2)+Assumptions!$C$61*((RAND()+RAND()+RAND()+RAND()+RAND()+RAND()+RAND()+RAND()+RAND()+RAND()+RAND()+RAND())-6))-1)+Liquidity_30Y!U13)</x:f>
        <x:v>4786404.781140299</x:v>
      </x:c>
      <x:c r="U351" s="16" t="n">
        <x:f>MAX(0,T351*(1+EXP((LN(1+Assumptions!$C$60)-0.5*Assumptions!$C$61^2)+Assumptions!$C$61*((RAND()+RAND()+RAND()+RAND()+RAND()+RAND()+RAND()+RAND()+RAND()+RAND()+RAND()+RAND())-6))-1)+Liquidity_30Y!V13)</x:f>
        <x:v>6712598.111939815</x:v>
      </x:c>
      <x:c r="V351" s="16" t="n">
        <x:f>MAX(0,U351*(1+EXP((LN(1+Assumptions!$C$60)-0.5*Assumptions!$C$61^2)+Assumptions!$C$61*((RAND()+RAND()+RAND()+RAND()+RAND()+RAND()+RAND()+RAND()+RAND()+RAND()+RAND()+RAND())-6))-1)+Liquidity_30Y!W13)</x:f>
        <x:v>5947033.100176129</x:v>
      </x:c>
      <x:c r="W351" s="16" t="n">
        <x:f>MAX(0,V351*(1+EXP((LN(1+Assumptions!$C$60)-0.5*Assumptions!$C$61^2)+Assumptions!$C$61*((RAND()+RAND()+RAND()+RAND()+RAND()+RAND()+RAND()+RAND()+RAND()+RAND()+RAND()+RAND())-6))-1)+Liquidity_30Y!X13)</x:f>
        <x:v>6561445.413356905</x:v>
      </x:c>
      <x:c r="X351" s="16" t="n">
        <x:f>MAX(0,W351*(1+EXP((LN(1+Assumptions!$C$60)-0.5*Assumptions!$C$61^2)+Assumptions!$C$61*((RAND()+RAND()+RAND()+RAND()+RAND()+RAND()+RAND()+RAND()+RAND()+RAND()+RAND()+RAND())-6))-1)+Liquidity_30Y!Y13)</x:f>
        <x:v>6536867.867910464</x:v>
      </x:c>
      <x:c r="Y351" s="16" t="n">
        <x:f>MAX(0,X351*(1+EXP((LN(1+Assumptions!$C$60)-0.5*Assumptions!$C$61^2)+Assumptions!$C$61*((RAND()+RAND()+RAND()+RAND()+RAND()+RAND()+RAND()+RAND()+RAND()+RAND()+RAND()+RAND())-6))-1)+Liquidity_30Y!Z13)</x:f>
        <x:v>6147010.899358107</x:v>
      </x:c>
      <x:c r="Z351" s="16" t="n">
        <x:f>MAX(0,Y351*(1+EXP((LN(1+Assumptions!$C$60)-0.5*Assumptions!$C$61^2)+Assumptions!$C$61*((RAND()+RAND()+RAND()+RAND()+RAND()+RAND()+RAND()+RAND()+RAND()+RAND()+RAND()+RAND())-6))-1)+Liquidity_30Y!AA13)</x:f>
        <x:v>6518835.082443492</x:v>
      </x:c>
      <x:c r="AA351" s="16" t="n">
        <x:f>MAX(0,Z351*(1+EXP((LN(1+Assumptions!$C$60)-0.5*Assumptions!$C$61^2)+Assumptions!$C$61*((RAND()+RAND()+RAND()+RAND()+RAND()+RAND()+RAND()+RAND()+RAND()+RAND()+RAND()+RAND())-6))-1)+Liquidity_30Y!AB13)</x:f>
        <x:v>8215144.292880031</x:v>
      </x:c>
      <x:c r="AB351" s="16" t="n">
        <x:f>MAX(0,AA351*(1+EXP((LN(1+Assumptions!$C$60)-0.5*Assumptions!$C$61^2)+Assumptions!$C$61*((RAND()+RAND()+RAND()+RAND()+RAND()+RAND()+RAND()+RAND()+RAND()+RAND()+RAND()+RAND())-6))-1)+Liquidity_30Y!AC13)</x:f>
        <x:v>7134992.32485911</x:v>
      </x:c>
      <x:c r="AC351" s="16" t="n">
        <x:f>MAX(0,AB351*(1+EXP((LN(1+Assumptions!$C$60)-0.5*Assumptions!$C$61^2)+Assumptions!$C$61*((RAND()+RAND()+RAND()+RAND()+RAND()+RAND()+RAND()+RAND()+RAND()+RAND()+RAND()+RAND())-6))-1)+Liquidity_30Y!AD13)</x:f>
        <x:v>7096901.227024268</x:v>
      </x:c>
      <x:c r="AD351" s="16" t="n">
        <x:f>MAX(0,AC351*(1+EXP((LN(1+Assumptions!$C$60)-0.5*Assumptions!$C$61^2)+Assumptions!$C$61*((RAND()+RAND()+RAND()+RAND()+RAND()+RAND()+RAND()+RAND()+RAND()+RAND()+RAND()+RAND())-6))-1)+Liquidity_30Y!AE13)</x:f>
        <x:v>6383940.358272703</x:v>
      </x:c>
      <x:c r="AE351" s="16" t="n">
        <x:f>MAX(0,AD351*(1+EXP((LN(1+Assumptions!$C$60)-0.5*Assumptions!$C$61^2)+Assumptions!$C$61*((RAND()+RAND()+RAND()+RAND()+RAND()+RAND()+RAND()+RAND()+RAND()+RAND()+RAND()+RAND())-6))-1)+Liquidity_30Y!AF13)</x:f>
        <x:v>7796834.544069949</x:v>
      </x:c>
      <x:c r="AF351" s="16" t="n">
        <x:f>MAX(0,AE351*(1+EXP((LN(1+Assumptions!$C$60)-0.5*Assumptions!$C$61^2)+Assumptions!$C$61*((RAND()+RAND()+RAND()+RAND()+RAND()+RAND()+RAND()+RAND()+RAND()+RAND()+RAND()+RAND())-6))-1)+Liquidity_30Y!AG13)</x:f>
        <x:v>7187883.1164703155</x:v>
      </x:c>
    </x:row>
    <x:row r="352">
      <x:c r="A352" s="39">
        <x:v>348</x:v>
      </x:c>
      <x:c r="B352" s="16" t="n">
        <x:f>Liquidity_30Y!C14</x:f>
        <x:v>1029031.25</x:v>
      </x:c>
      <x:c r="C352" s="16" t="n">
        <x:f>MAX(0,B352*(1+EXP((LN(1+Assumptions!$C$60)-0.5*Assumptions!$C$61^2)+Assumptions!$C$61*((RAND()+RAND()+RAND()+RAND()+RAND()+RAND()+RAND()+RAND()+RAND()+RAND()+RAND()+RAND())-6))-1)+Liquidity_30Y!D13)</x:f>
        <x:v>1080364.9327280684</x:v>
      </x:c>
      <x:c r="D352" s="16" t="n">
        <x:f>MAX(0,C352*(1+EXP((LN(1+Assumptions!$C$60)-0.5*Assumptions!$C$61^2)+Assumptions!$C$61*((RAND()+RAND()+RAND()+RAND()+RAND()+RAND()+RAND()+RAND()+RAND()+RAND()+RAND()+RAND())-6))-1)+Liquidity_30Y!E13)</x:f>
        <x:v>1474330.2297897255</x:v>
      </x:c>
      <x:c r="E352" s="16" t="n">
        <x:f>MAX(0,D352*(1+EXP((LN(1+Assumptions!$C$60)-0.5*Assumptions!$C$61^2)+Assumptions!$C$61*((RAND()+RAND()+RAND()+RAND()+RAND()+RAND()+RAND()+RAND()+RAND()+RAND()+RAND()+RAND())-6))-1)+Liquidity_30Y!F13)</x:f>
        <x:v>1478495.6482217703</x:v>
      </x:c>
      <x:c r="F352" s="16" t="n">
        <x:f>MAX(0,E352*(1+EXP((LN(1+Assumptions!$C$60)-0.5*Assumptions!$C$61^2)+Assumptions!$C$61*((RAND()+RAND()+RAND()+RAND()+RAND()+RAND()+RAND()+RAND()+RAND()+RAND()+RAND()+RAND())-6))-1)+Liquidity_30Y!G13)</x:f>
        <x:v>1798826.824738852</x:v>
      </x:c>
      <x:c r="G352" s="16" t="n">
        <x:f>MAX(0,F352*(1+EXP((LN(1+Assumptions!$C$60)-0.5*Assumptions!$C$61^2)+Assumptions!$C$61*((RAND()+RAND()+RAND()+RAND()+RAND()+RAND()+RAND()+RAND()+RAND()+RAND()+RAND()+RAND())-6))-1)+Liquidity_30Y!H13)</x:f>
        <x:v>2120578.176626056</x:v>
      </x:c>
      <x:c r="H352" s="16" t="n">
        <x:f>MAX(0,G352*(1+EXP((LN(1+Assumptions!$C$60)-0.5*Assumptions!$C$61^2)+Assumptions!$C$61*((RAND()+RAND()+RAND()+RAND()+RAND()+RAND()+RAND()+RAND()+RAND()+RAND()+RAND()+RAND())-6))-1)+Liquidity_30Y!I13)</x:f>
        <x:v>1955779.1135725563</x:v>
      </x:c>
      <x:c r="I352" s="16" t="n">
        <x:f>MAX(0,H352*(1+EXP((LN(1+Assumptions!$C$60)-0.5*Assumptions!$C$61^2)+Assumptions!$C$61*((RAND()+RAND()+RAND()+RAND()+RAND()+RAND()+RAND()+RAND()+RAND()+RAND()+RAND()+RAND())-6))-1)+Liquidity_30Y!J13)</x:f>
        <x:v>2196294.890842151</x:v>
      </x:c>
      <x:c r="J352" s="16" t="n">
        <x:f>MAX(0,I352*(1+EXP((LN(1+Assumptions!$C$60)-0.5*Assumptions!$C$61^2)+Assumptions!$C$61*((RAND()+RAND()+RAND()+RAND()+RAND()+RAND()+RAND()+RAND()+RAND()+RAND()+RAND()+RAND())-6))-1)+Liquidity_30Y!K13)</x:f>
        <x:v>2624767.7486437615</x:v>
      </x:c>
      <x:c r="K352" s="16" t="n">
        <x:f>MAX(0,J352*(1+EXP((LN(1+Assumptions!$C$60)-0.5*Assumptions!$C$61^2)+Assumptions!$C$61*((RAND()+RAND()+RAND()+RAND()+RAND()+RAND()+RAND()+RAND()+RAND()+RAND()+RAND()+RAND())-6))-1)+Liquidity_30Y!L13)</x:f>
        <x:v>2634935.9608045556</x:v>
      </x:c>
      <x:c r="L352" s="16" t="n">
        <x:f>MAX(0,K352*(1+EXP((LN(1+Assumptions!$C$60)-0.5*Assumptions!$C$61^2)+Assumptions!$C$61*((RAND()+RAND()+RAND()+RAND()+RAND()+RAND()+RAND()+RAND()+RAND()+RAND()+RAND()+RAND())-6))-1)+Liquidity_30Y!M13)</x:f>
        <x:v>3512802.8393846666</x:v>
      </x:c>
      <x:c r="M352" s="16" t="n">
        <x:f>MAX(0,L352*(1+EXP((LN(1+Assumptions!$C$60)-0.5*Assumptions!$C$61^2)+Assumptions!$C$61*((RAND()+RAND()+RAND()+RAND()+RAND()+RAND()+RAND()+RAND()+RAND()+RAND()+RAND()+RAND())-6))-1)+Liquidity_30Y!N13)</x:f>
        <x:v>3084657.241600669</x:v>
      </x:c>
      <x:c r="N352" s="16" t="n">
        <x:f>MAX(0,M352*(1+EXP((LN(1+Assumptions!$C$60)-0.5*Assumptions!$C$61^2)+Assumptions!$C$61*((RAND()+RAND()+RAND()+RAND()+RAND()+RAND()+RAND()+RAND()+RAND()+RAND()+RAND()+RAND())-6))-1)+Liquidity_30Y!O13)</x:f>
        <x:v>3145698.986659928</x:v>
      </x:c>
      <x:c r="O352" s="16" t="n">
        <x:f>MAX(0,N352*(1+EXP((LN(1+Assumptions!$C$60)-0.5*Assumptions!$C$61^2)+Assumptions!$C$61*((RAND()+RAND()+RAND()+RAND()+RAND()+RAND()+RAND()+RAND()+RAND()+RAND()+RAND()+RAND())-6))-1)+Liquidity_30Y!P13)</x:f>
        <x:v>3385331.1414744393</x:v>
      </x:c>
      <x:c r="P352" s="16" t="n">
        <x:f>MAX(0,O352*(1+EXP((LN(1+Assumptions!$C$60)-0.5*Assumptions!$C$61^2)+Assumptions!$C$61*((RAND()+RAND()+RAND()+RAND()+RAND()+RAND()+RAND()+RAND()+RAND()+RAND()+RAND()+RAND())-6))-1)+Liquidity_30Y!Q13)</x:f>
        <x:v>3203830.083714381</x:v>
      </x:c>
      <x:c r="Q352" s="16" t="n">
        <x:f>MAX(0,P352*(1+EXP((LN(1+Assumptions!$C$60)-0.5*Assumptions!$C$61^2)+Assumptions!$C$61*((RAND()+RAND()+RAND()+RAND()+RAND()+RAND()+RAND()+RAND()+RAND()+RAND()+RAND()+RAND())-6))-1)+Liquidity_30Y!R13)</x:f>
        <x:v>3576371.170634814</x:v>
      </x:c>
      <x:c r="R352" s="16" t="n">
        <x:f>MAX(0,Q352*(1+EXP((LN(1+Assumptions!$C$60)-0.5*Assumptions!$C$61^2)+Assumptions!$C$61*((RAND()+RAND()+RAND()+RAND()+RAND()+RAND()+RAND()+RAND()+RAND()+RAND()+RAND()+RAND())-6))-1)+Liquidity_30Y!S13)</x:f>
        <x:v>2925729.182935137</x:v>
      </x:c>
      <x:c r="S352" s="16" t="n">
        <x:f>MAX(0,R352*(1+EXP((LN(1+Assumptions!$C$60)-0.5*Assumptions!$C$61^2)+Assumptions!$C$61*((RAND()+RAND()+RAND()+RAND()+RAND()+RAND()+RAND()+RAND()+RAND()+RAND()+RAND()+RAND())-6))-1)+Liquidity_30Y!T13)</x:f>
        <x:v>2341428.7100609103</x:v>
      </x:c>
      <x:c r="T352" s="16" t="n">
        <x:f>MAX(0,S352*(1+EXP((LN(1+Assumptions!$C$60)-0.5*Assumptions!$C$61^2)+Assumptions!$C$61*((RAND()+RAND()+RAND()+RAND()+RAND()+RAND()+RAND()+RAND()+RAND()+RAND()+RAND()+RAND())-6))-1)+Liquidity_30Y!U13)</x:f>
        <x:v>2126139.7631951272</x:v>
      </x:c>
      <x:c r="U352" s="16" t="n">
        <x:f>MAX(0,T352*(1+EXP((LN(1+Assumptions!$C$60)-0.5*Assumptions!$C$61^2)+Assumptions!$C$61*((RAND()+RAND()+RAND()+RAND()+RAND()+RAND()+RAND()+RAND()+RAND()+RAND()+RAND()+RAND())-6))-1)+Liquidity_30Y!V13)</x:f>
        <x:v>2310361.9209270803</x:v>
      </x:c>
      <x:c r="V352" s="16" t="n">
        <x:f>MAX(0,U352*(1+EXP((LN(1+Assumptions!$C$60)-0.5*Assumptions!$C$61^2)+Assumptions!$C$61*((RAND()+RAND()+RAND()+RAND()+RAND()+RAND()+RAND()+RAND()+RAND()+RAND()+RAND()+RAND())-6))-1)+Liquidity_30Y!W13)</x:f>
        <x:v>2097487.97895793</x:v>
      </x:c>
      <x:c r="W352" s="16" t="n">
        <x:f>MAX(0,V352*(1+EXP((LN(1+Assumptions!$C$60)-0.5*Assumptions!$C$61^2)+Assumptions!$C$61*((RAND()+RAND()+RAND()+RAND()+RAND()+RAND()+RAND()+RAND()+RAND()+RAND()+RAND()+RAND())-6))-1)+Liquidity_30Y!X13)</x:f>
        <x:v>2145320.2787147835</x:v>
      </x:c>
      <x:c r="X352" s="16" t="n">
        <x:f>MAX(0,W352*(1+EXP((LN(1+Assumptions!$C$60)-0.5*Assumptions!$C$61^2)+Assumptions!$C$61*((RAND()+RAND()+RAND()+RAND()+RAND()+RAND()+RAND()+RAND()+RAND()+RAND()+RAND()+RAND())-6))-1)+Liquidity_30Y!Y13)</x:f>
        <x:v>2305335.5376827605</x:v>
      </x:c>
      <x:c r="Y352" s="16" t="n">
        <x:f>MAX(0,X352*(1+EXP((LN(1+Assumptions!$C$60)-0.5*Assumptions!$C$61^2)+Assumptions!$C$61*((RAND()+RAND()+RAND()+RAND()+RAND()+RAND()+RAND()+RAND()+RAND()+RAND()+RAND()+RAND())-6))-1)+Liquidity_30Y!Z13)</x:f>
        <x:v>2856757.765883464</x:v>
      </x:c>
      <x:c r="Z352" s="16" t="n">
        <x:f>MAX(0,Y352*(1+EXP((LN(1+Assumptions!$C$60)-0.5*Assumptions!$C$61^2)+Assumptions!$C$61*((RAND()+RAND()+RAND()+RAND()+RAND()+RAND()+RAND()+RAND()+RAND()+RAND()+RAND()+RAND())-6))-1)+Liquidity_30Y!AA13)</x:f>
        <x:v>3252186.212569654</x:v>
      </x:c>
      <x:c r="AA352" s="16" t="n">
        <x:f>MAX(0,Z352*(1+EXP((LN(1+Assumptions!$C$60)-0.5*Assumptions!$C$61^2)+Assumptions!$C$61*((RAND()+RAND()+RAND()+RAND()+RAND()+RAND()+RAND()+RAND()+RAND()+RAND()+RAND()+RAND())-6))-1)+Liquidity_30Y!AB13)</x:f>
        <x:v>2559525.6021282785</x:v>
      </x:c>
      <x:c r="AB352" s="16" t="n">
        <x:f>MAX(0,AA352*(1+EXP((LN(1+Assumptions!$C$60)-0.5*Assumptions!$C$61^2)+Assumptions!$C$61*((RAND()+RAND()+RAND()+RAND()+RAND()+RAND()+RAND()+RAND()+RAND()+RAND()+RAND()+RAND())-6))-1)+Liquidity_30Y!AC13)</x:f>
        <x:v>2955080.312371017</x:v>
      </x:c>
      <x:c r="AC352" s="16" t="n">
        <x:f>MAX(0,AB352*(1+EXP((LN(1+Assumptions!$C$60)-0.5*Assumptions!$C$61^2)+Assumptions!$C$61*((RAND()+RAND()+RAND()+RAND()+RAND()+RAND()+RAND()+RAND()+RAND()+RAND()+RAND()+RAND())-6))-1)+Liquidity_30Y!AD13)</x:f>
        <x:v>1960844.112088816</x:v>
      </x:c>
      <x:c r="AD352" s="16" t="n">
        <x:f>MAX(0,AC352*(1+EXP((LN(1+Assumptions!$C$60)-0.5*Assumptions!$C$61^2)+Assumptions!$C$61*((RAND()+RAND()+RAND()+RAND()+RAND()+RAND()+RAND()+RAND()+RAND()+RAND()+RAND()+RAND())-6))-1)+Liquidity_30Y!AE13)</x:f>
        <x:v>1814710.557940843</x:v>
      </x:c>
      <x:c r="AE352" s="16" t="n">
        <x:f>MAX(0,AD352*(1+EXP((LN(1+Assumptions!$C$60)-0.5*Assumptions!$C$61^2)+Assumptions!$C$61*((RAND()+RAND()+RAND()+RAND()+RAND()+RAND()+RAND()+RAND()+RAND()+RAND()+RAND()+RAND())-6))-1)+Liquidity_30Y!AF13)</x:f>
        <x:v>1681622.52423881</x:v>
      </x:c>
      <x:c r="AF352" s="16" t="n">
        <x:f>MAX(0,AE352*(1+EXP((LN(1+Assumptions!$C$60)-0.5*Assumptions!$C$61^2)+Assumptions!$C$61*((RAND()+RAND()+RAND()+RAND()+RAND()+RAND()+RAND()+RAND()+RAND()+RAND()+RAND()+RAND())-6))-1)+Liquidity_30Y!AG13)</x:f>
        <x:v>1642223.0352650676</x:v>
      </x:c>
    </x:row>
    <x:row r="353">
      <x:c r="A353" s="39">
        <x:v>349</x:v>
      </x:c>
      <x:c r="B353" s="16" t="n">
        <x:f>Liquidity_30Y!C14</x:f>
        <x:v>1029031.25</x:v>
      </x:c>
      <x:c r="C353" s="16" t="n">
        <x:f>MAX(0,B353*(1+EXP((LN(1+Assumptions!$C$60)-0.5*Assumptions!$C$61^2)+Assumptions!$C$61*((RAND()+RAND()+RAND()+RAND()+RAND()+RAND()+RAND()+RAND()+RAND()+RAND()+RAND()+RAND())-6))-1)+Liquidity_30Y!D13)</x:f>
        <x:v>1102007.0154623035</x:v>
      </x:c>
      <x:c r="D353" s="16" t="n">
        <x:f>MAX(0,C353*(1+EXP((LN(1+Assumptions!$C$60)-0.5*Assumptions!$C$61^2)+Assumptions!$C$61*((RAND()+RAND()+RAND()+RAND()+RAND()+RAND()+RAND()+RAND()+RAND()+RAND()+RAND()+RAND())-6))-1)+Liquidity_30Y!E13)</x:f>
        <x:v>960365.4969862106</x:v>
      </x:c>
      <x:c r="E353" s="16" t="n">
        <x:f>MAX(0,D353*(1+EXP((LN(1+Assumptions!$C$60)-0.5*Assumptions!$C$61^2)+Assumptions!$C$61*((RAND()+RAND()+RAND()+RAND()+RAND()+RAND()+RAND()+RAND()+RAND()+RAND()+RAND()+RAND())-6))-1)+Liquidity_30Y!F13)</x:f>
        <x:v>1098126.09004414</x:v>
      </x:c>
      <x:c r="F353" s="16" t="n">
        <x:f>MAX(0,E353*(1+EXP((LN(1+Assumptions!$C$60)-0.5*Assumptions!$C$61^2)+Assumptions!$C$61*((RAND()+RAND()+RAND()+RAND()+RAND()+RAND()+RAND()+RAND()+RAND()+RAND()+RAND()+RAND())-6))-1)+Liquidity_30Y!G13)</x:f>
        <x:v>1387533.5592414308</x:v>
      </x:c>
      <x:c r="G353" s="16" t="n">
        <x:f>MAX(0,F353*(1+EXP((LN(1+Assumptions!$C$60)-0.5*Assumptions!$C$61^2)+Assumptions!$C$61*((RAND()+RAND()+RAND()+RAND()+RAND()+RAND()+RAND()+RAND()+RAND()+RAND()+RAND()+RAND())-6))-1)+Liquidity_30Y!H13)</x:f>
        <x:v>1647215.0248698064</x:v>
      </x:c>
      <x:c r="H353" s="16" t="n">
        <x:f>MAX(0,G353*(1+EXP((LN(1+Assumptions!$C$60)-0.5*Assumptions!$C$61^2)+Assumptions!$C$61*((RAND()+RAND()+RAND()+RAND()+RAND()+RAND()+RAND()+RAND()+RAND()+RAND()+RAND()+RAND())-6))-1)+Liquidity_30Y!I13)</x:f>
        <x:v>1418274.1366329917</x:v>
      </x:c>
      <x:c r="I353" s="16" t="n">
        <x:f>MAX(0,H353*(1+EXP((LN(1+Assumptions!$C$60)-0.5*Assumptions!$C$61^2)+Assumptions!$C$61*((RAND()+RAND()+RAND()+RAND()+RAND()+RAND()+RAND()+RAND()+RAND()+RAND()+RAND()+RAND())-6))-1)+Liquidity_30Y!J13)</x:f>
        <x:v>1180441.2046048557</x:v>
      </x:c>
      <x:c r="J353" s="16" t="n">
        <x:f>MAX(0,I353*(1+EXP((LN(1+Assumptions!$C$60)-0.5*Assumptions!$C$61^2)+Assumptions!$C$61*((RAND()+RAND()+RAND()+RAND()+RAND()+RAND()+RAND()+RAND()+RAND()+RAND()+RAND()+RAND())-6))-1)+Liquidity_30Y!K13)</x:f>
        <x:v>1129725.8196372609</x:v>
      </x:c>
      <x:c r="K353" s="16" t="n">
        <x:f>MAX(0,J353*(1+EXP((LN(1+Assumptions!$C$60)-0.5*Assumptions!$C$61^2)+Assumptions!$C$61*((RAND()+RAND()+RAND()+RAND()+RAND()+RAND()+RAND()+RAND()+RAND()+RAND()+RAND()+RAND())-6))-1)+Liquidity_30Y!L13)</x:f>
        <x:v>1476421.1925240168</x:v>
      </x:c>
      <x:c r="L353" s="16" t="n">
        <x:f>MAX(0,K353*(1+EXP((LN(1+Assumptions!$C$60)-0.5*Assumptions!$C$61^2)+Assumptions!$C$61*((RAND()+RAND()+RAND()+RAND()+RAND()+RAND()+RAND()+RAND()+RAND()+RAND()+RAND()+RAND())-6))-1)+Liquidity_30Y!M13)</x:f>
        <x:v>1440165.6259341617</x:v>
      </x:c>
      <x:c r="M353" s="16" t="n">
        <x:f>MAX(0,L353*(1+EXP((LN(1+Assumptions!$C$60)-0.5*Assumptions!$C$61^2)+Assumptions!$C$61*((RAND()+RAND()+RAND()+RAND()+RAND()+RAND()+RAND()+RAND()+RAND()+RAND()+RAND()+RAND())-6))-1)+Liquidity_30Y!N13)</x:f>
        <x:v>1855874.893424361</x:v>
      </x:c>
      <x:c r="N353" s="16" t="n">
        <x:f>MAX(0,M353*(1+EXP((LN(1+Assumptions!$C$60)-0.5*Assumptions!$C$61^2)+Assumptions!$C$61*((RAND()+RAND()+RAND()+RAND()+RAND()+RAND()+RAND()+RAND()+RAND()+RAND()+RAND()+RAND())-6))-1)+Liquidity_30Y!O13)</x:f>
        <x:v>2208932.174069607</x:v>
      </x:c>
      <x:c r="O353" s="16" t="n">
        <x:f>MAX(0,N353*(1+EXP((LN(1+Assumptions!$C$60)-0.5*Assumptions!$C$61^2)+Assumptions!$C$61*((RAND()+RAND()+RAND()+RAND()+RAND()+RAND()+RAND()+RAND()+RAND()+RAND()+RAND()+RAND())-6))-1)+Liquidity_30Y!P13)</x:f>
        <x:v>2790971.696831092</x:v>
      </x:c>
      <x:c r="P353" s="16" t="n">
        <x:f>MAX(0,O353*(1+EXP((LN(1+Assumptions!$C$60)-0.5*Assumptions!$C$61^2)+Assumptions!$C$61*((RAND()+RAND()+RAND()+RAND()+RAND()+RAND()+RAND()+RAND()+RAND()+RAND()+RAND()+RAND())-6))-1)+Liquidity_30Y!Q13)</x:f>
        <x:v>2704949.362730007</x:v>
      </x:c>
      <x:c r="Q353" s="16" t="n">
        <x:f>MAX(0,P353*(1+EXP((LN(1+Assumptions!$C$60)-0.5*Assumptions!$C$61^2)+Assumptions!$C$61*((RAND()+RAND()+RAND()+RAND()+RAND()+RAND()+RAND()+RAND()+RAND()+RAND()+RAND()+RAND())-6))-1)+Liquidity_30Y!R13)</x:f>
        <x:v>2593298.211551313</x:v>
      </x:c>
      <x:c r="R353" s="16" t="n">
        <x:f>MAX(0,Q353*(1+EXP((LN(1+Assumptions!$C$60)-0.5*Assumptions!$C$61^2)+Assumptions!$C$61*((RAND()+RAND()+RAND()+RAND()+RAND()+RAND()+RAND()+RAND()+RAND()+RAND()+RAND()+RAND())-6))-1)+Liquidity_30Y!S13)</x:f>
        <x:v>3210831.268332455</x:v>
      </x:c>
      <x:c r="S353" s="16" t="n">
        <x:f>MAX(0,R353*(1+EXP((LN(1+Assumptions!$C$60)-0.5*Assumptions!$C$61^2)+Assumptions!$C$61*((RAND()+RAND()+RAND()+RAND()+RAND()+RAND()+RAND()+RAND()+RAND()+RAND()+RAND()+RAND())-6))-1)+Liquidity_30Y!T13)</x:f>
        <x:v>3539119.208881343</x:v>
      </x:c>
      <x:c r="T353" s="16" t="n">
        <x:f>MAX(0,S353*(1+EXP((LN(1+Assumptions!$C$60)-0.5*Assumptions!$C$61^2)+Assumptions!$C$61*((RAND()+RAND()+RAND()+RAND()+RAND()+RAND()+RAND()+RAND()+RAND()+RAND()+RAND()+RAND())-6))-1)+Liquidity_30Y!U13)</x:f>
        <x:v>3930491.5057370514</x:v>
      </x:c>
      <x:c r="U353" s="16" t="n">
        <x:f>MAX(0,T353*(1+EXP((LN(1+Assumptions!$C$60)-0.5*Assumptions!$C$61^2)+Assumptions!$C$61*((RAND()+RAND()+RAND()+RAND()+RAND()+RAND()+RAND()+RAND()+RAND()+RAND()+RAND()+RAND())-6))-1)+Liquidity_30Y!V13)</x:f>
        <x:v>3891109.7049091454</x:v>
      </x:c>
      <x:c r="V353" s="16" t="n">
        <x:f>MAX(0,U353*(1+EXP((LN(1+Assumptions!$C$60)-0.5*Assumptions!$C$61^2)+Assumptions!$C$61*((RAND()+RAND()+RAND()+RAND()+RAND()+RAND()+RAND()+RAND()+RAND()+RAND()+RAND()+RAND())-6))-1)+Liquidity_30Y!W13)</x:f>
        <x:v>5131766.307461786</x:v>
      </x:c>
      <x:c r="W353" s="16" t="n">
        <x:f>MAX(0,V353*(1+EXP((LN(1+Assumptions!$C$60)-0.5*Assumptions!$C$61^2)+Assumptions!$C$61*((RAND()+RAND()+RAND()+RAND()+RAND()+RAND()+RAND()+RAND()+RAND()+RAND()+RAND()+RAND())-6))-1)+Liquidity_30Y!X13)</x:f>
        <x:v>6627114.219794491</x:v>
      </x:c>
      <x:c r="X353" s="16" t="n">
        <x:f>MAX(0,W353*(1+EXP((LN(1+Assumptions!$C$60)-0.5*Assumptions!$C$61^2)+Assumptions!$C$61*((RAND()+RAND()+RAND()+RAND()+RAND()+RAND()+RAND()+RAND()+RAND()+RAND()+RAND()+RAND())-6))-1)+Liquidity_30Y!Y13)</x:f>
        <x:v>6843068.7042093715</x:v>
      </x:c>
      <x:c r="Y353" s="16" t="n">
        <x:f>MAX(0,X353*(1+EXP((LN(1+Assumptions!$C$60)-0.5*Assumptions!$C$61^2)+Assumptions!$C$61*((RAND()+RAND()+RAND()+RAND()+RAND()+RAND()+RAND()+RAND()+RAND()+RAND()+RAND()+RAND())-6))-1)+Liquidity_30Y!Z13)</x:f>
        <x:v>8653688.673805255</x:v>
      </x:c>
      <x:c r="Z353" s="16" t="n">
        <x:f>MAX(0,Y353*(1+EXP((LN(1+Assumptions!$C$60)-0.5*Assumptions!$C$61^2)+Assumptions!$C$61*((RAND()+RAND()+RAND()+RAND()+RAND()+RAND()+RAND()+RAND()+RAND()+RAND()+RAND()+RAND())-6))-1)+Liquidity_30Y!AA13)</x:f>
        <x:v>8685475.062160835</x:v>
      </x:c>
      <x:c r="AA353" s="16" t="n">
        <x:f>MAX(0,Z353*(1+EXP((LN(1+Assumptions!$C$60)-0.5*Assumptions!$C$61^2)+Assumptions!$C$61*((RAND()+RAND()+RAND()+RAND()+RAND()+RAND()+RAND()+RAND()+RAND()+RAND()+RAND()+RAND())-6))-1)+Liquidity_30Y!AB13)</x:f>
        <x:v>7530552.038620162</x:v>
      </x:c>
      <x:c r="AB353" s="16" t="n">
        <x:f>MAX(0,AA353*(1+EXP((LN(1+Assumptions!$C$60)-0.5*Assumptions!$C$61^2)+Assumptions!$C$61*((RAND()+RAND()+RAND()+RAND()+RAND()+RAND()+RAND()+RAND()+RAND()+RAND()+RAND()+RAND())-6))-1)+Liquidity_30Y!AC13)</x:f>
        <x:v>8920616.703850588</x:v>
      </x:c>
      <x:c r="AC353" s="16" t="n">
        <x:f>MAX(0,AB353*(1+EXP((LN(1+Assumptions!$C$60)-0.5*Assumptions!$C$61^2)+Assumptions!$C$61*((RAND()+RAND()+RAND()+RAND()+RAND()+RAND()+RAND()+RAND()+RAND()+RAND()+RAND()+RAND())-6))-1)+Liquidity_30Y!AD13)</x:f>
        <x:v>8812584.861636775</x:v>
      </x:c>
      <x:c r="AD353" s="16" t="n">
        <x:f>MAX(0,AC353*(1+EXP((LN(1+Assumptions!$C$60)-0.5*Assumptions!$C$61^2)+Assumptions!$C$61*((RAND()+RAND()+RAND()+RAND()+RAND()+RAND()+RAND()+RAND()+RAND()+RAND()+RAND()+RAND())-6))-1)+Liquidity_30Y!AE13)</x:f>
        <x:v>8892555.42026992</x:v>
      </x:c>
      <x:c r="AE353" s="16" t="n">
        <x:f>MAX(0,AD353*(1+EXP((LN(1+Assumptions!$C$60)-0.5*Assumptions!$C$61^2)+Assumptions!$C$61*((RAND()+RAND()+RAND()+RAND()+RAND()+RAND()+RAND()+RAND()+RAND()+RAND()+RAND()+RAND())-6))-1)+Liquidity_30Y!AF13)</x:f>
        <x:v>8846227.211984295</x:v>
      </x:c>
      <x:c r="AF353" s="16" t="n">
        <x:f>MAX(0,AE353*(1+EXP((LN(1+Assumptions!$C$60)-0.5*Assumptions!$C$61^2)+Assumptions!$C$61*((RAND()+RAND()+RAND()+RAND()+RAND()+RAND()+RAND()+RAND()+RAND()+RAND()+RAND()+RAND())-6))-1)+Liquidity_30Y!AG13)</x:f>
        <x:v>7812251.094511612</x:v>
      </x:c>
    </x:row>
    <x:row r="354">
      <x:c r="A354" s="39">
        <x:v>350</x:v>
      </x:c>
      <x:c r="B354" s="16" t="n">
        <x:f>Liquidity_30Y!C14</x:f>
        <x:v>1029031.25</x:v>
      </x:c>
      <x:c r="C354" s="16" t="n">
        <x:f>MAX(0,B354*(1+EXP((LN(1+Assumptions!$C$60)-0.5*Assumptions!$C$61^2)+Assumptions!$C$61*((RAND()+RAND()+RAND()+RAND()+RAND()+RAND()+RAND()+RAND()+RAND()+RAND()+RAND()+RAND())-6))-1)+Liquidity_30Y!D13)</x:f>
        <x:v>1035214.570349527</x:v>
      </x:c>
      <x:c r="D354" s="16" t="n">
        <x:f>MAX(0,C354*(1+EXP((LN(1+Assumptions!$C$60)-0.5*Assumptions!$C$61^2)+Assumptions!$C$61*((RAND()+RAND()+RAND()+RAND()+RAND()+RAND()+RAND()+RAND()+RAND()+RAND()+RAND()+RAND())-6))-1)+Liquidity_30Y!E13)</x:f>
        <x:v>978656.560418243</x:v>
      </x:c>
      <x:c r="E354" s="16" t="n">
        <x:f>MAX(0,D354*(1+EXP((LN(1+Assumptions!$C$60)-0.5*Assumptions!$C$61^2)+Assumptions!$C$61*((RAND()+RAND()+RAND()+RAND()+RAND()+RAND()+RAND()+RAND()+RAND()+RAND()+RAND()+RAND())-6))-1)+Liquidity_30Y!F13)</x:f>
        <x:v>1082074.7105468803</x:v>
      </x:c>
      <x:c r="F354" s="16" t="n">
        <x:f>MAX(0,E354*(1+EXP((LN(1+Assumptions!$C$60)-0.5*Assumptions!$C$61^2)+Assumptions!$C$61*((RAND()+RAND()+RAND()+RAND()+RAND()+RAND()+RAND()+RAND()+RAND()+RAND()+RAND()+RAND())-6))-1)+Liquidity_30Y!G13)</x:f>
        <x:v>1217138.9560716103</x:v>
      </x:c>
      <x:c r="G354" s="16" t="n">
        <x:f>MAX(0,F354*(1+EXP((LN(1+Assumptions!$C$60)-0.5*Assumptions!$C$61^2)+Assumptions!$C$61*((RAND()+RAND()+RAND()+RAND()+RAND()+RAND()+RAND()+RAND()+RAND()+RAND()+RAND()+RAND())-6))-1)+Liquidity_30Y!H13)</x:f>
        <x:v>1210152.9897220312</x:v>
      </x:c>
      <x:c r="H354" s="16" t="n">
        <x:f>MAX(0,G354*(1+EXP((LN(1+Assumptions!$C$60)-0.5*Assumptions!$C$61^2)+Assumptions!$C$61*((RAND()+RAND()+RAND()+RAND()+RAND()+RAND()+RAND()+RAND()+RAND()+RAND()+RAND()+RAND())-6))-1)+Liquidity_30Y!I13)</x:f>
        <x:v>1255368.6094937609</x:v>
      </x:c>
      <x:c r="I354" s="16" t="n">
        <x:f>MAX(0,H354*(1+EXP((LN(1+Assumptions!$C$60)-0.5*Assumptions!$C$61^2)+Assumptions!$C$61*((RAND()+RAND()+RAND()+RAND()+RAND()+RAND()+RAND()+RAND()+RAND()+RAND()+RAND()+RAND())-6))-1)+Liquidity_30Y!J13)</x:f>
        <x:v>1475748.9212190588</x:v>
      </x:c>
      <x:c r="J354" s="16" t="n">
        <x:f>MAX(0,I354*(1+EXP((LN(1+Assumptions!$C$60)-0.5*Assumptions!$C$61^2)+Assumptions!$C$61*((RAND()+RAND()+RAND()+RAND()+RAND()+RAND()+RAND()+RAND()+RAND()+RAND()+RAND()+RAND())-6))-1)+Liquidity_30Y!K13)</x:f>
        <x:v>1673874.30872411</x:v>
      </x:c>
      <x:c r="K354" s="16" t="n">
        <x:f>MAX(0,J354*(1+EXP((LN(1+Assumptions!$C$60)-0.5*Assumptions!$C$61^2)+Assumptions!$C$61*((RAND()+RAND()+RAND()+RAND()+RAND()+RAND()+RAND()+RAND()+RAND()+RAND()+RAND()+RAND())-6))-1)+Liquidity_30Y!L13)</x:f>
        <x:v>1496973.560209841</x:v>
      </x:c>
      <x:c r="L354" s="16" t="n">
        <x:f>MAX(0,K354*(1+EXP((LN(1+Assumptions!$C$60)-0.5*Assumptions!$C$61^2)+Assumptions!$C$61*((RAND()+RAND()+RAND()+RAND()+RAND()+RAND()+RAND()+RAND()+RAND()+RAND()+RAND()+RAND())-6))-1)+Liquidity_30Y!M13)</x:f>
        <x:v>1638880.4010545895</x:v>
      </x:c>
      <x:c r="M354" s="16" t="n">
        <x:f>MAX(0,L354*(1+EXP((LN(1+Assumptions!$C$60)-0.5*Assumptions!$C$61^2)+Assumptions!$C$61*((RAND()+RAND()+RAND()+RAND()+RAND()+RAND()+RAND()+RAND()+RAND()+RAND()+RAND()+RAND())-6))-1)+Liquidity_30Y!N13)</x:f>
        <x:v>1242775.3902631358</x:v>
      </x:c>
      <x:c r="N354" s="16" t="n">
        <x:f>MAX(0,M354*(1+EXP((LN(1+Assumptions!$C$60)-0.5*Assumptions!$C$61^2)+Assumptions!$C$61*((RAND()+RAND()+RAND()+RAND()+RAND()+RAND()+RAND()+RAND()+RAND()+RAND()+RAND()+RAND())-6))-1)+Liquidity_30Y!O13)</x:f>
        <x:v>1244837.5865769177</x:v>
      </x:c>
      <x:c r="O354" s="16" t="n">
        <x:f>MAX(0,N354*(1+EXP((LN(1+Assumptions!$C$60)-0.5*Assumptions!$C$61^2)+Assumptions!$C$61*((RAND()+RAND()+RAND()+RAND()+RAND()+RAND()+RAND()+RAND()+RAND()+RAND()+RAND()+RAND())-6))-1)+Liquidity_30Y!P13)</x:f>
        <x:v>1422312.641699907</x:v>
      </x:c>
      <x:c r="P354" s="16" t="n">
        <x:f>MAX(0,O354*(1+EXP((LN(1+Assumptions!$C$60)-0.5*Assumptions!$C$61^2)+Assumptions!$C$61*((RAND()+RAND()+RAND()+RAND()+RAND()+RAND()+RAND()+RAND()+RAND()+RAND()+RAND()+RAND())-6))-1)+Liquidity_30Y!Q13)</x:f>
        <x:v>1457485.663192789</x:v>
      </x:c>
      <x:c r="Q354" s="16" t="n">
        <x:f>MAX(0,P354*(1+EXP((LN(1+Assumptions!$C$60)-0.5*Assumptions!$C$61^2)+Assumptions!$C$61*((RAND()+RAND()+RAND()+RAND()+RAND()+RAND()+RAND()+RAND()+RAND()+RAND()+RAND()+RAND())-6))-1)+Liquidity_30Y!R13)</x:f>
        <x:v>1441682.4729319387</x:v>
      </x:c>
      <x:c r="R354" s="16" t="n">
        <x:f>MAX(0,Q354*(1+EXP((LN(1+Assumptions!$C$60)-0.5*Assumptions!$C$61^2)+Assumptions!$C$61*((RAND()+RAND()+RAND()+RAND()+RAND()+RAND()+RAND()+RAND()+RAND()+RAND()+RAND()+RAND())-6))-1)+Liquidity_30Y!S13)</x:f>
        <x:v>1593927.0732335055</x:v>
      </x:c>
      <x:c r="S354" s="16" t="n">
        <x:f>MAX(0,R354*(1+EXP((LN(1+Assumptions!$C$60)-0.5*Assumptions!$C$61^2)+Assumptions!$C$61*((RAND()+RAND()+RAND()+RAND()+RAND()+RAND()+RAND()+RAND()+RAND()+RAND()+RAND()+RAND())-6))-1)+Liquidity_30Y!T13)</x:f>
        <x:v>1492170.3897482788</x:v>
      </x:c>
      <x:c r="T354" s="16" t="n">
        <x:f>MAX(0,S354*(1+EXP((LN(1+Assumptions!$C$60)-0.5*Assumptions!$C$61^2)+Assumptions!$C$61*((RAND()+RAND()+RAND()+RAND()+RAND()+RAND()+RAND()+RAND()+RAND()+RAND()+RAND()+RAND())-6))-1)+Liquidity_30Y!U13)</x:f>
        <x:v>1493741.2606674256</x:v>
      </x:c>
      <x:c r="U354" s="16" t="n">
        <x:f>MAX(0,T354*(1+EXP((LN(1+Assumptions!$C$60)-0.5*Assumptions!$C$61^2)+Assumptions!$C$61*((RAND()+RAND()+RAND()+RAND()+RAND()+RAND()+RAND()+RAND()+RAND()+RAND()+RAND()+RAND())-6))-1)+Liquidity_30Y!V13)</x:f>
        <x:v>1593946.7652069153</x:v>
      </x:c>
      <x:c r="V354" s="16" t="n">
        <x:f>MAX(0,U354*(1+EXP((LN(1+Assumptions!$C$60)-0.5*Assumptions!$C$61^2)+Assumptions!$C$61*((RAND()+RAND()+RAND()+RAND()+RAND()+RAND()+RAND()+RAND()+RAND()+RAND()+RAND()+RAND())-6))-1)+Liquidity_30Y!W13)</x:f>
        <x:v>1734022.168834368</x:v>
      </x:c>
      <x:c r="W354" s="16" t="n">
        <x:f>MAX(0,V354*(1+EXP((LN(1+Assumptions!$C$60)-0.5*Assumptions!$C$61^2)+Assumptions!$C$61*((RAND()+RAND()+RAND()+RAND()+RAND()+RAND()+RAND()+RAND()+RAND()+RAND()+RAND()+RAND())-6))-1)+Liquidity_30Y!X13)</x:f>
        <x:v>1983707.8538287848</x:v>
      </x:c>
      <x:c r="X354" s="16" t="n">
        <x:f>MAX(0,W354*(1+EXP((LN(1+Assumptions!$C$60)-0.5*Assumptions!$C$61^2)+Assumptions!$C$61*((RAND()+RAND()+RAND()+RAND()+RAND()+RAND()+RAND()+RAND()+RAND()+RAND()+RAND()+RAND())-6))-1)+Liquidity_30Y!Y13)</x:f>
        <x:v>2029321.7204491498</x:v>
      </x:c>
      <x:c r="Y354" s="16" t="n">
        <x:f>MAX(0,X354*(1+EXP((LN(1+Assumptions!$C$60)-0.5*Assumptions!$C$61^2)+Assumptions!$C$61*((RAND()+RAND()+RAND()+RAND()+RAND()+RAND()+RAND()+RAND()+RAND()+RAND()+RAND()+RAND())-6))-1)+Liquidity_30Y!Z13)</x:f>
        <x:v>1820422.874854607</x:v>
      </x:c>
      <x:c r="Z354" s="16" t="n">
        <x:f>MAX(0,Y354*(1+EXP((LN(1+Assumptions!$C$60)-0.5*Assumptions!$C$61^2)+Assumptions!$C$61*((RAND()+RAND()+RAND()+RAND()+RAND()+RAND()+RAND()+RAND()+RAND()+RAND()+RAND()+RAND())-6))-1)+Liquidity_30Y!AA13)</x:f>
        <x:v>1550132.170859614</x:v>
      </x:c>
      <x:c r="AA354" s="16" t="n">
        <x:f>MAX(0,Z354*(1+EXP((LN(1+Assumptions!$C$60)-0.5*Assumptions!$C$61^2)+Assumptions!$C$61*((RAND()+RAND()+RAND()+RAND()+RAND()+RAND()+RAND()+RAND()+RAND()+RAND()+RAND()+RAND())-6))-1)+Liquidity_30Y!AB13)</x:f>
        <x:v>1623940.9208762818</x:v>
      </x:c>
      <x:c r="AB354" s="16" t="n">
        <x:f>MAX(0,AA354*(1+EXP((LN(1+Assumptions!$C$60)-0.5*Assumptions!$C$61^2)+Assumptions!$C$61*((RAND()+RAND()+RAND()+RAND()+RAND()+RAND()+RAND()+RAND()+RAND()+RAND()+RAND()+RAND())-6))-1)+Liquidity_30Y!AC13)</x:f>
        <x:v>1832287.2329656838</x:v>
      </x:c>
      <x:c r="AC354" s="16" t="n">
        <x:f>MAX(0,AB354*(1+EXP((LN(1+Assumptions!$C$60)-0.5*Assumptions!$C$61^2)+Assumptions!$C$61*((RAND()+RAND()+RAND()+RAND()+RAND()+RAND()+RAND()+RAND()+RAND()+RAND()+RAND()+RAND())-6))-1)+Liquidity_30Y!AD13)</x:f>
        <x:v>2132815.8812394547</x:v>
      </x:c>
      <x:c r="AD354" s="16" t="n">
        <x:f>MAX(0,AC354*(1+EXP((LN(1+Assumptions!$C$60)-0.5*Assumptions!$C$61^2)+Assumptions!$C$61*((RAND()+RAND()+RAND()+RAND()+RAND()+RAND()+RAND()+RAND()+RAND()+RAND()+RAND()+RAND())-6))-1)+Liquidity_30Y!AE13)</x:f>
        <x:v>2478206.66477436</x:v>
      </x:c>
      <x:c r="AE354" s="16" t="n">
        <x:f>MAX(0,AD354*(1+EXP((LN(1+Assumptions!$C$60)-0.5*Assumptions!$C$61^2)+Assumptions!$C$61*((RAND()+RAND()+RAND()+RAND()+RAND()+RAND()+RAND()+RAND()+RAND()+RAND()+RAND()+RAND())-6))-1)+Liquidity_30Y!AF13)</x:f>
        <x:v>2683615.9874510355</x:v>
      </x:c>
      <x:c r="AF354" s="16" t="n">
        <x:f>MAX(0,AE354*(1+EXP((LN(1+Assumptions!$C$60)-0.5*Assumptions!$C$61^2)+Assumptions!$C$61*((RAND()+RAND()+RAND()+RAND()+RAND()+RAND()+RAND()+RAND()+RAND()+RAND()+RAND()+RAND())-6))-1)+Liquidity_30Y!AG13)</x:f>
        <x:v>2556018.7558951154</x:v>
      </x:c>
    </x:row>
    <x:row r="355">
      <x:c r="A355" s="39">
        <x:v>351</x:v>
      </x:c>
      <x:c r="B355" s="16" t="n">
        <x:f>Liquidity_30Y!C14</x:f>
        <x:v>1029031.25</x:v>
      </x:c>
      <x:c r="C355" s="16" t="n">
        <x:f>MAX(0,B355*(1+EXP((LN(1+Assumptions!$C$60)-0.5*Assumptions!$C$61^2)+Assumptions!$C$61*((RAND()+RAND()+RAND()+RAND()+RAND()+RAND()+RAND()+RAND()+RAND()+RAND()+RAND()+RAND())-6))-1)+Liquidity_30Y!D13)</x:f>
        <x:v>1290896.4479424427</x:v>
      </x:c>
      <x:c r="D355" s="16" t="n">
        <x:f>MAX(0,C355*(1+EXP((LN(1+Assumptions!$C$60)-0.5*Assumptions!$C$61^2)+Assumptions!$C$61*((RAND()+RAND()+RAND()+RAND()+RAND()+RAND()+RAND()+RAND()+RAND()+RAND()+RAND()+RAND())-6))-1)+Liquidity_30Y!E13)</x:f>
        <x:v>1396791.8632376345</x:v>
      </x:c>
      <x:c r="E355" s="16" t="n">
        <x:f>MAX(0,D355*(1+EXP((LN(1+Assumptions!$C$60)-0.5*Assumptions!$C$61^2)+Assumptions!$C$61*((RAND()+RAND()+RAND()+RAND()+RAND()+RAND()+RAND()+RAND()+RAND()+RAND()+RAND()+RAND())-6))-1)+Liquidity_30Y!F13)</x:f>
        <x:v>2061863.1245791216</x:v>
      </x:c>
      <x:c r="F355" s="16" t="n">
        <x:f>MAX(0,E355*(1+EXP((LN(1+Assumptions!$C$60)-0.5*Assumptions!$C$61^2)+Assumptions!$C$61*((RAND()+RAND()+RAND()+RAND()+RAND()+RAND()+RAND()+RAND()+RAND()+RAND()+RAND()+RAND())-6))-1)+Liquidity_30Y!G13)</x:f>
        <x:v>2105186.382152204</x:v>
      </x:c>
      <x:c r="G355" s="16" t="n">
        <x:f>MAX(0,F355*(1+EXP((LN(1+Assumptions!$C$60)-0.5*Assumptions!$C$61^2)+Assumptions!$C$61*((RAND()+RAND()+RAND()+RAND()+RAND()+RAND()+RAND()+RAND()+RAND()+RAND()+RAND()+RAND())-6))-1)+Liquidity_30Y!H13)</x:f>
        <x:v>1835425.4552493186</x:v>
      </x:c>
      <x:c r="H355" s="16" t="n">
        <x:f>MAX(0,G355*(1+EXP((LN(1+Assumptions!$C$60)-0.5*Assumptions!$C$61^2)+Assumptions!$C$61*((RAND()+RAND()+RAND()+RAND()+RAND()+RAND()+RAND()+RAND()+RAND()+RAND()+RAND()+RAND())-6))-1)+Liquidity_30Y!I13)</x:f>
        <x:v>1930820.889059226</x:v>
      </x:c>
      <x:c r="I355" s="16" t="n">
        <x:f>MAX(0,H355*(1+EXP((LN(1+Assumptions!$C$60)-0.5*Assumptions!$C$61^2)+Assumptions!$C$61*((RAND()+RAND()+RAND()+RAND()+RAND()+RAND()+RAND()+RAND()+RAND()+RAND()+RAND()+RAND())-6))-1)+Liquidity_30Y!J13)</x:f>
        <x:v>1893314.7347491696</x:v>
      </x:c>
      <x:c r="J355" s="16" t="n">
        <x:f>MAX(0,I355*(1+EXP((LN(1+Assumptions!$C$60)-0.5*Assumptions!$C$61^2)+Assumptions!$C$61*((RAND()+RAND()+RAND()+RAND()+RAND()+RAND()+RAND()+RAND()+RAND()+RAND()+RAND()+RAND())-6))-1)+Liquidity_30Y!K13)</x:f>
        <x:v>2185802.742893042</x:v>
      </x:c>
      <x:c r="K355" s="16" t="n">
        <x:f>MAX(0,J355*(1+EXP((LN(1+Assumptions!$C$60)-0.5*Assumptions!$C$61^2)+Assumptions!$C$61*((RAND()+RAND()+RAND()+RAND()+RAND()+RAND()+RAND()+RAND()+RAND()+RAND()+RAND()+RAND())-6))-1)+Liquidity_30Y!L13)</x:f>
        <x:v>2236954.1333835907</x:v>
      </x:c>
      <x:c r="L355" s="16" t="n">
        <x:f>MAX(0,K355*(1+EXP((LN(1+Assumptions!$C$60)-0.5*Assumptions!$C$61^2)+Assumptions!$C$61*((RAND()+RAND()+RAND()+RAND()+RAND()+RAND()+RAND()+RAND()+RAND()+RAND()+RAND()+RAND())-6))-1)+Liquidity_30Y!M13)</x:f>
        <x:v>2063503.1743491318</x:v>
      </x:c>
      <x:c r="M355" s="16" t="n">
        <x:f>MAX(0,L355*(1+EXP((LN(1+Assumptions!$C$60)-0.5*Assumptions!$C$61^2)+Assumptions!$C$61*((RAND()+RAND()+RAND()+RAND()+RAND()+RAND()+RAND()+RAND()+RAND()+RAND()+RAND()+RAND())-6))-1)+Liquidity_30Y!N13)</x:f>
        <x:v>1672468.5538751706</x:v>
      </x:c>
      <x:c r="N355" s="16" t="n">
        <x:f>MAX(0,M355*(1+EXP((LN(1+Assumptions!$C$60)-0.5*Assumptions!$C$61^2)+Assumptions!$C$61*((RAND()+RAND()+RAND()+RAND()+RAND()+RAND()+RAND()+RAND()+RAND()+RAND()+RAND()+RAND())-6))-1)+Liquidity_30Y!O13)</x:f>
        <x:v>1922145.4680714488</x:v>
      </x:c>
      <x:c r="O355" s="16" t="n">
        <x:f>MAX(0,N355*(1+EXP((LN(1+Assumptions!$C$60)-0.5*Assumptions!$C$61^2)+Assumptions!$C$61*((RAND()+RAND()+RAND()+RAND()+RAND()+RAND()+RAND()+RAND()+RAND()+RAND()+RAND()+RAND())-6))-1)+Liquidity_30Y!P13)</x:f>
        <x:v>2427010.1396076474</x:v>
      </x:c>
      <x:c r="P355" s="16" t="n">
        <x:f>MAX(0,O355*(1+EXP((LN(1+Assumptions!$C$60)-0.5*Assumptions!$C$61^2)+Assumptions!$C$61*((RAND()+RAND()+RAND()+RAND()+RAND()+RAND()+RAND()+RAND()+RAND()+RAND()+RAND()+RAND())-6))-1)+Liquidity_30Y!Q13)</x:f>
        <x:v>2407749.70788392</x:v>
      </x:c>
      <x:c r="Q355" s="16" t="n">
        <x:f>MAX(0,P355*(1+EXP((LN(1+Assumptions!$C$60)-0.5*Assumptions!$C$61^2)+Assumptions!$C$61*((RAND()+RAND()+RAND()+RAND()+RAND()+RAND()+RAND()+RAND()+RAND()+RAND()+RAND()+RAND())-6))-1)+Liquidity_30Y!R13)</x:f>
        <x:v>2496662.9167265184</x:v>
      </x:c>
      <x:c r="R355" s="16" t="n">
        <x:f>MAX(0,Q355*(1+EXP((LN(1+Assumptions!$C$60)-0.5*Assumptions!$C$61^2)+Assumptions!$C$61*((RAND()+RAND()+RAND()+RAND()+RAND()+RAND()+RAND()+RAND()+RAND()+RAND()+RAND()+RAND())-6))-1)+Liquidity_30Y!S13)</x:f>
        <x:v>2451220.6183075844</x:v>
      </x:c>
      <x:c r="S355" s="16" t="n">
        <x:f>MAX(0,R355*(1+EXP((LN(1+Assumptions!$C$60)-0.5*Assumptions!$C$61^2)+Assumptions!$C$61*((RAND()+RAND()+RAND()+RAND()+RAND()+RAND()+RAND()+RAND()+RAND()+RAND()+RAND()+RAND())-6))-1)+Liquidity_30Y!T13)</x:f>
        <x:v>2655962.408593381</x:v>
      </x:c>
      <x:c r="T355" s="16" t="n">
        <x:f>MAX(0,S355*(1+EXP((LN(1+Assumptions!$C$60)-0.5*Assumptions!$C$61^2)+Assumptions!$C$61*((RAND()+RAND()+RAND()+RAND()+RAND()+RAND()+RAND()+RAND()+RAND()+RAND()+RAND()+RAND())-6))-1)+Liquidity_30Y!U13)</x:f>
        <x:v>2491607.1314624073</x:v>
      </x:c>
      <x:c r="U355" s="16" t="n">
        <x:f>MAX(0,T355*(1+EXP((LN(1+Assumptions!$C$60)-0.5*Assumptions!$C$61^2)+Assumptions!$C$61*((RAND()+RAND()+RAND()+RAND()+RAND()+RAND()+RAND()+RAND()+RAND()+RAND()+RAND()+RAND())-6))-1)+Liquidity_30Y!V13)</x:f>
        <x:v>2380541.2444349965</x:v>
      </x:c>
      <x:c r="V355" s="16" t="n">
        <x:f>MAX(0,U355*(1+EXP((LN(1+Assumptions!$C$60)-0.5*Assumptions!$C$61^2)+Assumptions!$C$61*((RAND()+RAND()+RAND()+RAND()+RAND()+RAND()+RAND()+RAND()+RAND()+RAND()+RAND()+RAND())-6))-1)+Liquidity_30Y!W13)</x:f>
        <x:v>2250721.850997659</x:v>
      </x:c>
      <x:c r="W355" s="16" t="n">
        <x:f>MAX(0,V355*(1+EXP((LN(1+Assumptions!$C$60)-0.5*Assumptions!$C$61^2)+Assumptions!$C$61*((RAND()+RAND()+RAND()+RAND()+RAND()+RAND()+RAND()+RAND()+RAND()+RAND()+RAND()+RAND())-6))-1)+Liquidity_30Y!X13)</x:f>
        <x:v>1830713.677849324</x:v>
      </x:c>
      <x:c r="X355" s="16" t="n">
        <x:f>MAX(0,W355*(1+EXP((LN(1+Assumptions!$C$60)-0.5*Assumptions!$C$61^2)+Assumptions!$C$61*((RAND()+RAND()+RAND()+RAND()+RAND()+RAND()+RAND()+RAND()+RAND()+RAND()+RAND()+RAND())-6))-1)+Liquidity_30Y!Y13)</x:f>
        <x:v>1608694.6659651862</x:v>
      </x:c>
      <x:c r="Y355" s="16" t="n">
        <x:f>MAX(0,X355*(1+EXP((LN(1+Assumptions!$C$60)-0.5*Assumptions!$C$61^2)+Assumptions!$C$61*((RAND()+RAND()+RAND()+RAND()+RAND()+RAND()+RAND()+RAND()+RAND()+RAND()+RAND()+RAND())-6))-1)+Liquidity_30Y!Z13)</x:f>
        <x:v>1569699.7125661513</x:v>
      </x:c>
      <x:c r="Z355" s="16" t="n">
        <x:f>MAX(0,Y355*(1+EXP((LN(1+Assumptions!$C$60)-0.5*Assumptions!$C$61^2)+Assumptions!$C$61*((RAND()+RAND()+RAND()+RAND()+RAND()+RAND()+RAND()+RAND()+RAND()+RAND()+RAND()+RAND())-6))-1)+Liquidity_30Y!AA13)</x:f>
        <x:v>1431174.014572282</x:v>
      </x:c>
      <x:c r="AA355" s="16" t="n">
        <x:f>MAX(0,Z355*(1+EXP((LN(1+Assumptions!$C$60)-0.5*Assumptions!$C$61^2)+Assumptions!$C$61*((RAND()+RAND()+RAND()+RAND()+RAND()+RAND()+RAND()+RAND()+RAND()+RAND()+RAND()+RAND())-6))-1)+Liquidity_30Y!AB13)</x:f>
        <x:v>1470761.0397090581</x:v>
      </x:c>
      <x:c r="AB355" s="16" t="n">
        <x:f>MAX(0,AA355*(1+EXP((LN(1+Assumptions!$C$60)-0.5*Assumptions!$C$61^2)+Assumptions!$C$61*((RAND()+RAND()+RAND()+RAND()+RAND()+RAND()+RAND()+RAND()+RAND()+RAND()+RAND()+RAND())-6))-1)+Liquidity_30Y!AC13)</x:f>
        <x:v>1328624.8680448506</x:v>
      </x:c>
      <x:c r="AC355" s="16" t="n">
        <x:f>MAX(0,AB355*(1+EXP((LN(1+Assumptions!$C$60)-0.5*Assumptions!$C$61^2)+Assumptions!$C$61*((RAND()+RAND()+RAND()+RAND()+RAND()+RAND()+RAND()+RAND()+RAND()+RAND()+RAND()+RAND())-6))-1)+Liquidity_30Y!AD13)</x:f>
        <x:v>1737063.4615291352</x:v>
      </x:c>
      <x:c r="AD355" s="16" t="n">
        <x:f>MAX(0,AC355*(1+EXP((LN(1+Assumptions!$C$60)-0.5*Assumptions!$C$61^2)+Assumptions!$C$61*((RAND()+RAND()+RAND()+RAND()+RAND()+RAND()+RAND()+RAND()+RAND()+RAND()+RAND()+RAND())-6))-1)+Liquidity_30Y!AE13)</x:f>
        <x:v>2186307.202778253</x:v>
      </x:c>
      <x:c r="AE355" s="16" t="n">
        <x:f>MAX(0,AD355*(1+EXP((LN(1+Assumptions!$C$60)-0.5*Assumptions!$C$61^2)+Assumptions!$C$61*((RAND()+RAND()+RAND()+RAND()+RAND()+RAND()+RAND()+RAND()+RAND()+RAND()+RAND()+RAND())-6))-1)+Liquidity_30Y!AF13)</x:f>
        <x:v>2407093.114707615</x:v>
      </x:c>
      <x:c r="AF355" s="16" t="n">
        <x:f>MAX(0,AE355*(1+EXP((LN(1+Assumptions!$C$60)-0.5*Assumptions!$C$61^2)+Assumptions!$C$61*((RAND()+RAND()+RAND()+RAND()+RAND()+RAND()+RAND()+RAND()+RAND()+RAND()+RAND()+RAND())-6))-1)+Liquidity_30Y!AG13)</x:f>
        <x:v>2549566.0584271327</x:v>
      </x:c>
    </x:row>
    <x:row r="356">
      <x:c r="A356" s="39">
        <x:v>352</x:v>
      </x:c>
      <x:c r="B356" s="16" t="n">
        <x:f>Liquidity_30Y!C14</x:f>
        <x:v>1029031.25</x:v>
      </x:c>
      <x:c r="C356" s="16" t="n">
        <x:f>MAX(0,B356*(1+EXP((LN(1+Assumptions!$C$60)-0.5*Assumptions!$C$61^2)+Assumptions!$C$61*((RAND()+RAND()+RAND()+RAND()+RAND()+RAND()+RAND()+RAND()+RAND()+RAND()+RAND()+RAND())-6))-1)+Liquidity_30Y!D13)</x:f>
        <x:v>998101.7338587934</x:v>
      </x:c>
      <x:c r="D356" s="16" t="n">
        <x:f>MAX(0,C356*(1+EXP((LN(1+Assumptions!$C$60)-0.5*Assumptions!$C$61^2)+Assumptions!$C$61*((RAND()+RAND()+RAND()+RAND()+RAND()+RAND()+RAND()+RAND()+RAND()+RAND()+RAND()+RAND())-6))-1)+Liquidity_30Y!E13)</x:f>
        <x:v>775381.6017680874</x:v>
      </x:c>
      <x:c r="E356" s="16" t="n">
        <x:f>MAX(0,D356*(1+EXP((LN(1+Assumptions!$C$60)-0.5*Assumptions!$C$61^2)+Assumptions!$C$61*((RAND()+RAND()+RAND()+RAND()+RAND()+RAND()+RAND()+RAND()+RAND()+RAND()+RAND()+RAND())-6))-1)+Liquidity_30Y!F13)</x:f>
        <x:v>702846.915384056</x:v>
      </x:c>
      <x:c r="F356" s="16" t="n">
        <x:f>MAX(0,E356*(1+EXP((LN(1+Assumptions!$C$60)-0.5*Assumptions!$C$61^2)+Assumptions!$C$61*((RAND()+RAND()+RAND()+RAND()+RAND()+RAND()+RAND()+RAND()+RAND()+RAND()+RAND()+RAND())-6))-1)+Liquidity_30Y!G13)</x:f>
        <x:v>783634.19059154</x:v>
      </x:c>
      <x:c r="G356" s="16" t="n">
        <x:f>MAX(0,F356*(1+EXP((LN(1+Assumptions!$C$60)-0.5*Assumptions!$C$61^2)+Assumptions!$C$61*((RAND()+RAND()+RAND()+RAND()+RAND()+RAND()+RAND()+RAND()+RAND()+RAND()+RAND()+RAND())-6))-1)+Liquidity_30Y!H13)</x:f>
        <x:v>716803.1550334273</x:v>
      </x:c>
      <x:c r="H356" s="16" t="n">
        <x:f>MAX(0,G356*(1+EXP((LN(1+Assumptions!$C$60)-0.5*Assumptions!$C$61^2)+Assumptions!$C$61*((RAND()+RAND()+RAND()+RAND()+RAND()+RAND()+RAND()+RAND()+RAND()+RAND()+RAND()+RAND())-6))-1)+Liquidity_30Y!I13)</x:f>
        <x:v>746514.5638135193</x:v>
      </x:c>
      <x:c r="I356" s="16" t="n">
        <x:f>MAX(0,H356*(1+EXP((LN(1+Assumptions!$C$60)-0.5*Assumptions!$C$61^2)+Assumptions!$C$61*((RAND()+RAND()+RAND()+RAND()+RAND()+RAND()+RAND()+RAND()+RAND()+RAND()+RAND()+RAND())-6))-1)+Liquidity_30Y!J13)</x:f>
        <x:v>722807.2561758399</x:v>
      </x:c>
      <x:c r="J356" s="16" t="n">
        <x:f>MAX(0,I356*(1+EXP((LN(1+Assumptions!$C$60)-0.5*Assumptions!$C$61^2)+Assumptions!$C$61*((RAND()+RAND()+RAND()+RAND()+RAND()+RAND()+RAND()+RAND()+RAND()+RAND()+RAND()+RAND())-6))-1)+Liquidity_30Y!K13)</x:f>
        <x:v>812158.5149058272</x:v>
      </x:c>
      <x:c r="K356" s="16" t="n">
        <x:f>MAX(0,J356*(1+EXP((LN(1+Assumptions!$C$60)-0.5*Assumptions!$C$61^2)+Assumptions!$C$61*((RAND()+RAND()+RAND()+RAND()+RAND()+RAND()+RAND()+RAND()+RAND()+RAND()+RAND()+RAND())-6))-1)+Liquidity_30Y!L13)</x:f>
        <x:v>896752.0145378493</x:v>
      </x:c>
      <x:c r="L356" s="16" t="n">
        <x:f>MAX(0,K356*(1+EXP((LN(1+Assumptions!$C$60)-0.5*Assumptions!$C$61^2)+Assumptions!$C$61*((RAND()+RAND()+RAND()+RAND()+RAND()+RAND()+RAND()+RAND()+RAND()+RAND()+RAND()+RAND())-6))-1)+Liquidity_30Y!M13)</x:f>
        <x:v>934849.6319385315</x:v>
      </x:c>
      <x:c r="M356" s="16" t="n">
        <x:f>MAX(0,L356*(1+EXP((LN(1+Assumptions!$C$60)-0.5*Assumptions!$C$61^2)+Assumptions!$C$61*((RAND()+RAND()+RAND()+RAND()+RAND()+RAND()+RAND()+RAND()+RAND()+RAND()+RAND()+RAND())-6))-1)+Liquidity_30Y!N13)</x:f>
        <x:v>940253.7517284998</x:v>
      </x:c>
      <x:c r="N356" s="16" t="n">
        <x:f>MAX(0,M356*(1+EXP((LN(1+Assumptions!$C$60)-0.5*Assumptions!$C$61^2)+Assumptions!$C$61*((RAND()+RAND()+RAND()+RAND()+RAND()+RAND()+RAND()+RAND()+RAND()+RAND()+RAND()+RAND())-6))-1)+Liquidity_30Y!O13)</x:f>
        <x:v>938426.0349527891</x:v>
      </x:c>
      <x:c r="O356" s="16" t="n">
        <x:f>MAX(0,N356*(1+EXP((LN(1+Assumptions!$C$60)-0.5*Assumptions!$C$61^2)+Assumptions!$C$61*((RAND()+RAND()+RAND()+RAND()+RAND()+RAND()+RAND()+RAND()+RAND()+RAND()+RAND()+RAND())-6))-1)+Liquidity_30Y!P13)</x:f>
        <x:v>937868.3437716933</x:v>
      </x:c>
      <x:c r="P356" s="16" t="n">
        <x:f>MAX(0,O356*(1+EXP((LN(1+Assumptions!$C$60)-0.5*Assumptions!$C$61^2)+Assumptions!$C$61*((RAND()+RAND()+RAND()+RAND()+RAND()+RAND()+RAND()+RAND()+RAND()+RAND()+RAND()+RAND())-6))-1)+Liquidity_30Y!Q13)</x:f>
        <x:v>1041084.8340677602</x:v>
      </x:c>
      <x:c r="Q356" s="16" t="n">
        <x:f>MAX(0,P356*(1+EXP((LN(1+Assumptions!$C$60)-0.5*Assumptions!$C$61^2)+Assumptions!$C$61*((RAND()+RAND()+RAND()+RAND()+RAND()+RAND()+RAND()+RAND()+RAND()+RAND()+RAND()+RAND())-6))-1)+Liquidity_30Y!R13)</x:f>
        <x:v>1077474.2582639214</x:v>
      </x:c>
      <x:c r="R356" s="16" t="n">
        <x:f>MAX(0,Q356*(1+EXP((LN(1+Assumptions!$C$60)-0.5*Assumptions!$C$61^2)+Assumptions!$C$61*((RAND()+RAND()+RAND()+RAND()+RAND()+RAND()+RAND()+RAND()+RAND()+RAND()+RAND()+RAND())-6))-1)+Liquidity_30Y!S13)</x:f>
        <x:v>937698.5356615146</x:v>
      </x:c>
      <x:c r="S356" s="16" t="n">
        <x:f>MAX(0,R356*(1+EXP((LN(1+Assumptions!$C$60)-0.5*Assumptions!$C$61^2)+Assumptions!$C$61*((RAND()+RAND()+RAND()+RAND()+RAND()+RAND()+RAND()+RAND()+RAND()+RAND()+RAND()+RAND())-6))-1)+Liquidity_30Y!T13)</x:f>
        <x:v>881648.2361820498</x:v>
      </x:c>
      <x:c r="T356" s="16" t="n">
        <x:f>MAX(0,S356*(1+EXP((LN(1+Assumptions!$C$60)-0.5*Assumptions!$C$61^2)+Assumptions!$C$61*((RAND()+RAND()+RAND()+RAND()+RAND()+RAND()+RAND()+RAND()+RAND()+RAND()+RAND()+RAND())-6))-1)+Liquidity_30Y!U13)</x:f>
        <x:v>764405.6103571006</x:v>
      </x:c>
      <x:c r="U356" s="16" t="n">
        <x:f>MAX(0,T356*(1+EXP((LN(1+Assumptions!$C$60)-0.5*Assumptions!$C$61^2)+Assumptions!$C$61*((RAND()+RAND()+RAND()+RAND()+RAND()+RAND()+RAND()+RAND()+RAND()+RAND()+RAND()+RAND())-6))-1)+Liquidity_30Y!V13)</x:f>
        <x:v>1006091.4322206806</x:v>
      </x:c>
      <x:c r="V356" s="16" t="n">
        <x:f>MAX(0,U356*(1+EXP((LN(1+Assumptions!$C$60)-0.5*Assumptions!$C$61^2)+Assumptions!$C$61*((RAND()+RAND()+RAND()+RAND()+RAND()+RAND()+RAND()+RAND()+RAND()+RAND()+RAND()+RAND())-6))-1)+Liquidity_30Y!W13)</x:f>
        <x:v>919205.6989918487</x:v>
      </x:c>
      <x:c r="W356" s="16" t="n">
        <x:f>MAX(0,V356*(1+EXP((LN(1+Assumptions!$C$60)-0.5*Assumptions!$C$61^2)+Assumptions!$C$61*((RAND()+RAND()+RAND()+RAND()+RAND()+RAND()+RAND()+RAND()+RAND()+RAND()+RAND()+RAND())-6))-1)+Liquidity_30Y!X13)</x:f>
        <x:v>903616.3526000329</x:v>
      </x:c>
      <x:c r="X356" s="16" t="n">
        <x:f>MAX(0,W356*(1+EXP((LN(1+Assumptions!$C$60)-0.5*Assumptions!$C$61^2)+Assumptions!$C$61*((RAND()+RAND()+RAND()+RAND()+RAND()+RAND()+RAND()+RAND()+RAND()+RAND()+RAND()+RAND())-6))-1)+Liquidity_30Y!Y13)</x:f>
        <x:v>884474.0335963108</x:v>
      </x:c>
      <x:c r="Y356" s="16" t="n">
        <x:f>MAX(0,X356*(1+EXP((LN(1+Assumptions!$C$60)-0.5*Assumptions!$C$61^2)+Assumptions!$C$61*((RAND()+RAND()+RAND()+RAND()+RAND()+RAND()+RAND()+RAND()+RAND()+RAND()+RAND()+RAND())-6))-1)+Liquidity_30Y!Z13)</x:f>
        <x:v>716879.126552012</x:v>
      </x:c>
      <x:c r="Z356" s="16" t="n">
        <x:f>MAX(0,Y356*(1+EXP((LN(1+Assumptions!$C$60)-0.5*Assumptions!$C$61^2)+Assumptions!$C$61*((RAND()+RAND()+RAND()+RAND()+RAND()+RAND()+RAND()+RAND()+RAND()+RAND()+RAND()+RAND())-6))-1)+Liquidity_30Y!AA13)</x:f>
        <x:v>715005.1369856584</x:v>
      </x:c>
      <x:c r="AA356" s="16" t="n">
        <x:f>MAX(0,Z356*(1+EXP((LN(1+Assumptions!$C$60)-0.5*Assumptions!$C$61^2)+Assumptions!$C$61*((RAND()+RAND()+RAND()+RAND()+RAND()+RAND()+RAND()+RAND()+RAND()+RAND()+RAND()+RAND())-6))-1)+Liquidity_30Y!AB13)</x:f>
        <x:v>523556.4686255144</x:v>
      </x:c>
      <x:c r="AB356" s="16" t="n">
        <x:f>MAX(0,AA356*(1+EXP((LN(1+Assumptions!$C$60)-0.5*Assumptions!$C$61^2)+Assumptions!$C$61*((RAND()+RAND()+RAND()+RAND()+RAND()+RAND()+RAND()+RAND()+RAND()+RAND()+RAND()+RAND())-6))-1)+Liquidity_30Y!AC13)</x:f>
        <x:v>591201.862092494</x:v>
      </x:c>
      <x:c r="AC356" s="16" t="n">
        <x:f>MAX(0,AB356*(1+EXP((LN(1+Assumptions!$C$60)-0.5*Assumptions!$C$61^2)+Assumptions!$C$61*((RAND()+RAND()+RAND()+RAND()+RAND()+RAND()+RAND()+RAND()+RAND()+RAND()+RAND()+RAND())-6))-1)+Liquidity_30Y!AD13)</x:f>
        <x:v>656363.2076416092</x:v>
      </x:c>
      <x:c r="AD356" s="16" t="n">
        <x:f>MAX(0,AC356*(1+EXP((LN(1+Assumptions!$C$60)-0.5*Assumptions!$C$61^2)+Assumptions!$C$61*((RAND()+RAND()+RAND()+RAND()+RAND()+RAND()+RAND()+RAND()+RAND()+RAND()+RAND()+RAND())-6))-1)+Liquidity_30Y!AE13)</x:f>
        <x:v>940871.5241551453</x:v>
      </x:c>
      <x:c r="AE356" s="16" t="n">
        <x:f>MAX(0,AD356*(1+EXP((LN(1+Assumptions!$C$60)-0.5*Assumptions!$C$61^2)+Assumptions!$C$61*((RAND()+RAND()+RAND()+RAND()+RAND()+RAND()+RAND()+RAND()+RAND()+RAND()+RAND()+RAND())-6))-1)+Liquidity_30Y!AF13)</x:f>
        <x:v>845396.878851155</x:v>
      </x:c>
      <x:c r="AF356" s="16" t="n">
        <x:f>MAX(0,AE356*(1+EXP((LN(1+Assumptions!$C$60)-0.5*Assumptions!$C$61^2)+Assumptions!$C$61*((RAND()+RAND()+RAND()+RAND()+RAND()+RAND()+RAND()+RAND()+RAND()+RAND()+RAND()+RAND())-6))-1)+Liquidity_30Y!AG13)</x:f>
        <x:v>966604.3698031636</x:v>
      </x:c>
    </x:row>
    <x:row r="357">
      <x:c r="A357" s="39">
        <x:v>353</x:v>
      </x:c>
      <x:c r="B357" s="16" t="n">
        <x:f>Liquidity_30Y!C14</x:f>
        <x:v>1029031.25</x:v>
      </x:c>
      <x:c r="C357" s="16" t="n">
        <x:f>MAX(0,B357*(1+EXP((LN(1+Assumptions!$C$60)-0.5*Assumptions!$C$61^2)+Assumptions!$C$61*((RAND()+RAND()+RAND()+RAND()+RAND()+RAND()+RAND()+RAND()+RAND()+RAND()+RAND()+RAND())-6))-1)+Liquidity_30Y!D13)</x:f>
        <x:v>1007719.1939536999</x:v>
      </x:c>
      <x:c r="D357" s="16" t="n">
        <x:f>MAX(0,C357*(1+EXP((LN(1+Assumptions!$C$60)-0.5*Assumptions!$C$61^2)+Assumptions!$C$61*((RAND()+RAND()+RAND()+RAND()+RAND()+RAND()+RAND()+RAND()+RAND()+RAND()+RAND()+RAND())-6))-1)+Liquidity_30Y!E13)</x:f>
        <x:v>993305.6883609274</x:v>
      </x:c>
      <x:c r="E357" s="16" t="n">
        <x:f>MAX(0,D357*(1+EXP((LN(1+Assumptions!$C$60)-0.5*Assumptions!$C$61^2)+Assumptions!$C$61*((RAND()+RAND()+RAND()+RAND()+RAND()+RAND()+RAND()+RAND()+RAND()+RAND()+RAND()+RAND())-6))-1)+Liquidity_30Y!F13)</x:f>
        <x:v>677619.8822192324</x:v>
      </x:c>
      <x:c r="F357" s="16" t="n">
        <x:f>MAX(0,E357*(1+EXP((LN(1+Assumptions!$C$60)-0.5*Assumptions!$C$61^2)+Assumptions!$C$61*((RAND()+RAND()+RAND()+RAND()+RAND()+RAND()+RAND()+RAND()+RAND()+RAND()+RAND()+RAND())-6))-1)+Liquidity_30Y!G13)</x:f>
        <x:v>704527.3697299379</x:v>
      </x:c>
      <x:c r="G357" s="16" t="n">
        <x:f>MAX(0,F357*(1+EXP((LN(1+Assumptions!$C$60)-0.5*Assumptions!$C$61^2)+Assumptions!$C$61*((RAND()+RAND()+RAND()+RAND()+RAND()+RAND()+RAND()+RAND()+RAND()+RAND()+RAND()+RAND())-6))-1)+Liquidity_30Y!H13)</x:f>
        <x:v>617819.1149017696</x:v>
      </x:c>
      <x:c r="H357" s="16" t="n">
        <x:f>MAX(0,G357*(1+EXP((LN(1+Assumptions!$C$60)-0.5*Assumptions!$C$61^2)+Assumptions!$C$61*((RAND()+RAND()+RAND()+RAND()+RAND()+RAND()+RAND()+RAND()+RAND()+RAND()+RAND()+RAND())-6))-1)+Liquidity_30Y!I13)</x:f>
        <x:v>455355.2895253735</x:v>
      </x:c>
      <x:c r="I357" s="16" t="n">
        <x:f>MAX(0,H357*(1+EXP((LN(1+Assumptions!$C$60)-0.5*Assumptions!$C$61^2)+Assumptions!$C$61*((RAND()+RAND()+RAND()+RAND()+RAND()+RAND()+RAND()+RAND()+RAND()+RAND()+RAND()+RAND())-6))-1)+Liquidity_30Y!J13)</x:f>
        <x:v>581268.0101427891</x:v>
      </x:c>
      <x:c r="J357" s="16" t="n">
        <x:f>MAX(0,I357*(1+EXP((LN(1+Assumptions!$C$60)-0.5*Assumptions!$C$61^2)+Assumptions!$C$61*((RAND()+RAND()+RAND()+RAND()+RAND()+RAND()+RAND()+RAND()+RAND()+RAND()+RAND()+RAND())-6))-1)+Liquidity_30Y!K13)</x:f>
        <x:v>575965.7772777341</x:v>
      </x:c>
      <x:c r="K357" s="16" t="n">
        <x:f>MAX(0,J357*(1+EXP((LN(1+Assumptions!$C$60)-0.5*Assumptions!$C$61^2)+Assumptions!$C$61*((RAND()+RAND()+RAND()+RAND()+RAND()+RAND()+RAND()+RAND()+RAND()+RAND()+RAND()+RAND())-6))-1)+Liquidity_30Y!L13)</x:f>
        <x:v>548321.5773746388</x:v>
      </x:c>
      <x:c r="L357" s="16" t="n">
        <x:f>MAX(0,K357*(1+EXP((LN(1+Assumptions!$C$60)-0.5*Assumptions!$C$61^2)+Assumptions!$C$61*((RAND()+RAND()+RAND()+RAND()+RAND()+RAND()+RAND()+RAND()+RAND()+RAND()+RAND()+RAND())-6))-1)+Liquidity_30Y!M13)</x:f>
        <x:v>484100.67926776246</x:v>
      </x:c>
      <x:c r="M357" s="16" t="n">
        <x:f>MAX(0,L357*(1+EXP((LN(1+Assumptions!$C$60)-0.5*Assumptions!$C$61^2)+Assumptions!$C$61*((RAND()+RAND()+RAND()+RAND()+RAND()+RAND()+RAND()+RAND()+RAND()+RAND()+RAND()+RAND())-6))-1)+Liquidity_30Y!N13)</x:f>
        <x:v>450275.72281198145</x:v>
      </x:c>
      <x:c r="N357" s="16" t="n">
        <x:f>MAX(0,M357*(1+EXP((LN(1+Assumptions!$C$60)-0.5*Assumptions!$C$61^2)+Assumptions!$C$61*((RAND()+RAND()+RAND()+RAND()+RAND()+RAND()+RAND()+RAND()+RAND()+RAND()+RAND()+RAND())-6))-1)+Liquidity_30Y!O13)</x:f>
        <x:v>380580.14295583224</x:v>
      </x:c>
      <x:c r="O357" s="16" t="n">
        <x:f>MAX(0,N357*(1+EXP((LN(1+Assumptions!$C$60)-0.5*Assumptions!$C$61^2)+Assumptions!$C$61*((RAND()+RAND()+RAND()+RAND()+RAND()+RAND()+RAND()+RAND()+RAND()+RAND()+RAND()+RAND())-6))-1)+Liquidity_30Y!P13)</x:f>
        <x:v>319211.0336219226</x:v>
      </x:c>
      <x:c r="P357" s="16" t="n">
        <x:f>MAX(0,O357*(1+EXP((LN(1+Assumptions!$C$60)-0.5*Assumptions!$C$61^2)+Assumptions!$C$61*((RAND()+RAND()+RAND()+RAND()+RAND()+RAND()+RAND()+RAND()+RAND()+RAND()+RAND()+RAND())-6))-1)+Liquidity_30Y!Q13)</x:f>
        <x:v>342310.59005091595</x:v>
      </x:c>
      <x:c r="Q357" s="16" t="n">
        <x:f>MAX(0,P357*(1+EXP((LN(1+Assumptions!$C$60)-0.5*Assumptions!$C$61^2)+Assumptions!$C$61*((RAND()+RAND()+RAND()+RAND()+RAND()+RAND()+RAND()+RAND()+RAND()+RAND()+RAND()+RAND())-6))-1)+Liquidity_30Y!R13)</x:f>
        <x:v>406202.28802489693</x:v>
      </x:c>
      <x:c r="R357" s="16" t="n">
        <x:f>MAX(0,Q357*(1+EXP((LN(1+Assumptions!$C$60)-0.5*Assumptions!$C$61^2)+Assumptions!$C$61*((RAND()+RAND()+RAND()+RAND()+RAND()+RAND()+RAND()+RAND()+RAND()+RAND()+RAND()+RAND())-6))-1)+Liquidity_30Y!S13)</x:f>
        <x:v>456312.54195658903</x:v>
      </x:c>
      <x:c r="S357" s="16" t="n">
        <x:f>MAX(0,R357*(1+EXP((LN(1+Assumptions!$C$60)-0.5*Assumptions!$C$61^2)+Assumptions!$C$61*((RAND()+RAND()+RAND()+RAND()+RAND()+RAND()+RAND()+RAND()+RAND()+RAND()+RAND()+RAND())-6))-1)+Liquidity_30Y!T13)</x:f>
        <x:v>344732.3043338969</x:v>
      </x:c>
      <x:c r="T357" s="16" t="n">
        <x:f>MAX(0,S357*(1+EXP((LN(1+Assumptions!$C$60)-0.5*Assumptions!$C$61^2)+Assumptions!$C$61*((RAND()+RAND()+RAND()+RAND()+RAND()+RAND()+RAND()+RAND()+RAND()+RAND()+RAND()+RAND())-6))-1)+Liquidity_30Y!U13)</x:f>
        <x:v>324662.5058927785</x:v>
      </x:c>
      <x:c r="U357" s="16" t="n">
        <x:f>MAX(0,T357*(1+EXP((LN(1+Assumptions!$C$60)-0.5*Assumptions!$C$61^2)+Assumptions!$C$61*((RAND()+RAND()+RAND()+RAND()+RAND()+RAND()+RAND()+RAND()+RAND()+RAND()+RAND()+RAND())-6))-1)+Liquidity_30Y!V13)</x:f>
        <x:v>285696.2799026057</x:v>
      </x:c>
      <x:c r="V357" s="16" t="n">
        <x:f>MAX(0,U357*(1+EXP((LN(1+Assumptions!$C$60)-0.5*Assumptions!$C$61^2)+Assumptions!$C$61*((RAND()+RAND()+RAND()+RAND()+RAND()+RAND()+RAND()+RAND()+RAND()+RAND()+RAND()+RAND())-6))-1)+Liquidity_30Y!W13)</x:f>
        <x:v>283880.4541752795</x:v>
      </x:c>
      <x:c r="W357" s="16" t="n">
        <x:f>MAX(0,V357*(1+EXP((LN(1+Assumptions!$C$60)-0.5*Assumptions!$C$61^2)+Assumptions!$C$61*((RAND()+RAND()+RAND()+RAND()+RAND()+RAND()+RAND()+RAND()+RAND()+RAND()+RAND()+RAND())-6))-1)+Liquidity_30Y!X13)</x:f>
        <x:v>296846.51013850956</x:v>
      </x:c>
      <x:c r="X357" s="16" t="n">
        <x:f>MAX(0,W357*(1+EXP((LN(1+Assumptions!$C$60)-0.5*Assumptions!$C$61^2)+Assumptions!$C$61*((RAND()+RAND()+RAND()+RAND()+RAND()+RAND()+RAND()+RAND()+RAND()+RAND()+RAND()+RAND())-6))-1)+Liquidity_30Y!Y13)</x:f>
        <x:v>330857.395094558</x:v>
      </x:c>
      <x:c r="Y357" s="16" t="n">
        <x:f>MAX(0,X357*(1+EXP((LN(1+Assumptions!$C$60)-0.5*Assumptions!$C$61^2)+Assumptions!$C$61*((RAND()+RAND()+RAND()+RAND()+RAND()+RAND()+RAND()+RAND()+RAND()+RAND()+RAND()+RAND())-6))-1)+Liquidity_30Y!Z13)</x:f>
        <x:v>380413.7906876503</x:v>
      </x:c>
      <x:c r="Z357" s="16" t="n">
        <x:f>MAX(0,Y357*(1+EXP((LN(1+Assumptions!$C$60)-0.5*Assumptions!$C$61^2)+Assumptions!$C$61*((RAND()+RAND()+RAND()+RAND()+RAND()+RAND()+RAND()+RAND()+RAND()+RAND()+RAND()+RAND())-6))-1)+Liquidity_30Y!AA13)</x:f>
        <x:v>408605.2529525989</x:v>
      </x:c>
      <x:c r="AA357" s="16" t="n">
        <x:f>MAX(0,Z357*(1+EXP((LN(1+Assumptions!$C$60)-0.5*Assumptions!$C$61^2)+Assumptions!$C$61*((RAND()+RAND()+RAND()+RAND()+RAND()+RAND()+RAND()+RAND()+RAND()+RAND()+RAND()+RAND())-6))-1)+Liquidity_30Y!AB13)</x:f>
        <x:v>469248.61828942946</x:v>
      </x:c>
      <x:c r="AB357" s="16" t="n">
        <x:f>MAX(0,AA357*(1+EXP((LN(1+Assumptions!$C$60)-0.5*Assumptions!$C$61^2)+Assumptions!$C$61*((RAND()+RAND()+RAND()+RAND()+RAND()+RAND()+RAND()+RAND()+RAND()+RAND()+RAND()+RAND())-6))-1)+Liquidity_30Y!AC13)</x:f>
        <x:v>503385.94241774187</x:v>
      </x:c>
      <x:c r="AC357" s="16" t="n">
        <x:f>MAX(0,AB357*(1+EXP((LN(1+Assumptions!$C$60)-0.5*Assumptions!$C$61^2)+Assumptions!$C$61*((RAND()+RAND()+RAND()+RAND()+RAND()+RAND()+RAND()+RAND()+RAND()+RAND()+RAND()+RAND())-6))-1)+Liquidity_30Y!AD13)</x:f>
        <x:v>600960.7317082458</x:v>
      </x:c>
      <x:c r="AD357" s="16" t="n">
        <x:f>MAX(0,AC357*(1+EXP((LN(1+Assumptions!$C$60)-0.5*Assumptions!$C$61^2)+Assumptions!$C$61*((RAND()+RAND()+RAND()+RAND()+RAND()+RAND()+RAND()+RAND()+RAND()+RAND()+RAND()+RAND())-6))-1)+Liquidity_30Y!AE13)</x:f>
        <x:v>523320.6820337401</x:v>
      </x:c>
      <x:c r="AE357" s="16" t="n">
        <x:f>MAX(0,AD357*(1+EXP((LN(1+Assumptions!$C$60)-0.5*Assumptions!$C$61^2)+Assumptions!$C$61*((RAND()+RAND()+RAND()+RAND()+RAND()+RAND()+RAND()+RAND()+RAND()+RAND()+RAND()+RAND())-6))-1)+Liquidity_30Y!AF13)</x:f>
        <x:v>724634.9474336514</x:v>
      </x:c>
      <x:c r="AF357" s="16" t="n">
        <x:f>MAX(0,AE357*(1+EXP((LN(1+Assumptions!$C$60)-0.5*Assumptions!$C$61^2)+Assumptions!$C$61*((RAND()+RAND()+RAND()+RAND()+RAND()+RAND()+RAND()+RAND()+RAND()+RAND()+RAND()+RAND())-6))-1)+Liquidity_30Y!AG13)</x:f>
        <x:v>698947.9343556307</x:v>
      </x:c>
    </x:row>
    <x:row r="358">
      <x:c r="A358" s="39">
        <x:v>354</x:v>
      </x:c>
      <x:c r="B358" s="16" t="n">
        <x:f>Liquidity_30Y!C14</x:f>
        <x:v>1029031.25</x:v>
      </x:c>
      <x:c r="C358" s="16" t="n">
        <x:f>MAX(0,B358*(1+EXP((LN(1+Assumptions!$C$60)-0.5*Assumptions!$C$61^2)+Assumptions!$C$61*((RAND()+RAND()+RAND()+RAND()+RAND()+RAND()+RAND()+RAND()+RAND()+RAND()+RAND()+RAND())-6))-1)+Liquidity_30Y!D13)</x:f>
        <x:v>1104701.3063850747</x:v>
      </x:c>
      <x:c r="D358" s="16" t="n">
        <x:f>MAX(0,C358*(1+EXP((LN(1+Assumptions!$C$60)-0.5*Assumptions!$C$61^2)+Assumptions!$C$61*((RAND()+RAND()+RAND()+RAND()+RAND()+RAND()+RAND()+RAND()+RAND()+RAND()+RAND()+RAND())-6))-1)+Liquidity_30Y!E13)</x:f>
        <x:v>1354315.3291909026</x:v>
      </x:c>
      <x:c r="E358" s="16" t="n">
        <x:f>MAX(0,D358*(1+EXP((LN(1+Assumptions!$C$60)-0.5*Assumptions!$C$61^2)+Assumptions!$C$61*((RAND()+RAND()+RAND()+RAND()+RAND()+RAND()+RAND()+RAND()+RAND()+RAND()+RAND()+RAND())-6))-1)+Liquidity_30Y!F13)</x:f>
        <x:v>1438928.5414747463</x:v>
      </x:c>
      <x:c r="F358" s="16" t="n">
        <x:f>MAX(0,E358*(1+EXP((LN(1+Assumptions!$C$60)-0.5*Assumptions!$C$61^2)+Assumptions!$C$61*((RAND()+RAND()+RAND()+RAND()+RAND()+RAND()+RAND()+RAND()+RAND()+RAND()+RAND()+RAND())-6))-1)+Liquidity_30Y!G13)</x:f>
        <x:v>1664076.3859063957</x:v>
      </x:c>
      <x:c r="G358" s="16" t="n">
        <x:f>MAX(0,F358*(1+EXP((LN(1+Assumptions!$C$60)-0.5*Assumptions!$C$61^2)+Assumptions!$C$61*((RAND()+RAND()+RAND()+RAND()+RAND()+RAND()+RAND()+RAND()+RAND()+RAND()+RAND()+RAND())-6))-1)+Liquidity_30Y!H13)</x:f>
        <x:v>1728874.1189017897</x:v>
      </x:c>
      <x:c r="H358" s="16" t="n">
        <x:f>MAX(0,G358*(1+EXP((LN(1+Assumptions!$C$60)-0.5*Assumptions!$C$61^2)+Assumptions!$C$61*((RAND()+RAND()+RAND()+RAND()+RAND()+RAND()+RAND()+RAND()+RAND()+RAND()+RAND()+RAND())-6))-1)+Liquidity_30Y!I13)</x:f>
        <x:v>1764770.083644909</x:v>
      </x:c>
      <x:c r="I358" s="16" t="n">
        <x:f>MAX(0,H358*(1+EXP((LN(1+Assumptions!$C$60)-0.5*Assumptions!$C$61^2)+Assumptions!$C$61*((RAND()+RAND()+RAND()+RAND()+RAND()+RAND()+RAND()+RAND()+RAND()+RAND()+RAND()+RAND())-6))-1)+Liquidity_30Y!J13)</x:f>
        <x:v>1653388.0350221356</x:v>
      </x:c>
      <x:c r="J358" s="16" t="n">
        <x:f>MAX(0,I358*(1+EXP((LN(1+Assumptions!$C$60)-0.5*Assumptions!$C$61^2)+Assumptions!$C$61*((RAND()+RAND()+RAND()+RAND()+RAND()+RAND()+RAND()+RAND()+RAND()+RAND()+RAND()+RAND())-6))-1)+Liquidity_30Y!K13)</x:f>
        <x:v>1983131.119432263</x:v>
      </x:c>
      <x:c r="K358" s="16" t="n">
        <x:f>MAX(0,J358*(1+EXP((LN(1+Assumptions!$C$60)-0.5*Assumptions!$C$61^2)+Assumptions!$C$61*((RAND()+RAND()+RAND()+RAND()+RAND()+RAND()+RAND()+RAND()+RAND()+RAND()+RAND()+RAND())-6))-1)+Liquidity_30Y!L13)</x:f>
        <x:v>1625896.9208312603</x:v>
      </x:c>
      <x:c r="L358" s="16" t="n">
        <x:f>MAX(0,K358*(1+EXP((LN(1+Assumptions!$C$60)-0.5*Assumptions!$C$61^2)+Assumptions!$C$61*((RAND()+RAND()+RAND()+RAND()+RAND()+RAND()+RAND()+RAND()+RAND()+RAND()+RAND()+RAND())-6))-1)+Liquidity_30Y!M13)</x:f>
        <x:v>1984686.4215073662</x:v>
      </x:c>
      <x:c r="M358" s="16" t="n">
        <x:f>MAX(0,L358*(1+EXP((LN(1+Assumptions!$C$60)-0.5*Assumptions!$C$61^2)+Assumptions!$C$61*((RAND()+RAND()+RAND()+RAND()+RAND()+RAND()+RAND()+RAND()+RAND()+RAND()+RAND()+RAND())-6))-1)+Liquidity_30Y!N13)</x:f>
        <x:v>2254011.55433797</x:v>
      </x:c>
      <x:c r="N358" s="16" t="n">
        <x:f>MAX(0,M358*(1+EXP((LN(1+Assumptions!$C$60)-0.5*Assumptions!$C$61^2)+Assumptions!$C$61*((RAND()+RAND()+RAND()+RAND()+RAND()+RAND()+RAND()+RAND()+RAND()+RAND()+RAND()+RAND())-6))-1)+Liquidity_30Y!O13)</x:f>
        <x:v>2356209.8611387373</x:v>
      </x:c>
      <x:c r="O358" s="16" t="n">
        <x:f>MAX(0,N358*(1+EXP((LN(1+Assumptions!$C$60)-0.5*Assumptions!$C$61^2)+Assumptions!$C$61*((RAND()+RAND()+RAND()+RAND()+RAND()+RAND()+RAND()+RAND()+RAND()+RAND()+RAND()+RAND())-6))-1)+Liquidity_30Y!P13)</x:f>
        <x:v>2660886.1337282825</x:v>
      </x:c>
      <x:c r="P358" s="16" t="n">
        <x:f>MAX(0,O358*(1+EXP((LN(1+Assumptions!$C$60)-0.5*Assumptions!$C$61^2)+Assumptions!$C$61*((RAND()+RAND()+RAND()+RAND()+RAND()+RAND()+RAND()+RAND()+RAND()+RAND()+RAND()+RAND())-6))-1)+Liquidity_30Y!Q13)</x:f>
        <x:v>2773919.147391359</x:v>
      </x:c>
      <x:c r="Q358" s="16" t="n">
        <x:f>MAX(0,P358*(1+EXP((LN(1+Assumptions!$C$60)-0.5*Assumptions!$C$61^2)+Assumptions!$C$61*((RAND()+RAND()+RAND()+RAND()+RAND()+RAND()+RAND()+RAND()+RAND()+RAND()+RAND()+RAND())-6))-1)+Liquidity_30Y!R13)</x:f>
        <x:v>3435241.3518580077</x:v>
      </x:c>
      <x:c r="R358" s="16" t="n">
        <x:f>MAX(0,Q358*(1+EXP((LN(1+Assumptions!$C$60)-0.5*Assumptions!$C$61^2)+Assumptions!$C$61*((RAND()+RAND()+RAND()+RAND()+RAND()+RAND()+RAND()+RAND()+RAND()+RAND()+RAND()+RAND())-6))-1)+Liquidity_30Y!S13)</x:f>
        <x:v>3638729.0303507615</x:v>
      </x:c>
      <x:c r="S358" s="16" t="n">
        <x:f>MAX(0,R358*(1+EXP((LN(1+Assumptions!$C$60)-0.5*Assumptions!$C$61^2)+Assumptions!$C$61*((RAND()+RAND()+RAND()+RAND()+RAND()+RAND()+RAND()+RAND()+RAND()+RAND()+RAND()+RAND())-6))-1)+Liquidity_30Y!T13)</x:f>
        <x:v>3628990.2930499427</x:v>
      </x:c>
      <x:c r="T358" s="16" t="n">
        <x:f>MAX(0,S358*(1+EXP((LN(1+Assumptions!$C$60)-0.5*Assumptions!$C$61^2)+Assumptions!$C$61*((RAND()+RAND()+RAND()+RAND()+RAND()+RAND()+RAND()+RAND()+RAND()+RAND()+RAND()+RAND())-6))-1)+Liquidity_30Y!U13)</x:f>
        <x:v>4031348.4469015533</x:v>
      </x:c>
      <x:c r="U358" s="16" t="n">
        <x:f>MAX(0,T358*(1+EXP((LN(1+Assumptions!$C$60)-0.5*Assumptions!$C$61^2)+Assumptions!$C$61*((RAND()+RAND()+RAND()+RAND()+RAND()+RAND()+RAND()+RAND()+RAND()+RAND()+RAND()+RAND())-6))-1)+Liquidity_30Y!V13)</x:f>
        <x:v>4899227.973437674</x:v>
      </x:c>
      <x:c r="V358" s="16" t="n">
        <x:f>MAX(0,U358*(1+EXP((LN(1+Assumptions!$C$60)-0.5*Assumptions!$C$61^2)+Assumptions!$C$61*((RAND()+RAND()+RAND()+RAND()+RAND()+RAND()+RAND()+RAND()+RAND()+RAND()+RAND()+RAND())-6))-1)+Liquidity_30Y!W13)</x:f>
        <x:v>4866313.0038631335</x:v>
      </x:c>
      <x:c r="W358" s="16" t="n">
        <x:f>MAX(0,V358*(1+EXP((LN(1+Assumptions!$C$60)-0.5*Assumptions!$C$61^2)+Assumptions!$C$61*((RAND()+RAND()+RAND()+RAND()+RAND()+RAND()+RAND()+RAND()+RAND()+RAND()+RAND()+RAND())-6))-1)+Liquidity_30Y!X13)</x:f>
        <x:v>4331418.375900878</x:v>
      </x:c>
      <x:c r="X358" s="16" t="n">
        <x:f>MAX(0,W358*(1+EXP((LN(1+Assumptions!$C$60)-0.5*Assumptions!$C$61^2)+Assumptions!$C$61*((RAND()+RAND()+RAND()+RAND()+RAND()+RAND()+RAND()+RAND()+RAND()+RAND()+RAND()+RAND())-6))-1)+Liquidity_30Y!Y13)</x:f>
        <x:v>4819991.162748496</x:v>
      </x:c>
      <x:c r="Y358" s="16" t="n">
        <x:f>MAX(0,X358*(1+EXP((LN(1+Assumptions!$C$60)-0.5*Assumptions!$C$61^2)+Assumptions!$C$61*((RAND()+RAND()+RAND()+RAND()+RAND()+RAND()+RAND()+RAND()+RAND()+RAND()+RAND()+RAND())-6))-1)+Liquidity_30Y!Z13)</x:f>
        <x:v>4919579.800468576</x:v>
      </x:c>
      <x:c r="Z358" s="16" t="n">
        <x:f>MAX(0,Y358*(1+EXP((LN(1+Assumptions!$C$60)-0.5*Assumptions!$C$61^2)+Assumptions!$C$61*((RAND()+RAND()+RAND()+RAND()+RAND()+RAND()+RAND()+RAND()+RAND()+RAND()+RAND()+RAND())-6))-1)+Liquidity_30Y!AA13)</x:f>
        <x:v>5343393.303291152</x:v>
      </x:c>
      <x:c r="AA358" s="16" t="n">
        <x:f>MAX(0,Z358*(1+EXP((LN(1+Assumptions!$C$60)-0.5*Assumptions!$C$61^2)+Assumptions!$C$61*((RAND()+RAND()+RAND()+RAND()+RAND()+RAND()+RAND()+RAND()+RAND()+RAND()+RAND()+RAND())-6))-1)+Liquidity_30Y!AB13)</x:f>
        <x:v>6200583.851594726</x:v>
      </x:c>
      <x:c r="AB358" s="16" t="n">
        <x:f>MAX(0,AA358*(1+EXP((LN(1+Assumptions!$C$60)-0.5*Assumptions!$C$61^2)+Assumptions!$C$61*((RAND()+RAND()+RAND()+RAND()+RAND()+RAND()+RAND()+RAND()+RAND()+RAND()+RAND()+RAND())-6))-1)+Liquidity_30Y!AC13)</x:f>
        <x:v>7722220.867676063</x:v>
      </x:c>
      <x:c r="AC358" s="16" t="n">
        <x:f>MAX(0,AB358*(1+EXP((LN(1+Assumptions!$C$60)-0.5*Assumptions!$C$61^2)+Assumptions!$C$61*((RAND()+RAND()+RAND()+RAND()+RAND()+RAND()+RAND()+RAND()+RAND()+RAND()+RAND()+RAND())-6))-1)+Liquidity_30Y!AD13)</x:f>
        <x:v>7967609.365066915</x:v>
      </x:c>
      <x:c r="AD358" s="16" t="n">
        <x:f>MAX(0,AC358*(1+EXP((LN(1+Assumptions!$C$60)-0.5*Assumptions!$C$61^2)+Assumptions!$C$61*((RAND()+RAND()+RAND()+RAND()+RAND()+RAND()+RAND()+RAND()+RAND()+RAND()+RAND()+RAND())-6))-1)+Liquidity_30Y!AE13)</x:f>
        <x:v>8148010.642163042</x:v>
      </x:c>
      <x:c r="AE358" s="16" t="n">
        <x:f>MAX(0,AD358*(1+EXP((LN(1+Assumptions!$C$60)-0.5*Assumptions!$C$61^2)+Assumptions!$C$61*((RAND()+RAND()+RAND()+RAND()+RAND()+RAND()+RAND()+RAND()+RAND()+RAND()+RAND()+RAND())-6))-1)+Liquidity_30Y!AF13)</x:f>
        <x:v>9502183.185943626</x:v>
      </x:c>
      <x:c r="AF358" s="16" t="n">
        <x:f>MAX(0,AE358*(1+EXP((LN(1+Assumptions!$C$60)-0.5*Assumptions!$C$61^2)+Assumptions!$C$61*((RAND()+RAND()+RAND()+RAND()+RAND()+RAND()+RAND()+RAND()+RAND()+RAND()+RAND()+RAND())-6))-1)+Liquidity_30Y!AG13)</x:f>
        <x:v>9032605.370018583</x:v>
      </x:c>
    </x:row>
    <x:row r="359">
      <x:c r="A359" s="39">
        <x:v>355</x:v>
      </x:c>
      <x:c r="B359" s="16" t="n">
        <x:f>Liquidity_30Y!C14</x:f>
        <x:v>1029031.25</x:v>
      </x:c>
      <x:c r="C359" s="16" t="n">
        <x:f>MAX(0,B359*(1+EXP((LN(1+Assumptions!$C$60)-0.5*Assumptions!$C$61^2)+Assumptions!$C$61*((RAND()+RAND()+RAND()+RAND()+RAND()+RAND()+RAND()+RAND()+RAND()+RAND()+RAND()+RAND())-6))-1)+Liquidity_30Y!D13)</x:f>
        <x:v>1062195.7534695794</x:v>
      </x:c>
      <x:c r="D359" s="16" t="n">
        <x:f>MAX(0,C359*(1+EXP((LN(1+Assumptions!$C$60)-0.5*Assumptions!$C$61^2)+Assumptions!$C$61*((RAND()+RAND()+RAND()+RAND()+RAND()+RAND()+RAND()+RAND()+RAND()+RAND()+RAND()+RAND())-6))-1)+Liquidity_30Y!E13)</x:f>
        <x:v>1115602.282301026</x:v>
      </x:c>
      <x:c r="E359" s="16" t="n">
        <x:f>MAX(0,D359*(1+EXP((LN(1+Assumptions!$C$60)-0.5*Assumptions!$C$61^2)+Assumptions!$C$61*((RAND()+RAND()+RAND()+RAND()+RAND()+RAND()+RAND()+RAND()+RAND()+RAND()+RAND()+RAND())-6))-1)+Liquidity_30Y!F13)</x:f>
        <x:v>1670295.8947106232</x:v>
      </x:c>
      <x:c r="F359" s="16" t="n">
        <x:f>MAX(0,E359*(1+EXP((LN(1+Assumptions!$C$60)-0.5*Assumptions!$C$61^2)+Assumptions!$C$61*((RAND()+RAND()+RAND()+RAND()+RAND()+RAND()+RAND()+RAND()+RAND()+RAND()+RAND()+RAND())-6))-1)+Liquidity_30Y!G13)</x:f>
        <x:v>2067713.0440581085</x:v>
      </x:c>
      <x:c r="G359" s="16" t="n">
        <x:f>MAX(0,F359*(1+EXP((LN(1+Assumptions!$C$60)-0.5*Assumptions!$C$61^2)+Assumptions!$C$61*((RAND()+RAND()+RAND()+RAND()+RAND()+RAND()+RAND()+RAND()+RAND()+RAND()+RAND()+RAND())-6))-1)+Liquidity_30Y!H13)</x:f>
        <x:v>1965064.693513176</x:v>
      </x:c>
      <x:c r="H359" s="16" t="n">
        <x:f>MAX(0,G359*(1+EXP((LN(1+Assumptions!$C$60)-0.5*Assumptions!$C$61^2)+Assumptions!$C$61*((RAND()+RAND()+RAND()+RAND()+RAND()+RAND()+RAND()+RAND()+RAND()+RAND()+RAND()+RAND())-6))-1)+Liquidity_30Y!I13)</x:f>
        <x:v>1869311.782380853</x:v>
      </x:c>
      <x:c r="I359" s="16" t="n">
        <x:f>MAX(0,H359*(1+EXP((LN(1+Assumptions!$C$60)-0.5*Assumptions!$C$61^2)+Assumptions!$C$61*((RAND()+RAND()+RAND()+RAND()+RAND()+RAND()+RAND()+RAND()+RAND()+RAND()+RAND()+RAND())-6))-1)+Liquidity_30Y!J13)</x:f>
        <x:v>2017894.5926494778</x:v>
      </x:c>
      <x:c r="J359" s="16" t="n">
        <x:f>MAX(0,I359*(1+EXP((LN(1+Assumptions!$C$60)-0.5*Assumptions!$C$61^2)+Assumptions!$C$61*((RAND()+RAND()+RAND()+RAND()+RAND()+RAND()+RAND()+RAND()+RAND()+RAND()+RAND()+RAND())-6))-1)+Liquidity_30Y!K13)</x:f>
        <x:v>1917892.6635491378</x:v>
      </x:c>
      <x:c r="K359" s="16" t="n">
        <x:f>MAX(0,J359*(1+EXP((LN(1+Assumptions!$C$60)-0.5*Assumptions!$C$61^2)+Assumptions!$C$61*((RAND()+RAND()+RAND()+RAND()+RAND()+RAND()+RAND()+RAND()+RAND()+RAND()+RAND()+RAND())-6))-1)+Liquidity_30Y!L13)</x:f>
        <x:v>2019140.6543884138</x:v>
      </x:c>
      <x:c r="L359" s="16" t="n">
        <x:f>MAX(0,K359*(1+EXP((LN(1+Assumptions!$C$60)-0.5*Assumptions!$C$61^2)+Assumptions!$C$61*((RAND()+RAND()+RAND()+RAND()+RAND()+RAND()+RAND()+RAND()+RAND()+RAND()+RAND()+RAND())-6))-1)+Liquidity_30Y!M13)</x:f>
        <x:v>2044264.031707197</x:v>
      </x:c>
      <x:c r="M359" s="16" t="n">
        <x:f>MAX(0,L359*(1+EXP((LN(1+Assumptions!$C$60)-0.5*Assumptions!$C$61^2)+Assumptions!$C$61*((RAND()+RAND()+RAND()+RAND()+RAND()+RAND()+RAND()+RAND()+RAND()+RAND()+RAND()+RAND())-6))-1)+Liquidity_30Y!N13)</x:f>
        <x:v>3134294.069473019</x:v>
      </x:c>
      <x:c r="N359" s="16" t="n">
        <x:f>MAX(0,M359*(1+EXP((LN(1+Assumptions!$C$60)-0.5*Assumptions!$C$61^2)+Assumptions!$C$61*((RAND()+RAND()+RAND()+RAND()+RAND()+RAND()+RAND()+RAND()+RAND()+RAND()+RAND()+RAND())-6))-1)+Liquidity_30Y!O13)</x:f>
        <x:v>3284238.4323330233</x:v>
      </x:c>
      <x:c r="O359" s="16" t="n">
        <x:f>MAX(0,N359*(1+EXP((LN(1+Assumptions!$C$60)-0.5*Assumptions!$C$61^2)+Assumptions!$C$61*((RAND()+RAND()+RAND()+RAND()+RAND()+RAND()+RAND()+RAND()+RAND()+RAND()+RAND()+RAND())-6))-1)+Liquidity_30Y!P13)</x:f>
        <x:v>3154873.5299240346</x:v>
      </x:c>
      <x:c r="P359" s="16" t="n">
        <x:f>MAX(0,O359*(1+EXP((LN(1+Assumptions!$C$60)-0.5*Assumptions!$C$61^2)+Assumptions!$C$61*((RAND()+RAND()+RAND()+RAND()+RAND()+RAND()+RAND()+RAND()+RAND()+RAND()+RAND()+RAND())-6))-1)+Liquidity_30Y!Q13)</x:f>
        <x:v>2692843.877408232</x:v>
      </x:c>
      <x:c r="Q359" s="16" t="n">
        <x:f>MAX(0,P359*(1+EXP((LN(1+Assumptions!$C$60)-0.5*Assumptions!$C$61^2)+Assumptions!$C$61*((RAND()+RAND()+RAND()+RAND()+RAND()+RAND()+RAND()+RAND()+RAND()+RAND()+RAND()+RAND())-6))-1)+Liquidity_30Y!R13)</x:f>
        <x:v>3002800.572028397</x:v>
      </x:c>
      <x:c r="R359" s="16" t="n">
        <x:f>MAX(0,Q359*(1+EXP((LN(1+Assumptions!$C$60)-0.5*Assumptions!$C$61^2)+Assumptions!$C$61*((RAND()+RAND()+RAND()+RAND()+RAND()+RAND()+RAND()+RAND()+RAND()+RAND()+RAND()+RAND())-6))-1)+Liquidity_30Y!S13)</x:f>
        <x:v>2416930.589197374</x:v>
      </x:c>
      <x:c r="S359" s="16" t="n">
        <x:f>MAX(0,R359*(1+EXP((LN(1+Assumptions!$C$60)-0.5*Assumptions!$C$61^2)+Assumptions!$C$61*((RAND()+RAND()+RAND()+RAND()+RAND()+RAND()+RAND()+RAND()+RAND()+RAND()+RAND()+RAND())-6))-1)+Liquidity_30Y!T13)</x:f>
        <x:v>2197503.1803758615</x:v>
      </x:c>
      <x:c r="T359" s="16" t="n">
        <x:f>MAX(0,S359*(1+EXP((LN(1+Assumptions!$C$60)-0.5*Assumptions!$C$61^2)+Assumptions!$C$61*((RAND()+RAND()+RAND()+RAND()+RAND()+RAND()+RAND()+RAND()+RAND()+RAND()+RAND()+RAND())-6))-1)+Liquidity_30Y!U13)</x:f>
        <x:v>2776794.9828871866</x:v>
      </x:c>
      <x:c r="U359" s="16" t="n">
        <x:f>MAX(0,T359*(1+EXP((LN(1+Assumptions!$C$60)-0.5*Assumptions!$C$61^2)+Assumptions!$C$61*((RAND()+RAND()+RAND()+RAND()+RAND()+RAND()+RAND()+RAND()+RAND()+RAND()+RAND()+RAND())-6))-1)+Liquidity_30Y!V13)</x:f>
        <x:v>2565183.3018084164</x:v>
      </x:c>
      <x:c r="V359" s="16" t="n">
        <x:f>MAX(0,U359*(1+EXP((LN(1+Assumptions!$C$60)-0.5*Assumptions!$C$61^2)+Assumptions!$C$61*((RAND()+RAND()+RAND()+RAND()+RAND()+RAND()+RAND()+RAND()+RAND()+RAND()+RAND()+RAND())-6))-1)+Liquidity_30Y!W13)</x:f>
        <x:v>2559987.716081332</x:v>
      </x:c>
      <x:c r="W359" s="16" t="n">
        <x:f>MAX(0,V359*(1+EXP((LN(1+Assumptions!$C$60)-0.5*Assumptions!$C$61^2)+Assumptions!$C$61*((RAND()+RAND()+RAND()+RAND()+RAND()+RAND()+RAND()+RAND()+RAND()+RAND()+RAND()+RAND())-6))-1)+Liquidity_30Y!X13)</x:f>
        <x:v>2489854.8996656546</x:v>
      </x:c>
      <x:c r="X359" s="16" t="n">
        <x:f>MAX(0,W359*(1+EXP((LN(1+Assumptions!$C$60)-0.5*Assumptions!$C$61^2)+Assumptions!$C$61*((RAND()+RAND()+RAND()+RAND()+RAND()+RAND()+RAND()+RAND()+RAND()+RAND()+RAND()+RAND())-6))-1)+Liquidity_30Y!Y13)</x:f>
        <x:v>2412028.3229995575</x:v>
      </x:c>
      <x:c r="Y359" s="16" t="n">
        <x:f>MAX(0,X359*(1+EXP((LN(1+Assumptions!$C$60)-0.5*Assumptions!$C$61^2)+Assumptions!$C$61*((RAND()+RAND()+RAND()+RAND()+RAND()+RAND()+RAND()+RAND()+RAND()+RAND()+RAND()+RAND())-6))-1)+Liquidity_30Y!Z13)</x:f>
        <x:v>1848389.363831984</x:v>
      </x:c>
      <x:c r="Z359" s="16" t="n">
        <x:f>MAX(0,Y359*(1+EXP((LN(1+Assumptions!$C$60)-0.5*Assumptions!$C$61^2)+Assumptions!$C$61*((RAND()+RAND()+RAND()+RAND()+RAND()+RAND()+RAND()+RAND()+RAND()+RAND()+RAND()+RAND())-6))-1)+Liquidity_30Y!AA13)</x:f>
        <x:v>2252746.7872631373</x:v>
      </x:c>
      <x:c r="AA359" s="16" t="n">
        <x:f>MAX(0,Z359*(1+EXP((LN(1+Assumptions!$C$60)-0.5*Assumptions!$C$61^2)+Assumptions!$C$61*((RAND()+RAND()+RAND()+RAND()+RAND()+RAND()+RAND()+RAND()+RAND()+RAND()+RAND()+RAND())-6))-1)+Liquidity_30Y!AB13)</x:f>
        <x:v>2612617.9694100143</x:v>
      </x:c>
      <x:c r="AB359" s="16" t="n">
        <x:f>MAX(0,AA359*(1+EXP((LN(1+Assumptions!$C$60)-0.5*Assumptions!$C$61^2)+Assumptions!$C$61*((RAND()+RAND()+RAND()+RAND()+RAND()+RAND()+RAND()+RAND()+RAND()+RAND()+RAND()+RAND())-6))-1)+Liquidity_30Y!AC13)</x:f>
        <x:v>3111816.933639718</x:v>
      </x:c>
      <x:c r="AC359" s="16" t="n">
        <x:f>MAX(0,AB359*(1+EXP((LN(1+Assumptions!$C$60)-0.5*Assumptions!$C$61^2)+Assumptions!$C$61*((RAND()+RAND()+RAND()+RAND()+RAND()+RAND()+RAND()+RAND()+RAND()+RAND()+RAND()+RAND())-6))-1)+Liquidity_30Y!AD13)</x:f>
        <x:v>3606880.6679197606</x:v>
      </x:c>
      <x:c r="AD359" s="16" t="n">
        <x:f>MAX(0,AC359*(1+EXP((LN(1+Assumptions!$C$60)-0.5*Assumptions!$C$61^2)+Assumptions!$C$61*((RAND()+RAND()+RAND()+RAND()+RAND()+RAND()+RAND()+RAND()+RAND()+RAND()+RAND()+RAND())-6))-1)+Liquidity_30Y!AE13)</x:f>
        <x:v>3501449.107347594</x:v>
      </x:c>
      <x:c r="AE359" s="16" t="n">
        <x:f>MAX(0,AD359*(1+EXP((LN(1+Assumptions!$C$60)-0.5*Assumptions!$C$61^2)+Assumptions!$C$61*((RAND()+RAND()+RAND()+RAND()+RAND()+RAND()+RAND()+RAND()+RAND()+RAND()+RAND()+RAND())-6))-1)+Liquidity_30Y!AF13)</x:f>
        <x:v>4129351.5878623873</x:v>
      </x:c>
      <x:c r="AF359" s="16" t="n">
        <x:f>MAX(0,AE359*(1+EXP((LN(1+Assumptions!$C$60)-0.5*Assumptions!$C$61^2)+Assumptions!$C$61*((RAND()+RAND()+RAND()+RAND()+RAND()+RAND()+RAND()+RAND()+RAND()+RAND()+RAND()+RAND())-6))-1)+Liquidity_30Y!AG13)</x:f>
        <x:v>4067124.331021563</x:v>
      </x:c>
    </x:row>
    <x:row r="360">
      <x:c r="A360" s="39">
        <x:v>356</x:v>
      </x:c>
      <x:c r="B360" s="16" t="n">
        <x:f>Liquidity_30Y!C14</x:f>
        <x:v>1029031.25</x:v>
      </x:c>
      <x:c r="C360" s="16" t="n">
        <x:f>MAX(0,B360*(1+EXP((LN(1+Assumptions!$C$60)-0.5*Assumptions!$C$61^2)+Assumptions!$C$61*((RAND()+RAND()+RAND()+RAND()+RAND()+RAND()+RAND()+RAND()+RAND()+RAND()+RAND()+RAND())-6))-1)+Liquidity_30Y!D13)</x:f>
        <x:v>1082196.6220510202</x:v>
      </x:c>
      <x:c r="D360" s="16" t="n">
        <x:f>MAX(0,C360*(1+EXP((LN(1+Assumptions!$C$60)-0.5*Assumptions!$C$61^2)+Assumptions!$C$61*((RAND()+RAND()+RAND()+RAND()+RAND()+RAND()+RAND()+RAND()+RAND()+RAND()+RAND()+RAND())-6))-1)+Liquidity_30Y!E13)</x:f>
        <x:v>981211.5375651023</x:v>
      </x:c>
      <x:c r="E360" s="16" t="n">
        <x:f>MAX(0,D360*(1+EXP((LN(1+Assumptions!$C$60)-0.5*Assumptions!$C$61^2)+Assumptions!$C$61*((RAND()+RAND()+RAND()+RAND()+RAND()+RAND()+RAND()+RAND()+RAND()+RAND()+RAND()+RAND())-6))-1)+Liquidity_30Y!F13)</x:f>
        <x:v>741600.0746687423</x:v>
      </x:c>
      <x:c r="F360" s="16" t="n">
        <x:f>MAX(0,E360*(1+EXP((LN(1+Assumptions!$C$60)-0.5*Assumptions!$C$61^2)+Assumptions!$C$61*((RAND()+RAND()+RAND()+RAND()+RAND()+RAND()+RAND()+RAND()+RAND()+RAND()+RAND()+RAND())-6))-1)+Liquidity_30Y!G13)</x:f>
        <x:v>920302.3570506144</x:v>
      </x:c>
      <x:c r="G360" s="16" t="n">
        <x:f>MAX(0,F360*(1+EXP((LN(1+Assumptions!$C$60)-0.5*Assumptions!$C$61^2)+Assumptions!$C$61*((RAND()+RAND()+RAND()+RAND()+RAND()+RAND()+RAND()+RAND()+RAND()+RAND()+RAND()+RAND())-6))-1)+Liquidity_30Y!H13)</x:f>
        <x:v>968198.249945077</x:v>
      </x:c>
      <x:c r="H360" s="16" t="n">
        <x:f>MAX(0,G360*(1+EXP((LN(1+Assumptions!$C$60)-0.5*Assumptions!$C$61^2)+Assumptions!$C$61*((RAND()+RAND()+RAND()+RAND()+RAND()+RAND()+RAND()+RAND()+RAND()+RAND()+RAND()+RAND())-6))-1)+Liquidity_30Y!I13)</x:f>
        <x:v>1214664.1574823575</x:v>
      </x:c>
      <x:c r="I360" s="16" t="n">
        <x:f>MAX(0,H360*(1+EXP((LN(1+Assumptions!$C$60)-0.5*Assumptions!$C$61^2)+Assumptions!$C$61*((RAND()+RAND()+RAND()+RAND()+RAND()+RAND()+RAND()+RAND()+RAND()+RAND()+RAND()+RAND())-6))-1)+Liquidity_30Y!J13)</x:f>
        <x:v>1282282.3832083724</x:v>
      </x:c>
      <x:c r="J360" s="16" t="n">
        <x:f>MAX(0,I360*(1+EXP((LN(1+Assumptions!$C$60)-0.5*Assumptions!$C$61^2)+Assumptions!$C$61*((RAND()+RAND()+RAND()+RAND()+RAND()+RAND()+RAND()+RAND()+RAND()+RAND()+RAND()+RAND())-6))-1)+Liquidity_30Y!K13)</x:f>
        <x:v>1291024.6371421325</x:v>
      </x:c>
      <x:c r="K360" s="16" t="n">
        <x:f>MAX(0,J360*(1+EXP((LN(1+Assumptions!$C$60)-0.5*Assumptions!$C$61^2)+Assumptions!$C$61*((RAND()+RAND()+RAND()+RAND()+RAND()+RAND()+RAND()+RAND()+RAND()+RAND()+RAND()+RAND())-6))-1)+Liquidity_30Y!L13)</x:f>
        <x:v>1812137.4854672758</x:v>
      </x:c>
      <x:c r="L360" s="16" t="n">
        <x:f>MAX(0,K360*(1+EXP((LN(1+Assumptions!$C$60)-0.5*Assumptions!$C$61^2)+Assumptions!$C$61*((RAND()+RAND()+RAND()+RAND()+RAND()+RAND()+RAND()+RAND()+RAND()+RAND()+RAND()+RAND())-6))-1)+Liquidity_30Y!M13)</x:f>
        <x:v>1853983.4159906902</x:v>
      </x:c>
      <x:c r="M360" s="16" t="n">
        <x:f>MAX(0,L360*(1+EXP((LN(1+Assumptions!$C$60)-0.5*Assumptions!$C$61^2)+Assumptions!$C$61*((RAND()+RAND()+RAND()+RAND()+RAND()+RAND()+RAND()+RAND()+RAND()+RAND()+RAND()+RAND())-6))-1)+Liquidity_30Y!N13)</x:f>
        <x:v>1506915.8410110308</x:v>
      </x:c>
      <x:c r="N360" s="16" t="n">
        <x:f>MAX(0,M360*(1+EXP((LN(1+Assumptions!$C$60)-0.5*Assumptions!$C$61^2)+Assumptions!$C$61*((RAND()+RAND()+RAND()+RAND()+RAND()+RAND()+RAND()+RAND()+RAND()+RAND()+RAND()+RAND())-6))-1)+Liquidity_30Y!O13)</x:f>
        <x:v>1319086.158755648</x:v>
      </x:c>
      <x:c r="O360" s="16" t="n">
        <x:f>MAX(0,N360*(1+EXP((LN(1+Assumptions!$C$60)-0.5*Assumptions!$C$61^2)+Assumptions!$C$61*((RAND()+RAND()+RAND()+RAND()+RAND()+RAND()+RAND()+RAND()+RAND()+RAND()+RAND()+RAND())-6))-1)+Liquidity_30Y!P13)</x:f>
        <x:v>1245612.025126347</x:v>
      </x:c>
      <x:c r="P360" s="16" t="n">
        <x:f>MAX(0,O360*(1+EXP((LN(1+Assumptions!$C$60)-0.5*Assumptions!$C$61^2)+Assumptions!$C$61*((RAND()+RAND()+RAND()+RAND()+RAND()+RAND()+RAND()+RAND()+RAND()+RAND()+RAND()+RAND())-6))-1)+Liquidity_30Y!Q13)</x:f>
        <x:v>1233217.0332007802</x:v>
      </x:c>
      <x:c r="Q360" s="16" t="n">
        <x:f>MAX(0,P360*(1+EXP((LN(1+Assumptions!$C$60)-0.5*Assumptions!$C$61^2)+Assumptions!$C$61*((RAND()+RAND()+RAND()+RAND()+RAND()+RAND()+RAND()+RAND()+RAND()+RAND()+RAND()+RAND())-6))-1)+Liquidity_30Y!R13)</x:f>
        <x:v>1183359.1105430722</x:v>
      </x:c>
      <x:c r="R360" s="16" t="n">
        <x:f>MAX(0,Q360*(1+EXP((LN(1+Assumptions!$C$60)-0.5*Assumptions!$C$61^2)+Assumptions!$C$61*((RAND()+RAND()+RAND()+RAND()+RAND()+RAND()+RAND()+RAND()+RAND()+RAND()+RAND()+RAND())-6))-1)+Liquidity_30Y!S13)</x:f>
        <x:v>1148176.3912222383</x:v>
      </x:c>
      <x:c r="S360" s="16" t="n">
        <x:f>MAX(0,R360*(1+EXP((LN(1+Assumptions!$C$60)-0.5*Assumptions!$C$61^2)+Assumptions!$C$61*((RAND()+RAND()+RAND()+RAND()+RAND()+RAND()+RAND()+RAND()+RAND()+RAND()+RAND()+RAND())-6))-1)+Liquidity_30Y!T13)</x:f>
        <x:v>1255668.473235356</x:v>
      </x:c>
      <x:c r="T360" s="16" t="n">
        <x:f>MAX(0,S360*(1+EXP((LN(1+Assumptions!$C$60)-0.5*Assumptions!$C$61^2)+Assumptions!$C$61*((RAND()+RAND()+RAND()+RAND()+RAND()+RAND()+RAND()+RAND()+RAND()+RAND()+RAND()+RAND())-6))-1)+Liquidity_30Y!U13)</x:f>
        <x:v>1328244.9505830617</x:v>
      </x:c>
      <x:c r="U360" s="16" t="n">
        <x:f>MAX(0,T360*(1+EXP((LN(1+Assumptions!$C$60)-0.5*Assumptions!$C$61^2)+Assumptions!$C$61*((RAND()+RAND()+RAND()+RAND()+RAND()+RAND()+RAND()+RAND()+RAND()+RAND()+RAND()+RAND())-6))-1)+Liquidity_30Y!V13)</x:f>
        <x:v>1401281.3462645581</x:v>
      </x:c>
      <x:c r="V360" s="16" t="n">
        <x:f>MAX(0,U360*(1+EXP((LN(1+Assumptions!$C$60)-0.5*Assumptions!$C$61^2)+Assumptions!$C$61*((RAND()+RAND()+RAND()+RAND()+RAND()+RAND()+RAND()+RAND()+RAND()+RAND()+RAND()+RAND())-6))-1)+Liquidity_30Y!W13)</x:f>
        <x:v>1363026.0883393886</x:v>
      </x:c>
      <x:c r="W360" s="16" t="n">
        <x:f>MAX(0,V360*(1+EXP((LN(1+Assumptions!$C$60)-0.5*Assumptions!$C$61^2)+Assumptions!$C$61*((RAND()+RAND()+RAND()+RAND()+RAND()+RAND()+RAND()+RAND()+RAND()+RAND()+RAND()+RAND())-6))-1)+Liquidity_30Y!X13)</x:f>
        <x:v>1378655.2271851497</x:v>
      </x:c>
      <x:c r="X360" s="16" t="n">
        <x:f>MAX(0,W360*(1+EXP((LN(1+Assumptions!$C$60)-0.5*Assumptions!$C$61^2)+Assumptions!$C$61*((RAND()+RAND()+RAND()+RAND()+RAND()+RAND()+RAND()+RAND()+RAND()+RAND()+RAND()+RAND())-6))-1)+Liquidity_30Y!Y13)</x:f>
        <x:v>1784188.3857139016</x:v>
      </x:c>
      <x:c r="Y360" s="16" t="n">
        <x:f>MAX(0,X360*(1+EXP((LN(1+Assumptions!$C$60)-0.5*Assumptions!$C$61^2)+Assumptions!$C$61*((RAND()+RAND()+RAND()+RAND()+RAND()+RAND()+RAND()+RAND()+RAND()+RAND()+RAND()+RAND())-6))-1)+Liquidity_30Y!Z13)</x:f>
        <x:v>1739059.1158783913</x:v>
      </x:c>
      <x:c r="Z360" s="16" t="n">
        <x:f>MAX(0,Y360*(1+EXP((LN(1+Assumptions!$C$60)-0.5*Assumptions!$C$61^2)+Assumptions!$C$61*((RAND()+RAND()+RAND()+RAND()+RAND()+RAND()+RAND()+RAND()+RAND()+RAND()+RAND()+RAND())-6))-1)+Liquidity_30Y!AA13)</x:f>
        <x:v>1547157.536924821</x:v>
      </x:c>
      <x:c r="AA360" s="16" t="n">
        <x:f>MAX(0,Z360*(1+EXP((LN(1+Assumptions!$C$60)-0.5*Assumptions!$C$61^2)+Assumptions!$C$61*((RAND()+RAND()+RAND()+RAND()+RAND()+RAND()+RAND()+RAND()+RAND()+RAND()+RAND()+RAND())-6))-1)+Liquidity_30Y!AB13)</x:f>
        <x:v>1800631.383459882</x:v>
      </x:c>
      <x:c r="AB360" s="16" t="n">
        <x:f>MAX(0,AA360*(1+EXP((LN(1+Assumptions!$C$60)-0.5*Assumptions!$C$61^2)+Assumptions!$C$61*((RAND()+RAND()+RAND()+RAND()+RAND()+RAND()+RAND()+RAND()+RAND()+RAND()+RAND()+RAND())-6))-1)+Liquidity_30Y!AC13)</x:f>
        <x:v>1575710.9815268496</x:v>
      </x:c>
      <x:c r="AC360" s="16" t="n">
        <x:f>MAX(0,AB360*(1+EXP((LN(1+Assumptions!$C$60)-0.5*Assumptions!$C$61^2)+Assumptions!$C$61*((RAND()+RAND()+RAND()+RAND()+RAND()+RAND()+RAND()+RAND()+RAND()+RAND()+RAND()+RAND())-6))-1)+Liquidity_30Y!AD13)</x:f>
        <x:v>1976788.850649156</x:v>
      </x:c>
      <x:c r="AD360" s="16" t="n">
        <x:f>MAX(0,AC360*(1+EXP((LN(1+Assumptions!$C$60)-0.5*Assumptions!$C$61^2)+Assumptions!$C$61*((RAND()+RAND()+RAND()+RAND()+RAND()+RAND()+RAND()+RAND()+RAND()+RAND()+RAND()+RAND())-6))-1)+Liquidity_30Y!AE13)</x:f>
        <x:v>1366924.7666645683</x:v>
      </x:c>
      <x:c r="AE360" s="16" t="n">
        <x:f>MAX(0,AD360*(1+EXP((LN(1+Assumptions!$C$60)-0.5*Assumptions!$C$61^2)+Assumptions!$C$61*((RAND()+RAND()+RAND()+RAND()+RAND()+RAND()+RAND()+RAND()+RAND()+RAND()+RAND()+RAND())-6))-1)+Liquidity_30Y!AF13)</x:f>
        <x:v>1425465.9813466868</x:v>
      </x:c>
      <x:c r="AF360" s="16" t="n">
        <x:f>MAX(0,AE360*(1+EXP((LN(1+Assumptions!$C$60)-0.5*Assumptions!$C$61^2)+Assumptions!$C$61*((RAND()+RAND()+RAND()+RAND()+RAND()+RAND()+RAND()+RAND()+RAND()+RAND()+RAND()+RAND())-6))-1)+Liquidity_30Y!AG13)</x:f>
        <x:v>1462858.008686667</x:v>
      </x:c>
    </x:row>
    <x:row r="361">
      <x:c r="A361" s="39">
        <x:v>357</x:v>
      </x:c>
      <x:c r="B361" s="16" t="n">
        <x:f>Liquidity_30Y!C14</x:f>
        <x:v>1029031.25</x:v>
      </x:c>
      <x:c r="C361" s="16" t="n">
        <x:f>MAX(0,B361*(1+EXP((LN(1+Assumptions!$C$60)-0.5*Assumptions!$C$61^2)+Assumptions!$C$61*((RAND()+RAND()+RAND()+RAND()+RAND()+RAND()+RAND()+RAND()+RAND()+RAND()+RAND()+RAND())-6))-1)+Liquidity_30Y!D13)</x:f>
        <x:v>1162507.2506128387</x:v>
      </x:c>
      <x:c r="D361" s="16" t="n">
        <x:f>MAX(0,C361*(1+EXP((LN(1+Assumptions!$C$60)-0.5*Assumptions!$C$61^2)+Assumptions!$C$61*((RAND()+RAND()+RAND()+RAND()+RAND()+RAND()+RAND()+RAND()+RAND()+RAND()+RAND()+RAND())-6))-1)+Liquidity_30Y!E13)</x:f>
        <x:v>1358678.161714499</x:v>
      </x:c>
      <x:c r="E361" s="16" t="n">
        <x:f>MAX(0,D361*(1+EXP((LN(1+Assumptions!$C$60)-0.5*Assumptions!$C$61^2)+Assumptions!$C$61*((RAND()+RAND()+RAND()+RAND()+RAND()+RAND()+RAND()+RAND()+RAND()+RAND()+RAND()+RAND())-6))-1)+Liquidity_30Y!F13)</x:f>
        <x:v>1335186.858266652</x:v>
      </x:c>
      <x:c r="F361" s="16" t="n">
        <x:f>MAX(0,E361*(1+EXP((LN(1+Assumptions!$C$60)-0.5*Assumptions!$C$61^2)+Assumptions!$C$61*((RAND()+RAND()+RAND()+RAND()+RAND()+RAND()+RAND()+RAND()+RAND()+RAND()+RAND()+RAND())-6))-1)+Liquidity_30Y!G13)</x:f>
        <x:v>1802329.6772263243</x:v>
      </x:c>
      <x:c r="G361" s="16" t="n">
        <x:f>MAX(0,F361*(1+EXP((LN(1+Assumptions!$C$60)-0.5*Assumptions!$C$61^2)+Assumptions!$C$61*((RAND()+RAND()+RAND()+RAND()+RAND()+RAND()+RAND()+RAND()+RAND()+RAND()+RAND()+RAND())-6))-1)+Liquidity_30Y!H13)</x:f>
        <x:v>2230884.3346048673</x:v>
      </x:c>
      <x:c r="H361" s="16" t="n">
        <x:f>MAX(0,G361*(1+EXP((LN(1+Assumptions!$C$60)-0.5*Assumptions!$C$61^2)+Assumptions!$C$61*((RAND()+RAND()+RAND()+RAND()+RAND()+RAND()+RAND()+RAND()+RAND()+RAND()+RAND()+RAND())-6))-1)+Liquidity_30Y!I13)</x:f>
        <x:v>2336943.6207260345</x:v>
      </x:c>
      <x:c r="I361" s="16" t="n">
        <x:f>MAX(0,H361*(1+EXP((LN(1+Assumptions!$C$60)-0.5*Assumptions!$C$61^2)+Assumptions!$C$61*((RAND()+RAND()+RAND()+RAND()+RAND()+RAND()+RAND()+RAND()+RAND()+RAND()+RAND()+RAND())-6))-1)+Liquidity_30Y!J13)</x:f>
        <x:v>2946833.5493795862</x:v>
      </x:c>
      <x:c r="J361" s="16" t="n">
        <x:f>MAX(0,I361*(1+EXP((LN(1+Assumptions!$C$60)-0.5*Assumptions!$C$61^2)+Assumptions!$C$61*((RAND()+RAND()+RAND()+RAND()+RAND()+RAND()+RAND()+RAND()+RAND()+RAND()+RAND()+RAND())-6))-1)+Liquidity_30Y!K13)</x:f>
        <x:v>4113560.8162067644</x:v>
      </x:c>
      <x:c r="K361" s="16" t="n">
        <x:f>MAX(0,J361*(1+EXP((LN(1+Assumptions!$C$60)-0.5*Assumptions!$C$61^2)+Assumptions!$C$61*((RAND()+RAND()+RAND()+RAND()+RAND()+RAND()+RAND()+RAND()+RAND()+RAND()+RAND()+RAND())-6))-1)+Liquidity_30Y!L13)</x:f>
        <x:v>5240488.028132378</x:v>
      </x:c>
      <x:c r="L361" s="16" t="n">
        <x:f>MAX(0,K361*(1+EXP((LN(1+Assumptions!$C$60)-0.5*Assumptions!$C$61^2)+Assumptions!$C$61*((RAND()+RAND()+RAND()+RAND()+RAND()+RAND()+RAND()+RAND()+RAND()+RAND()+RAND()+RAND())-6))-1)+Liquidity_30Y!M13)</x:f>
        <x:v>5882996.766539154</x:v>
      </x:c>
      <x:c r="M361" s="16" t="n">
        <x:f>MAX(0,L361*(1+EXP((LN(1+Assumptions!$C$60)-0.5*Assumptions!$C$61^2)+Assumptions!$C$61*((RAND()+RAND()+RAND()+RAND()+RAND()+RAND()+RAND()+RAND()+RAND()+RAND()+RAND()+RAND())-6))-1)+Liquidity_30Y!N13)</x:f>
        <x:v>5388165.113684504</x:v>
      </x:c>
      <x:c r="N361" s="16" t="n">
        <x:f>MAX(0,M361*(1+EXP((LN(1+Assumptions!$C$60)-0.5*Assumptions!$C$61^2)+Assumptions!$C$61*((RAND()+RAND()+RAND()+RAND()+RAND()+RAND()+RAND()+RAND()+RAND()+RAND()+RAND()+RAND())-6))-1)+Liquidity_30Y!O13)</x:f>
        <x:v>6360362.923258782</x:v>
      </x:c>
      <x:c r="O361" s="16" t="n">
        <x:f>MAX(0,N361*(1+EXP((LN(1+Assumptions!$C$60)-0.5*Assumptions!$C$61^2)+Assumptions!$C$61*((RAND()+RAND()+RAND()+RAND()+RAND()+RAND()+RAND()+RAND()+RAND()+RAND()+RAND()+RAND())-6))-1)+Liquidity_30Y!P13)</x:f>
        <x:v>6478269.092697183</x:v>
      </x:c>
      <x:c r="P361" s="16" t="n">
        <x:f>MAX(0,O361*(1+EXP((LN(1+Assumptions!$C$60)-0.5*Assumptions!$C$61^2)+Assumptions!$C$61*((RAND()+RAND()+RAND()+RAND()+RAND()+RAND()+RAND()+RAND()+RAND()+RAND()+RAND()+RAND())-6))-1)+Liquidity_30Y!Q13)</x:f>
        <x:v>6861073.207647649</x:v>
      </x:c>
      <x:c r="Q361" s="16" t="n">
        <x:f>MAX(0,P361*(1+EXP((LN(1+Assumptions!$C$60)-0.5*Assumptions!$C$61^2)+Assumptions!$C$61*((RAND()+RAND()+RAND()+RAND()+RAND()+RAND()+RAND()+RAND()+RAND()+RAND()+RAND()+RAND())-6))-1)+Liquidity_30Y!R13)</x:f>
        <x:v>6494692.599749163</x:v>
      </x:c>
      <x:c r="R361" s="16" t="n">
        <x:f>MAX(0,Q361*(1+EXP((LN(1+Assumptions!$C$60)-0.5*Assumptions!$C$61^2)+Assumptions!$C$61*((RAND()+RAND()+RAND()+RAND()+RAND()+RAND()+RAND()+RAND()+RAND()+RAND()+RAND()+RAND())-6))-1)+Liquidity_30Y!S13)</x:f>
        <x:v>6472219.000435687</x:v>
      </x:c>
      <x:c r="S361" s="16" t="n">
        <x:f>MAX(0,R361*(1+EXP((LN(1+Assumptions!$C$60)-0.5*Assumptions!$C$61^2)+Assumptions!$C$61*((RAND()+RAND()+RAND()+RAND()+RAND()+RAND()+RAND()+RAND()+RAND()+RAND()+RAND()+RAND())-6))-1)+Liquidity_30Y!T13)</x:f>
        <x:v>7207902.28470369</x:v>
      </x:c>
      <x:c r="T361" s="16" t="n">
        <x:f>MAX(0,S361*(1+EXP((LN(1+Assumptions!$C$60)-0.5*Assumptions!$C$61^2)+Assumptions!$C$61*((RAND()+RAND()+RAND()+RAND()+RAND()+RAND()+RAND()+RAND()+RAND()+RAND()+RAND()+RAND())-6))-1)+Liquidity_30Y!U13)</x:f>
        <x:v>9102680.797575952</x:v>
      </x:c>
      <x:c r="U361" s="16" t="n">
        <x:f>MAX(0,T361*(1+EXP((LN(1+Assumptions!$C$60)-0.5*Assumptions!$C$61^2)+Assumptions!$C$61*((RAND()+RAND()+RAND()+RAND()+RAND()+RAND()+RAND()+RAND()+RAND()+RAND()+RAND()+RAND())-6))-1)+Liquidity_30Y!V13)</x:f>
        <x:v>9357071.474943878</x:v>
      </x:c>
      <x:c r="V361" s="16" t="n">
        <x:f>MAX(0,U361*(1+EXP((LN(1+Assumptions!$C$60)-0.5*Assumptions!$C$61^2)+Assumptions!$C$61*((RAND()+RAND()+RAND()+RAND()+RAND()+RAND()+RAND()+RAND()+RAND()+RAND()+RAND()+RAND())-6))-1)+Liquidity_30Y!W13)</x:f>
        <x:v>8083522.891112417</x:v>
      </x:c>
      <x:c r="W361" s="16" t="n">
        <x:f>MAX(0,V361*(1+EXP((LN(1+Assumptions!$C$60)-0.5*Assumptions!$C$61^2)+Assumptions!$C$61*((RAND()+RAND()+RAND()+RAND()+RAND()+RAND()+RAND()+RAND()+RAND()+RAND()+RAND()+RAND())-6))-1)+Liquidity_30Y!X13)</x:f>
        <x:v>10290834.798746655</x:v>
      </x:c>
      <x:c r="X361" s="16" t="n">
        <x:f>MAX(0,W361*(1+EXP((LN(1+Assumptions!$C$60)-0.5*Assumptions!$C$61^2)+Assumptions!$C$61*((RAND()+RAND()+RAND()+RAND()+RAND()+RAND()+RAND()+RAND()+RAND()+RAND()+RAND()+RAND())-6))-1)+Liquidity_30Y!Y13)</x:f>
        <x:v>10661061.804247238</x:v>
      </x:c>
      <x:c r="Y361" s="16" t="n">
        <x:f>MAX(0,X361*(1+EXP((LN(1+Assumptions!$C$60)-0.5*Assumptions!$C$61^2)+Assumptions!$C$61*((RAND()+RAND()+RAND()+RAND()+RAND()+RAND()+RAND()+RAND()+RAND()+RAND()+RAND()+RAND())-6))-1)+Liquidity_30Y!Z13)</x:f>
        <x:v>9883156.048182117</x:v>
      </x:c>
      <x:c r="Z361" s="16" t="n">
        <x:f>MAX(0,Y361*(1+EXP((LN(1+Assumptions!$C$60)-0.5*Assumptions!$C$61^2)+Assumptions!$C$61*((RAND()+RAND()+RAND()+RAND()+RAND()+RAND()+RAND()+RAND()+RAND()+RAND()+RAND()+RAND())-6))-1)+Liquidity_30Y!AA13)</x:f>
        <x:v>9315697.42718755</x:v>
      </x:c>
      <x:c r="AA361" s="16" t="n">
        <x:f>MAX(0,Z361*(1+EXP((LN(1+Assumptions!$C$60)-0.5*Assumptions!$C$61^2)+Assumptions!$C$61*((RAND()+RAND()+RAND()+RAND()+RAND()+RAND()+RAND()+RAND()+RAND()+RAND()+RAND()+RAND())-6))-1)+Liquidity_30Y!AB13)</x:f>
        <x:v>6869605.527896363</x:v>
      </x:c>
      <x:c r="AB361" s="16" t="n">
        <x:f>MAX(0,AA361*(1+EXP((LN(1+Assumptions!$C$60)-0.5*Assumptions!$C$61^2)+Assumptions!$C$61*((RAND()+RAND()+RAND()+RAND()+RAND()+RAND()+RAND()+RAND()+RAND()+RAND()+RAND()+RAND())-6))-1)+Liquidity_30Y!AC13)</x:f>
        <x:v>6532926.747380927</x:v>
      </x:c>
      <x:c r="AC361" s="16" t="n">
        <x:f>MAX(0,AB361*(1+EXP((LN(1+Assumptions!$C$60)-0.5*Assumptions!$C$61^2)+Assumptions!$C$61*((RAND()+RAND()+RAND()+RAND()+RAND()+RAND()+RAND()+RAND()+RAND()+RAND()+RAND()+RAND())-6))-1)+Liquidity_30Y!AD13)</x:f>
        <x:v>7471166.965702171</x:v>
      </x:c>
      <x:c r="AD361" s="16" t="n">
        <x:f>MAX(0,AC361*(1+EXP((LN(1+Assumptions!$C$60)-0.5*Assumptions!$C$61^2)+Assumptions!$C$61*((RAND()+RAND()+RAND()+RAND()+RAND()+RAND()+RAND()+RAND()+RAND()+RAND()+RAND()+RAND())-6))-1)+Liquidity_30Y!AE13)</x:f>
        <x:v>8162515.606207955</x:v>
      </x:c>
      <x:c r="AE361" s="16" t="n">
        <x:f>MAX(0,AD361*(1+EXP((LN(1+Assumptions!$C$60)-0.5*Assumptions!$C$61^2)+Assumptions!$C$61*((RAND()+RAND()+RAND()+RAND()+RAND()+RAND()+RAND()+RAND()+RAND()+RAND()+RAND()+RAND())-6))-1)+Liquidity_30Y!AF13)</x:f>
        <x:v>12432931.563337922</x:v>
      </x:c>
      <x:c r="AF361" s="16" t="n">
        <x:f>MAX(0,AE361*(1+EXP((LN(1+Assumptions!$C$60)-0.5*Assumptions!$C$61^2)+Assumptions!$C$61*((RAND()+RAND()+RAND()+RAND()+RAND()+RAND()+RAND()+RAND()+RAND()+RAND()+RAND()+RAND())-6))-1)+Liquidity_30Y!AG13)</x:f>
        <x:v>12056471.163845647</x:v>
      </x:c>
    </x:row>
    <x:row r="362">
      <x:c r="A362" s="39">
        <x:v>358</x:v>
      </x:c>
      <x:c r="B362" s="16" t="n">
        <x:f>Liquidity_30Y!C14</x:f>
        <x:v>1029031.25</x:v>
      </x:c>
      <x:c r="C362" s="16" t="n">
        <x:f>MAX(0,B362*(1+EXP((LN(1+Assumptions!$C$60)-0.5*Assumptions!$C$61^2)+Assumptions!$C$61*((RAND()+RAND()+RAND()+RAND()+RAND()+RAND()+RAND()+RAND()+RAND()+RAND()+RAND()+RAND())-6))-1)+Liquidity_30Y!D13)</x:f>
        <x:v>942690.706421601</x:v>
      </x:c>
      <x:c r="D362" s="16" t="n">
        <x:f>MAX(0,C362*(1+EXP((LN(1+Assumptions!$C$60)-0.5*Assumptions!$C$61^2)+Assumptions!$C$61*((RAND()+RAND()+RAND()+RAND()+RAND()+RAND()+RAND()+RAND()+RAND()+RAND()+RAND()+RAND())-6))-1)+Liquidity_30Y!E13)</x:f>
        <x:v>943638.3256889279</x:v>
      </x:c>
      <x:c r="E362" s="16" t="n">
        <x:f>MAX(0,D362*(1+EXP((LN(1+Assumptions!$C$60)-0.5*Assumptions!$C$61^2)+Assumptions!$C$61*((RAND()+RAND()+RAND()+RAND()+RAND()+RAND()+RAND()+RAND()+RAND()+RAND()+RAND()+RAND())-6))-1)+Liquidity_30Y!F13)</x:f>
        <x:v>1178458.9121973473</x:v>
      </x:c>
      <x:c r="F362" s="16" t="n">
        <x:f>MAX(0,E362*(1+EXP((LN(1+Assumptions!$C$60)-0.5*Assumptions!$C$61^2)+Assumptions!$C$61*((RAND()+RAND()+RAND()+RAND()+RAND()+RAND()+RAND()+RAND()+RAND()+RAND()+RAND()+RAND())-6))-1)+Liquidity_30Y!G13)</x:f>
        <x:v>1512651.5976889485</x:v>
      </x:c>
      <x:c r="G362" s="16" t="n">
        <x:f>MAX(0,F362*(1+EXP((LN(1+Assumptions!$C$60)-0.5*Assumptions!$C$61^2)+Assumptions!$C$61*((RAND()+RAND()+RAND()+RAND()+RAND()+RAND()+RAND()+RAND()+RAND()+RAND()+RAND()+RAND())-6))-1)+Liquidity_30Y!H13)</x:f>
        <x:v>1319581.7067080764</x:v>
      </x:c>
      <x:c r="H362" s="16" t="n">
        <x:f>MAX(0,G362*(1+EXP((LN(1+Assumptions!$C$60)-0.5*Assumptions!$C$61^2)+Assumptions!$C$61*((RAND()+RAND()+RAND()+RAND()+RAND()+RAND()+RAND()+RAND()+RAND()+RAND()+RAND()+RAND())-6))-1)+Liquidity_30Y!I13)</x:f>
        <x:v>1098819.0954081267</x:v>
      </x:c>
      <x:c r="I362" s="16" t="n">
        <x:f>MAX(0,H362*(1+EXP((LN(1+Assumptions!$C$60)-0.5*Assumptions!$C$61^2)+Assumptions!$C$61*((RAND()+RAND()+RAND()+RAND()+RAND()+RAND()+RAND()+RAND()+RAND()+RAND()+RAND()+RAND())-6))-1)+Liquidity_30Y!J13)</x:f>
        <x:v>896944.3520715683</x:v>
      </x:c>
      <x:c r="J362" s="16" t="n">
        <x:f>MAX(0,I362*(1+EXP((LN(1+Assumptions!$C$60)-0.5*Assumptions!$C$61^2)+Assumptions!$C$61*((RAND()+RAND()+RAND()+RAND()+RAND()+RAND()+RAND()+RAND()+RAND()+RAND()+RAND()+RAND())-6))-1)+Liquidity_30Y!K13)</x:f>
        <x:v>986781.4132243888</x:v>
      </x:c>
      <x:c r="K362" s="16" t="n">
        <x:f>MAX(0,J362*(1+EXP((LN(1+Assumptions!$C$60)-0.5*Assumptions!$C$61^2)+Assumptions!$C$61*((RAND()+RAND()+RAND()+RAND()+RAND()+RAND()+RAND()+RAND()+RAND()+RAND()+RAND()+RAND())-6))-1)+Liquidity_30Y!L13)</x:f>
        <x:v>1004388.794103796</x:v>
      </x:c>
      <x:c r="L362" s="16" t="n">
        <x:f>MAX(0,K362*(1+EXP((LN(1+Assumptions!$C$60)-0.5*Assumptions!$C$61^2)+Assumptions!$C$61*((RAND()+RAND()+RAND()+RAND()+RAND()+RAND()+RAND()+RAND()+RAND()+RAND()+RAND()+RAND())-6))-1)+Liquidity_30Y!M13)</x:f>
        <x:v>865016.0336555562</x:v>
      </x:c>
      <x:c r="M362" s="16" t="n">
        <x:f>MAX(0,L362*(1+EXP((LN(1+Assumptions!$C$60)-0.5*Assumptions!$C$61^2)+Assumptions!$C$61*((RAND()+RAND()+RAND()+RAND()+RAND()+RAND()+RAND()+RAND()+RAND()+RAND()+RAND()+RAND())-6))-1)+Liquidity_30Y!N13)</x:f>
        <x:v>1032452.5476001467</x:v>
      </x:c>
      <x:c r="N362" s="16" t="n">
        <x:f>MAX(0,M362*(1+EXP((LN(1+Assumptions!$C$60)-0.5*Assumptions!$C$61^2)+Assumptions!$C$61*((RAND()+RAND()+RAND()+RAND()+RAND()+RAND()+RAND()+RAND()+RAND()+RAND()+RAND()+RAND())-6))-1)+Liquidity_30Y!O13)</x:f>
        <x:v>1033210.7151892541</x:v>
      </x:c>
      <x:c r="O362" s="16" t="n">
        <x:f>MAX(0,N362*(1+EXP((LN(1+Assumptions!$C$60)-0.5*Assumptions!$C$61^2)+Assumptions!$C$61*((RAND()+RAND()+RAND()+RAND()+RAND()+RAND()+RAND()+RAND()+RAND()+RAND()+RAND()+RAND())-6))-1)+Liquidity_30Y!P13)</x:f>
        <x:v>1198634.1252989655</x:v>
      </x:c>
      <x:c r="P362" s="16" t="n">
        <x:f>MAX(0,O362*(1+EXP((LN(1+Assumptions!$C$60)-0.5*Assumptions!$C$61^2)+Assumptions!$C$61*((RAND()+RAND()+RAND()+RAND()+RAND()+RAND()+RAND()+RAND()+RAND()+RAND()+RAND()+RAND())-6))-1)+Liquidity_30Y!Q13)</x:f>
        <x:v>1273508.7253639358</x:v>
      </x:c>
      <x:c r="Q362" s="16" t="n">
        <x:f>MAX(0,P362*(1+EXP((LN(1+Assumptions!$C$60)-0.5*Assumptions!$C$61^2)+Assumptions!$C$61*((RAND()+RAND()+RAND()+RAND()+RAND()+RAND()+RAND()+RAND()+RAND()+RAND()+RAND()+RAND())-6))-1)+Liquidity_30Y!R13)</x:f>
        <x:v>1485431.7577689094</x:v>
      </x:c>
      <x:c r="R362" s="16" t="n">
        <x:f>MAX(0,Q362*(1+EXP((LN(1+Assumptions!$C$60)-0.5*Assumptions!$C$61^2)+Assumptions!$C$61*((RAND()+RAND()+RAND()+RAND()+RAND()+RAND()+RAND()+RAND()+RAND()+RAND()+RAND()+RAND())-6))-1)+Liquidity_30Y!S13)</x:f>
        <x:v>1443605.3519689639</x:v>
      </x:c>
      <x:c r="S362" s="16" t="n">
        <x:f>MAX(0,R362*(1+EXP((LN(1+Assumptions!$C$60)-0.5*Assumptions!$C$61^2)+Assumptions!$C$61*((RAND()+RAND()+RAND()+RAND()+RAND()+RAND()+RAND()+RAND()+RAND()+RAND()+RAND()+RAND())-6))-1)+Liquidity_30Y!T13)</x:f>
        <x:v>1716354.4031123933</x:v>
      </x:c>
      <x:c r="T362" s="16" t="n">
        <x:f>MAX(0,S362*(1+EXP((LN(1+Assumptions!$C$60)-0.5*Assumptions!$C$61^2)+Assumptions!$C$61*((RAND()+RAND()+RAND()+RAND()+RAND()+RAND()+RAND()+RAND()+RAND()+RAND()+RAND()+RAND())-6))-1)+Liquidity_30Y!U13)</x:f>
        <x:v>2273873.7277034135</x:v>
      </x:c>
      <x:c r="U362" s="16" t="n">
        <x:f>MAX(0,T362*(1+EXP((LN(1+Assumptions!$C$60)-0.5*Assumptions!$C$61^2)+Assumptions!$C$61*((RAND()+RAND()+RAND()+RAND()+RAND()+RAND()+RAND()+RAND()+RAND()+RAND()+RAND()+RAND())-6))-1)+Liquidity_30Y!V13)</x:f>
        <x:v>2362875.372100233</x:v>
      </x:c>
      <x:c r="V362" s="16" t="n">
        <x:f>MAX(0,U362*(1+EXP((LN(1+Assumptions!$C$60)-0.5*Assumptions!$C$61^2)+Assumptions!$C$61*((RAND()+RAND()+RAND()+RAND()+RAND()+RAND()+RAND()+RAND()+RAND()+RAND()+RAND()+RAND())-6))-1)+Liquidity_30Y!W13)</x:f>
        <x:v>2715512.270500739</x:v>
      </x:c>
      <x:c r="W362" s="16" t="n">
        <x:f>MAX(0,V362*(1+EXP((LN(1+Assumptions!$C$60)-0.5*Assumptions!$C$61^2)+Assumptions!$C$61*((RAND()+RAND()+RAND()+RAND()+RAND()+RAND()+RAND()+RAND()+RAND()+RAND()+RAND()+RAND())-6))-1)+Liquidity_30Y!X13)</x:f>
        <x:v>3492226.201786155</x:v>
      </x:c>
      <x:c r="X362" s="16" t="n">
        <x:f>MAX(0,W362*(1+EXP((LN(1+Assumptions!$C$60)-0.5*Assumptions!$C$61^2)+Assumptions!$C$61*((RAND()+RAND()+RAND()+RAND()+RAND()+RAND()+RAND()+RAND()+RAND()+RAND()+RAND()+RAND())-6))-1)+Liquidity_30Y!Y13)</x:f>
        <x:v>3417386.7474432904</x:v>
      </x:c>
      <x:c r="Y362" s="16" t="n">
        <x:f>MAX(0,X362*(1+EXP((LN(1+Assumptions!$C$60)-0.5*Assumptions!$C$61^2)+Assumptions!$C$61*((RAND()+RAND()+RAND()+RAND()+RAND()+RAND()+RAND()+RAND()+RAND()+RAND()+RAND()+RAND())-6))-1)+Liquidity_30Y!Z13)</x:f>
        <x:v>3715727.733266768</x:v>
      </x:c>
      <x:c r="Z362" s="16" t="n">
        <x:f>MAX(0,Y362*(1+EXP((LN(1+Assumptions!$C$60)-0.5*Assumptions!$C$61^2)+Assumptions!$C$61*((RAND()+RAND()+RAND()+RAND()+RAND()+RAND()+RAND()+RAND()+RAND()+RAND()+RAND()+RAND())-6))-1)+Liquidity_30Y!AA13)</x:f>
        <x:v>4370643.173082238</x:v>
      </x:c>
      <x:c r="AA362" s="16" t="n">
        <x:f>MAX(0,Z362*(1+EXP((LN(1+Assumptions!$C$60)-0.5*Assumptions!$C$61^2)+Assumptions!$C$61*((RAND()+RAND()+RAND()+RAND()+RAND()+RAND()+RAND()+RAND()+RAND()+RAND()+RAND()+RAND())-6))-1)+Liquidity_30Y!AB13)</x:f>
        <x:v>4582973.16925883</x:v>
      </x:c>
      <x:c r="AB362" s="16" t="n">
        <x:f>MAX(0,AA362*(1+EXP((LN(1+Assumptions!$C$60)-0.5*Assumptions!$C$61^2)+Assumptions!$C$61*((RAND()+RAND()+RAND()+RAND()+RAND()+RAND()+RAND()+RAND()+RAND()+RAND()+RAND()+RAND())-6))-1)+Liquidity_30Y!AC13)</x:f>
        <x:v>5421468.503301939</x:v>
      </x:c>
      <x:c r="AC362" s="16" t="n">
        <x:f>MAX(0,AB362*(1+EXP((LN(1+Assumptions!$C$60)-0.5*Assumptions!$C$61^2)+Assumptions!$C$61*((RAND()+RAND()+RAND()+RAND()+RAND()+RAND()+RAND()+RAND()+RAND()+RAND()+RAND()+RAND())-6))-1)+Liquidity_30Y!AD13)</x:f>
        <x:v>5598434.678755874</x:v>
      </x:c>
      <x:c r="AD362" s="16" t="n">
        <x:f>MAX(0,AC362*(1+EXP((LN(1+Assumptions!$C$60)-0.5*Assumptions!$C$61^2)+Assumptions!$C$61*((RAND()+RAND()+RAND()+RAND()+RAND()+RAND()+RAND()+RAND()+RAND()+RAND()+RAND()+RAND())-6))-1)+Liquidity_30Y!AE13)</x:f>
        <x:v>6112310.649601752</x:v>
      </x:c>
      <x:c r="AE362" s="16" t="n">
        <x:f>MAX(0,AD362*(1+EXP((LN(1+Assumptions!$C$60)-0.5*Assumptions!$C$61^2)+Assumptions!$C$61*((RAND()+RAND()+RAND()+RAND()+RAND()+RAND()+RAND()+RAND()+RAND()+RAND()+RAND()+RAND())-6))-1)+Liquidity_30Y!AF13)</x:f>
        <x:v>6630774.76735584</x:v>
      </x:c>
      <x:c r="AF362" s="16" t="n">
        <x:f>MAX(0,AE362*(1+EXP((LN(1+Assumptions!$C$60)-0.5*Assumptions!$C$61^2)+Assumptions!$C$61*((RAND()+RAND()+RAND()+RAND()+RAND()+RAND()+RAND()+RAND()+RAND()+RAND()+RAND()+RAND())-6))-1)+Liquidity_30Y!AG13)</x:f>
        <x:v>8031985.8414910305</x:v>
      </x:c>
    </x:row>
    <x:row r="363">
      <x:c r="A363" s="39">
        <x:v>359</x:v>
      </x:c>
      <x:c r="B363" s="16" t="n">
        <x:f>Liquidity_30Y!C14</x:f>
        <x:v>1029031.25</x:v>
      </x:c>
      <x:c r="C363" s="16" t="n">
        <x:f>MAX(0,B363*(1+EXP((LN(1+Assumptions!$C$60)-0.5*Assumptions!$C$61^2)+Assumptions!$C$61*((RAND()+RAND()+RAND()+RAND()+RAND()+RAND()+RAND()+RAND()+RAND()+RAND()+RAND()+RAND())-6))-1)+Liquidity_30Y!D13)</x:f>
        <x:v>1144822.5060548275</x:v>
      </x:c>
      <x:c r="D363" s="16" t="n">
        <x:f>MAX(0,C363*(1+EXP((LN(1+Assumptions!$C$60)-0.5*Assumptions!$C$61^2)+Assumptions!$C$61*((RAND()+RAND()+RAND()+RAND()+RAND()+RAND()+RAND()+RAND()+RAND()+RAND()+RAND()+RAND())-6))-1)+Liquidity_30Y!E13)</x:f>
        <x:v>1368552.9716656148</x:v>
      </x:c>
      <x:c r="E363" s="16" t="n">
        <x:f>MAX(0,D363*(1+EXP((LN(1+Assumptions!$C$60)-0.5*Assumptions!$C$61^2)+Assumptions!$C$61*((RAND()+RAND()+RAND()+RAND()+RAND()+RAND()+RAND()+RAND()+RAND()+RAND()+RAND()+RAND())-6))-1)+Liquidity_30Y!F13)</x:f>
        <x:v>1118332.1193190007</x:v>
      </x:c>
      <x:c r="F363" s="16" t="n">
        <x:f>MAX(0,E363*(1+EXP((LN(1+Assumptions!$C$60)-0.5*Assumptions!$C$61^2)+Assumptions!$C$61*((RAND()+RAND()+RAND()+RAND()+RAND()+RAND()+RAND()+RAND()+RAND()+RAND()+RAND()+RAND())-6))-1)+Liquidity_30Y!G13)</x:f>
        <x:v>1074563.6231484087</x:v>
      </x:c>
      <x:c r="G363" s="16" t="n">
        <x:f>MAX(0,F363*(1+EXP((LN(1+Assumptions!$C$60)-0.5*Assumptions!$C$61^2)+Assumptions!$C$61*((RAND()+RAND()+RAND()+RAND()+RAND()+RAND()+RAND()+RAND()+RAND()+RAND()+RAND()+RAND())-6))-1)+Liquidity_30Y!H13)</x:f>
        <x:v>1338535.880496508</x:v>
      </x:c>
      <x:c r="H363" s="16" t="n">
        <x:f>MAX(0,G363*(1+EXP((LN(1+Assumptions!$C$60)-0.5*Assumptions!$C$61^2)+Assumptions!$C$61*((RAND()+RAND()+RAND()+RAND()+RAND()+RAND()+RAND()+RAND()+RAND()+RAND()+RAND()+RAND())-6))-1)+Liquidity_30Y!I13)</x:f>
        <x:v>1019539.5817211865</x:v>
      </x:c>
      <x:c r="I363" s="16" t="n">
        <x:f>MAX(0,H363*(1+EXP((LN(1+Assumptions!$C$60)-0.5*Assumptions!$C$61^2)+Assumptions!$C$61*((RAND()+RAND()+RAND()+RAND()+RAND()+RAND()+RAND()+RAND()+RAND()+RAND()+RAND()+RAND())-6))-1)+Liquidity_30Y!J13)</x:f>
        <x:v>938486.1127954271</x:v>
      </x:c>
      <x:c r="J363" s="16" t="n">
        <x:f>MAX(0,I363*(1+EXP((LN(1+Assumptions!$C$60)-0.5*Assumptions!$C$61^2)+Assumptions!$C$61*((RAND()+RAND()+RAND()+RAND()+RAND()+RAND()+RAND()+RAND()+RAND()+RAND()+RAND()+RAND())-6))-1)+Liquidity_30Y!K13)</x:f>
        <x:v>1159103.4346851008</x:v>
      </x:c>
      <x:c r="K363" s="16" t="n">
        <x:f>MAX(0,J363*(1+EXP((LN(1+Assumptions!$C$60)-0.5*Assumptions!$C$61^2)+Assumptions!$C$61*((RAND()+RAND()+RAND()+RAND()+RAND()+RAND()+RAND()+RAND()+RAND()+RAND()+RAND()+RAND())-6))-1)+Liquidity_30Y!L13)</x:f>
        <x:v>1199144.8168564383</x:v>
      </x:c>
      <x:c r="L363" s="16" t="n">
        <x:f>MAX(0,K363*(1+EXP((LN(1+Assumptions!$C$60)-0.5*Assumptions!$C$61^2)+Assumptions!$C$61*((RAND()+RAND()+RAND()+RAND()+RAND()+RAND()+RAND()+RAND()+RAND()+RAND()+RAND()+RAND())-6))-1)+Liquidity_30Y!M13)</x:f>
        <x:v>1415787.5278147396</x:v>
      </x:c>
      <x:c r="M363" s="16" t="n">
        <x:f>MAX(0,L363*(1+EXP((LN(1+Assumptions!$C$60)-0.5*Assumptions!$C$61^2)+Assumptions!$C$61*((RAND()+RAND()+RAND()+RAND()+RAND()+RAND()+RAND()+RAND()+RAND()+RAND()+RAND()+RAND())-6))-1)+Liquidity_30Y!N13)</x:f>
        <x:v>1758917.0728943816</x:v>
      </x:c>
      <x:c r="N363" s="16" t="n">
        <x:f>MAX(0,M363*(1+EXP((LN(1+Assumptions!$C$60)-0.5*Assumptions!$C$61^2)+Assumptions!$C$61*((RAND()+RAND()+RAND()+RAND()+RAND()+RAND()+RAND()+RAND()+RAND()+RAND()+RAND()+RAND())-6))-1)+Liquidity_30Y!O13)</x:f>
        <x:v>1557793.6406903728</x:v>
      </x:c>
      <x:c r="O363" s="16" t="n">
        <x:f>MAX(0,N363*(1+EXP((LN(1+Assumptions!$C$60)-0.5*Assumptions!$C$61^2)+Assumptions!$C$61*((RAND()+RAND()+RAND()+RAND()+RAND()+RAND()+RAND()+RAND()+RAND()+RAND()+RAND()+RAND())-6))-1)+Liquidity_30Y!P13)</x:f>
        <x:v>1487909.7579948837</x:v>
      </x:c>
      <x:c r="P363" s="16" t="n">
        <x:f>MAX(0,O363*(1+EXP((LN(1+Assumptions!$C$60)-0.5*Assumptions!$C$61^2)+Assumptions!$C$61*((RAND()+RAND()+RAND()+RAND()+RAND()+RAND()+RAND()+RAND()+RAND()+RAND()+RAND()+RAND())-6))-1)+Liquidity_30Y!Q13)</x:f>
        <x:v>1383745.6407008194</x:v>
      </x:c>
      <x:c r="Q363" s="16" t="n">
        <x:f>MAX(0,P363*(1+EXP((LN(1+Assumptions!$C$60)-0.5*Assumptions!$C$61^2)+Assumptions!$C$61*((RAND()+RAND()+RAND()+RAND()+RAND()+RAND()+RAND()+RAND()+RAND()+RAND()+RAND()+RAND())-6))-1)+Liquidity_30Y!R13)</x:f>
        <x:v>1836732.0839614985</x:v>
      </x:c>
      <x:c r="R363" s="16" t="n">
        <x:f>MAX(0,Q363*(1+EXP((LN(1+Assumptions!$C$60)-0.5*Assumptions!$C$61^2)+Assumptions!$C$61*((RAND()+RAND()+RAND()+RAND()+RAND()+RAND()+RAND()+RAND()+RAND()+RAND()+RAND()+RAND())-6))-1)+Liquidity_30Y!S13)</x:f>
        <x:v>1825585.036534857</x:v>
      </x:c>
      <x:c r="S363" s="16" t="n">
        <x:f>MAX(0,R363*(1+EXP((LN(1+Assumptions!$C$60)-0.5*Assumptions!$C$61^2)+Assumptions!$C$61*((RAND()+RAND()+RAND()+RAND()+RAND()+RAND()+RAND()+RAND()+RAND()+RAND()+RAND()+RAND())-6))-1)+Liquidity_30Y!T13)</x:f>
        <x:v>1872266.075136441</x:v>
      </x:c>
      <x:c r="T363" s="16" t="n">
        <x:f>MAX(0,S363*(1+EXP((LN(1+Assumptions!$C$60)-0.5*Assumptions!$C$61^2)+Assumptions!$C$61*((RAND()+RAND()+RAND()+RAND()+RAND()+RAND()+RAND()+RAND()+RAND()+RAND()+RAND()+RAND())-6))-1)+Liquidity_30Y!U13)</x:f>
        <x:v>1839024.756431148</x:v>
      </x:c>
      <x:c r="U363" s="16" t="n">
        <x:f>MAX(0,T363*(1+EXP((LN(1+Assumptions!$C$60)-0.5*Assumptions!$C$61^2)+Assumptions!$C$61*((RAND()+RAND()+RAND()+RAND()+RAND()+RAND()+RAND()+RAND()+RAND()+RAND()+RAND()+RAND())-6))-1)+Liquidity_30Y!V13)</x:f>
        <x:v>1954866.7036440086</x:v>
      </x:c>
      <x:c r="V363" s="16" t="n">
        <x:f>MAX(0,U363*(1+EXP((LN(1+Assumptions!$C$60)-0.5*Assumptions!$C$61^2)+Assumptions!$C$61*((RAND()+RAND()+RAND()+RAND()+RAND()+RAND()+RAND()+RAND()+RAND()+RAND()+RAND()+RAND())-6))-1)+Liquidity_30Y!W13)</x:f>
        <x:v>1600104.7465204701</x:v>
      </x:c>
      <x:c r="W363" s="16" t="n">
        <x:f>MAX(0,V363*(1+EXP((LN(1+Assumptions!$C$60)-0.5*Assumptions!$C$61^2)+Assumptions!$C$61*((RAND()+RAND()+RAND()+RAND()+RAND()+RAND()+RAND()+RAND()+RAND()+RAND()+RAND()+RAND())-6))-1)+Liquidity_30Y!X13)</x:f>
        <x:v>1722882.268116081</x:v>
      </x:c>
      <x:c r="X363" s="16" t="n">
        <x:f>MAX(0,W363*(1+EXP((LN(1+Assumptions!$C$60)-0.5*Assumptions!$C$61^2)+Assumptions!$C$61*((RAND()+RAND()+RAND()+RAND()+RAND()+RAND()+RAND()+RAND()+RAND()+RAND()+RAND()+RAND())-6))-1)+Liquidity_30Y!Y13)</x:f>
        <x:v>2046522.710650275</x:v>
      </x:c>
      <x:c r="Y363" s="16" t="n">
        <x:f>MAX(0,X363*(1+EXP((LN(1+Assumptions!$C$60)-0.5*Assumptions!$C$61^2)+Assumptions!$C$61*((RAND()+RAND()+RAND()+RAND()+RAND()+RAND()+RAND()+RAND()+RAND()+RAND()+RAND()+RAND())-6))-1)+Liquidity_30Y!Z13)</x:f>
        <x:v>2408627.3737968686</x:v>
      </x:c>
      <x:c r="Z363" s="16" t="n">
        <x:f>MAX(0,Y363*(1+EXP((LN(1+Assumptions!$C$60)-0.5*Assumptions!$C$61^2)+Assumptions!$C$61*((RAND()+RAND()+RAND()+RAND()+RAND()+RAND()+RAND()+RAND()+RAND()+RAND()+RAND()+RAND())-6))-1)+Liquidity_30Y!AA13)</x:f>
        <x:v>2226432.8120642826</x:v>
      </x:c>
      <x:c r="AA363" s="16" t="n">
        <x:f>MAX(0,Z363*(1+EXP((LN(1+Assumptions!$C$60)-0.5*Assumptions!$C$61^2)+Assumptions!$C$61*((RAND()+RAND()+RAND()+RAND()+RAND()+RAND()+RAND()+RAND()+RAND()+RAND()+RAND()+RAND())-6))-1)+Liquidity_30Y!AB13)</x:f>
        <x:v>2163548.286771849</x:v>
      </x:c>
      <x:c r="AB363" s="16" t="n">
        <x:f>MAX(0,AA363*(1+EXP((LN(1+Assumptions!$C$60)-0.5*Assumptions!$C$61^2)+Assumptions!$C$61*((RAND()+RAND()+RAND()+RAND()+RAND()+RAND()+RAND()+RAND()+RAND()+RAND()+RAND()+RAND())-6))-1)+Liquidity_30Y!AC13)</x:f>
        <x:v>2639067.134499135</x:v>
      </x:c>
      <x:c r="AC363" s="16" t="n">
        <x:f>MAX(0,AB363*(1+EXP((LN(1+Assumptions!$C$60)-0.5*Assumptions!$C$61^2)+Assumptions!$C$61*((RAND()+RAND()+RAND()+RAND()+RAND()+RAND()+RAND()+RAND()+RAND()+RAND()+RAND()+RAND())-6))-1)+Liquidity_30Y!AD13)</x:f>
        <x:v>3292223.651725859</x:v>
      </x:c>
      <x:c r="AD363" s="16" t="n">
        <x:f>MAX(0,AC363*(1+EXP((LN(1+Assumptions!$C$60)-0.5*Assumptions!$C$61^2)+Assumptions!$C$61*((RAND()+RAND()+RAND()+RAND()+RAND()+RAND()+RAND()+RAND()+RAND()+RAND()+RAND()+RAND())-6))-1)+Liquidity_30Y!AE13)</x:f>
        <x:v>3108350.4434035965</x:v>
      </x:c>
      <x:c r="AE363" s="16" t="n">
        <x:f>MAX(0,AD363*(1+EXP((LN(1+Assumptions!$C$60)-0.5*Assumptions!$C$61^2)+Assumptions!$C$61*((RAND()+RAND()+RAND()+RAND()+RAND()+RAND()+RAND()+RAND()+RAND()+RAND()+RAND()+RAND())-6))-1)+Liquidity_30Y!AF13)</x:f>
        <x:v>3445746.7158896425</x:v>
      </x:c>
      <x:c r="AF363" s="16" t="n">
        <x:f>MAX(0,AE363*(1+EXP((LN(1+Assumptions!$C$60)-0.5*Assumptions!$C$61^2)+Assumptions!$C$61*((RAND()+RAND()+RAND()+RAND()+RAND()+RAND()+RAND()+RAND()+RAND()+RAND()+RAND()+RAND())-6))-1)+Liquidity_30Y!AG13)</x:f>
        <x:v>2972937.9351676926</x:v>
      </x:c>
    </x:row>
    <x:row r="364">
      <x:c r="A364" s="39">
        <x:v>360</x:v>
      </x:c>
      <x:c r="B364" s="16" t="n">
        <x:f>Liquidity_30Y!C14</x:f>
        <x:v>1029031.25</x:v>
      </x:c>
      <x:c r="C364" s="16" t="n">
        <x:f>MAX(0,B364*(1+EXP((LN(1+Assumptions!$C$60)-0.5*Assumptions!$C$61^2)+Assumptions!$C$61*((RAND()+RAND()+RAND()+RAND()+RAND()+RAND()+RAND()+RAND()+RAND()+RAND()+RAND()+RAND())-6))-1)+Liquidity_30Y!D13)</x:f>
        <x:v>874120.342791473</x:v>
      </x:c>
      <x:c r="D364" s="16" t="n">
        <x:f>MAX(0,C364*(1+EXP((LN(1+Assumptions!$C$60)-0.5*Assumptions!$C$61^2)+Assumptions!$C$61*((RAND()+RAND()+RAND()+RAND()+RAND()+RAND()+RAND()+RAND()+RAND()+RAND()+RAND()+RAND())-6))-1)+Liquidity_30Y!E13)</x:f>
        <x:v>935692.6769264368</x:v>
      </x:c>
      <x:c r="E364" s="16" t="n">
        <x:f>MAX(0,D364*(1+EXP((LN(1+Assumptions!$C$60)-0.5*Assumptions!$C$61^2)+Assumptions!$C$61*((RAND()+RAND()+RAND()+RAND()+RAND()+RAND()+RAND()+RAND()+RAND()+RAND()+RAND()+RAND())-6))-1)+Liquidity_30Y!F13)</x:f>
        <x:v>951892.8455942824</x:v>
      </x:c>
      <x:c r="F364" s="16" t="n">
        <x:f>MAX(0,E364*(1+EXP((LN(1+Assumptions!$C$60)-0.5*Assumptions!$C$61^2)+Assumptions!$C$61*((RAND()+RAND()+RAND()+RAND()+RAND()+RAND()+RAND()+RAND()+RAND()+RAND()+RAND()+RAND())-6))-1)+Liquidity_30Y!G13)</x:f>
        <x:v>869323.0904657496</x:v>
      </x:c>
      <x:c r="G364" s="16" t="n">
        <x:f>MAX(0,F364*(1+EXP((LN(1+Assumptions!$C$60)-0.5*Assumptions!$C$61^2)+Assumptions!$C$61*((RAND()+RAND()+RAND()+RAND()+RAND()+RAND()+RAND()+RAND()+RAND()+RAND()+RAND()+RAND())-6))-1)+Liquidity_30Y!H13)</x:f>
        <x:v>804386.7363976366</x:v>
      </x:c>
      <x:c r="H364" s="16" t="n">
        <x:f>MAX(0,G364*(1+EXP((LN(1+Assumptions!$C$60)-0.5*Assumptions!$C$61^2)+Assumptions!$C$61*((RAND()+RAND()+RAND()+RAND()+RAND()+RAND()+RAND()+RAND()+RAND()+RAND()+RAND()+RAND())-6))-1)+Liquidity_30Y!I13)</x:f>
        <x:v>795507.502700046</x:v>
      </x:c>
      <x:c r="I364" s="16" t="n">
        <x:f>MAX(0,H364*(1+EXP((LN(1+Assumptions!$C$60)-0.5*Assumptions!$C$61^2)+Assumptions!$C$61*((RAND()+RAND()+RAND()+RAND()+RAND()+RAND()+RAND()+RAND()+RAND()+RAND()+RAND()+RAND())-6))-1)+Liquidity_30Y!J13)</x:f>
        <x:v>809909.2467579308</x:v>
      </x:c>
      <x:c r="J364" s="16" t="n">
        <x:f>MAX(0,I364*(1+EXP((LN(1+Assumptions!$C$60)-0.5*Assumptions!$C$61^2)+Assumptions!$C$61*((RAND()+RAND()+RAND()+RAND()+RAND()+RAND()+RAND()+RAND()+RAND()+RAND()+RAND()+RAND())-6))-1)+Liquidity_30Y!K13)</x:f>
        <x:v>1059319.9601678401</x:v>
      </x:c>
      <x:c r="K364" s="16" t="n">
        <x:f>MAX(0,J364*(1+EXP((LN(1+Assumptions!$C$60)-0.5*Assumptions!$C$61^2)+Assumptions!$C$61*((RAND()+RAND()+RAND()+RAND()+RAND()+RAND()+RAND()+RAND()+RAND()+RAND()+RAND()+RAND())-6))-1)+Liquidity_30Y!L13)</x:f>
        <x:v>1026766.375917367</x:v>
      </x:c>
      <x:c r="L364" s="16" t="n">
        <x:f>MAX(0,K364*(1+EXP((LN(1+Assumptions!$C$60)-0.5*Assumptions!$C$61^2)+Assumptions!$C$61*((RAND()+RAND()+RAND()+RAND()+RAND()+RAND()+RAND()+RAND()+RAND()+RAND()+RAND()+RAND())-6))-1)+Liquidity_30Y!M13)</x:f>
        <x:v>907887.2874581898</x:v>
      </x:c>
      <x:c r="M364" s="16" t="n">
        <x:f>MAX(0,L364*(1+EXP((LN(1+Assumptions!$C$60)-0.5*Assumptions!$C$61^2)+Assumptions!$C$61*((RAND()+RAND()+RAND()+RAND()+RAND()+RAND()+RAND()+RAND()+RAND()+RAND()+RAND()+RAND())-6))-1)+Liquidity_30Y!N13)</x:f>
        <x:v>1063489.8136523396</x:v>
      </x:c>
      <x:c r="N364" s="16" t="n">
        <x:f>MAX(0,M364*(1+EXP((LN(1+Assumptions!$C$60)-0.5*Assumptions!$C$61^2)+Assumptions!$C$61*((RAND()+RAND()+RAND()+RAND()+RAND()+RAND()+RAND()+RAND()+RAND()+RAND()+RAND()+RAND())-6))-1)+Liquidity_30Y!O13)</x:f>
        <x:v>1422197.811079365</x:v>
      </x:c>
      <x:c r="O364" s="16" t="n">
        <x:f>MAX(0,N364*(1+EXP((LN(1+Assumptions!$C$60)-0.5*Assumptions!$C$61^2)+Assumptions!$C$61*((RAND()+RAND()+RAND()+RAND()+RAND()+RAND()+RAND()+RAND()+RAND()+RAND()+RAND()+RAND())-6))-1)+Liquidity_30Y!P13)</x:f>
        <x:v>1741562.5929080923</x:v>
      </x:c>
      <x:c r="P364" s="16" t="n">
        <x:f>MAX(0,O364*(1+EXP((LN(1+Assumptions!$C$60)-0.5*Assumptions!$C$61^2)+Assumptions!$C$61*((RAND()+RAND()+RAND()+RAND()+RAND()+RAND()+RAND()+RAND()+RAND()+RAND()+RAND()+RAND())-6))-1)+Liquidity_30Y!Q13)</x:f>
        <x:v>1812332.0530953773</x:v>
      </x:c>
      <x:c r="Q364" s="16" t="n">
        <x:f>MAX(0,P364*(1+EXP((LN(1+Assumptions!$C$60)-0.5*Assumptions!$C$61^2)+Assumptions!$C$61*((RAND()+RAND()+RAND()+RAND()+RAND()+RAND()+RAND()+RAND()+RAND()+RAND()+RAND()+RAND())-6))-1)+Liquidity_30Y!R13)</x:f>
        <x:v>1848839.47562373</x:v>
      </x:c>
      <x:c r="R364" s="16" t="n">
        <x:f>MAX(0,Q364*(1+EXP((LN(1+Assumptions!$C$60)-0.5*Assumptions!$C$61^2)+Assumptions!$C$61*((RAND()+RAND()+RAND()+RAND()+RAND()+RAND()+RAND()+RAND()+RAND()+RAND()+RAND()+RAND())-6))-1)+Liquidity_30Y!S13)</x:f>
        <x:v>2426786.1541504264</x:v>
      </x:c>
      <x:c r="S364" s="16" t="n">
        <x:f>MAX(0,R364*(1+EXP((LN(1+Assumptions!$C$60)-0.5*Assumptions!$C$61^2)+Assumptions!$C$61*((RAND()+RAND()+RAND()+RAND()+RAND()+RAND()+RAND()+RAND()+RAND()+RAND()+RAND()+RAND())-6))-1)+Liquidity_30Y!T13)</x:f>
        <x:v>3121343.384030532</x:v>
      </x:c>
      <x:c r="T364" s="16" t="n">
        <x:f>MAX(0,S364*(1+EXP((LN(1+Assumptions!$C$60)-0.5*Assumptions!$C$61^2)+Assumptions!$C$61*((RAND()+RAND()+RAND()+RAND()+RAND()+RAND()+RAND()+RAND()+RAND()+RAND()+RAND()+RAND())-6))-1)+Liquidity_30Y!U13)</x:f>
        <x:v>3898925.024215175</x:v>
      </x:c>
      <x:c r="U364" s="16" t="n">
        <x:f>MAX(0,T364*(1+EXP((LN(1+Assumptions!$C$60)-0.5*Assumptions!$C$61^2)+Assumptions!$C$61*((RAND()+RAND()+RAND()+RAND()+RAND()+RAND()+RAND()+RAND()+RAND()+RAND()+RAND()+RAND())-6))-1)+Liquidity_30Y!V13)</x:f>
        <x:v>3705258.9440009813</x:v>
      </x:c>
      <x:c r="V364" s="16" t="n">
        <x:f>MAX(0,U364*(1+EXP((LN(1+Assumptions!$C$60)-0.5*Assumptions!$C$61^2)+Assumptions!$C$61*((RAND()+RAND()+RAND()+RAND()+RAND()+RAND()+RAND()+RAND()+RAND()+RAND()+RAND()+RAND())-6))-1)+Liquidity_30Y!W13)</x:f>
        <x:v>3407769.172988098</x:v>
      </x:c>
      <x:c r="W364" s="16" t="n">
        <x:f>MAX(0,V364*(1+EXP((LN(1+Assumptions!$C$60)-0.5*Assumptions!$C$61^2)+Assumptions!$C$61*((RAND()+RAND()+RAND()+RAND()+RAND()+RAND()+RAND()+RAND()+RAND()+RAND()+RAND()+RAND())-6))-1)+Liquidity_30Y!X13)</x:f>
        <x:v>4079891.4904067144</x:v>
      </x:c>
      <x:c r="X364" s="16" t="n">
        <x:f>MAX(0,W364*(1+EXP((LN(1+Assumptions!$C$60)-0.5*Assumptions!$C$61^2)+Assumptions!$C$61*((RAND()+RAND()+RAND()+RAND()+RAND()+RAND()+RAND()+RAND()+RAND()+RAND()+RAND()+RAND())-6))-1)+Liquidity_30Y!Y13)</x:f>
        <x:v>4222366.984062816</x:v>
      </x:c>
      <x:c r="Y364" s="16" t="n">
        <x:f>MAX(0,X364*(1+EXP((LN(1+Assumptions!$C$60)-0.5*Assumptions!$C$61^2)+Assumptions!$C$61*((RAND()+RAND()+RAND()+RAND()+RAND()+RAND()+RAND()+RAND()+RAND()+RAND()+RAND()+RAND())-6))-1)+Liquidity_30Y!Z13)</x:f>
        <x:v>3673538.051152439</x:v>
      </x:c>
      <x:c r="Z364" s="16" t="n">
        <x:f>MAX(0,Y364*(1+EXP((LN(1+Assumptions!$C$60)-0.5*Assumptions!$C$61^2)+Assumptions!$C$61*((RAND()+RAND()+RAND()+RAND()+RAND()+RAND()+RAND()+RAND()+RAND()+RAND()+RAND()+RAND())-6))-1)+Liquidity_30Y!AA13)</x:f>
        <x:v>4043510.1511057056</x:v>
      </x:c>
      <x:c r="AA364" s="16" t="n">
        <x:f>MAX(0,Z364*(1+EXP((LN(1+Assumptions!$C$60)-0.5*Assumptions!$C$61^2)+Assumptions!$C$61*((RAND()+RAND()+RAND()+RAND()+RAND()+RAND()+RAND()+RAND()+RAND()+RAND()+RAND()+RAND())-6))-1)+Liquidity_30Y!AB13)</x:f>
        <x:v>4172334.4465079787</x:v>
      </x:c>
      <x:c r="AB364" s="16" t="n">
        <x:f>MAX(0,AA364*(1+EXP((LN(1+Assumptions!$C$60)-0.5*Assumptions!$C$61^2)+Assumptions!$C$61*((RAND()+RAND()+RAND()+RAND()+RAND()+RAND()+RAND()+RAND()+RAND()+RAND()+RAND()+RAND())-6))-1)+Liquidity_30Y!AC13)</x:f>
        <x:v>4223304.29934692</x:v>
      </x:c>
      <x:c r="AC364" s="16" t="n">
        <x:f>MAX(0,AB364*(1+EXP((LN(1+Assumptions!$C$60)-0.5*Assumptions!$C$61^2)+Assumptions!$C$61*((RAND()+RAND()+RAND()+RAND()+RAND()+RAND()+RAND()+RAND()+RAND()+RAND()+RAND()+RAND())-6))-1)+Liquidity_30Y!AD13)</x:f>
        <x:v>4836603.063722093</x:v>
      </x:c>
      <x:c r="AD364" s="16" t="n">
        <x:f>MAX(0,AC364*(1+EXP((LN(1+Assumptions!$C$60)-0.5*Assumptions!$C$61^2)+Assumptions!$C$61*((RAND()+RAND()+RAND()+RAND()+RAND()+RAND()+RAND()+RAND()+RAND()+RAND()+RAND()+RAND())-6))-1)+Liquidity_30Y!AE13)</x:f>
        <x:v>4604733.442824994</x:v>
      </x:c>
      <x:c r="AE364" s="16" t="n">
        <x:f>MAX(0,AD364*(1+EXP((LN(1+Assumptions!$C$60)-0.5*Assumptions!$C$61^2)+Assumptions!$C$61*((RAND()+RAND()+RAND()+RAND()+RAND()+RAND()+RAND()+RAND()+RAND()+RAND()+RAND()+RAND())-6))-1)+Liquidity_30Y!AF13)</x:f>
        <x:v>4773775.119182883</x:v>
      </x:c>
      <x:c r="AF364" s="16" t="n">
        <x:f>MAX(0,AE364*(1+EXP((LN(1+Assumptions!$C$60)-0.5*Assumptions!$C$61^2)+Assumptions!$C$61*((RAND()+RAND()+RAND()+RAND()+RAND()+RAND()+RAND()+RAND()+RAND()+RAND()+RAND()+RAND())-6))-1)+Liquidity_30Y!AG13)</x:f>
        <x:v>5401123.3591642</x:v>
      </x:c>
    </x:row>
    <x:row r="365">
      <x:c r="A365" s="39">
        <x:v>361</x:v>
      </x:c>
      <x:c r="B365" s="16" t="n">
        <x:f>Liquidity_30Y!C14</x:f>
        <x:v>1029031.25</x:v>
      </x:c>
      <x:c r="C365" s="16" t="n">
        <x:f>MAX(0,B365*(1+EXP((LN(1+Assumptions!$C$60)-0.5*Assumptions!$C$61^2)+Assumptions!$C$61*((RAND()+RAND()+RAND()+RAND()+RAND()+RAND()+RAND()+RAND()+RAND()+RAND()+RAND()+RAND())-6))-1)+Liquidity_30Y!D13)</x:f>
        <x:v>1137783.8264183318</x:v>
      </x:c>
      <x:c r="D365" s="16" t="n">
        <x:f>MAX(0,C365*(1+EXP((LN(1+Assumptions!$C$60)-0.5*Assumptions!$C$61^2)+Assumptions!$C$61*((RAND()+RAND()+RAND()+RAND()+RAND()+RAND()+RAND()+RAND()+RAND()+RAND()+RAND()+RAND())-6))-1)+Liquidity_30Y!E13)</x:f>
        <x:v>1269780.667736967</x:v>
      </x:c>
      <x:c r="E365" s="16" t="n">
        <x:f>MAX(0,D365*(1+EXP((LN(1+Assumptions!$C$60)-0.5*Assumptions!$C$61^2)+Assumptions!$C$61*((RAND()+RAND()+RAND()+RAND()+RAND()+RAND()+RAND()+RAND()+RAND()+RAND()+RAND()+RAND())-6))-1)+Liquidity_30Y!F13)</x:f>
        <x:v>1093172.3390507917</x:v>
      </x:c>
      <x:c r="F365" s="16" t="n">
        <x:f>MAX(0,E365*(1+EXP((LN(1+Assumptions!$C$60)-0.5*Assumptions!$C$61^2)+Assumptions!$C$61*((RAND()+RAND()+RAND()+RAND()+RAND()+RAND()+RAND()+RAND()+RAND()+RAND()+RAND()+RAND())-6))-1)+Liquidity_30Y!G13)</x:f>
        <x:v>1261618.177134155</x:v>
      </x:c>
      <x:c r="G365" s="16" t="n">
        <x:f>MAX(0,F365*(1+EXP((LN(1+Assumptions!$C$60)-0.5*Assumptions!$C$61^2)+Assumptions!$C$61*((RAND()+RAND()+RAND()+RAND()+RAND()+RAND()+RAND()+RAND()+RAND()+RAND()+RAND()+RAND())-6))-1)+Liquidity_30Y!H13)</x:f>
        <x:v>1084535.6517985514</x:v>
      </x:c>
      <x:c r="H365" s="16" t="n">
        <x:f>MAX(0,G365*(1+EXP((LN(1+Assumptions!$C$60)-0.5*Assumptions!$C$61^2)+Assumptions!$C$61*((RAND()+RAND()+RAND()+RAND()+RAND()+RAND()+RAND()+RAND()+RAND()+RAND()+RAND()+RAND())-6))-1)+Liquidity_30Y!I13)</x:f>
        <x:v>1311752.7253355186</x:v>
      </x:c>
      <x:c r="I365" s="16" t="n">
        <x:f>MAX(0,H365*(1+EXP((LN(1+Assumptions!$C$60)-0.5*Assumptions!$C$61^2)+Assumptions!$C$61*((RAND()+RAND()+RAND()+RAND()+RAND()+RAND()+RAND()+RAND()+RAND()+RAND()+RAND()+RAND())-6))-1)+Liquidity_30Y!J13)</x:f>
        <x:v>1459540.3219886476</x:v>
      </x:c>
      <x:c r="J365" s="16" t="n">
        <x:f>MAX(0,I365*(1+EXP((LN(1+Assumptions!$C$60)-0.5*Assumptions!$C$61^2)+Assumptions!$C$61*((RAND()+RAND()+RAND()+RAND()+RAND()+RAND()+RAND()+RAND()+RAND()+RAND()+RAND()+RAND())-6))-1)+Liquidity_30Y!K13)</x:f>
        <x:v>1737031.819314872</x:v>
      </x:c>
      <x:c r="K365" s="16" t="n">
        <x:f>MAX(0,J365*(1+EXP((LN(1+Assumptions!$C$60)-0.5*Assumptions!$C$61^2)+Assumptions!$C$61*((RAND()+RAND()+RAND()+RAND()+RAND()+RAND()+RAND()+RAND()+RAND()+RAND()+RAND()+RAND())-6))-1)+Liquidity_30Y!L13)</x:f>
        <x:v>1601025.9643315657</x:v>
      </x:c>
      <x:c r="L365" s="16" t="n">
        <x:f>MAX(0,K365*(1+EXP((LN(1+Assumptions!$C$60)-0.5*Assumptions!$C$61^2)+Assumptions!$C$61*((RAND()+RAND()+RAND()+RAND()+RAND()+RAND()+RAND()+RAND()+RAND()+RAND()+RAND()+RAND())-6))-1)+Liquidity_30Y!M13)</x:f>
        <x:v>2536457.961334466</x:v>
      </x:c>
      <x:c r="M365" s="16" t="n">
        <x:f>MAX(0,L365*(1+EXP((LN(1+Assumptions!$C$60)-0.5*Assumptions!$C$61^2)+Assumptions!$C$61*((RAND()+RAND()+RAND()+RAND()+RAND()+RAND()+RAND()+RAND()+RAND()+RAND()+RAND()+RAND())-6))-1)+Liquidity_30Y!N13)</x:f>
        <x:v>3096753.6536545213</x:v>
      </x:c>
      <x:c r="N365" s="16" t="n">
        <x:f>MAX(0,M365*(1+EXP((LN(1+Assumptions!$C$60)-0.5*Assumptions!$C$61^2)+Assumptions!$C$61*((RAND()+RAND()+RAND()+RAND()+RAND()+RAND()+RAND()+RAND()+RAND()+RAND()+RAND()+RAND())-6))-1)+Liquidity_30Y!O13)</x:f>
        <x:v>3715935.5933013954</x:v>
      </x:c>
      <x:c r="O365" s="16" t="n">
        <x:f>MAX(0,N365*(1+EXP((LN(1+Assumptions!$C$60)-0.5*Assumptions!$C$61^2)+Assumptions!$C$61*((RAND()+RAND()+RAND()+RAND()+RAND()+RAND()+RAND()+RAND()+RAND()+RAND()+RAND()+RAND())-6))-1)+Liquidity_30Y!P13)</x:f>
        <x:v>3963333.331992419</x:v>
      </x:c>
      <x:c r="P365" s="16" t="n">
        <x:f>MAX(0,O365*(1+EXP((LN(1+Assumptions!$C$60)-0.5*Assumptions!$C$61^2)+Assumptions!$C$61*((RAND()+RAND()+RAND()+RAND()+RAND()+RAND()+RAND()+RAND()+RAND()+RAND()+RAND()+RAND())-6))-1)+Liquidity_30Y!Q13)</x:f>
        <x:v>4265275.127588634</x:v>
      </x:c>
      <x:c r="Q365" s="16" t="n">
        <x:f>MAX(0,P365*(1+EXP((LN(1+Assumptions!$C$60)-0.5*Assumptions!$C$61^2)+Assumptions!$C$61*((RAND()+RAND()+RAND()+RAND()+RAND()+RAND()+RAND()+RAND()+RAND()+RAND()+RAND()+RAND())-6))-1)+Liquidity_30Y!R13)</x:f>
        <x:v>4520006.416000807</x:v>
      </x:c>
      <x:c r="R365" s="16" t="n">
        <x:f>MAX(0,Q365*(1+EXP((LN(1+Assumptions!$C$60)-0.5*Assumptions!$C$61^2)+Assumptions!$C$61*((RAND()+RAND()+RAND()+RAND()+RAND()+RAND()+RAND()+RAND()+RAND()+RAND()+RAND()+RAND())-6))-1)+Liquidity_30Y!S13)</x:f>
        <x:v>4571879.800809353</x:v>
      </x:c>
      <x:c r="S365" s="16" t="n">
        <x:f>MAX(0,R365*(1+EXP((LN(1+Assumptions!$C$60)-0.5*Assumptions!$C$61^2)+Assumptions!$C$61*((RAND()+RAND()+RAND()+RAND()+RAND()+RAND()+RAND()+RAND()+RAND()+RAND()+RAND()+RAND())-6))-1)+Liquidity_30Y!T13)</x:f>
        <x:v>5197857.073287952</x:v>
      </x:c>
      <x:c r="T365" s="16" t="n">
        <x:f>MAX(0,S365*(1+EXP((LN(1+Assumptions!$C$60)-0.5*Assumptions!$C$61^2)+Assumptions!$C$61*((RAND()+RAND()+RAND()+RAND()+RAND()+RAND()+RAND()+RAND()+RAND()+RAND()+RAND()+RAND())-6))-1)+Liquidity_30Y!U13)</x:f>
        <x:v>4806033.405646057</x:v>
      </x:c>
      <x:c r="U365" s="16" t="n">
        <x:f>MAX(0,T365*(1+EXP((LN(1+Assumptions!$C$60)-0.5*Assumptions!$C$61^2)+Assumptions!$C$61*((RAND()+RAND()+RAND()+RAND()+RAND()+RAND()+RAND()+RAND()+RAND()+RAND()+RAND()+RAND())-6))-1)+Liquidity_30Y!V13)</x:f>
        <x:v>5116963.781518285</x:v>
      </x:c>
      <x:c r="V365" s="16" t="n">
        <x:f>MAX(0,U365*(1+EXP((LN(1+Assumptions!$C$60)-0.5*Assumptions!$C$61^2)+Assumptions!$C$61*((RAND()+RAND()+RAND()+RAND()+RAND()+RAND()+RAND()+RAND()+RAND()+RAND()+RAND()+RAND())-6))-1)+Liquidity_30Y!W13)</x:f>
        <x:v>4575492.982972077</x:v>
      </x:c>
      <x:c r="W365" s="16" t="n">
        <x:f>MAX(0,V365*(1+EXP((LN(1+Assumptions!$C$60)-0.5*Assumptions!$C$61^2)+Assumptions!$C$61*((RAND()+RAND()+RAND()+RAND()+RAND()+RAND()+RAND()+RAND()+RAND()+RAND()+RAND()+RAND())-6))-1)+Liquidity_30Y!X13)</x:f>
        <x:v>4619000.877903411</x:v>
      </x:c>
      <x:c r="X365" s="16" t="n">
        <x:f>MAX(0,W365*(1+EXP((LN(1+Assumptions!$C$60)-0.5*Assumptions!$C$61^2)+Assumptions!$C$61*((RAND()+RAND()+RAND()+RAND()+RAND()+RAND()+RAND()+RAND()+RAND()+RAND()+RAND()+RAND())-6))-1)+Liquidity_30Y!Y13)</x:f>
        <x:v>5133136.151798014</x:v>
      </x:c>
      <x:c r="Y365" s="16" t="n">
        <x:f>MAX(0,X365*(1+EXP((LN(1+Assumptions!$C$60)-0.5*Assumptions!$C$61^2)+Assumptions!$C$61*((RAND()+RAND()+RAND()+RAND()+RAND()+RAND()+RAND()+RAND()+RAND()+RAND()+RAND()+RAND())-6))-1)+Liquidity_30Y!Z13)</x:f>
        <x:v>4210651.090024266</x:v>
      </x:c>
      <x:c r="Z365" s="16" t="n">
        <x:f>MAX(0,Y365*(1+EXP((LN(1+Assumptions!$C$60)-0.5*Assumptions!$C$61^2)+Assumptions!$C$61*((RAND()+RAND()+RAND()+RAND()+RAND()+RAND()+RAND()+RAND()+RAND()+RAND()+RAND()+RAND())-6))-1)+Liquidity_30Y!AA13)</x:f>
        <x:v>5195366.860214953</x:v>
      </x:c>
      <x:c r="AA365" s="16" t="n">
        <x:f>MAX(0,Z365*(1+EXP((LN(1+Assumptions!$C$60)-0.5*Assumptions!$C$61^2)+Assumptions!$C$61*((RAND()+RAND()+RAND()+RAND()+RAND()+RAND()+RAND()+RAND()+RAND()+RAND()+RAND()+RAND())-6))-1)+Liquidity_30Y!AB13)</x:f>
        <x:v>4950862.069951785</x:v>
      </x:c>
      <x:c r="AB365" s="16" t="n">
        <x:f>MAX(0,AA365*(1+EXP((LN(1+Assumptions!$C$60)-0.5*Assumptions!$C$61^2)+Assumptions!$C$61*((RAND()+RAND()+RAND()+RAND()+RAND()+RAND()+RAND()+RAND()+RAND()+RAND()+RAND()+RAND())-6))-1)+Liquidity_30Y!AC13)</x:f>
        <x:v>6053801.352119114</x:v>
      </x:c>
      <x:c r="AC365" s="16" t="n">
        <x:f>MAX(0,AB365*(1+EXP((LN(1+Assumptions!$C$60)-0.5*Assumptions!$C$61^2)+Assumptions!$C$61*((RAND()+RAND()+RAND()+RAND()+RAND()+RAND()+RAND()+RAND()+RAND()+RAND()+RAND()+RAND())-6))-1)+Liquidity_30Y!AD13)</x:f>
        <x:v>6501457.736132683</x:v>
      </x:c>
      <x:c r="AD365" s="16" t="n">
        <x:f>MAX(0,AC365*(1+EXP((LN(1+Assumptions!$C$60)-0.5*Assumptions!$C$61^2)+Assumptions!$C$61*((RAND()+RAND()+RAND()+RAND()+RAND()+RAND()+RAND()+RAND()+RAND()+RAND()+RAND()+RAND())-6))-1)+Liquidity_30Y!AE13)</x:f>
        <x:v>8525844.561054844</x:v>
      </x:c>
      <x:c r="AE365" s="16" t="n">
        <x:f>MAX(0,AD365*(1+EXP((LN(1+Assumptions!$C$60)-0.5*Assumptions!$C$61^2)+Assumptions!$C$61*((RAND()+RAND()+RAND()+RAND()+RAND()+RAND()+RAND()+RAND()+RAND()+RAND()+RAND()+RAND())-6))-1)+Liquidity_30Y!AF13)</x:f>
        <x:v>8721252.11764601</x:v>
      </x:c>
      <x:c r="AF365" s="16" t="n">
        <x:f>MAX(0,AE365*(1+EXP((LN(1+Assumptions!$C$60)-0.5*Assumptions!$C$61^2)+Assumptions!$C$61*((RAND()+RAND()+RAND()+RAND()+RAND()+RAND()+RAND()+RAND()+RAND()+RAND()+RAND()+RAND())-6))-1)+Liquidity_30Y!AG13)</x:f>
        <x:v>9743716.87273488</x:v>
      </x:c>
    </x:row>
    <x:row r="366">
      <x:c r="A366" s="39">
        <x:v>362</x:v>
      </x:c>
      <x:c r="B366" s="16" t="n">
        <x:f>Liquidity_30Y!C14</x:f>
        <x:v>1029031.25</x:v>
      </x:c>
      <x:c r="C366" s="16" t="n">
        <x:f>MAX(0,B366*(1+EXP((LN(1+Assumptions!$C$60)-0.5*Assumptions!$C$61^2)+Assumptions!$C$61*((RAND()+RAND()+RAND()+RAND()+RAND()+RAND()+RAND()+RAND()+RAND()+RAND()+RAND()+RAND())-6))-1)+Liquidity_30Y!D13)</x:f>
        <x:v>1117956.0171850976</x:v>
      </x:c>
      <x:c r="D366" s="16" t="n">
        <x:f>MAX(0,C366*(1+EXP((LN(1+Assumptions!$C$60)-0.5*Assumptions!$C$61^2)+Assumptions!$C$61*((RAND()+RAND()+RAND()+RAND()+RAND()+RAND()+RAND()+RAND()+RAND()+RAND()+RAND()+RAND())-6))-1)+Liquidity_30Y!E13)</x:f>
        <x:v>928830.5941565789</x:v>
      </x:c>
      <x:c r="E366" s="16" t="n">
        <x:f>MAX(0,D366*(1+EXP((LN(1+Assumptions!$C$60)-0.5*Assumptions!$C$61^2)+Assumptions!$C$61*((RAND()+RAND()+RAND()+RAND()+RAND()+RAND()+RAND()+RAND()+RAND()+RAND()+RAND()+RAND())-6))-1)+Liquidity_30Y!F13)</x:f>
        <x:v>971831.0222206429</x:v>
      </x:c>
      <x:c r="F366" s="16" t="n">
        <x:f>MAX(0,E366*(1+EXP((LN(1+Assumptions!$C$60)-0.5*Assumptions!$C$61^2)+Assumptions!$C$61*((RAND()+RAND()+RAND()+RAND()+RAND()+RAND()+RAND()+RAND()+RAND()+RAND()+RAND()+RAND())-6))-1)+Liquidity_30Y!G13)</x:f>
        <x:v>814493.8443842164</x:v>
      </x:c>
      <x:c r="G366" s="16" t="n">
        <x:f>MAX(0,F366*(1+EXP((LN(1+Assumptions!$C$60)-0.5*Assumptions!$C$61^2)+Assumptions!$C$61*((RAND()+RAND()+RAND()+RAND()+RAND()+RAND()+RAND()+RAND()+RAND()+RAND()+RAND()+RAND())-6))-1)+Liquidity_30Y!H13)</x:f>
        <x:v>762398.1635212158</x:v>
      </x:c>
      <x:c r="H366" s="16" t="n">
        <x:f>MAX(0,G366*(1+EXP((LN(1+Assumptions!$C$60)-0.5*Assumptions!$C$61^2)+Assumptions!$C$61*((RAND()+RAND()+RAND()+RAND()+RAND()+RAND()+RAND()+RAND()+RAND()+RAND()+RAND()+RAND())-6))-1)+Liquidity_30Y!I13)</x:f>
        <x:v>748388.5558243355</x:v>
      </x:c>
      <x:c r="I366" s="16" t="n">
        <x:f>MAX(0,H366*(1+EXP((LN(1+Assumptions!$C$60)-0.5*Assumptions!$C$61^2)+Assumptions!$C$61*((RAND()+RAND()+RAND()+RAND()+RAND()+RAND()+RAND()+RAND()+RAND()+RAND()+RAND()+RAND())-6))-1)+Liquidity_30Y!J13)</x:f>
        <x:v>862702.31789086</x:v>
      </x:c>
      <x:c r="J366" s="16" t="n">
        <x:f>MAX(0,I366*(1+EXP((LN(1+Assumptions!$C$60)-0.5*Assumptions!$C$61^2)+Assumptions!$C$61*((RAND()+RAND()+RAND()+RAND()+RAND()+RAND()+RAND()+RAND()+RAND()+RAND()+RAND()+RAND())-6))-1)+Liquidity_30Y!K13)</x:f>
        <x:v>944016.6048180241</x:v>
      </x:c>
      <x:c r="K366" s="16" t="n">
        <x:f>MAX(0,J366*(1+EXP((LN(1+Assumptions!$C$60)-0.5*Assumptions!$C$61^2)+Assumptions!$C$61*((RAND()+RAND()+RAND()+RAND()+RAND()+RAND()+RAND()+RAND()+RAND()+RAND()+RAND()+RAND())-6))-1)+Liquidity_30Y!L13)</x:f>
        <x:v>1153654.1070752104</x:v>
      </x:c>
      <x:c r="L366" s="16" t="n">
        <x:f>MAX(0,K366*(1+EXP((LN(1+Assumptions!$C$60)-0.5*Assumptions!$C$61^2)+Assumptions!$C$61*((RAND()+RAND()+RAND()+RAND()+RAND()+RAND()+RAND()+RAND()+RAND()+RAND()+RAND()+RAND())-6))-1)+Liquidity_30Y!M13)</x:f>
        <x:v>947645.1102044303</x:v>
      </x:c>
      <x:c r="M366" s="16" t="n">
        <x:f>MAX(0,L366*(1+EXP((LN(1+Assumptions!$C$60)-0.5*Assumptions!$C$61^2)+Assumptions!$C$61*((RAND()+RAND()+RAND()+RAND()+RAND()+RAND()+RAND()+RAND()+RAND()+RAND()+RAND()+RAND())-6))-1)+Liquidity_30Y!N13)</x:f>
        <x:v>983737.6300220145</x:v>
      </x:c>
      <x:c r="N366" s="16" t="n">
        <x:f>MAX(0,M366*(1+EXP((LN(1+Assumptions!$C$60)-0.5*Assumptions!$C$61^2)+Assumptions!$C$61*((RAND()+RAND()+RAND()+RAND()+RAND()+RAND()+RAND()+RAND()+RAND()+RAND()+RAND()+RAND())-6))-1)+Liquidity_30Y!O13)</x:f>
        <x:v>1135627.1085644145</x:v>
      </x:c>
      <x:c r="O366" s="16" t="n">
        <x:f>MAX(0,N366*(1+EXP((LN(1+Assumptions!$C$60)-0.5*Assumptions!$C$61^2)+Assumptions!$C$61*((RAND()+RAND()+RAND()+RAND()+RAND()+RAND()+RAND()+RAND()+RAND()+RAND()+RAND()+RAND())-6))-1)+Liquidity_30Y!P13)</x:f>
        <x:v>1162552.6235934307</x:v>
      </x:c>
      <x:c r="P366" s="16" t="n">
        <x:f>MAX(0,O366*(1+EXP((LN(1+Assumptions!$C$60)-0.5*Assumptions!$C$61^2)+Assumptions!$C$61*((RAND()+RAND()+RAND()+RAND()+RAND()+RAND()+RAND()+RAND()+RAND()+RAND()+RAND()+RAND())-6))-1)+Liquidity_30Y!Q13)</x:f>
        <x:v>1101732.961379134</x:v>
      </x:c>
      <x:c r="Q366" s="16" t="n">
        <x:f>MAX(0,P366*(1+EXP((LN(1+Assumptions!$C$60)-0.5*Assumptions!$C$61^2)+Assumptions!$C$61*((RAND()+RAND()+RAND()+RAND()+RAND()+RAND()+RAND()+RAND()+RAND()+RAND()+RAND()+RAND())-6))-1)+Liquidity_30Y!R13)</x:f>
        <x:v>1116148.4694870124</x:v>
      </x:c>
      <x:c r="R366" s="16" t="n">
        <x:f>MAX(0,Q366*(1+EXP((LN(1+Assumptions!$C$60)-0.5*Assumptions!$C$61^2)+Assumptions!$C$61*((RAND()+RAND()+RAND()+RAND()+RAND()+RAND()+RAND()+RAND()+RAND()+RAND()+RAND()+RAND())-6))-1)+Liquidity_30Y!S13)</x:f>
        <x:v>1500451.850614835</x:v>
      </x:c>
      <x:c r="S366" s="16" t="n">
        <x:f>MAX(0,R366*(1+EXP((LN(1+Assumptions!$C$60)-0.5*Assumptions!$C$61^2)+Assumptions!$C$61*((RAND()+RAND()+RAND()+RAND()+RAND()+RAND()+RAND()+RAND()+RAND()+RAND()+RAND()+RAND())-6))-1)+Liquidity_30Y!T13)</x:f>
        <x:v>1604939.5211132127</x:v>
      </x:c>
      <x:c r="T366" s="16" t="n">
        <x:f>MAX(0,S366*(1+EXP((LN(1+Assumptions!$C$60)-0.5*Assumptions!$C$61^2)+Assumptions!$C$61*((RAND()+RAND()+RAND()+RAND()+RAND()+RAND()+RAND()+RAND()+RAND()+RAND()+RAND()+RAND())-6))-1)+Liquidity_30Y!U13)</x:f>
        <x:v>1790951.11824725</x:v>
      </x:c>
      <x:c r="U366" s="16" t="n">
        <x:f>MAX(0,T366*(1+EXP((LN(1+Assumptions!$C$60)-0.5*Assumptions!$C$61^2)+Assumptions!$C$61*((RAND()+RAND()+RAND()+RAND()+RAND()+RAND()+RAND()+RAND()+RAND()+RAND()+RAND()+RAND())-6))-1)+Liquidity_30Y!V13)</x:f>
        <x:v>1795628.7401849187</x:v>
      </x:c>
      <x:c r="V366" s="16" t="n">
        <x:f>MAX(0,U366*(1+EXP((LN(1+Assumptions!$C$60)-0.5*Assumptions!$C$61^2)+Assumptions!$C$61*((RAND()+RAND()+RAND()+RAND()+RAND()+RAND()+RAND()+RAND()+RAND()+RAND()+RAND()+RAND())-6))-1)+Liquidity_30Y!W13)</x:f>
        <x:v>1582552.787073675</x:v>
      </x:c>
      <x:c r="W366" s="16" t="n">
        <x:f>MAX(0,V366*(1+EXP((LN(1+Assumptions!$C$60)-0.5*Assumptions!$C$61^2)+Assumptions!$C$61*((RAND()+RAND()+RAND()+RAND()+RAND()+RAND()+RAND()+RAND()+RAND()+RAND()+RAND()+RAND())-6))-1)+Liquidity_30Y!X13)</x:f>
        <x:v>1903441.2923974546</x:v>
      </x:c>
      <x:c r="X366" s="16" t="n">
        <x:f>MAX(0,W366*(1+EXP((LN(1+Assumptions!$C$60)-0.5*Assumptions!$C$61^2)+Assumptions!$C$61*((RAND()+RAND()+RAND()+RAND()+RAND()+RAND()+RAND()+RAND()+RAND()+RAND()+RAND()+RAND())-6))-1)+Liquidity_30Y!Y13)</x:f>
        <x:v>1816883.4428409366</x:v>
      </x:c>
      <x:c r="Y366" s="16" t="n">
        <x:f>MAX(0,X366*(1+EXP((LN(1+Assumptions!$C$60)-0.5*Assumptions!$C$61^2)+Assumptions!$C$61*((RAND()+RAND()+RAND()+RAND()+RAND()+RAND()+RAND()+RAND()+RAND()+RAND()+RAND()+RAND())-6))-1)+Liquidity_30Y!Z13)</x:f>
        <x:v>1856299.776444753</x:v>
      </x:c>
      <x:c r="Z366" s="16" t="n">
        <x:f>MAX(0,Y366*(1+EXP((LN(1+Assumptions!$C$60)-0.5*Assumptions!$C$61^2)+Assumptions!$C$61*((RAND()+RAND()+RAND()+RAND()+RAND()+RAND()+RAND()+RAND()+RAND()+RAND()+RAND()+RAND())-6))-1)+Liquidity_30Y!AA13)</x:f>
        <x:v>1708607.2615014154</x:v>
      </x:c>
      <x:c r="AA366" s="16" t="n">
        <x:f>MAX(0,Z366*(1+EXP((LN(1+Assumptions!$C$60)-0.5*Assumptions!$C$61^2)+Assumptions!$C$61*((RAND()+RAND()+RAND()+RAND()+RAND()+RAND()+RAND()+RAND()+RAND()+RAND()+RAND()+RAND())-6))-1)+Liquidity_30Y!AB13)</x:f>
        <x:v>1950842.897181092</x:v>
      </x:c>
      <x:c r="AB366" s="16" t="n">
        <x:f>MAX(0,AA366*(1+EXP((LN(1+Assumptions!$C$60)-0.5*Assumptions!$C$61^2)+Assumptions!$C$61*((RAND()+RAND()+RAND()+RAND()+RAND()+RAND()+RAND()+RAND()+RAND()+RAND()+RAND()+RAND())-6))-1)+Liquidity_30Y!AC13)</x:f>
        <x:v>1915980.9800446983</x:v>
      </x:c>
      <x:c r="AC366" s="16" t="n">
        <x:f>MAX(0,AB366*(1+EXP((LN(1+Assumptions!$C$60)-0.5*Assumptions!$C$61^2)+Assumptions!$C$61*((RAND()+RAND()+RAND()+RAND()+RAND()+RAND()+RAND()+RAND()+RAND()+RAND()+RAND()+RAND())-6))-1)+Liquidity_30Y!AD13)</x:f>
        <x:v>1941045.4648864015</x:v>
      </x:c>
      <x:c r="AD366" s="16" t="n">
        <x:f>MAX(0,AC366*(1+EXP((LN(1+Assumptions!$C$60)-0.5*Assumptions!$C$61^2)+Assumptions!$C$61*((RAND()+RAND()+RAND()+RAND()+RAND()+RAND()+RAND()+RAND()+RAND()+RAND()+RAND()+RAND())-6))-1)+Liquidity_30Y!AE13)</x:f>
        <x:v>2301473.020501869</x:v>
      </x:c>
      <x:c r="AE366" s="16" t="n">
        <x:f>MAX(0,AD366*(1+EXP((LN(1+Assumptions!$C$60)-0.5*Assumptions!$C$61^2)+Assumptions!$C$61*((RAND()+RAND()+RAND()+RAND()+RAND()+RAND()+RAND()+RAND()+RAND()+RAND()+RAND()+RAND())-6))-1)+Liquidity_30Y!AF13)</x:f>
        <x:v>2905569.8052820936</x:v>
      </x:c>
      <x:c r="AF366" s="16" t="n">
        <x:f>MAX(0,AE366*(1+EXP((LN(1+Assumptions!$C$60)-0.5*Assumptions!$C$61^2)+Assumptions!$C$61*((RAND()+RAND()+RAND()+RAND()+RAND()+RAND()+RAND()+RAND()+RAND()+RAND()+RAND()+RAND())-6))-1)+Liquidity_30Y!AG13)</x:f>
        <x:v>4661801.414977148</x:v>
      </x:c>
    </x:row>
    <x:row r="367">
      <x:c r="A367" s="39">
        <x:v>363</x:v>
      </x:c>
      <x:c r="B367" s="16" t="n">
        <x:f>Liquidity_30Y!C14</x:f>
        <x:v>1029031.25</x:v>
      </x:c>
      <x:c r="C367" s="16" t="n">
        <x:f>MAX(0,B367*(1+EXP((LN(1+Assumptions!$C$60)-0.5*Assumptions!$C$61^2)+Assumptions!$C$61*((RAND()+RAND()+RAND()+RAND()+RAND()+RAND()+RAND()+RAND()+RAND()+RAND()+RAND()+RAND())-6))-1)+Liquidity_30Y!D13)</x:f>
        <x:v>1302282.7919155988</x:v>
      </x:c>
      <x:c r="D367" s="16" t="n">
        <x:f>MAX(0,C367*(1+EXP((LN(1+Assumptions!$C$60)-0.5*Assumptions!$C$61^2)+Assumptions!$C$61*((RAND()+RAND()+RAND()+RAND()+RAND()+RAND()+RAND()+RAND()+RAND()+RAND()+RAND()+RAND())-6))-1)+Liquidity_30Y!E13)</x:f>
        <x:v>1249785.8949087</x:v>
      </x:c>
      <x:c r="E367" s="16" t="n">
        <x:f>MAX(0,D367*(1+EXP((LN(1+Assumptions!$C$60)-0.5*Assumptions!$C$61^2)+Assumptions!$C$61*((RAND()+RAND()+RAND()+RAND()+RAND()+RAND()+RAND()+RAND()+RAND()+RAND()+RAND()+RAND())-6))-1)+Liquidity_30Y!F13)</x:f>
        <x:v>1071616.0298548713</x:v>
      </x:c>
      <x:c r="F367" s="16" t="n">
        <x:f>MAX(0,E367*(1+EXP((LN(1+Assumptions!$C$60)-0.5*Assumptions!$C$61^2)+Assumptions!$C$61*((RAND()+RAND()+RAND()+RAND()+RAND()+RAND()+RAND()+RAND()+RAND()+RAND()+RAND()+RAND())-6))-1)+Liquidity_30Y!G13)</x:f>
        <x:v>1058593.8222321903</x:v>
      </x:c>
      <x:c r="G367" s="16" t="n">
        <x:f>MAX(0,F367*(1+EXP((LN(1+Assumptions!$C$60)-0.5*Assumptions!$C$61^2)+Assumptions!$C$61*((RAND()+RAND()+RAND()+RAND()+RAND()+RAND()+RAND()+RAND()+RAND()+RAND()+RAND()+RAND())-6))-1)+Liquidity_30Y!H13)</x:f>
        <x:v>1189950.3623782063</x:v>
      </x:c>
      <x:c r="H367" s="16" t="n">
        <x:f>MAX(0,G367*(1+EXP((LN(1+Assumptions!$C$60)-0.5*Assumptions!$C$61^2)+Assumptions!$C$61*((RAND()+RAND()+RAND()+RAND()+RAND()+RAND()+RAND()+RAND()+RAND()+RAND()+RAND()+RAND())-6))-1)+Liquidity_30Y!I13)</x:f>
        <x:v>1482649.9747697923</x:v>
      </x:c>
      <x:c r="I367" s="16" t="n">
        <x:f>MAX(0,H367*(1+EXP((LN(1+Assumptions!$C$60)-0.5*Assumptions!$C$61^2)+Assumptions!$C$61*((RAND()+RAND()+RAND()+RAND()+RAND()+RAND()+RAND()+RAND()+RAND()+RAND()+RAND()+RAND())-6))-1)+Liquidity_30Y!J13)</x:f>
        <x:v>1356595.7526870784</x:v>
      </x:c>
      <x:c r="J367" s="16" t="n">
        <x:f>MAX(0,I367*(1+EXP((LN(1+Assumptions!$C$60)-0.5*Assumptions!$C$61^2)+Assumptions!$C$61*((RAND()+RAND()+RAND()+RAND()+RAND()+RAND()+RAND()+RAND()+RAND()+RAND()+RAND()+RAND())-6))-1)+Liquidity_30Y!K13)</x:f>
        <x:v>1192663.0880756173</x:v>
      </x:c>
      <x:c r="K367" s="16" t="n">
        <x:f>MAX(0,J367*(1+EXP((LN(1+Assumptions!$C$60)-0.5*Assumptions!$C$61^2)+Assumptions!$C$61*((RAND()+RAND()+RAND()+RAND()+RAND()+RAND()+RAND()+RAND()+RAND()+RAND()+RAND()+RAND())-6))-1)+Liquidity_30Y!L13)</x:f>
        <x:v>1320118.0505588623</x:v>
      </x:c>
      <x:c r="L367" s="16" t="n">
        <x:f>MAX(0,K367*(1+EXP((LN(1+Assumptions!$C$60)-0.5*Assumptions!$C$61^2)+Assumptions!$C$61*((RAND()+RAND()+RAND()+RAND()+RAND()+RAND()+RAND()+RAND()+RAND()+RAND()+RAND()+RAND())-6))-1)+Liquidity_30Y!M13)</x:f>
        <x:v>1290408.9101844216</x:v>
      </x:c>
      <x:c r="M367" s="16" t="n">
        <x:f>MAX(0,L367*(1+EXP((LN(1+Assumptions!$C$60)-0.5*Assumptions!$C$61^2)+Assumptions!$C$61*((RAND()+RAND()+RAND()+RAND()+RAND()+RAND()+RAND()+RAND()+RAND()+RAND()+RAND()+RAND())-6))-1)+Liquidity_30Y!N13)</x:f>
        <x:v>1351225.9473295638</x:v>
      </x:c>
      <x:c r="N367" s="16" t="n">
        <x:f>MAX(0,M367*(1+EXP((LN(1+Assumptions!$C$60)-0.5*Assumptions!$C$61^2)+Assumptions!$C$61*((RAND()+RAND()+RAND()+RAND()+RAND()+RAND()+RAND()+RAND()+RAND()+RAND()+RAND()+RAND())-6))-1)+Liquidity_30Y!O13)</x:f>
        <x:v>1358739.5017876653</x:v>
      </x:c>
      <x:c r="O367" s="16" t="n">
        <x:f>MAX(0,N367*(1+EXP((LN(1+Assumptions!$C$60)-0.5*Assumptions!$C$61^2)+Assumptions!$C$61*((RAND()+RAND()+RAND()+RAND()+RAND()+RAND()+RAND()+RAND()+RAND()+RAND()+RAND()+RAND())-6))-1)+Liquidity_30Y!P13)</x:f>
        <x:v>1396827.0505300234</x:v>
      </x:c>
      <x:c r="P367" s="16" t="n">
        <x:f>MAX(0,O367*(1+EXP((LN(1+Assumptions!$C$60)-0.5*Assumptions!$C$61^2)+Assumptions!$C$61*((RAND()+RAND()+RAND()+RAND()+RAND()+RAND()+RAND()+RAND()+RAND()+RAND()+RAND()+RAND())-6))-1)+Liquidity_30Y!Q13)</x:f>
        <x:v>1268755.4705916888</x:v>
      </x:c>
      <x:c r="Q367" s="16" t="n">
        <x:f>MAX(0,P367*(1+EXP((LN(1+Assumptions!$C$60)-0.5*Assumptions!$C$61^2)+Assumptions!$C$61*((RAND()+RAND()+RAND()+RAND()+RAND()+RAND()+RAND()+RAND()+RAND()+RAND()+RAND()+RAND())-6))-1)+Liquidity_30Y!R13)</x:f>
        <x:v>1253301.9811249203</x:v>
      </x:c>
      <x:c r="R367" s="16" t="n">
        <x:f>MAX(0,Q367*(1+EXP((LN(1+Assumptions!$C$60)-0.5*Assumptions!$C$61^2)+Assumptions!$C$61*((RAND()+RAND()+RAND()+RAND()+RAND()+RAND()+RAND()+RAND()+RAND()+RAND()+RAND()+RAND())-6))-1)+Liquidity_30Y!S13)</x:f>
        <x:v>1352632.600176298</x:v>
      </x:c>
      <x:c r="S367" s="16" t="n">
        <x:f>MAX(0,R367*(1+EXP((LN(1+Assumptions!$C$60)-0.5*Assumptions!$C$61^2)+Assumptions!$C$61*((RAND()+RAND()+RAND()+RAND()+RAND()+RAND()+RAND()+RAND()+RAND()+RAND()+RAND()+RAND())-6))-1)+Liquidity_30Y!T13)</x:f>
        <x:v>1533382.4286243294</x:v>
      </x:c>
      <x:c r="T367" s="16" t="n">
        <x:f>MAX(0,S367*(1+EXP((LN(1+Assumptions!$C$60)-0.5*Assumptions!$C$61^2)+Assumptions!$C$61*((RAND()+RAND()+RAND()+RAND()+RAND()+RAND()+RAND()+RAND()+RAND()+RAND()+RAND()+RAND())-6))-1)+Liquidity_30Y!U13)</x:f>
        <x:v>1713287.6508395202</x:v>
      </x:c>
      <x:c r="U367" s="16" t="n">
        <x:f>MAX(0,T367*(1+EXP((LN(1+Assumptions!$C$60)-0.5*Assumptions!$C$61^2)+Assumptions!$C$61*((RAND()+RAND()+RAND()+RAND()+RAND()+RAND()+RAND()+RAND()+RAND()+RAND()+RAND()+RAND())-6))-1)+Liquidity_30Y!V13)</x:f>
        <x:v>1977954.7625790832</x:v>
      </x:c>
      <x:c r="V367" s="16" t="n">
        <x:f>MAX(0,U367*(1+EXP((LN(1+Assumptions!$C$60)-0.5*Assumptions!$C$61^2)+Assumptions!$C$61*((RAND()+RAND()+RAND()+RAND()+RAND()+RAND()+RAND()+RAND()+RAND()+RAND()+RAND()+RAND())-6))-1)+Liquidity_30Y!W13)</x:f>
        <x:v>1671541.2877913131</x:v>
      </x:c>
      <x:c r="W367" s="16" t="n">
        <x:f>MAX(0,V367*(1+EXP((LN(1+Assumptions!$C$60)-0.5*Assumptions!$C$61^2)+Assumptions!$C$61*((RAND()+RAND()+RAND()+RAND()+RAND()+RAND()+RAND()+RAND()+RAND()+RAND()+RAND()+RAND())-6))-1)+Liquidity_30Y!X13)</x:f>
        <x:v>2392087.9647336574</x:v>
      </x:c>
      <x:c r="X367" s="16" t="n">
        <x:f>MAX(0,W367*(1+EXP((LN(1+Assumptions!$C$60)-0.5*Assumptions!$C$61^2)+Assumptions!$C$61*((RAND()+RAND()+RAND()+RAND()+RAND()+RAND()+RAND()+RAND()+RAND()+RAND()+RAND()+RAND())-6))-1)+Liquidity_30Y!Y13)</x:f>
        <x:v>2073922.4948014596</x:v>
      </x:c>
      <x:c r="Y367" s="16" t="n">
        <x:f>MAX(0,X367*(1+EXP((LN(1+Assumptions!$C$60)-0.5*Assumptions!$C$61^2)+Assumptions!$C$61*((RAND()+RAND()+RAND()+RAND()+RAND()+RAND()+RAND()+RAND()+RAND()+RAND()+RAND()+RAND())-6))-1)+Liquidity_30Y!Z13)</x:f>
        <x:v>2291607.469945109</x:v>
      </x:c>
      <x:c r="Z367" s="16" t="n">
        <x:f>MAX(0,Y367*(1+EXP((LN(1+Assumptions!$C$60)-0.5*Assumptions!$C$61^2)+Assumptions!$C$61*((RAND()+RAND()+RAND()+RAND()+RAND()+RAND()+RAND()+RAND()+RAND()+RAND()+RAND()+RAND())-6))-1)+Liquidity_30Y!AA13)</x:f>
        <x:v>2629961.355690296</x:v>
      </x:c>
      <x:c r="AA367" s="16" t="n">
        <x:f>MAX(0,Z367*(1+EXP((LN(1+Assumptions!$C$60)-0.5*Assumptions!$C$61^2)+Assumptions!$C$61*((RAND()+RAND()+RAND()+RAND()+RAND()+RAND()+RAND()+RAND()+RAND()+RAND()+RAND()+RAND())-6))-1)+Liquidity_30Y!AB13)</x:f>
        <x:v>2806130.5665213447</x:v>
      </x:c>
      <x:c r="AB367" s="16" t="n">
        <x:f>MAX(0,AA367*(1+EXP((LN(1+Assumptions!$C$60)-0.5*Assumptions!$C$61^2)+Assumptions!$C$61*((RAND()+RAND()+RAND()+RAND()+RAND()+RAND()+RAND()+RAND()+RAND()+RAND()+RAND()+RAND())-6))-1)+Liquidity_30Y!AC13)</x:f>
        <x:v>2487221.9119592453</x:v>
      </x:c>
      <x:c r="AC367" s="16" t="n">
        <x:f>MAX(0,AB367*(1+EXP((LN(1+Assumptions!$C$60)-0.5*Assumptions!$C$61^2)+Assumptions!$C$61*((RAND()+RAND()+RAND()+RAND()+RAND()+RAND()+RAND()+RAND()+RAND()+RAND()+RAND()+RAND())-6))-1)+Liquidity_30Y!AD13)</x:f>
        <x:v>3019741.77151808</x:v>
      </x:c>
      <x:c r="AD367" s="16" t="n">
        <x:f>MAX(0,AC367*(1+EXP((LN(1+Assumptions!$C$60)-0.5*Assumptions!$C$61^2)+Assumptions!$C$61*((RAND()+RAND()+RAND()+RAND()+RAND()+RAND()+RAND()+RAND()+RAND()+RAND()+RAND()+RAND())-6))-1)+Liquidity_30Y!AE13)</x:f>
        <x:v>3134018.2359257396</x:v>
      </x:c>
      <x:c r="AE367" s="16" t="n">
        <x:f>MAX(0,AD367*(1+EXP((LN(1+Assumptions!$C$60)-0.5*Assumptions!$C$61^2)+Assumptions!$C$61*((RAND()+RAND()+RAND()+RAND()+RAND()+RAND()+RAND()+RAND()+RAND()+RAND()+RAND()+RAND())-6))-1)+Liquidity_30Y!AF13)</x:f>
        <x:v>3759119.175879816</x:v>
      </x:c>
      <x:c r="AF367" s="16" t="n">
        <x:f>MAX(0,AE367*(1+EXP((LN(1+Assumptions!$C$60)-0.5*Assumptions!$C$61^2)+Assumptions!$C$61*((RAND()+RAND()+RAND()+RAND()+RAND()+RAND()+RAND()+RAND()+RAND()+RAND()+RAND()+RAND())-6))-1)+Liquidity_30Y!AG13)</x:f>
        <x:v>3920279.779429853</x:v>
      </x:c>
    </x:row>
    <x:row r="368">
      <x:c r="A368" s="39">
        <x:v>364</x:v>
      </x:c>
      <x:c r="B368" s="16" t="n">
        <x:f>Liquidity_30Y!C14</x:f>
        <x:v>1029031.25</x:v>
      </x:c>
      <x:c r="C368" s="16" t="n">
        <x:f>MAX(0,B368*(1+EXP((LN(1+Assumptions!$C$60)-0.5*Assumptions!$C$61^2)+Assumptions!$C$61*((RAND()+RAND()+RAND()+RAND()+RAND()+RAND()+RAND()+RAND()+RAND()+RAND()+RAND()+RAND())-6))-1)+Liquidity_30Y!D13)</x:f>
        <x:v>1231872.0931441244</x:v>
      </x:c>
      <x:c r="D368" s="16" t="n">
        <x:f>MAX(0,C368*(1+EXP((LN(1+Assumptions!$C$60)-0.5*Assumptions!$C$61^2)+Assumptions!$C$61*((RAND()+RAND()+RAND()+RAND()+RAND()+RAND()+RAND()+RAND()+RAND()+RAND()+RAND()+RAND())-6))-1)+Liquidity_30Y!E13)</x:f>
        <x:v>1585833.9750203786</x:v>
      </x:c>
      <x:c r="E368" s="16" t="n">
        <x:f>MAX(0,D368*(1+EXP((LN(1+Assumptions!$C$60)-0.5*Assumptions!$C$61^2)+Assumptions!$C$61*((RAND()+RAND()+RAND()+RAND()+RAND()+RAND()+RAND()+RAND()+RAND()+RAND()+RAND()+RAND())-6))-1)+Liquidity_30Y!F13)</x:f>
        <x:v>1704171.2294910932</x:v>
      </x:c>
      <x:c r="F368" s="16" t="n">
        <x:f>MAX(0,E368*(1+EXP((LN(1+Assumptions!$C$60)-0.5*Assumptions!$C$61^2)+Assumptions!$C$61*((RAND()+RAND()+RAND()+RAND()+RAND()+RAND()+RAND()+RAND()+RAND()+RAND()+RAND()+RAND())-6))-1)+Liquidity_30Y!G13)</x:f>
        <x:v>1639128.6627008233</x:v>
      </x:c>
      <x:c r="G368" s="16" t="n">
        <x:f>MAX(0,F368*(1+EXP((LN(1+Assumptions!$C$60)-0.5*Assumptions!$C$61^2)+Assumptions!$C$61*((RAND()+RAND()+RAND()+RAND()+RAND()+RAND()+RAND()+RAND()+RAND()+RAND()+RAND()+RAND())-6))-1)+Liquidity_30Y!H13)</x:f>
        <x:v>1546049.9416914876</x:v>
      </x:c>
      <x:c r="H368" s="16" t="n">
        <x:f>MAX(0,G368*(1+EXP((LN(1+Assumptions!$C$60)-0.5*Assumptions!$C$61^2)+Assumptions!$C$61*((RAND()+RAND()+RAND()+RAND()+RAND()+RAND()+RAND()+RAND()+RAND()+RAND()+RAND()+RAND())-6))-1)+Liquidity_30Y!I13)</x:f>
        <x:v>1518565.584644303</x:v>
      </x:c>
      <x:c r="I368" s="16" t="n">
        <x:f>MAX(0,H368*(1+EXP((LN(1+Assumptions!$C$60)-0.5*Assumptions!$C$61^2)+Assumptions!$C$61*((RAND()+RAND()+RAND()+RAND()+RAND()+RAND()+RAND()+RAND()+RAND()+RAND()+RAND()+RAND())-6))-1)+Liquidity_30Y!J13)</x:f>
        <x:v>1432225.5558709367</x:v>
      </x:c>
      <x:c r="J368" s="16" t="n">
        <x:f>MAX(0,I368*(1+EXP((LN(1+Assumptions!$C$60)-0.5*Assumptions!$C$61^2)+Assumptions!$C$61*((RAND()+RAND()+RAND()+RAND()+RAND()+RAND()+RAND()+RAND()+RAND()+RAND()+RAND()+RAND())-6))-1)+Liquidity_30Y!K13)</x:f>
        <x:v>1329252.095619503</x:v>
      </x:c>
      <x:c r="K368" s="16" t="n">
        <x:f>MAX(0,J368*(1+EXP((LN(1+Assumptions!$C$60)-0.5*Assumptions!$C$61^2)+Assumptions!$C$61*((RAND()+RAND()+RAND()+RAND()+RAND()+RAND()+RAND()+RAND()+RAND()+RAND()+RAND()+RAND())-6))-1)+Liquidity_30Y!L13)</x:f>
        <x:v>1145582.1281620706</x:v>
      </x:c>
      <x:c r="L368" s="16" t="n">
        <x:f>MAX(0,K368*(1+EXP((LN(1+Assumptions!$C$60)-0.5*Assumptions!$C$61^2)+Assumptions!$C$61*((RAND()+RAND()+RAND()+RAND()+RAND()+RAND()+RAND()+RAND()+RAND()+RAND()+RAND()+RAND())-6))-1)+Liquidity_30Y!M13)</x:f>
        <x:v>1022239.2297027145</x:v>
      </x:c>
      <x:c r="M368" s="16" t="n">
        <x:f>MAX(0,L368*(1+EXP((LN(1+Assumptions!$C$60)-0.5*Assumptions!$C$61^2)+Assumptions!$C$61*((RAND()+RAND()+RAND()+RAND()+RAND()+RAND()+RAND()+RAND()+RAND()+RAND()+RAND()+RAND())-6))-1)+Liquidity_30Y!N13)</x:f>
        <x:v>1108165.683027009</x:v>
      </x:c>
      <x:c r="N368" s="16" t="n">
        <x:f>MAX(0,M368*(1+EXP((LN(1+Assumptions!$C$60)-0.5*Assumptions!$C$61^2)+Assumptions!$C$61*((RAND()+RAND()+RAND()+RAND()+RAND()+RAND()+RAND()+RAND()+RAND()+RAND()+RAND()+RAND())-6))-1)+Liquidity_30Y!O13)</x:f>
        <x:v>993329.6739368867</x:v>
      </x:c>
      <x:c r="O368" s="16" t="n">
        <x:f>MAX(0,N368*(1+EXP((LN(1+Assumptions!$C$60)-0.5*Assumptions!$C$61^2)+Assumptions!$C$61*((RAND()+RAND()+RAND()+RAND()+RAND()+RAND()+RAND()+RAND()+RAND()+RAND()+RAND()+RAND())-6))-1)+Liquidity_30Y!P13)</x:f>
        <x:v>809747.6119932653</x:v>
      </x:c>
      <x:c r="P368" s="16" t="n">
        <x:f>MAX(0,O368*(1+EXP((LN(1+Assumptions!$C$60)-0.5*Assumptions!$C$61^2)+Assumptions!$C$61*((RAND()+RAND()+RAND()+RAND()+RAND()+RAND()+RAND()+RAND()+RAND()+RAND()+RAND()+RAND())-6))-1)+Liquidity_30Y!Q13)</x:f>
        <x:v>818444.7520987947</x:v>
      </x:c>
      <x:c r="Q368" s="16" t="n">
        <x:f>MAX(0,P368*(1+EXP((LN(1+Assumptions!$C$60)-0.5*Assumptions!$C$61^2)+Assumptions!$C$61*((RAND()+RAND()+RAND()+RAND()+RAND()+RAND()+RAND()+RAND()+RAND()+RAND()+RAND()+RAND())-6))-1)+Liquidity_30Y!R13)</x:f>
        <x:v>800976.0706539704</x:v>
      </x:c>
      <x:c r="R368" s="16" t="n">
        <x:f>MAX(0,Q368*(1+EXP((LN(1+Assumptions!$C$60)-0.5*Assumptions!$C$61^2)+Assumptions!$C$61*((RAND()+RAND()+RAND()+RAND()+RAND()+RAND()+RAND()+RAND()+RAND()+RAND()+RAND()+RAND())-6))-1)+Liquidity_30Y!S13)</x:f>
        <x:v>1148278.6106868144</x:v>
      </x:c>
      <x:c r="S368" s="16" t="n">
        <x:f>MAX(0,R368*(1+EXP((LN(1+Assumptions!$C$60)-0.5*Assumptions!$C$61^2)+Assumptions!$C$61*((RAND()+RAND()+RAND()+RAND()+RAND()+RAND()+RAND()+RAND()+RAND()+RAND()+RAND()+RAND())-6))-1)+Liquidity_30Y!T13)</x:f>
        <x:v>1109828.8830212213</x:v>
      </x:c>
      <x:c r="T368" s="16" t="n">
        <x:f>MAX(0,S368*(1+EXP((LN(1+Assumptions!$C$60)-0.5*Assumptions!$C$61^2)+Assumptions!$C$61*((RAND()+RAND()+RAND()+RAND()+RAND()+RAND()+RAND()+RAND()+RAND()+RAND()+RAND()+RAND())-6))-1)+Liquidity_30Y!U13)</x:f>
        <x:v>1195766.272672478</x:v>
      </x:c>
      <x:c r="U368" s="16" t="n">
        <x:f>MAX(0,T368*(1+EXP((LN(1+Assumptions!$C$60)-0.5*Assumptions!$C$61^2)+Assumptions!$C$61*((RAND()+RAND()+RAND()+RAND()+RAND()+RAND()+RAND()+RAND()+RAND()+RAND()+RAND()+RAND())-6))-1)+Liquidity_30Y!V13)</x:f>
        <x:v>1165233.0251748806</x:v>
      </x:c>
      <x:c r="V368" s="16" t="n">
        <x:f>MAX(0,U368*(1+EXP((LN(1+Assumptions!$C$60)-0.5*Assumptions!$C$61^2)+Assumptions!$C$61*((RAND()+RAND()+RAND()+RAND()+RAND()+RAND()+RAND()+RAND()+RAND()+RAND()+RAND()+RAND())-6))-1)+Liquidity_30Y!W13)</x:f>
        <x:v>1418286.44062136</x:v>
      </x:c>
      <x:c r="W368" s="16" t="n">
        <x:f>MAX(0,V368*(1+EXP((LN(1+Assumptions!$C$60)-0.5*Assumptions!$C$61^2)+Assumptions!$C$61*((RAND()+RAND()+RAND()+RAND()+RAND()+RAND()+RAND()+RAND()+RAND()+RAND()+RAND()+RAND())-6))-1)+Liquidity_30Y!X13)</x:f>
        <x:v>1626908.7313696516</x:v>
      </x:c>
      <x:c r="X368" s="16" t="n">
        <x:f>MAX(0,W368*(1+EXP((LN(1+Assumptions!$C$60)-0.5*Assumptions!$C$61^2)+Assumptions!$C$61*((RAND()+RAND()+RAND()+RAND()+RAND()+RAND()+RAND()+RAND()+RAND()+RAND()+RAND()+RAND())-6))-1)+Liquidity_30Y!Y13)</x:f>
        <x:v>1441879.970723883</x:v>
      </x:c>
      <x:c r="Y368" s="16" t="n">
        <x:f>MAX(0,X368*(1+EXP((LN(1+Assumptions!$C$60)-0.5*Assumptions!$C$61^2)+Assumptions!$C$61*((RAND()+RAND()+RAND()+RAND()+RAND()+RAND()+RAND()+RAND()+RAND()+RAND()+RAND()+RAND())-6))-1)+Liquidity_30Y!Z13)</x:f>
        <x:v>1519359.7770182777</x:v>
      </x:c>
      <x:c r="Z368" s="16" t="n">
        <x:f>MAX(0,Y368*(1+EXP((LN(1+Assumptions!$C$60)-0.5*Assumptions!$C$61^2)+Assumptions!$C$61*((RAND()+RAND()+RAND()+RAND()+RAND()+RAND()+RAND()+RAND()+RAND()+RAND()+RAND()+RAND())-6))-1)+Liquidity_30Y!AA13)</x:f>
        <x:v>1599732.7704116614</x:v>
      </x:c>
      <x:c r="AA368" s="16" t="n">
        <x:f>MAX(0,Z368*(1+EXP((LN(1+Assumptions!$C$60)-0.5*Assumptions!$C$61^2)+Assumptions!$C$61*((RAND()+RAND()+RAND()+RAND()+RAND()+RAND()+RAND()+RAND()+RAND()+RAND()+RAND()+RAND())-6))-1)+Liquidity_30Y!AB13)</x:f>
        <x:v>1425406.6364105926</x:v>
      </x:c>
      <x:c r="AB368" s="16" t="n">
        <x:f>MAX(0,AA368*(1+EXP((LN(1+Assumptions!$C$60)-0.5*Assumptions!$C$61^2)+Assumptions!$C$61*((RAND()+RAND()+RAND()+RAND()+RAND()+RAND()+RAND()+RAND()+RAND()+RAND()+RAND()+RAND())-6))-1)+Liquidity_30Y!AC13)</x:f>
        <x:v>1562838.8690750513</x:v>
      </x:c>
      <x:c r="AC368" s="16" t="n">
        <x:f>MAX(0,AB368*(1+EXP((LN(1+Assumptions!$C$60)-0.5*Assumptions!$C$61^2)+Assumptions!$C$61*((RAND()+RAND()+RAND()+RAND()+RAND()+RAND()+RAND()+RAND()+RAND()+RAND()+RAND()+RAND())-6))-1)+Liquidity_30Y!AD13)</x:f>
        <x:v>1434241.5743084806</x:v>
      </x:c>
      <x:c r="AD368" s="16" t="n">
        <x:f>MAX(0,AC368*(1+EXP((LN(1+Assumptions!$C$60)-0.5*Assumptions!$C$61^2)+Assumptions!$C$61*((RAND()+RAND()+RAND()+RAND()+RAND()+RAND()+RAND()+RAND()+RAND()+RAND()+RAND()+RAND())-6))-1)+Liquidity_30Y!AE13)</x:f>
        <x:v>1606362.243137279</x:v>
      </x:c>
      <x:c r="AE368" s="16" t="n">
        <x:f>MAX(0,AD368*(1+EXP((LN(1+Assumptions!$C$60)-0.5*Assumptions!$C$61^2)+Assumptions!$C$61*((RAND()+RAND()+RAND()+RAND()+RAND()+RAND()+RAND()+RAND()+RAND()+RAND()+RAND()+RAND())-6))-1)+Liquidity_30Y!AF13)</x:f>
        <x:v>1983713.1533152524</x:v>
      </x:c>
      <x:c r="AF368" s="16" t="n">
        <x:f>MAX(0,AE368*(1+EXP((LN(1+Assumptions!$C$60)-0.5*Assumptions!$C$61^2)+Assumptions!$C$61*((RAND()+RAND()+RAND()+RAND()+RAND()+RAND()+RAND()+RAND()+RAND()+RAND()+RAND()+RAND())-6))-1)+Liquidity_30Y!AG13)</x:f>
        <x:v>2364942.47635753</x:v>
      </x:c>
    </x:row>
    <x:row r="369">
      <x:c r="A369" s="39">
        <x:v>365</x:v>
      </x:c>
      <x:c r="B369" s="16" t="n">
        <x:f>Liquidity_30Y!C14</x:f>
        <x:v>1029031.25</x:v>
      </x:c>
      <x:c r="C369" s="16" t="n">
        <x:f>MAX(0,B369*(1+EXP((LN(1+Assumptions!$C$60)-0.5*Assumptions!$C$61^2)+Assumptions!$C$61*((RAND()+RAND()+RAND()+RAND()+RAND()+RAND()+RAND()+RAND()+RAND()+RAND()+RAND()+RAND())-6))-1)+Liquidity_30Y!D13)</x:f>
        <x:v>1101261.2383359075</x:v>
      </x:c>
      <x:c r="D369" s="16" t="n">
        <x:f>MAX(0,C369*(1+EXP((LN(1+Assumptions!$C$60)-0.5*Assumptions!$C$61^2)+Assumptions!$C$61*((RAND()+RAND()+RAND()+RAND()+RAND()+RAND()+RAND()+RAND()+RAND()+RAND()+RAND()+RAND())-6))-1)+Liquidity_30Y!E13)</x:f>
        <x:v>1248040.4562302502</x:v>
      </x:c>
      <x:c r="E369" s="16" t="n">
        <x:f>MAX(0,D369*(1+EXP((LN(1+Assumptions!$C$60)-0.5*Assumptions!$C$61^2)+Assumptions!$C$61*((RAND()+RAND()+RAND()+RAND()+RAND()+RAND()+RAND()+RAND()+RAND()+RAND()+RAND()+RAND())-6))-1)+Liquidity_30Y!F13)</x:f>
        <x:v>1266759.0403037472</x:v>
      </x:c>
      <x:c r="F369" s="16" t="n">
        <x:f>MAX(0,E369*(1+EXP((LN(1+Assumptions!$C$60)-0.5*Assumptions!$C$61^2)+Assumptions!$C$61*((RAND()+RAND()+RAND()+RAND()+RAND()+RAND()+RAND()+RAND()+RAND()+RAND()+RAND()+RAND())-6))-1)+Liquidity_30Y!G13)</x:f>
        <x:v>1332916.9092333978</x:v>
      </x:c>
      <x:c r="G369" s="16" t="n">
        <x:f>MAX(0,F369*(1+EXP((LN(1+Assumptions!$C$60)-0.5*Assumptions!$C$61^2)+Assumptions!$C$61*((RAND()+RAND()+RAND()+RAND()+RAND()+RAND()+RAND()+RAND()+RAND()+RAND()+RAND()+RAND())-6))-1)+Liquidity_30Y!H13)</x:f>
        <x:v>1786750.1005323862</x:v>
      </x:c>
      <x:c r="H369" s="16" t="n">
        <x:f>MAX(0,G369*(1+EXP((LN(1+Assumptions!$C$60)-0.5*Assumptions!$C$61^2)+Assumptions!$C$61*((RAND()+RAND()+RAND()+RAND()+RAND()+RAND()+RAND()+RAND()+RAND()+RAND()+RAND()+RAND())-6))-1)+Liquidity_30Y!I13)</x:f>
        <x:v>2125580.915334998</x:v>
      </x:c>
      <x:c r="I369" s="16" t="n">
        <x:f>MAX(0,H369*(1+EXP((LN(1+Assumptions!$C$60)-0.5*Assumptions!$C$61^2)+Assumptions!$C$61*((RAND()+RAND()+RAND()+RAND()+RAND()+RAND()+RAND()+RAND()+RAND()+RAND()+RAND()+RAND())-6))-1)+Liquidity_30Y!J13)</x:f>
        <x:v>2333172.220028463</x:v>
      </x:c>
      <x:c r="J369" s="16" t="n">
        <x:f>MAX(0,I369*(1+EXP((LN(1+Assumptions!$C$60)-0.5*Assumptions!$C$61^2)+Assumptions!$C$61*((RAND()+RAND()+RAND()+RAND()+RAND()+RAND()+RAND()+RAND()+RAND()+RAND()+RAND()+RAND())-6))-1)+Liquidity_30Y!K13)</x:f>
        <x:v>3056982.9404131854</x:v>
      </x:c>
      <x:c r="K369" s="16" t="n">
        <x:f>MAX(0,J369*(1+EXP((LN(1+Assumptions!$C$60)-0.5*Assumptions!$C$61^2)+Assumptions!$C$61*((RAND()+RAND()+RAND()+RAND()+RAND()+RAND()+RAND()+RAND()+RAND()+RAND()+RAND()+RAND())-6))-1)+Liquidity_30Y!L13)</x:f>
        <x:v>4043924.6237557605</x:v>
      </x:c>
      <x:c r="L369" s="16" t="n">
        <x:f>MAX(0,K369*(1+EXP((LN(1+Assumptions!$C$60)-0.5*Assumptions!$C$61^2)+Assumptions!$C$61*((RAND()+RAND()+RAND()+RAND()+RAND()+RAND()+RAND()+RAND()+RAND()+RAND()+RAND()+RAND())-6))-1)+Liquidity_30Y!M13)</x:f>
        <x:v>3945401.7910224665</x:v>
      </x:c>
      <x:c r="M369" s="16" t="n">
        <x:f>MAX(0,L369*(1+EXP((LN(1+Assumptions!$C$60)-0.5*Assumptions!$C$61^2)+Assumptions!$C$61*((RAND()+RAND()+RAND()+RAND()+RAND()+RAND()+RAND()+RAND()+RAND()+RAND()+RAND()+RAND())-6))-1)+Liquidity_30Y!N13)</x:f>
        <x:v>4111473.0364214187</x:v>
      </x:c>
      <x:c r="N369" s="16" t="n">
        <x:f>MAX(0,M369*(1+EXP((LN(1+Assumptions!$C$60)-0.5*Assumptions!$C$61^2)+Assumptions!$C$61*((RAND()+RAND()+RAND()+RAND()+RAND()+RAND()+RAND()+RAND()+RAND()+RAND()+RAND()+RAND())-6))-1)+Liquidity_30Y!O13)</x:f>
        <x:v>4736834.680876364</x:v>
      </x:c>
      <x:c r="O369" s="16" t="n">
        <x:f>MAX(0,N369*(1+EXP((LN(1+Assumptions!$C$60)-0.5*Assumptions!$C$61^2)+Assumptions!$C$61*((RAND()+RAND()+RAND()+RAND()+RAND()+RAND()+RAND()+RAND()+RAND()+RAND()+RAND()+RAND())-6))-1)+Liquidity_30Y!P13)</x:f>
        <x:v>4727472.059293328</x:v>
      </x:c>
      <x:c r="P369" s="16" t="n">
        <x:f>MAX(0,O369*(1+EXP((LN(1+Assumptions!$C$60)-0.5*Assumptions!$C$61^2)+Assumptions!$C$61*((RAND()+RAND()+RAND()+RAND()+RAND()+RAND()+RAND()+RAND()+RAND()+RAND()+RAND()+RAND())-6))-1)+Liquidity_30Y!Q13)</x:f>
        <x:v>5199138.598587445</x:v>
      </x:c>
      <x:c r="Q369" s="16" t="n">
        <x:f>MAX(0,P369*(1+EXP((LN(1+Assumptions!$C$60)-0.5*Assumptions!$C$61^2)+Assumptions!$C$61*((RAND()+RAND()+RAND()+RAND()+RAND()+RAND()+RAND()+RAND()+RAND()+RAND()+RAND()+RAND())-6))-1)+Liquidity_30Y!R13)</x:f>
        <x:v>5370741.648914767</x:v>
      </x:c>
      <x:c r="R369" s="16" t="n">
        <x:f>MAX(0,Q369*(1+EXP((LN(1+Assumptions!$C$60)-0.5*Assumptions!$C$61^2)+Assumptions!$C$61*((RAND()+RAND()+RAND()+RAND()+RAND()+RAND()+RAND()+RAND()+RAND()+RAND()+RAND()+RAND())-6))-1)+Liquidity_30Y!S13)</x:f>
        <x:v>5011491.704187228</x:v>
      </x:c>
      <x:c r="S369" s="16" t="n">
        <x:f>MAX(0,R369*(1+EXP((LN(1+Assumptions!$C$60)-0.5*Assumptions!$C$61^2)+Assumptions!$C$61*((RAND()+RAND()+RAND()+RAND()+RAND()+RAND()+RAND()+RAND()+RAND()+RAND()+RAND()+RAND())-6))-1)+Liquidity_30Y!T13)</x:f>
        <x:v>5482618.488990676</x:v>
      </x:c>
      <x:c r="T369" s="16" t="n">
        <x:f>MAX(0,S369*(1+EXP((LN(1+Assumptions!$C$60)-0.5*Assumptions!$C$61^2)+Assumptions!$C$61*((RAND()+RAND()+RAND()+RAND()+RAND()+RAND()+RAND()+RAND()+RAND()+RAND()+RAND()+RAND())-6))-1)+Liquidity_30Y!U13)</x:f>
        <x:v>4351566.141873016</x:v>
      </x:c>
      <x:c r="U369" s="16" t="n">
        <x:f>MAX(0,T369*(1+EXP((LN(1+Assumptions!$C$60)-0.5*Assumptions!$C$61^2)+Assumptions!$C$61*((RAND()+RAND()+RAND()+RAND()+RAND()+RAND()+RAND()+RAND()+RAND()+RAND()+RAND()+RAND())-6))-1)+Liquidity_30Y!V13)</x:f>
        <x:v>5015625.809007455</x:v>
      </x:c>
      <x:c r="V369" s="16" t="n">
        <x:f>MAX(0,U369*(1+EXP((LN(1+Assumptions!$C$60)-0.5*Assumptions!$C$61^2)+Assumptions!$C$61*((RAND()+RAND()+RAND()+RAND()+RAND()+RAND()+RAND()+RAND()+RAND()+RAND()+RAND()+RAND())-6))-1)+Liquidity_30Y!W13)</x:f>
        <x:v>5140841.818975657</x:v>
      </x:c>
      <x:c r="W369" s="16" t="n">
        <x:f>MAX(0,V369*(1+EXP((LN(1+Assumptions!$C$60)-0.5*Assumptions!$C$61^2)+Assumptions!$C$61*((RAND()+RAND()+RAND()+RAND()+RAND()+RAND()+RAND()+RAND()+RAND()+RAND()+RAND()+RAND())-6))-1)+Liquidity_30Y!X13)</x:f>
        <x:v>5151776.794869136</x:v>
      </x:c>
      <x:c r="X369" s="16" t="n">
        <x:f>MAX(0,W369*(1+EXP((LN(1+Assumptions!$C$60)-0.5*Assumptions!$C$61^2)+Assumptions!$C$61*((RAND()+RAND()+RAND()+RAND()+RAND()+RAND()+RAND()+RAND()+RAND()+RAND()+RAND()+RAND())-6))-1)+Liquidity_30Y!Y13)</x:f>
        <x:v>5901274.630940964</x:v>
      </x:c>
      <x:c r="Y369" s="16" t="n">
        <x:f>MAX(0,X369*(1+EXP((LN(1+Assumptions!$C$60)-0.5*Assumptions!$C$61^2)+Assumptions!$C$61*((RAND()+RAND()+RAND()+RAND()+RAND()+RAND()+RAND()+RAND()+RAND()+RAND()+RAND()+RAND())-6))-1)+Liquidity_30Y!Z13)</x:f>
        <x:v>5890349.299188608</x:v>
      </x:c>
      <x:c r="Z369" s="16" t="n">
        <x:f>MAX(0,Y369*(1+EXP((LN(1+Assumptions!$C$60)-0.5*Assumptions!$C$61^2)+Assumptions!$C$61*((RAND()+RAND()+RAND()+RAND()+RAND()+RAND()+RAND()+RAND()+RAND()+RAND()+RAND()+RAND())-6))-1)+Liquidity_30Y!AA13)</x:f>
        <x:v>7530341.659219726</x:v>
      </x:c>
      <x:c r="AA369" s="16" t="n">
        <x:f>MAX(0,Z369*(1+EXP((LN(1+Assumptions!$C$60)-0.5*Assumptions!$C$61^2)+Assumptions!$C$61*((RAND()+RAND()+RAND()+RAND()+RAND()+RAND()+RAND()+RAND()+RAND()+RAND()+RAND()+RAND())-6))-1)+Liquidity_30Y!AB13)</x:f>
        <x:v>9222298.559199924</x:v>
      </x:c>
      <x:c r="AB369" s="16" t="n">
        <x:f>MAX(0,AA369*(1+EXP((LN(1+Assumptions!$C$60)-0.5*Assumptions!$C$61^2)+Assumptions!$C$61*((RAND()+RAND()+RAND()+RAND()+RAND()+RAND()+RAND()+RAND()+RAND()+RAND()+RAND()+RAND())-6))-1)+Liquidity_30Y!AC13)</x:f>
        <x:v>7902446.77977475</x:v>
      </x:c>
      <x:c r="AC369" s="16" t="n">
        <x:f>MAX(0,AB369*(1+EXP((LN(1+Assumptions!$C$60)-0.5*Assumptions!$C$61^2)+Assumptions!$C$61*((RAND()+RAND()+RAND()+RAND()+RAND()+RAND()+RAND()+RAND()+RAND()+RAND()+RAND()+RAND())-6))-1)+Liquidity_30Y!AD13)</x:f>
        <x:v>7042647.15704794</x:v>
      </x:c>
      <x:c r="AD369" s="16" t="n">
        <x:f>MAX(0,AC369*(1+EXP((LN(1+Assumptions!$C$60)-0.5*Assumptions!$C$61^2)+Assumptions!$C$61*((RAND()+RAND()+RAND()+RAND()+RAND()+RAND()+RAND()+RAND()+RAND()+RAND()+RAND()+RAND())-6))-1)+Liquidity_30Y!AE13)</x:f>
        <x:v>7298326.709400425</x:v>
      </x:c>
      <x:c r="AE369" s="16" t="n">
        <x:f>MAX(0,AD369*(1+EXP((LN(1+Assumptions!$C$60)-0.5*Assumptions!$C$61^2)+Assumptions!$C$61*((RAND()+RAND()+RAND()+RAND()+RAND()+RAND()+RAND()+RAND()+RAND()+RAND()+RAND()+RAND())-6))-1)+Liquidity_30Y!AF13)</x:f>
        <x:v>8843852.016210843</x:v>
      </x:c>
      <x:c r="AF369" s="16" t="n">
        <x:f>MAX(0,AE369*(1+EXP((LN(1+Assumptions!$C$60)-0.5*Assumptions!$C$61^2)+Assumptions!$C$61*((RAND()+RAND()+RAND()+RAND()+RAND()+RAND()+RAND()+RAND()+RAND()+RAND()+RAND()+RAND())-6))-1)+Liquidity_30Y!AG13)</x:f>
        <x:v>10222634.161377475</x:v>
      </x:c>
    </x:row>
    <x:row r="370">
      <x:c r="A370" s="39">
        <x:v>366</x:v>
      </x:c>
      <x:c r="B370" s="16" t="n">
        <x:f>Liquidity_30Y!C14</x:f>
        <x:v>1029031.25</x:v>
      </x:c>
      <x:c r="C370" s="16" t="n">
        <x:f>MAX(0,B370*(1+EXP((LN(1+Assumptions!$C$60)-0.5*Assumptions!$C$61^2)+Assumptions!$C$61*((RAND()+RAND()+RAND()+RAND()+RAND()+RAND()+RAND()+RAND()+RAND()+RAND()+RAND()+RAND())-6))-1)+Liquidity_30Y!D13)</x:f>
        <x:v>1049147.377463827</x:v>
      </x:c>
      <x:c r="D370" s="16" t="n">
        <x:f>MAX(0,C370*(1+EXP((LN(1+Assumptions!$C$60)-0.5*Assumptions!$C$61^2)+Assumptions!$C$61*((RAND()+RAND()+RAND()+RAND()+RAND()+RAND()+RAND()+RAND()+RAND()+RAND()+RAND()+RAND())-6))-1)+Liquidity_30Y!E13)</x:f>
        <x:v>1205097.5174662163</x:v>
      </x:c>
      <x:c r="E370" s="16" t="n">
        <x:f>MAX(0,D370*(1+EXP((LN(1+Assumptions!$C$60)-0.5*Assumptions!$C$61^2)+Assumptions!$C$61*((RAND()+RAND()+RAND()+RAND()+RAND()+RAND()+RAND()+RAND()+RAND()+RAND()+RAND()+RAND())-6))-1)+Liquidity_30Y!F13)</x:f>
        <x:v>1532354.4985183876</x:v>
      </x:c>
      <x:c r="F370" s="16" t="n">
        <x:f>MAX(0,E370*(1+EXP((LN(1+Assumptions!$C$60)-0.5*Assumptions!$C$61^2)+Assumptions!$C$61*((RAND()+RAND()+RAND()+RAND()+RAND()+RAND()+RAND()+RAND()+RAND()+RAND()+RAND()+RAND())-6))-1)+Liquidity_30Y!G13)</x:f>
        <x:v>1298308.563412</x:v>
      </x:c>
      <x:c r="G370" s="16" t="n">
        <x:f>MAX(0,F370*(1+EXP((LN(1+Assumptions!$C$60)-0.5*Assumptions!$C$61^2)+Assumptions!$C$61*((RAND()+RAND()+RAND()+RAND()+RAND()+RAND()+RAND()+RAND()+RAND()+RAND()+RAND()+RAND())-6))-1)+Liquidity_30Y!H13)</x:f>
        <x:v>1542300.70843503</x:v>
      </x:c>
      <x:c r="H370" s="16" t="n">
        <x:f>MAX(0,G370*(1+EXP((LN(1+Assumptions!$C$60)-0.5*Assumptions!$C$61^2)+Assumptions!$C$61*((RAND()+RAND()+RAND()+RAND()+RAND()+RAND()+RAND()+RAND()+RAND()+RAND()+RAND()+RAND())-6))-1)+Liquidity_30Y!I13)</x:f>
        <x:v>1726099.0119198335</x:v>
      </x:c>
      <x:c r="I370" s="16" t="n">
        <x:f>MAX(0,H370*(1+EXP((LN(1+Assumptions!$C$60)-0.5*Assumptions!$C$61^2)+Assumptions!$C$61*((RAND()+RAND()+RAND()+RAND()+RAND()+RAND()+RAND()+RAND()+RAND()+RAND()+RAND()+RAND())-6))-1)+Liquidity_30Y!J13)</x:f>
        <x:v>1729287.0197163622</x:v>
      </x:c>
      <x:c r="J370" s="16" t="n">
        <x:f>MAX(0,I370*(1+EXP((LN(1+Assumptions!$C$60)-0.5*Assumptions!$C$61^2)+Assumptions!$C$61*((RAND()+RAND()+RAND()+RAND()+RAND()+RAND()+RAND()+RAND()+RAND()+RAND()+RAND()+RAND())-6))-1)+Liquidity_30Y!K13)</x:f>
        <x:v>2130320.5331275873</x:v>
      </x:c>
      <x:c r="K370" s="16" t="n">
        <x:f>MAX(0,J370*(1+EXP((LN(1+Assumptions!$C$60)-0.5*Assumptions!$C$61^2)+Assumptions!$C$61*((RAND()+RAND()+RAND()+RAND()+RAND()+RAND()+RAND()+RAND()+RAND()+RAND()+RAND()+RAND())-6))-1)+Liquidity_30Y!L13)</x:f>
        <x:v>1438575.036166268</x:v>
      </x:c>
      <x:c r="L370" s="16" t="n">
        <x:f>MAX(0,K370*(1+EXP((LN(1+Assumptions!$C$60)-0.5*Assumptions!$C$61^2)+Assumptions!$C$61*((RAND()+RAND()+RAND()+RAND()+RAND()+RAND()+RAND()+RAND()+RAND()+RAND()+RAND()+RAND())-6))-1)+Liquidity_30Y!M13)</x:f>
        <x:v>1418418.3868128783</x:v>
      </x:c>
      <x:c r="M370" s="16" t="n">
        <x:f>MAX(0,L370*(1+EXP((LN(1+Assumptions!$C$60)-0.5*Assumptions!$C$61^2)+Assumptions!$C$61*((RAND()+RAND()+RAND()+RAND()+RAND()+RAND()+RAND()+RAND()+RAND()+RAND()+RAND()+RAND())-6))-1)+Liquidity_30Y!N13)</x:f>
        <x:v>1302643.3233448286</x:v>
      </x:c>
      <x:c r="N370" s="16" t="n">
        <x:f>MAX(0,M370*(1+EXP((LN(1+Assumptions!$C$60)-0.5*Assumptions!$C$61^2)+Assumptions!$C$61*((RAND()+RAND()+RAND()+RAND()+RAND()+RAND()+RAND()+RAND()+RAND()+RAND()+RAND()+RAND())-6))-1)+Liquidity_30Y!O13)</x:f>
        <x:v>1904153.301942308</x:v>
      </x:c>
      <x:c r="O370" s="16" t="n">
        <x:f>MAX(0,N370*(1+EXP((LN(1+Assumptions!$C$60)-0.5*Assumptions!$C$61^2)+Assumptions!$C$61*((RAND()+RAND()+RAND()+RAND()+RAND()+RAND()+RAND()+RAND()+RAND()+RAND()+RAND()+RAND())-6))-1)+Liquidity_30Y!P13)</x:f>
        <x:v>2086027.9848730124</x:v>
      </x:c>
      <x:c r="P370" s="16" t="n">
        <x:f>MAX(0,O370*(1+EXP((LN(1+Assumptions!$C$60)-0.5*Assumptions!$C$61^2)+Assumptions!$C$61*((RAND()+RAND()+RAND()+RAND()+RAND()+RAND()+RAND()+RAND()+RAND()+RAND()+RAND()+RAND())-6))-1)+Liquidity_30Y!Q13)</x:f>
        <x:v>2504949.868661349</x:v>
      </x:c>
      <x:c r="Q370" s="16" t="n">
        <x:f>MAX(0,P370*(1+EXP((LN(1+Assumptions!$C$60)-0.5*Assumptions!$C$61^2)+Assumptions!$C$61*((RAND()+RAND()+RAND()+RAND()+RAND()+RAND()+RAND()+RAND()+RAND()+RAND()+RAND()+RAND())-6))-1)+Liquidity_30Y!R13)</x:f>
        <x:v>2942071.3433536966</x:v>
      </x:c>
      <x:c r="R370" s="16" t="n">
        <x:f>MAX(0,Q370*(1+EXP((LN(1+Assumptions!$C$60)-0.5*Assumptions!$C$61^2)+Assumptions!$C$61*((RAND()+RAND()+RAND()+RAND()+RAND()+RAND()+RAND()+RAND()+RAND()+RAND()+RAND()+RAND())-6))-1)+Liquidity_30Y!S13)</x:f>
        <x:v>3747276.5737493685</x:v>
      </x:c>
      <x:c r="S370" s="16" t="n">
        <x:f>MAX(0,R370*(1+EXP((LN(1+Assumptions!$C$60)-0.5*Assumptions!$C$61^2)+Assumptions!$C$61*((RAND()+RAND()+RAND()+RAND()+RAND()+RAND()+RAND()+RAND()+RAND()+RAND()+RAND()+RAND())-6))-1)+Liquidity_30Y!T13)</x:f>
        <x:v>4285677.54846238</x:v>
      </x:c>
      <x:c r="T370" s="16" t="n">
        <x:f>MAX(0,S370*(1+EXP((LN(1+Assumptions!$C$60)-0.5*Assumptions!$C$61^2)+Assumptions!$C$61*((RAND()+RAND()+RAND()+RAND()+RAND()+RAND()+RAND()+RAND()+RAND()+RAND()+RAND()+RAND())-6))-1)+Liquidity_30Y!U13)</x:f>
        <x:v>4907681.963216904</x:v>
      </x:c>
      <x:c r="U370" s="16" t="n">
        <x:f>MAX(0,T370*(1+EXP((LN(1+Assumptions!$C$60)-0.5*Assumptions!$C$61^2)+Assumptions!$C$61*((RAND()+RAND()+RAND()+RAND()+RAND()+RAND()+RAND()+RAND()+RAND()+RAND()+RAND()+RAND())-6))-1)+Liquidity_30Y!V13)</x:f>
        <x:v>4926455.893030913</x:v>
      </x:c>
      <x:c r="V370" s="16" t="n">
        <x:f>MAX(0,U370*(1+EXP((LN(1+Assumptions!$C$60)-0.5*Assumptions!$C$61^2)+Assumptions!$C$61*((RAND()+RAND()+RAND()+RAND()+RAND()+RAND()+RAND()+RAND()+RAND()+RAND()+RAND()+RAND())-6))-1)+Liquidity_30Y!W13)</x:f>
        <x:v>5298399.5776973</x:v>
      </x:c>
      <x:c r="W370" s="16" t="n">
        <x:f>MAX(0,V370*(1+EXP((LN(1+Assumptions!$C$60)-0.5*Assumptions!$C$61^2)+Assumptions!$C$61*((RAND()+RAND()+RAND()+RAND()+RAND()+RAND()+RAND()+RAND()+RAND()+RAND()+RAND()+RAND())-6))-1)+Liquidity_30Y!X13)</x:f>
        <x:v>4085291.2709656497</x:v>
      </x:c>
      <x:c r="X370" s="16" t="n">
        <x:f>MAX(0,W370*(1+EXP((LN(1+Assumptions!$C$60)-0.5*Assumptions!$C$61^2)+Assumptions!$C$61*((RAND()+RAND()+RAND()+RAND()+RAND()+RAND()+RAND()+RAND()+RAND()+RAND()+RAND()+RAND())-6))-1)+Liquidity_30Y!Y13)</x:f>
        <x:v>3823438.2675023396</x:v>
      </x:c>
      <x:c r="Y370" s="16" t="n">
        <x:f>MAX(0,X370*(1+EXP((LN(1+Assumptions!$C$60)-0.5*Assumptions!$C$61^2)+Assumptions!$C$61*((RAND()+RAND()+RAND()+RAND()+RAND()+RAND()+RAND()+RAND()+RAND()+RAND()+RAND()+RAND())-6))-1)+Liquidity_30Y!Z13)</x:f>
        <x:v>3386828.5403066818</x:v>
      </x:c>
      <x:c r="Z370" s="16" t="n">
        <x:f>MAX(0,Y370*(1+EXP((LN(1+Assumptions!$C$60)-0.5*Assumptions!$C$61^2)+Assumptions!$C$61*((RAND()+RAND()+RAND()+RAND()+RAND()+RAND()+RAND()+RAND()+RAND()+RAND()+RAND()+RAND())-6))-1)+Liquidity_30Y!AA13)</x:f>
        <x:v>3219480.5665399963</x:v>
      </x:c>
      <x:c r="AA370" s="16" t="n">
        <x:f>MAX(0,Z370*(1+EXP((LN(1+Assumptions!$C$60)-0.5*Assumptions!$C$61^2)+Assumptions!$C$61*((RAND()+RAND()+RAND()+RAND()+RAND()+RAND()+RAND()+RAND()+RAND()+RAND()+RAND()+RAND())-6))-1)+Liquidity_30Y!AB13)</x:f>
        <x:v>3920782.4989617136</x:v>
      </x:c>
      <x:c r="AB370" s="16" t="n">
        <x:f>MAX(0,AA370*(1+EXP((LN(1+Assumptions!$C$60)-0.5*Assumptions!$C$61^2)+Assumptions!$C$61*((RAND()+RAND()+RAND()+RAND()+RAND()+RAND()+RAND()+RAND()+RAND()+RAND()+RAND()+RAND())-6))-1)+Liquidity_30Y!AC13)</x:f>
        <x:v>3905022.671996706</x:v>
      </x:c>
      <x:c r="AC370" s="16" t="n">
        <x:f>MAX(0,AB370*(1+EXP((LN(1+Assumptions!$C$60)-0.5*Assumptions!$C$61^2)+Assumptions!$C$61*((RAND()+RAND()+RAND()+RAND()+RAND()+RAND()+RAND()+RAND()+RAND()+RAND()+RAND()+RAND())-6))-1)+Liquidity_30Y!AD13)</x:f>
        <x:v>3509622.335340277</x:v>
      </x:c>
      <x:c r="AD370" s="16" t="n">
        <x:f>MAX(0,AC370*(1+EXP((LN(1+Assumptions!$C$60)-0.5*Assumptions!$C$61^2)+Assumptions!$C$61*((RAND()+RAND()+RAND()+RAND()+RAND()+RAND()+RAND()+RAND()+RAND()+RAND()+RAND()+RAND())-6))-1)+Liquidity_30Y!AE13)</x:f>
        <x:v>3278146.123464152</x:v>
      </x:c>
      <x:c r="AE370" s="16" t="n">
        <x:f>MAX(0,AD370*(1+EXP((LN(1+Assumptions!$C$60)-0.5*Assumptions!$C$61^2)+Assumptions!$C$61*((RAND()+RAND()+RAND()+RAND()+RAND()+RAND()+RAND()+RAND()+RAND()+RAND()+RAND()+RAND())-6))-1)+Liquidity_30Y!AF13)</x:f>
        <x:v>4168668.527518153</x:v>
      </x:c>
      <x:c r="AF370" s="16" t="n">
        <x:f>MAX(0,AE370*(1+EXP((LN(1+Assumptions!$C$60)-0.5*Assumptions!$C$61^2)+Assumptions!$C$61*((RAND()+RAND()+RAND()+RAND()+RAND()+RAND()+RAND()+RAND()+RAND()+RAND()+RAND()+RAND())-6))-1)+Liquidity_30Y!AG13)</x:f>
        <x:v>4796680.677088211</x:v>
      </x:c>
    </x:row>
    <x:row r="371">
      <x:c r="A371" s="39">
        <x:v>367</x:v>
      </x:c>
      <x:c r="B371" s="16" t="n">
        <x:f>Liquidity_30Y!C14</x:f>
        <x:v>1029031.25</x:v>
      </x:c>
      <x:c r="C371" s="16" t="n">
        <x:f>MAX(0,B371*(1+EXP((LN(1+Assumptions!$C$60)-0.5*Assumptions!$C$61^2)+Assumptions!$C$61*((RAND()+RAND()+RAND()+RAND()+RAND()+RAND()+RAND()+RAND()+RAND()+RAND()+RAND()+RAND())-6))-1)+Liquidity_30Y!D13)</x:f>
        <x:v>1067285.5278770272</x:v>
      </x:c>
      <x:c r="D371" s="16" t="n">
        <x:f>MAX(0,C371*(1+EXP((LN(1+Assumptions!$C$60)-0.5*Assumptions!$C$61^2)+Assumptions!$C$61*((RAND()+RAND()+RAND()+RAND()+RAND()+RAND()+RAND()+RAND()+RAND()+RAND()+RAND()+RAND())-6))-1)+Liquidity_30Y!E13)</x:f>
        <x:v>919151.851825482</x:v>
      </x:c>
      <x:c r="E371" s="16" t="n">
        <x:f>MAX(0,D371*(1+EXP((LN(1+Assumptions!$C$60)-0.5*Assumptions!$C$61^2)+Assumptions!$C$61*((RAND()+RAND()+RAND()+RAND()+RAND()+RAND()+RAND()+RAND()+RAND()+RAND()+RAND()+RAND())-6))-1)+Liquidity_30Y!F13)</x:f>
        <x:v>947225.7286018686</x:v>
      </x:c>
      <x:c r="F371" s="16" t="n">
        <x:f>MAX(0,E371*(1+EXP((LN(1+Assumptions!$C$60)-0.5*Assumptions!$C$61^2)+Assumptions!$C$61*((RAND()+RAND()+RAND()+RAND()+RAND()+RAND()+RAND()+RAND()+RAND()+RAND()+RAND()+RAND())-6))-1)+Liquidity_30Y!G13)</x:f>
        <x:v>967600.404034758</x:v>
      </x:c>
      <x:c r="G371" s="16" t="n">
        <x:f>MAX(0,F371*(1+EXP((LN(1+Assumptions!$C$60)-0.5*Assumptions!$C$61^2)+Assumptions!$C$61*((RAND()+RAND()+RAND()+RAND()+RAND()+RAND()+RAND()+RAND()+RAND()+RAND()+RAND()+RAND())-6))-1)+Liquidity_30Y!H13)</x:f>
        <x:v>1089850.1679718897</x:v>
      </x:c>
      <x:c r="H371" s="16" t="n">
        <x:f>MAX(0,G371*(1+EXP((LN(1+Assumptions!$C$60)-0.5*Assumptions!$C$61^2)+Assumptions!$C$61*((RAND()+RAND()+RAND()+RAND()+RAND()+RAND()+RAND()+RAND()+RAND()+RAND()+RAND()+RAND())-6))-1)+Liquidity_30Y!I13)</x:f>
        <x:v>1615740.1543790759</x:v>
      </x:c>
      <x:c r="I371" s="16" t="n">
        <x:f>MAX(0,H371*(1+EXP((LN(1+Assumptions!$C$60)-0.5*Assumptions!$C$61^2)+Assumptions!$C$61*((RAND()+RAND()+RAND()+RAND()+RAND()+RAND()+RAND()+RAND()+RAND()+RAND()+RAND()+RAND())-6))-1)+Liquidity_30Y!J13)</x:f>
        <x:v>1600414.153632123</x:v>
      </x:c>
      <x:c r="J371" s="16" t="n">
        <x:f>MAX(0,I371*(1+EXP((LN(1+Assumptions!$C$60)-0.5*Assumptions!$C$61^2)+Assumptions!$C$61*((RAND()+RAND()+RAND()+RAND()+RAND()+RAND()+RAND()+RAND()+RAND()+RAND()+RAND()+RAND())-6))-1)+Liquidity_30Y!K13)</x:f>
        <x:v>1424704.639769414</x:v>
      </x:c>
      <x:c r="K371" s="16" t="n">
        <x:f>MAX(0,J371*(1+EXP((LN(1+Assumptions!$C$60)-0.5*Assumptions!$C$61^2)+Assumptions!$C$61*((RAND()+RAND()+RAND()+RAND()+RAND()+RAND()+RAND()+RAND()+RAND()+RAND()+RAND()+RAND())-6))-1)+Liquidity_30Y!L13)</x:f>
        <x:v>1689069.454269652</x:v>
      </x:c>
      <x:c r="L371" s="16" t="n">
        <x:f>MAX(0,K371*(1+EXP((LN(1+Assumptions!$C$60)-0.5*Assumptions!$C$61^2)+Assumptions!$C$61*((RAND()+RAND()+RAND()+RAND()+RAND()+RAND()+RAND()+RAND()+RAND()+RAND()+RAND()+RAND())-6))-1)+Liquidity_30Y!M13)</x:f>
        <x:v>1977041.792100156</x:v>
      </x:c>
      <x:c r="M371" s="16" t="n">
        <x:f>MAX(0,L371*(1+EXP((LN(1+Assumptions!$C$60)-0.5*Assumptions!$C$61^2)+Assumptions!$C$61*((RAND()+RAND()+RAND()+RAND()+RAND()+RAND()+RAND()+RAND()+RAND()+RAND()+RAND()+RAND())-6))-1)+Liquidity_30Y!N13)</x:f>
        <x:v>2076625.8390715232</x:v>
      </x:c>
      <x:c r="N371" s="16" t="n">
        <x:f>MAX(0,M371*(1+EXP((LN(1+Assumptions!$C$60)-0.5*Assumptions!$C$61^2)+Assumptions!$C$61*((RAND()+RAND()+RAND()+RAND()+RAND()+RAND()+RAND()+RAND()+RAND()+RAND()+RAND()+RAND())-6))-1)+Liquidity_30Y!O13)</x:f>
        <x:v>2323018.6172069414</x:v>
      </x:c>
      <x:c r="O371" s="16" t="n">
        <x:f>MAX(0,N371*(1+EXP((LN(1+Assumptions!$C$60)-0.5*Assumptions!$C$61^2)+Assumptions!$C$61*((RAND()+RAND()+RAND()+RAND()+RAND()+RAND()+RAND()+RAND()+RAND()+RAND()+RAND()+RAND())-6))-1)+Liquidity_30Y!P13)</x:f>
        <x:v>2794482.5318267555</x:v>
      </x:c>
      <x:c r="P371" s="16" t="n">
        <x:f>MAX(0,O371*(1+EXP((LN(1+Assumptions!$C$60)-0.5*Assumptions!$C$61^2)+Assumptions!$C$61*((RAND()+RAND()+RAND()+RAND()+RAND()+RAND()+RAND()+RAND()+RAND()+RAND()+RAND()+RAND())-6))-1)+Liquidity_30Y!Q13)</x:f>
        <x:v>2710714.56926014</x:v>
      </x:c>
      <x:c r="Q371" s="16" t="n">
        <x:f>MAX(0,P371*(1+EXP((LN(1+Assumptions!$C$60)-0.5*Assumptions!$C$61^2)+Assumptions!$C$61*((RAND()+RAND()+RAND()+RAND()+RAND()+RAND()+RAND()+RAND()+RAND()+RAND()+RAND()+RAND())-6))-1)+Liquidity_30Y!R13)</x:f>
        <x:v>2542453.0201902385</x:v>
      </x:c>
      <x:c r="R371" s="16" t="n">
        <x:f>MAX(0,Q371*(1+EXP((LN(1+Assumptions!$C$60)-0.5*Assumptions!$C$61^2)+Assumptions!$C$61*((RAND()+RAND()+RAND()+RAND()+RAND()+RAND()+RAND()+RAND()+RAND()+RAND()+RAND()+RAND())-6))-1)+Liquidity_30Y!S13)</x:f>
        <x:v>2456611.0090625174</x:v>
      </x:c>
      <x:c r="S371" s="16" t="n">
        <x:f>MAX(0,R371*(1+EXP((LN(1+Assumptions!$C$60)-0.5*Assumptions!$C$61^2)+Assumptions!$C$61*((RAND()+RAND()+RAND()+RAND()+RAND()+RAND()+RAND()+RAND()+RAND()+RAND()+RAND()+RAND())-6))-1)+Liquidity_30Y!T13)</x:f>
        <x:v>2854676.6104224413</x:v>
      </x:c>
      <x:c r="T371" s="16" t="n">
        <x:f>MAX(0,S371*(1+EXP((LN(1+Assumptions!$C$60)-0.5*Assumptions!$C$61^2)+Assumptions!$C$61*((RAND()+RAND()+RAND()+RAND()+RAND()+RAND()+RAND()+RAND()+RAND()+RAND()+RAND()+RAND())-6))-1)+Liquidity_30Y!U13)</x:f>
        <x:v>3078401.9616035386</x:v>
      </x:c>
      <x:c r="U371" s="16" t="n">
        <x:f>MAX(0,T371*(1+EXP((LN(1+Assumptions!$C$60)-0.5*Assumptions!$C$61^2)+Assumptions!$C$61*((RAND()+RAND()+RAND()+RAND()+RAND()+RAND()+RAND()+RAND()+RAND()+RAND()+RAND()+RAND())-6))-1)+Liquidity_30Y!V13)</x:f>
        <x:v>2873384.7262962456</x:v>
      </x:c>
      <x:c r="V371" s="16" t="n">
        <x:f>MAX(0,U371*(1+EXP((LN(1+Assumptions!$C$60)-0.5*Assumptions!$C$61^2)+Assumptions!$C$61*((RAND()+RAND()+RAND()+RAND()+RAND()+RAND()+RAND()+RAND()+RAND()+RAND()+RAND()+RAND())-6))-1)+Liquidity_30Y!W13)</x:f>
        <x:v>2999649.5588861895</x:v>
      </x:c>
      <x:c r="W371" s="16" t="n">
        <x:f>MAX(0,V371*(1+EXP((LN(1+Assumptions!$C$60)-0.5*Assumptions!$C$61^2)+Assumptions!$C$61*((RAND()+RAND()+RAND()+RAND()+RAND()+RAND()+RAND()+RAND()+RAND()+RAND()+RAND()+RAND())-6))-1)+Liquidity_30Y!X13)</x:f>
        <x:v>3333481.155965847</x:v>
      </x:c>
      <x:c r="X371" s="16" t="n">
        <x:f>MAX(0,W371*(1+EXP((LN(1+Assumptions!$C$60)-0.5*Assumptions!$C$61^2)+Assumptions!$C$61*((RAND()+RAND()+RAND()+RAND()+RAND()+RAND()+RAND()+RAND()+RAND()+RAND()+RAND()+RAND())-6))-1)+Liquidity_30Y!Y13)</x:f>
        <x:v>3469396.1585384784</x:v>
      </x:c>
      <x:c r="Y371" s="16" t="n">
        <x:f>MAX(0,X371*(1+EXP((LN(1+Assumptions!$C$60)-0.5*Assumptions!$C$61^2)+Assumptions!$C$61*((RAND()+RAND()+RAND()+RAND()+RAND()+RAND()+RAND()+RAND()+RAND()+RAND()+RAND()+RAND())-6))-1)+Liquidity_30Y!Z13)</x:f>
        <x:v>3909645.5082855257</x:v>
      </x:c>
      <x:c r="Z371" s="16" t="n">
        <x:f>MAX(0,Y371*(1+EXP((LN(1+Assumptions!$C$60)-0.5*Assumptions!$C$61^2)+Assumptions!$C$61*((RAND()+RAND()+RAND()+RAND()+RAND()+RAND()+RAND()+RAND()+RAND()+RAND()+RAND()+RAND())-6))-1)+Liquidity_30Y!AA13)</x:f>
        <x:v>4761790.640587679</x:v>
      </x:c>
      <x:c r="AA371" s="16" t="n">
        <x:f>MAX(0,Z371*(1+EXP((LN(1+Assumptions!$C$60)-0.5*Assumptions!$C$61^2)+Assumptions!$C$61*((RAND()+RAND()+RAND()+RAND()+RAND()+RAND()+RAND()+RAND()+RAND()+RAND()+RAND()+RAND())-6))-1)+Liquidity_30Y!AB13)</x:f>
        <x:v>5220734.591773796</x:v>
      </x:c>
      <x:c r="AB371" s="16" t="n">
        <x:f>MAX(0,AA371*(1+EXP((LN(1+Assumptions!$C$60)-0.5*Assumptions!$C$61^2)+Assumptions!$C$61*((RAND()+RAND()+RAND()+RAND()+RAND()+RAND()+RAND()+RAND()+RAND()+RAND()+RAND()+RAND())-6))-1)+Liquidity_30Y!AC13)</x:f>
        <x:v>4928256.015924927</x:v>
      </x:c>
      <x:c r="AC371" s="16" t="n">
        <x:f>MAX(0,AB371*(1+EXP((LN(1+Assumptions!$C$60)-0.5*Assumptions!$C$61^2)+Assumptions!$C$61*((RAND()+RAND()+RAND()+RAND()+RAND()+RAND()+RAND()+RAND()+RAND()+RAND()+RAND()+RAND())-6))-1)+Liquidity_30Y!AD13)</x:f>
        <x:v>6537799.75079218</x:v>
      </x:c>
      <x:c r="AD371" s="16" t="n">
        <x:f>MAX(0,AC371*(1+EXP((LN(1+Assumptions!$C$60)-0.5*Assumptions!$C$61^2)+Assumptions!$C$61*((RAND()+RAND()+RAND()+RAND()+RAND()+RAND()+RAND()+RAND()+RAND()+RAND()+RAND()+RAND())-6))-1)+Liquidity_30Y!AE13)</x:f>
        <x:v>7879367.333246382</x:v>
      </x:c>
      <x:c r="AE371" s="16" t="n">
        <x:f>MAX(0,AD371*(1+EXP((LN(1+Assumptions!$C$60)-0.5*Assumptions!$C$61^2)+Assumptions!$C$61*((RAND()+RAND()+RAND()+RAND()+RAND()+RAND()+RAND()+RAND()+RAND()+RAND()+RAND()+RAND())-6))-1)+Liquidity_30Y!AF13)</x:f>
        <x:v>11880736.55503786</x:v>
      </x:c>
      <x:c r="AF371" s="16" t="n">
        <x:f>MAX(0,AE371*(1+EXP((LN(1+Assumptions!$C$60)-0.5*Assumptions!$C$61^2)+Assumptions!$C$61*((RAND()+RAND()+RAND()+RAND()+RAND()+RAND()+RAND()+RAND()+RAND()+RAND()+RAND()+RAND())-6))-1)+Liquidity_30Y!AG13)</x:f>
        <x:v>14519688.427584054</x:v>
      </x:c>
    </x:row>
    <x:row r="372">
      <x:c r="A372" s="39">
        <x:v>368</x:v>
      </x:c>
      <x:c r="B372" s="16" t="n">
        <x:f>Liquidity_30Y!C14</x:f>
        <x:v>1029031.25</x:v>
      </x:c>
      <x:c r="C372" s="16" t="n">
        <x:f>MAX(0,B372*(1+EXP((LN(1+Assumptions!$C$60)-0.5*Assumptions!$C$61^2)+Assumptions!$C$61*((RAND()+RAND()+RAND()+RAND()+RAND()+RAND()+RAND()+RAND()+RAND()+RAND()+RAND()+RAND())-6))-1)+Liquidity_30Y!D13)</x:f>
        <x:v>1041608.7786862921</x:v>
      </x:c>
      <x:c r="D372" s="16" t="n">
        <x:f>MAX(0,C372*(1+EXP((LN(1+Assumptions!$C$60)-0.5*Assumptions!$C$61^2)+Assumptions!$C$61*((RAND()+RAND()+RAND()+RAND()+RAND()+RAND()+RAND()+RAND()+RAND()+RAND()+RAND()+RAND())-6))-1)+Liquidity_30Y!E13)</x:f>
        <x:v>1665281.157608343</x:v>
      </x:c>
      <x:c r="E372" s="16" t="n">
        <x:f>MAX(0,D372*(1+EXP((LN(1+Assumptions!$C$60)-0.5*Assumptions!$C$61^2)+Assumptions!$C$61*((RAND()+RAND()+RAND()+RAND()+RAND()+RAND()+RAND()+RAND()+RAND()+RAND()+RAND()+RAND())-6))-1)+Liquidity_30Y!F13)</x:f>
        <x:v>2330596.309332824</x:v>
      </x:c>
      <x:c r="F372" s="16" t="n">
        <x:f>MAX(0,E372*(1+EXP((LN(1+Assumptions!$C$60)-0.5*Assumptions!$C$61^2)+Assumptions!$C$61*((RAND()+RAND()+RAND()+RAND()+RAND()+RAND()+RAND()+RAND()+RAND()+RAND()+RAND()+RAND())-6))-1)+Liquidity_30Y!G13)</x:f>
        <x:v>2685140.481110304</x:v>
      </x:c>
      <x:c r="G372" s="16" t="n">
        <x:f>MAX(0,F372*(1+EXP((LN(1+Assumptions!$C$60)-0.5*Assumptions!$C$61^2)+Assumptions!$C$61*((RAND()+RAND()+RAND()+RAND()+RAND()+RAND()+RAND()+RAND()+RAND()+RAND()+RAND()+RAND())-6))-1)+Liquidity_30Y!H13)</x:f>
        <x:v>2209338.1289197234</x:v>
      </x:c>
      <x:c r="H372" s="16" t="n">
        <x:f>MAX(0,G372*(1+EXP((LN(1+Assumptions!$C$60)-0.5*Assumptions!$C$61^2)+Assumptions!$C$61*((RAND()+RAND()+RAND()+RAND()+RAND()+RAND()+RAND()+RAND()+RAND()+RAND()+RAND()+RAND())-6))-1)+Liquidity_30Y!I13)</x:f>
        <x:v>2074471.1276499396</x:v>
      </x:c>
      <x:c r="I372" s="16" t="n">
        <x:f>MAX(0,H372*(1+EXP((LN(1+Assumptions!$C$60)-0.5*Assumptions!$C$61^2)+Assumptions!$C$61*((RAND()+RAND()+RAND()+RAND()+RAND()+RAND()+RAND()+RAND()+RAND()+RAND()+RAND()+RAND())-6))-1)+Liquidity_30Y!J13)</x:f>
        <x:v>2249280.6106792083</x:v>
      </x:c>
      <x:c r="J372" s="16" t="n">
        <x:f>MAX(0,I372*(1+EXP((LN(1+Assumptions!$C$60)-0.5*Assumptions!$C$61^2)+Assumptions!$C$61*((RAND()+RAND()+RAND()+RAND()+RAND()+RAND()+RAND()+RAND()+RAND()+RAND()+RAND()+RAND())-6))-1)+Liquidity_30Y!K13)</x:f>
        <x:v>2354124.197982</x:v>
      </x:c>
      <x:c r="K372" s="16" t="n">
        <x:f>MAX(0,J372*(1+EXP((LN(1+Assumptions!$C$60)-0.5*Assumptions!$C$61^2)+Assumptions!$C$61*((RAND()+RAND()+RAND()+RAND()+RAND()+RAND()+RAND()+RAND()+RAND()+RAND()+RAND()+RAND())-6))-1)+Liquidity_30Y!L13)</x:f>
        <x:v>2595392.5184812695</x:v>
      </x:c>
      <x:c r="L372" s="16" t="n">
        <x:f>MAX(0,K372*(1+EXP((LN(1+Assumptions!$C$60)-0.5*Assumptions!$C$61^2)+Assumptions!$C$61*((RAND()+RAND()+RAND()+RAND()+RAND()+RAND()+RAND()+RAND()+RAND()+RAND()+RAND()+RAND())-6))-1)+Liquidity_30Y!M13)</x:f>
        <x:v>3177955.3578618057</x:v>
      </x:c>
      <x:c r="M372" s="16" t="n">
        <x:f>MAX(0,L372*(1+EXP((LN(1+Assumptions!$C$60)-0.5*Assumptions!$C$61^2)+Assumptions!$C$61*((RAND()+RAND()+RAND()+RAND()+RAND()+RAND()+RAND()+RAND()+RAND()+RAND()+RAND()+RAND())-6))-1)+Liquidity_30Y!N13)</x:f>
        <x:v>3419367.3364998717</x:v>
      </x:c>
      <x:c r="N372" s="16" t="n">
        <x:f>MAX(0,M372*(1+EXP((LN(1+Assumptions!$C$60)-0.5*Assumptions!$C$61^2)+Assumptions!$C$61*((RAND()+RAND()+RAND()+RAND()+RAND()+RAND()+RAND()+RAND()+RAND()+RAND()+RAND()+RAND())-6))-1)+Liquidity_30Y!O13)</x:f>
        <x:v>3677069.5981592946</x:v>
      </x:c>
      <x:c r="O372" s="16" t="n">
        <x:f>MAX(0,N372*(1+EXP((LN(1+Assumptions!$C$60)-0.5*Assumptions!$C$61^2)+Assumptions!$C$61*((RAND()+RAND()+RAND()+RAND()+RAND()+RAND()+RAND()+RAND()+RAND()+RAND()+RAND()+RAND())-6))-1)+Liquidity_30Y!P13)</x:f>
        <x:v>3951372.3254261995</x:v>
      </x:c>
      <x:c r="P372" s="16" t="n">
        <x:f>MAX(0,O372*(1+EXP((LN(1+Assumptions!$C$60)-0.5*Assumptions!$C$61^2)+Assumptions!$C$61*((RAND()+RAND()+RAND()+RAND()+RAND()+RAND()+RAND()+RAND()+RAND()+RAND()+RAND()+RAND())-6))-1)+Liquidity_30Y!Q13)</x:f>
        <x:v>4302419.8414371535</x:v>
      </x:c>
      <x:c r="Q372" s="16" t="n">
        <x:f>MAX(0,P372*(1+EXP((LN(1+Assumptions!$C$60)-0.5*Assumptions!$C$61^2)+Assumptions!$C$61*((RAND()+RAND()+RAND()+RAND()+RAND()+RAND()+RAND()+RAND()+RAND()+RAND()+RAND()+RAND())-6))-1)+Liquidity_30Y!R13)</x:f>
        <x:v>5571983.381478909</x:v>
      </x:c>
      <x:c r="R372" s="16" t="n">
        <x:f>MAX(0,Q372*(1+EXP((LN(1+Assumptions!$C$60)-0.5*Assumptions!$C$61^2)+Assumptions!$C$61*((RAND()+RAND()+RAND()+RAND()+RAND()+RAND()+RAND()+RAND()+RAND()+RAND()+RAND()+RAND())-6))-1)+Liquidity_30Y!S13)</x:f>
        <x:v>5043418.469412794</x:v>
      </x:c>
      <x:c r="S372" s="16" t="n">
        <x:f>MAX(0,R372*(1+EXP((LN(1+Assumptions!$C$60)-0.5*Assumptions!$C$61^2)+Assumptions!$C$61*((RAND()+RAND()+RAND()+RAND()+RAND()+RAND()+RAND()+RAND()+RAND()+RAND()+RAND()+RAND())-6))-1)+Liquidity_30Y!T13)</x:f>
        <x:v>4602748.8052513525</x:v>
      </x:c>
      <x:c r="T372" s="16" t="n">
        <x:f>MAX(0,S372*(1+EXP((LN(1+Assumptions!$C$60)-0.5*Assumptions!$C$61^2)+Assumptions!$C$61*((RAND()+RAND()+RAND()+RAND()+RAND()+RAND()+RAND()+RAND()+RAND()+RAND()+RAND()+RAND())-6))-1)+Liquidity_30Y!U13)</x:f>
        <x:v>4102699.161304864</x:v>
      </x:c>
      <x:c r="U372" s="16" t="n">
        <x:f>MAX(0,T372*(1+EXP((LN(1+Assumptions!$C$60)-0.5*Assumptions!$C$61^2)+Assumptions!$C$61*((RAND()+RAND()+RAND()+RAND()+RAND()+RAND()+RAND()+RAND()+RAND()+RAND()+RAND()+RAND())-6))-1)+Liquidity_30Y!V13)</x:f>
        <x:v>3839091.955059823</x:v>
      </x:c>
      <x:c r="V372" s="16" t="n">
        <x:f>MAX(0,U372*(1+EXP((LN(1+Assumptions!$C$60)-0.5*Assumptions!$C$61^2)+Assumptions!$C$61*((RAND()+RAND()+RAND()+RAND()+RAND()+RAND()+RAND()+RAND()+RAND()+RAND()+RAND()+RAND())-6))-1)+Liquidity_30Y!W13)</x:f>
        <x:v>4117612.2586828074</x:v>
      </x:c>
      <x:c r="W372" s="16" t="n">
        <x:f>MAX(0,V372*(1+EXP((LN(1+Assumptions!$C$60)-0.5*Assumptions!$C$61^2)+Assumptions!$C$61*((RAND()+RAND()+RAND()+RAND()+RAND()+RAND()+RAND()+RAND()+RAND()+RAND()+RAND()+RAND())-6))-1)+Liquidity_30Y!X13)</x:f>
        <x:v>4362655.424730332</x:v>
      </x:c>
      <x:c r="X372" s="16" t="n">
        <x:f>MAX(0,W372*(1+EXP((LN(1+Assumptions!$C$60)-0.5*Assumptions!$C$61^2)+Assumptions!$C$61*((RAND()+RAND()+RAND()+RAND()+RAND()+RAND()+RAND()+RAND()+RAND()+RAND()+RAND()+RAND())-6))-1)+Liquidity_30Y!Y13)</x:f>
        <x:v>5166235.9330357555</x:v>
      </x:c>
      <x:c r="Y372" s="16" t="n">
        <x:f>MAX(0,X372*(1+EXP((LN(1+Assumptions!$C$60)-0.5*Assumptions!$C$61^2)+Assumptions!$C$61*((RAND()+RAND()+RAND()+RAND()+RAND()+RAND()+RAND()+RAND()+RAND()+RAND()+RAND()+RAND())-6))-1)+Liquidity_30Y!Z13)</x:f>
        <x:v>5158484.786577223</x:v>
      </x:c>
      <x:c r="Z372" s="16" t="n">
        <x:f>MAX(0,Y372*(1+EXP((LN(1+Assumptions!$C$60)-0.5*Assumptions!$C$61^2)+Assumptions!$C$61*((RAND()+RAND()+RAND()+RAND()+RAND()+RAND()+RAND()+RAND()+RAND()+RAND()+RAND()+RAND())-6))-1)+Liquidity_30Y!AA13)</x:f>
        <x:v>5855710.317989767</x:v>
      </x:c>
      <x:c r="AA372" s="16" t="n">
        <x:f>MAX(0,Z372*(1+EXP((LN(1+Assumptions!$C$60)-0.5*Assumptions!$C$61^2)+Assumptions!$C$61*((RAND()+RAND()+RAND()+RAND()+RAND()+RAND()+RAND()+RAND()+RAND()+RAND()+RAND()+RAND())-6))-1)+Liquidity_30Y!AB13)</x:f>
        <x:v>5548165.7039007535</x:v>
      </x:c>
      <x:c r="AB372" s="16" t="n">
        <x:f>MAX(0,AA372*(1+EXP((LN(1+Assumptions!$C$60)-0.5*Assumptions!$C$61^2)+Assumptions!$C$61*((RAND()+RAND()+RAND()+RAND()+RAND()+RAND()+RAND()+RAND()+RAND()+RAND()+RAND()+RAND())-6))-1)+Liquidity_30Y!AC13)</x:f>
        <x:v>5710181.744438685</x:v>
      </x:c>
      <x:c r="AC372" s="16" t="n">
        <x:f>MAX(0,AB372*(1+EXP((LN(1+Assumptions!$C$60)-0.5*Assumptions!$C$61^2)+Assumptions!$C$61*((RAND()+RAND()+RAND()+RAND()+RAND()+RAND()+RAND()+RAND()+RAND()+RAND()+RAND()+RAND())-6))-1)+Liquidity_30Y!AD13)</x:f>
        <x:v>6351774.53546505</x:v>
      </x:c>
      <x:c r="AD372" s="16" t="n">
        <x:f>MAX(0,AC372*(1+EXP((LN(1+Assumptions!$C$60)-0.5*Assumptions!$C$61^2)+Assumptions!$C$61*((RAND()+RAND()+RAND()+RAND()+RAND()+RAND()+RAND()+RAND()+RAND()+RAND()+RAND()+RAND())-6))-1)+Liquidity_30Y!AE13)</x:f>
        <x:v>7574836.013410699</x:v>
      </x:c>
      <x:c r="AE372" s="16" t="n">
        <x:f>MAX(0,AD372*(1+EXP((LN(1+Assumptions!$C$60)-0.5*Assumptions!$C$61^2)+Assumptions!$C$61*((RAND()+RAND()+RAND()+RAND()+RAND()+RAND()+RAND()+RAND()+RAND()+RAND()+RAND()+RAND())-6))-1)+Liquidity_30Y!AF13)</x:f>
        <x:v>9430143.638496976</x:v>
      </x:c>
      <x:c r="AF372" s="16" t="n">
        <x:f>MAX(0,AE372*(1+EXP((LN(1+Assumptions!$C$60)-0.5*Assumptions!$C$61^2)+Assumptions!$C$61*((RAND()+RAND()+RAND()+RAND()+RAND()+RAND()+RAND()+RAND()+RAND()+RAND()+RAND()+RAND())-6))-1)+Liquidity_30Y!AG13)</x:f>
        <x:v>10948203.101506738</x:v>
      </x:c>
    </x:row>
    <x:row r="373">
      <x:c r="A373" s="39">
        <x:v>369</x:v>
      </x:c>
      <x:c r="B373" s="16" t="n">
        <x:f>Liquidity_30Y!C14</x:f>
        <x:v>1029031.25</x:v>
      </x:c>
      <x:c r="C373" s="16" t="n">
        <x:f>MAX(0,B373*(1+EXP((LN(1+Assumptions!$C$60)-0.5*Assumptions!$C$61^2)+Assumptions!$C$61*((RAND()+RAND()+RAND()+RAND()+RAND()+RAND()+RAND()+RAND()+RAND()+RAND()+RAND()+RAND())-6))-1)+Liquidity_30Y!D13)</x:f>
        <x:v>997828.0365152119</x:v>
      </x:c>
      <x:c r="D373" s="16" t="n">
        <x:f>MAX(0,C373*(1+EXP((LN(1+Assumptions!$C$60)-0.5*Assumptions!$C$61^2)+Assumptions!$C$61*((RAND()+RAND()+RAND()+RAND()+RAND()+RAND()+RAND()+RAND()+RAND()+RAND()+RAND()+RAND())-6))-1)+Liquidity_30Y!E13)</x:f>
        <x:v>1039016.1114007616</x:v>
      </x:c>
      <x:c r="E373" s="16" t="n">
        <x:f>MAX(0,D373*(1+EXP((LN(1+Assumptions!$C$60)-0.5*Assumptions!$C$61^2)+Assumptions!$C$61*((RAND()+RAND()+RAND()+RAND()+RAND()+RAND()+RAND()+RAND()+RAND()+RAND()+RAND()+RAND())-6))-1)+Liquidity_30Y!F13)</x:f>
        <x:v>1069053.6981978596</x:v>
      </x:c>
      <x:c r="F373" s="16" t="n">
        <x:f>MAX(0,E373*(1+EXP((LN(1+Assumptions!$C$60)-0.5*Assumptions!$C$61^2)+Assumptions!$C$61*((RAND()+RAND()+RAND()+RAND()+RAND()+RAND()+RAND()+RAND()+RAND()+RAND()+RAND()+RAND())-6))-1)+Liquidity_30Y!G13)</x:f>
        <x:v>832840.040459444</x:v>
      </x:c>
      <x:c r="G373" s="16" t="n">
        <x:f>MAX(0,F373*(1+EXP((LN(1+Assumptions!$C$60)-0.5*Assumptions!$C$61^2)+Assumptions!$C$61*((RAND()+RAND()+RAND()+RAND()+RAND()+RAND()+RAND()+RAND()+RAND()+RAND()+RAND()+RAND())-6))-1)+Liquidity_30Y!H13)</x:f>
        <x:v>967417.4218499247</x:v>
      </x:c>
      <x:c r="H373" s="16" t="n">
        <x:f>MAX(0,G373*(1+EXP((LN(1+Assumptions!$C$60)-0.5*Assumptions!$C$61^2)+Assumptions!$C$61*((RAND()+RAND()+RAND()+RAND()+RAND()+RAND()+RAND()+RAND()+RAND()+RAND()+RAND()+RAND())-6))-1)+Liquidity_30Y!I13)</x:f>
        <x:v>868814.6653578501</x:v>
      </x:c>
      <x:c r="I373" s="16" t="n">
        <x:f>MAX(0,H373*(1+EXP((LN(1+Assumptions!$C$60)-0.5*Assumptions!$C$61^2)+Assumptions!$C$61*((RAND()+RAND()+RAND()+RAND()+RAND()+RAND()+RAND()+RAND()+RAND()+RAND()+RAND()+RAND())-6))-1)+Liquidity_30Y!J13)</x:f>
        <x:v>847059.9254824071</x:v>
      </x:c>
      <x:c r="J373" s="16" t="n">
        <x:f>MAX(0,I373*(1+EXP((LN(1+Assumptions!$C$60)-0.5*Assumptions!$C$61^2)+Assumptions!$C$61*((RAND()+RAND()+RAND()+RAND()+RAND()+RAND()+RAND()+RAND()+RAND()+RAND()+RAND()+RAND())-6))-1)+Liquidity_30Y!K13)</x:f>
        <x:v>745683.8167070171</x:v>
      </x:c>
      <x:c r="K373" s="16" t="n">
        <x:f>MAX(0,J373*(1+EXP((LN(1+Assumptions!$C$60)-0.5*Assumptions!$C$61^2)+Assumptions!$C$61*((RAND()+RAND()+RAND()+RAND()+RAND()+RAND()+RAND()+RAND()+RAND()+RAND()+RAND()+RAND())-6))-1)+Liquidity_30Y!L13)</x:f>
        <x:v>739538.6355331871</x:v>
      </x:c>
      <x:c r="L373" s="16" t="n">
        <x:f>MAX(0,K373*(1+EXP((LN(1+Assumptions!$C$60)-0.5*Assumptions!$C$61^2)+Assumptions!$C$61*((RAND()+RAND()+RAND()+RAND()+RAND()+RAND()+RAND()+RAND()+RAND()+RAND()+RAND()+RAND())-6))-1)+Liquidity_30Y!M13)</x:f>
        <x:v>800268.2113708974</x:v>
      </x:c>
      <x:c r="M373" s="16" t="n">
        <x:f>MAX(0,L373*(1+EXP((LN(1+Assumptions!$C$60)-0.5*Assumptions!$C$61^2)+Assumptions!$C$61*((RAND()+RAND()+RAND()+RAND()+RAND()+RAND()+RAND()+RAND()+RAND()+RAND()+RAND()+RAND())-6))-1)+Liquidity_30Y!N13)</x:f>
        <x:v>635253.4359620372</x:v>
      </x:c>
      <x:c r="N373" s="16" t="n">
        <x:f>MAX(0,M373*(1+EXP((LN(1+Assumptions!$C$60)-0.5*Assumptions!$C$61^2)+Assumptions!$C$61*((RAND()+RAND()+RAND()+RAND()+RAND()+RAND()+RAND()+RAND()+RAND()+RAND()+RAND()+RAND())-6))-1)+Liquidity_30Y!O13)</x:f>
        <x:v>717559.8781566909</x:v>
      </x:c>
      <x:c r="O373" s="16" t="n">
        <x:f>MAX(0,N373*(1+EXP((LN(1+Assumptions!$C$60)-0.5*Assumptions!$C$61^2)+Assumptions!$C$61*((RAND()+RAND()+RAND()+RAND()+RAND()+RAND()+RAND()+RAND()+RAND()+RAND()+RAND()+RAND())-6))-1)+Liquidity_30Y!P13)</x:f>
        <x:v>630471.5541935415</x:v>
      </x:c>
      <x:c r="P373" s="16" t="n">
        <x:f>MAX(0,O373*(1+EXP((LN(1+Assumptions!$C$60)-0.5*Assumptions!$C$61^2)+Assumptions!$C$61*((RAND()+RAND()+RAND()+RAND()+RAND()+RAND()+RAND()+RAND()+RAND()+RAND()+RAND()+RAND())-6))-1)+Liquidity_30Y!Q13)</x:f>
        <x:v>550451.3603882386</x:v>
      </x:c>
      <x:c r="Q373" s="16" t="n">
        <x:f>MAX(0,P373*(1+EXP((LN(1+Assumptions!$C$60)-0.5*Assumptions!$C$61^2)+Assumptions!$C$61*((RAND()+RAND()+RAND()+RAND()+RAND()+RAND()+RAND()+RAND()+RAND()+RAND()+RAND()+RAND())-6))-1)+Liquidity_30Y!R13)</x:f>
        <x:v>576365.8480628337</x:v>
      </x:c>
      <x:c r="R373" s="16" t="n">
        <x:f>MAX(0,Q373*(1+EXP((LN(1+Assumptions!$C$60)-0.5*Assumptions!$C$61^2)+Assumptions!$C$61*((RAND()+RAND()+RAND()+RAND()+RAND()+RAND()+RAND()+RAND()+RAND()+RAND()+RAND()+RAND())-6))-1)+Liquidity_30Y!S13)</x:f>
        <x:v>632482.7998391814</x:v>
      </x:c>
      <x:c r="S373" s="16" t="n">
        <x:f>MAX(0,R373*(1+EXP((LN(1+Assumptions!$C$60)-0.5*Assumptions!$C$61^2)+Assumptions!$C$61*((RAND()+RAND()+RAND()+RAND()+RAND()+RAND()+RAND()+RAND()+RAND()+RAND()+RAND()+RAND())-6))-1)+Liquidity_30Y!T13)</x:f>
        <x:v>586037.2175351135</x:v>
      </x:c>
      <x:c r="T373" s="16" t="n">
        <x:f>MAX(0,S373*(1+EXP((LN(1+Assumptions!$C$60)-0.5*Assumptions!$C$61^2)+Assumptions!$C$61*((RAND()+RAND()+RAND()+RAND()+RAND()+RAND()+RAND()+RAND()+RAND()+RAND()+RAND()+RAND())-6))-1)+Liquidity_30Y!U13)</x:f>
        <x:v>628398.2288034299</x:v>
      </x:c>
      <x:c r="U373" s="16" t="n">
        <x:f>MAX(0,T373*(1+EXP((LN(1+Assumptions!$C$60)-0.5*Assumptions!$C$61^2)+Assumptions!$C$61*((RAND()+RAND()+RAND()+RAND()+RAND()+RAND()+RAND()+RAND()+RAND()+RAND()+RAND()+RAND())-6))-1)+Liquidity_30Y!V13)</x:f>
        <x:v>574910.3936970902</x:v>
      </x:c>
      <x:c r="V373" s="16" t="n">
        <x:f>MAX(0,U373*(1+EXP((LN(1+Assumptions!$C$60)-0.5*Assumptions!$C$61^2)+Assumptions!$C$61*((RAND()+RAND()+RAND()+RAND()+RAND()+RAND()+RAND()+RAND()+RAND()+RAND()+RAND()+RAND())-6))-1)+Liquidity_30Y!W13)</x:f>
        <x:v>725817.7920925367</x:v>
      </x:c>
      <x:c r="W373" s="16" t="n">
        <x:f>MAX(0,V373*(1+EXP((LN(1+Assumptions!$C$60)-0.5*Assumptions!$C$61^2)+Assumptions!$C$61*((RAND()+RAND()+RAND()+RAND()+RAND()+RAND()+RAND()+RAND()+RAND()+RAND()+RAND()+RAND())-6))-1)+Liquidity_30Y!X13)</x:f>
        <x:v>661672.8293304539</x:v>
      </x:c>
      <x:c r="X373" s="16" t="n">
        <x:f>MAX(0,W373*(1+EXP((LN(1+Assumptions!$C$60)-0.5*Assumptions!$C$61^2)+Assumptions!$C$61*((RAND()+RAND()+RAND()+RAND()+RAND()+RAND()+RAND()+RAND()+RAND()+RAND()+RAND()+RAND())-6))-1)+Liquidity_30Y!Y13)</x:f>
        <x:v>537917.0460206566</x:v>
      </x:c>
      <x:c r="Y373" s="16" t="n">
        <x:f>MAX(0,X373*(1+EXP((LN(1+Assumptions!$C$60)-0.5*Assumptions!$C$61^2)+Assumptions!$C$61*((RAND()+RAND()+RAND()+RAND()+RAND()+RAND()+RAND()+RAND()+RAND()+RAND()+RAND()+RAND())-6))-1)+Liquidity_30Y!Z13)</x:f>
        <x:v>936156.6890551737</x:v>
      </x:c>
      <x:c r="Z373" s="16" t="n">
        <x:f>MAX(0,Y373*(1+EXP((LN(1+Assumptions!$C$60)-0.5*Assumptions!$C$61^2)+Assumptions!$C$61*((RAND()+RAND()+RAND()+RAND()+RAND()+RAND()+RAND()+RAND()+RAND()+RAND()+RAND()+RAND())-6))-1)+Liquidity_30Y!AA13)</x:f>
        <x:v>776189.3730338311</x:v>
      </x:c>
      <x:c r="AA373" s="16" t="n">
        <x:f>MAX(0,Z373*(1+EXP((LN(1+Assumptions!$C$60)-0.5*Assumptions!$C$61^2)+Assumptions!$C$61*((RAND()+RAND()+RAND()+RAND()+RAND()+RAND()+RAND()+RAND()+RAND()+RAND()+RAND()+RAND())-6))-1)+Liquidity_30Y!AB13)</x:f>
        <x:v>746783.2699185113</x:v>
      </x:c>
      <x:c r="AB373" s="16" t="n">
        <x:f>MAX(0,AA373*(1+EXP((LN(1+Assumptions!$C$60)-0.5*Assumptions!$C$61^2)+Assumptions!$C$61*((RAND()+RAND()+RAND()+RAND()+RAND()+RAND()+RAND()+RAND()+RAND()+RAND()+RAND()+RAND())-6))-1)+Liquidity_30Y!AC13)</x:f>
        <x:v>1191089.2523089794</x:v>
      </x:c>
      <x:c r="AC373" s="16" t="n">
        <x:f>MAX(0,AB373*(1+EXP((LN(1+Assumptions!$C$60)-0.5*Assumptions!$C$61^2)+Assumptions!$C$61*((RAND()+RAND()+RAND()+RAND()+RAND()+RAND()+RAND()+RAND()+RAND()+RAND()+RAND()+RAND())-6))-1)+Liquidity_30Y!AD13)</x:f>
        <x:v>1344568.6490695318</x:v>
      </x:c>
      <x:c r="AD373" s="16" t="n">
        <x:f>MAX(0,AC373*(1+EXP((LN(1+Assumptions!$C$60)-0.5*Assumptions!$C$61^2)+Assumptions!$C$61*((RAND()+RAND()+RAND()+RAND()+RAND()+RAND()+RAND()+RAND()+RAND()+RAND()+RAND()+RAND())-6))-1)+Liquidity_30Y!AE13)</x:f>
        <x:v>1712214.001787656</x:v>
      </x:c>
      <x:c r="AE373" s="16" t="n">
        <x:f>MAX(0,AD373*(1+EXP((LN(1+Assumptions!$C$60)-0.5*Assumptions!$C$61^2)+Assumptions!$C$61*((RAND()+RAND()+RAND()+RAND()+RAND()+RAND()+RAND()+RAND()+RAND()+RAND()+RAND()+RAND())-6))-1)+Liquidity_30Y!AF13)</x:f>
        <x:v>1489837.848782714</x:v>
      </x:c>
      <x:c r="AF373" s="16" t="n">
        <x:f>MAX(0,AE373*(1+EXP((LN(1+Assumptions!$C$60)-0.5*Assumptions!$C$61^2)+Assumptions!$C$61*((RAND()+RAND()+RAND()+RAND()+RAND()+RAND()+RAND()+RAND()+RAND()+RAND()+RAND()+RAND())-6))-1)+Liquidity_30Y!AG13)</x:f>
        <x:v>1733773.7946328896</x:v>
      </x:c>
    </x:row>
    <x:row r="374">
      <x:c r="A374" s="39">
        <x:v>370</x:v>
      </x:c>
      <x:c r="B374" s="16" t="n">
        <x:f>Liquidity_30Y!C14</x:f>
        <x:v>1029031.25</x:v>
      </x:c>
      <x:c r="C374" s="16" t="n">
        <x:f>MAX(0,B374*(1+EXP((LN(1+Assumptions!$C$60)-0.5*Assumptions!$C$61^2)+Assumptions!$C$61*((RAND()+RAND()+RAND()+RAND()+RAND()+RAND()+RAND()+RAND()+RAND()+RAND()+RAND()+RAND())-6))-1)+Liquidity_30Y!D13)</x:f>
        <x:v>883882.5161555645</x:v>
      </x:c>
      <x:c r="D374" s="16" t="n">
        <x:f>MAX(0,C374*(1+EXP((LN(1+Assumptions!$C$60)-0.5*Assumptions!$C$61^2)+Assumptions!$C$61*((RAND()+RAND()+RAND()+RAND()+RAND()+RAND()+RAND()+RAND()+RAND()+RAND()+RAND()+RAND())-6))-1)+Liquidity_30Y!E13)</x:f>
        <x:v>997666.4019796792</x:v>
      </x:c>
      <x:c r="E374" s="16" t="n">
        <x:f>MAX(0,D374*(1+EXP((LN(1+Assumptions!$C$60)-0.5*Assumptions!$C$61^2)+Assumptions!$C$61*((RAND()+RAND()+RAND()+RAND()+RAND()+RAND()+RAND()+RAND()+RAND()+RAND()+RAND()+RAND())-6))-1)+Liquidity_30Y!F13)</x:f>
        <x:v>879053.4556034082</x:v>
      </x:c>
      <x:c r="F374" s="16" t="n">
        <x:f>MAX(0,E374*(1+EXP((LN(1+Assumptions!$C$60)-0.5*Assumptions!$C$61^2)+Assumptions!$C$61*((RAND()+RAND()+RAND()+RAND()+RAND()+RAND()+RAND()+RAND()+RAND()+RAND()+RAND()+RAND())-6))-1)+Liquidity_30Y!G13)</x:f>
        <x:v>1168647.5628729144</x:v>
      </x:c>
      <x:c r="G374" s="16" t="n">
        <x:f>MAX(0,F374*(1+EXP((LN(1+Assumptions!$C$60)-0.5*Assumptions!$C$61^2)+Assumptions!$C$61*((RAND()+RAND()+RAND()+RAND()+RAND()+RAND()+RAND()+RAND()+RAND()+RAND()+RAND()+RAND())-6))-1)+Liquidity_30Y!H13)</x:f>
        <x:v>1130736.4936183607</x:v>
      </x:c>
      <x:c r="H374" s="16" t="n">
        <x:f>MAX(0,G374*(1+EXP((LN(1+Assumptions!$C$60)-0.5*Assumptions!$C$61^2)+Assumptions!$C$61*((RAND()+RAND()+RAND()+RAND()+RAND()+RAND()+RAND()+RAND()+RAND()+RAND()+RAND()+RAND())-6))-1)+Liquidity_30Y!I13)</x:f>
        <x:v>1313919.1818750747</x:v>
      </x:c>
      <x:c r="I374" s="16" t="n">
        <x:f>MAX(0,H374*(1+EXP((LN(1+Assumptions!$C$60)-0.5*Assumptions!$C$61^2)+Assumptions!$C$61*((RAND()+RAND()+RAND()+RAND()+RAND()+RAND()+RAND()+RAND()+RAND()+RAND()+RAND()+RAND())-6))-1)+Liquidity_30Y!J13)</x:f>
        <x:v>1236584.809224671</x:v>
      </x:c>
      <x:c r="J374" s="16" t="n">
        <x:f>MAX(0,I374*(1+EXP((LN(1+Assumptions!$C$60)-0.5*Assumptions!$C$61^2)+Assumptions!$C$61*((RAND()+RAND()+RAND()+RAND()+RAND()+RAND()+RAND()+RAND()+RAND()+RAND()+RAND()+RAND())-6))-1)+Liquidity_30Y!K13)</x:f>
        <x:v>1668997.976695824</x:v>
      </x:c>
      <x:c r="K374" s="16" t="n">
        <x:f>MAX(0,J374*(1+EXP((LN(1+Assumptions!$C$60)-0.5*Assumptions!$C$61^2)+Assumptions!$C$61*((RAND()+RAND()+RAND()+RAND()+RAND()+RAND()+RAND()+RAND()+RAND()+RAND()+RAND()+RAND())-6))-1)+Liquidity_30Y!L13)</x:f>
        <x:v>1268027.3101014872</x:v>
      </x:c>
      <x:c r="L374" s="16" t="n">
        <x:f>MAX(0,K374*(1+EXP((LN(1+Assumptions!$C$60)-0.5*Assumptions!$C$61^2)+Assumptions!$C$61*((RAND()+RAND()+RAND()+RAND()+RAND()+RAND()+RAND()+RAND()+RAND()+RAND()+RAND()+RAND())-6))-1)+Liquidity_30Y!M13)</x:f>
        <x:v>1733285.2321153535</x:v>
      </x:c>
      <x:c r="M374" s="16" t="n">
        <x:f>MAX(0,L374*(1+EXP((LN(1+Assumptions!$C$60)-0.5*Assumptions!$C$61^2)+Assumptions!$C$61*((RAND()+RAND()+RAND()+RAND()+RAND()+RAND()+RAND()+RAND()+RAND()+RAND()+RAND()+RAND())-6))-1)+Liquidity_30Y!N13)</x:f>
        <x:v>1592501.7786760933</x:v>
      </x:c>
      <x:c r="N374" s="16" t="n">
        <x:f>MAX(0,M374*(1+EXP((LN(1+Assumptions!$C$60)-0.5*Assumptions!$C$61^2)+Assumptions!$C$61*((RAND()+RAND()+RAND()+RAND()+RAND()+RAND()+RAND()+RAND()+RAND()+RAND()+RAND()+RAND())-6))-1)+Liquidity_30Y!O13)</x:f>
        <x:v>1665637.510197323</x:v>
      </x:c>
      <x:c r="O374" s="16" t="n">
        <x:f>MAX(0,N374*(1+EXP((LN(1+Assumptions!$C$60)-0.5*Assumptions!$C$61^2)+Assumptions!$C$61*((RAND()+RAND()+RAND()+RAND()+RAND()+RAND()+RAND()+RAND()+RAND()+RAND()+RAND()+RAND())-6))-1)+Liquidity_30Y!P13)</x:f>
        <x:v>1744556.8438337932</x:v>
      </x:c>
      <x:c r="P374" s="16" t="n">
        <x:f>MAX(0,O374*(1+EXP((LN(1+Assumptions!$C$60)-0.5*Assumptions!$C$61^2)+Assumptions!$C$61*((RAND()+RAND()+RAND()+RAND()+RAND()+RAND()+RAND()+RAND()+RAND()+RAND()+RAND()+RAND())-6))-1)+Liquidity_30Y!Q13)</x:f>
        <x:v>1658642.9200120901</x:v>
      </x:c>
      <x:c r="Q374" s="16" t="n">
        <x:f>MAX(0,P374*(1+EXP((LN(1+Assumptions!$C$60)-0.5*Assumptions!$C$61^2)+Assumptions!$C$61*((RAND()+RAND()+RAND()+RAND()+RAND()+RAND()+RAND()+RAND()+RAND()+RAND()+RAND()+RAND())-6))-1)+Liquidity_30Y!R13)</x:f>
        <x:v>1430264.2505437369</x:v>
      </x:c>
      <x:c r="R374" s="16" t="n">
        <x:f>MAX(0,Q374*(1+EXP((LN(1+Assumptions!$C$60)-0.5*Assumptions!$C$61^2)+Assumptions!$C$61*((RAND()+RAND()+RAND()+RAND()+RAND()+RAND()+RAND()+RAND()+RAND()+RAND()+RAND()+RAND())-6))-1)+Liquidity_30Y!S13)</x:f>
        <x:v>1389169.1835768593</x:v>
      </x:c>
      <x:c r="S374" s="16" t="n">
        <x:f>MAX(0,R374*(1+EXP((LN(1+Assumptions!$C$60)-0.5*Assumptions!$C$61^2)+Assumptions!$C$61*((RAND()+RAND()+RAND()+RAND()+RAND()+RAND()+RAND()+RAND()+RAND()+RAND()+RAND()+RAND())-6))-1)+Liquidity_30Y!T13)</x:f>
        <x:v>1603820.949849673</x:v>
      </x:c>
      <x:c r="T374" s="16" t="n">
        <x:f>MAX(0,S374*(1+EXP((LN(1+Assumptions!$C$60)-0.5*Assumptions!$C$61^2)+Assumptions!$C$61*((RAND()+RAND()+RAND()+RAND()+RAND()+RAND()+RAND()+RAND()+RAND()+RAND()+RAND()+RAND())-6))-1)+Liquidity_30Y!U13)</x:f>
        <x:v>1999644.496972281</x:v>
      </x:c>
      <x:c r="U374" s="16" t="n">
        <x:f>MAX(0,T374*(1+EXP((LN(1+Assumptions!$C$60)-0.5*Assumptions!$C$61^2)+Assumptions!$C$61*((RAND()+RAND()+RAND()+RAND()+RAND()+RAND()+RAND()+RAND()+RAND()+RAND()+RAND()+RAND())-6))-1)+Liquidity_30Y!V13)</x:f>
        <x:v>2066403.5251813591</x:v>
      </x:c>
      <x:c r="V374" s="16" t="n">
        <x:f>MAX(0,U374*(1+EXP((LN(1+Assumptions!$C$60)-0.5*Assumptions!$C$61^2)+Assumptions!$C$61*((RAND()+RAND()+RAND()+RAND()+RAND()+RAND()+RAND()+RAND()+RAND()+RAND()+RAND()+RAND())-6))-1)+Liquidity_30Y!W13)</x:f>
        <x:v>2629560.300540023</x:v>
      </x:c>
      <x:c r="W374" s="16" t="n">
        <x:f>MAX(0,V374*(1+EXP((LN(1+Assumptions!$C$60)-0.5*Assumptions!$C$61^2)+Assumptions!$C$61*((RAND()+RAND()+RAND()+RAND()+RAND()+RAND()+RAND()+RAND()+RAND()+RAND()+RAND()+RAND())-6))-1)+Liquidity_30Y!X13)</x:f>
        <x:v>2653940.8056714395</x:v>
      </x:c>
      <x:c r="X374" s="16" t="n">
        <x:f>MAX(0,W374*(1+EXP((LN(1+Assumptions!$C$60)-0.5*Assumptions!$C$61^2)+Assumptions!$C$61*((RAND()+RAND()+RAND()+RAND()+RAND()+RAND()+RAND()+RAND()+RAND()+RAND()+RAND()+RAND())-6))-1)+Liquidity_30Y!Y13)</x:f>
        <x:v>2405158.647857626</x:v>
      </x:c>
      <x:c r="Y374" s="16" t="n">
        <x:f>MAX(0,X374*(1+EXP((LN(1+Assumptions!$C$60)-0.5*Assumptions!$C$61^2)+Assumptions!$C$61*((RAND()+RAND()+RAND()+RAND()+RAND()+RAND()+RAND()+RAND()+RAND()+RAND()+RAND()+RAND())-6))-1)+Liquidity_30Y!Z13)</x:f>
        <x:v>2767821.301572812</x:v>
      </x:c>
      <x:c r="Z374" s="16" t="n">
        <x:f>MAX(0,Y374*(1+EXP((LN(1+Assumptions!$C$60)-0.5*Assumptions!$C$61^2)+Assumptions!$C$61*((RAND()+RAND()+RAND()+RAND()+RAND()+RAND()+RAND()+RAND()+RAND()+RAND()+RAND()+RAND())-6))-1)+Liquidity_30Y!AA13)</x:f>
        <x:v>2752970.0267628618</x:v>
      </x:c>
      <x:c r="AA374" s="16" t="n">
        <x:f>MAX(0,Z374*(1+EXP((LN(1+Assumptions!$C$60)-0.5*Assumptions!$C$61^2)+Assumptions!$C$61*((RAND()+RAND()+RAND()+RAND()+RAND()+RAND()+RAND()+RAND()+RAND()+RAND()+RAND()+RAND())-6))-1)+Liquidity_30Y!AB13)</x:f>
        <x:v>2783906.507258023</x:v>
      </x:c>
      <x:c r="AB374" s="16" t="n">
        <x:f>MAX(0,AA374*(1+EXP((LN(1+Assumptions!$C$60)-0.5*Assumptions!$C$61^2)+Assumptions!$C$61*((RAND()+RAND()+RAND()+RAND()+RAND()+RAND()+RAND()+RAND()+RAND()+RAND()+RAND()+RAND())-6))-1)+Liquidity_30Y!AC13)</x:f>
        <x:v>2531020.7385183168</x:v>
      </x:c>
      <x:c r="AC374" s="16" t="n">
        <x:f>MAX(0,AB374*(1+EXP((LN(1+Assumptions!$C$60)-0.5*Assumptions!$C$61^2)+Assumptions!$C$61*((RAND()+RAND()+RAND()+RAND()+RAND()+RAND()+RAND()+RAND()+RAND()+RAND()+RAND()+RAND())-6))-1)+Liquidity_30Y!AD13)</x:f>
        <x:v>2804448.308363683</x:v>
      </x:c>
      <x:c r="AD374" s="16" t="n">
        <x:f>MAX(0,AC374*(1+EXP((LN(1+Assumptions!$C$60)-0.5*Assumptions!$C$61^2)+Assumptions!$C$61*((RAND()+RAND()+RAND()+RAND()+RAND()+RAND()+RAND()+RAND()+RAND()+RAND()+RAND()+RAND())-6))-1)+Liquidity_30Y!AE13)</x:f>
        <x:v>2693811.7891680324</x:v>
      </x:c>
      <x:c r="AE374" s="16" t="n">
        <x:f>MAX(0,AD374*(1+EXP((LN(1+Assumptions!$C$60)-0.5*Assumptions!$C$61^2)+Assumptions!$C$61*((RAND()+RAND()+RAND()+RAND()+RAND()+RAND()+RAND()+RAND()+RAND()+RAND()+RAND()+RAND())-6))-1)+Liquidity_30Y!AF13)</x:f>
        <x:v>2790281.6994023845</x:v>
      </x:c>
      <x:c r="AF374" s="16" t="n">
        <x:f>MAX(0,AE374*(1+EXP((LN(1+Assumptions!$C$60)-0.5*Assumptions!$C$61^2)+Assumptions!$C$61*((RAND()+RAND()+RAND()+RAND()+RAND()+RAND()+RAND()+RAND()+RAND()+RAND()+RAND()+RAND())-6))-1)+Liquidity_30Y!AG13)</x:f>
        <x:v>2772525.46594459</x:v>
      </x:c>
    </x:row>
    <x:row r="375">
      <x:c r="A375" s="39">
        <x:v>371</x:v>
      </x:c>
      <x:c r="B375" s="16" t="n">
        <x:f>Liquidity_30Y!C14</x:f>
        <x:v>1029031.25</x:v>
      </x:c>
      <x:c r="C375" s="16" t="n">
        <x:f>MAX(0,B375*(1+EXP((LN(1+Assumptions!$C$60)-0.5*Assumptions!$C$61^2)+Assumptions!$C$61*((RAND()+RAND()+RAND()+RAND()+RAND()+RAND()+RAND()+RAND()+RAND()+RAND()+RAND()+RAND())-6))-1)+Liquidity_30Y!D13)</x:f>
        <x:v>1143355.5936496416</x:v>
      </x:c>
      <x:c r="D375" s="16" t="n">
        <x:f>MAX(0,C375*(1+EXP((LN(1+Assumptions!$C$60)-0.5*Assumptions!$C$61^2)+Assumptions!$C$61*((RAND()+RAND()+RAND()+RAND()+RAND()+RAND()+RAND()+RAND()+RAND()+RAND()+RAND()+RAND())-6))-1)+Liquidity_30Y!E13)</x:f>
        <x:v>1212059.8119412886</x:v>
      </x:c>
      <x:c r="E375" s="16" t="n">
        <x:f>MAX(0,D375*(1+EXP((LN(1+Assumptions!$C$60)-0.5*Assumptions!$C$61^2)+Assumptions!$C$61*((RAND()+RAND()+RAND()+RAND()+RAND()+RAND()+RAND()+RAND()+RAND()+RAND()+RAND()+RAND())-6))-1)+Liquidity_30Y!F13)</x:f>
        <x:v>1311789.8309424312</x:v>
      </x:c>
      <x:c r="F375" s="16" t="n">
        <x:f>MAX(0,E375*(1+EXP((LN(1+Assumptions!$C$60)-0.5*Assumptions!$C$61^2)+Assumptions!$C$61*((RAND()+RAND()+RAND()+RAND()+RAND()+RAND()+RAND()+RAND()+RAND()+RAND()+RAND()+RAND())-6))-1)+Liquidity_30Y!G13)</x:f>
        <x:v>1169571.2013438323</x:v>
      </x:c>
      <x:c r="G375" s="16" t="n">
        <x:f>MAX(0,F375*(1+EXP((LN(1+Assumptions!$C$60)-0.5*Assumptions!$C$61^2)+Assumptions!$C$61*((RAND()+RAND()+RAND()+RAND()+RAND()+RAND()+RAND()+RAND()+RAND()+RAND()+RAND()+RAND())-6))-1)+Liquidity_30Y!H13)</x:f>
        <x:v>1041747.6619949036</x:v>
      </x:c>
      <x:c r="H375" s="16" t="n">
        <x:f>MAX(0,G375*(1+EXP((LN(1+Assumptions!$C$60)-0.5*Assumptions!$C$61^2)+Assumptions!$C$61*((RAND()+RAND()+RAND()+RAND()+RAND()+RAND()+RAND()+RAND()+RAND()+RAND()+RAND()+RAND())-6))-1)+Liquidity_30Y!I13)</x:f>
        <x:v>1115462.4957639796</x:v>
      </x:c>
      <x:c r="I375" s="16" t="n">
        <x:f>MAX(0,H375*(1+EXP((LN(1+Assumptions!$C$60)-0.5*Assumptions!$C$61^2)+Assumptions!$C$61*((RAND()+RAND()+RAND()+RAND()+RAND()+RAND()+RAND()+RAND()+RAND()+RAND()+RAND()+RAND())-6))-1)+Liquidity_30Y!J13)</x:f>
        <x:v>1209142.0978616092</x:v>
      </x:c>
      <x:c r="J375" s="16" t="n">
        <x:f>MAX(0,I375*(1+EXP((LN(1+Assumptions!$C$60)-0.5*Assumptions!$C$61^2)+Assumptions!$C$61*((RAND()+RAND()+RAND()+RAND()+RAND()+RAND()+RAND()+RAND()+RAND()+RAND()+RAND()+RAND())-6))-1)+Liquidity_30Y!K13)</x:f>
        <x:v>1345643.9495695923</x:v>
      </x:c>
      <x:c r="K375" s="16" t="n">
        <x:f>MAX(0,J375*(1+EXP((LN(1+Assumptions!$C$60)-0.5*Assumptions!$C$61^2)+Assumptions!$C$61*((RAND()+RAND()+RAND()+RAND()+RAND()+RAND()+RAND()+RAND()+RAND()+RAND()+RAND()+RAND())-6))-1)+Liquidity_30Y!L13)</x:f>
        <x:v>913337.4423457859</x:v>
      </x:c>
      <x:c r="L375" s="16" t="n">
        <x:f>MAX(0,K375*(1+EXP((LN(1+Assumptions!$C$60)-0.5*Assumptions!$C$61^2)+Assumptions!$C$61*((RAND()+RAND()+RAND()+RAND()+RAND()+RAND()+RAND()+RAND()+RAND()+RAND()+RAND()+RAND())-6))-1)+Liquidity_30Y!M13)</x:f>
        <x:v>982536.3157911033</x:v>
      </x:c>
      <x:c r="M375" s="16" t="n">
        <x:f>MAX(0,L375*(1+EXP((LN(1+Assumptions!$C$60)-0.5*Assumptions!$C$61^2)+Assumptions!$C$61*((RAND()+RAND()+RAND()+RAND()+RAND()+RAND()+RAND()+RAND()+RAND()+RAND()+RAND()+RAND())-6))-1)+Liquidity_30Y!N13)</x:f>
        <x:v>1265466.614041377</x:v>
      </x:c>
      <x:c r="N375" s="16" t="n">
        <x:f>MAX(0,M375*(1+EXP((LN(1+Assumptions!$C$60)-0.5*Assumptions!$C$61^2)+Assumptions!$C$61*((RAND()+RAND()+RAND()+RAND()+RAND()+RAND()+RAND()+RAND()+RAND()+RAND()+RAND()+RAND())-6))-1)+Liquidity_30Y!O13)</x:f>
        <x:v>1081710.338712901</x:v>
      </x:c>
      <x:c r="O375" s="16" t="n">
        <x:f>MAX(0,N375*(1+EXP((LN(1+Assumptions!$C$60)-0.5*Assumptions!$C$61^2)+Assumptions!$C$61*((RAND()+RAND()+RAND()+RAND()+RAND()+RAND()+RAND()+RAND()+RAND()+RAND()+RAND()+RAND())-6))-1)+Liquidity_30Y!P13)</x:f>
        <x:v>977935.4756852214</x:v>
      </x:c>
      <x:c r="P375" s="16" t="n">
        <x:f>MAX(0,O375*(1+EXP((LN(1+Assumptions!$C$60)-0.5*Assumptions!$C$61^2)+Assumptions!$C$61*((RAND()+RAND()+RAND()+RAND()+RAND()+RAND()+RAND()+RAND()+RAND()+RAND()+RAND()+RAND())-6))-1)+Liquidity_30Y!Q13)</x:f>
        <x:v>968902.7616558999</x:v>
      </x:c>
      <x:c r="Q375" s="16" t="n">
        <x:f>MAX(0,P375*(1+EXP((LN(1+Assumptions!$C$60)-0.5*Assumptions!$C$61^2)+Assumptions!$C$61*((RAND()+RAND()+RAND()+RAND()+RAND()+RAND()+RAND()+RAND()+RAND()+RAND()+RAND()+RAND())-6))-1)+Liquidity_30Y!R13)</x:f>
        <x:v>1008895.1183738352</x:v>
      </x:c>
      <x:c r="R375" s="16" t="n">
        <x:f>MAX(0,Q375*(1+EXP((LN(1+Assumptions!$C$60)-0.5*Assumptions!$C$61^2)+Assumptions!$C$61*((RAND()+RAND()+RAND()+RAND()+RAND()+RAND()+RAND()+RAND()+RAND()+RAND()+RAND()+RAND())-6))-1)+Liquidity_30Y!S13)</x:f>
        <x:v>1057199.011623068</x:v>
      </x:c>
      <x:c r="S375" s="16" t="n">
        <x:f>MAX(0,R375*(1+EXP((LN(1+Assumptions!$C$60)-0.5*Assumptions!$C$61^2)+Assumptions!$C$61*((RAND()+RAND()+RAND()+RAND()+RAND()+RAND()+RAND()+RAND()+RAND()+RAND()+RAND()+RAND())-6))-1)+Liquidity_30Y!T13)</x:f>
        <x:v>1256803.9281432421</x:v>
      </x:c>
      <x:c r="T375" s="16" t="n">
        <x:f>MAX(0,S375*(1+EXP((LN(1+Assumptions!$C$60)-0.5*Assumptions!$C$61^2)+Assumptions!$C$61*((RAND()+RAND()+RAND()+RAND()+RAND()+RAND()+RAND()+RAND()+RAND()+RAND()+RAND()+RAND())-6))-1)+Liquidity_30Y!U13)</x:f>
        <x:v>1413943.653583995</x:v>
      </x:c>
      <x:c r="U375" s="16" t="n">
        <x:f>MAX(0,T375*(1+EXP((LN(1+Assumptions!$C$60)-0.5*Assumptions!$C$61^2)+Assumptions!$C$61*((RAND()+RAND()+RAND()+RAND()+RAND()+RAND()+RAND()+RAND()+RAND()+RAND()+RAND()+RAND())-6))-1)+Liquidity_30Y!V13)</x:f>
        <x:v>1596309.6138578448</x:v>
      </x:c>
      <x:c r="V375" s="16" t="n">
        <x:f>MAX(0,U375*(1+EXP((LN(1+Assumptions!$C$60)-0.5*Assumptions!$C$61^2)+Assumptions!$C$61*((RAND()+RAND()+RAND()+RAND()+RAND()+RAND()+RAND()+RAND()+RAND()+RAND()+RAND()+RAND())-6))-1)+Liquidity_30Y!W13)</x:f>
        <x:v>1153025.9364640785</x:v>
      </x:c>
      <x:c r="W375" s="16" t="n">
        <x:f>MAX(0,V375*(1+EXP((LN(1+Assumptions!$C$60)-0.5*Assumptions!$C$61^2)+Assumptions!$C$61*((RAND()+RAND()+RAND()+RAND()+RAND()+RAND()+RAND()+RAND()+RAND()+RAND()+RAND()+RAND())-6))-1)+Liquidity_30Y!X13)</x:f>
        <x:v>1213185.9028037959</x:v>
      </x:c>
      <x:c r="X375" s="16" t="n">
        <x:f>MAX(0,W375*(1+EXP((LN(1+Assumptions!$C$60)-0.5*Assumptions!$C$61^2)+Assumptions!$C$61*((RAND()+RAND()+RAND()+RAND()+RAND()+RAND()+RAND()+RAND()+RAND()+RAND()+RAND()+RAND())-6))-1)+Liquidity_30Y!Y13)</x:f>
        <x:v>1306003.5041347388</x:v>
      </x:c>
      <x:c r="Y375" s="16" t="n">
        <x:f>MAX(0,X375*(1+EXP((LN(1+Assumptions!$C$60)-0.5*Assumptions!$C$61^2)+Assumptions!$C$61*((RAND()+RAND()+RAND()+RAND()+RAND()+RAND()+RAND()+RAND()+RAND()+RAND()+RAND()+RAND())-6))-1)+Liquidity_30Y!Z13)</x:f>
        <x:v>1473090.3540118902</x:v>
      </x:c>
      <x:c r="Z375" s="16" t="n">
        <x:f>MAX(0,Y375*(1+EXP((LN(1+Assumptions!$C$60)-0.5*Assumptions!$C$61^2)+Assumptions!$C$61*((RAND()+RAND()+RAND()+RAND()+RAND()+RAND()+RAND()+RAND()+RAND()+RAND()+RAND()+RAND())-6))-1)+Liquidity_30Y!AA13)</x:f>
        <x:v>1894817.5391768636</x:v>
      </x:c>
      <x:c r="AA375" s="16" t="n">
        <x:f>MAX(0,Z375*(1+EXP((LN(1+Assumptions!$C$60)-0.5*Assumptions!$C$61^2)+Assumptions!$C$61*((RAND()+RAND()+RAND()+RAND()+RAND()+RAND()+RAND()+RAND()+RAND()+RAND()+RAND()+RAND())-6))-1)+Liquidity_30Y!AB13)</x:f>
        <x:v>1729853.0883591925</x:v>
      </x:c>
      <x:c r="AB375" s="16" t="n">
        <x:f>MAX(0,AA375*(1+EXP((LN(1+Assumptions!$C$60)-0.5*Assumptions!$C$61^2)+Assumptions!$C$61*((RAND()+RAND()+RAND()+RAND()+RAND()+RAND()+RAND()+RAND()+RAND()+RAND()+RAND()+RAND())-6))-1)+Liquidity_30Y!AC13)</x:f>
        <x:v>1899619.1212873159</x:v>
      </x:c>
      <x:c r="AC375" s="16" t="n">
        <x:f>MAX(0,AB375*(1+EXP((LN(1+Assumptions!$C$60)-0.5*Assumptions!$C$61^2)+Assumptions!$C$61*((RAND()+RAND()+RAND()+RAND()+RAND()+RAND()+RAND()+RAND()+RAND()+RAND()+RAND()+RAND())-6))-1)+Liquidity_30Y!AD13)</x:f>
        <x:v>2083165.1469170703</x:v>
      </x:c>
      <x:c r="AD375" s="16" t="n">
        <x:f>MAX(0,AC375*(1+EXP((LN(1+Assumptions!$C$60)-0.5*Assumptions!$C$61^2)+Assumptions!$C$61*((RAND()+RAND()+RAND()+RAND()+RAND()+RAND()+RAND()+RAND()+RAND()+RAND()+RAND()+RAND())-6))-1)+Liquidity_30Y!AE13)</x:f>
        <x:v>1898700.949784183</x:v>
      </x:c>
      <x:c r="AE375" s="16" t="n">
        <x:f>MAX(0,AD375*(1+EXP((LN(1+Assumptions!$C$60)-0.5*Assumptions!$C$61^2)+Assumptions!$C$61*((RAND()+RAND()+RAND()+RAND()+RAND()+RAND()+RAND()+RAND()+RAND()+RAND()+RAND()+RAND())-6))-1)+Liquidity_30Y!AF13)</x:f>
        <x:v>2903815.8215800114</x:v>
      </x:c>
      <x:c r="AF375" s="16" t="n">
        <x:f>MAX(0,AE375*(1+EXP((LN(1+Assumptions!$C$60)-0.5*Assumptions!$C$61^2)+Assumptions!$C$61*((RAND()+RAND()+RAND()+RAND()+RAND()+RAND()+RAND()+RAND()+RAND()+RAND()+RAND()+RAND())-6))-1)+Liquidity_30Y!AG13)</x:f>
        <x:v>2652256.6524655074</x:v>
      </x:c>
    </x:row>
    <x:row r="376">
      <x:c r="A376" s="39">
        <x:v>372</x:v>
      </x:c>
      <x:c r="B376" s="16" t="n">
        <x:f>Liquidity_30Y!C14</x:f>
        <x:v>1029031.25</x:v>
      </x:c>
      <x:c r="C376" s="16" t="n">
        <x:f>MAX(0,B376*(1+EXP((LN(1+Assumptions!$C$60)-0.5*Assumptions!$C$61^2)+Assumptions!$C$61*((RAND()+RAND()+RAND()+RAND()+RAND()+RAND()+RAND()+RAND()+RAND()+RAND()+RAND()+RAND())-6))-1)+Liquidity_30Y!D13)</x:f>
        <x:v>934751.0976677897</x:v>
      </x:c>
      <x:c r="D376" s="16" t="n">
        <x:f>MAX(0,C376*(1+EXP((LN(1+Assumptions!$C$60)-0.5*Assumptions!$C$61^2)+Assumptions!$C$61*((RAND()+RAND()+RAND()+RAND()+RAND()+RAND()+RAND()+RAND()+RAND()+RAND()+RAND()+RAND())-6))-1)+Liquidity_30Y!E13)</x:f>
        <x:v>1099011.1725649778</x:v>
      </x:c>
      <x:c r="E376" s="16" t="n">
        <x:f>MAX(0,D376*(1+EXP((LN(1+Assumptions!$C$60)-0.5*Assumptions!$C$61^2)+Assumptions!$C$61*((RAND()+RAND()+RAND()+RAND()+RAND()+RAND()+RAND()+RAND()+RAND()+RAND()+RAND()+RAND())-6))-1)+Liquidity_30Y!F13)</x:f>
        <x:v>1167320.8462776046</x:v>
      </x:c>
      <x:c r="F376" s="16" t="n">
        <x:f>MAX(0,E376*(1+EXP((LN(1+Assumptions!$C$60)-0.5*Assumptions!$C$61^2)+Assumptions!$C$61*((RAND()+RAND()+RAND()+RAND()+RAND()+RAND()+RAND()+RAND()+RAND()+RAND()+RAND()+RAND())-6))-1)+Liquidity_30Y!G13)</x:f>
        <x:v>1164815.1253614505</x:v>
      </x:c>
      <x:c r="G376" s="16" t="n">
        <x:f>MAX(0,F376*(1+EXP((LN(1+Assumptions!$C$60)-0.5*Assumptions!$C$61^2)+Assumptions!$C$61*((RAND()+RAND()+RAND()+RAND()+RAND()+RAND()+RAND()+RAND()+RAND()+RAND()+RAND()+RAND())-6))-1)+Liquidity_30Y!H13)</x:f>
        <x:v>1106902.4940302046</x:v>
      </x:c>
      <x:c r="H376" s="16" t="n">
        <x:f>MAX(0,G376*(1+EXP((LN(1+Assumptions!$C$60)-0.5*Assumptions!$C$61^2)+Assumptions!$C$61*((RAND()+RAND()+RAND()+RAND()+RAND()+RAND()+RAND()+RAND()+RAND()+RAND()+RAND()+RAND())-6))-1)+Liquidity_30Y!I13)</x:f>
        <x:v>1012766.7960976452</x:v>
      </x:c>
      <x:c r="I376" s="16" t="n">
        <x:f>MAX(0,H376*(1+EXP((LN(1+Assumptions!$C$60)-0.5*Assumptions!$C$61^2)+Assumptions!$C$61*((RAND()+RAND()+RAND()+RAND()+RAND()+RAND()+RAND()+RAND()+RAND()+RAND()+RAND()+RAND())-6))-1)+Liquidity_30Y!J13)</x:f>
        <x:v>1162929.8289513679</x:v>
      </x:c>
      <x:c r="J376" s="16" t="n">
        <x:f>MAX(0,I376*(1+EXP((LN(1+Assumptions!$C$60)-0.5*Assumptions!$C$61^2)+Assumptions!$C$61*((RAND()+RAND()+RAND()+RAND()+RAND()+RAND()+RAND()+RAND()+RAND()+RAND()+RAND()+RAND())-6))-1)+Liquidity_30Y!K13)</x:f>
        <x:v>1182308.8472454902</x:v>
      </x:c>
      <x:c r="K376" s="16" t="n">
        <x:f>MAX(0,J376*(1+EXP((LN(1+Assumptions!$C$60)-0.5*Assumptions!$C$61^2)+Assumptions!$C$61*((RAND()+RAND()+RAND()+RAND()+RAND()+RAND()+RAND()+RAND()+RAND()+RAND()+RAND()+RAND())-6))-1)+Liquidity_30Y!L13)</x:f>
        <x:v>1483347.9840955306</x:v>
      </x:c>
      <x:c r="L376" s="16" t="n">
        <x:f>MAX(0,K376*(1+EXP((LN(1+Assumptions!$C$60)-0.5*Assumptions!$C$61^2)+Assumptions!$C$61*((RAND()+RAND()+RAND()+RAND()+RAND()+RAND()+RAND()+RAND()+RAND()+RAND()+RAND()+RAND())-6))-1)+Liquidity_30Y!M13)</x:f>
        <x:v>2413111.170988295</x:v>
      </x:c>
      <x:c r="M376" s="16" t="n">
        <x:f>MAX(0,L376*(1+EXP((LN(1+Assumptions!$C$60)-0.5*Assumptions!$C$61^2)+Assumptions!$C$61*((RAND()+RAND()+RAND()+RAND()+RAND()+RAND()+RAND()+RAND()+RAND()+RAND()+RAND()+RAND())-6))-1)+Liquidity_30Y!N13)</x:f>
        <x:v>2792394.6950291465</x:v>
      </x:c>
      <x:c r="N376" s="16" t="n">
        <x:f>MAX(0,M376*(1+EXP((LN(1+Assumptions!$C$60)-0.5*Assumptions!$C$61^2)+Assumptions!$C$61*((RAND()+RAND()+RAND()+RAND()+RAND()+RAND()+RAND()+RAND()+RAND()+RAND()+RAND()+RAND())-6))-1)+Liquidity_30Y!O13)</x:f>
        <x:v>3089548.103869174</x:v>
      </x:c>
      <x:c r="O376" s="16" t="n">
        <x:f>MAX(0,N376*(1+EXP((LN(1+Assumptions!$C$60)-0.5*Assumptions!$C$61^2)+Assumptions!$C$61*((RAND()+RAND()+RAND()+RAND()+RAND()+RAND()+RAND()+RAND()+RAND()+RAND()+RAND()+RAND())-6))-1)+Liquidity_30Y!P13)</x:f>
        <x:v>3561506.0122462013</x:v>
      </x:c>
      <x:c r="P376" s="16" t="n">
        <x:f>MAX(0,O376*(1+EXP((LN(1+Assumptions!$C$60)-0.5*Assumptions!$C$61^2)+Assumptions!$C$61*((RAND()+RAND()+RAND()+RAND()+RAND()+RAND()+RAND()+RAND()+RAND()+RAND()+RAND()+RAND())-6))-1)+Liquidity_30Y!Q13)</x:f>
        <x:v>4146653.510219075</x:v>
      </x:c>
      <x:c r="Q376" s="16" t="n">
        <x:f>MAX(0,P376*(1+EXP((LN(1+Assumptions!$C$60)-0.5*Assumptions!$C$61^2)+Assumptions!$C$61*((RAND()+RAND()+RAND()+RAND()+RAND()+RAND()+RAND()+RAND()+RAND()+RAND()+RAND()+RAND())-6))-1)+Liquidity_30Y!R13)</x:f>
        <x:v>4865457.555073676</x:v>
      </x:c>
      <x:c r="R376" s="16" t="n">
        <x:f>MAX(0,Q376*(1+EXP((LN(1+Assumptions!$C$60)-0.5*Assumptions!$C$61^2)+Assumptions!$C$61*((RAND()+RAND()+RAND()+RAND()+RAND()+RAND()+RAND()+RAND()+RAND()+RAND()+RAND()+RAND())-6))-1)+Liquidity_30Y!S13)</x:f>
        <x:v>5208786.148245161</x:v>
      </x:c>
      <x:c r="S376" s="16" t="n">
        <x:f>MAX(0,R376*(1+EXP((LN(1+Assumptions!$C$60)-0.5*Assumptions!$C$61^2)+Assumptions!$C$61*((RAND()+RAND()+RAND()+RAND()+RAND()+RAND()+RAND()+RAND()+RAND()+RAND()+RAND()+RAND())-6))-1)+Liquidity_30Y!T13)</x:f>
        <x:v>5802101.4411562355</x:v>
      </x:c>
      <x:c r="T376" s="16" t="n">
        <x:f>MAX(0,S376*(1+EXP((LN(1+Assumptions!$C$60)-0.5*Assumptions!$C$61^2)+Assumptions!$C$61*((RAND()+RAND()+RAND()+RAND()+RAND()+RAND()+RAND()+RAND()+RAND()+RAND()+RAND()+RAND())-6))-1)+Liquidity_30Y!U13)</x:f>
        <x:v>4505083.507931291</x:v>
      </x:c>
      <x:c r="U376" s="16" t="n">
        <x:f>MAX(0,T376*(1+EXP((LN(1+Assumptions!$C$60)-0.5*Assumptions!$C$61^2)+Assumptions!$C$61*((RAND()+RAND()+RAND()+RAND()+RAND()+RAND()+RAND()+RAND()+RAND()+RAND()+RAND()+RAND())-6))-1)+Liquidity_30Y!V13)</x:f>
        <x:v>3893242.190142045</x:v>
      </x:c>
      <x:c r="V376" s="16" t="n">
        <x:f>MAX(0,U376*(1+EXP((LN(1+Assumptions!$C$60)-0.5*Assumptions!$C$61^2)+Assumptions!$C$61*((RAND()+RAND()+RAND()+RAND()+RAND()+RAND()+RAND()+RAND()+RAND()+RAND()+RAND()+RAND())-6))-1)+Liquidity_30Y!W13)</x:f>
        <x:v>3423453.6716308943</x:v>
      </x:c>
      <x:c r="W376" s="16" t="n">
        <x:f>MAX(0,V376*(1+EXP((LN(1+Assumptions!$C$60)-0.5*Assumptions!$C$61^2)+Assumptions!$C$61*((RAND()+RAND()+RAND()+RAND()+RAND()+RAND()+RAND()+RAND()+RAND()+RAND()+RAND()+RAND())-6))-1)+Liquidity_30Y!X13)</x:f>
        <x:v>3737233.2786280587</x:v>
      </x:c>
      <x:c r="X376" s="16" t="n">
        <x:f>MAX(0,W376*(1+EXP((LN(1+Assumptions!$C$60)-0.5*Assumptions!$C$61^2)+Assumptions!$C$61*((RAND()+RAND()+RAND()+RAND()+RAND()+RAND()+RAND()+RAND()+RAND()+RAND()+RAND()+RAND())-6))-1)+Liquidity_30Y!Y13)</x:f>
        <x:v>4448993.950066214</x:v>
      </x:c>
      <x:c r="Y376" s="16" t="n">
        <x:f>MAX(0,X376*(1+EXP((LN(1+Assumptions!$C$60)-0.5*Assumptions!$C$61^2)+Assumptions!$C$61*((RAND()+RAND()+RAND()+RAND()+RAND()+RAND()+RAND()+RAND()+RAND()+RAND()+RAND()+RAND())-6))-1)+Liquidity_30Y!Z13)</x:f>
        <x:v>3693422.8097646874</x:v>
      </x:c>
      <x:c r="Z376" s="16" t="n">
        <x:f>MAX(0,Y376*(1+EXP((LN(1+Assumptions!$C$60)-0.5*Assumptions!$C$61^2)+Assumptions!$C$61*((RAND()+RAND()+RAND()+RAND()+RAND()+RAND()+RAND()+RAND()+RAND()+RAND()+RAND()+RAND())-6))-1)+Liquidity_30Y!AA13)</x:f>
        <x:v>4215511.875758706</x:v>
      </x:c>
      <x:c r="AA376" s="16" t="n">
        <x:f>MAX(0,Z376*(1+EXP((LN(1+Assumptions!$C$60)-0.5*Assumptions!$C$61^2)+Assumptions!$C$61*((RAND()+RAND()+RAND()+RAND()+RAND()+RAND()+RAND()+RAND()+RAND()+RAND()+RAND()+RAND())-6))-1)+Liquidity_30Y!AB13)</x:f>
        <x:v>3843760.941861865</x:v>
      </x:c>
      <x:c r="AB376" s="16" t="n">
        <x:f>MAX(0,AA376*(1+EXP((LN(1+Assumptions!$C$60)-0.5*Assumptions!$C$61^2)+Assumptions!$C$61*((RAND()+RAND()+RAND()+RAND()+RAND()+RAND()+RAND()+RAND()+RAND()+RAND()+RAND()+RAND())-6))-1)+Liquidity_30Y!AC13)</x:f>
        <x:v>3466447.3312699287</x:v>
      </x:c>
      <x:c r="AC376" s="16" t="n">
        <x:f>MAX(0,AB376*(1+EXP((LN(1+Assumptions!$C$60)-0.5*Assumptions!$C$61^2)+Assumptions!$C$61*((RAND()+RAND()+RAND()+RAND()+RAND()+RAND()+RAND()+RAND()+RAND()+RAND()+RAND()+RAND())-6))-1)+Liquidity_30Y!AD13)</x:f>
        <x:v>3775733.1274194573</x:v>
      </x:c>
      <x:c r="AD376" s="16" t="n">
        <x:f>MAX(0,AC376*(1+EXP((LN(1+Assumptions!$C$60)-0.5*Assumptions!$C$61^2)+Assumptions!$C$61*((RAND()+RAND()+RAND()+RAND()+RAND()+RAND()+RAND()+RAND()+RAND()+RAND()+RAND()+RAND())-6))-1)+Liquidity_30Y!AE13)</x:f>
        <x:v>3111269.617678612</x:v>
      </x:c>
      <x:c r="AE376" s="16" t="n">
        <x:f>MAX(0,AD376*(1+EXP((LN(1+Assumptions!$C$60)-0.5*Assumptions!$C$61^2)+Assumptions!$C$61*((RAND()+RAND()+RAND()+RAND()+RAND()+RAND()+RAND()+RAND()+RAND()+RAND()+RAND()+RAND())-6))-1)+Liquidity_30Y!AF13)</x:f>
        <x:v>3567028.1151176067</x:v>
      </x:c>
      <x:c r="AF376" s="16" t="n">
        <x:f>MAX(0,AE376*(1+EXP((LN(1+Assumptions!$C$60)-0.5*Assumptions!$C$61^2)+Assumptions!$C$61*((RAND()+RAND()+RAND()+RAND()+RAND()+RAND()+RAND()+RAND()+RAND()+RAND()+RAND()+RAND())-6))-1)+Liquidity_30Y!AG13)</x:f>
        <x:v>3409499.8887121044</x:v>
      </x:c>
    </x:row>
    <x:row r="377">
      <x:c r="A377" s="39">
        <x:v>373</x:v>
      </x:c>
      <x:c r="B377" s="16" t="n">
        <x:f>Liquidity_30Y!C14</x:f>
        <x:v>1029031.25</x:v>
      </x:c>
      <x:c r="C377" s="16" t="n">
        <x:f>MAX(0,B377*(1+EXP((LN(1+Assumptions!$C$60)-0.5*Assumptions!$C$61^2)+Assumptions!$C$61*((RAND()+RAND()+RAND()+RAND()+RAND()+RAND()+RAND()+RAND()+RAND()+RAND()+RAND()+RAND())-6))-1)+Liquidity_30Y!D13)</x:f>
        <x:v>1135194.839525594</x:v>
      </x:c>
      <x:c r="D377" s="16" t="n">
        <x:f>MAX(0,C377*(1+EXP((LN(1+Assumptions!$C$60)-0.5*Assumptions!$C$61^2)+Assumptions!$C$61*((RAND()+RAND()+RAND()+RAND()+RAND()+RAND()+RAND()+RAND()+RAND()+RAND()+RAND()+RAND())-6))-1)+Liquidity_30Y!E13)</x:f>
        <x:v>1508006.1342390198</x:v>
      </x:c>
      <x:c r="E377" s="16" t="n">
        <x:f>MAX(0,D377*(1+EXP((LN(1+Assumptions!$C$60)-0.5*Assumptions!$C$61^2)+Assumptions!$C$61*((RAND()+RAND()+RAND()+RAND()+RAND()+RAND()+RAND()+RAND()+RAND()+RAND()+RAND()+RAND())-6))-1)+Liquidity_30Y!F13)</x:f>
        <x:v>1592974.184742474</x:v>
      </x:c>
      <x:c r="F377" s="16" t="n">
        <x:f>MAX(0,E377*(1+EXP((LN(1+Assumptions!$C$60)-0.5*Assumptions!$C$61^2)+Assumptions!$C$61*((RAND()+RAND()+RAND()+RAND()+RAND()+RAND()+RAND()+RAND()+RAND()+RAND()+RAND()+RAND())-6))-1)+Liquidity_30Y!G13)</x:f>
        <x:v>1717737.5554287462</x:v>
      </x:c>
      <x:c r="G377" s="16" t="n">
        <x:f>MAX(0,F377*(1+EXP((LN(1+Assumptions!$C$60)-0.5*Assumptions!$C$61^2)+Assumptions!$C$61*((RAND()+RAND()+RAND()+RAND()+RAND()+RAND()+RAND()+RAND()+RAND()+RAND()+RAND()+RAND())-6))-1)+Liquidity_30Y!H13)</x:f>
        <x:v>1362968.742156076</x:v>
      </x:c>
      <x:c r="H377" s="16" t="n">
        <x:f>MAX(0,G377*(1+EXP((LN(1+Assumptions!$C$60)-0.5*Assumptions!$C$61^2)+Assumptions!$C$61*((RAND()+RAND()+RAND()+RAND()+RAND()+RAND()+RAND()+RAND()+RAND()+RAND()+RAND()+RAND())-6))-1)+Liquidity_30Y!I13)</x:f>
        <x:v>1045198.8715786532</x:v>
      </x:c>
      <x:c r="I377" s="16" t="n">
        <x:f>MAX(0,H377*(1+EXP((LN(1+Assumptions!$C$60)-0.5*Assumptions!$C$61^2)+Assumptions!$C$61*((RAND()+RAND()+RAND()+RAND()+RAND()+RAND()+RAND()+RAND()+RAND()+RAND()+RAND()+RAND())-6))-1)+Liquidity_30Y!J13)</x:f>
        <x:v>1339019.4702810438</x:v>
      </x:c>
      <x:c r="J377" s="16" t="n">
        <x:f>MAX(0,I377*(1+EXP((LN(1+Assumptions!$C$60)-0.5*Assumptions!$C$61^2)+Assumptions!$C$61*((RAND()+RAND()+RAND()+RAND()+RAND()+RAND()+RAND()+RAND()+RAND()+RAND()+RAND()+RAND())-6))-1)+Liquidity_30Y!K13)</x:f>
        <x:v>1262166.4756758376</x:v>
      </x:c>
      <x:c r="K377" s="16" t="n">
        <x:f>MAX(0,J377*(1+EXP((LN(1+Assumptions!$C$60)-0.5*Assumptions!$C$61^2)+Assumptions!$C$61*((RAND()+RAND()+RAND()+RAND()+RAND()+RAND()+RAND()+RAND()+RAND()+RAND()+RAND()+RAND())-6))-1)+Liquidity_30Y!L13)</x:f>
        <x:v>1435801.410037354</x:v>
      </x:c>
      <x:c r="L377" s="16" t="n">
        <x:f>MAX(0,K377*(1+EXP((LN(1+Assumptions!$C$60)-0.5*Assumptions!$C$61^2)+Assumptions!$C$61*((RAND()+RAND()+RAND()+RAND()+RAND()+RAND()+RAND()+RAND()+RAND()+RAND()+RAND()+RAND())-6))-1)+Liquidity_30Y!M13)</x:f>
        <x:v>1771239.6977920285</x:v>
      </x:c>
      <x:c r="M377" s="16" t="n">
        <x:f>MAX(0,L377*(1+EXP((LN(1+Assumptions!$C$60)-0.5*Assumptions!$C$61^2)+Assumptions!$C$61*((RAND()+RAND()+RAND()+RAND()+RAND()+RAND()+RAND()+RAND()+RAND()+RAND()+RAND()+RAND())-6))-1)+Liquidity_30Y!N13)</x:f>
        <x:v>1942128.029110846</x:v>
      </x:c>
      <x:c r="N377" s="16" t="n">
        <x:f>MAX(0,M377*(1+EXP((LN(1+Assumptions!$C$60)-0.5*Assumptions!$C$61^2)+Assumptions!$C$61*((RAND()+RAND()+RAND()+RAND()+RAND()+RAND()+RAND()+RAND()+RAND()+RAND()+RAND()+RAND())-6))-1)+Liquidity_30Y!O13)</x:f>
        <x:v>1896296.485024172</x:v>
      </x:c>
      <x:c r="O377" s="16" t="n">
        <x:f>MAX(0,N377*(1+EXP((LN(1+Assumptions!$C$60)-0.5*Assumptions!$C$61^2)+Assumptions!$C$61*((RAND()+RAND()+RAND()+RAND()+RAND()+RAND()+RAND()+RAND()+RAND()+RAND()+RAND()+RAND())-6))-1)+Liquidity_30Y!P13)</x:f>
        <x:v>1819262.9620009067</x:v>
      </x:c>
      <x:c r="P377" s="16" t="n">
        <x:f>MAX(0,O377*(1+EXP((LN(1+Assumptions!$C$60)-0.5*Assumptions!$C$61^2)+Assumptions!$C$61*((RAND()+RAND()+RAND()+RAND()+RAND()+RAND()+RAND()+RAND()+RAND()+RAND()+RAND()+RAND())-6))-1)+Liquidity_30Y!Q13)</x:f>
        <x:v>1480999.8256553784</x:v>
      </x:c>
      <x:c r="Q377" s="16" t="n">
        <x:f>MAX(0,P377*(1+EXP((LN(1+Assumptions!$C$60)-0.5*Assumptions!$C$61^2)+Assumptions!$C$61*((RAND()+RAND()+RAND()+RAND()+RAND()+RAND()+RAND()+RAND()+RAND()+RAND()+RAND()+RAND())-6))-1)+Liquidity_30Y!R13)</x:f>
        <x:v>1274048.2446421157</x:v>
      </x:c>
      <x:c r="R377" s="16" t="n">
        <x:f>MAX(0,Q377*(1+EXP((LN(1+Assumptions!$C$60)-0.5*Assumptions!$C$61^2)+Assumptions!$C$61*((RAND()+RAND()+RAND()+RAND()+RAND()+RAND()+RAND()+RAND()+RAND()+RAND()+RAND()+RAND())-6))-1)+Liquidity_30Y!S13)</x:f>
        <x:v>1206166.5240753284</x:v>
      </x:c>
      <x:c r="S377" s="16" t="n">
        <x:f>MAX(0,R377*(1+EXP((LN(1+Assumptions!$C$60)-0.5*Assumptions!$C$61^2)+Assumptions!$C$61*((RAND()+RAND()+RAND()+RAND()+RAND()+RAND()+RAND()+RAND()+RAND()+RAND()+RAND()+RAND())-6))-1)+Liquidity_30Y!T13)</x:f>
        <x:v>980830.7427965868</x:v>
      </x:c>
      <x:c r="T377" s="16" t="n">
        <x:f>MAX(0,S377*(1+EXP((LN(1+Assumptions!$C$60)-0.5*Assumptions!$C$61^2)+Assumptions!$C$61*((RAND()+RAND()+RAND()+RAND()+RAND()+RAND()+RAND()+RAND()+RAND()+RAND()+RAND()+RAND())-6))-1)+Liquidity_30Y!U13)</x:f>
        <x:v>987983.8975798534</x:v>
      </x:c>
      <x:c r="U377" s="16" t="n">
        <x:f>MAX(0,T377*(1+EXP((LN(1+Assumptions!$C$60)-0.5*Assumptions!$C$61^2)+Assumptions!$C$61*((RAND()+RAND()+RAND()+RAND()+RAND()+RAND()+RAND()+RAND()+RAND()+RAND()+RAND()+RAND())-6))-1)+Liquidity_30Y!V13)</x:f>
        <x:v>1011633.6794487458</x:v>
      </x:c>
      <x:c r="V377" s="16" t="n">
        <x:f>MAX(0,U377*(1+EXP((LN(1+Assumptions!$C$60)-0.5*Assumptions!$C$61^2)+Assumptions!$C$61*((RAND()+RAND()+RAND()+RAND()+RAND()+RAND()+RAND()+RAND()+RAND()+RAND()+RAND()+RAND())-6))-1)+Liquidity_30Y!W13)</x:f>
        <x:v>1314242.6619428622</x:v>
      </x:c>
      <x:c r="W377" s="16" t="n">
        <x:f>MAX(0,V377*(1+EXP((LN(1+Assumptions!$C$60)-0.5*Assumptions!$C$61^2)+Assumptions!$C$61*((RAND()+RAND()+RAND()+RAND()+RAND()+RAND()+RAND()+RAND()+RAND()+RAND()+RAND()+RAND())-6))-1)+Liquidity_30Y!X13)</x:f>
        <x:v>1258311.4960588336</x:v>
      </x:c>
      <x:c r="X377" s="16" t="n">
        <x:f>MAX(0,W377*(1+EXP((LN(1+Assumptions!$C$60)-0.5*Assumptions!$C$61^2)+Assumptions!$C$61*((RAND()+RAND()+RAND()+RAND()+RAND()+RAND()+RAND()+RAND()+RAND()+RAND()+RAND()+RAND())-6))-1)+Liquidity_30Y!Y13)</x:f>
        <x:v>1724523.294020798</x:v>
      </x:c>
      <x:c r="Y377" s="16" t="n">
        <x:f>MAX(0,X377*(1+EXP((LN(1+Assumptions!$C$60)-0.5*Assumptions!$C$61^2)+Assumptions!$C$61*((RAND()+RAND()+RAND()+RAND()+RAND()+RAND()+RAND()+RAND()+RAND()+RAND()+RAND()+RAND())-6))-1)+Liquidity_30Y!Z13)</x:f>
        <x:v>1747495.5947352485</x:v>
      </x:c>
      <x:c r="Z377" s="16" t="n">
        <x:f>MAX(0,Y377*(1+EXP((LN(1+Assumptions!$C$60)-0.5*Assumptions!$C$61^2)+Assumptions!$C$61*((RAND()+RAND()+RAND()+RAND()+RAND()+RAND()+RAND()+RAND()+RAND()+RAND()+RAND()+RAND())-6))-1)+Liquidity_30Y!AA13)</x:f>
        <x:v>2177481.0847300533</x:v>
      </x:c>
      <x:c r="AA377" s="16" t="n">
        <x:f>MAX(0,Z377*(1+EXP((LN(1+Assumptions!$C$60)-0.5*Assumptions!$C$61^2)+Assumptions!$C$61*((RAND()+RAND()+RAND()+RAND()+RAND()+RAND()+RAND()+RAND()+RAND()+RAND()+RAND()+RAND())-6))-1)+Liquidity_30Y!AB13)</x:f>
        <x:v>2583146.4390004114</x:v>
      </x:c>
      <x:c r="AB377" s="16" t="n">
        <x:f>MAX(0,AA377*(1+EXP((LN(1+Assumptions!$C$60)-0.5*Assumptions!$C$61^2)+Assumptions!$C$61*((RAND()+RAND()+RAND()+RAND()+RAND()+RAND()+RAND()+RAND()+RAND()+RAND()+RAND()+RAND())-6))-1)+Liquidity_30Y!AC13)</x:f>
        <x:v>2403029.0752232163</x:v>
      </x:c>
      <x:c r="AC377" s="16" t="n">
        <x:f>MAX(0,AB377*(1+EXP((LN(1+Assumptions!$C$60)-0.5*Assumptions!$C$61^2)+Assumptions!$C$61*((RAND()+RAND()+RAND()+RAND()+RAND()+RAND()+RAND()+RAND()+RAND()+RAND()+RAND()+RAND())-6))-1)+Liquidity_30Y!AD13)</x:f>
        <x:v>2614303.3025287404</x:v>
      </x:c>
      <x:c r="AD377" s="16" t="n">
        <x:f>MAX(0,AC377*(1+EXP((LN(1+Assumptions!$C$60)-0.5*Assumptions!$C$61^2)+Assumptions!$C$61*((RAND()+RAND()+RAND()+RAND()+RAND()+RAND()+RAND()+RAND()+RAND()+RAND()+RAND()+RAND())-6))-1)+Liquidity_30Y!AE13)</x:f>
        <x:v>2623612.1793109574</x:v>
      </x:c>
      <x:c r="AE377" s="16" t="n">
        <x:f>MAX(0,AD377*(1+EXP((LN(1+Assumptions!$C$60)-0.5*Assumptions!$C$61^2)+Assumptions!$C$61*((RAND()+RAND()+RAND()+RAND()+RAND()+RAND()+RAND()+RAND()+RAND()+RAND()+RAND()+RAND())-6))-1)+Liquidity_30Y!AF13)</x:f>
        <x:v>2752885.487356</x:v>
      </x:c>
      <x:c r="AF377" s="16" t="n">
        <x:f>MAX(0,AE377*(1+EXP((LN(1+Assumptions!$C$60)-0.5*Assumptions!$C$61^2)+Assumptions!$C$61*((RAND()+RAND()+RAND()+RAND()+RAND()+RAND()+RAND()+RAND()+RAND()+RAND()+RAND()+RAND())-6))-1)+Liquidity_30Y!AG13)</x:f>
        <x:v>3242232.053307689</x:v>
      </x:c>
    </x:row>
    <x:row r="378">
      <x:c r="A378" s="39">
        <x:v>374</x:v>
      </x:c>
      <x:c r="B378" s="16" t="n">
        <x:f>Liquidity_30Y!C14</x:f>
        <x:v>1029031.25</x:v>
      </x:c>
      <x:c r="C378" s="16" t="n">
        <x:f>MAX(0,B378*(1+EXP((LN(1+Assumptions!$C$60)-0.5*Assumptions!$C$61^2)+Assumptions!$C$61*((RAND()+RAND()+RAND()+RAND()+RAND()+RAND()+RAND()+RAND()+RAND()+RAND()+RAND()+RAND())-6))-1)+Liquidity_30Y!D13)</x:f>
        <x:v>1105182.9053100543</x:v>
      </x:c>
      <x:c r="D378" s="16" t="n">
        <x:f>MAX(0,C378*(1+EXP((LN(1+Assumptions!$C$60)-0.5*Assumptions!$C$61^2)+Assumptions!$C$61*((RAND()+RAND()+RAND()+RAND()+RAND()+RAND()+RAND()+RAND()+RAND()+RAND()+RAND()+RAND())-6))-1)+Liquidity_30Y!E13)</x:f>
        <x:v>882034.0502983304</x:v>
      </x:c>
      <x:c r="E378" s="16" t="n">
        <x:f>MAX(0,D378*(1+EXP((LN(1+Assumptions!$C$60)-0.5*Assumptions!$C$61^2)+Assumptions!$C$61*((RAND()+RAND()+RAND()+RAND()+RAND()+RAND()+RAND()+RAND()+RAND()+RAND()+RAND()+RAND())-6))-1)+Liquidity_30Y!F13)</x:f>
        <x:v>1050040.6903192438</x:v>
      </x:c>
      <x:c r="F378" s="16" t="n">
        <x:f>MAX(0,E378*(1+EXP((LN(1+Assumptions!$C$60)-0.5*Assumptions!$C$61^2)+Assumptions!$C$61*((RAND()+RAND()+RAND()+RAND()+RAND()+RAND()+RAND()+RAND()+RAND()+RAND()+RAND()+RAND())-6))-1)+Liquidity_30Y!G13)</x:f>
        <x:v>798113.5872739679</x:v>
      </x:c>
      <x:c r="G378" s="16" t="n">
        <x:f>MAX(0,F378*(1+EXP((LN(1+Assumptions!$C$60)-0.5*Assumptions!$C$61^2)+Assumptions!$C$61*((RAND()+RAND()+RAND()+RAND()+RAND()+RAND()+RAND()+RAND()+RAND()+RAND()+RAND()+RAND())-6))-1)+Liquidity_30Y!H13)</x:f>
        <x:v>1011674.8485859755</x:v>
      </x:c>
      <x:c r="H378" s="16" t="n">
        <x:f>MAX(0,G378*(1+EXP((LN(1+Assumptions!$C$60)-0.5*Assumptions!$C$61^2)+Assumptions!$C$61*((RAND()+RAND()+RAND()+RAND()+RAND()+RAND()+RAND()+RAND()+RAND()+RAND()+RAND()+RAND())-6))-1)+Liquidity_30Y!I13)</x:f>
        <x:v>1139301.149312131</x:v>
      </x:c>
      <x:c r="I378" s="16" t="n">
        <x:f>MAX(0,H378*(1+EXP((LN(1+Assumptions!$C$60)-0.5*Assumptions!$C$61^2)+Assumptions!$C$61*((RAND()+RAND()+RAND()+RAND()+RAND()+RAND()+RAND()+RAND()+RAND()+RAND()+RAND()+RAND())-6))-1)+Liquidity_30Y!J13)</x:f>
        <x:v>1166330.851363862</x:v>
      </x:c>
      <x:c r="J378" s="16" t="n">
        <x:f>MAX(0,I378*(1+EXP((LN(1+Assumptions!$C$60)-0.5*Assumptions!$C$61^2)+Assumptions!$C$61*((RAND()+RAND()+RAND()+RAND()+RAND()+RAND()+RAND()+RAND()+RAND()+RAND()+RAND()+RAND())-6))-1)+Liquidity_30Y!K13)</x:f>
        <x:v>995790.899581882</x:v>
      </x:c>
      <x:c r="K378" s="16" t="n">
        <x:f>MAX(0,J378*(1+EXP((LN(1+Assumptions!$C$60)-0.5*Assumptions!$C$61^2)+Assumptions!$C$61*((RAND()+RAND()+RAND()+RAND()+RAND()+RAND()+RAND()+RAND()+RAND()+RAND()+RAND()+RAND())-6))-1)+Liquidity_30Y!L13)</x:f>
        <x:v>1316823.2710424706</x:v>
      </x:c>
      <x:c r="L378" s="16" t="n">
        <x:f>MAX(0,K378*(1+EXP((LN(1+Assumptions!$C$60)-0.5*Assumptions!$C$61^2)+Assumptions!$C$61*((RAND()+RAND()+RAND()+RAND()+RAND()+RAND()+RAND()+RAND()+RAND()+RAND()+RAND()+RAND())-6))-1)+Liquidity_30Y!M13)</x:f>
        <x:v>1400323.1988518727</x:v>
      </x:c>
      <x:c r="M378" s="16" t="n">
        <x:f>MAX(0,L378*(1+EXP((LN(1+Assumptions!$C$60)-0.5*Assumptions!$C$61^2)+Assumptions!$C$61*((RAND()+RAND()+RAND()+RAND()+RAND()+RAND()+RAND()+RAND()+RAND()+RAND()+RAND()+RAND())-6))-1)+Liquidity_30Y!N13)</x:f>
        <x:v>1567435.0604671284</x:v>
      </x:c>
      <x:c r="N378" s="16" t="n">
        <x:f>MAX(0,M378*(1+EXP((LN(1+Assumptions!$C$60)-0.5*Assumptions!$C$61^2)+Assumptions!$C$61*((RAND()+RAND()+RAND()+RAND()+RAND()+RAND()+RAND()+RAND()+RAND()+RAND()+RAND()+RAND())-6))-1)+Liquidity_30Y!O13)</x:f>
        <x:v>1316756.81080196</x:v>
      </x:c>
      <x:c r="O378" s="16" t="n">
        <x:f>MAX(0,N378*(1+EXP((LN(1+Assumptions!$C$60)-0.5*Assumptions!$C$61^2)+Assumptions!$C$61*((RAND()+RAND()+RAND()+RAND()+RAND()+RAND()+RAND()+RAND()+RAND()+RAND()+RAND()+RAND())-6))-1)+Liquidity_30Y!P13)</x:f>
        <x:v>1409186.0457209563</x:v>
      </x:c>
      <x:c r="P378" s="16" t="n">
        <x:f>MAX(0,O378*(1+EXP((LN(1+Assumptions!$C$60)-0.5*Assumptions!$C$61^2)+Assumptions!$C$61*((RAND()+RAND()+RAND()+RAND()+RAND()+RAND()+RAND()+RAND()+RAND()+RAND()+RAND()+RAND())-6))-1)+Liquidity_30Y!Q13)</x:f>
        <x:v>1257828.668830139</x:v>
      </x:c>
      <x:c r="Q378" s="16" t="n">
        <x:f>MAX(0,P378*(1+EXP((LN(1+Assumptions!$C$60)-0.5*Assumptions!$C$61^2)+Assumptions!$C$61*((RAND()+RAND()+RAND()+RAND()+RAND()+RAND()+RAND()+RAND()+RAND()+RAND()+RAND()+RAND())-6))-1)+Liquidity_30Y!R13)</x:f>
        <x:v>827504.6503433734</x:v>
      </x:c>
      <x:c r="R378" s="16" t="n">
        <x:f>MAX(0,Q378*(1+EXP((LN(1+Assumptions!$C$60)-0.5*Assumptions!$C$61^2)+Assumptions!$C$61*((RAND()+RAND()+RAND()+RAND()+RAND()+RAND()+RAND()+RAND()+RAND()+RAND()+RAND()+RAND())-6))-1)+Liquidity_30Y!S13)</x:f>
        <x:v>846305.2410547282</x:v>
      </x:c>
      <x:c r="S378" s="16" t="n">
        <x:f>MAX(0,R378*(1+EXP((LN(1+Assumptions!$C$60)-0.5*Assumptions!$C$61^2)+Assumptions!$C$61*((RAND()+RAND()+RAND()+RAND()+RAND()+RAND()+RAND()+RAND()+RAND()+RAND()+RAND()+RAND())-6))-1)+Liquidity_30Y!T13)</x:f>
        <x:v>945768.3979338184</x:v>
      </x:c>
      <x:c r="T378" s="16" t="n">
        <x:f>MAX(0,S378*(1+EXP((LN(1+Assumptions!$C$60)-0.5*Assumptions!$C$61^2)+Assumptions!$C$61*((RAND()+RAND()+RAND()+RAND()+RAND()+RAND()+RAND()+RAND()+RAND()+RAND()+RAND()+RAND())-6))-1)+Liquidity_30Y!U13)</x:f>
        <x:v>807368.666908796</x:v>
      </x:c>
      <x:c r="U378" s="16" t="n">
        <x:f>MAX(0,T378*(1+EXP((LN(1+Assumptions!$C$60)-0.5*Assumptions!$C$61^2)+Assumptions!$C$61*((RAND()+RAND()+RAND()+RAND()+RAND()+RAND()+RAND()+RAND()+RAND()+RAND()+RAND()+RAND())-6))-1)+Liquidity_30Y!V13)</x:f>
        <x:v>678325.4006792351</x:v>
      </x:c>
      <x:c r="V378" s="16" t="n">
        <x:f>MAX(0,U378*(1+EXP((LN(1+Assumptions!$C$60)-0.5*Assumptions!$C$61^2)+Assumptions!$C$61*((RAND()+RAND()+RAND()+RAND()+RAND()+RAND()+RAND()+RAND()+RAND()+RAND()+RAND()+RAND())-6))-1)+Liquidity_30Y!W13)</x:f>
        <x:v>683380.7121031705</x:v>
      </x:c>
      <x:c r="W378" s="16" t="n">
        <x:f>MAX(0,V378*(1+EXP((LN(1+Assumptions!$C$60)-0.5*Assumptions!$C$61^2)+Assumptions!$C$61*((RAND()+RAND()+RAND()+RAND()+RAND()+RAND()+RAND()+RAND()+RAND()+RAND()+RAND()+RAND())-6))-1)+Liquidity_30Y!X13)</x:f>
        <x:v>836652.6855418311</x:v>
      </x:c>
      <x:c r="X378" s="16" t="n">
        <x:f>MAX(0,W378*(1+EXP((LN(1+Assumptions!$C$60)-0.5*Assumptions!$C$61^2)+Assumptions!$C$61*((RAND()+RAND()+RAND()+RAND()+RAND()+RAND()+RAND()+RAND()+RAND()+RAND()+RAND()+RAND())-6))-1)+Liquidity_30Y!Y13)</x:f>
        <x:v>981631.5617667704</x:v>
      </x:c>
      <x:c r="Y378" s="16" t="n">
        <x:f>MAX(0,X378*(1+EXP((LN(1+Assumptions!$C$60)-0.5*Assumptions!$C$61^2)+Assumptions!$C$61*((RAND()+RAND()+RAND()+RAND()+RAND()+RAND()+RAND()+RAND()+RAND()+RAND()+RAND()+RAND())-6))-1)+Liquidity_30Y!Z13)</x:f>
        <x:v>936735.7169530485</x:v>
      </x:c>
      <x:c r="Z378" s="16" t="n">
        <x:f>MAX(0,Y378*(1+EXP((LN(1+Assumptions!$C$60)-0.5*Assumptions!$C$61^2)+Assumptions!$C$61*((RAND()+RAND()+RAND()+RAND()+RAND()+RAND()+RAND()+RAND()+RAND()+RAND()+RAND()+RAND())-6))-1)+Liquidity_30Y!AA13)</x:f>
        <x:v>1090187.0166671586</x:v>
      </x:c>
      <x:c r="AA378" s="16" t="n">
        <x:f>MAX(0,Z378*(1+EXP((LN(1+Assumptions!$C$60)-0.5*Assumptions!$C$61^2)+Assumptions!$C$61*((RAND()+RAND()+RAND()+RAND()+RAND()+RAND()+RAND()+RAND()+RAND()+RAND()+RAND()+RAND())-6))-1)+Liquidity_30Y!AB13)</x:f>
        <x:v>1108522.9483633873</x:v>
      </x:c>
      <x:c r="AB378" s="16" t="n">
        <x:f>MAX(0,AA378*(1+EXP((LN(1+Assumptions!$C$60)-0.5*Assumptions!$C$61^2)+Assumptions!$C$61*((RAND()+RAND()+RAND()+RAND()+RAND()+RAND()+RAND()+RAND()+RAND()+RAND()+RAND()+RAND())-6))-1)+Liquidity_30Y!AC13)</x:f>
        <x:v>1118704.2435364786</x:v>
      </x:c>
      <x:c r="AC378" s="16" t="n">
        <x:f>MAX(0,AB378*(1+EXP((LN(1+Assumptions!$C$60)-0.5*Assumptions!$C$61^2)+Assumptions!$C$61*((RAND()+RAND()+RAND()+RAND()+RAND()+RAND()+RAND()+RAND()+RAND()+RAND()+RAND()+RAND())-6))-1)+Liquidity_30Y!AD13)</x:f>
        <x:v>1578298.9170258397</x:v>
      </x:c>
      <x:c r="AD378" s="16" t="n">
        <x:f>MAX(0,AC378*(1+EXP((LN(1+Assumptions!$C$60)-0.5*Assumptions!$C$61^2)+Assumptions!$C$61*((RAND()+RAND()+RAND()+RAND()+RAND()+RAND()+RAND()+RAND()+RAND()+RAND()+RAND()+RAND())-6))-1)+Liquidity_30Y!AE13)</x:f>
        <x:v>1725281.0808249908</x:v>
      </x:c>
      <x:c r="AE378" s="16" t="n">
        <x:f>MAX(0,AD378*(1+EXP((LN(1+Assumptions!$C$60)-0.5*Assumptions!$C$61^2)+Assumptions!$C$61*((RAND()+RAND()+RAND()+RAND()+RAND()+RAND()+RAND()+RAND()+RAND()+RAND()+RAND()+RAND())-6))-1)+Liquidity_30Y!AF13)</x:f>
        <x:v>1913099.0346106815</x:v>
      </x:c>
      <x:c r="AF378" s="16" t="n">
        <x:f>MAX(0,AE378*(1+EXP((LN(1+Assumptions!$C$60)-0.5*Assumptions!$C$61^2)+Assumptions!$C$61*((RAND()+RAND()+RAND()+RAND()+RAND()+RAND()+RAND()+RAND()+RAND()+RAND()+RAND()+RAND())-6))-1)+Liquidity_30Y!AG13)</x:f>
        <x:v>2402054.88709284</x:v>
      </x:c>
    </x:row>
    <x:row r="379">
      <x:c r="A379" s="39">
        <x:v>375</x:v>
      </x:c>
      <x:c r="B379" s="16" t="n">
        <x:f>Liquidity_30Y!C14</x:f>
        <x:v>1029031.25</x:v>
      </x:c>
      <x:c r="C379" s="16" t="n">
        <x:f>MAX(0,B379*(1+EXP((LN(1+Assumptions!$C$60)-0.5*Assumptions!$C$61^2)+Assumptions!$C$61*((RAND()+RAND()+RAND()+RAND()+RAND()+RAND()+RAND()+RAND()+RAND()+RAND()+RAND()+RAND())-6))-1)+Liquidity_30Y!D13)</x:f>
        <x:v>1072923.3929339652</x:v>
      </x:c>
      <x:c r="D379" s="16" t="n">
        <x:f>MAX(0,C379*(1+EXP((LN(1+Assumptions!$C$60)-0.5*Assumptions!$C$61^2)+Assumptions!$C$61*((RAND()+RAND()+RAND()+RAND()+RAND()+RAND()+RAND()+RAND()+RAND()+RAND()+RAND()+RAND())-6))-1)+Liquidity_30Y!E13)</x:f>
        <x:v>964125.6586555773</x:v>
      </x:c>
      <x:c r="E379" s="16" t="n">
        <x:f>MAX(0,D379*(1+EXP((LN(1+Assumptions!$C$60)-0.5*Assumptions!$C$61^2)+Assumptions!$C$61*((RAND()+RAND()+RAND()+RAND()+RAND()+RAND()+RAND()+RAND()+RAND()+RAND()+RAND()+RAND())-6))-1)+Liquidity_30Y!F13)</x:f>
        <x:v>888721.8478340148</x:v>
      </x:c>
      <x:c r="F379" s="16" t="n">
        <x:f>MAX(0,E379*(1+EXP((LN(1+Assumptions!$C$60)-0.5*Assumptions!$C$61^2)+Assumptions!$C$61*((RAND()+RAND()+RAND()+RAND()+RAND()+RAND()+RAND()+RAND()+RAND()+RAND()+RAND()+RAND())-6))-1)+Liquidity_30Y!G13)</x:f>
        <x:v>1053914.4545829005</x:v>
      </x:c>
      <x:c r="G379" s="16" t="n">
        <x:f>MAX(0,F379*(1+EXP((LN(1+Assumptions!$C$60)-0.5*Assumptions!$C$61^2)+Assumptions!$C$61*((RAND()+RAND()+RAND()+RAND()+RAND()+RAND()+RAND()+RAND()+RAND()+RAND()+RAND()+RAND())-6))-1)+Liquidity_30Y!H13)</x:f>
        <x:v>1195668.860216174</x:v>
      </x:c>
      <x:c r="H379" s="16" t="n">
        <x:f>MAX(0,G379*(1+EXP((LN(1+Assumptions!$C$60)-0.5*Assumptions!$C$61^2)+Assumptions!$C$61*((RAND()+RAND()+RAND()+RAND()+RAND()+RAND()+RAND()+RAND()+RAND()+RAND()+RAND()+RAND())-6))-1)+Liquidity_30Y!I13)</x:f>
        <x:v>980089.8031051662</x:v>
      </x:c>
      <x:c r="I379" s="16" t="n">
        <x:f>MAX(0,H379*(1+EXP((LN(1+Assumptions!$C$60)-0.5*Assumptions!$C$61^2)+Assumptions!$C$61*((RAND()+RAND()+RAND()+RAND()+RAND()+RAND()+RAND()+RAND()+RAND()+RAND()+RAND()+RAND())-6))-1)+Liquidity_30Y!J13)</x:f>
        <x:v>820204.4237512829</x:v>
      </x:c>
      <x:c r="J379" s="16" t="n">
        <x:f>MAX(0,I379*(1+EXP((LN(1+Assumptions!$C$60)-0.5*Assumptions!$C$61^2)+Assumptions!$C$61*((RAND()+RAND()+RAND()+RAND()+RAND()+RAND()+RAND()+RAND()+RAND()+RAND()+RAND()+RAND())-6))-1)+Liquidity_30Y!K13)</x:f>
        <x:v>892875.3221195636</x:v>
      </x:c>
      <x:c r="K379" s="16" t="n">
        <x:f>MAX(0,J379*(1+EXP((LN(1+Assumptions!$C$60)-0.5*Assumptions!$C$61^2)+Assumptions!$C$61*((RAND()+RAND()+RAND()+RAND()+RAND()+RAND()+RAND()+RAND()+RAND()+RAND()+RAND()+RAND())-6))-1)+Liquidity_30Y!L13)</x:f>
        <x:v>1194501.2705972511</x:v>
      </x:c>
      <x:c r="L379" s="16" t="n">
        <x:f>MAX(0,K379*(1+EXP((LN(1+Assumptions!$C$60)-0.5*Assumptions!$C$61^2)+Assumptions!$C$61*((RAND()+RAND()+RAND()+RAND()+RAND()+RAND()+RAND()+RAND()+RAND()+RAND()+RAND()+RAND())-6))-1)+Liquidity_30Y!M13)</x:f>
        <x:v>1200862.2897245672</x:v>
      </x:c>
      <x:c r="M379" s="16" t="n">
        <x:f>MAX(0,L379*(1+EXP((LN(1+Assumptions!$C$60)-0.5*Assumptions!$C$61^2)+Assumptions!$C$61*((RAND()+RAND()+RAND()+RAND()+RAND()+RAND()+RAND()+RAND()+RAND()+RAND()+RAND()+RAND())-6))-1)+Liquidity_30Y!N13)</x:f>
        <x:v>1454847.4139892403</x:v>
      </x:c>
      <x:c r="N379" s="16" t="n">
        <x:f>MAX(0,M379*(1+EXP((LN(1+Assumptions!$C$60)-0.5*Assumptions!$C$61^2)+Assumptions!$C$61*((RAND()+RAND()+RAND()+RAND()+RAND()+RAND()+RAND()+RAND()+RAND()+RAND()+RAND()+RAND())-6))-1)+Liquidity_30Y!O13)</x:f>
        <x:v>1479758.793438622</x:v>
      </x:c>
      <x:c r="O379" s="16" t="n">
        <x:f>MAX(0,N379*(1+EXP((LN(1+Assumptions!$C$60)-0.5*Assumptions!$C$61^2)+Assumptions!$C$61*((RAND()+RAND()+RAND()+RAND()+RAND()+RAND()+RAND()+RAND()+RAND()+RAND()+RAND()+RAND())-6))-1)+Liquidity_30Y!P13)</x:f>
        <x:v>1714188.292764682</x:v>
      </x:c>
      <x:c r="P379" s="16" t="n">
        <x:f>MAX(0,O379*(1+EXP((LN(1+Assumptions!$C$60)-0.5*Assumptions!$C$61^2)+Assumptions!$C$61*((RAND()+RAND()+RAND()+RAND()+RAND()+RAND()+RAND()+RAND()+RAND()+RAND()+RAND()+RAND())-6))-1)+Liquidity_30Y!Q13)</x:f>
        <x:v>1778642.445607658</x:v>
      </x:c>
      <x:c r="Q379" s="16" t="n">
        <x:f>MAX(0,P379*(1+EXP((LN(1+Assumptions!$C$60)-0.5*Assumptions!$C$61^2)+Assumptions!$C$61*((RAND()+RAND()+RAND()+RAND()+RAND()+RAND()+RAND()+RAND()+RAND()+RAND()+RAND()+RAND())-6))-1)+Liquidity_30Y!R13)</x:f>
        <x:v>1710957.4269224526</x:v>
      </x:c>
      <x:c r="R379" s="16" t="n">
        <x:f>MAX(0,Q379*(1+EXP((LN(1+Assumptions!$C$60)-0.5*Assumptions!$C$61^2)+Assumptions!$C$61*((RAND()+RAND()+RAND()+RAND()+RAND()+RAND()+RAND()+RAND()+RAND()+RAND()+RAND()+RAND())-6))-1)+Liquidity_30Y!S13)</x:f>
        <x:v>1932254.7815603006</x:v>
      </x:c>
      <x:c r="S379" s="16" t="n">
        <x:f>MAX(0,R379*(1+EXP((LN(1+Assumptions!$C$60)-0.5*Assumptions!$C$61^2)+Assumptions!$C$61*((RAND()+RAND()+RAND()+RAND()+RAND()+RAND()+RAND()+RAND()+RAND()+RAND()+RAND()+RAND())-6))-1)+Liquidity_30Y!T13)</x:f>
        <x:v>2020868.3401854439</x:v>
      </x:c>
      <x:c r="T379" s="16" t="n">
        <x:f>MAX(0,S379*(1+EXP((LN(1+Assumptions!$C$60)-0.5*Assumptions!$C$61^2)+Assumptions!$C$61*((RAND()+RAND()+RAND()+RAND()+RAND()+RAND()+RAND()+RAND()+RAND()+RAND()+RAND()+RAND())-6))-1)+Liquidity_30Y!U13)</x:f>
        <x:v>1812286.808256703</x:v>
      </x:c>
      <x:c r="U379" s="16" t="n">
        <x:f>MAX(0,T379*(1+EXP((LN(1+Assumptions!$C$60)-0.5*Assumptions!$C$61^2)+Assumptions!$C$61*((RAND()+RAND()+RAND()+RAND()+RAND()+RAND()+RAND()+RAND()+RAND()+RAND()+RAND()+RAND())-6))-1)+Liquidity_30Y!V13)</x:f>
        <x:v>2453544.7237489894</x:v>
      </x:c>
      <x:c r="V379" s="16" t="n">
        <x:f>MAX(0,U379*(1+EXP((LN(1+Assumptions!$C$60)-0.5*Assumptions!$C$61^2)+Assumptions!$C$61*((RAND()+RAND()+RAND()+RAND()+RAND()+RAND()+RAND()+RAND()+RAND()+RAND()+RAND()+RAND())-6))-1)+Liquidity_30Y!W13)</x:f>
        <x:v>3169638.3323622225</x:v>
      </x:c>
      <x:c r="W379" s="16" t="n">
        <x:f>MAX(0,V379*(1+EXP((LN(1+Assumptions!$C$60)-0.5*Assumptions!$C$61^2)+Assumptions!$C$61*((RAND()+RAND()+RAND()+RAND()+RAND()+RAND()+RAND()+RAND()+RAND()+RAND()+RAND()+RAND())-6))-1)+Liquidity_30Y!X13)</x:f>
        <x:v>3103069.6087505976</x:v>
      </x:c>
      <x:c r="X379" s="16" t="n">
        <x:f>MAX(0,W379*(1+EXP((LN(1+Assumptions!$C$60)-0.5*Assumptions!$C$61^2)+Assumptions!$C$61*((RAND()+RAND()+RAND()+RAND()+RAND()+RAND()+RAND()+RAND()+RAND()+RAND()+RAND()+RAND())-6))-1)+Liquidity_30Y!Y13)</x:f>
        <x:v>3118086.836531928</x:v>
      </x:c>
      <x:c r="Y379" s="16" t="n">
        <x:f>MAX(0,X379*(1+EXP((LN(1+Assumptions!$C$60)-0.5*Assumptions!$C$61^2)+Assumptions!$C$61*((RAND()+RAND()+RAND()+RAND()+RAND()+RAND()+RAND()+RAND()+RAND()+RAND()+RAND()+RAND())-6))-1)+Liquidity_30Y!Z13)</x:f>
        <x:v>3308931.188121222</x:v>
      </x:c>
      <x:c r="Z379" s="16" t="n">
        <x:f>MAX(0,Y379*(1+EXP((LN(1+Assumptions!$C$60)-0.5*Assumptions!$C$61^2)+Assumptions!$C$61*((RAND()+RAND()+RAND()+RAND()+RAND()+RAND()+RAND()+RAND()+RAND()+RAND()+RAND()+RAND())-6))-1)+Liquidity_30Y!AA13)</x:f>
        <x:v>4857812.182830796</x:v>
      </x:c>
      <x:c r="AA379" s="16" t="n">
        <x:f>MAX(0,Z379*(1+EXP((LN(1+Assumptions!$C$60)-0.5*Assumptions!$C$61^2)+Assumptions!$C$61*((RAND()+RAND()+RAND()+RAND()+RAND()+RAND()+RAND()+RAND()+RAND()+RAND()+RAND()+RAND())-6))-1)+Liquidity_30Y!AB13)</x:f>
        <x:v>6196127.578664846</x:v>
      </x:c>
      <x:c r="AB379" s="16" t="n">
        <x:f>MAX(0,AA379*(1+EXP((LN(1+Assumptions!$C$60)-0.5*Assumptions!$C$61^2)+Assumptions!$C$61*((RAND()+RAND()+RAND()+RAND()+RAND()+RAND()+RAND()+RAND()+RAND()+RAND()+RAND()+RAND())-6))-1)+Liquidity_30Y!AC13)</x:f>
        <x:v>5944128.770077946</x:v>
      </x:c>
      <x:c r="AC379" s="16" t="n">
        <x:f>MAX(0,AB379*(1+EXP((LN(1+Assumptions!$C$60)-0.5*Assumptions!$C$61^2)+Assumptions!$C$61*((RAND()+RAND()+RAND()+RAND()+RAND()+RAND()+RAND()+RAND()+RAND()+RAND()+RAND()+RAND())-6))-1)+Liquidity_30Y!AD13)</x:f>
        <x:v>5664171.628536573</x:v>
      </x:c>
      <x:c r="AD379" s="16" t="n">
        <x:f>MAX(0,AC379*(1+EXP((LN(1+Assumptions!$C$60)-0.5*Assumptions!$C$61^2)+Assumptions!$C$61*((RAND()+RAND()+RAND()+RAND()+RAND()+RAND()+RAND()+RAND()+RAND()+RAND()+RAND()+RAND())-6))-1)+Liquidity_30Y!AE13)</x:f>
        <x:v>5894416.88666384</x:v>
      </x:c>
      <x:c r="AE379" s="16" t="n">
        <x:f>MAX(0,AD379*(1+EXP((LN(1+Assumptions!$C$60)-0.5*Assumptions!$C$61^2)+Assumptions!$C$61*((RAND()+RAND()+RAND()+RAND()+RAND()+RAND()+RAND()+RAND()+RAND()+RAND()+RAND()+RAND())-6))-1)+Liquidity_30Y!AF13)</x:f>
        <x:v>7026917.7132122265</x:v>
      </x:c>
      <x:c r="AF379" s="16" t="n">
        <x:f>MAX(0,AE379*(1+EXP((LN(1+Assumptions!$C$60)-0.5*Assumptions!$C$61^2)+Assumptions!$C$61*((RAND()+RAND()+RAND()+RAND()+RAND()+RAND()+RAND()+RAND()+RAND()+RAND()+RAND()+RAND())-6))-1)+Liquidity_30Y!AG13)</x:f>
        <x:v>7217238.704650459</x:v>
      </x:c>
    </x:row>
    <x:row r="380">
      <x:c r="A380" s="39">
        <x:v>376</x:v>
      </x:c>
      <x:c r="B380" s="16" t="n">
        <x:f>Liquidity_30Y!C14</x:f>
        <x:v>1029031.25</x:v>
      </x:c>
      <x:c r="C380" s="16" t="n">
        <x:f>MAX(0,B380*(1+EXP((LN(1+Assumptions!$C$60)-0.5*Assumptions!$C$61^2)+Assumptions!$C$61*((RAND()+RAND()+RAND()+RAND()+RAND()+RAND()+RAND()+RAND()+RAND()+RAND()+RAND()+RAND())-6))-1)+Liquidity_30Y!D13)</x:f>
        <x:v>1149760.4963275506</x:v>
      </x:c>
      <x:c r="D380" s="16" t="n">
        <x:f>MAX(0,C380*(1+EXP((LN(1+Assumptions!$C$60)-0.5*Assumptions!$C$61^2)+Assumptions!$C$61*((RAND()+RAND()+RAND()+RAND()+RAND()+RAND()+RAND()+RAND()+RAND()+RAND()+RAND()+RAND())-6))-1)+Liquidity_30Y!E13)</x:f>
        <x:v>974541.0214416301</x:v>
      </x:c>
      <x:c r="E380" s="16" t="n">
        <x:f>MAX(0,D380*(1+EXP((LN(1+Assumptions!$C$60)-0.5*Assumptions!$C$61^2)+Assumptions!$C$61*((RAND()+RAND()+RAND()+RAND()+RAND()+RAND()+RAND()+RAND()+RAND()+RAND()+RAND()+RAND())-6))-1)+Liquidity_30Y!F13)</x:f>
        <x:v>1131335.1478707122</x:v>
      </x:c>
      <x:c r="F380" s="16" t="n">
        <x:f>MAX(0,E380*(1+EXP((LN(1+Assumptions!$C$60)-0.5*Assumptions!$C$61^2)+Assumptions!$C$61*((RAND()+RAND()+RAND()+RAND()+RAND()+RAND()+RAND()+RAND()+RAND()+RAND()+RAND()+RAND())-6))-1)+Liquidity_30Y!G13)</x:f>
        <x:v>1285393.9151356048</x:v>
      </x:c>
      <x:c r="G380" s="16" t="n">
        <x:f>MAX(0,F380*(1+EXP((LN(1+Assumptions!$C$60)-0.5*Assumptions!$C$61^2)+Assumptions!$C$61*((RAND()+RAND()+RAND()+RAND()+RAND()+RAND()+RAND()+RAND()+RAND()+RAND()+RAND()+RAND())-6))-1)+Liquidity_30Y!H13)</x:f>
        <x:v>1430286.941764513</x:v>
      </x:c>
      <x:c r="H380" s="16" t="n">
        <x:f>MAX(0,G380*(1+EXP((LN(1+Assumptions!$C$60)-0.5*Assumptions!$C$61^2)+Assumptions!$C$61*((RAND()+RAND()+RAND()+RAND()+RAND()+RAND()+RAND()+RAND()+RAND()+RAND()+RAND()+RAND())-6))-1)+Liquidity_30Y!I13)</x:f>
        <x:v>1213675.0648655824</x:v>
      </x:c>
      <x:c r="I380" s="16" t="n">
        <x:f>MAX(0,H380*(1+EXP((LN(1+Assumptions!$C$60)-0.5*Assumptions!$C$61^2)+Assumptions!$C$61*((RAND()+RAND()+RAND()+RAND()+RAND()+RAND()+RAND()+RAND()+RAND()+RAND()+RAND()+RAND())-6))-1)+Liquidity_30Y!J13)</x:f>
        <x:v>1362300.1225070404</x:v>
      </x:c>
      <x:c r="J380" s="16" t="n">
        <x:f>MAX(0,I380*(1+EXP((LN(1+Assumptions!$C$60)-0.5*Assumptions!$C$61^2)+Assumptions!$C$61*((RAND()+RAND()+RAND()+RAND()+RAND()+RAND()+RAND()+RAND()+RAND()+RAND()+RAND()+RAND())-6))-1)+Liquidity_30Y!K13)</x:f>
        <x:v>1977370.805368206</x:v>
      </x:c>
      <x:c r="K380" s="16" t="n">
        <x:f>MAX(0,J380*(1+EXP((LN(1+Assumptions!$C$60)-0.5*Assumptions!$C$61^2)+Assumptions!$C$61*((RAND()+RAND()+RAND()+RAND()+RAND()+RAND()+RAND()+RAND()+RAND()+RAND()+RAND()+RAND())-6))-1)+Liquidity_30Y!L13)</x:f>
        <x:v>2036862.6470482128</x:v>
      </x:c>
      <x:c r="L380" s="16" t="n">
        <x:f>MAX(0,K380*(1+EXP((LN(1+Assumptions!$C$60)-0.5*Assumptions!$C$61^2)+Assumptions!$C$61*((RAND()+RAND()+RAND()+RAND()+RAND()+RAND()+RAND()+RAND()+RAND()+RAND()+RAND()+RAND())-6))-1)+Liquidity_30Y!M13)</x:f>
        <x:v>2275957.201649951</x:v>
      </x:c>
      <x:c r="M380" s="16" t="n">
        <x:f>MAX(0,L380*(1+EXP((LN(1+Assumptions!$C$60)-0.5*Assumptions!$C$61^2)+Assumptions!$C$61*((RAND()+RAND()+RAND()+RAND()+RAND()+RAND()+RAND()+RAND()+RAND()+RAND()+RAND()+RAND())-6))-1)+Liquidity_30Y!N13)</x:f>
        <x:v>2753226.8429770516</x:v>
      </x:c>
      <x:c r="N380" s="16" t="n">
        <x:f>MAX(0,M380*(1+EXP((LN(1+Assumptions!$C$60)-0.5*Assumptions!$C$61^2)+Assumptions!$C$61*((RAND()+RAND()+RAND()+RAND()+RAND()+RAND()+RAND()+RAND()+RAND()+RAND()+RAND()+RAND())-6))-1)+Liquidity_30Y!O13)</x:f>
        <x:v>3563573.0548602236</x:v>
      </x:c>
      <x:c r="O380" s="16" t="n">
        <x:f>MAX(0,N380*(1+EXP((LN(1+Assumptions!$C$60)-0.5*Assumptions!$C$61^2)+Assumptions!$C$61*((RAND()+RAND()+RAND()+RAND()+RAND()+RAND()+RAND()+RAND()+RAND()+RAND()+RAND()+RAND())-6))-1)+Liquidity_30Y!P13)</x:f>
        <x:v>3215824.8927811533</x:v>
      </x:c>
      <x:c r="P380" s="16" t="n">
        <x:f>MAX(0,O380*(1+EXP((LN(1+Assumptions!$C$60)-0.5*Assumptions!$C$61^2)+Assumptions!$C$61*((RAND()+RAND()+RAND()+RAND()+RAND()+RAND()+RAND()+RAND()+RAND()+RAND()+RAND()+RAND())-6))-1)+Liquidity_30Y!Q13)</x:f>
        <x:v>2883491.558430537</x:v>
      </x:c>
      <x:c r="Q380" s="16" t="n">
        <x:f>MAX(0,P380*(1+EXP((LN(1+Assumptions!$C$60)-0.5*Assumptions!$C$61^2)+Assumptions!$C$61*((RAND()+RAND()+RAND()+RAND()+RAND()+RAND()+RAND()+RAND()+RAND()+RAND()+RAND()+RAND())-6))-1)+Liquidity_30Y!R13)</x:f>
        <x:v>3315047.8037202437</x:v>
      </x:c>
      <x:c r="R380" s="16" t="n">
        <x:f>MAX(0,Q380*(1+EXP((LN(1+Assumptions!$C$60)-0.5*Assumptions!$C$61^2)+Assumptions!$C$61*((RAND()+RAND()+RAND()+RAND()+RAND()+RAND()+RAND()+RAND()+RAND()+RAND()+RAND()+RAND())-6))-1)+Liquidity_30Y!S13)</x:f>
        <x:v>3667519.058349007</x:v>
      </x:c>
      <x:c r="S380" s="16" t="n">
        <x:f>MAX(0,R380*(1+EXP((LN(1+Assumptions!$C$60)-0.5*Assumptions!$C$61^2)+Assumptions!$C$61*((RAND()+RAND()+RAND()+RAND()+RAND()+RAND()+RAND()+RAND()+RAND()+RAND()+RAND()+RAND())-6))-1)+Liquidity_30Y!T13)</x:f>
        <x:v>3853187.218164801</x:v>
      </x:c>
      <x:c r="T380" s="16" t="n">
        <x:f>MAX(0,S380*(1+EXP((LN(1+Assumptions!$C$60)-0.5*Assumptions!$C$61^2)+Assumptions!$C$61*((RAND()+RAND()+RAND()+RAND()+RAND()+RAND()+RAND()+RAND()+RAND()+RAND()+RAND()+RAND())-6))-1)+Liquidity_30Y!U13)</x:f>
        <x:v>4164768.7285086676</x:v>
      </x:c>
      <x:c r="U380" s="16" t="n">
        <x:f>MAX(0,T380*(1+EXP((LN(1+Assumptions!$C$60)-0.5*Assumptions!$C$61^2)+Assumptions!$C$61*((RAND()+RAND()+RAND()+RAND()+RAND()+RAND()+RAND()+RAND()+RAND()+RAND()+RAND()+RAND())-6))-1)+Liquidity_30Y!V13)</x:f>
        <x:v>3700758.278190692</x:v>
      </x:c>
      <x:c r="V380" s="16" t="n">
        <x:f>MAX(0,U380*(1+EXP((LN(1+Assumptions!$C$60)-0.5*Assumptions!$C$61^2)+Assumptions!$C$61*((RAND()+RAND()+RAND()+RAND()+RAND()+RAND()+RAND()+RAND()+RAND()+RAND()+RAND()+RAND())-6))-1)+Liquidity_30Y!W13)</x:f>
        <x:v>4738367.146971265</x:v>
      </x:c>
      <x:c r="W380" s="16" t="n">
        <x:f>MAX(0,V380*(1+EXP((LN(1+Assumptions!$C$60)-0.5*Assumptions!$C$61^2)+Assumptions!$C$61*((RAND()+RAND()+RAND()+RAND()+RAND()+RAND()+RAND()+RAND()+RAND()+RAND()+RAND()+RAND())-6))-1)+Liquidity_30Y!X13)</x:f>
        <x:v>5399389.966165423</x:v>
      </x:c>
      <x:c r="X380" s="16" t="n">
        <x:f>MAX(0,W380*(1+EXP((LN(1+Assumptions!$C$60)-0.5*Assumptions!$C$61^2)+Assumptions!$C$61*((RAND()+RAND()+RAND()+RAND()+RAND()+RAND()+RAND()+RAND()+RAND()+RAND()+RAND()+RAND())-6))-1)+Liquidity_30Y!Y13)</x:f>
        <x:v>5923696.834183664</x:v>
      </x:c>
      <x:c r="Y380" s="16" t="n">
        <x:f>MAX(0,X380*(1+EXP((LN(1+Assumptions!$C$60)-0.5*Assumptions!$C$61^2)+Assumptions!$C$61*((RAND()+RAND()+RAND()+RAND()+RAND()+RAND()+RAND()+RAND()+RAND()+RAND()+RAND()+RAND())-6))-1)+Liquidity_30Y!Z13)</x:f>
        <x:v>7058826.944509055</x:v>
      </x:c>
      <x:c r="Z380" s="16" t="n">
        <x:f>MAX(0,Y380*(1+EXP((LN(1+Assumptions!$C$60)-0.5*Assumptions!$C$61^2)+Assumptions!$C$61*((RAND()+RAND()+RAND()+RAND()+RAND()+RAND()+RAND()+RAND()+RAND()+RAND()+RAND()+RAND())-6))-1)+Liquidity_30Y!AA13)</x:f>
        <x:v>9329542.066840544</x:v>
      </x:c>
      <x:c r="AA380" s="16" t="n">
        <x:f>MAX(0,Z380*(1+EXP((LN(1+Assumptions!$C$60)-0.5*Assumptions!$C$61^2)+Assumptions!$C$61*((RAND()+RAND()+RAND()+RAND()+RAND()+RAND()+RAND()+RAND()+RAND()+RAND()+RAND()+RAND())-6))-1)+Liquidity_30Y!AB13)</x:f>
        <x:v>10004939.350446617</x:v>
      </x:c>
      <x:c r="AB380" s="16" t="n">
        <x:f>MAX(0,AA380*(1+EXP((LN(1+Assumptions!$C$60)-0.5*Assumptions!$C$61^2)+Assumptions!$C$61*((RAND()+RAND()+RAND()+RAND()+RAND()+RAND()+RAND()+RAND()+RAND()+RAND()+RAND()+RAND())-6))-1)+Liquidity_30Y!AC13)</x:f>
        <x:v>10686645.381787168</x:v>
      </x:c>
      <x:c r="AC380" s="16" t="n">
        <x:f>MAX(0,AB380*(1+EXP((LN(1+Assumptions!$C$60)-0.5*Assumptions!$C$61^2)+Assumptions!$C$61*((RAND()+RAND()+RAND()+RAND()+RAND()+RAND()+RAND()+RAND()+RAND()+RAND()+RAND()+RAND())-6))-1)+Liquidity_30Y!AD13)</x:f>
        <x:v>9805920.184949797</x:v>
      </x:c>
      <x:c r="AD380" s="16" t="n">
        <x:f>MAX(0,AC380*(1+EXP((LN(1+Assumptions!$C$60)-0.5*Assumptions!$C$61^2)+Assumptions!$C$61*((RAND()+RAND()+RAND()+RAND()+RAND()+RAND()+RAND()+RAND()+RAND()+RAND()+RAND()+RAND())-6))-1)+Liquidity_30Y!AE13)</x:f>
        <x:v>10470157.228980143</x:v>
      </x:c>
      <x:c r="AE380" s="16" t="n">
        <x:f>MAX(0,AD380*(1+EXP((LN(1+Assumptions!$C$60)-0.5*Assumptions!$C$61^2)+Assumptions!$C$61*((RAND()+RAND()+RAND()+RAND()+RAND()+RAND()+RAND()+RAND()+RAND()+RAND()+RAND()+RAND())-6))-1)+Liquidity_30Y!AF13)</x:f>
        <x:v>9801083.63315678</x:v>
      </x:c>
      <x:c r="AF380" s="16" t="n">
        <x:f>MAX(0,AE380*(1+EXP((LN(1+Assumptions!$C$60)-0.5*Assumptions!$C$61^2)+Assumptions!$C$61*((RAND()+RAND()+RAND()+RAND()+RAND()+RAND()+RAND()+RAND()+RAND()+RAND()+RAND()+RAND())-6))-1)+Liquidity_30Y!AG13)</x:f>
        <x:v>11996339.67389283</x:v>
      </x:c>
    </x:row>
    <x:row r="381">
      <x:c r="A381" s="39">
        <x:v>377</x:v>
      </x:c>
      <x:c r="B381" s="16" t="n">
        <x:f>Liquidity_30Y!C14</x:f>
        <x:v>1029031.25</x:v>
      </x:c>
      <x:c r="C381" s="16" t="n">
        <x:f>MAX(0,B381*(1+EXP((LN(1+Assumptions!$C$60)-0.5*Assumptions!$C$61^2)+Assumptions!$C$61*((RAND()+RAND()+RAND()+RAND()+RAND()+RAND()+RAND()+RAND()+RAND()+RAND()+RAND()+RAND())-6))-1)+Liquidity_30Y!D13)</x:f>
        <x:v>1283705.004720782</x:v>
      </x:c>
      <x:c r="D381" s="16" t="n">
        <x:f>MAX(0,C381*(1+EXP((LN(1+Assumptions!$C$60)-0.5*Assumptions!$C$61^2)+Assumptions!$C$61*((RAND()+RAND()+RAND()+RAND()+RAND()+RAND()+RAND()+RAND()+RAND()+RAND()+RAND()+RAND())-6))-1)+Liquidity_30Y!E13)</x:f>
        <x:v>1293108.655287268</x:v>
      </x:c>
      <x:c r="E381" s="16" t="n">
        <x:f>MAX(0,D381*(1+EXP((LN(1+Assumptions!$C$60)-0.5*Assumptions!$C$61^2)+Assumptions!$C$61*((RAND()+RAND()+RAND()+RAND()+RAND()+RAND()+RAND()+RAND()+RAND()+RAND()+RAND()+RAND())-6))-1)+Liquidity_30Y!F13)</x:f>
        <x:v>1056070.2008182616</x:v>
      </x:c>
      <x:c r="F381" s="16" t="n">
        <x:f>MAX(0,E381*(1+EXP((LN(1+Assumptions!$C$60)-0.5*Assumptions!$C$61^2)+Assumptions!$C$61*((RAND()+RAND()+RAND()+RAND()+RAND()+RAND()+RAND()+RAND()+RAND()+RAND()+RAND()+RAND())-6))-1)+Liquidity_30Y!G13)</x:f>
        <x:v>1273109.0797814429</x:v>
      </x:c>
      <x:c r="G381" s="16" t="n">
        <x:f>MAX(0,F381*(1+EXP((LN(1+Assumptions!$C$60)-0.5*Assumptions!$C$61^2)+Assumptions!$C$61*((RAND()+RAND()+RAND()+RAND()+RAND()+RAND()+RAND()+RAND()+RAND()+RAND()+RAND()+RAND())-6))-1)+Liquidity_30Y!H13)</x:f>
        <x:v>1106611.4671486185</x:v>
      </x:c>
      <x:c r="H381" s="16" t="n">
        <x:f>MAX(0,G381*(1+EXP((LN(1+Assumptions!$C$60)-0.5*Assumptions!$C$61^2)+Assumptions!$C$61*((RAND()+RAND()+RAND()+RAND()+RAND()+RAND()+RAND()+RAND()+RAND()+RAND()+RAND()+RAND())-6))-1)+Liquidity_30Y!I13)</x:f>
        <x:v>1331944.0332758378</x:v>
      </x:c>
      <x:c r="I381" s="16" t="n">
        <x:f>MAX(0,H381*(1+EXP((LN(1+Assumptions!$C$60)-0.5*Assumptions!$C$61^2)+Assumptions!$C$61*((RAND()+RAND()+RAND()+RAND()+RAND()+RAND()+RAND()+RAND()+RAND()+RAND()+RAND()+RAND())-6))-1)+Liquidity_30Y!J13)</x:f>
        <x:v>1561007.5093726479</x:v>
      </x:c>
      <x:c r="J381" s="16" t="n">
        <x:f>MAX(0,I381*(1+EXP((LN(1+Assumptions!$C$60)-0.5*Assumptions!$C$61^2)+Assumptions!$C$61*((RAND()+RAND()+RAND()+RAND()+RAND()+RAND()+RAND()+RAND()+RAND()+RAND()+RAND()+RAND())-6))-1)+Liquidity_30Y!K13)</x:f>
        <x:v>1640985.618800281</x:v>
      </x:c>
      <x:c r="K381" s="16" t="n">
        <x:f>MAX(0,J381*(1+EXP((LN(1+Assumptions!$C$60)-0.5*Assumptions!$C$61^2)+Assumptions!$C$61*((RAND()+RAND()+RAND()+RAND()+RAND()+RAND()+RAND()+RAND()+RAND()+RAND()+RAND()+RAND())-6))-1)+Liquidity_30Y!L13)</x:f>
        <x:v>1607236.8359655284</x:v>
      </x:c>
      <x:c r="L381" s="16" t="n">
        <x:f>MAX(0,K381*(1+EXP((LN(1+Assumptions!$C$60)-0.5*Assumptions!$C$61^2)+Assumptions!$C$61*((RAND()+RAND()+RAND()+RAND()+RAND()+RAND()+RAND()+RAND()+RAND()+RAND()+RAND()+RAND())-6))-1)+Liquidity_30Y!M13)</x:f>
        <x:v>1454762.2024785639</x:v>
      </x:c>
      <x:c r="M381" s="16" t="n">
        <x:f>MAX(0,L381*(1+EXP((LN(1+Assumptions!$C$60)-0.5*Assumptions!$C$61^2)+Assumptions!$C$61*((RAND()+RAND()+RAND()+RAND()+RAND()+RAND()+RAND()+RAND()+RAND()+RAND()+RAND()+RAND())-6))-1)+Liquidity_30Y!N13)</x:f>
        <x:v>1460040.8088625383</x:v>
      </x:c>
      <x:c r="N381" s="16" t="n">
        <x:f>MAX(0,M381*(1+EXP((LN(1+Assumptions!$C$60)-0.5*Assumptions!$C$61^2)+Assumptions!$C$61*((RAND()+RAND()+RAND()+RAND()+RAND()+RAND()+RAND()+RAND()+RAND()+RAND()+RAND()+RAND())-6))-1)+Liquidity_30Y!O13)</x:f>
        <x:v>1411843.2742043529</x:v>
      </x:c>
      <x:c r="O381" s="16" t="n">
        <x:f>MAX(0,N381*(1+EXP((LN(1+Assumptions!$C$60)-0.5*Assumptions!$C$61^2)+Assumptions!$C$61*((RAND()+RAND()+RAND()+RAND()+RAND()+RAND()+RAND()+RAND()+RAND()+RAND()+RAND()+RAND())-6))-1)+Liquidity_30Y!P13)</x:f>
        <x:v>1117130.8160266052</x:v>
      </x:c>
      <x:c r="P381" s="16" t="n">
        <x:f>MAX(0,O381*(1+EXP((LN(1+Assumptions!$C$60)-0.5*Assumptions!$C$61^2)+Assumptions!$C$61*((RAND()+RAND()+RAND()+RAND()+RAND()+RAND()+RAND()+RAND()+RAND()+RAND()+RAND()+RAND())-6))-1)+Liquidity_30Y!Q13)</x:f>
        <x:v>1016280.4028173327</x:v>
      </x:c>
      <x:c r="Q381" s="16" t="n">
        <x:f>MAX(0,P381*(1+EXP((LN(1+Assumptions!$C$60)-0.5*Assumptions!$C$61^2)+Assumptions!$C$61*((RAND()+RAND()+RAND()+RAND()+RAND()+RAND()+RAND()+RAND()+RAND()+RAND()+RAND()+RAND())-6))-1)+Liquidity_30Y!R13)</x:f>
        <x:v>1094242.4358917857</x:v>
      </x:c>
      <x:c r="R381" s="16" t="n">
        <x:f>MAX(0,Q381*(1+EXP((LN(1+Assumptions!$C$60)-0.5*Assumptions!$C$61^2)+Assumptions!$C$61*((RAND()+RAND()+RAND()+RAND()+RAND()+RAND()+RAND()+RAND()+RAND()+RAND()+RAND()+RAND())-6))-1)+Liquidity_30Y!S13)</x:f>
        <x:v>1215616.0131130968</x:v>
      </x:c>
      <x:c r="S381" s="16" t="n">
        <x:f>MAX(0,R381*(1+EXP((LN(1+Assumptions!$C$60)-0.5*Assumptions!$C$61^2)+Assumptions!$C$61*((RAND()+RAND()+RAND()+RAND()+RAND()+RAND()+RAND()+RAND()+RAND()+RAND()+RAND()+RAND())-6))-1)+Liquidity_30Y!T13)</x:f>
        <x:v>1181025.529257954</x:v>
      </x:c>
      <x:c r="T381" s="16" t="n">
        <x:f>MAX(0,S381*(1+EXP((LN(1+Assumptions!$C$60)-0.5*Assumptions!$C$61^2)+Assumptions!$C$61*((RAND()+RAND()+RAND()+RAND()+RAND()+RAND()+RAND()+RAND()+RAND()+RAND()+RAND()+RAND())-6))-1)+Liquidity_30Y!U13)</x:f>
        <x:v>1195394.6843832848</x:v>
      </x:c>
      <x:c r="U381" s="16" t="n">
        <x:f>MAX(0,T381*(1+EXP((LN(1+Assumptions!$C$60)-0.5*Assumptions!$C$61^2)+Assumptions!$C$61*((RAND()+RAND()+RAND()+RAND()+RAND()+RAND()+RAND()+RAND()+RAND()+RAND()+RAND()+RAND())-6))-1)+Liquidity_30Y!V13)</x:f>
        <x:v>1167191.413431183</x:v>
      </x:c>
      <x:c r="V381" s="16" t="n">
        <x:f>MAX(0,U381*(1+EXP((LN(1+Assumptions!$C$60)-0.5*Assumptions!$C$61^2)+Assumptions!$C$61*((RAND()+RAND()+RAND()+RAND()+RAND()+RAND()+RAND()+RAND()+RAND()+RAND()+RAND()+RAND())-6))-1)+Liquidity_30Y!W13)</x:f>
        <x:v>1617165.2503098021</x:v>
      </x:c>
      <x:c r="W381" s="16" t="n">
        <x:f>MAX(0,V381*(1+EXP((LN(1+Assumptions!$C$60)-0.5*Assumptions!$C$61^2)+Assumptions!$C$61*((RAND()+RAND()+RAND()+RAND()+RAND()+RAND()+RAND()+RAND()+RAND()+RAND()+RAND()+RAND())-6))-1)+Liquidity_30Y!X13)</x:f>
        <x:v>1470341.4636373392</x:v>
      </x:c>
      <x:c r="X381" s="16" t="n">
        <x:f>MAX(0,W381*(1+EXP((LN(1+Assumptions!$C$60)-0.5*Assumptions!$C$61^2)+Assumptions!$C$61*((RAND()+RAND()+RAND()+RAND()+RAND()+RAND()+RAND()+RAND()+RAND()+RAND()+RAND()+RAND())-6))-1)+Liquidity_30Y!Y13)</x:f>
        <x:v>1562937.6583614426</x:v>
      </x:c>
      <x:c r="Y381" s="16" t="n">
        <x:f>MAX(0,X381*(1+EXP((LN(1+Assumptions!$C$60)-0.5*Assumptions!$C$61^2)+Assumptions!$C$61*((RAND()+RAND()+RAND()+RAND()+RAND()+RAND()+RAND()+RAND()+RAND()+RAND()+RAND()+RAND())-6))-1)+Liquidity_30Y!Z13)</x:f>
        <x:v>1678607.1357798628</x:v>
      </x:c>
      <x:c r="Z381" s="16" t="n">
        <x:f>MAX(0,Y381*(1+EXP((LN(1+Assumptions!$C$60)-0.5*Assumptions!$C$61^2)+Assumptions!$C$61*((RAND()+RAND()+RAND()+RAND()+RAND()+RAND()+RAND()+RAND()+RAND()+RAND()+RAND()+RAND())-6))-1)+Liquidity_30Y!AA13)</x:f>
        <x:v>1583696.2440586032</x:v>
      </x:c>
      <x:c r="AA381" s="16" t="n">
        <x:f>MAX(0,Z381*(1+EXP((LN(1+Assumptions!$C$60)-0.5*Assumptions!$C$61^2)+Assumptions!$C$61*((RAND()+RAND()+RAND()+RAND()+RAND()+RAND()+RAND()+RAND()+RAND()+RAND()+RAND()+RAND())-6))-1)+Liquidity_30Y!AB13)</x:f>
        <x:v>1251387.6881876797</x:v>
      </x:c>
      <x:c r="AB381" s="16" t="n">
        <x:f>MAX(0,AA381*(1+EXP((LN(1+Assumptions!$C$60)-0.5*Assumptions!$C$61^2)+Assumptions!$C$61*((RAND()+RAND()+RAND()+RAND()+RAND()+RAND()+RAND()+RAND()+RAND()+RAND()+RAND()+RAND())-6))-1)+Liquidity_30Y!AC13)</x:f>
        <x:v>1313370.0750196571</x:v>
      </x:c>
      <x:c r="AC381" s="16" t="n">
        <x:f>MAX(0,AB381*(1+EXP((LN(1+Assumptions!$C$60)-0.5*Assumptions!$C$61^2)+Assumptions!$C$61*((RAND()+RAND()+RAND()+RAND()+RAND()+RAND()+RAND()+RAND()+RAND()+RAND()+RAND()+RAND())-6))-1)+Liquidity_30Y!AD13)</x:f>
        <x:v>1714685.4178504858</x:v>
      </x:c>
      <x:c r="AD381" s="16" t="n">
        <x:f>MAX(0,AC381*(1+EXP((LN(1+Assumptions!$C$60)-0.5*Assumptions!$C$61^2)+Assumptions!$C$61*((RAND()+RAND()+RAND()+RAND()+RAND()+RAND()+RAND()+RAND()+RAND()+RAND()+RAND()+RAND())-6))-1)+Liquidity_30Y!AE13)</x:f>
        <x:v>2163261.438155132</x:v>
      </x:c>
      <x:c r="AE381" s="16" t="n">
        <x:f>MAX(0,AD381*(1+EXP((LN(1+Assumptions!$C$60)-0.5*Assumptions!$C$61^2)+Assumptions!$C$61*((RAND()+RAND()+RAND()+RAND()+RAND()+RAND()+RAND()+RAND()+RAND()+RAND()+RAND()+RAND())-6))-1)+Liquidity_30Y!AF13)</x:f>
        <x:v>2504567.3743852475</x:v>
      </x:c>
      <x:c r="AF381" s="16" t="n">
        <x:f>MAX(0,AE381*(1+EXP((LN(1+Assumptions!$C$60)-0.5*Assumptions!$C$61^2)+Assumptions!$C$61*((RAND()+RAND()+RAND()+RAND()+RAND()+RAND()+RAND()+RAND()+RAND()+RAND()+RAND()+RAND())-6))-1)+Liquidity_30Y!AG13)</x:f>
        <x:v>2216951.147054621</x:v>
      </x:c>
    </x:row>
    <x:row r="382">
      <x:c r="A382" s="39">
        <x:v>378</x:v>
      </x:c>
      <x:c r="B382" s="16" t="n">
        <x:f>Liquidity_30Y!C14</x:f>
        <x:v>1029031.25</x:v>
      </x:c>
      <x:c r="C382" s="16" t="n">
        <x:f>MAX(0,B382*(1+EXP((LN(1+Assumptions!$C$60)-0.5*Assumptions!$C$61^2)+Assumptions!$C$61*((RAND()+RAND()+RAND()+RAND()+RAND()+RAND()+RAND()+RAND()+RAND()+RAND()+RAND()+RAND())-6))-1)+Liquidity_30Y!D13)</x:f>
        <x:v>1090745.5391809028</x:v>
      </x:c>
      <x:c r="D382" s="16" t="n">
        <x:f>MAX(0,C382*(1+EXP((LN(1+Assumptions!$C$60)-0.5*Assumptions!$C$61^2)+Assumptions!$C$61*((RAND()+RAND()+RAND()+RAND()+RAND()+RAND()+RAND()+RAND()+RAND()+RAND()+RAND()+RAND())-6))-1)+Liquidity_30Y!E13)</x:f>
        <x:v>1256157.5987668703</x:v>
      </x:c>
      <x:c r="E382" s="16" t="n">
        <x:f>MAX(0,D382*(1+EXP((LN(1+Assumptions!$C$60)-0.5*Assumptions!$C$61^2)+Assumptions!$C$61*((RAND()+RAND()+RAND()+RAND()+RAND()+RAND()+RAND()+RAND()+RAND()+RAND()+RAND()+RAND())-6))-1)+Liquidity_30Y!F13)</x:f>
        <x:v>1306510.1139136143</x:v>
      </x:c>
      <x:c r="F382" s="16" t="n">
        <x:f>MAX(0,E382*(1+EXP((LN(1+Assumptions!$C$60)-0.5*Assumptions!$C$61^2)+Assumptions!$C$61*((RAND()+RAND()+RAND()+RAND()+RAND()+RAND()+RAND()+RAND()+RAND()+RAND()+RAND()+RAND())-6))-1)+Liquidity_30Y!G13)</x:f>
        <x:v>1527423.8161234315</x:v>
      </x:c>
      <x:c r="G382" s="16" t="n">
        <x:f>MAX(0,F382*(1+EXP((LN(1+Assumptions!$C$60)-0.5*Assumptions!$C$61^2)+Assumptions!$C$61*((RAND()+RAND()+RAND()+RAND()+RAND()+RAND()+RAND()+RAND()+RAND()+RAND()+RAND()+RAND())-6))-1)+Liquidity_30Y!H13)</x:f>
        <x:v>1508238.7673188322</x:v>
      </x:c>
      <x:c r="H382" s="16" t="n">
        <x:f>MAX(0,G382*(1+EXP((LN(1+Assumptions!$C$60)-0.5*Assumptions!$C$61^2)+Assumptions!$C$61*((RAND()+RAND()+RAND()+RAND()+RAND()+RAND()+RAND()+RAND()+RAND()+RAND()+RAND()+RAND())-6))-1)+Liquidity_30Y!I13)</x:f>
        <x:v>1463073.70804168</x:v>
      </x:c>
      <x:c r="I382" s="16" t="n">
        <x:f>MAX(0,H382*(1+EXP((LN(1+Assumptions!$C$60)-0.5*Assumptions!$C$61^2)+Assumptions!$C$61*((RAND()+RAND()+RAND()+RAND()+RAND()+RAND()+RAND()+RAND()+RAND()+RAND()+RAND()+RAND())-6))-1)+Liquidity_30Y!J13)</x:f>
        <x:v>1703980.9363385346</x:v>
      </x:c>
      <x:c r="J382" s="16" t="n">
        <x:f>MAX(0,I382*(1+EXP((LN(1+Assumptions!$C$60)-0.5*Assumptions!$C$61^2)+Assumptions!$C$61*((RAND()+RAND()+RAND()+RAND()+RAND()+RAND()+RAND()+RAND()+RAND()+RAND()+RAND()+RAND())-6))-1)+Liquidity_30Y!K13)</x:f>
        <x:v>1924081.6924365954</x:v>
      </x:c>
      <x:c r="K382" s="16" t="n">
        <x:f>MAX(0,J382*(1+EXP((LN(1+Assumptions!$C$60)-0.5*Assumptions!$C$61^2)+Assumptions!$C$61*((RAND()+RAND()+RAND()+RAND()+RAND()+RAND()+RAND()+RAND()+RAND()+RAND()+RAND()+RAND())-6))-1)+Liquidity_30Y!L13)</x:f>
        <x:v>1960144.3552906115</x:v>
      </x:c>
      <x:c r="L382" s="16" t="n">
        <x:f>MAX(0,K382*(1+EXP((LN(1+Assumptions!$C$60)-0.5*Assumptions!$C$61^2)+Assumptions!$C$61*((RAND()+RAND()+RAND()+RAND()+RAND()+RAND()+RAND()+RAND()+RAND()+RAND()+RAND()+RAND())-6))-1)+Liquidity_30Y!M13)</x:f>
        <x:v>2411717.4470967557</x:v>
      </x:c>
      <x:c r="M382" s="16" t="n">
        <x:f>MAX(0,L382*(1+EXP((LN(1+Assumptions!$C$60)-0.5*Assumptions!$C$61^2)+Assumptions!$C$61*((RAND()+RAND()+RAND()+RAND()+RAND()+RAND()+RAND()+RAND()+RAND()+RAND()+RAND()+RAND())-6))-1)+Liquidity_30Y!N13)</x:f>
        <x:v>3261787.838345039</x:v>
      </x:c>
      <x:c r="N382" s="16" t="n">
        <x:f>MAX(0,M382*(1+EXP((LN(1+Assumptions!$C$60)-0.5*Assumptions!$C$61^2)+Assumptions!$C$61*((RAND()+RAND()+RAND()+RAND()+RAND()+RAND()+RAND()+RAND()+RAND()+RAND()+RAND()+RAND())-6))-1)+Liquidity_30Y!O13)</x:f>
        <x:v>3700451.8876586873</x:v>
      </x:c>
      <x:c r="O382" s="16" t="n">
        <x:f>MAX(0,N382*(1+EXP((LN(1+Assumptions!$C$60)-0.5*Assumptions!$C$61^2)+Assumptions!$C$61*((RAND()+RAND()+RAND()+RAND()+RAND()+RAND()+RAND()+RAND()+RAND()+RAND()+RAND()+RAND())-6))-1)+Liquidity_30Y!P13)</x:f>
        <x:v>3536890.6463897172</x:v>
      </x:c>
      <x:c r="P382" s="16" t="n">
        <x:f>MAX(0,O382*(1+EXP((LN(1+Assumptions!$C$60)-0.5*Assumptions!$C$61^2)+Assumptions!$C$61*((RAND()+RAND()+RAND()+RAND()+RAND()+RAND()+RAND()+RAND()+RAND()+RAND()+RAND()+RAND())-6))-1)+Liquidity_30Y!Q13)</x:f>
        <x:v>4400201.98406131</x:v>
      </x:c>
      <x:c r="Q382" s="16" t="n">
        <x:f>MAX(0,P382*(1+EXP((LN(1+Assumptions!$C$60)-0.5*Assumptions!$C$61^2)+Assumptions!$C$61*((RAND()+RAND()+RAND()+RAND()+RAND()+RAND()+RAND()+RAND()+RAND()+RAND()+RAND()+RAND())-6))-1)+Liquidity_30Y!R13)</x:f>
        <x:v>5913854.05947898</x:v>
      </x:c>
      <x:c r="R382" s="16" t="n">
        <x:f>MAX(0,Q382*(1+EXP((LN(1+Assumptions!$C$60)-0.5*Assumptions!$C$61^2)+Assumptions!$C$61*((RAND()+RAND()+RAND()+RAND()+RAND()+RAND()+RAND()+RAND()+RAND()+RAND()+RAND()+RAND())-6))-1)+Liquidity_30Y!S13)</x:f>
        <x:v>8635153.779986745</x:v>
      </x:c>
      <x:c r="S382" s="16" t="n">
        <x:f>MAX(0,R382*(1+EXP((LN(1+Assumptions!$C$60)-0.5*Assumptions!$C$61^2)+Assumptions!$C$61*((RAND()+RAND()+RAND()+RAND()+RAND()+RAND()+RAND()+RAND()+RAND()+RAND()+RAND()+RAND())-6))-1)+Liquidity_30Y!T13)</x:f>
        <x:v>7912599.767584148</x:v>
      </x:c>
      <x:c r="T382" s="16" t="n">
        <x:f>MAX(0,S382*(1+EXP((LN(1+Assumptions!$C$60)-0.5*Assumptions!$C$61^2)+Assumptions!$C$61*((RAND()+RAND()+RAND()+RAND()+RAND()+RAND()+RAND()+RAND()+RAND()+RAND()+RAND()+RAND())-6))-1)+Liquidity_30Y!U13)</x:f>
        <x:v>7609792.677529952</x:v>
      </x:c>
      <x:c r="U382" s="16" t="n">
        <x:f>MAX(0,T382*(1+EXP((LN(1+Assumptions!$C$60)-0.5*Assumptions!$C$61^2)+Assumptions!$C$61*((RAND()+RAND()+RAND()+RAND()+RAND()+RAND()+RAND()+RAND()+RAND()+RAND()+RAND()+RAND())-6))-1)+Liquidity_30Y!V13)</x:f>
        <x:v>8512971.49991178</x:v>
      </x:c>
      <x:c r="V382" s="16" t="n">
        <x:f>MAX(0,U382*(1+EXP((LN(1+Assumptions!$C$60)-0.5*Assumptions!$C$61^2)+Assumptions!$C$61*((RAND()+RAND()+RAND()+RAND()+RAND()+RAND()+RAND()+RAND()+RAND()+RAND()+RAND()+RAND())-6))-1)+Liquidity_30Y!W13)</x:f>
        <x:v>7885095.882245242</x:v>
      </x:c>
      <x:c r="W382" s="16" t="n">
        <x:f>MAX(0,V382*(1+EXP((LN(1+Assumptions!$C$60)-0.5*Assumptions!$C$61^2)+Assumptions!$C$61*((RAND()+RAND()+RAND()+RAND()+RAND()+RAND()+RAND()+RAND()+RAND()+RAND()+RAND()+RAND())-6))-1)+Liquidity_30Y!X13)</x:f>
        <x:v>8962125.886741292</x:v>
      </x:c>
      <x:c r="X382" s="16" t="n">
        <x:f>MAX(0,W382*(1+EXP((LN(1+Assumptions!$C$60)-0.5*Assumptions!$C$61^2)+Assumptions!$C$61*((RAND()+RAND()+RAND()+RAND()+RAND()+RAND()+RAND()+RAND()+RAND()+RAND()+RAND()+RAND())-6))-1)+Liquidity_30Y!Y13)</x:f>
        <x:v>10611556.852857232</x:v>
      </x:c>
      <x:c r="Y382" s="16" t="n">
        <x:f>MAX(0,X382*(1+EXP((LN(1+Assumptions!$C$60)-0.5*Assumptions!$C$61^2)+Assumptions!$C$61*((RAND()+RAND()+RAND()+RAND()+RAND()+RAND()+RAND()+RAND()+RAND()+RAND()+RAND()+RAND())-6))-1)+Liquidity_30Y!Z13)</x:f>
        <x:v>11742120.14937738</x:v>
      </x:c>
      <x:c r="Z382" s="16" t="n">
        <x:f>MAX(0,Y382*(1+EXP((LN(1+Assumptions!$C$60)-0.5*Assumptions!$C$61^2)+Assumptions!$C$61*((RAND()+RAND()+RAND()+RAND()+RAND()+RAND()+RAND()+RAND()+RAND()+RAND()+RAND()+RAND())-6))-1)+Liquidity_30Y!AA13)</x:f>
        <x:v>14821424.867662616</x:v>
      </x:c>
      <x:c r="AA382" s="16" t="n">
        <x:f>MAX(0,Z382*(1+EXP((LN(1+Assumptions!$C$60)-0.5*Assumptions!$C$61^2)+Assumptions!$C$61*((RAND()+RAND()+RAND()+RAND()+RAND()+RAND()+RAND()+RAND()+RAND()+RAND()+RAND()+RAND())-6))-1)+Liquidity_30Y!AB13)</x:f>
        <x:v>20123098.392784383</x:v>
      </x:c>
      <x:c r="AB382" s="16" t="n">
        <x:f>MAX(0,AA382*(1+EXP((LN(1+Assumptions!$C$60)-0.5*Assumptions!$C$61^2)+Assumptions!$C$61*((RAND()+RAND()+RAND()+RAND()+RAND()+RAND()+RAND()+RAND()+RAND()+RAND()+RAND()+RAND())-6))-1)+Liquidity_30Y!AC13)</x:f>
        <x:v>23491912.954848282</x:v>
      </x:c>
      <x:c r="AC382" s="16" t="n">
        <x:f>MAX(0,AB382*(1+EXP((LN(1+Assumptions!$C$60)-0.5*Assumptions!$C$61^2)+Assumptions!$C$61*((RAND()+RAND()+RAND()+RAND()+RAND()+RAND()+RAND()+RAND()+RAND()+RAND()+RAND()+RAND())-6))-1)+Liquidity_30Y!AD13)</x:f>
        <x:v>23145270.22170337</x:v>
      </x:c>
      <x:c r="AD382" s="16" t="n">
        <x:f>MAX(0,AC382*(1+EXP((LN(1+Assumptions!$C$60)-0.5*Assumptions!$C$61^2)+Assumptions!$C$61*((RAND()+RAND()+RAND()+RAND()+RAND()+RAND()+RAND()+RAND()+RAND()+RAND()+RAND()+RAND())-6))-1)+Liquidity_30Y!AE13)</x:f>
        <x:v>23479237.363374416</x:v>
      </x:c>
      <x:c r="AE382" s="16" t="n">
        <x:f>MAX(0,AD382*(1+EXP((LN(1+Assumptions!$C$60)-0.5*Assumptions!$C$61^2)+Assumptions!$C$61*((RAND()+RAND()+RAND()+RAND()+RAND()+RAND()+RAND()+RAND()+RAND()+RAND()+RAND()+RAND())-6))-1)+Liquidity_30Y!AF13)</x:f>
        <x:v>24685197.32029646</x:v>
      </x:c>
      <x:c r="AF382" s="16" t="n">
        <x:f>MAX(0,AE382*(1+EXP((LN(1+Assumptions!$C$60)-0.5*Assumptions!$C$61^2)+Assumptions!$C$61*((RAND()+RAND()+RAND()+RAND()+RAND()+RAND()+RAND()+RAND()+RAND()+RAND()+RAND()+RAND())-6))-1)+Liquidity_30Y!AG13)</x:f>
        <x:v>28526577.462505244</x:v>
      </x:c>
    </x:row>
    <x:row r="383">
      <x:c r="A383" s="39">
        <x:v>379</x:v>
      </x:c>
      <x:c r="B383" s="16" t="n">
        <x:f>Liquidity_30Y!C14</x:f>
        <x:v>1029031.25</x:v>
      </x:c>
      <x:c r="C383" s="16" t="n">
        <x:f>MAX(0,B383*(1+EXP((LN(1+Assumptions!$C$60)-0.5*Assumptions!$C$61^2)+Assumptions!$C$61*((RAND()+RAND()+RAND()+RAND()+RAND()+RAND()+RAND()+RAND()+RAND()+RAND()+RAND()+RAND())-6))-1)+Liquidity_30Y!D13)</x:f>
        <x:v>926395.9860484888</x:v>
      </x:c>
      <x:c r="D383" s="16" t="n">
        <x:f>MAX(0,C383*(1+EXP((LN(1+Assumptions!$C$60)-0.5*Assumptions!$C$61^2)+Assumptions!$C$61*((RAND()+RAND()+RAND()+RAND()+RAND()+RAND()+RAND()+RAND()+RAND()+RAND()+RAND()+RAND())-6))-1)+Liquidity_30Y!E13)</x:f>
        <x:v>949314.1208709974</x:v>
      </x:c>
      <x:c r="E383" s="16" t="n">
        <x:f>MAX(0,D383*(1+EXP((LN(1+Assumptions!$C$60)-0.5*Assumptions!$C$61^2)+Assumptions!$C$61*((RAND()+RAND()+RAND()+RAND()+RAND()+RAND()+RAND()+RAND()+RAND()+RAND()+RAND()+RAND())-6))-1)+Liquidity_30Y!F13)</x:f>
        <x:v>941675.0745542174</x:v>
      </x:c>
      <x:c r="F383" s="16" t="n">
        <x:f>MAX(0,E383*(1+EXP((LN(1+Assumptions!$C$60)-0.5*Assumptions!$C$61^2)+Assumptions!$C$61*((RAND()+RAND()+RAND()+RAND()+RAND()+RAND()+RAND()+RAND()+RAND()+RAND()+RAND()+RAND())-6))-1)+Liquidity_30Y!G13)</x:f>
        <x:v>878778.4549714494</x:v>
      </x:c>
      <x:c r="G383" s="16" t="n">
        <x:f>MAX(0,F383*(1+EXP((LN(1+Assumptions!$C$60)-0.5*Assumptions!$C$61^2)+Assumptions!$C$61*((RAND()+RAND()+RAND()+RAND()+RAND()+RAND()+RAND()+RAND()+RAND()+RAND()+RAND()+RAND())-6))-1)+Liquidity_30Y!H13)</x:f>
        <x:v>941113.6631365546</x:v>
      </x:c>
      <x:c r="H383" s="16" t="n">
        <x:f>MAX(0,G383*(1+EXP((LN(1+Assumptions!$C$60)-0.5*Assumptions!$C$61^2)+Assumptions!$C$61*((RAND()+RAND()+RAND()+RAND()+RAND()+RAND()+RAND()+RAND()+RAND()+RAND()+RAND()+RAND())-6))-1)+Liquidity_30Y!I13)</x:f>
        <x:v>918145.9275712365</x:v>
      </x:c>
      <x:c r="I383" s="16" t="n">
        <x:f>MAX(0,H383*(1+EXP((LN(1+Assumptions!$C$60)-0.5*Assumptions!$C$61^2)+Assumptions!$C$61*((RAND()+RAND()+RAND()+RAND()+RAND()+RAND()+RAND()+RAND()+RAND()+RAND()+RAND()+RAND())-6))-1)+Liquidity_30Y!J13)</x:f>
        <x:v>783880.1900423762</x:v>
      </x:c>
      <x:c r="J383" s="16" t="n">
        <x:f>MAX(0,I383*(1+EXP((LN(1+Assumptions!$C$60)-0.5*Assumptions!$C$61^2)+Assumptions!$C$61*((RAND()+RAND()+RAND()+RAND()+RAND()+RAND()+RAND()+RAND()+RAND()+RAND()+RAND()+RAND())-6))-1)+Liquidity_30Y!K13)</x:f>
        <x:v>731625.2642274104</x:v>
      </x:c>
      <x:c r="K383" s="16" t="n">
        <x:f>MAX(0,J383*(1+EXP((LN(1+Assumptions!$C$60)-0.5*Assumptions!$C$61^2)+Assumptions!$C$61*((RAND()+RAND()+RAND()+RAND()+RAND()+RAND()+RAND()+RAND()+RAND()+RAND()+RAND()+RAND())-6))-1)+Liquidity_30Y!L13)</x:f>
        <x:v>666884.8009264083</x:v>
      </x:c>
      <x:c r="L383" s="16" t="n">
        <x:f>MAX(0,K383*(1+EXP((LN(1+Assumptions!$C$60)-0.5*Assumptions!$C$61^2)+Assumptions!$C$61*((RAND()+RAND()+RAND()+RAND()+RAND()+RAND()+RAND()+RAND()+RAND()+RAND()+RAND()+RAND())-6))-1)+Liquidity_30Y!M13)</x:f>
        <x:v>805442.6739330677</x:v>
      </x:c>
      <x:c r="M383" s="16" t="n">
        <x:f>MAX(0,L383*(1+EXP((LN(1+Assumptions!$C$60)-0.5*Assumptions!$C$61^2)+Assumptions!$C$61*((RAND()+RAND()+RAND()+RAND()+RAND()+RAND()+RAND()+RAND()+RAND()+RAND()+RAND()+RAND())-6))-1)+Liquidity_30Y!N13)</x:f>
        <x:v>1053869.7602962116</x:v>
      </x:c>
      <x:c r="N383" s="16" t="n">
        <x:f>MAX(0,M383*(1+EXP((LN(1+Assumptions!$C$60)-0.5*Assumptions!$C$61^2)+Assumptions!$C$61*((RAND()+RAND()+RAND()+RAND()+RAND()+RAND()+RAND()+RAND()+RAND()+RAND()+RAND()+RAND())-6))-1)+Liquidity_30Y!O13)</x:f>
        <x:v>874819.3720100089</x:v>
      </x:c>
      <x:c r="O383" s="16" t="n">
        <x:f>MAX(0,N383*(1+EXP((LN(1+Assumptions!$C$60)-0.5*Assumptions!$C$61^2)+Assumptions!$C$61*((RAND()+RAND()+RAND()+RAND()+RAND()+RAND()+RAND()+RAND()+RAND()+RAND()+RAND()+RAND())-6))-1)+Liquidity_30Y!P13)</x:f>
        <x:v>724367.5789668798</x:v>
      </x:c>
      <x:c r="P383" s="16" t="n">
        <x:f>MAX(0,O383*(1+EXP((LN(1+Assumptions!$C$60)-0.5*Assumptions!$C$61^2)+Assumptions!$C$61*((RAND()+RAND()+RAND()+RAND()+RAND()+RAND()+RAND()+RAND()+RAND()+RAND()+RAND()+RAND())-6))-1)+Liquidity_30Y!Q13)</x:f>
        <x:v>656871.7086582127</x:v>
      </x:c>
      <x:c r="Q383" s="16" t="n">
        <x:f>MAX(0,P383*(1+EXP((LN(1+Assumptions!$C$60)-0.5*Assumptions!$C$61^2)+Assumptions!$C$61*((RAND()+RAND()+RAND()+RAND()+RAND()+RAND()+RAND()+RAND()+RAND()+RAND()+RAND()+RAND())-6))-1)+Liquidity_30Y!R13)</x:f>
        <x:v>748598.74176494</x:v>
      </x:c>
      <x:c r="R383" s="16" t="n">
        <x:f>MAX(0,Q383*(1+EXP((LN(1+Assumptions!$C$60)-0.5*Assumptions!$C$61^2)+Assumptions!$C$61*((RAND()+RAND()+RAND()+RAND()+RAND()+RAND()+RAND()+RAND()+RAND()+RAND()+RAND()+RAND())-6))-1)+Liquidity_30Y!S13)</x:f>
        <x:v>723136.1954356288</x:v>
      </x:c>
      <x:c r="S383" s="16" t="n">
        <x:f>MAX(0,R383*(1+EXP((LN(1+Assumptions!$C$60)-0.5*Assumptions!$C$61^2)+Assumptions!$C$61*((RAND()+RAND()+RAND()+RAND()+RAND()+RAND()+RAND()+RAND()+RAND()+RAND()+RAND()+RAND())-6))-1)+Liquidity_30Y!T13)</x:f>
        <x:v>796208.411213564</x:v>
      </x:c>
      <x:c r="T383" s="16" t="n">
        <x:f>MAX(0,S383*(1+EXP((LN(1+Assumptions!$C$60)-0.5*Assumptions!$C$61^2)+Assumptions!$C$61*((RAND()+RAND()+RAND()+RAND()+RAND()+RAND()+RAND()+RAND()+RAND()+RAND()+RAND()+RAND())-6))-1)+Liquidity_30Y!U13)</x:f>
        <x:v>820358.45739084</x:v>
      </x:c>
      <x:c r="U383" s="16" t="n">
        <x:f>MAX(0,T383*(1+EXP((LN(1+Assumptions!$C$60)-0.5*Assumptions!$C$61^2)+Assumptions!$C$61*((RAND()+RAND()+RAND()+RAND()+RAND()+RAND()+RAND()+RAND()+RAND()+RAND()+RAND()+RAND())-6))-1)+Liquidity_30Y!V13)</x:f>
        <x:v>859482.6426731098</x:v>
      </x:c>
      <x:c r="V383" s="16" t="n">
        <x:f>MAX(0,U383*(1+EXP((LN(1+Assumptions!$C$60)-0.5*Assumptions!$C$61^2)+Assumptions!$C$61*((RAND()+RAND()+RAND()+RAND()+RAND()+RAND()+RAND()+RAND()+RAND()+RAND()+RAND()+RAND())-6))-1)+Liquidity_30Y!W13)</x:f>
        <x:v>962024.9195805619</x:v>
      </x:c>
      <x:c r="W383" s="16" t="n">
        <x:f>MAX(0,V383*(1+EXP((LN(1+Assumptions!$C$60)-0.5*Assumptions!$C$61^2)+Assumptions!$C$61*((RAND()+RAND()+RAND()+RAND()+RAND()+RAND()+RAND()+RAND()+RAND()+RAND()+RAND()+RAND())-6))-1)+Liquidity_30Y!X13)</x:f>
        <x:v>1172447.2081985122</x:v>
      </x:c>
      <x:c r="X383" s="16" t="n">
        <x:f>MAX(0,W383*(1+EXP((LN(1+Assumptions!$C$60)-0.5*Assumptions!$C$61^2)+Assumptions!$C$61*((RAND()+RAND()+RAND()+RAND()+RAND()+RAND()+RAND()+RAND()+RAND()+RAND()+RAND()+RAND())-6))-1)+Liquidity_30Y!Y13)</x:f>
        <x:v>1262284.953974123</x:v>
      </x:c>
      <x:c r="Y383" s="16" t="n">
        <x:f>MAX(0,X383*(1+EXP((LN(1+Assumptions!$C$60)-0.5*Assumptions!$C$61^2)+Assumptions!$C$61*((RAND()+RAND()+RAND()+RAND()+RAND()+RAND()+RAND()+RAND()+RAND()+RAND()+RAND()+RAND())-6))-1)+Liquidity_30Y!Z13)</x:f>
        <x:v>1790161.2129698927</x:v>
      </x:c>
      <x:c r="Z383" s="16" t="n">
        <x:f>MAX(0,Y383*(1+EXP((LN(1+Assumptions!$C$60)-0.5*Assumptions!$C$61^2)+Assumptions!$C$61*((RAND()+RAND()+RAND()+RAND()+RAND()+RAND()+RAND()+RAND()+RAND()+RAND()+RAND()+RAND())-6))-1)+Liquidity_30Y!AA13)</x:f>
        <x:v>2591436.2471076893</x:v>
      </x:c>
      <x:c r="AA383" s="16" t="n">
        <x:f>MAX(0,Z383*(1+EXP((LN(1+Assumptions!$C$60)-0.5*Assumptions!$C$61^2)+Assumptions!$C$61*((RAND()+RAND()+RAND()+RAND()+RAND()+RAND()+RAND()+RAND()+RAND()+RAND()+RAND()+RAND())-6))-1)+Liquidity_30Y!AB13)</x:f>
        <x:v>3921459.4845430423</x:v>
      </x:c>
      <x:c r="AB383" s="16" t="n">
        <x:f>MAX(0,AA383*(1+EXP((LN(1+Assumptions!$C$60)-0.5*Assumptions!$C$61^2)+Assumptions!$C$61*((RAND()+RAND()+RAND()+RAND()+RAND()+RAND()+RAND()+RAND()+RAND()+RAND()+RAND()+RAND())-6))-1)+Liquidity_30Y!AC13)</x:f>
        <x:v>4266454.549977752</x:v>
      </x:c>
      <x:c r="AC383" s="16" t="n">
        <x:f>MAX(0,AB383*(1+EXP((LN(1+Assumptions!$C$60)-0.5*Assumptions!$C$61^2)+Assumptions!$C$61*((RAND()+RAND()+RAND()+RAND()+RAND()+RAND()+RAND()+RAND()+RAND()+RAND()+RAND()+RAND())-6))-1)+Liquidity_30Y!AD13)</x:f>
        <x:v>3856978.988377901</x:v>
      </x:c>
      <x:c r="AD383" s="16" t="n">
        <x:f>MAX(0,AC383*(1+EXP((LN(1+Assumptions!$C$60)-0.5*Assumptions!$C$61^2)+Assumptions!$C$61*((RAND()+RAND()+RAND()+RAND()+RAND()+RAND()+RAND()+RAND()+RAND()+RAND()+RAND()+RAND())-6))-1)+Liquidity_30Y!AE13)</x:f>
        <x:v>3753578.2722409284</x:v>
      </x:c>
      <x:c r="AE383" s="16" t="n">
        <x:f>MAX(0,AD383*(1+EXP((LN(1+Assumptions!$C$60)-0.5*Assumptions!$C$61^2)+Assumptions!$C$61*((RAND()+RAND()+RAND()+RAND()+RAND()+RAND()+RAND()+RAND()+RAND()+RAND()+RAND()+RAND())-6))-1)+Liquidity_30Y!AF13)</x:f>
        <x:v>3512014.6782518006</x:v>
      </x:c>
      <x:c r="AF383" s="16" t="n">
        <x:f>MAX(0,AE383*(1+EXP((LN(1+Assumptions!$C$60)-0.5*Assumptions!$C$61^2)+Assumptions!$C$61*((RAND()+RAND()+RAND()+RAND()+RAND()+RAND()+RAND()+RAND()+RAND()+RAND()+RAND()+RAND())-6))-1)+Liquidity_30Y!AG13)</x:f>
        <x:v>2782274.935740469</x:v>
      </x:c>
    </x:row>
    <x:row r="384">
      <x:c r="A384" s="39">
        <x:v>380</x:v>
      </x:c>
      <x:c r="B384" s="16" t="n">
        <x:f>Liquidity_30Y!C14</x:f>
        <x:v>1029031.25</x:v>
      </x:c>
      <x:c r="C384" s="16" t="n">
        <x:f>MAX(0,B384*(1+EXP((LN(1+Assumptions!$C$60)-0.5*Assumptions!$C$61^2)+Assumptions!$C$61*((RAND()+RAND()+RAND()+RAND()+RAND()+RAND()+RAND()+RAND()+RAND()+RAND()+RAND()+RAND())-6))-1)+Liquidity_30Y!D13)</x:f>
        <x:v>1395089.1402291227</x:v>
      </x:c>
      <x:c r="D384" s="16" t="n">
        <x:f>MAX(0,C384*(1+EXP((LN(1+Assumptions!$C$60)-0.5*Assumptions!$C$61^2)+Assumptions!$C$61*((RAND()+RAND()+RAND()+RAND()+RAND()+RAND()+RAND()+RAND()+RAND()+RAND()+RAND()+RAND())-6))-1)+Liquidity_30Y!E13)</x:f>
        <x:v>1665042.1639635481</x:v>
      </x:c>
      <x:c r="E384" s="16" t="n">
        <x:f>MAX(0,D384*(1+EXP((LN(1+Assumptions!$C$60)-0.5*Assumptions!$C$61^2)+Assumptions!$C$61*((RAND()+RAND()+RAND()+RAND()+RAND()+RAND()+RAND()+RAND()+RAND()+RAND()+RAND()+RAND())-6))-1)+Liquidity_30Y!F13)</x:f>
        <x:v>1630557.2507768339</x:v>
      </x:c>
      <x:c r="F384" s="16" t="n">
        <x:f>MAX(0,E384*(1+EXP((LN(1+Assumptions!$C$60)-0.5*Assumptions!$C$61^2)+Assumptions!$C$61*((RAND()+RAND()+RAND()+RAND()+RAND()+RAND()+RAND()+RAND()+RAND()+RAND()+RAND()+RAND())-6))-1)+Liquidity_30Y!G13)</x:f>
        <x:v>1751902.7727225265</x:v>
      </x:c>
      <x:c r="G384" s="16" t="n">
        <x:f>MAX(0,F384*(1+EXP((LN(1+Assumptions!$C$60)-0.5*Assumptions!$C$61^2)+Assumptions!$C$61*((RAND()+RAND()+RAND()+RAND()+RAND()+RAND()+RAND()+RAND()+RAND()+RAND()+RAND()+RAND())-6))-1)+Liquidity_30Y!H13)</x:f>
        <x:v>1743727.738673994</x:v>
      </x:c>
      <x:c r="H384" s="16" t="n">
        <x:f>MAX(0,G384*(1+EXP((LN(1+Assumptions!$C$60)-0.5*Assumptions!$C$61^2)+Assumptions!$C$61*((RAND()+RAND()+RAND()+RAND()+RAND()+RAND()+RAND()+RAND()+RAND()+RAND()+RAND()+RAND())-6))-1)+Liquidity_30Y!I13)</x:f>
        <x:v>1566840.5318950103</x:v>
      </x:c>
      <x:c r="I384" s="16" t="n">
        <x:f>MAX(0,H384*(1+EXP((LN(1+Assumptions!$C$60)-0.5*Assumptions!$C$61^2)+Assumptions!$C$61*((RAND()+RAND()+RAND()+RAND()+RAND()+RAND()+RAND()+RAND()+RAND()+RAND()+RAND()+RAND())-6))-1)+Liquidity_30Y!J13)</x:f>
        <x:v>1341392.131431305</x:v>
      </x:c>
      <x:c r="J384" s="16" t="n">
        <x:f>MAX(0,I384*(1+EXP((LN(1+Assumptions!$C$60)-0.5*Assumptions!$C$61^2)+Assumptions!$C$61*((RAND()+RAND()+RAND()+RAND()+RAND()+RAND()+RAND()+RAND()+RAND()+RAND()+RAND()+RAND())-6))-1)+Liquidity_30Y!K13)</x:f>
        <x:v>1464018.3993366226</x:v>
      </x:c>
      <x:c r="K384" s="16" t="n">
        <x:f>MAX(0,J384*(1+EXP((LN(1+Assumptions!$C$60)-0.5*Assumptions!$C$61^2)+Assumptions!$C$61*((RAND()+RAND()+RAND()+RAND()+RAND()+RAND()+RAND()+RAND()+RAND()+RAND()+RAND()+RAND())-6))-1)+Liquidity_30Y!L13)</x:f>
        <x:v>1582240.1284428076</x:v>
      </x:c>
      <x:c r="L384" s="16" t="n">
        <x:f>MAX(0,K384*(1+EXP((LN(1+Assumptions!$C$60)-0.5*Assumptions!$C$61^2)+Assumptions!$C$61*((RAND()+RAND()+RAND()+RAND()+RAND()+RAND()+RAND()+RAND()+RAND()+RAND()+RAND()+RAND())-6))-1)+Liquidity_30Y!M13)</x:f>
        <x:v>1724204.1061497629</x:v>
      </x:c>
      <x:c r="M384" s="16" t="n">
        <x:f>MAX(0,L384*(1+EXP((LN(1+Assumptions!$C$60)-0.5*Assumptions!$C$61^2)+Assumptions!$C$61*((RAND()+RAND()+RAND()+RAND()+RAND()+RAND()+RAND()+RAND()+RAND()+RAND()+RAND()+RAND())-6))-1)+Liquidity_30Y!N13)</x:f>
        <x:v>1543540.2280268364</x:v>
      </x:c>
      <x:c r="N384" s="16" t="n">
        <x:f>MAX(0,M384*(1+EXP((LN(1+Assumptions!$C$60)-0.5*Assumptions!$C$61^2)+Assumptions!$C$61*((RAND()+RAND()+RAND()+RAND()+RAND()+RAND()+RAND()+RAND()+RAND()+RAND()+RAND()+RAND())-6))-1)+Liquidity_30Y!O13)</x:f>
        <x:v>1557798.8695500037</x:v>
      </x:c>
      <x:c r="O384" s="16" t="n">
        <x:f>MAX(0,N384*(1+EXP((LN(1+Assumptions!$C$60)-0.5*Assumptions!$C$61^2)+Assumptions!$C$61*((RAND()+RAND()+RAND()+RAND()+RAND()+RAND()+RAND()+RAND()+RAND()+RAND()+RAND()+RAND())-6))-1)+Liquidity_30Y!P13)</x:f>
        <x:v>1557790.111780208</x:v>
      </x:c>
      <x:c r="P384" s="16" t="n">
        <x:f>MAX(0,O384*(1+EXP((LN(1+Assumptions!$C$60)-0.5*Assumptions!$C$61^2)+Assumptions!$C$61*((RAND()+RAND()+RAND()+RAND()+RAND()+RAND()+RAND()+RAND()+RAND()+RAND()+RAND()+RAND())-6))-1)+Liquidity_30Y!Q13)</x:f>
        <x:v>1675088.5739613392</x:v>
      </x:c>
      <x:c r="Q384" s="16" t="n">
        <x:f>MAX(0,P384*(1+EXP((LN(1+Assumptions!$C$60)-0.5*Assumptions!$C$61^2)+Assumptions!$C$61*((RAND()+RAND()+RAND()+RAND()+RAND()+RAND()+RAND()+RAND()+RAND()+RAND()+RAND()+RAND())-6))-1)+Liquidity_30Y!R13)</x:f>
        <x:v>2339090.371103891</x:v>
      </x:c>
      <x:c r="R384" s="16" t="n">
        <x:f>MAX(0,Q384*(1+EXP((LN(1+Assumptions!$C$60)-0.5*Assumptions!$C$61^2)+Assumptions!$C$61*((RAND()+RAND()+RAND()+RAND()+RAND()+RAND()+RAND()+RAND()+RAND()+RAND()+RAND()+RAND())-6))-1)+Liquidity_30Y!S13)</x:f>
        <x:v>2821271.7758495486</x:v>
      </x:c>
      <x:c r="S384" s="16" t="n">
        <x:f>MAX(0,R384*(1+EXP((LN(1+Assumptions!$C$60)-0.5*Assumptions!$C$61^2)+Assumptions!$C$61*((RAND()+RAND()+RAND()+RAND()+RAND()+RAND()+RAND()+RAND()+RAND()+RAND()+RAND()+RAND())-6))-1)+Liquidity_30Y!T13)</x:f>
        <x:v>2933964.510213509</x:v>
      </x:c>
      <x:c r="T384" s="16" t="n">
        <x:f>MAX(0,S384*(1+EXP((LN(1+Assumptions!$C$60)-0.5*Assumptions!$C$61^2)+Assumptions!$C$61*((RAND()+RAND()+RAND()+RAND()+RAND()+RAND()+RAND()+RAND()+RAND()+RAND()+RAND()+RAND())-6))-1)+Liquidity_30Y!U13)</x:f>
        <x:v>2489633.124704845</x:v>
      </x:c>
      <x:c r="U384" s="16" t="n">
        <x:f>MAX(0,T384*(1+EXP((LN(1+Assumptions!$C$60)-0.5*Assumptions!$C$61^2)+Assumptions!$C$61*((RAND()+RAND()+RAND()+RAND()+RAND()+RAND()+RAND()+RAND()+RAND()+RAND()+RAND()+RAND())-6))-1)+Liquidity_30Y!V13)</x:f>
        <x:v>2634692.913839625</x:v>
      </x:c>
      <x:c r="V384" s="16" t="n">
        <x:f>MAX(0,U384*(1+EXP((LN(1+Assumptions!$C$60)-0.5*Assumptions!$C$61^2)+Assumptions!$C$61*((RAND()+RAND()+RAND()+RAND()+RAND()+RAND()+RAND()+RAND()+RAND()+RAND()+RAND()+RAND())-6))-1)+Liquidity_30Y!W13)</x:f>
        <x:v>2954281.68187976</x:v>
      </x:c>
      <x:c r="W384" s="16" t="n">
        <x:f>MAX(0,V384*(1+EXP((LN(1+Assumptions!$C$60)-0.5*Assumptions!$C$61^2)+Assumptions!$C$61*((RAND()+RAND()+RAND()+RAND()+RAND()+RAND()+RAND()+RAND()+RAND()+RAND()+RAND()+RAND())-6))-1)+Liquidity_30Y!X13)</x:f>
        <x:v>3158815.5630553244</x:v>
      </x:c>
      <x:c r="X384" s="16" t="n">
        <x:f>MAX(0,W384*(1+EXP((LN(1+Assumptions!$C$60)-0.5*Assumptions!$C$61^2)+Assumptions!$C$61*((RAND()+RAND()+RAND()+RAND()+RAND()+RAND()+RAND()+RAND()+RAND()+RAND()+RAND()+RAND())-6))-1)+Liquidity_30Y!Y13)</x:f>
        <x:v>3648181.898250156</x:v>
      </x:c>
      <x:c r="Y384" s="16" t="n">
        <x:f>MAX(0,X384*(1+EXP((LN(1+Assumptions!$C$60)-0.5*Assumptions!$C$61^2)+Assumptions!$C$61*((RAND()+RAND()+RAND()+RAND()+RAND()+RAND()+RAND()+RAND()+RAND()+RAND()+RAND()+RAND())-6))-1)+Liquidity_30Y!Z13)</x:f>
        <x:v>3944172.3329839036</x:v>
      </x:c>
      <x:c r="Z384" s="16" t="n">
        <x:f>MAX(0,Y384*(1+EXP((LN(1+Assumptions!$C$60)-0.5*Assumptions!$C$61^2)+Assumptions!$C$61*((RAND()+RAND()+RAND()+RAND()+RAND()+RAND()+RAND()+RAND()+RAND()+RAND()+RAND()+RAND())-6))-1)+Liquidity_30Y!AA13)</x:f>
        <x:v>3997250.497011486</x:v>
      </x:c>
      <x:c r="AA384" s="16" t="n">
        <x:f>MAX(0,Z384*(1+EXP((LN(1+Assumptions!$C$60)-0.5*Assumptions!$C$61^2)+Assumptions!$C$61*((RAND()+RAND()+RAND()+RAND()+RAND()+RAND()+RAND()+RAND()+RAND()+RAND()+RAND()+RAND())-6))-1)+Liquidity_30Y!AB13)</x:f>
        <x:v>4438930.330510871</x:v>
      </x:c>
      <x:c r="AB384" s="16" t="n">
        <x:f>MAX(0,AA384*(1+EXP((LN(1+Assumptions!$C$60)-0.5*Assumptions!$C$61^2)+Assumptions!$C$61*((RAND()+RAND()+RAND()+RAND()+RAND()+RAND()+RAND()+RAND()+RAND()+RAND()+RAND()+RAND())-6))-1)+Liquidity_30Y!AC13)</x:f>
        <x:v>4601277.0107357325</x:v>
      </x:c>
      <x:c r="AC384" s="16" t="n">
        <x:f>MAX(0,AB384*(1+EXP((LN(1+Assumptions!$C$60)-0.5*Assumptions!$C$61^2)+Assumptions!$C$61*((RAND()+RAND()+RAND()+RAND()+RAND()+RAND()+RAND()+RAND()+RAND()+RAND()+RAND()+RAND())-6))-1)+Liquidity_30Y!AD13)</x:f>
        <x:v>4401057.528396112</x:v>
      </x:c>
      <x:c r="AD384" s="16" t="n">
        <x:f>MAX(0,AC384*(1+EXP((LN(1+Assumptions!$C$60)-0.5*Assumptions!$C$61^2)+Assumptions!$C$61*((RAND()+RAND()+RAND()+RAND()+RAND()+RAND()+RAND()+RAND()+RAND()+RAND()+RAND()+RAND())-6))-1)+Liquidity_30Y!AE13)</x:f>
        <x:v>4101199.903201989</x:v>
      </x:c>
      <x:c r="AE384" s="16" t="n">
        <x:f>MAX(0,AD384*(1+EXP((LN(1+Assumptions!$C$60)-0.5*Assumptions!$C$61^2)+Assumptions!$C$61*((RAND()+RAND()+RAND()+RAND()+RAND()+RAND()+RAND()+RAND()+RAND()+RAND()+RAND()+RAND())-6))-1)+Liquidity_30Y!AF13)</x:f>
        <x:v>5114935.466486139</x:v>
      </x:c>
      <x:c r="AF384" s="16" t="n">
        <x:f>MAX(0,AE384*(1+EXP((LN(1+Assumptions!$C$60)-0.5*Assumptions!$C$61^2)+Assumptions!$C$61*((RAND()+RAND()+RAND()+RAND()+RAND()+RAND()+RAND()+RAND()+RAND()+RAND()+RAND()+RAND())-6))-1)+Liquidity_30Y!AG13)</x:f>
        <x:v>4674952.457690712</x:v>
      </x:c>
    </x:row>
    <x:row r="385">
      <x:c r="A385" s="39">
        <x:v>381</x:v>
      </x:c>
      <x:c r="B385" s="16" t="n">
        <x:f>Liquidity_30Y!C14</x:f>
        <x:v>1029031.25</x:v>
      </x:c>
      <x:c r="C385" s="16" t="n">
        <x:f>MAX(0,B385*(1+EXP((LN(1+Assumptions!$C$60)-0.5*Assumptions!$C$61^2)+Assumptions!$C$61*((RAND()+RAND()+RAND()+RAND()+RAND()+RAND()+RAND()+RAND()+RAND()+RAND()+RAND()+RAND())-6))-1)+Liquidity_30Y!D13)</x:f>
        <x:v>1385790.9452980733</x:v>
      </x:c>
      <x:c r="D385" s="16" t="n">
        <x:f>MAX(0,C385*(1+EXP((LN(1+Assumptions!$C$60)-0.5*Assumptions!$C$61^2)+Assumptions!$C$61*((RAND()+RAND()+RAND()+RAND()+RAND()+RAND()+RAND()+RAND()+RAND()+RAND()+RAND()+RAND())-6))-1)+Liquidity_30Y!E13)</x:f>
        <x:v>1548721.78747643</x:v>
      </x:c>
      <x:c r="E385" s="16" t="n">
        <x:f>MAX(0,D385*(1+EXP((LN(1+Assumptions!$C$60)-0.5*Assumptions!$C$61^2)+Assumptions!$C$61*((RAND()+RAND()+RAND()+RAND()+RAND()+RAND()+RAND()+RAND()+RAND()+RAND()+RAND()+RAND())-6))-1)+Liquidity_30Y!F13)</x:f>
        <x:v>1666279.101974556</x:v>
      </x:c>
      <x:c r="F385" s="16" t="n">
        <x:f>MAX(0,E385*(1+EXP((LN(1+Assumptions!$C$60)-0.5*Assumptions!$C$61^2)+Assumptions!$C$61*((RAND()+RAND()+RAND()+RAND()+RAND()+RAND()+RAND()+RAND()+RAND()+RAND()+RAND()+RAND())-6))-1)+Liquidity_30Y!G13)</x:f>
        <x:v>1494173.598607184</x:v>
      </x:c>
      <x:c r="G385" s="16" t="n">
        <x:f>MAX(0,F385*(1+EXP((LN(1+Assumptions!$C$60)-0.5*Assumptions!$C$61^2)+Assumptions!$C$61*((RAND()+RAND()+RAND()+RAND()+RAND()+RAND()+RAND()+RAND()+RAND()+RAND()+RAND()+RAND())-6))-1)+Liquidity_30Y!H13)</x:f>
        <x:v>1286420.0780442518</x:v>
      </x:c>
      <x:c r="H385" s="16" t="n">
        <x:f>MAX(0,G385*(1+EXP((LN(1+Assumptions!$C$60)-0.5*Assumptions!$C$61^2)+Assumptions!$C$61*((RAND()+RAND()+RAND()+RAND()+RAND()+RAND()+RAND()+RAND()+RAND()+RAND()+RAND()+RAND())-6))-1)+Liquidity_30Y!I13)</x:f>
        <x:v>1400315.5020100456</x:v>
      </x:c>
      <x:c r="I385" s="16" t="n">
        <x:f>MAX(0,H385*(1+EXP((LN(1+Assumptions!$C$60)-0.5*Assumptions!$C$61^2)+Assumptions!$C$61*((RAND()+RAND()+RAND()+RAND()+RAND()+RAND()+RAND()+RAND()+RAND()+RAND()+RAND()+RAND())-6))-1)+Liquidity_30Y!J13)</x:f>
        <x:v>1381843.4444959252</x:v>
      </x:c>
      <x:c r="J385" s="16" t="n">
        <x:f>MAX(0,I385*(1+EXP((LN(1+Assumptions!$C$60)-0.5*Assumptions!$C$61^2)+Assumptions!$C$61*((RAND()+RAND()+RAND()+RAND()+RAND()+RAND()+RAND()+RAND()+RAND()+RAND()+RAND()+RAND())-6))-1)+Liquidity_30Y!K13)</x:f>
        <x:v>1633417.4049539017</x:v>
      </x:c>
      <x:c r="K385" s="16" t="n">
        <x:f>MAX(0,J385*(1+EXP((LN(1+Assumptions!$C$60)-0.5*Assumptions!$C$61^2)+Assumptions!$C$61*((RAND()+RAND()+RAND()+RAND()+RAND()+RAND()+RAND()+RAND()+RAND()+RAND()+RAND()+RAND())-6))-1)+Liquidity_30Y!L13)</x:f>
        <x:v>1567743.9235467375</x:v>
      </x:c>
      <x:c r="L385" s="16" t="n">
        <x:f>MAX(0,K385*(1+EXP((LN(1+Assumptions!$C$60)-0.5*Assumptions!$C$61^2)+Assumptions!$C$61*((RAND()+RAND()+RAND()+RAND()+RAND()+RAND()+RAND()+RAND()+RAND()+RAND()+RAND()+RAND())-6))-1)+Liquidity_30Y!M13)</x:f>
        <x:v>1265722.379016273</x:v>
      </x:c>
      <x:c r="M385" s="16" t="n">
        <x:f>MAX(0,L385*(1+EXP((LN(1+Assumptions!$C$60)-0.5*Assumptions!$C$61^2)+Assumptions!$C$61*((RAND()+RAND()+RAND()+RAND()+RAND()+RAND()+RAND()+RAND()+RAND()+RAND()+RAND()+RAND())-6))-1)+Liquidity_30Y!N13)</x:f>
        <x:v>1215679.8811183937</x:v>
      </x:c>
      <x:c r="N385" s="16" t="n">
        <x:f>MAX(0,M385*(1+EXP((LN(1+Assumptions!$C$60)-0.5*Assumptions!$C$61^2)+Assumptions!$C$61*((RAND()+RAND()+RAND()+RAND()+RAND()+RAND()+RAND()+RAND()+RAND()+RAND()+RAND()+RAND())-6))-1)+Liquidity_30Y!O13)</x:f>
        <x:v>1248672.4351504075</x:v>
      </x:c>
      <x:c r="O385" s="16" t="n">
        <x:f>MAX(0,N385*(1+EXP((LN(1+Assumptions!$C$60)-0.5*Assumptions!$C$61^2)+Assumptions!$C$61*((RAND()+RAND()+RAND()+RAND()+RAND()+RAND()+RAND()+RAND()+RAND()+RAND()+RAND()+RAND())-6))-1)+Liquidity_30Y!P13)</x:f>
        <x:v>1129937.1142973488</x:v>
      </x:c>
      <x:c r="P385" s="16" t="n">
        <x:f>MAX(0,O385*(1+EXP((LN(1+Assumptions!$C$60)-0.5*Assumptions!$C$61^2)+Assumptions!$C$61*((RAND()+RAND()+RAND()+RAND()+RAND()+RAND()+RAND()+RAND()+RAND()+RAND()+RAND()+RAND())-6))-1)+Liquidity_30Y!Q13)</x:f>
        <x:v>995474.5684068267</x:v>
      </x:c>
      <x:c r="Q385" s="16" t="n">
        <x:f>MAX(0,P385*(1+EXP((LN(1+Assumptions!$C$60)-0.5*Assumptions!$C$61^2)+Assumptions!$C$61*((RAND()+RAND()+RAND()+RAND()+RAND()+RAND()+RAND()+RAND()+RAND()+RAND()+RAND()+RAND())-6))-1)+Liquidity_30Y!R13)</x:f>
        <x:v>870439.7746105761</x:v>
      </x:c>
      <x:c r="R385" s="16" t="n">
        <x:f>MAX(0,Q385*(1+EXP((LN(1+Assumptions!$C$60)-0.5*Assumptions!$C$61^2)+Assumptions!$C$61*((RAND()+RAND()+RAND()+RAND()+RAND()+RAND()+RAND()+RAND()+RAND()+RAND()+RAND()+RAND())-6))-1)+Liquidity_30Y!S13)</x:f>
        <x:v>810105.0712846448</x:v>
      </x:c>
      <x:c r="S385" s="16" t="n">
        <x:f>MAX(0,R385*(1+EXP((LN(1+Assumptions!$C$60)-0.5*Assumptions!$C$61^2)+Assumptions!$C$61*((RAND()+RAND()+RAND()+RAND()+RAND()+RAND()+RAND()+RAND()+RAND()+RAND()+RAND()+RAND())-6))-1)+Liquidity_30Y!T13)</x:f>
        <x:v>813401.0944342548</x:v>
      </x:c>
      <x:c r="T385" s="16" t="n">
        <x:f>MAX(0,S385*(1+EXP((LN(1+Assumptions!$C$60)-0.5*Assumptions!$C$61^2)+Assumptions!$C$61*((RAND()+RAND()+RAND()+RAND()+RAND()+RAND()+RAND()+RAND()+RAND()+RAND()+RAND()+RAND())-6))-1)+Liquidity_30Y!U13)</x:f>
        <x:v>811184.4470221754</x:v>
      </x:c>
      <x:c r="U385" s="16" t="n">
        <x:f>MAX(0,T385*(1+EXP((LN(1+Assumptions!$C$60)-0.5*Assumptions!$C$61^2)+Assumptions!$C$61*((RAND()+RAND()+RAND()+RAND()+RAND()+RAND()+RAND()+RAND()+RAND()+RAND()+RAND()+RAND())-6))-1)+Liquidity_30Y!V13)</x:f>
        <x:v>735890.47298076</x:v>
      </x:c>
      <x:c r="V385" s="16" t="n">
        <x:f>MAX(0,U385*(1+EXP((LN(1+Assumptions!$C$60)-0.5*Assumptions!$C$61^2)+Assumptions!$C$61*((RAND()+RAND()+RAND()+RAND()+RAND()+RAND()+RAND()+RAND()+RAND()+RAND()+RAND()+RAND())-6))-1)+Liquidity_30Y!W13)</x:f>
        <x:v>749226.9230791474</x:v>
      </x:c>
      <x:c r="W385" s="16" t="n">
        <x:f>MAX(0,V385*(1+EXP((LN(1+Assumptions!$C$60)-0.5*Assumptions!$C$61^2)+Assumptions!$C$61*((RAND()+RAND()+RAND()+RAND()+RAND()+RAND()+RAND()+RAND()+RAND()+RAND()+RAND()+RAND())-6))-1)+Liquidity_30Y!X13)</x:f>
        <x:v>988478.1195440501</x:v>
      </x:c>
      <x:c r="X385" s="16" t="n">
        <x:f>MAX(0,W385*(1+EXP((LN(1+Assumptions!$C$60)-0.5*Assumptions!$C$61^2)+Assumptions!$C$61*((RAND()+RAND()+RAND()+RAND()+RAND()+RAND()+RAND()+RAND()+RAND()+RAND()+RAND()+RAND())-6))-1)+Liquidity_30Y!Y13)</x:f>
        <x:v>835680.5791087856</x:v>
      </x:c>
      <x:c r="Y385" s="16" t="n">
        <x:f>MAX(0,X385*(1+EXP((LN(1+Assumptions!$C$60)-0.5*Assumptions!$C$61^2)+Assumptions!$C$61*((RAND()+RAND()+RAND()+RAND()+RAND()+RAND()+RAND()+RAND()+RAND()+RAND()+RAND()+RAND())-6))-1)+Liquidity_30Y!Z13)</x:f>
        <x:v>1029091.4596362206</x:v>
      </x:c>
      <x:c r="Z385" s="16" t="n">
        <x:f>MAX(0,Y385*(1+EXP((LN(1+Assumptions!$C$60)-0.5*Assumptions!$C$61^2)+Assumptions!$C$61*((RAND()+RAND()+RAND()+RAND()+RAND()+RAND()+RAND()+RAND()+RAND()+RAND()+RAND()+RAND())-6))-1)+Liquidity_30Y!AA13)</x:f>
        <x:v>1351959.7576708647</x:v>
      </x:c>
      <x:c r="AA385" s="16" t="n">
        <x:f>MAX(0,Z385*(1+EXP((LN(1+Assumptions!$C$60)-0.5*Assumptions!$C$61^2)+Assumptions!$C$61*((RAND()+RAND()+RAND()+RAND()+RAND()+RAND()+RAND()+RAND()+RAND()+RAND()+RAND()+RAND())-6))-1)+Liquidity_30Y!AB13)</x:f>
        <x:v>1338369.6054873455</x:v>
      </x:c>
      <x:c r="AB385" s="16" t="n">
        <x:f>MAX(0,AA385*(1+EXP((LN(1+Assumptions!$C$60)-0.5*Assumptions!$C$61^2)+Assumptions!$C$61*((RAND()+RAND()+RAND()+RAND()+RAND()+RAND()+RAND()+RAND()+RAND()+RAND()+RAND()+RAND())-6))-1)+Liquidity_30Y!AC13)</x:f>
        <x:v>1350770.1890630429</x:v>
      </x:c>
      <x:c r="AC385" s="16" t="n">
        <x:f>MAX(0,AB385*(1+EXP((LN(1+Assumptions!$C$60)-0.5*Assumptions!$C$61^2)+Assumptions!$C$61*((RAND()+RAND()+RAND()+RAND()+RAND()+RAND()+RAND()+RAND()+RAND()+RAND()+RAND()+RAND())-6))-1)+Liquidity_30Y!AD13)</x:f>
        <x:v>1512123.6951081974</x:v>
      </x:c>
      <x:c r="AD385" s="16" t="n">
        <x:f>MAX(0,AC385*(1+EXP((LN(1+Assumptions!$C$60)-0.5*Assumptions!$C$61^2)+Assumptions!$C$61*((RAND()+RAND()+RAND()+RAND()+RAND()+RAND()+RAND()+RAND()+RAND()+RAND()+RAND()+RAND())-6))-1)+Liquidity_30Y!AE13)</x:f>
        <x:v>1687064.9105618708</x:v>
      </x:c>
      <x:c r="AE385" s="16" t="n">
        <x:f>MAX(0,AD385*(1+EXP((LN(1+Assumptions!$C$60)-0.5*Assumptions!$C$61^2)+Assumptions!$C$61*((RAND()+RAND()+RAND()+RAND()+RAND()+RAND()+RAND()+RAND()+RAND()+RAND()+RAND()+RAND())-6))-1)+Liquidity_30Y!AF13)</x:f>
        <x:v>1917286.4573742982</x:v>
      </x:c>
      <x:c r="AF385" s="16" t="n">
        <x:f>MAX(0,AE385*(1+EXP((LN(1+Assumptions!$C$60)-0.5*Assumptions!$C$61^2)+Assumptions!$C$61*((RAND()+RAND()+RAND()+RAND()+RAND()+RAND()+RAND()+RAND()+RAND()+RAND()+RAND()+RAND())-6))-1)+Liquidity_30Y!AG13)</x:f>
        <x:v>2090455.8214233737</x:v>
      </x:c>
    </x:row>
    <x:row r="386">
      <x:c r="A386" s="39">
        <x:v>382</x:v>
      </x:c>
      <x:c r="B386" s="16" t="n">
        <x:f>Liquidity_30Y!C14</x:f>
        <x:v>1029031.25</x:v>
      </x:c>
      <x:c r="C386" s="16" t="n">
        <x:f>MAX(0,B386*(1+EXP((LN(1+Assumptions!$C$60)-0.5*Assumptions!$C$61^2)+Assumptions!$C$61*((RAND()+RAND()+RAND()+RAND()+RAND()+RAND()+RAND()+RAND()+RAND()+RAND()+RAND()+RAND())-6))-1)+Liquidity_30Y!D13)</x:f>
        <x:v>979278.1285785887</x:v>
      </x:c>
      <x:c r="D386" s="16" t="n">
        <x:f>MAX(0,C386*(1+EXP((LN(1+Assumptions!$C$60)-0.5*Assumptions!$C$61^2)+Assumptions!$C$61*((RAND()+RAND()+RAND()+RAND()+RAND()+RAND()+RAND()+RAND()+RAND()+RAND()+RAND()+RAND())-6))-1)+Liquidity_30Y!E13)</x:f>
        <x:v>1138028.3209455768</x:v>
      </x:c>
      <x:c r="E386" s="16" t="n">
        <x:f>MAX(0,D386*(1+EXP((LN(1+Assumptions!$C$60)-0.5*Assumptions!$C$61^2)+Assumptions!$C$61*((RAND()+RAND()+RAND()+RAND()+RAND()+RAND()+RAND()+RAND()+RAND()+RAND()+RAND()+RAND())-6))-1)+Liquidity_30Y!F13)</x:f>
        <x:v>1224088.173630942</x:v>
      </x:c>
      <x:c r="F386" s="16" t="n">
        <x:f>MAX(0,E386*(1+EXP((LN(1+Assumptions!$C$60)-0.5*Assumptions!$C$61^2)+Assumptions!$C$61*((RAND()+RAND()+RAND()+RAND()+RAND()+RAND()+RAND()+RAND()+RAND()+RAND()+RAND()+RAND())-6))-1)+Liquidity_30Y!G13)</x:f>
        <x:v>1037458.0245554766</x:v>
      </x:c>
      <x:c r="G386" s="16" t="n">
        <x:f>MAX(0,F386*(1+EXP((LN(1+Assumptions!$C$60)-0.5*Assumptions!$C$61^2)+Assumptions!$C$61*((RAND()+RAND()+RAND()+RAND()+RAND()+RAND()+RAND()+RAND()+RAND()+RAND()+RAND()+RAND())-6))-1)+Liquidity_30Y!H13)</x:f>
        <x:v>1168685.0212393375</x:v>
      </x:c>
      <x:c r="H386" s="16" t="n">
        <x:f>MAX(0,G386*(1+EXP((LN(1+Assumptions!$C$60)-0.5*Assumptions!$C$61^2)+Assumptions!$C$61*((RAND()+RAND()+RAND()+RAND()+RAND()+RAND()+RAND()+RAND()+RAND()+RAND()+RAND()+RAND())-6))-1)+Liquidity_30Y!I13)</x:f>
        <x:v>1029493.8074877895</x:v>
      </x:c>
      <x:c r="I386" s="16" t="n">
        <x:f>MAX(0,H386*(1+EXP((LN(1+Assumptions!$C$60)-0.5*Assumptions!$C$61^2)+Assumptions!$C$61*((RAND()+RAND()+RAND()+RAND()+RAND()+RAND()+RAND()+RAND()+RAND()+RAND()+RAND()+RAND())-6))-1)+Liquidity_30Y!J13)</x:f>
        <x:v>853031.9632050825</x:v>
      </x:c>
      <x:c r="J386" s="16" t="n">
        <x:f>MAX(0,I386*(1+EXP((LN(1+Assumptions!$C$60)-0.5*Assumptions!$C$61^2)+Assumptions!$C$61*((RAND()+RAND()+RAND()+RAND()+RAND()+RAND()+RAND()+RAND()+RAND()+RAND()+RAND()+RAND())-6))-1)+Liquidity_30Y!K13)</x:f>
        <x:v>936293.0115773508</x:v>
      </x:c>
      <x:c r="K386" s="16" t="n">
        <x:f>MAX(0,J386*(1+EXP((LN(1+Assumptions!$C$60)-0.5*Assumptions!$C$61^2)+Assumptions!$C$61*((RAND()+RAND()+RAND()+RAND()+RAND()+RAND()+RAND()+RAND()+RAND()+RAND()+RAND()+RAND())-6))-1)+Liquidity_30Y!L13)</x:f>
        <x:v>742611.7666074232</x:v>
      </x:c>
      <x:c r="L386" s="16" t="n">
        <x:f>MAX(0,K386*(1+EXP((LN(1+Assumptions!$C$60)-0.5*Assumptions!$C$61^2)+Assumptions!$C$61*((RAND()+RAND()+RAND()+RAND()+RAND()+RAND()+RAND()+RAND()+RAND()+RAND()+RAND()+RAND())-6))-1)+Liquidity_30Y!M13)</x:f>
        <x:v>721944.7081862186</x:v>
      </x:c>
      <x:c r="M386" s="16" t="n">
        <x:f>MAX(0,L386*(1+EXP((LN(1+Assumptions!$C$60)-0.5*Assumptions!$C$61^2)+Assumptions!$C$61*((RAND()+RAND()+RAND()+RAND()+RAND()+RAND()+RAND()+RAND()+RAND()+RAND()+RAND()+RAND())-6))-1)+Liquidity_30Y!N13)</x:f>
        <x:v>796090.2787583052</x:v>
      </x:c>
      <x:c r="N386" s="16" t="n">
        <x:f>MAX(0,M386*(1+EXP((LN(1+Assumptions!$C$60)-0.5*Assumptions!$C$61^2)+Assumptions!$C$61*((RAND()+RAND()+RAND()+RAND()+RAND()+RAND()+RAND()+RAND()+RAND()+RAND()+RAND()+RAND())-6))-1)+Liquidity_30Y!O13)</x:f>
        <x:v>1033829.1488589612</x:v>
      </x:c>
      <x:c r="O386" s="16" t="n">
        <x:f>MAX(0,N386*(1+EXP((LN(1+Assumptions!$C$60)-0.5*Assumptions!$C$61^2)+Assumptions!$C$61*((RAND()+RAND()+RAND()+RAND()+RAND()+RAND()+RAND()+RAND()+RAND()+RAND()+RAND()+RAND())-6))-1)+Liquidity_30Y!P13)</x:f>
        <x:v>1024344.5079066431</x:v>
      </x:c>
      <x:c r="P386" s="16" t="n">
        <x:f>MAX(0,O386*(1+EXP((LN(1+Assumptions!$C$60)-0.5*Assumptions!$C$61^2)+Assumptions!$C$61*((RAND()+RAND()+RAND()+RAND()+RAND()+RAND()+RAND()+RAND()+RAND()+RAND()+RAND()+RAND())-6))-1)+Liquidity_30Y!Q13)</x:f>
        <x:v>1111280.2513139101</x:v>
      </x:c>
      <x:c r="Q386" s="16" t="n">
        <x:f>MAX(0,P386*(1+EXP((LN(1+Assumptions!$C$60)-0.5*Assumptions!$C$61^2)+Assumptions!$C$61*((RAND()+RAND()+RAND()+RAND()+RAND()+RAND()+RAND()+RAND()+RAND()+RAND()+RAND()+RAND())-6))-1)+Liquidity_30Y!R13)</x:f>
        <x:v>895956.4232011881</x:v>
      </x:c>
      <x:c r="R386" s="16" t="n">
        <x:f>MAX(0,Q386*(1+EXP((LN(1+Assumptions!$C$60)-0.5*Assumptions!$C$61^2)+Assumptions!$C$61*((RAND()+RAND()+RAND()+RAND()+RAND()+RAND()+RAND()+RAND()+RAND()+RAND()+RAND()+RAND())-6))-1)+Liquidity_30Y!S13)</x:f>
        <x:v>817612.5461192706</x:v>
      </x:c>
      <x:c r="S386" s="16" t="n">
        <x:f>MAX(0,R386*(1+EXP((LN(1+Assumptions!$C$60)-0.5*Assumptions!$C$61^2)+Assumptions!$C$61*((RAND()+RAND()+RAND()+RAND()+RAND()+RAND()+RAND()+RAND()+RAND()+RAND()+RAND()+RAND())-6))-1)+Liquidity_30Y!T13)</x:f>
        <x:v>958974.8473162286</x:v>
      </x:c>
      <x:c r="T386" s="16" t="n">
        <x:f>MAX(0,S386*(1+EXP((LN(1+Assumptions!$C$60)-0.5*Assumptions!$C$61^2)+Assumptions!$C$61*((RAND()+RAND()+RAND()+RAND()+RAND()+RAND()+RAND()+RAND()+RAND()+RAND()+RAND()+RAND())-6))-1)+Liquidity_30Y!U13)</x:f>
        <x:v>1013392.8202059589</x:v>
      </x:c>
      <x:c r="U386" s="16" t="n">
        <x:f>MAX(0,T386*(1+EXP((LN(1+Assumptions!$C$60)-0.5*Assumptions!$C$61^2)+Assumptions!$C$61*((RAND()+RAND()+RAND()+RAND()+RAND()+RAND()+RAND()+RAND()+RAND()+RAND()+RAND()+RAND())-6))-1)+Liquidity_30Y!V13)</x:f>
        <x:v>1029508.3672278689</x:v>
      </x:c>
      <x:c r="V386" s="16" t="n">
        <x:f>MAX(0,U386*(1+EXP((LN(1+Assumptions!$C$60)-0.5*Assumptions!$C$61^2)+Assumptions!$C$61*((RAND()+RAND()+RAND()+RAND()+RAND()+RAND()+RAND()+RAND()+RAND()+RAND()+RAND()+RAND())-6))-1)+Liquidity_30Y!W13)</x:f>
        <x:v>1303465.8300700693</x:v>
      </x:c>
      <x:c r="W386" s="16" t="n">
        <x:f>MAX(0,V386*(1+EXP((LN(1+Assumptions!$C$60)-0.5*Assumptions!$C$61^2)+Assumptions!$C$61*((RAND()+RAND()+RAND()+RAND()+RAND()+RAND()+RAND()+RAND()+RAND()+RAND()+RAND()+RAND())-6))-1)+Liquidity_30Y!X13)</x:f>
        <x:v>1163933.4828557551</x:v>
      </x:c>
      <x:c r="X386" s="16" t="n">
        <x:f>MAX(0,W386*(1+EXP((LN(1+Assumptions!$C$60)-0.5*Assumptions!$C$61^2)+Assumptions!$C$61*((RAND()+RAND()+RAND()+RAND()+RAND()+RAND()+RAND()+RAND()+RAND()+RAND()+RAND()+RAND())-6))-1)+Liquidity_30Y!Y13)</x:f>
        <x:v>1012872.115497369</x:v>
      </x:c>
      <x:c r="Y386" s="16" t="n">
        <x:f>MAX(0,X386*(1+EXP((LN(1+Assumptions!$C$60)-0.5*Assumptions!$C$61^2)+Assumptions!$C$61*((RAND()+RAND()+RAND()+RAND()+RAND()+RAND()+RAND()+RAND()+RAND()+RAND()+RAND()+RAND())-6))-1)+Liquidity_30Y!Z13)</x:f>
        <x:v>937766.264341329</x:v>
      </x:c>
      <x:c r="Z386" s="16" t="n">
        <x:f>MAX(0,Y386*(1+EXP((LN(1+Assumptions!$C$60)-0.5*Assumptions!$C$61^2)+Assumptions!$C$61*((RAND()+RAND()+RAND()+RAND()+RAND()+RAND()+RAND()+RAND()+RAND()+RAND()+RAND()+RAND())-6))-1)+Liquidity_30Y!AA13)</x:f>
        <x:v>878536.9447867798</x:v>
      </x:c>
      <x:c r="AA386" s="16" t="n">
        <x:f>MAX(0,Z386*(1+EXP((LN(1+Assumptions!$C$60)-0.5*Assumptions!$C$61^2)+Assumptions!$C$61*((RAND()+RAND()+RAND()+RAND()+RAND()+RAND()+RAND()+RAND()+RAND()+RAND()+RAND()+RAND())-6))-1)+Liquidity_30Y!AB13)</x:f>
        <x:v>845016.9047037464</x:v>
      </x:c>
      <x:c r="AB386" s="16" t="n">
        <x:f>MAX(0,AA386*(1+EXP((LN(1+Assumptions!$C$60)-0.5*Assumptions!$C$61^2)+Assumptions!$C$61*((RAND()+RAND()+RAND()+RAND()+RAND()+RAND()+RAND()+RAND()+RAND()+RAND()+RAND()+RAND())-6))-1)+Liquidity_30Y!AC13)</x:f>
        <x:v>870685.9068006203</x:v>
      </x:c>
      <x:c r="AC386" s="16" t="n">
        <x:f>MAX(0,AB386*(1+EXP((LN(1+Assumptions!$C$60)-0.5*Assumptions!$C$61^2)+Assumptions!$C$61*((RAND()+RAND()+RAND()+RAND()+RAND()+RAND()+RAND()+RAND()+RAND()+RAND()+RAND()+RAND())-6))-1)+Liquidity_30Y!AD13)</x:f>
        <x:v>1079879.0353496526</x:v>
      </x:c>
      <x:c r="AD386" s="16" t="n">
        <x:f>MAX(0,AC386*(1+EXP((LN(1+Assumptions!$C$60)-0.5*Assumptions!$C$61^2)+Assumptions!$C$61*((RAND()+RAND()+RAND()+RAND()+RAND()+RAND()+RAND()+RAND()+RAND()+RAND()+RAND()+RAND())-6))-1)+Liquidity_30Y!AE13)</x:f>
        <x:v>841623.8743134491</x:v>
      </x:c>
      <x:c r="AE386" s="16" t="n">
        <x:f>MAX(0,AD386*(1+EXP((LN(1+Assumptions!$C$60)-0.5*Assumptions!$C$61^2)+Assumptions!$C$61*((RAND()+RAND()+RAND()+RAND()+RAND()+RAND()+RAND()+RAND()+RAND()+RAND()+RAND()+RAND())-6))-1)+Liquidity_30Y!AF13)</x:f>
        <x:v>812672.4974260982</x:v>
      </x:c>
      <x:c r="AF386" s="16" t="n">
        <x:f>MAX(0,AE386*(1+EXP((LN(1+Assumptions!$C$60)-0.5*Assumptions!$C$61^2)+Assumptions!$C$61*((RAND()+RAND()+RAND()+RAND()+RAND()+RAND()+RAND()+RAND()+RAND()+RAND()+RAND()+RAND())-6))-1)+Liquidity_30Y!AG13)</x:f>
        <x:v>886988.5036019713</x:v>
      </x:c>
    </x:row>
    <x:row r="387">
      <x:c r="A387" s="39">
        <x:v>383</x:v>
      </x:c>
      <x:c r="B387" s="16" t="n">
        <x:f>Liquidity_30Y!C14</x:f>
        <x:v>1029031.25</x:v>
      </x:c>
      <x:c r="C387" s="16" t="n">
        <x:f>MAX(0,B387*(1+EXP((LN(1+Assumptions!$C$60)-0.5*Assumptions!$C$61^2)+Assumptions!$C$61*((RAND()+RAND()+RAND()+RAND()+RAND()+RAND()+RAND()+RAND()+RAND()+RAND()+RAND()+RAND())-6))-1)+Liquidity_30Y!D13)</x:f>
        <x:v>1362615.7041198737</x:v>
      </x:c>
      <x:c r="D387" s="16" t="n">
        <x:f>MAX(0,C387*(1+EXP((LN(1+Assumptions!$C$60)-0.5*Assumptions!$C$61^2)+Assumptions!$C$61*((RAND()+RAND()+RAND()+RAND()+RAND()+RAND()+RAND()+RAND()+RAND()+RAND()+RAND()+RAND())-6))-1)+Liquidity_30Y!E13)</x:f>
        <x:v>1424919.1307588331</x:v>
      </x:c>
      <x:c r="E387" s="16" t="n">
        <x:f>MAX(0,D387*(1+EXP((LN(1+Assumptions!$C$60)-0.5*Assumptions!$C$61^2)+Assumptions!$C$61*((RAND()+RAND()+RAND()+RAND()+RAND()+RAND()+RAND()+RAND()+RAND()+RAND()+RAND()+RAND())-6))-1)+Liquidity_30Y!F13)</x:f>
        <x:v>1279339.6846044061</x:v>
      </x:c>
      <x:c r="F387" s="16" t="n">
        <x:f>MAX(0,E387*(1+EXP((LN(1+Assumptions!$C$60)-0.5*Assumptions!$C$61^2)+Assumptions!$C$61*((RAND()+RAND()+RAND()+RAND()+RAND()+RAND()+RAND()+RAND()+RAND()+RAND()+RAND()+RAND())-6))-1)+Liquidity_30Y!G13)</x:f>
        <x:v>1342204.2943926335</x:v>
      </x:c>
      <x:c r="G387" s="16" t="n">
        <x:f>MAX(0,F387*(1+EXP((LN(1+Assumptions!$C$60)-0.5*Assumptions!$C$61^2)+Assumptions!$C$61*((RAND()+RAND()+RAND()+RAND()+RAND()+RAND()+RAND()+RAND()+RAND()+RAND()+RAND()+RAND())-6))-1)+Liquidity_30Y!H13)</x:f>
        <x:v>1356016.589778122</x:v>
      </x:c>
      <x:c r="H387" s="16" t="n">
        <x:f>MAX(0,G387*(1+EXP((LN(1+Assumptions!$C$60)-0.5*Assumptions!$C$61^2)+Assumptions!$C$61*((RAND()+RAND()+RAND()+RAND()+RAND()+RAND()+RAND()+RAND()+RAND()+RAND()+RAND()+RAND())-6))-1)+Liquidity_30Y!I13)</x:f>
        <x:v>1495308.5694571089</x:v>
      </x:c>
      <x:c r="I387" s="16" t="n">
        <x:f>MAX(0,H387*(1+EXP((LN(1+Assumptions!$C$60)-0.5*Assumptions!$C$61^2)+Assumptions!$C$61*((RAND()+RAND()+RAND()+RAND()+RAND()+RAND()+RAND()+RAND()+RAND()+RAND()+RAND()+RAND())-6))-1)+Liquidity_30Y!J13)</x:f>
        <x:v>1823049.6236846542</x:v>
      </x:c>
      <x:c r="J387" s="16" t="n">
        <x:f>MAX(0,I387*(1+EXP((LN(1+Assumptions!$C$60)-0.5*Assumptions!$C$61^2)+Assumptions!$C$61*((RAND()+RAND()+RAND()+RAND()+RAND()+RAND()+RAND()+RAND()+RAND()+RAND()+RAND()+RAND())-6))-1)+Liquidity_30Y!K13)</x:f>
        <x:v>2154147.669397075</x:v>
      </x:c>
      <x:c r="K387" s="16" t="n">
        <x:f>MAX(0,J387*(1+EXP((LN(1+Assumptions!$C$60)-0.5*Assumptions!$C$61^2)+Assumptions!$C$61*((RAND()+RAND()+RAND()+RAND()+RAND()+RAND()+RAND()+RAND()+RAND()+RAND()+RAND()+RAND())-6))-1)+Liquidity_30Y!L13)</x:f>
        <x:v>2520763.8092227485</x:v>
      </x:c>
      <x:c r="L387" s="16" t="n">
        <x:f>MAX(0,K387*(1+EXP((LN(1+Assumptions!$C$60)-0.5*Assumptions!$C$61^2)+Assumptions!$C$61*((RAND()+RAND()+RAND()+RAND()+RAND()+RAND()+RAND()+RAND()+RAND()+RAND()+RAND()+RAND())-6))-1)+Liquidity_30Y!M13)</x:f>
        <x:v>2804403.5698694363</x:v>
      </x:c>
      <x:c r="M387" s="16" t="n">
        <x:f>MAX(0,L387*(1+EXP((LN(1+Assumptions!$C$60)-0.5*Assumptions!$C$61^2)+Assumptions!$C$61*((RAND()+RAND()+RAND()+RAND()+RAND()+RAND()+RAND()+RAND()+RAND()+RAND()+RAND()+RAND())-6))-1)+Liquidity_30Y!N13)</x:f>
        <x:v>2892685.152856949</x:v>
      </x:c>
      <x:c r="N387" s="16" t="n">
        <x:f>MAX(0,M387*(1+EXP((LN(1+Assumptions!$C$60)-0.5*Assumptions!$C$61^2)+Assumptions!$C$61*((RAND()+RAND()+RAND()+RAND()+RAND()+RAND()+RAND()+RAND()+RAND()+RAND()+RAND()+RAND())-6))-1)+Liquidity_30Y!O13)</x:f>
        <x:v>3462217.4225578806</x:v>
      </x:c>
      <x:c r="O387" s="16" t="n">
        <x:f>MAX(0,N387*(1+EXP((LN(1+Assumptions!$C$60)-0.5*Assumptions!$C$61^2)+Assumptions!$C$61*((RAND()+RAND()+RAND()+RAND()+RAND()+RAND()+RAND()+RAND()+RAND()+RAND()+RAND()+RAND())-6))-1)+Liquidity_30Y!P13)</x:f>
        <x:v>3845698.8742956403</x:v>
      </x:c>
      <x:c r="P387" s="16" t="n">
        <x:f>MAX(0,O387*(1+EXP((LN(1+Assumptions!$C$60)-0.5*Assumptions!$C$61^2)+Assumptions!$C$61*((RAND()+RAND()+RAND()+RAND()+RAND()+RAND()+RAND()+RAND()+RAND()+RAND()+RAND()+RAND())-6))-1)+Liquidity_30Y!Q13)</x:f>
        <x:v>5272093.363316432</x:v>
      </x:c>
      <x:c r="Q387" s="16" t="n">
        <x:f>MAX(0,P387*(1+EXP((LN(1+Assumptions!$C$60)-0.5*Assumptions!$C$61^2)+Assumptions!$C$61*((RAND()+RAND()+RAND()+RAND()+RAND()+RAND()+RAND()+RAND()+RAND()+RAND()+RAND()+RAND())-6))-1)+Liquidity_30Y!R13)</x:f>
        <x:v>5264590.754583535</x:v>
      </x:c>
      <x:c r="R387" s="16" t="n">
        <x:f>MAX(0,Q387*(1+EXP((LN(1+Assumptions!$C$60)-0.5*Assumptions!$C$61^2)+Assumptions!$C$61*((RAND()+RAND()+RAND()+RAND()+RAND()+RAND()+RAND()+RAND()+RAND()+RAND()+RAND()+RAND())-6))-1)+Liquidity_30Y!S13)</x:f>
        <x:v>6277435.041460841</x:v>
      </x:c>
      <x:c r="S387" s="16" t="n">
        <x:f>MAX(0,R387*(1+EXP((LN(1+Assumptions!$C$60)-0.5*Assumptions!$C$61^2)+Assumptions!$C$61*((RAND()+RAND()+RAND()+RAND()+RAND()+RAND()+RAND()+RAND()+RAND()+RAND()+RAND()+RAND())-6))-1)+Liquidity_30Y!T13)</x:f>
        <x:v>6630735.485337366</x:v>
      </x:c>
      <x:c r="T387" s="16" t="n">
        <x:f>MAX(0,S387*(1+EXP((LN(1+Assumptions!$C$60)-0.5*Assumptions!$C$61^2)+Assumptions!$C$61*((RAND()+RAND()+RAND()+RAND()+RAND()+RAND()+RAND()+RAND()+RAND()+RAND()+RAND()+RAND())-6))-1)+Liquidity_30Y!U13)</x:f>
        <x:v>6193705.512316422</x:v>
      </x:c>
      <x:c r="U387" s="16" t="n">
        <x:f>MAX(0,T387*(1+EXP((LN(1+Assumptions!$C$60)-0.5*Assumptions!$C$61^2)+Assumptions!$C$61*((RAND()+RAND()+RAND()+RAND()+RAND()+RAND()+RAND()+RAND()+RAND()+RAND()+RAND()+RAND())-6))-1)+Liquidity_30Y!V13)</x:f>
        <x:v>5423831.517592589</x:v>
      </x:c>
      <x:c r="V387" s="16" t="n">
        <x:f>MAX(0,U387*(1+EXP((LN(1+Assumptions!$C$60)-0.5*Assumptions!$C$61^2)+Assumptions!$C$61*((RAND()+RAND()+RAND()+RAND()+RAND()+RAND()+RAND()+RAND()+RAND()+RAND()+RAND()+RAND())-6))-1)+Liquidity_30Y!W13)</x:f>
        <x:v>8086173.766260962</x:v>
      </x:c>
      <x:c r="W387" s="16" t="n">
        <x:f>MAX(0,V387*(1+EXP((LN(1+Assumptions!$C$60)-0.5*Assumptions!$C$61^2)+Assumptions!$C$61*((RAND()+RAND()+RAND()+RAND()+RAND()+RAND()+RAND()+RAND()+RAND()+RAND()+RAND()+RAND())-6))-1)+Liquidity_30Y!X13)</x:f>
        <x:v>8883990.466252508</x:v>
      </x:c>
      <x:c r="X387" s="16" t="n">
        <x:f>MAX(0,W387*(1+EXP((LN(1+Assumptions!$C$60)-0.5*Assumptions!$C$61^2)+Assumptions!$C$61*((RAND()+RAND()+RAND()+RAND()+RAND()+RAND()+RAND()+RAND()+RAND()+RAND()+RAND()+RAND())-6))-1)+Liquidity_30Y!Y13)</x:f>
        <x:v>10504448.349739116</x:v>
      </x:c>
      <x:c r="Y387" s="16" t="n">
        <x:f>MAX(0,X387*(1+EXP((LN(1+Assumptions!$C$60)-0.5*Assumptions!$C$61^2)+Assumptions!$C$61*((RAND()+RAND()+RAND()+RAND()+RAND()+RAND()+RAND()+RAND()+RAND()+RAND()+RAND()+RAND())-6))-1)+Liquidity_30Y!Z13)</x:f>
        <x:v>11722539.13459412</x:v>
      </x:c>
      <x:c r="Z387" s="16" t="n">
        <x:f>MAX(0,Y387*(1+EXP((LN(1+Assumptions!$C$60)-0.5*Assumptions!$C$61^2)+Assumptions!$C$61*((RAND()+RAND()+RAND()+RAND()+RAND()+RAND()+RAND()+RAND()+RAND()+RAND()+RAND()+RAND())-6))-1)+Liquidity_30Y!AA13)</x:f>
        <x:v>14106294.125549981</x:v>
      </x:c>
      <x:c r="AA387" s="16" t="n">
        <x:f>MAX(0,Z387*(1+EXP((LN(1+Assumptions!$C$60)-0.5*Assumptions!$C$61^2)+Assumptions!$C$61*((RAND()+RAND()+RAND()+RAND()+RAND()+RAND()+RAND()+RAND()+RAND()+RAND()+RAND()+RAND())-6))-1)+Liquidity_30Y!AB13)</x:f>
        <x:v>16555887.138314368</x:v>
      </x:c>
      <x:c r="AB387" s="16" t="n">
        <x:f>MAX(0,AA387*(1+EXP((LN(1+Assumptions!$C$60)-0.5*Assumptions!$C$61^2)+Assumptions!$C$61*((RAND()+RAND()+RAND()+RAND()+RAND()+RAND()+RAND()+RAND()+RAND()+RAND()+RAND()+RAND())-6))-1)+Liquidity_30Y!AC13)</x:f>
        <x:v>17434825.84105071</x:v>
      </x:c>
      <x:c r="AC387" s="16" t="n">
        <x:f>MAX(0,AB387*(1+EXP((LN(1+Assumptions!$C$60)-0.5*Assumptions!$C$61^2)+Assumptions!$C$61*((RAND()+RAND()+RAND()+RAND()+RAND()+RAND()+RAND()+RAND()+RAND()+RAND()+RAND()+RAND())-6))-1)+Liquidity_30Y!AD13)</x:f>
        <x:v>16793661.659833215</x:v>
      </x:c>
      <x:c r="AD387" s="16" t="n">
        <x:f>MAX(0,AC387*(1+EXP((LN(1+Assumptions!$C$60)-0.5*Assumptions!$C$61^2)+Assumptions!$C$61*((RAND()+RAND()+RAND()+RAND()+RAND()+RAND()+RAND()+RAND()+RAND()+RAND()+RAND()+RAND())-6))-1)+Liquidity_30Y!AE13)</x:f>
        <x:v>16292278.690112788</x:v>
      </x:c>
      <x:c r="AE387" s="16" t="n">
        <x:f>MAX(0,AD387*(1+EXP((LN(1+Assumptions!$C$60)-0.5*Assumptions!$C$61^2)+Assumptions!$C$61*((RAND()+RAND()+RAND()+RAND()+RAND()+RAND()+RAND()+RAND()+RAND()+RAND()+RAND()+RAND())-6))-1)+Liquidity_30Y!AF13)</x:f>
        <x:v>16652015.83635524</x:v>
      </x:c>
      <x:c r="AF387" s="16" t="n">
        <x:f>MAX(0,AE387*(1+EXP((LN(1+Assumptions!$C$60)-0.5*Assumptions!$C$61^2)+Assumptions!$C$61*((RAND()+RAND()+RAND()+RAND()+RAND()+RAND()+RAND()+RAND()+RAND()+RAND()+RAND()+RAND())-6))-1)+Liquidity_30Y!AG13)</x:f>
        <x:v>17024969.207957994</x:v>
      </x:c>
    </x:row>
    <x:row r="388">
      <x:c r="A388" s="39">
        <x:v>384</x:v>
      </x:c>
      <x:c r="B388" s="16" t="n">
        <x:f>Liquidity_30Y!C14</x:f>
        <x:v>1029031.25</x:v>
      </x:c>
      <x:c r="C388" s="16" t="n">
        <x:f>MAX(0,B388*(1+EXP((LN(1+Assumptions!$C$60)-0.5*Assumptions!$C$61^2)+Assumptions!$C$61*((RAND()+RAND()+RAND()+RAND()+RAND()+RAND()+RAND()+RAND()+RAND()+RAND()+RAND()+RAND())-6))-1)+Liquidity_30Y!D13)</x:f>
        <x:v>1013760.4042927282</x:v>
      </x:c>
      <x:c r="D388" s="16" t="n">
        <x:f>MAX(0,C388*(1+EXP((LN(1+Assumptions!$C$60)-0.5*Assumptions!$C$61^2)+Assumptions!$C$61*((RAND()+RAND()+RAND()+RAND()+RAND()+RAND()+RAND()+RAND()+RAND()+RAND()+RAND()+RAND())-6))-1)+Liquidity_30Y!E13)</x:f>
        <x:v>1045034.3225098741</x:v>
      </x:c>
      <x:c r="E388" s="16" t="n">
        <x:f>MAX(0,D388*(1+EXP((LN(1+Assumptions!$C$60)-0.5*Assumptions!$C$61^2)+Assumptions!$C$61*((RAND()+RAND()+RAND()+RAND()+RAND()+RAND()+RAND()+RAND()+RAND()+RAND()+RAND()+RAND())-6))-1)+Liquidity_30Y!F13)</x:f>
        <x:v>1389719.738685927</x:v>
      </x:c>
      <x:c r="F388" s="16" t="n">
        <x:f>MAX(0,E388*(1+EXP((LN(1+Assumptions!$C$60)-0.5*Assumptions!$C$61^2)+Assumptions!$C$61*((RAND()+RAND()+RAND()+RAND()+RAND()+RAND()+RAND()+RAND()+RAND()+RAND()+RAND()+RAND())-6))-1)+Liquidity_30Y!G13)</x:f>
        <x:v>1427422.0468079124</x:v>
      </x:c>
      <x:c r="G388" s="16" t="n">
        <x:f>MAX(0,F388*(1+EXP((LN(1+Assumptions!$C$60)-0.5*Assumptions!$C$61^2)+Assumptions!$C$61*((RAND()+RAND()+RAND()+RAND()+RAND()+RAND()+RAND()+RAND()+RAND()+RAND()+RAND()+RAND())-6))-1)+Liquidity_30Y!H13)</x:f>
        <x:v>1427449.1354632652</x:v>
      </x:c>
      <x:c r="H388" s="16" t="n">
        <x:f>MAX(0,G388*(1+EXP((LN(1+Assumptions!$C$60)-0.5*Assumptions!$C$61^2)+Assumptions!$C$61*((RAND()+RAND()+RAND()+RAND()+RAND()+RAND()+RAND()+RAND()+RAND()+RAND()+RAND()+RAND())-6))-1)+Liquidity_30Y!I13)</x:f>
        <x:v>1846443.1885121902</x:v>
      </x:c>
      <x:c r="I388" s="16" t="n">
        <x:f>MAX(0,H388*(1+EXP((LN(1+Assumptions!$C$60)-0.5*Assumptions!$C$61^2)+Assumptions!$C$61*((RAND()+RAND()+RAND()+RAND()+RAND()+RAND()+RAND()+RAND()+RAND()+RAND()+RAND()+RAND())-6))-1)+Liquidity_30Y!J13)</x:f>
        <x:v>1903767.1201012626</x:v>
      </x:c>
      <x:c r="J388" s="16" t="n">
        <x:f>MAX(0,I388*(1+EXP((LN(1+Assumptions!$C$60)-0.5*Assumptions!$C$61^2)+Assumptions!$C$61*((RAND()+RAND()+RAND()+RAND()+RAND()+RAND()+RAND()+RAND()+RAND()+RAND()+RAND()+RAND())-6))-1)+Liquidity_30Y!K13)</x:f>
        <x:v>1835826.5262497975</x:v>
      </x:c>
      <x:c r="K388" s="16" t="n">
        <x:f>MAX(0,J388*(1+EXP((LN(1+Assumptions!$C$60)-0.5*Assumptions!$C$61^2)+Assumptions!$C$61*((RAND()+RAND()+RAND()+RAND()+RAND()+RAND()+RAND()+RAND()+RAND()+RAND()+RAND()+RAND())-6))-1)+Liquidity_30Y!L13)</x:f>
        <x:v>1841908.1217607267</x:v>
      </x:c>
      <x:c r="L388" s="16" t="n">
        <x:f>MAX(0,K388*(1+EXP((LN(1+Assumptions!$C$60)-0.5*Assumptions!$C$61^2)+Assumptions!$C$61*((RAND()+RAND()+RAND()+RAND()+RAND()+RAND()+RAND()+RAND()+RAND()+RAND()+RAND()+RAND())-6))-1)+Liquidity_30Y!M13)</x:f>
        <x:v>2183884.298927624</x:v>
      </x:c>
      <x:c r="M388" s="16" t="n">
        <x:f>MAX(0,L388*(1+EXP((LN(1+Assumptions!$C$60)-0.5*Assumptions!$C$61^2)+Assumptions!$C$61*((RAND()+RAND()+RAND()+RAND()+RAND()+RAND()+RAND()+RAND()+RAND()+RAND()+RAND()+RAND())-6))-1)+Liquidity_30Y!N13)</x:f>
        <x:v>2451803.1107488433</x:v>
      </x:c>
      <x:c r="N388" s="16" t="n">
        <x:f>MAX(0,M388*(1+EXP((LN(1+Assumptions!$C$60)-0.5*Assumptions!$C$61^2)+Assumptions!$C$61*((RAND()+RAND()+RAND()+RAND()+RAND()+RAND()+RAND()+RAND()+RAND()+RAND()+RAND()+RAND())-6))-1)+Liquidity_30Y!O13)</x:f>
        <x:v>2246517.867800696</x:v>
      </x:c>
      <x:c r="O388" s="16" t="n">
        <x:f>MAX(0,N388*(1+EXP((LN(1+Assumptions!$C$60)-0.5*Assumptions!$C$61^2)+Assumptions!$C$61*((RAND()+RAND()+RAND()+RAND()+RAND()+RAND()+RAND()+RAND()+RAND()+RAND()+RAND()+RAND())-6))-1)+Liquidity_30Y!P13)</x:f>
        <x:v>2469502.159028681</x:v>
      </x:c>
      <x:c r="P388" s="16" t="n">
        <x:f>MAX(0,O388*(1+EXP((LN(1+Assumptions!$C$60)-0.5*Assumptions!$C$61^2)+Assumptions!$C$61*((RAND()+RAND()+RAND()+RAND()+RAND()+RAND()+RAND()+RAND()+RAND()+RAND()+RAND()+RAND())-6))-1)+Liquidity_30Y!Q13)</x:f>
        <x:v>3515634.955695969</x:v>
      </x:c>
      <x:c r="Q388" s="16" t="n">
        <x:f>MAX(0,P388*(1+EXP((LN(1+Assumptions!$C$60)-0.5*Assumptions!$C$61^2)+Assumptions!$C$61*((RAND()+RAND()+RAND()+RAND()+RAND()+RAND()+RAND()+RAND()+RAND()+RAND()+RAND()+RAND())-6))-1)+Liquidity_30Y!R13)</x:f>
        <x:v>3941783.5444987146</x:v>
      </x:c>
      <x:c r="R388" s="16" t="n">
        <x:f>MAX(0,Q388*(1+EXP((LN(1+Assumptions!$C$60)-0.5*Assumptions!$C$61^2)+Assumptions!$C$61*((RAND()+RAND()+RAND()+RAND()+RAND()+RAND()+RAND()+RAND()+RAND()+RAND()+RAND()+RAND())-6))-1)+Liquidity_30Y!S13)</x:f>
        <x:v>4537182.758586184</x:v>
      </x:c>
      <x:c r="S388" s="16" t="n">
        <x:f>MAX(0,R388*(1+EXP((LN(1+Assumptions!$C$60)-0.5*Assumptions!$C$61^2)+Assumptions!$C$61*((RAND()+RAND()+RAND()+RAND()+RAND()+RAND()+RAND()+RAND()+RAND()+RAND()+RAND()+RAND())-6))-1)+Liquidity_30Y!T13)</x:f>
        <x:v>4176641.811443573</x:v>
      </x:c>
      <x:c r="T388" s="16" t="n">
        <x:f>MAX(0,S388*(1+EXP((LN(1+Assumptions!$C$60)-0.5*Assumptions!$C$61^2)+Assumptions!$C$61*((RAND()+RAND()+RAND()+RAND()+RAND()+RAND()+RAND()+RAND()+RAND()+RAND()+RAND()+RAND())-6))-1)+Liquidity_30Y!U13)</x:f>
        <x:v>4039118.2976338686</x:v>
      </x:c>
      <x:c r="U388" s="16" t="n">
        <x:f>MAX(0,T388*(1+EXP((LN(1+Assumptions!$C$60)-0.5*Assumptions!$C$61^2)+Assumptions!$C$61*((RAND()+RAND()+RAND()+RAND()+RAND()+RAND()+RAND()+RAND()+RAND()+RAND()+RAND()+RAND())-6))-1)+Liquidity_30Y!V13)</x:f>
        <x:v>5612486.424221827</x:v>
      </x:c>
      <x:c r="V388" s="16" t="n">
        <x:f>MAX(0,U388*(1+EXP((LN(1+Assumptions!$C$60)-0.5*Assumptions!$C$61^2)+Assumptions!$C$61*((RAND()+RAND()+RAND()+RAND()+RAND()+RAND()+RAND()+RAND()+RAND()+RAND()+RAND()+RAND())-6))-1)+Liquidity_30Y!W13)</x:f>
        <x:v>5518732.323546907</x:v>
      </x:c>
      <x:c r="W388" s="16" t="n">
        <x:f>MAX(0,V388*(1+EXP((LN(1+Assumptions!$C$60)-0.5*Assumptions!$C$61^2)+Assumptions!$C$61*((RAND()+RAND()+RAND()+RAND()+RAND()+RAND()+RAND()+RAND()+RAND()+RAND()+RAND()+RAND())-6))-1)+Liquidity_30Y!X13)</x:f>
        <x:v>6579439.992758117</x:v>
      </x:c>
      <x:c r="X388" s="16" t="n">
        <x:f>MAX(0,W388*(1+EXP((LN(1+Assumptions!$C$60)-0.5*Assumptions!$C$61^2)+Assumptions!$C$61*((RAND()+RAND()+RAND()+RAND()+RAND()+RAND()+RAND()+RAND()+RAND()+RAND()+RAND()+RAND())-6))-1)+Liquidity_30Y!Y13)</x:f>
        <x:v>6356656.446558134</x:v>
      </x:c>
      <x:c r="Y388" s="16" t="n">
        <x:f>MAX(0,X388*(1+EXP((LN(1+Assumptions!$C$60)-0.5*Assumptions!$C$61^2)+Assumptions!$C$61*((RAND()+RAND()+RAND()+RAND()+RAND()+RAND()+RAND()+RAND()+RAND()+RAND()+RAND()+RAND())-6))-1)+Liquidity_30Y!Z13)</x:f>
        <x:v>7190248.462827995</x:v>
      </x:c>
      <x:c r="Z388" s="16" t="n">
        <x:f>MAX(0,Y388*(1+EXP((LN(1+Assumptions!$C$60)-0.5*Assumptions!$C$61^2)+Assumptions!$C$61*((RAND()+RAND()+RAND()+RAND()+RAND()+RAND()+RAND()+RAND()+RAND()+RAND()+RAND()+RAND())-6))-1)+Liquidity_30Y!AA13)</x:f>
        <x:v>8401355.499501323</x:v>
      </x:c>
      <x:c r="AA388" s="16" t="n">
        <x:f>MAX(0,Z388*(1+EXP((LN(1+Assumptions!$C$60)-0.5*Assumptions!$C$61^2)+Assumptions!$C$61*((RAND()+RAND()+RAND()+RAND()+RAND()+RAND()+RAND()+RAND()+RAND()+RAND()+RAND()+RAND())-6))-1)+Liquidity_30Y!AB13)</x:f>
        <x:v>8092817.062684305</x:v>
      </x:c>
      <x:c r="AB388" s="16" t="n">
        <x:f>MAX(0,AA388*(1+EXP((LN(1+Assumptions!$C$60)-0.5*Assumptions!$C$61^2)+Assumptions!$C$61*((RAND()+RAND()+RAND()+RAND()+RAND()+RAND()+RAND()+RAND()+RAND()+RAND()+RAND()+RAND())-6))-1)+Liquidity_30Y!AC13)</x:f>
        <x:v>6298066.368222683</x:v>
      </x:c>
      <x:c r="AC388" s="16" t="n">
        <x:f>MAX(0,AB388*(1+EXP((LN(1+Assumptions!$C$60)-0.5*Assumptions!$C$61^2)+Assumptions!$C$61*((RAND()+RAND()+RAND()+RAND()+RAND()+RAND()+RAND()+RAND()+RAND()+RAND()+RAND()+RAND())-6))-1)+Liquidity_30Y!AD13)</x:f>
        <x:v>6902803.5854421975</x:v>
      </x:c>
      <x:c r="AD388" s="16" t="n">
        <x:f>MAX(0,AC388*(1+EXP((LN(1+Assumptions!$C$60)-0.5*Assumptions!$C$61^2)+Assumptions!$C$61*((RAND()+RAND()+RAND()+RAND()+RAND()+RAND()+RAND()+RAND()+RAND()+RAND()+RAND()+RAND())-6))-1)+Liquidity_30Y!AE13)</x:f>
        <x:v>6197860.224023058</x:v>
      </x:c>
      <x:c r="AE388" s="16" t="n">
        <x:f>MAX(0,AD388*(1+EXP((LN(1+Assumptions!$C$60)-0.5*Assumptions!$C$61^2)+Assumptions!$C$61*((RAND()+RAND()+RAND()+RAND()+RAND()+RAND()+RAND()+RAND()+RAND()+RAND()+RAND()+RAND())-6))-1)+Liquidity_30Y!AF13)</x:f>
        <x:v>5843800.550322936</x:v>
      </x:c>
      <x:c r="AF388" s="16" t="n">
        <x:f>MAX(0,AE388*(1+EXP((LN(1+Assumptions!$C$60)-0.5*Assumptions!$C$61^2)+Assumptions!$C$61*((RAND()+RAND()+RAND()+RAND()+RAND()+RAND()+RAND()+RAND()+RAND()+RAND()+RAND()+RAND())-6))-1)+Liquidity_30Y!AG13)</x:f>
        <x:v>5986883.7277537575</x:v>
      </x:c>
    </x:row>
    <x:row r="389">
      <x:c r="A389" s="39">
        <x:v>385</x:v>
      </x:c>
      <x:c r="B389" s="16" t="n">
        <x:f>Liquidity_30Y!C14</x:f>
        <x:v>1029031.25</x:v>
      </x:c>
      <x:c r="C389" s="16" t="n">
        <x:f>MAX(0,B389*(1+EXP((LN(1+Assumptions!$C$60)-0.5*Assumptions!$C$61^2)+Assumptions!$C$61*((RAND()+RAND()+RAND()+RAND()+RAND()+RAND()+RAND()+RAND()+RAND()+RAND()+RAND()+RAND())-6))-1)+Liquidity_30Y!D13)</x:f>
        <x:v>1046512.5936135239</x:v>
      </x:c>
      <x:c r="D389" s="16" t="n">
        <x:f>MAX(0,C389*(1+EXP((LN(1+Assumptions!$C$60)-0.5*Assumptions!$C$61^2)+Assumptions!$C$61*((RAND()+RAND()+RAND()+RAND()+RAND()+RAND()+RAND()+RAND()+RAND()+RAND()+RAND()+RAND())-6))-1)+Liquidity_30Y!E13)</x:f>
        <x:v>1110303.04795625</x:v>
      </x:c>
      <x:c r="E389" s="16" t="n">
        <x:f>MAX(0,D389*(1+EXP((LN(1+Assumptions!$C$60)-0.5*Assumptions!$C$61^2)+Assumptions!$C$61*((RAND()+RAND()+RAND()+RAND()+RAND()+RAND()+RAND()+RAND()+RAND()+RAND()+RAND()+RAND())-6))-1)+Liquidity_30Y!F13)</x:f>
        <x:v>1249644.3224893734</x:v>
      </x:c>
      <x:c r="F389" s="16" t="n">
        <x:f>MAX(0,E389*(1+EXP((LN(1+Assumptions!$C$60)-0.5*Assumptions!$C$61^2)+Assumptions!$C$61*((RAND()+RAND()+RAND()+RAND()+RAND()+RAND()+RAND()+RAND()+RAND()+RAND()+RAND()+RAND())-6))-1)+Liquidity_30Y!G13)</x:f>
        <x:v>991524.411398532</x:v>
      </x:c>
      <x:c r="G389" s="16" t="n">
        <x:f>MAX(0,F389*(1+EXP((LN(1+Assumptions!$C$60)-0.5*Assumptions!$C$61^2)+Assumptions!$C$61*((RAND()+RAND()+RAND()+RAND()+RAND()+RAND()+RAND()+RAND()+RAND()+RAND()+RAND()+RAND())-6))-1)+Liquidity_30Y!H13)</x:f>
        <x:v>956792.1902352034</x:v>
      </x:c>
      <x:c r="H389" s="16" t="n">
        <x:f>MAX(0,G389*(1+EXP((LN(1+Assumptions!$C$60)-0.5*Assumptions!$C$61^2)+Assumptions!$C$61*((RAND()+RAND()+RAND()+RAND()+RAND()+RAND()+RAND()+RAND()+RAND()+RAND()+RAND()+RAND())-6))-1)+Liquidity_30Y!I13)</x:f>
        <x:v>920610.779755888</x:v>
      </x:c>
      <x:c r="I389" s="16" t="n">
        <x:f>MAX(0,H389*(1+EXP((LN(1+Assumptions!$C$60)-0.5*Assumptions!$C$61^2)+Assumptions!$C$61*((RAND()+RAND()+RAND()+RAND()+RAND()+RAND()+RAND()+RAND()+RAND()+RAND()+RAND()+RAND())-6))-1)+Liquidity_30Y!J13)</x:f>
        <x:v>880830.0833029994</x:v>
      </x:c>
      <x:c r="J389" s="16" t="n">
        <x:f>MAX(0,I389*(1+EXP((LN(1+Assumptions!$C$60)-0.5*Assumptions!$C$61^2)+Assumptions!$C$61*((RAND()+RAND()+RAND()+RAND()+RAND()+RAND()+RAND()+RAND()+RAND()+RAND()+RAND()+RAND())-6))-1)+Liquidity_30Y!K13)</x:f>
        <x:v>1044234.0952207922</x:v>
      </x:c>
      <x:c r="K389" s="16" t="n">
        <x:f>MAX(0,J389*(1+EXP((LN(1+Assumptions!$C$60)-0.5*Assumptions!$C$61^2)+Assumptions!$C$61*((RAND()+RAND()+RAND()+RAND()+RAND()+RAND()+RAND()+RAND()+RAND()+RAND()+RAND()+RAND())-6))-1)+Liquidity_30Y!L13)</x:f>
        <x:v>977333.1843212039</x:v>
      </x:c>
      <x:c r="L389" s="16" t="n">
        <x:f>MAX(0,K389*(1+EXP((LN(1+Assumptions!$C$60)-0.5*Assumptions!$C$61^2)+Assumptions!$C$61*((RAND()+RAND()+RAND()+RAND()+RAND()+RAND()+RAND()+RAND()+RAND()+RAND()+RAND()+RAND())-6))-1)+Liquidity_30Y!M13)</x:f>
        <x:v>1014082.0999368846</x:v>
      </x:c>
      <x:c r="M389" s="16" t="n">
        <x:f>MAX(0,L389*(1+EXP((LN(1+Assumptions!$C$60)-0.5*Assumptions!$C$61^2)+Assumptions!$C$61*((RAND()+RAND()+RAND()+RAND()+RAND()+RAND()+RAND()+RAND()+RAND()+RAND()+RAND()+RAND())-6))-1)+Liquidity_30Y!N13)</x:f>
        <x:v>1098436.99481319</x:v>
      </x:c>
      <x:c r="N389" s="16" t="n">
        <x:f>MAX(0,M389*(1+EXP((LN(1+Assumptions!$C$60)-0.5*Assumptions!$C$61^2)+Assumptions!$C$61*((RAND()+RAND()+RAND()+RAND()+RAND()+RAND()+RAND()+RAND()+RAND()+RAND()+RAND()+RAND())-6))-1)+Liquidity_30Y!O13)</x:f>
        <x:v>1025558.2594185546</x:v>
      </x:c>
      <x:c r="O389" s="16" t="n">
        <x:f>MAX(0,N389*(1+EXP((LN(1+Assumptions!$C$60)-0.5*Assumptions!$C$61^2)+Assumptions!$C$61*((RAND()+RAND()+RAND()+RAND()+RAND()+RAND()+RAND()+RAND()+RAND()+RAND()+RAND()+RAND())-6))-1)+Liquidity_30Y!P13)</x:f>
        <x:v>824709.6827062698</x:v>
      </x:c>
      <x:c r="P389" s="16" t="n">
        <x:f>MAX(0,O389*(1+EXP((LN(1+Assumptions!$C$60)-0.5*Assumptions!$C$61^2)+Assumptions!$C$61*((RAND()+RAND()+RAND()+RAND()+RAND()+RAND()+RAND()+RAND()+RAND()+RAND()+RAND()+RAND())-6))-1)+Liquidity_30Y!Q13)</x:f>
        <x:v>840634.4978952646</x:v>
      </x:c>
      <x:c r="Q389" s="16" t="n">
        <x:f>MAX(0,P389*(1+EXP((LN(1+Assumptions!$C$60)-0.5*Assumptions!$C$61^2)+Assumptions!$C$61*((RAND()+RAND()+RAND()+RAND()+RAND()+RAND()+RAND()+RAND()+RAND()+RAND()+RAND()+RAND())-6))-1)+Liquidity_30Y!R13)</x:f>
        <x:v>767990.9528370112</x:v>
      </x:c>
      <x:c r="R389" s="16" t="n">
        <x:f>MAX(0,Q389*(1+EXP((LN(1+Assumptions!$C$60)-0.5*Assumptions!$C$61^2)+Assumptions!$C$61*((RAND()+RAND()+RAND()+RAND()+RAND()+RAND()+RAND()+RAND()+RAND()+RAND()+RAND()+RAND())-6))-1)+Liquidity_30Y!S13)</x:f>
        <x:v>785552.5361999264</x:v>
      </x:c>
      <x:c r="S389" s="16" t="n">
        <x:f>MAX(0,R389*(1+EXP((LN(1+Assumptions!$C$60)-0.5*Assumptions!$C$61^2)+Assumptions!$C$61*((RAND()+RAND()+RAND()+RAND()+RAND()+RAND()+RAND()+RAND()+RAND()+RAND()+RAND()+RAND())-6))-1)+Liquidity_30Y!T13)</x:f>
        <x:v>941075.4210369415</x:v>
      </x:c>
      <x:c r="T389" s="16" t="n">
        <x:f>MAX(0,S389*(1+EXP((LN(1+Assumptions!$C$60)-0.5*Assumptions!$C$61^2)+Assumptions!$C$61*((RAND()+RAND()+RAND()+RAND()+RAND()+RAND()+RAND()+RAND()+RAND()+RAND()+RAND()+RAND())-6))-1)+Liquidity_30Y!U13)</x:f>
        <x:v>1065124.0528776278</x:v>
      </x:c>
      <x:c r="U389" s="16" t="n">
        <x:f>MAX(0,T389*(1+EXP((LN(1+Assumptions!$C$60)-0.5*Assumptions!$C$61^2)+Assumptions!$C$61*((RAND()+RAND()+RAND()+RAND()+RAND()+RAND()+RAND()+RAND()+RAND()+RAND()+RAND()+RAND())-6))-1)+Liquidity_30Y!V13)</x:f>
        <x:v>1271384.6774320884</x:v>
      </x:c>
      <x:c r="V389" s="16" t="n">
        <x:f>MAX(0,U389*(1+EXP((LN(1+Assumptions!$C$60)-0.5*Assumptions!$C$61^2)+Assumptions!$C$61*((RAND()+RAND()+RAND()+RAND()+RAND()+RAND()+RAND()+RAND()+RAND()+RAND()+RAND()+RAND())-6))-1)+Liquidity_30Y!W13)</x:f>
        <x:v>1158354.0868552646</x:v>
      </x:c>
      <x:c r="W389" s="16" t="n">
        <x:f>MAX(0,V389*(1+EXP((LN(1+Assumptions!$C$60)-0.5*Assumptions!$C$61^2)+Assumptions!$C$61*((RAND()+RAND()+RAND()+RAND()+RAND()+RAND()+RAND()+RAND()+RAND()+RAND()+RAND()+RAND())-6))-1)+Liquidity_30Y!X13)</x:f>
        <x:v>1232433.0233171615</x:v>
      </x:c>
      <x:c r="X389" s="16" t="n">
        <x:f>MAX(0,W389*(1+EXP((LN(1+Assumptions!$C$60)-0.5*Assumptions!$C$61^2)+Assumptions!$C$61*((RAND()+RAND()+RAND()+RAND()+RAND()+RAND()+RAND()+RAND()+RAND()+RAND()+RAND()+RAND())-6))-1)+Liquidity_30Y!Y13)</x:f>
        <x:v>1071300.4196081313</x:v>
      </x:c>
      <x:c r="Y389" s="16" t="n">
        <x:f>MAX(0,X389*(1+EXP((LN(1+Assumptions!$C$60)-0.5*Assumptions!$C$61^2)+Assumptions!$C$61*((RAND()+RAND()+RAND()+RAND()+RAND()+RAND()+RAND()+RAND()+RAND()+RAND()+RAND()+RAND())-6))-1)+Liquidity_30Y!Z13)</x:f>
        <x:v>1212411.0884087952</x:v>
      </x:c>
      <x:c r="Z389" s="16" t="n">
        <x:f>MAX(0,Y389*(1+EXP((LN(1+Assumptions!$C$60)-0.5*Assumptions!$C$61^2)+Assumptions!$C$61*((RAND()+RAND()+RAND()+RAND()+RAND()+RAND()+RAND()+RAND()+RAND()+RAND()+RAND()+RAND())-6))-1)+Liquidity_30Y!AA13)</x:f>
        <x:v>1296913.5101720435</x:v>
      </x:c>
      <x:c r="AA389" s="16" t="n">
        <x:f>MAX(0,Z389*(1+EXP((LN(1+Assumptions!$C$60)-0.5*Assumptions!$C$61^2)+Assumptions!$C$61*((RAND()+RAND()+RAND()+RAND()+RAND()+RAND()+RAND()+RAND()+RAND()+RAND()+RAND()+RAND())-6))-1)+Liquidity_30Y!AB13)</x:f>
        <x:v>1178476.9552937055</x:v>
      </x:c>
      <x:c r="AB389" s="16" t="n">
        <x:f>MAX(0,AA389*(1+EXP((LN(1+Assumptions!$C$60)-0.5*Assumptions!$C$61^2)+Assumptions!$C$61*((RAND()+RAND()+RAND()+RAND()+RAND()+RAND()+RAND()+RAND()+RAND()+RAND()+RAND()+RAND())-6))-1)+Liquidity_30Y!AC13)</x:f>
        <x:v>1147791.4053789945</x:v>
      </x:c>
      <x:c r="AC389" s="16" t="n">
        <x:f>MAX(0,AB389*(1+EXP((LN(1+Assumptions!$C$60)-0.5*Assumptions!$C$61^2)+Assumptions!$C$61*((RAND()+RAND()+RAND()+RAND()+RAND()+RAND()+RAND()+RAND()+RAND()+RAND()+RAND()+RAND())-6))-1)+Liquidity_30Y!AD13)</x:f>
        <x:v>1615048.7988468274</x:v>
      </x:c>
      <x:c r="AD389" s="16" t="n">
        <x:f>MAX(0,AC389*(1+EXP((LN(1+Assumptions!$C$60)-0.5*Assumptions!$C$61^2)+Assumptions!$C$61*((RAND()+RAND()+RAND()+RAND()+RAND()+RAND()+RAND()+RAND()+RAND()+RAND()+RAND()+RAND())-6))-1)+Liquidity_30Y!AE13)</x:f>
        <x:v>1752343.5261978013</x:v>
      </x:c>
      <x:c r="AE389" s="16" t="n">
        <x:f>MAX(0,AD389*(1+EXP((LN(1+Assumptions!$C$60)-0.5*Assumptions!$C$61^2)+Assumptions!$C$61*((RAND()+RAND()+RAND()+RAND()+RAND()+RAND()+RAND()+RAND()+RAND()+RAND()+RAND()+RAND())-6))-1)+Liquidity_30Y!AF13)</x:f>
        <x:v>1982238.1813997303</x:v>
      </x:c>
      <x:c r="AF389" s="16" t="n">
        <x:f>MAX(0,AE389*(1+EXP((LN(1+Assumptions!$C$60)-0.5*Assumptions!$C$61^2)+Assumptions!$C$61*((RAND()+RAND()+RAND()+RAND()+RAND()+RAND()+RAND()+RAND()+RAND()+RAND()+RAND()+RAND())-6))-1)+Liquidity_30Y!AG13)</x:f>
        <x:v>2847562.1855775714</x:v>
      </x:c>
    </x:row>
    <x:row r="390">
      <x:c r="A390" s="39">
        <x:v>386</x:v>
      </x:c>
      <x:c r="B390" s="16" t="n">
        <x:f>Liquidity_30Y!C14</x:f>
        <x:v>1029031.25</x:v>
      </x:c>
      <x:c r="C390" s="16" t="n">
        <x:f>MAX(0,B390*(1+EXP((LN(1+Assumptions!$C$60)-0.5*Assumptions!$C$61^2)+Assumptions!$C$61*((RAND()+RAND()+RAND()+RAND()+RAND()+RAND()+RAND()+RAND()+RAND()+RAND()+RAND()+RAND())-6))-1)+Liquidity_30Y!D13)</x:f>
        <x:v>1257640.3490679236</x:v>
      </x:c>
      <x:c r="D390" s="16" t="n">
        <x:f>MAX(0,C390*(1+EXP((LN(1+Assumptions!$C$60)-0.5*Assumptions!$C$61^2)+Assumptions!$C$61*((RAND()+RAND()+RAND()+RAND()+RAND()+RAND()+RAND()+RAND()+RAND()+RAND()+RAND()+RAND())-6))-1)+Liquidity_30Y!E13)</x:f>
        <x:v>1391212.4285547296</x:v>
      </x:c>
      <x:c r="E390" s="16" t="n">
        <x:f>MAX(0,D390*(1+EXP((LN(1+Assumptions!$C$60)-0.5*Assumptions!$C$61^2)+Assumptions!$C$61*((RAND()+RAND()+RAND()+RAND()+RAND()+RAND()+RAND()+RAND()+RAND()+RAND()+RAND()+RAND())-6))-1)+Liquidity_30Y!F13)</x:f>
        <x:v>1438012.5435810098</x:v>
      </x:c>
      <x:c r="F390" s="16" t="n">
        <x:f>MAX(0,E390*(1+EXP((LN(1+Assumptions!$C$60)-0.5*Assumptions!$C$61^2)+Assumptions!$C$61*((RAND()+RAND()+RAND()+RAND()+RAND()+RAND()+RAND()+RAND()+RAND()+RAND()+RAND()+RAND())-6))-1)+Liquidity_30Y!G13)</x:f>
        <x:v>1432982.0905067918</x:v>
      </x:c>
      <x:c r="G390" s="16" t="n">
        <x:f>MAX(0,F390*(1+EXP((LN(1+Assumptions!$C$60)-0.5*Assumptions!$C$61^2)+Assumptions!$C$61*((RAND()+RAND()+RAND()+RAND()+RAND()+RAND()+RAND()+RAND()+RAND()+RAND()+RAND()+RAND())-6))-1)+Liquidity_30Y!H13)</x:f>
        <x:v>1563727.5534075748</x:v>
      </x:c>
      <x:c r="H390" s="16" t="n">
        <x:f>MAX(0,G390*(1+EXP((LN(1+Assumptions!$C$60)-0.5*Assumptions!$C$61^2)+Assumptions!$C$61*((RAND()+RAND()+RAND()+RAND()+RAND()+RAND()+RAND()+RAND()+RAND()+RAND()+RAND()+RAND())-6))-1)+Liquidity_30Y!I13)</x:f>
        <x:v>1593963.420650127</x:v>
      </x:c>
      <x:c r="I390" s="16" t="n">
        <x:f>MAX(0,H390*(1+EXP((LN(1+Assumptions!$C$60)-0.5*Assumptions!$C$61^2)+Assumptions!$C$61*((RAND()+RAND()+RAND()+RAND()+RAND()+RAND()+RAND()+RAND()+RAND()+RAND()+RAND()+RAND())-6))-1)+Liquidity_30Y!J13)</x:f>
        <x:v>1452054.6134077115</x:v>
      </x:c>
      <x:c r="J390" s="16" t="n">
        <x:f>MAX(0,I390*(1+EXP((LN(1+Assumptions!$C$60)-0.5*Assumptions!$C$61^2)+Assumptions!$C$61*((RAND()+RAND()+RAND()+RAND()+RAND()+RAND()+RAND()+RAND()+RAND()+RAND()+RAND()+RAND())-6))-1)+Liquidity_30Y!K13)</x:f>
        <x:v>1625535.8145813788</x:v>
      </x:c>
      <x:c r="K390" s="16" t="n">
        <x:f>MAX(0,J390*(1+EXP((LN(1+Assumptions!$C$60)-0.5*Assumptions!$C$61^2)+Assumptions!$C$61*((RAND()+RAND()+RAND()+RAND()+RAND()+RAND()+RAND()+RAND()+RAND()+RAND()+RAND()+RAND())-6))-1)+Liquidity_30Y!L13)</x:f>
        <x:v>1553074.381424216</x:v>
      </x:c>
      <x:c r="L390" s="16" t="n">
        <x:f>MAX(0,K390*(1+EXP((LN(1+Assumptions!$C$60)-0.5*Assumptions!$C$61^2)+Assumptions!$C$61*((RAND()+RAND()+RAND()+RAND()+RAND()+RAND()+RAND()+RAND()+RAND()+RAND()+RAND()+RAND())-6))-1)+Liquidity_30Y!M13)</x:f>
        <x:v>1454886.0765604298</x:v>
      </x:c>
      <x:c r="M390" s="16" t="n">
        <x:f>MAX(0,L390*(1+EXP((LN(1+Assumptions!$C$60)-0.5*Assumptions!$C$61^2)+Assumptions!$C$61*((RAND()+RAND()+RAND()+RAND()+RAND()+RAND()+RAND()+RAND()+RAND()+RAND()+RAND()+RAND())-6))-1)+Liquidity_30Y!N13)</x:f>
        <x:v>1241590.2529756923</x:v>
      </x:c>
      <x:c r="N390" s="16" t="n">
        <x:f>MAX(0,M390*(1+EXP((LN(1+Assumptions!$C$60)-0.5*Assumptions!$C$61^2)+Assumptions!$C$61*((RAND()+RAND()+RAND()+RAND()+RAND()+RAND()+RAND()+RAND()+RAND()+RAND()+RAND()+RAND())-6))-1)+Liquidity_30Y!O13)</x:f>
        <x:v>1358403.8115782186</x:v>
      </x:c>
      <x:c r="O390" s="16" t="n">
        <x:f>MAX(0,N390*(1+EXP((LN(1+Assumptions!$C$60)-0.5*Assumptions!$C$61^2)+Assumptions!$C$61*((RAND()+RAND()+RAND()+RAND()+RAND()+RAND()+RAND()+RAND()+RAND()+RAND()+RAND()+RAND())-6))-1)+Liquidity_30Y!P13)</x:f>
        <x:v>1189595.0986126745</x:v>
      </x:c>
      <x:c r="P390" s="16" t="n">
        <x:f>MAX(0,O390*(1+EXP((LN(1+Assumptions!$C$60)-0.5*Assumptions!$C$61^2)+Assumptions!$C$61*((RAND()+RAND()+RAND()+RAND()+RAND()+RAND()+RAND()+RAND()+RAND()+RAND()+RAND()+RAND())-6))-1)+Liquidity_30Y!Q13)</x:f>
        <x:v>1261119.575486864</x:v>
      </x:c>
      <x:c r="Q390" s="16" t="n">
        <x:f>MAX(0,P390*(1+EXP((LN(1+Assumptions!$C$60)-0.5*Assumptions!$C$61^2)+Assumptions!$C$61*((RAND()+RAND()+RAND()+RAND()+RAND()+RAND()+RAND()+RAND()+RAND()+RAND()+RAND()+RAND())-6))-1)+Liquidity_30Y!R13)</x:f>
        <x:v>1050014.4386560838</x:v>
      </x:c>
      <x:c r="R390" s="16" t="n">
        <x:f>MAX(0,Q390*(1+EXP((LN(1+Assumptions!$C$60)-0.5*Assumptions!$C$61^2)+Assumptions!$C$61*((RAND()+RAND()+RAND()+RAND()+RAND()+RAND()+RAND()+RAND()+RAND()+RAND()+RAND()+RAND())-6))-1)+Liquidity_30Y!S13)</x:f>
        <x:v>1089920.6205434657</x:v>
      </x:c>
      <x:c r="S390" s="16" t="n">
        <x:f>MAX(0,R390*(1+EXP((LN(1+Assumptions!$C$60)-0.5*Assumptions!$C$61^2)+Assumptions!$C$61*((RAND()+RAND()+RAND()+RAND()+RAND()+RAND()+RAND()+RAND()+RAND()+RAND()+RAND()+RAND())-6))-1)+Liquidity_30Y!T13)</x:f>
        <x:v>958492.8092755692</x:v>
      </x:c>
      <x:c r="T390" s="16" t="n">
        <x:f>MAX(0,S390*(1+EXP((LN(1+Assumptions!$C$60)-0.5*Assumptions!$C$61^2)+Assumptions!$C$61*((RAND()+RAND()+RAND()+RAND()+RAND()+RAND()+RAND()+RAND()+RAND()+RAND()+RAND()+RAND())-6))-1)+Liquidity_30Y!U13)</x:f>
        <x:v>1105761.3580569043</x:v>
      </x:c>
      <x:c r="U390" s="16" t="n">
        <x:f>MAX(0,T390*(1+EXP((LN(1+Assumptions!$C$60)-0.5*Assumptions!$C$61^2)+Assumptions!$C$61*((RAND()+RAND()+RAND()+RAND()+RAND()+RAND()+RAND()+RAND()+RAND()+RAND()+RAND()+RAND())-6))-1)+Liquidity_30Y!V13)</x:f>
        <x:v>1276864.3402801512</x:v>
      </x:c>
      <x:c r="V390" s="16" t="n">
        <x:f>MAX(0,U390*(1+EXP((LN(1+Assumptions!$C$60)-0.5*Assumptions!$C$61^2)+Assumptions!$C$61*((RAND()+RAND()+RAND()+RAND()+RAND()+RAND()+RAND()+RAND()+RAND()+RAND()+RAND()+RAND())-6))-1)+Liquidity_30Y!W13)</x:f>
        <x:v>1192479.196942315</x:v>
      </x:c>
      <x:c r="W390" s="16" t="n">
        <x:f>MAX(0,V390*(1+EXP((LN(1+Assumptions!$C$60)-0.5*Assumptions!$C$61^2)+Assumptions!$C$61*((RAND()+RAND()+RAND()+RAND()+RAND()+RAND()+RAND()+RAND()+RAND()+RAND()+RAND()+RAND())-6))-1)+Liquidity_30Y!X13)</x:f>
        <x:v>1254427.889698155</x:v>
      </x:c>
      <x:c r="X390" s="16" t="n">
        <x:f>MAX(0,W390*(1+EXP((LN(1+Assumptions!$C$60)-0.5*Assumptions!$C$61^2)+Assumptions!$C$61*((RAND()+RAND()+RAND()+RAND()+RAND()+RAND()+RAND()+RAND()+RAND()+RAND()+RAND()+RAND())-6))-1)+Liquidity_30Y!Y13)</x:f>
        <x:v>988975.0044422905</x:v>
      </x:c>
      <x:c r="Y390" s="16" t="n">
        <x:f>MAX(0,X390*(1+EXP((LN(1+Assumptions!$C$60)-0.5*Assumptions!$C$61^2)+Assumptions!$C$61*((RAND()+RAND()+RAND()+RAND()+RAND()+RAND()+RAND()+RAND()+RAND()+RAND()+RAND()+RAND())-6))-1)+Liquidity_30Y!Z13)</x:f>
        <x:v>1502759.5111571788</x:v>
      </x:c>
      <x:c r="Z390" s="16" t="n">
        <x:f>MAX(0,Y390*(1+EXP((LN(1+Assumptions!$C$60)-0.5*Assumptions!$C$61^2)+Assumptions!$C$61*((RAND()+RAND()+RAND()+RAND()+RAND()+RAND()+RAND()+RAND()+RAND()+RAND()+RAND()+RAND())-6))-1)+Liquidity_30Y!AA13)</x:f>
        <x:v>1549160.3401436391</x:v>
      </x:c>
      <x:c r="AA390" s="16" t="n">
        <x:f>MAX(0,Z390*(1+EXP((LN(1+Assumptions!$C$60)-0.5*Assumptions!$C$61^2)+Assumptions!$C$61*((RAND()+RAND()+RAND()+RAND()+RAND()+RAND()+RAND()+RAND()+RAND()+RAND()+RAND()+RAND())-6))-1)+Liquidity_30Y!AB13)</x:f>
        <x:v>1314614.482795329</x:v>
      </x:c>
      <x:c r="AB390" s="16" t="n">
        <x:f>MAX(0,AA390*(1+EXP((LN(1+Assumptions!$C$60)-0.5*Assumptions!$C$61^2)+Assumptions!$C$61*((RAND()+RAND()+RAND()+RAND()+RAND()+RAND()+RAND()+RAND()+RAND()+RAND()+RAND()+RAND())-6))-1)+Liquidity_30Y!AC13)</x:f>
        <x:v>1503892.5046089487</x:v>
      </x:c>
      <x:c r="AC390" s="16" t="n">
        <x:f>MAX(0,AB390*(1+EXP((LN(1+Assumptions!$C$60)-0.5*Assumptions!$C$61^2)+Assumptions!$C$61*((RAND()+RAND()+RAND()+RAND()+RAND()+RAND()+RAND()+RAND()+RAND()+RAND()+RAND()+RAND())-6))-1)+Liquidity_30Y!AD13)</x:f>
        <x:v>1712987.234147509</x:v>
      </x:c>
      <x:c r="AD390" s="16" t="n">
        <x:f>MAX(0,AC390*(1+EXP((LN(1+Assumptions!$C$60)-0.5*Assumptions!$C$61^2)+Assumptions!$C$61*((RAND()+RAND()+RAND()+RAND()+RAND()+RAND()+RAND()+RAND()+RAND()+RAND()+RAND()+RAND())-6))-1)+Liquidity_30Y!AE13)</x:f>
        <x:v>1577448.1894417438</x:v>
      </x:c>
      <x:c r="AE390" s="16" t="n">
        <x:f>MAX(0,AD390*(1+EXP((LN(1+Assumptions!$C$60)-0.5*Assumptions!$C$61^2)+Assumptions!$C$61*((RAND()+RAND()+RAND()+RAND()+RAND()+RAND()+RAND()+RAND()+RAND()+RAND()+RAND()+RAND())-6))-1)+Liquidity_30Y!AF13)</x:f>
        <x:v>1477215.6434389097</x:v>
      </x:c>
      <x:c r="AF390" s="16" t="n">
        <x:f>MAX(0,AE390*(1+EXP((LN(1+Assumptions!$C$60)-0.5*Assumptions!$C$61^2)+Assumptions!$C$61*((RAND()+RAND()+RAND()+RAND()+RAND()+RAND()+RAND()+RAND()+RAND()+RAND()+RAND()+RAND())-6))-1)+Liquidity_30Y!AG13)</x:f>
        <x:v>1673793.95880998</x:v>
      </x:c>
    </x:row>
    <x:row r="391">
      <x:c r="A391" s="39">
        <x:v>387</x:v>
      </x:c>
      <x:c r="B391" s="16" t="n">
        <x:f>Liquidity_30Y!C14</x:f>
        <x:v>1029031.25</x:v>
      </x:c>
      <x:c r="C391" s="16" t="n">
        <x:f>MAX(0,B391*(1+EXP((LN(1+Assumptions!$C$60)-0.5*Assumptions!$C$61^2)+Assumptions!$C$61*((RAND()+RAND()+RAND()+RAND()+RAND()+RAND()+RAND()+RAND()+RAND()+RAND()+RAND()+RAND())-6))-1)+Liquidity_30Y!D13)</x:f>
        <x:v>1421040.4702109913</x:v>
      </x:c>
      <x:c r="D391" s="16" t="n">
        <x:f>MAX(0,C391*(1+EXP((LN(1+Assumptions!$C$60)-0.5*Assumptions!$C$61^2)+Assumptions!$C$61*((RAND()+RAND()+RAND()+RAND()+RAND()+RAND()+RAND()+RAND()+RAND()+RAND()+RAND()+RAND())-6))-1)+Liquidity_30Y!E13)</x:f>
        <x:v>1847031.7386257055</x:v>
      </x:c>
      <x:c r="E391" s="16" t="n">
        <x:f>MAX(0,D391*(1+EXP((LN(1+Assumptions!$C$60)-0.5*Assumptions!$C$61^2)+Assumptions!$C$61*((RAND()+RAND()+RAND()+RAND()+RAND()+RAND()+RAND()+RAND()+RAND()+RAND()+RAND()+RAND())-6))-1)+Liquidity_30Y!F13)</x:f>
        <x:v>1858804.0597621375</x:v>
      </x:c>
      <x:c r="F391" s="16" t="n">
        <x:f>MAX(0,E391*(1+EXP((LN(1+Assumptions!$C$60)-0.5*Assumptions!$C$61^2)+Assumptions!$C$61*((RAND()+RAND()+RAND()+RAND()+RAND()+RAND()+RAND()+RAND()+RAND()+RAND()+RAND()+RAND())-6))-1)+Liquidity_30Y!G13)</x:f>
        <x:v>2458809.501649005</x:v>
      </x:c>
      <x:c r="G391" s="16" t="n">
        <x:f>MAX(0,F391*(1+EXP((LN(1+Assumptions!$C$60)-0.5*Assumptions!$C$61^2)+Assumptions!$C$61*((RAND()+RAND()+RAND()+RAND()+RAND()+RAND()+RAND()+RAND()+RAND()+RAND()+RAND()+RAND())-6))-1)+Liquidity_30Y!H13)</x:f>
        <x:v>2228895.571595283</x:v>
      </x:c>
      <x:c r="H391" s="16" t="n">
        <x:f>MAX(0,G391*(1+EXP((LN(1+Assumptions!$C$60)-0.5*Assumptions!$C$61^2)+Assumptions!$C$61*((RAND()+RAND()+RAND()+RAND()+RAND()+RAND()+RAND()+RAND()+RAND()+RAND()+RAND()+RAND())-6))-1)+Liquidity_30Y!I13)</x:f>
        <x:v>1911444.1467755497</x:v>
      </x:c>
      <x:c r="I391" s="16" t="n">
        <x:f>MAX(0,H391*(1+EXP((LN(1+Assumptions!$C$60)-0.5*Assumptions!$C$61^2)+Assumptions!$C$61*((RAND()+RAND()+RAND()+RAND()+RAND()+RAND()+RAND()+RAND()+RAND()+RAND()+RAND()+RAND())-6))-1)+Liquidity_30Y!J13)</x:f>
        <x:v>1999035.721835972</x:v>
      </x:c>
      <x:c r="J391" s="16" t="n">
        <x:f>MAX(0,I391*(1+EXP((LN(1+Assumptions!$C$60)-0.5*Assumptions!$C$61^2)+Assumptions!$C$61*((RAND()+RAND()+RAND()+RAND()+RAND()+RAND()+RAND()+RAND()+RAND()+RAND()+RAND()+RAND())-6))-1)+Liquidity_30Y!K13)</x:f>
        <x:v>1986564.9321214808</x:v>
      </x:c>
      <x:c r="K391" s="16" t="n">
        <x:f>MAX(0,J391*(1+EXP((LN(1+Assumptions!$C$60)-0.5*Assumptions!$C$61^2)+Assumptions!$C$61*((RAND()+RAND()+RAND()+RAND()+RAND()+RAND()+RAND()+RAND()+RAND()+RAND()+RAND()+RAND())-6))-1)+Liquidity_30Y!L13)</x:f>
        <x:v>2012535.6945987516</x:v>
      </x:c>
      <x:c r="L391" s="16" t="n">
        <x:f>MAX(0,K391*(1+EXP((LN(1+Assumptions!$C$60)-0.5*Assumptions!$C$61^2)+Assumptions!$C$61*((RAND()+RAND()+RAND()+RAND()+RAND()+RAND()+RAND()+RAND()+RAND()+RAND()+RAND()+RAND())-6))-1)+Liquidity_30Y!M13)</x:f>
        <x:v>2060921.2308363316</x:v>
      </x:c>
      <x:c r="M391" s="16" t="n">
        <x:f>MAX(0,L391*(1+EXP((LN(1+Assumptions!$C$60)-0.5*Assumptions!$C$61^2)+Assumptions!$C$61*((RAND()+RAND()+RAND()+RAND()+RAND()+RAND()+RAND()+RAND()+RAND()+RAND()+RAND()+RAND())-6))-1)+Liquidity_30Y!N13)</x:f>
        <x:v>2135499.511650658</x:v>
      </x:c>
      <x:c r="N391" s="16" t="n">
        <x:f>MAX(0,M391*(1+EXP((LN(1+Assumptions!$C$60)-0.5*Assumptions!$C$61^2)+Assumptions!$C$61*((RAND()+RAND()+RAND()+RAND()+RAND()+RAND()+RAND()+RAND()+RAND()+RAND()+RAND()+RAND())-6))-1)+Liquidity_30Y!O13)</x:f>
        <x:v>1861363.288845057</x:v>
      </x:c>
      <x:c r="O391" s="16" t="n">
        <x:f>MAX(0,N391*(1+EXP((LN(1+Assumptions!$C$60)-0.5*Assumptions!$C$61^2)+Assumptions!$C$61*((RAND()+RAND()+RAND()+RAND()+RAND()+RAND()+RAND()+RAND()+RAND()+RAND()+RAND()+RAND())-6))-1)+Liquidity_30Y!P13)</x:f>
        <x:v>1756799.6143241124</x:v>
      </x:c>
      <x:c r="P391" s="16" t="n">
        <x:f>MAX(0,O391*(1+EXP((LN(1+Assumptions!$C$60)-0.5*Assumptions!$C$61^2)+Assumptions!$C$61*((RAND()+RAND()+RAND()+RAND()+RAND()+RAND()+RAND()+RAND()+RAND()+RAND()+RAND()+RAND())-6))-1)+Liquidity_30Y!Q13)</x:f>
        <x:v>1681084.389525855</x:v>
      </x:c>
      <x:c r="Q391" s="16" t="n">
        <x:f>MAX(0,P391*(1+EXP((LN(1+Assumptions!$C$60)-0.5*Assumptions!$C$61^2)+Assumptions!$C$61*((RAND()+RAND()+RAND()+RAND()+RAND()+RAND()+RAND()+RAND()+RAND()+RAND()+RAND()+RAND())-6))-1)+Liquidity_30Y!R13)</x:f>
        <x:v>1703021.977720689</x:v>
      </x:c>
      <x:c r="R391" s="16" t="n">
        <x:f>MAX(0,Q391*(1+EXP((LN(1+Assumptions!$C$60)-0.5*Assumptions!$C$61^2)+Assumptions!$C$61*((RAND()+RAND()+RAND()+RAND()+RAND()+RAND()+RAND()+RAND()+RAND()+RAND()+RAND()+RAND())-6))-1)+Liquidity_30Y!S13)</x:f>
        <x:v>1760900.7895598977</x:v>
      </x:c>
      <x:c r="S391" s="16" t="n">
        <x:f>MAX(0,R391*(1+EXP((LN(1+Assumptions!$C$60)-0.5*Assumptions!$C$61^2)+Assumptions!$C$61*((RAND()+RAND()+RAND()+RAND()+RAND()+RAND()+RAND()+RAND()+RAND()+RAND()+RAND()+RAND())-6))-1)+Liquidity_30Y!T13)</x:f>
        <x:v>2112810.2023072247</x:v>
      </x:c>
      <x:c r="T391" s="16" t="n">
        <x:f>MAX(0,S391*(1+EXP((LN(1+Assumptions!$C$60)-0.5*Assumptions!$C$61^2)+Assumptions!$C$61*((RAND()+RAND()+RAND()+RAND()+RAND()+RAND()+RAND()+RAND()+RAND()+RAND()+RAND()+RAND())-6))-1)+Liquidity_30Y!U13)</x:f>
        <x:v>2101007.389505119</x:v>
      </x:c>
      <x:c r="U391" s="16" t="n">
        <x:f>MAX(0,T391*(1+EXP((LN(1+Assumptions!$C$60)-0.5*Assumptions!$C$61^2)+Assumptions!$C$61*((RAND()+RAND()+RAND()+RAND()+RAND()+RAND()+RAND()+RAND()+RAND()+RAND()+RAND()+RAND())-6))-1)+Liquidity_30Y!V13)</x:f>
        <x:v>1837118.1659692028</x:v>
      </x:c>
      <x:c r="V391" s="16" t="n">
        <x:f>MAX(0,U391*(1+EXP((LN(1+Assumptions!$C$60)-0.5*Assumptions!$C$61^2)+Assumptions!$C$61*((RAND()+RAND()+RAND()+RAND()+RAND()+RAND()+RAND()+RAND()+RAND()+RAND()+RAND()+RAND())-6))-1)+Liquidity_30Y!W13)</x:f>
        <x:v>1862586.6005627632</x:v>
      </x:c>
      <x:c r="W391" s="16" t="n">
        <x:f>MAX(0,V391*(1+EXP((LN(1+Assumptions!$C$60)-0.5*Assumptions!$C$61^2)+Assumptions!$C$61*((RAND()+RAND()+RAND()+RAND()+RAND()+RAND()+RAND()+RAND()+RAND()+RAND()+RAND()+RAND())-6))-1)+Liquidity_30Y!X13)</x:f>
        <x:v>1850056.1300785625</x:v>
      </x:c>
      <x:c r="X391" s="16" t="n">
        <x:f>MAX(0,W391*(1+EXP((LN(1+Assumptions!$C$60)-0.5*Assumptions!$C$61^2)+Assumptions!$C$61*((RAND()+RAND()+RAND()+RAND()+RAND()+RAND()+RAND()+RAND()+RAND()+RAND()+RAND()+RAND())-6))-1)+Liquidity_30Y!Y13)</x:f>
        <x:v>2273491.144223744</x:v>
      </x:c>
      <x:c r="Y391" s="16" t="n">
        <x:f>MAX(0,X391*(1+EXP((LN(1+Assumptions!$C$60)-0.5*Assumptions!$C$61^2)+Assumptions!$C$61*((RAND()+RAND()+RAND()+RAND()+RAND()+RAND()+RAND()+RAND()+RAND()+RAND()+RAND()+RAND())-6))-1)+Liquidity_30Y!Z13)</x:f>
        <x:v>2601638.106781896</x:v>
      </x:c>
      <x:c r="Z391" s="16" t="n">
        <x:f>MAX(0,Y391*(1+EXP((LN(1+Assumptions!$C$60)-0.5*Assumptions!$C$61^2)+Assumptions!$C$61*((RAND()+RAND()+RAND()+RAND()+RAND()+RAND()+RAND()+RAND()+RAND()+RAND()+RAND()+RAND())-6))-1)+Liquidity_30Y!AA13)</x:f>
        <x:v>3142863.7796285953</x:v>
      </x:c>
      <x:c r="AA391" s="16" t="n">
        <x:f>MAX(0,Z391*(1+EXP((LN(1+Assumptions!$C$60)-0.5*Assumptions!$C$61^2)+Assumptions!$C$61*((RAND()+RAND()+RAND()+RAND()+RAND()+RAND()+RAND()+RAND()+RAND()+RAND()+RAND()+RAND())-6))-1)+Liquidity_30Y!AB13)</x:f>
        <x:v>4186834.87762791</x:v>
      </x:c>
      <x:c r="AB391" s="16" t="n">
        <x:f>MAX(0,AA391*(1+EXP((LN(1+Assumptions!$C$60)-0.5*Assumptions!$C$61^2)+Assumptions!$C$61*((RAND()+RAND()+RAND()+RAND()+RAND()+RAND()+RAND()+RAND()+RAND()+RAND()+RAND()+RAND())-6))-1)+Liquidity_30Y!AC13)</x:f>
        <x:v>4152766.514043819</x:v>
      </x:c>
      <x:c r="AC391" s="16" t="n">
        <x:f>MAX(0,AB391*(1+EXP((LN(1+Assumptions!$C$60)-0.5*Assumptions!$C$61^2)+Assumptions!$C$61*((RAND()+RAND()+RAND()+RAND()+RAND()+RAND()+RAND()+RAND()+RAND()+RAND()+RAND()+RAND())-6))-1)+Liquidity_30Y!AD13)</x:f>
        <x:v>5445747.5450758645</x:v>
      </x:c>
      <x:c r="AD391" s="16" t="n">
        <x:f>MAX(0,AC391*(1+EXP((LN(1+Assumptions!$C$60)-0.5*Assumptions!$C$61^2)+Assumptions!$C$61*((RAND()+RAND()+RAND()+RAND()+RAND()+RAND()+RAND()+RAND()+RAND()+RAND()+RAND()+RAND())-6))-1)+Liquidity_30Y!AE13)</x:f>
        <x:v>7833293.490468466</x:v>
      </x:c>
      <x:c r="AE391" s="16" t="n">
        <x:f>MAX(0,AD391*(1+EXP((LN(1+Assumptions!$C$60)-0.5*Assumptions!$C$61^2)+Assumptions!$C$61*((RAND()+RAND()+RAND()+RAND()+RAND()+RAND()+RAND()+RAND()+RAND()+RAND()+RAND()+RAND())-6))-1)+Liquidity_30Y!AF13)</x:f>
        <x:v>8109453.635058352</x:v>
      </x:c>
      <x:c r="AF391" s="16" t="n">
        <x:f>MAX(0,AE391*(1+EXP((LN(1+Assumptions!$C$60)-0.5*Assumptions!$C$61^2)+Assumptions!$C$61*((RAND()+RAND()+RAND()+RAND()+RAND()+RAND()+RAND()+RAND()+RAND()+RAND()+RAND()+RAND())-6))-1)+Liquidity_30Y!AG13)</x:f>
        <x:v>8149784.561173741</x:v>
      </x:c>
    </x:row>
    <x:row r="392">
      <x:c r="A392" s="39">
        <x:v>388</x:v>
      </x:c>
      <x:c r="B392" s="16" t="n">
        <x:f>Liquidity_30Y!C14</x:f>
        <x:v>1029031.25</x:v>
      </x:c>
      <x:c r="C392" s="16" t="n">
        <x:f>MAX(0,B392*(1+EXP((LN(1+Assumptions!$C$60)-0.5*Assumptions!$C$61^2)+Assumptions!$C$61*((RAND()+RAND()+RAND()+RAND()+RAND()+RAND()+RAND()+RAND()+RAND()+RAND()+RAND()+RAND())-6))-1)+Liquidity_30Y!D13)</x:f>
        <x:v>1087304.3072262686</x:v>
      </x:c>
      <x:c r="D392" s="16" t="n">
        <x:f>MAX(0,C392*(1+EXP((LN(1+Assumptions!$C$60)-0.5*Assumptions!$C$61^2)+Assumptions!$C$61*((RAND()+RAND()+RAND()+RAND()+RAND()+RAND()+RAND()+RAND()+RAND()+RAND()+RAND()+RAND())-6))-1)+Liquidity_30Y!E13)</x:f>
        <x:v>1015557.4317126344</x:v>
      </x:c>
      <x:c r="E392" s="16" t="n">
        <x:f>MAX(0,D392*(1+EXP((LN(1+Assumptions!$C$60)-0.5*Assumptions!$C$61^2)+Assumptions!$C$61*((RAND()+RAND()+RAND()+RAND()+RAND()+RAND()+RAND()+RAND()+RAND()+RAND()+RAND()+RAND())-6))-1)+Liquidity_30Y!F13)</x:f>
        <x:v>1362389.2642074488</x:v>
      </x:c>
      <x:c r="F392" s="16" t="n">
        <x:f>MAX(0,E392*(1+EXP((LN(1+Assumptions!$C$60)-0.5*Assumptions!$C$61^2)+Assumptions!$C$61*((RAND()+RAND()+RAND()+RAND()+RAND()+RAND()+RAND()+RAND()+RAND()+RAND()+RAND()+RAND())-6))-1)+Liquidity_30Y!G13)</x:f>
        <x:v>1344805.0428460175</x:v>
      </x:c>
      <x:c r="G392" s="16" t="n">
        <x:f>MAX(0,F392*(1+EXP((LN(1+Assumptions!$C$60)-0.5*Assumptions!$C$61^2)+Assumptions!$C$61*((RAND()+RAND()+RAND()+RAND()+RAND()+RAND()+RAND()+RAND()+RAND()+RAND()+RAND()+RAND())-6))-1)+Liquidity_30Y!H13)</x:f>
        <x:v>1546372.9858227083</x:v>
      </x:c>
      <x:c r="H392" s="16" t="n">
        <x:f>MAX(0,G392*(1+EXP((LN(1+Assumptions!$C$60)-0.5*Assumptions!$C$61^2)+Assumptions!$C$61*((RAND()+RAND()+RAND()+RAND()+RAND()+RAND()+RAND()+RAND()+RAND()+RAND()+RAND()+RAND())-6))-1)+Liquidity_30Y!I13)</x:f>
        <x:v>1794337.1054619728</x:v>
      </x:c>
      <x:c r="I392" s="16" t="n">
        <x:f>MAX(0,H392*(1+EXP((LN(1+Assumptions!$C$60)-0.5*Assumptions!$C$61^2)+Assumptions!$C$61*((RAND()+RAND()+RAND()+RAND()+RAND()+RAND()+RAND()+RAND()+RAND()+RAND()+RAND()+RAND())-6))-1)+Liquidity_30Y!J13)</x:f>
        <x:v>1706871.9372304964</x:v>
      </x:c>
      <x:c r="J392" s="16" t="n">
        <x:f>MAX(0,I392*(1+EXP((LN(1+Assumptions!$C$60)-0.5*Assumptions!$C$61^2)+Assumptions!$C$61*((RAND()+RAND()+RAND()+RAND()+RAND()+RAND()+RAND()+RAND()+RAND()+RAND()+RAND()+RAND())-6))-1)+Liquidity_30Y!K13)</x:f>
        <x:v>1790916.4868408917</x:v>
      </x:c>
      <x:c r="K392" s="16" t="n">
        <x:f>MAX(0,J392*(1+EXP((LN(1+Assumptions!$C$60)-0.5*Assumptions!$C$61^2)+Assumptions!$C$61*((RAND()+RAND()+RAND()+RAND()+RAND()+RAND()+RAND()+RAND()+RAND()+RAND()+RAND()+RAND())-6))-1)+Liquidity_30Y!L13)</x:f>
        <x:v>2225001.48464475</x:v>
      </x:c>
      <x:c r="L392" s="16" t="n">
        <x:f>MAX(0,K392*(1+EXP((LN(1+Assumptions!$C$60)-0.5*Assumptions!$C$61^2)+Assumptions!$C$61*((RAND()+RAND()+RAND()+RAND()+RAND()+RAND()+RAND()+RAND()+RAND()+RAND()+RAND()+RAND())-6))-1)+Liquidity_30Y!M13)</x:f>
        <x:v>2610762.617142925</x:v>
      </x:c>
      <x:c r="M392" s="16" t="n">
        <x:f>MAX(0,L392*(1+EXP((LN(1+Assumptions!$C$60)-0.5*Assumptions!$C$61^2)+Assumptions!$C$61*((RAND()+RAND()+RAND()+RAND()+RAND()+RAND()+RAND()+RAND()+RAND()+RAND()+RAND()+RAND())-6))-1)+Liquidity_30Y!N13)</x:f>
        <x:v>2354968.659509094</x:v>
      </x:c>
      <x:c r="N392" s="16" t="n">
        <x:f>MAX(0,M392*(1+EXP((LN(1+Assumptions!$C$60)-0.5*Assumptions!$C$61^2)+Assumptions!$C$61*((RAND()+RAND()+RAND()+RAND()+RAND()+RAND()+RAND()+RAND()+RAND()+RAND()+RAND()+RAND())-6))-1)+Liquidity_30Y!O13)</x:f>
        <x:v>2513565.9592513903</x:v>
      </x:c>
      <x:c r="O392" s="16" t="n">
        <x:f>MAX(0,N392*(1+EXP((LN(1+Assumptions!$C$60)-0.5*Assumptions!$C$61^2)+Assumptions!$C$61*((RAND()+RAND()+RAND()+RAND()+RAND()+RAND()+RAND()+RAND()+RAND()+RAND()+RAND()+RAND())-6))-1)+Liquidity_30Y!P13)</x:f>
        <x:v>2693513.558508685</x:v>
      </x:c>
      <x:c r="P392" s="16" t="n">
        <x:f>MAX(0,O392*(1+EXP((LN(1+Assumptions!$C$60)-0.5*Assumptions!$C$61^2)+Assumptions!$C$61*((RAND()+RAND()+RAND()+RAND()+RAND()+RAND()+RAND()+RAND()+RAND()+RAND()+RAND()+RAND())-6))-1)+Liquidity_30Y!Q13)</x:f>
        <x:v>2646401.006328057</x:v>
      </x:c>
      <x:c r="Q392" s="16" t="n">
        <x:f>MAX(0,P392*(1+EXP((LN(1+Assumptions!$C$60)-0.5*Assumptions!$C$61^2)+Assumptions!$C$61*((RAND()+RAND()+RAND()+RAND()+RAND()+RAND()+RAND()+RAND()+RAND()+RAND()+RAND()+RAND())-6))-1)+Liquidity_30Y!R13)</x:f>
        <x:v>2622183.1189586925</x:v>
      </x:c>
      <x:c r="R392" s="16" t="n">
        <x:f>MAX(0,Q392*(1+EXP((LN(1+Assumptions!$C$60)-0.5*Assumptions!$C$61^2)+Assumptions!$C$61*((RAND()+RAND()+RAND()+RAND()+RAND()+RAND()+RAND()+RAND()+RAND()+RAND()+RAND()+RAND())-6))-1)+Liquidity_30Y!S13)</x:f>
        <x:v>3219254.591982279</x:v>
      </x:c>
      <x:c r="S392" s="16" t="n">
        <x:f>MAX(0,R392*(1+EXP((LN(1+Assumptions!$C$60)-0.5*Assumptions!$C$61^2)+Assumptions!$C$61*((RAND()+RAND()+RAND()+RAND()+RAND()+RAND()+RAND()+RAND()+RAND()+RAND()+RAND()+RAND())-6))-1)+Liquidity_30Y!T13)</x:f>
        <x:v>3517170.1479160087</x:v>
      </x:c>
      <x:c r="T392" s="16" t="n">
        <x:f>MAX(0,S392*(1+EXP((LN(1+Assumptions!$C$60)-0.5*Assumptions!$C$61^2)+Assumptions!$C$61*((RAND()+RAND()+RAND()+RAND()+RAND()+RAND()+RAND()+RAND()+RAND()+RAND()+RAND()+RAND())-6))-1)+Liquidity_30Y!U13)</x:f>
        <x:v>4024505.240032163</x:v>
      </x:c>
      <x:c r="U392" s="16" t="n">
        <x:f>MAX(0,T392*(1+EXP((LN(1+Assumptions!$C$60)-0.5*Assumptions!$C$61^2)+Assumptions!$C$61*((RAND()+RAND()+RAND()+RAND()+RAND()+RAND()+RAND()+RAND()+RAND()+RAND()+RAND()+RAND())-6))-1)+Liquidity_30Y!V13)</x:f>
        <x:v>3587238.769221232</x:v>
      </x:c>
      <x:c r="V392" s="16" t="n">
        <x:f>MAX(0,U392*(1+EXP((LN(1+Assumptions!$C$60)-0.5*Assumptions!$C$61^2)+Assumptions!$C$61*((RAND()+RAND()+RAND()+RAND()+RAND()+RAND()+RAND()+RAND()+RAND()+RAND()+RAND()+RAND())-6))-1)+Liquidity_30Y!W13)</x:f>
        <x:v>4027171.6505131265</x:v>
      </x:c>
      <x:c r="W392" s="16" t="n">
        <x:f>MAX(0,V392*(1+EXP((LN(1+Assumptions!$C$60)-0.5*Assumptions!$C$61^2)+Assumptions!$C$61*((RAND()+RAND()+RAND()+RAND()+RAND()+RAND()+RAND()+RAND()+RAND()+RAND()+RAND()+RAND())-6))-1)+Liquidity_30Y!X13)</x:f>
        <x:v>5649692.724246701</x:v>
      </x:c>
      <x:c r="X392" s="16" t="n">
        <x:f>MAX(0,W392*(1+EXP((LN(1+Assumptions!$C$60)-0.5*Assumptions!$C$61^2)+Assumptions!$C$61*((RAND()+RAND()+RAND()+RAND()+RAND()+RAND()+RAND()+RAND()+RAND()+RAND()+RAND()+RAND())-6))-1)+Liquidity_30Y!Y13)</x:f>
        <x:v>6774161.153032215</x:v>
      </x:c>
      <x:c r="Y392" s="16" t="n">
        <x:f>MAX(0,X392*(1+EXP((LN(1+Assumptions!$C$60)-0.5*Assumptions!$C$61^2)+Assumptions!$C$61*((RAND()+RAND()+RAND()+RAND()+RAND()+RAND()+RAND()+RAND()+RAND()+RAND()+RAND()+RAND())-6))-1)+Liquidity_30Y!Z13)</x:f>
        <x:v>7736836.84077615</x:v>
      </x:c>
      <x:c r="Z392" s="16" t="n">
        <x:f>MAX(0,Y392*(1+EXP((LN(1+Assumptions!$C$60)-0.5*Assumptions!$C$61^2)+Assumptions!$C$61*((RAND()+RAND()+RAND()+RAND()+RAND()+RAND()+RAND()+RAND()+RAND()+RAND()+RAND()+RAND())-6))-1)+Liquidity_30Y!AA13)</x:f>
        <x:v>7092570.243021156</x:v>
      </x:c>
      <x:c r="AA392" s="16" t="n">
        <x:f>MAX(0,Z392*(1+EXP((LN(1+Assumptions!$C$60)-0.5*Assumptions!$C$61^2)+Assumptions!$C$61*((RAND()+RAND()+RAND()+RAND()+RAND()+RAND()+RAND()+RAND()+RAND()+RAND()+RAND()+RAND())-6))-1)+Liquidity_30Y!AB13)</x:f>
        <x:v>7455096.650895038</x:v>
      </x:c>
      <x:c r="AB392" s="16" t="n">
        <x:f>MAX(0,AA392*(1+EXP((LN(1+Assumptions!$C$60)-0.5*Assumptions!$C$61^2)+Assumptions!$C$61*((RAND()+RAND()+RAND()+RAND()+RAND()+RAND()+RAND()+RAND()+RAND()+RAND()+RAND()+RAND())-6))-1)+Liquidity_30Y!AC13)</x:f>
        <x:v>7259135.756210698</x:v>
      </x:c>
      <x:c r="AC392" s="16" t="n">
        <x:f>MAX(0,AB392*(1+EXP((LN(1+Assumptions!$C$60)-0.5*Assumptions!$C$61^2)+Assumptions!$C$61*((RAND()+RAND()+RAND()+RAND()+RAND()+RAND()+RAND()+RAND()+RAND()+RAND()+RAND()+RAND())-6))-1)+Liquidity_30Y!AD13)</x:f>
        <x:v>8998208.925053239</x:v>
      </x:c>
      <x:c r="AD392" s="16" t="n">
        <x:f>MAX(0,AC392*(1+EXP((LN(1+Assumptions!$C$60)-0.5*Assumptions!$C$61^2)+Assumptions!$C$61*((RAND()+RAND()+RAND()+RAND()+RAND()+RAND()+RAND()+RAND()+RAND()+RAND()+RAND()+RAND())-6))-1)+Liquidity_30Y!AE13)</x:f>
        <x:v>9048211.798139794</x:v>
      </x:c>
      <x:c r="AE392" s="16" t="n">
        <x:f>MAX(0,AD392*(1+EXP((LN(1+Assumptions!$C$60)-0.5*Assumptions!$C$61^2)+Assumptions!$C$61*((RAND()+RAND()+RAND()+RAND()+RAND()+RAND()+RAND()+RAND()+RAND()+RAND()+RAND()+RAND())-6))-1)+Liquidity_30Y!AF13)</x:f>
        <x:v>8522627.563378654</x:v>
      </x:c>
      <x:c r="AF392" s="16" t="n">
        <x:f>MAX(0,AE392*(1+EXP((LN(1+Assumptions!$C$60)-0.5*Assumptions!$C$61^2)+Assumptions!$C$61*((RAND()+RAND()+RAND()+RAND()+RAND()+RAND()+RAND()+RAND()+RAND()+RAND()+RAND()+RAND())-6))-1)+Liquidity_30Y!AG13)</x:f>
        <x:v>9176562.904488336</x:v>
      </x:c>
    </x:row>
    <x:row r="393">
      <x:c r="A393" s="39">
        <x:v>389</x:v>
      </x:c>
      <x:c r="B393" s="16" t="n">
        <x:f>Liquidity_30Y!C14</x:f>
        <x:v>1029031.25</x:v>
      </x:c>
      <x:c r="C393" s="16" t="n">
        <x:f>MAX(0,B393*(1+EXP((LN(1+Assumptions!$C$60)-0.5*Assumptions!$C$61^2)+Assumptions!$C$61*((RAND()+RAND()+RAND()+RAND()+RAND()+RAND()+RAND()+RAND()+RAND()+RAND()+RAND()+RAND())-6))-1)+Liquidity_30Y!D13)</x:f>
        <x:v>1010339.6870364285</x:v>
      </x:c>
      <x:c r="D393" s="16" t="n">
        <x:f>MAX(0,C393*(1+EXP((LN(1+Assumptions!$C$60)-0.5*Assumptions!$C$61^2)+Assumptions!$C$61*((RAND()+RAND()+RAND()+RAND()+RAND()+RAND()+RAND()+RAND()+RAND()+RAND()+RAND()+RAND())-6))-1)+Liquidity_30Y!E13)</x:f>
        <x:v>806377.8568359143</x:v>
      </x:c>
      <x:c r="E393" s="16" t="n">
        <x:f>MAX(0,D393*(1+EXP((LN(1+Assumptions!$C$60)-0.5*Assumptions!$C$61^2)+Assumptions!$C$61*((RAND()+RAND()+RAND()+RAND()+RAND()+RAND()+RAND()+RAND()+RAND()+RAND()+RAND()+RAND())-6))-1)+Liquidity_30Y!F13)</x:f>
        <x:v>769681.3534027349</x:v>
      </x:c>
      <x:c r="F393" s="16" t="n">
        <x:f>MAX(0,E393*(1+EXP((LN(1+Assumptions!$C$60)-0.5*Assumptions!$C$61^2)+Assumptions!$C$61*((RAND()+RAND()+RAND()+RAND()+RAND()+RAND()+RAND()+RAND()+RAND()+RAND()+RAND()+RAND())-6))-1)+Liquidity_30Y!G13)</x:f>
        <x:v>801533.7649998529</x:v>
      </x:c>
      <x:c r="G393" s="16" t="n">
        <x:f>MAX(0,F393*(1+EXP((LN(1+Assumptions!$C$60)-0.5*Assumptions!$C$61^2)+Assumptions!$C$61*((RAND()+RAND()+RAND()+RAND()+RAND()+RAND()+RAND()+RAND()+RAND()+RAND()+RAND()+RAND())-6))-1)+Liquidity_30Y!H13)</x:f>
        <x:v>757793.2192302829</x:v>
      </x:c>
      <x:c r="H393" s="16" t="n">
        <x:f>MAX(0,G393*(1+EXP((LN(1+Assumptions!$C$60)-0.5*Assumptions!$C$61^2)+Assumptions!$C$61*((RAND()+RAND()+RAND()+RAND()+RAND()+RAND()+RAND()+RAND()+RAND()+RAND()+RAND()+RAND())-6))-1)+Liquidity_30Y!I13)</x:f>
        <x:v>730936.6852242422</x:v>
      </x:c>
      <x:c r="I393" s="16" t="n">
        <x:f>MAX(0,H393*(1+EXP((LN(1+Assumptions!$C$60)-0.5*Assumptions!$C$61^2)+Assumptions!$C$61*((RAND()+RAND()+RAND()+RAND()+RAND()+RAND()+RAND()+RAND()+RAND()+RAND()+RAND()+RAND())-6))-1)+Liquidity_30Y!J13)</x:f>
        <x:v>706400.2124052568</x:v>
      </x:c>
      <x:c r="J393" s="16" t="n">
        <x:f>MAX(0,I393*(1+EXP((LN(1+Assumptions!$C$60)-0.5*Assumptions!$C$61^2)+Assumptions!$C$61*((RAND()+RAND()+RAND()+RAND()+RAND()+RAND()+RAND()+RAND()+RAND()+RAND()+RAND()+RAND())-6))-1)+Liquidity_30Y!K13)</x:f>
        <x:v>964503.1170061914</x:v>
      </x:c>
      <x:c r="K393" s="16" t="n">
        <x:f>MAX(0,J393*(1+EXP((LN(1+Assumptions!$C$60)-0.5*Assumptions!$C$61^2)+Assumptions!$C$61*((RAND()+RAND()+RAND()+RAND()+RAND()+RAND()+RAND()+RAND()+RAND()+RAND()+RAND()+RAND())-6))-1)+Liquidity_30Y!L13)</x:f>
        <x:v>1054303.6914473476</x:v>
      </x:c>
      <x:c r="L393" s="16" t="n">
        <x:f>MAX(0,K393*(1+EXP((LN(1+Assumptions!$C$60)-0.5*Assumptions!$C$61^2)+Assumptions!$C$61*((RAND()+RAND()+RAND()+RAND()+RAND()+RAND()+RAND()+RAND()+RAND()+RAND()+RAND()+RAND())-6))-1)+Liquidity_30Y!M13)</x:f>
        <x:v>1242568.9039859278</x:v>
      </x:c>
      <x:c r="M393" s="16" t="n">
        <x:f>MAX(0,L393*(1+EXP((LN(1+Assumptions!$C$60)-0.5*Assumptions!$C$61^2)+Assumptions!$C$61*((RAND()+RAND()+RAND()+RAND()+RAND()+RAND()+RAND()+RAND()+RAND()+RAND()+RAND()+RAND())-6))-1)+Liquidity_30Y!N13)</x:f>
        <x:v>1163574.0485386807</x:v>
      </x:c>
      <x:c r="N393" s="16" t="n">
        <x:f>MAX(0,M393*(1+EXP((LN(1+Assumptions!$C$60)-0.5*Assumptions!$C$61^2)+Assumptions!$C$61*((RAND()+RAND()+RAND()+RAND()+RAND()+RAND()+RAND()+RAND()+RAND()+RAND()+RAND()+RAND())-6))-1)+Liquidity_30Y!O13)</x:f>
        <x:v>1338387.4327784847</x:v>
      </x:c>
      <x:c r="O393" s="16" t="n">
        <x:f>MAX(0,N393*(1+EXP((LN(1+Assumptions!$C$60)-0.5*Assumptions!$C$61^2)+Assumptions!$C$61*((RAND()+RAND()+RAND()+RAND()+RAND()+RAND()+RAND()+RAND()+RAND()+RAND()+RAND()+RAND())-6))-1)+Liquidity_30Y!P13)</x:f>
        <x:v>1381802.3394756427</x:v>
      </x:c>
      <x:c r="P393" s="16" t="n">
        <x:f>MAX(0,O393*(1+EXP((LN(1+Assumptions!$C$60)-0.5*Assumptions!$C$61^2)+Assumptions!$C$61*((RAND()+RAND()+RAND()+RAND()+RAND()+RAND()+RAND()+RAND()+RAND()+RAND()+RAND()+RAND())-6))-1)+Liquidity_30Y!Q13)</x:f>
        <x:v>1867034.807429339</x:v>
      </x:c>
      <x:c r="Q393" s="16" t="n">
        <x:f>MAX(0,P393*(1+EXP((LN(1+Assumptions!$C$60)-0.5*Assumptions!$C$61^2)+Assumptions!$C$61*((RAND()+RAND()+RAND()+RAND()+RAND()+RAND()+RAND()+RAND()+RAND()+RAND()+RAND()+RAND())-6))-1)+Liquidity_30Y!R13)</x:f>
        <x:v>1579582.7368603353</x:v>
      </x:c>
      <x:c r="R393" s="16" t="n">
        <x:f>MAX(0,Q393*(1+EXP((LN(1+Assumptions!$C$60)-0.5*Assumptions!$C$61^2)+Assumptions!$C$61*((RAND()+RAND()+RAND()+RAND()+RAND()+RAND()+RAND()+RAND()+RAND()+RAND()+RAND()+RAND())-6))-1)+Liquidity_30Y!S13)</x:f>
        <x:v>1974189.7071700224</x:v>
      </x:c>
      <x:c r="S393" s="16" t="n">
        <x:f>MAX(0,R393*(1+EXP((LN(1+Assumptions!$C$60)-0.5*Assumptions!$C$61^2)+Assumptions!$C$61*((RAND()+RAND()+RAND()+RAND()+RAND()+RAND()+RAND()+RAND()+RAND()+RAND()+RAND()+RAND())-6))-1)+Liquidity_30Y!T13)</x:f>
        <x:v>2423951.4932991713</x:v>
      </x:c>
      <x:c r="T393" s="16" t="n">
        <x:f>MAX(0,S393*(1+EXP((LN(1+Assumptions!$C$60)-0.5*Assumptions!$C$61^2)+Assumptions!$C$61*((RAND()+RAND()+RAND()+RAND()+RAND()+RAND()+RAND()+RAND()+RAND()+RAND()+RAND()+RAND())-6))-1)+Liquidity_30Y!U13)</x:f>
        <x:v>2895355.1650243397</x:v>
      </x:c>
      <x:c r="U393" s="16" t="n">
        <x:f>MAX(0,T393*(1+EXP((LN(1+Assumptions!$C$60)-0.5*Assumptions!$C$61^2)+Assumptions!$C$61*((RAND()+RAND()+RAND()+RAND()+RAND()+RAND()+RAND()+RAND()+RAND()+RAND()+RAND()+RAND())-6))-1)+Liquidity_30Y!V13)</x:f>
        <x:v>3265993.9603960807</x:v>
      </x:c>
      <x:c r="V393" s="16" t="n">
        <x:f>MAX(0,U393*(1+EXP((LN(1+Assumptions!$C$60)-0.5*Assumptions!$C$61^2)+Assumptions!$C$61*((RAND()+RAND()+RAND()+RAND()+RAND()+RAND()+RAND()+RAND()+RAND()+RAND()+RAND()+RAND())-6))-1)+Liquidity_30Y!W13)</x:f>
        <x:v>3171803.8051569974</x:v>
      </x:c>
      <x:c r="W393" s="16" t="n">
        <x:f>MAX(0,V393*(1+EXP((LN(1+Assumptions!$C$60)-0.5*Assumptions!$C$61^2)+Assumptions!$C$61*((RAND()+RAND()+RAND()+RAND()+RAND()+RAND()+RAND()+RAND()+RAND()+RAND()+RAND()+RAND())-6))-1)+Liquidity_30Y!X13)</x:f>
        <x:v>3217442.185676775</x:v>
      </x:c>
      <x:c r="X393" s="16" t="n">
        <x:f>MAX(0,W393*(1+EXP((LN(1+Assumptions!$C$60)-0.5*Assumptions!$C$61^2)+Assumptions!$C$61*((RAND()+RAND()+RAND()+RAND()+RAND()+RAND()+RAND()+RAND()+RAND()+RAND()+RAND()+RAND())-6))-1)+Liquidity_30Y!Y13)</x:f>
        <x:v>3490280.9131612135</x:v>
      </x:c>
      <x:c r="Y393" s="16" t="n">
        <x:f>MAX(0,X393*(1+EXP((LN(1+Assumptions!$C$60)-0.5*Assumptions!$C$61^2)+Assumptions!$C$61*((RAND()+RAND()+RAND()+RAND()+RAND()+RAND()+RAND()+RAND()+RAND()+RAND()+RAND()+RAND())-6))-1)+Liquidity_30Y!Z13)</x:f>
        <x:v>3779930.1891635475</x:v>
      </x:c>
      <x:c r="Z393" s="16" t="n">
        <x:f>MAX(0,Y393*(1+EXP((LN(1+Assumptions!$C$60)-0.5*Assumptions!$C$61^2)+Assumptions!$C$61*((RAND()+RAND()+RAND()+RAND()+RAND()+RAND()+RAND()+RAND()+RAND()+RAND()+RAND()+RAND())-6))-1)+Liquidity_30Y!AA13)</x:f>
        <x:v>4549699.371758847</x:v>
      </x:c>
      <x:c r="AA393" s="16" t="n">
        <x:f>MAX(0,Z393*(1+EXP((LN(1+Assumptions!$C$60)-0.5*Assumptions!$C$61^2)+Assumptions!$C$61*((RAND()+RAND()+RAND()+RAND()+RAND()+RAND()+RAND()+RAND()+RAND()+RAND()+RAND()+RAND())-6))-1)+Liquidity_30Y!AB13)</x:f>
        <x:v>5531151.859643789</x:v>
      </x:c>
      <x:c r="AB393" s="16" t="n">
        <x:f>MAX(0,AA393*(1+EXP((LN(1+Assumptions!$C$60)-0.5*Assumptions!$C$61^2)+Assumptions!$C$61*((RAND()+RAND()+RAND()+RAND()+RAND()+RAND()+RAND()+RAND()+RAND()+RAND()+RAND()+RAND())-6))-1)+Liquidity_30Y!AC13)</x:f>
        <x:v>5100623.791780504</x:v>
      </x:c>
      <x:c r="AC393" s="16" t="n">
        <x:f>MAX(0,AB393*(1+EXP((LN(1+Assumptions!$C$60)-0.5*Assumptions!$C$61^2)+Assumptions!$C$61*((RAND()+RAND()+RAND()+RAND()+RAND()+RAND()+RAND()+RAND()+RAND()+RAND()+RAND()+RAND())-6))-1)+Liquidity_30Y!AD13)</x:f>
        <x:v>4632256.811918642</x:v>
      </x:c>
      <x:c r="AD393" s="16" t="n">
        <x:f>MAX(0,AC393*(1+EXP((LN(1+Assumptions!$C$60)-0.5*Assumptions!$C$61^2)+Assumptions!$C$61*((RAND()+RAND()+RAND()+RAND()+RAND()+RAND()+RAND()+RAND()+RAND()+RAND()+RAND()+RAND())-6))-1)+Liquidity_30Y!AE13)</x:f>
        <x:v>5877288.621296819</x:v>
      </x:c>
      <x:c r="AE393" s="16" t="n">
        <x:f>MAX(0,AD393*(1+EXP((LN(1+Assumptions!$C$60)-0.5*Assumptions!$C$61^2)+Assumptions!$C$61*((RAND()+RAND()+RAND()+RAND()+RAND()+RAND()+RAND()+RAND()+RAND()+RAND()+RAND()+RAND())-6))-1)+Liquidity_30Y!AF13)</x:f>
        <x:v>4641601.10079775</x:v>
      </x:c>
      <x:c r="AF393" s="16" t="n">
        <x:f>MAX(0,AE393*(1+EXP((LN(1+Assumptions!$C$60)-0.5*Assumptions!$C$61^2)+Assumptions!$C$61*((RAND()+RAND()+RAND()+RAND()+RAND()+RAND()+RAND()+RAND()+RAND()+RAND()+RAND()+RAND())-6))-1)+Liquidity_30Y!AG13)</x:f>
        <x:v>4633124.57424096</x:v>
      </x:c>
    </x:row>
    <x:row r="394">
      <x:c r="A394" s="39">
        <x:v>390</x:v>
      </x:c>
      <x:c r="B394" s="16" t="n">
        <x:f>Liquidity_30Y!C14</x:f>
        <x:v>1029031.25</x:v>
      </x:c>
      <x:c r="C394" s="16" t="n">
        <x:f>MAX(0,B394*(1+EXP((LN(1+Assumptions!$C$60)-0.5*Assumptions!$C$61^2)+Assumptions!$C$61*((RAND()+RAND()+RAND()+RAND()+RAND()+RAND()+RAND()+RAND()+RAND()+RAND()+RAND()+RAND())-6))-1)+Liquidity_30Y!D13)</x:f>
        <x:v>1251152.983959741</x:v>
      </x:c>
      <x:c r="D394" s="16" t="n">
        <x:f>MAX(0,C394*(1+EXP((LN(1+Assumptions!$C$60)-0.5*Assumptions!$C$61^2)+Assumptions!$C$61*((RAND()+RAND()+RAND()+RAND()+RAND()+RAND()+RAND()+RAND()+RAND()+RAND()+RAND()+RAND())-6))-1)+Liquidity_30Y!E13)</x:f>
        <x:v>1096452.867756385</x:v>
      </x:c>
      <x:c r="E394" s="16" t="n">
        <x:f>MAX(0,D394*(1+EXP((LN(1+Assumptions!$C$60)-0.5*Assumptions!$C$61^2)+Assumptions!$C$61*((RAND()+RAND()+RAND()+RAND()+RAND()+RAND()+RAND()+RAND()+RAND()+RAND()+RAND()+RAND())-6))-1)+Liquidity_30Y!F13)</x:f>
        <x:v>1258991.5685523394</x:v>
      </x:c>
      <x:c r="F394" s="16" t="n">
        <x:f>MAX(0,E394*(1+EXP((LN(1+Assumptions!$C$60)-0.5*Assumptions!$C$61^2)+Assumptions!$C$61*((RAND()+RAND()+RAND()+RAND()+RAND()+RAND()+RAND()+RAND()+RAND()+RAND()+RAND()+RAND())-6))-1)+Liquidity_30Y!G13)</x:f>
        <x:v>1571631.013466283</x:v>
      </x:c>
      <x:c r="G394" s="16" t="n">
        <x:f>MAX(0,F394*(1+EXP((LN(1+Assumptions!$C$60)-0.5*Assumptions!$C$61^2)+Assumptions!$C$61*((RAND()+RAND()+RAND()+RAND()+RAND()+RAND()+RAND()+RAND()+RAND()+RAND()+RAND()+RAND())-6))-1)+Liquidity_30Y!H13)</x:f>
        <x:v>1360876.145354253</x:v>
      </x:c>
      <x:c r="H394" s="16" t="n">
        <x:f>MAX(0,G394*(1+EXP((LN(1+Assumptions!$C$60)-0.5*Assumptions!$C$61^2)+Assumptions!$C$61*((RAND()+RAND()+RAND()+RAND()+RAND()+RAND()+RAND()+RAND()+RAND()+RAND()+RAND()+RAND())-6))-1)+Liquidity_30Y!I13)</x:f>
        <x:v>1195681.4737005904</x:v>
      </x:c>
      <x:c r="I394" s="16" t="n">
        <x:f>MAX(0,H394*(1+EXP((LN(1+Assumptions!$C$60)-0.5*Assumptions!$C$61^2)+Assumptions!$C$61*((RAND()+RAND()+RAND()+RAND()+RAND()+RAND()+RAND()+RAND()+RAND()+RAND()+RAND()+RAND())-6))-1)+Liquidity_30Y!J13)</x:f>
        <x:v>1082166.2955344291</x:v>
      </x:c>
      <x:c r="J394" s="16" t="n">
        <x:f>MAX(0,I394*(1+EXP((LN(1+Assumptions!$C$60)-0.5*Assumptions!$C$61^2)+Assumptions!$C$61*((RAND()+RAND()+RAND()+RAND()+RAND()+RAND()+RAND()+RAND()+RAND()+RAND()+RAND()+RAND())-6))-1)+Liquidity_30Y!K13)</x:f>
        <x:v>1095015.763708915</x:v>
      </x:c>
      <x:c r="K394" s="16" t="n">
        <x:f>MAX(0,J394*(1+EXP((LN(1+Assumptions!$C$60)-0.5*Assumptions!$C$61^2)+Assumptions!$C$61*((RAND()+RAND()+RAND()+RAND()+RAND()+RAND()+RAND()+RAND()+RAND()+RAND()+RAND()+RAND())-6))-1)+Liquidity_30Y!L13)</x:f>
        <x:v>1057332.347396441</x:v>
      </x:c>
      <x:c r="L394" s="16" t="n">
        <x:f>MAX(0,K394*(1+EXP((LN(1+Assumptions!$C$60)-0.5*Assumptions!$C$61^2)+Assumptions!$C$61*((RAND()+RAND()+RAND()+RAND()+RAND()+RAND()+RAND()+RAND()+RAND()+RAND()+RAND()+RAND())-6))-1)+Liquidity_30Y!M13)</x:f>
        <x:v>983689.7940913109</x:v>
      </x:c>
      <x:c r="M394" s="16" t="n">
        <x:f>MAX(0,L394*(1+EXP((LN(1+Assumptions!$C$60)-0.5*Assumptions!$C$61^2)+Assumptions!$C$61*((RAND()+RAND()+RAND()+RAND()+RAND()+RAND()+RAND()+RAND()+RAND()+RAND()+RAND()+RAND())-6))-1)+Liquidity_30Y!N13)</x:f>
        <x:v>1042820.7571177775</x:v>
      </x:c>
      <x:c r="N394" s="16" t="n">
        <x:f>MAX(0,M394*(1+EXP((LN(1+Assumptions!$C$60)-0.5*Assumptions!$C$61^2)+Assumptions!$C$61*((RAND()+RAND()+RAND()+RAND()+RAND()+RAND()+RAND()+RAND()+RAND()+RAND()+RAND()+RAND())-6))-1)+Liquidity_30Y!O13)</x:f>
        <x:v>1044100.4753249199</x:v>
      </x:c>
      <x:c r="O394" s="16" t="n">
        <x:f>MAX(0,N394*(1+EXP((LN(1+Assumptions!$C$60)-0.5*Assumptions!$C$61^2)+Assumptions!$C$61*((RAND()+RAND()+RAND()+RAND()+RAND()+RAND()+RAND()+RAND()+RAND()+RAND()+RAND()+RAND())-6))-1)+Liquidity_30Y!P13)</x:f>
        <x:v>872884.0662372537</x:v>
      </x:c>
      <x:c r="P394" s="16" t="n">
        <x:f>MAX(0,O394*(1+EXP((LN(1+Assumptions!$C$60)-0.5*Assumptions!$C$61^2)+Assumptions!$C$61*((RAND()+RAND()+RAND()+RAND()+RAND()+RAND()+RAND()+RAND()+RAND()+RAND()+RAND()+RAND())-6))-1)+Liquidity_30Y!Q13)</x:f>
        <x:v>1016932.1140208532</x:v>
      </x:c>
      <x:c r="Q394" s="16" t="n">
        <x:f>MAX(0,P394*(1+EXP((LN(1+Assumptions!$C$60)-0.5*Assumptions!$C$61^2)+Assumptions!$C$61*((RAND()+RAND()+RAND()+RAND()+RAND()+RAND()+RAND()+RAND()+RAND()+RAND()+RAND()+RAND())-6))-1)+Liquidity_30Y!R13)</x:f>
        <x:v>1025710.1758651256</x:v>
      </x:c>
      <x:c r="R394" s="16" t="n">
        <x:f>MAX(0,Q394*(1+EXP((LN(1+Assumptions!$C$60)-0.5*Assumptions!$C$61^2)+Assumptions!$C$61*((RAND()+RAND()+RAND()+RAND()+RAND()+RAND()+RAND()+RAND()+RAND()+RAND()+RAND()+RAND())-6))-1)+Liquidity_30Y!S13)</x:f>
        <x:v>1064317.9188624357</x:v>
      </x:c>
      <x:c r="S394" s="16" t="n">
        <x:f>MAX(0,R394*(1+EXP((LN(1+Assumptions!$C$60)-0.5*Assumptions!$C$61^2)+Assumptions!$C$61*((RAND()+RAND()+RAND()+RAND()+RAND()+RAND()+RAND()+RAND()+RAND()+RAND()+RAND()+RAND())-6))-1)+Liquidity_30Y!T13)</x:f>
        <x:v>1012024.1176307448</x:v>
      </x:c>
      <x:c r="T394" s="16" t="n">
        <x:f>MAX(0,S394*(1+EXP((LN(1+Assumptions!$C$60)-0.5*Assumptions!$C$61^2)+Assumptions!$C$61*((RAND()+RAND()+RAND()+RAND()+RAND()+RAND()+RAND()+RAND()+RAND()+RAND()+RAND()+RAND())-6))-1)+Liquidity_30Y!U13)</x:f>
        <x:v>953561.0664595392</x:v>
      </x:c>
      <x:c r="U394" s="16" t="n">
        <x:f>MAX(0,T394*(1+EXP((LN(1+Assumptions!$C$60)-0.5*Assumptions!$C$61^2)+Assumptions!$C$61*((RAND()+RAND()+RAND()+RAND()+RAND()+RAND()+RAND()+RAND()+RAND()+RAND()+RAND()+RAND())-6))-1)+Liquidity_30Y!V13)</x:f>
        <x:v>924807.4629055728</x:v>
      </x:c>
      <x:c r="V394" s="16" t="n">
        <x:f>MAX(0,U394*(1+EXP((LN(1+Assumptions!$C$60)-0.5*Assumptions!$C$61^2)+Assumptions!$C$61*((RAND()+RAND()+RAND()+RAND()+RAND()+RAND()+RAND()+RAND()+RAND()+RAND()+RAND()+RAND())-6))-1)+Liquidity_30Y!W13)</x:f>
        <x:v>799196.990647815</x:v>
      </x:c>
      <x:c r="W394" s="16" t="n">
        <x:f>MAX(0,V394*(1+EXP((LN(1+Assumptions!$C$60)-0.5*Assumptions!$C$61^2)+Assumptions!$C$61*((RAND()+RAND()+RAND()+RAND()+RAND()+RAND()+RAND()+RAND()+RAND()+RAND()+RAND()+RAND())-6))-1)+Liquidity_30Y!X13)</x:f>
        <x:v>762222.8084731736</x:v>
      </x:c>
      <x:c r="X394" s="16" t="n">
        <x:f>MAX(0,W394*(1+EXP((LN(1+Assumptions!$C$60)-0.5*Assumptions!$C$61^2)+Assumptions!$C$61*((RAND()+RAND()+RAND()+RAND()+RAND()+RAND()+RAND()+RAND()+RAND()+RAND()+RAND()+RAND())-6))-1)+Liquidity_30Y!Y13)</x:f>
        <x:v>690282.559761062</x:v>
      </x:c>
      <x:c r="Y394" s="16" t="n">
        <x:f>MAX(0,X394*(1+EXP((LN(1+Assumptions!$C$60)-0.5*Assumptions!$C$61^2)+Assumptions!$C$61*((RAND()+RAND()+RAND()+RAND()+RAND()+RAND()+RAND()+RAND()+RAND()+RAND()+RAND()+RAND())-6))-1)+Liquidity_30Y!Z13)</x:f>
        <x:v>898408.067407039</x:v>
      </x:c>
      <x:c r="Z394" s="16" t="n">
        <x:f>MAX(0,Y394*(1+EXP((LN(1+Assumptions!$C$60)-0.5*Assumptions!$C$61^2)+Assumptions!$C$61*((RAND()+RAND()+RAND()+RAND()+RAND()+RAND()+RAND()+RAND()+RAND()+RAND()+RAND()+RAND())-6))-1)+Liquidity_30Y!AA13)</x:f>
        <x:v>956126.0560065429</x:v>
      </x:c>
      <x:c r="AA394" s="16" t="n">
        <x:f>MAX(0,Z394*(1+EXP((LN(1+Assumptions!$C$60)-0.5*Assumptions!$C$61^2)+Assumptions!$C$61*((RAND()+RAND()+RAND()+RAND()+RAND()+RAND()+RAND()+RAND()+RAND()+RAND()+RAND()+RAND())-6))-1)+Liquidity_30Y!AB13)</x:f>
        <x:v>1059872.5681795895</x:v>
      </x:c>
      <x:c r="AB394" s="16" t="n">
        <x:f>MAX(0,AA394*(1+EXP((LN(1+Assumptions!$C$60)-0.5*Assumptions!$C$61^2)+Assumptions!$C$61*((RAND()+RAND()+RAND()+RAND()+RAND()+RAND()+RAND()+RAND()+RAND()+RAND()+RAND()+RAND())-6))-1)+Liquidity_30Y!AC13)</x:f>
        <x:v>1123662.3340749936</x:v>
      </x:c>
      <x:c r="AC394" s="16" t="n">
        <x:f>MAX(0,AB394*(1+EXP((LN(1+Assumptions!$C$60)-0.5*Assumptions!$C$61^2)+Assumptions!$C$61*((RAND()+RAND()+RAND()+RAND()+RAND()+RAND()+RAND()+RAND()+RAND()+RAND()+RAND()+RAND())-6))-1)+Liquidity_30Y!AD13)</x:f>
        <x:v>1431024.4844212697</x:v>
      </x:c>
      <x:c r="AD394" s="16" t="n">
        <x:f>MAX(0,AC394*(1+EXP((LN(1+Assumptions!$C$60)-0.5*Assumptions!$C$61^2)+Assumptions!$C$61*((RAND()+RAND()+RAND()+RAND()+RAND()+RAND()+RAND()+RAND()+RAND()+RAND()+RAND()+RAND())-6))-1)+Liquidity_30Y!AE13)</x:f>
        <x:v>1378124.8415657785</x:v>
      </x:c>
      <x:c r="AE394" s="16" t="n">
        <x:f>MAX(0,AD394*(1+EXP((LN(1+Assumptions!$C$60)-0.5*Assumptions!$C$61^2)+Assumptions!$C$61*((RAND()+RAND()+RAND()+RAND()+RAND()+RAND()+RAND()+RAND()+RAND()+RAND()+RAND()+RAND())-6))-1)+Liquidity_30Y!AF13)</x:f>
        <x:v>1261612.8176885347</x:v>
      </x:c>
      <x:c r="AF394" s="16" t="n">
        <x:f>MAX(0,AE394*(1+EXP((LN(1+Assumptions!$C$60)-0.5*Assumptions!$C$61^2)+Assumptions!$C$61*((RAND()+RAND()+RAND()+RAND()+RAND()+RAND()+RAND()+RAND()+RAND()+RAND()+RAND()+RAND())-6))-1)+Liquidity_30Y!AG13)</x:f>
        <x:v>1034972.0633003506</x:v>
      </x:c>
    </x:row>
    <x:row r="395">
      <x:c r="A395" s="39">
        <x:v>391</x:v>
      </x:c>
      <x:c r="B395" s="16" t="n">
        <x:f>Liquidity_30Y!C14</x:f>
        <x:v>1029031.25</x:v>
      </x:c>
      <x:c r="C395" s="16" t="n">
        <x:f>MAX(0,B395*(1+EXP((LN(1+Assumptions!$C$60)-0.5*Assumptions!$C$61^2)+Assumptions!$C$61*((RAND()+RAND()+RAND()+RAND()+RAND()+RAND()+RAND()+RAND()+RAND()+RAND()+RAND()+RAND())-6))-1)+Liquidity_30Y!D13)</x:f>
        <x:v>815994.1738332453</x:v>
      </x:c>
      <x:c r="D395" s="16" t="n">
        <x:f>MAX(0,C395*(1+EXP((LN(1+Assumptions!$C$60)-0.5*Assumptions!$C$61^2)+Assumptions!$C$61*((RAND()+RAND()+RAND()+RAND()+RAND()+RAND()+RAND()+RAND()+RAND()+RAND()+RAND()+RAND())-6))-1)+Liquidity_30Y!E13)</x:f>
        <x:v>789481.1902052513</x:v>
      </x:c>
      <x:c r="E395" s="16" t="n">
        <x:f>MAX(0,D395*(1+EXP((LN(1+Assumptions!$C$60)-0.5*Assumptions!$C$61^2)+Assumptions!$C$61*((RAND()+RAND()+RAND()+RAND()+RAND()+RAND()+RAND()+RAND()+RAND()+RAND()+RAND()+RAND())-6))-1)+Liquidity_30Y!F13)</x:f>
        <x:v>1118494.8371188252</x:v>
      </x:c>
      <x:c r="F395" s="16" t="n">
        <x:f>MAX(0,E395*(1+EXP((LN(1+Assumptions!$C$60)-0.5*Assumptions!$C$61^2)+Assumptions!$C$61*((RAND()+RAND()+RAND()+RAND()+RAND()+RAND()+RAND()+RAND()+RAND()+RAND()+RAND()+RAND())-6))-1)+Liquidity_30Y!G13)</x:f>
        <x:v>1093804.7932422447</x:v>
      </x:c>
      <x:c r="G395" s="16" t="n">
        <x:f>MAX(0,F395*(1+EXP((LN(1+Assumptions!$C$60)-0.5*Assumptions!$C$61^2)+Assumptions!$C$61*((RAND()+RAND()+RAND()+RAND()+RAND()+RAND()+RAND()+RAND()+RAND()+RAND()+RAND()+RAND())-6))-1)+Liquidity_30Y!H13)</x:f>
        <x:v>1346711.161371536</x:v>
      </x:c>
      <x:c r="H395" s="16" t="n">
        <x:f>MAX(0,G395*(1+EXP((LN(1+Assumptions!$C$60)-0.5*Assumptions!$C$61^2)+Assumptions!$C$61*((RAND()+RAND()+RAND()+RAND()+RAND()+RAND()+RAND()+RAND()+RAND()+RAND()+RAND()+RAND())-6))-1)+Liquidity_30Y!I13)</x:f>
        <x:v>1515525.8580765333</x:v>
      </x:c>
      <x:c r="I395" s="16" t="n">
        <x:f>MAX(0,H395*(1+EXP((LN(1+Assumptions!$C$60)-0.5*Assumptions!$C$61^2)+Assumptions!$C$61*((RAND()+RAND()+RAND()+RAND()+RAND()+RAND()+RAND()+RAND()+RAND()+RAND()+RAND()+RAND())-6))-1)+Liquidity_30Y!J13)</x:f>
        <x:v>1553501.5539219382</x:v>
      </x:c>
      <x:c r="J395" s="16" t="n">
        <x:f>MAX(0,I395*(1+EXP((LN(1+Assumptions!$C$60)-0.5*Assumptions!$C$61^2)+Assumptions!$C$61*((RAND()+RAND()+RAND()+RAND()+RAND()+RAND()+RAND()+RAND()+RAND()+RAND()+RAND()+RAND())-6))-1)+Liquidity_30Y!K13)</x:f>
        <x:v>1788932.9559567785</x:v>
      </x:c>
      <x:c r="K395" s="16" t="n">
        <x:f>MAX(0,J395*(1+EXP((LN(1+Assumptions!$C$60)-0.5*Assumptions!$C$61^2)+Assumptions!$C$61*((RAND()+RAND()+RAND()+RAND()+RAND()+RAND()+RAND()+RAND()+RAND()+RAND()+RAND()+RAND())-6))-1)+Liquidity_30Y!L13)</x:f>
        <x:v>1947637.3541287791</x:v>
      </x:c>
      <x:c r="L395" s="16" t="n">
        <x:f>MAX(0,K395*(1+EXP((LN(1+Assumptions!$C$60)-0.5*Assumptions!$C$61^2)+Assumptions!$C$61*((RAND()+RAND()+RAND()+RAND()+RAND()+RAND()+RAND()+RAND()+RAND()+RAND()+RAND()+RAND())-6))-1)+Liquidity_30Y!M13)</x:f>
        <x:v>2442525.2738437774</x:v>
      </x:c>
      <x:c r="M395" s="16" t="n">
        <x:f>MAX(0,L395*(1+EXP((LN(1+Assumptions!$C$60)-0.5*Assumptions!$C$61^2)+Assumptions!$C$61*((RAND()+RAND()+RAND()+RAND()+RAND()+RAND()+RAND()+RAND()+RAND()+RAND()+RAND()+RAND())-6))-1)+Liquidity_30Y!N13)</x:f>
        <x:v>2839934.745212728</x:v>
      </x:c>
      <x:c r="N395" s="16" t="n">
        <x:f>MAX(0,M395*(1+EXP((LN(1+Assumptions!$C$60)-0.5*Assumptions!$C$61^2)+Assumptions!$C$61*((RAND()+RAND()+RAND()+RAND()+RAND()+RAND()+RAND()+RAND()+RAND()+RAND()+RAND()+RAND())-6))-1)+Liquidity_30Y!O13)</x:f>
        <x:v>2922400.5383774415</x:v>
      </x:c>
      <x:c r="O395" s="16" t="n">
        <x:f>MAX(0,N395*(1+EXP((LN(1+Assumptions!$C$60)-0.5*Assumptions!$C$61^2)+Assumptions!$C$61*((RAND()+RAND()+RAND()+RAND()+RAND()+RAND()+RAND()+RAND()+RAND()+RAND()+RAND()+RAND())-6))-1)+Liquidity_30Y!P13)</x:f>
        <x:v>2606679.4864392285</x:v>
      </x:c>
      <x:c r="P395" s="16" t="n">
        <x:f>MAX(0,O395*(1+EXP((LN(1+Assumptions!$C$60)-0.5*Assumptions!$C$61^2)+Assumptions!$C$61*((RAND()+RAND()+RAND()+RAND()+RAND()+RAND()+RAND()+RAND()+RAND()+RAND()+RAND()+RAND())-6))-1)+Liquidity_30Y!Q13)</x:f>
        <x:v>2993763.3587618303</x:v>
      </x:c>
      <x:c r="Q395" s="16" t="n">
        <x:f>MAX(0,P395*(1+EXP((LN(1+Assumptions!$C$60)-0.5*Assumptions!$C$61^2)+Assumptions!$C$61*((RAND()+RAND()+RAND()+RAND()+RAND()+RAND()+RAND()+RAND()+RAND()+RAND()+RAND()+RAND())-6))-1)+Liquidity_30Y!R13)</x:f>
        <x:v>2792089.68242597</x:v>
      </x:c>
      <x:c r="R395" s="16" t="n">
        <x:f>MAX(0,Q395*(1+EXP((LN(1+Assumptions!$C$60)-0.5*Assumptions!$C$61^2)+Assumptions!$C$61*((RAND()+RAND()+RAND()+RAND()+RAND()+RAND()+RAND()+RAND()+RAND()+RAND()+RAND()+RAND())-6))-1)+Liquidity_30Y!S13)</x:f>
        <x:v>3119896.107582849</x:v>
      </x:c>
      <x:c r="S395" s="16" t="n">
        <x:f>MAX(0,R395*(1+EXP((LN(1+Assumptions!$C$60)-0.5*Assumptions!$C$61^2)+Assumptions!$C$61*((RAND()+RAND()+RAND()+RAND()+RAND()+RAND()+RAND()+RAND()+RAND()+RAND()+RAND()+RAND())-6))-1)+Liquidity_30Y!T13)</x:f>
        <x:v>3773467.834751659</x:v>
      </x:c>
      <x:c r="T395" s="16" t="n">
        <x:f>MAX(0,S395*(1+EXP((LN(1+Assumptions!$C$60)-0.5*Assumptions!$C$61^2)+Assumptions!$C$61*((RAND()+RAND()+RAND()+RAND()+RAND()+RAND()+RAND()+RAND()+RAND()+RAND()+RAND()+RAND())-6))-1)+Liquidity_30Y!U13)</x:f>
        <x:v>3576956.7205116656</x:v>
      </x:c>
      <x:c r="U395" s="16" t="n">
        <x:f>MAX(0,T395*(1+EXP((LN(1+Assumptions!$C$60)-0.5*Assumptions!$C$61^2)+Assumptions!$C$61*((RAND()+RAND()+RAND()+RAND()+RAND()+RAND()+RAND()+RAND()+RAND()+RAND()+RAND()+RAND())-6))-1)+Liquidity_30Y!V13)</x:f>
        <x:v>3605385.573875414</x:v>
      </x:c>
      <x:c r="V395" s="16" t="n">
        <x:f>MAX(0,U395*(1+EXP((LN(1+Assumptions!$C$60)-0.5*Assumptions!$C$61^2)+Assumptions!$C$61*((RAND()+RAND()+RAND()+RAND()+RAND()+RAND()+RAND()+RAND()+RAND()+RAND()+RAND()+RAND())-6))-1)+Liquidity_30Y!W13)</x:f>
        <x:v>3963983.1850256356</x:v>
      </x:c>
      <x:c r="W395" s="16" t="n">
        <x:f>MAX(0,V395*(1+EXP((LN(1+Assumptions!$C$60)-0.5*Assumptions!$C$61^2)+Assumptions!$C$61*((RAND()+RAND()+RAND()+RAND()+RAND()+RAND()+RAND()+RAND()+RAND()+RAND()+RAND()+RAND())-6))-1)+Liquidity_30Y!X13)</x:f>
        <x:v>3995782.873090052</x:v>
      </x:c>
      <x:c r="X395" s="16" t="n">
        <x:f>MAX(0,W395*(1+EXP((LN(1+Assumptions!$C$60)-0.5*Assumptions!$C$61^2)+Assumptions!$C$61*((RAND()+RAND()+RAND()+RAND()+RAND()+RAND()+RAND()+RAND()+RAND()+RAND()+RAND()+RAND())-6))-1)+Liquidity_30Y!Y13)</x:f>
        <x:v>4582375.728563163</x:v>
      </x:c>
      <x:c r="Y395" s="16" t="n">
        <x:f>MAX(0,X395*(1+EXP((LN(1+Assumptions!$C$60)-0.5*Assumptions!$C$61^2)+Assumptions!$C$61*((RAND()+RAND()+RAND()+RAND()+RAND()+RAND()+RAND()+RAND()+RAND()+RAND()+RAND()+RAND())-6))-1)+Liquidity_30Y!Z13)</x:f>
        <x:v>4069787.580252138</x:v>
      </x:c>
      <x:c r="Z395" s="16" t="n">
        <x:f>MAX(0,Y395*(1+EXP((LN(1+Assumptions!$C$60)-0.5*Assumptions!$C$61^2)+Assumptions!$C$61*((RAND()+RAND()+RAND()+RAND()+RAND()+RAND()+RAND()+RAND()+RAND()+RAND()+RAND()+RAND())-6))-1)+Liquidity_30Y!AA13)</x:f>
        <x:v>5095502.311667608</x:v>
      </x:c>
      <x:c r="AA395" s="16" t="n">
        <x:f>MAX(0,Z395*(1+EXP((LN(1+Assumptions!$C$60)-0.5*Assumptions!$C$61^2)+Assumptions!$C$61*((RAND()+RAND()+RAND()+RAND()+RAND()+RAND()+RAND()+RAND()+RAND()+RAND()+RAND()+RAND())-6))-1)+Liquidity_30Y!AB13)</x:f>
        <x:v>5076216.944498836</x:v>
      </x:c>
      <x:c r="AB395" s="16" t="n">
        <x:f>MAX(0,AA395*(1+EXP((LN(1+Assumptions!$C$60)-0.5*Assumptions!$C$61^2)+Assumptions!$C$61*((RAND()+RAND()+RAND()+RAND()+RAND()+RAND()+RAND()+RAND()+RAND()+RAND()+RAND()+RAND())-6))-1)+Liquidity_30Y!AC13)</x:f>
        <x:v>5796867.015369325</x:v>
      </x:c>
      <x:c r="AC395" s="16" t="n">
        <x:f>MAX(0,AB395*(1+EXP((LN(1+Assumptions!$C$60)-0.5*Assumptions!$C$61^2)+Assumptions!$C$61*((RAND()+RAND()+RAND()+RAND()+RAND()+RAND()+RAND()+RAND()+RAND()+RAND()+RAND()+RAND())-6))-1)+Liquidity_30Y!AD13)</x:f>
        <x:v>5271945.40713816</x:v>
      </x:c>
      <x:c r="AD395" s="16" t="n">
        <x:f>MAX(0,AC395*(1+EXP((LN(1+Assumptions!$C$60)-0.5*Assumptions!$C$61^2)+Assumptions!$C$61*((RAND()+RAND()+RAND()+RAND()+RAND()+RAND()+RAND()+RAND()+RAND()+RAND()+RAND()+RAND())-6))-1)+Liquidity_30Y!AE13)</x:f>
        <x:v>4885698.097403602</x:v>
      </x:c>
      <x:c r="AE395" s="16" t="n">
        <x:f>MAX(0,AD395*(1+EXP((LN(1+Assumptions!$C$60)-0.5*Assumptions!$C$61^2)+Assumptions!$C$61*((RAND()+RAND()+RAND()+RAND()+RAND()+RAND()+RAND()+RAND()+RAND()+RAND()+RAND()+RAND())-6))-1)+Liquidity_30Y!AF13)</x:f>
        <x:v>4105346.426357367</x:v>
      </x:c>
      <x:c r="AF395" s="16" t="n">
        <x:f>MAX(0,AE395*(1+EXP((LN(1+Assumptions!$C$60)-0.5*Assumptions!$C$61^2)+Assumptions!$C$61*((RAND()+RAND()+RAND()+RAND()+RAND()+RAND()+RAND()+RAND()+RAND()+RAND()+RAND()+RAND())-6))-1)+Liquidity_30Y!AG13)</x:f>
        <x:v>3937816.3611503253</x:v>
      </x:c>
    </x:row>
    <x:row r="396">
      <x:c r="A396" s="39">
        <x:v>392</x:v>
      </x:c>
      <x:c r="B396" s="16" t="n">
        <x:f>Liquidity_30Y!C14</x:f>
        <x:v>1029031.25</x:v>
      </x:c>
      <x:c r="C396" s="16" t="n">
        <x:f>MAX(0,B396*(1+EXP((LN(1+Assumptions!$C$60)-0.5*Assumptions!$C$61^2)+Assumptions!$C$61*((RAND()+RAND()+RAND()+RAND()+RAND()+RAND()+RAND()+RAND()+RAND()+RAND()+RAND()+RAND())-6))-1)+Liquidity_30Y!D13)</x:f>
        <x:v>1125854.9984481852</x:v>
      </x:c>
      <x:c r="D396" s="16" t="n">
        <x:f>MAX(0,C396*(1+EXP((LN(1+Assumptions!$C$60)-0.5*Assumptions!$C$61^2)+Assumptions!$C$61*((RAND()+RAND()+RAND()+RAND()+RAND()+RAND()+RAND()+RAND()+RAND()+RAND()+RAND()+RAND())-6))-1)+Liquidity_30Y!E13)</x:f>
        <x:v>1060428.233916918</x:v>
      </x:c>
      <x:c r="E396" s="16" t="n">
        <x:f>MAX(0,D396*(1+EXP((LN(1+Assumptions!$C$60)-0.5*Assumptions!$C$61^2)+Assumptions!$C$61*((RAND()+RAND()+RAND()+RAND()+RAND()+RAND()+RAND()+RAND()+RAND()+RAND()+RAND()+RAND())-6))-1)+Liquidity_30Y!F13)</x:f>
        <x:v>1189765.4671485415</x:v>
      </x:c>
      <x:c r="F396" s="16" t="n">
        <x:f>MAX(0,E396*(1+EXP((LN(1+Assumptions!$C$60)-0.5*Assumptions!$C$61^2)+Assumptions!$C$61*((RAND()+RAND()+RAND()+RAND()+RAND()+RAND()+RAND()+RAND()+RAND()+RAND()+RAND()+RAND())-6))-1)+Liquidity_30Y!G13)</x:f>
        <x:v>792035.7942685923</x:v>
      </x:c>
      <x:c r="G396" s="16" t="n">
        <x:f>MAX(0,F396*(1+EXP((LN(1+Assumptions!$C$60)-0.5*Assumptions!$C$61^2)+Assumptions!$C$61*((RAND()+RAND()+RAND()+RAND()+RAND()+RAND()+RAND()+RAND()+RAND()+RAND()+RAND()+RAND())-6))-1)+Liquidity_30Y!H13)</x:f>
        <x:v>727939.6770950082</x:v>
      </x:c>
      <x:c r="H396" s="16" t="n">
        <x:f>MAX(0,G396*(1+EXP((LN(1+Assumptions!$C$60)-0.5*Assumptions!$C$61^2)+Assumptions!$C$61*((RAND()+RAND()+RAND()+RAND()+RAND()+RAND()+RAND()+RAND()+RAND()+RAND()+RAND()+RAND())-6))-1)+Liquidity_30Y!I13)</x:f>
        <x:v>836023.652169949</x:v>
      </x:c>
      <x:c r="I396" s="16" t="n">
        <x:f>MAX(0,H396*(1+EXP((LN(1+Assumptions!$C$60)-0.5*Assumptions!$C$61^2)+Assumptions!$C$61*((RAND()+RAND()+RAND()+RAND()+RAND()+RAND()+RAND()+RAND()+RAND()+RAND()+RAND()+RAND())-6))-1)+Liquidity_30Y!J13)</x:f>
        <x:v>788350.4382610391</x:v>
      </x:c>
      <x:c r="J396" s="16" t="n">
        <x:f>MAX(0,I396*(1+EXP((LN(1+Assumptions!$C$60)-0.5*Assumptions!$C$61^2)+Assumptions!$C$61*((RAND()+RAND()+RAND()+RAND()+RAND()+RAND()+RAND()+RAND()+RAND()+RAND()+RAND()+RAND())-6))-1)+Liquidity_30Y!K13)</x:f>
        <x:v>819798.2322593137</x:v>
      </x:c>
      <x:c r="K396" s="16" t="n">
        <x:f>MAX(0,J396*(1+EXP((LN(1+Assumptions!$C$60)-0.5*Assumptions!$C$61^2)+Assumptions!$C$61*((RAND()+RAND()+RAND()+RAND()+RAND()+RAND()+RAND()+RAND()+RAND()+RAND()+RAND()+RAND())-6))-1)+Liquidity_30Y!L13)</x:f>
        <x:v>910034.3311067561</x:v>
      </x:c>
      <x:c r="L396" s="16" t="n">
        <x:f>MAX(0,K396*(1+EXP((LN(1+Assumptions!$C$60)-0.5*Assumptions!$C$61^2)+Assumptions!$C$61*((RAND()+RAND()+RAND()+RAND()+RAND()+RAND()+RAND()+RAND()+RAND()+RAND()+RAND()+RAND())-6))-1)+Liquidity_30Y!M13)</x:f>
        <x:v>1027686.9000109596</x:v>
      </x:c>
      <x:c r="M396" s="16" t="n">
        <x:f>MAX(0,L396*(1+EXP((LN(1+Assumptions!$C$60)-0.5*Assumptions!$C$61^2)+Assumptions!$C$61*((RAND()+RAND()+RAND()+RAND()+RAND()+RAND()+RAND()+RAND()+RAND()+RAND()+RAND()+RAND())-6))-1)+Liquidity_30Y!N13)</x:f>
        <x:v>1095569.138513304</x:v>
      </x:c>
      <x:c r="N396" s="16" t="n">
        <x:f>MAX(0,M396*(1+EXP((LN(1+Assumptions!$C$60)-0.5*Assumptions!$C$61^2)+Assumptions!$C$61*((RAND()+RAND()+RAND()+RAND()+RAND()+RAND()+RAND()+RAND()+RAND()+RAND()+RAND()+RAND())-6))-1)+Liquidity_30Y!O13)</x:f>
        <x:v>1349143.0556628176</x:v>
      </x:c>
      <x:c r="O396" s="16" t="n">
        <x:f>MAX(0,N396*(1+EXP((LN(1+Assumptions!$C$60)-0.5*Assumptions!$C$61^2)+Assumptions!$C$61*((RAND()+RAND()+RAND()+RAND()+RAND()+RAND()+RAND()+RAND()+RAND()+RAND()+RAND()+RAND())-6))-1)+Liquidity_30Y!P13)</x:f>
        <x:v>1532748.4148059364</x:v>
      </x:c>
      <x:c r="P396" s="16" t="n">
        <x:f>MAX(0,O396*(1+EXP((LN(1+Assumptions!$C$60)-0.5*Assumptions!$C$61^2)+Assumptions!$C$61*((RAND()+RAND()+RAND()+RAND()+RAND()+RAND()+RAND()+RAND()+RAND()+RAND()+RAND()+RAND())-6))-1)+Liquidity_30Y!Q13)</x:f>
        <x:v>1712923.2381033415</x:v>
      </x:c>
      <x:c r="Q396" s="16" t="n">
        <x:f>MAX(0,P396*(1+EXP((LN(1+Assumptions!$C$60)-0.5*Assumptions!$C$61^2)+Assumptions!$C$61*((RAND()+RAND()+RAND()+RAND()+RAND()+RAND()+RAND()+RAND()+RAND()+RAND()+RAND()+RAND())-6))-1)+Liquidity_30Y!R13)</x:f>
        <x:v>1835464.5993026355</x:v>
      </x:c>
      <x:c r="R396" s="16" t="n">
        <x:f>MAX(0,Q396*(1+EXP((LN(1+Assumptions!$C$60)-0.5*Assumptions!$C$61^2)+Assumptions!$C$61*((RAND()+RAND()+RAND()+RAND()+RAND()+RAND()+RAND()+RAND()+RAND()+RAND()+RAND()+RAND())-6))-1)+Liquidity_30Y!S13)</x:f>
        <x:v>1505610.995512254</x:v>
      </x:c>
      <x:c r="S396" s="16" t="n">
        <x:f>MAX(0,R396*(1+EXP((LN(1+Assumptions!$C$60)-0.5*Assumptions!$C$61^2)+Assumptions!$C$61*((RAND()+RAND()+RAND()+RAND()+RAND()+RAND()+RAND()+RAND()+RAND()+RAND()+RAND()+RAND())-6))-1)+Liquidity_30Y!T13)</x:f>
        <x:v>1583963.8042762543</x:v>
      </x:c>
      <x:c r="T396" s="16" t="n">
        <x:f>MAX(0,S396*(1+EXP((LN(1+Assumptions!$C$60)-0.5*Assumptions!$C$61^2)+Assumptions!$C$61*((RAND()+RAND()+RAND()+RAND()+RAND()+RAND()+RAND()+RAND()+RAND()+RAND()+RAND()+RAND())-6))-1)+Liquidity_30Y!U13)</x:f>
        <x:v>1465839.159133892</x:v>
      </x:c>
      <x:c r="U396" s="16" t="n">
        <x:f>MAX(0,T396*(1+EXP((LN(1+Assumptions!$C$60)-0.5*Assumptions!$C$61^2)+Assumptions!$C$61*((RAND()+RAND()+RAND()+RAND()+RAND()+RAND()+RAND()+RAND()+RAND()+RAND()+RAND()+RAND())-6))-1)+Liquidity_30Y!V13)</x:f>
        <x:v>1588670.0973568219</x:v>
      </x:c>
      <x:c r="V396" s="16" t="n">
        <x:f>MAX(0,U396*(1+EXP((LN(1+Assumptions!$C$60)-0.5*Assumptions!$C$61^2)+Assumptions!$C$61*((RAND()+RAND()+RAND()+RAND()+RAND()+RAND()+RAND()+RAND()+RAND()+RAND()+RAND()+RAND())-6))-1)+Liquidity_30Y!W13)</x:f>
        <x:v>1761445.2845467187</x:v>
      </x:c>
      <x:c r="W396" s="16" t="n">
        <x:f>MAX(0,V396*(1+EXP((LN(1+Assumptions!$C$60)-0.5*Assumptions!$C$61^2)+Assumptions!$C$61*((RAND()+RAND()+RAND()+RAND()+RAND()+RAND()+RAND()+RAND()+RAND()+RAND()+RAND()+RAND())-6))-1)+Liquidity_30Y!X13)</x:f>
        <x:v>1510280.4887725858</x:v>
      </x:c>
      <x:c r="X396" s="16" t="n">
        <x:f>MAX(0,W396*(1+EXP((LN(1+Assumptions!$C$60)-0.5*Assumptions!$C$61^2)+Assumptions!$C$61*((RAND()+RAND()+RAND()+RAND()+RAND()+RAND()+RAND()+RAND()+RAND()+RAND()+RAND()+RAND())-6))-1)+Liquidity_30Y!Y13)</x:f>
        <x:v>1662020.5541847951</x:v>
      </x:c>
      <x:c r="Y396" s="16" t="n">
        <x:f>MAX(0,X396*(1+EXP((LN(1+Assumptions!$C$60)-0.5*Assumptions!$C$61^2)+Assumptions!$C$61*((RAND()+RAND()+RAND()+RAND()+RAND()+RAND()+RAND()+RAND()+RAND()+RAND()+RAND()+RAND())-6))-1)+Liquidity_30Y!Z13)</x:f>
        <x:v>1798765.9579675025</x:v>
      </x:c>
      <x:c r="Z396" s="16" t="n">
        <x:f>MAX(0,Y396*(1+EXP((LN(1+Assumptions!$C$60)-0.5*Assumptions!$C$61^2)+Assumptions!$C$61*((RAND()+RAND()+RAND()+RAND()+RAND()+RAND()+RAND()+RAND()+RAND()+RAND()+RAND()+RAND())-6))-1)+Liquidity_30Y!AA13)</x:f>
        <x:v>2482622.070547213</x:v>
      </x:c>
      <x:c r="AA396" s="16" t="n">
        <x:f>MAX(0,Z396*(1+EXP((LN(1+Assumptions!$C$60)-0.5*Assumptions!$C$61^2)+Assumptions!$C$61*((RAND()+RAND()+RAND()+RAND()+RAND()+RAND()+RAND()+RAND()+RAND()+RAND()+RAND()+RAND())-6))-1)+Liquidity_30Y!AB13)</x:f>
        <x:v>3254771.424244387</x:v>
      </x:c>
      <x:c r="AB396" s="16" t="n">
        <x:f>MAX(0,AA396*(1+EXP((LN(1+Assumptions!$C$60)-0.5*Assumptions!$C$61^2)+Assumptions!$C$61*((RAND()+RAND()+RAND()+RAND()+RAND()+RAND()+RAND()+RAND()+RAND()+RAND()+RAND()+RAND())-6))-1)+Liquidity_30Y!AC13)</x:f>
        <x:v>4388381.792637866</x:v>
      </x:c>
      <x:c r="AC396" s="16" t="n">
        <x:f>MAX(0,AB396*(1+EXP((LN(1+Assumptions!$C$60)-0.5*Assumptions!$C$61^2)+Assumptions!$C$61*((RAND()+RAND()+RAND()+RAND()+RAND()+RAND()+RAND()+RAND()+RAND()+RAND()+RAND()+RAND())-6))-1)+Liquidity_30Y!AD13)</x:f>
        <x:v>4744732.8737232145</x:v>
      </x:c>
      <x:c r="AD396" s="16" t="n">
        <x:f>MAX(0,AC396*(1+EXP((LN(1+Assumptions!$C$60)-0.5*Assumptions!$C$61^2)+Assumptions!$C$61*((RAND()+RAND()+RAND()+RAND()+RAND()+RAND()+RAND()+RAND()+RAND()+RAND()+RAND()+RAND())-6))-1)+Liquidity_30Y!AE13)</x:f>
        <x:v>4318736.660401211</x:v>
      </x:c>
      <x:c r="AE396" s="16" t="n">
        <x:f>MAX(0,AD396*(1+EXP((LN(1+Assumptions!$C$60)-0.5*Assumptions!$C$61^2)+Assumptions!$C$61*((RAND()+RAND()+RAND()+RAND()+RAND()+RAND()+RAND()+RAND()+RAND()+RAND()+RAND()+RAND())-6))-1)+Liquidity_30Y!AF13)</x:f>
        <x:v>4134622.8854196705</x:v>
      </x:c>
      <x:c r="AF396" s="16" t="n">
        <x:f>MAX(0,AE396*(1+EXP((LN(1+Assumptions!$C$60)-0.5*Assumptions!$C$61^2)+Assumptions!$C$61*((RAND()+RAND()+RAND()+RAND()+RAND()+RAND()+RAND()+RAND()+RAND()+RAND()+RAND()+RAND())-6))-1)+Liquidity_30Y!AG13)</x:f>
        <x:v>4538682.625014464</x:v>
      </x:c>
    </x:row>
    <x:row r="397">
      <x:c r="A397" s="39">
        <x:v>393</x:v>
      </x:c>
      <x:c r="B397" s="16" t="n">
        <x:f>Liquidity_30Y!C14</x:f>
        <x:v>1029031.25</x:v>
      </x:c>
      <x:c r="C397" s="16" t="n">
        <x:f>MAX(0,B397*(1+EXP((LN(1+Assumptions!$C$60)-0.5*Assumptions!$C$61^2)+Assumptions!$C$61*((RAND()+RAND()+RAND()+RAND()+RAND()+RAND()+RAND()+RAND()+RAND()+RAND()+RAND()+RAND())-6))-1)+Liquidity_30Y!D13)</x:f>
        <x:v>1419547.0706486278</x:v>
      </x:c>
      <x:c r="D397" s="16" t="n">
        <x:f>MAX(0,C397*(1+EXP((LN(1+Assumptions!$C$60)-0.5*Assumptions!$C$61^2)+Assumptions!$C$61*((RAND()+RAND()+RAND()+RAND()+RAND()+RAND()+RAND()+RAND()+RAND()+RAND()+RAND()+RAND())-6))-1)+Liquidity_30Y!E13)</x:f>
        <x:v>1651043.342877694</x:v>
      </x:c>
      <x:c r="E397" s="16" t="n">
        <x:f>MAX(0,D397*(1+EXP((LN(1+Assumptions!$C$60)-0.5*Assumptions!$C$61^2)+Assumptions!$C$61*((RAND()+RAND()+RAND()+RAND()+RAND()+RAND()+RAND()+RAND()+RAND()+RAND()+RAND()+RAND())-6))-1)+Liquidity_30Y!F13)</x:f>
        <x:v>1479027.3389742537</x:v>
      </x:c>
      <x:c r="F397" s="16" t="n">
        <x:f>MAX(0,E397*(1+EXP((LN(1+Assumptions!$C$60)-0.5*Assumptions!$C$61^2)+Assumptions!$C$61*((RAND()+RAND()+RAND()+RAND()+RAND()+RAND()+RAND()+RAND()+RAND()+RAND()+RAND()+RAND())-6))-1)+Liquidity_30Y!G13)</x:f>
        <x:v>1401476.318420375</x:v>
      </x:c>
      <x:c r="G397" s="16" t="n">
        <x:f>MAX(0,F397*(1+EXP((LN(1+Assumptions!$C$60)-0.5*Assumptions!$C$61^2)+Assumptions!$C$61*((RAND()+RAND()+RAND()+RAND()+RAND()+RAND()+RAND()+RAND()+RAND()+RAND()+RAND()+RAND())-6))-1)+Liquidity_30Y!H13)</x:f>
        <x:v>2034460.2709001864</x:v>
      </x:c>
      <x:c r="H397" s="16" t="n">
        <x:f>MAX(0,G397*(1+EXP((LN(1+Assumptions!$C$60)-0.5*Assumptions!$C$61^2)+Assumptions!$C$61*((RAND()+RAND()+RAND()+RAND()+RAND()+RAND()+RAND()+RAND()+RAND()+RAND()+RAND()+RAND())-6))-1)+Liquidity_30Y!I13)</x:f>
        <x:v>2330322.8138260557</x:v>
      </x:c>
      <x:c r="I397" s="16" t="n">
        <x:f>MAX(0,H397*(1+EXP((LN(1+Assumptions!$C$60)-0.5*Assumptions!$C$61^2)+Assumptions!$C$61*((RAND()+RAND()+RAND()+RAND()+RAND()+RAND()+RAND()+RAND()+RAND()+RAND()+RAND()+RAND())-6))-1)+Liquidity_30Y!J13)</x:f>
        <x:v>2159358.4136579013</x:v>
      </x:c>
      <x:c r="J397" s="16" t="n">
        <x:f>MAX(0,I397*(1+EXP((LN(1+Assumptions!$C$60)-0.5*Assumptions!$C$61^2)+Assumptions!$C$61*((RAND()+RAND()+RAND()+RAND()+RAND()+RAND()+RAND()+RAND()+RAND()+RAND()+RAND()+RAND())-6))-1)+Liquidity_30Y!K13)</x:f>
        <x:v>2049065.4861910865</x:v>
      </x:c>
      <x:c r="K397" s="16" t="n">
        <x:f>MAX(0,J397*(1+EXP((LN(1+Assumptions!$C$60)-0.5*Assumptions!$C$61^2)+Assumptions!$C$61*((RAND()+RAND()+RAND()+RAND()+RAND()+RAND()+RAND()+RAND()+RAND()+RAND()+RAND()+RAND())-6))-1)+Liquidity_30Y!L13)</x:f>
        <x:v>1507722.3226358518</x:v>
      </x:c>
      <x:c r="L397" s="16" t="n">
        <x:f>MAX(0,K397*(1+EXP((LN(1+Assumptions!$C$60)-0.5*Assumptions!$C$61^2)+Assumptions!$C$61*((RAND()+RAND()+RAND()+RAND()+RAND()+RAND()+RAND()+RAND()+RAND()+RAND()+RAND()+RAND())-6))-1)+Liquidity_30Y!M13)</x:f>
        <x:v>1374889.728173428</x:v>
      </x:c>
      <x:c r="M397" s="16" t="n">
        <x:f>MAX(0,L397*(1+EXP((LN(1+Assumptions!$C$60)-0.5*Assumptions!$C$61^2)+Assumptions!$C$61*((RAND()+RAND()+RAND()+RAND()+RAND()+RAND()+RAND()+RAND()+RAND()+RAND()+RAND()+RAND())-6))-1)+Liquidity_30Y!N13)</x:f>
        <x:v>1259282.1623303427</x:v>
      </x:c>
      <x:c r="N397" s="16" t="n">
        <x:f>MAX(0,M397*(1+EXP((LN(1+Assumptions!$C$60)-0.5*Assumptions!$C$61^2)+Assumptions!$C$61*((RAND()+RAND()+RAND()+RAND()+RAND()+RAND()+RAND()+RAND()+RAND()+RAND()+RAND()+RAND())-6))-1)+Liquidity_30Y!O13)</x:f>
        <x:v>1575834.8732785748</x:v>
      </x:c>
      <x:c r="O397" s="16" t="n">
        <x:f>MAX(0,N397*(1+EXP((LN(1+Assumptions!$C$60)-0.5*Assumptions!$C$61^2)+Assumptions!$C$61*((RAND()+RAND()+RAND()+RAND()+RAND()+RAND()+RAND()+RAND()+RAND()+RAND()+RAND()+RAND())-6))-1)+Liquidity_30Y!P13)</x:f>
        <x:v>1468420.01167601</x:v>
      </x:c>
      <x:c r="P397" s="16" t="n">
        <x:f>MAX(0,O397*(1+EXP((LN(1+Assumptions!$C$60)-0.5*Assumptions!$C$61^2)+Assumptions!$C$61*((RAND()+RAND()+RAND()+RAND()+RAND()+RAND()+RAND()+RAND()+RAND()+RAND()+RAND()+RAND())-6))-1)+Liquidity_30Y!Q13)</x:f>
        <x:v>1563816.7433597846</x:v>
      </x:c>
      <x:c r="Q397" s="16" t="n">
        <x:f>MAX(0,P397*(1+EXP((LN(1+Assumptions!$C$60)-0.5*Assumptions!$C$61^2)+Assumptions!$C$61*((RAND()+RAND()+RAND()+RAND()+RAND()+RAND()+RAND()+RAND()+RAND()+RAND()+RAND()+RAND())-6))-1)+Liquidity_30Y!R13)</x:f>
        <x:v>1834837.6545214322</x:v>
      </x:c>
      <x:c r="R397" s="16" t="n">
        <x:f>MAX(0,Q397*(1+EXP((LN(1+Assumptions!$C$60)-0.5*Assumptions!$C$61^2)+Assumptions!$C$61*((RAND()+RAND()+RAND()+RAND()+RAND()+RAND()+RAND()+RAND()+RAND()+RAND()+RAND()+RAND())-6))-1)+Liquidity_30Y!S13)</x:f>
        <x:v>1948914.0114685455</x:v>
      </x:c>
      <x:c r="S397" s="16" t="n">
        <x:f>MAX(0,R397*(1+EXP((LN(1+Assumptions!$C$60)-0.5*Assumptions!$C$61^2)+Assumptions!$C$61*((RAND()+RAND()+RAND()+RAND()+RAND()+RAND()+RAND()+RAND()+RAND()+RAND()+RAND()+RAND())-6))-1)+Liquidity_30Y!T13)</x:f>
        <x:v>1757727.306336652</x:v>
      </x:c>
      <x:c r="T397" s="16" t="n">
        <x:f>MAX(0,S397*(1+EXP((LN(1+Assumptions!$C$60)-0.5*Assumptions!$C$61^2)+Assumptions!$C$61*((RAND()+RAND()+RAND()+RAND()+RAND()+RAND()+RAND()+RAND()+RAND()+RAND()+RAND()+RAND())-6))-1)+Liquidity_30Y!U13)</x:f>
        <x:v>2230517.2914212407</x:v>
      </x:c>
      <x:c r="U397" s="16" t="n">
        <x:f>MAX(0,T397*(1+EXP((LN(1+Assumptions!$C$60)-0.5*Assumptions!$C$61^2)+Assumptions!$C$61*((RAND()+RAND()+RAND()+RAND()+RAND()+RAND()+RAND()+RAND()+RAND()+RAND()+RAND()+RAND())-6))-1)+Liquidity_30Y!V13)</x:f>
        <x:v>3019322.372319268</x:v>
      </x:c>
      <x:c r="V397" s="16" t="n">
        <x:f>MAX(0,U397*(1+EXP((LN(1+Assumptions!$C$60)-0.5*Assumptions!$C$61^2)+Assumptions!$C$61*((RAND()+RAND()+RAND()+RAND()+RAND()+RAND()+RAND()+RAND()+RAND()+RAND()+RAND()+RAND())-6))-1)+Liquidity_30Y!W13)</x:f>
        <x:v>3513061.7366533466</x:v>
      </x:c>
      <x:c r="W397" s="16" t="n">
        <x:f>MAX(0,V397*(1+EXP((LN(1+Assumptions!$C$60)-0.5*Assumptions!$C$61^2)+Assumptions!$C$61*((RAND()+RAND()+RAND()+RAND()+RAND()+RAND()+RAND()+RAND()+RAND()+RAND()+RAND()+RAND())-6))-1)+Liquidity_30Y!X13)</x:f>
        <x:v>3837249.195845548</x:v>
      </x:c>
      <x:c r="X397" s="16" t="n">
        <x:f>MAX(0,W397*(1+EXP((LN(1+Assumptions!$C$60)-0.5*Assumptions!$C$61^2)+Assumptions!$C$61*((RAND()+RAND()+RAND()+RAND()+RAND()+RAND()+RAND()+RAND()+RAND()+RAND()+RAND()+RAND())-6))-1)+Liquidity_30Y!Y13)</x:f>
        <x:v>5269641.814818069</x:v>
      </x:c>
      <x:c r="Y397" s="16" t="n">
        <x:f>MAX(0,X397*(1+EXP((LN(1+Assumptions!$C$60)-0.5*Assumptions!$C$61^2)+Assumptions!$C$61*((RAND()+RAND()+RAND()+RAND()+RAND()+RAND()+RAND()+RAND()+RAND()+RAND()+RAND()+RAND())-6))-1)+Liquidity_30Y!Z13)</x:f>
        <x:v>6071404.894854744</x:v>
      </x:c>
      <x:c r="Z397" s="16" t="n">
        <x:f>MAX(0,Y397*(1+EXP((LN(1+Assumptions!$C$60)-0.5*Assumptions!$C$61^2)+Assumptions!$C$61*((RAND()+RAND()+RAND()+RAND()+RAND()+RAND()+RAND()+RAND()+RAND()+RAND()+RAND()+RAND())-6))-1)+Liquidity_30Y!AA13)</x:f>
        <x:v>6132832.320882561</x:v>
      </x:c>
      <x:c r="AA397" s="16" t="n">
        <x:f>MAX(0,Z397*(1+EXP((LN(1+Assumptions!$C$60)-0.5*Assumptions!$C$61^2)+Assumptions!$C$61*((RAND()+RAND()+RAND()+RAND()+RAND()+RAND()+RAND()+RAND()+RAND()+RAND()+RAND()+RAND())-6))-1)+Liquidity_30Y!AB13)</x:f>
        <x:v>4731391.784502859</x:v>
      </x:c>
      <x:c r="AB397" s="16" t="n">
        <x:f>MAX(0,AA397*(1+EXP((LN(1+Assumptions!$C$60)-0.5*Assumptions!$C$61^2)+Assumptions!$C$61*((RAND()+RAND()+RAND()+RAND()+RAND()+RAND()+RAND()+RAND()+RAND()+RAND()+RAND()+RAND())-6))-1)+Liquidity_30Y!AC13)</x:f>
        <x:v>3993745.025703799</x:v>
      </x:c>
      <x:c r="AC397" s="16" t="n">
        <x:f>MAX(0,AB397*(1+EXP((LN(1+Assumptions!$C$60)-0.5*Assumptions!$C$61^2)+Assumptions!$C$61*((RAND()+RAND()+RAND()+RAND()+RAND()+RAND()+RAND()+RAND()+RAND()+RAND()+RAND()+RAND())-6))-1)+Liquidity_30Y!AD13)</x:f>
        <x:v>3211781.7355948566</x:v>
      </x:c>
      <x:c r="AD397" s="16" t="n">
        <x:f>MAX(0,AC397*(1+EXP((LN(1+Assumptions!$C$60)-0.5*Assumptions!$C$61^2)+Assumptions!$C$61*((RAND()+RAND()+RAND()+RAND()+RAND()+RAND()+RAND()+RAND()+RAND()+RAND()+RAND()+RAND())-6))-1)+Liquidity_30Y!AE13)</x:f>
        <x:v>4467432.046752337</x:v>
      </x:c>
      <x:c r="AE397" s="16" t="n">
        <x:f>MAX(0,AD397*(1+EXP((LN(1+Assumptions!$C$60)-0.5*Assumptions!$C$61^2)+Assumptions!$C$61*((RAND()+RAND()+RAND()+RAND()+RAND()+RAND()+RAND()+RAND()+RAND()+RAND()+RAND()+RAND())-6))-1)+Liquidity_30Y!AF13)</x:f>
        <x:v>4455559.662152876</x:v>
      </x:c>
      <x:c r="AF397" s="16" t="n">
        <x:f>MAX(0,AE397*(1+EXP((LN(1+Assumptions!$C$60)-0.5*Assumptions!$C$61^2)+Assumptions!$C$61*((RAND()+RAND()+RAND()+RAND()+RAND()+RAND()+RAND()+RAND()+RAND()+RAND()+RAND()+RAND())-6))-1)+Liquidity_30Y!AG13)</x:f>
        <x:v>3667137.494745955</x:v>
      </x:c>
    </x:row>
    <x:row r="398">
      <x:c r="A398" s="39">
        <x:v>394</x:v>
      </x:c>
      <x:c r="B398" s="16" t="n">
        <x:f>Liquidity_30Y!C14</x:f>
        <x:v>1029031.25</x:v>
      </x:c>
      <x:c r="C398" s="16" t="n">
        <x:f>MAX(0,B398*(1+EXP((LN(1+Assumptions!$C$60)-0.5*Assumptions!$C$61^2)+Assumptions!$C$61*((RAND()+RAND()+RAND()+RAND()+RAND()+RAND()+RAND()+RAND()+RAND()+RAND()+RAND()+RAND())-6))-1)+Liquidity_30Y!D13)</x:f>
        <x:v>976843.8921219232</x:v>
      </x:c>
      <x:c r="D398" s="16" t="n">
        <x:f>MAX(0,C398*(1+EXP((LN(1+Assumptions!$C$60)-0.5*Assumptions!$C$61^2)+Assumptions!$C$61*((RAND()+RAND()+RAND()+RAND()+RAND()+RAND()+RAND()+RAND()+RAND()+RAND()+RAND()+RAND())-6))-1)+Liquidity_30Y!E13)</x:f>
        <x:v>903538.4996537445</x:v>
      </x:c>
      <x:c r="E398" s="16" t="n">
        <x:f>MAX(0,D398*(1+EXP((LN(1+Assumptions!$C$60)-0.5*Assumptions!$C$61^2)+Assumptions!$C$61*((RAND()+RAND()+RAND()+RAND()+RAND()+RAND()+RAND()+RAND()+RAND()+RAND()+RAND()+RAND())-6))-1)+Liquidity_30Y!F13)</x:f>
        <x:v>793782.8470956549</x:v>
      </x:c>
      <x:c r="F398" s="16" t="n">
        <x:f>MAX(0,E398*(1+EXP((LN(1+Assumptions!$C$60)-0.5*Assumptions!$C$61^2)+Assumptions!$C$61*((RAND()+RAND()+RAND()+RAND()+RAND()+RAND()+RAND()+RAND()+RAND()+RAND()+RAND()+RAND())-6))-1)+Liquidity_30Y!G13)</x:f>
        <x:v>869775.3939182906</x:v>
      </x:c>
      <x:c r="G398" s="16" t="n">
        <x:f>MAX(0,F398*(1+EXP((LN(1+Assumptions!$C$60)-0.5*Assumptions!$C$61^2)+Assumptions!$C$61*((RAND()+RAND()+RAND()+RAND()+RAND()+RAND()+RAND()+RAND()+RAND()+RAND()+RAND()+RAND())-6))-1)+Liquidity_30Y!H13)</x:f>
        <x:v>922771.888272078</x:v>
      </x:c>
      <x:c r="H398" s="16" t="n">
        <x:f>MAX(0,G398*(1+EXP((LN(1+Assumptions!$C$60)-0.5*Assumptions!$C$61^2)+Assumptions!$C$61*((RAND()+RAND()+RAND()+RAND()+RAND()+RAND()+RAND()+RAND()+RAND()+RAND()+RAND()+RAND())-6))-1)+Liquidity_30Y!I13)</x:f>
        <x:v>732665.821290581</x:v>
      </x:c>
      <x:c r="I398" s="16" t="n">
        <x:f>MAX(0,H398*(1+EXP((LN(1+Assumptions!$C$60)-0.5*Assumptions!$C$61^2)+Assumptions!$C$61*((RAND()+RAND()+RAND()+RAND()+RAND()+RAND()+RAND()+RAND()+RAND()+RAND()+RAND()+RAND())-6))-1)+Liquidity_30Y!J13)</x:f>
        <x:v>727052.0872003306</x:v>
      </x:c>
      <x:c r="J398" s="16" t="n">
        <x:f>MAX(0,I398*(1+EXP((LN(1+Assumptions!$C$60)-0.5*Assumptions!$C$61^2)+Assumptions!$C$61*((RAND()+RAND()+RAND()+RAND()+RAND()+RAND()+RAND()+RAND()+RAND()+RAND()+RAND()+RAND())-6))-1)+Liquidity_30Y!K13)</x:f>
        <x:v>749758.8965167933</x:v>
      </x:c>
      <x:c r="K398" s="16" t="n">
        <x:f>MAX(0,J398*(1+EXP((LN(1+Assumptions!$C$60)-0.5*Assumptions!$C$61^2)+Assumptions!$C$61*((RAND()+RAND()+RAND()+RAND()+RAND()+RAND()+RAND()+RAND()+RAND()+RAND()+RAND()+RAND())-6))-1)+Liquidity_30Y!L13)</x:f>
        <x:v>775256.7046985839</x:v>
      </x:c>
      <x:c r="L398" s="16" t="n">
        <x:f>MAX(0,K398*(1+EXP((LN(1+Assumptions!$C$60)-0.5*Assumptions!$C$61^2)+Assumptions!$C$61*((RAND()+RAND()+RAND()+RAND()+RAND()+RAND()+RAND()+RAND()+RAND()+RAND()+RAND()+RAND())-6))-1)+Liquidity_30Y!M13)</x:f>
        <x:v>1193260.3613141687</x:v>
      </x:c>
      <x:c r="M398" s="16" t="n">
        <x:f>MAX(0,L398*(1+EXP((LN(1+Assumptions!$C$60)-0.5*Assumptions!$C$61^2)+Assumptions!$C$61*((RAND()+RAND()+RAND()+RAND()+RAND()+RAND()+RAND()+RAND()+RAND()+RAND()+RAND()+RAND())-6))-1)+Liquidity_30Y!N13)</x:f>
        <x:v>1454766.3722911654</x:v>
      </x:c>
      <x:c r="N398" s="16" t="n">
        <x:f>MAX(0,M398*(1+EXP((LN(1+Assumptions!$C$60)-0.5*Assumptions!$C$61^2)+Assumptions!$C$61*((RAND()+RAND()+RAND()+RAND()+RAND()+RAND()+RAND()+RAND()+RAND()+RAND()+RAND()+RAND())-6))-1)+Liquidity_30Y!O13)</x:f>
        <x:v>1584002.001149742</x:v>
      </x:c>
      <x:c r="O398" s="16" t="n">
        <x:f>MAX(0,N398*(1+EXP((LN(1+Assumptions!$C$60)-0.5*Assumptions!$C$61^2)+Assumptions!$C$61*((RAND()+RAND()+RAND()+RAND()+RAND()+RAND()+RAND()+RAND()+RAND()+RAND()+RAND()+RAND())-6))-1)+Liquidity_30Y!P13)</x:f>
        <x:v>1658063.92202759</x:v>
      </x:c>
      <x:c r="P398" s="16" t="n">
        <x:f>MAX(0,O398*(1+EXP((LN(1+Assumptions!$C$60)-0.5*Assumptions!$C$61^2)+Assumptions!$C$61*((RAND()+RAND()+RAND()+RAND()+RAND()+RAND()+RAND()+RAND()+RAND()+RAND()+RAND()+RAND())-6))-1)+Liquidity_30Y!Q13)</x:f>
        <x:v>1653247.243914717</x:v>
      </x:c>
      <x:c r="Q398" s="16" t="n">
        <x:f>MAX(0,P398*(1+EXP((LN(1+Assumptions!$C$60)-0.5*Assumptions!$C$61^2)+Assumptions!$C$61*((RAND()+RAND()+RAND()+RAND()+RAND()+RAND()+RAND()+RAND()+RAND()+RAND()+RAND()+RAND())-6))-1)+Liquidity_30Y!R13)</x:f>
        <x:v>1631042.16558736</x:v>
      </x:c>
      <x:c r="R398" s="16" t="n">
        <x:f>MAX(0,Q398*(1+EXP((LN(1+Assumptions!$C$60)-0.5*Assumptions!$C$61^2)+Assumptions!$C$61*((RAND()+RAND()+RAND()+RAND()+RAND()+RAND()+RAND()+RAND()+RAND()+RAND()+RAND()+RAND())-6))-1)+Liquidity_30Y!S13)</x:f>
        <x:v>1501304.641612143</x:v>
      </x:c>
      <x:c r="S398" s="16" t="n">
        <x:f>MAX(0,R398*(1+EXP((LN(1+Assumptions!$C$60)-0.5*Assumptions!$C$61^2)+Assumptions!$C$61*((RAND()+RAND()+RAND()+RAND()+RAND()+RAND()+RAND()+RAND()+RAND()+RAND()+RAND()+RAND())-6))-1)+Liquidity_30Y!T13)</x:f>
        <x:v>1415050.4299561458</x:v>
      </x:c>
      <x:c r="T398" s="16" t="n">
        <x:f>MAX(0,S398*(1+EXP((LN(1+Assumptions!$C$60)-0.5*Assumptions!$C$61^2)+Assumptions!$C$61*((RAND()+RAND()+RAND()+RAND()+RAND()+RAND()+RAND()+RAND()+RAND()+RAND()+RAND()+RAND())-6))-1)+Liquidity_30Y!U13)</x:f>
        <x:v>1120628.588446159</x:v>
      </x:c>
      <x:c r="U398" s="16" t="n">
        <x:f>MAX(0,T398*(1+EXP((LN(1+Assumptions!$C$60)-0.5*Assumptions!$C$61^2)+Assumptions!$C$61*((RAND()+RAND()+RAND()+RAND()+RAND()+RAND()+RAND()+RAND()+RAND()+RAND()+RAND()+RAND())-6))-1)+Liquidity_30Y!V13)</x:f>
        <x:v>1320817.9702356409</x:v>
      </x:c>
      <x:c r="V398" s="16" t="n">
        <x:f>MAX(0,U398*(1+EXP((LN(1+Assumptions!$C$60)-0.5*Assumptions!$C$61^2)+Assumptions!$C$61*((RAND()+RAND()+RAND()+RAND()+RAND()+RAND()+RAND()+RAND()+RAND()+RAND()+RAND()+RAND())-6))-1)+Liquidity_30Y!W13)</x:f>
        <x:v>1345360.2721493985</x:v>
      </x:c>
      <x:c r="W398" s="16" t="n">
        <x:f>MAX(0,V398*(1+EXP((LN(1+Assumptions!$C$60)-0.5*Assumptions!$C$61^2)+Assumptions!$C$61*((RAND()+RAND()+RAND()+RAND()+RAND()+RAND()+RAND()+RAND()+RAND()+RAND()+RAND()+RAND())-6))-1)+Liquidity_30Y!X13)</x:f>
        <x:v>1261153.852953273</x:v>
      </x:c>
      <x:c r="X398" s="16" t="n">
        <x:f>MAX(0,W398*(1+EXP((LN(1+Assumptions!$C$60)-0.5*Assumptions!$C$61^2)+Assumptions!$C$61*((RAND()+RAND()+RAND()+RAND()+RAND()+RAND()+RAND()+RAND()+RAND()+RAND()+RAND()+RAND())-6))-1)+Liquidity_30Y!Y13)</x:f>
        <x:v>1680785.4991856453</x:v>
      </x:c>
      <x:c r="Y398" s="16" t="n">
        <x:f>MAX(0,X398*(1+EXP((LN(1+Assumptions!$C$60)-0.5*Assumptions!$C$61^2)+Assumptions!$C$61*((RAND()+RAND()+RAND()+RAND()+RAND()+RAND()+RAND()+RAND()+RAND()+RAND()+RAND()+RAND())-6))-1)+Liquidity_30Y!Z13)</x:f>
        <x:v>1844641.6911853508</x:v>
      </x:c>
      <x:c r="Z398" s="16" t="n">
        <x:f>MAX(0,Y398*(1+EXP((LN(1+Assumptions!$C$60)-0.5*Assumptions!$C$61^2)+Assumptions!$C$61*((RAND()+RAND()+RAND()+RAND()+RAND()+RAND()+RAND()+RAND()+RAND()+RAND()+RAND()+RAND())-6))-1)+Liquidity_30Y!AA13)</x:f>
        <x:v>1821494.4313577516</x:v>
      </x:c>
      <x:c r="AA398" s="16" t="n">
        <x:f>MAX(0,Z398*(1+EXP((LN(1+Assumptions!$C$60)-0.5*Assumptions!$C$61^2)+Assumptions!$C$61*((RAND()+RAND()+RAND()+RAND()+RAND()+RAND()+RAND()+RAND()+RAND()+RAND()+RAND()+RAND())-6))-1)+Liquidity_30Y!AB13)</x:f>
        <x:v>2112331.989511672</x:v>
      </x:c>
      <x:c r="AB398" s="16" t="n">
        <x:f>MAX(0,AA398*(1+EXP((LN(1+Assumptions!$C$60)-0.5*Assumptions!$C$61^2)+Assumptions!$C$61*((RAND()+RAND()+RAND()+RAND()+RAND()+RAND()+RAND()+RAND()+RAND()+RAND()+RAND()+RAND())-6))-1)+Liquidity_30Y!AC13)</x:f>
        <x:v>2442667.863623522</x:v>
      </x:c>
      <x:c r="AC398" s="16" t="n">
        <x:f>MAX(0,AB398*(1+EXP((LN(1+Assumptions!$C$60)-0.5*Assumptions!$C$61^2)+Assumptions!$C$61*((RAND()+RAND()+RAND()+RAND()+RAND()+RAND()+RAND()+RAND()+RAND()+RAND()+RAND()+RAND())-6))-1)+Liquidity_30Y!AD13)</x:f>
        <x:v>2230274.779569307</x:v>
      </x:c>
      <x:c r="AD398" s="16" t="n">
        <x:f>MAX(0,AC398*(1+EXP((LN(1+Assumptions!$C$60)-0.5*Assumptions!$C$61^2)+Assumptions!$C$61*((RAND()+RAND()+RAND()+RAND()+RAND()+RAND()+RAND()+RAND()+RAND()+RAND()+RAND()+RAND())-6))-1)+Liquidity_30Y!AE13)</x:f>
        <x:v>2548636.2200253466</x:v>
      </x:c>
      <x:c r="AE398" s="16" t="n">
        <x:f>MAX(0,AD398*(1+EXP((LN(1+Assumptions!$C$60)-0.5*Assumptions!$C$61^2)+Assumptions!$C$61*((RAND()+RAND()+RAND()+RAND()+RAND()+RAND()+RAND()+RAND()+RAND()+RAND()+RAND()+RAND())-6))-1)+Liquidity_30Y!AF13)</x:f>
        <x:v>3021536.1999562727</x:v>
      </x:c>
      <x:c r="AF398" s="16" t="n">
        <x:f>MAX(0,AE398*(1+EXP((LN(1+Assumptions!$C$60)-0.5*Assumptions!$C$61^2)+Assumptions!$C$61*((RAND()+RAND()+RAND()+RAND()+RAND()+RAND()+RAND()+RAND()+RAND()+RAND()+RAND()+RAND())-6))-1)+Liquidity_30Y!AG13)</x:f>
        <x:v>3300622.1374880048</x:v>
      </x:c>
    </x:row>
    <x:row r="399">
      <x:c r="A399" s="39">
        <x:v>395</x:v>
      </x:c>
      <x:c r="B399" s="16" t="n">
        <x:f>Liquidity_30Y!C14</x:f>
        <x:v>1029031.25</x:v>
      </x:c>
      <x:c r="C399" s="16" t="n">
        <x:f>MAX(0,B399*(1+EXP((LN(1+Assumptions!$C$60)-0.5*Assumptions!$C$61^2)+Assumptions!$C$61*((RAND()+RAND()+RAND()+RAND()+RAND()+RAND()+RAND()+RAND()+RAND()+RAND()+RAND()+RAND())-6))-1)+Liquidity_30Y!D13)</x:f>
        <x:v>1042684.1408806178</x:v>
      </x:c>
      <x:c r="D399" s="16" t="n">
        <x:f>MAX(0,C399*(1+EXP((LN(1+Assumptions!$C$60)-0.5*Assumptions!$C$61^2)+Assumptions!$C$61*((RAND()+RAND()+RAND()+RAND()+RAND()+RAND()+RAND()+RAND()+RAND()+RAND()+RAND()+RAND())-6))-1)+Liquidity_30Y!E13)</x:f>
        <x:v>901667.6814803658</x:v>
      </x:c>
      <x:c r="E399" s="16" t="n">
        <x:f>MAX(0,D399*(1+EXP((LN(1+Assumptions!$C$60)-0.5*Assumptions!$C$61^2)+Assumptions!$C$61*((RAND()+RAND()+RAND()+RAND()+RAND()+RAND()+RAND()+RAND()+RAND()+RAND()+RAND()+RAND())-6))-1)+Liquidity_30Y!F13)</x:f>
        <x:v>946160.0465453265</x:v>
      </x:c>
      <x:c r="F399" s="16" t="n">
        <x:f>MAX(0,E399*(1+EXP((LN(1+Assumptions!$C$60)-0.5*Assumptions!$C$61^2)+Assumptions!$C$61*((RAND()+RAND()+RAND()+RAND()+RAND()+RAND()+RAND()+RAND()+RAND()+RAND()+RAND()+RAND())-6))-1)+Liquidity_30Y!G13)</x:f>
        <x:v>970143.6545876245</x:v>
      </x:c>
      <x:c r="G399" s="16" t="n">
        <x:f>MAX(0,F399*(1+EXP((LN(1+Assumptions!$C$60)-0.5*Assumptions!$C$61^2)+Assumptions!$C$61*((RAND()+RAND()+RAND()+RAND()+RAND()+RAND()+RAND()+RAND()+RAND()+RAND()+RAND()+RAND())-6))-1)+Liquidity_30Y!H13)</x:f>
        <x:v>941969.5382255275</x:v>
      </x:c>
      <x:c r="H399" s="16" t="n">
        <x:f>MAX(0,G399*(1+EXP((LN(1+Assumptions!$C$60)-0.5*Assumptions!$C$61^2)+Assumptions!$C$61*((RAND()+RAND()+RAND()+RAND()+RAND()+RAND()+RAND()+RAND()+RAND()+RAND()+RAND()+RAND())-6))-1)+Liquidity_30Y!I13)</x:f>
        <x:v>908696.7950652229</x:v>
      </x:c>
      <x:c r="I399" s="16" t="n">
        <x:f>MAX(0,H399*(1+EXP((LN(1+Assumptions!$C$60)-0.5*Assumptions!$C$61^2)+Assumptions!$C$61*((RAND()+RAND()+RAND()+RAND()+RAND()+RAND()+RAND()+RAND()+RAND()+RAND()+RAND()+RAND())-6))-1)+Liquidity_30Y!J13)</x:f>
        <x:v>879347.8592949853</x:v>
      </x:c>
      <x:c r="J399" s="16" t="n">
        <x:f>MAX(0,I399*(1+EXP((LN(1+Assumptions!$C$60)-0.5*Assumptions!$C$61^2)+Assumptions!$C$61*((RAND()+RAND()+RAND()+RAND()+RAND()+RAND()+RAND()+RAND()+RAND()+RAND()+RAND()+RAND())-6))-1)+Liquidity_30Y!K13)</x:f>
        <x:v>1017654.5190636643</x:v>
      </x:c>
      <x:c r="K399" s="16" t="n">
        <x:f>MAX(0,J399*(1+EXP((LN(1+Assumptions!$C$60)-0.5*Assumptions!$C$61^2)+Assumptions!$C$61*((RAND()+RAND()+RAND()+RAND()+RAND()+RAND()+RAND()+RAND()+RAND()+RAND()+RAND()+RAND())-6))-1)+Liquidity_30Y!L13)</x:f>
        <x:v>949088.6385577752</x:v>
      </x:c>
      <x:c r="L399" s="16" t="n">
        <x:f>MAX(0,K399*(1+EXP((LN(1+Assumptions!$C$60)-0.5*Assumptions!$C$61^2)+Assumptions!$C$61*((RAND()+RAND()+RAND()+RAND()+RAND()+RAND()+RAND()+RAND()+RAND()+RAND()+RAND()+RAND())-6))-1)+Liquidity_30Y!M13)</x:f>
        <x:v>1067819.1922911874</x:v>
      </x:c>
      <x:c r="M399" s="16" t="n">
        <x:f>MAX(0,L399*(1+EXP((LN(1+Assumptions!$C$60)-0.5*Assumptions!$C$61^2)+Assumptions!$C$61*((RAND()+RAND()+RAND()+RAND()+RAND()+RAND()+RAND()+RAND()+RAND()+RAND()+RAND()+RAND())-6))-1)+Liquidity_30Y!N13)</x:f>
        <x:v>980890.126955744</x:v>
      </x:c>
      <x:c r="N399" s="16" t="n">
        <x:f>MAX(0,M399*(1+EXP((LN(1+Assumptions!$C$60)-0.5*Assumptions!$C$61^2)+Assumptions!$C$61*((RAND()+RAND()+RAND()+RAND()+RAND()+RAND()+RAND()+RAND()+RAND()+RAND()+RAND()+RAND())-6))-1)+Liquidity_30Y!O13)</x:f>
        <x:v>1511719.5103992678</x:v>
      </x:c>
      <x:c r="O399" s="16" t="n">
        <x:f>MAX(0,N399*(1+EXP((LN(1+Assumptions!$C$60)-0.5*Assumptions!$C$61^2)+Assumptions!$C$61*((RAND()+RAND()+RAND()+RAND()+RAND()+RAND()+RAND()+RAND()+RAND()+RAND()+RAND()+RAND())-6))-1)+Liquidity_30Y!P13)</x:f>
        <x:v>1661376.314704828</x:v>
      </x:c>
      <x:c r="P399" s="16" t="n">
        <x:f>MAX(0,O399*(1+EXP((LN(1+Assumptions!$C$60)-0.5*Assumptions!$C$61^2)+Assumptions!$C$61*((RAND()+RAND()+RAND()+RAND()+RAND()+RAND()+RAND()+RAND()+RAND()+RAND()+RAND()+RAND())-6))-1)+Liquidity_30Y!Q13)</x:f>
        <x:v>1833094.3154597087</x:v>
      </x:c>
      <x:c r="Q399" s="16" t="n">
        <x:f>MAX(0,P399*(1+EXP((LN(1+Assumptions!$C$60)-0.5*Assumptions!$C$61^2)+Assumptions!$C$61*((RAND()+RAND()+RAND()+RAND()+RAND()+RAND()+RAND()+RAND()+RAND()+RAND()+RAND()+RAND())-6))-1)+Liquidity_30Y!R13)</x:f>
        <x:v>1959534.5124810603</x:v>
      </x:c>
      <x:c r="R399" s="16" t="n">
        <x:f>MAX(0,Q399*(1+EXP((LN(1+Assumptions!$C$60)-0.5*Assumptions!$C$61^2)+Assumptions!$C$61*((RAND()+RAND()+RAND()+RAND()+RAND()+RAND()+RAND()+RAND()+RAND()+RAND()+RAND()+RAND())-6))-1)+Liquidity_30Y!S13)</x:f>
        <x:v>2669741.345492023</x:v>
      </x:c>
      <x:c r="S399" s="16" t="n">
        <x:f>MAX(0,R399*(1+EXP((LN(1+Assumptions!$C$60)-0.5*Assumptions!$C$61^2)+Assumptions!$C$61*((RAND()+RAND()+RAND()+RAND()+RAND()+RAND()+RAND()+RAND()+RAND()+RAND()+RAND()+RAND())-6))-1)+Liquidity_30Y!T13)</x:f>
        <x:v>2597311.913424783</x:v>
      </x:c>
      <x:c r="T399" s="16" t="n">
        <x:f>MAX(0,S399*(1+EXP((LN(1+Assumptions!$C$60)-0.5*Assumptions!$C$61^2)+Assumptions!$C$61*((RAND()+RAND()+RAND()+RAND()+RAND()+RAND()+RAND()+RAND()+RAND()+RAND()+RAND()+RAND())-6))-1)+Liquidity_30Y!U13)</x:f>
        <x:v>3027299.489238985</x:v>
      </x:c>
      <x:c r="U399" s="16" t="n">
        <x:f>MAX(0,T399*(1+EXP((LN(1+Assumptions!$C$60)-0.5*Assumptions!$C$61^2)+Assumptions!$C$61*((RAND()+RAND()+RAND()+RAND()+RAND()+RAND()+RAND()+RAND()+RAND()+RAND()+RAND()+RAND())-6))-1)+Liquidity_30Y!V13)</x:f>
        <x:v>2807339.0754739987</x:v>
      </x:c>
      <x:c r="V399" s="16" t="n">
        <x:f>MAX(0,U399*(1+EXP((LN(1+Assumptions!$C$60)-0.5*Assumptions!$C$61^2)+Assumptions!$C$61*((RAND()+RAND()+RAND()+RAND()+RAND()+RAND()+RAND()+RAND()+RAND()+RAND()+RAND()+RAND())-6))-1)+Liquidity_30Y!W13)</x:f>
        <x:v>4112869.994159802</x:v>
      </x:c>
      <x:c r="W399" s="16" t="n">
        <x:f>MAX(0,V399*(1+EXP((LN(1+Assumptions!$C$60)-0.5*Assumptions!$C$61^2)+Assumptions!$C$61*((RAND()+RAND()+RAND()+RAND()+RAND()+RAND()+RAND()+RAND()+RAND()+RAND()+RAND()+RAND())-6))-1)+Liquidity_30Y!X13)</x:f>
        <x:v>4197839.582384952</x:v>
      </x:c>
      <x:c r="X399" s="16" t="n">
        <x:f>MAX(0,W399*(1+EXP((LN(1+Assumptions!$C$60)-0.5*Assumptions!$C$61^2)+Assumptions!$C$61*((RAND()+RAND()+RAND()+RAND()+RAND()+RAND()+RAND()+RAND()+RAND()+RAND()+RAND()+RAND())-6))-1)+Liquidity_30Y!Y13)</x:f>
        <x:v>4037812.5359562915</x:v>
      </x:c>
      <x:c r="Y399" s="16" t="n">
        <x:f>MAX(0,X399*(1+EXP((LN(1+Assumptions!$C$60)-0.5*Assumptions!$C$61^2)+Assumptions!$C$61*((RAND()+RAND()+RAND()+RAND()+RAND()+RAND()+RAND()+RAND()+RAND()+RAND()+RAND()+RAND())-6))-1)+Liquidity_30Y!Z13)</x:f>
        <x:v>3370857.3302996717</x:v>
      </x:c>
      <x:c r="Z399" s="16" t="n">
        <x:f>MAX(0,Y399*(1+EXP((LN(1+Assumptions!$C$60)-0.5*Assumptions!$C$61^2)+Assumptions!$C$61*((RAND()+RAND()+RAND()+RAND()+RAND()+RAND()+RAND()+RAND()+RAND()+RAND()+RAND()+RAND())-6))-1)+Liquidity_30Y!AA13)</x:f>
        <x:v>2757190.321311816</x:v>
      </x:c>
      <x:c r="AA399" s="16" t="n">
        <x:f>MAX(0,Z399*(1+EXP((LN(1+Assumptions!$C$60)-0.5*Assumptions!$C$61^2)+Assumptions!$C$61*((RAND()+RAND()+RAND()+RAND()+RAND()+RAND()+RAND()+RAND()+RAND()+RAND()+RAND()+RAND())-6))-1)+Liquidity_30Y!AB13)</x:f>
        <x:v>2825297.831616958</x:v>
      </x:c>
      <x:c r="AB399" s="16" t="n">
        <x:f>MAX(0,AA399*(1+EXP((LN(1+Assumptions!$C$60)-0.5*Assumptions!$C$61^2)+Assumptions!$C$61*((RAND()+RAND()+RAND()+RAND()+RAND()+RAND()+RAND()+RAND()+RAND()+RAND()+RAND()+RAND())-6))-1)+Liquidity_30Y!AC13)</x:f>
        <x:v>3166951.17490591</x:v>
      </x:c>
      <x:c r="AC399" s="16" t="n">
        <x:f>MAX(0,AB399*(1+EXP((LN(1+Assumptions!$C$60)-0.5*Assumptions!$C$61^2)+Assumptions!$C$61*((RAND()+RAND()+RAND()+RAND()+RAND()+RAND()+RAND()+RAND()+RAND()+RAND()+RAND()+RAND())-6))-1)+Liquidity_30Y!AD13)</x:f>
        <x:v>3156065.8214096143</x:v>
      </x:c>
      <x:c r="AD399" s="16" t="n">
        <x:f>MAX(0,AC399*(1+EXP((LN(1+Assumptions!$C$60)-0.5*Assumptions!$C$61^2)+Assumptions!$C$61*((RAND()+RAND()+RAND()+RAND()+RAND()+RAND()+RAND()+RAND()+RAND()+RAND()+RAND()+RAND())-6))-1)+Liquidity_30Y!AE13)</x:f>
        <x:v>2885033.1992661543</x:v>
      </x:c>
      <x:c r="AE399" s="16" t="n">
        <x:f>MAX(0,AD399*(1+EXP((LN(1+Assumptions!$C$60)-0.5*Assumptions!$C$61^2)+Assumptions!$C$61*((RAND()+RAND()+RAND()+RAND()+RAND()+RAND()+RAND()+RAND()+RAND()+RAND()+RAND()+RAND())-6))-1)+Liquidity_30Y!AF13)</x:f>
        <x:v>2961890.5742696174</x:v>
      </x:c>
      <x:c r="AF399" s="16" t="n">
        <x:f>MAX(0,AE399*(1+EXP((LN(1+Assumptions!$C$60)-0.5*Assumptions!$C$61^2)+Assumptions!$C$61*((RAND()+RAND()+RAND()+RAND()+RAND()+RAND()+RAND()+RAND()+RAND()+RAND()+RAND()+RAND())-6))-1)+Liquidity_30Y!AG13)</x:f>
        <x:v>2853202.0317831114</x:v>
      </x:c>
    </x:row>
    <x:row r="400">
      <x:c r="A400" s="39">
        <x:v>396</x:v>
      </x:c>
      <x:c r="B400" s="16" t="n">
        <x:f>Liquidity_30Y!C14</x:f>
        <x:v>1029031.25</x:v>
      </x:c>
      <x:c r="C400" s="16" t="n">
        <x:f>MAX(0,B400*(1+EXP((LN(1+Assumptions!$C$60)-0.5*Assumptions!$C$61^2)+Assumptions!$C$61*((RAND()+RAND()+RAND()+RAND()+RAND()+RAND()+RAND()+RAND()+RAND()+RAND()+RAND()+RAND())-6))-1)+Liquidity_30Y!D13)</x:f>
        <x:v>1047390.0208715011</x:v>
      </x:c>
      <x:c r="D400" s="16" t="n">
        <x:f>MAX(0,C400*(1+EXP((LN(1+Assumptions!$C$60)-0.5*Assumptions!$C$61^2)+Assumptions!$C$61*((RAND()+RAND()+RAND()+RAND()+RAND()+RAND()+RAND()+RAND()+RAND()+RAND()+RAND()+RAND())-6))-1)+Liquidity_30Y!E13)</x:f>
        <x:v>1249392.6117480674</x:v>
      </x:c>
      <x:c r="E400" s="16" t="n">
        <x:f>MAX(0,D400*(1+EXP((LN(1+Assumptions!$C$60)-0.5*Assumptions!$C$61^2)+Assumptions!$C$61*((RAND()+RAND()+RAND()+RAND()+RAND()+RAND()+RAND()+RAND()+RAND()+RAND()+RAND()+RAND())-6))-1)+Liquidity_30Y!F13)</x:f>
        <x:v>1155993.6727284035</x:v>
      </x:c>
      <x:c r="F400" s="16" t="n">
        <x:f>MAX(0,E400*(1+EXP((LN(1+Assumptions!$C$60)-0.5*Assumptions!$C$61^2)+Assumptions!$C$61*((RAND()+RAND()+RAND()+RAND()+RAND()+RAND()+RAND()+RAND()+RAND()+RAND()+RAND()+RAND())-6))-1)+Liquidity_30Y!G13)</x:f>
        <x:v>1096382.2562824313</x:v>
      </x:c>
      <x:c r="G400" s="16" t="n">
        <x:f>MAX(0,F400*(1+EXP((LN(1+Assumptions!$C$60)-0.5*Assumptions!$C$61^2)+Assumptions!$C$61*((RAND()+RAND()+RAND()+RAND()+RAND()+RAND()+RAND()+RAND()+RAND()+RAND()+RAND()+RAND())-6))-1)+Liquidity_30Y!H13)</x:f>
        <x:v>1207027.4678872332</x:v>
      </x:c>
      <x:c r="H400" s="16" t="n">
        <x:f>MAX(0,G400*(1+EXP((LN(1+Assumptions!$C$60)-0.5*Assumptions!$C$61^2)+Assumptions!$C$61*((RAND()+RAND()+RAND()+RAND()+RAND()+RAND()+RAND()+RAND()+RAND()+RAND()+RAND()+RAND())-6))-1)+Liquidity_30Y!I13)</x:f>
        <x:v>1540777.667756659</x:v>
      </x:c>
      <x:c r="I400" s="16" t="n">
        <x:f>MAX(0,H400*(1+EXP((LN(1+Assumptions!$C$60)-0.5*Assumptions!$C$61^2)+Assumptions!$C$61*((RAND()+RAND()+RAND()+RAND()+RAND()+RAND()+RAND()+RAND()+RAND()+RAND()+RAND()+RAND())-6))-1)+Liquidity_30Y!J13)</x:f>
        <x:v>1393450.4593760269</x:v>
      </x:c>
      <x:c r="J400" s="16" t="n">
        <x:f>MAX(0,I400*(1+EXP((LN(1+Assumptions!$C$60)-0.5*Assumptions!$C$61^2)+Assumptions!$C$61*((RAND()+RAND()+RAND()+RAND()+RAND()+RAND()+RAND()+RAND()+RAND()+RAND()+RAND()+RAND())-6))-1)+Liquidity_30Y!K13)</x:f>
        <x:v>1453632.6734934137</x:v>
      </x:c>
      <x:c r="K400" s="16" t="n">
        <x:f>MAX(0,J400*(1+EXP((LN(1+Assumptions!$C$60)-0.5*Assumptions!$C$61^2)+Assumptions!$C$61*((RAND()+RAND()+RAND()+RAND()+RAND()+RAND()+RAND()+RAND()+RAND()+RAND()+RAND()+RAND())-6))-1)+Liquidity_30Y!L13)</x:f>
        <x:v>1847902.2123356906</x:v>
      </x:c>
      <x:c r="L400" s="16" t="n">
        <x:f>MAX(0,K400*(1+EXP((LN(1+Assumptions!$C$60)-0.5*Assumptions!$C$61^2)+Assumptions!$C$61*((RAND()+RAND()+RAND()+RAND()+RAND()+RAND()+RAND()+RAND()+RAND()+RAND()+RAND()+RAND())-6))-1)+Liquidity_30Y!M13)</x:f>
        <x:v>1549939.520210791</x:v>
      </x:c>
      <x:c r="M400" s="16" t="n">
        <x:f>MAX(0,L400*(1+EXP((LN(1+Assumptions!$C$60)-0.5*Assumptions!$C$61^2)+Assumptions!$C$61*((RAND()+RAND()+RAND()+RAND()+RAND()+RAND()+RAND()+RAND()+RAND()+RAND()+RAND()+RAND())-6))-1)+Liquidity_30Y!N13)</x:f>
        <x:v>1119723.2372079403</x:v>
      </x:c>
      <x:c r="N400" s="16" t="n">
        <x:f>MAX(0,M400*(1+EXP((LN(1+Assumptions!$C$60)-0.5*Assumptions!$C$61^2)+Assumptions!$C$61*((RAND()+RAND()+RAND()+RAND()+RAND()+RAND()+RAND()+RAND()+RAND()+RAND()+RAND()+RAND())-6))-1)+Liquidity_30Y!O13)</x:f>
        <x:v>1121284.1410191052</x:v>
      </x:c>
      <x:c r="O400" s="16" t="n">
        <x:f>MAX(0,N400*(1+EXP((LN(1+Assumptions!$C$60)-0.5*Assumptions!$C$61^2)+Assumptions!$C$61*((RAND()+RAND()+RAND()+RAND()+RAND()+RAND()+RAND()+RAND()+RAND()+RAND()+RAND()+RAND())-6))-1)+Liquidity_30Y!P13)</x:f>
        <x:v>995782.836503722</x:v>
      </x:c>
      <x:c r="P400" s="16" t="n">
        <x:f>MAX(0,O400*(1+EXP((LN(1+Assumptions!$C$60)-0.5*Assumptions!$C$61^2)+Assumptions!$C$61*((RAND()+RAND()+RAND()+RAND()+RAND()+RAND()+RAND()+RAND()+RAND()+RAND()+RAND()+RAND())-6))-1)+Liquidity_30Y!Q13)</x:f>
        <x:v>973022.9183623556</x:v>
      </x:c>
      <x:c r="Q400" s="16" t="n">
        <x:f>MAX(0,P400*(1+EXP((LN(1+Assumptions!$C$60)-0.5*Assumptions!$C$61^2)+Assumptions!$C$61*((RAND()+RAND()+RAND()+RAND()+RAND()+RAND()+RAND()+RAND()+RAND()+RAND()+RAND()+RAND())-6))-1)+Liquidity_30Y!R13)</x:f>
        <x:v>852707.5629155571</x:v>
      </x:c>
      <x:c r="R400" s="16" t="n">
        <x:f>MAX(0,Q400*(1+EXP((LN(1+Assumptions!$C$60)-0.5*Assumptions!$C$61^2)+Assumptions!$C$61*((RAND()+RAND()+RAND()+RAND()+RAND()+RAND()+RAND()+RAND()+RAND()+RAND()+RAND()+RAND())-6))-1)+Liquidity_30Y!S13)</x:f>
        <x:v>722032.0679564374</x:v>
      </x:c>
      <x:c r="S400" s="16" t="n">
        <x:f>MAX(0,R400*(1+EXP((LN(1+Assumptions!$C$60)-0.5*Assumptions!$C$61^2)+Assumptions!$C$61*((RAND()+RAND()+RAND()+RAND()+RAND()+RAND()+RAND()+RAND()+RAND()+RAND()+RAND()+RAND())-6))-1)+Liquidity_30Y!T13)</x:f>
        <x:v>767777.9537269427</x:v>
      </x:c>
      <x:c r="T400" s="16" t="n">
        <x:f>MAX(0,S400*(1+EXP((LN(1+Assumptions!$C$60)-0.5*Assumptions!$C$61^2)+Assumptions!$C$61*((RAND()+RAND()+RAND()+RAND()+RAND()+RAND()+RAND()+RAND()+RAND()+RAND()+RAND()+RAND())-6))-1)+Liquidity_30Y!U13)</x:f>
        <x:v>999566.2019158789</x:v>
      </x:c>
      <x:c r="U400" s="16" t="n">
        <x:f>MAX(0,T400*(1+EXP((LN(1+Assumptions!$C$60)-0.5*Assumptions!$C$61^2)+Assumptions!$C$61*((RAND()+RAND()+RAND()+RAND()+RAND()+RAND()+RAND()+RAND()+RAND()+RAND()+RAND()+RAND())-6))-1)+Liquidity_30Y!V13)</x:f>
        <x:v>1001005.8563948385</x:v>
      </x:c>
      <x:c r="V400" s="16" t="n">
        <x:f>MAX(0,U400*(1+EXP((LN(1+Assumptions!$C$60)-0.5*Assumptions!$C$61^2)+Assumptions!$C$61*((RAND()+RAND()+RAND()+RAND()+RAND()+RAND()+RAND()+RAND()+RAND()+RAND()+RAND()+RAND())-6))-1)+Liquidity_30Y!W13)</x:f>
        <x:v>945218.4056894464</x:v>
      </x:c>
      <x:c r="W400" s="16" t="n">
        <x:f>MAX(0,V400*(1+EXP((LN(1+Assumptions!$C$60)-0.5*Assumptions!$C$61^2)+Assumptions!$C$61*((RAND()+RAND()+RAND()+RAND()+RAND()+RAND()+RAND()+RAND()+RAND()+RAND()+RAND()+RAND())-6))-1)+Liquidity_30Y!X13)</x:f>
        <x:v>870732.7445030878</x:v>
      </x:c>
      <x:c r="X400" s="16" t="n">
        <x:f>MAX(0,W400*(1+EXP((LN(1+Assumptions!$C$60)-0.5*Assumptions!$C$61^2)+Assumptions!$C$61*((RAND()+RAND()+RAND()+RAND()+RAND()+RAND()+RAND()+RAND()+RAND()+RAND()+RAND()+RAND())-6))-1)+Liquidity_30Y!Y13)</x:f>
        <x:v>793352.4237127774</x:v>
      </x:c>
      <x:c r="Y400" s="16" t="n">
        <x:f>MAX(0,X400*(1+EXP((LN(1+Assumptions!$C$60)-0.5*Assumptions!$C$61^2)+Assumptions!$C$61*((RAND()+RAND()+RAND()+RAND()+RAND()+RAND()+RAND()+RAND()+RAND()+RAND()+RAND()+RAND())-6))-1)+Liquidity_30Y!Z13)</x:f>
        <x:v>978439.7051810722</x:v>
      </x:c>
      <x:c r="Z400" s="16" t="n">
        <x:f>MAX(0,Y400*(1+EXP((LN(1+Assumptions!$C$60)-0.5*Assumptions!$C$61^2)+Assumptions!$C$61*((RAND()+RAND()+RAND()+RAND()+RAND()+RAND()+RAND()+RAND()+RAND()+RAND()+RAND()+RAND())-6))-1)+Liquidity_30Y!AA13)</x:f>
        <x:v>966064.9189757747</x:v>
      </x:c>
      <x:c r="AA400" s="16" t="n">
        <x:f>MAX(0,Z400*(1+EXP((LN(1+Assumptions!$C$60)-0.5*Assumptions!$C$61^2)+Assumptions!$C$61*((RAND()+RAND()+RAND()+RAND()+RAND()+RAND()+RAND()+RAND()+RAND()+RAND()+RAND()+RAND())-6))-1)+Liquidity_30Y!AB13)</x:f>
        <x:v>896507.3859180231</x:v>
      </x:c>
      <x:c r="AB400" s="16" t="n">
        <x:f>MAX(0,AA400*(1+EXP((LN(1+Assumptions!$C$60)-0.5*Assumptions!$C$61^2)+Assumptions!$C$61*((RAND()+RAND()+RAND()+RAND()+RAND()+RAND()+RAND()+RAND()+RAND()+RAND()+RAND()+RAND())-6))-1)+Liquidity_30Y!AC13)</x:f>
        <x:v>1001951.3530435206</x:v>
      </x:c>
      <x:c r="AC400" s="16" t="n">
        <x:f>MAX(0,AB400*(1+EXP((LN(1+Assumptions!$C$60)-0.5*Assumptions!$C$61^2)+Assumptions!$C$61*((RAND()+RAND()+RAND()+RAND()+RAND()+RAND()+RAND()+RAND()+RAND()+RAND()+RAND()+RAND())-6))-1)+Liquidity_30Y!AD13)</x:f>
        <x:v>886286.4690956925</x:v>
      </x:c>
      <x:c r="AD400" s="16" t="n">
        <x:f>MAX(0,AC400*(1+EXP((LN(1+Assumptions!$C$60)-0.5*Assumptions!$C$61^2)+Assumptions!$C$61*((RAND()+RAND()+RAND()+RAND()+RAND()+RAND()+RAND()+RAND()+RAND()+RAND()+RAND()+RAND())-6))-1)+Liquidity_30Y!AE13)</x:f>
        <x:v>735464.272028626</x:v>
      </x:c>
      <x:c r="AE400" s="16" t="n">
        <x:f>MAX(0,AD400*(1+EXP((LN(1+Assumptions!$C$60)-0.5*Assumptions!$C$61^2)+Assumptions!$C$61*((RAND()+RAND()+RAND()+RAND()+RAND()+RAND()+RAND()+RAND()+RAND()+RAND()+RAND()+RAND())-6))-1)+Liquidity_30Y!AF13)</x:f>
        <x:v>636474.0450369506</x:v>
      </x:c>
      <x:c r="AF400" s="16" t="n">
        <x:f>MAX(0,AE400*(1+EXP((LN(1+Assumptions!$C$60)-0.5*Assumptions!$C$61^2)+Assumptions!$C$61*((RAND()+RAND()+RAND()+RAND()+RAND()+RAND()+RAND()+RAND()+RAND()+RAND()+RAND()+RAND())-6))-1)+Liquidity_30Y!AG13)</x:f>
        <x:v>871035.4732085606</x:v>
      </x:c>
    </x:row>
    <x:row r="401">
      <x:c r="A401" s="39">
        <x:v>397</x:v>
      </x:c>
      <x:c r="B401" s="16" t="n">
        <x:f>Liquidity_30Y!C14</x:f>
        <x:v>1029031.25</x:v>
      </x:c>
      <x:c r="C401" s="16" t="n">
        <x:f>MAX(0,B401*(1+EXP((LN(1+Assumptions!$C$60)-0.5*Assumptions!$C$61^2)+Assumptions!$C$61*((RAND()+RAND()+RAND()+RAND()+RAND()+RAND()+RAND()+RAND()+RAND()+RAND()+RAND()+RAND())-6))-1)+Liquidity_30Y!D13)</x:f>
        <x:v>1188470.900329413</x:v>
      </x:c>
      <x:c r="D401" s="16" t="n">
        <x:f>MAX(0,C401*(1+EXP((LN(1+Assumptions!$C$60)-0.5*Assumptions!$C$61^2)+Assumptions!$C$61*((RAND()+RAND()+RAND()+RAND()+RAND()+RAND()+RAND()+RAND()+RAND()+RAND()+RAND()+RAND())-6))-1)+Liquidity_30Y!E13)</x:f>
        <x:v>1302850.4495273898</x:v>
      </x:c>
      <x:c r="E401" s="16" t="n">
        <x:f>MAX(0,D401*(1+EXP((LN(1+Assumptions!$C$60)-0.5*Assumptions!$C$61^2)+Assumptions!$C$61*((RAND()+RAND()+RAND()+RAND()+RAND()+RAND()+RAND()+RAND()+RAND()+RAND()+RAND()+RAND())-6))-1)+Liquidity_30Y!F13)</x:f>
        <x:v>1294288.7155742063</x:v>
      </x:c>
      <x:c r="F401" s="16" t="n">
        <x:f>MAX(0,E401*(1+EXP((LN(1+Assumptions!$C$60)-0.5*Assumptions!$C$61^2)+Assumptions!$C$61*((RAND()+RAND()+RAND()+RAND()+RAND()+RAND()+RAND()+RAND()+RAND()+RAND()+RAND()+RAND())-6))-1)+Liquidity_30Y!G13)</x:f>
        <x:v>1527530.0817504157</x:v>
      </x:c>
      <x:c r="G401" s="16" t="n">
        <x:f>MAX(0,F401*(1+EXP((LN(1+Assumptions!$C$60)-0.5*Assumptions!$C$61^2)+Assumptions!$C$61*((RAND()+RAND()+RAND()+RAND()+RAND()+RAND()+RAND()+RAND()+RAND()+RAND()+RAND()+RAND())-6))-1)+Liquidity_30Y!H13)</x:f>
        <x:v>1374699.979625029</x:v>
      </x:c>
      <x:c r="H401" s="16" t="n">
        <x:f>MAX(0,G401*(1+EXP((LN(1+Assumptions!$C$60)-0.5*Assumptions!$C$61^2)+Assumptions!$C$61*((RAND()+RAND()+RAND()+RAND()+RAND()+RAND()+RAND()+RAND()+RAND()+RAND()+RAND()+RAND())-6))-1)+Liquidity_30Y!I13)</x:f>
        <x:v>1282167.6754348464</x:v>
      </x:c>
      <x:c r="I401" s="16" t="n">
        <x:f>MAX(0,H401*(1+EXP((LN(1+Assumptions!$C$60)-0.5*Assumptions!$C$61^2)+Assumptions!$C$61*((RAND()+RAND()+RAND()+RAND()+RAND()+RAND()+RAND()+RAND()+RAND()+RAND()+RAND()+RAND())-6))-1)+Liquidity_30Y!J13)</x:f>
        <x:v>1678047.14223886</x:v>
      </x:c>
      <x:c r="J401" s="16" t="n">
        <x:f>MAX(0,I401*(1+EXP((LN(1+Assumptions!$C$60)-0.5*Assumptions!$C$61^2)+Assumptions!$C$61*((RAND()+RAND()+RAND()+RAND()+RAND()+RAND()+RAND()+RAND()+RAND()+RAND()+RAND()+RAND())-6))-1)+Liquidity_30Y!K13)</x:f>
        <x:v>1928996.7776205866</x:v>
      </x:c>
      <x:c r="K401" s="16" t="n">
        <x:f>MAX(0,J401*(1+EXP((LN(1+Assumptions!$C$60)-0.5*Assumptions!$C$61^2)+Assumptions!$C$61*((RAND()+RAND()+RAND()+RAND()+RAND()+RAND()+RAND()+RAND()+RAND()+RAND()+RAND()+RAND())-6))-1)+Liquidity_30Y!L13)</x:f>
        <x:v>1901138.755929923</x:v>
      </x:c>
      <x:c r="L401" s="16" t="n">
        <x:f>MAX(0,K401*(1+EXP((LN(1+Assumptions!$C$60)-0.5*Assumptions!$C$61^2)+Assumptions!$C$61*((RAND()+RAND()+RAND()+RAND()+RAND()+RAND()+RAND()+RAND()+RAND()+RAND()+RAND()+RAND())-6))-1)+Liquidity_30Y!M13)</x:f>
        <x:v>1816324.0201995722</x:v>
      </x:c>
      <x:c r="M401" s="16" t="n">
        <x:f>MAX(0,L401*(1+EXP((LN(1+Assumptions!$C$60)-0.5*Assumptions!$C$61^2)+Assumptions!$C$61*((RAND()+RAND()+RAND()+RAND()+RAND()+RAND()+RAND()+RAND()+RAND()+RAND()+RAND()+RAND())-6))-1)+Liquidity_30Y!N13)</x:f>
        <x:v>2029455.4541620903</x:v>
      </x:c>
      <x:c r="N401" s="16" t="n">
        <x:f>MAX(0,M401*(1+EXP((LN(1+Assumptions!$C$60)-0.5*Assumptions!$C$61^2)+Assumptions!$C$61*((RAND()+RAND()+RAND()+RAND()+RAND()+RAND()+RAND()+RAND()+RAND()+RAND()+RAND()+RAND())-6))-1)+Liquidity_30Y!O13)</x:f>
        <x:v>2152896.3323961105</x:v>
      </x:c>
      <x:c r="O401" s="16" t="n">
        <x:f>MAX(0,N401*(1+EXP((LN(1+Assumptions!$C$60)-0.5*Assumptions!$C$61^2)+Assumptions!$C$61*((RAND()+RAND()+RAND()+RAND()+RAND()+RAND()+RAND()+RAND()+RAND()+RAND()+RAND()+RAND())-6))-1)+Liquidity_30Y!P13)</x:f>
        <x:v>2286692.8772134096</x:v>
      </x:c>
      <x:c r="P401" s="16" t="n">
        <x:f>MAX(0,O401*(1+EXP((LN(1+Assumptions!$C$60)-0.5*Assumptions!$C$61^2)+Assumptions!$C$61*((RAND()+RAND()+RAND()+RAND()+RAND()+RAND()+RAND()+RAND()+RAND()+RAND()+RAND()+RAND())-6))-1)+Liquidity_30Y!Q13)</x:f>
        <x:v>2372646.078666984</x:v>
      </x:c>
      <x:c r="Q401" s="16" t="n">
        <x:f>MAX(0,P401*(1+EXP((LN(1+Assumptions!$C$60)-0.5*Assumptions!$C$61^2)+Assumptions!$C$61*((RAND()+RAND()+RAND()+RAND()+RAND()+RAND()+RAND()+RAND()+RAND()+RAND()+RAND()+RAND())-6))-1)+Liquidity_30Y!R13)</x:f>
        <x:v>2156799.996313008</x:v>
      </x:c>
      <x:c r="R401" s="16" t="n">
        <x:f>MAX(0,Q401*(1+EXP((LN(1+Assumptions!$C$60)-0.5*Assumptions!$C$61^2)+Assumptions!$C$61*((RAND()+RAND()+RAND()+RAND()+RAND()+RAND()+RAND()+RAND()+RAND()+RAND()+RAND()+RAND())-6))-1)+Liquidity_30Y!S13)</x:f>
        <x:v>2583165.5010030326</x:v>
      </x:c>
      <x:c r="S401" s="16" t="n">
        <x:f>MAX(0,R401*(1+EXP((LN(1+Assumptions!$C$60)-0.5*Assumptions!$C$61^2)+Assumptions!$C$61*((RAND()+RAND()+RAND()+RAND()+RAND()+RAND()+RAND()+RAND()+RAND()+RAND()+RAND()+RAND())-6))-1)+Liquidity_30Y!T13)</x:f>
        <x:v>2510543.811194572</x:v>
      </x:c>
      <x:c r="T401" s="16" t="n">
        <x:f>MAX(0,S401*(1+EXP((LN(1+Assumptions!$C$60)-0.5*Assumptions!$C$61^2)+Assumptions!$C$61*((RAND()+RAND()+RAND()+RAND()+RAND()+RAND()+RAND()+RAND()+RAND()+RAND()+RAND()+RAND())-6))-1)+Liquidity_30Y!U13)</x:f>
        <x:v>2698241.9432018</x:v>
      </x:c>
      <x:c r="U401" s="16" t="n">
        <x:f>MAX(0,T401*(1+EXP((LN(1+Assumptions!$C$60)-0.5*Assumptions!$C$61^2)+Assumptions!$C$61*((RAND()+RAND()+RAND()+RAND()+RAND()+RAND()+RAND()+RAND()+RAND()+RAND()+RAND()+RAND())-6))-1)+Liquidity_30Y!V13)</x:f>
        <x:v>2195991.7481838902</x:v>
      </x:c>
      <x:c r="V401" s="16" t="n">
        <x:f>MAX(0,U401*(1+EXP((LN(1+Assumptions!$C$60)-0.5*Assumptions!$C$61^2)+Assumptions!$C$61*((RAND()+RAND()+RAND()+RAND()+RAND()+RAND()+RAND()+RAND()+RAND()+RAND()+RAND()+RAND())-6))-1)+Liquidity_30Y!W13)</x:f>
        <x:v>2144974.57850401</x:v>
      </x:c>
      <x:c r="W401" s="16" t="n">
        <x:f>MAX(0,V401*(1+EXP((LN(1+Assumptions!$C$60)-0.5*Assumptions!$C$61^2)+Assumptions!$C$61*((RAND()+RAND()+RAND()+RAND()+RAND()+RAND()+RAND()+RAND()+RAND()+RAND()+RAND()+RAND())-6))-1)+Liquidity_30Y!X13)</x:f>
        <x:v>1992806.9192302474</x:v>
      </x:c>
      <x:c r="X401" s="16" t="n">
        <x:f>MAX(0,W401*(1+EXP((LN(1+Assumptions!$C$60)-0.5*Assumptions!$C$61^2)+Assumptions!$C$61*((RAND()+RAND()+RAND()+RAND()+RAND()+RAND()+RAND()+RAND()+RAND()+RAND()+RAND()+RAND())-6))-1)+Liquidity_30Y!Y13)</x:f>
        <x:v>2742908.780940281</x:v>
      </x:c>
      <x:c r="Y401" s="16" t="n">
        <x:f>MAX(0,X401*(1+EXP((LN(1+Assumptions!$C$60)-0.5*Assumptions!$C$61^2)+Assumptions!$C$61*((RAND()+RAND()+RAND()+RAND()+RAND()+RAND()+RAND()+RAND()+RAND()+RAND()+RAND()+RAND())-6))-1)+Liquidity_30Y!Z13)</x:f>
        <x:v>3348870.386456313</x:v>
      </x:c>
      <x:c r="Z401" s="16" t="n">
        <x:f>MAX(0,Y401*(1+EXP((LN(1+Assumptions!$C$60)-0.5*Assumptions!$C$61^2)+Assumptions!$C$61*((RAND()+RAND()+RAND()+RAND()+RAND()+RAND()+RAND()+RAND()+RAND()+RAND()+RAND()+RAND())-6))-1)+Liquidity_30Y!AA13)</x:f>
        <x:v>3016560.137561612</x:v>
      </x:c>
      <x:c r="AA401" s="16" t="n">
        <x:f>MAX(0,Z401*(1+EXP((LN(1+Assumptions!$C$60)-0.5*Assumptions!$C$61^2)+Assumptions!$C$61*((RAND()+RAND()+RAND()+RAND()+RAND()+RAND()+RAND()+RAND()+RAND()+RAND()+RAND()+RAND())-6))-1)+Liquidity_30Y!AB13)</x:f>
        <x:v>2886195.562806392</x:v>
      </x:c>
      <x:c r="AB401" s="16" t="n">
        <x:f>MAX(0,AA401*(1+EXP((LN(1+Assumptions!$C$60)-0.5*Assumptions!$C$61^2)+Assumptions!$C$61*((RAND()+RAND()+RAND()+RAND()+RAND()+RAND()+RAND()+RAND()+RAND()+RAND()+RAND()+RAND())-6))-1)+Liquidity_30Y!AC13)</x:f>
        <x:v>4068969.0741081396</x:v>
      </x:c>
      <x:c r="AC401" s="16" t="n">
        <x:f>MAX(0,AB401*(1+EXP((LN(1+Assumptions!$C$60)-0.5*Assumptions!$C$61^2)+Assumptions!$C$61*((RAND()+RAND()+RAND()+RAND()+RAND()+RAND()+RAND()+RAND()+RAND()+RAND()+RAND()+RAND())-6))-1)+Liquidity_30Y!AD13)</x:f>
        <x:v>3541649.852983225</x:v>
      </x:c>
      <x:c r="AD401" s="16" t="n">
        <x:f>MAX(0,AC401*(1+EXP((LN(1+Assumptions!$C$60)-0.5*Assumptions!$C$61^2)+Assumptions!$C$61*((RAND()+RAND()+RAND()+RAND()+RAND()+RAND()+RAND()+RAND()+RAND()+RAND()+RAND()+RAND())-6))-1)+Liquidity_30Y!AE13)</x:f>
        <x:v>4055954.31140683</x:v>
      </x:c>
      <x:c r="AE401" s="16" t="n">
        <x:f>MAX(0,AD401*(1+EXP((LN(1+Assumptions!$C$60)-0.5*Assumptions!$C$61^2)+Assumptions!$C$61*((RAND()+RAND()+RAND()+RAND()+RAND()+RAND()+RAND()+RAND()+RAND()+RAND()+RAND()+RAND())-6))-1)+Liquidity_30Y!AF13)</x:f>
        <x:v>4546136.989252993</x:v>
      </x:c>
      <x:c r="AF401" s="16" t="n">
        <x:f>MAX(0,AE401*(1+EXP((LN(1+Assumptions!$C$60)-0.5*Assumptions!$C$61^2)+Assumptions!$C$61*((RAND()+RAND()+RAND()+RAND()+RAND()+RAND()+RAND()+RAND()+RAND()+RAND()+RAND()+RAND())-6))-1)+Liquidity_30Y!AG13)</x:f>
        <x:v>4136490.222625222</x:v>
      </x:c>
    </x:row>
    <x:row r="402">
      <x:c r="A402" s="39">
        <x:v>398</x:v>
      </x:c>
      <x:c r="B402" s="16" t="n">
        <x:f>Liquidity_30Y!C14</x:f>
        <x:v>1029031.25</x:v>
      </x:c>
      <x:c r="C402" s="16" t="n">
        <x:f>MAX(0,B402*(1+EXP((LN(1+Assumptions!$C$60)-0.5*Assumptions!$C$61^2)+Assumptions!$C$61*((RAND()+RAND()+RAND()+RAND()+RAND()+RAND()+RAND()+RAND()+RAND()+RAND()+RAND()+RAND())-6))-1)+Liquidity_30Y!D13)</x:f>
        <x:v>858923.4775425314</x:v>
      </x:c>
      <x:c r="D402" s="16" t="n">
        <x:f>MAX(0,C402*(1+EXP((LN(1+Assumptions!$C$60)-0.5*Assumptions!$C$61^2)+Assumptions!$C$61*((RAND()+RAND()+RAND()+RAND()+RAND()+RAND()+RAND()+RAND()+RAND()+RAND()+RAND()+RAND())-6))-1)+Liquidity_30Y!E13)</x:f>
        <x:v>1017754.4184994106</x:v>
      </x:c>
      <x:c r="E402" s="16" t="n">
        <x:f>MAX(0,D402*(1+EXP((LN(1+Assumptions!$C$60)-0.5*Assumptions!$C$61^2)+Assumptions!$C$61*((RAND()+RAND()+RAND()+RAND()+RAND()+RAND()+RAND()+RAND()+RAND()+RAND()+RAND()+RAND())-6))-1)+Liquidity_30Y!F13)</x:f>
        <x:v>870437.274691572</x:v>
      </x:c>
      <x:c r="F402" s="16" t="n">
        <x:f>MAX(0,E402*(1+EXP((LN(1+Assumptions!$C$60)-0.5*Assumptions!$C$61^2)+Assumptions!$C$61*((RAND()+RAND()+RAND()+RAND()+RAND()+RAND()+RAND()+RAND()+RAND()+RAND()+RAND()+RAND())-6))-1)+Liquidity_30Y!G13)</x:f>
        <x:v>857474.2222463607</x:v>
      </x:c>
      <x:c r="G402" s="16" t="n">
        <x:f>MAX(0,F402*(1+EXP((LN(1+Assumptions!$C$60)-0.5*Assumptions!$C$61^2)+Assumptions!$C$61*((RAND()+RAND()+RAND()+RAND()+RAND()+RAND()+RAND()+RAND()+RAND()+RAND()+RAND()+RAND())-6))-1)+Liquidity_30Y!H13)</x:f>
        <x:v>750581.0444548177</x:v>
      </x:c>
      <x:c r="H402" s="16" t="n">
        <x:f>MAX(0,G402*(1+EXP((LN(1+Assumptions!$C$60)-0.5*Assumptions!$C$61^2)+Assumptions!$C$61*((RAND()+RAND()+RAND()+RAND()+RAND()+RAND()+RAND()+RAND()+RAND()+RAND()+RAND()+RAND())-6))-1)+Liquidity_30Y!I13)</x:f>
        <x:v>632941.5996577746</x:v>
      </x:c>
      <x:c r="I402" s="16" t="n">
        <x:f>MAX(0,H402*(1+EXP((LN(1+Assumptions!$C$60)-0.5*Assumptions!$C$61^2)+Assumptions!$C$61*((RAND()+RAND()+RAND()+RAND()+RAND()+RAND()+RAND()+RAND()+RAND()+RAND()+RAND()+RAND())-6))-1)+Liquidity_30Y!J13)</x:f>
        <x:v>824866.8483425743</x:v>
      </x:c>
      <x:c r="J402" s="16" t="n">
        <x:f>MAX(0,I402*(1+EXP((LN(1+Assumptions!$C$60)-0.5*Assumptions!$C$61^2)+Assumptions!$C$61*((RAND()+RAND()+RAND()+RAND()+RAND()+RAND()+RAND()+RAND()+RAND()+RAND()+RAND()+RAND())-6))-1)+Liquidity_30Y!K13)</x:f>
        <x:v>703789.3529719928</x:v>
      </x:c>
      <x:c r="K402" s="16" t="n">
        <x:f>MAX(0,J402*(1+EXP((LN(1+Assumptions!$C$60)-0.5*Assumptions!$C$61^2)+Assumptions!$C$61*((RAND()+RAND()+RAND()+RAND()+RAND()+RAND()+RAND()+RAND()+RAND()+RAND()+RAND()+RAND())-6))-1)+Liquidity_30Y!L13)</x:f>
        <x:v>820795.3288679424</x:v>
      </x:c>
      <x:c r="L402" s="16" t="n">
        <x:f>MAX(0,K402*(1+EXP((LN(1+Assumptions!$C$60)-0.5*Assumptions!$C$61^2)+Assumptions!$C$61*((RAND()+RAND()+RAND()+RAND()+RAND()+RAND()+RAND()+RAND()+RAND()+RAND()+RAND()+RAND())-6))-1)+Liquidity_30Y!M13)</x:f>
        <x:v>797291.3714379385</x:v>
      </x:c>
      <x:c r="M402" s="16" t="n">
        <x:f>MAX(0,L402*(1+EXP((LN(1+Assumptions!$C$60)-0.5*Assumptions!$C$61^2)+Assumptions!$C$61*((RAND()+RAND()+RAND()+RAND()+RAND()+RAND()+RAND()+RAND()+RAND()+RAND()+RAND()+RAND())-6))-1)+Liquidity_30Y!N13)</x:f>
        <x:v>916500.4893177707</x:v>
      </x:c>
      <x:c r="N402" s="16" t="n">
        <x:f>MAX(0,M402*(1+EXP((LN(1+Assumptions!$C$60)-0.5*Assumptions!$C$61^2)+Assumptions!$C$61*((RAND()+RAND()+RAND()+RAND()+RAND()+RAND()+RAND()+RAND()+RAND()+RAND()+RAND()+RAND())-6))-1)+Liquidity_30Y!O13)</x:f>
        <x:v>740771.035448523</x:v>
      </x:c>
      <x:c r="O402" s="16" t="n">
        <x:f>MAX(0,N402*(1+EXP((LN(1+Assumptions!$C$60)-0.5*Assumptions!$C$61^2)+Assumptions!$C$61*((RAND()+RAND()+RAND()+RAND()+RAND()+RAND()+RAND()+RAND()+RAND()+RAND()+RAND()+RAND())-6))-1)+Liquidity_30Y!P13)</x:f>
        <x:v>896074.7418206964</x:v>
      </x:c>
      <x:c r="P402" s="16" t="n">
        <x:f>MAX(0,O402*(1+EXP((LN(1+Assumptions!$C$60)-0.5*Assumptions!$C$61^2)+Assumptions!$C$61*((RAND()+RAND()+RAND()+RAND()+RAND()+RAND()+RAND()+RAND()+RAND()+RAND()+RAND()+RAND())-6))-1)+Liquidity_30Y!Q13)</x:f>
        <x:v>1073514.0612578492</x:v>
      </x:c>
      <x:c r="Q402" s="16" t="n">
        <x:f>MAX(0,P402*(1+EXP((LN(1+Assumptions!$C$60)-0.5*Assumptions!$C$61^2)+Assumptions!$C$61*((RAND()+RAND()+RAND()+RAND()+RAND()+RAND()+RAND()+RAND()+RAND()+RAND()+RAND()+RAND())-6))-1)+Liquidity_30Y!R13)</x:f>
        <x:v>976594.2381265337</x:v>
      </x:c>
      <x:c r="R402" s="16" t="n">
        <x:f>MAX(0,Q402*(1+EXP((LN(1+Assumptions!$C$60)-0.5*Assumptions!$C$61^2)+Assumptions!$C$61*((RAND()+RAND()+RAND()+RAND()+RAND()+RAND()+RAND()+RAND()+RAND()+RAND()+RAND()+RAND())-6))-1)+Liquidity_30Y!S13)</x:f>
        <x:v>1054995.5305844867</x:v>
      </x:c>
      <x:c r="S402" s="16" t="n">
        <x:f>MAX(0,R402*(1+EXP((LN(1+Assumptions!$C$60)-0.5*Assumptions!$C$61^2)+Assumptions!$C$61*((RAND()+RAND()+RAND()+RAND()+RAND()+RAND()+RAND()+RAND()+RAND()+RAND()+RAND()+RAND())-6))-1)+Liquidity_30Y!T13)</x:f>
        <x:v>908652.759865918</x:v>
      </x:c>
      <x:c r="T402" s="16" t="n">
        <x:f>MAX(0,S402*(1+EXP((LN(1+Assumptions!$C$60)-0.5*Assumptions!$C$61^2)+Assumptions!$C$61*((RAND()+RAND()+RAND()+RAND()+RAND()+RAND()+RAND()+RAND()+RAND()+RAND()+RAND()+RAND())-6))-1)+Liquidity_30Y!U13)</x:f>
        <x:v>1074114.6403685845</x:v>
      </x:c>
      <x:c r="U402" s="16" t="n">
        <x:f>MAX(0,T402*(1+EXP((LN(1+Assumptions!$C$60)-0.5*Assumptions!$C$61^2)+Assumptions!$C$61*((RAND()+RAND()+RAND()+RAND()+RAND()+RAND()+RAND()+RAND()+RAND()+RAND()+RAND()+RAND())-6))-1)+Liquidity_30Y!V13)</x:f>
        <x:v>981371.3818994897</x:v>
      </x:c>
      <x:c r="V402" s="16" t="n">
        <x:f>MAX(0,U402*(1+EXP((LN(1+Assumptions!$C$60)-0.5*Assumptions!$C$61^2)+Assumptions!$C$61*((RAND()+RAND()+RAND()+RAND()+RAND()+RAND()+RAND()+RAND()+RAND()+RAND()+RAND()+RAND())-6))-1)+Liquidity_30Y!W13)</x:f>
        <x:v>1284689.781976175</x:v>
      </x:c>
      <x:c r="W402" s="16" t="n">
        <x:f>MAX(0,V402*(1+EXP((LN(1+Assumptions!$C$60)-0.5*Assumptions!$C$61^2)+Assumptions!$C$61*((RAND()+RAND()+RAND()+RAND()+RAND()+RAND()+RAND()+RAND()+RAND()+RAND()+RAND()+RAND())-6))-1)+Liquidity_30Y!X13)</x:f>
        <x:v>1280853.7707295641</x:v>
      </x:c>
      <x:c r="X402" s="16" t="n">
        <x:f>MAX(0,W402*(1+EXP((LN(1+Assumptions!$C$60)-0.5*Assumptions!$C$61^2)+Assumptions!$C$61*((RAND()+RAND()+RAND()+RAND()+RAND()+RAND()+RAND()+RAND()+RAND()+RAND()+RAND()+RAND())-6))-1)+Liquidity_30Y!Y13)</x:f>
        <x:v>1401472.9104113728</x:v>
      </x:c>
      <x:c r="Y402" s="16" t="n">
        <x:f>MAX(0,X402*(1+EXP((LN(1+Assumptions!$C$60)-0.5*Assumptions!$C$61^2)+Assumptions!$C$61*((RAND()+RAND()+RAND()+RAND()+RAND()+RAND()+RAND()+RAND()+RAND()+RAND()+RAND()+RAND())-6))-1)+Liquidity_30Y!Z13)</x:f>
        <x:v>1528153.1644059399</x:v>
      </x:c>
      <x:c r="Z402" s="16" t="n">
        <x:f>MAX(0,Y402*(1+EXP((LN(1+Assumptions!$C$60)-0.5*Assumptions!$C$61^2)+Assumptions!$C$61*((RAND()+RAND()+RAND()+RAND()+RAND()+RAND()+RAND()+RAND()+RAND()+RAND()+RAND()+RAND())-6))-1)+Liquidity_30Y!AA13)</x:f>
        <x:v>1615071.02587282</x:v>
      </x:c>
      <x:c r="AA402" s="16" t="n">
        <x:f>MAX(0,Z402*(1+EXP((LN(1+Assumptions!$C$60)-0.5*Assumptions!$C$61^2)+Assumptions!$C$61*((RAND()+RAND()+RAND()+RAND()+RAND()+RAND()+RAND()+RAND()+RAND()+RAND()+RAND()+RAND())-6))-1)+Liquidity_30Y!AB13)</x:f>
        <x:v>1611952.594913263</x:v>
      </x:c>
      <x:c r="AB402" s="16" t="n">
        <x:f>MAX(0,AA402*(1+EXP((LN(1+Assumptions!$C$60)-0.5*Assumptions!$C$61^2)+Assumptions!$C$61*((RAND()+RAND()+RAND()+RAND()+RAND()+RAND()+RAND()+RAND()+RAND()+RAND()+RAND()+RAND())-6))-1)+Liquidity_30Y!AC13)</x:f>
        <x:v>1589541.4613462344</x:v>
      </x:c>
      <x:c r="AC402" s="16" t="n">
        <x:f>MAX(0,AB402*(1+EXP((LN(1+Assumptions!$C$60)-0.5*Assumptions!$C$61^2)+Assumptions!$C$61*((RAND()+RAND()+RAND()+RAND()+RAND()+RAND()+RAND()+RAND()+RAND()+RAND()+RAND()+RAND())-6))-1)+Liquidity_30Y!AD13)</x:f>
        <x:v>2073795.5716668356</x:v>
      </x:c>
      <x:c r="AD402" s="16" t="n">
        <x:f>MAX(0,AC402*(1+EXP((LN(1+Assumptions!$C$60)-0.5*Assumptions!$C$61^2)+Assumptions!$C$61*((RAND()+RAND()+RAND()+RAND()+RAND()+RAND()+RAND()+RAND()+RAND()+RAND()+RAND()+RAND())-6))-1)+Liquidity_30Y!AE13)</x:f>
        <x:v>2426243.0643213186</x:v>
      </x:c>
      <x:c r="AE402" s="16" t="n">
        <x:f>MAX(0,AD402*(1+EXP((LN(1+Assumptions!$C$60)-0.5*Assumptions!$C$61^2)+Assumptions!$C$61*((RAND()+RAND()+RAND()+RAND()+RAND()+RAND()+RAND()+RAND()+RAND()+RAND()+RAND()+RAND())-6))-1)+Liquidity_30Y!AF13)</x:f>
        <x:v>3038847.824585486</x:v>
      </x:c>
      <x:c r="AF402" s="16" t="n">
        <x:f>MAX(0,AE402*(1+EXP((LN(1+Assumptions!$C$60)-0.5*Assumptions!$C$61^2)+Assumptions!$C$61*((RAND()+RAND()+RAND()+RAND()+RAND()+RAND()+RAND()+RAND()+RAND()+RAND()+RAND()+RAND())-6))-1)+Liquidity_30Y!AG13)</x:f>
        <x:v>3422125.1733734747</x:v>
      </x:c>
    </x:row>
    <x:row r="403">
      <x:c r="A403" s="39">
        <x:v>399</x:v>
      </x:c>
      <x:c r="B403" s="16" t="n">
        <x:f>Liquidity_30Y!C14</x:f>
        <x:v>1029031.25</x:v>
      </x:c>
      <x:c r="C403" s="16" t="n">
        <x:f>MAX(0,B403*(1+EXP((LN(1+Assumptions!$C$60)-0.5*Assumptions!$C$61^2)+Assumptions!$C$61*((RAND()+RAND()+RAND()+RAND()+RAND()+RAND()+RAND()+RAND()+RAND()+RAND()+RAND()+RAND())-6))-1)+Liquidity_30Y!D13)</x:f>
        <x:v>1023722.0720563403</x:v>
      </x:c>
      <x:c r="D403" s="16" t="n">
        <x:f>MAX(0,C403*(1+EXP((LN(1+Assumptions!$C$60)-0.5*Assumptions!$C$61^2)+Assumptions!$C$61*((RAND()+RAND()+RAND()+RAND()+RAND()+RAND()+RAND()+RAND()+RAND()+RAND()+RAND()+RAND())-6))-1)+Liquidity_30Y!E13)</x:f>
        <x:v>1207948.7459403253</x:v>
      </x:c>
      <x:c r="E403" s="16" t="n">
        <x:f>MAX(0,D403*(1+EXP((LN(1+Assumptions!$C$60)-0.5*Assumptions!$C$61^2)+Assumptions!$C$61*((RAND()+RAND()+RAND()+RAND()+RAND()+RAND()+RAND()+RAND()+RAND()+RAND()+RAND()+RAND())-6))-1)+Liquidity_30Y!F13)</x:f>
        <x:v>1124868.3864488185</x:v>
      </x:c>
      <x:c r="F403" s="16" t="n">
        <x:f>MAX(0,E403*(1+EXP((LN(1+Assumptions!$C$60)-0.5*Assumptions!$C$61^2)+Assumptions!$C$61*((RAND()+RAND()+RAND()+RAND()+RAND()+RAND()+RAND()+RAND()+RAND()+RAND()+RAND()+RAND())-6))-1)+Liquidity_30Y!G13)</x:f>
        <x:v>977949.7022446226</x:v>
      </x:c>
      <x:c r="G403" s="16" t="n">
        <x:f>MAX(0,F403*(1+EXP((LN(1+Assumptions!$C$60)-0.5*Assumptions!$C$61^2)+Assumptions!$C$61*((RAND()+RAND()+RAND()+RAND()+RAND()+RAND()+RAND()+RAND()+RAND()+RAND()+RAND()+RAND())-6))-1)+Liquidity_30Y!H13)</x:f>
        <x:v>844186.6602156422</x:v>
      </x:c>
      <x:c r="H403" s="16" t="n">
        <x:f>MAX(0,G403*(1+EXP((LN(1+Assumptions!$C$60)-0.5*Assumptions!$C$61^2)+Assumptions!$C$61*((RAND()+RAND()+RAND()+RAND()+RAND()+RAND()+RAND()+RAND()+RAND()+RAND()+RAND()+RAND())-6))-1)+Liquidity_30Y!I13)</x:f>
        <x:v>814432.9635634368</x:v>
      </x:c>
      <x:c r="I403" s="16" t="n">
        <x:f>MAX(0,H403*(1+EXP((LN(1+Assumptions!$C$60)-0.5*Assumptions!$C$61^2)+Assumptions!$C$61*((RAND()+RAND()+RAND()+RAND()+RAND()+RAND()+RAND()+RAND()+RAND()+RAND()+RAND()+RAND())-6))-1)+Liquidity_30Y!J13)</x:f>
        <x:v>1193572.5239026342</x:v>
      </x:c>
      <x:c r="J403" s="16" t="n">
        <x:f>MAX(0,I403*(1+EXP((LN(1+Assumptions!$C$60)-0.5*Assumptions!$C$61^2)+Assumptions!$C$61*((RAND()+RAND()+RAND()+RAND()+RAND()+RAND()+RAND()+RAND()+RAND()+RAND()+RAND()+RAND())-6))-1)+Liquidity_30Y!K13)</x:f>
        <x:v>1351817.796668144</x:v>
      </x:c>
      <x:c r="K403" s="16" t="n">
        <x:f>MAX(0,J403*(1+EXP((LN(1+Assumptions!$C$60)-0.5*Assumptions!$C$61^2)+Assumptions!$C$61*((RAND()+RAND()+RAND()+RAND()+RAND()+RAND()+RAND()+RAND()+RAND()+RAND()+RAND()+RAND())-6))-1)+Liquidity_30Y!L13)</x:f>
        <x:v>1405480.6378935145</x:v>
      </x:c>
      <x:c r="L403" s="16" t="n">
        <x:f>MAX(0,K403*(1+EXP((LN(1+Assumptions!$C$60)-0.5*Assumptions!$C$61^2)+Assumptions!$C$61*((RAND()+RAND()+RAND()+RAND()+RAND()+RAND()+RAND()+RAND()+RAND()+RAND()+RAND()+RAND())-6))-1)+Liquidity_30Y!M13)</x:f>
        <x:v>1403687.4203874168</x:v>
      </x:c>
      <x:c r="M403" s="16" t="n">
        <x:f>MAX(0,L403*(1+EXP((LN(1+Assumptions!$C$60)-0.5*Assumptions!$C$61^2)+Assumptions!$C$61*((RAND()+RAND()+RAND()+RAND()+RAND()+RAND()+RAND()+RAND()+RAND()+RAND()+RAND()+RAND())-6))-1)+Liquidity_30Y!N13)</x:f>
        <x:v>1417795.956200621</x:v>
      </x:c>
      <x:c r="N403" s="16" t="n">
        <x:f>MAX(0,M403*(1+EXP((LN(1+Assumptions!$C$60)-0.5*Assumptions!$C$61^2)+Assumptions!$C$61*((RAND()+RAND()+RAND()+RAND()+RAND()+RAND()+RAND()+RAND()+RAND()+RAND()+RAND()+RAND())-6))-1)+Liquidity_30Y!O13)</x:f>
        <x:v>1590166.480582874</x:v>
      </x:c>
      <x:c r="O403" s="16" t="n">
        <x:f>MAX(0,N403*(1+EXP((LN(1+Assumptions!$C$60)-0.5*Assumptions!$C$61^2)+Assumptions!$C$61*((RAND()+RAND()+RAND()+RAND()+RAND()+RAND()+RAND()+RAND()+RAND()+RAND()+RAND()+RAND())-6))-1)+Liquidity_30Y!P13)</x:f>
        <x:v>1675255.2544906347</x:v>
      </x:c>
      <x:c r="P403" s="16" t="n">
        <x:f>MAX(0,O403*(1+EXP((LN(1+Assumptions!$C$60)-0.5*Assumptions!$C$61^2)+Assumptions!$C$61*((RAND()+RAND()+RAND()+RAND()+RAND()+RAND()+RAND()+RAND()+RAND()+RAND()+RAND()+RAND())-6))-1)+Liquidity_30Y!Q13)</x:f>
        <x:v>1582677.758785729</x:v>
      </x:c>
      <x:c r="Q403" s="16" t="n">
        <x:f>MAX(0,P403*(1+EXP((LN(1+Assumptions!$C$60)-0.5*Assumptions!$C$61^2)+Assumptions!$C$61*((RAND()+RAND()+RAND()+RAND()+RAND()+RAND()+RAND()+RAND()+RAND()+RAND()+RAND()+RAND())-6))-1)+Liquidity_30Y!R13)</x:f>
        <x:v>1598568.993645918</x:v>
      </x:c>
      <x:c r="R403" s="16" t="n">
        <x:f>MAX(0,Q403*(1+EXP((LN(1+Assumptions!$C$60)-0.5*Assumptions!$C$61^2)+Assumptions!$C$61*((RAND()+RAND()+RAND()+RAND()+RAND()+RAND()+RAND()+RAND()+RAND()+RAND()+RAND()+RAND())-6))-1)+Liquidity_30Y!S13)</x:f>
        <x:v>1856892.1498115072</x:v>
      </x:c>
      <x:c r="S403" s="16" t="n">
        <x:f>MAX(0,R403*(1+EXP((LN(1+Assumptions!$C$60)-0.5*Assumptions!$C$61^2)+Assumptions!$C$61*((RAND()+RAND()+RAND()+RAND()+RAND()+RAND()+RAND()+RAND()+RAND()+RAND()+RAND()+RAND())-6))-1)+Liquidity_30Y!T13)</x:f>
        <x:v>1858511.2972758126</x:v>
      </x:c>
      <x:c r="T403" s="16" t="n">
        <x:f>MAX(0,S403*(1+EXP((LN(1+Assumptions!$C$60)-0.5*Assumptions!$C$61^2)+Assumptions!$C$61*((RAND()+RAND()+RAND()+RAND()+RAND()+RAND()+RAND()+RAND()+RAND()+RAND()+RAND()+RAND())-6))-1)+Liquidity_30Y!U13)</x:f>
        <x:v>2176795.5229286416</x:v>
      </x:c>
      <x:c r="U403" s="16" t="n">
        <x:f>MAX(0,T403*(1+EXP((LN(1+Assumptions!$C$60)-0.5*Assumptions!$C$61^2)+Assumptions!$C$61*((RAND()+RAND()+RAND()+RAND()+RAND()+RAND()+RAND()+RAND()+RAND()+RAND()+RAND()+RAND())-6))-1)+Liquidity_30Y!V13)</x:f>
        <x:v>2680410.387553816</x:v>
      </x:c>
      <x:c r="V403" s="16" t="n">
        <x:f>MAX(0,U403*(1+EXP((LN(1+Assumptions!$C$60)-0.5*Assumptions!$C$61^2)+Assumptions!$C$61*((RAND()+RAND()+RAND()+RAND()+RAND()+RAND()+RAND()+RAND()+RAND()+RAND()+RAND()+RAND())-6))-1)+Liquidity_30Y!W13)</x:f>
        <x:v>2265240.227831951</x:v>
      </x:c>
      <x:c r="W403" s="16" t="n">
        <x:f>MAX(0,V403*(1+EXP((LN(1+Assumptions!$C$60)-0.5*Assumptions!$C$61^2)+Assumptions!$C$61*((RAND()+RAND()+RAND()+RAND()+RAND()+RAND()+RAND()+RAND()+RAND()+RAND()+RAND()+RAND())-6))-1)+Liquidity_30Y!X13)</x:f>
        <x:v>2541437.5584683726</x:v>
      </x:c>
      <x:c r="X403" s="16" t="n">
        <x:f>MAX(0,W403*(1+EXP((LN(1+Assumptions!$C$60)-0.5*Assumptions!$C$61^2)+Assumptions!$C$61*((RAND()+RAND()+RAND()+RAND()+RAND()+RAND()+RAND()+RAND()+RAND()+RAND()+RAND()+RAND())-6))-1)+Liquidity_30Y!Y13)</x:f>
        <x:v>2754085.2399467034</x:v>
      </x:c>
      <x:c r="Y403" s="16" t="n">
        <x:f>MAX(0,X403*(1+EXP((LN(1+Assumptions!$C$60)-0.5*Assumptions!$C$61^2)+Assumptions!$C$61*((RAND()+RAND()+RAND()+RAND()+RAND()+RAND()+RAND()+RAND()+RAND()+RAND()+RAND()+RAND())-6))-1)+Liquidity_30Y!Z13)</x:f>
        <x:v>3149106.8601343394</x:v>
      </x:c>
      <x:c r="Z403" s="16" t="n">
        <x:f>MAX(0,Y403*(1+EXP((LN(1+Assumptions!$C$60)-0.5*Assumptions!$C$61^2)+Assumptions!$C$61*((RAND()+RAND()+RAND()+RAND()+RAND()+RAND()+RAND()+RAND()+RAND()+RAND()+RAND()+RAND())-6))-1)+Liquidity_30Y!AA13)</x:f>
        <x:v>2289720.592945093</x:v>
      </x:c>
      <x:c r="AA403" s="16" t="n">
        <x:f>MAX(0,Z403*(1+EXP((LN(1+Assumptions!$C$60)-0.5*Assumptions!$C$61^2)+Assumptions!$C$61*((RAND()+RAND()+RAND()+RAND()+RAND()+RAND()+RAND()+RAND()+RAND()+RAND()+RAND()+RAND())-6))-1)+Liquidity_30Y!AB13)</x:f>
        <x:v>2738056.7422473193</x:v>
      </x:c>
      <x:c r="AB403" s="16" t="n">
        <x:f>MAX(0,AA403*(1+EXP((LN(1+Assumptions!$C$60)-0.5*Assumptions!$C$61^2)+Assumptions!$C$61*((RAND()+RAND()+RAND()+RAND()+RAND()+RAND()+RAND()+RAND()+RAND()+RAND()+RAND()+RAND())-6))-1)+Liquidity_30Y!AC13)</x:f>
        <x:v>2574367.1694248714</x:v>
      </x:c>
      <x:c r="AC403" s="16" t="n">
        <x:f>MAX(0,AB403*(1+EXP((LN(1+Assumptions!$C$60)-0.5*Assumptions!$C$61^2)+Assumptions!$C$61*((RAND()+RAND()+RAND()+RAND()+RAND()+RAND()+RAND()+RAND()+RAND()+RAND()+RAND()+RAND())-6))-1)+Liquidity_30Y!AD13)</x:f>
        <x:v>2051917.2821277552</x:v>
      </x:c>
      <x:c r="AD403" s="16" t="n">
        <x:f>MAX(0,AC403*(1+EXP((LN(1+Assumptions!$C$60)-0.5*Assumptions!$C$61^2)+Assumptions!$C$61*((RAND()+RAND()+RAND()+RAND()+RAND()+RAND()+RAND()+RAND()+RAND()+RAND()+RAND()+RAND())-6))-1)+Liquidity_30Y!AE13)</x:f>
        <x:v>1693142.7693647305</x:v>
      </x:c>
      <x:c r="AE403" s="16" t="n">
        <x:f>MAX(0,AD403*(1+EXP((LN(1+Assumptions!$C$60)-0.5*Assumptions!$C$61^2)+Assumptions!$C$61*((RAND()+RAND()+RAND()+RAND()+RAND()+RAND()+RAND()+RAND()+RAND()+RAND()+RAND()+RAND())-6))-1)+Liquidity_30Y!AF13)</x:f>
        <x:v>2356016.628507197</x:v>
      </x:c>
      <x:c r="AF403" s="16" t="n">
        <x:f>MAX(0,AE403*(1+EXP((LN(1+Assumptions!$C$60)-0.5*Assumptions!$C$61^2)+Assumptions!$C$61*((RAND()+RAND()+RAND()+RAND()+RAND()+RAND()+RAND()+RAND()+RAND()+RAND()+RAND()+RAND())-6))-1)+Liquidity_30Y!AG13)</x:f>
        <x:v>2365121.408539337</x:v>
      </x:c>
    </x:row>
    <x:row r="404">
      <x:c r="A404" s="39">
        <x:v>400</x:v>
      </x:c>
      <x:c r="B404" s="16" t="n">
        <x:f>Liquidity_30Y!C14</x:f>
        <x:v>1029031.25</x:v>
      </x:c>
      <x:c r="C404" s="16" t="n">
        <x:f>MAX(0,B404*(1+EXP((LN(1+Assumptions!$C$60)-0.5*Assumptions!$C$61^2)+Assumptions!$C$61*((RAND()+RAND()+RAND()+RAND()+RAND()+RAND()+RAND()+RAND()+RAND()+RAND()+RAND()+RAND())-6))-1)+Liquidity_30Y!D13)</x:f>
        <x:v>1231069.931884903</x:v>
      </x:c>
      <x:c r="D404" s="16" t="n">
        <x:f>MAX(0,C404*(1+EXP((LN(1+Assumptions!$C$60)-0.5*Assumptions!$C$61^2)+Assumptions!$C$61*((RAND()+RAND()+RAND()+RAND()+RAND()+RAND()+RAND()+RAND()+RAND()+RAND()+RAND()+RAND())-6))-1)+Liquidity_30Y!E13)</x:f>
        <x:v>1464618.7790569144</x:v>
      </x:c>
      <x:c r="E404" s="16" t="n">
        <x:f>MAX(0,D404*(1+EXP((LN(1+Assumptions!$C$60)-0.5*Assumptions!$C$61^2)+Assumptions!$C$61*((RAND()+RAND()+RAND()+RAND()+RAND()+RAND()+RAND()+RAND()+RAND()+RAND()+RAND()+RAND())-6))-1)+Liquidity_30Y!F13)</x:f>
        <x:v>1558494.2744217196</x:v>
      </x:c>
      <x:c r="F404" s="16" t="n">
        <x:f>MAX(0,E404*(1+EXP((LN(1+Assumptions!$C$60)-0.5*Assumptions!$C$61^2)+Assumptions!$C$61*((RAND()+RAND()+RAND()+RAND()+RAND()+RAND()+RAND()+RAND()+RAND()+RAND()+RAND()+RAND())-6))-1)+Liquidity_30Y!G13)</x:f>
        <x:v>1529485.5439201072</x:v>
      </x:c>
      <x:c r="G404" s="16" t="n">
        <x:f>MAX(0,F404*(1+EXP((LN(1+Assumptions!$C$60)-0.5*Assumptions!$C$61^2)+Assumptions!$C$61*((RAND()+RAND()+RAND()+RAND()+RAND()+RAND()+RAND()+RAND()+RAND()+RAND()+RAND()+RAND())-6))-1)+Liquidity_30Y!H13)</x:f>
        <x:v>1589281.1371249245</x:v>
      </x:c>
      <x:c r="H404" s="16" t="n">
        <x:f>MAX(0,G404*(1+EXP((LN(1+Assumptions!$C$60)-0.5*Assumptions!$C$61^2)+Assumptions!$C$61*((RAND()+RAND()+RAND()+RAND()+RAND()+RAND()+RAND()+RAND()+RAND()+RAND()+RAND()+RAND())-6))-1)+Liquidity_30Y!I13)</x:f>
        <x:v>1831875.6302769512</x:v>
      </x:c>
      <x:c r="I404" s="16" t="n">
        <x:f>MAX(0,H404*(1+EXP((LN(1+Assumptions!$C$60)-0.5*Assumptions!$C$61^2)+Assumptions!$C$61*((RAND()+RAND()+RAND()+RAND()+RAND()+RAND()+RAND()+RAND()+RAND()+RAND()+RAND()+RAND())-6))-1)+Liquidity_30Y!J13)</x:f>
        <x:v>2239324.45026878</x:v>
      </x:c>
      <x:c r="J404" s="16" t="n">
        <x:f>MAX(0,I404*(1+EXP((LN(1+Assumptions!$C$60)-0.5*Assumptions!$C$61^2)+Assumptions!$C$61*((RAND()+RAND()+RAND()+RAND()+RAND()+RAND()+RAND()+RAND()+RAND()+RAND()+RAND()+RAND())-6))-1)+Liquidity_30Y!K13)</x:f>
        <x:v>2301414.561893673</x:v>
      </x:c>
      <x:c r="K404" s="16" t="n">
        <x:f>MAX(0,J404*(1+EXP((LN(1+Assumptions!$C$60)-0.5*Assumptions!$C$61^2)+Assumptions!$C$61*((RAND()+RAND()+RAND()+RAND()+RAND()+RAND()+RAND()+RAND()+RAND()+RAND()+RAND()+RAND())-6))-1)+Liquidity_30Y!L13)</x:f>
        <x:v>2713335.7899087276</x:v>
      </x:c>
      <x:c r="L404" s="16" t="n">
        <x:f>MAX(0,K404*(1+EXP((LN(1+Assumptions!$C$60)-0.5*Assumptions!$C$61^2)+Assumptions!$C$61*((RAND()+RAND()+RAND()+RAND()+RAND()+RAND()+RAND()+RAND()+RAND()+RAND()+RAND()+RAND())-6))-1)+Liquidity_30Y!M13)</x:f>
        <x:v>3229219.025043362</x:v>
      </x:c>
      <x:c r="M404" s="16" t="n">
        <x:f>MAX(0,L404*(1+EXP((LN(1+Assumptions!$C$60)-0.5*Assumptions!$C$61^2)+Assumptions!$C$61*((RAND()+RAND()+RAND()+RAND()+RAND()+RAND()+RAND()+RAND()+RAND()+RAND()+RAND()+RAND())-6))-1)+Liquidity_30Y!N13)</x:f>
        <x:v>2996724.5924912835</x:v>
      </x:c>
      <x:c r="N404" s="16" t="n">
        <x:f>MAX(0,M404*(1+EXP((LN(1+Assumptions!$C$60)-0.5*Assumptions!$C$61^2)+Assumptions!$C$61*((RAND()+RAND()+RAND()+RAND()+RAND()+RAND()+RAND()+RAND()+RAND()+RAND()+RAND()+RAND())-6))-1)+Liquidity_30Y!O13)</x:f>
        <x:v>4139196.9334774734</x:v>
      </x:c>
      <x:c r="O404" s="16" t="n">
        <x:f>MAX(0,N404*(1+EXP((LN(1+Assumptions!$C$60)-0.5*Assumptions!$C$61^2)+Assumptions!$C$61*((RAND()+RAND()+RAND()+RAND()+RAND()+RAND()+RAND()+RAND()+RAND()+RAND()+RAND()+RAND())-6))-1)+Liquidity_30Y!P13)</x:f>
        <x:v>4783222.244106779</x:v>
      </x:c>
      <x:c r="P404" s="16" t="n">
        <x:f>MAX(0,O404*(1+EXP((LN(1+Assumptions!$C$60)-0.5*Assumptions!$C$61^2)+Assumptions!$C$61*((RAND()+RAND()+RAND()+RAND()+RAND()+RAND()+RAND()+RAND()+RAND()+RAND()+RAND()+RAND())-6))-1)+Liquidity_30Y!Q13)</x:f>
        <x:v>4390327.800788567</x:v>
      </x:c>
      <x:c r="Q404" s="16" t="n">
        <x:f>MAX(0,P404*(1+EXP((LN(1+Assumptions!$C$60)-0.5*Assumptions!$C$61^2)+Assumptions!$C$61*((RAND()+RAND()+RAND()+RAND()+RAND()+RAND()+RAND()+RAND()+RAND()+RAND()+RAND()+RAND())-6))-1)+Liquidity_30Y!R13)</x:f>
        <x:v>4385945.533578135</x:v>
      </x:c>
      <x:c r="R404" s="16" t="n">
        <x:f>MAX(0,Q404*(1+EXP((LN(1+Assumptions!$C$60)-0.5*Assumptions!$C$61^2)+Assumptions!$C$61*((RAND()+RAND()+RAND()+RAND()+RAND()+RAND()+RAND()+RAND()+RAND()+RAND()+RAND()+RAND())-6))-1)+Liquidity_30Y!S13)</x:f>
        <x:v>3931555.7950213375</x:v>
      </x:c>
      <x:c r="S404" s="16" t="n">
        <x:f>MAX(0,R404*(1+EXP((LN(1+Assumptions!$C$60)-0.5*Assumptions!$C$61^2)+Assumptions!$C$61*((RAND()+RAND()+RAND()+RAND()+RAND()+RAND()+RAND()+RAND()+RAND()+RAND()+RAND()+RAND())-6))-1)+Liquidity_30Y!T13)</x:f>
        <x:v>5102682.6289383415</x:v>
      </x:c>
      <x:c r="T404" s="16" t="n">
        <x:f>MAX(0,S404*(1+EXP((LN(1+Assumptions!$C$60)-0.5*Assumptions!$C$61^2)+Assumptions!$C$61*((RAND()+RAND()+RAND()+RAND()+RAND()+RAND()+RAND()+RAND()+RAND()+RAND()+RAND()+RAND())-6))-1)+Liquidity_30Y!U13)</x:f>
        <x:v>4632727.258833001</x:v>
      </x:c>
      <x:c r="U404" s="16" t="n">
        <x:f>MAX(0,T404*(1+EXP((LN(1+Assumptions!$C$60)-0.5*Assumptions!$C$61^2)+Assumptions!$C$61*((RAND()+RAND()+RAND()+RAND()+RAND()+RAND()+RAND()+RAND()+RAND()+RAND()+RAND()+RAND())-6))-1)+Liquidity_30Y!V13)</x:f>
        <x:v>5714155.090701568</x:v>
      </x:c>
      <x:c r="V404" s="16" t="n">
        <x:f>MAX(0,U404*(1+EXP((LN(1+Assumptions!$C$60)-0.5*Assumptions!$C$61^2)+Assumptions!$C$61*((RAND()+RAND()+RAND()+RAND()+RAND()+RAND()+RAND()+RAND()+RAND()+RAND()+RAND()+RAND())-6))-1)+Liquidity_30Y!W13)</x:f>
        <x:v>4875739.707766492</x:v>
      </x:c>
      <x:c r="W404" s="16" t="n">
        <x:f>MAX(0,V404*(1+EXP((LN(1+Assumptions!$C$60)-0.5*Assumptions!$C$61^2)+Assumptions!$C$61*((RAND()+RAND()+RAND()+RAND()+RAND()+RAND()+RAND()+RAND()+RAND()+RAND()+RAND()+RAND())-6))-1)+Liquidity_30Y!X13)</x:f>
        <x:v>5156232.7019019425</x:v>
      </x:c>
      <x:c r="X404" s="16" t="n">
        <x:f>MAX(0,W404*(1+EXP((LN(1+Assumptions!$C$60)-0.5*Assumptions!$C$61^2)+Assumptions!$C$61*((RAND()+RAND()+RAND()+RAND()+RAND()+RAND()+RAND()+RAND()+RAND()+RAND()+RAND()+RAND())-6))-1)+Liquidity_30Y!Y13)</x:f>
        <x:v>4560458.399908529</x:v>
      </x:c>
      <x:c r="Y404" s="16" t="n">
        <x:f>MAX(0,X404*(1+EXP((LN(1+Assumptions!$C$60)-0.5*Assumptions!$C$61^2)+Assumptions!$C$61*((RAND()+RAND()+RAND()+RAND()+RAND()+RAND()+RAND()+RAND()+RAND()+RAND()+RAND()+RAND())-6))-1)+Liquidity_30Y!Z13)</x:f>
        <x:v>4926171.858856204</x:v>
      </x:c>
      <x:c r="Z404" s="16" t="n">
        <x:f>MAX(0,Y404*(1+EXP((LN(1+Assumptions!$C$60)-0.5*Assumptions!$C$61^2)+Assumptions!$C$61*((RAND()+RAND()+RAND()+RAND()+RAND()+RAND()+RAND()+RAND()+RAND()+RAND()+RAND()+RAND())-6))-1)+Liquidity_30Y!AA13)</x:f>
        <x:v>5667729.357882937</x:v>
      </x:c>
      <x:c r="AA404" s="16" t="n">
        <x:f>MAX(0,Z404*(1+EXP((LN(1+Assumptions!$C$60)-0.5*Assumptions!$C$61^2)+Assumptions!$C$61*((RAND()+RAND()+RAND()+RAND()+RAND()+RAND()+RAND()+RAND()+RAND()+RAND()+RAND()+RAND())-6))-1)+Liquidity_30Y!AB13)</x:f>
        <x:v>7310608.618905239</x:v>
      </x:c>
      <x:c r="AB404" s="16" t="n">
        <x:f>MAX(0,AA404*(1+EXP((LN(1+Assumptions!$C$60)-0.5*Assumptions!$C$61^2)+Assumptions!$C$61*((RAND()+RAND()+RAND()+RAND()+RAND()+RAND()+RAND()+RAND()+RAND()+RAND()+RAND()+RAND())-6))-1)+Liquidity_30Y!AC13)</x:f>
        <x:v>7246010.607299132</x:v>
      </x:c>
      <x:c r="AC404" s="16" t="n">
        <x:f>MAX(0,AB404*(1+EXP((LN(1+Assumptions!$C$60)-0.5*Assumptions!$C$61^2)+Assumptions!$C$61*((RAND()+RAND()+RAND()+RAND()+RAND()+RAND()+RAND()+RAND()+RAND()+RAND()+RAND()+RAND())-6))-1)+Liquidity_30Y!AD13)</x:f>
        <x:v>8566146.412461901</x:v>
      </x:c>
      <x:c r="AD404" s="16" t="n">
        <x:f>MAX(0,AC404*(1+EXP((LN(1+Assumptions!$C$60)-0.5*Assumptions!$C$61^2)+Assumptions!$C$61*((RAND()+RAND()+RAND()+RAND()+RAND()+RAND()+RAND()+RAND()+RAND()+RAND()+RAND()+RAND())-6))-1)+Liquidity_30Y!AE13)</x:f>
        <x:v>9794831.225314388</x:v>
      </x:c>
      <x:c r="AE404" s="16" t="n">
        <x:f>MAX(0,AD404*(1+EXP((LN(1+Assumptions!$C$60)-0.5*Assumptions!$C$61^2)+Assumptions!$C$61*((RAND()+RAND()+RAND()+RAND()+RAND()+RAND()+RAND()+RAND()+RAND()+RAND()+RAND()+RAND())-6))-1)+Liquidity_30Y!AF13)</x:f>
        <x:v>10897136.258811818</x:v>
      </x:c>
      <x:c r="AF404" s="16" t="n">
        <x:f>MAX(0,AE404*(1+EXP((LN(1+Assumptions!$C$60)-0.5*Assumptions!$C$61^2)+Assumptions!$C$61*((RAND()+RAND()+RAND()+RAND()+RAND()+RAND()+RAND()+RAND()+RAND()+RAND()+RAND()+RAND())-6))-1)+Liquidity_30Y!AG13)</x:f>
        <x:v>9569910.679470707</x:v>
      </x:c>
    </x:row>
    <x:row r="405">
      <x:c r="A405" s="39">
        <x:v>401</x:v>
      </x:c>
      <x:c r="B405" s="16" t="n">
        <x:f>Liquidity_30Y!C14</x:f>
        <x:v>1029031.25</x:v>
      </x:c>
      <x:c r="C405" s="16" t="n">
        <x:f>MAX(0,B405*(1+EXP((LN(1+Assumptions!$C$60)-0.5*Assumptions!$C$61^2)+Assumptions!$C$61*((RAND()+RAND()+RAND()+RAND()+RAND()+RAND()+RAND()+RAND()+RAND()+RAND()+RAND()+RAND())-6))-1)+Liquidity_30Y!D13)</x:f>
        <x:v>1334941.6127749858</x:v>
      </x:c>
      <x:c r="D405" s="16" t="n">
        <x:f>MAX(0,C405*(1+EXP((LN(1+Assumptions!$C$60)-0.5*Assumptions!$C$61^2)+Assumptions!$C$61*((RAND()+RAND()+RAND()+RAND()+RAND()+RAND()+RAND()+RAND()+RAND()+RAND()+RAND()+RAND())-6))-1)+Liquidity_30Y!E13)</x:f>
        <x:v>1321320.7524512317</x:v>
      </x:c>
      <x:c r="E405" s="16" t="n">
        <x:f>MAX(0,D405*(1+EXP((LN(1+Assumptions!$C$60)-0.5*Assumptions!$C$61^2)+Assumptions!$C$61*((RAND()+RAND()+RAND()+RAND()+RAND()+RAND()+RAND()+RAND()+RAND()+RAND()+RAND()+RAND())-6))-1)+Liquidity_30Y!F13)</x:f>
        <x:v>1647266.3924522556</x:v>
      </x:c>
      <x:c r="F405" s="16" t="n">
        <x:f>MAX(0,E405*(1+EXP((LN(1+Assumptions!$C$60)-0.5*Assumptions!$C$61^2)+Assumptions!$C$61*((RAND()+RAND()+RAND()+RAND()+RAND()+RAND()+RAND()+RAND()+RAND()+RAND()+RAND()+RAND())-6))-1)+Liquidity_30Y!G13)</x:f>
        <x:v>1535604.6181325137</x:v>
      </x:c>
      <x:c r="G405" s="16" t="n">
        <x:f>MAX(0,F405*(1+EXP((LN(1+Assumptions!$C$60)-0.5*Assumptions!$C$61^2)+Assumptions!$C$61*((RAND()+RAND()+RAND()+RAND()+RAND()+RAND()+RAND()+RAND()+RAND()+RAND()+RAND()+RAND())-6))-1)+Liquidity_30Y!H13)</x:f>
        <x:v>1387574.7789018303</x:v>
      </x:c>
      <x:c r="H405" s="16" t="n">
        <x:f>MAX(0,G405*(1+EXP((LN(1+Assumptions!$C$60)-0.5*Assumptions!$C$61^2)+Assumptions!$C$61*((RAND()+RAND()+RAND()+RAND()+RAND()+RAND()+RAND()+RAND()+RAND()+RAND()+RAND()+RAND())-6))-1)+Liquidity_30Y!I13)</x:f>
        <x:v>1160422.9879834298</x:v>
      </x:c>
      <x:c r="I405" s="16" t="n">
        <x:f>MAX(0,H405*(1+EXP((LN(1+Assumptions!$C$60)-0.5*Assumptions!$C$61^2)+Assumptions!$C$61*((RAND()+RAND()+RAND()+RAND()+RAND()+RAND()+RAND()+RAND()+RAND()+RAND()+RAND()+RAND())-6))-1)+Liquidity_30Y!J13)</x:f>
        <x:v>1402282.0949239607</x:v>
      </x:c>
      <x:c r="J405" s="16" t="n">
        <x:f>MAX(0,I405*(1+EXP((LN(1+Assumptions!$C$60)-0.5*Assumptions!$C$61^2)+Assumptions!$C$61*((RAND()+RAND()+RAND()+RAND()+RAND()+RAND()+RAND()+RAND()+RAND()+RAND()+RAND()+RAND())-6))-1)+Liquidity_30Y!K13)</x:f>
        <x:v>1333471.642658731</x:v>
      </x:c>
      <x:c r="K405" s="16" t="n">
        <x:f>MAX(0,J405*(1+EXP((LN(1+Assumptions!$C$60)-0.5*Assumptions!$C$61^2)+Assumptions!$C$61*((RAND()+RAND()+RAND()+RAND()+RAND()+RAND()+RAND()+RAND()+RAND()+RAND()+RAND()+RAND())-6))-1)+Liquidity_30Y!L13)</x:f>
        <x:v>1350724.908705231</x:v>
      </x:c>
      <x:c r="L405" s="16" t="n">
        <x:f>MAX(0,K405*(1+EXP((LN(1+Assumptions!$C$60)-0.5*Assumptions!$C$61^2)+Assumptions!$C$61*((RAND()+RAND()+RAND()+RAND()+RAND()+RAND()+RAND()+RAND()+RAND()+RAND()+RAND()+RAND())-6))-1)+Liquidity_30Y!M13)</x:f>
        <x:v>1461534.26212044</x:v>
      </x:c>
      <x:c r="M405" s="16" t="n">
        <x:f>MAX(0,L405*(1+EXP((LN(1+Assumptions!$C$60)-0.5*Assumptions!$C$61^2)+Assumptions!$C$61*((RAND()+RAND()+RAND()+RAND()+RAND()+RAND()+RAND()+RAND()+RAND()+RAND()+RAND()+RAND())-6))-1)+Liquidity_30Y!N13)</x:f>
        <x:v>1702840.0270129628</x:v>
      </x:c>
      <x:c r="N405" s="16" t="n">
        <x:f>MAX(0,M405*(1+EXP((LN(1+Assumptions!$C$60)-0.5*Assumptions!$C$61^2)+Assumptions!$C$61*((RAND()+RAND()+RAND()+RAND()+RAND()+RAND()+RAND()+RAND()+RAND()+RAND()+RAND()+RAND())-6))-1)+Liquidity_30Y!O13)</x:f>
        <x:v>1724130.868474849</x:v>
      </x:c>
      <x:c r="O405" s="16" t="n">
        <x:f>MAX(0,N405*(1+EXP((LN(1+Assumptions!$C$60)-0.5*Assumptions!$C$61^2)+Assumptions!$C$61*((RAND()+RAND()+RAND()+RAND()+RAND()+RAND()+RAND()+RAND()+RAND()+RAND()+RAND()+RAND())-6))-1)+Liquidity_30Y!P13)</x:f>
        <x:v>1905334.9570798113</x:v>
      </x:c>
      <x:c r="P405" s="16" t="n">
        <x:f>MAX(0,O405*(1+EXP((LN(1+Assumptions!$C$60)-0.5*Assumptions!$C$61^2)+Assumptions!$C$61*((RAND()+RAND()+RAND()+RAND()+RAND()+RAND()+RAND()+RAND()+RAND()+RAND()+RAND()+RAND())-6))-1)+Liquidity_30Y!Q13)</x:f>
        <x:v>2689901.5886176894</x:v>
      </x:c>
      <x:c r="Q405" s="16" t="n">
        <x:f>MAX(0,P405*(1+EXP((LN(1+Assumptions!$C$60)-0.5*Assumptions!$C$61^2)+Assumptions!$C$61*((RAND()+RAND()+RAND()+RAND()+RAND()+RAND()+RAND()+RAND()+RAND()+RAND()+RAND()+RAND())-6))-1)+Liquidity_30Y!R13)</x:f>
        <x:v>4000867.1184735224</x:v>
      </x:c>
      <x:c r="R405" s="16" t="n">
        <x:f>MAX(0,Q405*(1+EXP((LN(1+Assumptions!$C$60)-0.5*Assumptions!$C$61^2)+Assumptions!$C$61*((RAND()+RAND()+RAND()+RAND()+RAND()+RAND()+RAND()+RAND()+RAND()+RAND()+RAND()+RAND())-6))-1)+Liquidity_30Y!S13)</x:f>
        <x:v>4670951.09014868</x:v>
      </x:c>
      <x:c r="S405" s="16" t="n">
        <x:f>MAX(0,R405*(1+EXP((LN(1+Assumptions!$C$60)-0.5*Assumptions!$C$61^2)+Assumptions!$C$61*((RAND()+RAND()+RAND()+RAND()+RAND()+RAND()+RAND()+RAND()+RAND()+RAND()+RAND()+RAND())-6))-1)+Liquidity_30Y!T13)</x:f>
        <x:v>5135930.036811995</x:v>
      </x:c>
      <x:c r="T405" s="16" t="n">
        <x:f>MAX(0,S405*(1+EXP((LN(1+Assumptions!$C$60)-0.5*Assumptions!$C$61^2)+Assumptions!$C$61*((RAND()+RAND()+RAND()+RAND()+RAND()+RAND()+RAND()+RAND()+RAND()+RAND()+RAND()+RAND())-6))-1)+Liquidity_30Y!U13)</x:f>
        <x:v>5037909.625926017</x:v>
      </x:c>
      <x:c r="U405" s="16" t="n">
        <x:f>MAX(0,T405*(1+EXP((LN(1+Assumptions!$C$60)-0.5*Assumptions!$C$61^2)+Assumptions!$C$61*((RAND()+RAND()+RAND()+RAND()+RAND()+RAND()+RAND()+RAND()+RAND()+RAND()+RAND()+RAND())-6))-1)+Liquidity_30Y!V13)</x:f>
        <x:v>5438187.37453797</x:v>
      </x:c>
      <x:c r="V405" s="16" t="n">
        <x:f>MAX(0,U405*(1+EXP((LN(1+Assumptions!$C$60)-0.5*Assumptions!$C$61^2)+Assumptions!$C$61*((RAND()+RAND()+RAND()+RAND()+RAND()+RAND()+RAND()+RAND()+RAND()+RAND()+RAND()+RAND())-6))-1)+Liquidity_30Y!W13)</x:f>
        <x:v>6561971.139283653</x:v>
      </x:c>
      <x:c r="W405" s="16" t="n">
        <x:f>MAX(0,V405*(1+EXP((LN(1+Assumptions!$C$60)-0.5*Assumptions!$C$61^2)+Assumptions!$C$61*((RAND()+RAND()+RAND()+RAND()+RAND()+RAND()+RAND()+RAND()+RAND()+RAND()+RAND()+RAND())-6))-1)+Liquidity_30Y!X13)</x:f>
        <x:v>8962161.262336856</x:v>
      </x:c>
      <x:c r="X405" s="16" t="n">
        <x:f>MAX(0,W405*(1+EXP((LN(1+Assumptions!$C$60)-0.5*Assumptions!$C$61^2)+Assumptions!$C$61*((RAND()+RAND()+RAND()+RAND()+RAND()+RAND()+RAND()+RAND()+RAND()+RAND()+RAND()+RAND())-6))-1)+Liquidity_30Y!Y13)</x:f>
        <x:v>8742246.471632654</x:v>
      </x:c>
      <x:c r="Y405" s="16" t="n">
        <x:f>MAX(0,X405*(1+EXP((LN(1+Assumptions!$C$60)-0.5*Assumptions!$C$61^2)+Assumptions!$C$61*((RAND()+RAND()+RAND()+RAND()+RAND()+RAND()+RAND()+RAND()+RAND()+RAND()+RAND()+RAND())-6))-1)+Liquidity_30Y!Z13)</x:f>
        <x:v>10686145.991118878</x:v>
      </x:c>
      <x:c r="Z405" s="16" t="n">
        <x:f>MAX(0,Y405*(1+EXP((LN(1+Assumptions!$C$60)-0.5*Assumptions!$C$61^2)+Assumptions!$C$61*((RAND()+RAND()+RAND()+RAND()+RAND()+RAND()+RAND()+RAND()+RAND()+RAND()+RAND()+RAND())-6))-1)+Liquidity_30Y!AA13)</x:f>
        <x:v>8975337.501329405</x:v>
      </x:c>
      <x:c r="AA405" s="16" t="n">
        <x:f>MAX(0,Z405*(1+EXP((LN(1+Assumptions!$C$60)-0.5*Assumptions!$C$61^2)+Assumptions!$C$61*((RAND()+RAND()+RAND()+RAND()+RAND()+RAND()+RAND()+RAND()+RAND()+RAND()+RAND()+RAND())-6))-1)+Liquidity_30Y!AB13)</x:f>
        <x:v>10177158.173545338</x:v>
      </x:c>
      <x:c r="AB405" s="16" t="n">
        <x:f>MAX(0,AA405*(1+EXP((LN(1+Assumptions!$C$60)-0.5*Assumptions!$C$61^2)+Assumptions!$C$61*((RAND()+RAND()+RAND()+RAND()+RAND()+RAND()+RAND()+RAND()+RAND()+RAND()+RAND()+RAND())-6))-1)+Liquidity_30Y!AC13)</x:f>
        <x:v>10247830.547519142</x:v>
      </x:c>
      <x:c r="AC405" s="16" t="n">
        <x:f>MAX(0,AB405*(1+EXP((LN(1+Assumptions!$C$60)-0.5*Assumptions!$C$61^2)+Assumptions!$C$61*((RAND()+RAND()+RAND()+RAND()+RAND()+RAND()+RAND()+RAND()+RAND()+RAND()+RAND()+RAND())-6))-1)+Liquidity_30Y!AD13)</x:f>
        <x:v>10680827.896638786</x:v>
      </x:c>
      <x:c r="AD405" s="16" t="n">
        <x:f>MAX(0,AC405*(1+EXP((LN(1+Assumptions!$C$60)-0.5*Assumptions!$C$61^2)+Assumptions!$C$61*((RAND()+RAND()+RAND()+RAND()+RAND()+RAND()+RAND()+RAND()+RAND()+RAND()+RAND()+RAND())-6))-1)+Liquidity_30Y!AE13)</x:f>
        <x:v>9219046.60021293</x:v>
      </x:c>
      <x:c r="AE405" s="16" t="n">
        <x:f>MAX(0,AD405*(1+EXP((LN(1+Assumptions!$C$60)-0.5*Assumptions!$C$61^2)+Assumptions!$C$61*((RAND()+RAND()+RAND()+RAND()+RAND()+RAND()+RAND()+RAND()+RAND()+RAND()+RAND()+RAND())-6))-1)+Liquidity_30Y!AF13)</x:f>
        <x:v>7973096.8736445205</x:v>
      </x:c>
      <x:c r="AF405" s="16" t="n">
        <x:f>MAX(0,AE405*(1+EXP((LN(1+Assumptions!$C$60)-0.5*Assumptions!$C$61^2)+Assumptions!$C$61*((RAND()+RAND()+RAND()+RAND()+RAND()+RAND()+RAND()+RAND()+RAND()+RAND()+RAND()+RAND())-6))-1)+Liquidity_30Y!AG13)</x:f>
        <x:v>6148965.773965598</x:v>
      </x:c>
    </x:row>
    <x:row r="406">
      <x:c r="A406" s="39">
        <x:v>402</x:v>
      </x:c>
      <x:c r="B406" s="16" t="n">
        <x:f>Liquidity_30Y!C14</x:f>
        <x:v>1029031.25</x:v>
      </x:c>
      <x:c r="C406" s="16" t="n">
        <x:f>MAX(0,B406*(1+EXP((LN(1+Assumptions!$C$60)-0.5*Assumptions!$C$61^2)+Assumptions!$C$61*((RAND()+RAND()+RAND()+RAND()+RAND()+RAND()+RAND()+RAND()+RAND()+RAND()+RAND()+RAND())-6))-1)+Liquidity_30Y!D13)</x:f>
        <x:v>953921.2564270418</x:v>
      </x:c>
      <x:c r="D406" s="16" t="n">
        <x:f>MAX(0,C406*(1+EXP((LN(1+Assumptions!$C$60)-0.5*Assumptions!$C$61^2)+Assumptions!$C$61*((RAND()+RAND()+RAND()+RAND()+RAND()+RAND()+RAND()+RAND()+RAND()+RAND()+RAND()+RAND())-6))-1)+Liquidity_30Y!E13)</x:f>
        <x:v>1056921.1917994563</x:v>
      </x:c>
      <x:c r="E406" s="16" t="n">
        <x:f>MAX(0,D406*(1+EXP((LN(1+Assumptions!$C$60)-0.5*Assumptions!$C$61^2)+Assumptions!$C$61*((RAND()+RAND()+RAND()+RAND()+RAND()+RAND()+RAND()+RAND()+RAND()+RAND()+RAND()+RAND())-6))-1)+Liquidity_30Y!F13)</x:f>
        <x:v>1684915.063167901</x:v>
      </x:c>
      <x:c r="F406" s="16" t="n">
        <x:f>MAX(0,E406*(1+EXP((LN(1+Assumptions!$C$60)-0.5*Assumptions!$C$61^2)+Assumptions!$C$61*((RAND()+RAND()+RAND()+RAND()+RAND()+RAND()+RAND()+RAND()+RAND()+RAND()+RAND()+RAND())-6))-1)+Liquidity_30Y!G13)</x:f>
        <x:v>2150472.0395958354</x:v>
      </x:c>
      <x:c r="G406" s="16" t="n">
        <x:f>MAX(0,F406*(1+EXP((LN(1+Assumptions!$C$60)-0.5*Assumptions!$C$61^2)+Assumptions!$C$61*((RAND()+RAND()+RAND()+RAND()+RAND()+RAND()+RAND()+RAND()+RAND()+RAND()+RAND()+RAND())-6))-1)+Liquidity_30Y!H13)</x:f>
        <x:v>2176318.815301539</x:v>
      </x:c>
      <x:c r="H406" s="16" t="n">
        <x:f>MAX(0,G406*(1+EXP((LN(1+Assumptions!$C$60)-0.5*Assumptions!$C$61^2)+Assumptions!$C$61*((RAND()+RAND()+RAND()+RAND()+RAND()+RAND()+RAND()+RAND()+RAND()+RAND()+RAND()+RAND())-6))-1)+Liquidity_30Y!I13)</x:f>
        <x:v>2221140.436236183</x:v>
      </x:c>
      <x:c r="I406" s="16" t="n">
        <x:f>MAX(0,H406*(1+EXP((LN(1+Assumptions!$C$60)-0.5*Assumptions!$C$61^2)+Assumptions!$C$61*((RAND()+RAND()+RAND()+RAND()+RAND()+RAND()+RAND()+RAND()+RAND()+RAND()+RAND()+RAND())-6))-1)+Liquidity_30Y!J13)</x:f>
        <x:v>2048551.7053443852</x:v>
      </x:c>
      <x:c r="J406" s="16" t="n">
        <x:f>MAX(0,I406*(1+EXP((LN(1+Assumptions!$C$60)-0.5*Assumptions!$C$61^2)+Assumptions!$C$61*((RAND()+RAND()+RAND()+RAND()+RAND()+RAND()+RAND()+RAND()+RAND()+RAND()+RAND()+RAND())-6))-1)+Liquidity_30Y!K13)</x:f>
        <x:v>2007722.3736232324</x:v>
      </x:c>
      <x:c r="K406" s="16" t="n">
        <x:f>MAX(0,J406*(1+EXP((LN(1+Assumptions!$C$60)-0.5*Assumptions!$C$61^2)+Assumptions!$C$61*((RAND()+RAND()+RAND()+RAND()+RAND()+RAND()+RAND()+RAND()+RAND()+RAND()+RAND()+RAND())-6))-1)+Liquidity_30Y!L13)</x:f>
        <x:v>2158239.3248247206</x:v>
      </x:c>
      <x:c r="L406" s="16" t="n">
        <x:f>MAX(0,K406*(1+EXP((LN(1+Assumptions!$C$60)-0.5*Assumptions!$C$61^2)+Assumptions!$C$61*((RAND()+RAND()+RAND()+RAND()+RAND()+RAND()+RAND()+RAND()+RAND()+RAND()+RAND()+RAND())-6))-1)+Liquidity_30Y!M13)</x:f>
        <x:v>2776098.495480545</x:v>
      </x:c>
      <x:c r="M406" s="16" t="n">
        <x:f>MAX(0,L406*(1+EXP((LN(1+Assumptions!$C$60)-0.5*Assumptions!$C$61^2)+Assumptions!$C$61*((RAND()+RAND()+RAND()+RAND()+RAND()+RAND()+RAND()+RAND()+RAND()+RAND()+RAND()+RAND())-6))-1)+Liquidity_30Y!N13)</x:f>
        <x:v>2233207.5148041877</x:v>
      </x:c>
      <x:c r="N406" s="16" t="n">
        <x:f>MAX(0,M406*(1+EXP((LN(1+Assumptions!$C$60)-0.5*Assumptions!$C$61^2)+Assumptions!$C$61*((RAND()+RAND()+RAND()+RAND()+RAND()+RAND()+RAND()+RAND()+RAND()+RAND()+RAND()+RAND())-6))-1)+Liquidity_30Y!O13)</x:f>
        <x:v>2560248.6183350356</x:v>
      </x:c>
      <x:c r="O406" s="16" t="n">
        <x:f>MAX(0,N406*(1+EXP((LN(1+Assumptions!$C$60)-0.5*Assumptions!$C$61^2)+Assumptions!$C$61*((RAND()+RAND()+RAND()+RAND()+RAND()+RAND()+RAND()+RAND()+RAND()+RAND()+RAND()+RAND())-6))-1)+Liquidity_30Y!P13)</x:f>
        <x:v>3272743.605429269</x:v>
      </x:c>
      <x:c r="P406" s="16" t="n">
        <x:f>MAX(0,O406*(1+EXP((LN(1+Assumptions!$C$60)-0.5*Assumptions!$C$61^2)+Assumptions!$C$61*((RAND()+RAND()+RAND()+RAND()+RAND()+RAND()+RAND()+RAND()+RAND()+RAND()+RAND()+RAND())-6))-1)+Liquidity_30Y!Q13)</x:f>
        <x:v>2652945.3039980032</x:v>
      </x:c>
      <x:c r="Q406" s="16" t="n">
        <x:f>MAX(0,P406*(1+EXP((LN(1+Assumptions!$C$60)-0.5*Assumptions!$C$61^2)+Assumptions!$C$61*((RAND()+RAND()+RAND()+RAND()+RAND()+RAND()+RAND()+RAND()+RAND()+RAND()+RAND()+RAND())-6))-1)+Liquidity_30Y!R13)</x:f>
        <x:v>2345671.5107428622</x:v>
      </x:c>
      <x:c r="R406" s="16" t="n">
        <x:f>MAX(0,Q406*(1+EXP((LN(1+Assumptions!$C$60)-0.5*Assumptions!$C$61^2)+Assumptions!$C$61*((RAND()+RAND()+RAND()+RAND()+RAND()+RAND()+RAND()+RAND()+RAND()+RAND()+RAND()+RAND())-6))-1)+Liquidity_30Y!S13)</x:f>
        <x:v>3228979.961828564</x:v>
      </x:c>
      <x:c r="S406" s="16" t="n">
        <x:f>MAX(0,R406*(1+EXP((LN(1+Assumptions!$C$60)-0.5*Assumptions!$C$61^2)+Assumptions!$C$61*((RAND()+RAND()+RAND()+RAND()+RAND()+RAND()+RAND()+RAND()+RAND()+RAND()+RAND()+RAND())-6))-1)+Liquidity_30Y!T13)</x:f>
        <x:v>3248369.453234912</x:v>
      </x:c>
      <x:c r="T406" s="16" t="n">
        <x:f>MAX(0,S406*(1+EXP((LN(1+Assumptions!$C$60)-0.5*Assumptions!$C$61^2)+Assumptions!$C$61*((RAND()+RAND()+RAND()+RAND()+RAND()+RAND()+RAND()+RAND()+RAND()+RAND()+RAND()+RAND())-6))-1)+Liquidity_30Y!U13)</x:f>
        <x:v>2886144.9933626936</x:v>
      </x:c>
      <x:c r="U406" s="16" t="n">
        <x:f>MAX(0,T406*(1+EXP((LN(1+Assumptions!$C$60)-0.5*Assumptions!$C$61^2)+Assumptions!$C$61*((RAND()+RAND()+RAND()+RAND()+RAND()+RAND()+RAND()+RAND()+RAND()+RAND()+RAND()+RAND())-6))-1)+Liquidity_30Y!V13)</x:f>
        <x:v>3494738.36063916</x:v>
      </x:c>
      <x:c r="V406" s="16" t="n">
        <x:f>MAX(0,U406*(1+EXP((LN(1+Assumptions!$C$60)-0.5*Assumptions!$C$61^2)+Assumptions!$C$61*((RAND()+RAND()+RAND()+RAND()+RAND()+RAND()+RAND()+RAND()+RAND()+RAND()+RAND()+RAND())-6))-1)+Liquidity_30Y!W13)</x:f>
        <x:v>3812816.0258377152</x:v>
      </x:c>
      <x:c r="W406" s="16" t="n">
        <x:f>MAX(0,V406*(1+EXP((LN(1+Assumptions!$C$60)-0.5*Assumptions!$C$61^2)+Assumptions!$C$61*((RAND()+RAND()+RAND()+RAND()+RAND()+RAND()+RAND()+RAND()+RAND()+RAND()+RAND()+RAND())-6))-1)+Liquidity_30Y!X13)</x:f>
        <x:v>4443454.261913427</x:v>
      </x:c>
      <x:c r="X406" s="16" t="n">
        <x:f>MAX(0,W406*(1+EXP((LN(1+Assumptions!$C$60)-0.5*Assumptions!$C$61^2)+Assumptions!$C$61*((RAND()+RAND()+RAND()+RAND()+RAND()+RAND()+RAND()+RAND()+RAND()+RAND()+RAND()+RAND())-6))-1)+Liquidity_30Y!Y13)</x:f>
        <x:v>4944083.520203429</x:v>
      </x:c>
      <x:c r="Y406" s="16" t="n">
        <x:f>MAX(0,X406*(1+EXP((LN(1+Assumptions!$C$60)-0.5*Assumptions!$C$61^2)+Assumptions!$C$61*((RAND()+RAND()+RAND()+RAND()+RAND()+RAND()+RAND()+RAND()+RAND()+RAND()+RAND()+RAND())-6))-1)+Liquidity_30Y!Z13)</x:f>
        <x:v>6483777.033723169</x:v>
      </x:c>
      <x:c r="Z406" s="16" t="n">
        <x:f>MAX(0,Y406*(1+EXP((LN(1+Assumptions!$C$60)-0.5*Assumptions!$C$61^2)+Assumptions!$C$61*((RAND()+RAND()+RAND()+RAND()+RAND()+RAND()+RAND()+RAND()+RAND()+RAND()+RAND()+RAND())-6))-1)+Liquidity_30Y!AA13)</x:f>
        <x:v>6563210.431901081</x:v>
      </x:c>
      <x:c r="AA406" s="16" t="n">
        <x:f>MAX(0,Z406*(1+EXP((LN(1+Assumptions!$C$60)-0.5*Assumptions!$C$61^2)+Assumptions!$C$61*((RAND()+RAND()+RAND()+RAND()+RAND()+RAND()+RAND()+RAND()+RAND()+RAND()+RAND()+RAND())-6))-1)+Liquidity_30Y!AB13)</x:f>
        <x:v>5140447.462869212</x:v>
      </x:c>
      <x:c r="AB406" s="16" t="n">
        <x:f>MAX(0,AA406*(1+EXP((LN(1+Assumptions!$C$60)-0.5*Assumptions!$C$61^2)+Assumptions!$C$61*((RAND()+RAND()+RAND()+RAND()+RAND()+RAND()+RAND()+RAND()+RAND()+RAND()+RAND()+RAND())-6))-1)+Liquidity_30Y!AC13)</x:f>
        <x:v>6305338.930968414</x:v>
      </x:c>
      <x:c r="AC406" s="16" t="n">
        <x:f>MAX(0,AB406*(1+EXP((LN(1+Assumptions!$C$60)-0.5*Assumptions!$C$61^2)+Assumptions!$C$61*((RAND()+RAND()+RAND()+RAND()+RAND()+RAND()+RAND()+RAND()+RAND()+RAND()+RAND()+RAND())-6))-1)+Liquidity_30Y!AD13)</x:f>
        <x:v>7349674.9967963</x:v>
      </x:c>
      <x:c r="AD406" s="16" t="n">
        <x:f>MAX(0,AC406*(1+EXP((LN(1+Assumptions!$C$60)-0.5*Assumptions!$C$61^2)+Assumptions!$C$61*((RAND()+RAND()+RAND()+RAND()+RAND()+RAND()+RAND()+RAND()+RAND()+RAND()+RAND()+RAND())-6))-1)+Liquidity_30Y!AE13)</x:f>
        <x:v>8275766.121469102</x:v>
      </x:c>
      <x:c r="AE406" s="16" t="n">
        <x:f>MAX(0,AD406*(1+EXP((LN(1+Assumptions!$C$60)-0.5*Assumptions!$C$61^2)+Assumptions!$C$61*((RAND()+RAND()+RAND()+RAND()+RAND()+RAND()+RAND()+RAND()+RAND()+RAND()+RAND()+RAND())-6))-1)+Liquidity_30Y!AF13)</x:f>
        <x:v>9137983.425758366</x:v>
      </x:c>
      <x:c r="AF406" s="16" t="n">
        <x:f>MAX(0,AE406*(1+EXP((LN(1+Assumptions!$C$60)-0.5*Assumptions!$C$61^2)+Assumptions!$C$61*((RAND()+RAND()+RAND()+RAND()+RAND()+RAND()+RAND()+RAND()+RAND()+RAND()+RAND()+RAND())-6))-1)+Liquidity_30Y!AG13)</x:f>
        <x:v>13609673.733500378</x:v>
      </x:c>
    </x:row>
    <x:row r="407">
      <x:c r="A407" s="39">
        <x:v>403</x:v>
      </x:c>
      <x:c r="B407" s="16" t="n">
        <x:f>Liquidity_30Y!C14</x:f>
        <x:v>1029031.25</x:v>
      </x:c>
      <x:c r="C407" s="16" t="n">
        <x:f>MAX(0,B407*(1+EXP((LN(1+Assumptions!$C$60)-0.5*Assumptions!$C$61^2)+Assumptions!$C$61*((RAND()+RAND()+RAND()+RAND()+RAND()+RAND()+RAND()+RAND()+RAND()+RAND()+RAND()+RAND())-6))-1)+Liquidity_30Y!D13)</x:f>
        <x:v>774919.3847649372</x:v>
      </x:c>
      <x:c r="D407" s="16" t="n">
        <x:f>MAX(0,C407*(1+EXP((LN(1+Assumptions!$C$60)-0.5*Assumptions!$C$61^2)+Assumptions!$C$61*((RAND()+RAND()+RAND()+RAND()+RAND()+RAND()+RAND()+RAND()+RAND()+RAND()+RAND()+RAND())-6))-1)+Liquidity_30Y!E13)</x:f>
        <x:v>778972.8587867552</x:v>
      </x:c>
      <x:c r="E407" s="16" t="n">
        <x:f>MAX(0,D407*(1+EXP((LN(1+Assumptions!$C$60)-0.5*Assumptions!$C$61^2)+Assumptions!$C$61*((RAND()+RAND()+RAND()+RAND()+RAND()+RAND()+RAND()+RAND()+RAND()+RAND()+RAND()+RAND())-6))-1)+Liquidity_30Y!F13)</x:f>
        <x:v>869296.6428006224</x:v>
      </x:c>
      <x:c r="F407" s="16" t="n">
        <x:f>MAX(0,E407*(1+EXP((LN(1+Assumptions!$C$60)-0.5*Assumptions!$C$61^2)+Assumptions!$C$61*((RAND()+RAND()+RAND()+RAND()+RAND()+RAND()+RAND()+RAND()+RAND()+RAND()+RAND()+RAND())-6))-1)+Liquidity_30Y!G13)</x:f>
        <x:v>963221.9814479349</x:v>
      </x:c>
      <x:c r="G407" s="16" t="n">
        <x:f>MAX(0,F407*(1+EXP((LN(1+Assumptions!$C$60)-0.5*Assumptions!$C$61^2)+Assumptions!$C$61*((RAND()+RAND()+RAND()+RAND()+RAND()+RAND()+RAND()+RAND()+RAND()+RAND()+RAND()+RAND())-6))-1)+Liquidity_30Y!H13)</x:f>
        <x:v>1179244.8006529978</x:v>
      </x:c>
      <x:c r="H407" s="16" t="n">
        <x:f>MAX(0,G407*(1+EXP((LN(1+Assumptions!$C$60)-0.5*Assumptions!$C$61^2)+Assumptions!$C$61*((RAND()+RAND()+RAND()+RAND()+RAND()+RAND()+RAND()+RAND()+RAND()+RAND()+RAND()+RAND())-6))-1)+Liquidity_30Y!I13)</x:f>
        <x:v>1318441.4977342358</x:v>
      </x:c>
      <x:c r="I407" s="16" t="n">
        <x:f>MAX(0,H407*(1+EXP((LN(1+Assumptions!$C$60)-0.5*Assumptions!$C$61^2)+Assumptions!$C$61*((RAND()+RAND()+RAND()+RAND()+RAND()+RAND()+RAND()+RAND()+RAND()+RAND()+RAND()+RAND())-6))-1)+Liquidity_30Y!J13)</x:f>
        <x:v>1487175.0290001167</x:v>
      </x:c>
      <x:c r="J407" s="16" t="n">
        <x:f>MAX(0,I407*(1+EXP((LN(1+Assumptions!$C$60)-0.5*Assumptions!$C$61^2)+Assumptions!$C$61*((RAND()+RAND()+RAND()+RAND()+RAND()+RAND()+RAND()+RAND()+RAND()+RAND()+RAND()+RAND())-6))-1)+Liquidity_30Y!K13)</x:f>
        <x:v>1537046.6224203398</x:v>
      </x:c>
      <x:c r="K407" s="16" t="n">
        <x:f>MAX(0,J407*(1+EXP((LN(1+Assumptions!$C$60)-0.5*Assumptions!$C$61^2)+Assumptions!$C$61*((RAND()+RAND()+RAND()+RAND()+RAND()+RAND()+RAND()+RAND()+RAND()+RAND()+RAND()+RAND())-6))-1)+Liquidity_30Y!L13)</x:f>
        <x:v>1388623.182727106</x:v>
      </x:c>
      <x:c r="L407" s="16" t="n">
        <x:f>MAX(0,K407*(1+EXP((LN(1+Assumptions!$C$60)-0.5*Assumptions!$C$61^2)+Assumptions!$C$61*((RAND()+RAND()+RAND()+RAND()+RAND()+RAND()+RAND()+RAND()+RAND()+RAND()+RAND()+RAND())-6))-1)+Liquidity_30Y!M13)</x:f>
        <x:v>1253519.6855093283</x:v>
      </x:c>
      <x:c r="M407" s="16" t="n">
        <x:f>MAX(0,L407*(1+EXP((LN(1+Assumptions!$C$60)-0.5*Assumptions!$C$61^2)+Assumptions!$C$61*((RAND()+RAND()+RAND()+RAND()+RAND()+RAND()+RAND()+RAND()+RAND()+RAND()+RAND()+RAND())-6))-1)+Liquidity_30Y!N13)</x:f>
        <x:v>1508479.8033708965</x:v>
      </x:c>
      <x:c r="N407" s="16" t="n">
        <x:f>MAX(0,M407*(1+EXP((LN(1+Assumptions!$C$60)-0.5*Assumptions!$C$61^2)+Assumptions!$C$61*((RAND()+RAND()+RAND()+RAND()+RAND()+RAND()+RAND()+RAND()+RAND()+RAND()+RAND()+RAND())-6))-1)+Liquidity_30Y!O13)</x:f>
        <x:v>1475654.5391132133</x:v>
      </x:c>
      <x:c r="O407" s="16" t="n">
        <x:f>MAX(0,N407*(1+EXP((LN(1+Assumptions!$C$60)-0.5*Assumptions!$C$61^2)+Assumptions!$C$61*((RAND()+RAND()+RAND()+RAND()+RAND()+RAND()+RAND()+RAND()+RAND()+RAND()+RAND()+RAND())-6))-1)+Liquidity_30Y!P13)</x:f>
        <x:v>1568633.5654121516</x:v>
      </x:c>
      <x:c r="P407" s="16" t="n">
        <x:f>MAX(0,O407*(1+EXP((LN(1+Assumptions!$C$60)-0.5*Assumptions!$C$61^2)+Assumptions!$C$61*((RAND()+RAND()+RAND()+RAND()+RAND()+RAND()+RAND()+RAND()+RAND()+RAND()+RAND()+RAND())-6))-1)+Liquidity_30Y!Q13)</x:f>
        <x:v>1678053.1937717923</x:v>
      </x:c>
      <x:c r="Q407" s="16" t="n">
        <x:f>MAX(0,P407*(1+EXP((LN(1+Assumptions!$C$60)-0.5*Assumptions!$C$61^2)+Assumptions!$C$61*((RAND()+RAND()+RAND()+RAND()+RAND()+RAND()+RAND()+RAND()+RAND()+RAND()+RAND()+RAND())-6))-1)+Liquidity_30Y!R13)</x:f>
        <x:v>1856118.3500614865</x:v>
      </x:c>
      <x:c r="R407" s="16" t="n">
        <x:f>MAX(0,Q407*(1+EXP((LN(1+Assumptions!$C$60)-0.5*Assumptions!$C$61^2)+Assumptions!$C$61*((RAND()+RAND()+RAND()+RAND()+RAND()+RAND()+RAND()+RAND()+RAND()+RAND()+RAND()+RAND())-6))-1)+Liquidity_30Y!S13)</x:f>
        <x:v>2092327.7489668126</x:v>
      </x:c>
      <x:c r="S407" s="16" t="n">
        <x:f>MAX(0,R407*(1+EXP((LN(1+Assumptions!$C$60)-0.5*Assumptions!$C$61^2)+Assumptions!$C$61*((RAND()+RAND()+RAND()+RAND()+RAND()+RAND()+RAND()+RAND()+RAND()+RAND()+RAND()+RAND())-6))-1)+Liquidity_30Y!T13)</x:f>
        <x:v>2234377.6473737243</x:v>
      </x:c>
      <x:c r="T407" s="16" t="n">
        <x:f>MAX(0,S407*(1+EXP((LN(1+Assumptions!$C$60)-0.5*Assumptions!$C$61^2)+Assumptions!$C$61*((RAND()+RAND()+RAND()+RAND()+RAND()+RAND()+RAND()+RAND()+RAND()+RAND()+RAND()+RAND())-6))-1)+Liquidity_30Y!U13)</x:f>
        <x:v>1929005.5960813123</x:v>
      </x:c>
      <x:c r="U407" s="16" t="n">
        <x:f>MAX(0,T407*(1+EXP((LN(1+Assumptions!$C$60)-0.5*Assumptions!$C$61^2)+Assumptions!$C$61*((RAND()+RAND()+RAND()+RAND()+RAND()+RAND()+RAND()+RAND()+RAND()+RAND()+RAND()+RAND())-6))-1)+Liquidity_30Y!V13)</x:f>
        <x:v>1947664.7823489138</x:v>
      </x:c>
      <x:c r="V407" s="16" t="n">
        <x:f>MAX(0,U407*(1+EXP((LN(1+Assumptions!$C$60)-0.5*Assumptions!$C$61^2)+Assumptions!$C$61*((RAND()+RAND()+RAND()+RAND()+RAND()+RAND()+RAND()+RAND()+RAND()+RAND()+RAND()+RAND())-6))-1)+Liquidity_30Y!W13)</x:f>
        <x:v>2140105.4398566154</x:v>
      </x:c>
      <x:c r="W407" s="16" t="n">
        <x:f>MAX(0,V407*(1+EXP((LN(1+Assumptions!$C$60)-0.5*Assumptions!$C$61^2)+Assumptions!$C$61*((RAND()+RAND()+RAND()+RAND()+RAND()+RAND()+RAND()+RAND()+RAND()+RAND()+RAND()+RAND())-6))-1)+Liquidity_30Y!X13)</x:f>
        <x:v>2616065.363394417</x:v>
      </x:c>
      <x:c r="X407" s="16" t="n">
        <x:f>MAX(0,W407*(1+EXP((LN(1+Assumptions!$C$60)-0.5*Assumptions!$C$61^2)+Assumptions!$C$61*((RAND()+RAND()+RAND()+RAND()+RAND()+RAND()+RAND()+RAND()+RAND()+RAND()+RAND()+RAND())-6))-1)+Liquidity_30Y!Y13)</x:f>
        <x:v>3013547.2329760585</x:v>
      </x:c>
      <x:c r="Y407" s="16" t="n">
        <x:f>MAX(0,X407*(1+EXP((LN(1+Assumptions!$C$60)-0.5*Assumptions!$C$61^2)+Assumptions!$C$61*((RAND()+RAND()+RAND()+RAND()+RAND()+RAND()+RAND()+RAND()+RAND()+RAND()+RAND()+RAND())-6))-1)+Liquidity_30Y!Z13)</x:f>
        <x:v>3546047.801440858</x:v>
      </x:c>
      <x:c r="Z407" s="16" t="n">
        <x:f>MAX(0,Y407*(1+EXP((LN(1+Assumptions!$C$60)-0.5*Assumptions!$C$61^2)+Assumptions!$C$61*((RAND()+RAND()+RAND()+RAND()+RAND()+RAND()+RAND()+RAND()+RAND()+RAND()+RAND()+RAND())-6))-1)+Liquidity_30Y!AA13)</x:f>
        <x:v>3276368.287413614</x:v>
      </x:c>
      <x:c r="AA407" s="16" t="n">
        <x:f>MAX(0,Z407*(1+EXP((LN(1+Assumptions!$C$60)-0.5*Assumptions!$C$61^2)+Assumptions!$C$61*((RAND()+RAND()+RAND()+RAND()+RAND()+RAND()+RAND()+RAND()+RAND()+RAND()+RAND()+RAND())-6))-1)+Liquidity_30Y!AB13)</x:f>
        <x:v>3869246.024138809</x:v>
      </x:c>
      <x:c r="AB407" s="16" t="n">
        <x:f>MAX(0,AA407*(1+EXP((LN(1+Assumptions!$C$60)-0.5*Assumptions!$C$61^2)+Assumptions!$C$61*((RAND()+RAND()+RAND()+RAND()+RAND()+RAND()+RAND()+RAND()+RAND()+RAND()+RAND()+RAND())-6))-1)+Liquidity_30Y!AC13)</x:f>
        <x:v>4197308.087639962</x:v>
      </x:c>
      <x:c r="AC407" s="16" t="n">
        <x:f>MAX(0,AB407*(1+EXP((LN(1+Assumptions!$C$60)-0.5*Assumptions!$C$61^2)+Assumptions!$C$61*((RAND()+RAND()+RAND()+RAND()+RAND()+RAND()+RAND()+RAND()+RAND()+RAND()+RAND()+RAND())-6))-1)+Liquidity_30Y!AD13)</x:f>
        <x:v>4356716.7400610875</x:v>
      </x:c>
      <x:c r="AD407" s="16" t="n">
        <x:f>MAX(0,AC407*(1+EXP((LN(1+Assumptions!$C$60)-0.5*Assumptions!$C$61^2)+Assumptions!$C$61*((RAND()+RAND()+RAND()+RAND()+RAND()+RAND()+RAND()+RAND()+RAND()+RAND()+RAND()+RAND())-6))-1)+Liquidity_30Y!AE13)</x:f>
        <x:v>3900841.8051068075</x:v>
      </x:c>
      <x:c r="AE407" s="16" t="n">
        <x:f>MAX(0,AD407*(1+EXP((LN(1+Assumptions!$C$60)-0.5*Assumptions!$C$61^2)+Assumptions!$C$61*((RAND()+RAND()+RAND()+RAND()+RAND()+RAND()+RAND()+RAND()+RAND()+RAND()+RAND()+RAND())-6))-1)+Liquidity_30Y!AF13)</x:f>
        <x:v>4691965.051128159</x:v>
      </x:c>
      <x:c r="AF407" s="16" t="n">
        <x:f>MAX(0,AE407*(1+EXP((LN(1+Assumptions!$C$60)-0.5*Assumptions!$C$61^2)+Assumptions!$C$61*((RAND()+RAND()+RAND()+RAND()+RAND()+RAND()+RAND()+RAND()+RAND()+RAND()+RAND()+RAND())-6))-1)+Liquidity_30Y!AG13)</x:f>
        <x:v>5301748.21678334</x:v>
      </x:c>
    </x:row>
    <x:row r="408">
      <x:c r="A408" s="39">
        <x:v>404</x:v>
      </x:c>
      <x:c r="B408" s="16" t="n">
        <x:f>Liquidity_30Y!C14</x:f>
        <x:v>1029031.25</x:v>
      </x:c>
      <x:c r="C408" s="16" t="n">
        <x:f>MAX(0,B408*(1+EXP((LN(1+Assumptions!$C$60)-0.5*Assumptions!$C$61^2)+Assumptions!$C$61*((RAND()+RAND()+RAND()+RAND()+RAND()+RAND()+RAND()+RAND()+RAND()+RAND()+RAND()+RAND())-6))-1)+Liquidity_30Y!D13)</x:f>
        <x:v>1143197.4012067206</x:v>
      </x:c>
      <x:c r="D408" s="16" t="n">
        <x:f>MAX(0,C408*(1+EXP((LN(1+Assumptions!$C$60)-0.5*Assumptions!$C$61^2)+Assumptions!$C$61*((RAND()+RAND()+RAND()+RAND()+RAND()+RAND()+RAND()+RAND()+RAND()+RAND()+RAND()+RAND())-6))-1)+Liquidity_30Y!E13)</x:f>
        <x:v>1277295.4283247378</x:v>
      </x:c>
      <x:c r="E408" s="16" t="n">
        <x:f>MAX(0,D408*(1+EXP((LN(1+Assumptions!$C$60)-0.5*Assumptions!$C$61^2)+Assumptions!$C$61*((RAND()+RAND()+RAND()+RAND()+RAND()+RAND()+RAND()+RAND()+RAND()+RAND()+RAND()+RAND())-6))-1)+Liquidity_30Y!F13)</x:f>
        <x:v>1269647.5882203374</x:v>
      </x:c>
      <x:c r="F408" s="16" t="n">
        <x:f>MAX(0,E408*(1+EXP((LN(1+Assumptions!$C$60)-0.5*Assumptions!$C$61^2)+Assumptions!$C$61*((RAND()+RAND()+RAND()+RAND()+RAND()+RAND()+RAND()+RAND()+RAND()+RAND()+RAND()+RAND())-6))-1)+Liquidity_30Y!G13)</x:f>
        <x:v>1678649.015168032</x:v>
      </x:c>
      <x:c r="G408" s="16" t="n">
        <x:f>MAX(0,F408*(1+EXP((LN(1+Assumptions!$C$60)-0.5*Assumptions!$C$61^2)+Assumptions!$C$61*((RAND()+RAND()+RAND()+RAND()+RAND()+RAND()+RAND()+RAND()+RAND()+RAND()+RAND()+RAND())-6))-1)+Liquidity_30Y!H13)</x:f>
        <x:v>1646997.7335698807</x:v>
      </x:c>
      <x:c r="H408" s="16" t="n">
        <x:f>MAX(0,G408*(1+EXP((LN(1+Assumptions!$C$60)-0.5*Assumptions!$C$61^2)+Assumptions!$C$61*((RAND()+RAND()+RAND()+RAND()+RAND()+RAND()+RAND()+RAND()+RAND()+RAND()+RAND()+RAND())-6))-1)+Liquidity_30Y!I13)</x:f>
        <x:v>2044347.254722579</x:v>
      </x:c>
      <x:c r="I408" s="16" t="n">
        <x:f>MAX(0,H408*(1+EXP((LN(1+Assumptions!$C$60)-0.5*Assumptions!$C$61^2)+Assumptions!$C$61*((RAND()+RAND()+RAND()+RAND()+RAND()+RAND()+RAND()+RAND()+RAND()+RAND()+RAND()+RAND())-6))-1)+Liquidity_30Y!J13)</x:f>
        <x:v>3016854.254416102</x:v>
      </x:c>
      <x:c r="J408" s="16" t="n">
        <x:f>MAX(0,I408*(1+EXP((LN(1+Assumptions!$C$60)-0.5*Assumptions!$C$61^2)+Assumptions!$C$61*((RAND()+RAND()+RAND()+RAND()+RAND()+RAND()+RAND()+RAND()+RAND()+RAND()+RAND()+RAND())-6))-1)+Liquidity_30Y!K13)</x:f>
        <x:v>2533662.3404395804</x:v>
      </x:c>
      <x:c r="K408" s="16" t="n">
        <x:f>MAX(0,J408*(1+EXP((LN(1+Assumptions!$C$60)-0.5*Assumptions!$C$61^2)+Assumptions!$C$61*((RAND()+RAND()+RAND()+RAND()+RAND()+RAND()+RAND()+RAND()+RAND()+RAND()+RAND()+RAND())-6))-1)+Liquidity_30Y!L13)</x:f>
        <x:v>3415729.0105179576</x:v>
      </x:c>
      <x:c r="L408" s="16" t="n">
        <x:f>MAX(0,K408*(1+EXP((LN(1+Assumptions!$C$60)-0.5*Assumptions!$C$61^2)+Assumptions!$C$61*((RAND()+RAND()+RAND()+RAND()+RAND()+RAND()+RAND()+RAND()+RAND()+RAND()+RAND()+RAND())-6))-1)+Liquidity_30Y!M13)</x:f>
        <x:v>2687752.3526826473</x:v>
      </x:c>
      <x:c r="M408" s="16" t="n">
        <x:f>MAX(0,L408*(1+EXP((LN(1+Assumptions!$C$60)-0.5*Assumptions!$C$61^2)+Assumptions!$C$61*((RAND()+RAND()+RAND()+RAND()+RAND()+RAND()+RAND()+RAND()+RAND()+RAND()+RAND()+RAND())-6))-1)+Liquidity_30Y!N13)</x:f>
        <x:v>3473592.8092869003</x:v>
      </x:c>
      <x:c r="N408" s="16" t="n">
        <x:f>MAX(0,M408*(1+EXP((LN(1+Assumptions!$C$60)-0.5*Assumptions!$C$61^2)+Assumptions!$C$61*((RAND()+RAND()+RAND()+RAND()+RAND()+RAND()+RAND()+RAND()+RAND()+RAND()+RAND()+RAND())-6))-1)+Liquidity_30Y!O13)</x:f>
        <x:v>3285322.8529137606</x:v>
      </x:c>
      <x:c r="O408" s="16" t="n">
        <x:f>MAX(0,N408*(1+EXP((LN(1+Assumptions!$C$60)-0.5*Assumptions!$C$61^2)+Assumptions!$C$61*((RAND()+RAND()+RAND()+RAND()+RAND()+RAND()+RAND()+RAND()+RAND()+RAND()+RAND()+RAND())-6))-1)+Liquidity_30Y!P13)</x:f>
        <x:v>4091989.1799808103</x:v>
      </x:c>
      <x:c r="P408" s="16" t="n">
        <x:f>MAX(0,O408*(1+EXP((LN(1+Assumptions!$C$60)-0.5*Assumptions!$C$61^2)+Assumptions!$C$61*((RAND()+RAND()+RAND()+RAND()+RAND()+RAND()+RAND()+RAND()+RAND()+RAND()+RAND()+RAND())-6))-1)+Liquidity_30Y!Q13)</x:f>
        <x:v>3460674.735664286</x:v>
      </x:c>
      <x:c r="Q408" s="16" t="n">
        <x:f>MAX(0,P408*(1+EXP((LN(1+Assumptions!$C$60)-0.5*Assumptions!$C$61^2)+Assumptions!$C$61*((RAND()+RAND()+RAND()+RAND()+RAND()+RAND()+RAND()+RAND()+RAND()+RAND()+RAND()+RAND())-6))-1)+Liquidity_30Y!R13)</x:f>
        <x:v>4672329.666472745</x:v>
      </x:c>
      <x:c r="R408" s="16" t="n">
        <x:f>MAX(0,Q408*(1+EXP((LN(1+Assumptions!$C$60)-0.5*Assumptions!$C$61^2)+Assumptions!$C$61*((RAND()+RAND()+RAND()+RAND()+RAND()+RAND()+RAND()+RAND()+RAND()+RAND()+RAND()+RAND())-6))-1)+Liquidity_30Y!S13)</x:f>
        <x:v>6045023.782071203</x:v>
      </x:c>
      <x:c r="S408" s="16" t="n">
        <x:f>MAX(0,R408*(1+EXP((LN(1+Assumptions!$C$60)-0.5*Assumptions!$C$61^2)+Assumptions!$C$61*((RAND()+RAND()+RAND()+RAND()+RAND()+RAND()+RAND()+RAND()+RAND()+RAND()+RAND()+RAND())-6))-1)+Liquidity_30Y!T13)</x:f>
        <x:v>8045801.332206622</x:v>
      </x:c>
      <x:c r="T408" s="16" t="n">
        <x:f>MAX(0,S408*(1+EXP((LN(1+Assumptions!$C$60)-0.5*Assumptions!$C$61^2)+Assumptions!$C$61*((RAND()+RAND()+RAND()+RAND()+RAND()+RAND()+RAND()+RAND()+RAND()+RAND()+RAND()+RAND())-6))-1)+Liquidity_30Y!U13)</x:f>
        <x:v>9614398.56925661</x:v>
      </x:c>
      <x:c r="U408" s="16" t="n">
        <x:f>MAX(0,T408*(1+EXP((LN(1+Assumptions!$C$60)-0.5*Assumptions!$C$61^2)+Assumptions!$C$61*((RAND()+RAND()+RAND()+RAND()+RAND()+RAND()+RAND()+RAND()+RAND()+RAND()+RAND()+RAND())-6))-1)+Liquidity_30Y!V13)</x:f>
        <x:v>10342316.55889038</x:v>
      </x:c>
      <x:c r="V408" s="16" t="n">
        <x:f>MAX(0,U408*(1+EXP((LN(1+Assumptions!$C$60)-0.5*Assumptions!$C$61^2)+Assumptions!$C$61*((RAND()+RAND()+RAND()+RAND()+RAND()+RAND()+RAND()+RAND()+RAND()+RAND()+RAND()+RAND())-6))-1)+Liquidity_30Y!W13)</x:f>
        <x:v>12127139.063850565</x:v>
      </x:c>
      <x:c r="W408" s="16" t="n">
        <x:f>MAX(0,V408*(1+EXP((LN(1+Assumptions!$C$60)-0.5*Assumptions!$C$61^2)+Assumptions!$C$61*((RAND()+RAND()+RAND()+RAND()+RAND()+RAND()+RAND()+RAND()+RAND()+RAND()+RAND()+RAND())-6))-1)+Liquidity_30Y!X13)</x:f>
        <x:v>11329101.725124408</x:v>
      </x:c>
      <x:c r="X408" s="16" t="n">
        <x:f>MAX(0,W408*(1+EXP((LN(1+Assumptions!$C$60)-0.5*Assumptions!$C$61^2)+Assumptions!$C$61*((RAND()+RAND()+RAND()+RAND()+RAND()+RAND()+RAND()+RAND()+RAND()+RAND()+RAND()+RAND())-6))-1)+Liquidity_30Y!Y13)</x:f>
        <x:v>12840126.678084228</x:v>
      </x:c>
      <x:c r="Y408" s="16" t="n">
        <x:f>MAX(0,X408*(1+EXP((LN(1+Assumptions!$C$60)-0.5*Assumptions!$C$61^2)+Assumptions!$C$61*((RAND()+RAND()+RAND()+RAND()+RAND()+RAND()+RAND()+RAND()+RAND()+RAND()+RAND()+RAND())-6))-1)+Liquidity_30Y!Z13)</x:f>
        <x:v>13402743.202090576</x:v>
      </x:c>
      <x:c r="Z408" s="16" t="n">
        <x:f>MAX(0,Y408*(1+EXP((LN(1+Assumptions!$C$60)-0.5*Assumptions!$C$61^2)+Assumptions!$C$61*((RAND()+RAND()+RAND()+RAND()+RAND()+RAND()+RAND()+RAND()+RAND()+RAND()+RAND()+RAND())-6))-1)+Liquidity_30Y!AA13)</x:f>
        <x:v>14715339.28094744</x:v>
      </x:c>
      <x:c r="AA408" s="16" t="n">
        <x:f>MAX(0,Z408*(1+EXP((LN(1+Assumptions!$C$60)-0.5*Assumptions!$C$61^2)+Assumptions!$C$61*((RAND()+RAND()+RAND()+RAND()+RAND()+RAND()+RAND()+RAND()+RAND()+RAND()+RAND()+RAND())-6))-1)+Liquidity_30Y!AB13)</x:f>
        <x:v>15706484.15323643</x:v>
      </x:c>
      <x:c r="AB408" s="16" t="n">
        <x:f>MAX(0,AA408*(1+EXP((LN(1+Assumptions!$C$60)-0.5*Assumptions!$C$61^2)+Assumptions!$C$61*((RAND()+RAND()+RAND()+RAND()+RAND()+RAND()+RAND()+RAND()+RAND()+RAND()+RAND()+RAND())-6))-1)+Liquidity_30Y!AC13)</x:f>
        <x:v>16413461.134406567</x:v>
      </x:c>
      <x:c r="AC408" s="16" t="n">
        <x:f>MAX(0,AB408*(1+EXP((LN(1+Assumptions!$C$60)-0.5*Assumptions!$C$61^2)+Assumptions!$C$61*((RAND()+RAND()+RAND()+RAND()+RAND()+RAND()+RAND()+RAND()+RAND()+RAND()+RAND()+RAND())-6))-1)+Liquidity_30Y!AD13)</x:f>
        <x:v>18349398.364553906</x:v>
      </x:c>
      <x:c r="AD408" s="16" t="n">
        <x:f>MAX(0,AC408*(1+EXP((LN(1+Assumptions!$C$60)-0.5*Assumptions!$C$61^2)+Assumptions!$C$61*((RAND()+RAND()+RAND()+RAND()+RAND()+RAND()+RAND()+RAND()+RAND()+RAND()+RAND()+RAND())-6))-1)+Liquidity_30Y!AE13)</x:f>
        <x:v>22118076.167065397</x:v>
      </x:c>
      <x:c r="AE408" s="16" t="n">
        <x:f>MAX(0,AD408*(1+EXP((LN(1+Assumptions!$C$60)-0.5*Assumptions!$C$61^2)+Assumptions!$C$61*((RAND()+RAND()+RAND()+RAND()+RAND()+RAND()+RAND()+RAND()+RAND()+RAND()+RAND()+RAND())-6))-1)+Liquidity_30Y!AF13)</x:f>
        <x:v>24499523.786903016</x:v>
      </x:c>
      <x:c r="AF408" s="16" t="n">
        <x:f>MAX(0,AE408*(1+EXP((LN(1+Assumptions!$C$60)-0.5*Assumptions!$C$61^2)+Assumptions!$C$61*((RAND()+RAND()+RAND()+RAND()+RAND()+RAND()+RAND()+RAND()+RAND()+RAND()+RAND()+RAND())-6))-1)+Liquidity_30Y!AG13)</x:f>
        <x:v>30839099.349324517</x:v>
      </x:c>
    </x:row>
    <x:row r="409">
      <x:c r="A409" s="39">
        <x:v>405</x:v>
      </x:c>
      <x:c r="B409" s="16" t="n">
        <x:f>Liquidity_30Y!C14</x:f>
        <x:v>1029031.25</x:v>
      </x:c>
      <x:c r="C409" s="16" t="n">
        <x:f>MAX(0,B409*(1+EXP((LN(1+Assumptions!$C$60)-0.5*Assumptions!$C$61^2)+Assumptions!$C$61*((RAND()+RAND()+RAND()+RAND()+RAND()+RAND()+RAND()+RAND()+RAND()+RAND()+RAND()+RAND())-6))-1)+Liquidity_30Y!D13)</x:f>
        <x:v>992554.7802931133</x:v>
      </x:c>
      <x:c r="D409" s="16" t="n">
        <x:f>MAX(0,C409*(1+EXP((LN(1+Assumptions!$C$60)-0.5*Assumptions!$C$61^2)+Assumptions!$C$61*((RAND()+RAND()+RAND()+RAND()+RAND()+RAND()+RAND()+RAND()+RAND()+RAND()+RAND()+RAND())-6))-1)+Liquidity_30Y!E13)</x:f>
        <x:v>1064200.0122705512</x:v>
      </x:c>
      <x:c r="E409" s="16" t="n">
        <x:f>MAX(0,D409*(1+EXP((LN(1+Assumptions!$C$60)-0.5*Assumptions!$C$61^2)+Assumptions!$C$61*((RAND()+RAND()+RAND()+RAND()+RAND()+RAND()+RAND()+RAND()+RAND()+RAND()+RAND()+RAND())-6))-1)+Liquidity_30Y!F13)</x:f>
        <x:v>913362.6408959941</x:v>
      </x:c>
      <x:c r="F409" s="16" t="n">
        <x:f>MAX(0,E409*(1+EXP((LN(1+Assumptions!$C$60)-0.5*Assumptions!$C$61^2)+Assumptions!$C$61*((RAND()+RAND()+RAND()+RAND()+RAND()+RAND()+RAND()+RAND()+RAND()+RAND()+RAND()+RAND())-6))-1)+Liquidity_30Y!G13)</x:f>
        <x:v>1066402.6426603033</x:v>
      </x:c>
      <x:c r="G409" s="16" t="n">
        <x:f>MAX(0,F409*(1+EXP((LN(1+Assumptions!$C$60)-0.5*Assumptions!$C$61^2)+Assumptions!$C$61*((RAND()+RAND()+RAND()+RAND()+RAND()+RAND()+RAND()+RAND()+RAND()+RAND()+RAND()+RAND())-6))-1)+Liquidity_30Y!H13)</x:f>
        <x:v>826854.2322337305</x:v>
      </x:c>
      <x:c r="H409" s="16" t="n">
        <x:f>MAX(0,G409*(1+EXP((LN(1+Assumptions!$C$60)-0.5*Assumptions!$C$61^2)+Assumptions!$C$61*((RAND()+RAND()+RAND()+RAND()+RAND()+RAND()+RAND()+RAND()+RAND()+RAND()+RAND()+RAND())-6))-1)+Liquidity_30Y!I13)</x:f>
        <x:v>788891.2226764751</x:v>
      </x:c>
      <x:c r="I409" s="16" t="n">
        <x:f>MAX(0,H409*(1+EXP((LN(1+Assumptions!$C$60)-0.5*Assumptions!$C$61^2)+Assumptions!$C$61*((RAND()+RAND()+RAND()+RAND()+RAND()+RAND()+RAND()+RAND()+RAND()+RAND()+RAND()+RAND())-6))-1)+Liquidity_30Y!J13)</x:f>
        <x:v>863938.2545911261</x:v>
      </x:c>
      <x:c r="J409" s="16" t="n">
        <x:f>MAX(0,I409*(1+EXP((LN(1+Assumptions!$C$60)-0.5*Assumptions!$C$61^2)+Assumptions!$C$61*((RAND()+RAND()+RAND()+RAND()+RAND()+RAND()+RAND()+RAND()+RAND()+RAND()+RAND()+RAND())-6))-1)+Liquidity_30Y!K13)</x:f>
        <x:v>966105.4999695945</x:v>
      </x:c>
      <x:c r="K409" s="16" t="n">
        <x:f>MAX(0,J409*(1+EXP((LN(1+Assumptions!$C$60)-0.5*Assumptions!$C$61^2)+Assumptions!$C$61*((RAND()+RAND()+RAND()+RAND()+RAND()+RAND()+RAND()+RAND()+RAND()+RAND()+RAND()+RAND())-6))-1)+Liquidity_30Y!L13)</x:f>
        <x:v>1047236.6911210748</x:v>
      </x:c>
      <x:c r="L409" s="16" t="n">
        <x:f>MAX(0,K409*(1+EXP((LN(1+Assumptions!$C$60)-0.5*Assumptions!$C$61^2)+Assumptions!$C$61*((RAND()+RAND()+RAND()+RAND()+RAND()+RAND()+RAND()+RAND()+RAND()+RAND()+RAND()+RAND())-6))-1)+Liquidity_30Y!M13)</x:f>
        <x:v>971499.4405587772</x:v>
      </x:c>
      <x:c r="M409" s="16" t="n">
        <x:f>MAX(0,L409*(1+EXP((LN(1+Assumptions!$C$60)-0.5*Assumptions!$C$61^2)+Assumptions!$C$61*((RAND()+RAND()+RAND()+RAND()+RAND()+RAND()+RAND()+RAND()+RAND()+RAND()+RAND()+RAND())-6))-1)+Liquidity_30Y!N13)</x:f>
        <x:v>798938.6045411216</x:v>
      </x:c>
      <x:c r="N409" s="16" t="n">
        <x:f>MAX(0,M409*(1+EXP((LN(1+Assumptions!$C$60)-0.5*Assumptions!$C$61^2)+Assumptions!$C$61*((RAND()+RAND()+RAND()+RAND()+RAND()+RAND()+RAND()+RAND()+RAND()+RAND()+RAND()+RAND())-6))-1)+Liquidity_30Y!O13)</x:f>
        <x:v>631760.0721347893</x:v>
      </x:c>
      <x:c r="O409" s="16" t="n">
        <x:f>MAX(0,N409*(1+EXP((LN(1+Assumptions!$C$60)-0.5*Assumptions!$C$61^2)+Assumptions!$C$61*((RAND()+RAND()+RAND()+RAND()+RAND()+RAND()+RAND()+RAND()+RAND()+RAND()+RAND()+RAND())-6))-1)+Liquidity_30Y!P13)</x:f>
        <x:v>672867.094095627</x:v>
      </x:c>
      <x:c r="P409" s="16" t="n">
        <x:f>MAX(0,O409*(1+EXP((LN(1+Assumptions!$C$60)-0.5*Assumptions!$C$61^2)+Assumptions!$C$61*((RAND()+RAND()+RAND()+RAND()+RAND()+RAND()+RAND()+RAND()+RAND()+RAND()+RAND()+RAND())-6))-1)+Liquidity_30Y!Q13)</x:f>
        <x:v>758479.9684031702</x:v>
      </x:c>
      <x:c r="Q409" s="16" t="n">
        <x:f>MAX(0,P409*(1+EXP((LN(1+Assumptions!$C$60)-0.5*Assumptions!$C$61^2)+Assumptions!$C$61*((RAND()+RAND()+RAND()+RAND()+RAND()+RAND()+RAND()+RAND()+RAND()+RAND()+RAND()+RAND())-6))-1)+Liquidity_30Y!R13)</x:f>
        <x:v>622816.1936853322</x:v>
      </x:c>
      <x:c r="R409" s="16" t="n">
        <x:f>MAX(0,Q409*(1+EXP((LN(1+Assumptions!$C$60)-0.5*Assumptions!$C$61^2)+Assumptions!$C$61*((RAND()+RAND()+RAND()+RAND()+RAND()+RAND()+RAND()+RAND()+RAND()+RAND()+RAND()+RAND())-6))-1)+Liquidity_30Y!S13)</x:f>
        <x:v>572432.8348012967</x:v>
      </x:c>
      <x:c r="S409" s="16" t="n">
        <x:f>MAX(0,R409*(1+EXP((LN(1+Assumptions!$C$60)-0.5*Assumptions!$C$61^2)+Assumptions!$C$61*((RAND()+RAND()+RAND()+RAND()+RAND()+RAND()+RAND()+RAND()+RAND()+RAND()+RAND()+RAND())-6))-1)+Liquidity_30Y!T13)</x:f>
        <x:v>628952.7848811836</x:v>
      </x:c>
      <x:c r="T409" s="16" t="n">
        <x:f>MAX(0,S409*(1+EXP((LN(1+Assumptions!$C$60)-0.5*Assumptions!$C$61^2)+Assumptions!$C$61*((RAND()+RAND()+RAND()+RAND()+RAND()+RAND()+RAND()+RAND()+RAND()+RAND()+RAND()+RAND())-6))-1)+Liquidity_30Y!U13)</x:f>
        <x:v>939585.0445048941</x:v>
      </x:c>
      <x:c r="U409" s="16" t="n">
        <x:f>MAX(0,T409*(1+EXP((LN(1+Assumptions!$C$60)-0.5*Assumptions!$C$61^2)+Assumptions!$C$61*((RAND()+RAND()+RAND()+RAND()+RAND()+RAND()+RAND()+RAND()+RAND()+RAND()+RAND()+RAND())-6))-1)+Liquidity_30Y!V13)</x:f>
        <x:v>831149.6006867291</x:v>
      </x:c>
      <x:c r="V409" s="16" t="n">
        <x:f>MAX(0,U409*(1+EXP((LN(1+Assumptions!$C$60)-0.5*Assumptions!$C$61^2)+Assumptions!$C$61*((RAND()+RAND()+RAND()+RAND()+RAND()+RAND()+RAND()+RAND()+RAND()+RAND()+RAND()+RAND())-6))-1)+Liquidity_30Y!W13)</x:f>
        <x:v>692748.9526706164</x:v>
      </x:c>
      <x:c r="W409" s="16" t="n">
        <x:f>MAX(0,V409*(1+EXP((LN(1+Assumptions!$C$60)-0.5*Assumptions!$C$61^2)+Assumptions!$C$61*((RAND()+RAND()+RAND()+RAND()+RAND()+RAND()+RAND()+RAND()+RAND()+RAND()+RAND()+RAND())-6))-1)+Liquidity_30Y!X13)</x:f>
        <x:v>757528.8500109607</x:v>
      </x:c>
      <x:c r="X409" s="16" t="n">
        <x:f>MAX(0,W409*(1+EXP((LN(1+Assumptions!$C$60)-0.5*Assumptions!$C$61^2)+Assumptions!$C$61*((RAND()+RAND()+RAND()+RAND()+RAND()+RAND()+RAND()+RAND()+RAND()+RAND()+RAND()+RAND())-6))-1)+Liquidity_30Y!Y13)</x:f>
        <x:v>783060.5676575692</x:v>
      </x:c>
      <x:c r="Y409" s="16" t="n">
        <x:f>MAX(0,X409*(1+EXP((LN(1+Assumptions!$C$60)-0.5*Assumptions!$C$61^2)+Assumptions!$C$61*((RAND()+RAND()+RAND()+RAND()+RAND()+RAND()+RAND()+RAND()+RAND()+RAND()+RAND()+RAND())-6))-1)+Liquidity_30Y!Z13)</x:f>
        <x:v>820761.2733970624</x:v>
      </x:c>
      <x:c r="Z409" s="16" t="n">
        <x:f>MAX(0,Y409*(1+EXP((LN(1+Assumptions!$C$60)-0.5*Assumptions!$C$61^2)+Assumptions!$C$61*((RAND()+RAND()+RAND()+RAND()+RAND()+RAND()+RAND()+RAND()+RAND()+RAND()+RAND()+RAND())-6))-1)+Liquidity_30Y!AA13)</x:f>
        <x:v>938425.9995174694</x:v>
      </x:c>
      <x:c r="AA409" s="16" t="n">
        <x:f>MAX(0,Z409*(1+EXP((LN(1+Assumptions!$C$60)-0.5*Assumptions!$C$61^2)+Assumptions!$C$61*((RAND()+RAND()+RAND()+RAND()+RAND()+RAND()+RAND()+RAND()+RAND()+RAND()+RAND()+RAND())-6))-1)+Liquidity_30Y!AB13)</x:f>
        <x:v>891042.596616016</x:v>
      </x:c>
      <x:c r="AB409" s="16" t="n">
        <x:f>MAX(0,AA409*(1+EXP((LN(1+Assumptions!$C$60)-0.5*Assumptions!$C$61^2)+Assumptions!$C$61*((RAND()+RAND()+RAND()+RAND()+RAND()+RAND()+RAND()+RAND()+RAND()+RAND()+RAND()+RAND())-6))-1)+Liquidity_30Y!AC13)</x:f>
        <x:v>1000296.4928958039</x:v>
      </x:c>
      <x:c r="AC409" s="16" t="n">
        <x:f>MAX(0,AB409*(1+EXP((LN(1+Assumptions!$C$60)-0.5*Assumptions!$C$61^2)+Assumptions!$C$61*((RAND()+RAND()+RAND()+RAND()+RAND()+RAND()+RAND()+RAND()+RAND()+RAND()+RAND()+RAND())-6))-1)+Liquidity_30Y!AD13)</x:f>
        <x:v>1019510.4314499577</x:v>
      </x:c>
      <x:c r="AD409" s="16" t="n">
        <x:f>MAX(0,AC409*(1+EXP((LN(1+Assumptions!$C$60)-0.5*Assumptions!$C$61^2)+Assumptions!$C$61*((RAND()+RAND()+RAND()+RAND()+RAND()+RAND()+RAND()+RAND()+RAND()+RAND()+RAND()+RAND())-6))-1)+Liquidity_30Y!AE13)</x:f>
        <x:v>992380.8469189951</x:v>
      </x:c>
      <x:c r="AE409" s="16" t="n">
        <x:f>MAX(0,AD409*(1+EXP((LN(1+Assumptions!$C$60)-0.5*Assumptions!$C$61^2)+Assumptions!$C$61*((RAND()+RAND()+RAND()+RAND()+RAND()+RAND()+RAND()+RAND()+RAND()+RAND()+RAND()+RAND())-6))-1)+Liquidity_30Y!AF13)</x:f>
        <x:v>918168.1044469127</x:v>
      </x:c>
      <x:c r="AF409" s="16" t="n">
        <x:f>MAX(0,AE409*(1+EXP((LN(1+Assumptions!$C$60)-0.5*Assumptions!$C$61^2)+Assumptions!$C$61*((RAND()+RAND()+RAND()+RAND()+RAND()+RAND()+RAND()+RAND()+RAND()+RAND()+RAND()+RAND())-6))-1)+Liquidity_30Y!AG13)</x:f>
        <x:v>1069341.7825466895</x:v>
      </x:c>
    </x:row>
    <x:row r="410">
      <x:c r="A410" s="39">
        <x:v>406</x:v>
      </x:c>
      <x:c r="B410" s="16" t="n">
        <x:f>Liquidity_30Y!C14</x:f>
        <x:v>1029031.25</x:v>
      </x:c>
      <x:c r="C410" s="16" t="n">
        <x:f>MAX(0,B410*(1+EXP((LN(1+Assumptions!$C$60)-0.5*Assumptions!$C$61^2)+Assumptions!$C$61*((RAND()+RAND()+RAND()+RAND()+RAND()+RAND()+RAND()+RAND()+RAND()+RAND()+RAND()+RAND())-6))-1)+Liquidity_30Y!D13)</x:f>
        <x:v>954498.3459939117</x:v>
      </x:c>
      <x:c r="D410" s="16" t="n">
        <x:f>MAX(0,C410*(1+EXP((LN(1+Assumptions!$C$60)-0.5*Assumptions!$C$61^2)+Assumptions!$C$61*((RAND()+RAND()+RAND()+RAND()+RAND()+RAND()+RAND()+RAND()+RAND()+RAND()+RAND()+RAND())-6))-1)+Liquidity_30Y!E13)</x:f>
        <x:v>1030491.5520164731</x:v>
      </x:c>
      <x:c r="E410" s="16" t="n">
        <x:f>MAX(0,D410*(1+EXP((LN(1+Assumptions!$C$60)-0.5*Assumptions!$C$61^2)+Assumptions!$C$61*((RAND()+RAND()+RAND()+RAND()+RAND()+RAND()+RAND()+RAND()+RAND()+RAND()+RAND()+RAND())-6))-1)+Liquidity_30Y!F13)</x:f>
        <x:v>1349355.0395603722</x:v>
      </x:c>
      <x:c r="F410" s="16" t="n">
        <x:f>MAX(0,E410*(1+EXP((LN(1+Assumptions!$C$60)-0.5*Assumptions!$C$61^2)+Assumptions!$C$61*((RAND()+RAND()+RAND()+RAND()+RAND()+RAND()+RAND()+RAND()+RAND()+RAND()+RAND()+RAND())-6))-1)+Liquidity_30Y!G13)</x:f>
        <x:v>1501013.9004989895</x:v>
      </x:c>
      <x:c r="G410" s="16" t="n">
        <x:f>MAX(0,F410*(1+EXP((LN(1+Assumptions!$C$60)-0.5*Assumptions!$C$61^2)+Assumptions!$C$61*((RAND()+RAND()+RAND()+RAND()+RAND()+RAND()+RAND()+RAND()+RAND()+RAND()+RAND()+RAND())-6))-1)+Liquidity_30Y!H13)</x:f>
        <x:v>1559571.2544619266</x:v>
      </x:c>
      <x:c r="H410" s="16" t="n">
        <x:f>MAX(0,G410*(1+EXP((LN(1+Assumptions!$C$60)-0.5*Assumptions!$C$61^2)+Assumptions!$C$61*((RAND()+RAND()+RAND()+RAND()+RAND()+RAND()+RAND()+RAND()+RAND()+RAND()+RAND()+RAND())-6))-1)+Liquidity_30Y!I13)</x:f>
        <x:v>2255560.5429091067</x:v>
      </x:c>
      <x:c r="I410" s="16" t="n">
        <x:f>MAX(0,H410*(1+EXP((LN(1+Assumptions!$C$60)-0.5*Assumptions!$C$61^2)+Assumptions!$C$61*((RAND()+RAND()+RAND()+RAND()+RAND()+RAND()+RAND()+RAND()+RAND()+RAND()+RAND()+RAND())-6))-1)+Liquidity_30Y!J13)</x:f>
        <x:v>2451436.577811686</x:v>
      </x:c>
      <x:c r="J410" s="16" t="n">
        <x:f>MAX(0,I410*(1+EXP((LN(1+Assumptions!$C$60)-0.5*Assumptions!$C$61^2)+Assumptions!$C$61*((RAND()+RAND()+RAND()+RAND()+RAND()+RAND()+RAND()+RAND()+RAND()+RAND()+RAND()+RAND())-6))-1)+Liquidity_30Y!K13)</x:f>
        <x:v>2667964.0049746665</x:v>
      </x:c>
      <x:c r="K410" s="16" t="n">
        <x:f>MAX(0,J410*(1+EXP((LN(1+Assumptions!$C$60)-0.5*Assumptions!$C$61^2)+Assumptions!$C$61*((RAND()+RAND()+RAND()+RAND()+RAND()+RAND()+RAND()+RAND()+RAND()+RAND()+RAND()+RAND())-6))-1)+Liquidity_30Y!L13)</x:f>
        <x:v>2968627.8225533655</x:v>
      </x:c>
      <x:c r="L410" s="16" t="n">
        <x:f>MAX(0,K410*(1+EXP((LN(1+Assumptions!$C$60)-0.5*Assumptions!$C$61^2)+Assumptions!$C$61*((RAND()+RAND()+RAND()+RAND()+RAND()+RAND()+RAND()+RAND()+RAND()+RAND()+RAND()+RAND())-6))-1)+Liquidity_30Y!M13)</x:f>
        <x:v>3098792.082937004</x:v>
      </x:c>
      <x:c r="M410" s="16" t="n">
        <x:f>MAX(0,L410*(1+EXP((LN(1+Assumptions!$C$60)-0.5*Assumptions!$C$61^2)+Assumptions!$C$61*((RAND()+RAND()+RAND()+RAND()+RAND()+RAND()+RAND()+RAND()+RAND()+RAND()+RAND()+RAND())-6))-1)+Liquidity_30Y!N13)</x:f>
        <x:v>4092681.6473227385</x:v>
      </x:c>
      <x:c r="N410" s="16" t="n">
        <x:f>MAX(0,M410*(1+EXP((LN(1+Assumptions!$C$60)-0.5*Assumptions!$C$61^2)+Assumptions!$C$61*((RAND()+RAND()+RAND()+RAND()+RAND()+RAND()+RAND()+RAND()+RAND()+RAND()+RAND()+RAND())-6))-1)+Liquidity_30Y!O13)</x:f>
        <x:v>5202648.413713481</x:v>
      </x:c>
      <x:c r="O410" s="16" t="n">
        <x:f>MAX(0,N410*(1+EXP((LN(1+Assumptions!$C$60)-0.5*Assumptions!$C$61^2)+Assumptions!$C$61*((RAND()+RAND()+RAND()+RAND()+RAND()+RAND()+RAND()+RAND()+RAND()+RAND()+RAND()+RAND())-6))-1)+Liquidity_30Y!P13)</x:f>
        <x:v>5115299.493461791</x:v>
      </x:c>
      <x:c r="P410" s="16" t="n">
        <x:f>MAX(0,O410*(1+EXP((LN(1+Assumptions!$C$60)-0.5*Assumptions!$C$61^2)+Assumptions!$C$61*((RAND()+RAND()+RAND()+RAND()+RAND()+RAND()+RAND()+RAND()+RAND()+RAND()+RAND()+RAND())-6))-1)+Liquidity_30Y!Q13)</x:f>
        <x:v>5264397.843399908</x:v>
      </x:c>
      <x:c r="Q410" s="16" t="n">
        <x:f>MAX(0,P410*(1+EXP((LN(1+Assumptions!$C$60)-0.5*Assumptions!$C$61^2)+Assumptions!$C$61*((RAND()+RAND()+RAND()+RAND()+RAND()+RAND()+RAND()+RAND()+RAND()+RAND()+RAND()+RAND())-6))-1)+Liquidity_30Y!R13)</x:f>
        <x:v>4746803.064639059</x:v>
      </x:c>
      <x:c r="R410" s="16" t="n">
        <x:f>MAX(0,Q410*(1+EXP((LN(1+Assumptions!$C$60)-0.5*Assumptions!$C$61^2)+Assumptions!$C$61*((RAND()+RAND()+RAND()+RAND()+RAND()+RAND()+RAND()+RAND()+RAND()+RAND()+RAND()+RAND())-6))-1)+Liquidity_30Y!S13)</x:f>
        <x:v>4615507.221344634</x:v>
      </x:c>
      <x:c r="S410" s="16" t="n">
        <x:f>MAX(0,R410*(1+EXP((LN(1+Assumptions!$C$60)-0.5*Assumptions!$C$61^2)+Assumptions!$C$61*((RAND()+RAND()+RAND()+RAND()+RAND()+RAND()+RAND()+RAND()+RAND()+RAND()+RAND()+RAND())-6))-1)+Liquidity_30Y!T13)</x:f>
        <x:v>5112502.17292022</x:v>
      </x:c>
      <x:c r="T410" s="16" t="n">
        <x:f>MAX(0,S410*(1+EXP((LN(1+Assumptions!$C$60)-0.5*Assumptions!$C$61^2)+Assumptions!$C$61*((RAND()+RAND()+RAND()+RAND()+RAND()+RAND()+RAND()+RAND()+RAND()+RAND()+RAND()+RAND())-6))-1)+Liquidity_30Y!U13)</x:f>
        <x:v>6809004.653295836</x:v>
      </x:c>
      <x:c r="U410" s="16" t="n">
        <x:f>MAX(0,T410*(1+EXP((LN(1+Assumptions!$C$60)-0.5*Assumptions!$C$61^2)+Assumptions!$C$61*((RAND()+RAND()+RAND()+RAND()+RAND()+RAND()+RAND()+RAND()+RAND()+RAND()+RAND()+RAND())-6))-1)+Liquidity_30Y!V13)</x:f>
        <x:v>8372323.174582829</x:v>
      </x:c>
      <x:c r="V410" s="16" t="n">
        <x:f>MAX(0,U410*(1+EXP((LN(1+Assumptions!$C$60)-0.5*Assumptions!$C$61^2)+Assumptions!$C$61*((RAND()+RAND()+RAND()+RAND()+RAND()+RAND()+RAND()+RAND()+RAND()+RAND()+RAND()+RAND())-6))-1)+Liquidity_30Y!W13)</x:f>
        <x:v>9488336.164276121</x:v>
      </x:c>
      <x:c r="W410" s="16" t="n">
        <x:f>MAX(0,V410*(1+EXP((LN(1+Assumptions!$C$60)-0.5*Assumptions!$C$61^2)+Assumptions!$C$61*((RAND()+RAND()+RAND()+RAND()+RAND()+RAND()+RAND()+RAND()+RAND()+RAND()+RAND()+RAND())-6))-1)+Liquidity_30Y!X13)</x:f>
        <x:v>10134478.012030423</x:v>
      </x:c>
      <x:c r="X410" s="16" t="n">
        <x:f>MAX(0,W410*(1+EXP((LN(1+Assumptions!$C$60)-0.5*Assumptions!$C$61^2)+Assumptions!$C$61*((RAND()+RAND()+RAND()+RAND()+RAND()+RAND()+RAND()+RAND()+RAND()+RAND()+RAND()+RAND())-6))-1)+Liquidity_30Y!Y13)</x:f>
        <x:v>8916891.901460608</x:v>
      </x:c>
      <x:c r="Y410" s="16" t="n">
        <x:f>MAX(0,X410*(1+EXP((LN(1+Assumptions!$C$60)-0.5*Assumptions!$C$61^2)+Assumptions!$C$61*((RAND()+RAND()+RAND()+RAND()+RAND()+RAND()+RAND()+RAND()+RAND()+RAND()+RAND()+RAND())-6))-1)+Liquidity_30Y!Z13)</x:f>
        <x:v>8509594.678877495</x:v>
      </x:c>
      <x:c r="Z410" s="16" t="n">
        <x:f>MAX(0,Y410*(1+EXP((LN(1+Assumptions!$C$60)-0.5*Assumptions!$C$61^2)+Assumptions!$C$61*((RAND()+RAND()+RAND()+RAND()+RAND()+RAND()+RAND()+RAND()+RAND()+RAND()+RAND()+RAND())-6))-1)+Liquidity_30Y!AA13)</x:f>
        <x:v>8929381.40329385</x:v>
      </x:c>
      <x:c r="AA410" s="16" t="n">
        <x:f>MAX(0,Z410*(1+EXP((LN(1+Assumptions!$C$60)-0.5*Assumptions!$C$61^2)+Assumptions!$C$61*((RAND()+RAND()+RAND()+RAND()+RAND()+RAND()+RAND()+RAND()+RAND()+RAND()+RAND()+RAND())-6))-1)+Liquidity_30Y!AB13)</x:f>
        <x:v>6517646.933354018</x:v>
      </x:c>
      <x:c r="AB410" s="16" t="n">
        <x:f>MAX(0,AA410*(1+EXP((LN(1+Assumptions!$C$60)-0.5*Assumptions!$C$61^2)+Assumptions!$C$61*((RAND()+RAND()+RAND()+RAND()+RAND()+RAND()+RAND()+RAND()+RAND()+RAND()+RAND()+RAND())-6))-1)+Liquidity_30Y!AC13)</x:f>
        <x:v>6115702.969207023</x:v>
      </x:c>
      <x:c r="AC410" s="16" t="n">
        <x:f>MAX(0,AB410*(1+EXP((LN(1+Assumptions!$C$60)-0.5*Assumptions!$C$61^2)+Assumptions!$C$61*((RAND()+RAND()+RAND()+RAND()+RAND()+RAND()+RAND()+RAND()+RAND()+RAND()+RAND()+RAND())-6))-1)+Liquidity_30Y!AD13)</x:f>
        <x:v>7640136.615916514</x:v>
      </x:c>
      <x:c r="AD410" s="16" t="n">
        <x:f>MAX(0,AC410*(1+EXP((LN(1+Assumptions!$C$60)-0.5*Assumptions!$C$61^2)+Assumptions!$C$61*((RAND()+RAND()+RAND()+RAND()+RAND()+RAND()+RAND()+RAND()+RAND()+RAND()+RAND()+RAND())-6))-1)+Liquidity_30Y!AE13)</x:f>
        <x:v>8431508.319491647</x:v>
      </x:c>
      <x:c r="AE410" s="16" t="n">
        <x:f>MAX(0,AD410*(1+EXP((LN(1+Assumptions!$C$60)-0.5*Assumptions!$C$61^2)+Assumptions!$C$61*((RAND()+RAND()+RAND()+RAND()+RAND()+RAND()+RAND()+RAND()+RAND()+RAND()+RAND()+RAND())-6))-1)+Liquidity_30Y!AF13)</x:f>
        <x:v>8208833.279700589</x:v>
      </x:c>
      <x:c r="AF410" s="16" t="n">
        <x:f>MAX(0,AE410*(1+EXP((LN(1+Assumptions!$C$60)-0.5*Assumptions!$C$61^2)+Assumptions!$C$61*((RAND()+RAND()+RAND()+RAND()+RAND()+RAND()+RAND()+RAND()+RAND()+RAND()+RAND()+RAND())-6))-1)+Liquidity_30Y!AG13)</x:f>
        <x:v>9842799.762035536</x:v>
      </x:c>
    </x:row>
    <x:row r="411">
      <x:c r="A411" s="39">
        <x:v>407</x:v>
      </x:c>
      <x:c r="B411" s="16" t="n">
        <x:f>Liquidity_30Y!C14</x:f>
        <x:v>1029031.25</x:v>
      </x:c>
      <x:c r="C411" s="16" t="n">
        <x:f>MAX(0,B411*(1+EXP((LN(1+Assumptions!$C$60)-0.5*Assumptions!$C$61^2)+Assumptions!$C$61*((RAND()+RAND()+RAND()+RAND()+RAND()+RAND()+RAND()+RAND()+RAND()+RAND()+RAND()+RAND())-6))-1)+Liquidity_30Y!D13)</x:f>
        <x:v>1188262.4459602172</x:v>
      </x:c>
      <x:c r="D411" s="16" t="n">
        <x:f>MAX(0,C411*(1+EXP((LN(1+Assumptions!$C$60)-0.5*Assumptions!$C$61^2)+Assumptions!$C$61*((RAND()+RAND()+RAND()+RAND()+RAND()+RAND()+RAND()+RAND()+RAND()+RAND()+RAND()+RAND())-6))-1)+Liquidity_30Y!E13)</x:f>
        <x:v>1261583.6080558046</x:v>
      </x:c>
      <x:c r="E411" s="16" t="n">
        <x:f>MAX(0,D411*(1+EXP((LN(1+Assumptions!$C$60)-0.5*Assumptions!$C$61^2)+Assumptions!$C$61*((RAND()+RAND()+RAND()+RAND()+RAND()+RAND()+RAND()+RAND()+RAND()+RAND()+RAND()+RAND())-6))-1)+Liquidity_30Y!F13)</x:f>
        <x:v>1657841.0679192806</x:v>
      </x:c>
      <x:c r="F411" s="16" t="n">
        <x:f>MAX(0,E411*(1+EXP((LN(1+Assumptions!$C$60)-0.5*Assumptions!$C$61^2)+Assumptions!$C$61*((RAND()+RAND()+RAND()+RAND()+RAND()+RAND()+RAND()+RAND()+RAND()+RAND()+RAND()+RAND())-6))-1)+Liquidity_30Y!G13)</x:f>
        <x:v>1834900.5312802547</x:v>
      </x:c>
      <x:c r="G411" s="16" t="n">
        <x:f>MAX(0,F411*(1+EXP((LN(1+Assumptions!$C$60)-0.5*Assumptions!$C$61^2)+Assumptions!$C$61*((RAND()+RAND()+RAND()+RAND()+RAND()+RAND()+RAND()+RAND()+RAND()+RAND()+RAND()+RAND())-6))-1)+Liquidity_30Y!H13)</x:f>
        <x:v>1933929.460541084</x:v>
      </x:c>
      <x:c r="H411" s="16" t="n">
        <x:f>MAX(0,G411*(1+EXP((LN(1+Assumptions!$C$60)-0.5*Assumptions!$C$61^2)+Assumptions!$C$61*((RAND()+RAND()+RAND()+RAND()+RAND()+RAND()+RAND()+RAND()+RAND()+RAND()+RAND()+RAND())-6))-1)+Liquidity_30Y!I13)</x:f>
        <x:v>1668480.3367218042</x:v>
      </x:c>
      <x:c r="I411" s="16" t="n">
        <x:f>MAX(0,H411*(1+EXP((LN(1+Assumptions!$C$60)-0.5*Assumptions!$C$61^2)+Assumptions!$C$61*((RAND()+RAND()+RAND()+RAND()+RAND()+RAND()+RAND()+RAND()+RAND()+RAND()+RAND()+RAND())-6))-1)+Liquidity_30Y!J13)</x:f>
        <x:v>2048372.6237772075</x:v>
      </x:c>
      <x:c r="J411" s="16" t="n">
        <x:f>MAX(0,I411*(1+EXP((LN(1+Assumptions!$C$60)-0.5*Assumptions!$C$61^2)+Assumptions!$C$61*((RAND()+RAND()+RAND()+RAND()+RAND()+RAND()+RAND()+RAND()+RAND()+RAND()+RAND()+RAND())-6))-1)+Liquidity_30Y!K13)</x:f>
        <x:v>1902608.4340004115</x:v>
      </x:c>
      <x:c r="K411" s="16" t="n">
        <x:f>MAX(0,J411*(1+EXP((LN(1+Assumptions!$C$60)-0.5*Assumptions!$C$61^2)+Assumptions!$C$61*((RAND()+RAND()+RAND()+RAND()+RAND()+RAND()+RAND()+RAND()+RAND()+RAND()+RAND()+RAND())-6))-1)+Liquidity_30Y!L13)</x:f>
        <x:v>1569816.6348074893</x:v>
      </x:c>
      <x:c r="L411" s="16" t="n">
        <x:f>MAX(0,K411*(1+EXP((LN(1+Assumptions!$C$60)-0.5*Assumptions!$C$61^2)+Assumptions!$C$61*((RAND()+RAND()+RAND()+RAND()+RAND()+RAND()+RAND()+RAND()+RAND()+RAND()+RAND()+RAND())-6))-1)+Liquidity_30Y!M13)</x:f>
        <x:v>1895751.7003480603</x:v>
      </x:c>
      <x:c r="M411" s="16" t="n">
        <x:f>MAX(0,L411*(1+EXP((LN(1+Assumptions!$C$60)-0.5*Assumptions!$C$61^2)+Assumptions!$C$61*((RAND()+RAND()+RAND()+RAND()+RAND()+RAND()+RAND()+RAND()+RAND()+RAND()+RAND()+RAND())-6))-1)+Liquidity_30Y!N13)</x:f>
        <x:v>2197403.865428881</x:v>
      </x:c>
      <x:c r="N411" s="16" t="n">
        <x:f>MAX(0,M411*(1+EXP((LN(1+Assumptions!$C$60)-0.5*Assumptions!$C$61^2)+Assumptions!$C$61*((RAND()+RAND()+RAND()+RAND()+RAND()+RAND()+RAND()+RAND()+RAND()+RAND()+RAND()+RAND())-6))-1)+Liquidity_30Y!O13)</x:f>
        <x:v>2276198.3563557775</x:v>
      </x:c>
      <x:c r="O411" s="16" t="n">
        <x:f>MAX(0,N411*(1+EXP((LN(1+Assumptions!$C$60)-0.5*Assumptions!$C$61^2)+Assumptions!$C$61*((RAND()+RAND()+RAND()+RAND()+RAND()+RAND()+RAND()+RAND()+RAND()+RAND()+RAND()+RAND())-6))-1)+Liquidity_30Y!P13)</x:f>
        <x:v>2432972.4983792114</x:v>
      </x:c>
      <x:c r="P411" s="16" t="n">
        <x:f>MAX(0,O411*(1+EXP((LN(1+Assumptions!$C$60)-0.5*Assumptions!$C$61^2)+Assumptions!$C$61*((RAND()+RAND()+RAND()+RAND()+RAND()+RAND()+RAND()+RAND()+RAND()+RAND()+RAND()+RAND())-6))-1)+Liquidity_30Y!Q13)</x:f>
        <x:v>2660637.5127520394</x:v>
      </x:c>
      <x:c r="Q411" s="16" t="n">
        <x:f>MAX(0,P411*(1+EXP((LN(1+Assumptions!$C$60)-0.5*Assumptions!$C$61^2)+Assumptions!$C$61*((RAND()+RAND()+RAND()+RAND()+RAND()+RAND()+RAND()+RAND()+RAND()+RAND()+RAND()+RAND())-6))-1)+Liquidity_30Y!R13)</x:f>
        <x:v>2749116.5374742807</x:v>
      </x:c>
      <x:c r="R411" s="16" t="n">
        <x:f>MAX(0,Q411*(1+EXP((LN(1+Assumptions!$C$60)-0.5*Assumptions!$C$61^2)+Assumptions!$C$61*((RAND()+RAND()+RAND()+RAND()+RAND()+RAND()+RAND()+RAND()+RAND()+RAND()+RAND()+RAND())-6))-1)+Liquidity_30Y!S13)</x:f>
        <x:v>2678826.815084773</x:v>
      </x:c>
      <x:c r="S411" s="16" t="n">
        <x:f>MAX(0,R411*(1+EXP((LN(1+Assumptions!$C$60)-0.5*Assumptions!$C$61^2)+Assumptions!$C$61*((RAND()+RAND()+RAND()+RAND()+RAND()+RAND()+RAND()+RAND()+RAND()+RAND()+RAND()+RAND())-6))-1)+Liquidity_30Y!T13)</x:f>
        <x:v>3200584.1786394715</x:v>
      </x:c>
      <x:c r="T411" s="16" t="n">
        <x:f>MAX(0,S411*(1+EXP((LN(1+Assumptions!$C$60)-0.5*Assumptions!$C$61^2)+Assumptions!$C$61*((RAND()+RAND()+RAND()+RAND()+RAND()+RAND()+RAND()+RAND()+RAND()+RAND()+RAND()+RAND())-6))-1)+Liquidity_30Y!U13)</x:f>
        <x:v>4246865.327829871</x:v>
      </x:c>
      <x:c r="U411" s="16" t="n">
        <x:f>MAX(0,T411*(1+EXP((LN(1+Assumptions!$C$60)-0.5*Assumptions!$C$61^2)+Assumptions!$C$61*((RAND()+RAND()+RAND()+RAND()+RAND()+RAND()+RAND()+RAND()+RAND()+RAND()+RAND()+RAND())-6))-1)+Liquidity_30Y!V13)</x:f>
        <x:v>4633250.30489964</x:v>
      </x:c>
      <x:c r="V411" s="16" t="n">
        <x:f>MAX(0,U411*(1+EXP((LN(1+Assumptions!$C$60)-0.5*Assumptions!$C$61^2)+Assumptions!$C$61*((RAND()+RAND()+RAND()+RAND()+RAND()+RAND()+RAND()+RAND()+RAND()+RAND()+RAND()+RAND())-6))-1)+Liquidity_30Y!W13)</x:f>
        <x:v>4969693.569132436</x:v>
      </x:c>
      <x:c r="W411" s="16" t="n">
        <x:f>MAX(0,V411*(1+EXP((LN(1+Assumptions!$C$60)-0.5*Assumptions!$C$61^2)+Assumptions!$C$61*((RAND()+RAND()+RAND()+RAND()+RAND()+RAND()+RAND()+RAND()+RAND()+RAND()+RAND()+RAND())-6))-1)+Liquidity_30Y!X13)</x:f>
        <x:v>5942932.834277177</x:v>
      </x:c>
      <x:c r="X411" s="16" t="n">
        <x:f>MAX(0,W411*(1+EXP((LN(1+Assumptions!$C$60)-0.5*Assumptions!$C$61^2)+Assumptions!$C$61*((RAND()+RAND()+RAND()+RAND()+RAND()+RAND()+RAND()+RAND()+RAND()+RAND()+RAND()+RAND())-6))-1)+Liquidity_30Y!Y13)</x:f>
        <x:v>5844192.904596852</x:v>
      </x:c>
      <x:c r="Y411" s="16" t="n">
        <x:f>MAX(0,X411*(1+EXP((LN(1+Assumptions!$C$60)-0.5*Assumptions!$C$61^2)+Assumptions!$C$61*((RAND()+RAND()+RAND()+RAND()+RAND()+RAND()+RAND()+RAND()+RAND()+RAND()+RAND()+RAND())-6))-1)+Liquidity_30Y!Z13)</x:f>
        <x:v>8432060.792967057</x:v>
      </x:c>
      <x:c r="Z411" s="16" t="n">
        <x:f>MAX(0,Y411*(1+EXP((LN(1+Assumptions!$C$60)-0.5*Assumptions!$C$61^2)+Assumptions!$C$61*((RAND()+RAND()+RAND()+RAND()+RAND()+RAND()+RAND()+RAND()+RAND()+RAND()+RAND()+RAND())-6))-1)+Liquidity_30Y!AA13)</x:f>
        <x:v>9885654.100134628</x:v>
      </x:c>
      <x:c r="AA411" s="16" t="n">
        <x:f>MAX(0,Z411*(1+EXP((LN(1+Assumptions!$C$60)-0.5*Assumptions!$C$61^2)+Assumptions!$C$61*((RAND()+RAND()+RAND()+RAND()+RAND()+RAND()+RAND()+RAND()+RAND()+RAND()+RAND()+RAND())-6))-1)+Liquidity_30Y!AB13)</x:f>
        <x:v>8731266.909883354</x:v>
      </x:c>
      <x:c r="AB411" s="16" t="n">
        <x:f>MAX(0,AA411*(1+EXP((LN(1+Assumptions!$C$60)-0.5*Assumptions!$C$61^2)+Assumptions!$C$61*((RAND()+RAND()+RAND()+RAND()+RAND()+RAND()+RAND()+RAND()+RAND()+RAND()+RAND()+RAND())-6))-1)+Liquidity_30Y!AC13)</x:f>
        <x:v>11485476.980123483</x:v>
      </x:c>
      <x:c r="AC411" s="16" t="n">
        <x:f>MAX(0,AB411*(1+EXP((LN(1+Assumptions!$C$60)-0.5*Assumptions!$C$61^2)+Assumptions!$C$61*((RAND()+RAND()+RAND()+RAND()+RAND()+RAND()+RAND()+RAND()+RAND()+RAND()+RAND()+RAND())-6))-1)+Liquidity_30Y!AD13)</x:f>
        <x:v>9402435.721137213</x:v>
      </x:c>
      <x:c r="AD411" s="16" t="n">
        <x:f>MAX(0,AC411*(1+EXP((LN(1+Assumptions!$C$60)-0.5*Assumptions!$C$61^2)+Assumptions!$C$61*((RAND()+RAND()+RAND()+RAND()+RAND()+RAND()+RAND()+RAND()+RAND()+RAND()+RAND()+RAND())-6))-1)+Liquidity_30Y!AE13)</x:f>
        <x:v>9048786.24517572</x:v>
      </x:c>
      <x:c r="AE411" s="16" t="n">
        <x:f>MAX(0,AD411*(1+EXP((LN(1+Assumptions!$C$60)-0.5*Assumptions!$C$61^2)+Assumptions!$C$61*((RAND()+RAND()+RAND()+RAND()+RAND()+RAND()+RAND()+RAND()+RAND()+RAND()+RAND()+RAND())-6))-1)+Liquidity_30Y!AF13)</x:f>
        <x:v>9250315.675338551</x:v>
      </x:c>
      <x:c r="AF411" s="16" t="n">
        <x:f>MAX(0,AE411*(1+EXP((LN(1+Assumptions!$C$60)-0.5*Assumptions!$C$61^2)+Assumptions!$C$61*((RAND()+RAND()+RAND()+RAND()+RAND()+RAND()+RAND()+RAND()+RAND()+RAND()+RAND()+RAND())-6))-1)+Liquidity_30Y!AG13)</x:f>
        <x:v>7811870.569987412</x:v>
      </x:c>
    </x:row>
    <x:row r="412">
      <x:c r="A412" s="39">
        <x:v>408</x:v>
      </x:c>
      <x:c r="B412" s="16" t="n">
        <x:f>Liquidity_30Y!C14</x:f>
        <x:v>1029031.25</x:v>
      </x:c>
      <x:c r="C412" s="16" t="n">
        <x:f>MAX(0,B412*(1+EXP((LN(1+Assumptions!$C$60)-0.5*Assumptions!$C$61^2)+Assumptions!$C$61*((RAND()+RAND()+RAND()+RAND()+RAND()+RAND()+RAND()+RAND()+RAND()+RAND()+RAND()+RAND())-6))-1)+Liquidity_30Y!D13)</x:f>
        <x:v>1009750.2155395631</x:v>
      </x:c>
      <x:c r="D412" s="16" t="n">
        <x:f>MAX(0,C412*(1+EXP((LN(1+Assumptions!$C$60)-0.5*Assumptions!$C$61^2)+Assumptions!$C$61*((RAND()+RAND()+RAND()+RAND()+RAND()+RAND()+RAND()+RAND()+RAND()+RAND()+RAND()+RAND())-6))-1)+Liquidity_30Y!E13)</x:f>
        <x:v>1209778.8473792693</x:v>
      </x:c>
      <x:c r="E412" s="16" t="n">
        <x:f>MAX(0,D412*(1+EXP((LN(1+Assumptions!$C$60)-0.5*Assumptions!$C$61^2)+Assumptions!$C$61*((RAND()+RAND()+RAND()+RAND()+RAND()+RAND()+RAND()+RAND()+RAND()+RAND()+RAND()+RAND())-6))-1)+Liquidity_30Y!F13)</x:f>
        <x:v>1070432.0968699541</x:v>
      </x:c>
      <x:c r="F412" s="16" t="n">
        <x:f>MAX(0,E412*(1+EXP((LN(1+Assumptions!$C$60)-0.5*Assumptions!$C$61^2)+Assumptions!$C$61*((RAND()+RAND()+RAND()+RAND()+RAND()+RAND()+RAND()+RAND()+RAND()+RAND()+RAND()+RAND())-6))-1)+Liquidity_30Y!G13)</x:f>
        <x:v>1273754.521873587</x:v>
      </x:c>
      <x:c r="G412" s="16" t="n">
        <x:f>MAX(0,F412*(1+EXP((LN(1+Assumptions!$C$60)-0.5*Assumptions!$C$61^2)+Assumptions!$C$61*((RAND()+RAND()+RAND()+RAND()+RAND()+RAND()+RAND()+RAND()+RAND()+RAND()+RAND()+RAND())-6))-1)+Liquidity_30Y!H13)</x:f>
        <x:v>1445254.091180622</x:v>
      </x:c>
      <x:c r="H412" s="16" t="n">
        <x:f>MAX(0,G412*(1+EXP((LN(1+Assumptions!$C$60)-0.5*Assumptions!$C$61^2)+Assumptions!$C$61*((RAND()+RAND()+RAND()+RAND()+RAND()+RAND()+RAND()+RAND()+RAND()+RAND()+RAND()+RAND())-6))-1)+Liquidity_30Y!I13)</x:f>
        <x:v>1784012.281189381</x:v>
      </x:c>
      <x:c r="I412" s="16" t="n">
        <x:f>MAX(0,H412*(1+EXP((LN(1+Assumptions!$C$60)-0.5*Assumptions!$C$61^2)+Assumptions!$C$61*((RAND()+RAND()+RAND()+RAND()+RAND()+RAND()+RAND()+RAND()+RAND()+RAND()+RAND()+RAND())-6))-1)+Liquidity_30Y!J13)</x:f>
        <x:v>2448844.822398651</x:v>
      </x:c>
      <x:c r="J412" s="16" t="n">
        <x:f>MAX(0,I412*(1+EXP((LN(1+Assumptions!$C$60)-0.5*Assumptions!$C$61^2)+Assumptions!$C$61*((RAND()+RAND()+RAND()+RAND()+RAND()+RAND()+RAND()+RAND()+RAND()+RAND()+RAND()+RAND())-6))-1)+Liquidity_30Y!K13)</x:f>
        <x:v>3181996.113966851</x:v>
      </x:c>
      <x:c r="K412" s="16" t="n">
        <x:f>MAX(0,J412*(1+EXP((LN(1+Assumptions!$C$60)-0.5*Assumptions!$C$61^2)+Assumptions!$C$61*((RAND()+RAND()+RAND()+RAND()+RAND()+RAND()+RAND()+RAND()+RAND()+RAND()+RAND()+RAND())-6))-1)+Liquidity_30Y!L13)</x:f>
        <x:v>3254690.083313464</x:v>
      </x:c>
      <x:c r="L412" s="16" t="n">
        <x:f>MAX(0,K412*(1+EXP((LN(1+Assumptions!$C$60)-0.5*Assumptions!$C$61^2)+Assumptions!$C$61*((RAND()+RAND()+RAND()+RAND()+RAND()+RAND()+RAND()+RAND()+RAND()+RAND()+RAND()+RAND())-6))-1)+Liquidity_30Y!M13)</x:f>
        <x:v>3186879.9735029433</x:v>
      </x:c>
      <x:c r="M412" s="16" t="n">
        <x:f>MAX(0,L412*(1+EXP((LN(1+Assumptions!$C$60)-0.5*Assumptions!$C$61^2)+Assumptions!$C$61*((RAND()+RAND()+RAND()+RAND()+RAND()+RAND()+RAND()+RAND()+RAND()+RAND()+RAND()+RAND())-6))-1)+Liquidity_30Y!N13)</x:f>
        <x:v>2782700.3114758288</x:v>
      </x:c>
      <x:c r="N412" s="16" t="n">
        <x:f>MAX(0,M412*(1+EXP((LN(1+Assumptions!$C$60)-0.5*Assumptions!$C$61^2)+Assumptions!$C$61*((RAND()+RAND()+RAND()+RAND()+RAND()+RAND()+RAND()+RAND()+RAND()+RAND()+RAND()+RAND())-6))-1)+Liquidity_30Y!O13)</x:f>
        <x:v>2755371.8360332386</x:v>
      </x:c>
      <x:c r="O412" s="16" t="n">
        <x:f>MAX(0,N412*(1+EXP((LN(1+Assumptions!$C$60)-0.5*Assumptions!$C$61^2)+Assumptions!$C$61*((RAND()+RAND()+RAND()+RAND()+RAND()+RAND()+RAND()+RAND()+RAND()+RAND()+RAND()+RAND())-6))-1)+Liquidity_30Y!P13)</x:f>
        <x:v>3660190.6136686206</x:v>
      </x:c>
      <x:c r="P412" s="16" t="n">
        <x:f>MAX(0,O412*(1+EXP((LN(1+Assumptions!$C$60)-0.5*Assumptions!$C$61^2)+Assumptions!$C$61*((RAND()+RAND()+RAND()+RAND()+RAND()+RAND()+RAND()+RAND()+RAND()+RAND()+RAND()+RAND())-6))-1)+Liquidity_30Y!Q13)</x:f>
        <x:v>5250580.541792488</x:v>
      </x:c>
      <x:c r="Q412" s="16" t="n">
        <x:f>MAX(0,P412*(1+EXP((LN(1+Assumptions!$C$60)-0.5*Assumptions!$C$61^2)+Assumptions!$C$61*((RAND()+RAND()+RAND()+RAND()+RAND()+RAND()+RAND()+RAND()+RAND()+RAND()+RAND()+RAND())-6))-1)+Liquidity_30Y!R13)</x:f>
        <x:v>6453376.581022684</x:v>
      </x:c>
      <x:c r="R412" s="16" t="n">
        <x:f>MAX(0,Q412*(1+EXP((LN(1+Assumptions!$C$60)-0.5*Assumptions!$C$61^2)+Assumptions!$C$61*((RAND()+RAND()+RAND()+RAND()+RAND()+RAND()+RAND()+RAND()+RAND()+RAND()+RAND()+RAND())-6))-1)+Liquidity_30Y!S13)</x:f>
        <x:v>6716611.240310341</x:v>
      </x:c>
      <x:c r="S412" s="16" t="n">
        <x:f>MAX(0,R412*(1+EXP((LN(1+Assumptions!$C$60)-0.5*Assumptions!$C$61^2)+Assumptions!$C$61*((RAND()+RAND()+RAND()+RAND()+RAND()+RAND()+RAND()+RAND()+RAND()+RAND()+RAND()+RAND())-6))-1)+Liquidity_30Y!T13)</x:f>
        <x:v>6803231.897485741</x:v>
      </x:c>
      <x:c r="T412" s="16" t="n">
        <x:f>MAX(0,S412*(1+EXP((LN(1+Assumptions!$C$60)-0.5*Assumptions!$C$61^2)+Assumptions!$C$61*((RAND()+RAND()+RAND()+RAND()+RAND()+RAND()+RAND()+RAND()+RAND()+RAND()+RAND()+RAND())-6))-1)+Liquidity_30Y!U13)</x:f>
        <x:v>8288100.247937399</x:v>
      </x:c>
      <x:c r="U412" s="16" t="n">
        <x:f>MAX(0,T412*(1+EXP((LN(1+Assumptions!$C$60)-0.5*Assumptions!$C$61^2)+Assumptions!$C$61*((RAND()+RAND()+RAND()+RAND()+RAND()+RAND()+RAND()+RAND()+RAND()+RAND()+RAND()+RAND())-6))-1)+Liquidity_30Y!V13)</x:f>
        <x:v>9776059.577623433</x:v>
      </x:c>
      <x:c r="V412" s="16" t="n">
        <x:f>MAX(0,U412*(1+EXP((LN(1+Assumptions!$C$60)-0.5*Assumptions!$C$61^2)+Assumptions!$C$61*((RAND()+RAND()+RAND()+RAND()+RAND()+RAND()+RAND()+RAND()+RAND()+RAND()+RAND()+RAND())-6))-1)+Liquidity_30Y!W13)</x:f>
        <x:v>9387975.712354476</x:v>
      </x:c>
      <x:c r="W412" s="16" t="n">
        <x:f>MAX(0,V412*(1+EXP((LN(1+Assumptions!$C$60)-0.5*Assumptions!$C$61^2)+Assumptions!$C$61*((RAND()+RAND()+RAND()+RAND()+RAND()+RAND()+RAND()+RAND()+RAND()+RAND()+RAND()+RAND())-6))-1)+Liquidity_30Y!X13)</x:f>
        <x:v>9153328.318312198</x:v>
      </x:c>
      <x:c r="X412" s="16" t="n">
        <x:f>MAX(0,W412*(1+EXP((LN(1+Assumptions!$C$60)-0.5*Assumptions!$C$61^2)+Assumptions!$C$61*((RAND()+RAND()+RAND()+RAND()+RAND()+RAND()+RAND()+RAND()+RAND()+RAND()+RAND()+RAND())-6))-1)+Liquidity_30Y!Y13)</x:f>
        <x:v>10244775.03155359</x:v>
      </x:c>
      <x:c r="Y412" s="16" t="n">
        <x:f>MAX(0,X412*(1+EXP((LN(1+Assumptions!$C$60)-0.5*Assumptions!$C$61^2)+Assumptions!$C$61*((RAND()+RAND()+RAND()+RAND()+RAND()+RAND()+RAND()+RAND()+RAND()+RAND()+RAND()+RAND())-6))-1)+Liquidity_30Y!Z13)</x:f>
        <x:v>10829458.133733789</x:v>
      </x:c>
      <x:c r="Z412" s="16" t="n">
        <x:f>MAX(0,Y412*(1+EXP((LN(1+Assumptions!$C$60)-0.5*Assumptions!$C$61^2)+Assumptions!$C$61*((RAND()+RAND()+RAND()+RAND()+RAND()+RAND()+RAND()+RAND()+RAND()+RAND()+RAND()+RAND())-6))-1)+Liquidity_30Y!AA13)</x:f>
        <x:v>10365556.778634205</x:v>
      </x:c>
      <x:c r="AA412" s="16" t="n">
        <x:f>MAX(0,Z412*(1+EXP((LN(1+Assumptions!$C$60)-0.5*Assumptions!$C$61^2)+Assumptions!$C$61*((RAND()+RAND()+RAND()+RAND()+RAND()+RAND()+RAND()+RAND()+RAND()+RAND()+RAND()+RAND())-6))-1)+Liquidity_30Y!AB13)</x:f>
        <x:v>12645905.968712572</x:v>
      </x:c>
      <x:c r="AB412" s="16" t="n">
        <x:f>MAX(0,AA412*(1+EXP((LN(1+Assumptions!$C$60)-0.5*Assumptions!$C$61^2)+Assumptions!$C$61*((RAND()+RAND()+RAND()+RAND()+RAND()+RAND()+RAND()+RAND()+RAND()+RAND()+RAND()+RAND())-6))-1)+Liquidity_30Y!AC13)</x:f>
        <x:v>15030020.587040186</x:v>
      </x:c>
      <x:c r="AC412" s="16" t="n">
        <x:f>MAX(0,AB412*(1+EXP((LN(1+Assumptions!$C$60)-0.5*Assumptions!$C$61^2)+Assumptions!$C$61*((RAND()+RAND()+RAND()+RAND()+RAND()+RAND()+RAND()+RAND()+RAND()+RAND()+RAND()+RAND())-6))-1)+Liquidity_30Y!AD13)</x:f>
        <x:v>13851611.996636618</x:v>
      </x:c>
      <x:c r="AD412" s="16" t="n">
        <x:f>MAX(0,AC412*(1+EXP((LN(1+Assumptions!$C$60)-0.5*Assumptions!$C$61^2)+Assumptions!$C$61*((RAND()+RAND()+RAND()+RAND()+RAND()+RAND()+RAND()+RAND()+RAND()+RAND()+RAND()+RAND())-6))-1)+Liquidity_30Y!AE13)</x:f>
        <x:v>12958900.523567634</x:v>
      </x:c>
      <x:c r="AE412" s="16" t="n">
        <x:f>MAX(0,AD412*(1+EXP((LN(1+Assumptions!$C$60)-0.5*Assumptions!$C$61^2)+Assumptions!$C$61*((RAND()+RAND()+RAND()+RAND()+RAND()+RAND()+RAND()+RAND()+RAND()+RAND()+RAND()+RAND())-6))-1)+Liquidity_30Y!AF13)</x:f>
        <x:v>16075765.839129874</x:v>
      </x:c>
      <x:c r="AF412" s="16" t="n">
        <x:f>MAX(0,AE412*(1+EXP((LN(1+Assumptions!$C$60)-0.5*Assumptions!$C$61^2)+Assumptions!$C$61*((RAND()+RAND()+RAND()+RAND()+RAND()+RAND()+RAND()+RAND()+RAND()+RAND()+RAND()+RAND())-6))-1)+Liquidity_30Y!AG13)</x:f>
        <x:v>16621317.096730063</x:v>
      </x:c>
    </x:row>
    <x:row r="413">
      <x:c r="A413" s="39">
        <x:v>409</x:v>
      </x:c>
      <x:c r="B413" s="16" t="n">
        <x:f>Liquidity_30Y!C14</x:f>
        <x:v>1029031.25</x:v>
      </x:c>
      <x:c r="C413" s="16" t="n">
        <x:f>MAX(0,B413*(1+EXP((LN(1+Assumptions!$C$60)-0.5*Assumptions!$C$61^2)+Assumptions!$C$61*((RAND()+RAND()+RAND()+RAND()+RAND()+RAND()+RAND()+RAND()+RAND()+RAND()+RAND()+RAND())-6))-1)+Liquidity_30Y!D13)</x:f>
        <x:v>1078614.7282028403</x:v>
      </x:c>
      <x:c r="D413" s="16" t="n">
        <x:f>MAX(0,C413*(1+EXP((LN(1+Assumptions!$C$60)-0.5*Assumptions!$C$61^2)+Assumptions!$C$61*((RAND()+RAND()+RAND()+RAND()+RAND()+RAND()+RAND()+RAND()+RAND()+RAND()+RAND()+RAND())-6))-1)+Liquidity_30Y!E13)</x:f>
        <x:v>1347109.008662929</x:v>
      </x:c>
      <x:c r="E413" s="16" t="n">
        <x:f>MAX(0,D413*(1+EXP((LN(1+Assumptions!$C$60)-0.5*Assumptions!$C$61^2)+Assumptions!$C$61*((RAND()+RAND()+RAND()+RAND()+RAND()+RAND()+RAND()+RAND()+RAND()+RAND()+RAND()+RAND())-6))-1)+Liquidity_30Y!F13)</x:f>
        <x:v>1640744.8085553928</x:v>
      </x:c>
      <x:c r="F413" s="16" t="n">
        <x:f>MAX(0,E413*(1+EXP((LN(1+Assumptions!$C$60)-0.5*Assumptions!$C$61^2)+Assumptions!$C$61*((RAND()+RAND()+RAND()+RAND()+RAND()+RAND()+RAND()+RAND()+RAND()+RAND()+RAND()+RAND())-6))-1)+Liquidity_30Y!G13)</x:f>
        <x:v>1701569.0040258716</x:v>
      </x:c>
      <x:c r="G413" s="16" t="n">
        <x:f>MAX(0,F413*(1+EXP((LN(1+Assumptions!$C$60)-0.5*Assumptions!$C$61^2)+Assumptions!$C$61*((RAND()+RAND()+RAND()+RAND()+RAND()+RAND()+RAND()+RAND()+RAND()+RAND()+RAND()+RAND())-6))-1)+Liquidity_30Y!H13)</x:f>
        <x:v>1907019.1365482947</x:v>
      </x:c>
      <x:c r="H413" s="16" t="n">
        <x:f>MAX(0,G413*(1+EXP((LN(1+Assumptions!$C$60)-0.5*Assumptions!$C$61^2)+Assumptions!$C$61*((RAND()+RAND()+RAND()+RAND()+RAND()+RAND()+RAND()+RAND()+RAND()+RAND()+RAND()+RAND())-6))-1)+Liquidity_30Y!I13)</x:f>
        <x:v>1820237.380232057</x:v>
      </x:c>
      <x:c r="I413" s="16" t="n">
        <x:f>MAX(0,H413*(1+EXP((LN(1+Assumptions!$C$60)-0.5*Assumptions!$C$61^2)+Assumptions!$C$61*((RAND()+RAND()+RAND()+RAND()+RAND()+RAND()+RAND()+RAND()+RAND()+RAND()+RAND()+RAND())-6))-1)+Liquidity_30Y!J13)</x:f>
        <x:v>1746196.6755745646</x:v>
      </x:c>
      <x:c r="J413" s="16" t="n">
        <x:f>MAX(0,I413*(1+EXP((LN(1+Assumptions!$C$60)-0.5*Assumptions!$C$61^2)+Assumptions!$C$61*((RAND()+RAND()+RAND()+RAND()+RAND()+RAND()+RAND()+RAND()+RAND()+RAND()+RAND()+RAND())-6))-1)+Liquidity_30Y!K13)</x:f>
        <x:v>1931119.9217516524</x:v>
      </x:c>
      <x:c r="K413" s="16" t="n">
        <x:f>MAX(0,J413*(1+EXP((LN(1+Assumptions!$C$60)-0.5*Assumptions!$C$61^2)+Assumptions!$C$61*((RAND()+RAND()+RAND()+RAND()+RAND()+RAND()+RAND()+RAND()+RAND()+RAND()+RAND()+RAND())-6))-1)+Liquidity_30Y!L13)</x:f>
        <x:v>2229382.161058584</x:v>
      </x:c>
      <x:c r="L413" s="16" t="n">
        <x:f>MAX(0,K413*(1+EXP((LN(1+Assumptions!$C$60)-0.5*Assumptions!$C$61^2)+Assumptions!$C$61*((RAND()+RAND()+RAND()+RAND()+RAND()+RAND()+RAND()+RAND()+RAND()+RAND()+RAND()+RAND())-6))-1)+Liquidity_30Y!M13)</x:f>
        <x:v>2706148.9369445965</x:v>
      </x:c>
      <x:c r="M413" s="16" t="n">
        <x:f>MAX(0,L413*(1+EXP((LN(1+Assumptions!$C$60)-0.5*Assumptions!$C$61^2)+Assumptions!$C$61*((RAND()+RAND()+RAND()+RAND()+RAND()+RAND()+RAND()+RAND()+RAND()+RAND()+RAND()+RAND())-6))-1)+Liquidity_30Y!N13)</x:f>
        <x:v>2476277.3925154353</x:v>
      </x:c>
      <x:c r="N413" s="16" t="n">
        <x:f>MAX(0,M413*(1+EXP((LN(1+Assumptions!$C$60)-0.5*Assumptions!$C$61^2)+Assumptions!$C$61*((RAND()+RAND()+RAND()+RAND()+RAND()+RAND()+RAND()+RAND()+RAND()+RAND()+RAND()+RAND())-6))-1)+Liquidity_30Y!O13)</x:f>
        <x:v>2662203.767825437</x:v>
      </x:c>
      <x:c r="O413" s="16" t="n">
        <x:f>MAX(0,N413*(1+EXP((LN(1+Assumptions!$C$60)-0.5*Assumptions!$C$61^2)+Assumptions!$C$61*((RAND()+RAND()+RAND()+RAND()+RAND()+RAND()+RAND()+RAND()+RAND()+RAND()+RAND()+RAND())-6))-1)+Liquidity_30Y!P13)</x:f>
        <x:v>2984307.609532906</x:v>
      </x:c>
      <x:c r="P413" s="16" t="n">
        <x:f>MAX(0,O413*(1+EXP((LN(1+Assumptions!$C$60)-0.5*Assumptions!$C$61^2)+Assumptions!$C$61*((RAND()+RAND()+RAND()+RAND()+RAND()+RAND()+RAND()+RAND()+RAND()+RAND()+RAND()+RAND())-6))-1)+Liquidity_30Y!Q13)</x:f>
        <x:v>3113597.776951321</x:v>
      </x:c>
      <x:c r="Q413" s="16" t="n">
        <x:f>MAX(0,P413*(1+EXP((LN(1+Assumptions!$C$60)-0.5*Assumptions!$C$61^2)+Assumptions!$C$61*((RAND()+RAND()+RAND()+RAND()+RAND()+RAND()+RAND()+RAND()+RAND()+RAND()+RAND()+RAND())-6))-1)+Liquidity_30Y!R13)</x:f>
        <x:v>3619716.1557465154</x:v>
      </x:c>
      <x:c r="R413" s="16" t="n">
        <x:f>MAX(0,Q413*(1+EXP((LN(1+Assumptions!$C$60)-0.5*Assumptions!$C$61^2)+Assumptions!$C$61*((RAND()+RAND()+RAND()+RAND()+RAND()+RAND()+RAND()+RAND()+RAND()+RAND()+RAND()+RAND())-6))-1)+Liquidity_30Y!S13)</x:f>
        <x:v>4283311.653633735</x:v>
      </x:c>
      <x:c r="S413" s="16" t="n">
        <x:f>MAX(0,R413*(1+EXP((LN(1+Assumptions!$C$60)-0.5*Assumptions!$C$61^2)+Assumptions!$C$61*((RAND()+RAND()+RAND()+RAND()+RAND()+RAND()+RAND()+RAND()+RAND()+RAND()+RAND()+RAND())-6))-1)+Liquidity_30Y!T13)</x:f>
        <x:v>4903805.891193165</x:v>
      </x:c>
      <x:c r="T413" s="16" t="n">
        <x:f>MAX(0,S413*(1+EXP((LN(1+Assumptions!$C$60)-0.5*Assumptions!$C$61^2)+Assumptions!$C$61*((RAND()+RAND()+RAND()+RAND()+RAND()+RAND()+RAND()+RAND()+RAND()+RAND()+RAND()+RAND())-6))-1)+Liquidity_30Y!U13)</x:f>
        <x:v>5128163.054600032</x:v>
      </x:c>
      <x:c r="U413" s="16" t="n">
        <x:f>MAX(0,T413*(1+EXP((LN(1+Assumptions!$C$60)-0.5*Assumptions!$C$61^2)+Assumptions!$C$61*((RAND()+RAND()+RAND()+RAND()+RAND()+RAND()+RAND()+RAND()+RAND()+RAND()+RAND()+RAND())-6))-1)+Liquidity_30Y!V13)</x:f>
        <x:v>4324461.064096127</x:v>
      </x:c>
      <x:c r="V413" s="16" t="n">
        <x:f>MAX(0,U413*(1+EXP((LN(1+Assumptions!$C$60)-0.5*Assumptions!$C$61^2)+Assumptions!$C$61*((RAND()+RAND()+RAND()+RAND()+RAND()+RAND()+RAND()+RAND()+RAND()+RAND()+RAND()+RAND())-6))-1)+Liquidity_30Y!W13)</x:f>
        <x:v>4498719.604939701</x:v>
      </x:c>
      <x:c r="W413" s="16" t="n">
        <x:f>MAX(0,V413*(1+EXP((LN(1+Assumptions!$C$60)-0.5*Assumptions!$C$61^2)+Assumptions!$C$61*((RAND()+RAND()+RAND()+RAND()+RAND()+RAND()+RAND()+RAND()+RAND()+RAND()+RAND()+RAND())-6))-1)+Liquidity_30Y!X13)</x:f>
        <x:v>3699051.178890845</x:v>
      </x:c>
      <x:c r="X413" s="16" t="n">
        <x:f>MAX(0,W413*(1+EXP((LN(1+Assumptions!$C$60)-0.5*Assumptions!$C$61^2)+Assumptions!$C$61*((RAND()+RAND()+RAND()+RAND()+RAND()+RAND()+RAND()+RAND()+RAND()+RAND()+RAND()+RAND())-6))-1)+Liquidity_30Y!Y13)</x:f>
        <x:v>4052121.47660195</x:v>
      </x:c>
      <x:c r="Y413" s="16" t="n">
        <x:f>MAX(0,X413*(1+EXP((LN(1+Assumptions!$C$60)-0.5*Assumptions!$C$61^2)+Assumptions!$C$61*((RAND()+RAND()+RAND()+RAND()+RAND()+RAND()+RAND()+RAND()+RAND()+RAND()+RAND()+RAND())-6))-1)+Liquidity_30Y!Z13)</x:f>
        <x:v>4801026.133747103</x:v>
      </x:c>
      <x:c r="Z413" s="16" t="n">
        <x:f>MAX(0,Y413*(1+EXP((LN(1+Assumptions!$C$60)-0.5*Assumptions!$C$61^2)+Assumptions!$C$61*((RAND()+RAND()+RAND()+RAND()+RAND()+RAND()+RAND()+RAND()+RAND()+RAND()+RAND()+RAND())-6))-1)+Liquidity_30Y!AA13)</x:f>
        <x:v>5015171.1715383325</x:v>
      </x:c>
      <x:c r="AA413" s="16" t="n">
        <x:f>MAX(0,Z413*(1+EXP((LN(1+Assumptions!$C$60)-0.5*Assumptions!$C$61^2)+Assumptions!$C$61*((RAND()+RAND()+RAND()+RAND()+RAND()+RAND()+RAND()+RAND()+RAND()+RAND()+RAND()+RAND())-6))-1)+Liquidity_30Y!AB13)</x:f>
        <x:v>5706966.3178401</x:v>
      </x:c>
      <x:c r="AB413" s="16" t="n">
        <x:f>MAX(0,AA413*(1+EXP((LN(1+Assumptions!$C$60)-0.5*Assumptions!$C$61^2)+Assumptions!$C$61*((RAND()+RAND()+RAND()+RAND()+RAND()+RAND()+RAND()+RAND()+RAND()+RAND()+RAND()+RAND())-6))-1)+Liquidity_30Y!AC13)</x:f>
        <x:v>7518895.636784571</x:v>
      </x:c>
      <x:c r="AC413" s="16" t="n">
        <x:f>MAX(0,AB413*(1+EXP((LN(1+Assumptions!$C$60)-0.5*Assumptions!$C$61^2)+Assumptions!$C$61*((RAND()+RAND()+RAND()+RAND()+RAND()+RAND()+RAND()+RAND()+RAND()+RAND()+RAND()+RAND())-6))-1)+Liquidity_30Y!AD13)</x:f>
        <x:v>6948804.439347303</x:v>
      </x:c>
      <x:c r="AD413" s="16" t="n">
        <x:f>MAX(0,AC413*(1+EXP((LN(1+Assumptions!$C$60)-0.5*Assumptions!$C$61^2)+Assumptions!$C$61*((RAND()+RAND()+RAND()+RAND()+RAND()+RAND()+RAND()+RAND()+RAND()+RAND()+RAND()+RAND())-6))-1)+Liquidity_30Y!AE13)</x:f>
        <x:v>7566257.416749571</x:v>
      </x:c>
      <x:c r="AE413" s="16" t="n">
        <x:f>MAX(0,AD413*(1+EXP((LN(1+Assumptions!$C$60)-0.5*Assumptions!$C$61^2)+Assumptions!$C$61*((RAND()+RAND()+RAND()+RAND()+RAND()+RAND()+RAND()+RAND()+RAND()+RAND()+RAND()+RAND())-6))-1)+Liquidity_30Y!AF13)</x:f>
        <x:v>9031094.715355543</x:v>
      </x:c>
      <x:c r="AF413" s="16" t="n">
        <x:f>MAX(0,AE413*(1+EXP((LN(1+Assumptions!$C$60)-0.5*Assumptions!$C$61^2)+Assumptions!$C$61*((RAND()+RAND()+RAND()+RAND()+RAND()+RAND()+RAND()+RAND()+RAND()+RAND()+RAND()+RAND())-6))-1)+Liquidity_30Y!AG13)</x:f>
        <x:v>7604827.9244878525</x:v>
      </x:c>
    </x:row>
    <x:row r="414">
      <x:c r="A414" s="39">
        <x:v>410</x:v>
      </x:c>
      <x:c r="B414" s="16" t="n">
        <x:f>Liquidity_30Y!C14</x:f>
        <x:v>1029031.25</x:v>
      </x:c>
      <x:c r="C414" s="16" t="n">
        <x:f>MAX(0,B414*(1+EXP((LN(1+Assumptions!$C$60)-0.5*Assumptions!$C$61^2)+Assumptions!$C$61*((RAND()+RAND()+RAND()+RAND()+RAND()+RAND()+RAND()+RAND()+RAND()+RAND()+RAND()+RAND())-6))-1)+Liquidity_30Y!D13)</x:f>
        <x:v>1156354.915195486</x:v>
      </x:c>
      <x:c r="D414" s="16" t="n">
        <x:f>MAX(0,C414*(1+EXP((LN(1+Assumptions!$C$60)-0.5*Assumptions!$C$61^2)+Assumptions!$C$61*((RAND()+RAND()+RAND()+RAND()+RAND()+RAND()+RAND()+RAND()+RAND()+RAND()+RAND()+RAND())-6))-1)+Liquidity_30Y!E13)</x:f>
        <x:v>1177733.101300435</x:v>
      </x:c>
      <x:c r="E414" s="16" t="n">
        <x:f>MAX(0,D414*(1+EXP((LN(1+Assumptions!$C$60)-0.5*Assumptions!$C$61^2)+Assumptions!$C$61*((RAND()+RAND()+RAND()+RAND()+RAND()+RAND()+RAND()+RAND()+RAND()+RAND()+RAND()+RAND())-6))-1)+Liquidity_30Y!F13)</x:f>
        <x:v>1323434.2586228836</x:v>
      </x:c>
      <x:c r="F414" s="16" t="n">
        <x:f>MAX(0,E414*(1+EXP((LN(1+Assumptions!$C$60)-0.5*Assumptions!$C$61^2)+Assumptions!$C$61*((RAND()+RAND()+RAND()+RAND()+RAND()+RAND()+RAND()+RAND()+RAND()+RAND()+RAND()+RAND())-6))-1)+Liquidity_30Y!G13)</x:f>
        <x:v>1225821.7086408497</x:v>
      </x:c>
      <x:c r="G414" s="16" t="n">
        <x:f>MAX(0,F414*(1+EXP((LN(1+Assumptions!$C$60)-0.5*Assumptions!$C$61^2)+Assumptions!$C$61*((RAND()+RAND()+RAND()+RAND()+RAND()+RAND()+RAND()+RAND()+RAND()+RAND()+RAND()+RAND())-6))-1)+Liquidity_30Y!H13)</x:f>
        <x:v>1147643.6894003267</x:v>
      </x:c>
      <x:c r="H414" s="16" t="n">
        <x:f>MAX(0,G414*(1+EXP((LN(1+Assumptions!$C$60)-0.5*Assumptions!$C$61^2)+Assumptions!$C$61*((RAND()+RAND()+RAND()+RAND()+RAND()+RAND()+RAND()+RAND()+RAND()+RAND()+RAND()+RAND())-6))-1)+Liquidity_30Y!I13)</x:f>
        <x:v>1000600.8688176854</x:v>
      </x:c>
      <x:c r="I414" s="16" t="n">
        <x:f>MAX(0,H414*(1+EXP((LN(1+Assumptions!$C$60)-0.5*Assumptions!$C$61^2)+Assumptions!$C$61*((RAND()+RAND()+RAND()+RAND()+RAND()+RAND()+RAND()+RAND()+RAND()+RAND()+RAND()+RAND())-6))-1)+Liquidity_30Y!J13)</x:f>
        <x:v>1178720.202823083</x:v>
      </x:c>
      <x:c r="J414" s="16" t="n">
        <x:f>MAX(0,I414*(1+EXP((LN(1+Assumptions!$C$60)-0.5*Assumptions!$C$61^2)+Assumptions!$C$61*((RAND()+RAND()+RAND()+RAND()+RAND()+RAND()+RAND()+RAND()+RAND()+RAND()+RAND()+RAND())-6))-1)+Liquidity_30Y!K13)</x:f>
        <x:v>976955.8176326882</x:v>
      </x:c>
      <x:c r="K414" s="16" t="n">
        <x:f>MAX(0,J414*(1+EXP((LN(1+Assumptions!$C$60)-0.5*Assumptions!$C$61^2)+Assumptions!$C$61*((RAND()+RAND()+RAND()+RAND()+RAND()+RAND()+RAND()+RAND()+RAND()+RAND()+RAND()+RAND())-6))-1)+Liquidity_30Y!L13)</x:f>
        <x:v>995947.6946084084</x:v>
      </x:c>
      <x:c r="L414" s="16" t="n">
        <x:f>MAX(0,K414*(1+EXP((LN(1+Assumptions!$C$60)-0.5*Assumptions!$C$61^2)+Assumptions!$C$61*((RAND()+RAND()+RAND()+RAND()+RAND()+RAND()+RAND()+RAND()+RAND()+RAND()+RAND()+RAND())-6))-1)+Liquidity_30Y!M13)</x:f>
        <x:v>923705.7663178705</x:v>
      </x:c>
      <x:c r="M414" s="16" t="n">
        <x:f>MAX(0,L414*(1+EXP((LN(1+Assumptions!$C$60)-0.5*Assumptions!$C$61^2)+Assumptions!$C$61*((RAND()+RAND()+RAND()+RAND()+RAND()+RAND()+RAND()+RAND()+RAND()+RAND()+RAND()+RAND())-6))-1)+Liquidity_30Y!N13)</x:f>
        <x:v>938006.6054889926</x:v>
      </x:c>
      <x:c r="N414" s="16" t="n">
        <x:f>MAX(0,M414*(1+EXP((LN(1+Assumptions!$C$60)-0.5*Assumptions!$C$61^2)+Assumptions!$C$61*((RAND()+RAND()+RAND()+RAND()+RAND()+RAND()+RAND()+RAND()+RAND()+RAND()+RAND()+RAND())-6))-1)+Liquidity_30Y!O13)</x:f>
        <x:v>862527.2294393845</x:v>
      </x:c>
      <x:c r="O414" s="16" t="n">
        <x:f>MAX(0,N414*(1+EXP((LN(1+Assumptions!$C$60)-0.5*Assumptions!$C$61^2)+Assumptions!$C$61*((RAND()+RAND()+RAND()+RAND()+RAND()+RAND()+RAND()+RAND()+RAND()+RAND()+RAND()+RAND())-6))-1)+Liquidity_30Y!P13)</x:f>
        <x:v>1098446.910141151</x:v>
      </x:c>
      <x:c r="P414" s="16" t="n">
        <x:f>MAX(0,O414*(1+EXP((LN(1+Assumptions!$C$60)-0.5*Assumptions!$C$61^2)+Assumptions!$C$61*((RAND()+RAND()+RAND()+RAND()+RAND()+RAND()+RAND()+RAND()+RAND()+RAND()+RAND()+RAND())-6))-1)+Liquidity_30Y!Q13)</x:f>
        <x:v>965573.8528661664</x:v>
      </x:c>
      <x:c r="Q414" s="16" t="n">
        <x:f>MAX(0,P414*(1+EXP((LN(1+Assumptions!$C$60)-0.5*Assumptions!$C$61^2)+Assumptions!$C$61*((RAND()+RAND()+RAND()+RAND()+RAND()+RAND()+RAND()+RAND()+RAND()+RAND()+RAND()+RAND())-6))-1)+Liquidity_30Y!R13)</x:f>
        <x:v>1019155.6628412898</x:v>
      </x:c>
      <x:c r="R414" s="16" t="n">
        <x:f>MAX(0,Q414*(1+EXP((LN(1+Assumptions!$C$60)-0.5*Assumptions!$C$61^2)+Assumptions!$C$61*((RAND()+RAND()+RAND()+RAND()+RAND()+RAND()+RAND()+RAND()+RAND()+RAND()+RAND()+RAND())-6))-1)+Liquidity_30Y!S13)</x:f>
        <x:v>809031.9100975953</x:v>
      </x:c>
      <x:c r="S414" s="16" t="n">
        <x:f>MAX(0,R414*(1+EXP((LN(1+Assumptions!$C$60)-0.5*Assumptions!$C$61^2)+Assumptions!$C$61*((RAND()+RAND()+RAND()+RAND()+RAND()+RAND()+RAND()+RAND()+RAND()+RAND()+RAND()+RAND())-6))-1)+Liquidity_30Y!T13)</x:f>
        <x:v>896197.4826921776</x:v>
      </x:c>
      <x:c r="T414" s="16" t="n">
        <x:f>MAX(0,S414*(1+EXP((LN(1+Assumptions!$C$60)-0.5*Assumptions!$C$61^2)+Assumptions!$C$61*((RAND()+RAND()+RAND()+RAND()+RAND()+RAND()+RAND()+RAND()+RAND()+RAND()+RAND()+RAND())-6))-1)+Liquidity_30Y!U13)</x:f>
        <x:v>846417.5869485762</x:v>
      </x:c>
      <x:c r="U414" s="16" t="n">
        <x:f>MAX(0,T414*(1+EXP((LN(1+Assumptions!$C$60)-0.5*Assumptions!$C$61^2)+Assumptions!$C$61*((RAND()+RAND()+RAND()+RAND()+RAND()+RAND()+RAND()+RAND()+RAND()+RAND()+RAND()+RAND())-6))-1)+Liquidity_30Y!V13)</x:f>
        <x:v>959081.9712710028</x:v>
      </x:c>
      <x:c r="V414" s="16" t="n">
        <x:f>MAX(0,U414*(1+EXP((LN(1+Assumptions!$C$60)-0.5*Assumptions!$C$61^2)+Assumptions!$C$61*((RAND()+RAND()+RAND()+RAND()+RAND()+RAND()+RAND()+RAND()+RAND()+RAND()+RAND()+RAND())-6))-1)+Liquidity_30Y!W13)</x:f>
        <x:v>885271.7635477</x:v>
      </x:c>
      <x:c r="W414" s="16" t="n">
        <x:f>MAX(0,V414*(1+EXP((LN(1+Assumptions!$C$60)-0.5*Assumptions!$C$61^2)+Assumptions!$C$61*((RAND()+RAND()+RAND()+RAND()+RAND()+RAND()+RAND()+RAND()+RAND()+RAND()+RAND()+RAND())-6))-1)+Liquidity_30Y!X13)</x:f>
        <x:v>1030437.691664866</x:v>
      </x:c>
      <x:c r="X414" s="16" t="n">
        <x:f>MAX(0,W414*(1+EXP((LN(1+Assumptions!$C$60)-0.5*Assumptions!$C$61^2)+Assumptions!$C$61*((RAND()+RAND()+RAND()+RAND()+RAND()+RAND()+RAND()+RAND()+RAND()+RAND()+RAND()+RAND())-6))-1)+Liquidity_30Y!Y13)</x:f>
        <x:v>1006211.094495107</x:v>
      </x:c>
      <x:c r="Y414" s="16" t="n">
        <x:f>MAX(0,X414*(1+EXP((LN(1+Assumptions!$C$60)-0.5*Assumptions!$C$61^2)+Assumptions!$C$61*((RAND()+RAND()+RAND()+RAND()+RAND()+RAND()+RAND()+RAND()+RAND()+RAND()+RAND()+RAND())-6))-1)+Liquidity_30Y!Z13)</x:f>
        <x:v>1066568.1699792284</x:v>
      </x:c>
      <x:c r="Z414" s="16" t="n">
        <x:f>MAX(0,Y414*(1+EXP((LN(1+Assumptions!$C$60)-0.5*Assumptions!$C$61^2)+Assumptions!$C$61*((RAND()+RAND()+RAND()+RAND()+RAND()+RAND()+RAND()+RAND()+RAND()+RAND()+RAND()+RAND())-6))-1)+Liquidity_30Y!AA13)</x:f>
        <x:v>1313490.0335179938</x:v>
      </x:c>
      <x:c r="AA414" s="16" t="n">
        <x:f>MAX(0,Z414*(1+EXP((LN(1+Assumptions!$C$60)-0.5*Assumptions!$C$61^2)+Assumptions!$C$61*((RAND()+RAND()+RAND()+RAND()+RAND()+RAND()+RAND()+RAND()+RAND()+RAND()+RAND()+RAND())-6))-1)+Liquidity_30Y!AB13)</x:f>
        <x:v>1182342.9095435545</x:v>
      </x:c>
      <x:c r="AB414" s="16" t="n">
        <x:f>MAX(0,AA414*(1+EXP((LN(1+Assumptions!$C$60)-0.5*Assumptions!$C$61^2)+Assumptions!$C$61*((RAND()+RAND()+RAND()+RAND()+RAND()+RAND()+RAND()+RAND()+RAND()+RAND()+RAND()+RAND())-6))-1)+Liquidity_30Y!AC13)</x:f>
        <x:v>1306628.1021409228</x:v>
      </x:c>
      <x:c r="AC414" s="16" t="n">
        <x:f>MAX(0,AB414*(1+EXP((LN(1+Assumptions!$C$60)-0.5*Assumptions!$C$61^2)+Assumptions!$C$61*((RAND()+RAND()+RAND()+RAND()+RAND()+RAND()+RAND()+RAND()+RAND()+RAND()+RAND()+RAND())-6))-1)+Liquidity_30Y!AD13)</x:f>
        <x:v>1339181.0788580095</x:v>
      </x:c>
      <x:c r="AD414" s="16" t="n">
        <x:f>MAX(0,AC414*(1+EXP((LN(1+Assumptions!$C$60)-0.5*Assumptions!$C$61^2)+Assumptions!$C$61*((RAND()+RAND()+RAND()+RAND()+RAND()+RAND()+RAND()+RAND()+RAND()+RAND()+RAND()+RAND())-6))-1)+Liquidity_30Y!AE13)</x:f>
        <x:v>1421877.8106345884</x:v>
      </x:c>
      <x:c r="AE414" s="16" t="n">
        <x:f>MAX(0,AD414*(1+EXP((LN(1+Assumptions!$C$60)-0.5*Assumptions!$C$61^2)+Assumptions!$C$61*((RAND()+RAND()+RAND()+RAND()+RAND()+RAND()+RAND()+RAND()+RAND()+RAND()+RAND()+RAND())-6))-1)+Liquidity_30Y!AF13)</x:f>
        <x:v>1585377.835538851</x:v>
      </x:c>
      <x:c r="AF414" s="16" t="n">
        <x:f>MAX(0,AE414*(1+EXP((LN(1+Assumptions!$C$60)-0.5*Assumptions!$C$61^2)+Assumptions!$C$61*((RAND()+RAND()+RAND()+RAND()+RAND()+RAND()+RAND()+RAND()+RAND()+RAND()+RAND()+RAND())-6))-1)+Liquidity_30Y!AG13)</x:f>
        <x:v>1846039.1761544498</x:v>
      </x:c>
    </x:row>
    <x:row r="415">
      <x:c r="A415" s="39">
        <x:v>411</x:v>
      </x:c>
      <x:c r="B415" s="16" t="n">
        <x:f>Liquidity_30Y!C14</x:f>
        <x:v>1029031.25</x:v>
      </x:c>
      <x:c r="C415" s="16" t="n">
        <x:f>MAX(0,B415*(1+EXP((LN(1+Assumptions!$C$60)-0.5*Assumptions!$C$61^2)+Assumptions!$C$61*((RAND()+RAND()+RAND()+RAND()+RAND()+RAND()+RAND()+RAND()+RAND()+RAND()+RAND()+RAND())-6))-1)+Liquidity_30Y!D13)</x:f>
        <x:v>1026919.0993965158</x:v>
      </x:c>
      <x:c r="D415" s="16" t="n">
        <x:f>MAX(0,C415*(1+EXP((LN(1+Assumptions!$C$60)-0.5*Assumptions!$C$61^2)+Assumptions!$C$61*((RAND()+RAND()+RAND()+RAND()+RAND()+RAND()+RAND()+RAND()+RAND()+RAND()+RAND()+RAND())-6))-1)+Liquidity_30Y!E13)</x:f>
        <x:v>1284354.8883304875</x:v>
      </x:c>
      <x:c r="E415" s="16" t="n">
        <x:f>MAX(0,D415*(1+EXP((LN(1+Assumptions!$C$60)-0.5*Assumptions!$C$61^2)+Assumptions!$C$61*((RAND()+RAND()+RAND()+RAND()+RAND()+RAND()+RAND()+RAND()+RAND()+RAND()+RAND()+RAND())-6))-1)+Liquidity_30Y!F13)</x:f>
        <x:v>1508593.4510148359</x:v>
      </x:c>
      <x:c r="F415" s="16" t="n">
        <x:f>MAX(0,E415*(1+EXP((LN(1+Assumptions!$C$60)-0.5*Assumptions!$C$61^2)+Assumptions!$C$61*((RAND()+RAND()+RAND()+RAND()+RAND()+RAND()+RAND()+RAND()+RAND()+RAND()+RAND()+RAND())-6))-1)+Liquidity_30Y!G13)</x:f>
        <x:v>1551590.5952052663</x:v>
      </x:c>
      <x:c r="G415" s="16" t="n">
        <x:f>MAX(0,F415*(1+EXP((LN(1+Assumptions!$C$60)-0.5*Assumptions!$C$61^2)+Assumptions!$C$61*((RAND()+RAND()+RAND()+RAND()+RAND()+RAND()+RAND()+RAND()+RAND()+RAND()+RAND()+RAND())-6))-1)+Liquidity_30Y!H13)</x:f>
        <x:v>1821521.1615598204</x:v>
      </x:c>
      <x:c r="H415" s="16" t="n">
        <x:f>MAX(0,G415*(1+EXP((LN(1+Assumptions!$C$60)-0.5*Assumptions!$C$61^2)+Assumptions!$C$61*((RAND()+RAND()+RAND()+RAND()+RAND()+RAND()+RAND()+RAND()+RAND()+RAND()+RAND()+RAND())-6))-1)+Liquidity_30Y!I13)</x:f>
        <x:v>1476350.7798931587</x:v>
      </x:c>
      <x:c r="I415" s="16" t="n">
        <x:f>MAX(0,H415*(1+EXP((LN(1+Assumptions!$C$60)-0.5*Assumptions!$C$61^2)+Assumptions!$C$61*((RAND()+RAND()+RAND()+RAND()+RAND()+RAND()+RAND()+RAND()+RAND()+RAND()+RAND()+RAND())-6))-1)+Liquidity_30Y!J13)</x:f>
        <x:v>1615013.529523911</x:v>
      </x:c>
      <x:c r="J415" s="16" t="n">
        <x:f>MAX(0,I415*(1+EXP((LN(1+Assumptions!$C$60)-0.5*Assumptions!$C$61^2)+Assumptions!$C$61*((RAND()+RAND()+RAND()+RAND()+RAND()+RAND()+RAND()+RAND()+RAND()+RAND()+RAND()+RAND())-6))-1)+Liquidity_30Y!K13)</x:f>
        <x:v>1385619.7546707937</x:v>
      </x:c>
      <x:c r="K415" s="16" t="n">
        <x:f>MAX(0,J415*(1+EXP((LN(1+Assumptions!$C$60)-0.5*Assumptions!$C$61^2)+Assumptions!$C$61*((RAND()+RAND()+RAND()+RAND()+RAND()+RAND()+RAND()+RAND()+RAND()+RAND()+RAND()+RAND())-6))-1)+Liquidity_30Y!L13)</x:f>
        <x:v>1228845.363201819</x:v>
      </x:c>
      <x:c r="L415" s="16" t="n">
        <x:f>MAX(0,K415*(1+EXP((LN(1+Assumptions!$C$60)-0.5*Assumptions!$C$61^2)+Assumptions!$C$61*((RAND()+RAND()+RAND()+RAND()+RAND()+RAND()+RAND()+RAND()+RAND()+RAND()+RAND()+RAND())-6))-1)+Liquidity_30Y!M13)</x:f>
        <x:v>1072368.5015625444</x:v>
      </x:c>
      <x:c r="M415" s="16" t="n">
        <x:f>MAX(0,L415*(1+EXP((LN(1+Assumptions!$C$60)-0.5*Assumptions!$C$61^2)+Assumptions!$C$61*((RAND()+RAND()+RAND()+RAND()+RAND()+RAND()+RAND()+RAND()+RAND()+RAND()+RAND()+RAND())-6))-1)+Liquidity_30Y!N13)</x:f>
        <x:v>1358018.5766294778</x:v>
      </x:c>
      <x:c r="N415" s="16" t="n">
        <x:f>MAX(0,M415*(1+EXP((LN(1+Assumptions!$C$60)-0.5*Assumptions!$C$61^2)+Assumptions!$C$61*((RAND()+RAND()+RAND()+RAND()+RAND()+RAND()+RAND()+RAND()+RAND()+RAND()+RAND()+RAND())-6))-1)+Liquidity_30Y!O13)</x:f>
        <x:v>1607774.8802951195</x:v>
      </x:c>
      <x:c r="O415" s="16" t="n">
        <x:f>MAX(0,N415*(1+EXP((LN(1+Assumptions!$C$60)-0.5*Assumptions!$C$61^2)+Assumptions!$C$61*((RAND()+RAND()+RAND()+RAND()+RAND()+RAND()+RAND()+RAND()+RAND()+RAND()+RAND()+RAND())-6))-1)+Liquidity_30Y!P13)</x:f>
        <x:v>1792922.707828613</x:v>
      </x:c>
      <x:c r="P415" s="16" t="n">
        <x:f>MAX(0,O415*(1+EXP((LN(1+Assumptions!$C$60)-0.5*Assumptions!$C$61^2)+Assumptions!$C$61*((RAND()+RAND()+RAND()+RAND()+RAND()+RAND()+RAND()+RAND()+RAND()+RAND()+RAND()+RAND())-6))-1)+Liquidity_30Y!Q13)</x:f>
        <x:v>2094643.845508204</x:v>
      </x:c>
      <x:c r="Q415" s="16" t="n">
        <x:f>MAX(0,P415*(1+EXP((LN(1+Assumptions!$C$60)-0.5*Assumptions!$C$61^2)+Assumptions!$C$61*((RAND()+RAND()+RAND()+RAND()+RAND()+RAND()+RAND()+RAND()+RAND()+RAND()+RAND()+RAND())-6))-1)+Liquidity_30Y!R13)</x:f>
        <x:v>2044154.6536846734</x:v>
      </x:c>
      <x:c r="R415" s="16" t="n">
        <x:f>MAX(0,Q415*(1+EXP((LN(1+Assumptions!$C$60)-0.5*Assumptions!$C$61^2)+Assumptions!$C$61*((RAND()+RAND()+RAND()+RAND()+RAND()+RAND()+RAND()+RAND()+RAND()+RAND()+RAND()+RAND())-6))-1)+Liquidity_30Y!S13)</x:f>
        <x:v>2460748.6546696853</x:v>
      </x:c>
      <x:c r="S415" s="16" t="n">
        <x:f>MAX(0,R415*(1+EXP((LN(1+Assumptions!$C$60)-0.5*Assumptions!$C$61^2)+Assumptions!$C$61*((RAND()+RAND()+RAND()+RAND()+RAND()+RAND()+RAND()+RAND()+RAND()+RAND()+RAND()+RAND())-6))-1)+Liquidity_30Y!T13)</x:f>
        <x:v>2608547.0060802978</x:v>
      </x:c>
      <x:c r="T415" s="16" t="n">
        <x:f>MAX(0,S415*(1+EXP((LN(1+Assumptions!$C$60)-0.5*Assumptions!$C$61^2)+Assumptions!$C$61*((RAND()+RAND()+RAND()+RAND()+RAND()+RAND()+RAND()+RAND()+RAND()+RAND()+RAND()+RAND())-6))-1)+Liquidity_30Y!U13)</x:f>
        <x:v>2457979.323434728</x:v>
      </x:c>
      <x:c r="U415" s="16" t="n">
        <x:f>MAX(0,T415*(1+EXP((LN(1+Assumptions!$C$60)-0.5*Assumptions!$C$61^2)+Assumptions!$C$61*((RAND()+RAND()+RAND()+RAND()+RAND()+RAND()+RAND()+RAND()+RAND()+RAND()+RAND()+RAND())-6))-1)+Liquidity_30Y!V13)</x:f>
        <x:v>2795609.9375654184</x:v>
      </x:c>
      <x:c r="V415" s="16" t="n">
        <x:f>MAX(0,U415*(1+EXP((LN(1+Assumptions!$C$60)-0.5*Assumptions!$C$61^2)+Assumptions!$C$61*((RAND()+RAND()+RAND()+RAND()+RAND()+RAND()+RAND()+RAND()+RAND()+RAND()+RAND()+RAND())-6))-1)+Liquidity_30Y!W13)</x:f>
        <x:v>2777151.5344671397</x:v>
      </x:c>
      <x:c r="W415" s="16" t="n">
        <x:f>MAX(0,V415*(1+EXP((LN(1+Assumptions!$C$60)-0.5*Assumptions!$C$61^2)+Assumptions!$C$61*((RAND()+RAND()+RAND()+RAND()+RAND()+RAND()+RAND()+RAND()+RAND()+RAND()+RAND()+RAND())-6))-1)+Liquidity_30Y!X13)</x:f>
        <x:v>3137697.723916523</x:v>
      </x:c>
      <x:c r="X415" s="16" t="n">
        <x:f>MAX(0,W415*(1+EXP((LN(1+Assumptions!$C$60)-0.5*Assumptions!$C$61^2)+Assumptions!$C$61*((RAND()+RAND()+RAND()+RAND()+RAND()+RAND()+RAND()+RAND()+RAND()+RAND()+RAND()+RAND())-6))-1)+Liquidity_30Y!Y13)</x:f>
        <x:v>3298052.9274182273</x:v>
      </x:c>
      <x:c r="Y415" s="16" t="n">
        <x:f>MAX(0,X415*(1+EXP((LN(1+Assumptions!$C$60)-0.5*Assumptions!$C$61^2)+Assumptions!$C$61*((RAND()+RAND()+RAND()+RAND()+RAND()+RAND()+RAND()+RAND()+RAND()+RAND()+RAND()+RAND())-6))-1)+Liquidity_30Y!Z13)</x:f>
        <x:v>3179115.028887179</x:v>
      </x:c>
      <x:c r="Z415" s="16" t="n">
        <x:f>MAX(0,Y415*(1+EXP((LN(1+Assumptions!$C$60)-0.5*Assumptions!$C$61^2)+Assumptions!$C$61*((RAND()+RAND()+RAND()+RAND()+RAND()+RAND()+RAND()+RAND()+RAND()+RAND()+RAND()+RAND())-6))-1)+Liquidity_30Y!AA13)</x:f>
        <x:v>3092780.9661004907</x:v>
      </x:c>
      <x:c r="AA415" s="16" t="n">
        <x:f>MAX(0,Z415*(1+EXP((LN(1+Assumptions!$C$60)-0.5*Assumptions!$C$61^2)+Assumptions!$C$61*((RAND()+RAND()+RAND()+RAND()+RAND()+RAND()+RAND()+RAND()+RAND()+RAND()+RAND()+RAND())-6))-1)+Liquidity_30Y!AB13)</x:f>
        <x:v>3271532.40401666</x:v>
      </x:c>
      <x:c r="AB415" s="16" t="n">
        <x:f>MAX(0,AA415*(1+EXP((LN(1+Assumptions!$C$60)-0.5*Assumptions!$C$61^2)+Assumptions!$C$61*((RAND()+RAND()+RAND()+RAND()+RAND()+RAND()+RAND()+RAND()+RAND()+RAND()+RAND()+RAND())-6))-1)+Liquidity_30Y!AC13)</x:f>
        <x:v>2728817.464549592</x:v>
      </x:c>
      <x:c r="AC415" s="16" t="n">
        <x:f>MAX(0,AB415*(1+EXP((LN(1+Assumptions!$C$60)-0.5*Assumptions!$C$61^2)+Assumptions!$C$61*((RAND()+RAND()+RAND()+RAND()+RAND()+RAND()+RAND()+RAND()+RAND()+RAND()+RAND()+RAND())-6))-1)+Liquidity_30Y!AD13)</x:f>
        <x:v>2616570.6283041257</x:v>
      </x:c>
      <x:c r="AD415" s="16" t="n">
        <x:f>MAX(0,AC415*(1+EXP((LN(1+Assumptions!$C$60)-0.5*Assumptions!$C$61^2)+Assumptions!$C$61*((RAND()+RAND()+RAND()+RAND()+RAND()+RAND()+RAND()+RAND()+RAND()+RAND()+RAND()+RAND())-6))-1)+Liquidity_30Y!AE13)</x:f>
        <x:v>3339312.1250872086</x:v>
      </x:c>
      <x:c r="AE415" s="16" t="n">
        <x:f>MAX(0,AD415*(1+EXP((LN(1+Assumptions!$C$60)-0.5*Assumptions!$C$61^2)+Assumptions!$C$61*((RAND()+RAND()+RAND()+RAND()+RAND()+RAND()+RAND()+RAND()+RAND()+RAND()+RAND()+RAND())-6))-1)+Liquidity_30Y!AF13)</x:f>
        <x:v>3752886.775626754</x:v>
      </x:c>
      <x:c r="AF415" s="16" t="n">
        <x:f>MAX(0,AE415*(1+EXP((LN(1+Assumptions!$C$60)-0.5*Assumptions!$C$61^2)+Assumptions!$C$61*((RAND()+RAND()+RAND()+RAND()+RAND()+RAND()+RAND()+RAND()+RAND()+RAND()+RAND()+RAND())-6))-1)+Liquidity_30Y!AG13)</x:f>
        <x:v>4628466.0607923865</x:v>
      </x:c>
    </x:row>
    <x:row r="416">
      <x:c r="A416" s="39">
        <x:v>412</x:v>
      </x:c>
      <x:c r="B416" s="16" t="n">
        <x:f>Liquidity_30Y!C14</x:f>
        <x:v>1029031.25</x:v>
      </x:c>
      <x:c r="C416" s="16" t="n">
        <x:f>MAX(0,B416*(1+EXP((LN(1+Assumptions!$C$60)-0.5*Assumptions!$C$61^2)+Assumptions!$C$61*((RAND()+RAND()+RAND()+RAND()+RAND()+RAND()+RAND()+RAND()+RAND()+RAND()+RAND()+RAND())-6))-1)+Liquidity_30Y!D13)</x:f>
        <x:v>1117760.6735128434</x:v>
      </x:c>
      <x:c r="D416" s="16" t="n">
        <x:f>MAX(0,C416*(1+EXP((LN(1+Assumptions!$C$60)-0.5*Assumptions!$C$61^2)+Assumptions!$C$61*((RAND()+RAND()+RAND()+RAND()+RAND()+RAND()+RAND()+RAND()+RAND()+RAND()+RAND()+RAND())-6))-1)+Liquidity_30Y!E13)</x:f>
        <x:v>1582365.4206932224</x:v>
      </x:c>
      <x:c r="E416" s="16" t="n">
        <x:f>MAX(0,D416*(1+EXP((LN(1+Assumptions!$C$60)-0.5*Assumptions!$C$61^2)+Assumptions!$C$61*((RAND()+RAND()+RAND()+RAND()+RAND()+RAND()+RAND()+RAND()+RAND()+RAND()+RAND()+RAND())-6))-1)+Liquidity_30Y!F13)</x:f>
        <x:v>1423965.338518814</x:v>
      </x:c>
      <x:c r="F416" s="16" t="n">
        <x:f>MAX(0,E416*(1+EXP((LN(1+Assumptions!$C$60)-0.5*Assumptions!$C$61^2)+Assumptions!$C$61*((RAND()+RAND()+RAND()+RAND()+RAND()+RAND()+RAND()+RAND()+RAND()+RAND()+RAND()+RAND())-6))-1)+Liquidity_30Y!G13)</x:f>
        <x:v>1329408.086499797</x:v>
      </x:c>
      <x:c r="G416" s="16" t="n">
        <x:f>MAX(0,F416*(1+EXP((LN(1+Assumptions!$C$60)-0.5*Assumptions!$C$61^2)+Assumptions!$C$61*((RAND()+RAND()+RAND()+RAND()+RAND()+RAND()+RAND()+RAND()+RAND()+RAND()+RAND()+RAND())-6))-1)+Liquidity_30Y!H13)</x:f>
        <x:v>1128031.4890385875</x:v>
      </x:c>
      <x:c r="H416" s="16" t="n">
        <x:f>MAX(0,G416*(1+EXP((LN(1+Assumptions!$C$60)-0.5*Assumptions!$C$61^2)+Assumptions!$C$61*((RAND()+RAND()+RAND()+RAND()+RAND()+RAND()+RAND()+RAND()+RAND()+RAND()+RAND()+RAND())-6))-1)+Liquidity_30Y!I13)</x:f>
        <x:v>1204031.095297649</x:v>
      </x:c>
      <x:c r="I416" s="16" t="n">
        <x:f>MAX(0,H416*(1+EXP((LN(1+Assumptions!$C$60)-0.5*Assumptions!$C$61^2)+Assumptions!$C$61*((RAND()+RAND()+RAND()+RAND()+RAND()+RAND()+RAND()+RAND()+RAND()+RAND()+RAND()+RAND())-6))-1)+Liquidity_30Y!J13)</x:f>
        <x:v>1357187.4036302303</x:v>
      </x:c>
      <x:c r="J416" s="16" t="n">
        <x:f>MAX(0,I416*(1+EXP((LN(1+Assumptions!$C$60)-0.5*Assumptions!$C$61^2)+Assumptions!$C$61*((RAND()+RAND()+RAND()+RAND()+RAND()+RAND()+RAND()+RAND()+RAND()+RAND()+RAND()+RAND())-6))-1)+Liquidity_30Y!K13)</x:f>
        <x:v>1192299.3471949059</x:v>
      </x:c>
      <x:c r="K416" s="16" t="n">
        <x:f>MAX(0,J416*(1+EXP((LN(1+Assumptions!$C$60)-0.5*Assumptions!$C$61^2)+Assumptions!$C$61*((RAND()+RAND()+RAND()+RAND()+RAND()+RAND()+RAND()+RAND()+RAND()+RAND()+RAND()+RAND())-6))-1)+Liquidity_30Y!L13)</x:f>
        <x:v>1217796.4071399255</x:v>
      </x:c>
      <x:c r="L416" s="16" t="n">
        <x:f>MAX(0,K416*(1+EXP((LN(1+Assumptions!$C$60)-0.5*Assumptions!$C$61^2)+Assumptions!$C$61*((RAND()+RAND()+RAND()+RAND()+RAND()+RAND()+RAND()+RAND()+RAND()+RAND()+RAND()+RAND())-6))-1)+Liquidity_30Y!M13)</x:f>
        <x:v>1314878.923663591</x:v>
      </x:c>
      <x:c r="M416" s="16" t="n">
        <x:f>MAX(0,L416*(1+EXP((LN(1+Assumptions!$C$60)-0.5*Assumptions!$C$61^2)+Assumptions!$C$61*((RAND()+RAND()+RAND()+RAND()+RAND()+RAND()+RAND()+RAND()+RAND()+RAND()+RAND()+RAND())-6))-1)+Liquidity_30Y!N13)</x:f>
        <x:v>1393359.2468873532</x:v>
      </x:c>
      <x:c r="N416" s="16" t="n">
        <x:f>MAX(0,M416*(1+EXP((LN(1+Assumptions!$C$60)-0.5*Assumptions!$C$61^2)+Assumptions!$C$61*((RAND()+RAND()+RAND()+RAND()+RAND()+RAND()+RAND()+RAND()+RAND()+RAND()+RAND()+RAND())-6))-1)+Liquidity_30Y!O13)</x:f>
        <x:v>1898519.3065748631</x:v>
      </x:c>
      <x:c r="O416" s="16" t="n">
        <x:f>MAX(0,N416*(1+EXP((LN(1+Assumptions!$C$60)-0.5*Assumptions!$C$61^2)+Assumptions!$C$61*((RAND()+RAND()+RAND()+RAND()+RAND()+RAND()+RAND()+RAND()+RAND()+RAND()+RAND()+RAND())-6))-1)+Liquidity_30Y!P13)</x:f>
        <x:v>1962607.5969456278</x:v>
      </x:c>
      <x:c r="P416" s="16" t="n">
        <x:f>MAX(0,O416*(1+EXP((LN(1+Assumptions!$C$60)-0.5*Assumptions!$C$61^2)+Assumptions!$C$61*((RAND()+RAND()+RAND()+RAND()+RAND()+RAND()+RAND()+RAND()+RAND()+RAND()+RAND()+RAND())-6))-1)+Liquidity_30Y!Q13)</x:f>
        <x:v>2331120.415602698</x:v>
      </x:c>
      <x:c r="Q416" s="16" t="n">
        <x:f>MAX(0,P416*(1+EXP((LN(1+Assumptions!$C$60)-0.5*Assumptions!$C$61^2)+Assumptions!$C$61*((RAND()+RAND()+RAND()+RAND()+RAND()+RAND()+RAND()+RAND()+RAND()+RAND()+RAND()+RAND())-6))-1)+Liquidity_30Y!R13)</x:f>
        <x:v>1737455.9094839026</x:v>
      </x:c>
      <x:c r="R416" s="16" t="n">
        <x:f>MAX(0,Q416*(1+EXP((LN(1+Assumptions!$C$60)-0.5*Assumptions!$C$61^2)+Assumptions!$C$61*((RAND()+RAND()+RAND()+RAND()+RAND()+RAND()+RAND()+RAND()+RAND()+RAND()+RAND()+RAND())-6))-1)+Liquidity_30Y!S13)</x:f>
        <x:v>1717138.1403268753</x:v>
      </x:c>
      <x:c r="S416" s="16" t="n">
        <x:f>MAX(0,R416*(1+EXP((LN(1+Assumptions!$C$60)-0.5*Assumptions!$C$61^2)+Assumptions!$C$61*((RAND()+RAND()+RAND()+RAND()+RAND()+RAND()+RAND()+RAND()+RAND()+RAND()+RAND()+RAND())-6))-1)+Liquidity_30Y!T13)</x:f>
        <x:v>1423045.7490992025</x:v>
      </x:c>
      <x:c r="T416" s="16" t="n">
        <x:f>MAX(0,S416*(1+EXP((LN(1+Assumptions!$C$60)-0.5*Assumptions!$C$61^2)+Assumptions!$C$61*((RAND()+RAND()+RAND()+RAND()+RAND()+RAND()+RAND()+RAND()+RAND()+RAND()+RAND()+RAND())-6))-1)+Liquidity_30Y!U13)</x:f>
        <x:v>1638937.5832220027</x:v>
      </x:c>
      <x:c r="U416" s="16" t="n">
        <x:f>MAX(0,T416*(1+EXP((LN(1+Assumptions!$C$60)-0.5*Assumptions!$C$61^2)+Assumptions!$C$61*((RAND()+RAND()+RAND()+RAND()+RAND()+RAND()+RAND()+RAND()+RAND()+RAND()+RAND()+RAND())-6))-1)+Liquidity_30Y!V13)</x:f>
        <x:v>2080696.9954471595</x:v>
      </x:c>
      <x:c r="V416" s="16" t="n">
        <x:f>MAX(0,U416*(1+EXP((LN(1+Assumptions!$C$60)-0.5*Assumptions!$C$61^2)+Assumptions!$C$61*((RAND()+RAND()+RAND()+RAND()+RAND()+RAND()+RAND()+RAND()+RAND()+RAND()+RAND()+RAND())-6))-1)+Liquidity_30Y!W13)</x:f>
        <x:v>2191510.9400477074</x:v>
      </x:c>
      <x:c r="W416" s="16" t="n">
        <x:f>MAX(0,V416*(1+EXP((LN(1+Assumptions!$C$60)-0.5*Assumptions!$C$61^2)+Assumptions!$C$61*((RAND()+RAND()+RAND()+RAND()+RAND()+RAND()+RAND()+RAND()+RAND()+RAND()+RAND()+RAND())-6))-1)+Liquidity_30Y!X13)</x:f>
        <x:v>2159118.496407685</x:v>
      </x:c>
      <x:c r="X416" s="16" t="n">
        <x:f>MAX(0,W416*(1+EXP((LN(1+Assumptions!$C$60)-0.5*Assumptions!$C$61^2)+Assumptions!$C$61*((RAND()+RAND()+RAND()+RAND()+RAND()+RAND()+RAND()+RAND()+RAND()+RAND()+RAND()+RAND())-6))-1)+Liquidity_30Y!Y13)</x:f>
        <x:v>2634976.6516081654</x:v>
      </x:c>
      <x:c r="Y416" s="16" t="n">
        <x:f>MAX(0,X416*(1+EXP((LN(1+Assumptions!$C$60)-0.5*Assumptions!$C$61^2)+Assumptions!$C$61*((RAND()+RAND()+RAND()+RAND()+RAND()+RAND()+RAND()+RAND()+RAND()+RAND()+RAND()+RAND())-6))-1)+Liquidity_30Y!Z13)</x:f>
        <x:v>3565614.634158763</x:v>
      </x:c>
      <x:c r="Z416" s="16" t="n">
        <x:f>MAX(0,Y416*(1+EXP((LN(1+Assumptions!$C$60)-0.5*Assumptions!$C$61^2)+Assumptions!$C$61*((RAND()+RAND()+RAND()+RAND()+RAND()+RAND()+RAND()+RAND()+RAND()+RAND()+RAND()+RAND())-6))-1)+Liquidity_30Y!AA13)</x:f>
        <x:v>4653732.279527994</x:v>
      </x:c>
      <x:c r="AA416" s="16" t="n">
        <x:f>MAX(0,Z416*(1+EXP((LN(1+Assumptions!$C$60)-0.5*Assumptions!$C$61^2)+Assumptions!$C$61*((RAND()+RAND()+RAND()+RAND()+RAND()+RAND()+RAND()+RAND()+RAND()+RAND()+RAND()+RAND())-6))-1)+Liquidity_30Y!AB13)</x:f>
        <x:v>5677113.52762829</x:v>
      </x:c>
      <x:c r="AB416" s="16" t="n">
        <x:f>MAX(0,AA416*(1+EXP((LN(1+Assumptions!$C$60)-0.5*Assumptions!$C$61^2)+Assumptions!$C$61*((RAND()+RAND()+RAND()+RAND()+RAND()+RAND()+RAND()+RAND()+RAND()+RAND()+RAND()+RAND())-6))-1)+Liquidity_30Y!AC13)</x:f>
        <x:v>4920611.180607254</x:v>
      </x:c>
      <x:c r="AC416" s="16" t="n">
        <x:f>MAX(0,AB416*(1+EXP((LN(1+Assumptions!$C$60)-0.5*Assumptions!$C$61^2)+Assumptions!$C$61*((RAND()+RAND()+RAND()+RAND()+RAND()+RAND()+RAND()+RAND()+RAND()+RAND()+RAND()+RAND())-6))-1)+Liquidity_30Y!AD13)</x:f>
        <x:v>5324767.62312648</x:v>
      </x:c>
      <x:c r="AD416" s="16" t="n">
        <x:f>MAX(0,AC416*(1+EXP((LN(1+Assumptions!$C$60)-0.5*Assumptions!$C$61^2)+Assumptions!$C$61*((RAND()+RAND()+RAND()+RAND()+RAND()+RAND()+RAND()+RAND()+RAND()+RAND()+RAND()+RAND())-6))-1)+Liquidity_30Y!AE13)</x:f>
        <x:v>8034406.946253671</x:v>
      </x:c>
      <x:c r="AE416" s="16" t="n">
        <x:f>MAX(0,AD416*(1+EXP((LN(1+Assumptions!$C$60)-0.5*Assumptions!$C$61^2)+Assumptions!$C$61*((RAND()+RAND()+RAND()+RAND()+RAND()+RAND()+RAND()+RAND()+RAND()+RAND()+RAND()+RAND())-6))-1)+Liquidity_30Y!AF13)</x:f>
        <x:v>10249413.252870727</x:v>
      </x:c>
      <x:c r="AF416" s="16" t="n">
        <x:f>MAX(0,AE416*(1+EXP((LN(1+Assumptions!$C$60)-0.5*Assumptions!$C$61^2)+Assumptions!$C$61*((RAND()+RAND()+RAND()+RAND()+RAND()+RAND()+RAND()+RAND()+RAND()+RAND()+RAND()+RAND())-6))-1)+Liquidity_30Y!AG13)</x:f>
        <x:v>15437813.713926688</x:v>
      </x:c>
    </x:row>
    <x:row r="417">
      <x:c r="A417" s="39">
        <x:v>413</x:v>
      </x:c>
      <x:c r="B417" s="16" t="n">
        <x:f>Liquidity_30Y!C14</x:f>
        <x:v>1029031.25</x:v>
      </x:c>
      <x:c r="C417" s="16" t="n">
        <x:f>MAX(0,B417*(1+EXP((LN(1+Assumptions!$C$60)-0.5*Assumptions!$C$61^2)+Assumptions!$C$61*((RAND()+RAND()+RAND()+RAND()+RAND()+RAND()+RAND()+RAND()+RAND()+RAND()+RAND()+RAND())-6))-1)+Liquidity_30Y!D13)</x:f>
        <x:v>1125160.8248710213</x:v>
      </x:c>
      <x:c r="D417" s="16" t="n">
        <x:f>MAX(0,C417*(1+EXP((LN(1+Assumptions!$C$60)-0.5*Assumptions!$C$61^2)+Assumptions!$C$61*((RAND()+RAND()+RAND()+RAND()+RAND()+RAND()+RAND()+RAND()+RAND()+RAND()+RAND()+RAND())-6))-1)+Liquidity_30Y!E13)</x:f>
        <x:v>1182584.9615781903</x:v>
      </x:c>
      <x:c r="E417" s="16" t="n">
        <x:f>MAX(0,D417*(1+EXP((LN(1+Assumptions!$C$60)-0.5*Assumptions!$C$61^2)+Assumptions!$C$61*((RAND()+RAND()+RAND()+RAND()+RAND()+RAND()+RAND()+RAND()+RAND()+RAND()+RAND()+RAND())-6))-1)+Liquidity_30Y!F13)</x:f>
        <x:v>1300896.4085436992</x:v>
      </x:c>
      <x:c r="F417" s="16" t="n">
        <x:f>MAX(0,E417*(1+EXP((LN(1+Assumptions!$C$60)-0.5*Assumptions!$C$61^2)+Assumptions!$C$61*((RAND()+RAND()+RAND()+RAND()+RAND()+RAND()+RAND()+RAND()+RAND()+RAND()+RAND()+RAND())-6))-1)+Liquidity_30Y!G13)</x:f>
        <x:v>1453272.3464772278</x:v>
      </x:c>
      <x:c r="G417" s="16" t="n">
        <x:f>MAX(0,F417*(1+EXP((LN(1+Assumptions!$C$60)-0.5*Assumptions!$C$61^2)+Assumptions!$C$61*((RAND()+RAND()+RAND()+RAND()+RAND()+RAND()+RAND()+RAND()+RAND()+RAND()+RAND()+RAND())-6))-1)+Liquidity_30Y!H13)</x:f>
        <x:v>1657385.2845192591</x:v>
      </x:c>
      <x:c r="H417" s="16" t="n">
        <x:f>MAX(0,G417*(1+EXP((LN(1+Assumptions!$C$60)-0.5*Assumptions!$C$61^2)+Assumptions!$C$61*((RAND()+RAND()+RAND()+RAND()+RAND()+RAND()+RAND()+RAND()+RAND()+RAND()+RAND()+RAND())-6))-1)+Liquidity_30Y!I13)</x:f>
        <x:v>1508921.2524329906</x:v>
      </x:c>
      <x:c r="I417" s="16" t="n">
        <x:f>MAX(0,H417*(1+EXP((LN(1+Assumptions!$C$60)-0.5*Assumptions!$C$61^2)+Assumptions!$C$61*((RAND()+RAND()+RAND()+RAND()+RAND()+RAND()+RAND()+RAND()+RAND()+RAND()+RAND()+RAND())-6))-1)+Liquidity_30Y!J13)</x:f>
        <x:v>1373136.0997822378</x:v>
      </x:c>
      <x:c r="J417" s="16" t="n">
        <x:f>MAX(0,I417*(1+EXP((LN(1+Assumptions!$C$60)-0.5*Assumptions!$C$61^2)+Assumptions!$C$61*((RAND()+RAND()+RAND()+RAND()+RAND()+RAND()+RAND()+RAND()+RAND()+RAND()+RAND()+RAND())-6))-1)+Liquidity_30Y!K13)</x:f>
        <x:v>1523308.3549865568</x:v>
      </x:c>
      <x:c r="K417" s="16" t="n">
        <x:f>MAX(0,J417*(1+EXP((LN(1+Assumptions!$C$60)-0.5*Assumptions!$C$61^2)+Assumptions!$C$61*((RAND()+RAND()+RAND()+RAND()+RAND()+RAND()+RAND()+RAND()+RAND()+RAND()+RAND()+RAND())-6))-1)+Liquidity_30Y!L13)</x:f>
        <x:v>1304435.9346515033</x:v>
      </x:c>
      <x:c r="L417" s="16" t="n">
        <x:f>MAX(0,K417*(1+EXP((LN(1+Assumptions!$C$60)-0.5*Assumptions!$C$61^2)+Assumptions!$C$61*((RAND()+RAND()+RAND()+RAND()+RAND()+RAND()+RAND()+RAND()+RAND()+RAND()+RAND()+RAND())-6))-1)+Liquidity_30Y!M13)</x:f>
        <x:v>1699535.1327013874</x:v>
      </x:c>
      <x:c r="M417" s="16" t="n">
        <x:f>MAX(0,L417*(1+EXP((LN(1+Assumptions!$C$60)-0.5*Assumptions!$C$61^2)+Assumptions!$C$61*((RAND()+RAND()+RAND()+RAND()+RAND()+RAND()+RAND()+RAND()+RAND()+RAND()+RAND()+RAND())-6))-1)+Liquidity_30Y!N13)</x:f>
        <x:v>1759332.0020825139</x:v>
      </x:c>
      <x:c r="N417" s="16" t="n">
        <x:f>MAX(0,M417*(1+EXP((LN(1+Assumptions!$C$60)-0.5*Assumptions!$C$61^2)+Assumptions!$C$61*((RAND()+RAND()+RAND()+RAND()+RAND()+RAND()+RAND()+RAND()+RAND()+RAND()+RAND()+RAND())-6))-1)+Liquidity_30Y!O13)</x:f>
        <x:v>2385799.4625802133</x:v>
      </x:c>
      <x:c r="O417" s="16" t="n">
        <x:f>MAX(0,N417*(1+EXP((LN(1+Assumptions!$C$60)-0.5*Assumptions!$C$61^2)+Assumptions!$C$61*((RAND()+RAND()+RAND()+RAND()+RAND()+RAND()+RAND()+RAND()+RAND()+RAND()+RAND()+RAND())-6))-1)+Liquidity_30Y!P13)</x:f>
        <x:v>2597930.2559743994</x:v>
      </x:c>
      <x:c r="P417" s="16" t="n">
        <x:f>MAX(0,O417*(1+EXP((LN(1+Assumptions!$C$60)-0.5*Assumptions!$C$61^2)+Assumptions!$C$61*((RAND()+RAND()+RAND()+RAND()+RAND()+RAND()+RAND()+RAND()+RAND()+RAND()+RAND()+RAND())-6))-1)+Liquidity_30Y!Q13)</x:f>
        <x:v>2946614.772141089</x:v>
      </x:c>
      <x:c r="Q417" s="16" t="n">
        <x:f>MAX(0,P417*(1+EXP((LN(1+Assumptions!$C$60)-0.5*Assumptions!$C$61^2)+Assumptions!$C$61*((RAND()+RAND()+RAND()+RAND()+RAND()+RAND()+RAND()+RAND()+RAND()+RAND()+RAND()+RAND())-6))-1)+Liquidity_30Y!R13)</x:f>
        <x:v>2347791.221582188</x:v>
      </x:c>
      <x:c r="R417" s="16" t="n">
        <x:f>MAX(0,Q417*(1+EXP((LN(1+Assumptions!$C$60)-0.5*Assumptions!$C$61^2)+Assumptions!$C$61*((RAND()+RAND()+RAND()+RAND()+RAND()+RAND()+RAND()+RAND()+RAND()+RAND()+RAND()+RAND())-6))-1)+Liquidity_30Y!S13)</x:f>
        <x:v>2670421.658103126</x:v>
      </x:c>
      <x:c r="S417" s="16" t="n">
        <x:f>MAX(0,R417*(1+EXP((LN(1+Assumptions!$C$60)-0.5*Assumptions!$C$61^2)+Assumptions!$C$61*((RAND()+RAND()+RAND()+RAND()+RAND()+RAND()+RAND()+RAND()+RAND()+RAND()+RAND()+RAND())-6))-1)+Liquidity_30Y!T13)</x:f>
        <x:v>2688196.549664614</x:v>
      </x:c>
      <x:c r="T417" s="16" t="n">
        <x:f>MAX(0,S417*(1+EXP((LN(1+Assumptions!$C$60)-0.5*Assumptions!$C$61^2)+Assumptions!$C$61*((RAND()+RAND()+RAND()+RAND()+RAND()+RAND()+RAND()+RAND()+RAND()+RAND()+RAND()+RAND())-6))-1)+Liquidity_30Y!U13)</x:f>
        <x:v>2535041.810585639</x:v>
      </x:c>
      <x:c r="U417" s="16" t="n">
        <x:f>MAX(0,T417*(1+EXP((LN(1+Assumptions!$C$60)-0.5*Assumptions!$C$61^2)+Assumptions!$C$61*((RAND()+RAND()+RAND()+RAND()+RAND()+RAND()+RAND()+RAND()+RAND()+RAND()+RAND()+RAND())-6))-1)+Liquidity_30Y!V13)</x:f>
        <x:v>3302052.691715992</x:v>
      </x:c>
      <x:c r="V417" s="16" t="n">
        <x:f>MAX(0,U417*(1+EXP((LN(1+Assumptions!$C$60)-0.5*Assumptions!$C$61^2)+Assumptions!$C$61*((RAND()+RAND()+RAND()+RAND()+RAND()+RAND()+RAND()+RAND()+RAND()+RAND()+RAND()+RAND())-6))-1)+Liquidity_30Y!W13)</x:f>
        <x:v>3573322.7514362135</x:v>
      </x:c>
      <x:c r="W417" s="16" t="n">
        <x:f>MAX(0,V417*(1+EXP((LN(1+Assumptions!$C$60)-0.5*Assumptions!$C$61^2)+Assumptions!$C$61*((RAND()+RAND()+RAND()+RAND()+RAND()+RAND()+RAND()+RAND()+RAND()+RAND()+RAND()+RAND())-6))-1)+Liquidity_30Y!X13)</x:f>
        <x:v>3778773.7222753176</x:v>
      </x:c>
      <x:c r="X417" s="16" t="n">
        <x:f>MAX(0,W417*(1+EXP((LN(1+Assumptions!$C$60)-0.5*Assumptions!$C$61^2)+Assumptions!$C$61*((RAND()+RAND()+RAND()+RAND()+RAND()+RAND()+RAND()+RAND()+RAND()+RAND()+RAND()+RAND())-6))-1)+Liquidity_30Y!Y13)</x:f>
        <x:v>3630422.8486856325</x:v>
      </x:c>
      <x:c r="Y417" s="16" t="n">
        <x:f>MAX(0,X417*(1+EXP((LN(1+Assumptions!$C$60)-0.5*Assumptions!$C$61^2)+Assumptions!$C$61*((RAND()+RAND()+RAND()+RAND()+RAND()+RAND()+RAND()+RAND()+RAND()+RAND()+RAND()+RAND())-6))-1)+Liquidity_30Y!Z13)</x:f>
        <x:v>3723223.4571915846</x:v>
      </x:c>
      <x:c r="Z417" s="16" t="n">
        <x:f>MAX(0,Y417*(1+EXP((LN(1+Assumptions!$C$60)-0.5*Assumptions!$C$61^2)+Assumptions!$C$61*((RAND()+RAND()+RAND()+RAND()+RAND()+RAND()+RAND()+RAND()+RAND()+RAND()+RAND()+RAND())-6))-1)+Liquidity_30Y!AA13)</x:f>
        <x:v>4190911.115022453</x:v>
      </x:c>
      <x:c r="AA417" s="16" t="n">
        <x:f>MAX(0,Z417*(1+EXP((LN(1+Assumptions!$C$60)-0.5*Assumptions!$C$61^2)+Assumptions!$C$61*((RAND()+RAND()+RAND()+RAND()+RAND()+RAND()+RAND()+RAND()+RAND()+RAND()+RAND()+RAND())-6))-1)+Liquidity_30Y!AB13)</x:f>
        <x:v>4827898.419416298</x:v>
      </x:c>
      <x:c r="AB417" s="16" t="n">
        <x:f>MAX(0,AA417*(1+EXP((LN(1+Assumptions!$C$60)-0.5*Assumptions!$C$61^2)+Assumptions!$C$61*((RAND()+RAND()+RAND()+RAND()+RAND()+RAND()+RAND()+RAND()+RAND()+RAND()+RAND()+RAND())-6))-1)+Liquidity_30Y!AC13)</x:f>
        <x:v>6707492.587551057</x:v>
      </x:c>
      <x:c r="AC417" s="16" t="n">
        <x:f>MAX(0,AB417*(1+EXP((LN(1+Assumptions!$C$60)-0.5*Assumptions!$C$61^2)+Assumptions!$C$61*((RAND()+RAND()+RAND()+RAND()+RAND()+RAND()+RAND()+RAND()+RAND()+RAND()+RAND()+RAND())-6))-1)+Liquidity_30Y!AD13)</x:f>
        <x:v>7405733.498634276</x:v>
      </x:c>
      <x:c r="AD417" s="16" t="n">
        <x:f>MAX(0,AC417*(1+EXP((LN(1+Assumptions!$C$60)-0.5*Assumptions!$C$61^2)+Assumptions!$C$61*((RAND()+RAND()+RAND()+RAND()+RAND()+RAND()+RAND()+RAND()+RAND()+RAND()+RAND()+RAND())-6))-1)+Liquidity_30Y!AE13)</x:f>
        <x:v>7505778.775055569</x:v>
      </x:c>
      <x:c r="AE417" s="16" t="n">
        <x:f>MAX(0,AD417*(1+EXP((LN(1+Assumptions!$C$60)-0.5*Assumptions!$C$61^2)+Assumptions!$C$61*((RAND()+RAND()+RAND()+RAND()+RAND()+RAND()+RAND()+RAND()+RAND()+RAND()+RAND()+RAND())-6))-1)+Liquidity_30Y!AF13)</x:f>
        <x:v>8946752.08230799</x:v>
      </x:c>
      <x:c r="AF417" s="16" t="n">
        <x:f>MAX(0,AE417*(1+EXP((LN(1+Assumptions!$C$60)-0.5*Assumptions!$C$61^2)+Assumptions!$C$61*((RAND()+RAND()+RAND()+RAND()+RAND()+RAND()+RAND()+RAND()+RAND()+RAND()+RAND()+RAND())-6))-1)+Liquidity_30Y!AG13)</x:f>
        <x:v>10188940.478419056</x:v>
      </x:c>
    </x:row>
    <x:row r="418">
      <x:c r="A418" s="39">
        <x:v>414</x:v>
      </x:c>
      <x:c r="B418" s="16" t="n">
        <x:f>Liquidity_30Y!C14</x:f>
        <x:v>1029031.25</x:v>
      </x:c>
      <x:c r="C418" s="16" t="n">
        <x:f>MAX(0,B418*(1+EXP((LN(1+Assumptions!$C$60)-0.5*Assumptions!$C$61^2)+Assumptions!$C$61*((RAND()+RAND()+RAND()+RAND()+RAND()+RAND()+RAND()+RAND()+RAND()+RAND()+RAND()+RAND())-6))-1)+Liquidity_30Y!D13)</x:f>
        <x:v>1074051.3585220422</x:v>
      </x:c>
      <x:c r="D418" s="16" t="n">
        <x:f>MAX(0,C418*(1+EXP((LN(1+Assumptions!$C$60)-0.5*Assumptions!$C$61^2)+Assumptions!$C$61*((RAND()+RAND()+RAND()+RAND()+RAND()+RAND()+RAND()+RAND()+RAND()+RAND()+RAND()+RAND())-6))-1)+Liquidity_30Y!E13)</x:f>
        <x:v>1024453.0537632394</x:v>
      </x:c>
      <x:c r="E418" s="16" t="n">
        <x:f>MAX(0,D418*(1+EXP((LN(1+Assumptions!$C$60)-0.5*Assumptions!$C$61^2)+Assumptions!$C$61*((RAND()+RAND()+RAND()+RAND()+RAND()+RAND()+RAND()+RAND()+RAND()+RAND()+RAND()+RAND())-6))-1)+Liquidity_30Y!F13)</x:f>
        <x:v>1027675.5248875078</x:v>
      </x:c>
      <x:c r="F418" s="16" t="n">
        <x:f>MAX(0,E418*(1+EXP((LN(1+Assumptions!$C$60)-0.5*Assumptions!$C$61^2)+Assumptions!$C$61*((RAND()+RAND()+RAND()+RAND()+RAND()+RAND()+RAND()+RAND()+RAND()+RAND()+RAND()+RAND())-6))-1)+Liquidity_30Y!G13)</x:f>
        <x:v>1059652.3695418683</x:v>
      </x:c>
      <x:c r="G418" s="16" t="n">
        <x:f>MAX(0,F418*(1+EXP((LN(1+Assumptions!$C$60)-0.5*Assumptions!$C$61^2)+Assumptions!$C$61*((RAND()+RAND()+RAND()+RAND()+RAND()+RAND()+RAND()+RAND()+RAND()+RAND()+RAND()+RAND())-6))-1)+Liquidity_30Y!H13)</x:f>
        <x:v>879805.5407265619</x:v>
      </x:c>
      <x:c r="H418" s="16" t="n">
        <x:f>MAX(0,G418*(1+EXP((LN(1+Assumptions!$C$60)-0.5*Assumptions!$C$61^2)+Assumptions!$C$61*((RAND()+RAND()+RAND()+RAND()+RAND()+RAND()+RAND()+RAND()+RAND()+RAND()+RAND()+RAND())-6))-1)+Liquidity_30Y!I13)</x:f>
        <x:v>1014785.6359491114</x:v>
      </x:c>
      <x:c r="I418" s="16" t="n">
        <x:f>MAX(0,H418*(1+EXP((LN(1+Assumptions!$C$60)-0.5*Assumptions!$C$61^2)+Assumptions!$C$61*((RAND()+RAND()+RAND()+RAND()+RAND()+RAND()+RAND()+RAND()+RAND()+RAND()+RAND()+RAND())-6))-1)+Liquidity_30Y!J13)</x:f>
        <x:v>803192.5717807235</x:v>
      </x:c>
      <x:c r="J418" s="16" t="n">
        <x:f>MAX(0,I418*(1+EXP((LN(1+Assumptions!$C$60)-0.5*Assumptions!$C$61^2)+Assumptions!$C$61*((RAND()+RAND()+RAND()+RAND()+RAND()+RAND()+RAND()+RAND()+RAND()+RAND()+RAND()+RAND())-6))-1)+Liquidity_30Y!K13)</x:f>
        <x:v>874023.3013280556</x:v>
      </x:c>
      <x:c r="K418" s="16" t="n">
        <x:f>MAX(0,J418*(1+EXP((LN(1+Assumptions!$C$60)-0.5*Assumptions!$C$61^2)+Assumptions!$C$61*((RAND()+RAND()+RAND()+RAND()+RAND()+RAND()+RAND()+RAND()+RAND()+RAND()+RAND()+RAND())-6))-1)+Liquidity_30Y!L13)</x:f>
        <x:v>1172785.9032714467</x:v>
      </x:c>
      <x:c r="L418" s="16" t="n">
        <x:f>MAX(0,K418*(1+EXP((LN(1+Assumptions!$C$60)-0.5*Assumptions!$C$61^2)+Assumptions!$C$61*((RAND()+RAND()+RAND()+RAND()+RAND()+RAND()+RAND()+RAND()+RAND()+RAND()+RAND()+RAND())-6))-1)+Liquidity_30Y!M13)</x:f>
        <x:v>941071.3536198179</x:v>
      </x:c>
      <x:c r="M418" s="16" t="n">
        <x:f>MAX(0,L418*(1+EXP((LN(1+Assumptions!$C$60)-0.5*Assumptions!$C$61^2)+Assumptions!$C$61*((RAND()+RAND()+RAND()+RAND()+RAND()+RAND()+RAND()+RAND()+RAND()+RAND()+RAND()+RAND())-6))-1)+Liquidity_30Y!N13)</x:f>
        <x:v>824729.696750934</x:v>
      </x:c>
      <x:c r="N418" s="16" t="n">
        <x:f>MAX(0,M418*(1+EXP((LN(1+Assumptions!$C$60)-0.5*Assumptions!$C$61^2)+Assumptions!$C$61*((RAND()+RAND()+RAND()+RAND()+RAND()+RAND()+RAND()+RAND()+RAND()+RAND()+RAND()+RAND())-6))-1)+Liquidity_30Y!O13)</x:f>
        <x:v>817345.6975364441</x:v>
      </x:c>
      <x:c r="O418" s="16" t="n">
        <x:f>MAX(0,N418*(1+EXP((LN(1+Assumptions!$C$60)-0.5*Assumptions!$C$61^2)+Assumptions!$C$61*((RAND()+RAND()+RAND()+RAND()+RAND()+RAND()+RAND()+RAND()+RAND()+RAND()+RAND()+RAND())-6))-1)+Liquidity_30Y!P13)</x:f>
        <x:v>830262.8720369722</x:v>
      </x:c>
      <x:c r="P418" s="16" t="n">
        <x:f>MAX(0,O418*(1+EXP((LN(1+Assumptions!$C$60)-0.5*Assumptions!$C$61^2)+Assumptions!$C$61*((RAND()+RAND()+RAND()+RAND()+RAND()+RAND()+RAND()+RAND()+RAND()+RAND()+RAND()+RAND())-6))-1)+Liquidity_30Y!Q13)</x:f>
        <x:v>927212.5814863589</x:v>
      </x:c>
      <x:c r="Q418" s="16" t="n">
        <x:f>MAX(0,P418*(1+EXP((LN(1+Assumptions!$C$60)-0.5*Assumptions!$C$61^2)+Assumptions!$C$61*((RAND()+RAND()+RAND()+RAND()+RAND()+RAND()+RAND()+RAND()+RAND()+RAND()+RAND()+RAND())-6))-1)+Liquidity_30Y!R13)</x:f>
        <x:v>694600.726243497</x:v>
      </x:c>
      <x:c r="R418" s="16" t="n">
        <x:f>MAX(0,Q418*(1+EXP((LN(1+Assumptions!$C$60)-0.5*Assumptions!$C$61^2)+Assumptions!$C$61*((RAND()+RAND()+RAND()+RAND()+RAND()+RAND()+RAND()+RAND()+RAND()+RAND()+RAND()+RAND())-6))-1)+Liquidity_30Y!S13)</x:f>
        <x:v>755861.3793281636</x:v>
      </x:c>
      <x:c r="S418" s="16" t="n">
        <x:f>MAX(0,R418*(1+EXP((LN(1+Assumptions!$C$60)-0.5*Assumptions!$C$61^2)+Assumptions!$C$61*((RAND()+RAND()+RAND()+RAND()+RAND()+RAND()+RAND()+RAND()+RAND()+RAND()+RAND()+RAND())-6))-1)+Liquidity_30Y!T13)</x:f>
        <x:v>644519.6234673474</x:v>
      </x:c>
      <x:c r="T418" s="16" t="n">
        <x:f>MAX(0,S418*(1+EXP((LN(1+Assumptions!$C$60)-0.5*Assumptions!$C$61^2)+Assumptions!$C$61*((RAND()+RAND()+RAND()+RAND()+RAND()+RAND()+RAND()+RAND()+RAND()+RAND()+RAND()+RAND())-6))-1)+Liquidity_30Y!U13)</x:f>
        <x:v>535110.2686588652</x:v>
      </x:c>
      <x:c r="U418" s="16" t="n">
        <x:f>MAX(0,T418*(1+EXP((LN(1+Assumptions!$C$60)-0.5*Assumptions!$C$61^2)+Assumptions!$C$61*((RAND()+RAND()+RAND()+RAND()+RAND()+RAND()+RAND()+RAND()+RAND()+RAND()+RAND()+RAND())-6))-1)+Liquidity_30Y!V13)</x:f>
        <x:v>578059.9707736028</x:v>
      </x:c>
      <x:c r="V418" s="16" t="n">
        <x:f>MAX(0,U418*(1+EXP((LN(1+Assumptions!$C$60)-0.5*Assumptions!$C$61^2)+Assumptions!$C$61*((RAND()+RAND()+RAND()+RAND()+RAND()+RAND()+RAND()+RAND()+RAND()+RAND()+RAND()+RAND())-6))-1)+Liquidity_30Y!W13)</x:f>
        <x:v>736078.8489048122</x:v>
      </x:c>
      <x:c r="W418" s="16" t="n">
        <x:f>MAX(0,V418*(1+EXP((LN(1+Assumptions!$C$60)-0.5*Assumptions!$C$61^2)+Assumptions!$C$61*((RAND()+RAND()+RAND()+RAND()+RAND()+RAND()+RAND()+RAND()+RAND()+RAND()+RAND()+RAND())-6))-1)+Liquidity_30Y!X13)</x:f>
        <x:v>910109.0938084833</x:v>
      </x:c>
      <x:c r="X418" s="16" t="n">
        <x:f>MAX(0,W418*(1+EXP((LN(1+Assumptions!$C$60)-0.5*Assumptions!$C$61^2)+Assumptions!$C$61*((RAND()+RAND()+RAND()+RAND()+RAND()+RAND()+RAND()+RAND()+RAND()+RAND()+RAND()+RAND())-6))-1)+Liquidity_30Y!Y13)</x:f>
        <x:v>758221.7044214258</x:v>
      </x:c>
      <x:c r="Y418" s="16" t="n">
        <x:f>MAX(0,X418*(1+EXP((LN(1+Assumptions!$C$60)-0.5*Assumptions!$C$61^2)+Assumptions!$C$61*((RAND()+RAND()+RAND()+RAND()+RAND()+RAND()+RAND()+RAND()+RAND()+RAND()+RAND()+RAND())-6))-1)+Liquidity_30Y!Z13)</x:f>
        <x:v>815701.4854981622</x:v>
      </x:c>
      <x:c r="Z418" s="16" t="n">
        <x:f>MAX(0,Y418*(1+EXP((LN(1+Assumptions!$C$60)-0.5*Assumptions!$C$61^2)+Assumptions!$C$61*((RAND()+RAND()+RAND()+RAND()+RAND()+RAND()+RAND()+RAND()+RAND()+RAND()+RAND()+RAND())-6))-1)+Liquidity_30Y!AA13)</x:f>
        <x:v>890286.6629571414</x:v>
      </x:c>
      <x:c r="AA418" s="16" t="n">
        <x:f>MAX(0,Z418*(1+EXP((LN(1+Assumptions!$C$60)-0.5*Assumptions!$C$61^2)+Assumptions!$C$61*((RAND()+RAND()+RAND()+RAND()+RAND()+RAND()+RAND()+RAND()+RAND()+RAND()+RAND()+RAND())-6))-1)+Liquidity_30Y!AB13)</x:f>
        <x:v>980036.1272698407</x:v>
      </x:c>
      <x:c r="AB418" s="16" t="n">
        <x:f>MAX(0,AA418*(1+EXP((LN(1+Assumptions!$C$60)-0.5*Assumptions!$C$61^2)+Assumptions!$C$61*((RAND()+RAND()+RAND()+RAND()+RAND()+RAND()+RAND()+RAND()+RAND()+RAND()+RAND()+RAND())-6))-1)+Liquidity_30Y!AC13)</x:f>
        <x:v>1101702.7420834117</x:v>
      </x:c>
      <x:c r="AC418" s="16" t="n">
        <x:f>MAX(0,AB418*(1+EXP((LN(1+Assumptions!$C$60)-0.5*Assumptions!$C$61^2)+Assumptions!$C$61*((RAND()+RAND()+RAND()+RAND()+RAND()+RAND()+RAND()+RAND()+RAND()+RAND()+RAND()+RAND())-6))-1)+Liquidity_30Y!AD13)</x:f>
        <x:v>1122382.6165040697</x:v>
      </x:c>
      <x:c r="AD418" s="16" t="n">
        <x:f>MAX(0,AC418*(1+EXP((LN(1+Assumptions!$C$60)-0.5*Assumptions!$C$61^2)+Assumptions!$C$61*((RAND()+RAND()+RAND()+RAND()+RAND()+RAND()+RAND()+RAND()+RAND()+RAND()+RAND()+RAND())-6))-1)+Liquidity_30Y!AE13)</x:f>
        <x:v>1211657.9863919266</x:v>
      </x:c>
      <x:c r="AE418" s="16" t="n">
        <x:f>MAX(0,AD418*(1+EXP((LN(1+Assumptions!$C$60)-0.5*Assumptions!$C$61^2)+Assumptions!$C$61*((RAND()+RAND()+RAND()+RAND()+RAND()+RAND()+RAND()+RAND()+RAND()+RAND()+RAND()+RAND())-6))-1)+Liquidity_30Y!AF13)</x:f>
        <x:v>1417256.1142368235</x:v>
      </x:c>
      <x:c r="AF418" s="16" t="n">
        <x:f>MAX(0,AE418*(1+EXP((LN(1+Assumptions!$C$60)-0.5*Assumptions!$C$61^2)+Assumptions!$C$61*((RAND()+RAND()+RAND()+RAND()+RAND()+RAND()+RAND()+RAND()+RAND()+RAND()+RAND()+RAND())-6))-1)+Liquidity_30Y!AG13)</x:f>
        <x:v>1615008.3151487045</x:v>
      </x:c>
    </x:row>
    <x:row r="419">
      <x:c r="A419" s="39">
        <x:v>415</x:v>
      </x:c>
      <x:c r="B419" s="16" t="n">
        <x:f>Liquidity_30Y!C14</x:f>
        <x:v>1029031.25</x:v>
      </x:c>
      <x:c r="C419" s="16" t="n">
        <x:f>MAX(0,B419*(1+EXP((LN(1+Assumptions!$C$60)-0.5*Assumptions!$C$61^2)+Assumptions!$C$61*((RAND()+RAND()+RAND()+RAND()+RAND()+RAND()+RAND()+RAND()+RAND()+RAND()+RAND()+RAND())-6))-1)+Liquidity_30Y!D13)</x:f>
        <x:v>794370.7449184362</x:v>
      </x:c>
      <x:c r="D419" s="16" t="n">
        <x:f>MAX(0,C419*(1+EXP((LN(1+Assumptions!$C$60)-0.5*Assumptions!$C$61^2)+Assumptions!$C$61*((RAND()+RAND()+RAND()+RAND()+RAND()+RAND()+RAND()+RAND()+RAND()+RAND()+RAND()+RAND())-6))-1)+Liquidity_30Y!E13)</x:f>
        <x:v>1122664.353306675</x:v>
      </x:c>
      <x:c r="E419" s="16" t="n">
        <x:f>MAX(0,D419*(1+EXP((LN(1+Assumptions!$C$60)-0.5*Assumptions!$C$61^2)+Assumptions!$C$61*((RAND()+RAND()+RAND()+RAND()+RAND()+RAND()+RAND()+RAND()+RAND()+RAND()+RAND()+RAND())-6))-1)+Liquidity_30Y!F13)</x:f>
        <x:v>1657977.5463765785</x:v>
      </x:c>
      <x:c r="F419" s="16" t="n">
        <x:f>MAX(0,E419*(1+EXP((LN(1+Assumptions!$C$60)-0.5*Assumptions!$C$61^2)+Assumptions!$C$61*((RAND()+RAND()+RAND()+RAND()+RAND()+RAND()+RAND()+RAND()+RAND()+RAND()+RAND()+RAND())-6))-1)+Liquidity_30Y!G13)</x:f>
        <x:v>1419127.3029335234</x:v>
      </x:c>
      <x:c r="G419" s="16" t="n">
        <x:f>MAX(0,F419*(1+EXP((LN(1+Assumptions!$C$60)-0.5*Assumptions!$C$61^2)+Assumptions!$C$61*((RAND()+RAND()+RAND()+RAND()+RAND()+RAND()+RAND()+RAND()+RAND()+RAND()+RAND()+RAND())-6))-1)+Liquidity_30Y!H13)</x:f>
        <x:v>1316334.3462127657</x:v>
      </x:c>
      <x:c r="H419" s="16" t="n">
        <x:f>MAX(0,G419*(1+EXP((LN(1+Assumptions!$C$60)-0.5*Assumptions!$C$61^2)+Assumptions!$C$61*((RAND()+RAND()+RAND()+RAND()+RAND()+RAND()+RAND()+RAND()+RAND()+RAND()+RAND()+RAND())-6))-1)+Liquidity_30Y!I13)</x:f>
        <x:v>1574939.5928514018</x:v>
      </x:c>
      <x:c r="I419" s="16" t="n">
        <x:f>MAX(0,H419*(1+EXP((LN(1+Assumptions!$C$60)-0.5*Assumptions!$C$61^2)+Assumptions!$C$61*((RAND()+RAND()+RAND()+RAND()+RAND()+RAND()+RAND()+RAND()+RAND()+RAND()+RAND()+RAND())-6))-1)+Liquidity_30Y!J13)</x:f>
        <x:v>1636157.6365944124</x:v>
      </x:c>
      <x:c r="J419" s="16" t="n">
        <x:f>MAX(0,I419*(1+EXP((LN(1+Assumptions!$C$60)-0.5*Assumptions!$C$61^2)+Assumptions!$C$61*((RAND()+RAND()+RAND()+RAND()+RAND()+RAND()+RAND()+RAND()+RAND()+RAND()+RAND()+RAND())-6))-1)+Liquidity_30Y!K13)</x:f>
        <x:v>1232073.1656912807</x:v>
      </x:c>
      <x:c r="K419" s="16" t="n">
        <x:f>MAX(0,J419*(1+EXP((LN(1+Assumptions!$C$60)-0.5*Assumptions!$C$61^2)+Assumptions!$C$61*((RAND()+RAND()+RAND()+RAND()+RAND()+RAND()+RAND()+RAND()+RAND()+RAND()+RAND()+RAND())-6))-1)+Liquidity_30Y!L13)</x:f>
        <x:v>1634042.1069455808</x:v>
      </x:c>
      <x:c r="L419" s="16" t="n">
        <x:f>MAX(0,K419*(1+EXP((LN(1+Assumptions!$C$60)-0.5*Assumptions!$C$61^2)+Assumptions!$C$61*((RAND()+RAND()+RAND()+RAND()+RAND()+RAND()+RAND()+RAND()+RAND()+RAND()+RAND()+RAND())-6))-1)+Liquidity_30Y!M13)</x:f>
        <x:v>1667480.305252393</x:v>
      </x:c>
      <x:c r="M419" s="16" t="n">
        <x:f>MAX(0,L419*(1+EXP((LN(1+Assumptions!$C$60)-0.5*Assumptions!$C$61^2)+Assumptions!$C$61*((RAND()+RAND()+RAND()+RAND()+RAND()+RAND()+RAND()+RAND()+RAND()+RAND()+RAND()+RAND())-6))-1)+Liquidity_30Y!N13)</x:f>
        <x:v>1848037.3032339995</x:v>
      </x:c>
      <x:c r="N419" s="16" t="n">
        <x:f>MAX(0,M419*(1+EXP((LN(1+Assumptions!$C$60)-0.5*Assumptions!$C$61^2)+Assumptions!$C$61*((RAND()+RAND()+RAND()+RAND()+RAND()+RAND()+RAND()+RAND()+RAND()+RAND()+RAND()+RAND())-6))-1)+Liquidity_30Y!O13)</x:f>
        <x:v>1416798.6771539734</x:v>
      </x:c>
      <x:c r="O419" s="16" t="n">
        <x:f>MAX(0,N419*(1+EXP((LN(1+Assumptions!$C$60)-0.5*Assumptions!$C$61^2)+Assumptions!$C$61*((RAND()+RAND()+RAND()+RAND()+RAND()+RAND()+RAND()+RAND()+RAND()+RAND()+RAND()+RAND())-6))-1)+Liquidity_30Y!P13)</x:f>
        <x:v>1416768.1656345425</x:v>
      </x:c>
      <x:c r="P419" s="16" t="n">
        <x:f>MAX(0,O419*(1+EXP((LN(1+Assumptions!$C$60)-0.5*Assumptions!$C$61^2)+Assumptions!$C$61*((RAND()+RAND()+RAND()+RAND()+RAND()+RAND()+RAND()+RAND()+RAND()+RAND()+RAND()+RAND())-6))-1)+Liquidity_30Y!Q13)</x:f>
        <x:v>1092655.7334299558</x:v>
      </x:c>
      <x:c r="Q419" s="16" t="n">
        <x:f>MAX(0,P419*(1+EXP((LN(1+Assumptions!$C$60)-0.5*Assumptions!$C$61^2)+Assumptions!$C$61*((RAND()+RAND()+RAND()+RAND()+RAND()+RAND()+RAND()+RAND()+RAND()+RAND()+RAND()+RAND())-6))-1)+Liquidity_30Y!R13)</x:f>
        <x:v>946440.0124698962</x:v>
      </x:c>
      <x:c r="R419" s="16" t="n">
        <x:f>MAX(0,Q419*(1+EXP((LN(1+Assumptions!$C$60)-0.5*Assumptions!$C$61^2)+Assumptions!$C$61*((RAND()+RAND()+RAND()+RAND()+RAND()+RAND()+RAND()+RAND()+RAND()+RAND()+RAND()+RAND())-6))-1)+Liquidity_30Y!S13)</x:f>
        <x:v>786114.2202567486</x:v>
      </x:c>
      <x:c r="S419" s="16" t="n">
        <x:f>MAX(0,R419*(1+EXP((LN(1+Assumptions!$C$60)-0.5*Assumptions!$C$61^2)+Assumptions!$C$61*((RAND()+RAND()+RAND()+RAND()+RAND()+RAND()+RAND()+RAND()+RAND()+RAND()+RAND()+RAND())-6))-1)+Liquidity_30Y!T13)</x:f>
        <x:v>787575.744333663</x:v>
      </x:c>
      <x:c r="T419" s="16" t="n">
        <x:f>MAX(0,S419*(1+EXP((LN(1+Assumptions!$C$60)-0.5*Assumptions!$C$61^2)+Assumptions!$C$61*((RAND()+RAND()+RAND()+RAND()+RAND()+RAND()+RAND()+RAND()+RAND()+RAND()+RAND()+RAND())-6))-1)+Liquidity_30Y!U13)</x:f>
        <x:v>679480.065587645</x:v>
      </x:c>
      <x:c r="U419" s="16" t="n">
        <x:f>MAX(0,T419*(1+EXP((LN(1+Assumptions!$C$60)-0.5*Assumptions!$C$61^2)+Assumptions!$C$61*((RAND()+RAND()+RAND()+RAND()+RAND()+RAND()+RAND()+RAND()+RAND()+RAND()+RAND()+RAND())-6))-1)+Liquidity_30Y!V13)</x:f>
        <x:v>642054.33856187</x:v>
      </x:c>
      <x:c r="V419" s="16" t="n">
        <x:f>MAX(0,U419*(1+EXP((LN(1+Assumptions!$C$60)-0.5*Assumptions!$C$61^2)+Assumptions!$C$61*((RAND()+RAND()+RAND()+RAND()+RAND()+RAND()+RAND()+RAND()+RAND()+RAND()+RAND()+RAND())-6))-1)+Liquidity_30Y!W13)</x:f>
        <x:v>725923.5420285268</x:v>
      </x:c>
      <x:c r="W419" s="16" t="n">
        <x:f>MAX(0,V419*(1+EXP((LN(1+Assumptions!$C$60)-0.5*Assumptions!$C$61^2)+Assumptions!$C$61*((RAND()+RAND()+RAND()+RAND()+RAND()+RAND()+RAND()+RAND()+RAND()+RAND()+RAND()+RAND())-6))-1)+Liquidity_30Y!X13)</x:f>
        <x:v>883221.9887086146</x:v>
      </x:c>
      <x:c r="X419" s="16" t="n">
        <x:f>MAX(0,W419*(1+EXP((LN(1+Assumptions!$C$60)-0.5*Assumptions!$C$61^2)+Assumptions!$C$61*((RAND()+RAND()+RAND()+RAND()+RAND()+RAND()+RAND()+RAND()+RAND()+RAND()+RAND()+RAND())-6))-1)+Liquidity_30Y!Y13)</x:f>
        <x:v>892742.7371820204</x:v>
      </x:c>
      <x:c r="Y419" s="16" t="n">
        <x:f>MAX(0,X419*(1+EXP((LN(1+Assumptions!$C$60)-0.5*Assumptions!$C$61^2)+Assumptions!$C$61*((RAND()+RAND()+RAND()+RAND()+RAND()+RAND()+RAND()+RAND()+RAND()+RAND()+RAND()+RAND())-6))-1)+Liquidity_30Y!Z13)</x:f>
        <x:v>891045.342267547</x:v>
      </x:c>
      <x:c r="Z419" s="16" t="n">
        <x:f>MAX(0,Y419*(1+EXP((LN(1+Assumptions!$C$60)-0.5*Assumptions!$C$61^2)+Assumptions!$C$61*((RAND()+RAND()+RAND()+RAND()+RAND()+RAND()+RAND()+RAND()+RAND()+RAND()+RAND()+RAND())-6))-1)+Liquidity_30Y!AA13)</x:f>
        <x:v>964106.294519193</x:v>
      </x:c>
      <x:c r="AA419" s="16" t="n">
        <x:f>MAX(0,Z419*(1+EXP((LN(1+Assumptions!$C$60)-0.5*Assumptions!$C$61^2)+Assumptions!$C$61*((RAND()+RAND()+RAND()+RAND()+RAND()+RAND()+RAND()+RAND()+RAND()+RAND()+RAND()+RAND())-6))-1)+Liquidity_30Y!AB13)</x:f>
        <x:v>1011454.4950790276</x:v>
      </x:c>
      <x:c r="AB419" s="16" t="n">
        <x:f>MAX(0,AA419*(1+EXP((LN(1+Assumptions!$C$60)-0.5*Assumptions!$C$61^2)+Assumptions!$C$61*((RAND()+RAND()+RAND()+RAND()+RAND()+RAND()+RAND()+RAND()+RAND()+RAND()+RAND()+RAND())-6))-1)+Liquidity_30Y!AC13)</x:f>
        <x:v>1028618.0132226984</x:v>
      </x:c>
      <x:c r="AC419" s="16" t="n">
        <x:f>MAX(0,AB419*(1+EXP((LN(1+Assumptions!$C$60)-0.5*Assumptions!$C$61^2)+Assumptions!$C$61*((RAND()+RAND()+RAND()+RAND()+RAND()+RAND()+RAND()+RAND()+RAND()+RAND()+RAND()+RAND())-6))-1)+Liquidity_30Y!AD13)</x:f>
        <x:v>951315.8077990876</x:v>
      </x:c>
      <x:c r="AD419" s="16" t="n">
        <x:f>MAX(0,AC419*(1+EXP((LN(1+Assumptions!$C$60)-0.5*Assumptions!$C$61^2)+Assumptions!$C$61*((RAND()+RAND()+RAND()+RAND()+RAND()+RAND()+RAND()+RAND()+RAND()+RAND()+RAND()+RAND())-6))-1)+Liquidity_30Y!AE13)</x:f>
        <x:v>1012095.0722846208</x:v>
      </x:c>
      <x:c r="AE419" s="16" t="n">
        <x:f>MAX(0,AD419*(1+EXP((LN(1+Assumptions!$C$60)-0.5*Assumptions!$C$61^2)+Assumptions!$C$61*((RAND()+RAND()+RAND()+RAND()+RAND()+RAND()+RAND()+RAND()+RAND()+RAND()+RAND()+RAND())-6))-1)+Liquidity_30Y!AF13)</x:f>
        <x:v>1252605.4771843406</x:v>
      </x:c>
      <x:c r="AF419" s="16" t="n">
        <x:f>MAX(0,AE419*(1+EXP((LN(1+Assumptions!$C$60)-0.5*Assumptions!$C$61^2)+Assumptions!$C$61*((RAND()+RAND()+RAND()+RAND()+RAND()+RAND()+RAND()+RAND()+RAND()+RAND()+RAND()+RAND())-6))-1)+Liquidity_30Y!AG13)</x:f>
        <x:v>1176324.1641230038</x:v>
      </x:c>
    </x:row>
    <x:row r="420">
      <x:c r="A420" s="39">
        <x:v>416</x:v>
      </x:c>
      <x:c r="B420" s="16" t="n">
        <x:f>Liquidity_30Y!C14</x:f>
        <x:v>1029031.25</x:v>
      </x:c>
      <x:c r="C420" s="16" t="n">
        <x:f>MAX(0,B420*(1+EXP((LN(1+Assumptions!$C$60)-0.5*Assumptions!$C$61^2)+Assumptions!$C$61*((RAND()+RAND()+RAND()+RAND()+RAND()+RAND()+RAND()+RAND()+RAND()+RAND()+RAND()+RAND())-6))-1)+Liquidity_30Y!D13)</x:f>
        <x:v>1046409.3510441905</x:v>
      </x:c>
      <x:c r="D420" s="16" t="n">
        <x:f>MAX(0,C420*(1+EXP((LN(1+Assumptions!$C$60)-0.5*Assumptions!$C$61^2)+Assumptions!$C$61*((RAND()+RAND()+RAND()+RAND()+RAND()+RAND()+RAND()+RAND()+RAND()+RAND()+RAND()+RAND())-6))-1)+Liquidity_30Y!E13)</x:f>
        <x:v>1344889.4882691598</x:v>
      </x:c>
      <x:c r="E420" s="16" t="n">
        <x:f>MAX(0,D420*(1+EXP((LN(1+Assumptions!$C$60)-0.5*Assumptions!$C$61^2)+Assumptions!$C$61*((RAND()+RAND()+RAND()+RAND()+RAND()+RAND()+RAND()+RAND()+RAND()+RAND()+RAND()+RAND())-6))-1)+Liquidity_30Y!F13)</x:f>
        <x:v>1171394.408369799</x:v>
      </x:c>
      <x:c r="F420" s="16" t="n">
        <x:f>MAX(0,E420*(1+EXP((LN(1+Assumptions!$C$60)-0.5*Assumptions!$C$61^2)+Assumptions!$C$61*((RAND()+RAND()+RAND()+RAND()+RAND()+RAND()+RAND()+RAND()+RAND()+RAND()+RAND()+RAND())-6))-1)+Liquidity_30Y!G13)</x:f>
        <x:v>1208263.8842124532</x:v>
      </x:c>
      <x:c r="G420" s="16" t="n">
        <x:f>MAX(0,F420*(1+EXP((LN(1+Assumptions!$C$60)-0.5*Assumptions!$C$61^2)+Assumptions!$C$61*((RAND()+RAND()+RAND()+RAND()+RAND()+RAND()+RAND()+RAND()+RAND()+RAND()+RAND()+RAND())-6))-1)+Liquidity_30Y!H13)</x:f>
        <x:v>993694.7410316308</x:v>
      </x:c>
      <x:c r="H420" s="16" t="n">
        <x:f>MAX(0,G420*(1+EXP((LN(1+Assumptions!$C$60)-0.5*Assumptions!$C$61^2)+Assumptions!$C$61*((RAND()+RAND()+RAND()+RAND()+RAND()+RAND()+RAND()+RAND()+RAND()+RAND()+RAND()+RAND())-6))-1)+Liquidity_30Y!I13)</x:f>
        <x:v>799028.9204081257</x:v>
      </x:c>
      <x:c r="I420" s="16" t="n">
        <x:f>MAX(0,H420*(1+EXP((LN(1+Assumptions!$C$60)-0.5*Assumptions!$C$61^2)+Assumptions!$C$61*((RAND()+RAND()+RAND()+RAND()+RAND()+RAND()+RAND()+RAND()+RAND()+RAND()+RAND()+RAND())-6))-1)+Liquidity_30Y!J13)</x:f>
        <x:v>664897.2465628923</x:v>
      </x:c>
      <x:c r="J420" s="16" t="n">
        <x:f>MAX(0,I420*(1+EXP((LN(1+Assumptions!$C$60)-0.5*Assumptions!$C$61^2)+Assumptions!$C$61*((RAND()+RAND()+RAND()+RAND()+RAND()+RAND()+RAND()+RAND()+RAND()+RAND()+RAND()+RAND())-6))-1)+Liquidity_30Y!K13)</x:f>
        <x:v>862602.3986686938</x:v>
      </x:c>
      <x:c r="K420" s="16" t="n">
        <x:f>MAX(0,J420*(1+EXP((LN(1+Assumptions!$C$60)-0.5*Assumptions!$C$61^2)+Assumptions!$C$61*((RAND()+RAND()+RAND()+RAND()+RAND()+RAND()+RAND()+RAND()+RAND()+RAND()+RAND()+RAND())-6))-1)+Liquidity_30Y!L13)</x:f>
        <x:v>863056.5977351848</x:v>
      </x:c>
      <x:c r="L420" s="16" t="n">
        <x:f>MAX(0,K420*(1+EXP((LN(1+Assumptions!$C$60)-0.5*Assumptions!$C$61^2)+Assumptions!$C$61*((RAND()+RAND()+RAND()+RAND()+RAND()+RAND()+RAND()+RAND()+RAND()+RAND()+RAND()+RAND())-6))-1)+Liquidity_30Y!M13)</x:f>
        <x:v>1076921.5779810846</x:v>
      </x:c>
      <x:c r="M420" s="16" t="n">
        <x:f>MAX(0,L420*(1+EXP((LN(1+Assumptions!$C$60)-0.5*Assumptions!$C$61^2)+Assumptions!$C$61*((RAND()+RAND()+RAND()+RAND()+RAND()+RAND()+RAND()+RAND()+RAND()+RAND()+RAND()+RAND())-6))-1)+Liquidity_30Y!N13)</x:f>
        <x:v>896150.5837803449</x:v>
      </x:c>
      <x:c r="N420" s="16" t="n">
        <x:f>MAX(0,M420*(1+EXP((LN(1+Assumptions!$C$60)-0.5*Assumptions!$C$61^2)+Assumptions!$C$61*((RAND()+RAND()+RAND()+RAND()+RAND()+RAND()+RAND()+RAND()+RAND()+RAND()+RAND()+RAND())-6))-1)+Liquidity_30Y!O13)</x:f>
        <x:v>917130.221273077</x:v>
      </x:c>
      <x:c r="O420" s="16" t="n">
        <x:f>MAX(0,N420*(1+EXP((LN(1+Assumptions!$C$60)-0.5*Assumptions!$C$61^2)+Assumptions!$C$61*((RAND()+RAND()+RAND()+RAND()+RAND()+RAND()+RAND()+RAND()+RAND()+RAND()+RAND()+RAND())-6))-1)+Liquidity_30Y!P13)</x:f>
        <x:v>1029975.6338088111</x:v>
      </x:c>
      <x:c r="P420" s="16" t="n">
        <x:f>MAX(0,O420*(1+EXP((LN(1+Assumptions!$C$60)-0.5*Assumptions!$C$61^2)+Assumptions!$C$61*((RAND()+RAND()+RAND()+RAND()+RAND()+RAND()+RAND()+RAND()+RAND()+RAND()+RAND()+RAND())-6))-1)+Liquidity_30Y!Q13)</x:f>
        <x:v>1050897.8860065932</x:v>
      </x:c>
      <x:c r="Q420" s="16" t="n">
        <x:f>MAX(0,P420*(1+EXP((LN(1+Assumptions!$C$60)-0.5*Assumptions!$C$61^2)+Assumptions!$C$61*((RAND()+RAND()+RAND()+RAND()+RAND()+RAND()+RAND()+RAND()+RAND()+RAND()+RAND()+RAND())-6))-1)+Liquidity_30Y!R13)</x:f>
        <x:v>1135855.3805717253</x:v>
      </x:c>
      <x:c r="R420" s="16" t="n">
        <x:f>MAX(0,Q420*(1+EXP((LN(1+Assumptions!$C$60)-0.5*Assumptions!$C$61^2)+Assumptions!$C$61*((RAND()+RAND()+RAND()+RAND()+RAND()+RAND()+RAND()+RAND()+RAND()+RAND()+RAND()+RAND())-6))-1)+Liquidity_30Y!S13)</x:f>
        <x:v>1090645.047614752</x:v>
      </x:c>
      <x:c r="S420" s="16" t="n">
        <x:f>MAX(0,R420*(1+EXP((LN(1+Assumptions!$C$60)-0.5*Assumptions!$C$61^2)+Assumptions!$C$61*((RAND()+RAND()+RAND()+RAND()+RAND()+RAND()+RAND()+RAND()+RAND()+RAND()+RAND()+RAND())-6))-1)+Liquidity_30Y!T13)</x:f>
        <x:v>1034978.3122892468</x:v>
      </x:c>
      <x:c r="T420" s="16" t="n">
        <x:f>MAX(0,S420*(1+EXP((LN(1+Assumptions!$C$60)-0.5*Assumptions!$C$61^2)+Assumptions!$C$61*((RAND()+RAND()+RAND()+RAND()+RAND()+RAND()+RAND()+RAND()+RAND()+RAND()+RAND()+RAND())-6))-1)+Liquidity_30Y!U13)</x:f>
        <x:v>1191049.938184076</x:v>
      </x:c>
      <x:c r="U420" s="16" t="n">
        <x:f>MAX(0,T420*(1+EXP((LN(1+Assumptions!$C$60)-0.5*Assumptions!$C$61^2)+Assumptions!$C$61*((RAND()+RAND()+RAND()+RAND()+RAND()+RAND()+RAND()+RAND()+RAND()+RAND()+RAND()+RAND())-6))-1)+Liquidity_30Y!V13)</x:f>
        <x:v>1319127.9022128244</x:v>
      </x:c>
      <x:c r="V420" s="16" t="n">
        <x:f>MAX(0,U420*(1+EXP((LN(1+Assumptions!$C$60)-0.5*Assumptions!$C$61^2)+Assumptions!$C$61*((RAND()+RAND()+RAND()+RAND()+RAND()+RAND()+RAND()+RAND()+RAND()+RAND()+RAND()+RAND())-6))-1)+Liquidity_30Y!W13)</x:f>
        <x:v>1647160.8849438967</x:v>
      </x:c>
      <x:c r="W420" s="16" t="n">
        <x:f>MAX(0,V420*(1+EXP((LN(1+Assumptions!$C$60)-0.5*Assumptions!$C$61^2)+Assumptions!$C$61*((RAND()+RAND()+RAND()+RAND()+RAND()+RAND()+RAND()+RAND()+RAND()+RAND()+RAND()+RAND())-6))-1)+Liquidity_30Y!X13)</x:f>
        <x:v>1512982.904952694</x:v>
      </x:c>
      <x:c r="X420" s="16" t="n">
        <x:f>MAX(0,W420*(1+EXP((LN(1+Assumptions!$C$60)-0.5*Assumptions!$C$61^2)+Assumptions!$C$61*((RAND()+RAND()+RAND()+RAND()+RAND()+RAND()+RAND()+RAND()+RAND()+RAND()+RAND()+RAND())-6))-1)+Liquidity_30Y!Y13)</x:f>
        <x:v>1966679.6984961836</x:v>
      </x:c>
      <x:c r="Y420" s="16" t="n">
        <x:f>MAX(0,X420*(1+EXP((LN(1+Assumptions!$C$60)-0.5*Assumptions!$C$61^2)+Assumptions!$C$61*((RAND()+RAND()+RAND()+RAND()+RAND()+RAND()+RAND()+RAND()+RAND()+RAND()+RAND()+RAND())-6))-1)+Liquidity_30Y!Z13)</x:f>
        <x:v>2113339.635977787</x:v>
      </x:c>
      <x:c r="Z420" s="16" t="n">
        <x:f>MAX(0,Y420*(1+EXP((LN(1+Assumptions!$C$60)-0.5*Assumptions!$C$61^2)+Assumptions!$C$61*((RAND()+RAND()+RAND()+RAND()+RAND()+RAND()+RAND()+RAND()+RAND()+RAND()+RAND()+RAND())-6))-1)+Liquidity_30Y!AA13)</x:f>
        <x:v>1969096.7632432666</x:v>
      </x:c>
      <x:c r="AA420" s="16" t="n">
        <x:f>MAX(0,Z420*(1+EXP((LN(1+Assumptions!$C$60)-0.5*Assumptions!$C$61^2)+Assumptions!$C$61*((RAND()+RAND()+RAND()+RAND()+RAND()+RAND()+RAND()+RAND()+RAND()+RAND()+RAND()+RAND())-6))-1)+Liquidity_30Y!AB13)</x:f>
        <x:v>1864106.8950182758</x:v>
      </x:c>
      <x:c r="AB420" s="16" t="n">
        <x:f>MAX(0,AA420*(1+EXP((LN(1+Assumptions!$C$60)-0.5*Assumptions!$C$61^2)+Assumptions!$C$61*((RAND()+RAND()+RAND()+RAND()+RAND()+RAND()+RAND()+RAND()+RAND()+RAND()+RAND()+RAND())-6))-1)+Liquidity_30Y!AC13)</x:f>
        <x:v>1960679.9119115064</x:v>
      </x:c>
      <x:c r="AC420" s="16" t="n">
        <x:f>MAX(0,AB420*(1+EXP((LN(1+Assumptions!$C$60)-0.5*Assumptions!$C$61^2)+Assumptions!$C$61*((RAND()+RAND()+RAND()+RAND()+RAND()+RAND()+RAND()+RAND()+RAND()+RAND()+RAND()+RAND())-6))-1)+Liquidity_30Y!AD13)</x:f>
        <x:v>1911325.0576756266</x:v>
      </x:c>
      <x:c r="AD420" s="16" t="n">
        <x:f>MAX(0,AC420*(1+EXP((LN(1+Assumptions!$C$60)-0.5*Assumptions!$C$61^2)+Assumptions!$C$61*((RAND()+RAND()+RAND()+RAND()+RAND()+RAND()+RAND()+RAND()+RAND()+RAND()+RAND()+RAND())-6))-1)+Liquidity_30Y!AE13)</x:f>
        <x:v>1517341.536981225</x:v>
      </x:c>
      <x:c r="AE420" s="16" t="n">
        <x:f>MAX(0,AD420*(1+EXP((LN(1+Assumptions!$C$60)-0.5*Assumptions!$C$61^2)+Assumptions!$C$61*((RAND()+RAND()+RAND()+RAND()+RAND()+RAND()+RAND()+RAND()+RAND()+RAND()+RAND()+RAND())-6))-1)+Liquidity_30Y!AF13)</x:f>
        <x:v>1688381.4792616905</x:v>
      </x:c>
      <x:c r="AF420" s="16" t="n">
        <x:f>MAX(0,AE420*(1+EXP((LN(1+Assumptions!$C$60)-0.5*Assumptions!$C$61^2)+Assumptions!$C$61*((RAND()+RAND()+RAND()+RAND()+RAND()+RAND()+RAND()+RAND()+RAND()+RAND()+RAND()+RAND())-6))-1)+Liquidity_30Y!AG13)</x:f>
        <x:v>2312195.982333809</x:v>
      </x:c>
    </x:row>
    <x:row r="421">
      <x:c r="A421" s="39">
        <x:v>417</x:v>
      </x:c>
      <x:c r="B421" s="16" t="n">
        <x:f>Liquidity_30Y!C14</x:f>
        <x:v>1029031.25</x:v>
      </x:c>
      <x:c r="C421" s="16" t="n">
        <x:f>MAX(0,B421*(1+EXP((LN(1+Assumptions!$C$60)-0.5*Assumptions!$C$61^2)+Assumptions!$C$61*((RAND()+RAND()+RAND()+RAND()+RAND()+RAND()+RAND()+RAND()+RAND()+RAND()+RAND()+RAND())-6))-1)+Liquidity_30Y!D13)</x:f>
        <x:v>1250438.2538034501</x:v>
      </x:c>
      <x:c r="D421" s="16" t="n">
        <x:f>MAX(0,C421*(1+EXP((LN(1+Assumptions!$C$60)-0.5*Assumptions!$C$61^2)+Assumptions!$C$61*((RAND()+RAND()+RAND()+RAND()+RAND()+RAND()+RAND()+RAND()+RAND()+RAND()+RAND()+RAND())-6))-1)+Liquidity_30Y!E13)</x:f>
        <x:v>1102400.687301009</x:v>
      </x:c>
      <x:c r="E421" s="16" t="n">
        <x:f>MAX(0,D421*(1+EXP((LN(1+Assumptions!$C$60)-0.5*Assumptions!$C$61^2)+Assumptions!$C$61*((RAND()+RAND()+RAND()+RAND()+RAND()+RAND()+RAND()+RAND()+RAND()+RAND()+RAND()+RAND())-6))-1)+Liquidity_30Y!F13)</x:f>
        <x:v>1060172.3163081794</x:v>
      </x:c>
      <x:c r="F421" s="16" t="n">
        <x:f>MAX(0,E421*(1+EXP((LN(1+Assumptions!$C$60)-0.5*Assumptions!$C$61^2)+Assumptions!$C$61*((RAND()+RAND()+RAND()+RAND()+RAND()+RAND()+RAND()+RAND()+RAND()+RAND()+RAND()+RAND())-6))-1)+Liquidity_30Y!G13)</x:f>
        <x:v>1184744.117640517</x:v>
      </x:c>
      <x:c r="G421" s="16" t="n">
        <x:f>MAX(0,F421*(1+EXP((LN(1+Assumptions!$C$60)-0.5*Assumptions!$C$61^2)+Assumptions!$C$61*((RAND()+RAND()+RAND()+RAND()+RAND()+RAND()+RAND()+RAND()+RAND()+RAND()+RAND()+RAND())-6))-1)+Liquidity_30Y!H13)</x:f>
        <x:v>1244403.8994405281</x:v>
      </x:c>
      <x:c r="H421" s="16" t="n">
        <x:f>MAX(0,G421*(1+EXP((LN(1+Assumptions!$C$60)-0.5*Assumptions!$C$61^2)+Assumptions!$C$61*((RAND()+RAND()+RAND()+RAND()+RAND()+RAND()+RAND()+RAND()+RAND()+RAND()+RAND()+RAND())-6))-1)+Liquidity_30Y!I13)</x:f>
        <x:v>1120849.5646064763</x:v>
      </x:c>
      <x:c r="I421" s="16" t="n">
        <x:f>MAX(0,H421*(1+EXP((LN(1+Assumptions!$C$60)-0.5*Assumptions!$C$61^2)+Assumptions!$C$61*((RAND()+RAND()+RAND()+RAND()+RAND()+RAND()+RAND()+RAND()+RAND()+RAND()+RAND()+RAND())-6))-1)+Liquidity_30Y!J13)</x:f>
        <x:v>1192414.8481177578</x:v>
      </x:c>
      <x:c r="J421" s="16" t="n">
        <x:f>MAX(0,I421*(1+EXP((LN(1+Assumptions!$C$60)-0.5*Assumptions!$C$61^2)+Assumptions!$C$61*((RAND()+RAND()+RAND()+RAND()+RAND()+RAND()+RAND()+RAND()+RAND()+RAND()+RAND()+RAND())-6))-1)+Liquidity_30Y!K13)</x:f>
        <x:v>1131317.5734389708</x:v>
      </x:c>
      <x:c r="K421" s="16" t="n">
        <x:f>MAX(0,J421*(1+EXP((LN(1+Assumptions!$C$60)-0.5*Assumptions!$C$61^2)+Assumptions!$C$61*((RAND()+RAND()+RAND()+RAND()+RAND()+RAND()+RAND()+RAND()+RAND()+RAND()+RAND()+RAND())-6))-1)+Liquidity_30Y!L13)</x:f>
        <x:v>1009732.9446882749</x:v>
      </x:c>
      <x:c r="L421" s="16" t="n">
        <x:f>MAX(0,K421*(1+EXP((LN(1+Assumptions!$C$60)-0.5*Assumptions!$C$61^2)+Assumptions!$C$61*((RAND()+RAND()+RAND()+RAND()+RAND()+RAND()+RAND()+RAND()+RAND()+RAND()+RAND()+RAND())-6))-1)+Liquidity_30Y!M13)</x:f>
        <x:v>1171279.7540926335</x:v>
      </x:c>
      <x:c r="M421" s="16" t="n">
        <x:f>MAX(0,L421*(1+EXP((LN(1+Assumptions!$C$60)-0.5*Assumptions!$C$61^2)+Assumptions!$C$61*((RAND()+RAND()+RAND()+RAND()+RAND()+RAND()+RAND()+RAND()+RAND()+RAND()+RAND()+RAND())-6))-1)+Liquidity_30Y!N13)</x:f>
        <x:v>1301762.8333130383</x:v>
      </x:c>
      <x:c r="N421" s="16" t="n">
        <x:f>MAX(0,M421*(1+EXP((LN(1+Assumptions!$C$60)-0.5*Assumptions!$C$61^2)+Assumptions!$C$61*((RAND()+RAND()+RAND()+RAND()+RAND()+RAND()+RAND()+RAND()+RAND()+RAND()+RAND()+RAND())-6))-1)+Liquidity_30Y!O13)</x:f>
        <x:v>1539597.0908273908</x:v>
      </x:c>
      <x:c r="O421" s="16" t="n">
        <x:f>MAX(0,N421*(1+EXP((LN(1+Assumptions!$C$60)-0.5*Assumptions!$C$61^2)+Assumptions!$C$61*((RAND()+RAND()+RAND()+RAND()+RAND()+RAND()+RAND()+RAND()+RAND()+RAND()+RAND()+RAND())-6))-1)+Liquidity_30Y!P13)</x:f>
        <x:v>1356237.6445548271</x:v>
      </x:c>
      <x:c r="P421" s="16" t="n">
        <x:f>MAX(0,O421*(1+EXP((LN(1+Assumptions!$C$60)-0.5*Assumptions!$C$61^2)+Assumptions!$C$61*((RAND()+RAND()+RAND()+RAND()+RAND()+RAND()+RAND()+RAND()+RAND()+RAND()+RAND()+RAND())-6))-1)+Liquidity_30Y!Q13)</x:f>
        <x:v>1371157.7883311277</x:v>
      </x:c>
      <x:c r="Q421" s="16" t="n">
        <x:f>MAX(0,P421*(1+EXP((LN(1+Assumptions!$C$60)-0.5*Assumptions!$C$61^2)+Assumptions!$C$61*((RAND()+RAND()+RAND()+RAND()+RAND()+RAND()+RAND()+RAND()+RAND()+RAND()+RAND()+RAND())-6))-1)+Liquidity_30Y!R13)</x:f>
        <x:v>1714946.957766381</x:v>
      </x:c>
      <x:c r="R421" s="16" t="n">
        <x:f>MAX(0,Q421*(1+EXP((LN(1+Assumptions!$C$60)-0.5*Assumptions!$C$61^2)+Assumptions!$C$61*((RAND()+RAND()+RAND()+RAND()+RAND()+RAND()+RAND()+RAND()+RAND()+RAND()+RAND()+RAND())-6))-1)+Liquidity_30Y!S13)</x:f>
        <x:v>1719062.4346200333</x:v>
      </x:c>
      <x:c r="S421" s="16" t="n">
        <x:f>MAX(0,R421*(1+EXP((LN(1+Assumptions!$C$60)-0.5*Assumptions!$C$61^2)+Assumptions!$C$61*((RAND()+RAND()+RAND()+RAND()+RAND()+RAND()+RAND()+RAND()+RAND()+RAND()+RAND()+RAND())-6))-1)+Liquidity_30Y!T13)</x:f>
        <x:v>1613956.106638176</x:v>
      </x:c>
      <x:c r="T421" s="16" t="n">
        <x:f>MAX(0,S421*(1+EXP((LN(1+Assumptions!$C$60)-0.5*Assumptions!$C$61^2)+Assumptions!$C$61*((RAND()+RAND()+RAND()+RAND()+RAND()+RAND()+RAND()+RAND()+RAND()+RAND()+RAND()+RAND())-6))-1)+Liquidity_30Y!U13)</x:f>
        <x:v>1676191.9035415277</x:v>
      </x:c>
      <x:c r="U421" s="16" t="n">
        <x:f>MAX(0,T421*(1+EXP((LN(1+Assumptions!$C$60)-0.5*Assumptions!$C$61^2)+Assumptions!$C$61*((RAND()+RAND()+RAND()+RAND()+RAND()+RAND()+RAND()+RAND()+RAND()+RAND()+RAND()+RAND())-6))-1)+Liquidity_30Y!V13)</x:f>
        <x:v>1974723.631683422</x:v>
      </x:c>
      <x:c r="V421" s="16" t="n">
        <x:f>MAX(0,U421*(1+EXP((LN(1+Assumptions!$C$60)-0.5*Assumptions!$C$61^2)+Assumptions!$C$61*((RAND()+RAND()+RAND()+RAND()+RAND()+RAND()+RAND()+RAND()+RAND()+RAND()+RAND()+RAND())-6))-1)+Liquidity_30Y!W13)</x:f>
        <x:v>2660900.9851735006</x:v>
      </x:c>
      <x:c r="W421" s="16" t="n">
        <x:f>MAX(0,V421*(1+EXP((LN(1+Assumptions!$C$60)-0.5*Assumptions!$C$61^2)+Assumptions!$C$61*((RAND()+RAND()+RAND()+RAND()+RAND()+RAND()+RAND()+RAND()+RAND()+RAND()+RAND()+RAND())-6))-1)+Liquidity_30Y!X13)</x:f>
        <x:v>2335992.468340532</x:v>
      </x:c>
      <x:c r="X421" s="16" t="n">
        <x:f>MAX(0,W421*(1+EXP((LN(1+Assumptions!$C$60)-0.5*Assumptions!$C$61^2)+Assumptions!$C$61*((RAND()+RAND()+RAND()+RAND()+RAND()+RAND()+RAND()+RAND()+RAND()+RAND()+RAND()+RAND())-6))-1)+Liquidity_30Y!Y13)</x:f>
        <x:v>2827246.243319816</x:v>
      </x:c>
      <x:c r="Y421" s="16" t="n">
        <x:f>MAX(0,X421*(1+EXP((LN(1+Assumptions!$C$60)-0.5*Assumptions!$C$61^2)+Assumptions!$C$61*((RAND()+RAND()+RAND()+RAND()+RAND()+RAND()+RAND()+RAND()+RAND()+RAND()+RAND()+RAND())-6))-1)+Liquidity_30Y!Z13)</x:f>
        <x:v>2285462.818564233</x:v>
      </x:c>
      <x:c r="Z421" s="16" t="n">
        <x:f>MAX(0,Y421*(1+EXP((LN(1+Assumptions!$C$60)-0.5*Assumptions!$C$61^2)+Assumptions!$C$61*((RAND()+RAND()+RAND()+RAND()+RAND()+RAND()+RAND()+RAND()+RAND()+RAND()+RAND()+RAND())-6))-1)+Liquidity_30Y!AA13)</x:f>
        <x:v>2260397.2163287723</x:v>
      </x:c>
      <x:c r="AA421" s="16" t="n">
        <x:f>MAX(0,Z421*(1+EXP((LN(1+Assumptions!$C$60)-0.5*Assumptions!$C$61^2)+Assumptions!$C$61*((RAND()+RAND()+RAND()+RAND()+RAND()+RAND()+RAND()+RAND()+RAND()+RAND()+RAND()+RAND())-6))-1)+Liquidity_30Y!AB13)</x:f>
        <x:v>2018940.2537131396</x:v>
      </x:c>
      <x:c r="AB421" s="16" t="n">
        <x:f>MAX(0,AA421*(1+EXP((LN(1+Assumptions!$C$60)-0.5*Assumptions!$C$61^2)+Assumptions!$C$61*((RAND()+RAND()+RAND()+RAND()+RAND()+RAND()+RAND()+RAND()+RAND()+RAND()+RAND()+RAND())-6))-1)+Liquidity_30Y!AC13)</x:f>
        <x:v>2922529.1922549605</x:v>
      </x:c>
      <x:c r="AC421" s="16" t="n">
        <x:f>MAX(0,AB421*(1+EXP((LN(1+Assumptions!$C$60)-0.5*Assumptions!$C$61^2)+Assumptions!$C$61*((RAND()+RAND()+RAND()+RAND()+RAND()+RAND()+RAND()+RAND()+RAND()+RAND()+RAND()+RAND())-6))-1)+Liquidity_30Y!AD13)</x:f>
        <x:v>3624555.214316995</x:v>
      </x:c>
      <x:c r="AD421" s="16" t="n">
        <x:f>MAX(0,AC421*(1+EXP((LN(1+Assumptions!$C$60)-0.5*Assumptions!$C$61^2)+Assumptions!$C$61*((RAND()+RAND()+RAND()+RAND()+RAND()+RAND()+RAND()+RAND()+RAND()+RAND()+RAND()+RAND())-6))-1)+Liquidity_30Y!AE13)</x:f>
        <x:v>4175330.6250612726</x:v>
      </x:c>
      <x:c r="AE421" s="16" t="n">
        <x:f>MAX(0,AD421*(1+EXP((LN(1+Assumptions!$C$60)-0.5*Assumptions!$C$61^2)+Assumptions!$C$61*((RAND()+RAND()+RAND()+RAND()+RAND()+RAND()+RAND()+RAND()+RAND()+RAND()+RAND()+RAND())-6))-1)+Liquidity_30Y!AF13)</x:f>
        <x:v>6491511.2351184245</x:v>
      </x:c>
      <x:c r="AF421" s="16" t="n">
        <x:f>MAX(0,AE421*(1+EXP((LN(1+Assumptions!$C$60)-0.5*Assumptions!$C$61^2)+Assumptions!$C$61*((RAND()+RAND()+RAND()+RAND()+RAND()+RAND()+RAND()+RAND()+RAND()+RAND()+RAND()+RAND())-6))-1)+Liquidity_30Y!AG13)</x:f>
        <x:v>7701909.584375719</x:v>
      </x:c>
    </x:row>
    <x:row r="422">
      <x:c r="A422" s="39">
        <x:v>418</x:v>
      </x:c>
      <x:c r="B422" s="16" t="n">
        <x:f>Liquidity_30Y!C14</x:f>
        <x:v>1029031.25</x:v>
      </x:c>
      <x:c r="C422" s="16" t="n">
        <x:f>MAX(0,B422*(1+EXP((LN(1+Assumptions!$C$60)-0.5*Assumptions!$C$61^2)+Assumptions!$C$61*((RAND()+RAND()+RAND()+RAND()+RAND()+RAND()+RAND()+RAND()+RAND()+RAND()+RAND()+RAND())-6))-1)+Liquidity_30Y!D13)</x:f>
        <x:v>991949.5098453561</x:v>
      </x:c>
      <x:c r="D422" s="16" t="n">
        <x:f>MAX(0,C422*(1+EXP((LN(1+Assumptions!$C$60)-0.5*Assumptions!$C$61^2)+Assumptions!$C$61*((RAND()+RAND()+RAND()+RAND()+RAND()+RAND()+RAND()+RAND()+RAND()+RAND()+RAND()+RAND())-6))-1)+Liquidity_30Y!E13)</x:f>
        <x:v>1185466.2633187398</x:v>
      </x:c>
      <x:c r="E422" s="16" t="n">
        <x:f>MAX(0,D422*(1+EXP((LN(1+Assumptions!$C$60)-0.5*Assumptions!$C$61^2)+Assumptions!$C$61*((RAND()+RAND()+RAND()+RAND()+RAND()+RAND()+RAND()+RAND()+RAND()+RAND()+RAND()+RAND())-6))-1)+Liquidity_30Y!F13)</x:f>
        <x:v>1383880.6479178362</x:v>
      </x:c>
      <x:c r="F422" s="16" t="n">
        <x:f>MAX(0,E422*(1+EXP((LN(1+Assumptions!$C$60)-0.5*Assumptions!$C$61^2)+Assumptions!$C$61*((RAND()+RAND()+RAND()+RAND()+RAND()+RAND()+RAND()+RAND()+RAND()+RAND()+RAND()+RAND())-6))-1)+Liquidity_30Y!G13)</x:f>
        <x:v>1296780.7501314492</x:v>
      </x:c>
      <x:c r="G422" s="16" t="n">
        <x:f>MAX(0,F422*(1+EXP((LN(1+Assumptions!$C$60)-0.5*Assumptions!$C$61^2)+Assumptions!$C$61*((RAND()+RAND()+RAND()+RAND()+RAND()+RAND()+RAND()+RAND()+RAND()+RAND()+RAND()+RAND())-6))-1)+Liquidity_30Y!H13)</x:f>
        <x:v>1608931.690769448</x:v>
      </x:c>
      <x:c r="H422" s="16" t="n">
        <x:f>MAX(0,G422*(1+EXP((LN(1+Assumptions!$C$60)-0.5*Assumptions!$C$61^2)+Assumptions!$C$61*((RAND()+RAND()+RAND()+RAND()+RAND()+RAND()+RAND()+RAND()+RAND()+RAND()+RAND()+RAND())-6))-1)+Liquidity_30Y!I13)</x:f>
        <x:v>1441085.5567152936</x:v>
      </x:c>
      <x:c r="I422" s="16" t="n">
        <x:f>MAX(0,H422*(1+EXP((LN(1+Assumptions!$C$60)-0.5*Assumptions!$C$61^2)+Assumptions!$C$61*((RAND()+RAND()+RAND()+RAND()+RAND()+RAND()+RAND()+RAND()+RAND()+RAND()+RAND()+RAND())-6))-1)+Liquidity_30Y!J13)</x:f>
        <x:v>1947314.6865805225</x:v>
      </x:c>
      <x:c r="J422" s="16" t="n">
        <x:f>MAX(0,I422*(1+EXP((LN(1+Assumptions!$C$60)-0.5*Assumptions!$C$61^2)+Assumptions!$C$61*((RAND()+RAND()+RAND()+RAND()+RAND()+RAND()+RAND()+RAND()+RAND()+RAND()+RAND()+RAND())-6))-1)+Liquidity_30Y!K13)</x:f>
        <x:v>2463240.4330789484</x:v>
      </x:c>
      <x:c r="K422" s="16" t="n">
        <x:f>MAX(0,J422*(1+EXP((LN(1+Assumptions!$C$60)-0.5*Assumptions!$C$61^2)+Assumptions!$C$61*((RAND()+RAND()+RAND()+RAND()+RAND()+RAND()+RAND()+RAND()+RAND()+RAND()+RAND()+RAND())-6))-1)+Liquidity_30Y!L13)</x:f>
        <x:v>1906801.096204275</x:v>
      </x:c>
      <x:c r="L422" s="16" t="n">
        <x:f>MAX(0,K422*(1+EXP((LN(1+Assumptions!$C$60)-0.5*Assumptions!$C$61^2)+Assumptions!$C$61*((RAND()+RAND()+RAND()+RAND()+RAND()+RAND()+RAND()+RAND()+RAND()+RAND()+RAND()+RAND())-6))-1)+Liquidity_30Y!M13)</x:f>
        <x:v>1673753.8771979192</x:v>
      </x:c>
      <x:c r="M422" s="16" t="n">
        <x:f>MAX(0,L422*(1+EXP((LN(1+Assumptions!$C$60)-0.5*Assumptions!$C$61^2)+Assumptions!$C$61*((RAND()+RAND()+RAND()+RAND()+RAND()+RAND()+RAND()+RAND()+RAND()+RAND()+RAND()+RAND())-6))-1)+Liquidity_30Y!N13)</x:f>
        <x:v>2106706.6356087076</x:v>
      </x:c>
      <x:c r="N422" s="16" t="n">
        <x:f>MAX(0,M422*(1+EXP((LN(1+Assumptions!$C$60)-0.5*Assumptions!$C$61^2)+Assumptions!$C$61*((RAND()+RAND()+RAND()+RAND()+RAND()+RAND()+RAND()+RAND()+RAND()+RAND()+RAND()+RAND())-6))-1)+Liquidity_30Y!O13)</x:f>
        <x:v>1589613.491215793</x:v>
      </x:c>
      <x:c r="O422" s="16" t="n">
        <x:f>MAX(0,N422*(1+EXP((LN(1+Assumptions!$C$60)-0.5*Assumptions!$C$61^2)+Assumptions!$C$61*((RAND()+RAND()+RAND()+RAND()+RAND()+RAND()+RAND()+RAND()+RAND()+RAND()+RAND()+RAND())-6))-1)+Liquidity_30Y!P13)</x:f>
        <x:v>1660897.6904027744</x:v>
      </x:c>
      <x:c r="P422" s="16" t="n">
        <x:f>MAX(0,O422*(1+EXP((LN(1+Assumptions!$C$60)-0.5*Assumptions!$C$61^2)+Assumptions!$C$61*((RAND()+RAND()+RAND()+RAND()+RAND()+RAND()+RAND()+RAND()+RAND()+RAND()+RAND()+RAND())-6))-1)+Liquidity_30Y!Q13)</x:f>
        <x:v>2107626.371389595</x:v>
      </x:c>
      <x:c r="Q422" s="16" t="n">
        <x:f>MAX(0,P422*(1+EXP((LN(1+Assumptions!$C$60)-0.5*Assumptions!$C$61^2)+Assumptions!$C$61*((RAND()+RAND()+RAND()+RAND()+RAND()+RAND()+RAND()+RAND()+RAND()+RAND()+RAND()+RAND())-6))-1)+Liquidity_30Y!R13)</x:f>
        <x:v>2535571.5520515996</x:v>
      </x:c>
      <x:c r="R422" s="16" t="n">
        <x:f>MAX(0,Q422*(1+EXP((LN(1+Assumptions!$C$60)-0.5*Assumptions!$C$61^2)+Assumptions!$C$61*((RAND()+RAND()+RAND()+RAND()+RAND()+RAND()+RAND()+RAND()+RAND()+RAND()+RAND()+RAND())-6))-1)+Liquidity_30Y!S13)</x:f>
        <x:v>2779409.0366084073</x:v>
      </x:c>
      <x:c r="S422" s="16" t="n">
        <x:f>MAX(0,R422*(1+EXP((LN(1+Assumptions!$C$60)-0.5*Assumptions!$C$61^2)+Assumptions!$C$61*((RAND()+RAND()+RAND()+RAND()+RAND()+RAND()+RAND()+RAND()+RAND()+RAND()+RAND()+RAND())-6))-1)+Liquidity_30Y!T13)</x:f>
        <x:v>2989996.3595707016</x:v>
      </x:c>
      <x:c r="T422" s="16" t="n">
        <x:f>MAX(0,S422*(1+EXP((LN(1+Assumptions!$C$60)-0.5*Assumptions!$C$61^2)+Assumptions!$C$61*((RAND()+RAND()+RAND()+RAND()+RAND()+RAND()+RAND()+RAND()+RAND()+RAND()+RAND()+RAND())-6))-1)+Liquidity_30Y!U13)</x:f>
        <x:v>2688320.29925172</x:v>
      </x:c>
      <x:c r="U422" s="16" t="n">
        <x:f>MAX(0,T422*(1+EXP((LN(1+Assumptions!$C$60)-0.5*Assumptions!$C$61^2)+Assumptions!$C$61*((RAND()+RAND()+RAND()+RAND()+RAND()+RAND()+RAND()+RAND()+RAND()+RAND()+RAND()+RAND())-6))-1)+Liquidity_30Y!V13)</x:f>
        <x:v>2795207.0478151925</x:v>
      </x:c>
      <x:c r="V422" s="16" t="n">
        <x:f>MAX(0,U422*(1+EXP((LN(1+Assumptions!$C$60)-0.5*Assumptions!$C$61^2)+Assumptions!$C$61*((RAND()+RAND()+RAND()+RAND()+RAND()+RAND()+RAND()+RAND()+RAND()+RAND()+RAND()+RAND())-6))-1)+Liquidity_30Y!W13)</x:f>
        <x:v>3053418.6720621795</x:v>
      </x:c>
      <x:c r="W422" s="16" t="n">
        <x:f>MAX(0,V422*(1+EXP((LN(1+Assumptions!$C$60)-0.5*Assumptions!$C$61^2)+Assumptions!$C$61*((RAND()+RAND()+RAND()+RAND()+RAND()+RAND()+RAND()+RAND()+RAND()+RAND()+RAND()+RAND())-6))-1)+Liquidity_30Y!X13)</x:f>
        <x:v>2674245.53267637</x:v>
      </x:c>
      <x:c r="X422" s="16" t="n">
        <x:f>MAX(0,W422*(1+EXP((LN(1+Assumptions!$C$60)-0.5*Assumptions!$C$61^2)+Assumptions!$C$61*((RAND()+RAND()+RAND()+RAND()+RAND()+RAND()+RAND()+RAND()+RAND()+RAND()+RAND()+RAND())-6))-1)+Liquidity_30Y!Y13)</x:f>
        <x:v>2453682.869355266</x:v>
      </x:c>
      <x:c r="Y422" s="16" t="n">
        <x:f>MAX(0,X422*(1+EXP((LN(1+Assumptions!$C$60)-0.5*Assumptions!$C$61^2)+Assumptions!$C$61*((RAND()+RAND()+RAND()+RAND()+RAND()+RAND()+RAND()+RAND()+RAND()+RAND()+RAND()+RAND())-6))-1)+Liquidity_30Y!Z13)</x:f>
        <x:v>2576389.838108804</x:v>
      </x:c>
      <x:c r="Z422" s="16" t="n">
        <x:f>MAX(0,Y422*(1+EXP((LN(1+Assumptions!$C$60)-0.5*Assumptions!$C$61^2)+Assumptions!$C$61*((RAND()+RAND()+RAND()+RAND()+RAND()+RAND()+RAND()+RAND()+RAND()+RAND()+RAND()+RAND())-6))-1)+Liquidity_30Y!AA13)</x:f>
        <x:v>2804801.320396155</x:v>
      </x:c>
      <x:c r="AA422" s="16" t="n">
        <x:f>MAX(0,Z422*(1+EXP((LN(1+Assumptions!$C$60)-0.5*Assumptions!$C$61^2)+Assumptions!$C$61*((RAND()+RAND()+RAND()+RAND()+RAND()+RAND()+RAND()+RAND()+RAND()+RAND()+RAND()+RAND())-6))-1)+Liquidity_30Y!AB13)</x:f>
        <x:v>3116789.842976808</x:v>
      </x:c>
      <x:c r="AB422" s="16" t="n">
        <x:f>MAX(0,AA422*(1+EXP((LN(1+Assumptions!$C$60)-0.5*Assumptions!$C$61^2)+Assumptions!$C$61*((RAND()+RAND()+RAND()+RAND()+RAND()+RAND()+RAND()+RAND()+RAND()+RAND()+RAND()+RAND())-6))-1)+Liquidity_30Y!AC13)</x:f>
        <x:v>3201184.132400471</x:v>
      </x:c>
      <x:c r="AC422" s="16" t="n">
        <x:f>MAX(0,AB422*(1+EXP((LN(1+Assumptions!$C$60)-0.5*Assumptions!$C$61^2)+Assumptions!$C$61*((RAND()+RAND()+RAND()+RAND()+RAND()+RAND()+RAND()+RAND()+RAND()+RAND()+RAND()+RAND())-6))-1)+Liquidity_30Y!AD13)</x:f>
        <x:v>3535253.0431778207</x:v>
      </x:c>
      <x:c r="AD422" s="16" t="n">
        <x:f>MAX(0,AC422*(1+EXP((LN(1+Assumptions!$C$60)-0.5*Assumptions!$C$61^2)+Assumptions!$C$61*((RAND()+RAND()+RAND()+RAND()+RAND()+RAND()+RAND()+RAND()+RAND()+RAND()+RAND()+RAND())-6))-1)+Liquidity_30Y!AE13)</x:f>
        <x:v>3370340.7696240614</x:v>
      </x:c>
      <x:c r="AE422" s="16" t="n">
        <x:f>MAX(0,AD422*(1+EXP((LN(1+Assumptions!$C$60)-0.5*Assumptions!$C$61^2)+Assumptions!$C$61*((RAND()+RAND()+RAND()+RAND()+RAND()+RAND()+RAND()+RAND()+RAND()+RAND()+RAND()+RAND())-6))-1)+Liquidity_30Y!AF13)</x:f>
        <x:v>2976378.232625946</x:v>
      </x:c>
      <x:c r="AF422" s="16" t="n">
        <x:f>MAX(0,AE422*(1+EXP((LN(1+Assumptions!$C$60)-0.5*Assumptions!$C$61^2)+Assumptions!$C$61*((RAND()+RAND()+RAND()+RAND()+RAND()+RAND()+RAND()+RAND()+RAND()+RAND()+RAND()+RAND())-6))-1)+Liquidity_30Y!AG13)</x:f>
        <x:v>2993217.4925521594</x:v>
      </x:c>
    </x:row>
    <x:row r="423">
      <x:c r="A423" s="39">
        <x:v>419</x:v>
      </x:c>
      <x:c r="B423" s="16" t="n">
        <x:f>Liquidity_30Y!C14</x:f>
        <x:v>1029031.25</x:v>
      </x:c>
      <x:c r="C423" s="16" t="n">
        <x:f>MAX(0,B423*(1+EXP((LN(1+Assumptions!$C$60)-0.5*Assumptions!$C$61^2)+Assumptions!$C$61*((RAND()+RAND()+RAND()+RAND()+RAND()+RAND()+RAND()+RAND()+RAND()+RAND()+RAND()+RAND())-6))-1)+Liquidity_30Y!D13)</x:f>
        <x:v>722351.4203723471</x:v>
      </x:c>
      <x:c r="D423" s="16" t="n">
        <x:f>MAX(0,C423*(1+EXP((LN(1+Assumptions!$C$60)-0.5*Assumptions!$C$61^2)+Assumptions!$C$61*((RAND()+RAND()+RAND()+RAND()+RAND()+RAND()+RAND()+RAND()+RAND()+RAND()+RAND()+RAND())-6))-1)+Liquidity_30Y!E13)</x:f>
        <x:v>685923.9588090512</x:v>
      </x:c>
      <x:c r="E423" s="16" t="n">
        <x:f>MAX(0,D423*(1+EXP((LN(1+Assumptions!$C$60)-0.5*Assumptions!$C$61^2)+Assumptions!$C$61*((RAND()+RAND()+RAND()+RAND()+RAND()+RAND()+RAND()+RAND()+RAND()+RAND()+RAND()+RAND())-6))-1)+Liquidity_30Y!F13)</x:f>
        <x:v>702106.7966808559</x:v>
      </x:c>
      <x:c r="F423" s="16" t="n">
        <x:f>MAX(0,E423*(1+EXP((LN(1+Assumptions!$C$60)-0.5*Assumptions!$C$61^2)+Assumptions!$C$61*((RAND()+RAND()+RAND()+RAND()+RAND()+RAND()+RAND()+RAND()+RAND()+RAND()+RAND()+RAND())-6))-1)+Liquidity_30Y!G13)</x:f>
        <x:v>704678.6748843822</x:v>
      </x:c>
      <x:c r="G423" s="16" t="n">
        <x:f>MAX(0,F423*(1+EXP((LN(1+Assumptions!$C$60)-0.5*Assumptions!$C$61^2)+Assumptions!$C$61*((RAND()+RAND()+RAND()+RAND()+RAND()+RAND()+RAND()+RAND()+RAND()+RAND()+RAND()+RAND())-6))-1)+Liquidity_30Y!H13)</x:f>
        <x:v>784770.2353035581</x:v>
      </x:c>
      <x:c r="H423" s="16" t="n">
        <x:f>MAX(0,G423*(1+EXP((LN(1+Assumptions!$C$60)-0.5*Assumptions!$C$61^2)+Assumptions!$C$61*((RAND()+RAND()+RAND()+RAND()+RAND()+RAND()+RAND()+RAND()+RAND()+RAND()+RAND()+RAND())-6))-1)+Liquidity_30Y!I13)</x:f>
        <x:v>726216.2971632861</x:v>
      </x:c>
      <x:c r="I423" s="16" t="n">
        <x:f>MAX(0,H423*(1+EXP((LN(1+Assumptions!$C$60)-0.5*Assumptions!$C$61^2)+Assumptions!$C$61*((RAND()+RAND()+RAND()+RAND()+RAND()+RAND()+RAND()+RAND()+RAND()+RAND()+RAND()+RAND())-6))-1)+Liquidity_30Y!J13)</x:f>
        <x:v>851277.5487788955</x:v>
      </x:c>
      <x:c r="J423" s="16" t="n">
        <x:f>MAX(0,I423*(1+EXP((LN(1+Assumptions!$C$60)-0.5*Assumptions!$C$61^2)+Assumptions!$C$61*((RAND()+RAND()+RAND()+RAND()+RAND()+RAND()+RAND()+RAND()+RAND()+RAND()+RAND()+RAND())-6))-1)+Liquidity_30Y!K13)</x:f>
        <x:v>1001459.4047358667</x:v>
      </x:c>
      <x:c r="K423" s="16" t="n">
        <x:f>MAX(0,J423*(1+EXP((LN(1+Assumptions!$C$60)-0.5*Assumptions!$C$61^2)+Assumptions!$C$61*((RAND()+RAND()+RAND()+RAND()+RAND()+RAND()+RAND()+RAND()+RAND()+RAND()+RAND()+RAND())-6))-1)+Liquidity_30Y!L13)</x:f>
        <x:v>899103.2362016884</x:v>
      </x:c>
      <x:c r="L423" s="16" t="n">
        <x:f>MAX(0,K423*(1+EXP((LN(1+Assumptions!$C$60)-0.5*Assumptions!$C$61^2)+Assumptions!$C$61*((RAND()+RAND()+RAND()+RAND()+RAND()+RAND()+RAND()+RAND()+RAND()+RAND()+RAND()+RAND())-6))-1)+Liquidity_30Y!M13)</x:f>
        <x:v>930799.1846456723</x:v>
      </x:c>
      <x:c r="M423" s="16" t="n">
        <x:f>MAX(0,L423*(1+EXP((LN(1+Assumptions!$C$60)-0.5*Assumptions!$C$61^2)+Assumptions!$C$61*((RAND()+RAND()+RAND()+RAND()+RAND()+RAND()+RAND()+RAND()+RAND()+RAND()+RAND()+RAND())-6))-1)+Liquidity_30Y!N13)</x:f>
        <x:v>992447.1871688423</x:v>
      </x:c>
      <x:c r="N423" s="16" t="n">
        <x:f>MAX(0,M423*(1+EXP((LN(1+Assumptions!$C$60)-0.5*Assumptions!$C$61^2)+Assumptions!$C$61*((RAND()+RAND()+RAND()+RAND()+RAND()+RAND()+RAND()+RAND()+RAND()+RAND()+RAND()+RAND())-6))-1)+Liquidity_30Y!O13)</x:f>
        <x:v>1209430.8436551525</x:v>
      </x:c>
      <x:c r="O423" s="16" t="n">
        <x:f>MAX(0,N423*(1+EXP((LN(1+Assumptions!$C$60)-0.5*Assumptions!$C$61^2)+Assumptions!$C$61*((RAND()+RAND()+RAND()+RAND()+RAND()+RAND()+RAND()+RAND()+RAND()+RAND()+RAND()+RAND())-6))-1)+Liquidity_30Y!P13)</x:f>
        <x:v>1142407.8967288523</x:v>
      </x:c>
      <x:c r="P423" s="16" t="n">
        <x:f>MAX(0,O423*(1+EXP((LN(1+Assumptions!$C$60)-0.5*Assumptions!$C$61^2)+Assumptions!$C$61*((RAND()+RAND()+RAND()+RAND()+RAND()+RAND()+RAND()+RAND()+RAND()+RAND()+RAND()+RAND())-6))-1)+Liquidity_30Y!Q13)</x:f>
        <x:v>1223324.1610628758</x:v>
      </x:c>
      <x:c r="Q423" s="16" t="n">
        <x:f>MAX(0,P423*(1+EXP((LN(1+Assumptions!$C$60)-0.5*Assumptions!$C$61^2)+Assumptions!$C$61*((RAND()+RAND()+RAND()+RAND()+RAND()+RAND()+RAND()+RAND()+RAND()+RAND()+RAND()+RAND())-6))-1)+Liquidity_30Y!R13)</x:f>
        <x:v>1515812.200562355</x:v>
      </x:c>
      <x:c r="R423" s="16" t="n">
        <x:f>MAX(0,Q423*(1+EXP((LN(1+Assumptions!$C$60)-0.5*Assumptions!$C$61^2)+Assumptions!$C$61*((RAND()+RAND()+RAND()+RAND()+RAND()+RAND()+RAND()+RAND()+RAND()+RAND()+RAND()+RAND())-6))-1)+Liquidity_30Y!S13)</x:f>
        <x:v>1514448.9546915225</x:v>
      </x:c>
      <x:c r="S423" s="16" t="n">
        <x:f>MAX(0,R423*(1+EXP((LN(1+Assumptions!$C$60)-0.5*Assumptions!$C$61^2)+Assumptions!$C$61*((RAND()+RAND()+RAND()+RAND()+RAND()+RAND()+RAND()+RAND()+RAND()+RAND()+RAND()+RAND())-6))-1)+Liquidity_30Y!T13)</x:f>
        <x:v>1489149.698222677</x:v>
      </x:c>
      <x:c r="T423" s="16" t="n">
        <x:f>MAX(0,S423*(1+EXP((LN(1+Assumptions!$C$60)-0.5*Assumptions!$C$61^2)+Assumptions!$C$61*((RAND()+RAND()+RAND()+RAND()+RAND()+RAND()+RAND()+RAND()+RAND()+RAND()+RAND()+RAND())-6))-1)+Liquidity_30Y!U13)</x:f>
        <x:v>1342012.672358152</x:v>
      </x:c>
      <x:c r="U423" s="16" t="n">
        <x:f>MAX(0,T423*(1+EXP((LN(1+Assumptions!$C$60)-0.5*Assumptions!$C$61^2)+Assumptions!$C$61*((RAND()+RAND()+RAND()+RAND()+RAND()+RAND()+RAND()+RAND()+RAND()+RAND()+RAND()+RAND())-6))-1)+Liquidity_30Y!V13)</x:f>
        <x:v>1284356.1657690082</x:v>
      </x:c>
      <x:c r="V423" s="16" t="n">
        <x:f>MAX(0,U423*(1+EXP((LN(1+Assumptions!$C$60)-0.5*Assumptions!$C$61^2)+Assumptions!$C$61*((RAND()+RAND()+RAND()+RAND()+RAND()+RAND()+RAND()+RAND()+RAND()+RAND()+RAND()+RAND())-6))-1)+Liquidity_30Y!W13)</x:f>
        <x:v>1405360.5337548612</x:v>
      </x:c>
      <x:c r="W423" s="16" t="n">
        <x:f>MAX(0,V423*(1+EXP((LN(1+Assumptions!$C$60)-0.5*Assumptions!$C$61^2)+Assumptions!$C$61*((RAND()+RAND()+RAND()+RAND()+RAND()+RAND()+RAND()+RAND()+RAND()+RAND()+RAND()+RAND())-6))-1)+Liquidity_30Y!X13)</x:f>
        <x:v>1544645.164954085</x:v>
      </x:c>
      <x:c r="X423" s="16" t="n">
        <x:f>MAX(0,W423*(1+EXP((LN(1+Assumptions!$C$60)-0.5*Assumptions!$C$61^2)+Assumptions!$C$61*((RAND()+RAND()+RAND()+RAND()+RAND()+RAND()+RAND()+RAND()+RAND()+RAND()+RAND()+RAND())-6))-1)+Liquidity_30Y!Y13)</x:f>
        <x:v>2316579.576682262</x:v>
      </x:c>
      <x:c r="Y423" s="16" t="n">
        <x:f>MAX(0,X423*(1+EXP((LN(1+Assumptions!$C$60)-0.5*Assumptions!$C$61^2)+Assumptions!$C$61*((RAND()+RAND()+RAND()+RAND()+RAND()+RAND()+RAND()+RAND()+RAND()+RAND()+RAND()+RAND())-6))-1)+Liquidity_30Y!Z13)</x:f>
        <x:v>2533890.4402911514</x:v>
      </x:c>
      <x:c r="Z423" s="16" t="n">
        <x:f>MAX(0,Y423*(1+EXP((LN(1+Assumptions!$C$60)-0.5*Assumptions!$C$61^2)+Assumptions!$C$61*((RAND()+RAND()+RAND()+RAND()+RAND()+RAND()+RAND()+RAND()+RAND()+RAND()+RAND()+RAND())-6))-1)+Liquidity_30Y!AA13)</x:f>
        <x:v>2506620.8802182334</x:v>
      </x:c>
      <x:c r="AA423" s="16" t="n">
        <x:f>MAX(0,Z423*(1+EXP((LN(1+Assumptions!$C$60)-0.5*Assumptions!$C$61^2)+Assumptions!$C$61*((RAND()+RAND()+RAND()+RAND()+RAND()+RAND()+RAND()+RAND()+RAND()+RAND()+RAND()+RAND())-6))-1)+Liquidity_30Y!AB13)</x:f>
        <x:v>2924469.1178349038</x:v>
      </x:c>
      <x:c r="AB423" s="16" t="n">
        <x:f>MAX(0,AA423*(1+EXP((LN(1+Assumptions!$C$60)-0.5*Assumptions!$C$61^2)+Assumptions!$C$61*((RAND()+RAND()+RAND()+RAND()+RAND()+RAND()+RAND()+RAND()+RAND()+RAND()+RAND()+RAND())-6))-1)+Liquidity_30Y!AC13)</x:f>
        <x:v>3617079.9956446644</x:v>
      </x:c>
      <x:c r="AC423" s="16" t="n">
        <x:f>MAX(0,AB423*(1+EXP((LN(1+Assumptions!$C$60)-0.5*Assumptions!$C$61^2)+Assumptions!$C$61*((RAND()+RAND()+RAND()+RAND()+RAND()+RAND()+RAND()+RAND()+RAND()+RAND()+RAND()+RAND())-6))-1)+Liquidity_30Y!AD13)</x:f>
        <x:v>4274183.984932449</x:v>
      </x:c>
      <x:c r="AD423" s="16" t="n">
        <x:f>MAX(0,AC423*(1+EXP((LN(1+Assumptions!$C$60)-0.5*Assumptions!$C$61^2)+Assumptions!$C$61*((RAND()+RAND()+RAND()+RAND()+RAND()+RAND()+RAND()+RAND()+RAND()+RAND()+RAND()+RAND())-6))-1)+Liquidity_30Y!AE13)</x:f>
        <x:v>4529039.5099344505</x:v>
      </x:c>
      <x:c r="AE423" s="16" t="n">
        <x:f>MAX(0,AD423*(1+EXP((LN(1+Assumptions!$C$60)-0.5*Assumptions!$C$61^2)+Assumptions!$C$61*((RAND()+RAND()+RAND()+RAND()+RAND()+RAND()+RAND()+RAND()+RAND()+RAND()+RAND()+RAND())-6))-1)+Liquidity_30Y!AF13)</x:f>
        <x:v>5322857.678834067</x:v>
      </x:c>
      <x:c r="AF423" s="16" t="n">
        <x:f>MAX(0,AE423*(1+EXP((LN(1+Assumptions!$C$60)-0.5*Assumptions!$C$61^2)+Assumptions!$C$61*((RAND()+RAND()+RAND()+RAND()+RAND()+RAND()+RAND()+RAND()+RAND()+RAND()+RAND()+RAND())-6))-1)+Liquidity_30Y!AG13)</x:f>
        <x:v>6106249.300015155</x:v>
      </x:c>
    </x:row>
    <x:row r="424">
      <x:c r="A424" s="39">
        <x:v>420</x:v>
      </x:c>
      <x:c r="B424" s="16" t="n">
        <x:f>Liquidity_30Y!C14</x:f>
        <x:v>1029031.25</x:v>
      </x:c>
      <x:c r="C424" s="16" t="n">
        <x:f>MAX(0,B424*(1+EXP((LN(1+Assumptions!$C$60)-0.5*Assumptions!$C$61^2)+Assumptions!$C$61*((RAND()+RAND()+RAND()+RAND()+RAND()+RAND()+RAND()+RAND()+RAND()+RAND()+RAND()+RAND())-6))-1)+Liquidity_30Y!D13)</x:f>
        <x:v>1151370.1881776392</x:v>
      </x:c>
      <x:c r="D424" s="16" t="n">
        <x:f>MAX(0,C424*(1+EXP((LN(1+Assumptions!$C$60)-0.5*Assumptions!$C$61^2)+Assumptions!$C$61*((RAND()+RAND()+RAND()+RAND()+RAND()+RAND()+RAND()+RAND()+RAND()+RAND()+RAND()+RAND())-6))-1)+Liquidity_30Y!E13)</x:f>
        <x:v>1123967.2113568762</x:v>
      </x:c>
      <x:c r="E424" s="16" t="n">
        <x:f>MAX(0,D424*(1+EXP((LN(1+Assumptions!$C$60)-0.5*Assumptions!$C$61^2)+Assumptions!$C$61*((RAND()+RAND()+RAND()+RAND()+RAND()+RAND()+RAND()+RAND()+RAND()+RAND()+RAND()+RAND())-6))-1)+Liquidity_30Y!F13)</x:f>
        <x:v>1327992.6132692792</x:v>
      </x:c>
      <x:c r="F424" s="16" t="n">
        <x:f>MAX(0,E424*(1+EXP((LN(1+Assumptions!$C$60)-0.5*Assumptions!$C$61^2)+Assumptions!$C$61*((RAND()+RAND()+RAND()+RAND()+RAND()+RAND()+RAND()+RAND()+RAND()+RAND()+RAND()+RAND())-6))-1)+Liquidity_30Y!G13)</x:f>
        <x:v>1334121.715345403</x:v>
      </x:c>
      <x:c r="G424" s="16" t="n">
        <x:f>MAX(0,F424*(1+EXP((LN(1+Assumptions!$C$60)-0.5*Assumptions!$C$61^2)+Assumptions!$C$61*((RAND()+RAND()+RAND()+RAND()+RAND()+RAND()+RAND()+RAND()+RAND()+RAND()+RAND()+RAND())-6))-1)+Liquidity_30Y!H13)</x:f>
        <x:v>1641547.9014892841</x:v>
      </x:c>
      <x:c r="H424" s="16" t="n">
        <x:f>MAX(0,G424*(1+EXP((LN(1+Assumptions!$C$60)-0.5*Assumptions!$C$61^2)+Assumptions!$C$61*((RAND()+RAND()+RAND()+RAND()+RAND()+RAND()+RAND()+RAND()+RAND()+RAND()+RAND()+RAND())-6))-1)+Liquidity_30Y!I13)</x:f>
        <x:v>1673826.5794468245</x:v>
      </x:c>
      <x:c r="I424" s="16" t="n">
        <x:f>MAX(0,H424*(1+EXP((LN(1+Assumptions!$C$60)-0.5*Assumptions!$C$61^2)+Assumptions!$C$61*((RAND()+RAND()+RAND()+RAND()+RAND()+RAND()+RAND()+RAND()+RAND()+RAND()+RAND()+RAND())-6))-1)+Liquidity_30Y!J13)</x:f>
        <x:v>1760818.9998854364</x:v>
      </x:c>
      <x:c r="J424" s="16" t="n">
        <x:f>MAX(0,I424*(1+EXP((LN(1+Assumptions!$C$60)-0.5*Assumptions!$C$61^2)+Assumptions!$C$61*((RAND()+RAND()+RAND()+RAND()+RAND()+RAND()+RAND()+RAND()+RAND()+RAND()+RAND()+RAND())-6))-1)+Liquidity_30Y!K13)</x:f>
        <x:v>2089578.2653203034</x:v>
      </x:c>
      <x:c r="K424" s="16" t="n">
        <x:f>MAX(0,J424*(1+EXP((LN(1+Assumptions!$C$60)-0.5*Assumptions!$C$61^2)+Assumptions!$C$61*((RAND()+RAND()+RAND()+RAND()+RAND()+RAND()+RAND()+RAND()+RAND()+RAND()+RAND()+RAND())-6))-1)+Liquidity_30Y!L13)</x:f>
        <x:v>2226773.158856756</x:v>
      </x:c>
      <x:c r="L424" s="16" t="n">
        <x:f>MAX(0,K424*(1+EXP((LN(1+Assumptions!$C$60)-0.5*Assumptions!$C$61^2)+Assumptions!$C$61*((RAND()+RAND()+RAND()+RAND()+RAND()+RAND()+RAND()+RAND()+RAND()+RAND()+RAND()+RAND())-6))-1)+Liquidity_30Y!M13)</x:f>
        <x:v>1769581.3422305707</x:v>
      </x:c>
      <x:c r="M424" s="16" t="n">
        <x:f>MAX(0,L424*(1+EXP((LN(1+Assumptions!$C$60)-0.5*Assumptions!$C$61^2)+Assumptions!$C$61*((RAND()+RAND()+RAND()+RAND()+RAND()+RAND()+RAND()+RAND()+RAND()+RAND()+RAND()+RAND())-6))-1)+Liquidity_30Y!N13)</x:f>
        <x:v>1727657.462735702</x:v>
      </x:c>
      <x:c r="N424" s="16" t="n">
        <x:f>MAX(0,M424*(1+EXP((LN(1+Assumptions!$C$60)-0.5*Assumptions!$C$61^2)+Assumptions!$C$61*((RAND()+RAND()+RAND()+RAND()+RAND()+RAND()+RAND()+RAND()+RAND()+RAND()+RAND()+RAND())-6))-1)+Liquidity_30Y!O13)</x:f>
        <x:v>1736806.9074992826</x:v>
      </x:c>
      <x:c r="O424" s="16" t="n">
        <x:f>MAX(0,N424*(1+EXP((LN(1+Assumptions!$C$60)-0.5*Assumptions!$C$61^2)+Assumptions!$C$61*((RAND()+RAND()+RAND()+RAND()+RAND()+RAND()+RAND()+RAND()+RAND()+RAND()+RAND()+RAND())-6))-1)+Liquidity_30Y!P13)</x:f>
        <x:v>1496167.2452077381</x:v>
      </x:c>
      <x:c r="P424" s="16" t="n">
        <x:f>MAX(0,O424*(1+EXP((LN(1+Assumptions!$C$60)-0.5*Assumptions!$C$61^2)+Assumptions!$C$61*((RAND()+RAND()+RAND()+RAND()+RAND()+RAND()+RAND()+RAND()+RAND()+RAND()+RAND()+RAND())-6))-1)+Liquidity_30Y!Q13)</x:f>
        <x:v>1839162.7327843548</x:v>
      </x:c>
      <x:c r="Q424" s="16" t="n">
        <x:f>MAX(0,P424*(1+EXP((LN(1+Assumptions!$C$60)-0.5*Assumptions!$C$61^2)+Assumptions!$C$61*((RAND()+RAND()+RAND()+RAND()+RAND()+RAND()+RAND()+RAND()+RAND()+RAND()+RAND()+RAND())-6))-1)+Liquidity_30Y!R13)</x:f>
        <x:v>1550226.4360305425</x:v>
      </x:c>
      <x:c r="R424" s="16" t="n">
        <x:f>MAX(0,Q424*(1+EXP((LN(1+Assumptions!$C$60)-0.5*Assumptions!$C$61^2)+Assumptions!$C$61*((RAND()+RAND()+RAND()+RAND()+RAND()+RAND()+RAND()+RAND()+RAND()+RAND()+RAND()+RAND())-6))-1)+Liquidity_30Y!S13)</x:f>
        <x:v>1498419.7958904395</x:v>
      </x:c>
      <x:c r="S424" s="16" t="n">
        <x:f>MAX(0,R424*(1+EXP((LN(1+Assumptions!$C$60)-0.5*Assumptions!$C$61^2)+Assumptions!$C$61*((RAND()+RAND()+RAND()+RAND()+RAND()+RAND()+RAND()+RAND()+RAND()+RAND()+RAND()+RAND())-6))-1)+Liquidity_30Y!T13)</x:f>
        <x:v>1738468.789289619</x:v>
      </x:c>
      <x:c r="T424" s="16" t="n">
        <x:f>MAX(0,S424*(1+EXP((LN(1+Assumptions!$C$60)-0.5*Assumptions!$C$61^2)+Assumptions!$C$61*((RAND()+RAND()+RAND()+RAND()+RAND()+RAND()+RAND()+RAND()+RAND()+RAND()+RAND()+RAND())-6))-1)+Liquidity_30Y!U13)</x:f>
        <x:v>1969271.981133624</x:v>
      </x:c>
      <x:c r="U424" s="16" t="n">
        <x:f>MAX(0,T424*(1+EXP((LN(1+Assumptions!$C$60)-0.5*Assumptions!$C$61^2)+Assumptions!$C$61*((RAND()+RAND()+RAND()+RAND()+RAND()+RAND()+RAND()+RAND()+RAND()+RAND()+RAND()+RAND())-6))-1)+Liquidity_30Y!V13)</x:f>
        <x:v>1761341.5707028515</x:v>
      </x:c>
      <x:c r="V424" s="16" t="n">
        <x:f>MAX(0,U424*(1+EXP((LN(1+Assumptions!$C$60)-0.5*Assumptions!$C$61^2)+Assumptions!$C$61*((RAND()+RAND()+RAND()+RAND()+RAND()+RAND()+RAND()+RAND()+RAND()+RAND()+RAND()+RAND())-6))-1)+Liquidity_30Y!W13)</x:f>
        <x:v>1973819.9748743263</x:v>
      </x:c>
      <x:c r="W424" s="16" t="n">
        <x:f>MAX(0,V424*(1+EXP((LN(1+Assumptions!$C$60)-0.5*Assumptions!$C$61^2)+Assumptions!$C$61*((RAND()+RAND()+RAND()+RAND()+RAND()+RAND()+RAND()+RAND()+RAND()+RAND()+RAND()+RAND())-6))-1)+Liquidity_30Y!X13)</x:f>
        <x:v>2250417.995931005</x:v>
      </x:c>
      <x:c r="X424" s="16" t="n">
        <x:f>MAX(0,W424*(1+EXP((LN(1+Assumptions!$C$60)-0.5*Assumptions!$C$61^2)+Assumptions!$C$61*((RAND()+RAND()+RAND()+RAND()+RAND()+RAND()+RAND()+RAND()+RAND()+RAND()+RAND()+RAND())-6))-1)+Liquidity_30Y!Y13)</x:f>
        <x:v>2436901.7538628876</x:v>
      </x:c>
      <x:c r="Y424" s="16" t="n">
        <x:f>MAX(0,X424*(1+EXP((LN(1+Assumptions!$C$60)-0.5*Assumptions!$C$61^2)+Assumptions!$C$61*((RAND()+RAND()+RAND()+RAND()+RAND()+RAND()+RAND()+RAND()+RAND()+RAND()+RAND()+RAND())-6))-1)+Liquidity_30Y!Z13)</x:f>
        <x:v>2128043.900890736</x:v>
      </x:c>
      <x:c r="Z424" s="16" t="n">
        <x:f>MAX(0,Y424*(1+EXP((LN(1+Assumptions!$C$60)-0.5*Assumptions!$C$61^2)+Assumptions!$C$61*((RAND()+RAND()+RAND()+RAND()+RAND()+RAND()+RAND()+RAND()+RAND()+RAND()+RAND()+RAND())-6))-1)+Liquidity_30Y!AA13)</x:f>
        <x:v>1955981.638112058</x:v>
      </x:c>
      <x:c r="AA424" s="16" t="n">
        <x:f>MAX(0,Z424*(1+EXP((LN(1+Assumptions!$C$60)-0.5*Assumptions!$C$61^2)+Assumptions!$C$61*((RAND()+RAND()+RAND()+RAND()+RAND()+RAND()+RAND()+RAND()+RAND()+RAND()+RAND()+RAND())-6))-1)+Liquidity_30Y!AB13)</x:f>
        <x:v>2353784.512097899</x:v>
      </x:c>
      <x:c r="AB424" s="16" t="n">
        <x:f>MAX(0,AA424*(1+EXP((LN(1+Assumptions!$C$60)-0.5*Assumptions!$C$61^2)+Assumptions!$C$61*((RAND()+RAND()+RAND()+RAND()+RAND()+RAND()+RAND()+RAND()+RAND()+RAND()+RAND()+RAND())-6))-1)+Liquidity_30Y!AC13)</x:f>
        <x:v>2271135.4920578217</x:v>
      </x:c>
      <x:c r="AC424" s="16" t="n">
        <x:f>MAX(0,AB424*(1+EXP((LN(1+Assumptions!$C$60)-0.5*Assumptions!$C$61^2)+Assumptions!$C$61*((RAND()+RAND()+RAND()+RAND()+RAND()+RAND()+RAND()+RAND()+RAND()+RAND()+RAND()+RAND())-6))-1)+Liquidity_30Y!AD13)</x:f>
        <x:v>1746735.9163123511</x:v>
      </x:c>
      <x:c r="AD424" s="16" t="n">
        <x:f>MAX(0,AC424*(1+EXP((LN(1+Assumptions!$C$60)-0.5*Assumptions!$C$61^2)+Assumptions!$C$61*((RAND()+RAND()+RAND()+RAND()+RAND()+RAND()+RAND()+RAND()+RAND()+RAND()+RAND()+RAND())-6))-1)+Liquidity_30Y!AE13)</x:f>
        <x:v>1718034.969767754</x:v>
      </x:c>
      <x:c r="AE424" s="16" t="n">
        <x:f>MAX(0,AD424*(1+EXP((LN(1+Assumptions!$C$60)-0.5*Assumptions!$C$61^2)+Assumptions!$C$61*((RAND()+RAND()+RAND()+RAND()+RAND()+RAND()+RAND()+RAND()+RAND()+RAND()+RAND()+RAND())-6))-1)+Liquidity_30Y!AF13)</x:f>
        <x:v>1930769.731927419</x:v>
      </x:c>
      <x:c r="AF424" s="16" t="n">
        <x:f>MAX(0,AE424*(1+EXP((LN(1+Assumptions!$C$60)-0.5*Assumptions!$C$61^2)+Assumptions!$C$61*((RAND()+RAND()+RAND()+RAND()+RAND()+RAND()+RAND()+RAND()+RAND()+RAND()+RAND()+RAND())-6))-1)+Liquidity_30Y!AG13)</x:f>
        <x:v>1631270.5739016829</x:v>
      </x:c>
    </x:row>
    <x:row r="425">
      <x:c r="A425" s="39">
        <x:v>421</x:v>
      </x:c>
      <x:c r="B425" s="16" t="n">
        <x:f>Liquidity_30Y!C14</x:f>
        <x:v>1029031.25</x:v>
      </x:c>
      <x:c r="C425" s="16" t="n">
        <x:f>MAX(0,B425*(1+EXP((LN(1+Assumptions!$C$60)-0.5*Assumptions!$C$61^2)+Assumptions!$C$61*((RAND()+RAND()+RAND()+RAND()+RAND()+RAND()+RAND()+RAND()+RAND()+RAND()+RAND()+RAND())-6))-1)+Liquidity_30Y!D13)</x:f>
        <x:v>1026873.0612298892</x:v>
      </x:c>
      <x:c r="D425" s="16" t="n">
        <x:f>MAX(0,C425*(1+EXP((LN(1+Assumptions!$C$60)-0.5*Assumptions!$C$61^2)+Assumptions!$C$61*((RAND()+RAND()+RAND()+RAND()+RAND()+RAND()+RAND()+RAND()+RAND()+RAND()+RAND()+RAND())-6))-1)+Liquidity_30Y!E13)</x:f>
        <x:v>1089616.8905820898</x:v>
      </x:c>
      <x:c r="E425" s="16" t="n">
        <x:f>MAX(0,D425*(1+EXP((LN(1+Assumptions!$C$60)-0.5*Assumptions!$C$61^2)+Assumptions!$C$61*((RAND()+RAND()+RAND()+RAND()+RAND()+RAND()+RAND()+RAND()+RAND()+RAND()+RAND()+RAND())-6))-1)+Liquidity_30Y!F13)</x:f>
        <x:v>1385574.5280946437</x:v>
      </x:c>
      <x:c r="F425" s="16" t="n">
        <x:f>MAX(0,E425*(1+EXP((LN(1+Assumptions!$C$60)-0.5*Assumptions!$C$61^2)+Assumptions!$C$61*((RAND()+RAND()+RAND()+RAND()+RAND()+RAND()+RAND()+RAND()+RAND()+RAND()+RAND()+RAND())-6))-1)+Liquidity_30Y!G13)</x:f>
        <x:v>1440318.5896555039</x:v>
      </x:c>
      <x:c r="G425" s="16" t="n">
        <x:f>MAX(0,F425*(1+EXP((LN(1+Assumptions!$C$60)-0.5*Assumptions!$C$61^2)+Assumptions!$C$61*((RAND()+RAND()+RAND()+RAND()+RAND()+RAND()+RAND()+RAND()+RAND()+RAND()+RAND()+RAND())-6))-1)+Liquidity_30Y!H13)</x:f>
        <x:v>1928010.587761738</x:v>
      </x:c>
      <x:c r="H425" s="16" t="n">
        <x:f>MAX(0,G425*(1+EXP((LN(1+Assumptions!$C$60)-0.5*Assumptions!$C$61^2)+Assumptions!$C$61*((RAND()+RAND()+RAND()+RAND()+RAND()+RAND()+RAND()+RAND()+RAND()+RAND()+RAND()+RAND())-6))-1)+Liquidity_30Y!I13)</x:f>
        <x:v>1751679.9466112682</x:v>
      </x:c>
      <x:c r="I425" s="16" t="n">
        <x:f>MAX(0,H425*(1+EXP((LN(1+Assumptions!$C$60)-0.5*Assumptions!$C$61^2)+Assumptions!$C$61*((RAND()+RAND()+RAND()+RAND()+RAND()+RAND()+RAND()+RAND()+RAND()+RAND()+RAND()+RAND())-6))-1)+Liquidity_30Y!J13)</x:f>
        <x:v>1634836.5217041099</x:v>
      </x:c>
      <x:c r="J425" s="16" t="n">
        <x:f>MAX(0,I425*(1+EXP((LN(1+Assumptions!$C$60)-0.5*Assumptions!$C$61^2)+Assumptions!$C$61*((RAND()+RAND()+RAND()+RAND()+RAND()+RAND()+RAND()+RAND()+RAND()+RAND()+RAND()+RAND())-6))-1)+Liquidity_30Y!K13)</x:f>
        <x:v>1573757.1964076902</x:v>
      </x:c>
      <x:c r="K425" s="16" t="n">
        <x:f>MAX(0,J425*(1+EXP((LN(1+Assumptions!$C$60)-0.5*Assumptions!$C$61^2)+Assumptions!$C$61*((RAND()+RAND()+RAND()+RAND()+RAND()+RAND()+RAND()+RAND()+RAND()+RAND()+RAND()+RAND())-6))-1)+Liquidity_30Y!L13)</x:f>
        <x:v>1473798.530141611</x:v>
      </x:c>
      <x:c r="L425" s="16" t="n">
        <x:f>MAX(0,K425*(1+EXP((LN(1+Assumptions!$C$60)-0.5*Assumptions!$C$61^2)+Assumptions!$C$61*((RAND()+RAND()+RAND()+RAND()+RAND()+RAND()+RAND()+RAND()+RAND()+RAND()+RAND()+RAND())-6))-1)+Liquidity_30Y!M13)</x:f>
        <x:v>1275255.5705946486</x:v>
      </x:c>
      <x:c r="M425" s="16" t="n">
        <x:f>MAX(0,L425*(1+EXP((LN(1+Assumptions!$C$60)-0.5*Assumptions!$C$61^2)+Assumptions!$C$61*((RAND()+RAND()+RAND()+RAND()+RAND()+RAND()+RAND()+RAND()+RAND()+RAND()+RAND()+RAND())-6))-1)+Liquidity_30Y!N13)</x:f>
        <x:v>1593168.6901940452</x:v>
      </x:c>
      <x:c r="N425" s="16" t="n">
        <x:f>MAX(0,M425*(1+EXP((LN(1+Assumptions!$C$60)-0.5*Assumptions!$C$61^2)+Assumptions!$C$61*((RAND()+RAND()+RAND()+RAND()+RAND()+RAND()+RAND()+RAND()+RAND()+RAND()+RAND()+RAND())-6))-1)+Liquidity_30Y!O13)</x:f>
        <x:v>1365646.8903875912</x:v>
      </x:c>
      <x:c r="O425" s="16" t="n">
        <x:f>MAX(0,N425*(1+EXP((LN(1+Assumptions!$C$60)-0.5*Assumptions!$C$61^2)+Assumptions!$C$61*((RAND()+RAND()+RAND()+RAND()+RAND()+RAND()+RAND()+RAND()+RAND()+RAND()+RAND()+RAND())-6))-1)+Liquidity_30Y!P13)</x:f>
        <x:v>1627722.4812304922</x:v>
      </x:c>
      <x:c r="P425" s="16" t="n">
        <x:f>MAX(0,O425*(1+EXP((LN(1+Assumptions!$C$60)-0.5*Assumptions!$C$61^2)+Assumptions!$C$61*((RAND()+RAND()+RAND()+RAND()+RAND()+RAND()+RAND()+RAND()+RAND()+RAND()+RAND()+RAND())-6))-1)+Liquidity_30Y!Q13)</x:f>
        <x:v>1606075.4036420959</x:v>
      </x:c>
      <x:c r="Q425" s="16" t="n">
        <x:f>MAX(0,P425*(1+EXP((LN(1+Assumptions!$C$60)-0.5*Assumptions!$C$61^2)+Assumptions!$C$61*((RAND()+RAND()+RAND()+RAND()+RAND()+RAND()+RAND()+RAND()+RAND()+RAND()+RAND()+RAND())-6))-1)+Liquidity_30Y!R13)</x:f>
        <x:v>1792169.2354956972</x:v>
      </x:c>
      <x:c r="R425" s="16" t="n">
        <x:f>MAX(0,Q425*(1+EXP((LN(1+Assumptions!$C$60)-0.5*Assumptions!$C$61^2)+Assumptions!$C$61*((RAND()+RAND()+RAND()+RAND()+RAND()+RAND()+RAND()+RAND()+RAND()+RAND()+RAND()+RAND())-6))-1)+Liquidity_30Y!S13)</x:f>
        <x:v>1822020.9642478891</x:v>
      </x:c>
      <x:c r="S425" s="16" t="n">
        <x:f>MAX(0,R425*(1+EXP((LN(1+Assumptions!$C$60)-0.5*Assumptions!$C$61^2)+Assumptions!$C$61*((RAND()+RAND()+RAND()+RAND()+RAND()+RAND()+RAND()+RAND()+RAND()+RAND()+RAND()+RAND())-6))-1)+Liquidity_30Y!T13)</x:f>
        <x:v>2374115.441291144</x:v>
      </x:c>
      <x:c r="T425" s="16" t="n">
        <x:f>MAX(0,S425*(1+EXP((LN(1+Assumptions!$C$60)-0.5*Assumptions!$C$61^2)+Assumptions!$C$61*((RAND()+RAND()+RAND()+RAND()+RAND()+RAND()+RAND()+RAND()+RAND()+RAND()+RAND()+RAND())-6))-1)+Liquidity_30Y!U13)</x:f>
        <x:v>2898376.661697171</x:v>
      </x:c>
      <x:c r="U425" s="16" t="n">
        <x:f>MAX(0,T425*(1+EXP((LN(1+Assumptions!$C$60)-0.5*Assumptions!$C$61^2)+Assumptions!$C$61*((RAND()+RAND()+RAND()+RAND()+RAND()+RAND()+RAND()+RAND()+RAND()+RAND()+RAND()+RAND())-6))-1)+Liquidity_30Y!V13)</x:f>
        <x:v>3265114.618951771</x:v>
      </x:c>
      <x:c r="V425" s="16" t="n">
        <x:f>MAX(0,U425*(1+EXP((LN(1+Assumptions!$C$60)-0.5*Assumptions!$C$61^2)+Assumptions!$C$61*((RAND()+RAND()+RAND()+RAND()+RAND()+RAND()+RAND()+RAND()+RAND()+RAND()+RAND()+RAND())-6))-1)+Liquidity_30Y!W13)</x:f>
        <x:v>4320771.767953461</x:v>
      </x:c>
      <x:c r="W425" s="16" t="n">
        <x:f>MAX(0,V425*(1+EXP((LN(1+Assumptions!$C$60)-0.5*Assumptions!$C$61^2)+Assumptions!$C$61*((RAND()+RAND()+RAND()+RAND()+RAND()+RAND()+RAND()+RAND()+RAND()+RAND()+RAND()+RAND())-6))-1)+Liquidity_30Y!X13)</x:f>
        <x:v>4771046.345523991</x:v>
      </x:c>
      <x:c r="X425" s="16" t="n">
        <x:f>MAX(0,W425*(1+EXP((LN(1+Assumptions!$C$60)-0.5*Assumptions!$C$61^2)+Assumptions!$C$61*((RAND()+RAND()+RAND()+RAND()+RAND()+RAND()+RAND()+RAND()+RAND()+RAND()+RAND()+RAND())-6))-1)+Liquidity_30Y!Y13)</x:f>
        <x:v>3812462.61971156</x:v>
      </x:c>
      <x:c r="Y425" s="16" t="n">
        <x:f>MAX(0,X425*(1+EXP((LN(1+Assumptions!$C$60)-0.5*Assumptions!$C$61^2)+Assumptions!$C$61*((RAND()+RAND()+RAND()+RAND()+RAND()+RAND()+RAND()+RAND()+RAND()+RAND()+RAND()+RAND())-6))-1)+Liquidity_30Y!Z13)</x:f>
        <x:v>4095579.7023554165</x:v>
      </x:c>
      <x:c r="Z425" s="16" t="n">
        <x:f>MAX(0,Y425*(1+EXP((LN(1+Assumptions!$C$60)-0.5*Assumptions!$C$61^2)+Assumptions!$C$61*((RAND()+RAND()+RAND()+RAND()+RAND()+RAND()+RAND()+RAND()+RAND()+RAND()+RAND()+RAND())-6))-1)+Liquidity_30Y!AA13)</x:f>
        <x:v>3259803.62599846</x:v>
      </x:c>
      <x:c r="AA425" s="16" t="n">
        <x:f>MAX(0,Z425*(1+EXP((LN(1+Assumptions!$C$60)-0.5*Assumptions!$C$61^2)+Assumptions!$C$61*((RAND()+RAND()+RAND()+RAND()+RAND()+RAND()+RAND()+RAND()+RAND()+RAND()+RAND()+RAND())-6))-1)+Liquidity_30Y!AB13)</x:f>
        <x:v>3920431.536065409</x:v>
      </x:c>
      <x:c r="AB425" s="16" t="n">
        <x:f>MAX(0,AA425*(1+EXP((LN(1+Assumptions!$C$60)-0.5*Assumptions!$C$61^2)+Assumptions!$C$61*((RAND()+RAND()+RAND()+RAND()+RAND()+RAND()+RAND()+RAND()+RAND()+RAND()+RAND()+RAND())-6))-1)+Liquidity_30Y!AC13)</x:f>
        <x:v>4261267.32770658</x:v>
      </x:c>
      <x:c r="AC425" s="16" t="n">
        <x:f>MAX(0,AB425*(1+EXP((LN(1+Assumptions!$C$60)-0.5*Assumptions!$C$61^2)+Assumptions!$C$61*((RAND()+RAND()+RAND()+RAND()+RAND()+RAND()+RAND()+RAND()+RAND()+RAND()+RAND()+RAND())-6))-1)+Liquidity_30Y!AD13)</x:f>
        <x:v>4602409.881993481</x:v>
      </x:c>
      <x:c r="AD425" s="16" t="n">
        <x:f>MAX(0,AC425*(1+EXP((LN(1+Assumptions!$C$60)-0.5*Assumptions!$C$61^2)+Assumptions!$C$61*((RAND()+RAND()+RAND()+RAND()+RAND()+RAND()+RAND()+RAND()+RAND()+RAND()+RAND()+RAND())-6))-1)+Liquidity_30Y!AE13)</x:f>
        <x:v>4411613.01553859</x:v>
      </x:c>
      <x:c r="AE425" s="16" t="n">
        <x:f>MAX(0,AD425*(1+EXP((LN(1+Assumptions!$C$60)-0.5*Assumptions!$C$61^2)+Assumptions!$C$61*((RAND()+RAND()+RAND()+RAND()+RAND()+RAND()+RAND()+RAND()+RAND()+RAND()+RAND()+RAND())-6))-1)+Liquidity_30Y!AF13)</x:f>
        <x:v>4575746.01243957</x:v>
      </x:c>
      <x:c r="AF425" s="16" t="n">
        <x:f>MAX(0,AE425*(1+EXP((LN(1+Assumptions!$C$60)-0.5*Assumptions!$C$61^2)+Assumptions!$C$61*((RAND()+RAND()+RAND()+RAND()+RAND()+RAND()+RAND()+RAND()+RAND()+RAND()+RAND()+RAND())-6))-1)+Liquidity_30Y!AG13)</x:f>
        <x:v>4330056.391070493</x:v>
      </x:c>
    </x:row>
    <x:row r="426">
      <x:c r="A426" s="39">
        <x:v>422</x:v>
      </x:c>
      <x:c r="B426" s="16" t="n">
        <x:f>Liquidity_30Y!C14</x:f>
        <x:v>1029031.25</x:v>
      </x:c>
      <x:c r="C426" s="16" t="n">
        <x:f>MAX(0,B426*(1+EXP((LN(1+Assumptions!$C$60)-0.5*Assumptions!$C$61^2)+Assumptions!$C$61*((RAND()+RAND()+RAND()+RAND()+RAND()+RAND()+RAND()+RAND()+RAND()+RAND()+RAND()+RAND())-6))-1)+Liquidity_30Y!D13)</x:f>
        <x:v>1132856.4332093596</x:v>
      </x:c>
      <x:c r="D426" s="16" t="n">
        <x:f>MAX(0,C426*(1+EXP((LN(1+Assumptions!$C$60)-0.5*Assumptions!$C$61^2)+Assumptions!$C$61*((RAND()+RAND()+RAND()+RAND()+RAND()+RAND()+RAND()+RAND()+RAND()+RAND()+RAND()+RAND())-6))-1)+Liquidity_30Y!E13)</x:f>
        <x:v>1563556.6739052301</x:v>
      </x:c>
      <x:c r="E426" s="16" t="n">
        <x:f>MAX(0,D426*(1+EXP((LN(1+Assumptions!$C$60)-0.5*Assumptions!$C$61^2)+Assumptions!$C$61*((RAND()+RAND()+RAND()+RAND()+RAND()+RAND()+RAND()+RAND()+RAND()+RAND()+RAND()+RAND())-6))-1)+Liquidity_30Y!F13)</x:f>
        <x:v>1933275.1632838543</x:v>
      </x:c>
      <x:c r="F426" s="16" t="n">
        <x:f>MAX(0,E426*(1+EXP((LN(1+Assumptions!$C$60)-0.5*Assumptions!$C$61^2)+Assumptions!$C$61*((RAND()+RAND()+RAND()+RAND()+RAND()+RAND()+RAND()+RAND()+RAND()+RAND()+RAND()+RAND())-6))-1)+Liquidity_30Y!G13)</x:f>
        <x:v>1600680.2955168271</x:v>
      </x:c>
      <x:c r="G426" s="16" t="n">
        <x:f>MAX(0,F426*(1+EXP((LN(1+Assumptions!$C$60)-0.5*Assumptions!$C$61^2)+Assumptions!$C$61*((RAND()+RAND()+RAND()+RAND()+RAND()+RAND()+RAND()+RAND()+RAND()+RAND()+RAND()+RAND())-6))-1)+Liquidity_30Y!H13)</x:f>
        <x:v>1412182.9739749965</x:v>
      </x:c>
      <x:c r="H426" s="16" t="n">
        <x:f>MAX(0,G426*(1+EXP((LN(1+Assumptions!$C$60)-0.5*Assumptions!$C$61^2)+Assumptions!$C$61*((RAND()+RAND()+RAND()+RAND()+RAND()+RAND()+RAND()+RAND()+RAND()+RAND()+RAND()+RAND())-6))-1)+Liquidity_30Y!I13)</x:f>
        <x:v>2047456.553529042</x:v>
      </x:c>
      <x:c r="I426" s="16" t="n">
        <x:f>MAX(0,H426*(1+EXP((LN(1+Assumptions!$C$60)-0.5*Assumptions!$C$61^2)+Assumptions!$C$61*((RAND()+RAND()+RAND()+RAND()+RAND()+RAND()+RAND()+RAND()+RAND()+RAND()+RAND()+RAND())-6))-1)+Liquidity_30Y!J13)</x:f>
        <x:v>2539252.9485403267</x:v>
      </x:c>
      <x:c r="J426" s="16" t="n">
        <x:f>MAX(0,I426*(1+EXP((LN(1+Assumptions!$C$60)-0.5*Assumptions!$C$61^2)+Assumptions!$C$61*((RAND()+RAND()+RAND()+RAND()+RAND()+RAND()+RAND()+RAND()+RAND()+RAND()+RAND()+RAND())-6))-1)+Liquidity_30Y!K13)</x:f>
        <x:v>2958265.145752485</x:v>
      </x:c>
      <x:c r="K426" s="16" t="n">
        <x:f>MAX(0,J426*(1+EXP((LN(1+Assumptions!$C$60)-0.5*Assumptions!$C$61^2)+Assumptions!$C$61*((RAND()+RAND()+RAND()+RAND()+RAND()+RAND()+RAND()+RAND()+RAND()+RAND()+RAND()+RAND())-6))-1)+Liquidity_30Y!L13)</x:f>
        <x:v>3505142.6647087196</x:v>
      </x:c>
      <x:c r="L426" s="16" t="n">
        <x:f>MAX(0,K426*(1+EXP((LN(1+Assumptions!$C$60)-0.5*Assumptions!$C$61^2)+Assumptions!$C$61*((RAND()+RAND()+RAND()+RAND()+RAND()+RAND()+RAND()+RAND()+RAND()+RAND()+RAND()+RAND())-6))-1)+Liquidity_30Y!M13)</x:f>
        <x:v>4201901.827557979</x:v>
      </x:c>
      <x:c r="M426" s="16" t="n">
        <x:f>MAX(0,L426*(1+EXP((LN(1+Assumptions!$C$60)-0.5*Assumptions!$C$61^2)+Assumptions!$C$61*((RAND()+RAND()+RAND()+RAND()+RAND()+RAND()+RAND()+RAND()+RAND()+RAND()+RAND()+RAND())-6))-1)+Liquidity_30Y!N13)</x:f>
        <x:v>4172153.8555437936</x:v>
      </x:c>
      <x:c r="N426" s="16" t="n">
        <x:f>MAX(0,M426*(1+EXP((LN(1+Assumptions!$C$60)-0.5*Assumptions!$C$61^2)+Assumptions!$C$61*((RAND()+RAND()+RAND()+RAND()+RAND()+RAND()+RAND()+RAND()+RAND()+RAND()+RAND()+RAND())-6))-1)+Liquidity_30Y!O13)</x:f>
        <x:v>4376619.877708824</x:v>
      </x:c>
      <x:c r="O426" s="16" t="n">
        <x:f>MAX(0,N426*(1+EXP((LN(1+Assumptions!$C$60)-0.5*Assumptions!$C$61^2)+Assumptions!$C$61*((RAND()+RAND()+RAND()+RAND()+RAND()+RAND()+RAND()+RAND()+RAND()+RAND()+RAND()+RAND())-6))-1)+Liquidity_30Y!P13)</x:f>
        <x:v>4393730.586952762</x:v>
      </x:c>
      <x:c r="P426" s="16" t="n">
        <x:f>MAX(0,O426*(1+EXP((LN(1+Assumptions!$C$60)-0.5*Assumptions!$C$61^2)+Assumptions!$C$61*((RAND()+RAND()+RAND()+RAND()+RAND()+RAND()+RAND()+RAND()+RAND()+RAND()+RAND()+RAND())-6))-1)+Liquidity_30Y!Q13)</x:f>
        <x:v>5527455.460209136</x:v>
      </x:c>
      <x:c r="Q426" s="16" t="n">
        <x:f>MAX(0,P426*(1+EXP((LN(1+Assumptions!$C$60)-0.5*Assumptions!$C$61^2)+Assumptions!$C$61*((RAND()+RAND()+RAND()+RAND()+RAND()+RAND()+RAND()+RAND()+RAND()+RAND()+RAND()+RAND())-6))-1)+Liquidity_30Y!R13)</x:f>
        <x:v>6675766.566898228</x:v>
      </x:c>
      <x:c r="R426" s="16" t="n">
        <x:f>MAX(0,Q426*(1+EXP((LN(1+Assumptions!$C$60)-0.5*Assumptions!$C$61^2)+Assumptions!$C$61*((RAND()+RAND()+RAND()+RAND()+RAND()+RAND()+RAND()+RAND()+RAND()+RAND()+RAND()+RAND())-6))-1)+Liquidity_30Y!S13)</x:f>
        <x:v>7822949.895663175</x:v>
      </x:c>
      <x:c r="S426" s="16" t="n">
        <x:f>MAX(0,R426*(1+EXP((LN(1+Assumptions!$C$60)-0.5*Assumptions!$C$61^2)+Assumptions!$C$61*((RAND()+RAND()+RAND()+RAND()+RAND()+RAND()+RAND()+RAND()+RAND()+RAND()+RAND()+RAND())-6))-1)+Liquidity_30Y!T13)</x:f>
        <x:v>8552179.444504185</x:v>
      </x:c>
      <x:c r="T426" s="16" t="n">
        <x:f>MAX(0,S426*(1+EXP((LN(1+Assumptions!$C$60)-0.5*Assumptions!$C$61^2)+Assumptions!$C$61*((RAND()+RAND()+RAND()+RAND()+RAND()+RAND()+RAND()+RAND()+RAND()+RAND()+RAND()+RAND())-6))-1)+Liquidity_30Y!U13)</x:f>
        <x:v>7682123.724330889</x:v>
      </x:c>
      <x:c r="U426" s="16" t="n">
        <x:f>MAX(0,T426*(1+EXP((LN(1+Assumptions!$C$60)-0.5*Assumptions!$C$61^2)+Assumptions!$C$61*((RAND()+RAND()+RAND()+RAND()+RAND()+RAND()+RAND()+RAND()+RAND()+RAND()+RAND()+RAND())-6))-1)+Liquidity_30Y!V13)</x:f>
        <x:v>6629365.749208883</x:v>
      </x:c>
      <x:c r="V426" s="16" t="n">
        <x:f>MAX(0,U426*(1+EXP((LN(1+Assumptions!$C$60)-0.5*Assumptions!$C$61^2)+Assumptions!$C$61*((RAND()+RAND()+RAND()+RAND()+RAND()+RAND()+RAND()+RAND()+RAND()+RAND()+RAND()+RAND())-6))-1)+Liquidity_30Y!W13)</x:f>
        <x:v>6270708.826116823</x:v>
      </x:c>
      <x:c r="W426" s="16" t="n">
        <x:f>MAX(0,V426*(1+EXP((LN(1+Assumptions!$C$60)-0.5*Assumptions!$C$61^2)+Assumptions!$C$61*((RAND()+RAND()+RAND()+RAND()+RAND()+RAND()+RAND()+RAND()+RAND()+RAND()+RAND()+RAND())-6))-1)+Liquidity_30Y!X13)</x:f>
        <x:v>7754849.672080151</x:v>
      </x:c>
      <x:c r="X426" s="16" t="n">
        <x:f>MAX(0,W426*(1+EXP((LN(1+Assumptions!$C$60)-0.5*Assumptions!$C$61^2)+Assumptions!$C$61*((RAND()+RAND()+RAND()+RAND()+RAND()+RAND()+RAND()+RAND()+RAND()+RAND()+RAND()+RAND())-6))-1)+Liquidity_30Y!Y13)</x:f>
        <x:v>9494771.988338348</x:v>
      </x:c>
      <x:c r="Y426" s="16" t="n">
        <x:f>MAX(0,X426*(1+EXP((LN(1+Assumptions!$C$60)-0.5*Assumptions!$C$61^2)+Assumptions!$C$61*((RAND()+RAND()+RAND()+RAND()+RAND()+RAND()+RAND()+RAND()+RAND()+RAND()+RAND()+RAND())-6))-1)+Liquidity_30Y!Z13)</x:f>
        <x:v>9513038.837822773</x:v>
      </x:c>
      <x:c r="Z426" s="16" t="n">
        <x:f>MAX(0,Y426*(1+EXP((LN(1+Assumptions!$C$60)-0.5*Assumptions!$C$61^2)+Assumptions!$C$61*((RAND()+RAND()+RAND()+RAND()+RAND()+RAND()+RAND()+RAND()+RAND()+RAND()+RAND()+RAND())-6))-1)+Liquidity_30Y!AA13)</x:f>
        <x:v>11351692.084447058</x:v>
      </x:c>
      <x:c r="AA426" s="16" t="n">
        <x:f>MAX(0,Z426*(1+EXP((LN(1+Assumptions!$C$60)-0.5*Assumptions!$C$61^2)+Assumptions!$C$61*((RAND()+RAND()+RAND()+RAND()+RAND()+RAND()+RAND()+RAND()+RAND()+RAND()+RAND()+RAND())-6))-1)+Liquidity_30Y!AB13)</x:f>
        <x:v>8586941.972358216</x:v>
      </x:c>
      <x:c r="AB426" s="16" t="n">
        <x:f>MAX(0,AA426*(1+EXP((LN(1+Assumptions!$C$60)-0.5*Assumptions!$C$61^2)+Assumptions!$C$61*((RAND()+RAND()+RAND()+RAND()+RAND()+RAND()+RAND()+RAND()+RAND()+RAND()+RAND()+RAND())-6))-1)+Liquidity_30Y!AC13)</x:f>
        <x:v>10876032.30520563</x:v>
      </x:c>
      <x:c r="AC426" s="16" t="n">
        <x:f>MAX(0,AB426*(1+EXP((LN(1+Assumptions!$C$60)-0.5*Assumptions!$C$61^2)+Assumptions!$C$61*((RAND()+RAND()+RAND()+RAND()+RAND()+RAND()+RAND()+RAND()+RAND()+RAND()+RAND()+RAND())-6))-1)+Liquidity_30Y!AD13)</x:f>
        <x:v>10372221.06243665</x:v>
      </x:c>
      <x:c r="AD426" s="16" t="n">
        <x:f>MAX(0,AC426*(1+EXP((LN(1+Assumptions!$C$60)-0.5*Assumptions!$C$61^2)+Assumptions!$C$61*((RAND()+RAND()+RAND()+RAND()+RAND()+RAND()+RAND()+RAND()+RAND()+RAND()+RAND()+RAND())-6))-1)+Liquidity_30Y!AE13)</x:f>
        <x:v>11629990.56130081</x:v>
      </x:c>
      <x:c r="AE426" s="16" t="n">
        <x:f>MAX(0,AD426*(1+EXP((LN(1+Assumptions!$C$60)-0.5*Assumptions!$C$61^2)+Assumptions!$C$61*((RAND()+RAND()+RAND()+RAND()+RAND()+RAND()+RAND()+RAND()+RAND()+RAND()+RAND()+RAND())-6))-1)+Liquidity_30Y!AF13)</x:f>
        <x:v>17293705.603363033</x:v>
      </x:c>
      <x:c r="AF426" s="16" t="n">
        <x:f>MAX(0,AE426*(1+EXP((LN(1+Assumptions!$C$60)-0.5*Assumptions!$C$61^2)+Assumptions!$C$61*((RAND()+RAND()+RAND()+RAND()+RAND()+RAND()+RAND()+RAND()+RAND()+RAND()+RAND()+RAND())-6))-1)+Liquidity_30Y!AG13)</x:f>
        <x:v>13867310.346280625</x:v>
      </x:c>
    </x:row>
    <x:row r="427">
      <x:c r="A427" s="39">
        <x:v>423</x:v>
      </x:c>
      <x:c r="B427" s="16" t="n">
        <x:f>Liquidity_30Y!C14</x:f>
        <x:v>1029031.25</x:v>
      </x:c>
      <x:c r="C427" s="16" t="n">
        <x:f>MAX(0,B427*(1+EXP((LN(1+Assumptions!$C$60)-0.5*Assumptions!$C$61^2)+Assumptions!$C$61*((RAND()+RAND()+RAND()+RAND()+RAND()+RAND()+RAND()+RAND()+RAND()+RAND()+RAND()+RAND())-6))-1)+Liquidity_30Y!D13)</x:f>
        <x:v>839199.1321867296</x:v>
      </x:c>
      <x:c r="D427" s="16" t="n">
        <x:f>MAX(0,C427*(1+EXP((LN(1+Assumptions!$C$60)-0.5*Assumptions!$C$61^2)+Assumptions!$C$61*((RAND()+RAND()+RAND()+RAND()+RAND()+RAND()+RAND()+RAND()+RAND()+RAND()+RAND()+RAND())-6))-1)+Liquidity_30Y!E13)</x:f>
        <x:v>1075379.7090944448</x:v>
      </x:c>
      <x:c r="E427" s="16" t="n">
        <x:f>MAX(0,D427*(1+EXP((LN(1+Assumptions!$C$60)-0.5*Assumptions!$C$61^2)+Assumptions!$C$61*((RAND()+RAND()+RAND()+RAND()+RAND()+RAND()+RAND()+RAND()+RAND()+RAND()+RAND()+RAND())-6))-1)+Liquidity_30Y!F13)</x:f>
        <x:v>1157095.5163400183</x:v>
      </x:c>
      <x:c r="F427" s="16" t="n">
        <x:f>MAX(0,E427*(1+EXP((LN(1+Assumptions!$C$60)-0.5*Assumptions!$C$61^2)+Assumptions!$C$61*((RAND()+RAND()+RAND()+RAND()+RAND()+RAND()+RAND()+RAND()+RAND()+RAND()+RAND()+RAND())-6))-1)+Liquidity_30Y!G13)</x:f>
        <x:v>1302001.4049499312</x:v>
      </x:c>
      <x:c r="G427" s="16" t="n">
        <x:f>MAX(0,F427*(1+EXP((LN(1+Assumptions!$C$60)-0.5*Assumptions!$C$61^2)+Assumptions!$C$61*((RAND()+RAND()+RAND()+RAND()+RAND()+RAND()+RAND()+RAND()+RAND()+RAND()+RAND()+RAND())-6))-1)+Liquidity_30Y!H13)</x:f>
        <x:v>1452464.7131801841</x:v>
      </x:c>
      <x:c r="H427" s="16" t="n">
        <x:f>MAX(0,G427*(1+EXP((LN(1+Assumptions!$C$60)-0.5*Assumptions!$C$61^2)+Assumptions!$C$61*((RAND()+RAND()+RAND()+RAND()+RAND()+RAND()+RAND()+RAND()+RAND()+RAND()+RAND()+RAND())-6))-1)+Liquidity_30Y!I13)</x:f>
        <x:v>1731417.541368724</x:v>
      </x:c>
      <x:c r="I427" s="16" t="n">
        <x:f>MAX(0,H427*(1+EXP((LN(1+Assumptions!$C$60)-0.5*Assumptions!$C$61^2)+Assumptions!$C$61*((RAND()+RAND()+RAND()+RAND()+RAND()+RAND()+RAND()+RAND()+RAND()+RAND()+RAND()+RAND())-6))-1)+Liquidity_30Y!J13)</x:f>
        <x:v>1610860.3652980456</x:v>
      </x:c>
      <x:c r="J427" s="16" t="n">
        <x:f>MAX(0,I427*(1+EXP((LN(1+Assumptions!$C$60)-0.5*Assumptions!$C$61^2)+Assumptions!$C$61*((RAND()+RAND()+RAND()+RAND()+RAND()+RAND()+RAND()+RAND()+RAND()+RAND()+RAND()+RAND())-6))-1)+Liquidity_30Y!K13)</x:f>
        <x:v>1942317.3150949916</x:v>
      </x:c>
      <x:c r="K427" s="16" t="n">
        <x:f>MAX(0,J427*(1+EXP((LN(1+Assumptions!$C$60)-0.5*Assumptions!$C$61^2)+Assumptions!$C$61*((RAND()+RAND()+RAND()+RAND()+RAND()+RAND()+RAND()+RAND()+RAND()+RAND()+RAND()+RAND())-6))-1)+Liquidity_30Y!L13)</x:f>
        <x:v>2363516.425884082</x:v>
      </x:c>
      <x:c r="L427" s="16" t="n">
        <x:f>MAX(0,K427*(1+EXP((LN(1+Assumptions!$C$60)-0.5*Assumptions!$C$61^2)+Assumptions!$C$61*((RAND()+RAND()+RAND()+RAND()+RAND()+RAND()+RAND()+RAND()+RAND()+RAND()+RAND()+RAND())-6))-1)+Liquidity_30Y!M13)</x:f>
        <x:v>3333404.054793</x:v>
      </x:c>
      <x:c r="M427" s="16" t="n">
        <x:f>MAX(0,L427*(1+EXP((LN(1+Assumptions!$C$60)-0.5*Assumptions!$C$61^2)+Assumptions!$C$61*((RAND()+RAND()+RAND()+RAND()+RAND()+RAND()+RAND()+RAND()+RAND()+RAND()+RAND()+RAND())-6))-1)+Liquidity_30Y!N13)</x:f>
        <x:v>3949233.7742810394</x:v>
      </x:c>
      <x:c r="N427" s="16" t="n">
        <x:f>MAX(0,M427*(1+EXP((LN(1+Assumptions!$C$60)-0.5*Assumptions!$C$61^2)+Assumptions!$C$61*((RAND()+RAND()+RAND()+RAND()+RAND()+RAND()+RAND()+RAND()+RAND()+RAND()+RAND()+RAND())-6))-1)+Liquidity_30Y!O13)</x:f>
        <x:v>3833673.912679581</x:v>
      </x:c>
      <x:c r="O427" s="16" t="n">
        <x:f>MAX(0,N427*(1+EXP((LN(1+Assumptions!$C$60)-0.5*Assumptions!$C$61^2)+Assumptions!$C$61*((RAND()+RAND()+RAND()+RAND()+RAND()+RAND()+RAND()+RAND()+RAND()+RAND()+RAND()+RAND())-6))-1)+Liquidity_30Y!P13)</x:f>
        <x:v>3333676.13820718</x:v>
      </x:c>
      <x:c r="P427" s="16" t="n">
        <x:f>MAX(0,O427*(1+EXP((LN(1+Assumptions!$C$60)-0.5*Assumptions!$C$61^2)+Assumptions!$C$61*((RAND()+RAND()+RAND()+RAND()+RAND()+RAND()+RAND()+RAND()+RAND()+RAND()+RAND()+RAND())-6))-1)+Liquidity_30Y!Q13)</x:f>
        <x:v>3385288.5021348502</x:v>
      </x:c>
      <x:c r="Q427" s="16" t="n">
        <x:f>MAX(0,P427*(1+EXP((LN(1+Assumptions!$C$60)-0.5*Assumptions!$C$61^2)+Assumptions!$C$61*((RAND()+RAND()+RAND()+RAND()+RAND()+RAND()+RAND()+RAND()+RAND()+RAND()+RAND()+RAND())-6))-1)+Liquidity_30Y!R13)</x:f>
        <x:v>3315154.1227396317</x:v>
      </x:c>
      <x:c r="R427" s="16" t="n">
        <x:f>MAX(0,Q427*(1+EXP((LN(1+Assumptions!$C$60)-0.5*Assumptions!$C$61^2)+Assumptions!$C$61*((RAND()+RAND()+RAND()+RAND()+RAND()+RAND()+RAND()+RAND()+RAND()+RAND()+RAND()+RAND())-6))-1)+Liquidity_30Y!S13)</x:f>
        <x:v>3330668.243828604</x:v>
      </x:c>
      <x:c r="S427" s="16" t="n">
        <x:f>MAX(0,R427*(1+EXP((LN(1+Assumptions!$C$60)-0.5*Assumptions!$C$61^2)+Assumptions!$C$61*((RAND()+RAND()+RAND()+RAND()+RAND()+RAND()+RAND()+RAND()+RAND()+RAND()+RAND()+RAND())-6))-1)+Liquidity_30Y!T13)</x:f>
        <x:v>3451932.1187995714</x:v>
      </x:c>
      <x:c r="T427" s="16" t="n">
        <x:f>MAX(0,S427*(1+EXP((LN(1+Assumptions!$C$60)-0.5*Assumptions!$C$61^2)+Assumptions!$C$61*((RAND()+RAND()+RAND()+RAND()+RAND()+RAND()+RAND()+RAND()+RAND()+RAND()+RAND()+RAND())-6))-1)+Liquidity_30Y!U13)</x:f>
        <x:v>3480140.5754075693</x:v>
      </x:c>
      <x:c r="U427" s="16" t="n">
        <x:f>MAX(0,T427*(1+EXP((LN(1+Assumptions!$C$60)-0.5*Assumptions!$C$61^2)+Assumptions!$C$61*((RAND()+RAND()+RAND()+RAND()+RAND()+RAND()+RAND()+RAND()+RAND()+RAND()+RAND()+RAND())-6))-1)+Liquidity_30Y!V13)</x:f>
        <x:v>3844810.3890020056</x:v>
      </x:c>
      <x:c r="V427" s="16" t="n">
        <x:f>MAX(0,U427*(1+EXP((LN(1+Assumptions!$C$60)-0.5*Assumptions!$C$61^2)+Assumptions!$C$61*((RAND()+RAND()+RAND()+RAND()+RAND()+RAND()+RAND()+RAND()+RAND()+RAND()+RAND()+RAND())-6))-1)+Liquidity_30Y!W13)</x:f>
        <x:v>3780764.3336746236</x:v>
      </x:c>
      <x:c r="W427" s="16" t="n">
        <x:f>MAX(0,V427*(1+EXP((LN(1+Assumptions!$C$60)-0.5*Assumptions!$C$61^2)+Assumptions!$C$61*((RAND()+RAND()+RAND()+RAND()+RAND()+RAND()+RAND()+RAND()+RAND()+RAND()+RAND()+RAND())-6))-1)+Liquidity_30Y!X13)</x:f>
        <x:v>3334990.106762735</x:v>
      </x:c>
      <x:c r="X427" s="16" t="n">
        <x:f>MAX(0,W427*(1+EXP((LN(1+Assumptions!$C$60)-0.5*Assumptions!$C$61^2)+Assumptions!$C$61*((RAND()+RAND()+RAND()+RAND()+RAND()+RAND()+RAND()+RAND()+RAND()+RAND()+RAND()+RAND())-6))-1)+Liquidity_30Y!Y13)</x:f>
        <x:v>3841499.8640564866</x:v>
      </x:c>
      <x:c r="Y427" s="16" t="n">
        <x:f>MAX(0,X427*(1+EXP((LN(1+Assumptions!$C$60)-0.5*Assumptions!$C$61^2)+Assumptions!$C$61*((RAND()+RAND()+RAND()+RAND()+RAND()+RAND()+RAND()+RAND()+RAND()+RAND()+RAND()+RAND())-6))-1)+Liquidity_30Y!Z13)</x:f>
        <x:v>5195510.110871099</x:v>
      </x:c>
      <x:c r="Z427" s="16" t="n">
        <x:f>MAX(0,Y427*(1+EXP((LN(1+Assumptions!$C$60)-0.5*Assumptions!$C$61^2)+Assumptions!$C$61*((RAND()+RAND()+RAND()+RAND()+RAND()+RAND()+RAND()+RAND()+RAND()+RAND()+RAND()+RAND())-6))-1)+Liquidity_30Y!AA13)</x:f>
        <x:v>5794825.617664748</x:v>
      </x:c>
      <x:c r="AA427" s="16" t="n">
        <x:f>MAX(0,Z427*(1+EXP((LN(1+Assumptions!$C$60)-0.5*Assumptions!$C$61^2)+Assumptions!$C$61*((RAND()+RAND()+RAND()+RAND()+RAND()+RAND()+RAND()+RAND()+RAND()+RAND()+RAND()+RAND())-6))-1)+Liquidity_30Y!AB13)</x:f>
        <x:v>6360683.140011502</x:v>
      </x:c>
      <x:c r="AB427" s="16" t="n">
        <x:f>MAX(0,AA427*(1+EXP((LN(1+Assumptions!$C$60)-0.5*Assumptions!$C$61^2)+Assumptions!$C$61*((RAND()+RAND()+RAND()+RAND()+RAND()+RAND()+RAND()+RAND()+RAND()+RAND()+RAND()+RAND())-6))-1)+Liquidity_30Y!AC13)</x:f>
        <x:v>7241403.199538307</x:v>
      </x:c>
      <x:c r="AC427" s="16" t="n">
        <x:f>MAX(0,AB427*(1+EXP((LN(1+Assumptions!$C$60)-0.5*Assumptions!$C$61^2)+Assumptions!$C$61*((RAND()+RAND()+RAND()+RAND()+RAND()+RAND()+RAND()+RAND()+RAND()+RAND()+RAND()+RAND())-6))-1)+Liquidity_30Y!AD13)</x:f>
        <x:v>6714100.784589342</x:v>
      </x:c>
      <x:c r="AD427" s="16" t="n">
        <x:f>MAX(0,AC427*(1+EXP((LN(1+Assumptions!$C$60)-0.5*Assumptions!$C$61^2)+Assumptions!$C$61*((RAND()+RAND()+RAND()+RAND()+RAND()+RAND()+RAND()+RAND()+RAND()+RAND()+RAND()+RAND())-6))-1)+Liquidity_30Y!AE13)</x:f>
        <x:v>7180467.068623277</x:v>
      </x:c>
      <x:c r="AE427" s="16" t="n">
        <x:f>MAX(0,AD427*(1+EXP((LN(1+Assumptions!$C$60)-0.5*Assumptions!$C$61^2)+Assumptions!$C$61*((RAND()+RAND()+RAND()+RAND()+RAND()+RAND()+RAND()+RAND()+RAND()+RAND()+RAND()+RAND())-6))-1)+Liquidity_30Y!AF13)</x:f>
        <x:v>7528788.056925856</x:v>
      </x:c>
      <x:c r="AF427" s="16" t="n">
        <x:f>MAX(0,AE427*(1+EXP((LN(1+Assumptions!$C$60)-0.5*Assumptions!$C$61^2)+Assumptions!$C$61*((RAND()+RAND()+RAND()+RAND()+RAND()+RAND()+RAND()+RAND()+RAND()+RAND()+RAND()+RAND())-6))-1)+Liquidity_30Y!AG13)</x:f>
        <x:v>7926186.346980139</x:v>
      </x:c>
    </x:row>
    <x:row r="428">
      <x:c r="A428" s="39">
        <x:v>424</x:v>
      </x:c>
      <x:c r="B428" s="16" t="n">
        <x:f>Liquidity_30Y!C14</x:f>
        <x:v>1029031.25</x:v>
      </x:c>
      <x:c r="C428" s="16" t="n">
        <x:f>MAX(0,B428*(1+EXP((LN(1+Assumptions!$C$60)-0.5*Assumptions!$C$61^2)+Assumptions!$C$61*((RAND()+RAND()+RAND()+RAND()+RAND()+RAND()+RAND()+RAND()+RAND()+RAND()+RAND()+RAND())-6))-1)+Liquidity_30Y!D13)</x:f>
        <x:v>1045810.158336071</x:v>
      </x:c>
      <x:c r="D428" s="16" t="n">
        <x:f>MAX(0,C428*(1+EXP((LN(1+Assumptions!$C$60)-0.5*Assumptions!$C$61^2)+Assumptions!$C$61*((RAND()+RAND()+RAND()+RAND()+RAND()+RAND()+RAND()+RAND()+RAND()+RAND()+RAND()+RAND())-6))-1)+Liquidity_30Y!E13)</x:f>
        <x:v>1138354.65911355</x:v>
      </x:c>
      <x:c r="E428" s="16" t="n">
        <x:f>MAX(0,D428*(1+EXP((LN(1+Assumptions!$C$60)-0.5*Assumptions!$C$61^2)+Assumptions!$C$61*((RAND()+RAND()+RAND()+RAND()+RAND()+RAND()+RAND()+RAND()+RAND()+RAND()+RAND()+RAND())-6))-1)+Liquidity_30Y!F13)</x:f>
        <x:v>833041.8228313609</x:v>
      </x:c>
      <x:c r="F428" s="16" t="n">
        <x:f>MAX(0,E428*(1+EXP((LN(1+Assumptions!$C$60)-0.5*Assumptions!$C$61^2)+Assumptions!$C$61*((RAND()+RAND()+RAND()+RAND()+RAND()+RAND()+RAND()+RAND()+RAND()+RAND()+RAND()+RAND())-6))-1)+Liquidity_30Y!G13)</x:f>
        <x:v>905551.5381823893</x:v>
      </x:c>
      <x:c r="G428" s="16" t="n">
        <x:f>MAX(0,F428*(1+EXP((LN(1+Assumptions!$C$60)-0.5*Assumptions!$C$61^2)+Assumptions!$C$61*((RAND()+RAND()+RAND()+RAND()+RAND()+RAND()+RAND()+RAND()+RAND()+RAND()+RAND()+RAND())-6))-1)+Liquidity_30Y!H13)</x:f>
        <x:v>968541.4127363549</x:v>
      </x:c>
      <x:c r="H428" s="16" t="n">
        <x:f>MAX(0,G428*(1+EXP((LN(1+Assumptions!$C$60)-0.5*Assumptions!$C$61^2)+Assumptions!$C$61*((RAND()+RAND()+RAND()+RAND()+RAND()+RAND()+RAND()+RAND()+RAND()+RAND()+RAND()+RAND())-6))-1)+Liquidity_30Y!I13)</x:f>
        <x:v>1181182.089004702</x:v>
      </x:c>
      <x:c r="I428" s="16" t="n">
        <x:f>MAX(0,H428*(1+EXP((LN(1+Assumptions!$C$60)-0.5*Assumptions!$C$61^2)+Assumptions!$C$61*((RAND()+RAND()+RAND()+RAND()+RAND()+RAND()+RAND()+RAND()+RAND()+RAND()+RAND()+RAND())-6))-1)+Liquidity_30Y!J13)</x:f>
        <x:v>1234613.6225145494</x:v>
      </x:c>
      <x:c r="J428" s="16" t="n">
        <x:f>MAX(0,I428*(1+EXP((LN(1+Assumptions!$C$60)-0.5*Assumptions!$C$61^2)+Assumptions!$C$61*((RAND()+RAND()+RAND()+RAND()+RAND()+RAND()+RAND()+RAND()+RAND()+RAND()+RAND()+RAND())-6))-1)+Liquidity_30Y!K13)</x:f>
        <x:v>975850.2043905851</x:v>
      </x:c>
      <x:c r="K428" s="16" t="n">
        <x:f>MAX(0,J428*(1+EXP((LN(1+Assumptions!$C$60)-0.5*Assumptions!$C$61^2)+Assumptions!$C$61*((RAND()+RAND()+RAND()+RAND()+RAND()+RAND()+RAND()+RAND()+RAND()+RAND()+RAND()+RAND())-6))-1)+Liquidity_30Y!L13)</x:f>
        <x:v>1209084.1342800697</x:v>
      </x:c>
      <x:c r="L428" s="16" t="n">
        <x:f>MAX(0,K428*(1+EXP((LN(1+Assumptions!$C$60)-0.5*Assumptions!$C$61^2)+Assumptions!$C$61*((RAND()+RAND()+RAND()+RAND()+RAND()+RAND()+RAND()+RAND()+RAND()+RAND()+RAND()+RAND())-6))-1)+Liquidity_30Y!M13)</x:f>
        <x:v>962685.9712025227</x:v>
      </x:c>
      <x:c r="M428" s="16" t="n">
        <x:f>MAX(0,L428*(1+EXP((LN(1+Assumptions!$C$60)-0.5*Assumptions!$C$61^2)+Assumptions!$C$61*((RAND()+RAND()+RAND()+RAND()+RAND()+RAND()+RAND()+RAND()+RAND()+RAND()+RAND()+RAND())-6))-1)+Liquidity_30Y!N13)</x:f>
        <x:v>1081573.7367370566</x:v>
      </x:c>
      <x:c r="N428" s="16" t="n">
        <x:f>MAX(0,M428*(1+EXP((LN(1+Assumptions!$C$60)-0.5*Assumptions!$C$61^2)+Assumptions!$C$61*((RAND()+RAND()+RAND()+RAND()+RAND()+RAND()+RAND()+RAND()+RAND()+RAND()+RAND()+RAND())-6))-1)+Liquidity_30Y!O13)</x:f>
        <x:v>1169425.543738973</x:v>
      </x:c>
      <x:c r="O428" s="16" t="n">
        <x:f>MAX(0,N428*(1+EXP((LN(1+Assumptions!$C$60)-0.5*Assumptions!$C$61^2)+Assumptions!$C$61*((RAND()+RAND()+RAND()+RAND()+RAND()+RAND()+RAND()+RAND()+RAND()+RAND()+RAND()+RAND())-6))-1)+Liquidity_30Y!P13)</x:f>
        <x:v>1056860.7754070787</x:v>
      </x:c>
      <x:c r="P428" s="16" t="n">
        <x:f>MAX(0,O428*(1+EXP((LN(1+Assumptions!$C$60)-0.5*Assumptions!$C$61^2)+Assumptions!$C$61*((RAND()+RAND()+RAND()+RAND()+RAND()+RAND()+RAND()+RAND()+RAND()+RAND()+RAND()+RAND())-6))-1)+Liquidity_30Y!Q13)</x:f>
        <x:v>1139276.7930952576</x:v>
      </x:c>
      <x:c r="Q428" s="16" t="n">
        <x:f>MAX(0,P428*(1+EXP((LN(1+Assumptions!$C$60)-0.5*Assumptions!$C$61^2)+Assumptions!$C$61*((RAND()+RAND()+RAND()+RAND()+RAND()+RAND()+RAND()+RAND()+RAND()+RAND()+RAND()+RAND())-6))-1)+Liquidity_30Y!R13)</x:f>
        <x:v>1235961.0649770717</x:v>
      </x:c>
      <x:c r="R428" s="16" t="n">
        <x:f>MAX(0,Q428*(1+EXP((LN(1+Assumptions!$C$60)-0.5*Assumptions!$C$61^2)+Assumptions!$C$61*((RAND()+RAND()+RAND()+RAND()+RAND()+RAND()+RAND()+RAND()+RAND()+RAND()+RAND()+RAND())-6))-1)+Liquidity_30Y!S13)</x:f>
        <x:v>1321445.3877223544</x:v>
      </x:c>
      <x:c r="S428" s="16" t="n">
        <x:f>MAX(0,R428*(1+EXP((LN(1+Assumptions!$C$60)-0.5*Assumptions!$C$61^2)+Assumptions!$C$61*((RAND()+RAND()+RAND()+RAND()+RAND()+RAND()+RAND()+RAND()+RAND()+RAND()+RAND()+RAND())-6))-1)+Liquidity_30Y!T13)</x:f>
        <x:v>1661382.067143539</x:v>
      </x:c>
      <x:c r="T428" s="16" t="n">
        <x:f>MAX(0,S428*(1+EXP((LN(1+Assumptions!$C$60)-0.5*Assumptions!$C$61^2)+Assumptions!$C$61*((RAND()+RAND()+RAND()+RAND()+RAND()+RAND()+RAND()+RAND()+RAND()+RAND()+RAND()+RAND())-6))-1)+Liquidity_30Y!U13)</x:f>
        <x:v>1152789.3082851968</x:v>
      </x:c>
      <x:c r="U428" s="16" t="n">
        <x:f>MAX(0,T428*(1+EXP((LN(1+Assumptions!$C$60)-0.5*Assumptions!$C$61^2)+Assumptions!$C$61*((RAND()+RAND()+RAND()+RAND()+RAND()+RAND()+RAND()+RAND()+RAND()+RAND()+RAND()+RAND())-6))-1)+Liquidity_30Y!V13)</x:f>
        <x:v>1354931.9698072516</x:v>
      </x:c>
      <x:c r="V428" s="16" t="n">
        <x:f>MAX(0,U428*(1+EXP((LN(1+Assumptions!$C$60)-0.5*Assumptions!$C$61^2)+Assumptions!$C$61*((RAND()+RAND()+RAND()+RAND()+RAND()+RAND()+RAND()+RAND()+RAND()+RAND()+RAND()+RAND())-6))-1)+Liquidity_30Y!W13)</x:f>
        <x:v>1339057.8113908086</x:v>
      </x:c>
      <x:c r="W428" s="16" t="n">
        <x:f>MAX(0,V428*(1+EXP((LN(1+Assumptions!$C$60)-0.5*Assumptions!$C$61^2)+Assumptions!$C$61*((RAND()+RAND()+RAND()+RAND()+RAND()+RAND()+RAND()+RAND()+RAND()+RAND()+RAND()+RAND())-6))-1)+Liquidity_30Y!X13)</x:f>
        <x:v>1295673.1837414904</x:v>
      </x:c>
      <x:c r="X428" s="16" t="n">
        <x:f>MAX(0,W428*(1+EXP((LN(1+Assumptions!$C$60)-0.5*Assumptions!$C$61^2)+Assumptions!$C$61*((RAND()+RAND()+RAND()+RAND()+RAND()+RAND()+RAND()+RAND()+RAND()+RAND()+RAND()+RAND())-6))-1)+Liquidity_30Y!Y13)</x:f>
        <x:v>1280565.5546976507</x:v>
      </x:c>
      <x:c r="Y428" s="16" t="n">
        <x:f>MAX(0,X428*(1+EXP((LN(1+Assumptions!$C$60)-0.5*Assumptions!$C$61^2)+Assumptions!$C$61*((RAND()+RAND()+RAND()+RAND()+RAND()+RAND()+RAND()+RAND()+RAND()+RAND()+RAND()+RAND())-6))-1)+Liquidity_30Y!Z13)</x:f>
        <x:v>1288642.6386436776</x:v>
      </x:c>
      <x:c r="Z428" s="16" t="n">
        <x:f>MAX(0,Y428*(1+EXP((LN(1+Assumptions!$C$60)-0.5*Assumptions!$C$61^2)+Assumptions!$C$61*((RAND()+RAND()+RAND()+RAND()+RAND()+RAND()+RAND()+RAND()+RAND()+RAND()+RAND()+RAND())-6))-1)+Liquidity_30Y!AA13)</x:f>
        <x:v>1493185.9601049344</x:v>
      </x:c>
      <x:c r="AA428" s="16" t="n">
        <x:f>MAX(0,Z428*(1+EXP((LN(1+Assumptions!$C$60)-0.5*Assumptions!$C$61^2)+Assumptions!$C$61*((RAND()+RAND()+RAND()+RAND()+RAND()+RAND()+RAND()+RAND()+RAND()+RAND()+RAND()+RAND())-6))-1)+Liquidity_30Y!AB13)</x:f>
        <x:v>1782067.2057267092</x:v>
      </x:c>
      <x:c r="AB428" s="16" t="n">
        <x:f>MAX(0,AA428*(1+EXP((LN(1+Assumptions!$C$60)-0.5*Assumptions!$C$61^2)+Assumptions!$C$61*((RAND()+RAND()+RAND()+RAND()+RAND()+RAND()+RAND()+RAND()+RAND()+RAND()+RAND()+RAND())-6))-1)+Liquidity_30Y!AC13)</x:f>
        <x:v>1666764.0356123871</x:v>
      </x:c>
      <x:c r="AC428" s="16" t="n">
        <x:f>MAX(0,AB428*(1+EXP((LN(1+Assumptions!$C$60)-0.5*Assumptions!$C$61^2)+Assumptions!$C$61*((RAND()+RAND()+RAND()+RAND()+RAND()+RAND()+RAND()+RAND()+RAND()+RAND()+RAND()+RAND())-6))-1)+Liquidity_30Y!AD13)</x:f>
        <x:v>2013731.4806597328</x:v>
      </x:c>
      <x:c r="AD428" s="16" t="n">
        <x:f>MAX(0,AC428*(1+EXP((LN(1+Assumptions!$C$60)-0.5*Assumptions!$C$61^2)+Assumptions!$C$61*((RAND()+RAND()+RAND()+RAND()+RAND()+RAND()+RAND()+RAND()+RAND()+RAND()+RAND()+RAND())-6))-1)+Liquidity_30Y!AE13)</x:f>
        <x:v>2583559.4405757743</x:v>
      </x:c>
      <x:c r="AE428" s="16" t="n">
        <x:f>MAX(0,AD428*(1+EXP((LN(1+Assumptions!$C$60)-0.5*Assumptions!$C$61^2)+Assumptions!$C$61*((RAND()+RAND()+RAND()+RAND()+RAND()+RAND()+RAND()+RAND()+RAND()+RAND()+RAND()+RAND())-6))-1)+Liquidity_30Y!AF13)</x:f>
        <x:v>2108181.0261641694</x:v>
      </x:c>
      <x:c r="AF428" s="16" t="n">
        <x:f>MAX(0,AE428*(1+EXP((LN(1+Assumptions!$C$60)-0.5*Assumptions!$C$61^2)+Assumptions!$C$61*((RAND()+RAND()+RAND()+RAND()+RAND()+RAND()+RAND()+RAND()+RAND()+RAND()+RAND()+RAND())-6))-1)+Liquidity_30Y!AG13)</x:f>
        <x:v>2459017.602642744</x:v>
      </x:c>
    </x:row>
    <x:row r="429">
      <x:c r="A429" s="39">
        <x:v>425</x:v>
      </x:c>
      <x:c r="B429" s="16" t="n">
        <x:f>Liquidity_30Y!C14</x:f>
        <x:v>1029031.25</x:v>
      </x:c>
      <x:c r="C429" s="16" t="n">
        <x:f>MAX(0,B429*(1+EXP((LN(1+Assumptions!$C$60)-0.5*Assumptions!$C$61^2)+Assumptions!$C$61*((RAND()+RAND()+RAND()+RAND()+RAND()+RAND()+RAND()+RAND()+RAND()+RAND()+RAND()+RAND())-6))-1)+Liquidity_30Y!D13)</x:f>
        <x:v>938114.5773086793</x:v>
      </x:c>
      <x:c r="D429" s="16" t="n">
        <x:f>MAX(0,C429*(1+EXP((LN(1+Assumptions!$C$60)-0.5*Assumptions!$C$61^2)+Assumptions!$C$61*((RAND()+RAND()+RAND()+RAND()+RAND()+RAND()+RAND()+RAND()+RAND()+RAND()+RAND()+RAND())-6))-1)+Liquidity_30Y!E13)</x:f>
        <x:v>829762.3562137035</x:v>
      </x:c>
      <x:c r="E429" s="16" t="n">
        <x:f>MAX(0,D429*(1+EXP((LN(1+Assumptions!$C$60)-0.5*Assumptions!$C$61^2)+Assumptions!$C$61*((RAND()+RAND()+RAND()+RAND()+RAND()+RAND()+RAND()+RAND()+RAND()+RAND()+RAND()+RAND())-6))-1)+Liquidity_30Y!F13)</x:f>
        <x:v>961701.9021009023</x:v>
      </x:c>
      <x:c r="F429" s="16" t="n">
        <x:f>MAX(0,E429*(1+EXP((LN(1+Assumptions!$C$60)-0.5*Assumptions!$C$61^2)+Assumptions!$C$61*((RAND()+RAND()+RAND()+RAND()+RAND()+RAND()+RAND()+RAND()+RAND()+RAND()+RAND()+RAND())-6))-1)+Liquidity_30Y!G13)</x:f>
        <x:v>1024797.3985616291</x:v>
      </x:c>
      <x:c r="G429" s="16" t="n">
        <x:f>MAX(0,F429*(1+EXP((LN(1+Assumptions!$C$60)-0.5*Assumptions!$C$61^2)+Assumptions!$C$61*((RAND()+RAND()+RAND()+RAND()+RAND()+RAND()+RAND()+RAND()+RAND()+RAND()+RAND()+RAND())-6))-1)+Liquidity_30Y!H13)</x:f>
        <x:v>935661.7723009373</x:v>
      </x:c>
      <x:c r="H429" s="16" t="n">
        <x:f>MAX(0,G429*(1+EXP((LN(1+Assumptions!$C$60)-0.5*Assumptions!$C$61^2)+Assumptions!$C$61*((RAND()+RAND()+RAND()+RAND()+RAND()+RAND()+RAND()+RAND()+RAND()+RAND()+RAND()+RAND())-6))-1)+Liquidity_30Y!I13)</x:f>
        <x:v>852172.8728892084</x:v>
      </x:c>
      <x:c r="I429" s="16" t="n">
        <x:f>MAX(0,H429*(1+EXP((LN(1+Assumptions!$C$60)-0.5*Assumptions!$C$61^2)+Assumptions!$C$61*((RAND()+RAND()+RAND()+RAND()+RAND()+RAND()+RAND()+RAND()+RAND()+RAND()+RAND()+RAND())-6))-1)+Liquidity_30Y!J13)</x:f>
        <x:v>717532.7786192334</x:v>
      </x:c>
      <x:c r="J429" s="16" t="n">
        <x:f>MAX(0,I429*(1+EXP((LN(1+Assumptions!$C$60)-0.5*Assumptions!$C$61^2)+Assumptions!$C$61*((RAND()+RAND()+RAND()+RAND()+RAND()+RAND()+RAND()+RAND()+RAND()+RAND()+RAND()+RAND())-6))-1)+Liquidity_30Y!K13)</x:f>
        <x:v>623870.3625215353</x:v>
      </x:c>
      <x:c r="K429" s="16" t="n">
        <x:f>MAX(0,J429*(1+EXP((LN(1+Assumptions!$C$60)-0.5*Assumptions!$C$61^2)+Assumptions!$C$61*((RAND()+RAND()+RAND()+RAND()+RAND()+RAND()+RAND()+RAND()+RAND()+RAND()+RAND()+RAND())-6))-1)+Liquidity_30Y!L13)</x:f>
        <x:v>696790.2866684457</x:v>
      </x:c>
      <x:c r="L429" s="16" t="n">
        <x:f>MAX(0,K429*(1+EXP((LN(1+Assumptions!$C$60)-0.5*Assumptions!$C$61^2)+Assumptions!$C$61*((RAND()+RAND()+RAND()+RAND()+RAND()+RAND()+RAND()+RAND()+RAND()+RAND()+RAND()+RAND())-6))-1)+Liquidity_30Y!M13)</x:f>
        <x:v>698793.4650429063</x:v>
      </x:c>
      <x:c r="M429" s="16" t="n">
        <x:f>MAX(0,L429*(1+EXP((LN(1+Assumptions!$C$60)-0.5*Assumptions!$C$61^2)+Assumptions!$C$61*((RAND()+RAND()+RAND()+RAND()+RAND()+RAND()+RAND()+RAND()+RAND()+RAND()+RAND()+RAND())-6))-1)+Liquidity_30Y!N13)</x:f>
        <x:v>595802.1464902863</x:v>
      </x:c>
      <x:c r="N429" s="16" t="n">
        <x:f>MAX(0,M429*(1+EXP((LN(1+Assumptions!$C$60)-0.5*Assumptions!$C$61^2)+Assumptions!$C$61*((RAND()+RAND()+RAND()+RAND()+RAND()+RAND()+RAND()+RAND()+RAND()+RAND()+RAND()+RAND())-6))-1)+Liquidity_30Y!O13)</x:f>
        <x:v>570047.0380133307</x:v>
      </x:c>
      <x:c r="O429" s="16" t="n">
        <x:f>MAX(0,N429*(1+EXP((LN(1+Assumptions!$C$60)-0.5*Assumptions!$C$61^2)+Assumptions!$C$61*((RAND()+RAND()+RAND()+RAND()+RAND()+RAND()+RAND()+RAND()+RAND()+RAND()+RAND()+RAND())-6))-1)+Liquidity_30Y!P13)</x:f>
        <x:v>600028.4839325182</x:v>
      </x:c>
      <x:c r="P429" s="16" t="n">
        <x:f>MAX(0,O429*(1+EXP((LN(1+Assumptions!$C$60)-0.5*Assumptions!$C$61^2)+Assumptions!$C$61*((RAND()+RAND()+RAND()+RAND()+RAND()+RAND()+RAND()+RAND()+RAND()+RAND()+RAND()+RAND())-6))-1)+Liquidity_30Y!Q13)</x:f>
        <x:v>684397.1934246613</x:v>
      </x:c>
      <x:c r="Q429" s="16" t="n">
        <x:f>MAX(0,P429*(1+EXP((LN(1+Assumptions!$C$60)-0.5*Assumptions!$C$61^2)+Assumptions!$C$61*((RAND()+RAND()+RAND()+RAND()+RAND()+RAND()+RAND()+RAND()+RAND()+RAND()+RAND()+RAND())-6))-1)+Liquidity_30Y!R13)</x:f>
        <x:v>625830.7765639299</x:v>
      </x:c>
      <x:c r="R429" s="16" t="n">
        <x:f>MAX(0,Q429*(1+EXP((LN(1+Assumptions!$C$60)-0.5*Assumptions!$C$61^2)+Assumptions!$C$61*((RAND()+RAND()+RAND()+RAND()+RAND()+RAND()+RAND()+RAND()+RAND()+RAND()+RAND()+RAND())-6))-1)+Liquidity_30Y!S13)</x:f>
        <x:v>674453.1219131621</x:v>
      </x:c>
      <x:c r="S429" s="16" t="n">
        <x:f>MAX(0,R429*(1+EXP((LN(1+Assumptions!$C$60)-0.5*Assumptions!$C$61^2)+Assumptions!$C$61*((RAND()+RAND()+RAND()+RAND()+RAND()+RAND()+RAND()+RAND()+RAND()+RAND()+RAND()+RAND())-6))-1)+Liquidity_30Y!T13)</x:f>
        <x:v>741860.5676269995</x:v>
      </x:c>
      <x:c r="T429" s="16" t="n">
        <x:f>MAX(0,S429*(1+EXP((LN(1+Assumptions!$C$60)-0.5*Assumptions!$C$61^2)+Assumptions!$C$61*((RAND()+RAND()+RAND()+RAND()+RAND()+RAND()+RAND()+RAND()+RAND()+RAND()+RAND()+RAND())-6))-1)+Liquidity_30Y!U13)</x:f>
        <x:v>726957.7311791544</x:v>
      </x:c>
      <x:c r="U429" s="16" t="n">
        <x:f>MAX(0,T429*(1+EXP((LN(1+Assumptions!$C$60)-0.5*Assumptions!$C$61^2)+Assumptions!$C$61*((RAND()+RAND()+RAND()+RAND()+RAND()+RAND()+RAND()+RAND()+RAND()+RAND()+RAND()+RAND())-6))-1)+Liquidity_30Y!V13)</x:f>
        <x:v>781579.1431333763</x:v>
      </x:c>
      <x:c r="V429" s="16" t="n">
        <x:f>MAX(0,U429*(1+EXP((LN(1+Assumptions!$C$60)-0.5*Assumptions!$C$61^2)+Assumptions!$C$61*((RAND()+RAND()+RAND()+RAND()+RAND()+RAND()+RAND()+RAND()+RAND()+RAND()+RAND()+RAND())-6))-1)+Liquidity_30Y!W13)</x:f>
        <x:v>694850.4529634975</x:v>
      </x:c>
      <x:c r="W429" s="16" t="n">
        <x:f>MAX(0,V429*(1+EXP((LN(1+Assumptions!$C$60)-0.5*Assumptions!$C$61^2)+Assumptions!$C$61*((RAND()+RAND()+RAND()+RAND()+RAND()+RAND()+RAND()+RAND()+RAND()+RAND()+RAND()+RAND())-6))-1)+Liquidity_30Y!X13)</x:f>
        <x:v>937496.5760178798</x:v>
      </x:c>
      <x:c r="X429" s="16" t="n">
        <x:f>MAX(0,W429*(1+EXP((LN(1+Assumptions!$C$60)-0.5*Assumptions!$C$61^2)+Assumptions!$C$61*((RAND()+RAND()+RAND()+RAND()+RAND()+RAND()+RAND()+RAND()+RAND()+RAND()+RAND()+RAND())-6))-1)+Liquidity_30Y!Y13)</x:f>
        <x:v>1048079.0434422689</x:v>
      </x:c>
      <x:c r="Y429" s="16" t="n">
        <x:f>MAX(0,X429*(1+EXP((LN(1+Assumptions!$C$60)-0.5*Assumptions!$C$61^2)+Assumptions!$C$61*((RAND()+RAND()+RAND()+RAND()+RAND()+RAND()+RAND()+RAND()+RAND()+RAND()+RAND()+RAND())-6))-1)+Liquidity_30Y!Z13)</x:f>
        <x:v>1141831.1965733853</x:v>
      </x:c>
      <x:c r="Z429" s="16" t="n">
        <x:f>MAX(0,Y429*(1+EXP((LN(1+Assumptions!$C$60)-0.5*Assumptions!$C$61^2)+Assumptions!$C$61*((RAND()+RAND()+RAND()+RAND()+RAND()+RAND()+RAND()+RAND()+RAND()+RAND()+RAND()+RAND())-6))-1)+Liquidity_30Y!AA13)</x:f>
        <x:v>1246020.2861676519</x:v>
      </x:c>
      <x:c r="AA429" s="16" t="n">
        <x:f>MAX(0,Z429*(1+EXP((LN(1+Assumptions!$C$60)-0.5*Assumptions!$C$61^2)+Assumptions!$C$61*((RAND()+RAND()+RAND()+RAND()+RAND()+RAND()+RAND()+RAND()+RAND()+RAND()+RAND()+RAND())-6))-1)+Liquidity_30Y!AB13)</x:f>
        <x:v>1117928.3190045191</x:v>
      </x:c>
      <x:c r="AB429" s="16" t="n">
        <x:f>MAX(0,AA429*(1+EXP((LN(1+Assumptions!$C$60)-0.5*Assumptions!$C$61^2)+Assumptions!$C$61*((RAND()+RAND()+RAND()+RAND()+RAND()+RAND()+RAND()+RAND()+RAND()+RAND()+RAND()+RAND())-6))-1)+Liquidity_30Y!AC13)</x:f>
        <x:v>900733.3927739251</x:v>
      </x:c>
      <x:c r="AC429" s="16" t="n">
        <x:f>MAX(0,AB429*(1+EXP((LN(1+Assumptions!$C$60)-0.5*Assumptions!$C$61^2)+Assumptions!$C$61*((RAND()+RAND()+RAND()+RAND()+RAND()+RAND()+RAND()+RAND()+RAND()+RAND()+RAND()+RAND())-6))-1)+Liquidity_30Y!AD13)</x:f>
        <x:v>1017576.968589437</x:v>
      </x:c>
      <x:c r="AD429" s="16" t="n">
        <x:f>MAX(0,AC429*(1+EXP((LN(1+Assumptions!$C$60)-0.5*Assumptions!$C$61^2)+Assumptions!$C$61*((RAND()+RAND()+RAND()+RAND()+RAND()+RAND()+RAND()+RAND()+RAND()+RAND()+RAND()+RAND())-6))-1)+Liquidity_30Y!AE13)</x:f>
        <x:v>1092552.6651520468</x:v>
      </x:c>
      <x:c r="AE429" s="16" t="n">
        <x:f>MAX(0,AD429*(1+EXP((LN(1+Assumptions!$C$60)-0.5*Assumptions!$C$61^2)+Assumptions!$C$61*((RAND()+RAND()+RAND()+RAND()+RAND()+RAND()+RAND()+RAND()+RAND()+RAND()+RAND()+RAND())-6))-1)+Liquidity_30Y!AF13)</x:f>
        <x:v>1239038.1823938023</x:v>
      </x:c>
      <x:c r="AF429" s="16" t="n">
        <x:f>MAX(0,AE429*(1+EXP((LN(1+Assumptions!$C$60)-0.5*Assumptions!$C$61^2)+Assumptions!$C$61*((RAND()+RAND()+RAND()+RAND()+RAND()+RAND()+RAND()+RAND()+RAND()+RAND()+RAND()+RAND())-6))-1)+Liquidity_30Y!AG13)</x:f>
        <x:v>1279763.0620416282</x:v>
      </x:c>
    </x:row>
    <x:row r="430">
      <x:c r="A430" s="39">
        <x:v>426</x:v>
      </x:c>
      <x:c r="B430" s="16" t="n">
        <x:f>Liquidity_30Y!C14</x:f>
        <x:v>1029031.25</x:v>
      </x:c>
      <x:c r="C430" s="16" t="n">
        <x:f>MAX(0,B430*(1+EXP((LN(1+Assumptions!$C$60)-0.5*Assumptions!$C$61^2)+Assumptions!$C$61*((RAND()+RAND()+RAND()+RAND()+RAND()+RAND()+RAND()+RAND()+RAND()+RAND()+RAND()+RAND())-6))-1)+Liquidity_30Y!D13)</x:f>
        <x:v>1347072.7011855147</x:v>
      </x:c>
      <x:c r="D430" s="16" t="n">
        <x:f>MAX(0,C430*(1+EXP((LN(1+Assumptions!$C$60)-0.5*Assumptions!$C$61^2)+Assumptions!$C$61*((RAND()+RAND()+RAND()+RAND()+RAND()+RAND()+RAND()+RAND()+RAND()+RAND()+RAND()+RAND())-6))-1)+Liquidity_30Y!E13)</x:f>
        <x:v>1804903.2572975191</x:v>
      </x:c>
      <x:c r="E430" s="16" t="n">
        <x:f>MAX(0,D430*(1+EXP((LN(1+Assumptions!$C$60)-0.5*Assumptions!$C$61^2)+Assumptions!$C$61*((RAND()+RAND()+RAND()+RAND()+RAND()+RAND()+RAND()+RAND()+RAND()+RAND()+RAND()+RAND())-6))-1)+Liquidity_30Y!F13)</x:f>
        <x:v>2064368.6334199614</x:v>
      </x:c>
      <x:c r="F430" s="16" t="n">
        <x:f>MAX(0,E430*(1+EXP((LN(1+Assumptions!$C$60)-0.5*Assumptions!$C$61^2)+Assumptions!$C$61*((RAND()+RAND()+RAND()+RAND()+RAND()+RAND()+RAND()+RAND()+RAND()+RAND()+RAND()+RAND())-6))-1)+Liquidity_30Y!G13)</x:f>
        <x:v>1741501.4819218577</x:v>
      </x:c>
      <x:c r="G430" s="16" t="n">
        <x:f>MAX(0,F430*(1+EXP((LN(1+Assumptions!$C$60)-0.5*Assumptions!$C$61^2)+Assumptions!$C$61*((RAND()+RAND()+RAND()+RAND()+RAND()+RAND()+RAND()+RAND()+RAND()+RAND()+RAND()+RAND())-6))-1)+Liquidity_30Y!H13)</x:f>
        <x:v>1761515.929091149</x:v>
      </x:c>
      <x:c r="H430" s="16" t="n">
        <x:f>MAX(0,G430*(1+EXP((LN(1+Assumptions!$C$60)-0.5*Assumptions!$C$61^2)+Assumptions!$C$61*((RAND()+RAND()+RAND()+RAND()+RAND()+RAND()+RAND()+RAND()+RAND()+RAND()+RAND()+RAND())-6))-1)+Liquidity_30Y!I13)</x:f>
        <x:v>2219402.408070143</x:v>
      </x:c>
      <x:c r="I430" s="16" t="n">
        <x:f>MAX(0,H430*(1+EXP((LN(1+Assumptions!$C$60)-0.5*Assumptions!$C$61^2)+Assumptions!$C$61*((RAND()+RAND()+RAND()+RAND()+RAND()+RAND()+RAND()+RAND()+RAND()+RAND()+RAND()+RAND())-6))-1)+Liquidity_30Y!J13)</x:f>
        <x:v>2491331.5267557716</x:v>
      </x:c>
      <x:c r="J430" s="16" t="n">
        <x:f>MAX(0,I430*(1+EXP((LN(1+Assumptions!$C$60)-0.5*Assumptions!$C$61^2)+Assumptions!$C$61*((RAND()+RAND()+RAND()+RAND()+RAND()+RAND()+RAND()+RAND()+RAND()+RAND()+RAND()+RAND())-6))-1)+Liquidity_30Y!K13)</x:f>
        <x:v>2304961.477335482</x:v>
      </x:c>
      <x:c r="K430" s="16" t="n">
        <x:f>MAX(0,J430*(1+EXP((LN(1+Assumptions!$C$60)-0.5*Assumptions!$C$61^2)+Assumptions!$C$61*((RAND()+RAND()+RAND()+RAND()+RAND()+RAND()+RAND()+RAND()+RAND()+RAND()+RAND()+RAND())-6))-1)+Liquidity_30Y!L13)</x:f>
        <x:v>2427999.899630014</x:v>
      </x:c>
      <x:c r="L430" s="16" t="n">
        <x:f>MAX(0,K430*(1+EXP((LN(1+Assumptions!$C$60)-0.5*Assumptions!$C$61^2)+Assumptions!$C$61*((RAND()+RAND()+RAND()+RAND()+RAND()+RAND()+RAND()+RAND()+RAND()+RAND()+RAND()+RAND())-6))-1)+Liquidity_30Y!M13)</x:f>
        <x:v>3031228.73821739</x:v>
      </x:c>
      <x:c r="M430" s="16" t="n">
        <x:f>MAX(0,L430*(1+EXP((LN(1+Assumptions!$C$60)-0.5*Assumptions!$C$61^2)+Assumptions!$C$61*((RAND()+RAND()+RAND()+RAND()+RAND()+RAND()+RAND()+RAND()+RAND()+RAND()+RAND()+RAND())-6))-1)+Liquidity_30Y!N13)</x:f>
        <x:v>2645257.793926123</x:v>
      </x:c>
      <x:c r="N430" s="16" t="n">
        <x:f>MAX(0,M430*(1+EXP((LN(1+Assumptions!$C$60)-0.5*Assumptions!$C$61^2)+Assumptions!$C$61*((RAND()+RAND()+RAND()+RAND()+RAND()+RAND()+RAND()+RAND()+RAND()+RAND()+RAND()+RAND())-6))-1)+Liquidity_30Y!O13)</x:f>
        <x:v>2669558.113139857</x:v>
      </x:c>
      <x:c r="O430" s="16" t="n">
        <x:f>MAX(0,N430*(1+EXP((LN(1+Assumptions!$C$60)-0.5*Assumptions!$C$61^2)+Assumptions!$C$61*((RAND()+RAND()+RAND()+RAND()+RAND()+RAND()+RAND()+RAND()+RAND()+RAND()+RAND()+RAND())-6))-1)+Liquidity_30Y!P13)</x:f>
        <x:v>2567519.250309285</x:v>
      </x:c>
      <x:c r="P430" s="16" t="n">
        <x:f>MAX(0,O430*(1+EXP((LN(1+Assumptions!$C$60)-0.5*Assumptions!$C$61^2)+Assumptions!$C$61*((RAND()+RAND()+RAND()+RAND()+RAND()+RAND()+RAND()+RAND()+RAND()+RAND()+RAND()+RAND())-6))-1)+Liquidity_30Y!Q13)</x:f>
        <x:v>2590325.7504195455</x:v>
      </x:c>
      <x:c r="Q430" s="16" t="n">
        <x:f>MAX(0,P430*(1+EXP((LN(1+Assumptions!$C$60)-0.5*Assumptions!$C$61^2)+Assumptions!$C$61*((RAND()+RAND()+RAND()+RAND()+RAND()+RAND()+RAND()+RAND()+RAND()+RAND()+RAND()+RAND())-6))-1)+Liquidity_30Y!R13)</x:f>
        <x:v>3304258.9610124826</x:v>
      </x:c>
      <x:c r="R430" s="16" t="n">
        <x:f>MAX(0,Q430*(1+EXP((LN(1+Assumptions!$C$60)-0.5*Assumptions!$C$61^2)+Assumptions!$C$61*((RAND()+RAND()+RAND()+RAND()+RAND()+RAND()+RAND()+RAND()+RAND()+RAND()+RAND()+RAND())-6))-1)+Liquidity_30Y!S13)</x:f>
        <x:v>3869543.806695568</x:v>
      </x:c>
      <x:c r="S430" s="16" t="n">
        <x:f>MAX(0,R430*(1+EXP((LN(1+Assumptions!$C$60)-0.5*Assumptions!$C$61^2)+Assumptions!$C$61*((RAND()+RAND()+RAND()+RAND()+RAND()+RAND()+RAND()+RAND()+RAND()+RAND()+RAND()+RAND())-6))-1)+Liquidity_30Y!T13)</x:f>
        <x:v>4319527.291576825</x:v>
      </x:c>
      <x:c r="T430" s="16" t="n">
        <x:f>MAX(0,S430*(1+EXP((LN(1+Assumptions!$C$60)-0.5*Assumptions!$C$61^2)+Assumptions!$C$61*((RAND()+RAND()+RAND()+RAND()+RAND()+RAND()+RAND()+RAND()+RAND()+RAND()+RAND()+RAND())-6))-1)+Liquidity_30Y!U13)</x:f>
        <x:v>4218324.888637028</x:v>
      </x:c>
      <x:c r="U430" s="16" t="n">
        <x:f>MAX(0,T430*(1+EXP((LN(1+Assumptions!$C$60)-0.5*Assumptions!$C$61^2)+Assumptions!$C$61*((RAND()+RAND()+RAND()+RAND()+RAND()+RAND()+RAND()+RAND()+RAND()+RAND()+RAND()+RAND())-6))-1)+Liquidity_30Y!V13)</x:f>
        <x:v>3949852.381730303</x:v>
      </x:c>
      <x:c r="V430" s="16" t="n">
        <x:f>MAX(0,U430*(1+EXP((LN(1+Assumptions!$C$60)-0.5*Assumptions!$C$61^2)+Assumptions!$C$61*((RAND()+RAND()+RAND()+RAND()+RAND()+RAND()+RAND()+RAND()+RAND()+RAND()+RAND()+RAND())-6))-1)+Liquidity_30Y!W13)</x:f>
        <x:v>4604575.5808918215</x:v>
      </x:c>
      <x:c r="W430" s="16" t="n">
        <x:f>MAX(0,V430*(1+EXP((LN(1+Assumptions!$C$60)-0.5*Assumptions!$C$61^2)+Assumptions!$C$61*((RAND()+RAND()+RAND()+RAND()+RAND()+RAND()+RAND()+RAND()+RAND()+RAND()+RAND()+RAND())-6))-1)+Liquidity_30Y!X13)</x:f>
        <x:v>4020687.055200711</x:v>
      </x:c>
      <x:c r="X430" s="16" t="n">
        <x:f>MAX(0,W430*(1+EXP((LN(1+Assumptions!$C$60)-0.5*Assumptions!$C$61^2)+Assumptions!$C$61*((RAND()+RAND()+RAND()+RAND()+RAND()+RAND()+RAND()+RAND()+RAND()+RAND()+RAND()+RAND())-6))-1)+Liquidity_30Y!Y13)</x:f>
        <x:v>3978954.192790985</x:v>
      </x:c>
      <x:c r="Y430" s="16" t="n">
        <x:f>MAX(0,X430*(1+EXP((LN(1+Assumptions!$C$60)-0.5*Assumptions!$C$61^2)+Assumptions!$C$61*((RAND()+RAND()+RAND()+RAND()+RAND()+RAND()+RAND()+RAND()+RAND()+RAND()+RAND()+RAND())-6))-1)+Liquidity_30Y!Z13)</x:f>
        <x:v>3810772.9171987837</x:v>
      </x:c>
      <x:c r="Z430" s="16" t="n">
        <x:f>MAX(0,Y430*(1+EXP((LN(1+Assumptions!$C$60)-0.5*Assumptions!$C$61^2)+Assumptions!$C$61*((RAND()+RAND()+RAND()+RAND()+RAND()+RAND()+RAND()+RAND()+RAND()+RAND()+RAND()+RAND())-6))-1)+Liquidity_30Y!AA13)</x:f>
        <x:v>3665453.9153462886</x:v>
      </x:c>
      <x:c r="AA430" s="16" t="n">
        <x:f>MAX(0,Z430*(1+EXP((LN(1+Assumptions!$C$60)-0.5*Assumptions!$C$61^2)+Assumptions!$C$61*((RAND()+RAND()+RAND()+RAND()+RAND()+RAND()+RAND()+RAND()+RAND()+RAND()+RAND()+RAND())-6))-1)+Liquidity_30Y!AB13)</x:f>
        <x:v>3065357.927920601</x:v>
      </x:c>
      <x:c r="AB430" s="16" t="n">
        <x:f>MAX(0,AA430*(1+EXP((LN(1+Assumptions!$C$60)-0.5*Assumptions!$C$61^2)+Assumptions!$C$61*((RAND()+RAND()+RAND()+RAND()+RAND()+RAND()+RAND()+RAND()+RAND()+RAND()+RAND()+RAND())-6))-1)+Liquidity_30Y!AC13)</x:f>
        <x:v>3827817.524540894</x:v>
      </x:c>
      <x:c r="AC430" s="16" t="n">
        <x:f>MAX(0,AB430*(1+EXP((LN(1+Assumptions!$C$60)-0.5*Assumptions!$C$61^2)+Assumptions!$C$61*((RAND()+RAND()+RAND()+RAND()+RAND()+RAND()+RAND()+RAND()+RAND()+RAND()+RAND()+RAND())-6))-1)+Liquidity_30Y!AD13)</x:f>
        <x:v>3966765.2518849843</x:v>
      </x:c>
      <x:c r="AD430" s="16" t="n">
        <x:f>MAX(0,AC430*(1+EXP((LN(1+Assumptions!$C$60)-0.5*Assumptions!$C$61^2)+Assumptions!$C$61*((RAND()+RAND()+RAND()+RAND()+RAND()+RAND()+RAND()+RAND()+RAND()+RAND()+RAND()+RAND())-6))-1)+Liquidity_30Y!AE13)</x:f>
        <x:v>4586955.533552176</x:v>
      </x:c>
      <x:c r="AE430" s="16" t="n">
        <x:f>MAX(0,AD430*(1+EXP((LN(1+Assumptions!$C$60)-0.5*Assumptions!$C$61^2)+Assumptions!$C$61*((RAND()+RAND()+RAND()+RAND()+RAND()+RAND()+RAND()+RAND()+RAND()+RAND()+RAND()+RAND())-6))-1)+Liquidity_30Y!AF13)</x:f>
        <x:v>4801827.419341889</x:v>
      </x:c>
      <x:c r="AF430" s="16" t="n">
        <x:f>MAX(0,AE430*(1+EXP((LN(1+Assumptions!$C$60)-0.5*Assumptions!$C$61^2)+Assumptions!$C$61*((RAND()+RAND()+RAND()+RAND()+RAND()+RAND()+RAND()+RAND()+RAND()+RAND()+RAND()+RAND())-6))-1)+Liquidity_30Y!AG13)</x:f>
        <x:v>4762805.092508016</x:v>
      </x:c>
    </x:row>
    <x:row r="431">
      <x:c r="A431" s="39">
        <x:v>427</x:v>
      </x:c>
      <x:c r="B431" s="16" t="n">
        <x:f>Liquidity_30Y!C14</x:f>
        <x:v>1029031.25</x:v>
      </x:c>
      <x:c r="C431" s="16" t="n">
        <x:f>MAX(0,B431*(1+EXP((LN(1+Assumptions!$C$60)-0.5*Assumptions!$C$61^2)+Assumptions!$C$61*((RAND()+RAND()+RAND()+RAND()+RAND()+RAND()+RAND()+RAND()+RAND()+RAND()+RAND()+RAND())-6))-1)+Liquidity_30Y!D13)</x:f>
        <x:v>1085614.1417807378</x:v>
      </x:c>
      <x:c r="D431" s="16" t="n">
        <x:f>MAX(0,C431*(1+EXP((LN(1+Assumptions!$C$60)-0.5*Assumptions!$C$61^2)+Assumptions!$C$61*((RAND()+RAND()+RAND()+RAND()+RAND()+RAND()+RAND()+RAND()+RAND()+RAND()+RAND()+RAND())-6))-1)+Liquidity_30Y!E13)</x:f>
        <x:v>1051653.6977460023</x:v>
      </x:c>
      <x:c r="E431" s="16" t="n">
        <x:f>MAX(0,D431*(1+EXP((LN(1+Assumptions!$C$60)-0.5*Assumptions!$C$61^2)+Assumptions!$C$61*((RAND()+RAND()+RAND()+RAND()+RAND()+RAND()+RAND()+RAND()+RAND()+RAND()+RAND()+RAND())-6))-1)+Liquidity_30Y!F13)</x:f>
        <x:v>1147506.5059395444</x:v>
      </x:c>
      <x:c r="F431" s="16" t="n">
        <x:f>MAX(0,E431*(1+EXP((LN(1+Assumptions!$C$60)-0.5*Assumptions!$C$61^2)+Assumptions!$C$61*((RAND()+RAND()+RAND()+RAND()+RAND()+RAND()+RAND()+RAND()+RAND()+RAND()+RAND()+RAND())-6))-1)+Liquidity_30Y!G13)</x:f>
        <x:v>1213075.4710959748</x:v>
      </x:c>
      <x:c r="G431" s="16" t="n">
        <x:f>MAX(0,F431*(1+EXP((LN(1+Assumptions!$C$60)-0.5*Assumptions!$C$61^2)+Assumptions!$C$61*((RAND()+RAND()+RAND()+RAND()+RAND()+RAND()+RAND()+RAND()+RAND()+RAND()+RAND()+RAND())-6))-1)+Liquidity_30Y!H13)</x:f>
        <x:v>1360995.4429120035</x:v>
      </x:c>
      <x:c r="H431" s="16" t="n">
        <x:f>MAX(0,G431*(1+EXP((LN(1+Assumptions!$C$60)-0.5*Assumptions!$C$61^2)+Assumptions!$C$61*((RAND()+RAND()+RAND()+RAND()+RAND()+RAND()+RAND()+RAND()+RAND()+RAND()+RAND()+RAND())-6))-1)+Liquidity_30Y!I13)</x:f>
        <x:v>1550462.0223520184</x:v>
      </x:c>
      <x:c r="I431" s="16" t="n">
        <x:f>MAX(0,H431*(1+EXP((LN(1+Assumptions!$C$60)-0.5*Assumptions!$C$61^2)+Assumptions!$C$61*((RAND()+RAND()+RAND()+RAND()+RAND()+RAND()+RAND()+RAND()+RAND()+RAND()+RAND()+RAND())-6))-1)+Liquidity_30Y!J13)</x:f>
        <x:v>1432390.225259685</x:v>
      </x:c>
      <x:c r="J431" s="16" t="n">
        <x:f>MAX(0,I431*(1+EXP((LN(1+Assumptions!$C$60)-0.5*Assumptions!$C$61^2)+Assumptions!$C$61*((RAND()+RAND()+RAND()+RAND()+RAND()+RAND()+RAND()+RAND()+RAND()+RAND()+RAND()+RAND())-6))-1)+Liquidity_30Y!K13)</x:f>
        <x:v>1524155.3967955345</x:v>
      </x:c>
      <x:c r="K431" s="16" t="n">
        <x:f>MAX(0,J431*(1+EXP((LN(1+Assumptions!$C$60)-0.5*Assumptions!$C$61^2)+Assumptions!$C$61*((RAND()+RAND()+RAND()+RAND()+RAND()+RAND()+RAND()+RAND()+RAND()+RAND()+RAND()+RAND())-6))-1)+Liquidity_30Y!L13)</x:f>
        <x:v>1673594.0793204713</x:v>
      </x:c>
      <x:c r="L431" s="16" t="n">
        <x:f>MAX(0,K431*(1+EXP((LN(1+Assumptions!$C$60)-0.5*Assumptions!$C$61^2)+Assumptions!$C$61*((RAND()+RAND()+RAND()+RAND()+RAND()+RAND()+RAND()+RAND()+RAND()+RAND()+RAND()+RAND())-6))-1)+Liquidity_30Y!M13)</x:f>
        <x:v>1749261.5137475114</x:v>
      </x:c>
      <x:c r="M431" s="16" t="n">
        <x:f>MAX(0,L431*(1+EXP((LN(1+Assumptions!$C$60)-0.5*Assumptions!$C$61^2)+Assumptions!$C$61*((RAND()+RAND()+RAND()+RAND()+RAND()+RAND()+RAND()+RAND()+RAND()+RAND()+RAND()+RAND())-6))-1)+Liquidity_30Y!N13)</x:f>
        <x:v>1779609.3996121073</x:v>
      </x:c>
      <x:c r="N431" s="16" t="n">
        <x:f>MAX(0,M431*(1+EXP((LN(1+Assumptions!$C$60)-0.5*Assumptions!$C$61^2)+Assumptions!$C$61*((RAND()+RAND()+RAND()+RAND()+RAND()+RAND()+RAND()+RAND()+RAND()+RAND()+RAND()+RAND())-6))-1)+Liquidity_30Y!O13)</x:f>
        <x:v>2131028.703891317</x:v>
      </x:c>
      <x:c r="O431" s="16" t="n">
        <x:f>MAX(0,N431*(1+EXP((LN(1+Assumptions!$C$60)-0.5*Assumptions!$C$61^2)+Assumptions!$C$61*((RAND()+RAND()+RAND()+RAND()+RAND()+RAND()+RAND()+RAND()+RAND()+RAND()+RAND()+RAND())-6))-1)+Liquidity_30Y!P13)</x:f>
        <x:v>2043335.079596236</x:v>
      </x:c>
      <x:c r="P431" s="16" t="n">
        <x:f>MAX(0,O431*(1+EXP((LN(1+Assumptions!$C$60)-0.5*Assumptions!$C$61^2)+Assumptions!$C$61*((RAND()+RAND()+RAND()+RAND()+RAND()+RAND()+RAND()+RAND()+RAND()+RAND()+RAND()+RAND())-6))-1)+Liquidity_30Y!Q13)</x:f>
        <x:v>1719798.0321741921</x:v>
      </x:c>
      <x:c r="Q431" s="16" t="n">
        <x:f>MAX(0,P431*(1+EXP((LN(1+Assumptions!$C$60)-0.5*Assumptions!$C$61^2)+Assumptions!$C$61*((RAND()+RAND()+RAND()+RAND()+RAND()+RAND()+RAND()+RAND()+RAND()+RAND()+RAND()+RAND())-6))-1)+Liquidity_30Y!R13)</x:f>
        <x:v>1446302.4346146435</x:v>
      </x:c>
      <x:c r="R431" s="16" t="n">
        <x:f>MAX(0,Q431*(1+EXP((LN(1+Assumptions!$C$60)-0.5*Assumptions!$C$61^2)+Assumptions!$C$61*((RAND()+RAND()+RAND()+RAND()+RAND()+RAND()+RAND()+RAND()+RAND()+RAND()+RAND()+RAND())-6))-1)+Liquidity_30Y!S13)</x:f>
        <x:v>1162414.7819244796</x:v>
      </x:c>
      <x:c r="S431" s="16" t="n">
        <x:f>MAX(0,R431*(1+EXP((LN(1+Assumptions!$C$60)-0.5*Assumptions!$C$61^2)+Assumptions!$C$61*((RAND()+RAND()+RAND()+RAND()+RAND()+RAND()+RAND()+RAND()+RAND()+RAND()+RAND()+RAND())-6))-1)+Liquidity_30Y!T13)</x:f>
        <x:v>1442464.0655068015</x:v>
      </x:c>
      <x:c r="T431" s="16" t="n">
        <x:f>MAX(0,S431*(1+EXP((LN(1+Assumptions!$C$60)-0.5*Assumptions!$C$61^2)+Assumptions!$C$61*((RAND()+RAND()+RAND()+RAND()+RAND()+RAND()+RAND()+RAND()+RAND()+RAND()+RAND()+RAND())-6))-1)+Liquidity_30Y!U13)</x:f>
        <x:v>1552057.6365958652</x:v>
      </x:c>
      <x:c r="U431" s="16" t="n">
        <x:f>MAX(0,T431*(1+EXP((LN(1+Assumptions!$C$60)-0.5*Assumptions!$C$61^2)+Assumptions!$C$61*((RAND()+RAND()+RAND()+RAND()+RAND()+RAND()+RAND()+RAND()+RAND()+RAND()+RAND()+RAND())-6))-1)+Liquidity_30Y!V13)</x:f>
        <x:v>1925937.4000782354</x:v>
      </x:c>
      <x:c r="V431" s="16" t="n">
        <x:f>MAX(0,U431*(1+EXP((LN(1+Assumptions!$C$60)-0.5*Assumptions!$C$61^2)+Assumptions!$C$61*((RAND()+RAND()+RAND()+RAND()+RAND()+RAND()+RAND()+RAND()+RAND()+RAND()+RAND()+RAND())-6))-1)+Liquidity_30Y!W13)</x:f>
        <x:v>1909706.8446184713</x:v>
      </x:c>
      <x:c r="W431" s="16" t="n">
        <x:f>MAX(0,V431*(1+EXP((LN(1+Assumptions!$C$60)-0.5*Assumptions!$C$61^2)+Assumptions!$C$61*((RAND()+RAND()+RAND()+RAND()+RAND()+RAND()+RAND()+RAND()+RAND()+RAND()+RAND()+RAND())-6))-1)+Liquidity_30Y!X13)</x:f>
        <x:v>1695328.0849311806</x:v>
      </x:c>
      <x:c r="X431" s="16" t="n">
        <x:f>MAX(0,W431*(1+EXP((LN(1+Assumptions!$C$60)-0.5*Assumptions!$C$61^2)+Assumptions!$C$61*((RAND()+RAND()+RAND()+RAND()+RAND()+RAND()+RAND()+RAND()+RAND()+RAND()+RAND()+RAND())-6))-1)+Liquidity_30Y!Y13)</x:f>
        <x:v>1738559.6995331822</x:v>
      </x:c>
      <x:c r="Y431" s="16" t="n">
        <x:f>MAX(0,X431*(1+EXP((LN(1+Assumptions!$C$60)-0.5*Assumptions!$C$61^2)+Assumptions!$C$61*((RAND()+RAND()+RAND()+RAND()+RAND()+RAND()+RAND()+RAND()+RAND()+RAND()+RAND()+RAND())-6))-1)+Liquidity_30Y!Z13)</x:f>
        <x:v>1692719.2177292504</x:v>
      </x:c>
      <x:c r="Z431" s="16" t="n">
        <x:f>MAX(0,Y431*(1+EXP((LN(1+Assumptions!$C$60)-0.5*Assumptions!$C$61^2)+Assumptions!$C$61*((RAND()+RAND()+RAND()+RAND()+RAND()+RAND()+RAND()+RAND()+RAND()+RAND()+RAND()+RAND())-6))-1)+Liquidity_30Y!AA13)</x:f>
        <x:v>1706316.9407600218</x:v>
      </x:c>
      <x:c r="AA431" s="16" t="n">
        <x:f>MAX(0,Z431*(1+EXP((LN(1+Assumptions!$C$60)-0.5*Assumptions!$C$61^2)+Assumptions!$C$61*((RAND()+RAND()+RAND()+RAND()+RAND()+RAND()+RAND()+RAND()+RAND()+RAND()+RAND()+RAND())-6))-1)+Liquidity_30Y!AB13)</x:f>
        <x:v>1663402.0962515005</x:v>
      </x:c>
      <x:c r="AB431" s="16" t="n">
        <x:f>MAX(0,AA431*(1+EXP((LN(1+Assumptions!$C$60)-0.5*Assumptions!$C$61^2)+Assumptions!$C$61*((RAND()+RAND()+RAND()+RAND()+RAND()+RAND()+RAND()+RAND()+RAND()+RAND()+RAND()+RAND())-6))-1)+Liquidity_30Y!AC13)</x:f>
        <x:v>1883313.424671037</x:v>
      </x:c>
      <x:c r="AC431" s="16" t="n">
        <x:f>MAX(0,AB431*(1+EXP((LN(1+Assumptions!$C$60)-0.5*Assumptions!$C$61^2)+Assumptions!$C$61*((RAND()+RAND()+RAND()+RAND()+RAND()+RAND()+RAND()+RAND()+RAND()+RAND()+RAND()+RAND())-6))-1)+Liquidity_30Y!AD13)</x:f>
        <x:v>1911966.0435308567</x:v>
      </x:c>
      <x:c r="AD431" s="16" t="n">
        <x:f>MAX(0,AC431*(1+EXP((LN(1+Assumptions!$C$60)-0.5*Assumptions!$C$61^2)+Assumptions!$C$61*((RAND()+RAND()+RAND()+RAND()+RAND()+RAND()+RAND()+RAND()+RAND()+RAND()+RAND()+RAND())-6))-1)+Liquidity_30Y!AE13)</x:f>
        <x:v>1362538.8139851675</x:v>
      </x:c>
      <x:c r="AE431" s="16" t="n">
        <x:f>MAX(0,AD431*(1+EXP((LN(1+Assumptions!$C$60)-0.5*Assumptions!$C$61^2)+Assumptions!$C$61*((RAND()+RAND()+RAND()+RAND()+RAND()+RAND()+RAND()+RAND()+RAND()+RAND()+RAND()+RAND())-6))-1)+Liquidity_30Y!AF13)</x:f>
        <x:v>1819166.338553549</x:v>
      </x:c>
      <x:c r="AF431" s="16" t="n">
        <x:f>MAX(0,AE431*(1+EXP((LN(1+Assumptions!$C$60)-0.5*Assumptions!$C$61^2)+Assumptions!$C$61*((RAND()+RAND()+RAND()+RAND()+RAND()+RAND()+RAND()+RAND()+RAND()+RAND()+RAND()+RAND())-6))-1)+Liquidity_30Y!AG13)</x:f>
        <x:v>2487609.400884169</x:v>
      </x:c>
    </x:row>
    <x:row r="432">
      <x:c r="A432" s="39">
        <x:v>428</x:v>
      </x:c>
      <x:c r="B432" s="16" t="n">
        <x:f>Liquidity_30Y!C14</x:f>
        <x:v>1029031.25</x:v>
      </x:c>
      <x:c r="C432" s="16" t="n">
        <x:f>MAX(0,B432*(1+EXP((LN(1+Assumptions!$C$60)-0.5*Assumptions!$C$61^2)+Assumptions!$C$61*((RAND()+RAND()+RAND()+RAND()+RAND()+RAND()+RAND()+RAND()+RAND()+RAND()+RAND()+RAND())-6))-1)+Liquidity_30Y!D13)</x:f>
        <x:v>1197439.951775916</x:v>
      </x:c>
      <x:c r="D432" s="16" t="n">
        <x:f>MAX(0,C432*(1+EXP((LN(1+Assumptions!$C$60)-0.5*Assumptions!$C$61^2)+Assumptions!$C$61*((RAND()+RAND()+RAND()+RAND()+RAND()+RAND()+RAND()+RAND()+RAND()+RAND()+RAND()+RAND())-6))-1)+Liquidity_30Y!E13)</x:f>
        <x:v>1219540.794596676</x:v>
      </x:c>
      <x:c r="E432" s="16" t="n">
        <x:f>MAX(0,D432*(1+EXP((LN(1+Assumptions!$C$60)-0.5*Assumptions!$C$61^2)+Assumptions!$C$61*((RAND()+RAND()+RAND()+RAND()+RAND()+RAND()+RAND()+RAND()+RAND()+RAND()+RAND()+RAND())-6))-1)+Liquidity_30Y!F13)</x:f>
        <x:v>1474965.5971844336</x:v>
      </x:c>
      <x:c r="F432" s="16" t="n">
        <x:f>MAX(0,E432*(1+EXP((LN(1+Assumptions!$C$60)-0.5*Assumptions!$C$61^2)+Assumptions!$C$61*((RAND()+RAND()+RAND()+RAND()+RAND()+RAND()+RAND()+RAND()+RAND()+RAND()+RAND()+RAND())-6))-1)+Liquidity_30Y!G13)</x:f>
        <x:v>1792432.8110594887</x:v>
      </x:c>
      <x:c r="G432" s="16" t="n">
        <x:f>MAX(0,F432*(1+EXP((LN(1+Assumptions!$C$60)-0.5*Assumptions!$C$61^2)+Assumptions!$C$61*((RAND()+RAND()+RAND()+RAND()+RAND()+RAND()+RAND()+RAND()+RAND()+RAND()+RAND()+RAND())-6))-1)+Liquidity_30Y!H13)</x:f>
        <x:v>2123966.8591781114</x:v>
      </x:c>
      <x:c r="H432" s="16" t="n">
        <x:f>MAX(0,G432*(1+EXP((LN(1+Assumptions!$C$60)-0.5*Assumptions!$C$61^2)+Assumptions!$C$61*((RAND()+RAND()+RAND()+RAND()+RAND()+RAND()+RAND()+RAND()+RAND()+RAND()+RAND()+RAND())-6))-1)+Liquidity_30Y!I13)</x:f>
        <x:v>2173271.6784167537</x:v>
      </x:c>
      <x:c r="I432" s="16" t="n">
        <x:f>MAX(0,H432*(1+EXP((LN(1+Assumptions!$C$60)-0.5*Assumptions!$C$61^2)+Assumptions!$C$61*((RAND()+RAND()+RAND()+RAND()+RAND()+RAND()+RAND()+RAND()+RAND()+RAND()+RAND()+RAND())-6))-1)+Liquidity_30Y!J13)</x:f>
        <x:v>2205314.2041134974</x:v>
      </x:c>
      <x:c r="J432" s="16" t="n">
        <x:f>MAX(0,I432*(1+EXP((LN(1+Assumptions!$C$60)-0.5*Assumptions!$C$61^2)+Assumptions!$C$61*((RAND()+RAND()+RAND()+RAND()+RAND()+RAND()+RAND()+RAND()+RAND()+RAND()+RAND()+RAND())-6))-1)+Liquidity_30Y!K13)</x:f>
        <x:v>2663398.4725330416</x:v>
      </x:c>
      <x:c r="K432" s="16" t="n">
        <x:f>MAX(0,J432*(1+EXP((LN(1+Assumptions!$C$60)-0.5*Assumptions!$C$61^2)+Assumptions!$C$61*((RAND()+RAND()+RAND()+RAND()+RAND()+RAND()+RAND()+RAND()+RAND()+RAND()+RAND()+RAND())-6))-1)+Liquidity_30Y!L13)</x:f>
        <x:v>2746859.8266180614</x:v>
      </x:c>
      <x:c r="L432" s="16" t="n">
        <x:f>MAX(0,K432*(1+EXP((LN(1+Assumptions!$C$60)-0.5*Assumptions!$C$61^2)+Assumptions!$C$61*((RAND()+RAND()+RAND()+RAND()+RAND()+RAND()+RAND()+RAND()+RAND()+RAND()+RAND()+RAND())-6))-1)+Liquidity_30Y!M13)</x:f>
        <x:v>2740577.7216837443</x:v>
      </x:c>
      <x:c r="M432" s="16" t="n">
        <x:f>MAX(0,L432*(1+EXP((LN(1+Assumptions!$C$60)-0.5*Assumptions!$C$61^2)+Assumptions!$C$61*((RAND()+RAND()+RAND()+RAND()+RAND()+RAND()+RAND()+RAND()+RAND()+RAND()+RAND()+RAND())-6))-1)+Liquidity_30Y!N13)</x:f>
        <x:v>2564086.5172737245</x:v>
      </x:c>
      <x:c r="N432" s="16" t="n">
        <x:f>MAX(0,M432*(1+EXP((LN(1+Assumptions!$C$60)-0.5*Assumptions!$C$61^2)+Assumptions!$C$61*((RAND()+RAND()+RAND()+RAND()+RAND()+RAND()+RAND()+RAND()+RAND()+RAND()+RAND()+RAND())-6))-1)+Liquidity_30Y!O13)</x:f>
        <x:v>1909413.0193245108</x:v>
      </x:c>
      <x:c r="O432" s="16" t="n">
        <x:f>MAX(0,N432*(1+EXP((LN(1+Assumptions!$C$60)-0.5*Assumptions!$C$61^2)+Assumptions!$C$61*((RAND()+RAND()+RAND()+RAND()+RAND()+RAND()+RAND()+RAND()+RAND()+RAND()+RAND()+RAND())-6))-1)+Liquidity_30Y!P13)</x:f>
        <x:v>2049579.8881428035</x:v>
      </x:c>
      <x:c r="P432" s="16" t="n">
        <x:f>MAX(0,O432*(1+EXP((LN(1+Assumptions!$C$60)-0.5*Assumptions!$C$61^2)+Assumptions!$C$61*((RAND()+RAND()+RAND()+RAND()+RAND()+RAND()+RAND()+RAND()+RAND()+RAND()+RAND()+RAND())-6))-1)+Liquidity_30Y!Q13)</x:f>
        <x:v>2304196.984187097</x:v>
      </x:c>
      <x:c r="Q432" s="16" t="n">
        <x:f>MAX(0,P432*(1+EXP((LN(1+Assumptions!$C$60)-0.5*Assumptions!$C$61^2)+Assumptions!$C$61*((RAND()+RAND()+RAND()+RAND()+RAND()+RAND()+RAND()+RAND()+RAND()+RAND()+RAND()+RAND())-6))-1)+Liquidity_30Y!R13)</x:f>
        <x:v>2442312.4449490975</x:v>
      </x:c>
      <x:c r="R432" s="16" t="n">
        <x:f>MAX(0,Q432*(1+EXP((LN(1+Assumptions!$C$60)-0.5*Assumptions!$C$61^2)+Assumptions!$C$61*((RAND()+RAND()+RAND()+RAND()+RAND()+RAND()+RAND()+RAND()+RAND()+RAND()+RAND()+RAND())-6))-1)+Liquidity_30Y!S13)</x:f>
        <x:v>2072560.9390350303</x:v>
      </x:c>
      <x:c r="S432" s="16" t="n">
        <x:f>MAX(0,R432*(1+EXP((LN(1+Assumptions!$C$60)-0.5*Assumptions!$C$61^2)+Assumptions!$C$61*((RAND()+RAND()+RAND()+RAND()+RAND()+RAND()+RAND()+RAND()+RAND()+RAND()+RAND()+RAND())-6))-1)+Liquidity_30Y!T13)</x:f>
        <x:v>1913436.02947206</x:v>
      </x:c>
      <x:c r="T432" s="16" t="n">
        <x:f>MAX(0,S432*(1+EXP((LN(1+Assumptions!$C$60)-0.5*Assumptions!$C$61^2)+Assumptions!$C$61*((RAND()+RAND()+RAND()+RAND()+RAND()+RAND()+RAND()+RAND()+RAND()+RAND()+RAND()+RAND())-6))-1)+Liquidity_30Y!U13)</x:f>
        <x:v>1953777.815566204</x:v>
      </x:c>
      <x:c r="U432" s="16" t="n">
        <x:f>MAX(0,T432*(1+EXP((LN(1+Assumptions!$C$60)-0.5*Assumptions!$C$61^2)+Assumptions!$C$61*((RAND()+RAND()+RAND()+RAND()+RAND()+RAND()+RAND()+RAND()+RAND()+RAND()+RAND()+RAND())-6))-1)+Liquidity_30Y!V13)</x:f>
        <x:v>2355314.245491397</x:v>
      </x:c>
      <x:c r="V432" s="16" t="n">
        <x:f>MAX(0,U432*(1+EXP((LN(1+Assumptions!$C$60)-0.5*Assumptions!$C$61^2)+Assumptions!$C$61*((RAND()+RAND()+RAND()+RAND()+RAND()+RAND()+RAND()+RAND()+RAND()+RAND()+RAND()+RAND())-6))-1)+Liquidity_30Y!W13)</x:f>
        <x:v>2242376.299866719</x:v>
      </x:c>
      <x:c r="W432" s="16" t="n">
        <x:f>MAX(0,V432*(1+EXP((LN(1+Assumptions!$C$60)-0.5*Assumptions!$C$61^2)+Assumptions!$C$61*((RAND()+RAND()+RAND()+RAND()+RAND()+RAND()+RAND()+RAND()+RAND()+RAND()+RAND()+RAND())-6))-1)+Liquidity_30Y!X13)</x:f>
        <x:v>2732899.2930727294</x:v>
      </x:c>
      <x:c r="X432" s="16" t="n">
        <x:f>MAX(0,W432*(1+EXP((LN(1+Assumptions!$C$60)-0.5*Assumptions!$C$61^2)+Assumptions!$C$61*((RAND()+RAND()+RAND()+RAND()+RAND()+RAND()+RAND()+RAND()+RAND()+RAND()+RAND()+RAND())-6))-1)+Liquidity_30Y!Y13)</x:f>
        <x:v>3014733.3887163624</x:v>
      </x:c>
      <x:c r="Y432" s="16" t="n">
        <x:f>MAX(0,X432*(1+EXP((LN(1+Assumptions!$C$60)-0.5*Assumptions!$C$61^2)+Assumptions!$C$61*((RAND()+RAND()+RAND()+RAND()+RAND()+RAND()+RAND()+RAND()+RAND()+RAND()+RAND()+RAND())-6))-1)+Liquidity_30Y!Z13)</x:f>
        <x:v>3815025.937513258</x:v>
      </x:c>
      <x:c r="Z432" s="16" t="n">
        <x:f>MAX(0,Y432*(1+EXP((LN(1+Assumptions!$C$60)-0.5*Assumptions!$C$61^2)+Assumptions!$C$61*((RAND()+RAND()+RAND()+RAND()+RAND()+RAND()+RAND()+RAND()+RAND()+RAND()+RAND()+RAND())-6))-1)+Liquidity_30Y!AA13)</x:f>
        <x:v>4367487.364097965</x:v>
      </x:c>
      <x:c r="AA432" s="16" t="n">
        <x:f>MAX(0,Z432*(1+EXP((LN(1+Assumptions!$C$60)-0.5*Assumptions!$C$61^2)+Assumptions!$C$61*((RAND()+RAND()+RAND()+RAND()+RAND()+RAND()+RAND()+RAND()+RAND()+RAND()+RAND()+RAND())-6))-1)+Liquidity_30Y!AB13)</x:f>
        <x:v>4113811.126066397</x:v>
      </x:c>
      <x:c r="AB432" s="16" t="n">
        <x:f>MAX(0,AA432*(1+EXP((LN(1+Assumptions!$C$60)-0.5*Assumptions!$C$61^2)+Assumptions!$C$61*((RAND()+RAND()+RAND()+RAND()+RAND()+RAND()+RAND()+RAND()+RAND()+RAND()+RAND()+RAND())-6))-1)+Liquidity_30Y!AC13)</x:f>
        <x:v>3954549.581966665</x:v>
      </x:c>
      <x:c r="AC432" s="16" t="n">
        <x:f>MAX(0,AB432*(1+EXP((LN(1+Assumptions!$C$60)-0.5*Assumptions!$C$61^2)+Assumptions!$C$61*((RAND()+RAND()+RAND()+RAND()+RAND()+RAND()+RAND()+RAND()+RAND()+RAND()+RAND()+RAND())-6))-1)+Liquidity_30Y!AD13)</x:f>
        <x:v>4280000.272985683</x:v>
      </x:c>
      <x:c r="AD432" s="16" t="n">
        <x:f>MAX(0,AC432*(1+EXP((LN(1+Assumptions!$C$60)-0.5*Assumptions!$C$61^2)+Assumptions!$C$61*((RAND()+RAND()+RAND()+RAND()+RAND()+RAND()+RAND()+RAND()+RAND()+RAND()+RAND()+RAND())-6))-1)+Liquidity_30Y!AE13)</x:f>
        <x:v>4171992.496157521</x:v>
      </x:c>
      <x:c r="AE432" s="16" t="n">
        <x:f>MAX(0,AD432*(1+EXP((LN(1+Assumptions!$C$60)-0.5*Assumptions!$C$61^2)+Assumptions!$C$61*((RAND()+RAND()+RAND()+RAND()+RAND()+RAND()+RAND()+RAND()+RAND()+RAND()+RAND()+RAND())-6))-1)+Liquidity_30Y!AF13)</x:f>
        <x:v>4106386.8779577436</x:v>
      </x:c>
      <x:c r="AF432" s="16" t="n">
        <x:f>MAX(0,AE432*(1+EXP((LN(1+Assumptions!$C$60)-0.5*Assumptions!$C$61^2)+Assumptions!$C$61*((RAND()+RAND()+RAND()+RAND()+RAND()+RAND()+RAND()+RAND()+RAND()+RAND()+RAND()+RAND())-6))-1)+Liquidity_30Y!AG13)</x:f>
        <x:v>3936790.874333984</x:v>
      </x:c>
    </x:row>
    <x:row r="433">
      <x:c r="A433" s="39">
        <x:v>429</x:v>
      </x:c>
      <x:c r="B433" s="16" t="n">
        <x:f>Liquidity_30Y!C14</x:f>
        <x:v>1029031.25</x:v>
      </x:c>
      <x:c r="C433" s="16" t="n">
        <x:f>MAX(0,B433*(1+EXP((LN(1+Assumptions!$C$60)-0.5*Assumptions!$C$61^2)+Assumptions!$C$61*((RAND()+RAND()+RAND()+RAND()+RAND()+RAND()+RAND()+RAND()+RAND()+RAND()+RAND()+RAND())-6))-1)+Liquidity_30Y!D13)</x:f>
        <x:v>1183662.4889678354</x:v>
      </x:c>
      <x:c r="D433" s="16" t="n">
        <x:f>MAX(0,C433*(1+EXP((LN(1+Assumptions!$C$60)-0.5*Assumptions!$C$61^2)+Assumptions!$C$61*((RAND()+RAND()+RAND()+RAND()+RAND()+RAND()+RAND()+RAND()+RAND()+RAND()+RAND()+RAND())-6))-1)+Liquidity_30Y!E13)</x:f>
        <x:v>989092.9056282693</x:v>
      </x:c>
      <x:c r="E433" s="16" t="n">
        <x:f>MAX(0,D433*(1+EXP((LN(1+Assumptions!$C$60)-0.5*Assumptions!$C$61^2)+Assumptions!$C$61*((RAND()+RAND()+RAND()+RAND()+RAND()+RAND()+RAND()+RAND()+RAND()+RAND()+RAND()+RAND())-6))-1)+Liquidity_30Y!F13)</x:f>
        <x:v>849493.6361159845</x:v>
      </x:c>
      <x:c r="F433" s="16" t="n">
        <x:f>MAX(0,E433*(1+EXP((LN(1+Assumptions!$C$60)-0.5*Assumptions!$C$61^2)+Assumptions!$C$61*((RAND()+RAND()+RAND()+RAND()+RAND()+RAND()+RAND()+RAND()+RAND()+RAND()+RAND()+RAND())-6))-1)+Liquidity_30Y!G13)</x:f>
        <x:v>844110.9025625784</x:v>
      </x:c>
      <x:c r="G433" s="16" t="n">
        <x:f>MAX(0,F433*(1+EXP((LN(1+Assumptions!$C$60)-0.5*Assumptions!$C$61^2)+Assumptions!$C$61*((RAND()+RAND()+RAND()+RAND()+RAND()+RAND()+RAND()+RAND()+RAND()+RAND()+RAND()+RAND())-6))-1)+Liquidity_30Y!H13)</x:f>
        <x:v>963918.8596679111</x:v>
      </x:c>
      <x:c r="H433" s="16" t="n">
        <x:f>MAX(0,G433*(1+EXP((LN(1+Assumptions!$C$60)-0.5*Assumptions!$C$61^2)+Assumptions!$C$61*((RAND()+RAND()+RAND()+RAND()+RAND()+RAND()+RAND()+RAND()+RAND()+RAND()+RAND()+RAND())-6))-1)+Liquidity_30Y!I13)</x:f>
        <x:v>851664.2279642941</x:v>
      </x:c>
      <x:c r="I433" s="16" t="n">
        <x:f>MAX(0,H433*(1+EXP((LN(1+Assumptions!$C$60)-0.5*Assumptions!$C$61^2)+Assumptions!$C$61*((RAND()+RAND()+RAND()+RAND()+RAND()+RAND()+RAND()+RAND()+RAND()+RAND()+RAND()+RAND())-6))-1)+Liquidity_30Y!J13)</x:f>
        <x:v>690951.3277048968</x:v>
      </x:c>
      <x:c r="J433" s="16" t="n">
        <x:f>MAX(0,I433*(1+EXP((LN(1+Assumptions!$C$60)-0.5*Assumptions!$C$61^2)+Assumptions!$C$61*((RAND()+RAND()+RAND()+RAND()+RAND()+RAND()+RAND()+RAND()+RAND()+RAND()+RAND()+RAND())-6))-1)+Liquidity_30Y!K13)</x:f>
        <x:v>887888.2863118796</x:v>
      </x:c>
      <x:c r="K433" s="16" t="n">
        <x:f>MAX(0,J433*(1+EXP((LN(1+Assumptions!$C$60)-0.5*Assumptions!$C$61^2)+Assumptions!$C$61*((RAND()+RAND()+RAND()+RAND()+RAND()+RAND()+RAND()+RAND()+RAND()+RAND()+RAND()+RAND())-6))-1)+Liquidity_30Y!L13)</x:f>
        <x:v>836711.273446257</x:v>
      </x:c>
      <x:c r="L433" s="16" t="n">
        <x:f>MAX(0,K433*(1+EXP((LN(1+Assumptions!$C$60)-0.5*Assumptions!$C$61^2)+Assumptions!$C$61*((RAND()+RAND()+RAND()+RAND()+RAND()+RAND()+RAND()+RAND()+RAND()+RAND()+RAND()+RAND())-6))-1)+Liquidity_30Y!M13)</x:f>
        <x:v>676203.0478332785</x:v>
      </x:c>
      <x:c r="M433" s="16" t="n">
        <x:f>MAX(0,L433*(1+EXP((LN(1+Assumptions!$C$60)-0.5*Assumptions!$C$61^2)+Assumptions!$C$61*((RAND()+RAND()+RAND()+RAND()+RAND()+RAND()+RAND()+RAND()+RAND()+RAND()+RAND()+RAND())-6))-1)+Liquidity_30Y!N13)</x:f>
        <x:v>630477.0719443043</x:v>
      </x:c>
      <x:c r="N433" s="16" t="n">
        <x:f>MAX(0,M433*(1+EXP((LN(1+Assumptions!$C$60)-0.5*Assumptions!$C$61^2)+Assumptions!$C$61*((RAND()+RAND()+RAND()+RAND()+RAND()+RAND()+RAND()+RAND()+RAND()+RAND()+RAND()+RAND())-6))-1)+Liquidity_30Y!O13)</x:f>
        <x:v>761096.7898332067</x:v>
      </x:c>
      <x:c r="O433" s="16" t="n">
        <x:f>MAX(0,N433*(1+EXP((LN(1+Assumptions!$C$60)-0.5*Assumptions!$C$61^2)+Assumptions!$C$61*((RAND()+RAND()+RAND()+RAND()+RAND()+RAND()+RAND()+RAND()+RAND()+RAND()+RAND()+RAND())-6))-1)+Liquidity_30Y!P13)</x:f>
        <x:v>667076.3651339127</x:v>
      </x:c>
      <x:c r="P433" s="16" t="n">
        <x:f>MAX(0,O433*(1+EXP((LN(1+Assumptions!$C$60)-0.5*Assumptions!$C$61^2)+Assumptions!$C$61*((RAND()+RAND()+RAND()+RAND()+RAND()+RAND()+RAND()+RAND()+RAND()+RAND()+RAND()+RAND())-6))-1)+Liquidity_30Y!Q13)</x:f>
        <x:v>642841.9865441213</x:v>
      </x:c>
      <x:c r="Q433" s="16" t="n">
        <x:f>MAX(0,P433*(1+EXP((LN(1+Assumptions!$C$60)-0.5*Assumptions!$C$61^2)+Assumptions!$C$61*((RAND()+RAND()+RAND()+RAND()+RAND()+RAND()+RAND()+RAND()+RAND()+RAND()+RAND()+RAND())-6))-1)+Liquidity_30Y!R13)</x:f>
        <x:v>759602.944462767</x:v>
      </x:c>
      <x:c r="R433" s="16" t="n">
        <x:f>MAX(0,Q433*(1+EXP((LN(1+Assumptions!$C$60)-0.5*Assumptions!$C$61^2)+Assumptions!$C$61*((RAND()+RAND()+RAND()+RAND()+RAND()+RAND()+RAND()+RAND()+RAND()+RAND()+RAND()+RAND())-6))-1)+Liquidity_30Y!S13)</x:f>
        <x:v>707219.2036346293</x:v>
      </x:c>
      <x:c r="S433" s="16" t="n">
        <x:f>MAX(0,R433*(1+EXP((LN(1+Assumptions!$C$60)-0.5*Assumptions!$C$61^2)+Assumptions!$C$61*((RAND()+RAND()+RAND()+RAND()+RAND()+RAND()+RAND()+RAND()+RAND()+RAND()+RAND()+RAND())-6))-1)+Liquidity_30Y!T13)</x:f>
        <x:v>690930.0885311728</x:v>
      </x:c>
      <x:c r="T433" s="16" t="n">
        <x:f>MAX(0,S433*(1+EXP((LN(1+Assumptions!$C$60)-0.5*Assumptions!$C$61^2)+Assumptions!$C$61*((RAND()+RAND()+RAND()+RAND()+RAND()+RAND()+RAND()+RAND()+RAND()+RAND()+RAND()+RAND())-6))-1)+Liquidity_30Y!U13)</x:f>
        <x:v>756956.1757854207</x:v>
      </x:c>
      <x:c r="U433" s="16" t="n">
        <x:f>MAX(0,T433*(1+EXP((LN(1+Assumptions!$C$60)-0.5*Assumptions!$C$61^2)+Assumptions!$C$61*((RAND()+RAND()+RAND()+RAND()+RAND()+RAND()+RAND()+RAND()+RAND()+RAND()+RAND()+RAND())-6))-1)+Liquidity_30Y!V13)</x:f>
        <x:v>840984.2800111392</x:v>
      </x:c>
      <x:c r="V433" s="16" t="n">
        <x:f>MAX(0,U433*(1+EXP((LN(1+Assumptions!$C$60)-0.5*Assumptions!$C$61^2)+Assumptions!$C$61*((RAND()+RAND()+RAND()+RAND()+RAND()+RAND()+RAND()+RAND()+RAND()+RAND()+RAND()+RAND())-6))-1)+Liquidity_30Y!W13)</x:f>
        <x:v>874185.4537297618</x:v>
      </x:c>
      <x:c r="W433" s="16" t="n">
        <x:f>MAX(0,V433*(1+EXP((LN(1+Assumptions!$C$60)-0.5*Assumptions!$C$61^2)+Assumptions!$C$61*((RAND()+RAND()+RAND()+RAND()+RAND()+RAND()+RAND()+RAND()+RAND()+RAND()+RAND()+RAND())-6))-1)+Liquidity_30Y!X13)</x:f>
        <x:v>1229048.4355202965</x:v>
      </x:c>
      <x:c r="X433" s="16" t="n">
        <x:f>MAX(0,W433*(1+EXP((LN(1+Assumptions!$C$60)-0.5*Assumptions!$C$61^2)+Assumptions!$C$61*((RAND()+RAND()+RAND()+RAND()+RAND()+RAND()+RAND()+RAND()+RAND()+RAND()+RAND()+RAND())-6))-1)+Liquidity_30Y!Y13)</x:f>
        <x:v>1425247.7047845644</x:v>
      </x:c>
      <x:c r="Y433" s="16" t="n">
        <x:f>MAX(0,X433*(1+EXP((LN(1+Assumptions!$C$60)-0.5*Assumptions!$C$61^2)+Assumptions!$C$61*((RAND()+RAND()+RAND()+RAND()+RAND()+RAND()+RAND()+RAND()+RAND()+RAND()+RAND()+RAND())-6))-1)+Liquidity_30Y!Z13)</x:f>
        <x:v>1225079.9952016242</x:v>
      </x:c>
      <x:c r="Z433" s="16" t="n">
        <x:f>MAX(0,Y433*(1+EXP((LN(1+Assumptions!$C$60)-0.5*Assumptions!$C$61^2)+Assumptions!$C$61*((RAND()+RAND()+RAND()+RAND()+RAND()+RAND()+RAND()+RAND()+RAND()+RAND()+RAND()+RAND())-6))-1)+Liquidity_30Y!AA13)</x:f>
        <x:v>1117755.187468021</x:v>
      </x:c>
      <x:c r="AA433" s="16" t="n">
        <x:f>MAX(0,Z433*(1+EXP((LN(1+Assumptions!$C$60)-0.5*Assumptions!$C$61^2)+Assumptions!$C$61*((RAND()+RAND()+RAND()+RAND()+RAND()+RAND()+RAND()+RAND()+RAND()+RAND()+RAND()+RAND())-6))-1)+Liquidity_30Y!AB13)</x:f>
        <x:v>956715.0888216936</x:v>
      </x:c>
      <x:c r="AB433" s="16" t="n">
        <x:f>MAX(0,AA433*(1+EXP((LN(1+Assumptions!$C$60)-0.5*Assumptions!$C$61^2)+Assumptions!$C$61*((RAND()+RAND()+RAND()+RAND()+RAND()+RAND()+RAND()+RAND()+RAND()+RAND()+RAND()+RAND())-6))-1)+Liquidity_30Y!AC13)</x:f>
        <x:v>746561.0011032331</x:v>
      </x:c>
      <x:c r="AC433" s="16" t="n">
        <x:f>MAX(0,AB433*(1+EXP((LN(1+Assumptions!$C$60)-0.5*Assumptions!$C$61^2)+Assumptions!$C$61*((RAND()+RAND()+RAND()+RAND()+RAND()+RAND()+RAND()+RAND()+RAND()+RAND()+RAND()+RAND())-6))-1)+Liquidity_30Y!AD13)</x:f>
        <x:v>586334.9084440116</x:v>
      </x:c>
      <x:c r="AD433" s="16" t="n">
        <x:f>MAX(0,AC433*(1+EXP((LN(1+Assumptions!$C$60)-0.5*Assumptions!$C$61^2)+Assumptions!$C$61*((RAND()+RAND()+RAND()+RAND()+RAND()+RAND()+RAND()+RAND()+RAND()+RAND()+RAND()+RAND())-6))-1)+Liquidity_30Y!AE13)</x:f>
        <x:v>873393.0597627285</x:v>
      </x:c>
      <x:c r="AE433" s="16" t="n">
        <x:f>MAX(0,AD433*(1+EXP((LN(1+Assumptions!$C$60)-0.5*Assumptions!$C$61^2)+Assumptions!$C$61*((RAND()+RAND()+RAND()+RAND()+RAND()+RAND()+RAND()+RAND()+RAND()+RAND()+RAND()+RAND())-6))-1)+Liquidity_30Y!AF13)</x:f>
        <x:v>1020143.6889607492</x:v>
      </x:c>
      <x:c r="AF433" s="16" t="n">
        <x:f>MAX(0,AE433*(1+EXP((LN(1+Assumptions!$C$60)-0.5*Assumptions!$C$61^2)+Assumptions!$C$61*((RAND()+RAND()+RAND()+RAND()+RAND()+RAND()+RAND()+RAND()+RAND()+RAND()+RAND()+RAND())-6))-1)+Liquidity_30Y!AG13)</x:f>
        <x:v>1082002.1711636719</x:v>
      </x:c>
    </x:row>
    <x:row r="434">
      <x:c r="A434" s="39">
        <x:v>430</x:v>
      </x:c>
      <x:c r="B434" s="16" t="n">
        <x:f>Liquidity_30Y!C14</x:f>
        <x:v>1029031.25</x:v>
      </x:c>
      <x:c r="C434" s="16" t="n">
        <x:f>MAX(0,B434*(1+EXP((LN(1+Assumptions!$C$60)-0.5*Assumptions!$C$61^2)+Assumptions!$C$61*((RAND()+RAND()+RAND()+RAND()+RAND()+RAND()+RAND()+RAND()+RAND()+RAND()+RAND()+RAND())-6))-1)+Liquidity_30Y!D13)</x:f>
        <x:v>1399323.863782039</x:v>
      </x:c>
      <x:c r="D434" s="16" t="n">
        <x:f>MAX(0,C434*(1+EXP((LN(1+Assumptions!$C$60)-0.5*Assumptions!$C$61^2)+Assumptions!$C$61*((RAND()+RAND()+RAND()+RAND()+RAND()+RAND()+RAND()+RAND()+RAND()+RAND()+RAND()+RAND())-6))-1)+Liquidity_30Y!E13)</x:f>
        <x:v>1508862.7189253578</x:v>
      </x:c>
      <x:c r="E434" s="16" t="n">
        <x:f>MAX(0,D434*(1+EXP((LN(1+Assumptions!$C$60)-0.5*Assumptions!$C$61^2)+Assumptions!$C$61*((RAND()+RAND()+RAND()+RAND()+RAND()+RAND()+RAND()+RAND()+RAND()+RAND()+RAND()+RAND())-6))-1)+Liquidity_30Y!F13)</x:f>
        <x:v>1357284.8651788293</x:v>
      </x:c>
      <x:c r="F434" s="16" t="n">
        <x:f>MAX(0,E434*(1+EXP((LN(1+Assumptions!$C$60)-0.5*Assumptions!$C$61^2)+Assumptions!$C$61*((RAND()+RAND()+RAND()+RAND()+RAND()+RAND()+RAND()+RAND()+RAND()+RAND()+RAND()+RAND())-6))-1)+Liquidity_30Y!G13)</x:f>
        <x:v>1370631.209412876</x:v>
      </x:c>
      <x:c r="G434" s="16" t="n">
        <x:f>MAX(0,F434*(1+EXP((LN(1+Assumptions!$C$60)-0.5*Assumptions!$C$61^2)+Assumptions!$C$61*((RAND()+RAND()+RAND()+RAND()+RAND()+RAND()+RAND()+RAND()+RAND()+RAND()+RAND()+RAND())-6))-1)+Liquidity_30Y!H13)</x:f>
        <x:v>1250034.7516414928</x:v>
      </x:c>
      <x:c r="H434" s="16" t="n">
        <x:f>MAX(0,G434*(1+EXP((LN(1+Assumptions!$C$60)-0.5*Assumptions!$C$61^2)+Assumptions!$C$61*((RAND()+RAND()+RAND()+RAND()+RAND()+RAND()+RAND()+RAND()+RAND()+RAND()+RAND()+RAND())-6))-1)+Liquidity_30Y!I13)</x:f>
        <x:v>1344631.1988882753</x:v>
      </x:c>
      <x:c r="I434" s="16" t="n">
        <x:f>MAX(0,H434*(1+EXP((LN(1+Assumptions!$C$60)-0.5*Assumptions!$C$61^2)+Assumptions!$C$61*((RAND()+RAND()+RAND()+RAND()+RAND()+RAND()+RAND()+RAND()+RAND()+RAND()+RAND()+RAND())-6))-1)+Liquidity_30Y!J13)</x:f>
        <x:v>1133814.2093083705</x:v>
      </x:c>
      <x:c r="J434" s="16" t="n">
        <x:f>MAX(0,I434*(1+EXP((LN(1+Assumptions!$C$60)-0.5*Assumptions!$C$61^2)+Assumptions!$C$61*((RAND()+RAND()+RAND()+RAND()+RAND()+RAND()+RAND()+RAND()+RAND()+RAND()+RAND()+RAND())-6))-1)+Liquidity_30Y!K13)</x:f>
        <x:v>995306.0226026106</x:v>
      </x:c>
      <x:c r="K434" s="16" t="n">
        <x:f>MAX(0,J434*(1+EXP((LN(1+Assumptions!$C$60)-0.5*Assumptions!$C$61^2)+Assumptions!$C$61*((RAND()+RAND()+RAND()+RAND()+RAND()+RAND()+RAND()+RAND()+RAND()+RAND()+RAND()+RAND())-6))-1)+Liquidity_30Y!L13)</x:f>
        <x:v>903125.5661543778</x:v>
      </x:c>
      <x:c r="L434" s="16" t="n">
        <x:f>MAX(0,K434*(1+EXP((LN(1+Assumptions!$C$60)-0.5*Assumptions!$C$61^2)+Assumptions!$C$61*((RAND()+RAND()+RAND()+RAND()+RAND()+RAND()+RAND()+RAND()+RAND()+RAND()+RAND()+RAND())-6))-1)+Liquidity_30Y!M13)</x:f>
        <x:v>900715.1477434889</x:v>
      </x:c>
      <x:c r="M434" s="16" t="n">
        <x:f>MAX(0,L434*(1+EXP((LN(1+Assumptions!$C$60)-0.5*Assumptions!$C$61^2)+Assumptions!$C$61*((RAND()+RAND()+RAND()+RAND()+RAND()+RAND()+RAND()+RAND()+RAND()+RAND()+RAND()+RAND())-6))-1)+Liquidity_30Y!N13)</x:f>
        <x:v>1085470.342577883</x:v>
      </x:c>
      <x:c r="N434" s="16" t="n">
        <x:f>MAX(0,M434*(1+EXP((LN(1+Assumptions!$C$60)-0.5*Assumptions!$C$61^2)+Assumptions!$C$61*((RAND()+RAND()+RAND()+RAND()+RAND()+RAND()+RAND()+RAND()+RAND()+RAND()+RAND()+RAND())-6))-1)+Liquidity_30Y!O13)</x:f>
        <x:v>1180006.1183453663</x:v>
      </x:c>
      <x:c r="O434" s="16" t="n">
        <x:f>MAX(0,N434*(1+EXP((LN(1+Assumptions!$C$60)-0.5*Assumptions!$C$61^2)+Assumptions!$C$61*((RAND()+RAND()+RAND()+RAND()+RAND()+RAND()+RAND()+RAND()+RAND()+RAND()+RAND()+RAND())-6))-1)+Liquidity_30Y!P13)</x:f>
        <x:v>1208933.5070241631</x:v>
      </x:c>
      <x:c r="P434" s="16" t="n">
        <x:f>MAX(0,O434*(1+EXP((LN(1+Assumptions!$C$60)-0.5*Assumptions!$C$61^2)+Assumptions!$C$61*((RAND()+RAND()+RAND()+RAND()+RAND()+RAND()+RAND()+RAND()+RAND()+RAND()+RAND()+RAND())-6))-1)+Liquidity_30Y!Q13)</x:f>
        <x:v>1198130.2272614646</x:v>
      </x:c>
      <x:c r="Q434" s="16" t="n">
        <x:f>MAX(0,P434*(1+EXP((LN(1+Assumptions!$C$60)-0.5*Assumptions!$C$61^2)+Assumptions!$C$61*((RAND()+RAND()+RAND()+RAND()+RAND()+RAND()+RAND()+RAND()+RAND()+RAND()+RAND()+RAND())-6))-1)+Liquidity_30Y!R13)</x:f>
        <x:v>1127511.0134964804</x:v>
      </x:c>
      <x:c r="R434" s="16" t="n">
        <x:f>MAX(0,Q434*(1+EXP((LN(1+Assumptions!$C$60)-0.5*Assumptions!$C$61^2)+Assumptions!$C$61*((RAND()+RAND()+RAND()+RAND()+RAND()+RAND()+RAND()+RAND()+RAND()+RAND()+RAND()+RAND())-6))-1)+Liquidity_30Y!S13)</x:f>
        <x:v>758158.1010722273</x:v>
      </x:c>
      <x:c r="S434" s="16" t="n">
        <x:f>MAX(0,R434*(1+EXP((LN(1+Assumptions!$C$60)-0.5*Assumptions!$C$61^2)+Assumptions!$C$61*((RAND()+RAND()+RAND()+RAND()+RAND()+RAND()+RAND()+RAND()+RAND()+RAND()+RAND()+RAND())-6))-1)+Liquidity_30Y!T13)</x:f>
        <x:v>998308.2851806863</x:v>
      </x:c>
      <x:c r="T434" s="16" t="n">
        <x:f>MAX(0,S434*(1+EXP((LN(1+Assumptions!$C$60)-0.5*Assumptions!$C$61^2)+Assumptions!$C$61*((RAND()+RAND()+RAND()+RAND()+RAND()+RAND()+RAND()+RAND()+RAND()+RAND()+RAND()+RAND())-6))-1)+Liquidity_30Y!U13)</x:f>
        <x:v>1047062.5236323065</x:v>
      </x:c>
      <x:c r="U434" s="16" t="n">
        <x:f>MAX(0,T434*(1+EXP((LN(1+Assumptions!$C$60)-0.5*Assumptions!$C$61^2)+Assumptions!$C$61*((RAND()+RAND()+RAND()+RAND()+RAND()+RAND()+RAND()+RAND()+RAND()+RAND()+RAND()+RAND())-6))-1)+Liquidity_30Y!V13)</x:f>
        <x:v>1167363.148251733</x:v>
      </x:c>
      <x:c r="V434" s="16" t="n">
        <x:f>MAX(0,U434*(1+EXP((LN(1+Assumptions!$C$60)-0.5*Assumptions!$C$61^2)+Assumptions!$C$61*((RAND()+RAND()+RAND()+RAND()+RAND()+RAND()+RAND()+RAND()+RAND()+RAND()+RAND()+RAND())-6))-1)+Liquidity_30Y!W13)</x:f>
        <x:v>974905.8847153673</x:v>
      </x:c>
      <x:c r="W434" s="16" t="n">
        <x:f>MAX(0,V434*(1+EXP((LN(1+Assumptions!$C$60)-0.5*Assumptions!$C$61^2)+Assumptions!$C$61*((RAND()+RAND()+RAND()+RAND()+RAND()+RAND()+RAND()+RAND()+RAND()+RAND()+RAND()+RAND())-6))-1)+Liquidity_30Y!X13)</x:f>
        <x:v>1038827.4414054673</x:v>
      </x:c>
      <x:c r="X434" s="16" t="n">
        <x:f>MAX(0,W434*(1+EXP((LN(1+Assumptions!$C$60)-0.5*Assumptions!$C$61^2)+Assumptions!$C$61*((RAND()+RAND()+RAND()+RAND()+RAND()+RAND()+RAND()+RAND()+RAND()+RAND()+RAND()+RAND())-6))-1)+Liquidity_30Y!Y13)</x:f>
        <x:v>1206649.4355190462</x:v>
      </x:c>
      <x:c r="Y434" s="16" t="n">
        <x:f>MAX(0,X434*(1+EXP((LN(1+Assumptions!$C$60)-0.5*Assumptions!$C$61^2)+Assumptions!$C$61*((RAND()+RAND()+RAND()+RAND()+RAND()+RAND()+RAND()+RAND()+RAND()+RAND()+RAND()+RAND())-6))-1)+Liquidity_30Y!Z13)</x:f>
        <x:v>1126610.3454398424</x:v>
      </x:c>
      <x:c r="Z434" s="16" t="n">
        <x:f>MAX(0,Y434*(1+EXP((LN(1+Assumptions!$C$60)-0.5*Assumptions!$C$61^2)+Assumptions!$C$61*((RAND()+RAND()+RAND()+RAND()+RAND()+RAND()+RAND()+RAND()+RAND()+RAND()+RAND()+RAND())-6))-1)+Liquidity_30Y!AA13)</x:f>
        <x:v>1070786.555776302</x:v>
      </x:c>
      <x:c r="AA434" s="16" t="n">
        <x:f>MAX(0,Z434*(1+EXP((LN(1+Assumptions!$C$60)-0.5*Assumptions!$C$61^2)+Assumptions!$C$61*((RAND()+RAND()+RAND()+RAND()+RAND()+RAND()+RAND()+RAND()+RAND()+RAND()+RAND()+RAND())-6))-1)+Liquidity_30Y!AB13)</x:f>
        <x:v>898281.9594674363</x:v>
      </x:c>
      <x:c r="AB434" s="16" t="n">
        <x:f>MAX(0,AA434*(1+EXP((LN(1+Assumptions!$C$60)-0.5*Assumptions!$C$61^2)+Assumptions!$C$61*((RAND()+RAND()+RAND()+RAND()+RAND()+RAND()+RAND()+RAND()+RAND()+RAND()+RAND()+RAND())-6))-1)+Liquidity_30Y!AC13)</x:f>
        <x:v>998478.9373521504</x:v>
      </x:c>
      <x:c r="AC434" s="16" t="n">
        <x:f>MAX(0,AB434*(1+EXP((LN(1+Assumptions!$C$60)-0.5*Assumptions!$C$61^2)+Assumptions!$C$61*((RAND()+RAND()+RAND()+RAND()+RAND()+RAND()+RAND()+RAND()+RAND()+RAND()+RAND()+RAND())-6))-1)+Liquidity_30Y!AD13)</x:f>
        <x:v>1040962.7257689773</x:v>
      </x:c>
      <x:c r="AD434" s="16" t="n">
        <x:f>MAX(0,AC434*(1+EXP((LN(1+Assumptions!$C$60)-0.5*Assumptions!$C$61^2)+Assumptions!$C$61*((RAND()+RAND()+RAND()+RAND()+RAND()+RAND()+RAND()+RAND()+RAND()+RAND()+RAND()+RAND())-6))-1)+Liquidity_30Y!AE13)</x:f>
        <x:v>1243253.6737897587</x:v>
      </x:c>
      <x:c r="AE434" s="16" t="n">
        <x:f>MAX(0,AD434*(1+EXP((LN(1+Assumptions!$C$60)-0.5*Assumptions!$C$61^2)+Assumptions!$C$61*((RAND()+RAND()+RAND()+RAND()+RAND()+RAND()+RAND()+RAND()+RAND()+RAND()+RAND()+RAND())-6))-1)+Liquidity_30Y!AF13)</x:f>
        <x:v>1443313.052231339</x:v>
      </x:c>
      <x:c r="AF434" s="16" t="n">
        <x:f>MAX(0,AE434*(1+EXP((LN(1+Assumptions!$C$60)-0.5*Assumptions!$C$61^2)+Assumptions!$C$61*((RAND()+RAND()+RAND()+RAND()+RAND()+RAND()+RAND()+RAND()+RAND()+RAND()+RAND()+RAND())-6))-1)+Liquidity_30Y!AG13)</x:f>
        <x:v>1836602.7714489216</x:v>
      </x:c>
    </x:row>
    <x:row r="435">
      <x:c r="A435" s="39">
        <x:v>431</x:v>
      </x:c>
      <x:c r="B435" s="16" t="n">
        <x:f>Liquidity_30Y!C14</x:f>
        <x:v>1029031.25</x:v>
      </x:c>
      <x:c r="C435" s="16" t="n">
        <x:f>MAX(0,B435*(1+EXP((LN(1+Assumptions!$C$60)-0.5*Assumptions!$C$61^2)+Assumptions!$C$61*((RAND()+RAND()+RAND()+RAND()+RAND()+RAND()+RAND()+RAND()+RAND()+RAND()+RAND()+RAND())-6))-1)+Liquidity_30Y!D13)</x:f>
        <x:v>1388926.4076220584</x:v>
      </x:c>
      <x:c r="D435" s="16" t="n">
        <x:f>MAX(0,C435*(1+EXP((LN(1+Assumptions!$C$60)-0.5*Assumptions!$C$61^2)+Assumptions!$C$61*((RAND()+RAND()+RAND()+RAND()+RAND()+RAND()+RAND()+RAND()+RAND()+RAND()+RAND()+RAND())-6))-1)+Liquidity_30Y!E13)</x:f>
        <x:v>1596193.3552923312</x:v>
      </x:c>
      <x:c r="E435" s="16" t="n">
        <x:f>MAX(0,D435*(1+EXP((LN(1+Assumptions!$C$60)-0.5*Assumptions!$C$61^2)+Assumptions!$C$61*((RAND()+RAND()+RAND()+RAND()+RAND()+RAND()+RAND()+RAND()+RAND()+RAND()+RAND()+RAND())-6))-1)+Liquidity_30Y!F13)</x:f>
        <x:v>1757864.2930920904</x:v>
      </x:c>
      <x:c r="F435" s="16" t="n">
        <x:f>MAX(0,E435*(1+EXP((LN(1+Assumptions!$C$60)-0.5*Assumptions!$C$61^2)+Assumptions!$C$61*((RAND()+RAND()+RAND()+RAND()+RAND()+RAND()+RAND()+RAND()+RAND()+RAND()+RAND()+RAND())-6))-1)+Liquidity_30Y!G13)</x:f>
        <x:v>1520042.1681815612</x:v>
      </x:c>
      <x:c r="G435" s="16" t="n">
        <x:f>MAX(0,F435*(1+EXP((LN(1+Assumptions!$C$60)-0.5*Assumptions!$C$61^2)+Assumptions!$C$61*((RAND()+RAND()+RAND()+RAND()+RAND()+RAND()+RAND()+RAND()+RAND()+RAND()+RAND()+RAND())-6))-1)+Liquidity_30Y!H13)</x:f>
        <x:v>2133509.0532789067</x:v>
      </x:c>
      <x:c r="H435" s="16" t="n">
        <x:f>MAX(0,G435*(1+EXP((LN(1+Assumptions!$C$60)-0.5*Assumptions!$C$61^2)+Assumptions!$C$61*((RAND()+RAND()+RAND()+RAND()+RAND()+RAND()+RAND()+RAND()+RAND()+RAND()+RAND()+RAND())-6))-1)+Liquidity_30Y!I13)</x:f>
        <x:v>2496087.7442428027</x:v>
      </x:c>
      <x:c r="I435" s="16" t="n">
        <x:f>MAX(0,H435*(1+EXP((LN(1+Assumptions!$C$60)-0.5*Assumptions!$C$61^2)+Assumptions!$C$61*((RAND()+RAND()+RAND()+RAND()+RAND()+RAND()+RAND()+RAND()+RAND()+RAND()+RAND()+RAND())-6))-1)+Liquidity_30Y!J13)</x:f>
        <x:v>3019072.4926857194</x:v>
      </x:c>
      <x:c r="J435" s="16" t="n">
        <x:f>MAX(0,I435*(1+EXP((LN(1+Assumptions!$C$60)-0.5*Assumptions!$C$61^2)+Assumptions!$C$61*((RAND()+RAND()+RAND()+RAND()+RAND()+RAND()+RAND()+RAND()+RAND()+RAND()+RAND()+RAND())-6))-1)+Liquidity_30Y!K13)</x:f>
        <x:v>4003019.504108643</x:v>
      </x:c>
      <x:c r="K435" s="16" t="n">
        <x:f>MAX(0,J435*(1+EXP((LN(1+Assumptions!$C$60)-0.5*Assumptions!$C$61^2)+Assumptions!$C$61*((RAND()+RAND()+RAND()+RAND()+RAND()+RAND()+RAND()+RAND()+RAND()+RAND()+RAND()+RAND())-6))-1)+Liquidity_30Y!L13)</x:f>
        <x:v>3558198.7955099205</x:v>
      </x:c>
      <x:c r="L435" s="16" t="n">
        <x:f>MAX(0,K435*(1+EXP((LN(1+Assumptions!$C$60)-0.5*Assumptions!$C$61^2)+Assumptions!$C$61*((RAND()+RAND()+RAND()+RAND()+RAND()+RAND()+RAND()+RAND()+RAND()+RAND()+RAND()+RAND())-6))-1)+Liquidity_30Y!M13)</x:f>
        <x:v>3843568.4555739816</x:v>
      </x:c>
      <x:c r="M435" s="16" t="n">
        <x:f>MAX(0,L435*(1+EXP((LN(1+Assumptions!$C$60)-0.5*Assumptions!$C$61^2)+Assumptions!$C$61*((RAND()+RAND()+RAND()+RAND()+RAND()+RAND()+RAND()+RAND()+RAND()+RAND()+RAND()+RAND())-6))-1)+Liquidity_30Y!N13)</x:f>
        <x:v>3419802.5745326993</x:v>
      </x:c>
      <x:c r="N435" s="16" t="n">
        <x:f>MAX(0,M435*(1+EXP((LN(1+Assumptions!$C$60)-0.5*Assumptions!$C$61^2)+Assumptions!$C$61*((RAND()+RAND()+RAND()+RAND()+RAND()+RAND()+RAND()+RAND()+RAND()+RAND()+RAND()+RAND())-6))-1)+Liquidity_30Y!O13)</x:f>
        <x:v>2591386.3289978863</x:v>
      </x:c>
      <x:c r="O435" s="16" t="n">
        <x:f>MAX(0,N435*(1+EXP((LN(1+Assumptions!$C$60)-0.5*Assumptions!$C$61^2)+Assumptions!$C$61*((RAND()+RAND()+RAND()+RAND()+RAND()+RAND()+RAND()+RAND()+RAND()+RAND()+RAND()+RAND())-6))-1)+Liquidity_30Y!P13)</x:f>
        <x:v>3006546.786667418</x:v>
      </x:c>
      <x:c r="P435" s="16" t="n">
        <x:f>MAX(0,O435*(1+EXP((LN(1+Assumptions!$C$60)-0.5*Assumptions!$C$61^2)+Assumptions!$C$61*((RAND()+RAND()+RAND()+RAND()+RAND()+RAND()+RAND()+RAND()+RAND()+RAND()+RAND()+RAND())-6))-1)+Liquidity_30Y!Q13)</x:f>
        <x:v>2157176.1441383758</x:v>
      </x:c>
      <x:c r="Q435" s="16" t="n">
        <x:f>MAX(0,P435*(1+EXP((LN(1+Assumptions!$C$60)-0.5*Assumptions!$C$61^2)+Assumptions!$C$61*((RAND()+RAND()+RAND()+RAND()+RAND()+RAND()+RAND()+RAND()+RAND()+RAND()+RAND()+RAND())-6))-1)+Liquidity_30Y!R13)</x:f>
        <x:v>2798706.1850309903</x:v>
      </x:c>
      <x:c r="R435" s="16" t="n">
        <x:f>MAX(0,Q435*(1+EXP((LN(1+Assumptions!$C$60)-0.5*Assumptions!$C$61^2)+Assumptions!$C$61*((RAND()+RAND()+RAND()+RAND()+RAND()+RAND()+RAND()+RAND()+RAND()+RAND()+RAND()+RAND())-6))-1)+Liquidity_30Y!S13)</x:f>
        <x:v>2503319.4301634</x:v>
      </x:c>
      <x:c r="S435" s="16" t="n">
        <x:f>MAX(0,R435*(1+EXP((LN(1+Assumptions!$C$60)-0.5*Assumptions!$C$61^2)+Assumptions!$C$61*((RAND()+RAND()+RAND()+RAND()+RAND()+RAND()+RAND()+RAND()+RAND()+RAND()+RAND()+RAND())-6))-1)+Liquidity_30Y!T13)</x:f>
        <x:v>4026486.5293539003</x:v>
      </x:c>
      <x:c r="T435" s="16" t="n">
        <x:f>MAX(0,S435*(1+EXP((LN(1+Assumptions!$C$60)-0.5*Assumptions!$C$61^2)+Assumptions!$C$61*((RAND()+RAND()+RAND()+RAND()+RAND()+RAND()+RAND()+RAND()+RAND()+RAND()+RAND()+RAND())-6))-1)+Liquidity_30Y!U13)</x:f>
        <x:v>4159784.763035897</x:v>
      </x:c>
      <x:c r="U435" s="16" t="n">
        <x:f>MAX(0,T435*(1+EXP((LN(1+Assumptions!$C$60)-0.5*Assumptions!$C$61^2)+Assumptions!$C$61*((RAND()+RAND()+RAND()+RAND()+RAND()+RAND()+RAND()+RAND()+RAND()+RAND()+RAND()+RAND())-6))-1)+Liquidity_30Y!V13)</x:f>
        <x:v>4628959.955507081</x:v>
      </x:c>
      <x:c r="V435" s="16" t="n">
        <x:f>MAX(0,U435*(1+EXP((LN(1+Assumptions!$C$60)-0.5*Assumptions!$C$61^2)+Assumptions!$C$61*((RAND()+RAND()+RAND()+RAND()+RAND()+RAND()+RAND()+RAND()+RAND()+RAND()+RAND()+RAND())-6))-1)+Liquidity_30Y!W13)</x:f>
        <x:v>5419593.217806669</x:v>
      </x:c>
      <x:c r="W435" s="16" t="n">
        <x:f>MAX(0,V435*(1+EXP((LN(1+Assumptions!$C$60)-0.5*Assumptions!$C$61^2)+Assumptions!$C$61*((RAND()+RAND()+RAND()+RAND()+RAND()+RAND()+RAND()+RAND()+RAND()+RAND()+RAND()+RAND())-6))-1)+Liquidity_30Y!X13)</x:f>
        <x:v>5402738.351999656</x:v>
      </x:c>
      <x:c r="X435" s="16" t="n">
        <x:f>MAX(0,W435*(1+EXP((LN(1+Assumptions!$C$60)-0.5*Assumptions!$C$61^2)+Assumptions!$C$61*((RAND()+RAND()+RAND()+RAND()+RAND()+RAND()+RAND()+RAND()+RAND()+RAND()+RAND()+RAND())-6))-1)+Liquidity_30Y!Y13)</x:f>
        <x:v>5166778.874968304</x:v>
      </x:c>
      <x:c r="Y435" s="16" t="n">
        <x:f>MAX(0,X435*(1+EXP((LN(1+Assumptions!$C$60)-0.5*Assumptions!$C$61^2)+Assumptions!$C$61*((RAND()+RAND()+RAND()+RAND()+RAND()+RAND()+RAND()+RAND()+RAND()+RAND()+RAND()+RAND())-6))-1)+Liquidity_30Y!Z13)</x:f>
        <x:v>4494853.775096954</x:v>
      </x:c>
      <x:c r="Z435" s="16" t="n">
        <x:f>MAX(0,Y435*(1+EXP((LN(1+Assumptions!$C$60)-0.5*Assumptions!$C$61^2)+Assumptions!$C$61*((RAND()+RAND()+RAND()+RAND()+RAND()+RAND()+RAND()+RAND()+RAND()+RAND()+RAND()+RAND())-6))-1)+Liquidity_30Y!AA13)</x:f>
        <x:v>4498024.894744066</x:v>
      </x:c>
      <x:c r="AA435" s="16" t="n">
        <x:f>MAX(0,Z435*(1+EXP((LN(1+Assumptions!$C$60)-0.5*Assumptions!$C$61^2)+Assumptions!$C$61*((RAND()+RAND()+RAND()+RAND()+RAND()+RAND()+RAND()+RAND()+RAND()+RAND()+RAND()+RAND())-6))-1)+Liquidity_30Y!AB13)</x:f>
        <x:v>4685171.263018701</x:v>
      </x:c>
      <x:c r="AB435" s="16" t="n">
        <x:f>MAX(0,AA435*(1+EXP((LN(1+Assumptions!$C$60)-0.5*Assumptions!$C$61^2)+Assumptions!$C$61*((RAND()+RAND()+RAND()+RAND()+RAND()+RAND()+RAND()+RAND()+RAND()+RAND()+RAND()+RAND())-6))-1)+Liquidity_30Y!AC13)</x:f>
        <x:v>4892314.252840115</x:v>
      </x:c>
      <x:c r="AC435" s="16" t="n">
        <x:f>MAX(0,AB435*(1+EXP((LN(1+Assumptions!$C$60)-0.5*Assumptions!$C$61^2)+Assumptions!$C$61*((RAND()+RAND()+RAND()+RAND()+RAND()+RAND()+RAND()+RAND()+RAND()+RAND()+RAND()+RAND())-6))-1)+Liquidity_30Y!AD13)</x:f>
        <x:v>5237047.279758151</x:v>
      </x:c>
      <x:c r="AD435" s="16" t="n">
        <x:f>MAX(0,AC435*(1+EXP((LN(1+Assumptions!$C$60)-0.5*Assumptions!$C$61^2)+Assumptions!$C$61*((RAND()+RAND()+RAND()+RAND()+RAND()+RAND()+RAND()+RAND()+RAND()+RAND()+RAND()+RAND())-6))-1)+Liquidity_30Y!AE13)</x:f>
        <x:v>6098346.985447017</x:v>
      </x:c>
      <x:c r="AE435" s="16" t="n">
        <x:f>MAX(0,AD435*(1+EXP((LN(1+Assumptions!$C$60)-0.5*Assumptions!$C$61^2)+Assumptions!$C$61*((RAND()+RAND()+RAND()+RAND()+RAND()+RAND()+RAND()+RAND()+RAND()+RAND()+RAND()+RAND())-6))-1)+Liquidity_30Y!AF13)</x:f>
        <x:v>6966874.880765031</x:v>
      </x:c>
      <x:c r="AF435" s="16" t="n">
        <x:f>MAX(0,AE435*(1+EXP((LN(1+Assumptions!$C$60)-0.5*Assumptions!$C$61^2)+Assumptions!$C$61*((RAND()+RAND()+RAND()+RAND()+RAND()+RAND()+RAND()+RAND()+RAND()+RAND()+RAND()+RAND())-6))-1)+Liquidity_30Y!AG13)</x:f>
        <x:v>7458225.284460339</x:v>
      </x:c>
    </x:row>
    <x:row r="436">
      <x:c r="A436" s="39">
        <x:v>432</x:v>
      </x:c>
      <x:c r="B436" s="16" t="n">
        <x:f>Liquidity_30Y!C14</x:f>
        <x:v>1029031.25</x:v>
      </x:c>
      <x:c r="C436" s="16" t="n">
        <x:f>MAX(0,B436*(1+EXP((LN(1+Assumptions!$C$60)-0.5*Assumptions!$C$61^2)+Assumptions!$C$61*((RAND()+RAND()+RAND()+RAND()+RAND()+RAND()+RAND()+RAND()+RAND()+RAND()+RAND()+RAND())-6))-1)+Liquidity_30Y!D13)</x:f>
        <x:v>984096.7674337728</x:v>
      </x:c>
      <x:c r="D436" s="16" t="n">
        <x:f>MAX(0,C436*(1+EXP((LN(1+Assumptions!$C$60)-0.5*Assumptions!$C$61^2)+Assumptions!$C$61*((RAND()+RAND()+RAND()+RAND()+RAND()+RAND()+RAND()+RAND()+RAND()+RAND()+RAND()+RAND())-6))-1)+Liquidity_30Y!E13)</x:f>
        <x:v>1125257.2213097953</x:v>
      </x:c>
      <x:c r="E436" s="16" t="n">
        <x:f>MAX(0,D436*(1+EXP((LN(1+Assumptions!$C$60)-0.5*Assumptions!$C$61^2)+Assumptions!$C$61*((RAND()+RAND()+RAND()+RAND()+RAND()+RAND()+RAND()+RAND()+RAND()+RAND()+RAND()+RAND())-6))-1)+Liquidity_30Y!F13)</x:f>
        <x:v>1406992.9428506892</x:v>
      </x:c>
      <x:c r="F436" s="16" t="n">
        <x:f>MAX(0,E436*(1+EXP((LN(1+Assumptions!$C$60)-0.5*Assumptions!$C$61^2)+Assumptions!$C$61*((RAND()+RAND()+RAND()+RAND()+RAND()+RAND()+RAND()+RAND()+RAND()+RAND()+RAND()+RAND())-6))-1)+Liquidity_30Y!G13)</x:f>
        <x:v>1318336.3336336806</x:v>
      </x:c>
      <x:c r="G436" s="16" t="n">
        <x:f>MAX(0,F436*(1+EXP((LN(1+Assumptions!$C$60)-0.5*Assumptions!$C$61^2)+Assumptions!$C$61*((RAND()+RAND()+RAND()+RAND()+RAND()+RAND()+RAND()+RAND()+RAND()+RAND()+RAND()+RAND())-6))-1)+Liquidity_30Y!H13)</x:f>
        <x:v>1551537.2117196566</x:v>
      </x:c>
      <x:c r="H436" s="16" t="n">
        <x:f>MAX(0,G436*(1+EXP((LN(1+Assumptions!$C$60)-0.5*Assumptions!$C$61^2)+Assumptions!$C$61*((RAND()+RAND()+RAND()+RAND()+RAND()+RAND()+RAND()+RAND()+RAND()+RAND()+RAND()+RAND())-6))-1)+Liquidity_30Y!I13)</x:f>
        <x:v>1546467.597315329</x:v>
      </x:c>
      <x:c r="I436" s="16" t="n">
        <x:f>MAX(0,H436*(1+EXP((LN(1+Assumptions!$C$60)-0.5*Assumptions!$C$61^2)+Assumptions!$C$61*((RAND()+RAND()+RAND()+RAND()+RAND()+RAND()+RAND()+RAND()+RAND()+RAND()+RAND()+RAND())-6))-1)+Liquidity_30Y!J13)</x:f>
        <x:v>1595004.7250694637</x:v>
      </x:c>
      <x:c r="J436" s="16" t="n">
        <x:f>MAX(0,I436*(1+EXP((LN(1+Assumptions!$C$60)-0.5*Assumptions!$C$61^2)+Assumptions!$C$61*((RAND()+RAND()+RAND()+RAND()+RAND()+RAND()+RAND()+RAND()+RAND()+RAND()+RAND()+RAND())-6))-1)+Liquidity_30Y!K13)</x:f>
        <x:v>1447939.5852159993</x:v>
      </x:c>
      <x:c r="K436" s="16" t="n">
        <x:f>MAX(0,J436*(1+EXP((LN(1+Assumptions!$C$60)-0.5*Assumptions!$C$61^2)+Assumptions!$C$61*((RAND()+RAND()+RAND()+RAND()+RAND()+RAND()+RAND()+RAND()+RAND()+RAND()+RAND()+RAND())-6))-1)+Liquidity_30Y!L13)</x:f>
        <x:v>1444795.859175305</x:v>
      </x:c>
      <x:c r="L436" s="16" t="n">
        <x:f>MAX(0,K436*(1+EXP((LN(1+Assumptions!$C$60)-0.5*Assumptions!$C$61^2)+Assumptions!$C$61*((RAND()+RAND()+RAND()+RAND()+RAND()+RAND()+RAND()+RAND()+RAND()+RAND()+RAND()+RAND())-6))-1)+Liquidity_30Y!M13)</x:f>
        <x:v>1434793.8956926642</x:v>
      </x:c>
      <x:c r="M436" s="16" t="n">
        <x:f>MAX(0,L436*(1+EXP((LN(1+Assumptions!$C$60)-0.5*Assumptions!$C$61^2)+Assumptions!$C$61*((RAND()+RAND()+RAND()+RAND()+RAND()+RAND()+RAND()+RAND()+RAND()+RAND()+RAND()+RAND())-6))-1)+Liquidity_30Y!N13)</x:f>
        <x:v>1647010.814130032</x:v>
      </x:c>
      <x:c r="N436" s="16" t="n">
        <x:f>MAX(0,M436*(1+EXP((LN(1+Assumptions!$C$60)-0.5*Assumptions!$C$61^2)+Assumptions!$C$61*((RAND()+RAND()+RAND()+RAND()+RAND()+RAND()+RAND()+RAND()+RAND()+RAND()+RAND()+RAND())-6))-1)+Liquidity_30Y!O13)</x:f>
        <x:v>2022546.478871358</x:v>
      </x:c>
      <x:c r="O436" s="16" t="n">
        <x:f>MAX(0,N436*(1+EXP((LN(1+Assumptions!$C$60)-0.5*Assumptions!$C$61^2)+Assumptions!$C$61*((RAND()+RAND()+RAND()+RAND()+RAND()+RAND()+RAND()+RAND()+RAND()+RAND()+RAND()+RAND())-6))-1)+Liquidity_30Y!P13)</x:f>
        <x:v>1899074.9430468294</x:v>
      </x:c>
      <x:c r="P436" s="16" t="n">
        <x:f>MAX(0,O436*(1+EXP((LN(1+Assumptions!$C$60)-0.5*Assumptions!$C$61^2)+Assumptions!$C$61*((RAND()+RAND()+RAND()+RAND()+RAND()+RAND()+RAND()+RAND()+RAND()+RAND()+RAND()+RAND())-6))-1)+Liquidity_30Y!Q13)</x:f>
        <x:v>2040510.0051778662</x:v>
      </x:c>
      <x:c r="Q436" s="16" t="n">
        <x:f>MAX(0,P436*(1+EXP((LN(1+Assumptions!$C$60)-0.5*Assumptions!$C$61^2)+Assumptions!$C$61*((RAND()+RAND()+RAND()+RAND()+RAND()+RAND()+RAND()+RAND()+RAND()+RAND()+RAND()+RAND())-6))-1)+Liquidity_30Y!R13)</x:f>
        <x:v>2307812.8113999935</x:v>
      </x:c>
      <x:c r="R436" s="16" t="n">
        <x:f>MAX(0,Q436*(1+EXP((LN(1+Assumptions!$C$60)-0.5*Assumptions!$C$61^2)+Assumptions!$C$61*((RAND()+RAND()+RAND()+RAND()+RAND()+RAND()+RAND()+RAND()+RAND()+RAND()+RAND()+RAND())-6))-1)+Liquidity_30Y!S13)</x:f>
        <x:v>2775906.1686634654</x:v>
      </x:c>
      <x:c r="S436" s="16" t="n">
        <x:f>MAX(0,R436*(1+EXP((LN(1+Assumptions!$C$60)-0.5*Assumptions!$C$61^2)+Assumptions!$C$61*((RAND()+RAND()+RAND()+RAND()+RAND()+RAND()+RAND()+RAND()+RAND()+RAND()+RAND()+RAND())-6))-1)+Liquidity_30Y!T13)</x:f>
        <x:v>2744583.337230856</x:v>
      </x:c>
      <x:c r="T436" s="16" t="n">
        <x:f>MAX(0,S436*(1+EXP((LN(1+Assumptions!$C$60)-0.5*Assumptions!$C$61^2)+Assumptions!$C$61*((RAND()+RAND()+RAND()+RAND()+RAND()+RAND()+RAND()+RAND()+RAND()+RAND()+RAND()+RAND())-6))-1)+Liquidity_30Y!U13)</x:f>
        <x:v>2397230.7589112264</x:v>
      </x:c>
      <x:c r="U436" s="16" t="n">
        <x:f>MAX(0,T436*(1+EXP((LN(1+Assumptions!$C$60)-0.5*Assumptions!$C$61^2)+Assumptions!$C$61*((RAND()+RAND()+RAND()+RAND()+RAND()+RAND()+RAND()+RAND()+RAND()+RAND()+RAND()+RAND())-6))-1)+Liquidity_30Y!V13)</x:f>
        <x:v>2599818.0984999584</x:v>
      </x:c>
      <x:c r="V436" s="16" t="n">
        <x:f>MAX(0,U436*(1+EXP((LN(1+Assumptions!$C$60)-0.5*Assumptions!$C$61^2)+Assumptions!$C$61*((RAND()+RAND()+RAND()+RAND()+RAND()+RAND()+RAND()+RAND()+RAND()+RAND()+RAND()+RAND())-6))-1)+Liquidity_30Y!W13)</x:f>
        <x:v>3141186.7214459945</x:v>
      </x:c>
      <x:c r="W436" s="16" t="n">
        <x:f>MAX(0,V436*(1+EXP((LN(1+Assumptions!$C$60)-0.5*Assumptions!$C$61^2)+Assumptions!$C$61*((RAND()+RAND()+RAND()+RAND()+RAND()+RAND()+RAND()+RAND()+RAND()+RAND()+RAND()+RAND())-6))-1)+Liquidity_30Y!X13)</x:f>
        <x:v>3037618.203011969</x:v>
      </x:c>
      <x:c r="X436" s="16" t="n">
        <x:f>MAX(0,W436*(1+EXP((LN(1+Assumptions!$C$60)-0.5*Assumptions!$C$61^2)+Assumptions!$C$61*((RAND()+RAND()+RAND()+RAND()+RAND()+RAND()+RAND()+RAND()+RAND()+RAND()+RAND()+RAND())-6))-1)+Liquidity_30Y!Y13)</x:f>
        <x:v>3814687.2334916433</x:v>
      </x:c>
      <x:c r="Y436" s="16" t="n">
        <x:f>MAX(0,X436*(1+EXP((LN(1+Assumptions!$C$60)-0.5*Assumptions!$C$61^2)+Assumptions!$C$61*((RAND()+RAND()+RAND()+RAND()+RAND()+RAND()+RAND()+RAND()+RAND()+RAND()+RAND()+RAND())-6))-1)+Liquidity_30Y!Z13)</x:f>
        <x:v>4676351.324939861</x:v>
      </x:c>
      <x:c r="Z436" s="16" t="n">
        <x:f>MAX(0,Y436*(1+EXP((LN(1+Assumptions!$C$60)-0.5*Assumptions!$C$61^2)+Assumptions!$C$61*((RAND()+RAND()+RAND()+RAND()+RAND()+RAND()+RAND()+RAND()+RAND()+RAND()+RAND()+RAND())-6))-1)+Liquidity_30Y!AA13)</x:f>
        <x:v>5379236.746477644</x:v>
      </x:c>
      <x:c r="AA436" s="16" t="n">
        <x:f>MAX(0,Z436*(1+EXP((LN(1+Assumptions!$C$60)-0.5*Assumptions!$C$61^2)+Assumptions!$C$61*((RAND()+RAND()+RAND()+RAND()+RAND()+RAND()+RAND()+RAND()+RAND()+RAND()+RAND()+RAND())-6))-1)+Liquidity_30Y!AB13)</x:f>
        <x:v>5651829.61802778</x:v>
      </x:c>
      <x:c r="AB436" s="16" t="n">
        <x:f>MAX(0,AA436*(1+EXP((LN(1+Assumptions!$C$60)-0.5*Assumptions!$C$61^2)+Assumptions!$C$61*((RAND()+RAND()+RAND()+RAND()+RAND()+RAND()+RAND()+RAND()+RAND()+RAND()+RAND()+RAND())-6))-1)+Liquidity_30Y!AC13)</x:f>
        <x:v>5086844.813249584</x:v>
      </x:c>
      <x:c r="AC436" s="16" t="n">
        <x:f>MAX(0,AB436*(1+EXP((LN(1+Assumptions!$C$60)-0.5*Assumptions!$C$61^2)+Assumptions!$C$61*((RAND()+RAND()+RAND()+RAND()+RAND()+RAND()+RAND()+RAND()+RAND()+RAND()+RAND()+RAND())-6))-1)+Liquidity_30Y!AD13)</x:f>
        <x:v>5560268.66974436</x:v>
      </x:c>
      <x:c r="AD436" s="16" t="n">
        <x:f>MAX(0,AC436*(1+EXP((LN(1+Assumptions!$C$60)-0.5*Assumptions!$C$61^2)+Assumptions!$C$61*((RAND()+RAND()+RAND()+RAND()+RAND()+RAND()+RAND()+RAND()+RAND()+RAND()+RAND()+RAND())-6))-1)+Liquidity_30Y!AE13)</x:f>
        <x:v>6810873.344244019</x:v>
      </x:c>
      <x:c r="AE436" s="16" t="n">
        <x:f>MAX(0,AD436*(1+EXP((LN(1+Assumptions!$C$60)-0.5*Assumptions!$C$61^2)+Assumptions!$C$61*((RAND()+RAND()+RAND()+RAND()+RAND()+RAND()+RAND()+RAND()+RAND()+RAND()+RAND()+RAND())-6))-1)+Liquidity_30Y!AF13)</x:f>
        <x:v>9171949.431304356</x:v>
      </x:c>
      <x:c r="AF436" s="16" t="n">
        <x:f>MAX(0,AE436*(1+EXP((LN(1+Assumptions!$C$60)-0.5*Assumptions!$C$61^2)+Assumptions!$C$61*((RAND()+RAND()+RAND()+RAND()+RAND()+RAND()+RAND()+RAND()+RAND()+RAND()+RAND()+RAND())-6))-1)+Liquidity_30Y!AG13)</x:f>
        <x:v>9963481.908892704</x:v>
      </x:c>
    </x:row>
    <x:row r="437">
      <x:c r="A437" s="39">
        <x:v>433</x:v>
      </x:c>
      <x:c r="B437" s="16" t="n">
        <x:f>Liquidity_30Y!C14</x:f>
        <x:v>1029031.25</x:v>
      </x:c>
      <x:c r="C437" s="16" t="n">
        <x:f>MAX(0,B437*(1+EXP((LN(1+Assumptions!$C$60)-0.5*Assumptions!$C$61^2)+Assumptions!$C$61*((RAND()+RAND()+RAND()+RAND()+RAND()+RAND()+RAND()+RAND()+RAND()+RAND()+RAND()+RAND())-6))-1)+Liquidity_30Y!D13)</x:f>
        <x:v>771648.5676446124</x:v>
      </x:c>
      <x:c r="D437" s="16" t="n">
        <x:f>MAX(0,C437*(1+EXP((LN(1+Assumptions!$C$60)-0.5*Assumptions!$C$61^2)+Assumptions!$C$61*((RAND()+RAND()+RAND()+RAND()+RAND()+RAND()+RAND()+RAND()+RAND()+RAND()+RAND()+RAND())-6))-1)+Liquidity_30Y!E13)</x:f>
        <x:v>612270.2566850558</x:v>
      </x:c>
      <x:c r="E437" s="16" t="n">
        <x:f>MAX(0,D437*(1+EXP((LN(1+Assumptions!$C$60)-0.5*Assumptions!$C$61^2)+Assumptions!$C$61*((RAND()+RAND()+RAND()+RAND()+RAND()+RAND()+RAND()+RAND()+RAND()+RAND()+RAND()+RAND())-6))-1)+Liquidity_30Y!F13)</x:f>
        <x:v>714114.744886435</x:v>
      </x:c>
      <x:c r="F437" s="16" t="n">
        <x:f>MAX(0,E437*(1+EXP((LN(1+Assumptions!$C$60)-0.5*Assumptions!$C$61^2)+Assumptions!$C$61*((RAND()+RAND()+RAND()+RAND()+RAND()+RAND()+RAND()+RAND()+RAND()+RAND()+RAND()+RAND())-6))-1)+Liquidity_30Y!G13)</x:f>
        <x:v>739923.6051490958</x:v>
      </x:c>
      <x:c r="G437" s="16" t="n">
        <x:f>MAX(0,F437*(1+EXP((LN(1+Assumptions!$C$60)-0.5*Assumptions!$C$61^2)+Assumptions!$C$61*((RAND()+RAND()+RAND()+RAND()+RAND()+RAND()+RAND()+RAND()+RAND()+RAND()+RAND()+RAND())-6))-1)+Liquidity_30Y!H13)</x:f>
        <x:v>605284.1558265007</x:v>
      </x:c>
      <x:c r="H437" s="16" t="n">
        <x:f>MAX(0,G437*(1+EXP((LN(1+Assumptions!$C$60)-0.5*Assumptions!$C$61^2)+Assumptions!$C$61*((RAND()+RAND()+RAND()+RAND()+RAND()+RAND()+RAND()+RAND()+RAND()+RAND()+RAND()+RAND())-6))-1)+Liquidity_30Y!I13)</x:f>
        <x:v>689923.0304323591</x:v>
      </x:c>
      <x:c r="I437" s="16" t="n">
        <x:f>MAX(0,H437*(1+EXP((LN(1+Assumptions!$C$60)-0.5*Assumptions!$C$61^2)+Assumptions!$C$61*((RAND()+RAND()+RAND()+RAND()+RAND()+RAND()+RAND()+RAND()+RAND()+RAND()+RAND()+RAND())-6))-1)+Liquidity_30Y!J13)</x:f>
        <x:v>714333.7530635783</x:v>
      </x:c>
      <x:c r="J437" s="16" t="n">
        <x:f>MAX(0,I437*(1+EXP((LN(1+Assumptions!$C$60)-0.5*Assumptions!$C$61^2)+Assumptions!$C$61*((RAND()+RAND()+RAND()+RAND()+RAND()+RAND()+RAND()+RAND()+RAND()+RAND()+RAND()+RAND())-6))-1)+Liquidity_30Y!K13)</x:f>
        <x:v>808536.1946315442</x:v>
      </x:c>
      <x:c r="K437" s="16" t="n">
        <x:f>MAX(0,J437*(1+EXP((LN(1+Assumptions!$C$60)-0.5*Assumptions!$C$61^2)+Assumptions!$C$61*((RAND()+RAND()+RAND()+RAND()+RAND()+RAND()+RAND()+RAND()+RAND()+RAND()+RAND()+RAND())-6))-1)+Liquidity_30Y!L13)</x:f>
        <x:v>862710.7774177538</x:v>
      </x:c>
      <x:c r="L437" s="16" t="n">
        <x:f>MAX(0,K437*(1+EXP((LN(1+Assumptions!$C$60)-0.5*Assumptions!$C$61^2)+Assumptions!$C$61*((RAND()+RAND()+RAND()+RAND()+RAND()+RAND()+RAND()+RAND()+RAND()+RAND()+RAND()+RAND())-6))-1)+Liquidity_30Y!M13)</x:f>
        <x:v>1034795.0290294489</x:v>
      </x:c>
      <x:c r="M437" s="16" t="n">
        <x:f>MAX(0,L437*(1+EXP((LN(1+Assumptions!$C$60)-0.5*Assumptions!$C$61^2)+Assumptions!$C$61*((RAND()+RAND()+RAND()+RAND()+RAND()+RAND()+RAND()+RAND()+RAND()+RAND()+RAND()+RAND())-6))-1)+Liquidity_30Y!N13)</x:f>
        <x:v>1201599.7420870515</x:v>
      </x:c>
      <x:c r="N437" s="16" t="n">
        <x:f>MAX(0,M437*(1+EXP((LN(1+Assumptions!$C$60)-0.5*Assumptions!$C$61^2)+Assumptions!$C$61*((RAND()+RAND()+RAND()+RAND()+RAND()+RAND()+RAND()+RAND()+RAND()+RAND()+RAND()+RAND())-6))-1)+Liquidity_30Y!O13)</x:f>
        <x:v>1075855.5561618996</x:v>
      </x:c>
      <x:c r="O437" s="16" t="n">
        <x:f>MAX(0,N437*(1+EXP((LN(1+Assumptions!$C$60)-0.5*Assumptions!$C$61^2)+Assumptions!$C$61*((RAND()+RAND()+RAND()+RAND()+RAND()+RAND()+RAND()+RAND()+RAND()+RAND()+RAND()+RAND())-6))-1)+Liquidity_30Y!P13)</x:f>
        <x:v>1382148.5997250557</x:v>
      </x:c>
      <x:c r="P437" s="16" t="n">
        <x:f>MAX(0,O437*(1+EXP((LN(1+Assumptions!$C$60)-0.5*Assumptions!$C$61^2)+Assumptions!$C$61*((RAND()+RAND()+RAND()+RAND()+RAND()+RAND()+RAND()+RAND()+RAND()+RAND()+RAND()+RAND())-6))-1)+Liquidity_30Y!Q13)</x:f>
        <x:v>1697700.8701700422</x:v>
      </x:c>
      <x:c r="Q437" s="16" t="n">
        <x:f>MAX(0,P437*(1+EXP((LN(1+Assumptions!$C$60)-0.5*Assumptions!$C$61^2)+Assumptions!$C$61*((RAND()+RAND()+RAND()+RAND()+RAND()+RAND()+RAND()+RAND()+RAND()+RAND()+RAND()+RAND())-6))-1)+Liquidity_30Y!R13)</x:f>
        <x:v>1885807.902525486</x:v>
      </x:c>
      <x:c r="R437" s="16" t="n">
        <x:f>MAX(0,Q437*(1+EXP((LN(1+Assumptions!$C$60)-0.5*Assumptions!$C$61^2)+Assumptions!$C$61*((RAND()+RAND()+RAND()+RAND()+RAND()+RAND()+RAND()+RAND()+RAND()+RAND()+RAND()+RAND())-6))-1)+Liquidity_30Y!S13)</x:f>
        <x:v>2198466.203165479</x:v>
      </x:c>
      <x:c r="S437" s="16" t="n">
        <x:f>MAX(0,R437*(1+EXP((LN(1+Assumptions!$C$60)-0.5*Assumptions!$C$61^2)+Assumptions!$C$61*((RAND()+RAND()+RAND()+RAND()+RAND()+RAND()+RAND()+RAND()+RAND()+RAND()+RAND()+RAND())-6))-1)+Liquidity_30Y!T13)</x:f>
        <x:v>1723628.5318574589</x:v>
      </x:c>
      <x:c r="T437" s="16" t="n">
        <x:f>MAX(0,S437*(1+EXP((LN(1+Assumptions!$C$60)-0.5*Assumptions!$C$61^2)+Assumptions!$C$61*((RAND()+RAND()+RAND()+RAND()+RAND()+RAND()+RAND()+RAND()+RAND()+RAND()+RAND()+RAND())-6))-1)+Liquidity_30Y!U13)</x:f>
        <x:v>1714656.992736015</x:v>
      </x:c>
      <x:c r="U437" s="16" t="n">
        <x:f>MAX(0,T437*(1+EXP((LN(1+Assumptions!$C$60)-0.5*Assumptions!$C$61^2)+Assumptions!$C$61*((RAND()+RAND()+RAND()+RAND()+RAND()+RAND()+RAND()+RAND()+RAND()+RAND()+RAND()+RAND())-6))-1)+Liquidity_30Y!V13)</x:f>
        <x:v>2113205.4658704973</x:v>
      </x:c>
      <x:c r="V437" s="16" t="n">
        <x:f>MAX(0,U437*(1+EXP((LN(1+Assumptions!$C$60)-0.5*Assumptions!$C$61^2)+Assumptions!$C$61*((RAND()+RAND()+RAND()+RAND()+RAND()+RAND()+RAND()+RAND()+RAND()+RAND()+RAND()+RAND())-6))-1)+Liquidity_30Y!W13)</x:f>
        <x:v>1761175.7960846853</x:v>
      </x:c>
      <x:c r="W437" s="16" t="n">
        <x:f>MAX(0,V437*(1+EXP((LN(1+Assumptions!$C$60)-0.5*Assumptions!$C$61^2)+Assumptions!$C$61*((RAND()+RAND()+RAND()+RAND()+RAND()+RAND()+RAND()+RAND()+RAND()+RAND()+RAND()+RAND())-6))-1)+Liquidity_30Y!X13)</x:f>
        <x:v>1510613.0068147343</x:v>
      </x:c>
      <x:c r="X437" s="16" t="n">
        <x:f>MAX(0,W437*(1+EXP((LN(1+Assumptions!$C$60)-0.5*Assumptions!$C$61^2)+Assumptions!$C$61*((RAND()+RAND()+RAND()+RAND()+RAND()+RAND()+RAND()+RAND()+RAND()+RAND()+RAND()+RAND())-6))-1)+Liquidity_30Y!Y13)</x:f>
        <x:v>2017408.1581907377</x:v>
      </x:c>
      <x:c r="Y437" s="16" t="n">
        <x:f>MAX(0,X437*(1+EXP((LN(1+Assumptions!$C$60)-0.5*Assumptions!$C$61^2)+Assumptions!$C$61*((RAND()+RAND()+RAND()+RAND()+RAND()+RAND()+RAND()+RAND()+RAND()+RAND()+RAND()+RAND())-6))-1)+Liquidity_30Y!Z13)</x:f>
        <x:v>1890989.3921377335</x:v>
      </x:c>
      <x:c r="Z437" s="16" t="n">
        <x:f>MAX(0,Y437*(1+EXP((LN(1+Assumptions!$C$60)-0.5*Assumptions!$C$61^2)+Assumptions!$C$61*((RAND()+RAND()+RAND()+RAND()+RAND()+RAND()+RAND()+RAND()+RAND()+RAND()+RAND()+RAND())-6))-1)+Liquidity_30Y!AA13)</x:f>
        <x:v>2045183.6147709747</x:v>
      </x:c>
      <x:c r="AA437" s="16" t="n">
        <x:f>MAX(0,Z437*(1+EXP((LN(1+Assumptions!$C$60)-0.5*Assumptions!$C$61^2)+Assumptions!$C$61*((RAND()+RAND()+RAND()+RAND()+RAND()+RAND()+RAND()+RAND()+RAND()+RAND()+RAND()+RAND())-6))-1)+Liquidity_30Y!AB13)</x:f>
        <x:v>2004685.2465852352</x:v>
      </x:c>
      <x:c r="AB437" s="16" t="n">
        <x:f>MAX(0,AA437*(1+EXP((LN(1+Assumptions!$C$60)-0.5*Assumptions!$C$61^2)+Assumptions!$C$61*((RAND()+RAND()+RAND()+RAND()+RAND()+RAND()+RAND()+RAND()+RAND()+RAND()+RAND()+RAND())-6))-1)+Liquidity_30Y!AC13)</x:f>
        <x:v>3086095.065527476</x:v>
      </x:c>
      <x:c r="AC437" s="16" t="n">
        <x:f>MAX(0,AB437*(1+EXP((LN(1+Assumptions!$C$60)-0.5*Assumptions!$C$61^2)+Assumptions!$C$61*((RAND()+RAND()+RAND()+RAND()+RAND()+RAND()+RAND()+RAND()+RAND()+RAND()+RAND()+RAND())-6))-1)+Liquidity_30Y!AD13)</x:f>
        <x:v>3029750.7645490356</x:v>
      </x:c>
      <x:c r="AD437" s="16" t="n">
        <x:f>MAX(0,AC437*(1+EXP((LN(1+Assumptions!$C$60)-0.5*Assumptions!$C$61^2)+Assumptions!$C$61*((RAND()+RAND()+RAND()+RAND()+RAND()+RAND()+RAND()+RAND()+RAND()+RAND()+RAND()+RAND())-6))-1)+Liquidity_30Y!AE13)</x:f>
        <x:v>3664867.3689835165</x:v>
      </x:c>
      <x:c r="AE437" s="16" t="n">
        <x:f>MAX(0,AD437*(1+EXP((LN(1+Assumptions!$C$60)-0.5*Assumptions!$C$61^2)+Assumptions!$C$61*((RAND()+RAND()+RAND()+RAND()+RAND()+RAND()+RAND()+RAND()+RAND()+RAND()+RAND()+RAND())-6))-1)+Liquidity_30Y!AF13)</x:f>
        <x:v>2966273.796693347</x:v>
      </x:c>
      <x:c r="AF437" s="16" t="n">
        <x:f>MAX(0,AE437*(1+EXP((LN(1+Assumptions!$C$60)-0.5*Assumptions!$C$61^2)+Assumptions!$C$61*((RAND()+RAND()+RAND()+RAND()+RAND()+RAND()+RAND()+RAND()+RAND()+RAND()+RAND()+RAND())-6))-1)+Liquidity_30Y!AG13)</x:f>
        <x:v>3207628.3013832513</x:v>
      </x:c>
    </x:row>
    <x:row r="438">
      <x:c r="A438" s="39">
        <x:v>434</x:v>
      </x:c>
      <x:c r="B438" s="16" t="n">
        <x:f>Liquidity_30Y!C14</x:f>
        <x:v>1029031.25</x:v>
      </x:c>
      <x:c r="C438" s="16" t="n">
        <x:f>MAX(0,B438*(1+EXP((LN(1+Assumptions!$C$60)-0.5*Assumptions!$C$61^2)+Assumptions!$C$61*((RAND()+RAND()+RAND()+RAND()+RAND()+RAND()+RAND()+RAND()+RAND()+RAND()+RAND()+RAND())-6))-1)+Liquidity_30Y!D13)</x:f>
        <x:v>777441.4086300067</x:v>
      </x:c>
      <x:c r="D438" s="16" t="n">
        <x:f>MAX(0,C438*(1+EXP((LN(1+Assumptions!$C$60)-0.5*Assumptions!$C$61^2)+Assumptions!$C$61*((RAND()+RAND()+RAND()+RAND()+RAND()+RAND()+RAND()+RAND()+RAND()+RAND()+RAND()+RAND())-6))-1)+Liquidity_30Y!E13)</x:f>
        <x:v>964512.2582578235</x:v>
      </x:c>
      <x:c r="E438" s="16" t="n">
        <x:f>MAX(0,D438*(1+EXP((LN(1+Assumptions!$C$60)-0.5*Assumptions!$C$61^2)+Assumptions!$C$61*((RAND()+RAND()+RAND()+RAND()+RAND()+RAND()+RAND()+RAND()+RAND()+RAND()+RAND()+RAND())-6))-1)+Liquidity_30Y!F13)</x:f>
        <x:v>977141.7377190709</x:v>
      </x:c>
      <x:c r="F438" s="16" t="n">
        <x:f>MAX(0,E438*(1+EXP((LN(1+Assumptions!$C$60)-0.5*Assumptions!$C$61^2)+Assumptions!$C$61*((RAND()+RAND()+RAND()+RAND()+RAND()+RAND()+RAND()+RAND()+RAND()+RAND()+RAND()+RAND())-6))-1)+Liquidity_30Y!G13)</x:f>
        <x:v>1053999.9108963627</x:v>
      </x:c>
      <x:c r="G438" s="16" t="n">
        <x:f>MAX(0,F438*(1+EXP((LN(1+Assumptions!$C$60)-0.5*Assumptions!$C$61^2)+Assumptions!$C$61*((RAND()+RAND()+RAND()+RAND()+RAND()+RAND()+RAND()+RAND()+RAND()+RAND()+RAND()+RAND())-6))-1)+Liquidity_30Y!H13)</x:f>
        <x:v>1547164.6414893582</x:v>
      </x:c>
      <x:c r="H438" s="16" t="n">
        <x:f>MAX(0,G438*(1+EXP((LN(1+Assumptions!$C$60)-0.5*Assumptions!$C$61^2)+Assumptions!$C$61*((RAND()+RAND()+RAND()+RAND()+RAND()+RAND()+RAND()+RAND()+RAND()+RAND()+RAND()+RAND())-6))-1)+Liquidity_30Y!I13)</x:f>
        <x:v>1925942.6248439734</x:v>
      </x:c>
      <x:c r="I438" s="16" t="n">
        <x:f>MAX(0,H438*(1+EXP((LN(1+Assumptions!$C$60)-0.5*Assumptions!$C$61^2)+Assumptions!$C$61*((RAND()+RAND()+RAND()+RAND()+RAND()+RAND()+RAND()+RAND()+RAND()+RAND()+RAND()+RAND())-6))-1)+Liquidity_30Y!J13)</x:f>
        <x:v>2060232.4339334597</x:v>
      </x:c>
      <x:c r="J438" s="16" t="n">
        <x:f>MAX(0,I438*(1+EXP((LN(1+Assumptions!$C$60)-0.5*Assumptions!$C$61^2)+Assumptions!$C$61*((RAND()+RAND()+RAND()+RAND()+RAND()+RAND()+RAND()+RAND()+RAND()+RAND()+RAND()+RAND())-6))-1)+Liquidity_30Y!K13)</x:f>
        <x:v>2663654.8081699084</x:v>
      </x:c>
      <x:c r="K438" s="16" t="n">
        <x:f>MAX(0,J438*(1+EXP((LN(1+Assumptions!$C$60)-0.5*Assumptions!$C$61^2)+Assumptions!$C$61*((RAND()+RAND()+RAND()+RAND()+RAND()+RAND()+RAND()+RAND()+RAND()+RAND()+RAND()+RAND())-6))-1)+Liquidity_30Y!L13)</x:f>
        <x:v>2991593.925867417</x:v>
      </x:c>
      <x:c r="L438" s="16" t="n">
        <x:f>MAX(0,K438*(1+EXP((LN(1+Assumptions!$C$60)-0.5*Assumptions!$C$61^2)+Assumptions!$C$61*((RAND()+RAND()+RAND()+RAND()+RAND()+RAND()+RAND()+RAND()+RAND()+RAND()+RAND()+RAND())-6))-1)+Liquidity_30Y!M13)</x:f>
        <x:v>4744336.031722758</x:v>
      </x:c>
      <x:c r="M438" s="16" t="n">
        <x:f>MAX(0,L438*(1+EXP((LN(1+Assumptions!$C$60)-0.5*Assumptions!$C$61^2)+Assumptions!$C$61*((RAND()+RAND()+RAND()+RAND()+RAND()+RAND()+RAND()+RAND()+RAND()+RAND()+RAND()+RAND())-6))-1)+Liquidity_30Y!N13)</x:f>
        <x:v>5399094.24654468</x:v>
      </x:c>
      <x:c r="N438" s="16" t="n">
        <x:f>MAX(0,M438*(1+EXP((LN(1+Assumptions!$C$60)-0.5*Assumptions!$C$61^2)+Assumptions!$C$61*((RAND()+RAND()+RAND()+RAND()+RAND()+RAND()+RAND()+RAND()+RAND()+RAND()+RAND()+RAND())-6))-1)+Liquidity_30Y!O13)</x:f>
        <x:v>6224773.506782405</x:v>
      </x:c>
      <x:c r="O438" s="16" t="n">
        <x:f>MAX(0,N438*(1+EXP((LN(1+Assumptions!$C$60)-0.5*Assumptions!$C$61^2)+Assumptions!$C$61*((RAND()+RAND()+RAND()+RAND()+RAND()+RAND()+RAND()+RAND()+RAND()+RAND()+RAND()+RAND())-6))-1)+Liquidity_30Y!P13)</x:f>
        <x:v>5853130.849393066</x:v>
      </x:c>
      <x:c r="P438" s="16" t="n">
        <x:f>MAX(0,O438*(1+EXP((LN(1+Assumptions!$C$60)-0.5*Assumptions!$C$61^2)+Assumptions!$C$61*((RAND()+RAND()+RAND()+RAND()+RAND()+RAND()+RAND()+RAND()+RAND()+RAND()+RAND()+RAND())-6))-1)+Liquidity_30Y!Q13)</x:f>
        <x:v>5794073.576163194</x:v>
      </x:c>
      <x:c r="Q438" s="16" t="n">
        <x:f>MAX(0,P438*(1+EXP((LN(1+Assumptions!$C$60)-0.5*Assumptions!$C$61^2)+Assumptions!$C$61*((RAND()+RAND()+RAND()+RAND()+RAND()+RAND()+RAND()+RAND()+RAND()+RAND()+RAND()+RAND())-6))-1)+Liquidity_30Y!R13)</x:f>
        <x:v>5187112.864953794</x:v>
      </x:c>
      <x:c r="R438" s="16" t="n">
        <x:f>MAX(0,Q438*(1+EXP((LN(1+Assumptions!$C$60)-0.5*Assumptions!$C$61^2)+Assumptions!$C$61*((RAND()+RAND()+RAND()+RAND()+RAND()+RAND()+RAND()+RAND()+RAND()+RAND()+RAND()+RAND())-6))-1)+Liquidity_30Y!S13)</x:f>
        <x:v>6765215.757552299</x:v>
      </x:c>
      <x:c r="S438" s="16" t="n">
        <x:f>MAX(0,R438*(1+EXP((LN(1+Assumptions!$C$60)-0.5*Assumptions!$C$61^2)+Assumptions!$C$61*((RAND()+RAND()+RAND()+RAND()+RAND()+RAND()+RAND()+RAND()+RAND()+RAND()+RAND()+RAND())-6))-1)+Liquidity_30Y!T13)</x:f>
        <x:v>7886075.4750935</x:v>
      </x:c>
      <x:c r="T438" s="16" t="n">
        <x:f>MAX(0,S438*(1+EXP((LN(1+Assumptions!$C$60)-0.5*Assumptions!$C$61^2)+Assumptions!$C$61*((RAND()+RAND()+RAND()+RAND()+RAND()+RAND()+RAND()+RAND()+RAND()+RAND()+RAND()+RAND())-6))-1)+Liquidity_30Y!U13)</x:f>
        <x:v>10013238.37989944</x:v>
      </x:c>
      <x:c r="U438" s="16" t="n">
        <x:f>MAX(0,T438*(1+EXP((LN(1+Assumptions!$C$60)-0.5*Assumptions!$C$61^2)+Assumptions!$C$61*((RAND()+RAND()+RAND()+RAND()+RAND()+RAND()+RAND()+RAND()+RAND()+RAND()+RAND()+RAND())-6))-1)+Liquidity_30Y!V13)</x:f>
        <x:v>11758156.390564378</x:v>
      </x:c>
      <x:c r="V438" s="16" t="n">
        <x:f>MAX(0,U438*(1+EXP((LN(1+Assumptions!$C$60)-0.5*Assumptions!$C$61^2)+Assumptions!$C$61*((RAND()+RAND()+RAND()+RAND()+RAND()+RAND()+RAND()+RAND()+RAND()+RAND()+RAND()+RAND())-6))-1)+Liquidity_30Y!W13)</x:f>
        <x:v>14476319.420805007</x:v>
      </x:c>
      <x:c r="W438" s="16" t="n">
        <x:f>MAX(0,V438*(1+EXP((LN(1+Assumptions!$C$60)-0.5*Assumptions!$C$61^2)+Assumptions!$C$61*((RAND()+RAND()+RAND()+RAND()+RAND()+RAND()+RAND()+RAND()+RAND()+RAND()+RAND()+RAND())-6))-1)+Liquidity_30Y!X13)</x:f>
        <x:v>14007412.024185972</x:v>
      </x:c>
      <x:c r="X438" s="16" t="n">
        <x:f>MAX(0,W438*(1+EXP((LN(1+Assumptions!$C$60)-0.5*Assumptions!$C$61^2)+Assumptions!$C$61*((RAND()+RAND()+RAND()+RAND()+RAND()+RAND()+RAND()+RAND()+RAND()+RAND()+RAND()+RAND())-6))-1)+Liquidity_30Y!Y13)</x:f>
        <x:v>14714718.723306919</x:v>
      </x:c>
      <x:c r="Y438" s="16" t="n">
        <x:f>MAX(0,X438*(1+EXP((LN(1+Assumptions!$C$60)-0.5*Assumptions!$C$61^2)+Assumptions!$C$61*((RAND()+RAND()+RAND()+RAND()+RAND()+RAND()+RAND()+RAND()+RAND()+RAND()+RAND()+RAND())-6))-1)+Liquidity_30Y!Z13)</x:f>
        <x:v>17105504.353531417</x:v>
      </x:c>
      <x:c r="Z438" s="16" t="n">
        <x:f>MAX(0,Y438*(1+EXP((LN(1+Assumptions!$C$60)-0.5*Assumptions!$C$61^2)+Assumptions!$C$61*((RAND()+RAND()+RAND()+RAND()+RAND()+RAND()+RAND()+RAND()+RAND()+RAND()+RAND()+RAND())-6))-1)+Liquidity_30Y!AA13)</x:f>
        <x:v>20844282.348570023</x:v>
      </x:c>
      <x:c r="AA438" s="16" t="n">
        <x:f>MAX(0,Z438*(1+EXP((LN(1+Assumptions!$C$60)-0.5*Assumptions!$C$61^2)+Assumptions!$C$61*((RAND()+RAND()+RAND()+RAND()+RAND()+RAND()+RAND()+RAND()+RAND()+RAND()+RAND()+RAND())-6))-1)+Liquidity_30Y!AB13)</x:f>
        <x:v>18162425.02565482</x:v>
      </x:c>
      <x:c r="AB438" s="16" t="n">
        <x:f>MAX(0,AA438*(1+EXP((LN(1+Assumptions!$C$60)-0.5*Assumptions!$C$61^2)+Assumptions!$C$61*((RAND()+RAND()+RAND()+RAND()+RAND()+RAND()+RAND()+RAND()+RAND()+RAND()+RAND()+RAND())-6))-1)+Liquidity_30Y!AC13)</x:f>
        <x:v>22097474.883629695</x:v>
      </x:c>
      <x:c r="AC438" s="16" t="n">
        <x:f>MAX(0,AB438*(1+EXP((LN(1+Assumptions!$C$60)-0.5*Assumptions!$C$61^2)+Assumptions!$C$61*((RAND()+RAND()+RAND()+RAND()+RAND()+RAND()+RAND()+RAND()+RAND()+RAND()+RAND()+RAND())-6))-1)+Liquidity_30Y!AD13)</x:f>
        <x:v>19229049.410401624</x:v>
      </x:c>
      <x:c r="AD438" s="16" t="n">
        <x:f>MAX(0,AC438*(1+EXP((LN(1+Assumptions!$C$60)-0.5*Assumptions!$C$61^2)+Assumptions!$C$61*((RAND()+RAND()+RAND()+RAND()+RAND()+RAND()+RAND()+RAND()+RAND()+RAND()+RAND()+RAND())-6))-1)+Liquidity_30Y!AE13)</x:f>
        <x:v>20292294.310214095</x:v>
      </x:c>
      <x:c r="AE438" s="16" t="n">
        <x:f>MAX(0,AD438*(1+EXP((LN(1+Assumptions!$C$60)-0.5*Assumptions!$C$61^2)+Assumptions!$C$61*((RAND()+RAND()+RAND()+RAND()+RAND()+RAND()+RAND()+RAND()+RAND()+RAND()+RAND()+RAND())-6))-1)+Liquidity_30Y!AF13)</x:f>
        <x:v>23091154.78520182</x:v>
      </x:c>
      <x:c r="AF438" s="16" t="n">
        <x:f>MAX(0,AE438*(1+EXP((LN(1+Assumptions!$C$60)-0.5*Assumptions!$C$61^2)+Assumptions!$C$61*((RAND()+RAND()+RAND()+RAND()+RAND()+RAND()+RAND()+RAND()+RAND()+RAND()+RAND()+RAND())-6))-1)+Liquidity_30Y!AG13)</x:f>
        <x:v>24234097.59659262</x:v>
      </x:c>
    </x:row>
    <x:row r="439">
      <x:c r="A439" s="39">
        <x:v>435</x:v>
      </x:c>
      <x:c r="B439" s="16" t="n">
        <x:f>Liquidity_30Y!C14</x:f>
        <x:v>1029031.25</x:v>
      </x:c>
      <x:c r="C439" s="16" t="n">
        <x:f>MAX(0,B439*(1+EXP((LN(1+Assumptions!$C$60)-0.5*Assumptions!$C$61^2)+Assumptions!$C$61*((RAND()+RAND()+RAND()+RAND()+RAND()+RAND()+RAND()+RAND()+RAND()+RAND()+RAND()+RAND())-6))-1)+Liquidity_30Y!D13)</x:f>
        <x:v>1139406.7583100554</x:v>
      </x:c>
      <x:c r="D439" s="16" t="n">
        <x:f>MAX(0,C439*(1+EXP((LN(1+Assumptions!$C$60)-0.5*Assumptions!$C$61^2)+Assumptions!$C$61*((RAND()+RAND()+RAND()+RAND()+RAND()+RAND()+RAND()+RAND()+RAND()+RAND()+RAND()+RAND())-6))-1)+Liquidity_30Y!E13)</x:f>
        <x:v>1066458.8986641045</x:v>
      </x:c>
      <x:c r="E439" s="16" t="n">
        <x:f>MAX(0,D439*(1+EXP((LN(1+Assumptions!$C$60)-0.5*Assumptions!$C$61^2)+Assumptions!$C$61*((RAND()+RAND()+RAND()+RAND()+RAND()+RAND()+RAND()+RAND()+RAND()+RAND()+RAND()+RAND())-6))-1)+Liquidity_30Y!F13)</x:f>
        <x:v>1217255.2891451211</x:v>
      </x:c>
      <x:c r="F439" s="16" t="n">
        <x:f>MAX(0,E439*(1+EXP((LN(1+Assumptions!$C$60)-0.5*Assumptions!$C$61^2)+Assumptions!$C$61*((RAND()+RAND()+RAND()+RAND()+RAND()+RAND()+RAND()+RAND()+RAND()+RAND()+RAND()+RAND())-6))-1)+Liquidity_30Y!G13)</x:f>
        <x:v>1050155.5432947597</x:v>
      </x:c>
      <x:c r="G439" s="16" t="n">
        <x:f>MAX(0,F439*(1+EXP((LN(1+Assumptions!$C$60)-0.5*Assumptions!$C$61^2)+Assumptions!$C$61*((RAND()+RAND()+RAND()+RAND()+RAND()+RAND()+RAND()+RAND()+RAND()+RAND()+RAND()+RAND())-6))-1)+Liquidity_30Y!H13)</x:f>
        <x:v>1113246.2778819706</x:v>
      </x:c>
      <x:c r="H439" s="16" t="n">
        <x:f>MAX(0,G439*(1+EXP((LN(1+Assumptions!$C$60)-0.5*Assumptions!$C$61^2)+Assumptions!$C$61*((RAND()+RAND()+RAND()+RAND()+RAND()+RAND()+RAND()+RAND()+RAND()+RAND()+RAND()+RAND())-6))-1)+Liquidity_30Y!I13)</x:f>
        <x:v>1203720.3925871958</x:v>
      </x:c>
      <x:c r="I439" s="16" t="n">
        <x:f>MAX(0,H439*(1+EXP((LN(1+Assumptions!$C$60)-0.5*Assumptions!$C$61^2)+Assumptions!$C$61*((RAND()+RAND()+RAND()+RAND()+RAND()+RAND()+RAND()+RAND()+RAND()+RAND()+RAND()+RAND())-6))-1)+Liquidity_30Y!J13)</x:f>
        <x:v>1311186.0471276524</x:v>
      </x:c>
      <x:c r="J439" s="16" t="n">
        <x:f>MAX(0,I439*(1+EXP((LN(1+Assumptions!$C$60)-0.5*Assumptions!$C$61^2)+Assumptions!$C$61*((RAND()+RAND()+RAND()+RAND()+RAND()+RAND()+RAND()+RAND()+RAND()+RAND()+RAND()+RAND())-6))-1)+Liquidity_30Y!K13)</x:f>
        <x:v>1551853.1473171203</x:v>
      </x:c>
      <x:c r="K439" s="16" t="n">
        <x:f>MAX(0,J439*(1+EXP((LN(1+Assumptions!$C$60)-0.5*Assumptions!$C$61^2)+Assumptions!$C$61*((RAND()+RAND()+RAND()+RAND()+RAND()+RAND()+RAND()+RAND()+RAND()+RAND()+RAND()+RAND())-6))-1)+Liquidity_30Y!L13)</x:f>
        <x:v>1768072.9012362792</x:v>
      </x:c>
      <x:c r="L439" s="16" t="n">
        <x:f>MAX(0,K439*(1+EXP((LN(1+Assumptions!$C$60)-0.5*Assumptions!$C$61^2)+Assumptions!$C$61*((RAND()+RAND()+RAND()+RAND()+RAND()+RAND()+RAND()+RAND()+RAND()+RAND()+RAND()+RAND())-6))-1)+Liquidity_30Y!M13)</x:f>
        <x:v>1681218.421921356</x:v>
      </x:c>
      <x:c r="M439" s="16" t="n">
        <x:f>MAX(0,L439*(1+EXP((LN(1+Assumptions!$C$60)-0.5*Assumptions!$C$61^2)+Assumptions!$C$61*((RAND()+RAND()+RAND()+RAND()+RAND()+RAND()+RAND()+RAND()+RAND()+RAND()+RAND()+RAND())-6))-1)+Liquidity_30Y!N13)</x:f>
        <x:v>2492956.678521122</x:v>
      </x:c>
      <x:c r="N439" s="16" t="n">
        <x:f>MAX(0,M439*(1+EXP((LN(1+Assumptions!$C$60)-0.5*Assumptions!$C$61^2)+Assumptions!$C$61*((RAND()+RAND()+RAND()+RAND()+RAND()+RAND()+RAND()+RAND()+RAND()+RAND()+RAND()+RAND())-6))-1)+Liquidity_30Y!O13)</x:f>
        <x:v>2721897.5779127707</x:v>
      </x:c>
      <x:c r="O439" s="16" t="n">
        <x:f>MAX(0,N439*(1+EXP((LN(1+Assumptions!$C$60)-0.5*Assumptions!$C$61^2)+Assumptions!$C$61*((RAND()+RAND()+RAND()+RAND()+RAND()+RAND()+RAND()+RAND()+RAND()+RAND()+RAND()+RAND())-6))-1)+Liquidity_30Y!P13)</x:f>
        <x:v>2515838.618787291</x:v>
      </x:c>
      <x:c r="P439" s="16" t="n">
        <x:f>MAX(0,O439*(1+EXP((LN(1+Assumptions!$C$60)-0.5*Assumptions!$C$61^2)+Assumptions!$C$61*((RAND()+RAND()+RAND()+RAND()+RAND()+RAND()+RAND()+RAND()+RAND()+RAND()+RAND()+RAND())-6))-1)+Liquidity_30Y!Q13)</x:f>
        <x:v>3436819.88847089</x:v>
      </x:c>
      <x:c r="Q439" s="16" t="n">
        <x:f>MAX(0,P439*(1+EXP((LN(1+Assumptions!$C$60)-0.5*Assumptions!$C$61^2)+Assumptions!$C$61*((RAND()+RAND()+RAND()+RAND()+RAND()+RAND()+RAND()+RAND()+RAND()+RAND()+RAND()+RAND())-6))-1)+Liquidity_30Y!R13)</x:f>
        <x:v>3054998.640822143</x:v>
      </x:c>
      <x:c r="R439" s="16" t="n">
        <x:f>MAX(0,Q439*(1+EXP((LN(1+Assumptions!$C$60)-0.5*Assumptions!$C$61^2)+Assumptions!$C$61*((RAND()+RAND()+RAND()+RAND()+RAND()+RAND()+RAND()+RAND()+RAND()+RAND()+RAND()+RAND())-6))-1)+Liquidity_30Y!S13)</x:f>
        <x:v>3319262.61745574</x:v>
      </x:c>
      <x:c r="S439" s="16" t="n">
        <x:f>MAX(0,R439*(1+EXP((LN(1+Assumptions!$C$60)-0.5*Assumptions!$C$61^2)+Assumptions!$C$61*((RAND()+RAND()+RAND()+RAND()+RAND()+RAND()+RAND()+RAND()+RAND()+RAND()+RAND()+RAND())-6))-1)+Liquidity_30Y!T13)</x:f>
        <x:v>3324233.4311104002</x:v>
      </x:c>
      <x:c r="T439" s="16" t="n">
        <x:f>MAX(0,S439*(1+EXP((LN(1+Assumptions!$C$60)-0.5*Assumptions!$C$61^2)+Assumptions!$C$61*((RAND()+RAND()+RAND()+RAND()+RAND()+RAND()+RAND()+RAND()+RAND()+RAND()+RAND()+RAND())-6))-1)+Liquidity_30Y!U13)</x:f>
        <x:v>2815779.6687449077</x:v>
      </x:c>
      <x:c r="U439" s="16" t="n">
        <x:f>MAX(0,T439*(1+EXP((LN(1+Assumptions!$C$60)-0.5*Assumptions!$C$61^2)+Assumptions!$C$61*((RAND()+RAND()+RAND()+RAND()+RAND()+RAND()+RAND()+RAND()+RAND()+RAND()+RAND()+RAND())-6))-1)+Liquidity_30Y!V13)</x:f>
        <x:v>2763198.9356377395</x:v>
      </x:c>
      <x:c r="V439" s="16" t="n">
        <x:f>MAX(0,U439*(1+EXP((LN(1+Assumptions!$C$60)-0.5*Assumptions!$C$61^2)+Assumptions!$C$61*((RAND()+RAND()+RAND()+RAND()+RAND()+RAND()+RAND()+RAND()+RAND()+RAND()+RAND()+RAND())-6))-1)+Liquidity_30Y!W13)</x:f>
        <x:v>3540451.0214729323</x:v>
      </x:c>
      <x:c r="W439" s="16" t="n">
        <x:f>MAX(0,V439*(1+EXP((LN(1+Assumptions!$C$60)-0.5*Assumptions!$C$61^2)+Assumptions!$C$61*((RAND()+RAND()+RAND()+RAND()+RAND()+RAND()+RAND()+RAND()+RAND()+RAND()+RAND()+RAND())-6))-1)+Liquidity_30Y!X13)</x:f>
        <x:v>3754100.5456220414</x:v>
      </x:c>
      <x:c r="X439" s="16" t="n">
        <x:f>MAX(0,W439*(1+EXP((LN(1+Assumptions!$C$60)-0.5*Assumptions!$C$61^2)+Assumptions!$C$61*((RAND()+RAND()+RAND()+RAND()+RAND()+RAND()+RAND()+RAND()+RAND()+RAND()+RAND()+RAND())-6))-1)+Liquidity_30Y!Y13)</x:f>
        <x:v>3766144.3194487225</x:v>
      </x:c>
      <x:c r="Y439" s="16" t="n">
        <x:f>MAX(0,X439*(1+EXP((LN(1+Assumptions!$C$60)-0.5*Assumptions!$C$61^2)+Assumptions!$C$61*((RAND()+RAND()+RAND()+RAND()+RAND()+RAND()+RAND()+RAND()+RAND()+RAND()+RAND()+RAND())-6))-1)+Liquidity_30Y!Z13)</x:f>
        <x:v>3218824.5159254167</x:v>
      </x:c>
      <x:c r="Z439" s="16" t="n">
        <x:f>MAX(0,Y439*(1+EXP((LN(1+Assumptions!$C$60)-0.5*Assumptions!$C$61^2)+Assumptions!$C$61*((RAND()+RAND()+RAND()+RAND()+RAND()+RAND()+RAND()+RAND()+RAND()+RAND()+RAND()+RAND())-6))-1)+Liquidity_30Y!AA13)</x:f>
        <x:v>4464754.433326927</x:v>
      </x:c>
      <x:c r="AA439" s="16" t="n">
        <x:f>MAX(0,Z439*(1+EXP((LN(1+Assumptions!$C$60)-0.5*Assumptions!$C$61^2)+Assumptions!$C$61*((RAND()+RAND()+RAND()+RAND()+RAND()+RAND()+RAND()+RAND()+RAND()+RAND()+RAND()+RAND())-6))-1)+Liquidity_30Y!AB13)</x:f>
        <x:v>3857116.0476587084</x:v>
      </x:c>
      <x:c r="AB439" s="16" t="n">
        <x:f>MAX(0,AA439*(1+EXP((LN(1+Assumptions!$C$60)-0.5*Assumptions!$C$61^2)+Assumptions!$C$61*((RAND()+RAND()+RAND()+RAND()+RAND()+RAND()+RAND()+RAND()+RAND()+RAND()+RAND()+RAND())-6))-1)+Liquidity_30Y!AC13)</x:f>
        <x:v>4659789.751631842</x:v>
      </x:c>
      <x:c r="AC439" s="16" t="n">
        <x:f>MAX(0,AB439*(1+EXP((LN(1+Assumptions!$C$60)-0.5*Assumptions!$C$61^2)+Assumptions!$C$61*((RAND()+RAND()+RAND()+RAND()+RAND()+RAND()+RAND()+RAND()+RAND()+RAND()+RAND()+RAND())-6))-1)+Liquidity_30Y!AD13)</x:f>
        <x:v>4150632.0933093303</x:v>
      </x:c>
      <x:c r="AD439" s="16" t="n">
        <x:f>MAX(0,AC439*(1+EXP((LN(1+Assumptions!$C$60)-0.5*Assumptions!$C$61^2)+Assumptions!$C$61*((RAND()+RAND()+RAND()+RAND()+RAND()+RAND()+RAND()+RAND()+RAND()+RAND()+RAND()+RAND())-6))-1)+Liquidity_30Y!AE13)</x:f>
        <x:v>3526144.285842226</x:v>
      </x:c>
      <x:c r="AE439" s="16" t="n">
        <x:f>MAX(0,AD439*(1+EXP((LN(1+Assumptions!$C$60)-0.5*Assumptions!$C$61^2)+Assumptions!$C$61*((RAND()+RAND()+RAND()+RAND()+RAND()+RAND()+RAND()+RAND()+RAND()+RAND()+RAND()+RAND())-6))-1)+Liquidity_30Y!AF13)</x:f>
        <x:v>3802202.1538389362</x:v>
      </x:c>
      <x:c r="AF439" s="16" t="n">
        <x:f>MAX(0,AE439*(1+EXP((LN(1+Assumptions!$C$60)-0.5*Assumptions!$C$61^2)+Assumptions!$C$61*((RAND()+RAND()+RAND()+RAND()+RAND()+RAND()+RAND()+RAND()+RAND()+RAND()+RAND()+RAND())-6))-1)+Liquidity_30Y!AG13)</x:f>
        <x:v>3761136.8442799794</x:v>
      </x:c>
    </x:row>
    <x:row r="440">
      <x:c r="A440" s="39">
        <x:v>436</x:v>
      </x:c>
      <x:c r="B440" s="16" t="n">
        <x:f>Liquidity_30Y!C14</x:f>
        <x:v>1029031.25</x:v>
      </x:c>
      <x:c r="C440" s="16" t="n">
        <x:f>MAX(0,B440*(1+EXP((LN(1+Assumptions!$C$60)-0.5*Assumptions!$C$61^2)+Assumptions!$C$61*((RAND()+RAND()+RAND()+RAND()+RAND()+RAND()+RAND()+RAND()+RAND()+RAND()+RAND()+RAND())-6))-1)+Liquidity_30Y!D13)</x:f>
        <x:v>1050484.4914314114</x:v>
      </x:c>
      <x:c r="D440" s="16" t="n">
        <x:f>MAX(0,C440*(1+EXP((LN(1+Assumptions!$C$60)-0.5*Assumptions!$C$61^2)+Assumptions!$C$61*((RAND()+RAND()+RAND()+RAND()+RAND()+RAND()+RAND()+RAND()+RAND()+RAND()+RAND()+RAND())-6))-1)+Liquidity_30Y!E13)</x:f>
        <x:v>1053856.7200099654</x:v>
      </x:c>
      <x:c r="E440" s="16" t="n">
        <x:f>MAX(0,D440*(1+EXP((LN(1+Assumptions!$C$60)-0.5*Assumptions!$C$61^2)+Assumptions!$C$61*((RAND()+RAND()+RAND()+RAND()+RAND()+RAND()+RAND()+RAND()+RAND()+RAND()+RAND()+RAND())-6))-1)+Liquidity_30Y!F13)</x:f>
        <x:v>1014111.9834636287</x:v>
      </x:c>
      <x:c r="F440" s="16" t="n">
        <x:f>MAX(0,E440*(1+EXP((LN(1+Assumptions!$C$60)-0.5*Assumptions!$C$61^2)+Assumptions!$C$61*((RAND()+RAND()+RAND()+RAND()+RAND()+RAND()+RAND()+RAND()+RAND()+RAND()+RAND()+RAND())-6))-1)+Liquidity_30Y!G13)</x:f>
        <x:v>907492.6011003416</x:v>
      </x:c>
      <x:c r="G440" s="16" t="n">
        <x:f>MAX(0,F440*(1+EXP((LN(1+Assumptions!$C$60)-0.5*Assumptions!$C$61^2)+Assumptions!$C$61*((RAND()+RAND()+RAND()+RAND()+RAND()+RAND()+RAND()+RAND()+RAND()+RAND()+RAND()+RAND())-6))-1)+Liquidity_30Y!H13)</x:f>
        <x:v>1171066.1698119428</x:v>
      </x:c>
      <x:c r="H440" s="16" t="n">
        <x:f>MAX(0,G440*(1+EXP((LN(1+Assumptions!$C$60)-0.5*Assumptions!$C$61^2)+Assumptions!$C$61*((RAND()+RAND()+RAND()+RAND()+RAND()+RAND()+RAND()+RAND()+RAND()+RAND()+RAND()+RAND())-6))-1)+Liquidity_30Y!I13)</x:f>
        <x:v>1474847.0816164687</x:v>
      </x:c>
      <x:c r="I440" s="16" t="n">
        <x:f>MAX(0,H440*(1+EXP((LN(1+Assumptions!$C$60)-0.5*Assumptions!$C$61^2)+Assumptions!$C$61*((RAND()+RAND()+RAND()+RAND()+RAND()+RAND()+RAND()+RAND()+RAND()+RAND()+RAND()+RAND())-6))-1)+Liquidity_30Y!J13)</x:f>
        <x:v>1588571.6806075028</x:v>
      </x:c>
      <x:c r="J440" s="16" t="n">
        <x:f>MAX(0,I440*(1+EXP((LN(1+Assumptions!$C$60)-0.5*Assumptions!$C$61^2)+Assumptions!$C$61*((RAND()+RAND()+RAND()+RAND()+RAND()+RAND()+RAND()+RAND()+RAND()+RAND()+RAND()+RAND())-6))-1)+Liquidity_30Y!K13)</x:f>
        <x:v>1683501.4624569612</x:v>
      </x:c>
      <x:c r="K440" s="16" t="n">
        <x:f>MAX(0,J440*(1+EXP((LN(1+Assumptions!$C$60)-0.5*Assumptions!$C$61^2)+Assumptions!$C$61*((RAND()+RAND()+RAND()+RAND()+RAND()+RAND()+RAND()+RAND()+RAND()+RAND()+RAND()+RAND())-6))-1)+Liquidity_30Y!L13)</x:f>
        <x:v>1678935.364207679</x:v>
      </x:c>
      <x:c r="L440" s="16" t="n">
        <x:f>MAX(0,K440*(1+EXP((LN(1+Assumptions!$C$60)-0.5*Assumptions!$C$61^2)+Assumptions!$C$61*((RAND()+RAND()+RAND()+RAND()+RAND()+RAND()+RAND()+RAND()+RAND()+RAND()+RAND()+RAND())-6))-1)+Liquidity_30Y!M13)</x:f>
        <x:v>1772007.288096176</x:v>
      </x:c>
      <x:c r="M440" s="16" t="n">
        <x:f>MAX(0,L440*(1+EXP((LN(1+Assumptions!$C$60)-0.5*Assumptions!$C$61^2)+Assumptions!$C$61*((RAND()+RAND()+RAND()+RAND()+RAND()+RAND()+RAND()+RAND()+RAND()+RAND()+RAND()+RAND())-6))-1)+Liquidity_30Y!N13)</x:f>
        <x:v>1709766.6211502561</x:v>
      </x:c>
      <x:c r="N440" s="16" t="n">
        <x:f>MAX(0,M440*(1+EXP((LN(1+Assumptions!$C$60)-0.5*Assumptions!$C$61^2)+Assumptions!$C$61*((RAND()+RAND()+RAND()+RAND()+RAND()+RAND()+RAND()+RAND()+RAND()+RAND()+RAND()+RAND())-6))-1)+Liquidity_30Y!O13)</x:f>
        <x:v>1774183.9739350756</x:v>
      </x:c>
      <x:c r="O440" s="16" t="n">
        <x:f>MAX(0,N440*(1+EXP((LN(1+Assumptions!$C$60)-0.5*Assumptions!$C$61^2)+Assumptions!$C$61*((RAND()+RAND()+RAND()+RAND()+RAND()+RAND()+RAND()+RAND()+RAND()+RAND()+RAND()+RAND())-6))-1)+Liquidity_30Y!P13)</x:f>
        <x:v>1592747.3360435823</x:v>
      </x:c>
      <x:c r="P440" s="16" t="n">
        <x:f>MAX(0,O440*(1+EXP((LN(1+Assumptions!$C$60)-0.5*Assumptions!$C$61^2)+Assumptions!$C$61*((RAND()+RAND()+RAND()+RAND()+RAND()+RAND()+RAND()+RAND()+RAND()+RAND()+RAND()+RAND())-6))-1)+Liquidity_30Y!Q13)</x:f>
        <x:v>1549249.8328774136</x:v>
      </x:c>
      <x:c r="Q440" s="16" t="n">
        <x:f>MAX(0,P440*(1+EXP((LN(1+Assumptions!$C$60)-0.5*Assumptions!$C$61^2)+Assumptions!$C$61*((RAND()+RAND()+RAND()+RAND()+RAND()+RAND()+RAND()+RAND()+RAND()+RAND()+RAND()+RAND())-6))-1)+Liquidity_30Y!R13)</x:f>
        <x:v>1398445.0442322618</x:v>
      </x:c>
      <x:c r="R440" s="16" t="n">
        <x:f>MAX(0,Q440*(1+EXP((LN(1+Assumptions!$C$60)-0.5*Assumptions!$C$61^2)+Assumptions!$C$61*((RAND()+RAND()+RAND()+RAND()+RAND()+RAND()+RAND()+RAND()+RAND()+RAND()+RAND()+RAND())-6))-1)+Liquidity_30Y!S13)</x:f>
        <x:v>1527704.0279489157</x:v>
      </x:c>
      <x:c r="S440" s="16" t="n">
        <x:f>MAX(0,R440*(1+EXP((LN(1+Assumptions!$C$60)-0.5*Assumptions!$C$61^2)+Assumptions!$C$61*((RAND()+RAND()+RAND()+RAND()+RAND()+RAND()+RAND()+RAND()+RAND()+RAND()+RAND()+RAND())-6))-1)+Liquidity_30Y!T13)</x:f>
        <x:v>1804026.8236468332</x:v>
      </x:c>
      <x:c r="T440" s="16" t="n">
        <x:f>MAX(0,S440*(1+EXP((LN(1+Assumptions!$C$60)-0.5*Assumptions!$C$61^2)+Assumptions!$C$61*((RAND()+RAND()+RAND()+RAND()+RAND()+RAND()+RAND()+RAND()+RAND()+RAND()+RAND()+RAND())-6))-1)+Liquidity_30Y!U13)</x:f>
        <x:v>2456703.746681512</x:v>
      </x:c>
      <x:c r="U440" s="16" t="n">
        <x:f>MAX(0,T440*(1+EXP((LN(1+Assumptions!$C$60)-0.5*Assumptions!$C$61^2)+Assumptions!$C$61*((RAND()+RAND()+RAND()+RAND()+RAND()+RAND()+RAND()+RAND()+RAND()+RAND()+RAND()+RAND())-6))-1)+Liquidity_30Y!V13)</x:f>
        <x:v>2825603.7525912807</x:v>
      </x:c>
      <x:c r="V440" s="16" t="n">
        <x:f>MAX(0,U440*(1+EXP((LN(1+Assumptions!$C$60)-0.5*Assumptions!$C$61^2)+Assumptions!$C$61*((RAND()+RAND()+RAND()+RAND()+RAND()+RAND()+RAND()+RAND()+RAND()+RAND()+RAND()+RAND())-6))-1)+Liquidity_30Y!W13)</x:f>
        <x:v>2273034.690363037</x:v>
      </x:c>
      <x:c r="W440" s="16" t="n">
        <x:f>MAX(0,V440*(1+EXP((LN(1+Assumptions!$C$60)-0.5*Assumptions!$C$61^2)+Assumptions!$C$61*((RAND()+RAND()+RAND()+RAND()+RAND()+RAND()+RAND()+RAND()+RAND()+RAND()+RAND()+RAND())-6))-1)+Liquidity_30Y!X13)</x:f>
        <x:v>2574790.8406792805</x:v>
      </x:c>
      <x:c r="X440" s="16" t="n">
        <x:f>MAX(0,W440*(1+EXP((LN(1+Assumptions!$C$60)-0.5*Assumptions!$C$61^2)+Assumptions!$C$61*((RAND()+RAND()+RAND()+RAND()+RAND()+RAND()+RAND()+RAND()+RAND()+RAND()+RAND()+RAND())-6))-1)+Liquidity_30Y!Y13)</x:f>
        <x:v>2754719.9333576905</x:v>
      </x:c>
      <x:c r="Y440" s="16" t="n">
        <x:f>MAX(0,X440*(1+EXP((LN(1+Assumptions!$C$60)-0.5*Assumptions!$C$61^2)+Assumptions!$C$61*((RAND()+RAND()+RAND()+RAND()+RAND()+RAND()+RAND()+RAND()+RAND()+RAND()+RAND()+RAND())-6))-1)+Liquidity_30Y!Z13)</x:f>
        <x:v>3048588.4293091837</x:v>
      </x:c>
      <x:c r="Z440" s="16" t="n">
        <x:f>MAX(0,Y440*(1+EXP((LN(1+Assumptions!$C$60)-0.5*Assumptions!$C$61^2)+Assumptions!$C$61*((RAND()+RAND()+RAND()+RAND()+RAND()+RAND()+RAND()+RAND()+RAND()+RAND()+RAND()+RAND())-6))-1)+Liquidity_30Y!AA13)</x:f>
        <x:v>3151298.130007668</x:v>
      </x:c>
      <x:c r="AA440" s="16" t="n">
        <x:f>MAX(0,Z440*(1+EXP((LN(1+Assumptions!$C$60)-0.5*Assumptions!$C$61^2)+Assumptions!$C$61*((RAND()+RAND()+RAND()+RAND()+RAND()+RAND()+RAND()+RAND()+RAND()+RAND()+RAND()+RAND())-6))-1)+Liquidity_30Y!AB13)</x:f>
        <x:v>3890266.9533425975</x:v>
      </x:c>
      <x:c r="AB440" s="16" t="n">
        <x:f>MAX(0,AA440*(1+EXP((LN(1+Assumptions!$C$60)-0.5*Assumptions!$C$61^2)+Assumptions!$C$61*((RAND()+RAND()+RAND()+RAND()+RAND()+RAND()+RAND()+RAND()+RAND()+RAND()+RAND()+RAND())-6))-1)+Liquidity_30Y!AC13)</x:f>
        <x:v>4575571.132644937</x:v>
      </x:c>
      <x:c r="AC440" s="16" t="n">
        <x:f>MAX(0,AB440*(1+EXP((LN(1+Assumptions!$C$60)-0.5*Assumptions!$C$61^2)+Assumptions!$C$61*((RAND()+RAND()+RAND()+RAND()+RAND()+RAND()+RAND()+RAND()+RAND()+RAND()+RAND()+RAND())-6))-1)+Liquidity_30Y!AD13)</x:f>
        <x:v>5655902.966006942</x:v>
      </x:c>
      <x:c r="AD440" s="16" t="n">
        <x:f>MAX(0,AC440*(1+EXP((LN(1+Assumptions!$C$60)-0.5*Assumptions!$C$61^2)+Assumptions!$C$61*((RAND()+RAND()+RAND()+RAND()+RAND()+RAND()+RAND()+RAND()+RAND()+RAND()+RAND()+RAND())-6))-1)+Liquidity_30Y!AE13)</x:f>
        <x:v>6218411.672454796</x:v>
      </x:c>
      <x:c r="AE440" s="16" t="n">
        <x:f>MAX(0,AD440*(1+EXP((LN(1+Assumptions!$C$60)-0.5*Assumptions!$C$61^2)+Assumptions!$C$61*((RAND()+RAND()+RAND()+RAND()+RAND()+RAND()+RAND()+RAND()+RAND()+RAND()+RAND()+RAND())-6))-1)+Liquidity_30Y!AF13)</x:f>
        <x:v>4759876.203615392</x:v>
      </x:c>
      <x:c r="AF440" s="16" t="n">
        <x:f>MAX(0,AE440*(1+EXP((LN(1+Assumptions!$C$60)-0.5*Assumptions!$C$61^2)+Assumptions!$C$61*((RAND()+RAND()+RAND()+RAND()+RAND()+RAND()+RAND()+RAND()+RAND()+RAND()+RAND()+RAND())-6))-1)+Liquidity_30Y!AG13)</x:f>
        <x:v>5135115.955636478</x:v>
      </x:c>
    </x:row>
    <x:row r="441">
      <x:c r="A441" s="39">
        <x:v>437</x:v>
      </x:c>
      <x:c r="B441" s="16" t="n">
        <x:f>Liquidity_30Y!C14</x:f>
        <x:v>1029031.25</x:v>
      </x:c>
      <x:c r="C441" s="16" t="n">
        <x:f>MAX(0,B441*(1+EXP((LN(1+Assumptions!$C$60)-0.5*Assumptions!$C$61^2)+Assumptions!$C$61*((RAND()+RAND()+RAND()+RAND()+RAND()+RAND()+RAND()+RAND()+RAND()+RAND()+RAND()+RAND())-6))-1)+Liquidity_30Y!D13)</x:f>
        <x:v>1034310.5154132856</x:v>
      </x:c>
      <x:c r="D441" s="16" t="n">
        <x:f>MAX(0,C441*(1+EXP((LN(1+Assumptions!$C$60)-0.5*Assumptions!$C$61^2)+Assumptions!$C$61*((RAND()+RAND()+RAND()+RAND()+RAND()+RAND()+RAND()+RAND()+RAND()+RAND()+RAND()+RAND())-6))-1)+Liquidity_30Y!E13)</x:f>
        <x:v>1203290.989546716</x:v>
      </x:c>
      <x:c r="E441" s="16" t="n">
        <x:f>MAX(0,D441*(1+EXP((LN(1+Assumptions!$C$60)-0.5*Assumptions!$C$61^2)+Assumptions!$C$61*((RAND()+RAND()+RAND()+RAND()+RAND()+RAND()+RAND()+RAND()+RAND()+RAND()+RAND()+RAND())-6))-1)+Liquidity_30Y!F13)</x:f>
        <x:v>1222934.5950393458</x:v>
      </x:c>
      <x:c r="F441" s="16" t="n">
        <x:f>MAX(0,E441*(1+EXP((LN(1+Assumptions!$C$60)-0.5*Assumptions!$C$61^2)+Assumptions!$C$61*((RAND()+RAND()+RAND()+RAND()+RAND()+RAND()+RAND()+RAND()+RAND()+RAND()+RAND()+RAND())-6))-1)+Liquidity_30Y!G13)</x:f>
        <x:v>1142970.0041454565</x:v>
      </x:c>
      <x:c r="G441" s="16" t="n">
        <x:f>MAX(0,F441*(1+EXP((LN(1+Assumptions!$C$60)-0.5*Assumptions!$C$61^2)+Assumptions!$C$61*((RAND()+RAND()+RAND()+RAND()+RAND()+RAND()+RAND()+RAND()+RAND()+RAND()+RAND()+RAND())-6))-1)+Liquidity_30Y!H13)</x:f>
        <x:v>1016455.9315624349</x:v>
      </x:c>
      <x:c r="H441" s="16" t="n">
        <x:f>MAX(0,G441*(1+EXP((LN(1+Assumptions!$C$60)-0.5*Assumptions!$C$61^2)+Assumptions!$C$61*((RAND()+RAND()+RAND()+RAND()+RAND()+RAND()+RAND()+RAND()+RAND()+RAND()+RAND()+RAND())-6))-1)+Liquidity_30Y!I13)</x:f>
        <x:v>1052867.9908643088</x:v>
      </x:c>
      <x:c r="I441" s="16" t="n">
        <x:f>MAX(0,H441*(1+EXP((LN(1+Assumptions!$C$60)-0.5*Assumptions!$C$61^2)+Assumptions!$C$61*((RAND()+RAND()+RAND()+RAND()+RAND()+RAND()+RAND()+RAND()+RAND()+RAND()+RAND()+RAND())-6))-1)+Liquidity_30Y!J13)</x:f>
        <x:v>1081264.6990833338</x:v>
      </x:c>
      <x:c r="J441" s="16" t="n">
        <x:f>MAX(0,I441*(1+EXP((LN(1+Assumptions!$C$60)-0.5*Assumptions!$C$61^2)+Assumptions!$C$61*((RAND()+RAND()+RAND()+RAND()+RAND()+RAND()+RAND()+RAND()+RAND()+RAND()+RAND()+RAND())-6))-1)+Liquidity_30Y!K13)</x:f>
        <x:v>996214.9555349626</x:v>
      </x:c>
      <x:c r="K441" s="16" t="n">
        <x:f>MAX(0,J441*(1+EXP((LN(1+Assumptions!$C$60)-0.5*Assumptions!$C$61^2)+Assumptions!$C$61*((RAND()+RAND()+RAND()+RAND()+RAND()+RAND()+RAND()+RAND()+RAND()+RAND()+RAND()+RAND())-6))-1)+Liquidity_30Y!L13)</x:f>
        <x:v>1254972.5621705435</x:v>
      </x:c>
      <x:c r="L441" s="16" t="n">
        <x:f>MAX(0,K441*(1+EXP((LN(1+Assumptions!$C$60)-0.5*Assumptions!$C$61^2)+Assumptions!$C$61*((RAND()+RAND()+RAND()+RAND()+RAND()+RAND()+RAND()+RAND()+RAND()+RAND()+RAND()+RAND())-6))-1)+Liquidity_30Y!M13)</x:f>
        <x:v>1533831.0700853614</x:v>
      </x:c>
      <x:c r="M441" s="16" t="n">
        <x:f>MAX(0,L441*(1+EXP((LN(1+Assumptions!$C$60)-0.5*Assumptions!$C$61^2)+Assumptions!$C$61*((RAND()+RAND()+RAND()+RAND()+RAND()+RAND()+RAND()+RAND()+RAND()+RAND()+RAND()+RAND())-6))-1)+Liquidity_30Y!N13)</x:f>
        <x:v>1602992.2879801898</x:v>
      </x:c>
      <x:c r="N441" s="16" t="n">
        <x:f>MAX(0,M441*(1+EXP((LN(1+Assumptions!$C$60)-0.5*Assumptions!$C$61^2)+Assumptions!$C$61*((RAND()+RAND()+RAND()+RAND()+RAND()+RAND()+RAND()+RAND()+RAND()+RAND()+RAND()+RAND())-6))-1)+Liquidity_30Y!O13)</x:f>
        <x:v>1846615.73045209</x:v>
      </x:c>
      <x:c r="O441" s="16" t="n">
        <x:f>MAX(0,N441*(1+EXP((LN(1+Assumptions!$C$60)-0.5*Assumptions!$C$61^2)+Assumptions!$C$61*((RAND()+RAND()+RAND()+RAND()+RAND()+RAND()+RAND()+RAND()+RAND()+RAND()+RAND()+RAND())-6))-1)+Liquidity_30Y!P13)</x:f>
        <x:v>1673388.5995462474</x:v>
      </x:c>
      <x:c r="P441" s="16" t="n">
        <x:f>MAX(0,O441*(1+EXP((LN(1+Assumptions!$C$60)-0.5*Assumptions!$C$61^2)+Assumptions!$C$61*((RAND()+RAND()+RAND()+RAND()+RAND()+RAND()+RAND()+RAND()+RAND()+RAND()+RAND()+RAND())-6))-1)+Liquidity_30Y!Q13)</x:f>
        <x:v>1486824.9765937843</x:v>
      </x:c>
      <x:c r="Q441" s="16" t="n">
        <x:f>MAX(0,P441*(1+EXP((LN(1+Assumptions!$C$60)-0.5*Assumptions!$C$61^2)+Assumptions!$C$61*((RAND()+RAND()+RAND()+RAND()+RAND()+RAND()+RAND()+RAND()+RAND()+RAND()+RAND()+RAND())-6))-1)+Liquidity_30Y!R13)</x:f>
        <x:v>1987588.6550618024</x:v>
      </x:c>
      <x:c r="R441" s="16" t="n">
        <x:f>MAX(0,Q441*(1+EXP((LN(1+Assumptions!$C$60)-0.5*Assumptions!$C$61^2)+Assumptions!$C$61*((RAND()+RAND()+RAND()+RAND()+RAND()+RAND()+RAND()+RAND()+RAND()+RAND()+RAND()+RAND())-6))-1)+Liquidity_30Y!S13)</x:f>
        <x:v>1652771.080853074</x:v>
      </x:c>
      <x:c r="S441" s="16" t="n">
        <x:f>MAX(0,R441*(1+EXP((LN(1+Assumptions!$C$60)-0.5*Assumptions!$C$61^2)+Assumptions!$C$61*((RAND()+RAND()+RAND()+RAND()+RAND()+RAND()+RAND()+RAND()+RAND()+RAND()+RAND()+RAND())-6))-1)+Liquidity_30Y!T13)</x:f>
        <x:v>1864058.0749383005</x:v>
      </x:c>
      <x:c r="T441" s="16" t="n">
        <x:f>MAX(0,S441*(1+EXP((LN(1+Assumptions!$C$60)-0.5*Assumptions!$C$61^2)+Assumptions!$C$61*((RAND()+RAND()+RAND()+RAND()+RAND()+RAND()+RAND()+RAND()+RAND()+RAND()+RAND()+RAND())-6))-1)+Liquidity_30Y!U13)</x:f>
        <x:v>2373440.013397922</x:v>
      </x:c>
      <x:c r="U441" s="16" t="n">
        <x:f>MAX(0,T441*(1+EXP((LN(1+Assumptions!$C$60)-0.5*Assumptions!$C$61^2)+Assumptions!$C$61*((RAND()+RAND()+RAND()+RAND()+RAND()+RAND()+RAND()+RAND()+RAND()+RAND()+RAND()+RAND())-6))-1)+Liquidity_30Y!V13)</x:f>
        <x:v>2749063.9684643284</x:v>
      </x:c>
      <x:c r="V441" s="16" t="n">
        <x:f>MAX(0,U441*(1+EXP((LN(1+Assumptions!$C$60)-0.5*Assumptions!$C$61^2)+Assumptions!$C$61*((RAND()+RAND()+RAND()+RAND()+RAND()+RAND()+RAND()+RAND()+RAND()+RAND()+RAND()+RAND())-6))-1)+Liquidity_30Y!W13)</x:f>
        <x:v>2451073.8616273208</x:v>
      </x:c>
      <x:c r="W441" s="16" t="n">
        <x:f>MAX(0,V441*(1+EXP((LN(1+Assumptions!$C$60)-0.5*Assumptions!$C$61^2)+Assumptions!$C$61*((RAND()+RAND()+RAND()+RAND()+RAND()+RAND()+RAND()+RAND()+RAND()+RAND()+RAND()+RAND())-6))-1)+Liquidity_30Y!X13)</x:f>
        <x:v>3179402.7754622875</x:v>
      </x:c>
      <x:c r="X441" s="16" t="n">
        <x:f>MAX(0,W441*(1+EXP((LN(1+Assumptions!$C$60)-0.5*Assumptions!$C$61^2)+Assumptions!$C$61*((RAND()+RAND()+RAND()+RAND()+RAND()+RAND()+RAND()+RAND()+RAND()+RAND()+RAND()+RAND())-6))-1)+Liquidity_30Y!Y13)</x:f>
        <x:v>2654028.8502492905</x:v>
      </x:c>
      <x:c r="Y441" s="16" t="n">
        <x:f>MAX(0,X441*(1+EXP((LN(1+Assumptions!$C$60)-0.5*Assumptions!$C$61^2)+Assumptions!$C$61*((RAND()+RAND()+RAND()+RAND()+RAND()+RAND()+RAND()+RAND()+RAND()+RAND()+RAND()+RAND())-6))-1)+Liquidity_30Y!Z13)</x:f>
        <x:v>2677673.037834898</x:v>
      </x:c>
      <x:c r="Z441" s="16" t="n">
        <x:f>MAX(0,Y441*(1+EXP((LN(1+Assumptions!$C$60)-0.5*Assumptions!$C$61^2)+Assumptions!$C$61*((RAND()+RAND()+RAND()+RAND()+RAND()+RAND()+RAND()+RAND()+RAND()+RAND()+RAND()+RAND())-6))-1)+Liquidity_30Y!AA13)</x:f>
        <x:v>3359632.149642873</x:v>
      </x:c>
      <x:c r="AA441" s="16" t="n">
        <x:f>MAX(0,Z441*(1+EXP((LN(1+Assumptions!$C$60)-0.5*Assumptions!$C$61^2)+Assumptions!$C$61*((RAND()+RAND()+RAND()+RAND()+RAND()+RAND()+RAND()+RAND()+RAND()+RAND()+RAND()+RAND())-6))-1)+Liquidity_30Y!AB13)</x:f>
        <x:v>3116219.751500174</x:v>
      </x:c>
      <x:c r="AB441" s="16" t="n">
        <x:f>MAX(0,AA441*(1+EXP((LN(1+Assumptions!$C$60)-0.5*Assumptions!$C$61^2)+Assumptions!$C$61*((RAND()+RAND()+RAND()+RAND()+RAND()+RAND()+RAND()+RAND()+RAND()+RAND()+RAND()+RAND())-6))-1)+Liquidity_30Y!AC13)</x:f>
        <x:v>3206865.4484837144</x:v>
      </x:c>
      <x:c r="AC441" s="16" t="n">
        <x:f>MAX(0,AB441*(1+EXP((LN(1+Assumptions!$C$60)-0.5*Assumptions!$C$61^2)+Assumptions!$C$61*((RAND()+RAND()+RAND()+RAND()+RAND()+RAND()+RAND()+RAND()+RAND()+RAND()+RAND()+RAND())-6))-1)+Liquidity_30Y!AD13)</x:f>
        <x:v>4085757.481152144</x:v>
      </x:c>
      <x:c r="AD441" s="16" t="n">
        <x:f>MAX(0,AC441*(1+EXP((LN(1+Assumptions!$C$60)-0.5*Assumptions!$C$61^2)+Assumptions!$C$61*((RAND()+RAND()+RAND()+RAND()+RAND()+RAND()+RAND()+RAND()+RAND()+RAND()+RAND()+RAND())-6))-1)+Liquidity_30Y!AE13)</x:f>
        <x:v>4288275.838597244</x:v>
      </x:c>
      <x:c r="AE441" s="16" t="n">
        <x:f>MAX(0,AD441*(1+EXP((LN(1+Assumptions!$C$60)-0.5*Assumptions!$C$61^2)+Assumptions!$C$61*((RAND()+RAND()+RAND()+RAND()+RAND()+RAND()+RAND()+RAND()+RAND()+RAND()+RAND()+RAND())-6))-1)+Liquidity_30Y!AF13)</x:f>
        <x:v>4160023.603327736</x:v>
      </x:c>
      <x:c r="AF441" s="16" t="n">
        <x:f>MAX(0,AE441*(1+EXP((LN(1+Assumptions!$C$60)-0.5*Assumptions!$C$61^2)+Assumptions!$C$61*((RAND()+RAND()+RAND()+RAND()+RAND()+RAND()+RAND()+RAND()+RAND()+RAND()+RAND()+RAND())-6))-1)+Liquidity_30Y!AG13)</x:f>
        <x:v>4559776.603662498</x:v>
      </x:c>
    </x:row>
    <x:row r="442">
      <x:c r="A442" s="39">
        <x:v>438</x:v>
      </x:c>
      <x:c r="B442" s="16" t="n">
        <x:f>Liquidity_30Y!C14</x:f>
        <x:v>1029031.25</x:v>
      </x:c>
      <x:c r="C442" s="16" t="n">
        <x:f>MAX(0,B442*(1+EXP((LN(1+Assumptions!$C$60)-0.5*Assumptions!$C$61^2)+Assumptions!$C$61*((RAND()+RAND()+RAND()+RAND()+RAND()+RAND()+RAND()+RAND()+RAND()+RAND()+RAND()+RAND())-6))-1)+Liquidity_30Y!D13)</x:f>
        <x:v>974510.2192505416</x:v>
      </x:c>
      <x:c r="D442" s="16" t="n">
        <x:f>MAX(0,C442*(1+EXP((LN(1+Assumptions!$C$60)-0.5*Assumptions!$C$61^2)+Assumptions!$C$61*((RAND()+RAND()+RAND()+RAND()+RAND()+RAND()+RAND()+RAND()+RAND()+RAND()+RAND()+RAND())-6))-1)+Liquidity_30Y!E13)</x:f>
        <x:v>1160850.4288984642</x:v>
      </x:c>
      <x:c r="E442" s="16" t="n">
        <x:f>MAX(0,D442*(1+EXP((LN(1+Assumptions!$C$60)-0.5*Assumptions!$C$61^2)+Assumptions!$C$61*((RAND()+RAND()+RAND()+RAND()+RAND()+RAND()+RAND()+RAND()+RAND()+RAND()+RAND()+RAND())-6))-1)+Liquidity_30Y!F13)</x:f>
        <x:v>1126153.9227778285</x:v>
      </x:c>
      <x:c r="F442" s="16" t="n">
        <x:f>MAX(0,E442*(1+EXP((LN(1+Assumptions!$C$60)-0.5*Assumptions!$C$61^2)+Assumptions!$C$61*((RAND()+RAND()+RAND()+RAND()+RAND()+RAND()+RAND()+RAND()+RAND()+RAND()+RAND()+RAND())-6))-1)+Liquidity_30Y!G13)</x:f>
        <x:v>1200071.5399565583</x:v>
      </x:c>
      <x:c r="G442" s="16" t="n">
        <x:f>MAX(0,F442*(1+EXP((LN(1+Assumptions!$C$60)-0.5*Assumptions!$C$61^2)+Assumptions!$C$61*((RAND()+RAND()+RAND()+RAND()+RAND()+RAND()+RAND()+RAND()+RAND()+RAND()+RAND()+RAND())-6))-1)+Liquidity_30Y!H13)</x:f>
        <x:v>1092101.715017634</x:v>
      </x:c>
      <x:c r="H442" s="16" t="n">
        <x:f>MAX(0,G442*(1+EXP((LN(1+Assumptions!$C$60)-0.5*Assumptions!$C$61^2)+Assumptions!$C$61*((RAND()+RAND()+RAND()+RAND()+RAND()+RAND()+RAND()+RAND()+RAND()+RAND()+RAND()+RAND())-6))-1)+Liquidity_30Y!I13)</x:f>
        <x:v>884708.3204758648</x:v>
      </x:c>
      <x:c r="I442" s="16" t="n">
        <x:f>MAX(0,H442*(1+EXP((LN(1+Assumptions!$C$60)-0.5*Assumptions!$C$61^2)+Assumptions!$C$61*((RAND()+RAND()+RAND()+RAND()+RAND()+RAND()+RAND()+RAND()+RAND()+RAND()+RAND()+RAND())-6))-1)+Liquidity_30Y!J13)</x:f>
        <x:v>973601.361486035</x:v>
      </x:c>
      <x:c r="J442" s="16" t="n">
        <x:f>MAX(0,I442*(1+EXP((LN(1+Assumptions!$C$60)-0.5*Assumptions!$C$61^2)+Assumptions!$C$61*((RAND()+RAND()+RAND()+RAND()+RAND()+RAND()+RAND()+RAND()+RAND()+RAND()+RAND()+RAND())-6))-1)+Liquidity_30Y!K13)</x:f>
        <x:v>1082021.147587819</x:v>
      </x:c>
      <x:c r="K442" s="16" t="n">
        <x:f>MAX(0,J442*(1+EXP((LN(1+Assumptions!$C$60)-0.5*Assumptions!$C$61^2)+Assumptions!$C$61*((RAND()+RAND()+RAND()+RAND()+RAND()+RAND()+RAND()+RAND()+RAND()+RAND()+RAND()+RAND())-6))-1)+Liquidity_30Y!L13)</x:f>
        <x:v>1174115.9322729644</x:v>
      </x:c>
      <x:c r="L442" s="16" t="n">
        <x:f>MAX(0,K442*(1+EXP((LN(1+Assumptions!$C$60)-0.5*Assumptions!$C$61^2)+Assumptions!$C$61*((RAND()+RAND()+RAND()+RAND()+RAND()+RAND()+RAND()+RAND()+RAND()+RAND()+RAND()+RAND())-6))-1)+Liquidity_30Y!M13)</x:f>
        <x:v>1369222.9661693205</x:v>
      </x:c>
      <x:c r="M442" s="16" t="n">
        <x:f>MAX(0,L442*(1+EXP((LN(1+Assumptions!$C$60)-0.5*Assumptions!$C$61^2)+Assumptions!$C$61*((RAND()+RAND()+RAND()+RAND()+RAND()+RAND()+RAND()+RAND()+RAND()+RAND()+RAND()+RAND())-6))-1)+Liquidity_30Y!N13)</x:f>
        <x:v>1398485.4265519967</x:v>
      </x:c>
      <x:c r="N442" s="16" t="n">
        <x:f>MAX(0,M442*(1+EXP((LN(1+Assumptions!$C$60)-0.5*Assumptions!$C$61^2)+Assumptions!$C$61*((RAND()+RAND()+RAND()+RAND()+RAND()+RAND()+RAND()+RAND()+RAND()+RAND()+RAND()+RAND())-6))-1)+Liquidity_30Y!O13)</x:f>
        <x:v>1384404.1320128709</x:v>
      </x:c>
      <x:c r="O442" s="16" t="n">
        <x:f>MAX(0,N442*(1+EXP((LN(1+Assumptions!$C$60)-0.5*Assumptions!$C$61^2)+Assumptions!$C$61*((RAND()+RAND()+RAND()+RAND()+RAND()+RAND()+RAND()+RAND()+RAND()+RAND()+RAND()+RAND())-6))-1)+Liquidity_30Y!P13)</x:f>
        <x:v>1410413.157629408</x:v>
      </x:c>
      <x:c r="P442" s="16" t="n">
        <x:f>MAX(0,O442*(1+EXP((LN(1+Assumptions!$C$60)-0.5*Assumptions!$C$61^2)+Assumptions!$C$61*((RAND()+RAND()+RAND()+RAND()+RAND()+RAND()+RAND()+RAND()+RAND()+RAND()+RAND()+RAND())-6))-1)+Liquidity_30Y!Q13)</x:f>
        <x:v>1485868.7057088332</x:v>
      </x:c>
      <x:c r="Q442" s="16" t="n">
        <x:f>MAX(0,P442*(1+EXP((LN(1+Assumptions!$C$60)-0.5*Assumptions!$C$61^2)+Assumptions!$C$61*((RAND()+RAND()+RAND()+RAND()+RAND()+RAND()+RAND()+RAND()+RAND()+RAND()+RAND()+RAND())-6))-1)+Liquidity_30Y!R13)</x:f>
        <x:v>1314543.2862720243</x:v>
      </x:c>
      <x:c r="R442" s="16" t="n">
        <x:f>MAX(0,Q442*(1+EXP((LN(1+Assumptions!$C$60)-0.5*Assumptions!$C$61^2)+Assumptions!$C$61*((RAND()+RAND()+RAND()+RAND()+RAND()+RAND()+RAND()+RAND()+RAND()+RAND()+RAND()+RAND())-6))-1)+Liquidity_30Y!S13)</x:f>
        <x:v>1025829.7023496586</x:v>
      </x:c>
      <x:c r="S442" s="16" t="n">
        <x:f>MAX(0,R442*(1+EXP((LN(1+Assumptions!$C$60)-0.5*Assumptions!$C$61^2)+Assumptions!$C$61*((RAND()+RAND()+RAND()+RAND()+RAND()+RAND()+RAND()+RAND()+RAND()+RAND()+RAND()+RAND())-6))-1)+Liquidity_30Y!T13)</x:f>
        <x:v>1111397.5667575938</x:v>
      </x:c>
      <x:c r="T442" s="16" t="n">
        <x:f>MAX(0,S442*(1+EXP((LN(1+Assumptions!$C$60)-0.5*Assumptions!$C$61^2)+Assumptions!$C$61*((RAND()+RAND()+RAND()+RAND()+RAND()+RAND()+RAND()+RAND()+RAND()+RAND()+RAND()+RAND())-6))-1)+Liquidity_30Y!U13)</x:f>
        <x:v>1003813.1956654184</x:v>
      </x:c>
      <x:c r="U442" s="16" t="n">
        <x:f>MAX(0,T442*(1+EXP((LN(1+Assumptions!$C$60)-0.5*Assumptions!$C$61^2)+Assumptions!$C$61*((RAND()+RAND()+RAND()+RAND()+RAND()+RAND()+RAND()+RAND()+RAND()+RAND()+RAND()+RAND())-6))-1)+Liquidity_30Y!V13)</x:f>
        <x:v>973057.6882898421</x:v>
      </x:c>
      <x:c r="V442" s="16" t="n">
        <x:f>MAX(0,U442*(1+EXP((LN(1+Assumptions!$C$60)-0.5*Assumptions!$C$61^2)+Assumptions!$C$61*((RAND()+RAND()+RAND()+RAND()+RAND()+RAND()+RAND()+RAND()+RAND()+RAND()+RAND()+RAND())-6))-1)+Liquidity_30Y!W13)</x:f>
        <x:v>1007626.3821966831</x:v>
      </x:c>
      <x:c r="W442" s="16" t="n">
        <x:f>MAX(0,V442*(1+EXP((LN(1+Assumptions!$C$60)-0.5*Assumptions!$C$61^2)+Assumptions!$C$61*((RAND()+RAND()+RAND()+RAND()+RAND()+RAND()+RAND()+RAND()+RAND()+RAND()+RAND()+RAND())-6))-1)+Liquidity_30Y!X13)</x:f>
        <x:v>1185144.7603280074</x:v>
      </x:c>
      <x:c r="X442" s="16" t="n">
        <x:f>MAX(0,W442*(1+EXP((LN(1+Assumptions!$C$60)-0.5*Assumptions!$C$61^2)+Assumptions!$C$61*((RAND()+RAND()+RAND()+RAND()+RAND()+RAND()+RAND()+RAND()+RAND()+RAND()+RAND()+RAND())-6))-1)+Liquidity_30Y!Y13)</x:f>
        <x:v>911053.4452723296</x:v>
      </x:c>
      <x:c r="Y442" s="16" t="n">
        <x:f>MAX(0,X442*(1+EXP((LN(1+Assumptions!$C$60)-0.5*Assumptions!$C$61^2)+Assumptions!$C$61*((RAND()+RAND()+RAND()+RAND()+RAND()+RAND()+RAND()+RAND()+RAND()+RAND()+RAND()+RAND())-6))-1)+Liquidity_30Y!Z13)</x:f>
        <x:v>1384203.9069631984</x:v>
      </x:c>
      <x:c r="Z442" s="16" t="n">
        <x:f>MAX(0,Y442*(1+EXP((LN(1+Assumptions!$C$60)-0.5*Assumptions!$C$61^2)+Assumptions!$C$61*((RAND()+RAND()+RAND()+RAND()+RAND()+RAND()+RAND()+RAND()+RAND()+RAND()+RAND()+RAND())-6))-1)+Liquidity_30Y!AA13)</x:f>
        <x:v>1385079.8892036905</x:v>
      </x:c>
      <x:c r="AA442" s="16" t="n">
        <x:f>MAX(0,Z442*(1+EXP((LN(1+Assumptions!$C$60)-0.5*Assumptions!$C$61^2)+Assumptions!$C$61*((RAND()+RAND()+RAND()+RAND()+RAND()+RAND()+RAND()+RAND()+RAND()+RAND()+RAND()+RAND())-6))-1)+Liquidity_30Y!AB13)</x:f>
        <x:v>1670705.814501435</x:v>
      </x:c>
      <x:c r="AB442" s="16" t="n">
        <x:f>MAX(0,AA442*(1+EXP((LN(1+Assumptions!$C$60)-0.5*Assumptions!$C$61^2)+Assumptions!$C$61*((RAND()+RAND()+RAND()+RAND()+RAND()+RAND()+RAND()+RAND()+RAND()+RAND()+RAND()+RAND())-6))-1)+Liquidity_30Y!AC13)</x:f>
        <x:v>1751749.3167172095</x:v>
      </x:c>
      <x:c r="AC442" s="16" t="n">
        <x:f>MAX(0,AB442*(1+EXP((LN(1+Assumptions!$C$60)-0.5*Assumptions!$C$61^2)+Assumptions!$C$61*((RAND()+RAND()+RAND()+RAND()+RAND()+RAND()+RAND()+RAND()+RAND()+RAND()+RAND()+RAND())-6))-1)+Liquidity_30Y!AD13)</x:f>
        <x:v>2397844.11027993</x:v>
      </x:c>
      <x:c r="AD442" s="16" t="n">
        <x:f>MAX(0,AC442*(1+EXP((LN(1+Assumptions!$C$60)-0.5*Assumptions!$C$61^2)+Assumptions!$C$61*((RAND()+RAND()+RAND()+RAND()+RAND()+RAND()+RAND()+RAND()+RAND()+RAND()+RAND()+RAND())-6))-1)+Liquidity_30Y!AE13)</x:f>
        <x:v>1965993.2815961814</x:v>
      </x:c>
      <x:c r="AE442" s="16" t="n">
        <x:f>MAX(0,AD442*(1+EXP((LN(1+Assumptions!$C$60)-0.5*Assumptions!$C$61^2)+Assumptions!$C$61*((RAND()+RAND()+RAND()+RAND()+RAND()+RAND()+RAND()+RAND()+RAND()+RAND()+RAND()+RAND())-6))-1)+Liquidity_30Y!AF13)</x:f>
        <x:v>2180495.6153781586</x:v>
      </x:c>
      <x:c r="AF442" s="16" t="n">
        <x:f>MAX(0,AE442*(1+EXP((LN(1+Assumptions!$C$60)-0.5*Assumptions!$C$61^2)+Assumptions!$C$61*((RAND()+RAND()+RAND()+RAND()+RAND()+RAND()+RAND()+RAND()+RAND()+RAND()+RAND()+RAND())-6))-1)+Liquidity_30Y!AG13)</x:f>
        <x:v>2234019.963328736</x:v>
      </x:c>
    </x:row>
    <x:row r="443">
      <x:c r="A443" s="39">
        <x:v>439</x:v>
      </x:c>
      <x:c r="B443" s="16" t="n">
        <x:f>Liquidity_30Y!C14</x:f>
        <x:v>1029031.25</x:v>
      </x:c>
      <x:c r="C443" s="16" t="n">
        <x:f>MAX(0,B443*(1+EXP((LN(1+Assumptions!$C$60)-0.5*Assumptions!$C$61^2)+Assumptions!$C$61*((RAND()+RAND()+RAND()+RAND()+RAND()+RAND()+RAND()+RAND()+RAND()+RAND()+RAND()+RAND())-6))-1)+Liquidity_30Y!D13)</x:f>
        <x:v>963806.8408227287</x:v>
      </x:c>
      <x:c r="D443" s="16" t="n">
        <x:f>MAX(0,C443*(1+EXP((LN(1+Assumptions!$C$60)-0.5*Assumptions!$C$61^2)+Assumptions!$C$61*((RAND()+RAND()+RAND()+RAND()+RAND()+RAND()+RAND()+RAND()+RAND()+RAND()+RAND()+RAND())-6))-1)+Liquidity_30Y!E13)</x:f>
        <x:v>1013110.5177610205</x:v>
      </x:c>
      <x:c r="E443" s="16" t="n">
        <x:f>MAX(0,D443*(1+EXP((LN(1+Assumptions!$C$60)-0.5*Assumptions!$C$61^2)+Assumptions!$C$61*((RAND()+RAND()+RAND()+RAND()+RAND()+RAND()+RAND()+RAND()+RAND()+RAND()+RAND()+RAND())-6))-1)+Liquidity_30Y!F13)</x:f>
        <x:v>1092744.3880806132</x:v>
      </x:c>
      <x:c r="F443" s="16" t="n">
        <x:f>MAX(0,E443*(1+EXP((LN(1+Assumptions!$C$60)-0.5*Assumptions!$C$61^2)+Assumptions!$C$61*((RAND()+RAND()+RAND()+RAND()+RAND()+RAND()+RAND()+RAND()+RAND()+RAND()+RAND()+RAND())-6))-1)+Liquidity_30Y!G13)</x:f>
        <x:v>1583194.975003596</x:v>
      </x:c>
      <x:c r="G443" s="16" t="n">
        <x:f>MAX(0,F443*(1+EXP((LN(1+Assumptions!$C$60)-0.5*Assumptions!$C$61^2)+Assumptions!$C$61*((RAND()+RAND()+RAND()+RAND()+RAND()+RAND()+RAND()+RAND()+RAND()+RAND()+RAND()+RAND())-6))-1)+Liquidity_30Y!H13)</x:f>
        <x:v>1702190.538617839</x:v>
      </x:c>
      <x:c r="H443" s="16" t="n">
        <x:f>MAX(0,G443*(1+EXP((LN(1+Assumptions!$C$60)-0.5*Assumptions!$C$61^2)+Assumptions!$C$61*((RAND()+RAND()+RAND()+RAND()+RAND()+RAND()+RAND()+RAND()+RAND()+RAND()+RAND()+RAND())-6))-1)+Liquidity_30Y!I13)</x:f>
        <x:v>1839068.6028099114</x:v>
      </x:c>
      <x:c r="I443" s="16" t="n">
        <x:f>MAX(0,H443*(1+EXP((LN(1+Assumptions!$C$60)-0.5*Assumptions!$C$61^2)+Assumptions!$C$61*((RAND()+RAND()+RAND()+RAND()+RAND()+RAND()+RAND()+RAND()+RAND()+RAND()+RAND()+RAND())-6))-1)+Liquidity_30Y!J13)</x:f>
        <x:v>1624492.545949094</x:v>
      </x:c>
      <x:c r="J443" s="16" t="n">
        <x:f>MAX(0,I443*(1+EXP((LN(1+Assumptions!$C$60)-0.5*Assumptions!$C$61^2)+Assumptions!$C$61*((RAND()+RAND()+RAND()+RAND()+RAND()+RAND()+RAND()+RAND()+RAND()+RAND()+RAND()+RAND())-6))-1)+Liquidity_30Y!K13)</x:f>
        <x:v>1578672.9592680512</x:v>
      </x:c>
      <x:c r="K443" s="16" t="n">
        <x:f>MAX(0,J443*(1+EXP((LN(1+Assumptions!$C$60)-0.5*Assumptions!$C$61^2)+Assumptions!$C$61*((RAND()+RAND()+RAND()+RAND()+RAND()+RAND()+RAND()+RAND()+RAND()+RAND()+RAND()+RAND())-6))-1)+Liquidity_30Y!L13)</x:f>
        <x:v>1475233.991726773</x:v>
      </x:c>
      <x:c r="L443" s="16" t="n">
        <x:f>MAX(0,K443*(1+EXP((LN(1+Assumptions!$C$60)-0.5*Assumptions!$C$61^2)+Assumptions!$C$61*((RAND()+RAND()+RAND()+RAND()+RAND()+RAND()+RAND()+RAND()+RAND()+RAND()+RAND()+RAND())-6))-1)+Liquidity_30Y!M13)</x:f>
        <x:v>1721893.8682283584</x:v>
      </x:c>
      <x:c r="M443" s="16" t="n">
        <x:f>MAX(0,L443*(1+EXP((LN(1+Assumptions!$C$60)-0.5*Assumptions!$C$61^2)+Assumptions!$C$61*((RAND()+RAND()+RAND()+RAND()+RAND()+RAND()+RAND()+RAND()+RAND()+RAND()+RAND()+RAND())-6))-1)+Liquidity_30Y!N13)</x:f>
        <x:v>1967929.9141389169</x:v>
      </x:c>
      <x:c r="N443" s="16" t="n">
        <x:f>MAX(0,M443*(1+EXP((LN(1+Assumptions!$C$60)-0.5*Assumptions!$C$61^2)+Assumptions!$C$61*((RAND()+RAND()+RAND()+RAND()+RAND()+RAND()+RAND()+RAND()+RAND()+RAND()+RAND()+RAND())-6))-1)+Liquidity_30Y!O13)</x:f>
        <x:v>1699911.8548374216</x:v>
      </x:c>
      <x:c r="O443" s="16" t="n">
        <x:f>MAX(0,N443*(1+EXP((LN(1+Assumptions!$C$60)-0.5*Assumptions!$C$61^2)+Assumptions!$C$61*((RAND()+RAND()+RAND()+RAND()+RAND()+RAND()+RAND()+RAND()+RAND()+RAND()+RAND()+RAND())-6))-1)+Liquidity_30Y!P13)</x:f>
        <x:v>1508991.6601061912</x:v>
      </x:c>
      <x:c r="P443" s="16" t="n">
        <x:f>MAX(0,O443*(1+EXP((LN(1+Assumptions!$C$60)-0.5*Assumptions!$C$61^2)+Assumptions!$C$61*((RAND()+RAND()+RAND()+RAND()+RAND()+RAND()+RAND()+RAND()+RAND()+RAND()+RAND()+RAND())-6))-1)+Liquidity_30Y!Q13)</x:f>
        <x:v>1535096.5615363994</x:v>
      </x:c>
      <x:c r="Q443" s="16" t="n">
        <x:f>MAX(0,P443*(1+EXP((LN(1+Assumptions!$C$60)-0.5*Assumptions!$C$61^2)+Assumptions!$C$61*((RAND()+RAND()+RAND()+RAND()+RAND()+RAND()+RAND()+RAND()+RAND()+RAND()+RAND()+RAND())-6))-1)+Liquidity_30Y!R13)</x:f>
        <x:v>1727692.8109647539</x:v>
      </x:c>
      <x:c r="R443" s="16" t="n">
        <x:f>MAX(0,Q443*(1+EXP((LN(1+Assumptions!$C$60)-0.5*Assumptions!$C$61^2)+Assumptions!$C$61*((RAND()+RAND()+RAND()+RAND()+RAND()+RAND()+RAND()+RAND()+RAND()+RAND()+RAND()+RAND())-6))-1)+Liquidity_30Y!S13)</x:f>
        <x:v>1430666.7355646752</x:v>
      </x:c>
      <x:c r="S443" s="16" t="n">
        <x:f>MAX(0,R443*(1+EXP((LN(1+Assumptions!$C$60)-0.5*Assumptions!$C$61^2)+Assumptions!$C$61*((RAND()+RAND()+RAND()+RAND()+RAND()+RAND()+RAND()+RAND()+RAND()+RAND()+RAND()+RAND())-6))-1)+Liquidity_30Y!T13)</x:f>
        <x:v>1908286.207328083</x:v>
      </x:c>
      <x:c r="T443" s="16" t="n">
        <x:f>MAX(0,S443*(1+EXP((LN(1+Assumptions!$C$60)-0.5*Assumptions!$C$61^2)+Assumptions!$C$61*((RAND()+RAND()+RAND()+RAND()+RAND()+RAND()+RAND()+RAND()+RAND()+RAND()+RAND()+RAND())-6))-1)+Liquidity_30Y!U13)</x:f>
        <x:v>2146573.8561623576</x:v>
      </x:c>
      <x:c r="U443" s="16" t="n">
        <x:f>MAX(0,T443*(1+EXP((LN(1+Assumptions!$C$60)-0.5*Assumptions!$C$61^2)+Assumptions!$C$61*((RAND()+RAND()+RAND()+RAND()+RAND()+RAND()+RAND()+RAND()+RAND()+RAND()+RAND()+RAND())-6))-1)+Liquidity_30Y!V13)</x:f>
        <x:v>2270201.7679711445</x:v>
      </x:c>
      <x:c r="V443" s="16" t="n">
        <x:f>MAX(0,U443*(1+EXP((LN(1+Assumptions!$C$60)-0.5*Assumptions!$C$61^2)+Assumptions!$C$61*((RAND()+RAND()+RAND()+RAND()+RAND()+RAND()+RAND()+RAND()+RAND()+RAND()+RAND()+RAND())-6))-1)+Liquidity_30Y!W13)</x:f>
        <x:v>2775820.446076359</x:v>
      </x:c>
      <x:c r="W443" s="16" t="n">
        <x:f>MAX(0,V443*(1+EXP((LN(1+Assumptions!$C$60)-0.5*Assumptions!$C$61^2)+Assumptions!$C$61*((RAND()+RAND()+RAND()+RAND()+RAND()+RAND()+RAND()+RAND()+RAND()+RAND()+RAND()+RAND())-6))-1)+Liquidity_30Y!X13)</x:f>
        <x:v>2728513.23935018</x:v>
      </x:c>
      <x:c r="X443" s="16" t="n">
        <x:f>MAX(0,W443*(1+EXP((LN(1+Assumptions!$C$60)-0.5*Assumptions!$C$61^2)+Assumptions!$C$61*((RAND()+RAND()+RAND()+RAND()+RAND()+RAND()+RAND()+RAND()+RAND()+RAND()+RAND()+RAND())-6))-1)+Liquidity_30Y!Y13)</x:f>
        <x:v>2348814.8377287323</x:v>
      </x:c>
      <x:c r="Y443" s="16" t="n">
        <x:f>MAX(0,X443*(1+EXP((LN(1+Assumptions!$C$60)-0.5*Assumptions!$C$61^2)+Assumptions!$C$61*((RAND()+RAND()+RAND()+RAND()+RAND()+RAND()+RAND()+RAND()+RAND()+RAND()+RAND()+RAND())-6))-1)+Liquidity_30Y!Z13)</x:f>
        <x:v>2490327.709618896</x:v>
      </x:c>
      <x:c r="Z443" s="16" t="n">
        <x:f>MAX(0,Y443*(1+EXP((LN(1+Assumptions!$C$60)-0.5*Assumptions!$C$61^2)+Assumptions!$C$61*((RAND()+RAND()+RAND()+RAND()+RAND()+RAND()+RAND()+RAND()+RAND()+RAND()+RAND()+RAND())-6))-1)+Liquidity_30Y!AA13)</x:f>
        <x:v>2306993.8090155534</x:v>
      </x:c>
      <x:c r="AA443" s="16" t="n">
        <x:f>MAX(0,Z443*(1+EXP((LN(1+Assumptions!$C$60)-0.5*Assumptions!$C$61^2)+Assumptions!$C$61*((RAND()+RAND()+RAND()+RAND()+RAND()+RAND()+RAND()+RAND()+RAND()+RAND()+RAND()+RAND())-6))-1)+Liquidity_30Y!AB13)</x:f>
        <x:v>2525502.092572067</x:v>
      </x:c>
      <x:c r="AB443" s="16" t="n">
        <x:f>MAX(0,AA443*(1+EXP((LN(1+Assumptions!$C$60)-0.5*Assumptions!$C$61^2)+Assumptions!$C$61*((RAND()+RAND()+RAND()+RAND()+RAND()+RAND()+RAND()+RAND()+RAND()+RAND()+RAND()+RAND())-6))-1)+Liquidity_30Y!AC13)</x:f>
        <x:v>1851545.9290852582</x:v>
      </x:c>
      <x:c r="AC443" s="16" t="n">
        <x:f>MAX(0,AB443*(1+EXP((LN(1+Assumptions!$C$60)-0.5*Assumptions!$C$61^2)+Assumptions!$C$61*((RAND()+RAND()+RAND()+RAND()+RAND()+RAND()+RAND()+RAND()+RAND()+RAND()+RAND()+RAND())-6))-1)+Liquidity_30Y!AD13)</x:f>
        <x:v>1908458.8533964236</x:v>
      </x:c>
      <x:c r="AD443" s="16" t="n">
        <x:f>MAX(0,AC443*(1+EXP((LN(1+Assumptions!$C$60)-0.5*Assumptions!$C$61^2)+Assumptions!$C$61*((RAND()+RAND()+RAND()+RAND()+RAND()+RAND()+RAND()+RAND()+RAND()+RAND()+RAND()+RAND())-6))-1)+Liquidity_30Y!AE13)</x:f>
        <x:v>1943062.0006036363</x:v>
      </x:c>
      <x:c r="AE443" s="16" t="n">
        <x:f>MAX(0,AD443*(1+EXP((LN(1+Assumptions!$C$60)-0.5*Assumptions!$C$61^2)+Assumptions!$C$61*((RAND()+RAND()+RAND()+RAND()+RAND()+RAND()+RAND()+RAND()+RAND()+RAND()+RAND()+RAND())-6))-1)+Liquidity_30Y!AF13)</x:f>
        <x:v>2083944.6961571912</x:v>
      </x:c>
      <x:c r="AF443" s="16" t="n">
        <x:f>MAX(0,AE443*(1+EXP((LN(1+Assumptions!$C$60)-0.5*Assumptions!$C$61^2)+Assumptions!$C$61*((RAND()+RAND()+RAND()+RAND()+RAND()+RAND()+RAND()+RAND()+RAND()+RAND()+RAND()+RAND())-6))-1)+Liquidity_30Y!AG13)</x:f>
        <x:v>2250141.1776245786</x:v>
      </x:c>
    </x:row>
    <x:row r="444">
      <x:c r="A444" s="39">
        <x:v>440</x:v>
      </x:c>
      <x:c r="B444" s="16" t="n">
        <x:f>Liquidity_30Y!C14</x:f>
        <x:v>1029031.25</x:v>
      </x:c>
      <x:c r="C444" s="16" t="n">
        <x:f>MAX(0,B444*(1+EXP((LN(1+Assumptions!$C$60)-0.5*Assumptions!$C$61^2)+Assumptions!$C$61*((RAND()+RAND()+RAND()+RAND()+RAND()+RAND()+RAND()+RAND()+RAND()+RAND()+RAND()+RAND())-6))-1)+Liquidity_30Y!D13)</x:f>
        <x:v>1204952.4175049765</x:v>
      </x:c>
      <x:c r="D444" s="16" t="n">
        <x:f>MAX(0,C444*(1+EXP((LN(1+Assumptions!$C$60)-0.5*Assumptions!$C$61^2)+Assumptions!$C$61*((RAND()+RAND()+RAND()+RAND()+RAND()+RAND()+RAND()+RAND()+RAND()+RAND()+RAND()+RAND())-6))-1)+Liquidity_30Y!E13)</x:f>
        <x:v>1314475.8211279146</x:v>
      </x:c>
      <x:c r="E444" s="16" t="n">
        <x:f>MAX(0,D444*(1+EXP((LN(1+Assumptions!$C$60)-0.5*Assumptions!$C$61^2)+Assumptions!$C$61*((RAND()+RAND()+RAND()+RAND()+RAND()+RAND()+RAND()+RAND()+RAND()+RAND()+RAND()+RAND())-6))-1)+Liquidity_30Y!F13)</x:f>
        <x:v>1408206.2378191757</x:v>
      </x:c>
      <x:c r="F444" s="16" t="n">
        <x:f>MAX(0,E444*(1+EXP((LN(1+Assumptions!$C$60)-0.5*Assumptions!$C$61^2)+Assumptions!$C$61*((RAND()+RAND()+RAND()+RAND()+RAND()+RAND()+RAND()+RAND()+RAND()+RAND()+RAND()+RAND())-6))-1)+Liquidity_30Y!G13)</x:f>
        <x:v>1214603.05045274</x:v>
      </x:c>
      <x:c r="G444" s="16" t="n">
        <x:f>MAX(0,F444*(1+EXP((LN(1+Assumptions!$C$60)-0.5*Assumptions!$C$61^2)+Assumptions!$C$61*((RAND()+RAND()+RAND()+RAND()+RAND()+RAND()+RAND()+RAND()+RAND()+RAND()+RAND()+RAND())-6))-1)+Liquidity_30Y!H13)</x:f>
        <x:v>912983.0130998567</x:v>
      </x:c>
      <x:c r="H444" s="16" t="n">
        <x:f>MAX(0,G444*(1+EXP((LN(1+Assumptions!$C$60)-0.5*Assumptions!$C$61^2)+Assumptions!$C$61*((RAND()+RAND()+RAND()+RAND()+RAND()+RAND()+RAND()+RAND()+RAND()+RAND()+RAND()+RAND())-6))-1)+Liquidity_30Y!I13)</x:f>
        <x:v>1177124.8498871524</x:v>
      </x:c>
      <x:c r="I444" s="16" t="n">
        <x:f>MAX(0,H444*(1+EXP((LN(1+Assumptions!$C$60)-0.5*Assumptions!$C$61^2)+Assumptions!$C$61*((RAND()+RAND()+RAND()+RAND()+RAND()+RAND()+RAND()+RAND()+RAND()+RAND()+RAND()+RAND())-6))-1)+Liquidity_30Y!J13)</x:f>
        <x:v>1337019.1973724286</x:v>
      </x:c>
      <x:c r="J444" s="16" t="n">
        <x:f>MAX(0,I444*(1+EXP((LN(1+Assumptions!$C$60)-0.5*Assumptions!$C$61^2)+Assumptions!$C$61*((RAND()+RAND()+RAND()+RAND()+RAND()+RAND()+RAND()+RAND()+RAND()+RAND()+RAND()+RAND())-6))-1)+Liquidity_30Y!K13)</x:f>
        <x:v>1197397.1673838138</x:v>
      </x:c>
      <x:c r="K444" s="16" t="n">
        <x:f>MAX(0,J444*(1+EXP((LN(1+Assumptions!$C$60)-0.5*Assumptions!$C$61^2)+Assumptions!$C$61*((RAND()+RAND()+RAND()+RAND()+RAND()+RAND()+RAND()+RAND()+RAND()+RAND()+RAND()+RAND())-6))-1)+Liquidity_30Y!L13)</x:f>
        <x:v>1132810.4152874956</x:v>
      </x:c>
      <x:c r="L444" s="16" t="n">
        <x:f>MAX(0,K444*(1+EXP((LN(1+Assumptions!$C$60)-0.5*Assumptions!$C$61^2)+Assumptions!$C$61*((RAND()+RAND()+RAND()+RAND()+RAND()+RAND()+RAND()+RAND()+RAND()+RAND()+RAND()+RAND())-6))-1)+Liquidity_30Y!M13)</x:f>
        <x:v>1195704.7112066022</x:v>
      </x:c>
      <x:c r="M444" s="16" t="n">
        <x:f>MAX(0,L444*(1+EXP((LN(1+Assumptions!$C$60)-0.5*Assumptions!$C$61^2)+Assumptions!$C$61*((RAND()+RAND()+RAND()+RAND()+RAND()+RAND()+RAND()+RAND()+RAND()+RAND()+RAND()+RAND())-6))-1)+Liquidity_30Y!N13)</x:f>
        <x:v>1264095.2865210676</x:v>
      </x:c>
      <x:c r="N444" s="16" t="n">
        <x:f>MAX(0,M444*(1+EXP((LN(1+Assumptions!$C$60)-0.5*Assumptions!$C$61^2)+Assumptions!$C$61*((RAND()+RAND()+RAND()+RAND()+RAND()+RAND()+RAND()+RAND()+RAND()+RAND()+RAND()+RAND())-6))-1)+Liquidity_30Y!O13)</x:f>
        <x:v>1116180.3890564803</x:v>
      </x:c>
      <x:c r="O444" s="16" t="n">
        <x:f>MAX(0,N444*(1+EXP((LN(1+Assumptions!$C$60)-0.5*Assumptions!$C$61^2)+Assumptions!$C$61*((RAND()+RAND()+RAND()+RAND()+RAND()+RAND()+RAND()+RAND()+RAND()+RAND()+RAND()+RAND())-6))-1)+Liquidity_30Y!P13)</x:f>
        <x:v>974180.5821553255</x:v>
      </x:c>
      <x:c r="P444" s="16" t="n">
        <x:f>MAX(0,O444*(1+EXP((LN(1+Assumptions!$C$60)-0.5*Assumptions!$C$61^2)+Assumptions!$C$61*((RAND()+RAND()+RAND()+RAND()+RAND()+RAND()+RAND()+RAND()+RAND()+RAND()+RAND()+RAND())-6))-1)+Liquidity_30Y!Q13)</x:f>
        <x:v>1056573.4880805954</x:v>
      </x:c>
      <x:c r="Q444" s="16" t="n">
        <x:f>MAX(0,P444*(1+EXP((LN(1+Assumptions!$C$60)-0.5*Assumptions!$C$61^2)+Assumptions!$C$61*((RAND()+RAND()+RAND()+RAND()+RAND()+RAND()+RAND()+RAND()+RAND()+RAND()+RAND()+RAND())-6))-1)+Liquidity_30Y!R13)</x:f>
        <x:v>1473905.2188067585</x:v>
      </x:c>
      <x:c r="R444" s="16" t="n">
        <x:f>MAX(0,Q444*(1+EXP((LN(1+Assumptions!$C$60)-0.5*Assumptions!$C$61^2)+Assumptions!$C$61*((RAND()+RAND()+RAND()+RAND()+RAND()+RAND()+RAND()+RAND()+RAND()+RAND()+RAND()+RAND())-6))-1)+Liquidity_30Y!S13)</x:f>
        <x:v>1593524.008981298</x:v>
      </x:c>
      <x:c r="S444" s="16" t="n">
        <x:f>MAX(0,R444*(1+EXP((LN(1+Assumptions!$C$60)-0.5*Assumptions!$C$61^2)+Assumptions!$C$61*((RAND()+RAND()+RAND()+RAND()+RAND()+RAND()+RAND()+RAND()+RAND()+RAND()+RAND()+RAND())-6))-1)+Liquidity_30Y!T13)</x:f>
        <x:v>1343292.5573363253</x:v>
      </x:c>
      <x:c r="T444" s="16" t="n">
        <x:f>MAX(0,S444*(1+EXP((LN(1+Assumptions!$C$60)-0.5*Assumptions!$C$61^2)+Assumptions!$C$61*((RAND()+RAND()+RAND()+RAND()+RAND()+RAND()+RAND()+RAND()+RAND()+RAND()+RAND()+RAND())-6))-1)+Liquidity_30Y!U13)</x:f>
        <x:v>1290339.4684354584</x:v>
      </x:c>
      <x:c r="U444" s="16" t="n">
        <x:f>MAX(0,T444*(1+EXP((LN(1+Assumptions!$C$60)-0.5*Assumptions!$C$61^2)+Assumptions!$C$61*((RAND()+RAND()+RAND()+RAND()+RAND()+RAND()+RAND()+RAND()+RAND()+RAND()+RAND()+RAND())-6))-1)+Liquidity_30Y!V13)</x:f>
        <x:v>1172403.93266813</x:v>
      </x:c>
      <x:c r="V444" s="16" t="n">
        <x:f>MAX(0,U444*(1+EXP((LN(1+Assumptions!$C$60)-0.5*Assumptions!$C$61^2)+Assumptions!$C$61*((RAND()+RAND()+RAND()+RAND()+RAND()+RAND()+RAND()+RAND()+RAND()+RAND()+RAND()+RAND())-6))-1)+Liquidity_30Y!W13)</x:f>
        <x:v>1104159.7181381816</x:v>
      </x:c>
      <x:c r="W444" s="16" t="n">
        <x:f>MAX(0,V444*(1+EXP((LN(1+Assumptions!$C$60)-0.5*Assumptions!$C$61^2)+Assumptions!$C$61*((RAND()+RAND()+RAND()+RAND()+RAND()+RAND()+RAND()+RAND()+RAND()+RAND()+RAND()+RAND())-6))-1)+Liquidity_30Y!X13)</x:f>
        <x:v>1235097.513667303</x:v>
      </x:c>
      <x:c r="X444" s="16" t="n">
        <x:f>MAX(0,W444*(1+EXP((LN(1+Assumptions!$C$60)-0.5*Assumptions!$C$61^2)+Assumptions!$C$61*((RAND()+RAND()+RAND()+RAND()+RAND()+RAND()+RAND()+RAND()+RAND()+RAND()+RAND()+RAND())-6))-1)+Liquidity_30Y!Y13)</x:f>
        <x:v>1058803.3989828683</x:v>
      </x:c>
      <x:c r="Y444" s="16" t="n">
        <x:f>MAX(0,X444*(1+EXP((LN(1+Assumptions!$C$60)-0.5*Assumptions!$C$61^2)+Assumptions!$C$61*((RAND()+RAND()+RAND()+RAND()+RAND()+RAND()+RAND()+RAND()+RAND()+RAND()+RAND()+RAND())-6))-1)+Liquidity_30Y!Z13)</x:f>
        <x:v>922591.7940214335</x:v>
      </x:c>
      <x:c r="Z444" s="16" t="n">
        <x:f>MAX(0,Y444*(1+EXP((LN(1+Assumptions!$C$60)-0.5*Assumptions!$C$61^2)+Assumptions!$C$61*((RAND()+RAND()+RAND()+RAND()+RAND()+RAND()+RAND()+RAND()+RAND()+RAND()+RAND()+RAND())-6))-1)+Liquidity_30Y!AA13)</x:f>
        <x:v>1090511.4823560396</x:v>
      </x:c>
      <x:c r="AA444" s="16" t="n">
        <x:f>MAX(0,Z444*(1+EXP((LN(1+Assumptions!$C$60)-0.5*Assumptions!$C$61^2)+Assumptions!$C$61*((RAND()+RAND()+RAND()+RAND()+RAND()+RAND()+RAND()+RAND()+RAND()+RAND()+RAND()+RAND())-6))-1)+Liquidity_30Y!AB13)</x:f>
        <x:v>1349364.7284095879</x:v>
      </x:c>
      <x:c r="AB444" s="16" t="n">
        <x:f>MAX(0,AA444*(1+EXP((LN(1+Assumptions!$C$60)-0.5*Assumptions!$C$61^2)+Assumptions!$C$61*((RAND()+RAND()+RAND()+RAND()+RAND()+RAND()+RAND()+RAND()+RAND()+RAND()+RAND()+RAND())-6))-1)+Liquidity_30Y!AC13)</x:f>
        <x:v>1274817.3650927518</x:v>
      </x:c>
      <x:c r="AC444" s="16" t="n">
        <x:f>MAX(0,AB444*(1+EXP((LN(1+Assumptions!$C$60)-0.5*Assumptions!$C$61^2)+Assumptions!$C$61*((RAND()+RAND()+RAND()+RAND()+RAND()+RAND()+RAND()+RAND()+RAND()+RAND()+RAND()+RAND())-6))-1)+Liquidity_30Y!AD13)</x:f>
        <x:v>1180933.6440166796</x:v>
      </x:c>
      <x:c r="AD444" s="16" t="n">
        <x:f>MAX(0,AC444*(1+EXP((LN(1+Assumptions!$C$60)-0.5*Assumptions!$C$61^2)+Assumptions!$C$61*((RAND()+RAND()+RAND()+RAND()+RAND()+RAND()+RAND()+RAND()+RAND()+RAND()+RAND()+RAND())-6))-1)+Liquidity_30Y!AE13)</x:f>
        <x:v>1795281.587249041</x:v>
      </x:c>
      <x:c r="AE444" s="16" t="n">
        <x:f>MAX(0,AD444*(1+EXP((LN(1+Assumptions!$C$60)-0.5*Assumptions!$C$61^2)+Assumptions!$C$61*((RAND()+RAND()+RAND()+RAND()+RAND()+RAND()+RAND()+RAND()+RAND()+RAND()+RAND()+RAND())-6))-1)+Liquidity_30Y!AF13)</x:f>
        <x:v>1587728.4887698034</x:v>
      </x:c>
      <x:c r="AF444" s="16" t="n">
        <x:f>MAX(0,AE444*(1+EXP((LN(1+Assumptions!$C$60)-0.5*Assumptions!$C$61^2)+Assumptions!$C$61*((RAND()+RAND()+RAND()+RAND()+RAND()+RAND()+RAND()+RAND()+RAND()+RAND()+RAND()+RAND())-6))-1)+Liquidity_30Y!AG13)</x:f>
        <x:v>1949076.8854385358</x:v>
      </x:c>
    </x:row>
    <x:row r="445">
      <x:c r="A445" s="39">
        <x:v>441</x:v>
      </x:c>
      <x:c r="B445" s="16" t="n">
        <x:f>Liquidity_30Y!C14</x:f>
        <x:v>1029031.25</x:v>
      </x:c>
      <x:c r="C445" s="16" t="n">
        <x:f>MAX(0,B445*(1+EXP((LN(1+Assumptions!$C$60)-0.5*Assumptions!$C$61^2)+Assumptions!$C$61*((RAND()+RAND()+RAND()+RAND()+RAND()+RAND()+RAND()+RAND()+RAND()+RAND()+RAND()+RAND())-6))-1)+Liquidity_30Y!D13)</x:f>
        <x:v>1039961.8281328914</x:v>
      </x:c>
      <x:c r="D445" s="16" t="n">
        <x:f>MAX(0,C445*(1+EXP((LN(1+Assumptions!$C$60)-0.5*Assumptions!$C$61^2)+Assumptions!$C$61*((RAND()+RAND()+RAND()+RAND()+RAND()+RAND()+RAND()+RAND()+RAND()+RAND()+RAND()+RAND())-6))-1)+Liquidity_30Y!E13)</x:f>
        <x:v>1146622.353513434</x:v>
      </x:c>
      <x:c r="E445" s="16" t="n">
        <x:f>MAX(0,D445*(1+EXP((LN(1+Assumptions!$C$60)-0.5*Assumptions!$C$61^2)+Assumptions!$C$61*((RAND()+RAND()+RAND()+RAND()+RAND()+RAND()+RAND()+RAND()+RAND()+RAND()+RAND()+RAND())-6))-1)+Liquidity_30Y!F13)</x:f>
        <x:v>1003855.8943420078</x:v>
      </x:c>
      <x:c r="F445" s="16" t="n">
        <x:f>MAX(0,E445*(1+EXP((LN(1+Assumptions!$C$60)-0.5*Assumptions!$C$61^2)+Assumptions!$C$61*((RAND()+RAND()+RAND()+RAND()+RAND()+RAND()+RAND()+RAND()+RAND()+RAND()+RAND()+RAND())-6))-1)+Liquidity_30Y!G13)</x:f>
        <x:v>929881.0106324994</x:v>
      </x:c>
      <x:c r="G445" s="16" t="n">
        <x:f>MAX(0,F445*(1+EXP((LN(1+Assumptions!$C$60)-0.5*Assumptions!$C$61^2)+Assumptions!$C$61*((RAND()+RAND()+RAND()+RAND()+RAND()+RAND()+RAND()+RAND()+RAND()+RAND()+RAND()+RAND())-6))-1)+Liquidity_30Y!H13)</x:f>
        <x:v>1176394.5839814881</x:v>
      </x:c>
      <x:c r="H445" s="16" t="n">
        <x:f>MAX(0,G445*(1+EXP((LN(1+Assumptions!$C$60)-0.5*Assumptions!$C$61^2)+Assumptions!$C$61*((RAND()+RAND()+RAND()+RAND()+RAND()+RAND()+RAND()+RAND()+RAND()+RAND()+RAND()+RAND())-6))-1)+Liquidity_30Y!I13)</x:f>
        <x:v>1024957.1387599972</x:v>
      </x:c>
      <x:c r="I445" s="16" t="n">
        <x:f>MAX(0,H445*(1+EXP((LN(1+Assumptions!$C$60)-0.5*Assumptions!$C$61^2)+Assumptions!$C$61*((RAND()+RAND()+RAND()+RAND()+RAND()+RAND()+RAND()+RAND()+RAND()+RAND()+RAND()+RAND())-6))-1)+Liquidity_30Y!J13)</x:f>
        <x:v>1123422.6926087306</x:v>
      </x:c>
      <x:c r="J445" s="16" t="n">
        <x:f>MAX(0,I445*(1+EXP((LN(1+Assumptions!$C$60)-0.5*Assumptions!$C$61^2)+Assumptions!$C$61*((RAND()+RAND()+RAND()+RAND()+RAND()+RAND()+RAND()+RAND()+RAND()+RAND()+RAND()+RAND())-6))-1)+Liquidity_30Y!K13)</x:f>
        <x:v>1232484.3924571667</x:v>
      </x:c>
      <x:c r="K445" s="16" t="n">
        <x:f>MAX(0,J445*(1+EXP((LN(1+Assumptions!$C$60)-0.5*Assumptions!$C$61^2)+Assumptions!$C$61*((RAND()+RAND()+RAND()+RAND()+RAND()+RAND()+RAND()+RAND()+RAND()+RAND()+RAND()+RAND())-6))-1)+Liquidity_30Y!L13)</x:f>
        <x:v>1397037.7193932568</x:v>
      </x:c>
      <x:c r="L445" s="16" t="n">
        <x:f>MAX(0,K445*(1+EXP((LN(1+Assumptions!$C$60)-0.5*Assumptions!$C$61^2)+Assumptions!$C$61*((RAND()+RAND()+RAND()+RAND()+RAND()+RAND()+RAND()+RAND()+RAND()+RAND()+RAND()+RAND())-6))-1)+Liquidity_30Y!M13)</x:f>
        <x:v>1705350.0704313007</x:v>
      </x:c>
      <x:c r="M445" s="16" t="n">
        <x:f>MAX(0,L445*(1+EXP((LN(1+Assumptions!$C$60)-0.5*Assumptions!$C$61^2)+Assumptions!$C$61*((RAND()+RAND()+RAND()+RAND()+RAND()+RAND()+RAND()+RAND()+RAND()+RAND()+RAND()+RAND())-6))-1)+Liquidity_30Y!N13)</x:f>
        <x:v>1449410.7980601839</x:v>
      </x:c>
      <x:c r="N445" s="16" t="n">
        <x:f>MAX(0,M445*(1+EXP((LN(1+Assumptions!$C$60)-0.5*Assumptions!$C$61^2)+Assumptions!$C$61*((RAND()+RAND()+RAND()+RAND()+RAND()+RAND()+RAND()+RAND()+RAND()+RAND()+RAND()+RAND())-6))-1)+Liquidity_30Y!O13)</x:f>
        <x:v>1567911.1160702682</x:v>
      </x:c>
      <x:c r="O445" s="16" t="n">
        <x:f>MAX(0,N445*(1+EXP((LN(1+Assumptions!$C$60)-0.5*Assumptions!$C$61^2)+Assumptions!$C$61*((RAND()+RAND()+RAND()+RAND()+RAND()+RAND()+RAND()+RAND()+RAND()+RAND()+RAND()+RAND())-6))-1)+Liquidity_30Y!P13)</x:f>
        <x:v>1698284.1050415405</x:v>
      </x:c>
      <x:c r="P445" s="16" t="n">
        <x:f>MAX(0,O445*(1+EXP((LN(1+Assumptions!$C$60)-0.5*Assumptions!$C$61^2)+Assumptions!$C$61*((RAND()+RAND()+RAND()+RAND()+RAND()+RAND()+RAND()+RAND()+RAND()+RAND()+RAND()+RAND())-6))-1)+Liquidity_30Y!Q13)</x:f>
        <x:v>1649876.4498387268</x:v>
      </x:c>
      <x:c r="Q445" s="16" t="n">
        <x:f>MAX(0,P445*(1+EXP((LN(1+Assumptions!$C$60)-0.5*Assumptions!$C$61^2)+Assumptions!$C$61*((RAND()+RAND()+RAND()+RAND()+RAND()+RAND()+RAND()+RAND()+RAND()+RAND()+RAND()+RAND())-6))-1)+Liquidity_30Y!R13)</x:f>
        <x:v>1489257.0319110667</x:v>
      </x:c>
      <x:c r="R445" s="16" t="n">
        <x:f>MAX(0,Q445*(1+EXP((LN(1+Assumptions!$C$60)-0.5*Assumptions!$C$61^2)+Assumptions!$C$61*((RAND()+RAND()+RAND()+RAND()+RAND()+RAND()+RAND()+RAND()+RAND()+RAND()+RAND()+RAND())-6))-1)+Liquidity_30Y!S13)</x:f>
        <x:v>1407679.3180762478</x:v>
      </x:c>
      <x:c r="S445" s="16" t="n">
        <x:f>MAX(0,R445*(1+EXP((LN(1+Assumptions!$C$60)-0.5*Assumptions!$C$61^2)+Assumptions!$C$61*((RAND()+RAND()+RAND()+RAND()+RAND()+RAND()+RAND()+RAND()+RAND()+RAND()+RAND()+RAND())-6))-1)+Liquidity_30Y!T13)</x:f>
        <x:v>1468304.4964472542</x:v>
      </x:c>
      <x:c r="T445" s="16" t="n">
        <x:f>MAX(0,S445*(1+EXP((LN(1+Assumptions!$C$60)-0.5*Assumptions!$C$61^2)+Assumptions!$C$61*((RAND()+RAND()+RAND()+RAND()+RAND()+RAND()+RAND()+RAND()+RAND()+RAND()+RAND()+RAND())-6))-1)+Liquidity_30Y!U13)</x:f>
        <x:v>1483293.4702094398</x:v>
      </x:c>
      <x:c r="U445" s="16" t="n">
        <x:f>MAX(0,T445*(1+EXP((LN(1+Assumptions!$C$60)-0.5*Assumptions!$C$61^2)+Assumptions!$C$61*((RAND()+RAND()+RAND()+RAND()+RAND()+RAND()+RAND()+RAND()+RAND()+RAND()+RAND()+RAND())-6))-1)+Liquidity_30Y!V13)</x:f>
        <x:v>1198857.3702531364</x:v>
      </x:c>
      <x:c r="V445" s="16" t="n">
        <x:f>MAX(0,U445*(1+EXP((LN(1+Assumptions!$C$60)-0.5*Assumptions!$C$61^2)+Assumptions!$C$61*((RAND()+RAND()+RAND()+RAND()+RAND()+RAND()+RAND()+RAND()+RAND()+RAND()+RAND()+RAND())-6))-1)+Liquidity_30Y!W13)</x:f>
        <x:v>1211250.0379902374</x:v>
      </x:c>
      <x:c r="W445" s="16" t="n">
        <x:f>MAX(0,V445*(1+EXP((LN(1+Assumptions!$C$60)-0.5*Assumptions!$C$61^2)+Assumptions!$C$61*((RAND()+RAND()+RAND()+RAND()+RAND()+RAND()+RAND()+RAND()+RAND()+RAND()+RAND()+RAND())-6))-1)+Liquidity_30Y!X13)</x:f>
        <x:v>969392.249879258</x:v>
      </x:c>
      <x:c r="X445" s="16" t="n">
        <x:f>MAX(0,W445*(1+EXP((LN(1+Assumptions!$C$60)-0.5*Assumptions!$C$61^2)+Assumptions!$C$61*((RAND()+RAND()+RAND()+RAND()+RAND()+RAND()+RAND()+RAND()+RAND()+RAND()+RAND()+RAND())-6))-1)+Liquidity_30Y!Y13)</x:f>
        <x:v>1205099.9347845986</x:v>
      </x:c>
      <x:c r="Y445" s="16" t="n">
        <x:f>MAX(0,X445*(1+EXP((LN(1+Assumptions!$C$60)-0.5*Assumptions!$C$61^2)+Assumptions!$C$61*((RAND()+RAND()+RAND()+RAND()+RAND()+RAND()+RAND()+RAND()+RAND()+RAND()+RAND()+RAND())-6))-1)+Liquidity_30Y!Z13)</x:f>
        <x:v>1345807.8186119695</x:v>
      </x:c>
      <x:c r="Z445" s="16" t="n">
        <x:f>MAX(0,Y445*(1+EXP((LN(1+Assumptions!$C$60)-0.5*Assumptions!$C$61^2)+Assumptions!$C$61*((RAND()+RAND()+RAND()+RAND()+RAND()+RAND()+RAND()+RAND()+RAND()+RAND()+RAND()+RAND())-6))-1)+Liquidity_30Y!AA13)</x:f>
        <x:v>1465475.8769489022</x:v>
      </x:c>
      <x:c r="AA445" s="16" t="n">
        <x:f>MAX(0,Z445*(1+EXP((LN(1+Assumptions!$C$60)-0.5*Assumptions!$C$61^2)+Assumptions!$C$61*((RAND()+RAND()+RAND()+RAND()+RAND()+RAND()+RAND()+RAND()+RAND()+RAND()+RAND()+RAND())-6))-1)+Liquidity_30Y!AB13)</x:f>
        <x:v>1402830.3691031116</x:v>
      </x:c>
      <x:c r="AB445" s="16" t="n">
        <x:f>MAX(0,AA445*(1+EXP((LN(1+Assumptions!$C$60)-0.5*Assumptions!$C$61^2)+Assumptions!$C$61*((RAND()+RAND()+RAND()+RAND()+RAND()+RAND()+RAND()+RAND()+RAND()+RAND()+RAND()+RAND())-6))-1)+Liquidity_30Y!AC13)</x:f>
        <x:v>1292443.719598248</x:v>
      </x:c>
      <x:c r="AC445" s="16" t="n">
        <x:f>MAX(0,AB445*(1+EXP((LN(1+Assumptions!$C$60)-0.5*Assumptions!$C$61^2)+Assumptions!$C$61*((RAND()+RAND()+RAND()+RAND()+RAND()+RAND()+RAND()+RAND()+RAND()+RAND()+RAND()+RAND())-6))-1)+Liquidity_30Y!AD13)</x:f>
        <x:v>1482629.6321829695</x:v>
      </x:c>
      <x:c r="AD445" s="16" t="n">
        <x:f>MAX(0,AC445*(1+EXP((LN(1+Assumptions!$C$60)-0.5*Assumptions!$C$61^2)+Assumptions!$C$61*((RAND()+RAND()+RAND()+RAND()+RAND()+RAND()+RAND()+RAND()+RAND()+RAND()+RAND()+RAND())-6))-1)+Liquidity_30Y!AE13)</x:f>
        <x:v>1738757.9832651974</x:v>
      </x:c>
      <x:c r="AE445" s="16" t="n">
        <x:f>MAX(0,AD445*(1+EXP((LN(1+Assumptions!$C$60)-0.5*Assumptions!$C$61^2)+Assumptions!$C$61*((RAND()+RAND()+RAND()+RAND()+RAND()+RAND()+RAND()+RAND()+RAND()+RAND()+RAND()+RAND())-6))-1)+Liquidity_30Y!AF13)</x:f>
        <x:v>1638117.5876240327</x:v>
      </x:c>
      <x:c r="AF445" s="16" t="n">
        <x:f>MAX(0,AE445*(1+EXP((LN(1+Assumptions!$C$60)-0.5*Assumptions!$C$61^2)+Assumptions!$C$61*((RAND()+RAND()+RAND()+RAND()+RAND()+RAND()+RAND()+RAND()+RAND()+RAND()+RAND()+RAND())-6))-1)+Liquidity_30Y!AG13)</x:f>
        <x:v>1773290.3485503765</x:v>
      </x:c>
    </x:row>
    <x:row r="446">
      <x:c r="A446" s="39">
        <x:v>442</x:v>
      </x:c>
      <x:c r="B446" s="16" t="n">
        <x:f>Liquidity_30Y!C14</x:f>
        <x:v>1029031.25</x:v>
      </x:c>
      <x:c r="C446" s="16" t="n">
        <x:f>MAX(0,B446*(1+EXP((LN(1+Assumptions!$C$60)-0.5*Assumptions!$C$61^2)+Assumptions!$C$61*((RAND()+RAND()+RAND()+RAND()+RAND()+RAND()+RAND()+RAND()+RAND()+RAND()+RAND()+RAND())-6))-1)+Liquidity_30Y!D13)</x:f>
        <x:v>1183559.0217071464</x:v>
      </x:c>
      <x:c r="D446" s="16" t="n">
        <x:f>MAX(0,C446*(1+EXP((LN(1+Assumptions!$C$60)-0.5*Assumptions!$C$61^2)+Assumptions!$C$61*((RAND()+RAND()+RAND()+RAND()+RAND()+RAND()+RAND()+RAND()+RAND()+RAND()+RAND()+RAND())-6))-1)+Liquidity_30Y!E13)</x:f>
        <x:v>1009987.6703478384</x:v>
      </x:c>
      <x:c r="E446" s="16" t="n">
        <x:f>MAX(0,D446*(1+EXP((LN(1+Assumptions!$C$60)-0.5*Assumptions!$C$61^2)+Assumptions!$C$61*((RAND()+RAND()+RAND()+RAND()+RAND()+RAND()+RAND()+RAND()+RAND()+RAND()+RAND()+RAND())-6))-1)+Liquidity_30Y!F13)</x:f>
        <x:v>1005781.0499391758</x:v>
      </x:c>
      <x:c r="F446" s="16" t="n">
        <x:f>MAX(0,E446*(1+EXP((LN(1+Assumptions!$C$60)-0.5*Assumptions!$C$61^2)+Assumptions!$C$61*((RAND()+RAND()+RAND()+RAND()+RAND()+RAND()+RAND()+RAND()+RAND()+RAND()+RAND()+RAND())-6))-1)+Liquidity_30Y!G13)</x:f>
        <x:v>1283802.3928344115</x:v>
      </x:c>
      <x:c r="G446" s="16" t="n">
        <x:f>MAX(0,F446*(1+EXP((LN(1+Assumptions!$C$60)-0.5*Assumptions!$C$61^2)+Assumptions!$C$61*((RAND()+RAND()+RAND()+RAND()+RAND()+RAND()+RAND()+RAND()+RAND()+RAND()+RAND()+RAND())-6))-1)+Liquidity_30Y!H13)</x:f>
        <x:v>936807.0517441919</x:v>
      </x:c>
      <x:c r="H446" s="16" t="n">
        <x:f>MAX(0,G446*(1+EXP((LN(1+Assumptions!$C$60)-0.5*Assumptions!$C$61^2)+Assumptions!$C$61*((RAND()+RAND()+RAND()+RAND()+RAND()+RAND()+RAND()+RAND()+RAND()+RAND()+RAND()+RAND())-6))-1)+Liquidity_30Y!I13)</x:f>
        <x:v>870446.4989404406</x:v>
      </x:c>
      <x:c r="I446" s="16" t="n">
        <x:f>MAX(0,H446*(1+EXP((LN(1+Assumptions!$C$60)-0.5*Assumptions!$C$61^2)+Assumptions!$C$61*((RAND()+RAND()+RAND()+RAND()+RAND()+RAND()+RAND()+RAND()+RAND()+RAND()+RAND()+RAND())-6))-1)+Liquidity_30Y!J13)</x:f>
        <x:v>1252506.3856589338</x:v>
      </x:c>
      <x:c r="J446" s="16" t="n">
        <x:f>MAX(0,I446*(1+EXP((LN(1+Assumptions!$C$60)-0.5*Assumptions!$C$61^2)+Assumptions!$C$61*((RAND()+RAND()+RAND()+RAND()+RAND()+RAND()+RAND()+RAND()+RAND()+RAND()+RAND()+RAND())-6))-1)+Liquidity_30Y!K13)</x:f>
        <x:v>1420426.4598065726</x:v>
      </x:c>
      <x:c r="K446" s="16" t="n">
        <x:f>MAX(0,J446*(1+EXP((LN(1+Assumptions!$C$60)-0.5*Assumptions!$C$61^2)+Assumptions!$C$61*((RAND()+RAND()+RAND()+RAND()+RAND()+RAND()+RAND()+RAND()+RAND()+RAND()+RAND()+RAND())-6))-1)+Liquidity_30Y!L13)</x:f>
        <x:v>1329615.6383863916</x:v>
      </x:c>
      <x:c r="L446" s="16" t="n">
        <x:f>MAX(0,K446*(1+EXP((LN(1+Assumptions!$C$60)-0.5*Assumptions!$C$61^2)+Assumptions!$C$61*((RAND()+RAND()+RAND()+RAND()+RAND()+RAND()+RAND()+RAND()+RAND()+RAND()+RAND()+RAND())-6))-1)+Liquidity_30Y!M13)</x:f>
        <x:v>1024888.5488474141</x:v>
      </x:c>
      <x:c r="M446" s="16" t="n">
        <x:f>MAX(0,L446*(1+EXP((LN(1+Assumptions!$C$60)-0.5*Assumptions!$C$61^2)+Assumptions!$C$61*((RAND()+RAND()+RAND()+RAND()+RAND()+RAND()+RAND()+RAND()+RAND()+RAND()+RAND()+RAND())-6))-1)+Liquidity_30Y!N13)</x:f>
        <x:v>1132976.1013412317</x:v>
      </x:c>
      <x:c r="N446" s="16" t="n">
        <x:f>MAX(0,M446*(1+EXP((LN(1+Assumptions!$C$60)-0.5*Assumptions!$C$61^2)+Assumptions!$C$61*((RAND()+RAND()+RAND()+RAND()+RAND()+RAND()+RAND()+RAND()+RAND()+RAND()+RAND()+RAND())-6))-1)+Liquidity_30Y!O13)</x:f>
        <x:v>1166695.1285259079</x:v>
      </x:c>
      <x:c r="O446" s="16" t="n">
        <x:f>MAX(0,N446*(1+EXP((LN(1+Assumptions!$C$60)-0.5*Assumptions!$C$61^2)+Assumptions!$C$61*((RAND()+RAND()+RAND()+RAND()+RAND()+RAND()+RAND()+RAND()+RAND()+RAND()+RAND()+RAND())-6))-1)+Liquidity_30Y!P13)</x:f>
        <x:v>1390126.4027355558</x:v>
      </x:c>
      <x:c r="P446" s="16" t="n">
        <x:f>MAX(0,O446*(1+EXP((LN(1+Assumptions!$C$60)-0.5*Assumptions!$C$61^2)+Assumptions!$C$61*((RAND()+RAND()+RAND()+RAND()+RAND()+RAND()+RAND()+RAND()+RAND()+RAND()+RAND()+RAND())-6))-1)+Liquidity_30Y!Q13)</x:f>
        <x:v>1251803.076828258</x:v>
      </x:c>
      <x:c r="Q446" s="16" t="n">
        <x:f>MAX(0,P446*(1+EXP((LN(1+Assumptions!$C$60)-0.5*Assumptions!$C$61^2)+Assumptions!$C$61*((RAND()+RAND()+RAND()+RAND()+RAND()+RAND()+RAND()+RAND()+RAND()+RAND()+RAND()+RAND())-6))-1)+Liquidity_30Y!R13)</x:f>
        <x:v>1295821.8621739312</x:v>
      </x:c>
      <x:c r="R446" s="16" t="n">
        <x:f>MAX(0,Q446*(1+EXP((LN(1+Assumptions!$C$60)-0.5*Assumptions!$C$61^2)+Assumptions!$C$61*((RAND()+RAND()+RAND()+RAND()+RAND()+RAND()+RAND()+RAND()+RAND()+RAND()+RAND()+RAND())-6))-1)+Liquidity_30Y!S13)</x:f>
        <x:v>1067751.466712669</x:v>
      </x:c>
      <x:c r="S446" s="16" t="n">
        <x:f>MAX(0,R446*(1+EXP((LN(1+Assumptions!$C$60)-0.5*Assumptions!$C$61^2)+Assumptions!$C$61*((RAND()+RAND()+RAND()+RAND()+RAND()+RAND()+RAND()+RAND()+RAND()+RAND()+RAND()+RAND())-6))-1)+Liquidity_30Y!T13)</x:f>
        <x:v>1370837.0526457704</x:v>
      </x:c>
      <x:c r="T446" s="16" t="n">
        <x:f>MAX(0,S446*(1+EXP((LN(1+Assumptions!$C$60)-0.5*Assumptions!$C$61^2)+Assumptions!$C$61*((RAND()+RAND()+RAND()+RAND()+RAND()+RAND()+RAND()+RAND()+RAND()+RAND()+RAND()+RAND())-6))-1)+Liquidity_30Y!U13)</x:f>
        <x:v>1507417.5679145693</x:v>
      </x:c>
      <x:c r="U446" s="16" t="n">
        <x:f>MAX(0,T446*(1+EXP((LN(1+Assumptions!$C$60)-0.5*Assumptions!$C$61^2)+Assumptions!$C$61*((RAND()+RAND()+RAND()+RAND()+RAND()+RAND()+RAND()+RAND()+RAND()+RAND()+RAND()+RAND())-6))-1)+Liquidity_30Y!V13)</x:f>
        <x:v>1840844.4761010313</x:v>
      </x:c>
      <x:c r="V446" s="16" t="n">
        <x:f>MAX(0,U446*(1+EXP((LN(1+Assumptions!$C$60)-0.5*Assumptions!$C$61^2)+Assumptions!$C$61*((RAND()+RAND()+RAND()+RAND()+RAND()+RAND()+RAND()+RAND()+RAND()+RAND()+RAND()+RAND())-6))-1)+Liquidity_30Y!W13)</x:f>
        <x:v>2322061.7389238486</x:v>
      </x:c>
      <x:c r="W446" s="16" t="n">
        <x:f>MAX(0,V446*(1+EXP((LN(1+Assumptions!$C$60)-0.5*Assumptions!$C$61^2)+Assumptions!$C$61*((RAND()+RAND()+RAND()+RAND()+RAND()+RAND()+RAND()+RAND()+RAND()+RAND()+RAND()+RAND())-6))-1)+Liquidity_30Y!X13)</x:f>
        <x:v>2699834.558042503</x:v>
      </x:c>
      <x:c r="X446" s="16" t="n">
        <x:f>MAX(0,W446*(1+EXP((LN(1+Assumptions!$C$60)-0.5*Assumptions!$C$61^2)+Assumptions!$C$61*((RAND()+RAND()+RAND()+RAND()+RAND()+RAND()+RAND()+RAND()+RAND()+RAND()+RAND()+RAND())-6))-1)+Liquidity_30Y!Y13)</x:f>
        <x:v>2615378.563107813</x:v>
      </x:c>
      <x:c r="Y446" s="16" t="n">
        <x:f>MAX(0,X446*(1+EXP((LN(1+Assumptions!$C$60)-0.5*Assumptions!$C$61^2)+Assumptions!$C$61*((RAND()+RAND()+RAND()+RAND()+RAND()+RAND()+RAND()+RAND()+RAND()+RAND()+RAND()+RAND())-6))-1)+Liquidity_30Y!Z13)</x:f>
        <x:v>3131613.0340615967</x:v>
      </x:c>
      <x:c r="Z446" s="16" t="n">
        <x:f>MAX(0,Y446*(1+EXP((LN(1+Assumptions!$C$60)-0.5*Assumptions!$C$61^2)+Assumptions!$C$61*((RAND()+RAND()+RAND()+RAND()+RAND()+RAND()+RAND()+RAND()+RAND()+RAND()+RAND()+RAND())-6))-1)+Liquidity_30Y!AA13)</x:f>
        <x:v>3376535.151185136</x:v>
      </x:c>
      <x:c r="AA446" s="16" t="n">
        <x:f>MAX(0,Z446*(1+EXP((LN(1+Assumptions!$C$60)-0.5*Assumptions!$C$61^2)+Assumptions!$C$61*((RAND()+RAND()+RAND()+RAND()+RAND()+RAND()+RAND()+RAND()+RAND()+RAND()+RAND()+RAND())-6))-1)+Liquidity_30Y!AB13)</x:f>
        <x:v>4711816.757572789</x:v>
      </x:c>
      <x:c r="AB446" s="16" t="n">
        <x:f>MAX(0,AA446*(1+EXP((LN(1+Assumptions!$C$60)-0.5*Assumptions!$C$61^2)+Assumptions!$C$61*((RAND()+RAND()+RAND()+RAND()+RAND()+RAND()+RAND()+RAND()+RAND()+RAND()+RAND()+RAND())-6))-1)+Liquidity_30Y!AC13)</x:f>
        <x:v>5504838.963022799</x:v>
      </x:c>
      <x:c r="AC446" s="16" t="n">
        <x:f>MAX(0,AB446*(1+EXP((LN(1+Assumptions!$C$60)-0.5*Assumptions!$C$61^2)+Assumptions!$C$61*((RAND()+RAND()+RAND()+RAND()+RAND()+RAND()+RAND()+RAND()+RAND()+RAND()+RAND()+RAND())-6))-1)+Liquidity_30Y!AD13)</x:f>
        <x:v>6607399.5365456315</x:v>
      </x:c>
      <x:c r="AD446" s="16" t="n">
        <x:f>MAX(0,AC446*(1+EXP((LN(1+Assumptions!$C$60)-0.5*Assumptions!$C$61^2)+Assumptions!$C$61*((RAND()+RAND()+RAND()+RAND()+RAND()+RAND()+RAND()+RAND()+RAND()+RAND()+RAND()+RAND())-6))-1)+Liquidity_30Y!AE13)</x:f>
        <x:v>7755911.0885097645</x:v>
      </x:c>
      <x:c r="AE446" s="16" t="n">
        <x:f>MAX(0,AD446*(1+EXP((LN(1+Assumptions!$C$60)-0.5*Assumptions!$C$61^2)+Assumptions!$C$61*((RAND()+RAND()+RAND()+RAND()+RAND()+RAND()+RAND()+RAND()+RAND()+RAND()+RAND()+RAND())-6))-1)+Liquidity_30Y!AF13)</x:f>
        <x:v>7895875.57919385</x:v>
      </x:c>
      <x:c r="AF446" s="16" t="n">
        <x:f>MAX(0,AE446*(1+EXP((LN(1+Assumptions!$C$60)-0.5*Assumptions!$C$61^2)+Assumptions!$C$61*((RAND()+RAND()+RAND()+RAND()+RAND()+RAND()+RAND()+RAND()+RAND()+RAND()+RAND()+RAND())-6))-1)+Liquidity_30Y!AG13)</x:f>
        <x:v>7367139.364489803</x:v>
      </x:c>
    </x:row>
    <x:row r="447">
      <x:c r="A447" s="39">
        <x:v>443</x:v>
      </x:c>
      <x:c r="B447" s="16" t="n">
        <x:f>Liquidity_30Y!C14</x:f>
        <x:v>1029031.25</x:v>
      </x:c>
      <x:c r="C447" s="16" t="n">
        <x:f>MAX(0,B447*(1+EXP((LN(1+Assumptions!$C$60)-0.5*Assumptions!$C$61^2)+Assumptions!$C$61*((RAND()+RAND()+RAND()+RAND()+RAND()+RAND()+RAND()+RAND()+RAND()+RAND()+RAND()+RAND())-6))-1)+Liquidity_30Y!D13)</x:f>
        <x:v>1266998.1039190204</x:v>
      </x:c>
      <x:c r="D447" s="16" t="n">
        <x:f>MAX(0,C447*(1+EXP((LN(1+Assumptions!$C$60)-0.5*Assumptions!$C$61^2)+Assumptions!$C$61*((RAND()+RAND()+RAND()+RAND()+RAND()+RAND()+RAND()+RAND()+RAND()+RAND()+RAND()+RAND())-6))-1)+Liquidity_30Y!E13)</x:f>
        <x:v>1378803.6273885022</x:v>
      </x:c>
      <x:c r="E447" s="16" t="n">
        <x:f>MAX(0,D447*(1+EXP((LN(1+Assumptions!$C$60)-0.5*Assumptions!$C$61^2)+Assumptions!$C$61*((RAND()+RAND()+RAND()+RAND()+RAND()+RAND()+RAND()+RAND()+RAND()+RAND()+RAND()+RAND())-6))-1)+Liquidity_30Y!F13)</x:f>
        <x:v>1546914.4204238472</x:v>
      </x:c>
      <x:c r="F447" s="16" t="n">
        <x:f>MAX(0,E447*(1+EXP((LN(1+Assumptions!$C$60)-0.5*Assumptions!$C$61^2)+Assumptions!$C$61*((RAND()+RAND()+RAND()+RAND()+RAND()+RAND()+RAND()+RAND()+RAND()+RAND()+RAND()+RAND())-6))-1)+Liquidity_30Y!G13)</x:f>
        <x:v>1594061.5376812639</x:v>
      </x:c>
      <x:c r="G447" s="16" t="n">
        <x:f>MAX(0,F447*(1+EXP((LN(1+Assumptions!$C$60)-0.5*Assumptions!$C$61^2)+Assumptions!$C$61*((RAND()+RAND()+RAND()+RAND()+RAND()+RAND()+RAND()+RAND()+RAND()+RAND()+RAND()+RAND())-6))-1)+Liquidity_30Y!H13)</x:f>
        <x:v>1672929.5666926445</x:v>
      </x:c>
      <x:c r="H447" s="16" t="n">
        <x:f>MAX(0,G447*(1+EXP((LN(1+Assumptions!$C$60)-0.5*Assumptions!$C$61^2)+Assumptions!$C$61*((RAND()+RAND()+RAND()+RAND()+RAND()+RAND()+RAND()+RAND()+RAND()+RAND()+RAND()+RAND())-6))-1)+Liquidity_30Y!I13)</x:f>
        <x:v>1654483.3736715093</x:v>
      </x:c>
      <x:c r="I447" s="16" t="n">
        <x:f>MAX(0,H447*(1+EXP((LN(1+Assumptions!$C$60)-0.5*Assumptions!$C$61^2)+Assumptions!$C$61*((RAND()+RAND()+RAND()+RAND()+RAND()+RAND()+RAND()+RAND()+RAND()+RAND()+RAND()+RAND())-6))-1)+Liquidity_30Y!J13)</x:f>
        <x:v>1788478.114840087</x:v>
      </x:c>
      <x:c r="J447" s="16" t="n">
        <x:f>MAX(0,I447*(1+EXP((LN(1+Assumptions!$C$60)-0.5*Assumptions!$C$61^2)+Assumptions!$C$61*((RAND()+RAND()+RAND()+RAND()+RAND()+RAND()+RAND()+RAND()+RAND()+RAND()+RAND()+RAND())-6))-1)+Liquidity_30Y!K13)</x:f>
        <x:v>2171755.140764021</x:v>
      </x:c>
      <x:c r="K447" s="16" t="n">
        <x:f>MAX(0,J447*(1+EXP((LN(1+Assumptions!$C$60)-0.5*Assumptions!$C$61^2)+Assumptions!$C$61*((RAND()+RAND()+RAND()+RAND()+RAND()+RAND()+RAND()+RAND()+RAND()+RAND()+RAND()+RAND())-6))-1)+Liquidity_30Y!L13)</x:f>
        <x:v>2118995.253777493</x:v>
      </x:c>
      <x:c r="L447" s="16" t="n">
        <x:f>MAX(0,K447*(1+EXP((LN(1+Assumptions!$C$60)-0.5*Assumptions!$C$61^2)+Assumptions!$C$61*((RAND()+RAND()+RAND()+RAND()+RAND()+RAND()+RAND()+RAND()+RAND()+RAND()+RAND()+RAND())-6))-1)+Liquidity_30Y!M13)</x:f>
        <x:v>2243705.542747084</x:v>
      </x:c>
      <x:c r="M447" s="16" t="n">
        <x:f>MAX(0,L447*(1+EXP((LN(1+Assumptions!$C$60)-0.5*Assumptions!$C$61^2)+Assumptions!$C$61*((RAND()+RAND()+RAND()+RAND()+RAND()+RAND()+RAND()+RAND()+RAND()+RAND()+RAND()+RAND())-6))-1)+Liquidity_30Y!N13)</x:f>
        <x:v>2281685.737088861</x:v>
      </x:c>
      <x:c r="N447" s="16" t="n">
        <x:f>MAX(0,M447*(1+EXP((LN(1+Assumptions!$C$60)-0.5*Assumptions!$C$61^2)+Assumptions!$C$61*((RAND()+RAND()+RAND()+RAND()+RAND()+RAND()+RAND()+RAND()+RAND()+RAND()+RAND()+RAND())-6))-1)+Liquidity_30Y!O13)</x:f>
        <x:v>2504243.8899055044</x:v>
      </x:c>
      <x:c r="O447" s="16" t="n">
        <x:f>MAX(0,N447*(1+EXP((LN(1+Assumptions!$C$60)-0.5*Assumptions!$C$61^2)+Assumptions!$C$61*((RAND()+RAND()+RAND()+RAND()+RAND()+RAND()+RAND()+RAND()+RAND()+RAND()+RAND()+RAND())-6))-1)+Liquidity_30Y!P13)</x:f>
        <x:v>3094481.031246956</x:v>
      </x:c>
      <x:c r="P447" s="16" t="n">
        <x:f>MAX(0,O447*(1+EXP((LN(1+Assumptions!$C$60)-0.5*Assumptions!$C$61^2)+Assumptions!$C$61*((RAND()+RAND()+RAND()+RAND()+RAND()+RAND()+RAND()+RAND()+RAND()+RAND()+RAND()+RAND())-6))-1)+Liquidity_30Y!Q13)</x:f>
        <x:v>2871438.3094561184</x:v>
      </x:c>
      <x:c r="Q447" s="16" t="n">
        <x:f>MAX(0,P447*(1+EXP((LN(1+Assumptions!$C$60)-0.5*Assumptions!$C$61^2)+Assumptions!$C$61*((RAND()+RAND()+RAND()+RAND()+RAND()+RAND()+RAND()+RAND()+RAND()+RAND()+RAND()+RAND())-6))-1)+Liquidity_30Y!R13)</x:f>
        <x:v>2929651.305818571</x:v>
      </x:c>
      <x:c r="R447" s="16" t="n">
        <x:f>MAX(0,Q447*(1+EXP((LN(1+Assumptions!$C$60)-0.5*Assumptions!$C$61^2)+Assumptions!$C$61*((RAND()+RAND()+RAND()+RAND()+RAND()+RAND()+RAND()+RAND()+RAND()+RAND()+RAND()+RAND())-6))-1)+Liquidity_30Y!S13)</x:f>
        <x:v>2360831.2799118874</x:v>
      </x:c>
      <x:c r="S447" s="16" t="n">
        <x:f>MAX(0,R447*(1+EXP((LN(1+Assumptions!$C$60)-0.5*Assumptions!$C$61^2)+Assumptions!$C$61*((RAND()+RAND()+RAND()+RAND()+RAND()+RAND()+RAND()+RAND()+RAND()+RAND()+RAND()+RAND())-6))-1)+Liquidity_30Y!T13)</x:f>
        <x:v>2251685.619475219</x:v>
      </x:c>
      <x:c r="T447" s="16" t="n">
        <x:f>MAX(0,S447*(1+EXP((LN(1+Assumptions!$C$60)-0.5*Assumptions!$C$61^2)+Assumptions!$C$61*((RAND()+RAND()+RAND()+RAND()+RAND()+RAND()+RAND()+RAND()+RAND()+RAND()+RAND()+RAND())-6))-1)+Liquidity_30Y!U13)</x:f>
        <x:v>2012844.2301892554</x:v>
      </x:c>
      <x:c r="U447" s="16" t="n">
        <x:f>MAX(0,T447*(1+EXP((LN(1+Assumptions!$C$60)-0.5*Assumptions!$C$61^2)+Assumptions!$C$61*((RAND()+RAND()+RAND()+RAND()+RAND()+RAND()+RAND()+RAND()+RAND()+RAND()+RAND()+RAND())-6))-1)+Liquidity_30Y!V13)</x:f>
        <x:v>1944582.6772095594</x:v>
      </x:c>
      <x:c r="V447" s="16" t="n">
        <x:f>MAX(0,U447*(1+EXP((LN(1+Assumptions!$C$60)-0.5*Assumptions!$C$61^2)+Assumptions!$C$61*((RAND()+RAND()+RAND()+RAND()+RAND()+RAND()+RAND()+RAND()+RAND()+RAND()+RAND()+RAND())-6))-1)+Liquidity_30Y!W13)</x:f>
        <x:v>1756992.4385453956</x:v>
      </x:c>
      <x:c r="W447" s="16" t="n">
        <x:f>MAX(0,V447*(1+EXP((LN(1+Assumptions!$C$60)-0.5*Assumptions!$C$61^2)+Assumptions!$C$61*((RAND()+RAND()+RAND()+RAND()+RAND()+RAND()+RAND()+RAND()+RAND()+RAND()+RAND()+RAND())-6))-1)+Liquidity_30Y!X13)</x:f>
        <x:v>1549148.0038517457</x:v>
      </x:c>
      <x:c r="X447" s="16" t="n">
        <x:f>MAX(0,W447*(1+EXP((LN(1+Assumptions!$C$60)-0.5*Assumptions!$C$61^2)+Assumptions!$C$61*((RAND()+RAND()+RAND()+RAND()+RAND()+RAND()+RAND()+RAND()+RAND()+RAND()+RAND()+RAND())-6))-1)+Liquidity_30Y!Y13)</x:f>
        <x:v>1527719.7041424708</x:v>
      </x:c>
      <x:c r="Y447" s="16" t="n">
        <x:f>MAX(0,X447*(1+EXP((LN(1+Assumptions!$C$60)-0.5*Assumptions!$C$61^2)+Assumptions!$C$61*((RAND()+RAND()+RAND()+RAND()+RAND()+RAND()+RAND()+RAND()+RAND()+RAND()+RAND()+RAND())-6))-1)+Liquidity_30Y!Z13)</x:f>
        <x:v>1395103.5069164836</x:v>
      </x:c>
      <x:c r="Z447" s="16" t="n">
        <x:f>MAX(0,Y447*(1+EXP((LN(1+Assumptions!$C$60)-0.5*Assumptions!$C$61^2)+Assumptions!$C$61*((RAND()+RAND()+RAND()+RAND()+RAND()+RAND()+RAND()+RAND()+RAND()+RAND()+RAND()+RAND())-6))-1)+Liquidity_30Y!AA13)</x:f>
        <x:v>1173538.58635219</x:v>
      </x:c>
      <x:c r="AA447" s="16" t="n">
        <x:f>MAX(0,Z447*(1+EXP((LN(1+Assumptions!$C$60)-0.5*Assumptions!$C$61^2)+Assumptions!$C$61*((RAND()+RAND()+RAND()+RAND()+RAND()+RAND()+RAND()+RAND()+RAND()+RAND()+RAND()+RAND())-6))-1)+Liquidity_30Y!AB13)</x:f>
        <x:v>1190583.6764228432</x:v>
      </x:c>
      <x:c r="AB447" s="16" t="n">
        <x:f>MAX(0,AA447*(1+EXP((LN(1+Assumptions!$C$60)-0.5*Assumptions!$C$61^2)+Assumptions!$C$61*((RAND()+RAND()+RAND()+RAND()+RAND()+RAND()+RAND()+RAND()+RAND()+RAND()+RAND()+RAND())-6))-1)+Liquidity_30Y!AC13)</x:f>
        <x:v>1144100.1180745463</x:v>
      </x:c>
      <x:c r="AC447" s="16" t="n">
        <x:f>MAX(0,AB447*(1+EXP((LN(1+Assumptions!$C$60)-0.5*Assumptions!$C$61^2)+Assumptions!$C$61*((RAND()+RAND()+RAND()+RAND()+RAND()+RAND()+RAND()+RAND()+RAND()+RAND()+RAND()+RAND())-6))-1)+Liquidity_30Y!AD13)</x:f>
        <x:v>1230830.8300594166</x:v>
      </x:c>
      <x:c r="AD447" s="16" t="n">
        <x:f>MAX(0,AC447*(1+EXP((LN(1+Assumptions!$C$60)-0.5*Assumptions!$C$61^2)+Assumptions!$C$61*((RAND()+RAND()+RAND()+RAND()+RAND()+RAND()+RAND()+RAND()+RAND()+RAND()+RAND()+RAND())-6))-1)+Liquidity_30Y!AE13)</x:f>
        <x:v>1164821.769151675</x:v>
      </x:c>
      <x:c r="AE447" s="16" t="n">
        <x:f>MAX(0,AD447*(1+EXP((LN(1+Assumptions!$C$60)-0.5*Assumptions!$C$61^2)+Assumptions!$C$61*((RAND()+RAND()+RAND()+RAND()+RAND()+RAND()+RAND()+RAND()+RAND()+RAND()+RAND()+RAND())-6))-1)+Liquidity_30Y!AF13)</x:f>
        <x:v>1102282.9447565144</x:v>
      </x:c>
      <x:c r="AF447" s="16" t="n">
        <x:f>MAX(0,AE447*(1+EXP((LN(1+Assumptions!$C$60)-0.5*Assumptions!$C$61^2)+Assumptions!$C$61*((RAND()+RAND()+RAND()+RAND()+RAND()+RAND()+RAND()+RAND()+RAND()+RAND()+RAND()+RAND())-6))-1)+Liquidity_30Y!AG13)</x:f>
        <x:v>1119454.8253408114</x:v>
      </x:c>
    </x:row>
    <x:row r="448">
      <x:c r="A448" s="39">
        <x:v>444</x:v>
      </x:c>
      <x:c r="B448" s="16" t="n">
        <x:f>Liquidity_30Y!C14</x:f>
        <x:v>1029031.25</x:v>
      </x:c>
      <x:c r="C448" s="16" t="n">
        <x:f>MAX(0,B448*(1+EXP((LN(1+Assumptions!$C$60)-0.5*Assumptions!$C$61^2)+Assumptions!$C$61*((RAND()+RAND()+RAND()+RAND()+RAND()+RAND()+RAND()+RAND()+RAND()+RAND()+RAND()+RAND())-6))-1)+Liquidity_30Y!D13)</x:f>
        <x:v>948081.1225479352</x:v>
      </x:c>
      <x:c r="D448" s="16" t="n">
        <x:f>MAX(0,C448*(1+EXP((LN(1+Assumptions!$C$60)-0.5*Assumptions!$C$61^2)+Assumptions!$C$61*((RAND()+RAND()+RAND()+RAND()+RAND()+RAND()+RAND()+RAND()+RAND()+RAND()+RAND()+RAND())-6))-1)+Liquidity_30Y!E13)</x:f>
        <x:v>1110245.8517058892</x:v>
      </x:c>
      <x:c r="E448" s="16" t="n">
        <x:f>MAX(0,D448*(1+EXP((LN(1+Assumptions!$C$60)-0.5*Assumptions!$C$61^2)+Assumptions!$C$61*((RAND()+RAND()+RAND()+RAND()+RAND()+RAND()+RAND()+RAND()+RAND()+RAND()+RAND()+RAND())-6))-1)+Liquidity_30Y!F13)</x:f>
        <x:v>996706.1251240339</x:v>
      </x:c>
      <x:c r="F448" s="16" t="n">
        <x:f>MAX(0,E448*(1+EXP((LN(1+Assumptions!$C$60)-0.5*Assumptions!$C$61^2)+Assumptions!$C$61*((RAND()+RAND()+RAND()+RAND()+RAND()+RAND()+RAND()+RAND()+RAND()+RAND()+RAND()+RAND())-6))-1)+Liquidity_30Y!G13)</x:f>
        <x:v>1099802.5026125268</x:v>
      </x:c>
      <x:c r="G448" s="16" t="n">
        <x:f>MAX(0,F448*(1+EXP((LN(1+Assumptions!$C$60)-0.5*Assumptions!$C$61^2)+Assumptions!$C$61*((RAND()+RAND()+RAND()+RAND()+RAND()+RAND()+RAND()+RAND()+RAND()+RAND()+RAND()+RAND())-6))-1)+Liquidity_30Y!H13)</x:f>
        <x:v>776599.8591455446</x:v>
      </x:c>
      <x:c r="H448" s="16" t="n">
        <x:f>MAX(0,G448*(1+EXP((LN(1+Assumptions!$C$60)-0.5*Assumptions!$C$61^2)+Assumptions!$C$61*((RAND()+RAND()+RAND()+RAND()+RAND()+RAND()+RAND()+RAND()+RAND()+RAND()+RAND()+RAND())-6))-1)+Liquidity_30Y!I13)</x:f>
        <x:v>705665.5889612355</x:v>
      </x:c>
      <x:c r="I448" s="16" t="n">
        <x:f>MAX(0,H448*(1+EXP((LN(1+Assumptions!$C$60)-0.5*Assumptions!$C$61^2)+Assumptions!$C$61*((RAND()+RAND()+RAND()+RAND()+RAND()+RAND()+RAND()+RAND()+RAND()+RAND()+RAND()+RAND())-6))-1)+Liquidity_30Y!J13)</x:f>
        <x:v>824250.452236067</x:v>
      </x:c>
      <x:c r="J448" s="16" t="n">
        <x:f>MAX(0,I448*(1+EXP((LN(1+Assumptions!$C$60)-0.5*Assumptions!$C$61^2)+Assumptions!$C$61*((RAND()+RAND()+RAND()+RAND()+RAND()+RAND()+RAND()+RAND()+RAND()+RAND()+RAND()+RAND())-6))-1)+Liquidity_30Y!K13)</x:f>
        <x:v>897016.6731915182</x:v>
      </x:c>
      <x:c r="K448" s="16" t="n">
        <x:f>MAX(0,J448*(1+EXP((LN(1+Assumptions!$C$60)-0.5*Assumptions!$C$61^2)+Assumptions!$C$61*((RAND()+RAND()+RAND()+RAND()+RAND()+RAND()+RAND()+RAND()+RAND()+RAND()+RAND()+RAND())-6))-1)+Liquidity_30Y!L13)</x:f>
        <x:v>1128985.4111990847</x:v>
      </x:c>
      <x:c r="L448" s="16" t="n">
        <x:f>MAX(0,K448*(1+EXP((LN(1+Assumptions!$C$60)-0.5*Assumptions!$C$61^2)+Assumptions!$C$61*((RAND()+RAND()+RAND()+RAND()+RAND()+RAND()+RAND()+RAND()+RAND()+RAND()+RAND()+RAND())-6))-1)+Liquidity_30Y!M13)</x:f>
        <x:v>1193180.6459741346</x:v>
      </x:c>
      <x:c r="M448" s="16" t="n">
        <x:f>MAX(0,L448*(1+EXP((LN(1+Assumptions!$C$60)-0.5*Assumptions!$C$61^2)+Assumptions!$C$61*((RAND()+RAND()+RAND()+RAND()+RAND()+RAND()+RAND()+RAND()+RAND()+RAND()+RAND()+RAND())-6))-1)+Liquidity_30Y!N13)</x:f>
        <x:v>1218751.2419591153</x:v>
      </x:c>
      <x:c r="N448" s="16" t="n">
        <x:f>MAX(0,M448*(1+EXP((LN(1+Assumptions!$C$60)-0.5*Assumptions!$C$61^2)+Assumptions!$C$61*((RAND()+RAND()+RAND()+RAND()+RAND()+RAND()+RAND()+RAND()+RAND()+RAND()+RAND()+RAND())-6))-1)+Liquidity_30Y!O13)</x:f>
        <x:v>1291464.5343005753</x:v>
      </x:c>
      <x:c r="O448" s="16" t="n">
        <x:f>MAX(0,N448*(1+EXP((LN(1+Assumptions!$C$60)-0.5*Assumptions!$C$61^2)+Assumptions!$C$61*((RAND()+RAND()+RAND()+RAND()+RAND()+RAND()+RAND()+RAND()+RAND()+RAND()+RAND()+RAND())-6))-1)+Liquidity_30Y!P13)</x:f>
        <x:v>1210653.0220007803</x:v>
      </x:c>
      <x:c r="P448" s="16" t="n">
        <x:f>MAX(0,O448*(1+EXP((LN(1+Assumptions!$C$60)-0.5*Assumptions!$C$61^2)+Assumptions!$C$61*((RAND()+RAND()+RAND()+RAND()+RAND()+RAND()+RAND()+RAND()+RAND()+RAND()+RAND()+RAND())-6))-1)+Liquidity_30Y!Q13)</x:f>
        <x:v>1000283.0319140189</x:v>
      </x:c>
      <x:c r="Q448" s="16" t="n">
        <x:f>MAX(0,P448*(1+EXP((LN(1+Assumptions!$C$60)-0.5*Assumptions!$C$61^2)+Assumptions!$C$61*((RAND()+RAND()+RAND()+RAND()+RAND()+RAND()+RAND()+RAND()+RAND()+RAND()+RAND()+RAND())-6))-1)+Liquidity_30Y!R13)</x:f>
        <x:v>905255.9374440633</x:v>
      </x:c>
      <x:c r="R448" s="16" t="n">
        <x:f>MAX(0,Q448*(1+EXP((LN(1+Assumptions!$C$60)-0.5*Assumptions!$C$61^2)+Assumptions!$C$61*((RAND()+RAND()+RAND()+RAND()+RAND()+RAND()+RAND()+RAND()+RAND()+RAND()+RAND()+RAND())-6))-1)+Liquidity_30Y!S13)</x:f>
        <x:v>1086739.1148525872</x:v>
      </x:c>
      <x:c r="S448" s="16" t="n">
        <x:f>MAX(0,R448*(1+EXP((LN(1+Assumptions!$C$60)-0.5*Assumptions!$C$61^2)+Assumptions!$C$61*((RAND()+RAND()+RAND()+RAND()+RAND()+RAND()+RAND()+RAND()+RAND()+RAND()+RAND()+RAND())-6))-1)+Liquidity_30Y!T13)</x:f>
        <x:v>1037276.6367487903</x:v>
      </x:c>
      <x:c r="T448" s="16" t="n">
        <x:f>MAX(0,S448*(1+EXP((LN(1+Assumptions!$C$60)-0.5*Assumptions!$C$61^2)+Assumptions!$C$61*((RAND()+RAND()+RAND()+RAND()+RAND()+RAND()+RAND()+RAND()+RAND()+RAND()+RAND()+RAND())-6))-1)+Liquidity_30Y!U13)</x:f>
        <x:v>1016587.3839919015</x:v>
      </x:c>
      <x:c r="U448" s="16" t="n">
        <x:f>MAX(0,T448*(1+EXP((LN(1+Assumptions!$C$60)-0.5*Assumptions!$C$61^2)+Assumptions!$C$61*((RAND()+RAND()+RAND()+RAND()+RAND()+RAND()+RAND()+RAND()+RAND()+RAND()+RAND()+RAND())-6))-1)+Liquidity_30Y!V13)</x:f>
        <x:v>1022314.9989933403</x:v>
      </x:c>
      <x:c r="V448" s="16" t="n">
        <x:f>MAX(0,U448*(1+EXP((LN(1+Assumptions!$C$60)-0.5*Assumptions!$C$61^2)+Assumptions!$C$61*((RAND()+RAND()+RAND()+RAND()+RAND()+RAND()+RAND()+RAND()+RAND()+RAND()+RAND()+RAND())-6))-1)+Liquidity_30Y!W13)</x:f>
        <x:v>1052193.1222229763</x:v>
      </x:c>
      <x:c r="W448" s="16" t="n">
        <x:f>MAX(0,V448*(1+EXP((LN(1+Assumptions!$C$60)-0.5*Assumptions!$C$61^2)+Assumptions!$C$61*((RAND()+RAND()+RAND()+RAND()+RAND()+RAND()+RAND()+RAND()+RAND()+RAND()+RAND()+RAND())-6))-1)+Liquidity_30Y!X13)</x:f>
        <x:v>882826.7100440747</x:v>
      </x:c>
      <x:c r="X448" s="16" t="n">
        <x:f>MAX(0,W448*(1+EXP((LN(1+Assumptions!$C$60)-0.5*Assumptions!$C$61^2)+Assumptions!$C$61*((RAND()+RAND()+RAND()+RAND()+RAND()+RAND()+RAND()+RAND()+RAND()+RAND()+RAND()+RAND())-6))-1)+Liquidity_30Y!Y13)</x:f>
        <x:v>985041.0995594303</x:v>
      </x:c>
      <x:c r="Y448" s="16" t="n">
        <x:f>MAX(0,X448*(1+EXP((LN(1+Assumptions!$C$60)-0.5*Assumptions!$C$61^2)+Assumptions!$C$61*((RAND()+RAND()+RAND()+RAND()+RAND()+RAND()+RAND()+RAND()+RAND()+RAND()+RAND()+RAND())-6))-1)+Liquidity_30Y!Z13)</x:f>
        <x:v>1014180.8223372702</x:v>
      </x:c>
      <x:c r="Z448" s="16" t="n">
        <x:f>MAX(0,Y448*(1+EXP((LN(1+Assumptions!$C$60)-0.5*Assumptions!$C$61^2)+Assumptions!$C$61*((RAND()+RAND()+RAND()+RAND()+RAND()+RAND()+RAND()+RAND()+RAND()+RAND()+RAND()+RAND())-6))-1)+Liquidity_30Y!AA13)</x:f>
        <x:v>1105273.1017524875</x:v>
      </x:c>
      <x:c r="AA448" s="16" t="n">
        <x:f>MAX(0,Z448*(1+EXP((LN(1+Assumptions!$C$60)-0.5*Assumptions!$C$61^2)+Assumptions!$C$61*((RAND()+RAND()+RAND()+RAND()+RAND()+RAND()+RAND()+RAND()+RAND()+RAND()+RAND()+RAND())-6))-1)+Liquidity_30Y!AB13)</x:f>
        <x:v>1183561.3030283158</x:v>
      </x:c>
      <x:c r="AB448" s="16" t="n">
        <x:f>MAX(0,AA448*(1+EXP((LN(1+Assumptions!$C$60)-0.5*Assumptions!$C$61^2)+Assumptions!$C$61*((RAND()+RAND()+RAND()+RAND()+RAND()+RAND()+RAND()+RAND()+RAND()+RAND()+RAND()+RAND())-6))-1)+Liquidity_30Y!AC13)</x:f>
        <x:v>1161884.6419851189</x:v>
      </x:c>
      <x:c r="AC448" s="16" t="n">
        <x:f>MAX(0,AB448*(1+EXP((LN(1+Assumptions!$C$60)-0.5*Assumptions!$C$61^2)+Assumptions!$C$61*((RAND()+RAND()+RAND()+RAND()+RAND()+RAND()+RAND()+RAND()+RAND()+RAND()+RAND()+RAND())-6))-1)+Liquidity_30Y!AD13)</x:f>
        <x:v>1438130.2450392563</x:v>
      </x:c>
      <x:c r="AD448" s="16" t="n">
        <x:f>MAX(0,AC448*(1+EXP((LN(1+Assumptions!$C$60)-0.5*Assumptions!$C$61^2)+Assumptions!$C$61*((RAND()+RAND()+RAND()+RAND()+RAND()+RAND()+RAND()+RAND()+RAND()+RAND()+RAND()+RAND())-6))-1)+Liquidity_30Y!AE13)</x:f>
        <x:v>1800218.0939403595</x:v>
      </x:c>
      <x:c r="AE448" s="16" t="n">
        <x:f>MAX(0,AD448*(1+EXP((LN(1+Assumptions!$C$60)-0.5*Assumptions!$C$61^2)+Assumptions!$C$61*((RAND()+RAND()+RAND()+RAND()+RAND()+RAND()+RAND()+RAND()+RAND()+RAND()+RAND()+RAND())-6))-1)+Liquidity_30Y!AF13)</x:f>
        <x:v>2107068.1005620696</x:v>
      </x:c>
      <x:c r="AF448" s="16" t="n">
        <x:f>MAX(0,AE448*(1+EXP((LN(1+Assumptions!$C$60)-0.5*Assumptions!$C$61^2)+Assumptions!$C$61*((RAND()+RAND()+RAND()+RAND()+RAND()+RAND()+RAND()+RAND()+RAND()+RAND()+RAND()+RAND())-6))-1)+Liquidity_30Y!AG13)</x:f>
        <x:v>1881257.5241904024</x:v>
      </x:c>
    </x:row>
    <x:row r="449">
      <x:c r="A449" s="39">
        <x:v>445</x:v>
      </x:c>
      <x:c r="B449" s="16" t="n">
        <x:f>Liquidity_30Y!C14</x:f>
        <x:v>1029031.25</x:v>
      </x:c>
      <x:c r="C449" s="16" t="n">
        <x:f>MAX(0,B449*(1+EXP((LN(1+Assumptions!$C$60)-0.5*Assumptions!$C$61^2)+Assumptions!$C$61*((RAND()+RAND()+RAND()+RAND()+RAND()+RAND()+RAND()+RAND()+RAND()+RAND()+RAND()+RAND())-6))-1)+Liquidity_30Y!D13)</x:f>
        <x:v>1531331.4947004453</x:v>
      </x:c>
      <x:c r="D449" s="16" t="n">
        <x:f>MAX(0,C449*(1+EXP((LN(1+Assumptions!$C$60)-0.5*Assumptions!$C$61^2)+Assumptions!$C$61*((RAND()+RAND()+RAND()+RAND()+RAND()+RAND()+RAND()+RAND()+RAND()+RAND()+RAND()+RAND())-6))-1)+Liquidity_30Y!E13)</x:f>
        <x:v>2047551.0414048804</x:v>
      </x:c>
      <x:c r="E449" s="16" t="n">
        <x:f>MAX(0,D449*(1+EXP((LN(1+Assumptions!$C$60)-0.5*Assumptions!$C$61^2)+Assumptions!$C$61*((RAND()+RAND()+RAND()+RAND()+RAND()+RAND()+RAND()+RAND()+RAND()+RAND()+RAND()+RAND())-6))-1)+Liquidity_30Y!F13)</x:f>
        <x:v>2741240.9734048727</x:v>
      </x:c>
      <x:c r="F449" s="16" t="n">
        <x:f>MAX(0,E449*(1+EXP((LN(1+Assumptions!$C$60)-0.5*Assumptions!$C$61^2)+Assumptions!$C$61*((RAND()+RAND()+RAND()+RAND()+RAND()+RAND()+RAND()+RAND()+RAND()+RAND()+RAND()+RAND())-6))-1)+Liquidity_30Y!G13)</x:f>
        <x:v>3050883.1824781485</x:v>
      </x:c>
      <x:c r="G449" s="16" t="n">
        <x:f>MAX(0,F449*(1+EXP((LN(1+Assumptions!$C$60)-0.5*Assumptions!$C$61^2)+Assumptions!$C$61*((RAND()+RAND()+RAND()+RAND()+RAND()+RAND()+RAND()+RAND()+RAND()+RAND()+RAND()+RAND())-6))-1)+Liquidity_30Y!H13)</x:f>
        <x:v>3592266.086825064</x:v>
      </x:c>
      <x:c r="H449" s="16" t="n">
        <x:f>MAX(0,G449*(1+EXP((LN(1+Assumptions!$C$60)-0.5*Assumptions!$C$61^2)+Assumptions!$C$61*((RAND()+RAND()+RAND()+RAND()+RAND()+RAND()+RAND()+RAND()+RAND()+RAND()+RAND()+RAND())-6))-1)+Liquidity_30Y!I13)</x:f>
        <x:v>3220919.131451275</x:v>
      </x:c>
      <x:c r="I449" s="16" t="n">
        <x:f>MAX(0,H449*(1+EXP((LN(1+Assumptions!$C$60)-0.5*Assumptions!$C$61^2)+Assumptions!$C$61*((RAND()+RAND()+RAND()+RAND()+RAND()+RAND()+RAND()+RAND()+RAND()+RAND()+RAND()+RAND())-6))-1)+Liquidity_30Y!J13)</x:f>
        <x:v>3373500.548071526</x:v>
      </x:c>
      <x:c r="J449" s="16" t="n">
        <x:f>MAX(0,I449*(1+EXP((LN(1+Assumptions!$C$60)-0.5*Assumptions!$C$61^2)+Assumptions!$C$61*((RAND()+RAND()+RAND()+RAND()+RAND()+RAND()+RAND()+RAND()+RAND()+RAND()+RAND()+RAND())-6))-1)+Liquidity_30Y!K13)</x:f>
        <x:v>2506259.3947320413</x:v>
      </x:c>
      <x:c r="K449" s="16" t="n">
        <x:f>MAX(0,J449*(1+EXP((LN(1+Assumptions!$C$60)-0.5*Assumptions!$C$61^2)+Assumptions!$C$61*((RAND()+RAND()+RAND()+RAND()+RAND()+RAND()+RAND()+RAND()+RAND()+RAND()+RAND()+RAND())-6))-1)+Liquidity_30Y!L13)</x:f>
        <x:v>2906364.916397781</x:v>
      </x:c>
      <x:c r="L449" s="16" t="n">
        <x:f>MAX(0,K449*(1+EXP((LN(1+Assumptions!$C$60)-0.5*Assumptions!$C$61^2)+Assumptions!$C$61*((RAND()+RAND()+RAND()+RAND()+RAND()+RAND()+RAND()+RAND()+RAND()+RAND()+RAND()+RAND())-6))-1)+Liquidity_30Y!M13)</x:f>
        <x:v>3169470.5887894426</x:v>
      </x:c>
      <x:c r="M449" s="16" t="n">
        <x:f>MAX(0,L449*(1+EXP((LN(1+Assumptions!$C$60)-0.5*Assumptions!$C$61^2)+Assumptions!$C$61*((RAND()+RAND()+RAND()+RAND()+RAND()+RAND()+RAND()+RAND()+RAND()+RAND()+RAND()+RAND())-6))-1)+Liquidity_30Y!N13)</x:f>
        <x:v>3436499.852071489</x:v>
      </x:c>
      <x:c r="N449" s="16" t="n">
        <x:f>MAX(0,M449*(1+EXP((LN(1+Assumptions!$C$60)-0.5*Assumptions!$C$61^2)+Assumptions!$C$61*((RAND()+RAND()+RAND()+RAND()+RAND()+RAND()+RAND()+RAND()+RAND()+RAND()+RAND()+RAND())-6))-1)+Liquidity_30Y!O13)</x:f>
        <x:v>3084138.7626176295</x:v>
      </x:c>
      <x:c r="O449" s="16" t="n">
        <x:f>MAX(0,N449*(1+EXP((LN(1+Assumptions!$C$60)-0.5*Assumptions!$C$61^2)+Assumptions!$C$61*((RAND()+RAND()+RAND()+RAND()+RAND()+RAND()+RAND()+RAND()+RAND()+RAND()+RAND()+RAND())-6))-1)+Liquidity_30Y!P13)</x:f>
        <x:v>3845724.575874625</x:v>
      </x:c>
      <x:c r="P449" s="16" t="n">
        <x:f>MAX(0,O449*(1+EXP((LN(1+Assumptions!$C$60)-0.5*Assumptions!$C$61^2)+Assumptions!$C$61*((RAND()+RAND()+RAND()+RAND()+RAND()+RAND()+RAND()+RAND()+RAND()+RAND()+RAND()+RAND())-6))-1)+Liquidity_30Y!Q13)</x:f>
        <x:v>3557128.5230408614</x:v>
      </x:c>
      <x:c r="Q449" s="16" t="n">
        <x:f>MAX(0,P449*(1+EXP((LN(1+Assumptions!$C$60)-0.5*Assumptions!$C$61^2)+Assumptions!$C$61*((RAND()+RAND()+RAND()+RAND()+RAND()+RAND()+RAND()+RAND()+RAND()+RAND()+RAND()+RAND())-6))-1)+Liquidity_30Y!R13)</x:f>
        <x:v>5276156.65002851</x:v>
      </x:c>
      <x:c r="R449" s="16" t="n">
        <x:f>MAX(0,Q449*(1+EXP((LN(1+Assumptions!$C$60)-0.5*Assumptions!$C$61^2)+Assumptions!$C$61*((RAND()+RAND()+RAND()+RAND()+RAND()+RAND()+RAND()+RAND()+RAND()+RAND()+RAND()+RAND())-6))-1)+Liquidity_30Y!S13)</x:f>
        <x:v>5554485.742625686</x:v>
      </x:c>
      <x:c r="S449" s="16" t="n">
        <x:f>MAX(0,R449*(1+EXP((LN(1+Assumptions!$C$60)-0.5*Assumptions!$C$61^2)+Assumptions!$C$61*((RAND()+RAND()+RAND()+RAND()+RAND()+RAND()+RAND()+RAND()+RAND()+RAND()+RAND()+RAND())-6))-1)+Liquidity_30Y!T13)</x:f>
        <x:v>6555212.07949553</x:v>
      </x:c>
      <x:c r="T449" s="16" t="n">
        <x:f>MAX(0,S449*(1+EXP((LN(1+Assumptions!$C$60)-0.5*Assumptions!$C$61^2)+Assumptions!$C$61*((RAND()+RAND()+RAND()+RAND()+RAND()+RAND()+RAND()+RAND()+RAND()+RAND()+RAND()+RAND())-6))-1)+Liquidity_30Y!U13)</x:f>
        <x:v>6295147.533545577</x:v>
      </x:c>
      <x:c r="U449" s="16" t="n">
        <x:f>MAX(0,T449*(1+EXP((LN(1+Assumptions!$C$60)-0.5*Assumptions!$C$61^2)+Assumptions!$C$61*((RAND()+RAND()+RAND()+RAND()+RAND()+RAND()+RAND()+RAND()+RAND()+RAND()+RAND()+RAND())-6))-1)+Liquidity_30Y!V13)</x:f>
        <x:v>6337091.106065021</x:v>
      </x:c>
      <x:c r="V449" s="16" t="n">
        <x:f>MAX(0,U449*(1+EXP((LN(1+Assumptions!$C$60)-0.5*Assumptions!$C$61^2)+Assumptions!$C$61*((RAND()+RAND()+RAND()+RAND()+RAND()+RAND()+RAND()+RAND()+RAND()+RAND()+RAND()+RAND())-6))-1)+Liquidity_30Y!W13)</x:f>
        <x:v>7062521.789960917</x:v>
      </x:c>
      <x:c r="W449" s="16" t="n">
        <x:f>MAX(0,V449*(1+EXP((LN(1+Assumptions!$C$60)-0.5*Assumptions!$C$61^2)+Assumptions!$C$61*((RAND()+RAND()+RAND()+RAND()+RAND()+RAND()+RAND()+RAND()+RAND()+RAND()+RAND()+RAND())-6))-1)+Liquidity_30Y!X13)</x:f>
        <x:v>8273360.266952347</x:v>
      </x:c>
      <x:c r="X449" s="16" t="n">
        <x:f>MAX(0,W449*(1+EXP((LN(1+Assumptions!$C$60)-0.5*Assumptions!$C$61^2)+Assumptions!$C$61*((RAND()+RAND()+RAND()+RAND()+RAND()+RAND()+RAND()+RAND()+RAND()+RAND()+RAND()+RAND())-6))-1)+Liquidity_30Y!Y13)</x:f>
        <x:v>7295827.178898894</x:v>
      </x:c>
      <x:c r="Y449" s="16" t="n">
        <x:f>MAX(0,X449*(1+EXP((LN(1+Assumptions!$C$60)-0.5*Assumptions!$C$61^2)+Assumptions!$C$61*((RAND()+RAND()+RAND()+RAND()+RAND()+RAND()+RAND()+RAND()+RAND()+RAND()+RAND()+RAND())-6))-1)+Liquidity_30Y!Z13)</x:f>
        <x:v>8900024.167554358</x:v>
      </x:c>
      <x:c r="Z449" s="16" t="n">
        <x:f>MAX(0,Y449*(1+EXP((LN(1+Assumptions!$C$60)-0.5*Assumptions!$C$61^2)+Assumptions!$C$61*((RAND()+RAND()+RAND()+RAND()+RAND()+RAND()+RAND()+RAND()+RAND()+RAND()+RAND()+RAND())-6))-1)+Liquidity_30Y!AA13)</x:f>
        <x:v>11614923.817339681</x:v>
      </x:c>
      <x:c r="AA449" s="16" t="n">
        <x:f>MAX(0,Z449*(1+EXP((LN(1+Assumptions!$C$60)-0.5*Assumptions!$C$61^2)+Assumptions!$C$61*((RAND()+RAND()+RAND()+RAND()+RAND()+RAND()+RAND()+RAND()+RAND()+RAND()+RAND()+RAND())-6))-1)+Liquidity_30Y!AB13)</x:f>
        <x:v>11600531.372128477</x:v>
      </x:c>
      <x:c r="AB449" s="16" t="n">
        <x:f>MAX(0,AA449*(1+EXP((LN(1+Assumptions!$C$60)-0.5*Assumptions!$C$61^2)+Assumptions!$C$61*((RAND()+RAND()+RAND()+RAND()+RAND()+RAND()+RAND()+RAND()+RAND()+RAND()+RAND()+RAND())-6))-1)+Liquidity_30Y!AC13)</x:f>
        <x:v>10449811.189488329</x:v>
      </x:c>
      <x:c r="AC449" s="16" t="n">
        <x:f>MAX(0,AB449*(1+EXP((LN(1+Assumptions!$C$60)-0.5*Assumptions!$C$61^2)+Assumptions!$C$61*((RAND()+RAND()+RAND()+RAND()+RAND()+RAND()+RAND()+RAND()+RAND()+RAND()+RAND()+RAND())-6))-1)+Liquidity_30Y!AD13)</x:f>
        <x:v>11714961.292386048</x:v>
      </x:c>
      <x:c r="AD449" s="16" t="n">
        <x:f>MAX(0,AC449*(1+EXP((LN(1+Assumptions!$C$60)-0.5*Assumptions!$C$61^2)+Assumptions!$C$61*((RAND()+RAND()+RAND()+RAND()+RAND()+RAND()+RAND()+RAND()+RAND()+RAND()+RAND()+RAND())-6))-1)+Liquidity_30Y!AE13)</x:f>
        <x:v>13662751.400831848</x:v>
      </x:c>
      <x:c r="AE449" s="16" t="n">
        <x:f>MAX(0,AD449*(1+EXP((LN(1+Assumptions!$C$60)-0.5*Assumptions!$C$61^2)+Assumptions!$C$61*((RAND()+RAND()+RAND()+RAND()+RAND()+RAND()+RAND()+RAND()+RAND()+RAND()+RAND()+RAND())-6))-1)+Liquidity_30Y!AF13)</x:f>
        <x:v>12556047.33713506</x:v>
      </x:c>
      <x:c r="AF449" s="16" t="n">
        <x:f>MAX(0,AE449*(1+EXP((LN(1+Assumptions!$C$60)-0.5*Assumptions!$C$61^2)+Assumptions!$C$61*((RAND()+RAND()+RAND()+RAND()+RAND()+RAND()+RAND()+RAND()+RAND()+RAND()+RAND()+RAND())-6))-1)+Liquidity_30Y!AG13)</x:f>
        <x:v>10812519.726371402</x:v>
      </x:c>
    </x:row>
    <x:row r="450">
      <x:c r="A450" s="39">
        <x:v>446</x:v>
      </x:c>
      <x:c r="B450" s="16" t="n">
        <x:f>Liquidity_30Y!C14</x:f>
        <x:v>1029031.25</x:v>
      </x:c>
      <x:c r="C450" s="16" t="n">
        <x:f>MAX(0,B450*(1+EXP((LN(1+Assumptions!$C$60)-0.5*Assumptions!$C$61^2)+Assumptions!$C$61*((RAND()+RAND()+RAND()+RAND()+RAND()+RAND()+RAND()+RAND()+RAND()+RAND()+RAND()+RAND())-6))-1)+Liquidity_30Y!D13)</x:f>
        <x:v>1017706.0360849793</x:v>
      </x:c>
      <x:c r="D450" s="16" t="n">
        <x:f>MAX(0,C450*(1+EXP((LN(1+Assumptions!$C$60)-0.5*Assumptions!$C$61^2)+Assumptions!$C$61*((RAND()+RAND()+RAND()+RAND()+RAND()+RAND()+RAND()+RAND()+RAND()+RAND()+RAND()+RAND())-6))-1)+Liquidity_30Y!E13)</x:f>
        <x:v>1069286.325023498</x:v>
      </x:c>
      <x:c r="E450" s="16" t="n">
        <x:f>MAX(0,D450*(1+EXP((LN(1+Assumptions!$C$60)-0.5*Assumptions!$C$61^2)+Assumptions!$C$61*((RAND()+RAND()+RAND()+RAND()+RAND()+RAND()+RAND()+RAND()+RAND()+RAND()+RAND()+RAND())-6))-1)+Liquidity_30Y!F13)</x:f>
        <x:v>1314999.3306058592</x:v>
      </x:c>
      <x:c r="F450" s="16" t="n">
        <x:f>MAX(0,E450*(1+EXP((LN(1+Assumptions!$C$60)-0.5*Assumptions!$C$61^2)+Assumptions!$C$61*((RAND()+RAND()+RAND()+RAND()+RAND()+RAND()+RAND()+RAND()+RAND()+RAND()+RAND()+RAND())-6))-1)+Liquidity_30Y!G13)</x:f>
        <x:v>1184000.0962668736</x:v>
      </x:c>
      <x:c r="G450" s="16" t="n">
        <x:f>MAX(0,F450*(1+EXP((LN(1+Assumptions!$C$60)-0.5*Assumptions!$C$61^2)+Assumptions!$C$61*((RAND()+RAND()+RAND()+RAND()+RAND()+RAND()+RAND()+RAND()+RAND()+RAND()+RAND()+RAND())-6))-1)+Liquidity_30Y!H13)</x:f>
        <x:v>1176295.8216198573</x:v>
      </x:c>
      <x:c r="H450" s="16" t="n">
        <x:f>MAX(0,G450*(1+EXP((LN(1+Assumptions!$C$60)-0.5*Assumptions!$C$61^2)+Assumptions!$C$61*((RAND()+RAND()+RAND()+RAND()+RAND()+RAND()+RAND()+RAND()+RAND()+RAND()+RAND()+RAND())-6))-1)+Liquidity_30Y!I13)</x:f>
        <x:v>1017540.8478039713</x:v>
      </x:c>
      <x:c r="I450" s="16" t="n">
        <x:f>MAX(0,H450*(1+EXP((LN(1+Assumptions!$C$60)-0.5*Assumptions!$C$61^2)+Assumptions!$C$61*((RAND()+RAND()+RAND()+RAND()+RAND()+RAND()+RAND()+RAND()+RAND()+RAND()+RAND()+RAND())-6))-1)+Liquidity_30Y!J13)</x:f>
        <x:v>1223654.181322508</x:v>
      </x:c>
      <x:c r="J450" s="16" t="n">
        <x:f>MAX(0,I450*(1+EXP((LN(1+Assumptions!$C$60)-0.5*Assumptions!$C$61^2)+Assumptions!$C$61*((RAND()+RAND()+RAND()+RAND()+RAND()+RAND()+RAND()+RAND()+RAND()+RAND()+RAND()+RAND())-6))-1)+Liquidity_30Y!K13)</x:f>
        <x:v>1283874.8531746138</x:v>
      </x:c>
      <x:c r="K450" s="16" t="n">
        <x:f>MAX(0,J450*(1+EXP((LN(1+Assumptions!$C$60)-0.5*Assumptions!$C$61^2)+Assumptions!$C$61*((RAND()+RAND()+RAND()+RAND()+RAND()+RAND()+RAND()+RAND()+RAND()+RAND()+RAND()+RAND())-6))-1)+Liquidity_30Y!L13)</x:f>
        <x:v>1348884.332796795</x:v>
      </x:c>
      <x:c r="L450" s="16" t="n">
        <x:f>MAX(0,K450*(1+EXP((LN(1+Assumptions!$C$60)-0.5*Assumptions!$C$61^2)+Assumptions!$C$61*((RAND()+RAND()+RAND()+RAND()+RAND()+RAND()+RAND()+RAND()+RAND()+RAND()+RAND()+RAND())-6))-1)+Liquidity_30Y!M13)</x:f>
        <x:v>1273396.654125187</x:v>
      </x:c>
      <x:c r="M450" s="16" t="n">
        <x:f>MAX(0,L450*(1+EXP((LN(1+Assumptions!$C$60)-0.5*Assumptions!$C$61^2)+Assumptions!$C$61*((RAND()+RAND()+RAND()+RAND()+RAND()+RAND()+RAND()+RAND()+RAND()+RAND()+RAND()+RAND())-6))-1)+Liquidity_30Y!N13)</x:f>
        <x:v>1472774.9427358932</x:v>
      </x:c>
      <x:c r="N450" s="16" t="n">
        <x:f>MAX(0,M450*(1+EXP((LN(1+Assumptions!$C$60)-0.5*Assumptions!$C$61^2)+Assumptions!$C$61*((RAND()+RAND()+RAND()+RAND()+RAND()+RAND()+RAND()+RAND()+RAND()+RAND()+RAND()+RAND())-6))-1)+Liquidity_30Y!O13)</x:f>
        <x:v>1164506.7317767248</x:v>
      </x:c>
      <x:c r="O450" s="16" t="n">
        <x:f>MAX(0,N450*(1+EXP((LN(1+Assumptions!$C$60)-0.5*Assumptions!$C$61^2)+Assumptions!$C$61*((RAND()+RAND()+RAND()+RAND()+RAND()+RAND()+RAND()+RAND()+RAND()+RAND()+RAND()+RAND())-6))-1)+Liquidity_30Y!P13)</x:f>
        <x:v>1364626.690892475</x:v>
      </x:c>
      <x:c r="P450" s="16" t="n">
        <x:f>MAX(0,O450*(1+EXP((LN(1+Assumptions!$C$60)-0.5*Assumptions!$C$61^2)+Assumptions!$C$61*((RAND()+RAND()+RAND()+RAND()+RAND()+RAND()+RAND()+RAND()+RAND()+RAND()+RAND()+RAND())-6))-1)+Liquidity_30Y!Q13)</x:f>
        <x:v>1415664.4475149934</x:v>
      </x:c>
      <x:c r="Q450" s="16" t="n">
        <x:f>MAX(0,P450*(1+EXP((LN(1+Assumptions!$C$60)-0.5*Assumptions!$C$61^2)+Assumptions!$C$61*((RAND()+RAND()+RAND()+RAND()+RAND()+RAND()+RAND()+RAND()+RAND()+RAND()+RAND()+RAND())-6))-1)+Liquidity_30Y!R13)</x:f>
        <x:v>1155132.3797662887</x:v>
      </x:c>
      <x:c r="R450" s="16" t="n">
        <x:f>MAX(0,Q450*(1+EXP((LN(1+Assumptions!$C$60)-0.5*Assumptions!$C$61^2)+Assumptions!$C$61*((RAND()+RAND()+RAND()+RAND()+RAND()+RAND()+RAND()+RAND()+RAND()+RAND()+RAND()+RAND())-6))-1)+Liquidity_30Y!S13)</x:f>
        <x:v>1356298.6206987137</x:v>
      </x:c>
      <x:c r="S450" s="16" t="n">
        <x:f>MAX(0,R450*(1+EXP((LN(1+Assumptions!$C$60)-0.5*Assumptions!$C$61^2)+Assumptions!$C$61*((RAND()+RAND()+RAND()+RAND()+RAND()+RAND()+RAND()+RAND()+RAND()+RAND()+RAND()+RAND())-6))-1)+Liquidity_30Y!T13)</x:f>
        <x:v>1265004.5220267768</x:v>
      </x:c>
      <x:c r="T450" s="16" t="n">
        <x:f>MAX(0,S450*(1+EXP((LN(1+Assumptions!$C$60)-0.5*Assumptions!$C$61^2)+Assumptions!$C$61*((RAND()+RAND()+RAND()+RAND()+RAND()+RAND()+RAND()+RAND()+RAND()+RAND()+RAND()+RAND())-6))-1)+Liquidity_30Y!U13)</x:f>
        <x:v>1012950.6677511444</x:v>
      </x:c>
      <x:c r="U450" s="16" t="n">
        <x:f>MAX(0,T450*(1+EXP((LN(1+Assumptions!$C$60)-0.5*Assumptions!$C$61^2)+Assumptions!$C$61*((RAND()+RAND()+RAND()+RAND()+RAND()+RAND()+RAND()+RAND()+RAND()+RAND()+RAND()+RAND())-6))-1)+Liquidity_30Y!V13)</x:f>
        <x:v>1282894.903938053</x:v>
      </x:c>
      <x:c r="V450" s="16" t="n">
        <x:f>MAX(0,U450*(1+EXP((LN(1+Assumptions!$C$60)-0.5*Assumptions!$C$61^2)+Assumptions!$C$61*((RAND()+RAND()+RAND()+RAND()+RAND()+RAND()+RAND()+RAND()+RAND()+RAND()+RAND()+RAND())-6))-1)+Liquidity_30Y!W13)</x:f>
        <x:v>2038407.4928192142</x:v>
      </x:c>
      <x:c r="W450" s="16" t="n">
        <x:f>MAX(0,V450*(1+EXP((LN(1+Assumptions!$C$60)-0.5*Assumptions!$C$61^2)+Assumptions!$C$61*((RAND()+RAND()+RAND()+RAND()+RAND()+RAND()+RAND()+RAND()+RAND()+RAND()+RAND()+RAND())-6))-1)+Liquidity_30Y!X13)</x:f>
        <x:v>2024214.1507305463</x:v>
      </x:c>
      <x:c r="X450" s="16" t="n">
        <x:f>MAX(0,W450*(1+EXP((LN(1+Assumptions!$C$60)-0.5*Assumptions!$C$61^2)+Assumptions!$C$61*((RAND()+RAND()+RAND()+RAND()+RAND()+RAND()+RAND()+RAND()+RAND()+RAND()+RAND()+RAND())-6))-1)+Liquidity_30Y!Y13)</x:f>
        <x:v>2126603.1984170834</x:v>
      </x:c>
      <x:c r="Y450" s="16" t="n">
        <x:f>MAX(0,X450*(1+EXP((LN(1+Assumptions!$C$60)-0.5*Assumptions!$C$61^2)+Assumptions!$C$61*((RAND()+RAND()+RAND()+RAND()+RAND()+RAND()+RAND()+RAND()+RAND()+RAND()+RAND()+RAND())-6))-1)+Liquidity_30Y!Z13)</x:f>
        <x:v>2624502.3488022047</x:v>
      </x:c>
      <x:c r="Z450" s="16" t="n">
        <x:f>MAX(0,Y450*(1+EXP((LN(1+Assumptions!$C$60)-0.5*Assumptions!$C$61^2)+Assumptions!$C$61*((RAND()+RAND()+RAND()+RAND()+RAND()+RAND()+RAND()+RAND()+RAND()+RAND()+RAND()+RAND())-6))-1)+Liquidity_30Y!AA13)</x:f>
        <x:v>2354062.754796221</x:v>
      </x:c>
      <x:c r="AA450" s="16" t="n">
        <x:f>MAX(0,Z450*(1+EXP((LN(1+Assumptions!$C$60)-0.5*Assumptions!$C$61^2)+Assumptions!$C$61*((RAND()+RAND()+RAND()+RAND()+RAND()+RAND()+RAND()+RAND()+RAND()+RAND()+RAND()+RAND())-6))-1)+Liquidity_30Y!AB13)</x:f>
        <x:v>2413105.22351871</x:v>
      </x:c>
      <x:c r="AB450" s="16" t="n">
        <x:f>MAX(0,AA450*(1+EXP((LN(1+Assumptions!$C$60)-0.5*Assumptions!$C$61^2)+Assumptions!$C$61*((RAND()+RAND()+RAND()+RAND()+RAND()+RAND()+RAND()+RAND()+RAND()+RAND()+RAND()+RAND())-6))-1)+Liquidity_30Y!AC13)</x:f>
        <x:v>2233733.4473023014</x:v>
      </x:c>
      <x:c r="AC450" s="16" t="n">
        <x:f>MAX(0,AB450*(1+EXP((LN(1+Assumptions!$C$60)-0.5*Assumptions!$C$61^2)+Assumptions!$C$61*((RAND()+RAND()+RAND()+RAND()+RAND()+RAND()+RAND()+RAND()+RAND()+RAND()+RAND()+RAND())-6))-1)+Liquidity_30Y!AD13)</x:f>
        <x:v>2411703.8254322135</x:v>
      </x:c>
      <x:c r="AD450" s="16" t="n">
        <x:f>MAX(0,AC450*(1+EXP((LN(1+Assumptions!$C$60)-0.5*Assumptions!$C$61^2)+Assumptions!$C$61*((RAND()+RAND()+RAND()+RAND()+RAND()+RAND()+RAND()+RAND()+RAND()+RAND()+RAND()+RAND())-6))-1)+Liquidity_30Y!AE13)</x:f>
        <x:v>2849200.0000654</x:v>
      </x:c>
      <x:c r="AE450" s="16" t="n">
        <x:f>MAX(0,AD450*(1+EXP((LN(1+Assumptions!$C$60)-0.5*Assumptions!$C$61^2)+Assumptions!$C$61*((RAND()+RAND()+RAND()+RAND()+RAND()+RAND()+RAND()+RAND()+RAND()+RAND()+RAND()+RAND())-6))-1)+Liquidity_30Y!AF13)</x:f>
        <x:v>3017077.5633955994</x:v>
      </x:c>
      <x:c r="AF450" s="16" t="n">
        <x:f>MAX(0,AE450*(1+EXP((LN(1+Assumptions!$C$60)-0.5*Assumptions!$C$61^2)+Assumptions!$C$61*((RAND()+RAND()+RAND()+RAND()+RAND()+RAND()+RAND()+RAND()+RAND()+RAND()+RAND()+RAND())-6))-1)+Liquidity_30Y!AG13)</x:f>
        <x:v>2763346.4519931357</x:v>
      </x:c>
    </x:row>
    <x:row r="451">
      <x:c r="A451" s="39">
        <x:v>447</x:v>
      </x:c>
      <x:c r="B451" s="16" t="n">
        <x:f>Liquidity_30Y!C14</x:f>
        <x:v>1029031.25</x:v>
      </x:c>
      <x:c r="C451" s="16" t="n">
        <x:f>MAX(0,B451*(1+EXP((LN(1+Assumptions!$C$60)-0.5*Assumptions!$C$61^2)+Assumptions!$C$61*((RAND()+RAND()+RAND()+RAND()+RAND()+RAND()+RAND()+RAND()+RAND()+RAND()+RAND()+RAND())-6))-1)+Liquidity_30Y!D13)</x:f>
        <x:v>1145599.6712908596</x:v>
      </x:c>
      <x:c r="D451" s="16" t="n">
        <x:f>MAX(0,C451*(1+EXP((LN(1+Assumptions!$C$60)-0.5*Assumptions!$C$61^2)+Assumptions!$C$61*((RAND()+RAND()+RAND()+RAND()+RAND()+RAND()+RAND()+RAND()+RAND()+RAND()+RAND()+RAND())-6))-1)+Liquidity_30Y!E13)</x:f>
        <x:v>1236724.2856959575</x:v>
      </x:c>
      <x:c r="E451" s="16" t="n">
        <x:f>MAX(0,D451*(1+EXP((LN(1+Assumptions!$C$60)-0.5*Assumptions!$C$61^2)+Assumptions!$C$61*((RAND()+RAND()+RAND()+RAND()+RAND()+RAND()+RAND()+RAND()+RAND()+RAND()+RAND()+RAND())-6))-1)+Liquidity_30Y!F13)</x:f>
        <x:v>1486293.9114616462</x:v>
      </x:c>
      <x:c r="F451" s="16" t="n">
        <x:f>MAX(0,E451*(1+EXP((LN(1+Assumptions!$C$60)-0.5*Assumptions!$C$61^2)+Assumptions!$C$61*((RAND()+RAND()+RAND()+RAND()+RAND()+RAND()+RAND()+RAND()+RAND()+RAND()+RAND()+RAND())-6))-1)+Liquidity_30Y!G13)</x:f>
        <x:v>1289710.6312491214</x:v>
      </x:c>
      <x:c r="G451" s="16" t="n">
        <x:f>MAX(0,F451*(1+EXP((LN(1+Assumptions!$C$60)-0.5*Assumptions!$C$61^2)+Assumptions!$C$61*((RAND()+RAND()+RAND()+RAND()+RAND()+RAND()+RAND()+RAND()+RAND()+RAND()+RAND()+RAND())-6))-1)+Liquidity_30Y!H13)</x:f>
        <x:v>1384880.3167407592</x:v>
      </x:c>
      <x:c r="H451" s="16" t="n">
        <x:f>MAX(0,G451*(1+EXP((LN(1+Assumptions!$C$60)-0.5*Assumptions!$C$61^2)+Assumptions!$C$61*((RAND()+RAND()+RAND()+RAND()+RAND()+RAND()+RAND()+RAND()+RAND()+RAND()+RAND()+RAND())-6))-1)+Liquidity_30Y!I13)</x:f>
        <x:v>1931677.9702068204</x:v>
      </x:c>
      <x:c r="I451" s="16" t="n">
        <x:f>MAX(0,H451*(1+EXP((LN(1+Assumptions!$C$60)-0.5*Assumptions!$C$61^2)+Assumptions!$C$61*((RAND()+RAND()+RAND()+RAND()+RAND()+RAND()+RAND()+RAND()+RAND()+RAND()+RAND()+RAND())-6))-1)+Liquidity_30Y!J13)</x:f>
        <x:v>2285311.2901245435</x:v>
      </x:c>
      <x:c r="J451" s="16" t="n">
        <x:f>MAX(0,I451*(1+EXP((LN(1+Assumptions!$C$60)-0.5*Assumptions!$C$61^2)+Assumptions!$C$61*((RAND()+RAND()+RAND()+RAND()+RAND()+RAND()+RAND()+RAND()+RAND()+RAND()+RAND()+RAND())-6))-1)+Liquidity_30Y!K13)</x:f>
        <x:v>2704613.7218085304</x:v>
      </x:c>
      <x:c r="K451" s="16" t="n">
        <x:f>MAX(0,J451*(1+EXP((LN(1+Assumptions!$C$60)-0.5*Assumptions!$C$61^2)+Assumptions!$C$61*((RAND()+RAND()+RAND()+RAND()+RAND()+RAND()+RAND()+RAND()+RAND()+RAND()+RAND()+RAND())-6))-1)+Liquidity_30Y!L13)</x:f>
        <x:v>2314020.2388815247</x:v>
      </x:c>
      <x:c r="L451" s="16" t="n">
        <x:f>MAX(0,K451*(1+EXP((LN(1+Assumptions!$C$60)-0.5*Assumptions!$C$61^2)+Assumptions!$C$61*((RAND()+RAND()+RAND()+RAND()+RAND()+RAND()+RAND()+RAND()+RAND()+RAND()+RAND()+RAND())-6))-1)+Liquidity_30Y!M13)</x:f>
        <x:v>2884123.6777472533</x:v>
      </x:c>
      <x:c r="M451" s="16" t="n">
        <x:f>MAX(0,L451*(1+EXP((LN(1+Assumptions!$C$60)-0.5*Assumptions!$C$61^2)+Assumptions!$C$61*((RAND()+RAND()+RAND()+RAND()+RAND()+RAND()+RAND()+RAND()+RAND()+RAND()+RAND()+RAND())-6))-1)+Liquidity_30Y!N13)</x:f>
        <x:v>2837515.6292613572</x:v>
      </x:c>
      <x:c r="N451" s="16" t="n">
        <x:f>MAX(0,M451*(1+EXP((LN(1+Assumptions!$C$60)-0.5*Assumptions!$C$61^2)+Assumptions!$C$61*((RAND()+RAND()+RAND()+RAND()+RAND()+RAND()+RAND()+RAND()+RAND()+RAND()+RAND()+RAND())-6))-1)+Liquidity_30Y!O13)</x:f>
        <x:v>3097866.295668804</x:v>
      </x:c>
      <x:c r="O451" s="16" t="n">
        <x:f>MAX(0,N451*(1+EXP((LN(1+Assumptions!$C$60)-0.5*Assumptions!$C$61^2)+Assumptions!$C$61*((RAND()+RAND()+RAND()+RAND()+RAND()+RAND()+RAND()+RAND()+RAND()+RAND()+RAND()+RAND())-6))-1)+Liquidity_30Y!P13)</x:f>
        <x:v>3879045.920025773</x:v>
      </x:c>
      <x:c r="P451" s="16" t="n">
        <x:f>MAX(0,O451*(1+EXP((LN(1+Assumptions!$C$60)-0.5*Assumptions!$C$61^2)+Assumptions!$C$61*((RAND()+RAND()+RAND()+RAND()+RAND()+RAND()+RAND()+RAND()+RAND()+RAND()+RAND()+RAND())-6))-1)+Liquidity_30Y!Q13)</x:f>
        <x:v>4596069.406016702</x:v>
      </x:c>
      <x:c r="Q451" s="16" t="n">
        <x:f>MAX(0,P451*(1+EXP((LN(1+Assumptions!$C$60)-0.5*Assumptions!$C$61^2)+Assumptions!$C$61*((RAND()+RAND()+RAND()+RAND()+RAND()+RAND()+RAND()+RAND()+RAND()+RAND()+RAND()+RAND())-6))-1)+Liquidity_30Y!R13)</x:f>
        <x:v>4634764.818832551</x:v>
      </x:c>
      <x:c r="R451" s="16" t="n">
        <x:f>MAX(0,Q451*(1+EXP((LN(1+Assumptions!$C$60)-0.5*Assumptions!$C$61^2)+Assumptions!$C$61*((RAND()+RAND()+RAND()+RAND()+RAND()+RAND()+RAND()+RAND()+RAND()+RAND()+RAND()+RAND())-6))-1)+Liquidity_30Y!S13)</x:f>
        <x:v>5099488.772323431</x:v>
      </x:c>
      <x:c r="S451" s="16" t="n">
        <x:f>MAX(0,R451*(1+EXP((LN(1+Assumptions!$C$60)-0.5*Assumptions!$C$61^2)+Assumptions!$C$61*((RAND()+RAND()+RAND()+RAND()+RAND()+RAND()+RAND()+RAND()+RAND()+RAND()+RAND()+RAND())-6))-1)+Liquidity_30Y!T13)</x:f>
        <x:v>3387211.1612587045</x:v>
      </x:c>
      <x:c r="T451" s="16" t="n">
        <x:f>MAX(0,S451*(1+EXP((LN(1+Assumptions!$C$60)-0.5*Assumptions!$C$61^2)+Assumptions!$C$61*((RAND()+RAND()+RAND()+RAND()+RAND()+RAND()+RAND()+RAND()+RAND()+RAND()+RAND()+RAND())-6))-1)+Liquidity_30Y!U13)</x:f>
        <x:v>3500165.1398808975</x:v>
      </x:c>
      <x:c r="U451" s="16" t="n">
        <x:f>MAX(0,T451*(1+EXP((LN(1+Assumptions!$C$60)-0.5*Assumptions!$C$61^2)+Assumptions!$C$61*((RAND()+RAND()+RAND()+RAND()+RAND()+RAND()+RAND()+RAND()+RAND()+RAND()+RAND()+RAND())-6))-1)+Liquidity_30Y!V13)</x:f>
        <x:v>3660474.018365247</x:v>
      </x:c>
      <x:c r="V451" s="16" t="n">
        <x:f>MAX(0,U451*(1+EXP((LN(1+Assumptions!$C$60)-0.5*Assumptions!$C$61^2)+Assumptions!$C$61*((RAND()+RAND()+RAND()+RAND()+RAND()+RAND()+RAND()+RAND()+RAND()+RAND()+RAND()+RAND())-6))-1)+Liquidity_30Y!W13)</x:f>
        <x:v>3520096.1137612527</x:v>
      </x:c>
      <x:c r="W451" s="16" t="n">
        <x:f>MAX(0,V451*(1+EXP((LN(1+Assumptions!$C$60)-0.5*Assumptions!$C$61^2)+Assumptions!$C$61*((RAND()+RAND()+RAND()+RAND()+RAND()+RAND()+RAND()+RAND()+RAND()+RAND()+RAND()+RAND())-6))-1)+Liquidity_30Y!X13)</x:f>
        <x:v>3696543.4064627504</x:v>
      </x:c>
      <x:c r="X451" s="16" t="n">
        <x:f>MAX(0,W451*(1+EXP((LN(1+Assumptions!$C$60)-0.5*Assumptions!$C$61^2)+Assumptions!$C$61*((RAND()+RAND()+RAND()+RAND()+RAND()+RAND()+RAND()+RAND()+RAND()+RAND()+RAND()+RAND())-6))-1)+Liquidity_30Y!Y13)</x:f>
        <x:v>3702358.6887979554</x:v>
      </x:c>
      <x:c r="Y451" s="16" t="n">
        <x:f>MAX(0,X451*(1+EXP((LN(1+Assumptions!$C$60)-0.5*Assumptions!$C$61^2)+Assumptions!$C$61*((RAND()+RAND()+RAND()+RAND()+RAND()+RAND()+RAND()+RAND()+RAND()+RAND()+RAND()+RAND())-6))-1)+Liquidity_30Y!Z13)</x:f>
        <x:v>3686414.4337575547</x:v>
      </x:c>
      <x:c r="Z451" s="16" t="n">
        <x:f>MAX(0,Y451*(1+EXP((LN(1+Assumptions!$C$60)-0.5*Assumptions!$C$61^2)+Assumptions!$C$61*((RAND()+RAND()+RAND()+RAND()+RAND()+RAND()+RAND()+RAND()+RAND()+RAND()+RAND()+RAND())-6))-1)+Liquidity_30Y!AA13)</x:f>
        <x:v>3696471.3071247116</x:v>
      </x:c>
      <x:c r="AA451" s="16" t="n">
        <x:f>MAX(0,Z451*(1+EXP((LN(1+Assumptions!$C$60)-0.5*Assumptions!$C$61^2)+Assumptions!$C$61*((RAND()+RAND()+RAND()+RAND()+RAND()+RAND()+RAND()+RAND()+RAND()+RAND()+RAND()+RAND())-6))-1)+Liquidity_30Y!AB13)</x:f>
        <x:v>3544731.219014602</x:v>
      </x:c>
      <x:c r="AB451" s="16" t="n">
        <x:f>MAX(0,AA451*(1+EXP((LN(1+Assumptions!$C$60)-0.5*Assumptions!$C$61^2)+Assumptions!$C$61*((RAND()+RAND()+RAND()+RAND()+RAND()+RAND()+RAND()+RAND()+RAND()+RAND()+RAND()+RAND())-6))-1)+Liquidity_30Y!AC13)</x:f>
        <x:v>3817754.663256865</x:v>
      </x:c>
      <x:c r="AC451" s="16" t="n">
        <x:f>MAX(0,AB451*(1+EXP((LN(1+Assumptions!$C$60)-0.5*Assumptions!$C$61^2)+Assumptions!$C$61*((RAND()+RAND()+RAND()+RAND()+RAND()+RAND()+RAND()+RAND()+RAND()+RAND()+RAND()+RAND())-6))-1)+Liquidity_30Y!AD13)</x:f>
        <x:v>2907969.6155715357</x:v>
      </x:c>
      <x:c r="AD451" s="16" t="n">
        <x:f>MAX(0,AC451*(1+EXP((LN(1+Assumptions!$C$60)-0.5*Assumptions!$C$61^2)+Assumptions!$C$61*((RAND()+RAND()+RAND()+RAND()+RAND()+RAND()+RAND()+RAND()+RAND()+RAND()+RAND()+RAND())-6))-1)+Liquidity_30Y!AE13)</x:f>
        <x:v>3151274.906067887</x:v>
      </x:c>
      <x:c r="AE451" s="16" t="n">
        <x:f>MAX(0,AD451*(1+EXP((LN(1+Assumptions!$C$60)-0.5*Assumptions!$C$61^2)+Assumptions!$C$61*((RAND()+RAND()+RAND()+RAND()+RAND()+RAND()+RAND()+RAND()+RAND()+RAND()+RAND()+RAND())-6))-1)+Liquidity_30Y!AF13)</x:f>
        <x:v>2657554.4552753516</x:v>
      </x:c>
      <x:c r="AF451" s="16" t="n">
        <x:f>MAX(0,AE451*(1+EXP((LN(1+Assumptions!$C$60)-0.5*Assumptions!$C$61^2)+Assumptions!$C$61*((RAND()+RAND()+RAND()+RAND()+RAND()+RAND()+RAND()+RAND()+RAND()+RAND()+RAND()+RAND())-6))-1)+Liquidity_30Y!AG13)</x:f>
        <x:v>2905573.484512252</x:v>
      </x:c>
    </x:row>
    <x:row r="452">
      <x:c r="A452" s="39">
        <x:v>448</x:v>
      </x:c>
      <x:c r="B452" s="16" t="n">
        <x:f>Liquidity_30Y!C14</x:f>
        <x:v>1029031.25</x:v>
      </x:c>
      <x:c r="C452" s="16" t="n">
        <x:f>MAX(0,B452*(1+EXP((LN(1+Assumptions!$C$60)-0.5*Assumptions!$C$61^2)+Assumptions!$C$61*((RAND()+RAND()+RAND()+RAND()+RAND()+RAND()+RAND()+RAND()+RAND()+RAND()+RAND()+RAND())-6))-1)+Liquidity_30Y!D13)</x:f>
        <x:v>1443026.4945656308</x:v>
      </x:c>
      <x:c r="D452" s="16" t="n">
        <x:f>MAX(0,C452*(1+EXP((LN(1+Assumptions!$C$60)-0.5*Assumptions!$C$61^2)+Assumptions!$C$61*((RAND()+RAND()+RAND()+RAND()+RAND()+RAND()+RAND()+RAND()+RAND()+RAND()+RAND()+RAND())-6))-1)+Liquidity_30Y!E13)</x:f>
        <x:v>2143574.7156081838</x:v>
      </x:c>
      <x:c r="E452" s="16" t="n">
        <x:f>MAX(0,D452*(1+EXP((LN(1+Assumptions!$C$60)-0.5*Assumptions!$C$61^2)+Assumptions!$C$61*((RAND()+RAND()+RAND()+RAND()+RAND()+RAND()+RAND()+RAND()+RAND()+RAND()+RAND()+RAND())-6))-1)+Liquidity_30Y!F13)</x:f>
        <x:v>2605641.743181287</x:v>
      </x:c>
      <x:c r="F452" s="16" t="n">
        <x:f>MAX(0,E452*(1+EXP((LN(1+Assumptions!$C$60)-0.5*Assumptions!$C$61^2)+Assumptions!$C$61*((RAND()+RAND()+RAND()+RAND()+RAND()+RAND()+RAND()+RAND()+RAND()+RAND()+RAND()+RAND())-6))-1)+Liquidity_30Y!G13)</x:f>
        <x:v>3165952.1546784462</x:v>
      </x:c>
      <x:c r="G452" s="16" t="n">
        <x:f>MAX(0,F452*(1+EXP((LN(1+Assumptions!$C$60)-0.5*Assumptions!$C$61^2)+Assumptions!$C$61*((RAND()+RAND()+RAND()+RAND()+RAND()+RAND()+RAND()+RAND()+RAND()+RAND()+RAND()+RAND())-6))-1)+Liquidity_30Y!H13)</x:f>
        <x:v>3443722.2675780095</x:v>
      </x:c>
      <x:c r="H452" s="16" t="n">
        <x:f>MAX(0,G452*(1+EXP((LN(1+Assumptions!$C$60)-0.5*Assumptions!$C$61^2)+Assumptions!$C$61*((RAND()+RAND()+RAND()+RAND()+RAND()+RAND()+RAND()+RAND()+RAND()+RAND()+RAND()+RAND())-6))-1)+Liquidity_30Y!I13)</x:f>
        <x:v>3755479.4580933363</x:v>
      </x:c>
      <x:c r="I452" s="16" t="n">
        <x:f>MAX(0,H452*(1+EXP((LN(1+Assumptions!$C$60)-0.5*Assumptions!$C$61^2)+Assumptions!$C$61*((RAND()+RAND()+RAND()+RAND()+RAND()+RAND()+RAND()+RAND()+RAND()+RAND()+RAND()+RAND())-6))-1)+Liquidity_30Y!J13)</x:f>
        <x:v>3238848.2485364797</x:v>
      </x:c>
      <x:c r="J452" s="16" t="n">
        <x:f>MAX(0,I452*(1+EXP((LN(1+Assumptions!$C$60)-0.5*Assumptions!$C$61^2)+Assumptions!$C$61*((RAND()+RAND()+RAND()+RAND()+RAND()+RAND()+RAND()+RAND()+RAND()+RAND()+RAND()+RAND())-6))-1)+Liquidity_30Y!K13)</x:f>
        <x:v>2572323.1479440457</x:v>
      </x:c>
      <x:c r="K452" s="16" t="n">
        <x:f>MAX(0,J452*(1+EXP((LN(1+Assumptions!$C$60)-0.5*Assumptions!$C$61^2)+Assumptions!$C$61*((RAND()+RAND()+RAND()+RAND()+RAND()+RAND()+RAND()+RAND()+RAND()+RAND()+RAND()+RAND())-6))-1)+Liquidity_30Y!L13)</x:f>
        <x:v>2217488.657870085</x:v>
      </x:c>
      <x:c r="L452" s="16" t="n">
        <x:f>MAX(0,K452*(1+EXP((LN(1+Assumptions!$C$60)-0.5*Assumptions!$C$61^2)+Assumptions!$C$61*((RAND()+RAND()+RAND()+RAND()+RAND()+RAND()+RAND()+RAND()+RAND()+RAND()+RAND()+RAND())-6))-1)+Liquidity_30Y!M13)</x:f>
        <x:v>1954291.3613643036</x:v>
      </x:c>
      <x:c r="M452" s="16" t="n">
        <x:f>MAX(0,L452*(1+EXP((LN(1+Assumptions!$C$60)-0.5*Assumptions!$C$61^2)+Assumptions!$C$61*((RAND()+RAND()+RAND()+RAND()+RAND()+RAND()+RAND()+RAND()+RAND()+RAND()+RAND()+RAND())-6))-1)+Liquidity_30Y!N13)</x:f>
        <x:v>2097181.9618538814</x:v>
      </x:c>
      <x:c r="N452" s="16" t="n">
        <x:f>MAX(0,M452*(1+EXP((LN(1+Assumptions!$C$60)-0.5*Assumptions!$C$61^2)+Assumptions!$C$61*((RAND()+RAND()+RAND()+RAND()+RAND()+RAND()+RAND()+RAND()+RAND()+RAND()+RAND()+RAND())-6))-1)+Liquidity_30Y!O13)</x:f>
        <x:v>2297845.515812208</x:v>
      </x:c>
      <x:c r="O452" s="16" t="n">
        <x:f>MAX(0,N452*(1+EXP((LN(1+Assumptions!$C$60)-0.5*Assumptions!$C$61^2)+Assumptions!$C$61*((RAND()+RAND()+RAND()+RAND()+RAND()+RAND()+RAND()+RAND()+RAND()+RAND()+RAND()+RAND())-6))-1)+Liquidity_30Y!P13)</x:f>
        <x:v>2660001.428213676</x:v>
      </x:c>
      <x:c r="P452" s="16" t="n">
        <x:f>MAX(0,O452*(1+EXP((LN(1+Assumptions!$C$60)-0.5*Assumptions!$C$61^2)+Assumptions!$C$61*((RAND()+RAND()+RAND()+RAND()+RAND()+RAND()+RAND()+RAND()+RAND()+RAND()+RAND()+RAND())-6))-1)+Liquidity_30Y!Q13)</x:f>
        <x:v>2818507.86328612</x:v>
      </x:c>
      <x:c r="Q452" s="16" t="n">
        <x:f>MAX(0,P452*(1+EXP((LN(1+Assumptions!$C$60)-0.5*Assumptions!$C$61^2)+Assumptions!$C$61*((RAND()+RAND()+RAND()+RAND()+RAND()+RAND()+RAND()+RAND()+RAND()+RAND()+RAND()+RAND())-6))-1)+Liquidity_30Y!R13)</x:f>
        <x:v>2708346.97032073</x:v>
      </x:c>
      <x:c r="R452" s="16" t="n">
        <x:f>MAX(0,Q452*(1+EXP((LN(1+Assumptions!$C$60)-0.5*Assumptions!$C$61^2)+Assumptions!$C$61*((RAND()+RAND()+RAND()+RAND()+RAND()+RAND()+RAND()+RAND()+RAND()+RAND()+RAND()+RAND())-6))-1)+Liquidity_30Y!S13)</x:f>
        <x:v>3689912.487194527</x:v>
      </x:c>
      <x:c r="S452" s="16" t="n">
        <x:f>MAX(0,R452*(1+EXP((LN(1+Assumptions!$C$60)-0.5*Assumptions!$C$61^2)+Assumptions!$C$61*((RAND()+RAND()+RAND()+RAND()+RAND()+RAND()+RAND()+RAND()+RAND()+RAND()+RAND()+RAND())-6))-1)+Liquidity_30Y!T13)</x:f>
        <x:v>4971201.677691757</x:v>
      </x:c>
      <x:c r="T452" s="16" t="n">
        <x:f>MAX(0,S452*(1+EXP((LN(1+Assumptions!$C$60)-0.5*Assumptions!$C$61^2)+Assumptions!$C$61*((RAND()+RAND()+RAND()+RAND()+RAND()+RAND()+RAND()+RAND()+RAND()+RAND()+RAND()+RAND())-6))-1)+Liquidity_30Y!U13)</x:f>
        <x:v>5244089.899958302</x:v>
      </x:c>
      <x:c r="U452" s="16" t="n">
        <x:f>MAX(0,T452*(1+EXP((LN(1+Assumptions!$C$60)-0.5*Assumptions!$C$61^2)+Assumptions!$C$61*((RAND()+RAND()+RAND()+RAND()+RAND()+RAND()+RAND()+RAND()+RAND()+RAND()+RAND()+RAND())-6))-1)+Liquidity_30Y!V13)</x:f>
        <x:v>7040930.115477458</x:v>
      </x:c>
      <x:c r="V452" s="16" t="n">
        <x:f>MAX(0,U452*(1+EXP((LN(1+Assumptions!$C$60)-0.5*Assumptions!$C$61^2)+Assumptions!$C$61*((RAND()+RAND()+RAND()+RAND()+RAND()+RAND()+RAND()+RAND()+RAND()+RAND()+RAND()+RAND())-6))-1)+Liquidity_30Y!W13)</x:f>
        <x:v>7672214.140219453</x:v>
      </x:c>
      <x:c r="W452" s="16" t="n">
        <x:f>MAX(0,V452*(1+EXP((LN(1+Assumptions!$C$60)-0.5*Assumptions!$C$61^2)+Assumptions!$C$61*((RAND()+RAND()+RAND()+RAND()+RAND()+RAND()+RAND()+RAND()+RAND()+RAND()+RAND()+RAND())-6))-1)+Liquidity_30Y!X13)</x:f>
        <x:v>7366558.504093851</x:v>
      </x:c>
      <x:c r="X452" s="16" t="n">
        <x:f>MAX(0,W452*(1+EXP((LN(1+Assumptions!$C$60)-0.5*Assumptions!$C$61^2)+Assumptions!$C$61*((RAND()+RAND()+RAND()+RAND()+RAND()+RAND()+RAND()+RAND()+RAND()+RAND()+RAND()+RAND())-6))-1)+Liquidity_30Y!Y13)</x:f>
        <x:v>6943122.10495707</x:v>
      </x:c>
      <x:c r="Y452" s="16" t="n">
        <x:f>MAX(0,X452*(1+EXP((LN(1+Assumptions!$C$60)-0.5*Assumptions!$C$61^2)+Assumptions!$C$61*((RAND()+RAND()+RAND()+RAND()+RAND()+RAND()+RAND()+RAND()+RAND()+RAND()+RAND()+RAND())-6))-1)+Liquidity_30Y!Z13)</x:f>
        <x:v>6872523.871893218</x:v>
      </x:c>
      <x:c r="Z452" s="16" t="n">
        <x:f>MAX(0,Y452*(1+EXP((LN(1+Assumptions!$C$60)-0.5*Assumptions!$C$61^2)+Assumptions!$C$61*((RAND()+RAND()+RAND()+RAND()+RAND()+RAND()+RAND()+RAND()+RAND()+RAND()+RAND()+RAND())-6))-1)+Liquidity_30Y!AA13)</x:f>
        <x:v>7229480.1461923905</x:v>
      </x:c>
      <x:c r="AA452" s="16" t="n">
        <x:f>MAX(0,Z452*(1+EXP((LN(1+Assumptions!$C$60)-0.5*Assumptions!$C$61^2)+Assumptions!$C$61*((RAND()+RAND()+RAND()+RAND()+RAND()+RAND()+RAND()+RAND()+RAND()+RAND()+RAND()+RAND())-6))-1)+Liquidity_30Y!AB13)</x:f>
        <x:v>5892257.391584534</x:v>
      </x:c>
      <x:c r="AB452" s="16" t="n">
        <x:f>MAX(0,AA452*(1+EXP((LN(1+Assumptions!$C$60)-0.5*Assumptions!$C$61^2)+Assumptions!$C$61*((RAND()+RAND()+RAND()+RAND()+RAND()+RAND()+RAND()+RAND()+RAND()+RAND()+RAND()+RAND())-6))-1)+Liquidity_30Y!AC13)</x:f>
        <x:v>4710392.983589068</x:v>
      </x:c>
      <x:c r="AC452" s="16" t="n">
        <x:f>MAX(0,AB452*(1+EXP((LN(1+Assumptions!$C$60)-0.5*Assumptions!$C$61^2)+Assumptions!$C$61*((RAND()+RAND()+RAND()+RAND()+RAND()+RAND()+RAND()+RAND()+RAND()+RAND()+RAND()+RAND())-6))-1)+Liquidity_30Y!AD13)</x:f>
        <x:v>4262226.326822069</x:v>
      </x:c>
      <x:c r="AD452" s="16" t="n">
        <x:f>MAX(0,AC452*(1+EXP((LN(1+Assumptions!$C$60)-0.5*Assumptions!$C$61^2)+Assumptions!$C$61*((RAND()+RAND()+RAND()+RAND()+RAND()+RAND()+RAND()+RAND()+RAND()+RAND()+RAND()+RAND())-6))-1)+Liquidity_30Y!AE13)</x:f>
        <x:v>5308461.895298036</x:v>
      </x:c>
      <x:c r="AE452" s="16" t="n">
        <x:f>MAX(0,AD452*(1+EXP((LN(1+Assumptions!$C$60)-0.5*Assumptions!$C$61^2)+Assumptions!$C$61*((RAND()+RAND()+RAND()+RAND()+RAND()+RAND()+RAND()+RAND()+RAND()+RAND()+RAND()+RAND())-6))-1)+Liquidity_30Y!AF13)</x:f>
        <x:v>5099113.463357414</x:v>
      </x:c>
      <x:c r="AF452" s="16" t="n">
        <x:f>MAX(0,AE452*(1+EXP((LN(1+Assumptions!$C$60)-0.5*Assumptions!$C$61^2)+Assumptions!$C$61*((RAND()+RAND()+RAND()+RAND()+RAND()+RAND()+RAND()+RAND()+RAND()+RAND()+RAND()+RAND())-6))-1)+Liquidity_30Y!AG13)</x:f>
        <x:v>5999221.709547571</x:v>
      </x:c>
    </x:row>
    <x:row r="453">
      <x:c r="A453" s="39">
        <x:v>449</x:v>
      </x:c>
      <x:c r="B453" s="16" t="n">
        <x:f>Liquidity_30Y!C14</x:f>
        <x:v>1029031.25</x:v>
      </x:c>
      <x:c r="C453" s="16" t="n">
        <x:f>MAX(0,B453*(1+EXP((LN(1+Assumptions!$C$60)-0.5*Assumptions!$C$61^2)+Assumptions!$C$61*((RAND()+RAND()+RAND()+RAND()+RAND()+RAND()+RAND()+RAND()+RAND()+RAND()+RAND()+RAND())-6))-1)+Liquidity_30Y!D13)</x:f>
        <x:v>1005220.3002127772</x:v>
      </x:c>
      <x:c r="D453" s="16" t="n">
        <x:f>MAX(0,C453*(1+EXP((LN(1+Assumptions!$C$60)-0.5*Assumptions!$C$61^2)+Assumptions!$C$61*((RAND()+RAND()+RAND()+RAND()+RAND()+RAND()+RAND()+RAND()+RAND()+RAND()+RAND()+RAND())-6))-1)+Liquidity_30Y!E13)</x:f>
        <x:v>1254626.140215597</x:v>
      </x:c>
      <x:c r="E453" s="16" t="n">
        <x:f>MAX(0,D453*(1+EXP((LN(1+Assumptions!$C$60)-0.5*Assumptions!$C$61^2)+Assumptions!$C$61*((RAND()+RAND()+RAND()+RAND()+RAND()+RAND()+RAND()+RAND()+RAND()+RAND()+RAND()+RAND())-6))-1)+Liquidity_30Y!F13)</x:f>
        <x:v>1005759.7933965023</x:v>
      </x:c>
      <x:c r="F453" s="16" t="n">
        <x:f>MAX(0,E453*(1+EXP((LN(1+Assumptions!$C$60)-0.5*Assumptions!$C$61^2)+Assumptions!$C$61*((RAND()+RAND()+RAND()+RAND()+RAND()+RAND()+RAND()+RAND()+RAND()+RAND()+RAND()+RAND())-6))-1)+Liquidity_30Y!G13)</x:f>
        <x:v>912459.2398675263</x:v>
      </x:c>
      <x:c r="G453" s="16" t="n">
        <x:f>MAX(0,F453*(1+EXP((LN(1+Assumptions!$C$60)-0.5*Assumptions!$C$61^2)+Assumptions!$C$61*((RAND()+RAND()+RAND()+RAND()+RAND()+RAND()+RAND()+RAND()+RAND()+RAND()+RAND()+RAND())-6))-1)+Liquidity_30Y!H13)</x:f>
        <x:v>814637.6776952281</x:v>
      </x:c>
      <x:c r="H453" s="16" t="n">
        <x:f>MAX(0,G453*(1+EXP((LN(1+Assumptions!$C$60)-0.5*Assumptions!$C$61^2)+Assumptions!$C$61*((RAND()+RAND()+RAND()+RAND()+RAND()+RAND()+RAND()+RAND()+RAND()+RAND()+RAND()+RAND())-6))-1)+Liquidity_30Y!I13)</x:f>
        <x:v>829850.4694247214</x:v>
      </x:c>
      <x:c r="I453" s="16" t="n">
        <x:f>MAX(0,H453*(1+EXP((LN(1+Assumptions!$C$60)-0.5*Assumptions!$C$61^2)+Assumptions!$C$61*((RAND()+RAND()+RAND()+RAND()+RAND()+RAND()+RAND()+RAND()+RAND()+RAND()+RAND()+RAND())-6))-1)+Liquidity_30Y!J13)</x:f>
        <x:v>1358645.4957043969</x:v>
      </x:c>
      <x:c r="J453" s="16" t="n">
        <x:f>MAX(0,I453*(1+EXP((LN(1+Assumptions!$C$60)-0.5*Assumptions!$C$61^2)+Assumptions!$C$61*((RAND()+RAND()+RAND()+RAND()+RAND()+RAND()+RAND()+RAND()+RAND()+RAND()+RAND()+RAND())-6))-1)+Liquidity_30Y!K13)</x:f>
        <x:v>1517127.5670101782</x:v>
      </x:c>
      <x:c r="K453" s="16" t="n">
        <x:f>MAX(0,J453*(1+EXP((LN(1+Assumptions!$C$60)-0.5*Assumptions!$C$61^2)+Assumptions!$C$61*((RAND()+RAND()+RAND()+RAND()+RAND()+RAND()+RAND()+RAND()+RAND()+RAND()+RAND()+RAND())-6))-1)+Liquidity_30Y!L13)</x:f>
        <x:v>1969235.1052238527</x:v>
      </x:c>
      <x:c r="L453" s="16" t="n">
        <x:f>MAX(0,K453*(1+EXP((LN(1+Assumptions!$C$60)-0.5*Assumptions!$C$61^2)+Assumptions!$C$61*((RAND()+RAND()+RAND()+RAND()+RAND()+RAND()+RAND()+RAND()+RAND()+RAND()+RAND()+RAND())-6))-1)+Liquidity_30Y!M13)</x:f>
        <x:v>2285676.07848405</x:v>
      </x:c>
      <x:c r="M453" s="16" t="n">
        <x:f>MAX(0,L453*(1+EXP((LN(1+Assumptions!$C$60)-0.5*Assumptions!$C$61^2)+Assumptions!$C$61*((RAND()+RAND()+RAND()+RAND()+RAND()+RAND()+RAND()+RAND()+RAND()+RAND()+RAND()+RAND())-6))-1)+Liquidity_30Y!N13)</x:f>
        <x:v>2178248.208336051</x:v>
      </x:c>
      <x:c r="N453" s="16" t="n">
        <x:f>MAX(0,M453*(1+EXP((LN(1+Assumptions!$C$60)-0.5*Assumptions!$C$61^2)+Assumptions!$C$61*((RAND()+RAND()+RAND()+RAND()+RAND()+RAND()+RAND()+RAND()+RAND()+RAND()+RAND()+RAND())-6))-1)+Liquidity_30Y!O13)</x:f>
        <x:v>1983526.945528939</x:v>
      </x:c>
      <x:c r="O453" s="16" t="n">
        <x:f>MAX(0,N453*(1+EXP((LN(1+Assumptions!$C$60)-0.5*Assumptions!$C$61^2)+Assumptions!$C$61*((RAND()+RAND()+RAND()+RAND()+RAND()+RAND()+RAND()+RAND()+RAND()+RAND()+RAND()+RAND())-6))-1)+Liquidity_30Y!P13)</x:f>
        <x:v>2286436.7346009924</x:v>
      </x:c>
      <x:c r="P453" s="16" t="n">
        <x:f>MAX(0,O453*(1+EXP((LN(1+Assumptions!$C$60)-0.5*Assumptions!$C$61^2)+Assumptions!$C$61*((RAND()+RAND()+RAND()+RAND()+RAND()+RAND()+RAND()+RAND()+RAND()+RAND()+RAND()+RAND())-6))-1)+Liquidity_30Y!Q13)</x:f>
        <x:v>2327132.2726306273</x:v>
      </x:c>
      <x:c r="Q453" s="16" t="n">
        <x:f>MAX(0,P453*(1+EXP((LN(1+Assumptions!$C$60)-0.5*Assumptions!$C$61^2)+Assumptions!$C$61*((RAND()+RAND()+RAND()+RAND()+RAND()+RAND()+RAND()+RAND()+RAND()+RAND()+RAND()+RAND())-6))-1)+Liquidity_30Y!R13)</x:f>
        <x:v>2777754.950481878</x:v>
      </x:c>
      <x:c r="R453" s="16" t="n">
        <x:f>MAX(0,Q453*(1+EXP((LN(1+Assumptions!$C$60)-0.5*Assumptions!$C$61^2)+Assumptions!$C$61*((RAND()+RAND()+RAND()+RAND()+RAND()+RAND()+RAND()+RAND()+RAND()+RAND()+RAND()+RAND())-6))-1)+Liquidity_30Y!S13)</x:f>
        <x:v>3413220.8845153474</x:v>
      </x:c>
      <x:c r="S453" s="16" t="n">
        <x:f>MAX(0,R453*(1+EXP((LN(1+Assumptions!$C$60)-0.5*Assumptions!$C$61^2)+Assumptions!$C$61*((RAND()+RAND()+RAND()+RAND()+RAND()+RAND()+RAND()+RAND()+RAND()+RAND()+RAND()+RAND())-6))-1)+Liquidity_30Y!T13)</x:f>
        <x:v>4006121.1915307557</x:v>
      </x:c>
      <x:c r="T453" s="16" t="n">
        <x:f>MAX(0,S453*(1+EXP((LN(1+Assumptions!$C$60)-0.5*Assumptions!$C$61^2)+Assumptions!$C$61*((RAND()+RAND()+RAND()+RAND()+RAND()+RAND()+RAND()+RAND()+RAND()+RAND()+RAND()+RAND())-6))-1)+Liquidity_30Y!U13)</x:f>
        <x:v>5227768.306935542</x:v>
      </x:c>
      <x:c r="U453" s="16" t="n">
        <x:f>MAX(0,T453*(1+EXP((LN(1+Assumptions!$C$60)-0.5*Assumptions!$C$61^2)+Assumptions!$C$61*((RAND()+RAND()+RAND()+RAND()+RAND()+RAND()+RAND()+RAND()+RAND()+RAND()+RAND()+RAND())-6))-1)+Liquidity_30Y!V13)</x:f>
        <x:v>6446664.464217344</x:v>
      </x:c>
      <x:c r="V453" s="16" t="n">
        <x:f>MAX(0,U453*(1+EXP((LN(1+Assumptions!$C$60)-0.5*Assumptions!$C$61^2)+Assumptions!$C$61*((RAND()+RAND()+RAND()+RAND()+RAND()+RAND()+RAND()+RAND()+RAND()+RAND()+RAND()+RAND())-6))-1)+Liquidity_30Y!W13)</x:f>
        <x:v>6748586.856359836</x:v>
      </x:c>
      <x:c r="W453" s="16" t="n">
        <x:f>MAX(0,V453*(1+EXP((LN(1+Assumptions!$C$60)-0.5*Assumptions!$C$61^2)+Assumptions!$C$61*((RAND()+RAND()+RAND()+RAND()+RAND()+RAND()+RAND()+RAND()+RAND()+RAND()+RAND()+RAND())-6))-1)+Liquidity_30Y!X13)</x:f>
        <x:v>8141142.164932232</x:v>
      </x:c>
      <x:c r="X453" s="16" t="n">
        <x:f>MAX(0,W453*(1+EXP((LN(1+Assumptions!$C$60)-0.5*Assumptions!$C$61^2)+Assumptions!$C$61*((RAND()+RAND()+RAND()+RAND()+RAND()+RAND()+RAND()+RAND()+RAND()+RAND()+RAND()+RAND())-6))-1)+Liquidity_30Y!Y13)</x:f>
        <x:v>11806200.527850501</x:v>
      </x:c>
      <x:c r="Y453" s="16" t="n">
        <x:f>MAX(0,X453*(1+EXP((LN(1+Assumptions!$C$60)-0.5*Assumptions!$C$61^2)+Assumptions!$C$61*((RAND()+RAND()+RAND()+RAND()+RAND()+RAND()+RAND()+RAND()+RAND()+RAND()+RAND()+RAND())-6))-1)+Liquidity_30Y!Z13)</x:f>
        <x:v>12916251.751736984</x:v>
      </x:c>
      <x:c r="Z453" s="16" t="n">
        <x:f>MAX(0,Y453*(1+EXP((LN(1+Assumptions!$C$60)-0.5*Assumptions!$C$61^2)+Assumptions!$C$61*((RAND()+RAND()+RAND()+RAND()+RAND()+RAND()+RAND()+RAND()+RAND()+RAND()+RAND()+RAND())-6))-1)+Liquidity_30Y!AA13)</x:f>
        <x:v>15667897.267922372</x:v>
      </x:c>
      <x:c r="AA453" s="16" t="n">
        <x:f>MAX(0,Z453*(1+EXP((LN(1+Assumptions!$C$60)-0.5*Assumptions!$C$61^2)+Assumptions!$C$61*((RAND()+RAND()+RAND()+RAND()+RAND()+RAND()+RAND()+RAND()+RAND()+RAND()+RAND()+RAND())-6))-1)+Liquidity_30Y!AB13)</x:f>
        <x:v>14359897.802808847</x:v>
      </x:c>
      <x:c r="AB453" s="16" t="n">
        <x:f>MAX(0,AA453*(1+EXP((LN(1+Assumptions!$C$60)-0.5*Assumptions!$C$61^2)+Assumptions!$C$61*((RAND()+RAND()+RAND()+RAND()+RAND()+RAND()+RAND()+RAND()+RAND()+RAND()+RAND()+RAND())-6))-1)+Liquidity_30Y!AC13)</x:f>
        <x:v>15297167.842753695</x:v>
      </x:c>
      <x:c r="AC453" s="16" t="n">
        <x:f>MAX(0,AB453*(1+EXP((LN(1+Assumptions!$C$60)-0.5*Assumptions!$C$61^2)+Assumptions!$C$61*((RAND()+RAND()+RAND()+RAND()+RAND()+RAND()+RAND()+RAND()+RAND()+RAND()+RAND()+RAND())-6))-1)+Liquidity_30Y!AD13)</x:f>
        <x:v>17092112.59164724</x:v>
      </x:c>
      <x:c r="AD453" s="16" t="n">
        <x:f>MAX(0,AC453*(1+EXP((LN(1+Assumptions!$C$60)-0.5*Assumptions!$C$61^2)+Assumptions!$C$61*((RAND()+RAND()+RAND()+RAND()+RAND()+RAND()+RAND()+RAND()+RAND()+RAND()+RAND()+RAND())-6))-1)+Liquidity_30Y!AE13)</x:f>
        <x:v>13058824.441146115</x:v>
      </x:c>
      <x:c r="AE453" s="16" t="n">
        <x:f>MAX(0,AD453*(1+EXP((LN(1+Assumptions!$C$60)-0.5*Assumptions!$C$61^2)+Assumptions!$C$61*((RAND()+RAND()+RAND()+RAND()+RAND()+RAND()+RAND()+RAND()+RAND()+RAND()+RAND()+RAND())-6))-1)+Liquidity_30Y!AF13)</x:f>
        <x:v>14546903.091805449</x:v>
      </x:c>
      <x:c r="AF453" s="16" t="n">
        <x:f>MAX(0,AE453*(1+EXP((LN(1+Assumptions!$C$60)-0.5*Assumptions!$C$61^2)+Assumptions!$C$61*((RAND()+RAND()+RAND()+RAND()+RAND()+RAND()+RAND()+RAND()+RAND()+RAND()+RAND()+RAND())-6))-1)+Liquidity_30Y!AG13)</x:f>
        <x:v>14340406.384341914</x:v>
      </x:c>
    </x:row>
    <x:row r="454">
      <x:c r="A454" s="39">
        <x:v>450</x:v>
      </x:c>
      <x:c r="B454" s="16" t="n">
        <x:f>Liquidity_30Y!C14</x:f>
        <x:v>1029031.25</x:v>
      </x:c>
      <x:c r="C454" s="16" t="n">
        <x:f>MAX(0,B454*(1+EXP((LN(1+Assumptions!$C$60)-0.5*Assumptions!$C$61^2)+Assumptions!$C$61*((RAND()+RAND()+RAND()+RAND()+RAND()+RAND()+RAND()+RAND()+RAND()+RAND()+RAND()+RAND())-6))-1)+Liquidity_30Y!D13)</x:f>
        <x:v>1163755.103785879</x:v>
      </x:c>
      <x:c r="D454" s="16" t="n">
        <x:f>MAX(0,C454*(1+EXP((LN(1+Assumptions!$C$60)-0.5*Assumptions!$C$61^2)+Assumptions!$C$61*((RAND()+RAND()+RAND()+RAND()+RAND()+RAND()+RAND()+RAND()+RAND()+RAND()+RAND()+RAND())-6))-1)+Liquidity_30Y!E13)</x:f>
        <x:v>1441875.465285362</x:v>
      </x:c>
      <x:c r="E454" s="16" t="n">
        <x:f>MAX(0,D454*(1+EXP((LN(1+Assumptions!$C$60)-0.5*Assumptions!$C$61^2)+Assumptions!$C$61*((RAND()+RAND()+RAND()+RAND()+RAND()+RAND()+RAND()+RAND()+RAND()+RAND()+RAND()+RAND())-6))-1)+Liquidity_30Y!F13)</x:f>
        <x:v>1633864.9499009347</x:v>
      </x:c>
      <x:c r="F454" s="16" t="n">
        <x:f>MAX(0,E454*(1+EXP((LN(1+Assumptions!$C$60)-0.5*Assumptions!$C$61^2)+Assumptions!$C$61*((RAND()+RAND()+RAND()+RAND()+RAND()+RAND()+RAND()+RAND()+RAND()+RAND()+RAND()+RAND())-6))-1)+Liquidity_30Y!G13)</x:f>
        <x:v>1893446.4694416919</x:v>
      </x:c>
      <x:c r="G454" s="16" t="n">
        <x:f>MAX(0,F454*(1+EXP((LN(1+Assumptions!$C$60)-0.5*Assumptions!$C$61^2)+Assumptions!$C$61*((RAND()+RAND()+RAND()+RAND()+RAND()+RAND()+RAND()+RAND()+RAND()+RAND()+RAND()+RAND())-6))-1)+Liquidity_30Y!H13)</x:f>
        <x:v>1665753.6357306303</x:v>
      </x:c>
      <x:c r="H454" s="16" t="n">
        <x:f>MAX(0,G454*(1+EXP((LN(1+Assumptions!$C$60)-0.5*Assumptions!$C$61^2)+Assumptions!$C$61*((RAND()+RAND()+RAND()+RAND()+RAND()+RAND()+RAND()+RAND()+RAND()+RAND()+RAND()+RAND())-6))-1)+Liquidity_30Y!I13)</x:f>
        <x:v>1175661.987972601</x:v>
      </x:c>
      <x:c r="I454" s="16" t="n">
        <x:f>MAX(0,H454*(1+EXP((LN(1+Assumptions!$C$60)-0.5*Assumptions!$C$61^2)+Assumptions!$C$61*((RAND()+RAND()+RAND()+RAND()+RAND()+RAND()+RAND()+RAND()+RAND()+RAND()+RAND()+RAND())-6))-1)+Liquidity_30Y!J13)</x:f>
        <x:v>858710.1179731841</x:v>
      </x:c>
      <x:c r="J454" s="16" t="n">
        <x:f>MAX(0,I454*(1+EXP((LN(1+Assumptions!$C$60)-0.5*Assumptions!$C$61^2)+Assumptions!$C$61*((RAND()+RAND()+RAND()+RAND()+RAND()+RAND()+RAND()+RAND()+RAND()+RAND()+RAND()+RAND())-6))-1)+Liquidity_30Y!K13)</x:f>
        <x:v>959413.6700435261</x:v>
      </x:c>
      <x:c r="K454" s="16" t="n">
        <x:f>MAX(0,J454*(1+EXP((LN(1+Assumptions!$C$60)-0.5*Assumptions!$C$61^2)+Assumptions!$C$61*((RAND()+RAND()+RAND()+RAND()+RAND()+RAND()+RAND()+RAND()+RAND()+RAND()+RAND()+RAND())-6))-1)+Liquidity_30Y!L13)</x:f>
        <x:v>1139405.2327049314</x:v>
      </x:c>
      <x:c r="L454" s="16" t="n">
        <x:f>MAX(0,K454*(1+EXP((LN(1+Assumptions!$C$60)-0.5*Assumptions!$C$61^2)+Assumptions!$C$61*((RAND()+RAND()+RAND()+RAND()+RAND()+RAND()+RAND()+RAND()+RAND()+RAND()+RAND()+RAND())-6))-1)+Liquidity_30Y!M13)</x:f>
        <x:v>1195471.8543715882</x:v>
      </x:c>
      <x:c r="M454" s="16" t="n">
        <x:f>MAX(0,L454*(1+EXP((LN(1+Assumptions!$C$60)-0.5*Assumptions!$C$61^2)+Assumptions!$C$61*((RAND()+RAND()+RAND()+RAND()+RAND()+RAND()+RAND()+RAND()+RAND()+RAND()+RAND()+RAND())-6))-1)+Liquidity_30Y!N13)</x:f>
        <x:v>1295552.3918821788</x:v>
      </x:c>
      <x:c r="N454" s="16" t="n">
        <x:f>MAX(0,M454*(1+EXP((LN(1+Assumptions!$C$60)-0.5*Assumptions!$C$61^2)+Assumptions!$C$61*((RAND()+RAND()+RAND()+RAND()+RAND()+RAND()+RAND()+RAND()+RAND()+RAND()+RAND()+RAND())-6))-1)+Liquidity_30Y!O13)</x:f>
        <x:v>1199180.039260196</x:v>
      </x:c>
      <x:c r="O454" s="16" t="n">
        <x:f>MAX(0,N454*(1+EXP((LN(1+Assumptions!$C$60)-0.5*Assumptions!$C$61^2)+Assumptions!$C$61*((RAND()+RAND()+RAND()+RAND()+RAND()+RAND()+RAND()+RAND()+RAND()+RAND()+RAND()+RAND())-6))-1)+Liquidity_30Y!P13)</x:f>
        <x:v>1198213.4645260826</x:v>
      </x:c>
      <x:c r="P454" s="16" t="n">
        <x:f>MAX(0,O454*(1+EXP((LN(1+Assumptions!$C$60)-0.5*Assumptions!$C$61^2)+Assumptions!$C$61*((RAND()+RAND()+RAND()+RAND()+RAND()+RAND()+RAND()+RAND()+RAND()+RAND()+RAND()+RAND())-6))-1)+Liquidity_30Y!Q13)</x:f>
        <x:v>978400.5190446931</x:v>
      </x:c>
      <x:c r="Q454" s="16" t="n">
        <x:f>MAX(0,P454*(1+EXP((LN(1+Assumptions!$C$60)-0.5*Assumptions!$C$61^2)+Assumptions!$C$61*((RAND()+RAND()+RAND()+RAND()+RAND()+RAND()+RAND()+RAND()+RAND()+RAND()+RAND()+RAND())-6))-1)+Liquidity_30Y!R13)</x:f>
        <x:v>1106397.8804177064</x:v>
      </x:c>
      <x:c r="R454" s="16" t="n">
        <x:f>MAX(0,Q454*(1+EXP((LN(1+Assumptions!$C$60)-0.5*Assumptions!$C$61^2)+Assumptions!$C$61*((RAND()+RAND()+RAND()+RAND()+RAND()+RAND()+RAND()+RAND()+RAND()+RAND()+RAND()+RAND())-6))-1)+Liquidity_30Y!S13)</x:f>
        <x:v>925078.5058435632</x:v>
      </x:c>
      <x:c r="S454" s="16" t="n">
        <x:f>MAX(0,R454*(1+EXP((LN(1+Assumptions!$C$60)-0.5*Assumptions!$C$61^2)+Assumptions!$C$61*((RAND()+RAND()+RAND()+RAND()+RAND()+RAND()+RAND()+RAND()+RAND()+RAND()+RAND()+RAND())-6))-1)+Liquidity_30Y!T13)</x:f>
        <x:v>908546.427188376</x:v>
      </x:c>
      <x:c r="T454" s="16" t="n">
        <x:f>MAX(0,S454*(1+EXP((LN(1+Assumptions!$C$60)-0.5*Assumptions!$C$61^2)+Assumptions!$C$61*((RAND()+RAND()+RAND()+RAND()+RAND()+RAND()+RAND()+RAND()+RAND()+RAND()+RAND()+RAND())-6))-1)+Liquidity_30Y!U13)</x:f>
        <x:v>1316515.8311000057</x:v>
      </x:c>
      <x:c r="U454" s="16" t="n">
        <x:f>MAX(0,T454*(1+EXP((LN(1+Assumptions!$C$60)-0.5*Assumptions!$C$61^2)+Assumptions!$C$61*((RAND()+RAND()+RAND()+RAND()+RAND()+RAND()+RAND()+RAND()+RAND()+RAND()+RAND()+RAND())-6))-1)+Liquidity_30Y!V13)</x:f>
        <x:v>1684692.036319126</x:v>
      </x:c>
      <x:c r="V454" s="16" t="n">
        <x:f>MAX(0,U454*(1+EXP((LN(1+Assumptions!$C$60)-0.5*Assumptions!$C$61^2)+Assumptions!$C$61*((RAND()+RAND()+RAND()+RAND()+RAND()+RAND()+RAND()+RAND()+RAND()+RAND()+RAND()+RAND())-6))-1)+Liquidity_30Y!W13)</x:f>
        <x:v>2006142.5470419393</x:v>
      </x:c>
      <x:c r="W454" s="16" t="n">
        <x:f>MAX(0,V454*(1+EXP((LN(1+Assumptions!$C$60)-0.5*Assumptions!$C$61^2)+Assumptions!$C$61*((RAND()+RAND()+RAND()+RAND()+RAND()+RAND()+RAND()+RAND()+RAND()+RAND()+RAND()+RAND())-6))-1)+Liquidity_30Y!X13)</x:f>
        <x:v>1826604.9184167054</x:v>
      </x:c>
      <x:c r="X454" s="16" t="n">
        <x:f>MAX(0,W454*(1+EXP((LN(1+Assumptions!$C$60)-0.5*Assumptions!$C$61^2)+Assumptions!$C$61*((RAND()+RAND()+RAND()+RAND()+RAND()+RAND()+RAND()+RAND()+RAND()+RAND()+RAND()+RAND())-6))-1)+Liquidity_30Y!Y13)</x:f>
        <x:v>2463889.145730948</x:v>
      </x:c>
      <x:c r="Y454" s="16" t="n">
        <x:f>MAX(0,X454*(1+EXP((LN(1+Assumptions!$C$60)-0.5*Assumptions!$C$61^2)+Assumptions!$C$61*((RAND()+RAND()+RAND()+RAND()+RAND()+RAND()+RAND()+RAND()+RAND()+RAND()+RAND()+RAND())-6))-1)+Liquidity_30Y!Z13)</x:f>
        <x:v>2595925.915214233</x:v>
      </x:c>
      <x:c r="Z454" s="16" t="n">
        <x:f>MAX(0,Y454*(1+EXP((LN(1+Assumptions!$C$60)-0.5*Assumptions!$C$61^2)+Assumptions!$C$61*((RAND()+RAND()+RAND()+RAND()+RAND()+RAND()+RAND()+RAND()+RAND()+RAND()+RAND()+RAND())-6))-1)+Liquidity_30Y!AA13)</x:f>
        <x:v>2213945.9014756544</x:v>
      </x:c>
      <x:c r="AA454" s="16" t="n">
        <x:f>MAX(0,Z454*(1+EXP((LN(1+Assumptions!$C$60)-0.5*Assumptions!$C$61^2)+Assumptions!$C$61*((RAND()+RAND()+RAND()+RAND()+RAND()+RAND()+RAND()+RAND()+RAND()+RAND()+RAND()+RAND())-6))-1)+Liquidity_30Y!AB13)</x:f>
        <x:v>1813139.234820468</x:v>
      </x:c>
      <x:c r="AB454" s="16" t="n">
        <x:f>MAX(0,AA454*(1+EXP((LN(1+Assumptions!$C$60)-0.5*Assumptions!$C$61^2)+Assumptions!$C$61*((RAND()+RAND()+RAND()+RAND()+RAND()+RAND()+RAND()+RAND()+RAND()+RAND()+RAND()+RAND())-6))-1)+Liquidity_30Y!AC13)</x:f>
        <x:v>1952931.9821630693</x:v>
      </x:c>
      <x:c r="AC454" s="16" t="n">
        <x:f>MAX(0,AB454*(1+EXP((LN(1+Assumptions!$C$60)-0.5*Assumptions!$C$61^2)+Assumptions!$C$61*((RAND()+RAND()+RAND()+RAND()+RAND()+RAND()+RAND()+RAND()+RAND()+RAND()+RAND()+RAND())-6))-1)+Liquidity_30Y!AD13)</x:f>
        <x:v>1658438.451874028</x:v>
      </x:c>
      <x:c r="AD454" s="16" t="n">
        <x:f>MAX(0,AC454*(1+EXP((LN(1+Assumptions!$C$60)-0.5*Assumptions!$C$61^2)+Assumptions!$C$61*((RAND()+RAND()+RAND()+RAND()+RAND()+RAND()+RAND()+RAND()+RAND()+RAND()+RAND()+RAND())-6))-1)+Liquidity_30Y!AE13)</x:f>
        <x:v>1859636.2094302392</x:v>
      </x:c>
      <x:c r="AE454" s="16" t="n">
        <x:f>MAX(0,AD454*(1+EXP((LN(1+Assumptions!$C$60)-0.5*Assumptions!$C$61^2)+Assumptions!$C$61*((RAND()+RAND()+RAND()+RAND()+RAND()+RAND()+RAND()+RAND()+RAND()+RAND()+RAND()+RAND())-6))-1)+Liquidity_30Y!AF13)</x:f>
        <x:v>2015173.7807187692</x:v>
      </x:c>
      <x:c r="AF454" s="16" t="n">
        <x:f>MAX(0,AE454*(1+EXP((LN(1+Assumptions!$C$60)-0.5*Assumptions!$C$61^2)+Assumptions!$C$61*((RAND()+RAND()+RAND()+RAND()+RAND()+RAND()+RAND()+RAND()+RAND()+RAND()+RAND()+RAND())-6))-1)+Liquidity_30Y!AG13)</x:f>
        <x:v>2370925.46125356</x:v>
      </x:c>
    </x:row>
    <x:row r="455">
      <x:c r="A455" s="39">
        <x:v>451</x:v>
      </x:c>
      <x:c r="B455" s="16" t="n">
        <x:f>Liquidity_30Y!C14</x:f>
        <x:v>1029031.25</x:v>
      </x:c>
      <x:c r="C455" s="16" t="n">
        <x:f>MAX(0,B455*(1+EXP((LN(1+Assumptions!$C$60)-0.5*Assumptions!$C$61^2)+Assumptions!$C$61*((RAND()+RAND()+RAND()+RAND()+RAND()+RAND()+RAND()+RAND()+RAND()+RAND()+RAND()+RAND())-6))-1)+Liquidity_30Y!D13)</x:f>
        <x:v>987507.8570568595</x:v>
      </x:c>
      <x:c r="D455" s="16" t="n">
        <x:f>MAX(0,C455*(1+EXP((LN(1+Assumptions!$C$60)-0.5*Assumptions!$C$61^2)+Assumptions!$C$61*((RAND()+RAND()+RAND()+RAND()+RAND()+RAND()+RAND()+RAND()+RAND()+RAND()+RAND()+RAND())-6))-1)+Liquidity_30Y!E13)</x:f>
        <x:v>969825.9926632342</x:v>
      </x:c>
      <x:c r="E455" s="16" t="n">
        <x:f>MAX(0,D455*(1+EXP((LN(1+Assumptions!$C$60)-0.5*Assumptions!$C$61^2)+Assumptions!$C$61*((RAND()+RAND()+RAND()+RAND()+RAND()+RAND()+RAND()+RAND()+RAND()+RAND()+RAND()+RAND())-6))-1)+Liquidity_30Y!F13)</x:f>
        <x:v>850673.7120623696</x:v>
      </x:c>
      <x:c r="F455" s="16" t="n">
        <x:f>MAX(0,E455*(1+EXP((LN(1+Assumptions!$C$60)-0.5*Assumptions!$C$61^2)+Assumptions!$C$61*((RAND()+RAND()+RAND()+RAND()+RAND()+RAND()+RAND()+RAND()+RAND()+RAND()+RAND()+RAND())-6))-1)+Liquidity_30Y!G13)</x:f>
        <x:v>770221.7568986976</x:v>
      </x:c>
      <x:c r="G455" s="16" t="n">
        <x:f>MAX(0,F455*(1+EXP((LN(1+Assumptions!$C$60)-0.5*Assumptions!$C$61^2)+Assumptions!$C$61*((RAND()+RAND()+RAND()+RAND()+RAND()+RAND()+RAND()+RAND()+RAND()+RAND()+RAND()+RAND())-6))-1)+Liquidity_30Y!H13)</x:f>
        <x:v>757469.2917200881</x:v>
      </x:c>
      <x:c r="H455" s="16" t="n">
        <x:f>MAX(0,G455*(1+EXP((LN(1+Assumptions!$C$60)-0.5*Assumptions!$C$61^2)+Assumptions!$C$61*((RAND()+RAND()+RAND()+RAND()+RAND()+RAND()+RAND()+RAND()+RAND()+RAND()+RAND()+RAND())-6))-1)+Liquidity_30Y!I13)</x:f>
        <x:v>881324.8991753896</x:v>
      </x:c>
      <x:c r="I455" s="16" t="n">
        <x:f>MAX(0,H455*(1+EXP((LN(1+Assumptions!$C$60)-0.5*Assumptions!$C$61^2)+Assumptions!$C$61*((RAND()+RAND()+RAND()+RAND()+RAND()+RAND()+RAND()+RAND()+RAND()+RAND()+RAND()+RAND())-6))-1)+Liquidity_30Y!J13)</x:f>
        <x:v>737692.8863217067</x:v>
      </x:c>
      <x:c r="J455" s="16" t="n">
        <x:f>MAX(0,I455*(1+EXP((LN(1+Assumptions!$C$60)-0.5*Assumptions!$C$61^2)+Assumptions!$C$61*((RAND()+RAND()+RAND()+RAND()+RAND()+RAND()+RAND()+RAND()+RAND()+RAND()+RAND()+RAND())-6))-1)+Liquidity_30Y!K13)</x:f>
        <x:v>725304.5966291245</x:v>
      </x:c>
      <x:c r="K455" s="16" t="n">
        <x:f>MAX(0,J455*(1+EXP((LN(1+Assumptions!$C$60)-0.5*Assumptions!$C$61^2)+Assumptions!$C$61*((RAND()+RAND()+RAND()+RAND()+RAND()+RAND()+RAND()+RAND()+RAND()+RAND()+RAND()+RAND())-6))-1)+Liquidity_30Y!L13)</x:f>
        <x:v>942425.12305112</x:v>
      </x:c>
      <x:c r="L455" s="16" t="n">
        <x:f>MAX(0,K455*(1+EXP((LN(1+Assumptions!$C$60)-0.5*Assumptions!$C$61^2)+Assumptions!$C$61*((RAND()+RAND()+RAND()+RAND()+RAND()+RAND()+RAND()+RAND()+RAND()+RAND()+RAND()+RAND())-6))-1)+Liquidity_30Y!M13)</x:f>
        <x:v>1159027.4999135502</x:v>
      </x:c>
      <x:c r="M455" s="16" t="n">
        <x:f>MAX(0,L455*(1+EXP((LN(1+Assumptions!$C$60)-0.5*Assumptions!$C$61^2)+Assumptions!$C$61*((RAND()+RAND()+RAND()+RAND()+RAND()+RAND()+RAND()+RAND()+RAND()+RAND()+RAND()+RAND())-6))-1)+Liquidity_30Y!N13)</x:f>
        <x:v>1342248.103445767</x:v>
      </x:c>
      <x:c r="N455" s="16" t="n">
        <x:f>MAX(0,M455*(1+EXP((LN(1+Assumptions!$C$60)-0.5*Assumptions!$C$61^2)+Assumptions!$C$61*((RAND()+RAND()+RAND()+RAND()+RAND()+RAND()+RAND()+RAND()+RAND()+RAND()+RAND()+RAND())-6))-1)+Liquidity_30Y!O13)</x:f>
        <x:v>1419900.4059507975</x:v>
      </x:c>
      <x:c r="O455" s="16" t="n">
        <x:f>MAX(0,N455*(1+EXP((LN(1+Assumptions!$C$60)-0.5*Assumptions!$C$61^2)+Assumptions!$C$61*((RAND()+RAND()+RAND()+RAND()+RAND()+RAND()+RAND()+RAND()+RAND()+RAND()+RAND()+RAND())-6))-1)+Liquidity_30Y!P13)</x:f>
        <x:v>1841823.9080048031</x:v>
      </x:c>
      <x:c r="P455" s="16" t="n">
        <x:f>MAX(0,O455*(1+EXP((LN(1+Assumptions!$C$60)-0.5*Assumptions!$C$61^2)+Assumptions!$C$61*((RAND()+RAND()+RAND()+RAND()+RAND()+RAND()+RAND()+RAND()+RAND()+RAND()+RAND()+RAND())-6))-1)+Liquidity_30Y!Q13)</x:f>
        <x:v>1760543.0466317341</x:v>
      </x:c>
      <x:c r="Q455" s="16" t="n">
        <x:f>MAX(0,P455*(1+EXP((LN(1+Assumptions!$C$60)-0.5*Assumptions!$C$61^2)+Assumptions!$C$61*((RAND()+RAND()+RAND()+RAND()+RAND()+RAND()+RAND()+RAND()+RAND()+RAND()+RAND()+RAND())-6))-1)+Liquidity_30Y!R13)</x:f>
        <x:v>2343316.9004634893</x:v>
      </x:c>
      <x:c r="R455" s="16" t="n">
        <x:f>MAX(0,Q455*(1+EXP((LN(1+Assumptions!$C$60)-0.5*Assumptions!$C$61^2)+Assumptions!$C$61*((RAND()+RAND()+RAND()+RAND()+RAND()+RAND()+RAND()+RAND()+RAND()+RAND()+RAND()+RAND())-6))-1)+Liquidity_30Y!S13)</x:f>
        <x:v>2691721.7111620917</x:v>
      </x:c>
      <x:c r="S455" s="16" t="n">
        <x:f>MAX(0,R455*(1+EXP((LN(1+Assumptions!$C$60)-0.5*Assumptions!$C$61^2)+Assumptions!$C$61*((RAND()+RAND()+RAND()+RAND()+RAND()+RAND()+RAND()+RAND()+RAND()+RAND()+RAND()+RAND())-6))-1)+Liquidity_30Y!T13)</x:f>
        <x:v>2520809.1225959864</x:v>
      </x:c>
      <x:c r="T455" s="16" t="n">
        <x:f>MAX(0,S455*(1+EXP((LN(1+Assumptions!$C$60)-0.5*Assumptions!$C$61^2)+Assumptions!$C$61*((RAND()+RAND()+RAND()+RAND()+RAND()+RAND()+RAND()+RAND()+RAND()+RAND()+RAND()+RAND())-6))-1)+Liquidity_30Y!U13)</x:f>
        <x:v>2064682.2507511023</x:v>
      </x:c>
      <x:c r="U455" s="16" t="n">
        <x:f>MAX(0,T455*(1+EXP((LN(1+Assumptions!$C$60)-0.5*Assumptions!$C$61^2)+Assumptions!$C$61*((RAND()+RAND()+RAND()+RAND()+RAND()+RAND()+RAND()+RAND()+RAND()+RAND()+RAND()+RAND())-6))-1)+Liquidity_30Y!V13)</x:f>
        <x:v>2181144.912625237</x:v>
      </x:c>
      <x:c r="V455" s="16" t="n">
        <x:f>MAX(0,U455*(1+EXP((LN(1+Assumptions!$C$60)-0.5*Assumptions!$C$61^2)+Assumptions!$C$61*((RAND()+RAND()+RAND()+RAND()+RAND()+RAND()+RAND()+RAND()+RAND()+RAND()+RAND()+RAND())-6))-1)+Liquidity_30Y!W13)</x:f>
        <x:v>2428720.5987211065</x:v>
      </x:c>
      <x:c r="W455" s="16" t="n">
        <x:f>MAX(0,V455*(1+EXP((LN(1+Assumptions!$C$60)-0.5*Assumptions!$C$61^2)+Assumptions!$C$61*((RAND()+RAND()+RAND()+RAND()+RAND()+RAND()+RAND()+RAND()+RAND()+RAND()+RAND()+RAND())-6))-1)+Liquidity_30Y!X13)</x:f>
        <x:v>2418726.456988681</x:v>
      </x:c>
      <x:c r="X455" s="16" t="n">
        <x:f>MAX(0,W455*(1+EXP((LN(1+Assumptions!$C$60)-0.5*Assumptions!$C$61^2)+Assumptions!$C$61*((RAND()+RAND()+RAND()+RAND()+RAND()+RAND()+RAND()+RAND()+RAND()+RAND()+RAND()+RAND())-6))-1)+Liquidity_30Y!Y13)</x:f>
        <x:v>2168166.534977068</x:v>
      </x:c>
      <x:c r="Y455" s="16" t="n">
        <x:f>MAX(0,X455*(1+EXP((LN(1+Assumptions!$C$60)-0.5*Assumptions!$C$61^2)+Assumptions!$C$61*((RAND()+RAND()+RAND()+RAND()+RAND()+RAND()+RAND()+RAND()+RAND()+RAND()+RAND()+RAND())-6))-1)+Liquidity_30Y!Z13)</x:f>
        <x:v>2919245.5231611435</x:v>
      </x:c>
      <x:c r="Z455" s="16" t="n">
        <x:f>MAX(0,Y455*(1+EXP((LN(1+Assumptions!$C$60)-0.5*Assumptions!$C$61^2)+Assumptions!$C$61*((RAND()+RAND()+RAND()+RAND()+RAND()+RAND()+RAND()+RAND()+RAND()+RAND()+RAND()+RAND())-6))-1)+Liquidity_30Y!AA13)</x:f>
        <x:v>3001352.0213875975</x:v>
      </x:c>
      <x:c r="AA455" s="16" t="n">
        <x:f>MAX(0,Z455*(1+EXP((LN(1+Assumptions!$C$60)-0.5*Assumptions!$C$61^2)+Assumptions!$C$61*((RAND()+RAND()+RAND()+RAND()+RAND()+RAND()+RAND()+RAND()+RAND()+RAND()+RAND()+RAND())-6))-1)+Liquidity_30Y!AB13)</x:f>
        <x:v>2774479.861228356</x:v>
      </x:c>
      <x:c r="AB455" s="16" t="n">
        <x:f>MAX(0,AA455*(1+EXP((LN(1+Assumptions!$C$60)-0.5*Assumptions!$C$61^2)+Assumptions!$C$61*((RAND()+RAND()+RAND()+RAND()+RAND()+RAND()+RAND()+RAND()+RAND()+RAND()+RAND()+RAND())-6))-1)+Liquidity_30Y!AC13)</x:f>
        <x:v>2583496.24725195</x:v>
      </x:c>
      <x:c r="AC455" s="16" t="n">
        <x:f>MAX(0,AB455*(1+EXP((LN(1+Assumptions!$C$60)-0.5*Assumptions!$C$61^2)+Assumptions!$C$61*((RAND()+RAND()+RAND()+RAND()+RAND()+RAND()+RAND()+RAND()+RAND()+RAND()+RAND()+RAND())-6))-1)+Liquidity_30Y!AD13)</x:f>
        <x:v>3056811.950826681</x:v>
      </x:c>
      <x:c r="AD455" s="16" t="n">
        <x:f>MAX(0,AC455*(1+EXP((LN(1+Assumptions!$C$60)-0.5*Assumptions!$C$61^2)+Assumptions!$C$61*((RAND()+RAND()+RAND()+RAND()+RAND()+RAND()+RAND()+RAND()+RAND()+RAND()+RAND()+RAND())-6))-1)+Liquidity_30Y!AE13)</x:f>
        <x:v>3060560.4778816476</x:v>
      </x:c>
      <x:c r="AE455" s="16" t="n">
        <x:f>MAX(0,AD455*(1+EXP((LN(1+Assumptions!$C$60)-0.5*Assumptions!$C$61^2)+Assumptions!$C$61*((RAND()+RAND()+RAND()+RAND()+RAND()+RAND()+RAND()+RAND()+RAND()+RAND()+RAND()+RAND())-6))-1)+Liquidity_30Y!AF13)</x:f>
        <x:v>3535487.535097395</x:v>
      </x:c>
      <x:c r="AF455" s="16" t="n">
        <x:f>MAX(0,AE455*(1+EXP((LN(1+Assumptions!$C$60)-0.5*Assumptions!$C$61^2)+Assumptions!$C$61*((RAND()+RAND()+RAND()+RAND()+RAND()+RAND()+RAND()+RAND()+RAND()+RAND()+RAND()+RAND())-6))-1)+Liquidity_30Y!AG13)</x:f>
        <x:v>4077237.7737999847</x:v>
      </x:c>
    </x:row>
    <x:row r="456">
      <x:c r="A456" s="39">
        <x:v>452</x:v>
      </x:c>
      <x:c r="B456" s="16" t="n">
        <x:f>Liquidity_30Y!C14</x:f>
        <x:v>1029031.25</x:v>
      </x:c>
      <x:c r="C456" s="16" t="n">
        <x:f>MAX(0,B456*(1+EXP((LN(1+Assumptions!$C$60)-0.5*Assumptions!$C$61^2)+Assumptions!$C$61*((RAND()+RAND()+RAND()+RAND()+RAND()+RAND()+RAND()+RAND()+RAND()+RAND()+RAND()+RAND())-6))-1)+Liquidity_30Y!D13)</x:f>
        <x:v>1133022.5786092118</x:v>
      </x:c>
      <x:c r="D456" s="16" t="n">
        <x:f>MAX(0,C456*(1+EXP((LN(1+Assumptions!$C$60)-0.5*Assumptions!$C$61^2)+Assumptions!$C$61*((RAND()+RAND()+RAND()+RAND()+RAND()+RAND()+RAND()+RAND()+RAND()+RAND()+RAND()+RAND())-6))-1)+Liquidity_30Y!E13)</x:f>
        <x:v>1200778.6938613683</x:v>
      </x:c>
      <x:c r="E456" s="16" t="n">
        <x:f>MAX(0,D456*(1+EXP((LN(1+Assumptions!$C$60)-0.5*Assumptions!$C$61^2)+Assumptions!$C$61*((RAND()+RAND()+RAND()+RAND()+RAND()+RAND()+RAND()+RAND()+RAND()+RAND()+RAND()+RAND())-6))-1)+Liquidity_30Y!F13)</x:f>
        <x:v>1104401.2182977567</x:v>
      </x:c>
      <x:c r="F456" s="16" t="n">
        <x:f>MAX(0,E456*(1+EXP((LN(1+Assumptions!$C$60)-0.5*Assumptions!$C$61^2)+Assumptions!$C$61*((RAND()+RAND()+RAND()+RAND()+RAND()+RAND()+RAND()+RAND()+RAND()+RAND()+RAND()+RAND())-6))-1)+Liquidity_30Y!G13)</x:f>
        <x:v>1011683.8194401469</x:v>
      </x:c>
      <x:c r="G456" s="16" t="n">
        <x:f>MAX(0,F456*(1+EXP((LN(1+Assumptions!$C$60)-0.5*Assumptions!$C$61^2)+Assumptions!$C$61*((RAND()+RAND()+RAND()+RAND()+RAND()+RAND()+RAND()+RAND()+RAND()+RAND()+RAND()+RAND())-6))-1)+Liquidity_30Y!H13)</x:f>
        <x:v>915230.0361981089</x:v>
      </x:c>
      <x:c r="H456" s="16" t="n">
        <x:f>MAX(0,G456*(1+EXP((LN(1+Assumptions!$C$60)-0.5*Assumptions!$C$61^2)+Assumptions!$C$61*((RAND()+RAND()+RAND()+RAND()+RAND()+RAND()+RAND()+RAND()+RAND()+RAND()+RAND()+RAND())-6))-1)+Liquidity_30Y!I13)</x:f>
        <x:v>733916.7548265479</x:v>
      </x:c>
      <x:c r="I456" s="16" t="n">
        <x:f>MAX(0,H456*(1+EXP((LN(1+Assumptions!$C$60)-0.5*Assumptions!$C$61^2)+Assumptions!$C$61*((RAND()+RAND()+RAND()+RAND()+RAND()+RAND()+RAND()+RAND()+RAND()+RAND()+RAND()+RAND())-6))-1)+Liquidity_30Y!J13)</x:f>
        <x:v>838574.2452382565</x:v>
      </x:c>
      <x:c r="J456" s="16" t="n">
        <x:f>MAX(0,I456*(1+EXP((LN(1+Assumptions!$C$60)-0.5*Assumptions!$C$61^2)+Assumptions!$C$61*((RAND()+RAND()+RAND()+RAND()+RAND()+RAND()+RAND()+RAND()+RAND()+RAND()+RAND()+RAND())-6))-1)+Liquidity_30Y!K13)</x:f>
        <x:v>1093912.413655792</x:v>
      </x:c>
      <x:c r="K456" s="16" t="n">
        <x:f>MAX(0,J456*(1+EXP((LN(1+Assumptions!$C$60)-0.5*Assumptions!$C$61^2)+Assumptions!$C$61*((RAND()+RAND()+RAND()+RAND()+RAND()+RAND()+RAND()+RAND()+RAND()+RAND()+RAND()+RAND())-6))-1)+Liquidity_30Y!L13)</x:f>
        <x:v>1286458.4503629568</x:v>
      </x:c>
      <x:c r="L456" s="16" t="n">
        <x:f>MAX(0,K456*(1+EXP((LN(1+Assumptions!$C$60)-0.5*Assumptions!$C$61^2)+Assumptions!$C$61*((RAND()+RAND()+RAND()+RAND()+RAND()+RAND()+RAND()+RAND()+RAND()+RAND()+RAND()+RAND())-6))-1)+Liquidity_30Y!M13)</x:f>
        <x:v>1613865.502523763</x:v>
      </x:c>
      <x:c r="M456" s="16" t="n">
        <x:f>MAX(0,L456*(1+EXP((LN(1+Assumptions!$C$60)-0.5*Assumptions!$C$61^2)+Assumptions!$C$61*((RAND()+RAND()+RAND()+RAND()+RAND()+RAND()+RAND()+RAND()+RAND()+RAND()+RAND()+RAND())-6))-1)+Liquidity_30Y!N13)</x:f>
        <x:v>1672588.8403996187</x:v>
      </x:c>
      <x:c r="N456" s="16" t="n">
        <x:f>MAX(0,M456*(1+EXP((LN(1+Assumptions!$C$60)-0.5*Assumptions!$C$61^2)+Assumptions!$C$61*((RAND()+RAND()+RAND()+RAND()+RAND()+RAND()+RAND()+RAND()+RAND()+RAND()+RAND()+RAND())-6))-1)+Liquidity_30Y!O13)</x:f>
        <x:v>1818308.8759248846</x:v>
      </x:c>
      <x:c r="O456" s="16" t="n">
        <x:f>MAX(0,N456*(1+EXP((LN(1+Assumptions!$C$60)-0.5*Assumptions!$C$61^2)+Assumptions!$C$61*((RAND()+RAND()+RAND()+RAND()+RAND()+RAND()+RAND()+RAND()+RAND()+RAND()+RAND()+RAND())-6))-1)+Liquidity_30Y!P13)</x:f>
        <x:v>1999050.4817055573</x:v>
      </x:c>
      <x:c r="P456" s="16" t="n">
        <x:f>MAX(0,O456*(1+EXP((LN(1+Assumptions!$C$60)-0.5*Assumptions!$C$61^2)+Assumptions!$C$61*((RAND()+RAND()+RAND()+RAND()+RAND()+RAND()+RAND()+RAND()+RAND()+RAND()+RAND()+RAND())-6))-1)+Liquidity_30Y!Q13)</x:f>
        <x:v>1531613.8616008079</x:v>
      </x:c>
      <x:c r="Q456" s="16" t="n">
        <x:f>MAX(0,P456*(1+EXP((LN(1+Assumptions!$C$60)-0.5*Assumptions!$C$61^2)+Assumptions!$C$61*((RAND()+RAND()+RAND()+RAND()+RAND()+RAND()+RAND()+RAND()+RAND()+RAND()+RAND()+RAND())-6))-1)+Liquidity_30Y!R13)</x:f>
        <x:v>1601714.7402458186</x:v>
      </x:c>
      <x:c r="R456" s="16" t="n">
        <x:f>MAX(0,Q456*(1+EXP((LN(1+Assumptions!$C$60)-0.5*Assumptions!$C$61^2)+Assumptions!$C$61*((RAND()+RAND()+RAND()+RAND()+RAND()+RAND()+RAND()+RAND()+RAND()+RAND()+RAND()+RAND())-6))-1)+Liquidity_30Y!S13)</x:f>
        <x:v>2190994.273187321</x:v>
      </x:c>
      <x:c r="S456" s="16" t="n">
        <x:f>MAX(0,R456*(1+EXP((LN(1+Assumptions!$C$60)-0.5*Assumptions!$C$61^2)+Assumptions!$C$61*((RAND()+RAND()+RAND()+RAND()+RAND()+RAND()+RAND()+RAND()+RAND()+RAND()+RAND()+RAND())-6))-1)+Liquidity_30Y!T13)</x:f>
        <x:v>1989817.1968920757</x:v>
      </x:c>
      <x:c r="T456" s="16" t="n">
        <x:f>MAX(0,S456*(1+EXP((LN(1+Assumptions!$C$60)-0.5*Assumptions!$C$61^2)+Assumptions!$C$61*((RAND()+RAND()+RAND()+RAND()+RAND()+RAND()+RAND()+RAND()+RAND()+RAND()+RAND()+RAND())-6))-1)+Liquidity_30Y!U13)</x:f>
        <x:v>2344872.3616324896</x:v>
      </x:c>
      <x:c r="U456" s="16" t="n">
        <x:f>MAX(0,T456*(1+EXP((LN(1+Assumptions!$C$60)-0.5*Assumptions!$C$61^2)+Assumptions!$C$61*((RAND()+RAND()+RAND()+RAND()+RAND()+RAND()+RAND()+RAND()+RAND()+RAND()+RAND()+RAND())-6))-1)+Liquidity_30Y!V13)</x:f>
        <x:v>1979431.2485417926</x:v>
      </x:c>
      <x:c r="V456" s="16" t="n">
        <x:f>MAX(0,U456*(1+EXP((LN(1+Assumptions!$C$60)-0.5*Assumptions!$C$61^2)+Assumptions!$C$61*((RAND()+RAND()+RAND()+RAND()+RAND()+RAND()+RAND()+RAND()+RAND()+RAND()+RAND()+RAND())-6))-1)+Liquidity_30Y!W13)</x:f>
        <x:v>2348379.3291254337</x:v>
      </x:c>
      <x:c r="W456" s="16" t="n">
        <x:f>MAX(0,V456*(1+EXP((LN(1+Assumptions!$C$60)-0.5*Assumptions!$C$61^2)+Assumptions!$C$61*((RAND()+RAND()+RAND()+RAND()+RAND()+RAND()+RAND()+RAND()+RAND()+RAND()+RAND()+RAND())-6))-1)+Liquidity_30Y!X13)</x:f>
        <x:v>3525304.8782688556</x:v>
      </x:c>
      <x:c r="X456" s="16" t="n">
        <x:f>MAX(0,W456*(1+EXP((LN(1+Assumptions!$C$60)-0.5*Assumptions!$C$61^2)+Assumptions!$C$61*((RAND()+RAND()+RAND()+RAND()+RAND()+RAND()+RAND()+RAND()+RAND()+RAND()+RAND()+RAND())-6))-1)+Liquidity_30Y!Y13)</x:f>
        <x:v>4666297.610854645</x:v>
      </x:c>
      <x:c r="Y456" s="16" t="n">
        <x:f>MAX(0,X456*(1+EXP((LN(1+Assumptions!$C$60)-0.5*Assumptions!$C$61^2)+Assumptions!$C$61*((RAND()+RAND()+RAND()+RAND()+RAND()+RAND()+RAND()+RAND()+RAND()+RAND()+RAND()+RAND())-6))-1)+Liquidity_30Y!Z13)</x:f>
        <x:v>4670753.144523234</x:v>
      </x:c>
      <x:c r="Z456" s="16" t="n">
        <x:f>MAX(0,Y456*(1+EXP((LN(1+Assumptions!$C$60)-0.5*Assumptions!$C$61^2)+Assumptions!$C$61*((RAND()+RAND()+RAND()+RAND()+RAND()+RAND()+RAND()+RAND()+RAND()+RAND()+RAND()+RAND())-6))-1)+Liquidity_30Y!AA13)</x:f>
        <x:v>3574308.845120486</x:v>
      </x:c>
      <x:c r="AA456" s="16" t="n">
        <x:f>MAX(0,Z456*(1+EXP((LN(1+Assumptions!$C$60)-0.5*Assumptions!$C$61^2)+Assumptions!$C$61*((RAND()+RAND()+RAND()+RAND()+RAND()+RAND()+RAND()+RAND()+RAND()+RAND()+RAND()+RAND())-6))-1)+Liquidity_30Y!AB13)</x:f>
        <x:v>3538473.4100176976</x:v>
      </x:c>
      <x:c r="AB456" s="16" t="n">
        <x:f>MAX(0,AA456*(1+EXP((LN(1+Assumptions!$C$60)-0.5*Assumptions!$C$61^2)+Assumptions!$C$61*((RAND()+RAND()+RAND()+RAND()+RAND()+RAND()+RAND()+RAND()+RAND()+RAND()+RAND()+RAND())-6))-1)+Liquidity_30Y!AC13)</x:f>
        <x:v>3264985.51691306</x:v>
      </x:c>
      <x:c r="AC456" s="16" t="n">
        <x:f>MAX(0,AB456*(1+EXP((LN(1+Assumptions!$C$60)-0.5*Assumptions!$C$61^2)+Assumptions!$C$61*((RAND()+RAND()+RAND()+RAND()+RAND()+RAND()+RAND()+RAND()+RAND()+RAND()+RAND()+RAND())-6))-1)+Liquidity_30Y!AD13)</x:f>
        <x:v>3359634.2883159337</x:v>
      </x:c>
      <x:c r="AD456" s="16" t="n">
        <x:f>MAX(0,AC456*(1+EXP((LN(1+Assumptions!$C$60)-0.5*Assumptions!$C$61^2)+Assumptions!$C$61*((RAND()+RAND()+RAND()+RAND()+RAND()+RAND()+RAND()+RAND()+RAND()+RAND()+RAND()+RAND())-6))-1)+Liquidity_30Y!AE13)</x:f>
        <x:v>4134307.5624260623</x:v>
      </x:c>
      <x:c r="AE456" s="16" t="n">
        <x:f>MAX(0,AD456*(1+EXP((LN(1+Assumptions!$C$60)-0.5*Assumptions!$C$61^2)+Assumptions!$C$61*((RAND()+RAND()+RAND()+RAND()+RAND()+RAND()+RAND()+RAND()+RAND()+RAND()+RAND()+RAND())-6))-1)+Liquidity_30Y!AF13)</x:f>
        <x:v>4162227.506847594</x:v>
      </x:c>
      <x:c r="AF456" s="16" t="n">
        <x:f>MAX(0,AE456*(1+EXP((LN(1+Assumptions!$C$60)-0.5*Assumptions!$C$61^2)+Assumptions!$C$61*((RAND()+RAND()+RAND()+RAND()+RAND()+RAND()+RAND()+RAND()+RAND()+RAND()+RAND()+RAND())-6))-1)+Liquidity_30Y!AG13)</x:f>
        <x:v>5365596.630199702</x:v>
      </x:c>
    </x:row>
    <x:row r="457">
      <x:c r="A457" s="39">
        <x:v>453</x:v>
      </x:c>
      <x:c r="B457" s="16" t="n">
        <x:f>Liquidity_30Y!C14</x:f>
        <x:v>1029031.25</x:v>
      </x:c>
      <x:c r="C457" s="16" t="n">
        <x:f>MAX(0,B457*(1+EXP((LN(1+Assumptions!$C$60)-0.5*Assumptions!$C$61^2)+Assumptions!$C$61*((RAND()+RAND()+RAND()+RAND()+RAND()+RAND()+RAND()+RAND()+RAND()+RAND()+RAND()+RAND())-6))-1)+Liquidity_30Y!D13)</x:f>
        <x:v>907497.628008796</x:v>
      </x:c>
      <x:c r="D457" s="16" t="n">
        <x:f>MAX(0,C457*(1+EXP((LN(1+Assumptions!$C$60)-0.5*Assumptions!$C$61^2)+Assumptions!$C$61*((RAND()+RAND()+RAND()+RAND()+RAND()+RAND()+RAND()+RAND()+RAND()+RAND()+RAND()+RAND())-6))-1)+Liquidity_30Y!E13)</x:f>
        <x:v>898057.8574751036</x:v>
      </x:c>
      <x:c r="E457" s="16" t="n">
        <x:f>MAX(0,D457*(1+EXP((LN(1+Assumptions!$C$60)-0.5*Assumptions!$C$61^2)+Assumptions!$C$61*((RAND()+RAND()+RAND()+RAND()+RAND()+RAND()+RAND()+RAND()+RAND()+RAND()+RAND()+RAND())-6))-1)+Liquidity_30Y!F13)</x:f>
        <x:v>997047.5114162092</x:v>
      </x:c>
      <x:c r="F457" s="16" t="n">
        <x:f>MAX(0,E457*(1+EXP((LN(1+Assumptions!$C$60)-0.5*Assumptions!$C$61^2)+Assumptions!$C$61*((RAND()+RAND()+RAND()+RAND()+RAND()+RAND()+RAND()+RAND()+RAND()+RAND()+RAND()+RAND())-6))-1)+Liquidity_30Y!G13)</x:f>
        <x:v>999224.4364332599</x:v>
      </x:c>
      <x:c r="G457" s="16" t="n">
        <x:f>MAX(0,F457*(1+EXP((LN(1+Assumptions!$C$60)-0.5*Assumptions!$C$61^2)+Assumptions!$C$61*((RAND()+RAND()+RAND()+RAND()+RAND()+RAND()+RAND()+RAND()+RAND()+RAND()+RAND()+RAND())-6))-1)+Liquidity_30Y!H13)</x:f>
        <x:v>1053048.6361528244</x:v>
      </x:c>
      <x:c r="H457" s="16" t="n">
        <x:f>MAX(0,G457*(1+EXP((LN(1+Assumptions!$C$60)-0.5*Assumptions!$C$61^2)+Assumptions!$C$61*((RAND()+RAND()+RAND()+RAND()+RAND()+RAND()+RAND()+RAND()+RAND()+RAND()+RAND()+RAND())-6))-1)+Liquidity_30Y!I13)</x:f>
        <x:v>1153930.694068555</x:v>
      </x:c>
      <x:c r="I457" s="16" t="n">
        <x:f>MAX(0,H457*(1+EXP((LN(1+Assumptions!$C$60)-0.5*Assumptions!$C$61^2)+Assumptions!$C$61*((RAND()+RAND()+RAND()+RAND()+RAND()+RAND()+RAND()+RAND()+RAND()+RAND()+RAND()+RAND())-6))-1)+Liquidity_30Y!J13)</x:f>
        <x:v>1259161.7591340246</x:v>
      </x:c>
      <x:c r="J457" s="16" t="n">
        <x:f>MAX(0,I457*(1+EXP((LN(1+Assumptions!$C$60)-0.5*Assumptions!$C$61^2)+Assumptions!$C$61*((RAND()+RAND()+RAND()+RAND()+RAND()+RAND()+RAND()+RAND()+RAND()+RAND()+RAND()+RAND())-6))-1)+Liquidity_30Y!K13)</x:f>
        <x:v>1372964.7137399781</x:v>
      </x:c>
      <x:c r="K457" s="16" t="n">
        <x:f>MAX(0,J457*(1+EXP((LN(1+Assumptions!$C$60)-0.5*Assumptions!$C$61^2)+Assumptions!$C$61*((RAND()+RAND()+RAND()+RAND()+RAND()+RAND()+RAND()+RAND()+RAND()+RAND()+RAND()+RAND())-6))-1)+Liquidity_30Y!L13)</x:f>
        <x:v>1815345.6541178427</x:v>
      </x:c>
      <x:c r="L457" s="16" t="n">
        <x:f>MAX(0,K457*(1+EXP((LN(1+Assumptions!$C$60)-0.5*Assumptions!$C$61^2)+Assumptions!$C$61*((RAND()+RAND()+RAND()+RAND()+RAND()+RAND()+RAND()+RAND()+RAND()+RAND()+RAND()+RAND())-6))-1)+Liquidity_30Y!M13)</x:f>
        <x:v>2586578.0570888044</x:v>
      </x:c>
      <x:c r="M457" s="16" t="n">
        <x:f>MAX(0,L457*(1+EXP((LN(1+Assumptions!$C$60)-0.5*Assumptions!$C$61^2)+Assumptions!$C$61*((RAND()+RAND()+RAND()+RAND()+RAND()+RAND()+RAND()+RAND()+RAND()+RAND()+RAND()+RAND())-6))-1)+Liquidity_30Y!N13)</x:f>
        <x:v>3046016.1111050337</x:v>
      </x:c>
      <x:c r="N457" s="16" t="n">
        <x:f>MAX(0,M457*(1+EXP((LN(1+Assumptions!$C$60)-0.5*Assumptions!$C$61^2)+Assumptions!$C$61*((RAND()+RAND()+RAND()+RAND()+RAND()+RAND()+RAND()+RAND()+RAND()+RAND()+RAND()+RAND())-6))-1)+Liquidity_30Y!O13)</x:f>
        <x:v>2617858.0241760174</x:v>
      </x:c>
      <x:c r="O457" s="16" t="n">
        <x:f>MAX(0,N457*(1+EXP((LN(1+Assumptions!$C$60)-0.5*Assumptions!$C$61^2)+Assumptions!$C$61*((RAND()+RAND()+RAND()+RAND()+RAND()+RAND()+RAND()+RAND()+RAND()+RAND()+RAND()+RAND())-6))-1)+Liquidity_30Y!P13)</x:f>
        <x:v>2665213.1642602594</x:v>
      </x:c>
      <x:c r="P457" s="16" t="n">
        <x:f>MAX(0,O457*(1+EXP((LN(1+Assumptions!$C$60)-0.5*Assumptions!$C$61^2)+Assumptions!$C$61*((RAND()+RAND()+RAND()+RAND()+RAND()+RAND()+RAND()+RAND()+RAND()+RAND()+RAND()+RAND())-6))-1)+Liquidity_30Y!Q13)</x:f>
        <x:v>2169019.5744229825</x:v>
      </x:c>
      <x:c r="Q457" s="16" t="n">
        <x:f>MAX(0,P457*(1+EXP((LN(1+Assumptions!$C$60)-0.5*Assumptions!$C$61^2)+Assumptions!$C$61*((RAND()+RAND()+RAND()+RAND()+RAND()+RAND()+RAND()+RAND()+RAND()+RAND()+RAND()+RAND())-6))-1)+Liquidity_30Y!R13)</x:f>
        <x:v>2359536.957845384</x:v>
      </x:c>
      <x:c r="R457" s="16" t="n">
        <x:f>MAX(0,Q457*(1+EXP((LN(1+Assumptions!$C$60)-0.5*Assumptions!$C$61^2)+Assumptions!$C$61*((RAND()+RAND()+RAND()+RAND()+RAND()+RAND()+RAND()+RAND()+RAND()+RAND()+RAND()+RAND())-6))-1)+Liquidity_30Y!S13)</x:f>
        <x:v>2159244.351802213</x:v>
      </x:c>
      <x:c r="S457" s="16" t="n">
        <x:f>MAX(0,R457*(1+EXP((LN(1+Assumptions!$C$60)-0.5*Assumptions!$C$61^2)+Assumptions!$C$61*((RAND()+RAND()+RAND()+RAND()+RAND()+RAND()+RAND()+RAND()+RAND()+RAND()+RAND()+RAND())-6))-1)+Liquidity_30Y!T13)</x:f>
        <x:v>2446571.925828489</x:v>
      </x:c>
      <x:c r="T457" s="16" t="n">
        <x:f>MAX(0,S457*(1+EXP((LN(1+Assumptions!$C$60)-0.5*Assumptions!$C$61^2)+Assumptions!$C$61*((RAND()+RAND()+RAND()+RAND()+RAND()+RAND()+RAND()+RAND()+RAND()+RAND()+RAND()+RAND())-6))-1)+Liquidity_30Y!U13)</x:f>
        <x:v>2709589.740732614</x:v>
      </x:c>
      <x:c r="U457" s="16" t="n">
        <x:f>MAX(0,T457*(1+EXP((LN(1+Assumptions!$C$60)-0.5*Assumptions!$C$61^2)+Assumptions!$C$61*((RAND()+RAND()+RAND()+RAND()+RAND()+RAND()+RAND()+RAND()+RAND()+RAND()+RAND()+RAND())-6))-1)+Liquidity_30Y!V13)</x:f>
        <x:v>2872449.3786210925</x:v>
      </x:c>
      <x:c r="V457" s="16" t="n">
        <x:f>MAX(0,U457*(1+EXP((LN(1+Assumptions!$C$60)-0.5*Assumptions!$C$61^2)+Assumptions!$C$61*((RAND()+RAND()+RAND()+RAND()+RAND()+RAND()+RAND()+RAND()+RAND()+RAND()+RAND()+RAND())-6))-1)+Liquidity_30Y!W13)</x:f>
        <x:v>3587875.296351581</x:v>
      </x:c>
      <x:c r="W457" s="16" t="n">
        <x:f>MAX(0,V457*(1+EXP((LN(1+Assumptions!$C$60)-0.5*Assumptions!$C$61^2)+Assumptions!$C$61*((RAND()+RAND()+RAND()+RAND()+RAND()+RAND()+RAND()+RAND()+RAND()+RAND()+RAND()+RAND())-6))-1)+Liquidity_30Y!X13)</x:f>
        <x:v>3322029.8083730694</x:v>
      </x:c>
      <x:c r="X457" s="16" t="n">
        <x:f>MAX(0,W457*(1+EXP((LN(1+Assumptions!$C$60)-0.5*Assumptions!$C$61^2)+Assumptions!$C$61*((RAND()+RAND()+RAND()+RAND()+RAND()+RAND()+RAND()+RAND()+RAND()+RAND()+RAND()+RAND())-6))-1)+Liquidity_30Y!Y13)</x:f>
        <x:v>3433017.8874129727</x:v>
      </x:c>
      <x:c r="Y457" s="16" t="n">
        <x:f>MAX(0,X457*(1+EXP((LN(1+Assumptions!$C$60)-0.5*Assumptions!$C$61^2)+Assumptions!$C$61*((RAND()+RAND()+RAND()+RAND()+RAND()+RAND()+RAND()+RAND()+RAND()+RAND()+RAND()+RAND())-6))-1)+Liquidity_30Y!Z13)</x:f>
        <x:v>3472658.571108664</x:v>
      </x:c>
      <x:c r="Z457" s="16" t="n">
        <x:f>MAX(0,Y457*(1+EXP((LN(1+Assumptions!$C$60)-0.5*Assumptions!$C$61^2)+Assumptions!$C$61*((RAND()+RAND()+RAND()+RAND()+RAND()+RAND()+RAND()+RAND()+RAND()+RAND()+RAND()+RAND())-6))-1)+Liquidity_30Y!AA13)</x:f>
        <x:v>3866648.9784930325</x:v>
      </x:c>
      <x:c r="AA457" s="16" t="n">
        <x:f>MAX(0,Z457*(1+EXP((LN(1+Assumptions!$C$60)-0.5*Assumptions!$C$61^2)+Assumptions!$C$61*((RAND()+RAND()+RAND()+RAND()+RAND()+RAND()+RAND()+RAND()+RAND()+RAND()+RAND()+RAND())-6))-1)+Liquidity_30Y!AB13)</x:f>
        <x:v>5037541.817805936</x:v>
      </x:c>
      <x:c r="AB457" s="16" t="n">
        <x:f>MAX(0,AA457*(1+EXP((LN(1+Assumptions!$C$60)-0.5*Assumptions!$C$61^2)+Assumptions!$C$61*((RAND()+RAND()+RAND()+RAND()+RAND()+RAND()+RAND()+RAND()+RAND()+RAND()+RAND()+RAND())-6))-1)+Liquidity_30Y!AC13)</x:f>
        <x:v>5786085.564430948</x:v>
      </x:c>
      <x:c r="AC457" s="16" t="n">
        <x:f>MAX(0,AB457*(1+EXP((LN(1+Assumptions!$C$60)-0.5*Assumptions!$C$61^2)+Assumptions!$C$61*((RAND()+RAND()+RAND()+RAND()+RAND()+RAND()+RAND()+RAND()+RAND()+RAND()+RAND()+RAND())-6))-1)+Liquidity_30Y!AD13)</x:f>
        <x:v>5388066.368638333</x:v>
      </x:c>
      <x:c r="AD457" s="16" t="n">
        <x:f>MAX(0,AC457*(1+EXP((LN(1+Assumptions!$C$60)-0.5*Assumptions!$C$61^2)+Assumptions!$C$61*((RAND()+RAND()+RAND()+RAND()+RAND()+RAND()+RAND()+RAND()+RAND()+RAND()+RAND()+RAND())-6))-1)+Liquidity_30Y!AE13)</x:f>
        <x:v>5544126.623145412</x:v>
      </x:c>
      <x:c r="AE457" s="16" t="n">
        <x:f>MAX(0,AD457*(1+EXP((LN(1+Assumptions!$C$60)-0.5*Assumptions!$C$61^2)+Assumptions!$C$61*((RAND()+RAND()+RAND()+RAND()+RAND()+RAND()+RAND()+RAND()+RAND()+RAND()+RAND()+RAND())-6))-1)+Liquidity_30Y!AF13)</x:f>
        <x:v>5032917.172237395</x:v>
      </x:c>
      <x:c r="AF457" s="16" t="n">
        <x:f>MAX(0,AE457*(1+EXP((LN(1+Assumptions!$C$60)-0.5*Assumptions!$C$61^2)+Assumptions!$C$61*((RAND()+RAND()+RAND()+RAND()+RAND()+RAND()+RAND()+RAND()+RAND()+RAND()+RAND()+RAND())-6))-1)+Liquidity_30Y!AG13)</x:f>
        <x:v>5221015.614224391</x:v>
      </x:c>
    </x:row>
    <x:row r="458">
      <x:c r="A458" s="39">
        <x:v>454</x:v>
      </x:c>
      <x:c r="B458" s="16" t="n">
        <x:f>Liquidity_30Y!C14</x:f>
        <x:v>1029031.25</x:v>
      </x:c>
      <x:c r="C458" s="16" t="n">
        <x:f>MAX(0,B458*(1+EXP((LN(1+Assumptions!$C$60)-0.5*Assumptions!$C$61^2)+Assumptions!$C$61*((RAND()+RAND()+RAND()+RAND()+RAND()+RAND()+RAND()+RAND()+RAND()+RAND()+RAND()+RAND())-6))-1)+Liquidity_30Y!D13)</x:f>
        <x:v>1012181.1954374522</x:v>
      </x:c>
      <x:c r="D458" s="16" t="n">
        <x:f>MAX(0,C458*(1+EXP((LN(1+Assumptions!$C$60)-0.5*Assumptions!$C$61^2)+Assumptions!$C$61*((RAND()+RAND()+RAND()+RAND()+RAND()+RAND()+RAND()+RAND()+RAND()+RAND()+RAND()+RAND())-6))-1)+Liquidity_30Y!E13)</x:f>
        <x:v>867723.9842625426</x:v>
      </x:c>
      <x:c r="E458" s="16" t="n">
        <x:f>MAX(0,D458*(1+EXP((LN(1+Assumptions!$C$60)-0.5*Assumptions!$C$61^2)+Assumptions!$C$61*((RAND()+RAND()+RAND()+RAND()+RAND()+RAND()+RAND()+RAND()+RAND()+RAND()+RAND()+RAND())-6))-1)+Liquidity_30Y!F13)</x:f>
        <x:v>718989.8270702781</x:v>
      </x:c>
      <x:c r="F458" s="16" t="n">
        <x:f>MAX(0,E458*(1+EXP((LN(1+Assumptions!$C$60)-0.5*Assumptions!$C$61^2)+Assumptions!$C$61*((RAND()+RAND()+RAND()+RAND()+RAND()+RAND()+RAND()+RAND()+RAND()+RAND()+RAND()+RAND())-6))-1)+Liquidity_30Y!G13)</x:f>
        <x:v>767913.1581223081</x:v>
      </x:c>
      <x:c r="G458" s="16" t="n">
        <x:f>MAX(0,F458*(1+EXP((LN(1+Assumptions!$C$60)-0.5*Assumptions!$C$61^2)+Assumptions!$C$61*((RAND()+RAND()+RAND()+RAND()+RAND()+RAND()+RAND()+RAND()+RAND()+RAND()+RAND()+RAND())-6))-1)+Liquidity_30Y!H13)</x:f>
        <x:v>796817.9130105008</x:v>
      </x:c>
      <x:c r="H458" s="16" t="n">
        <x:f>MAX(0,G458*(1+EXP((LN(1+Assumptions!$C$60)-0.5*Assumptions!$C$61^2)+Assumptions!$C$61*((RAND()+RAND()+RAND()+RAND()+RAND()+RAND()+RAND()+RAND()+RAND()+RAND()+RAND()+RAND())-6))-1)+Liquidity_30Y!I13)</x:f>
        <x:v>1040238.9942040605</x:v>
      </x:c>
      <x:c r="I458" s="16" t="n">
        <x:f>MAX(0,H458*(1+EXP((LN(1+Assumptions!$C$60)-0.5*Assumptions!$C$61^2)+Assumptions!$C$61*((RAND()+RAND()+RAND()+RAND()+RAND()+RAND()+RAND()+RAND()+RAND()+RAND()+RAND()+RAND())-6))-1)+Liquidity_30Y!J13)</x:f>
        <x:v>1521054.7198141196</x:v>
      </x:c>
      <x:c r="J458" s="16" t="n">
        <x:f>MAX(0,I458*(1+EXP((LN(1+Assumptions!$C$60)-0.5*Assumptions!$C$61^2)+Assumptions!$C$61*((RAND()+RAND()+RAND()+RAND()+RAND()+RAND()+RAND()+RAND()+RAND()+RAND()+RAND()+RAND())-6))-1)+Liquidity_30Y!K13)</x:f>
        <x:v>1287305.2788619734</x:v>
      </x:c>
      <x:c r="K458" s="16" t="n">
        <x:f>MAX(0,J458*(1+EXP((LN(1+Assumptions!$C$60)-0.5*Assumptions!$C$61^2)+Assumptions!$C$61*((RAND()+RAND()+RAND()+RAND()+RAND()+RAND()+RAND()+RAND()+RAND()+RAND()+RAND()+RAND())-6))-1)+Liquidity_30Y!L13)</x:f>
        <x:v>1571850.2593693333</x:v>
      </x:c>
      <x:c r="L458" s="16" t="n">
        <x:f>MAX(0,K458*(1+EXP((LN(1+Assumptions!$C$60)-0.5*Assumptions!$C$61^2)+Assumptions!$C$61*((RAND()+RAND()+RAND()+RAND()+RAND()+RAND()+RAND()+RAND()+RAND()+RAND()+RAND()+RAND())-6))-1)+Liquidity_30Y!M13)</x:f>
        <x:v>1255955.6475801116</x:v>
      </x:c>
      <x:c r="M458" s="16" t="n">
        <x:f>MAX(0,L458*(1+EXP((LN(1+Assumptions!$C$60)-0.5*Assumptions!$C$61^2)+Assumptions!$C$61*((RAND()+RAND()+RAND()+RAND()+RAND()+RAND()+RAND()+RAND()+RAND()+RAND()+RAND()+RAND())-6))-1)+Liquidity_30Y!N13)</x:f>
        <x:v>1345298.0977983852</x:v>
      </x:c>
      <x:c r="N458" s="16" t="n">
        <x:f>MAX(0,M458*(1+EXP((LN(1+Assumptions!$C$60)-0.5*Assumptions!$C$61^2)+Assumptions!$C$61*((RAND()+RAND()+RAND()+RAND()+RAND()+RAND()+RAND()+RAND()+RAND()+RAND()+RAND()+RAND())-6))-1)+Liquidity_30Y!O13)</x:f>
        <x:v>1257247.2362650728</x:v>
      </x:c>
      <x:c r="O458" s="16" t="n">
        <x:f>MAX(0,N458*(1+EXP((LN(1+Assumptions!$C$60)-0.5*Assumptions!$C$61^2)+Assumptions!$C$61*((RAND()+RAND()+RAND()+RAND()+RAND()+RAND()+RAND()+RAND()+RAND()+RAND()+RAND()+RAND())-6))-1)+Liquidity_30Y!P13)</x:f>
        <x:v>1629782.6845443712</x:v>
      </x:c>
      <x:c r="P458" s="16" t="n">
        <x:f>MAX(0,O458*(1+EXP((LN(1+Assumptions!$C$60)-0.5*Assumptions!$C$61^2)+Assumptions!$C$61*((RAND()+RAND()+RAND()+RAND()+RAND()+RAND()+RAND()+RAND()+RAND()+RAND()+RAND()+RAND())-6))-1)+Liquidity_30Y!Q13)</x:f>
        <x:v>1695428.412959451</x:v>
      </x:c>
      <x:c r="Q458" s="16" t="n">
        <x:f>MAX(0,P458*(1+EXP((LN(1+Assumptions!$C$60)-0.5*Assumptions!$C$61^2)+Assumptions!$C$61*((RAND()+RAND()+RAND()+RAND()+RAND()+RAND()+RAND()+RAND()+RAND()+RAND()+RAND()+RAND())-6))-1)+Liquidity_30Y!R13)</x:f>
        <x:v>1769274.3971701986</x:v>
      </x:c>
      <x:c r="R458" s="16" t="n">
        <x:f>MAX(0,Q458*(1+EXP((LN(1+Assumptions!$C$60)-0.5*Assumptions!$C$61^2)+Assumptions!$C$61*((RAND()+RAND()+RAND()+RAND()+RAND()+RAND()+RAND()+RAND()+RAND()+RAND()+RAND()+RAND())-6))-1)+Liquidity_30Y!S13)</x:f>
        <x:v>1874107.748584172</x:v>
      </x:c>
      <x:c r="S458" s="16" t="n">
        <x:f>MAX(0,R458*(1+EXP((LN(1+Assumptions!$C$60)-0.5*Assumptions!$C$61^2)+Assumptions!$C$61*((RAND()+RAND()+RAND()+RAND()+RAND()+RAND()+RAND()+RAND()+RAND()+RAND()+RAND()+RAND())-6))-1)+Liquidity_30Y!T13)</x:f>
        <x:v>2096819.024405903</x:v>
      </x:c>
      <x:c r="T458" s="16" t="n">
        <x:f>MAX(0,S458*(1+EXP((LN(1+Assumptions!$C$60)-0.5*Assumptions!$C$61^2)+Assumptions!$C$61*((RAND()+RAND()+RAND()+RAND()+RAND()+RAND()+RAND()+RAND()+RAND()+RAND()+RAND()+RAND())-6))-1)+Liquidity_30Y!U13)</x:f>
        <x:v>2252270.1970856986</x:v>
      </x:c>
      <x:c r="U458" s="16" t="n">
        <x:f>MAX(0,T458*(1+EXP((LN(1+Assumptions!$C$60)-0.5*Assumptions!$C$61^2)+Assumptions!$C$61*((RAND()+RAND()+RAND()+RAND()+RAND()+RAND()+RAND()+RAND()+RAND()+RAND()+RAND()+RAND())-6))-1)+Liquidity_30Y!V13)</x:f>
        <x:v>2236384.6644921466</x:v>
      </x:c>
      <x:c r="V458" s="16" t="n">
        <x:f>MAX(0,U458*(1+EXP((LN(1+Assumptions!$C$60)-0.5*Assumptions!$C$61^2)+Assumptions!$C$61*((RAND()+RAND()+RAND()+RAND()+RAND()+RAND()+RAND()+RAND()+RAND()+RAND()+RAND()+RAND())-6))-1)+Liquidity_30Y!W13)</x:f>
        <x:v>1984757.5804545465</x:v>
      </x:c>
      <x:c r="W458" s="16" t="n">
        <x:f>MAX(0,V458*(1+EXP((LN(1+Assumptions!$C$60)-0.5*Assumptions!$C$61^2)+Assumptions!$C$61*((RAND()+RAND()+RAND()+RAND()+RAND()+RAND()+RAND()+RAND()+RAND()+RAND()+RAND()+RAND())-6))-1)+Liquidity_30Y!X13)</x:f>
        <x:v>1970512.5543416631</x:v>
      </x:c>
      <x:c r="X458" s="16" t="n">
        <x:f>MAX(0,W458*(1+EXP((LN(1+Assumptions!$C$60)-0.5*Assumptions!$C$61^2)+Assumptions!$C$61*((RAND()+RAND()+RAND()+RAND()+RAND()+RAND()+RAND()+RAND()+RAND()+RAND()+RAND()+RAND())-6))-1)+Liquidity_30Y!Y13)</x:f>
        <x:v>1736187.848037051</x:v>
      </x:c>
      <x:c r="Y458" s="16" t="n">
        <x:f>MAX(0,X458*(1+EXP((LN(1+Assumptions!$C$60)-0.5*Assumptions!$C$61^2)+Assumptions!$C$61*((RAND()+RAND()+RAND()+RAND()+RAND()+RAND()+RAND()+RAND()+RAND()+RAND()+RAND()+RAND())-6))-1)+Liquidity_30Y!Z13)</x:f>
        <x:v>1977477.1718757078</x:v>
      </x:c>
      <x:c r="Z458" s="16" t="n">
        <x:f>MAX(0,Y458*(1+EXP((LN(1+Assumptions!$C$60)-0.5*Assumptions!$C$61^2)+Assumptions!$C$61*((RAND()+RAND()+RAND()+RAND()+RAND()+RAND()+RAND()+RAND()+RAND()+RAND()+RAND()+RAND())-6))-1)+Liquidity_30Y!AA13)</x:f>
        <x:v>2098262.4939445173</x:v>
      </x:c>
      <x:c r="AA458" s="16" t="n">
        <x:f>MAX(0,Z458*(1+EXP((LN(1+Assumptions!$C$60)-0.5*Assumptions!$C$61^2)+Assumptions!$C$61*((RAND()+RAND()+RAND()+RAND()+RAND()+RAND()+RAND()+RAND()+RAND()+RAND()+RAND()+RAND())-6))-1)+Liquidity_30Y!AB13)</x:f>
        <x:v>2491248.353638883</x:v>
      </x:c>
      <x:c r="AB458" s="16" t="n">
        <x:f>MAX(0,AA458*(1+EXP((LN(1+Assumptions!$C$60)-0.5*Assumptions!$C$61^2)+Assumptions!$C$61*((RAND()+RAND()+RAND()+RAND()+RAND()+RAND()+RAND()+RAND()+RAND()+RAND()+RAND()+RAND())-6))-1)+Liquidity_30Y!AC13)</x:f>
        <x:v>2794748.2353690043</x:v>
      </x:c>
      <x:c r="AC458" s="16" t="n">
        <x:f>MAX(0,AB458*(1+EXP((LN(1+Assumptions!$C$60)-0.5*Assumptions!$C$61^2)+Assumptions!$C$61*((RAND()+RAND()+RAND()+RAND()+RAND()+RAND()+RAND()+RAND()+RAND()+RAND()+RAND()+RAND())-6))-1)+Liquidity_30Y!AD13)</x:f>
        <x:v>3051792.282068004</x:v>
      </x:c>
      <x:c r="AD458" s="16" t="n">
        <x:f>MAX(0,AC458*(1+EXP((LN(1+Assumptions!$C$60)-0.5*Assumptions!$C$61^2)+Assumptions!$C$61*((RAND()+RAND()+RAND()+RAND()+RAND()+RAND()+RAND()+RAND()+RAND()+RAND()+RAND()+RAND())-6))-1)+Liquidity_30Y!AE13)</x:f>
        <x:v>2472356.2222924046</x:v>
      </x:c>
      <x:c r="AE458" s="16" t="n">
        <x:f>MAX(0,AD458*(1+EXP((LN(1+Assumptions!$C$60)-0.5*Assumptions!$C$61^2)+Assumptions!$C$61*((RAND()+RAND()+RAND()+RAND()+RAND()+RAND()+RAND()+RAND()+RAND()+RAND()+RAND()+RAND())-6))-1)+Liquidity_30Y!AF13)</x:f>
        <x:v>2551340.9651073404</x:v>
      </x:c>
      <x:c r="AF458" s="16" t="n">
        <x:f>MAX(0,AE458*(1+EXP((LN(1+Assumptions!$C$60)-0.5*Assumptions!$C$61^2)+Assumptions!$C$61*((RAND()+RAND()+RAND()+RAND()+RAND()+RAND()+RAND()+RAND()+RAND()+RAND()+RAND()+RAND())-6))-1)+Liquidity_30Y!AG13)</x:f>
        <x:v>3000763.516539379</x:v>
      </x:c>
    </x:row>
    <x:row r="459">
      <x:c r="A459" s="39">
        <x:v>455</x:v>
      </x:c>
      <x:c r="B459" s="16" t="n">
        <x:f>Liquidity_30Y!C14</x:f>
        <x:v>1029031.25</x:v>
      </x:c>
      <x:c r="C459" s="16" t="n">
        <x:f>MAX(0,B459*(1+EXP((LN(1+Assumptions!$C$60)-0.5*Assumptions!$C$61^2)+Assumptions!$C$61*((RAND()+RAND()+RAND()+RAND()+RAND()+RAND()+RAND()+RAND()+RAND()+RAND()+RAND()+RAND())-6))-1)+Liquidity_30Y!D13)</x:f>
        <x:v>1150715.026259366</x:v>
      </x:c>
      <x:c r="D459" s="16" t="n">
        <x:f>MAX(0,C459*(1+EXP((LN(1+Assumptions!$C$60)-0.5*Assumptions!$C$61^2)+Assumptions!$C$61*((RAND()+RAND()+RAND()+RAND()+RAND()+RAND()+RAND()+RAND()+RAND()+RAND()+RAND()+RAND())-6))-1)+Liquidity_30Y!E13)</x:f>
        <x:v>1282657.7016039402</x:v>
      </x:c>
      <x:c r="E459" s="16" t="n">
        <x:f>MAX(0,D459*(1+EXP((LN(1+Assumptions!$C$60)-0.5*Assumptions!$C$61^2)+Assumptions!$C$61*((RAND()+RAND()+RAND()+RAND()+RAND()+RAND()+RAND()+RAND()+RAND()+RAND()+RAND()+RAND())-6))-1)+Liquidity_30Y!F13)</x:f>
        <x:v>1226719.5724776085</x:v>
      </x:c>
      <x:c r="F459" s="16" t="n">
        <x:f>MAX(0,E459*(1+EXP((LN(1+Assumptions!$C$60)-0.5*Assumptions!$C$61^2)+Assumptions!$C$61*((RAND()+RAND()+RAND()+RAND()+RAND()+RAND()+RAND()+RAND()+RAND()+RAND()+RAND()+RAND())-6))-1)+Liquidity_30Y!G13)</x:f>
        <x:v>1163618.5967037969</x:v>
      </x:c>
      <x:c r="G459" s="16" t="n">
        <x:f>MAX(0,F459*(1+EXP((LN(1+Assumptions!$C$60)-0.5*Assumptions!$C$61^2)+Assumptions!$C$61*((RAND()+RAND()+RAND()+RAND()+RAND()+RAND()+RAND()+RAND()+RAND()+RAND()+RAND()+RAND())-6))-1)+Liquidity_30Y!H13)</x:f>
        <x:v>1126353.696083393</x:v>
      </x:c>
      <x:c r="H459" s="16" t="n">
        <x:f>MAX(0,G459*(1+EXP((LN(1+Assumptions!$C$60)-0.5*Assumptions!$C$61^2)+Assumptions!$C$61*((RAND()+RAND()+RAND()+RAND()+RAND()+RAND()+RAND()+RAND()+RAND()+RAND()+RAND()+RAND())-6))-1)+Liquidity_30Y!I13)</x:f>
        <x:v>1037636.8478074862</x:v>
      </x:c>
      <x:c r="I459" s="16" t="n">
        <x:f>MAX(0,H459*(1+EXP((LN(1+Assumptions!$C$60)-0.5*Assumptions!$C$61^2)+Assumptions!$C$61*((RAND()+RAND()+RAND()+RAND()+RAND()+RAND()+RAND()+RAND()+RAND()+RAND()+RAND()+RAND())-6))-1)+Liquidity_30Y!J13)</x:f>
        <x:v>1114274.5339550637</x:v>
      </x:c>
      <x:c r="J459" s="16" t="n">
        <x:f>MAX(0,I459*(1+EXP((LN(1+Assumptions!$C$60)-0.5*Assumptions!$C$61^2)+Assumptions!$C$61*((RAND()+RAND()+RAND()+RAND()+RAND()+RAND()+RAND()+RAND()+RAND()+RAND()+RAND()+RAND())-6))-1)+Liquidity_30Y!K13)</x:f>
        <x:v>1159229.0684758057</x:v>
      </x:c>
      <x:c r="K459" s="16" t="n">
        <x:f>MAX(0,J459*(1+EXP((LN(1+Assumptions!$C$60)-0.5*Assumptions!$C$61^2)+Assumptions!$C$61*((RAND()+RAND()+RAND()+RAND()+RAND()+RAND()+RAND()+RAND()+RAND()+RAND()+RAND()+RAND())-6))-1)+Liquidity_30Y!L13)</x:f>
        <x:v>1049811.3524635667</x:v>
      </x:c>
      <x:c r="L459" s="16" t="n">
        <x:f>MAX(0,K459*(1+EXP((LN(1+Assumptions!$C$60)-0.5*Assumptions!$C$61^2)+Assumptions!$C$61*((RAND()+RAND()+RAND()+RAND()+RAND()+RAND()+RAND()+RAND()+RAND()+RAND()+RAND()+RAND())-6))-1)+Liquidity_30Y!M13)</x:f>
        <x:v>860100.5325752792</x:v>
      </x:c>
      <x:c r="M459" s="16" t="n">
        <x:f>MAX(0,L459*(1+EXP((LN(1+Assumptions!$C$60)-0.5*Assumptions!$C$61^2)+Assumptions!$C$61*((RAND()+RAND()+RAND()+RAND()+RAND()+RAND()+RAND()+RAND()+RAND()+RAND()+RAND()+RAND())-6))-1)+Liquidity_30Y!N13)</x:f>
        <x:v>737630.0016174117</x:v>
      </x:c>
      <x:c r="N459" s="16" t="n">
        <x:f>MAX(0,M459*(1+EXP((LN(1+Assumptions!$C$60)-0.5*Assumptions!$C$61^2)+Assumptions!$C$61*((RAND()+RAND()+RAND()+RAND()+RAND()+RAND()+RAND()+RAND()+RAND()+RAND()+RAND()+RAND())-6))-1)+Liquidity_30Y!O13)</x:f>
        <x:v>872109.1519505114</x:v>
      </x:c>
      <x:c r="O459" s="16" t="n">
        <x:f>MAX(0,N459*(1+EXP((LN(1+Assumptions!$C$60)-0.5*Assumptions!$C$61^2)+Assumptions!$C$61*((RAND()+RAND()+RAND()+RAND()+RAND()+RAND()+RAND()+RAND()+RAND()+RAND()+RAND()+RAND())-6))-1)+Liquidity_30Y!P13)</x:f>
        <x:v>906914.9047431321</x:v>
      </x:c>
      <x:c r="P459" s="16" t="n">
        <x:f>MAX(0,O459*(1+EXP((LN(1+Assumptions!$C$60)-0.5*Assumptions!$C$61^2)+Assumptions!$C$61*((RAND()+RAND()+RAND()+RAND()+RAND()+RAND()+RAND()+RAND()+RAND()+RAND()+RAND()+RAND())-6))-1)+Liquidity_30Y!Q13)</x:f>
        <x:v>1203890.9631028872</x:v>
      </x:c>
      <x:c r="Q459" s="16" t="n">
        <x:f>MAX(0,P459*(1+EXP((LN(1+Assumptions!$C$60)-0.5*Assumptions!$C$61^2)+Assumptions!$C$61*((RAND()+RAND()+RAND()+RAND()+RAND()+RAND()+RAND()+RAND()+RAND()+RAND()+RAND()+RAND())-6))-1)+Liquidity_30Y!R13)</x:f>
        <x:v>1101446.99023112</x:v>
      </x:c>
      <x:c r="R459" s="16" t="n">
        <x:f>MAX(0,Q459*(1+EXP((LN(1+Assumptions!$C$60)-0.5*Assumptions!$C$61^2)+Assumptions!$C$61*((RAND()+RAND()+RAND()+RAND()+RAND()+RAND()+RAND()+RAND()+RAND()+RAND()+RAND()+RAND())-6))-1)+Liquidity_30Y!S13)</x:f>
        <x:v>1055949.3968461624</x:v>
      </x:c>
      <x:c r="S459" s="16" t="n">
        <x:f>MAX(0,R459*(1+EXP((LN(1+Assumptions!$C$60)-0.5*Assumptions!$C$61^2)+Assumptions!$C$61*((RAND()+RAND()+RAND()+RAND()+RAND()+RAND()+RAND()+RAND()+RAND()+RAND()+RAND()+RAND())-6))-1)+Liquidity_30Y!T13)</x:f>
        <x:v>1013374.9068570172</x:v>
      </x:c>
      <x:c r="T459" s="16" t="n">
        <x:f>MAX(0,S459*(1+EXP((LN(1+Assumptions!$C$60)-0.5*Assumptions!$C$61^2)+Assumptions!$C$61*((RAND()+RAND()+RAND()+RAND()+RAND()+RAND()+RAND()+RAND()+RAND()+RAND()+RAND()+RAND())-6))-1)+Liquidity_30Y!U13)</x:f>
        <x:v>1228099.9347780012</x:v>
      </x:c>
      <x:c r="U459" s="16" t="n">
        <x:f>MAX(0,T459*(1+EXP((LN(1+Assumptions!$C$60)-0.5*Assumptions!$C$61^2)+Assumptions!$C$61*((RAND()+RAND()+RAND()+RAND()+RAND()+RAND()+RAND()+RAND()+RAND()+RAND()+RAND()+RAND())-6))-1)+Liquidity_30Y!V13)</x:f>
        <x:v>1453581.0795302193</x:v>
      </x:c>
      <x:c r="V459" s="16" t="n">
        <x:f>MAX(0,U459*(1+EXP((LN(1+Assumptions!$C$60)-0.5*Assumptions!$C$61^2)+Assumptions!$C$61*((RAND()+RAND()+RAND()+RAND()+RAND()+RAND()+RAND()+RAND()+RAND()+RAND()+RAND()+RAND())-6))-1)+Liquidity_30Y!W13)</x:f>
        <x:v>2006294.2676041357</x:v>
      </x:c>
      <x:c r="W459" s="16" t="n">
        <x:f>MAX(0,V459*(1+EXP((LN(1+Assumptions!$C$60)-0.5*Assumptions!$C$61^2)+Assumptions!$C$61*((RAND()+RAND()+RAND()+RAND()+RAND()+RAND()+RAND()+RAND()+RAND()+RAND()+RAND()+RAND())-6))-1)+Liquidity_30Y!X13)</x:f>
        <x:v>1943727.615082334</x:v>
      </x:c>
      <x:c r="X459" s="16" t="n">
        <x:f>MAX(0,W459*(1+EXP((LN(1+Assumptions!$C$60)-0.5*Assumptions!$C$61^2)+Assumptions!$C$61*((RAND()+RAND()+RAND()+RAND()+RAND()+RAND()+RAND()+RAND()+RAND()+RAND()+RAND()+RAND())-6))-1)+Liquidity_30Y!Y13)</x:f>
        <x:v>1736786.035575147</x:v>
      </x:c>
      <x:c r="Y459" s="16" t="n">
        <x:f>MAX(0,X459*(1+EXP((LN(1+Assumptions!$C$60)-0.5*Assumptions!$C$61^2)+Assumptions!$C$61*((RAND()+RAND()+RAND()+RAND()+RAND()+RAND()+RAND()+RAND()+RAND()+RAND()+RAND()+RAND())-6))-1)+Liquidity_30Y!Z13)</x:f>
        <x:v>1694581.2645569167</x:v>
      </x:c>
      <x:c r="Z459" s="16" t="n">
        <x:f>MAX(0,Y459*(1+EXP((LN(1+Assumptions!$C$60)-0.5*Assumptions!$C$61^2)+Assumptions!$C$61*((RAND()+RAND()+RAND()+RAND()+RAND()+RAND()+RAND()+RAND()+RAND()+RAND()+RAND()+RAND())-6))-1)+Liquidity_30Y!AA13)</x:f>
        <x:v>2017018.9883917905</x:v>
      </x:c>
      <x:c r="AA459" s="16" t="n">
        <x:f>MAX(0,Z459*(1+EXP((LN(1+Assumptions!$C$60)-0.5*Assumptions!$C$61^2)+Assumptions!$C$61*((RAND()+RAND()+RAND()+RAND()+RAND()+RAND()+RAND()+RAND()+RAND()+RAND()+RAND()+RAND())-6))-1)+Liquidity_30Y!AB13)</x:f>
        <x:v>1941522.2272405464</x:v>
      </x:c>
      <x:c r="AB459" s="16" t="n">
        <x:f>MAX(0,AA459*(1+EXP((LN(1+Assumptions!$C$60)-0.5*Assumptions!$C$61^2)+Assumptions!$C$61*((RAND()+RAND()+RAND()+RAND()+RAND()+RAND()+RAND()+RAND()+RAND()+RAND()+RAND()+RAND())-6))-1)+Liquidity_30Y!AC13)</x:f>
        <x:v>2271898.60188002</x:v>
      </x:c>
      <x:c r="AC459" s="16" t="n">
        <x:f>MAX(0,AB459*(1+EXP((LN(1+Assumptions!$C$60)-0.5*Assumptions!$C$61^2)+Assumptions!$C$61*((RAND()+RAND()+RAND()+RAND()+RAND()+RAND()+RAND()+RAND()+RAND()+RAND()+RAND()+RAND())-6))-1)+Liquidity_30Y!AD13)</x:f>
        <x:v>2719749.9529642165</x:v>
      </x:c>
      <x:c r="AD459" s="16" t="n">
        <x:f>MAX(0,AC459*(1+EXP((LN(1+Assumptions!$C$60)-0.5*Assumptions!$C$61^2)+Assumptions!$C$61*((RAND()+RAND()+RAND()+RAND()+RAND()+RAND()+RAND()+RAND()+RAND()+RAND()+RAND()+RAND())-6))-1)+Liquidity_30Y!AE13)</x:f>
        <x:v>2727167.065610373</x:v>
      </x:c>
      <x:c r="AE459" s="16" t="n">
        <x:f>MAX(0,AD459*(1+EXP((LN(1+Assumptions!$C$60)-0.5*Assumptions!$C$61^2)+Assumptions!$C$61*((RAND()+RAND()+RAND()+RAND()+RAND()+RAND()+RAND()+RAND()+RAND()+RAND()+RAND()+RAND())-6))-1)+Liquidity_30Y!AF13)</x:f>
        <x:v>2671725.7995272814</x:v>
      </x:c>
      <x:c r="AF459" s="16" t="n">
        <x:f>MAX(0,AE459*(1+EXP((LN(1+Assumptions!$C$60)-0.5*Assumptions!$C$61^2)+Assumptions!$C$61*((RAND()+RAND()+RAND()+RAND()+RAND()+RAND()+RAND()+RAND()+RAND()+RAND()+RAND()+RAND())-6))-1)+Liquidity_30Y!AG13)</x:f>
        <x:v>3074163.479974213</x:v>
      </x:c>
    </x:row>
    <x:row r="460">
      <x:c r="A460" s="39">
        <x:v>456</x:v>
      </x:c>
      <x:c r="B460" s="16" t="n">
        <x:f>Liquidity_30Y!C14</x:f>
        <x:v>1029031.25</x:v>
      </x:c>
      <x:c r="C460" s="16" t="n">
        <x:f>MAX(0,B460*(1+EXP((LN(1+Assumptions!$C$60)-0.5*Assumptions!$C$61^2)+Assumptions!$C$61*((RAND()+RAND()+RAND()+RAND()+RAND()+RAND()+RAND()+RAND()+RAND()+RAND()+RAND()+RAND())-6))-1)+Liquidity_30Y!D13)</x:f>
        <x:v>1053902.985083249</x:v>
      </x:c>
      <x:c r="D460" s="16" t="n">
        <x:f>MAX(0,C460*(1+EXP((LN(1+Assumptions!$C$60)-0.5*Assumptions!$C$61^2)+Assumptions!$C$61*((RAND()+RAND()+RAND()+RAND()+RAND()+RAND()+RAND()+RAND()+RAND()+RAND()+RAND()+RAND())-6))-1)+Liquidity_30Y!E13)</x:f>
        <x:v>1386051.718216073</x:v>
      </x:c>
      <x:c r="E460" s="16" t="n">
        <x:f>MAX(0,D460*(1+EXP((LN(1+Assumptions!$C$60)-0.5*Assumptions!$C$61^2)+Assumptions!$C$61*((RAND()+RAND()+RAND()+RAND()+RAND()+RAND()+RAND()+RAND()+RAND()+RAND()+RAND()+RAND())-6))-1)+Liquidity_30Y!F13)</x:f>
        <x:v>1572031.5678038527</x:v>
      </x:c>
      <x:c r="F460" s="16" t="n">
        <x:f>MAX(0,E460*(1+EXP((LN(1+Assumptions!$C$60)-0.5*Assumptions!$C$61^2)+Assumptions!$C$61*((RAND()+RAND()+RAND()+RAND()+RAND()+RAND()+RAND()+RAND()+RAND()+RAND()+RAND()+RAND())-6))-1)+Liquidity_30Y!G13)</x:f>
        <x:v>1748868.851685725</x:v>
      </x:c>
      <x:c r="G460" s="16" t="n">
        <x:f>MAX(0,F460*(1+EXP((LN(1+Assumptions!$C$60)-0.5*Assumptions!$C$61^2)+Assumptions!$C$61*((RAND()+RAND()+RAND()+RAND()+RAND()+RAND()+RAND()+RAND()+RAND()+RAND()+RAND()+RAND())-6))-1)+Liquidity_30Y!H13)</x:f>
        <x:v>1944997.8711246569</x:v>
      </x:c>
      <x:c r="H460" s="16" t="n">
        <x:f>MAX(0,G460*(1+EXP((LN(1+Assumptions!$C$60)-0.5*Assumptions!$C$61^2)+Assumptions!$C$61*((RAND()+RAND()+RAND()+RAND()+RAND()+RAND()+RAND()+RAND()+RAND()+RAND()+RAND()+RAND())-6))-1)+Liquidity_30Y!I13)</x:f>
        <x:v>2239712.4411373893</x:v>
      </x:c>
      <x:c r="I460" s="16" t="n">
        <x:f>MAX(0,H460*(1+EXP((LN(1+Assumptions!$C$60)-0.5*Assumptions!$C$61^2)+Assumptions!$C$61*((RAND()+RAND()+RAND()+RAND()+RAND()+RAND()+RAND()+RAND()+RAND()+RAND()+RAND()+RAND())-6))-1)+Liquidity_30Y!J13)</x:f>
        <x:v>1810635.0405968772</x:v>
      </x:c>
      <x:c r="J460" s="16" t="n">
        <x:f>MAX(0,I460*(1+EXP((LN(1+Assumptions!$C$60)-0.5*Assumptions!$C$61^2)+Assumptions!$C$61*((RAND()+RAND()+RAND()+RAND()+RAND()+RAND()+RAND()+RAND()+RAND()+RAND()+RAND()+RAND())-6))-1)+Liquidity_30Y!K13)</x:f>
        <x:v>1868533.5251589222</x:v>
      </x:c>
      <x:c r="K460" s="16" t="n">
        <x:f>MAX(0,J460*(1+EXP((LN(1+Assumptions!$C$60)-0.5*Assumptions!$C$61^2)+Assumptions!$C$61*((RAND()+RAND()+RAND()+RAND()+RAND()+RAND()+RAND()+RAND()+RAND()+RAND()+RAND()+RAND())-6))-1)+Liquidity_30Y!L13)</x:f>
        <x:v>1932487.7090214612</x:v>
      </x:c>
      <x:c r="L460" s="16" t="n">
        <x:f>MAX(0,K460*(1+EXP((LN(1+Assumptions!$C$60)-0.5*Assumptions!$C$61^2)+Assumptions!$C$61*((RAND()+RAND()+RAND()+RAND()+RAND()+RAND()+RAND()+RAND()+RAND()+RAND()+RAND()+RAND())-6))-1)+Liquidity_30Y!M13)</x:f>
        <x:v>2153955.1562003773</x:v>
      </x:c>
      <x:c r="M460" s="16" t="n">
        <x:f>MAX(0,L460*(1+EXP((LN(1+Assumptions!$C$60)-0.5*Assumptions!$C$61^2)+Assumptions!$C$61*((RAND()+RAND()+RAND()+RAND()+RAND()+RAND()+RAND()+RAND()+RAND()+RAND()+RAND()+RAND())-6))-1)+Liquidity_30Y!N13)</x:f>
        <x:v>2484944.2008416066</x:v>
      </x:c>
      <x:c r="N460" s="16" t="n">
        <x:f>MAX(0,M460*(1+EXP((LN(1+Assumptions!$C$60)-0.5*Assumptions!$C$61^2)+Assumptions!$C$61*((RAND()+RAND()+RAND()+RAND()+RAND()+RAND()+RAND()+RAND()+RAND()+RAND()+RAND()+RAND())-6))-1)+Liquidity_30Y!O13)</x:f>
        <x:v>3175257.5740374145</x:v>
      </x:c>
      <x:c r="O460" s="16" t="n">
        <x:f>MAX(0,N460*(1+EXP((LN(1+Assumptions!$C$60)-0.5*Assumptions!$C$61^2)+Assumptions!$C$61*((RAND()+RAND()+RAND()+RAND()+RAND()+RAND()+RAND()+RAND()+RAND()+RAND()+RAND()+RAND())-6))-1)+Liquidity_30Y!P13)</x:f>
        <x:v>3585332.907134152</x:v>
      </x:c>
      <x:c r="P460" s="16" t="n">
        <x:f>MAX(0,O460*(1+EXP((LN(1+Assumptions!$C$60)-0.5*Assumptions!$C$61^2)+Assumptions!$C$61*((RAND()+RAND()+RAND()+RAND()+RAND()+RAND()+RAND()+RAND()+RAND()+RAND()+RAND()+RAND())-6))-1)+Liquidity_30Y!Q13)</x:f>
        <x:v>3044658.065188823</x:v>
      </x:c>
      <x:c r="Q460" s="16" t="n">
        <x:f>MAX(0,P460*(1+EXP((LN(1+Assumptions!$C$60)-0.5*Assumptions!$C$61^2)+Assumptions!$C$61*((RAND()+RAND()+RAND()+RAND()+RAND()+RAND()+RAND()+RAND()+RAND()+RAND()+RAND()+RAND())-6))-1)+Liquidity_30Y!R13)</x:f>
        <x:v>2983434.988416174</x:v>
      </x:c>
      <x:c r="R460" s="16" t="n">
        <x:f>MAX(0,Q460*(1+EXP((LN(1+Assumptions!$C$60)-0.5*Assumptions!$C$61^2)+Assumptions!$C$61*((RAND()+RAND()+RAND()+RAND()+RAND()+RAND()+RAND()+RAND()+RAND()+RAND()+RAND()+RAND())-6))-1)+Liquidity_30Y!S13)</x:f>
        <x:v>2663161.373515145</x:v>
      </x:c>
      <x:c r="S460" s="16" t="n">
        <x:f>MAX(0,R460*(1+EXP((LN(1+Assumptions!$C$60)-0.5*Assumptions!$C$61^2)+Assumptions!$C$61*((RAND()+RAND()+RAND()+RAND()+RAND()+RAND()+RAND()+RAND()+RAND()+RAND()+RAND()+RAND())-6))-1)+Liquidity_30Y!T13)</x:f>
        <x:v>2895829.6843667496</x:v>
      </x:c>
      <x:c r="T460" s="16" t="n">
        <x:f>MAX(0,S460*(1+EXP((LN(1+Assumptions!$C$60)-0.5*Assumptions!$C$61^2)+Assumptions!$C$61*((RAND()+RAND()+RAND()+RAND()+RAND()+RAND()+RAND()+RAND()+RAND()+RAND()+RAND()+RAND())-6))-1)+Liquidity_30Y!U13)</x:f>
        <x:v>2458201.809485888</x:v>
      </x:c>
      <x:c r="U460" s="16" t="n">
        <x:f>MAX(0,T460*(1+EXP((LN(1+Assumptions!$C$60)-0.5*Assumptions!$C$61^2)+Assumptions!$C$61*((RAND()+RAND()+RAND()+RAND()+RAND()+RAND()+RAND()+RAND()+RAND()+RAND()+RAND()+RAND())-6))-1)+Liquidity_30Y!V13)</x:f>
        <x:v>3678203.626751252</x:v>
      </x:c>
      <x:c r="V460" s="16" t="n">
        <x:f>MAX(0,U460*(1+EXP((LN(1+Assumptions!$C$60)-0.5*Assumptions!$C$61^2)+Assumptions!$C$61*((RAND()+RAND()+RAND()+RAND()+RAND()+RAND()+RAND()+RAND()+RAND()+RAND()+RAND()+RAND())-6))-1)+Liquidity_30Y!W13)</x:f>
        <x:v>4360939.680997821</x:v>
      </x:c>
      <x:c r="W460" s="16" t="n">
        <x:f>MAX(0,V460*(1+EXP((LN(1+Assumptions!$C$60)-0.5*Assumptions!$C$61^2)+Assumptions!$C$61*((RAND()+RAND()+RAND()+RAND()+RAND()+RAND()+RAND()+RAND()+RAND()+RAND()+RAND()+RAND())-6))-1)+Liquidity_30Y!X13)</x:f>
        <x:v>4711821.766525938</x:v>
      </x:c>
      <x:c r="X460" s="16" t="n">
        <x:f>MAX(0,W460*(1+EXP((LN(1+Assumptions!$C$60)-0.5*Assumptions!$C$61^2)+Assumptions!$C$61*((RAND()+RAND()+RAND()+RAND()+RAND()+RAND()+RAND()+RAND()+RAND()+RAND()+RAND()+RAND())-6))-1)+Liquidity_30Y!Y13)</x:f>
        <x:v>6847166.650839095</x:v>
      </x:c>
      <x:c r="Y460" s="16" t="n">
        <x:f>MAX(0,X460*(1+EXP((LN(1+Assumptions!$C$60)-0.5*Assumptions!$C$61^2)+Assumptions!$C$61*((RAND()+RAND()+RAND()+RAND()+RAND()+RAND()+RAND()+RAND()+RAND()+RAND()+RAND()+RAND())-6))-1)+Liquidity_30Y!Z13)</x:f>
        <x:v>6730512.918862666</x:v>
      </x:c>
      <x:c r="Z460" s="16" t="n">
        <x:f>MAX(0,Y460*(1+EXP((LN(1+Assumptions!$C$60)-0.5*Assumptions!$C$61^2)+Assumptions!$C$61*((RAND()+RAND()+RAND()+RAND()+RAND()+RAND()+RAND()+RAND()+RAND()+RAND()+RAND()+RAND())-6))-1)+Liquidity_30Y!AA13)</x:f>
        <x:v>8645930.283863263</x:v>
      </x:c>
      <x:c r="AA460" s="16" t="n">
        <x:f>MAX(0,Z460*(1+EXP((LN(1+Assumptions!$C$60)-0.5*Assumptions!$C$61^2)+Assumptions!$C$61*((RAND()+RAND()+RAND()+RAND()+RAND()+RAND()+RAND()+RAND()+RAND()+RAND()+RAND()+RAND())-6))-1)+Liquidity_30Y!AB13)</x:f>
        <x:v>11618907.367724158</x:v>
      </x:c>
      <x:c r="AB460" s="16" t="n">
        <x:f>MAX(0,AA460*(1+EXP((LN(1+Assumptions!$C$60)-0.5*Assumptions!$C$61^2)+Assumptions!$C$61*((RAND()+RAND()+RAND()+RAND()+RAND()+RAND()+RAND()+RAND()+RAND()+RAND()+RAND()+RAND())-6))-1)+Liquidity_30Y!AC13)</x:f>
        <x:v>10425117.687140267</x:v>
      </x:c>
      <x:c r="AC460" s="16" t="n">
        <x:f>MAX(0,AB460*(1+EXP((LN(1+Assumptions!$C$60)-0.5*Assumptions!$C$61^2)+Assumptions!$C$61*((RAND()+RAND()+RAND()+RAND()+RAND()+RAND()+RAND()+RAND()+RAND()+RAND()+RAND()+RAND())-6))-1)+Liquidity_30Y!AD13)</x:f>
        <x:v>9968532.604877135</x:v>
      </x:c>
      <x:c r="AD460" s="16" t="n">
        <x:f>MAX(0,AC460*(1+EXP((LN(1+Assumptions!$C$60)-0.5*Assumptions!$C$61^2)+Assumptions!$C$61*((RAND()+RAND()+RAND()+RAND()+RAND()+RAND()+RAND()+RAND()+RAND()+RAND()+RAND()+RAND())-6))-1)+Liquidity_30Y!AE13)</x:f>
        <x:v>10217269.128531002</x:v>
      </x:c>
      <x:c r="AE460" s="16" t="n">
        <x:f>MAX(0,AD460*(1+EXP((LN(1+Assumptions!$C$60)-0.5*Assumptions!$C$61^2)+Assumptions!$C$61*((RAND()+RAND()+RAND()+RAND()+RAND()+RAND()+RAND()+RAND()+RAND()+RAND()+RAND()+RAND())-6))-1)+Liquidity_30Y!AF13)</x:f>
        <x:v>13609437.675084312</x:v>
      </x:c>
      <x:c r="AF460" s="16" t="n">
        <x:f>MAX(0,AE460*(1+EXP((LN(1+Assumptions!$C$60)-0.5*Assumptions!$C$61^2)+Assumptions!$C$61*((RAND()+RAND()+RAND()+RAND()+RAND()+RAND()+RAND()+RAND()+RAND()+RAND()+RAND()+RAND())-6))-1)+Liquidity_30Y!AG13)</x:f>
        <x:v>17231523.832702506</x:v>
      </x:c>
    </x:row>
    <x:row r="461">
      <x:c r="A461" s="39">
        <x:v>457</x:v>
      </x:c>
      <x:c r="B461" s="16" t="n">
        <x:f>Liquidity_30Y!C14</x:f>
        <x:v>1029031.25</x:v>
      </x:c>
      <x:c r="C461" s="16" t="n">
        <x:f>MAX(0,B461*(1+EXP((LN(1+Assumptions!$C$60)-0.5*Assumptions!$C$61^2)+Assumptions!$C$61*((RAND()+RAND()+RAND()+RAND()+RAND()+RAND()+RAND()+RAND()+RAND()+RAND()+RAND()+RAND())-6))-1)+Liquidity_30Y!D13)</x:f>
        <x:v>1168258.7279392025</x:v>
      </x:c>
      <x:c r="D461" s="16" t="n">
        <x:f>MAX(0,C461*(1+EXP((LN(1+Assumptions!$C$60)-0.5*Assumptions!$C$61^2)+Assumptions!$C$61*((RAND()+RAND()+RAND()+RAND()+RAND()+RAND()+RAND()+RAND()+RAND()+RAND()+RAND()+RAND())-6))-1)+Liquidity_30Y!E13)</x:f>
        <x:v>1358150.397377307</x:v>
      </x:c>
      <x:c r="E461" s="16" t="n">
        <x:f>MAX(0,D461*(1+EXP((LN(1+Assumptions!$C$60)-0.5*Assumptions!$C$61^2)+Assumptions!$C$61*((RAND()+RAND()+RAND()+RAND()+RAND()+RAND()+RAND()+RAND()+RAND()+RAND()+RAND()+RAND())-6))-1)+Liquidity_30Y!F13)</x:f>
        <x:v>1552861.0426241162</x:v>
      </x:c>
      <x:c r="F461" s="16" t="n">
        <x:f>MAX(0,E461*(1+EXP((LN(1+Assumptions!$C$60)-0.5*Assumptions!$C$61^2)+Assumptions!$C$61*((RAND()+RAND()+RAND()+RAND()+RAND()+RAND()+RAND()+RAND()+RAND()+RAND()+RAND()+RAND())-6))-1)+Liquidity_30Y!G13)</x:f>
        <x:v>1861536.6015902606</x:v>
      </x:c>
      <x:c r="G461" s="16" t="n">
        <x:f>MAX(0,F461*(1+EXP((LN(1+Assumptions!$C$60)-0.5*Assumptions!$C$61^2)+Assumptions!$C$61*((RAND()+RAND()+RAND()+RAND()+RAND()+RAND()+RAND()+RAND()+RAND()+RAND()+RAND()+RAND())-6))-1)+Liquidity_30Y!H13)</x:f>
        <x:v>2388876.568211212</x:v>
      </x:c>
      <x:c r="H461" s="16" t="n">
        <x:f>MAX(0,G461*(1+EXP((LN(1+Assumptions!$C$60)-0.5*Assumptions!$C$61^2)+Assumptions!$C$61*((RAND()+RAND()+RAND()+RAND()+RAND()+RAND()+RAND()+RAND()+RAND()+RAND()+RAND()+RAND())-6))-1)+Liquidity_30Y!I13)</x:f>
        <x:v>2657964.5668807975</x:v>
      </x:c>
      <x:c r="I461" s="16" t="n">
        <x:f>MAX(0,H461*(1+EXP((LN(1+Assumptions!$C$60)-0.5*Assumptions!$C$61^2)+Assumptions!$C$61*((RAND()+RAND()+RAND()+RAND()+RAND()+RAND()+RAND()+RAND()+RAND()+RAND()+RAND()+RAND())-6))-1)+Liquidity_30Y!J13)</x:f>
        <x:v>3479777.556721838</x:v>
      </x:c>
      <x:c r="J461" s="16" t="n">
        <x:f>MAX(0,I461*(1+EXP((LN(1+Assumptions!$C$60)-0.5*Assumptions!$C$61^2)+Assumptions!$C$61*((RAND()+RAND()+RAND()+RAND()+RAND()+RAND()+RAND()+RAND()+RAND()+RAND()+RAND()+RAND())-6))-1)+Liquidity_30Y!K13)</x:f>
        <x:v>3002965.624461692</x:v>
      </x:c>
      <x:c r="K461" s="16" t="n">
        <x:f>MAX(0,J461*(1+EXP((LN(1+Assumptions!$C$60)-0.5*Assumptions!$C$61^2)+Assumptions!$C$61*((RAND()+RAND()+RAND()+RAND()+RAND()+RAND()+RAND()+RAND()+RAND()+RAND()+RAND()+RAND())-6))-1)+Liquidity_30Y!L13)</x:f>
        <x:v>3875457.7024065955</x:v>
      </x:c>
      <x:c r="L461" s="16" t="n">
        <x:f>MAX(0,K461*(1+EXP((LN(1+Assumptions!$C$60)-0.5*Assumptions!$C$61^2)+Assumptions!$C$61*((RAND()+RAND()+RAND()+RAND()+RAND()+RAND()+RAND()+RAND()+RAND()+RAND()+RAND()+RAND())-6))-1)+Liquidity_30Y!M13)</x:f>
        <x:v>2862493.5441519795</x:v>
      </x:c>
      <x:c r="M461" s="16" t="n">
        <x:f>MAX(0,L461*(1+EXP((LN(1+Assumptions!$C$60)-0.5*Assumptions!$C$61^2)+Assumptions!$C$61*((RAND()+RAND()+RAND()+RAND()+RAND()+RAND()+RAND()+RAND()+RAND()+RAND()+RAND()+RAND())-6))-1)+Liquidity_30Y!N13)</x:f>
        <x:v>3478806.0345732416</x:v>
      </x:c>
      <x:c r="N461" s="16" t="n">
        <x:f>MAX(0,M461*(1+EXP((LN(1+Assumptions!$C$60)-0.5*Assumptions!$C$61^2)+Assumptions!$C$61*((RAND()+RAND()+RAND()+RAND()+RAND()+RAND()+RAND()+RAND()+RAND()+RAND()+RAND()+RAND())-6))-1)+Liquidity_30Y!O13)</x:f>
        <x:v>4004656.6670183535</x:v>
      </x:c>
      <x:c r="O461" s="16" t="n">
        <x:f>MAX(0,N461*(1+EXP((LN(1+Assumptions!$C$60)-0.5*Assumptions!$C$61^2)+Assumptions!$C$61*((RAND()+RAND()+RAND()+RAND()+RAND()+RAND()+RAND()+RAND()+RAND()+RAND()+RAND()+RAND())-6))-1)+Liquidity_30Y!P13)</x:f>
        <x:v>3458309.265318813</x:v>
      </x:c>
      <x:c r="P461" s="16" t="n">
        <x:f>MAX(0,O461*(1+EXP((LN(1+Assumptions!$C$60)-0.5*Assumptions!$C$61^2)+Assumptions!$C$61*((RAND()+RAND()+RAND()+RAND()+RAND()+RAND()+RAND()+RAND()+RAND()+RAND()+RAND()+RAND())-6))-1)+Liquidity_30Y!Q13)</x:f>
        <x:v>4525327.754873421</x:v>
      </x:c>
      <x:c r="Q461" s="16" t="n">
        <x:f>MAX(0,P461*(1+EXP((LN(1+Assumptions!$C$60)-0.5*Assumptions!$C$61^2)+Assumptions!$C$61*((RAND()+RAND()+RAND()+RAND()+RAND()+RAND()+RAND()+RAND()+RAND()+RAND()+RAND()+RAND())-6))-1)+Liquidity_30Y!R13)</x:f>
        <x:v>4104234.2540391027</x:v>
      </x:c>
      <x:c r="R461" s="16" t="n">
        <x:f>MAX(0,Q461*(1+EXP((LN(1+Assumptions!$C$60)-0.5*Assumptions!$C$61^2)+Assumptions!$C$61*((RAND()+RAND()+RAND()+RAND()+RAND()+RAND()+RAND()+RAND()+RAND()+RAND()+RAND()+RAND())-6))-1)+Liquidity_30Y!S13)</x:f>
        <x:v>2966317.52293343</x:v>
      </x:c>
      <x:c r="S461" s="16" t="n">
        <x:f>MAX(0,R461*(1+EXP((LN(1+Assumptions!$C$60)-0.5*Assumptions!$C$61^2)+Assumptions!$C$61*((RAND()+RAND()+RAND()+RAND()+RAND()+RAND()+RAND()+RAND()+RAND()+RAND()+RAND()+RAND())-6))-1)+Liquidity_30Y!T13)</x:f>
        <x:v>3613306.315593833</x:v>
      </x:c>
      <x:c r="T461" s="16" t="n">
        <x:f>MAX(0,S461*(1+EXP((LN(1+Assumptions!$C$60)-0.5*Assumptions!$C$61^2)+Assumptions!$C$61*((RAND()+RAND()+RAND()+RAND()+RAND()+RAND()+RAND()+RAND()+RAND()+RAND()+RAND()+RAND())-6))-1)+Liquidity_30Y!U13)</x:f>
        <x:v>3952128.1105093337</x:v>
      </x:c>
      <x:c r="U461" s="16" t="n">
        <x:f>MAX(0,T461*(1+EXP((LN(1+Assumptions!$C$60)-0.5*Assumptions!$C$61^2)+Assumptions!$C$61*((RAND()+RAND()+RAND()+RAND()+RAND()+RAND()+RAND()+RAND()+RAND()+RAND()+RAND()+RAND())-6))-1)+Liquidity_30Y!V13)</x:f>
        <x:v>3547405.4492843123</x:v>
      </x:c>
      <x:c r="V461" s="16" t="n">
        <x:f>MAX(0,U461*(1+EXP((LN(1+Assumptions!$C$60)-0.5*Assumptions!$C$61^2)+Assumptions!$C$61*((RAND()+RAND()+RAND()+RAND()+RAND()+RAND()+RAND()+RAND()+RAND()+RAND()+RAND()+RAND())-6))-1)+Liquidity_30Y!W13)</x:f>
        <x:v>2929540.4518332337</x:v>
      </x:c>
      <x:c r="W461" s="16" t="n">
        <x:f>MAX(0,V461*(1+EXP((LN(1+Assumptions!$C$60)-0.5*Assumptions!$C$61^2)+Assumptions!$C$61*((RAND()+RAND()+RAND()+RAND()+RAND()+RAND()+RAND()+RAND()+RAND()+RAND()+RAND()+RAND())-6))-1)+Liquidity_30Y!X13)</x:f>
        <x:v>3050551.121936667</x:v>
      </x:c>
      <x:c r="X461" s="16" t="n">
        <x:f>MAX(0,W461*(1+EXP((LN(1+Assumptions!$C$60)-0.5*Assumptions!$C$61^2)+Assumptions!$C$61*((RAND()+RAND()+RAND()+RAND()+RAND()+RAND()+RAND()+RAND()+RAND()+RAND()+RAND()+RAND())-6))-1)+Liquidity_30Y!Y13)</x:f>
        <x:v>2741499.6877149846</x:v>
      </x:c>
      <x:c r="Y461" s="16" t="n">
        <x:f>MAX(0,X461*(1+EXP((LN(1+Assumptions!$C$60)-0.5*Assumptions!$C$61^2)+Assumptions!$C$61*((RAND()+RAND()+RAND()+RAND()+RAND()+RAND()+RAND()+RAND()+RAND()+RAND()+RAND()+RAND())-6))-1)+Liquidity_30Y!Z13)</x:f>
        <x:v>2557990.8853634256</x:v>
      </x:c>
      <x:c r="Z461" s="16" t="n">
        <x:f>MAX(0,Y461*(1+EXP((LN(1+Assumptions!$C$60)-0.5*Assumptions!$C$61^2)+Assumptions!$C$61*((RAND()+RAND()+RAND()+RAND()+RAND()+RAND()+RAND()+RAND()+RAND()+RAND()+RAND()+RAND())-6))-1)+Liquidity_30Y!AA13)</x:f>
        <x:v>2881613.735784119</x:v>
      </x:c>
      <x:c r="AA461" s="16" t="n">
        <x:f>MAX(0,Z461*(1+EXP((LN(1+Assumptions!$C$60)-0.5*Assumptions!$C$61^2)+Assumptions!$C$61*((RAND()+RAND()+RAND()+RAND()+RAND()+RAND()+RAND()+RAND()+RAND()+RAND()+RAND()+RAND())-6))-1)+Liquidity_30Y!AB13)</x:f>
        <x:v>2777113.013891933</x:v>
      </x:c>
      <x:c r="AB461" s="16" t="n">
        <x:f>MAX(0,AA461*(1+EXP((LN(1+Assumptions!$C$60)-0.5*Assumptions!$C$61^2)+Assumptions!$C$61*((RAND()+RAND()+RAND()+RAND()+RAND()+RAND()+RAND()+RAND()+RAND()+RAND()+RAND()+RAND())-6))-1)+Liquidity_30Y!AC13)</x:f>
        <x:v>2230573.829000551</x:v>
      </x:c>
      <x:c r="AC461" s="16" t="n">
        <x:f>MAX(0,AB461*(1+EXP((LN(1+Assumptions!$C$60)-0.5*Assumptions!$C$61^2)+Assumptions!$C$61*((RAND()+RAND()+RAND()+RAND()+RAND()+RAND()+RAND()+RAND()+RAND()+RAND()+RAND()+RAND())-6))-1)+Liquidity_30Y!AD13)</x:f>
        <x:v>2822953.6798037104</x:v>
      </x:c>
      <x:c r="AD461" s="16" t="n">
        <x:f>MAX(0,AC461*(1+EXP((LN(1+Assumptions!$C$60)-0.5*Assumptions!$C$61^2)+Assumptions!$C$61*((RAND()+RAND()+RAND()+RAND()+RAND()+RAND()+RAND()+RAND()+RAND()+RAND()+RAND()+RAND())-6))-1)+Liquidity_30Y!AE13)</x:f>
        <x:v>3204080.384878106</x:v>
      </x:c>
      <x:c r="AE461" s="16" t="n">
        <x:f>MAX(0,AD461*(1+EXP((LN(1+Assumptions!$C$60)-0.5*Assumptions!$C$61^2)+Assumptions!$C$61*((RAND()+RAND()+RAND()+RAND()+RAND()+RAND()+RAND()+RAND()+RAND()+RAND()+RAND()+RAND())-6))-1)+Liquidity_30Y!AF13)</x:f>
        <x:v>3664868.34867838</x:v>
      </x:c>
      <x:c r="AF461" s="16" t="n">
        <x:f>MAX(0,AE461*(1+EXP((LN(1+Assumptions!$C$60)-0.5*Assumptions!$C$61^2)+Assumptions!$C$61*((RAND()+RAND()+RAND()+RAND()+RAND()+RAND()+RAND()+RAND()+RAND()+RAND()+RAND()+RAND())-6))-1)+Liquidity_30Y!AG13)</x:f>
        <x:v>4499896.092969119</x:v>
      </x:c>
    </x:row>
    <x:row r="462">
      <x:c r="A462" s="39">
        <x:v>458</x:v>
      </x:c>
      <x:c r="B462" s="16" t="n">
        <x:f>Liquidity_30Y!C14</x:f>
        <x:v>1029031.25</x:v>
      </x:c>
      <x:c r="C462" s="16" t="n">
        <x:f>MAX(0,B462*(1+EXP((LN(1+Assumptions!$C$60)-0.5*Assumptions!$C$61^2)+Assumptions!$C$61*((RAND()+RAND()+RAND()+RAND()+RAND()+RAND()+RAND()+RAND()+RAND()+RAND()+RAND()+RAND())-6))-1)+Liquidity_30Y!D13)</x:f>
        <x:v>856793.4512791135</x:v>
      </x:c>
      <x:c r="D462" s="16" t="n">
        <x:f>MAX(0,C462*(1+EXP((LN(1+Assumptions!$C$60)-0.5*Assumptions!$C$61^2)+Assumptions!$C$61*((RAND()+RAND()+RAND()+RAND()+RAND()+RAND()+RAND()+RAND()+RAND()+RAND()+RAND()+RAND())-6))-1)+Liquidity_30Y!E13)</x:f>
        <x:v>881707.6545179475</x:v>
      </x:c>
      <x:c r="E462" s="16" t="n">
        <x:f>MAX(0,D462*(1+EXP((LN(1+Assumptions!$C$60)-0.5*Assumptions!$C$61^2)+Assumptions!$C$61*((RAND()+RAND()+RAND()+RAND()+RAND()+RAND()+RAND()+RAND()+RAND()+RAND()+RAND()+RAND())-6))-1)+Liquidity_30Y!F13)</x:f>
        <x:v>755076.950066775</x:v>
      </x:c>
      <x:c r="F462" s="16" t="n">
        <x:f>MAX(0,E462*(1+EXP((LN(1+Assumptions!$C$60)-0.5*Assumptions!$C$61^2)+Assumptions!$C$61*((RAND()+RAND()+RAND()+RAND()+RAND()+RAND()+RAND()+RAND()+RAND()+RAND()+RAND()+RAND())-6))-1)+Liquidity_30Y!G13)</x:f>
        <x:v>934920.5227316526</x:v>
      </x:c>
      <x:c r="G462" s="16" t="n">
        <x:f>MAX(0,F462*(1+EXP((LN(1+Assumptions!$C$60)-0.5*Assumptions!$C$61^2)+Assumptions!$C$61*((RAND()+RAND()+RAND()+RAND()+RAND()+RAND()+RAND()+RAND()+RAND()+RAND()+RAND()+RAND())-6))-1)+Liquidity_30Y!H13)</x:f>
        <x:v>915302.8023893355</x:v>
      </x:c>
      <x:c r="H462" s="16" t="n">
        <x:f>MAX(0,G462*(1+EXP((LN(1+Assumptions!$C$60)-0.5*Assumptions!$C$61^2)+Assumptions!$C$61*((RAND()+RAND()+RAND()+RAND()+RAND()+RAND()+RAND()+RAND()+RAND()+RAND()+RAND()+RAND())-6))-1)+Liquidity_30Y!I13)</x:f>
        <x:v>874498.3389174236</x:v>
      </x:c>
      <x:c r="I462" s="16" t="n">
        <x:f>MAX(0,H462*(1+EXP((LN(1+Assumptions!$C$60)-0.5*Assumptions!$C$61^2)+Assumptions!$C$61*((RAND()+RAND()+RAND()+RAND()+RAND()+RAND()+RAND()+RAND()+RAND()+RAND()+RAND()+RAND())-6))-1)+Liquidity_30Y!J13)</x:f>
        <x:v>795658.1231935252</x:v>
      </x:c>
      <x:c r="J462" s="16" t="n">
        <x:f>MAX(0,I462*(1+EXP((LN(1+Assumptions!$C$60)-0.5*Assumptions!$C$61^2)+Assumptions!$C$61*((RAND()+RAND()+RAND()+RAND()+RAND()+RAND()+RAND()+RAND()+RAND()+RAND()+RAND()+RAND())-6))-1)+Liquidity_30Y!K13)</x:f>
        <x:v>813285.4102324202</x:v>
      </x:c>
      <x:c r="K462" s="16" t="n">
        <x:f>MAX(0,J462*(1+EXP((LN(1+Assumptions!$C$60)-0.5*Assumptions!$C$61^2)+Assumptions!$C$61*((RAND()+RAND()+RAND()+RAND()+RAND()+RAND()+RAND()+RAND()+RAND()+RAND()+RAND()+RAND())-6))-1)+Liquidity_30Y!L13)</x:f>
        <x:v>882506.9823981683</x:v>
      </x:c>
      <x:c r="L462" s="16" t="n">
        <x:f>MAX(0,K462*(1+EXP((LN(1+Assumptions!$C$60)-0.5*Assumptions!$C$61^2)+Assumptions!$C$61*((RAND()+RAND()+RAND()+RAND()+RAND()+RAND()+RAND()+RAND()+RAND()+RAND()+RAND()+RAND())-6))-1)+Liquidity_30Y!M13)</x:f>
        <x:v>1097720.5398752808</x:v>
      </x:c>
      <x:c r="M462" s="16" t="n">
        <x:f>MAX(0,L462*(1+EXP((LN(1+Assumptions!$C$60)-0.5*Assumptions!$C$61^2)+Assumptions!$C$61*((RAND()+RAND()+RAND()+RAND()+RAND()+RAND()+RAND()+RAND()+RAND()+RAND()+RAND()+RAND())-6))-1)+Liquidity_30Y!N13)</x:f>
        <x:v>880040.8492691929</x:v>
      </x:c>
      <x:c r="N462" s="16" t="n">
        <x:f>MAX(0,M462*(1+EXP((LN(1+Assumptions!$C$60)-0.5*Assumptions!$C$61^2)+Assumptions!$C$61*((RAND()+RAND()+RAND()+RAND()+RAND()+RAND()+RAND()+RAND()+RAND()+RAND()+RAND()+RAND())-6))-1)+Liquidity_30Y!O13)</x:f>
        <x:v>703095.0547799182</x:v>
      </x:c>
      <x:c r="O462" s="16" t="n">
        <x:f>MAX(0,N462*(1+EXP((LN(1+Assumptions!$C$60)-0.5*Assumptions!$C$61^2)+Assumptions!$C$61*((RAND()+RAND()+RAND()+RAND()+RAND()+RAND()+RAND()+RAND()+RAND()+RAND()+RAND()+RAND())-6))-1)+Liquidity_30Y!P13)</x:f>
        <x:v>611273.785804836</x:v>
      </x:c>
      <x:c r="P462" s="16" t="n">
        <x:f>MAX(0,O462*(1+EXP((LN(1+Assumptions!$C$60)-0.5*Assumptions!$C$61^2)+Assumptions!$C$61*((RAND()+RAND()+RAND()+RAND()+RAND()+RAND()+RAND()+RAND()+RAND()+RAND()+RAND()+RAND())-6))-1)+Liquidity_30Y!Q13)</x:f>
        <x:v>774490.9926645823</x:v>
      </x:c>
      <x:c r="Q462" s="16" t="n">
        <x:f>MAX(0,P462*(1+EXP((LN(1+Assumptions!$C$60)-0.5*Assumptions!$C$61^2)+Assumptions!$C$61*((RAND()+RAND()+RAND()+RAND()+RAND()+RAND()+RAND()+RAND()+RAND()+RAND()+RAND()+RAND())-6))-1)+Liquidity_30Y!R13)</x:f>
        <x:v>718746.8852519823</x:v>
      </x:c>
      <x:c r="R462" s="16" t="n">
        <x:f>MAX(0,Q462*(1+EXP((LN(1+Assumptions!$C$60)-0.5*Assumptions!$C$61^2)+Assumptions!$C$61*((RAND()+RAND()+RAND()+RAND()+RAND()+RAND()+RAND()+RAND()+RAND()+RAND()+RAND()+RAND())-6))-1)+Liquidity_30Y!S13)</x:f>
        <x:v>575698.8495673286</x:v>
      </x:c>
      <x:c r="S462" s="16" t="n">
        <x:f>MAX(0,R462*(1+EXP((LN(1+Assumptions!$C$60)-0.5*Assumptions!$C$61^2)+Assumptions!$C$61*((RAND()+RAND()+RAND()+RAND()+RAND()+RAND()+RAND()+RAND()+RAND()+RAND()+RAND()+RAND())-6))-1)+Liquidity_30Y!T13)</x:f>
        <x:v>520049.9540241967</x:v>
      </x:c>
      <x:c r="T462" s="16" t="n">
        <x:f>MAX(0,S462*(1+EXP((LN(1+Assumptions!$C$60)-0.5*Assumptions!$C$61^2)+Assumptions!$C$61*((RAND()+RAND()+RAND()+RAND()+RAND()+RAND()+RAND()+RAND()+RAND()+RAND()+RAND()+RAND())-6))-1)+Liquidity_30Y!U13)</x:f>
        <x:v>435806.2616171999</x:v>
      </x:c>
      <x:c r="U462" s="16" t="n">
        <x:f>MAX(0,T462*(1+EXP((LN(1+Assumptions!$C$60)-0.5*Assumptions!$C$61^2)+Assumptions!$C$61*((RAND()+RAND()+RAND()+RAND()+RAND()+RAND()+RAND()+RAND()+RAND()+RAND()+RAND()+RAND())-6))-1)+Liquidity_30Y!V13)</x:f>
        <x:v>493790.9037930942</x:v>
      </x:c>
      <x:c r="V462" s="16" t="n">
        <x:f>MAX(0,U462*(1+EXP((LN(1+Assumptions!$C$60)-0.5*Assumptions!$C$61^2)+Assumptions!$C$61*((RAND()+RAND()+RAND()+RAND()+RAND()+RAND()+RAND()+RAND()+RAND()+RAND()+RAND()+RAND())-6))-1)+Liquidity_30Y!W13)</x:f>
        <x:v>641919.0626986221</x:v>
      </x:c>
      <x:c r="W462" s="16" t="n">
        <x:f>MAX(0,V462*(1+EXP((LN(1+Assumptions!$C$60)-0.5*Assumptions!$C$61^2)+Assumptions!$C$61*((RAND()+RAND()+RAND()+RAND()+RAND()+RAND()+RAND()+RAND()+RAND()+RAND()+RAND()+RAND())-6))-1)+Liquidity_30Y!X13)</x:f>
        <x:v>807584.5284529736</x:v>
      </x:c>
      <x:c r="X462" s="16" t="n">
        <x:f>MAX(0,W462*(1+EXP((LN(1+Assumptions!$C$60)-0.5*Assumptions!$C$61^2)+Assumptions!$C$61*((RAND()+RAND()+RAND()+RAND()+RAND()+RAND()+RAND()+RAND()+RAND()+RAND()+RAND()+RAND())-6))-1)+Liquidity_30Y!Y13)</x:f>
        <x:v>927805.2394090354</x:v>
      </x:c>
      <x:c r="Y462" s="16" t="n">
        <x:f>MAX(0,X462*(1+EXP((LN(1+Assumptions!$C$60)-0.5*Assumptions!$C$61^2)+Assumptions!$C$61*((RAND()+RAND()+RAND()+RAND()+RAND()+RAND()+RAND()+RAND()+RAND()+RAND()+RAND()+RAND())-6))-1)+Liquidity_30Y!Z13)</x:f>
        <x:v>993046.7989687454</x:v>
      </x:c>
      <x:c r="Z462" s="16" t="n">
        <x:f>MAX(0,Y462*(1+EXP((LN(1+Assumptions!$C$60)-0.5*Assumptions!$C$61^2)+Assumptions!$C$61*((RAND()+RAND()+RAND()+RAND()+RAND()+RAND()+RAND()+RAND()+RAND()+RAND()+RAND()+RAND())-6))-1)+Liquidity_30Y!AA13)</x:f>
        <x:v>1181239.1614110344</x:v>
      </x:c>
      <x:c r="AA462" s="16" t="n">
        <x:f>MAX(0,Z462*(1+EXP((LN(1+Assumptions!$C$60)-0.5*Assumptions!$C$61^2)+Assumptions!$C$61*((RAND()+RAND()+RAND()+RAND()+RAND()+RAND()+RAND()+RAND()+RAND()+RAND()+RAND()+RAND())-6))-1)+Liquidity_30Y!AB13)</x:f>
        <x:v>1218618.862654544</x:v>
      </x:c>
      <x:c r="AB462" s="16" t="n">
        <x:f>MAX(0,AA462*(1+EXP((LN(1+Assumptions!$C$60)-0.5*Assumptions!$C$61^2)+Assumptions!$C$61*((RAND()+RAND()+RAND()+RAND()+RAND()+RAND()+RAND()+RAND()+RAND()+RAND()+RAND()+RAND())-6))-1)+Liquidity_30Y!AC13)</x:f>
        <x:v>1351338.1634969953</x:v>
      </x:c>
      <x:c r="AC462" s="16" t="n">
        <x:f>MAX(0,AB462*(1+EXP((LN(1+Assumptions!$C$60)-0.5*Assumptions!$C$61^2)+Assumptions!$C$61*((RAND()+RAND()+RAND()+RAND()+RAND()+RAND()+RAND()+RAND()+RAND()+RAND()+RAND()+RAND())-6))-1)+Liquidity_30Y!AD13)</x:f>
        <x:v>1553118.2020030678</x:v>
      </x:c>
      <x:c r="AD462" s="16" t="n">
        <x:f>MAX(0,AC462*(1+EXP((LN(1+Assumptions!$C$60)-0.5*Assumptions!$C$61^2)+Assumptions!$C$61*((RAND()+RAND()+RAND()+RAND()+RAND()+RAND()+RAND()+RAND()+RAND()+RAND()+RAND()+RAND())-6))-1)+Liquidity_30Y!AE13)</x:f>
        <x:v>1973154.1877061287</x:v>
      </x:c>
      <x:c r="AE462" s="16" t="n">
        <x:f>MAX(0,AD462*(1+EXP((LN(1+Assumptions!$C$60)-0.5*Assumptions!$C$61^2)+Assumptions!$C$61*((RAND()+RAND()+RAND()+RAND()+RAND()+RAND()+RAND()+RAND()+RAND()+RAND()+RAND()+RAND())-6))-1)+Liquidity_30Y!AF13)</x:f>
        <x:v>2347632.49857009</x:v>
      </x:c>
      <x:c r="AF462" s="16" t="n">
        <x:f>MAX(0,AE462*(1+EXP((LN(1+Assumptions!$C$60)-0.5*Assumptions!$C$61^2)+Assumptions!$C$61*((RAND()+RAND()+RAND()+RAND()+RAND()+RAND()+RAND()+RAND()+RAND()+RAND()+RAND()+RAND())-6))-1)+Liquidity_30Y!AG13)</x:f>
        <x:v>1913779.5704380756</x:v>
      </x:c>
    </x:row>
    <x:row r="463">
      <x:c r="A463" s="39">
        <x:v>459</x:v>
      </x:c>
      <x:c r="B463" s="16" t="n">
        <x:f>Liquidity_30Y!C14</x:f>
        <x:v>1029031.25</x:v>
      </x:c>
      <x:c r="C463" s="16" t="n">
        <x:f>MAX(0,B463*(1+EXP((LN(1+Assumptions!$C$60)-0.5*Assumptions!$C$61^2)+Assumptions!$C$61*((RAND()+RAND()+RAND()+RAND()+RAND()+RAND()+RAND()+RAND()+RAND()+RAND()+RAND()+RAND())-6))-1)+Liquidity_30Y!D13)</x:f>
        <x:v>1126707.3561808988</x:v>
      </x:c>
      <x:c r="D463" s="16" t="n">
        <x:f>MAX(0,C463*(1+EXP((LN(1+Assumptions!$C$60)-0.5*Assumptions!$C$61^2)+Assumptions!$C$61*((RAND()+RAND()+RAND()+RAND()+RAND()+RAND()+RAND()+RAND()+RAND()+RAND()+RAND()+RAND())-6))-1)+Liquidity_30Y!E13)</x:f>
        <x:v>966846.5018940947</x:v>
      </x:c>
      <x:c r="E463" s="16" t="n">
        <x:f>MAX(0,D463*(1+EXP((LN(1+Assumptions!$C$60)-0.5*Assumptions!$C$61^2)+Assumptions!$C$61*((RAND()+RAND()+RAND()+RAND()+RAND()+RAND()+RAND()+RAND()+RAND()+RAND()+RAND()+RAND())-6))-1)+Liquidity_30Y!F13)</x:f>
        <x:v>888188.6678281657</x:v>
      </x:c>
      <x:c r="F463" s="16" t="n">
        <x:f>MAX(0,E463*(1+EXP((LN(1+Assumptions!$C$60)-0.5*Assumptions!$C$61^2)+Assumptions!$C$61*((RAND()+RAND()+RAND()+RAND()+RAND()+RAND()+RAND()+RAND()+RAND()+RAND()+RAND()+RAND())-6))-1)+Liquidity_30Y!G13)</x:f>
        <x:v>998762.9063490223</x:v>
      </x:c>
      <x:c r="G463" s="16" t="n">
        <x:f>MAX(0,F463*(1+EXP((LN(1+Assumptions!$C$60)-0.5*Assumptions!$C$61^2)+Assumptions!$C$61*((RAND()+RAND()+RAND()+RAND()+RAND()+RAND()+RAND()+RAND()+RAND()+RAND()+RAND()+RAND())-6))-1)+Liquidity_30Y!H13)</x:f>
        <x:v>853047.5460641494</x:v>
      </x:c>
      <x:c r="H463" s="16" t="n">
        <x:f>MAX(0,G463*(1+EXP((LN(1+Assumptions!$C$60)-0.5*Assumptions!$C$61^2)+Assumptions!$C$61*((RAND()+RAND()+RAND()+RAND()+RAND()+RAND()+RAND()+RAND()+RAND()+RAND()+RAND()+RAND())-6))-1)+Liquidity_30Y!I13)</x:f>
        <x:v>850326.3214908545</x:v>
      </x:c>
      <x:c r="I463" s="16" t="n">
        <x:f>MAX(0,H463*(1+EXP((LN(1+Assumptions!$C$60)-0.5*Assumptions!$C$61^2)+Assumptions!$C$61*((RAND()+RAND()+RAND()+RAND()+RAND()+RAND()+RAND()+RAND()+RAND()+RAND()+RAND()+RAND())-6))-1)+Liquidity_30Y!J13)</x:f>
        <x:v>1098723.8673804444</x:v>
      </x:c>
      <x:c r="J463" s="16" t="n">
        <x:f>MAX(0,I463*(1+EXP((LN(1+Assumptions!$C$60)-0.5*Assumptions!$C$61^2)+Assumptions!$C$61*((RAND()+RAND()+RAND()+RAND()+RAND()+RAND()+RAND()+RAND()+RAND()+RAND()+RAND()+RAND())-6))-1)+Liquidity_30Y!K13)</x:f>
        <x:v>1269983.8409625567</x:v>
      </x:c>
      <x:c r="K463" s="16" t="n">
        <x:f>MAX(0,J463*(1+EXP((LN(1+Assumptions!$C$60)-0.5*Assumptions!$C$61^2)+Assumptions!$C$61*((RAND()+RAND()+RAND()+RAND()+RAND()+RAND()+RAND()+RAND()+RAND()+RAND()+RAND()+RAND())-6))-1)+Liquidity_30Y!L13)</x:f>
        <x:v>1340078.0156000317</x:v>
      </x:c>
      <x:c r="L463" s="16" t="n">
        <x:f>MAX(0,K463*(1+EXP((LN(1+Assumptions!$C$60)-0.5*Assumptions!$C$61^2)+Assumptions!$C$61*((RAND()+RAND()+RAND()+RAND()+RAND()+RAND()+RAND()+RAND()+RAND()+RAND()+RAND()+RAND())-6))-1)+Liquidity_30Y!M13)</x:f>
        <x:v>1706386.7126531287</x:v>
      </x:c>
      <x:c r="M463" s="16" t="n">
        <x:f>MAX(0,L463*(1+EXP((LN(1+Assumptions!$C$60)-0.5*Assumptions!$C$61^2)+Assumptions!$C$61*((RAND()+RAND()+RAND()+RAND()+RAND()+RAND()+RAND()+RAND()+RAND()+RAND()+RAND()+RAND())-6))-1)+Liquidity_30Y!N13)</x:f>
        <x:v>1580345.5715998062</x:v>
      </x:c>
      <x:c r="N463" s="16" t="n">
        <x:f>MAX(0,M463*(1+EXP((LN(1+Assumptions!$C$60)-0.5*Assumptions!$C$61^2)+Assumptions!$C$61*((RAND()+RAND()+RAND()+RAND()+RAND()+RAND()+RAND()+RAND()+RAND()+RAND()+RAND()+RAND())-6))-1)+Liquidity_30Y!O13)</x:f>
        <x:v>1916254.8843971437</x:v>
      </x:c>
      <x:c r="O463" s="16" t="n">
        <x:f>MAX(0,N463*(1+EXP((LN(1+Assumptions!$C$60)-0.5*Assumptions!$C$61^2)+Assumptions!$C$61*((RAND()+RAND()+RAND()+RAND()+RAND()+RAND()+RAND()+RAND()+RAND()+RAND()+RAND()+RAND())-6))-1)+Liquidity_30Y!P13)</x:f>
        <x:v>2282917.2262263317</x:v>
      </x:c>
      <x:c r="P463" s="16" t="n">
        <x:f>MAX(0,O463*(1+EXP((LN(1+Assumptions!$C$60)-0.5*Assumptions!$C$61^2)+Assumptions!$C$61*((RAND()+RAND()+RAND()+RAND()+RAND()+RAND()+RAND()+RAND()+RAND()+RAND()+RAND()+RAND())-6))-1)+Liquidity_30Y!Q13)</x:f>
        <x:v>3493564.0228725257</x:v>
      </x:c>
      <x:c r="Q463" s="16" t="n">
        <x:f>MAX(0,P463*(1+EXP((LN(1+Assumptions!$C$60)-0.5*Assumptions!$C$61^2)+Assumptions!$C$61*((RAND()+RAND()+RAND()+RAND()+RAND()+RAND()+RAND()+RAND()+RAND()+RAND()+RAND()+RAND())-6))-1)+Liquidity_30Y!R13)</x:f>
        <x:v>3285662.5736422027</x:v>
      </x:c>
      <x:c r="R463" s="16" t="n">
        <x:f>MAX(0,Q463*(1+EXP((LN(1+Assumptions!$C$60)-0.5*Assumptions!$C$61^2)+Assumptions!$C$61*((RAND()+RAND()+RAND()+RAND()+RAND()+RAND()+RAND()+RAND()+RAND()+RAND()+RAND()+RAND())-6))-1)+Liquidity_30Y!S13)</x:f>
        <x:v>4426567.086762307</x:v>
      </x:c>
      <x:c r="S463" s="16" t="n">
        <x:f>MAX(0,R463*(1+EXP((LN(1+Assumptions!$C$60)-0.5*Assumptions!$C$61^2)+Assumptions!$C$61*((RAND()+RAND()+RAND()+RAND()+RAND()+RAND()+RAND()+RAND()+RAND()+RAND()+RAND()+RAND())-6))-1)+Liquidity_30Y!T13)</x:f>
        <x:v>5093570.011315466</x:v>
      </x:c>
      <x:c r="T463" s="16" t="n">
        <x:f>MAX(0,S463*(1+EXP((LN(1+Assumptions!$C$60)-0.5*Assumptions!$C$61^2)+Assumptions!$C$61*((RAND()+RAND()+RAND()+RAND()+RAND()+RAND()+RAND()+RAND()+RAND()+RAND()+RAND()+RAND())-6))-1)+Liquidity_30Y!U13)</x:f>
        <x:v>5359312.4536337275</x:v>
      </x:c>
      <x:c r="U463" s="16" t="n">
        <x:f>MAX(0,T463*(1+EXP((LN(1+Assumptions!$C$60)-0.5*Assumptions!$C$61^2)+Assumptions!$C$61*((RAND()+RAND()+RAND()+RAND()+RAND()+RAND()+RAND()+RAND()+RAND()+RAND()+RAND()+RAND())-6))-1)+Liquidity_30Y!V13)</x:f>
        <x:v>5274152.932495147</x:v>
      </x:c>
      <x:c r="V463" s="16" t="n">
        <x:f>MAX(0,U463*(1+EXP((LN(1+Assumptions!$C$60)-0.5*Assumptions!$C$61^2)+Assumptions!$C$61*((RAND()+RAND()+RAND()+RAND()+RAND()+RAND()+RAND()+RAND()+RAND()+RAND()+RAND()+RAND())-6))-1)+Liquidity_30Y!W13)</x:f>
        <x:v>4885579.80016665</x:v>
      </x:c>
      <x:c r="W463" s="16" t="n">
        <x:f>MAX(0,V463*(1+EXP((LN(1+Assumptions!$C$60)-0.5*Assumptions!$C$61^2)+Assumptions!$C$61*((RAND()+RAND()+RAND()+RAND()+RAND()+RAND()+RAND()+RAND()+RAND()+RAND()+RAND()+RAND())-6))-1)+Liquidity_30Y!X13)</x:f>
        <x:v>4022713.4103466514</x:v>
      </x:c>
      <x:c r="X463" s="16" t="n">
        <x:f>MAX(0,W463*(1+EXP((LN(1+Assumptions!$C$60)-0.5*Assumptions!$C$61^2)+Assumptions!$C$61*((RAND()+RAND()+RAND()+RAND()+RAND()+RAND()+RAND()+RAND()+RAND()+RAND()+RAND()+RAND())-6))-1)+Liquidity_30Y!Y13)</x:f>
        <x:v>3461131.913054974</x:v>
      </x:c>
      <x:c r="Y463" s="16" t="n">
        <x:f>MAX(0,X463*(1+EXP((LN(1+Assumptions!$C$60)-0.5*Assumptions!$C$61^2)+Assumptions!$C$61*((RAND()+RAND()+RAND()+RAND()+RAND()+RAND()+RAND()+RAND()+RAND()+RAND()+RAND()+RAND())-6))-1)+Liquidity_30Y!Z13)</x:f>
        <x:v>3665585.8330152803</x:v>
      </x:c>
      <x:c r="Z463" s="16" t="n">
        <x:f>MAX(0,Y463*(1+EXP((LN(1+Assumptions!$C$60)-0.5*Assumptions!$C$61^2)+Assumptions!$C$61*((RAND()+RAND()+RAND()+RAND()+RAND()+RAND()+RAND()+RAND()+RAND()+RAND()+RAND()+RAND())-6))-1)+Liquidity_30Y!AA13)</x:f>
        <x:v>3167723.218910588</x:v>
      </x:c>
      <x:c r="AA463" s="16" t="n">
        <x:f>MAX(0,Z463*(1+EXP((LN(1+Assumptions!$C$60)-0.5*Assumptions!$C$61^2)+Assumptions!$C$61*((RAND()+RAND()+RAND()+RAND()+RAND()+RAND()+RAND()+RAND()+RAND()+RAND()+RAND()+RAND())-6))-1)+Liquidity_30Y!AB13)</x:f>
        <x:v>2792629.7617180008</x:v>
      </x:c>
      <x:c r="AB463" s="16" t="n">
        <x:f>MAX(0,AA463*(1+EXP((LN(1+Assumptions!$C$60)-0.5*Assumptions!$C$61^2)+Assumptions!$C$61*((RAND()+RAND()+RAND()+RAND()+RAND()+RAND()+RAND()+RAND()+RAND()+RAND()+RAND()+RAND())-6))-1)+Liquidity_30Y!AC13)</x:f>
        <x:v>2713692.50099385</x:v>
      </x:c>
      <x:c r="AC463" s="16" t="n">
        <x:f>MAX(0,AB463*(1+EXP((LN(1+Assumptions!$C$60)-0.5*Assumptions!$C$61^2)+Assumptions!$C$61*((RAND()+RAND()+RAND()+RAND()+RAND()+RAND()+RAND()+RAND()+RAND()+RAND()+RAND()+RAND())-6))-1)+Liquidity_30Y!AD13)</x:f>
        <x:v>2917979.6296187793</x:v>
      </x:c>
      <x:c r="AD463" s="16" t="n">
        <x:f>MAX(0,AC463*(1+EXP((LN(1+Assumptions!$C$60)-0.5*Assumptions!$C$61^2)+Assumptions!$C$61*((RAND()+RAND()+RAND()+RAND()+RAND()+RAND()+RAND()+RAND()+RAND()+RAND()+RAND()+RAND())-6))-1)+Liquidity_30Y!AE13)</x:f>
        <x:v>3207290.999911895</x:v>
      </x:c>
      <x:c r="AE463" s="16" t="n">
        <x:f>MAX(0,AD463*(1+EXP((LN(1+Assumptions!$C$60)-0.5*Assumptions!$C$61^2)+Assumptions!$C$61*((RAND()+RAND()+RAND()+RAND()+RAND()+RAND()+RAND()+RAND()+RAND()+RAND()+RAND()+RAND())-6))-1)+Liquidity_30Y!AF13)</x:f>
        <x:v>3371484.0470002173</x:v>
      </x:c>
      <x:c r="AF463" s="16" t="n">
        <x:f>MAX(0,AE463*(1+EXP((LN(1+Assumptions!$C$60)-0.5*Assumptions!$C$61^2)+Assumptions!$C$61*((RAND()+RAND()+RAND()+RAND()+RAND()+RAND()+RAND()+RAND()+RAND()+RAND()+RAND()+RAND())-6))-1)+Liquidity_30Y!AG13)</x:f>
        <x:v>3229898.486007232</x:v>
      </x:c>
    </x:row>
    <x:row r="464">
      <x:c r="A464" s="39">
        <x:v>460</x:v>
      </x:c>
      <x:c r="B464" s="16" t="n">
        <x:f>Liquidity_30Y!C14</x:f>
        <x:v>1029031.25</x:v>
      </x:c>
      <x:c r="C464" s="16" t="n">
        <x:f>MAX(0,B464*(1+EXP((LN(1+Assumptions!$C$60)-0.5*Assumptions!$C$61^2)+Assumptions!$C$61*((RAND()+RAND()+RAND()+RAND()+RAND()+RAND()+RAND()+RAND()+RAND()+RAND()+RAND()+RAND())-6))-1)+Liquidity_30Y!D13)</x:f>
        <x:v>1052897.2740383632</x:v>
      </x:c>
      <x:c r="D464" s="16" t="n">
        <x:f>MAX(0,C464*(1+EXP((LN(1+Assumptions!$C$60)-0.5*Assumptions!$C$61^2)+Assumptions!$C$61*((RAND()+RAND()+RAND()+RAND()+RAND()+RAND()+RAND()+RAND()+RAND()+RAND()+RAND()+RAND())-6))-1)+Liquidity_30Y!E13)</x:f>
        <x:v>1066176.312939161</x:v>
      </x:c>
      <x:c r="E464" s="16" t="n">
        <x:f>MAX(0,D464*(1+EXP((LN(1+Assumptions!$C$60)-0.5*Assumptions!$C$61^2)+Assumptions!$C$61*((RAND()+RAND()+RAND()+RAND()+RAND()+RAND()+RAND()+RAND()+RAND()+RAND()+RAND()+RAND())-6))-1)+Liquidity_30Y!F13)</x:f>
        <x:v>1231112.8658199292</x:v>
      </x:c>
      <x:c r="F464" s="16" t="n">
        <x:f>MAX(0,E464*(1+EXP((LN(1+Assumptions!$C$60)-0.5*Assumptions!$C$61^2)+Assumptions!$C$61*((RAND()+RAND()+RAND()+RAND()+RAND()+RAND()+RAND()+RAND()+RAND()+RAND()+RAND()+RAND())-6))-1)+Liquidity_30Y!G13)</x:f>
        <x:v>1458337.386402821</x:v>
      </x:c>
      <x:c r="G464" s="16" t="n">
        <x:f>MAX(0,F464*(1+EXP((LN(1+Assumptions!$C$60)-0.5*Assumptions!$C$61^2)+Assumptions!$C$61*((RAND()+RAND()+RAND()+RAND()+RAND()+RAND()+RAND()+RAND()+RAND()+RAND()+RAND()+RAND())-6))-1)+Liquidity_30Y!H13)</x:f>
        <x:v>1803693.1346933085</x:v>
      </x:c>
      <x:c r="H464" s="16" t="n">
        <x:f>MAX(0,G464*(1+EXP((LN(1+Assumptions!$C$60)-0.5*Assumptions!$C$61^2)+Assumptions!$C$61*((RAND()+RAND()+RAND()+RAND()+RAND()+RAND()+RAND()+RAND()+RAND()+RAND()+RAND()+RAND())-6))-1)+Liquidity_30Y!I13)</x:f>
        <x:v>2016950.3117216986</x:v>
      </x:c>
      <x:c r="I464" s="16" t="n">
        <x:f>MAX(0,H464*(1+EXP((LN(1+Assumptions!$C$60)-0.5*Assumptions!$C$61^2)+Assumptions!$C$61*((RAND()+RAND()+RAND()+RAND()+RAND()+RAND()+RAND()+RAND()+RAND()+RAND()+RAND()+RAND())-6))-1)+Liquidity_30Y!J13)</x:f>
        <x:v>2111081.9009081614</x:v>
      </x:c>
      <x:c r="J464" s="16" t="n">
        <x:f>MAX(0,I464*(1+EXP((LN(1+Assumptions!$C$60)-0.5*Assumptions!$C$61^2)+Assumptions!$C$61*((RAND()+RAND()+RAND()+RAND()+RAND()+RAND()+RAND()+RAND()+RAND()+RAND()+RAND()+RAND())-6))-1)+Liquidity_30Y!K13)</x:f>
        <x:v>2189748.680808931</x:v>
      </x:c>
      <x:c r="K464" s="16" t="n">
        <x:f>MAX(0,J464*(1+EXP((LN(1+Assumptions!$C$60)-0.5*Assumptions!$C$61^2)+Assumptions!$C$61*((RAND()+RAND()+RAND()+RAND()+RAND()+RAND()+RAND()+RAND()+RAND()+RAND()+RAND()+RAND())-6))-1)+Liquidity_30Y!L13)</x:f>
        <x:v>2086022.8207426374</x:v>
      </x:c>
      <x:c r="L464" s="16" t="n">
        <x:f>MAX(0,K464*(1+EXP((LN(1+Assumptions!$C$60)-0.5*Assumptions!$C$61^2)+Assumptions!$C$61*((RAND()+RAND()+RAND()+RAND()+RAND()+RAND()+RAND()+RAND()+RAND()+RAND()+RAND()+RAND())-6))-1)+Liquidity_30Y!M13)</x:f>
        <x:v>2206514.327434292</x:v>
      </x:c>
      <x:c r="M464" s="16" t="n">
        <x:f>MAX(0,L464*(1+EXP((LN(1+Assumptions!$C$60)-0.5*Assumptions!$C$61^2)+Assumptions!$C$61*((RAND()+RAND()+RAND()+RAND()+RAND()+RAND()+RAND()+RAND()+RAND()+RAND()+RAND()+RAND())-6))-1)+Liquidity_30Y!N13)</x:f>
        <x:v>3000209.782987688</x:v>
      </x:c>
      <x:c r="N464" s="16" t="n">
        <x:f>MAX(0,M464*(1+EXP((LN(1+Assumptions!$C$60)-0.5*Assumptions!$C$61^2)+Assumptions!$C$61*((RAND()+RAND()+RAND()+RAND()+RAND()+RAND()+RAND()+RAND()+RAND()+RAND()+RAND()+RAND())-6))-1)+Liquidity_30Y!O13)</x:f>
        <x:v>3539288.5655879253</x:v>
      </x:c>
      <x:c r="O464" s="16" t="n">
        <x:f>MAX(0,N464*(1+EXP((LN(1+Assumptions!$C$60)-0.5*Assumptions!$C$61^2)+Assumptions!$C$61*((RAND()+RAND()+RAND()+RAND()+RAND()+RAND()+RAND()+RAND()+RAND()+RAND()+RAND()+RAND())-6))-1)+Liquidity_30Y!P13)</x:f>
        <x:v>3822323.710541952</x:v>
      </x:c>
      <x:c r="P464" s="16" t="n">
        <x:f>MAX(0,O464*(1+EXP((LN(1+Assumptions!$C$60)-0.5*Assumptions!$C$61^2)+Assumptions!$C$61*((RAND()+RAND()+RAND()+RAND()+RAND()+RAND()+RAND()+RAND()+RAND()+RAND()+RAND()+RAND())-6))-1)+Liquidity_30Y!Q13)</x:f>
        <x:v>3510560.880549247</x:v>
      </x:c>
      <x:c r="Q464" s="16" t="n">
        <x:f>MAX(0,P464*(1+EXP((LN(1+Assumptions!$C$60)-0.5*Assumptions!$C$61^2)+Assumptions!$C$61*((RAND()+RAND()+RAND()+RAND()+RAND()+RAND()+RAND()+RAND()+RAND()+RAND()+RAND()+RAND())-6))-1)+Liquidity_30Y!R13)</x:f>
        <x:v>2997146.4509819695</x:v>
      </x:c>
      <x:c r="R464" s="16" t="n">
        <x:f>MAX(0,Q464*(1+EXP((LN(1+Assumptions!$C$60)-0.5*Assumptions!$C$61^2)+Assumptions!$C$61*((RAND()+RAND()+RAND()+RAND()+RAND()+RAND()+RAND()+RAND()+RAND()+RAND()+RAND()+RAND())-6))-1)+Liquidity_30Y!S13)</x:f>
        <x:v>3306600.5544303176</x:v>
      </x:c>
      <x:c r="S464" s="16" t="n">
        <x:f>MAX(0,R464*(1+EXP((LN(1+Assumptions!$C$60)-0.5*Assumptions!$C$61^2)+Assumptions!$C$61*((RAND()+RAND()+RAND()+RAND()+RAND()+RAND()+RAND()+RAND()+RAND()+RAND()+RAND()+RAND())-6))-1)+Liquidity_30Y!T13)</x:f>
        <x:v>4126388.8373810607</x:v>
      </x:c>
      <x:c r="T464" s="16" t="n">
        <x:f>MAX(0,S464*(1+EXP((LN(1+Assumptions!$C$60)-0.5*Assumptions!$C$61^2)+Assumptions!$C$61*((RAND()+RAND()+RAND()+RAND()+RAND()+RAND()+RAND()+RAND()+RAND()+RAND()+RAND()+RAND())-6))-1)+Liquidity_30Y!U13)</x:f>
        <x:v>3332076.325745903</x:v>
      </x:c>
      <x:c r="U464" s="16" t="n">
        <x:f>MAX(0,T464*(1+EXP((LN(1+Assumptions!$C$60)-0.5*Assumptions!$C$61^2)+Assumptions!$C$61*((RAND()+RAND()+RAND()+RAND()+RAND()+RAND()+RAND()+RAND()+RAND()+RAND()+RAND()+RAND())-6))-1)+Liquidity_30Y!V13)</x:f>
        <x:v>3137534.982461497</x:v>
      </x:c>
      <x:c r="V464" s="16" t="n">
        <x:f>MAX(0,U464*(1+EXP((LN(1+Assumptions!$C$60)-0.5*Assumptions!$C$61^2)+Assumptions!$C$61*((RAND()+RAND()+RAND()+RAND()+RAND()+RAND()+RAND()+RAND()+RAND()+RAND()+RAND()+RAND())-6))-1)+Liquidity_30Y!W13)</x:f>
        <x:v>3891241.4415687746</x:v>
      </x:c>
      <x:c r="W464" s="16" t="n">
        <x:f>MAX(0,V464*(1+EXP((LN(1+Assumptions!$C$60)-0.5*Assumptions!$C$61^2)+Assumptions!$C$61*((RAND()+RAND()+RAND()+RAND()+RAND()+RAND()+RAND()+RAND()+RAND()+RAND()+RAND()+RAND())-6))-1)+Liquidity_30Y!X13)</x:f>
        <x:v>3887791.8614482936</x:v>
      </x:c>
      <x:c r="X464" s="16" t="n">
        <x:f>MAX(0,W464*(1+EXP((LN(1+Assumptions!$C$60)-0.5*Assumptions!$C$61^2)+Assumptions!$C$61*((RAND()+RAND()+RAND()+RAND()+RAND()+RAND()+RAND()+RAND()+RAND()+RAND()+RAND()+RAND())-6))-1)+Liquidity_30Y!Y13)</x:f>
        <x:v>3604692.3463462517</x:v>
      </x:c>
      <x:c r="Y464" s="16" t="n">
        <x:f>MAX(0,X464*(1+EXP((LN(1+Assumptions!$C$60)-0.5*Assumptions!$C$61^2)+Assumptions!$C$61*((RAND()+RAND()+RAND()+RAND()+RAND()+RAND()+RAND()+RAND()+RAND()+RAND()+RAND()+RAND())-6))-1)+Liquidity_30Y!Z13)</x:f>
        <x:v>3521845.513399145</x:v>
      </x:c>
      <x:c r="Z464" s="16" t="n">
        <x:f>MAX(0,Y464*(1+EXP((LN(1+Assumptions!$C$60)-0.5*Assumptions!$C$61^2)+Assumptions!$C$61*((RAND()+RAND()+RAND()+RAND()+RAND()+RAND()+RAND()+RAND()+RAND()+RAND()+RAND()+RAND())-6))-1)+Liquidity_30Y!AA13)</x:f>
        <x:v>3020361.5865290947</x:v>
      </x:c>
      <x:c r="AA464" s="16" t="n">
        <x:f>MAX(0,Z464*(1+EXP((LN(1+Assumptions!$C$60)-0.5*Assumptions!$C$61^2)+Assumptions!$C$61*((RAND()+RAND()+RAND()+RAND()+RAND()+RAND()+RAND()+RAND()+RAND()+RAND()+RAND()+RAND())-6))-1)+Liquidity_30Y!AB13)</x:f>
        <x:v>3302731.280901014</x:v>
      </x:c>
      <x:c r="AB464" s="16" t="n">
        <x:f>MAX(0,AA464*(1+EXP((LN(1+Assumptions!$C$60)-0.5*Assumptions!$C$61^2)+Assumptions!$C$61*((RAND()+RAND()+RAND()+RAND()+RAND()+RAND()+RAND()+RAND()+RAND()+RAND()+RAND()+RAND())-6))-1)+Liquidity_30Y!AC13)</x:f>
        <x:v>3052234.563019568</x:v>
      </x:c>
      <x:c r="AC464" s="16" t="n">
        <x:f>MAX(0,AB464*(1+EXP((LN(1+Assumptions!$C$60)-0.5*Assumptions!$C$61^2)+Assumptions!$C$61*((RAND()+RAND()+RAND()+RAND()+RAND()+RAND()+RAND()+RAND()+RAND()+RAND()+RAND()+RAND())-6))-1)+Liquidity_30Y!AD13)</x:f>
        <x:v>2832382.0049160644</x:v>
      </x:c>
      <x:c r="AD464" s="16" t="n">
        <x:f>MAX(0,AC464*(1+EXP((LN(1+Assumptions!$C$60)-0.5*Assumptions!$C$61^2)+Assumptions!$C$61*((RAND()+RAND()+RAND()+RAND()+RAND()+RAND()+RAND()+RAND()+RAND()+RAND()+RAND()+RAND())-6))-1)+Liquidity_30Y!AE13)</x:f>
        <x:v>3689085.227881598</x:v>
      </x:c>
      <x:c r="AE464" s="16" t="n">
        <x:f>MAX(0,AD464*(1+EXP((LN(1+Assumptions!$C$60)-0.5*Assumptions!$C$61^2)+Assumptions!$C$61*((RAND()+RAND()+RAND()+RAND()+RAND()+RAND()+RAND()+RAND()+RAND()+RAND()+RAND()+RAND())-6))-1)+Liquidity_30Y!AF13)</x:f>
        <x:v>3703690.165268025</x:v>
      </x:c>
      <x:c r="AF464" s="16" t="n">
        <x:f>MAX(0,AE464*(1+EXP((LN(1+Assumptions!$C$60)-0.5*Assumptions!$C$61^2)+Assumptions!$C$61*((RAND()+RAND()+RAND()+RAND()+RAND()+RAND()+RAND()+RAND()+RAND()+RAND()+RAND()+RAND())-6))-1)+Liquidity_30Y!AG13)</x:f>
        <x:v>3522046.3785834378</x:v>
      </x:c>
    </x:row>
    <x:row r="465">
      <x:c r="A465" s="39">
        <x:v>461</x:v>
      </x:c>
      <x:c r="B465" s="16" t="n">
        <x:f>Liquidity_30Y!C14</x:f>
        <x:v>1029031.25</x:v>
      </x:c>
      <x:c r="C465" s="16" t="n">
        <x:f>MAX(0,B465*(1+EXP((LN(1+Assumptions!$C$60)-0.5*Assumptions!$C$61^2)+Assumptions!$C$61*((RAND()+RAND()+RAND()+RAND()+RAND()+RAND()+RAND()+RAND()+RAND()+RAND()+RAND()+RAND())-6))-1)+Liquidity_30Y!D13)</x:f>
        <x:v>1160859.9688696768</x:v>
      </x:c>
      <x:c r="D465" s="16" t="n">
        <x:f>MAX(0,C465*(1+EXP((LN(1+Assumptions!$C$60)-0.5*Assumptions!$C$61^2)+Assumptions!$C$61*((RAND()+RAND()+RAND()+RAND()+RAND()+RAND()+RAND()+RAND()+RAND()+RAND()+RAND()+RAND())-6))-1)+Liquidity_30Y!E13)</x:f>
        <x:v>1259588.1415861086</x:v>
      </x:c>
      <x:c r="E465" s="16" t="n">
        <x:f>MAX(0,D465*(1+EXP((LN(1+Assumptions!$C$60)-0.5*Assumptions!$C$61^2)+Assumptions!$C$61*((RAND()+RAND()+RAND()+RAND()+RAND()+RAND()+RAND()+RAND()+RAND()+RAND()+RAND()+RAND())-6))-1)+Liquidity_30Y!F13)</x:f>
        <x:v>1380036.3720960477</x:v>
      </x:c>
      <x:c r="F465" s="16" t="n">
        <x:f>MAX(0,E465*(1+EXP((LN(1+Assumptions!$C$60)-0.5*Assumptions!$C$61^2)+Assumptions!$C$61*((RAND()+RAND()+RAND()+RAND()+RAND()+RAND()+RAND()+RAND()+RAND()+RAND()+RAND()+RAND())-6))-1)+Liquidity_30Y!G13)</x:f>
        <x:v>1193172.2315575369</x:v>
      </x:c>
      <x:c r="G465" s="16" t="n">
        <x:f>MAX(0,F465*(1+EXP((LN(1+Assumptions!$C$60)-0.5*Assumptions!$C$61^2)+Assumptions!$C$61*((RAND()+RAND()+RAND()+RAND()+RAND()+RAND()+RAND()+RAND()+RAND()+RAND()+RAND()+RAND())-6))-1)+Liquidity_30Y!H13)</x:f>
        <x:v>1148306.1842216414</x:v>
      </x:c>
      <x:c r="H465" s="16" t="n">
        <x:f>MAX(0,G465*(1+EXP((LN(1+Assumptions!$C$60)-0.5*Assumptions!$C$61^2)+Assumptions!$C$61*((RAND()+RAND()+RAND()+RAND()+RAND()+RAND()+RAND()+RAND()+RAND()+RAND()+RAND()+RAND())-6))-1)+Liquidity_30Y!I13)</x:f>
        <x:v>1319648.9120537916</x:v>
      </x:c>
      <x:c r="I465" s="16" t="n">
        <x:f>MAX(0,H465*(1+EXP((LN(1+Assumptions!$C$60)-0.5*Assumptions!$C$61^2)+Assumptions!$C$61*((RAND()+RAND()+RAND()+RAND()+RAND()+RAND()+RAND()+RAND()+RAND()+RAND()+RAND()+RAND())-6))-1)+Liquidity_30Y!J13)</x:f>
        <x:v>1185653.822428801</x:v>
      </x:c>
      <x:c r="J465" s="16" t="n">
        <x:f>MAX(0,I465*(1+EXP((LN(1+Assumptions!$C$60)-0.5*Assumptions!$C$61^2)+Assumptions!$C$61*((RAND()+RAND()+RAND()+RAND()+RAND()+RAND()+RAND()+RAND()+RAND()+RAND()+RAND()+RAND())-6))-1)+Liquidity_30Y!K13)</x:f>
        <x:v>882326.8539035368</x:v>
      </x:c>
      <x:c r="K465" s="16" t="n">
        <x:f>MAX(0,J465*(1+EXP((LN(1+Assumptions!$C$60)-0.5*Assumptions!$C$61^2)+Assumptions!$C$61*((RAND()+RAND()+RAND()+RAND()+RAND()+RAND()+RAND()+RAND()+RAND()+RAND()+RAND()+RAND())-6))-1)+Liquidity_30Y!L13)</x:f>
        <x:v>1192621.052170992</x:v>
      </x:c>
      <x:c r="L465" s="16" t="n">
        <x:f>MAX(0,K465*(1+EXP((LN(1+Assumptions!$C$60)-0.5*Assumptions!$C$61^2)+Assumptions!$C$61*((RAND()+RAND()+RAND()+RAND()+RAND()+RAND()+RAND()+RAND()+RAND()+RAND()+RAND()+RAND())-6))-1)+Liquidity_30Y!M13)</x:f>
        <x:v>933416.3937417738</x:v>
      </x:c>
      <x:c r="M465" s="16" t="n">
        <x:f>MAX(0,L465*(1+EXP((LN(1+Assumptions!$C$60)-0.5*Assumptions!$C$61^2)+Assumptions!$C$61*((RAND()+RAND()+RAND()+RAND()+RAND()+RAND()+RAND()+RAND()+RAND()+RAND()+RAND()+RAND())-6))-1)+Liquidity_30Y!N13)</x:f>
        <x:v>851582.7740775377</x:v>
      </x:c>
      <x:c r="N465" s="16" t="n">
        <x:f>MAX(0,M465*(1+EXP((LN(1+Assumptions!$C$60)-0.5*Assumptions!$C$61^2)+Assumptions!$C$61*((RAND()+RAND()+RAND()+RAND()+RAND()+RAND()+RAND()+RAND()+RAND()+RAND()+RAND()+RAND())-6))-1)+Liquidity_30Y!O13)</x:f>
        <x:v>1070571.0278337207</x:v>
      </x:c>
      <x:c r="O465" s="16" t="n">
        <x:f>MAX(0,N465*(1+EXP((LN(1+Assumptions!$C$60)-0.5*Assumptions!$C$61^2)+Assumptions!$C$61*((RAND()+RAND()+RAND()+RAND()+RAND()+RAND()+RAND()+RAND()+RAND()+RAND()+RAND()+RAND())-6))-1)+Liquidity_30Y!P13)</x:f>
        <x:v>1015848.1032632475</x:v>
      </x:c>
      <x:c r="P465" s="16" t="n">
        <x:f>MAX(0,O465*(1+EXP((LN(1+Assumptions!$C$60)-0.5*Assumptions!$C$61^2)+Assumptions!$C$61*((RAND()+RAND()+RAND()+RAND()+RAND()+RAND()+RAND()+RAND()+RAND()+RAND()+RAND()+RAND())-6))-1)+Liquidity_30Y!Q13)</x:f>
        <x:v>1116743.521235848</x:v>
      </x:c>
      <x:c r="Q465" s="16" t="n">
        <x:f>MAX(0,P465*(1+EXP((LN(1+Assumptions!$C$60)-0.5*Assumptions!$C$61^2)+Assumptions!$C$61*((RAND()+RAND()+RAND()+RAND()+RAND()+RAND()+RAND()+RAND()+RAND()+RAND()+RAND()+RAND())-6))-1)+Liquidity_30Y!R13)</x:f>
        <x:v>1320526.739064952</x:v>
      </x:c>
      <x:c r="R465" s="16" t="n">
        <x:f>MAX(0,Q465*(1+EXP((LN(1+Assumptions!$C$60)-0.5*Assumptions!$C$61^2)+Assumptions!$C$61*((RAND()+RAND()+RAND()+RAND()+RAND()+RAND()+RAND()+RAND()+RAND()+RAND()+RAND()+RAND())-6))-1)+Liquidity_30Y!S13)</x:f>
        <x:v>1599227.719550491</x:v>
      </x:c>
      <x:c r="S465" s="16" t="n">
        <x:f>MAX(0,R465*(1+EXP((LN(1+Assumptions!$C$60)-0.5*Assumptions!$C$61^2)+Assumptions!$C$61*((RAND()+RAND()+RAND()+RAND()+RAND()+RAND()+RAND()+RAND()+RAND()+RAND()+RAND()+RAND())-6))-1)+Liquidity_30Y!T13)</x:f>
        <x:v>1569140.9600150338</x:v>
      </x:c>
      <x:c r="T465" s="16" t="n">
        <x:f>MAX(0,S465*(1+EXP((LN(1+Assumptions!$C$60)-0.5*Assumptions!$C$61^2)+Assumptions!$C$61*((RAND()+RAND()+RAND()+RAND()+RAND()+RAND()+RAND()+RAND()+RAND()+RAND()+RAND()+RAND())-6))-1)+Liquidity_30Y!U13)</x:f>
        <x:v>2088460.4689929234</x:v>
      </x:c>
      <x:c r="U465" s="16" t="n">
        <x:f>MAX(0,T465*(1+EXP((LN(1+Assumptions!$C$60)-0.5*Assumptions!$C$61^2)+Assumptions!$C$61*((RAND()+RAND()+RAND()+RAND()+RAND()+RAND()+RAND()+RAND()+RAND()+RAND()+RAND()+RAND())-6))-1)+Liquidity_30Y!V13)</x:f>
        <x:v>2259381.0182577926</x:v>
      </x:c>
      <x:c r="V465" s="16" t="n">
        <x:f>MAX(0,U465*(1+EXP((LN(1+Assumptions!$C$60)-0.5*Assumptions!$C$61^2)+Assumptions!$C$61*((RAND()+RAND()+RAND()+RAND()+RAND()+RAND()+RAND()+RAND()+RAND()+RAND()+RAND()+RAND())-6))-1)+Liquidity_30Y!W13)</x:f>
        <x:v>3032491.0483830273</x:v>
      </x:c>
      <x:c r="W465" s="16" t="n">
        <x:f>MAX(0,V465*(1+EXP((LN(1+Assumptions!$C$60)-0.5*Assumptions!$C$61^2)+Assumptions!$C$61*((RAND()+RAND()+RAND()+RAND()+RAND()+RAND()+RAND()+RAND()+RAND()+RAND()+RAND()+RAND())-6))-1)+Liquidity_30Y!X13)</x:f>
        <x:v>2540462.385747008</x:v>
      </x:c>
      <x:c r="X465" s="16" t="n">
        <x:f>MAX(0,W465*(1+EXP((LN(1+Assumptions!$C$60)-0.5*Assumptions!$C$61^2)+Assumptions!$C$61*((RAND()+RAND()+RAND()+RAND()+RAND()+RAND()+RAND()+RAND()+RAND()+RAND()+RAND()+RAND())-6))-1)+Liquidity_30Y!Y13)</x:f>
        <x:v>1880404.7487627142</x:v>
      </x:c>
      <x:c r="Y465" s="16" t="n">
        <x:f>MAX(0,X465*(1+EXP((LN(1+Assumptions!$C$60)-0.5*Assumptions!$C$61^2)+Assumptions!$C$61*((RAND()+RAND()+RAND()+RAND()+RAND()+RAND()+RAND()+RAND()+RAND()+RAND()+RAND()+RAND())-6))-1)+Liquidity_30Y!Z13)</x:f>
        <x:v>1370302.753358528</x:v>
      </x:c>
      <x:c r="Z465" s="16" t="n">
        <x:f>MAX(0,Y465*(1+EXP((LN(1+Assumptions!$C$60)-0.5*Assumptions!$C$61^2)+Assumptions!$C$61*((RAND()+RAND()+RAND()+RAND()+RAND()+RAND()+RAND()+RAND()+RAND()+RAND()+RAND()+RAND())-6))-1)+Liquidity_30Y!AA13)</x:f>
        <x:v>1773473.3086733809</x:v>
      </x:c>
      <x:c r="AA465" s="16" t="n">
        <x:f>MAX(0,Z465*(1+EXP((LN(1+Assumptions!$C$60)-0.5*Assumptions!$C$61^2)+Assumptions!$C$61*((RAND()+RAND()+RAND()+RAND()+RAND()+RAND()+RAND()+RAND()+RAND()+RAND()+RAND()+RAND())-6))-1)+Liquidity_30Y!AB13)</x:f>
        <x:v>1846160.7928941208</x:v>
      </x:c>
      <x:c r="AB465" s="16" t="n">
        <x:f>MAX(0,AA465*(1+EXP((LN(1+Assumptions!$C$60)-0.5*Assumptions!$C$61^2)+Assumptions!$C$61*((RAND()+RAND()+RAND()+RAND()+RAND()+RAND()+RAND()+RAND()+RAND()+RAND()+RAND()+RAND())-6))-1)+Liquidity_30Y!AC13)</x:f>
        <x:v>2100626.709269679</x:v>
      </x:c>
      <x:c r="AC465" s="16" t="n">
        <x:f>MAX(0,AB465*(1+EXP((LN(1+Assumptions!$C$60)-0.5*Assumptions!$C$61^2)+Assumptions!$C$61*((RAND()+RAND()+RAND()+RAND()+RAND()+RAND()+RAND()+RAND()+RAND()+RAND()+RAND()+RAND())-6))-1)+Liquidity_30Y!AD13)</x:f>
        <x:v>2404305.594246366</x:v>
      </x:c>
      <x:c r="AD465" s="16" t="n">
        <x:f>MAX(0,AC465*(1+EXP((LN(1+Assumptions!$C$60)-0.5*Assumptions!$C$61^2)+Assumptions!$C$61*((RAND()+RAND()+RAND()+RAND()+RAND()+RAND()+RAND()+RAND()+RAND()+RAND()+RAND()+RAND())-6))-1)+Liquidity_30Y!AE13)</x:f>
        <x:v>2277215.152595678</x:v>
      </x:c>
      <x:c r="AE465" s="16" t="n">
        <x:f>MAX(0,AD465*(1+EXP((LN(1+Assumptions!$C$60)-0.5*Assumptions!$C$61^2)+Assumptions!$C$61*((RAND()+RAND()+RAND()+RAND()+RAND()+RAND()+RAND()+RAND()+RAND()+RAND()+RAND()+RAND())-6))-1)+Liquidity_30Y!AF13)</x:f>
        <x:v>1941207.4236385792</x:v>
      </x:c>
      <x:c r="AF465" s="16" t="n">
        <x:f>MAX(0,AE465*(1+EXP((LN(1+Assumptions!$C$60)-0.5*Assumptions!$C$61^2)+Assumptions!$C$61*((RAND()+RAND()+RAND()+RAND()+RAND()+RAND()+RAND()+RAND()+RAND()+RAND()+RAND()+RAND())-6))-1)+Liquidity_30Y!AG13)</x:f>
        <x:v>2064550.9522782094</x:v>
      </x:c>
    </x:row>
    <x:row r="466">
      <x:c r="A466" s="39">
        <x:v>462</x:v>
      </x:c>
      <x:c r="B466" s="16" t="n">
        <x:f>Liquidity_30Y!C14</x:f>
        <x:v>1029031.25</x:v>
      </x:c>
      <x:c r="C466" s="16" t="n">
        <x:f>MAX(0,B466*(1+EXP((LN(1+Assumptions!$C$60)-0.5*Assumptions!$C$61^2)+Assumptions!$C$61*((RAND()+RAND()+RAND()+RAND()+RAND()+RAND()+RAND()+RAND()+RAND()+RAND()+RAND()+RAND())-6))-1)+Liquidity_30Y!D13)</x:f>
        <x:v>1340035.7084117997</x:v>
      </x:c>
      <x:c r="D466" s="16" t="n">
        <x:f>MAX(0,C466*(1+EXP((LN(1+Assumptions!$C$60)-0.5*Assumptions!$C$61^2)+Assumptions!$C$61*((RAND()+RAND()+RAND()+RAND()+RAND()+RAND()+RAND()+RAND()+RAND()+RAND()+RAND()+RAND())-6))-1)+Liquidity_30Y!E13)</x:f>
        <x:v>2271849.9042500374</x:v>
      </x:c>
      <x:c r="E466" s="16" t="n">
        <x:f>MAX(0,D466*(1+EXP((LN(1+Assumptions!$C$60)-0.5*Assumptions!$C$61^2)+Assumptions!$C$61*((RAND()+RAND()+RAND()+RAND()+RAND()+RAND()+RAND()+RAND()+RAND()+RAND()+RAND()+RAND())-6))-1)+Liquidity_30Y!F13)</x:f>
        <x:v>2680377.468079748</x:v>
      </x:c>
      <x:c r="F466" s="16" t="n">
        <x:f>MAX(0,E466*(1+EXP((LN(1+Assumptions!$C$60)-0.5*Assumptions!$C$61^2)+Assumptions!$C$61*((RAND()+RAND()+RAND()+RAND()+RAND()+RAND()+RAND()+RAND()+RAND()+RAND()+RAND()+RAND())-6))-1)+Liquidity_30Y!G13)</x:f>
        <x:v>2902297.3684282335</x:v>
      </x:c>
      <x:c r="G466" s="16" t="n">
        <x:f>MAX(0,F466*(1+EXP((LN(1+Assumptions!$C$60)-0.5*Assumptions!$C$61^2)+Assumptions!$C$61*((RAND()+RAND()+RAND()+RAND()+RAND()+RAND()+RAND()+RAND()+RAND()+RAND()+RAND()+RAND())-6))-1)+Liquidity_30Y!H13)</x:f>
        <x:v>3003477.662973928</x:v>
      </x:c>
      <x:c r="H466" s="16" t="n">
        <x:f>MAX(0,G466*(1+EXP((LN(1+Assumptions!$C$60)-0.5*Assumptions!$C$61^2)+Assumptions!$C$61*((RAND()+RAND()+RAND()+RAND()+RAND()+RAND()+RAND()+RAND()+RAND()+RAND()+RAND()+RAND())-6))-1)+Liquidity_30Y!I13)</x:f>
        <x:v>3546515.165550981</x:v>
      </x:c>
      <x:c r="I466" s="16" t="n">
        <x:f>MAX(0,H466*(1+EXP((LN(1+Assumptions!$C$60)-0.5*Assumptions!$C$61^2)+Assumptions!$C$61*((RAND()+RAND()+RAND()+RAND()+RAND()+RAND()+RAND()+RAND()+RAND()+RAND()+RAND()+RAND())-6))-1)+Liquidity_30Y!J13)</x:f>
        <x:v>3450020.4525426854</x:v>
      </x:c>
      <x:c r="J466" s="16" t="n">
        <x:f>MAX(0,I466*(1+EXP((LN(1+Assumptions!$C$60)-0.5*Assumptions!$C$61^2)+Assumptions!$C$61*((RAND()+RAND()+RAND()+RAND()+RAND()+RAND()+RAND()+RAND()+RAND()+RAND()+RAND()+RAND())-6))-1)+Liquidity_30Y!K13)</x:f>
        <x:v>3282180.9655150594</x:v>
      </x:c>
      <x:c r="K466" s="16" t="n">
        <x:f>MAX(0,J466*(1+EXP((LN(1+Assumptions!$C$60)-0.5*Assumptions!$C$61^2)+Assumptions!$C$61*((RAND()+RAND()+RAND()+RAND()+RAND()+RAND()+RAND()+RAND()+RAND()+RAND()+RAND()+RAND())-6))-1)+Liquidity_30Y!L13)</x:f>
        <x:v>3638816.381840408</x:v>
      </x:c>
      <x:c r="L466" s="16" t="n">
        <x:f>MAX(0,K466*(1+EXP((LN(1+Assumptions!$C$60)-0.5*Assumptions!$C$61^2)+Assumptions!$C$61*((RAND()+RAND()+RAND()+RAND()+RAND()+RAND()+RAND()+RAND()+RAND()+RAND()+RAND()+RAND())-6))-1)+Liquidity_30Y!M13)</x:f>
        <x:v>3447393.516138131</x:v>
      </x:c>
      <x:c r="M466" s="16" t="n">
        <x:f>MAX(0,L466*(1+EXP((LN(1+Assumptions!$C$60)-0.5*Assumptions!$C$61^2)+Assumptions!$C$61*((RAND()+RAND()+RAND()+RAND()+RAND()+RAND()+RAND()+RAND()+RAND()+RAND()+RAND()+RAND())-6))-1)+Liquidity_30Y!N13)</x:f>
        <x:v>4005711.643986826</x:v>
      </x:c>
      <x:c r="N466" s="16" t="n">
        <x:f>MAX(0,M466*(1+EXP((LN(1+Assumptions!$C$60)-0.5*Assumptions!$C$61^2)+Assumptions!$C$61*((RAND()+RAND()+RAND()+RAND()+RAND()+RAND()+RAND()+RAND()+RAND()+RAND()+RAND()+RAND())-6))-1)+Liquidity_30Y!O13)</x:f>
        <x:v>5379729.121837008</x:v>
      </x:c>
      <x:c r="O466" s="16" t="n">
        <x:f>MAX(0,N466*(1+EXP((LN(1+Assumptions!$C$60)-0.5*Assumptions!$C$61^2)+Assumptions!$C$61*((RAND()+RAND()+RAND()+RAND()+RAND()+RAND()+RAND()+RAND()+RAND()+RAND()+RAND()+RAND())-6))-1)+Liquidity_30Y!P13)</x:f>
        <x:v>7078843.773763713</x:v>
      </x:c>
      <x:c r="P466" s="16" t="n">
        <x:f>MAX(0,O466*(1+EXP((LN(1+Assumptions!$C$60)-0.5*Assumptions!$C$61^2)+Assumptions!$C$61*((RAND()+RAND()+RAND()+RAND()+RAND()+RAND()+RAND()+RAND()+RAND()+RAND()+RAND()+RAND())-6))-1)+Liquidity_30Y!Q13)</x:f>
        <x:v>6474384.485603749</x:v>
      </x:c>
      <x:c r="Q466" s="16" t="n">
        <x:f>MAX(0,P466*(1+EXP((LN(1+Assumptions!$C$60)-0.5*Assumptions!$C$61^2)+Assumptions!$C$61*((RAND()+RAND()+RAND()+RAND()+RAND()+RAND()+RAND()+RAND()+RAND()+RAND()+RAND()+RAND())-6))-1)+Liquidity_30Y!R13)</x:f>
        <x:v>7315160.5013052765</x:v>
      </x:c>
      <x:c r="R466" s="16" t="n">
        <x:f>MAX(0,Q466*(1+EXP((LN(1+Assumptions!$C$60)-0.5*Assumptions!$C$61^2)+Assumptions!$C$61*((RAND()+RAND()+RAND()+RAND()+RAND()+RAND()+RAND()+RAND()+RAND()+RAND()+RAND()+RAND())-6))-1)+Liquidity_30Y!S13)</x:f>
        <x:v>8810517.525117835</x:v>
      </x:c>
      <x:c r="S466" s="16" t="n">
        <x:f>MAX(0,R466*(1+EXP((LN(1+Assumptions!$C$60)-0.5*Assumptions!$C$61^2)+Assumptions!$C$61*((RAND()+RAND()+RAND()+RAND()+RAND()+RAND()+RAND()+RAND()+RAND()+RAND()+RAND()+RAND())-6))-1)+Liquidity_30Y!T13)</x:f>
        <x:v>8902467.6468142</x:v>
      </x:c>
      <x:c r="T466" s="16" t="n">
        <x:f>MAX(0,S466*(1+EXP((LN(1+Assumptions!$C$60)-0.5*Assumptions!$C$61^2)+Assumptions!$C$61*((RAND()+RAND()+RAND()+RAND()+RAND()+RAND()+RAND()+RAND()+RAND()+RAND()+RAND()+RAND())-6))-1)+Liquidity_30Y!U13)</x:f>
        <x:v>9410176.581050657</x:v>
      </x:c>
      <x:c r="U466" s="16" t="n">
        <x:f>MAX(0,T466*(1+EXP((LN(1+Assumptions!$C$60)-0.5*Assumptions!$C$61^2)+Assumptions!$C$61*((RAND()+RAND()+RAND()+RAND()+RAND()+RAND()+RAND()+RAND()+RAND()+RAND()+RAND()+RAND())-6))-1)+Liquidity_30Y!V13)</x:f>
        <x:v>10169178.029382067</x:v>
      </x:c>
      <x:c r="V466" s="16" t="n">
        <x:f>MAX(0,U466*(1+EXP((LN(1+Assumptions!$C$60)-0.5*Assumptions!$C$61^2)+Assumptions!$C$61*((RAND()+RAND()+RAND()+RAND()+RAND()+RAND()+RAND()+RAND()+RAND()+RAND()+RAND()+RAND())-6))-1)+Liquidity_30Y!W13)</x:f>
        <x:v>12495418.94125405</x:v>
      </x:c>
      <x:c r="W466" s="16" t="n">
        <x:f>MAX(0,V466*(1+EXP((LN(1+Assumptions!$C$60)-0.5*Assumptions!$C$61^2)+Assumptions!$C$61*((RAND()+RAND()+RAND()+RAND()+RAND()+RAND()+RAND()+RAND()+RAND()+RAND()+RAND()+RAND())-6))-1)+Liquidity_30Y!X13)</x:f>
        <x:v>18522511.873835377</x:v>
      </x:c>
      <x:c r="X466" s="16" t="n">
        <x:f>MAX(0,W466*(1+EXP((LN(1+Assumptions!$C$60)-0.5*Assumptions!$C$61^2)+Assumptions!$C$61*((RAND()+RAND()+RAND()+RAND()+RAND()+RAND()+RAND()+RAND()+RAND()+RAND()+RAND()+RAND())-6))-1)+Liquidity_30Y!Y13)</x:f>
        <x:v>17740468.862193845</x:v>
      </x:c>
      <x:c r="Y466" s="16" t="n">
        <x:f>MAX(0,X466*(1+EXP((LN(1+Assumptions!$C$60)-0.5*Assumptions!$C$61^2)+Assumptions!$C$61*((RAND()+RAND()+RAND()+RAND()+RAND()+RAND()+RAND()+RAND()+RAND()+RAND()+RAND()+RAND())-6))-1)+Liquidity_30Y!Z13)</x:f>
        <x:v>20392887.96283557</x:v>
      </x:c>
      <x:c r="Z466" s="16" t="n">
        <x:f>MAX(0,Y466*(1+EXP((LN(1+Assumptions!$C$60)-0.5*Assumptions!$C$61^2)+Assumptions!$C$61*((RAND()+RAND()+RAND()+RAND()+RAND()+RAND()+RAND()+RAND()+RAND()+RAND()+RAND()+RAND())-6))-1)+Liquidity_30Y!AA13)</x:f>
        <x:v>26398241.547037296</x:v>
      </x:c>
      <x:c r="AA466" s="16" t="n">
        <x:f>MAX(0,Z466*(1+EXP((LN(1+Assumptions!$C$60)-0.5*Assumptions!$C$61^2)+Assumptions!$C$61*((RAND()+RAND()+RAND()+RAND()+RAND()+RAND()+RAND()+RAND()+RAND()+RAND()+RAND()+RAND())-6))-1)+Liquidity_30Y!AB13)</x:f>
        <x:v>22432444.53008212</x:v>
      </x:c>
      <x:c r="AB466" s="16" t="n">
        <x:f>MAX(0,AA466*(1+EXP((LN(1+Assumptions!$C$60)-0.5*Assumptions!$C$61^2)+Assumptions!$C$61*((RAND()+RAND()+RAND()+RAND()+RAND()+RAND()+RAND()+RAND()+RAND()+RAND()+RAND()+RAND())-6))-1)+Liquidity_30Y!AC13)</x:f>
        <x:v>26093786.293854207</x:v>
      </x:c>
      <x:c r="AC466" s="16" t="n">
        <x:f>MAX(0,AB466*(1+EXP((LN(1+Assumptions!$C$60)-0.5*Assumptions!$C$61^2)+Assumptions!$C$61*((RAND()+RAND()+RAND()+RAND()+RAND()+RAND()+RAND()+RAND()+RAND()+RAND()+RAND()+RAND())-6))-1)+Liquidity_30Y!AD13)</x:f>
        <x:v>28927856.42543276</x:v>
      </x:c>
      <x:c r="AD466" s="16" t="n">
        <x:f>MAX(0,AC466*(1+EXP((LN(1+Assumptions!$C$60)-0.5*Assumptions!$C$61^2)+Assumptions!$C$61*((RAND()+RAND()+RAND()+RAND()+RAND()+RAND()+RAND()+RAND()+RAND()+RAND()+RAND()+RAND())-6))-1)+Liquidity_30Y!AE13)</x:f>
        <x:v>29657280.962338883</x:v>
      </x:c>
      <x:c r="AE466" s="16" t="n">
        <x:f>MAX(0,AD466*(1+EXP((LN(1+Assumptions!$C$60)-0.5*Assumptions!$C$61^2)+Assumptions!$C$61*((RAND()+RAND()+RAND()+RAND()+RAND()+RAND()+RAND()+RAND()+RAND()+RAND()+RAND()+RAND())-6))-1)+Liquidity_30Y!AF13)</x:f>
        <x:v>27107728.02200009</x:v>
      </x:c>
      <x:c r="AF466" s="16" t="n">
        <x:f>MAX(0,AE466*(1+EXP((LN(1+Assumptions!$C$60)-0.5*Assumptions!$C$61^2)+Assumptions!$C$61*((RAND()+RAND()+RAND()+RAND()+RAND()+RAND()+RAND()+RAND()+RAND()+RAND()+RAND()+RAND())-6))-1)+Liquidity_30Y!AG13)</x:f>
        <x:v>32448094.547554214</x:v>
      </x:c>
    </x:row>
    <x:row r="467">
      <x:c r="A467" s="39">
        <x:v>463</x:v>
      </x:c>
      <x:c r="B467" s="16" t="n">
        <x:f>Liquidity_30Y!C14</x:f>
        <x:v>1029031.25</x:v>
      </x:c>
      <x:c r="C467" s="16" t="n">
        <x:f>MAX(0,B467*(1+EXP((LN(1+Assumptions!$C$60)-0.5*Assumptions!$C$61^2)+Assumptions!$C$61*((RAND()+RAND()+RAND()+RAND()+RAND()+RAND()+RAND()+RAND()+RAND()+RAND()+RAND()+RAND())-6))-1)+Liquidity_30Y!D13)</x:f>
        <x:v>985286.1909702771</x:v>
      </x:c>
      <x:c r="D467" s="16" t="n">
        <x:f>MAX(0,C467*(1+EXP((LN(1+Assumptions!$C$60)-0.5*Assumptions!$C$61^2)+Assumptions!$C$61*((RAND()+RAND()+RAND()+RAND()+RAND()+RAND()+RAND()+RAND()+RAND()+RAND()+RAND()+RAND())-6))-1)+Liquidity_30Y!E13)</x:f>
        <x:v>1402857.334261667</x:v>
      </x:c>
      <x:c r="E467" s="16" t="n">
        <x:f>MAX(0,D467*(1+EXP((LN(1+Assumptions!$C$60)-0.5*Assumptions!$C$61^2)+Assumptions!$C$61*((RAND()+RAND()+RAND()+RAND()+RAND()+RAND()+RAND()+RAND()+RAND()+RAND()+RAND()+RAND())-6))-1)+Liquidity_30Y!F13)</x:f>
        <x:v>1760574.4849144442</x:v>
      </x:c>
      <x:c r="F467" s="16" t="n">
        <x:f>MAX(0,E467*(1+EXP((LN(1+Assumptions!$C$60)-0.5*Assumptions!$C$61^2)+Assumptions!$C$61*((RAND()+RAND()+RAND()+RAND()+RAND()+RAND()+RAND()+RAND()+RAND()+RAND()+RAND()+RAND())-6))-1)+Liquidity_30Y!G13)</x:f>
        <x:v>1637096.4119749996</x:v>
      </x:c>
      <x:c r="G467" s="16" t="n">
        <x:f>MAX(0,F467*(1+EXP((LN(1+Assumptions!$C$60)-0.5*Assumptions!$C$61^2)+Assumptions!$C$61*((RAND()+RAND()+RAND()+RAND()+RAND()+RAND()+RAND()+RAND()+RAND()+RAND()+RAND()+RAND())-6))-1)+Liquidity_30Y!H13)</x:f>
        <x:v>1634130.0711280908</x:v>
      </x:c>
      <x:c r="H467" s="16" t="n">
        <x:f>MAX(0,G467*(1+EXP((LN(1+Assumptions!$C$60)-0.5*Assumptions!$C$61^2)+Assumptions!$C$61*((RAND()+RAND()+RAND()+RAND()+RAND()+RAND()+RAND()+RAND()+RAND()+RAND()+RAND()+RAND())-6))-1)+Liquidity_30Y!I13)</x:f>
        <x:v>1716087.3176983218</x:v>
      </x:c>
      <x:c r="I467" s="16" t="n">
        <x:f>MAX(0,H467*(1+EXP((LN(1+Assumptions!$C$60)-0.5*Assumptions!$C$61^2)+Assumptions!$C$61*((RAND()+RAND()+RAND()+RAND()+RAND()+RAND()+RAND()+RAND()+RAND()+RAND()+RAND()+RAND())-6))-1)+Liquidity_30Y!J13)</x:f>
        <x:v>1366180.8774164172</x:v>
      </x:c>
      <x:c r="J467" s="16" t="n">
        <x:f>MAX(0,I467*(1+EXP((LN(1+Assumptions!$C$60)-0.5*Assumptions!$C$61^2)+Assumptions!$C$61*((RAND()+RAND()+RAND()+RAND()+RAND()+RAND()+RAND()+RAND()+RAND()+RAND()+RAND()+RAND())-6))-1)+Liquidity_30Y!K13)</x:f>
        <x:v>1465838.9729740494</x:v>
      </x:c>
      <x:c r="K467" s="16" t="n">
        <x:f>MAX(0,J467*(1+EXP((LN(1+Assumptions!$C$60)-0.5*Assumptions!$C$61^2)+Assumptions!$C$61*((RAND()+RAND()+RAND()+RAND()+RAND()+RAND()+RAND()+RAND()+RAND()+RAND()+RAND()+RAND())-6))-1)+Liquidity_30Y!L13)</x:f>
        <x:v>1470529.252749775</x:v>
      </x:c>
      <x:c r="L467" s="16" t="n">
        <x:f>MAX(0,K467*(1+EXP((LN(1+Assumptions!$C$60)-0.5*Assumptions!$C$61^2)+Assumptions!$C$61*((RAND()+RAND()+RAND()+RAND()+RAND()+RAND()+RAND()+RAND()+RAND()+RAND()+RAND()+RAND())-6))-1)+Liquidity_30Y!M13)</x:f>
        <x:v>1631277.3722331738</x:v>
      </x:c>
      <x:c r="M467" s="16" t="n">
        <x:f>MAX(0,L467*(1+EXP((LN(1+Assumptions!$C$60)-0.5*Assumptions!$C$61^2)+Assumptions!$C$61*((RAND()+RAND()+RAND()+RAND()+RAND()+RAND()+RAND()+RAND()+RAND()+RAND()+RAND()+RAND())-6))-1)+Liquidity_30Y!N13)</x:f>
        <x:v>1570352.576349395</x:v>
      </x:c>
      <x:c r="N467" s="16" t="n">
        <x:f>MAX(0,M467*(1+EXP((LN(1+Assumptions!$C$60)-0.5*Assumptions!$C$61^2)+Assumptions!$C$61*((RAND()+RAND()+RAND()+RAND()+RAND()+RAND()+RAND()+RAND()+RAND()+RAND()+RAND()+RAND())-6))-1)+Liquidity_30Y!O13)</x:f>
        <x:v>1434204.822695812</x:v>
      </x:c>
      <x:c r="O467" s="16" t="n">
        <x:f>MAX(0,N467*(1+EXP((LN(1+Assumptions!$C$60)-0.5*Assumptions!$C$61^2)+Assumptions!$C$61*((RAND()+RAND()+RAND()+RAND()+RAND()+RAND()+RAND()+RAND()+RAND()+RAND()+RAND()+RAND())-6))-1)+Liquidity_30Y!P13)</x:f>
        <x:v>1434148.065266255</x:v>
      </x:c>
      <x:c r="P467" s="16" t="n">
        <x:f>MAX(0,O467*(1+EXP((LN(1+Assumptions!$C$60)-0.5*Assumptions!$C$61^2)+Assumptions!$C$61*((RAND()+RAND()+RAND()+RAND()+RAND()+RAND()+RAND()+RAND()+RAND()+RAND()+RAND()+RAND())-6))-1)+Liquidity_30Y!Q13)</x:f>
        <x:v>1476887.2088226322</x:v>
      </x:c>
      <x:c r="Q467" s="16" t="n">
        <x:f>MAX(0,P467*(1+EXP((LN(1+Assumptions!$C$60)-0.5*Assumptions!$C$61^2)+Assumptions!$C$61*((RAND()+RAND()+RAND()+RAND()+RAND()+RAND()+RAND()+RAND()+RAND()+RAND()+RAND()+RAND())-6))-1)+Liquidity_30Y!R13)</x:f>
        <x:v>1294965.0182496035</x:v>
      </x:c>
      <x:c r="R467" s="16" t="n">
        <x:f>MAX(0,Q467*(1+EXP((LN(1+Assumptions!$C$60)-0.5*Assumptions!$C$61^2)+Assumptions!$C$61*((RAND()+RAND()+RAND()+RAND()+RAND()+RAND()+RAND()+RAND()+RAND()+RAND()+RAND()+RAND())-6))-1)+Liquidity_30Y!S13)</x:f>
        <x:v>1533268.1845360873</x:v>
      </x:c>
      <x:c r="S467" s="16" t="n">
        <x:f>MAX(0,R467*(1+EXP((LN(1+Assumptions!$C$60)-0.5*Assumptions!$C$61^2)+Assumptions!$C$61*((RAND()+RAND()+RAND()+RAND()+RAND()+RAND()+RAND()+RAND()+RAND()+RAND()+RAND()+RAND())-6))-1)+Liquidity_30Y!T13)</x:f>
        <x:v>1567532.9688605745</x:v>
      </x:c>
      <x:c r="T467" s="16" t="n">
        <x:f>MAX(0,S467*(1+EXP((LN(1+Assumptions!$C$60)-0.5*Assumptions!$C$61^2)+Assumptions!$C$61*((RAND()+RAND()+RAND()+RAND()+RAND()+RAND()+RAND()+RAND()+RAND()+RAND()+RAND()+RAND())-6))-1)+Liquidity_30Y!U13)</x:f>
        <x:v>1293004.1352655818</x:v>
      </x:c>
      <x:c r="U467" s="16" t="n">
        <x:f>MAX(0,T467*(1+EXP((LN(1+Assumptions!$C$60)-0.5*Assumptions!$C$61^2)+Assumptions!$C$61*((RAND()+RAND()+RAND()+RAND()+RAND()+RAND()+RAND()+RAND()+RAND()+RAND()+RAND()+RAND())-6))-1)+Liquidity_30Y!V13)</x:f>
        <x:v>1596850.9467086995</x:v>
      </x:c>
      <x:c r="V467" s="16" t="n">
        <x:f>MAX(0,U467*(1+EXP((LN(1+Assumptions!$C$60)-0.5*Assumptions!$C$61^2)+Assumptions!$C$61*((RAND()+RAND()+RAND()+RAND()+RAND()+RAND()+RAND()+RAND()+RAND()+RAND()+RAND()+RAND())-6))-1)+Liquidity_30Y!W13)</x:f>
        <x:v>1991507.362768049</x:v>
      </x:c>
      <x:c r="W467" s="16" t="n">
        <x:f>MAX(0,V467*(1+EXP((LN(1+Assumptions!$C$60)-0.5*Assumptions!$C$61^2)+Assumptions!$C$61*((RAND()+RAND()+RAND()+RAND()+RAND()+RAND()+RAND()+RAND()+RAND()+RAND()+RAND()+RAND())-6))-1)+Liquidity_30Y!X13)</x:f>
        <x:v>2103222.610722515</x:v>
      </x:c>
      <x:c r="X467" s="16" t="n">
        <x:f>MAX(0,W467*(1+EXP((LN(1+Assumptions!$C$60)-0.5*Assumptions!$C$61^2)+Assumptions!$C$61*((RAND()+RAND()+RAND()+RAND()+RAND()+RAND()+RAND()+RAND()+RAND()+RAND()+RAND()+RAND())-6))-1)+Liquidity_30Y!Y13)</x:f>
        <x:v>2459840.478259554</x:v>
      </x:c>
      <x:c r="Y467" s="16" t="n">
        <x:f>MAX(0,X467*(1+EXP((LN(1+Assumptions!$C$60)-0.5*Assumptions!$C$61^2)+Assumptions!$C$61*((RAND()+RAND()+RAND()+RAND()+RAND()+RAND()+RAND()+RAND()+RAND()+RAND()+RAND()+RAND())-6))-1)+Liquidity_30Y!Z13)</x:f>
        <x:v>2489458.2040775907</x:v>
      </x:c>
      <x:c r="Z467" s="16" t="n">
        <x:f>MAX(0,Y467*(1+EXP((LN(1+Assumptions!$C$60)-0.5*Assumptions!$C$61^2)+Assumptions!$C$61*((RAND()+RAND()+RAND()+RAND()+RAND()+RAND()+RAND()+RAND()+RAND()+RAND()+RAND()+RAND())-6))-1)+Liquidity_30Y!AA13)</x:f>
        <x:v>3008091.530321586</x:v>
      </x:c>
      <x:c r="AA467" s="16" t="n">
        <x:f>MAX(0,Z467*(1+EXP((LN(1+Assumptions!$C$60)-0.5*Assumptions!$C$61^2)+Assumptions!$C$61*((RAND()+RAND()+RAND()+RAND()+RAND()+RAND()+RAND()+RAND()+RAND()+RAND()+RAND()+RAND())-6))-1)+Liquidity_30Y!AB13)</x:f>
        <x:v>3434680.646359802</x:v>
      </x:c>
      <x:c r="AB467" s="16" t="n">
        <x:f>MAX(0,AA467*(1+EXP((LN(1+Assumptions!$C$60)-0.5*Assumptions!$C$61^2)+Assumptions!$C$61*((RAND()+RAND()+RAND()+RAND()+RAND()+RAND()+RAND()+RAND()+RAND()+RAND()+RAND()+RAND())-6))-1)+Liquidity_30Y!AC13)</x:f>
        <x:v>4564281.893650123</x:v>
      </x:c>
      <x:c r="AC467" s="16" t="n">
        <x:f>MAX(0,AB467*(1+EXP((LN(1+Assumptions!$C$60)-0.5*Assumptions!$C$61^2)+Assumptions!$C$61*((RAND()+RAND()+RAND()+RAND()+RAND()+RAND()+RAND()+RAND()+RAND()+RAND()+RAND()+RAND())-6))-1)+Liquidity_30Y!AD13)</x:f>
        <x:v>5056667.054591065</x:v>
      </x:c>
      <x:c r="AD467" s="16" t="n">
        <x:f>MAX(0,AC467*(1+EXP((LN(1+Assumptions!$C$60)-0.5*Assumptions!$C$61^2)+Assumptions!$C$61*((RAND()+RAND()+RAND()+RAND()+RAND()+RAND()+RAND()+RAND()+RAND()+RAND()+RAND()+RAND())-6))-1)+Liquidity_30Y!AE13)</x:f>
        <x:v>5215659.152946656</x:v>
      </x:c>
      <x:c r="AE467" s="16" t="n">
        <x:f>MAX(0,AD467*(1+EXP((LN(1+Assumptions!$C$60)-0.5*Assumptions!$C$61^2)+Assumptions!$C$61*((RAND()+RAND()+RAND()+RAND()+RAND()+RAND()+RAND()+RAND()+RAND()+RAND()+RAND()+RAND())-6))-1)+Liquidity_30Y!AF13)</x:f>
        <x:v>4599375.276934947</x:v>
      </x:c>
      <x:c r="AF467" s="16" t="n">
        <x:f>MAX(0,AE467*(1+EXP((LN(1+Assumptions!$C$60)-0.5*Assumptions!$C$61^2)+Assumptions!$C$61*((RAND()+RAND()+RAND()+RAND()+RAND()+RAND()+RAND()+RAND()+RAND()+RAND()+RAND()+RAND())-6))-1)+Liquidity_30Y!AG13)</x:f>
        <x:v>5551477.969901974</x:v>
      </x:c>
    </x:row>
    <x:row r="468">
      <x:c r="A468" s="39">
        <x:v>464</x:v>
      </x:c>
      <x:c r="B468" s="16" t="n">
        <x:f>Liquidity_30Y!C14</x:f>
        <x:v>1029031.25</x:v>
      </x:c>
      <x:c r="C468" s="16" t="n">
        <x:f>MAX(0,B468*(1+EXP((LN(1+Assumptions!$C$60)-0.5*Assumptions!$C$61^2)+Assumptions!$C$61*((RAND()+RAND()+RAND()+RAND()+RAND()+RAND()+RAND()+RAND()+RAND()+RAND()+RAND()+RAND())-6))-1)+Liquidity_30Y!D13)</x:f>
        <x:v>1181709.9986392115</x:v>
      </x:c>
      <x:c r="D468" s="16" t="n">
        <x:f>MAX(0,C468*(1+EXP((LN(1+Assumptions!$C$60)-0.5*Assumptions!$C$61^2)+Assumptions!$C$61*((RAND()+RAND()+RAND()+RAND()+RAND()+RAND()+RAND()+RAND()+RAND()+RAND()+RAND()+RAND())-6))-1)+Liquidity_30Y!E13)</x:f>
        <x:v>1325158.1474226974</x:v>
      </x:c>
      <x:c r="E468" s="16" t="n">
        <x:f>MAX(0,D468*(1+EXP((LN(1+Assumptions!$C$60)-0.5*Assumptions!$C$61^2)+Assumptions!$C$61*((RAND()+RAND()+RAND()+RAND()+RAND()+RAND()+RAND()+RAND()+RAND()+RAND()+RAND()+RAND())-6))-1)+Liquidity_30Y!F13)</x:f>
        <x:v>1348711.4465119897</x:v>
      </x:c>
      <x:c r="F468" s="16" t="n">
        <x:f>MAX(0,E468*(1+EXP((LN(1+Assumptions!$C$60)-0.5*Assumptions!$C$61^2)+Assumptions!$C$61*((RAND()+RAND()+RAND()+RAND()+RAND()+RAND()+RAND()+RAND()+RAND()+RAND()+RAND()+RAND())-6))-1)+Liquidity_30Y!G13)</x:f>
        <x:v>1348657.835465402</x:v>
      </x:c>
      <x:c r="G468" s="16" t="n">
        <x:f>MAX(0,F468*(1+EXP((LN(1+Assumptions!$C$60)-0.5*Assumptions!$C$61^2)+Assumptions!$C$61*((RAND()+RAND()+RAND()+RAND()+RAND()+RAND()+RAND()+RAND()+RAND()+RAND()+RAND()+RAND())-6))-1)+Liquidity_30Y!H13)</x:f>
        <x:v>1204492.9590502807</x:v>
      </x:c>
      <x:c r="H468" s="16" t="n">
        <x:f>MAX(0,G468*(1+EXP((LN(1+Assumptions!$C$60)-0.5*Assumptions!$C$61^2)+Assumptions!$C$61*((RAND()+RAND()+RAND()+RAND()+RAND()+RAND()+RAND()+RAND()+RAND()+RAND()+RAND()+RAND())-6))-1)+Liquidity_30Y!I13)</x:f>
        <x:v>1453178.760533331</x:v>
      </x:c>
      <x:c r="I468" s="16" t="n">
        <x:f>MAX(0,H468*(1+EXP((LN(1+Assumptions!$C$60)-0.5*Assumptions!$C$61^2)+Assumptions!$C$61*((RAND()+RAND()+RAND()+RAND()+RAND()+RAND()+RAND()+RAND()+RAND()+RAND()+RAND()+RAND())-6))-1)+Liquidity_30Y!J13)</x:f>
        <x:v>1281021.5870121433</x:v>
      </x:c>
      <x:c r="J468" s="16" t="n">
        <x:f>MAX(0,I468*(1+EXP((LN(1+Assumptions!$C$60)-0.5*Assumptions!$C$61^2)+Assumptions!$C$61*((RAND()+RAND()+RAND()+RAND()+RAND()+RAND()+RAND()+RAND()+RAND()+RAND()+RAND()+RAND())-6))-1)+Liquidity_30Y!K13)</x:f>
        <x:v>1453787.520441975</x:v>
      </x:c>
      <x:c r="K468" s="16" t="n">
        <x:f>MAX(0,J468*(1+EXP((LN(1+Assumptions!$C$60)-0.5*Assumptions!$C$61^2)+Assumptions!$C$61*((RAND()+RAND()+RAND()+RAND()+RAND()+RAND()+RAND()+RAND()+RAND()+RAND()+RAND()+RAND())-6))-1)+Liquidity_30Y!L13)</x:f>
        <x:v>1397953.1183397174</x:v>
      </x:c>
      <x:c r="L468" s="16" t="n">
        <x:f>MAX(0,K468*(1+EXP((LN(1+Assumptions!$C$60)-0.5*Assumptions!$C$61^2)+Assumptions!$C$61*((RAND()+RAND()+RAND()+RAND()+RAND()+RAND()+RAND()+RAND()+RAND()+RAND()+RAND()+RAND())-6))-1)+Liquidity_30Y!M13)</x:f>
        <x:v>1589112.9743736223</x:v>
      </x:c>
      <x:c r="M468" s="16" t="n">
        <x:f>MAX(0,L468*(1+EXP((LN(1+Assumptions!$C$60)-0.5*Assumptions!$C$61^2)+Assumptions!$C$61*((RAND()+RAND()+RAND()+RAND()+RAND()+RAND()+RAND()+RAND()+RAND()+RAND()+RAND()+RAND())-6))-1)+Liquidity_30Y!N13)</x:f>
        <x:v>1957843.6694746253</x:v>
      </x:c>
      <x:c r="N468" s="16" t="n">
        <x:f>MAX(0,M468*(1+EXP((LN(1+Assumptions!$C$60)-0.5*Assumptions!$C$61^2)+Assumptions!$C$61*((RAND()+RAND()+RAND()+RAND()+RAND()+RAND()+RAND()+RAND()+RAND()+RAND()+RAND()+RAND())-6))-1)+Liquidity_30Y!O13)</x:f>
        <x:v>2022955.463321168</x:v>
      </x:c>
      <x:c r="O468" s="16" t="n">
        <x:f>MAX(0,N468*(1+EXP((LN(1+Assumptions!$C$60)-0.5*Assumptions!$C$61^2)+Assumptions!$C$61*((RAND()+RAND()+RAND()+RAND()+RAND()+RAND()+RAND()+RAND()+RAND()+RAND()+RAND()+RAND())-6))-1)+Liquidity_30Y!P13)</x:f>
        <x:v>2169021.827942977</x:v>
      </x:c>
      <x:c r="P468" s="16" t="n">
        <x:f>MAX(0,O468*(1+EXP((LN(1+Assumptions!$C$60)-0.5*Assumptions!$C$61^2)+Assumptions!$C$61*((RAND()+RAND()+RAND()+RAND()+RAND()+RAND()+RAND()+RAND()+RAND()+RAND()+RAND()+RAND())-6))-1)+Liquidity_30Y!Q13)</x:f>
        <x:v>2390306.19885944</x:v>
      </x:c>
      <x:c r="Q468" s="16" t="n">
        <x:f>MAX(0,P468*(1+EXP((LN(1+Assumptions!$C$60)-0.5*Assumptions!$C$61^2)+Assumptions!$C$61*((RAND()+RAND()+RAND()+RAND()+RAND()+RAND()+RAND()+RAND()+RAND()+RAND()+RAND()+RAND())-6))-1)+Liquidity_30Y!R13)</x:f>
        <x:v>3064639.823435944</x:v>
      </x:c>
      <x:c r="R468" s="16" t="n">
        <x:f>MAX(0,Q468*(1+EXP((LN(1+Assumptions!$C$60)-0.5*Assumptions!$C$61^2)+Assumptions!$C$61*((RAND()+RAND()+RAND()+RAND()+RAND()+RAND()+RAND()+RAND()+RAND()+RAND()+RAND()+RAND())-6))-1)+Liquidity_30Y!S13)</x:f>
        <x:v>3317099.973635771</x:v>
      </x:c>
      <x:c r="S468" s="16" t="n">
        <x:f>MAX(0,R468*(1+EXP((LN(1+Assumptions!$C$60)-0.5*Assumptions!$C$61^2)+Assumptions!$C$61*((RAND()+RAND()+RAND()+RAND()+RAND()+RAND()+RAND()+RAND()+RAND()+RAND()+RAND()+RAND())-6))-1)+Liquidity_30Y!T13)</x:f>
        <x:v>4076395.039275117</x:v>
      </x:c>
      <x:c r="T468" s="16" t="n">
        <x:f>MAX(0,S468*(1+EXP((LN(1+Assumptions!$C$60)-0.5*Assumptions!$C$61^2)+Assumptions!$C$61*((RAND()+RAND()+RAND()+RAND()+RAND()+RAND()+RAND()+RAND()+RAND()+RAND()+RAND()+RAND())-6))-1)+Liquidity_30Y!U13)</x:f>
        <x:v>4015865.350837508</x:v>
      </x:c>
      <x:c r="U468" s="16" t="n">
        <x:f>MAX(0,T468*(1+EXP((LN(1+Assumptions!$C$60)-0.5*Assumptions!$C$61^2)+Assumptions!$C$61*((RAND()+RAND()+RAND()+RAND()+RAND()+RAND()+RAND()+RAND()+RAND()+RAND()+RAND()+RAND())-6))-1)+Liquidity_30Y!V13)</x:f>
        <x:v>4630171.6866509635</x:v>
      </x:c>
      <x:c r="V468" s="16" t="n">
        <x:f>MAX(0,U468*(1+EXP((LN(1+Assumptions!$C$60)-0.5*Assumptions!$C$61^2)+Assumptions!$C$61*((RAND()+RAND()+RAND()+RAND()+RAND()+RAND()+RAND()+RAND()+RAND()+RAND()+RAND()+RAND())-6))-1)+Liquidity_30Y!W13)</x:f>
        <x:v>5409029.700710083</x:v>
      </x:c>
      <x:c r="W468" s="16" t="n">
        <x:f>MAX(0,V468*(1+EXP((LN(1+Assumptions!$C$60)-0.5*Assumptions!$C$61^2)+Assumptions!$C$61*((RAND()+RAND()+RAND()+RAND()+RAND()+RAND()+RAND()+RAND()+RAND()+RAND()+RAND()+RAND())-6))-1)+Liquidity_30Y!X13)</x:f>
        <x:v>4206616.829345117</x:v>
      </x:c>
      <x:c r="X468" s="16" t="n">
        <x:f>MAX(0,W468*(1+EXP((LN(1+Assumptions!$C$60)-0.5*Assumptions!$C$61^2)+Assumptions!$C$61*((RAND()+RAND()+RAND()+RAND()+RAND()+RAND()+RAND()+RAND()+RAND()+RAND()+RAND()+RAND())-6))-1)+Liquidity_30Y!Y13)</x:f>
        <x:v>4935932.888084731</x:v>
      </x:c>
      <x:c r="Y468" s="16" t="n">
        <x:f>MAX(0,X468*(1+EXP((LN(1+Assumptions!$C$60)-0.5*Assumptions!$C$61^2)+Assumptions!$C$61*((RAND()+RAND()+RAND()+RAND()+RAND()+RAND()+RAND()+RAND()+RAND()+RAND()+RAND()+RAND())-6))-1)+Liquidity_30Y!Z13)</x:f>
        <x:v>4499160.2609855905</x:v>
      </x:c>
      <x:c r="Z468" s="16" t="n">
        <x:f>MAX(0,Y468*(1+EXP((LN(1+Assumptions!$C$60)-0.5*Assumptions!$C$61^2)+Assumptions!$C$61*((RAND()+RAND()+RAND()+RAND()+RAND()+RAND()+RAND()+RAND()+RAND()+RAND()+RAND()+RAND())-6))-1)+Liquidity_30Y!AA13)</x:f>
        <x:v>4967560.188818082</x:v>
      </x:c>
      <x:c r="AA468" s="16" t="n">
        <x:f>MAX(0,Z468*(1+EXP((LN(1+Assumptions!$C$60)-0.5*Assumptions!$C$61^2)+Assumptions!$C$61*((RAND()+RAND()+RAND()+RAND()+RAND()+RAND()+RAND()+RAND()+RAND()+RAND()+RAND()+RAND())-6))-1)+Liquidity_30Y!AB13)</x:f>
        <x:v>5442573.708423008</x:v>
      </x:c>
      <x:c r="AB468" s="16" t="n">
        <x:f>MAX(0,AA468*(1+EXP((LN(1+Assumptions!$C$60)-0.5*Assumptions!$C$61^2)+Assumptions!$C$61*((RAND()+RAND()+RAND()+RAND()+RAND()+RAND()+RAND()+RAND()+RAND()+RAND()+RAND()+RAND())-6))-1)+Liquidity_30Y!AC13)</x:f>
        <x:v>5985275.484243817</x:v>
      </x:c>
      <x:c r="AC468" s="16" t="n">
        <x:f>MAX(0,AB468*(1+EXP((LN(1+Assumptions!$C$60)-0.5*Assumptions!$C$61^2)+Assumptions!$C$61*((RAND()+RAND()+RAND()+RAND()+RAND()+RAND()+RAND()+RAND()+RAND()+RAND()+RAND()+RAND())-6))-1)+Liquidity_30Y!AD13)</x:f>
        <x:v>5383739.067558012</x:v>
      </x:c>
      <x:c r="AD468" s="16" t="n">
        <x:f>MAX(0,AC468*(1+EXP((LN(1+Assumptions!$C$60)-0.5*Assumptions!$C$61^2)+Assumptions!$C$61*((RAND()+RAND()+RAND()+RAND()+RAND()+RAND()+RAND()+RAND()+RAND()+RAND()+RAND()+RAND())-6))-1)+Liquidity_30Y!AE13)</x:f>
        <x:v>5898265.645451567</x:v>
      </x:c>
      <x:c r="AE468" s="16" t="n">
        <x:f>MAX(0,AD468*(1+EXP((LN(1+Assumptions!$C$60)-0.5*Assumptions!$C$61^2)+Assumptions!$C$61*((RAND()+RAND()+RAND()+RAND()+RAND()+RAND()+RAND()+RAND()+RAND()+RAND()+RAND()+RAND())-6))-1)+Liquidity_30Y!AF13)</x:f>
        <x:v>5913769.372163837</x:v>
      </x:c>
      <x:c r="AF468" s="16" t="n">
        <x:f>MAX(0,AE468*(1+EXP((LN(1+Assumptions!$C$60)-0.5*Assumptions!$C$61^2)+Assumptions!$C$61*((RAND()+RAND()+RAND()+RAND()+RAND()+RAND()+RAND()+RAND()+RAND()+RAND()+RAND()+RAND())-6))-1)+Liquidity_30Y!AG13)</x:f>
        <x:v>6762351.837623437</x:v>
      </x:c>
    </x:row>
    <x:row r="469">
      <x:c r="A469" s="39">
        <x:v>465</x:v>
      </x:c>
      <x:c r="B469" s="16" t="n">
        <x:f>Liquidity_30Y!C14</x:f>
        <x:v>1029031.25</x:v>
      </x:c>
      <x:c r="C469" s="16" t="n">
        <x:f>MAX(0,B469*(1+EXP((LN(1+Assumptions!$C$60)-0.5*Assumptions!$C$61^2)+Assumptions!$C$61*((RAND()+RAND()+RAND()+RAND()+RAND()+RAND()+RAND()+RAND()+RAND()+RAND()+RAND()+RAND())-6))-1)+Liquidity_30Y!D13)</x:f>
        <x:v>1116448.1536202487</x:v>
      </x:c>
      <x:c r="D469" s="16" t="n">
        <x:f>MAX(0,C469*(1+EXP((LN(1+Assumptions!$C$60)-0.5*Assumptions!$C$61^2)+Assumptions!$C$61*((RAND()+RAND()+RAND()+RAND()+RAND()+RAND()+RAND()+RAND()+RAND()+RAND()+RAND()+RAND())-6))-1)+Liquidity_30Y!E13)</x:f>
        <x:v>1076419.3407756663</x:v>
      </x:c>
      <x:c r="E469" s="16" t="n">
        <x:f>MAX(0,D469*(1+EXP((LN(1+Assumptions!$C$60)-0.5*Assumptions!$C$61^2)+Assumptions!$C$61*((RAND()+RAND()+RAND()+RAND()+RAND()+RAND()+RAND()+RAND()+RAND()+RAND()+RAND()+RAND())-6))-1)+Liquidity_30Y!F13)</x:f>
        <x:v>1030317.7342883432</x:v>
      </x:c>
      <x:c r="F469" s="16" t="n">
        <x:f>MAX(0,E469*(1+EXP((LN(1+Assumptions!$C$60)-0.5*Assumptions!$C$61^2)+Assumptions!$C$61*((RAND()+RAND()+RAND()+RAND()+RAND()+RAND()+RAND()+RAND()+RAND()+RAND()+RAND()+RAND())-6))-1)+Liquidity_30Y!G13)</x:f>
        <x:v>918239.679709748</x:v>
      </x:c>
      <x:c r="G469" s="16" t="n">
        <x:f>MAX(0,F469*(1+EXP((LN(1+Assumptions!$C$60)-0.5*Assumptions!$C$61^2)+Assumptions!$C$61*((RAND()+RAND()+RAND()+RAND()+RAND()+RAND()+RAND()+RAND()+RAND()+RAND()+RAND()+RAND())-6))-1)+Liquidity_30Y!H13)</x:f>
        <x:v>1031812.6215901793</x:v>
      </x:c>
      <x:c r="H469" s="16" t="n">
        <x:f>MAX(0,G469*(1+EXP((LN(1+Assumptions!$C$60)-0.5*Assumptions!$C$61^2)+Assumptions!$C$61*((RAND()+RAND()+RAND()+RAND()+RAND()+RAND()+RAND()+RAND()+RAND()+RAND()+RAND()+RAND())-6))-1)+Liquidity_30Y!I13)</x:f>
        <x:v>947675.8014489178</x:v>
      </x:c>
      <x:c r="I469" s="16" t="n">
        <x:f>MAX(0,H469*(1+EXP((LN(1+Assumptions!$C$60)-0.5*Assumptions!$C$61^2)+Assumptions!$C$61*((RAND()+RAND()+RAND()+RAND()+RAND()+RAND()+RAND()+RAND()+RAND()+RAND()+RAND()+RAND())-6))-1)+Liquidity_30Y!J13)</x:f>
        <x:v>931191.9421965607</x:v>
      </x:c>
      <x:c r="J469" s="16" t="n">
        <x:f>MAX(0,I469*(1+EXP((LN(1+Assumptions!$C$60)-0.5*Assumptions!$C$61^2)+Assumptions!$C$61*((RAND()+RAND()+RAND()+RAND()+RAND()+RAND()+RAND()+RAND()+RAND()+RAND()+RAND()+RAND())-6))-1)+Liquidity_30Y!K13)</x:f>
        <x:v>1181978.014038926</x:v>
      </x:c>
      <x:c r="K469" s="16" t="n">
        <x:f>MAX(0,J469*(1+EXP((LN(1+Assumptions!$C$60)-0.5*Assumptions!$C$61^2)+Assumptions!$C$61*((RAND()+RAND()+RAND()+RAND()+RAND()+RAND()+RAND()+RAND()+RAND()+RAND()+RAND()+RAND())-6))-1)+Liquidity_30Y!L13)</x:f>
        <x:v>1081521.834755597</x:v>
      </x:c>
      <x:c r="L469" s="16" t="n">
        <x:f>MAX(0,K469*(1+EXP((LN(1+Assumptions!$C$60)-0.5*Assumptions!$C$61^2)+Assumptions!$C$61*((RAND()+RAND()+RAND()+RAND()+RAND()+RAND()+RAND()+RAND()+RAND()+RAND()+RAND()+RAND())-6))-1)+Liquidity_30Y!M13)</x:f>
        <x:v>1267880.1867051634</x:v>
      </x:c>
      <x:c r="M469" s="16" t="n">
        <x:f>MAX(0,L469*(1+EXP((LN(1+Assumptions!$C$60)-0.5*Assumptions!$C$61^2)+Assumptions!$C$61*((RAND()+RAND()+RAND()+RAND()+RAND()+RAND()+RAND()+RAND()+RAND()+RAND()+RAND()+RAND())-6))-1)+Liquidity_30Y!N13)</x:f>
        <x:v>1731385.2901774833</x:v>
      </x:c>
      <x:c r="N469" s="16" t="n">
        <x:f>MAX(0,M469*(1+EXP((LN(1+Assumptions!$C$60)-0.5*Assumptions!$C$61^2)+Assumptions!$C$61*((RAND()+RAND()+RAND()+RAND()+RAND()+RAND()+RAND()+RAND()+RAND()+RAND()+RAND()+RAND())-6))-1)+Liquidity_30Y!O13)</x:f>
        <x:v>3072783.8068998875</x:v>
      </x:c>
      <x:c r="O469" s="16" t="n">
        <x:f>MAX(0,N469*(1+EXP((LN(1+Assumptions!$C$60)-0.5*Assumptions!$C$61^2)+Assumptions!$C$61*((RAND()+RAND()+RAND()+RAND()+RAND()+RAND()+RAND()+RAND()+RAND()+RAND()+RAND()+RAND())-6))-1)+Liquidity_30Y!P13)</x:f>
        <x:v>2866775.6455833316</x:v>
      </x:c>
      <x:c r="P469" s="16" t="n">
        <x:f>MAX(0,O469*(1+EXP((LN(1+Assumptions!$C$60)-0.5*Assumptions!$C$61^2)+Assumptions!$C$61*((RAND()+RAND()+RAND()+RAND()+RAND()+RAND()+RAND()+RAND()+RAND()+RAND()+RAND()+RAND())-6))-1)+Liquidity_30Y!Q13)</x:f>
        <x:v>3211488.433235226</x:v>
      </x:c>
      <x:c r="Q469" s="16" t="n">
        <x:f>MAX(0,P469*(1+EXP((LN(1+Assumptions!$C$60)-0.5*Assumptions!$C$61^2)+Assumptions!$C$61*((RAND()+RAND()+RAND()+RAND()+RAND()+RAND()+RAND()+RAND()+RAND()+RAND()+RAND()+RAND())-6))-1)+Liquidity_30Y!R13)</x:f>
        <x:v>3521795.1546922694</x:v>
      </x:c>
      <x:c r="R469" s="16" t="n">
        <x:f>MAX(0,Q469*(1+EXP((LN(1+Assumptions!$C$60)-0.5*Assumptions!$C$61^2)+Assumptions!$C$61*((RAND()+RAND()+RAND()+RAND()+RAND()+RAND()+RAND()+RAND()+RAND()+RAND()+RAND()+RAND())-6))-1)+Liquidity_30Y!S13)</x:f>
        <x:v>2978222.2535516503</x:v>
      </x:c>
      <x:c r="S469" s="16" t="n">
        <x:f>MAX(0,R469*(1+EXP((LN(1+Assumptions!$C$60)-0.5*Assumptions!$C$61^2)+Assumptions!$C$61*((RAND()+RAND()+RAND()+RAND()+RAND()+RAND()+RAND()+RAND()+RAND()+RAND()+RAND()+RAND())-6))-1)+Liquidity_30Y!T13)</x:f>
        <x:v>2449864.0000802283</x:v>
      </x:c>
      <x:c r="T469" s="16" t="n">
        <x:f>MAX(0,S469*(1+EXP((LN(1+Assumptions!$C$60)-0.5*Assumptions!$C$61^2)+Assumptions!$C$61*((RAND()+RAND()+RAND()+RAND()+RAND()+RAND()+RAND()+RAND()+RAND()+RAND()+RAND()+RAND())-6))-1)+Liquidity_30Y!U13)</x:f>
        <x:v>2434124.6442837683</x:v>
      </x:c>
      <x:c r="U469" s="16" t="n">
        <x:f>MAX(0,T469*(1+EXP((LN(1+Assumptions!$C$60)-0.5*Assumptions!$C$61^2)+Assumptions!$C$61*((RAND()+RAND()+RAND()+RAND()+RAND()+RAND()+RAND()+RAND()+RAND()+RAND()+RAND()+RAND())-6))-1)+Liquidity_30Y!V13)</x:f>
        <x:v>2460677.2222525296</x:v>
      </x:c>
      <x:c r="V469" s="16" t="n">
        <x:f>MAX(0,U469*(1+EXP((LN(1+Assumptions!$C$60)-0.5*Assumptions!$C$61^2)+Assumptions!$C$61*((RAND()+RAND()+RAND()+RAND()+RAND()+RAND()+RAND()+RAND()+RAND()+RAND()+RAND()+RAND())-6))-1)+Liquidity_30Y!W13)</x:f>
        <x:v>3385084.9272847315</x:v>
      </x:c>
      <x:c r="W469" s="16" t="n">
        <x:f>MAX(0,V469*(1+EXP((LN(1+Assumptions!$C$60)-0.5*Assumptions!$C$61^2)+Assumptions!$C$61*((RAND()+RAND()+RAND()+RAND()+RAND()+RAND()+RAND()+RAND()+RAND()+RAND()+RAND()+RAND())-6))-1)+Liquidity_30Y!X13)</x:f>
        <x:v>4275613.6632528175</x:v>
      </x:c>
      <x:c r="X469" s="16" t="n">
        <x:f>MAX(0,W469*(1+EXP((LN(1+Assumptions!$C$60)-0.5*Assumptions!$C$61^2)+Assumptions!$C$61*((RAND()+RAND()+RAND()+RAND()+RAND()+RAND()+RAND()+RAND()+RAND()+RAND()+RAND()+RAND())-6))-1)+Liquidity_30Y!Y13)</x:f>
        <x:v>3650128.4115084307</x:v>
      </x:c>
      <x:c r="Y469" s="16" t="n">
        <x:f>MAX(0,X469*(1+EXP((LN(1+Assumptions!$C$60)-0.5*Assumptions!$C$61^2)+Assumptions!$C$61*((RAND()+RAND()+RAND()+RAND()+RAND()+RAND()+RAND()+RAND()+RAND()+RAND()+RAND()+RAND())-6))-1)+Liquidity_30Y!Z13)</x:f>
        <x:v>4220350.009665121</x:v>
      </x:c>
      <x:c r="Z469" s="16" t="n">
        <x:f>MAX(0,Y469*(1+EXP((LN(1+Assumptions!$C$60)-0.5*Assumptions!$C$61^2)+Assumptions!$C$61*((RAND()+RAND()+RAND()+RAND()+RAND()+RAND()+RAND()+RAND()+RAND()+RAND()+RAND()+RAND())-6))-1)+Liquidity_30Y!AA13)</x:f>
        <x:v>4092255.7544847005</x:v>
      </x:c>
      <x:c r="AA469" s="16" t="n">
        <x:f>MAX(0,Z469*(1+EXP((LN(1+Assumptions!$C$60)-0.5*Assumptions!$C$61^2)+Assumptions!$C$61*((RAND()+RAND()+RAND()+RAND()+RAND()+RAND()+RAND()+RAND()+RAND()+RAND()+RAND()+RAND())-6))-1)+Liquidity_30Y!AB13)</x:f>
        <x:v>5827854.850389408</x:v>
      </x:c>
      <x:c r="AB469" s="16" t="n">
        <x:f>MAX(0,AA469*(1+EXP((LN(1+Assumptions!$C$60)-0.5*Assumptions!$C$61^2)+Assumptions!$C$61*((RAND()+RAND()+RAND()+RAND()+RAND()+RAND()+RAND()+RAND()+RAND()+RAND()+RAND()+RAND())-6))-1)+Liquidity_30Y!AC13)</x:f>
        <x:v>6237004.138289537</x:v>
      </x:c>
      <x:c r="AC469" s="16" t="n">
        <x:f>MAX(0,AB469*(1+EXP((LN(1+Assumptions!$C$60)-0.5*Assumptions!$C$61^2)+Assumptions!$C$61*((RAND()+RAND()+RAND()+RAND()+RAND()+RAND()+RAND()+RAND()+RAND()+RAND()+RAND()+RAND())-6))-1)+Liquidity_30Y!AD13)</x:f>
        <x:v>5661414.890645352</x:v>
      </x:c>
      <x:c r="AD469" s="16" t="n">
        <x:f>MAX(0,AC469*(1+EXP((LN(1+Assumptions!$C$60)-0.5*Assumptions!$C$61^2)+Assumptions!$C$61*((RAND()+RAND()+RAND()+RAND()+RAND()+RAND()+RAND()+RAND()+RAND()+RAND()+RAND()+RAND())-6))-1)+Liquidity_30Y!AE13)</x:f>
        <x:v>7609924.437768503</x:v>
      </x:c>
      <x:c r="AE469" s="16" t="n">
        <x:f>MAX(0,AD469*(1+EXP((LN(1+Assumptions!$C$60)-0.5*Assumptions!$C$61^2)+Assumptions!$C$61*((RAND()+RAND()+RAND()+RAND()+RAND()+RAND()+RAND()+RAND()+RAND()+RAND()+RAND()+RAND())-6))-1)+Liquidity_30Y!AF13)</x:f>
        <x:v>7382824.141196395</x:v>
      </x:c>
      <x:c r="AF469" s="16" t="n">
        <x:f>MAX(0,AE469*(1+EXP((LN(1+Assumptions!$C$60)-0.5*Assumptions!$C$61^2)+Assumptions!$C$61*((RAND()+RAND()+RAND()+RAND()+RAND()+RAND()+RAND()+RAND()+RAND()+RAND()+RAND()+RAND())-6))-1)+Liquidity_30Y!AG13)</x:f>
        <x:v>7712516.281980361</x:v>
      </x:c>
    </x:row>
    <x:row r="470">
      <x:c r="A470" s="39">
        <x:v>466</x:v>
      </x:c>
      <x:c r="B470" s="16" t="n">
        <x:f>Liquidity_30Y!C14</x:f>
        <x:v>1029031.25</x:v>
      </x:c>
      <x:c r="C470" s="16" t="n">
        <x:f>MAX(0,B470*(1+EXP((LN(1+Assumptions!$C$60)-0.5*Assumptions!$C$61^2)+Assumptions!$C$61*((RAND()+RAND()+RAND()+RAND()+RAND()+RAND()+RAND()+RAND()+RAND()+RAND()+RAND()+RAND())-6))-1)+Liquidity_30Y!D13)</x:f>
        <x:v>927019.8279738835</x:v>
      </x:c>
      <x:c r="D470" s="16" t="n">
        <x:f>MAX(0,C470*(1+EXP((LN(1+Assumptions!$C$60)-0.5*Assumptions!$C$61^2)+Assumptions!$C$61*((RAND()+RAND()+RAND()+RAND()+RAND()+RAND()+RAND()+RAND()+RAND()+RAND()+RAND()+RAND())-6))-1)+Liquidity_30Y!E13)</x:f>
        <x:v>982259.7325677958</x:v>
      </x:c>
      <x:c r="E470" s="16" t="n">
        <x:f>MAX(0,D470*(1+EXP((LN(1+Assumptions!$C$60)-0.5*Assumptions!$C$61^2)+Assumptions!$C$61*((RAND()+RAND()+RAND()+RAND()+RAND()+RAND()+RAND()+RAND()+RAND()+RAND()+RAND()+RAND())-6))-1)+Liquidity_30Y!F13)</x:f>
        <x:v>1383590.8508733627</x:v>
      </x:c>
      <x:c r="F470" s="16" t="n">
        <x:f>MAX(0,E470*(1+EXP((LN(1+Assumptions!$C$60)-0.5*Assumptions!$C$61^2)+Assumptions!$C$61*((RAND()+RAND()+RAND()+RAND()+RAND()+RAND()+RAND()+RAND()+RAND()+RAND()+RAND()+RAND())-6))-1)+Liquidity_30Y!G13)</x:f>
        <x:v>1552688.0383493141</x:v>
      </x:c>
      <x:c r="G470" s="16" t="n">
        <x:f>MAX(0,F470*(1+EXP((LN(1+Assumptions!$C$60)-0.5*Assumptions!$C$61^2)+Assumptions!$C$61*((RAND()+RAND()+RAND()+RAND()+RAND()+RAND()+RAND()+RAND()+RAND()+RAND()+RAND()+RAND())-6))-1)+Liquidity_30Y!H13)</x:f>
        <x:v>1645544.2827772642</x:v>
      </x:c>
      <x:c r="H470" s="16" t="n">
        <x:f>MAX(0,G470*(1+EXP((LN(1+Assumptions!$C$60)-0.5*Assumptions!$C$61^2)+Assumptions!$C$61*((RAND()+RAND()+RAND()+RAND()+RAND()+RAND()+RAND()+RAND()+RAND()+RAND()+RAND()+RAND())-6))-1)+Liquidity_30Y!I13)</x:f>
        <x:v>1763139.5484684687</x:v>
      </x:c>
      <x:c r="I470" s="16" t="n">
        <x:f>MAX(0,H470*(1+EXP((LN(1+Assumptions!$C$60)-0.5*Assumptions!$C$61^2)+Assumptions!$C$61*((RAND()+RAND()+RAND()+RAND()+RAND()+RAND()+RAND()+RAND()+RAND()+RAND()+RAND()+RAND())-6))-1)+Liquidity_30Y!J13)</x:f>
        <x:v>1645117.609970278</x:v>
      </x:c>
      <x:c r="J470" s="16" t="n">
        <x:f>MAX(0,I470*(1+EXP((LN(1+Assumptions!$C$60)-0.5*Assumptions!$C$61^2)+Assumptions!$C$61*((RAND()+RAND()+RAND()+RAND()+RAND()+RAND()+RAND()+RAND()+RAND()+RAND()+RAND()+RAND())-6))-1)+Liquidity_30Y!K13)</x:f>
        <x:v>1906854.5717961155</x:v>
      </x:c>
      <x:c r="K470" s="16" t="n">
        <x:f>MAX(0,J470*(1+EXP((LN(1+Assumptions!$C$60)-0.5*Assumptions!$C$61^2)+Assumptions!$C$61*((RAND()+RAND()+RAND()+RAND()+RAND()+RAND()+RAND()+RAND()+RAND()+RAND()+RAND()+RAND())-6))-1)+Liquidity_30Y!L13)</x:f>
        <x:v>1710707.7902426182</x:v>
      </x:c>
      <x:c r="L470" s="16" t="n">
        <x:f>MAX(0,K470*(1+EXP((LN(1+Assumptions!$C$60)-0.5*Assumptions!$C$61^2)+Assumptions!$C$61*((RAND()+RAND()+RAND()+RAND()+RAND()+RAND()+RAND()+RAND()+RAND()+RAND()+RAND()+RAND())-6))-1)+Liquidity_30Y!M13)</x:f>
        <x:v>1715148.3940059268</x:v>
      </x:c>
      <x:c r="M470" s="16" t="n">
        <x:f>MAX(0,L470*(1+EXP((LN(1+Assumptions!$C$60)-0.5*Assumptions!$C$61^2)+Assumptions!$C$61*((RAND()+RAND()+RAND()+RAND()+RAND()+RAND()+RAND()+RAND()+RAND()+RAND()+RAND()+RAND())-6))-1)+Liquidity_30Y!N13)</x:f>
        <x:v>1651470.8293248971</x:v>
      </x:c>
      <x:c r="N470" s="16" t="n">
        <x:f>MAX(0,M470*(1+EXP((LN(1+Assumptions!$C$60)-0.5*Assumptions!$C$61^2)+Assumptions!$C$61*((RAND()+RAND()+RAND()+RAND()+RAND()+RAND()+RAND()+RAND()+RAND()+RAND()+RAND()+RAND())-6))-1)+Liquidity_30Y!O13)</x:f>
        <x:v>1949020.3457150932</x:v>
      </x:c>
      <x:c r="O470" s="16" t="n">
        <x:f>MAX(0,N470*(1+EXP((LN(1+Assumptions!$C$60)-0.5*Assumptions!$C$61^2)+Assumptions!$C$61*((RAND()+RAND()+RAND()+RAND()+RAND()+RAND()+RAND()+RAND()+RAND()+RAND()+RAND()+RAND())-6))-1)+Liquidity_30Y!P13)</x:f>
        <x:v>2029904.3531135432</x:v>
      </x:c>
      <x:c r="P470" s="16" t="n">
        <x:f>MAX(0,O470*(1+EXP((LN(1+Assumptions!$C$60)-0.5*Assumptions!$C$61^2)+Assumptions!$C$61*((RAND()+RAND()+RAND()+RAND()+RAND()+RAND()+RAND()+RAND()+RAND()+RAND()+RAND()+RAND())-6))-1)+Liquidity_30Y!Q13)</x:f>
        <x:v>1952686.3122898617</x:v>
      </x:c>
      <x:c r="Q470" s="16" t="n">
        <x:f>MAX(0,P470*(1+EXP((LN(1+Assumptions!$C$60)-0.5*Assumptions!$C$61^2)+Assumptions!$C$61*((RAND()+RAND()+RAND()+RAND()+RAND()+RAND()+RAND()+RAND()+RAND()+RAND()+RAND()+RAND())-6))-1)+Liquidity_30Y!R13)</x:f>
        <x:v>1767446.5648773215</x:v>
      </x:c>
      <x:c r="R470" s="16" t="n">
        <x:f>MAX(0,Q470*(1+EXP((LN(1+Assumptions!$C$60)-0.5*Assumptions!$C$61^2)+Assumptions!$C$61*((RAND()+RAND()+RAND()+RAND()+RAND()+RAND()+RAND()+RAND()+RAND()+RAND()+RAND()+RAND())-6))-1)+Liquidity_30Y!S13)</x:f>
        <x:v>1754175.711889772</x:v>
      </x:c>
      <x:c r="S470" s="16" t="n">
        <x:f>MAX(0,R470*(1+EXP((LN(1+Assumptions!$C$60)-0.5*Assumptions!$C$61^2)+Assumptions!$C$61*((RAND()+RAND()+RAND()+RAND()+RAND()+RAND()+RAND()+RAND()+RAND()+RAND()+RAND()+RAND())-6))-1)+Liquidity_30Y!T13)</x:f>
        <x:v>2522506.727187295</x:v>
      </x:c>
      <x:c r="T470" s="16" t="n">
        <x:f>MAX(0,S470*(1+EXP((LN(1+Assumptions!$C$60)-0.5*Assumptions!$C$61^2)+Assumptions!$C$61*((RAND()+RAND()+RAND()+RAND()+RAND()+RAND()+RAND()+RAND()+RAND()+RAND()+RAND()+RAND())-6))-1)+Liquidity_30Y!U13)</x:f>
        <x:v>2491373.8846603604</x:v>
      </x:c>
      <x:c r="U470" s="16" t="n">
        <x:f>MAX(0,T470*(1+EXP((LN(1+Assumptions!$C$60)-0.5*Assumptions!$C$61^2)+Assumptions!$C$61*((RAND()+RAND()+RAND()+RAND()+RAND()+RAND()+RAND()+RAND()+RAND()+RAND()+RAND()+RAND())-6))-1)+Liquidity_30Y!V13)</x:f>
        <x:v>2831408.895171222</x:v>
      </x:c>
      <x:c r="V470" s="16" t="n">
        <x:f>MAX(0,U470*(1+EXP((LN(1+Assumptions!$C$60)-0.5*Assumptions!$C$61^2)+Assumptions!$C$61*((RAND()+RAND()+RAND()+RAND()+RAND()+RAND()+RAND()+RAND()+RAND()+RAND()+RAND()+RAND())-6))-1)+Liquidity_30Y!W13)</x:f>
        <x:v>2690956.4556568083</x:v>
      </x:c>
      <x:c r="W470" s="16" t="n">
        <x:f>MAX(0,V470*(1+EXP((LN(1+Assumptions!$C$60)-0.5*Assumptions!$C$61^2)+Assumptions!$C$61*((RAND()+RAND()+RAND()+RAND()+RAND()+RAND()+RAND()+RAND()+RAND()+RAND()+RAND()+RAND())-6))-1)+Liquidity_30Y!X13)</x:f>
        <x:v>3573214.2967099575</x:v>
      </x:c>
      <x:c r="X470" s="16" t="n">
        <x:f>MAX(0,W470*(1+EXP((LN(1+Assumptions!$C$60)-0.5*Assumptions!$C$61^2)+Assumptions!$C$61*((RAND()+RAND()+RAND()+RAND()+RAND()+RAND()+RAND()+RAND()+RAND()+RAND()+RAND()+RAND())-6))-1)+Liquidity_30Y!Y13)</x:f>
        <x:v>3666409.5134608774</x:v>
      </x:c>
      <x:c r="Y470" s="16" t="n">
        <x:f>MAX(0,X470*(1+EXP((LN(1+Assumptions!$C$60)-0.5*Assumptions!$C$61^2)+Assumptions!$C$61*((RAND()+RAND()+RAND()+RAND()+RAND()+RAND()+RAND()+RAND()+RAND()+RAND()+RAND()+RAND())-6))-1)+Liquidity_30Y!Z13)</x:f>
        <x:v>4087723.2360846642</x:v>
      </x:c>
      <x:c r="Z470" s="16" t="n">
        <x:f>MAX(0,Y470*(1+EXP((LN(1+Assumptions!$C$60)-0.5*Assumptions!$C$61^2)+Assumptions!$C$61*((RAND()+RAND()+RAND()+RAND()+RAND()+RAND()+RAND()+RAND()+RAND()+RAND()+RAND()+RAND())-6))-1)+Liquidity_30Y!AA13)</x:f>
        <x:v>4381402.137892876</x:v>
      </x:c>
      <x:c r="AA470" s="16" t="n">
        <x:f>MAX(0,Z470*(1+EXP((LN(1+Assumptions!$C$60)-0.5*Assumptions!$C$61^2)+Assumptions!$C$61*((RAND()+RAND()+RAND()+RAND()+RAND()+RAND()+RAND()+RAND()+RAND()+RAND()+RAND()+RAND())-6))-1)+Liquidity_30Y!AB13)</x:f>
        <x:v>3892982.76402867</x:v>
      </x:c>
      <x:c r="AB470" s="16" t="n">
        <x:f>MAX(0,AA470*(1+EXP((LN(1+Assumptions!$C$60)-0.5*Assumptions!$C$61^2)+Assumptions!$C$61*((RAND()+RAND()+RAND()+RAND()+RAND()+RAND()+RAND()+RAND()+RAND()+RAND()+RAND()+RAND())-6))-1)+Liquidity_30Y!AC13)</x:f>
        <x:v>4383525.916228194</x:v>
      </x:c>
      <x:c r="AC470" s="16" t="n">
        <x:f>MAX(0,AB470*(1+EXP((LN(1+Assumptions!$C$60)-0.5*Assumptions!$C$61^2)+Assumptions!$C$61*((RAND()+RAND()+RAND()+RAND()+RAND()+RAND()+RAND()+RAND()+RAND()+RAND()+RAND()+RAND())-6))-1)+Liquidity_30Y!AD13)</x:f>
        <x:v>5427587.468797214</x:v>
      </x:c>
      <x:c r="AD470" s="16" t="n">
        <x:f>MAX(0,AC470*(1+EXP((LN(1+Assumptions!$C$60)-0.5*Assumptions!$C$61^2)+Assumptions!$C$61*((RAND()+RAND()+RAND()+RAND()+RAND()+RAND()+RAND()+RAND()+RAND()+RAND()+RAND()+RAND())-6))-1)+Liquidity_30Y!AE13)</x:f>
        <x:v>6049690.447449522</x:v>
      </x:c>
      <x:c r="AE470" s="16" t="n">
        <x:f>MAX(0,AD470*(1+EXP((LN(1+Assumptions!$C$60)-0.5*Assumptions!$C$61^2)+Assumptions!$C$61*((RAND()+RAND()+RAND()+RAND()+RAND()+RAND()+RAND()+RAND()+RAND()+RAND()+RAND()+RAND())-6))-1)+Liquidity_30Y!AF13)</x:f>
        <x:v>5269849.301174103</x:v>
      </x:c>
      <x:c r="AF470" s="16" t="n">
        <x:f>MAX(0,AE470*(1+EXP((LN(1+Assumptions!$C$60)-0.5*Assumptions!$C$61^2)+Assumptions!$C$61*((RAND()+RAND()+RAND()+RAND()+RAND()+RAND()+RAND()+RAND()+RAND()+RAND()+RAND()+RAND())-6))-1)+Liquidity_30Y!AG13)</x:f>
        <x:v>5486934.452140959</x:v>
      </x:c>
    </x:row>
    <x:row r="471">
      <x:c r="A471" s="39">
        <x:v>467</x:v>
      </x:c>
      <x:c r="B471" s="16" t="n">
        <x:f>Liquidity_30Y!C14</x:f>
        <x:v>1029031.25</x:v>
      </x:c>
      <x:c r="C471" s="16" t="n">
        <x:f>MAX(0,B471*(1+EXP((LN(1+Assumptions!$C$60)-0.5*Assumptions!$C$61^2)+Assumptions!$C$61*((RAND()+RAND()+RAND()+RAND()+RAND()+RAND()+RAND()+RAND()+RAND()+RAND()+RAND()+RAND())-6))-1)+Liquidity_30Y!D13)</x:f>
        <x:v>858680.499339954</x:v>
      </x:c>
      <x:c r="D471" s="16" t="n">
        <x:f>MAX(0,C471*(1+EXP((LN(1+Assumptions!$C$60)-0.5*Assumptions!$C$61^2)+Assumptions!$C$61*((RAND()+RAND()+RAND()+RAND()+RAND()+RAND()+RAND()+RAND()+RAND()+RAND()+RAND()+RAND())-6))-1)+Liquidity_30Y!E13)</x:f>
        <x:v>961639.9908833008</x:v>
      </x:c>
      <x:c r="E471" s="16" t="n">
        <x:f>MAX(0,D471*(1+EXP((LN(1+Assumptions!$C$60)-0.5*Assumptions!$C$61^2)+Assumptions!$C$61*((RAND()+RAND()+RAND()+RAND()+RAND()+RAND()+RAND()+RAND()+RAND()+RAND()+RAND()+RAND())-6))-1)+Liquidity_30Y!F13)</x:f>
        <x:v>705115.4082841469</x:v>
      </x:c>
      <x:c r="F471" s="16" t="n">
        <x:f>MAX(0,E471*(1+EXP((LN(1+Assumptions!$C$60)-0.5*Assumptions!$C$61^2)+Assumptions!$C$61*((RAND()+RAND()+RAND()+RAND()+RAND()+RAND()+RAND()+RAND()+RAND()+RAND()+RAND()+RAND())-6))-1)+Liquidity_30Y!G13)</x:f>
        <x:v>607923.1696981705</x:v>
      </x:c>
      <x:c r="G471" s="16" t="n">
        <x:f>MAX(0,F471*(1+EXP((LN(1+Assumptions!$C$60)-0.5*Assumptions!$C$61^2)+Assumptions!$C$61*((RAND()+RAND()+RAND()+RAND()+RAND()+RAND()+RAND()+RAND()+RAND()+RAND()+RAND()+RAND())-6))-1)+Liquidity_30Y!H13)</x:f>
        <x:v>687470.7314810597</x:v>
      </x:c>
      <x:c r="H471" s="16" t="n">
        <x:f>MAX(0,G471*(1+EXP((LN(1+Assumptions!$C$60)-0.5*Assumptions!$C$61^2)+Assumptions!$C$61*((RAND()+RAND()+RAND()+RAND()+RAND()+RAND()+RAND()+RAND()+RAND()+RAND()+RAND()+RAND())-6))-1)+Liquidity_30Y!I13)</x:f>
        <x:v>725329.5403126118</x:v>
      </x:c>
      <x:c r="I471" s="16" t="n">
        <x:f>MAX(0,H471*(1+EXP((LN(1+Assumptions!$C$60)-0.5*Assumptions!$C$61^2)+Assumptions!$C$61*((RAND()+RAND()+RAND()+RAND()+RAND()+RAND()+RAND()+RAND()+RAND()+RAND()+RAND()+RAND())-6))-1)+Liquidity_30Y!J13)</x:f>
        <x:v>656113.8759627837</x:v>
      </x:c>
      <x:c r="J471" s="16" t="n">
        <x:f>MAX(0,I471*(1+EXP((LN(1+Assumptions!$C$60)-0.5*Assumptions!$C$61^2)+Assumptions!$C$61*((RAND()+RAND()+RAND()+RAND()+RAND()+RAND()+RAND()+RAND()+RAND()+RAND()+RAND()+RAND())-6))-1)+Liquidity_30Y!K13)</x:f>
        <x:v>777023.9708009082</x:v>
      </x:c>
      <x:c r="K471" s="16" t="n">
        <x:f>MAX(0,J471*(1+EXP((LN(1+Assumptions!$C$60)-0.5*Assumptions!$C$61^2)+Assumptions!$C$61*((RAND()+RAND()+RAND()+RAND()+RAND()+RAND()+RAND()+RAND()+RAND()+RAND()+RAND()+RAND())-6))-1)+Liquidity_30Y!L13)</x:f>
        <x:v>748987.8216909915</x:v>
      </x:c>
      <x:c r="L471" s="16" t="n">
        <x:f>MAX(0,K471*(1+EXP((LN(1+Assumptions!$C$60)-0.5*Assumptions!$C$61^2)+Assumptions!$C$61*((RAND()+RAND()+RAND()+RAND()+RAND()+RAND()+RAND()+RAND()+RAND()+RAND()+RAND()+RAND())-6))-1)+Liquidity_30Y!M13)</x:f>
        <x:v>887174.3019695294</x:v>
      </x:c>
      <x:c r="M471" s="16" t="n">
        <x:f>MAX(0,L471*(1+EXP((LN(1+Assumptions!$C$60)-0.5*Assumptions!$C$61^2)+Assumptions!$C$61*((RAND()+RAND()+RAND()+RAND()+RAND()+RAND()+RAND()+RAND()+RAND()+RAND()+RAND()+RAND())-6))-1)+Liquidity_30Y!N13)</x:f>
        <x:v>791450.7594357594</x:v>
      </x:c>
      <x:c r="N471" s="16" t="n">
        <x:f>MAX(0,M471*(1+EXP((LN(1+Assumptions!$C$60)-0.5*Assumptions!$C$61^2)+Assumptions!$C$61*((RAND()+RAND()+RAND()+RAND()+RAND()+RAND()+RAND()+RAND()+RAND()+RAND()+RAND()+RAND())-6))-1)+Liquidity_30Y!O13)</x:f>
        <x:v>811267.5601599382</x:v>
      </x:c>
      <x:c r="O471" s="16" t="n">
        <x:f>MAX(0,N471*(1+EXP((LN(1+Assumptions!$C$60)-0.5*Assumptions!$C$61^2)+Assumptions!$C$61*((RAND()+RAND()+RAND()+RAND()+RAND()+RAND()+RAND()+RAND()+RAND()+RAND()+RAND()+RAND())-6))-1)+Liquidity_30Y!P13)</x:f>
        <x:v>876804.96884197</x:v>
      </x:c>
      <x:c r="P471" s="16" t="n">
        <x:f>MAX(0,O471*(1+EXP((LN(1+Assumptions!$C$60)-0.5*Assumptions!$C$61^2)+Assumptions!$C$61*((RAND()+RAND()+RAND()+RAND()+RAND()+RAND()+RAND()+RAND()+RAND()+RAND()+RAND()+RAND())-6))-1)+Liquidity_30Y!Q13)</x:f>
        <x:v>868195.1021656219</x:v>
      </x:c>
      <x:c r="Q471" s="16" t="n">
        <x:f>MAX(0,P471*(1+EXP((LN(1+Assumptions!$C$60)-0.5*Assumptions!$C$61^2)+Assumptions!$C$61*((RAND()+RAND()+RAND()+RAND()+RAND()+RAND()+RAND()+RAND()+RAND()+RAND()+RAND()+RAND())-6))-1)+Liquidity_30Y!R13)</x:f>
        <x:v>1028453.6754827102</x:v>
      </x:c>
      <x:c r="R471" s="16" t="n">
        <x:f>MAX(0,Q471*(1+EXP((LN(1+Assumptions!$C$60)-0.5*Assumptions!$C$61^2)+Assumptions!$C$61*((RAND()+RAND()+RAND()+RAND()+RAND()+RAND()+RAND()+RAND()+RAND()+RAND()+RAND()+RAND())-6))-1)+Liquidity_30Y!S13)</x:f>
        <x:v>1397113.5793082267</x:v>
      </x:c>
      <x:c r="S471" s="16" t="n">
        <x:f>MAX(0,R471*(1+EXP((LN(1+Assumptions!$C$60)-0.5*Assumptions!$C$61^2)+Assumptions!$C$61*((RAND()+RAND()+RAND()+RAND()+RAND()+RAND()+RAND()+RAND()+RAND()+RAND()+RAND()+RAND())-6))-1)+Liquidity_30Y!T13)</x:f>
        <x:v>1418326.0717935974</x:v>
      </x:c>
      <x:c r="T471" s="16" t="n">
        <x:f>MAX(0,S471*(1+EXP((LN(1+Assumptions!$C$60)-0.5*Assumptions!$C$61^2)+Assumptions!$C$61*((RAND()+RAND()+RAND()+RAND()+RAND()+RAND()+RAND()+RAND()+RAND()+RAND()+RAND()+RAND())-6))-1)+Liquidity_30Y!U13)</x:f>
        <x:v>1254746.3838301948</x:v>
      </x:c>
      <x:c r="U471" s="16" t="n">
        <x:f>MAX(0,T471*(1+EXP((LN(1+Assumptions!$C$60)-0.5*Assumptions!$C$61^2)+Assumptions!$C$61*((RAND()+RAND()+RAND()+RAND()+RAND()+RAND()+RAND()+RAND()+RAND()+RAND()+RAND()+RAND())-6))-1)+Liquidity_30Y!V13)</x:f>
        <x:v>1531109.7719477126</x:v>
      </x:c>
      <x:c r="V471" s="16" t="n">
        <x:f>MAX(0,U471*(1+EXP((LN(1+Assumptions!$C$60)-0.5*Assumptions!$C$61^2)+Assumptions!$C$61*((RAND()+RAND()+RAND()+RAND()+RAND()+RAND()+RAND()+RAND()+RAND()+RAND()+RAND()+RAND())-6))-1)+Liquidity_30Y!W13)</x:f>
        <x:v>1489294.7234096567</x:v>
      </x:c>
      <x:c r="W471" s="16" t="n">
        <x:f>MAX(0,V471*(1+EXP((LN(1+Assumptions!$C$60)-0.5*Assumptions!$C$61^2)+Assumptions!$C$61*((RAND()+RAND()+RAND()+RAND()+RAND()+RAND()+RAND()+RAND()+RAND()+RAND()+RAND()+RAND())-6))-1)+Liquidity_30Y!X13)</x:f>
        <x:v>1278743.934085504</x:v>
      </x:c>
      <x:c r="X471" s="16" t="n">
        <x:f>MAX(0,W471*(1+EXP((LN(1+Assumptions!$C$60)-0.5*Assumptions!$C$61^2)+Assumptions!$C$61*((RAND()+RAND()+RAND()+RAND()+RAND()+RAND()+RAND()+RAND()+RAND()+RAND()+RAND()+RAND())-6))-1)+Liquidity_30Y!Y13)</x:f>
        <x:v>1380025.651775343</x:v>
      </x:c>
      <x:c r="Y471" s="16" t="n">
        <x:f>MAX(0,X471*(1+EXP((LN(1+Assumptions!$C$60)-0.5*Assumptions!$C$61^2)+Assumptions!$C$61*((RAND()+RAND()+RAND()+RAND()+RAND()+RAND()+RAND()+RAND()+RAND()+RAND()+RAND()+RAND())-6))-1)+Liquidity_30Y!Z13)</x:f>
        <x:v>1356850.5144601369</x:v>
      </x:c>
      <x:c r="Z471" s="16" t="n">
        <x:f>MAX(0,Y471*(1+EXP((LN(1+Assumptions!$C$60)-0.5*Assumptions!$C$61^2)+Assumptions!$C$61*((RAND()+RAND()+RAND()+RAND()+RAND()+RAND()+RAND()+RAND()+RAND()+RAND()+RAND()+RAND())-6))-1)+Liquidity_30Y!AA13)</x:f>
        <x:v>1182077.397784268</x:v>
      </x:c>
      <x:c r="AA471" s="16" t="n">
        <x:f>MAX(0,Z471*(1+EXP((LN(1+Assumptions!$C$60)-0.5*Assumptions!$C$61^2)+Assumptions!$C$61*((RAND()+RAND()+RAND()+RAND()+RAND()+RAND()+RAND()+RAND()+RAND()+RAND()+RAND()+RAND())-6))-1)+Liquidity_30Y!AB13)</x:f>
        <x:v>1112800.6992513284</x:v>
      </x:c>
      <x:c r="AB471" s="16" t="n">
        <x:f>MAX(0,AA471*(1+EXP((LN(1+Assumptions!$C$60)-0.5*Assumptions!$C$61^2)+Assumptions!$C$61*((RAND()+RAND()+RAND()+RAND()+RAND()+RAND()+RAND()+RAND()+RAND()+RAND()+RAND()+RAND())-6))-1)+Liquidity_30Y!AC13)</x:f>
        <x:v>1177274.9676436002</x:v>
      </x:c>
      <x:c r="AC471" s="16" t="n">
        <x:f>MAX(0,AB471*(1+EXP((LN(1+Assumptions!$C$60)-0.5*Assumptions!$C$61^2)+Assumptions!$C$61*((RAND()+RAND()+RAND()+RAND()+RAND()+RAND()+RAND()+RAND()+RAND()+RAND()+RAND()+RAND())-6))-1)+Liquidity_30Y!AD13)</x:f>
        <x:v>985628.6480195061</x:v>
      </x:c>
      <x:c r="AD471" s="16" t="n">
        <x:f>MAX(0,AC471*(1+EXP((LN(1+Assumptions!$C$60)-0.5*Assumptions!$C$61^2)+Assumptions!$C$61*((RAND()+RAND()+RAND()+RAND()+RAND()+RAND()+RAND()+RAND()+RAND()+RAND()+RAND()+RAND())-6))-1)+Liquidity_30Y!AE13)</x:f>
        <x:v>976113.2265926497</x:v>
      </x:c>
      <x:c r="AE471" s="16" t="n">
        <x:f>MAX(0,AD471*(1+EXP((LN(1+Assumptions!$C$60)-0.5*Assumptions!$C$61^2)+Assumptions!$C$61*((RAND()+RAND()+RAND()+RAND()+RAND()+RAND()+RAND()+RAND()+RAND()+RAND()+RAND()+RAND())-6))-1)+Liquidity_30Y!AF13)</x:f>
        <x:v>1037448.5654437451</x:v>
      </x:c>
      <x:c r="AF471" s="16" t="n">
        <x:f>MAX(0,AE471*(1+EXP((LN(1+Assumptions!$C$60)-0.5*Assumptions!$C$61^2)+Assumptions!$C$61*((RAND()+RAND()+RAND()+RAND()+RAND()+RAND()+RAND()+RAND()+RAND()+RAND()+RAND()+RAND())-6))-1)+Liquidity_30Y!AG13)</x:f>
        <x:v>1157931.7732835088</x:v>
      </x:c>
    </x:row>
    <x:row r="472">
      <x:c r="A472" s="39">
        <x:v>468</x:v>
      </x:c>
      <x:c r="B472" s="16" t="n">
        <x:f>Liquidity_30Y!C14</x:f>
        <x:v>1029031.25</x:v>
      </x:c>
      <x:c r="C472" s="16" t="n">
        <x:f>MAX(0,B472*(1+EXP((LN(1+Assumptions!$C$60)-0.5*Assumptions!$C$61^2)+Assumptions!$C$61*((RAND()+RAND()+RAND()+RAND()+RAND()+RAND()+RAND()+RAND()+RAND()+RAND()+RAND()+RAND())-6))-1)+Liquidity_30Y!D13)</x:f>
        <x:v>1261136.0559397223</x:v>
      </x:c>
      <x:c r="D472" s="16" t="n">
        <x:f>MAX(0,C472*(1+EXP((LN(1+Assumptions!$C$60)-0.5*Assumptions!$C$61^2)+Assumptions!$C$61*((RAND()+RAND()+RAND()+RAND()+RAND()+RAND()+RAND()+RAND()+RAND()+RAND()+RAND()+RAND())-6))-1)+Liquidity_30Y!E13)</x:f>
        <x:v>1249417.0997498622</x:v>
      </x:c>
      <x:c r="E472" s="16" t="n">
        <x:f>MAX(0,D472*(1+EXP((LN(1+Assumptions!$C$60)-0.5*Assumptions!$C$61^2)+Assumptions!$C$61*((RAND()+RAND()+RAND()+RAND()+RAND()+RAND()+RAND()+RAND()+RAND()+RAND()+RAND()+RAND())-6))-1)+Liquidity_30Y!F13)</x:f>
        <x:v>1503674.2416930618</x:v>
      </x:c>
      <x:c r="F472" s="16" t="n">
        <x:f>MAX(0,E472*(1+EXP((LN(1+Assumptions!$C$60)-0.5*Assumptions!$C$61^2)+Assumptions!$C$61*((RAND()+RAND()+RAND()+RAND()+RAND()+RAND()+RAND()+RAND()+RAND()+RAND()+RAND()+RAND())-6))-1)+Liquidity_30Y!G13)</x:f>
        <x:v>1723376.8465372447</x:v>
      </x:c>
      <x:c r="G472" s="16" t="n">
        <x:f>MAX(0,F472*(1+EXP((LN(1+Assumptions!$C$60)-0.5*Assumptions!$C$61^2)+Assumptions!$C$61*((RAND()+RAND()+RAND()+RAND()+RAND()+RAND()+RAND()+RAND()+RAND()+RAND()+RAND()+RAND())-6))-1)+Liquidity_30Y!H13)</x:f>
        <x:v>2196262.8286514278</x:v>
      </x:c>
      <x:c r="H472" s="16" t="n">
        <x:f>MAX(0,G472*(1+EXP((LN(1+Assumptions!$C$60)-0.5*Assumptions!$C$61^2)+Assumptions!$C$61*((RAND()+RAND()+RAND()+RAND()+RAND()+RAND()+RAND()+RAND()+RAND()+RAND()+RAND()+RAND())-6))-1)+Liquidity_30Y!I13)</x:f>
        <x:v>2375449.3408604325</x:v>
      </x:c>
      <x:c r="I472" s="16" t="n">
        <x:f>MAX(0,H472*(1+EXP((LN(1+Assumptions!$C$60)-0.5*Assumptions!$C$61^2)+Assumptions!$C$61*((RAND()+RAND()+RAND()+RAND()+RAND()+RAND()+RAND()+RAND()+RAND()+RAND()+RAND()+RAND())-6))-1)+Liquidity_30Y!J13)</x:f>
        <x:v>2724598.426041683</x:v>
      </x:c>
      <x:c r="J472" s="16" t="n">
        <x:f>MAX(0,I472*(1+EXP((LN(1+Assumptions!$C$60)-0.5*Assumptions!$C$61^2)+Assumptions!$C$61*((RAND()+RAND()+RAND()+RAND()+RAND()+RAND()+RAND()+RAND()+RAND()+RAND()+RAND()+RAND())-6))-1)+Liquidity_30Y!K13)</x:f>
        <x:v>2332489.4586013486</x:v>
      </x:c>
      <x:c r="K472" s="16" t="n">
        <x:f>MAX(0,J472*(1+EXP((LN(1+Assumptions!$C$60)-0.5*Assumptions!$C$61^2)+Assumptions!$C$61*((RAND()+RAND()+RAND()+RAND()+RAND()+RAND()+RAND()+RAND()+RAND()+RAND()+RAND()+RAND())-6))-1)+Liquidity_30Y!L13)</x:f>
        <x:v>2559041.010837297</x:v>
      </x:c>
      <x:c r="L472" s="16" t="n">
        <x:f>MAX(0,K472*(1+EXP((LN(1+Assumptions!$C$60)-0.5*Assumptions!$C$61^2)+Assumptions!$C$61*((RAND()+RAND()+RAND()+RAND()+RAND()+RAND()+RAND()+RAND()+RAND()+RAND()+RAND()+RAND())-6))-1)+Liquidity_30Y!M13)</x:f>
        <x:v>3181700.6471680477</x:v>
      </x:c>
      <x:c r="M472" s="16" t="n">
        <x:f>MAX(0,L472*(1+EXP((LN(1+Assumptions!$C$60)-0.5*Assumptions!$C$61^2)+Assumptions!$C$61*((RAND()+RAND()+RAND()+RAND()+RAND()+RAND()+RAND()+RAND()+RAND()+RAND()+RAND()+RAND())-6))-1)+Liquidity_30Y!N13)</x:f>
        <x:v>2716975.435399947</x:v>
      </x:c>
      <x:c r="N472" s="16" t="n">
        <x:f>MAX(0,M472*(1+EXP((LN(1+Assumptions!$C$60)-0.5*Assumptions!$C$61^2)+Assumptions!$C$61*((RAND()+RAND()+RAND()+RAND()+RAND()+RAND()+RAND()+RAND()+RAND()+RAND()+RAND()+RAND())-6))-1)+Liquidity_30Y!O13)</x:f>
        <x:v>2939631.510569653</x:v>
      </x:c>
      <x:c r="O472" s="16" t="n">
        <x:f>MAX(0,N472*(1+EXP((LN(1+Assumptions!$C$60)-0.5*Assumptions!$C$61^2)+Assumptions!$C$61*((RAND()+RAND()+RAND()+RAND()+RAND()+RAND()+RAND()+RAND()+RAND()+RAND()+RAND()+RAND())-6))-1)+Liquidity_30Y!P13)</x:f>
        <x:v>2611900.383690653</x:v>
      </x:c>
      <x:c r="P472" s="16" t="n">
        <x:f>MAX(0,O472*(1+EXP((LN(1+Assumptions!$C$60)-0.5*Assumptions!$C$61^2)+Assumptions!$C$61*((RAND()+RAND()+RAND()+RAND()+RAND()+RAND()+RAND()+RAND()+RAND()+RAND()+RAND()+RAND())-6))-1)+Liquidity_30Y!Q13)</x:f>
        <x:v>3376560.227134324</x:v>
      </x:c>
      <x:c r="Q472" s="16" t="n">
        <x:f>MAX(0,P472*(1+EXP((LN(1+Assumptions!$C$60)-0.5*Assumptions!$C$61^2)+Assumptions!$C$61*((RAND()+RAND()+RAND()+RAND()+RAND()+RAND()+RAND()+RAND()+RAND()+RAND()+RAND()+RAND())-6))-1)+Liquidity_30Y!R13)</x:f>
        <x:v>3888871.24075548</x:v>
      </x:c>
      <x:c r="R472" s="16" t="n">
        <x:f>MAX(0,Q472*(1+EXP((LN(1+Assumptions!$C$60)-0.5*Assumptions!$C$61^2)+Assumptions!$C$61*((RAND()+RAND()+RAND()+RAND()+RAND()+RAND()+RAND()+RAND()+RAND()+RAND()+RAND()+RAND())-6))-1)+Liquidity_30Y!S13)</x:f>
        <x:v>3610371.882729424</x:v>
      </x:c>
      <x:c r="S472" s="16" t="n">
        <x:f>MAX(0,R472*(1+EXP((LN(1+Assumptions!$C$60)-0.5*Assumptions!$C$61^2)+Assumptions!$C$61*((RAND()+RAND()+RAND()+RAND()+RAND()+RAND()+RAND()+RAND()+RAND()+RAND()+RAND()+RAND())-6))-1)+Liquidity_30Y!T13)</x:f>
        <x:v>3624444.6733010532</x:v>
      </x:c>
      <x:c r="T472" s="16" t="n">
        <x:f>MAX(0,S472*(1+EXP((LN(1+Assumptions!$C$60)-0.5*Assumptions!$C$61^2)+Assumptions!$C$61*((RAND()+RAND()+RAND()+RAND()+RAND()+RAND()+RAND()+RAND()+RAND()+RAND()+RAND()+RAND())-6))-1)+Liquidity_30Y!U13)</x:f>
        <x:v>3291288.821375833</x:v>
      </x:c>
      <x:c r="U472" s="16" t="n">
        <x:f>MAX(0,T472*(1+EXP((LN(1+Assumptions!$C$60)-0.5*Assumptions!$C$61^2)+Assumptions!$C$61*((RAND()+RAND()+RAND()+RAND()+RAND()+RAND()+RAND()+RAND()+RAND()+RAND()+RAND()+RAND())-6))-1)+Liquidity_30Y!V13)</x:f>
        <x:v>3837587.9955152003</x:v>
      </x:c>
      <x:c r="V472" s="16" t="n">
        <x:f>MAX(0,U472*(1+EXP((LN(1+Assumptions!$C$60)-0.5*Assumptions!$C$61^2)+Assumptions!$C$61*((RAND()+RAND()+RAND()+RAND()+RAND()+RAND()+RAND()+RAND()+RAND()+RAND()+RAND()+RAND())-6))-1)+Liquidity_30Y!W13)</x:f>
        <x:v>3263922.414632857</x:v>
      </x:c>
      <x:c r="W472" s="16" t="n">
        <x:f>MAX(0,V472*(1+EXP((LN(1+Assumptions!$C$60)-0.5*Assumptions!$C$61^2)+Assumptions!$C$61*((RAND()+RAND()+RAND()+RAND()+RAND()+RAND()+RAND()+RAND()+RAND()+RAND()+RAND()+RAND())-6))-1)+Liquidity_30Y!X13)</x:f>
        <x:v>4276029.262767336</x:v>
      </x:c>
      <x:c r="X472" s="16" t="n">
        <x:f>MAX(0,W472*(1+EXP((LN(1+Assumptions!$C$60)-0.5*Assumptions!$C$61^2)+Assumptions!$C$61*((RAND()+RAND()+RAND()+RAND()+RAND()+RAND()+RAND()+RAND()+RAND()+RAND()+RAND()+RAND())-6))-1)+Liquidity_30Y!Y13)</x:f>
        <x:v>4480773.074012433</x:v>
      </x:c>
      <x:c r="Y472" s="16" t="n">
        <x:f>MAX(0,X472*(1+EXP((LN(1+Assumptions!$C$60)-0.5*Assumptions!$C$61^2)+Assumptions!$C$61*((RAND()+RAND()+RAND()+RAND()+RAND()+RAND()+RAND()+RAND()+RAND()+RAND()+RAND()+RAND())-6))-1)+Liquidity_30Y!Z13)</x:f>
        <x:v>4660056.25395449</x:v>
      </x:c>
      <x:c r="Z472" s="16" t="n">
        <x:f>MAX(0,Y472*(1+EXP((LN(1+Assumptions!$C$60)-0.5*Assumptions!$C$61^2)+Assumptions!$C$61*((RAND()+RAND()+RAND()+RAND()+RAND()+RAND()+RAND()+RAND()+RAND()+RAND()+RAND()+RAND())-6))-1)+Liquidity_30Y!AA13)</x:f>
        <x:v>5152164.803408291</x:v>
      </x:c>
      <x:c r="AA472" s="16" t="n">
        <x:f>MAX(0,Z472*(1+EXP((LN(1+Assumptions!$C$60)-0.5*Assumptions!$C$61^2)+Assumptions!$C$61*((RAND()+RAND()+RAND()+RAND()+RAND()+RAND()+RAND()+RAND()+RAND()+RAND()+RAND()+RAND())-6))-1)+Liquidity_30Y!AB13)</x:f>
        <x:v>6342362.134419811</x:v>
      </x:c>
      <x:c r="AB472" s="16" t="n">
        <x:f>MAX(0,AA472*(1+EXP((LN(1+Assumptions!$C$60)-0.5*Assumptions!$C$61^2)+Assumptions!$C$61*((RAND()+RAND()+RAND()+RAND()+RAND()+RAND()+RAND()+RAND()+RAND()+RAND()+RAND()+RAND())-6))-1)+Liquidity_30Y!AC13)</x:f>
        <x:v>6685229.483935036</x:v>
      </x:c>
      <x:c r="AC472" s="16" t="n">
        <x:f>MAX(0,AB472*(1+EXP((LN(1+Assumptions!$C$60)-0.5*Assumptions!$C$61^2)+Assumptions!$C$61*((RAND()+RAND()+RAND()+RAND()+RAND()+RAND()+RAND()+RAND()+RAND()+RAND()+RAND()+RAND())-6))-1)+Liquidity_30Y!AD13)</x:f>
        <x:v>8392943.787126582</x:v>
      </x:c>
      <x:c r="AD472" s="16" t="n">
        <x:f>MAX(0,AC472*(1+EXP((LN(1+Assumptions!$C$60)-0.5*Assumptions!$C$61^2)+Assumptions!$C$61*((RAND()+RAND()+RAND()+RAND()+RAND()+RAND()+RAND()+RAND()+RAND()+RAND()+RAND()+RAND())-6))-1)+Liquidity_30Y!AE13)</x:f>
        <x:v>8240658.651734067</x:v>
      </x:c>
      <x:c r="AE472" s="16" t="n">
        <x:f>MAX(0,AD472*(1+EXP((LN(1+Assumptions!$C$60)-0.5*Assumptions!$C$61^2)+Assumptions!$C$61*((RAND()+RAND()+RAND()+RAND()+RAND()+RAND()+RAND()+RAND()+RAND()+RAND()+RAND()+RAND())-6))-1)+Liquidity_30Y!AF13)</x:f>
        <x:v>8409512.443527294</x:v>
      </x:c>
      <x:c r="AF472" s="16" t="n">
        <x:f>MAX(0,AE472*(1+EXP((LN(1+Assumptions!$C$60)-0.5*Assumptions!$C$61^2)+Assumptions!$C$61*((RAND()+RAND()+RAND()+RAND()+RAND()+RAND()+RAND()+RAND()+RAND()+RAND()+RAND()+RAND())-6))-1)+Liquidity_30Y!AG13)</x:f>
        <x:v>9083367.155291071</x:v>
      </x:c>
    </x:row>
    <x:row r="473">
      <x:c r="A473" s="39">
        <x:v>469</x:v>
      </x:c>
      <x:c r="B473" s="16" t="n">
        <x:f>Liquidity_30Y!C14</x:f>
        <x:v>1029031.25</x:v>
      </x:c>
      <x:c r="C473" s="16" t="n">
        <x:f>MAX(0,B473*(1+EXP((LN(1+Assumptions!$C$60)-0.5*Assumptions!$C$61^2)+Assumptions!$C$61*((RAND()+RAND()+RAND()+RAND()+RAND()+RAND()+RAND()+RAND()+RAND()+RAND()+RAND()+RAND())-6))-1)+Liquidity_30Y!D13)</x:f>
        <x:v>1055913.4860042501</x:v>
      </x:c>
      <x:c r="D473" s="16" t="n">
        <x:f>MAX(0,C473*(1+EXP((LN(1+Assumptions!$C$60)-0.5*Assumptions!$C$61^2)+Assumptions!$C$61*((RAND()+RAND()+RAND()+RAND()+RAND()+RAND()+RAND()+RAND()+RAND()+RAND()+RAND()+RAND())-6))-1)+Liquidity_30Y!E13)</x:f>
        <x:v>1034826.685206021</x:v>
      </x:c>
      <x:c r="E473" s="16" t="n">
        <x:f>MAX(0,D473*(1+EXP((LN(1+Assumptions!$C$60)-0.5*Assumptions!$C$61^2)+Assumptions!$C$61*((RAND()+RAND()+RAND()+RAND()+RAND()+RAND()+RAND()+RAND()+RAND()+RAND()+RAND()+RAND())-6))-1)+Liquidity_30Y!F13)</x:f>
        <x:v>1211933.37634392</x:v>
      </x:c>
      <x:c r="F473" s="16" t="n">
        <x:f>MAX(0,E473*(1+EXP((LN(1+Assumptions!$C$60)-0.5*Assumptions!$C$61^2)+Assumptions!$C$61*((RAND()+RAND()+RAND()+RAND()+RAND()+RAND()+RAND()+RAND()+RAND()+RAND()+RAND()+RAND())-6))-1)+Liquidity_30Y!G13)</x:f>
        <x:v>1154417.626199241</x:v>
      </x:c>
      <x:c r="G473" s="16" t="n">
        <x:f>MAX(0,F473*(1+EXP((LN(1+Assumptions!$C$60)-0.5*Assumptions!$C$61^2)+Assumptions!$C$61*((RAND()+RAND()+RAND()+RAND()+RAND()+RAND()+RAND()+RAND()+RAND()+RAND()+RAND()+RAND())-6))-1)+Liquidity_30Y!H13)</x:f>
        <x:v>1200943.816220061</x:v>
      </x:c>
      <x:c r="H473" s="16" t="n">
        <x:f>MAX(0,G473*(1+EXP((LN(1+Assumptions!$C$60)-0.5*Assumptions!$C$61^2)+Assumptions!$C$61*((RAND()+RAND()+RAND()+RAND()+RAND()+RAND()+RAND()+RAND()+RAND()+RAND()+RAND()+RAND())-6))-1)+Liquidity_30Y!I13)</x:f>
        <x:v>1015874.0070567774</x:v>
      </x:c>
      <x:c r="I473" s="16" t="n">
        <x:f>MAX(0,H473*(1+EXP((LN(1+Assumptions!$C$60)-0.5*Assumptions!$C$61^2)+Assumptions!$C$61*((RAND()+RAND()+RAND()+RAND()+RAND()+RAND()+RAND()+RAND()+RAND()+RAND()+RAND()+RAND())-6))-1)+Liquidity_30Y!J13)</x:f>
        <x:v>845452.681574519</x:v>
      </x:c>
      <x:c r="J473" s="16" t="n">
        <x:f>MAX(0,I473*(1+EXP((LN(1+Assumptions!$C$60)-0.5*Assumptions!$C$61^2)+Assumptions!$C$61*((RAND()+RAND()+RAND()+RAND()+RAND()+RAND()+RAND()+RAND()+RAND()+RAND()+RAND()+RAND())-6))-1)+Liquidity_30Y!K13)</x:f>
        <x:v>878702.9502896913</x:v>
      </x:c>
      <x:c r="K473" s="16" t="n">
        <x:f>MAX(0,J473*(1+EXP((LN(1+Assumptions!$C$60)-0.5*Assumptions!$C$61^2)+Assumptions!$C$61*((RAND()+RAND()+RAND()+RAND()+RAND()+RAND()+RAND()+RAND()+RAND()+RAND()+RAND()+RAND())-6))-1)+Liquidity_30Y!L13)</x:f>
        <x:v>997452.5086372897</x:v>
      </x:c>
      <x:c r="L473" s="16" t="n">
        <x:f>MAX(0,K473*(1+EXP((LN(1+Assumptions!$C$60)-0.5*Assumptions!$C$61^2)+Assumptions!$C$61*((RAND()+RAND()+RAND()+RAND()+RAND()+RAND()+RAND()+RAND()+RAND()+RAND()+RAND()+RAND())-6))-1)+Liquidity_30Y!M13)</x:f>
        <x:v>913459.9901940401</x:v>
      </x:c>
      <x:c r="M473" s="16" t="n">
        <x:f>MAX(0,L473*(1+EXP((LN(1+Assumptions!$C$60)-0.5*Assumptions!$C$61^2)+Assumptions!$C$61*((RAND()+RAND()+RAND()+RAND()+RAND()+RAND()+RAND()+RAND()+RAND()+RAND()+RAND()+RAND())-6))-1)+Liquidity_30Y!N13)</x:f>
        <x:v>934074.2814433255</x:v>
      </x:c>
      <x:c r="N473" s="16" t="n">
        <x:f>MAX(0,M473*(1+EXP((LN(1+Assumptions!$C$60)-0.5*Assumptions!$C$61^2)+Assumptions!$C$61*((RAND()+RAND()+RAND()+RAND()+RAND()+RAND()+RAND()+RAND()+RAND()+RAND()+RAND()+RAND())-6))-1)+Liquidity_30Y!O13)</x:f>
        <x:v>968694.5950382757</x:v>
      </x:c>
      <x:c r="O473" s="16" t="n">
        <x:f>MAX(0,N473*(1+EXP((LN(1+Assumptions!$C$60)-0.5*Assumptions!$C$61^2)+Assumptions!$C$61*((RAND()+RAND()+RAND()+RAND()+RAND()+RAND()+RAND()+RAND()+RAND()+RAND()+RAND()+RAND())-6))-1)+Liquidity_30Y!P13)</x:f>
        <x:v>1141880.8123422</x:v>
      </x:c>
      <x:c r="P473" s="16" t="n">
        <x:f>MAX(0,O473*(1+EXP((LN(1+Assumptions!$C$60)-0.5*Assumptions!$C$61^2)+Assumptions!$C$61*((RAND()+RAND()+RAND()+RAND()+RAND()+RAND()+RAND()+RAND()+RAND()+RAND()+RAND()+RAND())-6))-1)+Liquidity_30Y!Q13)</x:f>
        <x:v>1198314.044590454</x:v>
      </x:c>
      <x:c r="Q473" s="16" t="n">
        <x:f>MAX(0,P473*(1+EXP((LN(1+Assumptions!$C$60)-0.5*Assumptions!$C$61^2)+Assumptions!$C$61*((RAND()+RAND()+RAND()+RAND()+RAND()+RAND()+RAND()+RAND()+RAND()+RAND()+RAND()+RAND())-6))-1)+Liquidity_30Y!R13)</x:f>
        <x:v>1247411.2336534122</x:v>
      </x:c>
      <x:c r="R473" s="16" t="n">
        <x:f>MAX(0,Q473*(1+EXP((LN(1+Assumptions!$C$60)-0.5*Assumptions!$C$61^2)+Assumptions!$C$61*((RAND()+RAND()+RAND()+RAND()+RAND()+RAND()+RAND()+RAND()+RAND()+RAND()+RAND()+RAND())-6))-1)+Liquidity_30Y!S13)</x:f>
        <x:v>1312213.5039833307</x:v>
      </x:c>
      <x:c r="S473" s="16" t="n">
        <x:f>MAX(0,R473*(1+EXP((LN(1+Assumptions!$C$60)-0.5*Assumptions!$C$61^2)+Assumptions!$C$61*((RAND()+RAND()+RAND()+RAND()+RAND()+RAND()+RAND()+RAND()+RAND()+RAND()+RAND()+RAND())-6))-1)+Liquidity_30Y!T13)</x:f>
        <x:v>1597350.4248193398</x:v>
      </x:c>
      <x:c r="T473" s="16" t="n">
        <x:f>MAX(0,S473*(1+EXP((LN(1+Assumptions!$C$60)-0.5*Assumptions!$C$61^2)+Assumptions!$C$61*((RAND()+RAND()+RAND()+RAND()+RAND()+RAND()+RAND()+RAND()+RAND()+RAND()+RAND()+RAND())-6))-1)+Liquidity_30Y!U13)</x:f>
        <x:v>2113906.933816323</x:v>
      </x:c>
      <x:c r="U473" s="16" t="n">
        <x:f>MAX(0,T473*(1+EXP((LN(1+Assumptions!$C$60)-0.5*Assumptions!$C$61^2)+Assumptions!$C$61*((RAND()+RAND()+RAND()+RAND()+RAND()+RAND()+RAND()+RAND()+RAND()+RAND()+RAND()+RAND())-6))-1)+Liquidity_30Y!V13)</x:f>
        <x:v>2216054.8167820205</x:v>
      </x:c>
      <x:c r="V473" s="16" t="n">
        <x:f>MAX(0,U473*(1+EXP((LN(1+Assumptions!$C$60)-0.5*Assumptions!$C$61^2)+Assumptions!$C$61*((RAND()+RAND()+RAND()+RAND()+RAND()+RAND()+RAND()+RAND()+RAND()+RAND()+RAND()+RAND())-6))-1)+Liquidity_30Y!W13)</x:f>
        <x:v>2528967.76203796</x:v>
      </x:c>
      <x:c r="W473" s="16" t="n">
        <x:f>MAX(0,V473*(1+EXP((LN(1+Assumptions!$C$60)-0.5*Assumptions!$C$61^2)+Assumptions!$C$61*((RAND()+RAND()+RAND()+RAND()+RAND()+RAND()+RAND()+RAND()+RAND()+RAND()+RAND()+RAND())-6))-1)+Liquidity_30Y!X13)</x:f>
        <x:v>3072902.3697692314</x:v>
      </x:c>
      <x:c r="X473" s="16" t="n">
        <x:f>MAX(0,W473*(1+EXP((LN(1+Assumptions!$C$60)-0.5*Assumptions!$C$61^2)+Assumptions!$C$61*((RAND()+RAND()+RAND()+RAND()+RAND()+RAND()+RAND()+RAND()+RAND()+RAND()+RAND()+RAND())-6))-1)+Liquidity_30Y!Y13)</x:f>
        <x:v>3371754.0405105297</x:v>
      </x:c>
      <x:c r="Y473" s="16" t="n">
        <x:f>MAX(0,X473*(1+EXP((LN(1+Assumptions!$C$60)-0.5*Assumptions!$C$61^2)+Assumptions!$C$61*((RAND()+RAND()+RAND()+RAND()+RAND()+RAND()+RAND()+RAND()+RAND()+RAND()+RAND()+RAND())-6))-1)+Liquidity_30Y!Z13)</x:f>
        <x:v>3147551.488930938</x:v>
      </x:c>
      <x:c r="Z473" s="16" t="n">
        <x:f>MAX(0,Y473*(1+EXP((LN(1+Assumptions!$C$60)-0.5*Assumptions!$C$61^2)+Assumptions!$C$61*((RAND()+RAND()+RAND()+RAND()+RAND()+RAND()+RAND()+RAND()+RAND()+RAND()+RAND()+RAND())-6))-1)+Liquidity_30Y!AA13)</x:f>
        <x:v>3523264.564319481</x:v>
      </x:c>
      <x:c r="AA473" s="16" t="n">
        <x:f>MAX(0,Z473*(1+EXP((LN(1+Assumptions!$C$60)-0.5*Assumptions!$C$61^2)+Assumptions!$C$61*((RAND()+RAND()+RAND()+RAND()+RAND()+RAND()+RAND()+RAND()+RAND()+RAND()+RAND()+RAND())-6))-1)+Liquidity_30Y!AB13)</x:f>
        <x:v>3773346.6063208133</x:v>
      </x:c>
      <x:c r="AB473" s="16" t="n">
        <x:f>MAX(0,AA473*(1+EXP((LN(1+Assumptions!$C$60)-0.5*Assumptions!$C$61^2)+Assumptions!$C$61*((RAND()+RAND()+RAND()+RAND()+RAND()+RAND()+RAND()+RAND()+RAND()+RAND()+RAND()+RAND())-6))-1)+Liquidity_30Y!AC13)</x:f>
        <x:v>3480372.3064890667</x:v>
      </x:c>
      <x:c r="AC473" s="16" t="n">
        <x:f>MAX(0,AB473*(1+EXP((LN(1+Assumptions!$C$60)-0.5*Assumptions!$C$61^2)+Assumptions!$C$61*((RAND()+RAND()+RAND()+RAND()+RAND()+RAND()+RAND()+RAND()+RAND()+RAND()+RAND()+RAND())-6))-1)+Liquidity_30Y!AD13)</x:f>
        <x:v>4212067.926128614</x:v>
      </x:c>
      <x:c r="AD473" s="16" t="n">
        <x:f>MAX(0,AC473*(1+EXP((LN(1+Assumptions!$C$60)-0.5*Assumptions!$C$61^2)+Assumptions!$C$61*((RAND()+RAND()+RAND()+RAND()+RAND()+RAND()+RAND()+RAND()+RAND()+RAND()+RAND()+RAND())-6))-1)+Liquidity_30Y!AE13)</x:f>
        <x:v>4566411.983391121</x:v>
      </x:c>
      <x:c r="AE473" s="16" t="n">
        <x:f>MAX(0,AD473*(1+EXP((LN(1+Assumptions!$C$60)-0.5*Assumptions!$C$61^2)+Assumptions!$C$61*((RAND()+RAND()+RAND()+RAND()+RAND()+RAND()+RAND()+RAND()+RAND()+RAND()+RAND()+RAND())-6))-1)+Liquidity_30Y!AF13)</x:f>
        <x:v>5929100.669738708</x:v>
      </x:c>
      <x:c r="AF473" s="16" t="n">
        <x:f>MAX(0,AE473*(1+EXP((LN(1+Assumptions!$C$60)-0.5*Assumptions!$C$61^2)+Assumptions!$C$61*((RAND()+RAND()+RAND()+RAND()+RAND()+RAND()+RAND()+RAND()+RAND()+RAND()+RAND()+RAND())-6))-1)+Liquidity_30Y!AG13)</x:f>
        <x:v>5847526.377631278</x:v>
      </x:c>
    </x:row>
    <x:row r="474">
      <x:c r="A474" s="39">
        <x:v>470</x:v>
      </x:c>
      <x:c r="B474" s="16" t="n">
        <x:f>Liquidity_30Y!C14</x:f>
        <x:v>1029031.25</x:v>
      </x:c>
      <x:c r="C474" s="16" t="n">
        <x:f>MAX(0,B474*(1+EXP((LN(1+Assumptions!$C$60)-0.5*Assumptions!$C$61^2)+Assumptions!$C$61*((RAND()+RAND()+RAND()+RAND()+RAND()+RAND()+RAND()+RAND()+RAND()+RAND()+RAND()+RAND())-6))-1)+Liquidity_30Y!D13)</x:f>
        <x:v>1091570.5501764328</x:v>
      </x:c>
      <x:c r="D474" s="16" t="n">
        <x:f>MAX(0,C474*(1+EXP((LN(1+Assumptions!$C$60)-0.5*Assumptions!$C$61^2)+Assumptions!$C$61*((RAND()+RAND()+RAND()+RAND()+RAND()+RAND()+RAND()+RAND()+RAND()+RAND()+RAND()+RAND())-6))-1)+Liquidity_30Y!E13)</x:f>
        <x:v>1052249.5412636457</x:v>
      </x:c>
      <x:c r="E474" s="16" t="n">
        <x:f>MAX(0,D474*(1+EXP((LN(1+Assumptions!$C$60)-0.5*Assumptions!$C$61^2)+Assumptions!$C$61*((RAND()+RAND()+RAND()+RAND()+RAND()+RAND()+RAND()+RAND()+RAND()+RAND()+RAND()+RAND())-6))-1)+Liquidity_30Y!F13)</x:f>
        <x:v>1071493.9626730387</x:v>
      </x:c>
      <x:c r="F474" s="16" t="n">
        <x:f>MAX(0,E474*(1+EXP((LN(1+Assumptions!$C$60)-0.5*Assumptions!$C$61^2)+Assumptions!$C$61*((RAND()+RAND()+RAND()+RAND()+RAND()+RAND()+RAND()+RAND()+RAND()+RAND()+RAND()+RAND())-6))-1)+Liquidity_30Y!G13)</x:f>
        <x:v>957725.8207915433</x:v>
      </x:c>
      <x:c r="G474" s="16" t="n">
        <x:f>MAX(0,F474*(1+EXP((LN(1+Assumptions!$C$60)-0.5*Assumptions!$C$61^2)+Assumptions!$C$61*((RAND()+RAND()+RAND()+RAND()+RAND()+RAND()+RAND()+RAND()+RAND()+RAND()+RAND()+RAND())-6))-1)+Liquidity_30Y!H13)</x:f>
        <x:v>959403.6968733482</x:v>
      </x:c>
      <x:c r="H474" s="16" t="n">
        <x:f>MAX(0,G474*(1+EXP((LN(1+Assumptions!$C$60)-0.5*Assumptions!$C$61^2)+Assumptions!$C$61*((RAND()+RAND()+RAND()+RAND()+RAND()+RAND()+RAND()+RAND()+RAND()+RAND()+RAND()+RAND())-6))-1)+Liquidity_30Y!I13)</x:f>
        <x:v>918415.5708523612</x:v>
      </x:c>
      <x:c r="I474" s="16" t="n">
        <x:f>MAX(0,H474*(1+EXP((LN(1+Assumptions!$C$60)-0.5*Assumptions!$C$61^2)+Assumptions!$C$61*((RAND()+RAND()+RAND()+RAND()+RAND()+RAND()+RAND()+RAND()+RAND()+RAND()+RAND()+RAND())-6))-1)+Liquidity_30Y!J13)</x:f>
        <x:v>791340.8760553066</x:v>
      </x:c>
      <x:c r="J474" s="16" t="n">
        <x:f>MAX(0,I474*(1+EXP((LN(1+Assumptions!$C$60)-0.5*Assumptions!$C$61^2)+Assumptions!$C$61*((RAND()+RAND()+RAND()+RAND()+RAND()+RAND()+RAND()+RAND()+RAND()+RAND()+RAND()+RAND())-6))-1)+Liquidity_30Y!K13)</x:f>
        <x:v>1023773.255833242</x:v>
      </x:c>
      <x:c r="K474" s="16" t="n">
        <x:f>MAX(0,J474*(1+EXP((LN(1+Assumptions!$C$60)-0.5*Assumptions!$C$61^2)+Assumptions!$C$61*((RAND()+RAND()+RAND()+RAND()+RAND()+RAND()+RAND()+RAND()+RAND()+RAND()+RAND()+RAND())-6))-1)+Liquidity_30Y!L13)</x:f>
        <x:v>1135085.323272763</x:v>
      </x:c>
      <x:c r="L474" s="16" t="n">
        <x:f>MAX(0,K474*(1+EXP((LN(1+Assumptions!$C$60)-0.5*Assumptions!$C$61^2)+Assumptions!$C$61*((RAND()+RAND()+RAND()+RAND()+RAND()+RAND()+RAND()+RAND()+RAND()+RAND()+RAND()+RAND())-6))-1)+Liquidity_30Y!M13)</x:f>
        <x:v>1460011.2423208903</x:v>
      </x:c>
      <x:c r="M474" s="16" t="n">
        <x:f>MAX(0,L474*(1+EXP((LN(1+Assumptions!$C$60)-0.5*Assumptions!$C$61^2)+Assumptions!$C$61*((RAND()+RAND()+RAND()+RAND()+RAND()+RAND()+RAND()+RAND()+RAND()+RAND()+RAND()+RAND())-6))-1)+Liquidity_30Y!N13)</x:f>
        <x:v>1687524.0669925679</x:v>
      </x:c>
      <x:c r="N474" s="16" t="n">
        <x:f>MAX(0,M474*(1+EXP((LN(1+Assumptions!$C$60)-0.5*Assumptions!$C$61^2)+Assumptions!$C$61*((RAND()+RAND()+RAND()+RAND()+RAND()+RAND()+RAND()+RAND()+RAND()+RAND()+RAND()+RAND())-6))-1)+Liquidity_30Y!O13)</x:f>
        <x:v>2063327.044563876</x:v>
      </x:c>
      <x:c r="O474" s="16" t="n">
        <x:f>MAX(0,N474*(1+EXP((LN(1+Assumptions!$C$60)-0.5*Assumptions!$C$61^2)+Assumptions!$C$61*((RAND()+RAND()+RAND()+RAND()+RAND()+RAND()+RAND()+RAND()+RAND()+RAND()+RAND()+RAND())-6))-1)+Liquidity_30Y!P13)</x:f>
        <x:v>2499726.2600501305</x:v>
      </x:c>
      <x:c r="P474" s="16" t="n">
        <x:f>MAX(0,O474*(1+EXP((LN(1+Assumptions!$C$60)-0.5*Assumptions!$C$61^2)+Assumptions!$C$61*((RAND()+RAND()+RAND()+RAND()+RAND()+RAND()+RAND()+RAND()+RAND()+RAND()+RAND()+RAND())-6))-1)+Liquidity_30Y!Q13)</x:f>
        <x:v>2301330.3545467076</x:v>
      </x:c>
      <x:c r="Q474" s="16" t="n">
        <x:f>MAX(0,P474*(1+EXP((LN(1+Assumptions!$C$60)-0.5*Assumptions!$C$61^2)+Assumptions!$C$61*((RAND()+RAND()+RAND()+RAND()+RAND()+RAND()+RAND()+RAND()+RAND()+RAND()+RAND()+RAND())-6))-1)+Liquidity_30Y!R13)</x:f>
        <x:v>2375765.332345177</x:v>
      </x:c>
      <x:c r="R474" s="16" t="n">
        <x:f>MAX(0,Q474*(1+EXP((LN(1+Assumptions!$C$60)-0.5*Assumptions!$C$61^2)+Assumptions!$C$61*((RAND()+RAND()+RAND()+RAND()+RAND()+RAND()+RAND()+RAND()+RAND()+RAND()+RAND()+RAND())-6))-1)+Liquidity_30Y!S13)</x:f>
        <x:v>2495173.345080751</x:v>
      </x:c>
      <x:c r="S474" s="16" t="n">
        <x:f>MAX(0,R474*(1+EXP((LN(1+Assumptions!$C$60)-0.5*Assumptions!$C$61^2)+Assumptions!$C$61*((RAND()+RAND()+RAND()+RAND()+RAND()+RAND()+RAND()+RAND()+RAND()+RAND()+RAND()+RAND())-6))-1)+Liquidity_30Y!T13)</x:f>
        <x:v>2415275.6701798774</x:v>
      </x:c>
      <x:c r="T474" s="16" t="n">
        <x:f>MAX(0,S474*(1+EXP((LN(1+Assumptions!$C$60)-0.5*Assumptions!$C$61^2)+Assumptions!$C$61*((RAND()+RAND()+RAND()+RAND()+RAND()+RAND()+RAND()+RAND()+RAND()+RAND()+RAND()+RAND())-6))-1)+Liquidity_30Y!U13)</x:f>
        <x:v>3364858.18648586</x:v>
      </x:c>
      <x:c r="U474" s="16" t="n">
        <x:f>MAX(0,T474*(1+EXP((LN(1+Assumptions!$C$60)-0.5*Assumptions!$C$61^2)+Assumptions!$C$61*((RAND()+RAND()+RAND()+RAND()+RAND()+RAND()+RAND()+RAND()+RAND()+RAND()+RAND()+RAND())-6))-1)+Liquidity_30Y!V13)</x:f>
        <x:v>3713518.0002960954</x:v>
      </x:c>
      <x:c r="V474" s="16" t="n">
        <x:f>MAX(0,U474*(1+EXP((LN(1+Assumptions!$C$60)-0.5*Assumptions!$C$61^2)+Assumptions!$C$61*((RAND()+RAND()+RAND()+RAND()+RAND()+RAND()+RAND()+RAND()+RAND()+RAND()+RAND()+RAND())-6))-1)+Liquidity_30Y!W13)</x:f>
        <x:v>4406670.98568995</x:v>
      </x:c>
      <x:c r="W474" s="16" t="n">
        <x:f>MAX(0,V474*(1+EXP((LN(1+Assumptions!$C$60)-0.5*Assumptions!$C$61^2)+Assumptions!$C$61*((RAND()+RAND()+RAND()+RAND()+RAND()+RAND()+RAND()+RAND()+RAND()+RAND()+RAND()+RAND())-6))-1)+Liquidity_30Y!X13)</x:f>
        <x:v>5332225.603974647</x:v>
      </x:c>
      <x:c r="X474" s="16" t="n">
        <x:f>MAX(0,W474*(1+EXP((LN(1+Assumptions!$C$60)-0.5*Assumptions!$C$61^2)+Assumptions!$C$61*((RAND()+RAND()+RAND()+RAND()+RAND()+RAND()+RAND()+RAND()+RAND()+RAND()+RAND()+RAND())-6))-1)+Liquidity_30Y!Y13)</x:f>
        <x:v>5862596.163869043</x:v>
      </x:c>
      <x:c r="Y474" s="16" t="n">
        <x:f>MAX(0,X474*(1+EXP((LN(1+Assumptions!$C$60)-0.5*Assumptions!$C$61^2)+Assumptions!$C$61*((RAND()+RAND()+RAND()+RAND()+RAND()+RAND()+RAND()+RAND()+RAND()+RAND()+RAND()+RAND())-6))-1)+Liquidity_30Y!Z13)</x:f>
        <x:v>6794778.244138323</x:v>
      </x:c>
      <x:c r="Z474" s="16" t="n">
        <x:f>MAX(0,Y474*(1+EXP((LN(1+Assumptions!$C$60)-0.5*Assumptions!$C$61^2)+Assumptions!$C$61*((RAND()+RAND()+RAND()+RAND()+RAND()+RAND()+RAND()+RAND()+RAND()+RAND()+RAND()+RAND())-6))-1)+Liquidity_30Y!AA13)</x:f>
        <x:v>9916282.3763048</x:v>
      </x:c>
      <x:c r="AA474" s="16" t="n">
        <x:f>MAX(0,Z474*(1+EXP((LN(1+Assumptions!$C$60)-0.5*Assumptions!$C$61^2)+Assumptions!$C$61*((RAND()+RAND()+RAND()+RAND()+RAND()+RAND()+RAND()+RAND()+RAND()+RAND()+RAND()+RAND())-6))-1)+Liquidity_30Y!AB13)</x:f>
        <x:v>11423463.457062887</x:v>
      </x:c>
      <x:c r="AB474" s="16" t="n">
        <x:f>MAX(0,AA474*(1+EXP((LN(1+Assumptions!$C$60)-0.5*Assumptions!$C$61^2)+Assumptions!$C$61*((RAND()+RAND()+RAND()+RAND()+RAND()+RAND()+RAND()+RAND()+RAND()+RAND()+RAND()+RAND())-6))-1)+Liquidity_30Y!AC13)</x:f>
        <x:v>14628477.134874305</x:v>
      </x:c>
      <x:c r="AC474" s="16" t="n">
        <x:f>MAX(0,AB474*(1+EXP((LN(1+Assumptions!$C$60)-0.5*Assumptions!$C$61^2)+Assumptions!$C$61*((RAND()+RAND()+RAND()+RAND()+RAND()+RAND()+RAND()+RAND()+RAND()+RAND()+RAND()+RAND())-6))-1)+Liquidity_30Y!AD13)</x:f>
        <x:v>19212212.24061998</x:v>
      </x:c>
      <x:c r="AD474" s="16" t="n">
        <x:f>MAX(0,AC474*(1+EXP((LN(1+Assumptions!$C$60)-0.5*Assumptions!$C$61^2)+Assumptions!$C$61*((RAND()+RAND()+RAND()+RAND()+RAND()+RAND()+RAND()+RAND()+RAND()+RAND()+RAND()+RAND())-6))-1)+Liquidity_30Y!AE13)</x:f>
        <x:v>15691209.153474541</x:v>
      </x:c>
      <x:c r="AE474" s="16" t="n">
        <x:f>MAX(0,AD474*(1+EXP((LN(1+Assumptions!$C$60)-0.5*Assumptions!$C$61^2)+Assumptions!$C$61*((RAND()+RAND()+RAND()+RAND()+RAND()+RAND()+RAND()+RAND()+RAND()+RAND()+RAND()+RAND())-6))-1)+Liquidity_30Y!AF13)</x:f>
        <x:v>17423284.258436818</x:v>
      </x:c>
      <x:c r="AF474" s="16" t="n">
        <x:f>MAX(0,AE474*(1+EXP((LN(1+Assumptions!$C$60)-0.5*Assumptions!$C$61^2)+Assumptions!$C$61*((RAND()+RAND()+RAND()+RAND()+RAND()+RAND()+RAND()+RAND()+RAND()+RAND()+RAND()+RAND())-6))-1)+Liquidity_30Y!AG13)</x:f>
        <x:v>18922641.125190064</x:v>
      </x:c>
    </x:row>
    <x:row r="475">
      <x:c r="A475" s="39">
        <x:v>471</x:v>
      </x:c>
      <x:c r="B475" s="16" t="n">
        <x:f>Liquidity_30Y!C14</x:f>
        <x:v>1029031.25</x:v>
      </x:c>
      <x:c r="C475" s="16" t="n">
        <x:f>MAX(0,B475*(1+EXP((LN(1+Assumptions!$C$60)-0.5*Assumptions!$C$61^2)+Assumptions!$C$61*((RAND()+RAND()+RAND()+RAND()+RAND()+RAND()+RAND()+RAND()+RAND()+RAND()+RAND()+RAND())-6))-1)+Liquidity_30Y!D13)</x:f>
        <x:v>1115332.9713888569</x:v>
      </x:c>
      <x:c r="D475" s="16" t="n">
        <x:f>MAX(0,C475*(1+EXP((LN(1+Assumptions!$C$60)-0.5*Assumptions!$C$61^2)+Assumptions!$C$61*((RAND()+RAND()+RAND()+RAND()+RAND()+RAND()+RAND()+RAND()+RAND()+RAND()+RAND()+RAND())-6))-1)+Liquidity_30Y!E13)</x:f>
        <x:v>933080.8653723339</x:v>
      </x:c>
      <x:c r="E475" s="16" t="n">
        <x:f>MAX(0,D475*(1+EXP((LN(1+Assumptions!$C$60)-0.5*Assumptions!$C$61^2)+Assumptions!$C$61*((RAND()+RAND()+RAND()+RAND()+RAND()+RAND()+RAND()+RAND()+RAND()+RAND()+RAND()+RAND())-6))-1)+Liquidity_30Y!F13)</x:f>
        <x:v>849773.6427873971</x:v>
      </x:c>
      <x:c r="F475" s="16" t="n">
        <x:f>MAX(0,E475*(1+EXP((LN(1+Assumptions!$C$60)-0.5*Assumptions!$C$61^2)+Assumptions!$C$61*((RAND()+RAND()+RAND()+RAND()+RAND()+RAND()+RAND()+RAND()+RAND()+RAND()+RAND()+RAND())-6))-1)+Liquidity_30Y!G13)</x:f>
        <x:v>824380.5091349917</x:v>
      </x:c>
      <x:c r="G475" s="16" t="n">
        <x:f>MAX(0,F475*(1+EXP((LN(1+Assumptions!$C$60)-0.5*Assumptions!$C$61^2)+Assumptions!$C$61*((RAND()+RAND()+RAND()+RAND()+RAND()+RAND()+RAND()+RAND()+RAND()+RAND()+RAND()+RAND())-6))-1)+Liquidity_30Y!H13)</x:f>
        <x:v>950932.1971526607</x:v>
      </x:c>
      <x:c r="H475" s="16" t="n">
        <x:f>MAX(0,G475*(1+EXP((LN(1+Assumptions!$C$60)-0.5*Assumptions!$C$61^2)+Assumptions!$C$61*((RAND()+RAND()+RAND()+RAND()+RAND()+RAND()+RAND()+RAND()+RAND()+RAND()+RAND()+RAND())-6))-1)+Liquidity_30Y!I13)</x:f>
        <x:v>1139821.2945070246</x:v>
      </x:c>
      <x:c r="I475" s="16" t="n">
        <x:f>MAX(0,H475*(1+EXP((LN(1+Assumptions!$C$60)-0.5*Assumptions!$C$61^2)+Assumptions!$C$61*((RAND()+RAND()+RAND()+RAND()+RAND()+RAND()+RAND()+RAND()+RAND()+RAND()+RAND()+RAND())-6))-1)+Liquidity_30Y!J13)</x:f>
        <x:v>1128463.8883470485</x:v>
      </x:c>
      <x:c r="J475" s="16" t="n">
        <x:f>MAX(0,I475*(1+EXP((LN(1+Assumptions!$C$60)-0.5*Assumptions!$C$61^2)+Assumptions!$C$61*((RAND()+RAND()+RAND()+RAND()+RAND()+RAND()+RAND()+RAND()+RAND()+RAND()+RAND()+RAND())-6))-1)+Liquidity_30Y!K13)</x:f>
        <x:v>1051471.706832238</x:v>
      </x:c>
      <x:c r="K475" s="16" t="n">
        <x:f>MAX(0,J475*(1+EXP((LN(1+Assumptions!$C$60)-0.5*Assumptions!$C$61^2)+Assumptions!$C$61*((RAND()+RAND()+RAND()+RAND()+RAND()+RAND()+RAND()+RAND()+RAND()+RAND()+RAND()+RAND())-6))-1)+Liquidity_30Y!L13)</x:f>
        <x:v>1007823.7474994307</x:v>
      </x:c>
      <x:c r="L475" s="16" t="n">
        <x:f>MAX(0,K475*(1+EXP((LN(1+Assumptions!$C$60)-0.5*Assumptions!$C$61^2)+Assumptions!$C$61*((RAND()+RAND()+RAND()+RAND()+RAND()+RAND()+RAND()+RAND()+RAND()+RAND()+RAND()+RAND())-6))-1)+Liquidity_30Y!M13)</x:f>
        <x:v>1019574.9897841903</x:v>
      </x:c>
      <x:c r="M475" s="16" t="n">
        <x:f>MAX(0,L475*(1+EXP((LN(1+Assumptions!$C$60)-0.5*Assumptions!$C$61^2)+Assumptions!$C$61*((RAND()+RAND()+RAND()+RAND()+RAND()+RAND()+RAND()+RAND()+RAND()+RAND()+RAND()+RAND())-6))-1)+Liquidity_30Y!N13)</x:f>
        <x:v>916946.3681101012</x:v>
      </x:c>
      <x:c r="N475" s="16" t="n">
        <x:f>MAX(0,M475*(1+EXP((LN(1+Assumptions!$C$60)-0.5*Assumptions!$C$61^2)+Assumptions!$C$61*((RAND()+RAND()+RAND()+RAND()+RAND()+RAND()+RAND()+RAND()+RAND()+RAND()+RAND()+RAND())-6))-1)+Liquidity_30Y!O13)</x:f>
        <x:v>976020.7809751204</x:v>
      </x:c>
      <x:c r="O475" s="16" t="n">
        <x:f>MAX(0,N475*(1+EXP((LN(1+Assumptions!$C$60)-0.5*Assumptions!$C$61^2)+Assumptions!$C$61*((RAND()+RAND()+RAND()+RAND()+RAND()+RAND()+RAND()+RAND()+RAND()+RAND()+RAND()+RAND())-6))-1)+Liquidity_30Y!P13)</x:f>
        <x:v>1054793.8105352195</x:v>
      </x:c>
      <x:c r="P475" s="16" t="n">
        <x:f>MAX(0,O475*(1+EXP((LN(1+Assumptions!$C$60)-0.5*Assumptions!$C$61^2)+Assumptions!$C$61*((RAND()+RAND()+RAND()+RAND()+RAND()+RAND()+RAND()+RAND()+RAND()+RAND()+RAND()+RAND())-6))-1)+Liquidity_30Y!Q13)</x:f>
        <x:v>1147435.516555802</x:v>
      </x:c>
      <x:c r="Q475" s="16" t="n">
        <x:f>MAX(0,P475*(1+EXP((LN(1+Assumptions!$C$60)-0.5*Assumptions!$C$61^2)+Assumptions!$C$61*((RAND()+RAND()+RAND()+RAND()+RAND()+RAND()+RAND()+RAND()+RAND()+RAND()+RAND()+RAND())-6))-1)+Liquidity_30Y!R13)</x:f>
        <x:v>1145732.7372446088</x:v>
      </x:c>
      <x:c r="R475" s="16" t="n">
        <x:f>MAX(0,Q475*(1+EXP((LN(1+Assumptions!$C$60)-0.5*Assumptions!$C$61^2)+Assumptions!$C$61*((RAND()+RAND()+RAND()+RAND()+RAND()+RAND()+RAND()+RAND()+RAND()+RAND()+RAND()+RAND())-6))-1)+Liquidity_30Y!S13)</x:f>
        <x:v>1267226.5261315978</x:v>
      </x:c>
      <x:c r="S475" s="16" t="n">
        <x:f>MAX(0,R475*(1+EXP((LN(1+Assumptions!$C$60)-0.5*Assumptions!$C$61^2)+Assumptions!$C$61*((RAND()+RAND()+RAND()+RAND()+RAND()+RAND()+RAND()+RAND()+RAND()+RAND()+RAND()+RAND())-6))-1)+Liquidity_30Y!T13)</x:f>
        <x:v>1182501.6388346315</x:v>
      </x:c>
      <x:c r="T475" s="16" t="n">
        <x:f>MAX(0,S475*(1+EXP((LN(1+Assumptions!$C$60)-0.5*Assumptions!$C$61^2)+Assumptions!$C$61*((RAND()+RAND()+RAND()+RAND()+RAND()+RAND()+RAND()+RAND()+RAND()+RAND()+RAND()+RAND())-6))-1)+Liquidity_30Y!U13)</x:f>
        <x:v>1338986.5938287303</x:v>
      </x:c>
      <x:c r="U475" s="16" t="n">
        <x:f>MAX(0,T475*(1+EXP((LN(1+Assumptions!$C$60)-0.5*Assumptions!$C$61^2)+Assumptions!$C$61*((RAND()+RAND()+RAND()+RAND()+RAND()+RAND()+RAND()+RAND()+RAND()+RAND()+RAND()+RAND())-6))-1)+Liquidity_30Y!V13)</x:f>
        <x:v>1731070.6700161402</x:v>
      </x:c>
      <x:c r="V475" s="16" t="n">
        <x:f>MAX(0,U475*(1+EXP((LN(1+Assumptions!$C$60)-0.5*Assumptions!$C$61^2)+Assumptions!$C$61*((RAND()+RAND()+RAND()+RAND()+RAND()+RAND()+RAND()+RAND()+RAND()+RAND()+RAND()+RAND())-6))-1)+Liquidity_30Y!W13)</x:f>
        <x:v>1928960.7617812585</x:v>
      </x:c>
      <x:c r="W475" s="16" t="n">
        <x:f>MAX(0,V475*(1+EXP((LN(1+Assumptions!$C$60)-0.5*Assumptions!$C$61^2)+Assumptions!$C$61*((RAND()+RAND()+RAND()+RAND()+RAND()+RAND()+RAND()+RAND()+RAND()+RAND()+RAND()+RAND())-6))-1)+Liquidity_30Y!X13)</x:f>
        <x:v>2282625.5307009583</x:v>
      </x:c>
      <x:c r="X475" s="16" t="n">
        <x:f>MAX(0,W475*(1+EXP((LN(1+Assumptions!$C$60)-0.5*Assumptions!$C$61^2)+Assumptions!$C$61*((RAND()+RAND()+RAND()+RAND()+RAND()+RAND()+RAND()+RAND()+RAND()+RAND()+RAND()+RAND())-6))-1)+Liquidity_30Y!Y13)</x:f>
        <x:v>2560048.102338479</x:v>
      </x:c>
      <x:c r="Y475" s="16" t="n">
        <x:f>MAX(0,X475*(1+EXP((LN(1+Assumptions!$C$60)-0.5*Assumptions!$C$61^2)+Assumptions!$C$61*((RAND()+RAND()+RAND()+RAND()+RAND()+RAND()+RAND()+RAND()+RAND()+RAND()+RAND()+RAND())-6))-1)+Liquidity_30Y!Z13)</x:f>
        <x:v>2752259.531044724</x:v>
      </x:c>
      <x:c r="Z475" s="16" t="n">
        <x:f>MAX(0,Y475*(1+EXP((LN(1+Assumptions!$C$60)-0.5*Assumptions!$C$61^2)+Assumptions!$C$61*((RAND()+RAND()+RAND()+RAND()+RAND()+RAND()+RAND()+RAND()+RAND()+RAND()+RAND()+RAND())-6))-1)+Liquidity_30Y!AA13)</x:f>
        <x:v>3726698.0827514725</x:v>
      </x:c>
      <x:c r="AA475" s="16" t="n">
        <x:f>MAX(0,Z475*(1+EXP((LN(1+Assumptions!$C$60)-0.5*Assumptions!$C$61^2)+Assumptions!$C$61*((RAND()+RAND()+RAND()+RAND()+RAND()+RAND()+RAND()+RAND()+RAND()+RAND()+RAND()+RAND())-6))-1)+Liquidity_30Y!AB13)</x:f>
        <x:v>3551951.125115978</x:v>
      </x:c>
      <x:c r="AB475" s="16" t="n">
        <x:f>MAX(0,AA475*(1+EXP((LN(1+Assumptions!$C$60)-0.5*Assumptions!$C$61^2)+Assumptions!$C$61*((RAND()+RAND()+RAND()+RAND()+RAND()+RAND()+RAND()+RAND()+RAND()+RAND()+RAND()+RAND())-6))-1)+Liquidity_30Y!AC13)</x:f>
        <x:v>3414083.38471426</x:v>
      </x:c>
      <x:c r="AC475" s="16" t="n">
        <x:f>MAX(0,AB475*(1+EXP((LN(1+Assumptions!$C$60)-0.5*Assumptions!$C$61^2)+Assumptions!$C$61*((RAND()+RAND()+RAND()+RAND()+RAND()+RAND()+RAND()+RAND()+RAND()+RAND()+RAND()+RAND())-6))-1)+Liquidity_30Y!AD13)</x:f>
        <x:v>3511604.330447271</x:v>
      </x:c>
      <x:c r="AD475" s="16" t="n">
        <x:f>MAX(0,AC475*(1+EXP((LN(1+Assumptions!$C$60)-0.5*Assumptions!$C$61^2)+Assumptions!$C$61*((RAND()+RAND()+RAND()+RAND()+RAND()+RAND()+RAND()+RAND()+RAND()+RAND()+RAND()+RAND())-6))-1)+Liquidity_30Y!AE13)</x:f>
        <x:v>3496407.590968929</x:v>
      </x:c>
      <x:c r="AE475" s="16" t="n">
        <x:f>MAX(0,AD475*(1+EXP((LN(1+Assumptions!$C$60)-0.5*Assumptions!$C$61^2)+Assumptions!$C$61*((RAND()+RAND()+RAND()+RAND()+RAND()+RAND()+RAND()+RAND()+RAND()+RAND()+RAND()+RAND())-6))-1)+Liquidity_30Y!AF13)</x:f>
        <x:v>4071346.2587523805</x:v>
      </x:c>
      <x:c r="AF475" s="16" t="n">
        <x:f>MAX(0,AE475*(1+EXP((LN(1+Assumptions!$C$60)-0.5*Assumptions!$C$61^2)+Assumptions!$C$61*((RAND()+RAND()+RAND()+RAND()+RAND()+RAND()+RAND()+RAND()+RAND()+RAND()+RAND()+RAND())-6))-1)+Liquidity_30Y!AG13)</x:f>
        <x:v>3908643.377658163</x:v>
      </x:c>
    </x:row>
    <x:row r="476">
      <x:c r="A476" s="39">
        <x:v>472</x:v>
      </x:c>
      <x:c r="B476" s="16" t="n">
        <x:f>Liquidity_30Y!C14</x:f>
        <x:v>1029031.25</x:v>
      </x:c>
      <x:c r="C476" s="16" t="n">
        <x:f>MAX(0,B476*(1+EXP((LN(1+Assumptions!$C$60)-0.5*Assumptions!$C$61^2)+Assumptions!$C$61*((RAND()+RAND()+RAND()+RAND()+RAND()+RAND()+RAND()+RAND()+RAND()+RAND()+RAND()+RAND())-6))-1)+Liquidity_30Y!D13)</x:f>
        <x:v>1097717.3919059257</x:v>
      </x:c>
      <x:c r="D476" s="16" t="n">
        <x:f>MAX(0,C476*(1+EXP((LN(1+Assumptions!$C$60)-0.5*Assumptions!$C$61^2)+Assumptions!$C$61*((RAND()+RAND()+RAND()+RAND()+RAND()+RAND()+RAND()+RAND()+RAND()+RAND()+RAND()+RAND())-6))-1)+Liquidity_30Y!E13)</x:f>
        <x:v>1193591.9982117757</x:v>
      </x:c>
      <x:c r="E476" s="16" t="n">
        <x:f>MAX(0,D476*(1+EXP((LN(1+Assumptions!$C$60)-0.5*Assumptions!$C$61^2)+Assumptions!$C$61*((RAND()+RAND()+RAND()+RAND()+RAND()+RAND()+RAND()+RAND()+RAND()+RAND()+RAND()+RAND())-6))-1)+Liquidity_30Y!F13)</x:f>
        <x:v>1511971.4875605633</x:v>
      </x:c>
      <x:c r="F476" s="16" t="n">
        <x:f>MAX(0,E476*(1+EXP((LN(1+Assumptions!$C$60)-0.5*Assumptions!$C$61^2)+Assumptions!$C$61*((RAND()+RAND()+RAND()+RAND()+RAND()+RAND()+RAND()+RAND()+RAND()+RAND()+RAND()+RAND())-6))-1)+Liquidity_30Y!G13)</x:f>
        <x:v>1976194.1316972154</x:v>
      </x:c>
      <x:c r="G476" s="16" t="n">
        <x:f>MAX(0,F476*(1+EXP((LN(1+Assumptions!$C$60)-0.5*Assumptions!$C$61^2)+Assumptions!$C$61*((RAND()+RAND()+RAND()+RAND()+RAND()+RAND()+RAND()+RAND()+RAND()+RAND()+RAND()+RAND())-6))-1)+Liquidity_30Y!H13)</x:f>
        <x:v>2890443.172991272</x:v>
      </x:c>
      <x:c r="H476" s="16" t="n">
        <x:f>MAX(0,G476*(1+EXP((LN(1+Assumptions!$C$60)-0.5*Assumptions!$C$61^2)+Assumptions!$C$61*((RAND()+RAND()+RAND()+RAND()+RAND()+RAND()+RAND()+RAND()+RAND()+RAND()+RAND()+RAND())-6))-1)+Liquidity_30Y!I13)</x:f>
        <x:v>2596460.3231550003</x:v>
      </x:c>
      <x:c r="I476" s="16" t="n">
        <x:f>MAX(0,H476*(1+EXP((LN(1+Assumptions!$C$60)-0.5*Assumptions!$C$61^2)+Assumptions!$C$61*((RAND()+RAND()+RAND()+RAND()+RAND()+RAND()+RAND()+RAND()+RAND()+RAND()+RAND()+RAND())-6))-1)+Liquidity_30Y!J13)</x:f>
        <x:v>2477708.9699572236</x:v>
      </x:c>
      <x:c r="J476" s="16" t="n">
        <x:f>MAX(0,I476*(1+EXP((LN(1+Assumptions!$C$60)-0.5*Assumptions!$C$61^2)+Assumptions!$C$61*((RAND()+RAND()+RAND()+RAND()+RAND()+RAND()+RAND()+RAND()+RAND()+RAND()+RAND()+RAND())-6))-1)+Liquidity_30Y!K13)</x:f>
        <x:v>2201218.2920251717</x:v>
      </x:c>
      <x:c r="K476" s="16" t="n">
        <x:f>MAX(0,J476*(1+EXP((LN(1+Assumptions!$C$60)-0.5*Assumptions!$C$61^2)+Assumptions!$C$61*((RAND()+RAND()+RAND()+RAND()+RAND()+RAND()+RAND()+RAND()+RAND()+RAND()+RAND()+RAND())-6))-1)+Liquidity_30Y!L13)</x:f>
        <x:v>1894916.4280360115</x:v>
      </x:c>
      <x:c r="L476" s="16" t="n">
        <x:f>MAX(0,K476*(1+EXP((LN(1+Assumptions!$C$60)-0.5*Assumptions!$C$61^2)+Assumptions!$C$61*((RAND()+RAND()+RAND()+RAND()+RAND()+RAND()+RAND()+RAND()+RAND()+RAND()+RAND()+RAND())-6))-1)+Liquidity_30Y!M13)</x:f>
        <x:v>1657649.7511459456</x:v>
      </x:c>
      <x:c r="M476" s="16" t="n">
        <x:f>MAX(0,L476*(1+EXP((LN(1+Assumptions!$C$60)-0.5*Assumptions!$C$61^2)+Assumptions!$C$61*((RAND()+RAND()+RAND()+RAND()+RAND()+RAND()+RAND()+RAND()+RAND()+RAND()+RAND()+RAND())-6))-1)+Liquidity_30Y!N13)</x:f>
        <x:v>1537792.6595412504</x:v>
      </x:c>
      <x:c r="N476" s="16" t="n">
        <x:f>MAX(0,M476*(1+EXP((LN(1+Assumptions!$C$60)-0.5*Assumptions!$C$61^2)+Assumptions!$C$61*((RAND()+RAND()+RAND()+RAND()+RAND()+RAND()+RAND()+RAND()+RAND()+RAND()+RAND()+RAND())-6))-1)+Liquidity_30Y!O13)</x:f>
        <x:v>1611854.585744176</x:v>
      </x:c>
      <x:c r="O476" s="16" t="n">
        <x:f>MAX(0,N476*(1+EXP((LN(1+Assumptions!$C$60)-0.5*Assumptions!$C$61^2)+Assumptions!$C$61*((RAND()+RAND()+RAND()+RAND()+RAND()+RAND()+RAND()+RAND()+RAND()+RAND()+RAND()+RAND())-6))-1)+Liquidity_30Y!P13)</x:f>
        <x:v>1404076.2454524694</x:v>
      </x:c>
      <x:c r="P476" s="16" t="n">
        <x:f>MAX(0,O476*(1+EXP((LN(1+Assumptions!$C$60)-0.5*Assumptions!$C$61^2)+Assumptions!$C$61*((RAND()+RAND()+RAND()+RAND()+RAND()+RAND()+RAND()+RAND()+RAND()+RAND()+RAND()+RAND())-6))-1)+Liquidity_30Y!Q13)</x:f>
        <x:v>1345168.4163247026</x:v>
      </x:c>
      <x:c r="Q476" s="16" t="n">
        <x:f>MAX(0,P476*(1+EXP((LN(1+Assumptions!$C$60)-0.5*Assumptions!$C$61^2)+Assumptions!$C$61*((RAND()+RAND()+RAND()+RAND()+RAND()+RAND()+RAND()+RAND()+RAND()+RAND()+RAND()+RAND())-6))-1)+Liquidity_30Y!R13)</x:f>
        <x:v>1280036.880275832</x:v>
      </x:c>
      <x:c r="R476" s="16" t="n">
        <x:f>MAX(0,Q476*(1+EXP((LN(1+Assumptions!$C$60)-0.5*Assumptions!$C$61^2)+Assumptions!$C$61*((RAND()+RAND()+RAND()+RAND()+RAND()+RAND()+RAND()+RAND()+RAND()+RAND()+RAND()+RAND())-6))-1)+Liquidity_30Y!S13)</x:f>
        <x:v>1738343.4833257676</x:v>
      </x:c>
      <x:c r="S476" s="16" t="n">
        <x:f>MAX(0,R476*(1+EXP((LN(1+Assumptions!$C$60)-0.5*Assumptions!$C$61^2)+Assumptions!$C$61*((RAND()+RAND()+RAND()+RAND()+RAND()+RAND()+RAND()+RAND()+RAND()+RAND()+RAND()+RAND())-6))-1)+Liquidity_30Y!T13)</x:f>
        <x:v>1906778.8765728637</x:v>
      </x:c>
      <x:c r="T476" s="16" t="n">
        <x:f>MAX(0,S476*(1+EXP((LN(1+Assumptions!$C$60)-0.5*Assumptions!$C$61^2)+Assumptions!$C$61*((RAND()+RAND()+RAND()+RAND()+RAND()+RAND()+RAND()+RAND()+RAND()+RAND()+RAND()+RAND())-6))-1)+Liquidity_30Y!U13)</x:f>
        <x:v>2171763.0743161496</x:v>
      </x:c>
      <x:c r="U476" s="16" t="n">
        <x:f>MAX(0,T476*(1+EXP((LN(1+Assumptions!$C$60)-0.5*Assumptions!$C$61^2)+Assumptions!$C$61*((RAND()+RAND()+RAND()+RAND()+RAND()+RAND()+RAND()+RAND()+RAND()+RAND()+RAND()+RAND())-6))-1)+Liquidity_30Y!V13)</x:f>
        <x:v>2212584.466882628</x:v>
      </x:c>
      <x:c r="V476" s="16" t="n">
        <x:f>MAX(0,U476*(1+EXP((LN(1+Assumptions!$C$60)-0.5*Assumptions!$C$61^2)+Assumptions!$C$61*((RAND()+RAND()+RAND()+RAND()+RAND()+RAND()+RAND()+RAND()+RAND()+RAND()+RAND()+RAND())-6))-1)+Liquidity_30Y!W13)</x:f>
        <x:v>1969888.7468632434</x:v>
      </x:c>
      <x:c r="W476" s="16" t="n">
        <x:f>MAX(0,V476*(1+EXP((LN(1+Assumptions!$C$60)-0.5*Assumptions!$C$61^2)+Assumptions!$C$61*((RAND()+RAND()+RAND()+RAND()+RAND()+RAND()+RAND()+RAND()+RAND()+RAND()+RAND()+RAND())-6))-1)+Liquidity_30Y!X13)</x:f>
        <x:v>1758157.8948423243</x:v>
      </x:c>
      <x:c r="X476" s="16" t="n">
        <x:f>MAX(0,W476*(1+EXP((LN(1+Assumptions!$C$60)-0.5*Assumptions!$C$61^2)+Assumptions!$C$61*((RAND()+RAND()+RAND()+RAND()+RAND()+RAND()+RAND()+RAND()+RAND()+RAND()+RAND()+RAND())-6))-1)+Liquidity_30Y!Y13)</x:f>
        <x:v>1530785.4223449149</x:v>
      </x:c>
      <x:c r="Y476" s="16" t="n">
        <x:f>MAX(0,X476*(1+EXP((LN(1+Assumptions!$C$60)-0.5*Assumptions!$C$61^2)+Assumptions!$C$61*((RAND()+RAND()+RAND()+RAND()+RAND()+RAND()+RAND()+RAND()+RAND()+RAND()+RAND()+RAND())-6))-1)+Liquidity_30Y!Z13)</x:f>
        <x:v>1725635.2738989524</x:v>
      </x:c>
      <x:c r="Z476" s="16" t="n">
        <x:f>MAX(0,Y476*(1+EXP((LN(1+Assumptions!$C$60)-0.5*Assumptions!$C$61^2)+Assumptions!$C$61*((RAND()+RAND()+RAND()+RAND()+RAND()+RAND()+RAND()+RAND()+RAND()+RAND()+RAND()+RAND())-6))-1)+Liquidity_30Y!AA13)</x:f>
        <x:v>2170966.9550324734</x:v>
      </x:c>
      <x:c r="AA476" s="16" t="n">
        <x:f>MAX(0,Z476*(1+EXP((LN(1+Assumptions!$C$60)-0.5*Assumptions!$C$61^2)+Assumptions!$C$61*((RAND()+RAND()+RAND()+RAND()+RAND()+RAND()+RAND()+RAND()+RAND()+RAND()+RAND()+RAND())-6))-1)+Liquidity_30Y!AB13)</x:f>
        <x:v>2114668.07474429</x:v>
      </x:c>
      <x:c r="AB476" s="16" t="n">
        <x:f>MAX(0,AA476*(1+EXP((LN(1+Assumptions!$C$60)-0.5*Assumptions!$C$61^2)+Assumptions!$C$61*((RAND()+RAND()+RAND()+RAND()+RAND()+RAND()+RAND()+RAND()+RAND()+RAND()+RAND()+RAND())-6))-1)+Liquidity_30Y!AC13)</x:f>
        <x:v>2314828.184926152</x:v>
      </x:c>
      <x:c r="AC476" s="16" t="n">
        <x:f>MAX(0,AB476*(1+EXP((LN(1+Assumptions!$C$60)-0.5*Assumptions!$C$61^2)+Assumptions!$C$61*((RAND()+RAND()+RAND()+RAND()+RAND()+RAND()+RAND()+RAND()+RAND()+RAND()+RAND()+RAND())-6))-1)+Liquidity_30Y!AD13)</x:f>
        <x:v>1553835.6379992445</x:v>
      </x:c>
      <x:c r="AD476" s="16" t="n">
        <x:f>MAX(0,AC476*(1+EXP((LN(1+Assumptions!$C$60)-0.5*Assumptions!$C$61^2)+Assumptions!$C$61*((RAND()+RAND()+RAND()+RAND()+RAND()+RAND()+RAND()+RAND()+RAND()+RAND()+RAND()+RAND())-6))-1)+Liquidity_30Y!AE13)</x:f>
        <x:v>1810131.9736107965</x:v>
      </x:c>
      <x:c r="AE476" s="16" t="n">
        <x:f>MAX(0,AD476*(1+EXP((LN(1+Assumptions!$C$60)-0.5*Assumptions!$C$61^2)+Assumptions!$C$61*((RAND()+RAND()+RAND()+RAND()+RAND()+RAND()+RAND()+RAND()+RAND()+RAND()+RAND()+RAND())-6))-1)+Liquidity_30Y!AF13)</x:f>
        <x:v>1991200.314739534</x:v>
      </x:c>
      <x:c r="AF476" s="16" t="n">
        <x:f>MAX(0,AE476*(1+EXP((LN(1+Assumptions!$C$60)-0.5*Assumptions!$C$61^2)+Assumptions!$C$61*((RAND()+RAND()+RAND()+RAND()+RAND()+RAND()+RAND()+RAND()+RAND()+RAND()+RAND()+RAND())-6))-1)+Liquidity_30Y!AG13)</x:f>
        <x:v>2158089.570057038</x:v>
      </x:c>
    </x:row>
    <x:row r="477">
      <x:c r="A477" s="39">
        <x:v>473</x:v>
      </x:c>
      <x:c r="B477" s="16" t="n">
        <x:f>Liquidity_30Y!C14</x:f>
        <x:v>1029031.25</x:v>
      </x:c>
      <x:c r="C477" s="16" t="n">
        <x:f>MAX(0,B477*(1+EXP((LN(1+Assumptions!$C$60)-0.5*Assumptions!$C$61^2)+Assumptions!$C$61*((RAND()+RAND()+RAND()+RAND()+RAND()+RAND()+RAND()+RAND()+RAND()+RAND()+RAND()+RAND())-6))-1)+Liquidity_30Y!D13)</x:f>
        <x:v>1108893.9328521597</x:v>
      </x:c>
      <x:c r="D477" s="16" t="n">
        <x:f>MAX(0,C477*(1+EXP((LN(1+Assumptions!$C$60)-0.5*Assumptions!$C$61^2)+Assumptions!$C$61*((RAND()+RAND()+RAND()+RAND()+RAND()+RAND()+RAND()+RAND()+RAND()+RAND()+RAND()+RAND())-6))-1)+Liquidity_30Y!E13)</x:f>
        <x:v>1035068.4739973443</x:v>
      </x:c>
      <x:c r="E477" s="16" t="n">
        <x:f>MAX(0,D477*(1+EXP((LN(1+Assumptions!$C$60)-0.5*Assumptions!$C$61^2)+Assumptions!$C$61*((RAND()+RAND()+RAND()+RAND()+RAND()+RAND()+RAND()+RAND()+RAND()+RAND()+RAND()+RAND())-6))-1)+Liquidity_30Y!F13)</x:f>
        <x:v>895496.9731091132</x:v>
      </x:c>
      <x:c r="F477" s="16" t="n">
        <x:f>MAX(0,E477*(1+EXP((LN(1+Assumptions!$C$60)-0.5*Assumptions!$C$61^2)+Assumptions!$C$61*((RAND()+RAND()+RAND()+RAND()+RAND()+RAND()+RAND()+RAND()+RAND()+RAND()+RAND()+RAND())-6))-1)+Liquidity_30Y!G13)</x:f>
        <x:v>946708.3307348309</x:v>
      </x:c>
      <x:c r="G477" s="16" t="n">
        <x:f>MAX(0,F477*(1+EXP((LN(1+Assumptions!$C$60)-0.5*Assumptions!$C$61^2)+Assumptions!$C$61*((RAND()+RAND()+RAND()+RAND()+RAND()+RAND()+RAND()+RAND()+RAND()+RAND()+RAND()+RAND())-6))-1)+Liquidity_30Y!H13)</x:f>
        <x:v>958131.8319264144</x:v>
      </x:c>
      <x:c r="H477" s="16" t="n">
        <x:f>MAX(0,G477*(1+EXP((LN(1+Assumptions!$C$60)-0.5*Assumptions!$C$61^2)+Assumptions!$C$61*((RAND()+RAND()+RAND()+RAND()+RAND()+RAND()+RAND()+RAND()+RAND()+RAND()+RAND()+RAND())-6))-1)+Liquidity_30Y!I13)</x:f>
        <x:v>957329.6517794298</x:v>
      </x:c>
      <x:c r="I477" s="16" t="n">
        <x:f>MAX(0,H477*(1+EXP((LN(1+Assumptions!$C$60)-0.5*Assumptions!$C$61^2)+Assumptions!$C$61*((RAND()+RAND()+RAND()+RAND()+RAND()+RAND()+RAND()+RAND()+RAND()+RAND()+RAND()+RAND())-6))-1)+Liquidity_30Y!J13)</x:f>
        <x:v>1145074.3619538501</x:v>
      </x:c>
      <x:c r="J477" s="16" t="n">
        <x:f>MAX(0,I477*(1+EXP((LN(1+Assumptions!$C$60)-0.5*Assumptions!$C$61^2)+Assumptions!$C$61*((RAND()+RAND()+RAND()+RAND()+RAND()+RAND()+RAND()+RAND()+RAND()+RAND()+RAND()+RAND())-6))-1)+Liquidity_30Y!K13)</x:f>
        <x:v>1036228.3194395264</x:v>
      </x:c>
      <x:c r="K477" s="16" t="n">
        <x:f>MAX(0,J477*(1+EXP((LN(1+Assumptions!$C$60)-0.5*Assumptions!$C$61^2)+Assumptions!$C$61*((RAND()+RAND()+RAND()+RAND()+RAND()+RAND()+RAND()+RAND()+RAND()+RAND()+RAND()+RAND())-6))-1)+Liquidity_30Y!L13)</x:f>
        <x:v>1318956.8147877485</x:v>
      </x:c>
      <x:c r="L477" s="16" t="n">
        <x:f>MAX(0,K477*(1+EXP((LN(1+Assumptions!$C$60)-0.5*Assumptions!$C$61^2)+Assumptions!$C$61*((RAND()+RAND()+RAND()+RAND()+RAND()+RAND()+RAND()+RAND()+RAND()+RAND()+RAND()+RAND())-6))-1)+Liquidity_30Y!M13)</x:f>
        <x:v>1739783.9365604264</x:v>
      </x:c>
      <x:c r="M477" s="16" t="n">
        <x:f>MAX(0,L477*(1+EXP((LN(1+Assumptions!$C$60)-0.5*Assumptions!$C$61^2)+Assumptions!$C$61*((RAND()+RAND()+RAND()+RAND()+RAND()+RAND()+RAND()+RAND()+RAND()+RAND()+RAND()+RAND())-6))-1)+Liquidity_30Y!N13)</x:f>
        <x:v>2247805.455460831</x:v>
      </x:c>
      <x:c r="N477" s="16" t="n">
        <x:f>MAX(0,M477*(1+EXP((LN(1+Assumptions!$C$60)-0.5*Assumptions!$C$61^2)+Assumptions!$C$61*((RAND()+RAND()+RAND()+RAND()+RAND()+RAND()+RAND()+RAND()+RAND()+RAND()+RAND()+RAND())-6))-1)+Liquidity_30Y!O13)</x:f>
        <x:v>2571802.355020591</x:v>
      </x:c>
      <x:c r="O477" s="16" t="n">
        <x:f>MAX(0,N477*(1+EXP((LN(1+Assumptions!$C$60)-0.5*Assumptions!$C$61^2)+Assumptions!$C$61*((RAND()+RAND()+RAND()+RAND()+RAND()+RAND()+RAND()+RAND()+RAND()+RAND()+RAND()+RAND())-6))-1)+Liquidity_30Y!P13)</x:f>
        <x:v>2930711.4600760527</x:v>
      </x:c>
      <x:c r="P477" s="16" t="n">
        <x:f>MAX(0,O477*(1+EXP((LN(1+Assumptions!$C$60)-0.5*Assumptions!$C$61^2)+Assumptions!$C$61*((RAND()+RAND()+RAND()+RAND()+RAND()+RAND()+RAND()+RAND()+RAND()+RAND()+RAND()+RAND())-6))-1)+Liquidity_30Y!Q13)</x:f>
        <x:v>3184785.2936040596</x:v>
      </x:c>
      <x:c r="Q477" s="16" t="n">
        <x:f>MAX(0,P477*(1+EXP((LN(1+Assumptions!$C$60)-0.5*Assumptions!$C$61^2)+Assumptions!$C$61*((RAND()+RAND()+RAND()+RAND()+RAND()+RAND()+RAND()+RAND()+RAND()+RAND()+RAND()+RAND())-6))-1)+Liquidity_30Y!R13)</x:f>
        <x:v>3315745.8575785514</x:v>
      </x:c>
      <x:c r="R477" s="16" t="n">
        <x:f>MAX(0,Q477*(1+EXP((LN(1+Assumptions!$C$60)-0.5*Assumptions!$C$61^2)+Assumptions!$C$61*((RAND()+RAND()+RAND()+RAND()+RAND()+RAND()+RAND()+RAND()+RAND()+RAND()+RAND()+RAND())-6))-1)+Liquidity_30Y!S13)</x:f>
        <x:v>3592052.247438364</x:v>
      </x:c>
      <x:c r="S477" s="16" t="n">
        <x:f>MAX(0,R477*(1+EXP((LN(1+Assumptions!$C$60)-0.5*Assumptions!$C$61^2)+Assumptions!$C$61*((RAND()+RAND()+RAND()+RAND()+RAND()+RAND()+RAND()+RAND()+RAND()+RAND()+RAND()+RAND())-6))-1)+Liquidity_30Y!T13)</x:f>
        <x:v>4093735.768747141</x:v>
      </x:c>
      <x:c r="T477" s="16" t="n">
        <x:f>MAX(0,S477*(1+EXP((LN(1+Assumptions!$C$60)-0.5*Assumptions!$C$61^2)+Assumptions!$C$61*((RAND()+RAND()+RAND()+RAND()+RAND()+RAND()+RAND()+RAND()+RAND()+RAND()+RAND()+RAND())-6))-1)+Liquidity_30Y!U13)</x:f>
        <x:v>4001788.992871185</x:v>
      </x:c>
      <x:c r="U477" s="16" t="n">
        <x:f>MAX(0,T477*(1+EXP((LN(1+Assumptions!$C$60)-0.5*Assumptions!$C$61^2)+Assumptions!$C$61*((RAND()+RAND()+RAND()+RAND()+RAND()+RAND()+RAND()+RAND()+RAND()+RAND()+RAND()+RAND())-6))-1)+Liquidity_30Y!V13)</x:f>
        <x:v>6093445.292352736</x:v>
      </x:c>
      <x:c r="V477" s="16" t="n">
        <x:f>MAX(0,U477*(1+EXP((LN(1+Assumptions!$C$60)-0.5*Assumptions!$C$61^2)+Assumptions!$C$61*((RAND()+RAND()+RAND()+RAND()+RAND()+RAND()+RAND()+RAND()+RAND()+RAND()+RAND()+RAND())-6))-1)+Liquidity_30Y!W13)</x:f>
        <x:v>6434964.324725859</x:v>
      </x:c>
      <x:c r="W477" s="16" t="n">
        <x:f>MAX(0,V477*(1+EXP((LN(1+Assumptions!$C$60)-0.5*Assumptions!$C$61^2)+Assumptions!$C$61*((RAND()+RAND()+RAND()+RAND()+RAND()+RAND()+RAND()+RAND()+RAND()+RAND()+RAND()+RAND())-6))-1)+Liquidity_30Y!X13)</x:f>
        <x:v>9084110.595417762</x:v>
      </x:c>
      <x:c r="X477" s="16" t="n">
        <x:f>MAX(0,W477*(1+EXP((LN(1+Assumptions!$C$60)-0.5*Assumptions!$C$61^2)+Assumptions!$C$61*((RAND()+RAND()+RAND()+RAND()+RAND()+RAND()+RAND()+RAND()+RAND()+RAND()+RAND()+RAND())-6))-1)+Liquidity_30Y!Y13)</x:f>
        <x:v>9385384.599202236</x:v>
      </x:c>
      <x:c r="Y477" s="16" t="n">
        <x:f>MAX(0,X477*(1+EXP((LN(1+Assumptions!$C$60)-0.5*Assumptions!$C$61^2)+Assumptions!$C$61*((RAND()+RAND()+RAND()+RAND()+RAND()+RAND()+RAND()+RAND()+RAND()+RAND()+RAND()+RAND())-6))-1)+Liquidity_30Y!Z13)</x:f>
        <x:v>9552435.93781292</x:v>
      </x:c>
      <x:c r="Z477" s="16" t="n">
        <x:f>MAX(0,Y477*(1+EXP((LN(1+Assumptions!$C$60)-0.5*Assumptions!$C$61^2)+Assumptions!$C$61*((RAND()+RAND()+RAND()+RAND()+RAND()+RAND()+RAND()+RAND()+RAND()+RAND()+RAND()+RAND())-6))-1)+Liquidity_30Y!AA13)</x:f>
        <x:v>7622646.501786522</x:v>
      </x:c>
      <x:c r="AA477" s="16" t="n">
        <x:f>MAX(0,Z477*(1+EXP((LN(1+Assumptions!$C$60)-0.5*Assumptions!$C$61^2)+Assumptions!$C$61*((RAND()+RAND()+RAND()+RAND()+RAND()+RAND()+RAND()+RAND()+RAND()+RAND()+RAND()+RAND())-6))-1)+Liquidity_30Y!AB13)</x:f>
        <x:v>6752622.364665445</x:v>
      </x:c>
      <x:c r="AB477" s="16" t="n">
        <x:f>MAX(0,AA477*(1+EXP((LN(1+Assumptions!$C$60)-0.5*Assumptions!$C$61^2)+Assumptions!$C$61*((RAND()+RAND()+RAND()+RAND()+RAND()+RAND()+RAND()+RAND()+RAND()+RAND()+RAND()+RAND())-6))-1)+Liquidity_30Y!AC13)</x:f>
        <x:v>7398433.525561517</x:v>
      </x:c>
      <x:c r="AC477" s="16" t="n">
        <x:f>MAX(0,AB477*(1+EXP((LN(1+Assumptions!$C$60)-0.5*Assumptions!$C$61^2)+Assumptions!$C$61*((RAND()+RAND()+RAND()+RAND()+RAND()+RAND()+RAND()+RAND()+RAND()+RAND()+RAND()+RAND())-6))-1)+Liquidity_30Y!AD13)</x:f>
        <x:v>7147692.342301666</x:v>
      </x:c>
      <x:c r="AD477" s="16" t="n">
        <x:f>MAX(0,AC477*(1+EXP((LN(1+Assumptions!$C$60)-0.5*Assumptions!$C$61^2)+Assumptions!$C$61*((RAND()+RAND()+RAND()+RAND()+RAND()+RAND()+RAND()+RAND()+RAND()+RAND()+RAND()+RAND())-6))-1)+Liquidity_30Y!AE13)</x:f>
        <x:v>9110262.263535459</x:v>
      </x:c>
      <x:c r="AE477" s="16" t="n">
        <x:f>MAX(0,AD477*(1+EXP((LN(1+Assumptions!$C$60)-0.5*Assumptions!$C$61^2)+Assumptions!$C$61*((RAND()+RAND()+RAND()+RAND()+RAND()+RAND()+RAND()+RAND()+RAND()+RAND()+RAND()+RAND())-6))-1)+Liquidity_30Y!AF13)</x:f>
        <x:v>11210028.18316993</x:v>
      </x:c>
      <x:c r="AF477" s="16" t="n">
        <x:f>MAX(0,AE477*(1+EXP((LN(1+Assumptions!$C$60)-0.5*Assumptions!$C$61^2)+Assumptions!$C$61*((RAND()+RAND()+RAND()+RAND()+RAND()+RAND()+RAND()+RAND()+RAND()+RAND()+RAND()+RAND())-6))-1)+Liquidity_30Y!AG13)</x:f>
        <x:v>12768520.99235719</x:v>
      </x:c>
    </x:row>
    <x:row r="478">
      <x:c r="A478" s="39">
        <x:v>474</x:v>
      </x:c>
      <x:c r="B478" s="16" t="n">
        <x:f>Liquidity_30Y!C14</x:f>
        <x:v>1029031.25</x:v>
      </x:c>
      <x:c r="C478" s="16" t="n">
        <x:f>MAX(0,B478*(1+EXP((LN(1+Assumptions!$C$60)-0.5*Assumptions!$C$61^2)+Assumptions!$C$61*((RAND()+RAND()+RAND()+RAND()+RAND()+RAND()+RAND()+RAND()+RAND()+RAND()+RAND()+RAND())-6))-1)+Liquidity_30Y!D13)</x:f>
        <x:v>945257.5188634628</x:v>
      </x:c>
      <x:c r="D478" s="16" t="n">
        <x:f>MAX(0,C478*(1+EXP((LN(1+Assumptions!$C$60)-0.5*Assumptions!$C$61^2)+Assumptions!$C$61*((RAND()+RAND()+RAND()+RAND()+RAND()+RAND()+RAND()+RAND()+RAND()+RAND()+RAND()+RAND())-6))-1)+Liquidity_30Y!E13)</x:f>
        <x:v>857871.5848952259</x:v>
      </x:c>
      <x:c r="E478" s="16" t="n">
        <x:f>MAX(0,D478*(1+EXP((LN(1+Assumptions!$C$60)-0.5*Assumptions!$C$61^2)+Assumptions!$C$61*((RAND()+RAND()+RAND()+RAND()+RAND()+RAND()+RAND()+RAND()+RAND()+RAND()+RAND()+RAND())-6))-1)+Liquidity_30Y!F13)</x:f>
        <x:v>795291.8359205263</x:v>
      </x:c>
      <x:c r="F478" s="16" t="n">
        <x:f>MAX(0,E478*(1+EXP((LN(1+Assumptions!$C$60)-0.5*Assumptions!$C$61^2)+Assumptions!$C$61*((RAND()+RAND()+RAND()+RAND()+RAND()+RAND()+RAND()+RAND()+RAND()+RAND()+RAND()+RAND())-6))-1)+Liquidity_30Y!G13)</x:f>
        <x:v>752372.7543397214</x:v>
      </x:c>
      <x:c r="G478" s="16" t="n">
        <x:f>MAX(0,F478*(1+EXP((LN(1+Assumptions!$C$60)-0.5*Assumptions!$C$61^2)+Assumptions!$C$61*((RAND()+RAND()+RAND()+RAND()+RAND()+RAND()+RAND()+RAND()+RAND()+RAND()+RAND()+RAND())-6))-1)+Liquidity_30Y!H13)</x:f>
        <x:v>655629.9005648503</x:v>
      </x:c>
      <x:c r="H478" s="16" t="n">
        <x:f>MAX(0,G478*(1+EXP((LN(1+Assumptions!$C$60)-0.5*Assumptions!$C$61^2)+Assumptions!$C$61*((RAND()+RAND()+RAND()+RAND()+RAND()+RAND()+RAND()+RAND()+RAND()+RAND()+RAND()+RAND())-6))-1)+Liquidity_30Y!I13)</x:f>
        <x:v>599776.9050404195</x:v>
      </x:c>
      <x:c r="I478" s="16" t="n">
        <x:f>MAX(0,H478*(1+EXP((LN(1+Assumptions!$C$60)-0.5*Assumptions!$C$61^2)+Assumptions!$C$61*((RAND()+RAND()+RAND()+RAND()+RAND()+RAND()+RAND()+RAND()+RAND()+RAND()+RAND()+RAND())-6))-1)+Liquidity_30Y!J13)</x:f>
        <x:v>757982.7170382686</x:v>
      </x:c>
      <x:c r="J478" s="16" t="n">
        <x:f>MAX(0,I478*(1+EXP((LN(1+Assumptions!$C$60)-0.5*Assumptions!$C$61^2)+Assumptions!$C$61*((RAND()+RAND()+RAND()+RAND()+RAND()+RAND()+RAND()+RAND()+RAND()+RAND()+RAND()+RAND())-6))-1)+Liquidity_30Y!K13)</x:f>
        <x:v>969692.8981731762</x:v>
      </x:c>
      <x:c r="K478" s="16" t="n">
        <x:f>MAX(0,J478*(1+EXP((LN(1+Assumptions!$C$60)-0.5*Assumptions!$C$61^2)+Assumptions!$C$61*((RAND()+RAND()+RAND()+RAND()+RAND()+RAND()+RAND()+RAND()+RAND()+RAND()+RAND()+RAND())-6))-1)+Liquidity_30Y!L13)</x:f>
        <x:v>1011866.8135319895</x:v>
      </x:c>
      <x:c r="L478" s="16" t="n">
        <x:f>MAX(0,K478*(1+EXP((LN(1+Assumptions!$C$60)-0.5*Assumptions!$C$61^2)+Assumptions!$C$61*((RAND()+RAND()+RAND()+RAND()+RAND()+RAND()+RAND()+RAND()+RAND()+RAND()+RAND()+RAND())-6))-1)+Liquidity_30Y!M13)</x:f>
        <x:v>1153789.4472811772</x:v>
      </x:c>
      <x:c r="M478" s="16" t="n">
        <x:f>MAX(0,L478*(1+EXP((LN(1+Assumptions!$C$60)-0.5*Assumptions!$C$61^2)+Assumptions!$C$61*((RAND()+RAND()+RAND()+RAND()+RAND()+RAND()+RAND()+RAND()+RAND()+RAND()+RAND()+RAND())-6))-1)+Liquidity_30Y!N13)</x:f>
        <x:v>1166337.5775404635</x:v>
      </x:c>
      <x:c r="N478" s="16" t="n">
        <x:f>MAX(0,M478*(1+EXP((LN(1+Assumptions!$C$60)-0.5*Assumptions!$C$61^2)+Assumptions!$C$61*((RAND()+RAND()+RAND()+RAND()+RAND()+RAND()+RAND()+RAND()+RAND()+RAND()+RAND()+RAND())-6))-1)+Liquidity_30Y!O13)</x:f>
        <x:v>1434818.3628359851</x:v>
      </x:c>
      <x:c r="O478" s="16" t="n">
        <x:f>MAX(0,N478*(1+EXP((LN(1+Assumptions!$C$60)-0.5*Assumptions!$C$61^2)+Assumptions!$C$61*((RAND()+RAND()+RAND()+RAND()+RAND()+RAND()+RAND()+RAND()+RAND()+RAND()+RAND()+RAND())-6))-1)+Liquidity_30Y!P13)</x:f>
        <x:v>1237989.5207497422</x:v>
      </x:c>
      <x:c r="P478" s="16" t="n">
        <x:f>MAX(0,O478*(1+EXP((LN(1+Assumptions!$C$60)-0.5*Assumptions!$C$61^2)+Assumptions!$C$61*((RAND()+RAND()+RAND()+RAND()+RAND()+RAND()+RAND()+RAND()+RAND()+RAND()+RAND()+RAND())-6))-1)+Liquidity_30Y!Q13)</x:f>
        <x:v>1145689.9306170975</x:v>
      </x:c>
      <x:c r="Q478" s="16" t="n">
        <x:f>MAX(0,P478*(1+EXP((LN(1+Assumptions!$C$60)-0.5*Assumptions!$C$61^2)+Assumptions!$C$61*((RAND()+RAND()+RAND()+RAND()+RAND()+RAND()+RAND()+RAND()+RAND()+RAND()+RAND()+RAND())-6))-1)+Liquidity_30Y!R13)</x:f>
        <x:v>1308592.1847286331</x:v>
      </x:c>
      <x:c r="R478" s="16" t="n">
        <x:f>MAX(0,Q478*(1+EXP((LN(1+Assumptions!$C$60)-0.5*Assumptions!$C$61^2)+Assumptions!$C$61*((RAND()+RAND()+RAND()+RAND()+RAND()+RAND()+RAND()+RAND()+RAND()+RAND()+RAND()+RAND())-6))-1)+Liquidity_30Y!S13)</x:f>
        <x:v>1422544.8996387275</x:v>
      </x:c>
      <x:c r="S478" s="16" t="n">
        <x:f>MAX(0,R478*(1+EXP((LN(1+Assumptions!$C$60)-0.5*Assumptions!$C$61^2)+Assumptions!$C$61*((RAND()+RAND()+RAND()+RAND()+RAND()+RAND()+RAND()+RAND()+RAND()+RAND()+RAND()+RAND())-6))-1)+Liquidity_30Y!T13)</x:f>
        <x:v>1783211.8664198124</x:v>
      </x:c>
      <x:c r="T478" s="16" t="n">
        <x:f>MAX(0,S478*(1+EXP((LN(1+Assumptions!$C$60)-0.5*Assumptions!$C$61^2)+Assumptions!$C$61*((RAND()+RAND()+RAND()+RAND()+RAND()+RAND()+RAND()+RAND()+RAND()+RAND()+RAND()+RAND())-6))-1)+Liquidity_30Y!U13)</x:f>
        <x:v>2160423.765288752</x:v>
      </x:c>
      <x:c r="U478" s="16" t="n">
        <x:f>MAX(0,T478*(1+EXP((LN(1+Assumptions!$C$60)-0.5*Assumptions!$C$61^2)+Assumptions!$C$61*((RAND()+RAND()+RAND()+RAND()+RAND()+RAND()+RAND()+RAND()+RAND()+RAND()+RAND()+RAND())-6))-1)+Liquidity_30Y!V13)</x:f>
        <x:v>2754220.780396934</x:v>
      </x:c>
      <x:c r="V478" s="16" t="n">
        <x:f>MAX(0,U478*(1+EXP((LN(1+Assumptions!$C$60)-0.5*Assumptions!$C$61^2)+Assumptions!$C$61*((RAND()+RAND()+RAND()+RAND()+RAND()+RAND()+RAND()+RAND()+RAND()+RAND()+RAND()+RAND())-6))-1)+Liquidity_30Y!W13)</x:f>
        <x:v>3095792.3319153367</x:v>
      </x:c>
      <x:c r="W478" s="16" t="n">
        <x:f>MAX(0,V478*(1+EXP((LN(1+Assumptions!$C$60)-0.5*Assumptions!$C$61^2)+Assumptions!$C$61*((RAND()+RAND()+RAND()+RAND()+RAND()+RAND()+RAND()+RAND()+RAND()+RAND()+RAND()+RAND())-6))-1)+Liquidity_30Y!X13)</x:f>
        <x:v>3317758.8094469663</x:v>
      </x:c>
      <x:c r="X478" s="16" t="n">
        <x:f>MAX(0,W478*(1+EXP((LN(1+Assumptions!$C$60)-0.5*Assumptions!$C$61^2)+Assumptions!$C$61*((RAND()+RAND()+RAND()+RAND()+RAND()+RAND()+RAND()+RAND()+RAND()+RAND()+RAND()+RAND())-6))-1)+Liquidity_30Y!Y13)</x:f>
        <x:v>2501262.2409305917</x:v>
      </x:c>
      <x:c r="Y478" s="16" t="n">
        <x:f>MAX(0,X478*(1+EXP((LN(1+Assumptions!$C$60)-0.5*Assumptions!$C$61^2)+Assumptions!$C$61*((RAND()+RAND()+RAND()+RAND()+RAND()+RAND()+RAND()+RAND()+RAND()+RAND()+RAND()+RAND())-6))-1)+Liquidity_30Y!Z13)</x:f>
        <x:v>2505525.996387667</x:v>
      </x:c>
      <x:c r="Z478" s="16" t="n">
        <x:f>MAX(0,Y478*(1+EXP((LN(1+Assumptions!$C$60)-0.5*Assumptions!$C$61^2)+Assumptions!$C$61*((RAND()+RAND()+RAND()+RAND()+RAND()+RAND()+RAND()+RAND()+RAND()+RAND()+RAND()+RAND())-6))-1)+Liquidity_30Y!AA13)</x:f>
        <x:v>3011407.7914501</x:v>
      </x:c>
      <x:c r="AA478" s="16" t="n">
        <x:f>MAX(0,Z478*(1+EXP((LN(1+Assumptions!$C$60)-0.5*Assumptions!$C$61^2)+Assumptions!$C$61*((RAND()+RAND()+RAND()+RAND()+RAND()+RAND()+RAND()+RAND()+RAND()+RAND()+RAND()+RAND())-6))-1)+Liquidity_30Y!AB13)</x:f>
        <x:v>3138047.4238203494</x:v>
      </x:c>
      <x:c r="AB478" s="16" t="n">
        <x:f>MAX(0,AA478*(1+EXP((LN(1+Assumptions!$C$60)-0.5*Assumptions!$C$61^2)+Assumptions!$C$61*((RAND()+RAND()+RAND()+RAND()+RAND()+RAND()+RAND()+RAND()+RAND()+RAND()+RAND()+RAND())-6))-1)+Liquidity_30Y!AC13)</x:f>
        <x:v>3491957.114974982</x:v>
      </x:c>
      <x:c r="AC478" s="16" t="n">
        <x:f>MAX(0,AB478*(1+EXP((LN(1+Assumptions!$C$60)-0.5*Assumptions!$C$61^2)+Assumptions!$C$61*((RAND()+RAND()+RAND()+RAND()+RAND()+RAND()+RAND()+RAND()+RAND()+RAND()+RAND()+RAND())-6))-1)+Liquidity_30Y!AD13)</x:f>
        <x:v>4091398.890830639</x:v>
      </x:c>
      <x:c r="AD478" s="16" t="n">
        <x:f>MAX(0,AC478*(1+EXP((LN(1+Assumptions!$C$60)-0.5*Assumptions!$C$61^2)+Assumptions!$C$61*((RAND()+RAND()+RAND()+RAND()+RAND()+RAND()+RAND()+RAND()+RAND()+RAND()+RAND()+RAND())-6))-1)+Liquidity_30Y!AE13)</x:f>
        <x:v>4061825.171412247</x:v>
      </x:c>
      <x:c r="AE478" s="16" t="n">
        <x:f>MAX(0,AD478*(1+EXP((LN(1+Assumptions!$C$60)-0.5*Assumptions!$C$61^2)+Assumptions!$C$61*((RAND()+RAND()+RAND()+RAND()+RAND()+RAND()+RAND()+RAND()+RAND()+RAND()+RAND()+RAND())-6))-1)+Liquidity_30Y!AF13)</x:f>
        <x:v>4126795.331884147</x:v>
      </x:c>
      <x:c r="AF478" s="16" t="n">
        <x:f>MAX(0,AE478*(1+EXP((LN(1+Assumptions!$C$60)-0.5*Assumptions!$C$61^2)+Assumptions!$C$61*((RAND()+RAND()+RAND()+RAND()+RAND()+RAND()+RAND()+RAND()+RAND()+RAND()+RAND()+RAND())-6))-1)+Liquidity_30Y!AG13)</x:f>
        <x:v>3994512.686734219</x:v>
      </x:c>
    </x:row>
    <x:row r="479">
      <x:c r="A479" s="39">
        <x:v>475</x:v>
      </x:c>
      <x:c r="B479" s="16" t="n">
        <x:f>Liquidity_30Y!C14</x:f>
        <x:v>1029031.25</x:v>
      </x:c>
      <x:c r="C479" s="16" t="n">
        <x:f>MAX(0,B479*(1+EXP((LN(1+Assumptions!$C$60)-0.5*Assumptions!$C$61^2)+Assumptions!$C$61*((RAND()+RAND()+RAND()+RAND()+RAND()+RAND()+RAND()+RAND()+RAND()+RAND()+RAND()+RAND())-6))-1)+Liquidity_30Y!D13)</x:f>
        <x:v>1136988.1776794442</x:v>
      </x:c>
      <x:c r="D479" s="16" t="n">
        <x:f>MAX(0,C479*(1+EXP((LN(1+Assumptions!$C$60)-0.5*Assumptions!$C$61^2)+Assumptions!$C$61*((RAND()+RAND()+RAND()+RAND()+RAND()+RAND()+RAND()+RAND()+RAND()+RAND()+RAND()+RAND())-6))-1)+Liquidity_30Y!E13)</x:f>
        <x:v>1294362.4667608668</x:v>
      </x:c>
      <x:c r="E479" s="16" t="n">
        <x:f>MAX(0,D479*(1+EXP((LN(1+Assumptions!$C$60)-0.5*Assumptions!$C$61^2)+Assumptions!$C$61*((RAND()+RAND()+RAND()+RAND()+RAND()+RAND()+RAND()+RAND()+RAND()+RAND()+RAND()+RAND())-6))-1)+Liquidity_30Y!F13)</x:f>
        <x:v>1127352.4631186933</x:v>
      </x:c>
      <x:c r="F479" s="16" t="n">
        <x:f>MAX(0,E479*(1+EXP((LN(1+Assumptions!$C$60)-0.5*Assumptions!$C$61^2)+Assumptions!$C$61*((RAND()+RAND()+RAND()+RAND()+RAND()+RAND()+RAND()+RAND()+RAND()+RAND()+RAND()+RAND())-6))-1)+Liquidity_30Y!G13)</x:f>
        <x:v>867453.0766030692</x:v>
      </x:c>
      <x:c r="G479" s="16" t="n">
        <x:f>MAX(0,F479*(1+EXP((LN(1+Assumptions!$C$60)-0.5*Assumptions!$C$61^2)+Assumptions!$C$61*((RAND()+RAND()+RAND()+RAND()+RAND()+RAND()+RAND()+RAND()+RAND()+RAND()+RAND()+RAND())-6))-1)+Liquidity_30Y!H13)</x:f>
        <x:v>950704.7931624743</x:v>
      </x:c>
      <x:c r="H479" s="16" t="n">
        <x:f>MAX(0,G479*(1+EXP((LN(1+Assumptions!$C$60)-0.5*Assumptions!$C$61^2)+Assumptions!$C$61*((RAND()+RAND()+RAND()+RAND()+RAND()+RAND()+RAND()+RAND()+RAND()+RAND()+RAND()+RAND())-6))-1)+Liquidity_30Y!I13)</x:f>
        <x:v>1018017.520021556</x:v>
      </x:c>
      <x:c r="I479" s="16" t="n">
        <x:f>MAX(0,H479*(1+EXP((LN(1+Assumptions!$C$60)-0.5*Assumptions!$C$61^2)+Assumptions!$C$61*((RAND()+RAND()+RAND()+RAND()+RAND()+RAND()+RAND()+RAND()+RAND()+RAND()+RAND()+RAND())-6))-1)+Liquidity_30Y!J13)</x:f>
        <x:v>1140968.1545674487</x:v>
      </x:c>
      <x:c r="J479" s="16" t="n">
        <x:f>MAX(0,I479*(1+EXP((LN(1+Assumptions!$C$60)-0.5*Assumptions!$C$61^2)+Assumptions!$C$61*((RAND()+RAND()+RAND()+RAND()+RAND()+RAND()+RAND()+RAND()+RAND()+RAND()+RAND()+RAND())-6))-1)+Liquidity_30Y!K13)</x:f>
        <x:v>1256946.425086677</x:v>
      </x:c>
      <x:c r="K479" s="16" t="n">
        <x:f>MAX(0,J479*(1+EXP((LN(1+Assumptions!$C$60)-0.5*Assumptions!$C$61^2)+Assumptions!$C$61*((RAND()+RAND()+RAND()+RAND()+RAND()+RAND()+RAND()+RAND()+RAND()+RAND()+RAND()+RAND())-6))-1)+Liquidity_30Y!L13)</x:f>
        <x:v>979259.9098637301</x:v>
      </x:c>
      <x:c r="L479" s="16" t="n">
        <x:f>MAX(0,K479*(1+EXP((LN(1+Assumptions!$C$60)-0.5*Assumptions!$C$61^2)+Assumptions!$C$61*((RAND()+RAND()+RAND()+RAND()+RAND()+RAND()+RAND()+RAND()+RAND()+RAND()+RAND()+RAND())-6))-1)+Liquidity_30Y!M13)</x:f>
        <x:v>1034413.1308637499</x:v>
      </x:c>
      <x:c r="M479" s="16" t="n">
        <x:f>MAX(0,L479*(1+EXP((LN(1+Assumptions!$C$60)-0.5*Assumptions!$C$61^2)+Assumptions!$C$61*((RAND()+RAND()+RAND()+RAND()+RAND()+RAND()+RAND()+RAND()+RAND()+RAND()+RAND()+RAND())-6))-1)+Liquidity_30Y!N13)</x:f>
        <x:v>947376.5885334525</x:v>
      </x:c>
      <x:c r="N479" s="16" t="n">
        <x:f>MAX(0,M479*(1+EXP((LN(1+Assumptions!$C$60)-0.5*Assumptions!$C$61^2)+Assumptions!$C$61*((RAND()+RAND()+RAND()+RAND()+RAND()+RAND()+RAND()+RAND()+RAND()+RAND()+RAND()+RAND())-6))-1)+Liquidity_30Y!O13)</x:f>
        <x:v>859875.9261926736</x:v>
      </x:c>
      <x:c r="O479" s="16" t="n">
        <x:f>MAX(0,N479*(1+EXP((LN(1+Assumptions!$C$60)-0.5*Assumptions!$C$61^2)+Assumptions!$C$61*((RAND()+RAND()+RAND()+RAND()+RAND()+RAND()+RAND()+RAND()+RAND()+RAND()+RAND()+RAND())-6))-1)+Liquidity_30Y!P13)</x:f>
        <x:v>823320.2993135939</x:v>
      </x:c>
      <x:c r="P479" s="16" t="n">
        <x:f>MAX(0,O479*(1+EXP((LN(1+Assumptions!$C$60)-0.5*Assumptions!$C$61^2)+Assumptions!$C$61*((RAND()+RAND()+RAND()+RAND()+RAND()+RAND()+RAND()+RAND()+RAND()+RAND()+RAND()+RAND())-6))-1)+Liquidity_30Y!Q13)</x:f>
        <x:v>791212.2021461881</x:v>
      </x:c>
      <x:c r="Q479" s="16" t="n">
        <x:f>MAX(0,P479*(1+EXP((LN(1+Assumptions!$C$60)-0.5*Assumptions!$C$61^2)+Assumptions!$C$61*((RAND()+RAND()+RAND()+RAND()+RAND()+RAND()+RAND()+RAND()+RAND()+RAND()+RAND()+RAND())-6))-1)+Liquidity_30Y!R13)</x:f>
        <x:v>892840.0637140074</x:v>
      </x:c>
      <x:c r="R479" s="16" t="n">
        <x:f>MAX(0,Q479*(1+EXP((LN(1+Assumptions!$C$60)-0.5*Assumptions!$C$61^2)+Assumptions!$C$61*((RAND()+RAND()+RAND()+RAND()+RAND()+RAND()+RAND()+RAND()+RAND()+RAND()+RAND()+RAND())-6))-1)+Liquidity_30Y!S13)</x:f>
        <x:v>796386.9927569488</x:v>
      </x:c>
      <x:c r="S479" s="16" t="n">
        <x:f>MAX(0,R479*(1+EXP((LN(1+Assumptions!$C$60)-0.5*Assumptions!$C$61^2)+Assumptions!$C$61*((RAND()+RAND()+RAND()+RAND()+RAND()+RAND()+RAND()+RAND()+RAND()+RAND()+RAND()+RAND())-6))-1)+Liquidity_30Y!T13)</x:f>
        <x:v>908608.1840149458</x:v>
      </x:c>
      <x:c r="T479" s="16" t="n">
        <x:f>MAX(0,S479*(1+EXP((LN(1+Assumptions!$C$60)-0.5*Assumptions!$C$61^2)+Assumptions!$C$61*((RAND()+RAND()+RAND()+RAND()+RAND()+RAND()+RAND()+RAND()+RAND()+RAND()+RAND()+RAND())-6))-1)+Liquidity_30Y!U13)</x:f>
        <x:v>789478.2444381487</x:v>
      </x:c>
      <x:c r="U479" s="16" t="n">
        <x:f>MAX(0,T479*(1+EXP((LN(1+Assumptions!$C$60)-0.5*Assumptions!$C$61^2)+Assumptions!$C$61*((RAND()+RAND()+RAND()+RAND()+RAND()+RAND()+RAND()+RAND()+RAND()+RAND()+RAND()+RAND())-6))-1)+Liquidity_30Y!V13)</x:f>
        <x:v>911148.851816941</x:v>
      </x:c>
      <x:c r="V479" s="16" t="n">
        <x:f>MAX(0,U479*(1+EXP((LN(1+Assumptions!$C$60)-0.5*Assumptions!$C$61^2)+Assumptions!$C$61*((RAND()+RAND()+RAND()+RAND()+RAND()+RAND()+RAND()+RAND()+RAND()+RAND()+RAND()+RAND())-6))-1)+Liquidity_30Y!W13)</x:f>
        <x:v>877108.084379703</x:v>
      </x:c>
      <x:c r="W479" s="16" t="n">
        <x:f>MAX(0,V479*(1+EXP((LN(1+Assumptions!$C$60)-0.5*Assumptions!$C$61^2)+Assumptions!$C$61*((RAND()+RAND()+RAND()+RAND()+RAND()+RAND()+RAND()+RAND()+RAND()+RAND()+RAND()+RAND())-6))-1)+Liquidity_30Y!X13)</x:f>
        <x:v>1146914.5042157944</x:v>
      </x:c>
      <x:c r="X479" s="16" t="n">
        <x:f>MAX(0,W479*(1+EXP((LN(1+Assumptions!$C$60)-0.5*Assumptions!$C$61^2)+Assumptions!$C$61*((RAND()+RAND()+RAND()+RAND()+RAND()+RAND()+RAND()+RAND()+RAND()+RAND()+RAND()+RAND())-6))-1)+Liquidity_30Y!Y13)</x:f>
        <x:v>1370540.3789151576</x:v>
      </x:c>
      <x:c r="Y479" s="16" t="n">
        <x:f>MAX(0,X479*(1+EXP((LN(1+Assumptions!$C$60)-0.5*Assumptions!$C$61^2)+Assumptions!$C$61*((RAND()+RAND()+RAND()+RAND()+RAND()+RAND()+RAND()+RAND()+RAND()+RAND()+RAND()+RAND())-6))-1)+Liquidity_30Y!Z13)</x:f>
        <x:v>1476403.8569356464</x:v>
      </x:c>
      <x:c r="Z479" s="16" t="n">
        <x:f>MAX(0,Y479*(1+EXP((LN(1+Assumptions!$C$60)-0.5*Assumptions!$C$61^2)+Assumptions!$C$61*((RAND()+RAND()+RAND()+RAND()+RAND()+RAND()+RAND()+RAND()+RAND()+RAND()+RAND()+RAND())-6))-1)+Liquidity_30Y!AA13)</x:f>
        <x:v>1598092.481476971</x:v>
      </x:c>
      <x:c r="AA479" s="16" t="n">
        <x:f>MAX(0,Z479*(1+EXP((LN(1+Assumptions!$C$60)-0.5*Assumptions!$C$61^2)+Assumptions!$C$61*((RAND()+RAND()+RAND()+RAND()+RAND()+RAND()+RAND()+RAND()+RAND()+RAND()+RAND()+RAND())-6))-1)+Liquidity_30Y!AB13)</x:f>
        <x:v>1382523.4425434517</x:v>
      </x:c>
      <x:c r="AB479" s="16" t="n">
        <x:f>MAX(0,AA479*(1+EXP((LN(1+Assumptions!$C$60)-0.5*Assumptions!$C$61^2)+Assumptions!$C$61*((RAND()+RAND()+RAND()+RAND()+RAND()+RAND()+RAND()+RAND()+RAND()+RAND()+RAND()+RAND())-6))-1)+Liquidity_30Y!AC13)</x:f>
        <x:v>1322564.2928347215</x:v>
      </x:c>
      <x:c r="AC479" s="16" t="n">
        <x:f>MAX(0,AB479*(1+EXP((LN(1+Assumptions!$C$60)-0.5*Assumptions!$C$61^2)+Assumptions!$C$61*((RAND()+RAND()+RAND()+RAND()+RAND()+RAND()+RAND()+RAND()+RAND()+RAND()+RAND()+RAND())-6))-1)+Liquidity_30Y!AD13)</x:f>
        <x:v>1619087.013225757</x:v>
      </x:c>
      <x:c r="AD479" s="16" t="n">
        <x:f>MAX(0,AC479*(1+EXP((LN(1+Assumptions!$C$60)-0.5*Assumptions!$C$61^2)+Assumptions!$C$61*((RAND()+RAND()+RAND()+RAND()+RAND()+RAND()+RAND()+RAND()+RAND()+RAND()+RAND()+RAND())-6))-1)+Liquidity_30Y!AE13)</x:f>
        <x:v>1723718.7092255019</x:v>
      </x:c>
      <x:c r="AE479" s="16" t="n">
        <x:f>MAX(0,AD479*(1+EXP((LN(1+Assumptions!$C$60)-0.5*Assumptions!$C$61^2)+Assumptions!$C$61*((RAND()+RAND()+RAND()+RAND()+RAND()+RAND()+RAND()+RAND()+RAND()+RAND()+RAND()+RAND())-6))-1)+Liquidity_30Y!AF13)</x:f>
        <x:v>1664891.6228522873</x:v>
      </x:c>
      <x:c r="AF479" s="16" t="n">
        <x:f>MAX(0,AE479*(1+EXP((LN(1+Assumptions!$C$60)-0.5*Assumptions!$C$61^2)+Assumptions!$C$61*((RAND()+RAND()+RAND()+RAND()+RAND()+RAND()+RAND()+RAND()+RAND()+RAND()+RAND()+RAND())-6))-1)+Liquidity_30Y!AG13)</x:f>
        <x:v>1306717.4082431255</x:v>
      </x:c>
    </x:row>
    <x:row r="480">
      <x:c r="A480" s="39">
        <x:v>476</x:v>
      </x:c>
      <x:c r="B480" s="16" t="n">
        <x:f>Liquidity_30Y!C14</x:f>
        <x:v>1029031.25</x:v>
      </x:c>
      <x:c r="C480" s="16" t="n">
        <x:f>MAX(0,B480*(1+EXP((LN(1+Assumptions!$C$60)-0.5*Assumptions!$C$61^2)+Assumptions!$C$61*((RAND()+RAND()+RAND()+RAND()+RAND()+RAND()+RAND()+RAND()+RAND()+RAND()+RAND()+RAND())-6))-1)+Liquidity_30Y!D13)</x:f>
        <x:v>1065691.7443664498</x:v>
      </x:c>
      <x:c r="D480" s="16" t="n">
        <x:f>MAX(0,C480*(1+EXP((LN(1+Assumptions!$C$60)-0.5*Assumptions!$C$61^2)+Assumptions!$C$61*((RAND()+RAND()+RAND()+RAND()+RAND()+RAND()+RAND()+RAND()+RAND()+RAND()+RAND()+RAND())-6))-1)+Liquidity_30Y!E13)</x:f>
        <x:v>1603626.2397938685</x:v>
      </x:c>
      <x:c r="E480" s="16" t="n">
        <x:f>MAX(0,D480*(1+EXP((LN(1+Assumptions!$C$60)-0.5*Assumptions!$C$61^2)+Assumptions!$C$61*((RAND()+RAND()+RAND()+RAND()+RAND()+RAND()+RAND()+RAND()+RAND()+RAND()+RAND()+RAND())-6))-1)+Liquidity_30Y!F13)</x:f>
        <x:v>2025710.5025707309</x:v>
      </x:c>
      <x:c r="F480" s="16" t="n">
        <x:f>MAX(0,E480*(1+EXP((LN(1+Assumptions!$C$60)-0.5*Assumptions!$C$61^2)+Assumptions!$C$61*((RAND()+RAND()+RAND()+RAND()+RAND()+RAND()+RAND()+RAND()+RAND()+RAND()+RAND()+RAND())-6))-1)+Liquidity_30Y!G13)</x:f>
        <x:v>2528018.083687458</x:v>
      </x:c>
      <x:c r="G480" s="16" t="n">
        <x:f>MAX(0,F480*(1+EXP((LN(1+Assumptions!$C$60)-0.5*Assumptions!$C$61^2)+Assumptions!$C$61*((RAND()+RAND()+RAND()+RAND()+RAND()+RAND()+RAND()+RAND()+RAND()+RAND()+RAND()+RAND())-6))-1)+Liquidity_30Y!H13)</x:f>
        <x:v>3004066.011829951</x:v>
      </x:c>
      <x:c r="H480" s="16" t="n">
        <x:f>MAX(0,G480*(1+EXP((LN(1+Assumptions!$C$60)-0.5*Assumptions!$C$61^2)+Assumptions!$C$61*((RAND()+RAND()+RAND()+RAND()+RAND()+RAND()+RAND()+RAND()+RAND()+RAND()+RAND()+RAND())-6))-1)+Liquidity_30Y!I13)</x:f>
        <x:v>2555163.7873899094</x:v>
      </x:c>
      <x:c r="I480" s="16" t="n">
        <x:f>MAX(0,H480*(1+EXP((LN(1+Assumptions!$C$60)-0.5*Assumptions!$C$61^2)+Assumptions!$C$61*((RAND()+RAND()+RAND()+RAND()+RAND()+RAND()+RAND()+RAND()+RAND()+RAND()+RAND()+RAND())-6))-1)+Liquidity_30Y!J13)</x:f>
        <x:v>2537731.941351452</x:v>
      </x:c>
      <x:c r="J480" s="16" t="n">
        <x:f>MAX(0,I480*(1+EXP((LN(1+Assumptions!$C$60)-0.5*Assumptions!$C$61^2)+Assumptions!$C$61*((RAND()+RAND()+RAND()+RAND()+RAND()+RAND()+RAND()+RAND()+RAND()+RAND()+RAND()+RAND())-6))-1)+Liquidity_30Y!K13)</x:f>
        <x:v>2200594.8867318695</x:v>
      </x:c>
      <x:c r="K480" s="16" t="n">
        <x:f>MAX(0,J480*(1+EXP((LN(1+Assumptions!$C$60)-0.5*Assumptions!$C$61^2)+Assumptions!$C$61*((RAND()+RAND()+RAND()+RAND()+RAND()+RAND()+RAND()+RAND()+RAND()+RAND()+RAND()+RAND())-6))-1)+Liquidity_30Y!L13)</x:f>
        <x:v>2412218.278384409</x:v>
      </x:c>
      <x:c r="L480" s="16" t="n">
        <x:f>MAX(0,K480*(1+EXP((LN(1+Assumptions!$C$60)-0.5*Assumptions!$C$61^2)+Assumptions!$C$61*((RAND()+RAND()+RAND()+RAND()+RAND()+RAND()+RAND()+RAND()+RAND()+RAND()+RAND()+RAND())-6))-1)+Liquidity_30Y!M13)</x:f>
        <x:v>2836196.7231317693</x:v>
      </x:c>
      <x:c r="M480" s="16" t="n">
        <x:f>MAX(0,L480*(1+EXP((LN(1+Assumptions!$C$60)-0.5*Assumptions!$C$61^2)+Assumptions!$C$61*((RAND()+RAND()+RAND()+RAND()+RAND()+RAND()+RAND()+RAND()+RAND()+RAND()+RAND()+RAND())-6))-1)+Liquidity_30Y!N13)</x:f>
        <x:v>2816006.2909298046</x:v>
      </x:c>
      <x:c r="N480" s="16" t="n">
        <x:f>MAX(0,M480*(1+EXP((LN(1+Assumptions!$C$60)-0.5*Assumptions!$C$61^2)+Assumptions!$C$61*((RAND()+RAND()+RAND()+RAND()+RAND()+RAND()+RAND()+RAND()+RAND()+RAND()+RAND()+RAND())-6))-1)+Liquidity_30Y!O13)</x:f>
        <x:v>3527810.252252666</x:v>
      </x:c>
      <x:c r="O480" s="16" t="n">
        <x:f>MAX(0,N480*(1+EXP((LN(1+Assumptions!$C$60)-0.5*Assumptions!$C$61^2)+Assumptions!$C$61*((RAND()+RAND()+RAND()+RAND()+RAND()+RAND()+RAND()+RAND()+RAND()+RAND()+RAND()+RAND())-6))-1)+Liquidity_30Y!P13)</x:f>
        <x:v>3313569.623734184</x:v>
      </x:c>
      <x:c r="P480" s="16" t="n">
        <x:f>MAX(0,O480*(1+EXP((LN(1+Assumptions!$C$60)-0.5*Assumptions!$C$61^2)+Assumptions!$C$61*((RAND()+RAND()+RAND()+RAND()+RAND()+RAND()+RAND()+RAND()+RAND()+RAND()+RAND()+RAND())-6))-1)+Liquidity_30Y!Q13)</x:f>
        <x:v>3910391.8788602757</x:v>
      </x:c>
      <x:c r="Q480" s="16" t="n">
        <x:f>MAX(0,P480*(1+EXP((LN(1+Assumptions!$C$60)-0.5*Assumptions!$C$61^2)+Assumptions!$C$61*((RAND()+RAND()+RAND()+RAND()+RAND()+RAND()+RAND()+RAND()+RAND()+RAND()+RAND()+RAND())-6))-1)+Liquidity_30Y!R13)</x:f>
        <x:v>4577227.578420617</x:v>
      </x:c>
      <x:c r="R480" s="16" t="n">
        <x:f>MAX(0,Q480*(1+EXP((LN(1+Assumptions!$C$60)-0.5*Assumptions!$C$61^2)+Assumptions!$C$61*((RAND()+RAND()+RAND()+RAND()+RAND()+RAND()+RAND()+RAND()+RAND()+RAND()+RAND()+RAND())-6))-1)+Liquidity_30Y!S13)</x:f>
        <x:v>5259369.362438225</x:v>
      </x:c>
      <x:c r="S480" s="16" t="n">
        <x:f>MAX(0,R480*(1+EXP((LN(1+Assumptions!$C$60)-0.5*Assumptions!$C$61^2)+Assumptions!$C$61*((RAND()+RAND()+RAND()+RAND()+RAND()+RAND()+RAND()+RAND()+RAND()+RAND()+RAND()+RAND())-6))-1)+Liquidity_30Y!T13)</x:f>
        <x:v>4516857.403351069</x:v>
      </x:c>
      <x:c r="T480" s="16" t="n">
        <x:f>MAX(0,S480*(1+EXP((LN(1+Assumptions!$C$60)-0.5*Assumptions!$C$61^2)+Assumptions!$C$61*((RAND()+RAND()+RAND()+RAND()+RAND()+RAND()+RAND()+RAND()+RAND()+RAND()+RAND()+RAND())-6))-1)+Liquidity_30Y!U13)</x:f>
        <x:v>5700345.251849626</x:v>
      </x:c>
      <x:c r="U480" s="16" t="n">
        <x:f>MAX(0,T480*(1+EXP((LN(1+Assumptions!$C$60)-0.5*Assumptions!$C$61^2)+Assumptions!$C$61*((RAND()+RAND()+RAND()+RAND()+RAND()+RAND()+RAND()+RAND()+RAND()+RAND()+RAND()+RAND())-6))-1)+Liquidity_30Y!V13)</x:f>
        <x:v>6144148.657619662</x:v>
      </x:c>
      <x:c r="V480" s="16" t="n">
        <x:f>MAX(0,U480*(1+EXP((LN(1+Assumptions!$C$60)-0.5*Assumptions!$C$61^2)+Assumptions!$C$61*((RAND()+RAND()+RAND()+RAND()+RAND()+RAND()+RAND()+RAND()+RAND()+RAND()+RAND()+RAND())-6))-1)+Liquidity_30Y!W13)</x:f>
        <x:v>5612975.898663418</x:v>
      </x:c>
      <x:c r="W480" s="16" t="n">
        <x:f>MAX(0,V480*(1+EXP((LN(1+Assumptions!$C$60)-0.5*Assumptions!$C$61^2)+Assumptions!$C$61*((RAND()+RAND()+RAND()+RAND()+RAND()+RAND()+RAND()+RAND()+RAND()+RAND()+RAND()+RAND())-6))-1)+Liquidity_30Y!X13)</x:f>
        <x:v>5979898.892482601</x:v>
      </x:c>
      <x:c r="X480" s="16" t="n">
        <x:f>MAX(0,W480*(1+EXP((LN(1+Assumptions!$C$60)-0.5*Assumptions!$C$61^2)+Assumptions!$C$61*((RAND()+RAND()+RAND()+RAND()+RAND()+RAND()+RAND()+RAND()+RAND()+RAND()+RAND()+RAND())-6))-1)+Liquidity_30Y!Y13)</x:f>
        <x:v>6275962.280867965</x:v>
      </x:c>
      <x:c r="Y480" s="16" t="n">
        <x:f>MAX(0,X480*(1+EXP((LN(1+Assumptions!$C$60)-0.5*Assumptions!$C$61^2)+Assumptions!$C$61*((RAND()+RAND()+RAND()+RAND()+RAND()+RAND()+RAND()+RAND()+RAND()+RAND()+RAND()+RAND())-6))-1)+Liquidity_30Y!Z13)</x:f>
        <x:v>6830804.804845687</x:v>
      </x:c>
      <x:c r="Z480" s="16" t="n">
        <x:f>MAX(0,Y480*(1+EXP((LN(1+Assumptions!$C$60)-0.5*Assumptions!$C$61^2)+Assumptions!$C$61*((RAND()+RAND()+RAND()+RAND()+RAND()+RAND()+RAND()+RAND()+RAND()+RAND()+RAND()+RAND())-6))-1)+Liquidity_30Y!AA13)</x:f>
        <x:v>7523256.781398806</x:v>
      </x:c>
      <x:c r="AA480" s="16" t="n">
        <x:f>MAX(0,Z480*(1+EXP((LN(1+Assumptions!$C$60)-0.5*Assumptions!$C$61^2)+Assumptions!$C$61*((RAND()+RAND()+RAND()+RAND()+RAND()+RAND()+RAND()+RAND()+RAND()+RAND()+RAND()+RAND())-6))-1)+Liquidity_30Y!AB13)</x:f>
        <x:v>7530383.3799301265</x:v>
      </x:c>
      <x:c r="AB480" s="16" t="n">
        <x:f>MAX(0,AA480*(1+EXP((LN(1+Assumptions!$C$60)-0.5*Assumptions!$C$61^2)+Assumptions!$C$61*((RAND()+RAND()+RAND()+RAND()+RAND()+RAND()+RAND()+RAND()+RAND()+RAND()+RAND()+RAND())-6))-1)+Liquidity_30Y!AC13)</x:f>
        <x:v>7077333.106396293</x:v>
      </x:c>
      <x:c r="AC480" s="16" t="n">
        <x:f>MAX(0,AB480*(1+EXP((LN(1+Assumptions!$C$60)-0.5*Assumptions!$C$61^2)+Assumptions!$C$61*((RAND()+RAND()+RAND()+RAND()+RAND()+RAND()+RAND()+RAND()+RAND()+RAND()+RAND()+RAND())-6))-1)+Liquidity_30Y!AD13)</x:f>
        <x:v>6874172.811639833</x:v>
      </x:c>
      <x:c r="AD480" s="16" t="n">
        <x:f>MAX(0,AC480*(1+EXP((LN(1+Assumptions!$C$60)-0.5*Assumptions!$C$61^2)+Assumptions!$C$61*((RAND()+RAND()+RAND()+RAND()+RAND()+RAND()+RAND()+RAND()+RAND()+RAND()+RAND()+RAND())-6))-1)+Liquidity_30Y!AE13)</x:f>
        <x:v>6537404.024054699</x:v>
      </x:c>
      <x:c r="AE480" s="16" t="n">
        <x:f>MAX(0,AD480*(1+EXP((LN(1+Assumptions!$C$60)-0.5*Assumptions!$C$61^2)+Assumptions!$C$61*((RAND()+RAND()+RAND()+RAND()+RAND()+RAND()+RAND()+RAND()+RAND()+RAND()+RAND()+RAND())-6))-1)+Liquidity_30Y!AF13)</x:f>
        <x:v>7021336.357224241</x:v>
      </x:c>
      <x:c r="AF480" s="16" t="n">
        <x:f>MAX(0,AE480*(1+EXP((LN(1+Assumptions!$C$60)-0.5*Assumptions!$C$61^2)+Assumptions!$C$61*((RAND()+RAND()+RAND()+RAND()+RAND()+RAND()+RAND()+RAND()+RAND()+RAND()+RAND()+RAND())-6))-1)+Liquidity_30Y!AG13)</x:f>
        <x:v>6163868.138164555</x:v>
      </x:c>
    </x:row>
    <x:row r="481">
      <x:c r="A481" s="39">
        <x:v>477</x:v>
      </x:c>
      <x:c r="B481" s="16" t="n">
        <x:f>Liquidity_30Y!C14</x:f>
        <x:v>1029031.25</x:v>
      </x:c>
      <x:c r="C481" s="16" t="n">
        <x:f>MAX(0,B481*(1+EXP((LN(1+Assumptions!$C$60)-0.5*Assumptions!$C$61^2)+Assumptions!$C$61*((RAND()+RAND()+RAND()+RAND()+RAND()+RAND()+RAND()+RAND()+RAND()+RAND()+RAND()+RAND())-6))-1)+Liquidity_30Y!D13)</x:f>
        <x:v>1194262.6112011261</x:v>
      </x:c>
      <x:c r="D481" s="16" t="n">
        <x:f>MAX(0,C481*(1+EXP((LN(1+Assumptions!$C$60)-0.5*Assumptions!$C$61^2)+Assumptions!$C$61*((RAND()+RAND()+RAND()+RAND()+RAND()+RAND()+RAND()+RAND()+RAND()+RAND()+RAND()+RAND())-6))-1)+Liquidity_30Y!E13)</x:f>
        <x:v>1184632.8125262277</x:v>
      </x:c>
      <x:c r="E481" s="16" t="n">
        <x:f>MAX(0,D481*(1+EXP((LN(1+Assumptions!$C$60)-0.5*Assumptions!$C$61^2)+Assumptions!$C$61*((RAND()+RAND()+RAND()+RAND()+RAND()+RAND()+RAND()+RAND()+RAND()+RAND()+RAND()+RAND())-6))-1)+Liquidity_30Y!F13)</x:f>
        <x:v>1188879.1374755367</x:v>
      </x:c>
      <x:c r="F481" s="16" t="n">
        <x:f>MAX(0,E481*(1+EXP((LN(1+Assumptions!$C$60)-0.5*Assumptions!$C$61^2)+Assumptions!$C$61*((RAND()+RAND()+RAND()+RAND()+RAND()+RAND()+RAND()+RAND()+RAND()+RAND()+RAND()+RAND())-6))-1)+Liquidity_30Y!G13)</x:f>
        <x:v>1186752.98903914</x:v>
      </x:c>
      <x:c r="G481" s="16" t="n">
        <x:f>MAX(0,F481*(1+EXP((LN(1+Assumptions!$C$60)-0.5*Assumptions!$C$61^2)+Assumptions!$C$61*((RAND()+RAND()+RAND()+RAND()+RAND()+RAND()+RAND()+RAND()+RAND()+RAND()+RAND()+RAND())-6))-1)+Liquidity_30Y!H13)</x:f>
        <x:v>971512.3508697747</x:v>
      </x:c>
      <x:c r="H481" s="16" t="n">
        <x:f>MAX(0,G481*(1+EXP((LN(1+Assumptions!$C$60)-0.5*Assumptions!$C$61^2)+Assumptions!$C$61*((RAND()+RAND()+RAND()+RAND()+RAND()+RAND()+RAND()+RAND()+RAND()+RAND()+RAND()+RAND())-6))-1)+Liquidity_30Y!I13)</x:f>
        <x:v>990367.6237218973</x:v>
      </x:c>
      <x:c r="I481" s="16" t="n">
        <x:f>MAX(0,H481*(1+EXP((LN(1+Assumptions!$C$60)-0.5*Assumptions!$C$61^2)+Assumptions!$C$61*((RAND()+RAND()+RAND()+RAND()+RAND()+RAND()+RAND()+RAND()+RAND()+RAND()+RAND()+RAND())-6))-1)+Liquidity_30Y!J13)</x:f>
        <x:v>821341.0492016886</x:v>
      </x:c>
      <x:c r="J481" s="16" t="n">
        <x:f>MAX(0,I481*(1+EXP((LN(1+Assumptions!$C$60)-0.5*Assumptions!$C$61^2)+Assumptions!$C$61*((RAND()+RAND()+RAND()+RAND()+RAND()+RAND()+RAND()+RAND()+RAND()+RAND()+RAND()+RAND())-6))-1)+Liquidity_30Y!K13)</x:f>
        <x:v>721528.4833871324</x:v>
      </x:c>
      <x:c r="K481" s="16" t="n">
        <x:f>MAX(0,J481*(1+EXP((LN(1+Assumptions!$C$60)-0.5*Assumptions!$C$61^2)+Assumptions!$C$61*((RAND()+RAND()+RAND()+RAND()+RAND()+RAND()+RAND()+RAND()+RAND()+RAND()+RAND()+RAND())-6))-1)+Liquidity_30Y!L13)</x:f>
        <x:v>858974.1247651931</x:v>
      </x:c>
      <x:c r="L481" s="16" t="n">
        <x:f>MAX(0,K481*(1+EXP((LN(1+Assumptions!$C$60)-0.5*Assumptions!$C$61^2)+Assumptions!$C$61*((RAND()+RAND()+RAND()+RAND()+RAND()+RAND()+RAND()+RAND()+RAND()+RAND()+RAND()+RAND())-6))-1)+Liquidity_30Y!M13)</x:f>
        <x:v>831697.4124853496</x:v>
      </x:c>
      <x:c r="M481" s="16" t="n">
        <x:f>MAX(0,L481*(1+EXP((LN(1+Assumptions!$C$60)-0.5*Assumptions!$C$61^2)+Assumptions!$C$61*((RAND()+RAND()+RAND()+RAND()+RAND()+RAND()+RAND()+RAND()+RAND()+RAND()+RAND()+RAND())-6))-1)+Liquidity_30Y!N13)</x:f>
        <x:v>802087.4375263624</x:v>
      </x:c>
      <x:c r="N481" s="16" t="n">
        <x:f>MAX(0,M481*(1+EXP((LN(1+Assumptions!$C$60)-0.5*Assumptions!$C$61^2)+Assumptions!$C$61*((RAND()+RAND()+RAND()+RAND()+RAND()+RAND()+RAND()+RAND()+RAND()+RAND()+RAND()+RAND())-6))-1)+Liquidity_30Y!O13)</x:f>
        <x:v>973113.2341256889</x:v>
      </x:c>
      <x:c r="O481" s="16" t="n">
        <x:f>MAX(0,N481*(1+EXP((LN(1+Assumptions!$C$60)-0.5*Assumptions!$C$61^2)+Assumptions!$C$61*((RAND()+RAND()+RAND()+RAND()+RAND()+RAND()+RAND()+RAND()+RAND()+RAND()+RAND()+RAND())-6))-1)+Liquidity_30Y!P13)</x:f>
        <x:v>1398672.8144386117</x:v>
      </x:c>
      <x:c r="P481" s="16" t="n">
        <x:f>MAX(0,O481*(1+EXP((LN(1+Assumptions!$C$60)-0.5*Assumptions!$C$61^2)+Assumptions!$C$61*((RAND()+RAND()+RAND()+RAND()+RAND()+RAND()+RAND()+RAND()+RAND()+RAND()+RAND()+RAND())-6))-1)+Liquidity_30Y!Q13)</x:f>
        <x:v>1218058.4795023066</x:v>
      </x:c>
      <x:c r="Q481" s="16" t="n">
        <x:f>MAX(0,P481*(1+EXP((LN(1+Assumptions!$C$60)-0.5*Assumptions!$C$61^2)+Assumptions!$C$61*((RAND()+RAND()+RAND()+RAND()+RAND()+RAND()+RAND()+RAND()+RAND()+RAND()+RAND()+RAND())-6))-1)+Liquidity_30Y!R13)</x:f>
        <x:v>1996135.2906748713</x:v>
      </x:c>
      <x:c r="R481" s="16" t="n">
        <x:f>MAX(0,Q481*(1+EXP((LN(1+Assumptions!$C$60)-0.5*Assumptions!$C$61^2)+Assumptions!$C$61*((RAND()+RAND()+RAND()+RAND()+RAND()+RAND()+RAND()+RAND()+RAND()+RAND()+RAND()+RAND())-6))-1)+Liquidity_30Y!S13)</x:f>
        <x:v>2508018.8786007483</x:v>
      </x:c>
      <x:c r="S481" s="16" t="n">
        <x:f>MAX(0,R481*(1+EXP((LN(1+Assumptions!$C$60)-0.5*Assumptions!$C$61^2)+Assumptions!$C$61*((RAND()+RAND()+RAND()+RAND()+RAND()+RAND()+RAND()+RAND()+RAND()+RAND()+RAND()+RAND())-6))-1)+Liquidity_30Y!T13)</x:f>
        <x:v>2260181.889929786</x:v>
      </x:c>
      <x:c r="T481" s="16" t="n">
        <x:f>MAX(0,S481*(1+EXP((LN(1+Assumptions!$C$60)-0.5*Assumptions!$C$61^2)+Assumptions!$C$61*((RAND()+RAND()+RAND()+RAND()+RAND()+RAND()+RAND()+RAND()+RAND()+RAND()+RAND()+RAND())-6))-1)+Liquidity_30Y!U13)</x:f>
        <x:v>2257352.8806433543</x:v>
      </x:c>
      <x:c r="U481" s="16" t="n">
        <x:f>MAX(0,T481*(1+EXP((LN(1+Assumptions!$C$60)-0.5*Assumptions!$C$61^2)+Assumptions!$C$61*((RAND()+RAND()+RAND()+RAND()+RAND()+RAND()+RAND()+RAND()+RAND()+RAND()+RAND()+RAND())-6))-1)+Liquidity_30Y!V13)</x:f>
        <x:v>2589593.889838905</x:v>
      </x:c>
      <x:c r="V481" s="16" t="n">
        <x:f>MAX(0,U481*(1+EXP((LN(1+Assumptions!$C$60)-0.5*Assumptions!$C$61^2)+Assumptions!$C$61*((RAND()+RAND()+RAND()+RAND()+RAND()+RAND()+RAND()+RAND()+RAND()+RAND()+RAND()+RAND())-6))-1)+Liquidity_30Y!W13)</x:f>
        <x:v>3142965.2173261694</x:v>
      </x:c>
      <x:c r="W481" s="16" t="n">
        <x:f>MAX(0,V481*(1+EXP((LN(1+Assumptions!$C$60)-0.5*Assumptions!$C$61^2)+Assumptions!$C$61*((RAND()+RAND()+RAND()+RAND()+RAND()+RAND()+RAND()+RAND()+RAND()+RAND()+RAND()+RAND())-6))-1)+Liquidity_30Y!X13)</x:f>
        <x:v>3183878.5449417904</x:v>
      </x:c>
      <x:c r="X481" s="16" t="n">
        <x:f>MAX(0,W481*(1+EXP((LN(1+Assumptions!$C$60)-0.5*Assumptions!$C$61^2)+Assumptions!$C$61*((RAND()+RAND()+RAND()+RAND()+RAND()+RAND()+RAND()+RAND()+RAND()+RAND()+RAND()+RAND())-6))-1)+Liquidity_30Y!Y13)</x:f>
        <x:v>3710940.3458656417</x:v>
      </x:c>
      <x:c r="Y481" s="16" t="n">
        <x:f>MAX(0,X481*(1+EXP((LN(1+Assumptions!$C$60)-0.5*Assumptions!$C$61^2)+Assumptions!$C$61*((RAND()+RAND()+RAND()+RAND()+RAND()+RAND()+RAND()+RAND()+RAND()+RAND()+RAND()+RAND())-6))-1)+Liquidity_30Y!Z13)</x:f>
        <x:v>3723968.0093462123</x:v>
      </x:c>
      <x:c r="Z481" s="16" t="n">
        <x:f>MAX(0,Y481*(1+EXP((LN(1+Assumptions!$C$60)-0.5*Assumptions!$C$61^2)+Assumptions!$C$61*((RAND()+RAND()+RAND()+RAND()+RAND()+RAND()+RAND()+RAND()+RAND()+RAND()+RAND()+RAND())-6))-1)+Liquidity_30Y!AA13)</x:f>
        <x:v>3258297.4100700556</x:v>
      </x:c>
      <x:c r="AA481" s="16" t="n">
        <x:f>MAX(0,Z481*(1+EXP((LN(1+Assumptions!$C$60)-0.5*Assumptions!$C$61^2)+Assumptions!$C$61*((RAND()+RAND()+RAND()+RAND()+RAND()+RAND()+RAND()+RAND()+RAND()+RAND()+RAND()+RAND())-6))-1)+Liquidity_30Y!AB13)</x:f>
        <x:v>2980822.7217193455</x:v>
      </x:c>
      <x:c r="AB481" s="16" t="n">
        <x:f>MAX(0,AA481*(1+EXP((LN(1+Assumptions!$C$60)-0.5*Assumptions!$C$61^2)+Assumptions!$C$61*((RAND()+RAND()+RAND()+RAND()+RAND()+RAND()+RAND()+RAND()+RAND()+RAND()+RAND()+RAND())-6))-1)+Liquidity_30Y!AC13)</x:f>
        <x:v>2349788.870801894</x:v>
      </x:c>
      <x:c r="AC481" s="16" t="n">
        <x:f>MAX(0,AB481*(1+EXP((LN(1+Assumptions!$C$60)-0.5*Assumptions!$C$61^2)+Assumptions!$C$61*((RAND()+RAND()+RAND()+RAND()+RAND()+RAND()+RAND()+RAND()+RAND()+RAND()+RAND()+RAND())-6))-1)+Liquidity_30Y!AD13)</x:f>
        <x:v>2322263.8422224117</x:v>
      </x:c>
      <x:c r="AD481" s="16" t="n">
        <x:f>MAX(0,AC481*(1+EXP((LN(1+Assumptions!$C$60)-0.5*Assumptions!$C$61^2)+Assumptions!$C$61*((RAND()+RAND()+RAND()+RAND()+RAND()+RAND()+RAND()+RAND()+RAND()+RAND()+RAND()+RAND())-6))-1)+Liquidity_30Y!AE13)</x:f>
        <x:v>2364450.4115859843</x:v>
      </x:c>
      <x:c r="AE481" s="16" t="n">
        <x:f>MAX(0,AD481*(1+EXP((LN(1+Assumptions!$C$60)-0.5*Assumptions!$C$61^2)+Assumptions!$C$61*((RAND()+RAND()+RAND()+RAND()+RAND()+RAND()+RAND()+RAND()+RAND()+RAND()+RAND()+RAND())-6))-1)+Liquidity_30Y!AF13)</x:f>
        <x:v>1923945.4055264068</x:v>
      </x:c>
      <x:c r="AF481" s="16" t="n">
        <x:f>MAX(0,AE481*(1+EXP((LN(1+Assumptions!$C$60)-0.5*Assumptions!$C$61^2)+Assumptions!$C$61*((RAND()+RAND()+RAND()+RAND()+RAND()+RAND()+RAND()+RAND()+RAND()+RAND()+RAND()+RAND())-6))-1)+Liquidity_30Y!AG13)</x:f>
        <x:v>2190389.23046978</x:v>
      </x:c>
    </x:row>
    <x:row r="482">
      <x:c r="A482" s="39">
        <x:v>478</x:v>
      </x:c>
      <x:c r="B482" s="16" t="n">
        <x:f>Liquidity_30Y!C14</x:f>
        <x:v>1029031.25</x:v>
      </x:c>
      <x:c r="C482" s="16" t="n">
        <x:f>MAX(0,B482*(1+EXP((LN(1+Assumptions!$C$60)-0.5*Assumptions!$C$61^2)+Assumptions!$C$61*((RAND()+RAND()+RAND()+RAND()+RAND()+RAND()+RAND()+RAND()+RAND()+RAND()+RAND()+RAND())-6))-1)+Liquidity_30Y!D13)</x:f>
        <x:v>998850.7288148699</x:v>
      </x:c>
      <x:c r="D482" s="16" t="n">
        <x:f>MAX(0,C482*(1+EXP((LN(1+Assumptions!$C$60)-0.5*Assumptions!$C$61^2)+Assumptions!$C$61*((RAND()+RAND()+RAND()+RAND()+RAND()+RAND()+RAND()+RAND()+RAND()+RAND()+RAND()+RAND())-6))-1)+Liquidity_30Y!E13)</x:f>
        <x:v>1087024.6069871483</x:v>
      </x:c>
      <x:c r="E482" s="16" t="n">
        <x:f>MAX(0,D482*(1+EXP((LN(1+Assumptions!$C$60)-0.5*Assumptions!$C$61^2)+Assumptions!$C$61*((RAND()+RAND()+RAND()+RAND()+RAND()+RAND()+RAND()+RAND()+RAND()+RAND()+RAND()+RAND())-6))-1)+Liquidity_30Y!F13)</x:f>
        <x:v>1337290.5560973785</x:v>
      </x:c>
      <x:c r="F482" s="16" t="n">
        <x:f>MAX(0,E482*(1+EXP((LN(1+Assumptions!$C$60)-0.5*Assumptions!$C$61^2)+Assumptions!$C$61*((RAND()+RAND()+RAND()+RAND()+RAND()+RAND()+RAND()+RAND()+RAND()+RAND()+RAND()+RAND())-6))-1)+Liquidity_30Y!G13)</x:f>
        <x:v>1032428.2869076724</x:v>
      </x:c>
      <x:c r="G482" s="16" t="n">
        <x:f>MAX(0,F482*(1+EXP((LN(1+Assumptions!$C$60)-0.5*Assumptions!$C$61^2)+Assumptions!$C$61*((RAND()+RAND()+RAND()+RAND()+RAND()+RAND()+RAND()+RAND()+RAND()+RAND()+RAND()+RAND())-6))-1)+Liquidity_30Y!H13)</x:f>
        <x:v>1033896.3358722199</x:v>
      </x:c>
      <x:c r="H482" s="16" t="n">
        <x:f>MAX(0,G482*(1+EXP((LN(1+Assumptions!$C$60)-0.5*Assumptions!$C$61^2)+Assumptions!$C$61*((RAND()+RAND()+RAND()+RAND()+RAND()+RAND()+RAND()+RAND()+RAND()+RAND()+RAND()+RAND())-6))-1)+Liquidity_30Y!I13)</x:f>
        <x:v>966180.5755333026</x:v>
      </x:c>
      <x:c r="I482" s="16" t="n">
        <x:f>MAX(0,H482*(1+EXP((LN(1+Assumptions!$C$60)-0.5*Assumptions!$C$61^2)+Assumptions!$C$61*((RAND()+RAND()+RAND()+RAND()+RAND()+RAND()+RAND()+RAND()+RAND()+RAND()+RAND()+RAND())-6))-1)+Liquidity_30Y!J13)</x:f>
        <x:v>1190507.1241919573</x:v>
      </x:c>
      <x:c r="J482" s="16" t="n">
        <x:f>MAX(0,I482*(1+EXP((LN(1+Assumptions!$C$60)-0.5*Assumptions!$C$61^2)+Assumptions!$C$61*((RAND()+RAND()+RAND()+RAND()+RAND()+RAND()+RAND()+RAND()+RAND()+RAND()+RAND()+RAND())-6))-1)+Liquidity_30Y!K13)</x:f>
        <x:v>1431188.0587888341</x:v>
      </x:c>
      <x:c r="K482" s="16" t="n">
        <x:f>MAX(0,J482*(1+EXP((LN(1+Assumptions!$C$60)-0.5*Assumptions!$C$61^2)+Assumptions!$C$61*((RAND()+RAND()+RAND()+RAND()+RAND()+RAND()+RAND()+RAND()+RAND()+RAND()+RAND()+RAND())-6))-1)+Liquidity_30Y!L13)</x:f>
        <x:v>1340505.3395902147</x:v>
      </x:c>
      <x:c r="L482" s="16" t="n">
        <x:f>MAX(0,K482*(1+EXP((LN(1+Assumptions!$C$60)-0.5*Assumptions!$C$61^2)+Assumptions!$C$61*((RAND()+RAND()+RAND()+RAND()+RAND()+RAND()+RAND()+RAND()+RAND()+RAND()+RAND()+RAND())-6))-1)+Liquidity_30Y!M13)</x:f>
        <x:v>1616802.6498584317</x:v>
      </x:c>
      <x:c r="M482" s="16" t="n">
        <x:f>MAX(0,L482*(1+EXP((LN(1+Assumptions!$C$60)-0.5*Assumptions!$C$61^2)+Assumptions!$C$61*((RAND()+RAND()+RAND()+RAND()+RAND()+RAND()+RAND()+RAND()+RAND()+RAND()+RAND()+RAND())-6))-1)+Liquidity_30Y!N13)</x:f>
        <x:v>1783602.086380736</x:v>
      </x:c>
      <x:c r="N482" s="16" t="n">
        <x:f>MAX(0,M482*(1+EXP((LN(1+Assumptions!$C$60)-0.5*Assumptions!$C$61^2)+Assumptions!$C$61*((RAND()+RAND()+RAND()+RAND()+RAND()+RAND()+RAND()+RAND()+RAND()+RAND()+RAND()+RAND())-6))-1)+Liquidity_30Y!O13)</x:f>
        <x:v>2623040.6672680695</x:v>
      </x:c>
      <x:c r="O482" s="16" t="n">
        <x:f>MAX(0,N482*(1+EXP((LN(1+Assumptions!$C$60)-0.5*Assumptions!$C$61^2)+Assumptions!$C$61*((RAND()+RAND()+RAND()+RAND()+RAND()+RAND()+RAND()+RAND()+RAND()+RAND()+RAND()+RAND())-6))-1)+Liquidity_30Y!P13)</x:f>
        <x:v>3394114.8295251974</x:v>
      </x:c>
      <x:c r="P482" s="16" t="n">
        <x:f>MAX(0,O482*(1+EXP((LN(1+Assumptions!$C$60)-0.5*Assumptions!$C$61^2)+Assumptions!$C$61*((RAND()+RAND()+RAND()+RAND()+RAND()+RAND()+RAND()+RAND()+RAND()+RAND()+RAND()+RAND())-6))-1)+Liquidity_30Y!Q13)</x:f>
        <x:v>4027534.2429530625</x:v>
      </x:c>
      <x:c r="Q482" s="16" t="n">
        <x:f>MAX(0,P482*(1+EXP((LN(1+Assumptions!$C$60)-0.5*Assumptions!$C$61^2)+Assumptions!$C$61*((RAND()+RAND()+RAND()+RAND()+RAND()+RAND()+RAND()+RAND()+RAND()+RAND()+RAND()+RAND())-6))-1)+Liquidity_30Y!R13)</x:f>
        <x:v>4899236.03254631</x:v>
      </x:c>
      <x:c r="R482" s="16" t="n">
        <x:f>MAX(0,Q482*(1+EXP((LN(1+Assumptions!$C$60)-0.5*Assumptions!$C$61^2)+Assumptions!$C$61*((RAND()+RAND()+RAND()+RAND()+RAND()+RAND()+RAND()+RAND()+RAND()+RAND()+RAND()+RAND())-6))-1)+Liquidity_30Y!S13)</x:f>
        <x:v>6615663.039508403</x:v>
      </x:c>
      <x:c r="S482" s="16" t="n">
        <x:f>MAX(0,R482*(1+EXP((LN(1+Assumptions!$C$60)-0.5*Assumptions!$C$61^2)+Assumptions!$C$61*((RAND()+RAND()+RAND()+RAND()+RAND()+RAND()+RAND()+RAND()+RAND()+RAND()+RAND()+RAND())-6))-1)+Liquidity_30Y!T13)</x:f>
        <x:v>5646245.432468608</x:v>
      </x:c>
      <x:c r="T482" s="16" t="n">
        <x:f>MAX(0,S482*(1+EXP((LN(1+Assumptions!$C$60)-0.5*Assumptions!$C$61^2)+Assumptions!$C$61*((RAND()+RAND()+RAND()+RAND()+RAND()+RAND()+RAND()+RAND()+RAND()+RAND()+RAND()+RAND())-6))-1)+Liquidity_30Y!U13)</x:f>
        <x:v>6361909.068386502</x:v>
      </x:c>
      <x:c r="U482" s="16" t="n">
        <x:f>MAX(0,T482*(1+EXP((LN(1+Assumptions!$C$60)-0.5*Assumptions!$C$61^2)+Assumptions!$C$61*((RAND()+RAND()+RAND()+RAND()+RAND()+RAND()+RAND()+RAND()+RAND()+RAND()+RAND()+RAND())-6))-1)+Liquidity_30Y!V13)</x:f>
        <x:v>5173187.997358277</x:v>
      </x:c>
      <x:c r="V482" s="16" t="n">
        <x:f>MAX(0,U482*(1+EXP((LN(1+Assumptions!$C$60)-0.5*Assumptions!$C$61^2)+Assumptions!$C$61*((RAND()+RAND()+RAND()+RAND()+RAND()+RAND()+RAND()+RAND()+RAND()+RAND()+RAND()+RAND())-6))-1)+Liquidity_30Y!W13)</x:f>
        <x:v>5184256.503480685</x:v>
      </x:c>
      <x:c r="W482" s="16" t="n">
        <x:f>MAX(0,V482*(1+EXP((LN(1+Assumptions!$C$60)-0.5*Assumptions!$C$61^2)+Assumptions!$C$61*((RAND()+RAND()+RAND()+RAND()+RAND()+RAND()+RAND()+RAND()+RAND()+RAND()+RAND()+RAND())-6))-1)+Liquidity_30Y!X13)</x:f>
        <x:v>4784460.682729082</x:v>
      </x:c>
      <x:c r="X482" s="16" t="n">
        <x:f>MAX(0,W482*(1+EXP((LN(1+Assumptions!$C$60)-0.5*Assumptions!$C$61^2)+Assumptions!$C$61*((RAND()+RAND()+RAND()+RAND()+RAND()+RAND()+RAND()+RAND()+RAND()+RAND()+RAND()+RAND())-6))-1)+Liquidity_30Y!Y13)</x:f>
        <x:v>4300016.296360534</x:v>
      </x:c>
      <x:c r="Y482" s="16" t="n">
        <x:f>MAX(0,X482*(1+EXP((LN(1+Assumptions!$C$60)-0.5*Assumptions!$C$61^2)+Assumptions!$C$61*((RAND()+RAND()+RAND()+RAND()+RAND()+RAND()+RAND()+RAND()+RAND()+RAND()+RAND()+RAND())-6))-1)+Liquidity_30Y!Z13)</x:f>
        <x:v>4107808.905107895</x:v>
      </x:c>
      <x:c r="Z482" s="16" t="n">
        <x:f>MAX(0,Y482*(1+EXP((LN(1+Assumptions!$C$60)-0.5*Assumptions!$C$61^2)+Assumptions!$C$61*((RAND()+RAND()+RAND()+RAND()+RAND()+RAND()+RAND()+RAND()+RAND()+RAND()+RAND()+RAND())-6))-1)+Liquidity_30Y!AA13)</x:f>
        <x:v>3133136.468347974</x:v>
      </x:c>
      <x:c r="AA482" s="16" t="n">
        <x:f>MAX(0,Z482*(1+EXP((LN(1+Assumptions!$C$60)-0.5*Assumptions!$C$61^2)+Assumptions!$C$61*((RAND()+RAND()+RAND()+RAND()+RAND()+RAND()+RAND()+RAND()+RAND()+RAND()+RAND()+RAND())-6))-1)+Liquidity_30Y!AB13)</x:f>
        <x:v>2699769.8162093377</x:v>
      </x:c>
      <x:c r="AB482" s="16" t="n">
        <x:f>MAX(0,AA482*(1+EXP((LN(1+Assumptions!$C$60)-0.5*Assumptions!$C$61^2)+Assumptions!$C$61*((RAND()+RAND()+RAND()+RAND()+RAND()+RAND()+RAND()+RAND()+RAND()+RAND()+RAND()+RAND())-6))-1)+Liquidity_30Y!AC13)</x:f>
        <x:v>2638915.3135397695</x:v>
      </x:c>
      <x:c r="AC482" s="16" t="n">
        <x:f>MAX(0,AB482*(1+EXP((LN(1+Assumptions!$C$60)-0.5*Assumptions!$C$61^2)+Assumptions!$C$61*((RAND()+RAND()+RAND()+RAND()+RAND()+RAND()+RAND()+RAND()+RAND()+RAND()+RAND()+RAND())-6))-1)+Liquidity_30Y!AD13)</x:f>
        <x:v>2425631.7017751974</x:v>
      </x:c>
      <x:c r="AD482" s="16" t="n">
        <x:f>MAX(0,AC482*(1+EXP((LN(1+Assumptions!$C$60)-0.5*Assumptions!$C$61^2)+Assumptions!$C$61*((RAND()+RAND()+RAND()+RAND()+RAND()+RAND()+RAND()+RAND()+RAND()+RAND()+RAND()+RAND())-6))-1)+Liquidity_30Y!AE13)</x:f>
        <x:v>2707259.1344745187</x:v>
      </x:c>
      <x:c r="AE482" s="16" t="n">
        <x:f>MAX(0,AD482*(1+EXP((LN(1+Assumptions!$C$60)-0.5*Assumptions!$C$61^2)+Assumptions!$C$61*((RAND()+RAND()+RAND()+RAND()+RAND()+RAND()+RAND()+RAND()+RAND()+RAND()+RAND()+RAND())-6))-1)+Liquidity_30Y!AF13)</x:f>
        <x:v>3193816.9396768687</x:v>
      </x:c>
      <x:c r="AF482" s="16" t="n">
        <x:f>MAX(0,AE482*(1+EXP((LN(1+Assumptions!$C$60)-0.5*Assumptions!$C$61^2)+Assumptions!$C$61*((RAND()+RAND()+RAND()+RAND()+RAND()+RAND()+RAND()+RAND()+RAND()+RAND()+RAND()+RAND())-6))-1)+Liquidity_30Y!AG13)</x:f>
        <x:v>3419504.7335108174</x:v>
      </x:c>
    </x:row>
    <x:row r="483">
      <x:c r="A483" s="39">
        <x:v>479</x:v>
      </x:c>
      <x:c r="B483" s="16" t="n">
        <x:f>Liquidity_30Y!C14</x:f>
        <x:v>1029031.25</x:v>
      </x:c>
      <x:c r="C483" s="16" t="n">
        <x:f>MAX(0,B483*(1+EXP((LN(1+Assumptions!$C$60)-0.5*Assumptions!$C$61^2)+Assumptions!$C$61*((RAND()+RAND()+RAND()+RAND()+RAND()+RAND()+RAND()+RAND()+RAND()+RAND()+RAND()+RAND())-6))-1)+Liquidity_30Y!D13)</x:f>
        <x:v>875675.5589337912</x:v>
      </x:c>
      <x:c r="D483" s="16" t="n">
        <x:f>MAX(0,C483*(1+EXP((LN(1+Assumptions!$C$60)-0.5*Assumptions!$C$61^2)+Assumptions!$C$61*((RAND()+RAND()+RAND()+RAND()+RAND()+RAND()+RAND()+RAND()+RAND()+RAND()+RAND()+RAND())-6))-1)+Liquidity_30Y!E13)</x:f>
        <x:v>1105483.136092606</x:v>
      </x:c>
      <x:c r="E483" s="16" t="n">
        <x:f>MAX(0,D483*(1+EXP((LN(1+Assumptions!$C$60)-0.5*Assumptions!$C$61^2)+Assumptions!$C$61*((RAND()+RAND()+RAND()+RAND()+RAND()+RAND()+RAND()+RAND()+RAND()+RAND()+RAND()+RAND())-6))-1)+Liquidity_30Y!F13)</x:f>
        <x:v>1144000.4608947637</x:v>
      </x:c>
      <x:c r="F483" s="16" t="n">
        <x:f>MAX(0,E483*(1+EXP((LN(1+Assumptions!$C$60)-0.5*Assumptions!$C$61^2)+Assumptions!$C$61*((RAND()+RAND()+RAND()+RAND()+RAND()+RAND()+RAND()+RAND()+RAND()+RAND()+RAND()+RAND())-6))-1)+Liquidity_30Y!G13)</x:f>
        <x:v>1150616.3504566806</x:v>
      </x:c>
      <x:c r="G483" s="16" t="n">
        <x:f>MAX(0,F483*(1+EXP((LN(1+Assumptions!$C$60)-0.5*Assumptions!$C$61^2)+Assumptions!$C$61*((RAND()+RAND()+RAND()+RAND()+RAND()+RAND()+RAND()+RAND()+RAND()+RAND()+RAND()+RAND())-6))-1)+Liquidity_30Y!H13)</x:f>
        <x:v>1003183.206082675</x:v>
      </x:c>
      <x:c r="H483" s="16" t="n">
        <x:f>MAX(0,G483*(1+EXP((LN(1+Assumptions!$C$60)-0.5*Assumptions!$C$61^2)+Assumptions!$C$61*((RAND()+RAND()+RAND()+RAND()+RAND()+RAND()+RAND()+RAND()+RAND()+RAND()+RAND()+RAND())-6))-1)+Liquidity_30Y!I13)</x:f>
        <x:v>1048919.827673995</x:v>
      </x:c>
      <x:c r="I483" s="16" t="n">
        <x:f>MAX(0,H483*(1+EXP((LN(1+Assumptions!$C$60)-0.5*Assumptions!$C$61^2)+Assumptions!$C$61*((RAND()+RAND()+RAND()+RAND()+RAND()+RAND()+RAND()+RAND()+RAND()+RAND()+RAND()+RAND())-6))-1)+Liquidity_30Y!J13)</x:f>
        <x:v>908231.0868566504</x:v>
      </x:c>
      <x:c r="J483" s="16" t="n">
        <x:f>MAX(0,I483*(1+EXP((LN(1+Assumptions!$C$60)-0.5*Assumptions!$C$61^2)+Assumptions!$C$61*((RAND()+RAND()+RAND()+RAND()+RAND()+RAND()+RAND()+RAND()+RAND()+RAND()+RAND()+RAND())-6))-1)+Liquidity_30Y!K13)</x:f>
        <x:v>719388.1058902723</x:v>
      </x:c>
      <x:c r="K483" s="16" t="n">
        <x:f>MAX(0,J483*(1+EXP((LN(1+Assumptions!$C$60)-0.5*Assumptions!$C$61^2)+Assumptions!$C$61*((RAND()+RAND()+RAND()+RAND()+RAND()+RAND()+RAND()+RAND()+RAND()+RAND()+RAND()+RAND())-6))-1)+Liquidity_30Y!L13)</x:f>
        <x:v>806176.2792505526</x:v>
      </x:c>
      <x:c r="L483" s="16" t="n">
        <x:f>MAX(0,K483*(1+EXP((LN(1+Assumptions!$C$60)-0.5*Assumptions!$C$61^2)+Assumptions!$C$61*((RAND()+RAND()+RAND()+RAND()+RAND()+RAND()+RAND()+RAND()+RAND()+RAND()+RAND()+RAND())-6))-1)+Liquidity_30Y!M13)</x:f>
        <x:v>889879.4122074704</x:v>
      </x:c>
      <x:c r="M483" s="16" t="n">
        <x:f>MAX(0,L483*(1+EXP((LN(1+Assumptions!$C$60)-0.5*Assumptions!$C$61^2)+Assumptions!$C$61*((RAND()+RAND()+RAND()+RAND()+RAND()+RAND()+RAND()+RAND()+RAND()+RAND()+RAND()+RAND())-6))-1)+Liquidity_30Y!N13)</x:f>
        <x:v>838426.2608242566</x:v>
      </x:c>
      <x:c r="N483" s="16" t="n">
        <x:f>MAX(0,M483*(1+EXP((LN(1+Assumptions!$C$60)-0.5*Assumptions!$C$61^2)+Assumptions!$C$61*((RAND()+RAND()+RAND()+RAND()+RAND()+RAND()+RAND()+RAND()+RAND()+RAND()+RAND()+RAND())-6))-1)+Liquidity_30Y!O13)</x:f>
        <x:v>722000.2383370148</x:v>
      </x:c>
      <x:c r="O483" s="16" t="n">
        <x:f>MAX(0,N483*(1+EXP((LN(1+Assumptions!$C$60)-0.5*Assumptions!$C$61^2)+Assumptions!$C$61*((RAND()+RAND()+RAND()+RAND()+RAND()+RAND()+RAND()+RAND()+RAND()+RAND()+RAND()+RAND())-6))-1)+Liquidity_30Y!P13)</x:f>
        <x:v>810315.6974031688</x:v>
      </x:c>
      <x:c r="P483" s="16" t="n">
        <x:f>MAX(0,O483*(1+EXP((LN(1+Assumptions!$C$60)-0.5*Assumptions!$C$61^2)+Assumptions!$C$61*((RAND()+RAND()+RAND()+RAND()+RAND()+RAND()+RAND()+RAND()+RAND()+RAND()+RAND()+RAND())-6))-1)+Liquidity_30Y!Q13)</x:f>
        <x:v>744369.4974972125</x:v>
      </x:c>
      <x:c r="Q483" s="16" t="n">
        <x:f>MAX(0,P483*(1+EXP((LN(1+Assumptions!$C$60)-0.5*Assumptions!$C$61^2)+Assumptions!$C$61*((RAND()+RAND()+RAND()+RAND()+RAND()+RAND()+RAND()+RAND()+RAND()+RAND()+RAND()+RAND())-6))-1)+Liquidity_30Y!R13)</x:f>
        <x:v>776432.5177505848</x:v>
      </x:c>
      <x:c r="R483" s="16" t="n">
        <x:f>MAX(0,Q483*(1+EXP((LN(1+Assumptions!$C$60)-0.5*Assumptions!$C$61^2)+Assumptions!$C$61*((RAND()+RAND()+RAND()+RAND()+RAND()+RAND()+RAND()+RAND()+RAND()+RAND()+RAND()+RAND())-6))-1)+Liquidity_30Y!S13)</x:f>
        <x:v>885412.982093317</x:v>
      </x:c>
      <x:c r="S483" s="16" t="n">
        <x:f>MAX(0,R483*(1+EXP((LN(1+Assumptions!$C$60)-0.5*Assumptions!$C$61^2)+Assumptions!$C$61*((RAND()+RAND()+RAND()+RAND()+RAND()+RAND()+RAND()+RAND()+RAND()+RAND()+RAND()+RAND())-6))-1)+Liquidity_30Y!T13)</x:f>
        <x:v>851595.0668054558</x:v>
      </x:c>
      <x:c r="T483" s="16" t="n">
        <x:f>MAX(0,S483*(1+EXP((LN(1+Assumptions!$C$60)-0.5*Assumptions!$C$61^2)+Assumptions!$C$61*((RAND()+RAND()+RAND()+RAND()+RAND()+RAND()+RAND()+RAND()+RAND()+RAND()+RAND()+RAND())-6))-1)+Liquidity_30Y!U13)</x:f>
        <x:v>824211.9526719614</x:v>
      </x:c>
      <x:c r="U483" s="16" t="n">
        <x:f>MAX(0,T483*(1+EXP((LN(1+Assumptions!$C$60)-0.5*Assumptions!$C$61^2)+Assumptions!$C$61*((RAND()+RAND()+RAND()+RAND()+RAND()+RAND()+RAND()+RAND()+RAND()+RAND()+RAND()+RAND())-6))-1)+Liquidity_30Y!V13)</x:f>
        <x:v>747611.8621363059</x:v>
      </x:c>
      <x:c r="V483" s="16" t="n">
        <x:f>MAX(0,U483*(1+EXP((LN(1+Assumptions!$C$60)-0.5*Assumptions!$C$61^2)+Assumptions!$C$61*((RAND()+RAND()+RAND()+RAND()+RAND()+RAND()+RAND()+RAND()+RAND()+RAND()+RAND()+RAND())-6))-1)+Liquidity_30Y!W13)</x:f>
        <x:v>1086565.8748334774</x:v>
      </x:c>
      <x:c r="W483" s="16" t="n">
        <x:f>MAX(0,V483*(1+EXP((LN(1+Assumptions!$C$60)-0.5*Assumptions!$C$61^2)+Assumptions!$C$61*((RAND()+RAND()+RAND()+RAND()+RAND()+RAND()+RAND()+RAND()+RAND()+RAND()+RAND()+RAND())-6))-1)+Liquidity_30Y!X13)</x:f>
        <x:v>1220069.6084213145</x:v>
      </x:c>
      <x:c r="X483" s="16" t="n">
        <x:f>MAX(0,W483*(1+EXP((LN(1+Assumptions!$C$60)-0.5*Assumptions!$C$61^2)+Assumptions!$C$61*((RAND()+RAND()+RAND()+RAND()+RAND()+RAND()+RAND()+RAND()+RAND()+RAND()+RAND()+RAND())-6))-1)+Liquidity_30Y!Y13)</x:f>
        <x:v>1543873.2233409279</x:v>
      </x:c>
      <x:c r="Y483" s="16" t="n">
        <x:f>MAX(0,X483*(1+EXP((LN(1+Assumptions!$C$60)-0.5*Assumptions!$C$61^2)+Assumptions!$C$61*((RAND()+RAND()+RAND()+RAND()+RAND()+RAND()+RAND()+RAND()+RAND()+RAND()+RAND()+RAND())-6))-1)+Liquidity_30Y!Z13)</x:f>
        <x:v>1820863.99523962</x:v>
      </x:c>
      <x:c r="Z483" s="16" t="n">
        <x:f>MAX(0,Y483*(1+EXP((LN(1+Assumptions!$C$60)-0.5*Assumptions!$C$61^2)+Assumptions!$C$61*((RAND()+RAND()+RAND()+RAND()+RAND()+RAND()+RAND()+RAND()+RAND()+RAND()+RAND()+RAND())-6))-1)+Liquidity_30Y!AA13)</x:f>
        <x:v>1974115.7926886997</x:v>
      </x:c>
      <x:c r="AA483" s="16" t="n">
        <x:f>MAX(0,Z483*(1+EXP((LN(1+Assumptions!$C$60)-0.5*Assumptions!$C$61^2)+Assumptions!$C$61*((RAND()+RAND()+RAND()+RAND()+RAND()+RAND()+RAND()+RAND()+RAND()+RAND()+RAND()+RAND())-6))-1)+Liquidity_30Y!AB13)</x:f>
        <x:v>2503630.3978596106</x:v>
      </x:c>
      <x:c r="AB483" s="16" t="n">
        <x:f>MAX(0,AA483*(1+EXP((LN(1+Assumptions!$C$60)-0.5*Assumptions!$C$61^2)+Assumptions!$C$61*((RAND()+RAND()+RAND()+RAND()+RAND()+RAND()+RAND()+RAND()+RAND()+RAND()+RAND()+RAND())-6))-1)+Liquidity_30Y!AC13)</x:f>
        <x:v>2978110.852513205</x:v>
      </x:c>
      <x:c r="AC483" s="16" t="n">
        <x:f>MAX(0,AB483*(1+EXP((LN(1+Assumptions!$C$60)-0.5*Assumptions!$C$61^2)+Assumptions!$C$61*((RAND()+RAND()+RAND()+RAND()+RAND()+RAND()+RAND()+RAND()+RAND()+RAND()+RAND()+RAND())-6))-1)+Liquidity_30Y!AD13)</x:f>
        <x:v>2431922.7531225374</x:v>
      </x:c>
      <x:c r="AD483" s="16" t="n">
        <x:f>MAX(0,AC483*(1+EXP((LN(1+Assumptions!$C$60)-0.5*Assumptions!$C$61^2)+Assumptions!$C$61*((RAND()+RAND()+RAND()+RAND()+RAND()+RAND()+RAND()+RAND()+RAND()+RAND()+RAND()+RAND())-6))-1)+Liquidity_30Y!AE13)</x:f>
        <x:v>2133197.311424593</x:v>
      </x:c>
      <x:c r="AE483" s="16" t="n">
        <x:f>MAX(0,AD483*(1+EXP((LN(1+Assumptions!$C$60)-0.5*Assumptions!$C$61^2)+Assumptions!$C$61*((RAND()+RAND()+RAND()+RAND()+RAND()+RAND()+RAND()+RAND()+RAND()+RAND()+RAND()+RAND())-6))-1)+Liquidity_30Y!AF13)</x:f>
        <x:v>2540210.2238172106</x:v>
      </x:c>
      <x:c r="AF483" s="16" t="n">
        <x:f>MAX(0,AE483*(1+EXP((LN(1+Assumptions!$C$60)-0.5*Assumptions!$C$61^2)+Assumptions!$C$61*((RAND()+RAND()+RAND()+RAND()+RAND()+RAND()+RAND()+RAND()+RAND()+RAND()+RAND()+RAND())-6))-1)+Liquidity_30Y!AG13)</x:f>
        <x:v>2785328.374671152</x:v>
      </x:c>
    </x:row>
    <x:row r="484">
      <x:c r="A484" s="39">
        <x:v>480</x:v>
      </x:c>
      <x:c r="B484" s="16" t="n">
        <x:f>Liquidity_30Y!C14</x:f>
        <x:v>1029031.25</x:v>
      </x:c>
      <x:c r="C484" s="16" t="n">
        <x:f>MAX(0,B484*(1+EXP((LN(1+Assumptions!$C$60)-0.5*Assumptions!$C$61^2)+Assumptions!$C$61*((RAND()+RAND()+RAND()+RAND()+RAND()+RAND()+RAND()+RAND()+RAND()+RAND()+RAND()+RAND())-6))-1)+Liquidity_30Y!D13)</x:f>
        <x:v>1007031.1470224947</x:v>
      </x:c>
      <x:c r="D484" s="16" t="n">
        <x:f>MAX(0,C484*(1+EXP((LN(1+Assumptions!$C$60)-0.5*Assumptions!$C$61^2)+Assumptions!$C$61*((RAND()+RAND()+RAND()+RAND()+RAND()+RAND()+RAND()+RAND()+RAND()+RAND()+RAND()+RAND())-6))-1)+Liquidity_30Y!E13)</x:f>
        <x:v>1071696.8660137649</x:v>
      </x:c>
      <x:c r="E484" s="16" t="n">
        <x:f>MAX(0,D484*(1+EXP((LN(1+Assumptions!$C$60)-0.5*Assumptions!$C$61^2)+Assumptions!$C$61*((RAND()+RAND()+RAND()+RAND()+RAND()+RAND()+RAND()+RAND()+RAND()+RAND()+RAND()+RAND())-6))-1)+Liquidity_30Y!F13)</x:f>
        <x:v>1164528.6041082442</x:v>
      </x:c>
      <x:c r="F484" s="16" t="n">
        <x:f>MAX(0,E484*(1+EXP((LN(1+Assumptions!$C$60)-0.5*Assumptions!$C$61^2)+Assumptions!$C$61*((RAND()+RAND()+RAND()+RAND()+RAND()+RAND()+RAND()+RAND()+RAND()+RAND()+RAND()+RAND())-6))-1)+Liquidity_30Y!G13)</x:f>
        <x:v>1166332.8914267186</x:v>
      </x:c>
      <x:c r="G484" s="16" t="n">
        <x:f>MAX(0,F484*(1+EXP((LN(1+Assumptions!$C$60)-0.5*Assumptions!$C$61^2)+Assumptions!$C$61*((RAND()+RAND()+RAND()+RAND()+RAND()+RAND()+RAND()+RAND()+RAND()+RAND()+RAND()+RAND())-6))-1)+Liquidity_30Y!H13)</x:f>
        <x:v>1008535.9662051132</x:v>
      </x:c>
      <x:c r="H484" s="16" t="n">
        <x:f>MAX(0,G484*(1+EXP((LN(1+Assumptions!$C$60)-0.5*Assumptions!$C$61^2)+Assumptions!$C$61*((RAND()+RAND()+RAND()+RAND()+RAND()+RAND()+RAND()+RAND()+RAND()+RAND()+RAND()+RAND())-6))-1)+Liquidity_30Y!I13)</x:f>
        <x:v>1588377.2541397891</x:v>
      </x:c>
      <x:c r="I484" s="16" t="n">
        <x:f>MAX(0,H484*(1+EXP((LN(1+Assumptions!$C$60)-0.5*Assumptions!$C$61^2)+Assumptions!$C$61*((RAND()+RAND()+RAND()+RAND()+RAND()+RAND()+RAND()+RAND()+RAND()+RAND()+RAND()+RAND())-6))-1)+Liquidity_30Y!J13)</x:f>
        <x:v>2018711.8514111685</x:v>
      </x:c>
      <x:c r="J484" s="16" t="n">
        <x:f>MAX(0,I484*(1+EXP((LN(1+Assumptions!$C$60)-0.5*Assumptions!$C$61^2)+Assumptions!$C$61*((RAND()+RAND()+RAND()+RAND()+RAND()+RAND()+RAND()+RAND()+RAND()+RAND()+RAND()+RAND())-6))-1)+Liquidity_30Y!K13)</x:f>
        <x:v>1870679.515030006</x:v>
      </x:c>
      <x:c r="K484" s="16" t="n">
        <x:f>MAX(0,J484*(1+EXP((LN(1+Assumptions!$C$60)-0.5*Assumptions!$C$61^2)+Assumptions!$C$61*((RAND()+RAND()+RAND()+RAND()+RAND()+RAND()+RAND()+RAND()+RAND()+RAND()+RAND()+RAND())-6))-1)+Liquidity_30Y!L13)</x:f>
        <x:v>2077573.6799684984</x:v>
      </x:c>
      <x:c r="L484" s="16" t="n">
        <x:f>MAX(0,K484*(1+EXP((LN(1+Assumptions!$C$60)-0.5*Assumptions!$C$61^2)+Assumptions!$C$61*((RAND()+RAND()+RAND()+RAND()+RAND()+RAND()+RAND()+RAND()+RAND()+RAND()+RAND()+RAND())-6))-1)+Liquidity_30Y!M13)</x:f>
        <x:v>2283243.7022406645</x:v>
      </x:c>
      <x:c r="M484" s="16" t="n">
        <x:f>MAX(0,L484*(1+EXP((LN(1+Assumptions!$C$60)-0.5*Assumptions!$C$61^2)+Assumptions!$C$61*((RAND()+RAND()+RAND()+RAND()+RAND()+RAND()+RAND()+RAND()+RAND()+RAND()+RAND()+RAND())-6))-1)+Liquidity_30Y!N13)</x:f>
        <x:v>2232415.7190562687</x:v>
      </x:c>
      <x:c r="N484" s="16" t="n">
        <x:f>MAX(0,M484*(1+EXP((LN(1+Assumptions!$C$60)-0.5*Assumptions!$C$61^2)+Assumptions!$C$61*((RAND()+RAND()+RAND()+RAND()+RAND()+RAND()+RAND()+RAND()+RAND()+RAND()+RAND()+RAND())-6))-1)+Liquidity_30Y!O13)</x:f>
        <x:v>2418131.458705101</x:v>
      </x:c>
      <x:c r="O484" s="16" t="n">
        <x:f>MAX(0,N484*(1+EXP((LN(1+Assumptions!$C$60)-0.5*Assumptions!$C$61^2)+Assumptions!$C$61*((RAND()+RAND()+RAND()+RAND()+RAND()+RAND()+RAND()+RAND()+RAND()+RAND()+RAND()+RAND())-6))-1)+Liquidity_30Y!P13)</x:f>
        <x:v>1975834.5952268424</x:v>
      </x:c>
      <x:c r="P484" s="16" t="n">
        <x:f>MAX(0,O484*(1+EXP((LN(1+Assumptions!$C$60)-0.5*Assumptions!$C$61^2)+Assumptions!$C$61*((RAND()+RAND()+RAND()+RAND()+RAND()+RAND()+RAND()+RAND()+RAND()+RAND()+RAND()+RAND())-6))-1)+Liquidity_30Y!Q13)</x:f>
        <x:v>1941497.7106801264</x:v>
      </x:c>
      <x:c r="Q484" s="16" t="n">
        <x:f>MAX(0,P484*(1+EXP((LN(1+Assumptions!$C$60)-0.5*Assumptions!$C$61^2)+Assumptions!$C$61*((RAND()+RAND()+RAND()+RAND()+RAND()+RAND()+RAND()+RAND()+RAND()+RAND()+RAND()+RAND())-6))-1)+Liquidity_30Y!R13)</x:f>
        <x:v>1695389.3270071791</x:v>
      </x:c>
      <x:c r="R484" s="16" t="n">
        <x:f>MAX(0,Q484*(1+EXP((LN(1+Assumptions!$C$60)-0.5*Assumptions!$C$61^2)+Assumptions!$C$61*((RAND()+RAND()+RAND()+RAND()+RAND()+RAND()+RAND()+RAND()+RAND()+RAND()+RAND()+RAND())-6))-1)+Liquidity_30Y!S13)</x:f>
        <x:v>1703775.1227931483</x:v>
      </x:c>
      <x:c r="S484" s="16" t="n">
        <x:f>MAX(0,R484*(1+EXP((LN(1+Assumptions!$C$60)-0.5*Assumptions!$C$61^2)+Assumptions!$C$61*((RAND()+RAND()+RAND()+RAND()+RAND()+RAND()+RAND()+RAND()+RAND()+RAND()+RAND()+RAND())-6))-1)+Liquidity_30Y!T13)</x:f>
        <x:v>1353440.8534090451</x:v>
      </x:c>
      <x:c r="T484" s="16" t="n">
        <x:f>MAX(0,S484*(1+EXP((LN(1+Assumptions!$C$60)-0.5*Assumptions!$C$61^2)+Assumptions!$C$61*((RAND()+RAND()+RAND()+RAND()+RAND()+RAND()+RAND()+RAND()+RAND()+RAND()+RAND()+RAND())-6))-1)+Liquidity_30Y!U13)</x:f>
        <x:v>1608363.9725375106</x:v>
      </x:c>
      <x:c r="U484" s="16" t="n">
        <x:f>MAX(0,T484*(1+EXP((LN(1+Assumptions!$C$60)-0.5*Assumptions!$C$61^2)+Assumptions!$C$61*((RAND()+RAND()+RAND()+RAND()+RAND()+RAND()+RAND()+RAND()+RAND()+RAND()+RAND()+RAND())-6))-1)+Liquidity_30Y!V13)</x:f>
        <x:v>1866355.8457769454</x:v>
      </x:c>
      <x:c r="V484" s="16" t="n">
        <x:f>MAX(0,U484*(1+EXP((LN(1+Assumptions!$C$60)-0.5*Assumptions!$C$61^2)+Assumptions!$C$61*((RAND()+RAND()+RAND()+RAND()+RAND()+RAND()+RAND()+RAND()+RAND()+RAND()+RAND()+RAND())-6))-1)+Liquidity_30Y!W13)</x:f>
        <x:v>2015065.591136292</x:v>
      </x:c>
      <x:c r="W484" s="16" t="n">
        <x:f>MAX(0,V484*(1+EXP((LN(1+Assumptions!$C$60)-0.5*Assumptions!$C$61^2)+Assumptions!$C$61*((RAND()+RAND()+RAND()+RAND()+RAND()+RAND()+RAND()+RAND()+RAND()+RAND()+RAND()+RAND())-6))-1)+Liquidity_30Y!X13)</x:f>
        <x:v>2502404.585637695</x:v>
      </x:c>
      <x:c r="X484" s="16" t="n">
        <x:f>MAX(0,W484*(1+EXP((LN(1+Assumptions!$C$60)-0.5*Assumptions!$C$61^2)+Assumptions!$C$61*((RAND()+RAND()+RAND()+RAND()+RAND()+RAND()+RAND()+RAND()+RAND()+RAND()+RAND()+RAND())-6))-1)+Liquidity_30Y!Y13)</x:f>
        <x:v>2554630.757638991</x:v>
      </x:c>
      <x:c r="Y484" s="16" t="n">
        <x:f>MAX(0,X484*(1+EXP((LN(1+Assumptions!$C$60)-0.5*Assumptions!$C$61^2)+Assumptions!$C$61*((RAND()+RAND()+RAND()+RAND()+RAND()+RAND()+RAND()+RAND()+RAND()+RAND()+RAND()+RAND())-6))-1)+Liquidity_30Y!Z13)</x:f>
        <x:v>3290058.4458873337</x:v>
      </x:c>
      <x:c r="Z484" s="16" t="n">
        <x:f>MAX(0,Y484*(1+EXP((LN(1+Assumptions!$C$60)-0.5*Assumptions!$C$61^2)+Assumptions!$C$61*((RAND()+RAND()+RAND()+RAND()+RAND()+RAND()+RAND()+RAND()+RAND()+RAND()+RAND()+RAND())-6))-1)+Liquidity_30Y!AA13)</x:f>
        <x:v>3489178.5016691815</x:v>
      </x:c>
      <x:c r="AA484" s="16" t="n">
        <x:f>MAX(0,Z484*(1+EXP((LN(1+Assumptions!$C$60)-0.5*Assumptions!$C$61^2)+Assumptions!$C$61*((RAND()+RAND()+RAND()+RAND()+RAND()+RAND()+RAND()+RAND()+RAND()+RAND()+RAND()+RAND())-6))-1)+Liquidity_30Y!AB13)</x:f>
        <x:v>3395749.956941885</x:v>
      </x:c>
      <x:c r="AB484" s="16" t="n">
        <x:f>MAX(0,AA484*(1+EXP((LN(1+Assumptions!$C$60)-0.5*Assumptions!$C$61^2)+Assumptions!$C$61*((RAND()+RAND()+RAND()+RAND()+RAND()+RAND()+RAND()+RAND()+RAND()+RAND()+RAND()+RAND())-6))-1)+Liquidity_30Y!AC13)</x:f>
        <x:v>3710497.400292176</x:v>
      </x:c>
      <x:c r="AC484" s="16" t="n">
        <x:f>MAX(0,AB484*(1+EXP((LN(1+Assumptions!$C$60)-0.5*Assumptions!$C$61^2)+Assumptions!$C$61*((RAND()+RAND()+RAND()+RAND()+RAND()+RAND()+RAND()+RAND()+RAND()+RAND()+RAND()+RAND())-6))-1)+Liquidity_30Y!AD13)</x:f>
        <x:v>3220188.8060330143</x:v>
      </x:c>
      <x:c r="AD484" s="16" t="n">
        <x:f>MAX(0,AC484*(1+EXP((LN(1+Assumptions!$C$60)-0.5*Assumptions!$C$61^2)+Assumptions!$C$61*((RAND()+RAND()+RAND()+RAND()+RAND()+RAND()+RAND()+RAND()+RAND()+RAND()+RAND()+RAND())-6))-1)+Liquidity_30Y!AE13)</x:f>
        <x:v>3364286.7691684463</x:v>
      </x:c>
      <x:c r="AE484" s="16" t="n">
        <x:f>MAX(0,AD484*(1+EXP((LN(1+Assumptions!$C$60)-0.5*Assumptions!$C$61^2)+Assumptions!$C$61*((RAND()+RAND()+RAND()+RAND()+RAND()+RAND()+RAND()+RAND()+RAND()+RAND()+RAND()+RAND())-6))-1)+Liquidity_30Y!AF13)</x:f>
        <x:v>3854505.183067696</x:v>
      </x:c>
      <x:c r="AF484" s="16" t="n">
        <x:f>MAX(0,AE484*(1+EXP((LN(1+Assumptions!$C$60)-0.5*Assumptions!$C$61^2)+Assumptions!$C$61*((RAND()+RAND()+RAND()+RAND()+RAND()+RAND()+RAND()+RAND()+RAND()+RAND()+RAND()+RAND())-6))-1)+Liquidity_30Y!AG13)</x:f>
        <x:v>4486517.085676339</x:v>
      </x:c>
    </x:row>
    <x:row r="485">
      <x:c r="A485" s="39">
        <x:v>481</x:v>
      </x:c>
      <x:c r="B485" s="16" t="n">
        <x:f>Liquidity_30Y!C14</x:f>
        <x:v>1029031.25</x:v>
      </x:c>
      <x:c r="C485" s="16" t="n">
        <x:f>MAX(0,B485*(1+EXP((LN(1+Assumptions!$C$60)-0.5*Assumptions!$C$61^2)+Assumptions!$C$61*((RAND()+RAND()+RAND()+RAND()+RAND()+RAND()+RAND()+RAND()+RAND()+RAND()+RAND()+RAND())-6))-1)+Liquidity_30Y!D13)</x:f>
        <x:v>717353.5818300289</x:v>
      </x:c>
      <x:c r="D485" s="16" t="n">
        <x:f>MAX(0,C485*(1+EXP((LN(1+Assumptions!$C$60)-0.5*Assumptions!$C$61^2)+Assumptions!$C$61*((RAND()+RAND()+RAND()+RAND()+RAND()+RAND()+RAND()+RAND()+RAND()+RAND()+RAND()+RAND())-6))-1)+Liquidity_30Y!E13)</x:f>
        <x:v>827393.4239706637</x:v>
      </x:c>
      <x:c r="E485" s="16" t="n">
        <x:f>MAX(0,D485*(1+EXP((LN(1+Assumptions!$C$60)-0.5*Assumptions!$C$61^2)+Assumptions!$C$61*((RAND()+RAND()+RAND()+RAND()+RAND()+RAND()+RAND()+RAND()+RAND()+RAND()+RAND()+RAND())-6))-1)+Liquidity_30Y!F13)</x:f>
        <x:v>811798.6294172066</x:v>
      </x:c>
      <x:c r="F485" s="16" t="n">
        <x:f>MAX(0,E485*(1+EXP((LN(1+Assumptions!$C$60)-0.5*Assumptions!$C$61^2)+Assumptions!$C$61*((RAND()+RAND()+RAND()+RAND()+RAND()+RAND()+RAND()+RAND()+RAND()+RAND()+RAND()+RAND())-6))-1)+Liquidity_30Y!G13)</x:f>
        <x:v>821276.3831223652</x:v>
      </x:c>
      <x:c r="G485" s="16" t="n">
        <x:f>MAX(0,F485*(1+EXP((LN(1+Assumptions!$C$60)-0.5*Assumptions!$C$61^2)+Assumptions!$C$61*((RAND()+RAND()+RAND()+RAND()+RAND()+RAND()+RAND()+RAND()+RAND()+RAND()+RAND()+RAND())-6))-1)+Liquidity_30Y!H13)</x:f>
        <x:v>879269.1607644918</x:v>
      </x:c>
      <x:c r="H485" s="16" t="n">
        <x:f>MAX(0,G485*(1+EXP((LN(1+Assumptions!$C$60)-0.5*Assumptions!$C$61^2)+Assumptions!$C$61*((RAND()+RAND()+RAND()+RAND()+RAND()+RAND()+RAND()+RAND()+RAND()+RAND()+RAND()+RAND())-6))-1)+Liquidity_30Y!I13)</x:f>
        <x:v>908418.6271104666</x:v>
      </x:c>
      <x:c r="I485" s="16" t="n">
        <x:f>MAX(0,H485*(1+EXP((LN(1+Assumptions!$C$60)-0.5*Assumptions!$C$61^2)+Assumptions!$C$61*((RAND()+RAND()+RAND()+RAND()+RAND()+RAND()+RAND()+RAND()+RAND()+RAND()+RAND()+RAND())-6))-1)+Liquidity_30Y!J13)</x:f>
        <x:v>981597.2804537618</x:v>
      </x:c>
      <x:c r="J485" s="16" t="n">
        <x:f>MAX(0,I485*(1+EXP((LN(1+Assumptions!$C$60)-0.5*Assumptions!$C$61^2)+Assumptions!$C$61*((RAND()+RAND()+RAND()+RAND()+RAND()+RAND()+RAND()+RAND()+RAND()+RAND()+RAND()+RAND())-6))-1)+Liquidity_30Y!K13)</x:f>
        <x:v>1071827.9202467967</x:v>
      </x:c>
      <x:c r="K485" s="16" t="n">
        <x:f>MAX(0,J485*(1+EXP((LN(1+Assumptions!$C$60)-0.5*Assumptions!$C$61^2)+Assumptions!$C$61*((RAND()+RAND()+RAND()+RAND()+RAND()+RAND()+RAND()+RAND()+RAND()+RAND()+RAND()+RAND())-6))-1)+Liquidity_30Y!L13)</x:f>
        <x:v>1211066.7756455406</x:v>
      </x:c>
      <x:c r="L485" s="16" t="n">
        <x:f>MAX(0,K485*(1+EXP((LN(1+Assumptions!$C$60)-0.5*Assumptions!$C$61^2)+Assumptions!$C$61*((RAND()+RAND()+RAND()+RAND()+RAND()+RAND()+RAND()+RAND()+RAND()+RAND()+RAND()+RAND())-6))-1)+Liquidity_30Y!M13)</x:f>
        <x:v>1058628.1100594657</x:v>
      </x:c>
      <x:c r="M485" s="16" t="n">
        <x:f>MAX(0,L485*(1+EXP((LN(1+Assumptions!$C$60)-0.5*Assumptions!$C$61^2)+Assumptions!$C$61*((RAND()+RAND()+RAND()+RAND()+RAND()+RAND()+RAND()+RAND()+RAND()+RAND()+RAND()+RAND())-6))-1)+Liquidity_30Y!N13)</x:f>
        <x:v>1062523.3445274944</x:v>
      </x:c>
      <x:c r="N485" s="16" t="n">
        <x:f>MAX(0,M485*(1+EXP((LN(1+Assumptions!$C$60)-0.5*Assumptions!$C$61^2)+Assumptions!$C$61*((RAND()+RAND()+RAND()+RAND()+RAND()+RAND()+RAND()+RAND()+RAND()+RAND()+RAND()+RAND())-6))-1)+Liquidity_30Y!O13)</x:f>
        <x:v>1059236.3246196185</x:v>
      </x:c>
      <x:c r="O485" s="16" t="n">
        <x:f>MAX(0,N485*(1+EXP((LN(1+Assumptions!$C$60)-0.5*Assumptions!$C$61^2)+Assumptions!$C$61*((RAND()+RAND()+RAND()+RAND()+RAND()+RAND()+RAND()+RAND()+RAND()+RAND()+RAND()+RAND())-6))-1)+Liquidity_30Y!P13)</x:f>
        <x:v>1242414.3278813374</x:v>
      </x:c>
      <x:c r="P485" s="16" t="n">
        <x:f>MAX(0,O485*(1+EXP((LN(1+Assumptions!$C$60)-0.5*Assumptions!$C$61^2)+Assumptions!$C$61*((RAND()+RAND()+RAND()+RAND()+RAND()+RAND()+RAND()+RAND()+RAND()+RAND()+RAND()+RAND())-6))-1)+Liquidity_30Y!Q13)</x:f>
        <x:v>1325946.9241161821</x:v>
      </x:c>
      <x:c r="Q485" s="16" t="n">
        <x:f>MAX(0,P485*(1+EXP((LN(1+Assumptions!$C$60)-0.5*Assumptions!$C$61^2)+Assumptions!$C$61*((RAND()+RAND()+RAND()+RAND()+RAND()+RAND()+RAND()+RAND()+RAND()+RAND()+RAND()+RAND())-6))-1)+Liquidity_30Y!R13)</x:f>
        <x:v>1075611.1379768</x:v>
      </x:c>
      <x:c r="R485" s="16" t="n">
        <x:f>MAX(0,Q485*(1+EXP((LN(1+Assumptions!$C$60)-0.5*Assumptions!$C$61^2)+Assumptions!$C$61*((RAND()+RAND()+RAND()+RAND()+RAND()+RAND()+RAND()+RAND()+RAND()+RAND()+RAND()+RAND())-6))-1)+Liquidity_30Y!S13)</x:f>
        <x:v>1125776.6228360978</x:v>
      </x:c>
      <x:c r="S485" s="16" t="n">
        <x:f>MAX(0,R485*(1+EXP((LN(1+Assumptions!$C$60)-0.5*Assumptions!$C$61^2)+Assumptions!$C$61*((RAND()+RAND()+RAND()+RAND()+RAND()+RAND()+RAND()+RAND()+RAND()+RAND()+RAND()+RAND())-6))-1)+Liquidity_30Y!T13)</x:f>
        <x:v>1363100.5597708952</x:v>
      </x:c>
      <x:c r="T485" s="16" t="n">
        <x:f>MAX(0,S485*(1+EXP((LN(1+Assumptions!$C$60)-0.5*Assumptions!$C$61^2)+Assumptions!$C$61*((RAND()+RAND()+RAND()+RAND()+RAND()+RAND()+RAND()+RAND()+RAND()+RAND()+RAND()+RAND())-6))-1)+Liquidity_30Y!U13)</x:f>
        <x:v>1530436.1060808552</x:v>
      </x:c>
      <x:c r="U485" s="16" t="n">
        <x:f>MAX(0,T485*(1+EXP((LN(1+Assumptions!$C$60)-0.5*Assumptions!$C$61^2)+Assumptions!$C$61*((RAND()+RAND()+RAND()+RAND()+RAND()+RAND()+RAND()+RAND()+RAND()+RAND()+RAND()+RAND())-6))-1)+Liquidity_30Y!V13)</x:f>
        <x:v>1473815.6821370304</x:v>
      </x:c>
      <x:c r="V485" s="16" t="n">
        <x:f>MAX(0,U485*(1+EXP((LN(1+Assumptions!$C$60)-0.5*Assumptions!$C$61^2)+Assumptions!$C$61*((RAND()+RAND()+RAND()+RAND()+RAND()+RAND()+RAND()+RAND()+RAND()+RAND()+RAND()+RAND())-6))-1)+Liquidity_30Y!W13)</x:f>
        <x:v>1539314.439643258</x:v>
      </x:c>
      <x:c r="W485" s="16" t="n">
        <x:f>MAX(0,V485*(1+EXP((LN(1+Assumptions!$C$60)-0.5*Assumptions!$C$61^2)+Assumptions!$C$61*((RAND()+RAND()+RAND()+RAND()+RAND()+RAND()+RAND()+RAND()+RAND()+RAND()+RAND()+RAND())-6))-1)+Liquidity_30Y!X13)</x:f>
        <x:v>1918121.2151780217</x:v>
      </x:c>
      <x:c r="X485" s="16" t="n">
        <x:f>MAX(0,W485*(1+EXP((LN(1+Assumptions!$C$60)-0.5*Assumptions!$C$61^2)+Assumptions!$C$61*((RAND()+RAND()+RAND()+RAND()+RAND()+RAND()+RAND()+RAND()+RAND()+RAND()+RAND()+RAND())-6))-1)+Liquidity_30Y!Y13)</x:f>
        <x:v>2164859.3722659973</x:v>
      </x:c>
      <x:c r="Y485" s="16" t="n">
        <x:f>MAX(0,X485*(1+EXP((LN(1+Assumptions!$C$60)-0.5*Assumptions!$C$61^2)+Assumptions!$C$61*((RAND()+RAND()+RAND()+RAND()+RAND()+RAND()+RAND()+RAND()+RAND()+RAND()+RAND()+RAND())-6))-1)+Liquidity_30Y!Z13)</x:f>
        <x:v>1690169.822634754</x:v>
      </x:c>
      <x:c r="Z485" s="16" t="n">
        <x:f>MAX(0,Y485*(1+EXP((LN(1+Assumptions!$C$60)-0.5*Assumptions!$C$61^2)+Assumptions!$C$61*((RAND()+RAND()+RAND()+RAND()+RAND()+RAND()+RAND()+RAND()+RAND()+RAND()+RAND()+RAND())-6))-1)+Liquidity_30Y!AA13)</x:f>
        <x:v>1632244.305474207</x:v>
      </x:c>
      <x:c r="AA485" s="16" t="n">
        <x:f>MAX(0,Z485*(1+EXP((LN(1+Assumptions!$C$60)-0.5*Assumptions!$C$61^2)+Assumptions!$C$61*((RAND()+RAND()+RAND()+RAND()+RAND()+RAND()+RAND()+RAND()+RAND()+RAND()+RAND()+RAND())-6))-1)+Liquidity_30Y!AB13)</x:f>
        <x:v>1920701.3211934075</x:v>
      </x:c>
      <x:c r="AB485" s="16" t="n">
        <x:f>MAX(0,AA485*(1+EXP((LN(1+Assumptions!$C$60)-0.5*Assumptions!$C$61^2)+Assumptions!$C$61*((RAND()+RAND()+RAND()+RAND()+RAND()+RAND()+RAND()+RAND()+RAND()+RAND()+RAND()+RAND())-6))-1)+Liquidity_30Y!AC13)</x:f>
        <x:v>1662346.896541904</x:v>
      </x:c>
      <x:c r="AC485" s="16" t="n">
        <x:f>MAX(0,AB485*(1+EXP((LN(1+Assumptions!$C$60)-0.5*Assumptions!$C$61^2)+Assumptions!$C$61*((RAND()+RAND()+RAND()+RAND()+RAND()+RAND()+RAND()+RAND()+RAND()+RAND()+RAND()+RAND())-6))-1)+Liquidity_30Y!AD13)</x:f>
        <x:v>1982885.7790461741</x:v>
      </x:c>
      <x:c r="AD485" s="16" t="n">
        <x:f>MAX(0,AC485*(1+EXP((LN(1+Assumptions!$C$60)-0.5*Assumptions!$C$61^2)+Assumptions!$C$61*((RAND()+RAND()+RAND()+RAND()+RAND()+RAND()+RAND()+RAND()+RAND()+RAND()+RAND()+RAND())-6))-1)+Liquidity_30Y!AE13)</x:f>
        <x:v>2066941.7802698733</x:v>
      </x:c>
      <x:c r="AE485" s="16" t="n">
        <x:f>MAX(0,AD485*(1+EXP((LN(1+Assumptions!$C$60)-0.5*Assumptions!$C$61^2)+Assumptions!$C$61*((RAND()+RAND()+RAND()+RAND()+RAND()+RAND()+RAND()+RAND()+RAND()+RAND()+RAND()+RAND())-6))-1)+Liquidity_30Y!AF13)</x:f>
        <x:v>2405618.2624590746</x:v>
      </x:c>
      <x:c r="AF485" s="16" t="n">
        <x:f>MAX(0,AE485*(1+EXP((LN(1+Assumptions!$C$60)-0.5*Assumptions!$C$61^2)+Assumptions!$C$61*((RAND()+RAND()+RAND()+RAND()+RAND()+RAND()+RAND()+RAND()+RAND()+RAND()+RAND()+RAND())-6))-1)+Liquidity_30Y!AG13)</x:f>
        <x:v>2264962.808068889</x:v>
      </x:c>
    </x:row>
    <x:row r="486">
      <x:c r="A486" s="39">
        <x:v>482</x:v>
      </x:c>
      <x:c r="B486" s="16" t="n">
        <x:f>Liquidity_30Y!C14</x:f>
        <x:v>1029031.25</x:v>
      </x:c>
      <x:c r="C486" s="16" t="n">
        <x:f>MAX(0,B486*(1+EXP((LN(1+Assumptions!$C$60)-0.5*Assumptions!$C$61^2)+Assumptions!$C$61*((RAND()+RAND()+RAND()+RAND()+RAND()+RAND()+RAND()+RAND()+RAND()+RAND()+RAND()+RAND())-6))-1)+Liquidity_30Y!D13)</x:f>
        <x:v>1071945.68047204</x:v>
      </x:c>
      <x:c r="D486" s="16" t="n">
        <x:f>MAX(0,C486*(1+EXP((LN(1+Assumptions!$C$60)-0.5*Assumptions!$C$61^2)+Assumptions!$C$61*((RAND()+RAND()+RAND()+RAND()+RAND()+RAND()+RAND()+RAND()+RAND()+RAND()+RAND()+RAND())-6))-1)+Liquidity_30Y!E13)</x:f>
        <x:v>1333259.7701617947</x:v>
      </x:c>
      <x:c r="E486" s="16" t="n">
        <x:f>MAX(0,D486*(1+EXP((LN(1+Assumptions!$C$60)-0.5*Assumptions!$C$61^2)+Assumptions!$C$61*((RAND()+RAND()+RAND()+RAND()+RAND()+RAND()+RAND()+RAND()+RAND()+RAND()+RAND()+RAND())-6))-1)+Liquidity_30Y!F13)</x:f>
        <x:v>1133861.116987471</x:v>
      </x:c>
      <x:c r="F486" s="16" t="n">
        <x:f>MAX(0,E486*(1+EXP((LN(1+Assumptions!$C$60)-0.5*Assumptions!$C$61^2)+Assumptions!$C$61*((RAND()+RAND()+RAND()+RAND()+RAND()+RAND()+RAND()+RAND()+RAND()+RAND()+RAND()+RAND())-6))-1)+Liquidity_30Y!G13)</x:f>
        <x:v>1143712.008289465</x:v>
      </x:c>
      <x:c r="G486" s="16" t="n">
        <x:f>MAX(0,F486*(1+EXP((LN(1+Assumptions!$C$60)-0.5*Assumptions!$C$61^2)+Assumptions!$C$61*((RAND()+RAND()+RAND()+RAND()+RAND()+RAND()+RAND()+RAND()+RAND()+RAND()+RAND()+RAND())-6))-1)+Liquidity_30Y!H13)</x:f>
        <x:v>1233295.5554212884</x:v>
      </x:c>
      <x:c r="H486" s="16" t="n">
        <x:f>MAX(0,G486*(1+EXP((LN(1+Assumptions!$C$60)-0.5*Assumptions!$C$61^2)+Assumptions!$C$61*((RAND()+RAND()+RAND()+RAND()+RAND()+RAND()+RAND()+RAND()+RAND()+RAND()+RAND()+RAND())-6))-1)+Liquidity_30Y!I13)</x:f>
        <x:v>1609062.866003817</x:v>
      </x:c>
      <x:c r="I486" s="16" t="n">
        <x:f>MAX(0,H486*(1+EXP((LN(1+Assumptions!$C$60)-0.5*Assumptions!$C$61^2)+Assumptions!$C$61*((RAND()+RAND()+RAND()+RAND()+RAND()+RAND()+RAND()+RAND()+RAND()+RAND()+RAND()+RAND())-6))-1)+Liquidity_30Y!J13)</x:f>
        <x:v>1520317.207209655</x:v>
      </x:c>
      <x:c r="J486" s="16" t="n">
        <x:f>MAX(0,I486*(1+EXP((LN(1+Assumptions!$C$60)-0.5*Assumptions!$C$61^2)+Assumptions!$C$61*((RAND()+RAND()+RAND()+RAND()+RAND()+RAND()+RAND()+RAND()+RAND()+RAND()+RAND()+RAND())-6))-1)+Liquidity_30Y!K13)</x:f>
        <x:v>1745455.6692387136</x:v>
      </x:c>
      <x:c r="K486" s="16" t="n">
        <x:f>MAX(0,J486*(1+EXP((LN(1+Assumptions!$C$60)-0.5*Assumptions!$C$61^2)+Assumptions!$C$61*((RAND()+RAND()+RAND()+RAND()+RAND()+RAND()+RAND()+RAND()+RAND()+RAND()+RAND()+RAND())-6))-1)+Liquidity_30Y!L13)</x:f>
        <x:v>1935106.64872217</x:v>
      </x:c>
      <x:c r="L486" s="16" t="n">
        <x:f>MAX(0,K486*(1+EXP((LN(1+Assumptions!$C$60)-0.5*Assumptions!$C$61^2)+Assumptions!$C$61*((RAND()+RAND()+RAND()+RAND()+RAND()+RAND()+RAND()+RAND()+RAND()+RAND()+RAND()+RAND())-6))-1)+Liquidity_30Y!M13)</x:f>
        <x:v>2310190.7869611597</x:v>
      </x:c>
      <x:c r="M486" s="16" t="n">
        <x:f>MAX(0,L486*(1+EXP((LN(1+Assumptions!$C$60)-0.5*Assumptions!$C$61^2)+Assumptions!$C$61*((RAND()+RAND()+RAND()+RAND()+RAND()+RAND()+RAND()+RAND()+RAND()+RAND()+RAND()+RAND())-6))-1)+Liquidity_30Y!N13)</x:f>
        <x:v>2263473.382690527</x:v>
      </x:c>
      <x:c r="N486" s="16" t="n">
        <x:f>MAX(0,M486*(1+EXP((LN(1+Assumptions!$C$60)-0.5*Assumptions!$C$61^2)+Assumptions!$C$61*((RAND()+RAND()+RAND()+RAND()+RAND()+RAND()+RAND()+RAND()+RAND()+RAND()+RAND()+RAND())-6))-1)+Liquidity_30Y!O13)</x:f>
        <x:v>2520407.280719583</x:v>
      </x:c>
      <x:c r="O486" s="16" t="n">
        <x:f>MAX(0,N486*(1+EXP((LN(1+Assumptions!$C$60)-0.5*Assumptions!$C$61^2)+Assumptions!$C$61*((RAND()+RAND()+RAND()+RAND()+RAND()+RAND()+RAND()+RAND()+RAND()+RAND()+RAND()+RAND())-6))-1)+Liquidity_30Y!P13)</x:f>
        <x:v>2520163.123616048</x:v>
      </x:c>
      <x:c r="P486" s="16" t="n">
        <x:f>MAX(0,O486*(1+EXP((LN(1+Assumptions!$C$60)-0.5*Assumptions!$C$61^2)+Assumptions!$C$61*((RAND()+RAND()+RAND()+RAND()+RAND()+RAND()+RAND()+RAND()+RAND()+RAND()+RAND()+RAND())-6))-1)+Liquidity_30Y!Q13)</x:f>
        <x:v>2757310.8856574325</x:v>
      </x:c>
      <x:c r="Q486" s="16" t="n">
        <x:f>MAX(0,P486*(1+EXP((LN(1+Assumptions!$C$60)-0.5*Assumptions!$C$61^2)+Assumptions!$C$61*((RAND()+RAND()+RAND()+RAND()+RAND()+RAND()+RAND()+RAND()+RAND()+RAND()+RAND()+RAND())-6))-1)+Liquidity_30Y!R13)</x:f>
        <x:v>2850198.1336695333</x:v>
      </x:c>
      <x:c r="R486" s="16" t="n">
        <x:f>MAX(0,Q486*(1+EXP((LN(1+Assumptions!$C$60)-0.5*Assumptions!$C$61^2)+Assumptions!$C$61*((RAND()+RAND()+RAND()+RAND()+RAND()+RAND()+RAND()+RAND()+RAND()+RAND()+RAND()+RAND())-6))-1)+Liquidity_30Y!S13)</x:f>
        <x:v>2630902.439051859</x:v>
      </x:c>
      <x:c r="S486" s="16" t="n">
        <x:f>MAX(0,R486*(1+EXP((LN(1+Assumptions!$C$60)-0.5*Assumptions!$C$61^2)+Assumptions!$C$61*((RAND()+RAND()+RAND()+RAND()+RAND()+RAND()+RAND()+RAND()+RAND()+RAND()+RAND()+RAND())-6))-1)+Liquidity_30Y!T13)</x:f>
        <x:v>2479536.64955868</x:v>
      </x:c>
      <x:c r="T486" s="16" t="n">
        <x:f>MAX(0,S486*(1+EXP((LN(1+Assumptions!$C$60)-0.5*Assumptions!$C$61^2)+Assumptions!$C$61*((RAND()+RAND()+RAND()+RAND()+RAND()+RAND()+RAND()+RAND()+RAND()+RAND()+RAND()+RAND())-6))-1)+Liquidity_30Y!U13)</x:f>
        <x:v>2837880.5993548166</x:v>
      </x:c>
      <x:c r="U486" s="16" t="n">
        <x:f>MAX(0,T486*(1+EXP((LN(1+Assumptions!$C$60)-0.5*Assumptions!$C$61^2)+Assumptions!$C$61*((RAND()+RAND()+RAND()+RAND()+RAND()+RAND()+RAND()+RAND()+RAND()+RAND()+RAND()+RAND())-6))-1)+Liquidity_30Y!V13)</x:f>
        <x:v>3152731.5502291815</x:v>
      </x:c>
      <x:c r="V486" s="16" t="n">
        <x:f>MAX(0,U486*(1+EXP((LN(1+Assumptions!$C$60)-0.5*Assumptions!$C$61^2)+Assumptions!$C$61*((RAND()+RAND()+RAND()+RAND()+RAND()+RAND()+RAND()+RAND()+RAND()+RAND()+RAND()+RAND())-6))-1)+Liquidity_30Y!W13)</x:f>
        <x:v>3748969.46064524</x:v>
      </x:c>
      <x:c r="W486" s="16" t="n">
        <x:f>MAX(0,V486*(1+EXP((LN(1+Assumptions!$C$60)-0.5*Assumptions!$C$61^2)+Assumptions!$C$61*((RAND()+RAND()+RAND()+RAND()+RAND()+RAND()+RAND()+RAND()+RAND()+RAND()+RAND()+RAND())-6))-1)+Liquidity_30Y!X13)</x:f>
        <x:v>3899486.2455805195</x:v>
      </x:c>
      <x:c r="X486" s="16" t="n">
        <x:f>MAX(0,W486*(1+EXP((LN(1+Assumptions!$C$60)-0.5*Assumptions!$C$61^2)+Assumptions!$C$61*((RAND()+RAND()+RAND()+RAND()+RAND()+RAND()+RAND()+RAND()+RAND()+RAND()+RAND()+RAND())-6))-1)+Liquidity_30Y!Y13)</x:f>
        <x:v>5000903.82214313</x:v>
      </x:c>
      <x:c r="Y486" s="16" t="n">
        <x:f>MAX(0,X486*(1+EXP((LN(1+Assumptions!$C$60)-0.5*Assumptions!$C$61^2)+Assumptions!$C$61*((RAND()+RAND()+RAND()+RAND()+RAND()+RAND()+RAND()+RAND()+RAND()+RAND()+RAND()+RAND())-6))-1)+Liquidity_30Y!Z13)</x:f>
        <x:v>5371256.821717188</x:v>
      </x:c>
      <x:c r="Z486" s="16" t="n">
        <x:f>MAX(0,Y486*(1+EXP((LN(1+Assumptions!$C$60)-0.5*Assumptions!$C$61^2)+Assumptions!$C$61*((RAND()+RAND()+RAND()+RAND()+RAND()+RAND()+RAND()+RAND()+RAND()+RAND()+RAND()+RAND())-6))-1)+Liquidity_30Y!AA13)</x:f>
        <x:v>4396242.001729946</x:v>
      </x:c>
      <x:c r="AA486" s="16" t="n">
        <x:f>MAX(0,Z486*(1+EXP((LN(1+Assumptions!$C$60)-0.5*Assumptions!$C$61^2)+Assumptions!$C$61*((RAND()+RAND()+RAND()+RAND()+RAND()+RAND()+RAND()+RAND()+RAND()+RAND()+RAND()+RAND())-6))-1)+Liquidity_30Y!AB13)</x:f>
        <x:v>3759354.4792838334</x:v>
      </x:c>
      <x:c r="AB486" s="16" t="n">
        <x:f>MAX(0,AA486*(1+EXP((LN(1+Assumptions!$C$60)-0.5*Assumptions!$C$61^2)+Assumptions!$C$61*((RAND()+RAND()+RAND()+RAND()+RAND()+RAND()+RAND()+RAND()+RAND()+RAND()+RAND()+RAND())-6))-1)+Liquidity_30Y!AC13)</x:f>
        <x:v>3886251.1336931875</x:v>
      </x:c>
      <x:c r="AC486" s="16" t="n">
        <x:f>MAX(0,AB486*(1+EXP((LN(1+Assumptions!$C$60)-0.5*Assumptions!$C$61^2)+Assumptions!$C$61*((RAND()+RAND()+RAND()+RAND()+RAND()+RAND()+RAND()+RAND()+RAND()+RAND()+RAND()+RAND())-6))-1)+Liquidity_30Y!AD13)</x:f>
        <x:v>3710620.347238433</x:v>
      </x:c>
      <x:c r="AD486" s="16" t="n">
        <x:f>MAX(0,AC486*(1+EXP((LN(1+Assumptions!$C$60)-0.5*Assumptions!$C$61^2)+Assumptions!$C$61*((RAND()+RAND()+RAND()+RAND()+RAND()+RAND()+RAND()+RAND()+RAND()+RAND()+RAND()+RAND())-6))-1)+Liquidity_30Y!AE13)</x:f>
        <x:v>3045822.0887958147</x:v>
      </x:c>
      <x:c r="AE486" s="16" t="n">
        <x:f>MAX(0,AD486*(1+EXP((LN(1+Assumptions!$C$60)-0.5*Assumptions!$C$61^2)+Assumptions!$C$61*((RAND()+RAND()+RAND()+RAND()+RAND()+RAND()+RAND()+RAND()+RAND()+RAND()+RAND()+RAND())-6))-1)+Liquidity_30Y!AF13)</x:f>
        <x:v>2491438.647911501</x:v>
      </x:c>
      <x:c r="AF486" s="16" t="n">
        <x:f>MAX(0,AE486*(1+EXP((LN(1+Assumptions!$C$60)-0.5*Assumptions!$C$61^2)+Assumptions!$C$61*((RAND()+RAND()+RAND()+RAND()+RAND()+RAND()+RAND()+RAND()+RAND()+RAND()+RAND()+RAND())-6))-1)+Liquidity_30Y!AG13)</x:f>
        <x:v>2885026.7186329896</x:v>
      </x:c>
    </x:row>
    <x:row r="487">
      <x:c r="A487" s="39">
        <x:v>483</x:v>
      </x:c>
      <x:c r="B487" s="16" t="n">
        <x:f>Liquidity_30Y!C14</x:f>
        <x:v>1029031.25</x:v>
      </x:c>
      <x:c r="C487" s="16" t="n">
        <x:f>MAX(0,B487*(1+EXP((LN(1+Assumptions!$C$60)-0.5*Assumptions!$C$61^2)+Assumptions!$C$61*((RAND()+RAND()+RAND()+RAND()+RAND()+RAND()+RAND()+RAND()+RAND()+RAND()+RAND()+RAND())-6))-1)+Liquidity_30Y!D13)</x:f>
        <x:v>1254173.22983087</x:v>
      </x:c>
      <x:c r="D487" s="16" t="n">
        <x:f>MAX(0,C487*(1+EXP((LN(1+Assumptions!$C$60)-0.5*Assumptions!$C$61^2)+Assumptions!$C$61*((RAND()+RAND()+RAND()+RAND()+RAND()+RAND()+RAND()+RAND()+RAND()+RAND()+RAND()+RAND())-6))-1)+Liquidity_30Y!E13)</x:f>
        <x:v>1219691.389996403</x:v>
      </x:c>
      <x:c r="E487" s="16" t="n">
        <x:f>MAX(0,D487*(1+EXP((LN(1+Assumptions!$C$60)-0.5*Assumptions!$C$61^2)+Assumptions!$C$61*((RAND()+RAND()+RAND()+RAND()+RAND()+RAND()+RAND()+RAND()+RAND()+RAND()+RAND()+RAND())-6))-1)+Liquidity_30Y!F13)</x:f>
        <x:v>1581654.649476704</x:v>
      </x:c>
      <x:c r="F487" s="16" t="n">
        <x:f>MAX(0,E487*(1+EXP((LN(1+Assumptions!$C$60)-0.5*Assumptions!$C$61^2)+Assumptions!$C$61*((RAND()+RAND()+RAND()+RAND()+RAND()+RAND()+RAND()+RAND()+RAND()+RAND()+RAND()+RAND())-6))-1)+Liquidity_30Y!G13)</x:f>
        <x:v>2000050.7091011056</x:v>
      </x:c>
      <x:c r="G487" s="16" t="n">
        <x:f>MAX(0,F487*(1+EXP((LN(1+Assumptions!$C$60)-0.5*Assumptions!$C$61^2)+Assumptions!$C$61*((RAND()+RAND()+RAND()+RAND()+RAND()+RAND()+RAND()+RAND()+RAND()+RAND()+RAND()+RAND())-6))-1)+Liquidity_30Y!H13)</x:f>
        <x:v>2022928.743005395</x:v>
      </x:c>
      <x:c r="H487" s="16" t="n">
        <x:f>MAX(0,G487*(1+EXP((LN(1+Assumptions!$C$60)-0.5*Assumptions!$C$61^2)+Assumptions!$C$61*((RAND()+RAND()+RAND()+RAND()+RAND()+RAND()+RAND()+RAND()+RAND()+RAND()+RAND()+RAND())-6))-1)+Liquidity_30Y!I13)</x:f>
        <x:v>1966172.4270013312</x:v>
      </x:c>
      <x:c r="I487" s="16" t="n">
        <x:f>MAX(0,H487*(1+EXP((LN(1+Assumptions!$C$60)-0.5*Assumptions!$C$61^2)+Assumptions!$C$61*((RAND()+RAND()+RAND()+RAND()+RAND()+RAND()+RAND()+RAND()+RAND()+RAND()+RAND()+RAND())-6))-1)+Liquidity_30Y!J13)</x:f>
        <x:v>2728684.5119434595</x:v>
      </x:c>
      <x:c r="J487" s="16" t="n">
        <x:f>MAX(0,I487*(1+EXP((LN(1+Assumptions!$C$60)-0.5*Assumptions!$C$61^2)+Assumptions!$C$61*((RAND()+RAND()+RAND()+RAND()+RAND()+RAND()+RAND()+RAND()+RAND()+RAND()+RAND()+RAND())-6))-1)+Liquidity_30Y!K13)</x:f>
        <x:v>3070990.6449422888</x:v>
      </x:c>
      <x:c r="K487" s="16" t="n">
        <x:f>MAX(0,J487*(1+EXP((LN(1+Assumptions!$C$60)-0.5*Assumptions!$C$61^2)+Assumptions!$C$61*((RAND()+RAND()+RAND()+RAND()+RAND()+RAND()+RAND()+RAND()+RAND()+RAND()+RAND()+RAND())-6))-1)+Liquidity_30Y!L13)</x:f>
        <x:v>3394160.47516286</x:v>
      </x:c>
      <x:c r="L487" s="16" t="n">
        <x:f>MAX(0,K487*(1+EXP((LN(1+Assumptions!$C$60)-0.5*Assumptions!$C$61^2)+Assumptions!$C$61*((RAND()+RAND()+RAND()+RAND()+RAND()+RAND()+RAND()+RAND()+RAND()+RAND()+RAND()+RAND())-6))-1)+Liquidity_30Y!M13)</x:f>
        <x:v>2955609.4540728983</x:v>
      </x:c>
      <x:c r="M487" s="16" t="n">
        <x:f>MAX(0,L487*(1+EXP((LN(1+Assumptions!$C$60)-0.5*Assumptions!$C$61^2)+Assumptions!$C$61*((RAND()+RAND()+RAND()+RAND()+RAND()+RAND()+RAND()+RAND()+RAND()+RAND()+RAND()+RAND())-6))-1)+Liquidity_30Y!N13)</x:f>
        <x:v>3128590.516670484</x:v>
      </x:c>
      <x:c r="N487" s="16" t="n">
        <x:f>MAX(0,M487*(1+EXP((LN(1+Assumptions!$C$60)-0.5*Assumptions!$C$61^2)+Assumptions!$C$61*((RAND()+RAND()+RAND()+RAND()+RAND()+RAND()+RAND()+RAND()+RAND()+RAND()+RAND()+RAND())-6))-1)+Liquidity_30Y!O13)</x:f>
        <x:v>3052990.2086883364</x:v>
      </x:c>
      <x:c r="O487" s="16" t="n">
        <x:f>MAX(0,N487*(1+EXP((LN(1+Assumptions!$C$60)-0.5*Assumptions!$C$61^2)+Assumptions!$C$61*((RAND()+RAND()+RAND()+RAND()+RAND()+RAND()+RAND()+RAND()+RAND()+RAND()+RAND()+RAND())-6))-1)+Liquidity_30Y!P13)</x:f>
        <x:v>4137005.280247372</x:v>
      </x:c>
      <x:c r="P487" s="16" t="n">
        <x:f>MAX(0,O487*(1+EXP((LN(1+Assumptions!$C$60)-0.5*Assumptions!$C$61^2)+Assumptions!$C$61*((RAND()+RAND()+RAND()+RAND()+RAND()+RAND()+RAND()+RAND()+RAND()+RAND()+RAND()+RAND())-6))-1)+Liquidity_30Y!Q13)</x:f>
        <x:v>4354499.8765451</x:v>
      </x:c>
      <x:c r="Q487" s="16" t="n">
        <x:f>MAX(0,P487*(1+EXP((LN(1+Assumptions!$C$60)-0.5*Assumptions!$C$61^2)+Assumptions!$C$61*((RAND()+RAND()+RAND()+RAND()+RAND()+RAND()+RAND()+RAND()+RAND()+RAND()+RAND()+RAND())-6))-1)+Liquidity_30Y!R13)</x:f>
        <x:v>4049108.9815662424</x:v>
      </x:c>
      <x:c r="R487" s="16" t="n">
        <x:f>MAX(0,Q487*(1+EXP((LN(1+Assumptions!$C$60)-0.5*Assumptions!$C$61^2)+Assumptions!$C$61*((RAND()+RAND()+RAND()+RAND()+RAND()+RAND()+RAND()+RAND()+RAND()+RAND()+RAND()+RAND())-6))-1)+Liquidity_30Y!S13)</x:f>
        <x:v>4158423.8507065843</x:v>
      </x:c>
      <x:c r="S487" s="16" t="n">
        <x:f>MAX(0,R487*(1+EXP((LN(1+Assumptions!$C$60)-0.5*Assumptions!$C$61^2)+Assumptions!$C$61*((RAND()+RAND()+RAND()+RAND()+RAND()+RAND()+RAND()+RAND()+RAND()+RAND()+RAND()+RAND())-6))-1)+Liquidity_30Y!T13)</x:f>
        <x:v>4379300.600576569</x:v>
      </x:c>
      <x:c r="T487" s="16" t="n">
        <x:f>MAX(0,S487*(1+EXP((LN(1+Assumptions!$C$60)-0.5*Assumptions!$C$61^2)+Assumptions!$C$61*((RAND()+RAND()+RAND()+RAND()+RAND()+RAND()+RAND()+RAND()+RAND()+RAND()+RAND()+RAND())-6))-1)+Liquidity_30Y!U13)</x:f>
        <x:v>4345050.371554623</x:v>
      </x:c>
      <x:c r="U487" s="16" t="n">
        <x:f>MAX(0,T487*(1+EXP((LN(1+Assumptions!$C$60)-0.5*Assumptions!$C$61^2)+Assumptions!$C$61*((RAND()+RAND()+RAND()+RAND()+RAND()+RAND()+RAND()+RAND()+RAND()+RAND()+RAND()+RAND())-6))-1)+Liquidity_30Y!V13)</x:f>
        <x:v>4738087.40738879</x:v>
      </x:c>
      <x:c r="V487" s="16" t="n">
        <x:f>MAX(0,U487*(1+EXP((LN(1+Assumptions!$C$60)-0.5*Assumptions!$C$61^2)+Assumptions!$C$61*((RAND()+RAND()+RAND()+RAND()+RAND()+RAND()+RAND()+RAND()+RAND()+RAND()+RAND()+RAND())-6))-1)+Liquidity_30Y!W13)</x:f>
        <x:v>6459561.80470609</x:v>
      </x:c>
      <x:c r="W487" s="16" t="n">
        <x:f>MAX(0,V487*(1+EXP((LN(1+Assumptions!$C$60)-0.5*Assumptions!$C$61^2)+Assumptions!$C$61*((RAND()+RAND()+RAND()+RAND()+RAND()+RAND()+RAND()+RAND()+RAND()+RAND()+RAND()+RAND())-6))-1)+Liquidity_30Y!X13)</x:f>
        <x:v>6724998.337574457</x:v>
      </x:c>
      <x:c r="X487" s="16" t="n">
        <x:f>MAX(0,W487*(1+EXP((LN(1+Assumptions!$C$60)-0.5*Assumptions!$C$61^2)+Assumptions!$C$61*((RAND()+RAND()+RAND()+RAND()+RAND()+RAND()+RAND()+RAND()+RAND()+RAND()+RAND()+RAND())-6))-1)+Liquidity_30Y!Y13)</x:f>
        <x:v>9288842.110812522</x:v>
      </x:c>
      <x:c r="Y487" s="16" t="n">
        <x:f>MAX(0,X487*(1+EXP((LN(1+Assumptions!$C$60)-0.5*Assumptions!$C$61^2)+Assumptions!$C$61*((RAND()+RAND()+RAND()+RAND()+RAND()+RAND()+RAND()+RAND()+RAND()+RAND()+RAND()+RAND())-6))-1)+Liquidity_30Y!Z13)</x:f>
        <x:v>8472903.076996787</x:v>
      </x:c>
      <x:c r="Z487" s="16" t="n">
        <x:f>MAX(0,Y487*(1+EXP((LN(1+Assumptions!$C$60)-0.5*Assumptions!$C$61^2)+Assumptions!$C$61*((RAND()+RAND()+RAND()+RAND()+RAND()+RAND()+RAND()+RAND()+RAND()+RAND()+RAND()+RAND())-6))-1)+Liquidity_30Y!AA13)</x:f>
        <x:v>9702987.37831691</x:v>
      </x:c>
      <x:c r="AA487" s="16" t="n">
        <x:f>MAX(0,Z487*(1+EXP((LN(1+Assumptions!$C$60)-0.5*Assumptions!$C$61^2)+Assumptions!$C$61*((RAND()+RAND()+RAND()+RAND()+RAND()+RAND()+RAND()+RAND()+RAND()+RAND()+RAND()+RAND())-6))-1)+Liquidity_30Y!AB13)</x:f>
        <x:v>11865972.061796943</x:v>
      </x:c>
      <x:c r="AB487" s="16" t="n">
        <x:f>MAX(0,AA487*(1+EXP((LN(1+Assumptions!$C$60)-0.5*Assumptions!$C$61^2)+Assumptions!$C$61*((RAND()+RAND()+RAND()+RAND()+RAND()+RAND()+RAND()+RAND()+RAND()+RAND()+RAND()+RAND())-6))-1)+Liquidity_30Y!AC13)</x:f>
        <x:v>13060155.587544585</x:v>
      </x:c>
      <x:c r="AC487" s="16" t="n">
        <x:f>MAX(0,AB487*(1+EXP((LN(1+Assumptions!$C$60)-0.5*Assumptions!$C$61^2)+Assumptions!$C$61*((RAND()+RAND()+RAND()+RAND()+RAND()+RAND()+RAND()+RAND()+RAND()+RAND()+RAND()+RAND())-6))-1)+Liquidity_30Y!AD13)</x:f>
        <x:v>13630975.040366177</x:v>
      </x:c>
      <x:c r="AD487" s="16" t="n">
        <x:f>MAX(0,AC487*(1+EXP((LN(1+Assumptions!$C$60)-0.5*Assumptions!$C$61^2)+Assumptions!$C$61*((RAND()+RAND()+RAND()+RAND()+RAND()+RAND()+RAND()+RAND()+RAND()+RAND()+RAND()+RAND())-6))-1)+Liquidity_30Y!AE13)</x:f>
        <x:v>13976310.676681956</x:v>
      </x:c>
      <x:c r="AE487" s="16" t="n">
        <x:f>MAX(0,AD487*(1+EXP((LN(1+Assumptions!$C$60)-0.5*Assumptions!$C$61^2)+Assumptions!$C$61*((RAND()+RAND()+RAND()+RAND()+RAND()+RAND()+RAND()+RAND()+RAND()+RAND()+RAND()+RAND())-6))-1)+Liquidity_30Y!AF13)</x:f>
        <x:v>14231462.06742233</x:v>
      </x:c>
      <x:c r="AF487" s="16" t="n">
        <x:f>MAX(0,AE487*(1+EXP((LN(1+Assumptions!$C$60)-0.5*Assumptions!$C$61^2)+Assumptions!$C$61*((RAND()+RAND()+RAND()+RAND()+RAND()+RAND()+RAND()+RAND()+RAND()+RAND()+RAND()+RAND())-6))-1)+Liquidity_30Y!AG13)</x:f>
        <x:v>17957653.472619344</x:v>
      </x:c>
    </x:row>
    <x:row r="488">
      <x:c r="A488" s="39">
        <x:v>484</x:v>
      </x:c>
      <x:c r="B488" s="16" t="n">
        <x:f>Liquidity_30Y!C14</x:f>
        <x:v>1029031.25</x:v>
      </x:c>
      <x:c r="C488" s="16" t="n">
        <x:f>MAX(0,B488*(1+EXP((LN(1+Assumptions!$C$60)-0.5*Assumptions!$C$61^2)+Assumptions!$C$61*((RAND()+RAND()+RAND()+RAND()+RAND()+RAND()+RAND()+RAND()+RAND()+RAND()+RAND()+RAND())-6))-1)+Liquidity_30Y!D13)</x:f>
        <x:v>1052979.4146244149</x:v>
      </x:c>
      <x:c r="D488" s="16" t="n">
        <x:f>MAX(0,C488*(1+EXP((LN(1+Assumptions!$C$60)-0.5*Assumptions!$C$61^2)+Assumptions!$C$61*((RAND()+RAND()+RAND()+RAND()+RAND()+RAND()+RAND()+RAND()+RAND()+RAND()+RAND()+RAND())-6))-1)+Liquidity_30Y!E13)</x:f>
        <x:v>1180497.5672476557</x:v>
      </x:c>
      <x:c r="E488" s="16" t="n">
        <x:f>MAX(0,D488*(1+EXP((LN(1+Assumptions!$C$60)-0.5*Assumptions!$C$61^2)+Assumptions!$C$61*((RAND()+RAND()+RAND()+RAND()+RAND()+RAND()+RAND()+RAND()+RAND()+RAND()+RAND()+RAND())-6))-1)+Liquidity_30Y!F13)</x:f>
        <x:v>1383024.1948249792</x:v>
      </x:c>
      <x:c r="F488" s="16" t="n">
        <x:f>MAX(0,E488*(1+EXP((LN(1+Assumptions!$C$60)-0.5*Assumptions!$C$61^2)+Assumptions!$C$61*((RAND()+RAND()+RAND()+RAND()+RAND()+RAND()+RAND()+RAND()+RAND()+RAND()+RAND()+RAND())-6))-1)+Liquidity_30Y!G13)</x:f>
        <x:v>1642289.499939265</x:v>
      </x:c>
      <x:c r="G488" s="16" t="n">
        <x:f>MAX(0,F488*(1+EXP((LN(1+Assumptions!$C$60)-0.5*Assumptions!$C$61^2)+Assumptions!$C$61*((RAND()+RAND()+RAND()+RAND()+RAND()+RAND()+RAND()+RAND()+RAND()+RAND()+RAND()+RAND())-6))-1)+Liquidity_30Y!H13)</x:f>
        <x:v>1374435.4332775502</x:v>
      </x:c>
      <x:c r="H488" s="16" t="n">
        <x:f>MAX(0,G488*(1+EXP((LN(1+Assumptions!$C$60)-0.5*Assumptions!$C$61^2)+Assumptions!$C$61*((RAND()+RAND()+RAND()+RAND()+RAND()+RAND()+RAND()+RAND()+RAND()+RAND()+RAND()+RAND())-6))-1)+Liquidity_30Y!I13)</x:f>
        <x:v>1542683.7801169602</x:v>
      </x:c>
      <x:c r="I488" s="16" t="n">
        <x:f>MAX(0,H488*(1+EXP((LN(1+Assumptions!$C$60)-0.5*Assumptions!$C$61^2)+Assumptions!$C$61*((RAND()+RAND()+RAND()+RAND()+RAND()+RAND()+RAND()+RAND()+RAND()+RAND()+RAND()+RAND())-6))-1)+Liquidity_30Y!J13)</x:f>
        <x:v>1977326.586177012</x:v>
      </x:c>
      <x:c r="J488" s="16" t="n">
        <x:f>MAX(0,I488*(1+EXP((LN(1+Assumptions!$C$60)-0.5*Assumptions!$C$61^2)+Assumptions!$C$61*((RAND()+RAND()+RAND()+RAND()+RAND()+RAND()+RAND()+RAND()+RAND()+RAND()+RAND()+RAND())-6))-1)+Liquidity_30Y!K13)</x:f>
        <x:v>1980580.9183212952</x:v>
      </x:c>
      <x:c r="K488" s="16" t="n">
        <x:f>MAX(0,J488*(1+EXP((LN(1+Assumptions!$C$60)-0.5*Assumptions!$C$61^2)+Assumptions!$C$61*((RAND()+RAND()+RAND()+RAND()+RAND()+RAND()+RAND()+RAND()+RAND()+RAND()+RAND()+RAND())-6))-1)+Liquidity_30Y!L13)</x:f>
        <x:v>2276781.1778006684</x:v>
      </x:c>
      <x:c r="L488" s="16" t="n">
        <x:f>MAX(0,K488*(1+EXP((LN(1+Assumptions!$C$60)-0.5*Assumptions!$C$61^2)+Assumptions!$C$61*((RAND()+RAND()+RAND()+RAND()+RAND()+RAND()+RAND()+RAND()+RAND()+RAND()+RAND()+RAND())-6))-1)+Liquidity_30Y!M13)</x:f>
        <x:v>2950183.8117931234</x:v>
      </x:c>
      <x:c r="M488" s="16" t="n">
        <x:f>MAX(0,L488*(1+EXP((LN(1+Assumptions!$C$60)-0.5*Assumptions!$C$61^2)+Assumptions!$C$61*((RAND()+RAND()+RAND()+RAND()+RAND()+RAND()+RAND()+RAND()+RAND()+RAND()+RAND()+RAND())-6))-1)+Liquidity_30Y!N13)</x:f>
        <x:v>3508131.5296907295</x:v>
      </x:c>
      <x:c r="N488" s="16" t="n">
        <x:f>MAX(0,M488*(1+EXP((LN(1+Assumptions!$C$60)-0.5*Assumptions!$C$61^2)+Assumptions!$C$61*((RAND()+RAND()+RAND()+RAND()+RAND()+RAND()+RAND()+RAND()+RAND()+RAND()+RAND()+RAND())-6))-1)+Liquidity_30Y!O13)</x:f>
        <x:v>4791078.621769805</x:v>
      </x:c>
      <x:c r="O488" s="16" t="n">
        <x:f>MAX(0,N488*(1+EXP((LN(1+Assumptions!$C$60)-0.5*Assumptions!$C$61^2)+Assumptions!$C$61*((RAND()+RAND()+RAND()+RAND()+RAND()+RAND()+RAND()+RAND()+RAND()+RAND()+RAND()+RAND())-6))-1)+Liquidity_30Y!P13)</x:f>
        <x:v>5426702.770485866</x:v>
      </x:c>
      <x:c r="P488" s="16" t="n">
        <x:f>MAX(0,O488*(1+EXP((LN(1+Assumptions!$C$60)-0.5*Assumptions!$C$61^2)+Assumptions!$C$61*((RAND()+RAND()+RAND()+RAND()+RAND()+RAND()+RAND()+RAND()+RAND()+RAND()+RAND()+RAND())-6))-1)+Liquidity_30Y!Q13)</x:f>
        <x:v>6719588.43825214</x:v>
      </x:c>
      <x:c r="Q488" s="16" t="n">
        <x:f>MAX(0,P488*(1+EXP((LN(1+Assumptions!$C$60)-0.5*Assumptions!$C$61^2)+Assumptions!$C$61*((RAND()+RAND()+RAND()+RAND()+RAND()+RAND()+RAND()+RAND()+RAND()+RAND()+RAND()+RAND())-6))-1)+Liquidity_30Y!R13)</x:f>
        <x:v>6445692.070438048</x:v>
      </x:c>
      <x:c r="R488" s="16" t="n">
        <x:f>MAX(0,Q488*(1+EXP((LN(1+Assumptions!$C$60)-0.5*Assumptions!$C$61^2)+Assumptions!$C$61*((RAND()+RAND()+RAND()+RAND()+RAND()+RAND()+RAND()+RAND()+RAND()+RAND()+RAND()+RAND())-6))-1)+Liquidity_30Y!S13)</x:f>
        <x:v>6827979.008284439</x:v>
      </x:c>
      <x:c r="S488" s="16" t="n">
        <x:f>MAX(0,R488*(1+EXP((LN(1+Assumptions!$C$60)-0.5*Assumptions!$C$61^2)+Assumptions!$C$61*((RAND()+RAND()+RAND()+RAND()+RAND()+RAND()+RAND()+RAND()+RAND()+RAND()+RAND()+RAND())-6))-1)+Liquidity_30Y!T13)</x:f>
        <x:v>7875876.137106954</x:v>
      </x:c>
      <x:c r="T488" s="16" t="n">
        <x:f>MAX(0,S488*(1+EXP((LN(1+Assumptions!$C$60)-0.5*Assumptions!$C$61^2)+Assumptions!$C$61*((RAND()+RAND()+RAND()+RAND()+RAND()+RAND()+RAND()+RAND()+RAND()+RAND()+RAND()+RAND())-6))-1)+Liquidity_30Y!U13)</x:f>
        <x:v>8671041.05814109</x:v>
      </x:c>
      <x:c r="U488" s="16" t="n">
        <x:f>MAX(0,T488*(1+EXP((LN(1+Assumptions!$C$60)-0.5*Assumptions!$C$61^2)+Assumptions!$C$61*((RAND()+RAND()+RAND()+RAND()+RAND()+RAND()+RAND()+RAND()+RAND()+RAND()+RAND()+RAND())-6))-1)+Liquidity_30Y!V13)</x:f>
        <x:v>9893828.456438595</x:v>
      </x:c>
      <x:c r="V488" s="16" t="n">
        <x:f>MAX(0,U488*(1+EXP((LN(1+Assumptions!$C$60)-0.5*Assumptions!$C$61^2)+Assumptions!$C$61*((RAND()+RAND()+RAND()+RAND()+RAND()+RAND()+RAND()+RAND()+RAND()+RAND()+RAND()+RAND())-6))-1)+Liquidity_30Y!W13)</x:f>
        <x:v>9022687.552494196</x:v>
      </x:c>
      <x:c r="W488" s="16" t="n">
        <x:f>MAX(0,V488*(1+EXP((LN(1+Assumptions!$C$60)-0.5*Assumptions!$C$61^2)+Assumptions!$C$61*((RAND()+RAND()+RAND()+RAND()+RAND()+RAND()+RAND()+RAND()+RAND()+RAND()+RAND()+RAND())-6))-1)+Liquidity_30Y!X13)</x:f>
        <x:v>8570899.462523537</x:v>
      </x:c>
      <x:c r="X488" s="16" t="n">
        <x:f>MAX(0,W488*(1+EXP((LN(1+Assumptions!$C$60)-0.5*Assumptions!$C$61^2)+Assumptions!$C$61*((RAND()+RAND()+RAND()+RAND()+RAND()+RAND()+RAND()+RAND()+RAND()+RAND()+RAND()+RAND())-6))-1)+Liquidity_30Y!Y13)</x:f>
        <x:v>9135232.33911757</x:v>
      </x:c>
      <x:c r="Y488" s="16" t="n">
        <x:f>MAX(0,X488*(1+EXP((LN(1+Assumptions!$C$60)-0.5*Assumptions!$C$61^2)+Assumptions!$C$61*((RAND()+RAND()+RAND()+RAND()+RAND()+RAND()+RAND()+RAND()+RAND()+RAND()+RAND()+RAND())-6))-1)+Liquidity_30Y!Z13)</x:f>
        <x:v>10610740.247454429</x:v>
      </x:c>
      <x:c r="Z488" s="16" t="n">
        <x:f>MAX(0,Y488*(1+EXP((LN(1+Assumptions!$C$60)-0.5*Assumptions!$C$61^2)+Assumptions!$C$61*((RAND()+RAND()+RAND()+RAND()+RAND()+RAND()+RAND()+RAND()+RAND()+RAND()+RAND()+RAND())-6))-1)+Liquidity_30Y!AA13)</x:f>
        <x:v>9943405.788915012</x:v>
      </x:c>
      <x:c r="AA488" s="16" t="n">
        <x:f>MAX(0,Z488*(1+EXP((LN(1+Assumptions!$C$60)-0.5*Assumptions!$C$61^2)+Assumptions!$C$61*((RAND()+RAND()+RAND()+RAND()+RAND()+RAND()+RAND()+RAND()+RAND()+RAND()+RAND()+RAND())-6))-1)+Liquidity_30Y!AB13)</x:f>
        <x:v>12531426.665403483</x:v>
      </x:c>
      <x:c r="AB488" s="16" t="n">
        <x:f>MAX(0,AA488*(1+EXP((LN(1+Assumptions!$C$60)-0.5*Assumptions!$C$61^2)+Assumptions!$C$61*((RAND()+RAND()+RAND()+RAND()+RAND()+RAND()+RAND()+RAND()+RAND()+RAND()+RAND()+RAND())-6))-1)+Liquidity_30Y!AC13)</x:f>
        <x:v>16105904.925036471</x:v>
      </x:c>
      <x:c r="AC488" s="16" t="n">
        <x:f>MAX(0,AB488*(1+EXP((LN(1+Assumptions!$C$60)-0.5*Assumptions!$C$61^2)+Assumptions!$C$61*((RAND()+RAND()+RAND()+RAND()+RAND()+RAND()+RAND()+RAND()+RAND()+RAND()+RAND()+RAND())-6))-1)+Liquidity_30Y!AD13)</x:f>
        <x:v>16854807.61386486</x:v>
      </x:c>
      <x:c r="AD488" s="16" t="n">
        <x:f>MAX(0,AC488*(1+EXP((LN(1+Assumptions!$C$60)-0.5*Assumptions!$C$61^2)+Assumptions!$C$61*((RAND()+RAND()+RAND()+RAND()+RAND()+RAND()+RAND()+RAND()+RAND()+RAND()+RAND()+RAND())-6))-1)+Liquidity_30Y!AE13)</x:f>
        <x:v>15382434.418789262</x:v>
      </x:c>
      <x:c r="AE488" s="16" t="n">
        <x:f>MAX(0,AD488*(1+EXP((LN(1+Assumptions!$C$60)-0.5*Assumptions!$C$61^2)+Assumptions!$C$61*((RAND()+RAND()+RAND()+RAND()+RAND()+RAND()+RAND()+RAND()+RAND()+RAND()+RAND()+RAND())-6))-1)+Liquidity_30Y!AF13)</x:f>
        <x:v>15467234.19064049</x:v>
      </x:c>
      <x:c r="AF488" s="16" t="n">
        <x:f>MAX(0,AE488*(1+EXP((LN(1+Assumptions!$C$60)-0.5*Assumptions!$C$61^2)+Assumptions!$C$61*((RAND()+RAND()+RAND()+RAND()+RAND()+RAND()+RAND()+RAND()+RAND()+RAND()+RAND()+RAND())-6))-1)+Liquidity_30Y!AG13)</x:f>
        <x:v>15096921.779474687</x:v>
      </x:c>
    </x:row>
    <x:row r="489">
      <x:c r="A489" s="39">
        <x:v>485</x:v>
      </x:c>
      <x:c r="B489" s="16" t="n">
        <x:f>Liquidity_30Y!C14</x:f>
        <x:v>1029031.25</x:v>
      </x:c>
      <x:c r="C489" s="16" t="n">
        <x:f>MAX(0,B489*(1+EXP((LN(1+Assumptions!$C$60)-0.5*Assumptions!$C$61^2)+Assumptions!$C$61*((RAND()+RAND()+RAND()+RAND()+RAND()+RAND()+RAND()+RAND()+RAND()+RAND()+RAND()+RAND())-6))-1)+Liquidity_30Y!D13)</x:f>
        <x:v>1284613.4948935346</x:v>
      </x:c>
      <x:c r="D489" s="16" t="n">
        <x:f>MAX(0,C489*(1+EXP((LN(1+Assumptions!$C$60)-0.5*Assumptions!$C$61^2)+Assumptions!$C$61*((RAND()+RAND()+RAND()+RAND()+RAND()+RAND()+RAND()+RAND()+RAND()+RAND()+RAND()+RAND())-6))-1)+Liquidity_30Y!E13)</x:f>
        <x:v>1433119.816318686</x:v>
      </x:c>
      <x:c r="E489" s="16" t="n">
        <x:f>MAX(0,D489*(1+EXP((LN(1+Assumptions!$C$60)-0.5*Assumptions!$C$61^2)+Assumptions!$C$61*((RAND()+RAND()+RAND()+RAND()+RAND()+RAND()+RAND()+RAND()+RAND()+RAND()+RAND()+RAND())-6))-1)+Liquidity_30Y!F13)</x:f>
        <x:v>1279077.0803970073</x:v>
      </x:c>
      <x:c r="F489" s="16" t="n">
        <x:f>MAX(0,E489*(1+EXP((LN(1+Assumptions!$C$60)-0.5*Assumptions!$C$61^2)+Assumptions!$C$61*((RAND()+RAND()+RAND()+RAND()+RAND()+RAND()+RAND()+RAND()+RAND()+RAND()+RAND()+RAND())-6))-1)+Liquidity_30Y!G13)</x:f>
        <x:v>950973.9796858308</x:v>
      </x:c>
      <x:c r="G489" s="16" t="n">
        <x:f>MAX(0,F489*(1+EXP((LN(1+Assumptions!$C$60)-0.5*Assumptions!$C$61^2)+Assumptions!$C$61*((RAND()+RAND()+RAND()+RAND()+RAND()+RAND()+RAND()+RAND()+RAND()+RAND()+RAND()+RAND())-6))-1)+Liquidity_30Y!H13)</x:f>
        <x:v>975600.7422505349</x:v>
      </x:c>
      <x:c r="H489" s="16" t="n">
        <x:f>MAX(0,G489*(1+EXP((LN(1+Assumptions!$C$60)-0.5*Assumptions!$C$61^2)+Assumptions!$C$61*((RAND()+RAND()+RAND()+RAND()+RAND()+RAND()+RAND()+RAND()+RAND()+RAND()+RAND()+RAND())-6))-1)+Liquidity_30Y!I13)</x:f>
        <x:v>1088455.2219825052</x:v>
      </x:c>
      <x:c r="I489" s="16" t="n">
        <x:f>MAX(0,H489*(1+EXP((LN(1+Assumptions!$C$60)-0.5*Assumptions!$C$61^2)+Assumptions!$C$61*((RAND()+RAND()+RAND()+RAND()+RAND()+RAND()+RAND()+RAND()+RAND()+RAND()+RAND()+RAND())-6))-1)+Liquidity_30Y!J13)</x:f>
        <x:v>1088338.976180076</x:v>
      </x:c>
      <x:c r="J489" s="16" t="n">
        <x:f>MAX(0,I489*(1+EXP((LN(1+Assumptions!$C$60)-0.5*Assumptions!$C$61^2)+Assumptions!$C$61*((RAND()+RAND()+RAND()+RAND()+RAND()+RAND()+RAND()+RAND()+RAND()+RAND()+RAND()+RAND())-6))-1)+Liquidity_30Y!K13)</x:f>
        <x:v>994943.2629945949</x:v>
      </x:c>
      <x:c r="K489" s="16" t="n">
        <x:f>MAX(0,J489*(1+EXP((LN(1+Assumptions!$C$60)-0.5*Assumptions!$C$61^2)+Assumptions!$C$61*((RAND()+RAND()+RAND()+RAND()+RAND()+RAND()+RAND()+RAND()+RAND()+RAND()+RAND()+RAND())-6))-1)+Liquidity_30Y!L13)</x:f>
        <x:v>993578.8859484731</x:v>
      </x:c>
      <x:c r="L489" s="16" t="n">
        <x:f>MAX(0,K489*(1+EXP((LN(1+Assumptions!$C$60)-0.5*Assumptions!$C$61^2)+Assumptions!$C$61*((RAND()+RAND()+RAND()+RAND()+RAND()+RAND()+RAND()+RAND()+RAND()+RAND()+RAND()+RAND())-6))-1)+Liquidity_30Y!M13)</x:f>
        <x:v>1210173.0764550008</x:v>
      </x:c>
      <x:c r="M489" s="16" t="n">
        <x:f>MAX(0,L489*(1+EXP((LN(1+Assumptions!$C$60)-0.5*Assumptions!$C$61^2)+Assumptions!$C$61*((RAND()+RAND()+RAND()+RAND()+RAND()+RAND()+RAND()+RAND()+RAND()+RAND()+RAND()+RAND())-6))-1)+Liquidity_30Y!N13)</x:f>
        <x:v>1391802.5118147677</x:v>
      </x:c>
      <x:c r="N489" s="16" t="n">
        <x:f>MAX(0,M489*(1+EXP((LN(1+Assumptions!$C$60)-0.5*Assumptions!$C$61^2)+Assumptions!$C$61*((RAND()+RAND()+RAND()+RAND()+RAND()+RAND()+RAND()+RAND()+RAND()+RAND()+RAND()+RAND())-6))-1)+Liquidity_30Y!O13)</x:f>
        <x:v>1328448.2806916356</x:v>
      </x:c>
      <x:c r="O489" s="16" t="n">
        <x:f>MAX(0,N489*(1+EXP((LN(1+Assumptions!$C$60)-0.5*Assumptions!$C$61^2)+Assumptions!$C$61*((RAND()+RAND()+RAND()+RAND()+RAND()+RAND()+RAND()+RAND()+RAND()+RAND()+RAND()+RAND())-6))-1)+Liquidity_30Y!P13)</x:f>
        <x:v>1510932.6261379034</x:v>
      </x:c>
      <x:c r="P489" s="16" t="n">
        <x:f>MAX(0,O489*(1+EXP((LN(1+Assumptions!$C$60)-0.5*Assumptions!$C$61^2)+Assumptions!$C$61*((RAND()+RAND()+RAND()+RAND()+RAND()+RAND()+RAND()+RAND()+RAND()+RAND()+RAND()+RAND())-6))-1)+Liquidity_30Y!Q13)</x:f>
        <x:v>2069575.5870189096</x:v>
      </x:c>
      <x:c r="Q489" s="16" t="n">
        <x:f>MAX(0,P489*(1+EXP((LN(1+Assumptions!$C$60)-0.5*Assumptions!$C$61^2)+Assumptions!$C$61*((RAND()+RAND()+RAND()+RAND()+RAND()+RAND()+RAND()+RAND()+RAND()+RAND()+RAND()+RAND())-6))-1)+Liquidity_30Y!R13)</x:f>
        <x:v>1671553.783903719</x:v>
      </x:c>
      <x:c r="R489" s="16" t="n">
        <x:f>MAX(0,Q489*(1+EXP((LN(1+Assumptions!$C$60)-0.5*Assumptions!$C$61^2)+Assumptions!$C$61*((RAND()+RAND()+RAND()+RAND()+RAND()+RAND()+RAND()+RAND()+RAND()+RAND()+RAND()+RAND())-6))-1)+Liquidity_30Y!S13)</x:f>
        <x:v>1948520.0956657617</x:v>
      </x:c>
      <x:c r="S489" s="16" t="n">
        <x:f>MAX(0,R489*(1+EXP((LN(1+Assumptions!$C$60)-0.5*Assumptions!$C$61^2)+Assumptions!$C$61*((RAND()+RAND()+RAND()+RAND()+RAND()+RAND()+RAND()+RAND()+RAND()+RAND()+RAND()+RAND())-6))-1)+Liquidity_30Y!T13)</x:f>
        <x:v>2139525.268624097</x:v>
      </x:c>
      <x:c r="T489" s="16" t="n">
        <x:f>MAX(0,S489*(1+EXP((LN(1+Assumptions!$C$60)-0.5*Assumptions!$C$61^2)+Assumptions!$C$61*((RAND()+RAND()+RAND()+RAND()+RAND()+RAND()+RAND()+RAND()+RAND()+RAND()+RAND()+RAND())-6))-1)+Liquidity_30Y!U13)</x:f>
        <x:v>2653526.786994292</x:v>
      </x:c>
      <x:c r="U489" s="16" t="n">
        <x:f>MAX(0,T489*(1+EXP((LN(1+Assumptions!$C$60)-0.5*Assumptions!$C$61^2)+Assumptions!$C$61*((RAND()+RAND()+RAND()+RAND()+RAND()+RAND()+RAND()+RAND()+RAND()+RAND()+RAND()+RAND())-6))-1)+Liquidity_30Y!V13)</x:f>
        <x:v>2210933.643474132</x:v>
      </x:c>
      <x:c r="V489" s="16" t="n">
        <x:f>MAX(0,U489*(1+EXP((LN(1+Assumptions!$C$60)-0.5*Assumptions!$C$61^2)+Assumptions!$C$61*((RAND()+RAND()+RAND()+RAND()+RAND()+RAND()+RAND()+RAND()+RAND()+RAND()+RAND()+RAND())-6))-1)+Liquidity_30Y!W13)</x:f>
        <x:v>2797419.5282552177</x:v>
      </x:c>
      <x:c r="W489" s="16" t="n">
        <x:f>MAX(0,V489*(1+EXP((LN(1+Assumptions!$C$60)-0.5*Assumptions!$C$61^2)+Assumptions!$C$61*((RAND()+RAND()+RAND()+RAND()+RAND()+RAND()+RAND()+RAND()+RAND()+RAND()+RAND()+RAND())-6))-1)+Liquidity_30Y!X13)</x:f>
        <x:v>2978754.4840448797</x:v>
      </x:c>
      <x:c r="X489" s="16" t="n">
        <x:f>MAX(0,W489*(1+EXP((LN(1+Assumptions!$C$60)-0.5*Assumptions!$C$61^2)+Assumptions!$C$61*((RAND()+RAND()+RAND()+RAND()+RAND()+RAND()+RAND()+RAND()+RAND()+RAND()+RAND()+RAND())-6))-1)+Liquidity_30Y!Y13)</x:f>
        <x:v>3606762.1303935573</x:v>
      </x:c>
      <x:c r="Y489" s="16" t="n">
        <x:f>MAX(0,X489*(1+EXP((LN(1+Assumptions!$C$60)-0.5*Assumptions!$C$61^2)+Assumptions!$C$61*((RAND()+RAND()+RAND()+RAND()+RAND()+RAND()+RAND()+RAND()+RAND()+RAND()+RAND()+RAND())-6))-1)+Liquidity_30Y!Z13)</x:f>
        <x:v>3404221.5731930216</x:v>
      </x:c>
      <x:c r="Z489" s="16" t="n">
        <x:f>MAX(0,Y489*(1+EXP((LN(1+Assumptions!$C$60)-0.5*Assumptions!$C$61^2)+Assumptions!$C$61*((RAND()+RAND()+RAND()+RAND()+RAND()+RAND()+RAND()+RAND()+RAND()+RAND()+RAND()+RAND())-6))-1)+Liquidity_30Y!AA13)</x:f>
        <x:v>5065753.382776085</x:v>
      </x:c>
      <x:c r="AA489" s="16" t="n">
        <x:f>MAX(0,Z489*(1+EXP((LN(1+Assumptions!$C$60)-0.5*Assumptions!$C$61^2)+Assumptions!$C$61*((RAND()+RAND()+RAND()+RAND()+RAND()+RAND()+RAND()+RAND()+RAND()+RAND()+RAND()+RAND())-6))-1)+Liquidity_30Y!AB13)</x:f>
        <x:v>4081554.539105061</x:v>
      </x:c>
      <x:c r="AB489" s="16" t="n">
        <x:f>MAX(0,AA489*(1+EXP((LN(1+Assumptions!$C$60)-0.5*Assumptions!$C$61^2)+Assumptions!$C$61*((RAND()+RAND()+RAND()+RAND()+RAND()+RAND()+RAND()+RAND()+RAND()+RAND()+RAND()+RAND())-6))-1)+Liquidity_30Y!AC13)</x:f>
        <x:v>4155386.253194234</x:v>
      </x:c>
      <x:c r="AC489" s="16" t="n">
        <x:f>MAX(0,AB489*(1+EXP((LN(1+Assumptions!$C$60)-0.5*Assumptions!$C$61^2)+Assumptions!$C$61*((RAND()+RAND()+RAND()+RAND()+RAND()+RAND()+RAND()+RAND()+RAND()+RAND()+RAND()+RAND())-6))-1)+Liquidity_30Y!AD13)</x:f>
        <x:v>3982484.0485524097</x:v>
      </x:c>
      <x:c r="AD489" s="16" t="n">
        <x:f>MAX(0,AC489*(1+EXP((LN(1+Assumptions!$C$60)-0.5*Assumptions!$C$61^2)+Assumptions!$C$61*((RAND()+RAND()+RAND()+RAND()+RAND()+RAND()+RAND()+RAND()+RAND()+RAND()+RAND()+RAND())-6))-1)+Liquidity_30Y!AE13)</x:f>
        <x:v>4501171.74547493</x:v>
      </x:c>
      <x:c r="AE489" s="16" t="n">
        <x:f>MAX(0,AD489*(1+EXP((LN(1+Assumptions!$C$60)-0.5*Assumptions!$C$61^2)+Assumptions!$C$61*((RAND()+RAND()+RAND()+RAND()+RAND()+RAND()+RAND()+RAND()+RAND()+RAND()+RAND()+RAND())-6))-1)+Liquidity_30Y!AF13)</x:f>
        <x:v>4314867.424126988</x:v>
      </x:c>
      <x:c r="AF489" s="16" t="n">
        <x:f>MAX(0,AE489*(1+EXP((LN(1+Assumptions!$C$60)-0.5*Assumptions!$C$61^2)+Assumptions!$C$61*((RAND()+RAND()+RAND()+RAND()+RAND()+RAND()+RAND()+RAND()+RAND()+RAND()+RAND()+RAND())-6))-1)+Liquidity_30Y!AG13)</x:f>
        <x:v>4758811.351360629</x:v>
      </x:c>
    </x:row>
    <x:row r="490">
      <x:c r="A490" s="39">
        <x:v>486</x:v>
      </x:c>
      <x:c r="B490" s="16" t="n">
        <x:f>Liquidity_30Y!C14</x:f>
        <x:v>1029031.25</x:v>
      </x:c>
      <x:c r="C490" s="16" t="n">
        <x:f>MAX(0,B490*(1+EXP((LN(1+Assumptions!$C$60)-0.5*Assumptions!$C$61^2)+Assumptions!$C$61*((RAND()+RAND()+RAND()+RAND()+RAND()+RAND()+RAND()+RAND()+RAND()+RAND()+RAND()+RAND())-6))-1)+Liquidity_30Y!D13)</x:f>
        <x:v>1163245.3193750354</x:v>
      </x:c>
      <x:c r="D490" s="16" t="n">
        <x:f>MAX(0,C490*(1+EXP((LN(1+Assumptions!$C$60)-0.5*Assumptions!$C$61^2)+Assumptions!$C$61*((RAND()+RAND()+RAND()+RAND()+RAND()+RAND()+RAND()+RAND()+RAND()+RAND()+RAND()+RAND())-6))-1)+Liquidity_30Y!E13)</x:f>
        <x:v>1079530.0604773194</x:v>
      </x:c>
      <x:c r="E490" s="16" t="n">
        <x:f>MAX(0,D490*(1+EXP((LN(1+Assumptions!$C$60)-0.5*Assumptions!$C$61^2)+Assumptions!$C$61*((RAND()+RAND()+RAND()+RAND()+RAND()+RAND()+RAND()+RAND()+RAND()+RAND()+RAND()+RAND())-6))-1)+Liquidity_30Y!F13)</x:f>
        <x:v>1264503.5376697662</x:v>
      </x:c>
      <x:c r="F490" s="16" t="n">
        <x:f>MAX(0,E490*(1+EXP((LN(1+Assumptions!$C$60)-0.5*Assumptions!$C$61^2)+Assumptions!$C$61*((RAND()+RAND()+RAND()+RAND()+RAND()+RAND()+RAND()+RAND()+RAND()+RAND()+RAND()+RAND())-6))-1)+Liquidity_30Y!G13)</x:f>
        <x:v>1176404.202510617</x:v>
      </x:c>
      <x:c r="G490" s="16" t="n">
        <x:f>MAX(0,F490*(1+EXP((LN(1+Assumptions!$C$60)-0.5*Assumptions!$C$61^2)+Assumptions!$C$61*((RAND()+RAND()+RAND()+RAND()+RAND()+RAND()+RAND()+RAND()+RAND()+RAND()+RAND()+RAND())-6))-1)+Liquidity_30Y!H13)</x:f>
        <x:v>1222293.984098964</x:v>
      </x:c>
      <x:c r="H490" s="16" t="n">
        <x:f>MAX(0,G490*(1+EXP((LN(1+Assumptions!$C$60)-0.5*Assumptions!$C$61^2)+Assumptions!$C$61*((RAND()+RAND()+RAND()+RAND()+RAND()+RAND()+RAND()+RAND()+RAND()+RAND()+RAND()+RAND())-6))-1)+Liquidity_30Y!I13)</x:f>
        <x:v>1113858.5112848647</x:v>
      </x:c>
      <x:c r="I490" s="16" t="n">
        <x:f>MAX(0,H490*(1+EXP((LN(1+Assumptions!$C$60)-0.5*Assumptions!$C$61^2)+Assumptions!$C$61*((RAND()+RAND()+RAND()+RAND()+RAND()+RAND()+RAND()+RAND()+RAND()+RAND()+RAND()+RAND())-6))-1)+Liquidity_30Y!J13)</x:f>
        <x:v>1536889.4005752984</x:v>
      </x:c>
      <x:c r="J490" s="16" t="n">
        <x:f>MAX(0,I490*(1+EXP((LN(1+Assumptions!$C$60)-0.5*Assumptions!$C$61^2)+Assumptions!$C$61*((RAND()+RAND()+RAND()+RAND()+RAND()+RAND()+RAND()+RAND()+RAND()+RAND()+RAND()+RAND())-6))-1)+Liquidity_30Y!K13)</x:f>
        <x:v>1761456.9780448065</x:v>
      </x:c>
      <x:c r="K490" s="16" t="n">
        <x:f>MAX(0,J490*(1+EXP((LN(1+Assumptions!$C$60)-0.5*Assumptions!$C$61^2)+Assumptions!$C$61*((RAND()+RAND()+RAND()+RAND()+RAND()+RAND()+RAND()+RAND()+RAND()+RAND()+RAND()+RAND())-6))-1)+Liquidity_30Y!L13)</x:f>
        <x:v>1950635.2284905452</x:v>
      </x:c>
      <x:c r="L490" s="16" t="n">
        <x:f>MAX(0,K490*(1+EXP((LN(1+Assumptions!$C$60)-0.5*Assumptions!$C$61^2)+Assumptions!$C$61*((RAND()+RAND()+RAND()+RAND()+RAND()+RAND()+RAND()+RAND()+RAND()+RAND()+RAND()+RAND())-6))-1)+Liquidity_30Y!M13)</x:f>
        <x:v>2036447.250024909</x:v>
      </x:c>
      <x:c r="M490" s="16" t="n">
        <x:f>MAX(0,L490*(1+EXP((LN(1+Assumptions!$C$60)-0.5*Assumptions!$C$61^2)+Assumptions!$C$61*((RAND()+RAND()+RAND()+RAND()+RAND()+RAND()+RAND()+RAND()+RAND()+RAND()+RAND()+RAND())-6))-1)+Liquidity_30Y!N13)</x:f>
        <x:v>1967965.3111243425</x:v>
      </x:c>
      <x:c r="N490" s="16" t="n">
        <x:f>MAX(0,M490*(1+EXP((LN(1+Assumptions!$C$60)-0.5*Assumptions!$C$61^2)+Assumptions!$C$61*((RAND()+RAND()+RAND()+RAND()+RAND()+RAND()+RAND()+RAND()+RAND()+RAND()+RAND()+RAND())-6))-1)+Liquidity_30Y!O13)</x:f>
        <x:v>1789199.7287230033</x:v>
      </x:c>
      <x:c r="O490" s="16" t="n">
        <x:f>MAX(0,N490*(1+EXP((LN(1+Assumptions!$C$60)-0.5*Assumptions!$C$61^2)+Assumptions!$C$61*((RAND()+RAND()+RAND()+RAND()+RAND()+RAND()+RAND()+RAND()+RAND()+RAND()+RAND()+RAND())-6))-1)+Liquidity_30Y!P13)</x:f>
        <x:v>1874514.6662193262</x:v>
      </x:c>
      <x:c r="P490" s="16" t="n">
        <x:f>MAX(0,O490*(1+EXP((LN(1+Assumptions!$C$60)-0.5*Assumptions!$C$61^2)+Assumptions!$C$61*((RAND()+RAND()+RAND()+RAND()+RAND()+RAND()+RAND()+RAND()+RAND()+RAND()+RAND()+RAND())-6))-1)+Liquidity_30Y!Q13)</x:f>
        <x:v>2310877.7799338363</x:v>
      </x:c>
      <x:c r="Q490" s="16" t="n">
        <x:f>MAX(0,P490*(1+EXP((LN(1+Assumptions!$C$60)-0.5*Assumptions!$C$61^2)+Assumptions!$C$61*((RAND()+RAND()+RAND()+RAND()+RAND()+RAND()+RAND()+RAND()+RAND()+RAND()+RAND()+RAND())-6))-1)+Liquidity_30Y!R13)</x:f>
        <x:v>3336861.1920316066</x:v>
      </x:c>
      <x:c r="R490" s="16" t="n">
        <x:f>MAX(0,Q490*(1+EXP((LN(1+Assumptions!$C$60)-0.5*Assumptions!$C$61^2)+Assumptions!$C$61*((RAND()+RAND()+RAND()+RAND()+RAND()+RAND()+RAND()+RAND()+RAND()+RAND()+RAND()+RAND())-6))-1)+Liquidity_30Y!S13)</x:f>
        <x:v>3033266.1580722695</x:v>
      </x:c>
      <x:c r="S490" s="16" t="n">
        <x:f>MAX(0,R490*(1+EXP((LN(1+Assumptions!$C$60)-0.5*Assumptions!$C$61^2)+Assumptions!$C$61*((RAND()+RAND()+RAND()+RAND()+RAND()+RAND()+RAND()+RAND()+RAND()+RAND()+RAND()+RAND())-6))-1)+Liquidity_30Y!T13)</x:f>
        <x:v>2762383.3559033168</x:v>
      </x:c>
      <x:c r="T490" s="16" t="n">
        <x:f>MAX(0,S490*(1+EXP((LN(1+Assumptions!$C$60)-0.5*Assumptions!$C$61^2)+Assumptions!$C$61*((RAND()+RAND()+RAND()+RAND()+RAND()+RAND()+RAND()+RAND()+RAND()+RAND()+RAND()+RAND())-6))-1)+Liquidity_30Y!U13)</x:f>
        <x:v>3256796.3051383873</x:v>
      </x:c>
      <x:c r="U490" s="16" t="n">
        <x:f>MAX(0,T490*(1+EXP((LN(1+Assumptions!$C$60)-0.5*Assumptions!$C$61^2)+Assumptions!$C$61*((RAND()+RAND()+RAND()+RAND()+RAND()+RAND()+RAND()+RAND()+RAND()+RAND()+RAND()+RAND())-6))-1)+Liquidity_30Y!V13)</x:f>
        <x:v>3323771.5660422803</x:v>
      </x:c>
      <x:c r="V490" s="16" t="n">
        <x:f>MAX(0,U490*(1+EXP((LN(1+Assumptions!$C$60)-0.5*Assumptions!$C$61^2)+Assumptions!$C$61*((RAND()+RAND()+RAND()+RAND()+RAND()+RAND()+RAND()+RAND()+RAND()+RAND()+RAND()+RAND())-6))-1)+Liquidity_30Y!W13)</x:f>
        <x:v>2956333.312260052</x:v>
      </x:c>
      <x:c r="W490" s="16" t="n">
        <x:f>MAX(0,V490*(1+EXP((LN(1+Assumptions!$C$60)-0.5*Assumptions!$C$61^2)+Assumptions!$C$61*((RAND()+RAND()+RAND()+RAND()+RAND()+RAND()+RAND()+RAND()+RAND()+RAND()+RAND()+RAND())-6))-1)+Liquidity_30Y!X13)</x:f>
        <x:v>3879900.207995425</x:v>
      </x:c>
      <x:c r="X490" s="16" t="n">
        <x:f>MAX(0,W490*(1+EXP((LN(1+Assumptions!$C$60)-0.5*Assumptions!$C$61^2)+Assumptions!$C$61*((RAND()+RAND()+RAND()+RAND()+RAND()+RAND()+RAND()+RAND()+RAND()+RAND()+RAND()+RAND())-6))-1)+Liquidity_30Y!Y13)</x:f>
        <x:v>3817568.7569472576</x:v>
      </x:c>
      <x:c r="Y490" s="16" t="n">
        <x:f>MAX(0,X490*(1+EXP((LN(1+Assumptions!$C$60)-0.5*Assumptions!$C$61^2)+Assumptions!$C$61*((RAND()+RAND()+RAND()+RAND()+RAND()+RAND()+RAND()+RAND()+RAND()+RAND()+RAND()+RAND())-6))-1)+Liquidity_30Y!Z13)</x:f>
        <x:v>3272724.3963544895</x:v>
      </x:c>
      <x:c r="Z490" s="16" t="n">
        <x:f>MAX(0,Y490*(1+EXP((LN(1+Assumptions!$C$60)-0.5*Assumptions!$C$61^2)+Assumptions!$C$61*((RAND()+RAND()+RAND()+RAND()+RAND()+RAND()+RAND()+RAND()+RAND()+RAND()+RAND()+RAND())-6))-1)+Liquidity_30Y!AA13)</x:f>
        <x:v>3929344.6012202543</x:v>
      </x:c>
      <x:c r="AA490" s="16" t="n">
        <x:f>MAX(0,Z490*(1+EXP((LN(1+Assumptions!$C$60)-0.5*Assumptions!$C$61^2)+Assumptions!$C$61*((RAND()+RAND()+RAND()+RAND()+RAND()+RAND()+RAND()+RAND()+RAND()+RAND()+RAND()+RAND())-6))-1)+Liquidity_30Y!AB13)</x:f>
        <x:v>4141267.970274773</x:v>
      </x:c>
      <x:c r="AB490" s="16" t="n">
        <x:f>MAX(0,AA490*(1+EXP((LN(1+Assumptions!$C$60)-0.5*Assumptions!$C$61^2)+Assumptions!$C$61*((RAND()+RAND()+RAND()+RAND()+RAND()+RAND()+RAND()+RAND()+RAND()+RAND()+RAND()+RAND())-6))-1)+Liquidity_30Y!AC13)</x:f>
        <x:v>5076537.947564852</x:v>
      </x:c>
      <x:c r="AC490" s="16" t="n">
        <x:f>MAX(0,AB490*(1+EXP((LN(1+Assumptions!$C$60)-0.5*Assumptions!$C$61^2)+Assumptions!$C$61*((RAND()+RAND()+RAND()+RAND()+RAND()+RAND()+RAND()+RAND()+RAND()+RAND()+RAND()+RAND())-6))-1)+Liquidity_30Y!AD13)</x:f>
        <x:v>5467516.856338494</x:v>
      </x:c>
      <x:c r="AD490" s="16" t="n">
        <x:f>MAX(0,AC490*(1+EXP((LN(1+Assumptions!$C$60)-0.5*Assumptions!$C$61^2)+Assumptions!$C$61*((RAND()+RAND()+RAND()+RAND()+RAND()+RAND()+RAND()+RAND()+RAND()+RAND()+RAND()+RAND())-6))-1)+Liquidity_30Y!AE13)</x:f>
        <x:v>4648287.235300957</x:v>
      </x:c>
      <x:c r="AE490" s="16" t="n">
        <x:f>MAX(0,AD490*(1+EXP((LN(1+Assumptions!$C$60)-0.5*Assumptions!$C$61^2)+Assumptions!$C$61*((RAND()+RAND()+RAND()+RAND()+RAND()+RAND()+RAND()+RAND()+RAND()+RAND()+RAND()+RAND())-6))-1)+Liquidity_30Y!AF13)</x:f>
        <x:v>4299570.082025069</x:v>
      </x:c>
      <x:c r="AF490" s="16" t="n">
        <x:f>MAX(0,AE490*(1+EXP((LN(1+Assumptions!$C$60)-0.5*Assumptions!$C$61^2)+Assumptions!$C$61*((RAND()+RAND()+RAND()+RAND()+RAND()+RAND()+RAND()+RAND()+RAND()+RAND()+RAND()+RAND())-6))-1)+Liquidity_30Y!AG13)</x:f>
        <x:v>3391376.9030085094</x:v>
      </x:c>
    </x:row>
    <x:row r="491">
      <x:c r="A491" s="39">
        <x:v>487</x:v>
      </x:c>
      <x:c r="B491" s="16" t="n">
        <x:f>Liquidity_30Y!C14</x:f>
        <x:v>1029031.25</x:v>
      </x:c>
      <x:c r="C491" s="16" t="n">
        <x:f>MAX(0,B491*(1+EXP((LN(1+Assumptions!$C$60)-0.5*Assumptions!$C$61^2)+Assumptions!$C$61*((RAND()+RAND()+RAND()+RAND()+RAND()+RAND()+RAND()+RAND()+RAND()+RAND()+RAND()+RAND())-6))-1)+Liquidity_30Y!D13)</x:f>
        <x:v>981205.242786386</x:v>
      </x:c>
      <x:c r="D491" s="16" t="n">
        <x:f>MAX(0,C491*(1+EXP((LN(1+Assumptions!$C$60)-0.5*Assumptions!$C$61^2)+Assumptions!$C$61*((RAND()+RAND()+RAND()+RAND()+RAND()+RAND()+RAND()+RAND()+RAND()+RAND()+RAND()+RAND())-6))-1)+Liquidity_30Y!E13)</x:f>
        <x:v>1050954.4132962592</x:v>
      </x:c>
      <x:c r="E491" s="16" t="n">
        <x:f>MAX(0,D491*(1+EXP((LN(1+Assumptions!$C$60)-0.5*Assumptions!$C$61^2)+Assumptions!$C$61*((RAND()+RAND()+RAND()+RAND()+RAND()+RAND()+RAND()+RAND()+RAND()+RAND()+RAND()+RAND())-6))-1)+Liquidity_30Y!F13)</x:f>
        <x:v>1007680.1058043548</x:v>
      </x:c>
      <x:c r="F491" s="16" t="n">
        <x:f>MAX(0,E491*(1+EXP((LN(1+Assumptions!$C$60)-0.5*Assumptions!$C$61^2)+Assumptions!$C$61*((RAND()+RAND()+RAND()+RAND()+RAND()+RAND()+RAND()+RAND()+RAND()+RAND()+RAND()+RAND())-6))-1)+Liquidity_30Y!G13)</x:f>
        <x:v>1134447.709185149</x:v>
      </x:c>
      <x:c r="G491" s="16" t="n">
        <x:f>MAX(0,F491*(1+EXP((LN(1+Assumptions!$C$60)-0.5*Assumptions!$C$61^2)+Assumptions!$C$61*((RAND()+RAND()+RAND()+RAND()+RAND()+RAND()+RAND()+RAND()+RAND()+RAND()+RAND()+RAND())-6))-1)+Liquidity_30Y!H13)</x:f>
        <x:v>1035711.363431846</x:v>
      </x:c>
      <x:c r="H491" s="16" t="n">
        <x:f>MAX(0,G491*(1+EXP((LN(1+Assumptions!$C$60)-0.5*Assumptions!$C$61^2)+Assumptions!$C$61*((RAND()+RAND()+RAND()+RAND()+RAND()+RAND()+RAND()+RAND()+RAND()+RAND()+RAND()+RAND())-6))-1)+Liquidity_30Y!I13)</x:f>
        <x:v>1062820.9763525627</x:v>
      </x:c>
      <x:c r="I491" s="16" t="n">
        <x:f>MAX(0,H491*(1+EXP((LN(1+Assumptions!$C$60)-0.5*Assumptions!$C$61^2)+Assumptions!$C$61*((RAND()+RAND()+RAND()+RAND()+RAND()+RAND()+RAND()+RAND()+RAND()+RAND()+RAND()+RAND())-6))-1)+Liquidity_30Y!J13)</x:f>
        <x:v>1343606.5181776758</x:v>
      </x:c>
      <x:c r="J491" s="16" t="n">
        <x:f>MAX(0,I491*(1+EXP((LN(1+Assumptions!$C$60)-0.5*Assumptions!$C$61^2)+Assumptions!$C$61*((RAND()+RAND()+RAND()+RAND()+RAND()+RAND()+RAND()+RAND()+RAND()+RAND()+RAND()+RAND())-6))-1)+Liquidity_30Y!K13)</x:f>
        <x:v>1237735.2153819753</x:v>
      </x:c>
      <x:c r="K491" s="16" t="n">
        <x:f>MAX(0,J491*(1+EXP((LN(1+Assumptions!$C$60)-0.5*Assumptions!$C$61^2)+Assumptions!$C$61*((RAND()+RAND()+RAND()+RAND()+RAND()+RAND()+RAND()+RAND()+RAND()+RAND()+RAND()+RAND())-6))-1)+Liquidity_30Y!L13)</x:f>
        <x:v>999131.3681791365</x:v>
      </x:c>
      <x:c r="L491" s="16" t="n">
        <x:f>MAX(0,K491*(1+EXP((LN(1+Assumptions!$C$60)-0.5*Assumptions!$C$61^2)+Assumptions!$C$61*((RAND()+RAND()+RAND()+RAND()+RAND()+RAND()+RAND()+RAND()+RAND()+RAND()+RAND()+RAND())-6))-1)+Liquidity_30Y!M13)</x:f>
        <x:v>864584.8862806446</x:v>
      </x:c>
      <x:c r="M491" s="16" t="n">
        <x:f>MAX(0,L491*(1+EXP((LN(1+Assumptions!$C$60)-0.5*Assumptions!$C$61^2)+Assumptions!$C$61*((RAND()+RAND()+RAND()+RAND()+RAND()+RAND()+RAND()+RAND()+RAND()+RAND()+RAND()+RAND())-6))-1)+Liquidity_30Y!N13)</x:f>
        <x:v>681152.6250824969</x:v>
      </x:c>
      <x:c r="N491" s="16" t="n">
        <x:f>MAX(0,M491*(1+EXP((LN(1+Assumptions!$C$60)-0.5*Assumptions!$C$61^2)+Assumptions!$C$61*((RAND()+RAND()+RAND()+RAND()+RAND()+RAND()+RAND()+RAND()+RAND()+RAND()+RAND()+RAND())-6))-1)+Liquidity_30Y!O13)</x:f>
        <x:v>713015.1026863325</x:v>
      </x:c>
      <x:c r="O491" s="16" t="n">
        <x:f>MAX(0,N491*(1+EXP((LN(1+Assumptions!$C$60)-0.5*Assumptions!$C$61^2)+Assumptions!$C$61*((RAND()+RAND()+RAND()+RAND()+RAND()+RAND()+RAND()+RAND()+RAND()+RAND()+RAND()+RAND())-6))-1)+Liquidity_30Y!P13)</x:f>
        <x:v>568434.1427640298</x:v>
      </x:c>
      <x:c r="P491" s="16" t="n">
        <x:f>MAX(0,O491*(1+EXP((LN(1+Assumptions!$C$60)-0.5*Assumptions!$C$61^2)+Assumptions!$C$61*((RAND()+RAND()+RAND()+RAND()+RAND()+RAND()+RAND()+RAND()+RAND()+RAND()+RAND()+RAND())-6))-1)+Liquidity_30Y!Q13)</x:f>
        <x:v>618836.1140317281</x:v>
      </x:c>
      <x:c r="Q491" s="16" t="n">
        <x:f>MAX(0,P491*(1+EXP((LN(1+Assumptions!$C$60)-0.5*Assumptions!$C$61^2)+Assumptions!$C$61*((RAND()+RAND()+RAND()+RAND()+RAND()+RAND()+RAND()+RAND()+RAND()+RAND()+RAND()+RAND())-6))-1)+Liquidity_30Y!R13)</x:f>
        <x:v>586221.4921076195</x:v>
      </x:c>
      <x:c r="R491" s="16" t="n">
        <x:f>MAX(0,Q491*(1+EXP((LN(1+Assumptions!$C$60)-0.5*Assumptions!$C$61^2)+Assumptions!$C$61*((RAND()+RAND()+RAND()+RAND()+RAND()+RAND()+RAND()+RAND()+RAND()+RAND()+RAND()+RAND())-6))-1)+Liquidity_30Y!S13)</x:f>
        <x:v>626202.5471805865</x:v>
      </x:c>
      <x:c r="S491" s="16" t="n">
        <x:f>MAX(0,R491*(1+EXP((LN(1+Assumptions!$C$60)-0.5*Assumptions!$C$61^2)+Assumptions!$C$61*((RAND()+RAND()+RAND()+RAND()+RAND()+RAND()+RAND()+RAND()+RAND()+RAND()+RAND()+RAND())-6))-1)+Liquidity_30Y!T13)</x:f>
        <x:v>707204.2774780549</x:v>
      </x:c>
      <x:c r="T491" s="16" t="n">
        <x:f>MAX(0,S491*(1+EXP((LN(1+Assumptions!$C$60)-0.5*Assumptions!$C$61^2)+Assumptions!$C$61*((RAND()+RAND()+RAND()+RAND()+RAND()+RAND()+RAND()+RAND()+RAND()+RAND()+RAND()+RAND())-6))-1)+Liquidity_30Y!U13)</x:f>
        <x:v>828793.8931928936</x:v>
      </x:c>
      <x:c r="U491" s="16" t="n">
        <x:f>MAX(0,T491*(1+EXP((LN(1+Assumptions!$C$60)-0.5*Assumptions!$C$61^2)+Assumptions!$C$61*((RAND()+RAND()+RAND()+RAND()+RAND()+RAND()+RAND()+RAND()+RAND()+RAND()+RAND()+RAND())-6))-1)+Liquidity_30Y!V13)</x:f>
        <x:v>1015771.2109562418</x:v>
      </x:c>
      <x:c r="V491" s="16" t="n">
        <x:f>MAX(0,U491*(1+EXP((LN(1+Assumptions!$C$60)-0.5*Assumptions!$C$61^2)+Assumptions!$C$61*((RAND()+RAND()+RAND()+RAND()+RAND()+RAND()+RAND()+RAND()+RAND()+RAND()+RAND()+RAND())-6))-1)+Liquidity_30Y!W13)</x:f>
        <x:v>1200022.5744212454</x:v>
      </x:c>
      <x:c r="W491" s="16" t="n">
        <x:f>MAX(0,V491*(1+EXP((LN(1+Assumptions!$C$60)-0.5*Assumptions!$C$61^2)+Assumptions!$C$61*((RAND()+RAND()+RAND()+RAND()+RAND()+RAND()+RAND()+RAND()+RAND()+RAND()+RAND()+RAND())-6))-1)+Liquidity_30Y!X13)</x:f>
        <x:v>1451173.4348035508</x:v>
      </x:c>
      <x:c r="X491" s="16" t="n">
        <x:f>MAX(0,W491*(1+EXP((LN(1+Assumptions!$C$60)-0.5*Assumptions!$C$61^2)+Assumptions!$C$61*((RAND()+RAND()+RAND()+RAND()+RAND()+RAND()+RAND()+RAND()+RAND()+RAND()+RAND()+RAND())-6))-1)+Liquidity_30Y!Y13)</x:f>
        <x:v>1463408.9268419542</x:v>
      </x:c>
      <x:c r="Y491" s="16" t="n">
        <x:f>MAX(0,X491*(1+EXP((LN(1+Assumptions!$C$60)-0.5*Assumptions!$C$61^2)+Assumptions!$C$61*((RAND()+RAND()+RAND()+RAND()+RAND()+RAND()+RAND()+RAND()+RAND()+RAND()+RAND()+RAND())-6))-1)+Liquidity_30Y!Z13)</x:f>
        <x:v>1521040.3493882292</x:v>
      </x:c>
      <x:c r="Z491" s="16" t="n">
        <x:f>MAX(0,Y491*(1+EXP((LN(1+Assumptions!$C$60)-0.5*Assumptions!$C$61^2)+Assumptions!$C$61*((RAND()+RAND()+RAND()+RAND()+RAND()+RAND()+RAND()+RAND()+RAND()+RAND()+RAND()+RAND())-6))-1)+Liquidity_30Y!AA13)</x:f>
        <x:v>1495483.9684317915</x:v>
      </x:c>
      <x:c r="AA491" s="16" t="n">
        <x:f>MAX(0,Z491*(1+EXP((LN(1+Assumptions!$C$60)-0.5*Assumptions!$C$61^2)+Assumptions!$C$61*((RAND()+RAND()+RAND()+RAND()+RAND()+RAND()+RAND()+RAND()+RAND()+RAND()+RAND()+RAND())-6))-1)+Liquidity_30Y!AB13)</x:f>
        <x:v>1832824.853371318</x:v>
      </x:c>
      <x:c r="AB491" s="16" t="n">
        <x:f>MAX(0,AA491*(1+EXP((LN(1+Assumptions!$C$60)-0.5*Assumptions!$C$61^2)+Assumptions!$C$61*((RAND()+RAND()+RAND()+RAND()+RAND()+RAND()+RAND()+RAND()+RAND()+RAND()+RAND()+RAND())-6))-1)+Liquidity_30Y!AC13)</x:f>
        <x:v>2003901.9326918134</x:v>
      </x:c>
      <x:c r="AC491" s="16" t="n">
        <x:f>MAX(0,AB491*(1+EXP((LN(1+Assumptions!$C$60)-0.5*Assumptions!$C$61^2)+Assumptions!$C$61*((RAND()+RAND()+RAND()+RAND()+RAND()+RAND()+RAND()+RAND()+RAND()+RAND()+RAND()+RAND())-6))-1)+Liquidity_30Y!AD13)</x:f>
        <x:v>2133602.362045604</x:v>
      </x:c>
      <x:c r="AD491" s="16" t="n">
        <x:f>MAX(0,AC491*(1+EXP((LN(1+Assumptions!$C$60)-0.5*Assumptions!$C$61^2)+Assumptions!$C$61*((RAND()+RAND()+RAND()+RAND()+RAND()+RAND()+RAND()+RAND()+RAND()+RAND()+RAND()+RAND())-6))-1)+Liquidity_30Y!AE13)</x:f>
        <x:v>2690795.3653687434</x:v>
      </x:c>
      <x:c r="AE491" s="16" t="n">
        <x:f>MAX(0,AD491*(1+EXP((LN(1+Assumptions!$C$60)-0.5*Assumptions!$C$61^2)+Assumptions!$C$61*((RAND()+RAND()+RAND()+RAND()+RAND()+RAND()+RAND()+RAND()+RAND()+RAND()+RAND()+RAND())-6))-1)+Liquidity_30Y!AF13)</x:f>
        <x:v>3099352.407072183</x:v>
      </x:c>
      <x:c r="AF491" s="16" t="n">
        <x:f>MAX(0,AE491*(1+EXP((LN(1+Assumptions!$C$60)-0.5*Assumptions!$C$61^2)+Assumptions!$C$61*((RAND()+RAND()+RAND()+RAND()+RAND()+RAND()+RAND()+RAND()+RAND()+RAND()+RAND()+RAND())-6))-1)+Liquidity_30Y!AG13)</x:f>
        <x:v>4473934.972454973</x:v>
      </x:c>
    </x:row>
    <x:row r="492">
      <x:c r="A492" s="39">
        <x:v>488</x:v>
      </x:c>
      <x:c r="B492" s="16" t="n">
        <x:f>Liquidity_30Y!C14</x:f>
        <x:v>1029031.25</x:v>
      </x:c>
      <x:c r="C492" s="16" t="n">
        <x:f>MAX(0,B492*(1+EXP((LN(1+Assumptions!$C$60)-0.5*Assumptions!$C$61^2)+Assumptions!$C$61*((RAND()+RAND()+RAND()+RAND()+RAND()+RAND()+RAND()+RAND()+RAND()+RAND()+RAND()+RAND())-6))-1)+Liquidity_30Y!D13)</x:f>
        <x:v>1030969.3311822152</x:v>
      </x:c>
      <x:c r="D492" s="16" t="n">
        <x:f>MAX(0,C492*(1+EXP((LN(1+Assumptions!$C$60)-0.5*Assumptions!$C$61^2)+Assumptions!$C$61*((RAND()+RAND()+RAND()+RAND()+RAND()+RAND()+RAND()+RAND()+RAND()+RAND()+RAND()+RAND())-6))-1)+Liquidity_30Y!E13)</x:f>
        <x:v>861197.3739752914</x:v>
      </x:c>
      <x:c r="E492" s="16" t="n">
        <x:f>MAX(0,D492*(1+EXP((LN(1+Assumptions!$C$60)-0.5*Assumptions!$C$61^2)+Assumptions!$C$61*((RAND()+RAND()+RAND()+RAND()+RAND()+RAND()+RAND()+RAND()+RAND()+RAND()+RAND()+RAND())-6))-1)+Liquidity_30Y!F13)</x:f>
        <x:v>969444.3382264508</x:v>
      </x:c>
      <x:c r="F492" s="16" t="n">
        <x:f>MAX(0,E492*(1+EXP((LN(1+Assumptions!$C$60)-0.5*Assumptions!$C$61^2)+Assumptions!$C$61*((RAND()+RAND()+RAND()+RAND()+RAND()+RAND()+RAND()+RAND()+RAND()+RAND()+RAND()+RAND())-6))-1)+Liquidity_30Y!G13)</x:f>
        <x:v>1031580.0042613805</x:v>
      </x:c>
      <x:c r="G492" s="16" t="n">
        <x:f>MAX(0,F492*(1+EXP((LN(1+Assumptions!$C$60)-0.5*Assumptions!$C$61^2)+Assumptions!$C$61*((RAND()+RAND()+RAND()+RAND()+RAND()+RAND()+RAND()+RAND()+RAND()+RAND()+RAND()+RAND())-6))-1)+Liquidity_30Y!H13)</x:f>
        <x:v>950739.0357659019</x:v>
      </x:c>
      <x:c r="H492" s="16" t="n">
        <x:f>MAX(0,G492*(1+EXP((LN(1+Assumptions!$C$60)-0.5*Assumptions!$C$61^2)+Assumptions!$C$61*((RAND()+RAND()+RAND()+RAND()+RAND()+RAND()+RAND()+RAND()+RAND()+RAND()+RAND()+RAND())-6))-1)+Liquidity_30Y!I13)</x:f>
        <x:v>852558.1773647913</x:v>
      </x:c>
      <x:c r="I492" s="16" t="n">
        <x:f>MAX(0,H492*(1+EXP((LN(1+Assumptions!$C$60)-0.5*Assumptions!$C$61^2)+Assumptions!$C$61*((RAND()+RAND()+RAND()+RAND()+RAND()+RAND()+RAND()+RAND()+RAND()+RAND()+RAND()+RAND())-6))-1)+Liquidity_30Y!J13)</x:f>
        <x:v>873433.278183811</x:v>
      </x:c>
      <x:c r="J492" s="16" t="n">
        <x:f>MAX(0,I492*(1+EXP((LN(1+Assumptions!$C$60)-0.5*Assumptions!$C$61^2)+Assumptions!$C$61*((RAND()+RAND()+RAND()+RAND()+RAND()+RAND()+RAND()+RAND()+RAND()+RAND()+RAND()+RAND())-6))-1)+Liquidity_30Y!K13)</x:f>
        <x:v>1027359.8415465861</x:v>
      </x:c>
      <x:c r="K492" s="16" t="n">
        <x:f>MAX(0,J492*(1+EXP((LN(1+Assumptions!$C$60)-0.5*Assumptions!$C$61^2)+Assumptions!$C$61*((RAND()+RAND()+RAND()+RAND()+RAND()+RAND()+RAND()+RAND()+RAND()+RAND()+RAND()+RAND())-6))-1)+Liquidity_30Y!L13)</x:f>
        <x:v>1501913.3207801804</x:v>
      </x:c>
      <x:c r="L492" s="16" t="n">
        <x:f>MAX(0,K492*(1+EXP((LN(1+Assumptions!$C$60)-0.5*Assumptions!$C$61^2)+Assumptions!$C$61*((RAND()+RAND()+RAND()+RAND()+RAND()+RAND()+RAND()+RAND()+RAND()+RAND()+RAND()+RAND())-6))-1)+Liquidity_30Y!M13)</x:f>
        <x:v>1342790.219207774</x:v>
      </x:c>
      <x:c r="M492" s="16" t="n">
        <x:f>MAX(0,L492*(1+EXP((LN(1+Assumptions!$C$60)-0.5*Assumptions!$C$61^2)+Assumptions!$C$61*((RAND()+RAND()+RAND()+RAND()+RAND()+RAND()+RAND()+RAND()+RAND()+RAND()+RAND()+RAND())-6))-1)+Liquidity_30Y!N13)</x:f>
        <x:v>1331189.6123794178</x:v>
      </x:c>
      <x:c r="N492" s="16" t="n">
        <x:f>MAX(0,M492*(1+EXP((LN(1+Assumptions!$C$60)-0.5*Assumptions!$C$61^2)+Assumptions!$C$61*((RAND()+RAND()+RAND()+RAND()+RAND()+RAND()+RAND()+RAND()+RAND()+RAND()+RAND()+RAND())-6))-1)+Liquidity_30Y!O13)</x:f>
        <x:v>1655481.3515862795</x:v>
      </x:c>
      <x:c r="O492" s="16" t="n">
        <x:f>MAX(0,N492*(1+EXP((LN(1+Assumptions!$C$60)-0.5*Assumptions!$C$61^2)+Assumptions!$C$61*((RAND()+RAND()+RAND()+RAND()+RAND()+RAND()+RAND()+RAND()+RAND()+RAND()+RAND()+RAND())-6))-1)+Liquidity_30Y!P13)</x:f>
        <x:v>1511325.3964103244</x:v>
      </x:c>
      <x:c r="P492" s="16" t="n">
        <x:f>MAX(0,O492*(1+EXP((LN(1+Assumptions!$C$60)-0.5*Assumptions!$C$61^2)+Assumptions!$C$61*((RAND()+RAND()+RAND()+RAND()+RAND()+RAND()+RAND()+RAND()+RAND()+RAND()+RAND()+RAND())-6))-1)+Liquidity_30Y!Q13)</x:f>
        <x:v>1090120.3993367848</x:v>
      </x:c>
      <x:c r="Q492" s="16" t="n">
        <x:f>MAX(0,P492*(1+EXP((LN(1+Assumptions!$C$60)-0.5*Assumptions!$C$61^2)+Assumptions!$C$61*((RAND()+RAND()+RAND()+RAND()+RAND()+RAND()+RAND()+RAND()+RAND()+RAND()+RAND()+RAND())-6))-1)+Liquidity_30Y!R13)</x:f>
        <x:v>951478.4774444923</x:v>
      </x:c>
      <x:c r="R492" s="16" t="n">
        <x:f>MAX(0,Q492*(1+EXP((LN(1+Assumptions!$C$60)-0.5*Assumptions!$C$61^2)+Assumptions!$C$61*((RAND()+RAND()+RAND()+RAND()+RAND()+RAND()+RAND()+RAND()+RAND()+RAND()+RAND()+RAND())-6))-1)+Liquidity_30Y!S13)</x:f>
        <x:v>1000206.2393630822</x:v>
      </x:c>
      <x:c r="S492" s="16" t="n">
        <x:f>MAX(0,R492*(1+EXP((LN(1+Assumptions!$C$60)-0.5*Assumptions!$C$61^2)+Assumptions!$C$61*((RAND()+RAND()+RAND()+RAND()+RAND()+RAND()+RAND()+RAND()+RAND()+RAND()+RAND()+RAND())-6))-1)+Liquidity_30Y!T13)</x:f>
        <x:v>944107.8647645896</x:v>
      </x:c>
      <x:c r="T492" s="16" t="n">
        <x:f>MAX(0,S492*(1+EXP((LN(1+Assumptions!$C$60)-0.5*Assumptions!$C$61^2)+Assumptions!$C$61*((RAND()+RAND()+RAND()+RAND()+RAND()+RAND()+RAND()+RAND()+RAND()+RAND()+RAND()+RAND())-6))-1)+Liquidity_30Y!U13)</x:f>
        <x:v>1045841.052861566</x:v>
      </x:c>
      <x:c r="U492" s="16" t="n">
        <x:f>MAX(0,T492*(1+EXP((LN(1+Assumptions!$C$60)-0.5*Assumptions!$C$61^2)+Assumptions!$C$61*((RAND()+RAND()+RAND()+RAND()+RAND()+RAND()+RAND()+RAND()+RAND()+RAND()+RAND()+RAND())-6))-1)+Liquidity_30Y!V13)</x:f>
        <x:v>970684.3576838983</x:v>
      </x:c>
      <x:c r="V492" s="16" t="n">
        <x:f>MAX(0,U492*(1+EXP((LN(1+Assumptions!$C$60)-0.5*Assumptions!$C$61^2)+Assumptions!$C$61*((RAND()+RAND()+RAND()+RAND()+RAND()+RAND()+RAND()+RAND()+RAND()+RAND()+RAND()+RAND())-6))-1)+Liquidity_30Y!W13)</x:f>
        <x:v>1030330.5206282525</x:v>
      </x:c>
      <x:c r="W492" s="16" t="n">
        <x:f>MAX(0,V492*(1+EXP((LN(1+Assumptions!$C$60)-0.5*Assumptions!$C$61^2)+Assumptions!$C$61*((RAND()+RAND()+RAND()+RAND()+RAND()+RAND()+RAND()+RAND()+RAND()+RAND()+RAND()+RAND())-6))-1)+Liquidity_30Y!X13)</x:f>
        <x:v>1053281.6915889361</x:v>
      </x:c>
      <x:c r="X492" s="16" t="n">
        <x:f>MAX(0,W492*(1+EXP((LN(1+Assumptions!$C$60)-0.5*Assumptions!$C$61^2)+Assumptions!$C$61*((RAND()+RAND()+RAND()+RAND()+RAND()+RAND()+RAND()+RAND()+RAND()+RAND()+RAND()+RAND())-6))-1)+Liquidity_30Y!Y13)</x:f>
        <x:v>1207948.3249803928</x:v>
      </x:c>
      <x:c r="Y492" s="16" t="n">
        <x:f>MAX(0,X492*(1+EXP((LN(1+Assumptions!$C$60)-0.5*Assumptions!$C$61^2)+Assumptions!$C$61*((RAND()+RAND()+RAND()+RAND()+RAND()+RAND()+RAND()+RAND()+RAND()+RAND()+RAND()+RAND())-6))-1)+Liquidity_30Y!Z13)</x:f>
        <x:v>1297000.9995677234</x:v>
      </x:c>
      <x:c r="Z492" s="16" t="n">
        <x:f>MAX(0,Y492*(1+EXP((LN(1+Assumptions!$C$60)-0.5*Assumptions!$C$61^2)+Assumptions!$C$61*((RAND()+RAND()+RAND()+RAND()+RAND()+RAND()+RAND()+RAND()+RAND()+RAND()+RAND()+RAND())-6))-1)+Liquidity_30Y!AA13)</x:f>
        <x:v>1223840.433813427</x:v>
      </x:c>
      <x:c r="AA492" s="16" t="n">
        <x:f>MAX(0,Z492*(1+EXP((LN(1+Assumptions!$C$60)-0.5*Assumptions!$C$61^2)+Assumptions!$C$61*((RAND()+RAND()+RAND()+RAND()+RAND()+RAND()+RAND()+RAND()+RAND()+RAND()+RAND()+RAND())-6))-1)+Liquidity_30Y!AB13)</x:f>
        <x:v>1425530.3741703862</x:v>
      </x:c>
      <x:c r="AB492" s="16" t="n">
        <x:f>MAX(0,AA492*(1+EXP((LN(1+Assumptions!$C$60)-0.5*Assumptions!$C$61^2)+Assumptions!$C$61*((RAND()+RAND()+RAND()+RAND()+RAND()+RAND()+RAND()+RAND()+RAND()+RAND()+RAND()+RAND())-6))-1)+Liquidity_30Y!AC13)</x:f>
        <x:v>1166935.4941813478</x:v>
      </x:c>
      <x:c r="AC492" s="16" t="n">
        <x:f>MAX(0,AB492*(1+EXP((LN(1+Assumptions!$C$60)-0.5*Assumptions!$C$61^2)+Assumptions!$C$61*((RAND()+RAND()+RAND()+RAND()+RAND()+RAND()+RAND()+RAND()+RAND()+RAND()+RAND()+RAND())-6))-1)+Liquidity_30Y!AD13)</x:f>
        <x:v>1169086.999513393</x:v>
      </x:c>
      <x:c r="AD492" s="16" t="n">
        <x:f>MAX(0,AC492*(1+EXP((LN(1+Assumptions!$C$60)-0.5*Assumptions!$C$61^2)+Assumptions!$C$61*((RAND()+RAND()+RAND()+RAND()+RAND()+RAND()+RAND()+RAND()+RAND()+RAND()+RAND()+RAND())-6))-1)+Liquidity_30Y!AE13)</x:f>
        <x:v>1973394.6564655136</x:v>
      </x:c>
      <x:c r="AE492" s="16" t="n">
        <x:f>MAX(0,AD492*(1+EXP((LN(1+Assumptions!$C$60)-0.5*Assumptions!$C$61^2)+Assumptions!$C$61*((RAND()+RAND()+RAND()+RAND()+RAND()+RAND()+RAND()+RAND()+RAND()+RAND()+RAND()+RAND())-6))-1)+Liquidity_30Y!AF13)</x:f>
        <x:v>1806926.4296541275</x:v>
      </x:c>
      <x:c r="AF492" s="16" t="n">
        <x:f>MAX(0,AE492*(1+EXP((LN(1+Assumptions!$C$60)-0.5*Assumptions!$C$61^2)+Assumptions!$C$61*((RAND()+RAND()+RAND()+RAND()+RAND()+RAND()+RAND()+RAND()+RAND()+RAND()+RAND()+RAND())-6))-1)+Liquidity_30Y!AG13)</x:f>
        <x:v>1991865.0992352946</x:v>
      </x:c>
    </x:row>
    <x:row r="493">
      <x:c r="A493" s="39">
        <x:v>489</x:v>
      </x:c>
      <x:c r="B493" s="16" t="n">
        <x:f>Liquidity_30Y!C14</x:f>
        <x:v>1029031.25</x:v>
      </x:c>
      <x:c r="C493" s="16" t="n">
        <x:f>MAX(0,B493*(1+EXP((LN(1+Assumptions!$C$60)-0.5*Assumptions!$C$61^2)+Assumptions!$C$61*((RAND()+RAND()+RAND()+RAND()+RAND()+RAND()+RAND()+RAND()+RAND()+RAND()+RAND()+RAND())-6))-1)+Liquidity_30Y!D13)</x:f>
        <x:v>685867.6521523095</x:v>
      </x:c>
      <x:c r="D493" s="16" t="n">
        <x:f>MAX(0,C493*(1+EXP((LN(1+Assumptions!$C$60)-0.5*Assumptions!$C$61^2)+Assumptions!$C$61*((RAND()+RAND()+RAND()+RAND()+RAND()+RAND()+RAND()+RAND()+RAND()+RAND()+RAND()+RAND())-6))-1)+Liquidity_30Y!E13)</x:f>
        <x:v>736620.5484201789</x:v>
      </x:c>
      <x:c r="E493" s="16" t="n">
        <x:f>MAX(0,D493*(1+EXP((LN(1+Assumptions!$C$60)-0.5*Assumptions!$C$61^2)+Assumptions!$C$61*((RAND()+RAND()+RAND()+RAND()+RAND()+RAND()+RAND()+RAND()+RAND()+RAND()+RAND()+RAND())-6))-1)+Liquidity_30Y!F13)</x:f>
        <x:v>765338.376001557</x:v>
      </x:c>
      <x:c r="F493" s="16" t="n">
        <x:f>MAX(0,E493*(1+EXP((LN(1+Assumptions!$C$60)-0.5*Assumptions!$C$61^2)+Assumptions!$C$61*((RAND()+RAND()+RAND()+RAND()+RAND()+RAND()+RAND()+RAND()+RAND()+RAND()+RAND()+RAND())-6))-1)+Liquidity_30Y!G13)</x:f>
        <x:v>634808.9748979458</x:v>
      </x:c>
      <x:c r="G493" s="16" t="n">
        <x:f>MAX(0,F493*(1+EXP((LN(1+Assumptions!$C$60)-0.5*Assumptions!$C$61^2)+Assumptions!$C$61*((RAND()+RAND()+RAND()+RAND()+RAND()+RAND()+RAND()+RAND()+RAND()+RAND()+RAND()+RAND())-6))-1)+Liquidity_30Y!H13)</x:f>
        <x:v>732643.7475761902</x:v>
      </x:c>
      <x:c r="H493" s="16" t="n">
        <x:f>MAX(0,G493*(1+EXP((LN(1+Assumptions!$C$60)-0.5*Assumptions!$C$61^2)+Assumptions!$C$61*((RAND()+RAND()+RAND()+RAND()+RAND()+RAND()+RAND()+RAND()+RAND()+RAND()+RAND()+RAND())-6))-1)+Liquidity_30Y!I13)</x:f>
        <x:v>724228.9503578871</x:v>
      </x:c>
      <x:c r="I493" s="16" t="n">
        <x:f>MAX(0,H493*(1+EXP((LN(1+Assumptions!$C$60)-0.5*Assumptions!$C$61^2)+Assumptions!$C$61*((RAND()+RAND()+RAND()+RAND()+RAND()+RAND()+RAND()+RAND()+RAND()+RAND()+RAND()+RAND())-6))-1)+Liquidity_30Y!J13)</x:f>
        <x:v>627182.1621504194</x:v>
      </x:c>
      <x:c r="J493" s="16" t="n">
        <x:f>MAX(0,I493*(1+EXP((LN(1+Assumptions!$C$60)-0.5*Assumptions!$C$61^2)+Assumptions!$C$61*((RAND()+RAND()+RAND()+RAND()+RAND()+RAND()+RAND()+RAND()+RAND()+RAND()+RAND()+RAND())-6))-1)+Liquidity_30Y!K13)</x:f>
        <x:v>727609.1128420074</x:v>
      </x:c>
      <x:c r="K493" s="16" t="n">
        <x:f>MAX(0,J493*(1+EXP((LN(1+Assumptions!$C$60)-0.5*Assumptions!$C$61^2)+Assumptions!$C$61*((RAND()+RAND()+RAND()+RAND()+RAND()+RAND()+RAND()+RAND()+RAND()+RAND()+RAND()+RAND())-6))-1)+Liquidity_30Y!L13)</x:f>
        <x:v>947966.260351544</x:v>
      </x:c>
      <x:c r="L493" s="16" t="n">
        <x:f>MAX(0,K493*(1+EXP((LN(1+Assumptions!$C$60)-0.5*Assumptions!$C$61^2)+Assumptions!$C$61*((RAND()+RAND()+RAND()+RAND()+RAND()+RAND()+RAND()+RAND()+RAND()+RAND()+RAND()+RAND())-6))-1)+Liquidity_30Y!M13)</x:f>
        <x:v>1047577.0903138383</x:v>
      </x:c>
      <x:c r="M493" s="16" t="n">
        <x:f>MAX(0,L493*(1+EXP((LN(1+Assumptions!$C$60)-0.5*Assumptions!$C$61^2)+Assumptions!$C$61*((RAND()+RAND()+RAND()+RAND()+RAND()+RAND()+RAND()+RAND()+RAND()+RAND()+RAND()+RAND())-6))-1)+Liquidity_30Y!N13)</x:f>
        <x:v>1006668.9799654979</x:v>
      </x:c>
      <x:c r="N493" s="16" t="n">
        <x:f>MAX(0,M493*(1+EXP((LN(1+Assumptions!$C$60)-0.5*Assumptions!$C$61^2)+Assumptions!$C$61*((RAND()+RAND()+RAND()+RAND()+RAND()+RAND()+RAND()+RAND()+RAND()+RAND()+RAND()+RAND())-6))-1)+Liquidity_30Y!O13)</x:f>
        <x:v>887735.6185670395</x:v>
      </x:c>
      <x:c r="O493" s="16" t="n">
        <x:f>MAX(0,N493*(1+EXP((LN(1+Assumptions!$C$60)-0.5*Assumptions!$C$61^2)+Assumptions!$C$61*((RAND()+RAND()+RAND()+RAND()+RAND()+RAND()+RAND()+RAND()+RAND()+RAND()+RAND()+RAND())-6))-1)+Liquidity_30Y!P13)</x:f>
        <x:v>816121.0183595843</x:v>
      </x:c>
      <x:c r="P493" s="16" t="n">
        <x:f>MAX(0,O493*(1+EXP((LN(1+Assumptions!$C$60)-0.5*Assumptions!$C$61^2)+Assumptions!$C$61*((RAND()+RAND()+RAND()+RAND()+RAND()+RAND()+RAND()+RAND()+RAND()+RAND()+RAND()+RAND())-6))-1)+Liquidity_30Y!Q13)</x:f>
        <x:v>954862.9584126231</x:v>
      </x:c>
      <x:c r="Q493" s="16" t="n">
        <x:f>MAX(0,P493*(1+EXP((LN(1+Assumptions!$C$60)-0.5*Assumptions!$C$61^2)+Assumptions!$C$61*((RAND()+RAND()+RAND()+RAND()+RAND()+RAND()+RAND()+RAND()+RAND()+RAND()+RAND()+RAND())-6))-1)+Liquidity_30Y!R13)</x:f>
        <x:v>967372.4163520293</x:v>
      </x:c>
      <x:c r="R493" s="16" t="n">
        <x:f>MAX(0,Q493*(1+EXP((LN(1+Assumptions!$C$60)-0.5*Assumptions!$C$61^2)+Assumptions!$C$61*((RAND()+RAND()+RAND()+RAND()+RAND()+RAND()+RAND()+RAND()+RAND()+RAND()+RAND()+RAND())-6))-1)+Liquidity_30Y!S13)</x:f>
        <x:v>1003966.6535977516</x:v>
      </x:c>
      <x:c r="S493" s="16" t="n">
        <x:f>MAX(0,R493*(1+EXP((LN(1+Assumptions!$C$60)-0.5*Assumptions!$C$61^2)+Assumptions!$C$61*((RAND()+RAND()+RAND()+RAND()+RAND()+RAND()+RAND()+RAND()+RAND()+RAND()+RAND()+RAND())-6))-1)+Liquidity_30Y!T13)</x:f>
        <x:v>1508698.0159740369</x:v>
      </x:c>
      <x:c r="T493" s="16" t="n">
        <x:f>MAX(0,S493*(1+EXP((LN(1+Assumptions!$C$60)-0.5*Assumptions!$C$61^2)+Assumptions!$C$61*((RAND()+RAND()+RAND()+RAND()+RAND()+RAND()+RAND()+RAND()+RAND()+RAND()+RAND()+RAND())-6))-1)+Liquidity_30Y!U13)</x:f>
        <x:v>1786455.303946508</x:v>
      </x:c>
      <x:c r="U493" s="16" t="n">
        <x:f>MAX(0,T493*(1+EXP((LN(1+Assumptions!$C$60)-0.5*Assumptions!$C$61^2)+Assumptions!$C$61*((RAND()+RAND()+RAND()+RAND()+RAND()+RAND()+RAND()+RAND()+RAND()+RAND()+RAND()+RAND())-6))-1)+Liquidity_30Y!V13)</x:f>
        <x:v>2036980.6849806262</x:v>
      </x:c>
      <x:c r="V493" s="16" t="n">
        <x:f>MAX(0,U493*(1+EXP((LN(1+Assumptions!$C$60)-0.5*Assumptions!$C$61^2)+Assumptions!$C$61*((RAND()+RAND()+RAND()+RAND()+RAND()+RAND()+RAND()+RAND()+RAND()+RAND()+RAND()+RAND())-6))-1)+Liquidity_30Y!W13)</x:f>
        <x:v>2235556.342098718</x:v>
      </x:c>
      <x:c r="W493" s="16" t="n">
        <x:f>MAX(0,V493*(1+EXP((LN(1+Assumptions!$C$60)-0.5*Assumptions!$C$61^2)+Assumptions!$C$61*((RAND()+RAND()+RAND()+RAND()+RAND()+RAND()+RAND()+RAND()+RAND()+RAND()+RAND()+RAND())-6))-1)+Liquidity_30Y!X13)</x:f>
        <x:v>2737015.982097484</x:v>
      </x:c>
      <x:c r="X493" s="16" t="n">
        <x:f>MAX(0,W493*(1+EXP((LN(1+Assumptions!$C$60)-0.5*Assumptions!$C$61^2)+Assumptions!$C$61*((RAND()+RAND()+RAND()+RAND()+RAND()+RAND()+RAND()+RAND()+RAND()+RAND()+RAND()+RAND())-6))-1)+Liquidity_30Y!Y13)</x:f>
        <x:v>2860445.968893199</x:v>
      </x:c>
      <x:c r="Y493" s="16" t="n">
        <x:f>MAX(0,X493*(1+EXP((LN(1+Assumptions!$C$60)-0.5*Assumptions!$C$61^2)+Assumptions!$C$61*((RAND()+RAND()+RAND()+RAND()+RAND()+RAND()+RAND()+RAND()+RAND()+RAND()+RAND()+RAND())-6))-1)+Liquidity_30Y!Z13)</x:f>
        <x:v>3902947.85715324</x:v>
      </x:c>
      <x:c r="Z493" s="16" t="n">
        <x:f>MAX(0,Y493*(1+EXP((LN(1+Assumptions!$C$60)-0.5*Assumptions!$C$61^2)+Assumptions!$C$61*((RAND()+RAND()+RAND()+RAND()+RAND()+RAND()+RAND()+RAND()+RAND()+RAND()+RAND()+RAND())-6))-1)+Liquidity_30Y!AA13)</x:f>
        <x:v>2893746.7220537267</x:v>
      </x:c>
      <x:c r="AA493" s="16" t="n">
        <x:f>MAX(0,Z493*(1+EXP((LN(1+Assumptions!$C$60)-0.5*Assumptions!$C$61^2)+Assumptions!$C$61*((RAND()+RAND()+RAND()+RAND()+RAND()+RAND()+RAND()+RAND()+RAND()+RAND()+RAND()+RAND())-6))-1)+Liquidity_30Y!AB13)</x:f>
        <x:v>3455872.4804232246</x:v>
      </x:c>
      <x:c r="AB493" s="16" t="n">
        <x:f>MAX(0,AA493*(1+EXP((LN(1+Assumptions!$C$60)-0.5*Assumptions!$C$61^2)+Assumptions!$C$61*((RAND()+RAND()+RAND()+RAND()+RAND()+RAND()+RAND()+RAND()+RAND()+RAND()+RAND()+RAND())-6))-1)+Liquidity_30Y!AC13)</x:f>
        <x:v>3121797.9580666916</x:v>
      </x:c>
      <x:c r="AC493" s="16" t="n">
        <x:f>MAX(0,AB493*(1+EXP((LN(1+Assumptions!$C$60)-0.5*Assumptions!$C$61^2)+Assumptions!$C$61*((RAND()+RAND()+RAND()+RAND()+RAND()+RAND()+RAND()+RAND()+RAND()+RAND()+RAND()+RAND())-6))-1)+Liquidity_30Y!AD13)</x:f>
        <x:v>3408187.448890222</x:v>
      </x:c>
      <x:c r="AD493" s="16" t="n">
        <x:f>MAX(0,AC493*(1+EXP((LN(1+Assumptions!$C$60)-0.5*Assumptions!$C$61^2)+Assumptions!$C$61*((RAND()+RAND()+RAND()+RAND()+RAND()+RAND()+RAND()+RAND()+RAND()+RAND()+RAND()+RAND())-6))-1)+Liquidity_30Y!AE13)</x:f>
        <x:v>2856573.0158117465</x:v>
      </x:c>
      <x:c r="AE493" s="16" t="n">
        <x:f>MAX(0,AD493*(1+EXP((LN(1+Assumptions!$C$60)-0.5*Assumptions!$C$61^2)+Assumptions!$C$61*((RAND()+RAND()+RAND()+RAND()+RAND()+RAND()+RAND()+RAND()+RAND()+RAND()+RAND()+RAND())-6))-1)+Liquidity_30Y!AF13)</x:f>
        <x:v>2947528.8732826905</x:v>
      </x:c>
      <x:c r="AF493" s="16" t="n">
        <x:f>MAX(0,AE493*(1+EXP((LN(1+Assumptions!$C$60)-0.5*Assumptions!$C$61^2)+Assumptions!$C$61*((RAND()+RAND()+RAND()+RAND()+RAND()+RAND()+RAND()+RAND()+RAND()+RAND()+RAND()+RAND())-6))-1)+Liquidity_30Y!AG13)</x:f>
        <x:v>4023494.5990640577</x:v>
      </x:c>
    </x:row>
    <x:row r="494">
      <x:c r="A494" s="39">
        <x:v>490</x:v>
      </x:c>
      <x:c r="B494" s="16" t="n">
        <x:f>Liquidity_30Y!C14</x:f>
        <x:v>1029031.25</x:v>
      </x:c>
      <x:c r="C494" s="16" t="n">
        <x:f>MAX(0,B494*(1+EXP((LN(1+Assumptions!$C$60)-0.5*Assumptions!$C$61^2)+Assumptions!$C$61*((RAND()+RAND()+RAND()+RAND()+RAND()+RAND()+RAND()+RAND()+RAND()+RAND()+RAND()+RAND())-6))-1)+Liquidity_30Y!D13)</x:f>
        <x:v>1054527.3555808733</x:v>
      </x:c>
      <x:c r="D494" s="16" t="n">
        <x:f>MAX(0,C494*(1+EXP((LN(1+Assumptions!$C$60)-0.5*Assumptions!$C$61^2)+Assumptions!$C$61*((RAND()+RAND()+RAND()+RAND()+RAND()+RAND()+RAND()+RAND()+RAND()+RAND()+RAND()+RAND())-6))-1)+Liquidity_30Y!E13)</x:f>
        <x:v>1069491.3262635681</x:v>
      </x:c>
      <x:c r="E494" s="16" t="n">
        <x:f>MAX(0,D494*(1+EXP((LN(1+Assumptions!$C$60)-0.5*Assumptions!$C$61^2)+Assumptions!$C$61*((RAND()+RAND()+RAND()+RAND()+RAND()+RAND()+RAND()+RAND()+RAND()+RAND()+RAND()+RAND())-6))-1)+Liquidity_30Y!F13)</x:f>
        <x:v>1068383.9459808315</x:v>
      </x:c>
      <x:c r="F494" s="16" t="n">
        <x:f>MAX(0,E494*(1+EXP((LN(1+Assumptions!$C$60)-0.5*Assumptions!$C$61^2)+Assumptions!$C$61*((RAND()+RAND()+RAND()+RAND()+RAND()+RAND()+RAND()+RAND()+RAND()+RAND()+RAND()+RAND())-6))-1)+Liquidity_30Y!G13)</x:f>
        <x:v>1063050.820754008</x:v>
      </x:c>
      <x:c r="G494" s="16" t="n">
        <x:f>MAX(0,F494*(1+EXP((LN(1+Assumptions!$C$60)-0.5*Assumptions!$C$61^2)+Assumptions!$C$61*((RAND()+RAND()+RAND()+RAND()+RAND()+RAND()+RAND()+RAND()+RAND()+RAND()+RAND()+RAND())-6))-1)+Liquidity_30Y!H13)</x:f>
        <x:v>1065834.5717794306</x:v>
      </x:c>
      <x:c r="H494" s="16" t="n">
        <x:f>MAX(0,G494*(1+EXP((LN(1+Assumptions!$C$60)-0.5*Assumptions!$C$61^2)+Assumptions!$C$61*((RAND()+RAND()+RAND()+RAND()+RAND()+RAND()+RAND()+RAND()+RAND()+RAND()+RAND()+RAND())-6))-1)+Liquidity_30Y!I13)</x:f>
        <x:v>976605.0940753589</x:v>
      </x:c>
      <x:c r="I494" s="16" t="n">
        <x:f>MAX(0,H494*(1+EXP((LN(1+Assumptions!$C$60)-0.5*Assumptions!$C$61^2)+Assumptions!$C$61*((RAND()+RAND()+RAND()+RAND()+RAND()+RAND()+RAND()+RAND()+RAND()+RAND()+RAND()+RAND())-6))-1)+Liquidity_30Y!J13)</x:f>
        <x:v>1100488.8515017182</x:v>
      </x:c>
      <x:c r="J494" s="16" t="n">
        <x:f>MAX(0,I494*(1+EXP((LN(1+Assumptions!$C$60)-0.5*Assumptions!$C$61^2)+Assumptions!$C$61*((RAND()+RAND()+RAND()+RAND()+RAND()+RAND()+RAND()+RAND()+RAND()+RAND()+RAND()+RAND())-6))-1)+Liquidity_30Y!K13)</x:f>
        <x:v>1196152.750635534</x:v>
      </x:c>
      <x:c r="K494" s="16" t="n">
        <x:f>MAX(0,J494*(1+EXP((LN(1+Assumptions!$C$60)-0.5*Assumptions!$C$61^2)+Assumptions!$C$61*((RAND()+RAND()+RAND()+RAND()+RAND()+RAND()+RAND()+RAND()+RAND()+RAND()+RAND()+RAND())-6))-1)+Liquidity_30Y!L13)</x:f>
        <x:v>1124033.2100236947</x:v>
      </x:c>
      <x:c r="L494" s="16" t="n">
        <x:f>MAX(0,K494*(1+EXP((LN(1+Assumptions!$C$60)-0.5*Assumptions!$C$61^2)+Assumptions!$C$61*((RAND()+RAND()+RAND()+RAND()+RAND()+RAND()+RAND()+RAND()+RAND()+RAND()+RAND()+RAND())-6))-1)+Liquidity_30Y!M13)</x:f>
        <x:v>1149024.153663186</x:v>
      </x:c>
      <x:c r="M494" s="16" t="n">
        <x:f>MAX(0,L494*(1+EXP((LN(1+Assumptions!$C$60)-0.5*Assumptions!$C$61^2)+Assumptions!$C$61*((RAND()+RAND()+RAND()+RAND()+RAND()+RAND()+RAND()+RAND()+RAND()+RAND()+RAND()+RAND())-6))-1)+Liquidity_30Y!N13)</x:f>
        <x:v>1017361.7266647279</x:v>
      </x:c>
      <x:c r="N494" s="16" t="n">
        <x:f>MAX(0,M494*(1+EXP((LN(1+Assumptions!$C$60)-0.5*Assumptions!$C$61^2)+Assumptions!$C$61*((RAND()+RAND()+RAND()+RAND()+RAND()+RAND()+RAND()+RAND()+RAND()+RAND()+RAND()+RAND())-6))-1)+Liquidity_30Y!O13)</x:f>
        <x:v>1237808.3438642405</x:v>
      </x:c>
      <x:c r="O494" s="16" t="n">
        <x:f>MAX(0,N494*(1+EXP((LN(1+Assumptions!$C$60)-0.5*Assumptions!$C$61^2)+Assumptions!$C$61*((RAND()+RAND()+RAND()+RAND()+RAND()+RAND()+RAND()+RAND()+RAND()+RAND()+RAND()+RAND())-6))-1)+Liquidity_30Y!P13)</x:f>
        <x:v>1043778.7603649115</x:v>
      </x:c>
      <x:c r="P494" s="16" t="n">
        <x:f>MAX(0,O494*(1+EXP((LN(1+Assumptions!$C$60)-0.5*Assumptions!$C$61^2)+Assumptions!$C$61*((RAND()+RAND()+RAND()+RAND()+RAND()+RAND()+RAND()+RAND()+RAND()+RAND()+RAND()+RAND())-6))-1)+Liquidity_30Y!Q13)</x:f>
        <x:v>1220145.6895067056</x:v>
      </x:c>
      <x:c r="Q494" s="16" t="n">
        <x:f>MAX(0,P494*(1+EXP((LN(1+Assumptions!$C$60)-0.5*Assumptions!$C$61^2)+Assumptions!$C$61*((RAND()+RAND()+RAND()+RAND()+RAND()+RAND()+RAND()+RAND()+RAND()+RAND()+RAND()+RAND())-6))-1)+Liquidity_30Y!R13)</x:f>
        <x:v>1246369.455183249</x:v>
      </x:c>
      <x:c r="R494" s="16" t="n">
        <x:f>MAX(0,Q494*(1+EXP((LN(1+Assumptions!$C$60)-0.5*Assumptions!$C$61^2)+Assumptions!$C$61*((RAND()+RAND()+RAND()+RAND()+RAND()+RAND()+RAND()+RAND()+RAND()+RAND()+RAND()+RAND())-6))-1)+Liquidity_30Y!S13)</x:f>
        <x:v>1269746.0265068037</x:v>
      </x:c>
      <x:c r="S494" s="16" t="n">
        <x:f>MAX(0,R494*(1+EXP((LN(1+Assumptions!$C$60)-0.5*Assumptions!$C$61^2)+Assumptions!$C$61*((RAND()+RAND()+RAND()+RAND()+RAND()+RAND()+RAND()+RAND()+RAND()+RAND()+RAND()+RAND())-6))-1)+Liquidity_30Y!T13)</x:f>
        <x:v>1745253.6736974162</x:v>
      </x:c>
      <x:c r="T494" s="16" t="n">
        <x:f>MAX(0,S494*(1+EXP((LN(1+Assumptions!$C$60)-0.5*Assumptions!$C$61^2)+Assumptions!$C$61*((RAND()+RAND()+RAND()+RAND()+RAND()+RAND()+RAND()+RAND()+RAND()+RAND()+RAND()+RAND())-6))-1)+Liquidity_30Y!U13)</x:f>
        <x:v>1802025.9101114036</x:v>
      </x:c>
      <x:c r="U494" s="16" t="n">
        <x:f>MAX(0,T494*(1+EXP((LN(1+Assumptions!$C$60)-0.5*Assumptions!$C$61^2)+Assumptions!$C$61*((RAND()+RAND()+RAND()+RAND()+RAND()+RAND()+RAND()+RAND()+RAND()+RAND()+RAND()+RAND())-6))-1)+Liquidity_30Y!V13)</x:f>
        <x:v>1399651.1683436334</x:v>
      </x:c>
      <x:c r="V494" s="16" t="n">
        <x:f>MAX(0,U494*(1+EXP((LN(1+Assumptions!$C$60)-0.5*Assumptions!$C$61^2)+Assumptions!$C$61*((RAND()+RAND()+RAND()+RAND()+RAND()+RAND()+RAND()+RAND()+RAND()+RAND()+RAND()+RAND())-6))-1)+Liquidity_30Y!W13)</x:f>
        <x:v>1573272.0685130293</x:v>
      </x:c>
      <x:c r="W494" s="16" t="n">
        <x:f>MAX(0,V494*(1+EXP((LN(1+Assumptions!$C$60)-0.5*Assumptions!$C$61^2)+Assumptions!$C$61*((RAND()+RAND()+RAND()+RAND()+RAND()+RAND()+RAND()+RAND()+RAND()+RAND()+RAND()+RAND())-6))-1)+Liquidity_30Y!X13)</x:f>
        <x:v>1752596.7488447595</x:v>
      </x:c>
      <x:c r="X494" s="16" t="n">
        <x:f>MAX(0,W494*(1+EXP((LN(1+Assumptions!$C$60)-0.5*Assumptions!$C$61^2)+Assumptions!$C$61*((RAND()+RAND()+RAND()+RAND()+RAND()+RAND()+RAND()+RAND()+RAND()+RAND()+RAND()+RAND())-6))-1)+Liquidity_30Y!Y13)</x:f>
        <x:v>2371382.417033538</x:v>
      </x:c>
      <x:c r="Y494" s="16" t="n">
        <x:f>MAX(0,X494*(1+EXP((LN(1+Assumptions!$C$60)-0.5*Assumptions!$C$61^2)+Assumptions!$C$61*((RAND()+RAND()+RAND()+RAND()+RAND()+RAND()+RAND()+RAND()+RAND()+RAND()+RAND()+RAND())-6))-1)+Liquidity_30Y!Z13)</x:f>
        <x:v>2852721.5334252263</x:v>
      </x:c>
      <x:c r="Z494" s="16" t="n">
        <x:f>MAX(0,Y494*(1+EXP((LN(1+Assumptions!$C$60)-0.5*Assumptions!$C$61^2)+Assumptions!$C$61*((RAND()+RAND()+RAND()+RAND()+RAND()+RAND()+RAND()+RAND()+RAND()+RAND()+RAND()+RAND())-6))-1)+Liquidity_30Y!AA13)</x:f>
        <x:v>2894618.719857798</x:v>
      </x:c>
      <x:c r="AA494" s="16" t="n">
        <x:f>MAX(0,Z494*(1+EXP((LN(1+Assumptions!$C$60)-0.5*Assumptions!$C$61^2)+Assumptions!$C$61*((RAND()+RAND()+RAND()+RAND()+RAND()+RAND()+RAND()+RAND()+RAND()+RAND()+RAND()+RAND())-6))-1)+Liquidity_30Y!AB13)</x:f>
        <x:v>3016210.9768027174</x:v>
      </x:c>
      <x:c r="AB494" s="16" t="n">
        <x:f>MAX(0,AA494*(1+EXP((LN(1+Assumptions!$C$60)-0.5*Assumptions!$C$61^2)+Assumptions!$C$61*((RAND()+RAND()+RAND()+RAND()+RAND()+RAND()+RAND()+RAND()+RAND()+RAND()+RAND()+RAND())-6))-1)+Liquidity_30Y!AC13)</x:f>
        <x:v>3070855.2682314357</x:v>
      </x:c>
      <x:c r="AC494" s="16" t="n">
        <x:f>MAX(0,AB494*(1+EXP((LN(1+Assumptions!$C$60)-0.5*Assumptions!$C$61^2)+Assumptions!$C$61*((RAND()+RAND()+RAND()+RAND()+RAND()+RAND()+RAND()+RAND()+RAND()+RAND()+RAND()+RAND())-6))-1)+Liquidity_30Y!AD13)</x:f>
        <x:v>3319595.9519689567</x:v>
      </x:c>
      <x:c r="AD494" s="16" t="n">
        <x:f>MAX(0,AC494*(1+EXP((LN(1+Assumptions!$C$60)-0.5*Assumptions!$C$61^2)+Assumptions!$C$61*((RAND()+RAND()+RAND()+RAND()+RAND()+RAND()+RAND()+RAND()+RAND()+RAND()+RAND()+RAND())-6))-1)+Liquidity_30Y!AE13)</x:f>
        <x:v>3057359.9519673325</x:v>
      </x:c>
      <x:c r="AE494" s="16" t="n">
        <x:f>MAX(0,AD494*(1+EXP((LN(1+Assumptions!$C$60)-0.5*Assumptions!$C$61^2)+Assumptions!$C$61*((RAND()+RAND()+RAND()+RAND()+RAND()+RAND()+RAND()+RAND()+RAND()+RAND()+RAND()+RAND())-6))-1)+Liquidity_30Y!AF13)</x:f>
        <x:v>2835043.807707207</x:v>
      </x:c>
      <x:c r="AF494" s="16" t="n">
        <x:f>MAX(0,AE494*(1+EXP((LN(1+Assumptions!$C$60)-0.5*Assumptions!$C$61^2)+Assumptions!$C$61*((RAND()+RAND()+RAND()+RAND()+RAND()+RAND()+RAND()+RAND()+RAND()+RAND()+RAND()+RAND())-6))-1)+Liquidity_30Y!AG13)</x:f>
        <x:v>3287167.124929034</x:v>
      </x:c>
    </x:row>
    <x:row r="495">
      <x:c r="A495" s="39">
        <x:v>491</x:v>
      </x:c>
      <x:c r="B495" s="16" t="n">
        <x:f>Liquidity_30Y!C14</x:f>
        <x:v>1029031.25</x:v>
      </x:c>
      <x:c r="C495" s="16" t="n">
        <x:f>MAX(0,B495*(1+EXP((LN(1+Assumptions!$C$60)-0.5*Assumptions!$C$61^2)+Assumptions!$C$61*((RAND()+RAND()+RAND()+RAND()+RAND()+RAND()+RAND()+RAND()+RAND()+RAND()+RAND()+RAND())-6))-1)+Liquidity_30Y!D13)</x:f>
        <x:v>1054508.9931018995</x:v>
      </x:c>
      <x:c r="D495" s="16" t="n">
        <x:f>MAX(0,C495*(1+EXP((LN(1+Assumptions!$C$60)-0.5*Assumptions!$C$61^2)+Assumptions!$C$61*((RAND()+RAND()+RAND()+RAND()+RAND()+RAND()+RAND()+RAND()+RAND()+RAND()+RAND()+RAND())-6))-1)+Liquidity_30Y!E13)</x:f>
        <x:v>1824479.2741044837</x:v>
      </x:c>
      <x:c r="E495" s="16" t="n">
        <x:f>MAX(0,D495*(1+EXP((LN(1+Assumptions!$C$60)-0.5*Assumptions!$C$61^2)+Assumptions!$C$61*((RAND()+RAND()+RAND()+RAND()+RAND()+RAND()+RAND()+RAND()+RAND()+RAND()+RAND()+RAND())-6))-1)+Liquidity_30Y!F13)</x:f>
        <x:v>1474850.0286271484</x:v>
      </x:c>
      <x:c r="F495" s="16" t="n">
        <x:f>MAX(0,E495*(1+EXP((LN(1+Assumptions!$C$60)-0.5*Assumptions!$C$61^2)+Assumptions!$C$61*((RAND()+RAND()+RAND()+RAND()+RAND()+RAND()+RAND()+RAND()+RAND()+RAND()+RAND()+RAND())-6))-1)+Liquidity_30Y!G13)</x:f>
        <x:v>1728470.3227114442</x:v>
      </x:c>
      <x:c r="G495" s="16" t="n">
        <x:f>MAX(0,F495*(1+EXP((LN(1+Assumptions!$C$60)-0.5*Assumptions!$C$61^2)+Assumptions!$C$61*((RAND()+RAND()+RAND()+RAND()+RAND()+RAND()+RAND()+RAND()+RAND()+RAND()+RAND()+RAND())-6))-1)+Liquidity_30Y!H13)</x:f>
        <x:v>1966916.7176869863</x:v>
      </x:c>
      <x:c r="H495" s="16" t="n">
        <x:f>MAX(0,G495*(1+EXP((LN(1+Assumptions!$C$60)-0.5*Assumptions!$C$61^2)+Assumptions!$C$61*((RAND()+RAND()+RAND()+RAND()+RAND()+RAND()+RAND()+RAND()+RAND()+RAND()+RAND()+RAND())-6))-1)+Liquidity_30Y!I13)</x:f>
        <x:v>2002807.1782297976</x:v>
      </x:c>
      <x:c r="I495" s="16" t="n">
        <x:f>MAX(0,H495*(1+EXP((LN(1+Assumptions!$C$60)-0.5*Assumptions!$C$61^2)+Assumptions!$C$61*((RAND()+RAND()+RAND()+RAND()+RAND()+RAND()+RAND()+RAND()+RAND()+RAND()+RAND()+RAND())-6))-1)+Liquidity_30Y!J13)</x:f>
        <x:v>2549828.766760183</x:v>
      </x:c>
      <x:c r="J495" s="16" t="n">
        <x:f>MAX(0,I495*(1+EXP((LN(1+Assumptions!$C$60)-0.5*Assumptions!$C$61^2)+Assumptions!$C$61*((RAND()+RAND()+RAND()+RAND()+RAND()+RAND()+RAND()+RAND()+RAND()+RAND()+RAND()+RAND())-6))-1)+Liquidity_30Y!K13)</x:f>
        <x:v>2184951.994089439</x:v>
      </x:c>
      <x:c r="K495" s="16" t="n">
        <x:f>MAX(0,J495*(1+EXP((LN(1+Assumptions!$C$60)-0.5*Assumptions!$C$61^2)+Assumptions!$C$61*((RAND()+RAND()+RAND()+RAND()+RAND()+RAND()+RAND()+RAND()+RAND()+RAND()+RAND()+RAND())-6))-1)+Liquidity_30Y!L13)</x:f>
        <x:v>2274646.717750582</x:v>
      </x:c>
      <x:c r="L495" s="16" t="n">
        <x:f>MAX(0,K495*(1+EXP((LN(1+Assumptions!$C$60)-0.5*Assumptions!$C$61^2)+Assumptions!$C$61*((RAND()+RAND()+RAND()+RAND()+RAND()+RAND()+RAND()+RAND()+RAND()+RAND()+RAND()+RAND())-6))-1)+Liquidity_30Y!M13)</x:f>
        <x:v>2806402.2924429746</x:v>
      </x:c>
      <x:c r="M495" s="16" t="n">
        <x:f>MAX(0,L495*(1+EXP((LN(1+Assumptions!$C$60)-0.5*Assumptions!$C$61^2)+Assumptions!$C$61*((RAND()+RAND()+RAND()+RAND()+RAND()+RAND()+RAND()+RAND()+RAND()+RAND()+RAND()+RAND())-6))-1)+Liquidity_30Y!N13)</x:f>
        <x:v>2605083.4846491744</x:v>
      </x:c>
      <x:c r="N495" s="16" t="n">
        <x:f>MAX(0,M495*(1+EXP((LN(1+Assumptions!$C$60)-0.5*Assumptions!$C$61^2)+Assumptions!$C$61*((RAND()+RAND()+RAND()+RAND()+RAND()+RAND()+RAND()+RAND()+RAND()+RAND()+RAND()+RAND())-6))-1)+Liquidity_30Y!O13)</x:f>
        <x:v>2410376.9179596193</x:v>
      </x:c>
      <x:c r="O495" s="16" t="n">
        <x:f>MAX(0,N495*(1+EXP((LN(1+Assumptions!$C$60)-0.5*Assumptions!$C$61^2)+Assumptions!$C$61*((RAND()+RAND()+RAND()+RAND()+RAND()+RAND()+RAND()+RAND()+RAND()+RAND()+RAND()+RAND())-6))-1)+Liquidity_30Y!P13)</x:f>
        <x:v>2647950.094523092</x:v>
      </x:c>
      <x:c r="P495" s="16" t="n">
        <x:f>MAX(0,O495*(1+EXP((LN(1+Assumptions!$C$60)-0.5*Assumptions!$C$61^2)+Assumptions!$C$61*((RAND()+RAND()+RAND()+RAND()+RAND()+RAND()+RAND()+RAND()+RAND()+RAND()+RAND()+RAND())-6))-1)+Liquidity_30Y!Q13)</x:f>
        <x:v>2352545.655577545</x:v>
      </x:c>
      <x:c r="Q495" s="16" t="n">
        <x:f>MAX(0,P495*(1+EXP((LN(1+Assumptions!$C$60)-0.5*Assumptions!$C$61^2)+Assumptions!$C$61*((RAND()+RAND()+RAND()+RAND()+RAND()+RAND()+RAND()+RAND()+RAND()+RAND()+RAND()+RAND())-6))-1)+Liquidity_30Y!R13)</x:f>
        <x:v>2172757.815990286</x:v>
      </x:c>
      <x:c r="R495" s="16" t="n">
        <x:f>MAX(0,Q495*(1+EXP((LN(1+Assumptions!$C$60)-0.5*Assumptions!$C$61^2)+Assumptions!$C$61*((RAND()+RAND()+RAND()+RAND()+RAND()+RAND()+RAND()+RAND()+RAND()+RAND()+RAND()+RAND())-6))-1)+Liquidity_30Y!S13)</x:f>
        <x:v>2070559.7366672698</x:v>
      </x:c>
      <x:c r="S495" s="16" t="n">
        <x:f>MAX(0,R495*(1+EXP((LN(1+Assumptions!$C$60)-0.5*Assumptions!$C$61^2)+Assumptions!$C$61*((RAND()+RAND()+RAND()+RAND()+RAND()+RAND()+RAND()+RAND()+RAND()+RAND()+RAND()+RAND())-6))-1)+Liquidity_30Y!T13)</x:f>
        <x:v>1943121.880866614</x:v>
      </x:c>
      <x:c r="T495" s="16" t="n">
        <x:f>MAX(0,S495*(1+EXP((LN(1+Assumptions!$C$60)-0.5*Assumptions!$C$61^2)+Assumptions!$C$61*((RAND()+RAND()+RAND()+RAND()+RAND()+RAND()+RAND()+RAND()+RAND()+RAND()+RAND()+RAND())-6))-1)+Liquidity_30Y!U13)</x:f>
        <x:v>1326223.2896649302</x:v>
      </x:c>
      <x:c r="U495" s="16" t="n">
        <x:f>MAX(0,T495*(1+EXP((LN(1+Assumptions!$C$60)-0.5*Assumptions!$C$61^2)+Assumptions!$C$61*((RAND()+RAND()+RAND()+RAND()+RAND()+RAND()+RAND()+RAND()+RAND()+RAND()+RAND()+RAND())-6))-1)+Liquidity_30Y!V13)</x:f>
        <x:v>1074427.0314890752</x:v>
      </x:c>
      <x:c r="V495" s="16" t="n">
        <x:f>MAX(0,U495*(1+EXP((LN(1+Assumptions!$C$60)-0.5*Assumptions!$C$61^2)+Assumptions!$C$61*((RAND()+RAND()+RAND()+RAND()+RAND()+RAND()+RAND()+RAND()+RAND()+RAND()+RAND()+RAND())-6))-1)+Liquidity_30Y!W13)</x:f>
        <x:v>1214935.4612851322</x:v>
      </x:c>
      <x:c r="W495" s="16" t="n">
        <x:f>MAX(0,V495*(1+EXP((LN(1+Assumptions!$C$60)-0.5*Assumptions!$C$61^2)+Assumptions!$C$61*((RAND()+RAND()+RAND()+RAND()+RAND()+RAND()+RAND()+RAND()+RAND()+RAND()+RAND()+RAND())-6))-1)+Liquidity_30Y!X13)</x:f>
        <x:v>1320618.7988952084</x:v>
      </x:c>
      <x:c r="X495" s="16" t="n">
        <x:f>MAX(0,W495*(1+EXP((LN(1+Assumptions!$C$60)-0.5*Assumptions!$C$61^2)+Assumptions!$C$61*((RAND()+RAND()+RAND()+RAND()+RAND()+RAND()+RAND()+RAND()+RAND()+RAND()+RAND()+RAND())-6))-1)+Liquidity_30Y!Y13)</x:f>
        <x:v>1392496.8060999692</x:v>
      </x:c>
      <x:c r="Y495" s="16" t="n">
        <x:f>MAX(0,X495*(1+EXP((LN(1+Assumptions!$C$60)-0.5*Assumptions!$C$61^2)+Assumptions!$C$61*((RAND()+RAND()+RAND()+RAND()+RAND()+RAND()+RAND()+RAND()+RAND()+RAND()+RAND()+RAND())-6))-1)+Liquidity_30Y!Z13)</x:f>
        <x:v>1480169.2239050402</x:v>
      </x:c>
      <x:c r="Z495" s="16" t="n">
        <x:f>MAX(0,Y495*(1+EXP((LN(1+Assumptions!$C$60)-0.5*Assumptions!$C$61^2)+Assumptions!$C$61*((RAND()+RAND()+RAND()+RAND()+RAND()+RAND()+RAND()+RAND()+RAND()+RAND()+RAND()+RAND())-6))-1)+Liquidity_30Y!AA13)</x:f>
        <x:v>1609402.9969691546</x:v>
      </x:c>
      <x:c r="AA495" s="16" t="n">
        <x:f>MAX(0,Z495*(1+EXP((LN(1+Assumptions!$C$60)-0.5*Assumptions!$C$61^2)+Assumptions!$C$61*((RAND()+RAND()+RAND()+RAND()+RAND()+RAND()+RAND()+RAND()+RAND()+RAND()+RAND()+RAND())-6))-1)+Liquidity_30Y!AB13)</x:f>
        <x:v>1797693.2168297681</x:v>
      </x:c>
      <x:c r="AB495" s="16" t="n">
        <x:f>MAX(0,AA495*(1+EXP((LN(1+Assumptions!$C$60)-0.5*Assumptions!$C$61^2)+Assumptions!$C$61*((RAND()+RAND()+RAND()+RAND()+RAND()+RAND()+RAND()+RAND()+RAND()+RAND()+RAND()+RAND())-6))-1)+Liquidity_30Y!AC13)</x:f>
        <x:v>1720656.382518978</x:v>
      </x:c>
      <x:c r="AC495" s="16" t="n">
        <x:f>MAX(0,AB495*(1+EXP((LN(1+Assumptions!$C$60)-0.5*Assumptions!$C$61^2)+Assumptions!$C$61*((RAND()+RAND()+RAND()+RAND()+RAND()+RAND()+RAND()+RAND()+RAND()+RAND()+RAND()+RAND())-6))-1)+Liquidity_30Y!AD13)</x:f>
        <x:v>1416800.9073328115</x:v>
      </x:c>
      <x:c r="AD495" s="16" t="n">
        <x:f>MAX(0,AC495*(1+EXP((LN(1+Assumptions!$C$60)-0.5*Assumptions!$C$61^2)+Assumptions!$C$61*((RAND()+RAND()+RAND()+RAND()+RAND()+RAND()+RAND()+RAND()+RAND()+RAND()+RAND()+RAND())-6))-1)+Liquidity_30Y!AE13)</x:f>
        <x:v>1741913.0041913344</x:v>
      </x:c>
      <x:c r="AE495" s="16" t="n">
        <x:f>MAX(0,AD495*(1+EXP((LN(1+Assumptions!$C$60)-0.5*Assumptions!$C$61^2)+Assumptions!$C$61*((RAND()+RAND()+RAND()+RAND()+RAND()+RAND()+RAND()+RAND()+RAND()+RAND()+RAND()+RAND())-6))-1)+Liquidity_30Y!AF13)</x:f>
        <x:v>1732510.2711876463</x:v>
      </x:c>
      <x:c r="AF495" s="16" t="n">
        <x:f>MAX(0,AE495*(1+EXP((LN(1+Assumptions!$C$60)-0.5*Assumptions!$C$61^2)+Assumptions!$C$61*((RAND()+RAND()+RAND()+RAND()+RAND()+RAND()+RAND()+RAND()+RAND()+RAND()+RAND()+RAND())-6))-1)+Liquidity_30Y!AG13)</x:f>
        <x:v>2204608.730036727</x:v>
      </x:c>
    </x:row>
    <x:row r="496">
      <x:c r="A496" s="39">
        <x:v>492</x:v>
      </x:c>
      <x:c r="B496" s="16" t="n">
        <x:f>Liquidity_30Y!C14</x:f>
        <x:v>1029031.25</x:v>
      </x:c>
      <x:c r="C496" s="16" t="n">
        <x:f>MAX(0,B496*(1+EXP((LN(1+Assumptions!$C$60)-0.5*Assumptions!$C$61^2)+Assumptions!$C$61*((RAND()+RAND()+RAND()+RAND()+RAND()+RAND()+RAND()+RAND()+RAND()+RAND()+RAND()+RAND())-6))-1)+Liquidity_30Y!D13)</x:f>
        <x:v>1055634.4955732487</x:v>
      </x:c>
      <x:c r="D496" s="16" t="n">
        <x:f>MAX(0,C496*(1+EXP((LN(1+Assumptions!$C$60)-0.5*Assumptions!$C$61^2)+Assumptions!$C$61*((RAND()+RAND()+RAND()+RAND()+RAND()+RAND()+RAND()+RAND()+RAND()+RAND()+RAND()+RAND())-6))-1)+Liquidity_30Y!E13)</x:f>
        <x:v>1345815.832247025</x:v>
      </x:c>
      <x:c r="E496" s="16" t="n">
        <x:f>MAX(0,D496*(1+EXP((LN(1+Assumptions!$C$60)-0.5*Assumptions!$C$61^2)+Assumptions!$C$61*((RAND()+RAND()+RAND()+RAND()+RAND()+RAND()+RAND()+RAND()+RAND()+RAND()+RAND()+RAND())-6))-1)+Liquidity_30Y!F13)</x:f>
        <x:v>1264346.989142232</x:v>
      </x:c>
      <x:c r="F496" s="16" t="n">
        <x:f>MAX(0,E496*(1+EXP((LN(1+Assumptions!$C$60)-0.5*Assumptions!$C$61^2)+Assumptions!$C$61*((RAND()+RAND()+RAND()+RAND()+RAND()+RAND()+RAND()+RAND()+RAND()+RAND()+RAND()+RAND())-6))-1)+Liquidity_30Y!G13)</x:f>
        <x:v>1142603.6781045515</x:v>
      </x:c>
      <x:c r="G496" s="16" t="n">
        <x:f>MAX(0,F496*(1+EXP((LN(1+Assumptions!$C$60)-0.5*Assumptions!$C$61^2)+Assumptions!$C$61*((RAND()+RAND()+RAND()+RAND()+RAND()+RAND()+RAND()+RAND()+RAND()+RAND()+RAND()+RAND())-6))-1)+Liquidity_30Y!H13)</x:f>
        <x:v>1341495.0417029422</x:v>
      </x:c>
      <x:c r="H496" s="16" t="n">
        <x:f>MAX(0,G496*(1+EXP((LN(1+Assumptions!$C$60)-0.5*Assumptions!$C$61^2)+Assumptions!$C$61*((RAND()+RAND()+RAND()+RAND()+RAND()+RAND()+RAND()+RAND()+RAND()+RAND()+RAND()+RAND())-6))-1)+Liquidity_30Y!I13)</x:f>
        <x:v>1508928.5938247764</x:v>
      </x:c>
      <x:c r="I496" s="16" t="n">
        <x:f>MAX(0,H496*(1+EXP((LN(1+Assumptions!$C$60)-0.5*Assumptions!$C$61^2)+Assumptions!$C$61*((RAND()+RAND()+RAND()+RAND()+RAND()+RAND()+RAND()+RAND()+RAND()+RAND()+RAND()+RAND())-6))-1)+Liquidity_30Y!J13)</x:f>
        <x:v>1933230.694583039</x:v>
      </x:c>
      <x:c r="J496" s="16" t="n">
        <x:f>MAX(0,I496*(1+EXP((LN(1+Assumptions!$C$60)-0.5*Assumptions!$C$61^2)+Assumptions!$C$61*((RAND()+RAND()+RAND()+RAND()+RAND()+RAND()+RAND()+RAND()+RAND()+RAND()+RAND()+RAND())-6))-1)+Liquidity_30Y!K13)</x:f>
        <x:v>2348797.6439309735</x:v>
      </x:c>
      <x:c r="K496" s="16" t="n">
        <x:f>MAX(0,J496*(1+EXP((LN(1+Assumptions!$C$60)-0.5*Assumptions!$C$61^2)+Assumptions!$C$61*((RAND()+RAND()+RAND()+RAND()+RAND()+RAND()+RAND()+RAND()+RAND()+RAND()+RAND()+RAND())-6))-1)+Liquidity_30Y!L13)</x:f>
        <x:v>1940230.8080142834</x:v>
      </x:c>
      <x:c r="L496" s="16" t="n">
        <x:f>MAX(0,K496*(1+EXP((LN(1+Assumptions!$C$60)-0.5*Assumptions!$C$61^2)+Assumptions!$C$61*((RAND()+RAND()+RAND()+RAND()+RAND()+RAND()+RAND()+RAND()+RAND()+RAND()+RAND()+RAND())-6))-1)+Liquidity_30Y!M13)</x:f>
        <x:v>1913141.5699233431</x:v>
      </x:c>
      <x:c r="M496" s="16" t="n">
        <x:f>MAX(0,L496*(1+EXP((LN(1+Assumptions!$C$60)-0.5*Assumptions!$C$61^2)+Assumptions!$C$61*((RAND()+RAND()+RAND()+RAND()+RAND()+RAND()+RAND()+RAND()+RAND()+RAND()+RAND()+RAND())-6))-1)+Liquidity_30Y!N13)</x:f>
        <x:v>1719053.8998587425</x:v>
      </x:c>
      <x:c r="N496" s="16" t="n">
        <x:f>MAX(0,M496*(1+EXP((LN(1+Assumptions!$C$60)-0.5*Assumptions!$C$61^2)+Assumptions!$C$61*((RAND()+RAND()+RAND()+RAND()+RAND()+RAND()+RAND()+RAND()+RAND()+RAND()+RAND()+RAND())-6))-1)+Liquidity_30Y!O13)</x:f>
        <x:v>2128251.496337243</x:v>
      </x:c>
      <x:c r="O496" s="16" t="n">
        <x:f>MAX(0,N496*(1+EXP((LN(1+Assumptions!$C$60)-0.5*Assumptions!$C$61^2)+Assumptions!$C$61*((RAND()+RAND()+RAND()+RAND()+RAND()+RAND()+RAND()+RAND()+RAND()+RAND()+RAND()+RAND())-6))-1)+Liquidity_30Y!P13)</x:f>
        <x:v>2678701.2765689427</x:v>
      </x:c>
      <x:c r="P496" s="16" t="n">
        <x:f>MAX(0,O496*(1+EXP((LN(1+Assumptions!$C$60)-0.5*Assumptions!$C$61^2)+Assumptions!$C$61*((RAND()+RAND()+RAND()+RAND()+RAND()+RAND()+RAND()+RAND()+RAND()+RAND()+RAND()+RAND())-6))-1)+Liquidity_30Y!Q13)</x:f>
        <x:v>3310155.313553384</x:v>
      </x:c>
      <x:c r="Q496" s="16" t="n">
        <x:f>MAX(0,P496*(1+EXP((LN(1+Assumptions!$C$60)-0.5*Assumptions!$C$61^2)+Assumptions!$C$61*((RAND()+RAND()+RAND()+RAND()+RAND()+RAND()+RAND()+RAND()+RAND()+RAND()+RAND()+RAND())-6))-1)+Liquidity_30Y!R13)</x:f>
        <x:v>3640915.702492699</x:v>
      </x:c>
      <x:c r="R496" s="16" t="n">
        <x:f>MAX(0,Q496*(1+EXP((LN(1+Assumptions!$C$60)-0.5*Assumptions!$C$61^2)+Assumptions!$C$61*((RAND()+RAND()+RAND()+RAND()+RAND()+RAND()+RAND()+RAND()+RAND()+RAND()+RAND()+RAND())-6))-1)+Liquidity_30Y!S13)</x:f>
        <x:v>4867617.0564145865</x:v>
      </x:c>
      <x:c r="S496" s="16" t="n">
        <x:f>MAX(0,R496*(1+EXP((LN(1+Assumptions!$C$60)-0.5*Assumptions!$C$61^2)+Assumptions!$C$61*((RAND()+RAND()+RAND()+RAND()+RAND()+RAND()+RAND()+RAND()+RAND()+RAND()+RAND()+RAND())-6))-1)+Liquidity_30Y!T13)</x:f>
        <x:v>7389988.423274594</x:v>
      </x:c>
      <x:c r="T496" s="16" t="n">
        <x:f>MAX(0,S496*(1+EXP((LN(1+Assumptions!$C$60)-0.5*Assumptions!$C$61^2)+Assumptions!$C$61*((RAND()+RAND()+RAND()+RAND()+RAND()+RAND()+RAND()+RAND()+RAND()+RAND()+RAND()+RAND())-6))-1)+Liquidity_30Y!U13)</x:f>
        <x:v>7787380.115576589</x:v>
      </x:c>
      <x:c r="U496" s="16" t="n">
        <x:f>MAX(0,T496*(1+EXP((LN(1+Assumptions!$C$60)-0.5*Assumptions!$C$61^2)+Assumptions!$C$61*((RAND()+RAND()+RAND()+RAND()+RAND()+RAND()+RAND()+RAND()+RAND()+RAND()+RAND()+RAND())-6))-1)+Liquidity_30Y!V13)</x:f>
        <x:v>9488575.402755722</x:v>
      </x:c>
      <x:c r="V496" s="16" t="n">
        <x:f>MAX(0,U496*(1+EXP((LN(1+Assumptions!$C$60)-0.5*Assumptions!$C$61^2)+Assumptions!$C$61*((RAND()+RAND()+RAND()+RAND()+RAND()+RAND()+RAND()+RAND()+RAND()+RAND()+RAND()+RAND())-6))-1)+Liquidity_30Y!W13)</x:f>
        <x:v>11928179.023415413</x:v>
      </x:c>
      <x:c r="W496" s="16" t="n">
        <x:f>MAX(0,V496*(1+EXP((LN(1+Assumptions!$C$60)-0.5*Assumptions!$C$61^2)+Assumptions!$C$61*((RAND()+RAND()+RAND()+RAND()+RAND()+RAND()+RAND()+RAND()+RAND()+RAND()+RAND()+RAND())-6))-1)+Liquidity_30Y!X13)</x:f>
        <x:v>12446290.209002195</x:v>
      </x:c>
      <x:c r="X496" s="16" t="n">
        <x:f>MAX(0,W496*(1+EXP((LN(1+Assumptions!$C$60)-0.5*Assumptions!$C$61^2)+Assumptions!$C$61*((RAND()+RAND()+RAND()+RAND()+RAND()+RAND()+RAND()+RAND()+RAND()+RAND()+RAND()+RAND())-6))-1)+Liquidity_30Y!Y13)</x:f>
        <x:v>13812915.68083892</x:v>
      </x:c>
      <x:c r="Y496" s="16" t="n">
        <x:f>MAX(0,X496*(1+EXP((LN(1+Assumptions!$C$60)-0.5*Assumptions!$C$61^2)+Assumptions!$C$61*((RAND()+RAND()+RAND()+RAND()+RAND()+RAND()+RAND()+RAND()+RAND()+RAND()+RAND()+RAND())-6))-1)+Liquidity_30Y!Z13)</x:f>
        <x:v>14290096.507230988</x:v>
      </x:c>
      <x:c r="Z496" s="16" t="n">
        <x:f>MAX(0,Y496*(1+EXP((LN(1+Assumptions!$C$60)-0.5*Assumptions!$C$61^2)+Assumptions!$C$61*((RAND()+RAND()+RAND()+RAND()+RAND()+RAND()+RAND()+RAND()+RAND()+RAND()+RAND()+RAND())-6))-1)+Liquidity_30Y!AA13)</x:f>
        <x:v>17192978.470793817</x:v>
      </x:c>
      <x:c r="AA496" s="16" t="n">
        <x:f>MAX(0,Z496*(1+EXP((LN(1+Assumptions!$C$60)-0.5*Assumptions!$C$61^2)+Assumptions!$C$61*((RAND()+RAND()+RAND()+RAND()+RAND()+RAND()+RAND()+RAND()+RAND()+RAND()+RAND()+RAND())-6))-1)+Liquidity_30Y!AB13)</x:f>
        <x:v>17263338.444121484</x:v>
      </x:c>
      <x:c r="AB496" s="16" t="n">
        <x:f>MAX(0,AA496*(1+EXP((LN(1+Assumptions!$C$60)-0.5*Assumptions!$C$61^2)+Assumptions!$C$61*((RAND()+RAND()+RAND()+RAND()+RAND()+RAND()+RAND()+RAND()+RAND()+RAND()+RAND()+RAND())-6))-1)+Liquidity_30Y!AC13)</x:f>
        <x:v>22255140.844729785</x:v>
      </x:c>
      <x:c r="AC496" s="16" t="n">
        <x:f>MAX(0,AB496*(1+EXP((LN(1+Assumptions!$C$60)-0.5*Assumptions!$C$61^2)+Assumptions!$C$61*((RAND()+RAND()+RAND()+RAND()+RAND()+RAND()+RAND()+RAND()+RAND()+RAND()+RAND()+RAND())-6))-1)+Liquidity_30Y!AD13)</x:f>
        <x:v>27500550.172150597</x:v>
      </x:c>
      <x:c r="AD496" s="16" t="n">
        <x:f>MAX(0,AC496*(1+EXP((LN(1+Assumptions!$C$60)-0.5*Assumptions!$C$61^2)+Assumptions!$C$61*((RAND()+RAND()+RAND()+RAND()+RAND()+RAND()+RAND()+RAND()+RAND()+RAND()+RAND()+RAND())-6))-1)+Liquidity_30Y!AE13)</x:f>
        <x:v>26668688.25232979</x:v>
      </x:c>
      <x:c r="AE496" s="16" t="n">
        <x:f>MAX(0,AD496*(1+EXP((LN(1+Assumptions!$C$60)-0.5*Assumptions!$C$61^2)+Assumptions!$C$61*((RAND()+RAND()+RAND()+RAND()+RAND()+RAND()+RAND()+RAND()+RAND()+RAND()+RAND()+RAND())-6))-1)+Liquidity_30Y!AF13)</x:f>
        <x:v>25720301.196031462</x:v>
      </x:c>
      <x:c r="AF496" s="16" t="n">
        <x:f>MAX(0,AE496*(1+EXP((LN(1+Assumptions!$C$60)-0.5*Assumptions!$C$61^2)+Assumptions!$C$61*((RAND()+RAND()+RAND()+RAND()+RAND()+RAND()+RAND()+RAND()+RAND()+RAND()+RAND()+RAND())-6))-1)+Liquidity_30Y!AG13)</x:f>
        <x:v>24305029.27132037</x:v>
      </x:c>
    </x:row>
    <x:row r="497">
      <x:c r="A497" s="39">
        <x:v>493</x:v>
      </x:c>
      <x:c r="B497" s="16" t="n">
        <x:f>Liquidity_30Y!C14</x:f>
        <x:v>1029031.25</x:v>
      </x:c>
      <x:c r="C497" s="16" t="n">
        <x:f>MAX(0,B497*(1+EXP((LN(1+Assumptions!$C$60)-0.5*Assumptions!$C$61^2)+Assumptions!$C$61*((RAND()+RAND()+RAND()+RAND()+RAND()+RAND()+RAND()+RAND()+RAND()+RAND()+RAND()+RAND())-6))-1)+Liquidity_30Y!D13)</x:f>
        <x:v>1375278.9318331997</x:v>
      </x:c>
      <x:c r="D497" s="16" t="n">
        <x:f>MAX(0,C497*(1+EXP((LN(1+Assumptions!$C$60)-0.5*Assumptions!$C$61^2)+Assumptions!$C$61*((RAND()+RAND()+RAND()+RAND()+RAND()+RAND()+RAND()+RAND()+RAND()+RAND()+RAND()+RAND())-6))-1)+Liquidity_30Y!E13)</x:f>
        <x:v>1127584.8084030258</x:v>
      </x:c>
      <x:c r="E497" s="16" t="n">
        <x:f>MAX(0,D497*(1+EXP((LN(1+Assumptions!$C$60)-0.5*Assumptions!$C$61^2)+Assumptions!$C$61*((RAND()+RAND()+RAND()+RAND()+RAND()+RAND()+RAND()+RAND()+RAND()+RAND()+RAND()+RAND())-6))-1)+Liquidity_30Y!F13)</x:f>
        <x:v>1029554.650876316</x:v>
      </x:c>
      <x:c r="F497" s="16" t="n">
        <x:f>MAX(0,E497*(1+EXP((LN(1+Assumptions!$C$60)-0.5*Assumptions!$C$61^2)+Assumptions!$C$61*((RAND()+RAND()+RAND()+RAND()+RAND()+RAND()+RAND()+RAND()+RAND()+RAND()+RAND()+RAND())-6))-1)+Liquidity_30Y!G13)</x:f>
        <x:v>1007387.6060748133</x:v>
      </x:c>
      <x:c r="G497" s="16" t="n">
        <x:f>MAX(0,F497*(1+EXP((LN(1+Assumptions!$C$60)-0.5*Assumptions!$C$61^2)+Assumptions!$C$61*((RAND()+RAND()+RAND()+RAND()+RAND()+RAND()+RAND()+RAND()+RAND()+RAND()+RAND()+RAND())-6))-1)+Liquidity_30Y!H13)</x:f>
        <x:v>1220662.6820130341</x:v>
      </x:c>
      <x:c r="H497" s="16" t="n">
        <x:f>MAX(0,G497*(1+EXP((LN(1+Assumptions!$C$60)-0.5*Assumptions!$C$61^2)+Assumptions!$C$61*((RAND()+RAND()+RAND()+RAND()+RAND()+RAND()+RAND()+RAND()+RAND()+RAND()+RAND()+RAND())-6))-1)+Liquidity_30Y!I13)</x:f>
        <x:v>1293592.1756269925</x:v>
      </x:c>
      <x:c r="I497" s="16" t="n">
        <x:f>MAX(0,H497*(1+EXP((LN(1+Assumptions!$C$60)-0.5*Assumptions!$C$61^2)+Assumptions!$C$61*((RAND()+RAND()+RAND()+RAND()+RAND()+RAND()+RAND()+RAND()+RAND()+RAND()+RAND()+RAND())-6))-1)+Liquidity_30Y!J13)</x:f>
        <x:v>1372072.821405179</x:v>
      </x:c>
      <x:c r="J497" s="16" t="n">
        <x:f>MAX(0,I497*(1+EXP((LN(1+Assumptions!$C$60)-0.5*Assumptions!$C$61^2)+Assumptions!$C$61*((RAND()+RAND()+RAND()+RAND()+RAND()+RAND()+RAND()+RAND()+RAND()+RAND()+RAND()+RAND())-6))-1)+Liquidity_30Y!K13)</x:f>
        <x:v>1380110.5796569008</x:v>
      </x:c>
      <x:c r="K497" s="16" t="n">
        <x:f>MAX(0,J497*(1+EXP((LN(1+Assumptions!$C$60)-0.5*Assumptions!$C$61^2)+Assumptions!$C$61*((RAND()+RAND()+RAND()+RAND()+RAND()+RAND()+RAND()+RAND()+RAND()+RAND()+RAND()+RAND())-6))-1)+Liquidity_30Y!L13)</x:f>
        <x:v>1322249.9563115716</x:v>
      </x:c>
      <x:c r="L497" s="16" t="n">
        <x:f>MAX(0,K497*(1+EXP((LN(1+Assumptions!$C$60)-0.5*Assumptions!$C$61^2)+Assumptions!$C$61*((RAND()+RAND()+RAND()+RAND()+RAND()+RAND()+RAND()+RAND()+RAND()+RAND()+RAND()+RAND())-6))-1)+Liquidity_30Y!M13)</x:f>
        <x:v>1534162.294460789</x:v>
      </x:c>
      <x:c r="M497" s="16" t="n">
        <x:f>MAX(0,L497*(1+EXP((LN(1+Assumptions!$C$60)-0.5*Assumptions!$C$61^2)+Assumptions!$C$61*((RAND()+RAND()+RAND()+RAND()+RAND()+RAND()+RAND()+RAND()+RAND()+RAND()+RAND()+RAND())-6))-1)+Liquidity_30Y!N13)</x:f>
        <x:v>1639357.9616110302</x:v>
      </x:c>
      <x:c r="N497" s="16" t="n">
        <x:f>MAX(0,M497*(1+EXP((LN(1+Assumptions!$C$60)-0.5*Assumptions!$C$61^2)+Assumptions!$C$61*((RAND()+RAND()+RAND()+RAND()+RAND()+RAND()+RAND()+RAND()+RAND()+RAND()+RAND()+RAND())-6))-1)+Liquidity_30Y!O13)</x:f>
        <x:v>1764414.4788925897</x:v>
      </x:c>
      <x:c r="O497" s="16" t="n">
        <x:f>MAX(0,N497*(1+EXP((LN(1+Assumptions!$C$60)-0.5*Assumptions!$C$61^2)+Assumptions!$C$61*((RAND()+RAND()+RAND()+RAND()+RAND()+RAND()+RAND()+RAND()+RAND()+RAND()+RAND()+RAND())-6))-1)+Liquidity_30Y!P13)</x:f>
        <x:v>2142845.262523374</x:v>
      </x:c>
      <x:c r="P497" s="16" t="n">
        <x:f>MAX(0,O497*(1+EXP((LN(1+Assumptions!$C$60)-0.5*Assumptions!$C$61^2)+Assumptions!$C$61*((RAND()+RAND()+RAND()+RAND()+RAND()+RAND()+RAND()+RAND()+RAND()+RAND()+RAND()+RAND())-6))-1)+Liquidity_30Y!Q13)</x:f>
        <x:v>2676370.0311624226</x:v>
      </x:c>
      <x:c r="Q497" s="16" t="n">
        <x:f>MAX(0,P497*(1+EXP((LN(1+Assumptions!$C$60)-0.5*Assumptions!$C$61^2)+Assumptions!$C$61*((RAND()+RAND()+RAND()+RAND()+RAND()+RAND()+RAND()+RAND()+RAND()+RAND()+RAND()+RAND())-6))-1)+Liquidity_30Y!R13)</x:f>
        <x:v>2560801.1509637013</x:v>
      </x:c>
      <x:c r="R497" s="16" t="n">
        <x:f>MAX(0,Q497*(1+EXP((LN(1+Assumptions!$C$60)-0.5*Assumptions!$C$61^2)+Assumptions!$C$61*((RAND()+RAND()+RAND()+RAND()+RAND()+RAND()+RAND()+RAND()+RAND()+RAND()+RAND()+RAND())-6))-1)+Liquidity_30Y!S13)</x:f>
        <x:v>2380069.5966555295</x:v>
      </x:c>
      <x:c r="S497" s="16" t="n">
        <x:f>MAX(0,R497*(1+EXP((LN(1+Assumptions!$C$60)-0.5*Assumptions!$C$61^2)+Assumptions!$C$61*((RAND()+RAND()+RAND()+RAND()+RAND()+RAND()+RAND()+RAND()+RAND()+RAND()+RAND()+RAND())-6))-1)+Liquidity_30Y!T13)</x:f>
        <x:v>2571870.7215497624</x:v>
      </x:c>
      <x:c r="T497" s="16" t="n">
        <x:f>MAX(0,S497*(1+EXP((LN(1+Assumptions!$C$60)-0.5*Assumptions!$C$61^2)+Assumptions!$C$61*((RAND()+RAND()+RAND()+RAND()+RAND()+RAND()+RAND()+RAND()+RAND()+RAND()+RAND()+RAND())-6))-1)+Liquidity_30Y!U13)</x:f>
        <x:v>2352636.155852181</x:v>
      </x:c>
      <x:c r="U497" s="16" t="n">
        <x:f>MAX(0,T497*(1+EXP((LN(1+Assumptions!$C$60)-0.5*Assumptions!$C$61^2)+Assumptions!$C$61*((RAND()+RAND()+RAND()+RAND()+RAND()+RAND()+RAND()+RAND()+RAND()+RAND()+RAND()+RAND())-6))-1)+Liquidity_30Y!V13)</x:f>
        <x:v>1961144.5409746396</x:v>
      </x:c>
      <x:c r="V497" s="16" t="n">
        <x:f>MAX(0,U497*(1+EXP((LN(1+Assumptions!$C$60)-0.5*Assumptions!$C$61^2)+Assumptions!$C$61*((RAND()+RAND()+RAND()+RAND()+RAND()+RAND()+RAND()+RAND()+RAND()+RAND()+RAND()+RAND())-6))-1)+Liquidity_30Y!W13)</x:f>
        <x:v>2022320.3527118939</x:v>
      </x:c>
      <x:c r="W497" s="16" t="n">
        <x:f>MAX(0,V497*(1+EXP((LN(1+Assumptions!$C$60)-0.5*Assumptions!$C$61^2)+Assumptions!$C$61*((RAND()+RAND()+RAND()+RAND()+RAND()+RAND()+RAND()+RAND()+RAND()+RAND()+RAND()+RAND())-6))-1)+Liquidity_30Y!X13)</x:f>
        <x:v>2290796.3563094707</x:v>
      </x:c>
      <x:c r="X497" s="16" t="n">
        <x:f>MAX(0,W497*(1+EXP((LN(1+Assumptions!$C$60)-0.5*Assumptions!$C$61^2)+Assumptions!$C$61*((RAND()+RAND()+RAND()+RAND()+RAND()+RAND()+RAND()+RAND()+RAND()+RAND()+RAND()+RAND())-6))-1)+Liquidity_30Y!Y13)</x:f>
        <x:v>2525728.0619312534</x:v>
      </x:c>
      <x:c r="Y497" s="16" t="n">
        <x:f>MAX(0,X497*(1+EXP((LN(1+Assumptions!$C$60)-0.5*Assumptions!$C$61^2)+Assumptions!$C$61*((RAND()+RAND()+RAND()+RAND()+RAND()+RAND()+RAND()+RAND()+RAND()+RAND()+RAND()+RAND())-6))-1)+Liquidity_30Y!Z13)</x:f>
        <x:v>2575065.7549244165</x:v>
      </x:c>
      <x:c r="Z497" s="16" t="n">
        <x:f>MAX(0,Y497*(1+EXP((LN(1+Assumptions!$C$60)-0.5*Assumptions!$C$61^2)+Assumptions!$C$61*((RAND()+RAND()+RAND()+RAND()+RAND()+RAND()+RAND()+RAND()+RAND()+RAND()+RAND()+RAND())-6))-1)+Liquidity_30Y!AA13)</x:f>
        <x:v>2955709.124200369</x:v>
      </x:c>
      <x:c r="AA497" s="16" t="n">
        <x:f>MAX(0,Z497*(1+EXP((LN(1+Assumptions!$C$60)-0.5*Assumptions!$C$61^2)+Assumptions!$C$61*((RAND()+RAND()+RAND()+RAND()+RAND()+RAND()+RAND()+RAND()+RAND()+RAND()+RAND()+RAND())-6))-1)+Liquidity_30Y!AB13)</x:f>
        <x:v>3369056.357299205</x:v>
      </x:c>
      <x:c r="AB497" s="16" t="n">
        <x:f>MAX(0,AA497*(1+EXP((LN(1+Assumptions!$C$60)-0.5*Assumptions!$C$61^2)+Assumptions!$C$61*((RAND()+RAND()+RAND()+RAND()+RAND()+RAND()+RAND()+RAND()+RAND()+RAND()+RAND()+RAND())-6))-1)+Liquidity_30Y!AC13)</x:f>
        <x:v>2706827.7253863276</x:v>
      </x:c>
      <x:c r="AC497" s="16" t="n">
        <x:f>MAX(0,AB497*(1+EXP((LN(1+Assumptions!$C$60)-0.5*Assumptions!$C$61^2)+Assumptions!$C$61*((RAND()+RAND()+RAND()+RAND()+RAND()+RAND()+RAND()+RAND()+RAND()+RAND()+RAND()+RAND())-6))-1)+Liquidity_30Y!AD13)</x:f>
        <x:v>3463999.6688252487</x:v>
      </x:c>
      <x:c r="AD497" s="16" t="n">
        <x:f>MAX(0,AC497*(1+EXP((LN(1+Assumptions!$C$60)-0.5*Assumptions!$C$61^2)+Assumptions!$C$61*((RAND()+RAND()+RAND()+RAND()+RAND()+RAND()+RAND()+RAND()+RAND()+RAND()+RAND()+RAND())-6))-1)+Liquidity_30Y!AE13)</x:f>
        <x:v>4011651.9159797463</x:v>
      </x:c>
      <x:c r="AE497" s="16" t="n">
        <x:f>MAX(0,AD497*(1+EXP((LN(1+Assumptions!$C$60)-0.5*Assumptions!$C$61^2)+Assumptions!$C$61*((RAND()+RAND()+RAND()+RAND()+RAND()+RAND()+RAND()+RAND()+RAND()+RAND()+RAND()+RAND())-6))-1)+Liquidity_30Y!AF13)</x:f>
        <x:v>4117672.859244255</x:v>
      </x:c>
      <x:c r="AF497" s="16" t="n">
        <x:f>MAX(0,AE497*(1+EXP((LN(1+Assumptions!$C$60)-0.5*Assumptions!$C$61^2)+Assumptions!$C$61*((RAND()+RAND()+RAND()+RAND()+RAND()+RAND()+RAND()+RAND()+RAND()+RAND()+RAND()+RAND())-6))-1)+Liquidity_30Y!AG13)</x:f>
        <x:v>5164654.154330746</x:v>
      </x:c>
    </x:row>
    <x:row r="498">
      <x:c r="A498" s="39">
        <x:v>494</x:v>
      </x:c>
      <x:c r="B498" s="16" t="n">
        <x:f>Liquidity_30Y!C14</x:f>
        <x:v>1029031.25</x:v>
      </x:c>
      <x:c r="C498" s="16" t="n">
        <x:f>MAX(0,B498*(1+EXP((LN(1+Assumptions!$C$60)-0.5*Assumptions!$C$61^2)+Assumptions!$C$61*((RAND()+RAND()+RAND()+RAND()+RAND()+RAND()+RAND()+RAND()+RAND()+RAND()+RAND()+RAND())-6))-1)+Liquidity_30Y!D13)</x:f>
        <x:v>1052660.283847069</x:v>
      </x:c>
      <x:c r="D498" s="16" t="n">
        <x:f>MAX(0,C498*(1+EXP((LN(1+Assumptions!$C$60)-0.5*Assumptions!$C$61^2)+Assumptions!$C$61*((RAND()+RAND()+RAND()+RAND()+RAND()+RAND()+RAND()+RAND()+RAND()+RAND()+RAND()+RAND())-6))-1)+Liquidity_30Y!E13)</x:f>
        <x:v>1009268.9935388663</x:v>
      </x:c>
      <x:c r="E498" s="16" t="n">
        <x:f>MAX(0,D498*(1+EXP((LN(1+Assumptions!$C$60)-0.5*Assumptions!$C$61^2)+Assumptions!$C$61*((RAND()+RAND()+RAND()+RAND()+RAND()+RAND()+RAND()+RAND()+RAND()+RAND()+RAND()+RAND())-6))-1)+Liquidity_30Y!F13)</x:f>
        <x:v>1088107.1431678522</x:v>
      </x:c>
      <x:c r="F498" s="16" t="n">
        <x:f>MAX(0,E498*(1+EXP((LN(1+Assumptions!$C$60)-0.5*Assumptions!$C$61^2)+Assumptions!$C$61*((RAND()+RAND()+RAND()+RAND()+RAND()+RAND()+RAND()+RAND()+RAND()+RAND()+RAND()+RAND())-6))-1)+Liquidity_30Y!G13)</x:f>
        <x:v>1228794.8442753074</x:v>
      </x:c>
      <x:c r="G498" s="16" t="n">
        <x:f>MAX(0,F498*(1+EXP((LN(1+Assumptions!$C$60)-0.5*Assumptions!$C$61^2)+Assumptions!$C$61*((RAND()+RAND()+RAND()+RAND()+RAND()+RAND()+RAND()+RAND()+RAND()+RAND()+RAND()+RAND())-6))-1)+Liquidity_30Y!H13)</x:f>
        <x:v>1314658.0799856347</x:v>
      </x:c>
      <x:c r="H498" s="16" t="n">
        <x:f>MAX(0,G498*(1+EXP((LN(1+Assumptions!$C$60)-0.5*Assumptions!$C$61^2)+Assumptions!$C$61*((RAND()+RAND()+RAND()+RAND()+RAND()+RAND()+RAND()+RAND()+RAND()+RAND()+RAND()+RAND())-6))-1)+Liquidity_30Y!I13)</x:f>
        <x:v>1250843.2696291644</x:v>
      </x:c>
      <x:c r="I498" s="16" t="n">
        <x:f>MAX(0,H498*(1+EXP((LN(1+Assumptions!$C$60)-0.5*Assumptions!$C$61^2)+Assumptions!$C$61*((RAND()+RAND()+RAND()+RAND()+RAND()+RAND()+RAND()+RAND()+RAND()+RAND()+RAND()+RAND())-6))-1)+Liquidity_30Y!J13)</x:f>
        <x:v>1272742.6034868045</x:v>
      </x:c>
      <x:c r="J498" s="16" t="n">
        <x:f>MAX(0,I498*(1+EXP((LN(1+Assumptions!$C$60)-0.5*Assumptions!$C$61^2)+Assumptions!$C$61*((RAND()+RAND()+RAND()+RAND()+RAND()+RAND()+RAND()+RAND()+RAND()+RAND()+RAND()+RAND())-6))-1)+Liquidity_30Y!K13)</x:f>
        <x:v>1611284.2605785993</x:v>
      </x:c>
      <x:c r="K498" s="16" t="n">
        <x:f>MAX(0,J498*(1+EXP((LN(1+Assumptions!$C$60)-0.5*Assumptions!$C$61^2)+Assumptions!$C$61*((RAND()+RAND()+RAND()+RAND()+RAND()+RAND()+RAND()+RAND()+RAND()+RAND()+RAND()+RAND())-6))-1)+Liquidity_30Y!L13)</x:f>
        <x:v>1343216.7564738134</x:v>
      </x:c>
      <x:c r="L498" s="16" t="n">
        <x:f>MAX(0,K498*(1+EXP((LN(1+Assumptions!$C$60)-0.5*Assumptions!$C$61^2)+Assumptions!$C$61*((RAND()+RAND()+RAND()+RAND()+RAND()+RAND()+RAND()+RAND()+RAND()+RAND()+RAND()+RAND())-6))-1)+Liquidity_30Y!M13)</x:f>
        <x:v>1679423.4415059632</x:v>
      </x:c>
      <x:c r="M498" s="16" t="n">
        <x:f>MAX(0,L498*(1+EXP((LN(1+Assumptions!$C$60)-0.5*Assumptions!$C$61^2)+Assumptions!$C$61*((RAND()+RAND()+RAND()+RAND()+RAND()+RAND()+RAND()+RAND()+RAND()+RAND()+RAND()+RAND())-6))-1)+Liquidity_30Y!N13)</x:f>
        <x:v>2080022.205386484</x:v>
      </x:c>
      <x:c r="N498" s="16" t="n">
        <x:f>MAX(0,M498*(1+EXP((LN(1+Assumptions!$C$60)-0.5*Assumptions!$C$61^2)+Assumptions!$C$61*((RAND()+RAND()+RAND()+RAND()+RAND()+RAND()+RAND()+RAND()+RAND()+RAND()+RAND()+RAND())-6))-1)+Liquidity_30Y!O13)</x:f>
        <x:v>1764371.4613249092</x:v>
      </x:c>
      <x:c r="O498" s="16" t="n">
        <x:f>MAX(0,N498*(1+EXP((LN(1+Assumptions!$C$60)-0.5*Assumptions!$C$61^2)+Assumptions!$C$61*((RAND()+RAND()+RAND()+RAND()+RAND()+RAND()+RAND()+RAND()+RAND()+RAND()+RAND()+RAND())-6))-1)+Liquidity_30Y!P13)</x:f>
        <x:v>2057431.4269415166</x:v>
      </x:c>
      <x:c r="P498" s="16" t="n">
        <x:f>MAX(0,O498*(1+EXP((LN(1+Assumptions!$C$60)-0.5*Assumptions!$C$61^2)+Assumptions!$C$61*((RAND()+RAND()+RAND()+RAND()+RAND()+RAND()+RAND()+RAND()+RAND()+RAND()+RAND()+RAND())-6))-1)+Liquidity_30Y!Q13)</x:f>
        <x:v>2375836.03850223</x:v>
      </x:c>
      <x:c r="Q498" s="16" t="n">
        <x:f>MAX(0,P498*(1+EXP((LN(1+Assumptions!$C$60)-0.5*Assumptions!$C$61^2)+Assumptions!$C$61*((RAND()+RAND()+RAND()+RAND()+RAND()+RAND()+RAND()+RAND()+RAND()+RAND()+RAND()+RAND())-6))-1)+Liquidity_30Y!R13)</x:f>
        <x:v>2391087.4861083827</x:v>
      </x:c>
      <x:c r="R498" s="16" t="n">
        <x:f>MAX(0,Q498*(1+EXP((LN(1+Assumptions!$C$60)-0.5*Assumptions!$C$61^2)+Assumptions!$C$61*((RAND()+RAND()+RAND()+RAND()+RAND()+RAND()+RAND()+RAND()+RAND()+RAND()+RAND()+RAND())-6))-1)+Liquidity_30Y!S13)</x:f>
        <x:v>2863656.908672792</x:v>
      </x:c>
      <x:c r="S498" s="16" t="n">
        <x:f>MAX(0,R498*(1+EXP((LN(1+Assumptions!$C$60)-0.5*Assumptions!$C$61^2)+Assumptions!$C$61*((RAND()+RAND()+RAND()+RAND()+RAND()+RAND()+RAND()+RAND()+RAND()+RAND()+RAND()+RAND())-6))-1)+Liquidity_30Y!T13)</x:f>
        <x:v>2473923.693205779</x:v>
      </x:c>
      <x:c r="T498" s="16" t="n">
        <x:f>MAX(0,S498*(1+EXP((LN(1+Assumptions!$C$60)-0.5*Assumptions!$C$61^2)+Assumptions!$C$61*((RAND()+RAND()+RAND()+RAND()+RAND()+RAND()+RAND()+RAND()+RAND()+RAND()+RAND()+RAND())-6))-1)+Liquidity_30Y!U13)</x:f>
        <x:v>2258528.639902891</x:v>
      </x:c>
      <x:c r="U498" s="16" t="n">
        <x:f>MAX(0,T498*(1+EXP((LN(1+Assumptions!$C$60)-0.5*Assumptions!$C$61^2)+Assumptions!$C$61*((RAND()+RAND()+RAND()+RAND()+RAND()+RAND()+RAND()+RAND()+RAND()+RAND()+RAND()+RAND())-6))-1)+Liquidity_30Y!V13)</x:f>
        <x:v>2672096.371528274</x:v>
      </x:c>
      <x:c r="V498" s="16" t="n">
        <x:f>MAX(0,U498*(1+EXP((LN(1+Assumptions!$C$60)-0.5*Assumptions!$C$61^2)+Assumptions!$C$61*((RAND()+RAND()+RAND()+RAND()+RAND()+RAND()+RAND()+RAND()+RAND()+RAND()+RAND()+RAND())-6))-1)+Liquidity_30Y!W13)</x:f>
        <x:v>3517681.4916178593</x:v>
      </x:c>
      <x:c r="W498" s="16" t="n">
        <x:f>MAX(0,V498*(1+EXP((LN(1+Assumptions!$C$60)-0.5*Assumptions!$C$61^2)+Assumptions!$C$61*((RAND()+RAND()+RAND()+RAND()+RAND()+RAND()+RAND()+RAND()+RAND()+RAND()+RAND()+RAND())-6))-1)+Liquidity_30Y!X13)</x:f>
        <x:v>3297998.4197454657</x:v>
      </x:c>
      <x:c r="X498" s="16" t="n">
        <x:f>MAX(0,W498*(1+EXP((LN(1+Assumptions!$C$60)-0.5*Assumptions!$C$61^2)+Assumptions!$C$61*((RAND()+RAND()+RAND()+RAND()+RAND()+RAND()+RAND()+RAND()+RAND()+RAND()+RAND()+RAND())-6))-1)+Liquidity_30Y!Y13)</x:f>
        <x:v>3354782.557343513</x:v>
      </x:c>
      <x:c r="Y498" s="16" t="n">
        <x:f>MAX(0,X498*(1+EXP((LN(1+Assumptions!$C$60)-0.5*Assumptions!$C$61^2)+Assumptions!$C$61*((RAND()+RAND()+RAND()+RAND()+RAND()+RAND()+RAND()+RAND()+RAND()+RAND()+RAND()+RAND())-6))-1)+Liquidity_30Y!Z13)</x:f>
        <x:v>4193820.842617079</x:v>
      </x:c>
      <x:c r="Z498" s="16" t="n">
        <x:f>MAX(0,Y498*(1+EXP((LN(1+Assumptions!$C$60)-0.5*Assumptions!$C$61^2)+Assumptions!$C$61*((RAND()+RAND()+RAND()+RAND()+RAND()+RAND()+RAND()+RAND()+RAND()+RAND()+RAND()+RAND())-6))-1)+Liquidity_30Y!AA13)</x:f>
        <x:v>3810160.2589580985</x:v>
      </x:c>
      <x:c r="AA498" s="16" t="n">
        <x:f>MAX(0,Z498*(1+EXP((LN(1+Assumptions!$C$60)-0.5*Assumptions!$C$61^2)+Assumptions!$C$61*((RAND()+RAND()+RAND()+RAND()+RAND()+RAND()+RAND()+RAND()+RAND()+RAND()+RAND()+RAND())-6))-1)+Liquidity_30Y!AB13)</x:f>
        <x:v>3727018.3654416907</x:v>
      </x:c>
      <x:c r="AB498" s="16" t="n">
        <x:f>MAX(0,AA498*(1+EXP((LN(1+Assumptions!$C$60)-0.5*Assumptions!$C$61^2)+Assumptions!$C$61*((RAND()+RAND()+RAND()+RAND()+RAND()+RAND()+RAND()+RAND()+RAND()+RAND()+RAND()+RAND())-6))-1)+Liquidity_30Y!AC13)</x:f>
        <x:v>4147182.1344557093</x:v>
      </x:c>
      <x:c r="AC498" s="16" t="n">
        <x:f>MAX(0,AB498*(1+EXP((LN(1+Assumptions!$C$60)-0.5*Assumptions!$C$61^2)+Assumptions!$C$61*((RAND()+RAND()+RAND()+RAND()+RAND()+RAND()+RAND()+RAND()+RAND()+RAND()+RAND()+RAND())-6))-1)+Liquidity_30Y!AD13)</x:f>
        <x:v>4383980.035819908</x:v>
      </x:c>
      <x:c r="AD498" s="16" t="n">
        <x:f>MAX(0,AC498*(1+EXP((LN(1+Assumptions!$C$60)-0.5*Assumptions!$C$61^2)+Assumptions!$C$61*((RAND()+RAND()+RAND()+RAND()+RAND()+RAND()+RAND()+RAND()+RAND()+RAND()+RAND()+RAND())-6))-1)+Liquidity_30Y!AE13)</x:f>
        <x:v>5572280.067573722</x:v>
      </x:c>
      <x:c r="AE498" s="16" t="n">
        <x:f>MAX(0,AD498*(1+EXP((LN(1+Assumptions!$C$60)-0.5*Assumptions!$C$61^2)+Assumptions!$C$61*((RAND()+RAND()+RAND()+RAND()+RAND()+RAND()+RAND()+RAND()+RAND()+RAND()+RAND()+RAND())-6))-1)+Liquidity_30Y!AF13)</x:f>
        <x:v>6780910.40652298</x:v>
      </x:c>
      <x:c r="AF498" s="16" t="n">
        <x:f>MAX(0,AE498*(1+EXP((LN(1+Assumptions!$C$60)-0.5*Assumptions!$C$61^2)+Assumptions!$C$61*((RAND()+RAND()+RAND()+RAND()+RAND()+RAND()+RAND()+RAND()+RAND()+RAND()+RAND()+RAND())-6))-1)+Liquidity_30Y!AG13)</x:f>
        <x:v>5580722.416898275</x:v>
      </x:c>
    </x:row>
    <x:row r="499">
      <x:c r="A499" s="39">
        <x:v>495</x:v>
      </x:c>
      <x:c r="B499" s="16" t="n">
        <x:f>Liquidity_30Y!C14</x:f>
        <x:v>1029031.25</x:v>
      </x:c>
      <x:c r="C499" s="16" t="n">
        <x:f>MAX(0,B499*(1+EXP((LN(1+Assumptions!$C$60)-0.5*Assumptions!$C$61^2)+Assumptions!$C$61*((RAND()+RAND()+RAND()+RAND()+RAND()+RAND()+RAND()+RAND()+RAND()+RAND()+RAND()+RAND())-6))-1)+Liquidity_30Y!D13)</x:f>
        <x:v>1091644.3915380333</x:v>
      </x:c>
      <x:c r="D499" s="16" t="n">
        <x:f>MAX(0,C499*(1+EXP((LN(1+Assumptions!$C$60)-0.5*Assumptions!$C$61^2)+Assumptions!$C$61*((RAND()+RAND()+RAND()+RAND()+RAND()+RAND()+RAND()+RAND()+RAND()+RAND()+RAND()+RAND())-6))-1)+Liquidity_30Y!E13)</x:f>
        <x:v>1402070.4376503027</x:v>
      </x:c>
      <x:c r="E499" s="16" t="n">
        <x:f>MAX(0,D499*(1+EXP((LN(1+Assumptions!$C$60)-0.5*Assumptions!$C$61^2)+Assumptions!$C$61*((RAND()+RAND()+RAND()+RAND()+RAND()+RAND()+RAND()+RAND()+RAND()+RAND()+RAND()+RAND())-6))-1)+Liquidity_30Y!F13)</x:f>
        <x:v>1375849.7455787587</x:v>
      </x:c>
      <x:c r="F499" s="16" t="n">
        <x:f>MAX(0,E499*(1+EXP((LN(1+Assumptions!$C$60)-0.5*Assumptions!$C$61^2)+Assumptions!$C$61*((RAND()+RAND()+RAND()+RAND()+RAND()+RAND()+RAND()+RAND()+RAND()+RAND()+RAND()+RAND())-6))-1)+Liquidity_30Y!G13)</x:f>
        <x:v>1372564.7478457096</x:v>
      </x:c>
      <x:c r="G499" s="16" t="n">
        <x:f>MAX(0,F499*(1+EXP((LN(1+Assumptions!$C$60)-0.5*Assumptions!$C$61^2)+Assumptions!$C$61*((RAND()+RAND()+RAND()+RAND()+RAND()+RAND()+RAND()+RAND()+RAND()+RAND()+RAND()+RAND())-6))-1)+Liquidity_30Y!H13)</x:f>
        <x:v>1272459.078794245</x:v>
      </x:c>
      <x:c r="H499" s="16" t="n">
        <x:f>MAX(0,G499*(1+EXP((LN(1+Assumptions!$C$60)-0.5*Assumptions!$C$61^2)+Assumptions!$C$61*((RAND()+RAND()+RAND()+RAND()+RAND()+RAND()+RAND()+RAND()+RAND()+RAND()+RAND()+RAND())-6))-1)+Liquidity_30Y!I13)</x:f>
        <x:v>1573545.577020475</x:v>
      </x:c>
      <x:c r="I499" s="16" t="n">
        <x:f>MAX(0,H499*(1+EXP((LN(1+Assumptions!$C$60)-0.5*Assumptions!$C$61^2)+Assumptions!$C$61*((RAND()+RAND()+RAND()+RAND()+RAND()+RAND()+RAND()+RAND()+RAND()+RAND()+RAND()+RAND())-6))-1)+Liquidity_30Y!J13)</x:f>
        <x:v>1625715.530034747</x:v>
      </x:c>
      <x:c r="J499" s="16" t="n">
        <x:f>MAX(0,I499*(1+EXP((LN(1+Assumptions!$C$60)-0.5*Assumptions!$C$61^2)+Assumptions!$C$61*((RAND()+RAND()+RAND()+RAND()+RAND()+RAND()+RAND()+RAND()+RAND()+RAND()+RAND()+RAND())-6))-1)+Liquidity_30Y!K13)</x:f>
        <x:v>1733941.5348157007</x:v>
      </x:c>
      <x:c r="K499" s="16" t="n">
        <x:f>MAX(0,J499*(1+EXP((LN(1+Assumptions!$C$60)-0.5*Assumptions!$C$61^2)+Assumptions!$C$61*((RAND()+RAND()+RAND()+RAND()+RAND()+RAND()+RAND()+RAND()+RAND()+RAND()+RAND()+RAND())-6))-1)+Liquidity_30Y!L13)</x:f>
        <x:v>1741089.719749932</x:v>
      </x:c>
      <x:c r="L499" s="16" t="n">
        <x:f>MAX(0,K499*(1+EXP((LN(1+Assumptions!$C$60)-0.5*Assumptions!$C$61^2)+Assumptions!$C$61*((RAND()+RAND()+RAND()+RAND()+RAND()+RAND()+RAND()+RAND()+RAND()+RAND()+RAND()+RAND())-6))-1)+Liquidity_30Y!M13)</x:f>
        <x:v>1813523.6566833206</x:v>
      </x:c>
      <x:c r="M499" s="16" t="n">
        <x:f>MAX(0,L499*(1+EXP((LN(1+Assumptions!$C$60)-0.5*Assumptions!$C$61^2)+Assumptions!$C$61*((RAND()+RAND()+RAND()+RAND()+RAND()+RAND()+RAND()+RAND()+RAND()+RAND()+RAND()+RAND())-6))-1)+Liquidity_30Y!N13)</x:f>
        <x:v>2017815.3294800806</x:v>
      </x:c>
      <x:c r="N499" s="16" t="n">
        <x:f>MAX(0,M499*(1+EXP((LN(1+Assumptions!$C$60)-0.5*Assumptions!$C$61^2)+Assumptions!$C$61*((RAND()+RAND()+RAND()+RAND()+RAND()+RAND()+RAND()+RAND()+RAND()+RAND()+RAND()+RAND())-6))-1)+Liquidity_30Y!O13)</x:f>
        <x:v>1919537.362125911</x:v>
      </x:c>
      <x:c r="O499" s="16" t="n">
        <x:f>MAX(0,N499*(1+EXP((LN(1+Assumptions!$C$60)-0.5*Assumptions!$C$61^2)+Assumptions!$C$61*((RAND()+RAND()+RAND()+RAND()+RAND()+RAND()+RAND()+RAND()+RAND()+RAND()+RAND()+RAND())-6))-1)+Liquidity_30Y!P13)</x:f>
        <x:v>2416291.311370303</x:v>
      </x:c>
      <x:c r="P499" s="16" t="n">
        <x:f>MAX(0,O499*(1+EXP((LN(1+Assumptions!$C$60)-0.5*Assumptions!$C$61^2)+Assumptions!$C$61*((RAND()+RAND()+RAND()+RAND()+RAND()+RAND()+RAND()+RAND()+RAND()+RAND()+RAND()+RAND())-6))-1)+Liquidity_30Y!Q13)</x:f>
        <x:v>2040388.7862075206</x:v>
      </x:c>
      <x:c r="Q499" s="16" t="n">
        <x:f>MAX(0,P499*(1+EXP((LN(1+Assumptions!$C$60)-0.5*Assumptions!$C$61^2)+Assumptions!$C$61*((RAND()+RAND()+RAND()+RAND()+RAND()+RAND()+RAND()+RAND()+RAND()+RAND()+RAND()+RAND())-6))-1)+Liquidity_30Y!R13)</x:f>
        <x:v>2431142.605607876</x:v>
      </x:c>
      <x:c r="R499" s="16" t="n">
        <x:f>MAX(0,Q499*(1+EXP((LN(1+Assumptions!$C$60)-0.5*Assumptions!$C$61^2)+Assumptions!$C$61*((RAND()+RAND()+RAND()+RAND()+RAND()+RAND()+RAND()+RAND()+RAND()+RAND()+RAND()+RAND())-6))-1)+Liquidity_30Y!S13)</x:f>
        <x:v>2940247.490897753</x:v>
      </x:c>
      <x:c r="S499" s="16" t="n">
        <x:f>MAX(0,R499*(1+EXP((LN(1+Assumptions!$C$60)-0.5*Assumptions!$C$61^2)+Assumptions!$C$61*((RAND()+RAND()+RAND()+RAND()+RAND()+RAND()+RAND()+RAND()+RAND()+RAND()+RAND()+RAND())-6))-1)+Liquidity_30Y!T13)</x:f>
        <x:v>2805327.3107010876</x:v>
      </x:c>
      <x:c r="T499" s="16" t="n">
        <x:f>MAX(0,S499*(1+EXP((LN(1+Assumptions!$C$60)-0.5*Assumptions!$C$61^2)+Assumptions!$C$61*((RAND()+RAND()+RAND()+RAND()+RAND()+RAND()+RAND()+RAND()+RAND()+RAND()+RAND()+RAND())-6))-1)+Liquidity_30Y!U13)</x:f>
        <x:v>2352645.701496377</x:v>
      </x:c>
      <x:c r="U499" s="16" t="n">
        <x:f>MAX(0,T499*(1+EXP((LN(1+Assumptions!$C$60)-0.5*Assumptions!$C$61^2)+Assumptions!$C$61*((RAND()+RAND()+RAND()+RAND()+RAND()+RAND()+RAND()+RAND()+RAND()+RAND()+RAND()+RAND())-6))-1)+Liquidity_30Y!V13)</x:f>
        <x:v>2797770.0904316157</x:v>
      </x:c>
      <x:c r="V499" s="16" t="n">
        <x:f>MAX(0,U499*(1+EXP((LN(1+Assumptions!$C$60)-0.5*Assumptions!$C$61^2)+Assumptions!$C$61*((RAND()+RAND()+RAND()+RAND()+RAND()+RAND()+RAND()+RAND()+RAND()+RAND()+RAND()+RAND())-6))-1)+Liquidity_30Y!W13)</x:f>
        <x:v>3008712.789460933</x:v>
      </x:c>
      <x:c r="W499" s="16" t="n">
        <x:f>MAX(0,V499*(1+EXP((LN(1+Assumptions!$C$60)-0.5*Assumptions!$C$61^2)+Assumptions!$C$61*((RAND()+RAND()+RAND()+RAND()+RAND()+RAND()+RAND()+RAND()+RAND()+RAND()+RAND()+RAND())-6))-1)+Liquidity_30Y!X13)</x:f>
        <x:v>3328640.887588173</x:v>
      </x:c>
      <x:c r="X499" s="16" t="n">
        <x:f>MAX(0,W499*(1+EXP((LN(1+Assumptions!$C$60)-0.5*Assumptions!$C$61^2)+Assumptions!$C$61*((RAND()+RAND()+RAND()+RAND()+RAND()+RAND()+RAND()+RAND()+RAND()+RAND()+RAND()+RAND())-6))-1)+Liquidity_30Y!Y13)</x:f>
        <x:v>4171173.4786683097</x:v>
      </x:c>
      <x:c r="Y499" s="16" t="n">
        <x:f>MAX(0,X499*(1+EXP((LN(1+Assumptions!$C$60)-0.5*Assumptions!$C$61^2)+Assumptions!$C$61*((RAND()+RAND()+RAND()+RAND()+RAND()+RAND()+RAND()+RAND()+RAND()+RAND()+RAND()+RAND())-6))-1)+Liquidity_30Y!Z13)</x:f>
        <x:v>4909186.163204999</x:v>
      </x:c>
      <x:c r="Z499" s="16" t="n">
        <x:f>MAX(0,Y499*(1+EXP((LN(1+Assumptions!$C$60)-0.5*Assumptions!$C$61^2)+Assumptions!$C$61*((RAND()+RAND()+RAND()+RAND()+RAND()+RAND()+RAND()+RAND()+RAND()+RAND()+RAND()+RAND())-6))-1)+Liquidity_30Y!AA13)</x:f>
        <x:v>4971992.980749489</x:v>
      </x:c>
      <x:c r="AA499" s="16" t="n">
        <x:f>MAX(0,Z499*(1+EXP((LN(1+Assumptions!$C$60)-0.5*Assumptions!$C$61^2)+Assumptions!$C$61*((RAND()+RAND()+RAND()+RAND()+RAND()+RAND()+RAND()+RAND()+RAND()+RAND()+RAND()+RAND())-6))-1)+Liquidity_30Y!AB13)</x:f>
        <x:v>5813469.833805899</x:v>
      </x:c>
      <x:c r="AB499" s="16" t="n">
        <x:f>MAX(0,AA499*(1+EXP((LN(1+Assumptions!$C$60)-0.5*Assumptions!$C$61^2)+Assumptions!$C$61*((RAND()+RAND()+RAND()+RAND()+RAND()+RAND()+RAND()+RAND()+RAND()+RAND()+RAND()+RAND())-6))-1)+Liquidity_30Y!AC13)</x:f>
        <x:v>6575378.394596871</x:v>
      </x:c>
      <x:c r="AC499" s="16" t="n">
        <x:f>MAX(0,AB499*(1+EXP((LN(1+Assumptions!$C$60)-0.5*Assumptions!$C$61^2)+Assumptions!$C$61*((RAND()+RAND()+RAND()+RAND()+RAND()+RAND()+RAND()+RAND()+RAND()+RAND()+RAND()+RAND())-6))-1)+Liquidity_30Y!AD13)</x:f>
        <x:v>6254140.464396678</x:v>
      </x:c>
      <x:c r="AD499" s="16" t="n">
        <x:f>MAX(0,AC499*(1+EXP((LN(1+Assumptions!$C$60)-0.5*Assumptions!$C$61^2)+Assumptions!$C$61*((RAND()+RAND()+RAND()+RAND()+RAND()+RAND()+RAND()+RAND()+RAND()+RAND()+RAND()+RAND())-6))-1)+Liquidity_30Y!AE13)</x:f>
        <x:v>7448207.054306107</x:v>
      </x:c>
      <x:c r="AE499" s="16" t="n">
        <x:f>MAX(0,AD499*(1+EXP((LN(1+Assumptions!$C$60)-0.5*Assumptions!$C$61^2)+Assumptions!$C$61*((RAND()+RAND()+RAND()+RAND()+RAND()+RAND()+RAND()+RAND()+RAND()+RAND()+RAND()+RAND())-6))-1)+Liquidity_30Y!AF13)</x:f>
        <x:v>9258995.760877952</x:v>
      </x:c>
      <x:c r="AF499" s="16" t="n">
        <x:f>MAX(0,AE499*(1+EXP((LN(1+Assumptions!$C$60)-0.5*Assumptions!$C$61^2)+Assumptions!$C$61*((RAND()+RAND()+RAND()+RAND()+RAND()+RAND()+RAND()+RAND()+RAND()+RAND()+RAND()+RAND())-6))-1)+Liquidity_30Y!AG13)</x:f>
        <x:v>8524207.374836829</x:v>
      </x:c>
    </x:row>
    <x:row r="500">
      <x:c r="A500" s="39">
        <x:v>496</x:v>
      </x:c>
      <x:c r="B500" s="16" t="n">
        <x:f>Liquidity_30Y!C14</x:f>
        <x:v>1029031.25</x:v>
      </x:c>
      <x:c r="C500" s="16" t="n">
        <x:f>MAX(0,B500*(1+EXP((LN(1+Assumptions!$C$60)-0.5*Assumptions!$C$61^2)+Assumptions!$C$61*((RAND()+RAND()+RAND()+RAND()+RAND()+RAND()+RAND()+RAND()+RAND()+RAND()+RAND()+RAND())-6))-1)+Liquidity_30Y!D13)</x:f>
        <x:v>969032.486309842</x:v>
      </x:c>
      <x:c r="D500" s="16" t="n">
        <x:f>MAX(0,C500*(1+EXP((LN(1+Assumptions!$C$60)-0.5*Assumptions!$C$61^2)+Assumptions!$C$61*((RAND()+RAND()+RAND()+RAND()+RAND()+RAND()+RAND()+RAND()+RAND()+RAND()+RAND()+RAND())-6))-1)+Liquidity_30Y!E13)</x:f>
        <x:v>1319688.0906070243</x:v>
      </x:c>
      <x:c r="E500" s="16" t="n">
        <x:f>MAX(0,D500*(1+EXP((LN(1+Assumptions!$C$60)-0.5*Assumptions!$C$61^2)+Assumptions!$C$61*((RAND()+RAND()+RAND()+RAND()+RAND()+RAND()+RAND()+RAND()+RAND()+RAND()+RAND()+RAND())-6))-1)+Liquidity_30Y!F13)</x:f>
        <x:v>1402662.9925287904</x:v>
      </x:c>
      <x:c r="F500" s="16" t="n">
        <x:f>MAX(0,E500*(1+EXP((LN(1+Assumptions!$C$60)-0.5*Assumptions!$C$61^2)+Assumptions!$C$61*((RAND()+RAND()+RAND()+RAND()+RAND()+RAND()+RAND()+RAND()+RAND()+RAND()+RAND()+RAND())-6))-1)+Liquidity_30Y!G13)</x:f>
        <x:v>1653448.3929968723</x:v>
      </x:c>
      <x:c r="G500" s="16" t="n">
        <x:f>MAX(0,F500*(1+EXP((LN(1+Assumptions!$C$60)-0.5*Assumptions!$C$61^2)+Assumptions!$C$61*((RAND()+RAND()+RAND()+RAND()+RAND()+RAND()+RAND()+RAND()+RAND()+RAND()+RAND()+RAND())-6))-1)+Liquidity_30Y!H13)</x:f>
        <x:v>1682906.0999840354</x:v>
      </x:c>
      <x:c r="H500" s="16" t="n">
        <x:f>MAX(0,G500*(1+EXP((LN(1+Assumptions!$C$60)-0.5*Assumptions!$C$61^2)+Assumptions!$C$61*((RAND()+RAND()+RAND()+RAND()+RAND()+RAND()+RAND()+RAND()+RAND()+RAND()+RAND()+RAND())-6))-1)+Liquidity_30Y!I13)</x:f>
        <x:v>2435583.52512569</x:v>
      </x:c>
      <x:c r="I500" s="16" t="n">
        <x:f>MAX(0,H500*(1+EXP((LN(1+Assumptions!$C$60)-0.5*Assumptions!$C$61^2)+Assumptions!$C$61*((RAND()+RAND()+RAND()+RAND()+RAND()+RAND()+RAND()+RAND()+RAND()+RAND()+RAND()+RAND())-6))-1)+Liquidity_30Y!J13)</x:f>
        <x:v>2749170.4052040908</x:v>
      </x:c>
      <x:c r="J500" s="16" t="n">
        <x:f>MAX(0,I500*(1+EXP((LN(1+Assumptions!$C$60)-0.5*Assumptions!$C$61^2)+Assumptions!$C$61*((RAND()+RAND()+RAND()+RAND()+RAND()+RAND()+RAND()+RAND()+RAND()+RAND()+RAND()+RAND())-6))-1)+Liquidity_30Y!K13)</x:f>
        <x:v>2989807.4424461923</x:v>
      </x:c>
      <x:c r="K500" s="16" t="n">
        <x:f>MAX(0,J500*(1+EXP((LN(1+Assumptions!$C$60)-0.5*Assumptions!$C$61^2)+Assumptions!$C$61*((RAND()+RAND()+RAND()+RAND()+RAND()+RAND()+RAND()+RAND()+RAND()+RAND()+RAND()+RAND())-6))-1)+Liquidity_30Y!L13)</x:f>
        <x:v>2786942.3327785525</x:v>
      </x:c>
      <x:c r="L500" s="16" t="n">
        <x:f>MAX(0,K500*(1+EXP((LN(1+Assumptions!$C$60)-0.5*Assumptions!$C$61^2)+Assumptions!$C$61*((RAND()+RAND()+RAND()+RAND()+RAND()+RAND()+RAND()+RAND()+RAND()+RAND()+RAND()+RAND())-6))-1)+Liquidity_30Y!M13)</x:f>
        <x:v>2283060.0985153653</x:v>
      </x:c>
      <x:c r="M500" s="16" t="n">
        <x:f>MAX(0,L500*(1+EXP((LN(1+Assumptions!$C$60)-0.5*Assumptions!$C$61^2)+Assumptions!$C$61*((RAND()+RAND()+RAND()+RAND()+RAND()+RAND()+RAND()+RAND()+RAND()+RAND()+RAND()+RAND())-6))-1)+Liquidity_30Y!N13)</x:f>
        <x:v>1700212.055627463</x:v>
      </x:c>
      <x:c r="N500" s="16" t="n">
        <x:f>MAX(0,M500*(1+EXP((LN(1+Assumptions!$C$60)-0.5*Assumptions!$C$61^2)+Assumptions!$C$61*((RAND()+RAND()+RAND()+RAND()+RAND()+RAND()+RAND()+RAND()+RAND()+RAND()+RAND()+RAND())-6))-1)+Liquidity_30Y!O13)</x:f>
        <x:v>2202982.586225667</x:v>
      </x:c>
      <x:c r="O500" s="16" t="n">
        <x:f>MAX(0,N500*(1+EXP((LN(1+Assumptions!$C$60)-0.5*Assumptions!$C$61^2)+Assumptions!$C$61*((RAND()+RAND()+RAND()+RAND()+RAND()+RAND()+RAND()+RAND()+RAND()+RAND()+RAND()+RAND())-6))-1)+Liquidity_30Y!P13)</x:f>
        <x:v>2041309.4793783368</x:v>
      </x:c>
      <x:c r="P500" s="16" t="n">
        <x:f>MAX(0,O500*(1+EXP((LN(1+Assumptions!$C$60)-0.5*Assumptions!$C$61^2)+Assumptions!$C$61*((RAND()+RAND()+RAND()+RAND()+RAND()+RAND()+RAND()+RAND()+RAND()+RAND()+RAND()+RAND())-6))-1)+Liquidity_30Y!Q13)</x:f>
        <x:v>2227360.762208111</x:v>
      </x:c>
      <x:c r="Q500" s="16" t="n">
        <x:f>MAX(0,P500*(1+EXP((LN(1+Assumptions!$C$60)-0.5*Assumptions!$C$61^2)+Assumptions!$C$61*((RAND()+RAND()+RAND()+RAND()+RAND()+RAND()+RAND()+RAND()+RAND()+RAND()+RAND()+RAND())-6))-1)+Liquidity_30Y!R13)</x:f>
        <x:v>2088855.027469513</x:v>
      </x:c>
      <x:c r="R500" s="16" t="n">
        <x:f>MAX(0,Q500*(1+EXP((LN(1+Assumptions!$C$60)-0.5*Assumptions!$C$61^2)+Assumptions!$C$61*((RAND()+RAND()+RAND()+RAND()+RAND()+RAND()+RAND()+RAND()+RAND()+RAND()+RAND()+RAND())-6))-1)+Liquidity_30Y!S13)</x:f>
        <x:v>1962492.4633880244</x:v>
      </x:c>
      <x:c r="S500" s="16" t="n">
        <x:f>MAX(0,R500*(1+EXP((LN(1+Assumptions!$C$60)-0.5*Assumptions!$C$61^2)+Assumptions!$C$61*((RAND()+RAND()+RAND()+RAND()+RAND()+RAND()+RAND()+RAND()+RAND()+RAND()+RAND()+RAND())-6))-1)+Liquidity_30Y!T13)</x:f>
        <x:v>2237906.5446542525</x:v>
      </x:c>
      <x:c r="T500" s="16" t="n">
        <x:f>MAX(0,S500*(1+EXP((LN(1+Assumptions!$C$60)-0.5*Assumptions!$C$61^2)+Assumptions!$C$61*((RAND()+RAND()+RAND()+RAND()+RAND()+RAND()+RAND()+RAND()+RAND()+RAND()+RAND()+RAND())-6))-1)+Liquidity_30Y!U13)</x:f>
        <x:v>2789483.457118785</x:v>
      </x:c>
      <x:c r="U500" s="16" t="n">
        <x:f>MAX(0,T500*(1+EXP((LN(1+Assumptions!$C$60)-0.5*Assumptions!$C$61^2)+Assumptions!$C$61*((RAND()+RAND()+RAND()+RAND()+RAND()+RAND()+RAND()+RAND()+RAND()+RAND()+RAND()+RAND())-6))-1)+Liquidity_30Y!V13)</x:f>
        <x:v>3225931.047359812</x:v>
      </x:c>
      <x:c r="V500" s="16" t="n">
        <x:f>MAX(0,U500*(1+EXP((LN(1+Assumptions!$C$60)-0.5*Assumptions!$C$61^2)+Assumptions!$C$61*((RAND()+RAND()+RAND()+RAND()+RAND()+RAND()+RAND()+RAND()+RAND()+RAND()+RAND()+RAND())-6))-1)+Liquidity_30Y!W13)</x:f>
        <x:v>3914044.6826053853</x:v>
      </x:c>
      <x:c r="W500" s="16" t="n">
        <x:f>MAX(0,V500*(1+EXP((LN(1+Assumptions!$C$60)-0.5*Assumptions!$C$61^2)+Assumptions!$C$61*((RAND()+RAND()+RAND()+RAND()+RAND()+RAND()+RAND()+RAND()+RAND()+RAND()+RAND()+RAND())-6))-1)+Liquidity_30Y!X13)</x:f>
        <x:v>2934082.5770294927</x:v>
      </x:c>
      <x:c r="X500" s="16" t="n">
        <x:f>MAX(0,W500*(1+EXP((LN(1+Assumptions!$C$60)-0.5*Assumptions!$C$61^2)+Assumptions!$C$61*((RAND()+RAND()+RAND()+RAND()+RAND()+RAND()+RAND()+RAND()+RAND()+RAND()+RAND()+RAND())-6))-1)+Liquidity_30Y!Y13)</x:f>
        <x:v>3069065.8983294563</x:v>
      </x:c>
      <x:c r="Y500" s="16" t="n">
        <x:f>MAX(0,X500*(1+EXP((LN(1+Assumptions!$C$60)-0.5*Assumptions!$C$61^2)+Assumptions!$C$61*((RAND()+RAND()+RAND()+RAND()+RAND()+RAND()+RAND()+RAND()+RAND()+RAND()+RAND()+RAND())-6))-1)+Liquidity_30Y!Z13)</x:f>
        <x:v>3093080.893694678</x:v>
      </x:c>
      <x:c r="Z500" s="16" t="n">
        <x:f>MAX(0,Y500*(1+EXP((LN(1+Assumptions!$C$60)-0.5*Assumptions!$C$61^2)+Assumptions!$C$61*((RAND()+RAND()+RAND()+RAND()+RAND()+RAND()+RAND()+RAND()+RAND()+RAND()+RAND()+RAND())-6))-1)+Liquidity_30Y!AA13)</x:f>
        <x:v>3280209.118264805</x:v>
      </x:c>
      <x:c r="AA500" s="16" t="n">
        <x:f>MAX(0,Z500*(1+EXP((LN(1+Assumptions!$C$60)-0.5*Assumptions!$C$61^2)+Assumptions!$C$61*((RAND()+RAND()+RAND()+RAND()+RAND()+RAND()+RAND()+RAND()+RAND()+RAND()+RAND()+RAND())-6))-1)+Liquidity_30Y!AB13)</x:f>
        <x:v>3326670.752302301</x:v>
      </x:c>
      <x:c r="AB500" s="16" t="n">
        <x:f>MAX(0,AA500*(1+EXP((LN(1+Assumptions!$C$60)-0.5*Assumptions!$C$61^2)+Assumptions!$C$61*((RAND()+RAND()+RAND()+RAND()+RAND()+RAND()+RAND()+RAND()+RAND()+RAND()+RAND()+RAND())-6))-1)+Liquidity_30Y!AC13)</x:f>
        <x:v>3991581.2110340362</x:v>
      </x:c>
      <x:c r="AC500" s="16" t="n">
        <x:f>MAX(0,AB500*(1+EXP((LN(1+Assumptions!$C$60)-0.5*Assumptions!$C$61^2)+Assumptions!$C$61*((RAND()+RAND()+RAND()+RAND()+RAND()+RAND()+RAND()+RAND()+RAND()+RAND()+RAND()+RAND())-6))-1)+Liquidity_30Y!AD13)</x:f>
        <x:v>5480948.817702113</x:v>
      </x:c>
      <x:c r="AD500" s="16" t="n">
        <x:f>MAX(0,AC500*(1+EXP((LN(1+Assumptions!$C$60)-0.5*Assumptions!$C$61^2)+Assumptions!$C$61*((RAND()+RAND()+RAND()+RAND()+RAND()+RAND()+RAND()+RAND()+RAND()+RAND()+RAND()+RAND())-6))-1)+Liquidity_30Y!AE13)</x:f>
        <x:v>4429391.445341213</x:v>
      </x:c>
      <x:c r="AE500" s="16" t="n">
        <x:f>MAX(0,AD500*(1+EXP((LN(1+Assumptions!$C$60)-0.5*Assumptions!$C$61^2)+Assumptions!$C$61*((RAND()+RAND()+RAND()+RAND()+RAND()+RAND()+RAND()+RAND()+RAND()+RAND()+RAND()+RAND())-6))-1)+Liquidity_30Y!AF13)</x:f>
        <x:v>5431194.428128703</x:v>
      </x:c>
      <x:c r="AF500" s="16" t="n">
        <x:f>MAX(0,AE500*(1+EXP((LN(1+Assumptions!$C$60)-0.5*Assumptions!$C$61^2)+Assumptions!$C$61*((RAND()+RAND()+RAND()+RAND()+RAND()+RAND()+RAND()+RAND()+RAND()+RAND()+RAND()+RAND())-6))-1)+Liquidity_30Y!AG13)</x:f>
        <x:v>5069453.739809912</x:v>
      </x:c>
    </x:row>
    <x:row r="501">
      <x:c r="A501" s="39">
        <x:v>497</x:v>
      </x:c>
      <x:c r="B501" s="16" t="n">
        <x:f>Liquidity_30Y!C14</x:f>
        <x:v>1029031.25</x:v>
      </x:c>
      <x:c r="C501" s="16" t="n">
        <x:f>MAX(0,B501*(1+EXP((LN(1+Assumptions!$C$60)-0.5*Assumptions!$C$61^2)+Assumptions!$C$61*((RAND()+RAND()+RAND()+RAND()+RAND()+RAND()+RAND()+RAND()+RAND()+RAND()+RAND()+RAND())-6))-1)+Liquidity_30Y!D13)</x:f>
        <x:v>992708.3758788344</x:v>
      </x:c>
      <x:c r="D501" s="16" t="n">
        <x:f>MAX(0,C501*(1+EXP((LN(1+Assumptions!$C$60)-0.5*Assumptions!$C$61^2)+Assumptions!$C$61*((RAND()+RAND()+RAND()+RAND()+RAND()+RAND()+RAND()+RAND()+RAND()+RAND()+RAND()+RAND())-6))-1)+Liquidity_30Y!E13)</x:f>
        <x:v>1072433.4646444255</x:v>
      </x:c>
      <x:c r="E501" s="16" t="n">
        <x:f>MAX(0,D501*(1+EXP((LN(1+Assumptions!$C$60)-0.5*Assumptions!$C$61^2)+Assumptions!$C$61*((RAND()+RAND()+RAND()+RAND()+RAND()+RAND()+RAND()+RAND()+RAND()+RAND()+RAND()+RAND())-6))-1)+Liquidity_30Y!F13)</x:f>
        <x:v>1191109.205754679</x:v>
      </x:c>
      <x:c r="F501" s="16" t="n">
        <x:f>MAX(0,E501*(1+EXP((LN(1+Assumptions!$C$60)-0.5*Assumptions!$C$61^2)+Assumptions!$C$61*((RAND()+RAND()+RAND()+RAND()+RAND()+RAND()+RAND()+RAND()+RAND()+RAND()+RAND()+RAND())-6))-1)+Liquidity_30Y!G13)</x:f>
        <x:v>1174185.5636943062</x:v>
      </x:c>
      <x:c r="G501" s="16" t="n">
        <x:f>MAX(0,F501*(1+EXP((LN(1+Assumptions!$C$60)-0.5*Assumptions!$C$61^2)+Assumptions!$C$61*((RAND()+RAND()+RAND()+RAND()+RAND()+RAND()+RAND()+RAND()+RAND()+RAND()+RAND()+RAND())-6))-1)+Liquidity_30Y!H13)</x:f>
        <x:v>959270.0164901749</x:v>
      </x:c>
      <x:c r="H501" s="16" t="n">
        <x:f>MAX(0,G501*(1+EXP((LN(1+Assumptions!$C$60)-0.5*Assumptions!$C$61^2)+Assumptions!$C$61*((RAND()+RAND()+RAND()+RAND()+RAND()+RAND()+RAND()+RAND()+RAND()+RAND()+RAND()+RAND())-6))-1)+Liquidity_30Y!I13)</x:f>
        <x:v>804811.052334041</x:v>
      </x:c>
      <x:c r="I501" s="16" t="n">
        <x:f>MAX(0,H501*(1+EXP((LN(1+Assumptions!$C$60)-0.5*Assumptions!$C$61^2)+Assumptions!$C$61*((RAND()+RAND()+RAND()+RAND()+RAND()+RAND()+RAND()+RAND()+RAND()+RAND()+RAND()+RAND())-6))-1)+Liquidity_30Y!J13)</x:f>
        <x:v>857655.5537280703</x:v>
      </x:c>
      <x:c r="J501" s="16" t="n">
        <x:f>MAX(0,I501*(1+EXP((LN(1+Assumptions!$C$60)-0.5*Assumptions!$C$61^2)+Assumptions!$C$61*((RAND()+RAND()+RAND()+RAND()+RAND()+RAND()+RAND()+RAND()+RAND()+RAND()+RAND()+RAND())-6))-1)+Liquidity_30Y!K13)</x:f>
        <x:v>1008552.7890124073</x:v>
      </x:c>
      <x:c r="K501" s="16" t="n">
        <x:f>MAX(0,J501*(1+EXP((LN(1+Assumptions!$C$60)-0.5*Assumptions!$C$61^2)+Assumptions!$C$61*((RAND()+RAND()+RAND()+RAND()+RAND()+RAND()+RAND()+RAND()+RAND()+RAND()+RAND()+RAND())-6))-1)+Liquidity_30Y!L13)</x:f>
        <x:v>1290167.317920809</x:v>
      </x:c>
      <x:c r="L501" s="16" t="n">
        <x:f>MAX(0,K501*(1+EXP((LN(1+Assumptions!$C$60)-0.5*Assumptions!$C$61^2)+Assumptions!$C$61*((RAND()+RAND()+RAND()+RAND()+RAND()+RAND()+RAND()+RAND()+RAND()+RAND()+RAND()+RAND())-6))-1)+Liquidity_30Y!M13)</x:f>
        <x:v>1436479.7888255364</x:v>
      </x:c>
      <x:c r="M501" s="16" t="n">
        <x:f>MAX(0,L501*(1+EXP((LN(1+Assumptions!$C$60)-0.5*Assumptions!$C$61^2)+Assumptions!$C$61*((RAND()+RAND()+RAND()+RAND()+RAND()+RAND()+RAND()+RAND()+RAND()+RAND()+RAND()+RAND())-6))-1)+Liquidity_30Y!N13)</x:f>
        <x:v>1433845.7912809537</x:v>
      </x:c>
      <x:c r="N501" s="16" t="n">
        <x:f>MAX(0,M501*(1+EXP((LN(1+Assumptions!$C$60)-0.5*Assumptions!$C$61^2)+Assumptions!$C$61*((RAND()+RAND()+RAND()+RAND()+RAND()+RAND()+RAND()+RAND()+RAND()+RAND()+RAND()+RAND())-6))-1)+Liquidity_30Y!O13)</x:f>
        <x:v>1753735.1344143138</x:v>
      </x:c>
      <x:c r="O501" s="16" t="n">
        <x:f>MAX(0,N501*(1+EXP((LN(1+Assumptions!$C$60)-0.5*Assumptions!$C$61^2)+Assumptions!$C$61*((RAND()+RAND()+RAND()+RAND()+RAND()+RAND()+RAND()+RAND()+RAND()+RAND()+RAND()+RAND())-6))-1)+Liquidity_30Y!P13)</x:f>
        <x:v>2132200.451636385</x:v>
      </x:c>
      <x:c r="P501" s="16" t="n">
        <x:f>MAX(0,O501*(1+EXP((LN(1+Assumptions!$C$60)-0.5*Assumptions!$C$61^2)+Assumptions!$C$61*((RAND()+RAND()+RAND()+RAND()+RAND()+RAND()+RAND()+RAND()+RAND()+RAND()+RAND()+RAND())-6))-1)+Liquidity_30Y!Q13)</x:f>
        <x:v>2641087.222811208</x:v>
      </x:c>
      <x:c r="Q501" s="16" t="n">
        <x:f>MAX(0,P501*(1+EXP((LN(1+Assumptions!$C$60)-0.5*Assumptions!$C$61^2)+Assumptions!$C$61*((RAND()+RAND()+RAND()+RAND()+RAND()+RAND()+RAND()+RAND()+RAND()+RAND()+RAND()+RAND())-6))-1)+Liquidity_30Y!R13)</x:f>
        <x:v>2366595.799001293</x:v>
      </x:c>
      <x:c r="R501" s="16" t="n">
        <x:f>MAX(0,Q501*(1+EXP((LN(1+Assumptions!$C$60)-0.5*Assumptions!$C$61^2)+Assumptions!$C$61*((RAND()+RAND()+RAND()+RAND()+RAND()+RAND()+RAND()+RAND()+RAND()+RAND()+RAND()+RAND())-6))-1)+Liquidity_30Y!S13)</x:f>
        <x:v>3170622.3664858234</x:v>
      </x:c>
      <x:c r="S501" s="16" t="n">
        <x:f>MAX(0,R501*(1+EXP((LN(1+Assumptions!$C$60)-0.5*Assumptions!$C$61^2)+Assumptions!$C$61*((RAND()+RAND()+RAND()+RAND()+RAND()+RAND()+RAND()+RAND()+RAND()+RAND()+RAND()+RAND())-6))-1)+Liquidity_30Y!T13)</x:f>
        <x:v>3782093.5683685746</x:v>
      </x:c>
      <x:c r="T501" s="16" t="n">
        <x:f>MAX(0,S501*(1+EXP((LN(1+Assumptions!$C$60)-0.5*Assumptions!$C$61^2)+Assumptions!$C$61*((RAND()+RAND()+RAND()+RAND()+RAND()+RAND()+RAND()+RAND()+RAND()+RAND()+RAND()+RAND())-6))-1)+Liquidity_30Y!U13)</x:f>
        <x:v>3660813.7006778917</x:v>
      </x:c>
      <x:c r="U501" s="16" t="n">
        <x:f>MAX(0,T501*(1+EXP((LN(1+Assumptions!$C$60)-0.5*Assumptions!$C$61^2)+Assumptions!$C$61*((RAND()+RAND()+RAND()+RAND()+RAND()+RAND()+RAND()+RAND()+RAND()+RAND()+RAND()+RAND())-6))-1)+Liquidity_30Y!V13)</x:f>
        <x:v>4485148.959804629</x:v>
      </x:c>
      <x:c r="V501" s="16" t="n">
        <x:f>MAX(0,U501*(1+EXP((LN(1+Assumptions!$C$60)-0.5*Assumptions!$C$61^2)+Assumptions!$C$61*((RAND()+RAND()+RAND()+RAND()+RAND()+RAND()+RAND()+RAND()+RAND()+RAND()+RAND()+RAND())-6))-1)+Liquidity_30Y!W13)</x:f>
        <x:v>4487065.890383139</x:v>
      </x:c>
      <x:c r="W501" s="16" t="n">
        <x:f>MAX(0,V501*(1+EXP((LN(1+Assumptions!$C$60)-0.5*Assumptions!$C$61^2)+Assumptions!$C$61*((RAND()+RAND()+RAND()+RAND()+RAND()+RAND()+RAND()+RAND()+RAND()+RAND()+RAND()+RAND())-6))-1)+Liquidity_30Y!X13)</x:f>
        <x:v>5287988.981371929</x:v>
      </x:c>
      <x:c r="X501" s="16" t="n">
        <x:f>MAX(0,W501*(1+EXP((LN(1+Assumptions!$C$60)-0.5*Assumptions!$C$61^2)+Assumptions!$C$61*((RAND()+RAND()+RAND()+RAND()+RAND()+RAND()+RAND()+RAND()+RAND()+RAND()+RAND()+RAND())-6))-1)+Liquidity_30Y!Y13)</x:f>
        <x:v>5885545.268592449</x:v>
      </x:c>
      <x:c r="Y501" s="16" t="n">
        <x:f>MAX(0,X501*(1+EXP((LN(1+Assumptions!$C$60)-0.5*Assumptions!$C$61^2)+Assumptions!$C$61*((RAND()+RAND()+RAND()+RAND()+RAND()+RAND()+RAND()+RAND()+RAND()+RAND()+RAND()+RAND())-6))-1)+Liquidity_30Y!Z13)</x:f>
        <x:v>7281836.68559578</x:v>
      </x:c>
      <x:c r="Z501" s="16" t="n">
        <x:f>MAX(0,Y501*(1+EXP((LN(1+Assumptions!$C$60)-0.5*Assumptions!$C$61^2)+Assumptions!$C$61*((RAND()+RAND()+RAND()+RAND()+RAND()+RAND()+RAND()+RAND()+RAND()+RAND()+RAND()+RAND())-6))-1)+Liquidity_30Y!AA13)</x:f>
        <x:v>10054453.03481276</x:v>
      </x:c>
      <x:c r="AA501" s="16" t="n">
        <x:f>MAX(0,Z501*(1+EXP((LN(1+Assumptions!$C$60)-0.5*Assumptions!$C$61^2)+Assumptions!$C$61*((RAND()+RAND()+RAND()+RAND()+RAND()+RAND()+RAND()+RAND()+RAND()+RAND()+RAND()+RAND())-6))-1)+Liquidity_30Y!AB13)</x:f>
        <x:v>9346495.575058103</x:v>
      </x:c>
      <x:c r="AB501" s="16" t="n">
        <x:f>MAX(0,AA501*(1+EXP((LN(1+Assumptions!$C$60)-0.5*Assumptions!$C$61^2)+Assumptions!$C$61*((RAND()+RAND()+RAND()+RAND()+RAND()+RAND()+RAND()+RAND()+RAND()+RAND()+RAND()+RAND())-6))-1)+Liquidity_30Y!AC13)</x:f>
        <x:v>10644201.622082777</x:v>
      </x:c>
      <x:c r="AC501" s="16" t="n">
        <x:f>MAX(0,AB501*(1+EXP((LN(1+Assumptions!$C$60)-0.5*Assumptions!$C$61^2)+Assumptions!$C$61*((RAND()+RAND()+RAND()+RAND()+RAND()+RAND()+RAND()+RAND()+RAND()+RAND()+RAND()+RAND())-6))-1)+Liquidity_30Y!AD13)</x:f>
        <x:v>10351572.614344906</x:v>
      </x:c>
      <x:c r="AD501" s="16" t="n">
        <x:f>MAX(0,AC501*(1+EXP((LN(1+Assumptions!$C$60)-0.5*Assumptions!$C$61^2)+Assumptions!$C$61*((RAND()+RAND()+RAND()+RAND()+RAND()+RAND()+RAND()+RAND()+RAND()+RAND()+RAND()+RAND())-6))-1)+Liquidity_30Y!AE13)</x:f>
        <x:v>12872944.897095714</x:v>
      </x:c>
      <x:c r="AE501" s="16" t="n">
        <x:f>MAX(0,AD501*(1+EXP((LN(1+Assumptions!$C$60)-0.5*Assumptions!$C$61^2)+Assumptions!$C$61*((RAND()+RAND()+RAND()+RAND()+RAND()+RAND()+RAND()+RAND()+RAND()+RAND()+RAND()+RAND())-6))-1)+Liquidity_30Y!AF13)</x:f>
        <x:v>15319179.144260159</x:v>
      </x:c>
      <x:c r="AF501" s="16" t="n">
        <x:f>MAX(0,AE501*(1+EXP((LN(1+Assumptions!$C$60)-0.5*Assumptions!$C$61^2)+Assumptions!$C$61*((RAND()+RAND()+RAND()+RAND()+RAND()+RAND()+RAND()+RAND()+RAND()+RAND()+RAND()+RAND())-6))-1)+Liquidity_30Y!AG13)</x:f>
        <x:v>12522885.039721511</x:v>
      </x:c>
    </x:row>
    <x:row r="502">
      <x:c r="A502" s="39">
        <x:v>498</x:v>
      </x:c>
      <x:c r="B502" s="16" t="n">
        <x:f>Liquidity_30Y!C14</x:f>
        <x:v>1029031.25</x:v>
      </x:c>
      <x:c r="C502" s="16" t="n">
        <x:f>MAX(0,B502*(1+EXP((LN(1+Assumptions!$C$60)-0.5*Assumptions!$C$61^2)+Assumptions!$C$61*((RAND()+RAND()+RAND()+RAND()+RAND()+RAND()+RAND()+RAND()+RAND()+RAND()+RAND()+RAND())-6))-1)+Liquidity_30Y!D13)</x:f>
        <x:v>1000674.4899555716</x:v>
      </x:c>
      <x:c r="D502" s="16" t="n">
        <x:f>MAX(0,C502*(1+EXP((LN(1+Assumptions!$C$60)-0.5*Assumptions!$C$61^2)+Assumptions!$C$61*((RAND()+RAND()+RAND()+RAND()+RAND()+RAND()+RAND()+RAND()+RAND()+RAND()+RAND()+RAND())-6))-1)+Liquidity_30Y!E13)</x:f>
        <x:v>1137216.467056896</x:v>
      </x:c>
      <x:c r="E502" s="16" t="n">
        <x:f>MAX(0,D502*(1+EXP((LN(1+Assumptions!$C$60)-0.5*Assumptions!$C$61^2)+Assumptions!$C$61*((RAND()+RAND()+RAND()+RAND()+RAND()+RAND()+RAND()+RAND()+RAND()+RAND()+RAND()+RAND())-6))-1)+Liquidity_30Y!F13)</x:f>
        <x:v>853013.2245271228</x:v>
      </x:c>
      <x:c r="F502" s="16" t="n">
        <x:f>MAX(0,E502*(1+EXP((LN(1+Assumptions!$C$60)-0.5*Assumptions!$C$61^2)+Assumptions!$C$61*((RAND()+RAND()+RAND()+RAND()+RAND()+RAND()+RAND()+RAND()+RAND()+RAND()+RAND()+RAND())-6))-1)+Liquidity_30Y!G13)</x:f>
        <x:v>877623.8121267264</x:v>
      </x:c>
      <x:c r="G502" s="16" t="n">
        <x:f>MAX(0,F502*(1+EXP((LN(1+Assumptions!$C$60)-0.5*Assumptions!$C$61^2)+Assumptions!$C$61*((RAND()+RAND()+RAND()+RAND()+RAND()+RAND()+RAND()+RAND()+RAND()+RAND()+RAND()+RAND())-6))-1)+Liquidity_30Y!H13)</x:f>
        <x:v>805224.0289603901</x:v>
      </x:c>
      <x:c r="H502" s="16" t="n">
        <x:f>MAX(0,G502*(1+EXP((LN(1+Assumptions!$C$60)-0.5*Assumptions!$C$61^2)+Assumptions!$C$61*((RAND()+RAND()+RAND()+RAND()+RAND()+RAND()+RAND()+RAND()+RAND()+RAND()+RAND()+RAND())-6))-1)+Liquidity_30Y!I13)</x:f>
        <x:v>848856.5466826307</x:v>
      </x:c>
      <x:c r="I502" s="16" t="n">
        <x:f>MAX(0,H502*(1+EXP((LN(1+Assumptions!$C$60)-0.5*Assumptions!$C$61^2)+Assumptions!$C$61*((RAND()+RAND()+RAND()+RAND()+RAND()+RAND()+RAND()+RAND()+RAND()+RAND()+RAND()+RAND())-6))-1)+Liquidity_30Y!J13)</x:f>
        <x:v>697195.6781532685</x:v>
      </x:c>
      <x:c r="J502" s="16" t="n">
        <x:f>MAX(0,I502*(1+EXP((LN(1+Assumptions!$C$60)-0.5*Assumptions!$C$61^2)+Assumptions!$C$61*((RAND()+RAND()+RAND()+RAND()+RAND()+RAND()+RAND()+RAND()+RAND()+RAND()+RAND()+RAND())-6))-1)+Liquidity_30Y!K13)</x:f>
        <x:v>854429.0800852379</x:v>
      </x:c>
      <x:c r="K502" s="16" t="n">
        <x:f>MAX(0,J502*(1+EXP((LN(1+Assumptions!$C$60)-0.5*Assumptions!$C$61^2)+Assumptions!$C$61*((RAND()+RAND()+RAND()+RAND()+RAND()+RAND()+RAND()+RAND()+RAND()+RAND()+RAND()+RAND())-6))-1)+Liquidity_30Y!L13)</x:f>
        <x:v>718153.6920760418</x:v>
      </x:c>
      <x:c r="L502" s="16" t="n">
        <x:f>MAX(0,K502*(1+EXP((LN(1+Assumptions!$C$60)-0.5*Assumptions!$C$61^2)+Assumptions!$C$61*((RAND()+RAND()+RAND()+RAND()+RAND()+RAND()+RAND()+RAND()+RAND()+RAND()+RAND()+RAND())-6))-1)+Liquidity_30Y!M13)</x:f>
        <x:v>841040.4669651712</x:v>
      </x:c>
      <x:c r="M502" s="16" t="n">
        <x:f>MAX(0,L502*(1+EXP((LN(1+Assumptions!$C$60)-0.5*Assumptions!$C$61^2)+Assumptions!$C$61*((RAND()+RAND()+RAND()+RAND()+RAND()+RAND()+RAND()+RAND()+RAND()+RAND()+RAND()+RAND())-6))-1)+Liquidity_30Y!N13)</x:f>
        <x:v>1297438.108017053</x:v>
      </x:c>
      <x:c r="N502" s="16" t="n">
        <x:f>MAX(0,M502*(1+EXP((LN(1+Assumptions!$C$60)-0.5*Assumptions!$C$61^2)+Assumptions!$C$61*((RAND()+RAND()+RAND()+RAND()+RAND()+RAND()+RAND()+RAND()+RAND()+RAND()+RAND()+RAND())-6))-1)+Liquidity_30Y!O13)</x:f>
        <x:v>1357541.3513461018</x:v>
      </x:c>
      <x:c r="O502" s="16" t="n">
        <x:f>MAX(0,N502*(1+EXP((LN(1+Assumptions!$C$60)-0.5*Assumptions!$C$61^2)+Assumptions!$C$61*((RAND()+RAND()+RAND()+RAND()+RAND()+RAND()+RAND()+RAND()+RAND()+RAND()+RAND()+RAND())-6))-1)+Liquidity_30Y!P13)</x:f>
        <x:v>1322905.0308729156</x:v>
      </x:c>
      <x:c r="P502" s="16" t="n">
        <x:f>MAX(0,O502*(1+EXP((LN(1+Assumptions!$C$60)-0.5*Assumptions!$C$61^2)+Assumptions!$C$61*((RAND()+RAND()+RAND()+RAND()+RAND()+RAND()+RAND()+RAND()+RAND()+RAND()+RAND()+RAND())-6))-1)+Liquidity_30Y!Q13)</x:f>
        <x:v>1325969.5587564374</x:v>
      </x:c>
      <x:c r="Q502" s="16" t="n">
        <x:f>MAX(0,P502*(1+EXP((LN(1+Assumptions!$C$60)-0.5*Assumptions!$C$61^2)+Assumptions!$C$61*((RAND()+RAND()+RAND()+RAND()+RAND()+RAND()+RAND()+RAND()+RAND()+RAND()+RAND()+RAND())-6))-1)+Liquidity_30Y!R13)</x:f>
        <x:v>1463405.112735575</x:v>
      </x:c>
      <x:c r="R502" s="16" t="n">
        <x:f>MAX(0,Q502*(1+EXP((LN(1+Assumptions!$C$60)-0.5*Assumptions!$C$61^2)+Assumptions!$C$61*((RAND()+RAND()+RAND()+RAND()+RAND()+RAND()+RAND()+RAND()+RAND()+RAND()+RAND()+RAND())-6))-1)+Liquidity_30Y!S13)</x:f>
        <x:v>1962427.652342391</x:v>
      </x:c>
      <x:c r="S502" s="16" t="n">
        <x:f>MAX(0,R502*(1+EXP((LN(1+Assumptions!$C$60)-0.5*Assumptions!$C$61^2)+Assumptions!$C$61*((RAND()+RAND()+RAND()+RAND()+RAND()+RAND()+RAND()+RAND()+RAND()+RAND()+RAND()+RAND())-6))-1)+Liquidity_30Y!T13)</x:f>
        <x:v>1482638.3809940724</x:v>
      </x:c>
      <x:c r="T502" s="16" t="n">
        <x:f>MAX(0,S502*(1+EXP((LN(1+Assumptions!$C$60)-0.5*Assumptions!$C$61^2)+Assumptions!$C$61*((RAND()+RAND()+RAND()+RAND()+RAND()+RAND()+RAND()+RAND()+RAND()+RAND()+RAND()+RAND())-6))-1)+Liquidity_30Y!U13)</x:f>
        <x:v>1482526.9970152746</x:v>
      </x:c>
      <x:c r="U502" s="16" t="n">
        <x:f>MAX(0,T502*(1+EXP((LN(1+Assumptions!$C$60)-0.5*Assumptions!$C$61^2)+Assumptions!$C$61*((RAND()+RAND()+RAND()+RAND()+RAND()+RAND()+RAND()+RAND()+RAND()+RAND()+RAND()+RAND())-6))-1)+Liquidity_30Y!V13)</x:f>
        <x:v>1660630.1979281374</x:v>
      </x:c>
      <x:c r="V502" s="16" t="n">
        <x:f>MAX(0,U502*(1+EXP((LN(1+Assumptions!$C$60)-0.5*Assumptions!$C$61^2)+Assumptions!$C$61*((RAND()+RAND()+RAND()+RAND()+RAND()+RAND()+RAND()+RAND()+RAND()+RAND()+RAND()+RAND())-6))-1)+Liquidity_30Y!W13)</x:f>
        <x:v>1340033.94139693</x:v>
      </x:c>
      <x:c r="W502" s="16" t="n">
        <x:f>MAX(0,V502*(1+EXP((LN(1+Assumptions!$C$60)-0.5*Assumptions!$C$61^2)+Assumptions!$C$61*((RAND()+RAND()+RAND()+RAND()+RAND()+RAND()+RAND()+RAND()+RAND()+RAND()+RAND()+RAND())-6))-1)+Liquidity_30Y!X13)</x:f>
        <x:v>1647053.4107461935</x:v>
      </x:c>
      <x:c r="X502" s="16" t="n">
        <x:f>MAX(0,W502*(1+EXP((LN(1+Assumptions!$C$60)-0.5*Assumptions!$C$61^2)+Assumptions!$C$61*((RAND()+RAND()+RAND()+RAND()+RAND()+RAND()+RAND()+RAND()+RAND()+RAND()+RAND()+RAND())-6))-1)+Liquidity_30Y!Y13)</x:f>
        <x:v>1713568.0095987967</x:v>
      </x:c>
      <x:c r="Y502" s="16" t="n">
        <x:f>MAX(0,X502*(1+EXP((LN(1+Assumptions!$C$60)-0.5*Assumptions!$C$61^2)+Assumptions!$C$61*((RAND()+RAND()+RAND()+RAND()+RAND()+RAND()+RAND()+RAND()+RAND()+RAND()+RAND()+RAND())-6))-1)+Liquidity_30Y!Z13)</x:f>
        <x:v>1790789.9079520581</x:v>
      </x:c>
      <x:c r="Z502" s="16" t="n">
        <x:f>MAX(0,Y502*(1+EXP((LN(1+Assumptions!$C$60)-0.5*Assumptions!$C$61^2)+Assumptions!$C$61*((RAND()+RAND()+RAND()+RAND()+RAND()+RAND()+RAND()+RAND()+RAND()+RAND()+RAND()+RAND())-6))-1)+Liquidity_30Y!AA13)</x:f>
        <x:v>1805200.6964584647</x:v>
      </x:c>
      <x:c r="AA502" s="16" t="n">
        <x:f>MAX(0,Z502*(1+EXP((LN(1+Assumptions!$C$60)-0.5*Assumptions!$C$61^2)+Assumptions!$C$61*((RAND()+RAND()+RAND()+RAND()+RAND()+RAND()+RAND()+RAND()+RAND()+RAND()+RAND()+RAND())-6))-1)+Liquidity_30Y!AB13)</x:f>
        <x:v>1726240.3105534771</x:v>
      </x:c>
      <x:c r="AB502" s="16" t="n">
        <x:f>MAX(0,AA502*(1+EXP((LN(1+Assumptions!$C$60)-0.5*Assumptions!$C$61^2)+Assumptions!$C$61*((RAND()+RAND()+RAND()+RAND()+RAND()+RAND()+RAND()+RAND()+RAND()+RAND()+RAND()+RAND())-6))-1)+Liquidity_30Y!AC13)</x:f>
        <x:v>1475342.306012176</x:v>
      </x:c>
      <x:c r="AC502" s="16" t="n">
        <x:f>MAX(0,AB502*(1+EXP((LN(1+Assumptions!$C$60)-0.5*Assumptions!$C$61^2)+Assumptions!$C$61*((RAND()+RAND()+RAND()+RAND()+RAND()+RAND()+RAND()+RAND()+RAND()+RAND()+RAND()+RAND())-6))-1)+Liquidity_30Y!AD13)</x:f>
        <x:v>1550972.4660198332</x:v>
      </x:c>
      <x:c r="AD502" s="16" t="n">
        <x:f>MAX(0,AC502*(1+EXP((LN(1+Assumptions!$C$60)-0.5*Assumptions!$C$61^2)+Assumptions!$C$61*((RAND()+RAND()+RAND()+RAND()+RAND()+RAND()+RAND()+RAND()+RAND()+RAND()+RAND()+RAND())-6))-1)+Liquidity_30Y!AE13)</x:f>
        <x:v>1816435.4402317703</x:v>
      </x:c>
      <x:c r="AE502" s="16" t="n">
        <x:f>MAX(0,AD502*(1+EXP((LN(1+Assumptions!$C$60)-0.5*Assumptions!$C$61^2)+Assumptions!$C$61*((RAND()+RAND()+RAND()+RAND()+RAND()+RAND()+RAND()+RAND()+RAND()+RAND()+RAND()+RAND())-6))-1)+Liquidity_30Y!AF13)</x:f>
        <x:v>1891048.6574547365</x:v>
      </x:c>
      <x:c r="AF502" s="16" t="n">
        <x:f>MAX(0,AE502*(1+EXP((LN(1+Assumptions!$C$60)-0.5*Assumptions!$C$61^2)+Assumptions!$C$61*((RAND()+RAND()+RAND()+RAND()+RAND()+RAND()+RAND()+RAND()+RAND()+RAND()+RAND()+RAND())-6))-1)+Liquidity_30Y!AG13)</x:f>
        <x:v>2099096.747476982</x:v>
      </x:c>
    </x:row>
    <x:row r="503">
      <x:c r="A503" s="39">
        <x:v>499</x:v>
      </x:c>
      <x:c r="B503" s="16" t="n">
        <x:f>Liquidity_30Y!C14</x:f>
        <x:v>1029031.25</x:v>
      </x:c>
      <x:c r="C503" s="16" t="n">
        <x:f>MAX(0,B503*(1+EXP((LN(1+Assumptions!$C$60)-0.5*Assumptions!$C$61^2)+Assumptions!$C$61*((RAND()+RAND()+RAND()+RAND()+RAND()+RAND()+RAND()+RAND()+RAND()+RAND()+RAND()+RAND())-6))-1)+Liquidity_30Y!D13)</x:f>
        <x:v>1259077.2343892623</x:v>
      </x:c>
      <x:c r="D503" s="16" t="n">
        <x:f>MAX(0,C503*(1+EXP((LN(1+Assumptions!$C$60)-0.5*Assumptions!$C$61^2)+Assumptions!$C$61*((RAND()+RAND()+RAND()+RAND()+RAND()+RAND()+RAND()+RAND()+RAND()+RAND()+RAND()+RAND())-6))-1)+Liquidity_30Y!E13)</x:f>
        <x:v>1544435.028868398</x:v>
      </x:c>
      <x:c r="E503" s="16" t="n">
        <x:f>MAX(0,D503*(1+EXP((LN(1+Assumptions!$C$60)-0.5*Assumptions!$C$61^2)+Assumptions!$C$61*((RAND()+RAND()+RAND()+RAND()+RAND()+RAND()+RAND()+RAND()+RAND()+RAND()+RAND()+RAND())-6))-1)+Liquidity_30Y!F13)</x:f>
        <x:v>1373590.1083454848</x:v>
      </x:c>
      <x:c r="F503" s="16" t="n">
        <x:f>MAX(0,E503*(1+EXP((LN(1+Assumptions!$C$60)-0.5*Assumptions!$C$61^2)+Assumptions!$C$61*((RAND()+RAND()+RAND()+RAND()+RAND()+RAND()+RAND()+RAND()+RAND()+RAND()+RAND()+RAND())-6))-1)+Liquidity_30Y!G13)</x:f>
        <x:v>2104069.621700208</x:v>
      </x:c>
      <x:c r="G503" s="16" t="n">
        <x:f>MAX(0,F503*(1+EXP((LN(1+Assumptions!$C$60)-0.5*Assumptions!$C$61^2)+Assumptions!$C$61*((RAND()+RAND()+RAND()+RAND()+RAND()+RAND()+RAND()+RAND()+RAND()+RAND()+RAND()+RAND())-6))-1)+Liquidity_30Y!H13)</x:f>
        <x:v>2282121.8145293314</x:v>
      </x:c>
      <x:c r="H503" s="16" t="n">
        <x:f>MAX(0,G503*(1+EXP((LN(1+Assumptions!$C$60)-0.5*Assumptions!$C$61^2)+Assumptions!$C$61*((RAND()+RAND()+RAND()+RAND()+RAND()+RAND()+RAND()+RAND()+RAND()+RAND()+RAND()+RAND())-6))-1)+Liquidity_30Y!I13)</x:f>
        <x:v>2531456.278954816</x:v>
      </x:c>
      <x:c r="I503" s="16" t="n">
        <x:f>MAX(0,H503*(1+EXP((LN(1+Assumptions!$C$60)-0.5*Assumptions!$C$61^2)+Assumptions!$C$61*((RAND()+RAND()+RAND()+RAND()+RAND()+RAND()+RAND()+RAND()+RAND()+RAND()+RAND()+RAND())-6))-1)+Liquidity_30Y!J13)</x:f>
        <x:v>2373278.1497366265</x:v>
      </x:c>
      <x:c r="J503" s="16" t="n">
        <x:f>MAX(0,I503*(1+EXP((LN(1+Assumptions!$C$60)-0.5*Assumptions!$C$61^2)+Assumptions!$C$61*((RAND()+RAND()+RAND()+RAND()+RAND()+RAND()+RAND()+RAND()+RAND()+RAND()+RAND()+RAND())-6))-1)+Liquidity_30Y!K13)</x:f>
        <x:v>3067539.4856315935</x:v>
      </x:c>
      <x:c r="K503" s="16" t="n">
        <x:f>MAX(0,J503*(1+EXP((LN(1+Assumptions!$C$60)-0.5*Assumptions!$C$61^2)+Assumptions!$C$61*((RAND()+RAND()+RAND()+RAND()+RAND()+RAND()+RAND()+RAND()+RAND()+RAND()+RAND()+RAND())-6))-1)+Liquidity_30Y!L13)</x:f>
        <x:v>3094141.3530692114</x:v>
      </x:c>
      <x:c r="L503" s="16" t="n">
        <x:f>MAX(0,K503*(1+EXP((LN(1+Assumptions!$C$60)-0.5*Assumptions!$C$61^2)+Assumptions!$C$61*((RAND()+RAND()+RAND()+RAND()+RAND()+RAND()+RAND()+RAND()+RAND()+RAND()+RAND()+RAND())-6))-1)+Liquidity_30Y!M13)</x:f>
        <x:v>2849369.9529972197</x:v>
      </x:c>
      <x:c r="M503" s="16" t="n">
        <x:f>MAX(0,L503*(1+EXP((LN(1+Assumptions!$C$60)-0.5*Assumptions!$C$61^2)+Assumptions!$C$61*((RAND()+RAND()+RAND()+RAND()+RAND()+RAND()+RAND()+RAND()+RAND()+RAND()+RAND()+RAND())-6))-1)+Liquidity_30Y!N13)</x:f>
        <x:v>3487782.405832771</x:v>
      </x:c>
      <x:c r="N503" s="16" t="n">
        <x:f>MAX(0,M503*(1+EXP((LN(1+Assumptions!$C$60)-0.5*Assumptions!$C$61^2)+Assumptions!$C$61*((RAND()+RAND()+RAND()+RAND()+RAND()+RAND()+RAND()+RAND()+RAND()+RAND()+RAND()+RAND())-6))-1)+Liquidity_30Y!O13)</x:f>
        <x:v>3221667.008313757</x:v>
      </x:c>
      <x:c r="O503" s="16" t="n">
        <x:f>MAX(0,N503*(1+EXP((LN(1+Assumptions!$C$60)-0.5*Assumptions!$C$61^2)+Assumptions!$C$61*((RAND()+RAND()+RAND()+RAND()+RAND()+RAND()+RAND()+RAND()+RAND()+RAND()+RAND()+RAND())-6))-1)+Liquidity_30Y!P13)</x:f>
        <x:v>4104774.5886522206</x:v>
      </x:c>
      <x:c r="P503" s="16" t="n">
        <x:f>MAX(0,O503*(1+EXP((LN(1+Assumptions!$C$60)-0.5*Assumptions!$C$61^2)+Assumptions!$C$61*((RAND()+RAND()+RAND()+RAND()+RAND()+RAND()+RAND()+RAND()+RAND()+RAND()+RAND()+RAND())-6))-1)+Liquidity_30Y!Q13)</x:f>
        <x:v>4242061.960871937</x:v>
      </x:c>
      <x:c r="Q503" s="16" t="n">
        <x:f>MAX(0,P503*(1+EXP((LN(1+Assumptions!$C$60)-0.5*Assumptions!$C$61^2)+Assumptions!$C$61*((RAND()+RAND()+RAND()+RAND()+RAND()+RAND()+RAND()+RAND()+RAND()+RAND()+RAND()+RAND())-6))-1)+Liquidity_30Y!R13)</x:f>
        <x:v>4611061.92165143</x:v>
      </x:c>
      <x:c r="R503" s="16" t="n">
        <x:f>MAX(0,Q503*(1+EXP((LN(1+Assumptions!$C$60)-0.5*Assumptions!$C$61^2)+Assumptions!$C$61*((RAND()+RAND()+RAND()+RAND()+RAND()+RAND()+RAND()+RAND()+RAND()+RAND()+RAND()+RAND())-6))-1)+Liquidity_30Y!S13)</x:f>
        <x:v>5285005.857270811</x:v>
      </x:c>
      <x:c r="S503" s="16" t="n">
        <x:f>MAX(0,R503*(1+EXP((LN(1+Assumptions!$C$60)-0.5*Assumptions!$C$61^2)+Assumptions!$C$61*((RAND()+RAND()+RAND()+RAND()+RAND()+RAND()+RAND()+RAND()+RAND()+RAND()+RAND()+RAND())-6))-1)+Liquidity_30Y!T13)</x:f>
        <x:v>4839803.105984489</x:v>
      </x:c>
      <x:c r="T503" s="16" t="n">
        <x:f>MAX(0,S503*(1+EXP((LN(1+Assumptions!$C$60)-0.5*Assumptions!$C$61^2)+Assumptions!$C$61*((RAND()+RAND()+RAND()+RAND()+RAND()+RAND()+RAND()+RAND()+RAND()+RAND()+RAND()+RAND())-6))-1)+Liquidity_30Y!U13)</x:f>
        <x:v>5811715.107028846</x:v>
      </x:c>
      <x:c r="U503" s="16" t="n">
        <x:f>MAX(0,T503*(1+EXP((LN(1+Assumptions!$C$60)-0.5*Assumptions!$C$61^2)+Assumptions!$C$61*((RAND()+RAND()+RAND()+RAND()+RAND()+RAND()+RAND()+RAND()+RAND()+RAND()+RAND()+RAND())-6))-1)+Liquidity_30Y!V13)</x:f>
        <x:v>6375111.018808034</x:v>
      </x:c>
      <x:c r="V503" s="16" t="n">
        <x:f>MAX(0,U503*(1+EXP((LN(1+Assumptions!$C$60)-0.5*Assumptions!$C$61^2)+Assumptions!$C$61*((RAND()+RAND()+RAND()+RAND()+RAND()+RAND()+RAND()+RAND()+RAND()+RAND()+RAND()+RAND())-6))-1)+Liquidity_30Y!W13)</x:f>
        <x:v>7394555.452606942</x:v>
      </x:c>
      <x:c r="W503" s="16" t="n">
        <x:f>MAX(0,V503*(1+EXP((LN(1+Assumptions!$C$60)-0.5*Assumptions!$C$61^2)+Assumptions!$C$61*((RAND()+RAND()+RAND()+RAND()+RAND()+RAND()+RAND()+RAND()+RAND()+RAND()+RAND()+RAND())-6))-1)+Liquidity_30Y!X13)</x:f>
        <x:v>7559585.396240419</x:v>
      </x:c>
      <x:c r="X503" s="16" t="n">
        <x:f>MAX(0,W503*(1+EXP((LN(1+Assumptions!$C$60)-0.5*Assumptions!$C$61^2)+Assumptions!$C$61*((RAND()+RAND()+RAND()+RAND()+RAND()+RAND()+RAND()+RAND()+RAND()+RAND()+RAND()+RAND())-6))-1)+Liquidity_30Y!Y13)</x:f>
        <x:v>9559145.872230105</x:v>
      </x:c>
      <x:c r="Y503" s="16" t="n">
        <x:f>MAX(0,X503*(1+EXP((LN(1+Assumptions!$C$60)-0.5*Assumptions!$C$61^2)+Assumptions!$C$61*((RAND()+RAND()+RAND()+RAND()+RAND()+RAND()+RAND()+RAND()+RAND()+RAND()+RAND()+RAND())-6))-1)+Liquidity_30Y!Z13)</x:f>
        <x:v>9729844.40976779</x:v>
      </x:c>
      <x:c r="Z503" s="16" t="n">
        <x:f>MAX(0,Y503*(1+EXP((LN(1+Assumptions!$C$60)-0.5*Assumptions!$C$61^2)+Assumptions!$C$61*((RAND()+RAND()+RAND()+RAND()+RAND()+RAND()+RAND()+RAND()+RAND()+RAND()+RAND()+RAND())-6))-1)+Liquidity_30Y!AA13)</x:f>
        <x:v>8980329.92272937</x:v>
      </x:c>
      <x:c r="AA503" s="16" t="n">
        <x:f>MAX(0,Z503*(1+EXP((LN(1+Assumptions!$C$60)-0.5*Assumptions!$C$61^2)+Assumptions!$C$61*((RAND()+RAND()+RAND()+RAND()+RAND()+RAND()+RAND()+RAND()+RAND()+RAND()+RAND()+RAND())-6))-1)+Liquidity_30Y!AB13)</x:f>
        <x:v>7372957.150016619</x:v>
      </x:c>
      <x:c r="AB503" s="16" t="n">
        <x:f>MAX(0,AA503*(1+EXP((LN(1+Assumptions!$C$60)-0.5*Assumptions!$C$61^2)+Assumptions!$C$61*((RAND()+RAND()+RAND()+RAND()+RAND()+RAND()+RAND()+RAND()+RAND()+RAND()+RAND()+RAND())-6))-1)+Liquidity_30Y!AC13)</x:f>
        <x:v>7337823.496777571</x:v>
      </x:c>
      <x:c r="AC503" s="16" t="n">
        <x:f>MAX(0,AB503*(1+EXP((LN(1+Assumptions!$C$60)-0.5*Assumptions!$C$61^2)+Assumptions!$C$61*((RAND()+RAND()+RAND()+RAND()+RAND()+RAND()+RAND()+RAND()+RAND()+RAND()+RAND()+RAND())-6))-1)+Liquidity_30Y!AD13)</x:f>
        <x:v>8717739.232545927</x:v>
      </x:c>
      <x:c r="AD503" s="16" t="n">
        <x:f>MAX(0,AC503*(1+EXP((LN(1+Assumptions!$C$60)-0.5*Assumptions!$C$61^2)+Assumptions!$C$61*((RAND()+RAND()+RAND()+RAND()+RAND()+RAND()+RAND()+RAND()+RAND()+RAND()+RAND()+RAND())-6))-1)+Liquidity_30Y!AE13)</x:f>
        <x:v>8892697.895740252</x:v>
      </x:c>
      <x:c r="AE503" s="16" t="n">
        <x:f>MAX(0,AD503*(1+EXP((LN(1+Assumptions!$C$60)-0.5*Assumptions!$C$61^2)+Assumptions!$C$61*((RAND()+RAND()+RAND()+RAND()+RAND()+RAND()+RAND()+RAND()+RAND()+RAND()+RAND()+RAND())-6))-1)+Liquidity_30Y!AF13)</x:f>
        <x:v>10096137.62587019</x:v>
      </x:c>
      <x:c r="AF503" s="16" t="n">
        <x:f>MAX(0,AE503*(1+EXP((LN(1+Assumptions!$C$60)-0.5*Assumptions!$C$61^2)+Assumptions!$C$61*((RAND()+RAND()+RAND()+RAND()+RAND()+RAND()+RAND()+RAND()+RAND()+RAND()+RAND()+RAND())-6))-1)+Liquidity_30Y!AG13)</x:f>
        <x:v>9317709.596645093</x:v>
      </x:c>
    </x:row>
    <x:row r="504">
      <x:c r="A504" s="39">
        <x:v>500</x:v>
      </x:c>
      <x:c r="B504" s="16" t="n">
        <x:f>Liquidity_30Y!C14</x:f>
        <x:v>1029031.25</x:v>
      </x:c>
      <x:c r="C504" s="16" t="n">
        <x:f>MAX(0,B504*(1+EXP((LN(1+Assumptions!$C$60)-0.5*Assumptions!$C$61^2)+Assumptions!$C$61*((RAND()+RAND()+RAND()+RAND()+RAND()+RAND()+RAND()+RAND()+RAND()+RAND()+RAND()+RAND())-6))-1)+Liquidity_30Y!D13)</x:f>
        <x:v>935338.5669111517</x:v>
      </x:c>
      <x:c r="D504" s="16" t="n">
        <x:f>MAX(0,C504*(1+EXP((LN(1+Assumptions!$C$60)-0.5*Assumptions!$C$61^2)+Assumptions!$C$61*((RAND()+RAND()+RAND()+RAND()+RAND()+RAND()+RAND()+RAND()+RAND()+RAND()+RAND()+RAND())-6))-1)+Liquidity_30Y!E13)</x:f>
        <x:v>1066387.5266091041</x:v>
      </x:c>
      <x:c r="E504" s="16" t="n">
        <x:f>MAX(0,D504*(1+EXP((LN(1+Assumptions!$C$60)-0.5*Assumptions!$C$61^2)+Assumptions!$C$61*((RAND()+RAND()+RAND()+RAND()+RAND()+RAND()+RAND()+RAND()+RAND()+RAND()+RAND()+RAND())-6))-1)+Liquidity_30Y!F13)</x:f>
        <x:v>1468863.1272654163</x:v>
      </x:c>
      <x:c r="F504" s="16" t="n">
        <x:f>MAX(0,E504*(1+EXP((LN(1+Assumptions!$C$60)-0.5*Assumptions!$C$61^2)+Assumptions!$C$61*((RAND()+RAND()+RAND()+RAND()+RAND()+RAND()+RAND()+RAND()+RAND()+RAND()+RAND()+RAND())-6))-1)+Liquidity_30Y!G13)</x:f>
        <x:v>1424853.0517582635</x:v>
      </x:c>
      <x:c r="G504" s="16" t="n">
        <x:f>MAX(0,F504*(1+EXP((LN(1+Assumptions!$C$60)-0.5*Assumptions!$C$61^2)+Assumptions!$C$61*((RAND()+RAND()+RAND()+RAND()+RAND()+RAND()+RAND()+RAND()+RAND()+RAND()+RAND()+RAND())-6))-1)+Liquidity_30Y!H13)</x:f>
        <x:v>1370978.6939455376</x:v>
      </x:c>
      <x:c r="H504" s="16" t="n">
        <x:f>MAX(0,G504*(1+EXP((LN(1+Assumptions!$C$60)-0.5*Assumptions!$C$61^2)+Assumptions!$C$61*((RAND()+RAND()+RAND()+RAND()+RAND()+RAND()+RAND()+RAND()+RAND()+RAND()+RAND()+RAND())-6))-1)+Liquidity_30Y!I13)</x:f>
        <x:v>1549579.700975208</x:v>
      </x:c>
      <x:c r="I504" s="16" t="n">
        <x:f>MAX(0,H504*(1+EXP((LN(1+Assumptions!$C$60)-0.5*Assumptions!$C$61^2)+Assumptions!$C$61*((RAND()+RAND()+RAND()+RAND()+RAND()+RAND()+RAND()+RAND()+RAND()+RAND()+RAND()+RAND())-6))-1)+Liquidity_30Y!J13)</x:f>
        <x:v>1467879.0522814945</x:v>
      </x:c>
      <x:c r="J504" s="16" t="n">
        <x:f>MAX(0,I504*(1+EXP((LN(1+Assumptions!$C$60)-0.5*Assumptions!$C$61^2)+Assumptions!$C$61*((RAND()+RAND()+RAND()+RAND()+RAND()+RAND()+RAND()+RAND()+RAND()+RAND()+RAND()+RAND())-6))-1)+Liquidity_30Y!K13)</x:f>
        <x:v>2123898.9023547904</x:v>
      </x:c>
      <x:c r="K504" s="16" t="n">
        <x:f>MAX(0,J504*(1+EXP((LN(1+Assumptions!$C$60)-0.5*Assumptions!$C$61^2)+Assumptions!$C$61*((RAND()+RAND()+RAND()+RAND()+RAND()+RAND()+RAND()+RAND()+RAND()+RAND()+RAND()+RAND())-6))-1)+Liquidity_30Y!L13)</x:f>
        <x:v>1893114.2885070783</x:v>
      </x:c>
      <x:c r="L504" s="16" t="n">
        <x:f>MAX(0,K504*(1+EXP((LN(1+Assumptions!$C$60)-0.5*Assumptions!$C$61^2)+Assumptions!$C$61*((RAND()+RAND()+RAND()+RAND()+RAND()+RAND()+RAND()+RAND()+RAND()+RAND()+RAND()+RAND())-6))-1)+Liquidity_30Y!M13)</x:f>
        <x:v>2021550.3851022692</x:v>
      </x:c>
      <x:c r="M504" s="16" t="n">
        <x:f>MAX(0,L504*(1+EXP((LN(1+Assumptions!$C$60)-0.5*Assumptions!$C$61^2)+Assumptions!$C$61*((RAND()+RAND()+RAND()+RAND()+RAND()+RAND()+RAND()+RAND()+RAND()+RAND()+RAND()+RAND())-6))-1)+Liquidity_30Y!N13)</x:f>
        <x:v>2445742.399377362</x:v>
      </x:c>
      <x:c r="N504" s="16" t="n">
        <x:f>MAX(0,M504*(1+EXP((LN(1+Assumptions!$C$60)-0.5*Assumptions!$C$61^2)+Assumptions!$C$61*((RAND()+RAND()+RAND()+RAND()+RAND()+RAND()+RAND()+RAND()+RAND()+RAND()+RAND()+RAND())-6))-1)+Liquidity_30Y!O13)</x:f>
        <x:v>3007409.4093612535</x:v>
      </x:c>
      <x:c r="O504" s="16" t="n">
        <x:f>MAX(0,N504*(1+EXP((LN(1+Assumptions!$C$60)-0.5*Assumptions!$C$61^2)+Assumptions!$C$61*((RAND()+RAND()+RAND()+RAND()+RAND()+RAND()+RAND()+RAND()+RAND()+RAND()+RAND()+RAND())-6))-1)+Liquidity_30Y!P13)</x:f>
        <x:v>3044892.604803968</x:v>
      </x:c>
      <x:c r="P504" s="16" t="n">
        <x:f>MAX(0,O504*(1+EXP((LN(1+Assumptions!$C$60)-0.5*Assumptions!$C$61^2)+Assumptions!$C$61*((RAND()+RAND()+RAND()+RAND()+RAND()+RAND()+RAND()+RAND()+RAND()+RAND()+RAND()+RAND())-6))-1)+Liquidity_30Y!Q13)</x:f>
        <x:v>3724403.589473244</x:v>
      </x:c>
      <x:c r="Q504" s="16" t="n">
        <x:f>MAX(0,P504*(1+EXP((LN(1+Assumptions!$C$60)-0.5*Assumptions!$C$61^2)+Assumptions!$C$61*((RAND()+RAND()+RAND()+RAND()+RAND()+RAND()+RAND()+RAND()+RAND()+RAND()+RAND()+RAND())-6))-1)+Liquidity_30Y!R13)</x:f>
        <x:v>4382759.472352117</x:v>
      </x:c>
      <x:c r="R504" s="16" t="n">
        <x:f>MAX(0,Q504*(1+EXP((LN(1+Assumptions!$C$60)-0.5*Assumptions!$C$61^2)+Assumptions!$C$61*((RAND()+RAND()+RAND()+RAND()+RAND()+RAND()+RAND()+RAND()+RAND()+RAND()+RAND()+RAND())-6))-1)+Liquidity_30Y!S13)</x:f>
        <x:v>5125283.1562141925</x:v>
      </x:c>
      <x:c r="S504" s="16" t="n">
        <x:f>MAX(0,R504*(1+EXP((LN(1+Assumptions!$C$60)-0.5*Assumptions!$C$61^2)+Assumptions!$C$61*((RAND()+RAND()+RAND()+RAND()+RAND()+RAND()+RAND()+RAND()+RAND()+RAND()+RAND()+RAND())-6))-1)+Liquidity_30Y!T13)</x:f>
        <x:v>4769985.9483124465</x:v>
      </x:c>
      <x:c r="T504" s="16" t="n">
        <x:f>MAX(0,S504*(1+EXP((LN(1+Assumptions!$C$60)-0.5*Assumptions!$C$61^2)+Assumptions!$C$61*((RAND()+RAND()+RAND()+RAND()+RAND()+RAND()+RAND()+RAND()+RAND()+RAND()+RAND()+RAND())-6))-1)+Liquidity_30Y!U13)</x:f>
        <x:v>5303772.588336028</x:v>
      </x:c>
      <x:c r="U504" s="16" t="n">
        <x:f>MAX(0,T504*(1+EXP((LN(1+Assumptions!$C$60)-0.5*Assumptions!$C$61^2)+Assumptions!$C$61*((RAND()+RAND()+RAND()+RAND()+RAND()+RAND()+RAND()+RAND()+RAND()+RAND()+RAND()+RAND())-6))-1)+Liquidity_30Y!V13)</x:f>
        <x:v>6035130.174862743</x:v>
      </x:c>
      <x:c r="V504" s="16" t="n">
        <x:f>MAX(0,U504*(1+EXP((LN(1+Assumptions!$C$60)-0.5*Assumptions!$C$61^2)+Assumptions!$C$61*((RAND()+RAND()+RAND()+RAND()+RAND()+RAND()+RAND()+RAND()+RAND()+RAND()+RAND()+RAND())-6))-1)+Liquidity_30Y!W13)</x:f>
        <x:v>4751110.52778702</x:v>
      </x:c>
      <x:c r="W504" s="16" t="n">
        <x:f>MAX(0,V504*(1+EXP((LN(1+Assumptions!$C$60)-0.5*Assumptions!$C$61^2)+Assumptions!$C$61*((RAND()+RAND()+RAND()+RAND()+RAND()+RAND()+RAND()+RAND()+RAND()+RAND()+RAND()+RAND())-6))-1)+Liquidity_30Y!X13)</x:f>
        <x:v>5168400.785052084</x:v>
      </x:c>
      <x:c r="X504" s="16" t="n">
        <x:f>MAX(0,W504*(1+EXP((LN(1+Assumptions!$C$60)-0.5*Assumptions!$C$61^2)+Assumptions!$C$61*((RAND()+RAND()+RAND()+RAND()+RAND()+RAND()+RAND()+RAND()+RAND()+RAND()+RAND()+RAND())-6))-1)+Liquidity_30Y!Y13)</x:f>
        <x:v>6681172.005537767</x:v>
      </x:c>
      <x:c r="Y504" s="16" t="n">
        <x:f>MAX(0,X504*(1+EXP((LN(1+Assumptions!$C$60)-0.5*Assumptions!$C$61^2)+Assumptions!$C$61*((RAND()+RAND()+RAND()+RAND()+RAND()+RAND()+RAND()+RAND()+RAND()+RAND()+RAND()+RAND())-6))-1)+Liquidity_30Y!Z13)</x:f>
        <x:v>7428789.157206894</x:v>
      </x:c>
      <x:c r="Z504" s="16" t="n">
        <x:f>MAX(0,Y504*(1+EXP((LN(1+Assumptions!$C$60)-0.5*Assumptions!$C$61^2)+Assumptions!$C$61*((RAND()+RAND()+RAND()+RAND()+RAND()+RAND()+RAND()+RAND()+RAND()+RAND()+RAND()+RAND())-6))-1)+Liquidity_30Y!AA13)</x:f>
        <x:v>6812030.138916263</x:v>
      </x:c>
      <x:c r="AA504" s="16" t="n">
        <x:f>MAX(0,Z504*(1+EXP((LN(1+Assumptions!$C$60)-0.5*Assumptions!$C$61^2)+Assumptions!$C$61*((RAND()+RAND()+RAND()+RAND()+RAND()+RAND()+RAND()+RAND()+RAND()+RAND()+RAND()+RAND())-6))-1)+Liquidity_30Y!AB13)</x:f>
        <x:v>8059624.445086185</x:v>
      </x:c>
      <x:c r="AB504" s="16" t="n">
        <x:f>MAX(0,AA504*(1+EXP((LN(1+Assumptions!$C$60)-0.5*Assumptions!$C$61^2)+Assumptions!$C$61*((RAND()+RAND()+RAND()+RAND()+RAND()+RAND()+RAND()+RAND()+RAND()+RAND()+RAND()+RAND())-6))-1)+Liquidity_30Y!AC13)</x:f>
        <x:v>8649199.361082062</x:v>
      </x:c>
      <x:c r="AC504" s="16" t="n">
        <x:f>MAX(0,AB504*(1+EXP((LN(1+Assumptions!$C$60)-0.5*Assumptions!$C$61^2)+Assumptions!$C$61*((RAND()+RAND()+RAND()+RAND()+RAND()+RAND()+RAND()+RAND()+RAND()+RAND()+RAND()+RAND())-6))-1)+Liquidity_30Y!AD13)</x:f>
        <x:v>10246966.921840219</x:v>
      </x:c>
      <x:c r="AD504" s="16" t="n">
        <x:f>MAX(0,AC504*(1+EXP((LN(1+Assumptions!$C$60)-0.5*Assumptions!$C$61^2)+Assumptions!$C$61*((RAND()+RAND()+RAND()+RAND()+RAND()+RAND()+RAND()+RAND()+RAND()+RAND()+RAND()+RAND())-6))-1)+Liquidity_30Y!AE13)</x:f>
        <x:v>9884492.896327903</x:v>
      </x:c>
      <x:c r="AE504" s="16" t="n">
        <x:f>MAX(0,AD504*(1+EXP((LN(1+Assumptions!$C$60)-0.5*Assumptions!$C$61^2)+Assumptions!$C$61*((RAND()+RAND()+RAND()+RAND()+RAND()+RAND()+RAND()+RAND()+RAND()+RAND()+RAND()+RAND())-6))-1)+Liquidity_30Y!AF13)</x:f>
        <x:v>10513091.95110507</x:v>
      </x:c>
      <x:c r="AF504" s="16" t="n">
        <x:f>MAX(0,AE504*(1+EXP((LN(1+Assumptions!$C$60)-0.5*Assumptions!$C$61^2)+Assumptions!$C$61*((RAND()+RAND()+RAND()+RAND()+RAND()+RAND()+RAND()+RAND()+RAND()+RAND()+RAND()+RAND())-6))-1)+Liquidity_30Y!AG13)</x:f>
        <x:v>10948996.021743763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8.83203125" defaultRowHeight="14"/>
  <x:cols>
    <x:col min="1" max="1" width="10" customWidth="1"/>
    <x:col min="2" max="2" width="14" customWidth="1"/>
    <x:col min="3" max="3" width="17" customWidth="1"/>
    <x:col min="4" max="13" width="15" customWidth="1"/>
    <x:col min="14" max="14" width="18" customWidth="1"/>
    <x:col min="15" max="15" width="20" customWidth="1"/>
    <x:col min="16" max="16" width="13" customWidth="1"/>
    <x:col min="17" max="17" width="28" customWidth="1"/>
    <x:col min="18" max="18" width="56" customWidth="1"/>
    <x:col min="19" max="20" width="4" customWidth="1"/>
    <x:col min="21" max="21" width="15" customWidth="1"/>
    <x:col min="22" max="22" width="18" customWidth="1"/>
    <x:col min="23" max="23" width="20" customWidth="1"/>
    <x:col min="24" max="33" width="13" customWidth="1"/>
  </x:cols>
  <x:sheetData>
    <x:row r="1" ht="200" customHeight="1">
      <x:c r="A1" s="10" t="s">
        <x:v>790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1"/>
      <x:c r="Q1" s="2" t="s">
        <x:v>791</x:v>
      </x:c>
      <x:c r="R1" s="2"/>
      <x:c r="S1" s="2"/>
      <x:c r="T1" s="2"/>
      <x:c r="U1" s="11"/>
      <x:c r="V1" s="11"/>
      <x:c r="W1" s="11"/>
    </x:row>
    <x:row r="2" ht="395" customHeight="1">
      <x:c r="A2" s="12" t="s">
        <x:v>792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1"/>
      <x:c r="Q2" s="6" t="s">
        <x:v>663</x:v>
      </x:c>
      <x:c r="R2" s="3" t="s">
        <x:v>664</x:v>
      </x:c>
      <x:c r="S2" s="3"/>
      <x:c r="T2" s="3"/>
      <x:c r="U2" s="11"/>
      <x:c r="V2" s="11"/>
      <x:c r="W2" s="11"/>
    </x:row>
    <x:row r="3" ht="30" customHeight="1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6" t="s">
        <x:v>667</x:v>
      </x:c>
      <x:c r="R3" s="3" t="s">
        <x:v>793</x:v>
      </x:c>
      <x:c r="S3" s="3"/>
      <x:c r="T3" s="3"/>
      <x:c r="U3" s="11"/>
      <x:c r="V3" s="11"/>
      <x:c r="W3" s="11"/>
    </x:row>
    <x:row r="4" ht="32" customHeight="1">
      <x:c r="A4" s="13" t="s">
        <x:v>669</x:v>
      </x:c>
      <x:c r="B4" s="13" t="s">
        <x:v>176</x:v>
      </x:c>
      <x:c r="C4" s="13" t="s">
        <x:v>670</x:v>
      </x:c>
      <x:c r="D4" s="13"/>
      <x:c r="E4" s="13" t="s">
        <x:v>671</x:v>
      </x:c>
      <x:c r="F4" s="13" t="s">
        <x:v>176</x:v>
      </x:c>
      <x:c r="G4" s="13" t="s">
        <x:v>672</x:v>
      </x:c>
      <x:c r="H4" s="13"/>
      <x:c r="I4" s="13" t="s">
        <x:v>794</x:v>
      </x:c>
      <x:c r="J4" s="13"/>
      <x:c r="K4" s="13"/>
      <x:c r="L4" s="13"/>
      <x:c r="M4" s="13"/>
      <x:c r="N4" s="13"/>
      <x:c r="O4" s="13"/>
      <x:c r="P4" s="11"/>
      <x:c r="Q4" s="6" t="s">
        <x:v>675</x:v>
      </x:c>
      <x:c r="R4" s="3" t="s">
        <x:v>676</x:v>
      </x:c>
      <x:c r="S4" s="3"/>
      <x:c r="T4" s="3"/>
      <x:c r="U4" s="11"/>
      <x:c r="V4" s="11"/>
      <x:c r="W4" s="11"/>
    </x:row>
    <x:row r="5" ht="45" customHeight="1">
      <x:c r="A5" s="14" t="s">
        <x:v>123</x:v>
      </x:c>
      <x:c r="B5" s="15" t="n">
        <x:f>Assumptions!$C$20</x:f>
        <x:v>5</x:v>
      </x:c>
      <x:c r="C5" s="14" t="s">
        <x:v>677</x:v>
      </x:c>
      <x:c r="D5" s="14"/>
      <x:c r="E5" s="14" t="s">
        <x:v>678</x:v>
      </x:c>
      <x:c r="F5" s="15" t="n">
        <x:f>Assumptions!$C$63</x:f>
        <x:v>500</x:v>
      </x:c>
      <x:c r="G5" s="14" t="s">
        <x:v>679</x:v>
      </x:c>
      <x:c r="H5" s="14"/>
      <x:c r="I5" s="14" t="s">
        <x:v>795</x:v>
      </x:c>
      <x:c r="J5" s="14"/>
      <x:c r="K5" s="14"/>
      <x:c r="L5" s="14"/>
      <x:c r="M5" s="14"/>
      <x:c r="N5" s="14"/>
      <x:c r="O5" s="14"/>
      <x:c r="P5" s="11"/>
      <x:c r="Q5" s="6" t="s">
        <x:v>683</x:v>
      </x:c>
      <x:c r="R5" s="3" t="s">
        <x:v>684</x:v>
      </x:c>
      <x:c r="S5" s="3"/>
      <x:c r="T5" s="3"/>
      <x:c r="U5" s="11"/>
      <x:c r="V5" s="11"/>
      <x:c r="W5" s="11"/>
    </x:row>
    <x:row r="6" ht="75" customHeight="1">
      <x:c r="A6" s="14" t="s">
        <x:v>685</x:v>
      </x:c>
      <x:c r="B6" s="17" t="n">
        <x:f>Assumptions!$C$66/(1+Assumptions!$C$62)^Assumptions!$C$67</x:f>
        <x:v>603088.0781222613</x:v>
      </x:c>
      <x:c r="C6" s="14" t="s">
        <x:v>686</x:v>
      </x:c>
      <x:c r="D6" s="14"/>
      <x:c r="E6" s="14" t="s">
        <x:v>687</x:v>
      </x:c>
      <x:c r="F6" s="18" t="n">
        <x:f>Assumptions!$C$60</x:f>
        <x:v>0.065</x:v>
      </x:c>
      <x:c r="G6" s="14" t="s">
        <x:v>6</x:v>
      </x:c>
      <x:c r="H6" s="14"/>
      <x:c r="I6" s="14" t="s">
        <x:v>796</x:v>
      </x:c>
      <x:c r="J6" s="14"/>
      <x:c r="K6" s="14"/>
      <x:c r="L6" s="14"/>
      <x:c r="M6" s="14"/>
      <x:c r="N6" s="14"/>
      <x:c r="O6" s="14"/>
      <x:c r="P6" s="11"/>
      <x:c r="Q6" s="6" t="s">
        <x:v>690</x:v>
      </x:c>
      <x:c r="R6" s="3" t="s">
        <x:v>691</x:v>
      </x:c>
      <x:c r="S6" s="3"/>
      <x:c r="T6" s="3"/>
      <x:c r="U6" s="11"/>
      <x:c r="V6" s="11"/>
      <x:c r="W6" s="11"/>
    </x:row>
    <x:row r="7" ht="60" customHeight="1">
      <x:c r="A7" s="14" t="s">
        <x:v>127</x:v>
      </x:c>
      <x:c r="B7" s="17" t="n">
        <x:f>C47</x:f>
        <x:v>3301597.512461645</x:v>
      </x:c>
      <x:c r="C7" s="14" t="s">
        <x:v>692</x:v>
      </x:c>
      <x:c r="D7" s="14"/>
      <x:c r="E7" s="14" t="s">
        <x:v>693</x:v>
      </x:c>
      <x:c r="F7" s="18">
        <x:v>0.15</x:v>
      </x:c>
      <x:c r="G7" s="14" t="s">
        <x:v>6</x:v>
      </x:c>
      <x:c r="H7" s="14"/>
      <x:c r="I7" s="14" t="s">
        <x:v>797</x:v>
      </x:c>
      <x:c r="J7" s="14"/>
      <x:c r="K7" s="14"/>
      <x:c r="L7" s="14"/>
      <x:c r="M7" s="14"/>
      <x:c r="N7" s="14"/>
      <x:c r="O7" s="14"/>
      <x:c r="P7" s="11"/>
      <x:c r="Q7" s="6" t="s">
        <x:v>697</x:v>
      </x:c>
      <x:c r="R7" s="3" t="s">
        <x:v>698</x:v>
      </x:c>
      <x:c r="S7" s="3"/>
      <x:c r="T7" s="3"/>
      <x:c r="U7" s="11"/>
      <x:c r="V7" s="11"/>
      <x:c r="W7" s="11"/>
    </x:row>
    <x:row r="8" ht="60" customHeight="1">
      <x:c r="A8" s="14" t="s">
        <x:v>699</x:v>
      </x:c>
      <x:c r="B8" s="17" t="n">
        <x:f>N47</x:f>
        <x:v>572628.7760156414</x:v>
      </x:c>
      <x:c r="C8" s="14" t="s">
        <x:v>700</x:v>
      </x:c>
      <x:c r="D8" s="14"/>
      <x:c r="E8" s="14" t="s">
        <x:v>701</x:v>
      </x:c>
      <x:c r="F8" s="18" t="n">
        <x:f>Assumptions!$C$62</x:f>
        <x:v>0.025</x:v>
      </x:c>
      <x:c r="G8" s="14" t="s">
        <x:v>6</x:v>
      </x:c>
      <x:c r="H8" s="14"/>
      <x:c r="I8" s="14" t="s">
        <x:v>798</x:v>
      </x:c>
      <x:c r="J8" s="14"/>
      <x:c r="K8" s="14"/>
      <x:c r="L8" s="14"/>
      <x:c r="M8" s="14"/>
      <x:c r="N8" s="14"/>
      <x:c r="O8" s="14"/>
      <x:c r="P8" s="11"/>
      <x:c r="Q8" s="6" t="s">
        <x:v>704</x:v>
      </x:c>
      <x:c r="R8" s="3" t="s">
        <x:v>705</x:v>
      </x:c>
      <x:c r="S8" s="3"/>
      <x:c r="T8" s="3"/>
      <x:c r="U8" s="11"/>
      <x:c r="V8" s="11"/>
      <x:c r="W8" s="11"/>
    </x:row>
    <x:row r="9" ht="45" customHeight="1">
      <x:c r="A9" s="14" t="s">
        <x:v>131</x:v>
      </x:c>
      <x:c r="B9" s="17" t="n">
        <x:f>D47</x:f>
        <x:v>645680.6031138328</x:v>
      </x:c>
      <x:c r="C9" s="14" t="s">
        <x:v>706</x:v>
      </x:c>
      <x:c r="D9" s="14"/>
      <x:c r="E9" s="14" t="s">
        <x:v>707</x:v>
      </x:c>
      <x:c r="F9" s="34" t="s">
        <x:v>799</x:v>
      </x:c>
      <x:c r="G9" s="14" t="s">
        <x:v>708</x:v>
      </x:c>
      <x:c r="H9" s="14"/>
      <x:c r="I9" s="14"/>
      <x:c r="J9" s="14"/>
      <x:c r="K9" s="14"/>
      <x:c r="L9" s="14"/>
      <x:c r="M9" s="14"/>
      <x:c r="N9" s="14"/>
      <x:c r="O9" s="14"/>
      <x:c r="P9" s="11"/>
      <x:c r="Q9" s="6" t="s">
        <x:v>54</x:v>
      </x:c>
      <x:c r="R9" s="3" t="s">
        <x:v>712</x:v>
      </x:c>
      <x:c r="S9" s="3"/>
      <x:c r="T9" s="3"/>
      <x:c r="U9" s="11"/>
      <x:c r="V9" s="11"/>
      <x:c r="W9" s="11"/>
    </x:row>
    <x:row r="10" ht="45" customHeight="1">
      <x:c r="A10" s="14" t="s">
        <x:v>713</x:v>
      </x:c>
      <x:c r="B10" s="17" t="n">
        <x:f>H47</x:f>
        <x:v>2338575.5086738532</x:v>
      </x:c>
      <x:c r="C10" s="14" t="s">
        <x:v>714</x:v>
      </x:c>
      <x:c r="D10" s="14"/>
      <x:c r="E10" s="14" t="s">
        <x:v>715</x:v>
      </x:c>
      <x:c r="F10" s="35" t="n">
        <x:f>COUNTIF(MC_Paths_PT5!AF$5:AF$504,0)/Assumptions!$C$63</x:f>
        <x:v>0</x:v>
      </x:c>
      <x:c r="G10" s="14" t="s">
        <x:v>716</x:v>
      </x:c>
      <x:c r="H10" s="14"/>
      <x:c r="I10" s="14"/>
      <x:c r="J10" s="14"/>
      <x:c r="K10" s="14"/>
      <x:c r="L10" s="14"/>
      <x:c r="M10" s="14"/>
      <x:c r="N10" s="14"/>
      <x:c r="O10" s="14"/>
      <x:c r="P10" s="11"/>
      <x:c r="Q10" s="6" t="s">
        <x:v>720</x:v>
      </x:c>
      <x:c r="R10" s="3" t="s">
        <x:v>800</x:v>
      </x:c>
      <x:c r="S10" s="3"/>
      <x:c r="T10" s="3"/>
      <x:c r="U10" s="11"/>
      <x:c r="V10" s="11"/>
      <x:c r="W10" s="11"/>
    </x:row>
    <x:row r="11" ht="45" customHeight="1">
      <x:c r="A11" s="14" t="s">
        <x:v>149</x:v>
      </x:c>
      <x:c r="B11" s="17" t="n">
        <x:f>L47</x:f>
        <x:v>8830782.403553914</x:v>
      </x:c>
      <x:c r="C11" s="14" t="s">
        <x:v>722</x:v>
      </x:c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1"/>
      <x:c r="Q11" s="6" t="s">
        <x:v>726</x:v>
      </x:c>
      <x:c r="R11" s="3" t="s">
        <x:v>727</x:v>
      </x:c>
      <x:c r="S11" s="3"/>
      <x:c r="T11" s="3"/>
      <x:c r="U11" s="11"/>
      <x:c r="V11" s="11"/>
      <x:c r="W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3"/>
      <x:c r="R12" s="3"/>
      <x:c r="S12" s="3"/>
      <x:c r="T12" s="3"/>
      <x:c r="U12" s="11"/>
      <x:c r="V12" s="11"/>
      <x:c r="W12" s="11"/>
    </x:row>
    <x:row r="13">
      <x:c r="A13" s="11" t="s">
        <x:v>729</x:v>
      </x:c>
      <x:c r="B13" s="11" t="s">
        <x:v>635</x:v>
      </x:c>
      <x:c r="C13" s="11" t="s">
        <x:v>730</x:v>
      </x:c>
      <x:c r="D13" s="11" t="s">
        <x:v>731</x:v>
      </x:c>
      <x:c r="E13" s="11" t="s">
        <x:v>732</x:v>
      </x:c>
      <x:c r="F13" s="11" t="s">
        <x:v>733</x:v>
      </x:c>
      <x:c r="G13" s="11" t="s">
        <x:v>734</x:v>
      </x:c>
      <x:c r="H13" s="11" t="s">
        <x:v>735</x:v>
      </x:c>
      <x:c r="I13" s="11" t="s">
        <x:v>736</x:v>
      </x:c>
      <x:c r="J13" s="11" t="s">
        <x:v>737</x:v>
      </x:c>
      <x:c r="K13" s="11" t="s">
        <x:v>738</x:v>
      </x:c>
      <x:c r="L13" s="11" t="s">
        <x:v>739</x:v>
      </x:c>
      <x:c r="M13" s="11" t="s">
        <x:v>740</x:v>
      </x:c>
      <x:c r="N13" s="11" t="s">
        <x:v>697</x:v>
      </x:c>
      <x:c r="O13" s="11" t="s">
        <x:v>704</x:v>
      </x:c>
      <x:c r="P13" s="11"/>
      <x:c r="Q13" s="3"/>
      <x:c r="R13" s="3"/>
      <x:c r="S13" s="3"/>
      <x:c r="T13" s="3"/>
      <x:c r="U13" s="11"/>
      <x:c r="V13" s="11"/>
      <x:c r="W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3"/>
      <x:c r="R14" s="3"/>
      <x:c r="S14" s="3"/>
      <x:c r="T14" s="3"/>
      <x:c r="U14" s="11"/>
      <x:c r="V14" s="11"/>
      <x:c r="W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3"/>
      <x:c r="R15" s="3"/>
      <x:c r="S15" s="3"/>
      <x:c r="T15" s="3"/>
      <x:c r="U15" s="11"/>
      <x:c r="V15" s="11"/>
      <x:c r="W15" s="11"/>
    </x:row>
    <x:row r="16" ht="32" customHeight="1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1"/>
      <x:c r="Q16" s="3"/>
      <x:c r="R16" s="3"/>
      <x:c r="S16" s="3"/>
      <x:c r="T16" s="3"/>
      <x:c r="U16" s="13" t="s">
        <x:v>739</x:v>
      </x:c>
      <x:c r="V16" s="13" t="s">
        <x:v>697</x:v>
      </x:c>
      <x:c r="W16" s="13" t="s">
        <x:v>741</x:v>
      </x:c>
    </x:row>
    <x:row r="17">
      <x:c r="A17" s="11">
        <x:v>0</x:v>
      </x:c>
      <x:c r="B17" s="32" t="n">
        <x:f>(1+Assumptions!$C$62)^A17</x:f>
        <x:v>1</x:v>
      </x:c>
      <x:c r="C17" s="16" t="n">
        <x:f>PT_Y5_MC!C68/B17</x:f>
        <x:v>1029031.25</x:v>
      </x:c>
      <x:c r="D17" s="16" t="n">
        <x:f>PERCENTILE(MC_Paths_PT5!B$5:B$504,0.05)/B17</x:f>
        <x:v>1029031.25</x:v>
      </x:c>
      <x:c r="E17" s="16" t="n">
        <x:f>PERCENTILE(MC_Paths_PT5!B$5:B$504,0.1)/B17</x:f>
        <x:v>1029031.25</x:v>
      </x:c>
      <x:c r="F17" s="16" t="n">
        <x:f>PERCENTILE(MC_Paths_PT5!B$5:B$504,0.15)/B17</x:f>
        <x:v>1029031.25</x:v>
      </x:c>
      <x:c r="G17" s="16" t="n">
        <x:f>PERCENTILE(MC_Paths_PT5!B$5:B$504,0.25)/B17</x:f>
        <x:v>1029031.25</x:v>
      </x:c>
      <x:c r="H17" s="16" t="n">
        <x:f>PERCENTILE(MC_Paths_PT5!B$5:B$504,0.5)/B17</x:f>
        <x:v>1029031.25</x:v>
      </x:c>
      <x:c r="I17" s="16" t="n">
        <x:f>PERCENTILE(MC_Paths_PT5!B$5:B$504,0.75)/B17</x:f>
        <x:v>1029031.25</x:v>
      </x:c>
      <x:c r="J17" s="16" t="n">
        <x:f>PERCENTILE(MC_Paths_PT5!B$5:B$504,0.85)/B17</x:f>
        <x:v>1029031.25</x:v>
      </x:c>
      <x:c r="K17" s="16" t="n">
        <x:f>PERCENTILE(MC_Paths_PT5!B$5:B$504,0.9)/B17</x:f>
        <x:v>1029031.25</x:v>
      </x:c>
      <x:c r="L17" s="16" t="n">
        <x:f>PERCENTILE(MC_Paths_PT5!B$5:B$504,0.95)/B17</x:f>
        <x:v>1029031.25</x:v>
      </x:c>
      <x:c r="M17" s="36" t="n">
        <x:f>COUNTIF(MC_Paths_PT5!B$5:B$504,0)/Assumptions!$C$63</x:f>
        <x:v>0</x:v>
      </x:c>
      <x:c r="N17" s="16" t="n">
        <x:f>PT_Y5_MC!C69/B17</x:f>
        <x:v>181593.75000000003</x:v>
      </x:c>
      <x:c r="O17" s="16" t="n">
        <x:f t="shared" ref="O17:O47" si="0">H17+N17</x:f>
        <x:v>1210625</x:v>
      </x:c>
      <x:c r="P17" s="11"/>
      <x:c r="Q17" s="3"/>
      <x:c r="R17" s="7"/>
      <x:c r="S17" s="7"/>
      <x:c r="T17" s="7"/>
      <x:c r="U17" s="16" t="n">
        <x:f t="shared" ref="U17:U47" si="1">L17</x:f>
        <x:v>1029031.25</x:v>
      </x:c>
      <x:c r="V17" s="16" t="n">
        <x:f t="shared" ref="V17:V47" si="2">N17</x:f>
        <x:v>181593.75000000003</x:v>
      </x:c>
      <x:c r="W17" s="16" t="n">
        <x:f t="shared" ref="W17:W47" si="3">O17</x:f>
        <x:v>1210625</x:v>
      </x:c>
    </x:row>
    <x:row r="18">
      <x:c r="A18" s="11">
        <x:v>1</x:v>
      </x:c>
      <x:c r="B18" s="32" t="n">
        <x:f>(1+Assumptions!$C$62)^A18</x:f>
        <x:v>1.025</x:v>
      </x:c>
      <x:c r="C18" s="16" t="n">
        <x:f>PT_Y5_MC!D68/B18</x:f>
        <x:v>1070867.1514075706</x:v>
      </x:c>
      <x:c r="D18" s="16" t="n">
        <x:f>PERCENTILE(MC_Paths_PT5!C$5:C$504,0.05)/B18</x:f>
        <x:v>830264.1357267388</x:v>
      </x:c>
      <x:c r="E18" s="16" t="n">
        <x:f>PERCENTILE(MC_Paths_PT5!C$5:C$504,0.1)/B18</x:f>
        <x:v>872150.8946370378</x:v>
      </x:c>
      <x:c r="F18" s="16" t="n">
        <x:f>PERCENTILE(MC_Paths_PT5!C$5:C$504,0.15)/B18</x:f>
        <x:v>900537.0786344121</x:v>
      </x:c>
      <x:c r="G18" s="16" t="n">
        <x:f>PERCENTILE(MC_Paths_PT5!C$5:C$504,0.25)/B18</x:f>
        <x:v>950282.5790336605</x:v>
      </x:c>
      <x:c r="H18" s="16" t="n">
        <x:f>PERCENTILE(MC_Paths_PT5!C$5:C$504,0.5)/B18</x:f>
        <x:v>1048429.3344333399</x:v>
      </x:c>
      <x:c r="I18" s="16" t="n">
        <x:f>PERCENTILE(MC_Paths_PT5!C$5:C$504,0.75)/B18</x:f>
        <x:v>1164330.2491619666</x:v>
      </x:c>
      <x:c r="J18" s="16" t="n">
        <x:f>PERCENTILE(MC_Paths_PT5!C$5:C$504,0.85)/B18</x:f>
        <x:v>1233018.007176118</x:v>
      </x:c>
      <x:c r="K18" s="16" t="n">
        <x:f>PERCENTILE(MC_Paths_PT5!C$5:C$504,0.9)/B18</x:f>
        <x:v>1273686.0518414567</x:v>
      </x:c>
      <x:c r="L18" s="16" t="n">
        <x:f>PERCENTILE(MC_Paths_PT5!C$5:C$504,0.95)/B18</x:f>
        <x:v>1324916.059935093</x:v>
      </x:c>
      <x:c r="M18" s="36" t="n">
        <x:f>COUNTIF(MC_Paths_PT5!C$5:C$504,0)/Assumptions!$C$63</x:f>
        <x:v>0</x:v>
      </x:c>
      <x:c r="N18" s="16" t="n">
        <x:f>PT_Y5_MC!D69/B18</x:f>
        <x:v>188680.3353658537</x:v>
      </x:c>
      <x:c r="O18" s="16">
        <x:f t="shared" si="0"/>
        <x:v>1247248.5198477281</x:v>
      </x:c>
      <x:c r="P18" s="11"/>
      <x:c r="Q18" s="3"/>
      <x:c r="R18" s="7"/>
      <x:c r="S18" s="7"/>
      <x:c r="T18" s="7"/>
      <x:c r="U18" s="16">
        <x:f t="shared" si="1"/>
        <x:v>1355951.8931738036</x:v>
      </x:c>
      <x:c r="V18" s="16">
        <x:f t="shared" si="2"/>
        <x:v>188680.33536585371</x:v>
      </x:c>
      <x:c r="W18" s="16">
        <x:f t="shared" si="3"/>
        <x:v>1247248.5198477281</x:v>
      </x:c>
    </x:row>
    <x:row r="19">
      <x:c r="A19" s="11">
        <x:v>2</x:v>
      </x:c>
      <x:c r="B19" s="32" t="n">
        <x:f>(1+Assumptions!$C$62)^A19</x:f>
        <x:v>1.050625</x:v>
      </x:c>
      <x:c r="C19" s="16" t="n">
        <x:f>PT_Y5_MC!E68/B19</x:f>
        <x:v>1116121.1019136694</x:v>
      </x:c>
      <x:c r="D19" s="16" t="n">
        <x:f>PERCENTILE(MC_Paths_PT5!D$5:D$504,0.05)/B19</x:f>
        <x:v>755394.2754805165</x:v>
      </x:c>
      <x:c r="E19" s="16" t="n">
        <x:f>PERCENTILE(MC_Paths_PT5!D$5:D$504,0.1)/B19</x:f>
        <x:v>835651.7257957294</x:v>
      </x:c>
      <x:c r="F19" s="16" t="n">
        <x:f>PERCENTILE(MC_Paths_PT5!D$5:D$504,0.15)/B19</x:f>
        <x:v>878124.148607772</x:v>
      </x:c>
      <x:c r="G19" s="16" t="n">
        <x:f>PERCENTILE(MC_Paths_PT5!D$5:D$504,0.25)/B19</x:f>
        <x:v>943800.1891872179</x:v>
      </x:c>
      <x:c r="H19" s="16" t="n">
        <x:f>PERCENTILE(MC_Paths_PT5!D$5:D$504,0.5)/B19</x:f>
        <x:v>1080811.4560030317</x:v>
      </x:c>
      <x:c r="I19" s="16" t="n">
        <x:f>PERCENTILE(MC_Paths_PT5!D$5:D$504,0.75)/B19</x:f>
        <x:v>1227230.714463748</x:v>
      </x:c>
      <x:c r="J19" s="16" t="n">
        <x:f>PERCENTILE(MC_Paths_PT5!D$5:D$504,0.85)/B19</x:f>
        <x:v>1332742.5336713118</x:v>
      </x:c>
      <x:c r="K19" s="16" t="n">
        <x:f>PERCENTILE(MC_Paths_PT5!D$5:D$504,0.9)/B19</x:f>
        <x:v>1389762.5036236406</x:v>
      </x:c>
      <x:c r="L19" s="16" t="n">
        <x:f>PERCENTILE(MC_Paths_PT5!D$5:D$504,0.95)/B19</x:f>
        <x:v>1499239.160300355</x:v>
      </x:c>
      <x:c r="M19" s="36" t="n">
        <x:f>COUNTIF(MC_Paths_PT5!D$5:D$504,0)/Assumptions!$C$63</x:f>
        <x:v>0</x:v>
      </x:c>
      <x:c r="N19" s="16" t="n">
        <x:f>PT_Y5_MC!E69/B19</x:f>
        <x:v>196043.47040452115</x:v>
      </x:c>
      <x:c r="O19" s="16">
        <x:f t="shared" si="0"/>
        <x:v>1254888.801874154</x:v>
      </x:c>
      <x:c r="P19" s="11"/>
      <x:c r="Q19" s="11" t="n">
        <x:f t="shared" ref="Q19:Q47" si="4">A19</x:f>
        <x:v>2</x:v>
      </x:c>
      <x:c r="R19" s="16" t="n">
        <x:f t="shared" ref="R19:R47" si="5">C19</x:f>
        <x:v>1116121.1019136694</x:v>
      </x:c>
      <x:c r="S19" s="16" t="n">
        <x:f t="shared" ref="S19:S47" si="6">D19</x:f>
        <x:v>755394.2754805165</x:v>
      </x:c>
      <x:c r="T19" s="16" t="n">
        <x:f t="shared" ref="T19:T47" si="7">H19</x:f>
        <x:v>1080811.4560030317</x:v>
      </x:c>
      <x:c r="U19" s="16">
        <x:f t="shared" si="1"/>
        <x:v>1510318.9209475676</x:v>
      </x:c>
      <x:c r="V19" s="16">
        <x:f t="shared" si="2"/>
        <x:v>196043.47040452115</x:v>
      </x:c>
      <x:c r="W19" s="16">
        <x:f t="shared" si="3"/>
        <x:v>1254888.801874154</x:v>
      </x:c>
    </x:row>
    <x:row r="20">
      <x:c r="A20" s="11">
        <x:v>3</x:v>
      </x:c>
      <x:c r="B20" s="32" t="n">
        <x:f>(1+Assumptions!$C$62)^A20</x:f>
        <x:v>1.0768906249999999</x:v>
      </x:c>
      <x:c r="C20" s="16" t="n">
        <x:f>PT_Y5_MC!F68/B20</x:f>
        <x:v>1164883.7119507673</x:v>
      </x:c>
      <x:c r="D20" s="16" t="n">
        <x:f>PERCENTILE(MC_Paths_PT5!E$5:E$504,0.05)/B20</x:f>
        <x:v>764017.8394064106</x:v>
      </x:c>
      <x:c r="E20" s="16" t="n">
        <x:f>PERCENTILE(MC_Paths_PT5!E$5:E$504,0.1)/B20</x:f>
        <x:v>821593.9396011821</x:v>
      </x:c>
      <x:c r="F20" s="16" t="n">
        <x:f>PERCENTILE(MC_Paths_PT5!E$5:E$504,0.15)/B20</x:f>
        <x:v>860415.9296058455</x:v>
      </x:c>
      <x:c r="G20" s="16" t="n">
        <x:f>PERCENTILE(MC_Paths_PT5!E$5:E$504,0.25)/B20</x:f>
        <x:v>940532.1984270206</x:v>
      </x:c>
      <x:c r="H20" s="16" t="n">
        <x:f>PERCENTILE(MC_Paths_PT5!E$5:E$504,0.5)/B20</x:f>
        <x:v>1104811.5492577855</x:v>
      </x:c>
      <x:c r="I20" s="16" t="n">
        <x:f>PERCENTILE(MC_Paths_PT5!E$5:E$504,0.75)/B20</x:f>
        <x:v>1287821.0187197465</x:v>
      </x:c>
      <x:c r="J20" s="16" t="n">
        <x:f>PERCENTILE(MC_Paths_PT5!E$5:E$504,0.85)/B20</x:f>
        <x:v>1410705.4319362773</x:v>
      </x:c>
      <x:c r="K20" s="16" t="n">
        <x:f>PERCENTILE(MC_Paths_PT5!E$5:E$504,0.9)/B20</x:f>
        <x:v>1526159.0325451742</x:v>
      </x:c>
      <x:c r="L20" s="16" t="n">
        <x:f>PERCENTILE(MC_Paths_PT5!E$5:E$504,0.95)/B20</x:f>
        <x:v>1652489.3664632505</x:v>
      </x:c>
      <x:c r="M20" s="36" t="n">
        <x:f>COUNTIF(MC_Paths_PT5!E$5:E$504,0)/Assumptions!$C$63</x:f>
        <x:v>0</x:v>
      </x:c>
      <x:c r="N20" s="16" t="n">
        <x:f>PT_Y5_MC!F69/B20</x:f>
        <x:v>203693.94729835613</x:v>
      </x:c>
      <x:c r="O20" s="16">
        <x:f t="shared" si="0"/>
        <x:v>1288161.0900991389</x:v>
      </x:c>
      <x:c r="P20" s="11"/>
      <x:c r="Q20" s="11">
        <x:f t="shared" si="4"/>
        <x:v>3</x:v>
      </x:c>
      <x:c r="R20" s="16">
        <x:f t="shared" si="5"/>
        <x:v>1164883.7119507673</x:v>
      </x:c>
      <x:c r="S20" s="16">
        <x:f t="shared" si="6"/>
        <x:v>742014.96535468206</x:v>
      </x:c>
      <x:c r="T20" s="16">
        <x:f t="shared" si="7"/>
        <x:v>1084467.1428007828</x:v>
      </x:c>
      <x:c r="U20" s="16">
        <x:f t="shared" si="1"/>
        <x:v>1705542.4072948867</x:v>
      </x:c>
      <x:c r="V20" s="16">
        <x:f t="shared" si="2"/>
        <x:v>203693.94729835613</x:v>
      </x:c>
      <x:c r="W20" s="16">
        <x:f t="shared" si="3"/>
        <x:v>1288161.0900991389</x:v>
      </x:c>
    </x:row>
    <x:row r="21">
      <x:c r="A21" s="11">
        <x:v>4</x:v>
      </x:c>
      <x:c r="B21" s="32" t="n">
        <x:f>(1+Assumptions!$C$62)^A21</x:f>
        <x:v>1.1038128906249998</x:v>
      </x:c>
      <x:c r="C21" s="16" t="n">
        <x:f>PT_Y5_MC!G68/B21</x:f>
        <x:v>1217250.132247233</x:v>
      </x:c>
      <x:c r="D21" s="16" t="n">
        <x:f>PERCENTILE(MC_Paths_PT5!F$5:F$504,0.05)/B21</x:f>
        <x:v>710639.6592399699</x:v>
      </x:c>
      <x:c r="E21" s="16" t="n">
        <x:f>PERCENTILE(MC_Paths_PT5!F$5:F$504,0.1)/B21</x:f>
        <x:v>792405.7965732756</x:v>
      </x:c>
      <x:c r="F21" s="16" t="n">
        <x:f>PERCENTILE(MC_Paths_PT5!F$5:F$504,0.15)/B21</x:f>
        <x:v>848808.5681346282</x:v>
      </x:c>
      <x:c r="G21" s="16" t="n">
        <x:f>PERCENTILE(MC_Paths_PT5!F$5:F$504,0.25)/B21</x:f>
        <x:v>946679.0775338536</x:v>
      </x:c>
      <x:c r="H21" s="16" t="n">
        <x:f>PERCENTILE(MC_Paths_PT5!F$5:F$504,0.5)/B21</x:f>
        <x:v>1131804.1717803625</x:v>
      </x:c>
      <x:c r="I21" s="16" t="n">
        <x:f>PERCENTILE(MC_Paths_PT5!F$5:F$504,0.75)/B21</x:f>
        <x:v>1376678.8126422034</x:v>
      </x:c>
      <x:c r="J21" s="16" t="n">
        <x:f>PERCENTILE(MC_Paths_PT5!F$5:F$504,0.85)/B21</x:f>
        <x:v>1531799.6463982328</x:v>
      </x:c>
      <x:c r="K21" s="16" t="n">
        <x:f>PERCENTILE(MC_Paths_PT5!F$5:F$504,0.9)/B21</x:f>
        <x:v>1684302.8843508605</x:v>
      </x:c>
      <x:c r="L21" s="16" t="n">
        <x:f>PERCENTILE(MC_Paths_PT5!F$5:F$504,0.95)/B21</x:f>
        <x:v>1852802.9957555325</x:v>
      </x:c>
      <x:c r="M21" s="36" t="n">
        <x:f>COUNTIF(MC_Paths_PT5!F$5:F$504,0)/Assumptions!$C$63</x:f>
        <x:v>0</x:v>
      </x:c>
      <x:c r="N21" s="16" t="n">
        <x:f>PT_Y5_MC!G69/B21</x:f>
        <x:v>211642.9793880481</x:v>
      </x:c>
      <x:c r="O21" s="16">
        <x:f t="shared" si="0"/>
        <x:v>1350122.2394465483</x:v>
      </x:c>
      <x:c r="P21" s="11"/>
      <x:c r="Q21" s="11">
        <x:f t="shared" si="4"/>
        <x:v>4</x:v>
      </x:c>
      <x:c r="R21" s="16">
        <x:f t="shared" si="5"/>
        <x:v>1217250.1322472331</x:v>
      </x:c>
      <x:c r="S21" s="16">
        <x:f t="shared" si="6"/>
        <x:v>714937.97234861227</x:v>
      </x:c>
      <x:c r="T21" s="16">
        <x:f t="shared" si="7"/>
        <x:v>1138479.2600585001</x:v>
      </x:c>
      <x:c r="U21" s="16">
        <x:f t="shared" si="1"/>
        <x:v>1941002.2040057543</x:v>
      </x:c>
      <x:c r="V21" s="16">
        <x:f t="shared" si="2"/>
        <x:v>211642.97938804809</x:v>
      </x:c>
      <x:c r="W21" s="16">
        <x:f t="shared" si="3"/>
        <x:v>1350122.2394465483</x:v>
      </x:c>
    </x:row>
    <x:row r="22">
      <x:c r="A22" s="11">
        <x:v>5</x:v>
      </x:c>
      <x:c r="B22" s="32" t="n">
        <x:f>(1+Assumptions!$C$62)^A22</x:f>
        <x:v>1.1314082128906247</x:v>
      </x:c>
      <x:c r="C22" s="16" t="n">
        <x:f>PT_Y5_MC!H68/B22</x:f>
        <x:v>1251400.619588472</x:v>
      </x:c>
      <x:c r="D22" s="16" t="n">
        <x:f>PERCENTILE(MC_Paths_PT5!G$5:G$504,0.05)/B22</x:f>
        <x:v>666328.2670716742</x:v>
      </x:c>
      <x:c r="E22" s="16" t="n">
        <x:f>PERCENTILE(MC_Paths_PT5!G$5:G$504,0.1)/B22</x:f>
        <x:v>753226.991432821</x:v>
      </x:c>
      <x:c r="F22" s="16" t="n">
        <x:f>PERCENTILE(MC_Paths_PT5!G$5:G$504,0.15)/B22</x:f>
        <x:v>796210.774309216</x:v>
      </x:c>
      <x:c r="G22" s="16" t="n">
        <x:f>PERCENTILE(MC_Paths_PT5!G$5:G$504,0.25)/B22</x:f>
        <x:v>928959.3588618948</x:v>
      </x:c>
      <x:c r="H22" s="16" t="n">
        <x:f>PERCENTILE(MC_Paths_PT5!G$5:G$504,0.5)/B22</x:f>
        <x:v>1163150.560362334</x:v>
      </x:c>
      <x:c r="I22" s="16" t="n">
        <x:f>PERCENTILE(MC_Paths_PT5!G$5:G$504,0.75)/B22</x:f>
        <x:v>1460344.5837062176</x:v>
      </x:c>
      <x:c r="J22" s="16" t="n">
        <x:f>PERCENTILE(MC_Paths_PT5!G$5:G$504,0.85)/B22</x:f>
        <x:v>1668985.083735986</x:v>
      </x:c>
      <x:c r="K22" s="16" t="n">
        <x:f>PERCENTILE(MC_Paths_PT5!G$5:G$504,0.9)/B22</x:f>
        <x:v>1786686.1403941805</x:v>
      </x:c>
      <x:c r="L22" s="16" t="n">
        <x:f>PERCENTILE(MC_Paths_PT5!G$5:G$504,0.95)/B22</x:f>
        <x:v>2040798.2175270203</x:v>
      </x:c>
      <x:c r="M22" s="36" t="n">
        <x:f>COUNTIF(MC_Paths_PT5!G$5:G$504,0)/Assumptions!$C$63</x:f>
        <x:v>0</x:v>
      </x:c>
      <x:c r="N22" s="16" t="n">
        <x:f>PT_Y5_MC!H69/B22</x:f>
        <x:v>219902.21760806948</x:v>
      </x:c>
      <x:c r="O22" s="16">
        <x:f t="shared" si="0"/>
        <x:v>1378168.8144676387</x:v>
      </x:c>
      <x:c r="P22" s="11"/>
      <x:c r="Q22" s="11">
        <x:f t="shared" si="4"/>
        <x:v>5</x:v>
      </x:c>
      <x:c r="R22" s="16">
        <x:f t="shared" si="5"/>
        <x:v>1251400.6195884719</x:v>
      </x:c>
      <x:c r="S22" s="16">
        <x:f t="shared" si="6"/>
        <x:v>678464.5414903363</x:v>
      </x:c>
      <x:c r="T22" s="16">
        <x:f t="shared" si="7"/>
        <x:v>1158266.5968595692</x:v>
      </x:c>
      <x:c r="U22" s="16">
        <x:f t="shared" si="1"/>
        <x:v>2032402.8493037433</x:v>
      </x:c>
      <x:c r="V22" s="16">
        <x:f t="shared" si="2"/>
        <x:v>219902.21760806948</x:v>
      </x:c>
      <x:c r="W22" s="16">
        <x:f t="shared" si="3"/>
        <x:v>1378168.8144676387</x:v>
      </x:c>
    </x:row>
    <x:row r="23">
      <x:c r="A23" s="11">
        <x:v>6</x:v>
      </x:c>
      <x:c r="B23" s="32" t="n">
        <x:f>(1+Assumptions!$C$62)^A23</x:f>
        <x:v>1.1596934182128902</x:v>
      </x:c>
      <x:c r="C23" s="16" t="n">
        <x:f>PT_Y5_MC!I68/B23</x:f>
        <x:v>1288439.9010702067</x:v>
      </x:c>
      <x:c r="D23" s="16" t="n">
        <x:f>PERCENTILE(MC_Paths_PT5!H$5:H$504,0.05)/B23</x:f>
        <x:v>648865.0908694847</x:v>
      </x:c>
      <x:c r="E23" s="16" t="n">
        <x:f>PERCENTILE(MC_Paths_PT5!H$5:H$504,0.1)/B23</x:f>
        <x:v>754805.7210198694</x:v>
      </x:c>
      <x:c r="F23" s="16" t="n">
        <x:f>PERCENTILE(MC_Paths_PT5!H$5:H$504,0.15)/B23</x:f>
        <x:v>808624.3673525469</x:v>
      </x:c>
      <x:c r="G23" s="16" t="n">
        <x:f>PERCENTILE(MC_Paths_PT5!H$5:H$504,0.25)/B23</x:f>
        <x:v>930118.025120793</x:v>
      </x:c>
      <x:c r="H23" s="16" t="n">
        <x:f>PERCENTILE(MC_Paths_PT5!H$5:H$504,0.5)/B23</x:f>
        <x:v>1204282.3655937817</x:v>
      </x:c>
      <x:c r="I23" s="16" t="n">
        <x:f>PERCENTILE(MC_Paths_PT5!H$5:H$504,0.75)/B23</x:f>
        <x:v>1545969.7464968876</x:v>
      </x:c>
      <x:c r="J23" s="16" t="n">
        <x:f>PERCENTILE(MC_Paths_PT5!H$5:H$504,0.85)/B23</x:f>
        <x:v>1756730.4236699692</x:v>
      </x:c>
      <x:c r="K23" s="16" t="n">
        <x:f>PERCENTILE(MC_Paths_PT5!H$5:H$504,0.9)/B23</x:f>
        <x:v>1860305.9543756102</x:v>
      </x:c>
      <x:c r="L23" s="16" t="n">
        <x:f>PERCENTILE(MC_Paths_PT5!H$5:H$504,0.95)/B23</x:f>
        <x:v>2209605.1689244485</x:v>
      </x:c>
      <x:c r="M23" s="36" t="n">
        <x:f>COUNTIF(MC_Paths_PT5!H$5:H$504,0)/Assumptions!$C$63</x:f>
        <x:v>0</x:v>
      </x:c>
      <x:c r="N23" s="16" t="n">
        <x:f>PT_Y5_MC!I69/B23</x:f>
        <x:v>228483.76756350635</x:v>
      </x:c>
      <x:c r="O23" s="16">
        <x:f t="shared" si="0"/>
        <x:v>1391796.1394142827</x:v>
      </x:c>
      <x:c r="P23" s="11"/>
      <x:c r="Q23" s="11">
        <x:f t="shared" si="4"/>
        <x:v>6</x:v>
      </x:c>
      <x:c r="R23" s="16">
        <x:f t="shared" si="5"/>
        <x:v>1288439.9010702067</x:v>
      </x:c>
      <x:c r="S23" s="16">
        <x:f t="shared" si="6"/>
        <x:v>637314.3924797856</x:v>
      </x:c>
      <x:c r="T23" s="16">
        <x:f t="shared" si="7"/>
        <x:v>1163312.3718507765</x:v>
      </x:c>
      <x:c r="U23" s="16">
        <x:f t="shared" si="1"/>
        <x:v>2143422.2005241676</x:v>
      </x:c>
      <x:c r="V23" s="16">
        <x:f t="shared" si="2"/>
        <x:v>228483.76756350635</x:v>
      </x:c>
      <x:c r="W23" s="16">
        <x:f t="shared" si="3"/>
        <x:v>1391796.1394142827</x:v>
      </x:c>
    </x:row>
    <x:row r="24">
      <x:c r="A24" s="11">
        <x:v>7</x:v>
      </x:c>
      <x:c r="B24" s="32" t="n">
        <x:f>(1+Assumptions!$C$62)^A24</x:f>
        <x:v>1.1886857536682125</x:v>
      </x:c>
      <x:c r="C24" s="16" t="n">
        <x:f>PT_Y5_MC!J68/B24</x:f>
        <x:v>1328441.614488258</x:v>
      </x:c>
      <x:c r="D24" s="16" t="n">
        <x:f>PERCENTILE(MC_Paths_PT5!I$5:I$504,0.05)/B24</x:f>
        <x:v>629409.0956265487</x:v>
      </x:c>
      <x:c r="E24" s="16" t="n">
        <x:f>PERCENTILE(MC_Paths_PT5!I$5:I$504,0.1)/B24</x:f>
        <x:v>725008.3973828767</x:v>
      </x:c>
      <x:c r="F24" s="16" t="n">
        <x:f>PERCENTILE(MC_Paths_PT5!I$5:I$504,0.15)/B24</x:f>
        <x:v>813443.6776602513</x:v>
      </x:c>
      <x:c r="G24" s="16" t="n">
        <x:f>PERCENTILE(MC_Paths_PT5!I$5:I$504,0.25)/B24</x:f>
        <x:v>908728.7082781608</x:v>
      </x:c>
      <x:c r="H24" s="16" t="n">
        <x:f>PERCENTILE(MC_Paths_PT5!I$5:I$504,0.5)/B24</x:f>
        <x:v>1174193.412854522</x:v>
      </x:c>
      <x:c r="I24" s="16" t="n">
        <x:f>PERCENTILE(MC_Paths_PT5!I$5:I$504,0.75)/B24</x:f>
        <x:v>1613975.5083674986</x:v>
      </x:c>
      <x:c r="J24" s="16" t="n">
        <x:f>PERCENTILE(MC_Paths_PT5!I$5:I$504,0.85)/B24</x:f>
        <x:v>1850834.0057687766</x:v>
      </x:c>
      <x:c r="K24" s="16" t="n">
        <x:f>PERCENTILE(MC_Paths_PT5!I$5:I$504,0.9)/B24</x:f>
        <x:v>1989628.2904867735</x:v>
      </x:c>
      <x:c r="L24" s="16" t="n">
        <x:f>PERCENTILE(MC_Paths_PT5!I$5:I$504,0.95)/B24</x:f>
        <x:v>2261575.682667813</x:v>
      </x:c>
      <x:c r="M24" s="36" t="n">
        <x:f>COUNTIF(MC_Paths_PT5!I$5:I$504,0)/Assumptions!$C$63</x:f>
        <x:v>0</x:v>
      </x:c>
      <x:c r="N24" s="16" t="n">
        <x:f>PT_Y5_MC!J69/B24</x:f>
        <x:v>237400.20727330167</x:v>
      </x:c>
      <x:c r="O24" s="16">
        <x:f t="shared" si="0"/>
        <x:v>1407383.372649936</x:v>
      </x:c>
      <x:c r="P24" s="11"/>
      <x:c r="Q24" s="11">
        <x:f t="shared" si="4"/>
        <x:v>7</x:v>
      </x:c>
      <x:c r="R24" s="16">
        <x:f t="shared" si="5"/>
        <x:v>1328441.614488258</x:v>
      </x:c>
      <x:c r="S24" s="16">
        <x:f t="shared" si="6"/>
        <x:v>626812.93258693744</x:v>
      </x:c>
      <x:c r="T24" s="16">
        <x:f t="shared" si="7"/>
        <x:v>1169983.1653766343</x:v>
      </x:c>
      <x:c r="U24" s="16">
        <x:f t="shared" si="1"/>
        <x:v>2235878.8489944516</x:v>
      </x:c>
      <x:c r="V24" s="16">
        <x:f t="shared" si="2"/>
        <x:v>237400.20727330167</x:v>
      </x:c>
      <x:c r="W24" s="16">
        <x:f t="shared" si="3"/>
        <x:v>1407383.372649936</x:v>
      </x:c>
    </x:row>
    <x:row r="25">
      <x:c r="A25" s="11">
        <x:v>8</x:v>
      </x:c>
      <x:c r="B25" s="32" t="n">
        <x:f>(1+Assumptions!$C$62)^A25</x:f>
        <x:v>1.2184028975099177</x:v>
      </x:c>
      <x:c r="C25" s="16" t="n">
        <x:f>PT_Y5_MC!K68/B25</x:f>
        <x:v>1371483.1782478865</x:v>
      </x:c>
      <x:c r="D25" s="16" t="n">
        <x:f>PERCENTILE(MC_Paths_PT5!J$5:J$504,0.05)/B25</x:f>
        <x:v>618696.1311706105</x:v>
      </x:c>
      <x:c r="E25" s="16" t="n">
        <x:f>PERCENTILE(MC_Paths_PT5!J$5:J$504,0.1)/B25</x:f>
        <x:v>734548.3842747147</x:v>
      </x:c>
      <x:c r="F25" s="16" t="n">
        <x:f>PERCENTILE(MC_Paths_PT5!J$5:J$504,0.15)/B25</x:f>
        <x:v>802372.5412301607</x:v>
      </x:c>
      <x:c r="G25" s="16" t="n">
        <x:f>PERCENTILE(MC_Paths_PT5!J$5:J$504,0.25)/B25</x:f>
        <x:v>926551.5881796579</x:v>
      </x:c>
      <x:c r="H25" s="16" t="n">
        <x:f>PERCENTILE(MC_Paths_PT5!J$5:J$504,0.5)/B25</x:f>
        <x:v>1229144.3372104412</x:v>
      </x:c>
      <x:c r="I25" s="16" t="n">
        <x:f>PERCENTILE(MC_Paths_PT5!J$5:J$504,0.75)/B25</x:f>
        <x:v>1621039.8440920257</x:v>
      </x:c>
      <x:c r="J25" s="16" t="n">
        <x:f>PERCENTILE(MC_Paths_PT5!J$5:J$504,0.85)/B25</x:f>
        <x:v>1886719.3052183152</x:v>
      </x:c>
      <x:c r="K25" s="16" t="n">
        <x:f>PERCENTILE(MC_Paths_PT5!J$5:J$504,0.9)/B25</x:f>
        <x:v>2161426.344044743</x:v>
      </x:c>
      <x:c r="L25" s="16" t="n">
        <x:f>PERCENTILE(MC_Paths_PT5!J$5:J$504,0.95)/B25</x:f>
        <x:v>2522934.153728034</x:v>
      </x:c>
      <x:c r="M25" s="36" t="n">
        <x:f>COUNTIF(MC_Paths_PT5!J$5:J$504,0)/Assumptions!$C$63</x:f>
        <x:v>0</x:v>
      </x:c>
      <x:c r="N25" s="16" t="n">
        <x:f>PT_Y5_MC!K69/B25</x:f>
        <x:v>246664.60560591836</x:v>
      </x:c>
      <x:c r="O25" s="16">
        <x:f t="shared" si="0"/>
        <x:v>1447767.8776263557</x:v>
      </x:c>
      <x:c r="P25" s="11"/>
      <x:c r="Q25" s="11">
        <x:f t="shared" si="4"/>
        <x:v>8</x:v>
      </x:c>
      <x:c r="R25" s="16">
        <x:f t="shared" si="5"/>
        <x:v>1371483.1782478865</x:v>
      </x:c>
      <x:c r="S25" s="16">
        <x:f t="shared" si="6"/>
        <x:v>600512.6327985063</x:v>
      </x:c>
      <x:c r="T25" s="16">
        <x:f t="shared" si="7"/>
        <x:v>1201103.2720204373</x:v>
      </x:c>
      <x:c r="U25" s="16">
        <x:f t="shared" si="1"/>
        <x:v>2432517.346775753</x:v>
      </x:c>
      <x:c r="V25" s="16">
        <x:f t="shared" si="2"/>
        <x:v>246664.60560591836</x:v>
      </x:c>
      <x:c r="W25" s="16">
        <x:f t="shared" si="3"/>
        <x:v>1447767.8776263557</x:v>
      </x:c>
    </x:row>
    <x:row r="26">
      <x:c r="A26" s="11">
        <x:v>9</x:v>
      </x:c>
      <x:c r="B26" s="32" t="n">
        <x:f>(1+Assumptions!$C$62)^A26</x:f>
        <x:v>1.2488629699476654</x:v>
      </x:c>
      <x:c r="C26" s="16" t="n">
        <x:f>PT_Y5_MC!L68/B26</x:f>
        <x:v>1417645.916137197</x:v>
      </x:c>
      <x:c r="D26" s="16" t="n">
        <x:f>PERCENTILE(MC_Paths_PT5!K$5:K$504,0.05)/B26</x:f>
        <x:v>640267.1859963243</x:v>
      </x:c>
      <x:c r="E26" s="16" t="n">
        <x:f>PERCENTILE(MC_Paths_PT5!K$5:K$504,0.1)/B26</x:f>
        <x:v>712430.2543643202</x:v>
      </x:c>
      <x:c r="F26" s="16" t="n">
        <x:f>PERCENTILE(MC_Paths_PT5!K$5:K$504,0.15)/B26</x:f>
        <x:v>793160.3044467088</x:v>
      </x:c>
      <x:c r="G26" s="16" t="n">
        <x:f>PERCENTILE(MC_Paths_PT5!K$5:K$504,0.25)/B26</x:f>
        <x:v>910889.8912389735</x:v>
      </x:c>
      <x:c r="H26" s="16" t="n">
        <x:f>PERCENTILE(MC_Paths_PT5!K$5:K$504,0.5)/B26</x:f>
        <x:v>1261240.2035386132</x:v>
      </x:c>
      <x:c r="I26" s="16" t="n">
        <x:f>PERCENTILE(MC_Paths_PT5!K$5:K$504,0.75)/B26</x:f>
        <x:v>1709469.392005343</x:v>
      </x:c>
      <x:c r="J26" s="16" t="n">
        <x:f>PERCENTILE(MC_Paths_PT5!K$5:K$504,0.85)/B26</x:f>
        <x:v>2029861.5240928784</x:v>
      </x:c>
      <x:c r="K26" s="16" t="n">
        <x:f>PERCENTILE(MC_Paths_PT5!K$5:K$504,0.9)/B26</x:f>
        <x:v>2264167.9567723447</x:v>
      </x:c>
      <x:c r="L26" s="16" t="n">
        <x:f>PERCENTILE(MC_Paths_PT5!K$5:K$504,0.95)/B26</x:f>
        <x:v>2640350.964515768</x:v>
      </x:c>
      <x:c r="M26" s="36" t="n">
        <x:f>COUNTIF(MC_Paths_PT5!K$5:K$504,0)/Assumptions!$C$63</x:f>
        <x:v>0</x:v>
      </x:c>
      <x:c r="N26" s="16" t="n">
        <x:f>PT_Y5_MC!L69/B26</x:f>
        <x:v>256290.54143444204</x:v>
      </x:c>
      <x:c r="O26" s="16">
        <x:f t="shared" si="0"/>
        <x:v>1497338.2202051575</x:v>
      </x:c>
      <x:c r="P26" s="11"/>
      <x:c r="Q26" s="11">
        <x:f t="shared" si="4"/>
        <x:v>9</x:v>
      </x:c>
      <x:c r="R26" s="16">
        <x:f t="shared" si="5"/>
        <x:v>1417645.9161371971</x:v>
      </x:c>
      <x:c r="S26" s="16">
        <x:f t="shared" si="6"/>
        <x:v>573113.3573967556</x:v>
      </x:c>
      <x:c r="T26" s="16">
        <x:f t="shared" si="7"/>
        <x:v>1241047.6787707156</x:v>
      </x:c>
      <x:c r="U26" s="16">
        <x:f t="shared" si="1"/>
        <x:v>2572309.488479842</x:v>
      </x:c>
      <x:c r="V26" s="16">
        <x:f t="shared" si="2"/>
        <x:v>256290.54143444204</x:v>
      </x:c>
      <x:c r="W26" s="16">
        <x:f t="shared" si="3"/>
        <x:v>1497338.2202051575</x:v>
      </x:c>
    </x:row>
    <x:row r="27">
      <x:c r="A27" s="11">
        <x:v>10</x:v>
      </x:c>
      <x:c r="B27" s="32" t="n">
        <x:f>(1+Assumptions!$C$62)^A27</x:f>
        <x:v>1.280084544196357</x:v>
      </x:c>
      <x:c r="C27" s="16" t="n">
        <x:f>PT_Y5_MC!M68/B27</x:f>
        <x:v>1467015.1875162788</x:v>
      </x:c>
      <x:c r="D27" s="16" t="n">
        <x:f>PERCENTILE(MC_Paths_PT5!L$5:L$504,0.05)/B27</x:f>
        <x:v>561767.9792169969</x:v>
      </x:c>
      <x:c r="E27" s="16" t="n">
        <x:f>PERCENTILE(MC_Paths_PT5!L$5:L$504,0.1)/B27</x:f>
        <x:v>700562.8536857073</x:v>
      </x:c>
      <x:c r="F27" s="16" t="n">
        <x:f>PERCENTILE(MC_Paths_PT5!L$5:L$504,0.15)/B27</x:f>
        <x:v>790391.9353778334</x:v>
      </x:c>
      <x:c r="G27" s="16" t="n">
        <x:f>PERCENTILE(MC_Paths_PT5!L$5:L$504,0.25)/B27</x:f>
        <x:v>909344.8572922224</x:v>
      </x:c>
      <x:c r="H27" s="16" t="n">
        <x:f>PERCENTILE(MC_Paths_PT5!L$5:L$504,0.5)/B27</x:f>
        <x:v>1242935.3375333173</x:v>
      </x:c>
      <x:c r="I27" s="16" t="n">
        <x:f>PERCENTILE(MC_Paths_PT5!L$5:L$504,0.75)/B27</x:f>
        <x:v>1772108.180482255</x:v>
      </x:c>
      <x:c r="J27" s="16" t="n">
        <x:f>PERCENTILE(MC_Paths_PT5!L$5:L$504,0.85)/B27</x:f>
        <x:v>2181068.356498941</x:v>
      </x:c>
      <x:c r="K27" s="16" t="n">
        <x:f>PERCENTILE(MC_Paths_PT5!L$5:L$504,0.9)/B27</x:f>
        <x:v>2403650.050697668</x:v>
      </x:c>
      <x:c r="L27" s="16" t="n">
        <x:f>PERCENTILE(MC_Paths_PT5!L$5:L$504,0.95)/B27</x:f>
        <x:v>2881904.5332742557</x:v>
      </x:c>
      <x:c r="M27" s="36" t="n">
        <x:f>COUNTIF(MC_Paths_PT5!L$5:L$504,0)/Assumptions!$C$63</x:f>
        <x:v>0</x:v>
      </x:c>
      <x:c r="N27" s="16" t="n">
        <x:f>PT_Y5_MC!M69/B27</x:f>
        <x:v>266292.12353920075</x:v>
      </x:c>
      <x:c r="O27" s="16">
        <x:f t="shared" si="0"/>
        <x:v>1550278.2846342011</x:v>
      </x:c>
      <x:c r="P27" s="11"/>
      <x:c r="Q27" s="11">
        <x:f t="shared" si="4"/>
        <x:v>10</x:v>
      </x:c>
      <x:c r="R27" s="16">
        <x:f t="shared" si="5"/>
        <x:v>1467015.1875162788</x:v>
      </x:c>
      <x:c r="S27" s="16">
        <x:f t="shared" si="6"/>
        <x:v>539385.7310894347</x:v>
      </x:c>
      <x:c r="T27" s="16">
        <x:f t="shared" si="7"/>
        <x:v>1283986.1610950003</x:v>
      </x:c>
      <x:c r="U27" s="16">
        <x:f t="shared" si="1"/>
        <x:v>2639829.268656435</x:v>
      </x:c>
      <x:c r="V27" s="16">
        <x:f t="shared" si="2"/>
        <x:v>266292.12353920075</x:v>
      </x:c>
      <x:c r="W27" s="16">
        <x:f t="shared" si="3"/>
        <x:v>1550278.2846342011</x:v>
      </x:c>
    </x:row>
    <x:row r="28">
      <x:c r="A28" s="11">
        <x:v>11</x:v>
      </x:c>
      <x:c r="B28" s="32" t="n">
        <x:f>(1+Assumptions!$C$62)^A28</x:f>
        <x:v>1.312086657801266</x:v>
      </x:c>
      <x:c r="C28" s="16" t="n">
        <x:f>PT_Y5_MC!N68/B28</x:f>
        <x:v>1519680.5231199742</x:v>
      </x:c>
      <x:c r="D28" s="16" t="n">
        <x:f>PERCENTILE(MC_Paths_PT5!M$5:M$504,0.05)/B28</x:f>
        <x:v>558409.709450556</x:v>
      </x:c>
      <x:c r="E28" s="16" t="n">
        <x:f>PERCENTILE(MC_Paths_PT5!M$5:M$504,0.1)/B28</x:f>
        <x:v>680035.9240696249</x:v>
      </x:c>
      <x:c r="F28" s="16" t="n">
        <x:f>PERCENTILE(MC_Paths_PT5!M$5:M$504,0.15)/B28</x:f>
        <x:v>763600.3871706682</x:v>
      </x:c>
      <x:c r="G28" s="16" t="n">
        <x:f>PERCENTILE(MC_Paths_PT5!M$5:M$504,0.25)/B28</x:f>
        <x:v>916874.5846642507</x:v>
      </x:c>
      <x:c r="H28" s="16" t="n">
        <x:f>PERCENTILE(MC_Paths_PT5!M$5:M$504,0.5)/B28</x:f>
        <x:v>1287731.782925264</x:v>
      </x:c>
      <x:c r="I28" s="16" t="n">
        <x:f>PERCENTILE(MC_Paths_PT5!M$5:M$504,0.75)/B28</x:f>
        <x:v>1829418.0689522596</x:v>
      </x:c>
      <x:c r="J28" s="16" t="n">
        <x:f>PERCENTILE(MC_Paths_PT5!M$5:M$504,0.85)/B28</x:f>
        <x:v>2250429.2631514375</x:v>
      </x:c>
      <x:c r="K28" s="16" t="n">
        <x:f>PERCENTILE(MC_Paths_PT5!M$5:M$504,0.9)/B28</x:f>
        <x:v>2573443.655429038</x:v>
      </x:c>
      <x:c r="L28" s="16" t="n">
        <x:f>PERCENTILE(MC_Paths_PT5!M$5:M$504,0.95)/B28</x:f>
        <x:v>3089951.6101858458</x:v>
      </x:c>
      <x:c r="M28" s="36" t="n">
        <x:f>COUNTIF(MC_Paths_PT5!M$5:M$504,0)/Assumptions!$C$63</x:f>
        <x:v>0</x:v>
      </x:c>
      <x:c r="N28" s="16" t="n">
        <x:f>PT_Y5_MC!N69/B28</x:f>
        <x:v>276684.011287072</x:v>
      </x:c>
      <x:c r="O28" s="16">
        <x:f t="shared" si="0"/>
        <x:v>1589621.8131709427</x:v>
      </x:c>
      <x:c r="P28" s="11"/>
      <x:c r="Q28" s="11">
        <x:f t="shared" si="4"/>
        <x:v>11</x:v>
      </x:c>
      <x:c r="R28" s="16">
        <x:f t="shared" si="5"/>
        <x:v>1519680.5231199742</x:v>
      </x:c>
      <x:c r="S28" s="16">
        <x:f t="shared" si="6"/>
        <x:v>506035.87593890639</x:v>
      </x:c>
      <x:c r="T28" s="16">
        <x:f t="shared" si="7"/>
        <x:v>1312937.8018838707</x:v>
      </x:c>
      <x:c r="U28" s="16">
        <x:f t="shared" si="1"/>
        <x:v>2860672.7283142135</x:v>
      </x:c>
      <x:c r="V28" s="16">
        <x:f t="shared" si="2"/>
        <x:v>276684.01128707197</x:v>
      </x:c>
      <x:c r="W28" s="16">
        <x:f t="shared" si="3"/>
        <x:v>1589621.8131709427</x:v>
      </x:c>
    </x:row>
    <x:row r="29">
      <x:c r="A29" s="11">
        <x:v>12</x:v>
      </x:c>
      <x:c r="B29" s="32" t="n">
        <x:f>(1+Assumptions!$C$62)^A29</x:f>
        <x:v>1.3448888242462975</x:v>
      </x:c>
      <x:c r="C29" s="16" t="n">
        <x:f>PT_Y5_MC!O68/B29</x:f>
        <x:v>1575735.7666802148</x:v>
      </x:c>
      <x:c r="D29" s="16" t="n">
        <x:f>PERCENTILE(MC_Paths_PT5!N$5:N$504,0.05)/B29</x:f>
        <x:v>582887.050192145</x:v>
      </x:c>
      <x:c r="E29" s="16" t="n">
        <x:f>PERCENTILE(MC_Paths_PT5!N$5:N$504,0.1)/B29</x:f>
        <x:v>690747.7365573093</x:v>
      </x:c>
      <x:c r="F29" s="16" t="n">
        <x:f>PERCENTILE(MC_Paths_PT5!N$5:N$504,0.15)/B29</x:f>
        <x:v>772422.2856547523</x:v>
      </x:c>
      <x:c r="G29" s="16" t="n">
        <x:f>PERCENTILE(MC_Paths_PT5!N$5:N$504,0.25)/B29</x:f>
        <x:v>981922.7876832014</x:v>
      </x:c>
      <x:c r="H29" s="16" t="n">
        <x:f>PERCENTILE(MC_Paths_PT5!N$5:N$504,0.5)/B29</x:f>
        <x:v>1327827.0075091212</x:v>
      </x:c>
      <x:c r="I29" s="16" t="n">
        <x:f>PERCENTILE(MC_Paths_PT5!N$5:N$504,0.75)/B29</x:f>
        <x:v>1904258.8566232566</x:v>
      </x:c>
      <x:c r="J29" s="16" t="n">
        <x:f>PERCENTILE(MC_Paths_PT5!N$5:N$504,0.85)/B29</x:f>
        <x:v>2367689.2401325204</x:v>
      </x:c>
      <x:c r="K29" s="16" t="n">
        <x:f>PERCENTILE(MC_Paths_PT5!N$5:N$504,0.9)/B29</x:f>
        <x:v>2765443.3988393834</x:v>
      </x:c>
      <x:c r="L29" s="16" t="n">
        <x:f>PERCENTILE(MC_Paths_PT5!N$5:N$504,0.95)/B29</x:f>
        <x:v>3401377.2441357654</x:v>
      </x:c>
      <x:c r="M29" s="36" t="n">
        <x:f>COUNTIF(MC_Paths_PT5!N$5:N$504,0)/Assumptions!$C$63</x:f>
        <x:v>0</x:v>
      </x:c>
      <x:c r="N29" s="16" t="n">
        <x:f>PT_Y5_MC!O69/B29</x:f>
        <x:v>287481.436117787</x:v>
      </x:c>
      <x:c r="O29" s="16">
        <x:f t="shared" si="0"/>
        <x:v>1618518.712619877</x:v>
      </x:c>
      <x:c r="P29" s="11"/>
      <x:c r="Q29" s="11">
        <x:f t="shared" si="4"/>
        <x:v>12</x:v>
      </x:c>
      <x:c r="R29" s="16">
        <x:f t="shared" si="5"/>
        <x:v>1575735.7666802148</x:v>
      </x:c>
      <x:c r="S29" s="16">
        <x:f t="shared" si="6"/>
        <x:v>517810.05107263988</x:v>
      </x:c>
      <x:c r="T29" s="16">
        <x:f t="shared" si="7"/>
        <x:v>1331037.27650209</x:v>
      </x:c>
      <x:c r="U29" s="16">
        <x:f t="shared" si="1"/>
        <x:v>3179643.2391684595</x:v>
      </x:c>
      <x:c r="V29" s="16">
        <x:f t="shared" si="2"/>
        <x:v>287481.43611778697</x:v>
      </x:c>
      <x:c r="W29" s="16">
        <x:f t="shared" si="3"/>
        <x:v>1618518.712619877</x:v>
      </x:c>
    </x:row>
    <x:row r="30">
      <x:c r="A30" s="11">
        <x:v>13</x:v>
      </x:c>
      <x:c r="B30" s="32" t="n">
        <x:f>(1+Assumptions!$C$62)^A30</x:f>
        <x:v>1.378511044852455</x:v>
      </x:c>
      <x:c r="C30" s="16" t="n">
        <x:f>PT_Y5_MC!P68/B30</x:f>
        <x:v>1635279.2225822306</x:v>
      </x:c>
      <x:c r="D30" s="16" t="n">
        <x:f>PERCENTILE(MC_Paths_PT5!O$5:O$504,0.05)/B30</x:f>
        <x:v>553972.8621939598</x:v>
      </x:c>
      <x:c r="E30" s="16" t="n">
        <x:f>PERCENTILE(MC_Paths_PT5!O$5:O$504,0.1)/B30</x:f>
        <x:v>672702.0150753855</x:v>
      </x:c>
      <x:c r="F30" s="16" t="n">
        <x:f>PERCENTILE(MC_Paths_PT5!O$5:O$504,0.15)/B30</x:f>
        <x:v>775196.7082006569</x:v>
      </x:c>
      <x:c r="G30" s="16" t="n">
        <x:f>PERCENTILE(MC_Paths_PT5!O$5:O$504,0.25)/B30</x:f>
        <x:v>979806.2770787317</x:v>
      </x:c>
      <x:c r="H30" s="16" t="n">
        <x:f>PERCENTILE(MC_Paths_PT5!O$5:O$504,0.5)/B30</x:f>
        <x:v>1393237.589125287</x:v>
      </x:c>
      <x:c r="I30" s="16" t="n">
        <x:f>PERCENTILE(MC_Paths_PT5!O$5:O$504,0.75)/B30</x:f>
        <x:v>1993472.5710810141</x:v>
      </x:c>
      <x:c r="J30" s="16" t="n">
        <x:f>PERCENTILE(MC_Paths_PT5!O$5:O$504,0.85)/B30</x:f>
        <x:v>2504738.4692799095</x:v>
      </x:c>
      <x:c r="K30" s="16" t="n">
        <x:f>PERCENTILE(MC_Paths_PT5!O$5:O$504,0.9)/B30</x:f>
        <x:v>2824197.3022014913</x:v>
      </x:c>
      <x:c r="L30" s="16" t="n">
        <x:f>PERCENTILE(MC_Paths_PT5!O$5:O$504,0.95)/B30</x:f>
        <x:v>3534042.915208046</x:v>
      </x:c>
      <x:c r="M30" s="36" t="n">
        <x:f>COUNTIF(MC_Paths_PT5!O$5:O$504,0)/Assumptions!$C$63</x:f>
        <x:v>0</x:v>
      </x:c>
      <x:c r="N30" s="16" t="n">
        <x:f>PT_Y5_MC!P69/B30</x:f>
        <x:v>298700.223868725</x:v>
      </x:c>
      <x:c r="O30" s="16">
        <x:f t="shared" si="0"/>
        <x:v>1660289.733567277</x:v>
      </x:c>
      <x:c r="P30" s="11"/>
      <x:c r="Q30" s="11">
        <x:f t="shared" si="4"/>
        <x:v>13</x:v>
      </x:c>
      <x:c r="R30" s="16">
        <x:f t="shared" si="5"/>
        <x:v>1635279.2225822306</x:v>
      </x:c>
      <x:c r="S30" s="16">
        <x:f t="shared" si="6"/>
        <x:v>498671.0981745231</x:v>
      </x:c>
      <x:c r="T30" s="16">
        <x:f t="shared" si="7"/>
        <x:v>1361589.5096985521</x:v>
      </x:c>
      <x:c r="U30" s="16">
        <x:f t="shared" si="1"/>
        <x:v>3312062.3435352384</x:v>
      </x:c>
      <x:c r="V30" s="16">
        <x:f t="shared" si="2"/>
        <x:v>298700.22386872501</x:v>
      </x:c>
      <x:c r="W30" s="16">
        <x:f t="shared" si="3"/>
        <x:v>1660289.733567277</x:v>
      </x:c>
    </x:row>
    <x:row r="31">
      <x:c r="A31" s="11">
        <x:v>14</x:v>
      </x:c>
      <x:c r="B31" s="32" t="n">
        <x:f>(1+Assumptions!$C$62)^A31</x:f>
        <x:v>1.4129738209737661</x:v>
      </x:c>
      <x:c r="C31" s="16" t="n">
        <x:f>PT_Y5_MC!Q68/B31</x:f>
        <x:v>1698413.8097775984</x:v>
      </x:c>
      <x:c r="D31" s="16" t="n">
        <x:f>PERCENTILE(MC_Paths_PT5!P$5:P$504,0.05)/B31</x:f>
        <x:v>529383.4066790635</x:v>
      </x:c>
      <x:c r="E31" s="16" t="n">
        <x:f>PERCENTILE(MC_Paths_PT5!P$5:P$504,0.1)/B31</x:f>
        <x:v>685204.3217144548</x:v>
      </x:c>
      <x:c r="F31" s="16" t="n">
        <x:f>PERCENTILE(MC_Paths_PT5!P$5:P$504,0.15)/B31</x:f>
        <x:v>797065.3948222522</x:v>
      </x:c>
      <x:c r="G31" s="16" t="n">
        <x:f>PERCENTILE(MC_Paths_PT5!P$5:P$504,0.25)/B31</x:f>
        <x:v>985767.2134669096</x:v>
      </x:c>
      <x:c r="H31" s="16" t="n">
        <x:f>PERCENTILE(MC_Paths_PT5!P$5:P$504,0.5)/B31</x:f>
        <x:v>1426522.5973297325</x:v>
      </x:c>
      <x:c r="I31" s="16" t="n">
        <x:f>PERCENTILE(MC_Paths_PT5!P$5:P$504,0.75)/B31</x:f>
        <x:v>2066862.0876054817</x:v>
      </x:c>
      <x:c r="J31" s="16" t="n">
        <x:f>PERCENTILE(MC_Paths_PT5!P$5:P$504,0.85)/B31</x:f>
        <x:v>2546266.6124726976</x:v>
      </x:c>
      <x:c r="K31" s="16" t="n">
        <x:f>PERCENTILE(MC_Paths_PT5!P$5:P$504,0.9)/B31</x:f>
        <x:v>3013421.48323966</x:v>
      </x:c>
      <x:c r="L31" s="16" t="n">
        <x:f>PERCENTILE(MC_Paths_PT5!P$5:P$504,0.95)/B31</x:f>
        <x:v>3803969.190848079</x:v>
      </x:c>
      <x:c r="M31" s="36" t="n">
        <x:f>COUNTIF(MC_Paths_PT5!P$5:P$504,0)/Assumptions!$C$63</x:f>
        <x:v>0</x:v>
      </x:c>
      <x:c r="N31" s="16" t="n">
        <x:f>PT_Y5_MC!Q69/B31</x:f>
        <x:v>310356.81797091913</x:v>
      </x:c>
      <x:c r="O31" s="16">
        <x:f t="shared" si="0"/>
        <x:v>1739622.7024339808</x:v>
      </x:c>
      <x:c r="P31" s="11"/>
      <x:c r="Q31" s="11">
        <x:f t="shared" si="4"/>
        <x:v>14</x:v>
      </x:c>
      <x:c r="R31" s="16">
        <x:f t="shared" si="5"/>
        <x:v>1698413.8097775984</x:v>
      </x:c>
      <x:c r="S31" s="16">
        <x:f t="shared" si="6"/>
        <x:v>532432.15000070177</x:v>
      </x:c>
      <x:c r="T31" s="16">
        <x:f t="shared" si="7"/>
        <x:v>1429265.8844630616</x:v>
      </x:c>
      <x:c r="U31" s="16">
        <x:f t="shared" si="1"/>
        <x:v>3548372.7696138332</x:v>
      </x:c>
      <x:c r="V31" s="16">
        <x:f t="shared" si="2"/>
        <x:v>310356.81797091913</x:v>
      </x:c>
      <x:c r="W31" s="16">
        <x:f t="shared" si="3"/>
        <x:v>1739622.7024339808</x:v>
      </x:c>
    </x:row>
    <x:row r="32">
      <x:c r="A32" s="11">
        <x:v>15</x:v>
      </x:c>
      <x:c r="B32" s="32" t="n">
        <x:f>(1+Assumptions!$C$62)^A32</x:f>
        <x:v>1.4482981664981105</x:v>
      </x:c>
      <x:c r="C32" s="16" t="n">
        <x:f>PT_Y5_MC!R68/B32</x:f>
        <x:v>1765247.2221861104</x:v>
      </x:c>
      <x:c r="D32" s="16" t="n">
        <x:f>PERCENTILE(MC_Paths_PT5!Q$5:Q$504,0.05)/B32</x:f>
        <x:v>556858.5759240042</x:v>
      </x:c>
      <x:c r="E32" s="16" t="n">
        <x:f>PERCENTILE(MC_Paths_PT5!Q$5:Q$504,0.1)/B32</x:f>
        <x:v>669519.3092163557</x:v>
      </x:c>
      <x:c r="F32" s="16" t="n">
        <x:f>PERCENTILE(MC_Paths_PT5!Q$5:Q$504,0.15)/B32</x:f>
        <x:v>796260.231212745</x:v>
      </x:c>
      <x:c r="G32" s="16" t="n">
        <x:f>PERCENTILE(MC_Paths_PT5!Q$5:Q$504,0.25)/B32</x:f>
        <x:v>959737.7433896028</x:v>
      </x:c>
      <x:c r="H32" s="16" t="n">
        <x:f>PERCENTILE(MC_Paths_PT5!Q$5:Q$504,0.5)/B32</x:f>
        <x:v>1482811.2585694315</x:v>
      </x:c>
      <x:c r="I32" s="16" t="n">
        <x:f>PERCENTILE(MC_Paths_PT5!Q$5:Q$504,0.75)/B32</x:f>
        <x:v>2129584.9492870946</x:v>
      </x:c>
      <x:c r="J32" s="16" t="n">
        <x:f>PERCENTILE(MC_Paths_PT5!Q$5:Q$504,0.85)/B32</x:f>
        <x:v>2673187.534116959</x:v>
      </x:c>
      <x:c r="K32" s="16" t="n">
        <x:f>PERCENTILE(MC_Paths_PT5!Q$5:Q$504,0.9)/B32</x:f>
        <x:v>3151638.9350150963</x:v>
      </x:c>
      <x:c r="L32" s="16" t="n">
        <x:f>PERCENTILE(MC_Paths_PT5!Q$5:Q$504,0.95)/B32</x:f>
        <x:v>3835242.459650425</x:v>
      </x:c>
      <x:c r="M32" s="36" t="n">
        <x:f>COUNTIF(MC_Paths_PT5!Q$5:Q$504,0)/Assumptions!$C$63</x:f>
        <x:v>0</x:v>
      </x:c>
      <x:c r="N32" s="16" t="n">
        <x:f>PT_Y5_MC!R69/B32</x:f>
        <x:v>322468.303550272</x:v>
      </x:c>
      <x:c r="O32" s="16">
        <x:f t="shared" si="0"/>
        <x:v>1754451.0072400174</x:v>
      </x:c>
      <x:c r="P32" s="11"/>
      <x:c r="Q32" s="11">
        <x:f t="shared" si="4"/>
        <x:v>15</x:v>
      </x:c>
      <x:c r="R32" s="16">
        <x:f t="shared" si="5"/>
        <x:v>1765247.2221861104</x:v>
      </x:c>
      <x:c r="S32" s="16">
        <x:f t="shared" si="6"/>
        <x:v>512946.42981073575</x:v>
      </x:c>
      <x:c r="T32" s="16">
        <x:f t="shared" si="7"/>
        <x:v>1431982.7036897454</x:v>
      </x:c>
      <x:c r="U32" s="16">
        <x:f t="shared" si="1"/>
        <x:v>3637571.5999824391</x:v>
      </x:c>
      <x:c r="V32" s="16">
        <x:f t="shared" si="2"/>
        <x:v>322468.30355027202</x:v>
      </x:c>
      <x:c r="W32" s="16">
        <x:f t="shared" si="3"/>
        <x:v>1754451.0072400174</x:v>
      </x:c>
    </x:row>
    <x:row r="33">
      <x:c r="A33" s="11">
        <x:v>16</x:v>
      </x:c>
      <x:c r="B33" s="32" t="n">
        <x:f>(1+Assumptions!$C$62)^A33</x:f>
        <x:v>1.4845056206605631</x:v>
      </x:c>
      <x:c r="C33" s="16" t="n">
        <x:f>PT_Y5_MC!S68/B33</x:f>
        <x:v>1835892.0958277828</x:v>
      </x:c>
      <x:c r="D33" s="16" t="n">
        <x:f>PERCENTILE(MC_Paths_PT5!R$5:R$504,0.05)/B33</x:f>
        <x:v>524463.7355066343</x:v>
      </x:c>
      <x:c r="E33" s="16" t="n">
        <x:f>PERCENTILE(MC_Paths_PT5!R$5:R$504,0.1)/B33</x:f>
        <x:v>668152.4225958466</x:v>
      </x:c>
      <x:c r="F33" s="16" t="n">
        <x:f>PERCENTILE(MC_Paths_PT5!R$5:R$504,0.15)/B33</x:f>
        <x:v>799810.5100513685</x:v>
      </x:c>
      <x:c r="G33" s="16" t="n">
        <x:f>PERCENTILE(MC_Paths_PT5!R$5:R$504,0.25)/B33</x:f>
        <x:v>1016656.6530599517</x:v>
      </x:c>
      <x:c r="H33" s="16" t="n">
        <x:f>PERCENTILE(MC_Paths_PT5!R$5:R$504,0.5)/B33</x:f>
        <x:v>1528951.439584023</x:v>
      </x:c>
      <x:c r="I33" s="16" t="n">
        <x:f>PERCENTILE(MC_Paths_PT5!R$5:R$504,0.75)/B33</x:f>
        <x:v>2242138.3903414304</x:v>
      </x:c>
      <x:c r="J33" s="16" t="n">
        <x:f>PERCENTILE(MC_Paths_PT5!R$5:R$504,0.85)/B33</x:f>
        <x:v>2834626.39332167</x:v>
      </x:c>
      <x:c r="K33" s="16" t="n">
        <x:f>PERCENTILE(MC_Paths_PT5!R$5:R$504,0.9)/B33</x:f>
        <x:v>3316283.774153329</x:v>
      </x:c>
      <x:c r="L33" s="16" t="n">
        <x:f>PERCENTILE(MC_Paths_PT5!R$5:R$504,0.95)/B33</x:f>
        <x:v>4068807.88098787</x:v>
      </x:c>
      <x:c r="M33" s="36" t="n">
        <x:f>COUNTIF(MC_Paths_PT5!R$5:R$504,0)/Assumptions!$C$63</x:f>
        <x:v>0</x:v>
      </x:c>
      <x:c r="N33" s="16" t="n">
        <x:f>PT_Y5_MC!S69/B33</x:f>
        <x:v>335052.43246930704</x:v>
      </x:c>
      <x:c r="O33" s="16">
        <x:f t="shared" si="0"/>
        <x:v>1834144.3924251786</x:v>
      </x:c>
      <x:c r="P33" s="11"/>
      <x:c r="Q33" s="11">
        <x:f t="shared" si="4"/>
        <x:v>16</x:v>
      </x:c>
      <x:c r="R33" s="16">
        <x:f t="shared" si="5"/>
        <x:v>1835892.0958277828</x:v>
      </x:c>
      <x:c r="S33" s="16">
        <x:f t="shared" si="6"/>
        <x:v>497657.80644016026</x:v>
      </x:c>
      <x:c r="T33" s="16">
        <x:f t="shared" si="7"/>
        <x:v>1499091.9599558716</x:v>
      </x:c>
      <x:c r="U33" s="16">
        <x:f t="shared" si="1"/>
        <x:v>3900164.8411386707</x:v>
      </x:c>
      <x:c r="V33" s="16">
        <x:f t="shared" si="2"/>
        <x:v>335052.43246930704</x:v>
      </x:c>
      <x:c r="W33" s="16">
        <x:f t="shared" si="3"/>
        <x:v>1834144.3924251786</x:v>
      </x:c>
    </x:row>
    <x:row r="34">
      <x:c r="A34" s="11">
        <x:v>17</x:v>
      </x:c>
      <x:c r="B34" s="32" t="n">
        <x:f>(1+Assumptions!$C$62)^A34</x:f>
        <x:v>1.521618261177077</x:v>
      </x:c>
      <x:c r="C34" s="16" t="n">
        <x:f>PT_Y5_MC!T68/B34</x:f>
        <x:v>1910466.1829360358</x:v>
      </x:c>
      <x:c r="D34" s="16" t="n">
        <x:f>PERCENTILE(MC_Paths_PT5!S$5:S$504,0.05)/B34</x:f>
        <x:v>515477.47681439016</x:v>
      </x:c>
      <x:c r="E34" s="16" t="n">
        <x:f>PERCENTILE(MC_Paths_PT5!S$5:S$504,0.1)/B34</x:f>
        <x:v>698115.248411472</x:v>
      </x:c>
      <x:c r="F34" s="16" t="n">
        <x:f>PERCENTILE(MC_Paths_PT5!S$5:S$504,0.15)/B34</x:f>
        <x:v>803155.3831561112</x:v>
      </x:c>
      <x:c r="G34" s="16" t="n">
        <x:f>PERCENTILE(MC_Paths_PT5!S$5:S$504,0.25)/B34</x:f>
        <x:v>1043372.3860081696</x:v>
      </x:c>
      <x:c r="H34" s="16" t="n">
        <x:f>PERCENTILE(MC_Paths_PT5!S$5:S$504,0.5)/B34</x:f>
        <x:v>1549237.9617721473</x:v>
      </x:c>
      <x:c r="I34" s="16" t="n">
        <x:f>PERCENTILE(MC_Paths_PT5!S$5:S$504,0.75)/B34</x:f>
        <x:v>2395075.500889216</x:v>
      </x:c>
      <x:c r="J34" s="16" t="n">
        <x:f>PERCENTILE(MC_Paths_PT5!S$5:S$504,0.85)/B34</x:f>
        <x:v>3038894.13049888</x:v>
      </x:c>
      <x:c r="K34" s="16" t="n">
        <x:f>PERCENTILE(MC_Paths_PT5!S$5:S$504,0.9)/B34</x:f>
        <x:v>3607052.701556307</x:v>
      </x:c>
      <x:c r="L34" s="16" t="n">
        <x:f>PERCENTILE(MC_Paths_PT5!S$5:S$504,0.95)/B34</x:f>
        <x:v>4258500.09796683</x:v>
      </x:c>
      <x:c r="M34" s="36" t="n">
        <x:f>COUNTIF(MC_Paths_PT5!S$5:S$504,0)/Assumptions!$C$63</x:f>
        <x:v>0</x:v>
      </x:c>
      <x:c r="N34" s="16" t="n">
        <x:f>PT_Y5_MC!T69/B34</x:f>
        <x:v>348127.6493461581</x:v>
      </x:c>
      <x:c r="O34" s="16">
        <x:f t="shared" si="0"/>
        <x:v>1855631.2407908274</x:v>
      </x:c>
      <x:c r="P34" s="11"/>
      <x:c r="Q34" s="11">
        <x:f t="shared" si="4"/>
        <x:v>17</x:v>
      </x:c>
      <x:c r="R34" s="16">
        <x:f t="shared" si="5"/>
        <x:v>1910466.1829360358</x:v>
      </x:c>
      <x:c r="S34" s="16">
        <x:f t="shared" si="6"/>
        <x:v>479981.52064031333</x:v>
      </x:c>
      <x:c r="T34" s="16">
        <x:f t="shared" si="7"/>
        <x:v>1507503.5914446693</x:v>
      </x:c>
      <x:c r="U34" s="16">
        <x:f t="shared" si="1"/>
        <x:v>4104161.4030808066</x:v>
      </x:c>
      <x:c r="V34" s="16">
        <x:f t="shared" si="2"/>
        <x:v>348127.64934615808</x:v>
      </x:c>
      <x:c r="W34" s="16">
        <x:f t="shared" si="3"/>
        <x:v>1855631.2407908274</x:v>
      </x:c>
    </x:row>
    <x:row r="35">
      <x:c r="A35" s="11">
        <x:v>18</x:v>
      </x:c>
      <x:c r="B35" s="32" t="n">
        <x:f>(1+Assumptions!$C$62)^A35</x:f>
        <x:v>1.559658717706504</x:v>
      </x:c>
      <x:c r="C35" s="16" t="n">
        <x:f>PT_Y5_MC!U68/B35</x:f>
        <x:v>1989092.5333131575</x:v>
      </x:c>
      <x:c r="D35" s="16" t="n">
        <x:f>PERCENTILE(MC_Paths_PT5!T$5:T$504,0.05)/B35</x:f>
        <x:v>511712.0894172338</x:v>
      </x:c>
      <x:c r="E35" s="16" t="n">
        <x:f>PERCENTILE(MC_Paths_PT5!T$5:T$504,0.1)/B35</x:f>
        <x:v>705843.6190888409</x:v>
      </x:c>
      <x:c r="F35" s="16" t="n">
        <x:f>PERCENTILE(MC_Paths_PT5!T$5:T$504,0.15)/B35</x:f>
        <x:v>859664.6376895754</x:v>
      </x:c>
      <x:c r="G35" s="16" t="n">
        <x:f>PERCENTILE(MC_Paths_PT5!T$5:T$504,0.25)/B35</x:f>
        <x:v>1076777.3188816877</x:v>
      </x:c>
      <x:c r="H35" s="16" t="n">
        <x:f>PERCENTILE(MC_Paths_PT5!T$5:T$504,0.5)/B35</x:f>
        <x:v>1596887.9595521297</x:v>
      </x:c>
      <x:c r="I35" s="16" t="n">
        <x:f>PERCENTILE(MC_Paths_PT5!T$5:T$504,0.75)/B35</x:f>
        <x:v>2595299.7886531493</x:v>
      </x:c>
      <x:c r="J35" s="16" t="n">
        <x:f>PERCENTILE(MC_Paths_PT5!T$5:T$504,0.85)/B35</x:f>
        <x:v>3114976.428277873</x:v>
      </x:c>
      <x:c r="K35" s="16" t="n">
        <x:f>PERCENTILE(MC_Paths_PT5!T$5:T$504,0.9)/B35</x:f>
        <x:v>3745923.4753158195</x:v>
      </x:c>
      <x:c r="L35" s="16" t="n">
        <x:f>PERCENTILE(MC_Paths_PT5!T$5:T$504,0.95)/B35</x:f>
        <x:v>4746169.988117228</x:v>
      </x:c>
      <x:c r="M35" s="36" t="n">
        <x:f>COUNTIF(MC_Paths_PT5!T$5:T$504,0)/Assumptions!$C$63</x:f>
        <x:v>0</x:v>
      </x:c>
      <x:c r="N35" s="16" t="n">
        <x:f>PT_Y5_MC!U69/B35</x:f>
        <x:v>361713.11858893494</x:v>
      </x:c>
      <x:c r="O35" s="16">
        <x:f t="shared" si="0"/>
        <x:v>1925715.206492363</x:v>
      </x:c>
      <x:c r="P35" s="11"/>
      <x:c r="Q35" s="11">
        <x:f t="shared" si="4"/>
        <x:v>18</x:v>
      </x:c>
      <x:c r="R35" s="16">
        <x:f t="shared" si="5"/>
        <x:v>1989092.5333131575</x:v>
      </x:c>
      <x:c r="S35" s="16">
        <x:f t="shared" si="6"/>
        <x:v>487366.52580145915</x:v>
      </x:c>
      <x:c r="T35" s="16">
        <x:f t="shared" si="7"/>
        <x:v>1564002.0879034281</x:v>
      </x:c>
      <x:c r="U35" s="16">
        <x:f t="shared" si="1"/>
        <x:v>4390525.1329998355</x:v>
      </x:c>
      <x:c r="V35" s="16">
        <x:f t="shared" si="2"/>
        <x:v>361713.11858893494</x:v>
      </x:c>
      <x:c r="W35" s="16">
        <x:f t="shared" si="3"/>
        <x:v>1925715.206492363</x:v>
      </x:c>
    </x:row>
    <x:row r="36">
      <x:c r="A36" s="11">
        <x:v>19</x:v>
      </x:c>
      <x:c r="B36" s="32" t="n">
        <x:f>(1+Assumptions!$C$62)^A36</x:f>
        <x:v>1.5986501856491666</x:v>
      </x:c>
      <x:c r="C36" s="16" t="n">
        <x:f>PT_Y5_MC!V68/B36</x:f>
        <x:v>2071899.6831996182</x:v>
      </x:c>
      <x:c r="D36" s="16" t="n">
        <x:f>PERCENTILE(MC_Paths_PT5!U$5:U$504,0.05)/B36</x:f>
        <x:v>518046.45798634685</x:v>
      </x:c>
      <x:c r="E36" s="16" t="n">
        <x:f>PERCENTILE(MC_Paths_PT5!U$5:U$504,0.1)/B36</x:f>
        <x:v>716478.6485727234</x:v>
      </x:c>
      <x:c r="F36" s="16" t="n">
        <x:f>PERCENTILE(MC_Paths_PT5!U$5:U$504,0.15)/B36</x:f>
        <x:v>839932.1954333166</x:v>
      </x:c>
      <x:c r="G36" s="16" t="n">
        <x:f>PERCENTILE(MC_Paths_PT5!U$5:U$504,0.25)/B36</x:f>
        <x:v>1086285.8935769238</x:v>
      </x:c>
      <x:c r="H36" s="16" t="n">
        <x:f>PERCENTILE(MC_Paths_PT5!U$5:U$504,0.5)/B36</x:f>
        <x:v>1665034.911841063</x:v>
      </x:c>
      <x:c r="I36" s="16" t="n">
        <x:f>PERCENTILE(MC_Paths_PT5!U$5:U$504,0.75)/B36</x:f>
        <x:v>2568755.458399334</x:v>
      </x:c>
      <x:c r="J36" s="16" t="n">
        <x:f>PERCENTILE(MC_Paths_PT5!U$5:U$504,0.85)/B36</x:f>
        <x:v>3306469.5001662313</x:v>
      </x:c>
      <x:c r="K36" s="16" t="n">
        <x:f>PERCENTILE(MC_Paths_PT5!U$5:U$504,0.9)/B36</x:f>
        <x:v>3719105.191473709</x:v>
      </x:c>
      <x:c r="L36" s="16" t="n">
        <x:f>PERCENTILE(MC_Paths_PT5!U$5:U$504,0.95)/B36</x:f>
        <x:v>5158713.885367173</x:v>
      </x:c>
      <x:c r="M36" s="36" t="n">
        <x:f>COUNTIF(MC_Paths_PT5!U$5:U$504,0)/Assumptions!$C$63</x:f>
        <x:v>0</x:v>
      </x:c>
      <x:c r="N36" s="16" t="n">
        <x:f>PT_Y5_MC!V69/B36</x:f>
        <x:v>375828.7524850885</x:v>
      </x:c>
      <x:c r="O36" s="16">
        <x:f t="shared" si="0"/>
        <x:v>1957476.8522390998</x:v>
      </x:c>
      <x:c r="P36" s="11"/>
      <x:c r="Q36" s="11">
        <x:f t="shared" si="4"/>
        <x:v>19</x:v>
      </x:c>
      <x:c r="R36" s="16">
        <x:f t="shared" si="5"/>
        <x:v>2071899.6831996182</x:v>
      </x:c>
      <x:c r="S36" s="16">
        <x:f t="shared" si="6"/>
        <x:v>476289.56093156041</x:v>
      </x:c>
      <x:c r="T36" s="16">
        <x:f t="shared" si="7"/>
        <x:v>1581648.0997540113</x:v>
      </x:c>
      <x:c r="U36" s="16">
        <x:f t="shared" si="1"/>
        <x:v>4318158.1549417181</x:v>
      </x:c>
      <x:c r="V36" s="16">
        <x:f t="shared" si="2"/>
        <x:v>375828.75248508848</x:v>
      </x:c>
      <x:c r="W36" s="16">
        <x:f t="shared" si="3"/>
        <x:v>1957476.8522390998</x:v>
      </x:c>
    </x:row>
    <x:row r="37">
      <x:c r="A37" s="11">
        <x:v>20</x:v>
      </x:c>
      <x:c r="B37" s="32" t="n">
        <x:f>(1+Assumptions!$C$62)^A37</x:f>
        <x:v>1.6386164402903955</x:v>
      </x:c>
      <x:c r="C37" s="16" t="n">
        <x:f>PT_Y5_MC!W68/B37</x:f>
        <x:v>2159021.851939673</x:v>
      </x:c>
      <x:c r="D37" s="16" t="n">
        <x:f>PERCENTILE(MC_Paths_PT5!V$5:V$504,0.05)/B37</x:f>
        <x:v>529414.0396665975</x:v>
      </x:c>
      <x:c r="E37" s="16" t="n">
        <x:f>PERCENTILE(MC_Paths_PT5!V$5:V$504,0.1)/B37</x:f>
        <x:v>713103.590715048</x:v>
      </x:c>
      <x:c r="F37" s="16" t="n">
        <x:f>PERCENTILE(MC_Paths_PT5!V$5:V$504,0.15)/B37</x:f>
        <x:v>847208.3709066038</x:v>
      </x:c>
      <x:c r="G37" s="16" t="n">
        <x:f>PERCENTILE(MC_Paths_PT5!V$5:V$504,0.25)/B37</x:f>
        <x:v>1085605.4474546427</x:v>
      </x:c>
      <x:c r="H37" s="16" t="n">
        <x:f>PERCENTILE(MC_Paths_PT5!V$5:V$504,0.5)/B37</x:f>
        <x:v>1694368.6425371806</x:v>
      </x:c>
      <x:c r="I37" s="16" t="n">
        <x:f>PERCENTILE(MC_Paths_PT5!V$5:V$504,0.75)/B37</x:f>
        <x:v>2631181.868425795</x:v>
      </x:c>
      <x:c r="J37" s="16" t="n">
        <x:f>PERCENTILE(MC_Paths_PT5!V$5:V$504,0.85)/B37</x:f>
        <x:v>3498547.3907944425</x:v>
      </x:c>
      <x:c r="K37" s="16" t="n">
        <x:f>PERCENTILE(MC_Paths_PT5!V$5:V$504,0.9)/B37</x:f>
        <x:v>3863959.538295196</x:v>
      </x:c>
      <x:c r="L37" s="16" t="n">
        <x:f>PERCENTILE(MC_Paths_PT5!V$5:V$504,0.95)/B37</x:f>
        <x:v>5322797.244266451</x:v>
      </x:c>
      <x:c r="M37" s="36" t="n">
        <x:f>COUNTIF(MC_Paths_PT5!V$5:V$504,0)/Assumptions!$C$63</x:f>
        <x:v>0</x:v>
      </x:c>
      <x:c r="N37" s="16" t="n">
        <x:f>PT_Y5_MC!W69/B37</x:f>
        <x:v>390495.2403869456</x:v>
      </x:c>
      <x:c r="O37" s="16">
        <x:f t="shared" si="0"/>
        <x:v>2047953.6074203099</x:v>
      </x:c>
      <x:c r="P37" s="11"/>
      <x:c r="Q37" s="11">
        <x:f t="shared" si="4"/>
        <x:v>20</x:v>
      </x:c>
      <x:c r="R37" s="16">
        <x:f t="shared" si="5"/>
        <x:v>2159021.8519396731</x:v>
      </x:c>
      <x:c r="S37" s="16">
        <x:f t="shared" si="6"/>
        <x:v>470536.8261968416</x:v>
      </x:c>
      <x:c r="T37" s="16">
        <x:f t="shared" si="7"/>
        <x:v>1657458.3670333643</x:v>
      </x:c>
      <x:c r="U37" s="16">
        <x:f t="shared" si="1"/>
        <x:v>4826452.2087860256</x:v>
      </x:c>
      <x:c r="V37" s="16">
        <x:f t="shared" si="2"/>
        <x:v>390495.2403869456</x:v>
      </x:c>
      <x:c r="W37" s="16">
        <x:f t="shared" si="3"/>
        <x:v>2047953.6074203099</x:v>
      </x:c>
    </x:row>
    <x:row r="38">
      <x:c r="A38" s="11">
        <x:v>21</x:v>
      </x:c>
      <x:c r="B38" s="32" t="n">
        <x:f>(1+Assumptions!$C$62)^A38</x:f>
        <x:v>1.6795818512976552</x:v>
      </x:c>
      <x:c r="C38" s="16" t="n">
        <x:f>PT_Y5_MC!X68/B38</x:f>
        <x:v>2250599.1467369758</x:v>
      </x:c>
      <x:c r="D38" s="16" t="n">
        <x:f>PERCENTILE(MC_Paths_PT5!W$5:W$504,0.05)/B38</x:f>
        <x:v>557410.6271324779</x:v>
      </x:c>
      <x:c r="E38" s="16" t="n">
        <x:f>PERCENTILE(MC_Paths_PT5!W$5:W$504,0.1)/B38</x:f>
        <x:v>694044.8004757152</x:v>
      </x:c>
      <x:c r="F38" s="16" t="n">
        <x:f>PERCENTILE(MC_Paths_PT5!W$5:W$504,0.15)/B38</x:f>
        <x:v>834919.4109384683</x:v>
      </x:c>
      <x:c r="G38" s="16" t="n">
        <x:f>PERCENTILE(MC_Paths_PT5!W$5:W$504,0.25)/B38</x:f>
        <x:v>1093047.5904432456</x:v>
      </x:c>
      <x:c r="H38" s="16" t="n">
        <x:f>PERCENTILE(MC_Paths_PT5!W$5:W$504,0.5)/B38</x:f>
        <x:v>1786568.2244742648</x:v>
      </x:c>
      <x:c r="I38" s="16" t="n">
        <x:f>PERCENTILE(MC_Paths_PT5!W$5:W$504,0.75)/B38</x:f>
        <x:v>2865779.4963385244</x:v>
      </x:c>
      <x:c r="J38" s="16" t="n">
        <x:f>PERCENTILE(MC_Paths_PT5!W$5:W$504,0.85)/B38</x:f>
        <x:v>3600082.708670146</x:v>
      </x:c>
      <x:c r="K38" s="16" t="n">
        <x:f>PERCENTILE(MC_Paths_PT5!W$5:W$504,0.9)/B38</x:f>
        <x:v>4283197.947506745</x:v>
      </x:c>
      <x:c r="L38" s="16" t="n">
        <x:f>PERCENTILE(MC_Paths_PT5!W$5:W$504,0.95)/B38</x:f>
        <x:v>5368180.061060615</x:v>
      </x:c>
      <x:c r="M38" s="36" t="n">
        <x:f>COUNTIF(MC_Paths_PT5!W$5:W$504,0)/Assumptions!$C$63</x:f>
        <x:v>0</x:v>
      </x:c>
      <x:c r="N38" s="16" t="n">
        <x:f>PT_Y5_MC!X69/B38</x:f>
        <x:v>405734.0790361923</x:v>
      </x:c>
      <x:c r="O38" s="16">
        <x:f t="shared" si="0"/>
        <x:v>2159802.2157272305</x:v>
      </x:c>
      <x:c r="P38" s="11"/>
      <x:c r="Q38" s="11">
        <x:f t="shared" si="4"/>
        <x:v>21</x:v>
      </x:c>
      <x:c r="R38" s="16">
        <x:f t="shared" si="5"/>
        <x:v>2250599.1467369758</x:v>
      </x:c>
      <x:c r="S38" s="16">
        <x:f t="shared" si="6"/>
        <x:v>475261.89495094947</x:v>
      </x:c>
      <x:c r="T38" s="16">
        <x:f t="shared" si="7"/>
        <x:v>1754068.1366910383</x:v>
      </x:c>
      <x:c r="U38" s="16">
        <x:f t="shared" si="1"/>
        <x:v>4994253.0119996686</x:v>
      </x:c>
      <x:c r="V38" s="16">
        <x:f t="shared" si="2"/>
        <x:v>405734.07903619233</x:v>
      </x:c>
      <x:c r="W38" s="16">
        <x:f t="shared" si="3"/>
        <x:v>2159802.2157272305</x:v>
      </x:c>
    </x:row>
    <x:row r="39">
      <x:c r="A39" s="11">
        <x:v>22</x:v>
      </x:c>
      <x:c r="B39" s="32" t="n">
        <x:f>(1+Assumptions!$C$62)^A39</x:f>
        <x:v>1.7215713975800966</x:v>
      </x:c>
      <x:c r="C39" s="16" t="n">
        <x:f>PT_Y5_MC!Y68/B39</x:f>
        <x:v>2346777.77580564</x:v>
      </x:c>
      <x:c r="D39" s="16" t="n">
        <x:f>PERCENTILE(MC_Paths_PT5!X$5:X$504,0.05)/B39</x:f>
        <x:v>578802.5945812053</x:v>
      </x:c>
      <x:c r="E39" s="16" t="n">
        <x:f>PERCENTILE(MC_Paths_PT5!X$5:X$504,0.1)/B39</x:f>
        <x:v>736038.0642712736</x:v>
      </x:c>
      <x:c r="F39" s="16" t="n">
        <x:f>PERCENTILE(MC_Paths_PT5!X$5:X$504,0.15)/B39</x:f>
        <x:v>879389.6441948873</x:v>
      </x:c>
      <x:c r="G39" s="16" t="n">
        <x:f>PERCENTILE(MC_Paths_PT5!X$5:X$504,0.25)/B39</x:f>
        <x:v>1116532.406100325</x:v>
      </x:c>
      <x:c r="H39" s="16" t="n">
        <x:f>PERCENTILE(MC_Paths_PT5!X$5:X$504,0.5)/B39</x:f>
        <x:v>1821408.169219184</x:v>
      </x:c>
      <x:c r="I39" s="16" t="n">
        <x:f>PERCENTILE(MC_Paths_PT5!X$5:X$504,0.75)/B39</x:f>
        <x:v>2813708.7041808763</x:v>
      </x:c>
      <x:c r="J39" s="16" t="n">
        <x:f>PERCENTILE(MC_Paths_PT5!X$5:X$504,0.85)/B39</x:f>
        <x:v>3742894.6760484837</x:v>
      </x:c>
      <x:c r="K39" s="16" t="n">
        <x:f>PERCENTILE(MC_Paths_PT5!X$5:X$504,0.9)/B39</x:f>
        <x:v>4432162.641048099</x:v>
      </x:c>
      <x:c r="L39" s="16" t="n">
        <x:f>PERCENTILE(MC_Paths_PT5!X$5:X$504,0.95)/B39</x:f>
        <x:v>5983465.825747259</x:v>
      </x:c>
      <x:c r="M39" s="36" t="n">
        <x:f>COUNTIF(MC_Paths_PT5!X$5:X$504,0)/Assumptions!$C$63</x:f>
        <x:v>0</x:v>
      </x:c>
      <x:c r="N39" s="16" t="n">
        <x:f>PT_Y5_MC!Y69/B39</x:f>
        <x:v>421567.604071751</x:v>
      </x:c>
      <x:c r="O39" s="16">
        <x:f t="shared" si="0"/>
        <x:v>2226631.5007273322</x:v>
      </x:c>
      <x:c r="P39" s="11"/>
      <x:c r="Q39" s="11">
        <x:f t="shared" si="4"/>
        <x:v>22</x:v>
      </x:c>
      <x:c r="R39" s="16">
        <x:f t="shared" si="5"/>
        <x:v>2346777.77580564</x:v>
      </x:c>
      <x:c r="S39" s="16">
        <x:f t="shared" si="6"/>
        <x:v>472324.58074327779</x:v>
      </x:c>
      <x:c r="T39" s="16">
        <x:f t="shared" si="7"/>
        <x:v>1805063.8966555814</x:v>
      </x:c>
      <x:c r="U39" s="16">
        <x:f t="shared" si="1"/>
        <x:v>5444157.7425500229</x:v>
      </x:c>
      <x:c r="V39" s="16">
        <x:f t="shared" si="2"/>
        <x:v>421567.604071751</x:v>
      </x:c>
      <x:c r="W39" s="16">
        <x:f t="shared" si="3"/>
        <x:v>2226631.5007273322</x:v>
      </x:c>
    </x:row>
    <x:row r="40">
      <x:c r="A40" s="11">
        <x:v>23</x:v>
      </x:c>
      <x:c r="B40" s="32" t="n">
        <x:f>(1+Assumptions!$C$62)^A40</x:f>
        <x:v>1.764610682519599</x:v>
      </x:c>
      <x:c r="C40" s="16" t="n">
        <x:f>PT_Y5_MC!Z68/B40</x:f>
        <x:v>2447710.270234353</x:v>
      </x:c>
      <x:c r="D40" s="16" t="n">
        <x:f>PERCENTILE(MC_Paths_PT5!Y$5:Y$504,0.05)/B40</x:f>
        <x:v>556179.461683177</x:v>
      </x:c>
      <x:c r="E40" s="16" t="n">
        <x:f>PERCENTILE(MC_Paths_PT5!Y$5:Y$504,0.1)/B40</x:f>
        <x:v>734515.9123883152</x:v>
      </x:c>
      <x:c r="F40" s="16" t="n">
        <x:f>PERCENTILE(MC_Paths_PT5!Y$5:Y$504,0.15)/B40</x:f>
        <x:v>852526.0425525035</x:v>
      </x:c>
      <x:c r="G40" s="16" t="n">
        <x:f>PERCENTILE(MC_Paths_PT5!Y$5:Y$504,0.25)/B40</x:f>
        <x:v>1138579.842708702</x:v>
      </x:c>
      <x:c r="H40" s="16" t="n">
        <x:f>PERCENTILE(MC_Paths_PT5!Y$5:Y$504,0.5)/B40</x:f>
        <x:v>1838620.5482883002</x:v>
      </x:c>
      <x:c r="I40" s="16" t="n">
        <x:f>PERCENTILE(MC_Paths_PT5!Y$5:Y$504,0.75)/B40</x:f>
        <x:v>3008609.718375119</x:v>
      </x:c>
      <x:c r="J40" s="16" t="n">
        <x:f>PERCENTILE(MC_Paths_PT5!Y$5:Y$504,0.85)/B40</x:f>
        <x:v>3986265.8202828406</x:v>
      </x:c>
      <x:c r="K40" s="16" t="n">
        <x:f>PERCENTILE(MC_Paths_PT5!Y$5:Y$504,0.9)/B40</x:f>
        <x:v>4739553.179413649</x:v>
      </x:c>
      <x:c r="L40" s="16" t="n">
        <x:f>PERCENTILE(MC_Paths_PT5!Y$5:Y$504,0.95)/B40</x:f>
        <x:v>6036928.119579325</x:v>
      </x:c>
      <x:c r="M40" s="36" t="n">
        <x:f>COUNTIF(MC_Paths_PT5!Y$5:Y$504,0)/Assumptions!$C$63</x:f>
        <x:v>0</x:v>
      </x:c>
      <x:c r="N40" s="16" t="n">
        <x:f>PT_Y5_MC!Z69/B40</x:f>
        <x:v>438019.0227672339</x:v>
      </x:c>
      <x:c r="O40" s="16">
        <x:f t="shared" si="0"/>
        <x:v>2220845.2667117659</x:v>
      </x:c>
      <x:c r="P40" s="11"/>
      <x:c r="Q40" s="11">
        <x:f t="shared" si="4"/>
        <x:v>23</x:v>
      </x:c>
      <x:c r="R40" s="16">
        <x:f t="shared" si="5"/>
        <x:v>2447710.2702343529</x:v>
      </x:c>
      <x:c r="S40" s="16">
        <x:f t="shared" si="6"/>
        <x:v>506031.47341851908</x:v>
      </x:c>
      <x:c r="T40" s="16">
        <x:f t="shared" si="7"/>
        <x:v>1782826.2439445322</x:v>
      </x:c>
      <x:c r="U40" s="16">
        <x:f t="shared" si="1"/>
        <x:v>5953178.4285598844</x:v>
      </x:c>
      <x:c r="V40" s="16">
        <x:f t="shared" si="2"/>
        <x:v>438019.0227672339</x:v>
      </x:c>
      <x:c r="W40" s="16">
        <x:f t="shared" si="3"/>
        <x:v>2220845.2667117659</x:v>
      </x:c>
    </x:row>
    <x:row r="41">
      <x:c r="A41" s="11">
        <x:v>24</x:v>
      </x:c>
      <x:c r="B41" s="32" t="n">
        <x:f>(1+Assumptions!$C$62)^A41</x:f>
        <x:v>1.808725949582589</x:v>
      </x:c>
      <x:c r="C41" s="16" t="n">
        <x:f>PT_Y5_MC!AA68/B41</x:f>
        <x:v>2553555.7148937853</x:v>
      </x:c>
      <x:c r="D41" s="16" t="n">
        <x:f>PERCENTILE(MC_Paths_PT5!Z$5:Z$504,0.05)/B41</x:f>
        <x:v>523791.1376622276</x:v>
      </x:c>
      <x:c r="E41" s="16" t="n">
        <x:f>PERCENTILE(MC_Paths_PT5!Z$5:Z$504,0.1)/B41</x:f>
        <x:v>711291.071730506</x:v>
      </x:c>
      <x:c r="F41" s="16" t="n">
        <x:f>PERCENTILE(MC_Paths_PT5!Z$5:Z$504,0.15)/B41</x:f>
        <x:v>885402.4199273175</x:v>
      </x:c>
      <x:c r="G41" s="16" t="n">
        <x:f>PERCENTILE(MC_Paths_PT5!Z$5:Z$504,0.25)/B41</x:f>
        <x:v>1154523.4219722855</x:v>
      </x:c>
      <x:c r="H41" s="16" t="n">
        <x:f>PERCENTILE(MC_Paths_PT5!Z$5:Z$504,0.5)/B41</x:f>
        <x:v>1908351.8188933516</x:v>
      </x:c>
      <x:c r="I41" s="16" t="n">
        <x:f>PERCENTILE(MC_Paths_PT5!Z$5:Z$504,0.75)/B41</x:f>
        <x:v>3228296.613642595</x:v>
      </x:c>
      <x:c r="J41" s="16" t="n">
        <x:f>PERCENTILE(MC_Paths_PT5!Z$5:Z$504,0.85)/B41</x:f>
        <x:v>4044942.9898117585</x:v>
      </x:c>
      <x:c r="K41" s="16" t="n">
        <x:f>PERCENTILE(MC_Paths_PT5!Z$5:Z$504,0.9)/B41</x:f>
        <x:v>5147387.025309875</x:v>
      </x:c>
      <x:c r="L41" s="16" t="n">
        <x:f>PERCENTILE(MC_Paths_PT5!Z$5:Z$504,0.95)/B41</x:f>
        <x:v>6049429.779693535</x:v>
      </x:c>
      <x:c r="M41" s="36" t="n">
        <x:f>COUNTIF(MC_Paths_PT5!Z$5:Z$504,0)/Assumptions!$C$63</x:f>
        <x:v>0</x:v>
      </x:c>
      <x:c r="N41" s="16" t="n">
        <x:f>PT_Y5_MC!AA69/B41</x:f>
        <x:v>455112.4480459552</x:v>
      </x:c>
      <x:c r="O41" s="16">
        <x:f t="shared" si="0"/>
        <x:v>2306517.7682482763</x:v>
      </x:c>
      <x:c r="P41" s="11"/>
      <x:c r="Q41" s="11">
        <x:f t="shared" si="4"/>
        <x:v>24</x:v>
      </x:c>
      <x:c r="R41" s="16">
        <x:f t="shared" si="5"/>
        <x:v>2553555.7148937853</x:v>
      </x:c>
      <x:c r="S41" s="16">
        <x:f t="shared" si="6"/>
        <x:v>503052.65235147986</x:v>
      </x:c>
      <x:c r="T41" s="16">
        <x:f t="shared" si="7"/>
        <x:v>1851405.320202321</x:v>
      </x:c>
      <x:c r="U41" s="16">
        <x:f t="shared" si="1"/>
        <x:v>6365021.4982765522</x:v>
      </x:c>
      <x:c r="V41" s="16">
        <x:f t="shared" si="2"/>
        <x:v>455112.44804595521</x:v>
      </x:c>
      <x:c r="W41" s="16">
        <x:f t="shared" si="3"/>
        <x:v>2306517.7682482763</x:v>
      </x:c>
    </x:row>
    <x:row r="42">
      <x:c r="A42" s="11">
        <x:v>25</x:v>
      </x:c>
      <x:c r="B42" s="32" t="n">
        <x:f>(1+Assumptions!$C$62)^A42</x:f>
        <x:v>1.8539440983221533</x:v>
      </x:c>
      <x:c r="C42" s="16" t="n">
        <x:f>PT_Y5_MC!AB68/B42</x:f>
        <x:v>2664479.988730657</x:v>
      </x:c>
      <x:c r="D42" s="16" t="n">
        <x:f>PERCENTILE(MC_Paths_PT5!AA$5:AA$504,0.05)/B42</x:f>
        <x:v>562465.8344251239</x:v>
      </x:c>
      <x:c r="E42" s="16" t="n">
        <x:f>PERCENTILE(MC_Paths_PT5!AA$5:AA$504,0.1)/B42</x:f>
        <x:v>743612.6608869178</x:v>
      </x:c>
      <x:c r="F42" s="16" t="n">
        <x:f>PERCENTILE(MC_Paths_PT5!AA$5:AA$504,0.15)/B42</x:f>
        <x:v>883824.5706839594</x:v>
      </x:c>
      <x:c r="G42" s="16" t="n">
        <x:f>PERCENTILE(MC_Paths_PT5!AA$5:AA$504,0.25)/B42</x:f>
        <x:v>1142002.330069579</x:v>
      </x:c>
      <x:c r="H42" s="16" t="n">
        <x:f>PERCENTILE(MC_Paths_PT5!AA$5:AA$504,0.5)/B42</x:f>
        <x:v>1993443.9288388013</x:v>
      </x:c>
      <x:c r="I42" s="16" t="n">
        <x:f>PERCENTILE(MC_Paths_PT5!AA$5:AA$504,0.75)/B42</x:f>
        <x:v>3281133.8605976026</x:v>
      </x:c>
      <x:c r="J42" s="16" t="n">
        <x:f>PERCENTILE(MC_Paths_PT5!AA$5:AA$504,0.85)/B42</x:f>
        <x:v>4229095.591966493</x:v>
      </x:c>
      <x:c r="K42" s="16" t="n">
        <x:f>PERCENTILE(MC_Paths_PT5!AA$5:AA$504,0.9)/B42</x:f>
        <x:v>5212846.160936827</x:v>
      </x:c>
      <x:c r="L42" s="16" t="n">
        <x:f>PERCENTILE(MC_Paths_PT5!AA$5:AA$504,0.95)/B42</x:f>
        <x:v>6817260.039092923</x:v>
      </x:c>
      <x:c r="M42" s="36" t="n">
        <x:f>COUNTIF(MC_Paths_PT5!AA$5:AA$504,0)/Assumptions!$C$63</x:f>
        <x:v>0</x:v>
      </x:c>
      <x:c r="N42" s="16" t="n">
        <x:f>PT_Y5_MC!AB69/B42</x:f>
        <x:v>472872.9338233584</x:v>
      </x:c>
      <x:c r="O42" s="16">
        <x:f t="shared" si="0"/>
        <x:v>2465588.6844386836</x:v>
      </x:c>
      <x:c r="P42" s="11"/>
      <x:c r="Q42" s="11">
        <x:f t="shared" si="4"/>
        <x:v>25</x:v>
      </x:c>
      <x:c r="R42" s="16">
        <x:f t="shared" si="5"/>
        <x:v>2664479.9887306569</x:v>
      </x:c>
      <x:c r="S42" s="16">
        <x:f t="shared" si="6"/>
        <x:v>501878.95845877478</x:v>
      </x:c>
      <x:c r="T42" s="16">
        <x:f t="shared" si="7"/>
        <x:v>1992715.7506153251</x:v>
      </x:c>
      <x:c r="U42" s="16">
        <x:f t="shared" si="1"/>
        <x:v>6631992.4961433951</x:v>
      </x:c>
      <x:c r="V42" s="16">
        <x:f t="shared" si="2"/>
        <x:v>472872.93382335838</x:v>
      </x:c>
      <x:c r="W42" s="16">
        <x:f t="shared" si="3"/>
        <x:v>2465588.6844386836</x:v>
      </x:c>
    </x:row>
    <x:row r="43">
      <x:c r="A43" s="11">
        <x:v>26</x:v>
      </x:c>
      <x:c r="B43" s="32" t="n">
        <x:f>(1+Assumptions!$C$62)^A43</x:f>
        <x:v>1.900292700780207</x:v>
      </x:c>
      <x:c r="C43" s="16" t="n">
        <x:f>PT_Y5_MC!AC68/B43</x:f>
        <x:v>2780656.0148054627</x:v>
      </x:c>
      <x:c r="D43" s="16" t="n">
        <x:f>PERCENTILE(MC_Paths_PT5!AB$5:AB$504,0.05)/B43</x:f>
        <x:v>568278.3008606269</x:v>
      </x:c>
      <x:c r="E43" s="16" t="n">
        <x:f>PERCENTILE(MC_Paths_PT5!AB$5:AB$504,0.1)/B43</x:f>
        <x:v>758573.722587769</x:v>
      </x:c>
      <x:c r="F43" s="16" t="n">
        <x:f>PERCENTILE(MC_Paths_PT5!AB$5:AB$504,0.15)/B43</x:f>
        <x:v>928657.5586233373</x:v>
      </x:c>
      <x:c r="G43" s="16" t="n">
        <x:f>PERCENTILE(MC_Paths_PT5!AB$5:AB$504,0.25)/B43</x:f>
        <x:v>1202384.6751428489</x:v>
      </x:c>
      <x:c r="H43" s="16" t="n">
        <x:f>PERCENTILE(MC_Paths_PT5!AB$5:AB$504,0.5)/B43</x:f>
        <x:v>2048919.4936506858</x:v>
      </x:c>
      <x:c r="I43" s="16" t="n">
        <x:f>PERCENTILE(MC_Paths_PT5!AB$5:AB$504,0.75)/B43</x:f>
        <x:v>3378360.941050025</x:v>
      </x:c>
      <x:c r="J43" s="16" t="n">
        <x:f>PERCENTILE(MC_Paths_PT5!AB$5:AB$504,0.85)/B43</x:f>
        <x:v>4413521.067623562</x:v>
      </x:c>
      <x:c r="K43" s="16" t="n">
        <x:f>PERCENTILE(MC_Paths_PT5!AB$5:AB$504,0.9)/B43</x:f>
        <x:v>5405623.392911764</x:v>
      </x:c>
      <x:c r="L43" s="16" t="n">
        <x:f>PERCENTILE(MC_Paths_PT5!AB$5:AB$504,0.95)/B43</x:f>
        <x:v>7640053.025063543</x:v>
      </x:c>
      <x:c r="M43" s="36" t="n">
        <x:f>COUNTIF(MC_Paths_PT5!AB$5:AB$504,0)/Assumptions!$C$63</x:f>
        <x:v>0</x:v>
      </x:c>
      <x:c r="N43" s="16" t="n">
        <x:f>PT_Y5_MC!AC69/B43</x:f>
        <x:v>491326.5117286602</x:v>
      </x:c>
      <x:c r="O43" s="16">
        <x:f t="shared" si="0"/>
        <x:v>2516802.884944275</x:v>
      </x:c>
      <x:c r="P43" s="11"/>
      <x:c r="Q43" s="11">
        <x:f t="shared" si="4"/>
        <x:v>26</x:v>
      </x:c>
      <x:c r="R43" s="16">
        <x:f t="shared" si="5"/>
        <x:v>2780656.0148054627</x:v>
      </x:c>
      <x:c r="S43" s="16">
        <x:f t="shared" si="6"/>
        <x:v>578485.10478324513</x:v>
      </x:c>
      <x:c r="T43" s="16">
        <x:f t="shared" si="7"/>
        <x:v>2025476.3732156146</x:v>
      </x:c>
      <x:c r="U43" s="16">
        <x:f t="shared" si="1"/>
        <x:v>7075730.524792931</x:v>
      </x:c>
      <x:c r="V43" s="16">
        <x:f t="shared" si="2"/>
        <x:v>491326.5117286602</x:v>
      </x:c>
      <x:c r="W43" s="16">
        <x:f t="shared" si="3"/>
        <x:v>2516802.884944275</x:v>
      </x:c>
    </x:row>
    <x:row r="44">
      <x:c r="A44" s="11">
        <x:v>27</x:v>
      </x:c>
      <x:c r="B44" s="32" t="n">
        <x:f>(1+Assumptions!$C$62)^A44</x:f>
        <x:v>1.9478000182997122</x:v>
      </x:c>
      <x:c r="C44" s="16" t="n">
        <x:f>PT_Y5_MC!AD68/B44</x:f>
        <x:v>2902264.0204450125</x:v>
      </x:c>
      <x:c r="D44" s="16" t="n">
        <x:f>PERCENTILE(MC_Paths_PT5!AC$5:AC$504,0.05)/B44</x:f>
        <x:v>597736.5511921308</x:v>
      </x:c>
      <x:c r="E44" s="16" t="n">
        <x:f>PERCENTILE(MC_Paths_PT5!AC$5:AC$504,0.1)/B44</x:f>
        <x:v>768151.9385940937</x:v>
      </x:c>
      <x:c r="F44" s="16" t="n">
        <x:f>PERCENTILE(MC_Paths_PT5!AC$5:AC$504,0.15)/B44</x:f>
        <x:v>922556.5412208587</x:v>
      </x:c>
      <x:c r="G44" s="16" t="n">
        <x:f>PERCENTILE(MC_Paths_PT5!AC$5:AC$504,0.25)/B44</x:f>
        <x:v>1249173.8653344582</x:v>
      </x:c>
      <x:c r="H44" s="16" t="n">
        <x:f>PERCENTILE(MC_Paths_PT5!AC$5:AC$504,0.5)/B44</x:f>
        <x:v>2076156.7904318767</x:v>
      </x:c>
      <x:c r="I44" s="16" t="n">
        <x:f>PERCENTILE(MC_Paths_PT5!AC$5:AC$504,0.75)/B44</x:f>
        <x:v>3556065.9169165026</x:v>
      </x:c>
      <x:c r="J44" s="16" t="n">
        <x:f>PERCENTILE(MC_Paths_PT5!AC$5:AC$504,0.85)/B44</x:f>
        <x:v>4649585.814249743</x:v>
      </x:c>
      <x:c r="K44" s="16" t="n">
        <x:f>PERCENTILE(MC_Paths_PT5!AC$5:AC$504,0.9)/B44</x:f>
        <x:v>5684459.987608607</x:v>
      </x:c>
      <x:c r="L44" s="16" t="n">
        <x:f>PERCENTILE(MC_Paths_PT5!AC$5:AC$504,0.95)/B44</x:f>
        <x:v>7360487.617527205</x:v>
      </x:c>
      <x:c r="M44" s="36" t="n">
        <x:f>COUNTIF(MC_Paths_PT5!AC$5:AC$504,0)/Assumptions!$C$63</x:f>
        <x:v>0</x:v>
      </x:c>
      <x:c r="N44" s="16" t="n">
        <x:f>PT_Y5_MC!AD69/B44</x:f>
        <x:v>510500.22925953474</x:v>
      </x:c>
      <x:c r="O44" s="16">
        <x:f t="shared" si="0"/>
        <x:v>2585476.8003093903</x:v>
      </x:c>
      <x:c r="P44" s="11"/>
      <x:c r="Q44" s="11">
        <x:f t="shared" si="4"/>
        <x:v>27</x:v>
      </x:c>
      <x:c r="R44" s="16">
        <x:f t="shared" si="5"/>
        <x:v>2902264.0204450125</x:v>
      </x:c>
      <x:c r="S44" s="16">
        <x:f t="shared" si="6"/>
        <x:v>594965.80034948408</x:v>
      </x:c>
      <x:c r="T44" s="16">
        <x:f t="shared" si="7"/>
        <x:v>2074976.5710498556</x:v>
      </x:c>
      <x:c r="U44" s="16">
        <x:f t="shared" si="1"/>
        <x:v>7028394.839908001</x:v>
      </x:c>
      <x:c r="V44" s="16">
        <x:f t="shared" si="2"/>
        <x:v>510500.22925953474</x:v>
      </x:c>
      <x:c r="W44" s="16">
        <x:f t="shared" si="3"/>
        <x:v>2585476.8003093903</x:v>
      </x:c>
    </x:row>
    <x:row r="45">
      <x:c r="A45" s="11">
        <x:v>28</x:v>
      </x:c>
      <x:c r="B45" s="32" t="n">
        <x:f>(1+Assumptions!$C$62)^A45</x:f>
        <x:v>1.9964950187572048</x:v>
      </x:c>
      <x:c r="C45" s="16" t="n">
        <x:f>PT_Y5_MC!AE68/B45</x:f>
        <x:v>3029491.807895627</x:v>
      </x:c>
      <x:c r="D45" s="16" t="n">
        <x:f>PERCENTILE(MC_Paths_PT5!AD$5:AD$504,0.05)/B45</x:f>
        <x:v>651626.9824064773</x:v>
      </x:c>
      <x:c r="E45" s="16" t="n">
        <x:f>PERCENTILE(MC_Paths_PT5!AD$5:AD$504,0.1)/B45</x:f>
        <x:v>815655.5997247895</x:v>
      </x:c>
      <x:c r="F45" s="16" t="n">
        <x:f>PERCENTILE(MC_Paths_PT5!AD$5:AD$504,0.15)/B45</x:f>
        <x:v>966518.3298896676</x:v>
      </x:c>
      <x:c r="G45" s="16" t="n">
        <x:f>PERCENTILE(MC_Paths_PT5!AD$5:AD$504,0.25)/B45</x:f>
        <x:v>1286900.3799204072</x:v>
      </x:c>
      <x:c r="H45" s="16" t="n">
        <x:f>PERCENTILE(MC_Paths_PT5!AD$5:AD$504,0.5)/B45</x:f>
        <x:v>2167010.588455952</x:v>
      </x:c>
      <x:c r="I45" s="16" t="n">
        <x:f>PERCENTILE(MC_Paths_PT5!AD$5:AD$504,0.75)/B45</x:f>
        <x:v>3695815.2110692947</x:v>
      </x:c>
      <x:c r="J45" s="16" t="n">
        <x:f>PERCENTILE(MC_Paths_PT5!AD$5:AD$504,0.85)/B45</x:f>
        <x:v>4744691.878968394</x:v>
      </x:c>
      <x:c r="K45" s="16" t="n">
        <x:f>PERCENTILE(MC_Paths_PT5!AD$5:AD$504,0.9)/B45</x:f>
        <x:v>5929209.495969723</x:v>
      </x:c>
      <x:c r="L45" s="16" t="n">
        <x:f>PERCENTILE(MC_Paths_PT5!AD$5:AD$504,0.95)/B45</x:f>
        <x:v>7798101.318108783</x:v>
      </x:c>
      <x:c r="M45" s="36" t="n">
        <x:f>COUNTIF(MC_Paths_PT5!AD$5:AD$504,0)/Assumptions!$C$63</x:f>
        <x:v>0</x:v>
      </x:c>
      <x:c r="N45" s="16" t="n">
        <x:f>PT_Y5_MC!AE69/B45</x:f>
        <x:v>530422.1894257605</x:v>
      </x:c>
      <x:c r="O45" s="16">
        <x:f t="shared" si="0"/>
        <x:v>2670953.8059815876</x:v>
      </x:c>
      <x:c r="P45" s="11"/>
      <x:c r="Q45" s="11">
        <x:f t="shared" si="4"/>
        <x:v>28</x:v>
      </x:c>
      <x:c r="R45" s="16">
        <x:f t="shared" si="5"/>
        <x:v>3029491.8078956269</x:v>
      </x:c>
      <x:c r="S45" s="16">
        <x:f t="shared" si="6"/>
        <x:v>619016.82463041111</x:v>
      </x:c>
      <x:c r="T45" s="16">
        <x:f t="shared" si="7"/>
        <x:v>2140531.6165558272</x:v>
      </x:c>
      <x:c r="U45" s="16">
        <x:f t="shared" si="1"/>
        <x:v>7692812.1758979866</x:v>
      </x:c>
      <x:c r="V45" s="16">
        <x:f t="shared" si="2"/>
        <x:v>530422.18942576053</x:v>
      </x:c>
      <x:c r="W45" s="16">
        <x:f t="shared" si="3"/>
        <x:v>2670953.8059815876</x:v>
      </x:c>
    </x:row>
    <x:row r="46">
      <x:c r="A46" s="11">
        <x:v>29</x:v>
      </x:c>
      <x:c r="B46" s="32" t="n">
        <x:f>(1+Assumptions!$C$62)^A46</x:f>
        <x:v>2.046407394226135</x:v>
      </x:c>
      <x:c r="C46" s="16" t="n">
        <x:f>PT_Y5_MC!AF68/B46</x:f>
        <x:v>3162535.035878132</x:v>
      </x:c>
      <x:c r="D46" s="16" t="n">
        <x:f>PERCENTILE(MC_Paths_PT5!AE$5:AE$504,0.05)/B46</x:f>
        <x:v>616845.0779680439</x:v>
      </x:c>
      <x:c r="E46" s="16" t="n">
        <x:f>PERCENTILE(MC_Paths_PT5!AE$5:AE$504,0.1)/B46</x:f>
        <x:v>803446.3186208388</x:v>
      </x:c>
      <x:c r="F46" s="16" t="n">
        <x:f>PERCENTILE(MC_Paths_PT5!AE$5:AE$504,0.15)/B46</x:f>
        <x:v>970632.0120001003</x:v>
      </x:c>
      <x:c r="G46" s="16" t="n">
        <x:f>PERCENTILE(MC_Paths_PT5!AE$5:AE$504,0.25)/B46</x:f>
        <x:v>1338227.8461546788</x:v>
      </x:c>
      <x:c r="H46" s="16" t="n">
        <x:f>PERCENTILE(MC_Paths_PT5!AE$5:AE$504,0.5)/B46</x:f>
        <x:v>2277341.7538304413</x:v>
      </x:c>
      <x:c r="I46" s="16" t="n">
        <x:f>PERCENTILE(MC_Paths_PT5!AE$5:AE$504,0.75)/B46</x:f>
        <x:v>3904719.5808134032</x:v>
      </x:c>
      <x:c r="J46" s="16" t="n">
        <x:f>PERCENTILE(MC_Paths_PT5!AE$5:AE$504,0.85)/B46</x:f>
        <x:v>5035463.488465717</x:v>
      </x:c>
      <x:c r="K46" s="16" t="n">
        <x:f>PERCENTILE(MC_Paths_PT5!AE$5:AE$504,0.9)/B46</x:f>
        <x:v>6450612.851471022</x:v>
      </x:c>
      <x:c r="L46" s="16" t="n">
        <x:f>PERCENTILE(MC_Paths_PT5!AE$5:AE$504,0.95)/B46</x:f>
        <x:v>8151932.759982073</x:v>
      </x:c>
      <x:c r="M46" s="36" t="n">
        <x:f>COUNTIF(MC_Paths_PT5!AE$5:AE$504,0)/Assumptions!$C$63</x:f>
        <x:v>0</x:v>
      </x:c>
      <x:c r="N46" s="16" t="n">
        <x:f>PT_Y5_MC!AF69/B46</x:f>
        <x:v>551121.5919399364</x:v>
      </x:c>
      <x:c r="O46" s="16">
        <x:f t="shared" si="0"/>
        <x:v>2826261.1317814477</x:v>
      </x:c>
      <x:c r="P46" s="11"/>
      <x:c r="Q46" s="11">
        <x:f t="shared" si="4"/>
        <x:v>29</x:v>
      </x:c>
      <x:c r="R46" s="16">
        <x:f t="shared" si="5"/>
        <x:v>3162535.0358781321</x:v>
      </x:c>
      <x:c r="S46" s="16">
        <x:f t="shared" si="6"/>
        <x:v>646328.24859101942</x:v>
      </x:c>
      <x:c r="T46" s="16">
        <x:f t="shared" si="7"/>
        <x:v>2275139.5398415113</x:v>
      </x:c>
      <x:c r="U46" s="16">
        <x:f t="shared" si="1"/>
        <x:v>7829071.5020193625</x:v>
      </x:c>
      <x:c r="V46" s="16">
        <x:f t="shared" si="2"/>
        <x:v>551121.59193993639</x:v>
      </x:c>
      <x:c r="W46" s="16">
        <x:f t="shared" si="3"/>
        <x:v>2826261.1317814477</x:v>
      </x:c>
    </x:row>
    <x:row r="47">
      <x:c r="A47" s="11">
        <x:v>30</x:v>
      </x:c>
      <x:c r="B47" s="32" t="n">
        <x:f>(1+Assumptions!$C$62)^A47</x:f>
        <x:v>2.097567579081788</x:v>
      </x:c>
      <x:c r="C47" s="16" t="n">
        <x:f>PT_Y5_MC!AG68/B47</x:f>
        <x:v>3301597.512461645</x:v>
      </x:c>
      <x:c r="D47" s="16" t="n">
        <x:f>PERCENTILE(MC_Paths_PT5!AF$5:AF$504,0.05)/B47</x:f>
        <x:v>645680.6031138328</x:v>
      </x:c>
      <x:c r="E47" s="16" t="n">
        <x:f>PERCENTILE(MC_Paths_PT5!AF$5:AF$504,0.1)/B47</x:f>
        <x:v>827074.6048169258</x:v>
      </x:c>
      <x:c r="F47" s="16" t="n">
        <x:f>PERCENTILE(MC_Paths_PT5!AF$5:AF$504,0.15)/B47</x:f>
        <x:v>1018531.37707207</x:v>
      </x:c>
      <x:c r="G47" s="16" t="n">
        <x:f>PERCENTILE(MC_Paths_PT5!AF$5:AF$504,0.25)/B47</x:f>
        <x:v>1341154.1254447938</x:v>
      </x:c>
      <x:c r="H47" s="16" t="n">
        <x:f>PERCENTILE(MC_Paths_PT5!AF$5:AF$504,0.5)/B47</x:f>
        <x:v>2338575.5086738532</x:v>
      </x:c>
      <x:c r="I47" s="16" t="n">
        <x:f>PERCENTILE(MC_Paths_PT5!AF$5:AF$504,0.75)/B47</x:f>
        <x:v>4057029.82406609</x:v>
      </x:c>
      <x:c r="J47" s="16" t="n">
        <x:f>PERCENTILE(MC_Paths_PT5!AF$5:AF$504,0.85)/B47</x:f>
        <x:v>5464204.017837299</x:v>
      </x:c>
      <x:c r="K47" s="16" t="n">
        <x:f>PERCENTILE(MC_Paths_PT5!AF$5:AF$504,0.9)/B47</x:f>
        <x:v>6783961.696174589</x:v>
      </x:c>
      <x:c r="L47" s="16" t="n">
        <x:f>PERCENTILE(MC_Paths_PT5!AF$5:AF$504,0.95)/B47</x:f>
        <x:v>8830782.403553914</x:v>
      </x:c>
      <x:c r="M47" s="36" t="n">
        <x:f>COUNTIF(MC_Paths_PT5!AF$5:AF$504,0)/Assumptions!$C$63</x:f>
        <x:v>0</x:v>
      </x:c>
      <x:c r="N47" s="16" t="n">
        <x:f>PT_Y5_MC!AG69/B47</x:f>
        <x:v>572628.7760156414</x:v>
      </x:c>
      <x:c r="O47" s="16">
        <x:f t="shared" si="0"/>
        <x:v>2874850.1554418597</x:v>
      </x:c>
      <x:c r="P47" s="11"/>
      <x:c r="Q47" s="11">
        <x:f t="shared" si="4"/>
        <x:v>30</x:v>
      </x:c>
      <x:c r="R47" s="16">
        <x:f t="shared" si="5"/>
        <x:v>3301597.5124616451</x:v>
      </x:c>
      <x:c r="S47" s="16">
        <x:f t="shared" si="6"/>
        <x:v>646519.96859656496</x:v>
      </x:c>
      <x:c r="T47" s="16">
        <x:f t="shared" si="7"/>
        <x:v>2302221.3794262186</x:v>
      </x:c>
      <x:c r="U47" s="16">
        <x:f t="shared" si="1"/>
        <x:v>8385851.5914719757</x:v>
      </x:c>
      <x:c r="V47" s="16">
        <x:f t="shared" si="2"/>
        <x:v>572628.7760156414</x:v>
      </x:c>
      <x:c r="W47" s="16">
        <x:f t="shared" si="3"/>
        <x:v>2874850.1554418597</x:v>
      </x:c>
    </x:row>
    <x:row r="55" ht="160" customHeight="1">
      <x:c r="A55" s="10" t="s">
        <x:v>801</x:v>
      </x:c>
      <x:c r="B55" s="10"/>
      <x:c r="C55" s="10"/>
      <x:c r="D55" s="10"/>
      <x:c r="E55" s="10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</x:row>
    <x:row r="56" ht="256" customHeight="1">
      <x:c r="A56" s="12" t="s">
        <x:v>802</x:v>
      </x:c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  <x:c r="AA56" s="12"/>
      <x:c r="AB56" s="12"/>
      <x:c r="AC56" s="12"/>
      <x:c r="AD56" s="12"/>
      <x:c r="AE56" s="12"/>
      <x:c r="AF56" s="12"/>
      <x:c r="AG56" s="12"/>
    </x:row>
    <x:row r="58" ht="16" customHeight="1">
      <x:c r="A58" s="13" t="s">
        <x:v>622</x:v>
      </x:c>
      <x:c r="B58" s="13" t="s">
        <x:v>177</x:v>
      </x:c>
      <x:c r="C58" s="13">
        <x:v>0</x:v>
      </x:c>
      <x:c r="D58" s="13">
        <x:v>1</x:v>
      </x:c>
      <x:c r="E58" s="13">
        <x:v>2</x:v>
      </x:c>
      <x:c r="F58" s="13">
        <x:v>3</x:v>
      </x:c>
      <x:c r="G58" s="13">
        <x:v>4</x:v>
      </x:c>
      <x:c r="H58" s="13">
        <x:v>5</x:v>
      </x:c>
      <x:c r="I58" s="13">
        <x:v>6</x:v>
      </x:c>
      <x:c r="J58" s="13">
        <x:v>7</x:v>
      </x:c>
      <x:c r="K58" s="13">
        <x:v>8</x:v>
      </x:c>
      <x:c r="L58" s="13">
        <x:v>9</x:v>
      </x:c>
      <x:c r="M58" s="13">
        <x:v>10</x:v>
      </x:c>
      <x:c r="N58" s="13">
        <x:v>11</x:v>
      </x:c>
      <x:c r="O58" s="13">
        <x:v>12</x:v>
      </x:c>
      <x:c r="P58" s="13">
        <x:v>13</x:v>
      </x:c>
      <x:c r="Q58" s="13">
        <x:v>14</x:v>
      </x:c>
      <x:c r="R58" s="13">
        <x:v>15</x:v>
      </x:c>
      <x:c r="S58" s="13">
        <x:v>16</x:v>
      </x:c>
      <x:c r="T58" s="13">
        <x:v>17</x:v>
      </x:c>
      <x:c r="U58" s="13">
        <x:v>18</x:v>
      </x:c>
      <x:c r="V58" s="13">
        <x:v>19</x:v>
      </x:c>
      <x:c r="W58" s="13">
        <x:v>20</x:v>
      </x:c>
      <x:c r="X58" s="13">
        <x:v>21</x:v>
      </x:c>
      <x:c r="Y58" s="13">
        <x:v>22</x:v>
      </x:c>
      <x:c r="Z58" s="13">
        <x:v>23</x:v>
      </x:c>
      <x:c r="AA58" s="13">
        <x:v>24</x:v>
      </x:c>
      <x:c r="AB58" s="13">
        <x:v>25</x:v>
      </x:c>
      <x:c r="AC58" s="13">
        <x:v>26</x:v>
      </x:c>
      <x:c r="AD58" s="13">
        <x:v>27</x:v>
      </x:c>
      <x:c r="AE58" s="13">
        <x:v>28</x:v>
      </x:c>
      <x:c r="AF58" s="13">
        <x:v>29</x:v>
      </x:c>
      <x:c r="AG58" s="13">
        <x:v>30</x:v>
      </x:c>
    </x:row>
    <x:row r="59">
      <x:c r="A59" s="11" t="s">
        <x:v>641</x:v>
      </x:c>
      <x:c r="B59" s="11" t="s">
        <x:v>224</x:v>
      </x:c>
      <x:c r="C59" s="11" t="n">
        <x:f>0</x:f>
        <x:v>0</x:v>
      </x:c>
      <x:c r="D59" s="11" t="n">
        <x:f>1</x:f>
        <x:v>1</x:v>
      </x:c>
      <x:c r="E59" s="11" t="n">
        <x:f>2</x:f>
        <x:v>2</x:v>
      </x:c>
      <x:c r="F59" s="11" t="n">
        <x:f>3</x:f>
        <x:v>3</x:v>
      </x:c>
      <x:c r="G59" s="11" t="n">
        <x:f>4</x:f>
        <x:v>4</x:v>
      </x:c>
      <x:c r="H59" s="11" t="n">
        <x:f>5</x:f>
        <x:v>5</x:v>
      </x:c>
      <x:c r="I59" s="11" t="n">
        <x:f>6</x:f>
        <x:v>6</x:v>
      </x:c>
      <x:c r="J59" s="11" t="n">
        <x:f>7</x:f>
        <x:v>7</x:v>
      </x:c>
      <x:c r="K59" s="11" t="n">
        <x:f>8</x:f>
        <x:v>8</x:v>
      </x:c>
      <x:c r="L59" s="11" t="n">
        <x:f>9</x:f>
        <x:v>9</x:v>
      </x:c>
      <x:c r="M59" s="11" t="n">
        <x:f>10</x:f>
        <x:v>10</x:v>
      </x:c>
      <x:c r="N59" s="11" t="n">
        <x:f>11</x:f>
        <x:v>11</x:v>
      </x:c>
      <x:c r="O59" s="11" t="n">
        <x:f>12</x:f>
        <x:v>12</x:v>
      </x:c>
      <x:c r="P59" s="11" t="n">
        <x:f>13</x:f>
        <x:v>13</x:v>
      </x:c>
      <x:c r="Q59" s="11" t="n">
        <x:f>14</x:f>
        <x:v>14</x:v>
      </x:c>
      <x:c r="R59" s="11" t="n">
        <x:f>15</x:f>
        <x:v>15</x:v>
      </x:c>
      <x:c r="S59" s="11" t="n">
        <x:f>16</x:f>
        <x:v>16</x:v>
      </x:c>
      <x:c r="T59" s="11" t="n">
        <x:f>17</x:f>
        <x:v>17</x:v>
      </x:c>
      <x:c r="U59" s="11" t="n">
        <x:f>18</x:f>
        <x:v>18</x:v>
      </x:c>
      <x:c r="V59" s="11" t="n">
        <x:f>19</x:f>
        <x:v>19</x:v>
      </x:c>
      <x:c r="W59" s="11" t="n">
        <x:f>20</x:f>
        <x:v>20</x:v>
      </x:c>
      <x:c r="X59" s="11" t="n">
        <x:f>21</x:f>
        <x:v>21</x:v>
      </x:c>
      <x:c r="Y59" s="11" t="n">
        <x:f>22</x:f>
        <x:v>22</x:v>
      </x:c>
      <x:c r="Z59" s="11" t="n">
        <x:f>23</x:f>
        <x:v>23</x:v>
      </x:c>
      <x:c r="AA59" s="11" t="n">
        <x:f>24</x:f>
        <x:v>24</x:v>
      </x:c>
      <x:c r="AB59" s="11" t="n">
        <x:f>25</x:f>
        <x:v>25</x:v>
      </x:c>
      <x:c r="AC59" s="11" t="n">
        <x:f>26</x:f>
        <x:v>26</x:v>
      </x:c>
      <x:c r="AD59" s="11" t="n">
        <x:f>27</x:f>
        <x:v>27</x:v>
      </x:c>
      <x:c r="AE59" s="11" t="n">
        <x:f>28</x:f>
        <x:v>28</x:v>
      </x:c>
      <x:c r="AF59" s="11" t="n">
        <x:f>29</x:f>
        <x:v>29</x:v>
      </x:c>
      <x:c r="AG59" s="11" t="n">
        <x:f>30</x:f>
        <x:v>30</x:v>
      </x:c>
    </x:row>
    <x:row r="60">
      <x:c r="A60" s="11" t="s">
        <x:v>642</x:v>
      </x:c>
      <x:c r="B60" s="11" t="s">
        <x:v>198</x:v>
      </x:c>
      <x:c r="C60" s="16" t="n">
        <x:f>(MAX(0,Assumptions!$C$7*(1+Assumptions!$C$30)^C$59-IF(AND(Assumptions!$C$18,C$59&gt;=Assumptions!$C$20),Assumptions!$C$21*(1+Assumptions!$C$30)^(C$59-Assumptions!$C$20),0))-MAX(0,(Assumptions!$C$10+Assumptions!$C$13)*(1+Assumptions!$C$16)^C$59-IF(AND(Assumptions!$C$18,C$59&gt;=Assumptions!$C$20),MIN(Assumptions!$C$22*(1+Assumptions!$C$16)^(C$59-Assumptions!$C$20),(Assumptions!$C$10+Assumptions!$C$13)*(1+Assumptions!$C$16)^C$59),0))-Assumptions!$C$14*(1+Assumptions!$C$31)^C$59)*Assumptions!$C$8+Assumptions!$C$9-Assumptions!$C$11*(1+Assumptions!$C$16)^C$59-Assumptions!$C$15*(1+Assumptions!$C$31)^C$59</x:f>
        <x:v>263500</x:v>
      </x:c>
      <x:c r="D60" s="16" t="n">
        <x:f>(MAX(0,Assumptions!$C$7*(1+Assumptions!$C$30)^D$59-IF(AND(Assumptions!$C$18,D$59&gt;=Assumptions!$C$20),Assumptions!$C$21*(1+Assumptions!$C$30)^(D$59-Assumptions!$C$20),0))-MAX(0,(Assumptions!$C$10+Assumptions!$C$13)*(1+Assumptions!$C$16)^D$59-IF(AND(Assumptions!$C$18,D$59&gt;=Assumptions!$C$20),MIN(Assumptions!$C$22*(1+Assumptions!$C$16)^(D$59-Assumptions!$C$20),(Assumptions!$C$10+Assumptions!$C$13)*(1+Assumptions!$C$16)^D$59),0))-Assumptions!$C$14*(1+Assumptions!$C$31)^D$59)*Assumptions!$C$8+Assumptions!$C$9-Assumptions!$C$11*(1+Assumptions!$C$16)^D$59-Assumptions!$C$15*(1+Assumptions!$C$31)^D$59</x:f>
        <x:v>270878</x:v>
      </x:c>
      <x:c r="E60" s="16" t="n">
        <x:f>(MAX(0,Assumptions!$C$7*(1+Assumptions!$C$30)^E$59-IF(AND(Assumptions!$C$18,E$59&gt;=Assumptions!$C$20),Assumptions!$C$21*(1+Assumptions!$C$30)^(E$59-Assumptions!$C$20),0))-MAX(0,(Assumptions!$C$10+Assumptions!$C$13)*(1+Assumptions!$C$16)^E$59-IF(AND(Assumptions!$C$18,E$59&gt;=Assumptions!$C$20),MIN(Assumptions!$C$22*(1+Assumptions!$C$16)^(E$59-Assumptions!$C$20),(Assumptions!$C$10+Assumptions!$C$13)*(1+Assumptions!$C$16)^E$59),0))-Assumptions!$C$14*(1+Assumptions!$C$31)^E$59)*Assumptions!$C$8+Assumptions!$C$9-Assumptions!$C$11*(1+Assumptions!$C$16)^E$59-Assumptions!$C$15*(1+Assumptions!$C$31)^E$59</x:f>
        <x:v>278462.584</x:v>
      </x:c>
      <x:c r="F60" s="16" t="n">
        <x:f>(MAX(0,Assumptions!$C$7*(1+Assumptions!$C$30)^F$59-IF(AND(Assumptions!$C$18,F$59&gt;=Assumptions!$C$20),Assumptions!$C$21*(1+Assumptions!$C$30)^(F$59-Assumptions!$C$20),0))-MAX(0,(Assumptions!$C$10+Assumptions!$C$13)*(1+Assumptions!$C$16)^F$59-IF(AND(Assumptions!$C$18,F$59&gt;=Assumptions!$C$20),MIN(Assumptions!$C$22*(1+Assumptions!$C$16)^(F$59-Assumptions!$C$20),(Assumptions!$C$10+Assumptions!$C$13)*(1+Assumptions!$C$16)^F$59),0))-Assumptions!$C$14*(1+Assumptions!$C$31)^F$59)*Assumptions!$C$8+Assumptions!$C$9-Assumptions!$C$11*(1+Assumptions!$C$16)^F$59-Assumptions!$C$15*(1+Assumptions!$C$31)^F$59</x:f>
        <x:v>286259.53635199997</x:v>
      </x:c>
      <x:c r="G60" s="16" t="n">
        <x:f>(MAX(0,Assumptions!$C$7*(1+Assumptions!$C$30)^G$59-IF(AND(Assumptions!$C$18,G$59&gt;=Assumptions!$C$20),Assumptions!$C$21*(1+Assumptions!$C$30)^(G$59-Assumptions!$C$20),0))-MAX(0,(Assumptions!$C$10+Assumptions!$C$13)*(1+Assumptions!$C$16)^G$59-IF(AND(Assumptions!$C$18,G$59&gt;=Assumptions!$C$20),MIN(Assumptions!$C$22*(1+Assumptions!$C$16)^(G$59-Assumptions!$C$20),(Assumptions!$C$10+Assumptions!$C$13)*(1+Assumptions!$C$16)^G$59),0))-Assumptions!$C$14*(1+Assumptions!$C$31)^G$59)*Assumptions!$C$8+Assumptions!$C$9-Assumptions!$C$11*(1+Assumptions!$C$16)^G$59-Assumptions!$C$15*(1+Assumptions!$C$31)^G$59</x:f>
        <x:v>294274.803369856</x:v>
      </x:c>
      <x:c r="H60" s="16" t="n">
        <x:f>(MAX(0,Assumptions!$C$7*(1+Assumptions!$C$30)^H$59-IF(AND(Assumptions!$C$18,H$59&gt;=Assumptions!$C$20),Assumptions!$C$21*(1+Assumptions!$C$30)^(H$59-Assumptions!$C$20),0))-MAX(0,(Assumptions!$C$10+Assumptions!$C$13)*(1+Assumptions!$C$16)^H$59-IF(AND(Assumptions!$C$18,H$59&gt;=Assumptions!$C$20),MIN(Assumptions!$C$22*(1+Assumptions!$C$16)^(H$59-Assumptions!$C$20),(Assumptions!$C$10+Assumptions!$C$13)*(1+Assumptions!$C$16)^H$59),0))-Assumptions!$C$14*(1+Assumptions!$C$31)^H$59)*Assumptions!$C$8+Assumptions!$C$9-Assumptions!$C$11*(1+Assumptions!$C$16)^H$59-Assumptions!$C$15*(1+Assumptions!$C$31)^H$59</x:f>
        <x:v>277714.49786421197</x:v>
      </x:c>
      <x:c r="I60" s="16" t="n">
        <x:f>(MAX(0,Assumptions!$C$7*(1+Assumptions!$C$30)^I$59-IF(AND(Assumptions!$C$18,I$59&gt;=Assumptions!$C$20),Assumptions!$C$21*(1+Assumptions!$C$30)^(I$59-Assumptions!$C$20),0))-MAX(0,(Assumptions!$C$10+Assumptions!$C$13)*(1+Assumptions!$C$16)^I$59-IF(AND(Assumptions!$C$18,I$59&gt;=Assumptions!$C$20),MIN(Assumptions!$C$22*(1+Assumptions!$C$16)^(I$59-Assumptions!$C$20),(Assumptions!$C$10+Assumptions!$C$13)*(1+Assumptions!$C$16)^I$59),0))-Assumptions!$C$14*(1+Assumptions!$C$31)^I$59)*Assumptions!$C$8+Assumptions!$C$9-Assumptions!$C$11*(1+Assumptions!$C$16)^I$59-Assumptions!$C$15*(1+Assumptions!$C$31)^I$59</x:f>
        <x:v>285490.5038044099</x:v>
      </x:c>
      <x:c r="J60" s="16" t="n">
        <x:f>(MAX(0,Assumptions!$C$7*(1+Assumptions!$C$30)^J$59-IF(AND(Assumptions!$C$18,J$59&gt;=Assumptions!$C$20),Assumptions!$C$21*(1+Assumptions!$C$30)^(J$59-Assumptions!$C$20),0))-MAX(0,(Assumptions!$C$10+Assumptions!$C$13)*(1+Assumptions!$C$16)^J$59-IF(AND(Assumptions!$C$18,J$59&gt;=Assumptions!$C$20),MIN(Assumptions!$C$22*(1+Assumptions!$C$16)^(J$59-Assumptions!$C$20),(Assumptions!$C$10+Assumptions!$C$13)*(1+Assumptions!$C$16)^J$59),0))-Assumptions!$C$14*(1+Assumptions!$C$31)^J$59)*Assumptions!$C$8+Assumptions!$C$9-Assumptions!$C$11*(1+Assumptions!$C$16)^J$59-Assumptions!$C$15*(1+Assumptions!$C$31)^J$59</x:f>
        <x:v>293484.2379109334</x:v>
      </x:c>
      <x:c r="K60" s="16" t="n">
        <x:f>(MAX(0,Assumptions!$C$7*(1+Assumptions!$C$30)^K$59-IF(AND(Assumptions!$C$18,K$59&gt;=Assumptions!$C$20),Assumptions!$C$21*(1+Assumptions!$C$30)^(K$59-Assumptions!$C$20),0))-MAX(0,(Assumptions!$C$10+Assumptions!$C$13)*(1+Assumptions!$C$16)^K$59-IF(AND(Assumptions!$C$18,K$59&gt;=Assumptions!$C$20),MIN(Assumptions!$C$22*(1+Assumptions!$C$16)^(K$59-Assumptions!$C$20),(Assumptions!$C$10+Assumptions!$C$13)*(1+Assumptions!$C$16)^K$59),0))-Assumptions!$C$14*(1+Assumptions!$C$31)^K$59)*Assumptions!$C$8+Assumptions!$C$9-Assumptions!$C$11*(1+Assumptions!$C$16)^K$59-Assumptions!$C$15*(1+Assumptions!$C$31)^K$59</x:f>
        <x:v>301701.7965724395</x:v>
      </x:c>
      <x:c r="L60" s="16" t="n">
        <x:f>(MAX(0,Assumptions!$C$7*(1+Assumptions!$C$30)^L$59-IF(AND(Assumptions!$C$18,L$59&gt;=Assumptions!$C$20),Assumptions!$C$21*(1+Assumptions!$C$30)^(L$59-Assumptions!$C$20),0))-MAX(0,(Assumptions!$C$10+Assumptions!$C$13)*(1+Assumptions!$C$16)^L$59-IF(AND(Assumptions!$C$18,L$59&gt;=Assumptions!$C$20),MIN(Assumptions!$C$22*(1+Assumptions!$C$16)^(L$59-Assumptions!$C$20),(Assumptions!$C$10+Assumptions!$C$13)*(1+Assumptions!$C$16)^L$59),0))-Assumptions!$C$14*(1+Assumptions!$C$31)^L$59)*Assumptions!$C$8+Assumptions!$C$9-Assumptions!$C$11*(1+Assumptions!$C$16)^L$59-Assumptions!$C$15*(1+Assumptions!$C$31)^L$59</x:f>
        <x:v>310149.44687646785</x:v>
      </x:c>
      <x:c r="M60" s="16" t="n">
        <x:f>(MAX(0,Assumptions!$C$7*(1+Assumptions!$C$30)^M$59-IF(AND(Assumptions!$C$18,M$59&gt;=Assumptions!$C$20),Assumptions!$C$21*(1+Assumptions!$C$30)^(M$59-Assumptions!$C$20),0))-MAX(0,(Assumptions!$C$10+Assumptions!$C$13)*(1+Assumptions!$C$16)^M$59-IF(AND(Assumptions!$C$18,M$59&gt;=Assumptions!$C$20),MIN(Assumptions!$C$22*(1+Assumptions!$C$16)^(M$59-Assumptions!$C$20),(Assumptions!$C$10+Assumptions!$C$13)*(1+Assumptions!$C$16)^M$59),0))-Assumptions!$C$14*(1+Assumptions!$C$31)^M$59)*Assumptions!$C$8+Assumptions!$C$9-Assumptions!$C$11*(1+Assumptions!$C$16)^M$59-Assumptions!$C$15*(1+Assumptions!$C$31)^M$59</x:f>
        <x:v>318833.63138900895</x:v>
      </x:c>
      <x:c r="N60" s="16" t="n">
        <x:f>(MAX(0,Assumptions!$C$7*(1+Assumptions!$C$30)^N$59-IF(AND(Assumptions!$C$18,N$59&gt;=Assumptions!$C$20),Assumptions!$C$21*(1+Assumptions!$C$30)^(N$59-Assumptions!$C$20),0))-MAX(0,(Assumptions!$C$10+Assumptions!$C$13)*(1+Assumptions!$C$16)^N$59-IF(AND(Assumptions!$C$18,N$59&gt;=Assumptions!$C$20),MIN(Assumptions!$C$22*(1+Assumptions!$C$16)^(N$59-Assumptions!$C$20),(Assumptions!$C$10+Assumptions!$C$13)*(1+Assumptions!$C$16)^N$59),0))-Assumptions!$C$14*(1+Assumptions!$C$31)^N$59)*Assumptions!$C$8+Assumptions!$C$9-Assumptions!$C$11*(1+Assumptions!$C$16)^N$59-Assumptions!$C$15*(1+Assumptions!$C$31)^N$59</x:f>
        <x:v>327760.97306790116</x:v>
      </x:c>
      <x:c r="O60" s="16" t="n">
        <x:f>(MAX(0,Assumptions!$C$7*(1+Assumptions!$C$30)^O$59-IF(AND(Assumptions!$C$18,O$59&gt;=Assumptions!$C$20),Assumptions!$C$21*(1+Assumptions!$C$30)^(O$59-Assumptions!$C$20),0))-MAX(0,(Assumptions!$C$10+Assumptions!$C$13)*(1+Assumptions!$C$16)^O$59-IF(AND(Assumptions!$C$18,O$59&gt;=Assumptions!$C$20),MIN(Assumptions!$C$22*(1+Assumptions!$C$16)^(O$59-Assumptions!$C$20),(Assumptions!$C$10+Assumptions!$C$13)*(1+Assumptions!$C$16)^O$59),0))-Assumptions!$C$14*(1+Assumptions!$C$31)^O$59)*Assumptions!$C$8+Assumptions!$C$9-Assumptions!$C$11*(1+Assumptions!$C$16)^O$59-Assumptions!$C$15*(1+Assumptions!$C$31)^O$59</x:f>
        <x:v>336938.2803138025</x:v>
      </x:c>
      <x:c r="P60" s="16" t="n">
        <x:f>(MAX(0,Assumptions!$C$7*(1+Assumptions!$C$30)^P$59-IF(AND(Assumptions!$C$18,P$59&gt;=Assumptions!$C$20),Assumptions!$C$21*(1+Assumptions!$C$30)^(P$59-Assumptions!$C$20),0))-MAX(0,(Assumptions!$C$10+Assumptions!$C$13)*(1+Assumptions!$C$16)^P$59-IF(AND(Assumptions!$C$18,P$59&gt;=Assumptions!$C$20),MIN(Assumptions!$C$22*(1+Assumptions!$C$16)^(P$59-Assumptions!$C$20),(Assumptions!$C$10+Assumptions!$C$13)*(1+Assumptions!$C$16)^P$59),0))-Assumptions!$C$14*(1+Assumptions!$C$31)^P$59)*Assumptions!$C$8+Assumptions!$C$9-Assumptions!$C$11*(1+Assumptions!$C$16)^P$59-Assumptions!$C$15*(1+Assumptions!$C$31)^P$59</x:f>
        <x:v>346372.5521625889</x:v>
      </x:c>
      <x:c r="Q60" s="16" t="n">
        <x:f>(MAX(0,Assumptions!$C$7*(1+Assumptions!$C$30)^Q$59-IF(AND(Assumptions!$C$18,Q$59&gt;=Assumptions!$C$20),Assumptions!$C$21*(1+Assumptions!$C$30)^(Q$59-Assumptions!$C$20),0))-MAX(0,(Assumptions!$C$10+Assumptions!$C$13)*(1+Assumptions!$C$16)^Q$59-IF(AND(Assumptions!$C$18,Q$59&gt;=Assumptions!$C$20),MIN(Assumptions!$C$22*(1+Assumptions!$C$16)^(Q$59-Assumptions!$C$20),(Assumptions!$C$10+Assumptions!$C$13)*(1+Assumptions!$C$16)^Q$59),0))-Assumptions!$C$14*(1+Assumptions!$C$31)^Q$59)*Assumptions!$C$8+Assumptions!$C$9-Assumptions!$C$11*(1+Assumptions!$C$16)^Q$59-Assumptions!$C$15*(1+Assumptions!$C$31)^Q$59</x:f>
        <x:v>356070.98362314125</x:v>
      </x:c>
      <x:c r="R60" s="16" t="n">
        <x:f>(MAX(0,Assumptions!$C$7*(1+Assumptions!$C$30)^R$59-IF(AND(Assumptions!$C$18,R$59&gt;=Assumptions!$C$20),Assumptions!$C$21*(1+Assumptions!$C$30)^(R$59-Assumptions!$C$20),0))-MAX(0,(Assumptions!$C$10+Assumptions!$C$13)*(1+Assumptions!$C$16)^R$59-IF(AND(Assumptions!$C$18,R$59&gt;=Assumptions!$C$20),MIN(Assumptions!$C$22*(1+Assumptions!$C$16)^(R$59-Assumptions!$C$20),(Assumptions!$C$10+Assumptions!$C$13)*(1+Assumptions!$C$16)^R$59),0))-Assumptions!$C$14*(1+Assumptions!$C$31)^R$59)*Assumptions!$C$8+Assumptions!$C$9-Assumptions!$C$11*(1+Assumptions!$C$16)^R$59-Assumptions!$C$15*(1+Assumptions!$C$31)^R$59</x:f>
        <x:v>366040.97116458934</x:v>
      </x:c>
      <x:c r="S60" s="16" t="n">
        <x:f>(MAX(0,Assumptions!$C$7*(1+Assumptions!$C$30)^S$59-IF(AND(Assumptions!$C$18,S$59&gt;=Assumptions!$C$20),Assumptions!$C$21*(1+Assumptions!$C$30)^(S$59-Assumptions!$C$20),0))-MAX(0,(Assumptions!$C$10+Assumptions!$C$13)*(1+Assumptions!$C$16)^S$59-IF(AND(Assumptions!$C$18,S$59&gt;=Assumptions!$C$20),MIN(Assumptions!$C$22*(1+Assumptions!$C$16)^(S$59-Assumptions!$C$20),(Assumptions!$C$10+Assumptions!$C$13)*(1+Assumptions!$C$16)^S$59),0))-Assumptions!$C$14*(1+Assumptions!$C$31)^S$59)*Assumptions!$C$8+Assumptions!$C$9-Assumptions!$C$11*(1+Assumptions!$C$16)^S$59-Assumptions!$C$15*(1+Assumptions!$C$31)^S$59</x:f>
        <x:v>376290.1183571978</x:v>
      </x:c>
      <x:c r="T60" s="16" t="n">
        <x:f>(MAX(0,Assumptions!$C$7*(1+Assumptions!$C$30)^T$59-IF(AND(Assumptions!$C$18,T$59&gt;=Assumptions!$C$20),Assumptions!$C$21*(1+Assumptions!$C$30)^(T$59-Assumptions!$C$20),0))-MAX(0,(Assumptions!$C$10+Assumptions!$C$13)*(1+Assumptions!$C$16)^T$59-IF(AND(Assumptions!$C$18,T$59&gt;=Assumptions!$C$20),MIN(Assumptions!$C$22*(1+Assumptions!$C$16)^(T$59-Assumptions!$C$20),(Assumptions!$C$10+Assumptions!$C$13)*(1+Assumptions!$C$16)^T$59),0))-Assumptions!$C$14*(1+Assumptions!$C$31)^T$59)*Assumptions!$C$8+Assumptions!$C$9-Assumptions!$C$11*(1+Assumptions!$C$16)^T$59-Assumptions!$C$15*(1+Assumptions!$C$31)^T$59</x:f>
        <x:v>386826.2416711994</x:v>
      </x:c>
      <x:c r="U60" s="16" t="n">
        <x:f>(MAX(0,Assumptions!$C$7*(1+Assumptions!$C$30)^U$59-IF(AND(Assumptions!$C$18,U$59&gt;=Assumptions!$C$20),Assumptions!$C$21*(1+Assumptions!$C$30)^(U$59-Assumptions!$C$20),0))-MAX(0,(Assumptions!$C$10+Assumptions!$C$13)*(1+Assumptions!$C$16)^U$59-IF(AND(Assumptions!$C$18,U$59&gt;=Assumptions!$C$20),MIN(Assumptions!$C$22*(1+Assumptions!$C$16)^(U$59-Assumptions!$C$20),(Assumptions!$C$10+Assumptions!$C$13)*(1+Assumptions!$C$16)^U$59),0))-Assumptions!$C$14*(1+Assumptions!$C$31)^U$59)*Assumptions!$C$8+Assumptions!$C$9-Assumptions!$C$11*(1+Assumptions!$C$16)^U$59-Assumptions!$C$15*(1+Assumptions!$C$31)^U$59</x:f>
        <x:v>397657.3764379929</x:v>
      </x:c>
      <x:c r="V60" s="16" t="n">
        <x:f>(MAX(0,Assumptions!$C$7*(1+Assumptions!$C$30)^V$59-IF(AND(Assumptions!$C$18,V$59&gt;=Assumptions!$C$20),Assumptions!$C$21*(1+Assumptions!$C$30)^(V$59-Assumptions!$C$20),0))-MAX(0,(Assumptions!$C$10+Assumptions!$C$13)*(1+Assumptions!$C$16)^V$59-IF(AND(Assumptions!$C$18,V$59&gt;=Assumptions!$C$20),MIN(Assumptions!$C$22*(1+Assumptions!$C$16)^(V$59-Assumptions!$C$20),(Assumptions!$C$10+Assumptions!$C$13)*(1+Assumptions!$C$16)^V$59),0))-Assumptions!$C$14*(1+Assumptions!$C$31)^V$59)*Assumptions!$C$8+Assumptions!$C$9-Assumptions!$C$11*(1+Assumptions!$C$16)^V$59-Assumptions!$C$15*(1+Assumptions!$C$31)^V$59</x:f>
        <x:v>408791.7829782567</x:v>
      </x:c>
      <x:c r="W60" s="16" t="n">
        <x:f>(MAX(0,Assumptions!$C$7*(1+Assumptions!$C$30)^W$59-IF(AND(Assumptions!$C$18,W$59&gt;=Assumptions!$C$20),Assumptions!$C$21*(1+Assumptions!$C$30)^(W$59-Assumptions!$C$20),0))-MAX(0,(Assumptions!$C$10+Assumptions!$C$13)*(1+Assumptions!$C$16)^W$59-IF(AND(Assumptions!$C$18,W$59&gt;=Assumptions!$C$20),MIN(Assumptions!$C$22*(1+Assumptions!$C$16)^(W$59-Assumptions!$C$20),(Assumptions!$C$10+Assumptions!$C$13)*(1+Assumptions!$C$16)^W$59),0))-Assumptions!$C$14*(1+Assumptions!$C$31)^W$59)*Assumptions!$C$8+Assumptions!$C$9-Assumptions!$C$11*(1+Assumptions!$C$16)^W$59-Assumptions!$C$15*(1+Assumptions!$C$31)^W$59</x:f>
        <x:v>420237.9529016479</x:v>
      </x:c>
      <x:c r="X60" s="16" t="n">
        <x:f>(MAX(0,Assumptions!$C$7*(1+Assumptions!$C$30)^X$59-IF(AND(Assumptions!$C$18,X$59&gt;=Assumptions!$C$20),Assumptions!$C$21*(1+Assumptions!$C$30)^(X$59-Assumptions!$C$20),0))-MAX(0,(Assumptions!$C$10+Assumptions!$C$13)*(1+Assumptions!$C$16)^X$59-IF(AND(Assumptions!$C$18,X$59&gt;=Assumptions!$C$20),MIN(Assumptions!$C$22*(1+Assumptions!$C$16)^(X$59-Assumptions!$C$20),(Assumptions!$C$10+Assumptions!$C$13)*(1+Assumptions!$C$16)^X$59),0))-Assumptions!$C$14*(1+Assumptions!$C$31)^X$59)*Assumptions!$C$8+Assumptions!$C$9-Assumptions!$C$11*(1+Assumptions!$C$16)^X$59-Assumptions!$C$15*(1+Assumptions!$C$31)^X$59</x:f>
        <x:v>432004.615582894</x:v>
      </x:c>
      <x:c r="Y60" s="16" t="n">
        <x:f>(MAX(0,Assumptions!$C$7*(1+Assumptions!$C$30)^Y$59-IF(AND(Assumptions!$C$18,Y$59&gt;=Assumptions!$C$20),Assumptions!$C$21*(1+Assumptions!$C$30)^(Y$59-Assumptions!$C$20),0))-MAX(0,(Assumptions!$C$10+Assumptions!$C$13)*(1+Assumptions!$C$16)^Y$59-IF(AND(Assumptions!$C$18,Y$59&gt;=Assumptions!$C$20),MIN(Assumptions!$C$22*(1+Assumptions!$C$16)^(Y$59-Assumptions!$C$20),(Assumptions!$C$10+Assumptions!$C$13)*(1+Assumptions!$C$16)^Y$59),0))-Assumptions!$C$14*(1+Assumptions!$C$31)^Y$59)*Assumptions!$C$8+Assumptions!$C$9-Assumptions!$C$11*(1+Assumptions!$C$16)^Y$59-Assumptions!$C$15*(1+Assumptions!$C$31)^Y$59</x:f>
        <x:v>444100.74481921515</x:v>
      </x:c>
      <x:c r="Z60" s="16" t="n">
        <x:f>(MAX(0,Assumptions!$C$7*(1+Assumptions!$C$30)^Z$59-IF(AND(Assumptions!$C$18,Z$59&gt;=Assumptions!$C$20),Assumptions!$C$21*(1+Assumptions!$C$30)^(Z$59-Assumptions!$C$20),0))-MAX(0,(Assumptions!$C$10+Assumptions!$C$13)*(1+Assumptions!$C$16)^Z$59-IF(AND(Assumptions!$C$18,Z$59&gt;=Assumptions!$C$20),MIN(Assumptions!$C$22*(1+Assumptions!$C$16)^(Z$59-Assumptions!$C$20),(Assumptions!$C$10+Assumptions!$C$13)*(1+Assumptions!$C$16)^Z$59),0))-Assumptions!$C$14*(1+Assumptions!$C$31)^Z$59)*Assumptions!$C$8+Assumptions!$C$9-Assumptions!$C$11*(1+Assumptions!$C$16)^Z$59-Assumptions!$C$15*(1+Assumptions!$C$31)^Z$59</x:f>
        <x:v>456535.5656741531</x:v>
      </x:c>
      <x:c r="AA60" s="16" t="n">
        <x:f>(MAX(0,Assumptions!$C$7*(1+Assumptions!$C$30)^AA$59-IF(AND(Assumptions!$C$18,AA$59&gt;=Assumptions!$C$20),Assumptions!$C$21*(1+Assumptions!$C$30)^(AA$59-Assumptions!$C$20),0))-MAX(0,(Assumptions!$C$10+Assumptions!$C$13)*(1+Assumptions!$C$16)^AA$59-IF(AND(Assumptions!$C$18,AA$59&gt;=Assumptions!$C$20),MIN(Assumptions!$C$22*(1+Assumptions!$C$16)^(AA$59-Assumptions!$C$20),(Assumptions!$C$10+Assumptions!$C$13)*(1+Assumptions!$C$16)^AA$59),0))-Assumptions!$C$14*(1+Assumptions!$C$31)^AA$59)*Assumptions!$C$8+Assumptions!$C$9-Assumptions!$C$11*(1+Assumptions!$C$16)^AA$59-Assumptions!$C$15*(1+Assumptions!$C$31)^AA$59</x:f>
        <x:v>469318.5615130294</x:v>
      </x:c>
      <x:c r="AB60" s="16" t="n">
        <x:f>(MAX(0,Assumptions!$C$7*(1+Assumptions!$C$30)^AB$59-IF(AND(Assumptions!$C$18,AB$59&gt;=Assumptions!$C$20),Assumptions!$C$21*(1+Assumptions!$C$30)^(AB$59-Assumptions!$C$20),0))-MAX(0,(Assumptions!$C$10+Assumptions!$C$13)*(1+Assumptions!$C$16)^AB$59-IF(AND(Assumptions!$C$18,AB$59&gt;=Assumptions!$C$20),MIN(Assumptions!$C$22*(1+Assumptions!$C$16)^(AB$59-Assumptions!$C$20),(Assumptions!$C$10+Assumptions!$C$13)*(1+Assumptions!$C$16)^AB$59),0))-Assumptions!$C$14*(1+Assumptions!$C$31)^AB$59)*Assumptions!$C$8+Assumptions!$C$9-Assumptions!$C$11*(1+Assumptions!$C$16)^AB$59-Assumptions!$C$15*(1+Assumptions!$C$31)^AB$59</x:f>
        <x:v>482459.4812353943</x:v>
      </x:c>
      <x:c r="AC60" s="16" t="n">
        <x:f>(MAX(0,Assumptions!$C$7*(1+Assumptions!$C$30)^AC$59-IF(AND(Assumptions!$C$18,AC$59&gt;=Assumptions!$C$20),Assumptions!$C$21*(1+Assumptions!$C$30)^(AC$59-Assumptions!$C$20),0))-MAX(0,(Assumptions!$C$10+Assumptions!$C$13)*(1+Assumptions!$C$16)^AC$59-IF(AND(Assumptions!$C$18,AC$59&gt;=Assumptions!$C$20),MIN(Assumptions!$C$22*(1+Assumptions!$C$16)^(AC$59-Assumptions!$C$20),(Assumptions!$C$10+Assumptions!$C$13)*(1+Assumptions!$C$16)^AC$59),0))-Assumptions!$C$14*(1+Assumptions!$C$31)^AC$59)*Assumptions!$C$8+Assumptions!$C$9-Assumptions!$C$11*(1+Assumptions!$C$16)^AC$59-Assumptions!$C$15*(1+Assumptions!$C$31)^AC$59</x:f>
        <x:v>495968.3467099852</x:v>
      </x:c>
      <x:c r="AD60" s="16" t="n">
        <x:f>(MAX(0,Assumptions!$C$7*(1+Assumptions!$C$30)^AD$59-IF(AND(Assumptions!$C$18,AD$59&gt;=Assumptions!$C$20),Assumptions!$C$21*(1+Assumptions!$C$30)^(AD$59-Assumptions!$C$20),0))-MAX(0,(Assumptions!$C$10+Assumptions!$C$13)*(1+Assumptions!$C$16)^AD$59-IF(AND(Assumptions!$C$18,AD$59&gt;=Assumptions!$C$20),MIN(Assumptions!$C$22*(1+Assumptions!$C$16)^(AD$59-Assumptions!$C$20),(Assumptions!$C$10+Assumptions!$C$13)*(1+Assumptions!$C$16)^AD$59),0))-Assumptions!$C$14*(1+Assumptions!$C$31)^AD$59)*Assumptions!$C$8+Assumptions!$C$9-Assumptions!$C$11*(1+Assumptions!$C$16)^AD$59-Assumptions!$C$15*(1+Assumptions!$C$31)^AD$59</x:f>
        <x:v>509855.46041786484</x:v>
      </x:c>
      <x:c r="AE60" s="16" t="n">
        <x:f>(MAX(0,Assumptions!$C$7*(1+Assumptions!$C$30)^AE$59-IF(AND(Assumptions!$C$18,AE$59&gt;=Assumptions!$C$20),Assumptions!$C$21*(1+Assumptions!$C$30)^(AE$59-Assumptions!$C$20),0))-MAX(0,(Assumptions!$C$10+Assumptions!$C$13)*(1+Assumptions!$C$16)^AE$59-IF(AND(Assumptions!$C$18,AE$59&gt;=Assumptions!$C$20),MIN(Assumptions!$C$22*(1+Assumptions!$C$16)^(AE$59-Assumptions!$C$20),(Assumptions!$C$10+Assumptions!$C$13)*(1+Assumptions!$C$16)^AE$59),0))-Assumptions!$C$14*(1+Assumptions!$C$31)^AE$59)*Assumptions!$C$8+Assumptions!$C$9-Assumptions!$C$11*(1+Assumptions!$C$16)^AE$59-Assumptions!$C$15*(1+Assumptions!$C$31)^AE$59</x:f>
        <x:v>524131.4133095652</x:v>
      </x:c>
      <x:c r="AF60" s="16" t="n">
        <x:f>(MAX(0,Assumptions!$C$7*(1+Assumptions!$C$30)^AF$59-IF(AND(Assumptions!$C$18,AF$59&gt;=Assumptions!$C$20),Assumptions!$C$21*(1+Assumptions!$C$30)^(AF$59-Assumptions!$C$20),0))-MAX(0,(Assumptions!$C$10+Assumptions!$C$13)*(1+Assumptions!$C$16)^AF$59-IF(AND(Assumptions!$C$18,AF$59&gt;=Assumptions!$C$20),MIN(Assumptions!$C$22*(1+Assumptions!$C$16)^(AF$59-Assumptions!$C$20),(Assumptions!$C$10+Assumptions!$C$13)*(1+Assumptions!$C$16)^AF$59),0))-Assumptions!$C$14*(1+Assumptions!$C$31)^AF$59)*Assumptions!$C$8+Assumptions!$C$9-Assumptions!$C$11*(1+Assumptions!$C$16)^AF$59-Assumptions!$C$15*(1+Assumptions!$C$31)^AF$59</x:f>
        <x:v>538807.092882233</x:v>
      </x:c>
      <x:c r="AG60" s="16" t="n">
        <x:f>(MAX(0,Assumptions!$C$7*(1+Assumptions!$C$30)^AG$59-IF(AND(Assumptions!$C$18,AG$59&gt;=Assumptions!$C$20),Assumptions!$C$21*(1+Assumptions!$C$30)^(AG$59-Assumptions!$C$20),0))-MAX(0,(Assumptions!$C$10+Assumptions!$C$13)*(1+Assumptions!$C$16)^AG$59-IF(AND(Assumptions!$C$18,AG$59&gt;=Assumptions!$C$20),MIN(Assumptions!$C$22*(1+Assumptions!$C$16)^(AG$59-Assumptions!$C$20),(Assumptions!$C$10+Assumptions!$C$13)*(1+Assumptions!$C$16)^AG$59),0))-Assumptions!$C$14*(1+Assumptions!$C$31)^AG$59)*Assumptions!$C$8+Assumptions!$C$9-Assumptions!$C$11*(1+Assumptions!$C$16)^AG$59-Assumptions!$C$15*(1+Assumptions!$C$31)^AG$59</x:f>
        <x:v>553893.6914829353</x:v>
      </x:c>
    </x:row>
    <x:row r="61">
      <x:c r="A61" s="11" t="s">
        <x:v>643</x:v>
      </x:c>
      <x:c r="B61" s="11" t="s">
        <x:v>198</x:v>
      </x:c>
      <x:c r="C61" s="16" t="n">
        <x:f>MAX(0,(Assumptions!$C$10+Assumptions!$C$11+Assumptions!$C$13)*(1+Assumptions!$C$16)^C$59-IF(AND(Assumptions!$C$18,C$59&gt;=Assumptions!$C$20),Assumptions!$C$22*(1+Assumptions!$C$16)^(C$59-Assumptions!$C$20),0))</x:f>
        <x:v>0</x:v>
      </x:c>
      <x:c r="D61" s="16" t="n">
        <x:f>MAX(0,(Assumptions!$C$10+Assumptions!$C$11+Assumptions!$C$13)*(1+Assumptions!$C$16)^D$59-IF(AND(Assumptions!$C$18,D$59&gt;=Assumptions!$C$20),Assumptions!$C$22*(1+Assumptions!$C$16)^(D$59-Assumptions!$C$20),0))</x:f>
        <x:v>0</x:v>
      </x:c>
      <x:c r="E61" s="16" t="n">
        <x:f>MAX(0,(Assumptions!$C$10+Assumptions!$C$11+Assumptions!$C$13)*(1+Assumptions!$C$16)^E$59-IF(AND(Assumptions!$C$18,E$59&gt;=Assumptions!$C$20),Assumptions!$C$22*(1+Assumptions!$C$16)^(E$59-Assumptions!$C$20),0))</x:f>
        <x:v>0</x:v>
      </x:c>
      <x:c r="F61" s="16" t="n">
        <x:f>MAX(0,(Assumptions!$C$10+Assumptions!$C$11+Assumptions!$C$13)*(1+Assumptions!$C$16)^F$59-IF(AND(Assumptions!$C$18,F$59&gt;=Assumptions!$C$20),Assumptions!$C$22*(1+Assumptions!$C$16)^(F$59-Assumptions!$C$20),0))</x:f>
        <x:v>0</x:v>
      </x:c>
      <x:c r="G61" s="16" t="n">
        <x:f>MAX(0,(Assumptions!$C$10+Assumptions!$C$11+Assumptions!$C$13)*(1+Assumptions!$C$16)^G$59-IF(AND(Assumptions!$C$18,G$59&gt;=Assumptions!$C$20),Assumptions!$C$22*(1+Assumptions!$C$16)^(G$59-Assumptions!$C$20),0))</x:f>
        <x:v>0</x:v>
      </x:c>
      <x:c r="H61" s="16" t="n">
        <x:f>MAX(0,(Assumptions!$C$10+Assumptions!$C$11+Assumptions!$C$13)*(1+Assumptions!$C$16)^H$59-IF(AND(Assumptions!$C$18,H$59&gt;=Assumptions!$C$20),Assumptions!$C$22*(1+Assumptions!$C$16)^(H$59-Assumptions!$C$20),0))</x:f>
        <x:v>0</x:v>
      </x:c>
      <x:c r="I61" s="16" t="n">
        <x:f>MAX(0,(Assumptions!$C$10+Assumptions!$C$11+Assumptions!$C$13)*(1+Assumptions!$C$16)^I$59-IF(AND(Assumptions!$C$18,I$59&gt;=Assumptions!$C$20),Assumptions!$C$22*(1+Assumptions!$C$16)^(I$59-Assumptions!$C$20),0))</x:f>
        <x:v>0</x:v>
      </x:c>
      <x:c r="J61" s="16" t="n">
        <x:f>MAX(0,(Assumptions!$C$10+Assumptions!$C$11+Assumptions!$C$13)*(1+Assumptions!$C$16)^J$59-IF(AND(Assumptions!$C$18,J$59&gt;=Assumptions!$C$20),Assumptions!$C$22*(1+Assumptions!$C$16)^(J$59-Assumptions!$C$20),0))</x:f>
        <x:v>0</x:v>
      </x:c>
      <x:c r="K61" s="16" t="n">
        <x:f>MAX(0,(Assumptions!$C$10+Assumptions!$C$11+Assumptions!$C$13)*(1+Assumptions!$C$16)^K$59-IF(AND(Assumptions!$C$18,K$59&gt;=Assumptions!$C$20),Assumptions!$C$22*(1+Assumptions!$C$16)^(K$59-Assumptions!$C$20),0))</x:f>
        <x:v>0</x:v>
      </x:c>
      <x:c r="L61" s="16" t="n">
        <x:f>MAX(0,(Assumptions!$C$10+Assumptions!$C$11+Assumptions!$C$13)*(1+Assumptions!$C$16)^L$59-IF(AND(Assumptions!$C$18,L$59&gt;=Assumptions!$C$20),Assumptions!$C$22*(1+Assumptions!$C$16)^(L$59-Assumptions!$C$20),0))</x:f>
        <x:v>0</x:v>
      </x:c>
      <x:c r="M61" s="16" t="n">
        <x:f>MAX(0,(Assumptions!$C$10+Assumptions!$C$11+Assumptions!$C$13)*(1+Assumptions!$C$16)^M$59-IF(AND(Assumptions!$C$18,M$59&gt;=Assumptions!$C$20),Assumptions!$C$22*(1+Assumptions!$C$16)^(M$59-Assumptions!$C$20),0))</x:f>
        <x:v>0</x:v>
      </x:c>
      <x:c r="N61" s="16" t="n">
        <x:f>MAX(0,(Assumptions!$C$10+Assumptions!$C$11+Assumptions!$C$13)*(1+Assumptions!$C$16)^N$59-IF(AND(Assumptions!$C$18,N$59&gt;=Assumptions!$C$20),Assumptions!$C$22*(1+Assumptions!$C$16)^(N$59-Assumptions!$C$20),0))</x:f>
        <x:v>0</x:v>
      </x:c>
      <x:c r="O61" s="16" t="n">
        <x:f>MAX(0,(Assumptions!$C$10+Assumptions!$C$11+Assumptions!$C$13)*(1+Assumptions!$C$16)^O$59-IF(AND(Assumptions!$C$18,O$59&gt;=Assumptions!$C$20),Assumptions!$C$22*(1+Assumptions!$C$16)^(O$59-Assumptions!$C$20),0))</x:f>
        <x:v>0</x:v>
      </x:c>
      <x:c r="P61" s="16" t="n">
        <x:f>MAX(0,(Assumptions!$C$10+Assumptions!$C$11+Assumptions!$C$13)*(1+Assumptions!$C$16)^P$59-IF(AND(Assumptions!$C$18,P$59&gt;=Assumptions!$C$20),Assumptions!$C$22*(1+Assumptions!$C$16)^(P$59-Assumptions!$C$20),0))</x:f>
        <x:v>0</x:v>
      </x:c>
      <x:c r="Q61" s="16" t="n">
        <x:f>MAX(0,(Assumptions!$C$10+Assumptions!$C$11+Assumptions!$C$13)*(1+Assumptions!$C$16)^Q$59-IF(AND(Assumptions!$C$18,Q$59&gt;=Assumptions!$C$20),Assumptions!$C$22*(1+Assumptions!$C$16)^(Q$59-Assumptions!$C$20),0))</x:f>
        <x:v>0</x:v>
      </x:c>
      <x:c r="R61" s="16" t="n">
        <x:f>MAX(0,(Assumptions!$C$10+Assumptions!$C$11+Assumptions!$C$13)*(1+Assumptions!$C$16)^R$59-IF(AND(Assumptions!$C$18,R$59&gt;=Assumptions!$C$20),Assumptions!$C$22*(1+Assumptions!$C$16)^(R$59-Assumptions!$C$20),0))</x:f>
        <x:v>0</x:v>
      </x:c>
      <x:c r="S61" s="16" t="n">
        <x:f>MAX(0,(Assumptions!$C$10+Assumptions!$C$11+Assumptions!$C$13)*(1+Assumptions!$C$16)^S$59-IF(AND(Assumptions!$C$18,S$59&gt;=Assumptions!$C$20),Assumptions!$C$22*(1+Assumptions!$C$16)^(S$59-Assumptions!$C$20),0))</x:f>
        <x:v>0</x:v>
      </x:c>
      <x:c r="T61" s="16" t="n">
        <x:f>MAX(0,(Assumptions!$C$10+Assumptions!$C$11+Assumptions!$C$13)*(1+Assumptions!$C$16)^T$59-IF(AND(Assumptions!$C$18,T$59&gt;=Assumptions!$C$20),Assumptions!$C$22*(1+Assumptions!$C$16)^(T$59-Assumptions!$C$20),0))</x:f>
        <x:v>0</x:v>
      </x:c>
      <x:c r="U61" s="16" t="n">
        <x:f>MAX(0,(Assumptions!$C$10+Assumptions!$C$11+Assumptions!$C$13)*(1+Assumptions!$C$16)^U$59-IF(AND(Assumptions!$C$18,U$59&gt;=Assumptions!$C$20),Assumptions!$C$22*(1+Assumptions!$C$16)^(U$59-Assumptions!$C$20),0))</x:f>
        <x:v>0</x:v>
      </x:c>
      <x:c r="V61" s="16" t="n">
        <x:f>MAX(0,(Assumptions!$C$10+Assumptions!$C$11+Assumptions!$C$13)*(1+Assumptions!$C$16)^V$59-IF(AND(Assumptions!$C$18,V$59&gt;=Assumptions!$C$20),Assumptions!$C$22*(1+Assumptions!$C$16)^(V$59-Assumptions!$C$20),0))</x:f>
        <x:v>0</x:v>
      </x:c>
      <x:c r="W61" s="16" t="n">
        <x:f>MAX(0,(Assumptions!$C$10+Assumptions!$C$11+Assumptions!$C$13)*(1+Assumptions!$C$16)^W$59-IF(AND(Assumptions!$C$18,W$59&gt;=Assumptions!$C$20),Assumptions!$C$22*(1+Assumptions!$C$16)^(W$59-Assumptions!$C$20),0))</x:f>
        <x:v>0</x:v>
      </x:c>
      <x:c r="X61" s="16" t="n">
        <x:f>MAX(0,(Assumptions!$C$10+Assumptions!$C$11+Assumptions!$C$13)*(1+Assumptions!$C$16)^X$59-IF(AND(Assumptions!$C$18,X$59&gt;=Assumptions!$C$20),Assumptions!$C$22*(1+Assumptions!$C$16)^(X$59-Assumptions!$C$20),0))</x:f>
        <x:v>0</x:v>
      </x:c>
      <x:c r="Y61" s="16" t="n">
        <x:f>MAX(0,(Assumptions!$C$10+Assumptions!$C$11+Assumptions!$C$13)*(1+Assumptions!$C$16)^Y$59-IF(AND(Assumptions!$C$18,Y$59&gt;=Assumptions!$C$20),Assumptions!$C$22*(1+Assumptions!$C$16)^(Y$59-Assumptions!$C$20),0))</x:f>
        <x:v>0</x:v>
      </x:c>
      <x:c r="Z61" s="16" t="n">
        <x:f>MAX(0,(Assumptions!$C$10+Assumptions!$C$11+Assumptions!$C$13)*(1+Assumptions!$C$16)^Z$59-IF(AND(Assumptions!$C$18,Z$59&gt;=Assumptions!$C$20),Assumptions!$C$22*(1+Assumptions!$C$16)^(Z$59-Assumptions!$C$20),0))</x:f>
        <x:v>0</x:v>
      </x:c>
      <x:c r="AA61" s="16" t="n">
        <x:f>MAX(0,(Assumptions!$C$10+Assumptions!$C$11+Assumptions!$C$13)*(1+Assumptions!$C$16)^AA$59-IF(AND(Assumptions!$C$18,AA$59&gt;=Assumptions!$C$20),Assumptions!$C$22*(1+Assumptions!$C$16)^(AA$59-Assumptions!$C$20),0))</x:f>
        <x:v>0</x:v>
      </x:c>
      <x:c r="AB61" s="16" t="n">
        <x:f>MAX(0,(Assumptions!$C$10+Assumptions!$C$11+Assumptions!$C$13)*(1+Assumptions!$C$16)^AB$59-IF(AND(Assumptions!$C$18,AB$59&gt;=Assumptions!$C$20),Assumptions!$C$22*(1+Assumptions!$C$16)^(AB$59-Assumptions!$C$20),0))</x:f>
        <x:v>0</x:v>
      </x:c>
      <x:c r="AC61" s="16" t="n">
        <x:f>MAX(0,(Assumptions!$C$10+Assumptions!$C$11+Assumptions!$C$13)*(1+Assumptions!$C$16)^AC$59-IF(AND(Assumptions!$C$18,AC$59&gt;=Assumptions!$C$20),Assumptions!$C$22*(1+Assumptions!$C$16)^(AC$59-Assumptions!$C$20),0))</x:f>
        <x:v>0</x:v>
      </x:c>
      <x:c r="AD61" s="16" t="n">
        <x:f>MAX(0,(Assumptions!$C$10+Assumptions!$C$11+Assumptions!$C$13)*(1+Assumptions!$C$16)^AD$59-IF(AND(Assumptions!$C$18,AD$59&gt;=Assumptions!$C$20),Assumptions!$C$22*(1+Assumptions!$C$16)^(AD$59-Assumptions!$C$20),0))</x:f>
        <x:v>0</x:v>
      </x:c>
      <x:c r="AE61" s="16" t="n">
        <x:f>MAX(0,(Assumptions!$C$10+Assumptions!$C$11+Assumptions!$C$13)*(1+Assumptions!$C$16)^AE$59-IF(AND(Assumptions!$C$18,AE$59&gt;=Assumptions!$C$20),Assumptions!$C$22*(1+Assumptions!$C$16)^(AE$59-Assumptions!$C$20),0))</x:f>
        <x:v>0</x:v>
      </x:c>
      <x:c r="AF61" s="16" t="n">
        <x:f>MAX(0,(Assumptions!$C$10+Assumptions!$C$11+Assumptions!$C$13)*(1+Assumptions!$C$16)^AF$59-IF(AND(Assumptions!$C$18,AF$59&gt;=Assumptions!$C$20),Assumptions!$C$22*(1+Assumptions!$C$16)^(AF$59-Assumptions!$C$20),0))</x:f>
        <x:v>0</x:v>
      </x:c>
      <x:c r="AG61" s="16" t="n">
        <x:f>MAX(0,(Assumptions!$C$10+Assumptions!$C$11+Assumptions!$C$13)*(1+Assumptions!$C$16)^AG$59-IF(AND(Assumptions!$C$18,AG$59&gt;=Assumptions!$C$20),Assumptions!$C$22*(1+Assumptions!$C$16)^(AG$59-Assumptions!$C$20),0))</x:f>
        <x:v>0</x:v>
      </x:c>
    </x:row>
    <x:row r="62" ht="48" customHeight="1">
      <x:c r="A62" s="4" t="s">
        <x:v>644</x:v>
      </x:c>
      <x:c r="B62" s="8" t="s">
        <x:v>198</x:v>
      </x:c>
      <x:c r="C62" s="9" t="n">
        <x:f>MAX(0,Assumptions!$C$12*(1+Assumptions!$C$16)^C$59-IF(AND(Assumptions!$C$18,C$59&gt;=Assumptions!$C$20),Assumptions!$C$23*(1+Assumptions!$C$16)^(C$59-Assumptions!$C$20),0))</x:f>
        <x:v>0</x:v>
      </x:c>
      <x:c r="D62" s="9" t="n">
        <x:f>MAX(0,Assumptions!$C$12*(1+Assumptions!$C$16)^D$59-IF(AND(Assumptions!$C$18,D$59&gt;=Assumptions!$C$20),Assumptions!$C$23*(1+Assumptions!$C$16)^(D$59-Assumptions!$C$20),0))</x:f>
        <x:v>0</x:v>
      </x:c>
      <x:c r="E62" s="9" t="n">
        <x:f>MAX(0,Assumptions!$C$12*(1+Assumptions!$C$16)^E$59-IF(AND(Assumptions!$C$18,E$59&gt;=Assumptions!$C$20),Assumptions!$C$23*(1+Assumptions!$C$16)^(E$59-Assumptions!$C$20),0))</x:f>
        <x:v>0</x:v>
      </x:c>
      <x:c r="F62" s="9" t="n">
        <x:f>MAX(0,Assumptions!$C$12*(1+Assumptions!$C$16)^F$59-IF(AND(Assumptions!$C$18,F$59&gt;=Assumptions!$C$20),Assumptions!$C$23*(1+Assumptions!$C$16)^(F$59-Assumptions!$C$20),0))</x:f>
        <x:v>0</x:v>
      </x:c>
      <x:c r="G62" s="9" t="n">
        <x:f>MAX(0,Assumptions!$C$12*(1+Assumptions!$C$16)^G$59-IF(AND(Assumptions!$C$18,G$59&gt;=Assumptions!$C$20),Assumptions!$C$23*(1+Assumptions!$C$16)^(G$59-Assumptions!$C$20),0))</x:f>
        <x:v>0</x:v>
      </x:c>
      <x:c r="H62" s="9" t="n">
        <x:f>MAX(0,Assumptions!$C$12*(1+Assumptions!$C$16)^H$59-IF(AND(Assumptions!$C$18,H$59&gt;=Assumptions!$C$20),Assumptions!$C$23*(1+Assumptions!$C$16)^(H$59-Assumptions!$C$20),0))</x:f>
        <x:v>0</x:v>
      </x:c>
      <x:c r="I62" s="9" t="n">
        <x:f>MAX(0,Assumptions!$C$12*(1+Assumptions!$C$16)^I$59-IF(AND(Assumptions!$C$18,I$59&gt;=Assumptions!$C$20),Assumptions!$C$23*(1+Assumptions!$C$16)^(I$59-Assumptions!$C$20),0))</x:f>
        <x:v>0</x:v>
      </x:c>
      <x:c r="J62" s="9" t="n">
        <x:f>MAX(0,Assumptions!$C$12*(1+Assumptions!$C$16)^J$59-IF(AND(Assumptions!$C$18,J$59&gt;=Assumptions!$C$20),Assumptions!$C$23*(1+Assumptions!$C$16)^(J$59-Assumptions!$C$20),0))</x:f>
        <x:v>0</x:v>
      </x:c>
      <x:c r="K62" s="9" t="n">
        <x:f>MAX(0,Assumptions!$C$12*(1+Assumptions!$C$16)^K$59-IF(AND(Assumptions!$C$18,K$59&gt;=Assumptions!$C$20),Assumptions!$C$23*(1+Assumptions!$C$16)^(K$59-Assumptions!$C$20),0))</x:f>
        <x:v>0</x:v>
      </x:c>
      <x:c r="L62" s="9" t="n">
        <x:f>MAX(0,Assumptions!$C$12*(1+Assumptions!$C$16)^L$59-IF(AND(Assumptions!$C$18,L$59&gt;=Assumptions!$C$20),Assumptions!$C$23*(1+Assumptions!$C$16)^(L$59-Assumptions!$C$20),0))</x:f>
        <x:v>0</x:v>
      </x:c>
      <x:c r="M62" s="9" t="n">
        <x:f>MAX(0,Assumptions!$C$12*(1+Assumptions!$C$16)^M$59-IF(AND(Assumptions!$C$18,M$59&gt;=Assumptions!$C$20),Assumptions!$C$23*(1+Assumptions!$C$16)^(M$59-Assumptions!$C$20),0))</x:f>
        <x:v>0</x:v>
      </x:c>
      <x:c r="N62" s="9" t="n">
        <x:f>MAX(0,Assumptions!$C$12*(1+Assumptions!$C$16)^N$59-IF(AND(Assumptions!$C$18,N$59&gt;=Assumptions!$C$20),Assumptions!$C$23*(1+Assumptions!$C$16)^(N$59-Assumptions!$C$20),0))</x:f>
        <x:v>0</x:v>
      </x:c>
      <x:c r="O62" s="7" t="n">
        <x:f>MAX(0,Assumptions!$C$12*(1+Assumptions!$C$16)^O$59-IF(AND(Assumptions!$C$18,O$59&gt;=Assumptions!$C$20),Assumptions!$C$23*(1+Assumptions!$C$16)^(O$59-Assumptions!$C$20),0))</x:f>
        <x:v>0</x:v>
      </x:c>
      <x:c r="P62" s="7" t="n">
        <x:f>MAX(0,Assumptions!$C$12*(1+Assumptions!$C$16)^P$59-IF(AND(Assumptions!$C$18,P$59&gt;=Assumptions!$C$20),Assumptions!$C$23*(1+Assumptions!$C$16)^(P$59-Assumptions!$C$20),0))</x:f>
        <x:v>0</x:v>
      </x:c>
      <x:c r="Q62" s="7" t="n">
        <x:f>MAX(0,Assumptions!$C$12*(1+Assumptions!$C$16)^Q$59-IF(AND(Assumptions!$C$18,Q$59&gt;=Assumptions!$C$20),Assumptions!$C$23*(1+Assumptions!$C$16)^(Q$59-Assumptions!$C$20),0))</x:f>
        <x:v>0</x:v>
      </x:c>
      <x:c r="R62" s="7" t="n">
        <x:f>MAX(0,Assumptions!$C$12*(1+Assumptions!$C$16)^R$59-IF(AND(Assumptions!$C$18,R$59&gt;=Assumptions!$C$20),Assumptions!$C$23*(1+Assumptions!$C$16)^(R$59-Assumptions!$C$20),0))</x:f>
        <x:v>0</x:v>
      </x:c>
      <x:c r="S62" s="7" t="n">
        <x:f>MAX(0,Assumptions!$C$12*(1+Assumptions!$C$16)^S$59-IF(AND(Assumptions!$C$18,S$59&gt;=Assumptions!$C$20),Assumptions!$C$23*(1+Assumptions!$C$16)^(S$59-Assumptions!$C$20),0))</x:f>
        <x:v>0</x:v>
      </x:c>
      <x:c r="T62" s="7" t="n">
        <x:f>MAX(0,Assumptions!$C$12*(1+Assumptions!$C$16)^T$59-IF(AND(Assumptions!$C$18,T$59&gt;=Assumptions!$C$20),Assumptions!$C$23*(1+Assumptions!$C$16)^(T$59-Assumptions!$C$20),0))</x:f>
        <x:v>0</x:v>
      </x:c>
      <x:c r="U62" s="7" t="n">
        <x:f>MAX(0,Assumptions!$C$12*(1+Assumptions!$C$16)^U$59-IF(AND(Assumptions!$C$18,U$59&gt;=Assumptions!$C$20),Assumptions!$C$23*(1+Assumptions!$C$16)^(U$59-Assumptions!$C$20),0))</x:f>
        <x:v>0</x:v>
      </x:c>
      <x:c r="V62" s="7" t="n">
        <x:f>MAX(0,Assumptions!$C$12*(1+Assumptions!$C$16)^V$59-IF(AND(Assumptions!$C$18,V$59&gt;=Assumptions!$C$20),Assumptions!$C$23*(1+Assumptions!$C$16)^(V$59-Assumptions!$C$20),0))</x:f>
        <x:v>0</x:v>
      </x:c>
      <x:c r="W62" s="7" t="n">
        <x:f>MAX(0,Assumptions!$C$12*(1+Assumptions!$C$16)^W$59-IF(AND(Assumptions!$C$18,W$59&gt;=Assumptions!$C$20),Assumptions!$C$23*(1+Assumptions!$C$16)^(W$59-Assumptions!$C$20),0))</x:f>
        <x:v>0</x:v>
      </x:c>
      <x:c r="X62" s="7" t="n">
        <x:f>MAX(0,Assumptions!$C$12*(1+Assumptions!$C$16)^X$59-IF(AND(Assumptions!$C$18,X$59&gt;=Assumptions!$C$20),Assumptions!$C$23*(1+Assumptions!$C$16)^(X$59-Assumptions!$C$20),0))</x:f>
        <x:v>0</x:v>
      </x:c>
      <x:c r="Y62" s="7" t="n">
        <x:f>MAX(0,Assumptions!$C$12*(1+Assumptions!$C$16)^Y$59-IF(AND(Assumptions!$C$18,Y$59&gt;=Assumptions!$C$20),Assumptions!$C$23*(1+Assumptions!$C$16)^(Y$59-Assumptions!$C$20),0))</x:f>
        <x:v>0</x:v>
      </x:c>
      <x:c r="Z62" s="7" t="n">
        <x:f>MAX(0,Assumptions!$C$12*(1+Assumptions!$C$16)^Z$59-IF(AND(Assumptions!$C$18,Z$59&gt;=Assumptions!$C$20),Assumptions!$C$23*(1+Assumptions!$C$16)^(Z$59-Assumptions!$C$20),0))</x:f>
        <x:v>0</x:v>
      </x:c>
      <x:c r="AA62" s="7" t="n">
        <x:f>MAX(0,Assumptions!$C$12*(1+Assumptions!$C$16)^AA$59-IF(AND(Assumptions!$C$18,AA$59&gt;=Assumptions!$C$20),Assumptions!$C$23*(1+Assumptions!$C$16)^(AA$59-Assumptions!$C$20),0))</x:f>
        <x:v>0</x:v>
      </x:c>
      <x:c r="AB62" s="7" t="n">
        <x:f>MAX(0,Assumptions!$C$12*(1+Assumptions!$C$16)^AB$59-IF(AND(Assumptions!$C$18,AB$59&gt;=Assumptions!$C$20),Assumptions!$C$23*(1+Assumptions!$C$16)^(AB$59-Assumptions!$C$20),0))</x:f>
        <x:v>0</x:v>
      </x:c>
      <x:c r="AC62" s="7" t="n">
        <x:f>MAX(0,Assumptions!$C$12*(1+Assumptions!$C$16)^AC$59-IF(AND(Assumptions!$C$18,AC$59&gt;=Assumptions!$C$20),Assumptions!$C$23*(1+Assumptions!$C$16)^(AC$59-Assumptions!$C$20),0))</x:f>
        <x:v>0</x:v>
      </x:c>
      <x:c r="AD62" s="7" t="n">
        <x:f>MAX(0,Assumptions!$C$12*(1+Assumptions!$C$16)^AD$59-IF(AND(Assumptions!$C$18,AD$59&gt;=Assumptions!$C$20),Assumptions!$C$23*(1+Assumptions!$C$16)^(AD$59-Assumptions!$C$20),0))</x:f>
        <x:v>0</x:v>
      </x:c>
      <x:c r="AE62" s="7" t="n">
        <x:f>MAX(0,Assumptions!$C$12*(1+Assumptions!$C$16)^AE$59-IF(AND(Assumptions!$C$18,AE$59&gt;=Assumptions!$C$20),Assumptions!$C$23*(1+Assumptions!$C$16)^(AE$59-Assumptions!$C$20),0))</x:f>
        <x:v>0</x:v>
      </x:c>
      <x:c r="AF62" s="7" t="n">
        <x:f>MAX(0,Assumptions!$C$12*(1+Assumptions!$C$16)^AF$59-IF(AND(Assumptions!$C$18,AF$59&gt;=Assumptions!$C$20),Assumptions!$C$23*(1+Assumptions!$C$16)^(AF$59-Assumptions!$C$20),0))</x:f>
        <x:v>0</x:v>
      </x:c>
      <x:c r="AG62" s="7" t="n">
        <x:f>MAX(0,Assumptions!$C$12*(1+Assumptions!$C$16)^AG$59-IF(AND(Assumptions!$C$18,AG$59&gt;=Assumptions!$C$20),Assumptions!$C$23*(1+Assumptions!$C$16)^(AG$59-Assumptions!$C$20),0))</x:f>
        <x:v>0</x:v>
      </x:c>
    </x:row>
    <x:row r="63" ht="48" customHeight="1">
      <x:c r="A63" s="6" t="s">
        <x:v>645</x:v>
      </x:c>
      <x:c r="B63" s="3" t="s">
        <x:v>198</x:v>
      </x:c>
      <x:c r="C63" s="7" t="n">
        <x:f t="shared" ref="C63:AG63" si="8">C61+C62</x:f>
        <x:v>0</x:v>
      </x:c>
      <x:c r="D63" s="7">
        <x:f t="shared" si="8"/>
        <x:v>0</x:v>
      </x:c>
      <x:c r="E63" s="7">
        <x:f t="shared" si="8"/>
        <x:v>0</x:v>
      </x:c>
      <x:c r="F63" s="7">
        <x:f t="shared" si="8"/>
        <x:v>0</x:v>
      </x:c>
      <x:c r="G63" s="7">
        <x:f t="shared" si="8"/>
        <x:v>0</x:v>
      </x:c>
      <x:c r="H63" s="7">
        <x:f t="shared" si="8"/>
        <x:v>0</x:v>
      </x:c>
      <x:c r="I63" s="7">
        <x:f t="shared" si="8"/>
        <x:v>0</x:v>
      </x:c>
      <x:c r="J63" s="7">
        <x:f t="shared" si="8"/>
        <x:v>0</x:v>
      </x:c>
      <x:c r="K63" s="7">
        <x:f t="shared" si="8"/>
        <x:v>0</x:v>
      </x:c>
      <x:c r="L63" s="7">
        <x:f t="shared" si="8"/>
        <x:v>0</x:v>
      </x:c>
      <x:c r="M63" s="7">
        <x:f t="shared" si="8"/>
        <x:v>0</x:v>
      </x:c>
      <x:c r="N63" s="7">
        <x:f t="shared" si="8"/>
        <x:v>0</x:v>
      </x:c>
      <x:c r="O63" s="7">
        <x:f t="shared" si="8"/>
        <x:v>0</x:v>
      </x:c>
      <x:c r="P63" s="7">
        <x:f t="shared" si="8"/>
        <x:v>0</x:v>
      </x:c>
      <x:c r="Q63" s="7">
        <x:f t="shared" si="8"/>
        <x:v>0</x:v>
      </x:c>
      <x:c r="R63" s="7">
        <x:f t="shared" si="8"/>
        <x:v>0</x:v>
      </x:c>
      <x:c r="S63" s="7">
        <x:f t="shared" si="8"/>
        <x:v>0</x:v>
      </x:c>
      <x:c r="T63" s="7">
        <x:f t="shared" si="8"/>
        <x:v>0</x:v>
      </x:c>
      <x:c r="U63" s="7">
        <x:f t="shared" si="8"/>
        <x:v>0</x:v>
      </x:c>
      <x:c r="V63" s="7">
        <x:f t="shared" si="8"/>
        <x:v>0</x:v>
      </x:c>
      <x:c r="W63" s="7">
        <x:f t="shared" si="8"/>
        <x:v>0</x:v>
      </x:c>
      <x:c r="X63" s="7">
        <x:f t="shared" si="8"/>
        <x:v>0</x:v>
      </x:c>
      <x:c r="Y63" s="7">
        <x:f t="shared" si="8"/>
        <x:v>0</x:v>
      </x:c>
      <x:c r="Z63" s="7">
        <x:f t="shared" si="8"/>
        <x:v>0</x:v>
      </x:c>
      <x:c r="AA63" s="7">
        <x:f t="shared" si="8"/>
        <x:v>0</x:v>
      </x:c>
      <x:c r="AB63" s="7">
        <x:f t="shared" si="8"/>
        <x:v>0</x:v>
      </x:c>
      <x:c r="AC63" s="7">
        <x:f t="shared" si="8"/>
        <x:v>0</x:v>
      </x:c>
      <x:c r="AD63" s="7">
        <x:f t="shared" si="8"/>
        <x:v>0</x:v>
      </x:c>
      <x:c r="AE63" s="7">
        <x:f t="shared" si="8"/>
        <x:v>0</x:v>
      </x:c>
      <x:c r="AF63" s="7">
        <x:f t="shared" si="8"/>
        <x:v>0</x:v>
      </x:c>
      <x:c r="AG63" s="7">
        <x:f t="shared" si="8"/>
        <x:v>0</x:v>
      </x:c>
    </x:row>
    <x:row r="64" ht="48" customHeight="1">
      <x:c r="A64" s="6" t="s">
        <x:v>518</x:v>
      </x:c>
      <x:c r="B64" s="3" t="s">
        <x:v>198</x:v>
      </x:c>
      <x:c r="C64" s="7" t="n">
        <x:f>Calculations!$C$15*Assumptions!$C$6+Calculations!$C$16*Assumptions!$C$6*(1+Assumptions!$C$56)^C$59+Calculations!$C$17*Assumptions!$C$6*(1+Assumptions!$C$57)^C$59+Assumptions!$C$51*Assumptions!$C$6*(1+Assumptions!$C$31)^C$59+(Calculations!$C$18+Calculations!$C$19)*Assumptions!$C$6*(1+Assumptions!$C$58)^C$59+(Assumptions!$C$54+Assumptions!$C$55+Calculations!$C$20)*Assumptions!$C$6</x:f>
        <x:v>134050.65105724023</x:v>
      </x:c>
      <x:c r="D64" s="7" t="n">
        <x:f>Calculations!$C$15*Assumptions!$C$6+Calculations!$C$16*Assumptions!$C$6*(1+Assumptions!$C$56)^D$59+Calculations!$C$17*Assumptions!$C$6*(1+Assumptions!$C$57)^D$59+Assumptions!$C$51*Assumptions!$C$6*(1+Assumptions!$C$31)^D$59+(Calculations!$C$18+Calculations!$C$19)*Assumptions!$C$6*(1+Assumptions!$C$58)^D$59+(Assumptions!$C$54+Assumptions!$C$55+Calculations!$C$20)*Assumptions!$C$6</x:f>
        <x:v>135928.65105724023</x:v>
      </x:c>
      <x:c r="E64" s="7" t="n">
        <x:f>Calculations!$C$15*Assumptions!$C$6+Calculations!$C$16*Assumptions!$C$6*(1+Assumptions!$C$56)^E$59+Calculations!$C$17*Assumptions!$C$6*(1+Assumptions!$C$57)^E$59+Assumptions!$C$51*Assumptions!$C$6*(1+Assumptions!$C$31)^E$59+(Calculations!$C$18+Calculations!$C$19)*Assumptions!$C$6*(1+Assumptions!$C$58)^E$59+(Assumptions!$C$54+Assumptions!$C$55+Calculations!$C$20)*Assumptions!$C$6</x:f>
        <x:v>137863.99905724023</x:v>
      </x:c>
      <x:c r="F64" s="7" t="n">
        <x:f>Calculations!$C$15*Assumptions!$C$6+Calculations!$C$16*Assumptions!$C$6*(1+Assumptions!$C$56)^F$59+Calculations!$C$17*Assumptions!$C$6*(1+Assumptions!$C$57)^F$59+Assumptions!$C$51*Assumptions!$C$6*(1+Assumptions!$C$31)^F$59+(Calculations!$C$18+Calculations!$C$19)*Assumptions!$C$6*(1+Assumptions!$C$58)^F$59+(Assumptions!$C$54+Assumptions!$C$55+Calculations!$C$20)*Assumptions!$C$6</x:f>
        <x:v>139858.46388124023</x:v>
      </x:c>
      <x:c r="G64" s="7" t="n">
        <x:f>Calculations!$C$15*Assumptions!$C$6+Calculations!$C$16*Assumptions!$C$6*(1+Assumptions!$C$56)^G$59+Calculations!$C$17*Assumptions!$C$6*(1+Assumptions!$C$57)^G$59+Assumptions!$C$51*Assumptions!$C$6*(1+Assumptions!$C$31)^G$59+(Calculations!$C$18+Calculations!$C$19)*Assumptions!$C$6*(1+Assumptions!$C$58)^G$59+(Assumptions!$C$54+Assumptions!$C$55+Calculations!$C$20)*Assumptions!$C$6</x:f>
        <x:v>141913.86957911222</x:v>
      </x:c>
      <x:c r="H64" s="7" t="n">
        <x:f>Calculations!$C$15*Assumptions!$C$6+Calculations!$C$16*Assumptions!$C$6*(1+Assumptions!$C$56)^H$59+Calculations!$C$17*Assumptions!$C$6*(1+Assumptions!$C$57)^H$59+Assumptions!$C$51*Assumptions!$C$6*(1+Assumptions!$C$31)^H$59+(Calculations!$C$18+Calculations!$C$19)*Assumptions!$C$6*(1+Assumptions!$C$58)^H$59+(Assumptions!$C$54+Assumptions!$C$55+Calculations!$C$20)*Assumptions!$C$6</x:f>
        <x:v>144032.09717614466</x:v>
      </x:c>
      <x:c r="I64" s="7" t="n">
        <x:f>Calculations!$C$15*Assumptions!$C$6+Calculations!$C$16*Assumptions!$C$6*(1+Assumptions!$C$56)^I$59+Calculations!$C$17*Assumptions!$C$6*(1+Assumptions!$C$57)^I$59+Assumptions!$C$51*Assumptions!$C$6*(1+Assumptions!$C$31)^I$59+(Calculations!$C$18+Calculations!$C$19)*Assumptions!$C$6*(1+Assumptions!$C$58)^I$59+(Assumptions!$C$54+Assumptions!$C$55+Calculations!$C$20)*Assumptions!$C$6</x:f>
        <x:v>146215.08647896082</x:v>
      </x:c>
      <x:c r="J64" s="7" t="n">
        <x:f>Calculations!$C$15*Assumptions!$C$6+Calculations!$C$16*Assumptions!$C$6*(1+Assumptions!$C$56)^J$59+Calculations!$C$17*Assumptions!$C$6*(1+Assumptions!$C$57)^J$59+Assumptions!$C$51*Assumptions!$C$6*(1+Assumptions!$C$31)^J$59+(Calculations!$C$18+Calculations!$C$19)*Assumptions!$C$6*(1+Assumptions!$C$58)^J$59+(Assumptions!$C$54+Assumptions!$C$55+Calculations!$C$20)*Assumptions!$C$6</x:f>
        <x:v>148464.83793966324</x:v>
      </x:c>
      <x:c r="K64" s="7" t="n">
        <x:f>Calculations!$C$15*Assumptions!$C$6+Calculations!$C$16*Assumptions!$C$6*(1+Assumptions!$C$56)^K$59+Calculations!$C$17*Assumptions!$C$6*(1+Assumptions!$C$57)^K$59+Assumptions!$C$51*Assumptions!$C$6*(1+Assumptions!$C$31)^K$59+(Calculations!$C$18+Calculations!$C$19)*Assumptions!$C$6*(1+Assumptions!$C$58)^K$59+(Assumptions!$C$54+Assumptions!$C$55+Calculations!$C$20)*Assumptions!$C$6</x:f>
        <x:v>150783.41458011747</x:v>
      </x:c>
      <x:c r="L64" s="7" t="n">
        <x:f>Calculations!$C$15*Assumptions!$C$6+Calculations!$C$16*Assumptions!$C$6*(1+Assumptions!$C$56)^L$59+Calculations!$C$17*Assumptions!$C$6*(1+Assumptions!$C$57)^L$59+Assumptions!$C$51*Assumptions!$C$6*(1+Assumptions!$C$31)^L$59+(Calculations!$C$18+Calculations!$C$19)*Assumptions!$C$6*(1+Assumptions!$C$58)^L$59+(Assumptions!$C$54+Assumptions!$C$55+Calculations!$C$20)*Assumptions!$C$6</x:f>
        <x:v>153172.94397835358</x:v>
      </x:c>
      <x:c r="M64" s="7" t="n">
        <x:f>Calculations!$C$15*Assumptions!$C$6+Calculations!$C$16*Assumptions!$C$6*(1+Assumptions!$C$56)^M$59+Calculations!$C$17*Assumptions!$C$6*(1+Assumptions!$C$57)^M$59+Assumptions!$C$51*Assumptions!$C$6*(1+Assumptions!$C$31)^M$59+(Calculations!$C$18+Calculations!$C$19)*Assumptions!$C$6*(1+Assumptions!$C$58)^M$59+(Assumptions!$C$54+Assumptions!$C$55+Calculations!$C$20)*Assumptions!$C$6</x:f>
        <x:v>155635.62031912955</x:v>
      </x:c>
      <x:c r="N64" s="7" t="n">
        <x:f>Calculations!$C$15*Assumptions!$C$6+Calculations!$C$16*Assumptions!$C$6*(1+Assumptions!$C$56)^N$59+Calculations!$C$17*Assumptions!$C$6*(1+Assumptions!$C$57)^N$59+Assumptions!$C$51*Assumptions!$C$6*(1+Assumptions!$C$31)^N$59+(Calculations!$C$18+Calculations!$C$19)*Assumptions!$C$6*(1+Assumptions!$C$58)^N$59+(Assumptions!$C$54+Assumptions!$C$55+Calculations!$C$20)*Assumptions!$C$6</x:f>
        <x:v>158173.70651077028</x:v>
      </x:c>
      <x:c r="O64" s="7" t="n">
        <x:f>Calculations!$C$15*Assumptions!$C$6+Calculations!$C$16*Assumptions!$C$6*(1+Assumptions!$C$56)^O$59+Calculations!$C$17*Assumptions!$C$6*(1+Assumptions!$C$57)^O$59+Assumptions!$C$51*Assumptions!$C$6*(1+Assumptions!$C$31)^O$59+(Calculations!$C$18+Calculations!$C$19)*Assumptions!$C$6*(1+Assumptions!$C$58)^O$59+(Assumptions!$C$54+Assumptions!$C$55+Calculations!$C$20)*Assumptions!$C$6</x:f>
        <x:v>160789.53637046574</x:v>
      </x:c>
      <x:c r="P64" s="7" t="n">
        <x:f>Calculations!$C$15*Assumptions!$C$6+Calculations!$C$16*Assumptions!$C$6*(1+Assumptions!$C$56)^P$59+Calculations!$C$17*Assumptions!$C$6*(1+Assumptions!$C$57)^P$59+Assumptions!$C$51*Assumptions!$C$6*(1+Assumptions!$C$31)^P$59+(Calculations!$C$18+Calculations!$C$19)*Assumptions!$C$6*(1+Assumptions!$C$58)^P$59+(Assumptions!$C$54+Assumptions!$C$55+Calculations!$C$20)*Assumptions!$C$6</x:f>
        <x:v>163485.51688028697</x:v>
      </x:c>
      <x:c r="Q64" s="7" t="n">
        <x:f>Calculations!$C$15*Assumptions!$C$6+Calculations!$C$16*Assumptions!$C$6*(1+Assumptions!$C$56)^Q$59+Calculations!$C$17*Assumptions!$C$6*(1+Assumptions!$C$57)^Q$59+Assumptions!$C$51*Assumptions!$C$6*(1+Assumptions!$C$31)^Q$59+(Calculations!$C$18+Calculations!$C$19)*Assumptions!$C$6*(1+Assumptions!$C$58)^Q$59+(Assumptions!$C$54+Assumptions!$C$55+Calculations!$C$20)*Assumptions!$C$6</x:f>
        <x:v>166264.1305162529</x:v>
      </x:c>
      <x:c r="R64" s="7" t="n">
        <x:f>Calculations!$C$15*Assumptions!$C$6+Calculations!$C$16*Assumptions!$C$6*(1+Assumptions!$C$56)^R$59+Calculations!$C$17*Assumptions!$C$6*(1+Assumptions!$C$57)^R$59+Assumptions!$C$51*Assumptions!$C$6*(1+Assumptions!$C$31)^R$59+(Calculations!$C$18+Calculations!$C$19)*Assumptions!$C$6*(1+Assumptions!$C$58)^R$59+(Assumptions!$C$54+Assumptions!$C$55+Calculations!$C$20)*Assumptions!$C$6</x:f>
        <x:v>169127.93765286118</x:v>
      </x:c>
      <x:c r="S64" s="7" t="n">
        <x:f>Calculations!$C$15*Assumptions!$C$6+Calculations!$C$16*Assumptions!$C$6*(1+Assumptions!$C$56)^S$59+Calculations!$C$17*Assumptions!$C$6*(1+Assumptions!$C$57)^S$59+Assumptions!$C$51*Assumptions!$C$6*(1+Assumptions!$C$31)^S$59+(Calculations!$C$18+Calculations!$C$19)*Assumptions!$C$6*(1+Assumptions!$C$58)^S$59+(Assumptions!$C$54+Assumptions!$C$55+Calculations!$C$20)*Assumptions!$C$6</x:f>
        <x:v>172079.5790455767</x:v>
      </x:c>
      <x:c r="T64" s="7" t="n">
        <x:f>Calculations!$C$15*Assumptions!$C$6+Calculations!$C$16*Assumptions!$C$6*(1+Assumptions!$C$56)^T$59+Calculations!$C$17*Assumptions!$C$6*(1+Assumptions!$C$57)^T$59+Assumptions!$C$51*Assumptions!$C$6*(1+Assumptions!$C$31)^T$59+(Calculations!$C$18+Calculations!$C$19)*Assumptions!$C$6*(1+Assumptions!$C$58)^T$59+(Assumptions!$C$54+Assumptions!$C$55+Calculations!$C$20)*Assumptions!$C$6</x:f>
        <x:v>175121.77839385625</x:v>
      </x:c>
      <x:c r="U64" s="7" t="n">
        <x:f>Calculations!$C$15*Assumptions!$C$6+Calculations!$C$16*Assumptions!$C$6*(1+Assumptions!$C$56)^U$59+Calculations!$C$17*Assumptions!$C$6*(1+Assumptions!$C$57)^U$59+Assumptions!$C$51*Assumptions!$C$6*(1+Assumptions!$C$31)^U$59+(Calculations!$C$18+Calculations!$C$19)*Assumptions!$C$6*(1+Assumptions!$C$58)^U$59+(Assumptions!$C$54+Assumptions!$C$55+Calculations!$C$20)*Assumptions!$C$6</x:f>
        <x:v>178257.3449873736</x:v>
      </x:c>
      <x:c r="V64" s="7" t="n">
        <x:f>Calculations!$C$15*Assumptions!$C$6+Calculations!$C$16*Assumptions!$C$6*(1+Assumptions!$C$56)^V$59+Calculations!$C$17*Assumptions!$C$6*(1+Assumptions!$C$57)^V$59+Assumptions!$C$51*Assumptions!$C$6*(1+Assumptions!$C$31)^V$59+(Calculations!$C$18+Calculations!$C$19)*Assumptions!$C$6*(1+Assumptions!$C$58)^V$59+(Assumptions!$C$54+Assumptions!$C$55+Calculations!$C$20)*Assumptions!$C$6</x:f>
        <x:v>181489.17643820198</x:v>
      </x:c>
      <x:c r="W64" s="7" t="n">
        <x:f>Calculations!$C$15*Assumptions!$C$6+Calculations!$C$16*Assumptions!$C$6*(1+Assumptions!$C$56)^W$59+Calculations!$C$17*Assumptions!$C$6*(1+Assumptions!$C$57)^W$59+Assumptions!$C$51*Assumptions!$C$6*(1+Assumptions!$C$31)^W$59+(Calculations!$C$18+Calculations!$C$19)*Assumptions!$C$6*(1+Assumptions!$C$58)^W$59+(Assumptions!$C$54+Assumptions!$C$55+Calculations!$C$20)*Assumptions!$C$6</x:f>
        <x:v>184820.26150180085</x:v>
      </x:c>
      <x:c r="X64" s="7" t="n">
        <x:f>Calculations!$C$15*Assumptions!$C$6+Calculations!$C$16*Assumptions!$C$6*(1+Assumptions!$C$56)^X$59+Calculations!$C$17*Assumptions!$C$6*(1+Assumptions!$C$57)^X$59+Assumptions!$C$51*Assumptions!$C$6*(1+Assumptions!$C$31)^X$59+(Calculations!$C$18+Calculations!$C$19)*Assumptions!$C$6*(1+Assumptions!$C$58)^X$59+(Assumptions!$C$54+Assumptions!$C$55+Calculations!$C$20)*Assumptions!$C$6</x:f>
        <x:v>188253.68298975314</x:v>
      </x:c>
      <x:c r="Y64" s="7" t="n">
        <x:f>Calculations!$C$15*Assumptions!$C$6+Calculations!$C$16*Assumptions!$C$6*(1+Assumptions!$C$56)^Y$59+Calculations!$C$17*Assumptions!$C$6*(1+Assumptions!$C$57)^Y$59+Assumptions!$C$51*Assumptions!$C$6*(1+Assumptions!$C$31)^Y$59+(Calculations!$C$18+Calculations!$C$19)*Assumptions!$C$6*(1+Assumptions!$C$58)^Y$59+(Assumptions!$C$54+Assumptions!$C$55+Calculations!$C$20)*Assumptions!$C$6</x:f>
        <x:v>191792.6207772974</x:v>
      </x:c>
      <x:c r="Z64" s="7" t="n">
        <x:f>Calculations!$C$15*Assumptions!$C$6+Calculations!$C$16*Assumptions!$C$6*(1+Assumptions!$C$56)^Z$59+Calculations!$C$17*Assumptions!$C$6*(1+Assumptions!$C$57)^Z$59+Assumptions!$C$51*Assumptions!$C$6*(1+Assumptions!$C$31)^Z$59+(Calculations!$C$18+Calculations!$C$19)*Assumptions!$C$6*(1+Assumptions!$C$58)^Z$59+(Assumptions!$C$54+Assumptions!$C$55+Calculations!$C$20)*Assumptions!$C$6</x:f>
        <x:v>195440.35490880246</x:v>
      </x:c>
      <x:c r="AA64" s="7" t="n">
        <x:f>Calculations!$C$15*Assumptions!$C$6+Calculations!$C$16*Assumptions!$C$6*(1+Assumptions!$C$56)^AA$59+Calculations!$C$17*Assumptions!$C$6*(1+Assumptions!$C$57)^AA$59+Assumptions!$C$51*Assumptions!$C$6*(1+Assumptions!$C$31)^AA$59+(Calculations!$C$18+Calculations!$C$19)*Assumptions!$C$6*(1+Assumptions!$C$58)^AA$59+(Assumptions!$C$54+Assumptions!$C$55+Calculations!$C$20)*Assumptions!$C$6</x:f>
        <x:v>199200.26880444094</x:v>
      </x:c>
      <x:c r="AB64" s="7" t="n">
        <x:f>Calculations!$C$15*Assumptions!$C$6+Calculations!$C$16*Assumptions!$C$6*(1+Assumptions!$C$56)^AB$59+Calculations!$C$17*Assumptions!$C$6*(1+Assumptions!$C$57)^AB$59+Assumptions!$C$51*Assumptions!$C$6*(1+Assumptions!$C$31)^AB$59+(Calculations!$C$18+Calculations!$C$19)*Assumptions!$C$6*(1+Assumptions!$C$58)^AB$59+(Assumptions!$C$54+Assumptions!$C$55+Calculations!$C$20)*Assumptions!$C$6</x:f>
        <x:v>203075.85257142485</x:v>
      </x:c>
      <x:c r="AC64" s="7" t="n">
        <x:f>Calculations!$C$15*Assumptions!$C$6+Calculations!$C$16*Assumptions!$C$6*(1+Assumptions!$C$56)^AC$59+Calculations!$C$17*Assumptions!$C$6*(1+Assumptions!$C$57)^AC$59+Assumptions!$C$51*Assumptions!$C$6*(1+Assumptions!$C$31)^AC$59+(Calculations!$C$18+Calculations!$C$19)*Assumptions!$C$6*(1+Assumptions!$C$58)^AC$59+(Assumptions!$C$54+Assumptions!$C$55+Calculations!$C$20)*Assumptions!$C$6</x:f>
        <x:v>207070.70642328533</x:v>
      </x:c>
      <x:c r="AD64" s="7" t="n">
        <x:f>Calculations!$C$15*Assumptions!$C$6+Calculations!$C$16*Assumptions!$C$6*(1+Assumptions!$C$56)^AD$59+Calculations!$C$17*Assumptions!$C$6*(1+Assumptions!$C$57)^AD$59+Assumptions!$C$51*Assumptions!$C$6*(1+Assumptions!$C$31)^AD$59+(Calculations!$C$18+Calculations!$C$19)*Assumptions!$C$6*(1+Assumptions!$C$58)^AD$59+(Assumptions!$C$54+Assumptions!$C$55+Calculations!$C$20)*Assumptions!$C$6</x:f>
        <x:v>211188.54421079284</x:v>
      </x:c>
      <x:c r="AE64" s="7" t="n">
        <x:f>Calculations!$C$15*Assumptions!$C$6+Calculations!$C$16*Assumptions!$C$6*(1+Assumptions!$C$56)^AE$59+Calculations!$C$17*Assumptions!$C$6*(1+Assumptions!$C$57)^AE$59+Assumptions!$C$51*Assumptions!$C$6*(1+Assumptions!$C$31)^AE$59+(Calculations!$C$18+Calculations!$C$19)*Assumptions!$C$6*(1+Assumptions!$C$58)^AE$59+(Assumptions!$C$54+Assumptions!$C$55+Calculations!$C$20)*Assumptions!$C$6</x:f>
        <x:v>215433.19706823985</x:v>
      </x:c>
      <x:c r="AF64" s="7" t="n">
        <x:f>Calculations!$C$15*Assumptions!$C$6+Calculations!$C$16*Assumptions!$C$6*(1+Assumptions!$C$56)^AF$59+Calculations!$C$17*Assumptions!$C$6*(1+Assumptions!$C$57)^AF$59+Assumptions!$C$51*Assumptions!$C$6*(1+Assumptions!$C$31)^AF$59+(Calculations!$C$18+Calculations!$C$19)*Assumptions!$C$6*(1+Assumptions!$C$58)^AF$59+(Assumptions!$C$54+Assumptions!$C$55+Calculations!$C$20)*Assumptions!$C$6</x:f>
        <x:v>219808.61717893215</x:v>
      </x:c>
      <x:c r="AG64" s="7" t="n">
        <x:f>Calculations!$C$15*Assumptions!$C$6+Calculations!$C$16*Assumptions!$C$6*(1+Assumptions!$C$56)^AG$59+Calculations!$C$17*Assumptions!$C$6*(1+Assumptions!$C$57)^AG$59+Assumptions!$C$51*Assumptions!$C$6*(1+Assumptions!$C$31)^AG$59+(Calculations!$C$18+Calculations!$C$19)*Assumptions!$C$6*(1+Assumptions!$C$58)^AG$59+(Assumptions!$C$54+Assumptions!$C$55+Calculations!$C$20)*Assumptions!$C$6</x:f>
        <x:v>224318.88166386823</x:v>
      </x:c>
    </x:row>
    <x:row r="65" ht="64" customHeight="1">
      <x:c r="A65" s="6" t="s">
        <x:v>646</x:v>
      </x:c>
      <x:c r="B65" s="3" t="s">
        <x:v>198</x:v>
      </x:c>
      <x:c r="C65" s="7" t="n">
        <x:f>(Assumptions!$C$27+Assumptions!$C$28)*Assumptions!$C$6*(1+Assumptions!$C$31)^C$59</x:f>
        <x:v>129600</x:v>
      </x:c>
      <x:c r="D65" s="7" t="n">
        <x:f>(Assumptions!$C$27+Assumptions!$C$28)*Assumptions!$C$6*(1+Assumptions!$C$31)^D$59</x:f>
        <x:v>133228.80000000002</x:v>
      </x:c>
      <x:c r="E65" s="7" t="n">
        <x:f>(Assumptions!$C$27+Assumptions!$C$28)*Assumptions!$C$6*(1+Assumptions!$C$31)^E$59</x:f>
        <x:v>136959.2064</x:v>
      </x:c>
      <x:c r="F65" s="7" t="n">
        <x:f>(Assumptions!$C$27+Assumptions!$C$28)*Assumptions!$C$6*(1+Assumptions!$C$31)^F$59</x:f>
        <x:v>140794.0641792</x:v>
      </x:c>
      <x:c r="G65" s="7" t="n">
        <x:f>(Assumptions!$C$27+Assumptions!$C$28)*Assumptions!$C$6*(1+Assumptions!$C$31)^G$59</x:f>
        <x:v>144736.2979762176</x:v>
      </x:c>
      <x:c r="H65" s="7" t="n">
        <x:f>(Assumptions!$C$27+Assumptions!$C$28)*Assumptions!$C$6*(1+Assumptions!$C$31)^H$59</x:f>
        <x:v>148788.9143195517</x:v>
      </x:c>
      <x:c r="I65" s="7" t="n">
        <x:f>(Assumptions!$C$27+Assumptions!$C$28)*Assumptions!$C$6*(1+Assumptions!$C$31)^I$59</x:f>
        <x:v>152955.00392049915</x:v>
      </x:c>
      <x:c r="J65" s="7" t="n">
        <x:f>(Assumptions!$C$27+Assumptions!$C$28)*Assumptions!$C$6*(1+Assumptions!$C$31)^J$59</x:f>
        <x:v>157237.7440302731</x:v>
      </x:c>
      <x:c r="K65" s="7" t="n">
        <x:f>(Assumptions!$C$27+Assumptions!$C$28)*Assumptions!$C$6*(1+Assumptions!$C$31)^K$59</x:f>
        <x:v>161640.40086312077</x:v>
      </x:c>
      <x:c r="L65" s="7" t="n">
        <x:f>(Assumptions!$C$27+Assumptions!$C$28)*Assumptions!$C$6*(1+Assumptions!$C$31)^L$59</x:f>
        <x:v>166166.33208728814</x:v>
      </x:c>
      <x:c r="M65" s="7" t="n">
        <x:f>(Assumptions!$C$27+Assumptions!$C$28)*Assumptions!$C$6*(1+Assumptions!$C$31)^M$59</x:f>
        <x:v>170818.98938573222</x:v>
      </x:c>
      <x:c r="N65" s="7" t="n">
        <x:f>(Assumptions!$C$27+Assumptions!$C$28)*Assumptions!$C$6*(1+Assumptions!$C$31)^N$59</x:f>
        <x:v>175601.92108853272</x:v>
      </x:c>
      <x:c r="O65" s="7" t="n">
        <x:f>(Assumptions!$C$27+Assumptions!$C$28)*Assumptions!$C$6*(1+Assumptions!$C$31)^O$59</x:f>
        <x:v>180518.77487901165</x:v>
      </x:c>
      <x:c r="P65" s="7" t="n">
        <x:f>(Assumptions!$C$27+Assumptions!$C$28)*Assumptions!$C$6*(1+Assumptions!$C$31)^P$59</x:f>
        <x:v>185573.30057562396</x:v>
      </x:c>
      <x:c r="Q65" s="7" t="n">
        <x:f>(Assumptions!$C$27+Assumptions!$C$28)*Assumptions!$C$6*(1+Assumptions!$C$31)^Q$59</x:f>
        <x:v>190769.3529917414</x:v>
      </x:c>
      <x:c r="R65" s="7" t="n">
        <x:f>(Assumptions!$C$27+Assumptions!$C$28)*Assumptions!$C$6*(1+Assumptions!$C$31)^R$59</x:f>
        <x:v>196110.8948755102</x:v>
      </x:c>
      <x:c r="S65" s="7" t="n">
        <x:f>(Assumptions!$C$27+Assumptions!$C$28)*Assumptions!$C$6*(1+Assumptions!$C$31)^S$59</x:f>
        <x:v>201601.99993202448</x:v>
      </x:c>
      <x:c r="T65" s="7" t="n">
        <x:f>(Assumptions!$C$27+Assumptions!$C$28)*Assumptions!$C$6*(1+Assumptions!$C$31)^T$59</x:f>
        <x:v>207246.85593012115</x:v>
      </x:c>
      <x:c r="U65" s="7" t="n">
        <x:f>(Assumptions!$C$27+Assumptions!$C$28)*Assumptions!$C$6*(1+Assumptions!$C$31)^U$59</x:f>
        <x:v>213049.76789616453</x:v>
      </x:c>
      <x:c r="V65" s="7" t="n">
        <x:f>(Assumptions!$C$27+Assumptions!$C$28)*Assumptions!$C$6*(1+Assumptions!$C$31)^V$59</x:f>
        <x:v>219015.16139725715</x:v>
      </x:c>
      <x:c r="W65" s="7" t="n">
        <x:f>(Assumptions!$C$27+Assumptions!$C$28)*Assumptions!$C$6*(1+Assumptions!$C$31)^W$59</x:f>
        <x:v>225147.58591638037</x:v>
      </x:c>
      <x:c r="X65" s="7" t="n">
        <x:f>(Assumptions!$C$27+Assumptions!$C$28)*Assumptions!$C$6*(1+Assumptions!$C$31)^X$59</x:f>
        <x:v>231451.718322039</x:v>
      </x:c>
      <x:c r="Y65" s="7" t="n">
        <x:f>(Assumptions!$C$27+Assumptions!$C$28)*Assumptions!$C$6*(1+Assumptions!$C$31)^Y$59</x:f>
        <x:v>237932.36643505612</x:v>
      </x:c>
      <x:c r="Z65" s="7" t="n">
        <x:f>(Assumptions!$C$27+Assumptions!$C$28)*Assumptions!$C$6*(1+Assumptions!$C$31)^Z$59</x:f>
        <x:v>244594.47269523767</x:v>
      </x:c>
      <x:c r="AA65" s="7" t="n">
        <x:f>(Assumptions!$C$27+Assumptions!$C$28)*Assumptions!$C$6*(1+Assumptions!$C$31)^AA$59</x:f>
        <x:v>251443.11793070432</x:v>
      </x:c>
      <x:c r="AB65" s="7" t="n">
        <x:f>(Assumptions!$C$27+Assumptions!$C$28)*Assumptions!$C$6*(1+Assumptions!$C$31)^AB$59</x:f>
        <x:v>258483.52523276405</x:v>
      </x:c>
      <x:c r="AC65" s="7" t="n">
        <x:f>(Assumptions!$C$27+Assumptions!$C$28)*Assumptions!$C$6*(1+Assumptions!$C$31)^AC$59</x:f>
        <x:v>265721.06393928145</x:v>
      </x:c>
      <x:c r="AD65" s="7" t="n">
        <x:f>(Assumptions!$C$27+Assumptions!$C$28)*Assumptions!$C$6*(1+Assumptions!$C$31)^AD$59</x:f>
        <x:v>273161.2537295813</x:v>
      </x:c>
      <x:c r="AE65" s="7" t="n">
        <x:f>(Assumptions!$C$27+Assumptions!$C$28)*Assumptions!$C$6*(1+Assumptions!$C$31)^AE$59</x:f>
        <x:v>280809.76883400965</x:v>
      </x:c>
      <x:c r="AF65" s="7" t="n">
        <x:f>(Assumptions!$C$27+Assumptions!$C$28)*Assumptions!$C$6*(1+Assumptions!$C$31)^AF$59</x:f>
        <x:v>288672.4423613619</x:v>
      </x:c>
      <x:c r="AG65" s="7" t="n">
        <x:f>(Assumptions!$C$27+Assumptions!$C$28)*Assumptions!$C$6*(1+Assumptions!$C$31)^AG$59</x:f>
        <x:v>296755.27074748</x:v>
      </x:c>
    </x:row>
    <x:row r="66">
      <x:c r="A66" s="11" t="s">
        <x:v>647</x:v>
      </x:c>
      <x:c r="B66" s="11" t="s">
        <x:v>198</x:v>
      </x:c>
      <x:c r="C66" s="16" t="n">
        <x:f>Assumptions!$C$29*Assumptions!$C$6*(1+Assumptions!$C$31)^C$59</x:f>
        <x:v>0</x:v>
      </x:c>
      <x:c r="D66" s="16" t="n">
        <x:f>Assumptions!$C$29*Assumptions!$C$6*(1+Assumptions!$C$31)^D$59</x:f>
        <x:v>0</x:v>
      </x:c>
      <x:c r="E66" s="16" t="n">
        <x:f>Assumptions!$C$29*Assumptions!$C$6*(1+Assumptions!$C$31)^E$59</x:f>
        <x:v>0</x:v>
      </x:c>
      <x:c r="F66" s="16" t="n">
        <x:f>Assumptions!$C$29*Assumptions!$C$6*(1+Assumptions!$C$31)^F$59</x:f>
        <x:v>0</x:v>
      </x:c>
      <x:c r="G66" s="16" t="n">
        <x:f>Assumptions!$C$29*Assumptions!$C$6*(1+Assumptions!$C$31)^G$59</x:f>
        <x:v>0</x:v>
      </x:c>
      <x:c r="H66" s="16" t="n">
        <x:f>Assumptions!$C$29*Assumptions!$C$6*(1+Assumptions!$C$31)^H$59</x:f>
        <x:v>0</x:v>
      </x:c>
      <x:c r="I66" s="16" t="n">
        <x:f>Assumptions!$C$29*Assumptions!$C$6*(1+Assumptions!$C$31)^I$59</x:f>
        <x:v>0</x:v>
      </x:c>
      <x:c r="J66" s="16" t="n">
        <x:f>Assumptions!$C$29*Assumptions!$C$6*(1+Assumptions!$C$31)^J$59</x:f>
        <x:v>0</x:v>
      </x:c>
      <x:c r="K66" s="16" t="n">
        <x:f>Assumptions!$C$29*Assumptions!$C$6*(1+Assumptions!$C$31)^K$59</x:f>
        <x:v>0</x:v>
      </x:c>
      <x:c r="L66" s="16" t="n">
        <x:f>Assumptions!$C$29*Assumptions!$C$6*(1+Assumptions!$C$31)^L$59</x:f>
        <x:v>0</x:v>
      </x:c>
      <x:c r="M66" s="16" t="n">
        <x:f>Assumptions!$C$29*Assumptions!$C$6*(1+Assumptions!$C$31)^M$59</x:f>
        <x:v>0</x:v>
      </x:c>
      <x:c r="N66" s="16" t="n">
        <x:f>Assumptions!$C$29*Assumptions!$C$6*(1+Assumptions!$C$31)^N$59</x:f>
        <x:v>0</x:v>
      </x:c>
      <x:c r="O66" s="16" t="n">
        <x:f>Assumptions!$C$29*Assumptions!$C$6*(1+Assumptions!$C$31)^O$59</x:f>
        <x:v>0</x:v>
      </x:c>
      <x:c r="P66" s="16" t="n">
        <x:f>Assumptions!$C$29*Assumptions!$C$6*(1+Assumptions!$C$31)^P$59</x:f>
        <x:v>0</x:v>
      </x:c>
      <x:c r="Q66" s="16" t="n">
        <x:f>Assumptions!$C$29*Assumptions!$C$6*(1+Assumptions!$C$31)^Q$59</x:f>
        <x:v>0</x:v>
      </x:c>
      <x:c r="R66" s="16" t="n">
        <x:f>Assumptions!$C$29*Assumptions!$C$6*(1+Assumptions!$C$31)^R$59</x:f>
        <x:v>0</x:v>
      </x:c>
      <x:c r="S66" s="16" t="n">
        <x:f>Assumptions!$C$29*Assumptions!$C$6*(1+Assumptions!$C$31)^S$59</x:f>
        <x:v>0</x:v>
      </x:c>
      <x:c r="T66" s="16" t="n">
        <x:f>Assumptions!$C$29*Assumptions!$C$6*(1+Assumptions!$C$31)^T$59</x:f>
        <x:v>0</x:v>
      </x:c>
      <x:c r="U66" s="16" t="n">
        <x:f>Assumptions!$C$29*Assumptions!$C$6*(1+Assumptions!$C$31)^U$59</x:f>
        <x:v>0</x:v>
      </x:c>
      <x:c r="V66" s="16" t="n">
        <x:f>Assumptions!$C$29*Assumptions!$C$6*(1+Assumptions!$C$31)^V$59</x:f>
        <x:v>0</x:v>
      </x:c>
      <x:c r="W66" s="16" t="n">
        <x:f>Assumptions!$C$29*Assumptions!$C$6*(1+Assumptions!$C$31)^W$59</x:f>
        <x:v>0</x:v>
      </x:c>
      <x:c r="X66" s="16" t="n">
        <x:f>Assumptions!$C$29*Assumptions!$C$6*(1+Assumptions!$C$31)^X$59</x:f>
        <x:v>0</x:v>
      </x:c>
      <x:c r="Y66" s="16" t="n">
        <x:f>Assumptions!$C$29*Assumptions!$C$6*(1+Assumptions!$C$31)^Y$59</x:f>
        <x:v>0</x:v>
      </x:c>
      <x:c r="Z66" s="16" t="n">
        <x:f>Assumptions!$C$29*Assumptions!$C$6*(1+Assumptions!$C$31)^Z$59</x:f>
        <x:v>0</x:v>
      </x:c>
      <x:c r="AA66" s="16" t="n">
        <x:f>Assumptions!$C$29*Assumptions!$C$6*(1+Assumptions!$C$31)^AA$59</x:f>
        <x:v>0</x:v>
      </x:c>
      <x:c r="AB66" s="16" t="n">
        <x:f>Assumptions!$C$29*Assumptions!$C$6*(1+Assumptions!$C$31)^AB$59</x:f>
        <x:v>0</x:v>
      </x:c>
      <x:c r="AC66" s="16" t="n">
        <x:f>Assumptions!$C$29*Assumptions!$C$6*(1+Assumptions!$C$31)^AC$59</x:f>
        <x:v>0</x:v>
      </x:c>
      <x:c r="AD66" s="16" t="n">
        <x:f>Assumptions!$C$29*Assumptions!$C$6*(1+Assumptions!$C$31)^AD$59</x:f>
        <x:v>0</x:v>
      </x:c>
      <x:c r="AE66" s="16" t="n">
        <x:f>Assumptions!$C$29*Assumptions!$C$6*(1+Assumptions!$C$31)^AE$59</x:f>
        <x:v>0</x:v>
      </x:c>
      <x:c r="AF66" s="16" t="n">
        <x:f>Assumptions!$C$29*Assumptions!$C$6*(1+Assumptions!$C$31)^AF$59</x:f>
        <x:v>0</x:v>
      </x:c>
      <x:c r="AG66" s="16" t="n">
        <x:f>Assumptions!$C$29*Assumptions!$C$6*(1+Assumptions!$C$31)^AG$59</x:f>
        <x:v>0</x:v>
      </x:c>
    </x:row>
    <x:row r="67">
      <x:c r="A67" s="11" t="s">
        <x:v>648</x:v>
      </x:c>
      <x:c r="B67" s="11" t="s">
        <x:v>198</x:v>
      </x:c>
      <x:c r="C67" s="16" t="n">
        <x:f t="shared" ref="C67:AG67" si="9">C60-C64-C65</x:f>
        <x:v>-150.65105724023306</x:v>
      </x:c>
      <x:c r="D67" s="16">
        <x:f t="shared" si="9"/>
        <x:v>1720.5489427597495</x:v>
      </x:c>
      <x:c r="E67" s="16">
        <x:f t="shared" si="9"/>
        <x:v>3639.3785427597468</x:v>
      </x:c>
      <x:c r="F67" s="16">
        <x:f t="shared" si="9"/>
        <x:v>5607.0082915597304</x:v>
      </x:c>
      <x:c r="G67" s="16">
        <x:f t="shared" si="9"/>
        <x:v>7624.6358145261474</x:v>
      </x:c>
      <x:c r="H67" s="16">
        <x:f t="shared" si="9"/>
        <x:v>-15106.513631484384</x:v>
      </x:c>
      <x:c r="I67" s="16">
        <x:f t="shared" si="9"/>
        <x:v>-13679.586595050088</x:v>
      </x:c>
      <x:c r="J67" s="16">
        <x:f t="shared" si="9"/>
        <x:v>-12218.344059002964</x:v>
      </x:c>
      <x:c r="K67" s="16">
        <x:f t="shared" si="9"/>
        <x:v>-10722.018870798755</x:v>
      </x:c>
      <x:c r="L67" s="16">
        <x:f t="shared" si="9"/>
        <x:v>-9189.8291891738772</x:v>
      </x:c>
      <x:c r="M67" s="16">
        <x:f t="shared" si="9"/>
        <x:v>-7620.9783158528153</x:v>
      </x:c>
      <x:c r="N67" s="16">
        <x:f t="shared" si="9"/>
        <x:v>-6014.654531401844</x:v>
      </x:c>
      <x:c r="O67" s="16">
        <x:f t="shared" si="9"/>
        <x:v>-4370.0309356749058</x:v>
      </x:c>
      <x:c r="P67" s="16">
        <x:f t="shared" si="9"/>
        <x:v>-2686.2652933220088</x:v>
      </x:c>
      <x:c r="Q67" s="16">
        <x:f t="shared" si="9"/>
        <x:v>-962.49988485305221</x:v>
      </x:c>
      <x:c r="R67" s="16">
        <x:f t="shared" si="9"/>
        <x:v>802.13863621797645</x:v>
      </x:c>
      <x:c r="S67" s="16">
        <x:f t="shared" si="9"/>
        <x:v>2608.5393795965938</x:v>
      </x:c>
      <x:c r="T67" s="16">
        <x:f t="shared" si="9"/>
        <x:v>4457.6073472219869</x:v>
      </x:c>
      <x:c r="U67" s="16">
        <x:f t="shared" si="9"/>
        <x:v>6350.2635544547811</x:v>
      </x:c>
      <x:c r="V67" s="16">
        <x:f t="shared" si="9"/>
        <x:v>8287.4451427975728</x:v>
      </x:c>
      <x:c r="W67" s="16">
        <x:f t="shared" si="9"/>
        <x:v>10270.105483466672</x:v>
      </x:c>
      <x:c r="X67" s="16">
        <x:f t="shared" si="9"/>
        <x:v>12299.214271101868</x:v>
      </x:c>
      <x:c r="Y67" s="16">
        <x:f t="shared" si="9"/>
        <x:v>14375.757606861647</x:v>
      </x:c>
      <x:c r="Z67" s="16">
        <x:f t="shared" si="9"/>
        <x:v>16500.738070112973</x:v>
      </x:c>
      <x:c r="AA67" s="16">
        <x:f t="shared" si="9"/>
        <x:v>18675.174777884095</x:v>
      </x:c>
      <x:c r="AB67" s="16">
        <x:f t="shared" si="9"/>
        <x:v>20900.103431205411</x:v>
      </x:c>
      <x:c r="AC67" s="16">
        <x:f t="shared" si="9"/>
        <x:v>23176.57634741842</x:v>
      </x:c>
      <x:c r="AD67" s="16">
        <x:f t="shared" si="9"/>
        <x:v>25505.662477490667</x:v>
      </x:c>
      <x:c r="AE67" s="16">
        <x:f t="shared" si="9"/>
        <x:v>27888.447407315718</x:v>
      </x:c>
      <x:c r="AF67" s="16">
        <x:f t="shared" si="9"/>
        <x:v>30326.033341938921</x:v>
      </x:c>
      <x:c r="AG67" s="16">
        <x:f t="shared" si="9"/>
        <x:v>32819.539071587147</x:v>
      </x:c>
    </x:row>
    <x:row r="68" ht="75" customHeight="1">
      <x:c r="A68" s="30" t="s">
        <x:v>649</x:v>
      </x:c>
      <x:c r="B68" s="30" t="s">
        <x:v>241</x:v>
      </x:c>
      <x:c r="C68" s="31" t="n">
        <x:f>Calculations!$C$13</x:f>
        <x:v>1029031.25</x:v>
      </x:c>
      <x:c r="D68" s="31" t="n">
        <x:f>MAX(0,C68*(1+Assumptions!$C$60)+D67)</x:f>
        <x:v>1097638.8301927596</x:v>
      </x:c>
      <x:c r="E68" s="31" t="n">
        <x:f>MAX(0,D68*(1+Assumptions!$C$60)+E67)</x:f>
        <x:v>1172624.7326980487</x:v>
      </x:c>
      <x:c r="F68" s="31" t="n">
        <x:f>MAX(0,E68*(1+Assumptions!$C$60)+F67)</x:f>
        <x:v>1254452.3486149816</x:v>
      </x:c>
      <x:c r="G68" s="31" t="n">
        <x:f>MAX(0,F68*(1+Assumptions!$C$60)+G67)</x:f>
        <x:v>1343616.3870894816</x:v>
      </x:c>
      <x:c r="H68" s="31" t="n">
        <x:f>MAX(0,G68*(1+Assumptions!$C$60)+H67)</x:f>
        <x:v>1415844.9386188134</x:v>
      </x:c>
      <x:c r="I68" s="31" t="n">
        <x:f>MAX(0,H68*(1+Assumptions!$C$60)+I67)</x:f>
        <x:v>1494195.273033986</x:v>
      </x:c>
      <x:c r="J68" s="31" t="n">
        <x:f>MAX(0,I68*(1+Assumptions!$C$60)+J67)</x:f>
        <x:v>1579099.621722192</x:v>
      </x:c>
      <x:c r="K68" s="31" t="n">
        <x:f>MAX(0,J68*(1+Assumptions!$C$60)+K67)</x:f>
        <x:v>1671019.0782633359</x:v>
      </x:c>
      <x:c r="L68" s="31" t="n">
        <x:f>MAX(0,K68*(1+Assumptions!$C$60)+L67)</x:f>
        <x:v>1770445.4891612788</x:v>
      </x:c>
      <x:c r="M68" s="31" t="n">
        <x:f>MAX(0,L68*(1+Assumptions!$C$60)+M67)</x:f>
        <x:v>1877903.4676409091</x:v>
      </x:c>
      <x:c r="N68" s="31" t="n">
        <x:f>MAX(0,M68*(1+Assumptions!$C$60)+N67)</x:f>
        <x:v>1993952.5385061663</x:v>
      </x:c>
      <x:c r="O68" s="31" t="n">
        <x:f>MAX(0,N68*(1+Assumptions!$C$60)+O67)</x:f>
        <x:v>2119189.4225733923</x:v>
      </x:c>
      <x:c r="P68" s="31" t="n">
        <x:f>MAX(0,O68*(1+Assumptions!$C$60)+P67)</x:f>
        <x:v>2254250.469747341</x:v>
      </x:c>
      <x:c r="Q68" s="31" t="n">
        <x:f>MAX(0,P68*(1+Assumptions!$C$60)+Q67)</x:f>
        <x:v>2399814.2503960645</x:v>
      </x:c>
      <x:c r="R68" s="31" t="n">
        <x:f>MAX(0,Q68*(1+Assumptions!$C$60)+R67)</x:f>
        <x:v>2556604.3153080265</x:v>
      </x:c>
      <x:c r="S68" s="31" t="n">
        <x:f>MAX(0,R68*(1+Assumptions!$C$60)+S67)</x:f>
        <x:v>2725392.1351826447</x:v>
      </x:c>
      <x:c r="T68" s="31" t="n">
        <x:f>MAX(0,S68*(1+Assumptions!$C$60)+T67)</x:f>
        <x:v>2907000.2313167383</x:v>
      </x:c>
      <x:c r="U68" s="31" t="n">
        <x:f>MAX(0,T68*(1+Assumptions!$C$60)+U67)</x:f>
        <x:v>3102305.509906781</x:v>
      </x:c>
      <x:c r="V68" s="31" t="n">
        <x:f>MAX(0,U68*(1+Assumptions!$C$60)+V67)</x:f>
        <x:v>3312242.813193519</x:v>
      </x:c>
      <x:c r="W68" s="31" t="n">
        <x:f>MAX(0,V68*(1+Assumptions!$C$60)+W67)</x:f>
        <x:v>3537808.7015345646</x:v>
      </x:c>
      <x:c r="X68" s="31" t="n">
        <x:f>MAX(0,W68*(1+Assumptions!$C$60)+X67)</x:f>
        <x:v>3780065.481405413</x:v>
      </x:c>
      <x:c r="Y68" s="31" t="n">
        <x:f>MAX(0,X68*(1+Assumptions!$C$60)+Y67)</x:f>
        <x:v>4040145.495303626</x:v>
      </x:c>
      <x:c r="Z68" s="31" t="n">
        <x:f>MAX(0,Y68*(1+Assumptions!$C$60)+Z67)</x:f>
        <x:v>4319255.690568474</x:v>
      </x:c>
      <x:c r="AA68" s="31" t="n">
        <x:f>MAX(0,Z68*(1+Assumptions!$C$60)+AA67)</x:f>
        <x:v>4618682.485233309</x:v>
      </x:c>
      <x:c r="AB68" s="31" t="n">
        <x:f>MAX(0,AA68*(1+Assumptions!$C$60)+AB67)</x:f>
        <x:v>4939796.950204679</x:v>
      </x:c>
      <x:c r="AC68" s="31" t="n">
        <x:f>MAX(0,AB68*(1+Assumptions!$C$60)+AC67)</x:f>
        <x:v>5284060.3283154005</x:v>
      </x:c>
      <x:c r="AD68" s="31" t="n">
        <x:f>MAX(0,AC68*(1+Assumptions!$C$60)+AD67)</x:f>
        <x:v>5653029.912133392</x:v>
      </x:c>
      <x:c r="AE68" s="31" t="n">
        <x:f>MAX(0,AD68*(1+Assumptions!$C$60)+AE67)</x:f>
        <x:v>6048365.3038293775</x:v>
      </x:c>
      <x:c r="AF68" s="31" t="n">
        <x:f>MAX(0,AE68*(1+Assumptions!$C$60)+AF67)</x:f>
        <x:v>6471835.081920225</x:v>
      </x:c>
      <x:c r="AG68" s="31" t="n">
        <x:f>MAX(0,AF68*(1+Assumptions!$C$60)+AG67)</x:f>
        <x:v>6925323.901316626</x:v>
      </x:c>
    </x:row>
    <x:row r="69" ht="90" customHeight="1">
      <x:c r="A69" s="30" t="s">
        <x:v>650</x:v>
      </x:c>
      <x:c r="B69" s="30" t="s">
        <x:v>241</x:v>
      </x:c>
      <x:c r="C69" s="31" t="n">
        <x:f>Calculations!$C$14</x:f>
        <x:v>181593.75000000003</x:v>
      </x:c>
      <x:c r="D69" s="31" t="n">
        <x:f>MAX(0,C69*(1+Assumptions!$C$60)+D63)</x:f>
        <x:v>193397.34375000003</x:v>
      </x:c>
      <x:c r="E69" s="31" t="n">
        <x:f>MAX(0,D69*(1+Assumptions!$C$60)+E63)</x:f>
        <x:v>205968.17109375002</x:v>
      </x:c>
      <x:c r="F69" s="31" t="n">
        <x:f>MAX(0,E69*(1+Assumptions!$C$60)+F63)</x:f>
        <x:v>219356.10221484376</x:v>
      </x:c>
      <x:c r="G69" s="31" t="n">
        <x:f>MAX(0,F69*(1+Assumptions!$C$60)+G63)</x:f>
        <x:v>233614.2488588086</x:v>
      </x:c>
      <x:c r="H69" s="31" t="n">
        <x:f>MAX(0,G69*(1+Assumptions!$C$60)+H63)</x:f>
        <x:v>248799.17503463113</x:v>
      </x:c>
      <x:c r="I69" s="31" t="n">
        <x:f>MAX(0,H69*(1+Assumptions!$C$60)+I63)</x:f>
        <x:v>264971.12141188217</x:v>
      </x:c>
      <x:c r="J69" s="31" t="n">
        <x:f>MAX(0,I69*(1+Assumptions!$C$60)+J63)</x:f>
        <x:v>282194.2443036545</x:v>
      </x:c>
      <x:c r="K69" s="31" t="n">
        <x:f>MAX(0,J69*(1+Assumptions!$C$60)+K63)</x:f>
        <x:v>300536.870183392</x:v>
      </x:c>
      <x:c r="L69" s="31" t="n">
        <x:f>MAX(0,K69*(1+Assumptions!$C$60)+L63)</x:f>
        <x:v>320071.7667453125</x:v>
      </x:c>
      <x:c r="M69" s="31" t="n">
        <x:f>MAX(0,L69*(1+Assumptions!$C$60)+M63)</x:f>
        <x:v>340876.4315837578</x:v>
      </x:c>
      <x:c r="N69" s="31" t="n">
        <x:f>MAX(0,M69*(1+Assumptions!$C$60)+N63)</x:f>
        <x:v>363033.39963670203</x:v>
      </x:c>
      <x:c r="O69" s="31" t="n">
        <x:f>MAX(0,N69*(1+Assumptions!$C$60)+O63)</x:f>
        <x:v>386630.5706130876</x:v>
      </x:c>
      <x:c r="P69" s="31" t="n">
        <x:f>MAX(0,O69*(1+Assumptions!$C$60)+P63)</x:f>
        <x:v>411761.55770293827</x:v>
      </x:c>
      <x:c r="Q69" s="31" t="n">
        <x:f>MAX(0,P69*(1+Assumptions!$C$60)+Q63)</x:f>
        <x:v>438526.0589536292</x:v>
      </x:c>
      <x:c r="R69" s="31" t="n">
        <x:f>MAX(0,Q69*(1+Assumptions!$C$60)+R63)</x:f>
        <x:v>467030.2527856151</x:v>
      </x:c>
      <x:c r="S69" s="31" t="n">
        <x:f>MAX(0,R69*(1+Assumptions!$C$60)+S63)</x:f>
        <x:v>497387.21921668004</x:v>
      </x:c>
      <x:c r="T69" s="31" t="n">
        <x:f>MAX(0,S69*(1+Assumptions!$C$60)+T63)</x:f>
        <x:v>529717.3884657642</x:v>
      </x:c>
      <x:c r="U69" s="31" t="n">
        <x:f>MAX(0,T69*(1+Assumptions!$C$60)+U63)</x:f>
        <x:v>564149.0187160389</x:v>
      </x:c>
      <x:c r="V69" s="31" t="n">
        <x:f>MAX(0,U69*(1+Assumptions!$C$60)+V63)</x:f>
        <x:v>600818.7049325814</x:v>
      </x:c>
      <x:c r="W69" s="31" t="n">
        <x:f>MAX(0,V69*(1+Assumptions!$C$60)+W63)</x:f>
        <x:v>639871.9207531991</x:v>
      </x:c>
      <x:c r="X69" s="31" t="n">
        <x:f>MAX(0,W69*(1+Assumptions!$C$60)+X63)</x:f>
        <x:v>681463.5956021571</x:v>
      </x:c>
      <x:c r="Y69" s="31" t="n">
        <x:f>MAX(0,X69*(1+Assumptions!$C$60)+Y63)</x:f>
        <x:v>725758.7293162972</x:v>
      </x:c>
      <x:c r="Z69" s="31" t="n">
        <x:f>MAX(0,Y69*(1+Assumptions!$C$60)+Z63)</x:f>
        <x:v>772933.0467218565</x:v>
      </x:c>
      <x:c r="AA69" s="31" t="n">
        <x:f>MAX(0,Z69*(1+Assumptions!$C$60)+AA63)</x:f>
        <x:v>823173.694758777</x:v>
      </x:c>
      <x:c r="AB69" s="31" t="n">
        <x:f>MAX(0,AA69*(1+Assumptions!$C$60)+AB63)</x:f>
        <x:v>876679.9849180975</x:v>
      </x:c>
      <x:c r="AC69" s="31" t="n">
        <x:f>MAX(0,AB69*(1+Assumptions!$C$60)+AC63)</x:f>
        <x:v>933664.1839377738</x:v>
      </x:c>
      <x:c r="AD69" s="31" t="n">
        <x:f>MAX(0,AC69*(1+Assumptions!$C$60)+AD63)</x:f>
        <x:v>994352.355893729</x:v>
      </x:c>
      <x:c r="AE69" s="31" t="n">
        <x:f>MAX(0,AD69*(1+Assumptions!$C$60)+AE63)</x:f>
        <x:v>1058985.2590268215</x:v>
      </x:c>
      <x:c r="AF69" s="31" t="n">
        <x:f>MAX(0,AE69*(1+Assumptions!$C$60)+AF63)</x:f>
        <x:v>1127819.3008635647</x:v>
      </x:c>
      <x:c r="AG69" s="31" t="n">
        <x:f>MAX(0,AF69*(1+Assumptions!$C$60)+AG63)</x:f>
        <x:v>1201127.5554196963</x:v>
      </x:c>
    </x:row>
    <x:row r="70" ht="90" customHeight="1">
      <x:c r="A70" s="30" t="s">
        <x:v>651</x:v>
      </x:c>
      <x:c r="B70" s="30" t="s">
        <x:v>241</x:v>
      </x:c>
      <x:c r="C70" s="31" t="n">
        <x:f t="shared" ref="C70:AG70" si="10">C68+C69</x:f>
        <x:v>1210625</x:v>
      </x:c>
      <x:c r="D70" s="31">
        <x:f t="shared" si="10"/>
        <x:v>1291036.1739427596</x:v>
      </x:c>
      <x:c r="E70" s="31">
        <x:f t="shared" si="10"/>
        <x:v>1378592.9037917987</x:v>
      </x:c>
      <x:c r="F70" s="31">
        <x:f t="shared" si="10"/>
        <x:v>1473808.4508298254</x:v>
      </x:c>
      <x:c r="G70" s="31">
        <x:f t="shared" si="10"/>
        <x:v>1577230.6359482901</x:v>
      </x:c>
      <x:c r="H70" s="31">
        <x:f t="shared" si="10"/>
        <x:v>1664644.1136534445</x:v>
      </x:c>
      <x:c r="I70" s="31">
        <x:f t="shared" si="10"/>
        <x:v>1759166.3944458682</x:v>
      </x:c>
      <x:c r="J70" s="31">
        <x:f t="shared" si="10"/>
        <x:v>1861293.8660258465</x:v>
      </x:c>
      <x:c r="K70" s="31">
        <x:f t="shared" si="10"/>
        <x:v>1971555.9484467278</x:v>
      </x:c>
      <x:c r="L70" s="31">
        <x:f t="shared" si="10"/>
        <x:v>2090517.2559065912</x:v>
      </x:c>
      <x:c r="M70" s="31">
        <x:f t="shared" si="10"/>
        <x:v>2218779.8992246669</x:v>
      </x:c>
      <x:c r="N70" s="31">
        <x:f t="shared" si="10"/>
        <x:v>2356985.9381428682</x:v>
      </x:c>
      <x:c r="O70" s="31">
        <x:f t="shared" si="10"/>
        <x:v>2505819.9931864799</x:v>
      </x:c>
      <x:c r="P70" s="31">
        <x:f t="shared" si="10"/>
        <x:v>2666012.0274502789</x:v>
      </x:c>
      <x:c r="Q70" s="31">
        <x:f t="shared" si="10"/>
        <x:v>2838340.3093496938</x:v>
      </x:c>
      <x:c r="R70" s="31">
        <x:f t="shared" si="10"/>
        <x:v>3023634.5680936417</x:v>
      </x:c>
      <x:c r="S70" s="31">
        <x:f t="shared" si="10"/>
        <x:v>3222779.3543993249</x:v>
      </x:c>
      <x:c r="T70" s="31">
        <x:f t="shared" si="10"/>
        <x:v>3436717.6197825028</x:v>
      </x:c>
      <x:c r="U70" s="31">
        <x:f t="shared" si="10"/>
        <x:v>3666454.52862282</x:v>
      </x:c>
      <x:c r="V70" s="31">
        <x:f t="shared" si="10"/>
        <x:v>3913061.5181261003</x:v>
      </x:c>
      <x:c r="W70" s="31">
        <x:f t="shared" si="10"/>
        <x:v>4177680.6222877637</x:v>
      </x:c>
      <x:c r="X70" s="31">
        <x:f t="shared" si="10"/>
        <x:v>4461529.0770075694</x:v>
      </x:c>
      <x:c r="Y70" s="31">
        <x:f t="shared" si="10"/>
        <x:v>4765904.2246199232</x:v>
      </x:c>
      <x:c r="Z70" s="31">
        <x:f t="shared" si="10"/>
        <x:v>5092188.7372903302</x:v>
      </x:c>
      <x:c r="AA70" s="31">
        <x:f t="shared" si="10"/>
        <x:v>5441856.1799920853</x:v>
      </x:c>
      <x:c r="AB70" s="31">
        <x:f t="shared" si="10"/>
        <x:v>5816476.9351227768</x:v>
      </x:c>
      <x:c r="AC70" s="31">
        <x:f t="shared" si="10"/>
        <x:v>6217724.5122531746</x:v>
      </x:c>
      <x:c r="AD70" s="31">
        <x:f t="shared" si="10"/>
        <x:v>6647382.2680271212</x:v>
      </x:c>
      <x:c r="AE70" s="31">
        <x:f t="shared" si="10"/>
        <x:v>7107350.5628561992</x:v>
      </x:c>
      <x:c r="AF70" s="31">
        <x:f t="shared" si="10"/>
        <x:v>7599654.3827837901</x:v>
      </x:c>
      <x:c r="AG70" s="31">
        <x:f t="shared" si="10"/>
        <x:v>8126451.4567363225</x:v>
      </x:c>
    </x:row>
    <x:row r="71">
      <x:c r="A71" s="11" t="s">
        <x:v>635</x:v>
      </x:c>
      <x:c r="B71" s="11" t="s">
        <x:v>652</x:v>
      </x:c>
      <x:c r="C71" s="32" t="n">
        <x:f>(1+Assumptions!$C$62)^C$59</x:f>
        <x:v>1</x:v>
      </x:c>
      <x:c r="D71" s="32" t="n">
        <x:f>(1+Assumptions!$C$62)^D$59</x:f>
        <x:v>1.025</x:v>
      </x:c>
      <x:c r="E71" s="32" t="n">
        <x:f>(1+Assumptions!$C$62)^E$59</x:f>
        <x:v>1.050625</x:v>
      </x:c>
      <x:c r="F71" s="32" t="n">
        <x:f>(1+Assumptions!$C$62)^F$59</x:f>
        <x:v>1.0768906249999999</x:v>
      </x:c>
      <x:c r="G71" s="32" t="n">
        <x:f>(1+Assumptions!$C$62)^G$59</x:f>
        <x:v>1.1038128906249998</x:v>
      </x:c>
      <x:c r="H71" s="32" t="n">
        <x:f>(1+Assumptions!$C$62)^H$59</x:f>
        <x:v>1.1314082128906247</x:v>
      </x:c>
      <x:c r="I71" s="32" t="n">
        <x:f>(1+Assumptions!$C$62)^I$59</x:f>
        <x:v>1.1596934182128902</x:v>
      </x:c>
      <x:c r="J71" s="32" t="n">
        <x:f>(1+Assumptions!$C$62)^J$59</x:f>
        <x:v>1.1886857536682125</x:v>
      </x:c>
      <x:c r="K71" s="32" t="n">
        <x:f>(1+Assumptions!$C$62)^K$59</x:f>
        <x:v>1.2184028975099177</x:v>
      </x:c>
      <x:c r="L71" s="32" t="n">
        <x:f>(1+Assumptions!$C$62)^L$59</x:f>
        <x:v>1.2488629699476654</x:v>
      </x:c>
      <x:c r="M71" s="32" t="n">
        <x:f>(1+Assumptions!$C$62)^M$59</x:f>
        <x:v>1.280084544196357</x:v>
      </x:c>
      <x:c r="N71" s="32" t="n">
        <x:f>(1+Assumptions!$C$62)^N$59</x:f>
        <x:v>1.312086657801266</x:v>
      </x:c>
      <x:c r="O71" s="32" t="n">
        <x:f>(1+Assumptions!$C$62)^O$59</x:f>
        <x:v>1.3448888242462975</x:v>
      </x:c>
      <x:c r="P71" s="32" t="n">
        <x:f>(1+Assumptions!$C$62)^P$59</x:f>
        <x:v>1.378511044852455</x:v>
      </x:c>
      <x:c r="Q71" s="32" t="n">
        <x:f>(1+Assumptions!$C$62)^Q$59</x:f>
        <x:v>1.4129738209737661</x:v>
      </x:c>
      <x:c r="R71" s="32" t="n">
        <x:f>(1+Assumptions!$C$62)^R$59</x:f>
        <x:v>1.4482981664981105</x:v>
      </x:c>
      <x:c r="S71" s="32" t="n">
        <x:f>(1+Assumptions!$C$62)^S$59</x:f>
        <x:v>1.4845056206605631</x:v>
      </x:c>
      <x:c r="T71" s="32" t="n">
        <x:f>(1+Assumptions!$C$62)^T$59</x:f>
        <x:v>1.521618261177077</x:v>
      </x:c>
      <x:c r="U71" s="32" t="n">
        <x:f>(1+Assumptions!$C$62)^U$59</x:f>
        <x:v>1.559658717706504</x:v>
      </x:c>
      <x:c r="V71" s="32" t="n">
        <x:f>(1+Assumptions!$C$62)^V$59</x:f>
        <x:v>1.5986501856491666</x:v>
      </x:c>
      <x:c r="W71" s="32" t="n">
        <x:f>(1+Assumptions!$C$62)^W$59</x:f>
        <x:v>1.6386164402903955</x:v>
      </x:c>
      <x:c r="X71" s="32" t="n">
        <x:f>(1+Assumptions!$C$62)^X$59</x:f>
        <x:v>1.6795818512976552</x:v>
      </x:c>
      <x:c r="Y71" s="32" t="n">
        <x:f>(1+Assumptions!$C$62)^Y$59</x:f>
        <x:v>1.7215713975800966</x:v>
      </x:c>
      <x:c r="Z71" s="32" t="n">
        <x:f>(1+Assumptions!$C$62)^Z$59</x:f>
        <x:v>1.764610682519599</x:v>
      </x:c>
      <x:c r="AA71" s="32" t="n">
        <x:f>(1+Assumptions!$C$62)^AA$59</x:f>
        <x:v>1.808725949582589</x:v>
      </x:c>
      <x:c r="AB71" s="32" t="n">
        <x:f>(1+Assumptions!$C$62)^AB$59</x:f>
        <x:v>1.8539440983221533</x:v>
      </x:c>
      <x:c r="AC71" s="32" t="n">
        <x:f>(1+Assumptions!$C$62)^AC$59</x:f>
        <x:v>1.900292700780207</x:v>
      </x:c>
      <x:c r="AD71" s="32" t="n">
        <x:f>(1+Assumptions!$C$62)^AD$59</x:f>
        <x:v>1.9478000182997122</x:v>
      </x:c>
      <x:c r="AE71" s="32" t="n">
        <x:f>(1+Assumptions!$C$62)^AE$59</x:f>
        <x:v>1.9964950187572048</x:v>
      </x:c>
      <x:c r="AF71" s="32" t="n">
        <x:f>(1+Assumptions!$C$62)^AF$59</x:f>
        <x:v>2.046407394226135</x:v>
      </x:c>
      <x:c r="AG71" s="32" t="n">
        <x:f>(1+Assumptions!$C$62)^AG$59</x:f>
        <x:v>2.097567579081788</x:v>
      </x:c>
    </x:row>
    <x:row r="72" ht="60" customHeight="1">
      <x:c r="A72" s="30" t="s">
        <x:v>653</x:v>
      </x:c>
      <x:c r="B72" s="30" t="s">
        <x:v>241</x:v>
      </x:c>
      <x:c r="C72" s="31" t="n">
        <x:f t="shared" ref="C72:AG72" si="11">C68/C71</x:f>
        <x:v>1029031.25</x:v>
      </x:c>
      <x:c r="D72" s="31">
        <x:f t="shared" si="11"/>
        <x:v>1070867.1514075706</x:v>
      </x:c>
      <x:c r="E72" s="31">
        <x:f t="shared" si="11"/>
        <x:v>1116121.1019136694</x:v>
      </x:c>
      <x:c r="F72" s="31">
        <x:f t="shared" si="11"/>
        <x:v>1164883.7119507673</x:v>
      </x:c>
      <x:c r="G72" s="31">
        <x:f t="shared" si="11"/>
        <x:v>1217250.1322472331</x:v>
      </x:c>
      <x:c r="H72" s="31">
        <x:f t="shared" si="11"/>
        <x:v>1251400.6195884719</x:v>
      </x:c>
      <x:c r="I72" s="31">
        <x:f t="shared" si="11"/>
        <x:v>1288439.9010702067</x:v>
      </x:c>
      <x:c r="J72" s="31">
        <x:f t="shared" si="11"/>
        <x:v>1328441.614488258</x:v>
      </x:c>
      <x:c r="K72" s="31">
        <x:f t="shared" si="11"/>
        <x:v>1371483.1782478865</x:v>
      </x:c>
      <x:c r="L72" s="31">
        <x:f t="shared" si="11"/>
        <x:v>1417645.9161371971</x:v>
      </x:c>
      <x:c r="M72" s="31">
        <x:f t="shared" si="11"/>
        <x:v>1467015.1875162788</x:v>
      </x:c>
      <x:c r="N72" s="31">
        <x:f t="shared" si="11"/>
        <x:v>1519680.5231199742</x:v>
      </x:c>
      <x:c r="O72" s="31">
        <x:f t="shared" si="11"/>
        <x:v>1575735.7666802148</x:v>
      </x:c>
      <x:c r="P72" s="31">
        <x:f t="shared" si="11"/>
        <x:v>1635279.2225822306</x:v>
      </x:c>
      <x:c r="Q72" s="31">
        <x:f t="shared" si="11"/>
        <x:v>1698413.8097775984</x:v>
      </x:c>
      <x:c r="R72" s="31">
        <x:f t="shared" si="11"/>
        <x:v>1765247.2221861104</x:v>
      </x:c>
      <x:c r="S72" s="31">
        <x:f t="shared" si="11"/>
        <x:v>1835892.0958277828</x:v>
      </x:c>
      <x:c r="T72" s="31">
        <x:f t="shared" si="11"/>
        <x:v>1910466.1829360358</x:v>
      </x:c>
      <x:c r="U72" s="31">
        <x:f t="shared" si="11"/>
        <x:v>1989092.5333131575</x:v>
      </x:c>
      <x:c r="V72" s="31">
        <x:f t="shared" si="11"/>
        <x:v>2071899.6831996182</x:v>
      </x:c>
      <x:c r="W72" s="31">
        <x:f t="shared" si="11"/>
        <x:v>2159021.8519396731</x:v>
      </x:c>
      <x:c r="X72" s="31">
        <x:f t="shared" si="11"/>
        <x:v>2250599.1467369758</x:v>
      </x:c>
      <x:c r="Y72" s="31">
        <x:f t="shared" si="11"/>
        <x:v>2346777.77580564</x:v>
      </x:c>
      <x:c r="Z72" s="31">
        <x:f t="shared" si="11"/>
        <x:v>2447710.2702343529</x:v>
      </x:c>
      <x:c r="AA72" s="31">
        <x:f t="shared" si="11"/>
        <x:v>2553555.7148937853</x:v>
      </x:c>
      <x:c r="AB72" s="31">
        <x:f t="shared" si="11"/>
        <x:v>2664479.9887306569</x:v>
      </x:c>
      <x:c r="AC72" s="31">
        <x:f t="shared" si="11"/>
        <x:v>2780656.0148054627</x:v>
      </x:c>
      <x:c r="AD72" s="31">
        <x:f t="shared" si="11"/>
        <x:v>2902264.0204450125</x:v>
      </x:c>
      <x:c r="AE72" s="31">
        <x:f t="shared" si="11"/>
        <x:v>3029491.8078956269</x:v>
      </x:c>
      <x:c r="AF72" s="31">
        <x:f t="shared" si="11"/>
        <x:v>3162535.0358781321</x:v>
      </x:c>
      <x:c r="AG72" s="31">
        <x:f t="shared" si="11"/>
        <x:v>3301597.5124616451</x:v>
      </x:c>
    </x:row>
    <x:row r="73" ht="45" customHeight="1">
      <x:c r="A73" s="30" t="s">
        <x:v>654</x:v>
      </x:c>
      <x:c r="B73" s="30" t="s">
        <x:v>241</x:v>
      </x:c>
      <x:c r="C73" s="31" t="n">
        <x:f t="shared" ref="C73:AG73" si="12">C69/C71</x:f>
        <x:v>181593.75000000003</x:v>
      </x:c>
      <x:c r="D73" s="31">
        <x:f t="shared" si="12"/>
        <x:v>188680.33536585371</x:v>
      </x:c>
      <x:c r="E73" s="31">
        <x:f t="shared" si="12"/>
        <x:v>196043.47040452115</x:v>
      </x:c>
      <x:c r="F73" s="31">
        <x:f t="shared" si="12"/>
        <x:v>203693.94729835613</x:v>
      </x:c>
      <x:c r="G73" s="31">
        <x:f t="shared" si="12"/>
        <x:v>211642.97938804809</x:v>
      </x:c>
      <x:c r="H73" s="31">
        <x:f t="shared" si="12"/>
        <x:v>219902.21760806948</x:v>
      </x:c>
      <x:c r="I73" s="31">
        <x:f t="shared" si="12"/>
        <x:v>228483.76756350635</x:v>
      </x:c>
      <x:c r="J73" s="31">
        <x:f t="shared" si="12"/>
        <x:v>237400.20727330167</x:v>
      </x:c>
      <x:c r="K73" s="31">
        <x:f t="shared" si="12"/>
        <x:v>246664.60560591836</x:v>
      </x:c>
      <x:c r="L73" s="31">
        <x:f t="shared" si="12"/>
        <x:v>256290.54143444204</x:v>
      </x:c>
      <x:c r="M73" s="31">
        <x:f t="shared" si="12"/>
        <x:v>266292.12353920075</x:v>
      </x:c>
      <x:c r="N73" s="31">
        <x:f t="shared" si="12"/>
        <x:v>276684.01128707197</x:v>
      </x:c>
      <x:c r="O73" s="31">
        <x:f t="shared" si="12"/>
        <x:v>287481.43611778697</x:v>
      </x:c>
      <x:c r="P73" s="31">
        <x:f t="shared" si="12"/>
        <x:v>298700.22386872501</x:v>
      </x:c>
      <x:c r="Q73" s="31">
        <x:f t="shared" si="12"/>
        <x:v>310356.81797091913</x:v>
      </x:c>
      <x:c r="R73" s="31">
        <x:f t="shared" si="12"/>
        <x:v>322468.30355027202</x:v>
      </x:c>
      <x:c r="S73" s="31">
        <x:f t="shared" si="12"/>
        <x:v>335052.43246930704</x:v>
      </x:c>
      <x:c r="T73" s="31">
        <x:f t="shared" si="12"/>
        <x:v>348127.64934615808</x:v>
      </x:c>
      <x:c r="U73" s="31">
        <x:f t="shared" si="12"/>
        <x:v>361713.11858893494</x:v>
      </x:c>
      <x:c r="V73" s="31">
        <x:f t="shared" si="12"/>
        <x:v>375828.75248508848</x:v>
      </x:c>
      <x:c r="W73" s="31">
        <x:f t="shared" si="12"/>
        <x:v>390495.2403869456</x:v>
      </x:c>
      <x:c r="X73" s="31">
        <x:f t="shared" si="12"/>
        <x:v>405734.07903619233</x:v>
      </x:c>
      <x:c r="Y73" s="31">
        <x:f t="shared" si="12"/>
        <x:v>421567.604071751</x:v>
      </x:c>
      <x:c r="Z73" s="31">
        <x:f t="shared" si="12"/>
        <x:v>438019.0227672339</x:v>
      </x:c>
      <x:c r="AA73" s="31">
        <x:f t="shared" si="12"/>
        <x:v>455112.44804595521</x:v>
      </x:c>
      <x:c r="AB73" s="31">
        <x:f t="shared" si="12"/>
        <x:v>472872.93382335838</x:v>
      </x:c>
      <x:c r="AC73" s="31">
        <x:f t="shared" si="12"/>
        <x:v>491326.5117286602</x:v>
      </x:c>
      <x:c r="AD73" s="31">
        <x:f t="shared" si="12"/>
        <x:v>510500.22925953474</x:v>
      </x:c>
      <x:c r="AE73" s="31">
        <x:f t="shared" si="12"/>
        <x:v>530422.18942576053</x:v>
      </x:c>
      <x:c r="AF73" s="31">
        <x:f t="shared" si="12"/>
        <x:v>551121.59193993639</x:v>
      </x:c>
      <x:c r="AG73" s="31">
        <x:f t="shared" si="12"/>
        <x:v>572628.7760156414</x:v>
      </x:c>
    </x:row>
    <x:row r="74" ht="60" customHeight="1">
      <x:c r="A74" s="30" t="s">
        <x:v>655</x:v>
      </x:c>
      <x:c r="B74" s="30" t="s">
        <x:v>241</x:v>
      </x:c>
      <x:c r="C74" s="31" t="n">
        <x:f t="shared" ref="C74:AG74" si="13">C70/C71</x:f>
        <x:v>1210625</x:v>
      </x:c>
      <x:c r="D74" s="31">
        <x:f t="shared" si="13"/>
        <x:v>1259547.4867734241</x:v>
      </x:c>
      <x:c r="E74" s="31">
        <x:f t="shared" si="13"/>
        <x:v>1312164.5723181905</x:v>
      </x:c>
      <x:c r="F74" s="31">
        <x:f t="shared" si="13"/>
        <x:v>1368577.6592491234</x:v>
      </x:c>
      <x:c r="G74" s="31">
        <x:f t="shared" si="13"/>
        <x:v>1428893.111635281</x:v>
      </x:c>
      <x:c r="H74" s="31">
        <x:f t="shared" si="13"/>
        <x:v>1471302.8371965413</x:v>
      </x:c>
      <x:c r="I74" s="31">
        <x:f t="shared" si="13"/>
        <x:v>1516923.6686337129</x:v>
      </x:c>
      <x:c r="J74" s="31">
        <x:f t="shared" si="13"/>
        <x:v>1565841.8217615597</x:v>
      </x:c>
      <x:c r="K74" s="31">
        <x:f t="shared" si="13"/>
        <x:v>1618147.7838538049</x:v>
      </x:c>
      <x:c r="L74" s="31">
        <x:f t="shared" si="13"/>
        <x:v>1673936.457571639</x:v>
      </x:c>
      <x:c r="M74" s="31">
        <x:f t="shared" si="13"/>
        <x:v>1733307.3110554796</x:v>
      </x:c>
      <x:c r="N74" s="31">
        <x:f t="shared" si="13"/>
        <x:v>1796364.5344070459</x:v>
      </x:c>
      <x:c r="O74" s="31">
        <x:f t="shared" si="13"/>
        <x:v>1863217.2027980017</x:v>
      </x:c>
      <x:c r="P74" s="31">
        <x:f t="shared" si="13"/>
        <x:v>1933979.4464509555</x:v>
      </x:c>
      <x:c r="Q74" s="31">
        <x:f t="shared" si="13"/>
        <x:v>2008770.6277485178</x:v>
      </x:c>
      <x:c r="R74" s="31">
        <x:f t="shared" si="13"/>
        <x:v>2087715.5257363825</x:v>
      </x:c>
      <x:c r="S74" s="31">
        <x:f t="shared" si="13"/>
        <x:v>2170944.52829709</x:v>
      </x:c>
      <x:c r="T74" s="31">
        <x:f t="shared" si="13"/>
        <x:v>2258593.8322821939</x:v>
      </x:c>
      <x:c r="U74" s="31">
        <x:f t="shared" si="13"/>
        <x:v>2350805.6519020926</x:v>
      </x:c>
      <x:c r="V74" s="31">
        <x:f t="shared" si="13"/>
        <x:v>2447728.4356847066</x:v>
      </x:c>
      <x:c r="W74" s="31">
        <x:f t="shared" si="13"/>
        <x:v>2549517.0923266187</x:v>
      </x:c>
      <x:c r="X74" s="31">
        <x:f t="shared" si="13"/>
        <x:v>2656333.2257731678</x:v>
      </x:c>
      <x:c r="Y74" s="31">
        <x:f t="shared" si="13"/>
        <x:v>2768345.3798773908</x:v>
      </x:c>
      <x:c r="Z74" s="31">
        <x:f t="shared" si="13"/>
        <x:v>2885729.293001587</x:v>
      </x:c>
      <x:c r="AA74" s="31">
        <x:f t="shared" si="13"/>
        <x:v>3008668.1629397403</x:v>
      </x:c>
      <x:c r="AB74" s="31">
        <x:f t="shared" si="13"/>
        <x:v>3137352.9225540156</x:v>
      </x:c>
      <x:c r="AC74" s="31">
        <x:f t="shared" si="13"/>
        <x:v>3271982.5265341233</x:v>
      </x:c>
      <x:c r="AD74" s="31">
        <x:f t="shared" si="13"/>
        <x:v>3412764.2497045477</x:v>
      </x:c>
      <x:c r="AE74" s="31">
        <x:f t="shared" si="13"/>
        <x:v>3559913.9973213873</x:v>
      </x:c>
      <x:c r="AF74" s="31">
        <x:f t="shared" si="13"/>
        <x:v>3713656.6278180685</x:v>
      </x:c>
      <x:c r="AG74" s="31">
        <x:f t="shared" si="13"/>
        <x:v>3874226.2884772862</x:v>
      </x:c>
    </x:row>
    <x:row r="75">
      <x:c r="A75" s="11" t="s">
        <x:v>656</x:v>
      </x:c>
      <x:c r="B75" s="11" t="s">
        <x:v>248</x:v>
      </x:c>
      <x:c r="C75" s="16" t="n">
        <x:f>(C64+C65)/Assumptions!$C$6</x:f>
        <x:v>21970.88758810335</x:v>
      </x:c>
      <x:c r="D75" s="16" t="n">
        <x:f>(D64+D65)/Assumptions!$C$6</x:f>
        <x:v>22429.787588103354</x:v>
      </x:c>
      <x:c r="E75" s="16" t="n">
        <x:f>(E64+E65)/Assumptions!$C$6</x:f>
        <x:v>22901.933788103353</x:v>
      </x:c>
      <x:c r="F75" s="16" t="n">
        <x:f>(F64+F65)/Assumptions!$C$6</x:f>
        <x:v>23387.71067170335</x:v>
      </x:c>
      <x:c r="G75" s="16" t="n">
        <x:f>(G64+G65)/Assumptions!$C$6</x:f>
        <x:v>23887.513962944155</x:v>
      </x:c>
      <x:c r="H75" s="16" t="n">
        <x:f>(H64+H65)/Assumptions!$C$6</x:f>
        <x:v>24401.7509579747</x:v>
      </x:c>
      <x:c r="I75" s="16" t="n">
        <x:f>(I64+I65)/Assumptions!$C$6</x:f>
        <x:v>24930.84086662166</x:v>
      </x:c>
      <x:c r="J75" s="16" t="n">
        <x:f>(J64+J65)/Assumptions!$C$6</x:f>
        <x:v>25475.215164161364</x:v>
      </x:c>
      <x:c r="K75" s="16" t="n">
        <x:f>(K64+K65)/Assumptions!$C$6</x:f>
        <x:v>26035.317953603186</x:v>
      </x:c>
      <x:c r="L75" s="16" t="n">
        <x:f>(L64+L65)/Assumptions!$C$6</x:f>
        <x:v>26611.606338803478</x:v>
      </x:c>
      <x:c r="M75" s="16" t="n">
        <x:f>(M64+M65)/Assumptions!$C$6</x:f>
        <x:v>27204.55080873848</x:v>
      </x:c>
      <x:c r="N75" s="16" t="n">
        <x:f>(N64+N65)/Assumptions!$C$6</x:f>
        <x:v>27814.63563327525</x:v>
      </x:c>
      <x:c r="O75" s="16" t="n">
        <x:f>(O64+O65)/Assumptions!$C$6</x:f>
        <x:v>28442.35927078978</x:v>
      </x:c>
      <x:c r="P75" s="16" t="n">
        <x:f>(P64+P65)/Assumptions!$C$6</x:f>
        <x:v>29088.23478799258</x:v>
      </x:c>
      <x:c r="Q75" s="16" t="n">
        <x:f>(Q64+Q65)/Assumptions!$C$6</x:f>
        <x:v>29752.790292332862</x:v>
      </x:c>
      <x:c r="R75" s="16" t="n">
        <x:f>(R64+R65)/Assumptions!$C$6</x:f>
        <x:v>30436.56937736428</x:v>
      </x:c>
      <x:c r="S75" s="16" t="n">
        <x:f>(S64+S65)/Assumptions!$C$6</x:f>
        <x:v>31140.131581466765</x:v>
      </x:c>
      <x:c r="T75" s="16" t="n">
        <x:f>(T64+T65)/Assumptions!$C$6</x:f>
        <x:v>31864.05286033145</x:v>
      </x:c>
      <x:c r="U75" s="16" t="n">
        <x:f>(U64+U65)/Assumptions!$C$6</x:f>
        <x:v>32608.926073628176</x:v>
      </x:c>
      <x:c r="V75" s="16" t="n">
        <x:f>(V64+V65)/Assumptions!$C$6</x:f>
        <x:v>33375.36148628826</x:v>
      </x:c>
      <x:c r="W75" s="16" t="n">
        <x:f>(W64+W65)/Assumptions!$C$6</x:f>
        <x:v>34163.98728484844</x:v>
      </x:c>
      <x:c r="X75" s="16" t="n">
        <x:f>(X64+X65)/Assumptions!$C$6</x:f>
        <x:v>34975.450109316014</x:v>
      </x:c>
      <x:c r="Y75" s="16" t="n">
        <x:f>(Y64+Y65)/Assumptions!$C$6</x:f>
        <x:v>35810.41560102946</x:v>
      </x:c>
      <x:c r="Z75" s="16" t="n">
        <x:f>(Z64+Z65)/Assumptions!$C$6</x:f>
        <x:v>36669.568967003346</x:v>
      </x:c>
      <x:c r="AA75" s="16" t="n">
        <x:f>(AA64+AA65)/Assumptions!$C$6</x:f>
        <x:v>37553.6155612621</x:v>
      </x:c>
      <x:c r="AB75" s="16" t="n">
        <x:f>(AB64+AB65)/Assumptions!$C$6</x:f>
        <x:v>38463.2814836824</x:v>
      </x:c>
      <x:c r="AC75" s="16" t="n">
        <x:f>(AC64+AC65)/Assumptions!$C$6</x:f>
        <x:v>39399.314196880565</x:v>
      </x:c>
      <x:c r="AD75" s="16" t="n">
        <x:f>(AD64+AD65)/Assumptions!$C$6</x:f>
        <x:v>40362.48316169784</x:v>
      </x:c>
      <x:c r="AE75" s="16" t="n">
        <x:f>(AE64+AE65)/Assumptions!$C$6</x:f>
        <x:v>41353.580491854125</x:v>
      </x:c>
      <x:c r="AF75" s="16" t="n">
        <x:f>(AF64+AF65)/Assumptions!$C$6</x:f>
        <x:v>42373.421628357835</x:v>
      </x:c>
      <x:c r="AG75" s="16" t="n">
        <x:f>(AG64+AG65)/Assumptions!$C$6</x:f>
        <x:v>43422.84603427901</x:v>
      </x:c>
    </x:row>
    <x:row r="76">
      <x:c r="A76" s="11" t="s">
        <x:v>657</x:v>
      </x:c>
      <x:c r="B76" s="11" t="s">
        <x:v>241</x:v>
      </x:c>
      <x:c r="C76" s="16" t="n">
        <x:f>C75*Assumptions!$C$32+Assumptions!$C$33</x:f>
        <x:v>363650.6510572402</x:v>
      </x:c>
      <x:c r="D76" s="16" t="n">
        <x:f>D75*Assumptions!$C$32+Assumptions!$C$33</x:f>
        <x:v>369157.45105724025</x:v>
      </x:c>
      <x:c r="E76" s="16" t="n">
        <x:f>E75*Assumptions!$C$32+Assumptions!$C$33</x:f>
        <x:v>374823.2054572402</x:v>
      </x:c>
      <x:c r="F76" s="16" t="n">
        <x:f>F75*Assumptions!$C$32+Assumptions!$C$33</x:f>
        <x:v>380652.5280604402</x:v>
      </x:c>
      <x:c r="G76" s="16" t="n">
        <x:f>G75*Assumptions!$C$32+Assumptions!$C$33</x:f>
        <x:v>386650.16755532986</x:v>
      </x:c>
      <x:c r="H76" s="16" t="n">
        <x:f>H75*Assumptions!$C$32+Assumptions!$C$33</x:f>
        <x:v>392821.0114956964</x:v>
      </x:c>
      <x:c r="I76" s="16" t="n">
        <x:f>I75*Assumptions!$C$32+Assumptions!$C$33</x:f>
        <x:v>399170.09039945994</x:v>
      </x:c>
      <x:c r="J76" s="16" t="n">
        <x:f>J75*Assumptions!$C$32+Assumptions!$C$33</x:f>
        <x:v>405702.5819699364</x:v>
      </x:c>
      <x:c r="K76" s="16" t="n">
        <x:f>K75*Assumptions!$C$32+Assumptions!$C$33</x:f>
        <x:v>412423.81544323824</x:v>
      </x:c>
      <x:c r="L76" s="16" t="n">
        <x:f>L75*Assumptions!$C$32+Assumptions!$C$33</x:f>
        <x:v>419339.2760656417</x:v>
      </x:c>
      <x:c r="M76" s="16" t="n">
        <x:f>M75*Assumptions!$C$32+Assumptions!$C$33</x:f>
        <x:v>426454.60970486177</x:v>
      </x:c>
      <x:c r="N76" s="16" t="n">
        <x:f>N75*Assumptions!$C$32+Assumptions!$C$33</x:f>
        <x:v>433775.627599303</x:v>
      </x:c>
      <x:c r="O76" s="16" t="n">
        <x:f>O75*Assumptions!$C$32+Assumptions!$C$33</x:f>
        <x:v>441308.3112494774</x:v>
      </x:c>
      <x:c r="P76" s="16" t="n">
        <x:f>P75*Assumptions!$C$32+Assumptions!$C$33</x:f>
        <x:v>449058.81745591096</x:v>
      </x:c>
      <x:c r="Q76" s="16" t="n">
        <x:f>Q75*Assumptions!$C$32+Assumptions!$C$33</x:f>
        <x:v>457033.48350799433</x:v>
      </x:c>
      <x:c r="R76" s="16" t="n">
        <x:f>R75*Assumptions!$C$32+Assumptions!$C$33</x:f>
        <x:v>465238.83252837136</x:v>
      </x:c>
      <x:c r="S76" s="16" t="n">
        <x:f>S75*Assumptions!$C$32+Assumptions!$C$33</x:f>
        <x:v>473681.5789776012</x:v>
      </x:c>
      <x:c r="T76" s="16" t="n">
        <x:f>T75*Assumptions!$C$32+Assumptions!$C$33</x:f>
        <x:v>482368.6343239774</x:v>
      </x:c>
      <x:c r="U76" s="16" t="n">
        <x:f>U75*Assumptions!$C$32+Assumptions!$C$33</x:f>
        <x:v>491307.1128835381</x:v>
      </x:c>
      <x:c r="V76" s="16" t="n">
        <x:f>V75*Assumptions!$C$32+Assumptions!$C$33</x:f>
        <x:v>500504.33783545916</x:v>
      </x:c>
      <x:c r="W76" s="16" t="n">
        <x:f>W75*Assumptions!$C$32+Assumptions!$C$33</x:f>
        <x:v>509967.84741818125</x:v>
      </x:c>
      <x:c r="X76" s="16" t="n">
        <x:f>X75*Assumptions!$C$32+Assumptions!$C$33</x:f>
        <x:v>519705.4013117922</x:v>
      </x:c>
      <x:c r="Y76" s="16" t="n">
        <x:f>Y75*Assumptions!$C$32+Assumptions!$C$33</x:f>
        <x:v>529724.9872123535</x:v>
      </x:c>
      <x:c r="Z76" s="16" t="n">
        <x:f>Z75*Assumptions!$C$32+Assumptions!$C$33</x:f>
        <x:v>540034.8276040402</x:v>
      </x:c>
      <x:c r="AA76" s="16" t="n">
        <x:f>AA75*Assumptions!$C$32+Assumptions!$C$33</x:f>
        <x:v>550643.3867351452</x:v>
      </x:c>
      <x:c r="AB76" s="16" t="n">
        <x:f>AB75*Assumptions!$C$32+Assumptions!$C$33</x:f>
        <x:v>561559.3778041889</x:v>
      </x:c>
      <x:c r="AC76" s="16" t="n">
        <x:f>AC75*Assumptions!$C$32+Assumptions!$C$33</x:f>
        <x:v>572791.7703625668</x:v>
      </x:c>
      <x:c r="AD76" s="16" t="n">
        <x:f>AD75*Assumptions!$C$32+Assumptions!$C$33</x:f>
        <x:v>584349.7979403741</x:v>
      </x:c>
      <x:c r="AE76" s="16" t="n">
        <x:f>AE75*Assumptions!$C$32+Assumptions!$C$33</x:f>
        <x:v>596242.9659022496</x:v>
      </x:c>
      <x:c r="AF76" s="16" t="n">
        <x:f>AF75*Assumptions!$C$32+Assumptions!$C$33</x:f>
        <x:v>608481.059540294</x:v>
      </x:c>
      <x:c r="AG76" s="16" t="n">
        <x:f>AG75*Assumptions!$C$32+Assumptions!$C$33</x:f>
        <x:v>621074.1524113482</x:v>
      </x:c>
    </x:row>
    <x:row r="77">
      <x:c r="A77" s="11" t="s">
        <x:v>658</x:v>
      </x:c>
      <x:c r="B77" s="11" t="s">
        <x:v>182</x:v>
      </x:c>
      <x:c r="C77" s="33" t="n">
        <x:f t="shared" ref="C77:AG77" si="14">IF(C75&gt;0,C68/C75,0)</x:f>
        <x:v>46.83612557178587</x:v>
      </x:c>
      <x:c r="D77" s="33">
        <x:f t="shared" si="14"/>
        <x:v>48.936657374987433</x:v>
      </x:c>
      <x:c r="E77" s="33">
        <x:f t="shared" si="14"/>
        <x:v>51.201996457922725</x:v>
      </x:c>
      <x:c r="F77" s="33">
        <x:f t="shared" si="14"/>
        <x:v>53.637244201619787</x:v>
      </x:c>
      <x:c r="G77" s="33">
        <x:f t="shared" si="14"/>
        <x:v>56.247644236808632</x:v>
      </x:c>
      <x:c r="H77" s="33">
        <x:f t="shared" si="14"/>
        <x:v>58.022268199409815</x:v>
      </x:c>
      <x:c r="I77" s="33">
        <x:f t="shared" si="14"/>
        <x:v>59.933609180205011</x:v>
      </x:c>
      <x:c r="J77" s="33">
        <x:f t="shared" si="14"/>
        <x:v>61.985722654216318</x:v>
      </x:c>
      <x:c r="K77" s="33">
        <x:f t="shared" si="14"/>
        <x:v>64.18277976252152</x:v>
      </x:c>
      <x:c r="L77" s="33">
        <x:f t="shared" si="14"/>
        <x:v>66.529072564090939</x:v>
      </x:c>
      <x:c r="M77" s="33">
        <x:f t="shared" si="14"/>
        <x:v>69.029019477053836</x:v>
      </x:c>
      <x:c r="N77" s="33">
        <x:f t="shared" si="14"/>
        <x:v>71.687170912307678</x:v>
      </x:c>
      <x:c r="O77" s="33">
        <x:f t="shared" si="14"/>
        <x:v>74.508215102598527</x:v>
      </x:c>
      <x:c r="P77" s="33">
        <x:f t="shared" si="14"/>
        <x:v>77.496984130431997</x:v>
      </x:c>
      <x:c r="Q77" s="33">
        <x:f t="shared" si="14"/>
        <x:v>80.658460158423665</x:v>
      </x:c>
      <x:c r="R77" s="33">
        <x:f t="shared" si="14"/>
        <x:v>83.997781865960775</x:v>
      </x:c>
      <x:c r="S77" s="33">
        <x:f t="shared" si="14"/>
        <x:v>87.520251096327357</x:v>
      </x:c>
      <x:c r="T77" s="33">
        <x:f t="shared" si="14"/>
        <x:v>91.231339718738454</x:v>
      </x:c>
      <x:c r="U77" s="33">
        <x:f t="shared" si="14"/>
        <x:v>95.136696710036986</x:v>
      </x:c>
      <x:c r="V77" s="33">
        <x:f t="shared" si="14"/>
        <x:v>99.242155461126671</x:v>
      </x:c>
      <x:c r="W77" s="33">
        <x:f t="shared" si="14"/>
        <x:v>103.55374131354877</x:v>
      </x:c>
      <x:c r="X77" s="33">
        <x:f t="shared" si="14"/>
        <x:v>108.07767933195403</x:v>
      </x:c>
      <x:c r="Y77" s="33">
        <x:f t="shared" si="14"/>
        <x:v>112.820402318578</x:v>
      </x:c>
      <x:c r="Z77" s="33">
        <x:f t="shared" si="14"/>
        <x:v>117.78855907619483</x:v>
      </x:c>
      <x:c r="AA77" s="33">
        <x:f t="shared" si="14"/>
        <x:v>122.98902292640086</x:v>
      </x:c>
      <x:c r="AB77" s="33">
        <x:f t="shared" si="14"/>
        <x:v>128.42890049046724</x:v>
      </x:c>
      <x:c r="AC77" s="33">
        <x:f t="shared" si="14"/>
        <x:v>134.11554074039606</x:v>
      </x:c>
      <x:c r="AD77" s="33">
        <x:f t="shared" si="14"/>
        <x:v>140.05654432822061</x:v>
      </x:c>
      <x:c r="AE77" s="33">
        <x:f t="shared" si="14"/>
        <x:v>146.25977320200343</x:v>
      </x:c>
      <x:c r="AF77" s="33">
        <x:f t="shared" si="14"/>
        <x:v>152.73336051741069</x:v>
      </x:c>
      <x:c r="AG77" s="33">
        <x:f t="shared" si="14"/>
        <x:v>159.48572085417001</x:v>
      </x:c>
    </x:row>
    <x:row r="81" ht="32" customHeight="1">
      <x:c r="A81" s="5" t="s">
        <x:v>752</x:v>
      </x:c>
      <x:c r="B81" s="5"/>
      <x:c r="C81" s="5"/>
      <x:c r="D81" s="5"/>
      <x:c r="E81" s="5"/>
    </x:row>
    <x:row r="82" ht="356" customHeight="1">
      <x:c r="A82" s="3" t="s">
        <x:v>803</x:v>
      </x:c>
      <x:c r="B82" s="3"/>
      <x:c r="C82" s="3"/>
      <x:c r="D82" s="3"/>
      <x:c r="E82" s="3"/>
    </x:row>
    <x:row r="83" ht="314" customHeight="1">
      <x:c r="A83" s="3" t="s">
        <x:v>804</x:v>
      </x:c>
      <x:c r="B83" s="3"/>
      <x:c r="C83" s="3"/>
      <x:c r="D83" s="3"/>
      <x:c r="E83" s="3"/>
    </x:row>
    <x:row r="84" ht="342" customHeight="1">
      <x:c r="A84" s="3" t="s">
        <x:v>805</x:v>
      </x:c>
      <x:c r="B84" s="3"/>
      <x:c r="C84" s="3"/>
      <x:c r="D84" s="3"/>
      <x:c r="E84" s="3"/>
    </x:row>
  </x:sheetData>
  <x:conditionalFormatting sqref="D17:L47">
    <x:cfRule type="colorScale" priority="1">
      <x:colorScale>
        <x:cfvo type="min"/>
        <x:cfvo type="percentile" val="50"/>
        <x:cfvo type="max"/>
        <x:color rgb="FFFCA5A5"/>
        <x:color rgb="FFFEF3C7"/>
        <x:color rgb="FFDCFCE7"/>
      </x:colorScale>
    </x:cfRule>
  </x:conditionalFormatting>
  <x:pageMargins left="0.7" right="0.7" top="0.75" bottom="0.75" header="0.3" footer="0.3"/>
  <x:drawing xmlns:r="http://schemas.openxmlformats.org/officeDocument/2006/relationships" r:id="R16d034ef6807480b"/>
</x:worksheet>
</file>

<file path=xl/worksheets/sheet10.xml><?xml version="1.0" encoding="utf-8"?>
<x:worksheet xmlns:x="http://schemas.openxmlformats.org/spreadsheetml/2006/main">
  <x:sheetFormatPr defaultColWidth="8.83203125" defaultRowHeight="14"/>
  <x:cols>
    <x:col min="1" max="1" width="10" customWidth="1"/>
    <x:col min="2" max="32" width="13" customWidth="1"/>
  </x:cols>
  <x:sheetData>
    <x:row r="1" ht="160" customHeight="1">
      <x:c r="A1" s="10" t="s">
        <x:v>806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  <x:c r="AA1" s="10"/>
      <x:c r="AB1" s="10"/>
      <x:c r="AC1" s="10"/>
      <x:c r="AD1" s="10"/>
      <x:c r="AE1" s="10"/>
      <x:c r="AF1" s="10"/>
    </x:row>
    <x:row r="2" ht="224" customHeight="1">
      <x:c r="A2" s="12" t="s">
        <x:v>757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  <x:c r="AC2" s="12"/>
      <x:c r="AD2" s="12"/>
      <x:c r="AE2" s="12"/>
      <x:c r="AF2" s="12"/>
    </x:row>
    <x:row r="4" ht="32" customHeight="1">
      <x:c r="A4" s="13" t="s">
        <x:v>758</x:v>
      </x:c>
      <x:c r="B4" s="13" t="s">
        <x:v>759</x:v>
      </x:c>
      <x:c r="C4" s="13" t="s">
        <x:v>760</x:v>
      </x:c>
      <x:c r="D4" s="13" t="s">
        <x:v>761</x:v>
      </x:c>
      <x:c r="E4" s="13" t="s">
        <x:v>762</x:v>
      </x:c>
      <x:c r="F4" s="13" t="s">
        <x:v>763</x:v>
      </x:c>
      <x:c r="G4" s="13" t="s">
        <x:v>764</x:v>
      </x:c>
      <x:c r="H4" s="13" t="s">
        <x:v>765</x:v>
      </x:c>
      <x:c r="I4" s="13" t="s">
        <x:v>766</x:v>
      </x:c>
      <x:c r="J4" s="13" t="s">
        <x:v>767</x:v>
      </x:c>
      <x:c r="K4" s="13" t="s">
        <x:v>768</x:v>
      </x:c>
      <x:c r="L4" s="13" t="s">
        <x:v>769</x:v>
      </x:c>
      <x:c r="M4" s="13" t="s">
        <x:v>770</x:v>
      </x:c>
      <x:c r="N4" s="13" t="s">
        <x:v>771</x:v>
      </x:c>
      <x:c r="O4" s="13" t="s">
        <x:v>772</x:v>
      </x:c>
      <x:c r="P4" s="13" t="s">
        <x:v>773</x:v>
      </x:c>
      <x:c r="Q4" s="13" t="s">
        <x:v>774</x:v>
      </x:c>
      <x:c r="R4" s="13" t="s">
        <x:v>775</x:v>
      </x:c>
      <x:c r="S4" s="13" t="s">
        <x:v>776</x:v>
      </x:c>
      <x:c r="T4" s="13" t="s">
        <x:v>777</x:v>
      </x:c>
      <x:c r="U4" s="13" t="s">
        <x:v>778</x:v>
      </x:c>
      <x:c r="V4" s="13" t="s">
        <x:v>779</x:v>
      </x:c>
      <x:c r="W4" s="13" t="s">
        <x:v>780</x:v>
      </x:c>
      <x:c r="X4" s="13" t="s">
        <x:v>781</x:v>
      </x:c>
      <x:c r="Y4" s="13" t="s">
        <x:v>782</x:v>
      </x:c>
      <x:c r="Z4" s="13" t="s">
        <x:v>783</x:v>
      </x:c>
      <x:c r="AA4" s="13" t="s">
        <x:v>784</x:v>
      </x:c>
      <x:c r="AB4" s="13" t="s">
        <x:v>785</x:v>
      </x:c>
      <x:c r="AC4" s="13" t="s">
        <x:v>786</x:v>
      </x:c>
      <x:c r="AD4" s="13" t="s">
        <x:v>787</x:v>
      </x:c>
      <x:c r="AE4" s="13" t="s">
        <x:v>788</x:v>
      </x:c>
      <x:c r="AF4" s="13" t="s">
        <x:v>789</x:v>
      </x:c>
    </x:row>
    <x:row r="5">
      <x:c r="A5" s="39">
        <x:v>1</x:v>
      </x:c>
      <x:c r="B5" s="16" t="n">
        <x:f>PT_Y5_MC!C68</x:f>
        <x:v>1029031.25</x:v>
      </x:c>
      <x:c r="C5" s="16" t="n">
        <x:f>MAX(0,B5*(1+EXP((LN(1+Assumptions!$C$60)-0.5*Assumptions!$C$61^2)+Assumptions!$C$61*((RAND()+RAND()+RAND()+RAND()+RAND()+RAND()+RAND()+RAND()+RAND()+RAND()+RAND()+RAND())-6))-1)+PT_Y5_MC!D67)</x:f>
        <x:v>1268982.7858816506</x:v>
      </x:c>
      <x:c r="D5" s="16" t="n">
        <x:f>MAX(0,C5*(1+EXP((LN(1+Assumptions!$C$60)-0.5*Assumptions!$C$61^2)+Assumptions!$C$61*((RAND()+RAND()+RAND()+RAND()+RAND()+RAND()+RAND()+RAND()+RAND()+RAND()+RAND()+RAND())-6))-1)+PT_Y5_MC!E67)</x:f>
        <x:v>1512108.70486734</x:v>
      </x:c>
      <x:c r="E5" s="16" t="n">
        <x:f>MAX(0,D5*(1+EXP((LN(1+Assumptions!$C$60)-0.5*Assumptions!$C$61^2)+Assumptions!$C$61*((RAND()+RAND()+RAND()+RAND()+RAND()+RAND()+RAND()+RAND()+RAND()+RAND()+RAND()+RAND())-6))-1)+PT_Y5_MC!F67)</x:f>
        <x:v>2053190.7573389162</x:v>
      </x:c>
      <x:c r="F5" s="16" t="n">
        <x:f>MAX(0,E5*(1+EXP((LN(1+Assumptions!$C$60)-0.5*Assumptions!$C$61^2)+Assumptions!$C$61*((RAND()+RAND()+RAND()+RAND()+RAND()+RAND()+RAND()+RAND()+RAND()+RAND()+RAND()+RAND())-6))-1)+PT_Y5_MC!G67)</x:f>
        <x:v>2235046.4318501162</x:v>
      </x:c>
      <x:c r="G5" s="16" t="n">
        <x:f>MAX(0,F5*(1+EXP((LN(1+Assumptions!$C$60)-0.5*Assumptions!$C$61^2)+Assumptions!$C$61*((RAND()+RAND()+RAND()+RAND()+RAND()+RAND()+RAND()+RAND()+RAND()+RAND()+RAND()+RAND())-6))-1)+PT_Y5_MC!H67)</x:f>
        <x:v>2022483.7148238379</x:v>
      </x:c>
      <x:c r="H5" s="16" t="n">
        <x:f>MAX(0,G5*(1+EXP((LN(1+Assumptions!$C$60)-0.5*Assumptions!$C$61^2)+Assumptions!$C$61*((RAND()+RAND()+RAND()+RAND()+RAND()+RAND()+RAND()+RAND()+RAND()+RAND()+RAND()+RAND())-6))-1)+PT_Y5_MC!I67)</x:f>
        <x:v>2931320.8702214044</x:v>
      </x:c>
      <x:c r="I5" s="16" t="n">
        <x:f>MAX(0,H5*(1+EXP((LN(1+Assumptions!$C$60)-0.5*Assumptions!$C$61^2)+Assumptions!$C$61*((RAND()+RAND()+RAND()+RAND()+RAND()+RAND()+RAND()+RAND()+RAND()+RAND()+RAND()+RAND())-6))-1)+PT_Y5_MC!J67)</x:f>
        <x:v>2546526.138578189</x:v>
      </x:c>
      <x:c r="J5" s="16" t="n">
        <x:f>MAX(0,I5*(1+EXP((LN(1+Assumptions!$C$60)-0.5*Assumptions!$C$61^2)+Assumptions!$C$61*((RAND()+RAND()+RAND()+RAND()+RAND()+RAND()+RAND()+RAND()+RAND()+RAND()+RAND()+RAND())-6))-1)+PT_Y5_MC!K67)</x:f>
        <x:v>2773193.12520921</x:v>
      </x:c>
      <x:c r="K5" s="16" t="n">
        <x:f>MAX(0,J5*(1+EXP((LN(1+Assumptions!$C$60)-0.5*Assumptions!$C$61^2)+Assumptions!$C$61*((RAND()+RAND()+RAND()+RAND()+RAND()+RAND()+RAND()+RAND()+RAND()+RAND()+RAND()+RAND())-6))-1)+PT_Y5_MC!L67)</x:f>
        <x:v>3813189.7986414176</x:v>
      </x:c>
      <x:c r="L5" s="16" t="n">
        <x:f>MAX(0,K5*(1+EXP((LN(1+Assumptions!$C$60)-0.5*Assumptions!$C$61^2)+Assumptions!$C$61*((RAND()+RAND()+RAND()+RAND()+RAND()+RAND()+RAND()+RAND()+RAND()+RAND()+RAND()+RAND())-6))-1)+PT_Y5_MC!M67)</x:f>
        <x:v>3687718.738116282</x:v>
      </x:c>
      <x:c r="M5" s="16" t="n">
        <x:f>MAX(0,L5*(1+EXP((LN(1+Assumptions!$C$60)-0.5*Assumptions!$C$61^2)+Assumptions!$C$61*((RAND()+RAND()+RAND()+RAND()+RAND()+RAND()+RAND()+RAND()+RAND()+RAND()+RAND()+RAND())-6))-1)+PT_Y5_MC!N67)</x:f>
        <x:v>3755103.1188617554</x:v>
      </x:c>
      <x:c r="N5" s="16" t="n">
        <x:f>MAX(0,M5*(1+EXP((LN(1+Assumptions!$C$60)-0.5*Assumptions!$C$61^2)+Assumptions!$C$61*((RAND()+RAND()+RAND()+RAND()+RAND()+RAND()+RAND()+RAND()+RAND()+RAND()+RAND()+RAND())-6))-1)+PT_Y5_MC!O67)</x:f>
        <x:v>3428170.8982032808</x:v>
      </x:c>
      <x:c r="O5" s="16" t="n">
        <x:f>MAX(0,N5*(1+EXP((LN(1+Assumptions!$C$60)-0.5*Assumptions!$C$61^2)+Assumptions!$C$61*((RAND()+RAND()+RAND()+RAND()+RAND()+RAND()+RAND()+RAND()+RAND()+RAND()+RAND()+RAND())-6))-1)+PT_Y5_MC!P67)</x:f>
        <x:v>4013734.2785193305</x:v>
      </x:c>
      <x:c r="P5" s="16" t="n">
        <x:f>MAX(0,O5*(1+EXP((LN(1+Assumptions!$C$60)-0.5*Assumptions!$C$61^2)+Assumptions!$C$61*((RAND()+RAND()+RAND()+RAND()+RAND()+RAND()+RAND()+RAND()+RAND()+RAND()+RAND()+RAND())-6))-1)+PT_Y5_MC!Q67)</x:f>
        <x:v>5325158.943077689</x:v>
      </x:c>
      <x:c r="Q5" s="16" t="n">
        <x:f>MAX(0,P5*(1+EXP((LN(1+Assumptions!$C$60)-0.5*Assumptions!$C$61^2)+Assumptions!$C$61*((RAND()+RAND()+RAND()+RAND()+RAND()+RAND()+RAND()+RAND()+RAND()+RAND()+RAND()+RAND())-6))-1)+PT_Y5_MC!R67)</x:f>
        <x:v>6231025.509991707</x:v>
      </x:c>
      <x:c r="R5" s="16" t="n">
        <x:f>MAX(0,Q5*(1+EXP((LN(1+Assumptions!$C$60)-0.5*Assumptions!$C$61^2)+Assumptions!$C$61*((RAND()+RAND()+RAND()+RAND()+RAND()+RAND()+RAND()+RAND()+RAND()+RAND()+RAND()+RAND())-6))-1)+PT_Y5_MC!S67)</x:f>
        <x:v>4846376.923773018</x:v>
      </x:c>
      <x:c r="S5" s="16" t="n">
        <x:f>MAX(0,R5*(1+EXP((LN(1+Assumptions!$C$60)-0.5*Assumptions!$C$61^2)+Assumptions!$C$61*((RAND()+RAND()+RAND()+RAND()+RAND()+RAND()+RAND()+RAND()+RAND()+RAND()+RAND()+RAND())-6))-1)+PT_Y5_MC!T67)</x:f>
        <x:v>5473691.36950386</x:v>
      </x:c>
      <x:c r="T5" s="16" t="n">
        <x:f>MAX(0,S5*(1+EXP((LN(1+Assumptions!$C$60)-0.5*Assumptions!$C$61^2)+Assumptions!$C$61*((RAND()+RAND()+RAND()+RAND()+RAND()+RAND()+RAND()+RAND()+RAND()+RAND()+RAND()+RAND())-6))-1)+PT_Y5_MC!U67)</x:f>
        <x:v>5458486.126595925</x:v>
      </x:c>
      <x:c r="U5" s="16" t="n">
        <x:f>MAX(0,T5*(1+EXP((LN(1+Assumptions!$C$60)-0.5*Assumptions!$C$61^2)+Assumptions!$C$61*((RAND()+RAND()+RAND()+RAND()+RAND()+RAND()+RAND()+RAND()+RAND()+RAND()+RAND()+RAND())-6))-1)+PT_Y5_MC!V67)</x:f>
        <x:v>6020784.501014717</x:v>
      </x:c>
      <x:c r="V5" s="16" t="n">
        <x:f>MAX(0,U5*(1+EXP((LN(1+Assumptions!$C$60)-0.5*Assumptions!$C$61^2)+Assumptions!$C$61*((RAND()+RAND()+RAND()+RAND()+RAND()+RAND()+RAND()+RAND()+RAND()+RAND()+RAND()+RAND())-6))-1)+PT_Y5_MC!W67)</x:f>
        <x:v>5939728.249258181</x:v>
      </x:c>
      <x:c r="W5" s="16" t="n">
        <x:f>MAX(0,V5*(1+EXP((LN(1+Assumptions!$C$60)-0.5*Assumptions!$C$61^2)+Assumptions!$C$61*((RAND()+RAND()+RAND()+RAND()+RAND()+RAND()+RAND()+RAND()+RAND()+RAND()+RAND()+RAND())-6))-1)+PT_Y5_MC!X67)</x:f>
        <x:v>6659418.393948798</x:v>
      </x:c>
      <x:c r="X5" s="16" t="n">
        <x:f>MAX(0,W5*(1+EXP((LN(1+Assumptions!$C$60)-0.5*Assumptions!$C$61^2)+Assumptions!$C$61*((RAND()+RAND()+RAND()+RAND()+RAND()+RAND()+RAND()+RAND()+RAND()+RAND()+RAND()+RAND())-6))-1)+PT_Y5_MC!Y67)</x:f>
        <x:v>5773002.499416474</x:v>
      </x:c>
      <x:c r="Y5" s="16" t="n">
        <x:f>MAX(0,X5*(1+EXP((LN(1+Assumptions!$C$60)-0.5*Assumptions!$C$61^2)+Assumptions!$C$61*((RAND()+RAND()+RAND()+RAND()+RAND()+RAND()+RAND()+RAND()+RAND()+RAND()+RAND()+RAND())-6))-1)+PT_Y5_MC!Z67)</x:f>
        <x:v>6907351.41704845</x:v>
      </x:c>
      <x:c r="Z5" s="16" t="n">
        <x:f>MAX(0,Y5*(1+EXP((LN(1+Assumptions!$C$60)-0.5*Assumptions!$C$61^2)+Assumptions!$C$61*((RAND()+RAND()+RAND()+RAND()+RAND()+RAND()+RAND()+RAND()+RAND()+RAND()+RAND()+RAND())-6))-1)+PT_Y5_MC!AA67)</x:f>
        <x:v>7076266.905547853</x:v>
      </x:c>
      <x:c r="AA5" s="16" t="n">
        <x:f>MAX(0,Z5*(1+EXP((LN(1+Assumptions!$C$60)-0.5*Assumptions!$C$61^2)+Assumptions!$C$61*((RAND()+RAND()+RAND()+RAND()+RAND()+RAND()+RAND()+RAND()+RAND()+RAND()+RAND()+RAND())-6))-1)+PT_Y5_MC!AB67)</x:f>
        <x:v>7484237.574910141</x:v>
      </x:c>
      <x:c r="AB5" s="16" t="n">
        <x:f>MAX(0,AA5*(1+EXP((LN(1+Assumptions!$C$60)-0.5*Assumptions!$C$61^2)+Assumptions!$C$61*((RAND()+RAND()+RAND()+RAND()+RAND()+RAND()+RAND()+RAND()+RAND()+RAND()+RAND()+RAND())-6))-1)+PT_Y5_MC!AC67)</x:f>
        <x:v>7969722.647617143</x:v>
      </x:c>
      <x:c r="AC5" s="16" t="n">
        <x:f>MAX(0,AB5*(1+EXP((LN(1+Assumptions!$C$60)-0.5*Assumptions!$C$61^2)+Assumptions!$C$61*((RAND()+RAND()+RAND()+RAND()+RAND()+RAND()+RAND()+RAND()+RAND()+RAND()+RAND()+RAND())-6))-1)+PT_Y5_MC!AD67)</x:f>
        <x:v>7154971.874631625</x:v>
      </x:c>
      <x:c r="AD5" s="16" t="n">
        <x:f>MAX(0,AC5*(1+EXP((LN(1+Assumptions!$C$60)-0.5*Assumptions!$C$61^2)+Assumptions!$C$61*((RAND()+RAND()+RAND()+RAND()+RAND()+RAND()+RAND()+RAND()+RAND()+RAND()+RAND()+RAND())-6))-1)+PT_Y5_MC!AE67)</x:f>
        <x:v>6800390.850768715</x:v>
      </x:c>
      <x:c r="AE5" s="16" t="n">
        <x:f>MAX(0,AD5*(1+EXP((LN(1+Assumptions!$C$60)-0.5*Assumptions!$C$61^2)+Assumptions!$C$61*((RAND()+RAND()+RAND()+RAND()+RAND()+RAND()+RAND()+RAND()+RAND()+RAND()+RAND()+RAND())-6))-1)+PT_Y5_MC!AF67)</x:f>
        <x:v>6841088.268380174</x:v>
      </x:c>
      <x:c r="AF5" s="16" t="n">
        <x:f>MAX(0,AE5*(1+EXP((LN(1+Assumptions!$C$60)-0.5*Assumptions!$C$61^2)+Assumptions!$C$61*((RAND()+RAND()+RAND()+RAND()+RAND()+RAND()+RAND()+RAND()+RAND()+RAND()+RAND()+RAND())-6))-1)+PT_Y5_MC!AG67)</x:f>
        <x:v>8192223.192554481</x:v>
      </x:c>
    </x:row>
    <x:row r="6">
      <x:c r="A6" s="39">
        <x:v>2</x:v>
      </x:c>
      <x:c r="B6" s="16" t="n">
        <x:f>PT_Y5_MC!C68</x:f>
        <x:v>1029031.25</x:v>
      </x:c>
      <x:c r="C6" s="16" t="n">
        <x:f>MAX(0,B6*(1+EXP((LN(1+Assumptions!$C$60)-0.5*Assumptions!$C$61^2)+Assumptions!$C$61*((RAND()+RAND()+RAND()+RAND()+RAND()+RAND()+RAND()+RAND()+RAND()+RAND()+RAND()+RAND())-6))-1)+PT_Y5_MC!D67)</x:f>
        <x:v>810822.0727441518</x:v>
      </x:c>
      <x:c r="D6" s="16" t="n">
        <x:f>MAX(0,C6*(1+EXP((LN(1+Assumptions!$C$60)-0.5*Assumptions!$C$61^2)+Assumptions!$C$61*((RAND()+RAND()+RAND()+RAND()+RAND()+RAND()+RAND()+RAND()+RAND()+RAND()+RAND()+RAND())-6))-1)+PT_Y5_MC!E67)</x:f>
        <x:v>873554.871950405</x:v>
      </x:c>
      <x:c r="E6" s="16" t="n">
        <x:f>MAX(0,D6*(1+EXP((LN(1+Assumptions!$C$60)-0.5*Assumptions!$C$61^2)+Assumptions!$C$61*((RAND()+RAND()+RAND()+RAND()+RAND()+RAND()+RAND()+RAND()+RAND()+RAND()+RAND()+RAND())-6))-1)+PT_Y5_MC!F67)</x:f>
        <x:v>1012547.4714959348</x:v>
      </x:c>
      <x:c r="F6" s="16" t="n">
        <x:f>MAX(0,E6*(1+EXP((LN(1+Assumptions!$C$60)-0.5*Assumptions!$C$61^2)+Assumptions!$C$61*((RAND()+RAND()+RAND()+RAND()+RAND()+RAND()+RAND()+RAND()+RAND()+RAND()+RAND()+RAND())-6))-1)+PT_Y5_MC!G67)</x:f>
        <x:v>1179404.7321494664</x:v>
      </x:c>
      <x:c r="G6" s="16" t="n">
        <x:f>MAX(0,F6*(1+EXP((LN(1+Assumptions!$C$60)-0.5*Assumptions!$C$61^2)+Assumptions!$C$61*((RAND()+RAND()+RAND()+RAND()+RAND()+RAND()+RAND()+RAND()+RAND()+RAND()+RAND()+RAND())-6))-1)+PT_Y5_MC!H67)</x:f>
        <x:v>1219543.546834151</x:v>
      </x:c>
      <x:c r="H6" s="16" t="n">
        <x:f>MAX(0,G6*(1+EXP((LN(1+Assumptions!$C$60)-0.5*Assumptions!$C$61^2)+Assumptions!$C$61*((RAND()+RAND()+RAND()+RAND()+RAND()+RAND()+RAND()+RAND()+RAND()+RAND()+RAND()+RAND())-6))-1)+PT_Y5_MC!I67)</x:f>
        <x:v>1023369.1428306673</x:v>
      </x:c>
      <x:c r="I6" s="16" t="n">
        <x:f>MAX(0,H6*(1+EXP((LN(1+Assumptions!$C$60)-0.5*Assumptions!$C$61^2)+Assumptions!$C$61*((RAND()+RAND()+RAND()+RAND()+RAND()+RAND()+RAND()+RAND()+RAND()+RAND()+RAND()+RAND())-6))-1)+PT_Y5_MC!J67)</x:f>
        <x:v>1298984.5423076656</x:v>
      </x:c>
      <x:c r="J6" s="16" t="n">
        <x:f>MAX(0,I6*(1+EXP((LN(1+Assumptions!$C$60)-0.5*Assumptions!$C$61^2)+Assumptions!$C$61*((RAND()+RAND()+RAND()+RAND()+RAND()+RAND()+RAND()+RAND()+RAND()+RAND()+RAND()+RAND())-6))-1)+PT_Y5_MC!K67)</x:f>
        <x:v>1266299.245826229</x:v>
      </x:c>
      <x:c r="K6" s="16" t="n">
        <x:f>MAX(0,J6*(1+EXP((LN(1+Assumptions!$C$60)-0.5*Assumptions!$C$61^2)+Assumptions!$C$61*((RAND()+RAND()+RAND()+RAND()+RAND()+RAND()+RAND()+RAND()+RAND()+RAND()+RAND()+RAND())-6))-1)+PT_Y5_MC!L67)</x:f>
        <x:v>1553107.039787455</x:v>
      </x:c>
      <x:c r="L6" s="16" t="n">
        <x:f>MAX(0,K6*(1+EXP((LN(1+Assumptions!$C$60)-0.5*Assumptions!$C$61^2)+Assumptions!$C$61*((RAND()+RAND()+RAND()+RAND()+RAND()+RAND()+RAND()+RAND()+RAND()+RAND()+RAND()+RAND())-6))-1)+PT_Y5_MC!M67)</x:f>
        <x:v>1404171.1523955169</x:v>
      </x:c>
      <x:c r="M6" s="16" t="n">
        <x:f>MAX(0,L6*(1+EXP((LN(1+Assumptions!$C$60)-0.5*Assumptions!$C$61^2)+Assumptions!$C$61*((RAND()+RAND()+RAND()+RAND()+RAND()+RAND()+RAND()+RAND()+RAND()+RAND()+RAND()+RAND())-6))-1)+PT_Y5_MC!N67)</x:f>
        <x:v>1550128.740169706</x:v>
      </x:c>
      <x:c r="N6" s="16" t="n">
        <x:f>MAX(0,M6*(1+EXP((LN(1+Assumptions!$C$60)-0.5*Assumptions!$C$61^2)+Assumptions!$C$61*((RAND()+RAND()+RAND()+RAND()+RAND()+RAND()+RAND()+RAND()+RAND()+RAND()+RAND()+RAND())-6))-1)+PT_Y5_MC!O67)</x:f>
        <x:v>1530849.0292745186</x:v>
      </x:c>
      <x:c r="O6" s="16" t="n">
        <x:f>MAX(0,N6*(1+EXP((LN(1+Assumptions!$C$60)-0.5*Assumptions!$C$61^2)+Assumptions!$C$61*((RAND()+RAND()+RAND()+RAND()+RAND()+RAND()+RAND()+RAND()+RAND()+RAND()+RAND()+RAND())-6))-1)+PT_Y5_MC!P67)</x:f>
        <x:v>1696144.5352100902</x:v>
      </x:c>
      <x:c r="P6" s="16" t="n">
        <x:f>MAX(0,O6*(1+EXP((LN(1+Assumptions!$C$60)-0.5*Assumptions!$C$61^2)+Assumptions!$C$61*((RAND()+RAND()+RAND()+RAND()+RAND()+RAND()+RAND()+RAND()+RAND()+RAND()+RAND()+RAND())-6))-1)+PT_Y5_MC!Q67)</x:f>
        <x:v>1533616.6993985719</x:v>
      </x:c>
      <x:c r="Q6" s="16" t="n">
        <x:f>MAX(0,P6*(1+EXP((LN(1+Assumptions!$C$60)-0.5*Assumptions!$C$61^2)+Assumptions!$C$61*((RAND()+RAND()+RAND()+RAND()+RAND()+RAND()+RAND()+RAND()+RAND()+RAND()+RAND()+RAND())-6))-1)+PT_Y5_MC!R67)</x:f>
        <x:v>2021389.9099103508</x:v>
      </x:c>
      <x:c r="R6" s="16" t="n">
        <x:f>MAX(0,Q6*(1+EXP((LN(1+Assumptions!$C$60)-0.5*Assumptions!$C$61^2)+Assumptions!$C$61*((RAND()+RAND()+RAND()+RAND()+RAND()+RAND()+RAND()+RAND()+RAND()+RAND()+RAND()+RAND())-6))-1)+PT_Y5_MC!S67)</x:f>
        <x:v>2294621.476153388</x:v>
      </x:c>
      <x:c r="S6" s="16" t="n">
        <x:f>MAX(0,R6*(1+EXP((LN(1+Assumptions!$C$60)-0.5*Assumptions!$C$61^2)+Assumptions!$C$61*((RAND()+RAND()+RAND()+RAND()+RAND()+RAND()+RAND()+RAND()+RAND()+RAND()+RAND()+RAND())-6))-1)+PT_Y5_MC!T67)</x:f>
        <x:v>1943960.0468464836</x:v>
      </x:c>
      <x:c r="T6" s="16" t="n">
        <x:f>MAX(0,S6*(1+EXP((LN(1+Assumptions!$C$60)-0.5*Assumptions!$C$61^2)+Assumptions!$C$61*((RAND()+RAND()+RAND()+RAND()+RAND()+RAND()+RAND()+RAND()+RAND()+RAND()+RAND()+RAND())-6))-1)+PT_Y5_MC!U67)</x:f>
        <x:v>2058374.329033381</x:v>
      </x:c>
      <x:c r="U6" s="16" t="n">
        <x:f>MAX(0,T6*(1+EXP((LN(1+Assumptions!$C$60)-0.5*Assumptions!$C$61^2)+Assumptions!$C$61*((RAND()+RAND()+RAND()+RAND()+RAND()+RAND()+RAND()+RAND()+RAND()+RAND()+RAND()+RAND())-6))-1)+PT_Y5_MC!V67)</x:f>
        <x:v>2192851.149351576</x:v>
      </x:c>
      <x:c r="V6" s="16" t="n">
        <x:f>MAX(0,U6*(1+EXP((LN(1+Assumptions!$C$60)-0.5*Assumptions!$C$61^2)+Assumptions!$C$61*((RAND()+RAND()+RAND()+RAND()+RAND()+RAND()+RAND()+RAND()+RAND()+RAND()+RAND()+RAND())-6))-1)+PT_Y5_MC!W67)</x:f>
        <x:v>2338149.9503314085</x:v>
      </x:c>
      <x:c r="W6" s="16" t="n">
        <x:f>MAX(0,V6*(1+EXP((LN(1+Assumptions!$C$60)-0.5*Assumptions!$C$61^2)+Assumptions!$C$61*((RAND()+RAND()+RAND()+RAND()+RAND()+RAND()+RAND()+RAND()+RAND()+RAND()+RAND()+RAND())-6))-1)+PT_Y5_MC!X67)</x:f>
        <x:v>1797257.4689052734</x:v>
      </x:c>
      <x:c r="X6" s="16" t="n">
        <x:f>MAX(0,W6*(1+EXP((LN(1+Assumptions!$C$60)-0.5*Assumptions!$C$61^2)+Assumptions!$C$61*((RAND()+RAND()+RAND()+RAND()+RAND()+RAND()+RAND()+RAND()+RAND()+RAND()+RAND()+RAND())-6))-1)+PT_Y5_MC!Y67)</x:f>
        <x:v>1897660.8978653152</x:v>
      </x:c>
      <x:c r="Y6" s="16" t="n">
        <x:f>MAX(0,X6*(1+EXP((LN(1+Assumptions!$C$60)-0.5*Assumptions!$C$61^2)+Assumptions!$C$61*((RAND()+RAND()+RAND()+RAND()+RAND()+RAND()+RAND()+RAND()+RAND()+RAND()+RAND()+RAND())-6))-1)+PT_Y5_MC!Z67)</x:f>
        <x:v>1602316.1759279931</x:v>
      </x:c>
      <x:c r="Z6" s="16" t="n">
        <x:f>MAX(0,Y6*(1+EXP((LN(1+Assumptions!$C$60)-0.5*Assumptions!$C$61^2)+Assumptions!$C$61*((RAND()+RAND()+RAND()+RAND()+RAND()+RAND()+RAND()+RAND()+RAND()+RAND()+RAND()+RAND())-6))-1)+PT_Y5_MC!AA67)</x:f>
        <x:v>1909034.286884254</x:v>
      </x:c>
      <x:c r="AA6" s="16" t="n">
        <x:f>MAX(0,Z6*(1+EXP((LN(1+Assumptions!$C$60)-0.5*Assumptions!$C$61^2)+Assumptions!$C$61*((RAND()+RAND()+RAND()+RAND()+RAND()+RAND()+RAND()+RAND()+RAND()+RAND()+RAND()+RAND())-6))-1)+PT_Y5_MC!AB67)</x:f>
        <x:v>1780780.9747262553</x:v>
      </x:c>
      <x:c r="AB6" s="16" t="n">
        <x:f>MAX(0,AA6*(1+EXP((LN(1+Assumptions!$C$60)-0.5*Assumptions!$C$61^2)+Assumptions!$C$61*((RAND()+RAND()+RAND()+RAND()+RAND()+RAND()+RAND()+RAND()+RAND()+RAND()+RAND()+RAND())-6))-1)+PT_Y5_MC!AC67)</x:f>
        <x:v>1445192.0326636212</x:v>
      </x:c>
      <x:c r="AC6" s="16" t="n">
        <x:f>MAX(0,AB6*(1+EXP((LN(1+Assumptions!$C$60)-0.5*Assumptions!$C$61^2)+Assumptions!$C$61*((RAND()+RAND()+RAND()+RAND()+RAND()+RAND()+RAND()+RAND()+RAND()+RAND()+RAND()+RAND())-6))-1)+PT_Y5_MC!AD67)</x:f>
        <x:v>1302054.8695436926</x:v>
      </x:c>
      <x:c r="AD6" s="16" t="n">
        <x:f>MAX(0,AC6*(1+EXP((LN(1+Assumptions!$C$60)-0.5*Assumptions!$C$61^2)+Assumptions!$C$61*((RAND()+RAND()+RAND()+RAND()+RAND()+RAND()+RAND()+RAND()+RAND()+RAND()+RAND()+RAND())-6))-1)+PT_Y5_MC!AE67)</x:f>
        <x:v>1249734.473612307</x:v>
      </x:c>
      <x:c r="AE6" s="16" t="n">
        <x:f>MAX(0,AD6*(1+EXP((LN(1+Assumptions!$C$60)-0.5*Assumptions!$C$61^2)+Assumptions!$C$61*((RAND()+RAND()+RAND()+RAND()+RAND()+RAND()+RAND()+RAND()+RAND()+RAND()+RAND()+RAND())-6))-1)+PT_Y5_MC!AF67)</x:f>
        <x:v>928739.638035517</x:v>
      </x:c>
      <x:c r="AF6" s="16" t="n">
        <x:f>MAX(0,AE6*(1+EXP((LN(1+Assumptions!$C$60)-0.5*Assumptions!$C$61^2)+Assumptions!$C$61*((RAND()+RAND()+RAND()+RAND()+RAND()+RAND()+RAND()+RAND()+RAND()+RAND()+RAND()+RAND())-6))-1)+PT_Y5_MC!AG67)</x:f>
        <x:v>997801.9780538165</x:v>
      </x:c>
    </x:row>
    <x:row r="7">
      <x:c r="A7" s="39">
        <x:v>3</x:v>
      </x:c>
      <x:c r="B7" s="16" t="n">
        <x:f>PT_Y5_MC!C68</x:f>
        <x:v>1029031.25</x:v>
      </x:c>
      <x:c r="C7" s="16" t="n">
        <x:f>MAX(0,B7*(1+EXP((LN(1+Assumptions!$C$60)-0.5*Assumptions!$C$61^2)+Assumptions!$C$61*((RAND()+RAND()+RAND()+RAND()+RAND()+RAND()+RAND()+RAND()+RAND()+RAND()+RAND()+RAND())-6))-1)+PT_Y5_MC!D67)</x:f>
        <x:v>1024249.6945121975</x:v>
      </x:c>
      <x:c r="D7" s="16" t="n">
        <x:f>MAX(0,C7*(1+EXP((LN(1+Assumptions!$C$60)-0.5*Assumptions!$C$61^2)+Assumptions!$C$61*((RAND()+RAND()+RAND()+RAND()+RAND()+RAND()+RAND()+RAND()+RAND()+RAND()+RAND()+RAND())-6))-1)+PT_Y5_MC!E67)</x:f>
        <x:v>1235009.757360605</x:v>
      </x:c>
      <x:c r="E7" s="16" t="n">
        <x:f>MAX(0,D7*(1+EXP((LN(1+Assumptions!$C$60)-0.5*Assumptions!$C$61^2)+Assumptions!$C$61*((RAND()+RAND()+RAND()+RAND()+RAND()+RAND()+RAND()+RAND()+RAND()+RAND()+RAND()+RAND())-6))-1)+PT_Y5_MC!F67)</x:f>
        <x:v>1311651.1693486914</x:v>
      </x:c>
      <x:c r="F7" s="16" t="n">
        <x:f>MAX(0,E7*(1+EXP((LN(1+Assumptions!$C$60)-0.5*Assumptions!$C$61^2)+Assumptions!$C$61*((RAND()+RAND()+RAND()+RAND()+RAND()+RAND()+RAND()+RAND()+RAND()+RAND()+RAND()+RAND())-6))-1)+PT_Y5_MC!G67)</x:f>
        <x:v>1589018.2257842058</x:v>
      </x:c>
      <x:c r="G7" s="16" t="n">
        <x:f>MAX(0,F7*(1+EXP((LN(1+Assumptions!$C$60)-0.5*Assumptions!$C$61^2)+Assumptions!$C$61*((RAND()+RAND()+RAND()+RAND()+RAND()+RAND()+RAND()+RAND()+RAND()+RAND()+RAND()+RAND())-6))-1)+PT_Y5_MC!H67)</x:f>
        <x:v>1741864.8669067053</x:v>
      </x:c>
      <x:c r="H7" s="16" t="n">
        <x:f>MAX(0,G7*(1+EXP((LN(1+Assumptions!$C$60)-0.5*Assumptions!$C$61^2)+Assumptions!$C$61*((RAND()+RAND()+RAND()+RAND()+RAND()+RAND()+RAND()+RAND()+RAND()+RAND()+RAND()+RAND())-6))-1)+PT_Y5_MC!I67)</x:f>
        <x:v>1455417.4505041416</x:v>
      </x:c>
      <x:c r="I7" s="16" t="n">
        <x:f>MAX(0,H7*(1+EXP((LN(1+Assumptions!$C$60)-0.5*Assumptions!$C$61^2)+Assumptions!$C$61*((RAND()+RAND()+RAND()+RAND()+RAND()+RAND()+RAND()+RAND()+RAND()+RAND()+RAND()+RAND())-6))-1)+PT_Y5_MC!J67)</x:f>
        <x:v>1215589.9353768877</x:v>
      </x:c>
      <x:c r="J7" s="16" t="n">
        <x:f>MAX(0,I7*(1+EXP((LN(1+Assumptions!$C$60)-0.5*Assumptions!$C$61^2)+Assumptions!$C$61*((RAND()+RAND()+RAND()+RAND()+RAND()+RAND()+RAND()+RAND()+RAND()+RAND()+RAND()+RAND())-6))-1)+PT_Y5_MC!K67)</x:f>
        <x:v>2094389.3899791609</x:v>
      </x:c>
      <x:c r="K7" s="16" t="n">
        <x:f>MAX(0,J7*(1+EXP((LN(1+Assumptions!$C$60)-0.5*Assumptions!$C$61^2)+Assumptions!$C$61*((RAND()+RAND()+RAND()+RAND()+RAND()+RAND()+RAND()+RAND()+RAND()+RAND()+RAND()+RAND())-6))-1)+PT_Y5_MC!L67)</x:f>
        <x:v>2492944.3760221945</x:v>
      </x:c>
      <x:c r="L7" s="16" t="n">
        <x:f>MAX(0,K7*(1+EXP((LN(1+Assumptions!$C$60)-0.5*Assumptions!$C$61^2)+Assumptions!$C$61*((RAND()+RAND()+RAND()+RAND()+RAND()+RAND()+RAND()+RAND()+RAND()+RAND()+RAND()+RAND())-6))-1)+PT_Y5_MC!M67)</x:f>
        <x:v>2977775.261592637</x:v>
      </x:c>
      <x:c r="M7" s="16" t="n">
        <x:f>MAX(0,L7*(1+EXP((LN(1+Assumptions!$C$60)-0.5*Assumptions!$C$61^2)+Assumptions!$C$61*((RAND()+RAND()+RAND()+RAND()+RAND()+RAND()+RAND()+RAND()+RAND()+RAND()+RAND()+RAND())-6))-1)+PT_Y5_MC!N67)</x:f>
        <x:v>3579881.719990033</x:v>
      </x:c>
      <x:c r="N7" s="16" t="n">
        <x:f>MAX(0,M7*(1+EXP((LN(1+Assumptions!$C$60)-0.5*Assumptions!$C$61^2)+Assumptions!$C$61*((RAND()+RAND()+RAND()+RAND()+RAND()+RAND()+RAND()+RAND()+RAND()+RAND()+RAND()+RAND())-6))-1)+PT_Y5_MC!O67)</x:f>
        <x:v>4761229.186657996</x:v>
      </x:c>
      <x:c r="O7" s="16" t="n">
        <x:f>MAX(0,N7*(1+EXP((LN(1+Assumptions!$C$60)-0.5*Assumptions!$C$61^2)+Assumptions!$C$61*((RAND()+RAND()+RAND()+RAND()+RAND()+RAND()+RAND()+RAND()+RAND()+RAND()+RAND()+RAND())-6))-1)+PT_Y5_MC!P67)</x:f>
        <x:v>5937800.136406483</x:v>
      </x:c>
      <x:c r="P7" s="16" t="n">
        <x:f>MAX(0,O7*(1+EXP((LN(1+Assumptions!$C$60)-0.5*Assumptions!$C$61^2)+Assumptions!$C$61*((RAND()+RAND()+RAND()+RAND()+RAND()+RAND()+RAND()+RAND()+RAND()+RAND()+RAND()+RAND())-6))-1)+PT_Y5_MC!Q67)</x:f>
        <x:v>7510794.614499888</x:v>
      </x:c>
      <x:c r="Q7" s="16" t="n">
        <x:f>MAX(0,P7*(1+EXP((LN(1+Assumptions!$C$60)-0.5*Assumptions!$C$61^2)+Assumptions!$C$61*((RAND()+RAND()+RAND()+RAND()+RAND()+RAND()+RAND()+RAND()+RAND()+RAND()+RAND()+RAND())-6))-1)+PT_Y5_MC!R67)</x:f>
        <x:v>5848591.097592929</x:v>
      </x:c>
      <x:c r="R7" s="16" t="n">
        <x:f>MAX(0,Q7*(1+EXP((LN(1+Assumptions!$C$60)-0.5*Assumptions!$C$61^2)+Assumptions!$C$61*((RAND()+RAND()+RAND()+RAND()+RAND()+RAND()+RAND()+RAND()+RAND()+RAND()+RAND()+RAND())-6))-1)+PT_Y5_MC!S67)</x:f>
        <x:v>6066906.63820248</x:v>
      </x:c>
      <x:c r="S7" s="16" t="n">
        <x:f>MAX(0,R7*(1+EXP((LN(1+Assumptions!$C$60)-0.5*Assumptions!$C$61^2)+Assumptions!$C$61*((RAND()+RAND()+RAND()+RAND()+RAND()+RAND()+RAND()+RAND()+RAND()+RAND()+RAND()+RAND())-6))-1)+PT_Y5_MC!T67)</x:f>
        <x:v>5861028.446851232</x:v>
      </x:c>
      <x:c r="T7" s="16" t="n">
        <x:f>MAX(0,S7*(1+EXP((LN(1+Assumptions!$C$60)-0.5*Assumptions!$C$61^2)+Assumptions!$C$61*((RAND()+RAND()+RAND()+RAND()+RAND()+RAND()+RAND()+RAND()+RAND()+RAND()+RAND()+RAND())-6))-1)+PT_Y5_MC!U67)</x:f>
        <x:v>8094359.839528107</x:v>
      </x:c>
      <x:c r="U7" s="16" t="n">
        <x:f>MAX(0,T7*(1+EXP((LN(1+Assumptions!$C$60)-0.5*Assumptions!$C$61^2)+Assumptions!$C$61*((RAND()+RAND()+RAND()+RAND()+RAND()+RAND()+RAND()+RAND()+RAND()+RAND()+RAND()+RAND())-6))-1)+PT_Y5_MC!V67)</x:f>
        <x:v>9099767.85646152</x:v>
      </x:c>
      <x:c r="V7" s="16" t="n">
        <x:f>MAX(0,U7*(1+EXP((LN(1+Assumptions!$C$60)-0.5*Assumptions!$C$61^2)+Assumptions!$C$61*((RAND()+RAND()+RAND()+RAND()+RAND()+RAND()+RAND()+RAND()+RAND()+RAND()+RAND()+RAND())-6))-1)+PT_Y5_MC!W67)</x:f>
        <x:v>8710698.932136426</x:v>
      </x:c>
      <x:c r="W7" s="16" t="n">
        <x:f>MAX(0,V7*(1+EXP((LN(1+Assumptions!$C$60)-0.5*Assumptions!$C$61^2)+Assumptions!$C$61*((RAND()+RAND()+RAND()+RAND()+RAND()+RAND()+RAND()+RAND()+RAND()+RAND()+RAND()+RAND())-6))-1)+PT_Y5_MC!X67)</x:f>
        <x:v>7205770.279463361</x:v>
      </x:c>
      <x:c r="X7" s="16" t="n">
        <x:f>MAX(0,W7*(1+EXP((LN(1+Assumptions!$C$60)-0.5*Assumptions!$C$61^2)+Assumptions!$C$61*((RAND()+RAND()+RAND()+RAND()+RAND()+RAND()+RAND()+RAND()+RAND()+RAND()+RAND()+RAND())-6))-1)+PT_Y5_MC!Y67)</x:f>
        <x:v>9683827.146905916</x:v>
      </x:c>
      <x:c r="Y7" s="16" t="n">
        <x:f>MAX(0,X7*(1+EXP((LN(1+Assumptions!$C$60)-0.5*Assumptions!$C$61^2)+Assumptions!$C$61*((RAND()+RAND()+RAND()+RAND()+RAND()+RAND()+RAND()+RAND()+RAND()+RAND()+RAND()+RAND())-6))-1)+PT_Y5_MC!Z67)</x:f>
        <x:v>8851966.030168485</x:v>
      </x:c>
      <x:c r="Z7" s="16" t="n">
        <x:f>MAX(0,Y7*(1+EXP((LN(1+Assumptions!$C$60)-0.5*Assumptions!$C$61^2)+Assumptions!$C$61*((RAND()+RAND()+RAND()+RAND()+RAND()+RAND()+RAND()+RAND()+RAND()+RAND()+RAND()+RAND())-6))-1)+PT_Y5_MC!AA67)</x:f>
        <x:v>10805158.198091466</x:v>
      </x:c>
      <x:c r="AA7" s="16" t="n">
        <x:f>MAX(0,Z7*(1+EXP((LN(1+Assumptions!$C$60)-0.5*Assumptions!$C$61^2)+Assumptions!$C$61*((RAND()+RAND()+RAND()+RAND()+RAND()+RAND()+RAND()+RAND()+RAND()+RAND()+RAND()+RAND())-6))-1)+PT_Y5_MC!AB67)</x:f>
        <x:v>9738432.92303922</x:v>
      </x:c>
      <x:c r="AB7" s="16" t="n">
        <x:f>MAX(0,AA7*(1+EXP((LN(1+Assumptions!$C$60)-0.5*Assumptions!$C$61^2)+Assumptions!$C$61*((RAND()+RAND()+RAND()+RAND()+RAND()+RAND()+RAND()+RAND()+RAND()+RAND()+RAND()+RAND())-6))-1)+PT_Y5_MC!AC67)</x:f>
        <x:v>8992790.05674472</x:v>
      </x:c>
      <x:c r="AC7" s="16" t="n">
        <x:f>MAX(0,AB7*(1+EXP((LN(1+Assumptions!$C$60)-0.5*Assumptions!$C$61^2)+Assumptions!$C$61*((RAND()+RAND()+RAND()+RAND()+RAND()+RAND()+RAND()+RAND()+RAND()+RAND()+RAND()+RAND())-6))-1)+PT_Y5_MC!AD67)</x:f>
        <x:v>7363196.884689596</x:v>
      </x:c>
      <x:c r="AD7" s="16" t="n">
        <x:f>MAX(0,AC7*(1+EXP((LN(1+Assumptions!$C$60)-0.5*Assumptions!$C$61^2)+Assumptions!$C$61*((RAND()+RAND()+RAND()+RAND()+RAND()+RAND()+RAND()+RAND()+RAND()+RAND()+RAND()+RAND())-6))-1)+PT_Y5_MC!AE67)</x:f>
        <x:v>8292770.374663091</x:v>
      </x:c>
      <x:c r="AE7" s="16" t="n">
        <x:f>MAX(0,AD7*(1+EXP((LN(1+Assumptions!$C$60)-0.5*Assumptions!$C$61^2)+Assumptions!$C$61*((RAND()+RAND()+RAND()+RAND()+RAND()+RAND()+RAND()+RAND()+RAND()+RAND()+RAND()+RAND())-6))-1)+PT_Y5_MC!AF67)</x:f>
        <x:v>9540525.832659492</x:v>
      </x:c>
      <x:c r="AF7" s="16" t="n">
        <x:f>MAX(0,AE7*(1+EXP((LN(1+Assumptions!$C$60)-0.5*Assumptions!$C$61^2)+Assumptions!$C$61*((RAND()+RAND()+RAND()+RAND()+RAND()+RAND()+RAND()+RAND()+RAND()+RAND()+RAND()+RAND())-6))-1)+PT_Y5_MC!AG67)</x:f>
        <x:v>10541318.009422192</x:v>
      </x:c>
    </x:row>
    <x:row r="8">
      <x:c r="A8" s="39">
        <x:v>4</x:v>
      </x:c>
      <x:c r="B8" s="16" t="n">
        <x:f>PT_Y5_MC!C68</x:f>
        <x:v>1029031.25</x:v>
      </x:c>
      <x:c r="C8" s="16" t="n">
        <x:f>MAX(0,B8*(1+EXP((LN(1+Assumptions!$C$60)-0.5*Assumptions!$C$61^2)+Assumptions!$C$61*((RAND()+RAND()+RAND()+RAND()+RAND()+RAND()+RAND()+RAND()+RAND()+RAND()+RAND()+RAND())-6))-1)+PT_Y5_MC!D67)</x:f>
        <x:v>765559.1211332311</x:v>
      </x:c>
      <x:c r="D8" s="16" t="n">
        <x:f>MAX(0,C8*(1+EXP((LN(1+Assumptions!$C$60)-0.5*Assumptions!$C$61^2)+Assumptions!$C$61*((RAND()+RAND()+RAND()+RAND()+RAND()+RAND()+RAND()+RAND()+RAND()+RAND()+RAND()+RAND())-6))-1)+PT_Y5_MC!E67)</x:f>
        <x:v>785183.4786241341</x:v>
      </x:c>
      <x:c r="E8" s="16" t="n">
        <x:f>MAX(0,D8*(1+EXP((LN(1+Assumptions!$C$60)-0.5*Assumptions!$C$61^2)+Assumptions!$C$61*((RAND()+RAND()+RAND()+RAND()+RAND()+RAND()+RAND()+RAND()+RAND()+RAND()+RAND()+RAND())-6))-1)+PT_Y5_MC!F67)</x:f>
        <x:v>675966.396984395</x:v>
      </x:c>
      <x:c r="F8" s="16" t="n">
        <x:f>MAX(0,E8*(1+EXP((LN(1+Assumptions!$C$60)-0.5*Assumptions!$C$61^2)+Assumptions!$C$61*((RAND()+RAND()+RAND()+RAND()+RAND()+RAND()+RAND()+RAND()+RAND()+RAND()+RAND()+RAND())-6))-1)+PT_Y5_MC!G67)</x:f>
        <x:v>768984.2005731048</x:v>
      </x:c>
      <x:c r="G8" s="16" t="n">
        <x:f>MAX(0,F8*(1+EXP((LN(1+Assumptions!$C$60)-0.5*Assumptions!$C$61^2)+Assumptions!$C$61*((RAND()+RAND()+RAND()+RAND()+RAND()+RAND()+RAND()+RAND()+RAND()+RAND()+RAND()+RAND())-6))-1)+PT_Y5_MC!H67)</x:f>
        <x:v>888886.7124159127</x:v>
      </x:c>
      <x:c r="H8" s="16" t="n">
        <x:f>MAX(0,G8*(1+EXP((LN(1+Assumptions!$C$60)-0.5*Assumptions!$C$61^2)+Assumptions!$C$61*((RAND()+RAND()+RAND()+RAND()+RAND()+RAND()+RAND()+RAND()+RAND()+RAND()+RAND()+RAND())-6))-1)+PT_Y5_MC!I67)</x:f>
        <x:v>1077809.4104969245</x:v>
      </x:c>
      <x:c r="I8" s="16" t="n">
        <x:f>MAX(0,H8*(1+EXP((LN(1+Assumptions!$C$60)-0.5*Assumptions!$C$61^2)+Assumptions!$C$61*((RAND()+RAND()+RAND()+RAND()+RAND()+RAND()+RAND()+RAND()+RAND()+RAND()+RAND()+RAND())-6))-1)+PT_Y5_MC!J67)</x:f>
        <x:v>938170.3198256551</x:v>
      </x:c>
      <x:c r="J8" s="16" t="n">
        <x:f>MAX(0,I8*(1+EXP((LN(1+Assumptions!$C$60)-0.5*Assumptions!$C$61^2)+Assumptions!$C$61*((RAND()+RAND()+RAND()+RAND()+RAND()+RAND()+RAND()+RAND()+RAND()+RAND()+RAND()+RAND())-6))-1)+PT_Y5_MC!K67)</x:f>
        <x:v>1057098.725322117</x:v>
      </x:c>
      <x:c r="K8" s="16" t="n">
        <x:f>MAX(0,J8*(1+EXP((LN(1+Assumptions!$C$60)-0.5*Assumptions!$C$61^2)+Assumptions!$C$61*((RAND()+RAND()+RAND()+RAND()+RAND()+RAND()+RAND()+RAND()+RAND()+RAND()+RAND()+RAND())-6))-1)+PT_Y5_MC!L67)</x:f>
        <x:v>1062566.9813047564</x:v>
      </x:c>
      <x:c r="L8" s="16" t="n">
        <x:f>MAX(0,K8*(1+EXP((LN(1+Assumptions!$C$60)-0.5*Assumptions!$C$61^2)+Assumptions!$C$61*((RAND()+RAND()+RAND()+RAND()+RAND()+RAND()+RAND()+RAND()+RAND()+RAND()+RAND()+RAND())-6))-1)+PT_Y5_MC!M67)</x:f>
        <x:v>955585.5039631624</x:v>
      </x:c>
      <x:c r="M8" s="16" t="n">
        <x:f>MAX(0,L8*(1+EXP((LN(1+Assumptions!$C$60)-0.5*Assumptions!$C$61^2)+Assumptions!$C$61*((RAND()+RAND()+RAND()+RAND()+RAND()+RAND()+RAND()+RAND()+RAND()+RAND()+RAND()+RAND())-6))-1)+PT_Y5_MC!N67)</x:f>
        <x:v>1093466.6121968364</x:v>
      </x:c>
      <x:c r="N8" s="16" t="n">
        <x:f>MAX(0,M8*(1+EXP((LN(1+Assumptions!$C$60)-0.5*Assumptions!$C$61^2)+Assumptions!$C$61*((RAND()+RAND()+RAND()+RAND()+RAND()+RAND()+RAND()+RAND()+RAND()+RAND()+RAND()+RAND())-6))-1)+PT_Y5_MC!O67)</x:f>
        <x:v>1024789.628201954</x:v>
      </x:c>
      <x:c r="O8" s="16" t="n">
        <x:f>MAX(0,N8*(1+EXP((LN(1+Assumptions!$C$60)-0.5*Assumptions!$C$61^2)+Assumptions!$C$61*((RAND()+RAND()+RAND()+RAND()+RAND()+RAND()+RAND()+RAND()+RAND()+RAND()+RAND()+RAND())-6))-1)+PT_Y5_MC!P67)</x:f>
        <x:v>1668273.64615427</x:v>
      </x:c>
      <x:c r="P8" s="16" t="n">
        <x:f>MAX(0,O8*(1+EXP((LN(1+Assumptions!$C$60)-0.5*Assumptions!$C$61^2)+Assumptions!$C$61*((RAND()+RAND()+RAND()+RAND()+RAND()+RAND()+RAND()+RAND()+RAND()+RAND()+RAND()+RAND())-6))-1)+PT_Y5_MC!Q67)</x:f>
        <x:v>1941066.4634701184</x:v>
      </x:c>
      <x:c r="Q8" s="16" t="n">
        <x:f>MAX(0,P8*(1+EXP((LN(1+Assumptions!$C$60)-0.5*Assumptions!$C$61^2)+Assumptions!$C$61*((RAND()+RAND()+RAND()+RAND()+RAND()+RAND()+RAND()+RAND()+RAND()+RAND()+RAND()+RAND())-6))-1)+PT_Y5_MC!R67)</x:f>
        <x:v>1886258.4771619616</x:v>
      </x:c>
      <x:c r="R8" s="16" t="n">
        <x:f>MAX(0,Q8*(1+EXP((LN(1+Assumptions!$C$60)-0.5*Assumptions!$C$61^2)+Assumptions!$C$61*((RAND()+RAND()+RAND()+RAND()+RAND()+RAND()+RAND()+RAND()+RAND()+RAND()+RAND()+RAND())-6))-1)+PT_Y5_MC!S67)</x:f>
        <x:v>1851513.1460334072</x:v>
      </x:c>
      <x:c r="S8" s="16" t="n">
        <x:f>MAX(0,R8*(1+EXP((LN(1+Assumptions!$C$60)-0.5*Assumptions!$C$61^2)+Assumptions!$C$61*((RAND()+RAND()+RAND()+RAND()+RAND()+RAND()+RAND()+RAND()+RAND()+RAND()+RAND()+RAND())-6))-1)+PT_Y5_MC!T67)</x:f>
        <x:v>2588417.824419906</x:v>
      </x:c>
      <x:c r="T8" s="16" t="n">
        <x:f>MAX(0,S8*(1+EXP((LN(1+Assumptions!$C$60)-0.5*Assumptions!$C$61^2)+Assumptions!$C$61*((RAND()+RAND()+RAND()+RAND()+RAND()+RAND()+RAND()+RAND()+RAND()+RAND()+RAND()+RAND())-6))-1)+PT_Y5_MC!U67)</x:f>
        <x:v>2430777.603866723</x:v>
      </x:c>
      <x:c r="U8" s="16" t="n">
        <x:f>MAX(0,T8*(1+EXP((LN(1+Assumptions!$C$60)-0.5*Assumptions!$C$61^2)+Assumptions!$C$61*((RAND()+RAND()+RAND()+RAND()+RAND()+RAND()+RAND()+RAND()+RAND()+RAND()+RAND()+RAND())-6))-1)+PT_Y5_MC!V67)</x:f>
        <x:v>2580140.9335702797</x:v>
      </x:c>
      <x:c r="V8" s="16" t="n">
        <x:f>MAX(0,U8*(1+EXP((LN(1+Assumptions!$C$60)-0.5*Assumptions!$C$61^2)+Assumptions!$C$61*((RAND()+RAND()+RAND()+RAND()+RAND()+RAND()+RAND()+RAND()+RAND()+RAND()+RAND()+RAND())-6))-1)+PT_Y5_MC!W67)</x:f>
        <x:v>3041221.2321882313</x:v>
      </x:c>
      <x:c r="W8" s="16" t="n">
        <x:f>MAX(0,V8*(1+EXP((LN(1+Assumptions!$C$60)-0.5*Assumptions!$C$61^2)+Assumptions!$C$61*((RAND()+RAND()+RAND()+RAND()+RAND()+RAND()+RAND()+RAND()+RAND()+RAND()+RAND()+RAND())-6))-1)+PT_Y5_MC!X67)</x:f>
        <x:v>3157966.4783352325</x:v>
      </x:c>
      <x:c r="X8" s="16" t="n">
        <x:f>MAX(0,W8*(1+EXP((LN(1+Assumptions!$C$60)-0.5*Assumptions!$C$61^2)+Assumptions!$C$61*((RAND()+RAND()+RAND()+RAND()+RAND()+RAND()+RAND()+RAND()+RAND()+RAND()+RAND()+RAND())-6))-1)+PT_Y5_MC!Y67)</x:f>
        <x:v>3222633.537821559</x:v>
      </x:c>
      <x:c r="Y8" s="16" t="n">
        <x:f>MAX(0,X8*(1+EXP((LN(1+Assumptions!$C$60)-0.5*Assumptions!$C$61^2)+Assumptions!$C$61*((RAND()+RAND()+RAND()+RAND()+RAND()+RAND()+RAND()+RAND()+RAND()+RAND()+RAND()+RAND())-6))-1)+PT_Y5_MC!Z67)</x:f>
        <x:v>2916641.1411697734</x:v>
      </x:c>
      <x:c r="Z8" s="16" t="n">
        <x:f>MAX(0,Y8*(1+EXP((LN(1+Assumptions!$C$60)-0.5*Assumptions!$C$61^2)+Assumptions!$C$61*((RAND()+RAND()+RAND()+RAND()+RAND()+RAND()+RAND()+RAND()+RAND()+RAND()+RAND()+RAND())-6))-1)+PT_Y5_MC!AA67)</x:f>
        <x:v>2661503.2267829455</x:v>
      </x:c>
      <x:c r="AA8" s="16" t="n">
        <x:f>MAX(0,Z8*(1+EXP((LN(1+Assumptions!$C$60)-0.5*Assumptions!$C$61^2)+Assumptions!$C$61*((RAND()+RAND()+RAND()+RAND()+RAND()+RAND()+RAND()+RAND()+RAND()+RAND()+RAND()+RAND())-6))-1)+PT_Y5_MC!AB67)</x:f>
        <x:v>2629596.397205426</x:v>
      </x:c>
      <x:c r="AB8" s="16" t="n">
        <x:f>MAX(0,AA8*(1+EXP((LN(1+Assumptions!$C$60)-0.5*Assumptions!$C$61^2)+Assumptions!$C$61*((RAND()+RAND()+RAND()+RAND()+RAND()+RAND()+RAND()+RAND()+RAND()+RAND()+RAND()+RAND())-6))-1)+PT_Y5_MC!AC67)</x:f>
        <x:v>3035926.553955265</x:v>
      </x:c>
      <x:c r="AC8" s="16" t="n">
        <x:f>MAX(0,AB8*(1+EXP((LN(1+Assumptions!$C$60)-0.5*Assumptions!$C$61^2)+Assumptions!$C$61*((RAND()+RAND()+RAND()+RAND()+RAND()+RAND()+RAND()+RAND()+RAND()+RAND()+RAND()+RAND())-6))-1)+PT_Y5_MC!AD67)</x:f>
        <x:v>4576665.771207932</x:v>
      </x:c>
      <x:c r="AD8" s="16" t="n">
        <x:f>MAX(0,AC8*(1+EXP((LN(1+Assumptions!$C$60)-0.5*Assumptions!$C$61^2)+Assumptions!$C$61*((RAND()+RAND()+RAND()+RAND()+RAND()+RAND()+RAND()+RAND()+RAND()+RAND()+RAND()+RAND())-6))-1)+PT_Y5_MC!AE67)</x:f>
        <x:v>5196077.273297265</x:v>
      </x:c>
      <x:c r="AE8" s="16" t="n">
        <x:f>MAX(0,AD8*(1+EXP((LN(1+Assumptions!$C$60)-0.5*Assumptions!$C$61^2)+Assumptions!$C$61*((RAND()+RAND()+RAND()+RAND()+RAND()+RAND()+RAND()+RAND()+RAND()+RAND()+RAND()+RAND())-6))-1)+PT_Y5_MC!AF67)</x:f>
        <x:v>5051912.451930758</x:v>
      </x:c>
      <x:c r="AF8" s="16" t="n">
        <x:f>MAX(0,AE8*(1+EXP((LN(1+Assumptions!$C$60)-0.5*Assumptions!$C$61^2)+Assumptions!$C$61*((RAND()+RAND()+RAND()+RAND()+RAND()+RAND()+RAND()+RAND()+RAND()+RAND()+RAND()+RAND())-6))-1)+PT_Y5_MC!AG67)</x:f>
        <x:v>6579873.239989389</x:v>
      </x:c>
    </x:row>
    <x:row r="9">
      <x:c r="A9" s="39">
        <x:v>5</x:v>
      </x:c>
      <x:c r="B9" s="16" t="n">
        <x:f>PT_Y5_MC!C68</x:f>
        <x:v>1029031.25</x:v>
      </x:c>
      <x:c r="C9" s="16" t="n">
        <x:f>MAX(0,B9*(1+EXP((LN(1+Assumptions!$C$60)-0.5*Assumptions!$C$61^2)+Assumptions!$C$61*((RAND()+RAND()+RAND()+RAND()+RAND()+RAND()+RAND()+RAND()+RAND()+RAND()+RAND()+RAND())-6))-1)+PT_Y5_MC!D67)</x:f>
        <x:v>1020425.8878126894</x:v>
      </x:c>
      <x:c r="D9" s="16" t="n">
        <x:f>MAX(0,C9*(1+EXP((LN(1+Assumptions!$C$60)-0.5*Assumptions!$C$61^2)+Assumptions!$C$61*((RAND()+RAND()+RAND()+RAND()+RAND()+RAND()+RAND()+RAND()+RAND()+RAND()+RAND()+RAND())-6))-1)+PT_Y5_MC!E67)</x:f>
        <x:v>932860.8470146751</x:v>
      </x:c>
      <x:c r="E9" s="16" t="n">
        <x:f>MAX(0,D9*(1+EXP((LN(1+Assumptions!$C$60)-0.5*Assumptions!$C$61^2)+Assumptions!$C$61*((RAND()+RAND()+RAND()+RAND()+RAND()+RAND()+RAND()+RAND()+RAND()+RAND()+RAND()+RAND())-6))-1)+PT_Y5_MC!F67)</x:f>
        <x:v>935976.6302093458</x:v>
      </x:c>
      <x:c r="F9" s="16" t="n">
        <x:f>MAX(0,E9*(1+EXP((LN(1+Assumptions!$C$60)-0.5*Assumptions!$C$61^2)+Assumptions!$C$61*((RAND()+RAND()+RAND()+RAND()+RAND()+RAND()+RAND()+RAND()+RAND()+RAND()+RAND()+RAND())-6))-1)+PT_Y5_MC!G67)</x:f>
        <x:v>850739.6666209354</x:v>
      </x:c>
      <x:c r="G9" s="16" t="n">
        <x:f>MAX(0,F9*(1+EXP((LN(1+Assumptions!$C$60)-0.5*Assumptions!$C$61^2)+Assumptions!$C$61*((RAND()+RAND()+RAND()+RAND()+RAND()+RAND()+RAND()+RAND()+RAND()+RAND()+RAND()+RAND())-6))-1)+PT_Y5_MC!H67)</x:f>
        <x:v>819664.8629472039</x:v>
      </x:c>
      <x:c r="H9" s="16" t="n">
        <x:f>MAX(0,G9*(1+EXP((LN(1+Assumptions!$C$60)-0.5*Assumptions!$C$61^2)+Assumptions!$C$61*((RAND()+RAND()+RAND()+RAND()+RAND()+RAND()+RAND()+RAND()+RAND()+RAND()+RAND()+RAND())-6))-1)+PT_Y5_MC!I67)</x:f>
        <x:v>931878.6145925336</x:v>
      </x:c>
      <x:c r="I9" s="16" t="n">
        <x:f>MAX(0,H9*(1+EXP((LN(1+Assumptions!$C$60)-0.5*Assumptions!$C$61^2)+Assumptions!$C$61*((RAND()+RAND()+RAND()+RAND()+RAND()+RAND()+RAND()+RAND()+RAND()+RAND()+RAND()+RAND())-6))-1)+PT_Y5_MC!J67)</x:f>
        <x:v>1236826.91301984</x:v>
      </x:c>
      <x:c r="J9" s="16" t="n">
        <x:f>MAX(0,I9*(1+EXP((LN(1+Assumptions!$C$60)-0.5*Assumptions!$C$61^2)+Assumptions!$C$61*((RAND()+RAND()+RAND()+RAND()+RAND()+RAND()+RAND()+RAND()+RAND()+RAND()+RAND()+RAND())-6))-1)+PT_Y5_MC!K67)</x:f>
        <x:v>1380409.356099511</x:v>
      </x:c>
      <x:c r="K9" s="16" t="n">
        <x:f>MAX(0,J9*(1+EXP((LN(1+Assumptions!$C$60)-0.5*Assumptions!$C$61^2)+Assumptions!$C$61*((RAND()+RAND()+RAND()+RAND()+RAND()+RAND()+RAND()+RAND()+RAND()+RAND()+RAND()+RAND())-6))-1)+PT_Y5_MC!L67)</x:f>
        <x:v>1185506.285109528</x:v>
      </x:c>
      <x:c r="L9" s="16" t="n">
        <x:f>MAX(0,K9*(1+EXP((LN(1+Assumptions!$C$60)-0.5*Assumptions!$C$61^2)+Assumptions!$C$61*((RAND()+RAND()+RAND()+RAND()+RAND()+RAND()+RAND()+RAND()+RAND()+RAND()+RAND()+RAND())-6))-1)+PT_Y5_MC!M67)</x:f>
        <x:v>1121170.3642452883</x:v>
      </x:c>
      <x:c r="M9" s="16" t="n">
        <x:f>MAX(0,L9*(1+EXP((LN(1+Assumptions!$C$60)-0.5*Assumptions!$C$61^2)+Assumptions!$C$61*((RAND()+RAND()+RAND()+RAND()+RAND()+RAND()+RAND()+RAND()+RAND()+RAND()+RAND()+RAND())-6))-1)+PT_Y5_MC!N67)</x:f>
        <x:v>861105.8099393015</x:v>
      </x:c>
      <x:c r="N9" s="16" t="n">
        <x:f>MAX(0,M9*(1+EXP((LN(1+Assumptions!$C$60)-0.5*Assumptions!$C$61^2)+Assumptions!$C$61*((RAND()+RAND()+RAND()+RAND()+RAND()+RAND()+RAND()+RAND()+RAND()+RAND()+RAND()+RAND())-6))-1)+PT_Y5_MC!O67)</x:f>
        <x:v>929314.3757052121</x:v>
      </x:c>
      <x:c r="O9" s="16" t="n">
        <x:f>MAX(0,N9*(1+EXP((LN(1+Assumptions!$C$60)-0.5*Assumptions!$C$61^2)+Assumptions!$C$61*((RAND()+RAND()+RAND()+RAND()+RAND()+RAND()+RAND()+RAND()+RAND()+RAND()+RAND()+RAND())-6))-1)+PT_Y5_MC!P67)</x:f>
        <x:v>1007105.0853706357</x:v>
      </x:c>
      <x:c r="P9" s="16" t="n">
        <x:f>MAX(0,O9*(1+EXP((LN(1+Assumptions!$C$60)-0.5*Assumptions!$C$61^2)+Assumptions!$C$61*((RAND()+RAND()+RAND()+RAND()+RAND()+RAND()+RAND()+RAND()+RAND()+RAND()+RAND()+RAND())-6))-1)+PT_Y5_MC!Q67)</x:f>
        <x:v>929238.215516176</x:v>
      </x:c>
      <x:c r="Q9" s="16" t="n">
        <x:f>MAX(0,P9*(1+EXP((LN(1+Assumptions!$C$60)-0.5*Assumptions!$C$61^2)+Assumptions!$C$61*((RAND()+RAND()+RAND()+RAND()+RAND()+RAND()+RAND()+RAND()+RAND()+RAND()+RAND()+RAND())-6))-1)+PT_Y5_MC!R67)</x:f>
        <x:v>1144455.891015121</x:v>
      </x:c>
      <x:c r="R9" s="16" t="n">
        <x:f>MAX(0,Q9*(1+EXP((LN(1+Assumptions!$C$60)-0.5*Assumptions!$C$61^2)+Assumptions!$C$61*((RAND()+RAND()+RAND()+RAND()+RAND()+RAND()+RAND()+RAND()+RAND()+RAND()+RAND()+RAND())-6))-1)+PT_Y5_MC!S67)</x:f>
        <x:v>1249444.4370621084</x:v>
      </x:c>
      <x:c r="S9" s="16" t="n">
        <x:f>MAX(0,R9*(1+EXP((LN(1+Assumptions!$C$60)-0.5*Assumptions!$C$61^2)+Assumptions!$C$61*((RAND()+RAND()+RAND()+RAND()+RAND()+RAND()+RAND()+RAND()+RAND()+RAND()+RAND()+RAND())-6))-1)+PT_Y5_MC!T67)</x:f>
        <x:v>1129090.75314154</x:v>
      </x:c>
      <x:c r="T9" s="16" t="n">
        <x:f>MAX(0,S9*(1+EXP((LN(1+Assumptions!$C$60)-0.5*Assumptions!$C$61^2)+Assumptions!$C$61*((RAND()+RAND()+RAND()+RAND()+RAND()+RAND()+RAND()+RAND()+RAND()+RAND()+RAND()+RAND())-6))-1)+PT_Y5_MC!U67)</x:f>
        <x:v>1323884.0196101137</x:v>
      </x:c>
      <x:c r="U9" s="16" t="n">
        <x:f>MAX(0,T9*(1+EXP((LN(1+Assumptions!$C$60)-0.5*Assumptions!$C$61^2)+Assumptions!$C$61*((RAND()+RAND()+RAND()+RAND()+RAND()+RAND()+RAND()+RAND()+RAND()+RAND()+RAND()+RAND())-6))-1)+PT_Y5_MC!V67)</x:f>
        <x:v>1412416.5738322956</x:v>
      </x:c>
      <x:c r="V9" s="16" t="n">
        <x:f>MAX(0,U9*(1+EXP((LN(1+Assumptions!$C$60)-0.5*Assumptions!$C$61^2)+Assumptions!$C$61*((RAND()+RAND()+RAND()+RAND()+RAND()+RAND()+RAND()+RAND()+RAND()+RAND()+RAND()+RAND())-6))-1)+PT_Y5_MC!W67)</x:f>
        <x:v>1388694.6361095444</x:v>
      </x:c>
      <x:c r="W9" s="16" t="n">
        <x:f>MAX(0,V9*(1+EXP((LN(1+Assumptions!$C$60)-0.5*Assumptions!$C$61^2)+Assumptions!$C$61*((RAND()+RAND()+RAND()+RAND()+RAND()+RAND()+RAND()+RAND()+RAND()+RAND()+RAND()+RAND())-6))-1)+PT_Y5_MC!X67)</x:f>
        <x:v>1334479.635515119</x:v>
      </x:c>
      <x:c r="X9" s="16" t="n">
        <x:f>MAX(0,W9*(1+EXP((LN(1+Assumptions!$C$60)-0.5*Assumptions!$C$61^2)+Assumptions!$C$61*((RAND()+RAND()+RAND()+RAND()+RAND()+RAND()+RAND()+RAND()+RAND()+RAND()+RAND()+RAND())-6))-1)+PT_Y5_MC!Y67)</x:f>
        <x:v>1365602.2935754794</x:v>
      </x:c>
      <x:c r="Y9" s="16" t="n">
        <x:f>MAX(0,X9*(1+EXP((LN(1+Assumptions!$C$60)-0.5*Assumptions!$C$61^2)+Assumptions!$C$61*((RAND()+RAND()+RAND()+RAND()+RAND()+RAND()+RAND()+RAND()+RAND()+RAND()+RAND()+RAND())-6))-1)+PT_Y5_MC!Z67)</x:f>
        <x:v>1449373.8180671097</x:v>
      </x:c>
      <x:c r="Z9" s="16" t="n">
        <x:f>MAX(0,Y9*(1+EXP((LN(1+Assumptions!$C$60)-0.5*Assumptions!$C$61^2)+Assumptions!$C$61*((RAND()+RAND()+RAND()+RAND()+RAND()+RAND()+RAND()+RAND()+RAND()+RAND()+RAND()+RAND())-6))-1)+PT_Y5_MC!AA67)</x:f>
        <x:v>1288440.755279024</x:v>
      </x:c>
      <x:c r="AA9" s="16" t="n">
        <x:f>MAX(0,Z9*(1+EXP((LN(1+Assumptions!$C$60)-0.5*Assumptions!$C$61^2)+Assumptions!$C$61*((RAND()+RAND()+RAND()+RAND()+RAND()+RAND()+RAND()+RAND()+RAND()+RAND()+RAND()+RAND())-6))-1)+PT_Y5_MC!AB67)</x:f>
        <x:v>1449753.3607683964</x:v>
      </x:c>
      <x:c r="AB9" s="16" t="n">
        <x:f>MAX(0,AA9*(1+EXP((LN(1+Assumptions!$C$60)-0.5*Assumptions!$C$61^2)+Assumptions!$C$61*((RAND()+RAND()+RAND()+RAND()+RAND()+RAND()+RAND()+RAND()+RAND()+RAND()+RAND()+RAND())-6))-1)+PT_Y5_MC!AC67)</x:f>
        <x:v>1477695.678786867</x:v>
      </x:c>
      <x:c r="AC9" s="16" t="n">
        <x:f>MAX(0,AB9*(1+EXP((LN(1+Assumptions!$C$60)-0.5*Assumptions!$C$61^2)+Assumptions!$C$61*((RAND()+RAND()+RAND()+RAND()+RAND()+RAND()+RAND()+RAND()+RAND()+RAND()+RAND()+RAND())-6))-1)+PT_Y5_MC!AD67)</x:f>
        <x:v>1367446.7946378405</x:v>
      </x:c>
      <x:c r="AD9" s="16" t="n">
        <x:f>MAX(0,AC9*(1+EXP((LN(1+Assumptions!$C$60)-0.5*Assumptions!$C$61^2)+Assumptions!$C$61*((RAND()+RAND()+RAND()+RAND()+RAND()+RAND()+RAND()+RAND()+RAND()+RAND()+RAND()+RAND())-6))-1)+PT_Y5_MC!AE67)</x:f>
        <x:v>1882687.2617937652</x:v>
      </x:c>
      <x:c r="AE9" s="16" t="n">
        <x:f>MAX(0,AD9*(1+EXP((LN(1+Assumptions!$C$60)-0.5*Assumptions!$C$61^2)+Assumptions!$C$61*((RAND()+RAND()+RAND()+RAND()+RAND()+RAND()+RAND()+RAND()+RAND()+RAND()+RAND()+RAND())-6))-1)+PT_Y5_MC!AF67)</x:f>
        <x:v>1564510.3721057232</x:v>
      </x:c>
      <x:c r="AF9" s="16" t="n">
        <x:f>MAX(0,AE9*(1+EXP((LN(1+Assumptions!$C$60)-0.5*Assumptions!$C$61^2)+Assumptions!$C$61*((RAND()+RAND()+RAND()+RAND()+RAND()+RAND()+RAND()+RAND()+RAND()+RAND()+RAND()+RAND())-6))-1)+PT_Y5_MC!AG67)</x:f>
        <x:v>1894268.757075212</x:v>
      </x:c>
    </x:row>
    <x:row r="10">
      <x:c r="A10" s="39">
        <x:v>6</x:v>
      </x:c>
      <x:c r="B10" s="16" t="n">
        <x:f>PT_Y5_MC!C68</x:f>
        <x:v>1029031.25</x:v>
      </x:c>
      <x:c r="C10" s="16" t="n">
        <x:f>MAX(0,B10*(1+EXP((LN(1+Assumptions!$C$60)-0.5*Assumptions!$C$61^2)+Assumptions!$C$61*((RAND()+RAND()+RAND()+RAND()+RAND()+RAND()+RAND()+RAND()+RAND()+RAND()+RAND()+RAND())-6))-1)+PT_Y5_MC!D67)</x:f>
        <x:v>998237.4125240166</x:v>
      </x:c>
      <x:c r="D10" s="16" t="n">
        <x:f>MAX(0,C10*(1+EXP((LN(1+Assumptions!$C$60)-0.5*Assumptions!$C$61^2)+Assumptions!$C$61*((RAND()+RAND()+RAND()+RAND()+RAND()+RAND()+RAND()+RAND()+RAND()+RAND()+RAND()+RAND())-6))-1)+PT_Y5_MC!E67)</x:f>
        <x:v>1216242.592832715</x:v>
      </x:c>
      <x:c r="E10" s="16" t="n">
        <x:f>MAX(0,D10*(1+EXP((LN(1+Assumptions!$C$60)-0.5*Assumptions!$C$61^2)+Assumptions!$C$61*((RAND()+RAND()+RAND()+RAND()+RAND()+RAND()+RAND()+RAND()+RAND()+RAND()+RAND()+RAND())-6))-1)+PT_Y5_MC!F67)</x:f>
        <x:v>1639127.5683780077</x:v>
      </x:c>
      <x:c r="F10" s="16" t="n">
        <x:f>MAX(0,E10*(1+EXP((LN(1+Assumptions!$C$60)-0.5*Assumptions!$C$61^2)+Assumptions!$C$61*((RAND()+RAND()+RAND()+RAND()+RAND()+RAND()+RAND()+RAND()+RAND()+RAND()+RAND()+RAND())-6))-1)+PT_Y5_MC!G67)</x:f>
        <x:v>1741547.7734420649</x:v>
      </x:c>
      <x:c r="G10" s="16" t="n">
        <x:f>MAX(0,F10*(1+EXP((LN(1+Assumptions!$C$60)-0.5*Assumptions!$C$61^2)+Assumptions!$C$61*((RAND()+RAND()+RAND()+RAND()+RAND()+RAND()+RAND()+RAND()+RAND()+RAND()+RAND()+RAND())-6))-1)+PT_Y5_MC!H67)</x:f>
        <x:v>1950744.5398159</x:v>
      </x:c>
      <x:c r="H10" s="16" t="n">
        <x:f>MAX(0,G10*(1+EXP((LN(1+Assumptions!$C$60)-0.5*Assumptions!$C$61^2)+Assumptions!$C$61*((RAND()+RAND()+RAND()+RAND()+RAND()+RAND()+RAND()+RAND()+RAND()+RAND()+RAND()+RAND())-6))-1)+PT_Y5_MC!I67)</x:f>
        <x:v>1689825.800158754</x:v>
      </x:c>
      <x:c r="I10" s="16" t="n">
        <x:f>MAX(0,H10*(1+EXP((LN(1+Assumptions!$C$60)-0.5*Assumptions!$C$61^2)+Assumptions!$C$61*((RAND()+RAND()+RAND()+RAND()+RAND()+RAND()+RAND()+RAND()+RAND()+RAND()+RAND()+RAND())-6))-1)+PT_Y5_MC!J67)</x:f>
        <x:v>2125048.053292925</x:v>
      </x:c>
      <x:c r="J10" s="16" t="n">
        <x:f>MAX(0,I10*(1+EXP((LN(1+Assumptions!$C$60)-0.5*Assumptions!$C$61^2)+Assumptions!$C$61*((RAND()+RAND()+RAND()+RAND()+RAND()+RAND()+RAND()+RAND()+RAND()+RAND()+RAND()+RAND())-6))-1)+PT_Y5_MC!K67)</x:f>
        <x:v>2136124.0821032035</x:v>
      </x:c>
      <x:c r="K10" s="16" t="n">
        <x:f>MAX(0,J10*(1+EXP((LN(1+Assumptions!$C$60)-0.5*Assumptions!$C$61^2)+Assumptions!$C$61*((RAND()+RAND()+RAND()+RAND()+RAND()+RAND()+RAND()+RAND()+RAND()+RAND()+RAND()+RAND())-6))-1)+PT_Y5_MC!L67)</x:f>
        <x:v>2520298.9401549497</x:v>
      </x:c>
      <x:c r="L10" s="16" t="n">
        <x:f>MAX(0,K10*(1+EXP((LN(1+Assumptions!$C$60)-0.5*Assumptions!$C$61^2)+Assumptions!$C$61*((RAND()+RAND()+RAND()+RAND()+RAND()+RAND()+RAND()+RAND()+RAND()+RAND()+RAND()+RAND())-6))-1)+PT_Y5_MC!M67)</x:f>
        <x:v>2746503.0457795393</x:v>
      </x:c>
      <x:c r="M10" s="16" t="n">
        <x:f>MAX(0,L10*(1+EXP((LN(1+Assumptions!$C$60)-0.5*Assumptions!$C$61^2)+Assumptions!$C$61*((RAND()+RAND()+RAND()+RAND()+RAND()+RAND()+RAND()+RAND()+RAND()+RAND()+RAND()+RAND())-6))-1)+PT_Y5_MC!N67)</x:f>
        <x:v>3176633.9721817137</x:v>
      </x:c>
      <x:c r="N10" s="16" t="n">
        <x:f>MAX(0,M10*(1+EXP((LN(1+Assumptions!$C$60)-0.5*Assumptions!$C$61^2)+Assumptions!$C$61*((RAND()+RAND()+RAND()+RAND()+RAND()+RAND()+RAND()+RAND()+RAND()+RAND()+RAND()+RAND())-6))-1)+PT_Y5_MC!O67)</x:f>
        <x:v>2691120.3741876944</x:v>
      </x:c>
      <x:c r="O10" s="16" t="n">
        <x:f>MAX(0,N10*(1+EXP((LN(1+Assumptions!$C$60)-0.5*Assumptions!$C$61^2)+Assumptions!$C$61*((RAND()+RAND()+RAND()+RAND()+RAND()+RAND()+RAND()+RAND()+RAND()+RAND()+RAND()+RAND())-6))-1)+PT_Y5_MC!P67)</x:f>
        <x:v>3152849.6978683197</x:v>
      </x:c>
      <x:c r="P10" s="16" t="n">
        <x:f>MAX(0,O10*(1+EXP((LN(1+Assumptions!$C$60)-0.5*Assumptions!$C$61^2)+Assumptions!$C$61*((RAND()+RAND()+RAND()+RAND()+RAND()+RAND()+RAND()+RAND()+RAND()+RAND()+RAND()+RAND())-6))-1)+PT_Y5_MC!Q67)</x:f>
        <x:v>2992860.5790358107</x:v>
      </x:c>
      <x:c r="Q10" s="16" t="n">
        <x:f>MAX(0,P10*(1+EXP((LN(1+Assumptions!$C$60)-0.5*Assumptions!$C$61^2)+Assumptions!$C$61*((RAND()+RAND()+RAND()+RAND()+RAND()+RAND()+RAND()+RAND()+RAND()+RAND()+RAND()+RAND())-6))-1)+PT_Y5_MC!R67)</x:f>
        <x:v>3729374.3956958167</x:v>
      </x:c>
      <x:c r="R10" s="16" t="n">
        <x:f>MAX(0,Q10*(1+EXP((LN(1+Assumptions!$C$60)-0.5*Assumptions!$C$61^2)+Assumptions!$C$61*((RAND()+RAND()+RAND()+RAND()+RAND()+RAND()+RAND()+RAND()+RAND()+RAND()+RAND()+RAND())-6))-1)+PT_Y5_MC!S67)</x:f>
        <x:v>3742688.9025777346</x:v>
      </x:c>
      <x:c r="S10" s="16" t="n">
        <x:f>MAX(0,R10*(1+EXP((LN(1+Assumptions!$C$60)-0.5*Assumptions!$C$61^2)+Assumptions!$C$61*((RAND()+RAND()+RAND()+RAND()+RAND()+RAND()+RAND()+RAND()+RAND()+RAND()+RAND()+RAND())-6))-1)+PT_Y5_MC!T67)</x:f>
        <x:v>5204129.2924031755</x:v>
      </x:c>
      <x:c r="T10" s="16" t="n">
        <x:f>MAX(0,S10*(1+EXP((LN(1+Assumptions!$C$60)-0.5*Assumptions!$C$61^2)+Assumptions!$C$61*((RAND()+RAND()+RAND()+RAND()+RAND()+RAND()+RAND()+RAND()+RAND()+RAND()+RAND()+RAND())-6))-1)+PT_Y5_MC!U67)</x:f>
        <x:v>6241483.926648226</x:v>
      </x:c>
      <x:c r="U10" s="16" t="n">
        <x:f>MAX(0,T10*(1+EXP((LN(1+Assumptions!$C$60)-0.5*Assumptions!$C$61^2)+Assumptions!$C$61*((RAND()+RAND()+RAND()+RAND()+RAND()+RAND()+RAND()+RAND()+RAND()+RAND()+RAND()+RAND())-6))-1)+PT_Y5_MC!V67)</x:f>
        <x:v>6539208.224784573</x:v>
      </x:c>
      <x:c r="V10" s="16" t="n">
        <x:f>MAX(0,U10*(1+EXP((LN(1+Assumptions!$C$60)-0.5*Assumptions!$C$61^2)+Assumptions!$C$61*((RAND()+RAND()+RAND()+RAND()+RAND()+RAND()+RAND()+RAND()+RAND()+RAND()+RAND()+RAND())-6))-1)+PT_Y5_MC!W67)</x:f>
        <x:v>7271466.122646597</x:v>
      </x:c>
      <x:c r="W10" s="16" t="n">
        <x:f>MAX(0,V10*(1+EXP((LN(1+Assumptions!$C$60)-0.5*Assumptions!$C$61^2)+Assumptions!$C$61*((RAND()+RAND()+RAND()+RAND()+RAND()+RAND()+RAND()+RAND()+RAND()+RAND()+RAND()+RAND())-6))-1)+PT_Y5_MC!X67)</x:f>
        <x:v>9010381.677400403</x:v>
      </x:c>
      <x:c r="X10" s="16" t="n">
        <x:f>MAX(0,W10*(1+EXP((LN(1+Assumptions!$C$60)-0.5*Assumptions!$C$61^2)+Assumptions!$C$61*((RAND()+RAND()+RAND()+RAND()+RAND()+RAND()+RAND()+RAND()+RAND()+RAND()+RAND()+RAND())-6))-1)+PT_Y5_MC!Y67)</x:f>
        <x:v>7872815.982318455</x:v>
      </x:c>
      <x:c r="Y10" s="16" t="n">
        <x:f>MAX(0,X10*(1+EXP((LN(1+Assumptions!$C$60)-0.5*Assumptions!$C$61^2)+Assumptions!$C$61*((RAND()+RAND()+RAND()+RAND()+RAND()+RAND()+RAND()+RAND()+RAND()+RAND()+RAND()+RAND())-6))-1)+PT_Y5_MC!Z67)</x:f>
        <x:v>7417556.518604959</x:v>
      </x:c>
      <x:c r="Z10" s="16" t="n">
        <x:f>MAX(0,Y10*(1+EXP((LN(1+Assumptions!$C$60)-0.5*Assumptions!$C$61^2)+Assumptions!$C$61*((RAND()+RAND()+RAND()+RAND()+RAND()+RAND()+RAND()+RAND()+RAND()+RAND()+RAND()+RAND())-6))-1)+PT_Y5_MC!AA67)</x:f>
        <x:v>7343768.75895044</x:v>
      </x:c>
      <x:c r="AA10" s="16" t="n">
        <x:f>MAX(0,Z10*(1+EXP((LN(1+Assumptions!$C$60)-0.5*Assumptions!$C$61^2)+Assumptions!$C$61*((RAND()+RAND()+RAND()+RAND()+RAND()+RAND()+RAND()+RAND()+RAND()+RAND()+RAND()+RAND())-6))-1)+PT_Y5_MC!AB67)</x:f>
        <x:v>9087403.098422503</x:v>
      </x:c>
      <x:c r="AB10" s="16" t="n">
        <x:f>MAX(0,AA10*(1+EXP((LN(1+Assumptions!$C$60)-0.5*Assumptions!$C$61^2)+Assumptions!$C$61*((RAND()+RAND()+RAND()+RAND()+RAND()+RAND()+RAND()+RAND()+RAND()+RAND()+RAND()+RAND())-6))-1)+PT_Y5_MC!AC67)</x:f>
        <x:v>13379205.278233476</x:v>
      </x:c>
      <x:c r="AC10" s="16" t="n">
        <x:f>MAX(0,AB10*(1+EXP((LN(1+Assumptions!$C$60)-0.5*Assumptions!$C$61^2)+Assumptions!$C$61*((RAND()+RAND()+RAND()+RAND()+RAND()+RAND()+RAND()+RAND()+RAND()+RAND()+RAND()+RAND())-6))-1)+PT_Y5_MC!AD67)</x:f>
        <x:v>11815657.327727553</x:v>
      </x:c>
      <x:c r="AD10" s="16" t="n">
        <x:f>MAX(0,AC10*(1+EXP((LN(1+Assumptions!$C$60)-0.5*Assumptions!$C$61^2)+Assumptions!$C$61*((RAND()+RAND()+RAND()+RAND()+RAND()+RAND()+RAND()+RAND()+RAND()+RAND()+RAND()+RAND())-6))-1)+PT_Y5_MC!AE67)</x:f>
        <x:v>10865439.68605714</x:v>
      </x:c>
      <x:c r="AE10" s="16" t="n">
        <x:f>MAX(0,AD10*(1+EXP((LN(1+Assumptions!$C$60)-0.5*Assumptions!$C$61^2)+Assumptions!$C$61*((RAND()+RAND()+RAND()+RAND()+RAND()+RAND()+RAND()+RAND()+RAND()+RAND()+RAND()+RAND())-6))-1)+PT_Y5_MC!AF67)</x:f>
        <x:v>14467807.528591</x:v>
      </x:c>
      <x:c r="AF10" s="16" t="n">
        <x:f>MAX(0,AE10*(1+EXP((LN(1+Assumptions!$C$60)-0.5*Assumptions!$C$61^2)+Assumptions!$C$61*((RAND()+RAND()+RAND()+RAND()+RAND()+RAND()+RAND()+RAND()+RAND()+RAND()+RAND()+RAND())-6))-1)+PT_Y5_MC!AG67)</x:f>
        <x:v>13271223.934243133</x:v>
      </x:c>
    </x:row>
    <x:row r="11">
      <x:c r="A11" s="39">
        <x:v>7</x:v>
      </x:c>
      <x:c r="B11" s="16" t="n">
        <x:f>PT_Y5_MC!C68</x:f>
        <x:v>1029031.25</x:v>
      </x:c>
      <x:c r="C11" s="16" t="n">
        <x:f>MAX(0,B11*(1+EXP((LN(1+Assumptions!$C$60)-0.5*Assumptions!$C$61^2)+Assumptions!$C$61*((RAND()+RAND()+RAND()+RAND()+RAND()+RAND()+RAND()+RAND()+RAND()+RAND()+RAND()+RAND())-6))-1)+PT_Y5_MC!D67)</x:f>
        <x:v>1211518.1716958298</x:v>
      </x:c>
      <x:c r="D11" s="16" t="n">
        <x:f>MAX(0,C11*(1+EXP((LN(1+Assumptions!$C$60)-0.5*Assumptions!$C$61^2)+Assumptions!$C$61*((RAND()+RAND()+RAND()+RAND()+RAND()+RAND()+RAND()+RAND()+RAND()+RAND()+RAND()+RAND())-6))-1)+PT_Y5_MC!E67)</x:f>
        <x:v>1423868.883892346</x:v>
      </x:c>
      <x:c r="E11" s="16" t="n">
        <x:f>MAX(0,D11*(1+EXP((LN(1+Assumptions!$C$60)-0.5*Assumptions!$C$61^2)+Assumptions!$C$61*((RAND()+RAND()+RAND()+RAND()+RAND()+RAND()+RAND()+RAND()+RAND()+RAND()+RAND()+RAND())-6))-1)+PT_Y5_MC!F67)</x:f>
        <x:v>1778691.885096237</x:v>
      </x:c>
      <x:c r="F11" s="16" t="n">
        <x:f>MAX(0,E11*(1+EXP((LN(1+Assumptions!$C$60)-0.5*Assumptions!$C$61^2)+Assumptions!$C$61*((RAND()+RAND()+RAND()+RAND()+RAND()+RAND()+RAND()+RAND()+RAND()+RAND()+RAND()+RAND())-6))-1)+PT_Y5_MC!G67)</x:f>
        <x:v>1945758.4169187166</x:v>
      </x:c>
      <x:c r="G11" s="16" t="n">
        <x:f>MAX(0,F11*(1+EXP((LN(1+Assumptions!$C$60)-0.5*Assumptions!$C$61^2)+Assumptions!$C$61*((RAND()+RAND()+RAND()+RAND()+RAND()+RAND()+RAND()+RAND()+RAND()+RAND()+RAND()+RAND())-6))-1)+PT_Y5_MC!H67)</x:f>
        <x:v>2465008.4016162693</x:v>
      </x:c>
      <x:c r="H11" s="16" t="n">
        <x:f>MAX(0,G11*(1+EXP((LN(1+Assumptions!$C$60)-0.5*Assumptions!$C$61^2)+Assumptions!$C$61*((RAND()+RAND()+RAND()+RAND()+RAND()+RAND()+RAND()+RAND()+RAND()+RAND()+RAND()+RAND())-6))-1)+PT_Y5_MC!I67)</x:f>
        <x:v>2156219.509924911</x:v>
      </x:c>
      <x:c r="I11" s="16" t="n">
        <x:f>MAX(0,H11*(1+EXP((LN(1+Assumptions!$C$60)-0.5*Assumptions!$C$61^2)+Assumptions!$C$61*((RAND()+RAND()+RAND()+RAND()+RAND()+RAND()+RAND()+RAND()+RAND()+RAND()+RAND()+RAND())-6))-1)+PT_Y5_MC!J67)</x:f>
        <x:v>2297718.5735633303</x:v>
      </x:c>
      <x:c r="J11" s="16" t="n">
        <x:f>MAX(0,I11*(1+EXP((LN(1+Assumptions!$C$60)-0.5*Assumptions!$C$61^2)+Assumptions!$C$61*((RAND()+RAND()+RAND()+RAND()+RAND()+RAND()+RAND()+RAND()+RAND()+RAND()+RAND()+RAND())-6))-1)+PT_Y5_MC!K67)</x:f>
        <x:v>2724445.0884099673</x:v>
      </x:c>
      <x:c r="K11" s="16" t="n">
        <x:f>MAX(0,J11*(1+EXP((LN(1+Assumptions!$C$60)-0.5*Assumptions!$C$61^2)+Assumptions!$C$61*((RAND()+RAND()+RAND()+RAND()+RAND()+RAND()+RAND()+RAND()+RAND()+RAND()+RAND()+RAND())-6))-1)+PT_Y5_MC!L67)</x:f>
        <x:v>2658612.251159685</x:v>
      </x:c>
      <x:c r="L11" s="16" t="n">
        <x:f>MAX(0,K11*(1+EXP((LN(1+Assumptions!$C$60)-0.5*Assumptions!$C$61^2)+Assumptions!$C$61*((RAND()+RAND()+RAND()+RAND()+RAND()+RAND()+RAND()+RAND()+RAND()+RAND()+RAND()+RAND())-6))-1)+PT_Y5_MC!M67)</x:f>
        <x:v>2520773.69923638</x:v>
      </x:c>
      <x:c r="M11" s="16" t="n">
        <x:f>MAX(0,L11*(1+EXP((LN(1+Assumptions!$C$60)-0.5*Assumptions!$C$61^2)+Assumptions!$C$61*((RAND()+RAND()+RAND()+RAND()+RAND()+RAND()+RAND()+RAND()+RAND()+RAND()+RAND()+RAND())-6))-1)+PT_Y5_MC!N67)</x:f>
        <x:v>2501877.4226349997</x:v>
      </x:c>
      <x:c r="N11" s="16" t="n">
        <x:f>MAX(0,M11*(1+EXP((LN(1+Assumptions!$C$60)-0.5*Assumptions!$C$61^2)+Assumptions!$C$61*((RAND()+RAND()+RAND()+RAND()+RAND()+RAND()+RAND()+RAND()+RAND()+RAND()+RAND()+RAND())-6))-1)+PT_Y5_MC!O67)</x:f>
        <x:v>3217793.711853928</x:v>
      </x:c>
      <x:c r="O11" s="16" t="n">
        <x:f>MAX(0,N11*(1+EXP((LN(1+Assumptions!$C$60)-0.5*Assumptions!$C$61^2)+Assumptions!$C$61*((RAND()+RAND()+RAND()+RAND()+RAND()+RAND()+RAND()+RAND()+RAND()+RAND()+RAND()+RAND())-6))-1)+PT_Y5_MC!P67)</x:f>
        <x:v>3322311.379467145</x:v>
      </x:c>
      <x:c r="P11" s="16" t="n">
        <x:f>MAX(0,O11*(1+EXP((LN(1+Assumptions!$C$60)-0.5*Assumptions!$C$61^2)+Assumptions!$C$61*((RAND()+RAND()+RAND()+RAND()+RAND()+RAND()+RAND()+RAND()+RAND()+RAND()+RAND()+RAND())-6))-1)+PT_Y5_MC!Q67)</x:f>
        <x:v>3020385.899413918</x:v>
      </x:c>
      <x:c r="Q11" s="16" t="n">
        <x:f>MAX(0,P11*(1+EXP((LN(1+Assumptions!$C$60)-0.5*Assumptions!$C$61^2)+Assumptions!$C$61*((RAND()+RAND()+RAND()+RAND()+RAND()+RAND()+RAND()+RAND()+RAND()+RAND()+RAND()+RAND())-6))-1)+PT_Y5_MC!R67)</x:f>
        <x:v>2613230.901121138</x:v>
      </x:c>
      <x:c r="R11" s="16" t="n">
        <x:f>MAX(0,Q11*(1+EXP((LN(1+Assumptions!$C$60)-0.5*Assumptions!$C$61^2)+Assumptions!$C$61*((RAND()+RAND()+RAND()+RAND()+RAND()+RAND()+RAND()+RAND()+RAND()+RAND()+RAND()+RAND())-6))-1)+PT_Y5_MC!S67)</x:f>
        <x:v>3293785.8557944465</x:v>
      </x:c>
      <x:c r="S11" s="16" t="n">
        <x:f>MAX(0,R11*(1+EXP((LN(1+Assumptions!$C$60)-0.5*Assumptions!$C$61^2)+Assumptions!$C$61*((RAND()+RAND()+RAND()+RAND()+RAND()+RAND()+RAND()+RAND()+RAND()+RAND()+RAND()+RAND())-6))-1)+PT_Y5_MC!T67)</x:f>
        <x:v>4699721.8967842115</x:v>
      </x:c>
      <x:c r="T11" s="16" t="n">
        <x:f>MAX(0,S11*(1+EXP((LN(1+Assumptions!$C$60)-0.5*Assumptions!$C$61^2)+Assumptions!$C$61*((RAND()+RAND()+RAND()+RAND()+RAND()+RAND()+RAND()+RAND()+RAND()+RAND()+RAND()+RAND())-6))-1)+PT_Y5_MC!U67)</x:f>
        <x:v>5608330.295239921</x:v>
      </x:c>
      <x:c r="U11" s="16" t="n">
        <x:f>MAX(0,T11*(1+EXP((LN(1+Assumptions!$C$60)-0.5*Assumptions!$C$61^2)+Assumptions!$C$61*((RAND()+RAND()+RAND()+RAND()+RAND()+RAND()+RAND()+RAND()+RAND()+RAND()+RAND()+RAND())-6))-1)+PT_Y5_MC!V67)</x:f>
        <x:v>6669042.858332732</x:v>
      </x:c>
      <x:c r="V11" s="16" t="n">
        <x:f>MAX(0,U11*(1+EXP((LN(1+Assumptions!$C$60)-0.5*Assumptions!$C$61^2)+Assumptions!$C$61*((RAND()+RAND()+RAND()+RAND()+RAND()+RAND()+RAND()+RAND()+RAND()+RAND()+RAND()+RAND())-6))-1)+PT_Y5_MC!W67)</x:f>
        <x:v>7413251.59144016</x:v>
      </x:c>
      <x:c r="W11" s="16" t="n">
        <x:f>MAX(0,V11*(1+EXP((LN(1+Assumptions!$C$60)-0.5*Assumptions!$C$61^2)+Assumptions!$C$61*((RAND()+RAND()+RAND()+RAND()+RAND()+RAND()+RAND()+RAND()+RAND()+RAND()+RAND()+RAND())-6))-1)+PT_Y5_MC!X67)</x:f>
        <x:v>9174347.158795575</x:v>
      </x:c>
      <x:c r="X11" s="16" t="n">
        <x:f>MAX(0,W11*(1+EXP((LN(1+Assumptions!$C$60)-0.5*Assumptions!$C$61^2)+Assumptions!$C$61*((RAND()+RAND()+RAND()+RAND()+RAND()+RAND()+RAND()+RAND()+RAND()+RAND()+RAND()+RAND())-6))-1)+PT_Y5_MC!Y67)</x:f>
        <x:v>13250231.532245766</x:v>
      </x:c>
      <x:c r="Y11" s="16" t="n">
        <x:f>MAX(0,X11*(1+EXP((LN(1+Assumptions!$C$60)-0.5*Assumptions!$C$61^2)+Assumptions!$C$61*((RAND()+RAND()+RAND()+RAND()+RAND()+RAND()+RAND()+RAND()+RAND()+RAND()+RAND()+RAND())-6))-1)+PT_Y5_MC!Z67)</x:f>
        <x:v>15034540.797706243</x:v>
      </x:c>
      <x:c r="Z11" s="16" t="n">
        <x:f>MAX(0,Y11*(1+EXP((LN(1+Assumptions!$C$60)-0.5*Assumptions!$C$61^2)+Assumptions!$C$61*((RAND()+RAND()+RAND()+RAND()+RAND()+RAND()+RAND()+RAND()+RAND()+RAND()+RAND()+RAND())-6))-1)+PT_Y5_MC!AA67)</x:f>
        <x:v>15444346.93799891</x:v>
      </x:c>
      <x:c r="AA11" s="16" t="n">
        <x:f>MAX(0,Z11*(1+EXP((LN(1+Assumptions!$C$60)-0.5*Assumptions!$C$61^2)+Assumptions!$C$61*((RAND()+RAND()+RAND()+RAND()+RAND()+RAND()+RAND()+RAND()+RAND()+RAND()+RAND()+RAND())-6))-1)+PT_Y5_MC!AB67)</x:f>
        <x:v>17887908.306805603</x:v>
      </x:c>
      <x:c r="AB11" s="16" t="n">
        <x:f>MAX(0,AA11*(1+EXP((LN(1+Assumptions!$C$60)-0.5*Assumptions!$C$61^2)+Assumptions!$C$61*((RAND()+RAND()+RAND()+RAND()+RAND()+RAND()+RAND()+RAND()+RAND()+RAND()+RAND()+RAND())-6))-1)+PT_Y5_MC!AC67)</x:f>
        <x:v>24728315.09972751</x:v>
      </x:c>
      <x:c r="AC11" s="16" t="n">
        <x:f>MAX(0,AB11*(1+EXP((LN(1+Assumptions!$C$60)-0.5*Assumptions!$C$61^2)+Assumptions!$C$61*((RAND()+RAND()+RAND()+RAND()+RAND()+RAND()+RAND()+RAND()+RAND()+RAND()+RAND()+RAND())-6))-1)+PT_Y5_MC!AD67)</x:f>
        <x:v>25453245.548682608</x:v>
      </x:c>
      <x:c r="AD11" s="16" t="n">
        <x:f>MAX(0,AC11*(1+EXP((LN(1+Assumptions!$C$60)-0.5*Assumptions!$C$61^2)+Assumptions!$C$61*((RAND()+RAND()+RAND()+RAND()+RAND()+RAND()+RAND()+RAND()+RAND()+RAND()+RAND()+RAND())-6))-1)+PT_Y5_MC!AE67)</x:f>
        <x:v>29104280.753383163</x:v>
      </x:c>
      <x:c r="AE11" s="16" t="n">
        <x:f>MAX(0,AD11*(1+EXP((LN(1+Assumptions!$C$60)-0.5*Assumptions!$C$61^2)+Assumptions!$C$61*((RAND()+RAND()+RAND()+RAND()+RAND()+RAND()+RAND()+RAND()+RAND()+RAND()+RAND()+RAND())-6))-1)+PT_Y5_MC!AF67)</x:f>
        <x:v>28727476.12284667</x:v>
      </x:c>
      <x:c r="AF11" s="16" t="n">
        <x:f>MAX(0,AE11*(1+EXP((LN(1+Assumptions!$C$60)-0.5*Assumptions!$C$61^2)+Assumptions!$C$61*((RAND()+RAND()+RAND()+RAND()+RAND()+RAND()+RAND()+RAND()+RAND()+RAND()+RAND()+RAND())-6))-1)+PT_Y5_MC!AG67)</x:f>
        <x:v>25600470.972630147</x:v>
      </x:c>
    </x:row>
    <x:row r="12">
      <x:c r="A12" s="39">
        <x:v>8</x:v>
      </x:c>
      <x:c r="B12" s="16" t="n">
        <x:f>PT_Y5_MC!C68</x:f>
        <x:v>1029031.25</x:v>
      </x:c>
      <x:c r="C12" s="16" t="n">
        <x:f>MAX(0,B12*(1+EXP((LN(1+Assumptions!$C$60)-0.5*Assumptions!$C$61^2)+Assumptions!$C$61*((RAND()+RAND()+RAND()+RAND()+RAND()+RAND()+RAND()+RAND()+RAND()+RAND()+RAND()+RAND())-6))-1)+PT_Y5_MC!D67)</x:f>
        <x:v>1078773.0217812057</x:v>
      </x:c>
      <x:c r="D12" s="16" t="n">
        <x:f>MAX(0,C12*(1+EXP((LN(1+Assumptions!$C$60)-0.5*Assumptions!$C$61^2)+Assumptions!$C$61*((RAND()+RAND()+RAND()+RAND()+RAND()+RAND()+RAND()+RAND()+RAND()+RAND()+RAND()+RAND())-6))-1)+PT_Y5_MC!E67)</x:f>
        <x:v>1133429.1530638759</x:v>
      </x:c>
      <x:c r="E12" s="16" t="n">
        <x:f>MAX(0,D12*(1+EXP((LN(1+Assumptions!$C$60)-0.5*Assumptions!$C$61^2)+Assumptions!$C$61*((RAND()+RAND()+RAND()+RAND()+RAND()+RAND()+RAND()+RAND()+RAND()+RAND()+RAND()+RAND())-6))-1)+PT_Y5_MC!F67)</x:f>
        <x:v>1222864.1009049735</x:v>
      </x:c>
      <x:c r="F12" s="16" t="n">
        <x:f>MAX(0,E12*(1+EXP((LN(1+Assumptions!$C$60)-0.5*Assumptions!$C$61^2)+Assumptions!$C$61*((RAND()+RAND()+RAND()+RAND()+RAND()+RAND()+RAND()+RAND()+RAND()+RAND()+RAND()+RAND())-6))-1)+PT_Y5_MC!G67)</x:f>
        <x:v>1493404.2021416898</x:v>
      </x:c>
      <x:c r="G12" s="16" t="n">
        <x:f>MAX(0,F12*(1+EXP((LN(1+Assumptions!$C$60)-0.5*Assumptions!$C$61^2)+Assumptions!$C$61*((RAND()+RAND()+RAND()+RAND()+RAND()+RAND()+RAND()+RAND()+RAND()+RAND()+RAND()+RAND())-6))-1)+PT_Y5_MC!H67)</x:f>
        <x:v>1926412.9917424333</x:v>
      </x:c>
      <x:c r="H12" s="16" t="n">
        <x:f>MAX(0,G12*(1+EXP((LN(1+Assumptions!$C$60)-0.5*Assumptions!$C$61^2)+Assumptions!$C$61*((RAND()+RAND()+RAND()+RAND()+RAND()+RAND()+RAND()+RAND()+RAND()+RAND()+RAND()+RAND())-6))-1)+PT_Y5_MC!I67)</x:f>
        <x:v>1998484.4145074098</x:v>
      </x:c>
      <x:c r="I12" s="16" t="n">
        <x:f>MAX(0,H12*(1+EXP((LN(1+Assumptions!$C$60)-0.5*Assumptions!$C$61^2)+Assumptions!$C$61*((RAND()+RAND()+RAND()+RAND()+RAND()+RAND()+RAND()+RAND()+RAND()+RAND()+RAND()+RAND())-6))-1)+PT_Y5_MC!J67)</x:f>
        <x:v>2926496.9634202104</x:v>
      </x:c>
      <x:c r="J12" s="16" t="n">
        <x:f>MAX(0,I12*(1+EXP((LN(1+Assumptions!$C$60)-0.5*Assumptions!$C$61^2)+Assumptions!$C$61*((RAND()+RAND()+RAND()+RAND()+RAND()+RAND()+RAND()+RAND()+RAND()+RAND()+RAND()+RAND())-6))-1)+PT_Y5_MC!K67)</x:f>
        <x:v>3230694.7971924935</x:v>
      </x:c>
      <x:c r="K12" s="16" t="n">
        <x:f>MAX(0,J12*(1+EXP((LN(1+Assumptions!$C$60)-0.5*Assumptions!$C$61^2)+Assumptions!$C$61*((RAND()+RAND()+RAND()+RAND()+RAND()+RAND()+RAND()+RAND()+RAND()+RAND()+RAND()+RAND())-6))-1)+PT_Y5_MC!L67)</x:f>
        <x:v>3780060.648132887</x:v>
      </x:c>
      <x:c r="L12" s="16" t="n">
        <x:f>MAX(0,K12*(1+EXP((LN(1+Assumptions!$C$60)-0.5*Assumptions!$C$61^2)+Assumptions!$C$61*((RAND()+RAND()+RAND()+RAND()+RAND()+RAND()+RAND()+RAND()+RAND()+RAND()+RAND()+RAND())-6))-1)+PT_Y5_MC!M67)</x:f>
        <x:v>3741841.5579517987</x:v>
      </x:c>
      <x:c r="M12" s="16" t="n">
        <x:f>MAX(0,L12*(1+EXP((LN(1+Assumptions!$C$60)-0.5*Assumptions!$C$61^2)+Assumptions!$C$61*((RAND()+RAND()+RAND()+RAND()+RAND()+RAND()+RAND()+RAND()+RAND()+RAND()+RAND()+RAND())-6))-1)+PT_Y5_MC!N67)</x:f>
        <x:v>3868688.2967122197</x:v>
      </x:c>
      <x:c r="N12" s="16" t="n">
        <x:f>MAX(0,M12*(1+EXP((LN(1+Assumptions!$C$60)-0.5*Assumptions!$C$61^2)+Assumptions!$C$61*((RAND()+RAND()+RAND()+RAND()+RAND()+RAND()+RAND()+RAND()+RAND()+RAND()+RAND()+RAND())-6))-1)+PT_Y5_MC!O67)</x:f>
        <x:v>5417331.929685252</x:v>
      </x:c>
      <x:c r="O12" s="16" t="n">
        <x:f>MAX(0,N12*(1+EXP((LN(1+Assumptions!$C$60)-0.5*Assumptions!$C$61^2)+Assumptions!$C$61*((RAND()+RAND()+RAND()+RAND()+RAND()+RAND()+RAND()+RAND()+RAND()+RAND()+RAND()+RAND())-6))-1)+PT_Y5_MC!P67)</x:f>
        <x:v>4868056.790260148</x:v>
      </x:c>
      <x:c r="P12" s="16" t="n">
        <x:f>MAX(0,O12*(1+EXP((LN(1+Assumptions!$C$60)-0.5*Assumptions!$C$61^2)+Assumptions!$C$61*((RAND()+RAND()+RAND()+RAND()+RAND()+RAND()+RAND()+RAND()+RAND()+RAND()+RAND()+RAND())-6))-1)+PT_Y5_MC!Q67)</x:f>
        <x:v>4210928.398269128</x:v>
      </x:c>
      <x:c r="Q12" s="16" t="n">
        <x:f>MAX(0,P12*(1+EXP((LN(1+Assumptions!$C$60)-0.5*Assumptions!$C$61^2)+Assumptions!$C$61*((RAND()+RAND()+RAND()+RAND()+RAND()+RAND()+RAND()+RAND()+RAND()+RAND()+RAND()+RAND())-6))-1)+PT_Y5_MC!R67)</x:f>
        <x:v>3743066.578259626</x:v>
      </x:c>
      <x:c r="R12" s="16" t="n">
        <x:f>MAX(0,Q12*(1+EXP((LN(1+Assumptions!$C$60)-0.5*Assumptions!$C$61^2)+Assumptions!$C$61*((RAND()+RAND()+RAND()+RAND()+RAND()+RAND()+RAND()+RAND()+RAND()+RAND()+RAND()+RAND())-6))-1)+PT_Y5_MC!S67)</x:f>
        <x:v>4282406.37844907</x:v>
      </x:c>
      <x:c r="S12" s="16" t="n">
        <x:f>MAX(0,R12*(1+EXP((LN(1+Assumptions!$C$60)-0.5*Assumptions!$C$61^2)+Assumptions!$C$61*((RAND()+RAND()+RAND()+RAND()+RAND()+RAND()+RAND()+RAND()+RAND()+RAND()+RAND()+RAND())-6))-1)+PT_Y5_MC!T67)</x:f>
        <x:v>4249097.457471036</x:v>
      </x:c>
      <x:c r="T12" s="16" t="n">
        <x:f>MAX(0,S12*(1+EXP((LN(1+Assumptions!$C$60)-0.5*Assumptions!$C$61^2)+Assumptions!$C$61*((RAND()+RAND()+RAND()+RAND()+RAND()+RAND()+RAND()+RAND()+RAND()+RAND()+RAND()+RAND())-6))-1)+PT_Y5_MC!U67)</x:f>
        <x:v>4723565.694338446</x:v>
      </x:c>
      <x:c r="U12" s="16" t="n">
        <x:f>MAX(0,T12*(1+EXP((LN(1+Assumptions!$C$60)-0.5*Assumptions!$C$61^2)+Assumptions!$C$61*((RAND()+RAND()+RAND()+RAND()+RAND()+RAND()+RAND()+RAND()+RAND()+RAND()+RAND()+RAND())-6))-1)+PT_Y5_MC!V67)</x:f>
        <x:v>5308374.357283495</x:v>
      </x:c>
      <x:c r="V12" s="16" t="n">
        <x:f>MAX(0,U12*(1+EXP((LN(1+Assumptions!$C$60)-0.5*Assumptions!$C$61^2)+Assumptions!$C$61*((RAND()+RAND()+RAND()+RAND()+RAND()+RAND()+RAND()+RAND()+RAND()+RAND()+RAND()+RAND())-6))-1)+PT_Y5_MC!W67)</x:f>
        <x:v>5973050.878628857</x:v>
      </x:c>
      <x:c r="W12" s="16" t="n">
        <x:f>MAX(0,V12*(1+EXP((LN(1+Assumptions!$C$60)-0.5*Assumptions!$C$61^2)+Assumptions!$C$61*((RAND()+RAND()+RAND()+RAND()+RAND()+RAND()+RAND()+RAND()+RAND()+RAND()+RAND()+RAND())-6))-1)+PT_Y5_MC!X67)</x:f>
        <x:v>7139169.7094874205</x:v>
      </x:c>
      <x:c r="X12" s="16" t="n">
        <x:f>MAX(0,W12*(1+EXP((LN(1+Assumptions!$C$60)-0.5*Assumptions!$C$61^2)+Assumptions!$C$61*((RAND()+RAND()+RAND()+RAND()+RAND()+RAND()+RAND()+RAND()+RAND()+RAND()+RAND()+RAND())-6))-1)+PT_Y5_MC!Y67)</x:f>
        <x:v>7548336.692951286</x:v>
      </x:c>
      <x:c r="Y12" s="16" t="n">
        <x:f>MAX(0,X12*(1+EXP((LN(1+Assumptions!$C$60)-0.5*Assumptions!$C$61^2)+Assumptions!$C$61*((RAND()+RAND()+RAND()+RAND()+RAND()+RAND()+RAND()+RAND()+RAND()+RAND()+RAND()+RAND())-6))-1)+PT_Y5_MC!Z67)</x:f>
        <x:v>8647931.955523252</x:v>
      </x:c>
      <x:c r="Z12" s="16" t="n">
        <x:f>MAX(0,Y12*(1+EXP((LN(1+Assumptions!$C$60)-0.5*Assumptions!$C$61^2)+Assumptions!$C$61*((RAND()+RAND()+RAND()+RAND()+RAND()+RAND()+RAND()+RAND()+RAND()+RAND()+RAND()+RAND())-6))-1)+PT_Y5_MC!AA67)</x:f>
        <x:v>9672479.812641881</x:v>
      </x:c>
      <x:c r="AA12" s="16" t="n">
        <x:f>MAX(0,Z12*(1+EXP((LN(1+Assumptions!$C$60)-0.5*Assumptions!$C$61^2)+Assumptions!$C$61*((RAND()+RAND()+RAND()+RAND()+RAND()+RAND()+RAND()+RAND()+RAND()+RAND()+RAND()+RAND())-6))-1)+PT_Y5_MC!AB67)</x:f>
        <x:v>10973351.00310023</x:v>
      </x:c>
      <x:c r="AB12" s="16" t="n">
        <x:f>MAX(0,AA12*(1+EXP((LN(1+Assumptions!$C$60)-0.5*Assumptions!$C$61^2)+Assumptions!$C$61*((RAND()+RAND()+RAND()+RAND()+RAND()+RAND()+RAND()+RAND()+RAND()+RAND()+RAND()+RAND())-6))-1)+PT_Y5_MC!AC67)</x:f>
        <x:v>10630224.203599554</x:v>
      </x:c>
      <x:c r="AC12" s="16" t="n">
        <x:f>MAX(0,AB12*(1+EXP((LN(1+Assumptions!$C$60)-0.5*Assumptions!$C$61^2)+Assumptions!$C$61*((RAND()+RAND()+RAND()+RAND()+RAND()+RAND()+RAND()+RAND()+RAND()+RAND()+RAND()+RAND())-6))-1)+PT_Y5_MC!AD67)</x:f>
        <x:v>12321924.114235023</x:v>
      </x:c>
      <x:c r="AD12" s="16" t="n">
        <x:f>MAX(0,AC12*(1+EXP((LN(1+Assumptions!$C$60)-0.5*Assumptions!$C$61^2)+Assumptions!$C$61*((RAND()+RAND()+RAND()+RAND()+RAND()+RAND()+RAND()+RAND()+RAND()+RAND()+RAND()+RAND())-6))-1)+PT_Y5_MC!AE67)</x:f>
        <x:v>14149289.86428333</x:v>
      </x:c>
      <x:c r="AE12" s="16" t="n">
        <x:f>MAX(0,AD12*(1+EXP((LN(1+Assumptions!$C$60)-0.5*Assumptions!$C$61^2)+Assumptions!$C$61*((RAND()+RAND()+RAND()+RAND()+RAND()+RAND()+RAND()+RAND()+RAND()+RAND()+RAND()+RAND())-6))-1)+PT_Y5_MC!AF67)</x:f>
        <x:v>15147634.743825596</x:v>
      </x:c>
      <x:c r="AF12" s="16" t="n">
        <x:f>MAX(0,AE12*(1+EXP((LN(1+Assumptions!$C$60)-0.5*Assumptions!$C$61^2)+Assumptions!$C$61*((RAND()+RAND()+RAND()+RAND()+RAND()+RAND()+RAND()+RAND()+RAND()+RAND()+RAND()+RAND())-6))-1)+PT_Y5_MC!AG67)</x:f>
        <x:v>17947398.890279144</x:v>
      </x:c>
    </x:row>
    <x:row r="13">
      <x:c r="A13" s="39">
        <x:v>9</x:v>
      </x:c>
      <x:c r="B13" s="16" t="n">
        <x:f>PT_Y5_MC!C68</x:f>
        <x:v>1029031.25</x:v>
      </x:c>
      <x:c r="C13" s="16" t="n">
        <x:f>MAX(0,B13*(1+EXP((LN(1+Assumptions!$C$60)-0.5*Assumptions!$C$61^2)+Assumptions!$C$61*((RAND()+RAND()+RAND()+RAND()+RAND()+RAND()+RAND()+RAND()+RAND()+RAND()+RAND()+RAND())-6))-1)+PT_Y5_MC!D67)</x:f>
        <x:v>942703.9667537351</x:v>
      </x:c>
      <x:c r="D13" s="16" t="n">
        <x:f>MAX(0,C13*(1+EXP((LN(1+Assumptions!$C$60)-0.5*Assumptions!$C$61^2)+Assumptions!$C$61*((RAND()+RAND()+RAND()+RAND()+RAND()+RAND()+RAND()+RAND()+RAND()+RAND()+RAND()+RAND())-6))-1)+PT_Y5_MC!E67)</x:f>
        <x:v>1241623.1468288063</x:v>
      </x:c>
      <x:c r="E13" s="16" t="n">
        <x:f>MAX(0,D13*(1+EXP((LN(1+Assumptions!$C$60)-0.5*Assumptions!$C$61^2)+Assumptions!$C$61*((RAND()+RAND()+RAND()+RAND()+RAND()+RAND()+RAND()+RAND()+RAND()+RAND()+RAND()+RAND())-6))-1)+PT_Y5_MC!F67)</x:f>
        <x:v>1146820.8899192947</x:v>
      </x:c>
      <x:c r="F13" s="16" t="n">
        <x:f>MAX(0,E13*(1+EXP((LN(1+Assumptions!$C$60)-0.5*Assumptions!$C$61^2)+Assumptions!$C$61*((RAND()+RAND()+RAND()+RAND()+RAND()+RAND()+RAND()+RAND()+RAND()+RAND()+RAND()+RAND())-6))-1)+PT_Y5_MC!G67)</x:f>
        <x:v>1419260.7911712201</x:v>
      </x:c>
      <x:c r="G13" s="16" t="n">
        <x:f>MAX(0,F13*(1+EXP((LN(1+Assumptions!$C$60)-0.5*Assumptions!$C$61^2)+Assumptions!$C$61*((RAND()+RAND()+RAND()+RAND()+RAND()+RAND()+RAND()+RAND()+RAND()+RAND()+RAND()+RAND())-6))-1)+PT_Y5_MC!H67)</x:f>
        <x:v>1629656.8077542116</x:v>
      </x:c>
      <x:c r="H13" s="16" t="n">
        <x:f>MAX(0,G13*(1+EXP((LN(1+Assumptions!$C$60)-0.5*Assumptions!$C$61^2)+Assumptions!$C$61*((RAND()+RAND()+RAND()+RAND()+RAND()+RAND()+RAND()+RAND()+RAND()+RAND()+RAND()+RAND())-6))-1)+PT_Y5_MC!I67)</x:f>
        <x:v>2007284.1480319428</x:v>
      </x:c>
      <x:c r="I13" s="16" t="n">
        <x:f>MAX(0,H13*(1+EXP((LN(1+Assumptions!$C$60)-0.5*Assumptions!$C$61^2)+Assumptions!$C$61*((RAND()+RAND()+RAND()+RAND()+RAND()+RAND()+RAND()+RAND()+RAND()+RAND()+RAND()+RAND())-6))-1)+PT_Y5_MC!J67)</x:f>
        <x:v>1946797.5857405777</x:v>
      </x:c>
      <x:c r="J13" s="16" t="n">
        <x:f>MAX(0,I13*(1+EXP((LN(1+Assumptions!$C$60)-0.5*Assumptions!$C$61^2)+Assumptions!$C$61*((RAND()+RAND()+RAND()+RAND()+RAND()+RAND()+RAND()+RAND()+RAND()+RAND()+RAND()+RAND())-6))-1)+PT_Y5_MC!K67)</x:f>
        <x:v>1866856.6549345194</x:v>
      </x:c>
      <x:c r="K13" s="16" t="n">
        <x:f>MAX(0,J13*(1+EXP((LN(1+Assumptions!$C$60)-0.5*Assumptions!$C$61^2)+Assumptions!$C$61*((RAND()+RAND()+RAND()+RAND()+RAND()+RAND()+RAND()+RAND()+RAND()+RAND()+RAND()+RAND())-6))-1)+PT_Y5_MC!L67)</x:f>
        <x:v>1742503.2161815823</x:v>
      </x:c>
      <x:c r="L13" s="16" t="n">
        <x:f>MAX(0,K13*(1+EXP((LN(1+Assumptions!$C$60)-0.5*Assumptions!$C$61^2)+Assumptions!$C$61*((RAND()+RAND()+RAND()+RAND()+RAND()+RAND()+RAND()+RAND()+RAND()+RAND()+RAND()+RAND())-6))-1)+PT_Y5_MC!M67)</x:f>
        <x:v>2018123.9732411448</x:v>
      </x:c>
      <x:c r="M13" s="16" t="n">
        <x:f>MAX(0,L13*(1+EXP((LN(1+Assumptions!$C$60)-0.5*Assumptions!$C$61^2)+Assumptions!$C$61*((RAND()+RAND()+RAND()+RAND()+RAND()+RAND()+RAND()+RAND()+RAND()+RAND()+RAND()+RAND())-6))-1)+PT_Y5_MC!N67)</x:f>
        <x:v>2795985.337716045</x:v>
      </x:c>
      <x:c r="N13" s="16" t="n">
        <x:f>MAX(0,M13*(1+EXP((LN(1+Assumptions!$C$60)-0.5*Assumptions!$C$61^2)+Assumptions!$C$61*((RAND()+RAND()+RAND()+RAND()+RAND()+RAND()+RAND()+RAND()+RAND()+RAND()+RAND()+RAND())-6))-1)+PT_Y5_MC!O67)</x:f>
        <x:v>3660238.037763873</x:v>
      </x:c>
      <x:c r="O13" s="16" t="n">
        <x:f>MAX(0,N13*(1+EXP((LN(1+Assumptions!$C$60)-0.5*Assumptions!$C$61^2)+Assumptions!$C$61*((RAND()+RAND()+RAND()+RAND()+RAND()+RAND()+RAND()+RAND()+RAND()+RAND()+RAND()+RAND())-6))-1)+PT_Y5_MC!P67)</x:f>
        <x:v>3991404.6056043142</x:v>
      </x:c>
      <x:c r="P13" s="16" t="n">
        <x:f>MAX(0,O13*(1+EXP((LN(1+Assumptions!$C$60)-0.5*Assumptions!$C$61^2)+Assumptions!$C$61*((RAND()+RAND()+RAND()+RAND()+RAND()+RAND()+RAND()+RAND()+RAND()+RAND()+RAND()+RAND())-6))-1)+PT_Y5_MC!Q67)</x:f>
        <x:v>4310899.649350321</x:v>
      </x:c>
      <x:c r="Q13" s="16" t="n">
        <x:f>MAX(0,P13*(1+EXP((LN(1+Assumptions!$C$60)-0.5*Assumptions!$C$61^2)+Assumptions!$C$61*((RAND()+RAND()+RAND()+RAND()+RAND()+RAND()+RAND()+RAND()+RAND()+RAND()+RAND()+RAND())-6))-1)+PT_Y5_MC!R67)</x:f>
        <x:v>4188844.8766658856</x:v>
      </x:c>
      <x:c r="R13" s="16" t="n">
        <x:f>MAX(0,Q13*(1+EXP((LN(1+Assumptions!$C$60)-0.5*Assumptions!$C$61^2)+Assumptions!$C$61*((RAND()+RAND()+RAND()+RAND()+RAND()+RAND()+RAND()+RAND()+RAND()+RAND()+RAND()+RAND())-6))-1)+PT_Y5_MC!S67)</x:f>
        <x:v>4981781.976120899</x:v>
      </x:c>
      <x:c r="S13" s="16" t="n">
        <x:f>MAX(0,R13*(1+EXP((LN(1+Assumptions!$C$60)-0.5*Assumptions!$C$61^2)+Assumptions!$C$61*((RAND()+RAND()+RAND()+RAND()+RAND()+RAND()+RAND()+RAND()+RAND()+RAND()+RAND()+RAND())-6))-1)+PT_Y5_MC!T67)</x:f>
        <x:v>5564847.509057674</x:v>
      </x:c>
      <x:c r="T13" s="16" t="n">
        <x:f>MAX(0,S13*(1+EXP((LN(1+Assumptions!$C$60)-0.5*Assumptions!$C$61^2)+Assumptions!$C$61*((RAND()+RAND()+RAND()+RAND()+RAND()+RAND()+RAND()+RAND()+RAND()+RAND()+RAND()+RAND())-6))-1)+PT_Y5_MC!U67)</x:f>
        <x:v>6389748.263406812</x:v>
      </x:c>
      <x:c r="U13" s="16" t="n">
        <x:f>MAX(0,T13*(1+EXP((LN(1+Assumptions!$C$60)-0.5*Assumptions!$C$61^2)+Assumptions!$C$61*((RAND()+RAND()+RAND()+RAND()+RAND()+RAND()+RAND()+RAND()+RAND()+RAND()+RAND()+RAND())-6))-1)+PT_Y5_MC!V67)</x:f>
        <x:v>5624519.836802726</x:v>
      </x:c>
      <x:c r="V13" s="16" t="n">
        <x:f>MAX(0,U13*(1+EXP((LN(1+Assumptions!$C$60)-0.5*Assumptions!$C$61^2)+Assumptions!$C$61*((RAND()+RAND()+RAND()+RAND()+RAND()+RAND()+RAND()+RAND()+RAND()+RAND()+RAND()+RAND())-6))-1)+PT_Y5_MC!W67)</x:f>
        <x:v>6463535.912327186</x:v>
      </x:c>
      <x:c r="W13" s="16" t="n">
        <x:f>MAX(0,V13*(1+EXP((LN(1+Assumptions!$C$60)-0.5*Assumptions!$C$61^2)+Assumptions!$C$61*((RAND()+RAND()+RAND()+RAND()+RAND()+RAND()+RAND()+RAND()+RAND()+RAND()+RAND()+RAND())-6))-1)+PT_Y5_MC!X67)</x:f>
        <x:v>7622500.783736111</x:v>
      </x:c>
      <x:c r="X13" s="16" t="n">
        <x:f>MAX(0,W13*(1+EXP((LN(1+Assumptions!$C$60)-0.5*Assumptions!$C$61^2)+Assumptions!$C$61*((RAND()+RAND()+RAND()+RAND()+RAND()+RAND()+RAND()+RAND()+RAND()+RAND()+RAND()+RAND())-6))-1)+PT_Y5_MC!Y67)</x:f>
        <x:v>7336889.800641086</x:v>
      </x:c>
      <x:c r="Y13" s="16" t="n">
        <x:f>MAX(0,X13*(1+EXP((LN(1+Assumptions!$C$60)-0.5*Assumptions!$C$61^2)+Assumptions!$C$61*((RAND()+RAND()+RAND()+RAND()+RAND()+RAND()+RAND()+RAND()+RAND()+RAND()+RAND()+RAND())-6))-1)+PT_Y5_MC!Z67)</x:f>
        <x:v>8634815.461464448</x:v>
      </x:c>
      <x:c r="Z13" s="16" t="n">
        <x:f>MAX(0,Y13*(1+EXP((LN(1+Assumptions!$C$60)-0.5*Assumptions!$C$61^2)+Assumptions!$C$61*((RAND()+RAND()+RAND()+RAND()+RAND()+RAND()+RAND()+RAND()+RAND()+RAND()+RAND()+RAND())-6))-1)+PT_Y5_MC!AA67)</x:f>
        <x:v>9815496.78786745</x:v>
      </x:c>
      <x:c r="AA13" s="16" t="n">
        <x:f>MAX(0,Z13*(1+EXP((LN(1+Assumptions!$C$60)-0.5*Assumptions!$C$61^2)+Assumptions!$C$61*((RAND()+RAND()+RAND()+RAND()+RAND()+RAND()+RAND()+RAND()+RAND()+RAND()+RAND()+RAND())-6))-1)+PT_Y5_MC!AB67)</x:f>
        <x:v>8206845.545041508</x:v>
      </x:c>
      <x:c r="AB13" s="16" t="n">
        <x:f>MAX(0,AA13*(1+EXP((LN(1+Assumptions!$C$60)-0.5*Assumptions!$C$61^2)+Assumptions!$C$61*((RAND()+RAND()+RAND()+RAND()+RAND()+RAND()+RAND()+RAND()+RAND()+RAND()+RAND()+RAND())-6))-1)+PT_Y5_MC!AC67)</x:f>
        <x:v>6448659.427482916</x:v>
      </x:c>
      <x:c r="AC13" s="16" t="n">
        <x:f>MAX(0,AB13*(1+EXP((LN(1+Assumptions!$C$60)-0.5*Assumptions!$C$61^2)+Assumptions!$C$61*((RAND()+RAND()+RAND()+RAND()+RAND()+RAND()+RAND()+RAND()+RAND()+RAND()+RAND()+RAND())-6))-1)+PT_Y5_MC!AD67)</x:f>
        <x:v>7264529.602454643</x:v>
      </x:c>
      <x:c r="AD13" s="16" t="n">
        <x:f>MAX(0,AC13*(1+EXP((LN(1+Assumptions!$C$60)-0.5*Assumptions!$C$61^2)+Assumptions!$C$61*((RAND()+RAND()+RAND()+RAND()+RAND()+RAND()+RAND()+RAND()+RAND()+RAND()+RAND()+RAND())-6))-1)+PT_Y5_MC!AE67)</x:f>
        <x:v>7559999.873879089</x:v>
      </x:c>
      <x:c r="AE13" s="16" t="n">
        <x:f>MAX(0,AD13*(1+EXP((LN(1+Assumptions!$C$60)-0.5*Assumptions!$C$61^2)+Assumptions!$C$61*((RAND()+RAND()+RAND()+RAND()+RAND()+RAND()+RAND()+RAND()+RAND()+RAND()+RAND()+RAND())-6))-1)+PT_Y5_MC!AF67)</x:f>
        <x:v>8327233.146962399</x:v>
      </x:c>
      <x:c r="AF13" s="16" t="n">
        <x:f>MAX(0,AE13*(1+EXP((LN(1+Assumptions!$C$60)-0.5*Assumptions!$C$61^2)+Assumptions!$C$61*((RAND()+RAND()+RAND()+RAND()+RAND()+RAND()+RAND()+RAND()+RAND()+RAND()+RAND()+RAND())-6))-1)+PT_Y5_MC!AG67)</x:f>
        <x:v>9059102.759741176</x:v>
      </x:c>
    </x:row>
    <x:row r="14">
      <x:c r="A14" s="39">
        <x:v>10</x:v>
      </x:c>
      <x:c r="B14" s="16" t="n">
        <x:f>PT_Y5_MC!C68</x:f>
        <x:v>1029031.25</x:v>
      </x:c>
      <x:c r="C14" s="16" t="n">
        <x:f>MAX(0,B14*(1+EXP((LN(1+Assumptions!$C$60)-0.5*Assumptions!$C$61^2)+Assumptions!$C$61*((RAND()+RAND()+RAND()+RAND()+RAND()+RAND()+RAND()+RAND()+RAND()+RAND()+RAND()+RAND())-6))-1)+PT_Y5_MC!D67)</x:f>
        <x:v>900446.0518043307</x:v>
      </x:c>
      <x:c r="D14" s="16" t="n">
        <x:f>MAX(0,C14*(1+EXP((LN(1+Assumptions!$C$60)-0.5*Assumptions!$C$61^2)+Assumptions!$C$61*((RAND()+RAND()+RAND()+RAND()+RAND()+RAND()+RAND()+RAND()+RAND()+RAND()+RAND()+RAND())-6))-1)+PT_Y5_MC!E67)</x:f>
        <x:v>729448.5327206797</x:v>
      </x:c>
      <x:c r="E14" s="16" t="n">
        <x:f>MAX(0,D14*(1+EXP((LN(1+Assumptions!$C$60)-0.5*Assumptions!$C$61^2)+Assumptions!$C$61*((RAND()+RAND()+RAND()+RAND()+RAND()+RAND()+RAND()+RAND()+RAND()+RAND()+RAND()+RAND())-6))-1)+PT_Y5_MC!F67)</x:f>
        <x:v>735333.6027605867</x:v>
      </x:c>
      <x:c r="F14" s="16" t="n">
        <x:f>MAX(0,E14*(1+EXP((LN(1+Assumptions!$C$60)-0.5*Assumptions!$C$61^2)+Assumptions!$C$61*((RAND()+RAND()+RAND()+RAND()+RAND()+RAND()+RAND()+RAND()+RAND()+RAND()+RAND()+RAND())-6))-1)+PT_Y5_MC!G67)</x:f>
        <x:v>868887.9012359797</x:v>
      </x:c>
      <x:c r="G14" s="16" t="n">
        <x:f>MAX(0,F14*(1+EXP((LN(1+Assumptions!$C$60)-0.5*Assumptions!$C$61^2)+Assumptions!$C$61*((RAND()+RAND()+RAND()+RAND()+RAND()+RAND()+RAND()+RAND()+RAND()+RAND()+RAND()+RAND())-6))-1)+PT_Y5_MC!H67)</x:f>
        <x:v>1082336.6179020882</x:v>
      </x:c>
      <x:c r="H14" s="16" t="n">
        <x:f>MAX(0,G14*(1+EXP((LN(1+Assumptions!$C$60)-0.5*Assumptions!$C$61^2)+Assumptions!$C$61*((RAND()+RAND()+RAND()+RAND()+RAND()+RAND()+RAND()+RAND()+RAND()+RAND()+RAND()+RAND())-6))-1)+PT_Y5_MC!I67)</x:f>
        <x:v>1080175.408045967</x:v>
      </x:c>
      <x:c r="I14" s="16" t="n">
        <x:f>MAX(0,H14*(1+EXP((LN(1+Assumptions!$C$60)-0.5*Assumptions!$C$61^2)+Assumptions!$C$61*((RAND()+RAND()+RAND()+RAND()+RAND()+RAND()+RAND()+RAND()+RAND()+RAND()+RAND()+RAND())-6))-1)+PT_Y5_MC!J67)</x:f>
        <x:v>806030.5561133624</x:v>
      </x:c>
      <x:c r="J14" s="16" t="n">
        <x:f>MAX(0,I14*(1+EXP((LN(1+Assumptions!$C$60)-0.5*Assumptions!$C$61^2)+Assumptions!$C$61*((RAND()+RAND()+RAND()+RAND()+RAND()+RAND()+RAND()+RAND()+RAND()+RAND()+RAND()+RAND())-6))-1)+PT_Y5_MC!K67)</x:f>
        <x:v>861465.749853626</x:v>
      </x:c>
      <x:c r="K14" s="16" t="n">
        <x:f>MAX(0,J14*(1+EXP((LN(1+Assumptions!$C$60)-0.5*Assumptions!$C$61^2)+Assumptions!$C$61*((RAND()+RAND()+RAND()+RAND()+RAND()+RAND()+RAND()+RAND()+RAND()+RAND()+RAND()+RAND())-6))-1)+PT_Y5_MC!L67)</x:f>
        <x:v>909595.6934539437</x:v>
      </x:c>
      <x:c r="L14" s="16" t="n">
        <x:f>MAX(0,K14*(1+EXP((LN(1+Assumptions!$C$60)-0.5*Assumptions!$C$61^2)+Assumptions!$C$61*((RAND()+RAND()+RAND()+RAND()+RAND()+RAND()+RAND()+RAND()+RAND()+RAND()+RAND()+RAND())-6))-1)+PT_Y5_MC!M67)</x:f>
        <x:v>698098.2715338808</x:v>
      </x:c>
      <x:c r="M14" s="16" t="n">
        <x:f>MAX(0,L14*(1+EXP((LN(1+Assumptions!$C$60)-0.5*Assumptions!$C$61^2)+Assumptions!$C$61*((RAND()+RAND()+RAND()+RAND()+RAND()+RAND()+RAND()+RAND()+RAND()+RAND()+RAND()+RAND())-6))-1)+PT_Y5_MC!N67)</x:f>
        <x:v>676078.1222363712</x:v>
      </x:c>
      <x:c r="N14" s="16" t="n">
        <x:f>MAX(0,M14*(1+EXP((LN(1+Assumptions!$C$60)-0.5*Assumptions!$C$61^2)+Assumptions!$C$61*((RAND()+RAND()+RAND()+RAND()+RAND()+RAND()+RAND()+RAND()+RAND()+RAND()+RAND()+RAND())-6))-1)+PT_Y5_MC!O67)</x:f>
        <x:v>928456.9204502648</x:v>
      </x:c>
      <x:c r="O14" s="16" t="n">
        <x:f>MAX(0,N14*(1+EXP((LN(1+Assumptions!$C$60)-0.5*Assumptions!$C$61^2)+Assumptions!$C$61*((RAND()+RAND()+RAND()+RAND()+RAND()+RAND()+RAND()+RAND()+RAND()+RAND()+RAND()+RAND())-6))-1)+PT_Y5_MC!P67)</x:f>
        <x:v>856166.2723818519</x:v>
      </x:c>
      <x:c r="P14" s="16" t="n">
        <x:f>MAX(0,O14*(1+EXP((LN(1+Assumptions!$C$60)-0.5*Assumptions!$C$61^2)+Assumptions!$C$61*((RAND()+RAND()+RAND()+RAND()+RAND()+RAND()+RAND()+RAND()+RAND()+RAND()+RAND()+RAND())-6))-1)+PT_Y5_MC!Q67)</x:f>
        <x:v>972538.5140932045</x:v>
      </x:c>
      <x:c r="Q14" s="16" t="n">
        <x:f>MAX(0,P14*(1+EXP((LN(1+Assumptions!$C$60)-0.5*Assumptions!$C$61^2)+Assumptions!$C$61*((RAND()+RAND()+RAND()+RAND()+RAND()+RAND()+RAND()+RAND()+RAND()+RAND()+RAND()+RAND())-6))-1)+PT_Y5_MC!R67)</x:f>
        <x:v>979256.7881900759</x:v>
      </x:c>
      <x:c r="R14" s="16" t="n">
        <x:f>MAX(0,Q14*(1+EXP((LN(1+Assumptions!$C$60)-0.5*Assumptions!$C$61^2)+Assumptions!$C$61*((RAND()+RAND()+RAND()+RAND()+RAND()+RAND()+RAND()+RAND()+RAND()+RAND()+RAND()+RAND())-6))-1)+PT_Y5_MC!S67)</x:f>
        <x:v>1156784.6368945953</x:v>
      </x:c>
      <x:c r="S14" s="16" t="n">
        <x:f>MAX(0,R14*(1+EXP((LN(1+Assumptions!$C$60)-0.5*Assumptions!$C$61^2)+Assumptions!$C$61*((RAND()+RAND()+RAND()+RAND()+RAND()+RAND()+RAND()+RAND()+RAND()+RAND()+RAND()+RAND())-6))-1)+PT_Y5_MC!T67)</x:f>
        <x:v>1348604.5817593045</x:v>
      </x:c>
      <x:c r="T14" s="16" t="n">
        <x:f>MAX(0,S14*(1+EXP((LN(1+Assumptions!$C$60)-0.5*Assumptions!$C$61^2)+Assumptions!$C$61*((RAND()+RAND()+RAND()+RAND()+RAND()+RAND()+RAND()+RAND()+RAND()+RAND()+RAND()+RAND())-6))-1)+PT_Y5_MC!U67)</x:f>
        <x:v>1340655.0227128093</x:v>
      </x:c>
      <x:c r="U14" s="16" t="n">
        <x:f>MAX(0,T14*(1+EXP((LN(1+Assumptions!$C$60)-0.5*Assumptions!$C$61^2)+Assumptions!$C$61*((RAND()+RAND()+RAND()+RAND()+RAND()+RAND()+RAND()+RAND()+RAND()+RAND()+RAND()+RAND())-6))-1)+PT_Y5_MC!V67)</x:f>
        <x:v>1660504.2494829372</x:v>
      </x:c>
      <x:c r="V14" s="16" t="n">
        <x:f>MAX(0,U14*(1+EXP((LN(1+Assumptions!$C$60)-0.5*Assumptions!$C$61^2)+Assumptions!$C$61*((RAND()+RAND()+RAND()+RAND()+RAND()+RAND()+RAND()+RAND()+RAND()+RAND()+RAND()+RAND())-6))-1)+PT_Y5_MC!W67)</x:f>
        <x:v>1746965.7019227552</x:v>
      </x:c>
      <x:c r="W14" s="16" t="n">
        <x:f>MAX(0,V14*(1+EXP((LN(1+Assumptions!$C$60)-0.5*Assumptions!$C$61^2)+Assumptions!$C$61*((RAND()+RAND()+RAND()+RAND()+RAND()+RAND()+RAND()+RAND()+RAND()+RAND()+RAND()+RAND())-6))-1)+PT_Y5_MC!X67)</x:f>
        <x:v>1489558.022749504</x:v>
      </x:c>
      <x:c r="X14" s="16" t="n">
        <x:f>MAX(0,W14*(1+EXP((LN(1+Assumptions!$C$60)-0.5*Assumptions!$C$61^2)+Assumptions!$C$61*((RAND()+RAND()+RAND()+RAND()+RAND()+RAND()+RAND()+RAND()+RAND()+RAND()+RAND()+RAND())-6))-1)+PT_Y5_MC!Y67)</x:f>
        <x:v>2128172.319675417</x:v>
      </x:c>
      <x:c r="Y14" s="16" t="n">
        <x:f>MAX(0,X14*(1+EXP((LN(1+Assumptions!$C$60)-0.5*Assumptions!$C$61^2)+Assumptions!$C$61*((RAND()+RAND()+RAND()+RAND()+RAND()+RAND()+RAND()+RAND()+RAND()+RAND()+RAND()+RAND())-6))-1)+PT_Y5_MC!Z67)</x:f>
        <x:v>2831209.339251594</x:v>
      </x:c>
      <x:c r="Z14" s="16" t="n">
        <x:f>MAX(0,Y14*(1+EXP((LN(1+Assumptions!$C$60)-0.5*Assumptions!$C$61^2)+Assumptions!$C$61*((RAND()+RAND()+RAND()+RAND()+RAND()+RAND()+RAND()+RAND()+RAND()+RAND()+RAND()+RAND())-6))-1)+PT_Y5_MC!AA67)</x:f>
        <x:v>2832219.264126811</x:v>
      </x:c>
      <x:c r="AA14" s="16" t="n">
        <x:f>MAX(0,Z14*(1+EXP((LN(1+Assumptions!$C$60)-0.5*Assumptions!$C$61^2)+Assumptions!$C$61*((RAND()+RAND()+RAND()+RAND()+RAND()+RAND()+RAND()+RAND()+RAND()+RAND()+RAND()+RAND())-6))-1)+PT_Y5_MC!AB67)</x:f>
        <x:v>2246627.1685346276</x:v>
      </x:c>
      <x:c r="AB14" s="16" t="n">
        <x:f>MAX(0,AA14*(1+EXP((LN(1+Assumptions!$C$60)-0.5*Assumptions!$C$61^2)+Assumptions!$C$61*((RAND()+RAND()+RAND()+RAND()+RAND()+RAND()+RAND()+RAND()+RAND()+RAND()+RAND()+RAND())-6))-1)+PT_Y5_MC!AC67)</x:f>
        <x:v>2326243.1205628635</x:v>
      </x:c>
      <x:c r="AC14" s="16" t="n">
        <x:f>MAX(0,AB14*(1+EXP((LN(1+Assumptions!$C$60)-0.5*Assumptions!$C$61^2)+Assumptions!$C$61*((RAND()+RAND()+RAND()+RAND()+RAND()+RAND()+RAND()+RAND()+RAND()+RAND()+RAND()+RAND())-6))-1)+PT_Y5_MC!AD67)</x:f>
        <x:v>2823341.1403328115</x:v>
      </x:c>
      <x:c r="AD14" s="16" t="n">
        <x:f>MAX(0,AC14*(1+EXP((LN(1+Assumptions!$C$60)-0.5*Assumptions!$C$61^2)+Assumptions!$C$61*((RAND()+RAND()+RAND()+RAND()+RAND()+RAND()+RAND()+RAND()+RAND()+RAND()+RAND()+RAND())-6))-1)+PT_Y5_MC!AE67)</x:f>
        <x:v>2488675.0207537236</x:v>
      </x:c>
      <x:c r="AE14" s="16" t="n">
        <x:f>MAX(0,AD14*(1+EXP((LN(1+Assumptions!$C$60)-0.5*Assumptions!$C$61^2)+Assumptions!$C$61*((RAND()+RAND()+RAND()+RAND()+RAND()+RAND()+RAND()+RAND()+RAND()+RAND()+RAND()+RAND())-6))-1)+PT_Y5_MC!AF67)</x:f>
        <x:v>3262519.5583800767</x:v>
      </x:c>
      <x:c r="AF14" s="16" t="n">
        <x:f>MAX(0,AE14*(1+EXP((LN(1+Assumptions!$C$60)-0.5*Assumptions!$C$61^2)+Assumptions!$C$61*((RAND()+RAND()+RAND()+RAND()+RAND()+RAND()+RAND()+RAND()+RAND()+RAND()+RAND()+RAND())-6))-1)+PT_Y5_MC!AG67)</x:f>
        <x:v>5143565.880729482</x:v>
      </x:c>
    </x:row>
    <x:row r="15">
      <x:c r="A15" s="39">
        <x:v>11</x:v>
      </x:c>
      <x:c r="B15" s="16" t="n">
        <x:f>PT_Y5_MC!C68</x:f>
        <x:v>1029031.25</x:v>
      </x:c>
      <x:c r="C15" s="16" t="n">
        <x:f>MAX(0,B15*(1+EXP((LN(1+Assumptions!$C$60)-0.5*Assumptions!$C$61^2)+Assumptions!$C$61*((RAND()+RAND()+RAND()+RAND()+RAND()+RAND()+RAND()+RAND()+RAND()+RAND()+RAND()+RAND())-6))-1)+PT_Y5_MC!D67)</x:f>
        <x:v>1200364.2510063248</x:v>
      </x:c>
      <x:c r="D15" s="16" t="n">
        <x:f>MAX(0,C15*(1+EXP((LN(1+Assumptions!$C$60)-0.5*Assumptions!$C$61^2)+Assumptions!$C$61*((RAND()+RAND()+RAND()+RAND()+RAND()+RAND()+RAND()+RAND()+RAND()+RAND()+RAND()+RAND())-6))-1)+PT_Y5_MC!E67)</x:f>
        <x:v>1081627.4675530759</x:v>
      </x:c>
      <x:c r="E15" s="16" t="n">
        <x:f>MAX(0,D15*(1+EXP((LN(1+Assumptions!$C$60)-0.5*Assumptions!$C$61^2)+Assumptions!$C$61*((RAND()+RAND()+RAND()+RAND()+RAND()+RAND()+RAND()+RAND()+RAND()+RAND()+RAND()+RAND())-6))-1)+PT_Y5_MC!F67)</x:f>
        <x:v>1282163.8439682908</x:v>
      </x:c>
      <x:c r="F15" s="16" t="n">
        <x:f>MAX(0,E15*(1+EXP((LN(1+Assumptions!$C$60)-0.5*Assumptions!$C$61^2)+Assumptions!$C$61*((RAND()+RAND()+RAND()+RAND()+RAND()+RAND()+RAND()+RAND()+RAND()+RAND()+RAND()+RAND())-6))-1)+PT_Y5_MC!G67)</x:f>
        <x:v>1462459.6909097927</x:v>
      </x:c>
      <x:c r="G15" s="16" t="n">
        <x:f>MAX(0,F15*(1+EXP((LN(1+Assumptions!$C$60)-0.5*Assumptions!$C$61^2)+Assumptions!$C$61*((RAND()+RAND()+RAND()+RAND()+RAND()+RAND()+RAND()+RAND()+RAND()+RAND()+RAND()+RAND())-6))-1)+PT_Y5_MC!H67)</x:f>
        <x:v>1415684.2276409194</x:v>
      </x:c>
      <x:c r="H15" s="16" t="n">
        <x:f>MAX(0,G15*(1+EXP((LN(1+Assumptions!$C$60)-0.5*Assumptions!$C$61^2)+Assumptions!$C$61*((RAND()+RAND()+RAND()+RAND()+RAND()+RAND()+RAND()+RAND()+RAND()+RAND()+RAND()+RAND())-6))-1)+PT_Y5_MC!I67)</x:f>
        <x:v>1445847.4615737665</x:v>
      </x:c>
      <x:c r="I15" s="16" t="n">
        <x:f>MAX(0,H15*(1+EXP((LN(1+Assumptions!$C$60)-0.5*Assumptions!$C$61^2)+Assumptions!$C$61*((RAND()+RAND()+RAND()+RAND()+RAND()+RAND()+RAND()+RAND()+RAND()+RAND()+RAND()+RAND())-6))-1)+PT_Y5_MC!J67)</x:f>
        <x:v>1707720.2690353228</x:v>
      </x:c>
      <x:c r="J15" s="16" t="n">
        <x:f>MAX(0,I15*(1+EXP((LN(1+Assumptions!$C$60)-0.5*Assumptions!$C$61^2)+Assumptions!$C$61*((RAND()+RAND()+RAND()+RAND()+RAND()+RAND()+RAND()+RAND()+RAND()+RAND()+RAND()+RAND())-6))-1)+PT_Y5_MC!K67)</x:f>
        <x:v>1666833.6058705258</x:v>
      </x:c>
      <x:c r="K15" s="16" t="n">
        <x:f>MAX(0,J15*(1+EXP((LN(1+Assumptions!$C$60)-0.5*Assumptions!$C$61^2)+Assumptions!$C$61*((RAND()+RAND()+RAND()+RAND()+RAND()+RAND()+RAND()+RAND()+RAND()+RAND()+RAND()+RAND())-6))-1)+PT_Y5_MC!L67)</x:f>
        <x:v>1419533.2529723658</x:v>
      </x:c>
      <x:c r="L15" s="16" t="n">
        <x:f>MAX(0,K15*(1+EXP((LN(1+Assumptions!$C$60)-0.5*Assumptions!$C$61^2)+Assumptions!$C$61*((RAND()+RAND()+RAND()+RAND()+RAND()+RAND()+RAND()+RAND()+RAND()+RAND()+RAND()+RAND())-6))-1)+PT_Y5_MC!M67)</x:f>
        <x:v>1584422.565813009</x:v>
      </x:c>
      <x:c r="M15" s="16" t="n">
        <x:f>MAX(0,L15*(1+EXP((LN(1+Assumptions!$C$60)-0.5*Assumptions!$C$61^2)+Assumptions!$C$61*((RAND()+RAND()+RAND()+RAND()+RAND()+RAND()+RAND()+RAND()+RAND()+RAND()+RAND()+RAND())-6))-1)+PT_Y5_MC!N67)</x:f>
        <x:v>1795547.5151578633</x:v>
      </x:c>
      <x:c r="N15" s="16" t="n">
        <x:f>MAX(0,M15*(1+EXP((LN(1+Assumptions!$C$60)-0.5*Assumptions!$C$61^2)+Assumptions!$C$61*((RAND()+RAND()+RAND()+RAND()+RAND()+RAND()+RAND()+RAND()+RAND()+RAND()+RAND()+RAND())-6))-1)+PT_Y5_MC!O67)</x:f>
        <x:v>1541640.8920212607</x:v>
      </x:c>
      <x:c r="O15" s="16" t="n">
        <x:f>MAX(0,N15*(1+EXP((LN(1+Assumptions!$C$60)-0.5*Assumptions!$C$61^2)+Assumptions!$C$61*((RAND()+RAND()+RAND()+RAND()+RAND()+RAND()+RAND()+RAND()+RAND()+RAND()+RAND()+RAND())-6))-1)+PT_Y5_MC!P67)</x:f>
        <x:v>1570133.8896373927</x:v>
      </x:c>
      <x:c r="P15" s="16" t="n">
        <x:f>MAX(0,O15*(1+EXP((LN(1+Assumptions!$C$60)-0.5*Assumptions!$C$61^2)+Assumptions!$C$61*((RAND()+RAND()+RAND()+RAND()+RAND()+RAND()+RAND()+RAND()+RAND()+RAND()+RAND()+RAND())-6))-1)+PT_Y5_MC!Q67)</x:f>
        <x:v>2188477.9570395546</x:v>
      </x:c>
      <x:c r="Q15" s="16" t="n">
        <x:f>MAX(0,P15*(1+EXP((LN(1+Assumptions!$C$60)-0.5*Assumptions!$C$61^2)+Assumptions!$C$61*((RAND()+RAND()+RAND()+RAND()+RAND()+RAND()+RAND()+RAND()+RAND()+RAND()+RAND()+RAND())-6))-1)+PT_Y5_MC!R67)</x:f>
        <x:v>2815382.3620781302</x:v>
      </x:c>
      <x:c r="R15" s="16" t="n">
        <x:f>MAX(0,Q15*(1+EXP((LN(1+Assumptions!$C$60)-0.5*Assumptions!$C$61^2)+Assumptions!$C$61*((RAND()+RAND()+RAND()+RAND()+RAND()+RAND()+RAND()+RAND()+RAND()+RAND()+RAND()+RAND())-6))-1)+PT_Y5_MC!S67)</x:f>
        <x:v>2533435.5841545537</x:v>
      </x:c>
      <x:c r="S15" s="16" t="n">
        <x:f>MAX(0,R15*(1+EXP((LN(1+Assumptions!$C$60)-0.5*Assumptions!$C$61^2)+Assumptions!$C$61*((RAND()+RAND()+RAND()+RAND()+RAND()+RAND()+RAND()+RAND()+RAND()+RAND()+RAND()+RAND())-6))-1)+PT_Y5_MC!T67)</x:f>
        <x:v>3022611.347159537</x:v>
      </x:c>
      <x:c r="T15" s="16" t="n">
        <x:f>MAX(0,S15*(1+EXP((LN(1+Assumptions!$C$60)-0.5*Assumptions!$C$61^2)+Assumptions!$C$61*((RAND()+RAND()+RAND()+RAND()+RAND()+RAND()+RAND()+RAND()+RAND()+RAND()+RAND()+RAND())-6))-1)+PT_Y5_MC!U67)</x:f>
        <x:v>2432142.7506644037</x:v>
      </x:c>
      <x:c r="U15" s="16" t="n">
        <x:f>MAX(0,T15*(1+EXP((LN(1+Assumptions!$C$60)-0.5*Assumptions!$C$61^2)+Assumptions!$C$61*((RAND()+RAND()+RAND()+RAND()+RAND()+RAND()+RAND()+RAND()+RAND()+RAND()+RAND()+RAND())-6))-1)+PT_Y5_MC!V67)</x:f>
        <x:v>2755001.825025552</x:v>
      </x:c>
      <x:c r="V15" s="16" t="n">
        <x:f>MAX(0,U15*(1+EXP((LN(1+Assumptions!$C$60)-0.5*Assumptions!$C$61^2)+Assumptions!$C$61*((RAND()+RAND()+RAND()+RAND()+RAND()+RAND()+RAND()+RAND()+RAND()+RAND()+RAND()+RAND())-6))-1)+PT_Y5_MC!W67)</x:f>
        <x:v>3143702.059439896</x:v>
      </x:c>
      <x:c r="W15" s="16" t="n">
        <x:f>MAX(0,V15*(1+EXP((LN(1+Assumptions!$C$60)-0.5*Assumptions!$C$61^2)+Assumptions!$C$61*((RAND()+RAND()+RAND()+RAND()+RAND()+RAND()+RAND()+RAND()+RAND()+RAND()+RAND()+RAND())-6))-1)+PT_Y5_MC!X67)</x:f>
        <x:v>3985509.313602348</x:v>
      </x:c>
      <x:c r="X15" s="16" t="n">
        <x:f>MAX(0,W15*(1+EXP((LN(1+Assumptions!$C$60)-0.5*Assumptions!$C$61^2)+Assumptions!$C$61*((RAND()+RAND()+RAND()+RAND()+RAND()+RAND()+RAND()+RAND()+RAND()+RAND()+RAND()+RAND())-6))-1)+PT_Y5_MC!Y67)</x:f>
        <x:v>4653328.229758199</x:v>
      </x:c>
      <x:c r="Y15" s="16" t="n">
        <x:f>MAX(0,X15*(1+EXP((LN(1+Assumptions!$C$60)-0.5*Assumptions!$C$61^2)+Assumptions!$C$61*((RAND()+RAND()+RAND()+RAND()+RAND()+RAND()+RAND()+RAND()+RAND()+RAND()+RAND()+RAND())-6))-1)+PT_Y5_MC!Z67)</x:f>
        <x:v>5154489.451623428</x:v>
      </x:c>
      <x:c r="Z15" s="16" t="n">
        <x:f>MAX(0,Y15*(1+EXP((LN(1+Assumptions!$C$60)-0.5*Assumptions!$C$61^2)+Assumptions!$C$61*((RAND()+RAND()+RAND()+RAND()+RAND()+RAND()+RAND()+RAND()+RAND()+RAND()+RAND()+RAND())-6))-1)+PT_Y5_MC!AA67)</x:f>
        <x:v>7548204.8814206105</x:v>
      </x:c>
      <x:c r="AA15" s="16" t="n">
        <x:f>MAX(0,Z15*(1+EXP((LN(1+Assumptions!$C$60)-0.5*Assumptions!$C$61^2)+Assumptions!$C$61*((RAND()+RAND()+RAND()+RAND()+RAND()+RAND()+RAND()+RAND()+RAND()+RAND()+RAND()+RAND())-6))-1)+PT_Y5_MC!AB67)</x:f>
        <x:v>10135523.908934912</x:v>
      </x:c>
      <x:c r="AB15" s="16" t="n">
        <x:f>MAX(0,AA15*(1+EXP((LN(1+Assumptions!$C$60)-0.5*Assumptions!$C$61^2)+Assumptions!$C$61*((RAND()+RAND()+RAND()+RAND()+RAND()+RAND()+RAND()+RAND()+RAND()+RAND()+RAND()+RAND())-6))-1)+PT_Y5_MC!AC67)</x:f>
        <x:v>8911481.801126083</x:v>
      </x:c>
      <x:c r="AC15" s="16" t="n">
        <x:f>MAX(0,AB15*(1+EXP((LN(1+Assumptions!$C$60)-0.5*Assumptions!$C$61^2)+Assumptions!$C$61*((RAND()+RAND()+RAND()+RAND()+RAND()+RAND()+RAND()+RAND()+RAND()+RAND()+RAND()+RAND())-6))-1)+PT_Y5_MC!AD67)</x:f>
        <x:v>7855012.715971529</x:v>
      </x:c>
      <x:c r="AD15" s="16" t="n">
        <x:f>MAX(0,AC15*(1+EXP((LN(1+Assumptions!$C$60)-0.5*Assumptions!$C$61^2)+Assumptions!$C$61*((RAND()+RAND()+RAND()+RAND()+RAND()+RAND()+RAND()+RAND()+RAND()+RAND()+RAND()+RAND())-6))-1)+PT_Y5_MC!AE67)</x:f>
        <x:v>8767955.001287617</x:v>
      </x:c>
      <x:c r="AE15" s="16" t="n">
        <x:f>MAX(0,AD15*(1+EXP((LN(1+Assumptions!$C$60)-0.5*Assumptions!$C$61^2)+Assumptions!$C$61*((RAND()+RAND()+RAND()+RAND()+RAND()+RAND()+RAND()+RAND()+RAND()+RAND()+RAND()+RAND())-6))-1)+PT_Y5_MC!AF67)</x:f>
        <x:v>10876818.911422528</x:v>
      </x:c>
      <x:c r="AF15" s="16" t="n">
        <x:f>MAX(0,AE15*(1+EXP((LN(1+Assumptions!$C$60)-0.5*Assumptions!$C$61^2)+Assumptions!$C$61*((RAND()+RAND()+RAND()+RAND()+RAND()+RAND()+RAND()+RAND()+RAND()+RAND()+RAND()+RAND())-6))-1)+PT_Y5_MC!AG67)</x:f>
        <x:v>11223725.4322392</x:v>
      </x:c>
    </x:row>
    <x:row r="16">
      <x:c r="A16" s="39">
        <x:v>12</x:v>
      </x:c>
      <x:c r="B16" s="16" t="n">
        <x:f>PT_Y5_MC!C68</x:f>
        <x:v>1029031.25</x:v>
      </x:c>
      <x:c r="C16" s="16" t="n">
        <x:f>MAX(0,B16*(1+EXP((LN(1+Assumptions!$C$60)-0.5*Assumptions!$C$61^2)+Assumptions!$C$61*((RAND()+RAND()+RAND()+RAND()+RAND()+RAND()+RAND()+RAND()+RAND()+RAND()+RAND()+RAND())-6))-1)+PT_Y5_MC!D67)</x:f>
        <x:v>1026632.7183302519</x:v>
      </x:c>
      <x:c r="D16" s="16" t="n">
        <x:f>MAX(0,C16*(1+EXP((LN(1+Assumptions!$C$60)-0.5*Assumptions!$C$61^2)+Assumptions!$C$61*((RAND()+RAND()+RAND()+RAND()+RAND()+RAND()+RAND()+RAND()+RAND()+RAND()+RAND()+RAND())-6))-1)+PT_Y5_MC!E67)</x:f>
        <x:v>1362854.953476304</x:v>
      </x:c>
      <x:c r="E16" s="16" t="n">
        <x:f>MAX(0,D16*(1+EXP((LN(1+Assumptions!$C$60)-0.5*Assumptions!$C$61^2)+Assumptions!$C$61*((RAND()+RAND()+RAND()+RAND()+RAND()+RAND()+RAND()+RAND()+RAND()+RAND()+RAND()+RAND())-6))-1)+PT_Y5_MC!F67)</x:f>
        <x:v>1311631.8463198515</x:v>
      </x:c>
      <x:c r="F16" s="16" t="n">
        <x:f>MAX(0,E16*(1+EXP((LN(1+Assumptions!$C$60)-0.5*Assumptions!$C$61^2)+Assumptions!$C$61*((RAND()+RAND()+RAND()+RAND()+RAND()+RAND()+RAND()+RAND()+RAND()+RAND()+RAND()+RAND())-6))-1)+PT_Y5_MC!G67)</x:f>
        <x:v>1573635.6537594378</x:v>
      </x:c>
      <x:c r="G16" s="16" t="n">
        <x:f>MAX(0,F16*(1+EXP((LN(1+Assumptions!$C$60)-0.5*Assumptions!$C$61^2)+Assumptions!$C$61*((RAND()+RAND()+RAND()+RAND()+RAND()+RAND()+RAND()+RAND()+RAND()+RAND()+RAND()+RAND())-6))-1)+PT_Y5_MC!H67)</x:f>
        <x:v>2063174.7717447425</x:v>
      </x:c>
      <x:c r="H16" s="16" t="n">
        <x:f>MAX(0,G16*(1+EXP((LN(1+Assumptions!$C$60)-0.5*Assumptions!$C$61^2)+Assumptions!$C$61*((RAND()+RAND()+RAND()+RAND()+RAND()+RAND()+RAND()+RAND()+RAND()+RAND()+RAND()+RAND())-6))-1)+PT_Y5_MC!I67)</x:f>
        <x:v>2400494.0338815097</x:v>
      </x:c>
      <x:c r="I16" s="16" t="n">
        <x:f>MAX(0,H16*(1+EXP((LN(1+Assumptions!$C$60)-0.5*Assumptions!$C$61^2)+Assumptions!$C$61*((RAND()+RAND()+RAND()+RAND()+RAND()+RAND()+RAND()+RAND()+RAND()+RAND()+RAND()+RAND())-6))-1)+PT_Y5_MC!J67)</x:f>
        <x:v>1847487.4941643924</x:v>
      </x:c>
      <x:c r="J16" s="16" t="n">
        <x:f>MAX(0,I16*(1+EXP((LN(1+Assumptions!$C$60)-0.5*Assumptions!$C$61^2)+Assumptions!$C$61*((RAND()+RAND()+RAND()+RAND()+RAND()+RAND()+RAND()+RAND()+RAND()+RAND()+RAND()+RAND())-6))-1)+PT_Y5_MC!K67)</x:f>
        <x:v>1743896.3227259303</x:v>
      </x:c>
      <x:c r="K16" s="16" t="n">
        <x:f>MAX(0,J16*(1+EXP((LN(1+Assumptions!$C$60)-0.5*Assumptions!$C$61^2)+Assumptions!$C$61*((RAND()+RAND()+RAND()+RAND()+RAND()+RAND()+RAND()+RAND()+RAND()+RAND()+RAND()+RAND())-6))-1)+PT_Y5_MC!L67)</x:f>
        <x:v>2450571.470333425</x:v>
      </x:c>
      <x:c r="L16" s="16" t="n">
        <x:f>MAX(0,K16*(1+EXP((LN(1+Assumptions!$C$60)-0.5*Assumptions!$C$61^2)+Assumptions!$C$61*((RAND()+RAND()+RAND()+RAND()+RAND()+RAND()+RAND()+RAND()+RAND()+RAND()+RAND()+RAND())-6))-1)+PT_Y5_MC!M67)</x:f>
        <x:v>2610389.7895158064</x:v>
      </x:c>
      <x:c r="M16" s="16" t="n">
        <x:f>MAX(0,L16*(1+EXP((LN(1+Assumptions!$C$60)-0.5*Assumptions!$C$61^2)+Assumptions!$C$61*((RAND()+RAND()+RAND()+RAND()+RAND()+RAND()+RAND()+RAND()+RAND()+RAND()+RAND()+RAND())-6))-1)+PT_Y5_MC!N67)</x:f>
        <x:v>3375229.4276746386</x:v>
      </x:c>
      <x:c r="N16" s="16" t="n">
        <x:f>MAX(0,M16*(1+EXP((LN(1+Assumptions!$C$60)-0.5*Assumptions!$C$61^2)+Assumptions!$C$61*((RAND()+RAND()+RAND()+RAND()+RAND()+RAND()+RAND()+RAND()+RAND()+RAND()+RAND()+RAND())-6))-1)+PT_Y5_MC!O67)</x:f>
        <x:v>4021124.7015072736</x:v>
      </x:c>
      <x:c r="O16" s="16" t="n">
        <x:f>MAX(0,N16*(1+EXP((LN(1+Assumptions!$C$60)-0.5*Assumptions!$C$61^2)+Assumptions!$C$61*((RAND()+RAND()+RAND()+RAND()+RAND()+RAND()+RAND()+RAND()+RAND()+RAND()+RAND()+RAND())-6))-1)+PT_Y5_MC!P67)</x:f>
        <x:v>5022140.569580926</x:v>
      </x:c>
      <x:c r="P16" s="16" t="n">
        <x:f>MAX(0,O16*(1+EXP((LN(1+Assumptions!$C$60)-0.5*Assumptions!$C$61^2)+Assumptions!$C$61*((RAND()+RAND()+RAND()+RAND()+RAND()+RAND()+RAND()+RAND()+RAND()+RAND()+RAND()+RAND())-6))-1)+PT_Y5_MC!Q67)</x:f>
        <x:v>5043613.136286131</x:v>
      </x:c>
      <x:c r="Q16" s="16" t="n">
        <x:f>MAX(0,P16*(1+EXP((LN(1+Assumptions!$C$60)-0.5*Assumptions!$C$61^2)+Assumptions!$C$61*((RAND()+RAND()+RAND()+RAND()+RAND()+RAND()+RAND()+RAND()+RAND()+RAND()+RAND()+RAND())-6))-1)+PT_Y5_MC!R67)</x:f>
        <x:v>4070144.4204529943</x:v>
      </x:c>
      <x:c r="R16" s="16" t="n">
        <x:f>MAX(0,Q16*(1+EXP((LN(1+Assumptions!$C$60)-0.5*Assumptions!$C$61^2)+Assumptions!$C$61*((RAND()+RAND()+RAND()+RAND()+RAND()+RAND()+RAND()+RAND()+RAND()+RAND()+RAND()+RAND())-6))-1)+PT_Y5_MC!S67)</x:f>
        <x:v>4092737.787822207</x:v>
      </x:c>
      <x:c r="S16" s="16" t="n">
        <x:f>MAX(0,R16*(1+EXP((LN(1+Assumptions!$C$60)-0.5*Assumptions!$C$61^2)+Assumptions!$C$61*((RAND()+RAND()+RAND()+RAND()+RAND()+RAND()+RAND()+RAND()+RAND()+RAND()+RAND()+RAND())-6))-1)+PT_Y5_MC!T67)</x:f>
        <x:v>4156628.982527213</x:v>
      </x:c>
      <x:c r="T16" s="16" t="n">
        <x:f>MAX(0,S16*(1+EXP((LN(1+Assumptions!$C$60)-0.5*Assumptions!$C$61^2)+Assumptions!$C$61*((RAND()+RAND()+RAND()+RAND()+RAND()+RAND()+RAND()+RAND()+RAND()+RAND()+RAND()+RAND())-6))-1)+PT_Y5_MC!U67)</x:f>
        <x:v>4319430.337930138</x:v>
      </x:c>
      <x:c r="U16" s="16" t="n">
        <x:f>MAX(0,T16*(1+EXP((LN(1+Assumptions!$C$60)-0.5*Assumptions!$C$61^2)+Assumptions!$C$61*((RAND()+RAND()+RAND()+RAND()+RAND()+RAND()+RAND()+RAND()+RAND()+RAND()+RAND()+RAND())-6))-1)+PT_Y5_MC!V67)</x:f>
        <x:v>5219389.537146005</x:v>
      </x:c>
      <x:c r="V16" s="16" t="n">
        <x:f>MAX(0,U16*(1+EXP((LN(1+Assumptions!$C$60)-0.5*Assumptions!$C$61^2)+Assumptions!$C$61*((RAND()+RAND()+RAND()+RAND()+RAND()+RAND()+RAND()+RAND()+RAND()+RAND()+RAND()+RAND())-6))-1)+PT_Y5_MC!W67)</x:f>
        <x:v>6136308.236042836</x:v>
      </x:c>
      <x:c r="W16" s="16" t="n">
        <x:f>MAX(0,V16*(1+EXP((LN(1+Assumptions!$C$60)-0.5*Assumptions!$C$61^2)+Assumptions!$C$61*((RAND()+RAND()+RAND()+RAND()+RAND()+RAND()+RAND()+RAND()+RAND()+RAND()+RAND()+RAND())-6))-1)+PT_Y5_MC!X67)</x:f>
        <x:v>4613512.213719644</x:v>
      </x:c>
      <x:c r="X16" s="16" t="n">
        <x:f>MAX(0,W16*(1+EXP((LN(1+Assumptions!$C$60)-0.5*Assumptions!$C$61^2)+Assumptions!$C$61*((RAND()+RAND()+RAND()+RAND()+RAND()+RAND()+RAND()+RAND()+RAND()+RAND()+RAND()+RAND())-6))-1)+PT_Y5_MC!Y67)</x:f>
        <x:v>5263295.26585399</x:v>
      </x:c>
      <x:c r="Y16" s="16" t="n">
        <x:f>MAX(0,X16*(1+EXP((LN(1+Assumptions!$C$60)-0.5*Assumptions!$C$61^2)+Assumptions!$C$61*((RAND()+RAND()+RAND()+RAND()+RAND()+RAND()+RAND()+RAND()+RAND()+RAND()+RAND()+RAND())-6))-1)+PT_Y5_MC!Z67)</x:f>
        <x:v>4789957.653062825</x:v>
      </x:c>
      <x:c r="Z16" s="16" t="n">
        <x:f>MAX(0,Y16*(1+EXP((LN(1+Assumptions!$C$60)-0.5*Assumptions!$C$61^2)+Assumptions!$C$61*((RAND()+RAND()+RAND()+RAND()+RAND()+RAND()+RAND()+RAND()+RAND()+RAND()+RAND()+RAND())-6))-1)+PT_Y5_MC!AA67)</x:f>
        <x:v>4603112.757448592</x:v>
      </x:c>
      <x:c r="AA16" s="16" t="n">
        <x:f>MAX(0,Z16*(1+EXP((LN(1+Assumptions!$C$60)-0.5*Assumptions!$C$61^2)+Assumptions!$C$61*((RAND()+RAND()+RAND()+RAND()+RAND()+RAND()+RAND()+RAND()+RAND()+RAND()+RAND()+RAND())-6))-1)+PT_Y5_MC!AB67)</x:f>
        <x:v>5222822.282197633</x:v>
      </x:c>
      <x:c r="AB16" s="16" t="n">
        <x:f>MAX(0,AA16*(1+EXP((LN(1+Assumptions!$C$60)-0.5*Assumptions!$C$61^2)+Assumptions!$C$61*((RAND()+RAND()+RAND()+RAND()+RAND()+RAND()+RAND()+RAND()+RAND()+RAND()+RAND()+RAND())-6))-1)+PT_Y5_MC!AC67)</x:f>
        <x:v>5185625.1899401</x:v>
      </x:c>
      <x:c r="AC16" s="16" t="n">
        <x:f>MAX(0,AB16*(1+EXP((LN(1+Assumptions!$C$60)-0.5*Assumptions!$C$61^2)+Assumptions!$C$61*((RAND()+RAND()+RAND()+RAND()+RAND()+RAND()+RAND()+RAND()+RAND()+RAND()+RAND()+RAND())-6))-1)+PT_Y5_MC!AD67)</x:f>
        <x:v>6948478.006485432</x:v>
      </x:c>
      <x:c r="AD16" s="16" t="n">
        <x:f>MAX(0,AC16*(1+EXP((LN(1+Assumptions!$C$60)-0.5*Assumptions!$C$61^2)+Assumptions!$C$61*((RAND()+RAND()+RAND()+RAND()+RAND()+RAND()+RAND()+RAND()+RAND()+RAND()+RAND()+RAND())-6))-1)+PT_Y5_MC!AE67)</x:f>
        <x:v>8780208.249205125</x:v>
      </x:c>
      <x:c r="AE16" s="16" t="n">
        <x:f>MAX(0,AD16*(1+EXP((LN(1+Assumptions!$C$60)-0.5*Assumptions!$C$61^2)+Assumptions!$C$61*((RAND()+RAND()+RAND()+RAND()+RAND()+RAND()+RAND()+RAND()+RAND()+RAND()+RAND()+RAND())-6))-1)+PT_Y5_MC!AF67)</x:f>
        <x:v>10073294.299038768</x:v>
      </x:c>
      <x:c r="AF16" s="16" t="n">
        <x:f>MAX(0,AE16*(1+EXP((LN(1+Assumptions!$C$60)-0.5*Assumptions!$C$61^2)+Assumptions!$C$61*((RAND()+RAND()+RAND()+RAND()+RAND()+RAND()+RAND()+RAND()+RAND()+RAND()+RAND()+RAND())-6))-1)+PT_Y5_MC!AG67)</x:f>
        <x:v>10100078.957901934</x:v>
      </x:c>
    </x:row>
    <x:row r="17">
      <x:c r="A17" s="39">
        <x:v>13</x:v>
      </x:c>
      <x:c r="B17" s="16" t="n">
        <x:f>PT_Y5_MC!C68</x:f>
        <x:v>1029031.25</x:v>
      </x:c>
      <x:c r="C17" s="16" t="n">
        <x:f>MAX(0,B17*(1+EXP((LN(1+Assumptions!$C$60)-0.5*Assumptions!$C$61^2)+Assumptions!$C$61*((RAND()+RAND()+RAND()+RAND()+RAND()+RAND()+RAND()+RAND()+RAND()+RAND()+RAND()+RAND())-6))-1)+PT_Y5_MC!D67)</x:f>
        <x:v>1141578.547833479</x:v>
      </x:c>
      <x:c r="D17" s="16" t="n">
        <x:f>MAX(0,C17*(1+EXP((LN(1+Assumptions!$C$60)-0.5*Assumptions!$C$61^2)+Assumptions!$C$61*((RAND()+RAND()+RAND()+RAND()+RAND()+RAND()+RAND()+RAND()+RAND()+RAND()+RAND()+RAND())-6))-1)+PT_Y5_MC!E67)</x:f>
        <x:v>1434168.202785859</x:v>
      </x:c>
      <x:c r="E17" s="16" t="n">
        <x:f>MAX(0,D17*(1+EXP((LN(1+Assumptions!$C$60)-0.5*Assumptions!$C$61^2)+Assumptions!$C$61*((RAND()+RAND()+RAND()+RAND()+RAND()+RAND()+RAND()+RAND()+RAND()+RAND()+RAND()+RAND())-6))-1)+PT_Y5_MC!F67)</x:f>
        <x:v>1539771.5214847166</x:v>
      </x:c>
      <x:c r="F17" s="16" t="n">
        <x:f>MAX(0,E17*(1+EXP((LN(1+Assumptions!$C$60)-0.5*Assumptions!$C$61^2)+Assumptions!$C$61*((RAND()+RAND()+RAND()+RAND()+RAND()+RAND()+RAND()+RAND()+RAND()+RAND()+RAND()+RAND())-6))-1)+PT_Y5_MC!G67)</x:f>
        <x:v>1330482.2681362608</x:v>
      </x:c>
      <x:c r="G17" s="16" t="n">
        <x:f>MAX(0,F17*(1+EXP((LN(1+Assumptions!$C$60)-0.5*Assumptions!$C$61^2)+Assumptions!$C$61*((RAND()+RAND()+RAND()+RAND()+RAND()+RAND()+RAND()+RAND()+RAND()+RAND()+RAND()+RAND())-6))-1)+PT_Y5_MC!H67)</x:f>
        <x:v>1265563.8927859992</x:v>
      </x:c>
      <x:c r="H17" s="16" t="n">
        <x:f>MAX(0,G17*(1+EXP((LN(1+Assumptions!$C$60)-0.5*Assumptions!$C$61^2)+Assumptions!$C$61*((RAND()+RAND()+RAND()+RAND()+RAND()+RAND()+RAND()+RAND()+RAND()+RAND()+RAND()+RAND())-6))-1)+PT_Y5_MC!I67)</x:f>
        <x:v>1395124.5809315525</x:v>
      </x:c>
      <x:c r="I17" s="16" t="n">
        <x:f>MAX(0,H17*(1+EXP((LN(1+Assumptions!$C$60)-0.5*Assumptions!$C$61^2)+Assumptions!$C$61*((RAND()+RAND()+RAND()+RAND()+RAND()+RAND()+RAND()+RAND()+RAND()+RAND()+RAND()+RAND())-6))-1)+PT_Y5_MC!J67)</x:f>
        <x:v>1156383.4872531134</x:v>
      </x:c>
      <x:c r="J17" s="16" t="n">
        <x:f>MAX(0,I17*(1+EXP((LN(1+Assumptions!$C$60)-0.5*Assumptions!$C$61^2)+Assumptions!$C$61*((RAND()+RAND()+RAND()+RAND()+RAND()+RAND()+RAND()+RAND()+RAND()+RAND()+RAND()+RAND())-6))-1)+PT_Y5_MC!K67)</x:f>
        <x:v>1439694.5168827716</x:v>
      </x:c>
      <x:c r="K17" s="16" t="n">
        <x:f>MAX(0,J17*(1+EXP((LN(1+Assumptions!$C$60)-0.5*Assumptions!$C$61^2)+Assumptions!$C$61*((RAND()+RAND()+RAND()+RAND()+RAND()+RAND()+RAND()+RAND()+RAND()+RAND()+RAND()+RAND())-6))-1)+PT_Y5_MC!L67)</x:f>
        <x:v>1691397.0901577692</x:v>
      </x:c>
      <x:c r="L17" s="16" t="n">
        <x:f>MAX(0,K17*(1+EXP((LN(1+Assumptions!$C$60)-0.5*Assumptions!$C$61^2)+Assumptions!$C$61*((RAND()+RAND()+RAND()+RAND()+RAND()+RAND()+RAND()+RAND()+RAND()+RAND()+RAND()+RAND())-6))-1)+PT_Y5_MC!M67)</x:f>
        <x:v>1455241.5662089924</x:v>
      </x:c>
      <x:c r="M17" s="16" t="n">
        <x:f>MAX(0,L17*(1+EXP((LN(1+Assumptions!$C$60)-0.5*Assumptions!$C$61^2)+Assumptions!$C$61*((RAND()+RAND()+RAND()+RAND()+RAND()+RAND()+RAND()+RAND()+RAND()+RAND()+RAND()+RAND())-6))-1)+PT_Y5_MC!N67)</x:f>
        <x:v>1500698.3364181179</x:v>
      </x:c>
      <x:c r="N17" s="16" t="n">
        <x:f>MAX(0,M17*(1+EXP((LN(1+Assumptions!$C$60)-0.5*Assumptions!$C$61^2)+Assumptions!$C$61*((RAND()+RAND()+RAND()+RAND()+RAND()+RAND()+RAND()+RAND()+RAND()+RAND()+RAND()+RAND())-6))-1)+PT_Y5_MC!O67)</x:f>
        <x:v>1596076.2289153622</x:v>
      </x:c>
      <x:c r="O17" s="16" t="n">
        <x:f>MAX(0,N17*(1+EXP((LN(1+Assumptions!$C$60)-0.5*Assumptions!$C$61^2)+Assumptions!$C$61*((RAND()+RAND()+RAND()+RAND()+RAND()+RAND()+RAND()+RAND()+RAND()+RAND()+RAND()+RAND())-6))-1)+PT_Y5_MC!P67)</x:f>
        <x:v>1757378.4620876093</x:v>
      </x:c>
      <x:c r="P17" s="16" t="n">
        <x:f>MAX(0,O17*(1+EXP((LN(1+Assumptions!$C$60)-0.5*Assumptions!$C$61^2)+Assumptions!$C$61*((RAND()+RAND()+RAND()+RAND()+RAND()+RAND()+RAND()+RAND()+RAND()+RAND()+RAND()+RAND())-6))-1)+PT_Y5_MC!Q67)</x:f>
        <x:v>1764289.3050590574</x:v>
      </x:c>
      <x:c r="Q17" s="16" t="n">
        <x:f>MAX(0,P17*(1+EXP((LN(1+Assumptions!$C$60)-0.5*Assumptions!$C$61^2)+Assumptions!$C$61*((RAND()+RAND()+RAND()+RAND()+RAND()+RAND()+RAND()+RAND()+RAND()+RAND()+RAND()+RAND())-6))-1)+PT_Y5_MC!R67)</x:f>
        <x:v>2104989.2094607526</x:v>
      </x:c>
      <x:c r="R17" s="16" t="n">
        <x:f>MAX(0,Q17*(1+EXP((LN(1+Assumptions!$C$60)-0.5*Assumptions!$C$61^2)+Assumptions!$C$61*((RAND()+RAND()+RAND()+RAND()+RAND()+RAND()+RAND()+RAND()+RAND()+RAND()+RAND()+RAND())-6))-1)+PT_Y5_MC!S67)</x:f>
        <x:v>2586197.7031032103</x:v>
      </x:c>
      <x:c r="S17" s="16" t="n">
        <x:f>MAX(0,R17*(1+EXP((LN(1+Assumptions!$C$60)-0.5*Assumptions!$C$61^2)+Assumptions!$C$61*((RAND()+RAND()+RAND()+RAND()+RAND()+RAND()+RAND()+RAND()+RAND()+RAND()+RAND()+RAND())-6))-1)+PT_Y5_MC!T67)</x:f>
        <x:v>2894377.08603436</x:v>
      </x:c>
      <x:c r="T17" s="16" t="n">
        <x:f>MAX(0,S17*(1+EXP((LN(1+Assumptions!$C$60)-0.5*Assumptions!$C$61^2)+Assumptions!$C$61*((RAND()+RAND()+RAND()+RAND()+RAND()+RAND()+RAND()+RAND()+RAND()+RAND()+RAND()+RAND())-6))-1)+PT_Y5_MC!U67)</x:f>
        <x:v>3181597.3001708537</x:v>
      </x:c>
      <x:c r="U17" s="16" t="n">
        <x:f>MAX(0,T17*(1+EXP((LN(1+Assumptions!$C$60)-0.5*Assumptions!$C$61^2)+Assumptions!$C$61*((RAND()+RAND()+RAND()+RAND()+RAND()+RAND()+RAND()+RAND()+RAND()+RAND()+RAND()+RAND())-6))-1)+PT_Y5_MC!V67)</x:f>
        <x:v>3546569.782371992</x:v>
      </x:c>
      <x:c r="V17" s="16" t="n">
        <x:f>MAX(0,U17*(1+EXP((LN(1+Assumptions!$C$60)-0.5*Assumptions!$C$61^2)+Assumptions!$C$61*((RAND()+RAND()+RAND()+RAND()+RAND()+RAND()+RAND()+RAND()+RAND()+RAND()+RAND()+RAND())-6))-1)+PT_Y5_MC!W67)</x:f>
        <x:v>4227586.990393198</x:v>
      </x:c>
      <x:c r="W17" s="16" t="n">
        <x:f>MAX(0,V17*(1+EXP((LN(1+Assumptions!$C$60)-0.5*Assumptions!$C$61^2)+Assumptions!$C$61*((RAND()+RAND()+RAND()+RAND()+RAND()+RAND()+RAND()+RAND()+RAND()+RAND()+RAND()+RAND())-6))-1)+PT_Y5_MC!X67)</x:f>
        <x:v>4095149.366322034</x:v>
      </x:c>
      <x:c r="X17" s="16" t="n">
        <x:f>MAX(0,W17*(1+EXP((LN(1+Assumptions!$C$60)-0.5*Assumptions!$C$61^2)+Assumptions!$C$61*((RAND()+RAND()+RAND()+RAND()+RAND()+RAND()+RAND()+RAND()+RAND()+RAND()+RAND()+RAND())-6))-1)+PT_Y5_MC!Y67)</x:f>
        <x:v>3222011.697395458</x:v>
      </x:c>
      <x:c r="Y17" s="16" t="n">
        <x:f>MAX(0,X17*(1+EXP((LN(1+Assumptions!$C$60)-0.5*Assumptions!$C$61^2)+Assumptions!$C$61*((RAND()+RAND()+RAND()+RAND()+RAND()+RAND()+RAND()+RAND()+RAND()+RAND()+RAND()+RAND())-6))-1)+PT_Y5_MC!Z67)</x:f>
        <x:v>3398305.953846136</x:v>
      </x:c>
      <x:c r="Z17" s="16" t="n">
        <x:f>MAX(0,Y17*(1+EXP((LN(1+Assumptions!$C$60)-0.5*Assumptions!$C$61^2)+Assumptions!$C$61*((RAND()+RAND()+RAND()+RAND()+RAND()+RAND()+RAND()+RAND()+RAND()+RAND()+RAND()+RAND())-6))-1)+PT_Y5_MC!AA67)</x:f>
        <x:v>2502939.42940367</x:v>
      </x:c>
      <x:c r="AA17" s="16" t="n">
        <x:f>MAX(0,Z17*(1+EXP((LN(1+Assumptions!$C$60)-0.5*Assumptions!$C$61^2)+Assumptions!$C$61*((RAND()+RAND()+RAND()+RAND()+RAND()+RAND()+RAND()+RAND()+RAND()+RAND()+RAND()+RAND())-6))-1)+PT_Y5_MC!AB67)</x:f>
        <x:v>2272295.140473664</x:v>
      </x:c>
      <x:c r="AB17" s="16" t="n">
        <x:f>MAX(0,AA17*(1+EXP((LN(1+Assumptions!$C$60)-0.5*Assumptions!$C$61^2)+Assumptions!$C$61*((RAND()+RAND()+RAND()+RAND()+RAND()+RAND()+RAND()+RAND()+RAND()+RAND()+RAND()+RAND())-6))-1)+PT_Y5_MC!AC67)</x:f>
        <x:v>2141192.222974389</x:v>
      </x:c>
      <x:c r="AC17" s="16" t="n">
        <x:f>MAX(0,AB17*(1+EXP((LN(1+Assumptions!$C$60)-0.5*Assumptions!$C$61^2)+Assumptions!$C$61*((RAND()+RAND()+RAND()+RAND()+RAND()+RAND()+RAND()+RAND()+RAND()+RAND()+RAND()+RAND())-6))-1)+PT_Y5_MC!AD67)</x:f>
        <x:v>2242124.033719765</x:v>
      </x:c>
      <x:c r="AD17" s="16" t="n">
        <x:f>MAX(0,AC17*(1+EXP((LN(1+Assumptions!$C$60)-0.5*Assumptions!$C$61^2)+Assumptions!$C$61*((RAND()+RAND()+RAND()+RAND()+RAND()+RAND()+RAND()+RAND()+RAND()+RAND()+RAND()+RAND())-6))-1)+PT_Y5_MC!AE67)</x:f>
        <x:v>1801457.1325444502</x:v>
      </x:c>
      <x:c r="AE17" s="16" t="n">
        <x:f>MAX(0,AD17*(1+EXP((LN(1+Assumptions!$C$60)-0.5*Assumptions!$C$61^2)+Assumptions!$C$61*((RAND()+RAND()+RAND()+RAND()+RAND()+RAND()+RAND()+RAND()+RAND()+RAND()+RAND()+RAND())-6))-1)+PT_Y5_MC!AF67)</x:f>
        <x:v>1984861.5170652498</x:v>
      </x:c>
      <x:c r="AF17" s="16" t="n">
        <x:f>MAX(0,AE17*(1+EXP((LN(1+Assumptions!$C$60)-0.5*Assumptions!$C$61^2)+Assumptions!$C$61*((RAND()+RAND()+RAND()+RAND()+RAND()+RAND()+RAND()+RAND()+RAND()+RAND()+RAND()+RAND())-6))-1)+PT_Y5_MC!AG67)</x:f>
        <x:v>2113317.5879118047</x:v>
      </x:c>
    </x:row>
    <x:row r="18">
      <x:c r="A18" s="39">
        <x:v>14</x:v>
      </x:c>
      <x:c r="B18" s="16" t="n">
        <x:f>PT_Y5_MC!C68</x:f>
        <x:v>1029031.25</x:v>
      </x:c>
      <x:c r="C18" s="16" t="n">
        <x:f>MAX(0,B18*(1+EXP((LN(1+Assumptions!$C$60)-0.5*Assumptions!$C$61^2)+Assumptions!$C$61*((RAND()+RAND()+RAND()+RAND()+RAND()+RAND()+RAND()+RAND()+RAND()+RAND()+RAND()+RAND())-6))-1)+PT_Y5_MC!D67)</x:f>
        <x:v>1640017.1153964158</x:v>
      </x:c>
      <x:c r="D18" s="16" t="n">
        <x:f>MAX(0,C18*(1+EXP((LN(1+Assumptions!$C$60)-0.5*Assumptions!$C$61^2)+Assumptions!$C$61*((RAND()+RAND()+RAND()+RAND()+RAND()+RAND()+RAND()+RAND()+RAND()+RAND()+RAND()+RAND())-6))-1)+PT_Y5_MC!E67)</x:f>
        <x:v>1845842.4043759443</x:v>
      </x:c>
      <x:c r="E18" s="16" t="n">
        <x:f>MAX(0,D18*(1+EXP((LN(1+Assumptions!$C$60)-0.5*Assumptions!$C$61^2)+Assumptions!$C$61*((RAND()+RAND()+RAND()+RAND()+RAND()+RAND()+RAND()+RAND()+RAND()+RAND()+RAND()+RAND())-6))-1)+PT_Y5_MC!F67)</x:f>
        <x:v>2331715.179142285</x:v>
      </x:c>
      <x:c r="F18" s="16" t="n">
        <x:f>MAX(0,E18*(1+EXP((LN(1+Assumptions!$C$60)-0.5*Assumptions!$C$61^2)+Assumptions!$C$61*((RAND()+RAND()+RAND()+RAND()+RAND()+RAND()+RAND()+RAND()+RAND()+RAND()+RAND()+RAND())-6))-1)+PT_Y5_MC!G67)</x:f>
        <x:v>3310046.099533337</x:v>
      </x:c>
      <x:c r="G18" s="16" t="n">
        <x:f>MAX(0,F18*(1+EXP((LN(1+Assumptions!$C$60)-0.5*Assumptions!$C$61^2)+Assumptions!$C$61*((RAND()+RAND()+RAND()+RAND()+RAND()+RAND()+RAND()+RAND()+RAND()+RAND()+RAND()+RAND())-6))-1)+PT_Y5_MC!H67)</x:f>
        <x:v>3514651.602331935</x:v>
      </x:c>
      <x:c r="H18" s="16" t="n">
        <x:f>MAX(0,G18*(1+EXP((LN(1+Assumptions!$C$60)-0.5*Assumptions!$C$61^2)+Assumptions!$C$61*((RAND()+RAND()+RAND()+RAND()+RAND()+RAND()+RAND()+RAND()+RAND()+RAND()+RAND()+RAND())-6))-1)+PT_Y5_MC!I67)</x:f>
        <x:v>3179334.6112494986</x:v>
      </x:c>
      <x:c r="I18" s="16" t="n">
        <x:f>MAX(0,H18*(1+EXP((LN(1+Assumptions!$C$60)-0.5*Assumptions!$C$61^2)+Assumptions!$C$61*((RAND()+RAND()+RAND()+RAND()+RAND()+RAND()+RAND()+RAND()+RAND()+RAND()+RAND()+RAND())-6))-1)+PT_Y5_MC!J67)</x:f>
        <x:v>4354395.8676119745</x:v>
      </x:c>
      <x:c r="J18" s="16" t="n">
        <x:f>MAX(0,I18*(1+EXP((LN(1+Assumptions!$C$60)-0.5*Assumptions!$C$61^2)+Assumptions!$C$61*((RAND()+RAND()+RAND()+RAND()+RAND()+RAND()+RAND()+RAND()+RAND()+RAND()+RAND()+RAND())-6))-1)+PT_Y5_MC!K67)</x:f>
        <x:v>4634403.130119858</x:v>
      </x:c>
      <x:c r="K18" s="16" t="n">
        <x:f>MAX(0,J18*(1+EXP((LN(1+Assumptions!$C$60)-0.5*Assumptions!$C$61^2)+Assumptions!$C$61*((RAND()+RAND()+RAND()+RAND()+RAND()+RAND()+RAND()+RAND()+RAND()+RAND()+RAND()+RAND())-6))-1)+PT_Y5_MC!L67)</x:f>
        <x:v>6218695.071235138</x:v>
      </x:c>
      <x:c r="L18" s="16" t="n">
        <x:f>MAX(0,K18*(1+EXP((LN(1+Assumptions!$C$60)-0.5*Assumptions!$C$61^2)+Assumptions!$C$61*((RAND()+RAND()+RAND()+RAND()+RAND()+RAND()+RAND()+RAND()+RAND()+RAND()+RAND()+RAND())-6))-1)+PT_Y5_MC!M67)</x:f>
        <x:v>6272007.19253889</x:v>
      </x:c>
      <x:c r="M18" s="16" t="n">
        <x:f>MAX(0,L18*(1+EXP((LN(1+Assumptions!$C$60)-0.5*Assumptions!$C$61^2)+Assumptions!$C$61*((RAND()+RAND()+RAND()+RAND()+RAND()+RAND()+RAND()+RAND()+RAND()+RAND()+RAND()+RAND())-6))-1)+PT_Y5_MC!N67)</x:f>
        <x:v>6055599.923519256</x:v>
      </x:c>
      <x:c r="N18" s="16" t="n">
        <x:f>MAX(0,M18*(1+EXP((LN(1+Assumptions!$C$60)-0.5*Assumptions!$C$61^2)+Assumptions!$C$61*((RAND()+RAND()+RAND()+RAND()+RAND()+RAND()+RAND()+RAND()+RAND()+RAND()+RAND()+RAND())-6))-1)+PT_Y5_MC!O67)</x:f>
        <x:v>7897846.139680733</x:v>
      </x:c>
      <x:c r="O18" s="16" t="n">
        <x:f>MAX(0,N18*(1+EXP((LN(1+Assumptions!$C$60)-0.5*Assumptions!$C$61^2)+Assumptions!$C$61*((RAND()+RAND()+RAND()+RAND()+RAND()+RAND()+RAND()+RAND()+RAND()+RAND()+RAND()+RAND())-6))-1)+PT_Y5_MC!P67)</x:f>
        <x:v>7549372.981582122</x:v>
      </x:c>
      <x:c r="P18" s="16" t="n">
        <x:f>MAX(0,O18*(1+EXP((LN(1+Assumptions!$C$60)-0.5*Assumptions!$C$61^2)+Assumptions!$C$61*((RAND()+RAND()+RAND()+RAND()+RAND()+RAND()+RAND()+RAND()+RAND()+RAND()+RAND()+RAND())-6))-1)+PT_Y5_MC!Q67)</x:f>
        <x:v>7509771.948998067</x:v>
      </x:c>
      <x:c r="Q18" s="16" t="n">
        <x:f>MAX(0,P18*(1+EXP((LN(1+Assumptions!$C$60)-0.5*Assumptions!$C$61^2)+Assumptions!$C$61*((RAND()+RAND()+RAND()+RAND()+RAND()+RAND()+RAND()+RAND()+RAND()+RAND()+RAND()+RAND())-6))-1)+PT_Y5_MC!R67)</x:f>
        <x:v>10533132.064493638</x:v>
      </x:c>
      <x:c r="R18" s="16" t="n">
        <x:f>MAX(0,Q18*(1+EXP((LN(1+Assumptions!$C$60)-0.5*Assumptions!$C$61^2)+Assumptions!$C$61*((RAND()+RAND()+RAND()+RAND()+RAND()+RAND()+RAND()+RAND()+RAND()+RAND()+RAND()+RAND())-6))-1)+PT_Y5_MC!S67)</x:f>
        <x:v>9344976.9756044</x:v>
      </x:c>
      <x:c r="S18" s="16" t="n">
        <x:f>MAX(0,R18*(1+EXP((LN(1+Assumptions!$C$60)-0.5*Assumptions!$C$61^2)+Assumptions!$C$61*((RAND()+RAND()+RAND()+RAND()+RAND()+RAND()+RAND()+RAND()+RAND()+RAND()+RAND()+RAND())-6))-1)+PT_Y5_MC!T67)</x:f>
        <x:v>8602068.960597388</x:v>
      </x:c>
      <x:c r="T18" s="16" t="n">
        <x:f>MAX(0,S18*(1+EXP((LN(1+Assumptions!$C$60)-0.5*Assumptions!$C$61^2)+Assumptions!$C$61*((RAND()+RAND()+RAND()+RAND()+RAND()+RAND()+RAND()+RAND()+RAND()+RAND()+RAND()+RAND())-6))-1)+PT_Y5_MC!U67)</x:f>
        <x:v>8697122.667907625</x:v>
      </x:c>
      <x:c r="U18" s="16" t="n">
        <x:f>MAX(0,T18*(1+EXP((LN(1+Assumptions!$C$60)-0.5*Assumptions!$C$61^2)+Assumptions!$C$61*((RAND()+RAND()+RAND()+RAND()+RAND()+RAND()+RAND()+RAND()+RAND()+RAND()+RAND()+RAND())-6))-1)+PT_Y5_MC!V67)</x:f>
        <x:v>8486166.620414985</x:v>
      </x:c>
      <x:c r="V18" s="16" t="n">
        <x:f>MAX(0,U18*(1+EXP((LN(1+Assumptions!$C$60)-0.5*Assumptions!$C$61^2)+Assumptions!$C$61*((RAND()+RAND()+RAND()+RAND()+RAND()+RAND()+RAND()+RAND()+RAND()+RAND()+RAND()+RAND())-6))-1)+PT_Y5_MC!W67)</x:f>
        <x:v>10295007.407272846</x:v>
      </x:c>
      <x:c r="W18" s="16" t="n">
        <x:f>MAX(0,V18*(1+EXP((LN(1+Assumptions!$C$60)-0.5*Assumptions!$C$61^2)+Assumptions!$C$61*((RAND()+RAND()+RAND()+RAND()+RAND()+RAND()+RAND()+RAND()+RAND()+RAND()+RAND()+RAND())-6))-1)+PT_Y5_MC!X67)</x:f>
        <x:v>12082484.241938455</x:v>
      </x:c>
      <x:c r="X18" s="16" t="n">
        <x:f>MAX(0,W18*(1+EXP((LN(1+Assumptions!$C$60)-0.5*Assumptions!$C$61^2)+Assumptions!$C$61*((RAND()+RAND()+RAND()+RAND()+RAND()+RAND()+RAND()+RAND()+RAND()+RAND()+RAND()+RAND())-6))-1)+PT_Y5_MC!Y67)</x:f>
        <x:v>12787296.32853566</x:v>
      </x:c>
      <x:c r="Y18" s="16" t="n">
        <x:f>MAX(0,X18*(1+EXP((LN(1+Assumptions!$C$60)-0.5*Assumptions!$C$61^2)+Assumptions!$C$61*((RAND()+RAND()+RAND()+RAND()+RAND()+RAND()+RAND()+RAND()+RAND()+RAND()+RAND()+RAND())-6))-1)+PT_Y5_MC!Z67)</x:f>
        <x:v>14786967.272289766</x:v>
      </x:c>
      <x:c r="Z18" s="16" t="n">
        <x:f>MAX(0,Y18*(1+EXP((LN(1+Assumptions!$C$60)-0.5*Assumptions!$C$61^2)+Assumptions!$C$61*((RAND()+RAND()+RAND()+RAND()+RAND()+RAND()+RAND()+RAND()+RAND()+RAND()+RAND()+RAND())-6))-1)+PT_Y5_MC!AA67)</x:f>
        <x:v>18855314.580385316</x:v>
      </x:c>
      <x:c r="AA18" s="16" t="n">
        <x:f>MAX(0,Z18*(1+EXP((LN(1+Assumptions!$C$60)-0.5*Assumptions!$C$61^2)+Assumptions!$C$61*((RAND()+RAND()+RAND()+RAND()+RAND()+RAND()+RAND()+RAND()+RAND()+RAND()+RAND()+RAND())-6))-1)+PT_Y5_MC!AB67)</x:f>
        <x:v>20395649.19521965</x:v>
      </x:c>
      <x:c r="AB18" s="16" t="n">
        <x:f>MAX(0,AA18*(1+EXP((LN(1+Assumptions!$C$60)-0.5*Assumptions!$C$61^2)+Assumptions!$C$61*((RAND()+RAND()+RAND()+RAND()+RAND()+RAND()+RAND()+RAND()+RAND()+RAND()+RAND()+RAND())-6))-1)+PT_Y5_MC!AC67)</x:f>
        <x:v>22445499.789596826</x:v>
      </x:c>
      <x:c r="AC18" s="16" t="n">
        <x:f>MAX(0,AB18*(1+EXP((LN(1+Assumptions!$C$60)-0.5*Assumptions!$C$61^2)+Assumptions!$C$61*((RAND()+RAND()+RAND()+RAND()+RAND()+RAND()+RAND()+RAND()+RAND()+RAND()+RAND()+RAND())-6))-1)+PT_Y5_MC!AD67)</x:f>
        <x:v>26039390.500899747</x:v>
      </x:c>
      <x:c r="AD18" s="16" t="n">
        <x:f>MAX(0,AC18*(1+EXP((LN(1+Assumptions!$C$60)-0.5*Assumptions!$C$61^2)+Assumptions!$C$61*((RAND()+RAND()+RAND()+RAND()+RAND()+RAND()+RAND()+RAND()+RAND()+RAND()+RAND()+RAND())-6))-1)+PT_Y5_MC!AE67)</x:f>
        <x:v>22179383.013901852</x:v>
      </x:c>
      <x:c r="AE18" s="16" t="n">
        <x:f>MAX(0,AD18*(1+EXP((LN(1+Assumptions!$C$60)-0.5*Assumptions!$C$61^2)+Assumptions!$C$61*((RAND()+RAND()+RAND()+RAND()+RAND()+RAND()+RAND()+RAND()+RAND()+RAND()+RAND()+RAND())-6))-1)+PT_Y5_MC!AF67)</x:f>
        <x:v>23949902.558138803</x:v>
      </x:c>
      <x:c r="AF18" s="16" t="n">
        <x:f>MAX(0,AE18*(1+EXP((LN(1+Assumptions!$C$60)-0.5*Assumptions!$C$61^2)+Assumptions!$C$61*((RAND()+RAND()+RAND()+RAND()+RAND()+RAND()+RAND()+RAND()+RAND()+RAND()+RAND()+RAND())-6))-1)+PT_Y5_MC!AG67)</x:f>
        <x:v>25660708.752618466</x:v>
      </x:c>
    </x:row>
    <x:row r="19">
      <x:c r="A19" s="39">
        <x:v>15</x:v>
      </x:c>
      <x:c r="B19" s="16" t="n">
        <x:f>PT_Y5_MC!C68</x:f>
        <x:v>1029031.25</x:v>
      </x:c>
      <x:c r="C19" s="16" t="n">
        <x:f>MAX(0,B19*(1+EXP((LN(1+Assumptions!$C$60)-0.5*Assumptions!$C$61^2)+Assumptions!$C$61*((RAND()+RAND()+RAND()+RAND()+RAND()+RAND()+RAND()+RAND()+RAND()+RAND()+RAND()+RAND())-6))-1)+PT_Y5_MC!D67)</x:f>
        <x:v>1296433.9622723125</x:v>
      </x:c>
      <x:c r="D19" s="16" t="n">
        <x:f>MAX(0,C19*(1+EXP((LN(1+Assumptions!$C$60)-0.5*Assumptions!$C$61^2)+Assumptions!$C$61*((RAND()+RAND()+RAND()+RAND()+RAND()+RAND()+RAND()+RAND()+RAND()+RAND()+RAND()+RAND())-6))-1)+PT_Y5_MC!E67)</x:f>
        <x:v>1285314.7540971814</x:v>
      </x:c>
      <x:c r="E19" s="16" t="n">
        <x:f>MAX(0,D19*(1+EXP((LN(1+Assumptions!$C$60)-0.5*Assumptions!$C$61^2)+Assumptions!$C$61*((RAND()+RAND()+RAND()+RAND()+RAND()+RAND()+RAND()+RAND()+RAND()+RAND()+RAND()+RAND())-6))-1)+PT_Y5_MC!F67)</x:f>
        <x:v>1227691.6347838033</x:v>
      </x:c>
      <x:c r="F19" s="16" t="n">
        <x:f>MAX(0,E19*(1+EXP((LN(1+Assumptions!$C$60)-0.5*Assumptions!$C$61^2)+Assumptions!$C$61*((RAND()+RAND()+RAND()+RAND()+RAND()+RAND()+RAND()+RAND()+RAND()+RAND()+RAND()+RAND())-6))-1)+PT_Y5_MC!G67)</x:f>
        <x:v>1101569.3220184238</x:v>
      </x:c>
      <x:c r="G19" s="16" t="n">
        <x:f>MAX(0,F19*(1+EXP((LN(1+Assumptions!$C$60)-0.5*Assumptions!$C$61^2)+Assumptions!$C$61*((RAND()+RAND()+RAND()+RAND()+RAND()+RAND()+RAND()+RAND()+RAND()+RAND()+RAND()+RAND())-6))-1)+PT_Y5_MC!H67)</x:f>
        <x:v>1033096.5134628363</x:v>
      </x:c>
      <x:c r="H19" s="16" t="n">
        <x:f>MAX(0,G19*(1+EXP((LN(1+Assumptions!$C$60)-0.5*Assumptions!$C$61^2)+Assumptions!$C$61*((RAND()+RAND()+RAND()+RAND()+RAND()+RAND()+RAND()+RAND()+RAND()+RAND()+RAND()+RAND())-6))-1)+PT_Y5_MC!I67)</x:f>
        <x:v>859960.2721199653</x:v>
      </x:c>
      <x:c r="I19" s="16" t="n">
        <x:f>MAX(0,H19*(1+EXP((LN(1+Assumptions!$C$60)-0.5*Assumptions!$C$61^2)+Assumptions!$C$61*((RAND()+RAND()+RAND()+RAND()+RAND()+RAND()+RAND()+RAND()+RAND()+RAND()+RAND()+RAND())-6))-1)+PT_Y5_MC!J67)</x:f>
        <x:v>935368.831817822</x:v>
      </x:c>
      <x:c r="J19" s="16" t="n">
        <x:f>MAX(0,I19*(1+EXP((LN(1+Assumptions!$C$60)-0.5*Assumptions!$C$61^2)+Assumptions!$C$61*((RAND()+RAND()+RAND()+RAND()+RAND()+RAND()+RAND()+RAND()+RAND()+RAND()+RAND()+RAND())-6))-1)+PT_Y5_MC!K67)</x:f>
        <x:v>985084.3087642557</x:v>
      </x:c>
      <x:c r="K19" s="16" t="n">
        <x:f>MAX(0,J19*(1+EXP((LN(1+Assumptions!$C$60)-0.5*Assumptions!$C$61^2)+Assumptions!$C$61*((RAND()+RAND()+RAND()+RAND()+RAND()+RAND()+RAND()+RAND()+RAND()+RAND()+RAND()+RAND())-6))-1)+PT_Y5_MC!L67)</x:f>
        <x:v>816030.3662231568</x:v>
      </x:c>
      <x:c r="L19" s="16" t="n">
        <x:f>MAX(0,K19*(1+EXP((LN(1+Assumptions!$C$60)-0.5*Assumptions!$C$61^2)+Assumptions!$C$61*((RAND()+RAND()+RAND()+RAND()+RAND()+RAND()+RAND()+RAND()+RAND()+RAND()+RAND()+RAND())-6))-1)+PT_Y5_MC!M67)</x:f>
        <x:v>697797.4484606276</x:v>
      </x:c>
      <x:c r="M19" s="16" t="n">
        <x:f>MAX(0,L19*(1+EXP((LN(1+Assumptions!$C$60)-0.5*Assumptions!$C$61^2)+Assumptions!$C$61*((RAND()+RAND()+RAND()+RAND()+RAND()+RAND()+RAND()+RAND()+RAND()+RAND()+RAND()+RAND())-6))-1)+PT_Y5_MC!N67)</x:f>
        <x:v>720375.1295678806</x:v>
      </x:c>
      <x:c r="N19" s="16" t="n">
        <x:f>MAX(0,M19*(1+EXP((LN(1+Assumptions!$C$60)-0.5*Assumptions!$C$61^2)+Assumptions!$C$61*((RAND()+RAND()+RAND()+RAND()+RAND()+RAND()+RAND()+RAND()+RAND()+RAND()+RAND()+RAND())-6))-1)+PT_Y5_MC!O67)</x:f>
        <x:v>1015200.2748689856</x:v>
      </x:c>
      <x:c r="O19" s="16" t="n">
        <x:f>MAX(0,N19*(1+EXP((LN(1+Assumptions!$C$60)-0.5*Assumptions!$C$61^2)+Assumptions!$C$61*((RAND()+RAND()+RAND()+RAND()+RAND()+RAND()+RAND()+RAND()+RAND()+RAND()+RAND()+RAND())-6))-1)+PT_Y5_MC!P67)</x:f>
        <x:v>987011.7011945162</x:v>
      </x:c>
      <x:c r="P19" s="16" t="n">
        <x:f>MAX(0,O19*(1+EXP((LN(1+Assumptions!$C$60)-0.5*Assumptions!$C$61^2)+Assumptions!$C$61*((RAND()+RAND()+RAND()+RAND()+RAND()+RAND()+RAND()+RAND()+RAND()+RAND()+RAND()+RAND())-6))-1)+PT_Y5_MC!Q67)</x:f>
        <x:v>980340.279165135</x:v>
      </x:c>
      <x:c r="Q19" s="16" t="n">
        <x:f>MAX(0,P19*(1+EXP((LN(1+Assumptions!$C$60)-0.5*Assumptions!$C$61^2)+Assumptions!$C$61*((RAND()+RAND()+RAND()+RAND()+RAND()+RAND()+RAND()+RAND()+RAND()+RAND()+RAND()+RAND())-6))-1)+PT_Y5_MC!R67)</x:f>
        <x:v>898823.3458814493</x:v>
      </x:c>
      <x:c r="R19" s="16" t="n">
        <x:f>MAX(0,Q19*(1+EXP((LN(1+Assumptions!$C$60)-0.5*Assumptions!$C$61^2)+Assumptions!$C$61*((RAND()+RAND()+RAND()+RAND()+RAND()+RAND()+RAND()+RAND()+RAND()+RAND()+RAND()+RAND())-6))-1)+PT_Y5_MC!S67)</x:f>
        <x:v>1090390.7766831922</x:v>
      </x:c>
      <x:c r="S19" s="16" t="n">
        <x:f>MAX(0,R19*(1+EXP((LN(1+Assumptions!$C$60)-0.5*Assumptions!$C$61^2)+Assumptions!$C$61*((RAND()+RAND()+RAND()+RAND()+RAND()+RAND()+RAND()+RAND()+RAND()+RAND()+RAND()+RAND())-6))-1)+PT_Y5_MC!T67)</x:f>
        <x:v>1515959.3859272492</x:v>
      </x:c>
      <x:c r="T19" s="16" t="n">
        <x:f>MAX(0,S19*(1+EXP((LN(1+Assumptions!$C$60)-0.5*Assumptions!$C$61^2)+Assumptions!$C$61*((RAND()+RAND()+RAND()+RAND()+RAND()+RAND()+RAND()+RAND()+RAND()+RAND()+RAND()+RAND())-6))-1)+PT_Y5_MC!U67)</x:f>
        <x:v>1939919.962062592</x:v>
      </x:c>
      <x:c r="U19" s="16" t="n">
        <x:f>MAX(0,T19*(1+EXP((LN(1+Assumptions!$C$60)-0.5*Assumptions!$C$61^2)+Assumptions!$C$61*((RAND()+RAND()+RAND()+RAND()+RAND()+RAND()+RAND()+RAND()+RAND()+RAND()+RAND()+RAND())-6))-1)+PT_Y5_MC!V67)</x:f>
        <x:v>1991124.7817394775</x:v>
      </x:c>
      <x:c r="V19" s="16" t="n">
        <x:f>MAX(0,U19*(1+EXP((LN(1+Assumptions!$C$60)-0.5*Assumptions!$C$61^2)+Assumptions!$C$61*((RAND()+RAND()+RAND()+RAND()+RAND()+RAND()+RAND()+RAND()+RAND()+RAND()+RAND()+RAND())-6))-1)+PT_Y5_MC!W67)</x:f>
        <x:v>1464462.1091426858</x:v>
      </x:c>
      <x:c r="W19" s="16" t="n">
        <x:f>MAX(0,V19*(1+EXP((LN(1+Assumptions!$C$60)-0.5*Assumptions!$C$61^2)+Assumptions!$C$61*((RAND()+RAND()+RAND()+RAND()+RAND()+RAND()+RAND()+RAND()+RAND()+RAND()+RAND()+RAND())-6))-1)+PT_Y5_MC!X67)</x:f>
        <x:v>1527412.371637692</x:v>
      </x:c>
      <x:c r="X19" s="16" t="n">
        <x:f>MAX(0,W19*(1+EXP((LN(1+Assumptions!$C$60)-0.5*Assumptions!$C$61^2)+Assumptions!$C$61*((RAND()+RAND()+RAND()+RAND()+RAND()+RAND()+RAND()+RAND()+RAND()+RAND()+RAND()+RAND())-6))-1)+PT_Y5_MC!Y67)</x:f>
        <x:v>1705788.075675005</x:v>
      </x:c>
      <x:c r="Y19" s="16" t="n">
        <x:f>MAX(0,X19*(1+EXP((LN(1+Assumptions!$C$60)-0.5*Assumptions!$C$61^2)+Assumptions!$C$61*((RAND()+RAND()+RAND()+RAND()+RAND()+RAND()+RAND()+RAND()+RAND()+RAND()+RAND()+RAND())-6))-1)+PT_Y5_MC!Z67)</x:f>
        <x:v>1449158.8225684229</x:v>
      </x:c>
      <x:c r="Z19" s="16" t="n">
        <x:f>MAX(0,Y19*(1+EXP((LN(1+Assumptions!$C$60)-0.5*Assumptions!$C$61^2)+Assumptions!$C$61*((RAND()+RAND()+RAND()+RAND()+RAND()+RAND()+RAND()+RAND()+RAND()+RAND()+RAND()+RAND())-6))-1)+PT_Y5_MC!AA67)</x:f>
        <x:v>1195938.1164307958</x:v>
      </x:c>
      <x:c r="AA19" s="16" t="n">
        <x:f>MAX(0,Z19*(1+EXP((LN(1+Assumptions!$C$60)-0.5*Assumptions!$C$61^2)+Assumptions!$C$61*((RAND()+RAND()+RAND()+RAND()+RAND()+RAND()+RAND()+RAND()+RAND()+RAND()+RAND()+RAND())-6))-1)+PT_Y5_MC!AB67)</x:f>
        <x:v>1709091.3648666558</x:v>
      </x:c>
      <x:c r="AB19" s="16" t="n">
        <x:f>MAX(0,AA19*(1+EXP((LN(1+Assumptions!$C$60)-0.5*Assumptions!$C$61^2)+Assumptions!$C$61*((RAND()+RAND()+RAND()+RAND()+RAND()+RAND()+RAND()+RAND()+RAND()+RAND()+RAND()+RAND())-6))-1)+PT_Y5_MC!AC67)</x:f>
        <x:v>1744025.6132858167</x:v>
      </x:c>
      <x:c r="AC19" s="16" t="n">
        <x:f>MAX(0,AB19*(1+EXP((LN(1+Assumptions!$C$60)-0.5*Assumptions!$C$61^2)+Assumptions!$C$61*((RAND()+RAND()+RAND()+RAND()+RAND()+RAND()+RAND()+RAND()+RAND()+RAND()+RAND()+RAND())-6))-1)+PT_Y5_MC!AD67)</x:f>
        <x:v>1910561.8086107965</x:v>
      </x:c>
      <x:c r="AD19" s="16" t="n">
        <x:f>MAX(0,AC19*(1+EXP((LN(1+Assumptions!$C$60)-0.5*Assumptions!$C$61^2)+Assumptions!$C$61*((RAND()+RAND()+RAND()+RAND()+RAND()+RAND()+RAND()+RAND()+RAND()+RAND()+RAND()+RAND())-6))-1)+PT_Y5_MC!AE67)</x:f>
        <x:v>1641283.3638177866</x:v>
      </x:c>
      <x:c r="AE19" s="16" t="n">
        <x:f>MAX(0,AD19*(1+EXP((LN(1+Assumptions!$C$60)-0.5*Assumptions!$C$61^2)+Assumptions!$C$61*((RAND()+RAND()+RAND()+RAND()+RAND()+RAND()+RAND()+RAND()+RAND()+RAND()+RAND()+RAND())-6))-1)+PT_Y5_MC!AF67)</x:f>
        <x:v>1723624.1789901236</x:v>
      </x:c>
      <x:c r="AF19" s="16" t="n">
        <x:f>MAX(0,AE19*(1+EXP((LN(1+Assumptions!$C$60)-0.5*Assumptions!$C$61^2)+Assumptions!$C$61*((RAND()+RAND()+RAND()+RAND()+RAND()+RAND()+RAND()+RAND()+RAND()+RAND()+RAND()+RAND())-6))-1)+PT_Y5_MC!AG67)</x:f>
        <x:v>1517443.1293087082</x:v>
      </x:c>
    </x:row>
    <x:row r="20">
      <x:c r="A20" s="39">
        <x:v>16</x:v>
      </x:c>
      <x:c r="B20" s="16" t="n">
        <x:f>PT_Y5_MC!C68</x:f>
        <x:v>1029031.25</x:v>
      </x:c>
      <x:c r="C20" s="16" t="n">
        <x:f>MAX(0,B20*(1+EXP((LN(1+Assumptions!$C$60)-0.5*Assumptions!$C$61^2)+Assumptions!$C$61*((RAND()+RAND()+RAND()+RAND()+RAND()+RAND()+RAND()+RAND()+RAND()+RAND()+RAND()+RAND())-6))-1)+PT_Y5_MC!D67)</x:f>
        <x:v>1306737.228046332</x:v>
      </x:c>
      <x:c r="D20" s="16" t="n">
        <x:f>MAX(0,C20*(1+EXP((LN(1+Assumptions!$C$60)-0.5*Assumptions!$C$61^2)+Assumptions!$C$61*((RAND()+RAND()+RAND()+RAND()+RAND()+RAND()+RAND()+RAND()+RAND()+RAND()+RAND()+RAND())-6))-1)+PT_Y5_MC!E67)</x:f>
        <x:v>1451238.7804429627</x:v>
      </x:c>
      <x:c r="E20" s="16" t="n">
        <x:f>MAX(0,D20*(1+EXP((LN(1+Assumptions!$C$60)-0.5*Assumptions!$C$61^2)+Assumptions!$C$61*((RAND()+RAND()+RAND()+RAND()+RAND()+RAND()+RAND()+RAND()+RAND()+RAND()+RAND()+RAND())-6))-1)+PT_Y5_MC!F67)</x:f>
        <x:v>1315493.5471118153</x:v>
      </x:c>
      <x:c r="F20" s="16" t="n">
        <x:f>MAX(0,E20*(1+EXP((LN(1+Assumptions!$C$60)-0.5*Assumptions!$C$61^2)+Assumptions!$C$61*((RAND()+RAND()+RAND()+RAND()+RAND()+RAND()+RAND()+RAND()+RAND()+RAND()+RAND()+RAND())-6))-1)+PT_Y5_MC!G67)</x:f>
        <x:v>1285791.7517893568</x:v>
      </x:c>
      <x:c r="G20" s="16" t="n">
        <x:f>MAX(0,F20*(1+EXP((LN(1+Assumptions!$C$60)-0.5*Assumptions!$C$61^2)+Assumptions!$C$61*((RAND()+RAND()+RAND()+RAND()+RAND()+RAND()+RAND()+RAND()+RAND()+RAND()+RAND()+RAND())-6))-1)+PT_Y5_MC!H67)</x:f>
        <x:v>1428490.2915112008</x:v>
      </x:c>
      <x:c r="H20" s="16" t="n">
        <x:f>MAX(0,G20*(1+EXP((LN(1+Assumptions!$C$60)-0.5*Assumptions!$C$61^2)+Assumptions!$C$61*((RAND()+RAND()+RAND()+RAND()+RAND()+RAND()+RAND()+RAND()+RAND()+RAND()+RAND()+RAND())-6))-1)+PT_Y5_MC!I67)</x:f>
        <x:v>1766314.9456750504</x:v>
      </x:c>
      <x:c r="I20" s="16" t="n">
        <x:f>MAX(0,H20*(1+EXP((LN(1+Assumptions!$C$60)-0.5*Assumptions!$C$61^2)+Assumptions!$C$61*((RAND()+RAND()+RAND()+RAND()+RAND()+RAND()+RAND()+RAND()+RAND()+RAND()+RAND()+RAND())-6))-1)+PT_Y5_MC!J67)</x:f>
        <x:v>1926879.073242226</x:v>
      </x:c>
      <x:c r="J20" s="16" t="n">
        <x:f>MAX(0,I20*(1+EXP((LN(1+Assumptions!$C$60)-0.5*Assumptions!$C$61^2)+Assumptions!$C$61*((RAND()+RAND()+RAND()+RAND()+RAND()+RAND()+RAND()+RAND()+RAND()+RAND()+RAND()+RAND())-6))-1)+PT_Y5_MC!K67)</x:f>
        <x:v>2204479.6898874086</x:v>
      </x:c>
      <x:c r="K20" s="16" t="n">
        <x:f>MAX(0,J20*(1+EXP((LN(1+Assumptions!$C$60)-0.5*Assumptions!$C$61^2)+Assumptions!$C$61*((RAND()+RAND()+RAND()+RAND()+RAND()+RAND()+RAND()+RAND()+RAND()+RAND()+RAND()+RAND())-6))-1)+PT_Y5_MC!L67)</x:f>
        <x:v>2360341.1217472306</x:v>
      </x:c>
      <x:c r="L20" s="16" t="n">
        <x:f>MAX(0,K20*(1+EXP((LN(1+Assumptions!$C$60)-0.5*Assumptions!$C$61^2)+Assumptions!$C$61*((RAND()+RAND()+RAND()+RAND()+RAND()+RAND()+RAND()+RAND()+RAND()+RAND()+RAND()+RAND())-6))-1)+PT_Y5_MC!M67)</x:f>
        <x:v>2836704.2449649116</x:v>
      </x:c>
      <x:c r="M20" s="16" t="n">
        <x:f>MAX(0,L20*(1+EXP((LN(1+Assumptions!$C$60)-0.5*Assumptions!$C$61^2)+Assumptions!$C$61*((RAND()+RAND()+RAND()+RAND()+RAND()+RAND()+RAND()+RAND()+RAND()+RAND()+RAND()+RAND())-6))-1)+PT_Y5_MC!N67)</x:f>
        <x:v>2983632.825052365</x:v>
      </x:c>
      <x:c r="N20" s="16" t="n">
        <x:f>MAX(0,M20*(1+EXP((LN(1+Assumptions!$C$60)-0.5*Assumptions!$C$61^2)+Assumptions!$C$61*((RAND()+RAND()+RAND()+RAND()+RAND()+RAND()+RAND()+RAND()+RAND()+RAND()+RAND()+RAND())-6))-1)+PT_Y5_MC!O67)</x:f>
        <x:v>3099033.5589068425</x:v>
      </x:c>
      <x:c r="O20" s="16" t="n">
        <x:f>MAX(0,N20*(1+EXP((LN(1+Assumptions!$C$60)-0.5*Assumptions!$C$61^2)+Assumptions!$C$61*((RAND()+RAND()+RAND()+RAND()+RAND()+RAND()+RAND()+RAND()+RAND()+RAND()+RAND()+RAND())-6))-1)+PT_Y5_MC!P67)</x:f>
        <x:v>3880565.18633071</x:v>
      </x:c>
      <x:c r="P20" s="16" t="n">
        <x:f>MAX(0,O20*(1+EXP((LN(1+Assumptions!$C$60)-0.5*Assumptions!$C$61^2)+Assumptions!$C$61*((RAND()+RAND()+RAND()+RAND()+RAND()+RAND()+RAND()+RAND()+RAND()+RAND()+RAND()+RAND())-6))-1)+PT_Y5_MC!Q67)</x:f>
        <x:v>3763225.6054911767</x:v>
      </x:c>
      <x:c r="Q20" s="16" t="n">
        <x:f>MAX(0,P20*(1+EXP((LN(1+Assumptions!$C$60)-0.5*Assumptions!$C$61^2)+Assumptions!$C$61*((RAND()+RAND()+RAND()+RAND()+RAND()+RAND()+RAND()+RAND()+RAND()+RAND()+RAND()+RAND())-6))-1)+PT_Y5_MC!R67)</x:f>
        <x:v>4215659.09106871</x:v>
      </x:c>
      <x:c r="R20" s="16" t="n">
        <x:f>MAX(0,Q20*(1+EXP((LN(1+Assumptions!$C$60)-0.5*Assumptions!$C$61^2)+Assumptions!$C$61*((RAND()+RAND()+RAND()+RAND()+RAND()+RAND()+RAND()+RAND()+RAND()+RAND()+RAND()+RAND())-6))-1)+PT_Y5_MC!S67)</x:f>
        <x:v>5590573.041986836</x:v>
      </x:c>
      <x:c r="S20" s="16" t="n">
        <x:f>MAX(0,R20*(1+EXP((LN(1+Assumptions!$C$60)-0.5*Assumptions!$C$61^2)+Assumptions!$C$61*((RAND()+RAND()+RAND()+RAND()+RAND()+RAND()+RAND()+RAND()+RAND()+RAND()+RAND()+RAND())-6))-1)+PT_Y5_MC!T67)</x:f>
        <x:v>6194268.703081101</x:v>
      </x:c>
      <x:c r="T20" s="16" t="n">
        <x:f>MAX(0,S20*(1+EXP((LN(1+Assumptions!$C$60)-0.5*Assumptions!$C$61^2)+Assumptions!$C$61*((RAND()+RAND()+RAND()+RAND()+RAND()+RAND()+RAND()+RAND()+RAND()+RAND()+RAND()+RAND())-6))-1)+PT_Y5_MC!U67)</x:f>
        <x:v>8062298.083298873</x:v>
      </x:c>
      <x:c r="U20" s="16" t="n">
        <x:f>MAX(0,T20*(1+EXP((LN(1+Assumptions!$C$60)-0.5*Assumptions!$C$61^2)+Assumptions!$C$61*((RAND()+RAND()+RAND()+RAND()+RAND()+RAND()+RAND()+RAND()+RAND()+RAND()+RAND()+RAND())-6))-1)+PT_Y5_MC!V67)</x:f>
        <x:v>8440703.988758225</x:v>
      </x:c>
      <x:c r="V20" s="16" t="n">
        <x:f>MAX(0,U20*(1+EXP((LN(1+Assumptions!$C$60)-0.5*Assumptions!$C$61^2)+Assumptions!$C$61*((RAND()+RAND()+RAND()+RAND()+RAND()+RAND()+RAND()+RAND()+RAND()+RAND()+RAND()+RAND())-6))-1)+PT_Y5_MC!W67)</x:f>
        <x:v>8564857.448944097</x:v>
      </x:c>
      <x:c r="W20" s="16" t="n">
        <x:f>MAX(0,V20*(1+EXP((LN(1+Assumptions!$C$60)-0.5*Assumptions!$C$61^2)+Assumptions!$C$61*((RAND()+RAND()+RAND()+RAND()+RAND()+RAND()+RAND()+RAND()+RAND()+RAND()+RAND()+RAND())-6))-1)+PT_Y5_MC!X67)</x:f>
        <x:v>8918647.073749326</x:v>
      </x:c>
      <x:c r="X20" s="16" t="n">
        <x:f>MAX(0,W20*(1+EXP((LN(1+Assumptions!$C$60)-0.5*Assumptions!$C$61^2)+Assumptions!$C$61*((RAND()+RAND()+RAND()+RAND()+RAND()+RAND()+RAND()+RAND()+RAND()+RAND()+RAND()+RAND())-6))-1)+PT_Y5_MC!Y67)</x:f>
        <x:v>8295889.18413505</x:v>
      </x:c>
      <x:c r="Y20" s="16" t="n">
        <x:f>MAX(0,X20*(1+EXP((LN(1+Assumptions!$C$60)-0.5*Assumptions!$C$61^2)+Assumptions!$C$61*((RAND()+RAND()+RAND()+RAND()+RAND()+RAND()+RAND()+RAND()+RAND()+RAND()+RAND()+RAND())-6))-1)+PT_Y5_MC!Z67)</x:f>
        <x:v>7666213.081069814</x:v>
      </x:c>
      <x:c r="Z20" s="16" t="n">
        <x:f>MAX(0,Y20*(1+EXP((LN(1+Assumptions!$C$60)-0.5*Assumptions!$C$61^2)+Assumptions!$C$61*((RAND()+RAND()+RAND()+RAND()+RAND()+RAND()+RAND()+RAND()+RAND()+RAND()+RAND()+RAND())-6))-1)+PT_Y5_MC!AA67)</x:f>
        <x:v>9336981.269320525</x:v>
      </x:c>
      <x:c r="AA20" s="16" t="n">
        <x:f>MAX(0,Z20*(1+EXP((LN(1+Assumptions!$C$60)-0.5*Assumptions!$C$61^2)+Assumptions!$C$61*((RAND()+RAND()+RAND()+RAND()+RAND()+RAND()+RAND()+RAND()+RAND()+RAND()+RAND()+RAND())-6))-1)+PT_Y5_MC!AB67)</x:f>
        <x:v>8262342.121443818</x:v>
      </x:c>
      <x:c r="AB20" s="16" t="n">
        <x:f>MAX(0,AA20*(1+EXP((LN(1+Assumptions!$C$60)-0.5*Assumptions!$C$61^2)+Assumptions!$C$61*((RAND()+RAND()+RAND()+RAND()+RAND()+RAND()+RAND()+RAND()+RAND()+RAND()+RAND()+RAND())-6))-1)+PT_Y5_MC!AC67)</x:f>
        <x:v>10588693.570473185</x:v>
      </x:c>
      <x:c r="AC20" s="16" t="n">
        <x:f>MAX(0,AB20*(1+EXP((LN(1+Assumptions!$C$60)-0.5*Assumptions!$C$61^2)+Assumptions!$C$61*((RAND()+RAND()+RAND()+RAND()+RAND()+RAND()+RAND()+RAND()+RAND()+RAND()+RAND()+RAND())-6))-1)+PT_Y5_MC!AD67)</x:f>
        <x:v>12608169.217064897</x:v>
      </x:c>
      <x:c r="AD20" s="16" t="n">
        <x:f>MAX(0,AC20*(1+EXP((LN(1+Assumptions!$C$60)-0.5*Assumptions!$C$61^2)+Assumptions!$C$61*((RAND()+RAND()+RAND()+RAND()+RAND()+RAND()+RAND()+RAND()+RAND()+RAND()+RAND()+RAND())-6))-1)+PT_Y5_MC!AE67)</x:f>
        <x:v>15371016.012196505</x:v>
      </x:c>
      <x:c r="AE20" s="16" t="n">
        <x:f>MAX(0,AD20*(1+EXP((LN(1+Assumptions!$C$60)-0.5*Assumptions!$C$61^2)+Assumptions!$C$61*((RAND()+RAND()+RAND()+RAND()+RAND()+RAND()+RAND()+RAND()+RAND()+RAND()+RAND()+RAND())-6))-1)+PT_Y5_MC!AF67)</x:f>
        <x:v>14021717.196832465</x:v>
      </x:c>
      <x:c r="AF20" s="16" t="n">
        <x:f>MAX(0,AE20*(1+EXP((LN(1+Assumptions!$C$60)-0.5*Assumptions!$C$61^2)+Assumptions!$C$61*((RAND()+RAND()+RAND()+RAND()+RAND()+RAND()+RAND()+RAND()+RAND()+RAND()+RAND()+RAND())-6))-1)+PT_Y5_MC!AG67)</x:f>
        <x:v>11652037.78393045</x:v>
      </x:c>
    </x:row>
    <x:row r="21">
      <x:c r="A21" s="39">
        <x:v>17</x:v>
      </x:c>
      <x:c r="B21" s="16" t="n">
        <x:f>PT_Y5_MC!C68</x:f>
        <x:v>1029031.25</x:v>
      </x:c>
      <x:c r="C21" s="16" t="n">
        <x:f>MAX(0,B21*(1+EXP((LN(1+Assumptions!$C$60)-0.5*Assumptions!$C$61^2)+Assumptions!$C$61*((RAND()+RAND()+RAND()+RAND()+RAND()+RAND()+RAND()+RAND()+RAND()+RAND()+RAND()+RAND())-6))-1)+PT_Y5_MC!D67)</x:f>
        <x:v>1562298.6537744002</x:v>
      </x:c>
      <x:c r="D21" s="16" t="n">
        <x:f>MAX(0,C21*(1+EXP((LN(1+Assumptions!$C$60)-0.5*Assumptions!$C$61^2)+Assumptions!$C$61*((RAND()+RAND()+RAND()+RAND()+RAND()+RAND()+RAND()+RAND()+RAND()+RAND()+RAND()+RAND())-6))-1)+PT_Y5_MC!E67)</x:f>
        <x:v>1636801.3988852527</x:v>
      </x:c>
      <x:c r="E21" s="16" t="n">
        <x:f>MAX(0,D21*(1+EXP((LN(1+Assumptions!$C$60)-0.5*Assumptions!$C$61^2)+Assumptions!$C$61*((RAND()+RAND()+RAND()+RAND()+RAND()+RAND()+RAND()+RAND()+RAND()+RAND()+RAND()+RAND())-6))-1)+PT_Y5_MC!F67)</x:f>
        <x:v>1452245.66065705</x:v>
      </x:c>
      <x:c r="F21" s="16" t="n">
        <x:f>MAX(0,E21*(1+EXP((LN(1+Assumptions!$C$60)-0.5*Assumptions!$C$61^2)+Assumptions!$C$61*((RAND()+RAND()+RAND()+RAND()+RAND()+RAND()+RAND()+RAND()+RAND()+RAND()+RAND()+RAND())-6))-1)+PT_Y5_MC!G67)</x:f>
        <x:v>1492326.5887253713</x:v>
      </x:c>
      <x:c r="G21" s="16" t="n">
        <x:f>MAX(0,F21*(1+EXP((LN(1+Assumptions!$C$60)-0.5*Assumptions!$C$61^2)+Assumptions!$C$61*((RAND()+RAND()+RAND()+RAND()+RAND()+RAND()+RAND()+RAND()+RAND()+RAND()+RAND()+RAND())-6))-1)+PT_Y5_MC!H67)</x:f>
        <x:v>1402601.0237074876</x:v>
      </x:c>
      <x:c r="H21" s="16" t="n">
        <x:f>MAX(0,G21*(1+EXP((LN(1+Assumptions!$C$60)-0.5*Assumptions!$C$61^2)+Assumptions!$C$61*((RAND()+RAND()+RAND()+RAND()+RAND()+RAND()+RAND()+RAND()+RAND()+RAND()+RAND()+RAND())-6))-1)+PT_Y5_MC!I67)</x:f>
        <x:v>1477017.3977923586</x:v>
      </x:c>
      <x:c r="I21" s="16" t="n">
        <x:f>MAX(0,H21*(1+EXP((LN(1+Assumptions!$C$60)-0.5*Assumptions!$C$61^2)+Assumptions!$C$61*((RAND()+RAND()+RAND()+RAND()+RAND()+RAND()+RAND()+RAND()+RAND()+RAND()+RAND()+RAND())-6))-1)+PT_Y5_MC!J67)</x:f>
        <x:v>1101019.3443195587</x:v>
      </x:c>
      <x:c r="J21" s="16" t="n">
        <x:f>MAX(0,I21*(1+EXP((LN(1+Assumptions!$C$60)-0.5*Assumptions!$C$61^2)+Assumptions!$C$61*((RAND()+RAND()+RAND()+RAND()+RAND()+RAND()+RAND()+RAND()+RAND()+RAND()+RAND()+RAND())-6))-1)+PT_Y5_MC!K67)</x:f>
        <x:v>1361730.0089464192</x:v>
      </x:c>
      <x:c r="K21" s="16" t="n">
        <x:f>MAX(0,J21*(1+EXP((LN(1+Assumptions!$C$60)-0.5*Assumptions!$C$61^2)+Assumptions!$C$61*((RAND()+RAND()+RAND()+RAND()+RAND()+RAND()+RAND()+RAND()+RAND()+RAND()+RAND()+RAND())-6))-1)+PT_Y5_MC!L67)</x:f>
        <x:v>1866832.7638823928</x:v>
      </x:c>
      <x:c r="L21" s="16" t="n">
        <x:f>MAX(0,K21*(1+EXP((LN(1+Assumptions!$C$60)-0.5*Assumptions!$C$61^2)+Assumptions!$C$61*((RAND()+RAND()+RAND()+RAND()+RAND()+RAND()+RAND()+RAND()+RAND()+RAND()+RAND()+RAND())-6))-1)+PT_Y5_MC!M67)</x:f>
        <x:v>2172629.1809296412</x:v>
      </x:c>
      <x:c r="M21" s="16" t="n">
        <x:f>MAX(0,L21*(1+EXP((LN(1+Assumptions!$C$60)-0.5*Assumptions!$C$61^2)+Assumptions!$C$61*((RAND()+RAND()+RAND()+RAND()+RAND()+RAND()+RAND()+RAND()+RAND()+RAND()+RAND()+RAND())-6))-1)+PT_Y5_MC!N67)</x:f>
        <x:v>2155370.1323006894</x:v>
      </x:c>
      <x:c r="N21" s="16" t="n">
        <x:f>MAX(0,M21*(1+EXP((LN(1+Assumptions!$C$60)-0.5*Assumptions!$C$61^2)+Assumptions!$C$61*((RAND()+RAND()+RAND()+RAND()+RAND()+RAND()+RAND()+RAND()+RAND()+RAND()+RAND()+RAND())-6))-1)+PT_Y5_MC!O67)</x:f>
        <x:v>2682127.419343866</x:v>
      </x:c>
      <x:c r="O21" s="16" t="n">
        <x:f>MAX(0,N21*(1+EXP((LN(1+Assumptions!$C$60)-0.5*Assumptions!$C$61^2)+Assumptions!$C$61*((RAND()+RAND()+RAND()+RAND()+RAND()+RAND()+RAND()+RAND()+RAND()+RAND()+RAND()+RAND())-6))-1)+PT_Y5_MC!P67)</x:f>
        <x:v>3451430.894235895</x:v>
      </x:c>
      <x:c r="P21" s="16" t="n">
        <x:f>MAX(0,O21*(1+EXP((LN(1+Assumptions!$C$60)-0.5*Assumptions!$C$61^2)+Assumptions!$C$61*((RAND()+RAND()+RAND()+RAND()+RAND()+RAND()+RAND()+RAND()+RAND()+RAND()+RAND()+RAND())-6))-1)+PT_Y5_MC!Q67)</x:f>
        <x:v>3344027.609123885</x:v>
      </x:c>
      <x:c r="Q21" s="16" t="n">
        <x:f>MAX(0,P21*(1+EXP((LN(1+Assumptions!$C$60)-0.5*Assumptions!$C$61^2)+Assumptions!$C$61*((RAND()+RAND()+RAND()+RAND()+RAND()+RAND()+RAND()+RAND()+RAND()+RAND()+RAND()+RAND())-6))-1)+PT_Y5_MC!R67)</x:f>
        <x:v>3245169.0343633955</x:v>
      </x:c>
      <x:c r="R21" s="16" t="n">
        <x:f>MAX(0,Q21*(1+EXP((LN(1+Assumptions!$C$60)-0.5*Assumptions!$C$61^2)+Assumptions!$C$61*((RAND()+RAND()+RAND()+RAND()+RAND()+RAND()+RAND()+RAND()+RAND()+RAND()+RAND()+RAND())-6))-1)+PT_Y5_MC!S67)</x:f>
        <x:v>3664286.2752855523</x:v>
      </x:c>
      <x:c r="S21" s="16" t="n">
        <x:f>MAX(0,R21*(1+EXP((LN(1+Assumptions!$C$60)-0.5*Assumptions!$C$61^2)+Assumptions!$C$61*((RAND()+RAND()+RAND()+RAND()+RAND()+RAND()+RAND()+RAND()+RAND()+RAND()+RAND()+RAND())-6))-1)+PT_Y5_MC!T67)</x:f>
        <x:v>3766331.297797292</x:v>
      </x:c>
      <x:c r="T21" s="16" t="n">
        <x:f>MAX(0,S21*(1+EXP((LN(1+Assumptions!$C$60)-0.5*Assumptions!$C$61^2)+Assumptions!$C$61*((RAND()+RAND()+RAND()+RAND()+RAND()+RAND()+RAND()+RAND()+RAND()+RAND()+RAND()+RAND())-6))-1)+PT_Y5_MC!U67)</x:f>
        <x:v>4537311.706950579</x:v>
      </x:c>
      <x:c r="U21" s="16" t="n">
        <x:f>MAX(0,T21*(1+EXP((LN(1+Assumptions!$C$60)-0.5*Assumptions!$C$61^2)+Assumptions!$C$61*((RAND()+RAND()+RAND()+RAND()+RAND()+RAND()+RAND()+RAND()+RAND()+RAND()+RAND()+RAND())-6))-1)+PT_Y5_MC!V67)</x:f>
        <x:v>5564888.3857207</x:v>
      </x:c>
      <x:c r="V21" s="16" t="n">
        <x:f>MAX(0,U21*(1+EXP((LN(1+Assumptions!$C$60)-0.5*Assumptions!$C$61^2)+Assumptions!$C$61*((RAND()+RAND()+RAND()+RAND()+RAND()+RAND()+RAND()+RAND()+RAND()+RAND()+RAND()+RAND())-6))-1)+PT_Y5_MC!W67)</x:f>
        <x:v>6347310.406764472</x:v>
      </x:c>
      <x:c r="W21" s="16" t="n">
        <x:f>MAX(0,V21*(1+EXP((LN(1+Assumptions!$C$60)-0.5*Assumptions!$C$61^2)+Assumptions!$C$61*((RAND()+RAND()+RAND()+RAND()+RAND()+RAND()+RAND()+RAND()+RAND()+RAND()+RAND()+RAND())-6))-1)+PT_Y5_MC!X67)</x:f>
        <x:v>6455449.098744184</x:v>
      </x:c>
      <x:c r="X21" s="16" t="n">
        <x:f>MAX(0,W21*(1+EXP((LN(1+Assumptions!$C$60)-0.5*Assumptions!$C$61^2)+Assumptions!$C$61*((RAND()+RAND()+RAND()+RAND()+RAND()+RAND()+RAND()+RAND()+RAND()+RAND()+RAND()+RAND())-6))-1)+PT_Y5_MC!Y67)</x:f>
        <x:v>6237994.773148149</x:v>
      </x:c>
      <x:c r="Y21" s="16" t="n">
        <x:f>MAX(0,X21*(1+EXP((LN(1+Assumptions!$C$60)-0.5*Assumptions!$C$61^2)+Assumptions!$C$61*((RAND()+RAND()+RAND()+RAND()+RAND()+RAND()+RAND()+RAND()+RAND()+RAND()+RAND()+RAND())-6))-1)+PT_Y5_MC!Z67)</x:f>
        <x:v>7925581.612783836</x:v>
      </x:c>
      <x:c r="Z21" s="16" t="n">
        <x:f>MAX(0,Y21*(1+EXP((LN(1+Assumptions!$C$60)-0.5*Assumptions!$C$61^2)+Assumptions!$C$61*((RAND()+RAND()+RAND()+RAND()+RAND()+RAND()+RAND()+RAND()+RAND()+RAND()+RAND()+RAND())-6))-1)+PT_Y5_MC!AA67)</x:f>
        <x:v>6682733.475186123</x:v>
      </x:c>
      <x:c r="AA21" s="16" t="n">
        <x:f>MAX(0,Z21*(1+EXP((LN(1+Assumptions!$C$60)-0.5*Assumptions!$C$61^2)+Assumptions!$C$61*((RAND()+RAND()+RAND()+RAND()+RAND()+RAND()+RAND()+RAND()+RAND()+RAND()+RAND()+RAND())-6))-1)+PT_Y5_MC!AB67)</x:f>
        <x:v>6660142.697043263</x:v>
      </x:c>
      <x:c r="AB21" s="16" t="n">
        <x:f>MAX(0,AA21*(1+EXP((LN(1+Assumptions!$C$60)-0.5*Assumptions!$C$61^2)+Assumptions!$C$61*((RAND()+RAND()+RAND()+RAND()+RAND()+RAND()+RAND()+RAND()+RAND()+RAND()+RAND()+RAND())-6))-1)+PT_Y5_MC!AC67)</x:f>
        <x:v>8714470.20771857</x:v>
      </x:c>
      <x:c r="AC21" s="16" t="n">
        <x:f>MAX(0,AB21*(1+EXP((LN(1+Assumptions!$C$60)-0.5*Assumptions!$C$61^2)+Assumptions!$C$61*((RAND()+RAND()+RAND()+RAND()+RAND()+RAND()+RAND()+RAND()+RAND()+RAND()+RAND()+RAND())-6))-1)+PT_Y5_MC!AD67)</x:f>
        <x:v>6789076.3327520555</x:v>
      </x:c>
      <x:c r="AD21" s="16" t="n">
        <x:f>MAX(0,AC21*(1+EXP((LN(1+Assumptions!$C$60)-0.5*Assumptions!$C$61^2)+Assumptions!$C$61*((RAND()+RAND()+RAND()+RAND()+RAND()+RAND()+RAND()+RAND()+RAND()+RAND()+RAND()+RAND())-6))-1)+PT_Y5_MC!AE67)</x:f>
        <x:v>7903712.733951604</x:v>
      </x:c>
      <x:c r="AE21" s="16" t="n">
        <x:f>MAX(0,AD21*(1+EXP((LN(1+Assumptions!$C$60)-0.5*Assumptions!$C$61^2)+Assumptions!$C$61*((RAND()+RAND()+RAND()+RAND()+RAND()+RAND()+RAND()+RAND()+RAND()+RAND()+RAND()+RAND())-6))-1)+PT_Y5_MC!AF67)</x:f>
        <x:v>9519542.18226526</x:v>
      </x:c>
      <x:c r="AF21" s="16" t="n">
        <x:f>MAX(0,AE21*(1+EXP((LN(1+Assumptions!$C$60)-0.5*Assumptions!$C$61^2)+Assumptions!$C$61*((RAND()+RAND()+RAND()+RAND()+RAND()+RAND()+RAND()+RAND()+RAND()+RAND()+RAND()+RAND())-6))-1)+PT_Y5_MC!AG67)</x:f>
        <x:v>10487860.7364538</x:v>
      </x:c>
    </x:row>
    <x:row r="22">
      <x:c r="A22" s="39">
        <x:v>18</x:v>
      </x:c>
      <x:c r="B22" s="16" t="n">
        <x:f>PT_Y5_MC!C68</x:f>
        <x:v>1029031.25</x:v>
      </x:c>
      <x:c r="C22" s="16" t="n">
        <x:f>MAX(0,B22*(1+EXP((LN(1+Assumptions!$C$60)-0.5*Assumptions!$C$61^2)+Assumptions!$C$61*((RAND()+RAND()+RAND()+RAND()+RAND()+RAND()+RAND()+RAND()+RAND()+RAND()+RAND()+RAND())-6))-1)+PT_Y5_MC!D67)</x:f>
        <x:v>1090163.3802342694</x:v>
      </x:c>
      <x:c r="D22" s="16" t="n">
        <x:f>MAX(0,C22*(1+EXP((LN(1+Assumptions!$C$60)-0.5*Assumptions!$C$61^2)+Assumptions!$C$61*((RAND()+RAND()+RAND()+RAND()+RAND()+RAND()+RAND()+RAND()+RAND()+RAND()+RAND()+RAND())-6))-1)+PT_Y5_MC!E67)</x:f>
        <x:v>1160176.6019974435</x:v>
      </x:c>
      <x:c r="E22" s="16" t="n">
        <x:f>MAX(0,D22*(1+EXP((LN(1+Assumptions!$C$60)-0.5*Assumptions!$C$61^2)+Assumptions!$C$61*((RAND()+RAND()+RAND()+RAND()+RAND()+RAND()+RAND()+RAND()+RAND()+RAND()+RAND()+RAND())-6))-1)+PT_Y5_MC!F67)</x:f>
        <x:v>1291451.3999518307</x:v>
      </x:c>
      <x:c r="F22" s="16" t="n">
        <x:f>MAX(0,E22*(1+EXP((LN(1+Assumptions!$C$60)-0.5*Assumptions!$C$61^2)+Assumptions!$C$61*((RAND()+RAND()+RAND()+RAND()+RAND()+RAND()+RAND()+RAND()+RAND()+RAND()+RAND()+RAND())-6))-1)+PT_Y5_MC!G67)</x:f>
        <x:v>1340565.733133055</x:v>
      </x:c>
      <x:c r="G22" s="16" t="n">
        <x:f>MAX(0,F22*(1+EXP((LN(1+Assumptions!$C$60)-0.5*Assumptions!$C$61^2)+Assumptions!$C$61*((RAND()+RAND()+RAND()+RAND()+RAND()+RAND()+RAND()+RAND()+RAND()+RAND()+RAND()+RAND())-6))-1)+PT_Y5_MC!H67)</x:f>
        <x:v>1693107.2116320112</x:v>
      </x:c>
      <x:c r="H22" s="16" t="n">
        <x:f>MAX(0,G22*(1+EXP((LN(1+Assumptions!$C$60)-0.5*Assumptions!$C$61^2)+Assumptions!$C$61*((RAND()+RAND()+RAND()+RAND()+RAND()+RAND()+RAND()+RAND()+RAND()+RAND()+RAND()+RAND())-6))-1)+PT_Y5_MC!I67)</x:f>
        <x:v>2023683.5066207545</x:v>
      </x:c>
      <x:c r="I22" s="16" t="n">
        <x:f>MAX(0,H22*(1+EXP((LN(1+Assumptions!$C$60)-0.5*Assumptions!$C$61^2)+Assumptions!$C$61*((RAND()+RAND()+RAND()+RAND()+RAND()+RAND()+RAND()+RAND()+RAND()+RAND()+RAND()+RAND())-6))-1)+PT_Y5_MC!J67)</x:f>
        <x:v>1910641.6489241496</x:v>
      </x:c>
      <x:c r="J22" s="16" t="n">
        <x:f>MAX(0,I22*(1+EXP((LN(1+Assumptions!$C$60)-0.5*Assumptions!$C$61^2)+Assumptions!$C$61*((RAND()+RAND()+RAND()+RAND()+RAND()+RAND()+RAND()+RAND()+RAND()+RAND()+RAND()+RAND())-6))-1)+PT_Y5_MC!K67)</x:f>
        <x:v>1814086.6127490983</x:v>
      </x:c>
      <x:c r="K22" s="16" t="n">
        <x:f>MAX(0,J22*(1+EXP((LN(1+Assumptions!$C$60)-0.5*Assumptions!$C$61^2)+Assumptions!$C$61*((RAND()+RAND()+RAND()+RAND()+RAND()+RAND()+RAND()+RAND()+RAND()+RAND()+RAND()+RAND())-6))-1)+PT_Y5_MC!L67)</x:f>
        <x:v>2142726.5592446923</x:v>
      </x:c>
      <x:c r="L22" s="16" t="n">
        <x:f>MAX(0,K22*(1+EXP((LN(1+Assumptions!$C$60)-0.5*Assumptions!$C$61^2)+Assumptions!$C$61*((RAND()+RAND()+RAND()+RAND()+RAND()+RAND()+RAND()+RAND()+RAND()+RAND()+RAND()+RAND())-6))-1)+PT_Y5_MC!M67)</x:f>
        <x:v>2426781.113456073</x:v>
      </x:c>
      <x:c r="M22" s="16" t="n">
        <x:f>MAX(0,L22*(1+EXP((LN(1+Assumptions!$C$60)-0.5*Assumptions!$C$61^2)+Assumptions!$C$61*((RAND()+RAND()+RAND()+RAND()+RAND()+RAND()+RAND()+RAND()+RAND()+RAND()+RAND()+RAND())-6))-1)+PT_Y5_MC!N67)</x:f>
        <x:v>2750518.327962973</x:v>
      </x:c>
      <x:c r="N22" s="16" t="n">
        <x:f>MAX(0,M22*(1+EXP((LN(1+Assumptions!$C$60)-0.5*Assumptions!$C$61^2)+Assumptions!$C$61*((RAND()+RAND()+RAND()+RAND()+RAND()+RAND()+RAND()+RAND()+RAND()+RAND()+RAND()+RAND())-6))-1)+PT_Y5_MC!O67)</x:f>
        <x:v>2560124.8890679856</x:v>
      </x:c>
      <x:c r="O22" s="16" t="n">
        <x:f>MAX(0,N22*(1+EXP((LN(1+Assumptions!$C$60)-0.5*Assumptions!$C$61^2)+Assumptions!$C$61*((RAND()+RAND()+RAND()+RAND()+RAND()+RAND()+RAND()+RAND()+RAND()+RAND()+RAND()+RAND())-6))-1)+PT_Y5_MC!P67)</x:f>
        <x:v>2498219.22782941</x:v>
      </x:c>
      <x:c r="P22" s="16" t="n">
        <x:f>MAX(0,O22*(1+EXP((LN(1+Assumptions!$C$60)-0.5*Assumptions!$C$61^2)+Assumptions!$C$61*((RAND()+RAND()+RAND()+RAND()+RAND()+RAND()+RAND()+RAND()+RAND()+RAND()+RAND()+RAND())-6))-1)+PT_Y5_MC!Q67)</x:f>
        <x:v>2263699.495597295</x:v>
      </x:c>
      <x:c r="Q22" s="16" t="n">
        <x:f>MAX(0,P22*(1+EXP((LN(1+Assumptions!$C$60)-0.5*Assumptions!$C$61^2)+Assumptions!$C$61*((RAND()+RAND()+RAND()+RAND()+RAND()+RAND()+RAND()+RAND()+RAND()+RAND()+RAND()+RAND())-6))-1)+PT_Y5_MC!R67)</x:f>
        <x:v>2481323.2846624083</x:v>
      </x:c>
      <x:c r="R22" s="16" t="n">
        <x:f>MAX(0,Q22*(1+EXP((LN(1+Assumptions!$C$60)-0.5*Assumptions!$C$61^2)+Assumptions!$C$61*((RAND()+RAND()+RAND()+RAND()+RAND()+RAND()+RAND()+RAND()+RAND()+RAND()+RAND()+RAND())-6))-1)+PT_Y5_MC!S67)</x:f>
        <x:v>2181992.386244167</x:v>
      </x:c>
      <x:c r="S22" s="16" t="n">
        <x:f>MAX(0,R22*(1+EXP((LN(1+Assumptions!$C$60)-0.5*Assumptions!$C$61^2)+Assumptions!$C$61*((RAND()+RAND()+RAND()+RAND()+RAND()+RAND()+RAND()+RAND()+RAND()+RAND()+RAND()+RAND())-6))-1)+PT_Y5_MC!T67)</x:f>
        <x:v>2806514.207097729</x:v>
      </x:c>
      <x:c r="T22" s="16" t="n">
        <x:f>MAX(0,S22*(1+EXP((LN(1+Assumptions!$C$60)-0.5*Assumptions!$C$61^2)+Assumptions!$C$61*((RAND()+RAND()+RAND()+RAND()+RAND()+RAND()+RAND()+RAND()+RAND()+RAND()+RAND()+RAND())-6))-1)+PT_Y5_MC!U67)</x:f>
        <x:v>2716287.2886220515</x:v>
      </x:c>
      <x:c r="U22" s="16" t="n">
        <x:f>MAX(0,T22*(1+EXP((LN(1+Assumptions!$C$60)-0.5*Assumptions!$C$61^2)+Assumptions!$C$61*((RAND()+RAND()+RAND()+RAND()+RAND()+RAND()+RAND()+RAND()+RAND()+RAND()+RAND()+RAND())-6))-1)+PT_Y5_MC!V67)</x:f>
        <x:v>2732618.495336296</x:v>
      </x:c>
      <x:c r="V22" s="16" t="n">
        <x:f>MAX(0,U22*(1+EXP((LN(1+Assumptions!$C$60)-0.5*Assumptions!$C$61^2)+Assumptions!$C$61*((RAND()+RAND()+RAND()+RAND()+RAND()+RAND()+RAND()+RAND()+RAND()+RAND()+RAND()+RAND())-6))-1)+PT_Y5_MC!W67)</x:f>
        <x:v>2397055.5574682085</x:v>
      </x:c>
      <x:c r="W22" s="16" t="n">
        <x:f>MAX(0,V22*(1+EXP((LN(1+Assumptions!$C$60)-0.5*Assumptions!$C$61^2)+Assumptions!$C$61*((RAND()+RAND()+RAND()+RAND()+RAND()+RAND()+RAND()+RAND()+RAND()+RAND()+RAND()+RAND())-6))-1)+PT_Y5_MC!X67)</x:f>
        <x:v>2289325.1512683267</x:v>
      </x:c>
      <x:c r="X22" s="16" t="n">
        <x:f>MAX(0,W22*(1+EXP((LN(1+Assumptions!$C$60)-0.5*Assumptions!$C$61^2)+Assumptions!$C$61*((RAND()+RAND()+RAND()+RAND()+RAND()+RAND()+RAND()+RAND()+RAND()+RAND()+RAND()+RAND())-6))-1)+PT_Y5_MC!Y67)</x:f>
        <x:v>2865894.585657081</x:v>
      </x:c>
      <x:c r="Y22" s="16" t="n">
        <x:f>MAX(0,X22*(1+EXP((LN(1+Assumptions!$C$60)-0.5*Assumptions!$C$61^2)+Assumptions!$C$61*((RAND()+RAND()+RAND()+RAND()+RAND()+RAND()+RAND()+RAND()+RAND()+RAND()+RAND()+RAND())-6))-1)+PT_Y5_MC!Z67)</x:f>
        <x:v>3110854.0335560166</x:v>
      </x:c>
      <x:c r="Z22" s="16" t="n">
        <x:f>MAX(0,Y22*(1+EXP((LN(1+Assumptions!$C$60)-0.5*Assumptions!$C$61^2)+Assumptions!$C$61*((RAND()+RAND()+RAND()+RAND()+RAND()+RAND()+RAND()+RAND()+RAND()+RAND()+RAND()+RAND())-6))-1)+PT_Y5_MC!AA67)</x:f>
        <x:v>3253097.8558525676</x:v>
      </x:c>
      <x:c r="AA22" s="16" t="n">
        <x:f>MAX(0,Z22*(1+EXP((LN(1+Assumptions!$C$60)-0.5*Assumptions!$C$61^2)+Assumptions!$C$61*((RAND()+RAND()+RAND()+RAND()+RAND()+RAND()+RAND()+RAND()+RAND()+RAND()+RAND()+RAND())-6))-1)+PT_Y5_MC!AB67)</x:f>
        <x:v>4419533.253796218</x:v>
      </x:c>
      <x:c r="AB22" s="16" t="n">
        <x:f>MAX(0,AA22*(1+EXP((LN(1+Assumptions!$C$60)-0.5*Assumptions!$C$61^2)+Assumptions!$C$61*((RAND()+RAND()+RAND()+RAND()+RAND()+RAND()+RAND()+RAND()+RAND()+RAND()+RAND()+RAND())-6))-1)+PT_Y5_MC!AC67)</x:f>
        <x:v>4449674.364697074</x:v>
      </x:c>
      <x:c r="AC22" s="16" t="n">
        <x:f>MAX(0,AB22*(1+EXP((LN(1+Assumptions!$C$60)-0.5*Assumptions!$C$61^2)+Assumptions!$C$61*((RAND()+RAND()+RAND()+RAND()+RAND()+RAND()+RAND()+RAND()+RAND()+RAND()+RAND()+RAND())-6))-1)+PT_Y5_MC!AD67)</x:f>
        <x:v>3365589.0446278118</x:v>
      </x:c>
      <x:c r="AD22" s="16" t="n">
        <x:f>MAX(0,AC22*(1+EXP((LN(1+Assumptions!$C$60)-0.5*Assumptions!$C$61^2)+Assumptions!$C$61*((RAND()+RAND()+RAND()+RAND()+RAND()+RAND()+RAND()+RAND()+RAND()+RAND()+RAND()+RAND())-6))-1)+PT_Y5_MC!AE67)</x:f>
        <x:v>3129328.175865924</x:v>
      </x:c>
      <x:c r="AE22" s="16" t="n">
        <x:f>MAX(0,AD22*(1+EXP((LN(1+Assumptions!$C$60)-0.5*Assumptions!$C$61^2)+Assumptions!$C$61*((RAND()+RAND()+RAND()+RAND()+RAND()+RAND()+RAND()+RAND()+RAND()+RAND()+RAND()+RAND())-6))-1)+PT_Y5_MC!AF67)</x:f>
        <x:v>3342546.9596530325</x:v>
      </x:c>
      <x:c r="AF22" s="16" t="n">
        <x:f>MAX(0,AE22*(1+EXP((LN(1+Assumptions!$C$60)-0.5*Assumptions!$C$61^2)+Assumptions!$C$61*((RAND()+RAND()+RAND()+RAND()+RAND()+RAND()+RAND()+RAND()+RAND()+RAND()+RAND()+RAND())-6))-1)+PT_Y5_MC!AG67)</x:f>
        <x:v>3640675.292297638</x:v>
      </x:c>
    </x:row>
    <x:row r="23">
      <x:c r="A23" s="39">
        <x:v>19</x:v>
      </x:c>
      <x:c r="B23" s="16" t="n">
        <x:f>PT_Y5_MC!C68</x:f>
        <x:v>1029031.25</x:v>
      </x:c>
      <x:c r="C23" s="16" t="n">
        <x:f>MAX(0,B23*(1+EXP((LN(1+Assumptions!$C$60)-0.5*Assumptions!$C$61^2)+Assumptions!$C$61*((RAND()+RAND()+RAND()+RAND()+RAND()+RAND()+RAND()+RAND()+RAND()+RAND()+RAND()+RAND())-6))-1)+PT_Y5_MC!D67)</x:f>
        <x:v>1049755.7609343694</x:v>
      </x:c>
      <x:c r="D23" s="16" t="n">
        <x:f>MAX(0,C23*(1+EXP((LN(1+Assumptions!$C$60)-0.5*Assumptions!$C$61^2)+Assumptions!$C$61*((RAND()+RAND()+RAND()+RAND()+RAND()+RAND()+RAND()+RAND()+RAND()+RAND()+RAND()+RAND())-6))-1)+PT_Y5_MC!E67)</x:f>
        <x:v>1041292.7193024768</x:v>
      </x:c>
      <x:c r="E23" s="16" t="n">
        <x:f>MAX(0,D23*(1+EXP((LN(1+Assumptions!$C$60)-0.5*Assumptions!$C$61^2)+Assumptions!$C$61*((RAND()+RAND()+RAND()+RAND()+RAND()+RAND()+RAND()+RAND()+RAND()+RAND()+RAND()+RAND())-6))-1)+PT_Y5_MC!F67)</x:f>
        <x:v>1056702.4908967218</x:v>
      </x:c>
      <x:c r="F23" s="16" t="n">
        <x:f>MAX(0,E23*(1+EXP((LN(1+Assumptions!$C$60)-0.5*Assumptions!$C$61^2)+Assumptions!$C$61*((RAND()+RAND()+RAND()+RAND()+RAND()+RAND()+RAND()+RAND()+RAND()+RAND()+RAND()+RAND())-6))-1)+PT_Y5_MC!G67)</x:f>
        <x:v>1049292.739832039</x:v>
      </x:c>
      <x:c r="G23" s="16" t="n">
        <x:f>MAX(0,F23*(1+EXP((LN(1+Assumptions!$C$60)-0.5*Assumptions!$C$61^2)+Assumptions!$C$61*((RAND()+RAND()+RAND()+RAND()+RAND()+RAND()+RAND()+RAND()+RAND()+RAND()+RAND()+RAND())-6))-1)+PT_Y5_MC!H67)</x:f>
        <x:v>853157.9734542122</x:v>
      </x:c>
      <x:c r="H23" s="16" t="n">
        <x:f>MAX(0,G23*(1+EXP((LN(1+Assumptions!$C$60)-0.5*Assumptions!$C$61^2)+Assumptions!$C$61*((RAND()+RAND()+RAND()+RAND()+RAND()+RAND()+RAND()+RAND()+RAND()+RAND()+RAND()+RAND())-6))-1)+PT_Y5_MC!I67)</x:f>
        <x:v>1097658.1647076875</x:v>
      </x:c>
      <x:c r="I23" s="16" t="n">
        <x:f>MAX(0,H23*(1+EXP((LN(1+Assumptions!$C$60)-0.5*Assumptions!$C$61^2)+Assumptions!$C$61*((RAND()+RAND()+RAND()+RAND()+RAND()+RAND()+RAND()+RAND()+RAND()+RAND()+RAND()+RAND())-6))-1)+PT_Y5_MC!J67)</x:f>
        <x:v>1337263.3965255131</x:v>
      </x:c>
      <x:c r="J23" s="16" t="n">
        <x:f>MAX(0,I23*(1+EXP((LN(1+Assumptions!$C$60)-0.5*Assumptions!$C$61^2)+Assumptions!$C$61*((RAND()+RAND()+RAND()+RAND()+RAND()+RAND()+RAND()+RAND()+RAND()+RAND()+RAND()+RAND())-6))-1)+PT_Y5_MC!K67)</x:f>
        <x:v>1525317.9118501893</x:v>
      </x:c>
      <x:c r="K23" s="16" t="n">
        <x:f>MAX(0,J23*(1+EXP((LN(1+Assumptions!$C$60)-0.5*Assumptions!$C$61^2)+Assumptions!$C$61*((RAND()+RAND()+RAND()+RAND()+RAND()+RAND()+RAND()+RAND()+RAND()+RAND()+RAND()+RAND())-6))-1)+PT_Y5_MC!L67)</x:f>
        <x:v>1592483.972076974</x:v>
      </x:c>
      <x:c r="L23" s="16" t="n">
        <x:f>MAX(0,K23*(1+EXP((LN(1+Assumptions!$C$60)-0.5*Assumptions!$C$61^2)+Assumptions!$C$61*((RAND()+RAND()+RAND()+RAND()+RAND()+RAND()+RAND()+RAND()+RAND()+RAND()+RAND()+RAND())-6))-1)+PT_Y5_MC!M67)</x:f>
        <x:v>1437254.8567766927</x:v>
      </x:c>
      <x:c r="M23" s="16" t="n">
        <x:f>MAX(0,L23*(1+EXP((LN(1+Assumptions!$C$60)-0.5*Assumptions!$C$61^2)+Assumptions!$C$61*((RAND()+RAND()+RAND()+RAND()+RAND()+RAND()+RAND()+RAND()+RAND()+RAND()+RAND()+RAND())-6))-1)+PT_Y5_MC!N67)</x:f>
        <x:v>1636911.237471707</x:v>
      </x:c>
      <x:c r="N23" s="16" t="n">
        <x:f>MAX(0,M23*(1+EXP((LN(1+Assumptions!$C$60)-0.5*Assumptions!$C$61^2)+Assumptions!$C$61*((RAND()+RAND()+RAND()+RAND()+RAND()+RAND()+RAND()+RAND()+RAND()+RAND()+RAND()+RAND())-6))-1)+PT_Y5_MC!O67)</x:f>
        <x:v>1714740.835501967</x:v>
      </x:c>
      <x:c r="O23" s="16" t="n">
        <x:f>MAX(0,N23*(1+EXP((LN(1+Assumptions!$C$60)-0.5*Assumptions!$C$61^2)+Assumptions!$C$61*((RAND()+RAND()+RAND()+RAND()+RAND()+RAND()+RAND()+RAND()+RAND()+RAND()+RAND()+RAND())-6))-1)+PT_Y5_MC!P67)</x:f>
        <x:v>2041100.2744146907</x:v>
      </x:c>
      <x:c r="P23" s="16" t="n">
        <x:f>MAX(0,O23*(1+EXP((LN(1+Assumptions!$C$60)-0.5*Assumptions!$C$61^2)+Assumptions!$C$61*((RAND()+RAND()+RAND()+RAND()+RAND()+RAND()+RAND()+RAND()+RAND()+RAND()+RAND()+RAND())-6))-1)+PT_Y5_MC!Q67)</x:f>
        <x:v>2180583.0494649843</x:v>
      </x:c>
      <x:c r="Q23" s="16" t="n">
        <x:f>MAX(0,P23*(1+EXP((LN(1+Assumptions!$C$60)-0.5*Assumptions!$C$61^2)+Assumptions!$C$61*((RAND()+RAND()+RAND()+RAND()+RAND()+RAND()+RAND()+RAND()+RAND()+RAND()+RAND()+RAND())-6))-1)+PT_Y5_MC!R67)</x:f>
        <x:v>2567353.3483721027</x:v>
      </x:c>
      <x:c r="R23" s="16" t="n">
        <x:f>MAX(0,Q23*(1+EXP((LN(1+Assumptions!$C$60)-0.5*Assumptions!$C$61^2)+Assumptions!$C$61*((RAND()+RAND()+RAND()+RAND()+RAND()+RAND()+RAND()+RAND()+RAND()+RAND()+RAND()+RAND())-6))-1)+PT_Y5_MC!S67)</x:f>
        <x:v>3782331.3048422425</x:v>
      </x:c>
      <x:c r="S23" s="16" t="n">
        <x:f>MAX(0,R23*(1+EXP((LN(1+Assumptions!$C$60)-0.5*Assumptions!$C$61^2)+Assumptions!$C$61*((RAND()+RAND()+RAND()+RAND()+RAND()+RAND()+RAND()+RAND()+RAND()+RAND()+RAND()+RAND())-6))-1)+PT_Y5_MC!T67)</x:f>
        <x:v>3406889.7817216516</x:v>
      </x:c>
      <x:c r="T23" s="16" t="n">
        <x:f>MAX(0,S23*(1+EXP((LN(1+Assumptions!$C$60)-0.5*Assumptions!$C$61^2)+Assumptions!$C$61*((RAND()+RAND()+RAND()+RAND()+RAND()+RAND()+RAND()+RAND()+RAND()+RAND()+RAND()+RAND())-6))-1)+PT_Y5_MC!U67)</x:f>
        <x:v>4453563.397108079</x:v>
      </x:c>
      <x:c r="U23" s="16" t="n">
        <x:f>MAX(0,T23*(1+EXP((LN(1+Assumptions!$C$60)-0.5*Assumptions!$C$61^2)+Assumptions!$C$61*((RAND()+RAND()+RAND()+RAND()+RAND()+RAND()+RAND()+RAND()+RAND()+RAND()+RAND()+RAND())-6))-1)+PT_Y5_MC!V67)</x:f>
        <x:v>3502706.6879265993</x:v>
      </x:c>
      <x:c r="V23" s="16" t="n">
        <x:f>MAX(0,U23*(1+EXP((LN(1+Assumptions!$C$60)-0.5*Assumptions!$C$61^2)+Assumptions!$C$61*((RAND()+RAND()+RAND()+RAND()+RAND()+RAND()+RAND()+RAND()+RAND()+RAND()+RAND()+RAND())-6))-1)+PT_Y5_MC!W67)</x:f>
        <x:v>3010382.3149529137</x:v>
      </x:c>
      <x:c r="W23" s="16" t="n">
        <x:f>MAX(0,V23*(1+EXP((LN(1+Assumptions!$C$60)-0.5*Assumptions!$C$61^2)+Assumptions!$C$61*((RAND()+RAND()+RAND()+RAND()+RAND()+RAND()+RAND()+RAND()+RAND()+RAND()+RAND()+RAND())-6))-1)+PT_Y5_MC!X67)</x:f>
        <x:v>3943086.794336113</x:v>
      </x:c>
      <x:c r="X23" s="16" t="n">
        <x:f>MAX(0,W23*(1+EXP((LN(1+Assumptions!$C$60)-0.5*Assumptions!$C$61^2)+Assumptions!$C$61*((RAND()+RAND()+RAND()+RAND()+RAND()+RAND()+RAND()+RAND()+RAND()+RAND()+RAND()+RAND())-6))-1)+PT_Y5_MC!Y67)</x:f>
        <x:v>3213863.7472781558</x:v>
      </x:c>
      <x:c r="Y23" s="16" t="n">
        <x:f>MAX(0,X23*(1+EXP((LN(1+Assumptions!$C$60)-0.5*Assumptions!$C$61^2)+Assumptions!$C$61*((RAND()+RAND()+RAND()+RAND()+RAND()+RAND()+RAND()+RAND()+RAND()+RAND()+RAND()+RAND())-6))-1)+PT_Y5_MC!Z67)</x:f>
        <x:v>3931208.6516507454</x:v>
      </x:c>
      <x:c r="Z23" s="16" t="n">
        <x:f>MAX(0,Y23*(1+EXP((LN(1+Assumptions!$C$60)-0.5*Assumptions!$C$61^2)+Assumptions!$C$61*((RAND()+RAND()+RAND()+RAND()+RAND()+RAND()+RAND()+RAND()+RAND()+RAND()+RAND()+RAND())-6))-1)+PT_Y5_MC!AA67)</x:f>
        <x:v>3983704.370902928</x:v>
      </x:c>
      <x:c r="AA23" s="16" t="n">
        <x:f>MAX(0,Z23*(1+EXP((LN(1+Assumptions!$C$60)-0.5*Assumptions!$C$61^2)+Assumptions!$C$61*((RAND()+RAND()+RAND()+RAND()+RAND()+RAND()+RAND()+RAND()+RAND()+RAND()+RAND()+RAND())-6))-1)+PT_Y5_MC!AB67)</x:f>
        <x:v>4041843.8671294414</x:v>
      </x:c>
      <x:c r="AB23" s="16" t="n">
        <x:f>MAX(0,AA23*(1+EXP((LN(1+Assumptions!$C$60)-0.5*Assumptions!$C$61^2)+Assumptions!$C$61*((RAND()+RAND()+RAND()+RAND()+RAND()+RAND()+RAND()+RAND()+RAND()+RAND()+RAND()+RAND())-6))-1)+PT_Y5_MC!AC67)</x:f>
        <x:v>6266718.818414362</x:v>
      </x:c>
      <x:c r="AC23" s="16" t="n">
        <x:f>MAX(0,AB23*(1+EXP((LN(1+Assumptions!$C$60)-0.5*Assumptions!$C$61^2)+Assumptions!$C$61*((RAND()+RAND()+RAND()+RAND()+RAND()+RAND()+RAND()+RAND()+RAND()+RAND()+RAND()+RAND())-6))-1)+PT_Y5_MC!AD67)</x:f>
        <x:v>6921295.153504557</x:v>
      </x:c>
      <x:c r="AD23" s="16" t="n">
        <x:f>MAX(0,AC23*(1+EXP((LN(1+Assumptions!$C$60)-0.5*Assumptions!$C$61^2)+Assumptions!$C$61*((RAND()+RAND()+RAND()+RAND()+RAND()+RAND()+RAND()+RAND()+RAND()+RAND()+RAND()+RAND())-6))-1)+PT_Y5_MC!AE67)</x:f>
        <x:v>7042494.618232541</x:v>
      </x:c>
      <x:c r="AE23" s="16" t="n">
        <x:f>MAX(0,AD23*(1+EXP((LN(1+Assumptions!$C$60)-0.5*Assumptions!$C$61^2)+Assumptions!$C$61*((RAND()+RAND()+RAND()+RAND()+RAND()+RAND()+RAND()+RAND()+RAND()+RAND()+RAND()+RAND())-6))-1)+PT_Y5_MC!AF67)</x:f>
        <x:v>7170971.263316619</x:v>
      </x:c>
      <x:c r="AF23" s="16" t="n">
        <x:f>MAX(0,AE23*(1+EXP((LN(1+Assumptions!$C$60)-0.5*Assumptions!$C$61^2)+Assumptions!$C$61*((RAND()+RAND()+RAND()+RAND()+RAND()+RAND()+RAND()+RAND()+RAND()+RAND()+RAND()+RAND())-6))-1)+PT_Y5_MC!AG67)</x:f>
        <x:v>5421151.196532449</x:v>
      </x:c>
    </x:row>
    <x:row r="24">
      <x:c r="A24" s="39">
        <x:v>20</x:v>
      </x:c>
      <x:c r="B24" s="16" t="n">
        <x:f>PT_Y5_MC!C68</x:f>
        <x:v>1029031.25</x:v>
      </x:c>
      <x:c r="C24" s="16" t="n">
        <x:f>MAX(0,B24*(1+EXP((LN(1+Assumptions!$C$60)-0.5*Assumptions!$C$61^2)+Assumptions!$C$61*((RAND()+RAND()+RAND()+RAND()+RAND()+RAND()+RAND()+RAND()+RAND()+RAND()+RAND()+RAND())-6))-1)+PT_Y5_MC!D67)</x:f>
        <x:v>931668.6510020103</x:v>
      </x:c>
      <x:c r="D24" s="16" t="n">
        <x:f>MAX(0,C24*(1+EXP((LN(1+Assumptions!$C$60)-0.5*Assumptions!$C$61^2)+Assumptions!$C$61*((RAND()+RAND()+RAND()+RAND()+RAND()+RAND()+RAND()+RAND()+RAND()+RAND()+RAND()+RAND())-6))-1)+PT_Y5_MC!E67)</x:f>
        <x:v>1029817.7731557756</x:v>
      </x:c>
      <x:c r="E24" s="16" t="n">
        <x:f>MAX(0,D24*(1+EXP((LN(1+Assumptions!$C$60)-0.5*Assumptions!$C$61^2)+Assumptions!$C$61*((RAND()+RAND()+RAND()+RAND()+RAND()+RAND()+RAND()+RAND()+RAND()+RAND()+RAND()+RAND())-6))-1)+PT_Y5_MC!F67)</x:f>
        <x:v>810777.1717818179</x:v>
      </x:c>
      <x:c r="F24" s="16" t="n">
        <x:f>MAX(0,E24*(1+EXP((LN(1+Assumptions!$C$60)-0.5*Assumptions!$C$61^2)+Assumptions!$C$61*((RAND()+RAND()+RAND()+RAND()+RAND()+RAND()+RAND()+RAND()+RAND()+RAND()+RAND()+RAND())-6))-1)+PT_Y5_MC!G67)</x:f>
        <x:v>1263216.8218504386</x:v>
      </x:c>
      <x:c r="G24" s="16" t="n">
        <x:f>MAX(0,F24*(1+EXP((LN(1+Assumptions!$C$60)-0.5*Assumptions!$C$61^2)+Assumptions!$C$61*((RAND()+RAND()+RAND()+RAND()+RAND()+RAND()+RAND()+RAND()+RAND()+RAND()+RAND()+RAND())-6))-1)+PT_Y5_MC!H67)</x:f>
        <x:v>1293123.1226057494</x:v>
      </x:c>
      <x:c r="H24" s="16" t="n">
        <x:f>MAX(0,G24*(1+EXP((LN(1+Assumptions!$C$60)-0.5*Assumptions!$C$61^2)+Assumptions!$C$61*((RAND()+RAND()+RAND()+RAND()+RAND()+RAND()+RAND()+RAND()+RAND()+RAND()+RAND()+RAND())-6))-1)+PT_Y5_MC!I67)</x:f>
        <x:v>1655396.3521002363</x:v>
      </x:c>
      <x:c r="I24" s="16" t="n">
        <x:f>MAX(0,H24*(1+EXP((LN(1+Assumptions!$C$60)-0.5*Assumptions!$C$61^2)+Assumptions!$C$61*((RAND()+RAND()+RAND()+RAND()+RAND()+RAND()+RAND()+RAND()+RAND()+RAND()+RAND()+RAND())-6))-1)+PT_Y5_MC!J67)</x:f>
        <x:v>1829807.4052120226</x:v>
      </x:c>
      <x:c r="J24" s="16" t="n">
        <x:f>MAX(0,I24*(1+EXP((LN(1+Assumptions!$C$60)-0.5*Assumptions!$C$61^2)+Assumptions!$C$61*((RAND()+RAND()+RAND()+RAND()+RAND()+RAND()+RAND()+RAND()+RAND()+RAND()+RAND()+RAND())-6))-1)+PT_Y5_MC!K67)</x:f>
        <x:v>1815765.287702811</x:v>
      </x:c>
      <x:c r="K24" s="16" t="n">
        <x:f>MAX(0,J24*(1+EXP((LN(1+Assumptions!$C$60)-0.5*Assumptions!$C$61^2)+Assumptions!$C$61*((RAND()+RAND()+RAND()+RAND()+RAND()+RAND()+RAND()+RAND()+RAND()+RAND()+RAND()+RAND())-6))-1)+PT_Y5_MC!L67)</x:f>
        <x:v>1471640.2648650336</x:v>
      </x:c>
      <x:c r="L24" s="16" t="n">
        <x:f>MAX(0,K24*(1+EXP((LN(1+Assumptions!$C$60)-0.5*Assumptions!$C$61^2)+Assumptions!$C$61*((RAND()+RAND()+RAND()+RAND()+RAND()+RAND()+RAND()+RAND()+RAND()+RAND()+RAND()+RAND())-6))-1)+PT_Y5_MC!M67)</x:f>
        <x:v>1239498.5737606955</x:v>
      </x:c>
      <x:c r="M24" s="16" t="n">
        <x:f>MAX(0,L24*(1+EXP((LN(1+Assumptions!$C$60)-0.5*Assumptions!$C$61^2)+Assumptions!$C$61*((RAND()+RAND()+RAND()+RAND()+RAND()+RAND()+RAND()+RAND()+RAND()+RAND()+RAND()+RAND())-6))-1)+PT_Y5_MC!N67)</x:f>
        <x:v>1197835.8965523758</x:v>
      </x:c>
      <x:c r="N24" s="16" t="n">
        <x:f>MAX(0,M24*(1+EXP((LN(1+Assumptions!$C$60)-0.5*Assumptions!$C$61^2)+Assumptions!$C$61*((RAND()+RAND()+RAND()+RAND()+RAND()+RAND()+RAND()+RAND()+RAND()+RAND()+RAND()+RAND())-6))-1)+PT_Y5_MC!O67)</x:f>
        <x:v>1155813.5637708716</x:v>
      </x:c>
      <x:c r="O24" s="16" t="n">
        <x:f>MAX(0,N24*(1+EXP((LN(1+Assumptions!$C$60)-0.5*Assumptions!$C$61^2)+Assumptions!$C$61*((RAND()+RAND()+RAND()+RAND()+RAND()+RAND()+RAND()+RAND()+RAND()+RAND()+RAND()+RAND())-6))-1)+PT_Y5_MC!P67)</x:f>
        <x:v>987105.6541466893</x:v>
      </x:c>
      <x:c r="P24" s="16" t="n">
        <x:f>MAX(0,O24*(1+EXP((LN(1+Assumptions!$C$60)-0.5*Assumptions!$C$61^2)+Assumptions!$C$61*((RAND()+RAND()+RAND()+RAND()+RAND()+RAND()+RAND()+RAND()+RAND()+RAND()+RAND()+RAND())-6))-1)+PT_Y5_MC!Q67)</x:f>
        <x:v>839345.004631221</x:v>
      </x:c>
      <x:c r="Q24" s="16" t="n">
        <x:f>MAX(0,P24*(1+EXP((LN(1+Assumptions!$C$60)-0.5*Assumptions!$C$61^2)+Assumptions!$C$61*((RAND()+RAND()+RAND()+RAND()+RAND()+RAND()+RAND()+RAND()+RAND()+RAND()+RAND()+RAND())-6))-1)+PT_Y5_MC!R67)</x:f>
        <x:v>807319.694289969</x:v>
      </x:c>
      <x:c r="R24" s="16" t="n">
        <x:f>MAX(0,Q24*(1+EXP((LN(1+Assumptions!$C$60)-0.5*Assumptions!$C$61^2)+Assumptions!$C$61*((RAND()+RAND()+RAND()+RAND()+RAND()+RAND()+RAND()+RAND()+RAND()+RAND()+RAND()+RAND())-6))-1)+PT_Y5_MC!S67)</x:f>
        <x:v>897201.8177372913</x:v>
      </x:c>
      <x:c r="S24" s="16" t="n">
        <x:f>MAX(0,R24*(1+EXP((LN(1+Assumptions!$C$60)-0.5*Assumptions!$C$61^2)+Assumptions!$C$61*((RAND()+RAND()+RAND()+RAND()+RAND()+RAND()+RAND()+RAND()+RAND()+RAND()+RAND()+RAND())-6))-1)+PT_Y5_MC!T67)</x:f>
        <x:v>837428.1151791711</x:v>
      </x:c>
      <x:c r="T24" s="16" t="n">
        <x:f>MAX(0,S24*(1+EXP((LN(1+Assumptions!$C$60)-0.5*Assumptions!$C$61^2)+Assumptions!$C$61*((RAND()+RAND()+RAND()+RAND()+RAND()+RAND()+RAND()+RAND()+RAND()+RAND()+RAND()+RAND())-6))-1)+PT_Y5_MC!U67)</x:f>
        <x:v>828405.4075227779</x:v>
      </x:c>
      <x:c r="U24" s="16" t="n">
        <x:f>MAX(0,T24*(1+EXP((LN(1+Assumptions!$C$60)-0.5*Assumptions!$C$61^2)+Assumptions!$C$61*((RAND()+RAND()+RAND()+RAND()+RAND()+RAND()+RAND()+RAND()+RAND()+RAND()+RAND()+RAND())-6))-1)+PT_Y5_MC!V67)</x:f>
        <x:v>698048.437347324</x:v>
      </x:c>
      <x:c r="V24" s="16" t="n">
        <x:f>MAX(0,U24*(1+EXP((LN(1+Assumptions!$C$60)-0.5*Assumptions!$C$61^2)+Assumptions!$C$61*((RAND()+RAND()+RAND()+RAND()+RAND()+RAND()+RAND()+RAND()+RAND()+RAND()+RAND()+RAND())-6))-1)+PT_Y5_MC!W67)</x:f>
        <x:v>724932.4743073442</x:v>
      </x:c>
      <x:c r="W24" s="16" t="n">
        <x:f>MAX(0,V24*(1+EXP((LN(1+Assumptions!$C$60)-0.5*Assumptions!$C$61^2)+Assumptions!$C$61*((RAND()+RAND()+RAND()+RAND()+RAND()+RAND()+RAND()+RAND()+RAND()+RAND()+RAND()+RAND())-6))-1)+PT_Y5_MC!X67)</x:f>
        <x:v>619846.8020554085</x:v>
      </x:c>
      <x:c r="X24" s="16" t="n">
        <x:f>MAX(0,W24*(1+EXP((LN(1+Assumptions!$C$60)-0.5*Assumptions!$C$61^2)+Assumptions!$C$61*((RAND()+RAND()+RAND()+RAND()+RAND()+RAND()+RAND()+RAND()+RAND()+RAND()+RAND()+RAND())-6))-1)+PT_Y5_MC!Y67)</x:f>
        <x:v>834476.2191840034</x:v>
      </x:c>
      <x:c r="Y24" s="16" t="n">
        <x:f>MAX(0,X24*(1+EXP((LN(1+Assumptions!$C$60)-0.5*Assumptions!$C$61^2)+Assumptions!$C$61*((RAND()+RAND()+RAND()+RAND()+RAND()+RAND()+RAND()+RAND()+RAND()+RAND()+RAND()+RAND())-6))-1)+PT_Y5_MC!Z67)</x:f>
        <x:v>752764.9877962476</x:v>
      </x:c>
      <x:c r="Z24" s="16" t="n">
        <x:f>MAX(0,Y24*(1+EXP((LN(1+Assumptions!$C$60)-0.5*Assumptions!$C$61^2)+Assumptions!$C$61*((RAND()+RAND()+RAND()+RAND()+RAND()+RAND()+RAND()+RAND()+RAND()+RAND()+RAND()+RAND())-6))-1)+PT_Y5_MC!AA67)</x:f>
        <x:v>840294.4061400525</x:v>
      </x:c>
      <x:c r="AA24" s="16" t="n">
        <x:f>MAX(0,Z24*(1+EXP((LN(1+Assumptions!$C$60)-0.5*Assumptions!$C$61^2)+Assumptions!$C$61*((RAND()+RAND()+RAND()+RAND()+RAND()+RAND()+RAND()+RAND()+RAND()+RAND()+RAND()+RAND())-6))-1)+PT_Y5_MC!AB67)</x:f>
        <x:v>1145862.7692552826</x:v>
      </x:c>
      <x:c r="AB24" s="16" t="n">
        <x:f>MAX(0,AA24*(1+EXP((LN(1+Assumptions!$C$60)-0.5*Assumptions!$C$61^2)+Assumptions!$C$61*((RAND()+RAND()+RAND()+RAND()+RAND()+RAND()+RAND()+RAND()+RAND()+RAND()+RAND()+RAND())-6))-1)+PT_Y5_MC!AC67)</x:f>
        <x:v>1335846.500348972</x:v>
      </x:c>
      <x:c r="AC24" s="16" t="n">
        <x:f>MAX(0,AB24*(1+EXP((LN(1+Assumptions!$C$60)-0.5*Assumptions!$C$61^2)+Assumptions!$C$61*((RAND()+RAND()+RAND()+RAND()+RAND()+RAND()+RAND()+RAND()+RAND()+RAND()+RAND()+RAND())-6))-1)+PT_Y5_MC!AD67)</x:f>
        <x:v>1371862.800053997</x:v>
      </x:c>
      <x:c r="AD24" s="16" t="n">
        <x:f>MAX(0,AC24*(1+EXP((LN(1+Assumptions!$C$60)-0.5*Assumptions!$C$61^2)+Assumptions!$C$61*((RAND()+RAND()+RAND()+RAND()+RAND()+RAND()+RAND()+RAND()+RAND()+RAND()+RAND()+RAND())-6))-1)+PT_Y5_MC!AE67)</x:f>
        <x:v>1266938.4988085064</x:v>
      </x:c>
      <x:c r="AE24" s="16" t="n">
        <x:f>MAX(0,AD24*(1+EXP((LN(1+Assumptions!$C$60)-0.5*Assumptions!$C$61^2)+Assumptions!$C$61*((RAND()+RAND()+RAND()+RAND()+RAND()+RAND()+RAND()+RAND()+RAND()+RAND()+RAND()+RAND())-6))-1)+PT_Y5_MC!AF67)</x:f>
        <x:v>1162480.3857523464</x:v>
      </x:c>
      <x:c r="AF24" s="16" t="n">
        <x:f>MAX(0,AE24*(1+EXP((LN(1+Assumptions!$C$60)-0.5*Assumptions!$C$61^2)+Assumptions!$C$61*((RAND()+RAND()+RAND()+RAND()+RAND()+RAND()+RAND()+RAND()+RAND()+RAND()+RAND()+RAND())-6))-1)+PT_Y5_MC!AG67)</x:f>
        <x:v>1453808.2172534938</x:v>
      </x:c>
    </x:row>
    <x:row r="25">
      <x:c r="A25" s="39">
        <x:v>21</x:v>
      </x:c>
      <x:c r="B25" s="16" t="n">
        <x:f>PT_Y5_MC!C68</x:f>
        <x:v>1029031.25</x:v>
      </x:c>
      <x:c r="C25" s="16" t="n">
        <x:f>MAX(0,B25*(1+EXP((LN(1+Assumptions!$C$60)-0.5*Assumptions!$C$61^2)+Assumptions!$C$61*((RAND()+RAND()+RAND()+RAND()+RAND()+RAND()+RAND()+RAND()+RAND()+RAND()+RAND()+RAND())-6))-1)+PT_Y5_MC!D67)</x:f>
        <x:v>1006281.2856690554</x:v>
      </x:c>
      <x:c r="D25" s="16" t="n">
        <x:f>MAX(0,C25*(1+EXP((LN(1+Assumptions!$C$60)-0.5*Assumptions!$C$61^2)+Assumptions!$C$61*((RAND()+RAND()+RAND()+RAND()+RAND()+RAND()+RAND()+RAND()+RAND()+RAND()+RAND()+RAND())-6))-1)+PT_Y5_MC!E67)</x:f>
        <x:v>1034993.3775731097</x:v>
      </x:c>
      <x:c r="E25" s="16" t="n">
        <x:f>MAX(0,D25*(1+EXP((LN(1+Assumptions!$C$60)-0.5*Assumptions!$C$61^2)+Assumptions!$C$61*((RAND()+RAND()+RAND()+RAND()+RAND()+RAND()+RAND()+RAND()+RAND()+RAND()+RAND()+RAND())-6))-1)+PT_Y5_MC!F67)</x:f>
        <x:v>1198654.1895247456</x:v>
      </x:c>
      <x:c r="F25" s="16" t="n">
        <x:f>MAX(0,E25*(1+EXP((LN(1+Assumptions!$C$60)-0.5*Assumptions!$C$61^2)+Assumptions!$C$61*((RAND()+RAND()+RAND()+RAND()+RAND()+RAND()+RAND()+RAND()+RAND()+RAND()+RAND()+RAND())-6))-1)+PT_Y5_MC!G67)</x:f>
        <x:v>907707.4887539383</x:v>
      </x:c>
      <x:c r="G25" s="16" t="n">
        <x:f>MAX(0,F25*(1+EXP((LN(1+Assumptions!$C$60)-0.5*Assumptions!$C$61^2)+Assumptions!$C$61*((RAND()+RAND()+RAND()+RAND()+RAND()+RAND()+RAND()+RAND()+RAND()+RAND()+RAND()+RAND())-6))-1)+PT_Y5_MC!H67)</x:f>
        <x:v>1575716.4784675133</x:v>
      </x:c>
      <x:c r="H25" s="16" t="n">
        <x:f>MAX(0,G25*(1+EXP((LN(1+Assumptions!$C$60)-0.5*Assumptions!$C$61^2)+Assumptions!$C$61*((RAND()+RAND()+RAND()+RAND()+RAND()+RAND()+RAND()+RAND()+RAND()+RAND()+RAND()+RAND())-6))-1)+PT_Y5_MC!I67)</x:f>
        <x:v>1252603.672006964</x:v>
      </x:c>
      <x:c r="I25" s="16" t="n">
        <x:f>MAX(0,H25*(1+EXP((LN(1+Assumptions!$C$60)-0.5*Assumptions!$C$61^2)+Assumptions!$C$61*((RAND()+RAND()+RAND()+RAND()+RAND()+RAND()+RAND()+RAND()+RAND()+RAND()+RAND()+RAND())-6))-1)+PT_Y5_MC!J67)</x:f>
        <x:v>1747729.9133960812</x:v>
      </x:c>
      <x:c r="J25" s="16" t="n">
        <x:f>MAX(0,I25*(1+EXP((LN(1+Assumptions!$C$60)-0.5*Assumptions!$C$61^2)+Assumptions!$C$61*((RAND()+RAND()+RAND()+RAND()+RAND()+RAND()+RAND()+RAND()+RAND()+RAND()+RAND()+RAND())-6))-1)+PT_Y5_MC!K67)</x:f>
        <x:v>2449895.5582417143</x:v>
      </x:c>
      <x:c r="K25" s="16" t="n">
        <x:f>MAX(0,J25*(1+EXP((LN(1+Assumptions!$C$60)-0.5*Assumptions!$C$61^2)+Assumptions!$C$61*((RAND()+RAND()+RAND()+RAND()+RAND()+RAND()+RAND()+RAND()+RAND()+RAND()+RAND()+RAND())-6))-1)+PT_Y5_MC!L67)</x:f>
        <x:v>2489310.6500385418</x:v>
      </x:c>
      <x:c r="L25" s="16" t="n">
        <x:f>MAX(0,K25*(1+EXP((LN(1+Assumptions!$C$60)-0.5*Assumptions!$C$61^2)+Assumptions!$C$61*((RAND()+RAND()+RAND()+RAND()+RAND()+RAND()+RAND()+RAND()+RAND()+RAND()+RAND()+RAND())-6))-1)+PT_Y5_MC!M67)</x:f>
        <x:v>2535318.90157287</x:v>
      </x:c>
      <x:c r="M25" s="16" t="n">
        <x:f>MAX(0,L25*(1+EXP((LN(1+Assumptions!$C$60)-0.5*Assumptions!$C$61^2)+Assumptions!$C$61*((RAND()+RAND()+RAND()+RAND()+RAND()+RAND()+RAND()+RAND()+RAND()+RAND()+RAND()+RAND())-6))-1)+PT_Y5_MC!N67)</x:f>
        <x:v>3817402.3280977746</x:v>
      </x:c>
      <x:c r="N25" s="16" t="n">
        <x:f>MAX(0,M25*(1+EXP((LN(1+Assumptions!$C$60)-0.5*Assumptions!$C$61^2)+Assumptions!$C$61*((RAND()+RAND()+RAND()+RAND()+RAND()+RAND()+RAND()+RAND()+RAND()+RAND()+RAND()+RAND())-6))-1)+PT_Y5_MC!O67)</x:f>
        <x:v>2862449.436735874</x:v>
      </x:c>
      <x:c r="O25" s="16" t="n">
        <x:f>MAX(0,N25*(1+EXP((LN(1+Assumptions!$C$60)-0.5*Assumptions!$C$61^2)+Assumptions!$C$61*((RAND()+RAND()+RAND()+RAND()+RAND()+RAND()+RAND()+RAND()+RAND()+RAND()+RAND()+RAND())-6))-1)+PT_Y5_MC!P67)</x:f>
        <x:v>2893055.501280807</x:v>
      </x:c>
      <x:c r="P25" s="16" t="n">
        <x:f>MAX(0,O25*(1+EXP((LN(1+Assumptions!$C$60)-0.5*Assumptions!$C$61^2)+Assumptions!$C$61*((RAND()+RAND()+RAND()+RAND()+RAND()+RAND()+RAND()+RAND()+RAND()+RAND()+RAND()+RAND())-6))-1)+PT_Y5_MC!Q67)</x:f>
        <x:v>2987610.0825641393</x:v>
      </x:c>
      <x:c r="Q25" s="16" t="n">
        <x:f>MAX(0,P25*(1+EXP((LN(1+Assumptions!$C$60)-0.5*Assumptions!$C$61^2)+Assumptions!$C$61*((RAND()+RAND()+RAND()+RAND()+RAND()+RAND()+RAND()+RAND()+RAND()+RAND()+RAND()+RAND())-6))-1)+PT_Y5_MC!R67)</x:f>
        <x:v>2667353.0527426424</x:v>
      </x:c>
      <x:c r="R25" s="16" t="n">
        <x:f>MAX(0,Q25*(1+EXP((LN(1+Assumptions!$C$60)-0.5*Assumptions!$C$61^2)+Assumptions!$C$61*((RAND()+RAND()+RAND()+RAND()+RAND()+RAND()+RAND()+RAND()+RAND()+RAND()+RAND()+RAND())-6))-1)+PT_Y5_MC!S67)</x:f>
        <x:v>2543476.9480300625</x:v>
      </x:c>
      <x:c r="S25" s="16" t="n">
        <x:f>MAX(0,R25*(1+EXP((LN(1+Assumptions!$C$60)-0.5*Assumptions!$C$61^2)+Assumptions!$C$61*((RAND()+RAND()+RAND()+RAND()+RAND()+RAND()+RAND()+RAND()+RAND()+RAND()+RAND()+RAND())-6))-1)+PT_Y5_MC!T67)</x:f>
        <x:v>2530755.051735017</x:v>
      </x:c>
      <x:c r="T25" s="16" t="n">
        <x:f>MAX(0,S25*(1+EXP((LN(1+Assumptions!$C$60)-0.5*Assumptions!$C$61^2)+Assumptions!$C$61*((RAND()+RAND()+RAND()+RAND()+RAND()+RAND()+RAND()+RAND()+RAND()+RAND()+RAND()+RAND())-6))-1)+PT_Y5_MC!U67)</x:f>
        <x:v>3107480.853716699</x:v>
      </x:c>
      <x:c r="U25" s="16" t="n">
        <x:f>MAX(0,T25*(1+EXP((LN(1+Assumptions!$C$60)-0.5*Assumptions!$C$61^2)+Assumptions!$C$61*((RAND()+RAND()+RAND()+RAND()+RAND()+RAND()+RAND()+RAND()+RAND()+RAND()+RAND()+RAND())-6))-1)+PT_Y5_MC!V67)</x:f>
        <x:v>2745279.670608925</x:v>
      </x:c>
      <x:c r="V25" s="16" t="n">
        <x:f>MAX(0,U25*(1+EXP((LN(1+Assumptions!$C$60)-0.5*Assumptions!$C$61^2)+Assumptions!$C$61*((RAND()+RAND()+RAND()+RAND()+RAND()+RAND()+RAND()+RAND()+RAND()+RAND()+RAND()+RAND())-6))-1)+PT_Y5_MC!W67)</x:f>
        <x:v>2456133.8827495934</x:v>
      </x:c>
      <x:c r="W25" s="16" t="n">
        <x:f>MAX(0,V25*(1+EXP((LN(1+Assumptions!$C$60)-0.5*Assumptions!$C$61^2)+Assumptions!$C$61*((RAND()+RAND()+RAND()+RAND()+RAND()+RAND()+RAND()+RAND()+RAND()+RAND()+RAND()+RAND())-6))-1)+PT_Y5_MC!X67)</x:f>
        <x:v>2826572.5166375544</x:v>
      </x:c>
      <x:c r="X25" s="16" t="n">
        <x:f>MAX(0,W25*(1+EXP((LN(1+Assumptions!$C$60)-0.5*Assumptions!$C$61^2)+Assumptions!$C$61*((RAND()+RAND()+RAND()+RAND()+RAND()+RAND()+RAND()+RAND()+RAND()+RAND()+RAND()+RAND())-6))-1)+PT_Y5_MC!Y67)</x:f>
        <x:v>2689145.4511285215</x:v>
      </x:c>
      <x:c r="Y25" s="16" t="n">
        <x:f>MAX(0,X25*(1+EXP((LN(1+Assumptions!$C$60)-0.5*Assumptions!$C$61^2)+Assumptions!$C$61*((RAND()+RAND()+RAND()+RAND()+RAND()+RAND()+RAND()+RAND()+RAND()+RAND()+RAND()+RAND())-6))-1)+PT_Y5_MC!Z67)</x:f>
        <x:v>3967605.1712101474</x:v>
      </x:c>
      <x:c r="Z25" s="16" t="n">
        <x:f>MAX(0,Y25*(1+EXP((LN(1+Assumptions!$C$60)-0.5*Assumptions!$C$61^2)+Assumptions!$C$61*((RAND()+RAND()+RAND()+RAND()+RAND()+RAND()+RAND()+RAND()+RAND()+RAND()+RAND()+RAND())-6))-1)+PT_Y5_MC!AA67)</x:f>
        <x:v>4495604.051939489</x:v>
      </x:c>
      <x:c r="AA25" s="16" t="n">
        <x:f>MAX(0,Z25*(1+EXP((LN(1+Assumptions!$C$60)-0.5*Assumptions!$C$61^2)+Assumptions!$C$61*((RAND()+RAND()+RAND()+RAND()+RAND()+RAND()+RAND()+RAND()+RAND()+RAND()+RAND()+RAND())-6))-1)+PT_Y5_MC!AB67)</x:f>
        <x:v>4717184.742054096</x:v>
      </x:c>
      <x:c r="AB25" s="16" t="n">
        <x:f>MAX(0,AA25*(1+EXP((LN(1+Assumptions!$C$60)-0.5*Assumptions!$C$61^2)+Assumptions!$C$61*((RAND()+RAND()+RAND()+RAND()+RAND()+RAND()+RAND()+RAND()+RAND()+RAND()+RAND()+RAND())-6))-1)+PT_Y5_MC!AC67)</x:f>
        <x:v>4482531.944687313</x:v>
      </x:c>
      <x:c r="AC25" s="16" t="n">
        <x:f>MAX(0,AB25*(1+EXP((LN(1+Assumptions!$C$60)-0.5*Assumptions!$C$61^2)+Assumptions!$C$61*((RAND()+RAND()+RAND()+RAND()+RAND()+RAND()+RAND()+RAND()+RAND()+RAND()+RAND()+RAND())-6))-1)+PT_Y5_MC!AD67)</x:f>
        <x:v>5509455.2512541</x:v>
      </x:c>
      <x:c r="AD25" s="16" t="n">
        <x:f>MAX(0,AC25*(1+EXP((LN(1+Assumptions!$C$60)-0.5*Assumptions!$C$61^2)+Assumptions!$C$61*((RAND()+RAND()+RAND()+RAND()+RAND()+RAND()+RAND()+RAND()+RAND()+RAND()+RAND()+RAND())-6))-1)+PT_Y5_MC!AE67)</x:f>
        <x:v>7271501.646479782</x:v>
      </x:c>
      <x:c r="AE25" s="16" t="n">
        <x:f>MAX(0,AD25*(1+EXP((LN(1+Assumptions!$C$60)-0.5*Assumptions!$C$61^2)+Assumptions!$C$61*((RAND()+RAND()+RAND()+RAND()+RAND()+RAND()+RAND()+RAND()+RAND()+RAND()+RAND()+RAND())-6))-1)+PT_Y5_MC!AF67)</x:f>
        <x:v>9966499.562815366</x:v>
      </x:c>
      <x:c r="AF25" s="16" t="n">
        <x:f>MAX(0,AE25*(1+EXP((LN(1+Assumptions!$C$60)-0.5*Assumptions!$C$61^2)+Assumptions!$C$61*((RAND()+RAND()+RAND()+RAND()+RAND()+RAND()+RAND()+RAND()+RAND()+RAND()+RAND()+RAND())-6))-1)+PT_Y5_MC!AG67)</x:f>
        <x:v>11392067.274909798</x:v>
      </x:c>
    </x:row>
    <x:row r="26">
      <x:c r="A26" s="39">
        <x:v>22</x:v>
      </x:c>
      <x:c r="B26" s="16" t="n">
        <x:f>PT_Y5_MC!C68</x:f>
        <x:v>1029031.25</x:v>
      </x:c>
      <x:c r="C26" s="16" t="n">
        <x:f>MAX(0,B26*(1+EXP((LN(1+Assumptions!$C$60)-0.5*Assumptions!$C$61^2)+Assumptions!$C$61*((RAND()+RAND()+RAND()+RAND()+RAND()+RAND()+RAND()+RAND()+RAND()+RAND()+RAND()+RAND())-6))-1)+PT_Y5_MC!D67)</x:f>
        <x:v>1051509.3557847645</x:v>
      </x:c>
      <x:c r="D26" s="16" t="n">
        <x:f>MAX(0,C26*(1+EXP((LN(1+Assumptions!$C$60)-0.5*Assumptions!$C$61^2)+Assumptions!$C$61*((RAND()+RAND()+RAND()+RAND()+RAND()+RAND()+RAND()+RAND()+RAND()+RAND()+RAND()+RAND())-6))-1)+PT_Y5_MC!E67)</x:f>
        <x:v>1051609.9163047443</x:v>
      </x:c>
      <x:c r="E26" s="16" t="n">
        <x:f>MAX(0,D26*(1+EXP((LN(1+Assumptions!$C$60)-0.5*Assumptions!$C$61^2)+Assumptions!$C$61*((RAND()+RAND()+RAND()+RAND()+RAND()+RAND()+RAND()+RAND()+RAND()+RAND()+RAND()+RAND())-6))-1)+PT_Y5_MC!F67)</x:f>
        <x:v>1056199.5953389513</x:v>
      </x:c>
      <x:c r="F26" s="16" t="n">
        <x:f>MAX(0,E26*(1+EXP((LN(1+Assumptions!$C$60)-0.5*Assumptions!$C$61^2)+Assumptions!$C$61*((RAND()+RAND()+RAND()+RAND()+RAND()+RAND()+RAND()+RAND()+RAND()+RAND()+RAND()+RAND())-6))-1)+PT_Y5_MC!G67)</x:f>
        <x:v>1202177.273369408</x:v>
      </x:c>
      <x:c r="G26" s="16" t="n">
        <x:f>MAX(0,F26*(1+EXP((LN(1+Assumptions!$C$60)-0.5*Assumptions!$C$61^2)+Assumptions!$C$61*((RAND()+RAND()+RAND()+RAND()+RAND()+RAND()+RAND()+RAND()+RAND()+RAND()+RAND()+RAND())-6))-1)+PT_Y5_MC!H67)</x:f>
        <x:v>1656160.6575352869</x:v>
      </x:c>
      <x:c r="H26" s="16" t="n">
        <x:f>MAX(0,G26*(1+EXP((LN(1+Assumptions!$C$60)-0.5*Assumptions!$C$61^2)+Assumptions!$C$61*((RAND()+RAND()+RAND()+RAND()+RAND()+RAND()+RAND()+RAND()+RAND()+RAND()+RAND()+RAND())-6))-1)+PT_Y5_MC!I67)</x:f>
        <x:v>1875679.7118296456</x:v>
      </x:c>
      <x:c r="I26" s="16" t="n">
        <x:f>MAX(0,H26*(1+EXP((LN(1+Assumptions!$C$60)-0.5*Assumptions!$C$61^2)+Assumptions!$C$61*((RAND()+RAND()+RAND()+RAND()+RAND()+RAND()+RAND()+RAND()+RAND()+RAND()+RAND()+RAND())-6))-1)+PT_Y5_MC!J67)</x:f>
        <x:v>2253920.025902295</x:v>
      </x:c>
      <x:c r="J26" s="16" t="n">
        <x:f>MAX(0,I26*(1+EXP((LN(1+Assumptions!$C$60)-0.5*Assumptions!$C$61^2)+Assumptions!$C$61*((RAND()+RAND()+RAND()+RAND()+RAND()+RAND()+RAND()+RAND()+RAND()+RAND()+RAND()+RAND())-6))-1)+PT_Y5_MC!K67)</x:f>
        <x:v>2338540.498497362</x:v>
      </x:c>
      <x:c r="K26" s="16" t="n">
        <x:f>MAX(0,J26*(1+EXP((LN(1+Assumptions!$C$60)-0.5*Assumptions!$C$61^2)+Assumptions!$C$61*((RAND()+RAND()+RAND()+RAND()+RAND()+RAND()+RAND()+RAND()+RAND()+RAND()+RAND()+RAND())-6))-1)+PT_Y5_MC!L67)</x:f>
        <x:v>2943497.1525402768</x:v>
      </x:c>
      <x:c r="L26" s="16" t="n">
        <x:f>MAX(0,K26*(1+EXP((LN(1+Assumptions!$C$60)-0.5*Assumptions!$C$61^2)+Assumptions!$C$61*((RAND()+RAND()+RAND()+RAND()+RAND()+RAND()+RAND()+RAND()+RAND()+RAND()+RAND()+RAND())-6))-1)+PT_Y5_MC!M67)</x:f>
        <x:v>3108211.896591492</x:v>
      </x:c>
      <x:c r="M26" s="16" t="n">
        <x:f>MAX(0,L26*(1+EXP((LN(1+Assumptions!$C$60)-0.5*Assumptions!$C$61^2)+Assumptions!$C$61*((RAND()+RAND()+RAND()+RAND()+RAND()+RAND()+RAND()+RAND()+RAND()+RAND()+RAND()+RAND())-6))-1)+PT_Y5_MC!N67)</x:f>
        <x:v>3423269.5791379283</x:v>
      </x:c>
      <x:c r="N26" s="16" t="n">
        <x:f>MAX(0,M26*(1+EXP((LN(1+Assumptions!$C$60)-0.5*Assumptions!$C$61^2)+Assumptions!$C$61*((RAND()+RAND()+RAND()+RAND()+RAND()+RAND()+RAND()+RAND()+RAND()+RAND()+RAND()+RAND())-6))-1)+PT_Y5_MC!O67)</x:f>
        <x:v>3433539.8706668476</x:v>
      </x:c>
      <x:c r="O26" s="16" t="n">
        <x:f>MAX(0,N26*(1+EXP((LN(1+Assumptions!$C$60)-0.5*Assumptions!$C$61^2)+Assumptions!$C$61*((RAND()+RAND()+RAND()+RAND()+RAND()+RAND()+RAND()+RAND()+RAND()+RAND()+RAND()+RAND())-6))-1)+PT_Y5_MC!P67)</x:f>
        <x:v>5601532.5608737</x:v>
      </x:c>
      <x:c r="P26" s="16" t="n">
        <x:f>MAX(0,O26*(1+EXP((LN(1+Assumptions!$C$60)-0.5*Assumptions!$C$61^2)+Assumptions!$C$61*((RAND()+RAND()+RAND()+RAND()+RAND()+RAND()+RAND()+RAND()+RAND()+RAND()+RAND()+RAND())-6))-1)+PT_Y5_MC!Q67)</x:f>
        <x:v>5687847.4378730245</x:v>
      </x:c>
      <x:c r="Q26" s="16" t="n">
        <x:f>MAX(0,P26*(1+EXP((LN(1+Assumptions!$C$60)-0.5*Assumptions!$C$61^2)+Assumptions!$C$61*((RAND()+RAND()+RAND()+RAND()+RAND()+RAND()+RAND()+RAND()+RAND()+RAND()+RAND()+RAND())-6))-1)+PT_Y5_MC!R67)</x:f>
        <x:v>6164040.146010188</x:v>
      </x:c>
      <x:c r="R26" s="16" t="n">
        <x:f>MAX(0,Q26*(1+EXP((LN(1+Assumptions!$C$60)-0.5*Assumptions!$C$61^2)+Assumptions!$C$61*((RAND()+RAND()+RAND()+RAND()+RAND()+RAND()+RAND()+RAND()+RAND()+RAND()+RAND()+RAND())-6))-1)+PT_Y5_MC!S67)</x:f>
        <x:v>7440726.16722258</x:v>
      </x:c>
      <x:c r="S26" s="16" t="n">
        <x:f>MAX(0,R26*(1+EXP((LN(1+Assumptions!$C$60)-0.5*Assumptions!$C$61^2)+Assumptions!$C$61*((RAND()+RAND()+RAND()+RAND()+RAND()+RAND()+RAND()+RAND()+RAND()+RAND()+RAND()+RAND())-6))-1)+PT_Y5_MC!T67)</x:f>
        <x:v>6353085.466224491</x:v>
      </x:c>
      <x:c r="T26" s="16" t="n">
        <x:f>MAX(0,S26*(1+EXP((LN(1+Assumptions!$C$60)-0.5*Assumptions!$C$61^2)+Assumptions!$C$61*((RAND()+RAND()+RAND()+RAND()+RAND()+RAND()+RAND()+RAND()+RAND()+RAND()+RAND()+RAND())-6))-1)+PT_Y5_MC!U67)</x:f>
        <x:v>5854065.883298865</x:v>
      </x:c>
      <x:c r="U26" s="16" t="n">
        <x:f>MAX(0,T26*(1+EXP((LN(1+Assumptions!$C$60)-0.5*Assumptions!$C$61^2)+Assumptions!$C$61*((RAND()+RAND()+RAND()+RAND()+RAND()+RAND()+RAND()+RAND()+RAND()+RAND()+RAND()+RAND())-6))-1)+PT_Y5_MC!V67)</x:f>
        <x:v>5987499.420141917</x:v>
      </x:c>
      <x:c r="V26" s="16" t="n">
        <x:f>MAX(0,U26*(1+EXP((LN(1+Assumptions!$C$60)-0.5*Assumptions!$C$61^2)+Assumptions!$C$61*((RAND()+RAND()+RAND()+RAND()+RAND()+RAND()+RAND()+RAND()+RAND()+RAND()+RAND()+RAND())-6))-1)+PT_Y5_MC!W67)</x:f>
        <x:v>6961869.94055528</x:v>
      </x:c>
      <x:c r="W26" s="16" t="n">
        <x:f>MAX(0,V26*(1+EXP((LN(1+Assumptions!$C$60)-0.5*Assumptions!$C$61^2)+Assumptions!$C$61*((RAND()+RAND()+RAND()+RAND()+RAND()+RAND()+RAND()+RAND()+RAND()+RAND()+RAND()+RAND())-6))-1)+PT_Y5_MC!X67)</x:f>
        <x:v>7554526.344944924</x:v>
      </x:c>
      <x:c r="X26" s="16" t="n">
        <x:f>MAX(0,W26*(1+EXP((LN(1+Assumptions!$C$60)-0.5*Assumptions!$C$61^2)+Assumptions!$C$61*((RAND()+RAND()+RAND()+RAND()+RAND()+RAND()+RAND()+RAND()+RAND()+RAND()+RAND()+RAND())-6))-1)+PT_Y5_MC!Y67)</x:f>
        <x:v>6920732.44736054</x:v>
      </x:c>
      <x:c r="Y26" s="16" t="n">
        <x:f>MAX(0,X26*(1+EXP((LN(1+Assumptions!$C$60)-0.5*Assumptions!$C$61^2)+Assumptions!$C$61*((RAND()+RAND()+RAND()+RAND()+RAND()+RAND()+RAND()+RAND()+RAND()+RAND()+RAND()+RAND())-6))-1)+PT_Y5_MC!Z67)</x:f>
        <x:v>7025411.334409121</x:v>
      </x:c>
      <x:c r="Z26" s="16" t="n">
        <x:f>MAX(0,Y26*(1+EXP((LN(1+Assumptions!$C$60)-0.5*Assumptions!$C$61^2)+Assumptions!$C$61*((RAND()+RAND()+RAND()+RAND()+RAND()+RAND()+RAND()+RAND()+RAND()+RAND()+RAND()+RAND())-6))-1)+PT_Y5_MC!AA67)</x:f>
        <x:v>5880395.720206168</x:v>
      </x:c>
      <x:c r="AA26" s="16" t="n">
        <x:f>MAX(0,Z26*(1+EXP((LN(1+Assumptions!$C$60)-0.5*Assumptions!$C$61^2)+Assumptions!$C$61*((RAND()+RAND()+RAND()+RAND()+RAND()+RAND()+RAND()+RAND()+RAND()+RAND()+RAND()+RAND())-6))-1)+PT_Y5_MC!AB67)</x:f>
        <x:v>4358589.448677648</x:v>
      </x:c>
      <x:c r="AB26" s="16" t="n">
        <x:f>MAX(0,AA26*(1+EXP((LN(1+Assumptions!$C$60)-0.5*Assumptions!$C$61^2)+Assumptions!$C$61*((RAND()+RAND()+RAND()+RAND()+RAND()+RAND()+RAND()+RAND()+RAND()+RAND()+RAND()+RAND())-6))-1)+PT_Y5_MC!AC67)</x:f>
        <x:v>3914001.109872866</x:v>
      </x:c>
      <x:c r="AC26" s="16" t="n">
        <x:f>MAX(0,AB26*(1+EXP((LN(1+Assumptions!$C$60)-0.5*Assumptions!$C$61^2)+Assumptions!$C$61*((RAND()+RAND()+RAND()+RAND()+RAND()+RAND()+RAND()+RAND()+RAND()+RAND()+RAND()+RAND())-6))-1)+PT_Y5_MC!AD67)</x:f>
        <x:v>3495232.877705478</x:v>
      </x:c>
      <x:c r="AD26" s="16" t="n">
        <x:f>MAX(0,AC26*(1+EXP((LN(1+Assumptions!$C$60)-0.5*Assumptions!$C$61^2)+Assumptions!$C$61*((RAND()+RAND()+RAND()+RAND()+RAND()+RAND()+RAND()+RAND()+RAND()+RAND()+RAND()+RAND())-6))-1)+PT_Y5_MC!AE67)</x:f>
        <x:v>3301733.147220155</x:v>
      </x:c>
      <x:c r="AE26" s="16" t="n">
        <x:f>MAX(0,AD26*(1+EXP((LN(1+Assumptions!$C$60)-0.5*Assumptions!$C$61^2)+Assumptions!$C$61*((RAND()+RAND()+RAND()+RAND()+RAND()+RAND()+RAND()+RAND()+RAND()+RAND()+RAND()+RAND())-6))-1)+PT_Y5_MC!AF67)</x:f>
        <x:v>3509578.2323125396</x:v>
      </x:c>
      <x:c r="AF26" s="16" t="n">
        <x:f>MAX(0,AE26*(1+EXP((LN(1+Assumptions!$C$60)-0.5*Assumptions!$C$61^2)+Assumptions!$C$61*((RAND()+RAND()+RAND()+RAND()+RAND()+RAND()+RAND()+RAND()+RAND()+RAND()+RAND()+RAND())-6))-1)+PT_Y5_MC!AG67)</x:f>
        <x:v>4616100.694854183</x:v>
      </x:c>
    </x:row>
    <x:row r="27">
      <x:c r="A27" s="39">
        <x:v>23</x:v>
      </x:c>
      <x:c r="B27" s="16" t="n">
        <x:f>PT_Y5_MC!C68</x:f>
        <x:v>1029031.25</x:v>
      </x:c>
      <x:c r="C27" s="16" t="n">
        <x:f>MAX(0,B27*(1+EXP((LN(1+Assumptions!$C$60)-0.5*Assumptions!$C$61^2)+Assumptions!$C$61*((RAND()+RAND()+RAND()+RAND()+RAND()+RAND()+RAND()+RAND()+RAND()+RAND()+RAND()+RAND())-6))-1)+PT_Y5_MC!D67)</x:f>
        <x:v>836035.5751358527</x:v>
      </x:c>
      <x:c r="D27" s="16" t="n">
        <x:f>MAX(0,C27*(1+EXP((LN(1+Assumptions!$C$60)-0.5*Assumptions!$C$61^2)+Assumptions!$C$61*((RAND()+RAND()+RAND()+RAND()+RAND()+RAND()+RAND()+RAND()+RAND()+RAND()+RAND()+RAND())-6))-1)+PT_Y5_MC!E67)</x:f>
        <x:v>756306.769704246</x:v>
      </x:c>
      <x:c r="E27" s="16" t="n">
        <x:f>MAX(0,D27*(1+EXP((LN(1+Assumptions!$C$60)-0.5*Assumptions!$C$61^2)+Assumptions!$C$61*((RAND()+RAND()+RAND()+RAND()+RAND()+RAND()+RAND()+RAND()+RAND()+RAND()+RAND()+RAND())-6))-1)+PT_Y5_MC!F67)</x:f>
        <x:v>892648.4715508772</x:v>
      </x:c>
      <x:c r="F27" s="16" t="n">
        <x:f>MAX(0,E27*(1+EXP((LN(1+Assumptions!$C$60)-0.5*Assumptions!$C$61^2)+Assumptions!$C$61*((RAND()+RAND()+RAND()+RAND()+RAND()+RAND()+RAND()+RAND()+RAND()+RAND()+RAND()+RAND())-6))-1)+PT_Y5_MC!G67)</x:f>
        <x:v>858485.6636762385</x:v>
      </x:c>
      <x:c r="G27" s="16" t="n">
        <x:f>MAX(0,F27*(1+EXP((LN(1+Assumptions!$C$60)-0.5*Assumptions!$C$61^2)+Assumptions!$C$61*((RAND()+RAND()+RAND()+RAND()+RAND()+RAND()+RAND()+RAND()+RAND()+RAND()+RAND()+RAND())-6))-1)+PT_Y5_MC!H67)</x:f>
        <x:v>1105628.5584301485</x:v>
      </x:c>
      <x:c r="H27" s="16" t="n">
        <x:f>MAX(0,G27*(1+EXP((LN(1+Assumptions!$C$60)-0.5*Assumptions!$C$61^2)+Assumptions!$C$61*((RAND()+RAND()+RAND()+RAND()+RAND()+RAND()+RAND()+RAND()+RAND()+RAND()+RAND()+RAND())-6))-1)+PT_Y5_MC!I67)</x:f>
        <x:v>1290682.4163515859</x:v>
      </x:c>
      <x:c r="I27" s="16" t="n">
        <x:f>MAX(0,H27*(1+EXP((LN(1+Assumptions!$C$60)-0.5*Assumptions!$C$61^2)+Assumptions!$C$61*((RAND()+RAND()+RAND()+RAND()+RAND()+RAND()+RAND()+RAND()+RAND()+RAND()+RAND()+RAND())-6))-1)+PT_Y5_MC!J67)</x:f>
        <x:v>1460155.1842290394</x:v>
      </x:c>
      <x:c r="J27" s="16" t="n">
        <x:f>MAX(0,I27*(1+EXP((LN(1+Assumptions!$C$60)-0.5*Assumptions!$C$61^2)+Assumptions!$C$61*((RAND()+RAND()+RAND()+RAND()+RAND()+RAND()+RAND()+RAND()+RAND()+RAND()+RAND()+RAND())-6))-1)+PT_Y5_MC!K67)</x:f>
        <x:v>1739453.3397089094</x:v>
      </x:c>
      <x:c r="K27" s="16" t="n">
        <x:f>MAX(0,J27*(1+EXP((LN(1+Assumptions!$C$60)-0.5*Assumptions!$C$61^2)+Assumptions!$C$61*((RAND()+RAND()+RAND()+RAND()+RAND()+RAND()+RAND()+RAND()+RAND()+RAND()+RAND()+RAND())-6))-1)+PT_Y5_MC!L67)</x:f>
        <x:v>2412104.714856693</x:v>
      </x:c>
      <x:c r="L27" s="16" t="n">
        <x:f>MAX(0,K27*(1+EXP((LN(1+Assumptions!$C$60)-0.5*Assumptions!$C$61^2)+Assumptions!$C$61*((RAND()+RAND()+RAND()+RAND()+RAND()+RAND()+RAND()+RAND()+RAND()+RAND()+RAND()+RAND())-6))-1)+PT_Y5_MC!M67)</x:f>
        <x:v>2656995.6422997937</x:v>
      </x:c>
      <x:c r="M27" s="16" t="n">
        <x:f>MAX(0,L27*(1+EXP((LN(1+Assumptions!$C$60)-0.5*Assumptions!$C$61^2)+Assumptions!$C$61*((RAND()+RAND()+RAND()+RAND()+RAND()+RAND()+RAND()+RAND()+RAND()+RAND()+RAND()+RAND())-6))-1)+PT_Y5_MC!N67)</x:f>
        <x:v>2251118.1216642233</x:v>
      </x:c>
      <x:c r="N27" s="16" t="n">
        <x:f>MAX(0,M27*(1+EXP((LN(1+Assumptions!$C$60)-0.5*Assumptions!$C$61^2)+Assumptions!$C$61*((RAND()+RAND()+RAND()+RAND()+RAND()+RAND()+RAND()+RAND()+RAND()+RAND()+RAND()+RAND())-6))-1)+PT_Y5_MC!O67)</x:f>
        <x:v>2518874.5734512634</x:v>
      </x:c>
      <x:c r="O27" s="16" t="n">
        <x:f>MAX(0,N27*(1+EXP((LN(1+Assumptions!$C$60)-0.5*Assumptions!$C$61^2)+Assumptions!$C$61*((RAND()+RAND()+RAND()+RAND()+RAND()+RAND()+RAND()+RAND()+RAND()+RAND()+RAND()+RAND())-6))-1)+PT_Y5_MC!P67)</x:f>
        <x:v>2947907.682508542</x:v>
      </x:c>
      <x:c r="P27" s="16" t="n">
        <x:f>MAX(0,O27*(1+EXP((LN(1+Assumptions!$C$60)-0.5*Assumptions!$C$61^2)+Assumptions!$C$61*((RAND()+RAND()+RAND()+RAND()+RAND()+RAND()+RAND()+RAND()+RAND()+RAND()+RAND()+RAND())-6))-1)+PT_Y5_MC!Q67)</x:f>
        <x:v>4011441.868333867</x:v>
      </x:c>
      <x:c r="Q27" s="16" t="n">
        <x:f>MAX(0,P27*(1+EXP((LN(1+Assumptions!$C$60)-0.5*Assumptions!$C$61^2)+Assumptions!$C$61*((RAND()+RAND()+RAND()+RAND()+RAND()+RAND()+RAND()+RAND()+RAND()+RAND()+RAND()+RAND())-6))-1)+PT_Y5_MC!R67)</x:f>
        <x:v>4013005.9996591127</x:v>
      </x:c>
      <x:c r="R27" s="16" t="n">
        <x:f>MAX(0,Q27*(1+EXP((LN(1+Assumptions!$C$60)-0.5*Assumptions!$C$61^2)+Assumptions!$C$61*((RAND()+RAND()+RAND()+RAND()+RAND()+RAND()+RAND()+RAND()+RAND()+RAND()+RAND()+RAND())-6))-1)+PT_Y5_MC!S67)</x:f>
        <x:v>3448202.6733058686</x:v>
      </x:c>
      <x:c r="S27" s="16" t="n">
        <x:f>MAX(0,R27*(1+EXP((LN(1+Assumptions!$C$60)-0.5*Assumptions!$C$61^2)+Assumptions!$C$61*((RAND()+RAND()+RAND()+RAND()+RAND()+RAND()+RAND()+RAND()+RAND()+RAND()+RAND()+RAND())-6))-1)+PT_Y5_MC!T67)</x:f>
        <x:v>4841180.4978423165</x:v>
      </x:c>
      <x:c r="T27" s="16" t="n">
        <x:f>MAX(0,S27*(1+EXP((LN(1+Assumptions!$C$60)-0.5*Assumptions!$C$61^2)+Assumptions!$C$61*((RAND()+RAND()+RAND()+RAND()+RAND()+RAND()+RAND()+RAND()+RAND()+RAND()+RAND()+RAND())-6))-1)+PT_Y5_MC!U67)</x:f>
        <x:v>5751124.911444176</x:v>
      </x:c>
      <x:c r="U27" s="16" t="n">
        <x:f>MAX(0,T27*(1+EXP((LN(1+Assumptions!$C$60)-0.5*Assumptions!$C$61^2)+Assumptions!$C$61*((RAND()+RAND()+RAND()+RAND()+RAND()+RAND()+RAND()+RAND()+RAND()+RAND()+RAND()+RAND())-6))-1)+PT_Y5_MC!V67)</x:f>
        <x:v>4823035.72232396</x:v>
      </x:c>
      <x:c r="V27" s="16" t="n">
        <x:f>MAX(0,U27*(1+EXP((LN(1+Assumptions!$C$60)-0.5*Assumptions!$C$61^2)+Assumptions!$C$61*((RAND()+RAND()+RAND()+RAND()+RAND()+RAND()+RAND()+RAND()+RAND()+RAND()+RAND()+RAND())-6))-1)+PT_Y5_MC!W67)</x:f>
        <x:v>5337485.364233329</x:v>
      </x:c>
      <x:c r="W27" s="16" t="n">
        <x:f>MAX(0,V27*(1+EXP((LN(1+Assumptions!$C$60)-0.5*Assumptions!$C$61^2)+Assumptions!$C$61*((RAND()+RAND()+RAND()+RAND()+RAND()+RAND()+RAND()+RAND()+RAND()+RAND()+RAND()+RAND())-6))-1)+PT_Y5_MC!X67)</x:f>
        <x:v>5569486.978911819</x:v>
      </x:c>
      <x:c r="X27" s="16" t="n">
        <x:f>MAX(0,W27*(1+EXP((LN(1+Assumptions!$C$60)-0.5*Assumptions!$C$61^2)+Assumptions!$C$61*((RAND()+RAND()+RAND()+RAND()+RAND()+RAND()+RAND()+RAND()+RAND()+RAND()+RAND()+RAND())-6))-1)+PT_Y5_MC!Y67)</x:f>
        <x:v>4725776.70717342</x:v>
      </x:c>
      <x:c r="Y27" s="16" t="n">
        <x:f>MAX(0,X27*(1+EXP((LN(1+Assumptions!$C$60)-0.5*Assumptions!$C$61^2)+Assumptions!$C$61*((RAND()+RAND()+RAND()+RAND()+RAND()+RAND()+RAND()+RAND()+RAND()+RAND()+RAND()+RAND())-6))-1)+PT_Y5_MC!Z67)</x:f>
        <x:v>5233649.999700916</x:v>
      </x:c>
      <x:c r="Z27" s="16" t="n">
        <x:f>MAX(0,Y27*(1+EXP((LN(1+Assumptions!$C$60)-0.5*Assumptions!$C$61^2)+Assumptions!$C$61*((RAND()+RAND()+RAND()+RAND()+RAND()+RAND()+RAND()+RAND()+RAND()+RAND()+RAND()+RAND())-6))-1)+PT_Y5_MC!AA67)</x:f>
        <x:v>5692910.088181707</x:v>
      </x:c>
      <x:c r="AA27" s="16" t="n">
        <x:f>MAX(0,Z27*(1+EXP((LN(1+Assumptions!$C$60)-0.5*Assumptions!$C$61^2)+Assumptions!$C$61*((RAND()+RAND()+RAND()+RAND()+RAND()+RAND()+RAND()+RAND()+RAND()+RAND()+RAND()+RAND())-6))-1)+PT_Y5_MC!AB67)</x:f>
        <x:v>5659686.283014494</x:v>
      </x:c>
      <x:c r="AB27" s="16" t="n">
        <x:f>MAX(0,AA27*(1+EXP((LN(1+Assumptions!$C$60)-0.5*Assumptions!$C$61^2)+Assumptions!$C$61*((RAND()+RAND()+RAND()+RAND()+RAND()+RAND()+RAND()+RAND()+RAND()+RAND()+RAND()+RAND())-6))-1)+PT_Y5_MC!AC67)</x:f>
        <x:v>6730734.722591967</x:v>
      </x:c>
      <x:c r="AC27" s="16" t="n">
        <x:f>MAX(0,AB27*(1+EXP((LN(1+Assumptions!$C$60)-0.5*Assumptions!$C$61^2)+Assumptions!$C$61*((RAND()+RAND()+RAND()+RAND()+RAND()+RAND()+RAND()+RAND()+RAND()+RAND()+RAND()+RAND())-6))-1)+PT_Y5_MC!AD67)</x:f>
        <x:v>7257261.567900708</x:v>
      </x:c>
      <x:c r="AD27" s="16" t="n">
        <x:f>MAX(0,AC27*(1+EXP((LN(1+Assumptions!$C$60)-0.5*Assumptions!$C$61^2)+Assumptions!$C$61*((RAND()+RAND()+RAND()+RAND()+RAND()+RAND()+RAND()+RAND()+RAND()+RAND()+RAND()+RAND())-6))-1)+PT_Y5_MC!AE67)</x:f>
        <x:v>9198502.613449164</x:v>
      </x:c>
      <x:c r="AE27" s="16" t="n">
        <x:f>MAX(0,AD27*(1+EXP((LN(1+Assumptions!$C$60)-0.5*Assumptions!$C$61^2)+Assumptions!$C$61*((RAND()+RAND()+RAND()+RAND()+RAND()+RAND()+RAND()+RAND()+RAND()+RAND()+RAND()+RAND())-6))-1)+PT_Y5_MC!AF67)</x:f>
        <x:v>9002278.531046906</x:v>
      </x:c>
      <x:c r="AF27" s="16" t="n">
        <x:f>MAX(0,AE27*(1+EXP((LN(1+Assumptions!$C$60)-0.5*Assumptions!$C$61^2)+Assumptions!$C$61*((RAND()+RAND()+RAND()+RAND()+RAND()+RAND()+RAND()+RAND()+RAND()+RAND()+RAND()+RAND())-6))-1)+PT_Y5_MC!AG67)</x:f>
        <x:v>10512877.20599205</x:v>
      </x:c>
    </x:row>
    <x:row r="28">
      <x:c r="A28" s="39">
        <x:v>24</x:v>
      </x:c>
      <x:c r="B28" s="16" t="n">
        <x:f>PT_Y5_MC!C68</x:f>
        <x:v>1029031.25</x:v>
      </x:c>
      <x:c r="C28" s="16" t="n">
        <x:f>MAX(0,B28*(1+EXP((LN(1+Assumptions!$C$60)-0.5*Assumptions!$C$61^2)+Assumptions!$C$61*((RAND()+RAND()+RAND()+RAND()+RAND()+RAND()+RAND()+RAND()+RAND()+RAND()+RAND()+RAND())-6))-1)+PT_Y5_MC!D67)</x:f>
        <x:v>1006755.3455419567</x:v>
      </x:c>
      <x:c r="D28" s="16" t="n">
        <x:f>MAX(0,C28*(1+EXP((LN(1+Assumptions!$C$60)-0.5*Assumptions!$C$61^2)+Assumptions!$C$61*((RAND()+RAND()+RAND()+RAND()+RAND()+RAND()+RAND()+RAND()+RAND()+RAND()+RAND()+RAND())-6))-1)+PT_Y5_MC!E67)</x:f>
        <x:v>962441.1928676947</x:v>
      </x:c>
      <x:c r="E28" s="16" t="n">
        <x:f>MAX(0,D28*(1+EXP((LN(1+Assumptions!$C$60)-0.5*Assumptions!$C$61^2)+Assumptions!$C$61*((RAND()+RAND()+RAND()+RAND()+RAND()+RAND()+RAND()+RAND()+RAND()+RAND()+RAND()+RAND())-6))-1)+PT_Y5_MC!F67)</x:f>
        <x:v>1002301.6708020432</x:v>
      </x:c>
      <x:c r="F28" s="16" t="n">
        <x:f>MAX(0,E28*(1+EXP((LN(1+Assumptions!$C$60)-0.5*Assumptions!$C$61^2)+Assumptions!$C$61*((RAND()+RAND()+RAND()+RAND()+RAND()+RAND()+RAND()+RAND()+RAND()+RAND()+RAND()+RAND())-6))-1)+PT_Y5_MC!G67)</x:f>
        <x:v>1061031.576312399</x:v>
      </x:c>
      <x:c r="G28" s="16" t="n">
        <x:f>MAX(0,F28*(1+EXP((LN(1+Assumptions!$C$60)-0.5*Assumptions!$C$61^2)+Assumptions!$C$61*((RAND()+RAND()+RAND()+RAND()+RAND()+RAND()+RAND()+RAND()+RAND()+RAND()+RAND()+RAND())-6))-1)+PT_Y5_MC!H67)</x:f>
        <x:v>910418.1737599863</x:v>
      </x:c>
      <x:c r="H28" s="16" t="n">
        <x:f>MAX(0,G28*(1+EXP((LN(1+Assumptions!$C$60)-0.5*Assumptions!$C$61^2)+Assumptions!$C$61*((RAND()+RAND()+RAND()+RAND()+RAND()+RAND()+RAND()+RAND()+RAND()+RAND()+RAND()+RAND())-6))-1)+PT_Y5_MC!I67)</x:f>
        <x:v>1125388.6224088245</x:v>
      </x:c>
      <x:c r="I28" s="16" t="n">
        <x:f>MAX(0,H28*(1+EXP((LN(1+Assumptions!$C$60)-0.5*Assumptions!$C$61^2)+Assumptions!$C$61*((RAND()+RAND()+RAND()+RAND()+RAND()+RAND()+RAND()+RAND()+RAND()+RAND()+RAND()+RAND())-6))-1)+PT_Y5_MC!J67)</x:f>
        <x:v>1359353.6382359676</x:v>
      </x:c>
      <x:c r="J28" s="16" t="n">
        <x:f>MAX(0,I28*(1+EXP((LN(1+Assumptions!$C$60)-0.5*Assumptions!$C$61^2)+Assumptions!$C$61*((RAND()+RAND()+RAND()+RAND()+RAND()+RAND()+RAND()+RAND()+RAND()+RAND()+RAND()+RAND())-6))-1)+PT_Y5_MC!K67)</x:f>
        <x:v>1303234.7607975835</x:v>
      </x:c>
      <x:c r="K28" s="16" t="n">
        <x:f>MAX(0,J28*(1+EXP((LN(1+Assumptions!$C$60)-0.5*Assumptions!$C$61^2)+Assumptions!$C$61*((RAND()+RAND()+RAND()+RAND()+RAND()+RAND()+RAND()+RAND()+RAND()+RAND()+RAND()+RAND())-6))-1)+PT_Y5_MC!L67)</x:f>
        <x:v>1764054.9792554227</x:v>
      </x:c>
      <x:c r="L28" s="16" t="n">
        <x:f>MAX(0,K28*(1+EXP((LN(1+Assumptions!$C$60)-0.5*Assumptions!$C$61^2)+Assumptions!$C$61*((RAND()+RAND()+RAND()+RAND()+RAND()+RAND()+RAND()+RAND()+RAND()+RAND()+RAND()+RAND())-6))-1)+PT_Y5_MC!M67)</x:f>
        <x:v>1885658.5187688116</x:v>
      </x:c>
      <x:c r="M28" s="16" t="n">
        <x:f>MAX(0,L28*(1+EXP((LN(1+Assumptions!$C$60)-0.5*Assumptions!$C$61^2)+Assumptions!$C$61*((RAND()+RAND()+RAND()+RAND()+RAND()+RAND()+RAND()+RAND()+RAND()+RAND()+RAND()+RAND())-6))-1)+PT_Y5_MC!N67)</x:f>
        <x:v>1571662.0495733435</x:v>
      </x:c>
      <x:c r="N28" s="16" t="n">
        <x:f>MAX(0,M28*(1+EXP((LN(1+Assumptions!$C$60)-0.5*Assumptions!$C$61^2)+Assumptions!$C$61*((RAND()+RAND()+RAND()+RAND()+RAND()+RAND()+RAND()+RAND()+RAND()+RAND()+RAND()+RAND())-6))-1)+PT_Y5_MC!O67)</x:f>
        <x:v>2302192.995341934</x:v>
      </x:c>
      <x:c r="O28" s="16" t="n">
        <x:f>MAX(0,N28*(1+EXP((LN(1+Assumptions!$C$60)-0.5*Assumptions!$C$61^2)+Assumptions!$C$61*((RAND()+RAND()+RAND()+RAND()+RAND()+RAND()+RAND()+RAND()+RAND()+RAND()+RAND()+RAND())-6))-1)+PT_Y5_MC!P67)</x:f>
        <x:v>2274174.01233684</x:v>
      </x:c>
      <x:c r="P28" s="16" t="n">
        <x:f>MAX(0,O28*(1+EXP((LN(1+Assumptions!$C$60)-0.5*Assumptions!$C$61^2)+Assumptions!$C$61*((RAND()+RAND()+RAND()+RAND()+RAND()+RAND()+RAND()+RAND()+RAND()+RAND()+RAND()+RAND())-6))-1)+PT_Y5_MC!Q67)</x:f>
        <x:v>2468043.18581717</x:v>
      </x:c>
      <x:c r="Q28" s="16" t="n">
        <x:f>MAX(0,P28*(1+EXP((LN(1+Assumptions!$C$60)-0.5*Assumptions!$C$61^2)+Assumptions!$C$61*((RAND()+RAND()+RAND()+RAND()+RAND()+RAND()+RAND()+RAND()+RAND()+RAND()+RAND()+RAND())-6))-1)+PT_Y5_MC!R67)</x:f>
        <x:v>2449000.9071397516</x:v>
      </x:c>
      <x:c r="R28" s="16" t="n">
        <x:f>MAX(0,Q28*(1+EXP((LN(1+Assumptions!$C$60)-0.5*Assumptions!$C$61^2)+Assumptions!$C$61*((RAND()+RAND()+RAND()+RAND()+RAND()+RAND()+RAND()+RAND()+RAND()+RAND()+RAND()+RAND())-6))-1)+PT_Y5_MC!S67)</x:f>
        <x:v>2478113.4693474895</x:v>
      </x:c>
      <x:c r="S28" s="16" t="n">
        <x:f>MAX(0,R28*(1+EXP((LN(1+Assumptions!$C$60)-0.5*Assumptions!$C$61^2)+Assumptions!$C$61*((RAND()+RAND()+RAND()+RAND()+RAND()+RAND()+RAND()+RAND()+RAND()+RAND()+RAND()+RAND())-6))-1)+PT_Y5_MC!T67)</x:f>
        <x:v>3459341.9503525835</x:v>
      </x:c>
      <x:c r="T28" s="16" t="n">
        <x:f>MAX(0,S28*(1+EXP((LN(1+Assumptions!$C$60)-0.5*Assumptions!$C$61^2)+Assumptions!$C$61*((RAND()+RAND()+RAND()+RAND()+RAND()+RAND()+RAND()+RAND()+RAND()+RAND()+RAND()+RAND())-6))-1)+PT_Y5_MC!U67)</x:f>
        <x:v>3017983.350110556</x:v>
      </x:c>
      <x:c r="U28" s="16" t="n">
        <x:f>MAX(0,T28*(1+EXP((LN(1+Assumptions!$C$60)-0.5*Assumptions!$C$61^2)+Assumptions!$C$61*((RAND()+RAND()+RAND()+RAND()+RAND()+RAND()+RAND()+RAND()+RAND()+RAND()+RAND()+RAND())-6))-1)+PT_Y5_MC!V67)</x:f>
        <x:v>3943969.2816253616</x:v>
      </x:c>
      <x:c r="V28" s="16" t="n">
        <x:f>MAX(0,U28*(1+EXP((LN(1+Assumptions!$C$60)-0.5*Assumptions!$C$61^2)+Assumptions!$C$61*((RAND()+RAND()+RAND()+RAND()+RAND()+RAND()+RAND()+RAND()+RAND()+RAND()+RAND()+RAND())-6))-1)+PT_Y5_MC!W67)</x:f>
        <x:v>4713829.909765635</x:v>
      </x:c>
      <x:c r="W28" s="16" t="n">
        <x:f>MAX(0,V28*(1+EXP((LN(1+Assumptions!$C$60)-0.5*Assumptions!$C$61^2)+Assumptions!$C$61*((RAND()+RAND()+RAND()+RAND()+RAND()+RAND()+RAND()+RAND()+RAND()+RAND()+RAND()+RAND())-6))-1)+PT_Y5_MC!X67)</x:f>
        <x:v>4734947.321040521</x:v>
      </x:c>
      <x:c r="X28" s="16" t="n">
        <x:f>MAX(0,W28*(1+EXP((LN(1+Assumptions!$C$60)-0.5*Assumptions!$C$61^2)+Assumptions!$C$61*((RAND()+RAND()+RAND()+RAND()+RAND()+RAND()+RAND()+RAND()+RAND()+RAND()+RAND()+RAND())-6))-1)+PT_Y5_MC!Y67)</x:f>
        <x:v>4932484.121608393</x:v>
      </x:c>
      <x:c r="Y28" s="16" t="n">
        <x:f>MAX(0,X28*(1+EXP((LN(1+Assumptions!$C$60)-0.5*Assumptions!$C$61^2)+Assumptions!$C$61*((RAND()+RAND()+RAND()+RAND()+RAND()+RAND()+RAND()+RAND()+RAND()+RAND()+RAND()+RAND())-6))-1)+PT_Y5_MC!Z67)</x:f>
        <x:v>6080639.102617468</x:v>
      </x:c>
      <x:c r="Z28" s="16" t="n">
        <x:f>MAX(0,Y28*(1+EXP((LN(1+Assumptions!$C$60)-0.5*Assumptions!$C$61^2)+Assumptions!$C$61*((RAND()+RAND()+RAND()+RAND()+RAND()+RAND()+RAND()+RAND()+RAND()+RAND()+RAND()+RAND())-6))-1)+PT_Y5_MC!AA67)</x:f>
        <x:v>5834610.573838129</x:v>
      </x:c>
      <x:c r="AA28" s="16" t="n">
        <x:f>MAX(0,Z28*(1+EXP((LN(1+Assumptions!$C$60)-0.5*Assumptions!$C$61^2)+Assumptions!$C$61*((RAND()+RAND()+RAND()+RAND()+RAND()+RAND()+RAND()+RAND()+RAND()+RAND()+RAND()+RAND())-6))-1)+PT_Y5_MC!AB67)</x:f>
        <x:v>5232065.192701021</x:v>
      </x:c>
      <x:c r="AB28" s="16" t="n">
        <x:f>MAX(0,AA28*(1+EXP((LN(1+Assumptions!$C$60)-0.5*Assumptions!$C$61^2)+Assumptions!$C$61*((RAND()+RAND()+RAND()+RAND()+RAND()+RAND()+RAND()+RAND()+RAND()+RAND()+RAND()+RAND())-6))-1)+PT_Y5_MC!AC67)</x:f>
        <x:v>3967249.067660133</x:v>
      </x:c>
      <x:c r="AC28" s="16" t="n">
        <x:f>MAX(0,AB28*(1+EXP((LN(1+Assumptions!$C$60)-0.5*Assumptions!$C$61^2)+Assumptions!$C$61*((RAND()+RAND()+RAND()+RAND()+RAND()+RAND()+RAND()+RAND()+RAND()+RAND()+RAND()+RAND())-6))-1)+PT_Y5_MC!AD67)</x:f>
        <x:v>4591023.91470838</x:v>
      </x:c>
      <x:c r="AD28" s="16" t="n">
        <x:f>MAX(0,AC28*(1+EXP((LN(1+Assumptions!$C$60)-0.5*Assumptions!$C$61^2)+Assumptions!$C$61*((RAND()+RAND()+RAND()+RAND()+RAND()+RAND()+RAND()+RAND()+RAND()+RAND()+RAND()+RAND())-6))-1)+PT_Y5_MC!AE67)</x:f>
        <x:v>4499834.698213681</x:v>
      </x:c>
      <x:c r="AE28" s="16" t="n">
        <x:f>MAX(0,AD28*(1+EXP((LN(1+Assumptions!$C$60)-0.5*Assumptions!$C$61^2)+Assumptions!$C$61*((RAND()+RAND()+RAND()+RAND()+RAND()+RAND()+RAND()+RAND()+RAND()+RAND()+RAND()+RAND())-6))-1)+PT_Y5_MC!AF67)</x:f>
        <x:v>6318073.607016218</x:v>
      </x:c>
      <x:c r="AF28" s="16" t="n">
        <x:f>MAX(0,AE28*(1+EXP((LN(1+Assumptions!$C$60)-0.5*Assumptions!$C$61^2)+Assumptions!$C$61*((RAND()+RAND()+RAND()+RAND()+RAND()+RAND()+RAND()+RAND()+RAND()+RAND()+RAND()+RAND())-6))-1)+PT_Y5_MC!AG67)</x:f>
        <x:v>6100389.366114362</x:v>
      </x:c>
    </x:row>
    <x:row r="29">
      <x:c r="A29" s="39">
        <x:v>25</x:v>
      </x:c>
      <x:c r="B29" s="16" t="n">
        <x:f>PT_Y5_MC!C68</x:f>
        <x:v>1029031.25</x:v>
      </x:c>
      <x:c r="C29" s="16" t="n">
        <x:f>MAX(0,B29*(1+EXP((LN(1+Assumptions!$C$60)-0.5*Assumptions!$C$61^2)+Assumptions!$C$61*((RAND()+RAND()+RAND()+RAND()+RAND()+RAND()+RAND()+RAND()+RAND()+RAND()+RAND()+RAND())-6))-1)+PT_Y5_MC!D67)</x:f>
        <x:v>1209868.153839917</x:v>
      </x:c>
      <x:c r="D29" s="16" t="n">
        <x:f>MAX(0,C29*(1+EXP((LN(1+Assumptions!$C$60)-0.5*Assumptions!$C$61^2)+Assumptions!$C$61*((RAND()+RAND()+RAND()+RAND()+RAND()+RAND()+RAND()+RAND()+RAND()+RAND()+RAND()+RAND())-6))-1)+PT_Y5_MC!E67)</x:f>
        <x:v>1535235.239119623</x:v>
      </x:c>
      <x:c r="E29" s="16" t="n">
        <x:f>MAX(0,D29*(1+EXP((LN(1+Assumptions!$C$60)-0.5*Assumptions!$C$61^2)+Assumptions!$C$61*((RAND()+RAND()+RAND()+RAND()+RAND()+RAND()+RAND()+RAND()+RAND()+RAND()+RAND()+RAND())-6))-1)+PT_Y5_MC!F67)</x:f>
        <x:v>1279124.8013221358</x:v>
      </x:c>
      <x:c r="F29" s="16" t="n">
        <x:f>MAX(0,E29*(1+EXP((LN(1+Assumptions!$C$60)-0.5*Assumptions!$C$61^2)+Assumptions!$C$61*((RAND()+RAND()+RAND()+RAND()+RAND()+RAND()+RAND()+RAND()+RAND()+RAND()+RAND()+RAND())-6))-1)+PT_Y5_MC!G67)</x:f>
        <x:v>1364871.8851238373</x:v>
      </x:c>
      <x:c r="G29" s="16" t="n">
        <x:f>MAX(0,F29*(1+EXP((LN(1+Assumptions!$C$60)-0.5*Assumptions!$C$61^2)+Assumptions!$C$61*((RAND()+RAND()+RAND()+RAND()+RAND()+RAND()+RAND()+RAND()+RAND()+RAND()+RAND()+RAND())-6))-1)+PT_Y5_MC!H67)</x:f>
        <x:v>1467002.9394957426</x:v>
      </x:c>
      <x:c r="H29" s="16" t="n">
        <x:f>MAX(0,G29*(1+EXP((LN(1+Assumptions!$C$60)-0.5*Assumptions!$C$61^2)+Assumptions!$C$61*((RAND()+RAND()+RAND()+RAND()+RAND()+RAND()+RAND()+RAND()+RAND()+RAND()+RAND()+RAND())-6))-1)+PT_Y5_MC!I67)</x:f>
        <x:v>1794483.8071742714</x:v>
      </x:c>
      <x:c r="I29" s="16" t="n">
        <x:f>MAX(0,H29*(1+EXP((LN(1+Assumptions!$C$60)-0.5*Assumptions!$C$61^2)+Assumptions!$C$61*((RAND()+RAND()+RAND()+RAND()+RAND()+RAND()+RAND()+RAND()+RAND()+RAND()+RAND()+RAND())-6))-1)+PT_Y5_MC!J67)</x:f>
        <x:v>1725155.4876408349</x:v>
      </x:c>
      <x:c r="J29" s="16" t="n">
        <x:f>MAX(0,I29*(1+EXP((LN(1+Assumptions!$C$60)-0.5*Assumptions!$C$61^2)+Assumptions!$C$61*((RAND()+RAND()+RAND()+RAND()+RAND()+RAND()+RAND()+RAND()+RAND()+RAND()+RAND()+RAND())-6))-1)+PT_Y5_MC!K67)</x:f>
        <x:v>1921817.667781095</x:v>
      </x:c>
      <x:c r="K29" s="16" t="n">
        <x:f>MAX(0,J29*(1+EXP((LN(1+Assumptions!$C$60)-0.5*Assumptions!$C$61^2)+Assumptions!$C$61*((RAND()+RAND()+RAND()+RAND()+RAND()+RAND()+RAND()+RAND()+RAND()+RAND()+RAND()+RAND())-6))-1)+PT_Y5_MC!L67)</x:f>
        <x:v>1864815.7169165239</x:v>
      </x:c>
      <x:c r="L29" s="16" t="n">
        <x:f>MAX(0,K29*(1+EXP((LN(1+Assumptions!$C$60)-0.5*Assumptions!$C$61^2)+Assumptions!$C$61*((RAND()+RAND()+RAND()+RAND()+RAND()+RAND()+RAND()+RAND()+RAND()+RAND()+RAND()+RAND())-6))-1)+PT_Y5_MC!M67)</x:f>
        <x:v>1974845.6519821035</x:v>
      </x:c>
      <x:c r="M29" s="16" t="n">
        <x:f>MAX(0,L29*(1+EXP((LN(1+Assumptions!$C$60)-0.5*Assumptions!$C$61^2)+Assumptions!$C$61*((RAND()+RAND()+RAND()+RAND()+RAND()+RAND()+RAND()+RAND()+RAND()+RAND()+RAND()+RAND())-6))-1)+PT_Y5_MC!N67)</x:f>
        <x:v>2136113.713680295</x:v>
      </x:c>
      <x:c r="N29" s="16" t="n">
        <x:f>MAX(0,M29*(1+EXP((LN(1+Assumptions!$C$60)-0.5*Assumptions!$C$61^2)+Assumptions!$C$61*((RAND()+RAND()+RAND()+RAND()+RAND()+RAND()+RAND()+RAND()+RAND()+RAND()+RAND()+RAND())-6))-1)+PT_Y5_MC!O67)</x:f>
        <x:v>2290785.089955357</x:v>
      </x:c>
      <x:c r="O29" s="16" t="n">
        <x:f>MAX(0,N29*(1+EXP((LN(1+Assumptions!$C$60)-0.5*Assumptions!$C$61^2)+Assumptions!$C$61*((RAND()+RAND()+RAND()+RAND()+RAND()+RAND()+RAND()+RAND()+RAND()+RAND()+RAND()+RAND())-6))-1)+PT_Y5_MC!P67)</x:f>
        <x:v>2585661.6062884694</x:v>
      </x:c>
      <x:c r="P29" s="16" t="n">
        <x:f>MAX(0,O29*(1+EXP((LN(1+Assumptions!$C$60)-0.5*Assumptions!$C$61^2)+Assumptions!$C$61*((RAND()+RAND()+RAND()+RAND()+RAND()+RAND()+RAND()+RAND()+RAND()+RAND()+RAND()+RAND())-6))-1)+PT_Y5_MC!Q67)</x:f>
        <x:v>2834223.8026146465</x:v>
      </x:c>
      <x:c r="Q29" s="16" t="n">
        <x:f>MAX(0,P29*(1+EXP((LN(1+Assumptions!$C$60)-0.5*Assumptions!$C$61^2)+Assumptions!$C$61*((RAND()+RAND()+RAND()+RAND()+RAND()+RAND()+RAND()+RAND()+RAND()+RAND()+RAND()+RAND())-6))-1)+PT_Y5_MC!R67)</x:f>
        <x:v>2764731.6470326018</x:v>
      </x:c>
      <x:c r="R29" s="16" t="n">
        <x:f>MAX(0,Q29*(1+EXP((LN(1+Assumptions!$C$60)-0.5*Assumptions!$C$61^2)+Assumptions!$C$61*((RAND()+RAND()+RAND()+RAND()+RAND()+RAND()+RAND()+RAND()+RAND()+RAND()+RAND()+RAND())-6))-1)+PT_Y5_MC!S67)</x:f>
        <x:v>2879755.336844576</x:v>
      </x:c>
      <x:c r="S29" s="16" t="n">
        <x:f>MAX(0,R29*(1+EXP((LN(1+Assumptions!$C$60)-0.5*Assumptions!$C$61^2)+Assumptions!$C$61*((RAND()+RAND()+RAND()+RAND()+RAND()+RAND()+RAND()+RAND()+RAND()+RAND()+RAND()+RAND())-6))-1)+PT_Y5_MC!T67)</x:f>
        <x:v>2984208.1252785414</x:v>
      </x:c>
      <x:c r="T29" s="16" t="n">
        <x:f>MAX(0,S29*(1+EXP((LN(1+Assumptions!$C$60)-0.5*Assumptions!$C$61^2)+Assumptions!$C$61*((RAND()+RAND()+RAND()+RAND()+RAND()+RAND()+RAND()+RAND()+RAND()+RAND()+RAND()+RAND())-6))-1)+PT_Y5_MC!U67)</x:f>
        <x:v>3108360.377767484</x:v>
      </x:c>
      <x:c r="U29" s="16" t="n">
        <x:f>MAX(0,T29*(1+EXP((LN(1+Assumptions!$C$60)-0.5*Assumptions!$C$61^2)+Assumptions!$C$61*((RAND()+RAND()+RAND()+RAND()+RAND()+RAND()+RAND()+RAND()+RAND()+RAND()+RAND()+RAND())-6))-1)+PT_Y5_MC!V67)</x:f>
        <x:v>2850661.5753279803</x:v>
      </x:c>
      <x:c r="V29" s="16" t="n">
        <x:f>MAX(0,U29*(1+EXP((LN(1+Assumptions!$C$60)-0.5*Assumptions!$C$61^2)+Assumptions!$C$61*((RAND()+RAND()+RAND()+RAND()+RAND()+RAND()+RAND()+RAND()+RAND()+RAND()+RAND()+RAND())-6))-1)+PT_Y5_MC!W67)</x:f>
        <x:v>3090897.6403946565</x:v>
      </x:c>
      <x:c r="W29" s="16" t="n">
        <x:f>MAX(0,V29*(1+EXP((LN(1+Assumptions!$C$60)-0.5*Assumptions!$C$61^2)+Assumptions!$C$61*((RAND()+RAND()+RAND()+RAND()+RAND()+RAND()+RAND()+RAND()+RAND()+RAND()+RAND()+RAND())-6))-1)+PT_Y5_MC!X67)</x:f>
        <x:v>3154882.162430251</x:v>
      </x:c>
      <x:c r="X29" s="16" t="n">
        <x:f>MAX(0,W29*(1+EXP((LN(1+Assumptions!$C$60)-0.5*Assumptions!$C$61^2)+Assumptions!$C$61*((RAND()+RAND()+RAND()+RAND()+RAND()+RAND()+RAND()+RAND()+RAND()+RAND()+RAND()+RAND())-6))-1)+PT_Y5_MC!Y67)</x:f>
        <x:v>4599541.026776146</x:v>
      </x:c>
      <x:c r="Y29" s="16" t="n">
        <x:f>MAX(0,X29*(1+EXP((LN(1+Assumptions!$C$60)-0.5*Assumptions!$C$61^2)+Assumptions!$C$61*((RAND()+RAND()+RAND()+RAND()+RAND()+RAND()+RAND()+RAND()+RAND()+RAND()+RAND()+RAND())-6))-1)+PT_Y5_MC!Z67)</x:f>
        <x:v>4397865.6540584415</x:v>
      </x:c>
      <x:c r="Z29" s="16" t="n">
        <x:f>MAX(0,Y29*(1+EXP((LN(1+Assumptions!$C$60)-0.5*Assumptions!$C$61^2)+Assumptions!$C$61*((RAND()+RAND()+RAND()+RAND()+RAND()+RAND()+RAND()+RAND()+RAND()+RAND()+RAND()+RAND())-6))-1)+PT_Y5_MC!AA67)</x:f>
        <x:v>4487887.836159477</x:v>
      </x:c>
      <x:c r="AA29" s="16" t="n">
        <x:f>MAX(0,Z29*(1+EXP((LN(1+Assumptions!$C$60)-0.5*Assumptions!$C$61^2)+Assumptions!$C$61*((RAND()+RAND()+RAND()+RAND()+RAND()+RAND()+RAND()+RAND()+RAND()+RAND()+RAND()+RAND())-6))-1)+PT_Y5_MC!AB67)</x:f>
        <x:v>4743812.406810028</x:v>
      </x:c>
      <x:c r="AB29" s="16" t="n">
        <x:f>MAX(0,AA29*(1+EXP((LN(1+Assumptions!$C$60)-0.5*Assumptions!$C$61^2)+Assumptions!$C$61*((RAND()+RAND()+RAND()+RAND()+RAND()+RAND()+RAND()+RAND()+RAND()+RAND()+RAND()+RAND())-6))-1)+PT_Y5_MC!AC67)</x:f>
        <x:v>3702058.647411453</x:v>
      </x:c>
      <x:c r="AC29" s="16" t="n">
        <x:f>MAX(0,AB29*(1+EXP((LN(1+Assumptions!$C$60)-0.5*Assumptions!$C$61^2)+Assumptions!$C$61*((RAND()+RAND()+RAND()+RAND()+RAND()+RAND()+RAND()+RAND()+RAND()+RAND()+RAND()+RAND())-6))-1)+PT_Y5_MC!AD67)</x:f>
        <x:v>4678057.330917507</x:v>
      </x:c>
      <x:c r="AD29" s="16" t="n">
        <x:f>MAX(0,AC29*(1+EXP((LN(1+Assumptions!$C$60)-0.5*Assumptions!$C$61^2)+Assumptions!$C$61*((RAND()+RAND()+RAND()+RAND()+RAND()+RAND()+RAND()+RAND()+RAND()+RAND()+RAND()+RAND())-6))-1)+PT_Y5_MC!AE67)</x:f>
        <x:v>5852483.22644758</x:v>
      </x:c>
      <x:c r="AE29" s="16" t="n">
        <x:f>MAX(0,AD29*(1+EXP((LN(1+Assumptions!$C$60)-0.5*Assumptions!$C$61^2)+Assumptions!$C$61*((RAND()+RAND()+RAND()+RAND()+RAND()+RAND()+RAND()+RAND()+RAND()+RAND()+RAND()+RAND())-6))-1)+PT_Y5_MC!AF67)</x:f>
        <x:v>6481015.168562697</x:v>
      </x:c>
      <x:c r="AF29" s="16" t="n">
        <x:f>MAX(0,AE29*(1+EXP((LN(1+Assumptions!$C$60)-0.5*Assumptions!$C$61^2)+Assumptions!$C$61*((RAND()+RAND()+RAND()+RAND()+RAND()+RAND()+RAND()+RAND()+RAND()+RAND()+RAND()+RAND())-6))-1)+PT_Y5_MC!AG67)</x:f>
        <x:v>7787677.964750148</x:v>
      </x:c>
    </x:row>
    <x:row r="30">
      <x:c r="A30" s="39">
        <x:v>26</x:v>
      </x:c>
      <x:c r="B30" s="16" t="n">
        <x:f>PT_Y5_MC!C68</x:f>
        <x:v>1029031.25</x:v>
      </x:c>
      <x:c r="C30" s="16" t="n">
        <x:f>MAX(0,B30*(1+EXP((LN(1+Assumptions!$C$60)-0.5*Assumptions!$C$61^2)+Assumptions!$C$61*((RAND()+RAND()+RAND()+RAND()+RAND()+RAND()+RAND()+RAND()+RAND()+RAND()+RAND()+RAND())-6))-1)+PT_Y5_MC!D67)</x:f>
        <x:v>911536.3218010805</x:v>
      </x:c>
      <x:c r="D30" s="16" t="n">
        <x:f>MAX(0,C30*(1+EXP((LN(1+Assumptions!$C$60)-0.5*Assumptions!$C$61^2)+Assumptions!$C$61*((RAND()+RAND()+RAND()+RAND()+RAND()+RAND()+RAND()+RAND()+RAND()+RAND()+RAND()+RAND())-6))-1)+PT_Y5_MC!E67)</x:f>
        <x:v>1027259.0822786815</x:v>
      </x:c>
      <x:c r="E30" s="16" t="n">
        <x:f>MAX(0,D30*(1+EXP((LN(1+Assumptions!$C$60)-0.5*Assumptions!$C$61^2)+Assumptions!$C$61*((RAND()+RAND()+RAND()+RAND()+RAND()+RAND()+RAND()+RAND()+RAND()+RAND()+RAND()+RAND())-6))-1)+PT_Y5_MC!F67)</x:f>
        <x:v>1131740.4933055532</x:v>
      </x:c>
      <x:c r="F30" s="16" t="n">
        <x:f>MAX(0,E30*(1+EXP((LN(1+Assumptions!$C$60)-0.5*Assumptions!$C$61^2)+Assumptions!$C$61*((RAND()+RAND()+RAND()+RAND()+RAND()+RAND()+RAND()+RAND()+RAND()+RAND()+RAND()+RAND())-6))-1)+PT_Y5_MC!G67)</x:f>
        <x:v>1315238.3451168712</x:v>
      </x:c>
      <x:c r="G30" s="16" t="n">
        <x:f>MAX(0,F30*(1+EXP((LN(1+Assumptions!$C$60)-0.5*Assumptions!$C$61^2)+Assumptions!$C$61*((RAND()+RAND()+RAND()+RAND()+RAND()+RAND()+RAND()+RAND()+RAND()+RAND()+RAND()+RAND())-6))-1)+PT_Y5_MC!H67)</x:f>
        <x:v>1421645.7169257614</x:v>
      </x:c>
      <x:c r="H30" s="16" t="n">
        <x:f>MAX(0,G30*(1+EXP((LN(1+Assumptions!$C$60)-0.5*Assumptions!$C$61^2)+Assumptions!$C$61*((RAND()+RAND()+RAND()+RAND()+RAND()+RAND()+RAND()+RAND()+RAND()+RAND()+RAND()+RAND())-6))-1)+PT_Y5_MC!I67)</x:f>
        <x:v>1493917.790163315</x:v>
      </x:c>
      <x:c r="I30" s="16" t="n">
        <x:f>MAX(0,H30*(1+EXP((LN(1+Assumptions!$C$60)-0.5*Assumptions!$C$61^2)+Assumptions!$C$61*((RAND()+RAND()+RAND()+RAND()+RAND()+RAND()+RAND()+RAND()+RAND()+RAND()+RAND()+RAND())-6))-1)+PT_Y5_MC!J67)</x:f>
        <x:v>1824102.3108567304</x:v>
      </x:c>
      <x:c r="J30" s="16" t="n">
        <x:f>MAX(0,I30*(1+EXP((LN(1+Assumptions!$C$60)-0.5*Assumptions!$C$61^2)+Assumptions!$C$61*((RAND()+RAND()+RAND()+RAND()+RAND()+RAND()+RAND()+RAND()+RAND()+RAND()+RAND()+RAND())-6))-1)+PT_Y5_MC!K67)</x:f>
        <x:v>2085643.9117031642</x:v>
      </x:c>
      <x:c r="K30" s="16" t="n">
        <x:f>MAX(0,J30*(1+EXP((LN(1+Assumptions!$C$60)-0.5*Assumptions!$C$61^2)+Assumptions!$C$61*((RAND()+RAND()+RAND()+RAND()+RAND()+RAND()+RAND()+RAND()+RAND()+RAND()+RAND()+RAND())-6))-1)+PT_Y5_MC!L67)</x:f>
        <x:v>2497994.632286646</x:v>
      </x:c>
      <x:c r="L30" s="16" t="n">
        <x:f>MAX(0,K30*(1+EXP((LN(1+Assumptions!$C$60)-0.5*Assumptions!$C$61^2)+Assumptions!$C$61*((RAND()+RAND()+RAND()+RAND()+RAND()+RAND()+RAND()+RAND()+RAND()+RAND()+RAND()+RAND())-6))-1)+PT_Y5_MC!M67)</x:f>
        <x:v>3900918.6143827243</x:v>
      </x:c>
      <x:c r="M30" s="16" t="n">
        <x:f>MAX(0,L30*(1+EXP((LN(1+Assumptions!$C$60)-0.5*Assumptions!$C$61^2)+Assumptions!$C$61*((RAND()+RAND()+RAND()+RAND()+RAND()+RAND()+RAND()+RAND()+RAND()+RAND()+RAND()+RAND())-6))-1)+PT_Y5_MC!N67)</x:f>
        <x:v>4038099.349468085</x:v>
      </x:c>
      <x:c r="N30" s="16" t="n">
        <x:f>MAX(0,M30*(1+EXP((LN(1+Assumptions!$C$60)-0.5*Assumptions!$C$61^2)+Assumptions!$C$61*((RAND()+RAND()+RAND()+RAND()+RAND()+RAND()+RAND()+RAND()+RAND()+RAND()+RAND()+RAND())-6))-1)+PT_Y5_MC!O67)</x:f>
        <x:v>4202805.566953088</x:v>
      </x:c>
      <x:c r="O30" s="16" t="n">
        <x:f>MAX(0,N30*(1+EXP((LN(1+Assumptions!$C$60)-0.5*Assumptions!$C$61^2)+Assumptions!$C$61*((RAND()+RAND()+RAND()+RAND()+RAND()+RAND()+RAND()+RAND()+RAND()+RAND()+RAND()+RAND())-6))-1)+PT_Y5_MC!P67)</x:f>
        <x:v>3889756.5282748346</x:v>
      </x:c>
      <x:c r="P30" s="16" t="n">
        <x:f>MAX(0,O30*(1+EXP((LN(1+Assumptions!$C$60)-0.5*Assumptions!$C$61^2)+Assumptions!$C$61*((RAND()+RAND()+RAND()+RAND()+RAND()+RAND()+RAND()+RAND()+RAND()+RAND()+RAND()+RAND())-6))-1)+PT_Y5_MC!Q67)</x:f>
        <x:v>3532724.419659231</x:v>
      </x:c>
      <x:c r="Q30" s="16" t="n">
        <x:f>MAX(0,P30*(1+EXP((LN(1+Assumptions!$C$60)-0.5*Assumptions!$C$61^2)+Assumptions!$C$61*((RAND()+RAND()+RAND()+RAND()+RAND()+RAND()+RAND()+RAND()+RAND()+RAND()+RAND()+RAND())-6))-1)+PT_Y5_MC!R67)</x:f>
        <x:v>3329749.821564866</x:v>
      </x:c>
      <x:c r="R30" s="16" t="n">
        <x:f>MAX(0,Q30*(1+EXP((LN(1+Assumptions!$C$60)-0.5*Assumptions!$C$61^2)+Assumptions!$C$61*((RAND()+RAND()+RAND()+RAND()+RAND()+RAND()+RAND()+RAND()+RAND()+RAND()+RAND()+RAND())-6))-1)+PT_Y5_MC!S67)</x:f>
        <x:v>3253459.857185271</x:v>
      </x:c>
      <x:c r="S30" s="16" t="n">
        <x:f>MAX(0,R30*(1+EXP((LN(1+Assumptions!$C$60)-0.5*Assumptions!$C$61^2)+Assumptions!$C$61*((RAND()+RAND()+RAND()+RAND()+RAND()+RAND()+RAND()+RAND()+RAND()+RAND()+RAND()+RAND())-6))-1)+PT_Y5_MC!T67)</x:f>
        <x:v>2854262.808696591</x:v>
      </x:c>
      <x:c r="T30" s="16" t="n">
        <x:f>MAX(0,S30*(1+EXP((LN(1+Assumptions!$C$60)-0.5*Assumptions!$C$61^2)+Assumptions!$C$61*((RAND()+RAND()+RAND()+RAND()+RAND()+RAND()+RAND()+RAND()+RAND()+RAND()+RAND()+RAND())-6))-1)+PT_Y5_MC!U67)</x:f>
        <x:v>3470843.896227518</x:v>
      </x:c>
      <x:c r="U30" s="16" t="n">
        <x:f>MAX(0,T30*(1+EXP((LN(1+Assumptions!$C$60)-0.5*Assumptions!$C$61^2)+Assumptions!$C$61*((RAND()+RAND()+RAND()+RAND()+RAND()+RAND()+RAND()+RAND()+RAND()+RAND()+RAND()+RAND())-6))-1)+PT_Y5_MC!V67)</x:f>
        <x:v>4104292.263083081</x:v>
      </x:c>
      <x:c r="V30" s="16" t="n">
        <x:f>MAX(0,U30*(1+EXP((LN(1+Assumptions!$C$60)-0.5*Assumptions!$C$61^2)+Assumptions!$C$61*((RAND()+RAND()+RAND()+RAND()+RAND()+RAND()+RAND()+RAND()+RAND()+RAND()+RAND()+RAND())-6))-1)+PT_Y5_MC!W67)</x:f>
        <x:v>5134919.935313039</x:v>
      </x:c>
      <x:c r="W30" s="16" t="n">
        <x:f>MAX(0,V30*(1+EXP((LN(1+Assumptions!$C$60)-0.5*Assumptions!$C$61^2)+Assumptions!$C$61*((RAND()+RAND()+RAND()+RAND()+RAND()+RAND()+RAND()+RAND()+RAND()+RAND()+RAND()+RAND())-6))-1)+PT_Y5_MC!X67)</x:f>
        <x:v>5455328.8263086965</x:v>
      </x:c>
      <x:c r="X30" s="16" t="n">
        <x:f>MAX(0,W30*(1+EXP((LN(1+Assumptions!$C$60)-0.5*Assumptions!$C$61^2)+Assumptions!$C$61*((RAND()+RAND()+RAND()+RAND()+RAND()+RAND()+RAND()+RAND()+RAND()+RAND()+RAND()+RAND())-6))-1)+PT_Y5_MC!Y67)</x:f>
        <x:v>6458688.953120129</x:v>
      </x:c>
      <x:c r="Y30" s="16" t="n">
        <x:f>MAX(0,X30*(1+EXP((LN(1+Assumptions!$C$60)-0.5*Assumptions!$C$61^2)+Assumptions!$C$61*((RAND()+RAND()+RAND()+RAND()+RAND()+RAND()+RAND()+RAND()+RAND()+RAND()+RAND()+RAND())-6))-1)+PT_Y5_MC!Z67)</x:f>
        <x:v>6774342.483348073</x:v>
      </x:c>
      <x:c r="Z30" s="16" t="n">
        <x:f>MAX(0,Y30*(1+EXP((LN(1+Assumptions!$C$60)-0.5*Assumptions!$C$61^2)+Assumptions!$C$61*((RAND()+RAND()+RAND()+RAND()+RAND()+RAND()+RAND()+RAND()+RAND()+RAND()+RAND()+RAND())-6))-1)+PT_Y5_MC!AA67)</x:f>
        <x:v>7094050.675832987</x:v>
      </x:c>
      <x:c r="AA30" s="16" t="n">
        <x:f>MAX(0,Z30*(1+EXP((LN(1+Assumptions!$C$60)-0.5*Assumptions!$C$61^2)+Assumptions!$C$61*((RAND()+RAND()+RAND()+RAND()+RAND()+RAND()+RAND()+RAND()+RAND()+RAND()+RAND()+RAND())-6))-1)+PT_Y5_MC!AB67)</x:f>
        <x:v>7277704.931131313</x:v>
      </x:c>
      <x:c r="AB30" s="16" t="n">
        <x:f>MAX(0,AA30*(1+EXP((LN(1+Assumptions!$C$60)-0.5*Assumptions!$C$61^2)+Assumptions!$C$61*((RAND()+RAND()+RAND()+RAND()+RAND()+RAND()+RAND()+RAND()+RAND()+RAND()+RAND()+RAND())-6))-1)+PT_Y5_MC!AC67)</x:f>
        <x:v>6720028.393973271</x:v>
      </x:c>
      <x:c r="AC30" s="16" t="n">
        <x:f>MAX(0,AB30*(1+EXP((LN(1+Assumptions!$C$60)-0.5*Assumptions!$C$61^2)+Assumptions!$C$61*((RAND()+RAND()+RAND()+RAND()+RAND()+RAND()+RAND()+RAND()+RAND()+RAND()+RAND()+RAND())-6))-1)+PT_Y5_MC!AD67)</x:f>
        <x:v>7231897.175346788</x:v>
      </x:c>
      <x:c r="AD30" s="16" t="n">
        <x:f>MAX(0,AC30*(1+EXP((LN(1+Assumptions!$C$60)-0.5*Assumptions!$C$61^2)+Assumptions!$C$61*((RAND()+RAND()+RAND()+RAND()+RAND()+RAND()+RAND()+RAND()+RAND()+RAND()+RAND()+RAND())-6))-1)+PT_Y5_MC!AE67)</x:f>
        <x:v>7117472.340709992</x:v>
      </x:c>
      <x:c r="AE30" s="16" t="n">
        <x:f>MAX(0,AD30*(1+EXP((LN(1+Assumptions!$C$60)-0.5*Assumptions!$C$61^2)+Assumptions!$C$61*((RAND()+RAND()+RAND()+RAND()+RAND()+RAND()+RAND()+RAND()+RAND()+RAND()+RAND()+RAND())-6))-1)+PT_Y5_MC!AF67)</x:f>
        <x:v>9030969.674205286</x:v>
      </x:c>
      <x:c r="AF30" s="16" t="n">
        <x:f>MAX(0,AE30*(1+EXP((LN(1+Assumptions!$C$60)-0.5*Assumptions!$C$61^2)+Assumptions!$C$61*((RAND()+RAND()+RAND()+RAND()+RAND()+RAND()+RAND()+RAND()+RAND()+RAND()+RAND()+RAND())-6))-1)+PT_Y5_MC!AG67)</x:f>
        <x:v>11623510.66740633</x:v>
      </x:c>
    </x:row>
    <x:row r="31">
      <x:c r="A31" s="39">
        <x:v>27</x:v>
      </x:c>
      <x:c r="B31" s="16" t="n">
        <x:f>PT_Y5_MC!C68</x:f>
        <x:v>1029031.25</x:v>
      </x:c>
      <x:c r="C31" s="16" t="n">
        <x:f>MAX(0,B31*(1+EXP((LN(1+Assumptions!$C$60)-0.5*Assumptions!$C$61^2)+Assumptions!$C$61*((RAND()+RAND()+RAND()+RAND()+RAND()+RAND()+RAND()+RAND()+RAND()+RAND()+RAND()+RAND())-6))-1)+PT_Y5_MC!D67)</x:f>
        <x:v>1735404.596802401</x:v>
      </x:c>
      <x:c r="D31" s="16" t="n">
        <x:f>MAX(0,C31*(1+EXP((LN(1+Assumptions!$C$60)-0.5*Assumptions!$C$61^2)+Assumptions!$C$61*((RAND()+RAND()+RAND()+RAND()+RAND()+RAND()+RAND()+RAND()+RAND()+RAND()+RAND()+RAND())-6))-1)+PT_Y5_MC!E67)</x:f>
        <x:v>1675563.1568139773</x:v>
      </x:c>
      <x:c r="E31" s="16" t="n">
        <x:f>MAX(0,D31*(1+EXP((LN(1+Assumptions!$C$60)-0.5*Assumptions!$C$61^2)+Assumptions!$C$61*((RAND()+RAND()+RAND()+RAND()+RAND()+RAND()+RAND()+RAND()+RAND()+RAND()+RAND()+RAND())-6))-1)+PT_Y5_MC!F67)</x:f>
        <x:v>1743607.0915994956</x:v>
      </x:c>
      <x:c r="F31" s="16" t="n">
        <x:f>MAX(0,E31*(1+EXP((LN(1+Assumptions!$C$60)-0.5*Assumptions!$C$61^2)+Assumptions!$C$61*((RAND()+RAND()+RAND()+RAND()+RAND()+RAND()+RAND()+RAND()+RAND()+RAND()+RAND()+RAND())-6))-1)+PT_Y5_MC!G67)</x:f>
        <x:v>1806702.5446026449</x:v>
      </x:c>
      <x:c r="G31" s="16" t="n">
        <x:f>MAX(0,F31*(1+EXP((LN(1+Assumptions!$C$60)-0.5*Assumptions!$C$61^2)+Assumptions!$C$61*((RAND()+RAND()+RAND()+RAND()+RAND()+RAND()+RAND()+RAND()+RAND()+RAND()+RAND()+RAND())-6))-1)+PT_Y5_MC!H67)</x:f>
        <x:v>1983520.3261707695</x:v>
      </x:c>
      <x:c r="H31" s="16" t="n">
        <x:f>MAX(0,G31*(1+EXP((LN(1+Assumptions!$C$60)-0.5*Assumptions!$C$61^2)+Assumptions!$C$61*((RAND()+RAND()+RAND()+RAND()+RAND()+RAND()+RAND()+RAND()+RAND()+RAND()+RAND()+RAND())-6))-1)+PT_Y5_MC!I67)</x:f>
        <x:v>1809639.6200580182</x:v>
      </x:c>
      <x:c r="I31" s="16" t="n">
        <x:f>MAX(0,H31*(1+EXP((LN(1+Assumptions!$C$60)-0.5*Assumptions!$C$61^2)+Assumptions!$C$61*((RAND()+RAND()+RAND()+RAND()+RAND()+RAND()+RAND()+RAND()+RAND()+RAND()+RAND()+RAND())-6))-1)+PT_Y5_MC!J67)</x:f>
        <x:v>1786376.804235606</x:v>
      </x:c>
      <x:c r="J31" s="16" t="n">
        <x:f>MAX(0,I31*(1+EXP((LN(1+Assumptions!$C$60)-0.5*Assumptions!$C$61^2)+Assumptions!$C$61*((RAND()+RAND()+RAND()+RAND()+RAND()+RAND()+RAND()+RAND()+RAND()+RAND()+RAND()+RAND())-6))-1)+PT_Y5_MC!K67)</x:f>
        <x:v>2495487.755132284</x:v>
      </x:c>
      <x:c r="K31" s="16" t="n">
        <x:f>MAX(0,J31*(1+EXP((LN(1+Assumptions!$C$60)-0.5*Assumptions!$C$61^2)+Assumptions!$C$61*((RAND()+RAND()+RAND()+RAND()+RAND()+RAND()+RAND()+RAND()+RAND()+RAND()+RAND()+RAND())-6))-1)+PT_Y5_MC!L67)</x:f>
        <x:v>3117577.6130724107</x:v>
      </x:c>
      <x:c r="L31" s="16" t="n">
        <x:f>MAX(0,K31*(1+EXP((LN(1+Assumptions!$C$60)-0.5*Assumptions!$C$61^2)+Assumptions!$C$61*((RAND()+RAND()+RAND()+RAND()+RAND()+RAND()+RAND()+RAND()+RAND()+RAND()+RAND()+RAND())-6))-1)+PT_Y5_MC!M67)</x:f>
        <x:v>3714972.9936664924</x:v>
      </x:c>
      <x:c r="M31" s="16" t="n">
        <x:f>MAX(0,L31*(1+EXP((LN(1+Assumptions!$C$60)-0.5*Assumptions!$C$61^2)+Assumptions!$C$61*((RAND()+RAND()+RAND()+RAND()+RAND()+RAND()+RAND()+RAND()+RAND()+RAND()+RAND()+RAND())-6))-1)+PT_Y5_MC!N67)</x:f>
        <x:v>4699514.063412209</x:v>
      </x:c>
      <x:c r="N31" s="16" t="n">
        <x:f>MAX(0,M31*(1+EXP((LN(1+Assumptions!$C$60)-0.5*Assumptions!$C$61^2)+Assumptions!$C$61*((RAND()+RAND()+RAND()+RAND()+RAND()+RAND()+RAND()+RAND()+RAND()+RAND()+RAND()+RAND())-6))-1)+PT_Y5_MC!O67)</x:f>
        <x:v>5743620.378526406</x:v>
      </x:c>
      <x:c r="O31" s="16" t="n">
        <x:f>MAX(0,N31*(1+EXP((LN(1+Assumptions!$C$60)-0.5*Assumptions!$C$61^2)+Assumptions!$C$61*((RAND()+RAND()+RAND()+RAND()+RAND()+RAND()+RAND()+RAND()+RAND()+RAND()+RAND()+RAND())-6))-1)+PT_Y5_MC!P67)</x:f>
        <x:v>7131519.701747071</x:v>
      </x:c>
      <x:c r="P31" s="16" t="n">
        <x:f>MAX(0,O31*(1+EXP((LN(1+Assumptions!$C$60)-0.5*Assumptions!$C$61^2)+Assumptions!$C$61*((RAND()+RAND()+RAND()+RAND()+RAND()+RAND()+RAND()+RAND()+RAND()+RAND()+RAND()+RAND())-6))-1)+PT_Y5_MC!Q67)</x:f>
        <x:v>8577611.104368385</x:v>
      </x:c>
      <x:c r="Q31" s="16" t="n">
        <x:f>MAX(0,P31*(1+EXP((LN(1+Assumptions!$C$60)-0.5*Assumptions!$C$61^2)+Assumptions!$C$61*((RAND()+RAND()+RAND()+RAND()+RAND()+RAND()+RAND()+RAND()+RAND()+RAND()+RAND()+RAND())-6))-1)+PT_Y5_MC!R67)</x:f>
        <x:v>9704955.498724174</x:v>
      </x:c>
      <x:c r="R31" s="16" t="n">
        <x:f>MAX(0,Q31*(1+EXP((LN(1+Assumptions!$C$60)-0.5*Assumptions!$C$61^2)+Assumptions!$C$61*((RAND()+RAND()+RAND()+RAND()+RAND()+RAND()+RAND()+RAND()+RAND()+RAND()+RAND()+RAND())-6))-1)+PT_Y5_MC!S67)</x:f>
        <x:v>10712458.186372543</x:v>
      </x:c>
      <x:c r="S31" s="16" t="n">
        <x:f>MAX(0,R31*(1+EXP((LN(1+Assumptions!$C$60)-0.5*Assumptions!$C$61^2)+Assumptions!$C$61*((RAND()+RAND()+RAND()+RAND()+RAND()+RAND()+RAND()+RAND()+RAND()+RAND()+RAND()+RAND())-6))-1)+PT_Y5_MC!T67)</x:f>
        <x:v>13113771.535505038</x:v>
      </x:c>
      <x:c r="T31" s="16" t="n">
        <x:f>MAX(0,S31*(1+EXP((LN(1+Assumptions!$C$60)-0.5*Assumptions!$C$61^2)+Assumptions!$C$61*((RAND()+RAND()+RAND()+RAND()+RAND()+RAND()+RAND()+RAND()+RAND()+RAND()+RAND()+RAND())-6))-1)+PT_Y5_MC!U67)</x:f>
        <x:v>14328057.069590013</x:v>
      </x:c>
      <x:c r="U31" s="16" t="n">
        <x:f>MAX(0,T31*(1+EXP((LN(1+Assumptions!$C$60)-0.5*Assumptions!$C$61^2)+Assumptions!$C$61*((RAND()+RAND()+RAND()+RAND()+RAND()+RAND()+RAND()+RAND()+RAND()+RAND()+RAND()+RAND())-6))-1)+PT_Y5_MC!V67)</x:f>
        <x:v>14157903.721076615</x:v>
      </x:c>
      <x:c r="V31" s="16" t="n">
        <x:f>MAX(0,U31*(1+EXP((LN(1+Assumptions!$C$60)-0.5*Assumptions!$C$61^2)+Assumptions!$C$61*((RAND()+RAND()+RAND()+RAND()+RAND()+RAND()+RAND()+RAND()+RAND()+RAND()+RAND()+RAND())-6))-1)+PT_Y5_MC!W67)</x:f>
        <x:v>14124262.384725885</x:v>
      </x:c>
      <x:c r="W31" s="16" t="n">
        <x:f>MAX(0,V31*(1+EXP((LN(1+Assumptions!$C$60)-0.5*Assumptions!$C$61^2)+Assumptions!$C$61*((RAND()+RAND()+RAND()+RAND()+RAND()+RAND()+RAND()+RAND()+RAND()+RAND()+RAND()+RAND())-6))-1)+PT_Y5_MC!X67)</x:f>
        <x:v>13980069.958120078</x:v>
      </x:c>
      <x:c r="X31" s="16" t="n">
        <x:f>MAX(0,W31*(1+EXP((LN(1+Assumptions!$C$60)-0.5*Assumptions!$C$61^2)+Assumptions!$C$61*((RAND()+RAND()+RAND()+RAND()+RAND()+RAND()+RAND()+RAND()+RAND()+RAND()+RAND()+RAND())-6))-1)+PT_Y5_MC!Y67)</x:f>
        <x:v>13028843.69174544</x:v>
      </x:c>
      <x:c r="Y31" s="16" t="n">
        <x:f>MAX(0,X31*(1+EXP((LN(1+Assumptions!$C$60)-0.5*Assumptions!$C$61^2)+Assumptions!$C$61*((RAND()+RAND()+RAND()+RAND()+RAND()+RAND()+RAND()+RAND()+RAND()+RAND()+RAND()+RAND())-6))-1)+PT_Y5_MC!Z67)</x:f>
        <x:v>13551039.39212053</x:v>
      </x:c>
      <x:c r="Z31" s="16" t="n">
        <x:f>MAX(0,Y31*(1+EXP((LN(1+Assumptions!$C$60)-0.5*Assumptions!$C$61^2)+Assumptions!$C$61*((RAND()+RAND()+RAND()+RAND()+RAND()+RAND()+RAND()+RAND()+RAND()+RAND()+RAND()+RAND())-6))-1)+PT_Y5_MC!AA67)</x:f>
        <x:v>12458189.155822659</x:v>
      </x:c>
      <x:c r="AA31" s="16" t="n">
        <x:f>MAX(0,Z31*(1+EXP((LN(1+Assumptions!$C$60)-0.5*Assumptions!$C$61^2)+Assumptions!$C$61*((RAND()+RAND()+RAND()+RAND()+RAND()+RAND()+RAND()+RAND()+RAND()+RAND()+RAND()+RAND())-6))-1)+PT_Y5_MC!AB67)</x:f>
        <x:v>14020313.26714285</x:v>
      </x:c>
      <x:c r="AB31" s="16" t="n">
        <x:f>MAX(0,AA31*(1+EXP((LN(1+Assumptions!$C$60)-0.5*Assumptions!$C$61^2)+Assumptions!$C$61*((RAND()+RAND()+RAND()+RAND()+RAND()+RAND()+RAND()+RAND()+RAND()+RAND()+RAND()+RAND())-6))-1)+PT_Y5_MC!AC67)</x:f>
        <x:v>16921286.389180362</x:v>
      </x:c>
      <x:c r="AC31" s="16" t="n">
        <x:f>MAX(0,AB31*(1+EXP((LN(1+Assumptions!$C$60)-0.5*Assumptions!$C$61^2)+Assumptions!$C$61*((RAND()+RAND()+RAND()+RAND()+RAND()+RAND()+RAND()+RAND()+RAND()+RAND()+RAND()+RAND())-6))-1)+PT_Y5_MC!AD67)</x:f>
        <x:v>19197380.1523321</x:v>
      </x:c>
      <x:c r="AD31" s="16" t="n">
        <x:f>MAX(0,AC31*(1+EXP((LN(1+Assumptions!$C$60)-0.5*Assumptions!$C$61^2)+Assumptions!$C$61*((RAND()+RAND()+RAND()+RAND()+RAND()+RAND()+RAND()+RAND()+RAND()+RAND()+RAND()+RAND())-6))-1)+PT_Y5_MC!AE67)</x:f>
        <x:v>21413597.08613807</x:v>
      </x:c>
      <x:c r="AE31" s="16" t="n">
        <x:f>MAX(0,AD31*(1+EXP((LN(1+Assumptions!$C$60)-0.5*Assumptions!$C$61^2)+Assumptions!$C$61*((RAND()+RAND()+RAND()+RAND()+RAND()+RAND()+RAND()+RAND()+RAND()+RAND()+RAND()+RAND())-6))-1)+PT_Y5_MC!AF67)</x:f>
        <x:v>23192329.12599707</x:v>
      </x:c>
      <x:c r="AF31" s="16" t="n">
        <x:f>MAX(0,AE31*(1+EXP((LN(1+Assumptions!$C$60)-0.5*Assumptions!$C$61^2)+Assumptions!$C$61*((RAND()+RAND()+RAND()+RAND()+RAND()+RAND()+RAND()+RAND()+RAND()+RAND()+RAND()+RAND())-6))-1)+PT_Y5_MC!AG67)</x:f>
        <x:v>29579390.939452805</x:v>
      </x:c>
    </x:row>
    <x:row r="32">
      <x:c r="A32" s="39">
        <x:v>28</x:v>
      </x:c>
      <x:c r="B32" s="16" t="n">
        <x:f>PT_Y5_MC!C68</x:f>
        <x:v>1029031.25</x:v>
      </x:c>
      <x:c r="C32" s="16" t="n">
        <x:f>MAX(0,B32*(1+EXP((LN(1+Assumptions!$C$60)-0.5*Assumptions!$C$61^2)+Assumptions!$C$61*((RAND()+RAND()+RAND()+RAND()+RAND()+RAND()+RAND()+RAND()+RAND()+RAND()+RAND()+RAND())-6))-1)+PT_Y5_MC!D67)</x:f>
        <x:v>984814.4985159654</x:v>
      </x:c>
      <x:c r="D32" s="16" t="n">
        <x:f>MAX(0,C32*(1+EXP((LN(1+Assumptions!$C$60)-0.5*Assumptions!$C$61^2)+Assumptions!$C$61*((RAND()+RAND()+RAND()+RAND()+RAND()+RAND()+RAND()+RAND()+RAND()+RAND()+RAND()+RAND())-6))-1)+PT_Y5_MC!E67)</x:f>
        <x:v>1027617.416192627</x:v>
      </x:c>
      <x:c r="E32" s="16" t="n">
        <x:f>MAX(0,D32*(1+EXP((LN(1+Assumptions!$C$60)-0.5*Assumptions!$C$61^2)+Assumptions!$C$61*((RAND()+RAND()+RAND()+RAND()+RAND()+RAND()+RAND()+RAND()+RAND()+RAND()+RAND()+RAND())-6))-1)+PT_Y5_MC!F67)</x:f>
        <x:v>1219415.8859185956</x:v>
      </x:c>
      <x:c r="F32" s="16" t="n">
        <x:f>MAX(0,E32*(1+EXP((LN(1+Assumptions!$C$60)-0.5*Assumptions!$C$61^2)+Assumptions!$C$61*((RAND()+RAND()+RAND()+RAND()+RAND()+RAND()+RAND()+RAND()+RAND()+RAND()+RAND()+RAND())-6))-1)+PT_Y5_MC!G67)</x:f>
        <x:v>1261417.581900915</x:v>
      </x:c>
      <x:c r="G32" s="16" t="n">
        <x:f>MAX(0,F32*(1+EXP((LN(1+Assumptions!$C$60)-0.5*Assumptions!$C$61^2)+Assumptions!$C$61*((RAND()+RAND()+RAND()+RAND()+RAND()+RAND()+RAND()+RAND()+RAND()+RAND()+RAND()+RAND())-6))-1)+PT_Y5_MC!H67)</x:f>
        <x:v>1410090.442300229</x:v>
      </x:c>
      <x:c r="H32" s="16" t="n">
        <x:f>MAX(0,G32*(1+EXP((LN(1+Assumptions!$C$60)-0.5*Assumptions!$C$61^2)+Assumptions!$C$61*((RAND()+RAND()+RAND()+RAND()+RAND()+RAND()+RAND()+RAND()+RAND()+RAND()+RAND()+RAND())-6))-1)+PT_Y5_MC!I67)</x:f>
        <x:v>1155255.8327268974</x:v>
      </x:c>
      <x:c r="I32" s="16" t="n">
        <x:f>MAX(0,H32*(1+EXP((LN(1+Assumptions!$C$60)-0.5*Assumptions!$C$61^2)+Assumptions!$C$61*((RAND()+RAND()+RAND()+RAND()+RAND()+RAND()+RAND()+RAND()+RAND()+RAND()+RAND()+RAND())-6))-1)+PT_Y5_MC!J67)</x:f>
        <x:v>1187802.1434492744</x:v>
      </x:c>
      <x:c r="J32" s="16" t="n">
        <x:f>MAX(0,I32*(1+EXP((LN(1+Assumptions!$C$60)-0.5*Assumptions!$C$61^2)+Assumptions!$C$61*((RAND()+RAND()+RAND()+RAND()+RAND()+RAND()+RAND()+RAND()+RAND()+RAND()+RAND()+RAND())-6))-1)+PT_Y5_MC!K67)</x:f>
        <x:v>1280025.447912719</x:v>
      </x:c>
      <x:c r="K32" s="16" t="n">
        <x:f>MAX(0,J32*(1+EXP((LN(1+Assumptions!$C$60)-0.5*Assumptions!$C$61^2)+Assumptions!$C$61*((RAND()+RAND()+RAND()+RAND()+RAND()+RAND()+RAND()+RAND()+RAND()+RAND()+RAND()+RAND())-6))-1)+PT_Y5_MC!L67)</x:f>
        <x:v>1059629.3766474365</x:v>
      </x:c>
      <x:c r="L32" s="16" t="n">
        <x:f>MAX(0,K32*(1+EXP((LN(1+Assumptions!$C$60)-0.5*Assumptions!$C$61^2)+Assumptions!$C$61*((RAND()+RAND()+RAND()+RAND()+RAND()+RAND()+RAND()+RAND()+RAND()+RAND()+RAND()+RAND())-6))-1)+PT_Y5_MC!M67)</x:f>
        <x:v>1208415.289181758</x:v>
      </x:c>
      <x:c r="M32" s="16" t="n">
        <x:f>MAX(0,L32*(1+EXP((LN(1+Assumptions!$C$60)-0.5*Assumptions!$C$61^2)+Assumptions!$C$61*((RAND()+RAND()+RAND()+RAND()+RAND()+RAND()+RAND()+RAND()+RAND()+RAND()+RAND()+RAND())-6))-1)+PT_Y5_MC!N67)</x:f>
        <x:v>1073597.6995627242</x:v>
      </x:c>
      <x:c r="N32" s="16" t="n">
        <x:f>MAX(0,M32*(1+EXP((LN(1+Assumptions!$C$60)-0.5*Assumptions!$C$61^2)+Assumptions!$C$61*((RAND()+RAND()+RAND()+RAND()+RAND()+RAND()+RAND()+RAND()+RAND()+RAND()+RAND()+RAND())-6))-1)+PT_Y5_MC!O67)</x:f>
        <x:v>1356661.7076817737</x:v>
      </x:c>
      <x:c r="O32" s="16" t="n">
        <x:f>MAX(0,N32*(1+EXP((LN(1+Assumptions!$C$60)-0.5*Assumptions!$C$61^2)+Assumptions!$C$61*((RAND()+RAND()+RAND()+RAND()+RAND()+RAND()+RAND()+RAND()+RAND()+RAND()+RAND()+RAND())-6))-1)+PT_Y5_MC!P67)</x:f>
        <x:v>1564979.5185376043</x:v>
      </x:c>
      <x:c r="P32" s="16" t="n">
        <x:f>MAX(0,O32*(1+EXP((LN(1+Assumptions!$C$60)-0.5*Assumptions!$C$61^2)+Assumptions!$C$61*((RAND()+RAND()+RAND()+RAND()+RAND()+RAND()+RAND()+RAND()+RAND()+RAND()+RAND()+RAND())-6))-1)+PT_Y5_MC!Q67)</x:f>
        <x:v>1691246.7331505576</x:v>
      </x:c>
      <x:c r="Q32" s="16" t="n">
        <x:f>MAX(0,P32*(1+EXP((LN(1+Assumptions!$C$60)-0.5*Assumptions!$C$61^2)+Assumptions!$C$61*((RAND()+RAND()+RAND()+RAND()+RAND()+RAND()+RAND()+RAND()+RAND()+RAND()+RAND()+RAND())-6))-1)+PT_Y5_MC!R67)</x:f>
        <x:v>1409215.1750007982</x:v>
      </x:c>
      <x:c r="R32" s="16" t="n">
        <x:f>MAX(0,Q32*(1+EXP((LN(1+Assumptions!$C$60)-0.5*Assumptions!$C$61^2)+Assumptions!$C$61*((RAND()+RAND()+RAND()+RAND()+RAND()+RAND()+RAND()+RAND()+RAND()+RAND()+RAND()+RAND())-6))-1)+PT_Y5_MC!S67)</x:f>
        <x:v>1040328.9686179146</x:v>
      </x:c>
      <x:c r="S32" s="16" t="n">
        <x:f>MAX(0,R32*(1+EXP((LN(1+Assumptions!$C$60)-0.5*Assumptions!$C$61^2)+Assumptions!$C$61*((RAND()+RAND()+RAND()+RAND()+RAND()+RAND()+RAND()+RAND()+RAND()+RAND()+RAND()+RAND())-6))-1)+PT_Y5_MC!T67)</x:f>
        <x:v>837260.6089040258</x:v>
      </x:c>
      <x:c r="T32" s="16" t="n">
        <x:f>MAX(0,S32*(1+EXP((LN(1+Assumptions!$C$60)-0.5*Assumptions!$C$61^2)+Assumptions!$C$61*((RAND()+RAND()+RAND()+RAND()+RAND()+RAND()+RAND()+RAND()+RAND()+RAND()+RAND()+RAND())-6))-1)+PT_Y5_MC!U67)</x:f>
        <x:v>864206.9279020645</x:v>
      </x:c>
      <x:c r="U32" s="16" t="n">
        <x:f>MAX(0,T32*(1+EXP((LN(1+Assumptions!$C$60)-0.5*Assumptions!$C$61^2)+Assumptions!$C$61*((RAND()+RAND()+RAND()+RAND()+RAND()+RAND()+RAND()+RAND()+RAND()+RAND()+RAND()+RAND())-6))-1)+PT_Y5_MC!V67)</x:f>
        <x:v>743378.7337379723</x:v>
      </x:c>
      <x:c r="V32" s="16" t="n">
        <x:f>MAX(0,U32*(1+EXP((LN(1+Assumptions!$C$60)-0.5*Assumptions!$C$61^2)+Assumptions!$C$61*((RAND()+RAND()+RAND()+RAND()+RAND()+RAND()+RAND()+RAND()+RAND()+RAND()+RAND()+RAND())-6))-1)+PT_Y5_MC!W67)</x:f>
        <x:v>889302.4736549289</x:v>
      </x:c>
      <x:c r="W32" s="16" t="n">
        <x:f>MAX(0,V32*(1+EXP((LN(1+Assumptions!$C$60)-0.5*Assumptions!$C$61^2)+Assumptions!$C$61*((RAND()+RAND()+RAND()+RAND()+RAND()+RAND()+RAND()+RAND()+RAND()+RAND()+RAND()+RAND())-6))-1)+PT_Y5_MC!X67)</x:f>
        <x:v>981563.2843580315</x:v>
      </x:c>
      <x:c r="X32" s="16" t="n">
        <x:f>MAX(0,W32*(1+EXP((LN(1+Assumptions!$C$60)-0.5*Assumptions!$C$61^2)+Assumptions!$C$61*((RAND()+RAND()+RAND()+RAND()+RAND()+RAND()+RAND()+RAND()+RAND()+RAND()+RAND()+RAND())-6))-1)+PT_Y5_MC!Y67)</x:f>
        <x:v>1006091.9710267369</x:v>
      </x:c>
      <x:c r="Y32" s="16" t="n">
        <x:f>MAX(0,X32*(1+EXP((LN(1+Assumptions!$C$60)-0.5*Assumptions!$C$61^2)+Assumptions!$C$61*((RAND()+RAND()+RAND()+RAND()+RAND()+RAND()+RAND()+RAND()+RAND()+RAND()+RAND()+RAND())-6))-1)+PT_Y5_MC!Z67)</x:f>
        <x:v>1022676.6330375653</x:v>
      </x:c>
      <x:c r="Z32" s="16" t="n">
        <x:f>MAX(0,Y32*(1+EXP((LN(1+Assumptions!$C$60)-0.5*Assumptions!$C$61^2)+Assumptions!$C$61*((RAND()+RAND()+RAND()+RAND()+RAND()+RAND()+RAND()+RAND()+RAND()+RAND()+RAND()+RAND())-6))-1)+PT_Y5_MC!AA67)</x:f>
        <x:v>1012735.1835972571</x:v>
      </x:c>
      <x:c r="AA32" s="16" t="n">
        <x:f>MAX(0,Z32*(1+EXP((LN(1+Assumptions!$C$60)-0.5*Assumptions!$C$61^2)+Assumptions!$C$61*((RAND()+RAND()+RAND()+RAND()+RAND()+RAND()+RAND()+RAND()+RAND()+RAND()+RAND()+RAND())-6))-1)+PT_Y5_MC!AB67)</x:f>
        <x:v>1218943.94100058</x:v>
      </x:c>
      <x:c r="AB32" s="16" t="n">
        <x:f>MAX(0,AA32*(1+EXP((LN(1+Assumptions!$C$60)-0.5*Assumptions!$C$61^2)+Assumptions!$C$61*((RAND()+RAND()+RAND()+RAND()+RAND()+RAND()+RAND()+RAND()+RAND()+RAND()+RAND()+RAND())-6))-1)+PT_Y5_MC!AC67)</x:f>
        <x:v>1640001.8541886793</x:v>
      </x:c>
      <x:c r="AC32" s="16" t="n">
        <x:f>MAX(0,AB32*(1+EXP((LN(1+Assumptions!$C$60)-0.5*Assumptions!$C$61^2)+Assumptions!$C$61*((RAND()+RAND()+RAND()+RAND()+RAND()+RAND()+RAND()+RAND()+RAND()+RAND()+RAND()+RAND())-6))-1)+PT_Y5_MC!AD67)</x:f>
        <x:v>1788470.603513794</x:v>
      </x:c>
      <x:c r="AD32" s="16" t="n">
        <x:f>MAX(0,AC32*(1+EXP((LN(1+Assumptions!$C$60)-0.5*Assumptions!$C$61^2)+Assumptions!$C$61*((RAND()+RAND()+RAND()+RAND()+RAND()+RAND()+RAND()+RAND()+RAND()+RAND()+RAND()+RAND())-6))-1)+PT_Y5_MC!AE67)</x:f>
        <x:v>1946405.6567557692</x:v>
      </x:c>
      <x:c r="AE32" s="16" t="n">
        <x:f>MAX(0,AD32*(1+EXP((LN(1+Assumptions!$C$60)-0.5*Assumptions!$C$61^2)+Assumptions!$C$61*((RAND()+RAND()+RAND()+RAND()+RAND()+RAND()+RAND()+RAND()+RAND()+RAND()+RAND()+RAND())-6))-1)+PT_Y5_MC!AF67)</x:f>
        <x:v>1645647.0836691023</x:v>
      </x:c>
      <x:c r="AF32" s="16" t="n">
        <x:f>MAX(0,AE32*(1+EXP((LN(1+Assumptions!$C$60)-0.5*Assumptions!$C$61^2)+Assumptions!$C$61*((RAND()+RAND()+RAND()+RAND()+RAND()+RAND()+RAND()+RAND()+RAND()+RAND()+RAND()+RAND())-6))-1)+PT_Y5_MC!AG67)</x:f>
        <x:v>1594321.02807731</x:v>
      </x:c>
    </x:row>
    <x:row r="33">
      <x:c r="A33" s="39">
        <x:v>29</x:v>
      </x:c>
      <x:c r="B33" s="16" t="n">
        <x:f>PT_Y5_MC!C68</x:f>
        <x:v>1029031.25</x:v>
      </x:c>
      <x:c r="C33" s="16" t="n">
        <x:f>MAX(0,B33*(1+EXP((LN(1+Assumptions!$C$60)-0.5*Assumptions!$C$61^2)+Assumptions!$C$61*((RAND()+RAND()+RAND()+RAND()+RAND()+RAND()+RAND()+RAND()+RAND()+RAND()+RAND()+RAND())-6))-1)+PT_Y5_MC!D67)</x:f>
        <x:v>1192517.775425699</x:v>
      </x:c>
      <x:c r="D33" s="16" t="n">
        <x:f>MAX(0,C33*(1+EXP((LN(1+Assumptions!$C$60)-0.5*Assumptions!$C$61^2)+Assumptions!$C$61*((RAND()+RAND()+RAND()+RAND()+RAND()+RAND()+RAND()+RAND()+RAND()+RAND()+RAND()+RAND())-6))-1)+PT_Y5_MC!E67)</x:f>
        <x:v>1206002.000800384</x:v>
      </x:c>
      <x:c r="E33" s="16" t="n">
        <x:f>MAX(0,D33*(1+EXP((LN(1+Assumptions!$C$60)-0.5*Assumptions!$C$61^2)+Assumptions!$C$61*((RAND()+RAND()+RAND()+RAND()+RAND()+RAND()+RAND()+RAND()+RAND()+RAND()+RAND()+RAND())-6))-1)+PT_Y5_MC!F67)</x:f>
        <x:v>1500312.6476426981</x:v>
      </x:c>
      <x:c r="F33" s="16" t="n">
        <x:f>MAX(0,E33*(1+EXP((LN(1+Assumptions!$C$60)-0.5*Assumptions!$C$61^2)+Assumptions!$C$61*((RAND()+RAND()+RAND()+RAND()+RAND()+RAND()+RAND()+RAND()+RAND()+RAND()+RAND()+RAND())-6))-1)+PT_Y5_MC!G67)</x:f>
        <x:v>1263210.0599890223</x:v>
      </x:c>
      <x:c r="G33" s="16" t="n">
        <x:f>MAX(0,F33*(1+EXP((LN(1+Assumptions!$C$60)-0.5*Assumptions!$C$61^2)+Assumptions!$C$61*((RAND()+RAND()+RAND()+RAND()+RAND()+RAND()+RAND()+RAND()+RAND()+RAND()+RAND()+RAND())-6))-1)+PT_Y5_MC!H67)</x:f>
        <x:v>1206096.98660893</x:v>
      </x:c>
      <x:c r="H33" s="16" t="n">
        <x:f>MAX(0,G33*(1+EXP((LN(1+Assumptions!$C$60)-0.5*Assumptions!$C$61^2)+Assumptions!$C$61*((RAND()+RAND()+RAND()+RAND()+RAND()+RAND()+RAND()+RAND()+RAND()+RAND()+RAND()+RAND())-6))-1)+PT_Y5_MC!I67)</x:f>
        <x:v>1295963.0271592224</x:v>
      </x:c>
      <x:c r="I33" s="16" t="n">
        <x:f>MAX(0,H33*(1+EXP((LN(1+Assumptions!$C$60)-0.5*Assumptions!$C$61^2)+Assumptions!$C$61*((RAND()+RAND()+RAND()+RAND()+RAND()+RAND()+RAND()+RAND()+RAND()+RAND()+RAND()+RAND())-6))-1)+PT_Y5_MC!J67)</x:f>
        <x:v>1190590.172719226</x:v>
      </x:c>
      <x:c r="J33" s="16" t="n">
        <x:f>MAX(0,I33*(1+EXP((LN(1+Assumptions!$C$60)-0.5*Assumptions!$C$61^2)+Assumptions!$C$61*((RAND()+RAND()+RAND()+RAND()+RAND()+RAND()+RAND()+RAND()+RAND()+RAND()+RAND()+RAND())-6))-1)+PT_Y5_MC!K67)</x:f>
        <x:v>1266731.1557984152</x:v>
      </x:c>
      <x:c r="K33" s="16" t="n">
        <x:f>MAX(0,J33*(1+EXP((LN(1+Assumptions!$C$60)-0.5*Assumptions!$C$61^2)+Assumptions!$C$61*((RAND()+RAND()+RAND()+RAND()+RAND()+RAND()+RAND()+RAND()+RAND()+RAND()+RAND()+RAND())-6))-1)+PT_Y5_MC!L67)</x:f>
        <x:v>1463761.2863570617</x:v>
      </x:c>
      <x:c r="L33" s="16" t="n">
        <x:f>MAX(0,K33*(1+EXP((LN(1+Assumptions!$C$60)-0.5*Assumptions!$C$61^2)+Assumptions!$C$61*((RAND()+RAND()+RAND()+RAND()+RAND()+RAND()+RAND()+RAND()+RAND()+RAND()+RAND()+RAND())-6))-1)+PT_Y5_MC!M67)</x:f>
        <x:v>1838753.8932216999</x:v>
      </x:c>
      <x:c r="M33" s="16" t="n">
        <x:f>MAX(0,L33*(1+EXP((LN(1+Assumptions!$C$60)-0.5*Assumptions!$C$61^2)+Assumptions!$C$61*((RAND()+RAND()+RAND()+RAND()+RAND()+RAND()+RAND()+RAND()+RAND()+RAND()+RAND()+RAND())-6))-1)+PT_Y5_MC!N67)</x:f>
        <x:v>1742256.898963331</x:v>
      </x:c>
      <x:c r="N33" s="16" t="n">
        <x:f>MAX(0,M33*(1+EXP((LN(1+Assumptions!$C$60)-0.5*Assumptions!$C$61^2)+Assumptions!$C$61*((RAND()+RAND()+RAND()+RAND()+RAND()+RAND()+RAND()+RAND()+RAND()+RAND()+RAND()+RAND())-6))-1)+PT_Y5_MC!O67)</x:f>
        <x:v>1691583.0764072195</x:v>
      </x:c>
      <x:c r="O33" s="16" t="n">
        <x:f>MAX(0,N33*(1+EXP((LN(1+Assumptions!$C$60)-0.5*Assumptions!$C$61^2)+Assumptions!$C$61*((RAND()+RAND()+RAND()+RAND()+RAND()+RAND()+RAND()+RAND()+RAND()+RAND()+RAND()+RAND())-6))-1)+PT_Y5_MC!P67)</x:f>
        <x:v>1581593.384149167</x:v>
      </x:c>
      <x:c r="P33" s="16" t="n">
        <x:f>MAX(0,O33*(1+EXP((LN(1+Assumptions!$C$60)-0.5*Assumptions!$C$61^2)+Assumptions!$C$61*((RAND()+RAND()+RAND()+RAND()+RAND()+RAND()+RAND()+RAND()+RAND()+RAND()+RAND()+RAND())-6))-1)+PT_Y5_MC!Q67)</x:f>
        <x:v>1643700.3444560277</x:v>
      </x:c>
      <x:c r="Q33" s="16" t="n">
        <x:f>MAX(0,P33*(1+EXP((LN(1+Assumptions!$C$60)-0.5*Assumptions!$C$61^2)+Assumptions!$C$61*((RAND()+RAND()+RAND()+RAND()+RAND()+RAND()+RAND()+RAND()+RAND()+RAND()+RAND()+RAND())-6))-1)+PT_Y5_MC!R67)</x:f>
        <x:v>1748377.6790922347</x:v>
      </x:c>
      <x:c r="R33" s="16" t="n">
        <x:f>MAX(0,Q33*(1+EXP((LN(1+Assumptions!$C$60)-0.5*Assumptions!$C$61^2)+Assumptions!$C$61*((RAND()+RAND()+RAND()+RAND()+RAND()+RAND()+RAND()+RAND()+RAND()+RAND()+RAND()+RAND())-6))-1)+PT_Y5_MC!S67)</x:f>
        <x:v>1701441.9903681227</x:v>
      </x:c>
      <x:c r="S33" s="16" t="n">
        <x:f>MAX(0,R33*(1+EXP((LN(1+Assumptions!$C$60)-0.5*Assumptions!$C$61^2)+Assumptions!$C$61*((RAND()+RAND()+RAND()+RAND()+RAND()+RAND()+RAND()+RAND()+RAND()+RAND()+RAND()+RAND())-6))-1)+PT_Y5_MC!T67)</x:f>
        <x:v>1764664.553877969</x:v>
      </x:c>
      <x:c r="T33" s="16" t="n">
        <x:f>MAX(0,S33*(1+EXP((LN(1+Assumptions!$C$60)-0.5*Assumptions!$C$61^2)+Assumptions!$C$61*((RAND()+RAND()+RAND()+RAND()+RAND()+RAND()+RAND()+RAND()+RAND()+RAND()+RAND()+RAND())-6))-1)+PT_Y5_MC!U67)</x:f>
        <x:v>2005248.5363786947</x:v>
      </x:c>
      <x:c r="U33" s="16" t="n">
        <x:f>MAX(0,T33*(1+EXP((LN(1+Assumptions!$C$60)-0.5*Assumptions!$C$61^2)+Assumptions!$C$61*((RAND()+RAND()+RAND()+RAND()+RAND()+RAND()+RAND()+RAND()+RAND()+RAND()+RAND()+RAND())-6))-1)+PT_Y5_MC!V67)</x:f>
        <x:v>2052459.7048137535</x:v>
      </x:c>
      <x:c r="V33" s="16" t="n">
        <x:f>MAX(0,U33*(1+EXP((LN(1+Assumptions!$C$60)-0.5*Assumptions!$C$61^2)+Assumptions!$C$61*((RAND()+RAND()+RAND()+RAND()+RAND()+RAND()+RAND()+RAND()+RAND()+RAND()+RAND()+RAND())-6))-1)+PT_Y5_MC!W67)</x:f>
        <x:v>1731846.131066742</x:v>
      </x:c>
      <x:c r="W33" s="16" t="n">
        <x:f>MAX(0,V33*(1+EXP((LN(1+Assumptions!$C$60)-0.5*Assumptions!$C$61^2)+Assumptions!$C$61*((RAND()+RAND()+RAND()+RAND()+RAND()+RAND()+RAND()+RAND()+RAND()+RAND()+RAND()+RAND())-6))-1)+PT_Y5_MC!X67)</x:f>
        <x:v>1657755.7524073257</x:v>
      </x:c>
      <x:c r="X33" s="16" t="n">
        <x:f>MAX(0,W33*(1+EXP((LN(1+Assumptions!$C$60)-0.5*Assumptions!$C$61^2)+Assumptions!$C$61*((RAND()+RAND()+RAND()+RAND()+RAND()+RAND()+RAND()+RAND()+RAND()+RAND()+RAND()+RAND())-6))-1)+PT_Y5_MC!Y67)</x:f>
        <x:v>1537702.3258501561</x:v>
      </x:c>
      <x:c r="Y33" s="16" t="n">
        <x:f>MAX(0,X33*(1+EXP((LN(1+Assumptions!$C$60)-0.5*Assumptions!$C$61^2)+Assumptions!$C$61*((RAND()+RAND()+RAND()+RAND()+RAND()+RAND()+RAND()+RAND()+RAND()+RAND()+RAND()+RAND())-6))-1)+PT_Y5_MC!Z67)</x:f>
        <x:v>1496960.9937150287</x:v>
      </x:c>
      <x:c r="Z33" s="16" t="n">
        <x:f>MAX(0,Y33*(1+EXP((LN(1+Assumptions!$C$60)-0.5*Assumptions!$C$61^2)+Assumptions!$C$61*((RAND()+RAND()+RAND()+RAND()+RAND()+RAND()+RAND()+RAND()+RAND()+RAND()+RAND()+RAND())-6))-1)+PT_Y5_MC!AA67)</x:f>
        <x:v>1683695.604004118</x:v>
      </x:c>
      <x:c r="AA33" s="16" t="n">
        <x:f>MAX(0,Z33*(1+EXP((LN(1+Assumptions!$C$60)-0.5*Assumptions!$C$61^2)+Assumptions!$C$61*((RAND()+RAND()+RAND()+RAND()+RAND()+RAND()+RAND()+RAND()+RAND()+RAND()+RAND()+RAND())-6))-1)+PT_Y5_MC!AB67)</x:f>
        <x:v>1693054.8083280276</x:v>
      </x:c>
      <x:c r="AB33" s="16" t="n">
        <x:f>MAX(0,AA33*(1+EXP((LN(1+Assumptions!$C$60)-0.5*Assumptions!$C$61^2)+Assumptions!$C$61*((RAND()+RAND()+RAND()+RAND()+RAND()+RAND()+RAND()+RAND()+RAND()+RAND()+RAND()+RAND())-6))-1)+PT_Y5_MC!AC67)</x:f>
        <x:v>2241503.4608979737</x:v>
      </x:c>
      <x:c r="AC33" s="16" t="n">
        <x:f>MAX(0,AB33*(1+EXP((LN(1+Assumptions!$C$60)-0.5*Assumptions!$C$61^2)+Assumptions!$C$61*((RAND()+RAND()+RAND()+RAND()+RAND()+RAND()+RAND()+RAND()+RAND()+RAND()+RAND()+RAND())-6))-1)+PT_Y5_MC!AD67)</x:f>
        <x:v>1853470.5898749747</x:v>
      </x:c>
      <x:c r="AD33" s="16" t="n">
        <x:f>MAX(0,AC33*(1+EXP((LN(1+Assumptions!$C$60)-0.5*Assumptions!$C$61^2)+Assumptions!$C$61*((RAND()+RAND()+RAND()+RAND()+RAND()+RAND()+RAND()+RAND()+RAND()+RAND()+RAND()+RAND())-6))-1)+PT_Y5_MC!AE67)</x:f>
        <x:v>2095331.8504773495</x:v>
      </x:c>
      <x:c r="AE33" s="16" t="n">
        <x:f>MAX(0,AD33*(1+EXP((LN(1+Assumptions!$C$60)-0.5*Assumptions!$C$61^2)+Assumptions!$C$61*((RAND()+RAND()+RAND()+RAND()+RAND()+RAND()+RAND()+RAND()+RAND()+RAND()+RAND()+RAND())-6))-1)+PT_Y5_MC!AF67)</x:f>
        <x:v>1659519.1865107755</x:v>
      </x:c>
      <x:c r="AF33" s="16" t="n">
        <x:f>MAX(0,AE33*(1+EXP((LN(1+Assumptions!$C$60)-0.5*Assumptions!$C$61^2)+Assumptions!$C$61*((RAND()+RAND()+RAND()+RAND()+RAND()+RAND()+RAND()+RAND()+RAND()+RAND()+RAND()+RAND())-6))-1)+PT_Y5_MC!AG67)</x:f>
        <x:v>1436966.1601951572</x:v>
      </x:c>
    </x:row>
    <x:row r="34">
      <x:c r="A34" s="39">
        <x:v>30</x:v>
      </x:c>
      <x:c r="B34" s="16" t="n">
        <x:f>PT_Y5_MC!C68</x:f>
        <x:v>1029031.25</x:v>
      </x:c>
      <x:c r="C34" s="16" t="n">
        <x:f>MAX(0,B34*(1+EXP((LN(1+Assumptions!$C$60)-0.5*Assumptions!$C$61^2)+Assumptions!$C$61*((RAND()+RAND()+RAND()+RAND()+RAND()+RAND()+RAND()+RAND()+RAND()+RAND()+RAND()+RAND())-6))-1)+PT_Y5_MC!D67)</x:f>
        <x:v>1037091.5693163971</x:v>
      </x:c>
      <x:c r="D34" s="16" t="n">
        <x:f>MAX(0,C34*(1+EXP((LN(1+Assumptions!$C$60)-0.5*Assumptions!$C$61^2)+Assumptions!$C$61*((RAND()+RAND()+RAND()+RAND()+RAND()+RAND()+RAND()+RAND()+RAND()+RAND()+RAND()+RAND())-6))-1)+PT_Y5_MC!E67)</x:f>
        <x:v>1176923.6771754618</x:v>
      </x:c>
      <x:c r="E34" s="16" t="n">
        <x:f>MAX(0,D34*(1+EXP((LN(1+Assumptions!$C$60)-0.5*Assumptions!$C$61^2)+Assumptions!$C$61*((RAND()+RAND()+RAND()+RAND()+RAND()+RAND()+RAND()+RAND()+RAND()+RAND()+RAND()+RAND())-6))-1)+PT_Y5_MC!F67)</x:f>
        <x:v>1045972.8679377071</x:v>
      </x:c>
      <x:c r="F34" s="16" t="n">
        <x:f>MAX(0,E34*(1+EXP((LN(1+Assumptions!$C$60)-0.5*Assumptions!$C$61^2)+Assumptions!$C$61*((RAND()+RAND()+RAND()+RAND()+RAND()+RAND()+RAND()+RAND()+RAND()+RAND()+RAND()+RAND())-6))-1)+PT_Y5_MC!G67)</x:f>
        <x:v>1059531.3647678224</x:v>
      </x:c>
      <x:c r="G34" s="16" t="n">
        <x:f>MAX(0,F34*(1+EXP((LN(1+Assumptions!$C$60)-0.5*Assumptions!$C$61^2)+Assumptions!$C$61*((RAND()+RAND()+RAND()+RAND()+RAND()+RAND()+RAND()+RAND()+RAND()+RAND()+RAND()+RAND())-6))-1)+PT_Y5_MC!H67)</x:f>
        <x:v>1034014.678804966</x:v>
      </x:c>
      <x:c r="H34" s="16" t="n">
        <x:f>MAX(0,G34*(1+EXP((LN(1+Assumptions!$C$60)-0.5*Assumptions!$C$61^2)+Assumptions!$C$61*((RAND()+RAND()+RAND()+RAND()+RAND()+RAND()+RAND()+RAND()+RAND()+RAND()+RAND()+RAND())-6))-1)+PT_Y5_MC!I67)</x:f>
        <x:v>1168407.2078277327</x:v>
      </x:c>
      <x:c r="I34" s="16" t="n">
        <x:f>MAX(0,H34*(1+EXP((LN(1+Assumptions!$C$60)-0.5*Assumptions!$C$61^2)+Assumptions!$C$61*((RAND()+RAND()+RAND()+RAND()+RAND()+RAND()+RAND()+RAND()+RAND()+RAND()+RAND()+RAND())-6))-1)+PT_Y5_MC!J67)</x:f>
        <x:v>1097690.962732663</x:v>
      </x:c>
      <x:c r="J34" s="16" t="n">
        <x:f>MAX(0,I34*(1+EXP((LN(1+Assumptions!$C$60)-0.5*Assumptions!$C$61^2)+Assumptions!$C$61*((RAND()+RAND()+RAND()+RAND()+RAND()+RAND()+RAND()+RAND()+RAND()+RAND()+RAND()+RAND())-6))-1)+PT_Y5_MC!K67)</x:f>
        <x:v>986611.6987750368</x:v>
      </x:c>
      <x:c r="K34" s="16" t="n">
        <x:f>MAX(0,J34*(1+EXP((LN(1+Assumptions!$C$60)-0.5*Assumptions!$C$61^2)+Assumptions!$C$61*((RAND()+RAND()+RAND()+RAND()+RAND()+RAND()+RAND()+RAND()+RAND()+RAND()+RAND()+RAND())-6))-1)+PT_Y5_MC!L67)</x:f>
        <x:v>893759.3484042854</x:v>
      </x:c>
      <x:c r="L34" s="16" t="n">
        <x:f>MAX(0,K34*(1+EXP((LN(1+Assumptions!$C$60)-0.5*Assumptions!$C$61^2)+Assumptions!$C$61*((RAND()+RAND()+RAND()+RAND()+RAND()+RAND()+RAND()+RAND()+RAND()+RAND()+RAND()+RAND())-6))-1)+PT_Y5_MC!M67)</x:f>
        <x:v>924463.0802956412</x:v>
      </x:c>
      <x:c r="M34" s="16" t="n">
        <x:f>MAX(0,L34*(1+EXP((LN(1+Assumptions!$C$60)-0.5*Assumptions!$C$61^2)+Assumptions!$C$61*((RAND()+RAND()+RAND()+RAND()+RAND()+RAND()+RAND()+RAND()+RAND()+RAND()+RAND()+RAND())-6))-1)+PT_Y5_MC!N67)</x:f>
        <x:v>937288.2434021413</x:v>
      </x:c>
      <x:c r="N34" s="16" t="n">
        <x:f>MAX(0,M34*(1+EXP((LN(1+Assumptions!$C$60)-0.5*Assumptions!$C$61^2)+Assumptions!$C$61*((RAND()+RAND()+RAND()+RAND()+RAND()+RAND()+RAND()+RAND()+RAND()+RAND()+RAND()+RAND())-6))-1)+PT_Y5_MC!O67)</x:f>
        <x:v>1035343.2963847708</x:v>
      </x:c>
      <x:c r="O34" s="16" t="n">
        <x:f>MAX(0,N34*(1+EXP((LN(1+Assumptions!$C$60)-0.5*Assumptions!$C$61^2)+Assumptions!$C$61*((RAND()+RAND()+RAND()+RAND()+RAND()+RAND()+RAND()+RAND()+RAND()+RAND()+RAND()+RAND())-6))-1)+PT_Y5_MC!P67)</x:f>
        <x:v>865514.7112700647</x:v>
      </x:c>
      <x:c r="P34" s="16" t="n">
        <x:f>MAX(0,O34*(1+EXP((LN(1+Assumptions!$C$60)-0.5*Assumptions!$C$61^2)+Assumptions!$C$61*((RAND()+RAND()+RAND()+RAND()+RAND()+RAND()+RAND()+RAND()+RAND()+RAND()+RAND()+RAND())-6))-1)+PT_Y5_MC!Q67)</x:f>
        <x:v>1199619.3158304447</x:v>
      </x:c>
      <x:c r="Q34" s="16" t="n">
        <x:f>MAX(0,P34*(1+EXP((LN(1+Assumptions!$C$60)-0.5*Assumptions!$C$61^2)+Assumptions!$C$61*((RAND()+RAND()+RAND()+RAND()+RAND()+RAND()+RAND()+RAND()+RAND()+RAND()+RAND()+RAND())-6))-1)+PT_Y5_MC!R67)</x:f>
        <x:v>1353295.3337773613</x:v>
      </x:c>
      <x:c r="R34" s="16" t="n">
        <x:f>MAX(0,Q34*(1+EXP((LN(1+Assumptions!$C$60)-0.5*Assumptions!$C$61^2)+Assumptions!$C$61*((RAND()+RAND()+RAND()+RAND()+RAND()+RAND()+RAND()+RAND()+RAND()+RAND()+RAND()+RAND())-6))-1)+PT_Y5_MC!S67)</x:f>
        <x:v>1499820.413994038</x:v>
      </x:c>
      <x:c r="S34" s="16" t="n">
        <x:f>MAX(0,R34*(1+EXP((LN(1+Assumptions!$C$60)-0.5*Assumptions!$C$61^2)+Assumptions!$C$61*((RAND()+RAND()+RAND()+RAND()+RAND()+RAND()+RAND()+RAND()+RAND()+RAND()+RAND()+RAND())-6))-1)+PT_Y5_MC!T67)</x:f>
        <x:v>1873414.7316729033</x:v>
      </x:c>
      <x:c r="T34" s="16" t="n">
        <x:f>MAX(0,S34*(1+EXP((LN(1+Assumptions!$C$60)-0.5*Assumptions!$C$61^2)+Assumptions!$C$61*((RAND()+RAND()+RAND()+RAND()+RAND()+RAND()+RAND()+RAND()+RAND()+RAND()+RAND()+RAND())-6))-1)+PT_Y5_MC!U67)</x:f>
        <x:v>2176241.092232525</x:v>
      </x:c>
      <x:c r="U34" s="16" t="n">
        <x:f>MAX(0,T34*(1+EXP((LN(1+Assumptions!$C$60)-0.5*Assumptions!$C$61^2)+Assumptions!$C$61*((RAND()+RAND()+RAND()+RAND()+RAND()+RAND()+RAND()+RAND()+RAND()+RAND()+RAND()+RAND())-6))-1)+PT_Y5_MC!V67)</x:f>
        <x:v>2736994.2927816114</x:v>
      </x:c>
      <x:c r="V34" s="16" t="n">
        <x:f>MAX(0,U34*(1+EXP((LN(1+Assumptions!$C$60)-0.5*Assumptions!$C$61^2)+Assumptions!$C$61*((RAND()+RAND()+RAND()+RAND()+RAND()+RAND()+RAND()+RAND()+RAND()+RAND()+RAND()+RAND())-6))-1)+PT_Y5_MC!W67)</x:f>
        <x:v>2347521.2158486606</x:v>
      </x:c>
      <x:c r="W34" s="16" t="n">
        <x:f>MAX(0,V34*(1+EXP((LN(1+Assumptions!$C$60)-0.5*Assumptions!$C$61^2)+Assumptions!$C$61*((RAND()+RAND()+RAND()+RAND()+RAND()+RAND()+RAND()+RAND()+RAND()+RAND()+RAND()+RAND())-6))-1)+PT_Y5_MC!X67)</x:f>
        <x:v>3121426.9915301884</x:v>
      </x:c>
      <x:c r="X34" s="16" t="n">
        <x:f>MAX(0,W34*(1+EXP((LN(1+Assumptions!$C$60)-0.5*Assumptions!$C$61^2)+Assumptions!$C$61*((RAND()+RAND()+RAND()+RAND()+RAND()+RAND()+RAND()+RAND()+RAND()+RAND()+RAND()+RAND())-6))-1)+PT_Y5_MC!Y67)</x:f>
        <x:v>2373454.6724418635</x:v>
      </x:c>
      <x:c r="Y34" s="16" t="n">
        <x:f>MAX(0,X34*(1+EXP((LN(1+Assumptions!$C$60)-0.5*Assumptions!$C$61^2)+Assumptions!$C$61*((RAND()+RAND()+RAND()+RAND()+RAND()+RAND()+RAND()+RAND()+RAND()+RAND()+RAND()+RAND())-6))-1)+PT_Y5_MC!Z67)</x:f>
        <x:v>2145551.3245798605</x:v>
      </x:c>
      <x:c r="Z34" s="16" t="n">
        <x:f>MAX(0,Y34*(1+EXP((LN(1+Assumptions!$C$60)-0.5*Assumptions!$C$61^2)+Assumptions!$C$61*((RAND()+RAND()+RAND()+RAND()+RAND()+RAND()+RAND()+RAND()+RAND()+RAND()+RAND()+RAND())-6))-1)+PT_Y5_MC!AA67)</x:f>
        <x:v>2257890.878372067</x:v>
      </x:c>
      <x:c r="AA34" s="16" t="n">
        <x:f>MAX(0,Z34*(1+EXP((LN(1+Assumptions!$C$60)-0.5*Assumptions!$C$61^2)+Assumptions!$C$61*((RAND()+RAND()+RAND()+RAND()+RAND()+RAND()+RAND()+RAND()+RAND()+RAND()+RAND()+RAND())-6))-1)+PT_Y5_MC!AB67)</x:f>
        <x:v>2651399.7296560346</x:v>
      </x:c>
      <x:c r="AB34" s="16" t="n">
        <x:f>MAX(0,AA34*(1+EXP((LN(1+Assumptions!$C$60)-0.5*Assumptions!$C$61^2)+Assumptions!$C$61*((RAND()+RAND()+RAND()+RAND()+RAND()+RAND()+RAND()+RAND()+RAND()+RAND()+RAND()+RAND())-6))-1)+PT_Y5_MC!AC67)</x:f>
        <x:v>3063061.7332010865</x:v>
      </x:c>
      <x:c r="AC34" s="16" t="n">
        <x:f>MAX(0,AB34*(1+EXP((LN(1+Assumptions!$C$60)-0.5*Assumptions!$C$61^2)+Assumptions!$C$61*((RAND()+RAND()+RAND()+RAND()+RAND()+RAND()+RAND()+RAND()+RAND()+RAND()+RAND()+RAND())-6))-1)+PT_Y5_MC!AD67)</x:f>
        <x:v>3895155.1093643364</x:v>
      </x:c>
      <x:c r="AD34" s="16" t="n">
        <x:f>MAX(0,AC34*(1+EXP((LN(1+Assumptions!$C$60)-0.5*Assumptions!$C$61^2)+Assumptions!$C$61*((RAND()+RAND()+RAND()+RAND()+RAND()+RAND()+RAND()+RAND()+RAND()+RAND()+RAND()+RAND())-6))-1)+PT_Y5_MC!AE67)</x:f>
        <x:v>4736864.5617924025</x:v>
      </x:c>
      <x:c r="AE34" s="16" t="n">
        <x:f>MAX(0,AD34*(1+EXP((LN(1+Assumptions!$C$60)-0.5*Assumptions!$C$61^2)+Assumptions!$C$61*((RAND()+RAND()+RAND()+RAND()+RAND()+RAND()+RAND()+RAND()+RAND()+RAND()+RAND()+RAND())-6))-1)+PT_Y5_MC!AF67)</x:f>
        <x:v>4662845.967265505</x:v>
      </x:c>
      <x:c r="AF34" s="16" t="n">
        <x:f>MAX(0,AE34*(1+EXP((LN(1+Assumptions!$C$60)-0.5*Assumptions!$C$61^2)+Assumptions!$C$61*((RAND()+RAND()+RAND()+RAND()+RAND()+RAND()+RAND()+RAND()+RAND()+RAND()+RAND()+RAND())-6))-1)+PT_Y5_MC!AG67)</x:f>
        <x:v>4552542.658116486</x:v>
      </x:c>
    </x:row>
    <x:row r="35">
      <x:c r="A35" s="39">
        <x:v>31</x:v>
      </x:c>
      <x:c r="B35" s="16" t="n">
        <x:f>PT_Y5_MC!C68</x:f>
        <x:v>1029031.25</x:v>
      </x:c>
      <x:c r="C35" s="16" t="n">
        <x:f>MAX(0,B35*(1+EXP((LN(1+Assumptions!$C$60)-0.5*Assumptions!$C$61^2)+Assumptions!$C$61*((RAND()+RAND()+RAND()+RAND()+RAND()+RAND()+RAND()+RAND()+RAND()+RAND()+RAND()+RAND())-6))-1)+PT_Y5_MC!D67)</x:f>
        <x:v>1275960.4068203173</x:v>
      </x:c>
      <x:c r="D35" s="16" t="n">
        <x:f>MAX(0,C35*(1+EXP((LN(1+Assumptions!$C$60)-0.5*Assumptions!$C$61^2)+Assumptions!$C$61*((RAND()+RAND()+RAND()+RAND()+RAND()+RAND()+RAND()+RAND()+RAND()+RAND()+RAND()+RAND())-6))-1)+PT_Y5_MC!E67)</x:f>
        <x:v>1432803.7272589533</x:v>
      </x:c>
      <x:c r="E35" s="16" t="n">
        <x:f>MAX(0,D35*(1+EXP((LN(1+Assumptions!$C$60)-0.5*Assumptions!$C$61^2)+Assumptions!$C$61*((RAND()+RAND()+RAND()+RAND()+RAND()+RAND()+RAND()+RAND()+RAND()+RAND()+RAND()+RAND())-6))-1)+PT_Y5_MC!F67)</x:f>
        <x:v>1399929.8986176024</x:v>
      </x:c>
      <x:c r="F35" s="16" t="n">
        <x:f>MAX(0,E35*(1+EXP((LN(1+Assumptions!$C$60)-0.5*Assumptions!$C$61^2)+Assumptions!$C$61*((RAND()+RAND()+RAND()+RAND()+RAND()+RAND()+RAND()+RAND()+RAND()+RAND()+RAND()+RAND())-6))-1)+PT_Y5_MC!G67)</x:f>
        <x:v>1568384.032848408</x:v>
      </x:c>
      <x:c r="G35" s="16" t="n">
        <x:f>MAX(0,F35*(1+EXP((LN(1+Assumptions!$C$60)-0.5*Assumptions!$C$61^2)+Assumptions!$C$61*((RAND()+RAND()+RAND()+RAND()+RAND()+RAND()+RAND()+RAND()+RAND()+RAND()+RAND()+RAND())-6))-1)+PT_Y5_MC!H67)</x:f>
        <x:v>1421856.3197234666</x:v>
      </x:c>
      <x:c r="H35" s="16" t="n">
        <x:f>MAX(0,G35*(1+EXP((LN(1+Assumptions!$C$60)-0.5*Assumptions!$C$61^2)+Assumptions!$C$61*((RAND()+RAND()+RAND()+RAND()+RAND()+RAND()+RAND()+RAND()+RAND()+RAND()+RAND()+RAND())-6))-1)+PT_Y5_MC!I67)</x:f>
        <x:v>1325691.6732661792</x:v>
      </x:c>
      <x:c r="I35" s="16" t="n">
        <x:f>MAX(0,H35*(1+EXP((LN(1+Assumptions!$C$60)-0.5*Assumptions!$C$61^2)+Assumptions!$C$61*((RAND()+RAND()+RAND()+RAND()+RAND()+RAND()+RAND()+RAND()+RAND()+RAND()+RAND()+RAND())-6))-1)+PT_Y5_MC!J67)</x:f>
        <x:v>1379855.1291232398</x:v>
      </x:c>
      <x:c r="J35" s="16" t="n">
        <x:f>MAX(0,I35*(1+EXP((LN(1+Assumptions!$C$60)-0.5*Assumptions!$C$61^2)+Assumptions!$C$61*((RAND()+RAND()+RAND()+RAND()+RAND()+RAND()+RAND()+RAND()+RAND()+RAND()+RAND()+RAND())-6))-1)+PT_Y5_MC!K67)</x:f>
        <x:v>1616827.1131294928</x:v>
      </x:c>
      <x:c r="K35" s="16" t="n">
        <x:f>MAX(0,J35*(1+EXP((LN(1+Assumptions!$C$60)-0.5*Assumptions!$C$61^2)+Assumptions!$C$61*((RAND()+RAND()+RAND()+RAND()+RAND()+RAND()+RAND()+RAND()+RAND()+RAND()+RAND()+RAND())-6))-1)+PT_Y5_MC!L67)</x:f>
        <x:v>1592610.6732839718</x:v>
      </x:c>
      <x:c r="L35" s="16" t="n">
        <x:f>MAX(0,K35*(1+EXP((LN(1+Assumptions!$C$60)-0.5*Assumptions!$C$61^2)+Assumptions!$C$61*((RAND()+RAND()+RAND()+RAND()+RAND()+RAND()+RAND()+RAND()+RAND()+RAND()+RAND()+RAND())-6))-1)+PT_Y5_MC!M67)</x:f>
        <x:v>1409152.3489715382</x:v>
      </x:c>
      <x:c r="M35" s="16" t="n">
        <x:f>MAX(0,L35*(1+EXP((LN(1+Assumptions!$C$60)-0.5*Assumptions!$C$61^2)+Assumptions!$C$61*((RAND()+RAND()+RAND()+RAND()+RAND()+RAND()+RAND()+RAND()+RAND()+RAND()+RAND()+RAND())-6))-1)+PT_Y5_MC!N67)</x:f>
        <x:v>1072918.0017657303</x:v>
      </x:c>
      <x:c r="N35" s="16" t="n">
        <x:f>MAX(0,M35*(1+EXP((LN(1+Assumptions!$C$60)-0.5*Assumptions!$C$61^2)+Assumptions!$C$61*((RAND()+RAND()+RAND()+RAND()+RAND()+RAND()+RAND()+RAND()+RAND()+RAND()+RAND()+RAND())-6))-1)+PT_Y5_MC!O67)</x:f>
        <x:v>1149151.6610302068</x:v>
      </x:c>
      <x:c r="O35" s="16" t="n">
        <x:f>MAX(0,N35*(1+EXP((LN(1+Assumptions!$C$60)-0.5*Assumptions!$C$61^2)+Assumptions!$C$61*((RAND()+RAND()+RAND()+RAND()+RAND()+RAND()+RAND()+RAND()+RAND()+RAND()+RAND()+RAND())-6))-1)+PT_Y5_MC!P67)</x:f>
        <x:v>1386532.7087507301</x:v>
      </x:c>
      <x:c r="P35" s="16" t="n">
        <x:f>MAX(0,O35*(1+EXP((LN(1+Assumptions!$C$60)-0.5*Assumptions!$C$61^2)+Assumptions!$C$61*((RAND()+RAND()+RAND()+RAND()+RAND()+RAND()+RAND()+RAND()+RAND()+RAND()+RAND()+RAND())-6))-1)+PT_Y5_MC!Q67)</x:f>
        <x:v>1448618.1737633382</x:v>
      </x:c>
      <x:c r="Q35" s="16" t="n">
        <x:f>MAX(0,P35*(1+EXP((LN(1+Assumptions!$C$60)-0.5*Assumptions!$C$61^2)+Assumptions!$C$61*((RAND()+RAND()+RAND()+RAND()+RAND()+RAND()+RAND()+RAND()+RAND()+RAND()+RAND()+RAND())-6))-1)+PT_Y5_MC!R67)</x:f>
        <x:v>1817259.5952994574</x:v>
      </x:c>
      <x:c r="R35" s="16" t="n">
        <x:f>MAX(0,Q35*(1+EXP((LN(1+Assumptions!$C$60)-0.5*Assumptions!$C$61^2)+Assumptions!$C$61*((RAND()+RAND()+RAND()+RAND()+RAND()+RAND()+RAND()+RAND()+RAND()+RAND()+RAND()+RAND())-6))-1)+PT_Y5_MC!S67)</x:f>
        <x:v>1657202.75438922</x:v>
      </x:c>
      <x:c r="S35" s="16" t="n">
        <x:f>MAX(0,R35*(1+EXP((LN(1+Assumptions!$C$60)-0.5*Assumptions!$C$61^2)+Assumptions!$C$61*((RAND()+RAND()+RAND()+RAND()+RAND()+RAND()+RAND()+RAND()+RAND()+RAND()+RAND()+RAND())-6))-1)+PT_Y5_MC!T67)</x:f>
        <x:v>1823606.2397537208</x:v>
      </x:c>
      <x:c r="T35" s="16" t="n">
        <x:f>MAX(0,S35*(1+EXP((LN(1+Assumptions!$C$60)-0.5*Assumptions!$C$61^2)+Assumptions!$C$61*((RAND()+RAND()+RAND()+RAND()+RAND()+RAND()+RAND()+RAND()+RAND()+RAND()+RAND()+RAND())-6))-1)+PT_Y5_MC!U67)</x:f>
        <x:v>2268035.594265328</x:v>
      </x:c>
      <x:c r="U35" s="16" t="n">
        <x:f>MAX(0,T35*(1+EXP((LN(1+Assumptions!$C$60)-0.5*Assumptions!$C$61^2)+Assumptions!$C$61*((RAND()+RAND()+RAND()+RAND()+RAND()+RAND()+RAND()+RAND()+RAND()+RAND()+RAND()+RAND())-6))-1)+PT_Y5_MC!V67)</x:f>
        <x:v>2392929.4971351065</x:v>
      </x:c>
      <x:c r="V35" s="16" t="n">
        <x:f>MAX(0,U35*(1+EXP((LN(1+Assumptions!$C$60)-0.5*Assumptions!$C$61^2)+Assumptions!$C$61*((RAND()+RAND()+RAND()+RAND()+RAND()+RAND()+RAND()+RAND()+RAND()+RAND()+RAND()+RAND())-6))-1)+PT_Y5_MC!W67)</x:f>
        <x:v>2350242.0226273</x:v>
      </x:c>
      <x:c r="W35" s="16" t="n">
        <x:f>MAX(0,V35*(1+EXP((LN(1+Assumptions!$C$60)-0.5*Assumptions!$C$61^2)+Assumptions!$C$61*((RAND()+RAND()+RAND()+RAND()+RAND()+RAND()+RAND()+RAND()+RAND()+RAND()+RAND()+RAND())-6))-1)+PT_Y5_MC!X67)</x:f>
        <x:v>2407075.4843041953</x:v>
      </x:c>
      <x:c r="X35" s="16" t="n">
        <x:f>MAX(0,W35*(1+EXP((LN(1+Assumptions!$C$60)-0.5*Assumptions!$C$61^2)+Assumptions!$C$61*((RAND()+RAND()+RAND()+RAND()+RAND()+RAND()+RAND()+RAND()+RAND()+RAND()+RAND()+RAND())-6))-1)+PT_Y5_MC!Y67)</x:f>
        <x:v>3416525.584824758</x:v>
      </x:c>
      <x:c r="Y35" s="16" t="n">
        <x:f>MAX(0,X35*(1+EXP((LN(1+Assumptions!$C$60)-0.5*Assumptions!$C$61^2)+Assumptions!$C$61*((RAND()+RAND()+RAND()+RAND()+RAND()+RAND()+RAND()+RAND()+RAND()+RAND()+RAND()+RAND())-6))-1)+PT_Y5_MC!Z67)</x:f>
        <x:v>3338796.2336150813</x:v>
      </x:c>
      <x:c r="Z35" s="16" t="n">
        <x:f>MAX(0,Y35*(1+EXP((LN(1+Assumptions!$C$60)-0.5*Assumptions!$C$61^2)+Assumptions!$C$61*((RAND()+RAND()+RAND()+RAND()+RAND()+RAND()+RAND()+RAND()+RAND()+RAND()+RAND()+RAND())-6))-1)+PT_Y5_MC!AA67)</x:f>
        <x:v>3357291.6091595856</x:v>
      </x:c>
      <x:c r="AA35" s="16" t="n">
        <x:f>MAX(0,Z35*(1+EXP((LN(1+Assumptions!$C$60)-0.5*Assumptions!$C$61^2)+Assumptions!$C$61*((RAND()+RAND()+RAND()+RAND()+RAND()+RAND()+RAND()+RAND()+RAND()+RAND()+RAND()+RAND())-6))-1)+PT_Y5_MC!AB67)</x:f>
        <x:v>3613828.770385811</x:v>
      </x:c>
      <x:c r="AB35" s="16" t="n">
        <x:f>MAX(0,AA35*(1+EXP((LN(1+Assumptions!$C$60)-0.5*Assumptions!$C$61^2)+Assumptions!$C$61*((RAND()+RAND()+RAND()+RAND()+RAND()+RAND()+RAND()+RAND()+RAND()+RAND()+RAND()+RAND())-6))-1)+PT_Y5_MC!AC67)</x:f>
        <x:v>3693996.481149349</x:v>
      </x:c>
      <x:c r="AC35" s="16" t="n">
        <x:f>MAX(0,AB35*(1+EXP((LN(1+Assumptions!$C$60)-0.5*Assumptions!$C$61^2)+Assumptions!$C$61*((RAND()+RAND()+RAND()+RAND()+RAND()+RAND()+RAND()+RAND()+RAND()+RAND()+RAND()+RAND())-6))-1)+PT_Y5_MC!AD67)</x:f>
        <x:v>4751660.449729203</x:v>
      </x:c>
      <x:c r="AD35" s="16" t="n">
        <x:f>MAX(0,AC35*(1+EXP((LN(1+Assumptions!$C$60)-0.5*Assumptions!$C$61^2)+Assumptions!$C$61*((RAND()+RAND()+RAND()+RAND()+RAND()+RAND()+RAND()+RAND()+RAND()+RAND()+RAND()+RAND())-6))-1)+PT_Y5_MC!AE67)</x:f>
        <x:v>5076098.969121639</x:v>
      </x:c>
      <x:c r="AE35" s="16" t="n">
        <x:f>MAX(0,AD35*(1+EXP((LN(1+Assumptions!$C$60)-0.5*Assumptions!$C$61^2)+Assumptions!$C$61*((RAND()+RAND()+RAND()+RAND()+RAND()+RAND()+RAND()+RAND()+RAND()+RAND()+RAND()+RAND())-6))-1)+PT_Y5_MC!AF67)</x:f>
        <x:v>6430087.665090139</x:v>
      </x:c>
      <x:c r="AF35" s="16" t="n">
        <x:f>MAX(0,AE35*(1+EXP((LN(1+Assumptions!$C$60)-0.5*Assumptions!$C$61^2)+Assumptions!$C$61*((RAND()+RAND()+RAND()+RAND()+RAND()+RAND()+RAND()+RAND()+RAND()+RAND()+RAND()+RAND())-6))-1)+PT_Y5_MC!AG67)</x:f>
        <x:v>7451898.388136316</x:v>
      </x:c>
    </x:row>
    <x:row r="36">
      <x:c r="A36" s="39">
        <x:v>32</x:v>
      </x:c>
      <x:c r="B36" s="16" t="n">
        <x:f>PT_Y5_MC!C68</x:f>
        <x:v>1029031.25</x:v>
      </x:c>
      <x:c r="C36" s="16" t="n">
        <x:f>MAX(0,B36*(1+EXP((LN(1+Assumptions!$C$60)-0.5*Assumptions!$C$61^2)+Assumptions!$C$61*((RAND()+RAND()+RAND()+RAND()+RAND()+RAND()+RAND()+RAND()+RAND()+RAND()+RAND()+RAND())-6))-1)+PT_Y5_MC!D67)</x:f>
        <x:v>1093833.7532300195</x:v>
      </x:c>
      <x:c r="D36" s="16" t="n">
        <x:f>MAX(0,C36*(1+EXP((LN(1+Assumptions!$C$60)-0.5*Assumptions!$C$61^2)+Assumptions!$C$61*((RAND()+RAND()+RAND()+RAND()+RAND()+RAND()+RAND()+RAND()+RAND()+RAND()+RAND()+RAND())-6))-1)+PT_Y5_MC!E67)</x:f>
        <x:v>1296951.5597585044</x:v>
      </x:c>
      <x:c r="E36" s="16" t="n">
        <x:f>MAX(0,D36*(1+EXP((LN(1+Assumptions!$C$60)-0.5*Assumptions!$C$61^2)+Assumptions!$C$61*((RAND()+RAND()+RAND()+RAND()+RAND()+RAND()+RAND()+RAND()+RAND()+RAND()+RAND()+RAND())-6))-1)+PT_Y5_MC!F67)</x:f>
        <x:v>1412586.459163935</x:v>
      </x:c>
      <x:c r="F36" s="16" t="n">
        <x:f>MAX(0,E36*(1+EXP((LN(1+Assumptions!$C$60)-0.5*Assumptions!$C$61^2)+Assumptions!$C$61*((RAND()+RAND()+RAND()+RAND()+RAND()+RAND()+RAND()+RAND()+RAND()+RAND()+RAND()+RAND())-6))-1)+PT_Y5_MC!G67)</x:f>
        <x:v>1587610.6388732146</x:v>
      </x:c>
      <x:c r="G36" s="16" t="n">
        <x:f>MAX(0,F36*(1+EXP((LN(1+Assumptions!$C$60)-0.5*Assumptions!$C$61^2)+Assumptions!$C$61*((RAND()+RAND()+RAND()+RAND()+RAND()+RAND()+RAND()+RAND()+RAND()+RAND()+RAND()+RAND())-6))-1)+PT_Y5_MC!H67)</x:f>
        <x:v>1452931.3428751205</x:v>
      </x:c>
      <x:c r="H36" s="16" t="n">
        <x:f>MAX(0,G36*(1+EXP((LN(1+Assumptions!$C$60)-0.5*Assumptions!$C$61^2)+Assumptions!$C$61*((RAND()+RAND()+RAND()+RAND()+RAND()+RAND()+RAND()+RAND()+RAND()+RAND()+RAND()+RAND())-6))-1)+PT_Y5_MC!I67)</x:f>
        <x:v>1597524.4971487515</x:v>
      </x:c>
      <x:c r="I36" s="16" t="n">
        <x:f>MAX(0,H36*(1+EXP((LN(1+Assumptions!$C$60)-0.5*Assumptions!$C$61^2)+Assumptions!$C$61*((RAND()+RAND()+RAND()+RAND()+RAND()+RAND()+RAND()+RAND()+RAND()+RAND()+RAND()+RAND())-6))-1)+PT_Y5_MC!J67)</x:f>
        <x:v>1680036.9756854018</x:v>
      </x:c>
      <x:c r="J36" s="16" t="n">
        <x:f>MAX(0,I36*(1+EXP((LN(1+Assumptions!$C$60)-0.5*Assumptions!$C$61^2)+Assumptions!$C$61*((RAND()+RAND()+RAND()+RAND()+RAND()+RAND()+RAND()+RAND()+RAND()+RAND()+RAND()+RAND())-6))-1)+PT_Y5_MC!K67)</x:f>
        <x:v>1615008.4695386225</x:v>
      </x:c>
      <x:c r="K36" s="16" t="n">
        <x:f>MAX(0,J36*(1+EXP((LN(1+Assumptions!$C$60)-0.5*Assumptions!$C$61^2)+Assumptions!$C$61*((RAND()+RAND()+RAND()+RAND()+RAND()+RAND()+RAND()+RAND()+RAND()+RAND()+RAND()+RAND())-6))-1)+PT_Y5_MC!L67)</x:f>
        <x:v>2161236.601106594</x:v>
      </x:c>
      <x:c r="L36" s="16" t="n">
        <x:f>MAX(0,K36*(1+EXP((LN(1+Assumptions!$C$60)-0.5*Assumptions!$C$61^2)+Assumptions!$C$61*((RAND()+RAND()+RAND()+RAND()+RAND()+RAND()+RAND()+RAND()+RAND()+RAND()+RAND()+RAND())-6))-1)+PT_Y5_MC!M67)</x:f>
        <x:v>2294870.8891098434</x:v>
      </x:c>
      <x:c r="M36" s="16" t="n">
        <x:f>MAX(0,L36*(1+EXP((LN(1+Assumptions!$C$60)-0.5*Assumptions!$C$61^2)+Assumptions!$C$61*((RAND()+RAND()+RAND()+RAND()+RAND()+RAND()+RAND()+RAND()+RAND()+RAND()+RAND()+RAND())-6))-1)+PT_Y5_MC!N67)</x:f>
        <x:v>2542612.6635607737</x:v>
      </x:c>
      <x:c r="N36" s="16" t="n">
        <x:f>MAX(0,M36*(1+EXP((LN(1+Assumptions!$C$60)-0.5*Assumptions!$C$61^2)+Assumptions!$C$61*((RAND()+RAND()+RAND()+RAND()+RAND()+RAND()+RAND()+RAND()+RAND()+RAND()+RAND()+RAND())-6))-1)+PT_Y5_MC!O67)</x:f>
        <x:v>3077640.55291813</x:v>
      </x:c>
      <x:c r="O36" s="16" t="n">
        <x:f>MAX(0,N36*(1+EXP((LN(1+Assumptions!$C$60)-0.5*Assumptions!$C$61^2)+Assumptions!$C$61*((RAND()+RAND()+RAND()+RAND()+RAND()+RAND()+RAND()+RAND()+RAND()+RAND()+RAND()+RAND())-6))-1)+PT_Y5_MC!P67)</x:f>
        <x:v>3234579.551120343</x:v>
      </x:c>
      <x:c r="P36" s="16" t="n">
        <x:f>MAX(0,O36*(1+EXP((LN(1+Assumptions!$C$60)-0.5*Assumptions!$C$61^2)+Assumptions!$C$61*((RAND()+RAND()+RAND()+RAND()+RAND()+RAND()+RAND()+RAND()+RAND()+RAND()+RAND()+RAND())-6))-1)+PT_Y5_MC!Q67)</x:f>
        <x:v>3730057.1260283967</x:v>
      </x:c>
      <x:c r="Q36" s="16" t="n">
        <x:f>MAX(0,P36*(1+EXP((LN(1+Assumptions!$C$60)-0.5*Assumptions!$C$61^2)+Assumptions!$C$61*((RAND()+RAND()+RAND()+RAND()+RAND()+RAND()+RAND()+RAND()+RAND()+RAND()+RAND()+RAND())-6))-1)+PT_Y5_MC!R67)</x:f>
        <x:v>3964280.2182067707</x:v>
      </x:c>
      <x:c r="R36" s="16" t="n">
        <x:f>MAX(0,Q36*(1+EXP((LN(1+Assumptions!$C$60)-0.5*Assumptions!$C$61^2)+Assumptions!$C$61*((RAND()+RAND()+RAND()+RAND()+RAND()+RAND()+RAND()+RAND()+RAND()+RAND()+RAND()+RAND())-6))-1)+PT_Y5_MC!S67)</x:f>
        <x:v>4234204.550291746</x:v>
      </x:c>
      <x:c r="S36" s="16" t="n">
        <x:f>MAX(0,R36*(1+EXP((LN(1+Assumptions!$C$60)-0.5*Assumptions!$C$61^2)+Assumptions!$C$61*((RAND()+RAND()+RAND()+RAND()+RAND()+RAND()+RAND()+RAND()+RAND()+RAND()+RAND()+RAND())-6))-1)+PT_Y5_MC!T67)</x:f>
        <x:v>4169766.041753502</x:v>
      </x:c>
      <x:c r="T36" s="16" t="n">
        <x:f>MAX(0,S36*(1+EXP((LN(1+Assumptions!$C$60)-0.5*Assumptions!$C$61^2)+Assumptions!$C$61*((RAND()+RAND()+RAND()+RAND()+RAND()+RAND()+RAND()+RAND()+RAND()+RAND()+RAND()+RAND())-6))-1)+PT_Y5_MC!U67)</x:f>
        <x:v>4089518.5225019157</x:v>
      </x:c>
      <x:c r="U36" s="16" t="n">
        <x:f>MAX(0,T36*(1+EXP((LN(1+Assumptions!$C$60)-0.5*Assumptions!$C$61^2)+Assumptions!$C$61*((RAND()+RAND()+RAND()+RAND()+RAND()+RAND()+RAND()+RAND()+RAND()+RAND()+RAND()+RAND())-6))-1)+PT_Y5_MC!V67)</x:f>
        <x:v>3836188.8503247444</x:v>
      </x:c>
      <x:c r="V36" s="16" t="n">
        <x:f>MAX(0,U36*(1+EXP((LN(1+Assumptions!$C$60)-0.5*Assumptions!$C$61^2)+Assumptions!$C$61*((RAND()+RAND()+RAND()+RAND()+RAND()+RAND()+RAND()+RAND()+RAND()+RAND()+RAND()+RAND())-6))-1)+PT_Y5_MC!W67)</x:f>
        <x:v>4913267.146385038</x:v>
      </x:c>
      <x:c r="W36" s="16" t="n">
        <x:f>MAX(0,V36*(1+EXP((LN(1+Assumptions!$C$60)-0.5*Assumptions!$C$61^2)+Assumptions!$C$61*((RAND()+RAND()+RAND()+RAND()+RAND()+RAND()+RAND()+RAND()+RAND()+RAND()+RAND()+RAND())-6))-1)+PT_Y5_MC!X67)</x:f>
        <x:v>5528571.453070054</x:v>
      </x:c>
      <x:c r="X36" s="16" t="n">
        <x:f>MAX(0,W36*(1+EXP((LN(1+Assumptions!$C$60)-0.5*Assumptions!$C$61^2)+Assumptions!$C$61*((RAND()+RAND()+RAND()+RAND()+RAND()+RAND()+RAND()+RAND()+RAND()+RAND()+RAND()+RAND())-6))-1)+PT_Y5_MC!Y67)</x:f>
        <x:v>6797526.617647903</x:v>
      </x:c>
      <x:c r="Y36" s="16" t="n">
        <x:f>MAX(0,X36*(1+EXP((LN(1+Assumptions!$C$60)-0.5*Assumptions!$C$61^2)+Assumptions!$C$61*((RAND()+RAND()+RAND()+RAND()+RAND()+RAND()+RAND()+RAND()+RAND()+RAND()+RAND()+RAND())-6))-1)+PT_Y5_MC!Z67)</x:f>
        <x:v>5979815.88628225</x:v>
      </x:c>
      <x:c r="Z36" s="16" t="n">
        <x:f>MAX(0,Y36*(1+EXP((LN(1+Assumptions!$C$60)-0.5*Assumptions!$C$61^2)+Assumptions!$C$61*((RAND()+RAND()+RAND()+RAND()+RAND()+RAND()+RAND()+RAND()+RAND()+RAND()+RAND()+RAND())-6))-1)+PT_Y5_MC!AA67)</x:f>
        <x:v>5994019.721655769</x:v>
      </x:c>
      <x:c r="AA36" s="16" t="n">
        <x:f>MAX(0,Z36*(1+EXP((LN(1+Assumptions!$C$60)-0.5*Assumptions!$C$61^2)+Assumptions!$C$61*((RAND()+RAND()+RAND()+RAND()+RAND()+RAND()+RAND()+RAND()+RAND()+RAND()+RAND()+RAND())-6))-1)+PT_Y5_MC!AB67)</x:f>
        <x:v>6211903.64122382</x:v>
      </x:c>
      <x:c r="AB36" s="16" t="n">
        <x:f>MAX(0,AA36*(1+EXP((LN(1+Assumptions!$C$60)-0.5*Assumptions!$C$61^2)+Assumptions!$C$61*((RAND()+RAND()+RAND()+RAND()+RAND()+RAND()+RAND()+RAND()+RAND()+RAND()+RAND()+RAND())-6))-1)+PT_Y5_MC!AC67)</x:f>
        <x:v>7507457.543222069</x:v>
      </x:c>
      <x:c r="AC36" s="16" t="n">
        <x:f>MAX(0,AB36*(1+EXP((LN(1+Assumptions!$C$60)-0.5*Assumptions!$C$61^2)+Assumptions!$C$61*((RAND()+RAND()+RAND()+RAND()+RAND()+RAND()+RAND()+RAND()+RAND()+RAND()+RAND()+RAND())-6))-1)+PT_Y5_MC!AD67)</x:f>
        <x:v>5909249.219307115</x:v>
      </x:c>
      <x:c r="AD36" s="16" t="n">
        <x:f>MAX(0,AC36*(1+EXP((LN(1+Assumptions!$C$60)-0.5*Assumptions!$C$61^2)+Assumptions!$C$61*((RAND()+RAND()+RAND()+RAND()+RAND()+RAND()+RAND()+RAND()+RAND()+RAND()+RAND()+RAND())-6))-1)+PT_Y5_MC!AE67)</x:f>
        <x:v>6057197.96658793</x:v>
      </x:c>
      <x:c r="AE36" s="16" t="n">
        <x:f>MAX(0,AD36*(1+EXP((LN(1+Assumptions!$C$60)-0.5*Assumptions!$C$61^2)+Assumptions!$C$61*((RAND()+RAND()+RAND()+RAND()+RAND()+RAND()+RAND()+RAND()+RAND()+RAND()+RAND()+RAND())-6))-1)+PT_Y5_MC!AF67)</x:f>
        <x:v>6994629.901765038</x:v>
      </x:c>
      <x:c r="AF36" s="16" t="n">
        <x:f>MAX(0,AE36*(1+EXP((LN(1+Assumptions!$C$60)-0.5*Assumptions!$C$61^2)+Assumptions!$C$61*((RAND()+RAND()+RAND()+RAND()+RAND()+RAND()+RAND()+RAND()+RAND()+RAND()+RAND()+RAND())-6))-1)+PT_Y5_MC!AG67)</x:f>
        <x:v>5637607.53558236</x:v>
      </x:c>
    </x:row>
    <x:row r="37">
      <x:c r="A37" s="39">
        <x:v>33</x:v>
      </x:c>
      <x:c r="B37" s="16" t="n">
        <x:f>PT_Y5_MC!C68</x:f>
        <x:v>1029031.25</x:v>
      </x:c>
      <x:c r="C37" s="16" t="n">
        <x:f>MAX(0,B37*(1+EXP((LN(1+Assumptions!$C$60)-0.5*Assumptions!$C$61^2)+Assumptions!$C$61*((RAND()+RAND()+RAND()+RAND()+RAND()+RAND()+RAND()+RAND()+RAND()+RAND()+RAND()+RAND())-6))-1)+PT_Y5_MC!D67)</x:f>
        <x:v>1173060.3625865588</x:v>
      </x:c>
      <x:c r="D37" s="16" t="n">
        <x:f>MAX(0,C37*(1+EXP((LN(1+Assumptions!$C$60)-0.5*Assumptions!$C$61^2)+Assumptions!$C$61*((RAND()+RAND()+RAND()+RAND()+RAND()+RAND()+RAND()+RAND()+RAND()+RAND()+RAND()+RAND())-6))-1)+PT_Y5_MC!E67)</x:f>
        <x:v>1011519.3500085897</x:v>
      </x:c>
      <x:c r="E37" s="16" t="n">
        <x:f>MAX(0,D37*(1+EXP((LN(1+Assumptions!$C$60)-0.5*Assumptions!$C$61^2)+Assumptions!$C$61*((RAND()+RAND()+RAND()+RAND()+RAND()+RAND()+RAND()+RAND()+RAND()+RAND()+RAND()+RAND())-6))-1)+PT_Y5_MC!F67)</x:f>
        <x:v>877111.656689859</x:v>
      </x:c>
      <x:c r="F37" s="16" t="n">
        <x:f>MAX(0,E37*(1+EXP((LN(1+Assumptions!$C$60)-0.5*Assumptions!$C$61^2)+Assumptions!$C$61*((RAND()+RAND()+RAND()+RAND()+RAND()+RAND()+RAND()+RAND()+RAND()+RAND()+RAND()+RAND())-6))-1)+PT_Y5_MC!G67)</x:f>
        <x:v>941095.9204583978</x:v>
      </x:c>
      <x:c r="G37" s="16" t="n">
        <x:f>MAX(0,F37*(1+EXP((LN(1+Assumptions!$C$60)-0.5*Assumptions!$C$61^2)+Assumptions!$C$61*((RAND()+RAND()+RAND()+RAND()+RAND()+RAND()+RAND()+RAND()+RAND()+RAND()+RAND()+RAND())-6))-1)+PT_Y5_MC!H67)</x:f>
        <x:v>796988.217931921</x:v>
      </x:c>
      <x:c r="H37" s="16" t="n">
        <x:f>MAX(0,G37*(1+EXP((LN(1+Assumptions!$C$60)-0.5*Assumptions!$C$61^2)+Assumptions!$C$61*((RAND()+RAND()+RAND()+RAND()+RAND()+RAND()+RAND()+RAND()+RAND()+RAND()+RAND()+RAND())-6))-1)+PT_Y5_MC!I67)</x:f>
        <x:v>985039.0460681354</x:v>
      </x:c>
      <x:c r="I37" s="16" t="n">
        <x:f>MAX(0,H37*(1+EXP((LN(1+Assumptions!$C$60)-0.5*Assumptions!$C$61^2)+Assumptions!$C$61*((RAND()+RAND()+RAND()+RAND()+RAND()+RAND()+RAND()+RAND()+RAND()+RAND()+RAND()+RAND())-6))-1)+PT_Y5_MC!J67)</x:f>
        <x:v>922927.4742331216</x:v>
      </x:c>
      <x:c r="J37" s="16" t="n">
        <x:f>MAX(0,I37*(1+EXP((LN(1+Assumptions!$C$60)-0.5*Assumptions!$C$61^2)+Assumptions!$C$61*((RAND()+RAND()+RAND()+RAND()+RAND()+RAND()+RAND()+RAND()+RAND()+RAND()+RAND()+RAND())-6))-1)+PT_Y5_MC!K67)</x:f>
        <x:v>1140750.320110696</x:v>
      </x:c>
      <x:c r="K37" s="16" t="n">
        <x:f>MAX(0,J37*(1+EXP((LN(1+Assumptions!$C$60)-0.5*Assumptions!$C$61^2)+Assumptions!$C$61*((RAND()+RAND()+RAND()+RAND()+RAND()+RAND()+RAND()+RAND()+RAND()+RAND()+RAND()+RAND())-6))-1)+PT_Y5_MC!L67)</x:f>
        <x:v>923368.0643026212</x:v>
      </x:c>
      <x:c r="L37" s="16" t="n">
        <x:f>MAX(0,K37*(1+EXP((LN(1+Assumptions!$C$60)-0.5*Assumptions!$C$61^2)+Assumptions!$C$61*((RAND()+RAND()+RAND()+RAND()+RAND()+RAND()+RAND()+RAND()+RAND()+RAND()+RAND()+RAND())-6))-1)+PT_Y5_MC!M67)</x:f>
        <x:v>717638.9591262476</x:v>
      </x:c>
      <x:c r="M37" s="16" t="n">
        <x:f>MAX(0,L37*(1+EXP((LN(1+Assumptions!$C$60)-0.5*Assumptions!$C$61^2)+Assumptions!$C$61*((RAND()+RAND()+RAND()+RAND()+RAND()+RAND()+RAND()+RAND()+RAND()+RAND()+RAND()+RAND())-6))-1)+PT_Y5_MC!N67)</x:f>
        <x:v>600324.4552234679</x:v>
      </x:c>
      <x:c r="N37" s="16" t="n">
        <x:f>MAX(0,M37*(1+EXP((LN(1+Assumptions!$C$60)-0.5*Assumptions!$C$61^2)+Assumptions!$C$61*((RAND()+RAND()+RAND()+RAND()+RAND()+RAND()+RAND()+RAND()+RAND()+RAND()+RAND()+RAND())-6))-1)+PT_Y5_MC!O67)</x:f>
        <x:v>670233.9967886073</x:v>
      </x:c>
      <x:c r="O37" s="16" t="n">
        <x:f>MAX(0,N37*(1+EXP((LN(1+Assumptions!$C$60)-0.5*Assumptions!$C$61^2)+Assumptions!$C$61*((RAND()+RAND()+RAND()+RAND()+RAND()+RAND()+RAND()+RAND()+RAND()+RAND()+RAND()+RAND())-6))-1)+PT_Y5_MC!P67)</x:f>
        <x:v>583384.5776747264</x:v>
      </x:c>
      <x:c r="P37" s="16" t="n">
        <x:f>MAX(0,O37*(1+EXP((LN(1+Assumptions!$C$60)-0.5*Assumptions!$C$61^2)+Assumptions!$C$61*((RAND()+RAND()+RAND()+RAND()+RAND()+RAND()+RAND()+RAND()+RAND()+RAND()+RAND()+RAND())-6))-1)+PT_Y5_MC!Q67)</x:f>
        <x:v>498532.8711856783</x:v>
      </x:c>
      <x:c r="Q37" s="16" t="n">
        <x:f>MAX(0,P37*(1+EXP((LN(1+Assumptions!$C$60)-0.5*Assumptions!$C$61^2)+Assumptions!$C$61*((RAND()+RAND()+RAND()+RAND()+RAND()+RAND()+RAND()+RAND()+RAND()+RAND()+RAND()+RAND())-6))-1)+PT_Y5_MC!R67)</x:f>
        <x:v>391885.7529044208</x:v>
      </x:c>
      <x:c r="R37" s="16" t="n">
        <x:f>MAX(0,Q37*(1+EXP((LN(1+Assumptions!$C$60)-0.5*Assumptions!$C$61^2)+Assumptions!$C$61*((RAND()+RAND()+RAND()+RAND()+RAND()+RAND()+RAND()+RAND()+RAND()+RAND()+RAND()+RAND())-6))-1)+PT_Y5_MC!S67)</x:f>
        <x:v>411759.08501999476</x:v>
      </x:c>
      <x:c r="S37" s="16" t="n">
        <x:f>MAX(0,R37*(1+EXP((LN(1+Assumptions!$C$60)-0.5*Assumptions!$C$61^2)+Assumptions!$C$61*((RAND()+RAND()+RAND()+RAND()+RAND()+RAND()+RAND()+RAND()+RAND()+RAND()+RAND()+RAND())-6))-1)+PT_Y5_MC!T67)</x:f>
        <x:v>445531.83843646455</x:v>
      </x:c>
      <x:c r="T37" s="16" t="n">
        <x:f>MAX(0,S37*(1+EXP((LN(1+Assumptions!$C$60)-0.5*Assumptions!$C$61^2)+Assumptions!$C$61*((RAND()+RAND()+RAND()+RAND()+RAND()+RAND()+RAND()+RAND()+RAND()+RAND()+RAND()+RAND())-6))-1)+PT_Y5_MC!U67)</x:f>
        <x:v>429166.99934596044</x:v>
      </x:c>
      <x:c r="U37" s="16" t="n">
        <x:f>MAX(0,T37*(1+EXP((LN(1+Assumptions!$C$60)-0.5*Assumptions!$C$61^2)+Assumptions!$C$61*((RAND()+RAND()+RAND()+RAND()+RAND()+RAND()+RAND()+RAND()+RAND()+RAND()+RAND()+RAND())-6))-1)+PT_Y5_MC!V67)</x:f>
        <x:v>531883.9812512688</x:v>
      </x:c>
      <x:c r="V37" s="16" t="n">
        <x:f>MAX(0,U37*(1+EXP((LN(1+Assumptions!$C$60)-0.5*Assumptions!$C$61^2)+Assumptions!$C$61*((RAND()+RAND()+RAND()+RAND()+RAND()+RAND()+RAND()+RAND()+RAND()+RAND()+RAND()+RAND())-6))-1)+PT_Y5_MC!W67)</x:f>
        <x:v>661460.3367768163</x:v>
      </x:c>
      <x:c r="W37" s="16" t="n">
        <x:f>MAX(0,V37*(1+EXP((LN(1+Assumptions!$C$60)-0.5*Assumptions!$C$61^2)+Assumptions!$C$61*((RAND()+RAND()+RAND()+RAND()+RAND()+RAND()+RAND()+RAND()+RAND()+RAND()+RAND()+RAND())-6))-1)+PT_Y5_MC!X67)</x:f>
        <x:v>658424.053544682</x:v>
      </x:c>
      <x:c r="X37" s="16" t="n">
        <x:f>MAX(0,W37*(1+EXP((LN(1+Assumptions!$C$60)-0.5*Assumptions!$C$61^2)+Assumptions!$C$61*((RAND()+RAND()+RAND()+RAND()+RAND()+RAND()+RAND()+RAND()+RAND()+RAND()+RAND()+RAND())-6))-1)+PT_Y5_MC!Y67)</x:f>
        <x:v>710569.2391942956</x:v>
      </x:c>
      <x:c r="Y37" s="16" t="n">
        <x:f>MAX(0,X37*(1+EXP((LN(1+Assumptions!$C$60)-0.5*Assumptions!$C$61^2)+Assumptions!$C$61*((RAND()+RAND()+RAND()+RAND()+RAND()+RAND()+RAND()+RAND()+RAND()+RAND()+RAND()+RAND())-6))-1)+PT_Y5_MC!Z67)</x:f>
        <x:v>803803.394819136</x:v>
      </x:c>
      <x:c r="Z37" s="16" t="n">
        <x:f>MAX(0,Y37*(1+EXP((LN(1+Assumptions!$C$60)-0.5*Assumptions!$C$61^2)+Assumptions!$C$61*((RAND()+RAND()+RAND()+RAND()+RAND()+RAND()+RAND()+RAND()+RAND()+RAND()+RAND()+RAND())-6))-1)+PT_Y5_MC!AA67)</x:f>
        <x:v>1073506.0135935433</x:v>
      </x:c>
      <x:c r="AA37" s="16" t="n">
        <x:f>MAX(0,Z37*(1+EXP((LN(1+Assumptions!$C$60)-0.5*Assumptions!$C$61^2)+Assumptions!$C$61*((RAND()+RAND()+RAND()+RAND()+RAND()+RAND()+RAND()+RAND()+RAND()+RAND()+RAND()+RAND())-6))-1)+PT_Y5_MC!AB67)</x:f>
        <x:v>1332878.5947603416</x:v>
      </x:c>
      <x:c r="AB37" s="16" t="n">
        <x:f>MAX(0,AA37*(1+EXP((LN(1+Assumptions!$C$60)-0.5*Assumptions!$C$61^2)+Assumptions!$C$61*((RAND()+RAND()+RAND()+RAND()+RAND()+RAND()+RAND()+RAND()+RAND()+RAND()+RAND()+RAND())-6))-1)+PT_Y5_MC!AC67)</x:f>
        <x:v>1277966.078023189</x:v>
      </x:c>
      <x:c r="AC37" s="16" t="n">
        <x:f>MAX(0,AB37*(1+EXP((LN(1+Assumptions!$C$60)-0.5*Assumptions!$C$61^2)+Assumptions!$C$61*((RAND()+RAND()+RAND()+RAND()+RAND()+RAND()+RAND()+RAND()+RAND()+RAND()+RAND()+RAND())-6))-1)+PT_Y5_MC!AD67)</x:f>
        <x:v>1264847.8977841279</x:v>
      </x:c>
      <x:c r="AD37" s="16" t="n">
        <x:f>MAX(0,AC37*(1+EXP((LN(1+Assumptions!$C$60)-0.5*Assumptions!$C$61^2)+Assumptions!$C$61*((RAND()+RAND()+RAND()+RAND()+RAND()+RAND()+RAND()+RAND()+RAND()+RAND()+RAND()+RAND())-6))-1)+PT_Y5_MC!AE67)</x:f>
        <x:v>1550688.5915163492</x:v>
      </x:c>
      <x:c r="AE37" s="16" t="n">
        <x:f>MAX(0,AD37*(1+EXP((LN(1+Assumptions!$C$60)-0.5*Assumptions!$C$61^2)+Assumptions!$C$61*((RAND()+RAND()+RAND()+RAND()+RAND()+RAND()+RAND()+RAND()+RAND()+RAND()+RAND()+RAND())-6))-1)+PT_Y5_MC!AF67)</x:f>
        <x:v>1587894.455368967</x:v>
      </x:c>
      <x:c r="AF37" s="16" t="n">
        <x:f>MAX(0,AE37*(1+EXP((LN(1+Assumptions!$C$60)-0.5*Assumptions!$C$61^2)+Assumptions!$C$61*((RAND()+RAND()+RAND()+RAND()+RAND()+RAND()+RAND()+RAND()+RAND()+RAND()+RAND()+RAND())-6))-1)+PT_Y5_MC!AG67)</x:f>
        <x:v>1719426.5307561806</x:v>
      </x:c>
    </x:row>
    <x:row r="38">
      <x:c r="A38" s="39">
        <x:v>34</x:v>
      </x:c>
      <x:c r="B38" s="16" t="n">
        <x:f>PT_Y5_MC!C68</x:f>
        <x:v>1029031.25</x:v>
      </x:c>
      <x:c r="C38" s="16" t="n">
        <x:f>MAX(0,B38*(1+EXP((LN(1+Assumptions!$C$60)-0.5*Assumptions!$C$61^2)+Assumptions!$C$61*((RAND()+RAND()+RAND()+RAND()+RAND()+RAND()+RAND()+RAND()+RAND()+RAND()+RAND()+RAND())-6))-1)+PT_Y5_MC!D67)</x:f>
        <x:v>950167.4325169445</x:v>
      </x:c>
      <x:c r="D38" s="16" t="n">
        <x:f>MAX(0,C38*(1+EXP((LN(1+Assumptions!$C$60)-0.5*Assumptions!$C$61^2)+Assumptions!$C$61*((RAND()+RAND()+RAND()+RAND()+RAND()+RAND()+RAND()+RAND()+RAND()+RAND()+RAND()+RAND())-6))-1)+PT_Y5_MC!E67)</x:f>
        <x:v>908467.4871601034</x:v>
      </x:c>
      <x:c r="E38" s="16" t="n">
        <x:f>MAX(0,D38*(1+EXP((LN(1+Assumptions!$C$60)-0.5*Assumptions!$C$61^2)+Assumptions!$C$61*((RAND()+RAND()+RAND()+RAND()+RAND()+RAND()+RAND()+RAND()+RAND()+RAND()+RAND()+RAND())-6))-1)+PT_Y5_MC!F67)</x:f>
        <x:v>874380.8583246523</x:v>
      </x:c>
      <x:c r="F38" s="16" t="n">
        <x:f>MAX(0,E38*(1+EXP((LN(1+Assumptions!$C$60)-0.5*Assumptions!$C$61^2)+Assumptions!$C$61*((RAND()+RAND()+RAND()+RAND()+RAND()+RAND()+RAND()+RAND()+RAND()+RAND()+RAND()+RAND())-6))-1)+PT_Y5_MC!G67)</x:f>
        <x:v>800857.4006308959</x:v>
      </x:c>
      <x:c r="G38" s="16" t="n">
        <x:f>MAX(0,F38*(1+EXP((LN(1+Assumptions!$C$60)-0.5*Assumptions!$C$61^2)+Assumptions!$C$61*((RAND()+RAND()+RAND()+RAND()+RAND()+RAND()+RAND()+RAND()+RAND()+RAND()+RAND()+RAND())-6))-1)+PT_Y5_MC!H67)</x:f>
        <x:v>922931.0695015581</x:v>
      </x:c>
      <x:c r="H38" s="16" t="n">
        <x:f>MAX(0,G38*(1+EXP((LN(1+Assumptions!$C$60)-0.5*Assumptions!$C$61^2)+Assumptions!$C$61*((RAND()+RAND()+RAND()+RAND()+RAND()+RAND()+RAND()+RAND()+RAND()+RAND()+RAND()+RAND())-6))-1)+PT_Y5_MC!I67)</x:f>
        <x:v>1207599.9758939473</x:v>
      </x:c>
      <x:c r="I38" s="16" t="n">
        <x:f>MAX(0,H38*(1+EXP((LN(1+Assumptions!$C$60)-0.5*Assumptions!$C$61^2)+Assumptions!$C$61*((RAND()+RAND()+RAND()+RAND()+RAND()+RAND()+RAND()+RAND()+RAND()+RAND()+RAND()+RAND())-6))-1)+PT_Y5_MC!J67)</x:f>
        <x:v>1276420.9984516278</x:v>
      </x:c>
      <x:c r="J38" s="16" t="n">
        <x:f>MAX(0,I38*(1+EXP((LN(1+Assumptions!$C$60)-0.5*Assumptions!$C$61^2)+Assumptions!$C$61*((RAND()+RAND()+RAND()+RAND()+RAND()+RAND()+RAND()+RAND()+RAND()+RAND()+RAND()+RAND())-6))-1)+PT_Y5_MC!K67)</x:f>
        <x:v>1240379.8842363926</x:v>
      </x:c>
      <x:c r="K38" s="16" t="n">
        <x:f>MAX(0,J38*(1+EXP((LN(1+Assumptions!$C$60)-0.5*Assumptions!$C$61^2)+Assumptions!$C$61*((RAND()+RAND()+RAND()+RAND()+RAND()+RAND()+RAND()+RAND()+RAND()+RAND()+RAND()+RAND())-6))-1)+PT_Y5_MC!L67)</x:f>
        <x:v>1450656.640378088</x:v>
      </x:c>
      <x:c r="L38" s="16" t="n">
        <x:f>MAX(0,K38*(1+EXP((LN(1+Assumptions!$C$60)-0.5*Assumptions!$C$61^2)+Assumptions!$C$61*((RAND()+RAND()+RAND()+RAND()+RAND()+RAND()+RAND()+RAND()+RAND()+RAND()+RAND()+RAND())-6))-1)+PT_Y5_MC!M67)</x:f>
        <x:v>1818426.8532470393</x:v>
      </x:c>
      <x:c r="M38" s="16" t="n">
        <x:f>MAX(0,L38*(1+EXP((LN(1+Assumptions!$C$60)-0.5*Assumptions!$C$61^2)+Assumptions!$C$61*((RAND()+RAND()+RAND()+RAND()+RAND()+RAND()+RAND()+RAND()+RAND()+RAND()+RAND()+RAND())-6))-1)+PT_Y5_MC!N67)</x:f>
        <x:v>1636517.2531889041</x:v>
      </x:c>
      <x:c r="N38" s="16" t="n">
        <x:f>MAX(0,M38*(1+EXP((LN(1+Assumptions!$C$60)-0.5*Assumptions!$C$61^2)+Assumptions!$C$61*((RAND()+RAND()+RAND()+RAND()+RAND()+RAND()+RAND()+RAND()+RAND()+RAND()+RAND()+RAND())-6))-1)+PT_Y5_MC!O67)</x:f>
        <x:v>1967439.768166728</x:v>
      </x:c>
      <x:c r="O38" s="16" t="n">
        <x:f>MAX(0,N38*(1+EXP((LN(1+Assumptions!$C$60)-0.5*Assumptions!$C$61^2)+Assumptions!$C$61*((RAND()+RAND()+RAND()+RAND()+RAND()+RAND()+RAND()+RAND()+RAND()+RAND()+RAND()+RAND())-6))-1)+PT_Y5_MC!P67)</x:f>
        <x:v>2320618.2694182056</x:v>
      </x:c>
      <x:c r="P38" s="16" t="n">
        <x:f>MAX(0,O38*(1+EXP((LN(1+Assumptions!$C$60)-0.5*Assumptions!$C$61^2)+Assumptions!$C$61*((RAND()+RAND()+RAND()+RAND()+RAND()+RAND()+RAND()+RAND()+RAND()+RAND()+RAND()+RAND())-6))-1)+PT_Y5_MC!Q67)</x:f>
        <x:v>1838982.70281244</x:v>
      </x:c>
      <x:c r="Q38" s="16" t="n">
        <x:f>MAX(0,P38*(1+EXP((LN(1+Assumptions!$C$60)-0.5*Assumptions!$C$61^2)+Assumptions!$C$61*((RAND()+RAND()+RAND()+RAND()+RAND()+RAND()+RAND()+RAND()+RAND()+RAND()+RAND()+RAND())-6))-1)+PT_Y5_MC!R67)</x:f>
        <x:v>2083051.7651988366</x:v>
      </x:c>
      <x:c r="R38" s="16" t="n">
        <x:f>MAX(0,Q38*(1+EXP((LN(1+Assumptions!$C$60)-0.5*Assumptions!$C$61^2)+Assumptions!$C$61*((RAND()+RAND()+RAND()+RAND()+RAND()+RAND()+RAND()+RAND()+RAND()+RAND()+RAND()+RAND())-6))-1)+PT_Y5_MC!S67)</x:f>
        <x:v>2222550.094978541</x:v>
      </x:c>
      <x:c r="S38" s="16" t="n">
        <x:f>MAX(0,R38*(1+EXP((LN(1+Assumptions!$C$60)-0.5*Assumptions!$C$61^2)+Assumptions!$C$61*((RAND()+RAND()+RAND()+RAND()+RAND()+RAND()+RAND()+RAND()+RAND()+RAND()+RAND()+RAND())-6))-1)+PT_Y5_MC!T67)</x:f>
        <x:v>3147056.2575754332</x:v>
      </x:c>
      <x:c r="T38" s="16" t="n">
        <x:f>MAX(0,S38*(1+EXP((LN(1+Assumptions!$C$60)-0.5*Assumptions!$C$61^2)+Assumptions!$C$61*((RAND()+RAND()+RAND()+RAND()+RAND()+RAND()+RAND()+RAND()+RAND()+RAND()+RAND()+RAND())-6))-1)+PT_Y5_MC!U67)</x:f>
        <x:v>2855393.0174393933</x:v>
      </x:c>
      <x:c r="U38" s="16" t="n">
        <x:f>MAX(0,T38*(1+EXP((LN(1+Assumptions!$C$60)-0.5*Assumptions!$C$61^2)+Assumptions!$C$61*((RAND()+RAND()+RAND()+RAND()+RAND()+RAND()+RAND()+RAND()+RAND()+RAND()+RAND()+RAND())-6))-1)+PT_Y5_MC!V67)</x:f>
        <x:v>3051074.110225504</x:v>
      </x:c>
      <x:c r="V38" s="16" t="n">
        <x:f>MAX(0,U38*(1+EXP((LN(1+Assumptions!$C$60)-0.5*Assumptions!$C$61^2)+Assumptions!$C$61*((RAND()+RAND()+RAND()+RAND()+RAND()+RAND()+RAND()+RAND()+RAND()+RAND()+RAND()+RAND())-6))-1)+PT_Y5_MC!W67)</x:f>
        <x:v>3366530.877138777</x:v>
      </x:c>
      <x:c r="W38" s="16" t="n">
        <x:f>MAX(0,V38*(1+EXP((LN(1+Assumptions!$C$60)-0.5*Assumptions!$C$61^2)+Assumptions!$C$61*((RAND()+RAND()+RAND()+RAND()+RAND()+RAND()+RAND()+RAND()+RAND()+RAND()+RAND()+RAND())-6))-1)+PT_Y5_MC!X67)</x:f>
        <x:v>3855130.1802115757</x:v>
      </x:c>
      <x:c r="X38" s="16" t="n">
        <x:f>MAX(0,W38*(1+EXP((LN(1+Assumptions!$C$60)-0.5*Assumptions!$C$61^2)+Assumptions!$C$61*((RAND()+RAND()+RAND()+RAND()+RAND()+RAND()+RAND()+RAND()+RAND()+RAND()+RAND()+RAND())-6))-1)+PT_Y5_MC!Y67)</x:f>
        <x:v>4860845.400869209</x:v>
      </x:c>
      <x:c r="Y38" s="16" t="n">
        <x:f>MAX(0,X38*(1+EXP((LN(1+Assumptions!$C$60)-0.5*Assumptions!$C$61^2)+Assumptions!$C$61*((RAND()+RAND()+RAND()+RAND()+RAND()+RAND()+RAND()+RAND()+RAND()+RAND()+RAND()+RAND())-6))-1)+PT_Y5_MC!Z67)</x:f>
        <x:v>6085017.744779488</x:v>
      </x:c>
      <x:c r="Z38" s="16" t="n">
        <x:f>MAX(0,Y38*(1+EXP((LN(1+Assumptions!$C$60)-0.5*Assumptions!$C$61^2)+Assumptions!$C$61*((RAND()+RAND()+RAND()+RAND()+RAND()+RAND()+RAND()+RAND()+RAND()+RAND()+RAND()+RAND())-6))-1)+PT_Y5_MC!AA67)</x:f>
        <x:v>5829362.786674596</x:v>
      </x:c>
      <x:c r="AA38" s="16" t="n">
        <x:f>MAX(0,Z38*(1+EXP((LN(1+Assumptions!$C$60)-0.5*Assumptions!$C$61^2)+Assumptions!$C$61*((RAND()+RAND()+RAND()+RAND()+RAND()+RAND()+RAND()+RAND()+RAND()+RAND()+RAND()+RAND())-6))-1)+PT_Y5_MC!AB67)</x:f>
        <x:v>5113787.172165794</x:v>
      </x:c>
      <x:c r="AB38" s="16" t="n">
        <x:f>MAX(0,AA38*(1+EXP((LN(1+Assumptions!$C$60)-0.5*Assumptions!$C$61^2)+Assumptions!$C$61*((RAND()+RAND()+RAND()+RAND()+RAND()+RAND()+RAND()+RAND()+RAND()+RAND()+RAND()+RAND())-6))-1)+PT_Y5_MC!AC67)</x:f>
        <x:v>4377859.351067371</x:v>
      </x:c>
      <x:c r="AC38" s="16" t="n">
        <x:f>MAX(0,AB38*(1+EXP((LN(1+Assumptions!$C$60)-0.5*Assumptions!$C$61^2)+Assumptions!$C$61*((RAND()+RAND()+RAND()+RAND()+RAND()+RAND()+RAND()+RAND()+RAND()+RAND()+RAND()+RAND())-6))-1)+PT_Y5_MC!AD67)</x:f>
        <x:v>5704446.066853239</x:v>
      </x:c>
      <x:c r="AD38" s="16" t="n">
        <x:f>MAX(0,AC38*(1+EXP((LN(1+Assumptions!$C$60)-0.5*Assumptions!$C$61^2)+Assumptions!$C$61*((RAND()+RAND()+RAND()+RAND()+RAND()+RAND()+RAND()+RAND()+RAND()+RAND()+RAND()+RAND())-6))-1)+PT_Y5_MC!AE67)</x:f>
        <x:v>6528347.197958153</x:v>
      </x:c>
      <x:c r="AE38" s="16" t="n">
        <x:f>MAX(0,AD38*(1+EXP((LN(1+Assumptions!$C$60)-0.5*Assumptions!$C$61^2)+Assumptions!$C$61*((RAND()+RAND()+RAND()+RAND()+RAND()+RAND()+RAND()+RAND()+RAND()+RAND()+RAND()+RAND())-6))-1)+PT_Y5_MC!AF67)</x:f>
        <x:v>6294904.828472596</x:v>
      </x:c>
      <x:c r="AF38" s="16" t="n">
        <x:f>MAX(0,AE38*(1+EXP((LN(1+Assumptions!$C$60)-0.5*Assumptions!$C$61^2)+Assumptions!$C$61*((RAND()+RAND()+RAND()+RAND()+RAND()+RAND()+RAND()+RAND()+RAND()+RAND()+RAND()+RAND())-6))-1)+PT_Y5_MC!AG67)</x:f>
        <x:v>6317388.034847165</x:v>
      </x:c>
    </x:row>
    <x:row r="39">
      <x:c r="A39" s="39">
        <x:v>35</x:v>
      </x:c>
      <x:c r="B39" s="16" t="n">
        <x:f>PT_Y5_MC!C68</x:f>
        <x:v>1029031.25</x:v>
      </x:c>
      <x:c r="C39" s="16" t="n">
        <x:f>MAX(0,B39*(1+EXP((LN(1+Assumptions!$C$60)-0.5*Assumptions!$C$61^2)+Assumptions!$C$61*((RAND()+RAND()+RAND()+RAND()+RAND()+RAND()+RAND()+RAND()+RAND()+RAND()+RAND()+RAND())-6))-1)+PT_Y5_MC!D67)</x:f>
        <x:v>1310880.4582774183</x:v>
      </x:c>
      <x:c r="D39" s="16" t="n">
        <x:f>MAX(0,C39*(1+EXP((LN(1+Assumptions!$C$60)-0.5*Assumptions!$C$61^2)+Assumptions!$C$61*((RAND()+RAND()+RAND()+RAND()+RAND()+RAND()+RAND()+RAND()+RAND()+RAND()+RAND()+RAND())-6))-1)+PT_Y5_MC!E67)</x:f>
        <x:v>1303018.7427735</x:v>
      </x:c>
      <x:c r="E39" s="16" t="n">
        <x:f>MAX(0,D39*(1+EXP((LN(1+Assumptions!$C$60)-0.5*Assumptions!$C$61^2)+Assumptions!$C$61*((RAND()+RAND()+RAND()+RAND()+RAND()+RAND()+RAND()+RAND()+RAND()+RAND()+RAND()+RAND())-6))-1)+PT_Y5_MC!F67)</x:f>
        <x:v>1620387.854487855</x:v>
      </x:c>
      <x:c r="F39" s="16" t="n">
        <x:f>MAX(0,E39*(1+EXP((LN(1+Assumptions!$C$60)-0.5*Assumptions!$C$61^2)+Assumptions!$C$61*((RAND()+RAND()+RAND()+RAND()+RAND()+RAND()+RAND()+RAND()+RAND()+RAND()+RAND()+RAND())-6))-1)+PT_Y5_MC!G67)</x:f>
        <x:v>1404982.5646173318</x:v>
      </x:c>
      <x:c r="G39" s="16" t="n">
        <x:f>MAX(0,F39*(1+EXP((LN(1+Assumptions!$C$60)-0.5*Assumptions!$C$61^2)+Assumptions!$C$61*((RAND()+RAND()+RAND()+RAND()+RAND()+RAND()+RAND()+RAND()+RAND()+RAND()+RAND()+RAND())-6))-1)+PT_Y5_MC!H67)</x:f>
        <x:v>1677762.558787604</x:v>
      </x:c>
      <x:c r="H39" s="16" t="n">
        <x:f>MAX(0,G39*(1+EXP((LN(1+Assumptions!$C$60)-0.5*Assumptions!$C$61^2)+Assumptions!$C$61*((RAND()+RAND()+RAND()+RAND()+RAND()+RAND()+RAND()+RAND()+RAND()+RAND()+RAND()+RAND())-6))-1)+PT_Y5_MC!I67)</x:f>
        <x:v>1791794.473488486</x:v>
      </x:c>
      <x:c r="I39" s="16" t="n">
        <x:f>MAX(0,H39*(1+EXP((LN(1+Assumptions!$C$60)-0.5*Assumptions!$C$61^2)+Assumptions!$C$61*((RAND()+RAND()+RAND()+RAND()+RAND()+RAND()+RAND()+RAND()+RAND()+RAND()+RAND()+RAND())-6))-1)+PT_Y5_MC!J67)</x:f>
        <x:v>2668243.5719396984</x:v>
      </x:c>
      <x:c r="J39" s="16" t="n">
        <x:f>MAX(0,I39*(1+EXP((LN(1+Assumptions!$C$60)-0.5*Assumptions!$C$61^2)+Assumptions!$C$61*((RAND()+RAND()+RAND()+RAND()+RAND()+RAND()+RAND()+RAND()+RAND()+RAND()+RAND()+RAND())-6))-1)+PT_Y5_MC!K67)</x:f>
        <x:v>2849980.5076789693</x:v>
      </x:c>
      <x:c r="K39" s="16" t="n">
        <x:f>MAX(0,J39*(1+EXP((LN(1+Assumptions!$C$60)-0.5*Assumptions!$C$61^2)+Assumptions!$C$61*((RAND()+RAND()+RAND()+RAND()+RAND()+RAND()+RAND()+RAND()+RAND()+RAND()+RAND()+RAND())-6))-1)+PT_Y5_MC!L67)</x:f>
        <x:v>3053928.026322251</x:v>
      </x:c>
      <x:c r="L39" s="16" t="n">
        <x:f>MAX(0,K39*(1+EXP((LN(1+Assumptions!$C$60)-0.5*Assumptions!$C$61^2)+Assumptions!$C$61*((RAND()+RAND()+RAND()+RAND()+RAND()+RAND()+RAND()+RAND()+RAND()+RAND()+RAND()+RAND())-6))-1)+PT_Y5_MC!M67)</x:f>
        <x:v>3813450.7835771227</x:v>
      </x:c>
      <x:c r="M39" s="16" t="n">
        <x:f>MAX(0,L39*(1+EXP((LN(1+Assumptions!$C$60)-0.5*Assumptions!$C$61^2)+Assumptions!$C$61*((RAND()+RAND()+RAND()+RAND()+RAND()+RAND()+RAND()+RAND()+RAND()+RAND()+RAND()+RAND())-6))-1)+PT_Y5_MC!N67)</x:f>
        <x:v>3775539.494675731</x:v>
      </x:c>
      <x:c r="N39" s="16" t="n">
        <x:f>MAX(0,M39*(1+EXP((LN(1+Assumptions!$C$60)-0.5*Assumptions!$C$61^2)+Assumptions!$C$61*((RAND()+RAND()+RAND()+RAND()+RAND()+RAND()+RAND()+RAND()+RAND()+RAND()+RAND()+RAND())-6))-1)+PT_Y5_MC!O67)</x:f>
        <x:v>4715589.139888439</x:v>
      </x:c>
      <x:c r="O39" s="16" t="n">
        <x:f>MAX(0,N39*(1+EXP((LN(1+Assumptions!$C$60)-0.5*Assumptions!$C$61^2)+Assumptions!$C$61*((RAND()+RAND()+RAND()+RAND()+RAND()+RAND()+RAND()+RAND()+RAND()+RAND()+RAND()+RAND())-6))-1)+PT_Y5_MC!P67)</x:f>
        <x:v>3701546.1384128444</x:v>
      </x:c>
      <x:c r="P39" s="16" t="n">
        <x:f>MAX(0,O39*(1+EXP((LN(1+Assumptions!$C$60)-0.5*Assumptions!$C$61^2)+Assumptions!$C$61*((RAND()+RAND()+RAND()+RAND()+RAND()+RAND()+RAND()+RAND()+RAND()+RAND()+RAND()+RAND())-6))-1)+PT_Y5_MC!Q67)</x:f>
        <x:v>4253755.956712476</x:v>
      </x:c>
      <x:c r="Q39" s="16" t="n">
        <x:f>MAX(0,P39*(1+EXP((LN(1+Assumptions!$C$60)-0.5*Assumptions!$C$61^2)+Assumptions!$C$61*((RAND()+RAND()+RAND()+RAND()+RAND()+RAND()+RAND()+RAND()+RAND()+RAND()+RAND()+RAND())-6))-1)+PT_Y5_MC!R67)</x:f>
        <x:v>4449055.651762149</x:v>
      </x:c>
      <x:c r="R39" s="16" t="n">
        <x:f>MAX(0,Q39*(1+EXP((LN(1+Assumptions!$C$60)-0.5*Assumptions!$C$61^2)+Assumptions!$C$61*((RAND()+RAND()+RAND()+RAND()+RAND()+RAND()+RAND()+RAND()+RAND()+RAND()+RAND()+RAND())-6))-1)+PT_Y5_MC!S67)</x:f>
        <x:v>5267502.5003539985</x:v>
      </x:c>
      <x:c r="S39" s="16" t="n">
        <x:f>MAX(0,R39*(1+EXP((LN(1+Assumptions!$C$60)-0.5*Assumptions!$C$61^2)+Assumptions!$C$61*((RAND()+RAND()+RAND()+RAND()+RAND()+RAND()+RAND()+RAND()+RAND()+RAND()+RAND()+RAND())-6))-1)+PT_Y5_MC!T67)</x:f>
        <x:v>5386454.217181759</x:v>
      </x:c>
      <x:c r="T39" s="16" t="n">
        <x:f>MAX(0,S39*(1+EXP((LN(1+Assumptions!$C$60)-0.5*Assumptions!$C$61^2)+Assumptions!$C$61*((RAND()+RAND()+RAND()+RAND()+RAND()+RAND()+RAND()+RAND()+RAND()+RAND()+RAND()+RAND())-6))-1)+PT_Y5_MC!U67)</x:f>
        <x:v>4516011.60267604</x:v>
      </x:c>
      <x:c r="U39" s="16" t="n">
        <x:f>MAX(0,T39*(1+EXP((LN(1+Assumptions!$C$60)-0.5*Assumptions!$C$61^2)+Assumptions!$C$61*((RAND()+RAND()+RAND()+RAND()+RAND()+RAND()+RAND()+RAND()+RAND()+RAND()+RAND()+RAND())-6))-1)+PT_Y5_MC!V67)</x:f>
        <x:v>4810631.96716761</x:v>
      </x:c>
      <x:c r="V39" s="16" t="n">
        <x:f>MAX(0,U39*(1+EXP((LN(1+Assumptions!$C$60)-0.5*Assumptions!$C$61^2)+Assumptions!$C$61*((RAND()+RAND()+RAND()+RAND()+RAND()+RAND()+RAND()+RAND()+RAND()+RAND()+RAND()+RAND())-6))-1)+PT_Y5_MC!W67)</x:f>
        <x:v>5771690.358133648</x:v>
      </x:c>
      <x:c r="W39" s="16" t="n">
        <x:f>MAX(0,V39*(1+EXP((LN(1+Assumptions!$C$60)-0.5*Assumptions!$C$61^2)+Assumptions!$C$61*((RAND()+RAND()+RAND()+RAND()+RAND()+RAND()+RAND()+RAND()+RAND()+RAND()+RAND()+RAND())-6))-1)+PT_Y5_MC!X67)</x:f>
        <x:v>6612646.9382187845</x:v>
      </x:c>
      <x:c r="X39" s="16" t="n">
        <x:f>MAX(0,W39*(1+EXP((LN(1+Assumptions!$C$60)-0.5*Assumptions!$C$61^2)+Assumptions!$C$61*((RAND()+RAND()+RAND()+RAND()+RAND()+RAND()+RAND()+RAND()+RAND()+RAND()+RAND()+RAND())-6))-1)+PT_Y5_MC!Y67)</x:f>
        <x:v>5392505.624864267</x:v>
      </x:c>
      <x:c r="Y39" s="16" t="n">
        <x:f>MAX(0,X39*(1+EXP((LN(1+Assumptions!$C$60)-0.5*Assumptions!$C$61^2)+Assumptions!$C$61*((RAND()+RAND()+RAND()+RAND()+RAND()+RAND()+RAND()+RAND()+RAND()+RAND()+RAND()+RAND())-6))-1)+PT_Y5_MC!Z67)</x:f>
        <x:v>4903168.465819955</x:v>
      </x:c>
      <x:c r="Z39" s="16" t="n">
        <x:f>MAX(0,Y39*(1+EXP((LN(1+Assumptions!$C$60)-0.5*Assumptions!$C$61^2)+Assumptions!$C$61*((RAND()+RAND()+RAND()+RAND()+RAND()+RAND()+RAND()+RAND()+RAND()+RAND()+RAND()+RAND())-6))-1)+PT_Y5_MC!AA67)</x:f>
        <x:v>5592672.543269713</x:v>
      </x:c>
      <x:c r="AA39" s="16" t="n">
        <x:f>MAX(0,Z39*(1+EXP((LN(1+Assumptions!$C$60)-0.5*Assumptions!$C$61^2)+Assumptions!$C$61*((RAND()+RAND()+RAND()+RAND()+RAND()+RAND()+RAND()+RAND()+RAND()+RAND()+RAND()+RAND())-6))-1)+PT_Y5_MC!AB67)</x:f>
        <x:v>7246178.75588002</x:v>
      </x:c>
      <x:c r="AB39" s="16" t="n">
        <x:f>MAX(0,AA39*(1+EXP((LN(1+Assumptions!$C$60)-0.5*Assumptions!$C$61^2)+Assumptions!$C$61*((RAND()+RAND()+RAND()+RAND()+RAND()+RAND()+RAND()+RAND()+RAND()+RAND()+RAND()+RAND())-6))-1)+PT_Y5_MC!AC67)</x:f>
        <x:v>6880286.635744636</x:v>
      </x:c>
      <x:c r="AC39" s="16" t="n">
        <x:f>MAX(0,AB39*(1+EXP((LN(1+Assumptions!$C$60)-0.5*Assumptions!$C$61^2)+Assumptions!$C$61*((RAND()+RAND()+RAND()+RAND()+RAND()+RAND()+RAND()+RAND()+RAND()+RAND()+RAND()+RAND())-6))-1)+PT_Y5_MC!AD67)</x:f>
        <x:v>6789642.9845533455</x:v>
      </x:c>
      <x:c r="AD39" s="16" t="n">
        <x:f>MAX(0,AC39*(1+EXP((LN(1+Assumptions!$C$60)-0.5*Assumptions!$C$61^2)+Assumptions!$C$61*((RAND()+RAND()+RAND()+RAND()+RAND()+RAND()+RAND()+RAND()+RAND()+RAND()+RAND()+RAND())-6))-1)+PT_Y5_MC!AE67)</x:f>
        <x:v>7163260.800845396</x:v>
      </x:c>
      <x:c r="AE39" s="16" t="n">
        <x:f>MAX(0,AD39*(1+EXP((LN(1+Assumptions!$C$60)-0.5*Assumptions!$C$61^2)+Assumptions!$C$61*((RAND()+RAND()+RAND()+RAND()+RAND()+RAND()+RAND()+RAND()+RAND()+RAND()+RAND()+RAND())-6))-1)+PT_Y5_MC!AF67)</x:f>
        <x:v>6309352.871920887</x:v>
      </x:c>
      <x:c r="AF39" s="16" t="n">
        <x:f>MAX(0,AE39*(1+EXP((LN(1+Assumptions!$C$60)-0.5*Assumptions!$C$61^2)+Assumptions!$C$61*((RAND()+RAND()+RAND()+RAND()+RAND()+RAND()+RAND()+RAND()+RAND()+RAND()+RAND()+RAND())-6))-1)+PT_Y5_MC!AG67)</x:f>
        <x:v>6989544.486494197</x:v>
      </x:c>
    </x:row>
    <x:row r="40">
      <x:c r="A40" s="39">
        <x:v>36</x:v>
      </x:c>
      <x:c r="B40" s="16" t="n">
        <x:f>PT_Y5_MC!C68</x:f>
        <x:v>1029031.25</x:v>
      </x:c>
      <x:c r="C40" s="16" t="n">
        <x:f>MAX(0,B40*(1+EXP((LN(1+Assumptions!$C$60)-0.5*Assumptions!$C$61^2)+Assumptions!$C$61*((RAND()+RAND()+RAND()+RAND()+RAND()+RAND()+RAND()+RAND()+RAND()+RAND()+RAND()+RAND())-6))-1)+PT_Y5_MC!D67)</x:f>
        <x:v>1046354.2457110333</x:v>
      </x:c>
      <x:c r="D40" s="16" t="n">
        <x:f>MAX(0,C40*(1+EXP((LN(1+Assumptions!$C$60)-0.5*Assumptions!$C$61^2)+Assumptions!$C$61*((RAND()+RAND()+RAND()+RAND()+RAND()+RAND()+RAND()+RAND()+RAND()+RAND()+RAND()+RAND())-6))-1)+PT_Y5_MC!E67)</x:f>
        <x:v>1026440.7371766982</x:v>
      </x:c>
      <x:c r="E40" s="16" t="n">
        <x:f>MAX(0,D40*(1+EXP((LN(1+Assumptions!$C$60)-0.5*Assumptions!$C$61^2)+Assumptions!$C$61*((RAND()+RAND()+RAND()+RAND()+RAND()+RAND()+RAND()+RAND()+RAND()+RAND()+RAND()+RAND())-6))-1)+PT_Y5_MC!F67)</x:f>
        <x:v>852915.8089983081</x:v>
      </x:c>
      <x:c r="F40" s="16" t="n">
        <x:f>MAX(0,E40*(1+EXP((LN(1+Assumptions!$C$60)-0.5*Assumptions!$C$61^2)+Assumptions!$C$61*((RAND()+RAND()+RAND()+RAND()+RAND()+RAND()+RAND()+RAND()+RAND()+RAND()+RAND()+RAND())-6))-1)+PT_Y5_MC!G67)</x:f>
        <x:v>866004.7738836588</x:v>
      </x:c>
      <x:c r="G40" s="16" t="n">
        <x:f>MAX(0,F40*(1+EXP((LN(1+Assumptions!$C$60)-0.5*Assumptions!$C$61^2)+Assumptions!$C$61*((RAND()+RAND()+RAND()+RAND()+RAND()+RAND()+RAND()+RAND()+RAND()+RAND()+RAND()+RAND())-6))-1)+PT_Y5_MC!H67)</x:f>
        <x:v>1008822.4584402319</x:v>
      </x:c>
      <x:c r="H40" s="16" t="n">
        <x:f>MAX(0,G40*(1+EXP((LN(1+Assumptions!$C$60)-0.5*Assumptions!$C$61^2)+Assumptions!$C$61*((RAND()+RAND()+RAND()+RAND()+RAND()+RAND()+RAND()+RAND()+RAND()+RAND()+RAND()+RAND())-6))-1)+PT_Y5_MC!I67)</x:f>
        <x:v>1101830.7472142943</x:v>
      </x:c>
      <x:c r="I40" s="16" t="n">
        <x:f>MAX(0,H40*(1+EXP((LN(1+Assumptions!$C$60)-0.5*Assumptions!$C$61^2)+Assumptions!$C$61*((RAND()+RAND()+RAND()+RAND()+RAND()+RAND()+RAND()+RAND()+RAND()+RAND()+RAND()+RAND())-6))-1)+PT_Y5_MC!J67)</x:f>
        <x:v>1059709.7251817607</x:v>
      </x:c>
      <x:c r="J40" s="16" t="n">
        <x:f>MAX(0,I40*(1+EXP((LN(1+Assumptions!$C$60)-0.5*Assumptions!$C$61^2)+Assumptions!$C$61*((RAND()+RAND()+RAND()+RAND()+RAND()+RAND()+RAND()+RAND()+RAND()+RAND()+RAND()+RAND())-6))-1)+PT_Y5_MC!K67)</x:f>
        <x:v>1298155.980316366</x:v>
      </x:c>
      <x:c r="K40" s="16" t="n">
        <x:f>MAX(0,J40*(1+EXP((LN(1+Assumptions!$C$60)-0.5*Assumptions!$C$61^2)+Assumptions!$C$61*((RAND()+RAND()+RAND()+RAND()+RAND()+RAND()+RAND()+RAND()+RAND()+RAND()+RAND()+RAND())-6))-1)+PT_Y5_MC!L67)</x:f>
        <x:v>1381654.173764499</x:v>
      </x:c>
      <x:c r="L40" s="16" t="n">
        <x:f>MAX(0,K40*(1+EXP((LN(1+Assumptions!$C$60)-0.5*Assumptions!$C$61^2)+Assumptions!$C$61*((RAND()+RAND()+RAND()+RAND()+RAND()+RAND()+RAND()+RAND()+RAND()+RAND()+RAND()+RAND())-6))-1)+PT_Y5_MC!M67)</x:f>
        <x:v>1047081.0594208343</x:v>
      </x:c>
      <x:c r="M40" s="16" t="n">
        <x:f>MAX(0,L40*(1+EXP((LN(1+Assumptions!$C$60)-0.5*Assumptions!$C$61^2)+Assumptions!$C$61*((RAND()+RAND()+RAND()+RAND()+RAND()+RAND()+RAND()+RAND()+RAND()+RAND()+RAND()+RAND())-6))-1)+PT_Y5_MC!N67)</x:f>
        <x:v>1305635.4052461681</x:v>
      </x:c>
      <x:c r="N40" s="16" t="n">
        <x:f>MAX(0,M40*(1+EXP((LN(1+Assumptions!$C$60)-0.5*Assumptions!$C$61^2)+Assumptions!$C$61*((RAND()+RAND()+RAND()+RAND()+RAND()+RAND()+RAND()+RAND()+RAND()+RAND()+RAND()+RAND())-6))-1)+PT_Y5_MC!O67)</x:f>
        <x:v>1413436.2445602133</x:v>
      </x:c>
      <x:c r="O40" s="16" t="n">
        <x:f>MAX(0,N40*(1+EXP((LN(1+Assumptions!$C$60)-0.5*Assumptions!$C$61^2)+Assumptions!$C$61*((RAND()+RAND()+RAND()+RAND()+RAND()+RAND()+RAND()+RAND()+RAND()+RAND()+RAND()+RAND())-6))-1)+PT_Y5_MC!P67)</x:f>
        <x:v>1426516.2027534533</x:v>
      </x:c>
      <x:c r="P40" s="16" t="n">
        <x:f>MAX(0,O40*(1+EXP((LN(1+Assumptions!$C$60)-0.5*Assumptions!$C$61^2)+Assumptions!$C$61*((RAND()+RAND()+RAND()+RAND()+RAND()+RAND()+RAND()+RAND()+RAND()+RAND()+RAND()+RAND())-6))-1)+PT_Y5_MC!Q67)</x:f>
        <x:v>1417697.367384198</x:v>
      </x:c>
      <x:c r="Q40" s="16" t="n">
        <x:f>MAX(0,P40*(1+EXP((LN(1+Assumptions!$C$60)-0.5*Assumptions!$C$61^2)+Assumptions!$C$61*((RAND()+RAND()+RAND()+RAND()+RAND()+RAND()+RAND()+RAND()+RAND()+RAND()+RAND()+RAND())-6))-1)+PT_Y5_MC!R67)</x:f>
        <x:v>1506196.2238253807</x:v>
      </x:c>
      <x:c r="R40" s="16" t="n">
        <x:f>MAX(0,Q40*(1+EXP((LN(1+Assumptions!$C$60)-0.5*Assumptions!$C$61^2)+Assumptions!$C$61*((RAND()+RAND()+RAND()+RAND()+RAND()+RAND()+RAND()+RAND()+RAND()+RAND()+RAND()+RAND())-6))-1)+PT_Y5_MC!S67)</x:f>
        <x:v>1376612.9668007041</x:v>
      </x:c>
      <x:c r="S40" s="16" t="n">
        <x:f>MAX(0,R40*(1+EXP((LN(1+Assumptions!$C$60)-0.5*Assumptions!$C$61^2)+Assumptions!$C$61*((RAND()+RAND()+RAND()+RAND()+RAND()+RAND()+RAND()+RAND()+RAND()+RAND()+RAND()+RAND())-6))-1)+PT_Y5_MC!T67)</x:f>
        <x:v>1590779.426237646</x:v>
      </x:c>
      <x:c r="T40" s="16" t="n">
        <x:f>MAX(0,S40*(1+EXP((LN(1+Assumptions!$C$60)-0.5*Assumptions!$C$61^2)+Assumptions!$C$61*((RAND()+RAND()+RAND()+RAND()+RAND()+RAND()+RAND()+RAND()+RAND()+RAND()+RAND()+RAND())-6))-1)+PT_Y5_MC!U67)</x:f>
        <x:v>1930104.431613999</x:v>
      </x:c>
      <x:c r="U40" s="16" t="n">
        <x:f>MAX(0,T40*(1+EXP((LN(1+Assumptions!$C$60)-0.5*Assumptions!$C$61^2)+Assumptions!$C$61*((RAND()+RAND()+RAND()+RAND()+RAND()+RAND()+RAND()+RAND()+RAND()+RAND()+RAND()+RAND())-6))-1)+PT_Y5_MC!V67)</x:f>
        <x:v>1827887.9087808835</x:v>
      </x:c>
      <x:c r="V40" s="16" t="n">
        <x:f>MAX(0,U40*(1+EXP((LN(1+Assumptions!$C$60)-0.5*Assumptions!$C$61^2)+Assumptions!$C$61*((RAND()+RAND()+RAND()+RAND()+RAND()+RAND()+RAND()+RAND()+RAND()+RAND()+RAND()+RAND())-6))-1)+PT_Y5_MC!W67)</x:f>
        <x:v>2063529.9153648638</x:v>
      </x:c>
      <x:c r="W40" s="16" t="n">
        <x:f>MAX(0,V40*(1+EXP((LN(1+Assumptions!$C$60)-0.5*Assumptions!$C$61^2)+Assumptions!$C$61*((RAND()+RAND()+RAND()+RAND()+RAND()+RAND()+RAND()+RAND()+RAND()+RAND()+RAND()+RAND())-6))-1)+PT_Y5_MC!X67)</x:f>
        <x:v>2070375.1294044883</x:v>
      </x:c>
      <x:c r="X40" s="16" t="n">
        <x:f>MAX(0,W40*(1+EXP((LN(1+Assumptions!$C$60)-0.5*Assumptions!$C$61^2)+Assumptions!$C$61*((RAND()+RAND()+RAND()+RAND()+RAND()+RAND()+RAND()+RAND()+RAND()+RAND()+RAND()+RAND())-6))-1)+PT_Y5_MC!Y67)</x:f>
        <x:v>2079562.5076614672</x:v>
      </x:c>
      <x:c r="Y40" s="16" t="n">
        <x:f>MAX(0,X40*(1+EXP((LN(1+Assumptions!$C$60)-0.5*Assumptions!$C$61^2)+Assumptions!$C$61*((RAND()+RAND()+RAND()+RAND()+RAND()+RAND()+RAND()+RAND()+RAND()+RAND()+RAND()+RAND())-6))-1)+PT_Y5_MC!Z67)</x:f>
        <x:v>2031192.9549748255</x:v>
      </x:c>
      <x:c r="Z40" s="16" t="n">
        <x:f>MAX(0,Y40*(1+EXP((LN(1+Assumptions!$C$60)-0.5*Assumptions!$C$61^2)+Assumptions!$C$61*((RAND()+RAND()+RAND()+RAND()+RAND()+RAND()+RAND()+RAND()+RAND()+RAND()+RAND()+RAND())-6))-1)+PT_Y5_MC!AA67)</x:f>
        <x:v>2421391.6965675554</x:v>
      </x:c>
      <x:c r="AA40" s="16" t="n">
        <x:f>MAX(0,Z40*(1+EXP((LN(1+Assumptions!$C$60)-0.5*Assumptions!$C$61^2)+Assumptions!$C$61*((RAND()+RAND()+RAND()+RAND()+RAND()+RAND()+RAND()+RAND()+RAND()+RAND()+RAND()+RAND())-6))-1)+PT_Y5_MC!AB67)</x:f>
        <x:v>2320091.5195679613</x:v>
      </x:c>
      <x:c r="AB40" s="16" t="n">
        <x:f>MAX(0,AA40*(1+EXP((LN(1+Assumptions!$C$60)-0.5*Assumptions!$C$61^2)+Assumptions!$C$61*((RAND()+RAND()+RAND()+RAND()+RAND()+RAND()+RAND()+RAND()+RAND()+RAND()+RAND()+RAND())-6))-1)+PT_Y5_MC!AC67)</x:f>
        <x:v>2486986.703406815</x:v>
      </x:c>
      <x:c r="AC40" s="16" t="n">
        <x:f>MAX(0,AB40*(1+EXP((LN(1+Assumptions!$C$60)-0.5*Assumptions!$C$61^2)+Assumptions!$C$61*((RAND()+RAND()+RAND()+RAND()+RAND()+RAND()+RAND()+RAND()+RAND()+RAND()+RAND()+RAND())-6))-1)+PT_Y5_MC!AD67)</x:f>
        <x:v>2399329.814907748</x:v>
      </x:c>
      <x:c r="AD40" s="16" t="n">
        <x:f>MAX(0,AC40*(1+EXP((LN(1+Assumptions!$C$60)-0.5*Assumptions!$C$61^2)+Assumptions!$C$61*((RAND()+RAND()+RAND()+RAND()+RAND()+RAND()+RAND()+RAND()+RAND()+RAND()+RAND()+RAND())-6))-1)+PT_Y5_MC!AE67)</x:f>
        <x:v>2704661.386793106</x:v>
      </x:c>
      <x:c r="AE40" s="16" t="n">
        <x:f>MAX(0,AD40*(1+EXP((LN(1+Assumptions!$C$60)-0.5*Assumptions!$C$61^2)+Assumptions!$C$61*((RAND()+RAND()+RAND()+RAND()+RAND()+RAND()+RAND()+RAND()+RAND()+RAND()+RAND()+RAND())-6))-1)+PT_Y5_MC!AF67)</x:f>
        <x:v>2937030.9902443755</x:v>
      </x:c>
      <x:c r="AF40" s="16" t="n">
        <x:f>MAX(0,AE40*(1+EXP((LN(1+Assumptions!$C$60)-0.5*Assumptions!$C$61^2)+Assumptions!$C$61*((RAND()+RAND()+RAND()+RAND()+RAND()+RAND()+RAND()+RAND()+RAND()+RAND()+RAND()+RAND())-6))-1)+PT_Y5_MC!AG67)</x:f>
        <x:v>3895289.182300822</x:v>
      </x:c>
    </x:row>
    <x:row r="41">
      <x:c r="A41" s="39">
        <x:v>37</x:v>
      </x:c>
      <x:c r="B41" s="16" t="n">
        <x:f>PT_Y5_MC!C68</x:f>
        <x:v>1029031.25</x:v>
      </x:c>
      <x:c r="C41" s="16" t="n">
        <x:f>MAX(0,B41*(1+EXP((LN(1+Assumptions!$C$60)-0.5*Assumptions!$C$61^2)+Assumptions!$C$61*((RAND()+RAND()+RAND()+RAND()+RAND()+RAND()+RAND()+RAND()+RAND()+RAND()+RAND()+RAND())-6))-1)+PT_Y5_MC!D67)</x:f>
        <x:v>1053062.5403317101</x:v>
      </x:c>
      <x:c r="D41" s="16" t="n">
        <x:f>MAX(0,C41*(1+EXP((LN(1+Assumptions!$C$60)-0.5*Assumptions!$C$61^2)+Assumptions!$C$61*((RAND()+RAND()+RAND()+RAND()+RAND()+RAND()+RAND()+RAND()+RAND()+RAND()+RAND()+RAND())-6))-1)+PT_Y5_MC!E67)</x:f>
        <x:v>1105996.571786643</x:v>
      </x:c>
      <x:c r="E41" s="16" t="n">
        <x:f>MAX(0,D41*(1+EXP((LN(1+Assumptions!$C$60)-0.5*Assumptions!$C$61^2)+Assumptions!$C$61*((RAND()+RAND()+RAND()+RAND()+RAND()+RAND()+RAND()+RAND()+RAND()+RAND()+RAND()+RAND())-6))-1)+PT_Y5_MC!F67)</x:f>
        <x:v>1519078.7610295955</x:v>
      </x:c>
      <x:c r="F41" s="16" t="n">
        <x:f>MAX(0,E41*(1+EXP((LN(1+Assumptions!$C$60)-0.5*Assumptions!$C$61^2)+Assumptions!$C$61*((RAND()+RAND()+RAND()+RAND()+RAND()+RAND()+RAND()+RAND()+RAND()+RAND()+RAND()+RAND())-6))-1)+PT_Y5_MC!G67)</x:f>
        <x:v>1418370.4411872537</x:v>
      </x:c>
      <x:c r="G41" s="16" t="n">
        <x:f>MAX(0,F41*(1+EXP((LN(1+Assumptions!$C$60)-0.5*Assumptions!$C$61^2)+Assumptions!$C$61*((RAND()+RAND()+RAND()+RAND()+RAND()+RAND()+RAND()+RAND()+RAND()+RAND()+RAND()+RAND())-6))-1)+PT_Y5_MC!H67)</x:f>
        <x:v>1468689.5741524466</x:v>
      </x:c>
      <x:c r="H41" s="16" t="n">
        <x:f>MAX(0,G41*(1+EXP((LN(1+Assumptions!$C$60)-0.5*Assumptions!$C$61^2)+Assumptions!$C$61*((RAND()+RAND()+RAND()+RAND()+RAND()+RAND()+RAND()+RAND()+RAND()+RAND()+RAND()+RAND())-6))-1)+PT_Y5_MC!I67)</x:f>
        <x:v>1088476.6380397105</x:v>
      </x:c>
      <x:c r="I41" s="16" t="n">
        <x:f>MAX(0,H41*(1+EXP((LN(1+Assumptions!$C$60)-0.5*Assumptions!$C$61^2)+Assumptions!$C$61*((RAND()+RAND()+RAND()+RAND()+RAND()+RAND()+RAND()+RAND()+RAND()+RAND()+RAND()+RAND())-6))-1)+PT_Y5_MC!J67)</x:f>
        <x:v>1185226.0825144174</x:v>
      </x:c>
      <x:c r="J41" s="16" t="n">
        <x:f>MAX(0,I41*(1+EXP((LN(1+Assumptions!$C$60)-0.5*Assumptions!$C$61^2)+Assumptions!$C$61*((RAND()+RAND()+RAND()+RAND()+RAND()+RAND()+RAND()+RAND()+RAND()+RAND()+RAND()+RAND())-6))-1)+PT_Y5_MC!K67)</x:f>
        <x:v>926990.5512915673</x:v>
      </x:c>
      <x:c r="K41" s="16" t="n">
        <x:f>MAX(0,J41*(1+EXP((LN(1+Assumptions!$C$60)-0.5*Assumptions!$C$61^2)+Assumptions!$C$61*((RAND()+RAND()+RAND()+RAND()+RAND()+RAND()+RAND()+RAND()+RAND()+RAND()+RAND()+RAND())-6))-1)+PT_Y5_MC!L67)</x:f>
        <x:v>1186690.519658171</x:v>
      </x:c>
      <x:c r="L41" s="16" t="n">
        <x:f>MAX(0,K41*(1+EXP((LN(1+Assumptions!$C$60)-0.5*Assumptions!$C$61^2)+Assumptions!$C$61*((RAND()+RAND()+RAND()+RAND()+RAND()+RAND()+RAND()+RAND()+RAND()+RAND()+RAND()+RAND())-6))-1)+PT_Y5_MC!M67)</x:f>
        <x:v>1155647.8163919675</x:v>
      </x:c>
      <x:c r="M41" s="16" t="n">
        <x:f>MAX(0,L41*(1+EXP((LN(1+Assumptions!$C$60)-0.5*Assumptions!$C$61^2)+Assumptions!$C$61*((RAND()+RAND()+RAND()+RAND()+RAND()+RAND()+RAND()+RAND()+RAND()+RAND()+RAND()+RAND())-6))-1)+PT_Y5_MC!N67)</x:f>
        <x:v>1135350.3661004498</x:v>
      </x:c>
      <x:c r="N41" s="16" t="n">
        <x:f>MAX(0,M41*(1+EXP((LN(1+Assumptions!$C$60)-0.5*Assumptions!$C$61^2)+Assumptions!$C$61*((RAND()+RAND()+RAND()+RAND()+RAND()+RAND()+RAND()+RAND()+RAND()+RAND()+RAND()+RAND())-6))-1)+PT_Y5_MC!O67)</x:f>
        <x:v>1516793.5501357424</x:v>
      </x:c>
      <x:c r="O41" s="16" t="n">
        <x:f>MAX(0,N41*(1+EXP((LN(1+Assumptions!$C$60)-0.5*Assumptions!$C$61^2)+Assumptions!$C$61*((RAND()+RAND()+RAND()+RAND()+RAND()+RAND()+RAND()+RAND()+RAND()+RAND()+RAND()+RAND())-6))-1)+PT_Y5_MC!P67)</x:f>
        <x:v>1662536.1211214087</x:v>
      </x:c>
      <x:c r="P41" s="16" t="n">
        <x:f>MAX(0,O41*(1+EXP((LN(1+Assumptions!$C$60)-0.5*Assumptions!$C$61^2)+Assumptions!$C$61*((RAND()+RAND()+RAND()+RAND()+RAND()+RAND()+RAND()+RAND()+RAND()+RAND()+RAND()+RAND())-6))-1)+PT_Y5_MC!Q67)</x:f>
        <x:v>1830083.4070589957</x:v>
      </x:c>
      <x:c r="Q41" s="16" t="n">
        <x:f>MAX(0,P41*(1+EXP((LN(1+Assumptions!$C$60)-0.5*Assumptions!$C$61^2)+Assumptions!$C$61*((RAND()+RAND()+RAND()+RAND()+RAND()+RAND()+RAND()+RAND()+RAND()+RAND()+RAND()+RAND())-6))-1)+PT_Y5_MC!R67)</x:f>
        <x:v>2336631.067432543</x:v>
      </x:c>
      <x:c r="R41" s="16" t="n">
        <x:f>MAX(0,Q41*(1+EXP((LN(1+Assumptions!$C$60)-0.5*Assumptions!$C$61^2)+Assumptions!$C$61*((RAND()+RAND()+RAND()+RAND()+RAND()+RAND()+RAND()+RAND()+RAND()+RAND()+RAND()+RAND())-6))-1)+PT_Y5_MC!S67)</x:f>
        <x:v>2529134.384624469</x:v>
      </x:c>
      <x:c r="S41" s="16" t="n">
        <x:f>MAX(0,R41*(1+EXP((LN(1+Assumptions!$C$60)-0.5*Assumptions!$C$61^2)+Assumptions!$C$61*((RAND()+RAND()+RAND()+RAND()+RAND()+RAND()+RAND()+RAND()+RAND()+RAND()+RAND()+RAND())-6))-1)+PT_Y5_MC!T67)</x:f>
        <x:v>2327889.461990644</x:v>
      </x:c>
      <x:c r="T41" s="16" t="n">
        <x:f>MAX(0,S41*(1+EXP((LN(1+Assumptions!$C$60)-0.5*Assumptions!$C$61^2)+Assumptions!$C$61*((RAND()+RAND()+RAND()+RAND()+RAND()+RAND()+RAND()+RAND()+RAND()+RAND()+RAND()+RAND())-6))-1)+PT_Y5_MC!U67)</x:f>
        <x:v>2497294.173917884</x:v>
      </x:c>
      <x:c r="U41" s="16" t="n">
        <x:f>MAX(0,T41*(1+EXP((LN(1+Assumptions!$C$60)-0.5*Assumptions!$C$61^2)+Assumptions!$C$61*((RAND()+RAND()+RAND()+RAND()+RAND()+RAND()+RAND()+RAND()+RAND()+RAND()+RAND()+RAND())-6))-1)+PT_Y5_MC!V67)</x:f>
        <x:v>2587310.244242956</x:v>
      </x:c>
      <x:c r="V41" s="16" t="n">
        <x:f>MAX(0,U41*(1+EXP((LN(1+Assumptions!$C$60)-0.5*Assumptions!$C$61^2)+Assumptions!$C$61*((RAND()+RAND()+RAND()+RAND()+RAND()+RAND()+RAND()+RAND()+RAND()+RAND()+RAND()+RAND())-6))-1)+PT_Y5_MC!W67)</x:f>
        <x:v>2484294.9492831267</x:v>
      </x:c>
      <x:c r="W41" s="16" t="n">
        <x:f>MAX(0,V41*(1+EXP((LN(1+Assumptions!$C$60)-0.5*Assumptions!$C$61^2)+Assumptions!$C$61*((RAND()+RAND()+RAND()+RAND()+RAND()+RAND()+RAND()+RAND()+RAND()+RAND()+RAND()+RAND())-6))-1)+PT_Y5_MC!X67)</x:f>
        <x:v>2708266.9874805035</x:v>
      </x:c>
      <x:c r="X41" s="16" t="n">
        <x:f>MAX(0,W41*(1+EXP((LN(1+Assumptions!$C$60)-0.5*Assumptions!$C$61^2)+Assumptions!$C$61*((RAND()+RAND()+RAND()+RAND()+RAND()+RAND()+RAND()+RAND()+RAND()+RAND()+RAND()+RAND())-6))-1)+PT_Y5_MC!Y67)</x:f>
        <x:v>2712317.0860636514</x:v>
      </x:c>
      <x:c r="Y41" s="16" t="n">
        <x:f>MAX(0,X41*(1+EXP((LN(1+Assumptions!$C$60)-0.5*Assumptions!$C$61^2)+Assumptions!$C$61*((RAND()+RAND()+RAND()+RAND()+RAND()+RAND()+RAND()+RAND()+RAND()+RAND()+RAND()+RAND())-6))-1)+PT_Y5_MC!Z67)</x:f>
        <x:v>2554887.1391313616</x:v>
      </x:c>
      <x:c r="Z41" s="16" t="n">
        <x:f>MAX(0,Y41*(1+EXP((LN(1+Assumptions!$C$60)-0.5*Assumptions!$C$61^2)+Assumptions!$C$61*((RAND()+RAND()+RAND()+RAND()+RAND()+RAND()+RAND()+RAND()+RAND()+RAND()+RAND()+RAND())-6))-1)+PT_Y5_MC!AA67)</x:f>
        <x:v>2043239.896000531</x:v>
      </x:c>
      <x:c r="AA41" s="16" t="n">
        <x:f>MAX(0,Z41*(1+EXP((LN(1+Assumptions!$C$60)-0.5*Assumptions!$C$61^2)+Assumptions!$C$61*((RAND()+RAND()+RAND()+RAND()+RAND()+RAND()+RAND()+RAND()+RAND()+RAND()+RAND()+RAND())-6))-1)+PT_Y5_MC!AB67)</x:f>
        <x:v>2439086.8503537793</x:v>
      </x:c>
      <x:c r="AB41" s="16" t="n">
        <x:f>MAX(0,AA41*(1+EXP((LN(1+Assumptions!$C$60)-0.5*Assumptions!$C$61^2)+Assumptions!$C$61*((RAND()+RAND()+RAND()+RAND()+RAND()+RAND()+RAND()+RAND()+RAND()+RAND()+RAND()+RAND())-6))-1)+PT_Y5_MC!AC67)</x:f>
        <x:v>2947449.8389947806</x:v>
      </x:c>
      <x:c r="AC41" s="16" t="n">
        <x:f>MAX(0,AB41*(1+EXP((LN(1+Assumptions!$C$60)-0.5*Assumptions!$C$61^2)+Assumptions!$C$61*((RAND()+RAND()+RAND()+RAND()+RAND()+RAND()+RAND()+RAND()+RAND()+RAND()+RAND()+RAND())-6))-1)+PT_Y5_MC!AD67)</x:f>
        <x:v>4085855.301679621</x:v>
      </x:c>
      <x:c r="AD41" s="16" t="n">
        <x:f>MAX(0,AC41*(1+EXP((LN(1+Assumptions!$C$60)-0.5*Assumptions!$C$61^2)+Assumptions!$C$61*((RAND()+RAND()+RAND()+RAND()+RAND()+RAND()+RAND()+RAND()+RAND()+RAND()+RAND()+RAND())-6))-1)+PT_Y5_MC!AE67)</x:f>
        <x:v>4338116.011999817</x:v>
      </x:c>
      <x:c r="AE41" s="16" t="n">
        <x:f>MAX(0,AD41*(1+EXP((LN(1+Assumptions!$C$60)-0.5*Assumptions!$C$61^2)+Assumptions!$C$61*((RAND()+RAND()+RAND()+RAND()+RAND()+RAND()+RAND()+RAND()+RAND()+RAND()+RAND()+RAND())-6))-1)+PT_Y5_MC!AF67)</x:f>
        <x:v>4326328.919653456</x:v>
      </x:c>
      <x:c r="AF41" s="16" t="n">
        <x:f>MAX(0,AE41*(1+EXP((LN(1+Assumptions!$C$60)-0.5*Assumptions!$C$61^2)+Assumptions!$C$61*((RAND()+RAND()+RAND()+RAND()+RAND()+RAND()+RAND()+RAND()+RAND()+RAND()+RAND()+RAND())-6))-1)+PT_Y5_MC!AG67)</x:f>
        <x:v>4167865.757005698</x:v>
      </x:c>
    </x:row>
    <x:row r="42">
      <x:c r="A42" s="39">
        <x:v>38</x:v>
      </x:c>
      <x:c r="B42" s="16" t="n">
        <x:f>PT_Y5_MC!C68</x:f>
        <x:v>1029031.25</x:v>
      </x:c>
      <x:c r="C42" s="16" t="n">
        <x:f>MAX(0,B42*(1+EXP((LN(1+Assumptions!$C$60)-0.5*Assumptions!$C$61^2)+Assumptions!$C$61*((RAND()+RAND()+RAND()+RAND()+RAND()+RAND()+RAND()+RAND()+RAND()+RAND()+RAND()+RAND())-6))-1)+PT_Y5_MC!D67)</x:f>
        <x:v>932596.2851221343</x:v>
      </x:c>
      <x:c r="D42" s="16" t="n">
        <x:f>MAX(0,C42*(1+EXP((LN(1+Assumptions!$C$60)-0.5*Assumptions!$C$61^2)+Assumptions!$C$61*((RAND()+RAND()+RAND()+RAND()+RAND()+RAND()+RAND()+RAND()+RAND()+RAND()+RAND()+RAND())-6))-1)+PT_Y5_MC!E67)</x:f>
        <x:v>996434.9034181661</x:v>
      </x:c>
      <x:c r="E42" s="16" t="n">
        <x:f>MAX(0,D42*(1+EXP((LN(1+Assumptions!$C$60)-0.5*Assumptions!$C$61^2)+Assumptions!$C$61*((RAND()+RAND()+RAND()+RAND()+RAND()+RAND()+RAND()+RAND()+RAND()+RAND()+RAND()+RAND())-6))-1)+PT_Y5_MC!F67)</x:f>
        <x:v>1019633.1928191654</x:v>
      </x:c>
      <x:c r="F42" s="16" t="n">
        <x:f>MAX(0,E42*(1+EXP((LN(1+Assumptions!$C$60)-0.5*Assumptions!$C$61^2)+Assumptions!$C$61*((RAND()+RAND()+RAND()+RAND()+RAND()+RAND()+RAND()+RAND()+RAND()+RAND()+RAND()+RAND())-6))-1)+PT_Y5_MC!G67)</x:f>
        <x:v>1216913.7737691335</x:v>
      </x:c>
      <x:c r="G42" s="16" t="n">
        <x:f>MAX(0,F42*(1+EXP((LN(1+Assumptions!$C$60)-0.5*Assumptions!$C$61^2)+Assumptions!$C$61*((RAND()+RAND()+RAND()+RAND()+RAND()+RAND()+RAND()+RAND()+RAND()+RAND()+RAND()+RAND())-6))-1)+PT_Y5_MC!H67)</x:f>
        <x:v>1190036.2151602989</x:v>
      </x:c>
      <x:c r="H42" s="16" t="n">
        <x:f>MAX(0,G42*(1+EXP((LN(1+Assumptions!$C$60)-0.5*Assumptions!$C$61^2)+Assumptions!$C$61*((RAND()+RAND()+RAND()+RAND()+RAND()+RAND()+RAND()+RAND()+RAND()+RAND()+RAND()+RAND())-6))-1)+PT_Y5_MC!I67)</x:f>
        <x:v>1178123.910877429</x:v>
      </x:c>
      <x:c r="I42" s="16" t="n">
        <x:f>MAX(0,H42*(1+EXP((LN(1+Assumptions!$C$60)-0.5*Assumptions!$C$61^2)+Assumptions!$C$61*((RAND()+RAND()+RAND()+RAND()+RAND()+RAND()+RAND()+RAND()+RAND()+RAND()+RAND()+RAND())-6))-1)+PT_Y5_MC!J67)</x:f>
        <x:v>1197981.7507189352</x:v>
      </x:c>
      <x:c r="J42" s="16" t="n">
        <x:f>MAX(0,I42*(1+EXP((LN(1+Assumptions!$C$60)-0.5*Assumptions!$C$61^2)+Assumptions!$C$61*((RAND()+RAND()+RAND()+RAND()+RAND()+RAND()+RAND()+RAND()+RAND()+RAND()+RAND()+RAND())-6))-1)+PT_Y5_MC!K67)</x:f>
        <x:v>1124359.0000429335</x:v>
      </x:c>
      <x:c r="K42" s="16" t="n">
        <x:f>MAX(0,J42*(1+EXP((LN(1+Assumptions!$C$60)-0.5*Assumptions!$C$61^2)+Assumptions!$C$61*((RAND()+RAND()+RAND()+RAND()+RAND()+RAND()+RAND()+RAND()+RAND()+RAND()+RAND()+RAND())-6))-1)+PT_Y5_MC!L67)</x:f>
        <x:v>1059088.5461733234</x:v>
      </x:c>
      <x:c r="L42" s="16" t="n">
        <x:f>MAX(0,K42*(1+EXP((LN(1+Assumptions!$C$60)-0.5*Assumptions!$C$61^2)+Assumptions!$C$61*((RAND()+RAND()+RAND()+RAND()+RAND()+RAND()+RAND()+RAND()+RAND()+RAND()+RAND()+RAND())-6))-1)+PT_Y5_MC!M67)</x:f>
        <x:v>1008047.2076241748</x:v>
      </x:c>
      <x:c r="M42" s="16" t="n">
        <x:f>MAX(0,L42*(1+EXP((LN(1+Assumptions!$C$60)-0.5*Assumptions!$C$61^2)+Assumptions!$C$61*((RAND()+RAND()+RAND()+RAND()+RAND()+RAND()+RAND()+RAND()+RAND()+RAND()+RAND()+RAND())-6))-1)+PT_Y5_MC!N67)</x:f>
        <x:v>1371799.159917047</x:v>
      </x:c>
      <x:c r="N42" s="16" t="n">
        <x:f>MAX(0,M42*(1+EXP((LN(1+Assumptions!$C$60)-0.5*Assumptions!$C$61^2)+Assumptions!$C$61*((RAND()+RAND()+RAND()+RAND()+RAND()+RAND()+RAND()+RAND()+RAND()+RAND()+RAND()+RAND())-6))-1)+PT_Y5_MC!O67)</x:f>
        <x:v>1562508.9334626338</x:v>
      </x:c>
      <x:c r="O42" s="16" t="n">
        <x:f>MAX(0,N42*(1+EXP((LN(1+Assumptions!$C$60)-0.5*Assumptions!$C$61^2)+Assumptions!$C$61*((RAND()+RAND()+RAND()+RAND()+RAND()+RAND()+RAND()+RAND()+RAND()+RAND()+RAND()+RAND())-6))-1)+PT_Y5_MC!P67)</x:f>
        <x:v>1584464.3991972879</x:v>
      </x:c>
      <x:c r="P42" s="16" t="n">
        <x:f>MAX(0,O42*(1+EXP((LN(1+Assumptions!$C$60)-0.5*Assumptions!$C$61^2)+Assumptions!$C$61*((RAND()+RAND()+RAND()+RAND()+RAND()+RAND()+RAND()+RAND()+RAND()+RAND()+RAND()+RAND())-6))-1)+PT_Y5_MC!Q67)</x:f>
        <x:v>1601336.5616857987</x:v>
      </x:c>
      <x:c r="Q42" s="16" t="n">
        <x:f>MAX(0,P42*(1+EXP((LN(1+Assumptions!$C$60)-0.5*Assumptions!$C$61^2)+Assumptions!$C$61*((RAND()+RAND()+RAND()+RAND()+RAND()+RAND()+RAND()+RAND()+RAND()+RAND()+RAND()+RAND())-6))-1)+PT_Y5_MC!R67)</x:f>
        <x:v>1671341.0618847578</x:v>
      </x:c>
      <x:c r="R42" s="16" t="n">
        <x:f>MAX(0,Q42*(1+EXP((LN(1+Assumptions!$C$60)-0.5*Assumptions!$C$61^2)+Assumptions!$C$61*((RAND()+RAND()+RAND()+RAND()+RAND()+RAND()+RAND()+RAND()+RAND()+RAND()+RAND()+RAND())-6))-1)+PT_Y5_MC!S67)</x:f>
        <x:v>1430666.4576637954</x:v>
      </x:c>
      <x:c r="S42" s="16" t="n">
        <x:f>MAX(0,R42*(1+EXP((LN(1+Assumptions!$C$60)-0.5*Assumptions!$C$61^2)+Assumptions!$C$61*((RAND()+RAND()+RAND()+RAND()+RAND()+RAND()+RAND()+RAND()+RAND()+RAND()+RAND()+RAND())-6))-1)+PT_Y5_MC!T67)</x:f>
        <x:v>1544659.951318062</x:v>
      </x:c>
      <x:c r="T42" s="16" t="n">
        <x:f>MAX(0,S42*(1+EXP((LN(1+Assumptions!$C$60)-0.5*Assumptions!$C$61^2)+Assumptions!$C$61*((RAND()+RAND()+RAND()+RAND()+RAND()+RAND()+RAND()+RAND()+RAND()+RAND()+RAND()+RAND())-6))-1)+PT_Y5_MC!U67)</x:f>
        <x:v>1913533.2657753315</x:v>
      </x:c>
      <x:c r="U42" s="16" t="n">
        <x:f>MAX(0,T42*(1+EXP((LN(1+Assumptions!$C$60)-0.5*Assumptions!$C$61^2)+Assumptions!$C$61*((RAND()+RAND()+RAND()+RAND()+RAND()+RAND()+RAND()+RAND()+RAND()+RAND()+RAND()+RAND())-6))-1)+PT_Y5_MC!V67)</x:f>
        <x:v>2437962.4834490973</x:v>
      </x:c>
      <x:c r="V42" s="16" t="n">
        <x:f>MAX(0,U42*(1+EXP((LN(1+Assumptions!$C$60)-0.5*Assumptions!$C$61^2)+Assumptions!$C$61*((RAND()+RAND()+RAND()+RAND()+RAND()+RAND()+RAND()+RAND()+RAND()+RAND()+RAND()+RAND())-6))-1)+PT_Y5_MC!W67)</x:f>
        <x:v>2391152.637205679</x:v>
      </x:c>
      <x:c r="W42" s="16" t="n">
        <x:f>MAX(0,V42*(1+EXP((LN(1+Assumptions!$C$60)-0.5*Assumptions!$C$61^2)+Assumptions!$C$61*((RAND()+RAND()+RAND()+RAND()+RAND()+RAND()+RAND()+RAND()+RAND()+RAND()+RAND()+RAND())-6))-1)+PT_Y5_MC!X67)</x:f>
        <x:v>2412074.9949867036</x:v>
      </x:c>
      <x:c r="X42" s="16" t="n">
        <x:f>MAX(0,W42*(1+EXP((LN(1+Assumptions!$C$60)-0.5*Assumptions!$C$61^2)+Assumptions!$C$61*((RAND()+RAND()+RAND()+RAND()+RAND()+RAND()+RAND()+RAND()+RAND()+RAND()+RAND()+RAND())-6))-1)+PT_Y5_MC!Y67)</x:f>
        <x:v>2444890.730641285</x:v>
      </x:c>
      <x:c r="Y42" s="16" t="n">
        <x:f>MAX(0,X42*(1+EXP((LN(1+Assumptions!$C$60)-0.5*Assumptions!$C$61^2)+Assumptions!$C$61*((RAND()+RAND()+RAND()+RAND()+RAND()+RAND()+RAND()+RAND()+RAND()+RAND()+RAND()+RAND())-6))-1)+PT_Y5_MC!Z67)</x:f>
        <x:v>1778448.208098942</x:v>
      </x:c>
      <x:c r="Z42" s="16" t="n">
        <x:f>MAX(0,Y42*(1+EXP((LN(1+Assumptions!$C$60)-0.5*Assumptions!$C$61^2)+Assumptions!$C$61*((RAND()+RAND()+RAND()+RAND()+RAND()+RAND()+RAND()+RAND()+RAND()+RAND()+RAND()+RAND())-6))-1)+PT_Y5_MC!AA67)</x:f>
        <x:v>1751450.0480949064</x:v>
      </x:c>
      <x:c r="AA42" s="16" t="n">
        <x:f>MAX(0,Z42*(1+EXP((LN(1+Assumptions!$C$60)-0.5*Assumptions!$C$61^2)+Assumptions!$C$61*((RAND()+RAND()+RAND()+RAND()+RAND()+RAND()+RAND()+RAND()+RAND()+RAND()+RAND()+RAND())-6))-1)+PT_Y5_MC!AB67)</x:f>
        <x:v>2088503.5384992212</x:v>
      </x:c>
      <x:c r="AB42" s="16" t="n">
        <x:f>MAX(0,AA42*(1+EXP((LN(1+Assumptions!$C$60)-0.5*Assumptions!$C$61^2)+Assumptions!$C$61*((RAND()+RAND()+RAND()+RAND()+RAND()+RAND()+RAND()+RAND()+RAND()+RAND()+RAND()+RAND())-6))-1)+PT_Y5_MC!AC67)</x:f>
        <x:v>1572193.5661847896</x:v>
      </x:c>
      <x:c r="AC42" s="16" t="n">
        <x:f>MAX(0,AB42*(1+EXP((LN(1+Assumptions!$C$60)-0.5*Assumptions!$C$61^2)+Assumptions!$C$61*((RAND()+RAND()+RAND()+RAND()+RAND()+RAND()+RAND()+RAND()+RAND()+RAND()+RAND()+RAND())-6))-1)+PT_Y5_MC!AD67)</x:f>
        <x:v>1549719.269664093</x:v>
      </x:c>
      <x:c r="AD42" s="16" t="n">
        <x:f>MAX(0,AC42*(1+EXP((LN(1+Assumptions!$C$60)-0.5*Assumptions!$C$61^2)+Assumptions!$C$61*((RAND()+RAND()+RAND()+RAND()+RAND()+RAND()+RAND()+RAND()+RAND()+RAND()+RAND()+RAND())-6))-1)+PT_Y5_MC!AE67)</x:f>
        <x:v>1546155.5002064845</x:v>
      </x:c>
      <x:c r="AE42" s="16" t="n">
        <x:f>MAX(0,AD42*(1+EXP((LN(1+Assumptions!$C$60)-0.5*Assumptions!$C$61^2)+Assumptions!$C$61*((RAND()+RAND()+RAND()+RAND()+RAND()+RAND()+RAND()+RAND()+RAND()+RAND()+RAND()+RAND())-6))-1)+PT_Y5_MC!AF67)</x:f>
        <x:v>1429347.5028431742</x:v>
      </x:c>
      <x:c r="AF42" s="16" t="n">
        <x:f>MAX(0,AE42*(1+EXP((LN(1+Assumptions!$C$60)-0.5*Assumptions!$C$61^2)+Assumptions!$C$61*((RAND()+RAND()+RAND()+RAND()+RAND()+RAND()+RAND()+RAND()+RAND()+RAND()+RAND()+RAND())-6))-1)+PT_Y5_MC!AG67)</x:f>
        <x:v>1782605.1820540251</x:v>
      </x:c>
    </x:row>
    <x:row r="43">
      <x:c r="A43" s="39">
        <x:v>39</x:v>
      </x:c>
      <x:c r="B43" s="16" t="n">
        <x:f>PT_Y5_MC!C68</x:f>
        <x:v>1029031.25</x:v>
      </x:c>
      <x:c r="C43" s="16" t="n">
        <x:f>MAX(0,B43*(1+EXP((LN(1+Assumptions!$C$60)-0.5*Assumptions!$C$61^2)+Assumptions!$C$61*((RAND()+RAND()+RAND()+RAND()+RAND()+RAND()+RAND()+RAND()+RAND()+RAND()+RAND()+RAND())-6))-1)+PT_Y5_MC!D67)</x:f>
        <x:v>1385655.086306321</x:v>
      </x:c>
      <x:c r="D43" s="16" t="n">
        <x:f>MAX(0,C43*(1+EXP((LN(1+Assumptions!$C$60)-0.5*Assumptions!$C$61^2)+Assumptions!$C$61*((RAND()+RAND()+RAND()+RAND()+RAND()+RAND()+RAND()+RAND()+RAND()+RAND()+RAND()+RAND())-6))-1)+PT_Y5_MC!E67)</x:f>
        <x:v>1223272.83493271</x:v>
      </x:c>
      <x:c r="E43" s="16" t="n">
        <x:f>MAX(0,D43*(1+EXP((LN(1+Assumptions!$C$60)-0.5*Assumptions!$C$61^2)+Assumptions!$C$61*((RAND()+RAND()+RAND()+RAND()+RAND()+RAND()+RAND()+RAND()+RAND()+RAND()+RAND()+RAND())-6))-1)+PT_Y5_MC!F67)</x:f>
        <x:v>1084160.3047850807</x:v>
      </x:c>
      <x:c r="F43" s="16" t="n">
        <x:f>MAX(0,E43*(1+EXP((LN(1+Assumptions!$C$60)-0.5*Assumptions!$C$61^2)+Assumptions!$C$61*((RAND()+RAND()+RAND()+RAND()+RAND()+RAND()+RAND()+RAND()+RAND()+RAND()+RAND()+RAND())-6))-1)+PT_Y5_MC!G67)</x:f>
        <x:v>1057364.4744657797</x:v>
      </x:c>
      <x:c r="G43" s="16" t="n">
        <x:f>MAX(0,F43*(1+EXP((LN(1+Assumptions!$C$60)-0.5*Assumptions!$C$61^2)+Assumptions!$C$61*((RAND()+RAND()+RAND()+RAND()+RAND()+RAND()+RAND()+RAND()+RAND()+RAND()+RAND()+RAND())-6))-1)+PT_Y5_MC!H67)</x:f>
        <x:v>1206362.3562537525</x:v>
      </x:c>
      <x:c r="H43" s="16" t="n">
        <x:f>MAX(0,G43*(1+EXP((LN(1+Assumptions!$C$60)-0.5*Assumptions!$C$61^2)+Assumptions!$C$61*((RAND()+RAND()+RAND()+RAND()+RAND()+RAND()+RAND()+RAND()+RAND()+RAND()+RAND()+RAND())-6))-1)+PT_Y5_MC!I67)</x:f>
        <x:v>1368442.1425597372</x:v>
      </x:c>
      <x:c r="I43" s="16" t="n">
        <x:f>MAX(0,H43*(1+EXP((LN(1+Assumptions!$C$60)-0.5*Assumptions!$C$61^2)+Assumptions!$C$61*((RAND()+RAND()+RAND()+RAND()+RAND()+RAND()+RAND()+RAND()+RAND()+RAND()+RAND()+RAND())-6))-1)+PT_Y5_MC!J67)</x:f>
        <x:v>1549082.9613159467</x:v>
      </x:c>
      <x:c r="J43" s="16" t="n">
        <x:f>MAX(0,I43*(1+EXP((LN(1+Assumptions!$C$60)-0.5*Assumptions!$C$61^2)+Assumptions!$C$61*((RAND()+RAND()+RAND()+RAND()+RAND()+RAND()+RAND()+RAND()+RAND()+RAND()+RAND()+RAND())-6))-1)+PT_Y5_MC!K67)</x:f>
        <x:v>1738590.7609170163</x:v>
      </x:c>
      <x:c r="K43" s="16" t="n">
        <x:f>MAX(0,J43*(1+EXP((LN(1+Assumptions!$C$60)-0.5*Assumptions!$C$61^2)+Assumptions!$C$61*((RAND()+RAND()+RAND()+RAND()+RAND()+RAND()+RAND()+RAND()+RAND()+RAND()+RAND()+RAND())-6))-1)+PT_Y5_MC!L67)</x:f>
        <x:v>1570484.9789365784</x:v>
      </x:c>
      <x:c r="L43" s="16" t="n">
        <x:f>MAX(0,K43*(1+EXP((LN(1+Assumptions!$C$60)-0.5*Assumptions!$C$61^2)+Assumptions!$C$61*((RAND()+RAND()+RAND()+RAND()+RAND()+RAND()+RAND()+RAND()+RAND()+RAND()+RAND()+RAND())-6))-1)+PT_Y5_MC!M67)</x:f>
        <x:v>2097103.1122231872</x:v>
      </x:c>
      <x:c r="M43" s="16" t="n">
        <x:f>MAX(0,L43*(1+EXP((LN(1+Assumptions!$C$60)-0.5*Assumptions!$C$61^2)+Assumptions!$C$61*((RAND()+RAND()+RAND()+RAND()+RAND()+RAND()+RAND()+RAND()+RAND()+RAND()+RAND()+RAND())-6))-1)+PT_Y5_MC!N67)</x:f>
        <x:v>1972190.7425589217</x:v>
      </x:c>
      <x:c r="N43" s="16" t="n">
        <x:f>MAX(0,M43*(1+EXP((LN(1+Assumptions!$C$60)-0.5*Assumptions!$C$61^2)+Assumptions!$C$61*((RAND()+RAND()+RAND()+RAND()+RAND()+RAND()+RAND()+RAND()+RAND()+RAND()+RAND()+RAND())-6))-1)+PT_Y5_MC!O67)</x:f>
        <x:v>2282484.7011330537</x:v>
      </x:c>
      <x:c r="O43" s="16" t="n">
        <x:f>MAX(0,N43*(1+EXP((LN(1+Assumptions!$C$60)-0.5*Assumptions!$C$61^2)+Assumptions!$C$61*((RAND()+RAND()+RAND()+RAND()+RAND()+RAND()+RAND()+RAND()+RAND()+RAND()+RAND()+RAND())-6))-1)+PT_Y5_MC!P67)</x:f>
        <x:v>3062327.9840924083</x:v>
      </x:c>
      <x:c r="P43" s="16" t="n">
        <x:f>MAX(0,O43*(1+EXP((LN(1+Assumptions!$C$60)-0.5*Assumptions!$C$61^2)+Assumptions!$C$61*((RAND()+RAND()+RAND()+RAND()+RAND()+RAND()+RAND()+RAND()+RAND()+RAND()+RAND()+RAND())-6))-1)+PT_Y5_MC!Q67)</x:f>
        <x:v>3085664.951055458</x:v>
      </x:c>
      <x:c r="Q43" s="16" t="n">
        <x:f>MAX(0,P43*(1+EXP((LN(1+Assumptions!$C$60)-0.5*Assumptions!$C$61^2)+Assumptions!$C$61*((RAND()+RAND()+RAND()+RAND()+RAND()+RAND()+RAND()+RAND()+RAND()+RAND()+RAND()+RAND())-6))-1)+PT_Y5_MC!R67)</x:f>
        <x:v>2728839.404602713</x:v>
      </x:c>
      <x:c r="R43" s="16" t="n">
        <x:f>MAX(0,Q43*(1+EXP((LN(1+Assumptions!$C$60)-0.5*Assumptions!$C$61^2)+Assumptions!$C$61*((RAND()+RAND()+RAND()+RAND()+RAND()+RAND()+RAND()+RAND()+RAND()+RAND()+RAND()+RAND())-6))-1)+PT_Y5_MC!S67)</x:f>
        <x:v>2245307.4688179577</x:v>
      </x:c>
      <x:c r="S43" s="16" t="n">
        <x:f>MAX(0,R43*(1+EXP((LN(1+Assumptions!$C$60)-0.5*Assumptions!$C$61^2)+Assumptions!$C$61*((RAND()+RAND()+RAND()+RAND()+RAND()+RAND()+RAND()+RAND()+RAND()+RAND()+RAND()+RAND())-6))-1)+PT_Y5_MC!T67)</x:f>
        <x:v>3451608.838984912</x:v>
      </x:c>
      <x:c r="T43" s="16" t="n">
        <x:f>MAX(0,S43*(1+EXP((LN(1+Assumptions!$C$60)-0.5*Assumptions!$C$61^2)+Assumptions!$C$61*((RAND()+RAND()+RAND()+RAND()+RAND()+RAND()+RAND()+RAND()+RAND()+RAND()+RAND()+RAND())-6))-1)+PT_Y5_MC!U67)</x:f>
        <x:v>3225312.262628795</x:v>
      </x:c>
      <x:c r="U43" s="16" t="n">
        <x:f>MAX(0,T43*(1+EXP((LN(1+Assumptions!$C$60)-0.5*Assumptions!$C$61^2)+Assumptions!$C$61*((RAND()+RAND()+RAND()+RAND()+RAND()+RAND()+RAND()+RAND()+RAND()+RAND()+RAND()+RAND())-6))-1)+PT_Y5_MC!V67)</x:f>
        <x:v>3678584.651793189</x:v>
      </x:c>
      <x:c r="V43" s="16" t="n">
        <x:f>MAX(0,U43*(1+EXP((LN(1+Assumptions!$C$60)-0.5*Assumptions!$C$61^2)+Assumptions!$C$61*((RAND()+RAND()+RAND()+RAND()+RAND()+RAND()+RAND()+RAND()+RAND()+RAND()+RAND()+RAND())-6))-1)+PT_Y5_MC!W67)</x:f>
        <x:v>3349924.5370074823</x:v>
      </x:c>
      <x:c r="W43" s="16" t="n">
        <x:f>MAX(0,V43*(1+EXP((LN(1+Assumptions!$C$60)-0.5*Assumptions!$C$61^2)+Assumptions!$C$61*((RAND()+RAND()+RAND()+RAND()+RAND()+RAND()+RAND()+RAND()+RAND()+RAND()+RAND()+RAND())-6))-1)+PT_Y5_MC!X67)</x:f>
        <x:v>3681327.334591536</x:v>
      </x:c>
      <x:c r="X43" s="16" t="n">
        <x:f>MAX(0,W43*(1+EXP((LN(1+Assumptions!$C$60)-0.5*Assumptions!$C$61^2)+Assumptions!$C$61*((RAND()+RAND()+RAND()+RAND()+RAND()+RAND()+RAND()+RAND()+RAND()+RAND()+RAND()+RAND())-6))-1)+PT_Y5_MC!Y67)</x:f>
        <x:v>3838797.874139349</x:v>
      </x:c>
      <x:c r="Y43" s="16" t="n">
        <x:f>MAX(0,X43*(1+EXP((LN(1+Assumptions!$C$60)-0.5*Assumptions!$C$61^2)+Assumptions!$C$61*((RAND()+RAND()+RAND()+RAND()+RAND()+RAND()+RAND()+RAND()+RAND()+RAND()+RAND()+RAND())-6))-1)+PT_Y5_MC!Z67)</x:f>
        <x:v>4646183.691489844</x:v>
      </x:c>
      <x:c r="Z43" s="16" t="n">
        <x:f>MAX(0,Y43*(1+EXP((LN(1+Assumptions!$C$60)-0.5*Assumptions!$C$61^2)+Assumptions!$C$61*((RAND()+RAND()+RAND()+RAND()+RAND()+RAND()+RAND()+RAND()+RAND()+RAND()+RAND()+RAND())-6))-1)+PT_Y5_MC!AA67)</x:f>
        <x:v>4985496.9214694975</x:v>
      </x:c>
      <x:c r="AA43" s="16" t="n">
        <x:f>MAX(0,Z43*(1+EXP((LN(1+Assumptions!$C$60)-0.5*Assumptions!$C$61^2)+Assumptions!$C$61*((RAND()+RAND()+RAND()+RAND()+RAND()+RAND()+RAND()+RAND()+RAND()+RAND()+RAND()+RAND())-6))-1)+PT_Y5_MC!AB67)</x:f>
        <x:v>4775045.877225176</x:v>
      </x:c>
      <x:c r="AB43" s="16" t="n">
        <x:f>MAX(0,AA43*(1+EXP((LN(1+Assumptions!$C$60)-0.5*Assumptions!$C$61^2)+Assumptions!$C$61*((RAND()+RAND()+RAND()+RAND()+RAND()+RAND()+RAND()+RAND()+RAND()+RAND()+RAND()+RAND())-6))-1)+PT_Y5_MC!AC67)</x:f>
        <x:v>5214996.937614996</x:v>
      </x:c>
      <x:c r="AC43" s="16" t="n">
        <x:f>MAX(0,AB43*(1+EXP((LN(1+Assumptions!$C$60)-0.5*Assumptions!$C$61^2)+Assumptions!$C$61*((RAND()+RAND()+RAND()+RAND()+RAND()+RAND()+RAND()+RAND()+RAND()+RAND()+RAND()+RAND())-6))-1)+PT_Y5_MC!AD67)</x:f>
        <x:v>4910297.292473425</x:v>
      </x:c>
      <x:c r="AD43" s="16" t="n">
        <x:f>MAX(0,AC43*(1+EXP((LN(1+Assumptions!$C$60)-0.5*Assumptions!$C$61^2)+Assumptions!$C$61*((RAND()+RAND()+RAND()+RAND()+RAND()+RAND()+RAND()+RAND()+RAND()+RAND()+RAND()+RAND())-6))-1)+PT_Y5_MC!AE67)</x:f>
        <x:v>4680668.365306014</x:v>
      </x:c>
      <x:c r="AE43" s="16" t="n">
        <x:f>MAX(0,AD43*(1+EXP((LN(1+Assumptions!$C$60)-0.5*Assumptions!$C$61^2)+Assumptions!$C$61*((RAND()+RAND()+RAND()+RAND()+RAND()+RAND()+RAND()+RAND()+RAND()+RAND()+RAND()+RAND())-6))-1)+PT_Y5_MC!AF67)</x:f>
        <x:v>5023117.007876743</x:v>
      </x:c>
      <x:c r="AF43" s="16" t="n">
        <x:f>MAX(0,AE43*(1+EXP((LN(1+Assumptions!$C$60)-0.5*Assumptions!$C$61^2)+Assumptions!$C$61*((RAND()+RAND()+RAND()+RAND()+RAND()+RAND()+RAND()+RAND()+RAND()+RAND()+RAND()+RAND())-6))-1)+PT_Y5_MC!AG67)</x:f>
        <x:v>6386286.3171174275</x:v>
      </x:c>
    </x:row>
    <x:row r="44">
      <x:c r="A44" s="39">
        <x:v>40</x:v>
      </x:c>
      <x:c r="B44" s="16" t="n">
        <x:f>PT_Y5_MC!C68</x:f>
        <x:v>1029031.25</x:v>
      </x:c>
      <x:c r="C44" s="16" t="n">
        <x:f>MAX(0,B44*(1+EXP((LN(1+Assumptions!$C$60)-0.5*Assumptions!$C$61^2)+Assumptions!$C$61*((RAND()+RAND()+RAND()+RAND()+RAND()+RAND()+RAND()+RAND()+RAND()+RAND()+RAND()+RAND())-6))-1)+PT_Y5_MC!D67)</x:f>
        <x:v>920100.8969876809</x:v>
      </x:c>
      <x:c r="D44" s="16" t="n">
        <x:f>MAX(0,C44*(1+EXP((LN(1+Assumptions!$C$60)-0.5*Assumptions!$C$61^2)+Assumptions!$C$61*((RAND()+RAND()+RAND()+RAND()+RAND()+RAND()+RAND()+RAND()+RAND()+RAND()+RAND()+RAND())-6))-1)+PT_Y5_MC!E67)</x:f>
        <x:v>867379.6152495041</x:v>
      </x:c>
      <x:c r="E44" s="16" t="n">
        <x:f>MAX(0,D44*(1+EXP((LN(1+Assumptions!$C$60)-0.5*Assumptions!$C$61^2)+Assumptions!$C$61*((RAND()+RAND()+RAND()+RAND()+RAND()+RAND()+RAND()+RAND()+RAND()+RAND()+RAND()+RAND())-6))-1)+PT_Y5_MC!F67)</x:f>
        <x:v>1050581.2967491178</x:v>
      </x:c>
      <x:c r="F44" s="16" t="n">
        <x:f>MAX(0,E44*(1+EXP((LN(1+Assumptions!$C$60)-0.5*Assumptions!$C$61^2)+Assumptions!$C$61*((RAND()+RAND()+RAND()+RAND()+RAND()+RAND()+RAND()+RAND()+RAND()+RAND()+RAND()+RAND())-6))-1)+PT_Y5_MC!G67)</x:f>
        <x:v>1218050.0966826829</x:v>
      </x:c>
      <x:c r="G44" s="16" t="n">
        <x:f>MAX(0,F44*(1+EXP((LN(1+Assumptions!$C$60)-0.5*Assumptions!$C$61^2)+Assumptions!$C$61*((RAND()+RAND()+RAND()+RAND()+RAND()+RAND()+RAND()+RAND()+RAND()+RAND()+RAND()+RAND())-6))-1)+PT_Y5_MC!H67)</x:f>
        <x:v>1191923.9740605091</x:v>
      </x:c>
      <x:c r="H44" s="16" t="n">
        <x:f>MAX(0,G44*(1+EXP((LN(1+Assumptions!$C$60)-0.5*Assumptions!$C$61^2)+Assumptions!$C$61*((RAND()+RAND()+RAND()+RAND()+RAND()+RAND()+RAND()+RAND()+RAND()+RAND()+RAND()+RAND())-6))-1)+PT_Y5_MC!I67)</x:f>
        <x:v>1294982.8640309216</x:v>
      </x:c>
      <x:c r="I44" s="16" t="n">
        <x:f>MAX(0,H44*(1+EXP((LN(1+Assumptions!$C$60)-0.5*Assumptions!$C$61^2)+Assumptions!$C$61*((RAND()+RAND()+RAND()+RAND()+RAND()+RAND()+RAND()+RAND()+RAND()+RAND()+RAND()+RAND())-6))-1)+PT_Y5_MC!J67)</x:f>
        <x:v>1767687.7478036194</x:v>
      </x:c>
      <x:c r="J44" s="16" t="n">
        <x:f>MAX(0,I44*(1+EXP((LN(1+Assumptions!$C$60)-0.5*Assumptions!$C$61^2)+Assumptions!$C$61*((RAND()+RAND()+RAND()+RAND()+RAND()+RAND()+RAND()+RAND()+RAND()+RAND()+RAND()+RAND())-6))-1)+PT_Y5_MC!K67)</x:f>
        <x:v>1807434.4358659554</x:v>
      </x:c>
      <x:c r="K44" s="16" t="n">
        <x:f>MAX(0,J44*(1+EXP((LN(1+Assumptions!$C$60)-0.5*Assumptions!$C$61^2)+Assumptions!$C$61*((RAND()+RAND()+RAND()+RAND()+RAND()+RAND()+RAND()+RAND()+RAND()+RAND()+RAND()+RAND())-6))-1)+PT_Y5_MC!L67)</x:f>
        <x:v>1566776.3690086512</x:v>
      </x:c>
      <x:c r="L44" s="16" t="n">
        <x:f>MAX(0,K44*(1+EXP((LN(1+Assumptions!$C$60)-0.5*Assumptions!$C$61^2)+Assumptions!$C$61*((RAND()+RAND()+RAND()+RAND()+RAND()+RAND()+RAND()+RAND()+RAND()+RAND()+RAND()+RAND())-6))-1)+PT_Y5_MC!M67)</x:f>
        <x:v>2074386.3865531483</x:v>
      </x:c>
      <x:c r="M44" s="16" t="n">
        <x:f>MAX(0,L44*(1+EXP((LN(1+Assumptions!$C$60)-0.5*Assumptions!$C$61^2)+Assumptions!$C$61*((RAND()+RAND()+RAND()+RAND()+RAND()+RAND()+RAND()+RAND()+RAND()+RAND()+RAND()+RAND())-6))-1)+PT_Y5_MC!N67)</x:f>
        <x:v>1541854.1814252983</x:v>
      </x:c>
      <x:c r="N44" s="16" t="n">
        <x:f>MAX(0,M44*(1+EXP((LN(1+Assumptions!$C$60)-0.5*Assumptions!$C$61^2)+Assumptions!$C$61*((RAND()+RAND()+RAND()+RAND()+RAND()+RAND()+RAND()+RAND()+RAND()+RAND()+RAND()+RAND())-6))-1)+PT_Y5_MC!O67)</x:f>
        <x:v>1096453.9214986623</x:v>
      </x:c>
      <x:c r="O44" s="16" t="n">
        <x:f>MAX(0,N44*(1+EXP((LN(1+Assumptions!$C$60)-0.5*Assumptions!$C$61^2)+Assumptions!$C$61*((RAND()+RAND()+RAND()+RAND()+RAND()+RAND()+RAND()+RAND()+RAND()+RAND()+RAND()+RAND())-6))-1)+PT_Y5_MC!P67)</x:f>
        <x:v>1142269.56831485</x:v>
      </x:c>
      <x:c r="P44" s="16" t="n">
        <x:f>MAX(0,O44*(1+EXP((LN(1+Assumptions!$C$60)-0.5*Assumptions!$C$61^2)+Assumptions!$C$61*((RAND()+RAND()+RAND()+RAND()+RAND()+RAND()+RAND()+RAND()+RAND()+RAND()+RAND()+RAND())-6))-1)+PT_Y5_MC!Q67)</x:f>
        <x:v>1286232.7044895105</x:v>
      </x:c>
      <x:c r="Q44" s="16" t="n">
        <x:f>MAX(0,P44*(1+EXP((LN(1+Assumptions!$C$60)-0.5*Assumptions!$C$61^2)+Assumptions!$C$61*((RAND()+RAND()+RAND()+RAND()+RAND()+RAND()+RAND()+RAND()+RAND()+RAND()+RAND()+RAND())-6))-1)+PT_Y5_MC!R67)</x:f>
        <x:v>1784010.6441114647</x:v>
      </x:c>
      <x:c r="R44" s="16" t="n">
        <x:f>MAX(0,Q44*(1+EXP((LN(1+Assumptions!$C$60)-0.5*Assumptions!$C$61^2)+Assumptions!$C$61*((RAND()+RAND()+RAND()+RAND()+RAND()+RAND()+RAND()+RAND()+RAND()+RAND()+RAND()+RAND())-6))-1)+PT_Y5_MC!S67)</x:f>
        <x:v>2082138.2347216625</x:v>
      </x:c>
      <x:c r="S44" s="16" t="n">
        <x:f>MAX(0,R44*(1+EXP((LN(1+Assumptions!$C$60)-0.5*Assumptions!$C$61^2)+Assumptions!$C$61*((RAND()+RAND()+RAND()+RAND()+RAND()+RAND()+RAND()+RAND()+RAND()+RAND()+RAND()+RAND())-6))-1)+PT_Y5_MC!T67)</x:f>
        <x:v>2237170.78131261</x:v>
      </x:c>
      <x:c r="T44" s="16" t="n">
        <x:f>MAX(0,S44*(1+EXP((LN(1+Assumptions!$C$60)-0.5*Assumptions!$C$61^2)+Assumptions!$C$61*((RAND()+RAND()+RAND()+RAND()+RAND()+RAND()+RAND()+RAND()+RAND()+RAND()+RAND()+RAND())-6))-1)+PT_Y5_MC!U67)</x:f>
        <x:v>2927851.6514328388</x:v>
      </x:c>
      <x:c r="U44" s="16" t="n">
        <x:f>MAX(0,T44*(1+EXP((LN(1+Assumptions!$C$60)-0.5*Assumptions!$C$61^2)+Assumptions!$C$61*((RAND()+RAND()+RAND()+RAND()+RAND()+RAND()+RAND()+RAND()+RAND()+RAND()+RAND()+RAND())-6))-1)+PT_Y5_MC!V67)</x:f>
        <x:v>2802006.5578033584</x:v>
      </x:c>
      <x:c r="V44" s="16" t="n">
        <x:f>MAX(0,U44*(1+EXP((LN(1+Assumptions!$C$60)-0.5*Assumptions!$C$61^2)+Assumptions!$C$61*((RAND()+RAND()+RAND()+RAND()+RAND()+RAND()+RAND()+RAND()+RAND()+RAND()+RAND()+RAND())-6))-1)+PT_Y5_MC!W67)</x:f>
        <x:v>3213201.2526296</x:v>
      </x:c>
      <x:c r="W44" s="16" t="n">
        <x:f>MAX(0,V44*(1+EXP((LN(1+Assumptions!$C$60)-0.5*Assumptions!$C$61^2)+Assumptions!$C$61*((RAND()+RAND()+RAND()+RAND()+RAND()+RAND()+RAND()+RAND()+RAND()+RAND()+RAND()+RAND())-6))-1)+PT_Y5_MC!X67)</x:f>
        <x:v>3999640.0295782257</x:v>
      </x:c>
      <x:c r="X44" s="16" t="n">
        <x:f>MAX(0,W44*(1+EXP((LN(1+Assumptions!$C$60)-0.5*Assumptions!$C$61^2)+Assumptions!$C$61*((RAND()+RAND()+RAND()+RAND()+RAND()+RAND()+RAND()+RAND()+RAND()+RAND()+RAND()+RAND())-6))-1)+PT_Y5_MC!Y67)</x:f>
        <x:v>4375761.131204797</x:v>
      </x:c>
      <x:c r="Y44" s="16" t="n">
        <x:f>MAX(0,X44*(1+EXP((LN(1+Assumptions!$C$60)-0.5*Assumptions!$C$61^2)+Assumptions!$C$61*((RAND()+RAND()+RAND()+RAND()+RAND()+RAND()+RAND()+RAND()+RAND()+RAND()+RAND()+RAND())-6))-1)+PT_Y5_MC!Z67)</x:f>
        <x:v>3980322.125985334</x:v>
      </x:c>
      <x:c r="Z44" s="16" t="n">
        <x:f>MAX(0,Y44*(1+EXP((LN(1+Assumptions!$C$60)-0.5*Assumptions!$C$61^2)+Assumptions!$C$61*((RAND()+RAND()+RAND()+RAND()+RAND()+RAND()+RAND()+RAND()+RAND()+RAND()+RAND()+RAND())-6))-1)+PT_Y5_MC!AA67)</x:f>
        <x:v>4065643.896764568</x:v>
      </x:c>
      <x:c r="AA44" s="16" t="n">
        <x:f>MAX(0,Z44*(1+EXP((LN(1+Assumptions!$C$60)-0.5*Assumptions!$C$61^2)+Assumptions!$C$61*((RAND()+RAND()+RAND()+RAND()+RAND()+RAND()+RAND()+RAND()+RAND()+RAND()+RAND()+RAND())-6))-1)+PT_Y5_MC!AB67)</x:f>
        <x:v>3926428.937379584</x:v>
      </x:c>
      <x:c r="AB44" s="16" t="n">
        <x:f>MAX(0,AA44*(1+EXP((LN(1+Assumptions!$C$60)-0.5*Assumptions!$C$61^2)+Assumptions!$C$61*((RAND()+RAND()+RAND()+RAND()+RAND()+RAND()+RAND()+RAND()+RAND()+RAND()+RAND()+RAND())-6))-1)+PT_Y5_MC!AC67)</x:f>
        <x:v>4255610.518659703</x:v>
      </x:c>
      <x:c r="AC44" s="16" t="n">
        <x:f>MAX(0,AB44*(1+EXP((LN(1+Assumptions!$C$60)-0.5*Assumptions!$C$61^2)+Assumptions!$C$61*((RAND()+RAND()+RAND()+RAND()+RAND()+RAND()+RAND()+RAND()+RAND()+RAND()+RAND()+RAND())-6))-1)+PT_Y5_MC!AD67)</x:f>
        <x:v>4446910.793550886</x:v>
      </x:c>
      <x:c r="AD44" s="16" t="n">
        <x:f>MAX(0,AC44*(1+EXP((LN(1+Assumptions!$C$60)-0.5*Assumptions!$C$61^2)+Assumptions!$C$61*((RAND()+RAND()+RAND()+RAND()+RAND()+RAND()+RAND()+RAND()+RAND()+RAND()+RAND()+RAND())-6))-1)+PT_Y5_MC!AE67)</x:f>
        <x:v>5008756.163978977</x:v>
      </x:c>
      <x:c r="AE44" s="16" t="n">
        <x:f>MAX(0,AD44*(1+EXP((LN(1+Assumptions!$C$60)-0.5*Assumptions!$C$61^2)+Assumptions!$C$61*((RAND()+RAND()+RAND()+RAND()+RAND()+RAND()+RAND()+RAND()+RAND()+RAND()+RAND()+RAND())-6))-1)+PT_Y5_MC!AF67)</x:f>
        <x:v>5256131.016684005</x:v>
      </x:c>
      <x:c r="AF44" s="16" t="n">
        <x:f>MAX(0,AE44*(1+EXP((LN(1+Assumptions!$C$60)-0.5*Assumptions!$C$61^2)+Assumptions!$C$61*((RAND()+RAND()+RAND()+RAND()+RAND()+RAND()+RAND()+RAND()+RAND()+RAND()+RAND()+RAND())-6))-1)+PT_Y5_MC!AG67)</x:f>
        <x:v>6405204.301274702</x:v>
      </x:c>
    </x:row>
    <x:row r="45">
      <x:c r="A45" s="39">
        <x:v>41</x:v>
      </x:c>
      <x:c r="B45" s="16" t="n">
        <x:f>PT_Y5_MC!C68</x:f>
        <x:v>1029031.25</x:v>
      </x:c>
      <x:c r="C45" s="16" t="n">
        <x:f>MAX(0,B45*(1+EXP((LN(1+Assumptions!$C$60)-0.5*Assumptions!$C$61^2)+Assumptions!$C$61*((RAND()+RAND()+RAND()+RAND()+RAND()+RAND()+RAND()+RAND()+RAND()+RAND()+RAND()+RAND())-6))-1)+PT_Y5_MC!D67)</x:f>
        <x:v>1296063.1196155418</x:v>
      </x:c>
      <x:c r="D45" s="16" t="n">
        <x:f>MAX(0,C45*(1+EXP((LN(1+Assumptions!$C$60)-0.5*Assumptions!$C$61^2)+Assumptions!$C$61*((RAND()+RAND()+RAND()+RAND()+RAND()+RAND()+RAND()+RAND()+RAND()+RAND()+RAND()+RAND())-6))-1)+PT_Y5_MC!E67)</x:f>
        <x:v>1279884.4667929101</x:v>
      </x:c>
      <x:c r="E45" s="16" t="n">
        <x:f>MAX(0,D45*(1+EXP((LN(1+Assumptions!$C$60)-0.5*Assumptions!$C$61^2)+Assumptions!$C$61*((RAND()+RAND()+RAND()+RAND()+RAND()+RAND()+RAND()+RAND()+RAND()+RAND()+RAND()+RAND())-6))-1)+PT_Y5_MC!F67)</x:f>
        <x:v>1619406.4034151193</x:v>
      </x:c>
      <x:c r="F45" s="16" t="n">
        <x:f>MAX(0,E45*(1+EXP((LN(1+Assumptions!$C$60)-0.5*Assumptions!$C$61^2)+Assumptions!$C$61*((RAND()+RAND()+RAND()+RAND()+RAND()+RAND()+RAND()+RAND()+RAND()+RAND()+RAND()+RAND())-6))-1)+PT_Y5_MC!G67)</x:f>
        <x:v>1642044.4267774832</x:v>
      </x:c>
      <x:c r="G45" s="16" t="n">
        <x:f>MAX(0,F45*(1+EXP((LN(1+Assumptions!$C$60)-0.5*Assumptions!$C$61^2)+Assumptions!$C$61*((RAND()+RAND()+RAND()+RAND()+RAND()+RAND()+RAND()+RAND()+RAND()+RAND()+RAND()+RAND())-6))-1)+PT_Y5_MC!H67)</x:f>
        <x:v>1950367.5946647818</x:v>
      </x:c>
      <x:c r="H45" s="16" t="n">
        <x:f>MAX(0,G45*(1+EXP((LN(1+Assumptions!$C$60)-0.5*Assumptions!$C$61^2)+Assumptions!$C$61*((RAND()+RAND()+RAND()+RAND()+RAND()+RAND()+RAND()+RAND()+RAND()+RAND()+RAND()+RAND())-6))-1)+PT_Y5_MC!I67)</x:f>
        <x:v>2144003.5793785285</x:v>
      </x:c>
      <x:c r="I45" s="16" t="n">
        <x:f>MAX(0,H45*(1+EXP((LN(1+Assumptions!$C$60)-0.5*Assumptions!$C$61^2)+Assumptions!$C$61*((RAND()+RAND()+RAND()+RAND()+RAND()+RAND()+RAND()+RAND()+RAND()+RAND()+RAND()+RAND())-6))-1)+PT_Y5_MC!J67)</x:f>
        <x:v>1916270.939736793</x:v>
      </x:c>
      <x:c r="J45" s="16" t="n">
        <x:f>MAX(0,I45*(1+EXP((LN(1+Assumptions!$C$60)-0.5*Assumptions!$C$61^2)+Assumptions!$C$61*((RAND()+RAND()+RAND()+RAND()+RAND()+RAND()+RAND()+RAND()+RAND()+RAND()+RAND()+RAND())-6))-1)+PT_Y5_MC!K67)</x:f>
        <x:v>1731090.3584325486</x:v>
      </x:c>
      <x:c r="K45" s="16" t="n">
        <x:f>MAX(0,J45*(1+EXP((LN(1+Assumptions!$C$60)-0.5*Assumptions!$C$61^2)+Assumptions!$C$61*((RAND()+RAND()+RAND()+RAND()+RAND()+RAND()+RAND()+RAND()+RAND()+RAND()+RAND()+RAND())-6))-1)+PT_Y5_MC!L67)</x:f>
        <x:v>2175065.0964785325</x:v>
      </x:c>
      <x:c r="L45" s="16" t="n">
        <x:f>MAX(0,K45*(1+EXP((LN(1+Assumptions!$C$60)-0.5*Assumptions!$C$61^2)+Assumptions!$C$61*((RAND()+RAND()+RAND()+RAND()+RAND()+RAND()+RAND()+RAND()+RAND()+RAND()+RAND()+RAND())-6))-1)+PT_Y5_MC!M67)</x:f>
        <x:v>2360931.706919456</x:v>
      </x:c>
      <x:c r="M45" s="16" t="n">
        <x:f>MAX(0,L45*(1+EXP((LN(1+Assumptions!$C$60)-0.5*Assumptions!$C$61^2)+Assumptions!$C$61*((RAND()+RAND()+RAND()+RAND()+RAND()+RAND()+RAND()+RAND()+RAND()+RAND()+RAND()+RAND())-6))-1)+PT_Y5_MC!N67)</x:f>
        <x:v>2532901.386975447</x:v>
      </x:c>
      <x:c r="N45" s="16" t="n">
        <x:f>MAX(0,M45*(1+EXP((LN(1+Assumptions!$C$60)-0.5*Assumptions!$C$61^2)+Assumptions!$C$61*((RAND()+RAND()+RAND()+RAND()+RAND()+RAND()+RAND()+RAND()+RAND()+RAND()+RAND()+RAND())-6))-1)+PT_Y5_MC!O67)</x:f>
        <x:v>2245286.166837891</x:v>
      </x:c>
      <x:c r="O45" s="16" t="n">
        <x:f>MAX(0,N45*(1+EXP((LN(1+Assumptions!$C$60)-0.5*Assumptions!$C$61^2)+Assumptions!$C$61*((RAND()+RAND()+RAND()+RAND()+RAND()+RAND()+RAND()+RAND()+RAND()+RAND()+RAND()+RAND())-6))-1)+PT_Y5_MC!P67)</x:f>
        <x:v>2602962.0082760467</x:v>
      </x:c>
      <x:c r="P45" s="16" t="n">
        <x:f>MAX(0,O45*(1+EXP((LN(1+Assumptions!$C$60)-0.5*Assumptions!$C$61^2)+Assumptions!$C$61*((RAND()+RAND()+RAND()+RAND()+RAND()+RAND()+RAND()+RAND()+RAND()+RAND()+RAND()+RAND())-6))-1)+PT_Y5_MC!Q67)</x:f>
        <x:v>3218450.1662946045</x:v>
      </x:c>
      <x:c r="Q45" s="16" t="n">
        <x:f>MAX(0,P45*(1+EXP((LN(1+Assumptions!$C$60)-0.5*Assumptions!$C$61^2)+Assumptions!$C$61*((RAND()+RAND()+RAND()+RAND()+RAND()+RAND()+RAND()+RAND()+RAND()+RAND()+RAND()+RAND())-6))-1)+PT_Y5_MC!R67)</x:f>
        <x:v>3486260.381045968</x:v>
      </x:c>
      <x:c r="R45" s="16" t="n">
        <x:f>MAX(0,Q45*(1+EXP((LN(1+Assumptions!$C$60)-0.5*Assumptions!$C$61^2)+Assumptions!$C$61*((RAND()+RAND()+RAND()+RAND()+RAND()+RAND()+RAND()+RAND()+RAND()+RAND()+RAND()+RAND())-6))-1)+PT_Y5_MC!S67)</x:f>
        <x:v>3190782.9962405325</x:v>
      </x:c>
      <x:c r="S45" s="16" t="n">
        <x:f>MAX(0,R45*(1+EXP((LN(1+Assumptions!$C$60)-0.5*Assumptions!$C$61^2)+Assumptions!$C$61*((RAND()+RAND()+RAND()+RAND()+RAND()+RAND()+RAND()+RAND()+RAND()+RAND()+RAND()+RAND())-6))-1)+PT_Y5_MC!T67)</x:f>
        <x:v>4048692.4867907087</x:v>
      </x:c>
      <x:c r="T45" s="16" t="n">
        <x:f>MAX(0,S45*(1+EXP((LN(1+Assumptions!$C$60)-0.5*Assumptions!$C$61^2)+Assumptions!$C$61*((RAND()+RAND()+RAND()+RAND()+RAND()+RAND()+RAND()+RAND()+RAND()+RAND()+RAND()+RAND())-6))-1)+PT_Y5_MC!U67)</x:f>
        <x:v>3471740.6392269637</x:v>
      </x:c>
      <x:c r="U45" s="16" t="n">
        <x:f>MAX(0,T45*(1+EXP((LN(1+Assumptions!$C$60)-0.5*Assumptions!$C$61^2)+Assumptions!$C$61*((RAND()+RAND()+RAND()+RAND()+RAND()+RAND()+RAND()+RAND()+RAND()+RAND()+RAND()+RAND())-6))-1)+PT_Y5_MC!V67)</x:f>
        <x:v>4061531.235571714</x:v>
      </x:c>
      <x:c r="V45" s="16" t="n">
        <x:f>MAX(0,U45*(1+EXP((LN(1+Assumptions!$C$60)-0.5*Assumptions!$C$61^2)+Assumptions!$C$61*((RAND()+RAND()+RAND()+RAND()+RAND()+RAND()+RAND()+RAND()+RAND()+RAND()+RAND()+RAND())-6))-1)+PT_Y5_MC!W67)</x:f>
        <x:v>3707387.7476696535</x:v>
      </x:c>
      <x:c r="W45" s="16" t="n">
        <x:f>MAX(0,V45*(1+EXP((LN(1+Assumptions!$C$60)-0.5*Assumptions!$C$61^2)+Assumptions!$C$61*((RAND()+RAND()+RAND()+RAND()+RAND()+RAND()+RAND()+RAND()+RAND()+RAND()+RAND()+RAND())-6))-1)+PT_Y5_MC!X67)</x:f>
        <x:v>2988511.904660724</x:v>
      </x:c>
      <x:c r="X45" s="16" t="n">
        <x:f>MAX(0,W45*(1+EXP((LN(1+Assumptions!$C$60)-0.5*Assumptions!$C$61^2)+Assumptions!$C$61*((RAND()+RAND()+RAND()+RAND()+RAND()+RAND()+RAND()+RAND()+RAND()+RAND()+RAND()+RAND())-6))-1)+PT_Y5_MC!Y67)</x:f>
        <x:v>2838830.5220059394</x:v>
      </x:c>
      <x:c r="Y45" s="16" t="n">
        <x:f>MAX(0,X45*(1+EXP((LN(1+Assumptions!$C$60)-0.5*Assumptions!$C$61^2)+Assumptions!$C$61*((RAND()+RAND()+RAND()+RAND()+RAND()+RAND()+RAND()+RAND()+RAND()+RAND()+RAND()+RAND())-6))-1)+PT_Y5_MC!Z67)</x:f>
        <x:v>2700440.855992048</x:v>
      </x:c>
      <x:c r="Z45" s="16" t="n">
        <x:f>MAX(0,Y45*(1+EXP((LN(1+Assumptions!$C$60)-0.5*Assumptions!$C$61^2)+Assumptions!$C$61*((RAND()+RAND()+RAND()+RAND()+RAND()+RAND()+RAND()+RAND()+RAND()+RAND()+RAND()+RAND())-6))-1)+PT_Y5_MC!AA67)</x:f>
        <x:v>2715683.931503089</x:v>
      </x:c>
      <x:c r="AA45" s="16" t="n">
        <x:f>MAX(0,Z45*(1+EXP((LN(1+Assumptions!$C$60)-0.5*Assumptions!$C$61^2)+Assumptions!$C$61*((RAND()+RAND()+RAND()+RAND()+RAND()+RAND()+RAND()+RAND()+RAND()+RAND()+RAND()+RAND())-6))-1)+PT_Y5_MC!AB67)</x:f>
        <x:v>3018545.9812119845</x:v>
      </x:c>
      <x:c r="AB45" s="16" t="n">
        <x:f>MAX(0,AA45*(1+EXP((LN(1+Assumptions!$C$60)-0.5*Assumptions!$C$61^2)+Assumptions!$C$61*((RAND()+RAND()+RAND()+RAND()+RAND()+RAND()+RAND()+RAND()+RAND()+RAND()+RAND()+RAND())-6))-1)+PT_Y5_MC!AC67)</x:f>
        <x:v>2835261.04251853</x:v>
      </x:c>
      <x:c r="AC45" s="16" t="n">
        <x:f>MAX(0,AB45*(1+EXP((LN(1+Assumptions!$C$60)-0.5*Assumptions!$C$61^2)+Assumptions!$C$61*((RAND()+RAND()+RAND()+RAND()+RAND()+RAND()+RAND()+RAND()+RAND()+RAND()+RAND()+RAND())-6))-1)+PT_Y5_MC!AD67)</x:f>
        <x:v>2378800.060075359</x:v>
      </x:c>
      <x:c r="AD45" s="16" t="n">
        <x:f>MAX(0,AC45*(1+EXP((LN(1+Assumptions!$C$60)-0.5*Assumptions!$C$61^2)+Assumptions!$C$61*((RAND()+RAND()+RAND()+RAND()+RAND()+RAND()+RAND()+RAND()+RAND()+RAND()+RAND()+RAND())-6))-1)+PT_Y5_MC!AE67)</x:f>
        <x:v>2308219.5867883097</x:v>
      </x:c>
      <x:c r="AE45" s="16" t="n">
        <x:f>MAX(0,AD45*(1+EXP((LN(1+Assumptions!$C$60)-0.5*Assumptions!$C$61^2)+Assumptions!$C$61*((RAND()+RAND()+RAND()+RAND()+RAND()+RAND()+RAND()+RAND()+RAND()+RAND()+RAND()+RAND())-6))-1)+PT_Y5_MC!AF67)</x:f>
        <x:v>1517123.6741730685</x:v>
      </x:c>
      <x:c r="AF45" s="16" t="n">
        <x:f>MAX(0,AE45*(1+EXP((LN(1+Assumptions!$C$60)-0.5*Assumptions!$C$61^2)+Assumptions!$C$61*((RAND()+RAND()+RAND()+RAND()+RAND()+RAND()+RAND()+RAND()+RAND()+RAND()+RAND()+RAND())-6))-1)+PT_Y5_MC!AG67)</x:f>
        <x:v>1735087.4208313518</x:v>
      </x:c>
    </x:row>
    <x:row r="46">
      <x:c r="A46" s="39">
        <x:v>42</x:v>
      </x:c>
      <x:c r="B46" s="16" t="n">
        <x:f>PT_Y5_MC!C68</x:f>
        <x:v>1029031.25</x:v>
      </x:c>
      <x:c r="C46" s="16" t="n">
        <x:f>MAX(0,B46*(1+EXP((LN(1+Assumptions!$C$60)-0.5*Assumptions!$C$61^2)+Assumptions!$C$61*((RAND()+RAND()+RAND()+RAND()+RAND()+RAND()+RAND()+RAND()+RAND()+RAND()+RAND()+RAND())-6))-1)+PT_Y5_MC!D67)</x:f>
        <x:v>896851.1637392465</x:v>
      </x:c>
      <x:c r="D46" s="16" t="n">
        <x:f>MAX(0,C46*(1+EXP((LN(1+Assumptions!$C$60)-0.5*Assumptions!$C$61^2)+Assumptions!$C$61*((RAND()+RAND()+RAND()+RAND()+RAND()+RAND()+RAND()+RAND()+RAND()+RAND()+RAND()+RAND())-6))-1)+PT_Y5_MC!E67)</x:f>
        <x:v>892077.1294748851</x:v>
      </x:c>
      <x:c r="E46" s="16" t="n">
        <x:f>MAX(0,D46*(1+EXP((LN(1+Assumptions!$C$60)-0.5*Assumptions!$C$61^2)+Assumptions!$C$61*((RAND()+RAND()+RAND()+RAND()+RAND()+RAND()+RAND()+RAND()+RAND()+RAND()+RAND()+RAND())-6))-1)+PT_Y5_MC!F67)</x:f>
        <x:v>978394.8395389155</x:v>
      </x:c>
      <x:c r="F46" s="16" t="n">
        <x:f>MAX(0,E46*(1+EXP((LN(1+Assumptions!$C$60)-0.5*Assumptions!$C$61^2)+Assumptions!$C$61*((RAND()+RAND()+RAND()+RAND()+RAND()+RAND()+RAND()+RAND()+RAND()+RAND()+RAND()+RAND())-6))-1)+PT_Y5_MC!G67)</x:f>
        <x:v>1001917.044752847</x:v>
      </x:c>
      <x:c r="G46" s="16" t="n">
        <x:f>MAX(0,F46*(1+EXP((LN(1+Assumptions!$C$60)-0.5*Assumptions!$C$61^2)+Assumptions!$C$61*((RAND()+RAND()+RAND()+RAND()+RAND()+RAND()+RAND()+RAND()+RAND()+RAND()+RAND()+RAND())-6))-1)+PT_Y5_MC!H67)</x:f>
        <x:v>1283318.5825272691</x:v>
      </x:c>
      <x:c r="H46" s="16" t="n">
        <x:f>MAX(0,G46*(1+EXP((LN(1+Assumptions!$C$60)-0.5*Assumptions!$C$61^2)+Assumptions!$C$61*((RAND()+RAND()+RAND()+RAND()+RAND()+RAND()+RAND()+RAND()+RAND()+RAND()+RAND()+RAND())-6))-1)+PT_Y5_MC!I67)</x:f>
        <x:v>1005995.8971647471</x:v>
      </x:c>
      <x:c r="I46" s="16" t="n">
        <x:f>MAX(0,H46*(1+EXP((LN(1+Assumptions!$C$60)-0.5*Assumptions!$C$61^2)+Assumptions!$C$61*((RAND()+RAND()+RAND()+RAND()+RAND()+RAND()+RAND()+RAND()+RAND()+RAND()+RAND()+RAND())-6))-1)+PT_Y5_MC!J67)</x:f>
        <x:v>1445490.414068821</x:v>
      </x:c>
      <x:c r="J46" s="16" t="n">
        <x:f>MAX(0,I46*(1+EXP((LN(1+Assumptions!$C$60)-0.5*Assumptions!$C$61^2)+Assumptions!$C$61*((RAND()+RAND()+RAND()+RAND()+RAND()+RAND()+RAND()+RAND()+RAND()+RAND()+RAND()+RAND())-6))-1)+PT_Y5_MC!K67)</x:f>
        <x:v>1347089.4115891084</x:v>
      </x:c>
      <x:c r="K46" s="16" t="n">
        <x:f>MAX(0,J46*(1+EXP((LN(1+Assumptions!$C$60)-0.5*Assumptions!$C$61^2)+Assumptions!$C$61*((RAND()+RAND()+RAND()+RAND()+RAND()+RAND()+RAND()+RAND()+RAND()+RAND()+RAND()+RAND())-6))-1)+PT_Y5_MC!L67)</x:f>
        <x:v>1685650.3001102502</x:v>
      </x:c>
      <x:c r="L46" s="16" t="n">
        <x:f>MAX(0,K46*(1+EXP((LN(1+Assumptions!$C$60)-0.5*Assumptions!$C$61^2)+Assumptions!$C$61*((RAND()+RAND()+RAND()+RAND()+RAND()+RAND()+RAND()+RAND()+RAND()+RAND()+RAND()+RAND())-6))-1)+PT_Y5_MC!M67)</x:f>
        <x:v>1297634.9481268714</x:v>
      </x:c>
      <x:c r="M46" s="16" t="n">
        <x:f>MAX(0,L46*(1+EXP((LN(1+Assumptions!$C$60)-0.5*Assumptions!$C$61^2)+Assumptions!$C$61*((RAND()+RAND()+RAND()+RAND()+RAND()+RAND()+RAND()+RAND()+RAND()+RAND()+RAND()+RAND())-6))-1)+PT_Y5_MC!N67)</x:f>
        <x:v>1169358.1683464046</x:v>
      </x:c>
      <x:c r="N46" s="16" t="n">
        <x:f>MAX(0,M46*(1+EXP((LN(1+Assumptions!$C$60)-0.5*Assumptions!$C$61^2)+Assumptions!$C$61*((RAND()+RAND()+RAND()+RAND()+RAND()+RAND()+RAND()+RAND()+RAND()+RAND()+RAND()+RAND())-6))-1)+PT_Y5_MC!O67)</x:f>
        <x:v>975437.7454312454</x:v>
      </x:c>
      <x:c r="O46" s="16" t="n">
        <x:f>MAX(0,N46*(1+EXP((LN(1+Assumptions!$C$60)-0.5*Assumptions!$C$61^2)+Assumptions!$C$61*((RAND()+RAND()+RAND()+RAND()+RAND()+RAND()+RAND()+RAND()+RAND()+RAND()+RAND()+RAND())-6))-1)+PT_Y5_MC!P67)</x:f>
        <x:v>1113600.548142265</x:v>
      </x:c>
      <x:c r="P46" s="16" t="n">
        <x:f>MAX(0,O46*(1+EXP((LN(1+Assumptions!$C$60)-0.5*Assumptions!$C$61^2)+Assumptions!$C$61*((RAND()+RAND()+RAND()+RAND()+RAND()+RAND()+RAND()+RAND()+RAND()+RAND()+RAND()+RAND())-6))-1)+PT_Y5_MC!Q67)</x:f>
        <x:v>1233431.0190453487</x:v>
      </x:c>
      <x:c r="Q46" s="16" t="n">
        <x:f>MAX(0,P46*(1+EXP((LN(1+Assumptions!$C$60)-0.5*Assumptions!$C$61^2)+Assumptions!$C$61*((RAND()+RAND()+RAND()+RAND()+RAND()+RAND()+RAND()+RAND()+RAND()+RAND()+RAND()+RAND())-6))-1)+PT_Y5_MC!R67)</x:f>
        <x:v>1316640.6692184648</x:v>
      </x:c>
      <x:c r="R46" s="16" t="n">
        <x:f>MAX(0,Q46*(1+EXP((LN(1+Assumptions!$C$60)-0.5*Assumptions!$C$61^2)+Assumptions!$C$61*((RAND()+RAND()+RAND()+RAND()+RAND()+RAND()+RAND()+RAND()+RAND()+RAND()+RAND()+RAND())-6))-1)+PT_Y5_MC!S67)</x:f>
        <x:v>1146177.7399569904</x:v>
      </x:c>
      <x:c r="S46" s="16" t="n">
        <x:f>MAX(0,R46*(1+EXP((LN(1+Assumptions!$C$60)-0.5*Assumptions!$C$61^2)+Assumptions!$C$61*((RAND()+RAND()+RAND()+RAND()+RAND()+RAND()+RAND()+RAND()+RAND()+RAND()+RAND()+RAND())-6))-1)+PT_Y5_MC!T67)</x:f>
        <x:v>1213910.952568243</x:v>
      </x:c>
      <x:c r="T46" s="16" t="n">
        <x:f>MAX(0,S46*(1+EXP((LN(1+Assumptions!$C$60)-0.5*Assumptions!$C$61^2)+Assumptions!$C$61*((RAND()+RAND()+RAND()+RAND()+RAND()+RAND()+RAND()+RAND()+RAND()+RAND()+RAND()+RAND())-6))-1)+PT_Y5_MC!U67)</x:f>
        <x:v>1555245.1481162212</x:v>
      </x:c>
      <x:c r="U46" s="16" t="n">
        <x:f>MAX(0,T46*(1+EXP((LN(1+Assumptions!$C$60)-0.5*Assumptions!$C$61^2)+Assumptions!$C$61*((RAND()+RAND()+RAND()+RAND()+RAND()+RAND()+RAND()+RAND()+RAND()+RAND()+RAND()+RAND())-6))-1)+PT_Y5_MC!V67)</x:f>
        <x:v>1987566.127797076</x:v>
      </x:c>
      <x:c r="V46" s="16" t="n">
        <x:f>MAX(0,U46*(1+EXP((LN(1+Assumptions!$C$60)-0.5*Assumptions!$C$61^2)+Assumptions!$C$61*((RAND()+RAND()+RAND()+RAND()+RAND()+RAND()+RAND()+RAND()+RAND()+RAND()+RAND()+RAND())-6))-1)+PT_Y5_MC!W67)</x:f>
        <x:v>1923622.3833722284</x:v>
      </x:c>
      <x:c r="W46" s="16" t="n">
        <x:f>MAX(0,V46*(1+EXP((LN(1+Assumptions!$C$60)-0.5*Assumptions!$C$61^2)+Assumptions!$C$61*((RAND()+RAND()+RAND()+RAND()+RAND()+RAND()+RAND()+RAND()+RAND()+RAND()+RAND()+RAND())-6))-1)+PT_Y5_MC!X67)</x:f>
        <x:v>1545693.7873816267</x:v>
      </x:c>
      <x:c r="X46" s="16" t="n">
        <x:f>MAX(0,W46*(1+EXP((LN(1+Assumptions!$C$60)-0.5*Assumptions!$C$61^2)+Assumptions!$C$61*((RAND()+RAND()+RAND()+RAND()+RAND()+RAND()+RAND()+RAND()+RAND()+RAND()+RAND()+RAND())-6))-1)+PT_Y5_MC!Y67)</x:f>
        <x:v>1609763.2568299756</x:v>
      </x:c>
      <x:c r="Y46" s="16" t="n">
        <x:f>MAX(0,X46*(1+EXP((LN(1+Assumptions!$C$60)-0.5*Assumptions!$C$61^2)+Assumptions!$C$61*((RAND()+RAND()+RAND()+RAND()+RAND()+RAND()+RAND()+RAND()+RAND()+RAND()+RAND()+RAND())-6))-1)+PT_Y5_MC!Z67)</x:f>
        <x:v>1749293.8970945105</x:v>
      </x:c>
      <x:c r="Z46" s="16" t="n">
        <x:f>MAX(0,Y46*(1+EXP((LN(1+Assumptions!$C$60)-0.5*Assumptions!$C$61^2)+Assumptions!$C$61*((RAND()+RAND()+RAND()+RAND()+RAND()+RAND()+RAND()+RAND()+RAND()+RAND()+RAND()+RAND())-6))-1)+PT_Y5_MC!AA67)</x:f>
        <x:v>1604140.9863611376</x:v>
      </x:c>
      <x:c r="AA46" s="16" t="n">
        <x:f>MAX(0,Z46*(1+EXP((LN(1+Assumptions!$C$60)-0.5*Assumptions!$C$61^2)+Assumptions!$C$61*((RAND()+RAND()+RAND()+RAND()+RAND()+RAND()+RAND()+RAND()+RAND()+RAND()+RAND()+RAND())-6))-1)+PT_Y5_MC!AB67)</x:f>
        <x:v>2249719.9280377696</x:v>
      </x:c>
      <x:c r="AB46" s="16" t="n">
        <x:f>MAX(0,AA46*(1+EXP((LN(1+Assumptions!$C$60)-0.5*Assumptions!$C$61^2)+Assumptions!$C$61*((RAND()+RAND()+RAND()+RAND()+RAND()+RAND()+RAND()+RAND()+RAND()+RAND()+RAND()+RAND())-6))-1)+PT_Y5_MC!AC67)</x:f>
        <x:v>2019731.0606740643</x:v>
      </x:c>
      <x:c r="AC46" s="16" t="n">
        <x:f>MAX(0,AB46*(1+EXP((LN(1+Assumptions!$C$60)-0.5*Assumptions!$C$61^2)+Assumptions!$C$61*((RAND()+RAND()+RAND()+RAND()+RAND()+RAND()+RAND()+RAND()+RAND()+RAND()+RAND()+RAND())-6))-1)+PT_Y5_MC!AD67)</x:f>
        <x:v>2665328.8208786496</x:v>
      </x:c>
      <x:c r="AD46" s="16" t="n">
        <x:f>MAX(0,AC46*(1+EXP((LN(1+Assumptions!$C$60)-0.5*Assumptions!$C$61^2)+Assumptions!$C$61*((RAND()+RAND()+RAND()+RAND()+RAND()+RAND()+RAND()+RAND()+RAND()+RAND()+RAND()+RAND())-6))-1)+PT_Y5_MC!AE67)</x:f>
        <x:v>3123743.2025974514</x:v>
      </x:c>
      <x:c r="AE46" s="16" t="n">
        <x:f>MAX(0,AD46*(1+EXP((LN(1+Assumptions!$C$60)-0.5*Assumptions!$C$61^2)+Assumptions!$C$61*((RAND()+RAND()+RAND()+RAND()+RAND()+RAND()+RAND()+RAND()+RAND()+RAND()+RAND()+RAND())-6))-1)+PT_Y5_MC!AF67)</x:f>
        <x:v>3350613.7628422277</x:v>
      </x:c>
      <x:c r="AF46" s="16" t="n">
        <x:f>MAX(0,AE46*(1+EXP((LN(1+Assumptions!$C$60)-0.5*Assumptions!$C$61^2)+Assumptions!$C$61*((RAND()+RAND()+RAND()+RAND()+RAND()+RAND()+RAND()+RAND()+RAND()+RAND()+RAND()+RAND())-6))-1)+PT_Y5_MC!AG67)</x:f>
        <x:v>3856040.145510814</x:v>
      </x:c>
    </x:row>
    <x:row r="47">
      <x:c r="A47" s="39">
        <x:v>43</x:v>
      </x:c>
      <x:c r="B47" s="16" t="n">
        <x:f>PT_Y5_MC!C68</x:f>
        <x:v>1029031.25</x:v>
      </x:c>
      <x:c r="C47" s="16" t="n">
        <x:f>MAX(0,B47*(1+EXP((LN(1+Assumptions!$C$60)-0.5*Assumptions!$C$61^2)+Assumptions!$C$61*((RAND()+RAND()+RAND()+RAND()+RAND()+RAND()+RAND()+RAND()+RAND()+RAND()+RAND()+RAND())-6))-1)+PT_Y5_MC!D67)</x:f>
        <x:v>1320943.8923136955</x:v>
      </x:c>
      <x:c r="D47" s="16" t="n">
        <x:f>MAX(0,C47*(1+EXP((LN(1+Assumptions!$C$60)-0.5*Assumptions!$C$61^2)+Assumptions!$C$61*((RAND()+RAND()+RAND()+RAND()+RAND()+RAND()+RAND()+RAND()+RAND()+RAND()+RAND()+RAND())-6))-1)+PT_Y5_MC!E67)</x:f>
        <x:v>948739.8308312681</x:v>
      </x:c>
      <x:c r="E47" s="16" t="n">
        <x:f>MAX(0,D47*(1+EXP((LN(1+Assumptions!$C$60)-0.5*Assumptions!$C$61^2)+Assumptions!$C$61*((RAND()+RAND()+RAND()+RAND()+RAND()+RAND()+RAND()+RAND()+RAND()+RAND()+RAND()+RAND())-6))-1)+PT_Y5_MC!F67)</x:f>
        <x:v>1084108.7773582977</x:v>
      </x:c>
      <x:c r="F47" s="16" t="n">
        <x:f>MAX(0,E47*(1+EXP((LN(1+Assumptions!$C$60)-0.5*Assumptions!$C$61^2)+Assumptions!$C$61*((RAND()+RAND()+RAND()+RAND()+RAND()+RAND()+RAND()+RAND()+RAND()+RAND()+RAND()+RAND())-6))-1)+PT_Y5_MC!G67)</x:f>
        <x:v>946634.1795419235</x:v>
      </x:c>
      <x:c r="G47" s="16" t="n">
        <x:f>MAX(0,F47*(1+EXP((LN(1+Assumptions!$C$60)-0.5*Assumptions!$C$61^2)+Assumptions!$C$61*((RAND()+RAND()+RAND()+RAND()+RAND()+RAND()+RAND()+RAND()+RAND()+RAND()+RAND()+RAND())-6))-1)+PT_Y5_MC!H67)</x:f>
        <x:v>813284.3531076509</x:v>
      </x:c>
      <x:c r="H47" s="16" t="n">
        <x:f>MAX(0,G47*(1+EXP((LN(1+Assumptions!$C$60)-0.5*Assumptions!$C$61^2)+Assumptions!$C$61*((RAND()+RAND()+RAND()+RAND()+RAND()+RAND()+RAND()+RAND()+RAND()+RAND()+RAND()+RAND())-6))-1)+PT_Y5_MC!I67)</x:f>
        <x:v>801082.7448079694</x:v>
      </x:c>
      <x:c r="I47" s="16" t="n">
        <x:f>MAX(0,H47*(1+EXP((LN(1+Assumptions!$C$60)-0.5*Assumptions!$C$61^2)+Assumptions!$C$61*((RAND()+RAND()+RAND()+RAND()+RAND()+RAND()+RAND()+RAND()+RAND()+RAND()+RAND()+RAND())-6))-1)+PT_Y5_MC!J67)</x:f>
        <x:v>972230.5204077805</x:v>
      </x:c>
      <x:c r="J47" s="16" t="n">
        <x:f>MAX(0,I47*(1+EXP((LN(1+Assumptions!$C$60)-0.5*Assumptions!$C$61^2)+Assumptions!$C$61*((RAND()+RAND()+RAND()+RAND()+RAND()+RAND()+RAND()+RAND()+RAND()+RAND()+RAND()+RAND())-6))-1)+PT_Y5_MC!K67)</x:f>
        <x:v>1408799.1719245585</x:v>
      </x:c>
      <x:c r="K47" s="16" t="n">
        <x:f>MAX(0,J47*(1+EXP((LN(1+Assumptions!$C$60)-0.5*Assumptions!$C$61^2)+Assumptions!$C$61*((RAND()+RAND()+RAND()+RAND()+RAND()+RAND()+RAND()+RAND()+RAND()+RAND()+RAND()+RAND())-6))-1)+PT_Y5_MC!L67)</x:f>
        <x:v>1520296.8852717036</x:v>
      </x:c>
      <x:c r="L47" s="16" t="n">
        <x:f>MAX(0,K47*(1+EXP((LN(1+Assumptions!$C$60)-0.5*Assumptions!$C$61^2)+Assumptions!$C$61*((RAND()+RAND()+RAND()+RAND()+RAND()+RAND()+RAND()+RAND()+RAND()+RAND()+RAND()+RAND())-6))-1)+PT_Y5_MC!M67)</x:f>
        <x:v>1524662.0401418465</x:v>
      </x:c>
      <x:c r="M47" s="16" t="n">
        <x:f>MAX(0,L47*(1+EXP((LN(1+Assumptions!$C$60)-0.5*Assumptions!$C$61^2)+Assumptions!$C$61*((RAND()+RAND()+RAND()+RAND()+RAND()+RAND()+RAND()+RAND()+RAND()+RAND()+RAND()+RAND())-6))-1)+PT_Y5_MC!N67)</x:f>
        <x:v>2036234.4178880556</x:v>
      </x:c>
      <x:c r="N47" s="16" t="n">
        <x:f>MAX(0,M47*(1+EXP((LN(1+Assumptions!$C$60)-0.5*Assumptions!$C$61^2)+Assumptions!$C$61*((RAND()+RAND()+RAND()+RAND()+RAND()+RAND()+RAND()+RAND()+RAND()+RAND()+RAND()+RAND())-6))-1)+PT_Y5_MC!O67)</x:f>
        <x:v>2119420.4325370872</x:v>
      </x:c>
      <x:c r="O47" s="16" t="n">
        <x:f>MAX(0,N47*(1+EXP((LN(1+Assumptions!$C$60)-0.5*Assumptions!$C$61^2)+Assumptions!$C$61*((RAND()+RAND()+RAND()+RAND()+RAND()+RAND()+RAND()+RAND()+RAND()+RAND()+RAND()+RAND())-6))-1)+PT_Y5_MC!P67)</x:f>
        <x:v>2187465.862370989</x:v>
      </x:c>
      <x:c r="P47" s="16" t="n">
        <x:f>MAX(0,O47*(1+EXP((LN(1+Assumptions!$C$60)-0.5*Assumptions!$C$61^2)+Assumptions!$C$61*((RAND()+RAND()+RAND()+RAND()+RAND()+RAND()+RAND()+RAND()+RAND()+RAND()+RAND()+RAND())-6))-1)+PT_Y5_MC!Q67)</x:f>
        <x:v>2737399.713942004</x:v>
      </x:c>
      <x:c r="Q47" s="16" t="n">
        <x:f>MAX(0,P47*(1+EXP((LN(1+Assumptions!$C$60)-0.5*Assumptions!$C$61^2)+Assumptions!$C$61*((RAND()+RAND()+RAND()+RAND()+RAND()+RAND()+RAND()+RAND()+RAND()+RAND()+RAND()+RAND())-6))-1)+PT_Y5_MC!R67)</x:f>
        <x:v>3009571.9500425104</x:v>
      </x:c>
      <x:c r="R47" s="16" t="n">
        <x:f>MAX(0,Q47*(1+EXP((LN(1+Assumptions!$C$60)-0.5*Assumptions!$C$61^2)+Assumptions!$C$61*((RAND()+RAND()+RAND()+RAND()+RAND()+RAND()+RAND()+RAND()+RAND()+RAND()+RAND()+RAND())-6))-1)+PT_Y5_MC!S67)</x:f>
        <x:v>2895306.519087103</x:v>
      </x:c>
      <x:c r="S47" s="16" t="n">
        <x:f>MAX(0,R47*(1+EXP((LN(1+Assumptions!$C$60)-0.5*Assumptions!$C$61^2)+Assumptions!$C$61*((RAND()+RAND()+RAND()+RAND()+RAND()+RAND()+RAND()+RAND()+RAND()+RAND()+RAND()+RAND())-6))-1)+PT_Y5_MC!T67)</x:f>
        <x:v>2317744.759569879</x:v>
      </x:c>
      <x:c r="T47" s="16" t="n">
        <x:f>MAX(0,S47*(1+EXP((LN(1+Assumptions!$C$60)-0.5*Assumptions!$C$61^2)+Assumptions!$C$61*((RAND()+RAND()+RAND()+RAND()+RAND()+RAND()+RAND()+RAND()+RAND()+RAND()+RAND()+RAND())-6))-1)+PT_Y5_MC!U67)</x:f>
        <x:v>2319595.6639994746</x:v>
      </x:c>
      <x:c r="U47" s="16" t="n">
        <x:f>MAX(0,T47*(1+EXP((LN(1+Assumptions!$C$60)-0.5*Assumptions!$C$61^2)+Assumptions!$C$61*((RAND()+RAND()+RAND()+RAND()+RAND()+RAND()+RAND()+RAND()+RAND()+RAND()+RAND()+RAND())-6))-1)+PT_Y5_MC!V67)</x:f>
        <x:v>2663012.6866783435</x:v>
      </x:c>
      <x:c r="V47" s="16" t="n">
        <x:f>MAX(0,U47*(1+EXP((LN(1+Assumptions!$C$60)-0.5*Assumptions!$C$61^2)+Assumptions!$C$61*((RAND()+RAND()+RAND()+RAND()+RAND()+RAND()+RAND()+RAND()+RAND()+RAND()+RAND()+RAND())-6))-1)+PT_Y5_MC!W67)</x:f>
        <x:v>2757952.8260382307</x:v>
      </x:c>
      <x:c r="W47" s="16" t="n">
        <x:f>MAX(0,V47*(1+EXP((LN(1+Assumptions!$C$60)-0.5*Assumptions!$C$61^2)+Assumptions!$C$61*((RAND()+RAND()+RAND()+RAND()+RAND()+RAND()+RAND()+RAND()+RAND()+RAND()+RAND()+RAND())-6))-1)+PT_Y5_MC!X67)</x:f>
        <x:v>1873939.0945103252</x:v>
      </x:c>
      <x:c r="X47" s="16" t="n">
        <x:f>MAX(0,W47*(1+EXP((LN(1+Assumptions!$C$60)-0.5*Assumptions!$C$61^2)+Assumptions!$C$61*((RAND()+RAND()+RAND()+RAND()+RAND()+RAND()+RAND()+RAND()+RAND()+RAND()+RAND()+RAND())-6))-1)+PT_Y5_MC!Y67)</x:f>
        <x:v>1918043.7044659285</x:v>
      </x:c>
      <x:c r="Y47" s="16" t="n">
        <x:f>MAX(0,X47*(1+EXP((LN(1+Assumptions!$C$60)-0.5*Assumptions!$C$61^2)+Assumptions!$C$61*((RAND()+RAND()+RAND()+RAND()+RAND()+RAND()+RAND()+RAND()+RAND()+RAND()+RAND()+RAND())-6))-1)+PT_Y5_MC!Z67)</x:f>
        <x:v>1968792.3819930397</x:v>
      </x:c>
      <x:c r="Z47" s="16" t="n">
        <x:f>MAX(0,Y47*(1+EXP((LN(1+Assumptions!$C$60)-0.5*Assumptions!$C$61^2)+Assumptions!$C$61*((RAND()+RAND()+RAND()+RAND()+RAND()+RAND()+RAND()+RAND()+RAND()+RAND()+RAND()+RAND())-6))-1)+PT_Y5_MC!AA67)</x:f>
        <x:v>2086358.269909828</x:v>
      </x:c>
      <x:c r="AA47" s="16" t="n">
        <x:f>MAX(0,Z47*(1+EXP((LN(1+Assumptions!$C$60)-0.5*Assumptions!$C$61^2)+Assumptions!$C$61*((RAND()+RAND()+RAND()+RAND()+RAND()+RAND()+RAND()+RAND()+RAND()+RAND()+RAND()+RAND())-6))-1)+PT_Y5_MC!AB67)</x:f>
        <x:v>1795277.022396006</x:v>
      </x:c>
      <x:c r="AB47" s="16" t="n">
        <x:f>MAX(0,AA47*(1+EXP((LN(1+Assumptions!$C$60)-0.5*Assumptions!$C$61^2)+Assumptions!$C$61*((RAND()+RAND()+RAND()+RAND()+RAND()+RAND()+RAND()+RAND()+RAND()+RAND()+RAND()+RAND())-6))-1)+PT_Y5_MC!AC67)</x:f>
        <x:v>2120395.2732027867</x:v>
      </x:c>
      <x:c r="AC47" s="16" t="n">
        <x:f>MAX(0,AB47*(1+EXP((LN(1+Assumptions!$C$60)-0.5*Assumptions!$C$61^2)+Assumptions!$C$61*((RAND()+RAND()+RAND()+RAND()+RAND()+RAND()+RAND()+RAND()+RAND()+RAND()+RAND()+RAND())-6))-1)+PT_Y5_MC!AD67)</x:f>
        <x:v>2331964.7970307027</x:v>
      </x:c>
      <x:c r="AD47" s="16" t="n">
        <x:f>MAX(0,AC47*(1+EXP((LN(1+Assumptions!$C$60)-0.5*Assumptions!$C$61^2)+Assumptions!$C$61*((RAND()+RAND()+RAND()+RAND()+RAND()+RAND()+RAND()+RAND()+RAND()+RAND()+RAND()+RAND())-6))-1)+PT_Y5_MC!AE67)</x:f>
        <x:v>2501995.1977937687</x:v>
      </x:c>
      <x:c r="AE47" s="16" t="n">
        <x:f>MAX(0,AD47*(1+EXP((LN(1+Assumptions!$C$60)-0.5*Assumptions!$C$61^2)+Assumptions!$C$61*((RAND()+RAND()+RAND()+RAND()+RAND()+RAND()+RAND()+RAND()+RAND()+RAND()+RAND()+RAND())-6))-1)+PT_Y5_MC!AF67)</x:f>
        <x:v>3049443.9483097857</x:v>
      </x:c>
      <x:c r="AF47" s="16" t="n">
        <x:f>MAX(0,AE47*(1+EXP((LN(1+Assumptions!$C$60)-0.5*Assumptions!$C$61^2)+Assumptions!$C$61*((RAND()+RAND()+RAND()+RAND()+RAND()+RAND()+RAND()+RAND()+RAND()+RAND()+RAND()+RAND())-6))-1)+PT_Y5_MC!AG67)</x:f>
        <x:v>3476228.130731552</x:v>
      </x:c>
    </x:row>
    <x:row r="48">
      <x:c r="A48" s="39">
        <x:v>44</x:v>
      </x:c>
      <x:c r="B48" s="16" t="n">
        <x:f>PT_Y5_MC!C68</x:f>
        <x:v>1029031.25</x:v>
      </x:c>
      <x:c r="C48" s="16" t="n">
        <x:f>MAX(0,B48*(1+EXP((LN(1+Assumptions!$C$60)-0.5*Assumptions!$C$61^2)+Assumptions!$C$61*((RAND()+RAND()+RAND()+RAND()+RAND()+RAND()+RAND()+RAND()+RAND()+RAND()+RAND()+RAND())-6))-1)+PT_Y5_MC!D67)</x:f>
        <x:v>1119560.7555371914</x:v>
      </x:c>
      <x:c r="D48" s="16" t="n">
        <x:f>MAX(0,C48*(1+EXP((LN(1+Assumptions!$C$60)-0.5*Assumptions!$C$61^2)+Assumptions!$C$61*((RAND()+RAND()+RAND()+RAND()+RAND()+RAND()+RAND()+RAND()+RAND()+RAND()+RAND()+RAND())-6))-1)+PT_Y5_MC!E67)</x:f>
        <x:v>1019243.168651039</x:v>
      </x:c>
      <x:c r="E48" s="16" t="n">
        <x:f>MAX(0,D48*(1+EXP((LN(1+Assumptions!$C$60)-0.5*Assumptions!$C$61^2)+Assumptions!$C$61*((RAND()+RAND()+RAND()+RAND()+RAND()+RAND()+RAND()+RAND()+RAND()+RAND()+RAND()+RAND())-6))-1)+PT_Y5_MC!F67)</x:f>
        <x:v>1065005.2978880384</x:v>
      </x:c>
      <x:c r="F48" s="16" t="n">
        <x:f>MAX(0,E48*(1+EXP((LN(1+Assumptions!$C$60)-0.5*Assumptions!$C$61^2)+Assumptions!$C$61*((RAND()+RAND()+RAND()+RAND()+RAND()+RAND()+RAND()+RAND()+RAND()+RAND()+RAND()+RAND())-6))-1)+PT_Y5_MC!G67)</x:f>
        <x:v>925369.1948103505</x:v>
      </x:c>
      <x:c r="G48" s="16" t="n">
        <x:f>MAX(0,F48*(1+EXP((LN(1+Assumptions!$C$60)-0.5*Assumptions!$C$61^2)+Assumptions!$C$61*((RAND()+RAND()+RAND()+RAND()+RAND()+RAND()+RAND()+RAND()+RAND()+RAND()+RAND()+RAND())-6))-1)+PT_Y5_MC!H67)</x:f>
        <x:v>862131.9201790943</x:v>
      </x:c>
      <x:c r="H48" s="16" t="n">
        <x:f>MAX(0,G48*(1+EXP((LN(1+Assumptions!$C$60)-0.5*Assumptions!$C$61^2)+Assumptions!$C$61*((RAND()+RAND()+RAND()+RAND()+RAND()+RAND()+RAND()+RAND()+RAND()+RAND()+RAND()+RAND())-6))-1)+PT_Y5_MC!I67)</x:f>
        <x:v>875625.8232436226</x:v>
      </x:c>
      <x:c r="I48" s="16" t="n">
        <x:f>MAX(0,H48*(1+EXP((LN(1+Assumptions!$C$60)-0.5*Assumptions!$C$61^2)+Assumptions!$C$61*((RAND()+RAND()+RAND()+RAND()+RAND()+RAND()+RAND()+RAND()+RAND()+RAND()+RAND()+RAND())-6))-1)+PT_Y5_MC!J67)</x:f>
        <x:v>831316.4994184938</x:v>
      </x:c>
      <x:c r="J48" s="16" t="n">
        <x:f>MAX(0,I48*(1+EXP((LN(1+Assumptions!$C$60)-0.5*Assumptions!$C$61^2)+Assumptions!$C$61*((RAND()+RAND()+RAND()+RAND()+RAND()+RAND()+RAND()+RAND()+RAND()+RAND()+RAND()+RAND())-6))-1)+PT_Y5_MC!K67)</x:f>
        <x:v>961697.4851617606</x:v>
      </x:c>
      <x:c r="K48" s="16" t="n">
        <x:f>MAX(0,J48*(1+EXP((LN(1+Assumptions!$C$60)-0.5*Assumptions!$C$61^2)+Assumptions!$C$61*((RAND()+RAND()+RAND()+RAND()+RAND()+RAND()+RAND()+RAND()+RAND()+RAND()+RAND()+RAND())-6))-1)+PT_Y5_MC!L67)</x:f>
        <x:v>815268.1682189016</x:v>
      </x:c>
      <x:c r="L48" s="16" t="n">
        <x:f>MAX(0,K48*(1+EXP((LN(1+Assumptions!$C$60)-0.5*Assumptions!$C$61^2)+Assumptions!$C$61*((RAND()+RAND()+RAND()+RAND()+RAND()+RAND()+RAND()+RAND()+RAND()+RAND()+RAND()+RAND())-6))-1)+PT_Y5_MC!M67)</x:f>
        <x:v>909208.167475267</x:v>
      </x:c>
      <x:c r="M48" s="16" t="n">
        <x:f>MAX(0,L48*(1+EXP((LN(1+Assumptions!$C$60)-0.5*Assumptions!$C$61^2)+Assumptions!$C$61*((RAND()+RAND()+RAND()+RAND()+RAND()+RAND()+RAND()+RAND()+RAND()+RAND()+RAND()+RAND())-6))-1)+PT_Y5_MC!N67)</x:f>
        <x:v>819823.410240466</x:v>
      </x:c>
      <x:c r="N48" s="16" t="n">
        <x:f>MAX(0,M48*(1+EXP((LN(1+Assumptions!$C$60)-0.5*Assumptions!$C$61^2)+Assumptions!$C$61*((RAND()+RAND()+RAND()+RAND()+RAND()+RAND()+RAND()+RAND()+RAND()+RAND()+RAND()+RAND())-6))-1)+PT_Y5_MC!O67)</x:f>
        <x:v>778916.4077138818</x:v>
      </x:c>
      <x:c r="O48" s="16" t="n">
        <x:f>MAX(0,N48*(1+EXP((LN(1+Assumptions!$C$60)-0.5*Assumptions!$C$61^2)+Assumptions!$C$61*((RAND()+RAND()+RAND()+RAND()+RAND()+RAND()+RAND()+RAND()+RAND()+RAND()+RAND()+RAND())-6))-1)+PT_Y5_MC!P67)</x:f>
        <x:v>714382.042639192</x:v>
      </x:c>
      <x:c r="P48" s="16" t="n">
        <x:f>MAX(0,O48*(1+EXP((LN(1+Assumptions!$C$60)-0.5*Assumptions!$C$61^2)+Assumptions!$C$61*((RAND()+RAND()+RAND()+RAND()+RAND()+RAND()+RAND()+RAND()+RAND()+RAND()+RAND()+RAND())-6))-1)+PT_Y5_MC!Q67)</x:f>
        <x:v>747571.2635502556</x:v>
      </x:c>
      <x:c r="Q48" s="16" t="n">
        <x:f>MAX(0,P48*(1+EXP((LN(1+Assumptions!$C$60)-0.5*Assumptions!$C$61^2)+Assumptions!$C$61*((RAND()+RAND()+RAND()+RAND()+RAND()+RAND()+RAND()+RAND()+RAND()+RAND()+RAND()+RAND())-6))-1)+PT_Y5_MC!R67)</x:f>
        <x:v>777341.9164312694</x:v>
      </x:c>
      <x:c r="R48" s="16" t="n">
        <x:f>MAX(0,Q48*(1+EXP((LN(1+Assumptions!$C$60)-0.5*Assumptions!$C$61^2)+Assumptions!$C$61*((RAND()+RAND()+RAND()+RAND()+RAND()+RAND()+RAND()+RAND()+RAND()+RAND()+RAND()+RAND())-6))-1)+PT_Y5_MC!S67)</x:f>
        <x:v>822346.9295187877</x:v>
      </x:c>
      <x:c r="S48" s="16" t="n">
        <x:f>MAX(0,R48*(1+EXP((LN(1+Assumptions!$C$60)-0.5*Assumptions!$C$61^2)+Assumptions!$C$61*((RAND()+RAND()+RAND()+RAND()+RAND()+RAND()+RAND()+RAND()+RAND()+RAND()+RAND()+RAND())-6))-1)+PT_Y5_MC!T67)</x:f>
        <x:v>739650.5415348592</x:v>
      </x:c>
      <x:c r="T48" s="16" t="n">
        <x:f>MAX(0,S48*(1+EXP((LN(1+Assumptions!$C$60)-0.5*Assumptions!$C$61^2)+Assumptions!$C$61*((RAND()+RAND()+RAND()+RAND()+RAND()+RAND()+RAND()+RAND()+RAND()+RAND()+RAND()+RAND())-6))-1)+PT_Y5_MC!U67)</x:f>
        <x:v>645898.6830246663</x:v>
      </x:c>
      <x:c r="U48" s="16" t="n">
        <x:f>MAX(0,T48*(1+EXP((LN(1+Assumptions!$C$60)-0.5*Assumptions!$C$61^2)+Assumptions!$C$61*((RAND()+RAND()+RAND()+RAND()+RAND()+RAND()+RAND()+RAND()+RAND()+RAND()+RAND()+RAND())-6))-1)+PT_Y5_MC!V67)</x:f>
        <x:v>620137.6142303693</x:v>
      </x:c>
      <x:c r="V48" s="16" t="n">
        <x:f>MAX(0,U48*(1+EXP((LN(1+Assumptions!$C$60)-0.5*Assumptions!$C$61^2)+Assumptions!$C$61*((RAND()+RAND()+RAND()+RAND()+RAND()+RAND()+RAND()+RAND()+RAND()+RAND()+RAND()+RAND())-6))-1)+PT_Y5_MC!W67)</x:f>
        <x:v>867560.8733065386</x:v>
      </x:c>
      <x:c r="W48" s="16" t="n">
        <x:f>MAX(0,V48*(1+EXP((LN(1+Assumptions!$C$60)-0.5*Assumptions!$C$61^2)+Assumptions!$C$61*((RAND()+RAND()+RAND()+RAND()+RAND()+RAND()+RAND()+RAND()+RAND()+RAND()+RAND()+RAND())-6))-1)+PT_Y5_MC!X67)</x:f>
        <x:v>1050879.0484731179</x:v>
      </x:c>
      <x:c r="X48" s="16" t="n">
        <x:f>MAX(0,W48*(1+EXP((LN(1+Assumptions!$C$60)-0.5*Assumptions!$C$61^2)+Assumptions!$C$61*((RAND()+RAND()+RAND()+RAND()+RAND()+RAND()+RAND()+RAND()+RAND()+RAND()+RAND()+RAND())-6))-1)+PT_Y5_MC!Y67)</x:f>
        <x:v>1165493.752010144</x:v>
      </x:c>
      <x:c r="Y48" s="16" t="n">
        <x:f>MAX(0,X48*(1+EXP((LN(1+Assumptions!$C$60)-0.5*Assumptions!$C$61^2)+Assumptions!$C$61*((RAND()+RAND()+RAND()+RAND()+RAND()+RAND()+RAND()+RAND()+RAND()+RAND()+RAND()+RAND())-6))-1)+PT_Y5_MC!Z67)</x:f>
        <x:v>1424143.4406169578</x:v>
      </x:c>
      <x:c r="Z48" s="16" t="n">
        <x:f>MAX(0,Y48*(1+EXP((LN(1+Assumptions!$C$60)-0.5*Assumptions!$C$61^2)+Assumptions!$C$61*((RAND()+RAND()+RAND()+RAND()+RAND()+RAND()+RAND()+RAND()+RAND()+RAND()+RAND()+RAND())-6))-1)+PT_Y5_MC!AA67)</x:f>
        <x:v>1427429.5626590792</x:v>
      </x:c>
      <x:c r="AA48" s="16" t="n">
        <x:f>MAX(0,Z48*(1+EXP((LN(1+Assumptions!$C$60)-0.5*Assumptions!$C$61^2)+Assumptions!$C$61*((RAND()+RAND()+RAND()+RAND()+RAND()+RAND()+RAND()+RAND()+RAND()+RAND()+RAND()+RAND())-6))-1)+PT_Y5_MC!AB67)</x:f>
        <x:v>1239102.2923716714</x:v>
      </x:c>
      <x:c r="AB48" s="16" t="n">
        <x:f>MAX(0,AA48*(1+EXP((LN(1+Assumptions!$C$60)-0.5*Assumptions!$C$61^2)+Assumptions!$C$61*((RAND()+RAND()+RAND()+RAND()+RAND()+RAND()+RAND()+RAND()+RAND()+RAND()+RAND()+RAND())-6))-1)+PT_Y5_MC!AC67)</x:f>
        <x:v>1181919.424058095</x:v>
      </x:c>
      <x:c r="AC48" s="16" t="n">
        <x:f>MAX(0,AB48*(1+EXP((LN(1+Assumptions!$C$60)-0.5*Assumptions!$C$61^2)+Assumptions!$C$61*((RAND()+RAND()+RAND()+RAND()+RAND()+RAND()+RAND()+RAND()+RAND()+RAND()+RAND()+RAND())-6))-1)+PT_Y5_MC!AD67)</x:f>
        <x:v>1423166.9006045419</x:v>
      </x:c>
      <x:c r="AD48" s="16" t="n">
        <x:f>MAX(0,AC48*(1+EXP((LN(1+Assumptions!$C$60)-0.5*Assumptions!$C$61^2)+Assumptions!$C$61*((RAND()+RAND()+RAND()+RAND()+RAND()+RAND()+RAND()+RAND()+RAND()+RAND()+RAND()+RAND())-6))-1)+PT_Y5_MC!AE67)</x:f>
        <x:v>1331021.960917379</x:v>
      </x:c>
      <x:c r="AE48" s="16" t="n">
        <x:f>MAX(0,AD48*(1+EXP((LN(1+Assumptions!$C$60)-0.5*Assumptions!$C$61^2)+Assumptions!$C$61*((RAND()+RAND()+RAND()+RAND()+RAND()+RAND()+RAND()+RAND()+RAND()+RAND()+RAND()+RAND())-6))-1)+PT_Y5_MC!AF67)</x:f>
        <x:v>1040370.3756836413</x:v>
      </x:c>
      <x:c r="AF48" s="16" t="n">
        <x:f>MAX(0,AE48*(1+EXP((LN(1+Assumptions!$C$60)-0.5*Assumptions!$C$61^2)+Assumptions!$C$61*((RAND()+RAND()+RAND()+RAND()+RAND()+RAND()+RAND()+RAND()+RAND()+RAND()+RAND()+RAND())-6))-1)+PT_Y5_MC!AG67)</x:f>
        <x:v>975240.5223325519</x:v>
      </x:c>
    </x:row>
    <x:row r="49">
      <x:c r="A49" s="39">
        <x:v>45</x:v>
      </x:c>
      <x:c r="B49" s="16" t="n">
        <x:f>PT_Y5_MC!C68</x:f>
        <x:v>1029031.25</x:v>
      </x:c>
      <x:c r="C49" s="16" t="n">
        <x:f>MAX(0,B49*(1+EXP((LN(1+Assumptions!$C$60)-0.5*Assumptions!$C$61^2)+Assumptions!$C$61*((RAND()+RAND()+RAND()+RAND()+RAND()+RAND()+RAND()+RAND()+RAND()+RAND()+RAND()+RAND())-6))-1)+PT_Y5_MC!D67)</x:f>
        <x:v>1592517.636392889</x:v>
      </x:c>
      <x:c r="D49" s="16" t="n">
        <x:f>MAX(0,C49*(1+EXP((LN(1+Assumptions!$C$60)-0.5*Assumptions!$C$61^2)+Assumptions!$C$61*((RAND()+RAND()+RAND()+RAND()+RAND()+RAND()+RAND()+RAND()+RAND()+RAND()+RAND()+RAND())-6))-1)+PT_Y5_MC!E67)</x:f>
        <x:v>1428353.9880546185</x:v>
      </x:c>
      <x:c r="E49" s="16" t="n">
        <x:f>MAX(0,D49*(1+EXP((LN(1+Assumptions!$C$60)-0.5*Assumptions!$C$61^2)+Assumptions!$C$61*((RAND()+RAND()+RAND()+RAND()+RAND()+RAND()+RAND()+RAND()+RAND()+RAND()+RAND()+RAND())-6))-1)+PT_Y5_MC!F67)</x:f>
        <x:v>1414082.6972670176</x:v>
      </x:c>
      <x:c r="F49" s="16" t="n">
        <x:f>MAX(0,E49*(1+EXP((LN(1+Assumptions!$C$60)-0.5*Assumptions!$C$61^2)+Assumptions!$C$61*((RAND()+RAND()+RAND()+RAND()+RAND()+RAND()+RAND()+RAND()+RAND()+RAND()+RAND()+RAND())-6))-1)+PT_Y5_MC!G67)</x:f>
        <x:v>1286674.9495956397</x:v>
      </x:c>
      <x:c r="G49" s="16" t="n">
        <x:f>MAX(0,F49*(1+EXP((LN(1+Assumptions!$C$60)-0.5*Assumptions!$C$61^2)+Assumptions!$C$61*((RAND()+RAND()+RAND()+RAND()+RAND()+RAND()+RAND()+RAND()+RAND()+RAND()+RAND()+RAND())-6))-1)+PT_Y5_MC!H67)</x:f>
        <x:v>1249065.3616980575</x:v>
      </x:c>
      <x:c r="H49" s="16" t="n">
        <x:f>MAX(0,G49*(1+EXP((LN(1+Assumptions!$C$60)-0.5*Assumptions!$C$61^2)+Assumptions!$C$61*((RAND()+RAND()+RAND()+RAND()+RAND()+RAND()+RAND()+RAND()+RAND()+RAND()+RAND()+RAND())-6))-1)+PT_Y5_MC!I67)</x:f>
        <x:v>1212275.4929098766</x:v>
      </x:c>
      <x:c r="I49" s="16" t="n">
        <x:f>MAX(0,H49*(1+EXP((LN(1+Assumptions!$C$60)-0.5*Assumptions!$C$61^2)+Assumptions!$C$61*((RAND()+RAND()+RAND()+RAND()+RAND()+RAND()+RAND()+RAND()+RAND()+RAND()+RAND()+RAND())-6))-1)+PT_Y5_MC!J67)</x:f>
        <x:v>1104536.4580371988</x:v>
      </x:c>
      <x:c r="J49" s="16" t="n">
        <x:f>MAX(0,I49*(1+EXP((LN(1+Assumptions!$C$60)-0.5*Assumptions!$C$61^2)+Assumptions!$C$61*((RAND()+RAND()+RAND()+RAND()+RAND()+RAND()+RAND()+RAND()+RAND()+RAND()+RAND()+RAND())-6))-1)+PT_Y5_MC!K67)</x:f>
        <x:v>1455149.9342250796</x:v>
      </x:c>
      <x:c r="K49" s="16" t="n">
        <x:f>MAX(0,J49*(1+EXP((LN(1+Assumptions!$C$60)-0.5*Assumptions!$C$61^2)+Assumptions!$C$61*((RAND()+RAND()+RAND()+RAND()+RAND()+RAND()+RAND()+RAND()+RAND()+RAND()+RAND()+RAND())-6))-1)+PT_Y5_MC!L67)</x:f>
        <x:v>1420903.5461247014</x:v>
      </x:c>
      <x:c r="L49" s="16" t="n">
        <x:f>MAX(0,K49*(1+EXP((LN(1+Assumptions!$C$60)-0.5*Assumptions!$C$61^2)+Assumptions!$C$61*((RAND()+RAND()+RAND()+RAND()+RAND()+RAND()+RAND()+RAND()+RAND()+RAND()+RAND()+RAND())-6))-1)+PT_Y5_MC!M67)</x:f>
        <x:v>1645118.2760041817</x:v>
      </x:c>
      <x:c r="M49" s="16" t="n">
        <x:f>MAX(0,L49*(1+EXP((LN(1+Assumptions!$C$60)-0.5*Assumptions!$C$61^2)+Assumptions!$C$61*((RAND()+RAND()+RAND()+RAND()+RAND()+RAND()+RAND()+RAND()+RAND()+RAND()+RAND()+RAND())-6))-1)+PT_Y5_MC!N67)</x:f>
        <x:v>1539326.6009810956</x:v>
      </x:c>
      <x:c r="N49" s="16" t="n">
        <x:f>MAX(0,M49*(1+EXP((LN(1+Assumptions!$C$60)-0.5*Assumptions!$C$61^2)+Assumptions!$C$61*((RAND()+RAND()+RAND()+RAND()+RAND()+RAND()+RAND()+RAND()+RAND()+RAND()+RAND()+RAND())-6))-1)+PT_Y5_MC!O67)</x:f>
        <x:v>1447160.2772285733</x:v>
      </x:c>
      <x:c r="O49" s="16" t="n">
        <x:f>MAX(0,N49*(1+EXP((LN(1+Assumptions!$C$60)-0.5*Assumptions!$C$61^2)+Assumptions!$C$61*((RAND()+RAND()+RAND()+RAND()+RAND()+RAND()+RAND()+RAND()+RAND()+RAND()+RAND()+RAND())-6))-1)+PT_Y5_MC!P67)</x:f>
        <x:v>1447820.3160309806</x:v>
      </x:c>
      <x:c r="P49" s="16" t="n">
        <x:f>MAX(0,O49*(1+EXP((LN(1+Assumptions!$C$60)-0.5*Assumptions!$C$61^2)+Assumptions!$C$61*((RAND()+RAND()+RAND()+RAND()+RAND()+RAND()+RAND()+RAND()+RAND()+RAND()+RAND()+RAND())-6))-1)+PT_Y5_MC!Q67)</x:f>
        <x:v>1533221.478131117</x:v>
      </x:c>
      <x:c r="Q49" s="16" t="n">
        <x:f>MAX(0,P49*(1+EXP((LN(1+Assumptions!$C$60)-0.5*Assumptions!$C$61^2)+Assumptions!$C$61*((RAND()+RAND()+RAND()+RAND()+RAND()+RAND()+RAND()+RAND()+RAND()+RAND()+RAND()+RAND())-6))-1)+PT_Y5_MC!R67)</x:f>
        <x:v>1371069.8916083649</x:v>
      </x:c>
      <x:c r="R49" s="16" t="n">
        <x:f>MAX(0,Q49*(1+EXP((LN(1+Assumptions!$C$60)-0.5*Assumptions!$C$61^2)+Assumptions!$C$61*((RAND()+RAND()+RAND()+RAND()+RAND()+RAND()+RAND()+RAND()+RAND()+RAND()+RAND()+RAND())-6))-1)+PT_Y5_MC!S67)</x:f>
        <x:v>1915121.578141192</x:v>
      </x:c>
      <x:c r="S49" s="16" t="n">
        <x:f>MAX(0,R49*(1+EXP((LN(1+Assumptions!$C$60)-0.5*Assumptions!$C$61^2)+Assumptions!$C$61*((RAND()+RAND()+RAND()+RAND()+RAND()+RAND()+RAND()+RAND()+RAND()+RAND()+RAND()+RAND())-6))-1)+PT_Y5_MC!T67)</x:f>
        <x:v>1899599.9022782398</x:v>
      </x:c>
      <x:c r="T49" s="16" t="n">
        <x:f>MAX(0,S49*(1+EXP((LN(1+Assumptions!$C$60)-0.5*Assumptions!$C$61^2)+Assumptions!$C$61*((RAND()+RAND()+RAND()+RAND()+RAND()+RAND()+RAND()+RAND()+RAND()+RAND()+RAND()+RAND())-6))-1)+PT_Y5_MC!U67)</x:f>
        <x:v>1687797.7315355865</x:v>
      </x:c>
      <x:c r="U49" s="16" t="n">
        <x:f>MAX(0,T49*(1+EXP((LN(1+Assumptions!$C$60)-0.5*Assumptions!$C$61^2)+Assumptions!$C$61*((RAND()+RAND()+RAND()+RAND()+RAND()+RAND()+RAND()+RAND()+RAND()+RAND()+RAND()+RAND())-6))-1)+PT_Y5_MC!V67)</x:f>
        <x:v>1968427.486126732</x:v>
      </x:c>
      <x:c r="V49" s="16" t="n">
        <x:f>MAX(0,U49*(1+EXP((LN(1+Assumptions!$C$60)-0.5*Assumptions!$C$61^2)+Assumptions!$C$61*((RAND()+RAND()+RAND()+RAND()+RAND()+RAND()+RAND()+RAND()+RAND()+RAND()+RAND()+RAND())-6))-1)+PT_Y5_MC!W67)</x:f>
        <x:v>1943210.5348418516</x:v>
      </x:c>
      <x:c r="W49" s="16" t="n">
        <x:f>MAX(0,V49*(1+EXP((LN(1+Assumptions!$C$60)-0.5*Assumptions!$C$61^2)+Assumptions!$C$61*((RAND()+RAND()+RAND()+RAND()+RAND()+RAND()+RAND()+RAND()+RAND()+RAND()+RAND()+RAND())-6))-1)+PT_Y5_MC!X67)</x:f>
        <x:v>1973301.3744899058</x:v>
      </x:c>
      <x:c r="X49" s="16" t="n">
        <x:f>MAX(0,W49*(1+EXP((LN(1+Assumptions!$C$60)-0.5*Assumptions!$C$61^2)+Assumptions!$C$61*((RAND()+RAND()+RAND()+RAND()+RAND()+RAND()+RAND()+RAND()+RAND()+RAND()+RAND()+RAND())-6))-1)+PT_Y5_MC!Y67)</x:f>
        <x:v>1786848.5293793092</x:v>
      </x:c>
      <x:c r="Y49" s="16" t="n">
        <x:f>MAX(0,X49*(1+EXP((LN(1+Assumptions!$C$60)-0.5*Assumptions!$C$61^2)+Assumptions!$C$61*((RAND()+RAND()+RAND()+RAND()+RAND()+RAND()+RAND()+RAND()+RAND()+RAND()+RAND()+RAND())-6))-1)+PT_Y5_MC!Z67)</x:f>
        <x:v>2016460.773153119</x:v>
      </x:c>
      <x:c r="Z49" s="16" t="n">
        <x:f>MAX(0,Y49*(1+EXP((LN(1+Assumptions!$C$60)-0.5*Assumptions!$C$61^2)+Assumptions!$C$61*((RAND()+RAND()+RAND()+RAND()+RAND()+RAND()+RAND()+RAND()+RAND()+RAND()+RAND()+RAND())-6))-1)+PT_Y5_MC!AA67)</x:f>
        <x:v>1922416.521605581</x:v>
      </x:c>
      <x:c r="AA49" s="16" t="n">
        <x:f>MAX(0,Z49*(1+EXP((LN(1+Assumptions!$C$60)-0.5*Assumptions!$C$61^2)+Assumptions!$C$61*((RAND()+RAND()+RAND()+RAND()+RAND()+RAND()+RAND()+RAND()+RAND()+RAND()+RAND()+RAND())-6))-1)+PT_Y5_MC!AB67)</x:f>
        <x:v>1481024.0806416566</x:v>
      </x:c>
      <x:c r="AB49" s="16" t="n">
        <x:f>MAX(0,AA49*(1+EXP((LN(1+Assumptions!$C$60)-0.5*Assumptions!$C$61^2)+Assumptions!$C$61*((RAND()+RAND()+RAND()+RAND()+RAND()+RAND()+RAND()+RAND()+RAND()+RAND()+RAND()+RAND())-6))-1)+PT_Y5_MC!AC67)</x:f>
        <x:v>1825081.2938882182</x:v>
      </x:c>
      <x:c r="AC49" s="16" t="n">
        <x:f>MAX(0,AB49*(1+EXP((LN(1+Assumptions!$C$60)-0.5*Assumptions!$C$61^2)+Assumptions!$C$61*((RAND()+RAND()+RAND()+RAND()+RAND()+RAND()+RAND()+RAND()+RAND()+RAND()+RAND()+RAND())-6))-1)+PT_Y5_MC!AD67)</x:f>
        <x:v>1891785.7790023435</x:v>
      </x:c>
      <x:c r="AD49" s="16" t="n">
        <x:f>MAX(0,AC49*(1+EXP((LN(1+Assumptions!$C$60)-0.5*Assumptions!$C$61^2)+Assumptions!$C$61*((RAND()+RAND()+RAND()+RAND()+RAND()+RAND()+RAND()+RAND()+RAND()+RAND()+RAND()+RAND())-6))-1)+PT_Y5_MC!AE67)</x:f>
        <x:v>2208833.2911740523</x:v>
      </x:c>
      <x:c r="AE49" s="16" t="n">
        <x:f>MAX(0,AD49*(1+EXP((LN(1+Assumptions!$C$60)-0.5*Assumptions!$C$61^2)+Assumptions!$C$61*((RAND()+RAND()+RAND()+RAND()+RAND()+RAND()+RAND()+RAND()+RAND()+RAND()+RAND()+RAND())-6))-1)+PT_Y5_MC!AF67)</x:f>
        <x:v>1832270.2662893275</x:v>
      </x:c>
      <x:c r="AF49" s="16" t="n">
        <x:f>MAX(0,AE49*(1+EXP((LN(1+Assumptions!$C$60)-0.5*Assumptions!$C$61^2)+Assumptions!$C$61*((RAND()+RAND()+RAND()+RAND()+RAND()+RAND()+RAND()+RAND()+RAND()+RAND()+RAND()+RAND())-6))-1)+PT_Y5_MC!AG67)</x:f>
        <x:v>1884897.3250822038</x:v>
      </x:c>
    </x:row>
    <x:row r="50">
      <x:c r="A50" s="39">
        <x:v>46</x:v>
      </x:c>
      <x:c r="B50" s="16" t="n">
        <x:f>PT_Y5_MC!C68</x:f>
        <x:v>1029031.25</x:v>
      </x:c>
      <x:c r="C50" s="16" t="n">
        <x:f>MAX(0,B50*(1+EXP((LN(1+Assumptions!$C$60)-0.5*Assumptions!$C$61^2)+Assumptions!$C$61*((RAND()+RAND()+RAND()+RAND()+RAND()+RAND()+RAND()+RAND()+RAND()+RAND()+RAND()+RAND())-6))-1)+PT_Y5_MC!D67)</x:f>
        <x:v>1073733.5090224803</x:v>
      </x:c>
      <x:c r="D50" s="16" t="n">
        <x:f>MAX(0,C50*(1+EXP((LN(1+Assumptions!$C$60)-0.5*Assumptions!$C$61^2)+Assumptions!$C$61*((RAND()+RAND()+RAND()+RAND()+RAND()+RAND()+RAND()+RAND()+RAND()+RAND()+RAND()+RAND())-6))-1)+PT_Y5_MC!E67)</x:f>
        <x:v>1174812.792016517</x:v>
      </x:c>
      <x:c r="E50" s="16" t="n">
        <x:f>MAX(0,D50*(1+EXP((LN(1+Assumptions!$C$60)-0.5*Assumptions!$C$61^2)+Assumptions!$C$61*((RAND()+RAND()+RAND()+RAND()+RAND()+RAND()+RAND()+RAND()+RAND()+RAND()+RAND()+RAND())-6))-1)+PT_Y5_MC!F67)</x:f>
        <x:v>1072977.6326072467</x:v>
      </x:c>
      <x:c r="F50" s="16" t="n">
        <x:f>MAX(0,E50*(1+EXP((LN(1+Assumptions!$C$60)-0.5*Assumptions!$C$61^2)+Assumptions!$C$61*((RAND()+RAND()+RAND()+RAND()+RAND()+RAND()+RAND()+RAND()+RAND()+RAND()+RAND()+RAND())-6))-1)+PT_Y5_MC!G67)</x:f>
        <x:v>1181797.5766332168</x:v>
      </x:c>
      <x:c r="G50" s="16" t="n">
        <x:f>MAX(0,F50*(1+EXP((LN(1+Assumptions!$C$60)-0.5*Assumptions!$C$61^2)+Assumptions!$C$61*((RAND()+RAND()+RAND()+RAND()+RAND()+RAND()+RAND()+RAND()+RAND()+RAND()+RAND()+RAND())-6))-1)+PT_Y5_MC!H67)</x:f>
        <x:v>1208153.3828033572</x:v>
      </x:c>
      <x:c r="H50" s="16" t="n">
        <x:f>MAX(0,G50*(1+EXP((LN(1+Assumptions!$C$60)-0.5*Assumptions!$C$61^2)+Assumptions!$C$61*((RAND()+RAND()+RAND()+RAND()+RAND()+RAND()+RAND()+RAND()+RAND()+RAND()+RAND()+RAND())-6))-1)+PT_Y5_MC!I67)</x:f>
        <x:v>1186977.420689074</x:v>
      </x:c>
      <x:c r="I50" s="16" t="n">
        <x:f>MAX(0,H50*(1+EXP((LN(1+Assumptions!$C$60)-0.5*Assumptions!$C$61^2)+Assumptions!$C$61*((RAND()+RAND()+RAND()+RAND()+RAND()+RAND()+RAND()+RAND()+RAND()+RAND()+RAND()+RAND())-6))-1)+PT_Y5_MC!J67)</x:f>
        <x:v>1456546.7362568846</x:v>
      </x:c>
      <x:c r="J50" s="16" t="n">
        <x:f>MAX(0,I50*(1+EXP((LN(1+Assumptions!$C$60)-0.5*Assumptions!$C$61^2)+Assumptions!$C$61*((RAND()+RAND()+RAND()+RAND()+RAND()+RAND()+RAND()+RAND()+RAND()+RAND()+RAND()+RAND())-6))-1)+PT_Y5_MC!K67)</x:f>
        <x:v>1552376.135984066</x:v>
      </x:c>
      <x:c r="K50" s="16" t="n">
        <x:f>MAX(0,J50*(1+EXP((LN(1+Assumptions!$C$60)-0.5*Assumptions!$C$61^2)+Assumptions!$C$61*((RAND()+RAND()+RAND()+RAND()+RAND()+RAND()+RAND()+RAND()+RAND()+RAND()+RAND()+RAND())-6))-1)+PT_Y5_MC!L67)</x:f>
        <x:v>1429461.45849604</x:v>
      </x:c>
      <x:c r="L50" s="16" t="n">
        <x:f>MAX(0,K50*(1+EXP((LN(1+Assumptions!$C$60)-0.5*Assumptions!$C$61^2)+Assumptions!$C$61*((RAND()+RAND()+RAND()+RAND()+RAND()+RAND()+RAND()+RAND()+RAND()+RAND()+RAND()+RAND())-6))-1)+PT_Y5_MC!M67)</x:f>
        <x:v>1776269.395400985</x:v>
      </x:c>
      <x:c r="M50" s="16" t="n">
        <x:f>MAX(0,L50*(1+EXP((LN(1+Assumptions!$C$60)-0.5*Assumptions!$C$61^2)+Assumptions!$C$61*((RAND()+RAND()+RAND()+RAND()+RAND()+RAND()+RAND()+RAND()+RAND()+RAND()+RAND()+RAND())-6))-1)+PT_Y5_MC!N67)</x:f>
        <x:v>1738079.3639546556</x:v>
      </x:c>
      <x:c r="N50" s="16" t="n">
        <x:f>MAX(0,M50*(1+EXP((LN(1+Assumptions!$C$60)-0.5*Assumptions!$C$61^2)+Assumptions!$C$61*((RAND()+RAND()+RAND()+RAND()+RAND()+RAND()+RAND()+RAND()+RAND()+RAND()+RAND()+RAND())-6))-1)+PT_Y5_MC!O67)</x:f>
        <x:v>1568040.186433484</x:v>
      </x:c>
      <x:c r="O50" s="16" t="n">
        <x:f>MAX(0,N50*(1+EXP((LN(1+Assumptions!$C$60)-0.5*Assumptions!$C$61^2)+Assumptions!$C$61*((RAND()+RAND()+RAND()+RAND()+RAND()+RAND()+RAND()+RAND()+RAND()+RAND()+RAND()+RAND())-6))-1)+PT_Y5_MC!P67)</x:f>
        <x:v>1437226.2573572581</x:v>
      </x:c>
      <x:c r="P50" s="16" t="n">
        <x:f>MAX(0,O50*(1+EXP((LN(1+Assumptions!$C$60)-0.5*Assumptions!$C$61^2)+Assumptions!$C$61*((RAND()+RAND()+RAND()+RAND()+RAND()+RAND()+RAND()+RAND()+RAND()+RAND()+RAND()+RAND())-6))-1)+PT_Y5_MC!Q67)</x:f>
        <x:v>1516227.2314180324</x:v>
      </x:c>
      <x:c r="Q50" s="16" t="n">
        <x:f>MAX(0,P50*(1+EXP((LN(1+Assumptions!$C$60)-0.5*Assumptions!$C$61^2)+Assumptions!$C$61*((RAND()+RAND()+RAND()+RAND()+RAND()+RAND()+RAND()+RAND()+RAND()+RAND()+RAND()+RAND())-6))-1)+PT_Y5_MC!R67)</x:f>
        <x:v>1607960.906817626</x:v>
      </x:c>
      <x:c r="R50" s="16" t="n">
        <x:f>MAX(0,Q50*(1+EXP((LN(1+Assumptions!$C$60)-0.5*Assumptions!$C$61^2)+Assumptions!$C$61*((RAND()+RAND()+RAND()+RAND()+RAND()+RAND()+RAND()+RAND()+RAND()+RAND()+RAND()+RAND())-6))-1)+PT_Y5_MC!S67)</x:f>
        <x:v>1632059.7561751716</x:v>
      </x:c>
      <x:c r="S50" s="16" t="n">
        <x:f>MAX(0,R50*(1+EXP((LN(1+Assumptions!$C$60)-0.5*Assumptions!$C$61^2)+Assumptions!$C$61*((RAND()+RAND()+RAND()+RAND()+RAND()+RAND()+RAND()+RAND()+RAND()+RAND()+RAND()+RAND())-6))-1)+PT_Y5_MC!T67)</x:f>
        <x:v>2033483.3688785054</x:v>
      </x:c>
      <x:c r="T50" s="16" t="n">
        <x:f>MAX(0,S50*(1+EXP((LN(1+Assumptions!$C$60)-0.5*Assumptions!$C$61^2)+Assumptions!$C$61*((RAND()+RAND()+RAND()+RAND()+RAND()+RAND()+RAND()+RAND()+RAND()+RAND()+RAND()+RAND())-6))-1)+PT_Y5_MC!U67)</x:f>
        <x:v>2861116.221064764</x:v>
      </x:c>
      <x:c r="U50" s="16" t="n">
        <x:f>MAX(0,T50*(1+EXP((LN(1+Assumptions!$C$60)-0.5*Assumptions!$C$61^2)+Assumptions!$C$61*((RAND()+RAND()+RAND()+RAND()+RAND()+RAND()+RAND()+RAND()+RAND()+RAND()+RAND()+RAND())-6))-1)+PT_Y5_MC!V67)</x:f>
        <x:v>2570041.599045486</x:v>
      </x:c>
      <x:c r="V50" s="16" t="n">
        <x:f>MAX(0,U50*(1+EXP((LN(1+Assumptions!$C$60)-0.5*Assumptions!$C$61^2)+Assumptions!$C$61*((RAND()+RAND()+RAND()+RAND()+RAND()+RAND()+RAND()+RAND()+RAND()+RAND()+RAND()+RAND())-6))-1)+PT_Y5_MC!W67)</x:f>
        <x:v>2572187.0455856314</x:v>
      </x:c>
      <x:c r="W50" s="16" t="n">
        <x:f>MAX(0,V50*(1+EXP((LN(1+Assumptions!$C$60)-0.5*Assumptions!$C$61^2)+Assumptions!$C$61*((RAND()+RAND()+RAND()+RAND()+RAND()+RAND()+RAND()+RAND()+RAND()+RAND()+RAND()+RAND())-6))-1)+PT_Y5_MC!X67)</x:f>
        <x:v>2742915.9244241053</x:v>
      </x:c>
      <x:c r="X50" s="16" t="n">
        <x:f>MAX(0,W50*(1+EXP((LN(1+Assumptions!$C$60)-0.5*Assumptions!$C$61^2)+Assumptions!$C$61*((RAND()+RAND()+RAND()+RAND()+RAND()+RAND()+RAND()+RAND()+RAND()+RAND()+RAND()+RAND())-6))-1)+PT_Y5_MC!Y67)</x:f>
        <x:v>3120857.0075821015</x:v>
      </x:c>
      <x:c r="Y50" s="16" t="n">
        <x:f>MAX(0,X50*(1+EXP((LN(1+Assumptions!$C$60)-0.5*Assumptions!$C$61^2)+Assumptions!$C$61*((RAND()+RAND()+RAND()+RAND()+RAND()+RAND()+RAND()+RAND()+RAND()+RAND()+RAND()+RAND())-6))-1)+PT_Y5_MC!Z67)</x:f>
        <x:v>2462585.9117830265</x:v>
      </x:c>
      <x:c r="Z50" s="16" t="n">
        <x:f>MAX(0,Y50*(1+EXP((LN(1+Assumptions!$C$60)-0.5*Assumptions!$C$61^2)+Assumptions!$C$61*((RAND()+RAND()+RAND()+RAND()+RAND()+RAND()+RAND()+RAND()+RAND()+RAND()+RAND()+RAND())-6))-1)+PT_Y5_MC!AA67)</x:f>
        <x:v>3050736.445540485</x:v>
      </x:c>
      <x:c r="AA50" s="16" t="n">
        <x:f>MAX(0,Z50*(1+EXP((LN(1+Assumptions!$C$60)-0.5*Assumptions!$C$61^2)+Assumptions!$C$61*((RAND()+RAND()+RAND()+RAND()+RAND()+RAND()+RAND()+RAND()+RAND()+RAND()+RAND()+RAND())-6))-1)+PT_Y5_MC!AB67)</x:f>
        <x:v>3362643.1874097465</x:v>
      </x:c>
      <x:c r="AB50" s="16" t="n">
        <x:f>MAX(0,AA50*(1+EXP((LN(1+Assumptions!$C$60)-0.5*Assumptions!$C$61^2)+Assumptions!$C$61*((RAND()+RAND()+RAND()+RAND()+RAND()+RAND()+RAND()+RAND()+RAND()+RAND()+RAND()+RAND())-6))-1)+PT_Y5_MC!AC67)</x:f>
        <x:v>3337636.772534647</x:v>
      </x:c>
      <x:c r="AC50" s="16" t="n">
        <x:f>MAX(0,AB50*(1+EXP((LN(1+Assumptions!$C$60)-0.5*Assumptions!$C$61^2)+Assumptions!$C$61*((RAND()+RAND()+RAND()+RAND()+RAND()+RAND()+RAND()+RAND()+RAND()+RAND()+RAND()+RAND())-6))-1)+PT_Y5_MC!AD67)</x:f>
        <x:v>3076533.302823477</x:v>
      </x:c>
      <x:c r="AD50" s="16" t="n">
        <x:f>MAX(0,AC50*(1+EXP((LN(1+Assumptions!$C$60)-0.5*Assumptions!$C$61^2)+Assumptions!$C$61*((RAND()+RAND()+RAND()+RAND()+RAND()+RAND()+RAND()+RAND()+RAND()+RAND()+RAND()+RAND())-6))-1)+PT_Y5_MC!AE67)</x:f>
        <x:v>3541331.2067628456</x:v>
      </x:c>
      <x:c r="AE50" s="16" t="n">
        <x:f>MAX(0,AD50*(1+EXP((LN(1+Assumptions!$C$60)-0.5*Assumptions!$C$61^2)+Assumptions!$C$61*((RAND()+RAND()+RAND()+RAND()+RAND()+RAND()+RAND()+RAND()+RAND()+RAND()+RAND()+RAND())-6))-1)+PT_Y5_MC!AF67)</x:f>
        <x:v>4144790.3315517018</x:v>
      </x:c>
      <x:c r="AF50" s="16" t="n">
        <x:f>MAX(0,AE50*(1+EXP((LN(1+Assumptions!$C$60)-0.5*Assumptions!$C$61^2)+Assumptions!$C$61*((RAND()+RAND()+RAND()+RAND()+RAND()+RAND()+RAND()+RAND()+RAND()+RAND()+RAND()+RAND())-6))-1)+PT_Y5_MC!AG67)</x:f>
        <x:v>4158103.7052070927</x:v>
      </x:c>
    </x:row>
    <x:row r="51">
      <x:c r="A51" s="39">
        <x:v>47</x:v>
      </x:c>
      <x:c r="B51" s="16" t="n">
        <x:f>PT_Y5_MC!C68</x:f>
        <x:v>1029031.25</x:v>
      </x:c>
      <x:c r="C51" s="16" t="n">
        <x:f>MAX(0,B51*(1+EXP((LN(1+Assumptions!$C$60)-0.5*Assumptions!$C$61^2)+Assumptions!$C$61*((RAND()+RAND()+RAND()+RAND()+RAND()+RAND()+RAND()+RAND()+RAND()+RAND()+RAND()+RAND())-6))-1)+PT_Y5_MC!D67)</x:f>
        <x:v>1185066.3122509066</x:v>
      </x:c>
      <x:c r="D51" s="16" t="n">
        <x:f>MAX(0,C51*(1+EXP((LN(1+Assumptions!$C$60)-0.5*Assumptions!$C$61^2)+Assumptions!$C$61*((RAND()+RAND()+RAND()+RAND()+RAND()+RAND()+RAND()+RAND()+RAND()+RAND()+RAND()+RAND())-6))-1)+PT_Y5_MC!E67)</x:f>
        <x:v>1454797.9265354094</x:v>
      </x:c>
      <x:c r="E51" s="16" t="n">
        <x:f>MAX(0,D51*(1+EXP((LN(1+Assumptions!$C$60)-0.5*Assumptions!$C$61^2)+Assumptions!$C$61*((RAND()+RAND()+RAND()+RAND()+RAND()+RAND()+RAND()+RAND()+RAND()+RAND()+RAND()+RAND())-6))-1)+PT_Y5_MC!F67)</x:f>
        <x:v>1731577.7355715318</x:v>
      </x:c>
      <x:c r="F51" s="16" t="n">
        <x:f>MAX(0,E51*(1+EXP((LN(1+Assumptions!$C$60)-0.5*Assumptions!$C$61^2)+Assumptions!$C$61*((RAND()+RAND()+RAND()+RAND()+RAND()+RAND()+RAND()+RAND()+RAND()+RAND()+RAND()+RAND())-6))-1)+PT_Y5_MC!G67)</x:f>
        <x:v>1810855.2897700127</x:v>
      </x:c>
      <x:c r="G51" s="16" t="n">
        <x:f>MAX(0,F51*(1+EXP((LN(1+Assumptions!$C$60)-0.5*Assumptions!$C$61^2)+Assumptions!$C$61*((RAND()+RAND()+RAND()+RAND()+RAND()+RAND()+RAND()+RAND()+RAND()+RAND()+RAND()+RAND())-6))-1)+PT_Y5_MC!H67)</x:f>
        <x:v>2061915.0287534778</x:v>
      </x:c>
      <x:c r="H51" s="16" t="n">
        <x:f>MAX(0,G51*(1+EXP((LN(1+Assumptions!$C$60)-0.5*Assumptions!$C$61^2)+Assumptions!$C$61*((RAND()+RAND()+RAND()+RAND()+RAND()+RAND()+RAND()+RAND()+RAND()+RAND()+RAND()+RAND())-6))-1)+PT_Y5_MC!I67)</x:f>
        <x:v>2113842.503698099</x:v>
      </x:c>
      <x:c r="I51" s="16" t="n">
        <x:f>MAX(0,H51*(1+EXP((LN(1+Assumptions!$C$60)-0.5*Assumptions!$C$61^2)+Assumptions!$C$61*((RAND()+RAND()+RAND()+RAND()+RAND()+RAND()+RAND()+RAND()+RAND()+RAND()+RAND()+RAND())-6))-1)+PT_Y5_MC!J67)</x:f>
        <x:v>2917022.821871302</x:v>
      </x:c>
      <x:c r="J51" s="16" t="n">
        <x:f>MAX(0,I51*(1+EXP((LN(1+Assumptions!$C$60)-0.5*Assumptions!$C$61^2)+Assumptions!$C$61*((RAND()+RAND()+RAND()+RAND()+RAND()+RAND()+RAND()+RAND()+RAND()+RAND()+RAND()+RAND())-6))-1)+PT_Y5_MC!K67)</x:f>
        <x:v>3308184.52531865</x:v>
      </x:c>
      <x:c r="K51" s="16" t="n">
        <x:f>MAX(0,J51*(1+EXP((LN(1+Assumptions!$C$60)-0.5*Assumptions!$C$61^2)+Assumptions!$C$61*((RAND()+RAND()+RAND()+RAND()+RAND()+RAND()+RAND()+RAND()+RAND()+RAND()+RAND()+RAND())-6))-1)+PT_Y5_MC!L67)</x:f>
        <x:v>3823121.119364251</x:v>
      </x:c>
      <x:c r="L51" s="16" t="n">
        <x:f>MAX(0,K51*(1+EXP((LN(1+Assumptions!$C$60)-0.5*Assumptions!$C$61^2)+Assumptions!$C$61*((RAND()+RAND()+RAND()+RAND()+RAND()+RAND()+RAND()+RAND()+RAND()+RAND()+RAND()+RAND())-6))-1)+PT_Y5_MC!M67)</x:f>
        <x:v>4254261.335854509</x:v>
      </x:c>
      <x:c r="M51" s="16" t="n">
        <x:f>MAX(0,L51*(1+EXP((LN(1+Assumptions!$C$60)-0.5*Assumptions!$C$61^2)+Assumptions!$C$61*((RAND()+RAND()+RAND()+RAND()+RAND()+RAND()+RAND()+RAND()+RAND()+RAND()+RAND()+RAND())-6))-1)+PT_Y5_MC!N67)</x:f>
        <x:v>3573876.4338428453</x:v>
      </x:c>
      <x:c r="N51" s="16" t="n">
        <x:f>MAX(0,M51*(1+EXP((LN(1+Assumptions!$C$60)-0.5*Assumptions!$C$61^2)+Assumptions!$C$61*((RAND()+RAND()+RAND()+RAND()+RAND()+RAND()+RAND()+RAND()+RAND()+RAND()+RAND()+RAND())-6))-1)+PT_Y5_MC!O67)</x:f>
        <x:v>4524317.730052852</x:v>
      </x:c>
      <x:c r="O51" s="16" t="n">
        <x:f>MAX(0,N51*(1+EXP((LN(1+Assumptions!$C$60)-0.5*Assumptions!$C$61^2)+Assumptions!$C$61*((RAND()+RAND()+RAND()+RAND()+RAND()+RAND()+RAND()+RAND()+RAND()+RAND()+RAND()+RAND())-6))-1)+PT_Y5_MC!P67)</x:f>
        <x:v>5060129.764977762</x:v>
      </x:c>
      <x:c r="P51" s="16" t="n">
        <x:f>MAX(0,O51*(1+EXP((LN(1+Assumptions!$C$60)-0.5*Assumptions!$C$61^2)+Assumptions!$C$61*((RAND()+RAND()+RAND()+RAND()+RAND()+RAND()+RAND()+RAND()+RAND()+RAND()+RAND()+RAND())-6))-1)+PT_Y5_MC!Q67)</x:f>
        <x:v>6029726.877174896</x:v>
      </x:c>
      <x:c r="Q51" s="16" t="n">
        <x:f>MAX(0,P51*(1+EXP((LN(1+Assumptions!$C$60)-0.5*Assumptions!$C$61^2)+Assumptions!$C$61*((RAND()+RAND()+RAND()+RAND()+RAND()+RAND()+RAND()+RAND()+RAND()+RAND()+RAND()+RAND())-6))-1)+PT_Y5_MC!R67)</x:f>
        <x:v>5066474.927623727</x:v>
      </x:c>
      <x:c r="R51" s="16" t="n">
        <x:f>MAX(0,Q51*(1+EXP((LN(1+Assumptions!$C$60)-0.5*Assumptions!$C$61^2)+Assumptions!$C$61*((RAND()+RAND()+RAND()+RAND()+RAND()+RAND()+RAND()+RAND()+RAND()+RAND()+RAND()+RAND())-6))-1)+PT_Y5_MC!S67)</x:f>
        <x:v>4547103.153944196</x:v>
      </x:c>
      <x:c r="S51" s="16" t="n">
        <x:f>MAX(0,R51*(1+EXP((LN(1+Assumptions!$C$60)-0.5*Assumptions!$C$61^2)+Assumptions!$C$61*((RAND()+RAND()+RAND()+RAND()+RAND()+RAND()+RAND()+RAND()+RAND()+RAND()+RAND()+RAND())-6))-1)+PT_Y5_MC!T67)</x:f>
        <x:v>4333086.335727933</x:v>
      </x:c>
      <x:c r="T51" s="16" t="n">
        <x:f>MAX(0,S51*(1+EXP((LN(1+Assumptions!$C$60)-0.5*Assumptions!$C$61^2)+Assumptions!$C$61*((RAND()+RAND()+RAND()+RAND()+RAND()+RAND()+RAND()+RAND()+RAND()+RAND()+RAND()+RAND())-6))-1)+PT_Y5_MC!U67)</x:f>
        <x:v>4444925.665825434</x:v>
      </x:c>
      <x:c r="U51" s="16" t="n">
        <x:f>MAX(0,T51*(1+EXP((LN(1+Assumptions!$C$60)-0.5*Assumptions!$C$61^2)+Assumptions!$C$61*((RAND()+RAND()+RAND()+RAND()+RAND()+RAND()+RAND()+RAND()+RAND()+RAND()+RAND()+RAND())-6))-1)+PT_Y5_MC!V67)</x:f>
        <x:v>3502833.2382098027</x:v>
      </x:c>
      <x:c r="V51" s="16" t="n">
        <x:f>MAX(0,U51*(1+EXP((LN(1+Assumptions!$C$60)-0.5*Assumptions!$C$61^2)+Assumptions!$C$61*((RAND()+RAND()+RAND()+RAND()+RAND()+RAND()+RAND()+RAND()+RAND()+RAND()+RAND()+RAND())-6))-1)+PT_Y5_MC!W67)</x:f>
        <x:v>3100457.8944468326</x:v>
      </x:c>
      <x:c r="W51" s="16" t="n">
        <x:f>MAX(0,V51*(1+EXP((LN(1+Assumptions!$C$60)-0.5*Assumptions!$C$61^2)+Assumptions!$C$61*((RAND()+RAND()+RAND()+RAND()+RAND()+RAND()+RAND()+RAND()+RAND()+RAND()+RAND()+RAND())-6))-1)+PT_Y5_MC!X67)</x:f>
        <x:v>3936537.4796471028</x:v>
      </x:c>
      <x:c r="X51" s="16" t="n">
        <x:f>MAX(0,W51*(1+EXP((LN(1+Assumptions!$C$60)-0.5*Assumptions!$C$61^2)+Assumptions!$C$61*((RAND()+RAND()+RAND()+RAND()+RAND()+RAND()+RAND()+RAND()+RAND()+RAND()+RAND()+RAND())-6))-1)+PT_Y5_MC!Y67)</x:f>
        <x:v>4505923.2843148615</x:v>
      </x:c>
      <x:c r="Y51" s="16" t="n">
        <x:f>MAX(0,X51*(1+EXP((LN(1+Assumptions!$C$60)-0.5*Assumptions!$C$61^2)+Assumptions!$C$61*((RAND()+RAND()+RAND()+RAND()+RAND()+RAND()+RAND()+RAND()+RAND()+RAND()+RAND()+RAND())-6))-1)+PT_Y5_MC!Z67)</x:f>
        <x:v>6094961.662394327</x:v>
      </x:c>
      <x:c r="Z51" s="16" t="n">
        <x:f>MAX(0,Y51*(1+EXP((LN(1+Assumptions!$C$60)-0.5*Assumptions!$C$61^2)+Assumptions!$C$61*((RAND()+RAND()+RAND()+RAND()+RAND()+RAND()+RAND()+RAND()+RAND()+RAND()+RAND()+RAND())-6))-1)+PT_Y5_MC!AA67)</x:f>
        <x:v>5454482.28089855</x:v>
      </x:c>
      <x:c r="AA51" s="16" t="n">
        <x:f>MAX(0,Z51*(1+EXP((LN(1+Assumptions!$C$60)-0.5*Assumptions!$C$61^2)+Assumptions!$C$61*((RAND()+RAND()+RAND()+RAND()+RAND()+RAND()+RAND()+RAND()+RAND()+RAND()+RAND()+RAND())-6))-1)+PT_Y5_MC!AB67)</x:f>
        <x:v>4504382.067822635</x:v>
      </x:c>
      <x:c r="AB51" s="16" t="n">
        <x:f>MAX(0,AA51*(1+EXP((LN(1+Assumptions!$C$60)-0.5*Assumptions!$C$61^2)+Assumptions!$C$61*((RAND()+RAND()+RAND()+RAND()+RAND()+RAND()+RAND()+RAND()+RAND()+RAND()+RAND()+RAND())-6))-1)+PT_Y5_MC!AC67)</x:f>
        <x:v>5185735.971843129</x:v>
      </x:c>
      <x:c r="AC51" s="16" t="n">
        <x:f>MAX(0,AB51*(1+EXP((LN(1+Assumptions!$C$60)-0.5*Assumptions!$C$61^2)+Assumptions!$C$61*((RAND()+RAND()+RAND()+RAND()+RAND()+RAND()+RAND()+RAND()+RAND()+RAND()+RAND()+RAND())-6))-1)+PT_Y5_MC!AD67)</x:f>
        <x:v>5942908.37800703</x:v>
      </x:c>
      <x:c r="AD51" s="16" t="n">
        <x:f>MAX(0,AC51*(1+EXP((LN(1+Assumptions!$C$60)-0.5*Assumptions!$C$61^2)+Assumptions!$C$61*((RAND()+RAND()+RAND()+RAND()+RAND()+RAND()+RAND()+RAND()+RAND()+RAND()+RAND()+RAND())-6))-1)+PT_Y5_MC!AE67)</x:f>
        <x:v>5873166.804512366</x:v>
      </x:c>
      <x:c r="AE51" s="16" t="n">
        <x:f>MAX(0,AD51*(1+EXP((LN(1+Assumptions!$C$60)-0.5*Assumptions!$C$61^2)+Assumptions!$C$61*((RAND()+RAND()+RAND()+RAND()+RAND()+RAND()+RAND()+RAND()+RAND()+RAND()+RAND()+RAND())-6))-1)+PT_Y5_MC!AF67)</x:f>
        <x:v>6920846.566378264</x:v>
      </x:c>
      <x:c r="AF51" s="16" t="n">
        <x:f>MAX(0,AE51*(1+EXP((LN(1+Assumptions!$C$60)-0.5*Assumptions!$C$61^2)+Assumptions!$C$61*((RAND()+RAND()+RAND()+RAND()+RAND()+RAND()+RAND()+RAND()+RAND()+RAND()+RAND()+RAND())-6))-1)+PT_Y5_MC!AG67)</x:f>
        <x:v>7804651.812109289</x:v>
      </x:c>
    </x:row>
    <x:row r="52">
      <x:c r="A52" s="39">
        <x:v>48</x:v>
      </x:c>
      <x:c r="B52" s="16" t="n">
        <x:f>PT_Y5_MC!C68</x:f>
        <x:v>1029031.25</x:v>
      </x:c>
      <x:c r="C52" s="16" t="n">
        <x:f>MAX(0,B52*(1+EXP((LN(1+Assumptions!$C$60)-0.5*Assumptions!$C$61^2)+Assumptions!$C$61*((RAND()+RAND()+RAND()+RAND()+RAND()+RAND()+RAND()+RAND()+RAND()+RAND()+RAND()+RAND())-6))-1)+PT_Y5_MC!D67)</x:f>
        <x:v>910154.1405372269</x:v>
      </x:c>
      <x:c r="D52" s="16" t="n">
        <x:f>MAX(0,C52*(1+EXP((LN(1+Assumptions!$C$60)-0.5*Assumptions!$C$61^2)+Assumptions!$C$61*((RAND()+RAND()+RAND()+RAND()+RAND()+RAND()+RAND()+RAND()+RAND()+RAND()+RAND()+RAND())-6))-1)+PT_Y5_MC!E67)</x:f>
        <x:v>838223.0364622513</x:v>
      </x:c>
      <x:c r="E52" s="16" t="n">
        <x:f>MAX(0,D52*(1+EXP((LN(1+Assumptions!$C$60)-0.5*Assumptions!$C$61^2)+Assumptions!$C$61*((RAND()+RAND()+RAND()+RAND()+RAND()+RAND()+RAND()+RAND()+RAND()+RAND()+RAND()+RAND())-6))-1)+PT_Y5_MC!F67)</x:f>
        <x:v>897228.0278694874</x:v>
      </x:c>
      <x:c r="F52" s="16" t="n">
        <x:f>MAX(0,E52*(1+EXP((LN(1+Assumptions!$C$60)-0.5*Assumptions!$C$61^2)+Assumptions!$C$61*((RAND()+RAND()+RAND()+RAND()+RAND()+RAND()+RAND()+RAND()+RAND()+RAND()+RAND()+RAND())-6))-1)+PT_Y5_MC!G67)</x:f>
        <x:v>896020.4494399873</x:v>
      </x:c>
      <x:c r="G52" s="16" t="n">
        <x:f>MAX(0,F52*(1+EXP((LN(1+Assumptions!$C$60)-0.5*Assumptions!$C$61^2)+Assumptions!$C$61*((RAND()+RAND()+RAND()+RAND()+RAND()+RAND()+RAND()+RAND()+RAND()+RAND()+RAND()+RAND())-6))-1)+PT_Y5_MC!H67)</x:f>
        <x:v>1053053.6465826938</x:v>
      </x:c>
      <x:c r="H52" s="16" t="n">
        <x:f>MAX(0,G52*(1+EXP((LN(1+Assumptions!$C$60)-0.5*Assumptions!$C$61^2)+Assumptions!$C$61*((RAND()+RAND()+RAND()+RAND()+RAND()+RAND()+RAND()+RAND()+RAND()+RAND()+RAND()+RAND())-6))-1)+PT_Y5_MC!I67)</x:f>
        <x:v>1211269.9995443495</x:v>
      </x:c>
      <x:c r="I52" s="16" t="n">
        <x:f>MAX(0,H52*(1+EXP((LN(1+Assumptions!$C$60)-0.5*Assumptions!$C$61^2)+Assumptions!$C$61*((RAND()+RAND()+RAND()+RAND()+RAND()+RAND()+RAND()+RAND()+RAND()+RAND()+RAND()+RAND())-6))-1)+PT_Y5_MC!J67)</x:f>
        <x:v>1060191.0206808813</x:v>
      </x:c>
      <x:c r="J52" s="16" t="n">
        <x:f>MAX(0,I52*(1+EXP((LN(1+Assumptions!$C$60)-0.5*Assumptions!$C$61^2)+Assumptions!$C$61*((RAND()+RAND()+RAND()+RAND()+RAND()+RAND()+RAND()+RAND()+RAND()+RAND()+RAND()+RAND())-6))-1)+PT_Y5_MC!K67)</x:f>
        <x:v>1032567.8106560162</x:v>
      </x:c>
      <x:c r="K52" s="16" t="n">
        <x:f>MAX(0,J52*(1+EXP((LN(1+Assumptions!$C$60)-0.5*Assumptions!$C$61^2)+Assumptions!$C$61*((RAND()+RAND()+RAND()+RAND()+RAND()+RAND()+RAND()+RAND()+RAND()+RAND()+RAND()+RAND())-6))-1)+PT_Y5_MC!L67)</x:f>
        <x:v>1123234.5209107688</x:v>
      </x:c>
      <x:c r="L52" s="16" t="n">
        <x:f>MAX(0,K52*(1+EXP((LN(1+Assumptions!$C$60)-0.5*Assumptions!$C$61^2)+Assumptions!$C$61*((RAND()+RAND()+RAND()+RAND()+RAND()+RAND()+RAND()+RAND()+RAND()+RAND()+RAND()+RAND())-6))-1)+PT_Y5_MC!M67)</x:f>
        <x:v>1285335.3727098342</x:v>
      </x:c>
      <x:c r="M52" s="16" t="n">
        <x:f>MAX(0,L52*(1+EXP((LN(1+Assumptions!$C$60)-0.5*Assumptions!$C$61^2)+Assumptions!$C$61*((RAND()+RAND()+RAND()+RAND()+RAND()+RAND()+RAND()+RAND()+RAND()+RAND()+RAND()+RAND())-6))-1)+PT_Y5_MC!N67)</x:f>
        <x:v>1307533.455160492</x:v>
      </x:c>
      <x:c r="N52" s="16" t="n">
        <x:f>MAX(0,M52*(1+EXP((LN(1+Assumptions!$C$60)-0.5*Assumptions!$C$61^2)+Assumptions!$C$61*((RAND()+RAND()+RAND()+RAND()+RAND()+RAND()+RAND()+RAND()+RAND()+RAND()+RAND()+RAND())-6))-1)+PT_Y5_MC!O67)</x:f>
        <x:v>1373548.0229174253</x:v>
      </x:c>
      <x:c r="O52" s="16" t="n">
        <x:f>MAX(0,N52*(1+EXP((LN(1+Assumptions!$C$60)-0.5*Assumptions!$C$61^2)+Assumptions!$C$61*((RAND()+RAND()+RAND()+RAND()+RAND()+RAND()+RAND()+RAND()+RAND()+RAND()+RAND()+RAND())-6))-1)+PT_Y5_MC!P67)</x:f>
        <x:v>1353680.210740895</x:v>
      </x:c>
      <x:c r="P52" s="16" t="n">
        <x:f>MAX(0,O52*(1+EXP((LN(1+Assumptions!$C$60)-0.5*Assumptions!$C$61^2)+Assumptions!$C$61*((RAND()+RAND()+RAND()+RAND()+RAND()+RAND()+RAND()+RAND()+RAND()+RAND()+RAND()+RAND())-6))-1)+PT_Y5_MC!Q67)</x:f>
        <x:v>1619606.3358474358</x:v>
      </x:c>
      <x:c r="Q52" s="16" t="n">
        <x:f>MAX(0,P52*(1+EXP((LN(1+Assumptions!$C$60)-0.5*Assumptions!$C$61^2)+Assumptions!$C$61*((RAND()+RAND()+RAND()+RAND()+RAND()+RAND()+RAND()+RAND()+RAND()+RAND()+RAND()+RAND())-6))-1)+PT_Y5_MC!R67)</x:f>
        <x:v>2054830.1780023149</x:v>
      </x:c>
      <x:c r="R52" s="16" t="n">
        <x:f>MAX(0,Q52*(1+EXP((LN(1+Assumptions!$C$60)-0.5*Assumptions!$C$61^2)+Assumptions!$C$61*((RAND()+RAND()+RAND()+RAND()+RAND()+RAND()+RAND()+RAND()+RAND()+RAND()+RAND()+RAND())-6))-1)+PT_Y5_MC!S67)</x:f>
        <x:v>2071865.3595652464</x:v>
      </x:c>
      <x:c r="S52" s="16" t="n">
        <x:f>MAX(0,R52*(1+EXP((LN(1+Assumptions!$C$60)-0.5*Assumptions!$C$61^2)+Assumptions!$C$61*((RAND()+RAND()+RAND()+RAND()+RAND()+RAND()+RAND()+RAND()+RAND()+RAND()+RAND()+RAND())-6))-1)+PT_Y5_MC!T67)</x:f>
        <x:v>2322735.7540262933</x:v>
      </x:c>
      <x:c r="T52" s="16" t="n">
        <x:f>MAX(0,S52*(1+EXP((LN(1+Assumptions!$C$60)-0.5*Assumptions!$C$61^2)+Assumptions!$C$61*((RAND()+RAND()+RAND()+RAND()+RAND()+RAND()+RAND()+RAND()+RAND()+RAND()+RAND()+RAND())-6))-1)+PT_Y5_MC!U67)</x:f>
        <x:v>2406813.229457114</x:v>
      </x:c>
      <x:c r="U52" s="16" t="n">
        <x:f>MAX(0,T52*(1+EXP((LN(1+Assumptions!$C$60)-0.5*Assumptions!$C$61^2)+Assumptions!$C$61*((RAND()+RAND()+RAND()+RAND()+RAND()+RAND()+RAND()+RAND()+RAND()+RAND()+RAND()+RAND())-6))-1)+PT_Y5_MC!V67)</x:f>
        <x:v>3075065.7003759067</x:v>
      </x:c>
      <x:c r="V52" s="16" t="n">
        <x:f>MAX(0,U52*(1+EXP((LN(1+Assumptions!$C$60)-0.5*Assumptions!$C$61^2)+Assumptions!$C$61*((RAND()+RAND()+RAND()+RAND()+RAND()+RAND()+RAND()+RAND()+RAND()+RAND()+RAND()+RAND())-6))-1)+PT_Y5_MC!W67)</x:f>
        <x:v>2595474.3097501597</x:v>
      </x:c>
      <x:c r="W52" s="16" t="n">
        <x:f>MAX(0,V52*(1+EXP((LN(1+Assumptions!$C$60)-0.5*Assumptions!$C$61^2)+Assumptions!$C$61*((RAND()+RAND()+RAND()+RAND()+RAND()+RAND()+RAND()+RAND()+RAND()+RAND()+RAND()+RAND())-6))-1)+PT_Y5_MC!X67)</x:f>
        <x:v>2807014.339111521</x:v>
      </x:c>
      <x:c r="X52" s="16" t="n">
        <x:f>MAX(0,W52*(1+EXP((LN(1+Assumptions!$C$60)-0.5*Assumptions!$C$61^2)+Assumptions!$C$61*((RAND()+RAND()+RAND()+RAND()+RAND()+RAND()+RAND()+RAND()+RAND()+RAND()+RAND()+RAND())-6))-1)+PT_Y5_MC!Y67)</x:f>
        <x:v>3729087.4049092554</x:v>
      </x:c>
      <x:c r="Y52" s="16" t="n">
        <x:f>MAX(0,X52*(1+EXP((LN(1+Assumptions!$C$60)-0.5*Assumptions!$C$61^2)+Assumptions!$C$61*((RAND()+RAND()+RAND()+RAND()+RAND()+RAND()+RAND()+RAND()+RAND()+RAND()+RAND()+RAND())-6))-1)+PT_Y5_MC!Z67)</x:f>
        <x:v>3659752.7431102972</x:v>
      </x:c>
      <x:c r="Z52" s="16" t="n">
        <x:f>MAX(0,Y52*(1+EXP((LN(1+Assumptions!$C$60)-0.5*Assumptions!$C$61^2)+Assumptions!$C$61*((RAND()+RAND()+RAND()+RAND()+RAND()+RAND()+RAND()+RAND()+RAND()+RAND()+RAND()+RAND())-6))-1)+PT_Y5_MC!AA67)</x:f>
        <x:v>4631143.673453385</x:v>
      </x:c>
      <x:c r="AA52" s="16" t="n">
        <x:f>MAX(0,Z52*(1+EXP((LN(1+Assumptions!$C$60)-0.5*Assumptions!$C$61^2)+Assumptions!$C$61*((RAND()+RAND()+RAND()+RAND()+RAND()+RAND()+RAND()+RAND()+RAND()+RAND()+RAND()+RAND())-6))-1)+PT_Y5_MC!AB67)</x:f>
        <x:v>3804168.6852864004</x:v>
      </x:c>
      <x:c r="AB52" s="16" t="n">
        <x:f>MAX(0,AA52*(1+EXP((LN(1+Assumptions!$C$60)-0.5*Assumptions!$C$61^2)+Assumptions!$C$61*((RAND()+RAND()+RAND()+RAND()+RAND()+RAND()+RAND()+RAND()+RAND()+RAND()+RAND()+RAND())-6))-1)+PT_Y5_MC!AC67)</x:f>
        <x:v>3896366.5927124433</x:v>
      </x:c>
      <x:c r="AC52" s="16" t="n">
        <x:f>MAX(0,AB52*(1+EXP((LN(1+Assumptions!$C$60)-0.5*Assumptions!$C$61^2)+Assumptions!$C$61*((RAND()+RAND()+RAND()+RAND()+RAND()+RAND()+RAND()+RAND()+RAND()+RAND()+RAND()+RAND())-6))-1)+PT_Y5_MC!AD67)</x:f>
        <x:v>3575263.5472979327</x:v>
      </x:c>
      <x:c r="AD52" s="16" t="n">
        <x:f>MAX(0,AC52*(1+EXP((LN(1+Assumptions!$C$60)-0.5*Assumptions!$C$61^2)+Assumptions!$C$61*((RAND()+RAND()+RAND()+RAND()+RAND()+RAND()+RAND()+RAND()+RAND()+RAND()+RAND()+RAND())-6))-1)+PT_Y5_MC!AE67)</x:f>
        <x:v>3928956.843296216</x:v>
      </x:c>
      <x:c r="AE52" s="16" t="n">
        <x:f>MAX(0,AD52*(1+EXP((LN(1+Assumptions!$C$60)-0.5*Assumptions!$C$61^2)+Assumptions!$C$61*((RAND()+RAND()+RAND()+RAND()+RAND()+RAND()+RAND()+RAND()+RAND()+RAND()+RAND()+RAND())-6))-1)+PT_Y5_MC!AF67)</x:f>
        <x:v>4304858.927125644</x:v>
      </x:c>
      <x:c r="AF52" s="16" t="n">
        <x:f>MAX(0,AE52*(1+EXP((LN(1+Assumptions!$C$60)-0.5*Assumptions!$C$61^2)+Assumptions!$C$61*((RAND()+RAND()+RAND()+RAND()+RAND()+RAND()+RAND()+RAND()+RAND()+RAND()+RAND()+RAND())-6))-1)+PT_Y5_MC!AG67)</x:f>
        <x:v>4835512.751349272</x:v>
      </x:c>
    </x:row>
    <x:row r="53">
      <x:c r="A53" s="39">
        <x:v>49</x:v>
      </x:c>
      <x:c r="B53" s="16" t="n">
        <x:f>PT_Y5_MC!C68</x:f>
        <x:v>1029031.25</x:v>
      </x:c>
      <x:c r="C53" s="16" t="n">
        <x:f>MAX(0,B53*(1+EXP((LN(1+Assumptions!$C$60)-0.5*Assumptions!$C$61^2)+Assumptions!$C$61*((RAND()+RAND()+RAND()+RAND()+RAND()+RAND()+RAND()+RAND()+RAND()+RAND()+RAND()+RAND())-6))-1)+PT_Y5_MC!D67)</x:f>
        <x:v>1175794.8498655176</x:v>
      </x:c>
      <x:c r="D53" s="16" t="n">
        <x:f>MAX(0,C53*(1+EXP((LN(1+Assumptions!$C$60)-0.5*Assumptions!$C$61^2)+Assumptions!$C$61*((RAND()+RAND()+RAND()+RAND()+RAND()+RAND()+RAND()+RAND()+RAND()+RAND()+RAND()+RAND())-6))-1)+PT_Y5_MC!E67)</x:f>
        <x:v>1429572.630372194</x:v>
      </x:c>
      <x:c r="E53" s="16" t="n">
        <x:f>MAX(0,D53*(1+EXP((LN(1+Assumptions!$C$60)-0.5*Assumptions!$C$61^2)+Assumptions!$C$61*((RAND()+RAND()+RAND()+RAND()+RAND()+RAND()+RAND()+RAND()+RAND()+RAND()+RAND()+RAND())-6))-1)+PT_Y5_MC!F67)</x:f>
        <x:v>1406087.5719229039</x:v>
      </x:c>
      <x:c r="F53" s="16" t="n">
        <x:f>MAX(0,E53*(1+EXP((LN(1+Assumptions!$C$60)-0.5*Assumptions!$C$61^2)+Assumptions!$C$61*((RAND()+RAND()+RAND()+RAND()+RAND()+RAND()+RAND()+RAND()+RAND()+RAND()+RAND()+RAND())-6))-1)+PT_Y5_MC!G67)</x:f>
        <x:v>1239462.1899240331</x:v>
      </x:c>
      <x:c r="G53" s="16" t="n">
        <x:f>MAX(0,F53*(1+EXP((LN(1+Assumptions!$C$60)-0.5*Assumptions!$C$61^2)+Assumptions!$C$61*((RAND()+RAND()+RAND()+RAND()+RAND()+RAND()+RAND()+RAND()+RAND()+RAND()+RAND()+RAND())-6))-1)+PT_Y5_MC!H67)</x:f>
        <x:v>1072423.1744032707</x:v>
      </x:c>
      <x:c r="H53" s="16" t="n">
        <x:f>MAX(0,G53*(1+EXP((LN(1+Assumptions!$C$60)-0.5*Assumptions!$C$61^2)+Assumptions!$C$61*((RAND()+RAND()+RAND()+RAND()+RAND()+RAND()+RAND()+RAND()+RAND()+RAND()+RAND()+RAND())-6))-1)+PT_Y5_MC!I67)</x:f>
        <x:v>1178363.3327614702</x:v>
      </x:c>
      <x:c r="I53" s="16" t="n">
        <x:f>MAX(0,H53*(1+EXP((LN(1+Assumptions!$C$60)-0.5*Assumptions!$C$61^2)+Assumptions!$C$61*((RAND()+RAND()+RAND()+RAND()+RAND()+RAND()+RAND()+RAND()+RAND()+RAND()+RAND()+RAND())-6))-1)+PT_Y5_MC!J67)</x:f>
        <x:v>1216825.6815225976</x:v>
      </x:c>
      <x:c r="J53" s="16" t="n">
        <x:f>MAX(0,I53*(1+EXP((LN(1+Assumptions!$C$60)-0.5*Assumptions!$C$61^2)+Assumptions!$C$61*((RAND()+RAND()+RAND()+RAND()+RAND()+RAND()+RAND()+RAND()+RAND()+RAND()+RAND()+RAND())-6))-1)+PT_Y5_MC!K67)</x:f>
        <x:v>1580800.0818252573</x:v>
      </x:c>
      <x:c r="K53" s="16" t="n">
        <x:f>MAX(0,J53*(1+EXP((LN(1+Assumptions!$C$60)-0.5*Assumptions!$C$61^2)+Assumptions!$C$61*((RAND()+RAND()+RAND()+RAND()+RAND()+RAND()+RAND()+RAND()+RAND()+RAND()+RAND()+RAND())-6))-1)+PT_Y5_MC!L67)</x:f>
        <x:v>1262486.5011946214</x:v>
      </x:c>
      <x:c r="L53" s="16" t="n">
        <x:f>MAX(0,K53*(1+EXP((LN(1+Assumptions!$C$60)-0.5*Assumptions!$C$61^2)+Assumptions!$C$61*((RAND()+RAND()+RAND()+RAND()+RAND()+RAND()+RAND()+RAND()+RAND()+RAND()+RAND()+RAND())-6))-1)+PT_Y5_MC!M67)</x:f>
        <x:v>1417551.0721220875</x:v>
      </x:c>
      <x:c r="M53" s="16" t="n">
        <x:f>MAX(0,L53*(1+EXP((LN(1+Assumptions!$C$60)-0.5*Assumptions!$C$61^2)+Assumptions!$C$61*((RAND()+RAND()+RAND()+RAND()+RAND()+RAND()+RAND()+RAND()+RAND()+RAND()+RAND()+RAND())-6))-1)+PT_Y5_MC!N67)</x:f>
        <x:v>1815782.496438164</x:v>
      </x:c>
      <x:c r="N53" s="16" t="n">
        <x:f>MAX(0,M53*(1+EXP((LN(1+Assumptions!$C$60)-0.5*Assumptions!$C$61^2)+Assumptions!$C$61*((RAND()+RAND()+RAND()+RAND()+RAND()+RAND()+RAND()+RAND()+RAND()+RAND()+RAND()+RAND())-6))-1)+PT_Y5_MC!O67)</x:f>
        <x:v>1562753.7830276296</x:v>
      </x:c>
      <x:c r="O53" s="16" t="n">
        <x:f>MAX(0,N53*(1+EXP((LN(1+Assumptions!$C$60)-0.5*Assumptions!$C$61^2)+Assumptions!$C$61*((RAND()+RAND()+RAND()+RAND()+RAND()+RAND()+RAND()+RAND()+RAND()+RAND()+RAND()+RAND())-6))-1)+PT_Y5_MC!P67)</x:f>
        <x:v>1138036.7010073666</x:v>
      </x:c>
      <x:c r="P53" s="16" t="n">
        <x:f>MAX(0,O53*(1+EXP((LN(1+Assumptions!$C$60)-0.5*Assumptions!$C$61^2)+Assumptions!$C$61*((RAND()+RAND()+RAND()+RAND()+RAND()+RAND()+RAND()+RAND()+RAND()+RAND()+RAND()+RAND())-6))-1)+PT_Y5_MC!Q67)</x:f>
        <x:v>1191293.3558294617</x:v>
      </x:c>
      <x:c r="Q53" s="16" t="n">
        <x:f>MAX(0,P53*(1+EXP((LN(1+Assumptions!$C$60)-0.5*Assumptions!$C$61^2)+Assumptions!$C$61*((RAND()+RAND()+RAND()+RAND()+RAND()+RAND()+RAND()+RAND()+RAND()+RAND()+RAND()+RAND())-6))-1)+PT_Y5_MC!R67)</x:f>
        <x:v>1168727.06283164</x:v>
      </x:c>
      <x:c r="R53" s="16" t="n">
        <x:f>MAX(0,Q53*(1+EXP((LN(1+Assumptions!$C$60)-0.5*Assumptions!$C$61^2)+Assumptions!$C$61*((RAND()+RAND()+RAND()+RAND()+RAND()+RAND()+RAND()+RAND()+RAND()+RAND()+RAND()+RAND())-6))-1)+PT_Y5_MC!S67)</x:f>
        <x:v>1083683.771859562</x:v>
      </x:c>
      <x:c r="S53" s="16" t="n">
        <x:f>MAX(0,R53*(1+EXP((LN(1+Assumptions!$C$60)-0.5*Assumptions!$C$61^2)+Assumptions!$C$61*((RAND()+RAND()+RAND()+RAND()+RAND()+RAND()+RAND()+RAND()+RAND()+RAND()+RAND()+RAND())-6))-1)+PT_Y5_MC!T67)</x:f>
        <x:v>1141788.2232778056</x:v>
      </x:c>
      <x:c r="T53" s="16" t="n">
        <x:f>MAX(0,S53*(1+EXP((LN(1+Assumptions!$C$60)-0.5*Assumptions!$C$61^2)+Assumptions!$C$61*((RAND()+RAND()+RAND()+RAND()+RAND()+RAND()+RAND()+RAND()+RAND()+RAND()+RAND()+RAND())-6))-1)+PT_Y5_MC!U67)</x:f>
        <x:v>1133368.7142629416</x:v>
      </x:c>
      <x:c r="U53" s="16" t="n">
        <x:f>MAX(0,T53*(1+EXP((LN(1+Assumptions!$C$60)-0.5*Assumptions!$C$61^2)+Assumptions!$C$61*((RAND()+RAND()+RAND()+RAND()+RAND()+RAND()+RAND()+RAND()+RAND()+RAND()+RAND()+RAND())-6))-1)+PT_Y5_MC!V67)</x:f>
        <x:v>1193546.5745874653</x:v>
      </x:c>
      <x:c r="V53" s="16" t="n">
        <x:f>MAX(0,U53*(1+EXP((LN(1+Assumptions!$C$60)-0.5*Assumptions!$C$61^2)+Assumptions!$C$61*((RAND()+RAND()+RAND()+RAND()+RAND()+RAND()+RAND()+RAND()+RAND()+RAND()+RAND()+RAND())-6))-1)+PT_Y5_MC!W67)</x:f>
        <x:v>1390940.9139871397</x:v>
      </x:c>
      <x:c r="W53" s="16" t="n">
        <x:f>MAX(0,V53*(1+EXP((LN(1+Assumptions!$C$60)-0.5*Assumptions!$C$61^2)+Assumptions!$C$61*((RAND()+RAND()+RAND()+RAND()+RAND()+RAND()+RAND()+RAND()+RAND()+RAND()+RAND()+RAND())-6))-1)+PT_Y5_MC!X67)</x:f>
        <x:v>1097689.1118169087</x:v>
      </x:c>
      <x:c r="X53" s="16" t="n">
        <x:f>MAX(0,W53*(1+EXP((LN(1+Assumptions!$C$60)-0.5*Assumptions!$C$61^2)+Assumptions!$C$61*((RAND()+RAND()+RAND()+RAND()+RAND()+RAND()+RAND()+RAND()+RAND()+RAND()+RAND()+RAND())-6))-1)+PT_Y5_MC!Y67)</x:f>
        <x:v>996970.6246688217</x:v>
      </x:c>
      <x:c r="Y53" s="16" t="n">
        <x:f>MAX(0,X53*(1+EXP((LN(1+Assumptions!$C$60)-0.5*Assumptions!$C$61^2)+Assumptions!$C$61*((RAND()+RAND()+RAND()+RAND()+RAND()+RAND()+RAND()+RAND()+RAND()+RAND()+RAND()+RAND())-6))-1)+PT_Y5_MC!Z67)</x:f>
        <x:v>982627.1326235143</x:v>
      </x:c>
      <x:c r="Z53" s="16" t="n">
        <x:f>MAX(0,Y53*(1+EXP((LN(1+Assumptions!$C$60)-0.5*Assumptions!$C$61^2)+Assumptions!$C$61*((RAND()+RAND()+RAND()+RAND()+RAND()+RAND()+RAND()+RAND()+RAND()+RAND()+RAND()+RAND())-6))-1)+PT_Y5_MC!AA67)</x:f>
        <x:v>1203011.7362747819</x:v>
      </x:c>
      <x:c r="AA53" s="16" t="n">
        <x:f>MAX(0,Z53*(1+EXP((LN(1+Assumptions!$C$60)-0.5*Assumptions!$C$61^2)+Assumptions!$C$61*((RAND()+RAND()+RAND()+RAND()+RAND()+RAND()+RAND()+RAND()+RAND()+RAND()+RAND()+RAND())-6))-1)+PT_Y5_MC!AB67)</x:f>
        <x:v>967971.025636259</x:v>
      </x:c>
      <x:c r="AB53" s="16" t="n">
        <x:f>MAX(0,AA53*(1+EXP((LN(1+Assumptions!$C$60)-0.5*Assumptions!$C$61^2)+Assumptions!$C$61*((RAND()+RAND()+RAND()+RAND()+RAND()+RAND()+RAND()+RAND()+RAND()+RAND()+RAND()+RAND())-6))-1)+PT_Y5_MC!AC67)</x:f>
        <x:v>1211110.1429821004</x:v>
      </x:c>
      <x:c r="AC53" s="16" t="n">
        <x:f>MAX(0,AB53*(1+EXP((LN(1+Assumptions!$C$60)-0.5*Assumptions!$C$61^2)+Assumptions!$C$61*((RAND()+RAND()+RAND()+RAND()+RAND()+RAND()+RAND()+RAND()+RAND()+RAND()+RAND()+RAND())-6))-1)+PT_Y5_MC!AD67)</x:f>
        <x:v>1132307.3003372457</x:v>
      </x:c>
      <x:c r="AD53" s="16" t="n">
        <x:f>MAX(0,AC53*(1+EXP((LN(1+Assumptions!$C$60)-0.5*Assumptions!$C$61^2)+Assumptions!$C$61*((RAND()+RAND()+RAND()+RAND()+RAND()+RAND()+RAND()+RAND()+RAND()+RAND()+RAND()+RAND())-6))-1)+PT_Y5_MC!AE67)</x:f>
        <x:v>1482075.3298585992</x:v>
      </x:c>
      <x:c r="AE53" s="16" t="n">
        <x:f>MAX(0,AD53*(1+EXP((LN(1+Assumptions!$C$60)-0.5*Assumptions!$C$61^2)+Assumptions!$C$61*((RAND()+RAND()+RAND()+RAND()+RAND()+RAND()+RAND()+RAND()+RAND()+RAND()+RAND()+RAND())-6))-1)+PT_Y5_MC!AF67)</x:f>
        <x:v>1582141.2381509556</x:v>
      </x:c>
      <x:c r="AF53" s="16" t="n">
        <x:f>MAX(0,AE53*(1+EXP((LN(1+Assumptions!$C$60)-0.5*Assumptions!$C$61^2)+Assumptions!$C$61*((RAND()+RAND()+RAND()+RAND()+RAND()+RAND()+RAND()+RAND()+RAND()+RAND()+RAND()+RAND())-6))-1)+PT_Y5_MC!AG67)</x:f>
        <x:v>2064368.9566743332</x:v>
      </x:c>
    </x:row>
    <x:row r="54">
      <x:c r="A54" s="39">
        <x:v>50</x:v>
      </x:c>
      <x:c r="B54" s="16" t="n">
        <x:f>PT_Y5_MC!C68</x:f>
        <x:v>1029031.25</x:v>
      </x:c>
      <x:c r="C54" s="16" t="n">
        <x:f>MAX(0,B54*(1+EXP((LN(1+Assumptions!$C$60)-0.5*Assumptions!$C$61^2)+Assumptions!$C$61*((RAND()+RAND()+RAND()+RAND()+RAND()+RAND()+RAND()+RAND()+RAND()+RAND()+RAND()+RAND())-6))-1)+PT_Y5_MC!D67)</x:f>
        <x:v>1392258.4926982531</x:v>
      </x:c>
      <x:c r="D54" s="16" t="n">
        <x:f>MAX(0,C54*(1+EXP((LN(1+Assumptions!$C$60)-0.5*Assumptions!$C$61^2)+Assumptions!$C$61*((RAND()+RAND()+RAND()+RAND()+RAND()+RAND()+RAND()+RAND()+RAND()+RAND()+RAND()+RAND())-6))-1)+PT_Y5_MC!E67)</x:f>
        <x:v>1186691.59419081</x:v>
      </x:c>
      <x:c r="E54" s="16" t="n">
        <x:f>MAX(0,D54*(1+EXP((LN(1+Assumptions!$C$60)-0.5*Assumptions!$C$61^2)+Assumptions!$C$61*((RAND()+RAND()+RAND()+RAND()+RAND()+RAND()+RAND()+RAND()+RAND()+RAND()+RAND()+RAND())-6))-1)+PT_Y5_MC!F67)</x:f>
        <x:v>1117070.728649739</x:v>
      </x:c>
      <x:c r="F54" s="16" t="n">
        <x:f>MAX(0,E54*(1+EXP((LN(1+Assumptions!$C$60)-0.5*Assumptions!$C$61^2)+Assumptions!$C$61*((RAND()+RAND()+RAND()+RAND()+RAND()+RAND()+RAND()+RAND()+RAND()+RAND()+RAND()+RAND())-6))-1)+PT_Y5_MC!G67)</x:f>
        <x:v>1312376.196703329</x:v>
      </x:c>
      <x:c r="G54" s="16" t="n">
        <x:f>MAX(0,F54*(1+EXP((LN(1+Assumptions!$C$60)-0.5*Assumptions!$C$61^2)+Assumptions!$C$61*((RAND()+RAND()+RAND()+RAND()+RAND()+RAND()+RAND()+RAND()+RAND()+RAND()+RAND()+RAND())-6))-1)+PT_Y5_MC!H67)</x:f>
        <x:v>1242396.1619819803</x:v>
      </x:c>
      <x:c r="H54" s="16" t="n">
        <x:f>MAX(0,G54*(1+EXP((LN(1+Assumptions!$C$60)-0.5*Assumptions!$C$61^2)+Assumptions!$C$61*((RAND()+RAND()+RAND()+RAND()+RAND()+RAND()+RAND()+RAND()+RAND()+RAND()+RAND()+RAND())-6))-1)+PT_Y5_MC!I67)</x:f>
        <x:v>1564014.6078864925</x:v>
      </x:c>
      <x:c r="I54" s="16" t="n">
        <x:f>MAX(0,H54*(1+EXP((LN(1+Assumptions!$C$60)-0.5*Assumptions!$C$61^2)+Assumptions!$C$61*((RAND()+RAND()+RAND()+RAND()+RAND()+RAND()+RAND()+RAND()+RAND()+RAND()+RAND()+RAND())-6))-1)+PT_Y5_MC!J67)</x:f>
        <x:v>1339736.845489635</x:v>
      </x:c>
      <x:c r="J54" s="16" t="n">
        <x:f>MAX(0,I54*(1+EXP((LN(1+Assumptions!$C$60)-0.5*Assumptions!$C$61^2)+Assumptions!$C$61*((RAND()+RAND()+RAND()+RAND()+RAND()+RAND()+RAND()+RAND()+RAND()+RAND()+RAND()+RAND())-6))-1)+PT_Y5_MC!K67)</x:f>
        <x:v>1604307.1829454633</x:v>
      </x:c>
      <x:c r="K54" s="16" t="n">
        <x:f>MAX(0,J54*(1+EXP((LN(1+Assumptions!$C$60)-0.5*Assumptions!$C$61^2)+Assumptions!$C$61*((RAND()+RAND()+RAND()+RAND()+RAND()+RAND()+RAND()+RAND()+RAND()+RAND()+RAND()+RAND())-6))-1)+PT_Y5_MC!L67)</x:f>
        <x:v>2019567.881324319</x:v>
      </x:c>
      <x:c r="L54" s="16" t="n">
        <x:f>MAX(0,K54*(1+EXP((LN(1+Assumptions!$C$60)-0.5*Assumptions!$C$61^2)+Assumptions!$C$61*((RAND()+RAND()+RAND()+RAND()+RAND()+RAND()+RAND()+RAND()+RAND()+RAND()+RAND()+RAND())-6))-1)+PT_Y5_MC!M67)</x:f>
        <x:v>1680754.5934415027</x:v>
      </x:c>
      <x:c r="M54" s="16" t="n">
        <x:f>MAX(0,L54*(1+EXP((LN(1+Assumptions!$C$60)-0.5*Assumptions!$C$61^2)+Assumptions!$C$61*((RAND()+RAND()+RAND()+RAND()+RAND()+RAND()+RAND()+RAND()+RAND()+RAND()+RAND()+RAND())-6))-1)+PT_Y5_MC!N67)</x:f>
        <x:v>2199307.2852474228</x:v>
      </x:c>
      <x:c r="N54" s="16" t="n">
        <x:f>MAX(0,M54*(1+EXP((LN(1+Assumptions!$C$60)-0.5*Assumptions!$C$61^2)+Assumptions!$C$61*((RAND()+RAND()+RAND()+RAND()+RAND()+RAND()+RAND()+RAND()+RAND()+RAND()+RAND()+RAND())-6))-1)+PT_Y5_MC!O67)</x:f>
        <x:v>2308015.489184255</x:v>
      </x:c>
      <x:c r="O54" s="16" t="n">
        <x:f>MAX(0,N54*(1+EXP((LN(1+Assumptions!$C$60)-0.5*Assumptions!$C$61^2)+Assumptions!$C$61*((RAND()+RAND()+RAND()+RAND()+RAND()+RAND()+RAND()+RAND()+RAND()+RAND()+RAND()+RAND())-6))-1)+PT_Y5_MC!P67)</x:f>
        <x:v>2242591.2241578563</x:v>
      </x:c>
      <x:c r="P54" s="16" t="n">
        <x:f>MAX(0,O54*(1+EXP((LN(1+Assumptions!$C$60)-0.5*Assumptions!$C$61^2)+Assumptions!$C$61*((RAND()+RAND()+RAND()+RAND()+RAND()+RAND()+RAND()+RAND()+RAND()+RAND()+RAND()+RAND())-6))-1)+PT_Y5_MC!Q67)</x:f>
        <x:v>2575794.7040690104</x:v>
      </x:c>
      <x:c r="Q54" s="16" t="n">
        <x:f>MAX(0,P54*(1+EXP((LN(1+Assumptions!$C$60)-0.5*Assumptions!$C$61^2)+Assumptions!$C$61*((RAND()+RAND()+RAND()+RAND()+RAND()+RAND()+RAND()+RAND()+RAND()+RAND()+RAND()+RAND())-6))-1)+PT_Y5_MC!R67)</x:f>
        <x:v>2471577.319254117</x:v>
      </x:c>
      <x:c r="R54" s="16" t="n">
        <x:f>MAX(0,Q54*(1+EXP((LN(1+Assumptions!$C$60)-0.5*Assumptions!$C$61^2)+Assumptions!$C$61*((RAND()+RAND()+RAND()+RAND()+RAND()+RAND()+RAND()+RAND()+RAND()+RAND()+RAND()+RAND())-6))-1)+PT_Y5_MC!S67)</x:f>
        <x:v>2674522.112513413</x:v>
      </x:c>
      <x:c r="S54" s="16" t="n">
        <x:f>MAX(0,R54*(1+EXP((LN(1+Assumptions!$C$60)-0.5*Assumptions!$C$61^2)+Assumptions!$C$61*((RAND()+RAND()+RAND()+RAND()+RAND()+RAND()+RAND()+RAND()+RAND()+RAND()+RAND()+RAND())-6))-1)+PT_Y5_MC!T67)</x:f>
        <x:v>2323860.383436197</x:v>
      </x:c>
      <x:c r="T54" s="16" t="n">
        <x:f>MAX(0,S54*(1+EXP((LN(1+Assumptions!$C$60)-0.5*Assumptions!$C$61^2)+Assumptions!$C$61*((RAND()+RAND()+RAND()+RAND()+RAND()+RAND()+RAND()+RAND()+RAND()+RAND()+RAND()+RAND())-6))-1)+PT_Y5_MC!U67)</x:f>
        <x:v>2362429.3495311555</x:v>
      </x:c>
      <x:c r="U54" s="16" t="n">
        <x:f>MAX(0,T54*(1+EXP((LN(1+Assumptions!$C$60)-0.5*Assumptions!$C$61^2)+Assumptions!$C$61*((RAND()+RAND()+RAND()+RAND()+RAND()+RAND()+RAND()+RAND()+RAND()+RAND()+RAND()+RAND())-6))-1)+PT_Y5_MC!V67)</x:f>
        <x:v>2105840.3828288</x:v>
      </x:c>
      <x:c r="V54" s="16" t="n">
        <x:f>MAX(0,U54*(1+EXP((LN(1+Assumptions!$C$60)-0.5*Assumptions!$C$61^2)+Assumptions!$C$61*((RAND()+RAND()+RAND()+RAND()+RAND()+RAND()+RAND()+RAND()+RAND()+RAND()+RAND()+RAND())-6))-1)+PT_Y5_MC!W67)</x:f>
        <x:v>2114609.0099482206</x:v>
      </x:c>
      <x:c r="W54" s="16" t="n">
        <x:f>MAX(0,V54*(1+EXP((LN(1+Assumptions!$C$60)-0.5*Assumptions!$C$61^2)+Assumptions!$C$61*((RAND()+RAND()+RAND()+RAND()+RAND()+RAND()+RAND()+RAND()+RAND()+RAND()+RAND()+RAND())-6))-1)+PT_Y5_MC!X67)</x:f>
        <x:v>2916613.0346404845</x:v>
      </x:c>
      <x:c r="X54" s="16" t="n">
        <x:f>MAX(0,W54*(1+EXP((LN(1+Assumptions!$C$60)-0.5*Assumptions!$C$61^2)+Assumptions!$C$61*((RAND()+RAND()+RAND()+RAND()+RAND()+RAND()+RAND()+RAND()+RAND()+RAND()+RAND()+RAND())-6))-1)+PT_Y5_MC!Y67)</x:f>
        <x:v>2937954.9616938094</x:v>
      </x:c>
      <x:c r="Y54" s="16" t="n">
        <x:f>MAX(0,X54*(1+EXP((LN(1+Assumptions!$C$60)-0.5*Assumptions!$C$61^2)+Assumptions!$C$61*((RAND()+RAND()+RAND()+RAND()+RAND()+RAND()+RAND()+RAND()+RAND()+RAND()+RAND()+RAND())-6))-1)+PT_Y5_MC!Z67)</x:f>
        <x:v>3779376.301092263</x:v>
      </x:c>
      <x:c r="Z54" s="16" t="n">
        <x:f>MAX(0,Y54*(1+EXP((LN(1+Assumptions!$C$60)-0.5*Assumptions!$C$61^2)+Assumptions!$C$61*((RAND()+RAND()+RAND()+RAND()+RAND()+RAND()+RAND()+RAND()+RAND()+RAND()+RAND()+RAND())-6))-1)+PT_Y5_MC!AA67)</x:f>
        <x:v>4130540.5889473082</x:v>
      </x:c>
      <x:c r="AA54" s="16" t="n">
        <x:f>MAX(0,Z54*(1+EXP((LN(1+Assumptions!$C$60)-0.5*Assumptions!$C$61^2)+Assumptions!$C$61*((RAND()+RAND()+RAND()+RAND()+RAND()+RAND()+RAND()+RAND()+RAND()+RAND()+RAND()+RAND())-6))-1)+PT_Y5_MC!AB67)</x:f>
        <x:v>3852274.704796578</x:v>
      </x:c>
      <x:c r="AB54" s="16" t="n">
        <x:f>MAX(0,AA54*(1+EXP((LN(1+Assumptions!$C$60)-0.5*Assumptions!$C$61^2)+Assumptions!$C$61*((RAND()+RAND()+RAND()+RAND()+RAND()+RAND()+RAND()+RAND()+RAND()+RAND()+RAND()+RAND())-6))-1)+PT_Y5_MC!AC67)</x:f>
        <x:v>4598004.769382041</x:v>
      </x:c>
      <x:c r="AC54" s="16" t="n">
        <x:f>MAX(0,AB54*(1+EXP((LN(1+Assumptions!$C$60)-0.5*Assumptions!$C$61^2)+Assumptions!$C$61*((RAND()+RAND()+RAND()+RAND()+RAND()+RAND()+RAND()+RAND()+RAND()+RAND()+RAND()+RAND())-6))-1)+PT_Y5_MC!AD67)</x:f>
        <x:v>4610377.097245145</x:v>
      </x:c>
      <x:c r="AD54" s="16" t="n">
        <x:f>MAX(0,AC54*(1+EXP((LN(1+Assumptions!$C$60)-0.5*Assumptions!$C$61^2)+Assumptions!$C$61*((RAND()+RAND()+RAND()+RAND()+RAND()+RAND()+RAND()+RAND()+RAND()+RAND()+RAND()+RAND())-6))-1)+PT_Y5_MC!AE67)</x:f>
        <x:v>3780887.065120564</x:v>
      </x:c>
      <x:c r="AE54" s="16" t="n">
        <x:f>MAX(0,AD54*(1+EXP((LN(1+Assumptions!$C$60)-0.5*Assumptions!$C$61^2)+Assumptions!$C$61*((RAND()+RAND()+RAND()+RAND()+RAND()+RAND()+RAND()+RAND()+RAND()+RAND()+RAND()+RAND())-6))-1)+PT_Y5_MC!AF67)</x:f>
        <x:v>3749796.0744220633</x:v>
      </x:c>
      <x:c r="AF54" s="16" t="n">
        <x:f>MAX(0,AE54*(1+EXP((LN(1+Assumptions!$C$60)-0.5*Assumptions!$C$61^2)+Assumptions!$C$61*((RAND()+RAND()+RAND()+RAND()+RAND()+RAND()+RAND()+RAND()+RAND()+RAND()+RAND()+RAND())-6))-1)+PT_Y5_MC!AG67)</x:f>
        <x:v>4662290.833482111</x:v>
      </x:c>
    </x:row>
    <x:row r="55">
      <x:c r="A55" s="39">
        <x:v>51</x:v>
      </x:c>
      <x:c r="B55" s="16" t="n">
        <x:f>PT_Y5_MC!C68</x:f>
        <x:v>1029031.25</x:v>
      </x:c>
      <x:c r="C55" s="16" t="n">
        <x:f>MAX(0,B55*(1+EXP((LN(1+Assumptions!$C$60)-0.5*Assumptions!$C$61^2)+Assumptions!$C$61*((RAND()+RAND()+RAND()+RAND()+RAND()+RAND()+RAND()+RAND()+RAND()+RAND()+RAND()+RAND())-6))-1)+PT_Y5_MC!D67)</x:f>
        <x:v>1102310.9686662904</x:v>
      </x:c>
      <x:c r="D55" s="16" t="n">
        <x:f>MAX(0,C55*(1+EXP((LN(1+Assumptions!$C$60)-0.5*Assumptions!$C$61^2)+Assumptions!$C$61*((RAND()+RAND()+RAND()+RAND()+RAND()+RAND()+RAND()+RAND()+RAND()+RAND()+RAND()+RAND())-6))-1)+PT_Y5_MC!E67)</x:f>
        <x:v>1046618.3394051362</x:v>
      </x:c>
      <x:c r="E55" s="16" t="n">
        <x:f>MAX(0,D55*(1+EXP((LN(1+Assumptions!$C$60)-0.5*Assumptions!$C$61^2)+Assumptions!$C$61*((RAND()+RAND()+RAND()+RAND()+RAND()+RAND()+RAND()+RAND()+RAND()+RAND()+RAND()+RAND())-6))-1)+PT_Y5_MC!F67)</x:f>
        <x:v>902843.1095420083</x:v>
      </x:c>
      <x:c r="F55" s="16" t="n">
        <x:f>MAX(0,E55*(1+EXP((LN(1+Assumptions!$C$60)-0.5*Assumptions!$C$61^2)+Assumptions!$C$61*((RAND()+RAND()+RAND()+RAND()+RAND()+RAND()+RAND()+RAND()+RAND()+RAND()+RAND()+RAND())-6))-1)+PT_Y5_MC!G67)</x:f>
        <x:v>1273086.3590794625</x:v>
      </x:c>
      <x:c r="G55" s="16" t="n">
        <x:f>MAX(0,F55*(1+EXP((LN(1+Assumptions!$C$60)-0.5*Assumptions!$C$61^2)+Assumptions!$C$61*((RAND()+RAND()+RAND()+RAND()+RAND()+RAND()+RAND()+RAND()+RAND()+RAND()+RAND()+RAND())-6))-1)+PT_Y5_MC!H67)</x:f>
        <x:v>1372865.392933064</x:v>
      </x:c>
      <x:c r="H55" s="16" t="n">
        <x:f>MAX(0,G55*(1+EXP((LN(1+Assumptions!$C$60)-0.5*Assumptions!$C$61^2)+Assumptions!$C$61*((RAND()+RAND()+RAND()+RAND()+RAND()+RAND()+RAND()+RAND()+RAND()+RAND()+RAND()+RAND())-6))-1)+PT_Y5_MC!I67)</x:f>
        <x:v>1644885.80540627</x:v>
      </x:c>
      <x:c r="I55" s="16" t="n">
        <x:f>MAX(0,H55*(1+EXP((LN(1+Assumptions!$C$60)-0.5*Assumptions!$C$61^2)+Assumptions!$C$61*((RAND()+RAND()+RAND()+RAND()+RAND()+RAND()+RAND()+RAND()+RAND()+RAND()+RAND()+RAND())-6))-1)+PT_Y5_MC!J67)</x:f>
        <x:v>1419418.9102995913</x:v>
      </x:c>
      <x:c r="J55" s="16" t="n">
        <x:f>MAX(0,I55*(1+EXP((LN(1+Assumptions!$C$60)-0.5*Assumptions!$C$61^2)+Assumptions!$C$61*((RAND()+RAND()+RAND()+RAND()+RAND()+RAND()+RAND()+RAND()+RAND()+RAND()+RAND()+RAND())-6))-1)+PT_Y5_MC!K67)</x:f>
        <x:v>1166957.2140880725</x:v>
      </x:c>
      <x:c r="K55" s="16" t="n">
        <x:f>MAX(0,J55*(1+EXP((LN(1+Assumptions!$C$60)-0.5*Assumptions!$C$61^2)+Assumptions!$C$61*((RAND()+RAND()+RAND()+RAND()+RAND()+RAND()+RAND()+RAND()+RAND()+RAND()+RAND()+RAND())-6))-1)+PT_Y5_MC!L67)</x:f>
        <x:v>1236300.1112090258</x:v>
      </x:c>
      <x:c r="L55" s="16" t="n">
        <x:f>MAX(0,K55*(1+EXP((LN(1+Assumptions!$C$60)-0.5*Assumptions!$C$61^2)+Assumptions!$C$61*((RAND()+RAND()+RAND()+RAND()+RAND()+RAND()+RAND()+RAND()+RAND()+RAND()+RAND()+RAND())-6))-1)+PT_Y5_MC!M67)</x:f>
        <x:v>1236585.0741253088</x:v>
      </x:c>
      <x:c r="M55" s="16" t="n">
        <x:f>MAX(0,L55*(1+EXP((LN(1+Assumptions!$C$60)-0.5*Assumptions!$C$61^2)+Assumptions!$C$61*((RAND()+RAND()+RAND()+RAND()+RAND()+RAND()+RAND()+RAND()+RAND()+RAND()+RAND()+RAND())-6))-1)+PT_Y5_MC!N67)</x:f>
        <x:v>1146704.7510770315</x:v>
      </x:c>
      <x:c r="N55" s="16" t="n">
        <x:f>MAX(0,M55*(1+EXP((LN(1+Assumptions!$C$60)-0.5*Assumptions!$C$61^2)+Assumptions!$C$61*((RAND()+RAND()+RAND()+RAND()+RAND()+RAND()+RAND()+RAND()+RAND()+RAND()+RAND()+RAND())-6))-1)+PT_Y5_MC!O67)</x:f>
        <x:v>1102155.4250651046</x:v>
      </x:c>
      <x:c r="O55" s="16" t="n">
        <x:f>MAX(0,N55*(1+EXP((LN(1+Assumptions!$C$60)-0.5*Assumptions!$C$61^2)+Assumptions!$C$61*((RAND()+RAND()+RAND()+RAND()+RAND()+RAND()+RAND()+RAND()+RAND()+RAND()+RAND()+RAND())-6))-1)+PT_Y5_MC!P67)</x:f>
        <x:v>1173430.0392500705</x:v>
      </x:c>
      <x:c r="P55" s="16" t="n">
        <x:f>MAX(0,O55*(1+EXP((LN(1+Assumptions!$C$60)-0.5*Assumptions!$C$61^2)+Assumptions!$C$61*((RAND()+RAND()+RAND()+RAND()+RAND()+RAND()+RAND()+RAND()+RAND()+RAND()+RAND()+RAND())-6))-1)+PT_Y5_MC!Q67)</x:f>
        <x:v>1012384.7515830104</x:v>
      </x:c>
      <x:c r="Q55" s="16" t="n">
        <x:f>MAX(0,P55*(1+EXP((LN(1+Assumptions!$C$60)-0.5*Assumptions!$C$61^2)+Assumptions!$C$61*((RAND()+RAND()+RAND()+RAND()+RAND()+RAND()+RAND()+RAND()+RAND()+RAND()+RAND()+RAND())-6))-1)+PT_Y5_MC!R67)</x:f>
        <x:v>1002035.8665819257</x:v>
      </x:c>
      <x:c r="R55" s="16" t="n">
        <x:f>MAX(0,Q55*(1+EXP((LN(1+Assumptions!$C$60)-0.5*Assumptions!$C$61^2)+Assumptions!$C$61*((RAND()+RAND()+RAND()+RAND()+RAND()+RAND()+RAND()+RAND()+RAND()+RAND()+RAND()+RAND())-6))-1)+PT_Y5_MC!S67)</x:f>
        <x:v>1048435.2950082175</x:v>
      </x:c>
      <x:c r="S55" s="16" t="n">
        <x:f>MAX(0,R55*(1+EXP((LN(1+Assumptions!$C$60)-0.5*Assumptions!$C$61^2)+Assumptions!$C$61*((RAND()+RAND()+RAND()+RAND()+RAND()+RAND()+RAND()+RAND()+RAND()+RAND()+RAND()+RAND())-6))-1)+PT_Y5_MC!T67)</x:f>
        <x:v>1077163.246047468</x:v>
      </x:c>
      <x:c r="T55" s="16" t="n">
        <x:f>MAX(0,S55*(1+EXP((LN(1+Assumptions!$C$60)-0.5*Assumptions!$C$61^2)+Assumptions!$C$61*((RAND()+RAND()+RAND()+RAND()+RAND()+RAND()+RAND()+RAND()+RAND()+RAND()+RAND()+RAND())-6))-1)+PT_Y5_MC!U67)</x:f>
        <x:v>1224557.5678255016</x:v>
      </x:c>
      <x:c r="U55" s="16" t="n">
        <x:f>MAX(0,T55*(1+EXP((LN(1+Assumptions!$C$60)-0.5*Assumptions!$C$61^2)+Assumptions!$C$61*((RAND()+RAND()+RAND()+RAND()+RAND()+RAND()+RAND()+RAND()+RAND()+RAND()+RAND()+RAND())-6))-1)+PT_Y5_MC!V67)</x:f>
        <x:v>1207726.7247944688</x:v>
      </x:c>
      <x:c r="V55" s="16" t="n">
        <x:f>MAX(0,U55*(1+EXP((LN(1+Assumptions!$C$60)-0.5*Assumptions!$C$61^2)+Assumptions!$C$61*((RAND()+RAND()+RAND()+RAND()+RAND()+RAND()+RAND()+RAND()+RAND()+RAND()+RAND()+RAND())-6))-1)+PT_Y5_MC!W67)</x:f>
        <x:v>1248810.8652511684</x:v>
      </x:c>
      <x:c r="W55" s="16" t="n">
        <x:f>MAX(0,V55*(1+EXP((LN(1+Assumptions!$C$60)-0.5*Assumptions!$C$61^2)+Assumptions!$C$61*((RAND()+RAND()+RAND()+RAND()+RAND()+RAND()+RAND()+RAND()+RAND()+RAND()+RAND()+RAND())-6))-1)+PT_Y5_MC!X67)</x:f>
        <x:v>1602334.3761016815</x:v>
      </x:c>
      <x:c r="X55" s="16" t="n">
        <x:f>MAX(0,W55*(1+EXP((LN(1+Assumptions!$C$60)-0.5*Assumptions!$C$61^2)+Assumptions!$C$61*((RAND()+RAND()+RAND()+RAND()+RAND()+RAND()+RAND()+RAND()+RAND()+RAND()+RAND()+RAND())-6))-1)+PT_Y5_MC!Y67)</x:f>
        <x:v>1911883.3636000424</x:v>
      </x:c>
      <x:c r="Y55" s="16" t="n">
        <x:f>MAX(0,X55*(1+EXP((LN(1+Assumptions!$C$60)-0.5*Assumptions!$C$61^2)+Assumptions!$C$61*((RAND()+RAND()+RAND()+RAND()+RAND()+RAND()+RAND()+RAND()+RAND()+RAND()+RAND()+RAND())-6))-1)+PT_Y5_MC!Z67)</x:f>
        <x:v>1934557.5312159008</x:v>
      </x:c>
      <x:c r="Z55" s="16" t="n">
        <x:f>MAX(0,Y55*(1+EXP((LN(1+Assumptions!$C$60)-0.5*Assumptions!$C$61^2)+Assumptions!$C$61*((RAND()+RAND()+RAND()+RAND()+RAND()+RAND()+RAND()+RAND()+RAND()+RAND()+RAND()+RAND())-6))-1)+PT_Y5_MC!AA67)</x:f>
        <x:v>2463011.013274754</x:v>
      </x:c>
      <x:c r="AA55" s="16" t="n">
        <x:f>MAX(0,Z55*(1+EXP((LN(1+Assumptions!$C$60)-0.5*Assumptions!$C$61^2)+Assumptions!$C$61*((RAND()+RAND()+RAND()+RAND()+RAND()+RAND()+RAND()+RAND()+RAND()+RAND()+RAND()+RAND())-6))-1)+PT_Y5_MC!AB67)</x:f>
        <x:v>3589671.894779863</x:v>
      </x:c>
      <x:c r="AB55" s="16" t="n">
        <x:f>MAX(0,AA55*(1+EXP((LN(1+Assumptions!$C$60)-0.5*Assumptions!$C$61^2)+Assumptions!$C$61*((RAND()+RAND()+RAND()+RAND()+RAND()+RAND()+RAND()+RAND()+RAND()+RAND()+RAND()+RAND())-6))-1)+PT_Y5_MC!AC67)</x:f>
        <x:v>5143977.115910996</x:v>
      </x:c>
      <x:c r="AC55" s="16" t="n">
        <x:f>MAX(0,AB55*(1+EXP((LN(1+Assumptions!$C$60)-0.5*Assumptions!$C$61^2)+Assumptions!$C$61*((RAND()+RAND()+RAND()+RAND()+RAND()+RAND()+RAND()+RAND()+RAND()+RAND()+RAND()+RAND())-6))-1)+PT_Y5_MC!AD67)</x:f>
        <x:v>4862601.530197166</x:v>
      </x:c>
      <x:c r="AD55" s="16" t="n">
        <x:f>MAX(0,AC55*(1+EXP((LN(1+Assumptions!$C$60)-0.5*Assumptions!$C$61^2)+Assumptions!$C$61*((RAND()+RAND()+RAND()+RAND()+RAND()+RAND()+RAND()+RAND()+RAND()+RAND()+RAND()+RAND())-6))-1)+PT_Y5_MC!AE67)</x:f>
        <x:v>5136953.121248806</x:v>
      </x:c>
      <x:c r="AE55" s="16" t="n">
        <x:f>MAX(0,AD55*(1+EXP((LN(1+Assumptions!$C$60)-0.5*Assumptions!$C$61^2)+Assumptions!$C$61*((RAND()+RAND()+RAND()+RAND()+RAND()+RAND()+RAND()+RAND()+RAND()+RAND()+RAND()+RAND())-6))-1)+PT_Y5_MC!AF67)</x:f>
        <x:v>4857240.439363358</x:v>
      </x:c>
      <x:c r="AF55" s="16" t="n">
        <x:f>MAX(0,AE55*(1+EXP((LN(1+Assumptions!$C$60)-0.5*Assumptions!$C$61^2)+Assumptions!$C$61*((RAND()+RAND()+RAND()+RAND()+RAND()+RAND()+RAND()+RAND()+RAND()+RAND()+RAND()+RAND())-6))-1)+PT_Y5_MC!AG67)</x:f>
        <x:v>6823790.5714453785</x:v>
      </x:c>
    </x:row>
    <x:row r="56">
      <x:c r="A56" s="39">
        <x:v>52</x:v>
      </x:c>
      <x:c r="B56" s="16" t="n">
        <x:f>PT_Y5_MC!C68</x:f>
        <x:v>1029031.25</x:v>
      </x:c>
      <x:c r="C56" s="16" t="n">
        <x:f>MAX(0,B56*(1+EXP((LN(1+Assumptions!$C$60)-0.5*Assumptions!$C$61^2)+Assumptions!$C$61*((RAND()+RAND()+RAND()+RAND()+RAND()+RAND()+RAND()+RAND()+RAND()+RAND()+RAND()+RAND())-6))-1)+PT_Y5_MC!D67)</x:f>
        <x:v>1216910.052993794</x:v>
      </x:c>
      <x:c r="D56" s="16" t="n">
        <x:f>MAX(0,C56*(1+EXP((LN(1+Assumptions!$C$60)-0.5*Assumptions!$C$61^2)+Assumptions!$C$61*((RAND()+RAND()+RAND()+RAND()+RAND()+RAND()+RAND()+RAND()+RAND()+RAND()+RAND()+RAND())-6))-1)+PT_Y5_MC!E67)</x:f>
        <x:v>1889297.27660554</x:v>
      </x:c>
      <x:c r="E56" s="16" t="n">
        <x:f>MAX(0,D56*(1+EXP((LN(1+Assumptions!$C$60)-0.5*Assumptions!$C$61^2)+Assumptions!$C$61*((RAND()+RAND()+RAND()+RAND()+RAND()+RAND()+RAND()+RAND()+RAND()+RAND()+RAND()+RAND())-6))-1)+PT_Y5_MC!F67)</x:f>
        <x:v>2056402.265700551</x:v>
      </x:c>
      <x:c r="F56" s="16" t="n">
        <x:f>MAX(0,E56*(1+EXP((LN(1+Assumptions!$C$60)-0.5*Assumptions!$C$61^2)+Assumptions!$C$61*((RAND()+RAND()+RAND()+RAND()+RAND()+RAND()+RAND()+RAND()+RAND()+RAND()+RAND()+RAND())-6))-1)+PT_Y5_MC!G67)</x:f>
        <x:v>2614910.25478166</x:v>
      </x:c>
      <x:c r="G56" s="16" t="n">
        <x:f>MAX(0,F56*(1+EXP((LN(1+Assumptions!$C$60)-0.5*Assumptions!$C$61^2)+Assumptions!$C$61*((RAND()+RAND()+RAND()+RAND()+RAND()+RAND()+RAND()+RAND()+RAND()+RAND()+RAND()+RAND())-6))-1)+PT_Y5_MC!H67)</x:f>
        <x:v>2970623.194945743</x:v>
      </x:c>
      <x:c r="H56" s="16" t="n">
        <x:f>MAX(0,G56*(1+EXP((LN(1+Assumptions!$C$60)-0.5*Assumptions!$C$61^2)+Assumptions!$C$61*((RAND()+RAND()+RAND()+RAND()+RAND()+RAND()+RAND()+RAND()+RAND()+RAND()+RAND()+RAND())-6))-1)+PT_Y5_MC!I67)</x:f>
        <x:v>2355570.6728478298</x:v>
      </x:c>
      <x:c r="I56" s="16" t="n">
        <x:f>MAX(0,H56*(1+EXP((LN(1+Assumptions!$C$60)-0.5*Assumptions!$C$61^2)+Assumptions!$C$61*((RAND()+RAND()+RAND()+RAND()+RAND()+RAND()+RAND()+RAND()+RAND()+RAND()+RAND()+RAND())-6))-1)+PT_Y5_MC!J67)</x:f>
        <x:v>2745964.024965545</x:v>
      </x:c>
      <x:c r="J56" s="16" t="n">
        <x:f>MAX(0,I56*(1+EXP((LN(1+Assumptions!$C$60)-0.5*Assumptions!$C$61^2)+Assumptions!$C$61*((RAND()+RAND()+RAND()+RAND()+RAND()+RAND()+RAND()+RAND()+RAND()+RAND()+RAND()+RAND())-6))-1)+PT_Y5_MC!K67)</x:f>
        <x:v>2886869.3263137355</x:v>
      </x:c>
      <x:c r="K56" s="16" t="n">
        <x:f>MAX(0,J56*(1+EXP((LN(1+Assumptions!$C$60)-0.5*Assumptions!$C$61^2)+Assumptions!$C$61*((RAND()+RAND()+RAND()+RAND()+RAND()+RAND()+RAND()+RAND()+RAND()+RAND()+RAND()+RAND())-6))-1)+PT_Y5_MC!L67)</x:f>
        <x:v>2951627.6628300017</x:v>
      </x:c>
      <x:c r="L56" s="16" t="n">
        <x:f>MAX(0,K56*(1+EXP((LN(1+Assumptions!$C$60)-0.5*Assumptions!$C$61^2)+Assumptions!$C$61*((RAND()+RAND()+RAND()+RAND()+RAND()+RAND()+RAND()+RAND()+RAND()+RAND()+RAND()+RAND())-6))-1)+PT_Y5_MC!M67)</x:f>
        <x:v>2251256.434123324</x:v>
      </x:c>
      <x:c r="M56" s="16" t="n">
        <x:f>MAX(0,L56*(1+EXP((LN(1+Assumptions!$C$60)-0.5*Assumptions!$C$61^2)+Assumptions!$C$61*((RAND()+RAND()+RAND()+RAND()+RAND()+RAND()+RAND()+RAND()+RAND()+RAND()+RAND()+RAND())-6))-1)+PT_Y5_MC!N67)</x:f>
        <x:v>2766392.004926639</x:v>
      </x:c>
      <x:c r="N56" s="16" t="n">
        <x:f>MAX(0,M56*(1+EXP((LN(1+Assumptions!$C$60)-0.5*Assumptions!$C$61^2)+Assumptions!$C$61*((RAND()+RAND()+RAND()+RAND()+RAND()+RAND()+RAND()+RAND()+RAND()+RAND()+RAND()+RAND())-6))-1)+PT_Y5_MC!O67)</x:f>
        <x:v>2877749.0864693853</x:v>
      </x:c>
      <x:c r="O56" s="16" t="n">
        <x:f>MAX(0,N56*(1+EXP((LN(1+Assumptions!$C$60)-0.5*Assumptions!$C$61^2)+Assumptions!$C$61*((RAND()+RAND()+RAND()+RAND()+RAND()+RAND()+RAND()+RAND()+RAND()+RAND()+RAND()+RAND())-6))-1)+PT_Y5_MC!P67)</x:f>
        <x:v>2015185.930013651</x:v>
      </x:c>
      <x:c r="P56" s="16" t="n">
        <x:f>MAX(0,O56*(1+EXP((LN(1+Assumptions!$C$60)-0.5*Assumptions!$C$61^2)+Assumptions!$C$61*((RAND()+RAND()+RAND()+RAND()+RAND()+RAND()+RAND()+RAND()+RAND()+RAND()+RAND()+RAND())-6))-1)+PT_Y5_MC!Q67)</x:f>
        <x:v>2704718.27353263</x:v>
      </x:c>
      <x:c r="Q56" s="16" t="n">
        <x:f>MAX(0,P56*(1+EXP((LN(1+Assumptions!$C$60)-0.5*Assumptions!$C$61^2)+Assumptions!$C$61*((RAND()+RAND()+RAND()+RAND()+RAND()+RAND()+RAND()+RAND()+RAND()+RAND()+RAND()+RAND())-6))-1)+PT_Y5_MC!R67)</x:f>
        <x:v>2290286.554543595</x:v>
      </x:c>
      <x:c r="R56" s="16" t="n">
        <x:f>MAX(0,Q56*(1+EXP((LN(1+Assumptions!$C$60)-0.5*Assumptions!$C$61^2)+Assumptions!$C$61*((RAND()+RAND()+RAND()+RAND()+RAND()+RAND()+RAND()+RAND()+RAND()+RAND()+RAND()+RAND())-6))-1)+PT_Y5_MC!S67)</x:f>
        <x:v>2349010.325235864</x:v>
      </x:c>
      <x:c r="S56" s="16" t="n">
        <x:f>MAX(0,R56*(1+EXP((LN(1+Assumptions!$C$60)-0.5*Assumptions!$C$61^2)+Assumptions!$C$61*((RAND()+RAND()+RAND()+RAND()+RAND()+RAND()+RAND()+RAND()+RAND()+RAND()+RAND()+RAND())-6))-1)+PT_Y5_MC!T67)</x:f>
        <x:v>2605995.499986438</x:v>
      </x:c>
      <x:c r="T56" s="16" t="n">
        <x:f>MAX(0,S56*(1+EXP((LN(1+Assumptions!$C$60)-0.5*Assumptions!$C$61^2)+Assumptions!$C$61*((RAND()+RAND()+RAND()+RAND()+RAND()+RAND()+RAND()+RAND()+RAND()+RAND()+RAND()+RAND())-6))-1)+PT_Y5_MC!U67)</x:f>
        <x:v>2863208.390478858</x:v>
      </x:c>
      <x:c r="U56" s="16" t="n">
        <x:f>MAX(0,T56*(1+EXP((LN(1+Assumptions!$C$60)-0.5*Assumptions!$C$61^2)+Assumptions!$C$61*((RAND()+RAND()+RAND()+RAND()+RAND()+RAND()+RAND()+RAND()+RAND()+RAND()+RAND()+RAND())-6))-1)+PT_Y5_MC!V67)</x:f>
        <x:v>3257239.155569498</x:v>
      </x:c>
      <x:c r="V56" s="16" t="n">
        <x:f>MAX(0,U56*(1+EXP((LN(1+Assumptions!$C$60)-0.5*Assumptions!$C$61^2)+Assumptions!$C$61*((RAND()+RAND()+RAND()+RAND()+RAND()+RAND()+RAND()+RAND()+RAND()+RAND()+RAND()+RAND())-6))-1)+PT_Y5_MC!W67)</x:f>
        <x:v>3661045.9116124692</x:v>
      </x:c>
      <x:c r="W56" s="16" t="n">
        <x:f>MAX(0,V56*(1+EXP((LN(1+Assumptions!$C$60)-0.5*Assumptions!$C$61^2)+Assumptions!$C$61*((RAND()+RAND()+RAND()+RAND()+RAND()+RAND()+RAND()+RAND()+RAND()+RAND()+RAND()+RAND())-6))-1)+PT_Y5_MC!X67)</x:f>
        <x:v>3086521.1603363063</x:v>
      </x:c>
      <x:c r="X56" s="16" t="n">
        <x:f>MAX(0,W56*(1+EXP((LN(1+Assumptions!$C$60)-0.5*Assumptions!$C$61^2)+Assumptions!$C$61*((RAND()+RAND()+RAND()+RAND()+RAND()+RAND()+RAND()+RAND()+RAND()+RAND()+RAND()+RAND())-6))-1)+PT_Y5_MC!Y67)</x:f>
        <x:v>3318849.1433349457</x:v>
      </x:c>
      <x:c r="Y56" s="16" t="n">
        <x:f>MAX(0,X56*(1+EXP((LN(1+Assumptions!$C$60)-0.5*Assumptions!$C$61^2)+Assumptions!$C$61*((RAND()+RAND()+RAND()+RAND()+RAND()+RAND()+RAND()+RAND()+RAND()+RAND()+RAND()+RAND())-6))-1)+PT_Y5_MC!Z67)</x:f>
        <x:v>3904435.372229026</x:v>
      </x:c>
      <x:c r="Z56" s="16" t="n">
        <x:f>MAX(0,Y56*(1+EXP((LN(1+Assumptions!$C$60)-0.5*Assumptions!$C$61^2)+Assumptions!$C$61*((RAND()+RAND()+RAND()+RAND()+RAND()+RAND()+RAND()+RAND()+RAND()+RAND()+RAND()+RAND())-6))-1)+PT_Y5_MC!AA67)</x:f>
        <x:v>4453555.244310575</x:v>
      </x:c>
      <x:c r="AA56" s="16" t="n">
        <x:f>MAX(0,Z56*(1+EXP((LN(1+Assumptions!$C$60)-0.5*Assumptions!$C$61^2)+Assumptions!$C$61*((RAND()+RAND()+RAND()+RAND()+RAND()+RAND()+RAND()+RAND()+RAND()+RAND()+RAND()+RAND())-6))-1)+PT_Y5_MC!AB67)</x:f>
        <x:v>4394026.340259738</x:v>
      </x:c>
      <x:c r="AB56" s="16" t="n">
        <x:f>MAX(0,AA56*(1+EXP((LN(1+Assumptions!$C$60)-0.5*Assumptions!$C$61^2)+Assumptions!$C$61*((RAND()+RAND()+RAND()+RAND()+RAND()+RAND()+RAND()+RAND()+RAND()+RAND()+RAND()+RAND())-6))-1)+PT_Y5_MC!AC67)</x:f>
        <x:v>5173517.118566349</x:v>
      </x:c>
      <x:c r="AC56" s="16" t="n">
        <x:f>MAX(0,AB56*(1+EXP((LN(1+Assumptions!$C$60)-0.5*Assumptions!$C$61^2)+Assumptions!$C$61*((RAND()+RAND()+RAND()+RAND()+RAND()+RAND()+RAND()+RAND()+RAND()+RAND()+RAND()+RAND())-6))-1)+PT_Y5_MC!AD67)</x:f>
        <x:v>5164065.208997595</x:v>
      </x:c>
      <x:c r="AD56" s="16" t="n">
        <x:f>MAX(0,AC56*(1+EXP((LN(1+Assumptions!$C$60)-0.5*Assumptions!$C$61^2)+Assumptions!$C$61*((RAND()+RAND()+RAND()+RAND()+RAND()+RAND()+RAND()+RAND()+RAND()+RAND()+RAND()+RAND())-6))-1)+PT_Y5_MC!AE67)</x:f>
        <x:v>5809356.404366706</x:v>
      </x:c>
      <x:c r="AE56" s="16" t="n">
        <x:f>MAX(0,AD56*(1+EXP((LN(1+Assumptions!$C$60)-0.5*Assumptions!$C$61^2)+Assumptions!$C$61*((RAND()+RAND()+RAND()+RAND()+RAND()+RAND()+RAND()+RAND()+RAND()+RAND()+RAND()+RAND())-6))-1)+PT_Y5_MC!AF67)</x:f>
        <x:v>6077130.606565162</x:v>
      </x:c>
      <x:c r="AF56" s="16" t="n">
        <x:f>MAX(0,AE56*(1+EXP((LN(1+Assumptions!$C$60)-0.5*Assumptions!$C$61^2)+Assumptions!$C$61*((RAND()+RAND()+RAND()+RAND()+RAND()+RAND()+RAND()+RAND()+RAND()+RAND()+RAND()+RAND())-6))-1)+PT_Y5_MC!AG67)</x:f>
        <x:v>7794132.055491021</x:v>
      </x:c>
    </x:row>
    <x:row r="57">
      <x:c r="A57" s="39">
        <x:v>53</x:v>
      </x:c>
      <x:c r="B57" s="16" t="n">
        <x:f>PT_Y5_MC!C68</x:f>
        <x:v>1029031.25</x:v>
      </x:c>
      <x:c r="C57" s="16" t="n">
        <x:f>MAX(0,B57*(1+EXP((LN(1+Assumptions!$C$60)-0.5*Assumptions!$C$61^2)+Assumptions!$C$61*((RAND()+RAND()+RAND()+RAND()+RAND()+RAND()+RAND()+RAND()+RAND()+RAND()+RAND()+RAND())-6))-1)+PT_Y5_MC!D67)</x:f>
        <x:v>941256.2285341312</x:v>
      </x:c>
      <x:c r="D57" s="16" t="n">
        <x:f>MAX(0,C57*(1+EXP((LN(1+Assumptions!$C$60)-0.5*Assumptions!$C$61^2)+Assumptions!$C$61*((RAND()+RAND()+RAND()+RAND()+RAND()+RAND()+RAND()+RAND()+RAND()+RAND()+RAND()+RAND())-6))-1)+PT_Y5_MC!E67)</x:f>
        <x:v>1192637.7939670768</x:v>
      </x:c>
      <x:c r="E57" s="16" t="n">
        <x:f>MAX(0,D57*(1+EXP((LN(1+Assumptions!$C$60)-0.5*Assumptions!$C$61^2)+Assumptions!$C$61*((RAND()+RAND()+RAND()+RAND()+RAND()+RAND()+RAND()+RAND()+RAND()+RAND()+RAND()+RAND())-6))-1)+PT_Y5_MC!F67)</x:f>
        <x:v>1403286.3373374457</x:v>
      </x:c>
      <x:c r="F57" s="16" t="n">
        <x:f>MAX(0,E57*(1+EXP((LN(1+Assumptions!$C$60)-0.5*Assumptions!$C$61^2)+Assumptions!$C$61*((RAND()+RAND()+RAND()+RAND()+RAND()+RAND()+RAND()+RAND()+RAND()+RAND()+RAND()+RAND())-6))-1)+PT_Y5_MC!G67)</x:f>
        <x:v>1575344.0467459487</x:v>
      </x:c>
      <x:c r="G57" s="16" t="n">
        <x:f>MAX(0,F57*(1+EXP((LN(1+Assumptions!$C$60)-0.5*Assumptions!$C$61^2)+Assumptions!$C$61*((RAND()+RAND()+RAND()+RAND()+RAND()+RAND()+RAND()+RAND()+RAND()+RAND()+RAND()+RAND())-6))-1)+PT_Y5_MC!H67)</x:f>
        <x:v>1111720.2399271608</x:v>
      </x:c>
      <x:c r="H57" s="16" t="n">
        <x:f>MAX(0,G57*(1+EXP((LN(1+Assumptions!$C$60)-0.5*Assumptions!$C$61^2)+Assumptions!$C$61*((RAND()+RAND()+RAND()+RAND()+RAND()+RAND()+RAND()+RAND()+RAND()+RAND()+RAND()+RAND())-6))-1)+PT_Y5_MC!I67)</x:f>
        <x:v>956084.4139119608</x:v>
      </x:c>
      <x:c r="I57" s="16" t="n">
        <x:f>MAX(0,H57*(1+EXP((LN(1+Assumptions!$C$60)-0.5*Assumptions!$C$61^2)+Assumptions!$C$61*((RAND()+RAND()+RAND()+RAND()+RAND()+RAND()+RAND()+RAND()+RAND()+RAND()+RAND()+RAND())-6))-1)+PT_Y5_MC!J67)</x:f>
        <x:v>803177.9682137176</x:v>
      </x:c>
      <x:c r="J57" s="16" t="n">
        <x:f>MAX(0,I57*(1+EXP((LN(1+Assumptions!$C$60)-0.5*Assumptions!$C$61^2)+Assumptions!$C$61*((RAND()+RAND()+RAND()+RAND()+RAND()+RAND()+RAND()+RAND()+RAND()+RAND()+RAND()+RAND())-6))-1)+PT_Y5_MC!K67)</x:f>
        <x:v>693437.8801591697</x:v>
      </x:c>
      <x:c r="K57" s="16" t="n">
        <x:f>MAX(0,J57*(1+EXP((LN(1+Assumptions!$C$60)-0.5*Assumptions!$C$61^2)+Assumptions!$C$61*((RAND()+RAND()+RAND()+RAND()+RAND()+RAND()+RAND()+RAND()+RAND()+RAND()+RAND()+RAND())-6))-1)+PT_Y5_MC!L67)</x:f>
        <x:v>1054158.6564092624</x:v>
      </x:c>
      <x:c r="L57" s="16" t="n">
        <x:f>MAX(0,K57*(1+EXP((LN(1+Assumptions!$C$60)-0.5*Assumptions!$C$61^2)+Assumptions!$C$61*((RAND()+RAND()+RAND()+RAND()+RAND()+RAND()+RAND()+RAND()+RAND()+RAND()+RAND()+RAND())-6))-1)+PT_Y5_MC!M67)</x:f>
        <x:v>1034362.8890784814</x:v>
      </x:c>
      <x:c r="M57" s="16" t="n">
        <x:f>MAX(0,L57*(1+EXP((LN(1+Assumptions!$C$60)-0.5*Assumptions!$C$61^2)+Assumptions!$C$61*((RAND()+RAND()+RAND()+RAND()+RAND()+RAND()+RAND()+RAND()+RAND()+RAND()+RAND()+RAND())-6))-1)+PT_Y5_MC!N67)</x:f>
        <x:v>1154531.2221394773</x:v>
      </x:c>
      <x:c r="N57" s="16" t="n">
        <x:f>MAX(0,M57*(1+EXP((LN(1+Assumptions!$C$60)-0.5*Assumptions!$C$61^2)+Assumptions!$C$61*((RAND()+RAND()+RAND()+RAND()+RAND()+RAND()+RAND()+RAND()+RAND()+RAND()+RAND()+RAND())-6))-1)+PT_Y5_MC!O67)</x:f>
        <x:v>1230691.331743017</x:v>
      </x:c>
      <x:c r="O57" s="16" t="n">
        <x:f>MAX(0,N57*(1+EXP((LN(1+Assumptions!$C$60)-0.5*Assumptions!$C$61^2)+Assumptions!$C$61*((RAND()+RAND()+RAND()+RAND()+RAND()+RAND()+RAND()+RAND()+RAND()+RAND()+RAND()+RAND())-6))-1)+PT_Y5_MC!P67)</x:f>
        <x:v>1055284.4643817183</x:v>
      </x:c>
      <x:c r="P57" s="16" t="n">
        <x:f>MAX(0,O57*(1+EXP((LN(1+Assumptions!$C$60)-0.5*Assumptions!$C$61^2)+Assumptions!$C$61*((RAND()+RAND()+RAND()+RAND()+RAND()+RAND()+RAND()+RAND()+RAND()+RAND()+RAND()+RAND())-6))-1)+PT_Y5_MC!Q67)</x:f>
        <x:v>1281316.6662462458</x:v>
      </x:c>
      <x:c r="Q57" s="16" t="n">
        <x:f>MAX(0,P57*(1+EXP((LN(1+Assumptions!$C$60)-0.5*Assumptions!$C$61^2)+Assumptions!$C$61*((RAND()+RAND()+RAND()+RAND()+RAND()+RAND()+RAND()+RAND()+RAND()+RAND()+RAND()+RAND())-6))-1)+PT_Y5_MC!R67)</x:f>
        <x:v>1276224.7567585506</x:v>
      </x:c>
      <x:c r="R57" s="16" t="n">
        <x:f>MAX(0,Q57*(1+EXP((LN(1+Assumptions!$C$60)-0.5*Assumptions!$C$61^2)+Assumptions!$C$61*((RAND()+RAND()+RAND()+RAND()+RAND()+RAND()+RAND()+RAND()+RAND()+RAND()+RAND()+RAND())-6))-1)+PT_Y5_MC!S67)</x:f>
        <x:v>1765009.8829425443</x:v>
      </x:c>
      <x:c r="S57" s="16" t="n">
        <x:f>MAX(0,R57*(1+EXP((LN(1+Assumptions!$C$60)-0.5*Assumptions!$C$61^2)+Assumptions!$C$61*((RAND()+RAND()+RAND()+RAND()+RAND()+RAND()+RAND()+RAND()+RAND()+RAND()+RAND()+RAND())-6))-1)+PT_Y5_MC!T67)</x:f>
        <x:v>1793795.2567497687</x:v>
      </x:c>
      <x:c r="T57" s="16" t="n">
        <x:f>MAX(0,S57*(1+EXP((LN(1+Assumptions!$C$60)-0.5*Assumptions!$C$61^2)+Assumptions!$C$61*((RAND()+RAND()+RAND()+RAND()+RAND()+RAND()+RAND()+RAND()+RAND()+RAND()+RAND()+RAND())-6))-1)+PT_Y5_MC!U67)</x:f>
        <x:v>1851235.8689416829</x:v>
      </x:c>
      <x:c r="U57" s="16" t="n">
        <x:f>MAX(0,T57*(1+EXP((LN(1+Assumptions!$C$60)-0.5*Assumptions!$C$61^2)+Assumptions!$C$61*((RAND()+RAND()+RAND()+RAND()+RAND()+RAND()+RAND()+RAND()+RAND()+RAND()+RAND()+RAND())-6))-1)+PT_Y5_MC!V67)</x:f>
        <x:v>1626594.8068039042</x:v>
      </x:c>
      <x:c r="V57" s="16" t="n">
        <x:f>MAX(0,U57*(1+EXP((LN(1+Assumptions!$C$60)-0.5*Assumptions!$C$61^2)+Assumptions!$C$61*((RAND()+RAND()+RAND()+RAND()+RAND()+RAND()+RAND()+RAND()+RAND()+RAND()+RAND()+RAND())-6))-1)+PT_Y5_MC!W67)</x:f>
        <x:v>1795353.0214202139</x:v>
      </x:c>
      <x:c r="W57" s="16" t="n">
        <x:f>MAX(0,V57*(1+EXP((LN(1+Assumptions!$C$60)-0.5*Assumptions!$C$61^2)+Assumptions!$C$61*((RAND()+RAND()+RAND()+RAND()+RAND()+RAND()+RAND()+RAND()+RAND()+RAND()+RAND()+RAND())-6))-1)+PT_Y5_MC!X67)</x:f>
        <x:v>1831468.1397593718</x:v>
      </x:c>
      <x:c r="X57" s="16" t="n">
        <x:f>MAX(0,W57*(1+EXP((LN(1+Assumptions!$C$60)-0.5*Assumptions!$C$61^2)+Assumptions!$C$61*((RAND()+RAND()+RAND()+RAND()+RAND()+RAND()+RAND()+RAND()+RAND()+RAND()+RAND()+RAND())-6))-1)+PT_Y5_MC!Y67)</x:f>
        <x:v>2253112.657221833</x:v>
      </x:c>
      <x:c r="Y57" s="16" t="n">
        <x:f>MAX(0,X57*(1+EXP((LN(1+Assumptions!$C$60)-0.5*Assumptions!$C$61^2)+Assumptions!$C$61*((RAND()+RAND()+RAND()+RAND()+RAND()+RAND()+RAND()+RAND()+RAND()+RAND()+RAND()+RAND())-6))-1)+PT_Y5_MC!Z67)</x:f>
        <x:v>2036098.517975576</x:v>
      </x:c>
      <x:c r="Z57" s="16" t="n">
        <x:f>MAX(0,Y57*(1+EXP((LN(1+Assumptions!$C$60)-0.5*Assumptions!$C$61^2)+Assumptions!$C$61*((RAND()+RAND()+RAND()+RAND()+RAND()+RAND()+RAND()+RAND()+RAND()+RAND()+RAND()+RAND())-6))-1)+PT_Y5_MC!AA67)</x:f>
        <x:v>2278452.0638177358</x:v>
      </x:c>
      <x:c r="AA57" s="16" t="n">
        <x:f>MAX(0,Z57*(1+EXP((LN(1+Assumptions!$C$60)-0.5*Assumptions!$C$61^2)+Assumptions!$C$61*((RAND()+RAND()+RAND()+RAND()+RAND()+RAND()+RAND()+RAND()+RAND()+RAND()+RAND()+RAND())-6))-1)+PT_Y5_MC!AB67)</x:f>
        <x:v>2845983.9217048017</x:v>
      </x:c>
      <x:c r="AB57" s="16" t="n">
        <x:f>MAX(0,AA57*(1+EXP((LN(1+Assumptions!$C$60)-0.5*Assumptions!$C$61^2)+Assumptions!$C$61*((RAND()+RAND()+RAND()+RAND()+RAND()+RAND()+RAND()+RAND()+RAND()+RAND()+RAND()+RAND())-6))-1)+PT_Y5_MC!AC67)</x:f>
        <x:v>2774892.8522822117</x:v>
      </x:c>
      <x:c r="AC57" s="16" t="n">
        <x:f>MAX(0,AB57*(1+EXP((LN(1+Assumptions!$C$60)-0.5*Assumptions!$C$61^2)+Assumptions!$C$61*((RAND()+RAND()+RAND()+RAND()+RAND()+RAND()+RAND()+RAND()+RAND()+RAND()+RAND()+RAND())-6))-1)+PT_Y5_MC!AD67)</x:f>
        <x:v>3094394.4689631523</x:v>
      </x:c>
      <x:c r="AD57" s="16" t="n">
        <x:f>MAX(0,AC57*(1+EXP((LN(1+Assumptions!$C$60)-0.5*Assumptions!$C$61^2)+Assumptions!$C$61*((RAND()+RAND()+RAND()+RAND()+RAND()+RAND()+RAND()+RAND()+RAND()+RAND()+RAND()+RAND())-6))-1)+PT_Y5_MC!AE67)</x:f>
        <x:v>3323331.654202123</x:v>
      </x:c>
      <x:c r="AE57" s="16" t="n">
        <x:f>MAX(0,AD57*(1+EXP((LN(1+Assumptions!$C$60)-0.5*Assumptions!$C$61^2)+Assumptions!$C$61*((RAND()+RAND()+RAND()+RAND()+RAND()+RAND()+RAND()+RAND()+RAND()+RAND()+RAND()+RAND())-6))-1)+PT_Y5_MC!AF67)</x:f>
        <x:v>3915614.7965535643</x:v>
      </x:c>
      <x:c r="AF57" s="16" t="n">
        <x:f>MAX(0,AE57*(1+EXP((LN(1+Assumptions!$C$60)-0.5*Assumptions!$C$61^2)+Assumptions!$C$61*((RAND()+RAND()+RAND()+RAND()+RAND()+RAND()+RAND()+RAND()+RAND()+RAND()+RAND()+RAND())-6))-1)+PT_Y5_MC!AG67)</x:f>
        <x:v>4616274.841313029</x:v>
      </x:c>
    </x:row>
    <x:row r="58">
      <x:c r="A58" s="39">
        <x:v>54</x:v>
      </x:c>
      <x:c r="B58" s="16" t="n">
        <x:f>PT_Y5_MC!C68</x:f>
        <x:v>1029031.25</x:v>
      </x:c>
      <x:c r="C58" s="16" t="n">
        <x:f>MAX(0,B58*(1+EXP((LN(1+Assumptions!$C$60)-0.5*Assumptions!$C$61^2)+Assumptions!$C$61*((RAND()+RAND()+RAND()+RAND()+RAND()+RAND()+RAND()+RAND()+RAND()+RAND()+RAND()+RAND())-6))-1)+PT_Y5_MC!D67)</x:f>
        <x:v>1192510.8432435873</x:v>
      </x:c>
      <x:c r="D58" s="16" t="n">
        <x:f>MAX(0,C58*(1+EXP((LN(1+Assumptions!$C$60)-0.5*Assumptions!$C$61^2)+Assumptions!$C$61*((RAND()+RAND()+RAND()+RAND()+RAND()+RAND()+RAND()+RAND()+RAND()+RAND()+RAND()+RAND())-6))-1)+PT_Y5_MC!E67)</x:f>
        <x:v>1563914.276224823</x:v>
      </x:c>
      <x:c r="E58" s="16" t="n">
        <x:f>MAX(0,D58*(1+EXP((LN(1+Assumptions!$C$60)-0.5*Assumptions!$C$61^2)+Assumptions!$C$61*((RAND()+RAND()+RAND()+RAND()+RAND()+RAND()+RAND()+RAND()+RAND()+RAND()+RAND()+RAND())-6))-1)+PT_Y5_MC!F67)</x:f>
        <x:v>1880330.8614499788</x:v>
      </x:c>
      <x:c r="F58" s="16" t="n">
        <x:f>MAX(0,E58*(1+EXP((LN(1+Assumptions!$C$60)-0.5*Assumptions!$C$61^2)+Assumptions!$C$61*((RAND()+RAND()+RAND()+RAND()+RAND()+RAND()+RAND()+RAND()+RAND()+RAND()+RAND()+RAND())-6))-1)+PT_Y5_MC!G67)</x:f>
        <x:v>2425096.1369618056</x:v>
      </x:c>
      <x:c r="G58" s="16" t="n">
        <x:f>MAX(0,F58*(1+EXP((LN(1+Assumptions!$C$60)-0.5*Assumptions!$C$61^2)+Assumptions!$C$61*((RAND()+RAND()+RAND()+RAND()+RAND()+RAND()+RAND()+RAND()+RAND()+RAND()+RAND()+RAND())-6))-1)+PT_Y5_MC!H67)</x:f>
        <x:v>2269799.9623442213</x:v>
      </x:c>
      <x:c r="H58" s="16" t="n">
        <x:f>MAX(0,G58*(1+EXP((LN(1+Assumptions!$C$60)-0.5*Assumptions!$C$61^2)+Assumptions!$C$61*((RAND()+RAND()+RAND()+RAND()+RAND()+RAND()+RAND()+RAND()+RAND()+RAND()+RAND()+RAND())-6))-1)+PT_Y5_MC!I67)</x:f>
        <x:v>1831347.3036205422</x:v>
      </x:c>
      <x:c r="I58" s="16" t="n">
        <x:f>MAX(0,H58*(1+EXP((LN(1+Assumptions!$C$60)-0.5*Assumptions!$C$61^2)+Assumptions!$C$61*((RAND()+RAND()+RAND()+RAND()+RAND()+RAND()+RAND()+RAND()+RAND()+RAND()+RAND()+RAND())-6))-1)+PT_Y5_MC!J67)</x:f>
        <x:v>2196047.79143444</x:v>
      </x:c>
      <x:c r="J58" s="16" t="n">
        <x:f>MAX(0,I58*(1+EXP((LN(1+Assumptions!$C$60)-0.5*Assumptions!$C$61^2)+Assumptions!$C$61*((RAND()+RAND()+RAND()+RAND()+RAND()+RAND()+RAND()+RAND()+RAND()+RAND()+RAND()+RAND())-6))-1)+PT_Y5_MC!K67)</x:f>
        <x:v>2322533.6180814807</x:v>
      </x:c>
      <x:c r="K58" s="16" t="n">
        <x:f>MAX(0,J58*(1+EXP((LN(1+Assumptions!$C$60)-0.5*Assumptions!$C$61^2)+Assumptions!$C$61*((RAND()+RAND()+RAND()+RAND()+RAND()+RAND()+RAND()+RAND()+RAND()+RAND()+RAND()+RAND())-6))-1)+PT_Y5_MC!L67)</x:f>
        <x:v>2038761.8618334236</x:v>
      </x:c>
      <x:c r="L58" s="16" t="n">
        <x:f>MAX(0,K58*(1+EXP((LN(1+Assumptions!$C$60)-0.5*Assumptions!$C$61^2)+Assumptions!$C$61*((RAND()+RAND()+RAND()+RAND()+RAND()+RAND()+RAND()+RAND()+RAND()+RAND()+RAND()+RAND())-6))-1)+PT_Y5_MC!M67)</x:f>
        <x:v>2231724.6713833157</x:v>
      </x:c>
      <x:c r="M58" s="16" t="n">
        <x:f>MAX(0,L58*(1+EXP((LN(1+Assumptions!$C$60)-0.5*Assumptions!$C$61^2)+Assumptions!$C$61*((RAND()+RAND()+RAND()+RAND()+RAND()+RAND()+RAND()+RAND()+RAND()+RAND()+RAND()+RAND())-6))-1)+PT_Y5_MC!N67)</x:f>
        <x:v>2177733.44815388</x:v>
      </x:c>
      <x:c r="N58" s="16" t="n">
        <x:f>MAX(0,M58*(1+EXP((LN(1+Assumptions!$C$60)-0.5*Assumptions!$C$61^2)+Assumptions!$C$61*((RAND()+RAND()+RAND()+RAND()+RAND()+RAND()+RAND()+RAND()+RAND()+RAND()+RAND()+RAND())-6))-1)+PT_Y5_MC!O67)</x:f>
        <x:v>2578039.2491145823</x:v>
      </x:c>
      <x:c r="O58" s="16" t="n">
        <x:f>MAX(0,N58*(1+EXP((LN(1+Assumptions!$C$60)-0.5*Assumptions!$C$61^2)+Assumptions!$C$61*((RAND()+RAND()+RAND()+RAND()+RAND()+RAND()+RAND()+RAND()+RAND()+RAND()+RAND()+RAND())-6))-1)+PT_Y5_MC!P67)</x:f>
        <x:v>2005428.342547792</x:v>
      </x:c>
      <x:c r="P58" s="16" t="n">
        <x:f>MAX(0,O58*(1+EXP((LN(1+Assumptions!$C$60)-0.5*Assumptions!$C$61^2)+Assumptions!$C$61*((RAND()+RAND()+RAND()+RAND()+RAND()+RAND()+RAND()+RAND()+RAND()+RAND()+RAND()+RAND())-6))-1)+PT_Y5_MC!Q67)</x:f>
        <x:v>2651202.3645649888</x:v>
      </x:c>
      <x:c r="Q58" s="16" t="n">
        <x:f>MAX(0,P58*(1+EXP((LN(1+Assumptions!$C$60)-0.5*Assumptions!$C$61^2)+Assumptions!$C$61*((RAND()+RAND()+RAND()+RAND()+RAND()+RAND()+RAND()+RAND()+RAND()+RAND()+RAND()+RAND())-6))-1)+PT_Y5_MC!R67)</x:f>
        <x:v>2554100.207486275</x:v>
      </x:c>
      <x:c r="R58" s="16" t="n">
        <x:f>MAX(0,Q58*(1+EXP((LN(1+Assumptions!$C$60)-0.5*Assumptions!$C$61^2)+Assumptions!$C$61*((RAND()+RAND()+RAND()+RAND()+RAND()+RAND()+RAND()+RAND()+RAND()+RAND()+RAND()+RAND())-6))-1)+PT_Y5_MC!S67)</x:f>
        <x:v>3311603.1396371378</x:v>
      </x:c>
      <x:c r="S58" s="16" t="n">
        <x:f>MAX(0,R58*(1+EXP((LN(1+Assumptions!$C$60)-0.5*Assumptions!$C$61^2)+Assumptions!$C$61*((RAND()+RAND()+RAND()+RAND()+RAND()+RAND()+RAND()+RAND()+RAND()+RAND()+RAND()+RAND())-6))-1)+PT_Y5_MC!T67)</x:f>
        <x:v>3151469.9097534395</x:v>
      </x:c>
      <x:c r="T58" s="16" t="n">
        <x:f>MAX(0,S58*(1+EXP((LN(1+Assumptions!$C$60)-0.5*Assumptions!$C$61^2)+Assumptions!$C$61*((RAND()+RAND()+RAND()+RAND()+RAND()+RAND()+RAND()+RAND()+RAND()+RAND()+RAND()+RAND())-6))-1)+PT_Y5_MC!U67)</x:f>
        <x:v>3340968.692074474</x:v>
      </x:c>
      <x:c r="U58" s="16" t="n">
        <x:f>MAX(0,T58*(1+EXP((LN(1+Assumptions!$C$60)-0.5*Assumptions!$C$61^2)+Assumptions!$C$61*((RAND()+RAND()+RAND()+RAND()+RAND()+RAND()+RAND()+RAND()+RAND()+RAND()+RAND()+RAND())-6))-1)+PT_Y5_MC!V67)</x:f>
        <x:v>3271976.710846284</x:v>
      </x:c>
      <x:c r="V58" s="16" t="n">
        <x:f>MAX(0,U58*(1+EXP((LN(1+Assumptions!$C$60)-0.5*Assumptions!$C$61^2)+Assumptions!$C$61*((RAND()+RAND()+RAND()+RAND()+RAND()+RAND()+RAND()+RAND()+RAND()+RAND()+RAND()+RAND())-6))-1)+PT_Y5_MC!W67)</x:f>
        <x:v>2710902.322596008</x:v>
      </x:c>
      <x:c r="W58" s="16" t="n">
        <x:f>MAX(0,V58*(1+EXP((LN(1+Assumptions!$C$60)-0.5*Assumptions!$C$61^2)+Assumptions!$C$61*((RAND()+RAND()+RAND()+RAND()+RAND()+RAND()+RAND()+RAND()+RAND()+RAND()+RAND()+RAND())-6))-1)+PT_Y5_MC!X67)</x:f>
        <x:v>3012863.2272033766</x:v>
      </x:c>
      <x:c r="X58" s="16" t="n">
        <x:f>MAX(0,W58*(1+EXP((LN(1+Assumptions!$C$60)-0.5*Assumptions!$C$61^2)+Assumptions!$C$61*((RAND()+RAND()+RAND()+RAND()+RAND()+RAND()+RAND()+RAND()+RAND()+RAND()+RAND()+RAND())-6))-1)+PT_Y5_MC!Y67)</x:f>
        <x:v>3202381.092641492</x:v>
      </x:c>
      <x:c r="Y58" s="16" t="n">
        <x:f>MAX(0,X58*(1+EXP((LN(1+Assumptions!$C$60)-0.5*Assumptions!$C$61^2)+Assumptions!$C$61*((RAND()+RAND()+RAND()+RAND()+RAND()+RAND()+RAND()+RAND()+RAND()+RAND()+RAND()+RAND())-6))-1)+PT_Y5_MC!Z67)</x:f>
        <x:v>3564753.2374815154</x:v>
      </x:c>
      <x:c r="Z58" s="16" t="n">
        <x:f>MAX(0,Y58*(1+EXP((LN(1+Assumptions!$C$60)-0.5*Assumptions!$C$61^2)+Assumptions!$C$61*((RAND()+RAND()+RAND()+RAND()+RAND()+RAND()+RAND()+RAND()+RAND()+RAND()+RAND()+RAND())-6))-1)+PT_Y5_MC!AA67)</x:f>
        <x:v>2994431.2988645243</x:v>
      </x:c>
      <x:c r="AA58" s="16" t="n">
        <x:f>MAX(0,Z58*(1+EXP((LN(1+Assumptions!$C$60)-0.5*Assumptions!$C$61^2)+Assumptions!$C$61*((RAND()+RAND()+RAND()+RAND()+RAND()+RAND()+RAND()+RAND()+RAND()+RAND()+RAND()+RAND())-6))-1)+PT_Y5_MC!AB67)</x:f>
        <x:v>2723384.62238121</x:v>
      </x:c>
      <x:c r="AB58" s="16" t="n">
        <x:f>MAX(0,AA58*(1+EXP((LN(1+Assumptions!$C$60)-0.5*Assumptions!$C$61^2)+Assumptions!$C$61*((RAND()+RAND()+RAND()+RAND()+RAND()+RAND()+RAND()+RAND()+RAND()+RAND()+RAND()+RAND())-6))-1)+PT_Y5_MC!AC67)</x:f>
        <x:v>2776251.5530764163</x:v>
      </x:c>
      <x:c r="AC58" s="16" t="n">
        <x:f>MAX(0,AB58*(1+EXP((LN(1+Assumptions!$C$60)-0.5*Assumptions!$C$61^2)+Assumptions!$C$61*((RAND()+RAND()+RAND()+RAND()+RAND()+RAND()+RAND()+RAND()+RAND()+RAND()+RAND()+RAND())-6))-1)+PT_Y5_MC!AD67)</x:f>
        <x:v>3531897.183020661</x:v>
      </x:c>
      <x:c r="AD58" s="16" t="n">
        <x:f>MAX(0,AC58*(1+EXP((LN(1+Assumptions!$C$60)-0.5*Assumptions!$C$61^2)+Assumptions!$C$61*((RAND()+RAND()+RAND()+RAND()+RAND()+RAND()+RAND()+RAND()+RAND()+RAND()+RAND()+RAND())-6))-1)+PT_Y5_MC!AE67)</x:f>
        <x:v>3146405.229291249</x:v>
      </x:c>
      <x:c r="AE58" s="16" t="n">
        <x:f>MAX(0,AD58*(1+EXP((LN(1+Assumptions!$C$60)-0.5*Assumptions!$C$61^2)+Assumptions!$C$61*((RAND()+RAND()+RAND()+RAND()+RAND()+RAND()+RAND()+RAND()+RAND()+RAND()+RAND()+RAND())-6))-1)+PT_Y5_MC!AF67)</x:f>
        <x:v>4374000.777882975</x:v>
      </x:c>
      <x:c r="AF58" s="16" t="n">
        <x:f>MAX(0,AE58*(1+EXP((LN(1+Assumptions!$C$60)-0.5*Assumptions!$C$61^2)+Assumptions!$C$61*((RAND()+RAND()+RAND()+RAND()+RAND()+RAND()+RAND()+RAND()+RAND()+RAND()+RAND()+RAND())-6))-1)+PT_Y5_MC!AG67)</x:f>
        <x:v>4908341.545803208</x:v>
      </x:c>
    </x:row>
    <x:row r="59">
      <x:c r="A59" s="39">
        <x:v>55</x:v>
      </x:c>
      <x:c r="B59" s="16" t="n">
        <x:f>PT_Y5_MC!C68</x:f>
        <x:v>1029031.25</x:v>
      </x:c>
      <x:c r="C59" s="16" t="n">
        <x:f>MAX(0,B59*(1+EXP((LN(1+Assumptions!$C$60)-0.5*Assumptions!$C$61^2)+Assumptions!$C$61*((RAND()+RAND()+RAND()+RAND()+RAND()+RAND()+RAND()+RAND()+RAND()+RAND()+RAND()+RAND())-6))-1)+PT_Y5_MC!D67)</x:f>
        <x:v>1159525.9957076344</x:v>
      </x:c>
      <x:c r="D59" s="16" t="n">
        <x:f>MAX(0,C59*(1+EXP((LN(1+Assumptions!$C$60)-0.5*Assumptions!$C$61^2)+Assumptions!$C$61*((RAND()+RAND()+RAND()+RAND()+RAND()+RAND()+RAND()+RAND()+RAND()+RAND()+RAND()+RAND())-6))-1)+PT_Y5_MC!E67)</x:f>
        <x:v>1106754.6582695981</x:v>
      </x:c>
      <x:c r="E59" s="16" t="n">
        <x:f>MAX(0,D59*(1+EXP((LN(1+Assumptions!$C$60)-0.5*Assumptions!$C$61^2)+Assumptions!$C$61*((RAND()+RAND()+RAND()+RAND()+RAND()+RAND()+RAND()+RAND()+RAND()+RAND()+RAND()+RAND())-6))-1)+PT_Y5_MC!F67)</x:f>
        <x:v>1030282.5971461618</x:v>
      </x:c>
      <x:c r="F59" s="16" t="n">
        <x:f>MAX(0,E59*(1+EXP((LN(1+Assumptions!$C$60)-0.5*Assumptions!$C$61^2)+Assumptions!$C$61*((RAND()+RAND()+RAND()+RAND()+RAND()+RAND()+RAND()+RAND()+RAND()+RAND()+RAND()+RAND())-6))-1)+PT_Y5_MC!G67)</x:f>
        <x:v>1109654.392737319</x:v>
      </x:c>
      <x:c r="G59" s="16" t="n">
        <x:f>MAX(0,F59*(1+EXP((LN(1+Assumptions!$C$60)-0.5*Assumptions!$C$61^2)+Assumptions!$C$61*((RAND()+RAND()+RAND()+RAND()+RAND()+RAND()+RAND()+RAND()+RAND()+RAND()+RAND()+RAND())-6))-1)+PT_Y5_MC!H67)</x:f>
        <x:v>1655092.1804003406</x:v>
      </x:c>
      <x:c r="H59" s="16" t="n">
        <x:f>MAX(0,G59*(1+EXP((LN(1+Assumptions!$C$60)-0.5*Assumptions!$C$61^2)+Assumptions!$C$61*((RAND()+RAND()+RAND()+RAND()+RAND()+RAND()+RAND()+RAND()+RAND()+RAND()+RAND()+RAND())-6))-1)+PT_Y5_MC!I67)</x:f>
        <x:v>1906134.8308810366</x:v>
      </x:c>
      <x:c r="I59" s="16" t="n">
        <x:f>MAX(0,H59*(1+EXP((LN(1+Assumptions!$C$60)-0.5*Assumptions!$C$61^2)+Assumptions!$C$61*((RAND()+RAND()+RAND()+RAND()+RAND()+RAND()+RAND()+RAND()+RAND()+RAND()+RAND()+RAND())-6))-1)+PT_Y5_MC!J67)</x:f>
        <x:v>1998414.8634205624</x:v>
      </x:c>
      <x:c r="J59" s="16" t="n">
        <x:f>MAX(0,I59*(1+EXP((LN(1+Assumptions!$C$60)-0.5*Assumptions!$C$61^2)+Assumptions!$C$61*((RAND()+RAND()+RAND()+RAND()+RAND()+RAND()+RAND()+RAND()+RAND()+RAND()+RAND()+RAND())-6))-1)+PT_Y5_MC!K67)</x:f>
        <x:v>2161927.1712118546</x:v>
      </x:c>
      <x:c r="K59" s="16" t="n">
        <x:f>MAX(0,J59*(1+EXP((LN(1+Assumptions!$C$60)-0.5*Assumptions!$C$61^2)+Assumptions!$C$61*((RAND()+RAND()+RAND()+RAND()+RAND()+RAND()+RAND()+RAND()+RAND()+RAND()+RAND()+RAND())-6))-1)+PT_Y5_MC!L67)</x:f>
        <x:v>2619851.118767612</x:v>
      </x:c>
      <x:c r="L59" s="16" t="n">
        <x:f>MAX(0,K59*(1+EXP((LN(1+Assumptions!$C$60)-0.5*Assumptions!$C$61^2)+Assumptions!$C$61*((RAND()+RAND()+RAND()+RAND()+RAND()+RAND()+RAND()+RAND()+RAND()+RAND()+RAND()+RAND())-6))-1)+PT_Y5_MC!M67)</x:f>
        <x:v>2538454.2128397925</x:v>
      </x:c>
      <x:c r="M59" s="16" t="n">
        <x:f>MAX(0,L59*(1+EXP((LN(1+Assumptions!$C$60)-0.5*Assumptions!$C$61^2)+Assumptions!$C$61*((RAND()+RAND()+RAND()+RAND()+RAND()+RAND()+RAND()+RAND()+RAND()+RAND()+RAND()+RAND())-6))-1)+PT_Y5_MC!N67)</x:f>
        <x:v>2730449.516571899</x:v>
      </x:c>
      <x:c r="N59" s="16" t="n">
        <x:f>MAX(0,M59*(1+EXP((LN(1+Assumptions!$C$60)-0.5*Assumptions!$C$61^2)+Assumptions!$C$61*((RAND()+RAND()+RAND()+RAND()+RAND()+RAND()+RAND()+RAND()+RAND()+RAND()+RAND()+RAND())-6))-1)+PT_Y5_MC!O67)</x:f>
        <x:v>2815375.9619536083</x:v>
      </x:c>
      <x:c r="O59" s="16" t="n">
        <x:f>MAX(0,N59*(1+EXP((LN(1+Assumptions!$C$60)-0.5*Assumptions!$C$61^2)+Assumptions!$C$61*((RAND()+RAND()+RAND()+RAND()+RAND()+RAND()+RAND()+RAND()+RAND()+RAND()+RAND()+RAND())-6))-1)+PT_Y5_MC!P67)</x:f>
        <x:v>2995608.5294259316</x:v>
      </x:c>
      <x:c r="P59" s="16" t="n">
        <x:f>MAX(0,O59*(1+EXP((LN(1+Assumptions!$C$60)-0.5*Assumptions!$C$61^2)+Assumptions!$C$61*((RAND()+RAND()+RAND()+RAND()+RAND()+RAND()+RAND()+RAND()+RAND()+RAND()+RAND()+RAND())-6))-1)+PT_Y5_MC!Q67)</x:f>
        <x:v>3036161.3984925156</x:v>
      </x:c>
      <x:c r="Q59" s="16" t="n">
        <x:f>MAX(0,P59*(1+EXP((LN(1+Assumptions!$C$60)-0.5*Assumptions!$C$61^2)+Assumptions!$C$61*((RAND()+RAND()+RAND()+RAND()+RAND()+RAND()+RAND()+RAND()+RAND()+RAND()+RAND()+RAND())-6))-1)+PT_Y5_MC!R67)</x:f>
        <x:v>2012330.7574856933</x:v>
      </x:c>
      <x:c r="R59" s="16" t="n">
        <x:f>MAX(0,Q59*(1+EXP((LN(1+Assumptions!$C$60)-0.5*Assumptions!$C$61^2)+Assumptions!$C$61*((RAND()+RAND()+RAND()+RAND()+RAND()+RAND()+RAND()+RAND()+RAND()+RAND()+RAND()+RAND())-6))-1)+PT_Y5_MC!S67)</x:f>
        <x:v>2212332.947741149</x:v>
      </x:c>
      <x:c r="S59" s="16" t="n">
        <x:f>MAX(0,R59*(1+EXP((LN(1+Assumptions!$C$60)-0.5*Assumptions!$C$61^2)+Assumptions!$C$61*((RAND()+RAND()+RAND()+RAND()+RAND()+RAND()+RAND()+RAND()+RAND()+RAND()+RAND()+RAND())-6))-1)+PT_Y5_MC!T67)</x:f>
        <x:v>1766679.962725154</x:v>
      </x:c>
      <x:c r="T59" s="16" t="n">
        <x:f>MAX(0,S59*(1+EXP((LN(1+Assumptions!$C$60)-0.5*Assumptions!$C$61^2)+Assumptions!$C$61*((RAND()+RAND()+RAND()+RAND()+RAND()+RAND()+RAND()+RAND()+RAND()+RAND()+RAND()+RAND())-6))-1)+PT_Y5_MC!U67)</x:f>
        <x:v>2228372.9362793537</x:v>
      </x:c>
      <x:c r="U59" s="16" t="n">
        <x:f>MAX(0,T59*(1+EXP((LN(1+Assumptions!$C$60)-0.5*Assumptions!$C$61^2)+Assumptions!$C$61*((RAND()+RAND()+RAND()+RAND()+RAND()+RAND()+RAND()+RAND()+RAND()+RAND()+RAND()+RAND())-6))-1)+PT_Y5_MC!V67)</x:f>
        <x:v>2265078.332976025</x:v>
      </x:c>
      <x:c r="V59" s="16" t="n">
        <x:f>MAX(0,U59*(1+EXP((LN(1+Assumptions!$C$60)-0.5*Assumptions!$C$61^2)+Assumptions!$C$61*((RAND()+RAND()+RAND()+RAND()+RAND()+RAND()+RAND()+RAND()+RAND()+RAND()+RAND()+RAND())-6))-1)+PT_Y5_MC!W67)</x:f>
        <x:v>2342425.111947512</x:v>
      </x:c>
      <x:c r="W59" s="16" t="n">
        <x:f>MAX(0,V59*(1+EXP((LN(1+Assumptions!$C$60)-0.5*Assumptions!$C$61^2)+Assumptions!$C$61*((RAND()+RAND()+RAND()+RAND()+RAND()+RAND()+RAND()+RAND()+RAND()+RAND()+RAND()+RAND())-6))-1)+PT_Y5_MC!X67)</x:f>
        <x:v>3100273.222103185</x:v>
      </x:c>
      <x:c r="X59" s="16" t="n">
        <x:f>MAX(0,W59*(1+EXP((LN(1+Assumptions!$C$60)-0.5*Assumptions!$C$61^2)+Assumptions!$C$61*((RAND()+RAND()+RAND()+RAND()+RAND()+RAND()+RAND()+RAND()+RAND()+RAND()+RAND()+RAND())-6))-1)+PT_Y5_MC!Y67)</x:f>
        <x:v>3354973.327070764</x:v>
      </x:c>
      <x:c r="Y59" s="16" t="n">
        <x:f>MAX(0,X59*(1+EXP((LN(1+Assumptions!$C$60)-0.5*Assumptions!$C$61^2)+Assumptions!$C$61*((RAND()+RAND()+RAND()+RAND()+RAND()+RAND()+RAND()+RAND()+RAND()+RAND()+RAND()+RAND())-6))-1)+PT_Y5_MC!Z67)</x:f>
        <x:v>3542885.795985257</x:v>
      </x:c>
      <x:c r="Z59" s="16" t="n">
        <x:f>MAX(0,Y59*(1+EXP((LN(1+Assumptions!$C$60)-0.5*Assumptions!$C$61^2)+Assumptions!$C$61*((RAND()+RAND()+RAND()+RAND()+RAND()+RAND()+RAND()+RAND()+RAND()+RAND()+RAND()+RAND())-6))-1)+PT_Y5_MC!AA67)</x:f>
        <x:v>4513507.662920564</x:v>
      </x:c>
      <x:c r="AA59" s="16" t="n">
        <x:f>MAX(0,Z59*(1+EXP((LN(1+Assumptions!$C$60)-0.5*Assumptions!$C$61^2)+Assumptions!$C$61*((RAND()+RAND()+RAND()+RAND()+RAND()+RAND()+RAND()+RAND()+RAND()+RAND()+RAND()+RAND())-6))-1)+PT_Y5_MC!AB67)</x:f>
        <x:v>3998118.8224507445</x:v>
      </x:c>
      <x:c r="AB59" s="16" t="n">
        <x:f>MAX(0,AA59*(1+EXP((LN(1+Assumptions!$C$60)-0.5*Assumptions!$C$61^2)+Assumptions!$C$61*((RAND()+RAND()+RAND()+RAND()+RAND()+RAND()+RAND()+RAND()+RAND()+RAND()+RAND()+RAND())-6))-1)+PT_Y5_MC!AC67)</x:f>
        <x:v>4612002.765273973</x:v>
      </x:c>
      <x:c r="AC59" s="16" t="n">
        <x:f>MAX(0,AB59*(1+EXP((LN(1+Assumptions!$C$60)-0.5*Assumptions!$C$61^2)+Assumptions!$C$61*((RAND()+RAND()+RAND()+RAND()+RAND()+RAND()+RAND()+RAND()+RAND()+RAND()+RAND()+RAND())-6))-1)+PT_Y5_MC!AD67)</x:f>
        <x:v>6078696.6715388065</x:v>
      </x:c>
      <x:c r="AD59" s="16" t="n">
        <x:f>MAX(0,AC59*(1+EXP((LN(1+Assumptions!$C$60)-0.5*Assumptions!$C$61^2)+Assumptions!$C$61*((RAND()+RAND()+RAND()+RAND()+RAND()+RAND()+RAND()+RAND()+RAND()+RAND()+RAND()+RAND())-6))-1)+PT_Y5_MC!AE67)</x:f>
        <x:v>4691228.527826756</x:v>
      </x:c>
      <x:c r="AE59" s="16" t="n">
        <x:f>MAX(0,AD59*(1+EXP((LN(1+Assumptions!$C$60)-0.5*Assumptions!$C$61^2)+Assumptions!$C$61*((RAND()+RAND()+RAND()+RAND()+RAND()+RAND()+RAND()+RAND()+RAND()+RAND()+RAND()+RAND())-6))-1)+PT_Y5_MC!AF67)</x:f>
        <x:v>5495983.908017507</x:v>
      </x:c>
      <x:c r="AF59" s="16" t="n">
        <x:f>MAX(0,AE59*(1+EXP((LN(1+Assumptions!$C$60)-0.5*Assumptions!$C$61^2)+Assumptions!$C$61*((RAND()+RAND()+RAND()+RAND()+RAND()+RAND()+RAND()+RAND()+RAND()+RAND()+RAND()+RAND())-6))-1)+PT_Y5_MC!AG67)</x:f>
        <x:v>5494115.825862971</x:v>
      </x:c>
    </x:row>
    <x:row r="60">
      <x:c r="A60" s="39">
        <x:v>56</x:v>
      </x:c>
      <x:c r="B60" s="16" t="n">
        <x:f>PT_Y5_MC!C68</x:f>
        <x:v>1029031.25</x:v>
      </x:c>
      <x:c r="C60" s="16" t="n">
        <x:f>MAX(0,B60*(1+EXP((LN(1+Assumptions!$C$60)-0.5*Assumptions!$C$61^2)+Assumptions!$C$61*((RAND()+RAND()+RAND()+RAND()+RAND()+RAND()+RAND()+RAND()+RAND()+RAND()+RAND()+RAND())-6))-1)+PT_Y5_MC!D67)</x:f>
        <x:v>1026468.0116948108</x:v>
      </x:c>
      <x:c r="D60" s="16" t="n">
        <x:f>MAX(0,C60*(1+EXP((LN(1+Assumptions!$C$60)-0.5*Assumptions!$C$61^2)+Assumptions!$C$61*((RAND()+RAND()+RAND()+RAND()+RAND()+RAND()+RAND()+RAND()+RAND()+RAND()+RAND()+RAND())-6))-1)+PT_Y5_MC!E67)</x:f>
        <x:v>843418.989037598</x:v>
      </x:c>
      <x:c r="E60" s="16" t="n">
        <x:f>MAX(0,D60*(1+EXP((LN(1+Assumptions!$C$60)-0.5*Assumptions!$C$61^2)+Assumptions!$C$61*((RAND()+RAND()+RAND()+RAND()+RAND()+RAND()+RAND()+RAND()+RAND()+RAND()+RAND()+RAND())-6))-1)+PT_Y5_MC!F67)</x:f>
        <x:v>975060.1348092492</x:v>
      </x:c>
      <x:c r="F60" s="16" t="n">
        <x:f>MAX(0,E60*(1+EXP((LN(1+Assumptions!$C$60)-0.5*Assumptions!$C$61^2)+Assumptions!$C$61*((RAND()+RAND()+RAND()+RAND()+RAND()+RAND()+RAND()+RAND()+RAND()+RAND()+RAND()+RAND())-6))-1)+PT_Y5_MC!G67)</x:f>
        <x:v>907654.6811290344</x:v>
      </x:c>
      <x:c r="G60" s="16" t="n">
        <x:f>MAX(0,F60*(1+EXP((LN(1+Assumptions!$C$60)-0.5*Assumptions!$C$61^2)+Assumptions!$C$61*((RAND()+RAND()+RAND()+RAND()+RAND()+RAND()+RAND()+RAND()+RAND()+RAND()+RAND()+RAND())-6))-1)+PT_Y5_MC!H67)</x:f>
        <x:v>904206.1539016735</x:v>
      </x:c>
      <x:c r="H60" s="16" t="n">
        <x:f>MAX(0,G60*(1+EXP((LN(1+Assumptions!$C$60)-0.5*Assumptions!$C$61^2)+Assumptions!$C$61*((RAND()+RAND()+RAND()+RAND()+RAND()+RAND()+RAND()+RAND()+RAND()+RAND()+RAND()+RAND())-6))-1)+PT_Y5_MC!I67)</x:f>
        <x:v>1120692.6611501917</x:v>
      </x:c>
      <x:c r="I60" s="16" t="n">
        <x:f>MAX(0,H60*(1+EXP((LN(1+Assumptions!$C$60)-0.5*Assumptions!$C$61^2)+Assumptions!$C$61*((RAND()+RAND()+RAND()+RAND()+RAND()+RAND()+RAND()+RAND()+RAND()+RAND()+RAND()+RAND())-6))-1)+PT_Y5_MC!J67)</x:f>
        <x:v>1269068.7306877926</x:v>
      </x:c>
      <x:c r="J60" s="16" t="n">
        <x:f>MAX(0,I60*(1+EXP((LN(1+Assumptions!$C$60)-0.5*Assumptions!$C$61^2)+Assumptions!$C$61*((RAND()+RAND()+RAND()+RAND()+RAND()+RAND()+RAND()+RAND()+RAND()+RAND()+RAND()+RAND())-6))-1)+PT_Y5_MC!K67)</x:f>
        <x:v>1311150.037739486</x:v>
      </x:c>
      <x:c r="K60" s="16" t="n">
        <x:f>MAX(0,J60*(1+EXP((LN(1+Assumptions!$C$60)-0.5*Assumptions!$C$61^2)+Assumptions!$C$61*((RAND()+RAND()+RAND()+RAND()+RAND()+RAND()+RAND()+RAND()+RAND()+RAND()+RAND()+RAND())-6))-1)+PT_Y5_MC!L67)</x:f>
        <x:v>1374061.867760699</x:v>
      </x:c>
      <x:c r="L60" s="16" t="n">
        <x:f>MAX(0,K60*(1+EXP((LN(1+Assumptions!$C$60)-0.5*Assumptions!$C$61^2)+Assumptions!$C$61*((RAND()+RAND()+RAND()+RAND()+RAND()+RAND()+RAND()+RAND()+RAND()+RAND()+RAND()+RAND())-6))-1)+PT_Y5_MC!M67)</x:f>
        <x:v>1412036.2344242523</x:v>
      </x:c>
      <x:c r="M60" s="16" t="n">
        <x:f>MAX(0,L60*(1+EXP((LN(1+Assumptions!$C$60)-0.5*Assumptions!$C$61^2)+Assumptions!$C$61*((RAND()+RAND()+RAND()+RAND()+RAND()+RAND()+RAND()+RAND()+RAND()+RAND()+RAND()+RAND())-6))-1)+PT_Y5_MC!N67)</x:f>
        <x:v>1712779.3622579328</x:v>
      </x:c>
      <x:c r="N60" s="16" t="n">
        <x:f>MAX(0,M60*(1+EXP((LN(1+Assumptions!$C$60)-0.5*Assumptions!$C$61^2)+Assumptions!$C$61*((RAND()+RAND()+RAND()+RAND()+RAND()+RAND()+RAND()+RAND()+RAND()+RAND()+RAND()+RAND())-6))-1)+PT_Y5_MC!O67)</x:f>
        <x:v>1713437.5712883316</x:v>
      </x:c>
      <x:c r="O60" s="16" t="n">
        <x:f>MAX(0,N60*(1+EXP((LN(1+Assumptions!$C$60)-0.5*Assumptions!$C$61^2)+Assumptions!$C$61*((RAND()+RAND()+RAND()+RAND()+RAND()+RAND()+RAND()+RAND()+RAND()+RAND()+RAND()+RAND())-6))-1)+PT_Y5_MC!P67)</x:f>
        <x:v>1885088.825076692</x:v>
      </x:c>
      <x:c r="P60" s="16" t="n">
        <x:f>MAX(0,O60*(1+EXP((LN(1+Assumptions!$C$60)-0.5*Assumptions!$C$61^2)+Assumptions!$C$61*((RAND()+RAND()+RAND()+RAND()+RAND()+RAND()+RAND()+RAND()+RAND()+RAND()+RAND()+RAND())-6))-1)+PT_Y5_MC!Q67)</x:f>
        <x:v>1536250.6269589327</x:v>
      </x:c>
      <x:c r="Q60" s="16" t="n">
        <x:f>MAX(0,P60*(1+EXP((LN(1+Assumptions!$C$60)-0.5*Assumptions!$C$61^2)+Assumptions!$C$61*((RAND()+RAND()+RAND()+RAND()+RAND()+RAND()+RAND()+RAND()+RAND()+RAND()+RAND()+RAND())-6))-1)+PT_Y5_MC!R67)</x:f>
        <x:v>1911766.8354999018</x:v>
      </x:c>
      <x:c r="R60" s="16" t="n">
        <x:f>MAX(0,Q60*(1+EXP((LN(1+Assumptions!$C$60)-0.5*Assumptions!$C$61^2)+Assumptions!$C$61*((RAND()+RAND()+RAND()+RAND()+RAND()+RAND()+RAND()+RAND()+RAND()+RAND()+RAND()+RAND())-6))-1)+PT_Y5_MC!S67)</x:f>
        <x:v>2312715.3690001345</x:v>
      </x:c>
      <x:c r="S60" s="16" t="n">
        <x:f>MAX(0,R60*(1+EXP((LN(1+Assumptions!$C$60)-0.5*Assumptions!$C$61^2)+Assumptions!$C$61*((RAND()+RAND()+RAND()+RAND()+RAND()+RAND()+RAND()+RAND()+RAND()+RAND()+RAND()+RAND())-6))-1)+PT_Y5_MC!T67)</x:f>
        <x:v>1804764.1272613995</x:v>
      </x:c>
      <x:c r="T60" s="16" t="n">
        <x:f>MAX(0,S60*(1+EXP((LN(1+Assumptions!$C$60)-0.5*Assumptions!$C$61^2)+Assumptions!$C$61*((RAND()+RAND()+RAND()+RAND()+RAND()+RAND()+RAND()+RAND()+RAND()+RAND()+RAND()+RAND())-6))-1)+PT_Y5_MC!U67)</x:f>
        <x:v>1791379.0888307474</x:v>
      </x:c>
      <x:c r="U60" s="16" t="n">
        <x:f>MAX(0,T60*(1+EXP((LN(1+Assumptions!$C$60)-0.5*Assumptions!$C$61^2)+Assumptions!$C$61*((RAND()+RAND()+RAND()+RAND()+RAND()+RAND()+RAND()+RAND()+RAND()+RAND()+RAND()+RAND())-6))-1)+PT_Y5_MC!V67)</x:f>
        <x:v>1926998.1800546816</x:v>
      </x:c>
      <x:c r="V60" s="16" t="n">
        <x:f>MAX(0,U60*(1+EXP((LN(1+Assumptions!$C$60)-0.5*Assumptions!$C$61^2)+Assumptions!$C$61*((RAND()+RAND()+RAND()+RAND()+RAND()+RAND()+RAND()+RAND()+RAND()+RAND()+RAND()+RAND())-6))-1)+PT_Y5_MC!W67)</x:f>
        <x:v>1779317.2379211453</x:v>
      </x:c>
      <x:c r="W60" s="16" t="n">
        <x:f>MAX(0,V60*(1+EXP((LN(1+Assumptions!$C$60)-0.5*Assumptions!$C$61^2)+Assumptions!$C$61*((RAND()+RAND()+RAND()+RAND()+RAND()+RAND()+RAND()+RAND()+RAND()+RAND()+RAND()+RAND())-6))-1)+PT_Y5_MC!X67)</x:f>
        <x:v>2192360.9567419942</x:v>
      </x:c>
      <x:c r="X60" s="16" t="n">
        <x:f>MAX(0,W60*(1+EXP((LN(1+Assumptions!$C$60)-0.5*Assumptions!$C$61^2)+Assumptions!$C$61*((RAND()+RAND()+RAND()+RAND()+RAND()+RAND()+RAND()+RAND()+RAND()+RAND()+RAND()+RAND())-6))-1)+PT_Y5_MC!Y67)</x:f>
        <x:v>2430097.8814617386</x:v>
      </x:c>
      <x:c r="Y60" s="16" t="n">
        <x:f>MAX(0,X60*(1+EXP((LN(1+Assumptions!$C$60)-0.5*Assumptions!$C$61^2)+Assumptions!$C$61*((RAND()+RAND()+RAND()+RAND()+RAND()+RAND()+RAND()+RAND()+RAND()+RAND()+RAND()+RAND())-6))-1)+PT_Y5_MC!Z67)</x:f>
        <x:v>2170740.7585626147</x:v>
      </x:c>
      <x:c r="Z60" s="16" t="n">
        <x:f>MAX(0,Y60*(1+EXP((LN(1+Assumptions!$C$60)-0.5*Assumptions!$C$61^2)+Assumptions!$C$61*((RAND()+RAND()+RAND()+RAND()+RAND()+RAND()+RAND()+RAND()+RAND()+RAND()+RAND()+RAND())-6))-1)+PT_Y5_MC!AA67)</x:f>
        <x:v>2185547.089811173</x:v>
      </x:c>
      <x:c r="AA60" s="16" t="n">
        <x:f>MAX(0,Z60*(1+EXP((LN(1+Assumptions!$C$60)-0.5*Assumptions!$C$61^2)+Assumptions!$C$61*((RAND()+RAND()+RAND()+RAND()+RAND()+RAND()+RAND()+RAND()+RAND()+RAND()+RAND()+RAND())-6))-1)+PT_Y5_MC!AB67)</x:f>
        <x:v>2375512.754152282</x:v>
      </x:c>
      <x:c r="AB60" s="16" t="n">
        <x:f>MAX(0,AA60*(1+EXP((LN(1+Assumptions!$C$60)-0.5*Assumptions!$C$61^2)+Assumptions!$C$61*((RAND()+RAND()+RAND()+RAND()+RAND()+RAND()+RAND()+RAND()+RAND()+RAND()+RAND()+RAND())-6))-1)+PT_Y5_MC!AC67)</x:f>
        <x:v>2964756.1986353826</x:v>
      </x:c>
      <x:c r="AC60" s="16" t="n">
        <x:f>MAX(0,AB60*(1+EXP((LN(1+Assumptions!$C$60)-0.5*Assumptions!$C$61^2)+Assumptions!$C$61*((RAND()+RAND()+RAND()+RAND()+RAND()+RAND()+RAND()+RAND()+RAND()+RAND()+RAND()+RAND())-6))-1)+PT_Y5_MC!AD67)</x:f>
        <x:v>2820064.4971104716</x:v>
      </x:c>
      <x:c r="AD60" s="16" t="n">
        <x:f>MAX(0,AC60*(1+EXP((LN(1+Assumptions!$C$60)-0.5*Assumptions!$C$61^2)+Assumptions!$C$61*((RAND()+RAND()+RAND()+RAND()+RAND()+RAND()+RAND()+RAND()+RAND()+RAND()+RAND()+RAND())-6))-1)+PT_Y5_MC!AE67)</x:f>
        <x:v>2712670.5869577434</x:v>
      </x:c>
      <x:c r="AE60" s="16" t="n">
        <x:f>MAX(0,AD60*(1+EXP((LN(1+Assumptions!$C$60)-0.5*Assumptions!$C$61^2)+Assumptions!$C$61*((RAND()+RAND()+RAND()+RAND()+RAND()+RAND()+RAND()+RAND()+RAND()+RAND()+RAND()+RAND())-6))-1)+PT_Y5_MC!AF67)</x:f>
        <x:v>2500447.7504778556</x:v>
      </x:c>
      <x:c r="AF60" s="16" t="n">
        <x:f>MAX(0,AE60*(1+EXP((LN(1+Assumptions!$C$60)-0.5*Assumptions!$C$61^2)+Assumptions!$C$61*((RAND()+RAND()+RAND()+RAND()+RAND()+RAND()+RAND()+RAND()+RAND()+RAND()+RAND()+RAND())-6))-1)+PT_Y5_MC!AG67)</x:f>
        <x:v>2422479.2121036146</x:v>
      </x:c>
    </x:row>
    <x:row r="61">
      <x:c r="A61" s="39">
        <x:v>57</x:v>
      </x:c>
      <x:c r="B61" s="16" t="n">
        <x:f>PT_Y5_MC!C68</x:f>
        <x:v>1029031.25</x:v>
      </x:c>
      <x:c r="C61" s="16" t="n">
        <x:f>MAX(0,B61*(1+EXP((LN(1+Assumptions!$C$60)-0.5*Assumptions!$C$61^2)+Assumptions!$C$61*((RAND()+RAND()+RAND()+RAND()+RAND()+RAND()+RAND()+RAND()+RAND()+RAND()+RAND()+RAND())-6))-1)+PT_Y5_MC!D67)</x:f>
        <x:v>997854.8080531975</x:v>
      </x:c>
      <x:c r="D61" s="16" t="n">
        <x:f>MAX(0,C61*(1+EXP((LN(1+Assumptions!$C$60)-0.5*Assumptions!$C$61^2)+Assumptions!$C$61*((RAND()+RAND()+RAND()+RAND()+RAND()+RAND()+RAND()+RAND()+RAND()+RAND()+RAND()+RAND())-6))-1)+PT_Y5_MC!E67)</x:f>
        <x:v>1287653.1892079269</x:v>
      </x:c>
      <x:c r="E61" s="16" t="n">
        <x:f>MAX(0,D61*(1+EXP((LN(1+Assumptions!$C$60)-0.5*Assumptions!$C$61^2)+Assumptions!$C$61*((RAND()+RAND()+RAND()+RAND()+RAND()+RAND()+RAND()+RAND()+RAND()+RAND()+RAND()+RAND())-6))-1)+PT_Y5_MC!F67)</x:f>
        <x:v>1395735.9652541496</x:v>
      </x:c>
      <x:c r="F61" s="16" t="n">
        <x:f>MAX(0,E61*(1+EXP((LN(1+Assumptions!$C$60)-0.5*Assumptions!$C$61^2)+Assumptions!$C$61*((RAND()+RAND()+RAND()+RAND()+RAND()+RAND()+RAND()+RAND()+RAND()+RAND()+RAND()+RAND())-6))-1)+PT_Y5_MC!G67)</x:f>
        <x:v>1379103.8542259466</x:v>
      </x:c>
      <x:c r="G61" s="16" t="n">
        <x:f>MAX(0,F61*(1+EXP((LN(1+Assumptions!$C$60)-0.5*Assumptions!$C$61^2)+Assumptions!$C$61*((RAND()+RAND()+RAND()+RAND()+RAND()+RAND()+RAND()+RAND()+RAND()+RAND()+RAND()+RAND())-6))-1)+PT_Y5_MC!H67)</x:f>
        <x:v>1180500.023491468</x:v>
      </x:c>
      <x:c r="H61" s="16" t="n">
        <x:f>MAX(0,G61*(1+EXP((LN(1+Assumptions!$C$60)-0.5*Assumptions!$C$61^2)+Assumptions!$C$61*((RAND()+RAND()+RAND()+RAND()+RAND()+RAND()+RAND()+RAND()+RAND()+RAND()+RAND()+RAND())-6))-1)+PT_Y5_MC!I67)</x:f>
        <x:v>1358254.457677043</x:v>
      </x:c>
      <x:c r="I61" s="16" t="n">
        <x:f>MAX(0,H61*(1+EXP((LN(1+Assumptions!$C$60)-0.5*Assumptions!$C$61^2)+Assumptions!$C$61*((RAND()+RAND()+RAND()+RAND()+RAND()+RAND()+RAND()+RAND()+RAND()+RAND()+RAND()+RAND())-6))-1)+PT_Y5_MC!J67)</x:f>
        <x:v>1425906.5492217385</x:v>
      </x:c>
      <x:c r="J61" s="16" t="n">
        <x:f>MAX(0,I61*(1+EXP((LN(1+Assumptions!$C$60)-0.5*Assumptions!$C$61^2)+Assumptions!$C$61*((RAND()+RAND()+RAND()+RAND()+RAND()+RAND()+RAND()+RAND()+RAND()+RAND()+RAND()+RAND())-6))-1)+PT_Y5_MC!K67)</x:f>
        <x:v>1768293.0480991271</x:v>
      </x:c>
      <x:c r="K61" s="16" t="n">
        <x:f>MAX(0,J61*(1+EXP((LN(1+Assumptions!$C$60)-0.5*Assumptions!$C$61^2)+Assumptions!$C$61*((RAND()+RAND()+RAND()+RAND()+RAND()+RAND()+RAND()+RAND()+RAND()+RAND()+RAND()+RAND())-6))-1)+PT_Y5_MC!L67)</x:f>
        <x:v>1865215.6376713945</x:v>
      </x:c>
      <x:c r="L61" s="16" t="n">
        <x:f>MAX(0,K61*(1+EXP((LN(1+Assumptions!$C$60)-0.5*Assumptions!$C$61^2)+Assumptions!$C$61*((RAND()+RAND()+RAND()+RAND()+RAND()+RAND()+RAND()+RAND()+RAND()+RAND()+RAND()+RAND())-6))-1)+PT_Y5_MC!M67)</x:f>
        <x:v>2139210.437256774</x:v>
      </x:c>
      <x:c r="M61" s="16" t="n">
        <x:f>MAX(0,L61*(1+EXP((LN(1+Assumptions!$C$60)-0.5*Assumptions!$C$61^2)+Assumptions!$C$61*((RAND()+RAND()+RAND()+RAND()+RAND()+RAND()+RAND()+RAND()+RAND()+RAND()+RAND()+RAND())-6))-1)+PT_Y5_MC!N67)</x:f>
        <x:v>1788142.2901856003</x:v>
      </x:c>
      <x:c r="N61" s="16" t="n">
        <x:f>MAX(0,M61*(1+EXP((LN(1+Assumptions!$C$60)-0.5*Assumptions!$C$61^2)+Assumptions!$C$61*((RAND()+RAND()+RAND()+RAND()+RAND()+RAND()+RAND()+RAND()+RAND()+RAND()+RAND()+RAND())-6))-1)+PT_Y5_MC!O67)</x:f>
        <x:v>1598529.0348820747</x:v>
      </x:c>
      <x:c r="O61" s="16" t="n">
        <x:f>MAX(0,N61*(1+EXP((LN(1+Assumptions!$C$60)-0.5*Assumptions!$C$61^2)+Assumptions!$C$61*((RAND()+RAND()+RAND()+RAND()+RAND()+RAND()+RAND()+RAND()+RAND()+RAND()+RAND()+RAND())-6))-1)+PT_Y5_MC!P67)</x:f>
        <x:v>2347713.6602779045</x:v>
      </x:c>
      <x:c r="P61" s="16" t="n">
        <x:f>MAX(0,O61*(1+EXP((LN(1+Assumptions!$C$60)-0.5*Assumptions!$C$61^2)+Assumptions!$C$61*((RAND()+RAND()+RAND()+RAND()+RAND()+RAND()+RAND()+RAND()+RAND()+RAND()+RAND()+RAND())-6))-1)+PT_Y5_MC!Q67)</x:f>
        <x:v>2150204.947938785</x:v>
      </x:c>
      <x:c r="Q61" s="16" t="n">
        <x:f>MAX(0,P61*(1+EXP((LN(1+Assumptions!$C$60)-0.5*Assumptions!$C$61^2)+Assumptions!$C$61*((RAND()+RAND()+RAND()+RAND()+RAND()+RAND()+RAND()+RAND()+RAND()+RAND()+RAND()+RAND())-6))-1)+PT_Y5_MC!R67)</x:f>
        <x:v>2494842.0017851563</x:v>
      </x:c>
      <x:c r="R61" s="16" t="n">
        <x:f>MAX(0,Q61*(1+EXP((LN(1+Assumptions!$C$60)-0.5*Assumptions!$C$61^2)+Assumptions!$C$61*((RAND()+RAND()+RAND()+RAND()+RAND()+RAND()+RAND()+RAND()+RAND()+RAND()+RAND()+RAND())-6))-1)+PT_Y5_MC!S67)</x:f>
        <x:v>2377073.5225761263</x:v>
      </x:c>
      <x:c r="S61" s="16" t="n">
        <x:f>MAX(0,R61*(1+EXP((LN(1+Assumptions!$C$60)-0.5*Assumptions!$C$61^2)+Assumptions!$C$61*((RAND()+RAND()+RAND()+RAND()+RAND()+RAND()+RAND()+RAND()+RAND()+RAND()+RAND()+RAND())-6))-1)+PT_Y5_MC!T67)</x:f>
        <x:v>3167127.685491535</x:v>
      </x:c>
      <x:c r="T61" s="16" t="n">
        <x:f>MAX(0,S61*(1+EXP((LN(1+Assumptions!$C$60)-0.5*Assumptions!$C$61^2)+Assumptions!$C$61*((RAND()+RAND()+RAND()+RAND()+RAND()+RAND()+RAND()+RAND()+RAND()+RAND()+RAND()+RAND())-6))-1)+PT_Y5_MC!U67)</x:f>
        <x:v>2595777.8271859405</x:v>
      </x:c>
      <x:c r="U61" s="16" t="n">
        <x:f>MAX(0,T61*(1+EXP((LN(1+Assumptions!$C$60)-0.5*Assumptions!$C$61^2)+Assumptions!$C$61*((RAND()+RAND()+RAND()+RAND()+RAND()+RAND()+RAND()+RAND()+RAND()+RAND()+RAND()+RAND())-6))-1)+PT_Y5_MC!V67)</x:f>
        <x:v>2582841.664206385</x:v>
      </x:c>
      <x:c r="V61" s="16" t="n">
        <x:f>MAX(0,U61*(1+EXP((LN(1+Assumptions!$C$60)-0.5*Assumptions!$C$61^2)+Assumptions!$C$61*((RAND()+RAND()+RAND()+RAND()+RAND()+RAND()+RAND()+RAND()+RAND()+RAND()+RAND()+RAND())-6))-1)+PT_Y5_MC!W67)</x:f>
        <x:v>3417892.4384338404</x:v>
      </x:c>
      <x:c r="W61" s="16" t="n">
        <x:f>MAX(0,V61*(1+EXP((LN(1+Assumptions!$C$60)-0.5*Assumptions!$C$61^2)+Assumptions!$C$61*((RAND()+RAND()+RAND()+RAND()+RAND()+RAND()+RAND()+RAND()+RAND()+RAND()+RAND()+RAND())-6))-1)+PT_Y5_MC!X67)</x:f>
        <x:v>2845817.391777084</x:v>
      </x:c>
      <x:c r="X61" s="16" t="n">
        <x:f>MAX(0,W61*(1+EXP((LN(1+Assumptions!$C$60)-0.5*Assumptions!$C$61^2)+Assumptions!$C$61*((RAND()+RAND()+RAND()+RAND()+RAND()+RAND()+RAND()+RAND()+RAND()+RAND()+RAND()+RAND())-6))-1)+PT_Y5_MC!Y67)</x:f>
        <x:v>2258449.4596041315</x:v>
      </x:c>
      <x:c r="Y61" s="16" t="n">
        <x:f>MAX(0,X61*(1+EXP((LN(1+Assumptions!$C$60)-0.5*Assumptions!$C$61^2)+Assumptions!$C$61*((RAND()+RAND()+RAND()+RAND()+RAND()+RAND()+RAND()+RAND()+RAND()+RAND()+RAND()+RAND())-6))-1)+PT_Y5_MC!Z67)</x:f>
        <x:v>2841524.4299117452</x:v>
      </x:c>
      <x:c r="Z61" s="16" t="n">
        <x:f>MAX(0,Y61*(1+EXP((LN(1+Assumptions!$C$60)-0.5*Assumptions!$C$61^2)+Assumptions!$C$61*((RAND()+RAND()+RAND()+RAND()+RAND()+RAND()+RAND()+RAND()+RAND()+RAND()+RAND()+RAND())-6))-1)+PT_Y5_MC!AA67)</x:f>
        <x:v>2841826.3575111134</x:v>
      </x:c>
      <x:c r="AA61" s="16" t="n">
        <x:f>MAX(0,Z61*(1+EXP((LN(1+Assumptions!$C$60)-0.5*Assumptions!$C$61^2)+Assumptions!$C$61*((RAND()+RAND()+RAND()+RAND()+RAND()+RAND()+RAND()+RAND()+RAND()+RAND()+RAND()+RAND())-6))-1)+PT_Y5_MC!AB67)</x:f>
        <x:v>3232637.998989733</x:v>
      </x:c>
      <x:c r="AB61" s="16" t="n">
        <x:f>MAX(0,AA61*(1+EXP((LN(1+Assumptions!$C$60)-0.5*Assumptions!$C$61^2)+Assumptions!$C$61*((RAND()+RAND()+RAND()+RAND()+RAND()+RAND()+RAND()+RAND()+RAND()+RAND()+RAND()+RAND())-6))-1)+PT_Y5_MC!AC67)</x:f>
        <x:v>2806095.7164167366</x:v>
      </x:c>
      <x:c r="AC61" s="16" t="n">
        <x:f>MAX(0,AB61*(1+EXP((LN(1+Assumptions!$C$60)-0.5*Assumptions!$C$61^2)+Assumptions!$C$61*((RAND()+RAND()+RAND()+RAND()+RAND()+RAND()+RAND()+RAND()+RAND()+RAND()+RAND()+RAND())-6))-1)+PT_Y5_MC!AD67)</x:f>
        <x:v>3235081.2938911365</x:v>
      </x:c>
      <x:c r="AD61" s="16" t="n">
        <x:f>MAX(0,AC61*(1+EXP((LN(1+Assumptions!$C$60)-0.5*Assumptions!$C$61^2)+Assumptions!$C$61*((RAND()+RAND()+RAND()+RAND()+RAND()+RAND()+RAND()+RAND()+RAND()+RAND()+RAND()+RAND())-6))-1)+PT_Y5_MC!AE67)</x:f>
        <x:v>3595998.4628996477</x:v>
      </x:c>
      <x:c r="AE61" s="16" t="n">
        <x:f>MAX(0,AD61*(1+EXP((LN(1+Assumptions!$C$60)-0.5*Assumptions!$C$61^2)+Assumptions!$C$61*((RAND()+RAND()+RAND()+RAND()+RAND()+RAND()+RAND()+RAND()+RAND()+RAND()+RAND()+RAND())-6))-1)+PT_Y5_MC!AF67)</x:f>
        <x:v>3212551.21498827</x:v>
      </x:c>
      <x:c r="AF61" s="16" t="n">
        <x:f>MAX(0,AE61*(1+EXP((LN(1+Assumptions!$C$60)-0.5*Assumptions!$C$61^2)+Assumptions!$C$61*((RAND()+RAND()+RAND()+RAND()+RAND()+RAND()+RAND()+RAND()+RAND()+RAND()+RAND()+RAND())-6))-1)+PT_Y5_MC!AG67)</x:f>
        <x:v>3606898.442349037</x:v>
      </x:c>
    </x:row>
    <x:row r="62">
      <x:c r="A62" s="39">
        <x:v>58</x:v>
      </x:c>
      <x:c r="B62" s="16" t="n">
        <x:f>PT_Y5_MC!C68</x:f>
        <x:v>1029031.25</x:v>
      </x:c>
      <x:c r="C62" s="16" t="n">
        <x:f>MAX(0,B62*(1+EXP((LN(1+Assumptions!$C$60)-0.5*Assumptions!$C$61^2)+Assumptions!$C$61*((RAND()+RAND()+RAND()+RAND()+RAND()+RAND()+RAND()+RAND()+RAND()+RAND()+RAND()+RAND())-6))-1)+PT_Y5_MC!D67)</x:f>
        <x:v>1069578.9614393678</x:v>
      </x:c>
      <x:c r="D62" s="16" t="n">
        <x:f>MAX(0,C62*(1+EXP((LN(1+Assumptions!$C$60)-0.5*Assumptions!$C$61^2)+Assumptions!$C$61*((RAND()+RAND()+RAND()+RAND()+RAND()+RAND()+RAND()+RAND()+RAND()+RAND()+RAND()+RAND())-6))-1)+PT_Y5_MC!E67)</x:f>
        <x:v>1160682.0971762422</x:v>
      </x:c>
      <x:c r="E62" s="16" t="n">
        <x:f>MAX(0,D62*(1+EXP((LN(1+Assumptions!$C$60)-0.5*Assumptions!$C$61^2)+Assumptions!$C$61*((RAND()+RAND()+RAND()+RAND()+RAND()+RAND()+RAND()+RAND()+RAND()+RAND()+RAND()+RAND())-6))-1)+PT_Y5_MC!F67)</x:f>
        <x:v>1273160.862522254</x:v>
      </x:c>
      <x:c r="F62" s="16" t="n">
        <x:f>MAX(0,E62*(1+EXP((LN(1+Assumptions!$C$60)-0.5*Assumptions!$C$61^2)+Assumptions!$C$61*((RAND()+RAND()+RAND()+RAND()+RAND()+RAND()+RAND()+RAND()+RAND()+RAND()+RAND()+RAND())-6))-1)+PT_Y5_MC!G67)</x:f>
        <x:v>1423986.6142954158</x:v>
      </x:c>
      <x:c r="G62" s="16" t="n">
        <x:f>MAX(0,F62*(1+EXP((LN(1+Assumptions!$C$60)-0.5*Assumptions!$C$61^2)+Assumptions!$C$61*((RAND()+RAND()+RAND()+RAND()+RAND()+RAND()+RAND()+RAND()+RAND()+RAND()+RAND()+RAND())-6))-1)+PT_Y5_MC!H67)</x:f>
        <x:v>1811600.9425755446</x:v>
      </x:c>
      <x:c r="H62" s="16" t="n">
        <x:f>MAX(0,G62*(1+EXP((LN(1+Assumptions!$C$60)-0.5*Assumptions!$C$61^2)+Assumptions!$C$61*((RAND()+RAND()+RAND()+RAND()+RAND()+RAND()+RAND()+RAND()+RAND()+RAND()+RAND()+RAND())-6))-1)+PT_Y5_MC!I67)</x:f>
        <x:v>1570027.0996740204</x:v>
      </x:c>
      <x:c r="I62" s="16" t="n">
        <x:f>MAX(0,H62*(1+EXP((LN(1+Assumptions!$C$60)-0.5*Assumptions!$C$61^2)+Assumptions!$C$61*((RAND()+RAND()+RAND()+RAND()+RAND()+RAND()+RAND()+RAND()+RAND()+RAND()+RAND()+RAND())-6))-1)+PT_Y5_MC!J67)</x:f>
        <x:v>1721278.799354626</x:v>
      </x:c>
      <x:c r="J62" s="16" t="n">
        <x:f>MAX(0,I62*(1+EXP((LN(1+Assumptions!$C$60)-0.5*Assumptions!$C$61^2)+Assumptions!$C$61*((RAND()+RAND()+RAND()+RAND()+RAND()+RAND()+RAND()+RAND()+RAND()+RAND()+RAND()+RAND())-6))-1)+PT_Y5_MC!K67)</x:f>
        <x:v>2076244.1609375682</x:v>
      </x:c>
      <x:c r="K62" s="16" t="n">
        <x:f>MAX(0,J62*(1+EXP((LN(1+Assumptions!$C$60)-0.5*Assumptions!$C$61^2)+Assumptions!$C$61*((RAND()+RAND()+RAND()+RAND()+RAND()+RAND()+RAND()+RAND()+RAND()+RAND()+RAND()+RAND())-6))-1)+PT_Y5_MC!L67)</x:f>
        <x:v>2592796.749467292</x:v>
      </x:c>
      <x:c r="L62" s="16" t="n">
        <x:f>MAX(0,K62*(1+EXP((LN(1+Assumptions!$C$60)-0.5*Assumptions!$C$61^2)+Assumptions!$C$61*((RAND()+RAND()+RAND()+RAND()+RAND()+RAND()+RAND()+RAND()+RAND()+RAND()+RAND()+RAND())-6))-1)+PT_Y5_MC!M67)</x:f>
        <x:v>3056817.6705401596</x:v>
      </x:c>
      <x:c r="M62" s="16" t="n">
        <x:f>MAX(0,L62*(1+EXP((LN(1+Assumptions!$C$60)-0.5*Assumptions!$C$61^2)+Assumptions!$C$61*((RAND()+RAND()+RAND()+RAND()+RAND()+RAND()+RAND()+RAND()+RAND()+RAND()+RAND()+RAND())-6))-1)+PT_Y5_MC!N67)</x:f>
        <x:v>2512720.644548245</x:v>
      </x:c>
      <x:c r="N62" s="16" t="n">
        <x:f>MAX(0,M62*(1+EXP((LN(1+Assumptions!$C$60)-0.5*Assumptions!$C$61^2)+Assumptions!$C$61*((RAND()+RAND()+RAND()+RAND()+RAND()+RAND()+RAND()+RAND()+RAND()+RAND()+RAND()+RAND())-6))-1)+PT_Y5_MC!O67)</x:f>
        <x:v>2408529.0478016143</x:v>
      </x:c>
      <x:c r="O62" s="16" t="n">
        <x:f>MAX(0,N62*(1+EXP((LN(1+Assumptions!$C$60)-0.5*Assumptions!$C$61^2)+Assumptions!$C$61*((RAND()+RAND()+RAND()+RAND()+RAND()+RAND()+RAND()+RAND()+RAND()+RAND()+RAND()+RAND())-6))-1)+PT_Y5_MC!P67)</x:f>
        <x:v>2409902.467971732</x:v>
      </x:c>
      <x:c r="P62" s="16" t="n">
        <x:f>MAX(0,O62*(1+EXP((LN(1+Assumptions!$C$60)-0.5*Assumptions!$C$61^2)+Assumptions!$C$61*((RAND()+RAND()+RAND()+RAND()+RAND()+RAND()+RAND()+RAND()+RAND()+RAND()+RAND()+RAND())-6))-1)+PT_Y5_MC!Q67)</x:f>
        <x:v>2842110.6995957266</x:v>
      </x:c>
      <x:c r="Q62" s="16" t="n">
        <x:f>MAX(0,P62*(1+EXP((LN(1+Assumptions!$C$60)-0.5*Assumptions!$C$61^2)+Assumptions!$C$61*((RAND()+RAND()+RAND()+RAND()+RAND()+RAND()+RAND()+RAND()+RAND()+RAND()+RAND()+RAND())-6))-1)+PT_Y5_MC!R67)</x:f>
        <x:v>3181960.4408250265</x:v>
      </x:c>
      <x:c r="R62" s="16" t="n">
        <x:f>MAX(0,Q62*(1+EXP((LN(1+Assumptions!$C$60)-0.5*Assumptions!$C$61^2)+Assumptions!$C$61*((RAND()+RAND()+RAND()+RAND()+RAND()+RAND()+RAND()+RAND()+RAND()+RAND()+RAND()+RAND())-6))-1)+PT_Y5_MC!S67)</x:f>
        <x:v>3334721.034320584</x:v>
      </x:c>
      <x:c r="S62" s="16" t="n">
        <x:f>MAX(0,R62*(1+EXP((LN(1+Assumptions!$C$60)-0.5*Assumptions!$C$61^2)+Assumptions!$C$61*((RAND()+RAND()+RAND()+RAND()+RAND()+RAND()+RAND()+RAND()+RAND()+RAND()+RAND()+RAND())-6))-1)+PT_Y5_MC!T67)</x:f>
        <x:v>4221715.764899035</x:v>
      </x:c>
      <x:c r="T62" s="16" t="n">
        <x:f>MAX(0,S62*(1+EXP((LN(1+Assumptions!$C$60)-0.5*Assumptions!$C$61^2)+Assumptions!$C$61*((RAND()+RAND()+RAND()+RAND()+RAND()+RAND()+RAND()+RAND()+RAND()+RAND()+RAND()+RAND())-6))-1)+PT_Y5_MC!U67)</x:f>
        <x:v>4254718.877286065</x:v>
      </x:c>
      <x:c r="U62" s="16" t="n">
        <x:f>MAX(0,T62*(1+EXP((LN(1+Assumptions!$C$60)-0.5*Assumptions!$C$61^2)+Assumptions!$C$61*((RAND()+RAND()+RAND()+RAND()+RAND()+RAND()+RAND()+RAND()+RAND()+RAND()+RAND()+RAND())-6))-1)+PT_Y5_MC!V67)</x:f>
        <x:v>4022936.399045258</x:v>
      </x:c>
      <x:c r="V62" s="16" t="n">
        <x:f>MAX(0,U62*(1+EXP((LN(1+Assumptions!$C$60)-0.5*Assumptions!$C$61^2)+Assumptions!$C$61*((RAND()+RAND()+RAND()+RAND()+RAND()+RAND()+RAND()+RAND()+RAND()+RAND()+RAND()+RAND())-6))-1)+PT_Y5_MC!W67)</x:f>
        <x:v>3101673.8805165184</x:v>
      </x:c>
      <x:c r="W62" s="16" t="n">
        <x:f>MAX(0,V62*(1+EXP((LN(1+Assumptions!$C$60)-0.5*Assumptions!$C$61^2)+Assumptions!$C$61*((RAND()+RAND()+RAND()+RAND()+RAND()+RAND()+RAND()+RAND()+RAND()+RAND()+RAND()+RAND())-6))-1)+PT_Y5_MC!X67)</x:f>
        <x:v>4096953.357220849</x:v>
      </x:c>
      <x:c r="X62" s="16" t="n">
        <x:f>MAX(0,W62*(1+EXP((LN(1+Assumptions!$C$60)-0.5*Assumptions!$C$61^2)+Assumptions!$C$61*((RAND()+RAND()+RAND()+RAND()+RAND()+RAND()+RAND()+RAND()+RAND()+RAND()+RAND()+RAND())-6))-1)+PT_Y5_MC!Y67)</x:f>
        <x:v>4068970.8634293014</x:v>
      </x:c>
      <x:c r="Y62" s="16" t="n">
        <x:f>MAX(0,X62*(1+EXP((LN(1+Assumptions!$C$60)-0.5*Assumptions!$C$61^2)+Assumptions!$C$61*((RAND()+RAND()+RAND()+RAND()+RAND()+RAND()+RAND()+RAND()+RAND()+RAND()+RAND()+RAND())-6))-1)+PT_Y5_MC!Z67)</x:f>
        <x:v>3383161.6091393423</x:v>
      </x:c>
      <x:c r="Z62" s="16" t="n">
        <x:f>MAX(0,Y62*(1+EXP((LN(1+Assumptions!$C$60)-0.5*Assumptions!$C$61^2)+Assumptions!$C$61*((RAND()+RAND()+RAND()+RAND()+RAND()+RAND()+RAND()+RAND()+RAND()+RAND()+RAND()+RAND())-6))-1)+PT_Y5_MC!AA67)</x:f>
        <x:v>3901531.5426027216</x:v>
      </x:c>
      <x:c r="AA62" s="16" t="n">
        <x:f>MAX(0,Z62*(1+EXP((LN(1+Assumptions!$C$60)-0.5*Assumptions!$C$61^2)+Assumptions!$C$61*((RAND()+RAND()+RAND()+RAND()+RAND()+RAND()+RAND()+RAND()+RAND()+RAND()+RAND()+RAND())-6))-1)+PT_Y5_MC!AB67)</x:f>
        <x:v>4164707.130924114</x:v>
      </x:c>
      <x:c r="AB62" s="16" t="n">
        <x:f>MAX(0,AA62*(1+EXP((LN(1+Assumptions!$C$60)-0.5*Assumptions!$C$61^2)+Assumptions!$C$61*((RAND()+RAND()+RAND()+RAND()+RAND()+RAND()+RAND()+RAND()+RAND()+RAND()+RAND()+RAND())-6))-1)+PT_Y5_MC!AC67)</x:f>
        <x:v>3922262.6812930303</x:v>
      </x:c>
      <x:c r="AC62" s="16" t="n">
        <x:f>MAX(0,AB62*(1+EXP((LN(1+Assumptions!$C$60)-0.5*Assumptions!$C$61^2)+Assumptions!$C$61*((RAND()+RAND()+RAND()+RAND()+RAND()+RAND()+RAND()+RAND()+RAND()+RAND()+RAND()+RAND())-6))-1)+PT_Y5_MC!AD67)</x:f>
        <x:v>4050786.904693464</x:v>
      </x:c>
      <x:c r="AD62" s="16" t="n">
        <x:f>MAX(0,AC62*(1+EXP((LN(1+Assumptions!$C$60)-0.5*Assumptions!$C$61^2)+Assumptions!$C$61*((RAND()+RAND()+RAND()+RAND()+RAND()+RAND()+RAND()+RAND()+RAND()+RAND()+RAND()+RAND())-6))-1)+PT_Y5_MC!AE67)</x:f>
        <x:v>3613334.2735901186</x:v>
      </x:c>
      <x:c r="AE62" s="16" t="n">
        <x:f>MAX(0,AD62*(1+EXP((LN(1+Assumptions!$C$60)-0.5*Assumptions!$C$61^2)+Assumptions!$C$61*((RAND()+RAND()+RAND()+RAND()+RAND()+RAND()+RAND()+RAND()+RAND()+RAND()+RAND()+RAND())-6))-1)+PT_Y5_MC!AF67)</x:f>
        <x:v>3707300.2133889594</x:v>
      </x:c>
      <x:c r="AF62" s="16" t="n">
        <x:f>MAX(0,AE62*(1+EXP((LN(1+Assumptions!$C$60)-0.5*Assumptions!$C$61^2)+Assumptions!$C$61*((RAND()+RAND()+RAND()+RAND()+RAND()+RAND()+RAND()+RAND()+RAND()+RAND()+RAND()+RAND())-6))-1)+PT_Y5_MC!AG67)</x:f>
        <x:v>3866054.1727690604</x:v>
      </x:c>
    </x:row>
    <x:row r="63">
      <x:c r="A63" s="39">
        <x:v>59</x:v>
      </x:c>
      <x:c r="B63" s="16" t="n">
        <x:f>PT_Y5_MC!C68</x:f>
        <x:v>1029031.25</x:v>
      </x:c>
      <x:c r="C63" s="16" t="n">
        <x:f>MAX(0,B63*(1+EXP((LN(1+Assumptions!$C$60)-0.5*Assumptions!$C$61^2)+Assumptions!$C$61*((RAND()+RAND()+RAND()+RAND()+RAND()+RAND()+RAND()+RAND()+RAND()+RAND()+RAND()+RAND())-6))-1)+PT_Y5_MC!D67)</x:f>
        <x:v>1026655.0542369216</x:v>
      </x:c>
      <x:c r="D63" s="16" t="n">
        <x:f>MAX(0,C63*(1+EXP((LN(1+Assumptions!$C$60)-0.5*Assumptions!$C$61^2)+Assumptions!$C$61*((RAND()+RAND()+RAND()+RAND()+RAND()+RAND()+RAND()+RAND()+RAND()+RAND()+RAND()+RAND())-6))-1)+PT_Y5_MC!E67)</x:f>
        <x:v>1095980.5937120495</x:v>
      </x:c>
      <x:c r="E63" s="16" t="n">
        <x:f>MAX(0,D63*(1+EXP((LN(1+Assumptions!$C$60)-0.5*Assumptions!$C$61^2)+Assumptions!$C$61*((RAND()+RAND()+RAND()+RAND()+RAND()+RAND()+RAND()+RAND()+RAND()+RAND()+RAND()+RAND())-6))-1)+PT_Y5_MC!F67)</x:f>
        <x:v>1353531.9714876916</x:v>
      </x:c>
      <x:c r="F63" s="16" t="n">
        <x:f>MAX(0,E63*(1+EXP((LN(1+Assumptions!$C$60)-0.5*Assumptions!$C$61^2)+Assumptions!$C$61*((RAND()+RAND()+RAND()+RAND()+RAND()+RAND()+RAND()+RAND()+RAND()+RAND()+RAND()+RAND())-6))-1)+PT_Y5_MC!G67)</x:f>
        <x:v>1602351.693714203</x:v>
      </x:c>
      <x:c r="G63" s="16" t="n">
        <x:f>MAX(0,F63*(1+EXP((LN(1+Assumptions!$C$60)-0.5*Assumptions!$C$61^2)+Assumptions!$C$61*((RAND()+RAND()+RAND()+RAND()+RAND()+RAND()+RAND()+RAND()+RAND()+RAND()+RAND()+RAND())-6))-1)+PT_Y5_MC!H67)</x:f>
        <x:v>1824587.186738751</x:v>
      </x:c>
      <x:c r="H63" s="16" t="n">
        <x:f>MAX(0,G63*(1+EXP((LN(1+Assumptions!$C$60)-0.5*Assumptions!$C$61^2)+Assumptions!$C$61*((RAND()+RAND()+RAND()+RAND()+RAND()+RAND()+RAND()+RAND()+RAND()+RAND()+RAND()+RAND())-6))-1)+PT_Y5_MC!I67)</x:f>
        <x:v>2305994.6657481035</x:v>
      </x:c>
      <x:c r="I63" s="16" t="n">
        <x:f>MAX(0,H63*(1+EXP((LN(1+Assumptions!$C$60)-0.5*Assumptions!$C$61^2)+Assumptions!$C$61*((RAND()+RAND()+RAND()+RAND()+RAND()+RAND()+RAND()+RAND()+RAND()+RAND()+RAND()+RAND())-6))-1)+PT_Y5_MC!J67)</x:f>
        <x:v>2685267.9932435965</x:v>
      </x:c>
      <x:c r="J63" s="16" t="n">
        <x:f>MAX(0,I63*(1+EXP((LN(1+Assumptions!$C$60)-0.5*Assumptions!$C$61^2)+Assumptions!$C$61*((RAND()+RAND()+RAND()+RAND()+RAND()+RAND()+RAND()+RAND()+RAND()+RAND()+RAND()+RAND())-6))-1)+PT_Y5_MC!K67)</x:f>
        <x:v>3690284.5208876478</x:v>
      </x:c>
      <x:c r="K63" s="16" t="n">
        <x:f>MAX(0,J63*(1+EXP((LN(1+Assumptions!$C$60)-0.5*Assumptions!$C$61^2)+Assumptions!$C$61*((RAND()+RAND()+RAND()+RAND()+RAND()+RAND()+RAND()+RAND()+RAND()+RAND()+RAND()+RAND())-6))-1)+PT_Y5_MC!L67)</x:f>
        <x:v>3937525.505424881</x:v>
      </x:c>
      <x:c r="L63" s="16" t="n">
        <x:f>MAX(0,K63*(1+EXP((LN(1+Assumptions!$C$60)-0.5*Assumptions!$C$61^2)+Assumptions!$C$61*((RAND()+RAND()+RAND()+RAND()+RAND()+RAND()+RAND()+RAND()+RAND()+RAND()+RAND()+RAND())-6))-1)+PT_Y5_MC!M67)</x:f>
        <x:v>3928880.6879984634</x:v>
      </x:c>
      <x:c r="M63" s="16" t="n">
        <x:f>MAX(0,L63*(1+EXP((LN(1+Assumptions!$C$60)-0.5*Assumptions!$C$61^2)+Assumptions!$C$61*((RAND()+RAND()+RAND()+RAND()+RAND()+RAND()+RAND()+RAND()+RAND()+RAND()+RAND()+RAND())-6))-1)+PT_Y5_MC!N67)</x:f>
        <x:v>3535978.449852709</x:v>
      </x:c>
      <x:c r="N63" s="16" t="n">
        <x:f>MAX(0,M63*(1+EXP((LN(1+Assumptions!$C$60)-0.5*Assumptions!$C$61^2)+Assumptions!$C$61*((RAND()+RAND()+RAND()+RAND()+RAND()+RAND()+RAND()+RAND()+RAND()+RAND()+RAND()+RAND())-6))-1)+PT_Y5_MC!O67)</x:f>
        <x:v>2859274.8795233835</x:v>
      </x:c>
      <x:c r="O63" s="16" t="n">
        <x:f>MAX(0,N63*(1+EXP((LN(1+Assumptions!$C$60)-0.5*Assumptions!$C$61^2)+Assumptions!$C$61*((RAND()+RAND()+RAND()+RAND()+RAND()+RAND()+RAND()+RAND()+RAND()+RAND()+RAND()+RAND())-6))-1)+PT_Y5_MC!P67)</x:f>
        <x:v>3134423.6664108834</x:v>
      </x:c>
      <x:c r="P63" s="16" t="n">
        <x:f>MAX(0,O63*(1+EXP((LN(1+Assumptions!$C$60)-0.5*Assumptions!$C$61^2)+Assumptions!$C$61*((RAND()+RAND()+RAND()+RAND()+RAND()+RAND()+RAND()+RAND()+RAND()+RAND()+RAND()+RAND())-6))-1)+PT_Y5_MC!Q67)</x:f>
        <x:v>3745525.857666836</x:v>
      </x:c>
      <x:c r="Q63" s="16" t="n">
        <x:f>MAX(0,P63*(1+EXP((LN(1+Assumptions!$C$60)-0.5*Assumptions!$C$61^2)+Assumptions!$C$61*((RAND()+RAND()+RAND()+RAND()+RAND()+RAND()+RAND()+RAND()+RAND()+RAND()+RAND()+RAND())-6))-1)+PT_Y5_MC!R67)</x:f>
        <x:v>3623801.744517906</x:v>
      </x:c>
      <x:c r="R63" s="16" t="n">
        <x:f>MAX(0,Q63*(1+EXP((LN(1+Assumptions!$C$60)-0.5*Assumptions!$C$61^2)+Assumptions!$C$61*((RAND()+RAND()+RAND()+RAND()+RAND()+RAND()+RAND()+RAND()+RAND()+RAND()+RAND()+RAND())-6))-1)+PT_Y5_MC!S67)</x:f>
        <x:v>4673608.054277053</x:v>
      </x:c>
      <x:c r="S63" s="16" t="n">
        <x:f>MAX(0,R63*(1+EXP((LN(1+Assumptions!$C$60)-0.5*Assumptions!$C$61^2)+Assumptions!$C$61*((RAND()+RAND()+RAND()+RAND()+RAND()+RAND()+RAND()+RAND()+RAND()+RAND()+RAND()+RAND())-6))-1)+PT_Y5_MC!T67)</x:f>
        <x:v>6093247.648668139</x:v>
      </x:c>
      <x:c r="T63" s="16" t="n">
        <x:f>MAX(0,S63*(1+EXP((LN(1+Assumptions!$C$60)-0.5*Assumptions!$C$61^2)+Assumptions!$C$61*((RAND()+RAND()+RAND()+RAND()+RAND()+RAND()+RAND()+RAND()+RAND()+RAND()+RAND()+RAND())-6))-1)+PT_Y5_MC!U67)</x:f>
        <x:v>4397021.3276103</x:v>
      </x:c>
      <x:c r="U63" s="16" t="n">
        <x:f>MAX(0,T63*(1+EXP((LN(1+Assumptions!$C$60)-0.5*Assumptions!$C$61^2)+Assumptions!$C$61*((RAND()+RAND()+RAND()+RAND()+RAND()+RAND()+RAND()+RAND()+RAND()+RAND()+RAND()+RAND())-6))-1)+PT_Y5_MC!V67)</x:f>
        <x:v>4656283.857236679</x:v>
      </x:c>
      <x:c r="V63" s="16" t="n">
        <x:f>MAX(0,U63*(1+EXP((LN(1+Assumptions!$C$60)-0.5*Assumptions!$C$61^2)+Assumptions!$C$61*((RAND()+RAND()+RAND()+RAND()+RAND()+RAND()+RAND()+RAND()+RAND()+RAND()+RAND()+RAND())-6))-1)+PT_Y5_MC!W67)</x:f>
        <x:v>6072671.858133839</x:v>
      </x:c>
      <x:c r="W63" s="16" t="n">
        <x:f>MAX(0,V63*(1+EXP((LN(1+Assumptions!$C$60)-0.5*Assumptions!$C$61^2)+Assumptions!$C$61*((RAND()+RAND()+RAND()+RAND()+RAND()+RAND()+RAND()+RAND()+RAND()+RAND()+RAND()+RAND())-6))-1)+PT_Y5_MC!X67)</x:f>
        <x:v>7615782.968298488</x:v>
      </x:c>
      <x:c r="X63" s="16" t="n">
        <x:f>MAX(0,W63*(1+EXP((LN(1+Assumptions!$C$60)-0.5*Assumptions!$C$61^2)+Assumptions!$C$61*((RAND()+RAND()+RAND()+RAND()+RAND()+RAND()+RAND()+RAND()+RAND()+RAND()+RAND()+RAND())-6))-1)+PT_Y5_MC!Y67)</x:f>
        <x:v>8738425.777242405</x:v>
      </x:c>
      <x:c r="Y63" s="16" t="n">
        <x:f>MAX(0,X63*(1+EXP((LN(1+Assumptions!$C$60)-0.5*Assumptions!$C$61^2)+Assumptions!$C$61*((RAND()+RAND()+RAND()+RAND()+RAND()+RAND()+RAND()+RAND()+RAND()+RAND()+RAND()+RAND())-6))-1)+PT_Y5_MC!Z67)</x:f>
        <x:v>8752560.928569118</x:v>
      </x:c>
      <x:c r="Z63" s="16" t="n">
        <x:f>MAX(0,Y63*(1+EXP((LN(1+Assumptions!$C$60)-0.5*Assumptions!$C$61^2)+Assumptions!$C$61*((RAND()+RAND()+RAND()+RAND()+RAND()+RAND()+RAND()+RAND()+RAND()+RAND()+RAND()+RAND())-6))-1)+PT_Y5_MC!AA67)</x:f>
        <x:v>10486489.826229906</x:v>
      </x:c>
      <x:c r="AA63" s="16" t="n">
        <x:f>MAX(0,Z63*(1+EXP((LN(1+Assumptions!$C$60)-0.5*Assumptions!$C$61^2)+Assumptions!$C$61*((RAND()+RAND()+RAND()+RAND()+RAND()+RAND()+RAND()+RAND()+RAND()+RAND()+RAND()+RAND())-6))-1)+PT_Y5_MC!AB67)</x:f>
        <x:v>8634983.08182312</x:v>
      </x:c>
      <x:c r="AB63" s="16" t="n">
        <x:f>MAX(0,AA63*(1+EXP((LN(1+Assumptions!$C$60)-0.5*Assumptions!$C$61^2)+Assumptions!$C$61*((RAND()+RAND()+RAND()+RAND()+RAND()+RAND()+RAND()+RAND()+RAND()+RAND()+RAND()+RAND())-6))-1)+PT_Y5_MC!AC67)</x:f>
        <x:v>8041812.118935936</x:v>
      </x:c>
      <x:c r="AC63" s="16" t="n">
        <x:f>MAX(0,AB63*(1+EXP((LN(1+Assumptions!$C$60)-0.5*Assumptions!$C$61^2)+Assumptions!$C$61*((RAND()+RAND()+RAND()+RAND()+RAND()+RAND()+RAND()+RAND()+RAND()+RAND()+RAND()+RAND())-6))-1)+PT_Y5_MC!AD67)</x:f>
        <x:v>7927844.147819555</x:v>
      </x:c>
      <x:c r="AD63" s="16" t="n">
        <x:f>MAX(0,AC63*(1+EXP((LN(1+Assumptions!$C$60)-0.5*Assumptions!$C$61^2)+Assumptions!$C$61*((RAND()+RAND()+RAND()+RAND()+RAND()+RAND()+RAND()+RAND()+RAND()+RAND()+RAND()+RAND())-6))-1)+PT_Y5_MC!AE67)</x:f>
        <x:v>8633963.47476297</x:v>
      </x:c>
      <x:c r="AE63" s="16" t="n">
        <x:f>MAX(0,AD63*(1+EXP((LN(1+Assumptions!$C$60)-0.5*Assumptions!$C$61^2)+Assumptions!$C$61*((RAND()+RAND()+RAND()+RAND()+RAND()+RAND()+RAND()+RAND()+RAND()+RAND()+RAND()+RAND())-6))-1)+PT_Y5_MC!AF67)</x:f>
        <x:v>9450171.573756173</x:v>
      </x:c>
      <x:c r="AF63" s="16" t="n">
        <x:f>MAX(0,AE63*(1+EXP((LN(1+Assumptions!$C$60)-0.5*Assumptions!$C$61^2)+Assumptions!$C$61*((RAND()+RAND()+RAND()+RAND()+RAND()+RAND()+RAND()+RAND()+RAND()+RAND()+RAND()+RAND())-6))-1)+PT_Y5_MC!AG67)</x:f>
        <x:v>9549549.8212966</x:v>
      </x:c>
    </x:row>
    <x:row r="64">
      <x:c r="A64" s="39">
        <x:v>60</x:v>
      </x:c>
      <x:c r="B64" s="16" t="n">
        <x:f>PT_Y5_MC!C68</x:f>
        <x:v>1029031.25</x:v>
      </x:c>
      <x:c r="C64" s="16" t="n">
        <x:f>MAX(0,B64*(1+EXP((LN(1+Assumptions!$C$60)-0.5*Assumptions!$C$61^2)+Assumptions!$C$61*((RAND()+RAND()+RAND()+RAND()+RAND()+RAND()+RAND()+RAND()+RAND()+RAND()+RAND()+RAND())-6))-1)+PT_Y5_MC!D67)</x:f>
        <x:v>1383494.4319423782</x:v>
      </x:c>
      <x:c r="D64" s="16" t="n">
        <x:f>MAX(0,C64*(1+EXP((LN(1+Assumptions!$C$60)-0.5*Assumptions!$C$61^2)+Assumptions!$C$61*((RAND()+RAND()+RAND()+RAND()+RAND()+RAND()+RAND()+RAND()+RAND()+RAND()+RAND()+RAND())-6))-1)+PT_Y5_MC!E67)</x:f>
        <x:v>986534.8648096011</x:v>
      </x:c>
      <x:c r="E64" s="16" t="n">
        <x:f>MAX(0,D64*(1+EXP((LN(1+Assumptions!$C$60)-0.5*Assumptions!$C$61^2)+Assumptions!$C$61*((RAND()+RAND()+RAND()+RAND()+RAND()+RAND()+RAND()+RAND()+RAND()+RAND()+RAND()+RAND())-6))-1)+PT_Y5_MC!F67)</x:f>
        <x:v>990782.6531544294</x:v>
      </x:c>
      <x:c r="F64" s="16" t="n">
        <x:f>MAX(0,E64*(1+EXP((LN(1+Assumptions!$C$60)-0.5*Assumptions!$C$61^2)+Assumptions!$C$61*((RAND()+RAND()+RAND()+RAND()+RAND()+RAND()+RAND()+RAND()+RAND()+RAND()+RAND()+RAND())-6))-1)+PT_Y5_MC!G67)</x:f>
        <x:v>1116022.9581000037</x:v>
      </x:c>
      <x:c r="G64" s="16" t="n">
        <x:f>MAX(0,F64*(1+EXP((LN(1+Assumptions!$C$60)-0.5*Assumptions!$C$61^2)+Assumptions!$C$61*((RAND()+RAND()+RAND()+RAND()+RAND()+RAND()+RAND()+RAND()+RAND()+RAND()+RAND()+RAND())-6))-1)+PT_Y5_MC!H67)</x:f>
        <x:v>1466562.0997831144</x:v>
      </x:c>
      <x:c r="H64" s="16" t="n">
        <x:f>MAX(0,G64*(1+EXP((LN(1+Assumptions!$C$60)-0.5*Assumptions!$C$61^2)+Assumptions!$C$61*((RAND()+RAND()+RAND()+RAND()+RAND()+RAND()+RAND()+RAND()+RAND()+RAND()+RAND()+RAND())-6))-1)+PT_Y5_MC!I67)</x:f>
        <x:v>915307.8407573667</x:v>
      </x:c>
      <x:c r="I64" s="16" t="n">
        <x:f>MAX(0,H64*(1+EXP((LN(1+Assumptions!$C$60)-0.5*Assumptions!$C$61^2)+Assumptions!$C$61*((RAND()+RAND()+RAND()+RAND()+RAND()+RAND()+RAND()+RAND()+RAND()+RAND()+RAND()+RAND())-6))-1)+PT_Y5_MC!J67)</x:f>
        <x:v>1038922.6018429071</x:v>
      </x:c>
      <x:c r="J64" s="16" t="n">
        <x:f>MAX(0,I64*(1+EXP((LN(1+Assumptions!$C$60)-0.5*Assumptions!$C$61^2)+Assumptions!$C$61*((RAND()+RAND()+RAND()+RAND()+RAND()+RAND()+RAND()+RAND()+RAND()+RAND()+RAND()+RAND())-6))-1)+PT_Y5_MC!K67)</x:f>
        <x:v>881637.0980732956</x:v>
      </x:c>
      <x:c r="K64" s="16" t="n">
        <x:f>MAX(0,J64*(1+EXP((LN(1+Assumptions!$C$60)-0.5*Assumptions!$C$61^2)+Assumptions!$C$61*((RAND()+RAND()+RAND()+RAND()+RAND()+RAND()+RAND()+RAND()+RAND()+RAND()+RAND()+RAND())-6))-1)+PT_Y5_MC!L67)</x:f>
        <x:v>1040821.1209732033</x:v>
      </x:c>
      <x:c r="L64" s="16" t="n">
        <x:f>MAX(0,K64*(1+EXP((LN(1+Assumptions!$C$60)-0.5*Assumptions!$C$61^2)+Assumptions!$C$61*((RAND()+RAND()+RAND()+RAND()+RAND()+RAND()+RAND()+RAND()+RAND()+RAND()+RAND()+RAND())-6))-1)+PT_Y5_MC!M67)</x:f>
        <x:v>1038560.2272001801</x:v>
      </x:c>
      <x:c r="M64" s="16" t="n">
        <x:f>MAX(0,L64*(1+EXP((LN(1+Assumptions!$C$60)-0.5*Assumptions!$C$61^2)+Assumptions!$C$61*((RAND()+RAND()+RAND()+RAND()+RAND()+RAND()+RAND()+RAND()+RAND()+RAND()+RAND()+RAND())-6))-1)+PT_Y5_MC!N67)</x:f>
        <x:v>1253503.0904968567</x:v>
      </x:c>
      <x:c r="N64" s="16" t="n">
        <x:f>MAX(0,M64*(1+EXP((LN(1+Assumptions!$C$60)-0.5*Assumptions!$C$61^2)+Assumptions!$C$61*((RAND()+RAND()+RAND()+RAND()+RAND()+RAND()+RAND()+RAND()+RAND()+RAND()+RAND()+RAND())-6))-1)+PT_Y5_MC!O67)</x:f>
        <x:v>947844.996783673</x:v>
      </x:c>
      <x:c r="O64" s="16" t="n">
        <x:f>MAX(0,N64*(1+EXP((LN(1+Assumptions!$C$60)-0.5*Assumptions!$C$61^2)+Assumptions!$C$61*((RAND()+RAND()+RAND()+RAND()+RAND()+RAND()+RAND()+RAND()+RAND()+RAND()+RAND()+RAND())-6))-1)+PT_Y5_MC!P67)</x:f>
        <x:v>1157255.2390489753</x:v>
      </x:c>
      <x:c r="P64" s="16" t="n">
        <x:f>MAX(0,O64*(1+EXP((LN(1+Assumptions!$C$60)-0.5*Assumptions!$C$61^2)+Assumptions!$C$61*((RAND()+RAND()+RAND()+RAND()+RAND()+RAND()+RAND()+RAND()+RAND()+RAND()+RAND()+RAND())-6))-1)+PT_Y5_MC!Q67)</x:f>
        <x:v>1584212.6802501658</x:v>
      </x:c>
      <x:c r="Q64" s="16" t="n">
        <x:f>MAX(0,P64*(1+EXP((LN(1+Assumptions!$C$60)-0.5*Assumptions!$C$61^2)+Assumptions!$C$61*((RAND()+RAND()+RAND()+RAND()+RAND()+RAND()+RAND()+RAND()+RAND()+RAND()+RAND()+RAND())-6))-1)+PT_Y5_MC!R67)</x:f>
        <x:v>1452271.4429437092</x:v>
      </x:c>
      <x:c r="R64" s="16" t="n">
        <x:f>MAX(0,Q64*(1+EXP((LN(1+Assumptions!$C$60)-0.5*Assumptions!$C$61^2)+Assumptions!$C$61*((RAND()+RAND()+RAND()+RAND()+RAND()+RAND()+RAND()+RAND()+RAND()+RAND()+RAND()+RAND())-6))-1)+PT_Y5_MC!S67)</x:f>
        <x:v>1737850.8492342774</x:v>
      </x:c>
      <x:c r="S64" s="16" t="n">
        <x:f>MAX(0,R64*(1+EXP((LN(1+Assumptions!$C$60)-0.5*Assumptions!$C$61^2)+Assumptions!$C$61*((RAND()+RAND()+RAND()+RAND()+RAND()+RAND()+RAND()+RAND()+RAND()+RAND()+RAND()+RAND())-6))-1)+PT_Y5_MC!T67)</x:f>
        <x:v>1792209.2111566484</x:v>
      </x:c>
      <x:c r="T64" s="16" t="n">
        <x:f>MAX(0,S64*(1+EXP((LN(1+Assumptions!$C$60)-0.5*Assumptions!$C$61^2)+Assumptions!$C$61*((RAND()+RAND()+RAND()+RAND()+RAND()+RAND()+RAND()+RAND()+RAND()+RAND()+RAND()+RAND())-6))-1)+PT_Y5_MC!U67)</x:f>
        <x:v>1848843.2981767927</x:v>
      </x:c>
      <x:c r="U64" s="16" t="n">
        <x:f>MAX(0,T64*(1+EXP((LN(1+Assumptions!$C$60)-0.5*Assumptions!$C$61^2)+Assumptions!$C$61*((RAND()+RAND()+RAND()+RAND()+RAND()+RAND()+RAND()+RAND()+RAND()+RAND()+RAND()+RAND())-6))-1)+PT_Y5_MC!V67)</x:f>
        <x:v>1924745.1969809902</x:v>
      </x:c>
      <x:c r="V64" s="16" t="n">
        <x:f>MAX(0,U64*(1+EXP((LN(1+Assumptions!$C$60)-0.5*Assumptions!$C$61^2)+Assumptions!$C$61*((RAND()+RAND()+RAND()+RAND()+RAND()+RAND()+RAND()+RAND()+RAND()+RAND()+RAND()+RAND())-6))-1)+PT_Y5_MC!W67)</x:f>
        <x:v>1766334.3825559714</x:v>
      </x:c>
      <x:c r="W64" s="16" t="n">
        <x:f>MAX(0,V64*(1+EXP((LN(1+Assumptions!$C$60)-0.5*Assumptions!$C$61^2)+Assumptions!$C$61*((RAND()+RAND()+RAND()+RAND()+RAND()+RAND()+RAND()+RAND()+RAND()+RAND()+RAND()+RAND())-6))-1)+PT_Y5_MC!X67)</x:f>
        <x:v>2207760.801966924</x:v>
      </x:c>
      <x:c r="X64" s="16" t="n">
        <x:f>MAX(0,W64*(1+EXP((LN(1+Assumptions!$C$60)-0.5*Assumptions!$C$61^2)+Assumptions!$C$61*((RAND()+RAND()+RAND()+RAND()+RAND()+RAND()+RAND()+RAND()+RAND()+RAND()+RAND()+RAND())-6))-1)+PT_Y5_MC!Y67)</x:f>
        <x:v>2226069.8366459305</x:v>
      </x:c>
      <x:c r="Y64" s="16" t="n">
        <x:f>MAX(0,X64*(1+EXP((LN(1+Assumptions!$C$60)-0.5*Assumptions!$C$61^2)+Assumptions!$C$61*((RAND()+RAND()+RAND()+RAND()+RAND()+RAND()+RAND()+RAND()+RAND()+RAND()+RAND()+RAND())-6))-1)+PT_Y5_MC!Z67)</x:f>
        <x:v>2668370.095531175</x:v>
      </x:c>
      <x:c r="Z64" s="16" t="n">
        <x:f>MAX(0,Y64*(1+EXP((LN(1+Assumptions!$C$60)-0.5*Assumptions!$C$61^2)+Assumptions!$C$61*((RAND()+RAND()+RAND()+RAND()+RAND()+RAND()+RAND()+RAND()+RAND()+RAND()+RAND()+RAND())-6))-1)+PT_Y5_MC!AA67)</x:f>
        <x:v>3444167.305957602</x:v>
      </x:c>
      <x:c r="AA64" s="16" t="n">
        <x:f>MAX(0,Z64*(1+EXP((LN(1+Assumptions!$C$60)-0.5*Assumptions!$C$61^2)+Assumptions!$C$61*((RAND()+RAND()+RAND()+RAND()+RAND()+RAND()+RAND()+RAND()+RAND()+RAND()+RAND()+RAND())-6))-1)+PT_Y5_MC!AB67)</x:f>
        <x:v>3251808.293780641</x:v>
      </x:c>
      <x:c r="AB64" s="16" t="n">
        <x:f>MAX(0,AA64*(1+EXP((LN(1+Assumptions!$C$60)-0.5*Assumptions!$C$61^2)+Assumptions!$C$61*((RAND()+RAND()+RAND()+RAND()+RAND()+RAND()+RAND()+RAND()+RAND()+RAND()+RAND()+RAND())-6))-1)+PT_Y5_MC!AC67)</x:f>
        <x:v>3624087.1980661326</x:v>
      </x:c>
      <x:c r="AC64" s="16" t="n">
        <x:f>MAX(0,AB64*(1+EXP((LN(1+Assumptions!$C$60)-0.5*Assumptions!$C$61^2)+Assumptions!$C$61*((RAND()+RAND()+RAND()+RAND()+RAND()+RAND()+RAND()+RAND()+RAND()+RAND()+RAND()+RAND())-6))-1)+PT_Y5_MC!AD67)</x:f>
        <x:v>3969305.208741529</x:v>
      </x:c>
      <x:c r="AD64" s="16" t="n">
        <x:f>MAX(0,AC64*(1+EXP((LN(1+Assumptions!$C$60)-0.5*Assumptions!$C$61^2)+Assumptions!$C$61*((RAND()+RAND()+RAND()+RAND()+RAND()+RAND()+RAND()+RAND()+RAND()+RAND()+RAND()+RAND())-6))-1)+PT_Y5_MC!AE67)</x:f>
        <x:v>3799066.6466979273</x:v>
      </x:c>
      <x:c r="AE64" s="16" t="n">
        <x:f>MAX(0,AD64*(1+EXP((LN(1+Assumptions!$C$60)-0.5*Assumptions!$C$61^2)+Assumptions!$C$61*((RAND()+RAND()+RAND()+RAND()+RAND()+RAND()+RAND()+RAND()+RAND()+RAND()+RAND()+RAND())-6))-1)+PT_Y5_MC!AF67)</x:f>
        <x:v>3322732.578216305</x:v>
      </x:c>
      <x:c r="AF64" s="16" t="n">
        <x:f>MAX(0,AE64*(1+EXP((LN(1+Assumptions!$C$60)-0.5*Assumptions!$C$61^2)+Assumptions!$C$61*((RAND()+RAND()+RAND()+RAND()+RAND()+RAND()+RAND()+RAND()+RAND()+RAND()+RAND()+RAND())-6))-1)+PT_Y5_MC!AG67)</x:f>
        <x:v>3643308.2075974867</x:v>
      </x:c>
    </x:row>
    <x:row r="65">
      <x:c r="A65" s="39">
        <x:v>61</x:v>
      </x:c>
      <x:c r="B65" s="16" t="n">
        <x:f>PT_Y5_MC!C68</x:f>
        <x:v>1029031.25</x:v>
      </x:c>
      <x:c r="C65" s="16" t="n">
        <x:f>MAX(0,B65*(1+EXP((LN(1+Assumptions!$C$60)-0.5*Assumptions!$C$61^2)+Assumptions!$C$61*((RAND()+RAND()+RAND()+RAND()+RAND()+RAND()+RAND()+RAND()+RAND()+RAND()+RAND()+RAND())-6))-1)+PT_Y5_MC!D67)</x:f>
        <x:v>745414.9713951974</x:v>
      </x:c>
      <x:c r="D65" s="16" t="n">
        <x:f>MAX(0,C65*(1+EXP((LN(1+Assumptions!$C$60)-0.5*Assumptions!$C$61^2)+Assumptions!$C$61*((RAND()+RAND()+RAND()+RAND()+RAND()+RAND()+RAND()+RAND()+RAND()+RAND()+RAND()+RAND())-6))-1)+PT_Y5_MC!E67)</x:f>
        <x:v>810624.4581902111</x:v>
      </x:c>
      <x:c r="E65" s="16" t="n">
        <x:f>MAX(0,D65*(1+EXP((LN(1+Assumptions!$C$60)-0.5*Assumptions!$C$61^2)+Assumptions!$C$61*((RAND()+RAND()+RAND()+RAND()+RAND()+RAND()+RAND()+RAND()+RAND()+RAND()+RAND()+RAND())-6))-1)+PT_Y5_MC!F67)</x:f>
        <x:v>1029049.1258424278</x:v>
      </x:c>
      <x:c r="F65" s="16" t="n">
        <x:f>MAX(0,E65*(1+EXP((LN(1+Assumptions!$C$60)-0.5*Assumptions!$C$61^2)+Assumptions!$C$61*((RAND()+RAND()+RAND()+RAND()+RAND()+RAND()+RAND()+RAND()+RAND()+RAND()+RAND()+RAND())-6))-1)+PT_Y5_MC!G67)</x:f>
        <x:v>994249.1563924763</x:v>
      </x:c>
      <x:c r="G65" s="16" t="n">
        <x:f>MAX(0,F65*(1+EXP((LN(1+Assumptions!$C$60)-0.5*Assumptions!$C$61^2)+Assumptions!$C$61*((RAND()+RAND()+RAND()+RAND()+RAND()+RAND()+RAND()+RAND()+RAND()+RAND()+RAND()+RAND())-6))-1)+PT_Y5_MC!H67)</x:f>
        <x:v>813747.1185372141</x:v>
      </x:c>
      <x:c r="H65" s="16" t="n">
        <x:f>MAX(0,G65*(1+EXP((LN(1+Assumptions!$C$60)-0.5*Assumptions!$C$61^2)+Assumptions!$C$61*((RAND()+RAND()+RAND()+RAND()+RAND()+RAND()+RAND()+RAND()+RAND()+RAND()+RAND()+RAND())-6))-1)+PT_Y5_MC!I67)</x:f>
        <x:v>881711.451086189</x:v>
      </x:c>
      <x:c r="I65" s="16" t="n">
        <x:f>MAX(0,H65*(1+EXP((LN(1+Assumptions!$C$60)-0.5*Assumptions!$C$61^2)+Assumptions!$C$61*((RAND()+RAND()+RAND()+RAND()+RAND()+RAND()+RAND()+RAND()+RAND()+RAND()+RAND()+RAND())-6))-1)+PT_Y5_MC!J67)</x:f>
        <x:v>1087954.2482935472</x:v>
      </x:c>
      <x:c r="J65" s="16" t="n">
        <x:f>MAX(0,I65*(1+EXP((LN(1+Assumptions!$C$60)-0.5*Assumptions!$C$61^2)+Assumptions!$C$61*((RAND()+RAND()+RAND()+RAND()+RAND()+RAND()+RAND()+RAND()+RAND()+RAND()+RAND()+RAND())-6))-1)+PT_Y5_MC!K67)</x:f>
        <x:v>991276.1320750611</x:v>
      </x:c>
      <x:c r="K65" s="16" t="n">
        <x:f>MAX(0,J65*(1+EXP((LN(1+Assumptions!$C$60)-0.5*Assumptions!$C$61^2)+Assumptions!$C$61*((RAND()+RAND()+RAND()+RAND()+RAND()+RAND()+RAND()+RAND()+RAND()+RAND()+RAND()+RAND())-6))-1)+PT_Y5_MC!L67)</x:f>
        <x:v>1137063.0662828835</x:v>
      </x:c>
      <x:c r="L65" s="16" t="n">
        <x:f>MAX(0,K65*(1+EXP((LN(1+Assumptions!$C$60)-0.5*Assumptions!$C$61^2)+Assumptions!$C$61*((RAND()+RAND()+RAND()+RAND()+RAND()+RAND()+RAND()+RAND()+RAND()+RAND()+RAND()+RAND())-6))-1)+PT_Y5_MC!M67)</x:f>
        <x:v>1377317.396511923</x:v>
      </x:c>
      <x:c r="M65" s="16" t="n">
        <x:f>MAX(0,L65*(1+EXP((LN(1+Assumptions!$C$60)-0.5*Assumptions!$C$61^2)+Assumptions!$C$61*((RAND()+RAND()+RAND()+RAND()+RAND()+RAND()+RAND()+RAND()+RAND()+RAND()+RAND()+RAND())-6))-1)+PT_Y5_MC!N67)</x:f>
        <x:v>1642416.8791242188</x:v>
      </x:c>
      <x:c r="N65" s="16" t="n">
        <x:f>MAX(0,M65*(1+EXP((LN(1+Assumptions!$C$60)-0.5*Assumptions!$C$61^2)+Assumptions!$C$61*((RAND()+RAND()+RAND()+RAND()+RAND()+RAND()+RAND()+RAND()+RAND()+RAND()+RAND()+RAND())-6))-1)+PT_Y5_MC!O67)</x:f>
        <x:v>1677472.2616640672</x:v>
      </x:c>
      <x:c r="O65" s="16" t="n">
        <x:f>MAX(0,N65*(1+EXP((LN(1+Assumptions!$C$60)-0.5*Assumptions!$C$61^2)+Assumptions!$C$61*((RAND()+RAND()+RAND()+RAND()+RAND()+RAND()+RAND()+RAND()+RAND()+RAND()+RAND()+RAND())-6))-1)+PT_Y5_MC!P67)</x:f>
        <x:v>1909527.1356722224</x:v>
      </x:c>
      <x:c r="P65" s="16" t="n">
        <x:f>MAX(0,O65*(1+EXP((LN(1+Assumptions!$C$60)-0.5*Assumptions!$C$61^2)+Assumptions!$C$61*((RAND()+RAND()+RAND()+RAND()+RAND()+RAND()+RAND()+RAND()+RAND()+RAND()+RAND()+RAND())-6))-1)+PT_Y5_MC!Q67)</x:f>
        <x:v>1880807.008253736</x:v>
      </x:c>
      <x:c r="Q65" s="16" t="n">
        <x:f>MAX(0,P65*(1+EXP((LN(1+Assumptions!$C$60)-0.5*Assumptions!$C$61^2)+Assumptions!$C$61*((RAND()+RAND()+RAND()+RAND()+RAND()+RAND()+RAND()+RAND()+RAND()+RAND()+RAND()+RAND())-6))-1)+PT_Y5_MC!R67)</x:f>
        <x:v>1965531.1193620139</x:v>
      </x:c>
      <x:c r="R65" s="16" t="n">
        <x:f>MAX(0,Q65*(1+EXP((LN(1+Assumptions!$C$60)-0.5*Assumptions!$C$61^2)+Assumptions!$C$61*((RAND()+RAND()+RAND()+RAND()+RAND()+RAND()+RAND()+RAND()+RAND()+RAND()+RAND()+RAND())-6))-1)+PT_Y5_MC!S67)</x:f>
        <x:v>2335618.659454036</x:v>
      </x:c>
      <x:c r="S65" s="16" t="n">
        <x:f>MAX(0,R65*(1+EXP((LN(1+Assumptions!$C$60)-0.5*Assumptions!$C$61^2)+Assumptions!$C$61*((RAND()+RAND()+RAND()+RAND()+RAND()+RAND()+RAND()+RAND()+RAND()+RAND()+RAND()+RAND())-6))-1)+PT_Y5_MC!T67)</x:f>
        <x:v>2321655.644330141</x:v>
      </x:c>
      <x:c r="T65" s="16" t="n">
        <x:f>MAX(0,S65*(1+EXP((LN(1+Assumptions!$C$60)-0.5*Assumptions!$C$61^2)+Assumptions!$C$61*((RAND()+RAND()+RAND()+RAND()+RAND()+RAND()+RAND()+RAND()+RAND()+RAND()+RAND()+RAND())-6))-1)+PT_Y5_MC!U67)</x:f>
        <x:v>2722546.0246976446</x:v>
      </x:c>
      <x:c r="U65" s="16" t="n">
        <x:f>MAX(0,T65*(1+EXP((LN(1+Assumptions!$C$60)-0.5*Assumptions!$C$61^2)+Assumptions!$C$61*((RAND()+RAND()+RAND()+RAND()+RAND()+RAND()+RAND()+RAND()+RAND()+RAND()+RAND()+RAND())-6))-1)+PT_Y5_MC!V67)</x:f>
        <x:v>3071229.986289881</x:v>
      </x:c>
      <x:c r="V65" s="16" t="n">
        <x:f>MAX(0,U65*(1+EXP((LN(1+Assumptions!$C$60)-0.5*Assumptions!$C$61^2)+Assumptions!$C$61*((RAND()+RAND()+RAND()+RAND()+RAND()+RAND()+RAND()+RAND()+RAND()+RAND()+RAND()+RAND())-6))-1)+PT_Y5_MC!W67)</x:f>
        <x:v>2899661.512141803</x:v>
      </x:c>
      <x:c r="W65" s="16" t="n">
        <x:f>MAX(0,V65*(1+EXP((LN(1+Assumptions!$C$60)-0.5*Assumptions!$C$61^2)+Assumptions!$C$61*((RAND()+RAND()+RAND()+RAND()+RAND()+RAND()+RAND()+RAND()+RAND()+RAND()+RAND()+RAND())-6))-1)+PT_Y5_MC!X67)</x:f>
        <x:v>2669159.6310377503</x:v>
      </x:c>
      <x:c r="X65" s="16" t="n">
        <x:f>MAX(0,W65*(1+EXP((LN(1+Assumptions!$C$60)-0.5*Assumptions!$C$61^2)+Assumptions!$C$61*((RAND()+RAND()+RAND()+RAND()+RAND()+RAND()+RAND()+RAND()+RAND()+RAND()+RAND()+RAND())-6))-1)+PT_Y5_MC!Y67)</x:f>
        <x:v>2624045.1258113333</x:v>
      </x:c>
      <x:c r="Y65" s="16" t="n">
        <x:f>MAX(0,X65*(1+EXP((LN(1+Assumptions!$C$60)-0.5*Assumptions!$C$61^2)+Assumptions!$C$61*((RAND()+RAND()+RAND()+RAND()+RAND()+RAND()+RAND()+RAND()+RAND()+RAND()+RAND()+RAND())-6))-1)+PT_Y5_MC!Z67)</x:f>
        <x:v>2397122.7884663404</x:v>
      </x:c>
      <x:c r="Z65" s="16" t="n">
        <x:f>MAX(0,Y65*(1+EXP((LN(1+Assumptions!$C$60)-0.5*Assumptions!$C$61^2)+Assumptions!$C$61*((RAND()+RAND()+RAND()+RAND()+RAND()+RAND()+RAND()+RAND()+RAND()+RAND()+RAND()+RAND())-6))-1)+PT_Y5_MC!AA67)</x:f>
        <x:v>1849604.8718528964</x:v>
      </x:c>
      <x:c r="AA65" s="16" t="n">
        <x:f>MAX(0,Z65*(1+EXP((LN(1+Assumptions!$C$60)-0.5*Assumptions!$C$61^2)+Assumptions!$C$61*((RAND()+RAND()+RAND()+RAND()+RAND()+RAND()+RAND()+RAND()+RAND()+RAND()+RAND()+RAND())-6))-1)+PT_Y5_MC!AB67)</x:f>
        <x:v>1670495.9967306142</x:v>
      </x:c>
      <x:c r="AB65" s="16" t="n">
        <x:f>MAX(0,AA65*(1+EXP((LN(1+Assumptions!$C$60)-0.5*Assumptions!$C$61^2)+Assumptions!$C$61*((RAND()+RAND()+RAND()+RAND()+RAND()+RAND()+RAND()+RAND()+RAND()+RAND()+RAND()+RAND())-6))-1)+PT_Y5_MC!AC67)</x:f>
        <x:v>2285370.9866270763</x:v>
      </x:c>
      <x:c r="AC65" s="16" t="n">
        <x:f>MAX(0,AB65*(1+EXP((LN(1+Assumptions!$C$60)-0.5*Assumptions!$C$61^2)+Assumptions!$C$61*((RAND()+RAND()+RAND()+RAND()+RAND()+RAND()+RAND()+RAND()+RAND()+RAND()+RAND()+RAND())-6))-1)+PT_Y5_MC!AD67)</x:f>
        <x:v>2592038.296188333</x:v>
      </x:c>
      <x:c r="AD65" s="16" t="n">
        <x:f>MAX(0,AC65*(1+EXP((LN(1+Assumptions!$C$60)-0.5*Assumptions!$C$61^2)+Assumptions!$C$61*((RAND()+RAND()+RAND()+RAND()+RAND()+RAND()+RAND()+RAND()+RAND()+RAND()+RAND()+RAND())-6))-1)+PT_Y5_MC!AE67)</x:f>
        <x:v>3500657.324682053</x:v>
      </x:c>
      <x:c r="AE65" s="16" t="n">
        <x:f>MAX(0,AD65*(1+EXP((LN(1+Assumptions!$C$60)-0.5*Assumptions!$C$61^2)+Assumptions!$C$61*((RAND()+RAND()+RAND()+RAND()+RAND()+RAND()+RAND()+RAND()+RAND()+RAND()+RAND()+RAND())-6))-1)+PT_Y5_MC!AF67)</x:f>
        <x:v>2849766.622624285</x:v>
      </x:c>
      <x:c r="AF65" s="16" t="n">
        <x:f>MAX(0,AE65*(1+EXP((LN(1+Assumptions!$C$60)-0.5*Assumptions!$C$61^2)+Assumptions!$C$61*((RAND()+RAND()+RAND()+RAND()+RAND()+RAND()+RAND()+RAND()+RAND()+RAND()+RAND()+RAND())-6))-1)+PT_Y5_MC!AG67)</x:f>
        <x:v>3066287.0225221775</x:v>
      </x:c>
    </x:row>
    <x:row r="66">
      <x:c r="A66" s="39">
        <x:v>62</x:v>
      </x:c>
      <x:c r="B66" s="16" t="n">
        <x:f>PT_Y5_MC!C68</x:f>
        <x:v>1029031.25</x:v>
      </x:c>
      <x:c r="C66" s="16" t="n">
        <x:f>MAX(0,B66*(1+EXP((LN(1+Assumptions!$C$60)-0.5*Assumptions!$C$61^2)+Assumptions!$C$61*((RAND()+RAND()+RAND()+RAND()+RAND()+RAND()+RAND()+RAND()+RAND()+RAND()+RAND()+RAND())-6))-1)+PT_Y5_MC!D67)</x:f>
        <x:v>1031668.4199720548</x:v>
      </x:c>
      <x:c r="D66" s="16" t="n">
        <x:f>MAX(0,C66*(1+EXP((LN(1+Assumptions!$C$60)-0.5*Assumptions!$C$61^2)+Assumptions!$C$61*((RAND()+RAND()+RAND()+RAND()+RAND()+RAND()+RAND()+RAND()+RAND()+RAND()+RAND()+RAND())-6))-1)+PT_Y5_MC!E67)</x:f>
        <x:v>1424056.2235492147</x:v>
      </x:c>
      <x:c r="E66" s="16" t="n">
        <x:f>MAX(0,D66*(1+EXP((LN(1+Assumptions!$C$60)-0.5*Assumptions!$C$61^2)+Assumptions!$C$61*((RAND()+RAND()+RAND()+RAND()+RAND()+RAND()+RAND()+RAND()+RAND()+RAND()+RAND()+RAND())-6))-1)+PT_Y5_MC!F67)</x:f>
        <x:v>1307892.0898811398</x:v>
      </x:c>
      <x:c r="F66" s="16" t="n">
        <x:f>MAX(0,E66*(1+EXP((LN(1+Assumptions!$C$60)-0.5*Assumptions!$C$61^2)+Assumptions!$C$61*((RAND()+RAND()+RAND()+RAND()+RAND()+RAND()+RAND()+RAND()+RAND()+RAND()+RAND()+RAND())-6))-1)+PT_Y5_MC!G67)</x:f>
        <x:v>1280709.3460602325</x:v>
      </x:c>
      <x:c r="G66" s="16" t="n">
        <x:f>MAX(0,F66*(1+EXP((LN(1+Assumptions!$C$60)-0.5*Assumptions!$C$61^2)+Assumptions!$C$61*((RAND()+RAND()+RAND()+RAND()+RAND()+RAND()+RAND()+RAND()+RAND()+RAND()+RAND()+RAND())-6))-1)+PT_Y5_MC!H67)</x:f>
        <x:v>1283332.1354489017</x:v>
      </x:c>
      <x:c r="H66" s="16" t="n">
        <x:f>MAX(0,G66*(1+EXP((LN(1+Assumptions!$C$60)-0.5*Assumptions!$C$61^2)+Assumptions!$C$61*((RAND()+RAND()+RAND()+RAND()+RAND()+RAND()+RAND()+RAND()+RAND()+RAND()+RAND()+RAND())-6))-1)+PT_Y5_MC!I67)</x:f>
        <x:v>1592377.57224523</x:v>
      </x:c>
      <x:c r="I66" s="16" t="n">
        <x:f>MAX(0,H66*(1+EXP((LN(1+Assumptions!$C$60)-0.5*Assumptions!$C$61^2)+Assumptions!$C$61*((RAND()+RAND()+RAND()+RAND()+RAND()+RAND()+RAND()+RAND()+RAND()+RAND()+RAND()+RAND())-6))-1)+PT_Y5_MC!J67)</x:f>
        <x:v>1672060.067199534</x:v>
      </x:c>
      <x:c r="J66" s="16" t="n">
        <x:f>MAX(0,I66*(1+EXP((LN(1+Assumptions!$C$60)-0.5*Assumptions!$C$61^2)+Assumptions!$C$61*((RAND()+RAND()+RAND()+RAND()+RAND()+RAND()+RAND()+RAND()+RAND()+RAND()+RAND()+RAND())-6))-1)+PT_Y5_MC!K67)</x:f>
        <x:v>1722862.5802954203</x:v>
      </x:c>
      <x:c r="K66" s="16" t="n">
        <x:f>MAX(0,J66*(1+EXP((LN(1+Assumptions!$C$60)-0.5*Assumptions!$C$61^2)+Assumptions!$C$61*((RAND()+RAND()+RAND()+RAND()+RAND()+RAND()+RAND()+RAND()+RAND()+RAND()+RAND()+RAND())-6))-1)+PT_Y5_MC!L67)</x:f>
        <x:v>1861419.0732945327</x:v>
      </x:c>
      <x:c r="L66" s="16" t="n">
        <x:f>MAX(0,K66*(1+EXP((LN(1+Assumptions!$C$60)-0.5*Assumptions!$C$61^2)+Assumptions!$C$61*((RAND()+RAND()+RAND()+RAND()+RAND()+RAND()+RAND()+RAND()+RAND()+RAND()+RAND()+RAND())-6))-1)+PT_Y5_MC!M67)</x:f>
        <x:v>1884991.491822768</x:v>
      </x:c>
      <x:c r="M66" s="16" t="n">
        <x:f>MAX(0,L66*(1+EXP((LN(1+Assumptions!$C$60)-0.5*Assumptions!$C$61^2)+Assumptions!$C$61*((RAND()+RAND()+RAND()+RAND()+RAND()+RAND()+RAND()+RAND()+RAND()+RAND()+RAND()+RAND())-6))-1)+PT_Y5_MC!N67)</x:f>
        <x:v>1818031.097286422</x:v>
      </x:c>
      <x:c r="N66" s="16" t="n">
        <x:f>MAX(0,M66*(1+EXP((LN(1+Assumptions!$C$60)-0.5*Assumptions!$C$61^2)+Assumptions!$C$61*((RAND()+RAND()+RAND()+RAND()+RAND()+RAND()+RAND()+RAND()+RAND()+RAND()+RAND()+RAND())-6))-1)+PT_Y5_MC!O67)</x:f>
        <x:v>1782071.14541976</x:v>
      </x:c>
      <x:c r="O66" s="16" t="n">
        <x:f>MAX(0,N66*(1+EXP((LN(1+Assumptions!$C$60)-0.5*Assumptions!$C$61^2)+Assumptions!$C$61*((RAND()+RAND()+RAND()+RAND()+RAND()+RAND()+RAND()+RAND()+RAND()+RAND()+RAND()+RAND())-6))-1)+PT_Y5_MC!P67)</x:f>
        <x:v>1805755.0551640275</x:v>
      </x:c>
      <x:c r="P66" s="16" t="n">
        <x:f>MAX(0,O66*(1+EXP((LN(1+Assumptions!$C$60)-0.5*Assumptions!$C$61^2)+Assumptions!$C$61*((RAND()+RAND()+RAND()+RAND()+RAND()+RAND()+RAND()+RAND()+RAND()+RAND()+RAND()+RAND())-6))-1)+PT_Y5_MC!Q67)</x:f>
        <x:v>1886466.5708614723</x:v>
      </x:c>
      <x:c r="Q66" s="16" t="n">
        <x:f>MAX(0,P66*(1+EXP((LN(1+Assumptions!$C$60)-0.5*Assumptions!$C$61^2)+Assumptions!$C$61*((RAND()+RAND()+RAND()+RAND()+RAND()+RAND()+RAND()+RAND()+RAND()+RAND()+RAND()+RAND())-6))-1)+PT_Y5_MC!R67)</x:f>
        <x:v>2246928.1953690127</x:v>
      </x:c>
      <x:c r="R66" s="16" t="n">
        <x:f>MAX(0,Q66*(1+EXP((LN(1+Assumptions!$C$60)-0.5*Assumptions!$C$61^2)+Assumptions!$C$61*((RAND()+RAND()+RAND()+RAND()+RAND()+RAND()+RAND()+RAND()+RAND()+RAND()+RAND()+RAND())-6))-1)+PT_Y5_MC!S67)</x:f>
        <x:v>2373692.336990281</x:v>
      </x:c>
      <x:c r="S66" s="16" t="n">
        <x:f>MAX(0,R66*(1+EXP((LN(1+Assumptions!$C$60)-0.5*Assumptions!$C$61^2)+Assumptions!$C$61*((RAND()+RAND()+RAND()+RAND()+RAND()+RAND()+RAND()+RAND()+RAND()+RAND()+RAND()+RAND())-6))-1)+PT_Y5_MC!T67)</x:f>
        <x:v>2724774.083148802</x:v>
      </x:c>
      <x:c r="T66" s="16" t="n">
        <x:f>MAX(0,S66*(1+EXP((LN(1+Assumptions!$C$60)-0.5*Assumptions!$C$61^2)+Assumptions!$C$61*((RAND()+RAND()+RAND()+RAND()+RAND()+RAND()+RAND()+RAND()+RAND()+RAND()+RAND()+RAND())-6))-1)+PT_Y5_MC!U67)</x:f>
        <x:v>2570502.092081962</x:v>
      </x:c>
      <x:c r="U66" s="16" t="n">
        <x:f>MAX(0,T66*(1+EXP((LN(1+Assumptions!$C$60)-0.5*Assumptions!$C$61^2)+Assumptions!$C$61*((RAND()+RAND()+RAND()+RAND()+RAND()+RAND()+RAND()+RAND()+RAND()+RAND()+RAND()+RAND())-6))-1)+PT_Y5_MC!V67)</x:f>
        <x:v>2535006.309939191</x:v>
      </x:c>
      <x:c r="V66" s="16" t="n">
        <x:f>MAX(0,U66*(1+EXP((LN(1+Assumptions!$C$60)-0.5*Assumptions!$C$61^2)+Assumptions!$C$61*((RAND()+RAND()+RAND()+RAND()+RAND()+RAND()+RAND()+RAND()+RAND()+RAND()+RAND()+RAND())-6))-1)+PT_Y5_MC!W67)</x:f>
        <x:v>1860851.5630755988</x:v>
      </x:c>
      <x:c r="W66" s="16" t="n">
        <x:f>MAX(0,V66*(1+EXP((LN(1+Assumptions!$C$60)-0.5*Assumptions!$C$61^2)+Assumptions!$C$61*((RAND()+RAND()+RAND()+RAND()+RAND()+RAND()+RAND()+RAND()+RAND()+RAND()+RAND()+RAND())-6))-1)+PT_Y5_MC!X67)</x:f>
        <x:v>1950497.3563848985</x:v>
      </x:c>
      <x:c r="X66" s="16" t="n">
        <x:f>MAX(0,W66*(1+EXP((LN(1+Assumptions!$C$60)-0.5*Assumptions!$C$61^2)+Assumptions!$C$61*((RAND()+RAND()+RAND()+RAND()+RAND()+RAND()+RAND()+RAND()+RAND()+RAND()+RAND()+RAND())-6))-1)+PT_Y5_MC!Y67)</x:f>
        <x:v>2481802.2781523364</x:v>
      </x:c>
      <x:c r="Y66" s="16" t="n">
        <x:f>MAX(0,X66*(1+EXP((LN(1+Assumptions!$C$60)-0.5*Assumptions!$C$61^2)+Assumptions!$C$61*((RAND()+RAND()+RAND()+RAND()+RAND()+RAND()+RAND()+RAND()+RAND()+RAND()+RAND()+RAND())-6))-1)+PT_Y5_MC!Z67)</x:f>
        <x:v>2191273.270434109</x:v>
      </x:c>
      <x:c r="Z66" s="16" t="n">
        <x:f>MAX(0,Y66*(1+EXP((LN(1+Assumptions!$C$60)-0.5*Assumptions!$C$61^2)+Assumptions!$C$61*((RAND()+RAND()+RAND()+RAND()+RAND()+RAND()+RAND()+RAND()+RAND()+RAND()+RAND()+RAND())-6))-1)+PT_Y5_MC!AA67)</x:f>
        <x:v>2096010.0939108056</x:v>
      </x:c>
      <x:c r="AA66" s="16" t="n">
        <x:f>MAX(0,Z66*(1+EXP((LN(1+Assumptions!$C$60)-0.5*Assumptions!$C$61^2)+Assumptions!$C$61*((RAND()+RAND()+RAND()+RAND()+RAND()+RAND()+RAND()+RAND()+RAND()+RAND()+RAND()+RAND())-6))-1)+PT_Y5_MC!AB67)</x:f>
        <x:v>2139349.966971475</x:v>
      </x:c>
      <x:c r="AB66" s="16" t="n">
        <x:f>MAX(0,AA66*(1+EXP((LN(1+Assumptions!$C$60)-0.5*Assumptions!$C$61^2)+Assumptions!$C$61*((RAND()+RAND()+RAND()+RAND()+RAND()+RAND()+RAND()+RAND()+RAND()+RAND()+RAND()+RAND())-6))-1)+PT_Y5_MC!AC67)</x:f>
        <x:v>1980018.1983881672</x:v>
      </x:c>
      <x:c r="AC66" s="16" t="n">
        <x:f>MAX(0,AB66*(1+EXP((LN(1+Assumptions!$C$60)-0.5*Assumptions!$C$61^2)+Assumptions!$C$61*((RAND()+RAND()+RAND()+RAND()+RAND()+RAND()+RAND()+RAND()+RAND()+RAND()+RAND()+RAND())-6))-1)+PT_Y5_MC!AD67)</x:f>
        <x:v>1925224.4494832265</x:v>
      </x:c>
      <x:c r="AD66" s="16" t="n">
        <x:f>MAX(0,AC66*(1+EXP((LN(1+Assumptions!$C$60)-0.5*Assumptions!$C$61^2)+Assumptions!$C$61*((RAND()+RAND()+RAND()+RAND()+RAND()+RAND()+RAND()+RAND()+RAND()+RAND()+RAND()+RAND())-6))-1)+PT_Y5_MC!AE67)</x:f>
        <x:v>1395904.982380886</x:v>
      </x:c>
      <x:c r="AE66" s="16" t="n">
        <x:f>MAX(0,AD66*(1+EXP((LN(1+Assumptions!$C$60)-0.5*Assumptions!$C$61^2)+Assumptions!$C$61*((RAND()+RAND()+RAND()+RAND()+RAND()+RAND()+RAND()+RAND()+RAND()+RAND()+RAND()+RAND())-6))-1)+PT_Y5_MC!AF67)</x:f>
        <x:v>1464963.3861717395</x:v>
      </x:c>
      <x:c r="AF66" s="16" t="n">
        <x:f>MAX(0,AE66*(1+EXP((LN(1+Assumptions!$C$60)-0.5*Assumptions!$C$61^2)+Assumptions!$C$61*((RAND()+RAND()+RAND()+RAND()+RAND()+RAND()+RAND()+RAND()+RAND()+RAND()+RAND()+RAND())-6))-1)+PT_Y5_MC!AG67)</x:f>
        <x:v>1414376.8446192234</x:v>
      </x:c>
    </x:row>
    <x:row r="67">
      <x:c r="A67" s="39">
        <x:v>63</x:v>
      </x:c>
      <x:c r="B67" s="16" t="n">
        <x:f>PT_Y5_MC!C68</x:f>
        <x:v>1029031.25</x:v>
      </x:c>
      <x:c r="C67" s="16" t="n">
        <x:f>MAX(0,B67*(1+EXP((LN(1+Assumptions!$C$60)-0.5*Assumptions!$C$61^2)+Assumptions!$C$61*((RAND()+RAND()+RAND()+RAND()+RAND()+RAND()+RAND()+RAND()+RAND()+RAND()+RAND()+RAND())-6))-1)+PT_Y5_MC!D67)</x:f>
        <x:v>988813.5695197363</x:v>
      </x:c>
      <x:c r="D67" s="16" t="n">
        <x:f>MAX(0,C67*(1+EXP((LN(1+Assumptions!$C$60)-0.5*Assumptions!$C$61^2)+Assumptions!$C$61*((RAND()+RAND()+RAND()+RAND()+RAND()+RAND()+RAND()+RAND()+RAND()+RAND()+RAND()+RAND())-6))-1)+PT_Y5_MC!E67)</x:f>
        <x:v>1224095.4451892828</x:v>
      </x:c>
      <x:c r="E67" s="16" t="n">
        <x:f>MAX(0,D67*(1+EXP((LN(1+Assumptions!$C$60)-0.5*Assumptions!$C$61^2)+Assumptions!$C$61*((RAND()+RAND()+RAND()+RAND()+RAND()+RAND()+RAND()+RAND()+RAND()+RAND()+RAND()+RAND())-6))-1)+PT_Y5_MC!F67)</x:f>
        <x:v>1200119.0981217867</x:v>
      </x:c>
      <x:c r="F67" s="16" t="n">
        <x:f>MAX(0,E67*(1+EXP((LN(1+Assumptions!$C$60)-0.5*Assumptions!$C$61^2)+Assumptions!$C$61*((RAND()+RAND()+RAND()+RAND()+RAND()+RAND()+RAND()+RAND()+RAND()+RAND()+RAND()+RAND())-6))-1)+PT_Y5_MC!G67)</x:f>
        <x:v>1063436.0143185921</x:v>
      </x:c>
      <x:c r="G67" s="16" t="n">
        <x:f>MAX(0,F67*(1+EXP((LN(1+Assumptions!$C$60)-0.5*Assumptions!$C$61^2)+Assumptions!$C$61*((RAND()+RAND()+RAND()+RAND()+RAND()+RAND()+RAND()+RAND()+RAND()+RAND()+RAND()+RAND())-6))-1)+PT_Y5_MC!H67)</x:f>
        <x:v>1103031.5646611077</x:v>
      </x:c>
      <x:c r="H67" s="16" t="n">
        <x:f>MAX(0,G67*(1+EXP((LN(1+Assumptions!$C$60)-0.5*Assumptions!$C$61^2)+Assumptions!$C$61*((RAND()+RAND()+RAND()+RAND()+RAND()+RAND()+RAND()+RAND()+RAND()+RAND()+RAND()+RAND())-6))-1)+PT_Y5_MC!I67)</x:f>
        <x:v>888485.0483343727</x:v>
      </x:c>
      <x:c r="I67" s="16" t="n">
        <x:f>MAX(0,H67*(1+EXP((LN(1+Assumptions!$C$60)-0.5*Assumptions!$C$61^2)+Assumptions!$C$61*((RAND()+RAND()+RAND()+RAND()+RAND()+RAND()+RAND()+RAND()+RAND()+RAND()+RAND()+RAND())-6))-1)+PT_Y5_MC!J67)</x:f>
        <x:v>1121806.688432166</x:v>
      </x:c>
      <x:c r="J67" s="16" t="n">
        <x:f>MAX(0,I67*(1+EXP((LN(1+Assumptions!$C$60)-0.5*Assumptions!$C$61^2)+Assumptions!$C$61*((RAND()+RAND()+RAND()+RAND()+RAND()+RAND()+RAND()+RAND()+RAND()+RAND()+RAND()+RAND())-6))-1)+PT_Y5_MC!K67)</x:f>
        <x:v>1017552.4165311441</x:v>
      </x:c>
      <x:c r="K67" s="16" t="n">
        <x:f>MAX(0,J67*(1+EXP((LN(1+Assumptions!$C$60)-0.5*Assumptions!$C$61^2)+Assumptions!$C$61*((RAND()+RAND()+RAND()+RAND()+RAND()+RAND()+RAND()+RAND()+RAND()+RAND()+RAND()+RAND())-6))-1)+PT_Y5_MC!L67)</x:f>
        <x:v>1158465.0323381815</x:v>
      </x:c>
      <x:c r="L67" s="16" t="n">
        <x:f>MAX(0,K67*(1+EXP((LN(1+Assumptions!$C$60)-0.5*Assumptions!$C$61^2)+Assumptions!$C$61*((RAND()+RAND()+RAND()+RAND()+RAND()+RAND()+RAND()+RAND()+RAND()+RAND()+RAND()+RAND())-6))-1)+PT_Y5_MC!M67)</x:f>
        <x:v>1049875.0864937417</x:v>
      </x:c>
      <x:c r="M67" s="16" t="n">
        <x:f>MAX(0,L67*(1+EXP((LN(1+Assumptions!$C$60)-0.5*Assumptions!$C$61^2)+Assumptions!$C$61*((RAND()+RAND()+RAND()+RAND()+RAND()+RAND()+RAND()+RAND()+RAND()+RAND()+RAND()+RAND())-6))-1)+PT_Y5_MC!N67)</x:f>
        <x:v>1243962.8994816334</x:v>
      </x:c>
      <x:c r="N67" s="16" t="n">
        <x:f>MAX(0,M67*(1+EXP((LN(1+Assumptions!$C$60)-0.5*Assumptions!$C$61^2)+Assumptions!$C$61*((RAND()+RAND()+RAND()+RAND()+RAND()+RAND()+RAND()+RAND()+RAND()+RAND()+RAND()+RAND())-6))-1)+PT_Y5_MC!O67)</x:f>
        <x:v>1408167.934415767</x:v>
      </x:c>
      <x:c r="O67" s="16" t="n">
        <x:f>MAX(0,N67*(1+EXP((LN(1+Assumptions!$C$60)-0.5*Assumptions!$C$61^2)+Assumptions!$C$61*((RAND()+RAND()+RAND()+RAND()+RAND()+RAND()+RAND()+RAND()+RAND()+RAND()+RAND()+RAND())-6))-1)+PT_Y5_MC!P67)</x:f>
        <x:v>1686924.8788306436</x:v>
      </x:c>
      <x:c r="P67" s="16" t="n">
        <x:f>MAX(0,O67*(1+EXP((LN(1+Assumptions!$C$60)-0.5*Assumptions!$C$61^2)+Assumptions!$C$61*((RAND()+RAND()+RAND()+RAND()+RAND()+RAND()+RAND()+RAND()+RAND()+RAND()+RAND()+RAND())-6))-1)+PT_Y5_MC!Q67)</x:f>
        <x:v>1840533.675841677</x:v>
      </x:c>
      <x:c r="Q67" s="16" t="n">
        <x:f>MAX(0,P67*(1+EXP((LN(1+Assumptions!$C$60)-0.5*Assumptions!$C$61^2)+Assumptions!$C$61*((RAND()+RAND()+RAND()+RAND()+RAND()+RAND()+RAND()+RAND()+RAND()+RAND()+RAND()+RAND())-6))-1)+PT_Y5_MC!R67)</x:f>
        <x:v>2247450.979865343</x:v>
      </x:c>
      <x:c r="R67" s="16" t="n">
        <x:f>MAX(0,Q67*(1+EXP((LN(1+Assumptions!$C$60)-0.5*Assumptions!$C$61^2)+Assumptions!$C$61*((RAND()+RAND()+RAND()+RAND()+RAND()+RAND()+RAND()+RAND()+RAND()+RAND()+RAND()+RAND())-6))-1)+PT_Y5_MC!S67)</x:f>
        <x:v>2333973.125072085</x:v>
      </x:c>
      <x:c r="S67" s="16" t="n">
        <x:f>MAX(0,R67*(1+EXP((LN(1+Assumptions!$C$60)-0.5*Assumptions!$C$61^2)+Assumptions!$C$61*((RAND()+RAND()+RAND()+RAND()+RAND()+RAND()+RAND()+RAND()+RAND()+RAND()+RAND()+RAND())-6))-1)+PT_Y5_MC!T67)</x:f>
        <x:v>2487908.0671082535</x:v>
      </x:c>
      <x:c r="T67" s="16" t="n">
        <x:f>MAX(0,S67*(1+EXP((LN(1+Assumptions!$C$60)-0.5*Assumptions!$C$61^2)+Assumptions!$C$61*((RAND()+RAND()+RAND()+RAND()+RAND()+RAND()+RAND()+RAND()+RAND()+RAND()+RAND()+RAND())-6))-1)+PT_Y5_MC!U67)</x:f>
        <x:v>2648911.699463788</x:v>
      </x:c>
      <x:c r="U67" s="16" t="n">
        <x:f>MAX(0,T67*(1+EXP((LN(1+Assumptions!$C$60)-0.5*Assumptions!$C$61^2)+Assumptions!$C$61*((RAND()+RAND()+RAND()+RAND()+RAND()+RAND()+RAND()+RAND()+RAND()+RAND()+RAND()+RAND())-6))-1)+PT_Y5_MC!V67)</x:f>
        <x:v>2518358.9408599627</x:v>
      </x:c>
      <x:c r="V67" s="16" t="n">
        <x:f>MAX(0,U67*(1+EXP((LN(1+Assumptions!$C$60)-0.5*Assumptions!$C$61^2)+Assumptions!$C$61*((RAND()+RAND()+RAND()+RAND()+RAND()+RAND()+RAND()+RAND()+RAND()+RAND()+RAND()+RAND())-6))-1)+PT_Y5_MC!W67)</x:f>
        <x:v>2144285.108560805</x:v>
      </x:c>
      <x:c r="W67" s="16" t="n">
        <x:f>MAX(0,V67*(1+EXP((LN(1+Assumptions!$C$60)-0.5*Assumptions!$C$61^2)+Assumptions!$C$61*((RAND()+RAND()+RAND()+RAND()+RAND()+RAND()+RAND()+RAND()+RAND()+RAND()+RAND()+RAND())-6))-1)+PT_Y5_MC!X67)</x:f>
        <x:v>1758454.0010685876</x:v>
      </x:c>
      <x:c r="X67" s="16" t="n">
        <x:f>MAX(0,W67*(1+EXP((LN(1+Assumptions!$C$60)-0.5*Assumptions!$C$61^2)+Assumptions!$C$61*((RAND()+RAND()+RAND()+RAND()+RAND()+RAND()+RAND()+RAND()+RAND()+RAND()+RAND()+RAND())-6))-1)+PT_Y5_MC!Y67)</x:f>
        <x:v>1990029.9987015012</x:v>
      </x:c>
      <x:c r="Y67" s="16" t="n">
        <x:f>MAX(0,X67*(1+EXP((LN(1+Assumptions!$C$60)-0.5*Assumptions!$C$61^2)+Assumptions!$C$61*((RAND()+RAND()+RAND()+RAND()+RAND()+RAND()+RAND()+RAND()+RAND()+RAND()+RAND()+RAND())-6))-1)+PT_Y5_MC!Z67)</x:f>
        <x:v>2134116.342812232</x:v>
      </x:c>
      <x:c r="Z67" s="16" t="n">
        <x:f>MAX(0,Y67*(1+EXP((LN(1+Assumptions!$C$60)-0.5*Assumptions!$C$61^2)+Assumptions!$C$61*((RAND()+RAND()+RAND()+RAND()+RAND()+RAND()+RAND()+RAND()+RAND()+RAND()+RAND()+RAND())-6))-1)+PT_Y5_MC!AA67)</x:f>
        <x:v>2547535.3664695937</x:v>
      </x:c>
      <x:c r="AA67" s="16" t="n">
        <x:f>MAX(0,Z67*(1+EXP((LN(1+Assumptions!$C$60)-0.5*Assumptions!$C$61^2)+Assumptions!$C$61*((RAND()+RAND()+RAND()+RAND()+RAND()+RAND()+RAND()+RAND()+RAND()+RAND()+RAND()+RAND())-6))-1)+PT_Y5_MC!AB67)</x:f>
        <x:v>2955152.214485469</x:v>
      </x:c>
      <x:c r="AB67" s="16" t="n">
        <x:f>MAX(0,AA67*(1+EXP((LN(1+Assumptions!$C$60)-0.5*Assumptions!$C$61^2)+Assumptions!$C$61*((RAND()+RAND()+RAND()+RAND()+RAND()+RAND()+RAND()+RAND()+RAND()+RAND()+RAND()+RAND())-6))-1)+PT_Y5_MC!AC67)</x:f>
        <x:v>3194372.025198255</x:v>
      </x:c>
      <x:c r="AC67" s="16" t="n">
        <x:f>MAX(0,AB67*(1+EXP((LN(1+Assumptions!$C$60)-0.5*Assumptions!$C$61^2)+Assumptions!$C$61*((RAND()+RAND()+RAND()+RAND()+RAND()+RAND()+RAND()+RAND()+RAND()+RAND()+RAND()+RAND())-6))-1)+PT_Y5_MC!AD67)</x:f>
        <x:v>2961997.6104993625</x:v>
      </x:c>
      <x:c r="AD67" s="16" t="n">
        <x:f>MAX(0,AC67*(1+EXP((LN(1+Assumptions!$C$60)-0.5*Assumptions!$C$61^2)+Assumptions!$C$61*((RAND()+RAND()+RAND()+RAND()+RAND()+RAND()+RAND()+RAND()+RAND()+RAND()+RAND()+RAND())-6))-1)+PT_Y5_MC!AE67)</x:f>
        <x:v>3956071.598187479</x:v>
      </x:c>
      <x:c r="AE67" s="16" t="n">
        <x:f>MAX(0,AD67*(1+EXP((LN(1+Assumptions!$C$60)-0.5*Assumptions!$C$61^2)+Assumptions!$C$61*((RAND()+RAND()+RAND()+RAND()+RAND()+RAND()+RAND()+RAND()+RAND()+RAND()+RAND()+RAND())-6))-1)+PT_Y5_MC!AF67)</x:f>
        <x:v>4669351.673628279</x:v>
      </x:c>
      <x:c r="AF67" s="16" t="n">
        <x:f>MAX(0,AE67*(1+EXP((LN(1+Assumptions!$C$60)-0.5*Assumptions!$C$61^2)+Assumptions!$C$61*((RAND()+RAND()+RAND()+RAND()+RAND()+RAND()+RAND()+RAND()+RAND()+RAND()+RAND()+RAND())-6))-1)+PT_Y5_MC!AG67)</x:f>
        <x:v>6981023.724790413</x:v>
      </x:c>
    </x:row>
    <x:row r="68">
      <x:c r="A68" s="39">
        <x:v>64</x:v>
      </x:c>
      <x:c r="B68" s="16" t="n">
        <x:f>PT_Y5_MC!C68</x:f>
        <x:v>1029031.25</x:v>
      </x:c>
      <x:c r="C68" s="16" t="n">
        <x:f>MAX(0,B68*(1+EXP((LN(1+Assumptions!$C$60)-0.5*Assumptions!$C$61^2)+Assumptions!$C$61*((RAND()+RAND()+RAND()+RAND()+RAND()+RAND()+RAND()+RAND()+RAND()+RAND()+RAND()+RAND())-6))-1)+PT_Y5_MC!D67)</x:f>
        <x:v>1339313.6833136831</x:v>
      </x:c>
      <x:c r="D68" s="16" t="n">
        <x:f>MAX(0,C68*(1+EXP((LN(1+Assumptions!$C$60)-0.5*Assumptions!$C$61^2)+Assumptions!$C$61*((RAND()+RAND()+RAND()+RAND()+RAND()+RAND()+RAND()+RAND()+RAND()+RAND()+RAND()+RAND())-6))-1)+PT_Y5_MC!E67)</x:f>
        <x:v>1282218.8142997192</x:v>
      </x:c>
      <x:c r="E68" s="16" t="n">
        <x:f>MAX(0,D68*(1+EXP((LN(1+Assumptions!$C$60)-0.5*Assumptions!$C$61^2)+Assumptions!$C$61*((RAND()+RAND()+RAND()+RAND()+RAND()+RAND()+RAND()+RAND()+RAND()+RAND()+RAND()+RAND())-6))-1)+PT_Y5_MC!F67)</x:f>
        <x:v>952012.0234192692</x:v>
      </x:c>
      <x:c r="F68" s="16" t="n">
        <x:f>MAX(0,E68*(1+EXP((LN(1+Assumptions!$C$60)-0.5*Assumptions!$C$61^2)+Assumptions!$C$61*((RAND()+RAND()+RAND()+RAND()+RAND()+RAND()+RAND()+RAND()+RAND()+RAND()+RAND()+RAND())-6))-1)+PT_Y5_MC!G67)</x:f>
        <x:v>1200842.803525424</x:v>
      </x:c>
      <x:c r="G68" s="16" t="n">
        <x:f>MAX(0,F68*(1+EXP((LN(1+Assumptions!$C$60)-0.5*Assumptions!$C$61^2)+Assumptions!$C$61*((RAND()+RAND()+RAND()+RAND()+RAND()+RAND()+RAND()+RAND()+RAND()+RAND()+RAND()+RAND())-6))-1)+PT_Y5_MC!H67)</x:f>
        <x:v>1372375.5341589507</x:v>
      </x:c>
      <x:c r="H68" s="16" t="n">
        <x:f>MAX(0,G68*(1+EXP((LN(1+Assumptions!$C$60)-0.5*Assumptions!$C$61^2)+Assumptions!$C$61*((RAND()+RAND()+RAND()+RAND()+RAND()+RAND()+RAND()+RAND()+RAND()+RAND()+RAND()+RAND())-6))-1)+PT_Y5_MC!I67)</x:f>
        <x:v>1853403.3863430985</x:v>
      </x:c>
      <x:c r="I68" s="16" t="n">
        <x:f>MAX(0,H68*(1+EXP((LN(1+Assumptions!$C$60)-0.5*Assumptions!$C$61^2)+Assumptions!$C$61*((RAND()+RAND()+RAND()+RAND()+RAND()+RAND()+RAND()+RAND()+RAND()+RAND()+RAND()+RAND())-6))-1)+PT_Y5_MC!J67)</x:f>
        <x:v>2481002.098002673</x:v>
      </x:c>
      <x:c r="J68" s="16" t="n">
        <x:f>MAX(0,I68*(1+EXP((LN(1+Assumptions!$C$60)-0.5*Assumptions!$C$61^2)+Assumptions!$C$61*((RAND()+RAND()+RAND()+RAND()+RAND()+RAND()+RAND()+RAND()+RAND()+RAND()+RAND()+RAND())-6))-1)+PT_Y5_MC!K67)</x:f>
        <x:v>2185681.52212691</x:v>
      </x:c>
      <x:c r="K68" s="16" t="n">
        <x:f>MAX(0,J68*(1+EXP((LN(1+Assumptions!$C$60)-0.5*Assumptions!$C$61^2)+Assumptions!$C$61*((RAND()+RAND()+RAND()+RAND()+RAND()+RAND()+RAND()+RAND()+RAND()+RAND()+RAND()+RAND())-6))-1)+PT_Y5_MC!L67)</x:f>
        <x:v>1719618.430655965</x:v>
      </x:c>
      <x:c r="L68" s="16" t="n">
        <x:f>MAX(0,K68*(1+EXP((LN(1+Assumptions!$C$60)-0.5*Assumptions!$C$61^2)+Assumptions!$C$61*((RAND()+RAND()+RAND()+RAND()+RAND()+RAND()+RAND()+RAND()+RAND()+RAND()+RAND()+RAND())-6))-1)+PT_Y5_MC!M67)</x:f>
        <x:v>1356444.5987959318</x:v>
      </x:c>
      <x:c r="M68" s="16" t="n">
        <x:f>MAX(0,L68*(1+EXP((LN(1+Assumptions!$C$60)-0.5*Assumptions!$C$61^2)+Assumptions!$C$61*((RAND()+RAND()+RAND()+RAND()+RAND()+RAND()+RAND()+RAND()+RAND()+RAND()+RAND()+RAND())-6))-1)+PT_Y5_MC!N67)</x:f>
        <x:v>1616082.4891251035</x:v>
      </x:c>
      <x:c r="N68" s="16" t="n">
        <x:f>MAX(0,M68*(1+EXP((LN(1+Assumptions!$C$60)-0.5*Assumptions!$C$61^2)+Assumptions!$C$61*((RAND()+RAND()+RAND()+RAND()+RAND()+RAND()+RAND()+RAND()+RAND()+RAND()+RAND()+RAND())-6))-1)+PT_Y5_MC!O67)</x:f>
        <x:v>1518520.2528651245</x:v>
      </x:c>
      <x:c r="O68" s="16" t="n">
        <x:f>MAX(0,N68*(1+EXP((LN(1+Assumptions!$C$60)-0.5*Assumptions!$C$61^2)+Assumptions!$C$61*((RAND()+RAND()+RAND()+RAND()+RAND()+RAND()+RAND()+RAND()+RAND()+RAND()+RAND()+RAND())-6))-1)+PT_Y5_MC!P67)</x:f>
        <x:v>1906534.8073034082</x:v>
      </x:c>
      <x:c r="P68" s="16" t="n">
        <x:f>MAX(0,O68*(1+EXP((LN(1+Assumptions!$C$60)-0.5*Assumptions!$C$61^2)+Assumptions!$C$61*((RAND()+RAND()+RAND()+RAND()+RAND()+RAND()+RAND()+RAND()+RAND()+RAND()+RAND()+RAND())-6))-1)+PT_Y5_MC!Q67)</x:f>
        <x:v>1438576.2943462348</x:v>
      </x:c>
      <x:c r="Q68" s="16" t="n">
        <x:f>MAX(0,P68*(1+EXP((LN(1+Assumptions!$C$60)-0.5*Assumptions!$C$61^2)+Assumptions!$C$61*((RAND()+RAND()+RAND()+RAND()+RAND()+RAND()+RAND()+RAND()+RAND()+RAND()+RAND()+RAND())-6))-1)+PT_Y5_MC!R67)</x:f>
        <x:v>1556036.132303351</x:v>
      </x:c>
      <x:c r="R68" s="16" t="n">
        <x:f>MAX(0,Q68*(1+EXP((LN(1+Assumptions!$C$60)-0.5*Assumptions!$C$61^2)+Assumptions!$C$61*((RAND()+RAND()+RAND()+RAND()+RAND()+RAND()+RAND()+RAND()+RAND()+RAND()+RAND()+RAND())-6))-1)+PT_Y5_MC!S67)</x:f>
        <x:v>1558333.479290476</x:v>
      </x:c>
      <x:c r="S68" s="16" t="n">
        <x:f>MAX(0,R68*(1+EXP((LN(1+Assumptions!$C$60)-0.5*Assumptions!$C$61^2)+Assumptions!$C$61*((RAND()+RAND()+RAND()+RAND()+RAND()+RAND()+RAND()+RAND()+RAND()+RAND()+RAND()+RAND())-6))-1)+PT_Y5_MC!T67)</x:f>
        <x:v>1356974.149715001</x:v>
      </x:c>
      <x:c r="T68" s="16" t="n">
        <x:f>MAX(0,S68*(1+EXP((LN(1+Assumptions!$C$60)-0.5*Assumptions!$C$61^2)+Assumptions!$C$61*((RAND()+RAND()+RAND()+RAND()+RAND()+RAND()+RAND()+RAND()+RAND()+RAND()+RAND()+RAND())-6))-1)+PT_Y5_MC!U67)</x:f>
        <x:v>1672862.1815657716</x:v>
      </x:c>
      <x:c r="U68" s="16" t="n">
        <x:f>MAX(0,T68*(1+EXP((LN(1+Assumptions!$C$60)-0.5*Assumptions!$C$61^2)+Assumptions!$C$61*((RAND()+RAND()+RAND()+RAND()+RAND()+RAND()+RAND()+RAND()+RAND()+RAND()+RAND()+RAND())-6))-1)+PT_Y5_MC!V67)</x:f>
        <x:v>1449996.45139</x:v>
      </x:c>
      <x:c r="V68" s="16" t="n">
        <x:f>MAX(0,U68*(1+EXP((LN(1+Assumptions!$C$60)-0.5*Assumptions!$C$61^2)+Assumptions!$C$61*((RAND()+RAND()+RAND()+RAND()+RAND()+RAND()+RAND()+RAND()+RAND()+RAND()+RAND()+RAND())-6))-1)+PT_Y5_MC!W67)</x:f>
        <x:v>1363944.2097448818</x:v>
      </x:c>
      <x:c r="W68" s="16" t="n">
        <x:f>MAX(0,V68*(1+EXP((LN(1+Assumptions!$C$60)-0.5*Assumptions!$C$61^2)+Assumptions!$C$61*((RAND()+RAND()+RAND()+RAND()+RAND()+RAND()+RAND()+RAND()+RAND()+RAND()+RAND()+RAND())-6))-1)+PT_Y5_MC!X67)</x:f>
        <x:v>1650896.2980356372</x:v>
      </x:c>
      <x:c r="X68" s="16" t="n">
        <x:f>MAX(0,W68*(1+EXP((LN(1+Assumptions!$C$60)-0.5*Assumptions!$C$61^2)+Assumptions!$C$61*((RAND()+RAND()+RAND()+RAND()+RAND()+RAND()+RAND()+RAND()+RAND()+RAND()+RAND()+RAND())-6))-1)+PT_Y5_MC!Y67)</x:f>
        <x:v>1341540.5139441378</x:v>
      </x:c>
      <x:c r="Y68" s="16" t="n">
        <x:f>MAX(0,X68*(1+EXP((LN(1+Assumptions!$C$60)-0.5*Assumptions!$C$61^2)+Assumptions!$C$61*((RAND()+RAND()+RAND()+RAND()+RAND()+RAND()+RAND()+RAND()+RAND()+RAND()+RAND()+RAND())-6))-1)+PT_Y5_MC!Z67)</x:f>
        <x:v>1358745.689026777</x:v>
      </x:c>
      <x:c r="Z68" s="16" t="n">
        <x:f>MAX(0,Y68*(1+EXP((LN(1+Assumptions!$C$60)-0.5*Assumptions!$C$61^2)+Assumptions!$C$61*((RAND()+RAND()+RAND()+RAND()+RAND()+RAND()+RAND()+RAND()+RAND()+RAND()+RAND()+RAND())-6))-1)+PT_Y5_MC!AA67)</x:f>
        <x:v>1290134.7820998852</x:v>
      </x:c>
      <x:c r="AA68" s="16" t="n">
        <x:f>MAX(0,Z68*(1+EXP((LN(1+Assumptions!$C$60)-0.5*Assumptions!$C$61^2)+Assumptions!$C$61*((RAND()+RAND()+RAND()+RAND()+RAND()+RAND()+RAND()+RAND()+RAND()+RAND()+RAND()+RAND())-6))-1)+PT_Y5_MC!AB67)</x:f>
        <x:v>1574806.7469503211</x:v>
      </x:c>
      <x:c r="AB68" s="16" t="n">
        <x:f>MAX(0,AA68*(1+EXP((LN(1+Assumptions!$C$60)-0.5*Assumptions!$C$61^2)+Assumptions!$C$61*((RAND()+RAND()+RAND()+RAND()+RAND()+RAND()+RAND()+RAND()+RAND()+RAND()+RAND()+RAND())-6))-1)+PT_Y5_MC!AC67)</x:f>
        <x:v>1692970.0347474876</x:v>
      </x:c>
      <x:c r="AC68" s="16" t="n">
        <x:f>MAX(0,AB68*(1+EXP((LN(1+Assumptions!$C$60)-0.5*Assumptions!$C$61^2)+Assumptions!$C$61*((RAND()+RAND()+RAND()+RAND()+RAND()+RAND()+RAND()+RAND()+RAND()+RAND()+RAND()+RAND())-6))-1)+PT_Y5_MC!AD67)</x:f>
        <x:v>1936390.2551877704</x:v>
      </x:c>
      <x:c r="AD68" s="16" t="n">
        <x:f>MAX(0,AC68*(1+EXP((LN(1+Assumptions!$C$60)-0.5*Assumptions!$C$61^2)+Assumptions!$C$61*((RAND()+RAND()+RAND()+RAND()+RAND()+RAND()+RAND()+RAND()+RAND()+RAND()+RAND()+RAND())-6))-1)+PT_Y5_MC!AE67)</x:f>
        <x:v>2407013.8967539556</x:v>
      </x:c>
      <x:c r="AE68" s="16" t="n">
        <x:f>MAX(0,AD68*(1+EXP((LN(1+Assumptions!$C$60)-0.5*Assumptions!$C$61^2)+Assumptions!$C$61*((RAND()+RAND()+RAND()+RAND()+RAND()+RAND()+RAND()+RAND()+RAND()+RAND()+RAND()+RAND())-6))-1)+PT_Y5_MC!AF67)</x:f>
        <x:v>2391503.1457727</x:v>
      </x:c>
      <x:c r="AF68" s="16" t="n">
        <x:f>MAX(0,AE68*(1+EXP((LN(1+Assumptions!$C$60)-0.5*Assumptions!$C$61^2)+Assumptions!$C$61*((RAND()+RAND()+RAND()+RAND()+RAND()+RAND()+RAND()+RAND()+RAND()+RAND()+RAND()+RAND())-6))-1)+PT_Y5_MC!AG67)</x:f>
        <x:v>2979150.6387071228</x:v>
      </x:c>
    </x:row>
    <x:row r="69">
      <x:c r="A69" s="39">
        <x:v>65</x:v>
      </x:c>
      <x:c r="B69" s="16" t="n">
        <x:f>PT_Y5_MC!C68</x:f>
        <x:v>1029031.25</x:v>
      </x:c>
      <x:c r="C69" s="16" t="n">
        <x:f>MAX(0,B69*(1+EXP((LN(1+Assumptions!$C$60)-0.5*Assumptions!$C$61^2)+Assumptions!$C$61*((RAND()+RAND()+RAND()+RAND()+RAND()+RAND()+RAND()+RAND()+RAND()+RAND()+RAND()+RAND())-6))-1)+PT_Y5_MC!D67)</x:f>
        <x:v>1193165.8409261098</x:v>
      </x:c>
      <x:c r="D69" s="16" t="n">
        <x:f>MAX(0,C69*(1+EXP((LN(1+Assumptions!$C$60)-0.5*Assumptions!$C$61^2)+Assumptions!$C$61*((RAND()+RAND()+RAND()+RAND()+RAND()+RAND()+RAND()+RAND()+RAND()+RAND()+RAND()+RAND())-6))-1)+PT_Y5_MC!E67)</x:f>
        <x:v>1306531.7609174578</x:v>
      </x:c>
      <x:c r="E69" s="16" t="n">
        <x:f>MAX(0,D69*(1+EXP((LN(1+Assumptions!$C$60)-0.5*Assumptions!$C$61^2)+Assumptions!$C$61*((RAND()+RAND()+RAND()+RAND()+RAND()+RAND()+RAND()+RAND()+RAND()+RAND()+RAND()+RAND())-6))-1)+PT_Y5_MC!F67)</x:f>
        <x:v>1374384.0306873797</x:v>
      </x:c>
      <x:c r="F69" s="16" t="n">
        <x:f>MAX(0,E69*(1+EXP((LN(1+Assumptions!$C$60)-0.5*Assumptions!$C$61^2)+Assumptions!$C$61*((RAND()+RAND()+RAND()+RAND()+RAND()+RAND()+RAND()+RAND()+RAND()+RAND()+RAND()+RAND())-6))-1)+PT_Y5_MC!G67)</x:f>
        <x:v>1629189.0772315045</x:v>
      </x:c>
      <x:c r="G69" s="16" t="n">
        <x:f>MAX(0,F69*(1+EXP((LN(1+Assumptions!$C$60)-0.5*Assumptions!$C$61^2)+Assumptions!$C$61*((RAND()+RAND()+RAND()+RAND()+RAND()+RAND()+RAND()+RAND()+RAND()+RAND()+RAND()+RAND())-6))-1)+PT_Y5_MC!H67)</x:f>
        <x:v>1930575.0990603552</x:v>
      </x:c>
      <x:c r="H69" s="16" t="n">
        <x:f>MAX(0,G69*(1+EXP((LN(1+Assumptions!$C$60)-0.5*Assumptions!$C$61^2)+Assumptions!$C$61*((RAND()+RAND()+RAND()+RAND()+RAND()+RAND()+RAND()+RAND()+RAND()+RAND()+RAND()+RAND())-6))-1)+PT_Y5_MC!I67)</x:f>
        <x:v>2290569.551562311</x:v>
      </x:c>
      <x:c r="I69" s="16" t="n">
        <x:f>MAX(0,H69*(1+EXP((LN(1+Assumptions!$C$60)-0.5*Assumptions!$C$61^2)+Assumptions!$C$61*((RAND()+RAND()+RAND()+RAND()+RAND()+RAND()+RAND()+RAND()+RAND()+RAND()+RAND()+RAND())-6))-1)+PT_Y5_MC!J67)</x:f>
        <x:v>2437908.6626155083</x:v>
      </x:c>
      <x:c r="J69" s="16" t="n">
        <x:f>MAX(0,I69*(1+EXP((LN(1+Assumptions!$C$60)-0.5*Assumptions!$C$61^2)+Assumptions!$C$61*((RAND()+RAND()+RAND()+RAND()+RAND()+RAND()+RAND()+RAND()+RAND()+RAND()+RAND()+RAND())-6))-1)+PT_Y5_MC!K67)</x:f>
        <x:v>3067272.2146013416</x:v>
      </x:c>
      <x:c r="K69" s="16" t="n">
        <x:f>MAX(0,J69*(1+EXP((LN(1+Assumptions!$C$60)-0.5*Assumptions!$C$61^2)+Assumptions!$C$61*((RAND()+RAND()+RAND()+RAND()+RAND()+RAND()+RAND()+RAND()+RAND()+RAND()+RAND()+RAND())-6))-1)+PT_Y5_MC!L67)</x:f>
        <x:v>2411230.0376052815</x:v>
      </x:c>
      <x:c r="L69" s="16" t="n">
        <x:f>MAX(0,K69*(1+EXP((LN(1+Assumptions!$C$60)-0.5*Assumptions!$C$61^2)+Assumptions!$C$61*((RAND()+RAND()+RAND()+RAND()+RAND()+RAND()+RAND()+RAND()+RAND()+RAND()+RAND()+RAND())-6))-1)+PT_Y5_MC!M67)</x:f>
        <x:v>2291761.4375474686</x:v>
      </x:c>
      <x:c r="M69" s="16" t="n">
        <x:f>MAX(0,L69*(1+EXP((LN(1+Assumptions!$C$60)-0.5*Assumptions!$C$61^2)+Assumptions!$C$61*((RAND()+RAND()+RAND()+RAND()+RAND()+RAND()+RAND()+RAND()+RAND()+RAND()+RAND()+RAND())-6))-1)+PT_Y5_MC!N67)</x:f>
        <x:v>2210783.407871793</x:v>
      </x:c>
      <x:c r="N69" s="16" t="n">
        <x:f>MAX(0,M69*(1+EXP((LN(1+Assumptions!$C$60)-0.5*Assumptions!$C$61^2)+Assumptions!$C$61*((RAND()+RAND()+RAND()+RAND()+RAND()+RAND()+RAND()+RAND()+RAND()+RAND()+RAND()+RAND())-6))-1)+PT_Y5_MC!O67)</x:f>
        <x:v>1875710.387407729</x:v>
      </x:c>
      <x:c r="O69" s="16" t="n">
        <x:f>MAX(0,N69*(1+EXP((LN(1+Assumptions!$C$60)-0.5*Assumptions!$C$61^2)+Assumptions!$C$61*((RAND()+RAND()+RAND()+RAND()+RAND()+RAND()+RAND()+RAND()+RAND()+RAND()+RAND()+RAND())-6))-1)+PT_Y5_MC!P67)</x:f>
        <x:v>1594046.6231088447</x:v>
      </x:c>
      <x:c r="P69" s="16" t="n">
        <x:f>MAX(0,O69*(1+EXP((LN(1+Assumptions!$C$60)-0.5*Assumptions!$C$61^2)+Assumptions!$C$61*((RAND()+RAND()+RAND()+RAND()+RAND()+RAND()+RAND()+RAND()+RAND()+RAND()+RAND()+RAND())-6))-1)+PT_Y5_MC!Q67)</x:f>
        <x:v>1903703.6679085265</x:v>
      </x:c>
      <x:c r="Q69" s="16" t="n">
        <x:f>MAX(0,P69*(1+EXP((LN(1+Assumptions!$C$60)-0.5*Assumptions!$C$61^2)+Assumptions!$C$61*((RAND()+RAND()+RAND()+RAND()+RAND()+RAND()+RAND()+RAND()+RAND()+RAND()+RAND()+RAND())-6))-1)+PT_Y5_MC!R67)</x:f>
        <x:v>1746819.6939572582</x:v>
      </x:c>
      <x:c r="R69" s="16" t="n">
        <x:f>MAX(0,Q69*(1+EXP((LN(1+Assumptions!$C$60)-0.5*Assumptions!$C$61^2)+Assumptions!$C$61*((RAND()+RAND()+RAND()+RAND()+RAND()+RAND()+RAND()+RAND()+RAND()+RAND()+RAND()+RAND())-6))-1)+PT_Y5_MC!S67)</x:f>
        <x:v>2003312.3165077204</x:v>
      </x:c>
      <x:c r="S69" s="16" t="n">
        <x:f>MAX(0,R69*(1+EXP((LN(1+Assumptions!$C$60)-0.5*Assumptions!$C$61^2)+Assumptions!$C$61*((RAND()+RAND()+RAND()+RAND()+RAND()+RAND()+RAND()+RAND()+RAND()+RAND()+RAND()+RAND())-6))-1)+PT_Y5_MC!T67)</x:f>
        <x:v>1930058.6337330043</x:v>
      </x:c>
      <x:c r="T69" s="16" t="n">
        <x:f>MAX(0,S69*(1+EXP((LN(1+Assumptions!$C$60)-0.5*Assumptions!$C$61^2)+Assumptions!$C$61*((RAND()+RAND()+RAND()+RAND()+RAND()+RAND()+RAND()+RAND()+RAND()+RAND()+RAND()+RAND())-6))-1)+PT_Y5_MC!U67)</x:f>
        <x:v>2572934.656504587</x:v>
      </x:c>
      <x:c r="U69" s="16" t="n">
        <x:f>MAX(0,T69*(1+EXP((LN(1+Assumptions!$C$60)-0.5*Assumptions!$C$61^2)+Assumptions!$C$61*((RAND()+RAND()+RAND()+RAND()+RAND()+RAND()+RAND()+RAND()+RAND()+RAND()+RAND()+RAND())-6))-1)+PT_Y5_MC!V67)</x:f>
        <x:v>2630578.3328643055</x:v>
      </x:c>
      <x:c r="V69" s="16" t="n">
        <x:f>MAX(0,U69*(1+EXP((LN(1+Assumptions!$C$60)-0.5*Assumptions!$C$61^2)+Assumptions!$C$61*((RAND()+RAND()+RAND()+RAND()+RAND()+RAND()+RAND()+RAND()+RAND()+RAND()+RAND()+RAND())-6))-1)+PT_Y5_MC!W67)</x:f>
        <x:v>2413508.6601478076</x:v>
      </x:c>
      <x:c r="W69" s="16" t="n">
        <x:f>MAX(0,V69*(1+EXP((LN(1+Assumptions!$C$60)-0.5*Assumptions!$C$61^2)+Assumptions!$C$61*((RAND()+RAND()+RAND()+RAND()+RAND()+RAND()+RAND()+RAND()+RAND()+RAND()+RAND()+RAND())-6))-1)+PT_Y5_MC!X67)</x:f>
        <x:v>1982057.646418246</x:v>
      </x:c>
      <x:c r="X69" s="16" t="n">
        <x:f>MAX(0,W69*(1+EXP((LN(1+Assumptions!$C$60)-0.5*Assumptions!$C$61^2)+Assumptions!$C$61*((RAND()+RAND()+RAND()+RAND()+RAND()+RAND()+RAND()+RAND()+RAND()+RAND()+RAND()+RAND())-6))-1)+PT_Y5_MC!Y67)</x:f>
        <x:v>2260581.838653066</x:v>
      </x:c>
      <x:c r="Y69" s="16" t="n">
        <x:f>MAX(0,X69*(1+EXP((LN(1+Assumptions!$C$60)-0.5*Assumptions!$C$61^2)+Assumptions!$C$61*((RAND()+RAND()+RAND()+RAND()+RAND()+RAND()+RAND()+RAND()+RAND()+RAND()+RAND()+RAND())-6))-1)+PT_Y5_MC!Z67)</x:f>
        <x:v>2824723.1013338477</x:v>
      </x:c>
      <x:c r="Z69" s="16" t="n">
        <x:f>MAX(0,Y69*(1+EXP((LN(1+Assumptions!$C$60)-0.5*Assumptions!$C$61^2)+Assumptions!$C$61*((RAND()+RAND()+RAND()+RAND()+RAND()+RAND()+RAND()+RAND()+RAND()+RAND()+RAND()+RAND())-6))-1)+PT_Y5_MC!AA67)</x:f>
        <x:v>2768168.0484946747</x:v>
      </x:c>
      <x:c r="AA69" s="16" t="n">
        <x:f>MAX(0,Z69*(1+EXP((LN(1+Assumptions!$C$60)-0.5*Assumptions!$C$61^2)+Assumptions!$C$61*((RAND()+RAND()+RAND()+RAND()+RAND()+RAND()+RAND()+RAND()+RAND()+RAND()+RAND()+RAND())-6))-1)+PT_Y5_MC!AB67)</x:f>
        <x:v>2967193.0853327923</x:v>
      </x:c>
      <x:c r="AB69" s="16" t="n">
        <x:f>MAX(0,AA69*(1+EXP((LN(1+Assumptions!$C$60)-0.5*Assumptions!$C$61^2)+Assumptions!$C$61*((RAND()+RAND()+RAND()+RAND()+RAND()+RAND()+RAND()+RAND()+RAND()+RAND()+RAND()+RAND())-6))-1)+PT_Y5_MC!AC67)</x:f>
        <x:v>4403413.96806119</x:v>
      </x:c>
      <x:c r="AC69" s="16" t="n">
        <x:f>MAX(0,AB69*(1+EXP((LN(1+Assumptions!$C$60)-0.5*Assumptions!$C$61^2)+Assumptions!$C$61*((RAND()+RAND()+RAND()+RAND()+RAND()+RAND()+RAND()+RAND()+RAND()+RAND()+RAND()+RAND())-6))-1)+PT_Y5_MC!AD67)</x:f>
        <x:v>6087437.80303177</x:v>
      </x:c>
      <x:c r="AD69" s="16" t="n">
        <x:f>MAX(0,AC69*(1+EXP((LN(1+Assumptions!$C$60)-0.5*Assumptions!$C$61^2)+Assumptions!$C$61*((RAND()+RAND()+RAND()+RAND()+RAND()+RAND()+RAND()+RAND()+RAND()+RAND()+RAND()+RAND())-6))-1)+PT_Y5_MC!AE67)</x:f>
        <x:v>6288847.697579357</x:v>
      </x:c>
      <x:c r="AE69" s="16" t="n">
        <x:f>MAX(0,AD69*(1+EXP((LN(1+Assumptions!$C$60)-0.5*Assumptions!$C$61^2)+Assumptions!$C$61*((RAND()+RAND()+RAND()+RAND()+RAND()+RAND()+RAND()+RAND()+RAND()+RAND()+RAND()+RAND())-6))-1)+PT_Y5_MC!AF67)</x:f>
        <x:v>5376250.148218363</x:v>
      </x:c>
      <x:c r="AF69" s="16" t="n">
        <x:f>MAX(0,AE69*(1+EXP((LN(1+Assumptions!$C$60)-0.5*Assumptions!$C$61^2)+Assumptions!$C$61*((RAND()+RAND()+RAND()+RAND()+RAND()+RAND()+RAND()+RAND()+RAND()+RAND()+RAND()+RAND())-6))-1)+PT_Y5_MC!AG67)</x:f>
        <x:v>5012784.905064989</x:v>
      </x:c>
    </x:row>
    <x:row r="70">
      <x:c r="A70" s="39">
        <x:v>66</x:v>
      </x:c>
      <x:c r="B70" s="16" t="n">
        <x:f>PT_Y5_MC!C68</x:f>
        <x:v>1029031.25</x:v>
      </x:c>
      <x:c r="C70" s="16" t="n">
        <x:f>MAX(0,B70*(1+EXP((LN(1+Assumptions!$C$60)-0.5*Assumptions!$C$61^2)+Assumptions!$C$61*((RAND()+RAND()+RAND()+RAND()+RAND()+RAND()+RAND()+RAND()+RAND()+RAND()+RAND()+RAND())-6))-1)+PT_Y5_MC!D67)</x:f>
        <x:v>1162467.6845358638</x:v>
      </x:c>
      <x:c r="D70" s="16" t="n">
        <x:f>MAX(0,C70*(1+EXP((LN(1+Assumptions!$C$60)-0.5*Assumptions!$C$61^2)+Assumptions!$C$61*((RAND()+RAND()+RAND()+RAND()+RAND()+RAND()+RAND()+RAND()+RAND()+RAND()+RAND()+RAND())-6))-1)+PT_Y5_MC!E67)</x:f>
        <x:v>1194524.605020896</x:v>
      </x:c>
      <x:c r="E70" s="16" t="n">
        <x:f>MAX(0,D70*(1+EXP((LN(1+Assumptions!$C$60)-0.5*Assumptions!$C$61^2)+Assumptions!$C$61*((RAND()+RAND()+RAND()+RAND()+RAND()+RAND()+RAND()+RAND()+RAND()+RAND()+RAND()+RAND())-6))-1)+PT_Y5_MC!F67)</x:f>
        <x:v>1209936.837953795</x:v>
      </x:c>
      <x:c r="F70" s="16" t="n">
        <x:f>MAX(0,E70*(1+EXP((LN(1+Assumptions!$C$60)-0.5*Assumptions!$C$61^2)+Assumptions!$C$61*((RAND()+RAND()+RAND()+RAND()+RAND()+RAND()+RAND()+RAND()+RAND()+RAND()+RAND()+RAND())-6))-1)+PT_Y5_MC!G67)</x:f>
        <x:v>1250093.1930762585</x:v>
      </x:c>
      <x:c r="G70" s="16" t="n">
        <x:f>MAX(0,F70*(1+EXP((LN(1+Assumptions!$C$60)-0.5*Assumptions!$C$61^2)+Assumptions!$C$61*((RAND()+RAND()+RAND()+RAND()+RAND()+RAND()+RAND()+RAND()+RAND()+RAND()+RAND()+RAND())-6))-1)+PT_Y5_MC!H67)</x:f>
        <x:v>1581287.1386951092</x:v>
      </x:c>
      <x:c r="H70" s="16" t="n">
        <x:f>MAX(0,G70*(1+EXP((LN(1+Assumptions!$C$60)-0.5*Assumptions!$C$61^2)+Assumptions!$C$61*((RAND()+RAND()+RAND()+RAND()+RAND()+RAND()+RAND()+RAND()+RAND()+RAND()+RAND()+RAND())-6))-1)+PT_Y5_MC!I67)</x:f>
        <x:v>1410222.8983474243</x:v>
      </x:c>
      <x:c r="I70" s="16" t="n">
        <x:f>MAX(0,H70*(1+EXP((LN(1+Assumptions!$C$60)-0.5*Assumptions!$C$61^2)+Assumptions!$C$61*((RAND()+RAND()+RAND()+RAND()+RAND()+RAND()+RAND()+RAND()+RAND()+RAND()+RAND()+RAND())-6))-1)+PT_Y5_MC!J67)</x:f>
        <x:v>1062563.0406317264</x:v>
      </x:c>
      <x:c r="J70" s="16" t="n">
        <x:f>MAX(0,I70*(1+EXP((LN(1+Assumptions!$C$60)-0.5*Assumptions!$C$61^2)+Assumptions!$C$61*((RAND()+RAND()+RAND()+RAND()+RAND()+RAND()+RAND()+RAND()+RAND()+RAND()+RAND()+RAND())-6))-1)+PT_Y5_MC!K67)</x:f>
        <x:v>983991.4138386507</x:v>
      </x:c>
      <x:c r="K70" s="16" t="n">
        <x:f>MAX(0,J70*(1+EXP((LN(1+Assumptions!$C$60)-0.5*Assumptions!$C$61^2)+Assumptions!$C$61*((RAND()+RAND()+RAND()+RAND()+RAND()+RAND()+RAND()+RAND()+RAND()+RAND()+RAND()+RAND())-6))-1)+PT_Y5_MC!L67)</x:f>
        <x:v>885271.0739850382</x:v>
      </x:c>
      <x:c r="L70" s="16" t="n">
        <x:f>MAX(0,K70*(1+EXP((LN(1+Assumptions!$C$60)-0.5*Assumptions!$C$61^2)+Assumptions!$C$61*((RAND()+RAND()+RAND()+RAND()+RAND()+RAND()+RAND()+RAND()+RAND()+RAND()+RAND()+RAND())-6))-1)+PT_Y5_MC!M67)</x:f>
        <x:v>1129933.7839317613</x:v>
      </x:c>
      <x:c r="M70" s="16" t="n">
        <x:f>MAX(0,L70*(1+EXP((LN(1+Assumptions!$C$60)-0.5*Assumptions!$C$61^2)+Assumptions!$C$61*((RAND()+RAND()+RAND()+RAND()+RAND()+RAND()+RAND()+RAND()+RAND()+RAND()+RAND()+RAND())-6))-1)+PT_Y5_MC!N67)</x:f>
        <x:v>1248756.3870800084</x:v>
      </x:c>
      <x:c r="N70" s="16" t="n">
        <x:f>MAX(0,M70*(1+EXP((LN(1+Assumptions!$C$60)-0.5*Assumptions!$C$61^2)+Assumptions!$C$61*((RAND()+RAND()+RAND()+RAND()+RAND()+RAND()+RAND()+RAND()+RAND()+RAND()+RAND()+RAND())-6))-1)+PT_Y5_MC!O67)</x:f>
        <x:v>1348934.2323916946</x:v>
      </x:c>
      <x:c r="O70" s="16" t="n">
        <x:f>MAX(0,N70*(1+EXP((LN(1+Assumptions!$C$60)-0.5*Assumptions!$C$61^2)+Assumptions!$C$61*((RAND()+RAND()+RAND()+RAND()+RAND()+RAND()+RAND()+RAND()+RAND()+RAND()+RAND()+RAND())-6))-1)+PT_Y5_MC!P67)</x:f>
        <x:v>1311715.1031477407</x:v>
      </x:c>
      <x:c r="P70" s="16" t="n">
        <x:f>MAX(0,O70*(1+EXP((LN(1+Assumptions!$C$60)-0.5*Assumptions!$C$61^2)+Assumptions!$C$61*((RAND()+RAND()+RAND()+RAND()+RAND()+RAND()+RAND()+RAND()+RAND()+RAND()+RAND()+RAND())-6))-1)+PT_Y5_MC!Q67)</x:f>
        <x:v>1109587.5791718268</x:v>
      </x:c>
      <x:c r="Q70" s="16" t="n">
        <x:f>MAX(0,P70*(1+EXP((LN(1+Assumptions!$C$60)-0.5*Assumptions!$C$61^2)+Assumptions!$C$61*((RAND()+RAND()+RAND()+RAND()+RAND()+RAND()+RAND()+RAND()+RAND()+RAND()+RAND()+RAND())-6))-1)+PT_Y5_MC!R67)</x:f>
        <x:v>948083.172965439</x:v>
      </x:c>
      <x:c r="R70" s="16" t="n">
        <x:f>MAX(0,Q70*(1+EXP((LN(1+Assumptions!$C$60)-0.5*Assumptions!$C$61^2)+Assumptions!$C$61*((RAND()+RAND()+RAND()+RAND()+RAND()+RAND()+RAND()+RAND()+RAND()+RAND()+RAND()+RAND())-6))-1)+PT_Y5_MC!S67)</x:f>
        <x:v>870752.0330798989</x:v>
      </x:c>
      <x:c r="S70" s="16" t="n">
        <x:f>MAX(0,R70*(1+EXP((LN(1+Assumptions!$C$60)-0.5*Assumptions!$C$61^2)+Assumptions!$C$61*((RAND()+RAND()+RAND()+RAND()+RAND()+RAND()+RAND()+RAND()+RAND()+RAND()+RAND()+RAND())-6))-1)+PT_Y5_MC!T67)</x:f>
        <x:v>931870.8186604583</x:v>
      </x:c>
      <x:c r="T70" s="16" t="n">
        <x:f>MAX(0,S70*(1+EXP((LN(1+Assumptions!$C$60)-0.5*Assumptions!$C$61^2)+Assumptions!$C$61*((RAND()+RAND()+RAND()+RAND()+RAND()+RAND()+RAND()+RAND()+RAND()+RAND()+RAND()+RAND())-6))-1)+PT_Y5_MC!U67)</x:f>
        <x:v>1077668.4016221166</x:v>
      </x:c>
      <x:c r="U70" s="16" t="n">
        <x:f>MAX(0,T70*(1+EXP((LN(1+Assumptions!$C$60)-0.5*Assumptions!$C$61^2)+Assumptions!$C$61*((RAND()+RAND()+RAND()+RAND()+RAND()+RAND()+RAND()+RAND()+RAND()+RAND()+RAND()+RAND())-6))-1)+PT_Y5_MC!V67)</x:f>
        <x:v>1194076.383161108</x:v>
      </x:c>
      <x:c r="V70" s="16" t="n">
        <x:f>MAX(0,U70*(1+EXP((LN(1+Assumptions!$C$60)-0.5*Assumptions!$C$61^2)+Assumptions!$C$61*((RAND()+RAND()+RAND()+RAND()+RAND()+RAND()+RAND()+RAND()+RAND()+RAND()+RAND()+RAND())-6))-1)+PT_Y5_MC!W67)</x:f>
        <x:v>1541505.9561830603</x:v>
      </x:c>
      <x:c r="W70" s="16" t="n">
        <x:f>MAX(0,V70*(1+EXP((LN(1+Assumptions!$C$60)-0.5*Assumptions!$C$61^2)+Assumptions!$C$61*((RAND()+RAND()+RAND()+RAND()+RAND()+RAND()+RAND()+RAND()+RAND()+RAND()+RAND()+RAND())-6))-1)+PT_Y5_MC!X67)</x:f>
        <x:v>1450927.4302283565</x:v>
      </x:c>
      <x:c r="X70" s="16" t="n">
        <x:f>MAX(0,W70*(1+EXP((LN(1+Assumptions!$C$60)-0.5*Assumptions!$C$61^2)+Assumptions!$C$61*((RAND()+RAND()+RAND()+RAND()+RAND()+RAND()+RAND()+RAND()+RAND()+RAND()+RAND()+RAND())-6))-1)+PT_Y5_MC!Y67)</x:f>
        <x:v>1838945.2651075735</x:v>
      </x:c>
      <x:c r="Y70" s="16" t="n">
        <x:f>MAX(0,X70*(1+EXP((LN(1+Assumptions!$C$60)-0.5*Assumptions!$C$61^2)+Assumptions!$C$61*((RAND()+RAND()+RAND()+RAND()+RAND()+RAND()+RAND()+RAND()+RAND()+RAND()+RAND()+RAND())-6))-1)+PT_Y5_MC!Z67)</x:f>
        <x:v>2187925.1421676883</x:v>
      </x:c>
      <x:c r="Z70" s="16" t="n">
        <x:f>MAX(0,Y70*(1+EXP((LN(1+Assumptions!$C$60)-0.5*Assumptions!$C$61^2)+Assumptions!$C$61*((RAND()+RAND()+RAND()+RAND()+RAND()+RAND()+RAND()+RAND()+RAND()+RAND()+RAND()+RAND())-6))-1)+PT_Y5_MC!AA67)</x:f>
        <x:v>2283672.938508316</x:v>
      </x:c>
      <x:c r="AA70" s="16" t="n">
        <x:f>MAX(0,Z70*(1+EXP((LN(1+Assumptions!$C$60)-0.5*Assumptions!$C$61^2)+Assumptions!$C$61*((RAND()+RAND()+RAND()+RAND()+RAND()+RAND()+RAND()+RAND()+RAND()+RAND()+RAND()+RAND())-6))-1)+PT_Y5_MC!AB67)</x:f>
        <x:v>2219184.4066575114</x:v>
      </x:c>
      <x:c r="AB70" s="16" t="n">
        <x:f>MAX(0,AA70*(1+EXP((LN(1+Assumptions!$C$60)-0.5*Assumptions!$C$61^2)+Assumptions!$C$61*((RAND()+RAND()+RAND()+RAND()+RAND()+RAND()+RAND()+RAND()+RAND()+RAND()+RAND()+RAND())-6))-1)+PT_Y5_MC!AC67)</x:f>
        <x:v>1947090.5309904588</x:v>
      </x:c>
      <x:c r="AC70" s="16" t="n">
        <x:f>MAX(0,AB70*(1+EXP((LN(1+Assumptions!$C$60)-0.5*Assumptions!$C$61^2)+Assumptions!$C$61*((RAND()+RAND()+RAND()+RAND()+RAND()+RAND()+RAND()+RAND()+RAND()+RAND()+RAND()+RAND())-6))-1)+PT_Y5_MC!AD67)</x:f>
        <x:v>2064671.0250077993</x:v>
      </x:c>
      <x:c r="AD70" s="16" t="n">
        <x:f>MAX(0,AC70*(1+EXP((LN(1+Assumptions!$C$60)-0.5*Assumptions!$C$61^2)+Assumptions!$C$61*((RAND()+RAND()+RAND()+RAND()+RAND()+RAND()+RAND()+RAND()+RAND()+RAND()+RAND()+RAND())-6))-1)+PT_Y5_MC!AE67)</x:f>
        <x:v>2235411.0583777213</x:v>
      </x:c>
      <x:c r="AE70" s="16" t="n">
        <x:f>MAX(0,AD70*(1+EXP((LN(1+Assumptions!$C$60)-0.5*Assumptions!$C$61^2)+Assumptions!$C$61*((RAND()+RAND()+RAND()+RAND()+RAND()+RAND()+RAND()+RAND()+RAND()+RAND()+RAND()+RAND())-6))-1)+PT_Y5_MC!AF67)</x:f>
        <x:v>2363171.1450405577</x:v>
      </x:c>
      <x:c r="AF70" s="16" t="n">
        <x:f>MAX(0,AE70*(1+EXP((LN(1+Assumptions!$C$60)-0.5*Assumptions!$C$61^2)+Assumptions!$C$61*((RAND()+RAND()+RAND()+RAND()+RAND()+RAND()+RAND()+RAND()+RAND()+RAND()+RAND()+RAND())-6))-1)+PT_Y5_MC!AG67)</x:f>
        <x:v>2468443.1058721775</x:v>
      </x:c>
    </x:row>
    <x:row r="71">
      <x:c r="A71" s="39">
        <x:v>67</x:v>
      </x:c>
      <x:c r="B71" s="16" t="n">
        <x:f>PT_Y5_MC!C68</x:f>
        <x:v>1029031.25</x:v>
      </x:c>
      <x:c r="C71" s="16" t="n">
        <x:f>MAX(0,B71*(1+EXP((LN(1+Assumptions!$C$60)-0.5*Assumptions!$C$61^2)+Assumptions!$C$61*((RAND()+RAND()+RAND()+RAND()+RAND()+RAND()+RAND()+RAND()+RAND()+RAND()+RAND()+RAND())-6))-1)+PT_Y5_MC!D67)</x:f>
        <x:v>1055257.694404615</x:v>
      </x:c>
      <x:c r="D71" s="16" t="n">
        <x:f>MAX(0,C71*(1+EXP((LN(1+Assumptions!$C$60)-0.5*Assumptions!$C$61^2)+Assumptions!$C$61*((RAND()+RAND()+RAND()+RAND()+RAND()+RAND()+RAND()+RAND()+RAND()+RAND()+RAND()+RAND())-6))-1)+PT_Y5_MC!E67)</x:f>
        <x:v>1182696.5052111214</x:v>
      </x:c>
      <x:c r="E71" s="16" t="n">
        <x:f>MAX(0,D71*(1+EXP((LN(1+Assumptions!$C$60)-0.5*Assumptions!$C$61^2)+Assumptions!$C$61*((RAND()+RAND()+RAND()+RAND()+RAND()+RAND()+RAND()+RAND()+RAND()+RAND()+RAND()+RAND())-6))-1)+PT_Y5_MC!F67)</x:f>
        <x:v>1417204.4434625146</x:v>
      </x:c>
      <x:c r="F71" s="16" t="n">
        <x:f>MAX(0,E71*(1+EXP((LN(1+Assumptions!$C$60)-0.5*Assumptions!$C$61^2)+Assumptions!$C$61*((RAND()+RAND()+RAND()+RAND()+RAND()+RAND()+RAND()+RAND()+RAND()+RAND()+RAND()+RAND())-6))-1)+PT_Y5_MC!G67)</x:f>
        <x:v>1465755.5216874357</x:v>
      </x:c>
      <x:c r="G71" s="16" t="n">
        <x:f>MAX(0,F71*(1+EXP((LN(1+Assumptions!$C$60)-0.5*Assumptions!$C$61^2)+Assumptions!$C$61*((RAND()+RAND()+RAND()+RAND()+RAND()+RAND()+RAND()+RAND()+RAND()+RAND()+RAND()+RAND())-6))-1)+PT_Y5_MC!H67)</x:f>
        <x:v>1113612.982372109</x:v>
      </x:c>
      <x:c r="H71" s="16" t="n">
        <x:f>MAX(0,G71*(1+EXP((LN(1+Assumptions!$C$60)-0.5*Assumptions!$C$61^2)+Assumptions!$C$61*((RAND()+RAND()+RAND()+RAND()+RAND()+RAND()+RAND()+RAND()+RAND()+RAND()+RAND()+RAND())-6))-1)+PT_Y5_MC!I67)</x:f>
        <x:v>1235958.85615881</x:v>
      </x:c>
      <x:c r="I71" s="16" t="n">
        <x:f>MAX(0,H71*(1+EXP((LN(1+Assumptions!$C$60)-0.5*Assumptions!$C$61^2)+Assumptions!$C$61*((RAND()+RAND()+RAND()+RAND()+RAND()+RAND()+RAND()+RAND()+RAND()+RAND()+RAND()+RAND())-6))-1)+PT_Y5_MC!J67)</x:f>
        <x:v>1137251.9309160328</x:v>
      </x:c>
      <x:c r="J71" s="16" t="n">
        <x:f>MAX(0,I71*(1+EXP((LN(1+Assumptions!$C$60)-0.5*Assumptions!$C$61^2)+Assumptions!$C$61*((RAND()+RAND()+RAND()+RAND()+RAND()+RAND()+RAND()+RAND()+RAND()+RAND()+RAND()+RAND())-6))-1)+PT_Y5_MC!K67)</x:f>
        <x:v>957490.5112066724</x:v>
      </x:c>
      <x:c r="K71" s="16" t="n">
        <x:f>MAX(0,J71*(1+EXP((LN(1+Assumptions!$C$60)-0.5*Assumptions!$C$61^2)+Assumptions!$C$61*((RAND()+RAND()+RAND()+RAND()+RAND()+RAND()+RAND()+RAND()+RAND()+RAND()+RAND()+RAND())-6))-1)+PT_Y5_MC!L67)</x:f>
        <x:v>1078213.497124183</x:v>
      </x:c>
      <x:c r="L71" s="16" t="n">
        <x:f>MAX(0,K71*(1+EXP((LN(1+Assumptions!$C$60)-0.5*Assumptions!$C$61^2)+Assumptions!$C$61*((RAND()+RAND()+RAND()+RAND()+RAND()+RAND()+RAND()+RAND()+RAND()+RAND()+RAND()+RAND())-6))-1)+PT_Y5_MC!M67)</x:f>
        <x:v>1217797.2929959483</x:v>
      </x:c>
      <x:c r="M71" s="16" t="n">
        <x:f>MAX(0,L71*(1+EXP((LN(1+Assumptions!$C$60)-0.5*Assumptions!$C$61^2)+Assumptions!$C$61*((RAND()+RAND()+RAND()+RAND()+RAND()+RAND()+RAND()+RAND()+RAND()+RAND()+RAND()+RAND())-6))-1)+PT_Y5_MC!N67)</x:f>
        <x:v>1311340.5743784544</x:v>
      </x:c>
      <x:c r="N71" s="16" t="n">
        <x:f>MAX(0,M71*(1+EXP((LN(1+Assumptions!$C$60)-0.5*Assumptions!$C$61^2)+Assumptions!$C$61*((RAND()+RAND()+RAND()+RAND()+RAND()+RAND()+RAND()+RAND()+RAND()+RAND()+RAND()+RAND())-6))-1)+PT_Y5_MC!O67)</x:f>
        <x:v>1408643.863845917</x:v>
      </x:c>
      <x:c r="O71" s="16" t="n">
        <x:f>MAX(0,N71*(1+EXP((LN(1+Assumptions!$C$60)-0.5*Assumptions!$C$61^2)+Assumptions!$C$61*((RAND()+RAND()+RAND()+RAND()+RAND()+RAND()+RAND()+RAND()+RAND()+RAND()+RAND()+RAND())-6))-1)+PT_Y5_MC!P67)</x:f>
        <x:v>1413243.1265666198</x:v>
      </x:c>
      <x:c r="P71" s="16" t="n">
        <x:f>MAX(0,O71*(1+EXP((LN(1+Assumptions!$C$60)-0.5*Assumptions!$C$61^2)+Assumptions!$C$61*((RAND()+RAND()+RAND()+RAND()+RAND()+RAND()+RAND()+RAND()+RAND()+RAND()+RAND()+RAND())-6))-1)+PT_Y5_MC!Q67)</x:f>
        <x:v>1556457.617730414</x:v>
      </x:c>
      <x:c r="Q71" s="16" t="n">
        <x:f>MAX(0,P71*(1+EXP((LN(1+Assumptions!$C$60)-0.5*Assumptions!$C$61^2)+Assumptions!$C$61*((RAND()+RAND()+RAND()+RAND()+RAND()+RAND()+RAND()+RAND()+RAND()+RAND()+RAND()+RAND())-6))-1)+PT_Y5_MC!R67)</x:f>
        <x:v>1885714.2237472255</x:v>
      </x:c>
      <x:c r="R71" s="16" t="n">
        <x:f>MAX(0,Q71*(1+EXP((LN(1+Assumptions!$C$60)-0.5*Assumptions!$C$61^2)+Assumptions!$C$61*((RAND()+RAND()+RAND()+RAND()+RAND()+RAND()+RAND()+RAND()+RAND()+RAND()+RAND()+RAND())-6))-1)+PT_Y5_MC!S67)</x:f>
        <x:v>2419821.6543200617</x:v>
      </x:c>
      <x:c r="S71" s="16" t="n">
        <x:f>MAX(0,R71*(1+EXP((LN(1+Assumptions!$C$60)-0.5*Assumptions!$C$61^2)+Assumptions!$C$61*((RAND()+RAND()+RAND()+RAND()+RAND()+RAND()+RAND()+RAND()+RAND()+RAND()+RAND()+RAND())-6))-1)+PT_Y5_MC!T67)</x:f>
        <x:v>2572826.936672069</x:v>
      </x:c>
      <x:c r="T71" s="16" t="n">
        <x:f>MAX(0,S71*(1+EXP((LN(1+Assumptions!$C$60)-0.5*Assumptions!$C$61^2)+Assumptions!$C$61*((RAND()+RAND()+RAND()+RAND()+RAND()+RAND()+RAND()+RAND()+RAND()+RAND()+RAND()+RAND())-6))-1)+PT_Y5_MC!U67)</x:f>
        <x:v>2483906.280714176</x:v>
      </x:c>
      <x:c r="U71" s="16" t="n">
        <x:f>MAX(0,T71*(1+EXP((LN(1+Assumptions!$C$60)-0.5*Assumptions!$C$61^2)+Assumptions!$C$61*((RAND()+RAND()+RAND()+RAND()+RAND()+RAND()+RAND()+RAND()+RAND()+RAND()+RAND()+RAND())-6))-1)+PT_Y5_MC!V67)</x:f>
        <x:v>2321747.474873745</x:v>
      </x:c>
      <x:c r="V71" s="16" t="n">
        <x:f>MAX(0,U71*(1+EXP((LN(1+Assumptions!$C$60)-0.5*Assumptions!$C$61^2)+Assumptions!$C$61*((RAND()+RAND()+RAND()+RAND()+RAND()+RAND()+RAND()+RAND()+RAND()+RAND()+RAND()+RAND())-6))-1)+PT_Y5_MC!W67)</x:f>
        <x:v>1886516.0178493473</x:v>
      </x:c>
      <x:c r="W71" s="16" t="n">
        <x:f>MAX(0,V71*(1+EXP((LN(1+Assumptions!$C$60)-0.5*Assumptions!$C$61^2)+Assumptions!$C$61*((RAND()+RAND()+RAND()+RAND()+RAND()+RAND()+RAND()+RAND()+RAND()+RAND()+RAND()+RAND())-6))-1)+PT_Y5_MC!X67)</x:f>
        <x:v>2119676.7432315014</x:v>
      </x:c>
      <x:c r="X71" s="16" t="n">
        <x:f>MAX(0,W71*(1+EXP((LN(1+Assumptions!$C$60)-0.5*Assumptions!$C$61^2)+Assumptions!$C$61*((RAND()+RAND()+RAND()+RAND()+RAND()+RAND()+RAND()+RAND()+RAND()+RAND()+RAND()+RAND())-6))-1)+PT_Y5_MC!Y67)</x:f>
        <x:v>2009698.532687775</x:v>
      </x:c>
      <x:c r="Y71" s="16" t="n">
        <x:f>MAX(0,X71*(1+EXP((LN(1+Assumptions!$C$60)-0.5*Assumptions!$C$61^2)+Assumptions!$C$61*((RAND()+RAND()+RAND()+RAND()+RAND()+RAND()+RAND()+RAND()+RAND()+RAND()+RAND()+RAND())-6))-1)+PT_Y5_MC!Z67)</x:f>
        <x:v>2083672.0319432758</x:v>
      </x:c>
      <x:c r="Z71" s="16" t="n">
        <x:f>MAX(0,Y71*(1+EXP((LN(1+Assumptions!$C$60)-0.5*Assumptions!$C$61^2)+Assumptions!$C$61*((RAND()+RAND()+RAND()+RAND()+RAND()+RAND()+RAND()+RAND()+RAND()+RAND()+RAND()+RAND())-6))-1)+PT_Y5_MC!AA67)</x:f>
        <x:v>2105090.79508911</x:v>
      </x:c>
      <x:c r="AA71" s="16" t="n">
        <x:f>MAX(0,Z71*(1+EXP((LN(1+Assumptions!$C$60)-0.5*Assumptions!$C$61^2)+Assumptions!$C$61*((RAND()+RAND()+RAND()+RAND()+RAND()+RAND()+RAND()+RAND()+RAND()+RAND()+RAND()+RAND())-6))-1)+PT_Y5_MC!AB67)</x:f>
        <x:v>2108271.7378298854</x:v>
      </x:c>
      <x:c r="AB71" s="16" t="n">
        <x:f>MAX(0,AA71*(1+EXP((LN(1+Assumptions!$C$60)-0.5*Assumptions!$C$61^2)+Assumptions!$C$61*((RAND()+RAND()+RAND()+RAND()+RAND()+RAND()+RAND()+RAND()+RAND()+RAND()+RAND()+RAND())-6))-1)+PT_Y5_MC!AC67)</x:f>
        <x:v>2106672.943272443</x:v>
      </x:c>
      <x:c r="AC71" s="16" t="n">
        <x:f>MAX(0,AB71*(1+EXP((LN(1+Assumptions!$C$60)-0.5*Assumptions!$C$61^2)+Assumptions!$C$61*((RAND()+RAND()+RAND()+RAND()+RAND()+RAND()+RAND()+RAND()+RAND()+RAND()+RAND()+RAND())-6))-1)+PT_Y5_MC!AD67)</x:f>
        <x:v>2058981.2723972076</x:v>
      </x:c>
      <x:c r="AD71" s="16" t="n">
        <x:f>MAX(0,AC71*(1+EXP((LN(1+Assumptions!$C$60)-0.5*Assumptions!$C$61^2)+Assumptions!$C$61*((RAND()+RAND()+RAND()+RAND()+RAND()+RAND()+RAND()+RAND()+RAND()+RAND()+RAND()+RAND())-6))-1)+PT_Y5_MC!AE67)</x:f>
        <x:v>1760003.9044342365</x:v>
      </x:c>
      <x:c r="AE71" s="16" t="n">
        <x:f>MAX(0,AD71*(1+EXP((LN(1+Assumptions!$C$60)-0.5*Assumptions!$C$61^2)+Assumptions!$C$61*((RAND()+RAND()+RAND()+RAND()+RAND()+RAND()+RAND()+RAND()+RAND()+RAND()+RAND()+RAND())-6))-1)+PT_Y5_MC!AF67)</x:f>
        <x:v>1547912.9363766974</x:v>
      </x:c>
      <x:c r="AF71" s="16" t="n">
        <x:f>MAX(0,AE71*(1+EXP((LN(1+Assumptions!$C$60)-0.5*Assumptions!$C$61^2)+Assumptions!$C$61*((RAND()+RAND()+RAND()+RAND()+RAND()+RAND()+RAND()+RAND()+RAND()+RAND()+RAND()+RAND())-6))-1)+PT_Y5_MC!AG67)</x:f>
        <x:v>1554073.9481551906</x:v>
      </x:c>
    </x:row>
    <x:row r="72">
      <x:c r="A72" s="39">
        <x:v>68</x:v>
      </x:c>
      <x:c r="B72" s="16" t="n">
        <x:f>PT_Y5_MC!C68</x:f>
        <x:v>1029031.25</x:v>
      </x:c>
      <x:c r="C72" s="16" t="n">
        <x:f>MAX(0,B72*(1+EXP((LN(1+Assumptions!$C$60)-0.5*Assumptions!$C$61^2)+Assumptions!$C$61*((RAND()+RAND()+RAND()+RAND()+RAND()+RAND()+RAND()+RAND()+RAND()+RAND()+RAND()+RAND())-6))-1)+PT_Y5_MC!D67)</x:f>
        <x:v>1068932.49549573</x:v>
      </x:c>
      <x:c r="D72" s="16" t="n">
        <x:f>MAX(0,C72*(1+EXP((LN(1+Assumptions!$C$60)-0.5*Assumptions!$C$61^2)+Assumptions!$C$61*((RAND()+RAND()+RAND()+RAND()+RAND()+RAND()+RAND()+RAND()+RAND()+RAND()+RAND()+RAND())-6))-1)+PT_Y5_MC!E67)</x:f>
        <x:v>858904.4951586344</x:v>
      </x:c>
      <x:c r="E72" s="16" t="n">
        <x:f>MAX(0,D72*(1+EXP((LN(1+Assumptions!$C$60)-0.5*Assumptions!$C$61^2)+Assumptions!$C$61*((RAND()+RAND()+RAND()+RAND()+RAND()+RAND()+RAND()+RAND()+RAND()+RAND()+RAND()+RAND())-6))-1)+PT_Y5_MC!F67)</x:f>
        <x:v>1179099.4442755852</x:v>
      </x:c>
      <x:c r="F72" s="16" t="n">
        <x:f>MAX(0,E72*(1+EXP((LN(1+Assumptions!$C$60)-0.5*Assumptions!$C$61^2)+Assumptions!$C$61*((RAND()+RAND()+RAND()+RAND()+RAND()+RAND()+RAND()+RAND()+RAND()+RAND()+RAND()+RAND())-6))-1)+PT_Y5_MC!G67)</x:f>
        <x:v>1108417.2785454788</x:v>
      </x:c>
      <x:c r="G72" s="16" t="n">
        <x:f>MAX(0,F72*(1+EXP((LN(1+Assumptions!$C$60)-0.5*Assumptions!$C$61^2)+Assumptions!$C$61*((RAND()+RAND()+RAND()+RAND()+RAND()+RAND()+RAND()+RAND()+RAND()+RAND()+RAND()+RAND())-6))-1)+PT_Y5_MC!H67)</x:f>
        <x:v>1302325.1887167383</x:v>
      </x:c>
      <x:c r="H72" s="16" t="n">
        <x:f>MAX(0,G72*(1+EXP((LN(1+Assumptions!$C$60)-0.5*Assumptions!$C$61^2)+Assumptions!$C$61*((RAND()+RAND()+RAND()+RAND()+RAND()+RAND()+RAND()+RAND()+RAND()+RAND()+RAND()+RAND())-6))-1)+PT_Y5_MC!I67)</x:f>
        <x:v>1769876.2712759725</x:v>
      </x:c>
      <x:c r="I72" s="16" t="n">
        <x:f>MAX(0,H72*(1+EXP((LN(1+Assumptions!$C$60)-0.5*Assumptions!$C$61^2)+Assumptions!$C$61*((RAND()+RAND()+RAND()+RAND()+RAND()+RAND()+RAND()+RAND()+RAND()+RAND()+RAND()+RAND())-6))-1)+PT_Y5_MC!J67)</x:f>
        <x:v>1714275.4752262863</x:v>
      </x:c>
      <x:c r="J72" s="16" t="n">
        <x:f>MAX(0,I72*(1+EXP((LN(1+Assumptions!$C$60)-0.5*Assumptions!$C$61^2)+Assumptions!$C$61*((RAND()+RAND()+RAND()+RAND()+RAND()+RAND()+RAND()+RAND()+RAND()+RAND()+RAND()+RAND())-6))-1)+PT_Y5_MC!K67)</x:f>
        <x:v>2123922.1242699996</x:v>
      </x:c>
      <x:c r="K72" s="16" t="n">
        <x:f>MAX(0,J72*(1+EXP((LN(1+Assumptions!$C$60)-0.5*Assumptions!$C$61^2)+Assumptions!$C$61*((RAND()+RAND()+RAND()+RAND()+RAND()+RAND()+RAND()+RAND()+RAND()+RAND()+RAND()+RAND())-6))-1)+PT_Y5_MC!L67)</x:f>
        <x:v>1735538.7311140662</x:v>
      </x:c>
      <x:c r="L72" s="16" t="n">
        <x:f>MAX(0,K72*(1+EXP((LN(1+Assumptions!$C$60)-0.5*Assumptions!$C$61^2)+Assumptions!$C$61*((RAND()+RAND()+RAND()+RAND()+RAND()+RAND()+RAND()+RAND()+RAND()+RAND()+RAND()+RAND())-6))-1)+PT_Y5_MC!M67)</x:f>
        <x:v>1297209.1455019282</x:v>
      </x:c>
      <x:c r="M72" s="16" t="n">
        <x:f>MAX(0,L72*(1+EXP((LN(1+Assumptions!$C$60)-0.5*Assumptions!$C$61^2)+Assumptions!$C$61*((RAND()+RAND()+RAND()+RAND()+RAND()+RAND()+RAND()+RAND()+RAND()+RAND()+RAND()+RAND())-6))-1)+PT_Y5_MC!N67)</x:f>
        <x:v>1061747.6140613058</x:v>
      </x:c>
      <x:c r="N72" s="16" t="n">
        <x:f>MAX(0,M72*(1+EXP((LN(1+Assumptions!$C$60)-0.5*Assumptions!$C$61^2)+Assumptions!$C$61*((RAND()+RAND()+RAND()+RAND()+RAND()+RAND()+RAND()+RAND()+RAND()+RAND()+RAND()+RAND())-6))-1)+PT_Y5_MC!O67)</x:f>
        <x:v>1336564.1436947302</x:v>
      </x:c>
      <x:c r="O72" s="16" t="n">
        <x:f>MAX(0,N72*(1+EXP((LN(1+Assumptions!$C$60)-0.5*Assumptions!$C$61^2)+Assumptions!$C$61*((RAND()+RAND()+RAND()+RAND()+RAND()+RAND()+RAND()+RAND()+RAND()+RAND()+RAND()+RAND())-6))-1)+PT_Y5_MC!P67)</x:f>
        <x:v>1654553.1865327263</x:v>
      </x:c>
      <x:c r="P72" s="16" t="n">
        <x:f>MAX(0,O72*(1+EXP((LN(1+Assumptions!$C$60)-0.5*Assumptions!$C$61^2)+Assumptions!$C$61*((RAND()+RAND()+RAND()+RAND()+RAND()+RAND()+RAND()+RAND()+RAND()+RAND()+RAND()+RAND())-6))-1)+PT_Y5_MC!Q67)</x:f>
        <x:v>1531743.2811310736</x:v>
      </x:c>
      <x:c r="Q72" s="16" t="n">
        <x:f>MAX(0,P72*(1+EXP((LN(1+Assumptions!$C$60)-0.5*Assumptions!$C$61^2)+Assumptions!$C$61*((RAND()+RAND()+RAND()+RAND()+RAND()+RAND()+RAND()+RAND()+RAND()+RAND()+RAND()+RAND())-6))-1)+PT_Y5_MC!R67)</x:f>
        <x:v>1290890.7092949448</x:v>
      </x:c>
      <x:c r="R72" s="16" t="n">
        <x:f>MAX(0,Q72*(1+EXP((LN(1+Assumptions!$C$60)-0.5*Assumptions!$C$61^2)+Assumptions!$C$61*((RAND()+RAND()+RAND()+RAND()+RAND()+RAND()+RAND()+RAND()+RAND()+RAND()+RAND()+RAND())-6))-1)+PT_Y5_MC!S67)</x:f>
        <x:v>1205492.9774584584</x:v>
      </x:c>
      <x:c r="S72" s="16" t="n">
        <x:f>MAX(0,R72*(1+EXP((LN(1+Assumptions!$C$60)-0.5*Assumptions!$C$61^2)+Assumptions!$C$61*((RAND()+RAND()+RAND()+RAND()+RAND()+RAND()+RAND()+RAND()+RAND()+RAND()+RAND()+RAND())-6))-1)+PT_Y5_MC!T67)</x:f>
        <x:v>1439122.2113038306</x:v>
      </x:c>
      <x:c r="T72" s="16" t="n">
        <x:f>MAX(0,S72*(1+EXP((LN(1+Assumptions!$C$60)-0.5*Assumptions!$C$61^2)+Assumptions!$C$61*((RAND()+RAND()+RAND()+RAND()+RAND()+RAND()+RAND()+RAND()+RAND()+RAND()+RAND()+RAND())-6))-1)+PT_Y5_MC!U67)</x:f>
        <x:v>1472582.701040371</x:v>
      </x:c>
      <x:c r="U72" s="16" t="n">
        <x:f>MAX(0,T72*(1+EXP((LN(1+Assumptions!$C$60)-0.5*Assumptions!$C$61^2)+Assumptions!$C$61*((RAND()+RAND()+RAND()+RAND()+RAND()+RAND()+RAND()+RAND()+RAND()+RAND()+RAND()+RAND())-6))-1)+PT_Y5_MC!V67)</x:f>
        <x:v>1472284.5027781276</x:v>
      </x:c>
      <x:c r="V72" s="16" t="n">
        <x:f>MAX(0,U72*(1+EXP((LN(1+Assumptions!$C$60)-0.5*Assumptions!$C$61^2)+Assumptions!$C$61*((RAND()+RAND()+RAND()+RAND()+RAND()+RAND()+RAND()+RAND()+RAND()+RAND()+RAND()+RAND())-6))-1)+PT_Y5_MC!W67)</x:f>
        <x:v>1842330.0521749249</x:v>
      </x:c>
      <x:c r="W72" s="16" t="n">
        <x:f>MAX(0,V72*(1+EXP((LN(1+Assumptions!$C$60)-0.5*Assumptions!$C$61^2)+Assumptions!$C$61*((RAND()+RAND()+RAND()+RAND()+RAND()+RAND()+RAND()+RAND()+RAND()+RAND()+RAND()+RAND())-6))-1)+PT_Y5_MC!X67)</x:f>
        <x:v>2112361.9785859417</x:v>
      </x:c>
      <x:c r="X72" s="16" t="n">
        <x:f>MAX(0,W72*(1+EXP((LN(1+Assumptions!$C$60)-0.5*Assumptions!$C$61^2)+Assumptions!$C$61*((RAND()+RAND()+RAND()+RAND()+RAND()+RAND()+RAND()+RAND()+RAND()+RAND()+RAND()+RAND())-6))-1)+PT_Y5_MC!Y67)</x:f>
        <x:v>2107043.6294835624</x:v>
      </x:c>
      <x:c r="Y72" s="16" t="n">
        <x:f>MAX(0,X72*(1+EXP((LN(1+Assumptions!$C$60)-0.5*Assumptions!$C$61^2)+Assumptions!$C$61*((RAND()+RAND()+RAND()+RAND()+RAND()+RAND()+RAND()+RAND()+RAND()+RAND()+RAND()+RAND())-6))-1)+PT_Y5_MC!Z67)</x:f>
        <x:v>2448713.275627988</x:v>
      </x:c>
      <x:c r="Z72" s="16" t="n">
        <x:f>MAX(0,Y72*(1+EXP((LN(1+Assumptions!$C$60)-0.5*Assumptions!$C$61^2)+Assumptions!$C$61*((RAND()+RAND()+RAND()+RAND()+RAND()+RAND()+RAND()+RAND()+RAND()+RAND()+RAND()+RAND())-6))-1)+PT_Y5_MC!AA67)</x:f>
        <x:v>2416795.413764547</x:v>
      </x:c>
      <x:c r="AA72" s="16" t="n">
        <x:f>MAX(0,Z72*(1+EXP((LN(1+Assumptions!$C$60)-0.5*Assumptions!$C$61^2)+Assumptions!$C$61*((RAND()+RAND()+RAND()+RAND()+RAND()+RAND()+RAND()+RAND()+RAND()+RAND()+RAND()+RAND())-6))-1)+PT_Y5_MC!AB67)</x:f>
        <x:v>2466348.815613698</x:v>
      </x:c>
      <x:c r="AB72" s="16" t="n">
        <x:f>MAX(0,AA72*(1+EXP((LN(1+Assumptions!$C$60)-0.5*Assumptions!$C$61^2)+Assumptions!$C$61*((RAND()+RAND()+RAND()+RAND()+RAND()+RAND()+RAND()+RAND()+RAND()+RAND()+RAND()+RAND())-6))-1)+PT_Y5_MC!AC67)</x:f>
        <x:v>1854333.07705105</x:v>
      </x:c>
      <x:c r="AC72" s="16" t="n">
        <x:f>MAX(0,AB72*(1+EXP((LN(1+Assumptions!$C$60)-0.5*Assumptions!$C$61^2)+Assumptions!$C$61*((RAND()+RAND()+RAND()+RAND()+RAND()+RAND()+RAND()+RAND()+RAND()+RAND()+RAND()+RAND())-6))-1)+PT_Y5_MC!AD67)</x:f>
        <x:v>1658993.712799328</x:v>
      </x:c>
      <x:c r="AD72" s="16" t="n">
        <x:f>MAX(0,AC72*(1+EXP((LN(1+Assumptions!$C$60)-0.5*Assumptions!$C$61^2)+Assumptions!$C$61*((RAND()+RAND()+RAND()+RAND()+RAND()+RAND()+RAND()+RAND()+RAND()+RAND()+RAND()+RAND())-6))-1)+PT_Y5_MC!AE67)</x:f>
        <x:v>1849345.2831096882</x:v>
      </x:c>
      <x:c r="AE72" s="16" t="n">
        <x:f>MAX(0,AD72*(1+EXP((LN(1+Assumptions!$C$60)-0.5*Assumptions!$C$61^2)+Assumptions!$C$61*((RAND()+RAND()+RAND()+RAND()+RAND()+RAND()+RAND()+RAND()+RAND()+RAND()+RAND()+RAND())-6))-1)+PT_Y5_MC!AF67)</x:f>
        <x:v>1763632.7121514552</x:v>
      </x:c>
      <x:c r="AF72" s="16" t="n">
        <x:f>MAX(0,AE72*(1+EXP((LN(1+Assumptions!$C$60)-0.5*Assumptions!$C$61^2)+Assumptions!$C$61*((RAND()+RAND()+RAND()+RAND()+RAND()+RAND()+RAND()+RAND()+RAND()+RAND()+RAND()+RAND())-6))-1)+PT_Y5_MC!AG67)</x:f>
        <x:v>1806899.2697392756</x:v>
      </x:c>
    </x:row>
    <x:row r="73">
      <x:c r="A73" s="39">
        <x:v>69</x:v>
      </x:c>
      <x:c r="B73" s="16" t="n">
        <x:f>PT_Y5_MC!C68</x:f>
        <x:v>1029031.25</x:v>
      </x:c>
      <x:c r="C73" s="16" t="n">
        <x:f>MAX(0,B73*(1+EXP((LN(1+Assumptions!$C$60)-0.5*Assumptions!$C$61^2)+Assumptions!$C$61*((RAND()+RAND()+RAND()+RAND()+RAND()+RAND()+RAND()+RAND()+RAND()+RAND()+RAND()+RAND())-6))-1)+PT_Y5_MC!D67)</x:f>
        <x:v>1218730.3446664205</x:v>
      </x:c>
      <x:c r="D73" s="16" t="n">
        <x:f>MAX(0,C73*(1+EXP((LN(1+Assumptions!$C$60)-0.5*Assumptions!$C$61^2)+Assumptions!$C$61*((RAND()+RAND()+RAND()+RAND()+RAND()+RAND()+RAND()+RAND()+RAND()+RAND()+RAND()+RAND())-6))-1)+PT_Y5_MC!E67)</x:f>
        <x:v>1298550.050367964</x:v>
      </x:c>
      <x:c r="E73" s="16" t="n">
        <x:f>MAX(0,D73*(1+EXP((LN(1+Assumptions!$C$60)-0.5*Assumptions!$C$61^2)+Assumptions!$C$61*((RAND()+RAND()+RAND()+RAND()+RAND()+RAND()+RAND()+RAND()+RAND()+RAND()+RAND()+RAND())-6))-1)+PT_Y5_MC!F67)</x:f>
        <x:v>1492766.5432033686</x:v>
      </x:c>
      <x:c r="F73" s="16" t="n">
        <x:f>MAX(0,E73*(1+EXP((LN(1+Assumptions!$C$60)-0.5*Assumptions!$C$61^2)+Assumptions!$C$61*((RAND()+RAND()+RAND()+RAND()+RAND()+RAND()+RAND()+RAND()+RAND()+RAND()+RAND()+RAND())-6))-1)+PT_Y5_MC!G67)</x:f>
        <x:v>1170230.029206023</x:v>
      </x:c>
      <x:c r="G73" s="16" t="n">
        <x:f>MAX(0,F73*(1+EXP((LN(1+Assumptions!$C$60)-0.5*Assumptions!$C$61^2)+Assumptions!$C$61*((RAND()+RAND()+RAND()+RAND()+RAND()+RAND()+RAND()+RAND()+RAND()+RAND()+RAND()+RAND())-6))-1)+PT_Y5_MC!H67)</x:f>
        <x:v>1272103.450033145</x:v>
      </x:c>
      <x:c r="H73" s="16" t="n">
        <x:f>MAX(0,G73*(1+EXP((LN(1+Assumptions!$C$60)-0.5*Assumptions!$C$61^2)+Assumptions!$C$61*((RAND()+RAND()+RAND()+RAND()+RAND()+RAND()+RAND()+RAND()+RAND()+RAND()+RAND()+RAND())-6))-1)+PT_Y5_MC!I67)</x:f>
        <x:v>1041529.4839643738</x:v>
      </x:c>
      <x:c r="I73" s="16" t="n">
        <x:f>MAX(0,H73*(1+EXP((LN(1+Assumptions!$C$60)-0.5*Assumptions!$C$61^2)+Assumptions!$C$61*((RAND()+RAND()+RAND()+RAND()+RAND()+RAND()+RAND()+RAND()+RAND()+RAND()+RAND()+RAND())-6))-1)+PT_Y5_MC!J67)</x:f>
        <x:v>1176128.2319071845</x:v>
      </x:c>
      <x:c r="J73" s="16" t="n">
        <x:f>MAX(0,I73*(1+EXP((LN(1+Assumptions!$C$60)-0.5*Assumptions!$C$61^2)+Assumptions!$C$61*((RAND()+RAND()+RAND()+RAND()+RAND()+RAND()+RAND()+RAND()+RAND()+RAND()+RAND()+RAND())-6))-1)+PT_Y5_MC!K67)</x:f>
        <x:v>1178214.9891929491</x:v>
      </x:c>
      <x:c r="K73" s="16" t="n">
        <x:f>MAX(0,J73*(1+EXP((LN(1+Assumptions!$C$60)-0.5*Assumptions!$C$61^2)+Assumptions!$C$61*((RAND()+RAND()+RAND()+RAND()+RAND()+RAND()+RAND()+RAND()+RAND()+RAND()+RAND()+RAND())-6))-1)+PT_Y5_MC!L67)</x:f>
        <x:v>1268546.2620460193</x:v>
      </x:c>
      <x:c r="L73" s="16" t="n">
        <x:f>MAX(0,K73*(1+EXP((LN(1+Assumptions!$C$60)-0.5*Assumptions!$C$61^2)+Assumptions!$C$61*((RAND()+RAND()+RAND()+RAND()+RAND()+RAND()+RAND()+RAND()+RAND()+RAND()+RAND()+RAND())-6))-1)+PT_Y5_MC!M67)</x:f>
        <x:v>1468360.9272961176</x:v>
      </x:c>
      <x:c r="M73" s="16" t="n">
        <x:f>MAX(0,L73*(1+EXP((LN(1+Assumptions!$C$60)-0.5*Assumptions!$C$61^2)+Assumptions!$C$61*((RAND()+RAND()+RAND()+RAND()+RAND()+RAND()+RAND()+RAND()+RAND()+RAND()+RAND()+RAND())-6))-1)+PT_Y5_MC!N67)</x:f>
        <x:v>1630724.7779701762</x:v>
      </x:c>
      <x:c r="N73" s="16" t="n">
        <x:f>MAX(0,M73*(1+EXP((LN(1+Assumptions!$C$60)-0.5*Assumptions!$C$61^2)+Assumptions!$C$61*((RAND()+RAND()+RAND()+RAND()+RAND()+RAND()+RAND()+RAND()+RAND()+RAND()+RAND()+RAND())-6))-1)+PT_Y5_MC!O67)</x:f>
        <x:v>1571528.475465277</x:v>
      </x:c>
      <x:c r="O73" s="16" t="n">
        <x:f>MAX(0,N73*(1+EXP((LN(1+Assumptions!$C$60)-0.5*Assumptions!$C$61^2)+Assumptions!$C$61*((RAND()+RAND()+RAND()+RAND()+RAND()+RAND()+RAND()+RAND()+RAND()+RAND()+RAND()+RAND())-6))-1)+PT_Y5_MC!P67)</x:f>
        <x:v>1519718.9063538776</x:v>
      </x:c>
      <x:c r="P73" s="16" t="n">
        <x:f>MAX(0,O73*(1+EXP((LN(1+Assumptions!$C$60)-0.5*Assumptions!$C$61^2)+Assumptions!$C$61*((RAND()+RAND()+RAND()+RAND()+RAND()+RAND()+RAND()+RAND()+RAND()+RAND()+RAND()+RAND())-6))-1)+PT_Y5_MC!Q67)</x:f>
        <x:v>1813079.2418239699</x:v>
      </x:c>
      <x:c r="Q73" s="16" t="n">
        <x:f>MAX(0,P73*(1+EXP((LN(1+Assumptions!$C$60)-0.5*Assumptions!$C$61^2)+Assumptions!$C$61*((RAND()+RAND()+RAND()+RAND()+RAND()+RAND()+RAND()+RAND()+RAND()+RAND()+RAND()+RAND())-6))-1)+PT_Y5_MC!R67)</x:f>
        <x:v>1811115.3384854258</x:v>
      </x:c>
      <x:c r="R73" s="16" t="n">
        <x:f>MAX(0,Q73*(1+EXP((LN(1+Assumptions!$C$60)-0.5*Assumptions!$C$61^2)+Assumptions!$C$61*((RAND()+RAND()+RAND()+RAND()+RAND()+RAND()+RAND()+RAND()+RAND()+RAND()+RAND()+RAND())-6))-1)+PT_Y5_MC!S67)</x:f>
        <x:v>2016820.2709965217</x:v>
      </x:c>
      <x:c r="S73" s="16" t="n">
        <x:f>MAX(0,R73*(1+EXP((LN(1+Assumptions!$C$60)-0.5*Assumptions!$C$61^2)+Assumptions!$C$61*((RAND()+RAND()+RAND()+RAND()+RAND()+RAND()+RAND()+RAND()+RAND()+RAND()+RAND()+RAND())-6))-1)+PT_Y5_MC!T67)</x:f>
        <x:v>1957027.9391351775</x:v>
      </x:c>
      <x:c r="T73" s="16" t="n">
        <x:f>MAX(0,S73*(1+EXP((LN(1+Assumptions!$C$60)-0.5*Assumptions!$C$61^2)+Assumptions!$C$61*((RAND()+RAND()+RAND()+RAND()+RAND()+RAND()+RAND()+RAND()+RAND()+RAND()+RAND()+RAND())-6))-1)+PT_Y5_MC!U67)</x:f>
        <x:v>1859560.9632288702</x:v>
      </x:c>
      <x:c r="U73" s="16" t="n">
        <x:f>MAX(0,T73*(1+EXP((LN(1+Assumptions!$C$60)-0.5*Assumptions!$C$61^2)+Assumptions!$C$61*((RAND()+RAND()+RAND()+RAND()+RAND()+RAND()+RAND()+RAND()+RAND()+RAND()+RAND()+RAND())-6))-1)+PT_Y5_MC!V67)</x:f>
        <x:v>1687701.104649969</x:v>
      </x:c>
      <x:c r="V73" s="16" t="n">
        <x:f>MAX(0,U73*(1+EXP((LN(1+Assumptions!$C$60)-0.5*Assumptions!$C$61^2)+Assumptions!$C$61*((RAND()+RAND()+RAND()+RAND()+RAND()+RAND()+RAND()+RAND()+RAND()+RAND()+RAND()+RAND())-6))-1)+PT_Y5_MC!W67)</x:f>
        <x:v>1562695.5279264771</x:v>
      </x:c>
      <x:c r="W73" s="16" t="n">
        <x:f>MAX(0,V73*(1+EXP((LN(1+Assumptions!$C$60)-0.5*Assumptions!$C$61^2)+Assumptions!$C$61*((RAND()+RAND()+RAND()+RAND()+RAND()+RAND()+RAND()+RAND()+RAND()+RAND()+RAND()+RAND())-6))-1)+PT_Y5_MC!X67)</x:f>
        <x:v>1667468.8732849301</x:v>
      </x:c>
      <x:c r="X73" s="16" t="n">
        <x:f>MAX(0,W73*(1+EXP((LN(1+Assumptions!$C$60)-0.5*Assumptions!$C$61^2)+Assumptions!$C$61*((RAND()+RAND()+RAND()+RAND()+RAND()+RAND()+RAND()+RAND()+RAND()+RAND()+RAND()+RAND())-6))-1)+PT_Y5_MC!Y67)</x:f>
        <x:v>1745178.3361754853</x:v>
      </x:c>
      <x:c r="Y73" s="16" t="n">
        <x:f>MAX(0,X73*(1+EXP((LN(1+Assumptions!$C$60)-0.5*Assumptions!$C$61^2)+Assumptions!$C$61*((RAND()+RAND()+RAND()+RAND()+RAND()+RAND()+RAND()+RAND()+RAND()+RAND()+RAND()+RAND())-6))-1)+PT_Y5_MC!Z67)</x:f>
        <x:v>1788837.936090616</x:v>
      </x:c>
      <x:c r="Z73" s="16" t="n">
        <x:f>MAX(0,Y73*(1+EXP((LN(1+Assumptions!$C$60)-0.5*Assumptions!$C$61^2)+Assumptions!$C$61*((RAND()+RAND()+RAND()+RAND()+RAND()+RAND()+RAND()+RAND()+RAND()+RAND()+RAND()+RAND())-6))-1)+PT_Y5_MC!AA67)</x:f>
        <x:v>1642123.774366384</x:v>
      </x:c>
      <x:c r="AA73" s="16" t="n">
        <x:f>MAX(0,Z73*(1+EXP((LN(1+Assumptions!$C$60)-0.5*Assumptions!$C$61^2)+Assumptions!$C$61*((RAND()+RAND()+RAND()+RAND()+RAND()+RAND()+RAND()+RAND()+RAND()+RAND()+RAND()+RAND())-6))-1)+PT_Y5_MC!AB67)</x:f>
        <x:v>1497055.2175939234</x:v>
      </x:c>
      <x:c r="AB73" s="16" t="n">
        <x:f>MAX(0,AA73*(1+EXP((LN(1+Assumptions!$C$60)-0.5*Assumptions!$C$61^2)+Assumptions!$C$61*((RAND()+RAND()+RAND()+RAND()+RAND()+RAND()+RAND()+RAND()+RAND()+RAND()+RAND()+RAND())-6))-1)+PT_Y5_MC!AC67)</x:f>
        <x:v>1245308.219172381</x:v>
      </x:c>
      <x:c r="AC73" s="16" t="n">
        <x:f>MAX(0,AB73*(1+EXP((LN(1+Assumptions!$C$60)-0.5*Assumptions!$C$61^2)+Assumptions!$C$61*((RAND()+RAND()+RAND()+RAND()+RAND()+RAND()+RAND()+RAND()+RAND()+RAND()+RAND()+RAND())-6))-1)+PT_Y5_MC!AD67)</x:f>
        <x:v>1566798.7446050062</x:v>
      </x:c>
      <x:c r="AD73" s="16" t="n">
        <x:f>MAX(0,AC73*(1+EXP((LN(1+Assumptions!$C$60)-0.5*Assumptions!$C$61^2)+Assumptions!$C$61*((RAND()+RAND()+RAND()+RAND()+RAND()+RAND()+RAND()+RAND()+RAND()+RAND()+RAND()+RAND())-6))-1)+PT_Y5_MC!AE67)</x:f>
        <x:v>2128386.8474660646</x:v>
      </x:c>
      <x:c r="AE73" s="16" t="n">
        <x:f>MAX(0,AD73*(1+EXP((LN(1+Assumptions!$C$60)-0.5*Assumptions!$C$61^2)+Assumptions!$C$61*((RAND()+RAND()+RAND()+RAND()+RAND()+RAND()+RAND()+RAND()+RAND()+RAND()+RAND()+RAND())-6))-1)+PT_Y5_MC!AF67)</x:f>
        <x:v>2883248.0651645744</x:v>
      </x:c>
      <x:c r="AF73" s="16" t="n">
        <x:f>MAX(0,AE73*(1+EXP((LN(1+Assumptions!$C$60)-0.5*Assumptions!$C$61^2)+Assumptions!$C$61*((RAND()+RAND()+RAND()+RAND()+RAND()+RAND()+RAND()+RAND()+RAND()+RAND()+RAND()+RAND())-6))-1)+PT_Y5_MC!AG67)</x:f>
        <x:v>2102131.2772708414</x:v>
      </x:c>
    </x:row>
    <x:row r="74">
      <x:c r="A74" s="39">
        <x:v>70</x:v>
      </x:c>
      <x:c r="B74" s="16" t="n">
        <x:f>PT_Y5_MC!C68</x:f>
        <x:v>1029031.25</x:v>
      </x:c>
      <x:c r="C74" s="16" t="n">
        <x:f>MAX(0,B74*(1+EXP((LN(1+Assumptions!$C$60)-0.5*Assumptions!$C$61^2)+Assumptions!$C$61*((RAND()+RAND()+RAND()+RAND()+RAND()+RAND()+RAND()+RAND()+RAND()+RAND()+RAND()+RAND())-6))-1)+PT_Y5_MC!D67)</x:f>
        <x:v>831844.4414564584</x:v>
      </x:c>
      <x:c r="D74" s="16" t="n">
        <x:f>MAX(0,C74*(1+EXP((LN(1+Assumptions!$C$60)-0.5*Assumptions!$C$61^2)+Assumptions!$C$61*((RAND()+RAND()+RAND()+RAND()+RAND()+RAND()+RAND()+RAND()+RAND()+RAND()+RAND()+RAND())-6))-1)+PT_Y5_MC!E67)</x:f>
        <x:v>996227.5890048423</x:v>
      </x:c>
      <x:c r="E74" s="16" t="n">
        <x:f>MAX(0,D74*(1+EXP((LN(1+Assumptions!$C$60)-0.5*Assumptions!$C$61^2)+Assumptions!$C$61*((RAND()+RAND()+RAND()+RAND()+RAND()+RAND()+RAND()+RAND()+RAND()+RAND()+RAND()+RAND())-6))-1)+PT_Y5_MC!F67)</x:f>
        <x:v>915897.3085541055</x:v>
      </x:c>
      <x:c r="F74" s="16" t="n">
        <x:f>MAX(0,E74*(1+EXP((LN(1+Assumptions!$C$60)-0.5*Assumptions!$C$61^2)+Assumptions!$C$61*((RAND()+RAND()+RAND()+RAND()+RAND()+RAND()+RAND()+RAND()+RAND()+RAND()+RAND()+RAND())-6))-1)+PT_Y5_MC!G67)</x:f>
        <x:v>1173115.3275643513</x:v>
      </x:c>
      <x:c r="G74" s="16" t="n">
        <x:f>MAX(0,F74*(1+EXP((LN(1+Assumptions!$C$60)-0.5*Assumptions!$C$61^2)+Assumptions!$C$61*((RAND()+RAND()+RAND()+RAND()+RAND()+RAND()+RAND()+RAND()+RAND()+RAND()+RAND()+RAND())-6))-1)+PT_Y5_MC!H67)</x:f>
        <x:v>1237584.012401167</x:v>
      </x:c>
      <x:c r="H74" s="16" t="n">
        <x:f>MAX(0,G74*(1+EXP((LN(1+Assumptions!$C$60)-0.5*Assumptions!$C$61^2)+Assumptions!$C$61*((RAND()+RAND()+RAND()+RAND()+RAND()+RAND()+RAND()+RAND()+RAND()+RAND()+RAND()+RAND())-6))-1)+PT_Y5_MC!I67)</x:f>
        <x:v>1571411.6483154122</x:v>
      </x:c>
      <x:c r="I74" s="16" t="n">
        <x:f>MAX(0,H74*(1+EXP((LN(1+Assumptions!$C$60)-0.5*Assumptions!$C$61^2)+Assumptions!$C$61*((RAND()+RAND()+RAND()+RAND()+RAND()+RAND()+RAND()+RAND()+RAND()+RAND()+RAND()+RAND())-6))-1)+PT_Y5_MC!J67)</x:f>
        <x:v>1414537.6731216689</x:v>
      </x:c>
      <x:c r="J74" s="16" t="n">
        <x:f>MAX(0,I74*(1+EXP((LN(1+Assumptions!$C$60)-0.5*Assumptions!$C$61^2)+Assumptions!$C$61*((RAND()+RAND()+RAND()+RAND()+RAND()+RAND()+RAND()+RAND()+RAND()+RAND()+RAND()+RAND())-6))-1)+PT_Y5_MC!K67)</x:f>
        <x:v>1392491.2868974796</x:v>
      </x:c>
      <x:c r="K74" s="16" t="n">
        <x:f>MAX(0,J74*(1+EXP((LN(1+Assumptions!$C$60)-0.5*Assumptions!$C$61^2)+Assumptions!$C$61*((RAND()+RAND()+RAND()+RAND()+RAND()+RAND()+RAND()+RAND()+RAND()+RAND()+RAND()+RAND())-6))-1)+PT_Y5_MC!L67)</x:f>
        <x:v>1280557.3046476212</x:v>
      </x:c>
      <x:c r="L74" s="16" t="n">
        <x:f>MAX(0,K74*(1+EXP((LN(1+Assumptions!$C$60)-0.5*Assumptions!$C$61^2)+Assumptions!$C$61*((RAND()+RAND()+RAND()+RAND()+RAND()+RAND()+RAND()+RAND()+RAND()+RAND()+RAND()+RAND())-6))-1)+PT_Y5_MC!M67)</x:f>
        <x:v>1048009.7670549126</x:v>
      </x:c>
      <x:c r="M74" s="16" t="n">
        <x:f>MAX(0,L74*(1+EXP((LN(1+Assumptions!$C$60)-0.5*Assumptions!$C$61^2)+Assumptions!$C$61*((RAND()+RAND()+RAND()+RAND()+RAND()+RAND()+RAND()+RAND()+RAND()+RAND()+RAND()+RAND())-6))-1)+PT_Y5_MC!N67)</x:f>
        <x:v>986655.1370941538</x:v>
      </x:c>
      <x:c r="N74" s="16" t="n">
        <x:f>MAX(0,M74*(1+EXP((LN(1+Assumptions!$C$60)-0.5*Assumptions!$C$61^2)+Assumptions!$C$61*((RAND()+RAND()+RAND()+RAND()+RAND()+RAND()+RAND()+RAND()+RAND()+RAND()+RAND()+RAND())-6))-1)+PT_Y5_MC!O67)</x:f>
        <x:v>855812.2803572852</x:v>
      </x:c>
      <x:c r="O74" s="16" t="n">
        <x:f>MAX(0,N74*(1+EXP((LN(1+Assumptions!$C$60)-0.5*Assumptions!$C$61^2)+Assumptions!$C$61*((RAND()+RAND()+RAND()+RAND()+RAND()+RAND()+RAND()+RAND()+RAND()+RAND()+RAND()+RAND())-6))-1)+PT_Y5_MC!P67)</x:f>
        <x:v>902029.8997722723</x:v>
      </x:c>
      <x:c r="P74" s="16" t="n">
        <x:f>MAX(0,O74*(1+EXP((LN(1+Assumptions!$C$60)-0.5*Assumptions!$C$61^2)+Assumptions!$C$61*((RAND()+RAND()+RAND()+RAND()+RAND()+RAND()+RAND()+RAND()+RAND()+RAND()+RAND()+RAND())-6))-1)+PT_Y5_MC!Q67)</x:f>
        <x:v>697838.280854006</x:v>
      </x:c>
      <x:c r="Q74" s="16" t="n">
        <x:f>MAX(0,P74*(1+EXP((LN(1+Assumptions!$C$60)-0.5*Assumptions!$C$61^2)+Assumptions!$C$61*((RAND()+RAND()+RAND()+RAND()+RAND()+RAND()+RAND()+RAND()+RAND()+RAND()+RAND()+RAND())-6))-1)+PT_Y5_MC!R67)</x:f>
        <x:v>782889.1098987914</x:v>
      </x:c>
      <x:c r="R74" s="16" t="n">
        <x:f>MAX(0,Q74*(1+EXP((LN(1+Assumptions!$C$60)-0.5*Assumptions!$C$61^2)+Assumptions!$C$61*((RAND()+RAND()+RAND()+RAND()+RAND()+RAND()+RAND()+RAND()+RAND()+RAND()+RAND()+RAND())-6))-1)+PT_Y5_MC!S67)</x:f>
        <x:v>967868.2964331981</x:v>
      </x:c>
      <x:c r="S74" s="16" t="n">
        <x:f>MAX(0,R74*(1+EXP((LN(1+Assumptions!$C$60)-0.5*Assumptions!$C$61^2)+Assumptions!$C$61*((RAND()+RAND()+RAND()+RAND()+RAND()+RAND()+RAND()+RAND()+RAND()+RAND()+RAND()+RAND())-6))-1)+PT_Y5_MC!T67)</x:f>
        <x:v>1032374.3956940691</x:v>
      </x:c>
      <x:c r="T74" s="16" t="n">
        <x:f>MAX(0,S74*(1+EXP((LN(1+Assumptions!$C$60)-0.5*Assumptions!$C$61^2)+Assumptions!$C$61*((RAND()+RAND()+RAND()+RAND()+RAND()+RAND()+RAND()+RAND()+RAND()+RAND()+RAND()+RAND())-6))-1)+PT_Y5_MC!U67)</x:f>
        <x:v>1055908.7817856232</x:v>
      </x:c>
      <x:c r="U74" s="16" t="n">
        <x:f>MAX(0,T74*(1+EXP((LN(1+Assumptions!$C$60)-0.5*Assumptions!$C$61^2)+Assumptions!$C$61*((RAND()+RAND()+RAND()+RAND()+RAND()+RAND()+RAND()+RAND()+RAND()+RAND()+RAND()+RAND())-6))-1)+PT_Y5_MC!V67)</x:f>
        <x:v>1145528.4473950549</x:v>
      </x:c>
      <x:c r="V74" s="16" t="n">
        <x:f>MAX(0,U74*(1+EXP((LN(1+Assumptions!$C$60)-0.5*Assumptions!$C$61^2)+Assumptions!$C$61*((RAND()+RAND()+RAND()+RAND()+RAND()+RAND()+RAND()+RAND()+RAND()+RAND()+RAND()+RAND())-6))-1)+PT_Y5_MC!W67)</x:f>
        <x:v>1272461.8409408596</x:v>
      </x:c>
      <x:c r="W74" s="16" t="n">
        <x:f>MAX(0,V74*(1+EXP((LN(1+Assumptions!$C$60)-0.5*Assumptions!$C$61^2)+Assumptions!$C$61*((RAND()+RAND()+RAND()+RAND()+RAND()+RAND()+RAND()+RAND()+RAND()+RAND()+RAND()+RAND())-6))-1)+PT_Y5_MC!X67)</x:f>
        <x:v>1588081.6289311412</x:v>
      </x:c>
      <x:c r="X74" s="16" t="n">
        <x:f>MAX(0,W74*(1+EXP((LN(1+Assumptions!$C$60)-0.5*Assumptions!$C$61^2)+Assumptions!$C$61*((RAND()+RAND()+RAND()+RAND()+RAND()+RAND()+RAND()+RAND()+RAND()+RAND()+RAND()+RAND())-6))-1)+PT_Y5_MC!Y67)</x:f>
        <x:v>1689872.704481513</x:v>
      </x:c>
      <x:c r="Y74" s="16" t="n">
        <x:f>MAX(0,X74*(1+EXP((LN(1+Assumptions!$C$60)-0.5*Assumptions!$C$61^2)+Assumptions!$C$61*((RAND()+RAND()+RAND()+RAND()+RAND()+RAND()+RAND()+RAND()+RAND()+RAND()+RAND()+RAND())-6))-1)+PT_Y5_MC!Z67)</x:f>
        <x:v>2161244.9692517957</x:v>
      </x:c>
      <x:c r="Z74" s="16" t="n">
        <x:f>MAX(0,Y74*(1+EXP((LN(1+Assumptions!$C$60)-0.5*Assumptions!$C$61^2)+Assumptions!$C$61*((RAND()+RAND()+RAND()+RAND()+RAND()+RAND()+RAND()+RAND()+RAND()+RAND()+RAND()+RAND())-6))-1)+PT_Y5_MC!AA67)</x:f>
        <x:v>2215854.7263066103</x:v>
      </x:c>
      <x:c r="AA74" s="16" t="n">
        <x:f>MAX(0,Z74*(1+EXP((LN(1+Assumptions!$C$60)-0.5*Assumptions!$C$61^2)+Assumptions!$C$61*((RAND()+RAND()+RAND()+RAND()+RAND()+RAND()+RAND()+RAND()+RAND()+RAND()+RAND()+RAND())-6))-1)+PT_Y5_MC!AB67)</x:f>
        <x:v>2021516.2123876493</x:v>
      </x:c>
      <x:c r="AB74" s="16" t="n">
        <x:f>MAX(0,AA74*(1+EXP((LN(1+Assumptions!$C$60)-0.5*Assumptions!$C$61^2)+Assumptions!$C$61*((RAND()+RAND()+RAND()+RAND()+RAND()+RAND()+RAND()+RAND()+RAND()+RAND()+RAND()+RAND())-6))-1)+PT_Y5_MC!AC67)</x:f>
        <x:v>1962703.4635237935</x:v>
      </x:c>
      <x:c r="AC74" s="16" t="n">
        <x:f>MAX(0,AB74*(1+EXP((LN(1+Assumptions!$C$60)-0.5*Assumptions!$C$61^2)+Assumptions!$C$61*((RAND()+RAND()+RAND()+RAND()+RAND()+RAND()+RAND()+RAND()+RAND()+RAND()+RAND()+RAND())-6))-1)+PT_Y5_MC!AD67)</x:f>
        <x:v>2016479.4363169882</x:v>
      </x:c>
      <x:c r="AD74" s="16" t="n">
        <x:f>MAX(0,AC74*(1+EXP((LN(1+Assumptions!$C$60)-0.5*Assumptions!$C$61^2)+Assumptions!$C$61*((RAND()+RAND()+RAND()+RAND()+RAND()+RAND()+RAND()+RAND()+RAND()+RAND()+RAND()+RAND())-6))-1)+PT_Y5_MC!AE67)</x:f>
        <x:v>1988965.7413527481</x:v>
      </x:c>
      <x:c r="AE74" s="16" t="n">
        <x:f>MAX(0,AD74*(1+EXP((LN(1+Assumptions!$C$60)-0.5*Assumptions!$C$61^2)+Assumptions!$C$61*((RAND()+RAND()+RAND()+RAND()+RAND()+RAND()+RAND()+RAND()+RAND()+RAND()+RAND()+RAND())-6))-1)+PT_Y5_MC!AF67)</x:f>
        <x:v>2464312.7651402103</x:v>
      </x:c>
      <x:c r="AF74" s="16" t="n">
        <x:f>MAX(0,AE74*(1+EXP((LN(1+Assumptions!$C$60)-0.5*Assumptions!$C$61^2)+Assumptions!$C$61*((RAND()+RAND()+RAND()+RAND()+RAND()+RAND()+RAND()+RAND()+RAND()+RAND()+RAND()+RAND())-6))-1)+PT_Y5_MC!AG67)</x:f>
        <x:v>3041223.40793782</x:v>
      </x:c>
    </x:row>
    <x:row r="75">
      <x:c r="A75" s="39">
        <x:v>71</x:v>
      </x:c>
      <x:c r="B75" s="16" t="n">
        <x:f>PT_Y5_MC!C68</x:f>
        <x:v>1029031.25</x:v>
      </x:c>
      <x:c r="C75" s="16" t="n">
        <x:f>MAX(0,B75*(1+EXP((LN(1+Assumptions!$C$60)-0.5*Assumptions!$C$61^2)+Assumptions!$C$61*((RAND()+RAND()+RAND()+RAND()+RAND()+RAND()+RAND()+RAND()+RAND()+RAND()+RAND()+RAND())-6))-1)+PT_Y5_MC!D67)</x:f>
        <x:v>979883.9474084357</x:v>
      </x:c>
      <x:c r="D75" s="16" t="n">
        <x:f>MAX(0,C75*(1+EXP((LN(1+Assumptions!$C$60)-0.5*Assumptions!$C$61^2)+Assumptions!$C$61*((RAND()+RAND()+RAND()+RAND()+RAND()+RAND()+RAND()+RAND()+RAND()+RAND()+RAND()+RAND())-6))-1)+PT_Y5_MC!E67)</x:f>
        <x:v>972718.2208482064</x:v>
      </x:c>
      <x:c r="E75" s="16" t="n">
        <x:f>MAX(0,D75*(1+EXP((LN(1+Assumptions!$C$60)-0.5*Assumptions!$C$61^2)+Assumptions!$C$61*((RAND()+RAND()+RAND()+RAND()+RAND()+RAND()+RAND()+RAND()+RAND()+RAND()+RAND()+RAND())-6))-1)+PT_Y5_MC!F67)</x:f>
        <x:v>1036859.4246126509</x:v>
      </x:c>
      <x:c r="F75" s="16" t="n">
        <x:f>MAX(0,E75*(1+EXP((LN(1+Assumptions!$C$60)-0.5*Assumptions!$C$61^2)+Assumptions!$C$61*((RAND()+RAND()+RAND()+RAND()+RAND()+RAND()+RAND()+RAND()+RAND()+RAND()+RAND()+RAND())-6))-1)+PT_Y5_MC!G67)</x:f>
        <x:v>1038511.9311380833</x:v>
      </x:c>
      <x:c r="G75" s="16" t="n">
        <x:f>MAX(0,F75*(1+EXP((LN(1+Assumptions!$C$60)-0.5*Assumptions!$C$61^2)+Assumptions!$C$61*((RAND()+RAND()+RAND()+RAND()+RAND()+RAND()+RAND()+RAND()+RAND()+RAND()+RAND()+RAND())-6))-1)+PT_Y5_MC!H67)</x:f>
        <x:v>1130972.9186860763</x:v>
      </x:c>
      <x:c r="H75" s="16" t="n">
        <x:f>MAX(0,G75*(1+EXP((LN(1+Assumptions!$C$60)-0.5*Assumptions!$C$61^2)+Assumptions!$C$61*((RAND()+RAND()+RAND()+RAND()+RAND()+RAND()+RAND()+RAND()+RAND()+RAND()+RAND()+RAND())-6))-1)+PT_Y5_MC!I67)</x:f>
        <x:v>1360868.7549733834</x:v>
      </x:c>
      <x:c r="I75" s="16" t="n">
        <x:f>MAX(0,H75*(1+EXP((LN(1+Assumptions!$C$60)-0.5*Assumptions!$C$61^2)+Assumptions!$C$61*((RAND()+RAND()+RAND()+RAND()+RAND()+RAND()+RAND()+RAND()+RAND()+RAND()+RAND()+RAND())-6))-1)+PT_Y5_MC!J67)</x:f>
        <x:v>1351770.8079570897</x:v>
      </x:c>
      <x:c r="J75" s="16" t="n">
        <x:f>MAX(0,I75*(1+EXP((LN(1+Assumptions!$C$60)-0.5*Assumptions!$C$61^2)+Assumptions!$C$61*((RAND()+RAND()+RAND()+RAND()+RAND()+RAND()+RAND()+RAND()+RAND()+RAND()+RAND()+RAND())-6))-1)+PT_Y5_MC!K67)</x:f>
        <x:v>1488733.7917596465</x:v>
      </x:c>
      <x:c r="K75" s="16" t="n">
        <x:f>MAX(0,J75*(1+EXP((LN(1+Assumptions!$C$60)-0.5*Assumptions!$C$61^2)+Assumptions!$C$61*((RAND()+RAND()+RAND()+RAND()+RAND()+RAND()+RAND()+RAND()+RAND()+RAND()+RAND()+RAND())-6))-1)+PT_Y5_MC!L67)</x:f>
        <x:v>1744461.1304182557</x:v>
      </x:c>
      <x:c r="L75" s="16" t="n">
        <x:f>MAX(0,K75*(1+EXP((LN(1+Assumptions!$C$60)-0.5*Assumptions!$C$61^2)+Assumptions!$C$61*((RAND()+RAND()+RAND()+RAND()+RAND()+RAND()+RAND()+RAND()+RAND()+RAND()+RAND()+RAND())-6))-1)+PT_Y5_MC!M67)</x:f>
        <x:v>1645311.0169759663</x:v>
      </x:c>
      <x:c r="M75" s="16" t="n">
        <x:f>MAX(0,L75*(1+EXP((LN(1+Assumptions!$C$60)-0.5*Assumptions!$C$61^2)+Assumptions!$C$61*((RAND()+RAND()+RAND()+RAND()+RAND()+RAND()+RAND()+RAND()+RAND()+RAND()+RAND()+RAND())-6))-1)+PT_Y5_MC!N67)</x:f>
        <x:v>2124027.065846467</x:v>
      </x:c>
      <x:c r="N75" s="16" t="n">
        <x:f>MAX(0,M75*(1+EXP((LN(1+Assumptions!$C$60)-0.5*Assumptions!$C$61^2)+Assumptions!$C$61*((RAND()+RAND()+RAND()+RAND()+RAND()+RAND()+RAND()+RAND()+RAND()+RAND()+RAND()+RAND())-6))-1)+PT_Y5_MC!O67)</x:f>
        <x:v>2527823.1318866373</x:v>
      </x:c>
      <x:c r="O75" s="16" t="n">
        <x:f>MAX(0,N75*(1+EXP((LN(1+Assumptions!$C$60)-0.5*Assumptions!$C$61^2)+Assumptions!$C$61*((RAND()+RAND()+RAND()+RAND()+RAND()+RAND()+RAND()+RAND()+RAND()+RAND()+RAND()+RAND())-6))-1)+PT_Y5_MC!P67)</x:f>
        <x:v>2683853.0432291385</x:v>
      </x:c>
      <x:c r="P75" s="16" t="n">
        <x:f>MAX(0,O75*(1+EXP((LN(1+Assumptions!$C$60)-0.5*Assumptions!$C$61^2)+Assumptions!$C$61*((RAND()+RAND()+RAND()+RAND()+RAND()+RAND()+RAND()+RAND()+RAND()+RAND()+RAND()+RAND())-6))-1)+PT_Y5_MC!Q67)</x:f>
        <x:v>3013731.37249434</x:v>
      </x:c>
      <x:c r="Q75" s="16" t="n">
        <x:f>MAX(0,P75*(1+EXP((LN(1+Assumptions!$C$60)-0.5*Assumptions!$C$61^2)+Assumptions!$C$61*((RAND()+RAND()+RAND()+RAND()+RAND()+RAND()+RAND()+RAND()+RAND()+RAND()+RAND()+RAND())-6))-1)+PT_Y5_MC!R67)</x:f>
        <x:v>2494594.7111315266</x:v>
      </x:c>
      <x:c r="R75" s="16" t="n">
        <x:f>MAX(0,Q75*(1+EXP((LN(1+Assumptions!$C$60)-0.5*Assumptions!$C$61^2)+Assumptions!$C$61*((RAND()+RAND()+RAND()+RAND()+RAND()+RAND()+RAND()+RAND()+RAND()+RAND()+RAND()+RAND())-6))-1)+PT_Y5_MC!S67)</x:f>
        <x:v>3087802.3465945157</x:v>
      </x:c>
      <x:c r="S75" s="16" t="n">
        <x:f>MAX(0,R75*(1+EXP((LN(1+Assumptions!$C$60)-0.5*Assumptions!$C$61^2)+Assumptions!$C$61*((RAND()+RAND()+RAND()+RAND()+RAND()+RAND()+RAND()+RAND()+RAND()+RAND()+RAND()+RAND())-6))-1)+PT_Y5_MC!T67)</x:f>
        <x:v>3174449.7069854382</x:v>
      </x:c>
      <x:c r="T75" s="16" t="n">
        <x:f>MAX(0,S75*(1+EXP((LN(1+Assumptions!$C$60)-0.5*Assumptions!$C$61^2)+Assumptions!$C$61*((RAND()+RAND()+RAND()+RAND()+RAND()+RAND()+RAND()+RAND()+RAND()+RAND()+RAND()+RAND())-6))-1)+PT_Y5_MC!U67)</x:f>
        <x:v>2641225.7288271473</x:v>
      </x:c>
      <x:c r="U75" s="16" t="n">
        <x:f>MAX(0,T75*(1+EXP((LN(1+Assumptions!$C$60)-0.5*Assumptions!$C$61^2)+Assumptions!$C$61*((RAND()+RAND()+RAND()+RAND()+RAND()+RAND()+RAND()+RAND()+RAND()+RAND()+RAND()+RAND())-6))-1)+PT_Y5_MC!V67)</x:f>
        <x:v>3054538.7398903994</x:v>
      </x:c>
      <x:c r="V75" s="16" t="n">
        <x:f>MAX(0,U75*(1+EXP((LN(1+Assumptions!$C$60)-0.5*Assumptions!$C$61^2)+Assumptions!$C$61*((RAND()+RAND()+RAND()+RAND()+RAND()+RAND()+RAND()+RAND()+RAND()+RAND()+RAND()+RAND())-6))-1)+PT_Y5_MC!W67)</x:f>
        <x:v>3926719.193174039</x:v>
      </x:c>
      <x:c r="W75" s="16" t="n">
        <x:f>MAX(0,V75*(1+EXP((LN(1+Assumptions!$C$60)-0.5*Assumptions!$C$61^2)+Assumptions!$C$61*((RAND()+RAND()+RAND()+RAND()+RAND()+RAND()+RAND()+RAND()+RAND()+RAND()+RAND()+RAND())-6))-1)+PT_Y5_MC!X67)</x:f>
        <x:v>4890575.802234294</x:v>
      </x:c>
      <x:c r="X75" s="16" t="n">
        <x:f>MAX(0,W75*(1+EXP((LN(1+Assumptions!$C$60)-0.5*Assumptions!$C$61^2)+Assumptions!$C$61*((RAND()+RAND()+RAND()+RAND()+RAND()+RAND()+RAND()+RAND()+RAND()+RAND()+RAND()+RAND())-6))-1)+PT_Y5_MC!Y67)</x:f>
        <x:v>8887563.041439986</x:v>
      </x:c>
      <x:c r="Y75" s="16" t="n">
        <x:f>MAX(0,X75*(1+EXP((LN(1+Assumptions!$C$60)-0.5*Assumptions!$C$61^2)+Assumptions!$C$61*((RAND()+RAND()+RAND()+RAND()+RAND()+RAND()+RAND()+RAND()+RAND()+RAND()+RAND()+RAND())-6))-1)+PT_Y5_MC!Z67)</x:f>
        <x:v>9935830.1981164</x:v>
      </x:c>
      <x:c r="Z75" s="16" t="n">
        <x:f>MAX(0,Y75*(1+EXP((LN(1+Assumptions!$C$60)-0.5*Assumptions!$C$61^2)+Assumptions!$C$61*((RAND()+RAND()+RAND()+RAND()+RAND()+RAND()+RAND()+RAND()+RAND()+RAND()+RAND()+RAND())-6))-1)+PT_Y5_MC!AA67)</x:f>
        <x:v>10541076.519210877</x:v>
      </x:c>
      <x:c r="AA75" s="16" t="n">
        <x:f>MAX(0,Z75*(1+EXP((LN(1+Assumptions!$C$60)-0.5*Assumptions!$C$61^2)+Assumptions!$C$61*((RAND()+RAND()+RAND()+RAND()+RAND()+RAND()+RAND()+RAND()+RAND()+RAND()+RAND()+RAND())-6))-1)+PT_Y5_MC!AB67)</x:f>
        <x:v>12517196.742884366</x:v>
      </x:c>
      <x:c r="AB75" s="16" t="n">
        <x:f>MAX(0,AA75*(1+EXP((LN(1+Assumptions!$C$60)-0.5*Assumptions!$C$61^2)+Assumptions!$C$61*((RAND()+RAND()+RAND()+RAND()+RAND()+RAND()+RAND()+RAND()+RAND()+RAND()+RAND()+RAND())-6))-1)+PT_Y5_MC!AC67)</x:f>
        <x:v>13631588.818390485</x:v>
      </x:c>
      <x:c r="AC75" s="16" t="n">
        <x:f>MAX(0,AB75*(1+EXP((LN(1+Assumptions!$C$60)-0.5*Assumptions!$C$61^2)+Assumptions!$C$61*((RAND()+RAND()+RAND()+RAND()+RAND()+RAND()+RAND()+RAND()+RAND()+RAND()+RAND()+RAND())-6))-1)+PT_Y5_MC!AD67)</x:f>
        <x:v>14205883.698906098</x:v>
      </x:c>
      <x:c r="AD75" s="16" t="n">
        <x:f>MAX(0,AC75*(1+EXP((LN(1+Assumptions!$C$60)-0.5*Assumptions!$C$61^2)+Assumptions!$C$61*((RAND()+RAND()+RAND()+RAND()+RAND()+RAND()+RAND()+RAND()+RAND()+RAND()+RAND()+RAND())-6))-1)+PT_Y5_MC!AE67)</x:f>
        <x:v>18122695.90180801</x:v>
      </x:c>
      <x:c r="AE75" s="16" t="n">
        <x:f>MAX(0,AD75*(1+EXP((LN(1+Assumptions!$C$60)-0.5*Assumptions!$C$61^2)+Assumptions!$C$61*((RAND()+RAND()+RAND()+RAND()+RAND()+RAND()+RAND()+RAND()+RAND()+RAND()+RAND()+RAND())-6))-1)+PT_Y5_MC!AF67)</x:f>
        <x:v>16534643.156526586</x:v>
      </x:c>
      <x:c r="AF75" s="16" t="n">
        <x:f>MAX(0,AE75*(1+EXP((LN(1+Assumptions!$C$60)-0.5*Assumptions!$C$61^2)+Assumptions!$C$61*((RAND()+RAND()+RAND()+RAND()+RAND()+RAND()+RAND()+RAND()+RAND()+RAND()+RAND()+RAND())-6))-1)+PT_Y5_MC!AG67)</x:f>
        <x:v>17450452.04635724</x:v>
      </x:c>
    </x:row>
    <x:row r="76">
      <x:c r="A76" s="39">
        <x:v>72</x:v>
      </x:c>
      <x:c r="B76" s="16" t="n">
        <x:f>PT_Y5_MC!C68</x:f>
        <x:v>1029031.25</x:v>
      </x:c>
      <x:c r="C76" s="16" t="n">
        <x:f>MAX(0,B76*(1+EXP((LN(1+Assumptions!$C$60)-0.5*Assumptions!$C$61^2)+Assumptions!$C$61*((RAND()+RAND()+RAND()+RAND()+RAND()+RAND()+RAND()+RAND()+RAND()+RAND()+RAND()+RAND())-6))-1)+PT_Y5_MC!D67)</x:f>
        <x:v>1175736.183941455</x:v>
      </x:c>
      <x:c r="D76" s="16" t="n">
        <x:f>MAX(0,C76*(1+EXP((LN(1+Assumptions!$C$60)-0.5*Assumptions!$C$61^2)+Assumptions!$C$61*((RAND()+RAND()+RAND()+RAND()+RAND()+RAND()+RAND()+RAND()+RAND()+RAND()+RAND()+RAND())-6))-1)+PT_Y5_MC!E67)</x:f>
        <x:v>1267649.263593273</x:v>
      </x:c>
      <x:c r="E76" s="16" t="n">
        <x:f>MAX(0,D76*(1+EXP((LN(1+Assumptions!$C$60)-0.5*Assumptions!$C$61^2)+Assumptions!$C$61*((RAND()+RAND()+RAND()+RAND()+RAND()+RAND()+RAND()+RAND()+RAND()+RAND()+RAND()+RAND())-6))-1)+PT_Y5_MC!F67)</x:f>
        <x:v>1364347.5358999546</x:v>
      </x:c>
      <x:c r="F76" s="16" t="n">
        <x:f>MAX(0,E76*(1+EXP((LN(1+Assumptions!$C$60)-0.5*Assumptions!$C$61^2)+Assumptions!$C$61*((RAND()+RAND()+RAND()+RAND()+RAND()+RAND()+RAND()+RAND()+RAND()+RAND()+RAND()+RAND())-6))-1)+PT_Y5_MC!G67)</x:f>
        <x:v>1503616.9586086636</x:v>
      </x:c>
      <x:c r="G76" s="16" t="n">
        <x:f>MAX(0,F76*(1+EXP((LN(1+Assumptions!$C$60)-0.5*Assumptions!$C$61^2)+Assumptions!$C$61*((RAND()+RAND()+RAND()+RAND()+RAND()+RAND()+RAND()+RAND()+RAND()+RAND()+RAND()+RAND())-6))-1)+PT_Y5_MC!H67)</x:f>
        <x:v>1235214.228737697</x:v>
      </x:c>
      <x:c r="H76" s="16" t="n">
        <x:f>MAX(0,G76*(1+EXP((LN(1+Assumptions!$C$60)-0.5*Assumptions!$C$61^2)+Assumptions!$C$61*((RAND()+RAND()+RAND()+RAND()+RAND()+RAND()+RAND()+RAND()+RAND()+RAND()+RAND()+RAND())-6))-1)+PT_Y5_MC!I67)</x:f>
        <x:v>1200291.3245586944</x:v>
      </x:c>
      <x:c r="I76" s="16" t="n">
        <x:f>MAX(0,H76*(1+EXP((LN(1+Assumptions!$C$60)-0.5*Assumptions!$C$61^2)+Assumptions!$C$61*((RAND()+RAND()+RAND()+RAND()+RAND()+RAND()+RAND()+RAND()+RAND()+RAND()+RAND()+RAND())-6))-1)+PT_Y5_MC!J67)</x:f>
        <x:v>1099257.3306285639</x:v>
      </x:c>
      <x:c r="J76" s="16" t="n">
        <x:f>MAX(0,I76*(1+EXP((LN(1+Assumptions!$C$60)-0.5*Assumptions!$C$61^2)+Assumptions!$C$61*((RAND()+RAND()+RAND()+RAND()+RAND()+RAND()+RAND()+RAND()+RAND()+RAND()+RAND()+RAND())-6))-1)+PT_Y5_MC!K67)</x:f>
        <x:v>1176708.445293732</x:v>
      </x:c>
      <x:c r="K76" s="16" t="n">
        <x:f>MAX(0,J76*(1+EXP((LN(1+Assumptions!$C$60)-0.5*Assumptions!$C$61^2)+Assumptions!$C$61*((RAND()+RAND()+RAND()+RAND()+RAND()+RAND()+RAND()+RAND()+RAND()+RAND()+RAND()+RAND())-6))-1)+PT_Y5_MC!L67)</x:f>
        <x:v>1528866.5156231765</x:v>
      </x:c>
      <x:c r="L76" s="16" t="n">
        <x:f>MAX(0,K76*(1+EXP((LN(1+Assumptions!$C$60)-0.5*Assumptions!$C$61^2)+Assumptions!$C$61*((RAND()+RAND()+RAND()+RAND()+RAND()+RAND()+RAND()+RAND()+RAND()+RAND()+RAND()+RAND())-6))-1)+PT_Y5_MC!M67)</x:f>
        <x:v>1653358.5481087586</x:v>
      </x:c>
      <x:c r="M76" s="16" t="n">
        <x:f>MAX(0,L76*(1+EXP((LN(1+Assumptions!$C$60)-0.5*Assumptions!$C$61^2)+Assumptions!$C$61*((RAND()+RAND()+RAND()+RAND()+RAND()+RAND()+RAND()+RAND()+RAND()+RAND()+RAND()+RAND())-6))-1)+PT_Y5_MC!N67)</x:f>
        <x:v>1482975.0828789216</x:v>
      </x:c>
      <x:c r="N76" s="16" t="n">
        <x:f>MAX(0,M76*(1+EXP((LN(1+Assumptions!$C$60)-0.5*Assumptions!$C$61^2)+Assumptions!$C$61*((RAND()+RAND()+RAND()+RAND()+RAND()+RAND()+RAND()+RAND()+RAND()+RAND()+RAND()+RAND())-6))-1)+PT_Y5_MC!O67)</x:f>
        <x:v>2205488.5664803674</x:v>
      </x:c>
      <x:c r="O76" s="16" t="n">
        <x:f>MAX(0,N76*(1+EXP((LN(1+Assumptions!$C$60)-0.5*Assumptions!$C$61^2)+Assumptions!$C$61*((RAND()+RAND()+RAND()+RAND()+RAND()+RAND()+RAND()+RAND()+RAND()+RAND()+RAND()+RAND())-6))-1)+PT_Y5_MC!P67)</x:f>
        <x:v>2635097.119298817</x:v>
      </x:c>
      <x:c r="P76" s="16" t="n">
        <x:f>MAX(0,O76*(1+EXP((LN(1+Assumptions!$C$60)-0.5*Assumptions!$C$61^2)+Assumptions!$C$61*((RAND()+RAND()+RAND()+RAND()+RAND()+RAND()+RAND()+RAND()+RAND()+RAND()+RAND()+RAND())-6))-1)+PT_Y5_MC!Q67)</x:f>
        <x:v>2433956.850685421</x:v>
      </x:c>
      <x:c r="Q76" s="16" t="n">
        <x:f>MAX(0,P76*(1+EXP((LN(1+Assumptions!$C$60)-0.5*Assumptions!$C$61^2)+Assumptions!$C$61*((RAND()+RAND()+RAND()+RAND()+RAND()+RAND()+RAND()+RAND()+RAND()+RAND()+RAND()+RAND())-6))-1)+PT_Y5_MC!R67)</x:f>
        <x:v>2684778.2333719707</x:v>
      </x:c>
      <x:c r="R76" s="16" t="n">
        <x:f>MAX(0,Q76*(1+EXP((LN(1+Assumptions!$C$60)-0.5*Assumptions!$C$61^2)+Assumptions!$C$61*((RAND()+RAND()+RAND()+RAND()+RAND()+RAND()+RAND()+RAND()+RAND()+RAND()+RAND()+RAND())-6))-1)+PT_Y5_MC!S67)</x:f>
        <x:v>2348616.166102631</x:v>
      </x:c>
      <x:c r="S76" s="16" t="n">
        <x:f>MAX(0,R76*(1+EXP((LN(1+Assumptions!$C$60)-0.5*Assumptions!$C$61^2)+Assumptions!$C$61*((RAND()+RAND()+RAND()+RAND()+RAND()+RAND()+RAND()+RAND()+RAND()+RAND()+RAND()+RAND())-6))-1)+PT_Y5_MC!T67)</x:f>
        <x:v>2695506.0589661803</x:v>
      </x:c>
      <x:c r="T76" s="16" t="n">
        <x:f>MAX(0,S76*(1+EXP((LN(1+Assumptions!$C$60)-0.5*Assumptions!$C$61^2)+Assumptions!$C$61*((RAND()+RAND()+RAND()+RAND()+RAND()+RAND()+RAND()+RAND()+RAND()+RAND()+RAND()+RAND())-6))-1)+PT_Y5_MC!U67)</x:f>
        <x:v>3373233.511316334</x:v>
      </x:c>
      <x:c r="U76" s="16" t="n">
        <x:f>MAX(0,T76*(1+EXP((LN(1+Assumptions!$C$60)-0.5*Assumptions!$C$61^2)+Assumptions!$C$61*((RAND()+RAND()+RAND()+RAND()+RAND()+RAND()+RAND()+RAND()+RAND()+RAND()+RAND()+RAND())-6))-1)+PT_Y5_MC!V67)</x:f>
        <x:v>2947459.4581088144</x:v>
      </x:c>
      <x:c r="V76" s="16" t="n">
        <x:f>MAX(0,U76*(1+EXP((LN(1+Assumptions!$C$60)-0.5*Assumptions!$C$61^2)+Assumptions!$C$61*((RAND()+RAND()+RAND()+RAND()+RAND()+RAND()+RAND()+RAND()+RAND()+RAND()+RAND()+RAND())-6))-1)+PT_Y5_MC!W67)</x:f>
        <x:v>3488130.4116504383</x:v>
      </x:c>
      <x:c r="W76" s="16" t="n">
        <x:f>MAX(0,V76*(1+EXP((LN(1+Assumptions!$C$60)-0.5*Assumptions!$C$61^2)+Assumptions!$C$61*((RAND()+RAND()+RAND()+RAND()+RAND()+RAND()+RAND()+RAND()+RAND()+RAND()+RAND()+RAND())-6))-1)+PT_Y5_MC!X67)</x:f>
        <x:v>4079863.2029860346</x:v>
      </x:c>
      <x:c r="X76" s="16" t="n">
        <x:f>MAX(0,W76*(1+EXP((LN(1+Assumptions!$C$60)-0.5*Assumptions!$C$61^2)+Assumptions!$C$61*((RAND()+RAND()+RAND()+RAND()+RAND()+RAND()+RAND()+RAND()+RAND()+RAND()+RAND()+RAND())-6))-1)+PT_Y5_MC!Y67)</x:f>
        <x:v>4655233.638940221</x:v>
      </x:c>
      <x:c r="Y76" s="16" t="n">
        <x:f>MAX(0,X76*(1+EXP((LN(1+Assumptions!$C$60)-0.5*Assumptions!$C$61^2)+Assumptions!$C$61*((RAND()+RAND()+RAND()+RAND()+RAND()+RAND()+RAND()+RAND()+RAND()+RAND()+RAND()+RAND())-6))-1)+PT_Y5_MC!Z67)</x:f>
        <x:v>4497727.79108571</x:v>
      </x:c>
      <x:c r="Z76" s="16" t="n">
        <x:f>MAX(0,Y76*(1+EXP((LN(1+Assumptions!$C$60)-0.5*Assumptions!$C$61^2)+Assumptions!$C$61*((RAND()+RAND()+RAND()+RAND()+RAND()+RAND()+RAND()+RAND()+RAND()+RAND()+RAND()+RAND())-6))-1)+PT_Y5_MC!AA67)</x:f>
        <x:v>5929624.593442073</x:v>
      </x:c>
      <x:c r="AA76" s="16" t="n">
        <x:f>MAX(0,Z76*(1+EXP((LN(1+Assumptions!$C$60)-0.5*Assumptions!$C$61^2)+Assumptions!$C$61*((RAND()+RAND()+RAND()+RAND()+RAND()+RAND()+RAND()+RAND()+RAND()+RAND()+RAND()+RAND())-6))-1)+PT_Y5_MC!AB67)</x:f>
        <x:v>5658395.733706279</x:v>
      </x:c>
      <x:c r="AB76" s="16" t="n">
        <x:f>MAX(0,AA76*(1+EXP((LN(1+Assumptions!$C$60)-0.5*Assumptions!$C$61^2)+Assumptions!$C$61*((RAND()+RAND()+RAND()+RAND()+RAND()+RAND()+RAND()+RAND()+RAND()+RAND()+RAND()+RAND())-6))-1)+PT_Y5_MC!AC67)</x:f>
        <x:v>4727079.490931682</x:v>
      </x:c>
      <x:c r="AC76" s="16" t="n">
        <x:f>MAX(0,AB76*(1+EXP((LN(1+Assumptions!$C$60)-0.5*Assumptions!$C$61^2)+Assumptions!$C$61*((RAND()+RAND()+RAND()+RAND()+RAND()+RAND()+RAND()+RAND()+RAND()+RAND()+RAND()+RAND())-6))-1)+PT_Y5_MC!AD67)</x:f>
        <x:v>5288192.556313847</x:v>
      </x:c>
      <x:c r="AD76" s="16" t="n">
        <x:f>MAX(0,AC76*(1+EXP((LN(1+Assumptions!$C$60)-0.5*Assumptions!$C$61^2)+Assumptions!$C$61*((RAND()+RAND()+RAND()+RAND()+RAND()+RAND()+RAND()+RAND()+RAND()+RAND()+RAND()+RAND())-6))-1)+PT_Y5_MC!AE67)</x:f>
        <x:v>5398463.71930167</x:v>
      </x:c>
      <x:c r="AE76" s="16" t="n">
        <x:f>MAX(0,AD76*(1+EXP((LN(1+Assumptions!$C$60)-0.5*Assumptions!$C$61^2)+Assumptions!$C$61*((RAND()+RAND()+RAND()+RAND()+RAND()+RAND()+RAND()+RAND()+RAND()+RAND()+RAND()+RAND())-6))-1)+PT_Y5_MC!AF67)</x:f>
        <x:v>6215350.282312458</x:v>
      </x:c>
      <x:c r="AF76" s="16" t="n">
        <x:f>MAX(0,AE76*(1+EXP((LN(1+Assumptions!$C$60)-0.5*Assumptions!$C$61^2)+Assumptions!$C$61*((RAND()+RAND()+RAND()+RAND()+RAND()+RAND()+RAND()+RAND()+RAND()+RAND()+RAND()+RAND())-6))-1)+PT_Y5_MC!AG67)</x:f>
        <x:v>8919473.595418693</x:v>
      </x:c>
    </x:row>
    <x:row r="77">
      <x:c r="A77" s="39">
        <x:v>73</x:v>
      </x:c>
      <x:c r="B77" s="16" t="n">
        <x:f>PT_Y5_MC!C68</x:f>
        <x:v>1029031.25</x:v>
      </x:c>
      <x:c r="C77" s="16" t="n">
        <x:f>MAX(0,B77*(1+EXP((LN(1+Assumptions!$C$60)-0.5*Assumptions!$C$61^2)+Assumptions!$C$61*((RAND()+RAND()+RAND()+RAND()+RAND()+RAND()+RAND()+RAND()+RAND()+RAND()+RAND()+RAND())-6))-1)+PT_Y5_MC!D67)</x:f>
        <x:v>1188946.429467089</x:v>
      </x:c>
      <x:c r="D77" s="16" t="n">
        <x:f>MAX(0,C77*(1+EXP((LN(1+Assumptions!$C$60)-0.5*Assumptions!$C$61^2)+Assumptions!$C$61*((RAND()+RAND()+RAND()+RAND()+RAND()+RAND()+RAND()+RAND()+RAND()+RAND()+RAND()+RAND())-6))-1)+PT_Y5_MC!E67)</x:f>
        <x:v>1207467.1538301178</x:v>
      </x:c>
      <x:c r="E77" s="16" t="n">
        <x:f>MAX(0,D77*(1+EXP((LN(1+Assumptions!$C$60)-0.5*Assumptions!$C$61^2)+Assumptions!$C$61*((RAND()+RAND()+RAND()+RAND()+RAND()+RAND()+RAND()+RAND()+RAND()+RAND()+RAND()+RAND())-6))-1)+PT_Y5_MC!F67)</x:f>
        <x:v>1045689.0683229419</x:v>
      </x:c>
      <x:c r="F77" s="16" t="n">
        <x:f>MAX(0,E77*(1+EXP((LN(1+Assumptions!$C$60)-0.5*Assumptions!$C$61^2)+Assumptions!$C$61*((RAND()+RAND()+RAND()+RAND()+RAND()+RAND()+RAND()+RAND()+RAND()+RAND()+RAND()+RAND())-6))-1)+PT_Y5_MC!G67)</x:f>
        <x:v>1011458.0778406312</x:v>
      </x:c>
      <x:c r="G77" s="16" t="n">
        <x:f>MAX(0,F77*(1+EXP((LN(1+Assumptions!$C$60)-0.5*Assumptions!$C$61^2)+Assumptions!$C$61*((RAND()+RAND()+RAND()+RAND()+RAND()+RAND()+RAND()+RAND()+RAND()+RAND()+RAND()+RAND())-6))-1)+PT_Y5_MC!H67)</x:f>
        <x:v>1165597.859184728</x:v>
      </x:c>
      <x:c r="H77" s="16" t="n">
        <x:f>MAX(0,G77*(1+EXP((LN(1+Assumptions!$C$60)-0.5*Assumptions!$C$61^2)+Assumptions!$C$61*((RAND()+RAND()+RAND()+RAND()+RAND()+RAND()+RAND()+RAND()+RAND()+RAND()+RAND()+RAND())-6))-1)+PT_Y5_MC!I67)</x:f>
        <x:v>1654739.5581338713</x:v>
      </x:c>
      <x:c r="I77" s="16" t="n">
        <x:f>MAX(0,H77*(1+EXP((LN(1+Assumptions!$C$60)-0.5*Assumptions!$C$61^2)+Assumptions!$C$61*((RAND()+RAND()+RAND()+RAND()+RAND()+RAND()+RAND()+RAND()+RAND()+RAND()+RAND()+RAND())-6))-1)+PT_Y5_MC!J67)</x:f>
        <x:v>1790098.614359155</x:v>
      </x:c>
      <x:c r="J77" s="16" t="n">
        <x:f>MAX(0,I77*(1+EXP((LN(1+Assumptions!$C$60)-0.5*Assumptions!$C$61^2)+Assumptions!$C$61*((RAND()+RAND()+RAND()+RAND()+RAND()+RAND()+RAND()+RAND()+RAND()+RAND()+RAND()+RAND())-6))-1)+PT_Y5_MC!K67)</x:f>
        <x:v>1884873.2224801448</x:v>
      </x:c>
      <x:c r="K77" s="16" t="n">
        <x:f>MAX(0,J77*(1+EXP((LN(1+Assumptions!$C$60)-0.5*Assumptions!$C$61^2)+Assumptions!$C$61*((RAND()+RAND()+RAND()+RAND()+RAND()+RAND()+RAND()+RAND()+RAND()+RAND()+RAND()+RAND())-6))-1)+PT_Y5_MC!L67)</x:f>
        <x:v>1755322.6703740936</x:v>
      </x:c>
      <x:c r="L77" s="16" t="n">
        <x:f>MAX(0,K77*(1+EXP((LN(1+Assumptions!$C$60)-0.5*Assumptions!$C$61^2)+Assumptions!$C$61*((RAND()+RAND()+RAND()+RAND()+RAND()+RAND()+RAND()+RAND()+RAND()+RAND()+RAND()+RAND())-6))-1)+PT_Y5_MC!M67)</x:f>
        <x:v>1760041.9563629604</x:v>
      </x:c>
      <x:c r="M77" s="16" t="n">
        <x:f>MAX(0,L77*(1+EXP((LN(1+Assumptions!$C$60)-0.5*Assumptions!$C$61^2)+Assumptions!$C$61*((RAND()+RAND()+RAND()+RAND()+RAND()+RAND()+RAND()+RAND()+RAND()+RAND()+RAND()+RAND())-6))-1)+PT_Y5_MC!N67)</x:f>
        <x:v>1888377.0230058965</x:v>
      </x:c>
      <x:c r="N77" s="16" t="n">
        <x:f>MAX(0,M77*(1+EXP((LN(1+Assumptions!$C$60)-0.5*Assumptions!$C$61^2)+Assumptions!$C$61*((RAND()+RAND()+RAND()+RAND()+RAND()+RAND()+RAND()+RAND()+RAND()+RAND()+RAND()+RAND())-6))-1)+PT_Y5_MC!O67)</x:f>
        <x:v>2070018.8856109832</x:v>
      </x:c>
      <x:c r="O77" s="16" t="n">
        <x:f>MAX(0,N77*(1+EXP((LN(1+Assumptions!$C$60)-0.5*Assumptions!$C$61^2)+Assumptions!$C$61*((RAND()+RAND()+RAND()+RAND()+RAND()+RAND()+RAND()+RAND()+RAND()+RAND()+RAND()+RAND())-6))-1)+PT_Y5_MC!P67)</x:f>
        <x:v>2619688.1796643077</x:v>
      </x:c>
      <x:c r="P77" s="16" t="n">
        <x:f>MAX(0,O77*(1+EXP((LN(1+Assumptions!$C$60)-0.5*Assumptions!$C$61^2)+Assumptions!$C$61*((RAND()+RAND()+RAND()+RAND()+RAND()+RAND()+RAND()+RAND()+RAND()+RAND()+RAND()+RAND())-6))-1)+PT_Y5_MC!Q67)</x:f>
        <x:v>2338824.692388387</x:v>
      </x:c>
      <x:c r="Q77" s="16" t="n">
        <x:f>MAX(0,P77*(1+EXP((LN(1+Assumptions!$C$60)-0.5*Assumptions!$C$61^2)+Assumptions!$C$61*((RAND()+RAND()+RAND()+RAND()+RAND()+RAND()+RAND()+RAND()+RAND()+RAND()+RAND()+RAND())-6))-1)+PT_Y5_MC!R67)</x:f>
        <x:v>2862509.7485865895</x:v>
      </x:c>
      <x:c r="R77" s="16" t="n">
        <x:f>MAX(0,Q77*(1+EXP((LN(1+Assumptions!$C$60)-0.5*Assumptions!$C$61^2)+Assumptions!$C$61*((RAND()+RAND()+RAND()+RAND()+RAND()+RAND()+RAND()+RAND()+RAND()+RAND()+RAND()+RAND())-6))-1)+PT_Y5_MC!S67)</x:f>
        <x:v>3212942.5566183478</x:v>
      </x:c>
      <x:c r="S77" s="16" t="n">
        <x:f>MAX(0,R77*(1+EXP((LN(1+Assumptions!$C$60)-0.5*Assumptions!$C$61^2)+Assumptions!$C$61*((RAND()+RAND()+RAND()+RAND()+RAND()+RAND()+RAND()+RAND()+RAND()+RAND()+RAND()+RAND())-6))-1)+PT_Y5_MC!T67)</x:f>
        <x:v>3921491.539063723</x:v>
      </x:c>
      <x:c r="T77" s="16" t="n">
        <x:f>MAX(0,S77*(1+EXP((LN(1+Assumptions!$C$60)-0.5*Assumptions!$C$61^2)+Assumptions!$C$61*((RAND()+RAND()+RAND()+RAND()+RAND()+RAND()+RAND()+RAND()+RAND()+RAND()+RAND()+RAND())-6))-1)+PT_Y5_MC!U67)</x:f>
        <x:v>4261500.950891474</x:v>
      </x:c>
      <x:c r="U77" s="16" t="n">
        <x:f>MAX(0,T77*(1+EXP((LN(1+Assumptions!$C$60)-0.5*Assumptions!$C$61^2)+Assumptions!$C$61*((RAND()+RAND()+RAND()+RAND()+RAND()+RAND()+RAND()+RAND()+RAND()+RAND()+RAND()+RAND())-6))-1)+PT_Y5_MC!V67)</x:f>
        <x:v>3825701.797731889</x:v>
      </x:c>
      <x:c r="V77" s="16" t="n">
        <x:f>MAX(0,U77*(1+EXP((LN(1+Assumptions!$C$60)-0.5*Assumptions!$C$61^2)+Assumptions!$C$61*((RAND()+RAND()+RAND()+RAND()+RAND()+RAND()+RAND()+RAND()+RAND()+RAND()+RAND()+RAND())-6))-1)+PT_Y5_MC!W67)</x:f>
        <x:v>4247612.431677779</x:v>
      </x:c>
      <x:c r="W77" s="16" t="n">
        <x:f>MAX(0,V77*(1+EXP((LN(1+Assumptions!$C$60)-0.5*Assumptions!$C$61^2)+Assumptions!$C$61*((RAND()+RAND()+RAND()+RAND()+RAND()+RAND()+RAND()+RAND()+RAND()+RAND()+RAND()+RAND())-6))-1)+PT_Y5_MC!X67)</x:f>
        <x:v>3694196.892018046</x:v>
      </x:c>
      <x:c r="X77" s="16" t="n">
        <x:f>MAX(0,W77*(1+EXP((LN(1+Assumptions!$C$60)-0.5*Assumptions!$C$61^2)+Assumptions!$C$61*((RAND()+RAND()+RAND()+RAND()+RAND()+RAND()+RAND()+RAND()+RAND()+RAND()+RAND()+RAND())-6))-1)+PT_Y5_MC!Y67)</x:f>
        <x:v>3936102.660416966</x:v>
      </x:c>
      <x:c r="Y77" s="16" t="n">
        <x:f>MAX(0,X77*(1+EXP((LN(1+Assumptions!$C$60)-0.5*Assumptions!$C$61^2)+Assumptions!$C$61*((RAND()+RAND()+RAND()+RAND()+RAND()+RAND()+RAND()+RAND()+RAND()+RAND()+RAND()+RAND())-6))-1)+PT_Y5_MC!Z67)</x:f>
        <x:v>3214388.415345857</x:v>
      </x:c>
      <x:c r="Z77" s="16" t="n">
        <x:f>MAX(0,Y77*(1+EXP((LN(1+Assumptions!$C$60)-0.5*Assumptions!$C$61^2)+Assumptions!$C$61*((RAND()+RAND()+RAND()+RAND()+RAND()+RAND()+RAND()+RAND()+RAND()+RAND()+RAND()+RAND())-6))-1)+PT_Y5_MC!AA67)</x:f>
        <x:v>3781917.007748088</x:v>
      </x:c>
      <x:c r="AA77" s="16" t="n">
        <x:f>MAX(0,Z77*(1+EXP((LN(1+Assumptions!$C$60)-0.5*Assumptions!$C$61^2)+Assumptions!$C$61*((RAND()+RAND()+RAND()+RAND()+RAND()+RAND()+RAND()+RAND()+RAND()+RAND()+RAND()+RAND())-6))-1)+PT_Y5_MC!AB67)</x:f>
        <x:v>3547714.775775832</x:v>
      </x:c>
      <x:c r="AB77" s="16" t="n">
        <x:f>MAX(0,AA77*(1+EXP((LN(1+Assumptions!$C$60)-0.5*Assumptions!$C$61^2)+Assumptions!$C$61*((RAND()+RAND()+RAND()+RAND()+RAND()+RAND()+RAND()+RAND()+RAND()+RAND()+RAND()+RAND())-6))-1)+PT_Y5_MC!AC67)</x:f>
        <x:v>3980489.5240902235</x:v>
      </x:c>
      <x:c r="AC77" s="16" t="n">
        <x:f>MAX(0,AB77*(1+EXP((LN(1+Assumptions!$C$60)-0.5*Assumptions!$C$61^2)+Assumptions!$C$61*((RAND()+RAND()+RAND()+RAND()+RAND()+RAND()+RAND()+RAND()+RAND()+RAND()+RAND()+RAND())-6))-1)+PT_Y5_MC!AD67)</x:f>
        <x:v>3535516.307777711</x:v>
      </x:c>
      <x:c r="AD77" s="16" t="n">
        <x:f>MAX(0,AC77*(1+EXP((LN(1+Assumptions!$C$60)-0.5*Assumptions!$C$61^2)+Assumptions!$C$61*((RAND()+RAND()+RAND()+RAND()+RAND()+RAND()+RAND()+RAND()+RAND()+RAND()+RAND()+RAND())-6))-1)+PT_Y5_MC!AE67)</x:f>
        <x:v>4580842.252177206</x:v>
      </x:c>
      <x:c r="AE77" s="16" t="n">
        <x:f>MAX(0,AD77*(1+EXP((LN(1+Assumptions!$C$60)-0.5*Assumptions!$C$61^2)+Assumptions!$C$61*((RAND()+RAND()+RAND()+RAND()+RAND()+RAND()+RAND()+RAND()+RAND()+RAND()+RAND()+RAND())-6))-1)+PT_Y5_MC!AF67)</x:f>
        <x:v>4939364.731065383</x:v>
      </x:c>
      <x:c r="AF77" s="16" t="n">
        <x:f>MAX(0,AE77*(1+EXP((LN(1+Assumptions!$C$60)-0.5*Assumptions!$C$61^2)+Assumptions!$C$61*((RAND()+RAND()+RAND()+RAND()+RAND()+RAND()+RAND()+RAND()+RAND()+RAND()+RAND()+RAND())-6))-1)+PT_Y5_MC!AG67)</x:f>
        <x:v>4600501.64507219</x:v>
      </x:c>
    </x:row>
    <x:row r="78">
      <x:c r="A78" s="39">
        <x:v>74</x:v>
      </x:c>
      <x:c r="B78" s="16" t="n">
        <x:f>PT_Y5_MC!C68</x:f>
        <x:v>1029031.25</x:v>
      </x:c>
      <x:c r="C78" s="16" t="n">
        <x:f>MAX(0,B78*(1+EXP((LN(1+Assumptions!$C$60)-0.5*Assumptions!$C$61^2)+Assumptions!$C$61*((RAND()+RAND()+RAND()+RAND()+RAND()+RAND()+RAND()+RAND()+RAND()+RAND()+RAND()+RAND())-6))-1)+PT_Y5_MC!D67)</x:f>
        <x:v>860766.3032053702</x:v>
      </x:c>
      <x:c r="D78" s="16" t="n">
        <x:f>MAX(0,C78*(1+EXP((LN(1+Assumptions!$C$60)-0.5*Assumptions!$C$61^2)+Assumptions!$C$61*((RAND()+RAND()+RAND()+RAND()+RAND()+RAND()+RAND()+RAND()+RAND()+RAND()+RAND()+RAND())-6))-1)+PT_Y5_MC!E67)</x:f>
        <x:v>734504.6851769681</x:v>
      </x:c>
      <x:c r="E78" s="16" t="n">
        <x:f>MAX(0,D78*(1+EXP((LN(1+Assumptions!$C$60)-0.5*Assumptions!$C$61^2)+Assumptions!$C$61*((RAND()+RAND()+RAND()+RAND()+RAND()+RAND()+RAND()+RAND()+RAND()+RAND()+RAND()+RAND())-6))-1)+PT_Y5_MC!F67)</x:f>
        <x:v>718271.9027176519</x:v>
      </x:c>
      <x:c r="F78" s="16" t="n">
        <x:f>MAX(0,E78*(1+EXP((LN(1+Assumptions!$C$60)-0.5*Assumptions!$C$61^2)+Assumptions!$C$61*((RAND()+RAND()+RAND()+RAND()+RAND()+RAND()+RAND()+RAND()+RAND()+RAND()+RAND()+RAND())-6))-1)+PT_Y5_MC!G67)</x:f>
        <x:v>715651.6654956797</x:v>
      </x:c>
      <x:c r="G78" s="16" t="n">
        <x:f>MAX(0,F78*(1+EXP((LN(1+Assumptions!$C$60)-0.5*Assumptions!$C$61^2)+Assumptions!$C$61*((RAND()+RAND()+RAND()+RAND()+RAND()+RAND()+RAND()+RAND()+RAND()+RAND()+RAND()+RAND())-6))-1)+PT_Y5_MC!H67)</x:f>
        <x:v>738761.9881933503</x:v>
      </x:c>
      <x:c r="H78" s="16" t="n">
        <x:f>MAX(0,G78*(1+EXP((LN(1+Assumptions!$C$60)-0.5*Assumptions!$C$61^2)+Assumptions!$C$61*((RAND()+RAND()+RAND()+RAND()+RAND()+RAND()+RAND()+RAND()+RAND()+RAND()+RAND()+RAND())-6))-1)+PT_Y5_MC!I67)</x:f>
        <x:v>794181.6782074356</x:v>
      </x:c>
      <x:c r="I78" s="16" t="n">
        <x:f>MAX(0,H78*(1+EXP((LN(1+Assumptions!$C$60)-0.5*Assumptions!$C$61^2)+Assumptions!$C$61*((RAND()+RAND()+RAND()+RAND()+RAND()+RAND()+RAND()+RAND()+RAND()+RAND()+RAND()+RAND())-6))-1)+PT_Y5_MC!J67)</x:f>
        <x:v>1023363.999936963</x:v>
      </x:c>
      <x:c r="J78" s="16" t="n">
        <x:f>MAX(0,I78*(1+EXP((LN(1+Assumptions!$C$60)-0.5*Assumptions!$C$61^2)+Assumptions!$C$61*((RAND()+RAND()+RAND()+RAND()+RAND()+RAND()+RAND()+RAND()+RAND()+RAND()+RAND()+RAND())-6))-1)+PT_Y5_MC!K67)</x:f>
        <x:v>1133459.8226189343</x:v>
      </x:c>
      <x:c r="K78" s="16" t="n">
        <x:f>MAX(0,J78*(1+EXP((LN(1+Assumptions!$C$60)-0.5*Assumptions!$C$61^2)+Assumptions!$C$61*((RAND()+RAND()+RAND()+RAND()+RAND()+RAND()+RAND()+RAND()+RAND()+RAND()+RAND()+RAND())-6))-1)+PT_Y5_MC!L67)</x:f>
        <x:v>977187.9790020264</x:v>
      </x:c>
      <x:c r="L78" s="16" t="n">
        <x:f>MAX(0,K78*(1+EXP((LN(1+Assumptions!$C$60)-0.5*Assumptions!$C$61^2)+Assumptions!$C$61*((RAND()+RAND()+RAND()+RAND()+RAND()+RAND()+RAND()+RAND()+RAND()+RAND()+RAND()+RAND())-6))-1)+PT_Y5_MC!M67)</x:f>
        <x:v>967821.7015278263</x:v>
      </x:c>
      <x:c r="M78" s="16" t="n">
        <x:f>MAX(0,L78*(1+EXP((LN(1+Assumptions!$C$60)-0.5*Assumptions!$C$61^2)+Assumptions!$C$61*((RAND()+RAND()+RAND()+RAND()+RAND()+RAND()+RAND()+RAND()+RAND()+RAND()+RAND()+RAND())-6))-1)+PT_Y5_MC!N67)</x:f>
        <x:v>1193721.9242809308</x:v>
      </x:c>
      <x:c r="N78" s="16" t="n">
        <x:f>MAX(0,M78*(1+EXP((LN(1+Assumptions!$C$60)-0.5*Assumptions!$C$61^2)+Assumptions!$C$61*((RAND()+RAND()+RAND()+RAND()+RAND()+RAND()+RAND()+RAND()+RAND()+RAND()+RAND()+RAND())-6))-1)+PT_Y5_MC!O67)</x:f>
        <x:v>1404297.1888695026</x:v>
      </x:c>
      <x:c r="O78" s="16" t="n">
        <x:f>MAX(0,N78*(1+EXP((LN(1+Assumptions!$C$60)-0.5*Assumptions!$C$61^2)+Assumptions!$C$61*((RAND()+RAND()+RAND()+RAND()+RAND()+RAND()+RAND()+RAND()+RAND()+RAND()+RAND()+RAND())-6))-1)+PT_Y5_MC!P67)</x:f>
        <x:v>2221586.8113162993</x:v>
      </x:c>
      <x:c r="P78" s="16" t="n">
        <x:f>MAX(0,O78*(1+EXP((LN(1+Assumptions!$C$60)-0.5*Assumptions!$C$61^2)+Assumptions!$C$61*((RAND()+RAND()+RAND()+RAND()+RAND()+RAND()+RAND()+RAND()+RAND()+RAND()+RAND()+RAND())-6))-1)+PT_Y5_MC!Q67)</x:f>
        <x:v>2089053.6619458154</x:v>
      </x:c>
      <x:c r="Q78" s="16" t="n">
        <x:f>MAX(0,P78*(1+EXP((LN(1+Assumptions!$C$60)-0.5*Assumptions!$C$61^2)+Assumptions!$C$61*((RAND()+RAND()+RAND()+RAND()+RAND()+RAND()+RAND()+RAND()+RAND()+RAND()+RAND()+RAND())-6))-1)+PT_Y5_MC!R67)</x:f>
        <x:v>2001259.8768883513</x:v>
      </x:c>
      <x:c r="R78" s="16" t="n">
        <x:f>MAX(0,Q78*(1+EXP((LN(1+Assumptions!$C$60)-0.5*Assumptions!$C$61^2)+Assumptions!$C$61*((RAND()+RAND()+RAND()+RAND()+RAND()+RAND()+RAND()+RAND()+RAND()+RAND()+RAND()+RAND())-6))-1)+PT_Y5_MC!S67)</x:f>
        <x:v>1879335.7295136768</x:v>
      </x:c>
      <x:c r="S78" s="16" t="n">
        <x:f>MAX(0,R78*(1+EXP((LN(1+Assumptions!$C$60)-0.5*Assumptions!$C$61^2)+Assumptions!$C$61*((RAND()+RAND()+RAND()+RAND()+RAND()+RAND()+RAND()+RAND()+RAND()+RAND()+RAND()+RAND())-6))-1)+PT_Y5_MC!T67)</x:f>
        <x:v>1988921.3323838015</x:v>
      </x:c>
      <x:c r="T78" s="16" t="n">
        <x:f>MAX(0,S78*(1+EXP((LN(1+Assumptions!$C$60)-0.5*Assumptions!$C$61^2)+Assumptions!$C$61*((RAND()+RAND()+RAND()+RAND()+RAND()+RAND()+RAND()+RAND()+RAND()+RAND()+RAND()+RAND())-6))-1)+PT_Y5_MC!U67)</x:f>
        <x:v>2249155.504482418</x:v>
      </x:c>
      <x:c r="U78" s="16" t="n">
        <x:f>MAX(0,T78*(1+EXP((LN(1+Assumptions!$C$60)-0.5*Assumptions!$C$61^2)+Assumptions!$C$61*((RAND()+RAND()+RAND()+RAND()+RAND()+RAND()+RAND()+RAND()+RAND()+RAND()+RAND()+RAND())-6))-1)+PT_Y5_MC!V67)</x:f>
        <x:v>2768756.480424045</x:v>
      </x:c>
      <x:c r="V78" s="16" t="n">
        <x:f>MAX(0,U78*(1+EXP((LN(1+Assumptions!$C$60)-0.5*Assumptions!$C$61^2)+Assumptions!$C$61*((RAND()+RAND()+RAND()+RAND()+RAND()+RAND()+RAND()+RAND()+RAND()+RAND()+RAND()+RAND())-6))-1)+PT_Y5_MC!W67)</x:f>
        <x:v>3078106.8339501116</x:v>
      </x:c>
      <x:c r="W78" s="16" t="n">
        <x:f>MAX(0,V78*(1+EXP((LN(1+Assumptions!$C$60)-0.5*Assumptions!$C$61^2)+Assumptions!$C$61*((RAND()+RAND()+RAND()+RAND()+RAND()+RAND()+RAND()+RAND()+RAND()+RAND()+RAND()+RAND())-6))-1)+PT_Y5_MC!X67)</x:f>
        <x:v>3264734.711517561</x:v>
      </x:c>
      <x:c r="X78" s="16" t="n">
        <x:f>MAX(0,W78*(1+EXP((LN(1+Assumptions!$C$60)-0.5*Assumptions!$C$61^2)+Assumptions!$C$61*((RAND()+RAND()+RAND()+RAND()+RAND()+RAND()+RAND()+RAND()+RAND()+RAND()+RAND()+RAND())-6))-1)+PT_Y5_MC!Y67)</x:f>
        <x:v>2858565.642068515</x:v>
      </x:c>
      <x:c r="Y78" s="16" t="n">
        <x:f>MAX(0,X78*(1+EXP((LN(1+Assumptions!$C$60)-0.5*Assumptions!$C$61^2)+Assumptions!$C$61*((RAND()+RAND()+RAND()+RAND()+RAND()+RAND()+RAND()+RAND()+RAND()+RAND()+RAND()+RAND())-6))-1)+PT_Y5_MC!Z67)</x:f>
        <x:v>3241250.4842866017</x:v>
      </x:c>
      <x:c r="Z78" s="16" t="n">
        <x:f>MAX(0,Y78*(1+EXP((LN(1+Assumptions!$C$60)-0.5*Assumptions!$C$61^2)+Assumptions!$C$61*((RAND()+RAND()+RAND()+RAND()+RAND()+RAND()+RAND()+RAND()+RAND()+RAND()+RAND()+RAND())-6))-1)+PT_Y5_MC!AA67)</x:f>
        <x:v>3890555.430215144</x:v>
      </x:c>
      <x:c r="AA78" s="16" t="n">
        <x:f>MAX(0,Z78*(1+EXP((LN(1+Assumptions!$C$60)-0.5*Assumptions!$C$61^2)+Assumptions!$C$61*((RAND()+RAND()+RAND()+RAND()+RAND()+RAND()+RAND()+RAND()+RAND()+RAND()+RAND()+RAND())-6))-1)+PT_Y5_MC!AB67)</x:f>
        <x:v>3621889.0765601834</x:v>
      </x:c>
      <x:c r="AB78" s="16" t="n">
        <x:f>MAX(0,AA78*(1+EXP((LN(1+Assumptions!$C$60)-0.5*Assumptions!$C$61^2)+Assumptions!$C$61*((RAND()+RAND()+RAND()+RAND()+RAND()+RAND()+RAND()+RAND()+RAND()+RAND()+RAND()+RAND())-6))-1)+PT_Y5_MC!AC67)</x:f>
        <x:v>3682593.3044509073</x:v>
      </x:c>
      <x:c r="AC78" s="16" t="n">
        <x:f>MAX(0,AB78*(1+EXP((LN(1+Assumptions!$C$60)-0.5*Assumptions!$C$61^2)+Assumptions!$C$61*((RAND()+RAND()+RAND()+RAND()+RAND()+RAND()+RAND()+RAND()+RAND()+RAND()+RAND()+RAND())-6))-1)+PT_Y5_MC!AD67)</x:f>
        <x:v>4856466.785833263</x:v>
      </x:c>
      <x:c r="AD78" s="16" t="n">
        <x:f>MAX(0,AC78*(1+EXP((LN(1+Assumptions!$C$60)-0.5*Assumptions!$C$61^2)+Assumptions!$C$61*((RAND()+RAND()+RAND()+RAND()+RAND()+RAND()+RAND()+RAND()+RAND()+RAND()+RAND()+RAND())-6))-1)+PT_Y5_MC!AE67)</x:f>
        <x:v>5128158.402475974</x:v>
      </x:c>
      <x:c r="AE78" s="16" t="n">
        <x:f>MAX(0,AD78*(1+EXP((LN(1+Assumptions!$C$60)-0.5*Assumptions!$C$61^2)+Assumptions!$C$61*((RAND()+RAND()+RAND()+RAND()+RAND()+RAND()+RAND()+RAND()+RAND()+RAND()+RAND()+RAND())-6))-1)+PT_Y5_MC!AF67)</x:f>
        <x:v>5573223.539181995</x:v>
      </x:c>
      <x:c r="AF78" s="16" t="n">
        <x:f>MAX(0,AE78*(1+EXP((LN(1+Assumptions!$C$60)-0.5*Assumptions!$C$61^2)+Assumptions!$C$61*((RAND()+RAND()+RAND()+RAND()+RAND()+RAND()+RAND()+RAND()+RAND()+RAND()+RAND()+RAND())-6))-1)+PT_Y5_MC!AG67)</x:f>
        <x:v>4896645.286904136</x:v>
      </x:c>
    </x:row>
    <x:row r="79">
      <x:c r="A79" s="39">
        <x:v>75</x:v>
      </x:c>
      <x:c r="B79" s="16" t="n">
        <x:f>PT_Y5_MC!C68</x:f>
        <x:v>1029031.25</x:v>
      </x:c>
      <x:c r="C79" s="16" t="n">
        <x:f>MAX(0,B79*(1+EXP((LN(1+Assumptions!$C$60)-0.5*Assumptions!$C$61^2)+Assumptions!$C$61*((RAND()+RAND()+RAND()+RAND()+RAND()+RAND()+RAND()+RAND()+RAND()+RAND()+RAND()+RAND())-6))-1)+PT_Y5_MC!D67)</x:f>
        <x:v>921036.0845862617</x:v>
      </x:c>
      <x:c r="D79" s="16" t="n">
        <x:f>MAX(0,C79*(1+EXP((LN(1+Assumptions!$C$60)-0.5*Assumptions!$C$61^2)+Assumptions!$C$61*((RAND()+RAND()+RAND()+RAND()+RAND()+RAND()+RAND()+RAND()+RAND()+RAND()+RAND()+RAND())-6))-1)+PT_Y5_MC!E67)</x:f>
        <x:v>1178583.3525215713</x:v>
      </x:c>
      <x:c r="E79" s="16" t="n">
        <x:f>MAX(0,D79*(1+EXP((LN(1+Assumptions!$C$60)-0.5*Assumptions!$C$61^2)+Assumptions!$C$61*((RAND()+RAND()+RAND()+RAND()+RAND()+RAND()+RAND()+RAND()+RAND()+RAND()+RAND()+RAND())-6))-1)+PT_Y5_MC!F67)</x:f>
        <x:v>1021646.0053062845</x:v>
      </x:c>
      <x:c r="F79" s="16" t="n">
        <x:f>MAX(0,E79*(1+EXP((LN(1+Assumptions!$C$60)-0.5*Assumptions!$C$61^2)+Assumptions!$C$61*((RAND()+RAND()+RAND()+RAND()+RAND()+RAND()+RAND()+RAND()+RAND()+RAND()+RAND()+RAND())-6))-1)+PT_Y5_MC!G67)</x:f>
        <x:v>1206888.7663625693</x:v>
      </x:c>
      <x:c r="G79" s="16" t="n">
        <x:f>MAX(0,F79*(1+EXP((LN(1+Assumptions!$C$60)-0.5*Assumptions!$C$61^2)+Assumptions!$C$61*((RAND()+RAND()+RAND()+RAND()+RAND()+RAND()+RAND()+RAND()+RAND()+RAND()+RAND()+RAND())-6))-1)+PT_Y5_MC!H67)</x:f>
        <x:v>989308.6654824256</x:v>
      </x:c>
      <x:c r="H79" s="16" t="n">
        <x:f>MAX(0,G79*(1+EXP((LN(1+Assumptions!$C$60)-0.5*Assumptions!$C$61^2)+Assumptions!$C$61*((RAND()+RAND()+RAND()+RAND()+RAND()+RAND()+RAND()+RAND()+RAND()+RAND()+RAND()+RAND())-6))-1)+PT_Y5_MC!I67)</x:f>
        <x:v>955927.3118661282</x:v>
      </x:c>
      <x:c r="I79" s="16" t="n">
        <x:f>MAX(0,H79*(1+EXP((LN(1+Assumptions!$C$60)-0.5*Assumptions!$C$61^2)+Assumptions!$C$61*((RAND()+RAND()+RAND()+RAND()+RAND()+RAND()+RAND()+RAND()+RAND()+RAND()+RAND()+RAND())-6))-1)+PT_Y5_MC!J67)</x:f>
        <x:v>918332.0530146643</x:v>
      </x:c>
      <x:c r="J79" s="16" t="n">
        <x:f>MAX(0,I79*(1+EXP((LN(1+Assumptions!$C$60)-0.5*Assumptions!$C$61^2)+Assumptions!$C$61*((RAND()+RAND()+RAND()+RAND()+RAND()+RAND()+RAND()+RAND()+RAND()+RAND()+RAND()+RAND())-6))-1)+PT_Y5_MC!K67)</x:f>
        <x:v>1026073.5138844547</x:v>
      </x:c>
      <x:c r="K79" s="16" t="n">
        <x:f>MAX(0,J79*(1+EXP((LN(1+Assumptions!$C$60)-0.5*Assumptions!$C$61^2)+Assumptions!$C$61*((RAND()+RAND()+RAND()+RAND()+RAND()+RAND()+RAND()+RAND()+RAND()+RAND()+RAND()+RAND())-6))-1)+PT_Y5_MC!L67)</x:f>
        <x:v>1039504.8912209915</x:v>
      </x:c>
      <x:c r="L79" s="16" t="n">
        <x:f>MAX(0,K79*(1+EXP((LN(1+Assumptions!$C$60)-0.5*Assumptions!$C$61^2)+Assumptions!$C$61*((RAND()+RAND()+RAND()+RAND()+RAND()+RAND()+RAND()+RAND()+RAND()+RAND()+RAND()+RAND())-6))-1)+PT_Y5_MC!M67)</x:f>
        <x:v>1184705.2804389084</x:v>
      </x:c>
      <x:c r="M79" s="16" t="n">
        <x:f>MAX(0,L79*(1+EXP((LN(1+Assumptions!$C$60)-0.5*Assumptions!$C$61^2)+Assumptions!$C$61*((RAND()+RAND()+RAND()+RAND()+RAND()+RAND()+RAND()+RAND()+RAND()+RAND()+RAND()+RAND())-6))-1)+PT_Y5_MC!N67)</x:f>
        <x:v>1136703.2170715455</x:v>
      </x:c>
      <x:c r="N79" s="16" t="n">
        <x:f>MAX(0,M79*(1+EXP((LN(1+Assumptions!$C$60)-0.5*Assumptions!$C$61^2)+Assumptions!$C$61*((RAND()+RAND()+RAND()+RAND()+RAND()+RAND()+RAND()+RAND()+RAND()+RAND()+RAND()+RAND())-6))-1)+PT_Y5_MC!O67)</x:f>
        <x:v>1075430.300257467</x:v>
      </x:c>
      <x:c r="O79" s="16" t="n">
        <x:f>MAX(0,N79*(1+EXP((LN(1+Assumptions!$C$60)-0.5*Assumptions!$C$61^2)+Assumptions!$C$61*((RAND()+RAND()+RAND()+RAND()+RAND()+RAND()+RAND()+RAND()+RAND()+RAND()+RAND()+RAND())-6))-1)+PT_Y5_MC!P67)</x:f>
        <x:v>975455.2995620307</x:v>
      </x:c>
      <x:c r="P79" s="16" t="n">
        <x:f>MAX(0,O79*(1+EXP((LN(1+Assumptions!$C$60)-0.5*Assumptions!$C$61^2)+Assumptions!$C$61*((RAND()+RAND()+RAND()+RAND()+RAND()+RAND()+RAND()+RAND()+RAND()+RAND()+RAND()+RAND())-6))-1)+PT_Y5_MC!Q67)</x:f>
        <x:v>1190816.6217089246</x:v>
      </x:c>
      <x:c r="Q79" s="16" t="n">
        <x:f>MAX(0,P79*(1+EXP((LN(1+Assumptions!$C$60)-0.5*Assumptions!$C$61^2)+Assumptions!$C$61*((RAND()+RAND()+RAND()+RAND()+RAND()+RAND()+RAND()+RAND()+RAND()+RAND()+RAND()+RAND())-6))-1)+PT_Y5_MC!R67)</x:f>
        <x:v>1298883.5173508094</x:v>
      </x:c>
      <x:c r="R79" s="16" t="n">
        <x:f>MAX(0,Q79*(1+EXP((LN(1+Assumptions!$C$60)-0.5*Assumptions!$C$61^2)+Assumptions!$C$61*((RAND()+RAND()+RAND()+RAND()+RAND()+RAND()+RAND()+RAND()+RAND()+RAND()+RAND()+RAND())-6))-1)+PT_Y5_MC!S67)</x:f>
        <x:v>1471980.3777092053</x:v>
      </x:c>
      <x:c r="S79" s="16" t="n">
        <x:f>MAX(0,R79*(1+EXP((LN(1+Assumptions!$C$60)-0.5*Assumptions!$C$61^2)+Assumptions!$C$61*((RAND()+RAND()+RAND()+RAND()+RAND()+RAND()+RAND()+RAND()+RAND()+RAND()+RAND()+RAND())-6))-1)+PT_Y5_MC!T67)</x:f>
        <x:v>1196155.4288052684</x:v>
      </x:c>
      <x:c r="T79" s="16" t="n">
        <x:f>MAX(0,S79*(1+EXP((LN(1+Assumptions!$C$60)-0.5*Assumptions!$C$61^2)+Assumptions!$C$61*((RAND()+RAND()+RAND()+RAND()+RAND()+RAND()+RAND()+RAND()+RAND()+RAND()+RAND()+RAND())-6))-1)+PT_Y5_MC!U67)</x:f>
        <x:v>1340466.99186804</x:v>
      </x:c>
      <x:c r="U79" s="16" t="n">
        <x:f>MAX(0,T79*(1+EXP((LN(1+Assumptions!$C$60)-0.5*Assumptions!$C$61^2)+Assumptions!$C$61*((RAND()+RAND()+RAND()+RAND()+RAND()+RAND()+RAND()+RAND()+RAND()+RAND()+RAND()+RAND())-6))-1)+PT_Y5_MC!V67)</x:f>
        <x:v>1622839.0185784523</x:v>
      </x:c>
      <x:c r="V79" s="16" t="n">
        <x:f>MAX(0,U79*(1+EXP((LN(1+Assumptions!$C$60)-0.5*Assumptions!$C$61^2)+Assumptions!$C$61*((RAND()+RAND()+RAND()+RAND()+RAND()+RAND()+RAND()+RAND()+RAND()+RAND()+RAND()+RAND())-6))-1)+PT_Y5_MC!W67)</x:f>
        <x:v>2194880.6131819636</x:v>
      </x:c>
      <x:c r="W79" s="16" t="n">
        <x:f>MAX(0,V79*(1+EXP((LN(1+Assumptions!$C$60)-0.5*Assumptions!$C$61^2)+Assumptions!$C$61*((RAND()+RAND()+RAND()+RAND()+RAND()+RAND()+RAND()+RAND()+RAND()+RAND()+RAND()+RAND())-6))-1)+PT_Y5_MC!X67)</x:f>
        <x:v>1758533.959267326</x:v>
      </x:c>
      <x:c r="X79" s="16" t="n">
        <x:f>MAX(0,W79*(1+EXP((LN(1+Assumptions!$C$60)-0.5*Assumptions!$C$61^2)+Assumptions!$C$61*((RAND()+RAND()+RAND()+RAND()+RAND()+RAND()+RAND()+RAND()+RAND()+RAND()+RAND()+RAND())-6))-1)+PT_Y5_MC!Y67)</x:f>
        <x:v>1828223.8977890701</x:v>
      </x:c>
      <x:c r="Y79" s="16" t="n">
        <x:f>MAX(0,X79*(1+EXP((LN(1+Assumptions!$C$60)-0.5*Assumptions!$C$61^2)+Assumptions!$C$61*((RAND()+RAND()+RAND()+RAND()+RAND()+RAND()+RAND()+RAND()+RAND()+RAND()+RAND()+RAND())-6))-1)+PT_Y5_MC!Z67)</x:f>
        <x:v>2255205.6467317054</x:v>
      </x:c>
      <x:c r="Z79" s="16" t="n">
        <x:f>MAX(0,Y79*(1+EXP((LN(1+Assumptions!$C$60)-0.5*Assumptions!$C$61^2)+Assumptions!$C$61*((RAND()+RAND()+RAND()+RAND()+RAND()+RAND()+RAND()+RAND()+RAND()+RAND()+RAND()+RAND())-6))-1)+PT_Y5_MC!AA67)</x:f>
        <x:v>2440506.094399747</x:v>
      </x:c>
      <x:c r="AA79" s="16" t="n">
        <x:f>MAX(0,Z79*(1+EXP((LN(1+Assumptions!$C$60)-0.5*Assumptions!$C$61^2)+Assumptions!$C$61*((RAND()+RAND()+RAND()+RAND()+RAND()+RAND()+RAND()+RAND()+RAND()+RAND()+RAND()+RAND())-6))-1)+PT_Y5_MC!AB67)</x:f>
        <x:v>2225659.737155349</x:v>
      </x:c>
      <x:c r="AB79" s="16" t="n">
        <x:f>MAX(0,AA79*(1+EXP((LN(1+Assumptions!$C$60)-0.5*Assumptions!$C$61^2)+Assumptions!$C$61*((RAND()+RAND()+RAND()+RAND()+RAND()+RAND()+RAND()+RAND()+RAND()+RAND()+RAND()+RAND())-6))-1)+PT_Y5_MC!AC67)</x:f>
        <x:v>2148031.8143776217</x:v>
      </x:c>
      <x:c r="AC79" s="16" t="n">
        <x:f>MAX(0,AB79*(1+EXP((LN(1+Assumptions!$C$60)-0.5*Assumptions!$C$61^2)+Assumptions!$C$61*((RAND()+RAND()+RAND()+RAND()+RAND()+RAND()+RAND()+RAND()+RAND()+RAND()+RAND()+RAND())-6))-1)+PT_Y5_MC!AD67)</x:f>
        <x:v>2875771.3628325844</x:v>
      </x:c>
      <x:c r="AD79" s="16" t="n">
        <x:f>MAX(0,AC79*(1+EXP((LN(1+Assumptions!$C$60)-0.5*Assumptions!$C$61^2)+Assumptions!$C$61*((RAND()+RAND()+RAND()+RAND()+RAND()+RAND()+RAND()+RAND()+RAND()+RAND()+RAND()+RAND())-6))-1)+PT_Y5_MC!AE67)</x:f>
        <x:v>3414537.8159601465</x:v>
      </x:c>
      <x:c r="AE79" s="16" t="n">
        <x:f>MAX(0,AD79*(1+EXP((LN(1+Assumptions!$C$60)-0.5*Assumptions!$C$61^2)+Assumptions!$C$61*((RAND()+RAND()+RAND()+RAND()+RAND()+RAND()+RAND()+RAND()+RAND()+RAND()+RAND()+RAND())-6))-1)+PT_Y5_MC!AF67)</x:f>
        <x:v>3523722.4243614376</x:v>
      </x:c>
      <x:c r="AF79" s="16" t="n">
        <x:f>MAX(0,AE79*(1+EXP((LN(1+Assumptions!$C$60)-0.5*Assumptions!$C$61^2)+Assumptions!$C$61*((RAND()+RAND()+RAND()+RAND()+RAND()+RAND()+RAND()+RAND()+RAND()+RAND()+RAND()+RAND())-6))-1)+PT_Y5_MC!AG67)</x:f>
        <x:v>4389368.960650136</x:v>
      </x:c>
    </x:row>
    <x:row r="80">
      <x:c r="A80" s="39">
        <x:v>76</x:v>
      </x:c>
      <x:c r="B80" s="16" t="n">
        <x:f>PT_Y5_MC!C68</x:f>
        <x:v>1029031.25</x:v>
      </x:c>
      <x:c r="C80" s="16" t="n">
        <x:f>MAX(0,B80*(1+EXP((LN(1+Assumptions!$C$60)-0.5*Assumptions!$C$61^2)+Assumptions!$C$61*((RAND()+RAND()+RAND()+RAND()+RAND()+RAND()+RAND()+RAND()+RAND()+RAND()+RAND()+RAND())-6))-1)+PT_Y5_MC!D67)</x:f>
        <x:v>691853.3277212209</x:v>
      </x:c>
      <x:c r="D80" s="16" t="n">
        <x:f>MAX(0,C80*(1+EXP((LN(1+Assumptions!$C$60)-0.5*Assumptions!$C$61^2)+Assumptions!$C$61*((RAND()+RAND()+RAND()+RAND()+RAND()+RAND()+RAND()+RAND()+RAND()+RAND()+RAND()+RAND())-6))-1)+PT_Y5_MC!E67)</x:f>
        <x:v>588082.2745088097</x:v>
      </x:c>
      <x:c r="E80" s="16" t="n">
        <x:f>MAX(0,D80*(1+EXP((LN(1+Assumptions!$C$60)-0.5*Assumptions!$C$61^2)+Assumptions!$C$61*((RAND()+RAND()+RAND()+RAND()+RAND()+RAND()+RAND()+RAND()+RAND()+RAND()+RAND()+RAND())-6))-1)+PT_Y5_MC!F67)</x:f>
        <x:v>535314.9219537926</x:v>
      </x:c>
      <x:c r="F80" s="16" t="n">
        <x:f>MAX(0,E80*(1+EXP((LN(1+Assumptions!$C$60)-0.5*Assumptions!$C$61^2)+Assumptions!$C$61*((RAND()+RAND()+RAND()+RAND()+RAND()+RAND()+RAND()+RAND()+RAND()+RAND()+RAND()+RAND())-6))-1)+PT_Y5_MC!G67)</x:f>
        <x:v>563292.2992365535</x:v>
      </x:c>
      <x:c r="G80" s="16" t="n">
        <x:f>MAX(0,F80*(1+EXP((LN(1+Assumptions!$C$60)-0.5*Assumptions!$C$61^2)+Assumptions!$C$61*((RAND()+RAND()+RAND()+RAND()+RAND()+RAND()+RAND()+RAND()+RAND()+RAND()+RAND()+RAND())-6))-1)+PT_Y5_MC!H67)</x:f>
        <x:v>505016.6266896395</x:v>
      </x:c>
      <x:c r="H80" s="16" t="n">
        <x:f>MAX(0,G80*(1+EXP((LN(1+Assumptions!$C$60)-0.5*Assumptions!$C$61^2)+Assumptions!$C$61*((RAND()+RAND()+RAND()+RAND()+RAND()+RAND()+RAND()+RAND()+RAND()+RAND()+RAND()+RAND())-6))-1)+PT_Y5_MC!I67)</x:f>
        <x:v>515598.4461774556</x:v>
      </x:c>
      <x:c r="I80" s="16" t="n">
        <x:f>MAX(0,H80*(1+EXP((LN(1+Assumptions!$C$60)-0.5*Assumptions!$C$61^2)+Assumptions!$C$61*((RAND()+RAND()+RAND()+RAND()+RAND()+RAND()+RAND()+RAND()+RAND()+RAND()+RAND()+RAND())-6))-1)+PT_Y5_MC!J67)</x:f>
        <x:v>622439.024938561</x:v>
      </x:c>
      <x:c r="J80" s="16" t="n">
        <x:f>MAX(0,I80*(1+EXP((LN(1+Assumptions!$C$60)-0.5*Assumptions!$C$61^2)+Assumptions!$C$61*((RAND()+RAND()+RAND()+RAND()+RAND()+RAND()+RAND()+RAND()+RAND()+RAND()+RAND()+RAND())-6))-1)+PT_Y5_MC!K67)</x:f>
        <x:v>540084.1617055881</x:v>
      </x:c>
      <x:c r="K80" s="16" t="n">
        <x:f>MAX(0,J80*(1+EXP((LN(1+Assumptions!$C$60)-0.5*Assumptions!$C$61^2)+Assumptions!$C$61*((RAND()+RAND()+RAND()+RAND()+RAND()+RAND()+RAND()+RAND()+RAND()+RAND()+RAND()+RAND())-6))-1)+PT_Y5_MC!L67)</x:f>
        <x:v>381540.96581885056</x:v>
      </x:c>
      <x:c r="L80" s="16" t="n">
        <x:f>MAX(0,K80*(1+EXP((LN(1+Assumptions!$C$60)-0.5*Assumptions!$C$61^2)+Assumptions!$C$61*((RAND()+RAND()+RAND()+RAND()+RAND()+RAND()+RAND()+RAND()+RAND()+RAND()+RAND()+RAND())-6))-1)+PT_Y5_MC!M67)</x:f>
        <x:v>460527.8022653481</x:v>
      </x:c>
      <x:c r="M80" s="16" t="n">
        <x:f>MAX(0,L80*(1+EXP((LN(1+Assumptions!$C$60)-0.5*Assumptions!$C$61^2)+Assumptions!$C$61*((RAND()+RAND()+RAND()+RAND()+RAND()+RAND()+RAND()+RAND()+RAND()+RAND()+RAND()+RAND())-6))-1)+PT_Y5_MC!N67)</x:f>
        <x:v>455147.06487655407</x:v>
      </x:c>
      <x:c r="N80" s="16" t="n">
        <x:f>MAX(0,M80*(1+EXP((LN(1+Assumptions!$C$60)-0.5*Assumptions!$C$61^2)+Assumptions!$C$61*((RAND()+RAND()+RAND()+RAND()+RAND()+RAND()+RAND()+RAND()+RAND()+RAND()+RAND()+RAND())-6))-1)+PT_Y5_MC!O67)</x:f>
        <x:v>520803.04596342205</x:v>
      </x:c>
      <x:c r="O80" s="16" t="n">
        <x:f>MAX(0,N80*(1+EXP((LN(1+Assumptions!$C$60)-0.5*Assumptions!$C$61^2)+Assumptions!$C$61*((RAND()+RAND()+RAND()+RAND()+RAND()+RAND()+RAND()+RAND()+RAND()+RAND()+RAND()+RAND())-6))-1)+PT_Y5_MC!P67)</x:f>
        <x:v>561585.5562288375</x:v>
      </x:c>
      <x:c r="P80" s="16" t="n">
        <x:f>MAX(0,O80*(1+EXP((LN(1+Assumptions!$C$60)-0.5*Assumptions!$C$61^2)+Assumptions!$C$61*((RAND()+RAND()+RAND()+RAND()+RAND()+RAND()+RAND()+RAND()+RAND()+RAND()+RAND()+RAND())-6))-1)+PT_Y5_MC!Q67)</x:f>
        <x:v>546564.5801821009</x:v>
      </x:c>
      <x:c r="Q80" s="16" t="n">
        <x:f>MAX(0,P80*(1+EXP((LN(1+Assumptions!$C$60)-0.5*Assumptions!$C$61^2)+Assumptions!$C$61*((RAND()+RAND()+RAND()+RAND()+RAND()+RAND()+RAND()+RAND()+RAND()+RAND()+RAND()+RAND())-6))-1)+PT_Y5_MC!R67)</x:f>
        <x:v>837951.3093333244</x:v>
      </x:c>
      <x:c r="R80" s="16" t="n">
        <x:f>MAX(0,Q80*(1+EXP((LN(1+Assumptions!$C$60)-0.5*Assumptions!$C$61^2)+Assumptions!$C$61*((RAND()+RAND()+RAND()+RAND()+RAND()+RAND()+RAND()+RAND()+RAND()+RAND()+RAND()+RAND())-6))-1)+PT_Y5_MC!S67)</x:f>
        <x:v>925638.4780469454</x:v>
      </x:c>
      <x:c r="S80" s="16" t="n">
        <x:f>MAX(0,R80*(1+EXP((LN(1+Assumptions!$C$60)-0.5*Assumptions!$C$61^2)+Assumptions!$C$61*((RAND()+RAND()+RAND()+RAND()+RAND()+RAND()+RAND()+RAND()+RAND()+RAND()+RAND()+RAND())-6))-1)+PT_Y5_MC!T67)</x:f>
        <x:v>1040471.3741808436</x:v>
      </x:c>
      <x:c r="T80" s="16" t="n">
        <x:f>MAX(0,S80*(1+EXP((LN(1+Assumptions!$C$60)-0.5*Assumptions!$C$61^2)+Assumptions!$C$61*((RAND()+RAND()+RAND()+RAND()+RAND()+RAND()+RAND()+RAND()+RAND()+RAND()+RAND()+RAND())-6))-1)+PT_Y5_MC!U67)</x:f>
        <x:v>1039473.2166455272</x:v>
      </x:c>
      <x:c r="U80" s="16" t="n">
        <x:f>MAX(0,T80*(1+EXP((LN(1+Assumptions!$C$60)-0.5*Assumptions!$C$61^2)+Assumptions!$C$61*((RAND()+RAND()+RAND()+RAND()+RAND()+RAND()+RAND()+RAND()+RAND()+RAND()+RAND()+RAND())-6))-1)+PT_Y5_MC!V67)</x:f>
        <x:v>1184088.8126631752</x:v>
      </x:c>
      <x:c r="V80" s="16" t="n">
        <x:f>MAX(0,U80*(1+EXP((LN(1+Assumptions!$C$60)-0.5*Assumptions!$C$61^2)+Assumptions!$C$61*((RAND()+RAND()+RAND()+RAND()+RAND()+RAND()+RAND()+RAND()+RAND()+RAND()+RAND()+RAND())-6))-1)+PT_Y5_MC!W67)</x:f>
        <x:v>1476589.7270936181</x:v>
      </x:c>
      <x:c r="W80" s="16" t="n">
        <x:f>MAX(0,V80*(1+EXP((LN(1+Assumptions!$C$60)-0.5*Assumptions!$C$61^2)+Assumptions!$C$61*((RAND()+RAND()+RAND()+RAND()+RAND()+RAND()+RAND()+RAND()+RAND()+RAND()+RAND()+RAND())-6))-1)+PT_Y5_MC!X67)</x:f>
        <x:v>1383757.3165933497</x:v>
      </x:c>
      <x:c r="X80" s="16" t="n">
        <x:f>MAX(0,W80*(1+EXP((LN(1+Assumptions!$C$60)-0.5*Assumptions!$C$61^2)+Assumptions!$C$61*((RAND()+RAND()+RAND()+RAND()+RAND()+RAND()+RAND()+RAND()+RAND()+RAND()+RAND()+RAND())-6))-1)+PT_Y5_MC!Y67)</x:f>
        <x:v>1419672.2700521436</x:v>
      </x:c>
      <x:c r="Y80" s="16" t="n">
        <x:f>MAX(0,X80*(1+EXP((LN(1+Assumptions!$C$60)-0.5*Assumptions!$C$61^2)+Assumptions!$C$61*((RAND()+RAND()+RAND()+RAND()+RAND()+RAND()+RAND()+RAND()+RAND()+RAND()+RAND()+RAND())-6))-1)+PT_Y5_MC!Z67)</x:f>
        <x:v>1358297.5909452895</x:v>
      </x:c>
      <x:c r="Z80" s="16" t="n">
        <x:f>MAX(0,Y80*(1+EXP((LN(1+Assumptions!$C$60)-0.5*Assumptions!$C$61^2)+Assumptions!$C$61*((RAND()+RAND()+RAND()+RAND()+RAND()+RAND()+RAND()+RAND()+RAND()+RAND()+RAND()+RAND())-6))-1)+PT_Y5_MC!AA67)</x:f>
        <x:v>1635661.2627530827</x:v>
      </x:c>
      <x:c r="AA80" s="16" t="n">
        <x:f>MAX(0,Z80*(1+EXP((LN(1+Assumptions!$C$60)-0.5*Assumptions!$C$61^2)+Assumptions!$C$61*((RAND()+RAND()+RAND()+RAND()+RAND()+RAND()+RAND()+RAND()+RAND()+RAND()+RAND()+RAND())-6))-1)+PT_Y5_MC!AB67)</x:f>
        <x:v>1367745.7851515505</x:v>
      </x:c>
      <x:c r="AB80" s="16" t="n">
        <x:f>MAX(0,AA80*(1+EXP((LN(1+Assumptions!$C$60)-0.5*Assumptions!$C$61^2)+Assumptions!$C$61*((RAND()+RAND()+RAND()+RAND()+RAND()+RAND()+RAND()+RAND()+RAND()+RAND()+RAND()+RAND())-6))-1)+PT_Y5_MC!AC67)</x:f>
        <x:v>1608289.6279406967</x:v>
      </x:c>
      <x:c r="AC80" s="16" t="n">
        <x:f>MAX(0,AB80*(1+EXP((LN(1+Assumptions!$C$60)-0.5*Assumptions!$C$61^2)+Assumptions!$C$61*((RAND()+RAND()+RAND()+RAND()+RAND()+RAND()+RAND()+RAND()+RAND()+RAND()+RAND()+RAND())-6))-1)+PT_Y5_MC!AD67)</x:f>
        <x:v>1778239.6569362597</x:v>
      </x:c>
      <x:c r="AD80" s="16" t="n">
        <x:f>MAX(0,AC80*(1+EXP((LN(1+Assumptions!$C$60)-0.5*Assumptions!$C$61^2)+Assumptions!$C$61*((RAND()+RAND()+RAND()+RAND()+RAND()+RAND()+RAND()+RAND()+RAND()+RAND()+RAND()+RAND())-6))-1)+PT_Y5_MC!AE67)</x:f>
        <x:v>1873402.6302152683</x:v>
      </x:c>
      <x:c r="AE80" s="16" t="n">
        <x:f>MAX(0,AD80*(1+EXP((LN(1+Assumptions!$C$60)-0.5*Assumptions!$C$61^2)+Assumptions!$C$61*((RAND()+RAND()+RAND()+RAND()+RAND()+RAND()+RAND()+RAND()+RAND()+RAND()+RAND()+RAND())-6))-1)+PT_Y5_MC!AF67)</x:f>
        <x:v>2993718.788824598</x:v>
      </x:c>
      <x:c r="AF80" s="16" t="n">
        <x:f>MAX(0,AE80*(1+EXP((LN(1+Assumptions!$C$60)-0.5*Assumptions!$C$61^2)+Assumptions!$C$61*((RAND()+RAND()+RAND()+RAND()+RAND()+RAND()+RAND()+RAND()+RAND()+RAND()+RAND()+RAND())-6))-1)+PT_Y5_MC!AG67)</x:f>
        <x:v>3075615.293729475</x:v>
      </x:c>
    </x:row>
    <x:row r="81">
      <x:c r="A81" s="39">
        <x:v>77</x:v>
      </x:c>
      <x:c r="B81" s="16" t="n">
        <x:f>PT_Y5_MC!C68</x:f>
        <x:v>1029031.25</x:v>
      </x:c>
      <x:c r="C81" s="16" t="n">
        <x:f>MAX(0,B81*(1+EXP((LN(1+Assumptions!$C$60)-0.5*Assumptions!$C$61^2)+Assumptions!$C$61*((RAND()+RAND()+RAND()+RAND()+RAND()+RAND()+RAND()+RAND()+RAND()+RAND()+RAND()+RAND())-6))-1)+PT_Y5_MC!D67)</x:f>
        <x:v>1053872.5886186627</x:v>
      </x:c>
      <x:c r="D81" s="16" t="n">
        <x:f>MAX(0,C81*(1+EXP((LN(1+Assumptions!$C$60)-0.5*Assumptions!$C$61^2)+Assumptions!$C$61*((RAND()+RAND()+RAND()+RAND()+RAND()+RAND()+RAND()+RAND()+RAND()+RAND()+RAND()+RAND())-6))-1)+PT_Y5_MC!E67)</x:f>
        <x:v>1038997.539684037</x:v>
      </x:c>
      <x:c r="E81" s="16" t="n">
        <x:f>MAX(0,D81*(1+EXP((LN(1+Assumptions!$C$60)-0.5*Assumptions!$C$61^2)+Assumptions!$C$61*((RAND()+RAND()+RAND()+RAND()+RAND()+RAND()+RAND()+RAND()+RAND()+RAND()+RAND()+RAND())-6))-1)+PT_Y5_MC!F67)</x:f>
        <x:v>1112452.1429125182</x:v>
      </x:c>
      <x:c r="F81" s="16" t="n">
        <x:f>MAX(0,E81*(1+EXP((LN(1+Assumptions!$C$60)-0.5*Assumptions!$C$61^2)+Assumptions!$C$61*((RAND()+RAND()+RAND()+RAND()+RAND()+RAND()+RAND()+RAND()+RAND()+RAND()+RAND()+RAND())-6))-1)+PT_Y5_MC!G67)</x:f>
        <x:v>996186.1194933957</x:v>
      </x:c>
      <x:c r="G81" s="16" t="n">
        <x:f>MAX(0,F81*(1+EXP((LN(1+Assumptions!$C$60)-0.5*Assumptions!$C$61^2)+Assumptions!$C$61*((RAND()+RAND()+RAND()+RAND()+RAND()+RAND()+RAND()+RAND()+RAND()+RAND()+RAND()+RAND())-6))-1)+PT_Y5_MC!H67)</x:f>
        <x:v>1146612.8833190762</x:v>
      </x:c>
      <x:c r="H81" s="16" t="n">
        <x:f>MAX(0,G81*(1+EXP((LN(1+Assumptions!$C$60)-0.5*Assumptions!$C$61^2)+Assumptions!$C$61*((RAND()+RAND()+RAND()+RAND()+RAND()+RAND()+RAND()+RAND()+RAND()+RAND()+RAND()+RAND())-6))-1)+PT_Y5_MC!I67)</x:f>
        <x:v>1059267.7719676683</x:v>
      </x:c>
      <x:c r="I81" s="16" t="n">
        <x:f>MAX(0,H81*(1+EXP((LN(1+Assumptions!$C$60)-0.5*Assumptions!$C$61^2)+Assumptions!$C$61*((RAND()+RAND()+RAND()+RAND()+RAND()+RAND()+RAND()+RAND()+RAND()+RAND()+RAND()+RAND())-6))-1)+PT_Y5_MC!J67)</x:f>
        <x:v>1190031.7753453883</x:v>
      </x:c>
      <x:c r="J81" s="16" t="n">
        <x:f>MAX(0,I81*(1+EXP((LN(1+Assumptions!$C$60)-0.5*Assumptions!$C$61^2)+Assumptions!$C$61*((RAND()+RAND()+RAND()+RAND()+RAND()+RAND()+RAND()+RAND()+RAND()+RAND()+RAND()+RAND())-6))-1)+PT_Y5_MC!K67)</x:f>
        <x:v>1282216.5632080496</x:v>
      </x:c>
      <x:c r="K81" s="16" t="n">
        <x:f>MAX(0,J81*(1+EXP((LN(1+Assumptions!$C$60)-0.5*Assumptions!$C$61^2)+Assumptions!$C$61*((RAND()+RAND()+RAND()+RAND()+RAND()+RAND()+RAND()+RAND()+RAND()+RAND()+RAND()+RAND())-6))-1)+PT_Y5_MC!L67)</x:f>
        <x:v>1406812.4703924456</x:v>
      </x:c>
      <x:c r="L81" s="16" t="n">
        <x:f>MAX(0,K81*(1+EXP((LN(1+Assumptions!$C$60)-0.5*Assumptions!$C$61^2)+Assumptions!$C$61*((RAND()+RAND()+RAND()+RAND()+RAND()+RAND()+RAND()+RAND()+RAND()+RAND()+RAND()+RAND())-6))-1)+PT_Y5_MC!M67)</x:f>
        <x:v>1356089.8012984032</x:v>
      </x:c>
      <x:c r="M81" s="16" t="n">
        <x:f>MAX(0,L81*(1+EXP((LN(1+Assumptions!$C$60)-0.5*Assumptions!$C$61^2)+Assumptions!$C$61*((RAND()+RAND()+RAND()+RAND()+RAND()+RAND()+RAND()+RAND()+RAND()+RAND()+RAND()+RAND())-6))-1)+PT_Y5_MC!N67)</x:f>
        <x:v>1236477.5820508557</x:v>
      </x:c>
      <x:c r="N81" s="16" t="n">
        <x:f>MAX(0,M81*(1+EXP((LN(1+Assumptions!$C$60)-0.5*Assumptions!$C$61^2)+Assumptions!$C$61*((RAND()+RAND()+RAND()+RAND()+RAND()+RAND()+RAND()+RAND()+RAND()+RAND()+RAND()+RAND())-6))-1)+PT_Y5_MC!O67)</x:f>
        <x:v>1295651.6563701648</x:v>
      </x:c>
      <x:c r="O81" s="16" t="n">
        <x:f>MAX(0,N81*(1+EXP((LN(1+Assumptions!$C$60)-0.5*Assumptions!$C$61^2)+Assumptions!$C$61*((RAND()+RAND()+RAND()+RAND()+RAND()+RAND()+RAND()+RAND()+RAND()+RAND()+RAND()+RAND())-6))-1)+PT_Y5_MC!P67)</x:f>
        <x:v>1131994.6186320127</x:v>
      </x:c>
      <x:c r="P81" s="16" t="n">
        <x:f>MAX(0,O81*(1+EXP((LN(1+Assumptions!$C$60)-0.5*Assumptions!$C$61^2)+Assumptions!$C$61*((RAND()+RAND()+RAND()+RAND()+RAND()+RAND()+RAND()+RAND()+RAND()+RAND()+RAND()+RAND())-6))-1)+PT_Y5_MC!Q67)</x:f>
        <x:v>1190898.2009410912</x:v>
      </x:c>
      <x:c r="Q81" s="16" t="n">
        <x:f>MAX(0,P81*(1+EXP((LN(1+Assumptions!$C$60)-0.5*Assumptions!$C$61^2)+Assumptions!$C$61*((RAND()+RAND()+RAND()+RAND()+RAND()+RAND()+RAND()+RAND()+RAND()+RAND()+RAND()+RAND())-6))-1)+PT_Y5_MC!R67)</x:f>
        <x:v>1223768.2026789896</x:v>
      </x:c>
      <x:c r="R81" s="16" t="n">
        <x:f>MAX(0,Q81*(1+EXP((LN(1+Assumptions!$C$60)-0.5*Assumptions!$C$61^2)+Assumptions!$C$61*((RAND()+RAND()+RAND()+RAND()+RAND()+RAND()+RAND()+RAND()+RAND()+RAND()+RAND()+RAND())-6))-1)+PT_Y5_MC!S67)</x:f>
        <x:v>1625258.6546339053</x:v>
      </x:c>
      <x:c r="S81" s="16" t="n">
        <x:f>MAX(0,R81*(1+EXP((LN(1+Assumptions!$C$60)-0.5*Assumptions!$C$61^2)+Assumptions!$C$61*((RAND()+RAND()+RAND()+RAND()+RAND()+RAND()+RAND()+RAND()+RAND()+RAND()+RAND()+RAND())-6))-1)+PT_Y5_MC!T67)</x:f>
        <x:v>1828660.041578432</x:v>
      </x:c>
      <x:c r="T81" s="16" t="n">
        <x:f>MAX(0,S81*(1+EXP((LN(1+Assumptions!$C$60)-0.5*Assumptions!$C$61^2)+Assumptions!$C$61*((RAND()+RAND()+RAND()+RAND()+RAND()+RAND()+RAND()+RAND()+RAND()+RAND()+RAND()+RAND())-6))-1)+PT_Y5_MC!U67)</x:f>
        <x:v>1481123.7382806016</x:v>
      </x:c>
      <x:c r="U81" s="16" t="n">
        <x:f>MAX(0,T81*(1+EXP((LN(1+Assumptions!$C$60)-0.5*Assumptions!$C$61^2)+Assumptions!$C$61*((RAND()+RAND()+RAND()+RAND()+RAND()+RAND()+RAND()+RAND()+RAND()+RAND()+RAND()+RAND())-6))-1)+PT_Y5_MC!V67)</x:f>
        <x:v>1920215.0362254346</x:v>
      </x:c>
      <x:c r="V81" s="16" t="n">
        <x:f>MAX(0,U81*(1+EXP((LN(1+Assumptions!$C$60)-0.5*Assumptions!$C$61^2)+Assumptions!$C$61*((RAND()+RAND()+RAND()+RAND()+RAND()+RAND()+RAND()+RAND()+RAND()+RAND()+RAND()+RAND())-6))-1)+PT_Y5_MC!W67)</x:f>
        <x:v>2182672.0811326182</x:v>
      </x:c>
      <x:c r="W81" s="16" t="n">
        <x:f>MAX(0,V81*(1+EXP((LN(1+Assumptions!$C$60)-0.5*Assumptions!$C$61^2)+Assumptions!$C$61*((RAND()+RAND()+RAND()+RAND()+RAND()+RAND()+RAND()+RAND()+RAND()+RAND()+RAND()+RAND())-6))-1)+PT_Y5_MC!X67)</x:f>
        <x:v>2076014.0191518208</x:v>
      </x:c>
      <x:c r="X81" s="16" t="n">
        <x:f>MAX(0,W81*(1+EXP((LN(1+Assumptions!$C$60)-0.5*Assumptions!$C$61^2)+Assumptions!$C$61*((RAND()+RAND()+RAND()+RAND()+RAND()+RAND()+RAND()+RAND()+RAND()+RAND()+RAND()+RAND())-6))-1)+PT_Y5_MC!Y67)</x:f>
        <x:v>1947284.4815175382</x:v>
      </x:c>
      <x:c r="Y81" s="16" t="n">
        <x:f>MAX(0,X81*(1+EXP((LN(1+Assumptions!$C$60)-0.5*Assumptions!$C$61^2)+Assumptions!$C$61*((RAND()+RAND()+RAND()+RAND()+RAND()+RAND()+RAND()+RAND()+RAND()+RAND()+RAND()+RAND())-6))-1)+PT_Y5_MC!Z67)</x:f>
        <x:v>2183360.8343111975</x:v>
      </x:c>
      <x:c r="Z81" s="16" t="n">
        <x:f>MAX(0,Y81*(1+EXP((LN(1+Assumptions!$C$60)-0.5*Assumptions!$C$61^2)+Assumptions!$C$61*((RAND()+RAND()+RAND()+RAND()+RAND()+RAND()+RAND()+RAND()+RAND()+RAND()+RAND()+RAND())-6))-1)+PT_Y5_MC!AA67)</x:f>
        <x:v>2116365.0151592763</x:v>
      </x:c>
      <x:c r="AA81" s="16" t="n">
        <x:f>MAX(0,Z81*(1+EXP((LN(1+Assumptions!$C$60)-0.5*Assumptions!$C$61^2)+Assumptions!$C$61*((RAND()+RAND()+RAND()+RAND()+RAND()+RAND()+RAND()+RAND()+RAND()+RAND()+RAND()+RAND())-6))-1)+PT_Y5_MC!AB67)</x:f>
        <x:v>2166618.8789355024</x:v>
      </x:c>
      <x:c r="AB81" s="16" t="n">
        <x:f>MAX(0,AA81*(1+EXP((LN(1+Assumptions!$C$60)-0.5*Assumptions!$C$61^2)+Assumptions!$C$61*((RAND()+RAND()+RAND()+RAND()+RAND()+RAND()+RAND()+RAND()+RAND()+RAND()+RAND()+RAND())-6))-1)+PT_Y5_MC!AC67)</x:f>
        <x:v>2534603.7562248744</x:v>
      </x:c>
      <x:c r="AC81" s="16" t="n">
        <x:f>MAX(0,AB81*(1+EXP((LN(1+Assumptions!$C$60)-0.5*Assumptions!$C$61^2)+Assumptions!$C$61*((RAND()+RAND()+RAND()+RAND()+RAND()+RAND()+RAND()+RAND()+RAND()+RAND()+RAND()+RAND())-6))-1)+PT_Y5_MC!AD67)</x:f>
        <x:v>3228631.9215979106</x:v>
      </x:c>
      <x:c r="AD81" s="16" t="n">
        <x:f>MAX(0,AC81*(1+EXP((LN(1+Assumptions!$C$60)-0.5*Assumptions!$C$61^2)+Assumptions!$C$61*((RAND()+RAND()+RAND()+RAND()+RAND()+RAND()+RAND()+RAND()+RAND()+RAND()+RAND()+RAND())-6))-1)+PT_Y5_MC!AE67)</x:f>
        <x:v>2714279.222535312</x:v>
      </x:c>
      <x:c r="AE81" s="16" t="n">
        <x:f>MAX(0,AD81*(1+EXP((LN(1+Assumptions!$C$60)-0.5*Assumptions!$C$61^2)+Assumptions!$C$61*((RAND()+RAND()+RAND()+RAND()+RAND()+RAND()+RAND()+RAND()+RAND()+RAND()+RAND()+RAND())-6))-1)+PT_Y5_MC!AF67)</x:f>
        <x:v>2560175.635403904</x:v>
      </x:c>
      <x:c r="AF81" s="16" t="n">
        <x:f>MAX(0,AE81*(1+EXP((LN(1+Assumptions!$C$60)-0.5*Assumptions!$C$61^2)+Assumptions!$C$61*((RAND()+RAND()+RAND()+RAND()+RAND()+RAND()+RAND()+RAND()+RAND()+RAND()+RAND()+RAND())-6))-1)+PT_Y5_MC!AG67)</x:f>
        <x:v>3681536.78274146</x:v>
      </x:c>
    </x:row>
    <x:row r="82">
      <x:c r="A82" s="39">
        <x:v>78</x:v>
      </x:c>
      <x:c r="B82" s="16" t="n">
        <x:f>PT_Y5_MC!C68</x:f>
        <x:v>1029031.25</x:v>
      </x:c>
      <x:c r="C82" s="16" t="n">
        <x:f>MAX(0,B82*(1+EXP((LN(1+Assumptions!$C$60)-0.5*Assumptions!$C$61^2)+Assumptions!$C$61*((RAND()+RAND()+RAND()+RAND()+RAND()+RAND()+RAND()+RAND()+RAND()+RAND()+RAND()+RAND())-6))-1)+PT_Y5_MC!D67)</x:f>
        <x:v>898412.7287500065</x:v>
      </x:c>
      <x:c r="D82" s="16" t="n">
        <x:f>MAX(0,C82*(1+EXP((LN(1+Assumptions!$C$60)-0.5*Assumptions!$C$61^2)+Assumptions!$C$61*((RAND()+RAND()+RAND()+RAND()+RAND()+RAND()+RAND()+RAND()+RAND()+RAND()+RAND()+RAND())-6))-1)+PT_Y5_MC!E67)</x:f>
        <x:v>1045305.1688899286</x:v>
      </x:c>
      <x:c r="E82" s="16" t="n">
        <x:f>MAX(0,D82*(1+EXP((LN(1+Assumptions!$C$60)-0.5*Assumptions!$C$61^2)+Assumptions!$C$61*((RAND()+RAND()+RAND()+RAND()+RAND()+RAND()+RAND()+RAND()+RAND()+RAND()+RAND()+RAND())-6))-1)+PT_Y5_MC!F67)</x:f>
        <x:v>914286.794613377</x:v>
      </x:c>
      <x:c r="F82" s="16" t="n">
        <x:f>MAX(0,E82*(1+EXP((LN(1+Assumptions!$C$60)-0.5*Assumptions!$C$61^2)+Assumptions!$C$61*((RAND()+RAND()+RAND()+RAND()+RAND()+RAND()+RAND()+RAND()+RAND()+RAND()+RAND()+RAND())-6))-1)+PT_Y5_MC!G67)</x:f>
        <x:v>977065.7185476602</x:v>
      </x:c>
      <x:c r="G82" s="16" t="n">
        <x:f>MAX(0,F82*(1+EXP((LN(1+Assumptions!$C$60)-0.5*Assumptions!$C$61^2)+Assumptions!$C$61*((RAND()+RAND()+RAND()+RAND()+RAND()+RAND()+RAND()+RAND()+RAND()+RAND()+RAND()+RAND())-6))-1)+PT_Y5_MC!H67)</x:f>
        <x:v>947235.8723259559</x:v>
      </x:c>
      <x:c r="H82" s="16" t="n">
        <x:f>MAX(0,G82*(1+EXP((LN(1+Assumptions!$C$60)-0.5*Assumptions!$C$61^2)+Assumptions!$C$61*((RAND()+RAND()+RAND()+RAND()+RAND()+RAND()+RAND()+RAND()+RAND()+RAND()+RAND()+RAND())-6))-1)+PT_Y5_MC!I67)</x:f>
        <x:v>862500.7674086398</x:v>
      </x:c>
      <x:c r="I82" s="16" t="n">
        <x:f>MAX(0,H82*(1+EXP((LN(1+Assumptions!$C$60)-0.5*Assumptions!$C$61^2)+Assumptions!$C$61*((RAND()+RAND()+RAND()+RAND()+RAND()+RAND()+RAND()+RAND()+RAND()+RAND()+RAND()+RAND())-6))-1)+PT_Y5_MC!J67)</x:f>
        <x:v>832433.0128275768</x:v>
      </x:c>
      <x:c r="J82" s="16" t="n">
        <x:f>MAX(0,I82*(1+EXP((LN(1+Assumptions!$C$60)-0.5*Assumptions!$C$61^2)+Assumptions!$C$61*((RAND()+RAND()+RAND()+RAND()+RAND()+RAND()+RAND()+RAND()+RAND()+RAND()+RAND()+RAND())-6))-1)+PT_Y5_MC!K67)</x:f>
        <x:v>857449.2547978396</x:v>
      </x:c>
      <x:c r="K82" s="16" t="n">
        <x:f>MAX(0,J82*(1+EXP((LN(1+Assumptions!$C$60)-0.5*Assumptions!$C$61^2)+Assumptions!$C$61*((RAND()+RAND()+RAND()+RAND()+RAND()+RAND()+RAND()+RAND()+RAND()+RAND()+RAND()+RAND())-6))-1)+PT_Y5_MC!L67)</x:f>
        <x:v>904438.339771829</x:v>
      </x:c>
      <x:c r="L82" s="16" t="n">
        <x:f>MAX(0,K82*(1+EXP((LN(1+Assumptions!$C$60)-0.5*Assumptions!$C$61^2)+Assumptions!$C$61*((RAND()+RAND()+RAND()+RAND()+RAND()+RAND()+RAND()+RAND()+RAND()+RAND()+RAND()+RAND())-6))-1)+PT_Y5_MC!M67)</x:f>
        <x:v>754380.3982687775</x:v>
      </x:c>
      <x:c r="M82" s="16" t="n">
        <x:f>MAX(0,L82*(1+EXP((LN(1+Assumptions!$C$60)-0.5*Assumptions!$C$61^2)+Assumptions!$C$61*((RAND()+RAND()+RAND()+RAND()+RAND()+RAND()+RAND()+RAND()+RAND()+RAND()+RAND()+RAND())-6))-1)+PT_Y5_MC!N67)</x:f>
        <x:v>726366.2357733116</x:v>
      </x:c>
      <x:c r="N82" s="16" t="n">
        <x:f>MAX(0,M82*(1+EXP((LN(1+Assumptions!$C$60)-0.5*Assumptions!$C$61^2)+Assumptions!$C$61*((RAND()+RAND()+RAND()+RAND()+RAND()+RAND()+RAND()+RAND()+RAND()+RAND()+RAND()+RAND())-6))-1)+PT_Y5_MC!O67)</x:f>
        <x:v>796417.8761826395</x:v>
      </x:c>
      <x:c r="O82" s="16" t="n">
        <x:f>MAX(0,N82*(1+EXP((LN(1+Assumptions!$C$60)-0.5*Assumptions!$C$61^2)+Assumptions!$C$61*((RAND()+RAND()+RAND()+RAND()+RAND()+RAND()+RAND()+RAND()+RAND()+RAND()+RAND()+RAND())-6))-1)+PT_Y5_MC!P67)</x:f>
        <x:v>826838.2060482687</x:v>
      </x:c>
      <x:c r="P82" s="16" t="n">
        <x:f>MAX(0,O82*(1+EXP((LN(1+Assumptions!$C$60)-0.5*Assumptions!$C$61^2)+Assumptions!$C$61*((RAND()+RAND()+RAND()+RAND()+RAND()+RAND()+RAND()+RAND()+RAND()+RAND()+RAND()+RAND())-6))-1)+PT_Y5_MC!Q67)</x:f>
        <x:v>710490.6338164149</x:v>
      </x:c>
      <x:c r="Q82" s="16" t="n">
        <x:f>MAX(0,P82*(1+EXP((LN(1+Assumptions!$C$60)-0.5*Assumptions!$C$61^2)+Assumptions!$C$61*((RAND()+RAND()+RAND()+RAND()+RAND()+RAND()+RAND()+RAND()+RAND()+RAND()+RAND()+RAND())-6))-1)+PT_Y5_MC!R67)</x:f>
        <x:v>852885.1449925117</x:v>
      </x:c>
      <x:c r="R82" s="16" t="n">
        <x:f>MAX(0,Q82*(1+EXP((LN(1+Assumptions!$C$60)-0.5*Assumptions!$C$61^2)+Assumptions!$C$61*((RAND()+RAND()+RAND()+RAND()+RAND()+RAND()+RAND()+RAND()+RAND()+RAND()+RAND()+RAND())-6))-1)+PT_Y5_MC!S67)</x:f>
        <x:v>935632.7348062815</x:v>
      </x:c>
      <x:c r="S82" s="16" t="n">
        <x:f>MAX(0,R82*(1+EXP((LN(1+Assumptions!$C$60)-0.5*Assumptions!$C$61^2)+Assumptions!$C$61*((RAND()+RAND()+RAND()+RAND()+RAND()+RAND()+RAND()+RAND()+RAND()+RAND()+RAND()+RAND())-6))-1)+PT_Y5_MC!T67)</x:f>
        <x:v>1062858.507681676</x:v>
      </x:c>
      <x:c r="T82" s="16" t="n">
        <x:f>MAX(0,S82*(1+EXP((LN(1+Assumptions!$C$60)-0.5*Assumptions!$C$61^2)+Assumptions!$C$61*((RAND()+RAND()+RAND()+RAND()+RAND()+RAND()+RAND()+RAND()+RAND()+RAND()+RAND()+RAND())-6))-1)+PT_Y5_MC!U67)</x:f>
        <x:v>1176199.1913569951</x:v>
      </x:c>
      <x:c r="U82" s="16" t="n">
        <x:f>MAX(0,T82*(1+EXP((LN(1+Assumptions!$C$60)-0.5*Assumptions!$C$61^2)+Assumptions!$C$61*((RAND()+RAND()+RAND()+RAND()+RAND()+RAND()+RAND()+RAND()+RAND()+RAND()+RAND()+RAND())-6))-1)+PT_Y5_MC!V67)</x:f>
        <x:v>949183.8122909506</x:v>
      </x:c>
      <x:c r="V82" s="16" t="n">
        <x:f>MAX(0,U82*(1+EXP((LN(1+Assumptions!$C$60)-0.5*Assumptions!$C$61^2)+Assumptions!$C$61*((RAND()+RAND()+RAND()+RAND()+RAND()+RAND()+RAND()+RAND()+RAND()+RAND()+RAND()+RAND())-6))-1)+PT_Y5_MC!W67)</x:f>
        <x:v>1169908.9723838675</x:v>
      </x:c>
      <x:c r="W82" s="16" t="n">
        <x:f>MAX(0,V82*(1+EXP((LN(1+Assumptions!$C$60)-0.5*Assumptions!$C$61^2)+Assumptions!$C$61*((RAND()+RAND()+RAND()+RAND()+RAND()+RAND()+RAND()+RAND()+RAND()+RAND()+RAND()+RAND())-6))-1)+PT_Y5_MC!X67)</x:f>
        <x:v>1349071.8643501513</x:v>
      </x:c>
      <x:c r="X82" s="16" t="n">
        <x:f>MAX(0,W82*(1+EXP((LN(1+Assumptions!$C$60)-0.5*Assumptions!$C$61^2)+Assumptions!$C$61*((RAND()+RAND()+RAND()+RAND()+RAND()+RAND()+RAND()+RAND()+RAND()+RAND()+RAND()+RAND())-6))-1)+PT_Y5_MC!Y67)</x:f>
        <x:v>1568334.0572432396</x:v>
      </x:c>
      <x:c r="Y82" s="16" t="n">
        <x:f>MAX(0,X82*(1+EXP((LN(1+Assumptions!$C$60)-0.5*Assumptions!$C$61^2)+Assumptions!$C$61*((RAND()+RAND()+RAND()+RAND()+RAND()+RAND()+RAND()+RAND()+RAND()+RAND()+RAND()+RAND())-6))-1)+PT_Y5_MC!Z67)</x:f>
        <x:v>1568495.379946813</x:v>
      </x:c>
      <x:c r="Z82" s="16" t="n">
        <x:f>MAX(0,Y82*(1+EXP((LN(1+Assumptions!$C$60)-0.5*Assumptions!$C$61^2)+Assumptions!$C$61*((RAND()+RAND()+RAND()+RAND()+RAND()+RAND()+RAND()+RAND()+RAND()+RAND()+RAND()+RAND())-6))-1)+PT_Y5_MC!AA67)</x:f>
        <x:v>1681256.5542151318</x:v>
      </x:c>
      <x:c r="AA82" s="16" t="n">
        <x:f>MAX(0,Z82*(1+EXP((LN(1+Assumptions!$C$60)-0.5*Assumptions!$C$61^2)+Assumptions!$C$61*((RAND()+RAND()+RAND()+RAND()+RAND()+RAND()+RAND()+RAND()+RAND()+RAND()+RAND()+RAND())-6))-1)+PT_Y5_MC!AB67)</x:f>
        <x:v>1695748.1075967716</x:v>
      </x:c>
      <x:c r="AB82" s="16" t="n">
        <x:f>MAX(0,AA82*(1+EXP((LN(1+Assumptions!$C$60)-0.5*Assumptions!$C$61^2)+Assumptions!$C$61*((RAND()+RAND()+RAND()+RAND()+RAND()+RAND()+RAND()+RAND()+RAND()+RAND()+RAND()+RAND())-6))-1)+PT_Y5_MC!AC67)</x:f>
        <x:v>1929811.2159328898</x:v>
      </x:c>
      <x:c r="AC82" s="16" t="n">
        <x:f>MAX(0,AB82*(1+EXP((LN(1+Assumptions!$C$60)-0.5*Assumptions!$C$61^2)+Assumptions!$C$61*((RAND()+RAND()+RAND()+RAND()+RAND()+RAND()+RAND()+RAND()+RAND()+RAND()+RAND()+RAND())-6))-1)+PT_Y5_MC!AD67)</x:f>
        <x:v>2413041.2778593036</x:v>
      </x:c>
      <x:c r="AD82" s="16" t="n">
        <x:f>MAX(0,AC82*(1+EXP((LN(1+Assumptions!$C$60)-0.5*Assumptions!$C$61^2)+Assumptions!$C$61*((RAND()+RAND()+RAND()+RAND()+RAND()+RAND()+RAND()+RAND()+RAND()+RAND()+RAND()+RAND())-6))-1)+PT_Y5_MC!AE67)</x:f>
        <x:v>2317369.78094359</x:v>
      </x:c>
      <x:c r="AE82" s="16" t="n">
        <x:f>MAX(0,AD82*(1+EXP((LN(1+Assumptions!$C$60)-0.5*Assumptions!$C$61^2)+Assumptions!$C$61*((RAND()+RAND()+RAND()+RAND()+RAND()+RAND()+RAND()+RAND()+RAND()+RAND()+RAND()+RAND())-6))-1)+PT_Y5_MC!AF67)</x:f>
        <x:v>2373112.4725308027</x:v>
      </x:c>
      <x:c r="AF82" s="16" t="n">
        <x:f>MAX(0,AE82*(1+EXP((LN(1+Assumptions!$C$60)-0.5*Assumptions!$C$61^2)+Assumptions!$C$61*((RAND()+RAND()+RAND()+RAND()+RAND()+RAND()+RAND()+RAND()+RAND()+RAND()+RAND()+RAND())-6))-1)+PT_Y5_MC!AG67)</x:f>
        <x:v>2818088.839561928</x:v>
      </x:c>
    </x:row>
    <x:row r="83">
      <x:c r="A83" s="39">
        <x:v>79</x:v>
      </x:c>
      <x:c r="B83" s="16" t="n">
        <x:f>PT_Y5_MC!C68</x:f>
        <x:v>1029031.25</x:v>
      </x:c>
      <x:c r="C83" s="16" t="n">
        <x:f>MAX(0,B83*(1+EXP((LN(1+Assumptions!$C$60)-0.5*Assumptions!$C$61^2)+Assumptions!$C$61*((RAND()+RAND()+RAND()+RAND()+RAND()+RAND()+RAND()+RAND()+RAND()+RAND()+RAND()+RAND())-6))-1)+PT_Y5_MC!D67)</x:f>
        <x:v>890269.5344109499</x:v>
      </x:c>
      <x:c r="D83" s="16" t="n">
        <x:f>MAX(0,C83*(1+EXP((LN(1+Assumptions!$C$60)-0.5*Assumptions!$C$61^2)+Assumptions!$C$61*((RAND()+RAND()+RAND()+RAND()+RAND()+RAND()+RAND()+RAND()+RAND()+RAND()+RAND()+RAND())-6))-1)+PT_Y5_MC!E67)</x:f>
        <x:v>779442.663432905</x:v>
      </x:c>
      <x:c r="E83" s="16" t="n">
        <x:f>MAX(0,D83*(1+EXP((LN(1+Assumptions!$C$60)-0.5*Assumptions!$C$61^2)+Assumptions!$C$61*((RAND()+RAND()+RAND()+RAND()+RAND()+RAND()+RAND()+RAND()+RAND()+RAND()+RAND()+RAND())-6))-1)+PT_Y5_MC!F67)</x:f>
        <x:v>692744.0808551764</x:v>
      </x:c>
      <x:c r="F83" s="16" t="n">
        <x:f>MAX(0,E83*(1+EXP((LN(1+Assumptions!$C$60)-0.5*Assumptions!$C$61^2)+Assumptions!$C$61*((RAND()+RAND()+RAND()+RAND()+RAND()+RAND()+RAND()+RAND()+RAND()+RAND()+RAND()+RAND())-6))-1)+PT_Y5_MC!G67)</x:f>
        <x:v>673798.2753598222</x:v>
      </x:c>
      <x:c r="G83" s="16" t="n">
        <x:f>MAX(0,F83*(1+EXP((LN(1+Assumptions!$C$60)-0.5*Assumptions!$C$61^2)+Assumptions!$C$61*((RAND()+RAND()+RAND()+RAND()+RAND()+RAND()+RAND()+RAND()+RAND()+RAND()+RAND()+RAND())-6))-1)+PT_Y5_MC!H67)</x:f>
        <x:v>639305.4872106343</x:v>
      </x:c>
      <x:c r="H83" s="16" t="n">
        <x:f>MAX(0,G83*(1+EXP((LN(1+Assumptions!$C$60)-0.5*Assumptions!$C$61^2)+Assumptions!$C$61*((RAND()+RAND()+RAND()+RAND()+RAND()+RAND()+RAND()+RAND()+RAND()+RAND()+RAND()+RAND())-6))-1)+PT_Y5_MC!I67)</x:f>
        <x:v>568324.4667273489</x:v>
      </x:c>
      <x:c r="I83" s="16" t="n">
        <x:f>MAX(0,H83*(1+EXP((LN(1+Assumptions!$C$60)-0.5*Assumptions!$C$61^2)+Assumptions!$C$61*((RAND()+RAND()+RAND()+RAND()+RAND()+RAND()+RAND()+RAND()+RAND()+RAND()+RAND()+RAND())-6))-1)+PT_Y5_MC!J67)</x:f>
        <x:v>681749.6577371305</x:v>
      </x:c>
      <x:c r="J83" s="16" t="n">
        <x:f>MAX(0,I83*(1+EXP((LN(1+Assumptions!$C$60)-0.5*Assumptions!$C$61^2)+Assumptions!$C$61*((RAND()+RAND()+RAND()+RAND()+RAND()+RAND()+RAND()+RAND()+RAND()+RAND()+RAND()+RAND())-6))-1)+PT_Y5_MC!K67)</x:f>
        <x:v>745213.7440829643</x:v>
      </x:c>
      <x:c r="K83" s="16" t="n">
        <x:f>MAX(0,J83*(1+EXP((LN(1+Assumptions!$C$60)-0.5*Assumptions!$C$61^2)+Assumptions!$C$61*((RAND()+RAND()+RAND()+RAND()+RAND()+RAND()+RAND()+RAND()+RAND()+RAND()+RAND()+RAND())-6))-1)+PT_Y5_MC!L67)</x:f>
        <x:v>835209.1698624543</x:v>
      </x:c>
      <x:c r="L83" s="16" t="n">
        <x:f>MAX(0,K83*(1+EXP((LN(1+Assumptions!$C$60)-0.5*Assumptions!$C$61^2)+Assumptions!$C$61*((RAND()+RAND()+RAND()+RAND()+RAND()+RAND()+RAND()+RAND()+RAND()+RAND()+RAND()+RAND())-6))-1)+PT_Y5_MC!M67)</x:f>
        <x:v>702898.6195341065</x:v>
      </x:c>
      <x:c r="M83" s="16" t="n">
        <x:f>MAX(0,L83*(1+EXP((LN(1+Assumptions!$C$60)-0.5*Assumptions!$C$61^2)+Assumptions!$C$61*((RAND()+RAND()+RAND()+RAND()+RAND()+RAND()+RAND()+RAND()+RAND()+RAND()+RAND()+RAND())-6))-1)+PT_Y5_MC!N67)</x:f>
        <x:v>536528.1437341305</x:v>
      </x:c>
      <x:c r="N83" s="16" t="n">
        <x:f>MAX(0,M83*(1+EXP((LN(1+Assumptions!$C$60)-0.5*Assumptions!$C$61^2)+Assumptions!$C$61*((RAND()+RAND()+RAND()+RAND()+RAND()+RAND()+RAND()+RAND()+RAND()+RAND()+RAND()+RAND())-6))-1)+PT_Y5_MC!O67)</x:f>
        <x:v>567783.452861767</x:v>
      </x:c>
      <x:c r="O83" s="16" t="n">
        <x:f>MAX(0,N83*(1+EXP((LN(1+Assumptions!$C$60)-0.5*Assumptions!$C$61^2)+Assumptions!$C$61*((RAND()+RAND()+RAND()+RAND()+RAND()+RAND()+RAND()+RAND()+RAND()+RAND()+RAND()+RAND())-6))-1)+PT_Y5_MC!P67)</x:f>
        <x:v>584682.641288138</x:v>
      </x:c>
      <x:c r="P83" s="16" t="n">
        <x:f>MAX(0,O83*(1+EXP((LN(1+Assumptions!$C$60)-0.5*Assumptions!$C$61^2)+Assumptions!$C$61*((RAND()+RAND()+RAND()+RAND()+RAND()+RAND()+RAND()+RAND()+RAND()+RAND()+RAND()+RAND())-6))-1)+PT_Y5_MC!Q67)</x:f>
        <x:v>588337.8583062025</x:v>
      </x:c>
      <x:c r="Q83" s="16" t="n">
        <x:f>MAX(0,P83*(1+EXP((LN(1+Assumptions!$C$60)-0.5*Assumptions!$C$61^2)+Assumptions!$C$61*((RAND()+RAND()+RAND()+RAND()+RAND()+RAND()+RAND()+RAND()+RAND()+RAND()+RAND()+RAND())-6))-1)+PT_Y5_MC!R67)</x:f>
        <x:v>617802.6473642366</x:v>
      </x:c>
      <x:c r="R83" s="16" t="n">
        <x:f>MAX(0,Q83*(1+EXP((LN(1+Assumptions!$C$60)-0.5*Assumptions!$C$61^2)+Assumptions!$C$61*((RAND()+RAND()+RAND()+RAND()+RAND()+RAND()+RAND()+RAND()+RAND()+RAND()+RAND()+RAND())-6))-1)+PT_Y5_MC!S67)</x:f>
        <x:v>580227.3667328533</x:v>
      </x:c>
      <x:c r="S83" s="16" t="n">
        <x:f>MAX(0,R83*(1+EXP((LN(1+Assumptions!$C$60)-0.5*Assumptions!$C$61^2)+Assumptions!$C$61*((RAND()+RAND()+RAND()+RAND()+RAND()+RAND()+RAND()+RAND()+RAND()+RAND()+RAND()+RAND())-6))-1)+PT_Y5_MC!T67)</x:f>
        <x:v>491048.0069982958</x:v>
      </x:c>
      <x:c r="T83" s="16" t="n">
        <x:f>MAX(0,S83*(1+EXP((LN(1+Assumptions!$C$60)-0.5*Assumptions!$C$61^2)+Assumptions!$C$61*((RAND()+RAND()+RAND()+RAND()+RAND()+RAND()+RAND()+RAND()+RAND()+RAND()+RAND()+RAND())-6))-1)+PT_Y5_MC!U67)</x:f>
        <x:v>564117.4845112684</x:v>
      </x:c>
      <x:c r="U83" s="16" t="n">
        <x:f>MAX(0,T83*(1+EXP((LN(1+Assumptions!$C$60)-0.5*Assumptions!$C$61^2)+Assumptions!$C$61*((RAND()+RAND()+RAND()+RAND()+RAND()+RAND()+RAND()+RAND()+RAND()+RAND()+RAND()+RAND())-6))-1)+PT_Y5_MC!V67)</x:f>
        <x:v>607017.0636415969</x:v>
      </x:c>
      <x:c r="V83" s="16" t="n">
        <x:f>MAX(0,U83*(1+EXP((LN(1+Assumptions!$C$60)-0.5*Assumptions!$C$61^2)+Assumptions!$C$61*((RAND()+RAND()+RAND()+RAND()+RAND()+RAND()+RAND()+RAND()+RAND()+RAND()+RAND()+RAND())-6))-1)+PT_Y5_MC!W67)</x:f>
        <x:v>620071.0263344449</x:v>
      </x:c>
      <x:c r="W83" s="16" t="n">
        <x:f>MAX(0,V83*(1+EXP((LN(1+Assumptions!$C$60)-0.5*Assumptions!$C$61^2)+Assumptions!$C$61*((RAND()+RAND()+RAND()+RAND()+RAND()+RAND()+RAND()+RAND()+RAND()+RAND()+RAND()+RAND())-6))-1)+PT_Y5_MC!X67)</x:f>
        <x:v>786768.8300784635</x:v>
      </x:c>
      <x:c r="X83" s="16" t="n">
        <x:f>MAX(0,W83*(1+EXP((LN(1+Assumptions!$C$60)-0.5*Assumptions!$C$61^2)+Assumptions!$C$61*((RAND()+RAND()+RAND()+RAND()+RAND()+RAND()+RAND()+RAND()+RAND()+RAND()+RAND()+RAND())-6))-1)+PT_Y5_MC!Y67)</x:f>
        <x:v>974192.5263279132</x:v>
      </x:c>
      <x:c r="Y83" s="16" t="n">
        <x:f>MAX(0,X83*(1+EXP((LN(1+Assumptions!$C$60)-0.5*Assumptions!$C$61^2)+Assumptions!$C$61*((RAND()+RAND()+RAND()+RAND()+RAND()+RAND()+RAND()+RAND()+RAND()+RAND()+RAND()+RAND())-6))-1)+PT_Y5_MC!Z67)</x:f>
        <x:v>1090760.4481991054</x:v>
      </x:c>
      <x:c r="Z83" s="16" t="n">
        <x:f>MAX(0,Y83*(1+EXP((LN(1+Assumptions!$C$60)-0.5*Assumptions!$C$61^2)+Assumptions!$C$61*((RAND()+RAND()+RAND()+RAND()+RAND()+RAND()+RAND()+RAND()+RAND()+RAND()+RAND()+RAND())-6))-1)+PT_Y5_MC!AA67)</x:f>
        <x:v>830488.1216599555</x:v>
      </x:c>
      <x:c r="AA83" s="16" t="n">
        <x:f>MAX(0,Z83*(1+EXP((LN(1+Assumptions!$C$60)-0.5*Assumptions!$C$61^2)+Assumptions!$C$61*((RAND()+RAND()+RAND()+RAND()+RAND()+RAND()+RAND()+RAND()+RAND()+RAND()+RAND()+RAND())-6))-1)+PT_Y5_MC!AB67)</x:f>
        <x:v>804117.1674424768</x:v>
      </x:c>
      <x:c r="AB83" s="16" t="n">
        <x:f>MAX(0,AA83*(1+EXP((LN(1+Assumptions!$C$60)-0.5*Assumptions!$C$61^2)+Assumptions!$C$61*((RAND()+RAND()+RAND()+RAND()+RAND()+RAND()+RAND()+RAND()+RAND()+RAND()+RAND()+RAND())-6))-1)+PT_Y5_MC!AC67)</x:f>
        <x:v>1079931.945498529</x:v>
      </x:c>
      <x:c r="AC83" s="16" t="n">
        <x:f>MAX(0,AB83*(1+EXP((LN(1+Assumptions!$C$60)-0.5*Assumptions!$C$61^2)+Assumptions!$C$61*((RAND()+RAND()+RAND()+RAND()+RAND()+RAND()+RAND()+RAND()+RAND()+RAND()+RAND()+RAND())-6))-1)+PT_Y5_MC!AD67)</x:f>
        <x:v>1329111.891825667</x:v>
      </x:c>
      <x:c r="AD83" s="16" t="n">
        <x:f>MAX(0,AC83*(1+EXP((LN(1+Assumptions!$C$60)-0.5*Assumptions!$C$61^2)+Assumptions!$C$61*((RAND()+RAND()+RAND()+RAND()+RAND()+RAND()+RAND()+RAND()+RAND()+RAND()+RAND()+RAND())-6))-1)+PT_Y5_MC!AE67)</x:f>
        <x:v>1554934.3247634233</x:v>
      </x:c>
      <x:c r="AE83" s="16" t="n">
        <x:f>MAX(0,AD83*(1+EXP((LN(1+Assumptions!$C$60)-0.5*Assumptions!$C$61^2)+Assumptions!$C$61*((RAND()+RAND()+RAND()+RAND()+RAND()+RAND()+RAND()+RAND()+RAND()+RAND()+RAND()+RAND())-6))-1)+PT_Y5_MC!AF67)</x:f>
        <x:v>1881305.536152677</x:v>
      </x:c>
      <x:c r="AF83" s="16" t="n">
        <x:f>MAX(0,AE83*(1+EXP((LN(1+Assumptions!$C$60)-0.5*Assumptions!$C$61^2)+Assumptions!$C$61*((RAND()+RAND()+RAND()+RAND()+RAND()+RAND()+RAND()+RAND()+RAND()+RAND()+RAND()+RAND())-6))-1)+PT_Y5_MC!AG67)</x:f>
        <x:v>1889724.7101973104</x:v>
      </x:c>
    </x:row>
    <x:row r="84">
      <x:c r="A84" s="39">
        <x:v>80</x:v>
      </x:c>
      <x:c r="B84" s="16" t="n">
        <x:f>PT_Y5_MC!C68</x:f>
        <x:v>1029031.25</x:v>
      </x:c>
      <x:c r="C84" s="16" t="n">
        <x:f>MAX(0,B84*(1+EXP((LN(1+Assumptions!$C$60)-0.5*Assumptions!$C$61^2)+Assumptions!$C$61*((RAND()+RAND()+RAND()+RAND()+RAND()+RAND()+RAND()+RAND()+RAND()+RAND()+RAND()+RAND())-6))-1)+PT_Y5_MC!D67)</x:f>
        <x:v>913643.9212195035</x:v>
      </x:c>
      <x:c r="D84" s="16" t="n">
        <x:f>MAX(0,C84*(1+EXP((LN(1+Assumptions!$C$60)-0.5*Assumptions!$C$61^2)+Assumptions!$C$61*((RAND()+RAND()+RAND()+RAND()+RAND()+RAND()+RAND()+RAND()+RAND()+RAND()+RAND()+RAND())-6))-1)+PT_Y5_MC!E67)</x:f>
        <x:v>1026714.2013270033</x:v>
      </x:c>
      <x:c r="E84" s="16" t="n">
        <x:f>MAX(0,D84*(1+EXP((LN(1+Assumptions!$C$60)-0.5*Assumptions!$C$61^2)+Assumptions!$C$61*((RAND()+RAND()+RAND()+RAND()+RAND()+RAND()+RAND()+RAND()+RAND()+RAND()+RAND()+RAND())-6))-1)+PT_Y5_MC!F67)</x:f>
        <x:v>956932.6136619775</x:v>
      </x:c>
      <x:c r="F84" s="16" t="n">
        <x:f>MAX(0,E84*(1+EXP((LN(1+Assumptions!$C$60)-0.5*Assumptions!$C$61^2)+Assumptions!$C$61*((RAND()+RAND()+RAND()+RAND()+RAND()+RAND()+RAND()+RAND()+RAND()+RAND()+RAND()+RAND())-6))-1)+PT_Y5_MC!G67)</x:f>
        <x:v>979572.3297291339</x:v>
      </x:c>
      <x:c r="G84" s="16" t="n">
        <x:f>MAX(0,F84*(1+EXP((LN(1+Assumptions!$C$60)-0.5*Assumptions!$C$61^2)+Assumptions!$C$61*((RAND()+RAND()+RAND()+RAND()+RAND()+RAND()+RAND()+RAND()+RAND()+RAND()+RAND()+RAND())-6))-1)+PT_Y5_MC!H67)</x:f>
        <x:v>816920.0291984726</x:v>
      </x:c>
      <x:c r="H84" s="16" t="n">
        <x:f>MAX(0,G84*(1+EXP((LN(1+Assumptions!$C$60)-0.5*Assumptions!$C$61^2)+Assumptions!$C$61*((RAND()+RAND()+RAND()+RAND()+RAND()+RAND()+RAND()+RAND()+RAND()+RAND()+RAND()+RAND())-6))-1)+PT_Y5_MC!I67)</x:f>
        <x:v>1030317.8807010314</x:v>
      </x:c>
      <x:c r="I84" s="16" t="n">
        <x:f>MAX(0,H84*(1+EXP((LN(1+Assumptions!$C$60)-0.5*Assumptions!$C$61^2)+Assumptions!$C$61*((RAND()+RAND()+RAND()+RAND()+RAND()+RAND()+RAND()+RAND()+RAND()+RAND()+RAND()+RAND())-6))-1)+PT_Y5_MC!J67)</x:f>
        <x:v>1023056.2849649513</x:v>
      </x:c>
      <x:c r="J84" s="16" t="n">
        <x:f>MAX(0,I84*(1+EXP((LN(1+Assumptions!$C$60)-0.5*Assumptions!$C$61^2)+Assumptions!$C$61*((RAND()+RAND()+RAND()+RAND()+RAND()+RAND()+RAND()+RAND()+RAND()+RAND()+RAND()+RAND())-6))-1)+PT_Y5_MC!K67)</x:f>
        <x:v>995929.9324695015</x:v>
      </x:c>
      <x:c r="K84" s="16" t="n">
        <x:f>MAX(0,J84*(1+EXP((LN(1+Assumptions!$C$60)-0.5*Assumptions!$C$61^2)+Assumptions!$C$61*((RAND()+RAND()+RAND()+RAND()+RAND()+RAND()+RAND()+RAND()+RAND()+RAND()+RAND()+RAND())-6))-1)+PT_Y5_MC!L67)</x:f>
        <x:v>1306587.1437026286</x:v>
      </x:c>
      <x:c r="L84" s="16" t="n">
        <x:f>MAX(0,K84*(1+EXP((LN(1+Assumptions!$C$60)-0.5*Assumptions!$C$61^2)+Assumptions!$C$61*((RAND()+RAND()+RAND()+RAND()+RAND()+RAND()+RAND()+RAND()+RAND()+RAND()+RAND()+RAND())-6))-1)+PT_Y5_MC!M67)</x:f>
        <x:v>1293812.945971541</x:v>
      </x:c>
      <x:c r="M84" s="16" t="n">
        <x:f>MAX(0,L84*(1+EXP((LN(1+Assumptions!$C$60)-0.5*Assumptions!$C$61^2)+Assumptions!$C$61*((RAND()+RAND()+RAND()+RAND()+RAND()+RAND()+RAND()+RAND()+RAND()+RAND()+RAND()+RAND())-6))-1)+PT_Y5_MC!N67)</x:f>
        <x:v>1425283.6853638869</x:v>
      </x:c>
      <x:c r="N84" s="16" t="n">
        <x:f>MAX(0,M84*(1+EXP((LN(1+Assumptions!$C$60)-0.5*Assumptions!$C$61^2)+Assumptions!$C$61*((RAND()+RAND()+RAND()+RAND()+RAND()+RAND()+RAND()+RAND()+RAND()+RAND()+RAND()+RAND())-6))-1)+PT_Y5_MC!O67)</x:f>
        <x:v>1592748.1243828775</x:v>
      </x:c>
      <x:c r="O84" s="16" t="n">
        <x:f>MAX(0,N84*(1+EXP((LN(1+Assumptions!$C$60)-0.5*Assumptions!$C$61^2)+Assumptions!$C$61*((RAND()+RAND()+RAND()+RAND()+RAND()+RAND()+RAND()+RAND()+RAND()+RAND()+RAND()+RAND())-6))-1)+PT_Y5_MC!P67)</x:f>
        <x:v>1775051.2725257648</x:v>
      </x:c>
      <x:c r="P84" s="16" t="n">
        <x:f>MAX(0,O84*(1+EXP((LN(1+Assumptions!$C$60)-0.5*Assumptions!$C$61^2)+Assumptions!$C$61*((RAND()+RAND()+RAND()+RAND()+RAND()+RAND()+RAND()+RAND()+RAND()+RAND()+RAND()+RAND())-6))-1)+PT_Y5_MC!Q67)</x:f>
        <x:v>1720668.2165167052</x:v>
      </x:c>
      <x:c r="Q84" s="16" t="n">
        <x:f>MAX(0,P84*(1+EXP((LN(1+Assumptions!$C$60)-0.5*Assumptions!$C$61^2)+Assumptions!$C$61*((RAND()+RAND()+RAND()+RAND()+RAND()+RAND()+RAND()+RAND()+RAND()+RAND()+RAND()+RAND())-6))-1)+PT_Y5_MC!R67)</x:f>
        <x:v>1473456.650968786</x:v>
      </x:c>
      <x:c r="R84" s="16" t="n">
        <x:f>MAX(0,Q84*(1+EXP((LN(1+Assumptions!$C$60)-0.5*Assumptions!$C$61^2)+Assumptions!$C$61*((RAND()+RAND()+RAND()+RAND()+RAND()+RAND()+RAND()+RAND()+RAND()+RAND()+RAND()+RAND())-6))-1)+PT_Y5_MC!S67)</x:f>
        <x:v>1497707.0249330192</x:v>
      </x:c>
      <x:c r="S84" s="16" t="n">
        <x:f>MAX(0,R84*(1+EXP((LN(1+Assumptions!$C$60)-0.5*Assumptions!$C$61^2)+Assumptions!$C$61*((RAND()+RAND()+RAND()+RAND()+RAND()+RAND()+RAND()+RAND()+RAND()+RAND()+RAND()+RAND())-6))-1)+PT_Y5_MC!T67)</x:f>
        <x:v>1889469.246265181</x:v>
      </x:c>
      <x:c r="T84" s="16" t="n">
        <x:f>MAX(0,S84*(1+EXP((LN(1+Assumptions!$C$60)-0.5*Assumptions!$C$61^2)+Assumptions!$C$61*((RAND()+RAND()+RAND()+RAND()+RAND()+RAND()+RAND()+RAND()+RAND()+RAND()+RAND()+RAND())-6))-1)+PT_Y5_MC!U67)</x:f>
        <x:v>1962575.8786829493</x:v>
      </x:c>
      <x:c r="U84" s="16" t="n">
        <x:f>MAX(0,T84*(1+EXP((LN(1+Assumptions!$C$60)-0.5*Assumptions!$C$61^2)+Assumptions!$C$61*((RAND()+RAND()+RAND()+RAND()+RAND()+RAND()+RAND()+RAND()+RAND()+RAND()+RAND()+RAND())-6))-1)+PT_Y5_MC!V67)</x:f>
        <x:v>2147524.331050444</x:v>
      </x:c>
      <x:c r="V84" s="16" t="n">
        <x:f>MAX(0,U84*(1+EXP((LN(1+Assumptions!$C$60)-0.5*Assumptions!$C$61^2)+Assumptions!$C$61*((RAND()+RAND()+RAND()+RAND()+RAND()+RAND()+RAND()+RAND()+RAND()+RAND()+RAND()+RAND())-6))-1)+PT_Y5_MC!W67)</x:f>
        <x:v>2853558.7596580754</x:v>
      </x:c>
      <x:c r="W84" s="16" t="n">
        <x:f>MAX(0,V84*(1+EXP((LN(1+Assumptions!$C$60)-0.5*Assumptions!$C$61^2)+Assumptions!$C$61*((RAND()+RAND()+RAND()+RAND()+RAND()+RAND()+RAND()+RAND()+RAND()+RAND()+RAND()+RAND())-6))-1)+PT_Y5_MC!X67)</x:f>
        <x:v>3147085.7560585868</x:v>
      </x:c>
      <x:c r="X84" s="16" t="n">
        <x:f>MAX(0,W84*(1+EXP((LN(1+Assumptions!$C$60)-0.5*Assumptions!$C$61^2)+Assumptions!$C$61*((RAND()+RAND()+RAND()+RAND()+RAND()+RAND()+RAND()+RAND()+RAND()+RAND()+RAND()+RAND())-6))-1)+PT_Y5_MC!Y67)</x:f>
        <x:v>3864074.32671386</x:v>
      </x:c>
      <x:c r="Y84" s="16" t="n">
        <x:f>MAX(0,X84*(1+EXP((LN(1+Assumptions!$C$60)-0.5*Assumptions!$C$61^2)+Assumptions!$C$61*((RAND()+RAND()+RAND()+RAND()+RAND()+RAND()+RAND()+RAND()+RAND()+RAND()+RAND()+RAND())-6))-1)+PT_Y5_MC!Z67)</x:f>
        <x:v>4638183.575541188</x:v>
      </x:c>
      <x:c r="Z84" s="16" t="n">
        <x:f>MAX(0,Y84*(1+EXP((LN(1+Assumptions!$C$60)-0.5*Assumptions!$C$61^2)+Assumptions!$C$61*((RAND()+RAND()+RAND()+RAND()+RAND()+RAND()+RAND()+RAND()+RAND()+RAND()+RAND()+RAND())-6))-1)+PT_Y5_MC!AA67)</x:f>
        <x:v>5488511.618862079</x:v>
      </x:c>
      <x:c r="AA84" s="16" t="n">
        <x:f>MAX(0,Z84*(1+EXP((LN(1+Assumptions!$C$60)-0.5*Assumptions!$C$61^2)+Assumptions!$C$61*((RAND()+RAND()+RAND()+RAND()+RAND()+RAND()+RAND()+RAND()+RAND()+RAND()+RAND()+RAND())-6))-1)+PT_Y5_MC!AB67)</x:f>
        <x:v>5233759.001835417</x:v>
      </x:c>
      <x:c r="AB84" s="16" t="n">
        <x:f>MAX(0,AA84*(1+EXP((LN(1+Assumptions!$C$60)-0.5*Assumptions!$C$61^2)+Assumptions!$C$61*((RAND()+RAND()+RAND()+RAND()+RAND()+RAND()+RAND()+RAND()+RAND()+RAND()+RAND()+RAND())-6))-1)+PT_Y5_MC!AC67)</x:f>
        <x:v>4651252.856358115</x:v>
      </x:c>
      <x:c r="AC84" s="16" t="n">
        <x:f>MAX(0,AB84*(1+EXP((LN(1+Assumptions!$C$60)-0.5*Assumptions!$C$61^2)+Assumptions!$C$61*((RAND()+RAND()+RAND()+RAND()+RAND()+RAND()+RAND()+RAND()+RAND()+RAND()+RAND()+RAND())-6))-1)+PT_Y5_MC!AD67)</x:f>
        <x:v>5818337.196475581</x:v>
      </x:c>
      <x:c r="AD84" s="16" t="n">
        <x:f>MAX(0,AC84*(1+EXP((LN(1+Assumptions!$C$60)-0.5*Assumptions!$C$61^2)+Assumptions!$C$61*((RAND()+RAND()+RAND()+RAND()+RAND()+RAND()+RAND()+RAND()+RAND()+RAND()+RAND()+RAND())-6))-1)+PT_Y5_MC!AE67)</x:f>
        <x:v>7400868.08013142</x:v>
      </x:c>
      <x:c r="AE84" s="16" t="n">
        <x:f>MAX(0,AD84*(1+EXP((LN(1+Assumptions!$C$60)-0.5*Assumptions!$C$61^2)+Assumptions!$C$61*((RAND()+RAND()+RAND()+RAND()+RAND()+RAND()+RAND()+RAND()+RAND()+RAND()+RAND()+RAND())-6))-1)+PT_Y5_MC!AF67)</x:f>
        <x:v>6817048.972179122</x:v>
      </x:c>
      <x:c r="AF84" s="16" t="n">
        <x:f>MAX(0,AE84*(1+EXP((LN(1+Assumptions!$C$60)-0.5*Assumptions!$C$61^2)+Assumptions!$C$61*((RAND()+RAND()+RAND()+RAND()+RAND()+RAND()+RAND()+RAND()+RAND()+RAND()+RAND()+RAND())-6))-1)+PT_Y5_MC!AG67)</x:f>
        <x:v>7483406.933873174</x:v>
      </x:c>
    </x:row>
    <x:row r="85">
      <x:c r="A85" s="39">
        <x:v>81</x:v>
      </x:c>
      <x:c r="B85" s="16" t="n">
        <x:f>PT_Y5_MC!C68</x:f>
        <x:v>1029031.25</x:v>
      </x:c>
      <x:c r="C85" s="16" t="n">
        <x:f>MAX(0,B85*(1+EXP((LN(1+Assumptions!$C$60)-0.5*Assumptions!$C$61^2)+Assumptions!$C$61*((RAND()+RAND()+RAND()+RAND()+RAND()+RAND()+RAND()+RAND()+RAND()+RAND()+RAND()+RAND())-6))-1)+PT_Y5_MC!D67)</x:f>
        <x:v>1101827.652534699</x:v>
      </x:c>
      <x:c r="D85" s="16" t="n">
        <x:f>MAX(0,C85*(1+EXP((LN(1+Assumptions!$C$60)-0.5*Assumptions!$C$61^2)+Assumptions!$C$61*((RAND()+RAND()+RAND()+RAND()+RAND()+RAND()+RAND()+RAND()+RAND()+RAND()+RAND()+RAND())-6))-1)+PT_Y5_MC!E67)</x:f>
        <x:v>963091.3516433397</x:v>
      </x:c>
      <x:c r="E85" s="16" t="n">
        <x:f>MAX(0,D85*(1+EXP((LN(1+Assumptions!$C$60)-0.5*Assumptions!$C$61^2)+Assumptions!$C$61*((RAND()+RAND()+RAND()+RAND()+RAND()+RAND()+RAND()+RAND()+RAND()+RAND()+RAND()+RAND())-6))-1)+PT_Y5_MC!F67)</x:f>
        <x:v>1026234.9030625132</x:v>
      </x:c>
      <x:c r="F85" s="16" t="n">
        <x:f>MAX(0,E85*(1+EXP((LN(1+Assumptions!$C$60)-0.5*Assumptions!$C$61^2)+Assumptions!$C$61*((RAND()+RAND()+RAND()+RAND()+RAND()+RAND()+RAND()+RAND()+RAND()+RAND()+RAND()+RAND())-6))-1)+PT_Y5_MC!G67)</x:f>
        <x:v>970726.9427908928</x:v>
      </x:c>
      <x:c r="G85" s="16" t="n">
        <x:f>MAX(0,F85*(1+EXP((LN(1+Assumptions!$C$60)-0.5*Assumptions!$C$61^2)+Assumptions!$C$61*((RAND()+RAND()+RAND()+RAND()+RAND()+RAND()+RAND()+RAND()+RAND()+RAND()+RAND()+RAND())-6))-1)+PT_Y5_MC!H67)</x:f>
        <x:v>821954.324708806</x:v>
      </x:c>
      <x:c r="H85" s="16" t="n">
        <x:f>MAX(0,G85*(1+EXP((LN(1+Assumptions!$C$60)-0.5*Assumptions!$C$61^2)+Assumptions!$C$61*((RAND()+RAND()+RAND()+RAND()+RAND()+RAND()+RAND()+RAND()+RAND()+RAND()+RAND()+RAND())-6))-1)+PT_Y5_MC!I67)</x:f>
        <x:v>966850.9083445773</x:v>
      </x:c>
      <x:c r="I85" s="16" t="n">
        <x:f>MAX(0,H85*(1+EXP((LN(1+Assumptions!$C$60)-0.5*Assumptions!$C$61^2)+Assumptions!$C$61*((RAND()+RAND()+RAND()+RAND()+RAND()+RAND()+RAND()+RAND()+RAND()+RAND()+RAND()+RAND())-6))-1)+PT_Y5_MC!J67)</x:f>
        <x:v>935756.307883853</x:v>
      </x:c>
      <x:c r="J85" s="16" t="n">
        <x:f>MAX(0,I85*(1+EXP((LN(1+Assumptions!$C$60)-0.5*Assumptions!$C$61^2)+Assumptions!$C$61*((RAND()+RAND()+RAND()+RAND()+RAND()+RAND()+RAND()+RAND()+RAND()+RAND()+RAND()+RAND())-6))-1)+PT_Y5_MC!K67)</x:f>
        <x:v>997186.8541743277</x:v>
      </x:c>
      <x:c r="K85" s="16" t="n">
        <x:f>MAX(0,J85*(1+EXP((LN(1+Assumptions!$C$60)-0.5*Assumptions!$C$61^2)+Assumptions!$C$61*((RAND()+RAND()+RAND()+RAND()+RAND()+RAND()+RAND()+RAND()+RAND()+RAND()+RAND()+RAND())-6))-1)+PT_Y5_MC!L67)</x:f>
        <x:v>1120469.3078641458</x:v>
      </x:c>
      <x:c r="L85" s="16" t="n">
        <x:f>MAX(0,K85*(1+EXP((LN(1+Assumptions!$C$60)-0.5*Assumptions!$C$61^2)+Assumptions!$C$61*((RAND()+RAND()+RAND()+RAND()+RAND()+RAND()+RAND()+RAND()+RAND()+RAND()+RAND()+RAND())-6))-1)+PT_Y5_MC!M67)</x:f>
        <x:v>1013873.52063403</x:v>
      </x:c>
      <x:c r="M85" s="16" t="n">
        <x:f>MAX(0,L85*(1+EXP((LN(1+Assumptions!$C$60)-0.5*Assumptions!$C$61^2)+Assumptions!$C$61*((RAND()+RAND()+RAND()+RAND()+RAND()+RAND()+RAND()+RAND()+RAND()+RAND()+RAND()+RAND())-6))-1)+PT_Y5_MC!N67)</x:f>
        <x:v>811174.489579163</x:v>
      </x:c>
      <x:c r="N85" s="16" t="n">
        <x:f>MAX(0,M85*(1+EXP((LN(1+Assumptions!$C$60)-0.5*Assumptions!$C$61^2)+Assumptions!$C$61*((RAND()+RAND()+RAND()+RAND()+RAND()+RAND()+RAND()+RAND()+RAND()+RAND()+RAND()+RAND())-6))-1)+PT_Y5_MC!O67)</x:f>
        <x:v>934903.3876457274</x:v>
      </x:c>
      <x:c r="O85" s="16" t="n">
        <x:f>MAX(0,N85*(1+EXP((LN(1+Assumptions!$C$60)-0.5*Assumptions!$C$61^2)+Assumptions!$C$61*((RAND()+RAND()+RAND()+RAND()+RAND()+RAND()+RAND()+RAND()+RAND()+RAND()+RAND()+RAND())-6))-1)+PT_Y5_MC!P67)</x:f>
        <x:v>1006397.7849577337</x:v>
      </x:c>
      <x:c r="P85" s="16" t="n">
        <x:f>MAX(0,O85*(1+EXP((LN(1+Assumptions!$C$60)-0.5*Assumptions!$C$61^2)+Assumptions!$C$61*((RAND()+RAND()+RAND()+RAND()+RAND()+RAND()+RAND()+RAND()+RAND()+RAND()+RAND()+RAND())-6))-1)+PT_Y5_MC!Q67)</x:f>
        <x:v>1138630.269756186</x:v>
      </x:c>
      <x:c r="Q85" s="16" t="n">
        <x:f>MAX(0,P85*(1+EXP((LN(1+Assumptions!$C$60)-0.5*Assumptions!$C$61^2)+Assumptions!$C$61*((RAND()+RAND()+RAND()+RAND()+RAND()+RAND()+RAND()+RAND()+RAND()+RAND()+RAND()+RAND())-6))-1)+PT_Y5_MC!R67)</x:f>
        <x:v>1171587.7528163758</x:v>
      </x:c>
      <x:c r="R85" s="16" t="n">
        <x:f>MAX(0,Q85*(1+EXP((LN(1+Assumptions!$C$60)-0.5*Assumptions!$C$61^2)+Assumptions!$C$61*((RAND()+RAND()+RAND()+RAND()+RAND()+RAND()+RAND()+RAND()+RAND()+RAND()+RAND()+RAND())-6))-1)+PT_Y5_MC!S67)</x:f>
        <x:v>1455044.240151111</x:v>
      </x:c>
      <x:c r="S85" s="16" t="n">
        <x:f>MAX(0,R85*(1+EXP((LN(1+Assumptions!$C$60)-0.5*Assumptions!$C$61^2)+Assumptions!$C$61*((RAND()+RAND()+RAND()+RAND()+RAND()+RAND()+RAND()+RAND()+RAND()+RAND()+RAND()+RAND())-6))-1)+PT_Y5_MC!T67)</x:f>
        <x:v>1420178.5956657398</x:v>
      </x:c>
      <x:c r="T85" s="16" t="n">
        <x:f>MAX(0,S85*(1+EXP((LN(1+Assumptions!$C$60)-0.5*Assumptions!$C$61^2)+Assumptions!$C$61*((RAND()+RAND()+RAND()+RAND()+RAND()+RAND()+RAND()+RAND()+RAND()+RAND()+RAND()+RAND())-6))-1)+PT_Y5_MC!U67)</x:f>
        <x:v>1497103.621248333</x:v>
      </x:c>
      <x:c r="U85" s="16" t="n">
        <x:f>MAX(0,T85*(1+EXP((LN(1+Assumptions!$C$60)-0.5*Assumptions!$C$61^2)+Assumptions!$C$61*((RAND()+RAND()+RAND()+RAND()+RAND()+RAND()+RAND()+RAND()+RAND()+RAND()+RAND()+RAND())-6))-1)+PT_Y5_MC!V67)</x:f>
        <x:v>2043727.623271023</x:v>
      </x:c>
      <x:c r="V85" s="16" t="n">
        <x:f>MAX(0,U85*(1+EXP((LN(1+Assumptions!$C$60)-0.5*Assumptions!$C$61^2)+Assumptions!$C$61*((RAND()+RAND()+RAND()+RAND()+RAND()+RAND()+RAND()+RAND()+RAND()+RAND()+RAND()+RAND())-6))-1)+PT_Y5_MC!W67)</x:f>
        <x:v>2548882.613621791</x:v>
      </x:c>
      <x:c r="W85" s="16" t="n">
        <x:f>MAX(0,V85*(1+EXP((LN(1+Assumptions!$C$60)-0.5*Assumptions!$C$61^2)+Assumptions!$C$61*((RAND()+RAND()+RAND()+RAND()+RAND()+RAND()+RAND()+RAND()+RAND()+RAND()+RAND()+RAND())-6))-1)+PT_Y5_MC!X67)</x:f>
        <x:v>2514118.0552146453</x:v>
      </x:c>
      <x:c r="X85" s="16" t="n">
        <x:f>MAX(0,W85*(1+EXP((LN(1+Assumptions!$C$60)-0.5*Assumptions!$C$61^2)+Assumptions!$C$61*((RAND()+RAND()+RAND()+RAND()+RAND()+RAND()+RAND()+RAND()+RAND()+RAND()+RAND()+RAND())-6))-1)+PT_Y5_MC!Y67)</x:f>
        <x:v>2548281.301276781</x:v>
      </x:c>
      <x:c r="Y85" s="16" t="n">
        <x:f>MAX(0,X85*(1+EXP((LN(1+Assumptions!$C$60)-0.5*Assumptions!$C$61^2)+Assumptions!$C$61*((RAND()+RAND()+RAND()+RAND()+RAND()+RAND()+RAND()+RAND()+RAND()+RAND()+RAND()+RAND())-6))-1)+PT_Y5_MC!Z67)</x:f>
        <x:v>2221182.8421486956</x:v>
      </x:c>
      <x:c r="Z85" s="16" t="n">
        <x:f>MAX(0,Y85*(1+EXP((LN(1+Assumptions!$C$60)-0.5*Assumptions!$C$61^2)+Assumptions!$C$61*((RAND()+RAND()+RAND()+RAND()+RAND()+RAND()+RAND()+RAND()+RAND()+RAND()+RAND()+RAND())-6))-1)+PT_Y5_MC!AA67)</x:f>
        <x:v>2206971.11129708</x:v>
      </x:c>
      <x:c r="AA85" s="16" t="n">
        <x:f>MAX(0,Z85*(1+EXP((LN(1+Assumptions!$C$60)-0.5*Assumptions!$C$61^2)+Assumptions!$C$61*((RAND()+RAND()+RAND()+RAND()+RAND()+RAND()+RAND()+RAND()+RAND()+RAND()+RAND()+RAND())-6))-1)+PT_Y5_MC!AB67)</x:f>
        <x:v>2129578.2712923805</x:v>
      </x:c>
      <x:c r="AB85" s="16" t="n">
        <x:f>MAX(0,AA85*(1+EXP((LN(1+Assumptions!$C$60)-0.5*Assumptions!$C$61^2)+Assumptions!$C$61*((RAND()+RAND()+RAND()+RAND()+RAND()+RAND()+RAND()+RAND()+RAND()+RAND()+RAND()+RAND())-6))-1)+PT_Y5_MC!AC67)</x:f>
        <x:v>1965146.2200321397</x:v>
      </x:c>
      <x:c r="AC85" s="16" t="n">
        <x:f>MAX(0,AB85*(1+EXP((LN(1+Assumptions!$C$60)-0.5*Assumptions!$C$61^2)+Assumptions!$C$61*((RAND()+RAND()+RAND()+RAND()+RAND()+RAND()+RAND()+RAND()+RAND()+RAND()+RAND()+RAND())-6))-1)+PT_Y5_MC!AD67)</x:f>
        <x:v>2521677.592531722</x:v>
      </x:c>
      <x:c r="AD85" s="16" t="n">
        <x:f>MAX(0,AC85*(1+EXP((LN(1+Assumptions!$C$60)-0.5*Assumptions!$C$61^2)+Assumptions!$C$61*((RAND()+RAND()+RAND()+RAND()+RAND()+RAND()+RAND()+RAND()+RAND()+RAND()+RAND()+RAND())-6))-1)+PT_Y5_MC!AE67)</x:f>
        <x:v>3055642.7707578028</x:v>
      </x:c>
      <x:c r="AE85" s="16" t="n">
        <x:f>MAX(0,AD85*(1+EXP((LN(1+Assumptions!$C$60)-0.5*Assumptions!$C$61^2)+Assumptions!$C$61*((RAND()+RAND()+RAND()+RAND()+RAND()+RAND()+RAND()+RAND()+RAND()+RAND()+RAND()+RAND())-6))-1)+PT_Y5_MC!AF67)</x:f>
        <x:v>3057073.754310126</x:v>
      </x:c>
      <x:c r="AF85" s="16" t="n">
        <x:f>MAX(0,AE85*(1+EXP((LN(1+Assumptions!$C$60)-0.5*Assumptions!$C$61^2)+Assumptions!$C$61*((RAND()+RAND()+RAND()+RAND()+RAND()+RAND()+RAND()+RAND()+RAND()+RAND()+RAND()+RAND())-6))-1)+PT_Y5_MC!AG67)</x:f>
        <x:v>3354125.5609104717</x:v>
      </x:c>
    </x:row>
    <x:row r="86">
      <x:c r="A86" s="39">
        <x:v>82</x:v>
      </x:c>
      <x:c r="B86" s="16" t="n">
        <x:f>PT_Y5_MC!C68</x:f>
        <x:v>1029031.25</x:v>
      </x:c>
      <x:c r="C86" s="16" t="n">
        <x:f>MAX(0,B86*(1+EXP((LN(1+Assumptions!$C$60)-0.5*Assumptions!$C$61^2)+Assumptions!$C$61*((RAND()+RAND()+RAND()+RAND()+RAND()+RAND()+RAND()+RAND()+RAND()+RAND()+RAND()+RAND())-6))-1)+PT_Y5_MC!D67)</x:f>
        <x:v>1300469.9029855048</x:v>
      </x:c>
      <x:c r="D86" s="16" t="n">
        <x:f>MAX(0,C86*(1+EXP((LN(1+Assumptions!$C$60)-0.5*Assumptions!$C$61^2)+Assumptions!$C$61*((RAND()+RAND()+RAND()+RAND()+RAND()+RAND()+RAND()+RAND()+RAND()+RAND()+RAND()+RAND())-6))-1)+PT_Y5_MC!E67)</x:f>
        <x:v>1492572.5231725343</x:v>
      </x:c>
      <x:c r="E86" s="16" t="n">
        <x:f>MAX(0,D86*(1+EXP((LN(1+Assumptions!$C$60)-0.5*Assumptions!$C$61^2)+Assumptions!$C$61*((RAND()+RAND()+RAND()+RAND()+RAND()+RAND()+RAND()+RAND()+RAND()+RAND()+RAND()+RAND())-6))-1)+PT_Y5_MC!F67)</x:f>
        <x:v>1683844.5727437169</x:v>
      </x:c>
      <x:c r="F86" s="16" t="n">
        <x:f>MAX(0,E86*(1+EXP((LN(1+Assumptions!$C$60)-0.5*Assumptions!$C$61^2)+Assumptions!$C$61*((RAND()+RAND()+RAND()+RAND()+RAND()+RAND()+RAND()+RAND()+RAND()+RAND()+RAND()+RAND())-6))-1)+PT_Y5_MC!G67)</x:f>
        <x:v>1556145.633482432</x:v>
      </x:c>
      <x:c r="G86" s="16" t="n">
        <x:f>MAX(0,F86*(1+EXP((LN(1+Assumptions!$C$60)-0.5*Assumptions!$C$61^2)+Assumptions!$C$61*((RAND()+RAND()+RAND()+RAND()+RAND()+RAND()+RAND()+RAND()+RAND()+RAND()+RAND()+RAND())-6))-1)+PT_Y5_MC!H67)</x:f>
        <x:v>1729257.6098980657</x:v>
      </x:c>
      <x:c r="H86" s="16" t="n">
        <x:f>MAX(0,G86*(1+EXP((LN(1+Assumptions!$C$60)-0.5*Assumptions!$C$61^2)+Assumptions!$C$61*((RAND()+RAND()+RAND()+RAND()+RAND()+RAND()+RAND()+RAND()+RAND()+RAND()+RAND()+RAND())-6))-1)+PT_Y5_MC!I67)</x:f>
        <x:v>1488489.4237030388</x:v>
      </x:c>
      <x:c r="I86" s="16" t="n">
        <x:f>MAX(0,H86*(1+EXP((LN(1+Assumptions!$C$60)-0.5*Assumptions!$C$61^2)+Assumptions!$C$61*((RAND()+RAND()+RAND()+RAND()+RAND()+RAND()+RAND()+RAND()+RAND()+RAND()+RAND()+RAND())-6))-1)+PT_Y5_MC!J67)</x:f>
        <x:v>1210130.7404049295</x:v>
      </x:c>
      <x:c r="J86" s="16" t="n">
        <x:f>MAX(0,I86*(1+EXP((LN(1+Assumptions!$C$60)-0.5*Assumptions!$C$61^2)+Assumptions!$C$61*((RAND()+RAND()+RAND()+RAND()+RAND()+RAND()+RAND()+RAND()+RAND()+RAND()+RAND()+RAND())-6))-1)+PT_Y5_MC!K67)</x:f>
        <x:v>1048450.7939811462</x:v>
      </x:c>
      <x:c r="K86" s="16" t="n">
        <x:f>MAX(0,J86*(1+EXP((LN(1+Assumptions!$C$60)-0.5*Assumptions!$C$61^2)+Assumptions!$C$61*((RAND()+RAND()+RAND()+RAND()+RAND()+RAND()+RAND()+RAND()+RAND()+RAND()+RAND()+RAND())-6))-1)+PT_Y5_MC!L67)</x:f>
        <x:v>1228285.6834319732</x:v>
      </x:c>
      <x:c r="L86" s="16" t="n">
        <x:f>MAX(0,K86*(1+EXP((LN(1+Assumptions!$C$60)-0.5*Assumptions!$C$61^2)+Assumptions!$C$61*((RAND()+RAND()+RAND()+RAND()+RAND()+RAND()+RAND()+RAND()+RAND()+RAND()+RAND()+RAND())-6))-1)+PT_Y5_MC!M67)</x:f>
        <x:v>1474438.6137473865</x:v>
      </x:c>
      <x:c r="M86" s="16" t="n">
        <x:f>MAX(0,L86*(1+EXP((LN(1+Assumptions!$C$60)-0.5*Assumptions!$C$61^2)+Assumptions!$C$61*((RAND()+RAND()+RAND()+RAND()+RAND()+RAND()+RAND()+RAND()+RAND()+RAND()+RAND()+RAND())-6))-1)+PT_Y5_MC!N67)</x:f>
        <x:v>1830866.8794649835</x:v>
      </x:c>
      <x:c r="N86" s="16" t="n">
        <x:f>MAX(0,M86*(1+EXP((LN(1+Assumptions!$C$60)-0.5*Assumptions!$C$61^2)+Assumptions!$C$61*((RAND()+RAND()+RAND()+RAND()+RAND()+RAND()+RAND()+RAND()+RAND()+RAND()+RAND()+RAND())-6))-1)+PT_Y5_MC!O67)</x:f>
        <x:v>1740822.4962294572</x:v>
      </x:c>
      <x:c r="O86" s="16" t="n">
        <x:f>MAX(0,N86*(1+EXP((LN(1+Assumptions!$C$60)-0.5*Assumptions!$C$61^2)+Assumptions!$C$61*((RAND()+RAND()+RAND()+RAND()+RAND()+RAND()+RAND()+RAND()+RAND()+RAND()+RAND()+RAND())-6))-1)+PT_Y5_MC!P67)</x:f>
        <x:v>1609408.5087026097</x:v>
      </x:c>
      <x:c r="P86" s="16" t="n">
        <x:f>MAX(0,O86*(1+EXP((LN(1+Assumptions!$C$60)-0.5*Assumptions!$C$61^2)+Assumptions!$C$61*((RAND()+RAND()+RAND()+RAND()+RAND()+RAND()+RAND()+RAND()+RAND()+RAND()+RAND()+RAND())-6))-1)+PT_Y5_MC!Q67)</x:f>
        <x:v>1630466.6164186366</x:v>
      </x:c>
      <x:c r="Q86" s="16" t="n">
        <x:f>MAX(0,P86*(1+EXP((LN(1+Assumptions!$C$60)-0.5*Assumptions!$C$61^2)+Assumptions!$C$61*((RAND()+RAND()+RAND()+RAND()+RAND()+RAND()+RAND()+RAND()+RAND()+RAND()+RAND()+RAND())-6))-1)+PT_Y5_MC!R67)</x:f>
        <x:v>1869249.7939166983</x:v>
      </x:c>
      <x:c r="R86" s="16" t="n">
        <x:f>MAX(0,Q86*(1+EXP((LN(1+Assumptions!$C$60)-0.5*Assumptions!$C$61^2)+Assumptions!$C$61*((RAND()+RAND()+RAND()+RAND()+RAND()+RAND()+RAND()+RAND()+RAND()+RAND()+RAND()+RAND())-6))-1)+PT_Y5_MC!S67)</x:f>
        <x:v>1901111.9435883523</x:v>
      </x:c>
      <x:c r="S86" s="16" t="n">
        <x:f>MAX(0,R86*(1+EXP((LN(1+Assumptions!$C$60)-0.5*Assumptions!$C$61^2)+Assumptions!$C$61*((RAND()+RAND()+RAND()+RAND()+RAND()+RAND()+RAND()+RAND()+RAND()+RAND()+RAND()+RAND())-6))-1)+PT_Y5_MC!T67)</x:f>
        <x:v>1806030.3456064567</x:v>
      </x:c>
      <x:c r="T86" s="16" t="n">
        <x:f>MAX(0,S86*(1+EXP((LN(1+Assumptions!$C$60)-0.5*Assumptions!$C$61^2)+Assumptions!$C$61*((RAND()+RAND()+RAND()+RAND()+RAND()+RAND()+RAND()+RAND()+RAND()+RAND()+RAND()+RAND())-6))-1)+PT_Y5_MC!U67)</x:f>
        <x:v>2160282.306293077</x:v>
      </x:c>
      <x:c r="U86" s="16" t="n">
        <x:f>MAX(0,T86*(1+EXP((LN(1+Assumptions!$C$60)-0.5*Assumptions!$C$61^2)+Assumptions!$C$61*((RAND()+RAND()+RAND()+RAND()+RAND()+RAND()+RAND()+RAND()+RAND()+RAND()+RAND()+RAND())-6))-1)+PT_Y5_MC!V67)</x:f>
        <x:v>2255363.4128011526</x:v>
      </x:c>
      <x:c r="V86" s="16" t="n">
        <x:f>MAX(0,U86*(1+EXP((LN(1+Assumptions!$C$60)-0.5*Assumptions!$C$61^2)+Assumptions!$C$61*((RAND()+RAND()+RAND()+RAND()+RAND()+RAND()+RAND()+RAND()+RAND()+RAND()+RAND()+RAND())-6))-1)+PT_Y5_MC!W67)</x:f>
        <x:v>2472259.77940349</x:v>
      </x:c>
      <x:c r="W86" s="16" t="n">
        <x:f>MAX(0,V86*(1+EXP((LN(1+Assumptions!$C$60)-0.5*Assumptions!$C$61^2)+Assumptions!$C$61*((RAND()+RAND()+RAND()+RAND()+RAND()+RAND()+RAND()+RAND()+RAND()+RAND()+RAND()+RAND())-6))-1)+PT_Y5_MC!X67)</x:f>
        <x:v>2561333.407701428</x:v>
      </x:c>
      <x:c r="X86" s="16" t="n">
        <x:f>MAX(0,W86*(1+EXP((LN(1+Assumptions!$C$60)-0.5*Assumptions!$C$61^2)+Assumptions!$C$61*((RAND()+RAND()+RAND()+RAND()+RAND()+RAND()+RAND()+RAND()+RAND()+RAND()+RAND()+RAND())-6))-1)+PT_Y5_MC!Y67)</x:f>
        <x:v>2520684.173962606</x:v>
      </x:c>
      <x:c r="Y86" s="16" t="n">
        <x:f>MAX(0,X86*(1+EXP((LN(1+Assumptions!$C$60)-0.5*Assumptions!$C$61^2)+Assumptions!$C$61*((RAND()+RAND()+RAND()+RAND()+RAND()+RAND()+RAND()+RAND()+RAND()+RAND()+RAND()+RAND())-6))-1)+PT_Y5_MC!Z67)</x:f>
        <x:v>2416371.611381197</x:v>
      </x:c>
      <x:c r="Z86" s="16" t="n">
        <x:f>MAX(0,Y86*(1+EXP((LN(1+Assumptions!$C$60)-0.5*Assumptions!$C$61^2)+Assumptions!$C$61*((RAND()+RAND()+RAND()+RAND()+RAND()+RAND()+RAND()+RAND()+RAND()+RAND()+RAND()+RAND())-6))-1)+PT_Y5_MC!AA67)</x:f>
        <x:v>2705032.5755560915</x:v>
      </x:c>
      <x:c r="AA86" s="16" t="n">
        <x:f>MAX(0,Z86*(1+EXP((LN(1+Assumptions!$C$60)-0.5*Assumptions!$C$61^2)+Assumptions!$C$61*((RAND()+RAND()+RAND()+RAND()+RAND()+RAND()+RAND()+RAND()+RAND()+RAND()+RAND()+RAND())-6))-1)+PT_Y5_MC!AB67)</x:f>
        <x:v>2520335.497335581</x:v>
      </x:c>
      <x:c r="AB86" s="16" t="n">
        <x:f>MAX(0,AA86*(1+EXP((LN(1+Assumptions!$C$60)-0.5*Assumptions!$C$61^2)+Assumptions!$C$61*((RAND()+RAND()+RAND()+RAND()+RAND()+RAND()+RAND()+RAND()+RAND()+RAND()+RAND()+RAND())-6))-1)+PT_Y5_MC!AC67)</x:f>
        <x:v>2689694.7944672555</x:v>
      </x:c>
      <x:c r="AC86" s="16" t="n">
        <x:f>MAX(0,AB86*(1+EXP((LN(1+Assumptions!$C$60)-0.5*Assumptions!$C$61^2)+Assumptions!$C$61*((RAND()+RAND()+RAND()+RAND()+RAND()+RAND()+RAND()+RAND()+RAND()+RAND()+RAND()+RAND())-6))-1)+PT_Y5_MC!AD67)</x:f>
        <x:v>2326214.422535664</x:v>
      </x:c>
      <x:c r="AD86" s="16" t="n">
        <x:f>MAX(0,AC86*(1+EXP((LN(1+Assumptions!$C$60)-0.5*Assumptions!$C$61^2)+Assumptions!$C$61*((RAND()+RAND()+RAND()+RAND()+RAND()+RAND()+RAND()+RAND()+RAND()+RAND()+RAND()+RAND())-6))-1)+PT_Y5_MC!AE67)</x:f>
        <x:v>2278135.528960881</x:v>
      </x:c>
      <x:c r="AE86" s="16" t="n">
        <x:f>MAX(0,AD86*(1+EXP((LN(1+Assumptions!$C$60)-0.5*Assumptions!$C$61^2)+Assumptions!$C$61*((RAND()+RAND()+RAND()+RAND()+RAND()+RAND()+RAND()+RAND()+RAND()+RAND()+RAND()+RAND())-6))-1)+PT_Y5_MC!AF67)</x:f>
        <x:v>2916977.3433371307</x:v>
      </x:c>
      <x:c r="AF86" s="16" t="n">
        <x:f>MAX(0,AE86*(1+EXP((LN(1+Assumptions!$C$60)-0.5*Assumptions!$C$61^2)+Assumptions!$C$61*((RAND()+RAND()+RAND()+RAND()+RAND()+RAND()+RAND()+RAND()+RAND()+RAND()+RAND()+RAND())-6))-1)+PT_Y5_MC!AG67)</x:f>
        <x:v>2540718.138939037</x:v>
      </x:c>
    </x:row>
    <x:row r="87">
      <x:c r="A87" s="39">
        <x:v>83</x:v>
      </x:c>
      <x:c r="B87" s="16" t="n">
        <x:f>PT_Y5_MC!C68</x:f>
        <x:v>1029031.25</x:v>
      </x:c>
      <x:c r="C87" s="16" t="n">
        <x:f>MAX(0,B87*(1+EXP((LN(1+Assumptions!$C$60)-0.5*Assumptions!$C$61^2)+Assumptions!$C$61*((RAND()+RAND()+RAND()+RAND()+RAND()+RAND()+RAND()+RAND()+RAND()+RAND()+RAND()+RAND())-6))-1)+PT_Y5_MC!D67)</x:f>
        <x:v>1388150.8526168177</x:v>
      </x:c>
      <x:c r="D87" s="16" t="n">
        <x:f>MAX(0,C87*(1+EXP((LN(1+Assumptions!$C$60)-0.5*Assumptions!$C$61^2)+Assumptions!$C$61*((RAND()+RAND()+RAND()+RAND()+RAND()+RAND()+RAND()+RAND()+RAND()+RAND()+RAND()+RAND())-6))-1)+PT_Y5_MC!E67)</x:f>
        <x:v>1670893.6444993077</x:v>
      </x:c>
      <x:c r="E87" s="16" t="n">
        <x:f>MAX(0,D87*(1+EXP((LN(1+Assumptions!$C$60)-0.5*Assumptions!$C$61^2)+Assumptions!$C$61*((RAND()+RAND()+RAND()+RAND()+RAND()+RAND()+RAND()+RAND()+RAND()+RAND()+RAND()+RAND())-6))-1)+PT_Y5_MC!F67)</x:f>
        <x:v>1373926.8391068047</x:v>
      </x:c>
      <x:c r="F87" s="16" t="n">
        <x:f>MAX(0,E87*(1+EXP((LN(1+Assumptions!$C$60)-0.5*Assumptions!$C$61^2)+Assumptions!$C$61*((RAND()+RAND()+RAND()+RAND()+RAND()+RAND()+RAND()+RAND()+RAND()+RAND()+RAND()+RAND())-6))-1)+PT_Y5_MC!G67)</x:f>
        <x:v>1226489.0565322791</x:v>
      </x:c>
      <x:c r="G87" s="16" t="n">
        <x:f>MAX(0,F87*(1+EXP((LN(1+Assumptions!$C$60)-0.5*Assumptions!$C$61^2)+Assumptions!$C$61*((RAND()+RAND()+RAND()+RAND()+RAND()+RAND()+RAND()+RAND()+RAND()+RAND()+RAND()+RAND())-6))-1)+PT_Y5_MC!H67)</x:f>
        <x:v>1171442.7132484552</x:v>
      </x:c>
      <x:c r="H87" s="16" t="n">
        <x:f>MAX(0,G87*(1+EXP((LN(1+Assumptions!$C$60)-0.5*Assumptions!$C$61^2)+Assumptions!$C$61*((RAND()+RAND()+RAND()+RAND()+RAND()+RAND()+RAND()+RAND()+RAND()+RAND()+RAND()+RAND())-6))-1)+PT_Y5_MC!I67)</x:f>
        <x:v>1333269.5464210901</x:v>
      </x:c>
      <x:c r="I87" s="16" t="n">
        <x:f>MAX(0,H87*(1+EXP((LN(1+Assumptions!$C$60)-0.5*Assumptions!$C$61^2)+Assumptions!$C$61*((RAND()+RAND()+RAND()+RAND()+RAND()+RAND()+RAND()+RAND()+RAND()+RAND()+RAND()+RAND())-6))-1)+PT_Y5_MC!J67)</x:f>
        <x:v>1610742.7240962926</x:v>
      </x:c>
      <x:c r="J87" s="16" t="n">
        <x:f>MAX(0,I87*(1+EXP((LN(1+Assumptions!$C$60)-0.5*Assumptions!$C$61^2)+Assumptions!$C$61*((RAND()+RAND()+RAND()+RAND()+RAND()+RAND()+RAND()+RAND()+RAND()+RAND()+RAND()+RAND())-6))-1)+PT_Y5_MC!K67)</x:f>
        <x:v>2250344.7154107764</x:v>
      </x:c>
      <x:c r="K87" s="16" t="n">
        <x:f>MAX(0,J87*(1+EXP((LN(1+Assumptions!$C$60)-0.5*Assumptions!$C$61^2)+Assumptions!$C$61*((RAND()+RAND()+RAND()+RAND()+RAND()+RAND()+RAND()+RAND()+RAND()+RAND()+RAND()+RAND())-6))-1)+PT_Y5_MC!L67)</x:f>
        <x:v>2737341.313288564</x:v>
      </x:c>
      <x:c r="L87" s="16" t="n">
        <x:f>MAX(0,K87*(1+EXP((LN(1+Assumptions!$C$60)-0.5*Assumptions!$C$61^2)+Assumptions!$C$61*((RAND()+RAND()+RAND()+RAND()+RAND()+RAND()+RAND()+RAND()+RAND()+RAND()+RAND()+RAND())-6))-1)+PT_Y5_MC!M67)</x:f>
        <x:v>2134617.2248505307</x:v>
      </x:c>
      <x:c r="M87" s="16" t="n">
        <x:f>MAX(0,L87*(1+EXP((LN(1+Assumptions!$C$60)-0.5*Assumptions!$C$61^2)+Assumptions!$C$61*((RAND()+RAND()+RAND()+RAND()+RAND()+RAND()+RAND()+RAND()+RAND()+RAND()+RAND()+RAND())-6))-1)+PT_Y5_MC!N67)</x:f>
        <x:v>2082899.9832423166</x:v>
      </x:c>
      <x:c r="N87" s="16" t="n">
        <x:f>MAX(0,M87*(1+EXP((LN(1+Assumptions!$C$60)-0.5*Assumptions!$C$61^2)+Assumptions!$C$61*((RAND()+RAND()+RAND()+RAND()+RAND()+RAND()+RAND()+RAND()+RAND()+RAND()+RAND()+RAND())-6))-1)+PT_Y5_MC!O67)</x:f>
        <x:v>1907129.6639742886</x:v>
      </x:c>
      <x:c r="O87" s="16" t="n">
        <x:f>MAX(0,N87*(1+EXP((LN(1+Assumptions!$C$60)-0.5*Assumptions!$C$61^2)+Assumptions!$C$61*((RAND()+RAND()+RAND()+RAND()+RAND()+RAND()+RAND()+RAND()+RAND()+RAND()+RAND()+RAND())-6))-1)+PT_Y5_MC!P67)</x:f>
        <x:v>2072884.0014197852</x:v>
      </x:c>
      <x:c r="P87" s="16" t="n">
        <x:f>MAX(0,O87*(1+EXP((LN(1+Assumptions!$C$60)-0.5*Assumptions!$C$61^2)+Assumptions!$C$61*((RAND()+RAND()+RAND()+RAND()+RAND()+RAND()+RAND()+RAND()+RAND()+RAND()+RAND()+RAND())-6))-1)+PT_Y5_MC!Q67)</x:f>
        <x:v>2357015.7558209654</x:v>
      </x:c>
      <x:c r="Q87" s="16" t="n">
        <x:f>MAX(0,P87*(1+EXP((LN(1+Assumptions!$C$60)-0.5*Assumptions!$C$61^2)+Assumptions!$C$61*((RAND()+RAND()+RAND()+RAND()+RAND()+RAND()+RAND()+RAND()+RAND()+RAND()+RAND()+RAND())-6))-1)+PT_Y5_MC!R67)</x:f>
        <x:v>3375755.9343734602</x:v>
      </x:c>
      <x:c r="R87" s="16" t="n">
        <x:f>MAX(0,Q87*(1+EXP((LN(1+Assumptions!$C$60)-0.5*Assumptions!$C$61^2)+Assumptions!$C$61*((RAND()+RAND()+RAND()+RAND()+RAND()+RAND()+RAND()+RAND()+RAND()+RAND()+RAND()+RAND())-6))-1)+PT_Y5_MC!S67)</x:f>
        <x:v>3732918.421164583</x:v>
      </x:c>
      <x:c r="S87" s="16" t="n">
        <x:f>MAX(0,R87*(1+EXP((LN(1+Assumptions!$C$60)-0.5*Assumptions!$C$61^2)+Assumptions!$C$61*((RAND()+RAND()+RAND()+RAND()+RAND()+RAND()+RAND()+RAND()+RAND()+RAND()+RAND()+RAND())-6))-1)+PT_Y5_MC!T67)</x:f>
        <x:v>4608524.238245855</x:v>
      </x:c>
      <x:c r="T87" s="16" t="n">
        <x:f>MAX(0,S87*(1+EXP((LN(1+Assumptions!$C$60)-0.5*Assumptions!$C$61^2)+Assumptions!$C$61*((RAND()+RAND()+RAND()+RAND()+RAND()+RAND()+RAND()+RAND()+RAND()+RAND()+RAND()+RAND())-6))-1)+PT_Y5_MC!U67)</x:f>
        <x:v>4905093.231461918</x:v>
      </x:c>
      <x:c r="U87" s="16" t="n">
        <x:f>MAX(0,T87*(1+EXP((LN(1+Assumptions!$C$60)-0.5*Assumptions!$C$61^2)+Assumptions!$C$61*((RAND()+RAND()+RAND()+RAND()+RAND()+RAND()+RAND()+RAND()+RAND()+RAND()+RAND()+RAND())-6))-1)+PT_Y5_MC!V67)</x:f>
        <x:v>4289976.847587945</x:v>
      </x:c>
      <x:c r="V87" s="16" t="n">
        <x:f>MAX(0,U87*(1+EXP((LN(1+Assumptions!$C$60)-0.5*Assumptions!$C$61^2)+Assumptions!$C$61*((RAND()+RAND()+RAND()+RAND()+RAND()+RAND()+RAND()+RAND()+RAND()+RAND()+RAND()+RAND())-6))-1)+PT_Y5_MC!W67)</x:f>
        <x:v>4093511.6919448804</x:v>
      </x:c>
      <x:c r="W87" s="16" t="n">
        <x:f>MAX(0,V87*(1+EXP((LN(1+Assumptions!$C$60)-0.5*Assumptions!$C$61^2)+Assumptions!$C$61*((RAND()+RAND()+RAND()+RAND()+RAND()+RAND()+RAND()+RAND()+RAND()+RAND()+RAND()+RAND())-6))-1)+PT_Y5_MC!X67)</x:f>
        <x:v>4110103.804437137</x:v>
      </x:c>
      <x:c r="X87" s="16" t="n">
        <x:f>MAX(0,W87*(1+EXP((LN(1+Assumptions!$C$60)-0.5*Assumptions!$C$61^2)+Assumptions!$C$61*((RAND()+RAND()+RAND()+RAND()+RAND()+RAND()+RAND()+RAND()+RAND()+RAND()+RAND()+RAND())-6))-1)+PT_Y5_MC!Y67)</x:f>
        <x:v>4467994.439583387</x:v>
      </x:c>
      <x:c r="Y87" s="16" t="n">
        <x:f>MAX(0,X87*(1+EXP((LN(1+Assumptions!$C$60)-0.5*Assumptions!$C$61^2)+Assumptions!$C$61*((RAND()+RAND()+RAND()+RAND()+RAND()+RAND()+RAND()+RAND()+RAND()+RAND()+RAND()+RAND())-6))-1)+PT_Y5_MC!Z67)</x:f>
        <x:v>3909766.710817803</x:v>
      </x:c>
      <x:c r="Z87" s="16" t="n">
        <x:f>MAX(0,Y87*(1+EXP((LN(1+Assumptions!$C$60)-0.5*Assumptions!$C$61^2)+Assumptions!$C$61*((RAND()+RAND()+RAND()+RAND()+RAND()+RAND()+RAND()+RAND()+RAND()+RAND()+RAND()+RAND())-6))-1)+PT_Y5_MC!AA67)</x:f>
        <x:v>3866517.9646168654</x:v>
      </x:c>
      <x:c r="AA87" s="16" t="n">
        <x:f>MAX(0,Z87*(1+EXP((LN(1+Assumptions!$C$60)-0.5*Assumptions!$C$61^2)+Assumptions!$C$61*((RAND()+RAND()+RAND()+RAND()+RAND()+RAND()+RAND()+RAND()+RAND()+RAND()+RAND()+RAND())-6))-1)+PT_Y5_MC!AB67)</x:f>
        <x:v>3959381.7684946256</x:v>
      </x:c>
      <x:c r="AB87" s="16" t="n">
        <x:f>MAX(0,AA87*(1+EXP((LN(1+Assumptions!$C$60)-0.5*Assumptions!$C$61^2)+Assumptions!$C$61*((RAND()+RAND()+RAND()+RAND()+RAND()+RAND()+RAND()+RAND()+RAND()+RAND()+RAND()+RAND())-6))-1)+PT_Y5_MC!AC67)</x:f>
        <x:v>4171600.90623804</x:v>
      </x:c>
      <x:c r="AC87" s="16" t="n">
        <x:f>MAX(0,AB87*(1+EXP((LN(1+Assumptions!$C$60)-0.5*Assumptions!$C$61^2)+Assumptions!$C$61*((RAND()+RAND()+RAND()+RAND()+RAND()+RAND()+RAND()+RAND()+RAND()+RAND()+RAND()+RAND())-6))-1)+PT_Y5_MC!AD67)</x:f>
        <x:v>5431277.641183381</x:v>
      </x:c>
      <x:c r="AD87" s="16" t="n">
        <x:f>MAX(0,AC87*(1+EXP((LN(1+Assumptions!$C$60)-0.5*Assumptions!$C$61^2)+Assumptions!$C$61*((RAND()+RAND()+RAND()+RAND()+RAND()+RAND()+RAND()+RAND()+RAND()+RAND()+RAND()+RAND())-6))-1)+PT_Y5_MC!AE67)</x:f>
        <x:v>5425485.121392561</x:v>
      </x:c>
      <x:c r="AE87" s="16" t="n">
        <x:f>MAX(0,AD87*(1+EXP((LN(1+Assumptions!$C$60)-0.5*Assumptions!$C$61^2)+Assumptions!$C$61*((RAND()+RAND()+RAND()+RAND()+RAND()+RAND()+RAND()+RAND()+RAND()+RAND()+RAND()+RAND())-6))-1)+PT_Y5_MC!AF67)</x:f>
        <x:v>4070498.9921850325</x:v>
      </x:c>
      <x:c r="AF87" s="16" t="n">
        <x:f>MAX(0,AE87*(1+EXP((LN(1+Assumptions!$C$60)-0.5*Assumptions!$C$61^2)+Assumptions!$C$61*((RAND()+RAND()+RAND()+RAND()+RAND()+RAND()+RAND()+RAND()+RAND()+RAND()+RAND()+RAND())-6))-1)+PT_Y5_MC!AG67)</x:f>
        <x:v>3651853.936276544</x:v>
      </x:c>
    </x:row>
    <x:row r="88">
      <x:c r="A88" s="39">
        <x:v>84</x:v>
      </x:c>
      <x:c r="B88" s="16" t="n">
        <x:f>PT_Y5_MC!C68</x:f>
        <x:v>1029031.25</x:v>
      </x:c>
      <x:c r="C88" s="16" t="n">
        <x:f>MAX(0,B88*(1+EXP((LN(1+Assumptions!$C$60)-0.5*Assumptions!$C$61^2)+Assumptions!$C$61*((RAND()+RAND()+RAND()+RAND()+RAND()+RAND()+RAND()+RAND()+RAND()+RAND()+RAND()+RAND())-6))-1)+PT_Y5_MC!D67)</x:f>
        <x:v>1096638.7172923987</x:v>
      </x:c>
      <x:c r="D88" s="16" t="n">
        <x:f>MAX(0,C88*(1+EXP((LN(1+Assumptions!$C$60)-0.5*Assumptions!$C$61^2)+Assumptions!$C$61*((RAND()+RAND()+RAND()+RAND()+RAND()+RAND()+RAND()+RAND()+RAND()+RAND()+RAND()+RAND())-6))-1)+PT_Y5_MC!E67)</x:f>
        <x:v>828007.8739056012</x:v>
      </x:c>
      <x:c r="E88" s="16" t="n">
        <x:f>MAX(0,D88*(1+EXP((LN(1+Assumptions!$C$60)-0.5*Assumptions!$C$61^2)+Assumptions!$C$61*((RAND()+RAND()+RAND()+RAND()+RAND()+RAND()+RAND()+RAND()+RAND()+RAND()+RAND()+RAND())-6))-1)+PT_Y5_MC!F67)</x:f>
        <x:v>988874.4448661098</x:v>
      </x:c>
      <x:c r="F88" s="16" t="n">
        <x:f>MAX(0,E88*(1+EXP((LN(1+Assumptions!$C$60)-0.5*Assumptions!$C$61^2)+Assumptions!$C$61*((RAND()+RAND()+RAND()+RAND()+RAND()+RAND()+RAND()+RAND()+RAND()+RAND()+RAND()+RAND())-6))-1)+PT_Y5_MC!G67)</x:f>
        <x:v>987572.641829362</x:v>
      </x:c>
      <x:c r="G88" s="16" t="n">
        <x:f>MAX(0,F88*(1+EXP((LN(1+Assumptions!$C$60)-0.5*Assumptions!$C$61^2)+Assumptions!$C$61*((RAND()+RAND()+RAND()+RAND()+RAND()+RAND()+RAND()+RAND()+RAND()+RAND()+RAND()+RAND())-6))-1)+PT_Y5_MC!H67)</x:f>
        <x:v>1271562.2455650354</x:v>
      </x:c>
      <x:c r="H88" s="16" t="n">
        <x:f>MAX(0,G88*(1+EXP((LN(1+Assumptions!$C$60)-0.5*Assumptions!$C$61^2)+Assumptions!$C$61*((RAND()+RAND()+RAND()+RAND()+RAND()+RAND()+RAND()+RAND()+RAND()+RAND()+RAND()+RAND())-6))-1)+PT_Y5_MC!I67)</x:f>
        <x:v>1141728.7981186155</x:v>
      </x:c>
      <x:c r="I88" s="16" t="n">
        <x:f>MAX(0,H88*(1+EXP((LN(1+Assumptions!$C$60)-0.5*Assumptions!$C$61^2)+Assumptions!$C$61*((RAND()+RAND()+RAND()+RAND()+RAND()+RAND()+RAND()+RAND()+RAND()+RAND()+RAND()+RAND())-6))-1)+PT_Y5_MC!J67)</x:f>
        <x:v>1212085.5096029763</x:v>
      </x:c>
      <x:c r="J88" s="16" t="n">
        <x:f>MAX(0,I88*(1+EXP((LN(1+Assumptions!$C$60)-0.5*Assumptions!$C$61^2)+Assumptions!$C$61*((RAND()+RAND()+RAND()+RAND()+RAND()+RAND()+RAND()+RAND()+RAND()+RAND()+RAND()+RAND())-6))-1)+PT_Y5_MC!K67)</x:f>
        <x:v>1497703.2560268226</x:v>
      </x:c>
      <x:c r="K88" s="16" t="n">
        <x:f>MAX(0,J88*(1+EXP((LN(1+Assumptions!$C$60)-0.5*Assumptions!$C$61^2)+Assumptions!$C$61*((RAND()+RAND()+RAND()+RAND()+RAND()+RAND()+RAND()+RAND()+RAND()+RAND()+RAND()+RAND())-6))-1)+PT_Y5_MC!L67)</x:f>
        <x:v>1530315.230215821</x:v>
      </x:c>
      <x:c r="L88" s="16" t="n">
        <x:f>MAX(0,K88*(1+EXP((LN(1+Assumptions!$C$60)-0.5*Assumptions!$C$61^2)+Assumptions!$C$61*((RAND()+RAND()+RAND()+RAND()+RAND()+RAND()+RAND()+RAND()+RAND()+RAND()+RAND()+RAND())-6))-1)+PT_Y5_MC!M67)</x:f>
        <x:v>1886661.9811771219</x:v>
      </x:c>
      <x:c r="M88" s="16" t="n">
        <x:f>MAX(0,L88*(1+EXP((LN(1+Assumptions!$C$60)-0.5*Assumptions!$C$61^2)+Assumptions!$C$61*((RAND()+RAND()+RAND()+RAND()+RAND()+RAND()+RAND()+RAND()+RAND()+RAND()+RAND()+RAND())-6))-1)+PT_Y5_MC!N67)</x:f>
        <x:v>1850558.8677553544</x:v>
      </x:c>
      <x:c r="N88" s="16" t="n">
        <x:f>MAX(0,M88*(1+EXP((LN(1+Assumptions!$C$60)-0.5*Assumptions!$C$61^2)+Assumptions!$C$61*((RAND()+RAND()+RAND()+RAND()+RAND()+RAND()+RAND()+RAND()+RAND()+RAND()+RAND()+RAND())-6))-1)+PT_Y5_MC!O67)</x:f>
        <x:v>1637935.1890090196</x:v>
      </x:c>
      <x:c r="O88" s="16" t="n">
        <x:f>MAX(0,N88*(1+EXP((LN(1+Assumptions!$C$60)-0.5*Assumptions!$C$61^2)+Assumptions!$C$61*((RAND()+RAND()+RAND()+RAND()+RAND()+RAND()+RAND()+RAND()+RAND()+RAND()+RAND()+RAND())-6))-1)+PT_Y5_MC!P67)</x:f>
        <x:v>1619988.534124344</x:v>
      </x:c>
      <x:c r="P88" s="16" t="n">
        <x:f>MAX(0,O88*(1+EXP((LN(1+Assumptions!$C$60)-0.5*Assumptions!$C$61^2)+Assumptions!$C$61*((RAND()+RAND()+RAND()+RAND()+RAND()+RAND()+RAND()+RAND()+RAND()+RAND()+RAND()+RAND())-6))-1)+PT_Y5_MC!Q67)</x:f>
        <x:v>1385661.3082429431</x:v>
      </x:c>
      <x:c r="Q88" s="16" t="n">
        <x:f>MAX(0,P88*(1+EXP((LN(1+Assumptions!$C$60)-0.5*Assumptions!$C$61^2)+Assumptions!$C$61*((RAND()+RAND()+RAND()+RAND()+RAND()+RAND()+RAND()+RAND()+RAND()+RAND()+RAND()+RAND())-6))-1)+PT_Y5_MC!R67)</x:f>
        <x:v>1429473.6925441367</x:v>
      </x:c>
      <x:c r="R88" s="16" t="n">
        <x:f>MAX(0,Q88*(1+EXP((LN(1+Assumptions!$C$60)-0.5*Assumptions!$C$61^2)+Assumptions!$C$61*((RAND()+RAND()+RAND()+RAND()+RAND()+RAND()+RAND()+RAND()+RAND()+RAND()+RAND()+RAND())-6))-1)+PT_Y5_MC!S67)</x:f>
        <x:v>1387608.1116672452</x:v>
      </x:c>
      <x:c r="S88" s="16" t="n">
        <x:f>MAX(0,R88*(1+EXP((LN(1+Assumptions!$C$60)-0.5*Assumptions!$C$61^2)+Assumptions!$C$61*((RAND()+RAND()+RAND()+RAND()+RAND()+RAND()+RAND()+RAND()+RAND()+RAND()+RAND()+RAND())-6))-1)+PT_Y5_MC!T67)</x:f>
        <x:v>1317752.954139949</x:v>
      </x:c>
      <x:c r="T88" s="16" t="n">
        <x:f>MAX(0,S88*(1+EXP((LN(1+Assumptions!$C$60)-0.5*Assumptions!$C$61^2)+Assumptions!$C$61*((RAND()+RAND()+RAND()+RAND()+RAND()+RAND()+RAND()+RAND()+RAND()+RAND()+RAND()+RAND())-6))-1)+PT_Y5_MC!U67)</x:f>
        <x:v>1446224.5982285645</x:v>
      </x:c>
      <x:c r="U88" s="16" t="n">
        <x:f>MAX(0,T88*(1+EXP((LN(1+Assumptions!$C$60)-0.5*Assumptions!$C$61^2)+Assumptions!$C$61*((RAND()+RAND()+RAND()+RAND()+RAND()+RAND()+RAND()+RAND()+RAND()+RAND()+RAND()+RAND())-6))-1)+PT_Y5_MC!V67)</x:f>
        <x:v>1489800.3305909352</x:v>
      </x:c>
      <x:c r="V88" s="16" t="n">
        <x:f>MAX(0,U88*(1+EXP((LN(1+Assumptions!$C$60)-0.5*Assumptions!$C$61^2)+Assumptions!$C$61*((RAND()+RAND()+RAND()+RAND()+RAND()+RAND()+RAND()+RAND()+RAND()+RAND()+RAND()+RAND())-6))-1)+PT_Y5_MC!W67)</x:f>
        <x:v>1346750.8894733675</x:v>
      </x:c>
      <x:c r="W88" s="16" t="n">
        <x:f>MAX(0,V88*(1+EXP((LN(1+Assumptions!$C$60)-0.5*Assumptions!$C$61^2)+Assumptions!$C$61*((RAND()+RAND()+RAND()+RAND()+RAND()+RAND()+RAND()+RAND()+RAND()+RAND()+RAND()+RAND())-6))-1)+PT_Y5_MC!X67)</x:f>
        <x:v>1250327.6667560136</x:v>
      </x:c>
      <x:c r="X88" s="16" t="n">
        <x:f>MAX(0,W88*(1+EXP((LN(1+Assumptions!$C$60)-0.5*Assumptions!$C$61^2)+Assumptions!$C$61*((RAND()+RAND()+RAND()+RAND()+RAND()+RAND()+RAND()+RAND()+RAND()+RAND()+RAND()+RAND())-6))-1)+PT_Y5_MC!Y67)</x:f>
        <x:v>1292795.9147279682</x:v>
      </x:c>
      <x:c r="Y88" s="16" t="n">
        <x:f>MAX(0,X88*(1+EXP((LN(1+Assumptions!$C$60)-0.5*Assumptions!$C$61^2)+Assumptions!$C$61*((RAND()+RAND()+RAND()+RAND()+RAND()+RAND()+RAND()+RAND()+RAND()+RAND()+RAND()+RAND())-6))-1)+PT_Y5_MC!Z67)</x:f>
        <x:v>1680799.3231641832</x:v>
      </x:c>
      <x:c r="Z88" s="16" t="n">
        <x:f>MAX(0,Y88*(1+EXP((LN(1+Assumptions!$C$60)-0.5*Assumptions!$C$61^2)+Assumptions!$C$61*((RAND()+RAND()+RAND()+RAND()+RAND()+RAND()+RAND()+RAND()+RAND()+RAND()+RAND()+RAND())-6))-1)+PT_Y5_MC!AA67)</x:f>
        <x:v>2392523.2869986263</x:v>
      </x:c>
      <x:c r="AA88" s="16" t="n">
        <x:f>MAX(0,Z88*(1+EXP((LN(1+Assumptions!$C$60)-0.5*Assumptions!$C$61^2)+Assumptions!$C$61*((RAND()+RAND()+RAND()+RAND()+RAND()+RAND()+RAND()+RAND()+RAND()+RAND()+RAND()+RAND())-6))-1)+PT_Y5_MC!AB67)</x:f>
        <x:v>2494575.5861365604</x:v>
      </x:c>
      <x:c r="AB88" s="16" t="n">
        <x:f>MAX(0,AA88*(1+EXP((LN(1+Assumptions!$C$60)-0.5*Assumptions!$C$61^2)+Assumptions!$C$61*((RAND()+RAND()+RAND()+RAND()+RAND()+RAND()+RAND()+RAND()+RAND()+RAND()+RAND()+RAND())-6))-1)+PT_Y5_MC!AC67)</x:f>
        <x:v>2534258.2224901645</x:v>
      </x:c>
      <x:c r="AC88" s="16" t="n">
        <x:f>MAX(0,AB88*(1+EXP((LN(1+Assumptions!$C$60)-0.5*Assumptions!$C$61^2)+Assumptions!$C$61*((RAND()+RAND()+RAND()+RAND()+RAND()+RAND()+RAND()+RAND()+RAND()+RAND()+RAND()+RAND())-6))-1)+PT_Y5_MC!AD67)</x:f>
        <x:v>2607731.8049638676</x:v>
      </x:c>
      <x:c r="AD88" s="16" t="n">
        <x:f>MAX(0,AC88*(1+EXP((LN(1+Assumptions!$C$60)-0.5*Assumptions!$C$61^2)+Assumptions!$C$61*((RAND()+RAND()+RAND()+RAND()+RAND()+RAND()+RAND()+RAND()+RAND()+RAND()+RAND()+RAND())-6))-1)+PT_Y5_MC!AE67)</x:f>
        <x:v>2966288.854120683</x:v>
      </x:c>
      <x:c r="AE88" s="16" t="n">
        <x:f>MAX(0,AD88*(1+EXP((LN(1+Assumptions!$C$60)-0.5*Assumptions!$C$61^2)+Assumptions!$C$61*((RAND()+RAND()+RAND()+RAND()+RAND()+RAND()+RAND()+RAND()+RAND()+RAND()+RAND()+RAND())-6))-1)+PT_Y5_MC!AF67)</x:f>
        <x:v>2388567.5652214424</x:v>
      </x:c>
      <x:c r="AF88" s="16" t="n">
        <x:f>MAX(0,AE88*(1+EXP((LN(1+Assumptions!$C$60)-0.5*Assumptions!$C$61^2)+Assumptions!$C$61*((RAND()+RAND()+RAND()+RAND()+RAND()+RAND()+RAND()+RAND()+RAND()+RAND()+RAND()+RAND())-6))-1)+PT_Y5_MC!AG67)</x:f>
        <x:v>3060824.9597571483</x:v>
      </x:c>
    </x:row>
    <x:row r="89">
      <x:c r="A89" s="39">
        <x:v>85</x:v>
      </x:c>
      <x:c r="B89" s="16" t="n">
        <x:f>PT_Y5_MC!C68</x:f>
        <x:v>1029031.25</x:v>
      </x:c>
      <x:c r="C89" s="16" t="n">
        <x:f>MAX(0,B89*(1+EXP((LN(1+Assumptions!$C$60)-0.5*Assumptions!$C$61^2)+Assumptions!$C$61*((RAND()+RAND()+RAND()+RAND()+RAND()+RAND()+RAND()+RAND()+RAND()+RAND()+RAND()+RAND())-6))-1)+PT_Y5_MC!D67)</x:f>
        <x:v>919578.8784360512</x:v>
      </x:c>
      <x:c r="D89" s="16" t="n">
        <x:f>MAX(0,C89*(1+EXP((LN(1+Assumptions!$C$60)-0.5*Assumptions!$C$61^2)+Assumptions!$C$61*((RAND()+RAND()+RAND()+RAND()+RAND()+RAND()+RAND()+RAND()+RAND()+RAND()+RAND()+RAND())-6))-1)+PT_Y5_MC!E67)</x:f>
        <x:v>961547.8388502866</x:v>
      </x:c>
      <x:c r="E89" s="16" t="n">
        <x:f>MAX(0,D89*(1+EXP((LN(1+Assumptions!$C$60)-0.5*Assumptions!$C$61^2)+Assumptions!$C$61*((RAND()+RAND()+RAND()+RAND()+RAND()+RAND()+RAND()+RAND()+RAND()+RAND()+RAND()+RAND())-6))-1)+PT_Y5_MC!F67)</x:f>
        <x:v>1013185.2995620375</x:v>
      </x:c>
      <x:c r="F89" s="16" t="n">
        <x:f>MAX(0,E89*(1+EXP((LN(1+Assumptions!$C$60)-0.5*Assumptions!$C$61^2)+Assumptions!$C$61*((RAND()+RAND()+RAND()+RAND()+RAND()+RAND()+RAND()+RAND()+RAND()+RAND()+RAND()+RAND())-6))-1)+PT_Y5_MC!G67)</x:f>
        <x:v>1229319.9664155992</x:v>
      </x:c>
      <x:c r="G89" s="16" t="n">
        <x:f>MAX(0,F89*(1+EXP((LN(1+Assumptions!$C$60)-0.5*Assumptions!$C$61^2)+Assumptions!$C$61*((RAND()+RAND()+RAND()+RAND()+RAND()+RAND()+RAND()+RAND()+RAND()+RAND()+RAND()+RAND())-6))-1)+PT_Y5_MC!H67)</x:f>
        <x:v>1581534.1702058853</x:v>
      </x:c>
      <x:c r="H89" s="16" t="n">
        <x:f>MAX(0,G89*(1+EXP((LN(1+Assumptions!$C$60)-0.5*Assumptions!$C$61^2)+Assumptions!$C$61*((RAND()+RAND()+RAND()+RAND()+RAND()+RAND()+RAND()+RAND()+RAND()+RAND()+RAND()+RAND())-6))-1)+PT_Y5_MC!I67)</x:f>
        <x:v>1735547.216589682</x:v>
      </x:c>
      <x:c r="I89" s="16" t="n">
        <x:f>MAX(0,H89*(1+EXP((LN(1+Assumptions!$C$60)-0.5*Assumptions!$C$61^2)+Assumptions!$C$61*((RAND()+RAND()+RAND()+RAND()+RAND()+RAND()+RAND()+RAND()+RAND()+RAND()+RAND()+RAND())-6))-1)+PT_Y5_MC!J67)</x:f>
        <x:v>1617605.850898476</x:v>
      </x:c>
      <x:c r="J89" s="16" t="n">
        <x:f>MAX(0,I89*(1+EXP((LN(1+Assumptions!$C$60)-0.5*Assumptions!$C$61^2)+Assumptions!$C$61*((RAND()+RAND()+RAND()+RAND()+RAND()+RAND()+RAND()+RAND()+RAND()+RAND()+RAND()+RAND())-6))-1)+PT_Y5_MC!K67)</x:f>
        <x:v>1262295.757866431</x:v>
      </x:c>
      <x:c r="K89" s="16" t="n">
        <x:f>MAX(0,J89*(1+EXP((LN(1+Assumptions!$C$60)-0.5*Assumptions!$C$61^2)+Assumptions!$C$61*((RAND()+RAND()+RAND()+RAND()+RAND()+RAND()+RAND()+RAND()+RAND()+RAND()+RAND()+RAND())-6))-1)+PT_Y5_MC!L67)</x:f>
        <x:v>1653432.620444974</x:v>
      </x:c>
      <x:c r="L89" s="16" t="n">
        <x:f>MAX(0,K89*(1+EXP((LN(1+Assumptions!$C$60)-0.5*Assumptions!$C$61^2)+Assumptions!$C$61*((RAND()+RAND()+RAND()+RAND()+RAND()+RAND()+RAND()+RAND()+RAND()+RAND()+RAND()+RAND())-6))-1)+PT_Y5_MC!M67)</x:f>
        <x:v>1804856.4716360199</x:v>
      </x:c>
      <x:c r="M89" s="16" t="n">
        <x:f>MAX(0,L89*(1+EXP((LN(1+Assumptions!$C$60)-0.5*Assumptions!$C$61^2)+Assumptions!$C$61*((RAND()+RAND()+RAND()+RAND()+RAND()+RAND()+RAND()+RAND()+RAND()+RAND()+RAND()+RAND())-6))-1)+PT_Y5_MC!N67)</x:f>
        <x:v>1636189.147054436</x:v>
      </x:c>
      <x:c r="N89" s="16" t="n">
        <x:f>MAX(0,M89*(1+EXP((LN(1+Assumptions!$C$60)-0.5*Assumptions!$C$61^2)+Assumptions!$C$61*((RAND()+RAND()+RAND()+RAND()+RAND()+RAND()+RAND()+RAND()+RAND()+RAND()+RAND()+RAND())-6))-1)+PT_Y5_MC!O67)</x:f>
        <x:v>1757374.568357059</x:v>
      </x:c>
      <x:c r="O89" s="16" t="n">
        <x:f>MAX(0,N89*(1+EXP((LN(1+Assumptions!$C$60)-0.5*Assumptions!$C$61^2)+Assumptions!$C$61*((RAND()+RAND()+RAND()+RAND()+RAND()+RAND()+RAND()+RAND()+RAND()+RAND()+RAND()+RAND())-6))-1)+PT_Y5_MC!P67)</x:f>
        <x:v>1613026.3263861241</x:v>
      </x:c>
      <x:c r="P89" s="16" t="n">
        <x:f>MAX(0,O89*(1+EXP((LN(1+Assumptions!$C$60)-0.5*Assumptions!$C$61^2)+Assumptions!$C$61*((RAND()+RAND()+RAND()+RAND()+RAND()+RAND()+RAND()+RAND()+RAND()+RAND()+RAND()+RAND())-6))-1)+PT_Y5_MC!Q67)</x:f>
        <x:v>1492780.2970637486</x:v>
      </x:c>
      <x:c r="Q89" s="16" t="n">
        <x:f>MAX(0,P89*(1+EXP((LN(1+Assumptions!$C$60)-0.5*Assumptions!$C$61^2)+Assumptions!$C$61*((RAND()+RAND()+RAND()+RAND()+RAND()+RAND()+RAND()+RAND()+RAND()+RAND()+RAND()+RAND())-6))-1)+PT_Y5_MC!R67)</x:f>
        <x:v>1184855.61938103</x:v>
      </x:c>
      <x:c r="R89" s="16" t="n">
        <x:f>MAX(0,Q89*(1+EXP((LN(1+Assumptions!$C$60)-0.5*Assumptions!$C$61^2)+Assumptions!$C$61*((RAND()+RAND()+RAND()+RAND()+RAND()+RAND()+RAND()+RAND()+RAND()+RAND()+RAND()+RAND())-6))-1)+PT_Y5_MC!S67)</x:f>
        <x:v>1340938.784365382</x:v>
      </x:c>
      <x:c r="S89" s="16" t="n">
        <x:f>MAX(0,R89*(1+EXP((LN(1+Assumptions!$C$60)-0.5*Assumptions!$C$61^2)+Assumptions!$C$61*((RAND()+RAND()+RAND()+RAND()+RAND()+RAND()+RAND()+RAND()+RAND()+RAND()+RAND()+RAND())-6))-1)+PT_Y5_MC!T67)</x:f>
        <x:v>1366922.0885263395</x:v>
      </x:c>
      <x:c r="T89" s="16" t="n">
        <x:f>MAX(0,S89*(1+EXP((LN(1+Assumptions!$C$60)-0.5*Assumptions!$C$61^2)+Assumptions!$C$61*((RAND()+RAND()+RAND()+RAND()+RAND()+RAND()+RAND()+RAND()+RAND()+RAND()+RAND()+RAND())-6))-1)+PT_Y5_MC!U67)</x:f>
        <x:v>1341702.6419223351</x:v>
      </x:c>
      <x:c r="U89" s="16" t="n">
        <x:f>MAX(0,T89*(1+EXP((LN(1+Assumptions!$C$60)-0.5*Assumptions!$C$61^2)+Assumptions!$C$61*((RAND()+RAND()+RAND()+RAND()+RAND()+RAND()+RAND()+RAND()+RAND()+RAND()+RAND()+RAND())-6))-1)+PT_Y5_MC!V67)</x:f>
        <x:v>1470213.8574335696</x:v>
      </x:c>
      <x:c r="V89" s="16" t="n">
        <x:f>MAX(0,U89*(1+EXP((LN(1+Assumptions!$C$60)-0.5*Assumptions!$C$61^2)+Assumptions!$C$61*((RAND()+RAND()+RAND()+RAND()+RAND()+RAND()+RAND()+RAND()+RAND()+RAND()+RAND()+RAND())-6))-1)+PT_Y5_MC!W67)</x:f>
        <x:v>1534491.6981334356</x:v>
      </x:c>
      <x:c r="W89" s="16" t="n">
        <x:f>MAX(0,V89*(1+EXP((LN(1+Assumptions!$C$60)-0.5*Assumptions!$C$61^2)+Assumptions!$C$61*((RAND()+RAND()+RAND()+RAND()+RAND()+RAND()+RAND()+RAND()+RAND()+RAND()+RAND()+RAND())-6))-1)+PT_Y5_MC!X67)</x:f>
        <x:v>1310621.584423951</x:v>
      </x:c>
      <x:c r="X89" s="16" t="n">
        <x:f>MAX(0,W89*(1+EXP((LN(1+Assumptions!$C$60)-0.5*Assumptions!$C$61^2)+Assumptions!$C$61*((RAND()+RAND()+RAND()+RAND()+RAND()+RAND()+RAND()+RAND()+RAND()+RAND()+RAND()+RAND())-6))-1)+PT_Y5_MC!Y67)</x:f>
        <x:v>1289820.4447954965</x:v>
      </x:c>
      <x:c r="Y89" s="16" t="n">
        <x:f>MAX(0,X89*(1+EXP((LN(1+Assumptions!$C$60)-0.5*Assumptions!$C$61^2)+Assumptions!$C$61*((RAND()+RAND()+RAND()+RAND()+RAND()+RAND()+RAND()+RAND()+RAND()+RAND()+RAND()+RAND())-6))-1)+PT_Y5_MC!Z67)</x:f>
        <x:v>1174386.6868031218</x:v>
      </x:c>
      <x:c r="Z89" s="16" t="n">
        <x:f>MAX(0,Y89*(1+EXP((LN(1+Assumptions!$C$60)-0.5*Assumptions!$C$61^2)+Assumptions!$C$61*((RAND()+RAND()+RAND()+RAND()+RAND()+RAND()+RAND()+RAND()+RAND()+RAND()+RAND()+RAND())-6))-1)+PT_Y5_MC!AA67)</x:f>
        <x:v>1199198.760927002</x:v>
      </x:c>
      <x:c r="AA89" s="16" t="n">
        <x:f>MAX(0,Z89*(1+EXP((LN(1+Assumptions!$C$60)-0.5*Assumptions!$C$61^2)+Assumptions!$C$61*((RAND()+RAND()+RAND()+RAND()+RAND()+RAND()+RAND()+RAND()+RAND()+RAND()+RAND()+RAND())-6))-1)+PT_Y5_MC!AB67)</x:f>
        <x:v>1177978.2285046421</x:v>
      </x:c>
      <x:c r="AB89" s="16" t="n">
        <x:f>MAX(0,AA89*(1+EXP((LN(1+Assumptions!$C$60)-0.5*Assumptions!$C$61^2)+Assumptions!$C$61*((RAND()+RAND()+RAND()+RAND()+RAND()+RAND()+RAND()+RAND()+RAND()+RAND()+RAND()+RAND())-6))-1)+PT_Y5_MC!AC67)</x:f>
        <x:v>1212955.8198960384</x:v>
      </x:c>
      <x:c r="AC89" s="16" t="n">
        <x:f>MAX(0,AB89*(1+EXP((LN(1+Assumptions!$C$60)-0.5*Assumptions!$C$61^2)+Assumptions!$C$61*((RAND()+RAND()+RAND()+RAND()+RAND()+RAND()+RAND()+RAND()+RAND()+RAND()+RAND()+RAND())-6))-1)+PT_Y5_MC!AD67)</x:f>
        <x:v>1522020.8335630104</x:v>
      </x:c>
      <x:c r="AD89" s="16" t="n">
        <x:f>MAX(0,AC89*(1+EXP((LN(1+Assumptions!$C$60)-0.5*Assumptions!$C$61^2)+Assumptions!$C$61*((RAND()+RAND()+RAND()+RAND()+RAND()+RAND()+RAND()+RAND()+RAND()+RAND()+RAND()+RAND())-6))-1)+PT_Y5_MC!AE67)</x:f>
        <x:v>1327701.7091013726</x:v>
      </x:c>
      <x:c r="AE89" s="16" t="n">
        <x:f>MAX(0,AD89*(1+EXP((LN(1+Assumptions!$C$60)-0.5*Assumptions!$C$61^2)+Assumptions!$C$61*((RAND()+RAND()+RAND()+RAND()+RAND()+RAND()+RAND()+RAND()+RAND()+RAND()+RAND()+RAND())-6))-1)+PT_Y5_MC!AF67)</x:f>
        <x:v>1245805.8904404824</x:v>
      </x:c>
      <x:c r="AF89" s="16" t="n">
        <x:f>MAX(0,AE89*(1+EXP((LN(1+Assumptions!$C$60)-0.5*Assumptions!$C$61^2)+Assumptions!$C$61*((RAND()+RAND()+RAND()+RAND()+RAND()+RAND()+RAND()+RAND()+RAND()+RAND()+RAND()+RAND())-6))-1)+PT_Y5_MC!AG67)</x:f>
        <x:v>1455153.2271282831</x:v>
      </x:c>
    </x:row>
    <x:row r="90">
      <x:c r="A90" s="39">
        <x:v>86</x:v>
      </x:c>
      <x:c r="B90" s="16" t="n">
        <x:f>PT_Y5_MC!C68</x:f>
        <x:v>1029031.25</x:v>
      </x:c>
      <x:c r="C90" s="16" t="n">
        <x:f>MAX(0,B90*(1+EXP((LN(1+Assumptions!$C$60)-0.5*Assumptions!$C$61^2)+Assumptions!$C$61*((RAND()+RAND()+RAND()+RAND()+RAND()+RAND()+RAND()+RAND()+RAND()+RAND()+RAND()+RAND())-6))-1)+PT_Y5_MC!D67)</x:f>
        <x:v>1039504.141841981</x:v>
      </x:c>
      <x:c r="D90" s="16" t="n">
        <x:f>MAX(0,C90*(1+EXP((LN(1+Assumptions!$C$60)-0.5*Assumptions!$C$61^2)+Assumptions!$C$61*((RAND()+RAND()+RAND()+RAND()+RAND()+RAND()+RAND()+RAND()+RAND()+RAND()+RAND()+RAND())-6))-1)+PT_Y5_MC!E67)</x:f>
        <x:v>965579.2827782619</x:v>
      </x:c>
      <x:c r="E90" s="16" t="n">
        <x:f>MAX(0,D90*(1+EXP((LN(1+Assumptions!$C$60)-0.5*Assumptions!$C$61^2)+Assumptions!$C$61*((RAND()+RAND()+RAND()+RAND()+RAND()+RAND()+RAND()+RAND()+RAND()+RAND()+RAND()+RAND())-6))-1)+PT_Y5_MC!F67)</x:f>
        <x:v>1098144.7024222466</x:v>
      </x:c>
      <x:c r="F90" s="16" t="n">
        <x:f>MAX(0,E90*(1+EXP((LN(1+Assumptions!$C$60)-0.5*Assumptions!$C$61^2)+Assumptions!$C$61*((RAND()+RAND()+RAND()+RAND()+RAND()+RAND()+RAND()+RAND()+RAND()+RAND()+RAND()+RAND())-6))-1)+PT_Y5_MC!G67)</x:f>
        <x:v>869160.5083883844</x:v>
      </x:c>
      <x:c r="G90" s="16" t="n">
        <x:f>MAX(0,F90*(1+EXP((LN(1+Assumptions!$C$60)-0.5*Assumptions!$C$61^2)+Assumptions!$C$61*((RAND()+RAND()+RAND()+RAND()+RAND()+RAND()+RAND()+RAND()+RAND()+RAND()+RAND()+RAND())-6))-1)+PT_Y5_MC!H67)</x:f>
        <x:v>860589.0473226098</x:v>
      </x:c>
      <x:c r="H90" s="16" t="n">
        <x:f>MAX(0,G90*(1+EXP((LN(1+Assumptions!$C$60)-0.5*Assumptions!$C$61^2)+Assumptions!$C$61*((RAND()+RAND()+RAND()+RAND()+RAND()+RAND()+RAND()+RAND()+RAND()+RAND()+RAND()+RAND())-6))-1)+PT_Y5_MC!I67)</x:f>
        <x:v>1061606.3986193642</x:v>
      </x:c>
      <x:c r="I90" s="16" t="n">
        <x:f>MAX(0,H90*(1+EXP((LN(1+Assumptions!$C$60)-0.5*Assumptions!$C$61^2)+Assumptions!$C$61*((RAND()+RAND()+RAND()+RAND()+RAND()+RAND()+RAND()+RAND()+RAND()+RAND()+RAND()+RAND())-6))-1)+PT_Y5_MC!J67)</x:f>
        <x:v>940454.4508043436</x:v>
      </x:c>
      <x:c r="J90" s="16" t="n">
        <x:f>MAX(0,I90*(1+EXP((LN(1+Assumptions!$C$60)-0.5*Assumptions!$C$61^2)+Assumptions!$C$61*((RAND()+RAND()+RAND()+RAND()+RAND()+RAND()+RAND()+RAND()+RAND()+RAND()+RAND()+RAND())-6))-1)+PT_Y5_MC!K67)</x:f>
        <x:v>965191.4477540659</x:v>
      </x:c>
      <x:c r="K90" s="16" t="n">
        <x:f>MAX(0,J90*(1+EXP((LN(1+Assumptions!$C$60)-0.5*Assumptions!$C$61^2)+Assumptions!$C$61*((RAND()+RAND()+RAND()+RAND()+RAND()+RAND()+RAND()+RAND()+RAND()+RAND()+RAND()+RAND())-6))-1)+PT_Y5_MC!L67)</x:f>
        <x:v>830742.6541603964</x:v>
      </x:c>
      <x:c r="L90" s="16" t="n">
        <x:f>MAX(0,K90*(1+EXP((LN(1+Assumptions!$C$60)-0.5*Assumptions!$C$61^2)+Assumptions!$C$61*((RAND()+RAND()+RAND()+RAND()+RAND()+RAND()+RAND()+RAND()+RAND()+RAND()+RAND()+RAND())-6))-1)+PT_Y5_MC!M67)</x:f>
        <x:v>781791.8689606338</x:v>
      </x:c>
      <x:c r="M90" s="16" t="n">
        <x:f>MAX(0,L90*(1+EXP((LN(1+Assumptions!$C$60)-0.5*Assumptions!$C$61^2)+Assumptions!$C$61*((RAND()+RAND()+RAND()+RAND()+RAND()+RAND()+RAND()+RAND()+RAND()+RAND()+RAND()+RAND())-6))-1)+PT_Y5_MC!N67)</x:f>
        <x:v>860843.5061630959</x:v>
      </x:c>
      <x:c r="N90" s="16" t="n">
        <x:f>MAX(0,M90*(1+EXP((LN(1+Assumptions!$C$60)-0.5*Assumptions!$C$61^2)+Assumptions!$C$61*((RAND()+RAND()+RAND()+RAND()+RAND()+RAND()+RAND()+RAND()+RAND()+RAND()+RAND()+RAND())-6))-1)+PT_Y5_MC!O67)</x:f>
        <x:v>1091292.360659903</x:v>
      </x:c>
      <x:c r="O90" s="16" t="n">
        <x:f>MAX(0,N90*(1+EXP((LN(1+Assumptions!$C$60)-0.5*Assumptions!$C$61^2)+Assumptions!$C$61*((RAND()+RAND()+RAND()+RAND()+RAND()+RAND()+RAND()+RAND()+RAND()+RAND()+RAND()+RAND())-6))-1)+PT_Y5_MC!P67)</x:f>
        <x:v>1358102.9951758215</x:v>
      </x:c>
      <x:c r="P90" s="16" t="n">
        <x:f>MAX(0,O90*(1+EXP((LN(1+Assumptions!$C$60)-0.5*Assumptions!$C$61^2)+Assumptions!$C$61*((RAND()+RAND()+RAND()+RAND()+RAND()+RAND()+RAND()+RAND()+RAND()+RAND()+RAND()+RAND())-6))-1)+PT_Y5_MC!Q67)</x:f>
        <x:v>1148935.2522781559</x:v>
      </x:c>
      <x:c r="Q90" s="16" t="n">
        <x:f>MAX(0,P90*(1+EXP((LN(1+Assumptions!$C$60)-0.5*Assumptions!$C$61^2)+Assumptions!$C$61*((RAND()+RAND()+RAND()+RAND()+RAND()+RAND()+RAND()+RAND()+RAND()+RAND()+RAND()+RAND())-6))-1)+PT_Y5_MC!R67)</x:f>
        <x:v>1019056.9619703928</x:v>
      </x:c>
      <x:c r="R90" s="16" t="n">
        <x:f>MAX(0,Q90*(1+EXP((LN(1+Assumptions!$C$60)-0.5*Assumptions!$C$61^2)+Assumptions!$C$61*((RAND()+RAND()+RAND()+RAND()+RAND()+RAND()+RAND()+RAND()+RAND()+RAND()+RAND()+RAND())-6))-1)+PT_Y5_MC!S67)</x:f>
        <x:v>1329857.4651346533</x:v>
      </x:c>
      <x:c r="S90" s="16" t="n">
        <x:f>MAX(0,R90*(1+EXP((LN(1+Assumptions!$C$60)-0.5*Assumptions!$C$61^2)+Assumptions!$C$61*((RAND()+RAND()+RAND()+RAND()+RAND()+RAND()+RAND()+RAND()+RAND()+RAND()+RAND()+RAND())-6))-1)+PT_Y5_MC!T67)</x:f>
        <x:v>1687601.9153465761</x:v>
      </x:c>
      <x:c r="T90" s="16" t="n">
        <x:f>MAX(0,S90*(1+EXP((LN(1+Assumptions!$C$60)-0.5*Assumptions!$C$61^2)+Assumptions!$C$61*((RAND()+RAND()+RAND()+RAND()+RAND()+RAND()+RAND()+RAND()+RAND()+RAND()+RAND()+RAND())-6))-1)+PT_Y5_MC!U67)</x:f>
        <x:v>1909310.181291956</x:v>
      </x:c>
      <x:c r="U90" s="16" t="n">
        <x:f>MAX(0,T90*(1+EXP((LN(1+Assumptions!$C$60)-0.5*Assumptions!$C$61^2)+Assumptions!$C$61*((RAND()+RAND()+RAND()+RAND()+RAND()+RAND()+RAND()+RAND()+RAND()+RAND()+RAND()+RAND())-6))-1)+PT_Y5_MC!V67)</x:f>
        <x:v>2191952.949706691</x:v>
      </x:c>
      <x:c r="V90" s="16" t="n">
        <x:f>MAX(0,U90*(1+EXP((LN(1+Assumptions!$C$60)-0.5*Assumptions!$C$61^2)+Assumptions!$C$61*((RAND()+RAND()+RAND()+RAND()+RAND()+RAND()+RAND()+RAND()+RAND()+RAND()+RAND()+RAND())-6))-1)+PT_Y5_MC!W67)</x:f>
        <x:v>2026535.2394943845</x:v>
      </x:c>
      <x:c r="W90" s="16" t="n">
        <x:f>MAX(0,V90*(1+EXP((LN(1+Assumptions!$C$60)-0.5*Assumptions!$C$61^2)+Assumptions!$C$61*((RAND()+RAND()+RAND()+RAND()+RAND()+RAND()+RAND()+RAND()+RAND()+RAND()+RAND()+RAND())-6))-1)+PT_Y5_MC!X67)</x:f>
        <x:v>2181232.4276979854</x:v>
      </x:c>
      <x:c r="X90" s="16" t="n">
        <x:f>MAX(0,W90*(1+EXP((LN(1+Assumptions!$C$60)-0.5*Assumptions!$C$61^2)+Assumptions!$C$61*((RAND()+RAND()+RAND()+RAND()+RAND()+RAND()+RAND()+RAND()+RAND()+RAND()+RAND()+RAND())-6))-1)+PT_Y5_MC!Y67)</x:f>
        <x:v>1673295.7876721385</x:v>
      </x:c>
      <x:c r="Y90" s="16" t="n">
        <x:f>MAX(0,X90*(1+EXP((LN(1+Assumptions!$C$60)-0.5*Assumptions!$C$61^2)+Assumptions!$C$61*((RAND()+RAND()+RAND()+RAND()+RAND()+RAND()+RAND()+RAND()+RAND()+RAND()+RAND()+RAND())-6))-1)+PT_Y5_MC!Z67)</x:f>
        <x:v>1693824.7536569654</x:v>
      </x:c>
      <x:c r="Z90" s="16" t="n">
        <x:f>MAX(0,Y90*(1+EXP((LN(1+Assumptions!$C$60)-0.5*Assumptions!$C$61^2)+Assumptions!$C$61*((RAND()+RAND()+RAND()+RAND()+RAND()+RAND()+RAND()+RAND()+RAND()+RAND()+RAND()+RAND())-6))-1)+PT_Y5_MC!AA67)</x:f>
        <x:v>2140433.8536877697</x:v>
      </x:c>
      <x:c r="AA90" s="16" t="n">
        <x:f>MAX(0,Z90*(1+EXP((LN(1+Assumptions!$C$60)-0.5*Assumptions!$C$61^2)+Assumptions!$C$61*((RAND()+RAND()+RAND()+RAND()+RAND()+RAND()+RAND()+RAND()+RAND()+RAND()+RAND()+RAND())-6))-1)+PT_Y5_MC!AB67)</x:f>
        <x:v>3125057.920034783</x:v>
      </x:c>
      <x:c r="AB90" s="16" t="n">
        <x:f>MAX(0,AA90*(1+EXP((LN(1+Assumptions!$C$60)-0.5*Assumptions!$C$61^2)+Assumptions!$C$61*((RAND()+RAND()+RAND()+RAND()+RAND()+RAND()+RAND()+RAND()+RAND()+RAND()+RAND()+RAND())-6))-1)+PT_Y5_MC!AC67)</x:f>
        <x:v>3581418.4393291515</x:v>
      </x:c>
      <x:c r="AC90" s="16" t="n">
        <x:f>MAX(0,AB90*(1+EXP((LN(1+Assumptions!$C$60)-0.5*Assumptions!$C$61^2)+Assumptions!$C$61*((RAND()+RAND()+RAND()+RAND()+RAND()+RAND()+RAND()+RAND()+RAND()+RAND()+RAND()+RAND())-6))-1)+PT_Y5_MC!AD67)</x:f>
        <x:v>3257131.4124757075</x:v>
      </x:c>
      <x:c r="AD90" s="16" t="n">
        <x:f>MAX(0,AC90*(1+EXP((LN(1+Assumptions!$C$60)-0.5*Assumptions!$C$61^2)+Assumptions!$C$61*((RAND()+RAND()+RAND()+RAND()+RAND()+RAND()+RAND()+RAND()+RAND()+RAND()+RAND()+RAND())-6))-1)+PT_Y5_MC!AE67)</x:f>
        <x:v>3214562.7215013606</x:v>
      </x:c>
      <x:c r="AE90" s="16" t="n">
        <x:f>MAX(0,AD90*(1+EXP((LN(1+Assumptions!$C$60)-0.5*Assumptions!$C$61^2)+Assumptions!$C$61*((RAND()+RAND()+RAND()+RAND()+RAND()+RAND()+RAND()+RAND()+RAND()+RAND()+RAND()+RAND())-6))-1)+PT_Y5_MC!AF67)</x:f>
        <x:v>3185875.7714475812</x:v>
      </x:c>
      <x:c r="AF90" s="16" t="n">
        <x:f>MAX(0,AE90*(1+EXP((LN(1+Assumptions!$C$60)-0.5*Assumptions!$C$61^2)+Assumptions!$C$61*((RAND()+RAND()+RAND()+RAND()+RAND()+RAND()+RAND()+RAND()+RAND()+RAND()+RAND()+RAND())-6))-1)+PT_Y5_MC!AG67)</x:f>
        <x:v>3039704.5940524107</x:v>
      </x:c>
    </x:row>
    <x:row r="91">
      <x:c r="A91" s="39">
        <x:v>87</x:v>
      </x:c>
      <x:c r="B91" s="16" t="n">
        <x:f>PT_Y5_MC!C68</x:f>
        <x:v>1029031.25</x:v>
      </x:c>
      <x:c r="C91" s="16" t="n">
        <x:f>MAX(0,B91*(1+EXP((LN(1+Assumptions!$C$60)-0.5*Assumptions!$C$61^2)+Assumptions!$C$61*((RAND()+RAND()+RAND()+RAND()+RAND()+RAND()+RAND()+RAND()+RAND()+RAND()+RAND()+RAND())-6))-1)+PT_Y5_MC!D67)</x:f>
        <x:v>1166143.4457117543</x:v>
      </x:c>
      <x:c r="D91" s="16" t="n">
        <x:f>MAX(0,C91*(1+EXP((LN(1+Assumptions!$C$60)-0.5*Assumptions!$C$61^2)+Assumptions!$C$61*((RAND()+RAND()+RAND()+RAND()+RAND()+RAND()+RAND()+RAND()+RAND()+RAND()+RAND()+RAND())-6))-1)+PT_Y5_MC!E67)</x:f>
        <x:v>1125794.6480037242</x:v>
      </x:c>
      <x:c r="E91" s="16" t="n">
        <x:f>MAX(0,D91*(1+EXP((LN(1+Assumptions!$C$60)-0.5*Assumptions!$C$61^2)+Assumptions!$C$61*((RAND()+RAND()+RAND()+RAND()+RAND()+RAND()+RAND()+RAND()+RAND()+RAND()+RAND()+RAND())-6))-1)+PT_Y5_MC!F67)</x:f>
        <x:v>988698.5582456694</x:v>
      </x:c>
      <x:c r="F91" s="16" t="n">
        <x:f>MAX(0,E91*(1+EXP((LN(1+Assumptions!$C$60)-0.5*Assumptions!$C$61^2)+Assumptions!$C$61*((RAND()+RAND()+RAND()+RAND()+RAND()+RAND()+RAND()+RAND()+RAND()+RAND()+RAND()+RAND())-6))-1)+PT_Y5_MC!G67)</x:f>
        <x:v>1032888.0808578518</x:v>
      </x:c>
      <x:c r="G91" s="16" t="n">
        <x:f>MAX(0,F91*(1+EXP((LN(1+Assumptions!$C$60)-0.5*Assumptions!$C$61^2)+Assumptions!$C$61*((RAND()+RAND()+RAND()+RAND()+RAND()+RAND()+RAND()+RAND()+RAND()+RAND()+RAND()+RAND())-6))-1)+PT_Y5_MC!H67)</x:f>
        <x:v>1052031.310444493</x:v>
      </x:c>
      <x:c r="H91" s="16" t="n">
        <x:f>MAX(0,G91*(1+EXP((LN(1+Assumptions!$C$60)-0.5*Assumptions!$C$61^2)+Assumptions!$C$61*((RAND()+RAND()+RAND()+RAND()+RAND()+RAND()+RAND()+RAND()+RAND()+RAND()+RAND()+RAND())-6))-1)+PT_Y5_MC!I67)</x:f>
        <x:v>1463611.0474072325</x:v>
      </x:c>
      <x:c r="I91" s="16" t="n">
        <x:f>MAX(0,H91*(1+EXP((LN(1+Assumptions!$C$60)-0.5*Assumptions!$C$61^2)+Assumptions!$C$61*((RAND()+RAND()+RAND()+RAND()+RAND()+RAND()+RAND()+RAND()+RAND()+RAND()+RAND()+RAND())-6))-1)+PT_Y5_MC!J67)</x:f>
        <x:v>1286932.602829196</x:v>
      </x:c>
      <x:c r="J91" s="16" t="n">
        <x:f>MAX(0,I91*(1+EXP((LN(1+Assumptions!$C$60)-0.5*Assumptions!$C$61^2)+Assumptions!$C$61*((RAND()+RAND()+RAND()+RAND()+RAND()+RAND()+RAND()+RAND()+RAND()+RAND()+RAND()+RAND())-6))-1)+PT_Y5_MC!K67)</x:f>
        <x:v>1406582.8829691578</x:v>
      </x:c>
      <x:c r="K91" s="16" t="n">
        <x:f>MAX(0,J91*(1+EXP((LN(1+Assumptions!$C$60)-0.5*Assumptions!$C$61^2)+Assumptions!$C$61*((RAND()+RAND()+RAND()+RAND()+RAND()+RAND()+RAND()+RAND()+RAND()+RAND()+RAND()+RAND())-6))-1)+PT_Y5_MC!L67)</x:f>
        <x:v>1587217.26825274</x:v>
      </x:c>
      <x:c r="L91" s="16" t="n">
        <x:f>MAX(0,K91*(1+EXP((LN(1+Assumptions!$C$60)-0.5*Assumptions!$C$61^2)+Assumptions!$C$61*((RAND()+RAND()+RAND()+RAND()+RAND()+RAND()+RAND()+RAND()+RAND()+RAND()+RAND()+RAND())-6))-1)+PT_Y5_MC!M67)</x:f>
        <x:v>2193692.400021339</x:v>
      </x:c>
      <x:c r="M91" s="16" t="n">
        <x:f>MAX(0,L91*(1+EXP((LN(1+Assumptions!$C$60)-0.5*Assumptions!$C$61^2)+Assumptions!$C$61*((RAND()+RAND()+RAND()+RAND()+RAND()+RAND()+RAND()+RAND()+RAND()+RAND()+RAND()+RAND())-6))-1)+PT_Y5_MC!N67)</x:f>
        <x:v>1611239.2865423418</x:v>
      </x:c>
      <x:c r="N91" s="16" t="n">
        <x:f>MAX(0,M91*(1+EXP((LN(1+Assumptions!$C$60)-0.5*Assumptions!$C$61^2)+Assumptions!$C$61*((RAND()+RAND()+RAND()+RAND()+RAND()+RAND()+RAND()+RAND()+RAND()+RAND()+RAND()+RAND())-6))-1)+PT_Y5_MC!O67)</x:f>
        <x:v>1914990.0405585514</x:v>
      </x:c>
      <x:c r="O91" s="16" t="n">
        <x:f>MAX(0,N91*(1+EXP((LN(1+Assumptions!$C$60)-0.5*Assumptions!$C$61^2)+Assumptions!$C$61*((RAND()+RAND()+RAND()+RAND()+RAND()+RAND()+RAND()+RAND()+RAND()+RAND()+RAND()+RAND())-6))-1)+PT_Y5_MC!P67)</x:f>
        <x:v>2271057.244653817</x:v>
      </x:c>
      <x:c r="P91" s="16" t="n">
        <x:f>MAX(0,O91*(1+EXP((LN(1+Assumptions!$C$60)-0.5*Assumptions!$C$61^2)+Assumptions!$C$61*((RAND()+RAND()+RAND()+RAND()+RAND()+RAND()+RAND()+RAND()+RAND()+RAND()+RAND()+RAND())-6))-1)+PT_Y5_MC!Q67)</x:f>
        <x:v>2491491.003487942</x:v>
      </x:c>
      <x:c r="Q91" s="16" t="n">
        <x:f>MAX(0,P91*(1+EXP((LN(1+Assumptions!$C$60)-0.5*Assumptions!$C$61^2)+Assumptions!$C$61*((RAND()+RAND()+RAND()+RAND()+RAND()+RAND()+RAND()+RAND()+RAND()+RAND()+RAND()+RAND())-6))-1)+PT_Y5_MC!R67)</x:f>
        <x:v>2329325.6615687874</x:v>
      </x:c>
      <x:c r="R91" s="16" t="n">
        <x:f>MAX(0,Q91*(1+EXP((LN(1+Assumptions!$C$60)-0.5*Assumptions!$C$61^2)+Assumptions!$C$61*((RAND()+RAND()+RAND()+RAND()+RAND()+RAND()+RAND()+RAND()+RAND()+RAND()+RAND()+RAND())-6))-1)+PT_Y5_MC!S67)</x:f>
        <x:v>2218133.8384092646</x:v>
      </x:c>
      <x:c r="S91" s="16" t="n">
        <x:f>MAX(0,R91*(1+EXP((LN(1+Assumptions!$C$60)-0.5*Assumptions!$C$61^2)+Assumptions!$C$61*((RAND()+RAND()+RAND()+RAND()+RAND()+RAND()+RAND()+RAND()+RAND()+RAND()+RAND()+RAND())-6))-1)+PT_Y5_MC!T67)</x:f>
        <x:v>1762568.2118763516</x:v>
      </x:c>
      <x:c r="T91" s="16" t="n">
        <x:f>MAX(0,S91*(1+EXP((LN(1+Assumptions!$C$60)-0.5*Assumptions!$C$61^2)+Assumptions!$C$61*((RAND()+RAND()+RAND()+RAND()+RAND()+RAND()+RAND()+RAND()+RAND()+RAND()+RAND()+RAND())-6))-1)+PT_Y5_MC!U67)</x:f>
        <x:v>1993695.7739895026</x:v>
      </x:c>
      <x:c r="U91" s="16" t="n">
        <x:f>MAX(0,T91*(1+EXP((LN(1+Assumptions!$C$60)-0.5*Assumptions!$C$61^2)+Assumptions!$C$61*((RAND()+RAND()+RAND()+RAND()+RAND()+RAND()+RAND()+RAND()+RAND()+RAND()+RAND()+RAND())-6))-1)+PT_Y5_MC!V67)</x:f>
        <x:v>2233433.85726921</x:v>
      </x:c>
      <x:c r="V91" s="16" t="n">
        <x:f>MAX(0,U91*(1+EXP((LN(1+Assumptions!$C$60)-0.5*Assumptions!$C$61^2)+Assumptions!$C$61*((RAND()+RAND()+RAND()+RAND()+RAND()+RAND()+RAND()+RAND()+RAND()+RAND()+RAND()+RAND())-6))-1)+PT_Y5_MC!W67)</x:f>
        <x:v>1543336.0040471968</x:v>
      </x:c>
      <x:c r="W91" s="16" t="n">
        <x:f>MAX(0,V91*(1+EXP((LN(1+Assumptions!$C$60)-0.5*Assumptions!$C$61^2)+Assumptions!$C$61*((RAND()+RAND()+RAND()+RAND()+RAND()+RAND()+RAND()+RAND()+RAND()+RAND()+RAND()+RAND())-6))-1)+PT_Y5_MC!X67)</x:f>
        <x:v>1762812.7528264138</x:v>
      </x:c>
      <x:c r="X91" s="16" t="n">
        <x:f>MAX(0,W91*(1+EXP((LN(1+Assumptions!$C$60)-0.5*Assumptions!$C$61^2)+Assumptions!$C$61*((RAND()+RAND()+RAND()+RAND()+RAND()+RAND()+RAND()+RAND()+RAND()+RAND()+RAND()+RAND())-6))-1)+PT_Y5_MC!Y67)</x:f>
        <x:v>2299619.4415745605</x:v>
      </x:c>
      <x:c r="Y91" s="16" t="n">
        <x:f>MAX(0,X91*(1+EXP((LN(1+Assumptions!$C$60)-0.5*Assumptions!$C$61^2)+Assumptions!$C$61*((RAND()+RAND()+RAND()+RAND()+RAND()+RAND()+RAND()+RAND()+RAND()+RAND()+RAND()+RAND())-6))-1)+PT_Y5_MC!Z67)</x:f>
        <x:v>2465418.3758266377</x:v>
      </x:c>
      <x:c r="Z91" s="16" t="n">
        <x:f>MAX(0,Y91*(1+EXP((LN(1+Assumptions!$C$60)-0.5*Assumptions!$C$61^2)+Assumptions!$C$61*((RAND()+RAND()+RAND()+RAND()+RAND()+RAND()+RAND()+RAND()+RAND()+RAND()+RAND()+RAND())-6))-1)+PT_Y5_MC!AA67)</x:f>
        <x:v>2830884.3659368437</x:v>
      </x:c>
      <x:c r="AA91" s="16" t="n">
        <x:f>MAX(0,Z91*(1+EXP((LN(1+Assumptions!$C$60)-0.5*Assumptions!$C$61^2)+Assumptions!$C$61*((RAND()+RAND()+RAND()+RAND()+RAND()+RAND()+RAND()+RAND()+RAND()+RAND()+RAND()+RAND())-6))-1)+PT_Y5_MC!AB67)</x:f>
        <x:v>3250079.1756160185</x:v>
      </x:c>
      <x:c r="AB91" s="16" t="n">
        <x:f>MAX(0,AA91*(1+EXP((LN(1+Assumptions!$C$60)-0.5*Assumptions!$C$61^2)+Assumptions!$C$61*((RAND()+RAND()+RAND()+RAND()+RAND()+RAND()+RAND()+RAND()+RAND()+RAND()+RAND()+RAND())-6))-1)+PT_Y5_MC!AC67)</x:f>
        <x:v>3430557.529286514</x:v>
      </x:c>
      <x:c r="AC91" s="16" t="n">
        <x:f>MAX(0,AB91*(1+EXP((LN(1+Assumptions!$C$60)-0.5*Assumptions!$C$61^2)+Assumptions!$C$61*((RAND()+RAND()+RAND()+RAND()+RAND()+RAND()+RAND()+RAND()+RAND()+RAND()+RAND()+RAND())-6))-1)+PT_Y5_MC!AD67)</x:f>
        <x:v>3605824.406994868</x:v>
      </x:c>
      <x:c r="AD91" s="16" t="n">
        <x:f>MAX(0,AC91*(1+EXP((LN(1+Assumptions!$C$60)-0.5*Assumptions!$C$61^2)+Assumptions!$C$61*((RAND()+RAND()+RAND()+RAND()+RAND()+RAND()+RAND()+RAND()+RAND()+RAND()+RAND()+RAND())-6))-1)+PT_Y5_MC!AE67)</x:f>
        <x:v>3767603.906353265</x:v>
      </x:c>
      <x:c r="AE91" s="16" t="n">
        <x:f>MAX(0,AD91*(1+EXP((LN(1+Assumptions!$C$60)-0.5*Assumptions!$C$61^2)+Assumptions!$C$61*((RAND()+RAND()+RAND()+RAND()+RAND()+RAND()+RAND()+RAND()+RAND()+RAND()+RAND()+RAND())-6))-1)+PT_Y5_MC!AF67)</x:f>
        <x:v>3965046.2783663557</x:v>
      </x:c>
      <x:c r="AF91" s="16" t="n">
        <x:f>MAX(0,AE91*(1+EXP((LN(1+Assumptions!$C$60)-0.5*Assumptions!$C$61^2)+Assumptions!$C$61*((RAND()+RAND()+RAND()+RAND()+RAND()+RAND()+RAND()+RAND()+RAND()+RAND()+RAND()+RAND())-6))-1)+PT_Y5_MC!AG67)</x:f>
        <x:v>3394563.8814601647</x:v>
      </x:c>
    </x:row>
    <x:row r="92">
      <x:c r="A92" s="39">
        <x:v>88</x:v>
      </x:c>
      <x:c r="B92" s="16" t="n">
        <x:f>PT_Y5_MC!C68</x:f>
        <x:v>1029031.25</x:v>
      </x:c>
      <x:c r="C92" s="16" t="n">
        <x:f>MAX(0,B92*(1+EXP((LN(1+Assumptions!$C$60)-0.5*Assumptions!$C$61^2)+Assumptions!$C$61*((RAND()+RAND()+RAND()+RAND()+RAND()+RAND()+RAND()+RAND()+RAND()+RAND()+RAND()+RAND())-6))-1)+PT_Y5_MC!D67)</x:f>
        <x:v>933618.7467590221</x:v>
      </x:c>
      <x:c r="D92" s="16" t="n">
        <x:f>MAX(0,C92*(1+EXP((LN(1+Assumptions!$C$60)-0.5*Assumptions!$C$61^2)+Assumptions!$C$61*((RAND()+RAND()+RAND()+RAND()+RAND()+RAND()+RAND()+RAND()+RAND()+RAND()+RAND()+RAND())-6))-1)+PT_Y5_MC!E67)</x:f>
        <x:v>861671.3363788386</x:v>
      </x:c>
      <x:c r="E92" s="16" t="n">
        <x:f>MAX(0,D92*(1+EXP((LN(1+Assumptions!$C$60)-0.5*Assumptions!$C$61^2)+Assumptions!$C$61*((RAND()+RAND()+RAND()+RAND()+RAND()+RAND()+RAND()+RAND()+RAND()+RAND()+RAND()+RAND())-6))-1)+PT_Y5_MC!F67)</x:f>
        <x:v>884879.8908348203</x:v>
      </x:c>
      <x:c r="F92" s="16" t="n">
        <x:f>MAX(0,E92*(1+EXP((LN(1+Assumptions!$C$60)-0.5*Assumptions!$C$61^2)+Assumptions!$C$61*((RAND()+RAND()+RAND()+RAND()+RAND()+RAND()+RAND()+RAND()+RAND()+RAND()+RAND()+RAND())-6))-1)+PT_Y5_MC!G67)</x:f>
        <x:v>789085.6349872564</x:v>
      </x:c>
      <x:c r="G92" s="16" t="n">
        <x:f>MAX(0,F92*(1+EXP((LN(1+Assumptions!$C$60)-0.5*Assumptions!$C$61^2)+Assumptions!$C$61*((RAND()+RAND()+RAND()+RAND()+RAND()+RAND()+RAND()+RAND()+RAND()+RAND()+RAND()+RAND())-6))-1)+PT_Y5_MC!H67)</x:f>
        <x:v>801512.4582860948</x:v>
      </x:c>
      <x:c r="H92" s="16" t="n">
        <x:f>MAX(0,G92*(1+EXP((LN(1+Assumptions!$C$60)-0.5*Assumptions!$C$61^2)+Assumptions!$C$61*((RAND()+RAND()+RAND()+RAND()+RAND()+RAND()+RAND()+RAND()+RAND()+RAND()+RAND()+RAND())-6))-1)+PT_Y5_MC!I67)</x:f>
        <x:v>830502.3412282486</x:v>
      </x:c>
      <x:c r="I92" s="16" t="n">
        <x:f>MAX(0,H92*(1+EXP((LN(1+Assumptions!$C$60)-0.5*Assumptions!$C$61^2)+Assumptions!$C$61*((RAND()+RAND()+RAND()+RAND()+RAND()+RAND()+RAND()+RAND()+RAND()+RAND()+RAND()+RAND())-6))-1)+PT_Y5_MC!J67)</x:f>
        <x:v>1021900.5227250096</x:v>
      </x:c>
      <x:c r="J92" s="16" t="n">
        <x:f>MAX(0,I92*(1+EXP((LN(1+Assumptions!$C$60)-0.5*Assumptions!$C$61^2)+Assumptions!$C$61*((RAND()+RAND()+RAND()+RAND()+RAND()+RAND()+RAND()+RAND()+RAND()+RAND()+RAND()+RAND())-6))-1)+PT_Y5_MC!K67)</x:f>
        <x:v>821037.4302917221</x:v>
      </x:c>
      <x:c r="K92" s="16" t="n">
        <x:f>MAX(0,J92*(1+EXP((LN(1+Assumptions!$C$60)-0.5*Assumptions!$C$61^2)+Assumptions!$C$61*((RAND()+RAND()+RAND()+RAND()+RAND()+RAND()+RAND()+RAND()+RAND()+RAND()+RAND()+RAND())-6))-1)+PT_Y5_MC!L67)</x:f>
        <x:v>874098.8786391403</x:v>
      </x:c>
      <x:c r="L92" s="16" t="n">
        <x:f>MAX(0,K92*(1+EXP((LN(1+Assumptions!$C$60)-0.5*Assumptions!$C$61^2)+Assumptions!$C$61*((RAND()+RAND()+RAND()+RAND()+RAND()+RAND()+RAND()+RAND()+RAND()+RAND()+RAND()+RAND())-6))-1)+PT_Y5_MC!M67)</x:f>
        <x:v>1150203.0615754393</x:v>
      </x:c>
      <x:c r="M92" s="16" t="n">
        <x:f>MAX(0,L92*(1+EXP((LN(1+Assumptions!$C$60)-0.5*Assumptions!$C$61^2)+Assumptions!$C$61*((RAND()+RAND()+RAND()+RAND()+RAND()+RAND()+RAND()+RAND()+RAND()+RAND()+RAND()+RAND())-6))-1)+PT_Y5_MC!N67)</x:f>
        <x:v>1308333.5788845909</x:v>
      </x:c>
      <x:c r="N92" s="16" t="n">
        <x:f>MAX(0,M92*(1+EXP((LN(1+Assumptions!$C$60)-0.5*Assumptions!$C$61^2)+Assumptions!$C$61*((RAND()+RAND()+RAND()+RAND()+RAND()+RAND()+RAND()+RAND()+RAND()+RAND()+RAND()+RAND())-6))-1)+PT_Y5_MC!O67)</x:f>
        <x:v>1141975.1761247565</x:v>
      </x:c>
      <x:c r="O92" s="16" t="n">
        <x:f>MAX(0,N92*(1+EXP((LN(1+Assumptions!$C$60)-0.5*Assumptions!$C$61^2)+Assumptions!$C$61*((RAND()+RAND()+RAND()+RAND()+RAND()+RAND()+RAND()+RAND()+RAND()+RAND()+RAND()+RAND())-6))-1)+PT_Y5_MC!P67)</x:f>
        <x:v>1484066.1914697925</x:v>
      </x:c>
      <x:c r="P92" s="16" t="n">
        <x:f>MAX(0,O92*(1+EXP((LN(1+Assumptions!$C$60)-0.5*Assumptions!$C$61^2)+Assumptions!$C$61*((RAND()+RAND()+RAND()+RAND()+RAND()+RAND()+RAND()+RAND()+RAND()+RAND()+RAND()+RAND())-6))-1)+PT_Y5_MC!Q67)</x:f>
        <x:v>1284939.2734470128</x:v>
      </x:c>
      <x:c r="Q92" s="16" t="n">
        <x:f>MAX(0,P92*(1+EXP((LN(1+Assumptions!$C$60)-0.5*Assumptions!$C$61^2)+Assumptions!$C$61*((RAND()+RAND()+RAND()+RAND()+RAND()+RAND()+RAND()+RAND()+RAND()+RAND()+RAND()+RAND())-6))-1)+PT_Y5_MC!R67)</x:f>
        <x:v>1105707.0598320148</x:v>
      </x:c>
      <x:c r="R92" s="16" t="n">
        <x:f>MAX(0,Q92*(1+EXP((LN(1+Assumptions!$C$60)-0.5*Assumptions!$C$61^2)+Assumptions!$C$61*((RAND()+RAND()+RAND()+RAND()+RAND()+RAND()+RAND()+RAND()+RAND()+RAND()+RAND()+RAND())-6))-1)+PT_Y5_MC!S67)</x:f>
        <x:v>834903.7492686979</x:v>
      </x:c>
      <x:c r="S92" s="16" t="n">
        <x:f>MAX(0,R92*(1+EXP((LN(1+Assumptions!$C$60)-0.5*Assumptions!$C$61^2)+Assumptions!$C$61*((RAND()+RAND()+RAND()+RAND()+RAND()+RAND()+RAND()+RAND()+RAND()+RAND()+RAND()+RAND())-6))-1)+PT_Y5_MC!T67)</x:f>
        <x:v>806264.9085506531</x:v>
      </x:c>
      <x:c r="T92" s="16" t="n">
        <x:f>MAX(0,S92*(1+EXP((LN(1+Assumptions!$C$60)-0.5*Assumptions!$C$61^2)+Assumptions!$C$61*((RAND()+RAND()+RAND()+RAND()+RAND()+RAND()+RAND()+RAND()+RAND()+RAND()+RAND()+RAND())-6))-1)+PT_Y5_MC!U67)</x:f>
        <x:v>792813.1773360238</x:v>
      </x:c>
      <x:c r="U92" s="16" t="n">
        <x:f>MAX(0,T92*(1+EXP((LN(1+Assumptions!$C$60)-0.5*Assumptions!$C$61^2)+Assumptions!$C$61*((RAND()+RAND()+RAND()+RAND()+RAND()+RAND()+RAND()+RAND()+RAND()+RAND()+RAND()+RAND())-6))-1)+PT_Y5_MC!V67)</x:f>
        <x:v>955695.0630125009</x:v>
      </x:c>
      <x:c r="V92" s="16" t="n">
        <x:f>MAX(0,U92*(1+EXP((LN(1+Assumptions!$C$60)-0.5*Assumptions!$C$61^2)+Assumptions!$C$61*((RAND()+RAND()+RAND()+RAND()+RAND()+RAND()+RAND()+RAND()+RAND()+RAND()+RAND()+RAND())-6))-1)+PT_Y5_MC!W67)</x:f>
        <x:v>974393.5785982431</x:v>
      </x:c>
      <x:c r="W92" s="16" t="n">
        <x:f>MAX(0,V92*(1+EXP((LN(1+Assumptions!$C$60)-0.5*Assumptions!$C$61^2)+Assumptions!$C$61*((RAND()+RAND()+RAND()+RAND()+RAND()+RAND()+RAND()+RAND()+RAND()+RAND()+RAND()+RAND())-6))-1)+PT_Y5_MC!X67)</x:f>
        <x:v>917739.8189789787</x:v>
      </x:c>
      <x:c r="X92" s="16" t="n">
        <x:f>MAX(0,W92*(1+EXP((LN(1+Assumptions!$C$60)-0.5*Assumptions!$C$61^2)+Assumptions!$C$61*((RAND()+RAND()+RAND()+RAND()+RAND()+RAND()+RAND()+RAND()+RAND()+RAND()+RAND()+RAND())-6))-1)+PT_Y5_MC!Y67)</x:f>
        <x:v>870986.4995026052</x:v>
      </x:c>
      <x:c r="Y92" s="16" t="n">
        <x:f>MAX(0,X92*(1+EXP((LN(1+Assumptions!$C$60)-0.5*Assumptions!$C$61^2)+Assumptions!$C$61*((RAND()+RAND()+RAND()+RAND()+RAND()+RAND()+RAND()+RAND()+RAND()+RAND()+RAND()+RAND())-6))-1)+PT_Y5_MC!Z67)</x:f>
        <x:v>705273.7387314874</x:v>
      </x:c>
      <x:c r="Z92" s="16" t="n">
        <x:f>MAX(0,Y92*(1+EXP((LN(1+Assumptions!$C$60)-0.5*Assumptions!$C$61^2)+Assumptions!$C$61*((RAND()+RAND()+RAND()+RAND()+RAND()+RAND()+RAND()+RAND()+RAND()+RAND()+RAND()+RAND())-6))-1)+PT_Y5_MC!AA67)</x:f>
        <x:v>812307.5145798111</x:v>
      </x:c>
      <x:c r="AA92" s="16" t="n">
        <x:f>MAX(0,Z92*(1+EXP((LN(1+Assumptions!$C$60)-0.5*Assumptions!$C$61^2)+Assumptions!$C$61*((RAND()+RAND()+RAND()+RAND()+RAND()+RAND()+RAND()+RAND()+RAND()+RAND()+RAND()+RAND())-6))-1)+PT_Y5_MC!AB67)</x:f>
        <x:v>755503.7164641302</x:v>
      </x:c>
      <x:c r="AB92" s="16" t="n">
        <x:f>MAX(0,AA92*(1+EXP((LN(1+Assumptions!$C$60)-0.5*Assumptions!$C$61^2)+Assumptions!$C$61*((RAND()+RAND()+RAND()+RAND()+RAND()+RAND()+RAND()+RAND()+RAND()+RAND()+RAND()+RAND())-6))-1)+PT_Y5_MC!AC67)</x:f>
        <x:v>899713.1873787097</x:v>
      </x:c>
      <x:c r="AC92" s="16" t="n">
        <x:f>MAX(0,AB92*(1+EXP((LN(1+Assumptions!$C$60)-0.5*Assumptions!$C$61^2)+Assumptions!$C$61*((RAND()+RAND()+RAND()+RAND()+RAND()+RAND()+RAND()+RAND()+RAND()+RAND()+RAND()+RAND())-6))-1)+PT_Y5_MC!AD67)</x:f>
        <x:v>792174.3839888447</x:v>
      </x:c>
      <x:c r="AD92" s="16" t="n">
        <x:f>MAX(0,AC92*(1+EXP((LN(1+Assumptions!$C$60)-0.5*Assumptions!$C$61^2)+Assumptions!$C$61*((RAND()+RAND()+RAND()+RAND()+RAND()+RAND()+RAND()+RAND()+RAND()+RAND()+RAND()+RAND())-6))-1)+PT_Y5_MC!AE67)</x:f>
        <x:v>1070124.6591457338</x:v>
      </x:c>
      <x:c r="AE92" s="16" t="n">
        <x:f>MAX(0,AD92*(1+EXP((LN(1+Assumptions!$C$60)-0.5*Assumptions!$C$61^2)+Assumptions!$C$61*((RAND()+RAND()+RAND()+RAND()+RAND()+RAND()+RAND()+RAND()+RAND()+RAND()+RAND()+RAND())-6))-1)+PT_Y5_MC!AF67)</x:f>
        <x:v>1227686.4507307187</x:v>
      </x:c>
      <x:c r="AF92" s="16" t="n">
        <x:f>MAX(0,AE92*(1+EXP((LN(1+Assumptions!$C$60)-0.5*Assumptions!$C$61^2)+Assumptions!$C$61*((RAND()+RAND()+RAND()+RAND()+RAND()+RAND()+RAND()+RAND()+RAND()+RAND()+RAND()+RAND())-6))-1)+PT_Y5_MC!AG67)</x:f>
        <x:v>1498772.9912334143</x:v>
      </x:c>
    </x:row>
    <x:row r="93">
      <x:c r="A93" s="39">
        <x:v>89</x:v>
      </x:c>
      <x:c r="B93" s="16" t="n">
        <x:f>PT_Y5_MC!C68</x:f>
        <x:v>1029031.25</x:v>
      </x:c>
      <x:c r="C93" s="16" t="n">
        <x:f>MAX(0,B93*(1+EXP((LN(1+Assumptions!$C$60)-0.5*Assumptions!$C$61^2)+Assumptions!$C$61*((RAND()+RAND()+RAND()+RAND()+RAND()+RAND()+RAND()+RAND()+RAND()+RAND()+RAND()+RAND())-6))-1)+PT_Y5_MC!D67)</x:f>
        <x:v>940356.057873035</x:v>
      </x:c>
      <x:c r="D93" s="16" t="n">
        <x:f>MAX(0,C93*(1+EXP((LN(1+Assumptions!$C$60)-0.5*Assumptions!$C$61^2)+Assumptions!$C$61*((RAND()+RAND()+RAND()+RAND()+RAND()+RAND()+RAND()+RAND()+RAND()+RAND()+RAND()+RAND())-6))-1)+PT_Y5_MC!E67)</x:f>
        <x:v>1029232.0937716214</x:v>
      </x:c>
      <x:c r="E93" s="16" t="n">
        <x:f>MAX(0,D93*(1+EXP((LN(1+Assumptions!$C$60)-0.5*Assumptions!$C$61^2)+Assumptions!$C$61*((RAND()+RAND()+RAND()+RAND()+RAND()+RAND()+RAND()+RAND()+RAND()+RAND()+RAND()+RAND())-6))-1)+PT_Y5_MC!F67)</x:f>
        <x:v>1396531.2913784734</x:v>
      </x:c>
      <x:c r="F93" s="16" t="n">
        <x:f>MAX(0,E93*(1+EXP((LN(1+Assumptions!$C$60)-0.5*Assumptions!$C$61^2)+Assumptions!$C$61*((RAND()+RAND()+RAND()+RAND()+RAND()+RAND()+RAND()+RAND()+RAND()+RAND()+RAND()+RAND())-6))-1)+PT_Y5_MC!G67)</x:f>
        <x:v>1627459.3977896639</x:v>
      </x:c>
      <x:c r="G93" s="16" t="n">
        <x:f>MAX(0,F93*(1+EXP((LN(1+Assumptions!$C$60)-0.5*Assumptions!$C$61^2)+Assumptions!$C$61*((RAND()+RAND()+RAND()+RAND()+RAND()+RAND()+RAND()+RAND()+RAND()+RAND()+RAND()+RAND())-6))-1)+PT_Y5_MC!H67)</x:f>
        <x:v>1426549.4995054577</x:v>
      </x:c>
      <x:c r="H93" s="16" t="n">
        <x:f>MAX(0,G93*(1+EXP((LN(1+Assumptions!$C$60)-0.5*Assumptions!$C$61^2)+Assumptions!$C$61*((RAND()+RAND()+RAND()+RAND()+RAND()+RAND()+RAND()+RAND()+RAND()+RAND()+RAND()+RAND())-6))-1)+PT_Y5_MC!I67)</x:f>
        <x:v>1394543.2986729692</x:v>
      </x:c>
      <x:c r="I93" s="16" t="n">
        <x:f>MAX(0,H93*(1+EXP((LN(1+Assumptions!$C$60)-0.5*Assumptions!$C$61^2)+Assumptions!$C$61*((RAND()+RAND()+RAND()+RAND()+RAND()+RAND()+RAND()+RAND()+RAND()+RAND()+RAND()+RAND())-6))-1)+PT_Y5_MC!J67)</x:f>
        <x:v>1787121.7342716728</x:v>
      </x:c>
      <x:c r="J93" s="16" t="n">
        <x:f>MAX(0,I93*(1+EXP((LN(1+Assumptions!$C$60)-0.5*Assumptions!$C$61^2)+Assumptions!$C$61*((RAND()+RAND()+RAND()+RAND()+RAND()+RAND()+RAND()+RAND()+RAND()+RAND()+RAND()+RAND())-6))-1)+PT_Y5_MC!K67)</x:f>
        <x:v>2131059.4562948826</x:v>
      </x:c>
      <x:c r="K93" s="16" t="n">
        <x:f>MAX(0,J93*(1+EXP((LN(1+Assumptions!$C$60)-0.5*Assumptions!$C$61^2)+Assumptions!$C$61*((RAND()+RAND()+RAND()+RAND()+RAND()+RAND()+RAND()+RAND()+RAND()+RAND()+RAND()+RAND())-6))-1)+PT_Y5_MC!L67)</x:f>
        <x:v>2321600.6259648176</x:v>
      </x:c>
      <x:c r="L93" s="16" t="n">
        <x:f>MAX(0,K93*(1+EXP((LN(1+Assumptions!$C$60)-0.5*Assumptions!$C$61^2)+Assumptions!$C$61*((RAND()+RAND()+RAND()+RAND()+RAND()+RAND()+RAND()+RAND()+RAND()+RAND()+RAND()+RAND())-6))-1)+PT_Y5_MC!M67)</x:f>
        <x:v>2087539.6056528524</x:v>
      </x:c>
      <x:c r="M93" s="16" t="n">
        <x:f>MAX(0,L93*(1+EXP((LN(1+Assumptions!$C$60)-0.5*Assumptions!$C$61^2)+Assumptions!$C$61*((RAND()+RAND()+RAND()+RAND()+RAND()+RAND()+RAND()+RAND()+RAND()+RAND()+RAND()+RAND())-6))-1)+PT_Y5_MC!N67)</x:f>
        <x:v>2658922.218296099</x:v>
      </x:c>
      <x:c r="N93" s="16" t="n">
        <x:f>MAX(0,M93*(1+EXP((LN(1+Assumptions!$C$60)-0.5*Assumptions!$C$61^2)+Assumptions!$C$61*((RAND()+RAND()+RAND()+RAND()+RAND()+RAND()+RAND()+RAND()+RAND()+RAND()+RAND()+RAND())-6))-1)+PT_Y5_MC!O67)</x:f>
        <x:v>2548681.7273120116</x:v>
      </x:c>
      <x:c r="O93" s="16" t="n">
        <x:f>MAX(0,N93*(1+EXP((LN(1+Assumptions!$C$60)-0.5*Assumptions!$C$61^2)+Assumptions!$C$61*((RAND()+RAND()+RAND()+RAND()+RAND()+RAND()+RAND()+RAND()+RAND()+RAND()+RAND()+RAND())-6))-1)+PT_Y5_MC!P67)</x:f>
        <x:v>2061338.26799818</x:v>
      </x:c>
      <x:c r="P93" s="16" t="n">
        <x:f>MAX(0,O93*(1+EXP((LN(1+Assumptions!$C$60)-0.5*Assumptions!$C$61^2)+Assumptions!$C$61*((RAND()+RAND()+RAND()+RAND()+RAND()+RAND()+RAND()+RAND()+RAND()+RAND()+RAND()+RAND())-6))-1)+PT_Y5_MC!Q67)</x:f>
        <x:v>2040025.0804741238</x:v>
      </x:c>
      <x:c r="Q93" s="16" t="n">
        <x:f>MAX(0,P93*(1+EXP((LN(1+Assumptions!$C$60)-0.5*Assumptions!$C$61^2)+Assumptions!$C$61*((RAND()+RAND()+RAND()+RAND()+RAND()+RAND()+RAND()+RAND()+RAND()+RAND()+RAND()+RAND())-6))-1)+PT_Y5_MC!R67)</x:f>
        <x:v>2206143.4002630133</x:v>
      </x:c>
      <x:c r="R93" s="16" t="n">
        <x:f>MAX(0,Q93*(1+EXP((LN(1+Assumptions!$C$60)-0.5*Assumptions!$C$61^2)+Assumptions!$C$61*((RAND()+RAND()+RAND()+RAND()+RAND()+RAND()+RAND()+RAND()+RAND()+RAND()+RAND()+RAND())-6))-1)+PT_Y5_MC!S67)</x:f>
        <x:v>2073999.2427609912</x:v>
      </x:c>
      <x:c r="S93" s="16" t="n">
        <x:f>MAX(0,R93*(1+EXP((LN(1+Assumptions!$C$60)-0.5*Assumptions!$C$61^2)+Assumptions!$C$61*((RAND()+RAND()+RAND()+RAND()+RAND()+RAND()+RAND()+RAND()+RAND()+RAND()+RAND()+RAND())-6))-1)+PT_Y5_MC!T67)</x:f>
        <x:v>2433949.593817566</x:v>
      </x:c>
      <x:c r="T93" s="16" t="n">
        <x:f>MAX(0,S93*(1+EXP((LN(1+Assumptions!$C$60)-0.5*Assumptions!$C$61^2)+Assumptions!$C$61*((RAND()+RAND()+RAND()+RAND()+RAND()+RAND()+RAND()+RAND()+RAND()+RAND()+RAND()+RAND())-6))-1)+PT_Y5_MC!U67)</x:f>
        <x:v>3355533.7716729078</x:v>
      </x:c>
      <x:c r="U93" s="16" t="n">
        <x:f>MAX(0,T93*(1+EXP((LN(1+Assumptions!$C$60)-0.5*Assumptions!$C$61^2)+Assumptions!$C$61*((RAND()+RAND()+RAND()+RAND()+RAND()+RAND()+RAND()+RAND()+RAND()+RAND()+RAND()+RAND())-6))-1)+PT_Y5_MC!V67)</x:f>
        <x:v>3565299.110310467</x:v>
      </x:c>
      <x:c r="V93" s="16" t="n">
        <x:f>MAX(0,U93*(1+EXP((LN(1+Assumptions!$C$60)-0.5*Assumptions!$C$61^2)+Assumptions!$C$61*((RAND()+RAND()+RAND()+RAND()+RAND()+RAND()+RAND()+RAND()+RAND()+RAND()+RAND()+RAND())-6))-1)+PT_Y5_MC!W67)</x:f>
        <x:v>3097672.511096707</x:v>
      </x:c>
      <x:c r="W93" s="16" t="n">
        <x:f>MAX(0,V93*(1+EXP((LN(1+Assumptions!$C$60)-0.5*Assumptions!$C$61^2)+Assumptions!$C$61*((RAND()+RAND()+RAND()+RAND()+RAND()+RAND()+RAND()+RAND()+RAND()+RAND()+RAND()+RAND())-6))-1)+PT_Y5_MC!X67)</x:f>
        <x:v>2748137.3979039816</x:v>
      </x:c>
      <x:c r="X93" s="16" t="n">
        <x:f>MAX(0,W93*(1+EXP((LN(1+Assumptions!$C$60)-0.5*Assumptions!$C$61^2)+Assumptions!$C$61*((RAND()+RAND()+RAND()+RAND()+RAND()+RAND()+RAND()+RAND()+RAND()+RAND()+RAND()+RAND())-6))-1)+PT_Y5_MC!Y67)</x:f>
        <x:v>2464487.8563758773</x:v>
      </x:c>
      <x:c r="Y93" s="16" t="n">
        <x:f>MAX(0,X93*(1+EXP((LN(1+Assumptions!$C$60)-0.5*Assumptions!$C$61^2)+Assumptions!$C$61*((RAND()+RAND()+RAND()+RAND()+RAND()+RAND()+RAND()+RAND()+RAND()+RAND()+RAND()+RAND())-6))-1)+PT_Y5_MC!Z67)</x:f>
        <x:v>2830709.655399019</x:v>
      </x:c>
      <x:c r="Z93" s="16" t="n">
        <x:f>MAX(0,Y93*(1+EXP((LN(1+Assumptions!$C$60)-0.5*Assumptions!$C$61^2)+Assumptions!$C$61*((RAND()+RAND()+RAND()+RAND()+RAND()+RAND()+RAND()+RAND()+RAND()+RAND()+RAND()+RAND())-6))-1)+PT_Y5_MC!AA67)</x:f>
        <x:v>2759728.8159503615</x:v>
      </x:c>
      <x:c r="AA93" s="16" t="n">
        <x:f>MAX(0,Z93*(1+EXP((LN(1+Assumptions!$C$60)-0.5*Assumptions!$C$61^2)+Assumptions!$C$61*((RAND()+RAND()+RAND()+RAND()+RAND()+RAND()+RAND()+RAND()+RAND()+RAND()+RAND()+RAND())-6))-1)+PT_Y5_MC!AB67)</x:f>
        <x:v>2214557.923005485</x:v>
      </x:c>
      <x:c r="AB93" s="16" t="n">
        <x:f>MAX(0,AA93*(1+EXP((LN(1+Assumptions!$C$60)-0.5*Assumptions!$C$61^2)+Assumptions!$C$61*((RAND()+RAND()+RAND()+RAND()+RAND()+RAND()+RAND()+RAND()+RAND()+RAND()+RAND()+RAND())-6))-1)+PT_Y5_MC!AC67)</x:f>
        <x:v>2482470.8961124853</x:v>
      </x:c>
      <x:c r="AC93" s="16" t="n">
        <x:f>MAX(0,AB93*(1+EXP((LN(1+Assumptions!$C$60)-0.5*Assumptions!$C$61^2)+Assumptions!$C$61*((RAND()+RAND()+RAND()+RAND()+RAND()+RAND()+RAND()+RAND()+RAND()+RAND()+RAND()+RAND())-6))-1)+PT_Y5_MC!AD67)</x:f>
        <x:v>2775072.8356443066</x:v>
      </x:c>
      <x:c r="AD93" s="16" t="n">
        <x:f>MAX(0,AC93*(1+EXP((LN(1+Assumptions!$C$60)-0.5*Assumptions!$C$61^2)+Assumptions!$C$61*((RAND()+RAND()+RAND()+RAND()+RAND()+RAND()+RAND()+RAND()+RAND()+RAND()+RAND()+RAND())-6))-1)+PT_Y5_MC!AE67)</x:f>
        <x:v>2753694.293464374</x:v>
      </x:c>
      <x:c r="AE93" s="16" t="n">
        <x:f>MAX(0,AD93*(1+EXP((LN(1+Assumptions!$C$60)-0.5*Assumptions!$C$61^2)+Assumptions!$C$61*((RAND()+RAND()+RAND()+RAND()+RAND()+RAND()+RAND()+RAND()+RAND()+RAND()+RAND()+RAND())-6))-1)+PT_Y5_MC!AF67)</x:f>
        <x:v>3485254.8817212046</x:v>
      </x:c>
      <x:c r="AF93" s="16" t="n">
        <x:f>MAX(0,AE93*(1+EXP((LN(1+Assumptions!$C$60)-0.5*Assumptions!$C$61^2)+Assumptions!$C$61*((RAND()+RAND()+RAND()+RAND()+RAND()+RAND()+RAND()+RAND()+RAND()+RAND()+RAND()+RAND())-6))-1)+PT_Y5_MC!AG67)</x:f>
        <x:v>4186241.2150233677</x:v>
      </x:c>
    </x:row>
    <x:row r="94">
      <x:c r="A94" s="39">
        <x:v>90</x:v>
      </x:c>
      <x:c r="B94" s="16" t="n">
        <x:f>PT_Y5_MC!C68</x:f>
        <x:v>1029031.25</x:v>
      </x:c>
      <x:c r="C94" s="16" t="n">
        <x:f>MAX(0,B94*(1+EXP((LN(1+Assumptions!$C$60)-0.5*Assumptions!$C$61^2)+Assumptions!$C$61*((RAND()+RAND()+RAND()+RAND()+RAND()+RAND()+RAND()+RAND()+RAND()+RAND()+RAND()+RAND())-6))-1)+PT_Y5_MC!D67)</x:f>
        <x:v>1030834.1009816005</x:v>
      </x:c>
      <x:c r="D94" s="16" t="n">
        <x:f>MAX(0,C94*(1+EXP((LN(1+Assumptions!$C$60)-0.5*Assumptions!$C$61^2)+Assumptions!$C$61*((RAND()+RAND()+RAND()+RAND()+RAND()+RAND()+RAND()+RAND()+RAND()+RAND()+RAND()+RAND())-6))-1)+PT_Y5_MC!E67)</x:f>
        <x:v>1286002.5796178842</x:v>
      </x:c>
      <x:c r="E94" s="16" t="n">
        <x:f>MAX(0,D94*(1+EXP((LN(1+Assumptions!$C$60)-0.5*Assumptions!$C$61^2)+Assumptions!$C$61*((RAND()+RAND()+RAND()+RAND()+RAND()+RAND()+RAND()+RAND()+RAND()+RAND()+RAND()+RAND())-6))-1)+PT_Y5_MC!F67)</x:f>
        <x:v>1478531.3217887518</x:v>
      </x:c>
      <x:c r="F94" s="16" t="n">
        <x:f>MAX(0,E94*(1+EXP((LN(1+Assumptions!$C$60)-0.5*Assumptions!$C$61^2)+Assumptions!$C$61*((RAND()+RAND()+RAND()+RAND()+RAND()+RAND()+RAND()+RAND()+RAND()+RAND()+RAND()+RAND())-6))-1)+PT_Y5_MC!G67)</x:f>
        <x:v>1261198.8725680285</x:v>
      </x:c>
      <x:c r="G94" s="16" t="n">
        <x:f>MAX(0,F94*(1+EXP((LN(1+Assumptions!$C$60)-0.5*Assumptions!$C$61^2)+Assumptions!$C$61*((RAND()+RAND()+RAND()+RAND()+RAND()+RAND()+RAND()+RAND()+RAND()+RAND()+RAND()+RAND())-6))-1)+PT_Y5_MC!H67)</x:f>
        <x:v>1340768.8460274646</x:v>
      </x:c>
      <x:c r="H94" s="16" t="n">
        <x:f>MAX(0,G94*(1+EXP((LN(1+Assumptions!$C$60)-0.5*Assumptions!$C$61^2)+Assumptions!$C$61*((RAND()+RAND()+RAND()+RAND()+RAND()+RAND()+RAND()+RAND()+RAND()+RAND()+RAND()+RAND())-6))-1)+PT_Y5_MC!I67)</x:f>
        <x:v>1639246.7783549745</x:v>
      </x:c>
      <x:c r="I94" s="16" t="n">
        <x:f>MAX(0,H94*(1+EXP((LN(1+Assumptions!$C$60)-0.5*Assumptions!$C$61^2)+Assumptions!$C$61*((RAND()+RAND()+RAND()+RAND()+RAND()+RAND()+RAND()+RAND()+RAND()+RAND()+RAND()+RAND())-6))-1)+PT_Y5_MC!J67)</x:f>
        <x:v>1497264.9587855877</x:v>
      </x:c>
      <x:c r="J94" s="16" t="n">
        <x:f>MAX(0,I94*(1+EXP((LN(1+Assumptions!$C$60)-0.5*Assumptions!$C$61^2)+Assumptions!$C$61*((RAND()+RAND()+RAND()+RAND()+RAND()+RAND()+RAND()+RAND()+RAND()+RAND()+RAND()+RAND())-6))-1)+PT_Y5_MC!K67)</x:f>
        <x:v>1673799.4906476531</x:v>
      </x:c>
      <x:c r="K94" s="16" t="n">
        <x:f>MAX(0,J94*(1+EXP((LN(1+Assumptions!$C$60)-0.5*Assumptions!$C$61^2)+Assumptions!$C$61*((RAND()+RAND()+RAND()+RAND()+RAND()+RAND()+RAND()+RAND()+RAND()+RAND()+RAND()+RAND())-6))-1)+PT_Y5_MC!L67)</x:f>
        <x:v>1606320.4727305816</x:v>
      </x:c>
      <x:c r="L94" s="16" t="n">
        <x:f>MAX(0,K94*(1+EXP((LN(1+Assumptions!$C$60)-0.5*Assumptions!$C$61^2)+Assumptions!$C$61*((RAND()+RAND()+RAND()+RAND()+RAND()+RAND()+RAND()+RAND()+RAND()+RAND()+RAND()+RAND())-6))-1)+PT_Y5_MC!M67)</x:f>
        <x:v>2247731.748726937</x:v>
      </x:c>
      <x:c r="M94" s="16" t="n">
        <x:f>MAX(0,L94*(1+EXP((LN(1+Assumptions!$C$60)-0.5*Assumptions!$C$61^2)+Assumptions!$C$61*((RAND()+RAND()+RAND()+RAND()+RAND()+RAND()+RAND()+RAND()+RAND()+RAND()+RAND()+RAND())-6))-1)+PT_Y5_MC!N67)</x:f>
        <x:v>2492285.554098084</x:v>
      </x:c>
      <x:c r="N94" s="16" t="n">
        <x:f>MAX(0,M94*(1+EXP((LN(1+Assumptions!$C$60)-0.5*Assumptions!$C$61^2)+Assumptions!$C$61*((RAND()+RAND()+RAND()+RAND()+RAND()+RAND()+RAND()+RAND()+RAND()+RAND()+RAND()+RAND())-6))-1)+PT_Y5_MC!O67)</x:f>
        <x:v>2263272.4497367376</x:v>
      </x:c>
      <x:c r="O94" s="16" t="n">
        <x:f>MAX(0,N94*(1+EXP((LN(1+Assumptions!$C$60)-0.5*Assumptions!$C$61^2)+Assumptions!$C$61*((RAND()+RAND()+RAND()+RAND()+RAND()+RAND()+RAND()+RAND()+RAND()+RAND()+RAND()+RAND())-6))-1)+PT_Y5_MC!P67)</x:f>
        <x:v>2371482.9779115207</x:v>
      </x:c>
      <x:c r="P94" s="16" t="n">
        <x:f>MAX(0,O94*(1+EXP((LN(1+Assumptions!$C$60)-0.5*Assumptions!$C$61^2)+Assumptions!$C$61*((RAND()+RAND()+RAND()+RAND()+RAND()+RAND()+RAND()+RAND()+RAND()+RAND()+RAND()+RAND())-6))-1)+PT_Y5_MC!Q67)</x:f>
        <x:v>3204587.155770869</x:v>
      </x:c>
      <x:c r="Q94" s="16" t="n">
        <x:f>MAX(0,P94*(1+EXP((LN(1+Assumptions!$C$60)-0.5*Assumptions!$C$61^2)+Assumptions!$C$61*((RAND()+RAND()+RAND()+RAND()+RAND()+RAND()+RAND()+RAND()+RAND()+RAND()+RAND()+RAND())-6))-1)+PT_Y5_MC!R67)</x:f>
        <x:v>2871272.7026441316</x:v>
      </x:c>
      <x:c r="R94" s="16" t="n">
        <x:f>MAX(0,Q94*(1+EXP((LN(1+Assumptions!$C$60)-0.5*Assumptions!$C$61^2)+Assumptions!$C$61*((RAND()+RAND()+RAND()+RAND()+RAND()+RAND()+RAND()+RAND()+RAND()+RAND()+RAND()+RAND())-6))-1)+PT_Y5_MC!S67)</x:f>
        <x:v>3842772.6011716006</x:v>
      </x:c>
      <x:c r="S94" s="16" t="n">
        <x:f>MAX(0,R94*(1+EXP((LN(1+Assumptions!$C$60)-0.5*Assumptions!$C$61^2)+Assumptions!$C$61*((RAND()+RAND()+RAND()+RAND()+RAND()+RAND()+RAND()+RAND()+RAND()+RAND()+RAND()+RAND())-6))-1)+PT_Y5_MC!T67)</x:f>
        <x:v>4725371.349114579</x:v>
      </x:c>
      <x:c r="T94" s="16" t="n">
        <x:f>MAX(0,S94*(1+EXP((LN(1+Assumptions!$C$60)-0.5*Assumptions!$C$61^2)+Assumptions!$C$61*((RAND()+RAND()+RAND()+RAND()+RAND()+RAND()+RAND()+RAND()+RAND()+RAND()+RAND()+RAND())-6))-1)+PT_Y5_MC!U67)</x:f>
        <x:v>4576600.667429755</x:v>
      </x:c>
      <x:c r="U94" s="16" t="n">
        <x:f>MAX(0,T94*(1+EXP((LN(1+Assumptions!$C$60)-0.5*Assumptions!$C$61^2)+Assumptions!$C$61*((RAND()+RAND()+RAND()+RAND()+RAND()+RAND()+RAND()+RAND()+RAND()+RAND()+RAND()+RAND())-6))-1)+PT_Y5_MC!V67)</x:f>
        <x:v>5648316.830715373</x:v>
      </x:c>
      <x:c r="V94" s="16" t="n">
        <x:f>MAX(0,U94*(1+EXP((LN(1+Assumptions!$C$60)-0.5*Assumptions!$C$61^2)+Assumptions!$C$61*((RAND()+RAND()+RAND()+RAND()+RAND()+RAND()+RAND()+RAND()+RAND()+RAND()+RAND()+RAND())-6))-1)+PT_Y5_MC!W67)</x:f>
        <x:v>6055402.963131066</x:v>
      </x:c>
      <x:c r="W94" s="16" t="n">
        <x:f>MAX(0,V94*(1+EXP((LN(1+Assumptions!$C$60)-0.5*Assumptions!$C$61^2)+Assumptions!$C$61*((RAND()+RAND()+RAND()+RAND()+RAND()+RAND()+RAND()+RAND()+RAND()+RAND()+RAND()+RAND())-6))-1)+PT_Y5_MC!X67)</x:f>
        <x:v>6364409.386298301</x:v>
      </x:c>
      <x:c r="X94" s="16" t="n">
        <x:f>MAX(0,W94*(1+EXP((LN(1+Assumptions!$C$60)-0.5*Assumptions!$C$61^2)+Assumptions!$C$61*((RAND()+RAND()+RAND()+RAND()+RAND()+RAND()+RAND()+RAND()+RAND()+RAND()+RAND()+RAND())-6))-1)+PT_Y5_MC!Y67)</x:f>
        <x:v>6557844.94485067</x:v>
      </x:c>
      <x:c r="Y94" s="16" t="n">
        <x:f>MAX(0,X94*(1+EXP((LN(1+Assumptions!$C$60)-0.5*Assumptions!$C$61^2)+Assumptions!$C$61*((RAND()+RAND()+RAND()+RAND()+RAND()+RAND()+RAND()+RAND()+RAND()+RAND()+RAND()+RAND())-6))-1)+PT_Y5_MC!Z67)</x:f>
        <x:v>5628788.557669542</x:v>
      </x:c>
      <x:c r="Z94" s="16" t="n">
        <x:f>MAX(0,Y94*(1+EXP((LN(1+Assumptions!$C$60)-0.5*Assumptions!$C$61^2)+Assumptions!$C$61*((RAND()+RAND()+RAND()+RAND()+RAND()+RAND()+RAND()+RAND()+RAND()+RAND()+RAND()+RAND())-6))-1)+PT_Y5_MC!AA67)</x:f>
        <x:v>6770312.826136242</x:v>
      </x:c>
      <x:c r="AA94" s="16" t="n">
        <x:f>MAX(0,Z94*(1+EXP((LN(1+Assumptions!$C$60)-0.5*Assumptions!$C$61^2)+Assumptions!$C$61*((RAND()+RAND()+RAND()+RAND()+RAND()+RAND()+RAND()+RAND()+RAND()+RAND()+RAND()+RAND())-6))-1)+PT_Y5_MC!AB67)</x:f>
        <x:v>7031502.451795996</x:v>
      </x:c>
      <x:c r="AB94" s="16" t="n">
        <x:f>MAX(0,AA94*(1+EXP((LN(1+Assumptions!$C$60)-0.5*Assumptions!$C$61^2)+Assumptions!$C$61*((RAND()+RAND()+RAND()+RAND()+RAND()+RAND()+RAND()+RAND()+RAND()+RAND()+RAND()+RAND())-6))-1)+PT_Y5_MC!AC67)</x:f>
        <x:v>6980586.289708363</x:v>
      </x:c>
      <x:c r="AC94" s="16" t="n">
        <x:f>MAX(0,AB94*(1+EXP((LN(1+Assumptions!$C$60)-0.5*Assumptions!$C$61^2)+Assumptions!$C$61*((RAND()+RAND()+RAND()+RAND()+RAND()+RAND()+RAND()+RAND()+RAND()+RAND()+RAND()+RAND())-6))-1)+PT_Y5_MC!AD67)</x:f>
        <x:v>4974479.926745179</x:v>
      </x:c>
      <x:c r="AD94" s="16" t="n">
        <x:f>MAX(0,AC94*(1+EXP((LN(1+Assumptions!$C$60)-0.5*Assumptions!$C$61^2)+Assumptions!$C$61*((RAND()+RAND()+RAND()+RAND()+RAND()+RAND()+RAND()+RAND()+RAND()+RAND()+RAND()+RAND())-6))-1)+PT_Y5_MC!AE67)</x:f>
        <x:v>5230265.820168374</x:v>
      </x:c>
      <x:c r="AE94" s="16" t="n">
        <x:f>MAX(0,AD94*(1+EXP((LN(1+Assumptions!$C$60)-0.5*Assumptions!$C$61^2)+Assumptions!$C$61*((RAND()+RAND()+RAND()+RAND()+RAND()+RAND()+RAND()+RAND()+RAND()+RAND()+RAND()+RAND())-6))-1)+PT_Y5_MC!AF67)</x:f>
        <x:v>5692011.406752296</x:v>
      </x:c>
      <x:c r="AF94" s="16" t="n">
        <x:f>MAX(0,AE94*(1+EXP((LN(1+Assumptions!$C$60)-0.5*Assumptions!$C$61^2)+Assumptions!$C$61*((RAND()+RAND()+RAND()+RAND()+RAND()+RAND()+RAND()+RAND()+RAND()+RAND()+RAND()+RAND())-6))-1)+PT_Y5_MC!AG67)</x:f>
        <x:v>6005852.511099619</x:v>
      </x:c>
    </x:row>
    <x:row r="95">
      <x:c r="A95" s="39">
        <x:v>91</x:v>
      </x:c>
      <x:c r="B95" s="16" t="n">
        <x:f>PT_Y5_MC!C68</x:f>
        <x:v>1029031.25</x:v>
      </x:c>
      <x:c r="C95" s="16" t="n">
        <x:f>MAX(0,B95*(1+EXP((LN(1+Assumptions!$C$60)-0.5*Assumptions!$C$61^2)+Assumptions!$C$61*((RAND()+RAND()+RAND()+RAND()+RAND()+RAND()+RAND()+RAND()+RAND()+RAND()+RAND()+RAND())-6))-1)+PT_Y5_MC!D67)</x:f>
        <x:v>1397348.553949777</x:v>
      </x:c>
      <x:c r="D95" s="16" t="n">
        <x:f>MAX(0,C95*(1+EXP((LN(1+Assumptions!$C$60)-0.5*Assumptions!$C$61^2)+Assumptions!$C$61*((RAND()+RAND()+RAND()+RAND()+RAND()+RAND()+RAND()+RAND()+RAND()+RAND()+RAND()+RAND())-6))-1)+PT_Y5_MC!E67)</x:f>
        <x:v>1460926.658206264</x:v>
      </x:c>
      <x:c r="E95" s="16" t="n">
        <x:f>MAX(0,D95*(1+EXP((LN(1+Assumptions!$C$60)-0.5*Assumptions!$C$61^2)+Assumptions!$C$61*((RAND()+RAND()+RAND()+RAND()+RAND()+RAND()+RAND()+RAND()+RAND()+RAND()+RAND()+RAND())-6))-1)+PT_Y5_MC!F67)</x:f>
        <x:v>1425539.244582371</x:v>
      </x:c>
      <x:c r="F95" s="16" t="n">
        <x:f>MAX(0,E95*(1+EXP((LN(1+Assumptions!$C$60)-0.5*Assumptions!$C$61^2)+Assumptions!$C$61*((RAND()+RAND()+RAND()+RAND()+RAND()+RAND()+RAND()+RAND()+RAND()+RAND()+RAND()+RAND())-6))-1)+PT_Y5_MC!G67)</x:f>
        <x:v>1633805.0688051851</x:v>
      </x:c>
      <x:c r="G95" s="16" t="n">
        <x:f>MAX(0,F95*(1+EXP((LN(1+Assumptions!$C$60)-0.5*Assumptions!$C$61^2)+Assumptions!$C$61*((RAND()+RAND()+RAND()+RAND()+RAND()+RAND()+RAND()+RAND()+RAND()+RAND()+RAND()+RAND())-6))-1)+PT_Y5_MC!H67)</x:f>
        <x:v>1417290.1861100022</x:v>
      </x:c>
      <x:c r="H95" s="16" t="n">
        <x:f>MAX(0,G95*(1+EXP((LN(1+Assumptions!$C$60)-0.5*Assumptions!$C$61^2)+Assumptions!$C$61*((RAND()+RAND()+RAND()+RAND()+RAND()+RAND()+RAND()+RAND()+RAND()+RAND()+RAND()+RAND())-6))-1)+PT_Y5_MC!I67)</x:f>
        <x:v>1585277.2108231417</x:v>
      </x:c>
      <x:c r="I95" s="16" t="n">
        <x:f>MAX(0,H95*(1+EXP((LN(1+Assumptions!$C$60)-0.5*Assumptions!$C$61^2)+Assumptions!$C$61*((RAND()+RAND()+RAND()+RAND()+RAND()+RAND()+RAND()+RAND()+RAND()+RAND()+RAND()+RAND())-6))-1)+PT_Y5_MC!J67)</x:f>
        <x:v>1938709.6802738998</x:v>
      </x:c>
      <x:c r="J95" s="16" t="n">
        <x:f>MAX(0,I95*(1+EXP((LN(1+Assumptions!$C$60)-0.5*Assumptions!$C$61^2)+Assumptions!$C$61*((RAND()+RAND()+RAND()+RAND()+RAND()+RAND()+RAND()+RAND()+RAND()+RAND()+RAND()+RAND())-6))-1)+PT_Y5_MC!K67)</x:f>
        <x:v>1749135.9212824423</x:v>
      </x:c>
      <x:c r="K95" s="16" t="n">
        <x:f>MAX(0,J95*(1+EXP((LN(1+Assumptions!$C$60)-0.5*Assumptions!$C$61^2)+Assumptions!$C$61*((RAND()+RAND()+RAND()+RAND()+RAND()+RAND()+RAND()+RAND()+RAND()+RAND()+RAND()+RAND())-6))-1)+PT_Y5_MC!L67)</x:f>
        <x:v>1720626.080791715</x:v>
      </x:c>
      <x:c r="L95" s="16" t="n">
        <x:f>MAX(0,K95*(1+EXP((LN(1+Assumptions!$C$60)-0.5*Assumptions!$C$61^2)+Assumptions!$C$61*((RAND()+RAND()+RAND()+RAND()+RAND()+RAND()+RAND()+RAND()+RAND()+RAND()+RAND()+RAND())-6))-1)+PT_Y5_MC!M67)</x:f>
        <x:v>1582030.6547978022</x:v>
      </x:c>
      <x:c r="M95" s="16" t="n">
        <x:f>MAX(0,L95*(1+EXP((LN(1+Assumptions!$C$60)-0.5*Assumptions!$C$61^2)+Assumptions!$C$61*((RAND()+RAND()+RAND()+RAND()+RAND()+RAND()+RAND()+RAND()+RAND()+RAND()+RAND()+RAND())-6))-1)+PT_Y5_MC!N67)</x:f>
        <x:v>1796326.8238274946</x:v>
      </x:c>
      <x:c r="N95" s="16" t="n">
        <x:f>MAX(0,M95*(1+EXP((LN(1+Assumptions!$C$60)-0.5*Assumptions!$C$61^2)+Assumptions!$C$61*((RAND()+RAND()+RAND()+RAND()+RAND()+RAND()+RAND()+RAND()+RAND()+RAND()+RAND()+RAND())-6))-1)+PT_Y5_MC!O67)</x:f>
        <x:v>1510277.1505803633</x:v>
      </x:c>
      <x:c r="O95" s="16" t="n">
        <x:f>MAX(0,N95*(1+EXP((LN(1+Assumptions!$C$60)-0.5*Assumptions!$C$61^2)+Assumptions!$C$61*((RAND()+RAND()+RAND()+RAND()+RAND()+RAND()+RAND()+RAND()+RAND()+RAND()+RAND()+RAND())-6))-1)+PT_Y5_MC!P67)</x:f>
        <x:v>1231627.287205373</x:v>
      </x:c>
      <x:c r="P95" s="16" t="n">
        <x:f>MAX(0,O95*(1+EXP((LN(1+Assumptions!$C$60)-0.5*Assumptions!$C$61^2)+Assumptions!$C$61*((RAND()+RAND()+RAND()+RAND()+RAND()+RAND()+RAND()+RAND()+RAND()+RAND()+RAND()+RAND())-6))-1)+PT_Y5_MC!Q67)</x:f>
        <x:v>1481335.1547455178</x:v>
      </x:c>
      <x:c r="Q95" s="16" t="n">
        <x:f>MAX(0,P95*(1+EXP((LN(1+Assumptions!$C$60)-0.5*Assumptions!$C$61^2)+Assumptions!$C$61*((RAND()+RAND()+RAND()+RAND()+RAND()+RAND()+RAND()+RAND()+RAND()+RAND()+RAND()+RAND())-6))-1)+PT_Y5_MC!R67)</x:f>
        <x:v>1607042.437870088</x:v>
      </x:c>
      <x:c r="R95" s="16" t="n">
        <x:f>MAX(0,Q95*(1+EXP((LN(1+Assumptions!$C$60)-0.5*Assumptions!$C$61^2)+Assumptions!$C$61*((RAND()+RAND()+RAND()+RAND()+RAND()+RAND()+RAND()+RAND()+RAND()+RAND()+RAND()+RAND())-6))-1)+PT_Y5_MC!S67)</x:f>
        <x:v>1956691.4876667405</x:v>
      </x:c>
      <x:c r="S95" s="16" t="n">
        <x:f>MAX(0,R95*(1+EXP((LN(1+Assumptions!$C$60)-0.5*Assumptions!$C$61^2)+Assumptions!$C$61*((RAND()+RAND()+RAND()+RAND()+RAND()+RAND()+RAND()+RAND()+RAND()+RAND()+RAND()+RAND())-6))-1)+PT_Y5_MC!T67)</x:f>
        <x:v>2334057.8113090154</x:v>
      </x:c>
      <x:c r="T95" s="16" t="n">
        <x:f>MAX(0,S95*(1+EXP((LN(1+Assumptions!$C$60)-0.5*Assumptions!$C$61^2)+Assumptions!$C$61*((RAND()+RAND()+RAND()+RAND()+RAND()+RAND()+RAND()+RAND()+RAND()+RAND()+RAND()+RAND())-6))-1)+PT_Y5_MC!U67)</x:f>
        <x:v>2146787.117539431</x:v>
      </x:c>
      <x:c r="U95" s="16" t="n">
        <x:f>MAX(0,T95*(1+EXP((LN(1+Assumptions!$C$60)-0.5*Assumptions!$C$61^2)+Assumptions!$C$61*((RAND()+RAND()+RAND()+RAND()+RAND()+RAND()+RAND()+RAND()+RAND()+RAND()+RAND()+RAND())-6))-1)+PT_Y5_MC!V67)</x:f>
        <x:v>1994036.340953949</x:v>
      </x:c>
      <x:c r="V95" s="16" t="n">
        <x:f>MAX(0,U95*(1+EXP((LN(1+Assumptions!$C$60)-0.5*Assumptions!$C$61^2)+Assumptions!$C$61*((RAND()+RAND()+RAND()+RAND()+RAND()+RAND()+RAND()+RAND()+RAND()+RAND()+RAND()+RAND())-6))-1)+PT_Y5_MC!W67)</x:f>
        <x:v>2032602.0479587014</x:v>
      </x:c>
      <x:c r="W95" s="16" t="n">
        <x:f>MAX(0,V95*(1+EXP((LN(1+Assumptions!$C$60)-0.5*Assumptions!$C$61^2)+Assumptions!$C$61*((RAND()+RAND()+RAND()+RAND()+RAND()+RAND()+RAND()+RAND()+RAND()+RAND()+RAND()+RAND())-6))-1)+PT_Y5_MC!X67)</x:f>
        <x:v>2696958.8204328176</x:v>
      </x:c>
      <x:c r="X95" s="16" t="n">
        <x:f>MAX(0,W95*(1+EXP((LN(1+Assumptions!$C$60)-0.5*Assumptions!$C$61^2)+Assumptions!$C$61*((RAND()+RAND()+RAND()+RAND()+RAND()+RAND()+RAND()+RAND()+RAND()+RAND()+RAND()+RAND())-6))-1)+PT_Y5_MC!Y67)</x:f>
        <x:v>2326224.3078315454</x:v>
      </x:c>
      <x:c r="Y95" s="16" t="n">
        <x:f>MAX(0,X95*(1+EXP((LN(1+Assumptions!$C$60)-0.5*Assumptions!$C$61^2)+Assumptions!$C$61*((RAND()+RAND()+RAND()+RAND()+RAND()+RAND()+RAND()+RAND()+RAND()+RAND()+RAND()+RAND())-6))-1)+PT_Y5_MC!Z67)</x:f>
        <x:v>2913885.404054135</x:v>
      </x:c>
      <x:c r="Z95" s="16" t="n">
        <x:f>MAX(0,Y95*(1+EXP((LN(1+Assumptions!$C$60)-0.5*Assumptions!$C$61^2)+Assumptions!$C$61*((RAND()+RAND()+RAND()+RAND()+RAND()+RAND()+RAND()+RAND()+RAND()+RAND()+RAND()+RAND())-6))-1)+PT_Y5_MC!AA67)</x:f>
        <x:v>3269557.923361588</x:v>
      </x:c>
      <x:c r="AA95" s="16" t="n">
        <x:f>MAX(0,Z95*(1+EXP((LN(1+Assumptions!$C$60)-0.5*Assumptions!$C$61^2)+Assumptions!$C$61*((RAND()+RAND()+RAND()+RAND()+RAND()+RAND()+RAND()+RAND()+RAND()+RAND()+RAND()+RAND())-6))-1)+PT_Y5_MC!AB67)</x:f>
        <x:v>2600514.7876856173</x:v>
      </x:c>
      <x:c r="AB95" s="16" t="n">
        <x:f>MAX(0,AA95*(1+EXP((LN(1+Assumptions!$C$60)-0.5*Assumptions!$C$61^2)+Assumptions!$C$61*((RAND()+RAND()+RAND()+RAND()+RAND()+RAND()+RAND()+RAND()+RAND()+RAND()+RAND()+RAND())-6))-1)+PT_Y5_MC!AC67)</x:f>
        <x:v>2114688.2395019545</x:v>
      </x:c>
      <x:c r="AC95" s="16" t="n">
        <x:f>MAX(0,AB95*(1+EXP((LN(1+Assumptions!$C$60)-0.5*Assumptions!$C$61^2)+Assumptions!$C$61*((RAND()+RAND()+RAND()+RAND()+RAND()+RAND()+RAND()+RAND()+RAND()+RAND()+RAND()+RAND())-6))-1)+PT_Y5_MC!AD67)</x:f>
        <x:v>2134632.950416441</x:v>
      </x:c>
      <x:c r="AD95" s="16" t="n">
        <x:f>MAX(0,AC95*(1+EXP((LN(1+Assumptions!$C$60)-0.5*Assumptions!$C$61^2)+Assumptions!$C$61*((RAND()+RAND()+RAND()+RAND()+RAND()+RAND()+RAND()+RAND()+RAND()+RAND()+RAND()+RAND())-6))-1)+PT_Y5_MC!AE67)</x:f>
        <x:v>2302410.975069953</x:v>
      </x:c>
      <x:c r="AE95" s="16" t="n">
        <x:f>MAX(0,AD95*(1+EXP((LN(1+Assumptions!$C$60)-0.5*Assumptions!$C$61^2)+Assumptions!$C$61*((RAND()+RAND()+RAND()+RAND()+RAND()+RAND()+RAND()+RAND()+RAND()+RAND()+RAND()+RAND())-6))-1)+PT_Y5_MC!AF67)</x:f>
        <x:v>3007308.156946374</x:v>
      </x:c>
      <x:c r="AF95" s="16" t="n">
        <x:f>MAX(0,AE95*(1+EXP((LN(1+Assumptions!$C$60)-0.5*Assumptions!$C$61^2)+Assumptions!$C$61*((RAND()+RAND()+RAND()+RAND()+RAND()+RAND()+RAND()+RAND()+RAND()+RAND()+RAND()+RAND())-6))-1)+PT_Y5_MC!AG67)</x:f>
        <x:v>3768031.1624180824</x:v>
      </x:c>
    </x:row>
    <x:row r="96">
      <x:c r="A96" s="39">
        <x:v>92</x:v>
      </x:c>
      <x:c r="B96" s="16" t="n">
        <x:f>PT_Y5_MC!C68</x:f>
        <x:v>1029031.25</x:v>
      </x:c>
      <x:c r="C96" s="16" t="n">
        <x:f>MAX(0,B96*(1+EXP((LN(1+Assumptions!$C$60)-0.5*Assumptions!$C$61^2)+Assumptions!$C$61*((RAND()+RAND()+RAND()+RAND()+RAND()+RAND()+RAND()+RAND()+RAND()+RAND()+RAND()+RAND())-6))-1)+PT_Y5_MC!D67)</x:f>
        <x:v>1167849.6329029244</x:v>
      </x:c>
      <x:c r="D96" s="16" t="n">
        <x:f>MAX(0,C96*(1+EXP((LN(1+Assumptions!$C$60)-0.5*Assumptions!$C$61^2)+Assumptions!$C$61*((RAND()+RAND()+RAND()+RAND()+RAND()+RAND()+RAND()+RAND()+RAND()+RAND()+RAND()+RAND())-6))-1)+PT_Y5_MC!E67)</x:f>
        <x:v>1258980.368424998</x:v>
      </x:c>
      <x:c r="E96" s="16" t="n">
        <x:f>MAX(0,D96*(1+EXP((LN(1+Assumptions!$C$60)-0.5*Assumptions!$C$61^2)+Assumptions!$C$61*((RAND()+RAND()+RAND()+RAND()+RAND()+RAND()+RAND()+RAND()+RAND()+RAND()+RAND()+RAND())-6))-1)+PT_Y5_MC!F67)</x:f>
        <x:v>1300451.7071041462</x:v>
      </x:c>
      <x:c r="F96" s="16" t="n">
        <x:f>MAX(0,E96*(1+EXP((LN(1+Assumptions!$C$60)-0.5*Assumptions!$C$61^2)+Assumptions!$C$61*((RAND()+RAND()+RAND()+RAND()+RAND()+RAND()+RAND()+RAND()+RAND()+RAND()+RAND()+RAND())-6))-1)+PT_Y5_MC!G67)</x:f>
        <x:v>1553772.6321381736</x:v>
      </x:c>
      <x:c r="G96" s="16" t="n">
        <x:f>MAX(0,F96*(1+EXP((LN(1+Assumptions!$C$60)-0.5*Assumptions!$C$61^2)+Assumptions!$C$61*((RAND()+RAND()+RAND()+RAND()+RAND()+RAND()+RAND()+RAND()+RAND()+RAND()+RAND()+RAND())-6))-1)+PT_Y5_MC!H67)</x:f>
        <x:v>1879940.6305465414</x:v>
      </x:c>
      <x:c r="H96" s="16" t="n">
        <x:f>MAX(0,G96*(1+EXP((LN(1+Assumptions!$C$60)-0.5*Assumptions!$C$61^2)+Assumptions!$C$61*((RAND()+RAND()+RAND()+RAND()+RAND()+RAND()+RAND()+RAND()+RAND()+RAND()+RAND()+RAND())-6))-1)+PT_Y5_MC!I67)</x:f>
        <x:v>1563813.8582058977</x:v>
      </x:c>
      <x:c r="I96" s="16" t="n">
        <x:f>MAX(0,H96*(1+EXP((LN(1+Assumptions!$C$60)-0.5*Assumptions!$C$61^2)+Assumptions!$C$61*((RAND()+RAND()+RAND()+RAND()+RAND()+RAND()+RAND()+RAND()+RAND()+RAND()+RAND()+RAND())-6))-1)+PT_Y5_MC!J67)</x:f>
        <x:v>1496785.9230025979</x:v>
      </x:c>
      <x:c r="J96" s="16" t="n">
        <x:f>MAX(0,I96*(1+EXP((LN(1+Assumptions!$C$60)-0.5*Assumptions!$C$61^2)+Assumptions!$C$61*((RAND()+RAND()+RAND()+RAND()+RAND()+RAND()+RAND()+RAND()+RAND()+RAND()+RAND()+RAND())-6))-1)+PT_Y5_MC!K67)</x:f>
        <x:v>1450421.5450984505</x:v>
      </x:c>
      <x:c r="K96" s="16" t="n">
        <x:f>MAX(0,J96*(1+EXP((LN(1+Assumptions!$C$60)-0.5*Assumptions!$C$61^2)+Assumptions!$C$61*((RAND()+RAND()+RAND()+RAND()+RAND()+RAND()+RAND()+RAND()+RAND()+RAND()+RAND()+RAND())-6))-1)+PT_Y5_MC!L67)</x:f>
        <x:v>1203434.5000792486</x:v>
      </x:c>
      <x:c r="L96" s="16" t="n">
        <x:f>MAX(0,K96*(1+EXP((LN(1+Assumptions!$C$60)-0.5*Assumptions!$C$61^2)+Assumptions!$C$61*((RAND()+RAND()+RAND()+RAND()+RAND()+RAND()+RAND()+RAND()+RAND()+RAND()+RAND()+RAND())-6))-1)+PT_Y5_MC!M67)</x:f>
        <x:v>884666.2825722912</x:v>
      </x:c>
      <x:c r="M96" s="16" t="n">
        <x:f>MAX(0,L96*(1+EXP((LN(1+Assumptions!$C$60)-0.5*Assumptions!$C$61^2)+Assumptions!$C$61*((RAND()+RAND()+RAND()+RAND()+RAND()+RAND()+RAND()+RAND()+RAND()+RAND()+RAND()+RAND())-6))-1)+PT_Y5_MC!N67)</x:f>
        <x:v>946985.3858200816</x:v>
      </x:c>
      <x:c r="N96" s="16" t="n">
        <x:f>MAX(0,M96*(1+EXP((LN(1+Assumptions!$C$60)-0.5*Assumptions!$C$61^2)+Assumptions!$C$61*((RAND()+RAND()+RAND()+RAND()+RAND()+RAND()+RAND()+RAND()+RAND()+RAND()+RAND()+RAND())-6))-1)+PT_Y5_MC!O67)</x:f>
        <x:v>1307968.0719966893</x:v>
      </x:c>
      <x:c r="O96" s="16" t="n">
        <x:f>MAX(0,N96*(1+EXP((LN(1+Assumptions!$C$60)-0.5*Assumptions!$C$61^2)+Assumptions!$C$61*((RAND()+RAND()+RAND()+RAND()+RAND()+RAND()+RAND()+RAND()+RAND()+RAND()+RAND()+RAND())-6))-1)+PT_Y5_MC!P67)</x:f>
        <x:v>1273447.5536518558</x:v>
      </x:c>
      <x:c r="P96" s="16" t="n">
        <x:f>MAX(0,O96*(1+EXP((LN(1+Assumptions!$C$60)-0.5*Assumptions!$C$61^2)+Assumptions!$C$61*((RAND()+RAND()+RAND()+RAND()+RAND()+RAND()+RAND()+RAND()+RAND()+RAND()+RAND()+RAND())-6))-1)+PT_Y5_MC!Q67)</x:f>
        <x:v>1313445.6671543664</x:v>
      </x:c>
      <x:c r="Q96" s="16" t="n">
        <x:f>MAX(0,P96*(1+EXP((LN(1+Assumptions!$C$60)-0.5*Assumptions!$C$61^2)+Assumptions!$C$61*((RAND()+RAND()+RAND()+RAND()+RAND()+RAND()+RAND()+RAND()+RAND()+RAND()+RAND()+RAND())-6))-1)+PT_Y5_MC!R67)</x:f>
        <x:v>1415096.028615289</x:v>
      </x:c>
      <x:c r="R96" s="16" t="n">
        <x:f>MAX(0,Q96*(1+EXP((LN(1+Assumptions!$C$60)-0.5*Assumptions!$C$61^2)+Assumptions!$C$61*((RAND()+RAND()+RAND()+RAND()+RAND()+RAND()+RAND()+RAND()+RAND()+RAND()+RAND()+RAND())-6))-1)+PT_Y5_MC!S67)</x:f>
        <x:v>1566969.8183622696</x:v>
      </x:c>
      <x:c r="S96" s="16" t="n">
        <x:f>MAX(0,R96*(1+EXP((LN(1+Assumptions!$C$60)-0.5*Assumptions!$C$61^2)+Assumptions!$C$61*((RAND()+RAND()+RAND()+RAND()+RAND()+RAND()+RAND()+RAND()+RAND()+RAND()+RAND()+RAND())-6))-1)+PT_Y5_MC!T67)</x:f>
        <x:v>1688533.0758396047</x:v>
      </x:c>
      <x:c r="T96" s="16" t="n">
        <x:f>MAX(0,S96*(1+EXP((LN(1+Assumptions!$C$60)-0.5*Assumptions!$C$61^2)+Assumptions!$C$61*((RAND()+RAND()+RAND()+RAND()+RAND()+RAND()+RAND()+RAND()+RAND()+RAND()+RAND()+RAND())-6))-1)+PT_Y5_MC!U67)</x:f>
        <x:v>1962961.6161490486</x:v>
      </x:c>
      <x:c r="U96" s="16" t="n">
        <x:f>MAX(0,T96*(1+EXP((LN(1+Assumptions!$C$60)-0.5*Assumptions!$C$61^2)+Assumptions!$C$61*((RAND()+RAND()+RAND()+RAND()+RAND()+RAND()+RAND()+RAND()+RAND()+RAND()+RAND()+RAND())-6))-1)+PT_Y5_MC!V67)</x:f>
        <x:v>2362664.7514862055</x:v>
      </x:c>
      <x:c r="V96" s="16" t="n">
        <x:f>MAX(0,U96*(1+EXP((LN(1+Assumptions!$C$60)-0.5*Assumptions!$C$61^2)+Assumptions!$C$61*((RAND()+RAND()+RAND()+RAND()+RAND()+RAND()+RAND()+RAND()+RAND()+RAND()+RAND()+RAND())-6))-1)+PT_Y5_MC!W67)</x:f>
        <x:v>2700053.478083632</x:v>
      </x:c>
      <x:c r="W96" s="16" t="n">
        <x:f>MAX(0,V96*(1+EXP((LN(1+Assumptions!$C$60)-0.5*Assumptions!$C$61^2)+Assumptions!$C$61*((RAND()+RAND()+RAND()+RAND()+RAND()+RAND()+RAND()+RAND()+RAND()+RAND()+RAND()+RAND())-6))-1)+PT_Y5_MC!X67)</x:f>
        <x:v>2963534.1832045084</x:v>
      </x:c>
      <x:c r="X96" s="16" t="n">
        <x:f>MAX(0,W96*(1+EXP((LN(1+Assumptions!$C$60)-0.5*Assumptions!$C$61^2)+Assumptions!$C$61*((RAND()+RAND()+RAND()+RAND()+RAND()+RAND()+RAND()+RAND()+RAND()+RAND()+RAND()+RAND())-6))-1)+PT_Y5_MC!Y67)</x:f>
        <x:v>3303682.5654253084</x:v>
      </x:c>
      <x:c r="Y96" s="16" t="n">
        <x:f>MAX(0,X96*(1+EXP((LN(1+Assumptions!$C$60)-0.5*Assumptions!$C$61^2)+Assumptions!$C$61*((RAND()+RAND()+RAND()+RAND()+RAND()+RAND()+RAND()+RAND()+RAND()+RAND()+RAND()+RAND())-6))-1)+PT_Y5_MC!Z67)</x:f>
        <x:v>3083913.810657644</x:v>
      </x:c>
      <x:c r="Z96" s="16" t="n">
        <x:f>MAX(0,Y96*(1+EXP((LN(1+Assumptions!$C$60)-0.5*Assumptions!$C$61^2)+Assumptions!$C$61*((RAND()+RAND()+RAND()+RAND()+RAND()+RAND()+RAND()+RAND()+RAND()+RAND()+RAND()+RAND())-6))-1)+PT_Y5_MC!AA67)</x:f>
        <x:v>2895864.7544513363</x:v>
      </x:c>
      <x:c r="AA96" s="16" t="n">
        <x:f>MAX(0,Z96*(1+EXP((LN(1+Assumptions!$C$60)-0.5*Assumptions!$C$61^2)+Assumptions!$C$61*((RAND()+RAND()+RAND()+RAND()+RAND()+RAND()+RAND()+RAND()+RAND()+RAND()+RAND()+RAND())-6))-1)+PT_Y5_MC!AB67)</x:f>
        <x:v>3455857.6970469654</x:v>
      </x:c>
      <x:c r="AB96" s="16" t="n">
        <x:f>MAX(0,AA96*(1+EXP((LN(1+Assumptions!$C$60)-0.5*Assumptions!$C$61^2)+Assumptions!$C$61*((RAND()+RAND()+RAND()+RAND()+RAND()+RAND()+RAND()+RAND()+RAND()+RAND()+RAND()+RAND())-6))-1)+PT_Y5_MC!AC67)</x:f>
        <x:v>2990568.336064947</x:v>
      </x:c>
      <x:c r="AC96" s="16" t="n">
        <x:f>MAX(0,AB96*(1+EXP((LN(1+Assumptions!$C$60)-0.5*Assumptions!$C$61^2)+Assumptions!$C$61*((RAND()+RAND()+RAND()+RAND()+RAND()+RAND()+RAND()+RAND()+RAND()+RAND()+RAND()+RAND())-6))-1)+PT_Y5_MC!AD67)</x:f>
        <x:v>3317016.726781298</x:v>
      </x:c>
      <x:c r="AD96" s="16" t="n">
        <x:f>MAX(0,AC96*(1+EXP((LN(1+Assumptions!$C$60)-0.5*Assumptions!$C$61^2)+Assumptions!$C$61*((RAND()+RAND()+RAND()+RAND()+RAND()+RAND()+RAND()+RAND()+RAND()+RAND()+RAND()+RAND())-6))-1)+PT_Y5_MC!AE67)</x:f>
        <x:v>3567864.1970591173</x:v>
      </x:c>
      <x:c r="AE96" s="16" t="n">
        <x:f>MAX(0,AD96*(1+EXP((LN(1+Assumptions!$C$60)-0.5*Assumptions!$C$61^2)+Assumptions!$C$61*((RAND()+RAND()+RAND()+RAND()+RAND()+RAND()+RAND()+RAND()+RAND()+RAND()+RAND()+RAND())-6))-1)+PT_Y5_MC!AF67)</x:f>
        <x:v>4213191.55464946</x:v>
      </x:c>
      <x:c r="AF96" s="16" t="n">
        <x:f>MAX(0,AE96*(1+EXP((LN(1+Assumptions!$C$60)-0.5*Assumptions!$C$61^2)+Assumptions!$C$61*((RAND()+RAND()+RAND()+RAND()+RAND()+RAND()+RAND()+RAND()+RAND()+RAND()+RAND()+RAND())-6))-1)+PT_Y5_MC!AG67)</x:f>
        <x:v>5749231.010381777</x:v>
      </x:c>
    </x:row>
    <x:row r="97">
      <x:c r="A97" s="39">
        <x:v>93</x:v>
      </x:c>
      <x:c r="B97" s="16" t="n">
        <x:f>PT_Y5_MC!C68</x:f>
        <x:v>1029031.25</x:v>
      </x:c>
      <x:c r="C97" s="16" t="n">
        <x:f>MAX(0,B97*(1+EXP((LN(1+Assumptions!$C$60)-0.5*Assumptions!$C$61^2)+Assumptions!$C$61*((RAND()+RAND()+RAND()+RAND()+RAND()+RAND()+RAND()+RAND()+RAND()+RAND()+RAND()+RAND())-6))-1)+PT_Y5_MC!D67)</x:f>
        <x:v>1154652.2001732136</x:v>
      </x:c>
      <x:c r="D97" s="16" t="n">
        <x:f>MAX(0,C97*(1+EXP((LN(1+Assumptions!$C$60)-0.5*Assumptions!$C$61^2)+Assumptions!$C$61*((RAND()+RAND()+RAND()+RAND()+RAND()+RAND()+RAND()+RAND()+RAND()+RAND()+RAND()+RAND())-6))-1)+PT_Y5_MC!E67)</x:f>
        <x:v>1044241.3543975905</x:v>
      </x:c>
      <x:c r="E97" s="16" t="n">
        <x:f>MAX(0,D97*(1+EXP((LN(1+Assumptions!$C$60)-0.5*Assumptions!$C$61^2)+Assumptions!$C$61*((RAND()+RAND()+RAND()+RAND()+RAND()+RAND()+RAND()+RAND()+RAND()+RAND()+RAND()+RAND())-6))-1)+PT_Y5_MC!F67)</x:f>
        <x:v>1286027.017128218</x:v>
      </x:c>
      <x:c r="F97" s="16" t="n">
        <x:f>MAX(0,E97*(1+EXP((LN(1+Assumptions!$C$60)-0.5*Assumptions!$C$61^2)+Assumptions!$C$61*((RAND()+RAND()+RAND()+RAND()+RAND()+RAND()+RAND()+RAND()+RAND()+RAND()+RAND()+RAND())-6))-1)+PT_Y5_MC!G67)</x:f>
        <x:v>1283135.9847424347</x:v>
      </x:c>
      <x:c r="G97" s="16" t="n">
        <x:f>MAX(0,F97*(1+EXP((LN(1+Assumptions!$C$60)-0.5*Assumptions!$C$61^2)+Assumptions!$C$61*((RAND()+RAND()+RAND()+RAND()+RAND()+RAND()+RAND()+RAND()+RAND()+RAND()+RAND()+RAND())-6))-1)+PT_Y5_MC!H67)</x:f>
        <x:v>1250680.3958915963</x:v>
      </x:c>
      <x:c r="H97" s="16" t="n">
        <x:f>MAX(0,G97*(1+EXP((LN(1+Assumptions!$C$60)-0.5*Assumptions!$C$61^2)+Assumptions!$C$61*((RAND()+RAND()+RAND()+RAND()+RAND()+RAND()+RAND()+RAND()+RAND()+RAND()+RAND()+RAND())-6))-1)+PT_Y5_MC!I67)</x:f>
        <x:v>1055668.9787520168</x:v>
      </x:c>
      <x:c r="I97" s="16" t="n">
        <x:f>MAX(0,H97*(1+EXP((LN(1+Assumptions!$C$60)-0.5*Assumptions!$C$61^2)+Assumptions!$C$61*((RAND()+RAND()+RAND()+RAND()+RAND()+RAND()+RAND()+RAND()+RAND()+RAND()+RAND()+RAND())-6))-1)+PT_Y5_MC!J67)</x:f>
        <x:v>1383868.6315698635</x:v>
      </x:c>
      <x:c r="J97" s="16" t="n">
        <x:f>MAX(0,I97*(1+EXP((LN(1+Assumptions!$C$60)-0.5*Assumptions!$C$61^2)+Assumptions!$C$61*((RAND()+RAND()+RAND()+RAND()+RAND()+RAND()+RAND()+RAND()+RAND()+RAND()+RAND()+RAND())-6))-1)+PT_Y5_MC!K67)</x:f>
        <x:v>1305051.8311967524</x:v>
      </x:c>
      <x:c r="K97" s="16" t="n">
        <x:f>MAX(0,J97*(1+EXP((LN(1+Assumptions!$C$60)-0.5*Assumptions!$C$61^2)+Assumptions!$C$61*((RAND()+RAND()+RAND()+RAND()+RAND()+RAND()+RAND()+RAND()+RAND()+RAND()+RAND()+RAND())-6))-1)+PT_Y5_MC!L67)</x:f>
        <x:v>1595351.3903271563</x:v>
      </x:c>
      <x:c r="L97" s="16" t="n">
        <x:f>MAX(0,K97*(1+EXP((LN(1+Assumptions!$C$60)-0.5*Assumptions!$C$61^2)+Assumptions!$C$61*((RAND()+RAND()+RAND()+RAND()+RAND()+RAND()+RAND()+RAND()+RAND()+RAND()+RAND()+RAND())-6))-1)+PT_Y5_MC!M67)</x:f>
        <x:v>1995031.1926263173</x:v>
      </x:c>
      <x:c r="M97" s="16" t="n">
        <x:f>MAX(0,L97*(1+EXP((LN(1+Assumptions!$C$60)-0.5*Assumptions!$C$61^2)+Assumptions!$C$61*((RAND()+RAND()+RAND()+RAND()+RAND()+RAND()+RAND()+RAND()+RAND()+RAND()+RAND()+RAND())-6))-1)+PT_Y5_MC!N67)</x:f>
        <x:v>2299092.6442155205</x:v>
      </x:c>
      <x:c r="N97" s="16" t="n">
        <x:f>MAX(0,M97*(1+EXP((LN(1+Assumptions!$C$60)-0.5*Assumptions!$C$61^2)+Assumptions!$C$61*((RAND()+RAND()+RAND()+RAND()+RAND()+RAND()+RAND()+RAND()+RAND()+RAND()+RAND()+RAND())-6))-1)+PT_Y5_MC!O67)</x:f>
        <x:v>2589618.9809985133</x:v>
      </x:c>
      <x:c r="O97" s="16" t="n">
        <x:f>MAX(0,N97*(1+EXP((LN(1+Assumptions!$C$60)-0.5*Assumptions!$C$61^2)+Assumptions!$C$61*((RAND()+RAND()+RAND()+RAND()+RAND()+RAND()+RAND()+RAND()+RAND()+RAND()+RAND()+RAND())-6))-1)+PT_Y5_MC!P67)</x:f>
        <x:v>1895080.3668054047</x:v>
      </x:c>
      <x:c r="P97" s="16" t="n">
        <x:f>MAX(0,O97*(1+EXP((LN(1+Assumptions!$C$60)-0.5*Assumptions!$C$61^2)+Assumptions!$C$61*((RAND()+RAND()+RAND()+RAND()+RAND()+RAND()+RAND()+RAND()+RAND()+RAND()+RAND()+RAND())-6))-1)+PT_Y5_MC!Q67)</x:f>
        <x:v>2076576.816013348</x:v>
      </x:c>
      <x:c r="Q97" s="16" t="n">
        <x:f>MAX(0,P97*(1+EXP((LN(1+Assumptions!$C$60)-0.5*Assumptions!$C$61^2)+Assumptions!$C$61*((RAND()+RAND()+RAND()+RAND()+RAND()+RAND()+RAND()+RAND()+RAND()+RAND()+RAND()+RAND())-6))-1)+PT_Y5_MC!R67)</x:f>
        <x:v>2882076.303957639</x:v>
      </x:c>
      <x:c r="R97" s="16" t="n">
        <x:f>MAX(0,Q97*(1+EXP((LN(1+Assumptions!$C$60)-0.5*Assumptions!$C$61^2)+Assumptions!$C$61*((RAND()+RAND()+RAND()+RAND()+RAND()+RAND()+RAND()+RAND()+RAND()+RAND()+RAND()+RAND())-6))-1)+PT_Y5_MC!S67)</x:f>
        <x:v>2377371.3994379803</x:v>
      </x:c>
      <x:c r="S97" s="16" t="n">
        <x:f>MAX(0,R97*(1+EXP((LN(1+Assumptions!$C$60)-0.5*Assumptions!$C$61^2)+Assumptions!$C$61*((RAND()+RAND()+RAND()+RAND()+RAND()+RAND()+RAND()+RAND()+RAND()+RAND()+RAND()+RAND())-6))-1)+PT_Y5_MC!T67)</x:f>
        <x:v>2729217.883383826</x:v>
      </x:c>
      <x:c r="T97" s="16" t="n">
        <x:f>MAX(0,S97*(1+EXP((LN(1+Assumptions!$C$60)-0.5*Assumptions!$C$61^2)+Assumptions!$C$61*((RAND()+RAND()+RAND()+RAND()+RAND()+RAND()+RAND()+RAND()+RAND()+RAND()+RAND()+RAND())-6))-1)+PT_Y5_MC!U67)</x:f>
        <x:v>3048199.409747476</x:v>
      </x:c>
      <x:c r="U97" s="16" t="n">
        <x:f>MAX(0,T97*(1+EXP((LN(1+Assumptions!$C$60)-0.5*Assumptions!$C$61^2)+Assumptions!$C$61*((RAND()+RAND()+RAND()+RAND()+RAND()+RAND()+RAND()+RAND()+RAND()+RAND()+RAND()+RAND())-6))-1)+PT_Y5_MC!V67)</x:f>
        <x:v>3140096.627619216</x:v>
      </x:c>
      <x:c r="V97" s="16" t="n">
        <x:f>MAX(0,U97*(1+EXP((LN(1+Assumptions!$C$60)-0.5*Assumptions!$C$61^2)+Assumptions!$C$61*((RAND()+RAND()+RAND()+RAND()+RAND()+RAND()+RAND()+RAND()+RAND()+RAND()+RAND()+RAND())-6))-1)+PT_Y5_MC!W67)</x:f>
        <x:v>4325443.06547049</x:v>
      </x:c>
      <x:c r="W97" s="16" t="n">
        <x:f>MAX(0,V97*(1+EXP((LN(1+Assumptions!$C$60)-0.5*Assumptions!$C$61^2)+Assumptions!$C$61*((RAND()+RAND()+RAND()+RAND()+RAND()+RAND()+RAND()+RAND()+RAND()+RAND()+RAND()+RAND())-6))-1)+PT_Y5_MC!X67)</x:f>
        <x:v>4260512.029284234</x:v>
      </x:c>
      <x:c r="X97" s="16" t="n">
        <x:f>MAX(0,W97*(1+EXP((LN(1+Assumptions!$C$60)-0.5*Assumptions!$C$61^2)+Assumptions!$C$61*((RAND()+RAND()+RAND()+RAND()+RAND()+RAND()+RAND()+RAND()+RAND()+RAND()+RAND()+RAND())-6))-1)+PT_Y5_MC!Y67)</x:f>
        <x:v>4164871.7906168387</x:v>
      </x:c>
      <x:c r="Y97" s="16" t="n">
        <x:f>MAX(0,X97*(1+EXP((LN(1+Assumptions!$C$60)-0.5*Assumptions!$C$61^2)+Assumptions!$C$61*((RAND()+RAND()+RAND()+RAND()+RAND()+RAND()+RAND()+RAND()+RAND()+RAND()+RAND()+RAND())-6))-1)+PT_Y5_MC!Z67)</x:f>
        <x:v>5277417.733112804</x:v>
      </x:c>
      <x:c r="Z97" s="16" t="n">
        <x:f>MAX(0,Y97*(1+EXP((LN(1+Assumptions!$C$60)-0.5*Assumptions!$C$61^2)+Assumptions!$C$61*((RAND()+RAND()+RAND()+RAND()+RAND()+RAND()+RAND()+RAND()+RAND()+RAND()+RAND()+RAND())-6))-1)+PT_Y5_MC!AA67)</x:f>
        <x:v>7110473.110116948</x:v>
      </x:c>
      <x:c r="AA97" s="16" t="n">
        <x:f>MAX(0,Z97*(1+EXP((LN(1+Assumptions!$C$60)-0.5*Assumptions!$C$61^2)+Assumptions!$C$61*((RAND()+RAND()+RAND()+RAND()+RAND()+RAND()+RAND()+RAND()+RAND()+RAND()+RAND()+RAND())-6))-1)+PT_Y5_MC!AB67)</x:f>
        <x:v>6731905.749541293</x:v>
      </x:c>
      <x:c r="AB97" s="16" t="n">
        <x:f>MAX(0,AA97*(1+EXP((LN(1+Assumptions!$C$60)-0.5*Assumptions!$C$61^2)+Assumptions!$C$61*((RAND()+RAND()+RAND()+RAND()+RAND()+RAND()+RAND()+RAND()+RAND()+RAND()+RAND()+RAND())-6))-1)+PT_Y5_MC!AC67)</x:f>
        <x:v>6272059.115966129</x:v>
      </x:c>
      <x:c r="AC97" s="16" t="n">
        <x:f>MAX(0,AB97*(1+EXP((LN(1+Assumptions!$C$60)-0.5*Assumptions!$C$61^2)+Assumptions!$C$61*((RAND()+RAND()+RAND()+RAND()+RAND()+RAND()+RAND()+RAND()+RAND()+RAND()+RAND()+RAND())-6))-1)+PT_Y5_MC!AD67)</x:f>
        <x:v>5447667.318515804</x:v>
      </x:c>
      <x:c r="AD97" s="16" t="n">
        <x:f>MAX(0,AC97*(1+EXP((LN(1+Assumptions!$C$60)-0.5*Assumptions!$C$61^2)+Assumptions!$C$61*((RAND()+RAND()+RAND()+RAND()+RAND()+RAND()+RAND()+RAND()+RAND()+RAND()+RAND()+RAND())-6))-1)+PT_Y5_MC!AE67)</x:f>
        <x:v>5614160.482261702</x:v>
      </x:c>
      <x:c r="AE97" s="16" t="n">
        <x:f>MAX(0,AD97*(1+EXP((LN(1+Assumptions!$C$60)-0.5*Assumptions!$C$61^2)+Assumptions!$C$61*((RAND()+RAND()+RAND()+RAND()+RAND()+RAND()+RAND()+RAND()+RAND()+RAND()+RAND()+RAND())-6))-1)+PT_Y5_MC!AF67)</x:f>
        <x:v>6316101.307690415</x:v>
      </x:c>
      <x:c r="AF97" s="16" t="n">
        <x:f>MAX(0,AE97*(1+EXP((LN(1+Assumptions!$C$60)-0.5*Assumptions!$C$61^2)+Assumptions!$C$61*((RAND()+RAND()+RAND()+RAND()+RAND()+RAND()+RAND()+RAND()+RAND()+RAND()+RAND()+RAND())-6))-1)+PT_Y5_MC!AG67)</x:f>
        <x:v>6655789.2920225505</x:v>
      </x:c>
    </x:row>
    <x:row r="98">
      <x:c r="A98" s="39">
        <x:v>94</x:v>
      </x:c>
      <x:c r="B98" s="16" t="n">
        <x:f>PT_Y5_MC!C68</x:f>
        <x:v>1029031.25</x:v>
      </x:c>
      <x:c r="C98" s="16" t="n">
        <x:f>MAX(0,B98*(1+EXP((LN(1+Assumptions!$C$60)-0.5*Assumptions!$C$61^2)+Assumptions!$C$61*((RAND()+RAND()+RAND()+RAND()+RAND()+RAND()+RAND()+RAND()+RAND()+RAND()+RAND()+RAND())-6))-1)+PT_Y5_MC!D67)</x:f>
        <x:v>842553.1408815159</x:v>
      </x:c>
      <x:c r="D98" s="16" t="n">
        <x:f>MAX(0,C98*(1+EXP((LN(1+Assumptions!$C$60)-0.5*Assumptions!$C$61^2)+Assumptions!$C$61*((RAND()+RAND()+RAND()+RAND()+RAND()+RAND()+RAND()+RAND()+RAND()+RAND()+RAND()+RAND())-6))-1)+PT_Y5_MC!E67)</x:f>
        <x:v>633789.2203743707</x:v>
      </x:c>
      <x:c r="E98" s="16" t="n">
        <x:f>MAX(0,D98*(1+EXP((LN(1+Assumptions!$C$60)-0.5*Assumptions!$C$61^2)+Assumptions!$C$61*((RAND()+RAND()+RAND()+RAND()+RAND()+RAND()+RAND()+RAND()+RAND()+RAND()+RAND()+RAND())-6))-1)+PT_Y5_MC!F67)</x:f>
        <x:v>614337.3667613011</x:v>
      </x:c>
      <x:c r="F98" s="16" t="n">
        <x:f>MAX(0,E98*(1+EXP((LN(1+Assumptions!$C$60)-0.5*Assumptions!$C$61^2)+Assumptions!$C$61*((RAND()+RAND()+RAND()+RAND()+RAND()+RAND()+RAND()+RAND()+RAND()+RAND()+RAND()+RAND())-6))-1)+PT_Y5_MC!G67)</x:f>
        <x:v>557159.5145929008</x:v>
      </x:c>
      <x:c r="G98" s="16" t="n">
        <x:f>MAX(0,F98*(1+EXP((LN(1+Assumptions!$C$60)-0.5*Assumptions!$C$61^2)+Assumptions!$C$61*((RAND()+RAND()+RAND()+RAND()+RAND()+RAND()+RAND()+RAND()+RAND()+RAND()+RAND()+RAND())-6))-1)+PT_Y5_MC!H67)</x:f>
        <x:v>594274.5361895835</x:v>
      </x:c>
      <x:c r="H98" s="16" t="n">
        <x:f>MAX(0,G98*(1+EXP((LN(1+Assumptions!$C$60)-0.5*Assumptions!$C$61^2)+Assumptions!$C$61*((RAND()+RAND()+RAND()+RAND()+RAND()+RAND()+RAND()+RAND()+RAND()+RAND()+RAND()+RAND())-6))-1)+PT_Y5_MC!I67)</x:f>
        <x:v>636016.4021180707</x:v>
      </x:c>
      <x:c r="I98" s="16" t="n">
        <x:f>MAX(0,H98*(1+EXP((LN(1+Assumptions!$C$60)-0.5*Assumptions!$C$61^2)+Assumptions!$C$61*((RAND()+RAND()+RAND()+RAND()+RAND()+RAND()+RAND()+RAND()+RAND()+RAND()+RAND()+RAND())-6))-1)+PT_Y5_MC!J67)</x:f>
        <x:v>515615.26406075025</x:v>
      </x:c>
      <x:c r="J98" s="16" t="n">
        <x:f>MAX(0,I98*(1+EXP((LN(1+Assumptions!$C$60)-0.5*Assumptions!$C$61^2)+Assumptions!$C$61*((RAND()+RAND()+RAND()+RAND()+RAND()+RAND()+RAND()+RAND()+RAND()+RAND()+RAND()+RAND())-6))-1)+PT_Y5_MC!K67)</x:f>
        <x:v>532582.4650935302</x:v>
      </x:c>
      <x:c r="K98" s="16" t="n">
        <x:f>MAX(0,J98*(1+EXP((LN(1+Assumptions!$C$60)-0.5*Assumptions!$C$61^2)+Assumptions!$C$61*((RAND()+RAND()+RAND()+RAND()+RAND()+RAND()+RAND()+RAND()+RAND()+RAND()+RAND()+RAND())-6))-1)+PT_Y5_MC!L67)</x:f>
        <x:v>537210.9633650711</x:v>
      </x:c>
      <x:c r="L98" s="16" t="n">
        <x:f>MAX(0,K98*(1+EXP((LN(1+Assumptions!$C$60)-0.5*Assumptions!$C$61^2)+Assumptions!$C$61*((RAND()+RAND()+RAND()+RAND()+RAND()+RAND()+RAND()+RAND()+RAND()+RAND()+RAND()+RAND())-6))-1)+PT_Y5_MC!M67)</x:f>
        <x:v>645673.4591978004</x:v>
      </x:c>
      <x:c r="M98" s="16" t="n">
        <x:f>MAX(0,L98*(1+EXP((LN(1+Assumptions!$C$60)-0.5*Assumptions!$C$61^2)+Assumptions!$C$61*((RAND()+RAND()+RAND()+RAND()+RAND()+RAND()+RAND()+RAND()+RAND()+RAND()+RAND()+RAND())-6))-1)+PT_Y5_MC!N67)</x:f>
        <x:v>629891.069680365</x:v>
      </x:c>
      <x:c r="N98" s="16" t="n">
        <x:f>MAX(0,M98*(1+EXP((LN(1+Assumptions!$C$60)-0.5*Assumptions!$C$61^2)+Assumptions!$C$61*((RAND()+RAND()+RAND()+RAND()+RAND()+RAND()+RAND()+RAND()+RAND()+RAND()+RAND()+RAND())-6))-1)+PT_Y5_MC!O67)</x:f>
        <x:v>584245.4621691937</x:v>
      </x:c>
      <x:c r="O98" s="16" t="n">
        <x:f>MAX(0,N98*(1+EXP((LN(1+Assumptions!$C$60)-0.5*Assumptions!$C$61^2)+Assumptions!$C$61*((RAND()+RAND()+RAND()+RAND()+RAND()+RAND()+RAND()+RAND()+RAND()+RAND()+RAND()+RAND())-6))-1)+PT_Y5_MC!P67)</x:f>
        <x:v>746248.656102509</x:v>
      </x:c>
      <x:c r="P98" s="16" t="n">
        <x:f>MAX(0,O98*(1+EXP((LN(1+Assumptions!$C$60)-0.5*Assumptions!$C$61^2)+Assumptions!$C$61*((RAND()+RAND()+RAND()+RAND()+RAND()+RAND()+RAND()+RAND()+RAND()+RAND()+RAND()+RAND())-6))-1)+PT_Y5_MC!Q67)</x:f>
        <x:v>781664.4247348786</x:v>
      </x:c>
      <x:c r="Q98" s="16" t="n">
        <x:f>MAX(0,P98*(1+EXP((LN(1+Assumptions!$C$60)-0.5*Assumptions!$C$61^2)+Assumptions!$C$61*((RAND()+RAND()+RAND()+RAND()+RAND()+RAND()+RAND()+RAND()+RAND()+RAND()+RAND()+RAND())-6))-1)+PT_Y5_MC!R67)</x:f>
        <x:v>950049.8655419706</x:v>
      </x:c>
      <x:c r="R98" s="16" t="n">
        <x:f>MAX(0,Q98*(1+EXP((LN(1+Assumptions!$C$60)-0.5*Assumptions!$C$61^2)+Assumptions!$C$61*((RAND()+RAND()+RAND()+RAND()+RAND()+RAND()+RAND()+RAND()+RAND()+RAND()+RAND()+RAND())-6))-1)+PT_Y5_MC!S67)</x:f>
        <x:v>957186.6469589287</x:v>
      </x:c>
      <x:c r="S98" s="16" t="n">
        <x:f>MAX(0,R98*(1+EXP((LN(1+Assumptions!$C$60)-0.5*Assumptions!$C$61^2)+Assumptions!$C$61*((RAND()+RAND()+RAND()+RAND()+RAND()+RAND()+RAND()+RAND()+RAND()+RAND()+RAND()+RAND())-6))-1)+PT_Y5_MC!T67)</x:f>
        <x:v>1027781.2166458392</x:v>
      </x:c>
      <x:c r="T98" s="16" t="n">
        <x:f>MAX(0,S98*(1+EXP((LN(1+Assumptions!$C$60)-0.5*Assumptions!$C$61^2)+Assumptions!$C$61*((RAND()+RAND()+RAND()+RAND()+RAND()+RAND()+RAND()+RAND()+RAND()+RAND()+RAND()+RAND())-6))-1)+PT_Y5_MC!U67)</x:f>
        <x:v>1319544.1286762585</x:v>
      </x:c>
      <x:c r="U98" s="16" t="n">
        <x:f>MAX(0,T98*(1+EXP((LN(1+Assumptions!$C$60)-0.5*Assumptions!$C$61^2)+Assumptions!$C$61*((RAND()+RAND()+RAND()+RAND()+RAND()+RAND()+RAND()+RAND()+RAND()+RAND()+RAND()+RAND())-6))-1)+PT_Y5_MC!V67)</x:f>
        <x:v>1298693.5572281866</x:v>
      </x:c>
      <x:c r="V98" s="16" t="n">
        <x:f>MAX(0,U98*(1+EXP((LN(1+Assumptions!$C$60)-0.5*Assumptions!$C$61^2)+Assumptions!$C$61*((RAND()+RAND()+RAND()+RAND()+RAND()+RAND()+RAND()+RAND()+RAND()+RAND()+RAND()+RAND())-6))-1)+PT_Y5_MC!W67)</x:f>
        <x:v>1172512.1735325174</x:v>
      </x:c>
      <x:c r="W98" s="16" t="n">
        <x:f>MAX(0,V98*(1+EXP((LN(1+Assumptions!$C$60)-0.5*Assumptions!$C$61^2)+Assumptions!$C$61*((RAND()+RAND()+RAND()+RAND()+RAND()+RAND()+RAND()+RAND()+RAND()+RAND()+RAND()+RAND())-6))-1)+PT_Y5_MC!X67)</x:f>
        <x:v>981776.6213505014</x:v>
      </x:c>
      <x:c r="X98" s="16" t="n">
        <x:f>MAX(0,W98*(1+EXP((LN(1+Assumptions!$C$60)-0.5*Assumptions!$C$61^2)+Assumptions!$C$61*((RAND()+RAND()+RAND()+RAND()+RAND()+RAND()+RAND()+RAND()+RAND()+RAND()+RAND()+RAND())-6))-1)+PT_Y5_MC!Y67)</x:f>
        <x:v>938886.2441119239</x:v>
      </x:c>
      <x:c r="Y98" s="16" t="n">
        <x:f>MAX(0,X98*(1+EXP((LN(1+Assumptions!$C$60)-0.5*Assumptions!$C$61^2)+Assumptions!$C$61*((RAND()+RAND()+RAND()+RAND()+RAND()+RAND()+RAND()+RAND()+RAND()+RAND()+RAND()+RAND())-6))-1)+PT_Y5_MC!Z67)</x:f>
        <x:v>878056.3966908882</x:v>
      </x:c>
      <x:c r="Z98" s="16" t="n">
        <x:f>MAX(0,Y98*(1+EXP((LN(1+Assumptions!$C$60)-0.5*Assumptions!$C$61^2)+Assumptions!$C$61*((RAND()+RAND()+RAND()+RAND()+RAND()+RAND()+RAND()+RAND()+RAND()+RAND()+RAND()+RAND())-6))-1)+PT_Y5_MC!AA67)</x:f>
        <x:v>840783.1675890973</x:v>
      </x:c>
      <x:c r="AA98" s="16" t="n">
        <x:f>MAX(0,Z98*(1+EXP((LN(1+Assumptions!$C$60)-0.5*Assumptions!$C$61^2)+Assumptions!$C$61*((RAND()+RAND()+RAND()+RAND()+RAND()+RAND()+RAND()+RAND()+RAND()+RAND()+RAND()+RAND())-6))-1)+PT_Y5_MC!AB67)</x:f>
        <x:v>741424.7229840413</x:v>
      </x:c>
      <x:c r="AB98" s="16" t="n">
        <x:f>MAX(0,AA98*(1+EXP((LN(1+Assumptions!$C$60)-0.5*Assumptions!$C$61^2)+Assumptions!$C$61*((RAND()+RAND()+RAND()+RAND()+RAND()+RAND()+RAND()+RAND()+RAND()+RAND()+RAND()+RAND())-6))-1)+PT_Y5_MC!AC67)</x:f>
        <x:v>802950.7476808829</x:v>
      </x:c>
      <x:c r="AC98" s="16" t="n">
        <x:f>MAX(0,AB98*(1+EXP((LN(1+Assumptions!$C$60)-0.5*Assumptions!$C$61^2)+Assumptions!$C$61*((RAND()+RAND()+RAND()+RAND()+RAND()+RAND()+RAND()+RAND()+RAND()+RAND()+RAND()+RAND())-6))-1)+PT_Y5_MC!AD67)</x:f>
        <x:v>737643.0584698531</x:v>
      </x:c>
      <x:c r="AD98" s="16" t="n">
        <x:f>MAX(0,AC98*(1+EXP((LN(1+Assumptions!$C$60)-0.5*Assumptions!$C$61^2)+Assumptions!$C$61*((RAND()+RAND()+RAND()+RAND()+RAND()+RAND()+RAND()+RAND()+RAND()+RAND()+RAND()+RAND())-6))-1)+PT_Y5_MC!AE67)</x:f>
        <x:v>755095.924365204</x:v>
      </x:c>
      <x:c r="AE98" s="16" t="n">
        <x:f>MAX(0,AD98*(1+EXP((LN(1+Assumptions!$C$60)-0.5*Assumptions!$C$61^2)+Assumptions!$C$61*((RAND()+RAND()+RAND()+RAND()+RAND()+RAND()+RAND()+RAND()+RAND()+RAND()+RAND()+RAND())-6))-1)+PT_Y5_MC!AF67)</x:f>
        <x:v>752761.4188634909</x:v>
      </x:c>
      <x:c r="AF98" s="16" t="n">
        <x:f>MAX(0,AE98*(1+EXP((LN(1+Assumptions!$C$60)-0.5*Assumptions!$C$61^2)+Assumptions!$C$61*((RAND()+RAND()+RAND()+RAND()+RAND()+RAND()+RAND()+RAND()+RAND()+RAND()+RAND()+RAND())-6))-1)+PT_Y5_MC!AG67)</x:f>
        <x:v>621518.9141219397</x:v>
      </x:c>
    </x:row>
    <x:row r="99">
      <x:c r="A99" s="39">
        <x:v>95</x:v>
      </x:c>
      <x:c r="B99" s="16" t="n">
        <x:f>PT_Y5_MC!C68</x:f>
        <x:v>1029031.25</x:v>
      </x:c>
      <x:c r="C99" s="16" t="n">
        <x:f>MAX(0,B99*(1+EXP((LN(1+Assumptions!$C$60)-0.5*Assumptions!$C$61^2)+Assumptions!$C$61*((RAND()+RAND()+RAND()+RAND()+RAND()+RAND()+RAND()+RAND()+RAND()+RAND()+RAND()+RAND())-6))-1)+PT_Y5_MC!D67)</x:f>
        <x:v>1469716.6259503895</x:v>
      </x:c>
      <x:c r="D99" s="16" t="n">
        <x:f>MAX(0,C99*(1+EXP((LN(1+Assumptions!$C$60)-0.5*Assumptions!$C$61^2)+Assumptions!$C$61*((RAND()+RAND()+RAND()+RAND()+RAND()+RAND()+RAND()+RAND()+RAND()+RAND()+RAND()+RAND())-6))-1)+PT_Y5_MC!E67)</x:f>
        <x:v>2406153.164645859</x:v>
      </x:c>
      <x:c r="E99" s="16" t="n">
        <x:f>MAX(0,D99*(1+EXP((LN(1+Assumptions!$C$60)-0.5*Assumptions!$C$61^2)+Assumptions!$C$61*((RAND()+RAND()+RAND()+RAND()+RAND()+RAND()+RAND()+RAND()+RAND()+RAND()+RAND()+RAND())-6))-1)+PT_Y5_MC!F67)</x:f>
        <x:v>3341581.272205952</x:v>
      </x:c>
      <x:c r="F99" s="16" t="n">
        <x:f>MAX(0,E99*(1+EXP((LN(1+Assumptions!$C$60)-0.5*Assumptions!$C$61^2)+Assumptions!$C$61*((RAND()+RAND()+RAND()+RAND()+RAND()+RAND()+RAND()+RAND()+RAND()+RAND()+RAND()+RAND())-6))-1)+PT_Y5_MC!G67)</x:f>
        <x:v>3807119.6514070593</x:v>
      </x:c>
      <x:c r="G99" s="16" t="n">
        <x:f>MAX(0,F99*(1+EXP((LN(1+Assumptions!$C$60)-0.5*Assumptions!$C$61^2)+Assumptions!$C$61*((RAND()+RAND()+RAND()+RAND()+RAND()+RAND()+RAND()+RAND()+RAND()+RAND()+RAND()+RAND())-6))-1)+PT_Y5_MC!H67)</x:f>
        <x:v>3503902.4473051815</x:v>
      </x:c>
      <x:c r="H99" s="16" t="n">
        <x:f>MAX(0,G99*(1+EXP((LN(1+Assumptions!$C$60)-0.5*Assumptions!$C$61^2)+Assumptions!$C$61*((RAND()+RAND()+RAND()+RAND()+RAND()+RAND()+RAND()+RAND()+RAND()+RAND()+RAND()+RAND())-6))-1)+PT_Y5_MC!I67)</x:f>
        <x:v>3125616.4916845583</x:v>
      </x:c>
      <x:c r="I99" s="16" t="n">
        <x:f>MAX(0,H99*(1+EXP((LN(1+Assumptions!$C$60)-0.5*Assumptions!$C$61^2)+Assumptions!$C$61*((RAND()+RAND()+RAND()+RAND()+RAND()+RAND()+RAND()+RAND()+RAND()+RAND()+RAND()+RAND())-6))-1)+PT_Y5_MC!J67)</x:f>
        <x:v>4030536.934125122</x:v>
      </x:c>
      <x:c r="J99" s="16" t="n">
        <x:f>MAX(0,I99*(1+EXP((LN(1+Assumptions!$C$60)-0.5*Assumptions!$C$61^2)+Assumptions!$C$61*((RAND()+RAND()+RAND()+RAND()+RAND()+RAND()+RAND()+RAND()+RAND()+RAND()+RAND()+RAND())-6))-1)+PT_Y5_MC!K67)</x:f>
        <x:v>4221338.840050925</x:v>
      </x:c>
      <x:c r="K99" s="16" t="n">
        <x:f>MAX(0,J99*(1+EXP((LN(1+Assumptions!$C$60)-0.5*Assumptions!$C$61^2)+Assumptions!$C$61*((RAND()+RAND()+RAND()+RAND()+RAND()+RAND()+RAND()+RAND()+RAND()+RAND()+RAND()+RAND())-6))-1)+PT_Y5_MC!L67)</x:f>
        <x:v>3687036.954189131</x:v>
      </x:c>
      <x:c r="L99" s="16" t="n">
        <x:f>MAX(0,K99*(1+EXP((LN(1+Assumptions!$C$60)-0.5*Assumptions!$C$61^2)+Assumptions!$C$61*((RAND()+RAND()+RAND()+RAND()+RAND()+RAND()+RAND()+RAND()+RAND()+RAND()+RAND()+RAND())-6))-1)+PT_Y5_MC!M67)</x:f>
        <x:v>3634011.9464027127</x:v>
      </x:c>
      <x:c r="M99" s="16" t="n">
        <x:f>MAX(0,L99*(1+EXP((LN(1+Assumptions!$C$60)-0.5*Assumptions!$C$61^2)+Assumptions!$C$61*((RAND()+RAND()+RAND()+RAND()+RAND()+RAND()+RAND()+RAND()+RAND()+RAND()+RAND()+RAND())-6))-1)+PT_Y5_MC!N67)</x:f>
        <x:v>3496224.064106751</x:v>
      </x:c>
      <x:c r="N99" s="16" t="n">
        <x:f>MAX(0,M99*(1+EXP((LN(1+Assumptions!$C$60)-0.5*Assumptions!$C$61^2)+Assumptions!$C$61*((RAND()+RAND()+RAND()+RAND()+RAND()+RAND()+RAND()+RAND()+RAND()+RAND()+RAND()+RAND())-6))-1)+PT_Y5_MC!O67)</x:f>
        <x:v>2611401.249957593</x:v>
      </x:c>
      <x:c r="O99" s="16" t="n">
        <x:f>MAX(0,N99*(1+EXP((LN(1+Assumptions!$C$60)-0.5*Assumptions!$C$61^2)+Assumptions!$C$61*((RAND()+RAND()+RAND()+RAND()+RAND()+RAND()+RAND()+RAND()+RAND()+RAND()+RAND()+RAND())-6))-1)+PT_Y5_MC!P67)</x:f>
        <x:v>3076646.8117659865</x:v>
      </x:c>
      <x:c r="P99" s="16" t="n">
        <x:f>MAX(0,O99*(1+EXP((LN(1+Assumptions!$C$60)-0.5*Assumptions!$C$61^2)+Assumptions!$C$61*((RAND()+RAND()+RAND()+RAND()+RAND()+RAND()+RAND()+RAND()+RAND()+RAND()+RAND()+RAND())-6))-1)+PT_Y5_MC!Q67)</x:f>
        <x:v>2313596.4621588853</x:v>
      </x:c>
      <x:c r="Q99" s="16" t="n">
        <x:f>MAX(0,P99*(1+EXP((LN(1+Assumptions!$C$60)-0.5*Assumptions!$C$61^2)+Assumptions!$C$61*((RAND()+RAND()+RAND()+RAND()+RAND()+RAND()+RAND()+RAND()+RAND()+RAND()+RAND()+RAND())-6))-1)+PT_Y5_MC!R67)</x:f>
        <x:v>2393836.837017552</x:v>
      </x:c>
      <x:c r="R99" s="16" t="n">
        <x:f>MAX(0,Q99*(1+EXP((LN(1+Assumptions!$C$60)-0.5*Assumptions!$C$61^2)+Assumptions!$C$61*((RAND()+RAND()+RAND()+RAND()+RAND()+RAND()+RAND()+RAND()+RAND()+RAND()+RAND()+RAND())-6))-1)+PT_Y5_MC!S67)</x:f>
        <x:v>2239246.016587825</x:v>
      </x:c>
      <x:c r="S99" s="16" t="n">
        <x:f>MAX(0,R99*(1+EXP((LN(1+Assumptions!$C$60)-0.5*Assumptions!$C$61^2)+Assumptions!$C$61*((RAND()+RAND()+RAND()+RAND()+RAND()+RAND()+RAND()+RAND()+RAND()+RAND()+RAND()+RAND())-6))-1)+PT_Y5_MC!T67)</x:f>
        <x:v>2167904.804286652</x:v>
      </x:c>
      <x:c r="T99" s="16" t="n">
        <x:f>MAX(0,S99*(1+EXP((LN(1+Assumptions!$C$60)-0.5*Assumptions!$C$61^2)+Assumptions!$C$61*((RAND()+RAND()+RAND()+RAND()+RAND()+RAND()+RAND()+RAND()+RAND()+RAND()+RAND()+RAND())-6))-1)+PT_Y5_MC!U67)</x:f>
        <x:v>2128395.7201292925</x:v>
      </x:c>
      <x:c r="U99" s="16" t="n">
        <x:f>MAX(0,T99*(1+EXP((LN(1+Assumptions!$C$60)-0.5*Assumptions!$C$61^2)+Assumptions!$C$61*((RAND()+RAND()+RAND()+RAND()+RAND()+RAND()+RAND()+RAND()+RAND()+RAND()+RAND()+RAND())-6))-1)+PT_Y5_MC!V67)</x:f>
        <x:v>2337962.3345961967</x:v>
      </x:c>
      <x:c r="V99" s="16" t="n">
        <x:f>MAX(0,U99*(1+EXP((LN(1+Assumptions!$C$60)-0.5*Assumptions!$C$61^2)+Assumptions!$C$61*((RAND()+RAND()+RAND()+RAND()+RAND()+RAND()+RAND()+RAND()+RAND()+RAND()+RAND()+RAND())-6))-1)+PT_Y5_MC!W67)</x:f>
        <x:v>1990215.851700302</x:v>
      </x:c>
      <x:c r="W99" s="16" t="n">
        <x:f>MAX(0,V99*(1+EXP((LN(1+Assumptions!$C$60)-0.5*Assumptions!$C$61^2)+Assumptions!$C$61*((RAND()+RAND()+RAND()+RAND()+RAND()+RAND()+RAND()+RAND()+RAND()+RAND()+RAND()+RAND())-6))-1)+PT_Y5_MC!X67)</x:f>
        <x:v>1808441.0205283705</x:v>
      </x:c>
      <x:c r="X99" s="16" t="n">
        <x:f>MAX(0,W99*(1+EXP((LN(1+Assumptions!$C$60)-0.5*Assumptions!$C$61^2)+Assumptions!$C$61*((RAND()+RAND()+RAND()+RAND()+RAND()+RAND()+RAND()+RAND()+RAND()+RAND()+RAND()+RAND())-6))-1)+PT_Y5_MC!Y67)</x:f>
        <x:v>2120064.0864691334</x:v>
      </x:c>
      <x:c r="Y99" s="16" t="n">
        <x:f>MAX(0,X99*(1+EXP((LN(1+Assumptions!$C$60)-0.5*Assumptions!$C$61^2)+Assumptions!$C$61*((RAND()+RAND()+RAND()+RAND()+RAND()+RAND()+RAND()+RAND()+RAND()+RAND()+RAND()+RAND())-6))-1)+PT_Y5_MC!Z67)</x:f>
        <x:v>2087983.4466839363</x:v>
      </x:c>
      <x:c r="Z99" s="16" t="n">
        <x:f>MAX(0,Y99*(1+EXP((LN(1+Assumptions!$C$60)-0.5*Assumptions!$C$61^2)+Assumptions!$C$61*((RAND()+RAND()+RAND()+RAND()+RAND()+RAND()+RAND()+RAND()+RAND()+RAND()+RAND()+RAND())-6))-1)+PT_Y5_MC!AA67)</x:f>
        <x:v>1995552.1159098514</x:v>
      </x:c>
      <x:c r="AA99" s="16" t="n">
        <x:f>MAX(0,Z99*(1+EXP((LN(1+Assumptions!$C$60)-0.5*Assumptions!$C$61^2)+Assumptions!$C$61*((RAND()+RAND()+RAND()+RAND()+RAND()+RAND()+RAND()+RAND()+RAND()+RAND()+RAND()+RAND())-6))-1)+PT_Y5_MC!AB67)</x:f>
        <x:v>2599162.0101759406</x:v>
      </x:c>
      <x:c r="AB99" s="16" t="n">
        <x:f>MAX(0,AA99*(1+EXP((LN(1+Assumptions!$C$60)-0.5*Assumptions!$C$61^2)+Assumptions!$C$61*((RAND()+RAND()+RAND()+RAND()+RAND()+RAND()+RAND()+RAND()+RAND()+RAND()+RAND()+RAND())-6))-1)+PT_Y5_MC!AC67)</x:f>
        <x:v>2733963.805179335</x:v>
      </x:c>
      <x:c r="AC99" s="16" t="n">
        <x:f>MAX(0,AB99*(1+EXP((LN(1+Assumptions!$C$60)-0.5*Assumptions!$C$61^2)+Assumptions!$C$61*((RAND()+RAND()+RAND()+RAND()+RAND()+RAND()+RAND()+RAND()+RAND()+RAND()+RAND()+RAND())-6))-1)+PT_Y5_MC!AD67)</x:f>
        <x:v>3269597.3999040625</x:v>
      </x:c>
      <x:c r="AD99" s="16" t="n">
        <x:f>MAX(0,AC99*(1+EXP((LN(1+Assumptions!$C$60)-0.5*Assumptions!$C$61^2)+Assumptions!$C$61*((RAND()+RAND()+RAND()+RAND()+RAND()+RAND()+RAND()+RAND()+RAND()+RAND()+RAND()+RAND())-6))-1)+PT_Y5_MC!AE67)</x:f>
        <x:v>3619035.594138778</x:v>
      </x:c>
      <x:c r="AE99" s="16" t="n">
        <x:f>MAX(0,AD99*(1+EXP((LN(1+Assumptions!$C$60)-0.5*Assumptions!$C$61^2)+Assumptions!$C$61*((RAND()+RAND()+RAND()+RAND()+RAND()+RAND()+RAND()+RAND()+RAND()+RAND()+RAND()+RAND())-6))-1)+PT_Y5_MC!AF67)</x:f>
        <x:v>3559354.2989457888</x:v>
      </x:c>
      <x:c r="AF99" s="16" t="n">
        <x:f>MAX(0,AE99*(1+EXP((LN(1+Assumptions!$C$60)-0.5*Assumptions!$C$61^2)+Assumptions!$C$61*((RAND()+RAND()+RAND()+RAND()+RAND()+RAND()+RAND()+RAND()+RAND()+RAND()+RAND()+RAND())-6))-1)+PT_Y5_MC!AG67)</x:f>
        <x:v>4042632.116448138</x:v>
      </x:c>
    </x:row>
    <x:row r="100">
      <x:c r="A100" s="39">
        <x:v>96</x:v>
      </x:c>
      <x:c r="B100" s="16" t="n">
        <x:f>PT_Y5_MC!C68</x:f>
        <x:v>1029031.25</x:v>
      </x:c>
      <x:c r="C100" s="16" t="n">
        <x:f>MAX(0,B100*(1+EXP((LN(1+Assumptions!$C$60)-0.5*Assumptions!$C$61^2)+Assumptions!$C$61*((RAND()+RAND()+RAND()+RAND()+RAND()+RAND()+RAND()+RAND()+RAND()+RAND()+RAND()+RAND())-6))-1)+PT_Y5_MC!D67)</x:f>
        <x:v>988007.7719145002</x:v>
      </x:c>
      <x:c r="D100" s="16" t="n">
        <x:f>MAX(0,C100*(1+EXP((LN(1+Assumptions!$C$60)-0.5*Assumptions!$C$61^2)+Assumptions!$C$61*((RAND()+RAND()+RAND()+RAND()+RAND()+RAND()+RAND()+RAND()+RAND()+RAND()+RAND()+RAND())-6))-1)+PT_Y5_MC!E67)</x:f>
        <x:v>1283357.020078199</x:v>
      </x:c>
      <x:c r="E100" s="16" t="n">
        <x:f>MAX(0,D100*(1+EXP((LN(1+Assumptions!$C$60)-0.5*Assumptions!$C$61^2)+Assumptions!$C$61*((RAND()+RAND()+RAND()+RAND()+RAND()+RAND()+RAND()+RAND()+RAND()+RAND()+RAND()+RAND())-6))-1)+PT_Y5_MC!F67)</x:f>
        <x:v>1207551.9929169042</x:v>
      </x:c>
      <x:c r="F100" s="16" t="n">
        <x:f>MAX(0,E100*(1+EXP((LN(1+Assumptions!$C$60)-0.5*Assumptions!$C$61^2)+Assumptions!$C$61*((RAND()+RAND()+RAND()+RAND()+RAND()+RAND()+RAND()+RAND()+RAND()+RAND()+RAND()+RAND())-6))-1)+PT_Y5_MC!G67)</x:f>
        <x:v>1610479.169639355</x:v>
      </x:c>
      <x:c r="G100" s="16" t="n">
        <x:f>MAX(0,F100*(1+EXP((LN(1+Assumptions!$C$60)-0.5*Assumptions!$C$61^2)+Assumptions!$C$61*((RAND()+RAND()+RAND()+RAND()+RAND()+RAND()+RAND()+RAND()+RAND()+RAND()+RAND()+RAND())-6))-1)+PT_Y5_MC!H67)</x:f>
        <x:v>1747945.9515098408</x:v>
      </x:c>
      <x:c r="H100" s="16" t="n">
        <x:f>MAX(0,G100*(1+EXP((LN(1+Assumptions!$C$60)-0.5*Assumptions!$C$61^2)+Assumptions!$C$61*((RAND()+RAND()+RAND()+RAND()+RAND()+RAND()+RAND()+RAND()+RAND()+RAND()+RAND()+RAND())-6))-1)+PT_Y5_MC!I67)</x:f>
        <x:v>2237380.2502187123</x:v>
      </x:c>
      <x:c r="I100" s="16" t="n">
        <x:f>MAX(0,H100*(1+EXP((LN(1+Assumptions!$C$60)-0.5*Assumptions!$C$61^2)+Assumptions!$C$61*((RAND()+RAND()+RAND()+RAND()+RAND()+RAND()+RAND()+RAND()+RAND()+RAND()+RAND()+RAND())-6))-1)+PT_Y5_MC!J67)</x:f>
        <x:v>2583500.22526498</x:v>
      </x:c>
      <x:c r="J100" s="16" t="n">
        <x:f>MAX(0,I100*(1+EXP((LN(1+Assumptions!$C$60)-0.5*Assumptions!$C$61^2)+Assumptions!$C$61*((RAND()+RAND()+RAND()+RAND()+RAND()+RAND()+RAND()+RAND()+RAND()+RAND()+RAND()+RAND())-6))-1)+PT_Y5_MC!K67)</x:f>
        <x:v>2814507.8132129484</x:v>
      </x:c>
      <x:c r="K100" s="16" t="n">
        <x:f>MAX(0,J100*(1+EXP((LN(1+Assumptions!$C$60)-0.5*Assumptions!$C$61^2)+Assumptions!$C$61*((RAND()+RAND()+RAND()+RAND()+RAND()+RAND()+RAND()+RAND()+RAND()+RAND()+RAND()+RAND())-6))-1)+PT_Y5_MC!L67)</x:f>
        <x:v>2978327.807066233</x:v>
      </x:c>
      <x:c r="L100" s="16" t="n">
        <x:f>MAX(0,K100*(1+EXP((LN(1+Assumptions!$C$60)-0.5*Assumptions!$C$61^2)+Assumptions!$C$61*((RAND()+RAND()+RAND()+RAND()+RAND()+RAND()+RAND()+RAND()+RAND()+RAND()+RAND()+RAND())-6))-1)+PT_Y5_MC!M67)</x:f>
        <x:v>2837566.001610608</x:v>
      </x:c>
      <x:c r="M100" s="16" t="n">
        <x:f>MAX(0,L100*(1+EXP((LN(1+Assumptions!$C$60)-0.5*Assumptions!$C$61^2)+Assumptions!$C$61*((RAND()+RAND()+RAND()+RAND()+RAND()+RAND()+RAND()+RAND()+RAND()+RAND()+RAND()+RAND())-6))-1)+PT_Y5_MC!N67)</x:f>
        <x:v>3207024.24046758</x:v>
      </x:c>
      <x:c r="N100" s="16" t="n">
        <x:f>MAX(0,M100*(1+EXP((LN(1+Assumptions!$C$60)-0.5*Assumptions!$C$61^2)+Assumptions!$C$61*((RAND()+RAND()+RAND()+RAND()+RAND()+RAND()+RAND()+RAND()+RAND()+RAND()+RAND()+RAND())-6))-1)+PT_Y5_MC!O67)</x:f>
        <x:v>3261819.4133838983</x:v>
      </x:c>
      <x:c r="O100" s="16" t="n">
        <x:f>MAX(0,N100*(1+EXP((LN(1+Assumptions!$C$60)-0.5*Assumptions!$C$61^2)+Assumptions!$C$61*((RAND()+RAND()+RAND()+RAND()+RAND()+RAND()+RAND()+RAND()+RAND()+RAND()+RAND()+RAND())-6))-1)+PT_Y5_MC!P67)</x:f>
        <x:v>3594132.1057024235</x:v>
      </x:c>
      <x:c r="P100" s="16" t="n">
        <x:f>MAX(0,O100*(1+EXP((LN(1+Assumptions!$C$60)-0.5*Assumptions!$C$61^2)+Assumptions!$C$61*((RAND()+RAND()+RAND()+RAND()+RAND()+RAND()+RAND()+RAND()+RAND()+RAND()+RAND()+RAND())-6))-1)+PT_Y5_MC!Q67)</x:f>
        <x:v>3629709.209498451</x:v>
      </x:c>
      <x:c r="Q100" s="16" t="n">
        <x:f>MAX(0,P100*(1+EXP((LN(1+Assumptions!$C$60)-0.5*Assumptions!$C$61^2)+Assumptions!$C$61*((RAND()+RAND()+RAND()+RAND()+RAND()+RAND()+RAND()+RAND()+RAND()+RAND()+RAND()+RAND())-6))-1)+PT_Y5_MC!R67)</x:f>
        <x:v>4324740.468976023</x:v>
      </x:c>
      <x:c r="R100" s="16" t="n">
        <x:f>MAX(0,Q100*(1+EXP((LN(1+Assumptions!$C$60)-0.5*Assumptions!$C$61^2)+Assumptions!$C$61*((RAND()+RAND()+RAND()+RAND()+RAND()+RAND()+RAND()+RAND()+RAND()+RAND()+RAND()+RAND())-6))-1)+PT_Y5_MC!S67)</x:f>
        <x:v>5053196.537233035</x:v>
      </x:c>
      <x:c r="S100" s="16" t="n">
        <x:f>MAX(0,R100*(1+EXP((LN(1+Assumptions!$C$60)-0.5*Assumptions!$C$61^2)+Assumptions!$C$61*((RAND()+RAND()+RAND()+RAND()+RAND()+RAND()+RAND()+RAND()+RAND()+RAND()+RAND()+RAND())-6))-1)+PT_Y5_MC!T67)</x:f>
        <x:v>5826125.047682461</x:v>
      </x:c>
      <x:c r="T100" s="16" t="n">
        <x:f>MAX(0,S100*(1+EXP((LN(1+Assumptions!$C$60)-0.5*Assumptions!$C$61^2)+Assumptions!$C$61*((RAND()+RAND()+RAND()+RAND()+RAND()+RAND()+RAND()+RAND()+RAND()+RAND()+RAND()+RAND())-6))-1)+PT_Y5_MC!U67)</x:f>
        <x:v>5763442.478250419</x:v>
      </x:c>
      <x:c r="U100" s="16" t="n">
        <x:f>MAX(0,T100*(1+EXP((LN(1+Assumptions!$C$60)-0.5*Assumptions!$C$61^2)+Assumptions!$C$61*((RAND()+RAND()+RAND()+RAND()+RAND()+RAND()+RAND()+RAND()+RAND()+RAND()+RAND()+RAND())-6))-1)+PT_Y5_MC!V67)</x:f>
        <x:v>6727719.686288986</x:v>
      </x:c>
      <x:c r="V100" s="16" t="n">
        <x:f>MAX(0,U100*(1+EXP((LN(1+Assumptions!$C$60)-0.5*Assumptions!$C$61^2)+Assumptions!$C$61*((RAND()+RAND()+RAND()+RAND()+RAND()+RAND()+RAND()+RAND()+RAND()+RAND()+RAND()+RAND())-6))-1)+PT_Y5_MC!W67)</x:f>
        <x:v>6423940.789207418</x:v>
      </x:c>
      <x:c r="W100" s="16" t="n">
        <x:f>MAX(0,V100*(1+EXP((LN(1+Assumptions!$C$60)-0.5*Assumptions!$C$61^2)+Assumptions!$C$61*((RAND()+RAND()+RAND()+RAND()+RAND()+RAND()+RAND()+RAND()+RAND()+RAND()+RAND()+RAND())-6))-1)+PT_Y5_MC!X67)</x:f>
        <x:v>7774702.829287967</x:v>
      </x:c>
      <x:c r="X100" s="16" t="n">
        <x:f>MAX(0,W100*(1+EXP((LN(1+Assumptions!$C$60)-0.5*Assumptions!$C$61^2)+Assumptions!$C$61*((RAND()+RAND()+RAND()+RAND()+RAND()+RAND()+RAND()+RAND()+RAND()+RAND()+RAND()+RAND())-6))-1)+PT_Y5_MC!Y67)</x:f>
        <x:v>8316094.923912162</x:v>
      </x:c>
      <x:c r="Y100" s="16" t="n">
        <x:f>MAX(0,X100*(1+EXP((LN(1+Assumptions!$C$60)-0.5*Assumptions!$C$61^2)+Assumptions!$C$61*((RAND()+RAND()+RAND()+RAND()+RAND()+RAND()+RAND()+RAND()+RAND()+RAND()+RAND()+RAND())-6))-1)+PT_Y5_MC!Z67)</x:f>
        <x:v>8196404.17388096</x:v>
      </x:c>
      <x:c r="Z100" s="16" t="n">
        <x:f>MAX(0,Y100*(1+EXP((LN(1+Assumptions!$C$60)-0.5*Assumptions!$C$61^2)+Assumptions!$C$61*((RAND()+RAND()+RAND()+RAND()+RAND()+RAND()+RAND()+RAND()+RAND()+RAND()+RAND()+RAND())-6))-1)+PT_Y5_MC!AA67)</x:f>
        <x:v>10044099.239191918</x:v>
      </x:c>
      <x:c r="AA100" s="16" t="n">
        <x:f>MAX(0,Z100*(1+EXP((LN(1+Assumptions!$C$60)-0.5*Assumptions!$C$61^2)+Assumptions!$C$61*((RAND()+RAND()+RAND()+RAND()+RAND()+RAND()+RAND()+RAND()+RAND()+RAND()+RAND()+RAND())-6))-1)+PT_Y5_MC!AB67)</x:f>
        <x:v>8885464.086309586</x:v>
      </x:c>
      <x:c r="AB100" s="16" t="n">
        <x:f>MAX(0,AA100*(1+EXP((LN(1+Assumptions!$C$60)-0.5*Assumptions!$C$61^2)+Assumptions!$C$61*((RAND()+RAND()+RAND()+RAND()+RAND()+RAND()+RAND()+RAND()+RAND()+RAND()+RAND()+RAND())-6))-1)+PT_Y5_MC!AC67)</x:f>
        <x:v>8912956.653358398</x:v>
      </x:c>
      <x:c r="AC100" s="16" t="n">
        <x:f>MAX(0,AB100*(1+EXP((LN(1+Assumptions!$C$60)-0.5*Assumptions!$C$61^2)+Assumptions!$C$61*((RAND()+RAND()+RAND()+RAND()+RAND()+RAND()+RAND()+RAND()+RAND()+RAND()+RAND()+RAND())-6))-1)+PT_Y5_MC!AD67)</x:f>
        <x:v>9772598.899770733</x:v>
      </x:c>
      <x:c r="AD100" s="16" t="n">
        <x:f>MAX(0,AC100*(1+EXP((LN(1+Assumptions!$C$60)-0.5*Assumptions!$C$61^2)+Assumptions!$C$61*((RAND()+RAND()+RAND()+RAND()+RAND()+RAND()+RAND()+RAND()+RAND()+RAND()+RAND()+RAND())-6))-1)+PT_Y5_MC!AE67)</x:f>
        <x:v>7293511.136211419</x:v>
      </x:c>
      <x:c r="AE100" s="16" t="n">
        <x:f>MAX(0,AD100*(1+EXP((LN(1+Assumptions!$C$60)-0.5*Assumptions!$C$61^2)+Assumptions!$C$61*((RAND()+RAND()+RAND()+RAND()+RAND()+RAND()+RAND()+RAND()+RAND()+RAND()+RAND()+RAND())-6))-1)+PT_Y5_MC!AF67)</x:f>
        <x:v>6223021.982556452</x:v>
      </x:c>
      <x:c r="AF100" s="16" t="n">
        <x:f>MAX(0,AE100*(1+EXP((LN(1+Assumptions!$C$60)-0.5*Assumptions!$C$61^2)+Assumptions!$C$61*((RAND()+RAND()+RAND()+RAND()+RAND()+RAND()+RAND()+RAND()+RAND()+RAND()+RAND()+RAND())-6))-1)+PT_Y5_MC!AG67)</x:f>
        <x:v>6274390.602345898</x:v>
      </x:c>
    </x:row>
    <x:row r="101">
      <x:c r="A101" s="39">
        <x:v>97</x:v>
      </x:c>
      <x:c r="B101" s="16" t="n">
        <x:f>PT_Y5_MC!C68</x:f>
        <x:v>1029031.25</x:v>
      </x:c>
      <x:c r="C101" s="16" t="n">
        <x:f>MAX(0,B101*(1+EXP((LN(1+Assumptions!$C$60)-0.5*Assumptions!$C$61^2)+Assumptions!$C$61*((RAND()+RAND()+RAND()+RAND()+RAND()+RAND()+RAND()+RAND()+RAND()+RAND()+RAND()+RAND())-6))-1)+PT_Y5_MC!D67)</x:f>
        <x:v>1318800.82993807</x:v>
      </x:c>
      <x:c r="D101" s="16" t="n">
        <x:f>MAX(0,C101*(1+EXP((LN(1+Assumptions!$C$60)-0.5*Assumptions!$C$61^2)+Assumptions!$C$61*((RAND()+RAND()+RAND()+RAND()+RAND()+RAND()+RAND()+RAND()+RAND()+RAND()+RAND()+RAND())-6))-1)+PT_Y5_MC!E67)</x:f>
        <x:v>1628490.704108808</x:v>
      </x:c>
      <x:c r="E101" s="16" t="n">
        <x:f>MAX(0,D101*(1+EXP((LN(1+Assumptions!$C$60)-0.5*Assumptions!$C$61^2)+Assumptions!$C$61*((RAND()+RAND()+RAND()+RAND()+RAND()+RAND()+RAND()+RAND()+RAND()+RAND()+RAND()+RAND())-6))-1)+PT_Y5_MC!F67)</x:f>
        <x:v>1838635.41573358</x:v>
      </x:c>
      <x:c r="F101" s="16" t="n">
        <x:f>MAX(0,E101*(1+EXP((LN(1+Assumptions!$C$60)-0.5*Assumptions!$C$61^2)+Assumptions!$C$61*((RAND()+RAND()+RAND()+RAND()+RAND()+RAND()+RAND()+RAND()+RAND()+RAND()+RAND()+RAND())-6))-1)+PT_Y5_MC!G67)</x:f>
        <x:v>2322047.281965317</x:v>
      </x:c>
      <x:c r="G101" s="16" t="n">
        <x:f>MAX(0,F101*(1+EXP((LN(1+Assumptions!$C$60)-0.5*Assumptions!$C$61^2)+Assumptions!$C$61*((RAND()+RAND()+RAND()+RAND()+RAND()+RAND()+RAND()+RAND()+RAND()+RAND()+RAND()+RAND())-6))-1)+PT_Y5_MC!H67)</x:f>
        <x:v>2284283.5372141115</x:v>
      </x:c>
      <x:c r="H101" s="16" t="n">
        <x:f>MAX(0,G101*(1+EXP((LN(1+Assumptions!$C$60)-0.5*Assumptions!$C$61^2)+Assumptions!$C$61*((RAND()+RAND()+RAND()+RAND()+RAND()+RAND()+RAND()+RAND()+RAND()+RAND()+RAND()+RAND())-6))-1)+PT_Y5_MC!I67)</x:f>
        <x:v>1932941.8912671683</x:v>
      </x:c>
      <x:c r="I101" s="16" t="n">
        <x:f>MAX(0,H101*(1+EXP((LN(1+Assumptions!$C$60)-0.5*Assumptions!$C$61^2)+Assumptions!$C$61*((RAND()+RAND()+RAND()+RAND()+RAND()+RAND()+RAND()+RAND()+RAND()+RAND()+RAND()+RAND())-6))-1)+PT_Y5_MC!J67)</x:f>
        <x:v>2097517.420788489</x:v>
      </x:c>
      <x:c r="J101" s="16" t="n">
        <x:f>MAX(0,I101*(1+EXP((LN(1+Assumptions!$C$60)-0.5*Assumptions!$C$61^2)+Assumptions!$C$61*((RAND()+RAND()+RAND()+RAND()+RAND()+RAND()+RAND()+RAND()+RAND()+RAND()+RAND()+RAND())-6))-1)+PT_Y5_MC!K67)</x:f>
        <x:v>1972365.0820141025</x:v>
      </x:c>
      <x:c r="K101" s="16" t="n">
        <x:f>MAX(0,J101*(1+EXP((LN(1+Assumptions!$C$60)-0.5*Assumptions!$C$61^2)+Assumptions!$C$61*((RAND()+RAND()+RAND()+RAND()+RAND()+RAND()+RAND()+RAND()+RAND()+RAND()+RAND()+RAND())-6))-1)+PT_Y5_MC!L67)</x:f>
        <x:v>1973198.7172379894</x:v>
      </x:c>
      <x:c r="L101" s="16" t="n">
        <x:f>MAX(0,K101*(1+EXP((LN(1+Assumptions!$C$60)-0.5*Assumptions!$C$61^2)+Assumptions!$C$61*((RAND()+RAND()+RAND()+RAND()+RAND()+RAND()+RAND()+RAND()+RAND()+RAND()+RAND()+RAND())-6))-1)+PT_Y5_MC!M67)</x:f>
        <x:v>2034515.5136330042</x:v>
      </x:c>
      <x:c r="M101" s="16" t="n">
        <x:f>MAX(0,L101*(1+EXP((LN(1+Assumptions!$C$60)-0.5*Assumptions!$C$61^2)+Assumptions!$C$61*((RAND()+RAND()+RAND()+RAND()+RAND()+RAND()+RAND()+RAND()+RAND()+RAND()+RAND()+RAND())-6))-1)+PT_Y5_MC!N67)</x:f>
        <x:v>1521020.2336955944</x:v>
      </x:c>
      <x:c r="N101" s="16" t="n">
        <x:f>MAX(0,M101*(1+EXP((LN(1+Assumptions!$C$60)-0.5*Assumptions!$C$61^2)+Assumptions!$C$61*((RAND()+RAND()+RAND()+RAND()+RAND()+RAND()+RAND()+RAND()+RAND()+RAND()+RAND()+RAND())-6))-1)+PT_Y5_MC!O67)</x:f>
        <x:v>1536934.4150253045</x:v>
      </x:c>
      <x:c r="O101" s="16" t="n">
        <x:f>MAX(0,N101*(1+EXP((LN(1+Assumptions!$C$60)-0.5*Assumptions!$C$61^2)+Assumptions!$C$61*((RAND()+RAND()+RAND()+RAND()+RAND()+RAND()+RAND()+RAND()+RAND()+RAND()+RAND()+RAND())-6))-1)+PT_Y5_MC!P67)</x:f>
        <x:v>1781771.3049371275</x:v>
      </x:c>
      <x:c r="P101" s="16" t="n">
        <x:f>MAX(0,O101*(1+EXP((LN(1+Assumptions!$C$60)-0.5*Assumptions!$C$61^2)+Assumptions!$C$61*((RAND()+RAND()+RAND()+RAND()+RAND()+RAND()+RAND()+RAND()+RAND()+RAND()+RAND()+RAND())-6))-1)+PT_Y5_MC!Q67)</x:f>
        <x:v>1817570.777313924</x:v>
      </x:c>
      <x:c r="Q101" s="16" t="n">
        <x:f>MAX(0,P101*(1+EXP((LN(1+Assumptions!$C$60)-0.5*Assumptions!$C$61^2)+Assumptions!$C$61*((RAND()+RAND()+RAND()+RAND()+RAND()+RAND()+RAND()+RAND()+RAND()+RAND()+RAND()+RAND())-6))-1)+PT_Y5_MC!R67)</x:f>
        <x:v>1942982.8819807926</x:v>
      </x:c>
      <x:c r="R101" s="16" t="n">
        <x:f>MAX(0,Q101*(1+EXP((LN(1+Assumptions!$C$60)-0.5*Assumptions!$C$61^2)+Assumptions!$C$61*((RAND()+RAND()+RAND()+RAND()+RAND()+RAND()+RAND()+RAND()+RAND()+RAND()+RAND()+RAND())-6))-1)+PT_Y5_MC!S67)</x:f>
        <x:v>2317543.7036766564</x:v>
      </x:c>
      <x:c r="S101" s="16" t="n">
        <x:f>MAX(0,R101*(1+EXP((LN(1+Assumptions!$C$60)-0.5*Assumptions!$C$61^2)+Assumptions!$C$61*((RAND()+RAND()+RAND()+RAND()+RAND()+RAND()+RAND()+RAND()+RAND()+RAND()+RAND()+RAND())-6))-1)+PT_Y5_MC!T67)</x:f>
        <x:v>3112036.3080518097</x:v>
      </x:c>
      <x:c r="T101" s="16" t="n">
        <x:f>MAX(0,S101*(1+EXP((LN(1+Assumptions!$C$60)-0.5*Assumptions!$C$61^2)+Assumptions!$C$61*((RAND()+RAND()+RAND()+RAND()+RAND()+RAND()+RAND()+RAND()+RAND()+RAND()+RAND()+RAND())-6))-1)+PT_Y5_MC!U67)</x:f>
        <x:v>3638188.5165885803</x:v>
      </x:c>
      <x:c r="U101" s="16" t="n">
        <x:f>MAX(0,T101*(1+EXP((LN(1+Assumptions!$C$60)-0.5*Assumptions!$C$61^2)+Assumptions!$C$61*((RAND()+RAND()+RAND()+RAND()+RAND()+RAND()+RAND()+RAND()+RAND()+RAND()+RAND()+RAND())-6))-1)+PT_Y5_MC!V67)</x:f>
        <x:v>4790001.120385727</x:v>
      </x:c>
      <x:c r="V101" s="16" t="n">
        <x:f>MAX(0,U101*(1+EXP((LN(1+Assumptions!$C$60)-0.5*Assumptions!$C$61^2)+Assumptions!$C$61*((RAND()+RAND()+RAND()+RAND()+RAND()+RAND()+RAND()+RAND()+RAND()+RAND()+RAND()+RAND())-6))-1)+PT_Y5_MC!W67)</x:f>
        <x:v>3580280.473603228</x:v>
      </x:c>
      <x:c r="W101" s="16" t="n">
        <x:f>MAX(0,V101*(1+EXP((LN(1+Assumptions!$C$60)-0.5*Assumptions!$C$61^2)+Assumptions!$C$61*((RAND()+RAND()+RAND()+RAND()+RAND()+RAND()+RAND()+RAND()+RAND()+RAND()+RAND()+RAND())-6))-1)+PT_Y5_MC!X67)</x:f>
        <x:v>2645292.7229296006</x:v>
      </x:c>
      <x:c r="X101" s="16" t="n">
        <x:f>MAX(0,W101*(1+EXP((LN(1+Assumptions!$C$60)-0.5*Assumptions!$C$61^2)+Assumptions!$C$61*((RAND()+RAND()+RAND()+RAND()+RAND()+RAND()+RAND()+RAND()+RAND()+RAND()+RAND()+RAND())-6))-1)+PT_Y5_MC!Y67)</x:f>
        <x:v>3430357.328403909</x:v>
      </x:c>
      <x:c r="Y101" s="16" t="n">
        <x:f>MAX(0,X101*(1+EXP((LN(1+Assumptions!$C$60)-0.5*Assumptions!$C$61^2)+Assumptions!$C$61*((RAND()+RAND()+RAND()+RAND()+RAND()+RAND()+RAND()+RAND()+RAND()+RAND()+RAND()+RAND())-6))-1)+PT_Y5_MC!Z67)</x:f>
        <x:v>3290841.096510648</x:v>
      </x:c>
      <x:c r="Z101" s="16" t="n">
        <x:f>MAX(0,Y101*(1+EXP((LN(1+Assumptions!$C$60)-0.5*Assumptions!$C$61^2)+Assumptions!$C$61*((RAND()+RAND()+RAND()+RAND()+RAND()+RAND()+RAND()+RAND()+RAND()+RAND()+RAND()+RAND())-6))-1)+PT_Y5_MC!AA67)</x:f>
        <x:v>3898589.363449614</x:v>
      </x:c>
      <x:c r="AA101" s="16" t="n">
        <x:f>MAX(0,Z101*(1+EXP((LN(1+Assumptions!$C$60)-0.5*Assumptions!$C$61^2)+Assumptions!$C$61*((RAND()+RAND()+RAND()+RAND()+RAND()+RAND()+RAND()+RAND()+RAND()+RAND()+RAND()+RAND())-6))-1)+PT_Y5_MC!AB67)</x:f>
        <x:v>4204137.601320831</x:v>
      </x:c>
      <x:c r="AB101" s="16" t="n">
        <x:f>MAX(0,AA101*(1+EXP((LN(1+Assumptions!$C$60)-0.5*Assumptions!$C$61^2)+Assumptions!$C$61*((RAND()+RAND()+RAND()+RAND()+RAND()+RAND()+RAND()+RAND()+RAND()+RAND()+RAND()+RAND())-6))-1)+PT_Y5_MC!AC67)</x:f>
        <x:v>4545615.152475167</x:v>
      </x:c>
      <x:c r="AC101" s="16" t="n">
        <x:f>MAX(0,AB101*(1+EXP((LN(1+Assumptions!$C$60)-0.5*Assumptions!$C$61^2)+Assumptions!$C$61*((RAND()+RAND()+RAND()+RAND()+RAND()+RAND()+RAND()+RAND()+RAND()+RAND()+RAND()+RAND())-6))-1)+PT_Y5_MC!AD67)</x:f>
        <x:v>4254235.10966758</x:v>
      </x:c>
      <x:c r="AD101" s="16" t="n">
        <x:f>MAX(0,AC101*(1+EXP((LN(1+Assumptions!$C$60)-0.5*Assumptions!$C$61^2)+Assumptions!$C$61*((RAND()+RAND()+RAND()+RAND()+RAND()+RAND()+RAND()+RAND()+RAND()+RAND()+RAND()+RAND())-6))-1)+PT_Y5_MC!AE67)</x:f>
        <x:v>3253726.5396851534</x:v>
      </x:c>
      <x:c r="AE101" s="16" t="n">
        <x:f>MAX(0,AD101*(1+EXP((LN(1+Assumptions!$C$60)-0.5*Assumptions!$C$61^2)+Assumptions!$C$61*((RAND()+RAND()+RAND()+RAND()+RAND()+RAND()+RAND()+RAND()+RAND()+RAND()+RAND()+RAND())-6))-1)+PT_Y5_MC!AF67)</x:f>
        <x:v>4657892.041171555</x:v>
      </x:c>
      <x:c r="AF101" s="16" t="n">
        <x:f>MAX(0,AE101*(1+EXP((LN(1+Assumptions!$C$60)-0.5*Assumptions!$C$61^2)+Assumptions!$C$61*((RAND()+RAND()+RAND()+RAND()+RAND()+RAND()+RAND()+RAND()+RAND()+RAND()+RAND()+RAND())-6))-1)+PT_Y5_MC!AG67)</x:f>
        <x:v>5561843.666317187</x:v>
      </x:c>
    </x:row>
    <x:row r="102">
      <x:c r="A102" s="39">
        <x:v>98</x:v>
      </x:c>
      <x:c r="B102" s="16" t="n">
        <x:f>PT_Y5_MC!C68</x:f>
        <x:v>1029031.25</x:v>
      </x:c>
      <x:c r="C102" s="16" t="n">
        <x:f>MAX(0,B102*(1+EXP((LN(1+Assumptions!$C$60)-0.5*Assumptions!$C$61^2)+Assumptions!$C$61*((RAND()+RAND()+RAND()+RAND()+RAND()+RAND()+RAND()+RAND()+RAND()+RAND()+RAND()+RAND())-6))-1)+PT_Y5_MC!D67)</x:f>
        <x:v>955807.8694011584</x:v>
      </x:c>
      <x:c r="D102" s="16" t="n">
        <x:f>MAX(0,C102*(1+EXP((LN(1+Assumptions!$C$60)-0.5*Assumptions!$C$61^2)+Assumptions!$C$61*((RAND()+RAND()+RAND()+RAND()+RAND()+RAND()+RAND()+RAND()+RAND()+RAND()+RAND()+RAND())-6))-1)+PT_Y5_MC!E67)</x:f>
        <x:v>826848.2285616458</x:v>
      </x:c>
      <x:c r="E102" s="16" t="n">
        <x:f>MAX(0,D102*(1+EXP((LN(1+Assumptions!$C$60)-0.5*Assumptions!$C$61^2)+Assumptions!$C$61*((RAND()+RAND()+RAND()+RAND()+RAND()+RAND()+RAND()+RAND()+RAND()+RAND()+RAND()+RAND())-6))-1)+PT_Y5_MC!F67)</x:f>
        <x:v>963645.9330750483</x:v>
      </x:c>
      <x:c r="F102" s="16" t="n">
        <x:f>MAX(0,E102*(1+EXP((LN(1+Assumptions!$C$60)-0.5*Assumptions!$C$61^2)+Assumptions!$C$61*((RAND()+RAND()+RAND()+RAND()+RAND()+RAND()+RAND()+RAND()+RAND()+RAND()+RAND()+RAND())-6))-1)+PT_Y5_MC!G67)</x:f>
        <x:v>1058629.590353047</x:v>
      </x:c>
      <x:c r="G102" s="16" t="n">
        <x:f>MAX(0,F102*(1+EXP((LN(1+Assumptions!$C$60)-0.5*Assumptions!$C$61^2)+Assumptions!$C$61*((RAND()+RAND()+RAND()+RAND()+RAND()+RAND()+RAND()+RAND()+RAND()+RAND()+RAND()+RAND())-6))-1)+PT_Y5_MC!H67)</x:f>
        <x:v>1036961.6021730112</x:v>
      </x:c>
      <x:c r="H102" s="16" t="n">
        <x:f>MAX(0,G102*(1+EXP((LN(1+Assumptions!$C$60)-0.5*Assumptions!$C$61^2)+Assumptions!$C$61*((RAND()+RAND()+RAND()+RAND()+RAND()+RAND()+RAND()+RAND()+RAND()+RAND()+RAND()+RAND())-6))-1)+PT_Y5_MC!I67)</x:f>
        <x:v>1090147.3421143666</x:v>
      </x:c>
      <x:c r="I102" s="16" t="n">
        <x:f>MAX(0,H102*(1+EXP((LN(1+Assumptions!$C$60)-0.5*Assumptions!$C$61^2)+Assumptions!$C$61*((RAND()+RAND()+RAND()+RAND()+RAND()+RAND()+RAND()+RAND()+RAND()+RAND()+RAND()+RAND())-6))-1)+PT_Y5_MC!J67)</x:f>
        <x:v>1064123.900914097</x:v>
      </x:c>
      <x:c r="J102" s="16" t="n">
        <x:f>MAX(0,I102*(1+EXP((LN(1+Assumptions!$C$60)-0.5*Assumptions!$C$61^2)+Assumptions!$C$61*((RAND()+RAND()+RAND()+RAND()+RAND()+RAND()+RAND()+RAND()+RAND()+RAND()+RAND()+RAND())-6))-1)+PT_Y5_MC!K67)</x:f>
        <x:v>1169672.311286761</x:v>
      </x:c>
      <x:c r="K102" s="16" t="n">
        <x:f>MAX(0,J102*(1+EXP((LN(1+Assumptions!$C$60)-0.5*Assumptions!$C$61^2)+Assumptions!$C$61*((RAND()+RAND()+RAND()+RAND()+RAND()+RAND()+RAND()+RAND()+RAND()+RAND()+RAND()+RAND())-6))-1)+PT_Y5_MC!L67)</x:f>
        <x:v>1201101.5774896946</x:v>
      </x:c>
      <x:c r="L102" s="16" t="n">
        <x:f>MAX(0,K102*(1+EXP((LN(1+Assumptions!$C$60)-0.5*Assumptions!$C$61^2)+Assumptions!$C$61*((RAND()+RAND()+RAND()+RAND()+RAND()+RAND()+RAND()+RAND()+RAND()+RAND()+RAND()+RAND())-6))-1)+PT_Y5_MC!M67)</x:f>
        <x:v>1127645.4209363642</x:v>
      </x:c>
      <x:c r="M102" s="16" t="n">
        <x:f>MAX(0,L102*(1+EXP((LN(1+Assumptions!$C$60)-0.5*Assumptions!$C$61^2)+Assumptions!$C$61*((RAND()+RAND()+RAND()+RAND()+RAND()+RAND()+RAND()+RAND()+RAND()+RAND()+RAND()+RAND())-6))-1)+PT_Y5_MC!N67)</x:f>
        <x:v>1431904.3891285763</x:v>
      </x:c>
      <x:c r="N102" s="16" t="n">
        <x:f>MAX(0,M102*(1+EXP((LN(1+Assumptions!$C$60)-0.5*Assumptions!$C$61^2)+Assumptions!$C$61*((RAND()+RAND()+RAND()+RAND()+RAND()+RAND()+RAND()+RAND()+RAND()+RAND()+RAND()+RAND())-6))-1)+PT_Y5_MC!O67)</x:f>
        <x:v>1673269.3628165156</x:v>
      </x:c>
      <x:c r="O102" s="16" t="n">
        <x:f>MAX(0,N102*(1+EXP((LN(1+Assumptions!$C$60)-0.5*Assumptions!$C$61^2)+Assumptions!$C$61*((RAND()+RAND()+RAND()+RAND()+RAND()+RAND()+RAND()+RAND()+RAND()+RAND()+RAND()+RAND())-6))-1)+PT_Y5_MC!P67)</x:f>
        <x:v>1817817.367844431</x:v>
      </x:c>
      <x:c r="P102" s="16" t="n">
        <x:f>MAX(0,O102*(1+EXP((LN(1+Assumptions!$C$60)-0.5*Assumptions!$C$61^2)+Assumptions!$C$61*((RAND()+RAND()+RAND()+RAND()+RAND()+RAND()+RAND()+RAND()+RAND()+RAND()+RAND()+RAND())-6))-1)+PT_Y5_MC!Q67)</x:f>
        <x:v>1791100.8860281834</x:v>
      </x:c>
      <x:c r="Q102" s="16" t="n">
        <x:f>MAX(0,P102*(1+EXP((LN(1+Assumptions!$C$60)-0.5*Assumptions!$C$61^2)+Assumptions!$C$61*((RAND()+RAND()+RAND()+RAND()+RAND()+RAND()+RAND()+RAND()+RAND()+RAND()+RAND()+RAND())-6))-1)+PT_Y5_MC!R67)</x:f>
        <x:v>2276026.721061362</x:v>
      </x:c>
      <x:c r="R102" s="16" t="n">
        <x:f>MAX(0,Q102*(1+EXP((LN(1+Assumptions!$C$60)-0.5*Assumptions!$C$61^2)+Assumptions!$C$61*((RAND()+RAND()+RAND()+RAND()+RAND()+RAND()+RAND()+RAND()+RAND()+RAND()+RAND()+RAND())-6))-1)+PT_Y5_MC!S67)</x:f>
        <x:v>2885091.3237954555</x:v>
      </x:c>
      <x:c r="S102" s="16" t="n">
        <x:f>MAX(0,R102*(1+EXP((LN(1+Assumptions!$C$60)-0.5*Assumptions!$C$61^2)+Assumptions!$C$61*((RAND()+RAND()+RAND()+RAND()+RAND()+RAND()+RAND()+RAND()+RAND()+RAND()+RAND()+RAND())-6))-1)+PT_Y5_MC!T67)</x:f>
        <x:v>3348444.359018118</x:v>
      </x:c>
      <x:c r="T102" s="16" t="n">
        <x:f>MAX(0,S102*(1+EXP((LN(1+Assumptions!$C$60)-0.5*Assumptions!$C$61^2)+Assumptions!$C$61*((RAND()+RAND()+RAND()+RAND()+RAND()+RAND()+RAND()+RAND()+RAND()+RAND()+RAND()+RAND())-6))-1)+PT_Y5_MC!U67)</x:f>
        <x:v>4122018.9368912606</x:v>
      </x:c>
      <x:c r="U102" s="16" t="n">
        <x:f>MAX(0,T102*(1+EXP((LN(1+Assumptions!$C$60)-0.5*Assumptions!$C$61^2)+Assumptions!$C$61*((RAND()+RAND()+RAND()+RAND()+RAND()+RAND()+RAND()+RAND()+RAND()+RAND()+RAND()+RAND())-6))-1)+PT_Y5_MC!V67)</x:f>
        <x:v>4490809.092493164</x:v>
      </x:c>
      <x:c r="V102" s="16" t="n">
        <x:f>MAX(0,U102*(1+EXP((LN(1+Assumptions!$C$60)-0.5*Assumptions!$C$61^2)+Assumptions!$C$61*((RAND()+RAND()+RAND()+RAND()+RAND()+RAND()+RAND()+RAND()+RAND()+RAND()+RAND()+RAND())-6))-1)+PT_Y5_MC!W67)</x:f>
        <x:v>5185392.542143668</x:v>
      </x:c>
      <x:c r="W102" s="16" t="n">
        <x:f>MAX(0,V102*(1+EXP((LN(1+Assumptions!$C$60)-0.5*Assumptions!$C$61^2)+Assumptions!$C$61*((RAND()+RAND()+RAND()+RAND()+RAND()+RAND()+RAND()+RAND()+RAND()+RAND()+RAND()+RAND())-6))-1)+PT_Y5_MC!X67)</x:f>
        <x:v>7762448.761588587</x:v>
      </x:c>
      <x:c r="X102" s="16" t="n">
        <x:f>MAX(0,W102*(1+EXP((LN(1+Assumptions!$C$60)-0.5*Assumptions!$C$61^2)+Assumptions!$C$61*((RAND()+RAND()+RAND()+RAND()+RAND()+RAND()+RAND()+RAND()+RAND()+RAND()+RAND()+RAND())-6))-1)+PT_Y5_MC!Y67)</x:f>
        <x:v>12050552.129756622</x:v>
      </x:c>
      <x:c r="Y102" s="16" t="n">
        <x:f>MAX(0,X102*(1+EXP((LN(1+Assumptions!$C$60)-0.5*Assumptions!$C$61^2)+Assumptions!$C$61*((RAND()+RAND()+RAND()+RAND()+RAND()+RAND()+RAND()+RAND()+RAND()+RAND()+RAND()+RAND())-6))-1)+PT_Y5_MC!Z67)</x:f>
        <x:v>12106622.891103815</x:v>
      </x:c>
      <x:c r="Z102" s="16" t="n">
        <x:f>MAX(0,Y102*(1+EXP((LN(1+Assumptions!$C$60)-0.5*Assumptions!$C$61^2)+Assumptions!$C$61*((RAND()+RAND()+RAND()+RAND()+RAND()+RAND()+RAND()+RAND()+RAND()+RAND()+RAND()+RAND())-6))-1)+PT_Y5_MC!AA67)</x:f>
        <x:v>9846659.29666249</x:v>
      </x:c>
      <x:c r="AA102" s="16" t="n">
        <x:f>MAX(0,Z102*(1+EXP((LN(1+Assumptions!$C$60)-0.5*Assumptions!$C$61^2)+Assumptions!$C$61*((RAND()+RAND()+RAND()+RAND()+RAND()+RAND()+RAND()+RAND()+RAND()+RAND()+RAND()+RAND())-6))-1)+PT_Y5_MC!AB67)</x:f>
        <x:v>8044219.257501849</x:v>
      </x:c>
      <x:c r="AB102" s="16" t="n">
        <x:f>MAX(0,AA102*(1+EXP((LN(1+Assumptions!$C$60)-0.5*Assumptions!$C$61^2)+Assumptions!$C$61*((RAND()+RAND()+RAND()+RAND()+RAND()+RAND()+RAND()+RAND()+RAND()+RAND()+RAND()+RAND())-6))-1)+PT_Y5_MC!AC67)</x:f>
        <x:v>8589799.69301175</x:v>
      </x:c>
      <x:c r="AC102" s="16" t="n">
        <x:f>MAX(0,AB102*(1+EXP((LN(1+Assumptions!$C$60)-0.5*Assumptions!$C$61^2)+Assumptions!$C$61*((RAND()+RAND()+RAND()+RAND()+RAND()+RAND()+RAND()+RAND()+RAND()+RAND()+RAND()+RAND())-6))-1)+PT_Y5_MC!AD67)</x:f>
        <x:v>7471424.254807124</x:v>
      </x:c>
      <x:c r="AD102" s="16" t="n">
        <x:f>MAX(0,AC102*(1+EXP((LN(1+Assumptions!$C$60)-0.5*Assumptions!$C$61^2)+Assumptions!$C$61*((RAND()+RAND()+RAND()+RAND()+RAND()+RAND()+RAND()+RAND()+RAND()+RAND()+RAND()+RAND())-6))-1)+PT_Y5_MC!AE67)</x:f>
        <x:v>11185102.08267056</x:v>
      </x:c>
      <x:c r="AE102" s="16" t="n">
        <x:f>MAX(0,AD102*(1+EXP((LN(1+Assumptions!$C$60)-0.5*Assumptions!$C$61^2)+Assumptions!$C$61*((RAND()+RAND()+RAND()+RAND()+RAND()+RAND()+RAND()+RAND()+RAND()+RAND()+RAND()+RAND())-6))-1)+PT_Y5_MC!AF67)</x:f>
        <x:v>9427403.381072022</x:v>
      </x:c>
      <x:c r="AF102" s="16" t="n">
        <x:f>MAX(0,AE102*(1+EXP((LN(1+Assumptions!$C$60)-0.5*Assumptions!$C$61^2)+Assumptions!$C$61*((RAND()+RAND()+RAND()+RAND()+RAND()+RAND()+RAND()+RAND()+RAND()+RAND()+RAND()+RAND())-6))-1)+PT_Y5_MC!AG67)</x:f>
        <x:v>9805250.370275132</x:v>
      </x:c>
    </x:row>
    <x:row r="103">
      <x:c r="A103" s="39">
        <x:v>99</x:v>
      </x:c>
      <x:c r="B103" s="16" t="n">
        <x:f>PT_Y5_MC!C68</x:f>
        <x:v>1029031.25</x:v>
      </x:c>
      <x:c r="C103" s="16" t="n">
        <x:f>MAX(0,B103*(1+EXP((LN(1+Assumptions!$C$60)-0.5*Assumptions!$C$61^2)+Assumptions!$C$61*((RAND()+RAND()+RAND()+RAND()+RAND()+RAND()+RAND()+RAND()+RAND()+RAND()+RAND()+RAND())-6))-1)+PT_Y5_MC!D67)</x:f>
        <x:v>980399.1377792318</x:v>
      </x:c>
      <x:c r="D103" s="16" t="n">
        <x:f>MAX(0,C103*(1+EXP((LN(1+Assumptions!$C$60)-0.5*Assumptions!$C$61^2)+Assumptions!$C$61*((RAND()+RAND()+RAND()+RAND()+RAND()+RAND()+RAND()+RAND()+RAND()+RAND()+RAND()+RAND())-6))-1)+PT_Y5_MC!E67)</x:f>
        <x:v>1275212.8201103355</x:v>
      </x:c>
      <x:c r="E103" s="16" t="n">
        <x:f>MAX(0,D103*(1+EXP((LN(1+Assumptions!$C$60)-0.5*Assumptions!$C$61^2)+Assumptions!$C$61*((RAND()+RAND()+RAND()+RAND()+RAND()+RAND()+RAND()+RAND()+RAND()+RAND()+RAND()+RAND())-6))-1)+PT_Y5_MC!F67)</x:f>
        <x:v>1423083.1506468973</x:v>
      </x:c>
      <x:c r="F103" s="16" t="n">
        <x:f>MAX(0,E103*(1+EXP((LN(1+Assumptions!$C$60)-0.5*Assumptions!$C$61^2)+Assumptions!$C$61*((RAND()+RAND()+RAND()+RAND()+RAND()+RAND()+RAND()+RAND()+RAND()+RAND()+RAND()+RAND())-6))-1)+PT_Y5_MC!G67)</x:f>
        <x:v>1458084.0686845817</x:v>
      </x:c>
      <x:c r="G103" s="16" t="n">
        <x:f>MAX(0,F103*(1+EXP((LN(1+Assumptions!$C$60)-0.5*Assumptions!$C$61^2)+Assumptions!$C$61*((RAND()+RAND()+RAND()+RAND()+RAND()+RAND()+RAND()+RAND()+RAND()+RAND()+RAND()+RAND())-6))-1)+PT_Y5_MC!H67)</x:f>
        <x:v>1958519.5987752255</x:v>
      </x:c>
      <x:c r="H103" s="16" t="n">
        <x:f>MAX(0,G103*(1+EXP((LN(1+Assumptions!$C$60)-0.5*Assumptions!$C$61^2)+Assumptions!$C$61*((RAND()+RAND()+RAND()+RAND()+RAND()+RAND()+RAND()+RAND()+RAND()+RAND()+RAND()+RAND())-6))-1)+PT_Y5_MC!I67)</x:f>
        <x:v>1545206.9291673864</x:v>
      </x:c>
      <x:c r="I103" s="16" t="n">
        <x:f>MAX(0,H103*(1+EXP((LN(1+Assumptions!$C$60)-0.5*Assumptions!$C$61^2)+Assumptions!$C$61*((RAND()+RAND()+RAND()+RAND()+RAND()+RAND()+RAND()+RAND()+RAND()+RAND()+RAND()+RAND())-6))-1)+PT_Y5_MC!J67)</x:f>
        <x:v>2345585.1000680076</x:v>
      </x:c>
      <x:c r="J103" s="16" t="n">
        <x:f>MAX(0,I103*(1+EXP((LN(1+Assumptions!$C$60)-0.5*Assumptions!$C$61^2)+Assumptions!$C$61*((RAND()+RAND()+RAND()+RAND()+RAND()+RAND()+RAND()+RAND()+RAND()+RAND()+RAND()+RAND())-6))-1)+PT_Y5_MC!K67)</x:f>
        <x:v>2194672.4202544247</x:v>
      </x:c>
      <x:c r="K103" s="16" t="n">
        <x:f>MAX(0,J103*(1+EXP((LN(1+Assumptions!$C$60)-0.5*Assumptions!$C$61^2)+Assumptions!$C$61*((RAND()+RAND()+RAND()+RAND()+RAND()+RAND()+RAND()+RAND()+RAND()+RAND()+RAND()+RAND())-6))-1)+PT_Y5_MC!L67)</x:f>
        <x:v>2640329.2144619795</x:v>
      </x:c>
      <x:c r="L103" s="16" t="n">
        <x:f>MAX(0,K103*(1+EXP((LN(1+Assumptions!$C$60)-0.5*Assumptions!$C$61^2)+Assumptions!$C$61*((RAND()+RAND()+RAND()+RAND()+RAND()+RAND()+RAND()+RAND()+RAND()+RAND()+RAND()+RAND())-6))-1)+PT_Y5_MC!M67)</x:f>
        <x:v>2561581.7795480154</x:v>
      </x:c>
      <x:c r="M103" s="16" t="n">
        <x:f>MAX(0,L103*(1+EXP((LN(1+Assumptions!$C$60)-0.5*Assumptions!$C$61^2)+Assumptions!$C$61*((RAND()+RAND()+RAND()+RAND()+RAND()+RAND()+RAND()+RAND()+RAND()+RAND()+RAND()+RAND())-6))-1)+PT_Y5_MC!N67)</x:f>
        <x:v>2950847.9935175516</x:v>
      </x:c>
      <x:c r="N103" s="16" t="n">
        <x:f>MAX(0,M103*(1+EXP((LN(1+Assumptions!$C$60)-0.5*Assumptions!$C$61^2)+Assumptions!$C$61*((RAND()+RAND()+RAND()+RAND()+RAND()+RAND()+RAND()+RAND()+RAND()+RAND()+RAND()+RAND())-6))-1)+PT_Y5_MC!O67)</x:f>
        <x:v>3389448.1313290303</x:v>
      </x:c>
      <x:c r="O103" s="16" t="n">
        <x:f>MAX(0,N103*(1+EXP((LN(1+Assumptions!$C$60)-0.5*Assumptions!$C$61^2)+Assumptions!$C$61*((RAND()+RAND()+RAND()+RAND()+RAND()+RAND()+RAND()+RAND()+RAND()+RAND()+RAND()+RAND())-6))-1)+PT_Y5_MC!P67)</x:f>
        <x:v>3725553.635796209</x:v>
      </x:c>
      <x:c r="P103" s="16" t="n">
        <x:f>MAX(0,O103*(1+EXP((LN(1+Assumptions!$C$60)-0.5*Assumptions!$C$61^2)+Assumptions!$C$61*((RAND()+RAND()+RAND()+RAND()+RAND()+RAND()+RAND()+RAND()+RAND()+RAND()+RAND()+RAND())-6))-1)+PT_Y5_MC!Q67)</x:f>
        <x:v>3157224.3914471036</x:v>
      </x:c>
      <x:c r="Q103" s="16" t="n">
        <x:f>MAX(0,P103*(1+EXP((LN(1+Assumptions!$C$60)-0.5*Assumptions!$C$61^2)+Assumptions!$C$61*((RAND()+RAND()+RAND()+RAND()+RAND()+RAND()+RAND()+RAND()+RAND()+RAND()+RAND()+RAND())-6))-1)+PT_Y5_MC!R67)</x:f>
        <x:v>2687436.5683876574</x:v>
      </x:c>
      <x:c r="R103" s="16" t="n">
        <x:f>MAX(0,Q103*(1+EXP((LN(1+Assumptions!$C$60)-0.5*Assumptions!$C$61^2)+Assumptions!$C$61*((RAND()+RAND()+RAND()+RAND()+RAND()+RAND()+RAND()+RAND()+RAND()+RAND()+RAND()+RAND())-6))-1)+PT_Y5_MC!S67)</x:f>
        <x:v>3223063.4261937337</x:v>
      </x:c>
      <x:c r="S103" s="16" t="n">
        <x:f>MAX(0,R103*(1+EXP((LN(1+Assumptions!$C$60)-0.5*Assumptions!$C$61^2)+Assumptions!$C$61*((RAND()+RAND()+RAND()+RAND()+RAND()+RAND()+RAND()+RAND()+RAND()+RAND()+RAND()+RAND())-6))-1)+PT_Y5_MC!T67)</x:f>
        <x:v>3069916.0782439606</x:v>
      </x:c>
      <x:c r="T103" s="16" t="n">
        <x:f>MAX(0,S103*(1+EXP((LN(1+Assumptions!$C$60)-0.5*Assumptions!$C$61^2)+Assumptions!$C$61*((RAND()+RAND()+RAND()+RAND()+RAND()+RAND()+RAND()+RAND()+RAND()+RAND()+RAND()+RAND())-6))-1)+PT_Y5_MC!U67)</x:f>
        <x:v>2917851.3721827473</x:v>
      </x:c>
      <x:c r="U103" s="16" t="n">
        <x:f>MAX(0,T103*(1+EXP((LN(1+Assumptions!$C$60)-0.5*Assumptions!$C$61^2)+Assumptions!$C$61*((RAND()+RAND()+RAND()+RAND()+RAND()+RAND()+RAND()+RAND()+RAND()+RAND()+RAND()+RAND())-6))-1)+PT_Y5_MC!V67)</x:f>
        <x:v>3025849.9918173</x:v>
      </x:c>
      <x:c r="V103" s="16" t="n">
        <x:f>MAX(0,U103*(1+EXP((LN(1+Assumptions!$C$60)-0.5*Assumptions!$C$61^2)+Assumptions!$C$61*((RAND()+RAND()+RAND()+RAND()+RAND()+RAND()+RAND()+RAND()+RAND()+RAND()+RAND()+RAND())-6))-1)+PT_Y5_MC!W67)</x:f>
        <x:v>3583872.5010879165</x:v>
      </x:c>
      <x:c r="W103" s="16" t="n">
        <x:f>MAX(0,V103*(1+EXP((LN(1+Assumptions!$C$60)-0.5*Assumptions!$C$61^2)+Assumptions!$C$61*((RAND()+RAND()+RAND()+RAND()+RAND()+RAND()+RAND()+RAND()+RAND()+RAND()+RAND()+RAND())-6))-1)+PT_Y5_MC!X67)</x:f>
        <x:v>4118088.5767864995</x:v>
      </x:c>
      <x:c r="X103" s="16" t="n">
        <x:f>MAX(0,W103*(1+EXP((LN(1+Assumptions!$C$60)-0.5*Assumptions!$C$61^2)+Assumptions!$C$61*((RAND()+RAND()+RAND()+RAND()+RAND()+RAND()+RAND()+RAND()+RAND()+RAND()+RAND()+RAND())-6))-1)+PT_Y5_MC!Y67)</x:f>
        <x:v>5656036.105286907</x:v>
      </x:c>
      <x:c r="Y103" s="16" t="n">
        <x:f>MAX(0,X103*(1+EXP((LN(1+Assumptions!$C$60)-0.5*Assumptions!$C$61^2)+Assumptions!$C$61*((RAND()+RAND()+RAND()+RAND()+RAND()+RAND()+RAND()+RAND()+RAND()+RAND()+RAND()+RAND())-6))-1)+PT_Y5_MC!Z67)</x:f>
        <x:v>5326781.625044814</x:v>
      </x:c>
      <x:c r="Z103" s="16" t="n">
        <x:f>MAX(0,Y103*(1+EXP((LN(1+Assumptions!$C$60)-0.5*Assumptions!$C$61^2)+Assumptions!$C$61*((RAND()+RAND()+RAND()+RAND()+RAND()+RAND()+RAND()+RAND()+RAND()+RAND()+RAND()+RAND())-6))-1)+PT_Y5_MC!AA67)</x:f>
        <x:v>5975727.631430952</x:v>
      </x:c>
      <x:c r="AA103" s="16" t="n">
        <x:f>MAX(0,Z103*(1+EXP((LN(1+Assumptions!$C$60)-0.5*Assumptions!$C$61^2)+Assumptions!$C$61*((RAND()+RAND()+RAND()+RAND()+RAND()+RAND()+RAND()+RAND()+RAND()+RAND()+RAND()+RAND())-6))-1)+PT_Y5_MC!AB67)</x:f>
        <x:v>5844841.677450949</x:v>
      </x:c>
      <x:c r="AB103" s="16" t="n">
        <x:f>MAX(0,AA103*(1+EXP((LN(1+Assumptions!$C$60)-0.5*Assumptions!$C$61^2)+Assumptions!$C$61*((RAND()+RAND()+RAND()+RAND()+RAND()+RAND()+RAND()+RAND()+RAND()+RAND()+RAND()+RAND())-6))-1)+PT_Y5_MC!AC67)</x:f>
        <x:v>5914207.906466372</x:v>
      </x:c>
      <x:c r="AC103" s="16" t="n">
        <x:f>MAX(0,AB103*(1+EXP((LN(1+Assumptions!$C$60)-0.5*Assumptions!$C$61^2)+Assumptions!$C$61*((RAND()+RAND()+RAND()+RAND()+RAND()+RAND()+RAND()+RAND()+RAND()+RAND()+RAND()+RAND())-6))-1)+PT_Y5_MC!AD67)</x:f>
        <x:v>4834732.081034885</x:v>
      </x:c>
      <x:c r="AD103" s="16" t="n">
        <x:f>MAX(0,AC103*(1+EXP((LN(1+Assumptions!$C$60)-0.5*Assumptions!$C$61^2)+Assumptions!$C$61*((RAND()+RAND()+RAND()+RAND()+RAND()+RAND()+RAND()+RAND()+RAND()+RAND()+RAND()+RAND())-6))-1)+PT_Y5_MC!AE67)</x:f>
        <x:v>6746772.556193312</x:v>
      </x:c>
      <x:c r="AE103" s="16" t="n">
        <x:f>MAX(0,AD103*(1+EXP((LN(1+Assumptions!$C$60)-0.5*Assumptions!$C$61^2)+Assumptions!$C$61*((RAND()+RAND()+RAND()+RAND()+RAND()+RAND()+RAND()+RAND()+RAND()+RAND()+RAND()+RAND())-6))-1)+PT_Y5_MC!AF67)</x:f>
        <x:v>6243584.840444885</x:v>
      </x:c>
      <x:c r="AF103" s="16" t="n">
        <x:f>MAX(0,AE103*(1+EXP((LN(1+Assumptions!$C$60)-0.5*Assumptions!$C$61^2)+Assumptions!$C$61*((RAND()+RAND()+RAND()+RAND()+RAND()+RAND()+RAND()+RAND()+RAND()+RAND()+RAND()+RAND())-6))-1)+PT_Y5_MC!AG67)</x:f>
        <x:v>5625913.374152565</x:v>
      </x:c>
    </x:row>
    <x:row r="104">
      <x:c r="A104" s="39">
        <x:v>100</x:v>
      </x:c>
      <x:c r="B104" s="16" t="n">
        <x:f>PT_Y5_MC!C68</x:f>
        <x:v>1029031.25</x:v>
      </x:c>
      <x:c r="C104" s="16" t="n">
        <x:f>MAX(0,B104*(1+EXP((LN(1+Assumptions!$C$60)-0.5*Assumptions!$C$61^2)+Assumptions!$C$61*((RAND()+RAND()+RAND()+RAND()+RAND()+RAND()+RAND()+RAND()+RAND()+RAND()+RAND()+RAND())-6))-1)+PT_Y5_MC!D67)</x:f>
        <x:v>1176629.3710537516</x:v>
      </x:c>
      <x:c r="D104" s="16" t="n">
        <x:f>MAX(0,C104*(1+EXP((LN(1+Assumptions!$C$60)-0.5*Assumptions!$C$61^2)+Assumptions!$C$61*((RAND()+RAND()+RAND()+RAND()+RAND()+RAND()+RAND()+RAND()+RAND()+RAND()+RAND()+RAND())-6))-1)+PT_Y5_MC!E67)</x:f>
        <x:v>1004265.0868141889</x:v>
      </x:c>
      <x:c r="E104" s="16" t="n">
        <x:f>MAX(0,D104*(1+EXP((LN(1+Assumptions!$C$60)-0.5*Assumptions!$C$61^2)+Assumptions!$C$61*((RAND()+RAND()+RAND()+RAND()+RAND()+RAND()+RAND()+RAND()+RAND()+RAND()+RAND()+RAND())-6))-1)+PT_Y5_MC!F67)</x:f>
        <x:v>1154840.5930881226</x:v>
      </x:c>
      <x:c r="F104" s="16" t="n">
        <x:f>MAX(0,E104*(1+EXP((LN(1+Assumptions!$C$60)-0.5*Assumptions!$C$61^2)+Assumptions!$C$61*((RAND()+RAND()+RAND()+RAND()+RAND()+RAND()+RAND()+RAND()+RAND()+RAND()+RAND()+RAND())-6))-1)+PT_Y5_MC!G67)</x:f>
        <x:v>1229741.7661276</x:v>
      </x:c>
      <x:c r="G104" s="16" t="n">
        <x:f>MAX(0,F104*(1+EXP((LN(1+Assumptions!$C$60)-0.5*Assumptions!$C$61^2)+Assumptions!$C$61*((RAND()+RAND()+RAND()+RAND()+RAND()+RAND()+RAND()+RAND()+RAND()+RAND()+RAND()+RAND())-6))-1)+PT_Y5_MC!H67)</x:f>
        <x:v>1393848.0584461335</x:v>
      </x:c>
      <x:c r="H104" s="16" t="n">
        <x:f>MAX(0,G104*(1+EXP((LN(1+Assumptions!$C$60)-0.5*Assumptions!$C$61^2)+Assumptions!$C$61*((RAND()+RAND()+RAND()+RAND()+RAND()+RAND()+RAND()+RAND()+RAND()+RAND()+RAND()+RAND())-6))-1)+PT_Y5_MC!I67)</x:f>
        <x:v>1276024.988943146</x:v>
      </x:c>
      <x:c r="I104" s="16" t="n">
        <x:f>MAX(0,H104*(1+EXP((LN(1+Assumptions!$C$60)-0.5*Assumptions!$C$61^2)+Assumptions!$C$61*((RAND()+RAND()+RAND()+RAND()+RAND()+RAND()+RAND()+RAND()+RAND()+RAND()+RAND()+RAND())-6))-1)+PT_Y5_MC!J67)</x:f>
        <x:v>1229896.2935146445</x:v>
      </x:c>
      <x:c r="J104" s="16" t="n">
        <x:f>MAX(0,I104*(1+EXP((LN(1+Assumptions!$C$60)-0.5*Assumptions!$C$61^2)+Assumptions!$C$61*((RAND()+RAND()+RAND()+RAND()+RAND()+RAND()+RAND()+RAND()+RAND()+RAND()+RAND()+RAND())-6))-1)+PT_Y5_MC!K67)</x:f>
        <x:v>1285146.396114301</x:v>
      </x:c>
      <x:c r="K104" s="16" t="n">
        <x:f>MAX(0,J104*(1+EXP((LN(1+Assumptions!$C$60)-0.5*Assumptions!$C$61^2)+Assumptions!$C$61*((RAND()+RAND()+RAND()+RAND()+RAND()+RAND()+RAND()+RAND()+RAND()+RAND()+RAND()+RAND())-6))-1)+PT_Y5_MC!L67)</x:f>
        <x:v>1183632.6586629446</x:v>
      </x:c>
      <x:c r="L104" s="16" t="n">
        <x:f>MAX(0,K104*(1+EXP((LN(1+Assumptions!$C$60)-0.5*Assumptions!$C$61^2)+Assumptions!$C$61*((RAND()+RAND()+RAND()+RAND()+RAND()+RAND()+RAND()+RAND()+RAND()+RAND()+RAND()+RAND())-6))-1)+PT_Y5_MC!M67)</x:f>
        <x:v>1009838.5150548728</x:v>
      </x:c>
      <x:c r="M104" s="16" t="n">
        <x:f>MAX(0,L104*(1+EXP((LN(1+Assumptions!$C$60)-0.5*Assumptions!$C$61^2)+Assumptions!$C$61*((RAND()+RAND()+RAND()+RAND()+RAND()+RAND()+RAND()+RAND()+RAND()+RAND()+RAND()+RAND())-6))-1)+PT_Y5_MC!N67)</x:f>
        <x:v>1044158.1504203326</x:v>
      </x:c>
      <x:c r="N104" s="16" t="n">
        <x:f>MAX(0,M104*(1+EXP((LN(1+Assumptions!$C$60)-0.5*Assumptions!$C$61^2)+Assumptions!$C$61*((RAND()+RAND()+RAND()+RAND()+RAND()+RAND()+RAND()+RAND()+RAND()+RAND()+RAND()+RAND())-6))-1)+PT_Y5_MC!O67)</x:f>
        <x:v>1024174.4745497905</x:v>
      </x:c>
      <x:c r="O104" s="16" t="n">
        <x:f>MAX(0,N104*(1+EXP((LN(1+Assumptions!$C$60)-0.5*Assumptions!$C$61^2)+Assumptions!$C$61*((RAND()+RAND()+RAND()+RAND()+RAND()+RAND()+RAND()+RAND()+RAND()+RAND()+RAND()+RAND())-6))-1)+PT_Y5_MC!P67)</x:f>
        <x:v>1342006.1499596783</x:v>
      </x:c>
      <x:c r="P104" s="16" t="n">
        <x:f>MAX(0,O104*(1+EXP((LN(1+Assumptions!$C$60)-0.5*Assumptions!$C$61^2)+Assumptions!$C$61*((RAND()+RAND()+RAND()+RAND()+RAND()+RAND()+RAND()+RAND()+RAND()+RAND()+RAND()+RAND())-6))-1)+PT_Y5_MC!Q67)</x:f>
        <x:v>1393364.437650286</x:v>
      </x:c>
      <x:c r="Q104" s="16" t="n">
        <x:f>MAX(0,P104*(1+EXP((LN(1+Assumptions!$C$60)-0.5*Assumptions!$C$61^2)+Assumptions!$C$61*((RAND()+RAND()+RAND()+RAND()+RAND()+RAND()+RAND()+RAND()+RAND()+RAND()+RAND()+RAND())-6))-1)+PT_Y5_MC!R67)</x:f>
        <x:v>1234483.451343776</x:v>
      </x:c>
      <x:c r="R104" s="16" t="n">
        <x:f>MAX(0,Q104*(1+EXP((LN(1+Assumptions!$C$60)-0.5*Assumptions!$C$61^2)+Assumptions!$C$61*((RAND()+RAND()+RAND()+RAND()+RAND()+RAND()+RAND()+RAND()+RAND()+RAND()+RAND()+RAND())-6))-1)+PT_Y5_MC!S67)</x:f>
        <x:v>1515541.9267729642</x:v>
      </x:c>
      <x:c r="S104" s="16" t="n">
        <x:f>MAX(0,R104*(1+EXP((LN(1+Assumptions!$C$60)-0.5*Assumptions!$C$61^2)+Assumptions!$C$61*((RAND()+RAND()+RAND()+RAND()+RAND()+RAND()+RAND()+RAND()+RAND()+RAND()+RAND()+RAND())-6))-1)+PT_Y5_MC!T67)</x:f>
        <x:v>2032520.036164607</x:v>
      </x:c>
      <x:c r="T104" s="16" t="n">
        <x:f>MAX(0,S104*(1+EXP((LN(1+Assumptions!$C$60)-0.5*Assumptions!$C$61^2)+Assumptions!$C$61*((RAND()+RAND()+RAND()+RAND()+RAND()+RAND()+RAND()+RAND()+RAND()+RAND()+RAND()+RAND())-6))-1)+PT_Y5_MC!U67)</x:f>
        <x:v>2530498.8720281464</x:v>
      </x:c>
      <x:c r="U104" s="16" t="n">
        <x:f>MAX(0,T104*(1+EXP((LN(1+Assumptions!$C$60)-0.5*Assumptions!$C$61^2)+Assumptions!$C$61*((RAND()+RAND()+RAND()+RAND()+RAND()+RAND()+RAND()+RAND()+RAND()+RAND()+RAND()+RAND())-6))-1)+PT_Y5_MC!V67)</x:f>
        <x:v>2824449.3762275074</x:v>
      </x:c>
      <x:c r="V104" s="16" t="n">
        <x:f>MAX(0,U104*(1+EXP((LN(1+Assumptions!$C$60)-0.5*Assumptions!$C$61^2)+Assumptions!$C$61*((RAND()+RAND()+RAND()+RAND()+RAND()+RAND()+RAND()+RAND()+RAND()+RAND()+RAND()+RAND())-6))-1)+PT_Y5_MC!W67)</x:f>
        <x:v>2845020.576118261</x:v>
      </x:c>
      <x:c r="W104" s="16" t="n">
        <x:f>MAX(0,V104*(1+EXP((LN(1+Assumptions!$C$60)-0.5*Assumptions!$C$61^2)+Assumptions!$C$61*((RAND()+RAND()+RAND()+RAND()+RAND()+RAND()+RAND()+RAND()+RAND()+RAND()+RAND()+RAND())-6))-1)+PT_Y5_MC!X67)</x:f>
        <x:v>3085310.989548539</x:v>
      </x:c>
      <x:c r="X104" s="16" t="n">
        <x:f>MAX(0,W104*(1+EXP((LN(1+Assumptions!$C$60)-0.5*Assumptions!$C$61^2)+Assumptions!$C$61*((RAND()+RAND()+RAND()+RAND()+RAND()+RAND()+RAND()+RAND()+RAND()+RAND()+RAND()+RAND())-6))-1)+PT_Y5_MC!Y67)</x:f>
        <x:v>3947589.8141228813</x:v>
      </x:c>
      <x:c r="Y104" s="16" t="n">
        <x:f>MAX(0,X104*(1+EXP((LN(1+Assumptions!$C$60)-0.5*Assumptions!$C$61^2)+Assumptions!$C$61*((RAND()+RAND()+RAND()+RAND()+RAND()+RAND()+RAND()+RAND()+RAND()+RAND()+RAND()+RAND())-6))-1)+PT_Y5_MC!Z67)</x:f>
        <x:v>3797989.471016818</x:v>
      </x:c>
      <x:c r="Z104" s="16" t="n">
        <x:f>MAX(0,Y104*(1+EXP((LN(1+Assumptions!$C$60)-0.5*Assumptions!$C$61^2)+Assumptions!$C$61*((RAND()+RAND()+RAND()+RAND()+RAND()+RAND()+RAND()+RAND()+RAND()+RAND()+RAND()+RAND())-6))-1)+PT_Y5_MC!AA67)</x:f>
        <x:v>4717539.785009144</x:v>
      </x:c>
      <x:c r="AA104" s="16" t="n">
        <x:f>MAX(0,Z104*(1+EXP((LN(1+Assumptions!$C$60)-0.5*Assumptions!$C$61^2)+Assumptions!$C$61*((RAND()+RAND()+RAND()+RAND()+RAND()+RAND()+RAND()+RAND()+RAND()+RAND()+RAND()+RAND())-6))-1)+PT_Y5_MC!AB67)</x:f>
        <x:v>4756780.149503313</x:v>
      </x:c>
      <x:c r="AB104" s="16" t="n">
        <x:f>MAX(0,AA104*(1+EXP((LN(1+Assumptions!$C$60)-0.5*Assumptions!$C$61^2)+Assumptions!$C$61*((RAND()+RAND()+RAND()+RAND()+RAND()+RAND()+RAND()+RAND()+RAND()+RAND()+RAND()+RAND())-6))-1)+PT_Y5_MC!AC67)</x:f>
        <x:v>5328581.755756529</x:v>
      </x:c>
      <x:c r="AC104" s="16" t="n">
        <x:f>MAX(0,AB104*(1+EXP((LN(1+Assumptions!$C$60)-0.5*Assumptions!$C$61^2)+Assumptions!$C$61*((RAND()+RAND()+RAND()+RAND()+RAND()+RAND()+RAND()+RAND()+RAND()+RAND()+RAND()+RAND())-6))-1)+PT_Y5_MC!AD67)</x:f>
        <x:v>7475411.267794879</x:v>
      </x:c>
      <x:c r="AD104" s="16" t="n">
        <x:f>MAX(0,AC104*(1+EXP((LN(1+Assumptions!$C$60)-0.5*Assumptions!$C$61^2)+Assumptions!$C$61*((RAND()+RAND()+RAND()+RAND()+RAND()+RAND()+RAND()+RAND()+RAND()+RAND()+RAND()+RAND())-6))-1)+PT_Y5_MC!AE67)</x:f>
        <x:v>6716246.910914897</x:v>
      </x:c>
      <x:c r="AE104" s="16" t="n">
        <x:f>MAX(0,AD104*(1+EXP((LN(1+Assumptions!$C$60)-0.5*Assumptions!$C$61^2)+Assumptions!$C$61*((RAND()+RAND()+RAND()+RAND()+RAND()+RAND()+RAND()+RAND()+RAND()+RAND()+RAND()+RAND())-6))-1)+PT_Y5_MC!AF67)</x:f>
        <x:v>6261879.017216591</x:v>
      </x:c>
      <x:c r="AF104" s="16" t="n">
        <x:f>MAX(0,AE104*(1+EXP((LN(1+Assumptions!$C$60)-0.5*Assumptions!$C$61^2)+Assumptions!$C$61*((RAND()+RAND()+RAND()+RAND()+RAND()+RAND()+RAND()+RAND()+RAND()+RAND()+RAND()+RAND())-6))-1)+PT_Y5_MC!AG67)</x:f>
        <x:v>7046033.730932413</x:v>
      </x:c>
    </x:row>
    <x:row r="105">
      <x:c r="A105" s="39">
        <x:v>101</x:v>
      </x:c>
      <x:c r="B105" s="16" t="n">
        <x:f>PT_Y5_MC!C68</x:f>
        <x:v>1029031.25</x:v>
      </x:c>
      <x:c r="C105" s="16" t="n">
        <x:f>MAX(0,B105*(1+EXP((LN(1+Assumptions!$C$60)-0.5*Assumptions!$C$61^2)+Assumptions!$C$61*((RAND()+RAND()+RAND()+RAND()+RAND()+RAND()+RAND()+RAND()+RAND()+RAND()+RAND()+RAND())-6))-1)+PT_Y5_MC!D67)</x:f>
        <x:v>907181.4610425305</x:v>
      </x:c>
      <x:c r="D105" s="16" t="n">
        <x:f>MAX(0,C105*(1+EXP((LN(1+Assumptions!$C$60)-0.5*Assumptions!$C$61^2)+Assumptions!$C$61*((RAND()+RAND()+RAND()+RAND()+RAND()+RAND()+RAND()+RAND()+RAND()+RAND()+RAND()+RAND())-6))-1)+PT_Y5_MC!E67)</x:f>
        <x:v>952636.6676150255</x:v>
      </x:c>
      <x:c r="E105" s="16" t="n">
        <x:f>MAX(0,D105*(1+EXP((LN(1+Assumptions!$C$60)-0.5*Assumptions!$C$61^2)+Assumptions!$C$61*((RAND()+RAND()+RAND()+RAND()+RAND()+RAND()+RAND()+RAND()+RAND()+RAND()+RAND()+RAND())-6))-1)+PT_Y5_MC!F67)</x:f>
        <x:v>1204416.2329008132</x:v>
      </x:c>
      <x:c r="F105" s="16" t="n">
        <x:f>MAX(0,E105*(1+EXP((LN(1+Assumptions!$C$60)-0.5*Assumptions!$C$61^2)+Assumptions!$C$61*((RAND()+RAND()+RAND()+RAND()+RAND()+RAND()+RAND()+RAND()+RAND()+RAND()+RAND()+RAND())-6))-1)+PT_Y5_MC!G67)</x:f>
        <x:v>1670054.4889689833</x:v>
      </x:c>
      <x:c r="G105" s="16" t="n">
        <x:f>MAX(0,F105*(1+EXP((LN(1+Assumptions!$C$60)-0.5*Assumptions!$C$61^2)+Assumptions!$C$61*((RAND()+RAND()+RAND()+RAND()+RAND()+RAND()+RAND()+RAND()+RAND()+RAND()+RAND()+RAND())-6))-1)+PT_Y5_MC!H67)</x:f>
        <x:v>1594925.209425533</x:v>
      </x:c>
      <x:c r="H105" s="16" t="n">
        <x:f>MAX(0,G105*(1+EXP((LN(1+Assumptions!$C$60)-0.5*Assumptions!$C$61^2)+Assumptions!$C$61*((RAND()+RAND()+RAND()+RAND()+RAND()+RAND()+RAND()+RAND()+RAND()+RAND()+RAND()+RAND())-6))-1)+PT_Y5_MC!I67)</x:f>
        <x:v>1848241.3234314874</x:v>
      </x:c>
      <x:c r="I105" s="16" t="n">
        <x:f>MAX(0,H105*(1+EXP((LN(1+Assumptions!$C$60)-0.5*Assumptions!$C$61^2)+Assumptions!$C$61*((RAND()+RAND()+RAND()+RAND()+RAND()+RAND()+RAND()+RAND()+RAND()+RAND()+RAND()+RAND())-6))-1)+PT_Y5_MC!J67)</x:f>
        <x:v>2240502.3337414255</x:v>
      </x:c>
      <x:c r="J105" s="16" t="n">
        <x:f>MAX(0,I105*(1+EXP((LN(1+Assumptions!$C$60)-0.5*Assumptions!$C$61^2)+Assumptions!$C$61*((RAND()+RAND()+RAND()+RAND()+RAND()+RAND()+RAND()+RAND()+RAND()+RAND()+RAND()+RAND())-6))-1)+PT_Y5_MC!K67)</x:f>
        <x:v>2094711.8050733884</x:v>
      </x:c>
      <x:c r="K105" s="16" t="n">
        <x:f>MAX(0,J105*(1+EXP((LN(1+Assumptions!$C$60)-0.5*Assumptions!$C$61^2)+Assumptions!$C$61*((RAND()+RAND()+RAND()+RAND()+RAND()+RAND()+RAND()+RAND()+RAND()+RAND()+RAND()+RAND())-6))-1)+PT_Y5_MC!L67)</x:f>
        <x:v>2475877.29107604</x:v>
      </x:c>
      <x:c r="L105" s="16" t="n">
        <x:f>MAX(0,K105*(1+EXP((LN(1+Assumptions!$C$60)-0.5*Assumptions!$C$61^2)+Assumptions!$C$61*((RAND()+RAND()+RAND()+RAND()+RAND()+RAND()+RAND()+RAND()+RAND()+RAND()+RAND()+RAND())-6))-1)+PT_Y5_MC!M67)</x:f>
        <x:v>2469425.254503522</x:v>
      </x:c>
      <x:c r="M105" s="16" t="n">
        <x:f>MAX(0,L105*(1+EXP((LN(1+Assumptions!$C$60)-0.5*Assumptions!$C$61^2)+Assumptions!$C$61*((RAND()+RAND()+RAND()+RAND()+RAND()+RAND()+RAND()+RAND()+RAND()+RAND()+RAND()+RAND())-6))-1)+PT_Y5_MC!N67)</x:f>
        <x:v>2947769.422831519</x:v>
      </x:c>
      <x:c r="N105" s="16" t="n">
        <x:f>MAX(0,M105*(1+EXP((LN(1+Assumptions!$C$60)-0.5*Assumptions!$C$61^2)+Assumptions!$C$61*((RAND()+RAND()+RAND()+RAND()+RAND()+RAND()+RAND()+RAND()+RAND()+RAND()+RAND()+RAND())-6))-1)+PT_Y5_MC!O67)</x:f>
        <x:v>3718776.182938806</x:v>
      </x:c>
      <x:c r="O105" s="16" t="n">
        <x:f>MAX(0,N105*(1+EXP((LN(1+Assumptions!$C$60)-0.5*Assumptions!$C$61^2)+Assumptions!$C$61*((RAND()+RAND()+RAND()+RAND()+RAND()+RAND()+RAND()+RAND()+RAND()+RAND()+RAND()+RAND())-6))-1)+PT_Y5_MC!P67)</x:f>
        <x:v>3777154.54298328</x:v>
      </x:c>
      <x:c r="P105" s="16" t="n">
        <x:f>MAX(0,O105*(1+EXP((LN(1+Assumptions!$C$60)-0.5*Assumptions!$C$61^2)+Assumptions!$C$61*((RAND()+RAND()+RAND()+RAND()+RAND()+RAND()+RAND()+RAND()+RAND()+RAND()+RAND()+RAND())-6))-1)+PT_Y5_MC!Q67)</x:f>
        <x:v>3496541.319125002</x:v>
      </x:c>
      <x:c r="Q105" s="16" t="n">
        <x:f>MAX(0,P105*(1+EXP((LN(1+Assumptions!$C$60)-0.5*Assumptions!$C$61^2)+Assumptions!$C$61*((RAND()+RAND()+RAND()+RAND()+RAND()+RAND()+RAND()+RAND()+RAND()+RAND()+RAND()+RAND())-6))-1)+PT_Y5_MC!R67)</x:f>
        <x:v>3589978.6077274038</x:v>
      </x:c>
      <x:c r="R105" s="16" t="n">
        <x:f>MAX(0,Q105*(1+EXP((LN(1+Assumptions!$C$60)-0.5*Assumptions!$C$61^2)+Assumptions!$C$61*((RAND()+RAND()+RAND()+RAND()+RAND()+RAND()+RAND()+RAND()+RAND()+RAND()+RAND()+RAND())-6))-1)+PT_Y5_MC!S67)</x:f>
        <x:v>4983489.721330666</x:v>
      </x:c>
      <x:c r="S105" s="16" t="n">
        <x:f>MAX(0,R105*(1+EXP((LN(1+Assumptions!$C$60)-0.5*Assumptions!$C$61^2)+Assumptions!$C$61*((RAND()+RAND()+RAND()+RAND()+RAND()+RAND()+RAND()+RAND()+RAND()+RAND()+RAND()+RAND())-6))-1)+PT_Y5_MC!T67)</x:f>
        <x:v>5284295.079219061</x:v>
      </x:c>
      <x:c r="T105" s="16" t="n">
        <x:f>MAX(0,S105*(1+EXP((LN(1+Assumptions!$C$60)-0.5*Assumptions!$C$61^2)+Assumptions!$C$61*((RAND()+RAND()+RAND()+RAND()+RAND()+RAND()+RAND()+RAND()+RAND()+RAND()+RAND()+RAND())-6))-1)+PT_Y5_MC!U67)</x:f>
        <x:v>4979192.915503993</x:v>
      </x:c>
      <x:c r="U105" s="16" t="n">
        <x:f>MAX(0,T105*(1+EXP((LN(1+Assumptions!$C$60)-0.5*Assumptions!$C$61^2)+Assumptions!$C$61*((RAND()+RAND()+RAND()+RAND()+RAND()+RAND()+RAND()+RAND()+RAND()+RAND()+RAND()+RAND())-6))-1)+PT_Y5_MC!V67)</x:f>
        <x:v>5860556.3954924</x:v>
      </x:c>
      <x:c r="V105" s="16" t="n">
        <x:f>MAX(0,U105*(1+EXP((LN(1+Assumptions!$C$60)-0.5*Assumptions!$C$61^2)+Assumptions!$C$61*((RAND()+RAND()+RAND()+RAND()+RAND()+RAND()+RAND()+RAND()+RAND()+RAND()+RAND()+RAND())-6))-1)+PT_Y5_MC!W67)</x:f>
        <x:v>7129293.529140626</x:v>
      </x:c>
      <x:c r="W105" s="16" t="n">
        <x:f>MAX(0,V105*(1+EXP((LN(1+Assumptions!$C$60)-0.5*Assumptions!$C$61^2)+Assumptions!$C$61*((RAND()+RAND()+RAND()+RAND()+RAND()+RAND()+RAND()+RAND()+RAND()+RAND()+RAND()+RAND())-6))-1)+PT_Y5_MC!X67)</x:f>
        <x:v>6637059.534703161</x:v>
      </x:c>
      <x:c r="X105" s="16" t="n">
        <x:f>MAX(0,W105*(1+EXP((LN(1+Assumptions!$C$60)-0.5*Assumptions!$C$61^2)+Assumptions!$C$61*((RAND()+RAND()+RAND()+RAND()+RAND()+RAND()+RAND()+RAND()+RAND()+RAND()+RAND()+RAND())-6))-1)+PT_Y5_MC!Y67)</x:f>
        <x:v>7578002.399978844</x:v>
      </x:c>
      <x:c r="Y105" s="16" t="n">
        <x:f>MAX(0,X105*(1+EXP((LN(1+Assumptions!$C$60)-0.5*Assumptions!$C$61^2)+Assumptions!$C$61*((RAND()+RAND()+RAND()+RAND()+RAND()+RAND()+RAND()+RAND()+RAND()+RAND()+RAND()+RAND())-6))-1)+PT_Y5_MC!Z67)</x:f>
        <x:v>9050896.839870505</x:v>
      </x:c>
      <x:c r="Z105" s="16" t="n">
        <x:f>MAX(0,Y105*(1+EXP((LN(1+Assumptions!$C$60)-0.5*Assumptions!$C$61^2)+Assumptions!$C$61*((RAND()+RAND()+RAND()+RAND()+RAND()+RAND()+RAND()+RAND()+RAND()+RAND()+RAND()+RAND())-6))-1)+PT_Y5_MC!AA67)</x:f>
        <x:v>9643243.460015114</x:v>
      </x:c>
      <x:c r="AA105" s="16" t="n">
        <x:f>MAX(0,Z105*(1+EXP((LN(1+Assumptions!$C$60)-0.5*Assumptions!$C$61^2)+Assumptions!$C$61*((RAND()+RAND()+RAND()+RAND()+RAND()+RAND()+RAND()+RAND()+RAND()+RAND()+RAND()+RAND())-6))-1)+PT_Y5_MC!AB67)</x:f>
        <x:v>13398446.211179985</x:v>
      </x:c>
      <x:c r="AB105" s="16" t="n">
        <x:f>MAX(0,AA105*(1+EXP((LN(1+Assumptions!$C$60)-0.5*Assumptions!$C$61^2)+Assumptions!$C$61*((RAND()+RAND()+RAND()+RAND()+RAND()+RAND()+RAND()+RAND()+RAND()+RAND()+RAND()+RAND())-6))-1)+PT_Y5_MC!AC67)</x:f>
        <x:v>14773927.260113873</x:v>
      </x:c>
      <x:c r="AC105" s="16" t="n">
        <x:f>MAX(0,AB105*(1+EXP((LN(1+Assumptions!$C$60)-0.5*Assumptions!$C$61^2)+Assumptions!$C$61*((RAND()+RAND()+RAND()+RAND()+RAND()+RAND()+RAND()+RAND()+RAND()+RAND()+RAND()+RAND())-6))-1)+PT_Y5_MC!AD67)</x:f>
        <x:v>15152863.237910273</x:v>
      </x:c>
      <x:c r="AD105" s="16" t="n">
        <x:f>MAX(0,AC105*(1+EXP((LN(1+Assumptions!$C$60)-0.5*Assumptions!$C$61^2)+Assumptions!$C$61*((RAND()+RAND()+RAND()+RAND()+RAND()+RAND()+RAND()+RAND()+RAND()+RAND()+RAND()+RAND())-6))-1)+PT_Y5_MC!AE67)</x:f>
        <x:v>16134456.845814621</x:v>
      </x:c>
      <x:c r="AE105" s="16" t="n">
        <x:f>MAX(0,AD105*(1+EXP((LN(1+Assumptions!$C$60)-0.5*Assumptions!$C$61^2)+Assumptions!$C$61*((RAND()+RAND()+RAND()+RAND()+RAND()+RAND()+RAND()+RAND()+RAND()+RAND()+RAND()+RAND())-6))-1)+PT_Y5_MC!AF67)</x:f>
        <x:v>15773726.933807446</x:v>
      </x:c>
      <x:c r="AF105" s="16" t="n">
        <x:f>MAX(0,AE105*(1+EXP((LN(1+Assumptions!$C$60)-0.5*Assumptions!$C$61^2)+Assumptions!$C$61*((RAND()+RAND()+RAND()+RAND()+RAND()+RAND()+RAND()+RAND()+RAND()+RAND()+RAND()+RAND())-6))-1)+PT_Y5_MC!AG67)</x:f>
        <x:v>17746869.529494118</x:v>
      </x:c>
    </x:row>
    <x:row r="106">
      <x:c r="A106" s="39">
        <x:v>102</x:v>
      </x:c>
      <x:c r="B106" s="16" t="n">
        <x:f>PT_Y5_MC!C68</x:f>
        <x:v>1029031.25</x:v>
      </x:c>
      <x:c r="C106" s="16" t="n">
        <x:f>MAX(0,B106*(1+EXP((LN(1+Assumptions!$C$60)-0.5*Assumptions!$C$61^2)+Assumptions!$C$61*((RAND()+RAND()+RAND()+RAND()+RAND()+RAND()+RAND()+RAND()+RAND()+RAND()+RAND()+RAND())-6))-1)+PT_Y5_MC!D67)</x:f>
        <x:v>1302513.7320184596</x:v>
      </x:c>
      <x:c r="D106" s="16" t="n">
        <x:f>MAX(0,C106*(1+EXP((LN(1+Assumptions!$C$60)-0.5*Assumptions!$C$61^2)+Assumptions!$C$61*((RAND()+RAND()+RAND()+RAND()+RAND()+RAND()+RAND()+RAND()+RAND()+RAND()+RAND()+RAND())-6))-1)+PT_Y5_MC!E67)</x:f>
        <x:v>1351878.5275920634</x:v>
      </x:c>
      <x:c r="E106" s="16" t="n">
        <x:f>MAX(0,D106*(1+EXP((LN(1+Assumptions!$C$60)-0.5*Assumptions!$C$61^2)+Assumptions!$C$61*((RAND()+RAND()+RAND()+RAND()+RAND()+RAND()+RAND()+RAND()+RAND()+RAND()+RAND()+RAND())-6))-1)+PT_Y5_MC!F67)</x:f>
        <x:v>1975708.2211145565</x:v>
      </x:c>
      <x:c r="F106" s="16" t="n">
        <x:f>MAX(0,E106*(1+EXP((LN(1+Assumptions!$C$60)-0.5*Assumptions!$C$61^2)+Assumptions!$C$61*((RAND()+RAND()+RAND()+RAND()+RAND()+RAND()+RAND()+RAND()+RAND()+RAND()+RAND()+RAND())-6))-1)+PT_Y5_MC!G67)</x:f>
        <x:v>1518175.6007263968</x:v>
      </x:c>
      <x:c r="G106" s="16" t="n">
        <x:f>MAX(0,F106*(1+EXP((LN(1+Assumptions!$C$60)-0.5*Assumptions!$C$61^2)+Assumptions!$C$61*((RAND()+RAND()+RAND()+RAND()+RAND()+RAND()+RAND()+RAND()+RAND()+RAND()+RAND()+RAND())-6))-1)+PT_Y5_MC!H67)</x:f>
        <x:v>1586977.3750010668</x:v>
      </x:c>
      <x:c r="H106" s="16" t="n">
        <x:f>MAX(0,G106*(1+EXP((LN(1+Assumptions!$C$60)-0.5*Assumptions!$C$61^2)+Assumptions!$C$61*((RAND()+RAND()+RAND()+RAND()+RAND()+RAND()+RAND()+RAND()+RAND()+RAND()+RAND()+RAND())-6))-1)+PT_Y5_MC!I67)</x:f>
        <x:v>2034509.57062334</x:v>
      </x:c>
      <x:c r="I106" s="16" t="n">
        <x:f>MAX(0,H106*(1+EXP((LN(1+Assumptions!$C$60)-0.5*Assumptions!$C$61^2)+Assumptions!$C$61*((RAND()+RAND()+RAND()+RAND()+RAND()+RAND()+RAND()+RAND()+RAND()+RAND()+RAND()+RAND())-6))-1)+PT_Y5_MC!J67)</x:f>
        <x:v>2117218.596149666</x:v>
      </x:c>
      <x:c r="J106" s="16" t="n">
        <x:f>MAX(0,I106*(1+EXP((LN(1+Assumptions!$C$60)-0.5*Assumptions!$C$61^2)+Assumptions!$C$61*((RAND()+RAND()+RAND()+RAND()+RAND()+RAND()+RAND()+RAND()+RAND()+RAND()+RAND()+RAND())-6))-1)+PT_Y5_MC!K67)</x:f>
        <x:v>2863443.4126094254</x:v>
      </x:c>
      <x:c r="K106" s="16" t="n">
        <x:f>MAX(0,J106*(1+EXP((LN(1+Assumptions!$C$60)-0.5*Assumptions!$C$61^2)+Assumptions!$C$61*((RAND()+RAND()+RAND()+RAND()+RAND()+RAND()+RAND()+RAND()+RAND()+RAND()+RAND()+RAND())-6))-1)+PT_Y5_MC!L67)</x:f>
        <x:v>3126173.1755886674</x:v>
      </x:c>
      <x:c r="L106" s="16" t="n">
        <x:f>MAX(0,K106*(1+EXP((LN(1+Assumptions!$C$60)-0.5*Assumptions!$C$61^2)+Assumptions!$C$61*((RAND()+RAND()+RAND()+RAND()+RAND()+RAND()+RAND()+RAND()+RAND()+RAND()+RAND()+RAND())-6))-1)+PT_Y5_MC!M67)</x:f>
        <x:v>3501027.7387561053</x:v>
      </x:c>
      <x:c r="M106" s="16" t="n">
        <x:f>MAX(0,L106*(1+EXP((LN(1+Assumptions!$C$60)-0.5*Assumptions!$C$61^2)+Assumptions!$C$61*((RAND()+RAND()+RAND()+RAND()+RAND()+RAND()+RAND()+RAND()+RAND()+RAND()+RAND()+RAND())-6))-1)+PT_Y5_MC!N67)</x:f>
        <x:v>4668063.407022326</x:v>
      </x:c>
      <x:c r="N106" s="16" t="n">
        <x:f>MAX(0,M106*(1+EXP((LN(1+Assumptions!$C$60)-0.5*Assumptions!$C$61^2)+Assumptions!$C$61*((RAND()+RAND()+RAND()+RAND()+RAND()+RAND()+RAND()+RAND()+RAND()+RAND()+RAND()+RAND())-6))-1)+PT_Y5_MC!O67)</x:f>
        <x:v>5167691.882315436</x:v>
      </x:c>
      <x:c r="O106" s="16" t="n">
        <x:f>MAX(0,N106*(1+EXP((LN(1+Assumptions!$C$60)-0.5*Assumptions!$C$61^2)+Assumptions!$C$61*((RAND()+RAND()+RAND()+RAND()+RAND()+RAND()+RAND()+RAND()+RAND()+RAND()+RAND()+RAND())-6))-1)+PT_Y5_MC!P67)</x:f>
        <x:v>7565705.644100906</x:v>
      </x:c>
      <x:c r="P106" s="16" t="n">
        <x:f>MAX(0,O106*(1+EXP((LN(1+Assumptions!$C$60)-0.5*Assumptions!$C$61^2)+Assumptions!$C$61*((RAND()+RAND()+RAND()+RAND()+RAND()+RAND()+RAND()+RAND()+RAND()+RAND()+RAND()+RAND())-6))-1)+PT_Y5_MC!Q67)</x:f>
        <x:v>6757892.76561879</x:v>
      </x:c>
      <x:c r="Q106" s="16" t="n">
        <x:f>MAX(0,P106*(1+EXP((LN(1+Assumptions!$C$60)-0.5*Assumptions!$C$61^2)+Assumptions!$C$61*((RAND()+RAND()+RAND()+RAND()+RAND()+RAND()+RAND()+RAND()+RAND()+RAND()+RAND()+RAND())-6))-1)+PT_Y5_MC!R67)</x:f>
        <x:v>8862925.939087078</x:v>
      </x:c>
      <x:c r="R106" s="16" t="n">
        <x:f>MAX(0,Q106*(1+EXP((LN(1+Assumptions!$C$60)-0.5*Assumptions!$C$61^2)+Assumptions!$C$61*((RAND()+RAND()+RAND()+RAND()+RAND()+RAND()+RAND()+RAND()+RAND()+RAND()+RAND()+RAND())-6))-1)+PT_Y5_MC!S67)</x:f>
        <x:v>8310064.281692776</x:v>
      </x:c>
      <x:c r="S106" s="16" t="n">
        <x:f>MAX(0,R106*(1+EXP((LN(1+Assumptions!$C$60)-0.5*Assumptions!$C$61^2)+Assumptions!$C$61*((RAND()+RAND()+RAND()+RAND()+RAND()+RAND()+RAND()+RAND()+RAND()+RAND()+RAND()+RAND())-6))-1)+PT_Y5_MC!T67)</x:f>
        <x:v>9062359.242370037</x:v>
      </x:c>
      <x:c r="T106" s="16" t="n">
        <x:f>MAX(0,S106*(1+EXP((LN(1+Assumptions!$C$60)-0.5*Assumptions!$C$61^2)+Assumptions!$C$61*((RAND()+RAND()+RAND()+RAND()+RAND()+RAND()+RAND()+RAND()+RAND()+RAND()+RAND()+RAND())-6))-1)+PT_Y5_MC!U67)</x:f>
        <x:v>12458896.14381963</x:v>
      </x:c>
      <x:c r="U106" s="16" t="n">
        <x:f>MAX(0,T106*(1+EXP((LN(1+Assumptions!$C$60)-0.5*Assumptions!$C$61^2)+Assumptions!$C$61*((RAND()+RAND()+RAND()+RAND()+RAND()+RAND()+RAND()+RAND()+RAND()+RAND()+RAND()+RAND())-6))-1)+PT_Y5_MC!V67)</x:f>
        <x:v>10748331.88144359</x:v>
      </x:c>
      <x:c r="V106" s="16" t="n">
        <x:f>MAX(0,U106*(1+EXP((LN(1+Assumptions!$C$60)-0.5*Assumptions!$C$61^2)+Assumptions!$C$61*((RAND()+RAND()+RAND()+RAND()+RAND()+RAND()+RAND()+RAND()+RAND()+RAND()+RAND()+RAND())-6))-1)+PT_Y5_MC!W67)</x:f>
        <x:v>9224274.154851506</x:v>
      </x:c>
      <x:c r="W106" s="16" t="n">
        <x:f>MAX(0,V106*(1+EXP((LN(1+Assumptions!$C$60)-0.5*Assumptions!$C$61^2)+Assumptions!$C$61*((RAND()+RAND()+RAND()+RAND()+RAND()+RAND()+RAND()+RAND()+RAND()+RAND()+RAND()+RAND())-6))-1)+PT_Y5_MC!X67)</x:f>
        <x:v>7854223.9360371195</x:v>
      </x:c>
      <x:c r="X106" s="16" t="n">
        <x:f>MAX(0,W106*(1+EXP((LN(1+Assumptions!$C$60)-0.5*Assumptions!$C$61^2)+Assumptions!$C$61*((RAND()+RAND()+RAND()+RAND()+RAND()+RAND()+RAND()+RAND()+RAND()+RAND()+RAND()+RAND())-6))-1)+PT_Y5_MC!Y67)</x:f>
        <x:v>7078369.945677878</x:v>
      </x:c>
      <x:c r="Y106" s="16" t="n">
        <x:f>MAX(0,X106*(1+EXP((LN(1+Assumptions!$C$60)-0.5*Assumptions!$C$61^2)+Assumptions!$C$61*((RAND()+RAND()+RAND()+RAND()+RAND()+RAND()+RAND()+RAND()+RAND()+RAND()+RAND()+RAND())-6))-1)+PT_Y5_MC!Z67)</x:f>
        <x:v>7264253.634016912</x:v>
      </x:c>
      <x:c r="Z106" s="16" t="n">
        <x:f>MAX(0,Y106*(1+EXP((LN(1+Assumptions!$C$60)-0.5*Assumptions!$C$61^2)+Assumptions!$C$61*((RAND()+RAND()+RAND()+RAND()+RAND()+RAND()+RAND()+RAND()+RAND()+RAND()+RAND()+RAND())-6))-1)+PT_Y5_MC!AA67)</x:f>
        <x:v>7724183.718550808</x:v>
      </x:c>
      <x:c r="AA106" s="16" t="n">
        <x:f>MAX(0,Z106*(1+EXP((LN(1+Assumptions!$C$60)-0.5*Assumptions!$C$61^2)+Assumptions!$C$61*((RAND()+RAND()+RAND()+RAND()+RAND()+RAND()+RAND()+RAND()+RAND()+RAND()+RAND()+RAND())-6))-1)+PT_Y5_MC!AB67)</x:f>
        <x:v>9662726.438168904</x:v>
      </x:c>
      <x:c r="AB106" s="16" t="n">
        <x:f>MAX(0,AA106*(1+EXP((LN(1+Assumptions!$C$60)-0.5*Assumptions!$C$61^2)+Assumptions!$C$61*((RAND()+RAND()+RAND()+RAND()+RAND()+RAND()+RAND()+RAND()+RAND()+RAND()+RAND()+RAND())-6))-1)+PT_Y5_MC!AC67)</x:f>
        <x:v>12594054.35042635</x:v>
      </x:c>
      <x:c r="AC106" s="16" t="n">
        <x:f>MAX(0,AB106*(1+EXP((LN(1+Assumptions!$C$60)-0.5*Assumptions!$C$61^2)+Assumptions!$C$61*((RAND()+RAND()+RAND()+RAND()+RAND()+RAND()+RAND()+RAND()+RAND()+RAND()+RAND()+RAND())-6))-1)+PT_Y5_MC!AD67)</x:f>
        <x:v>14632214.687705288</x:v>
      </x:c>
      <x:c r="AD106" s="16" t="n">
        <x:f>MAX(0,AC106*(1+EXP((LN(1+Assumptions!$C$60)-0.5*Assumptions!$C$61^2)+Assumptions!$C$61*((RAND()+RAND()+RAND()+RAND()+RAND()+RAND()+RAND()+RAND()+RAND()+RAND()+RAND()+RAND())-6))-1)+PT_Y5_MC!AE67)</x:f>
        <x:v>13946389.350584652</x:v>
      </x:c>
      <x:c r="AE106" s="16" t="n">
        <x:f>MAX(0,AD106*(1+EXP((LN(1+Assumptions!$C$60)-0.5*Assumptions!$C$61^2)+Assumptions!$C$61*((RAND()+RAND()+RAND()+RAND()+RAND()+RAND()+RAND()+RAND()+RAND()+RAND()+RAND()+RAND())-6))-1)+PT_Y5_MC!AF67)</x:f>
        <x:v>15873625.333237583</x:v>
      </x:c>
      <x:c r="AF106" s="16" t="n">
        <x:f>MAX(0,AE106*(1+EXP((LN(1+Assumptions!$C$60)-0.5*Assumptions!$C$61^2)+Assumptions!$C$61*((RAND()+RAND()+RAND()+RAND()+RAND()+RAND()+RAND()+RAND()+RAND()+RAND()+RAND()+RAND())-6))-1)+PT_Y5_MC!AG67)</x:f>
        <x:v>17535328.182016905</x:v>
      </x:c>
    </x:row>
    <x:row r="107">
      <x:c r="A107" s="39">
        <x:v>103</x:v>
      </x:c>
      <x:c r="B107" s="16" t="n">
        <x:f>PT_Y5_MC!C68</x:f>
        <x:v>1029031.25</x:v>
      </x:c>
      <x:c r="C107" s="16" t="n">
        <x:f>MAX(0,B107*(1+EXP((LN(1+Assumptions!$C$60)-0.5*Assumptions!$C$61^2)+Assumptions!$C$61*((RAND()+RAND()+RAND()+RAND()+RAND()+RAND()+RAND()+RAND()+RAND()+RAND()+RAND()+RAND())-6))-1)+PT_Y5_MC!D67)</x:f>
        <x:v>1012892.8364221925</x:v>
      </x:c>
      <x:c r="D107" s="16" t="n">
        <x:f>MAX(0,C107*(1+EXP((LN(1+Assumptions!$C$60)-0.5*Assumptions!$C$61^2)+Assumptions!$C$61*((RAND()+RAND()+RAND()+RAND()+RAND()+RAND()+RAND()+RAND()+RAND()+RAND()+RAND()+RAND())-6))-1)+PT_Y5_MC!E67)</x:f>
        <x:v>1117659.2514809712</x:v>
      </x:c>
      <x:c r="E107" s="16" t="n">
        <x:f>MAX(0,D107*(1+EXP((LN(1+Assumptions!$C$60)-0.5*Assumptions!$C$61^2)+Assumptions!$C$61*((RAND()+RAND()+RAND()+RAND()+RAND()+RAND()+RAND()+RAND()+RAND()+RAND()+RAND()+RAND())-6))-1)+PT_Y5_MC!F67)</x:f>
        <x:v>1048913.334997773</x:v>
      </x:c>
      <x:c r="F107" s="16" t="n">
        <x:f>MAX(0,E107*(1+EXP((LN(1+Assumptions!$C$60)-0.5*Assumptions!$C$61^2)+Assumptions!$C$61*((RAND()+RAND()+RAND()+RAND()+RAND()+RAND()+RAND()+RAND()+RAND()+RAND()+RAND()+RAND())-6))-1)+PT_Y5_MC!G67)</x:f>
        <x:v>1139669.628045264</x:v>
      </x:c>
      <x:c r="G107" s="16" t="n">
        <x:f>MAX(0,F107*(1+EXP((LN(1+Assumptions!$C$60)-0.5*Assumptions!$C$61^2)+Assumptions!$C$61*((RAND()+RAND()+RAND()+RAND()+RAND()+RAND()+RAND()+RAND()+RAND()+RAND()+RAND()+RAND())-6))-1)+PT_Y5_MC!H67)</x:f>
        <x:v>1569166.1408095225</x:v>
      </x:c>
      <x:c r="H107" s="16" t="n">
        <x:f>MAX(0,G107*(1+EXP((LN(1+Assumptions!$C$60)-0.5*Assumptions!$C$61^2)+Assumptions!$C$61*((RAND()+RAND()+RAND()+RAND()+RAND()+RAND()+RAND()+RAND()+RAND()+RAND()+RAND()+RAND())-6))-1)+PT_Y5_MC!I67)</x:f>
        <x:v>1610748.7638272748</x:v>
      </x:c>
      <x:c r="I107" s="16" t="n">
        <x:f>MAX(0,H107*(1+EXP((LN(1+Assumptions!$C$60)-0.5*Assumptions!$C$61^2)+Assumptions!$C$61*((RAND()+RAND()+RAND()+RAND()+RAND()+RAND()+RAND()+RAND()+RAND()+RAND()+RAND()+RAND())-6))-1)+PT_Y5_MC!J67)</x:f>
        <x:v>1678848.9600883494</x:v>
      </x:c>
      <x:c r="J107" s="16" t="n">
        <x:f>MAX(0,I107*(1+EXP((LN(1+Assumptions!$C$60)-0.5*Assumptions!$C$61^2)+Assumptions!$C$61*((RAND()+RAND()+RAND()+RAND()+RAND()+RAND()+RAND()+RAND()+RAND()+RAND()+RAND()+RAND())-6))-1)+PT_Y5_MC!K67)</x:f>
        <x:v>1823677.3446339997</x:v>
      </x:c>
      <x:c r="K107" s="16" t="n">
        <x:f>MAX(0,J107*(1+EXP((LN(1+Assumptions!$C$60)-0.5*Assumptions!$C$61^2)+Assumptions!$C$61*((RAND()+RAND()+RAND()+RAND()+RAND()+RAND()+RAND()+RAND()+RAND()+RAND()+RAND()+RAND())-6))-1)+PT_Y5_MC!L67)</x:f>
        <x:v>2037123.7118209526</x:v>
      </x:c>
      <x:c r="L107" s="16" t="n">
        <x:f>MAX(0,K107*(1+EXP((LN(1+Assumptions!$C$60)-0.5*Assumptions!$C$61^2)+Assumptions!$C$61*((RAND()+RAND()+RAND()+RAND()+RAND()+RAND()+RAND()+RAND()+RAND()+RAND()+RAND()+RAND())-6))-1)+PT_Y5_MC!M67)</x:f>
        <x:v>1840798.7862254756</x:v>
      </x:c>
      <x:c r="M107" s="16" t="n">
        <x:f>MAX(0,L107*(1+EXP((LN(1+Assumptions!$C$60)-0.5*Assumptions!$C$61^2)+Assumptions!$C$61*((RAND()+RAND()+RAND()+RAND()+RAND()+RAND()+RAND()+RAND()+RAND()+RAND()+RAND()+RAND())-6))-1)+PT_Y5_MC!N67)</x:f>
        <x:v>1656250.5918368956</x:v>
      </x:c>
      <x:c r="N107" s="16" t="n">
        <x:f>MAX(0,M107*(1+EXP((LN(1+Assumptions!$C$60)-0.5*Assumptions!$C$61^2)+Assumptions!$C$61*((RAND()+RAND()+RAND()+RAND()+RAND()+RAND()+RAND()+RAND()+RAND()+RAND()+RAND()+RAND())-6))-1)+PT_Y5_MC!O67)</x:f>
        <x:v>1947266.985210298</x:v>
      </x:c>
      <x:c r="O107" s="16" t="n">
        <x:f>MAX(0,N107*(1+EXP((LN(1+Assumptions!$C$60)-0.5*Assumptions!$C$61^2)+Assumptions!$C$61*((RAND()+RAND()+RAND()+RAND()+RAND()+RAND()+RAND()+RAND()+RAND()+RAND()+RAND()+RAND())-6))-1)+PT_Y5_MC!P67)</x:f>
        <x:v>2316229.0536962897</x:v>
      </x:c>
      <x:c r="P107" s="16" t="n">
        <x:f>MAX(0,O107*(1+EXP((LN(1+Assumptions!$C$60)-0.5*Assumptions!$C$61^2)+Assumptions!$C$61*((RAND()+RAND()+RAND()+RAND()+RAND()+RAND()+RAND()+RAND()+RAND()+RAND()+RAND()+RAND())-6))-1)+PT_Y5_MC!Q67)</x:f>
        <x:v>2569659.0831361427</x:v>
      </x:c>
      <x:c r="Q107" s="16" t="n">
        <x:f>MAX(0,P107*(1+EXP((LN(1+Assumptions!$C$60)-0.5*Assumptions!$C$61^2)+Assumptions!$C$61*((RAND()+RAND()+RAND()+RAND()+RAND()+RAND()+RAND()+RAND()+RAND()+RAND()+RAND()+RAND())-6))-1)+PT_Y5_MC!R67)</x:f>
        <x:v>2395420.8597765607</x:v>
      </x:c>
      <x:c r="R107" s="16" t="n">
        <x:f>MAX(0,Q107*(1+EXP((LN(1+Assumptions!$C$60)-0.5*Assumptions!$C$61^2)+Assumptions!$C$61*((RAND()+RAND()+RAND()+RAND()+RAND()+RAND()+RAND()+RAND()+RAND()+RAND()+RAND()+RAND())-6))-1)+PT_Y5_MC!S67)</x:f>
        <x:v>2239670.1614053585</x:v>
      </x:c>
      <x:c r="S107" s="16" t="n">
        <x:f>MAX(0,R107*(1+EXP((LN(1+Assumptions!$C$60)-0.5*Assumptions!$C$61^2)+Assumptions!$C$61*((RAND()+RAND()+RAND()+RAND()+RAND()+RAND()+RAND()+RAND()+RAND()+RAND()+RAND()+RAND())-6))-1)+PT_Y5_MC!T67)</x:f>
        <x:v>2083023.064080954</x:v>
      </x:c>
      <x:c r="T107" s="16" t="n">
        <x:f>MAX(0,S107*(1+EXP((LN(1+Assumptions!$C$60)-0.5*Assumptions!$C$61^2)+Assumptions!$C$61*((RAND()+RAND()+RAND()+RAND()+RAND()+RAND()+RAND()+RAND()+RAND()+RAND()+RAND()+RAND())-6))-1)+PT_Y5_MC!U67)</x:f>
        <x:v>2368506.8459239835</x:v>
      </x:c>
      <x:c r="U107" s="16" t="n">
        <x:f>MAX(0,T107*(1+EXP((LN(1+Assumptions!$C$60)-0.5*Assumptions!$C$61^2)+Assumptions!$C$61*((RAND()+RAND()+RAND()+RAND()+RAND()+RAND()+RAND()+RAND()+RAND()+RAND()+RAND()+RAND())-6))-1)+PT_Y5_MC!V67)</x:f>
        <x:v>2260124.33950984</x:v>
      </x:c>
      <x:c r="V107" s="16" t="n">
        <x:f>MAX(0,U107*(1+EXP((LN(1+Assumptions!$C$60)-0.5*Assumptions!$C$61^2)+Assumptions!$C$61*((RAND()+RAND()+RAND()+RAND()+RAND()+RAND()+RAND()+RAND()+RAND()+RAND()+RAND()+RAND())-6))-1)+PT_Y5_MC!W67)</x:f>
        <x:v>1889060.1659223416</x:v>
      </x:c>
      <x:c r="W107" s="16" t="n">
        <x:f>MAX(0,V107*(1+EXP((LN(1+Assumptions!$C$60)-0.5*Assumptions!$C$61^2)+Assumptions!$C$61*((RAND()+RAND()+RAND()+RAND()+RAND()+RAND()+RAND()+RAND()+RAND()+RAND()+RAND()+RAND())-6))-1)+PT_Y5_MC!X67)</x:f>
        <x:v>2187298.1620777035</x:v>
      </x:c>
      <x:c r="X107" s="16" t="n">
        <x:f>MAX(0,W107*(1+EXP((LN(1+Assumptions!$C$60)-0.5*Assumptions!$C$61^2)+Assumptions!$C$61*((RAND()+RAND()+RAND()+RAND()+RAND()+RAND()+RAND()+RAND()+RAND()+RAND()+RAND()+RAND())-6))-1)+PT_Y5_MC!Y67)</x:f>
        <x:v>2399984.465803986</x:v>
      </x:c>
      <x:c r="Y107" s="16" t="n">
        <x:f>MAX(0,X107*(1+EXP((LN(1+Assumptions!$C$60)-0.5*Assumptions!$C$61^2)+Assumptions!$C$61*((RAND()+RAND()+RAND()+RAND()+RAND()+RAND()+RAND()+RAND()+RAND()+RAND()+RAND()+RAND())-6))-1)+PT_Y5_MC!Z67)</x:f>
        <x:v>2483883.8329966115</x:v>
      </x:c>
      <x:c r="Z107" s="16" t="n">
        <x:f>MAX(0,Y107*(1+EXP((LN(1+Assumptions!$C$60)-0.5*Assumptions!$C$61^2)+Assumptions!$C$61*((RAND()+RAND()+RAND()+RAND()+RAND()+RAND()+RAND()+RAND()+RAND()+RAND()+RAND()+RAND())-6))-1)+PT_Y5_MC!AA67)</x:f>
        <x:v>2729926.1738955374</x:v>
      </x:c>
      <x:c r="AA107" s="16" t="n">
        <x:f>MAX(0,Z107*(1+EXP((LN(1+Assumptions!$C$60)-0.5*Assumptions!$C$61^2)+Assumptions!$C$61*((RAND()+RAND()+RAND()+RAND()+RAND()+RAND()+RAND()+RAND()+RAND()+RAND()+RAND()+RAND())-6))-1)+PT_Y5_MC!AB67)</x:f>
        <x:v>2395144.311709172</x:v>
      </x:c>
      <x:c r="AB107" s="16" t="n">
        <x:f>MAX(0,AA107*(1+EXP((LN(1+Assumptions!$C$60)-0.5*Assumptions!$C$61^2)+Assumptions!$C$61*((RAND()+RAND()+RAND()+RAND()+RAND()+RAND()+RAND()+RAND()+RAND()+RAND()+RAND()+RAND())-6))-1)+PT_Y5_MC!AC67)</x:f>
        <x:v>3152748.006091267</x:v>
      </x:c>
      <x:c r="AC107" s="16" t="n">
        <x:f>MAX(0,AB107*(1+EXP((LN(1+Assumptions!$C$60)-0.5*Assumptions!$C$61^2)+Assumptions!$C$61*((RAND()+RAND()+RAND()+RAND()+RAND()+RAND()+RAND()+RAND()+RAND()+RAND()+RAND()+RAND())-6))-1)+PT_Y5_MC!AD67)</x:f>
        <x:v>3764926.9646960413</x:v>
      </x:c>
      <x:c r="AD107" s="16" t="n">
        <x:f>MAX(0,AC107*(1+EXP((LN(1+Assumptions!$C$60)-0.5*Assumptions!$C$61^2)+Assumptions!$C$61*((RAND()+RAND()+RAND()+RAND()+RAND()+RAND()+RAND()+RAND()+RAND()+RAND()+RAND()+RAND())-6))-1)+PT_Y5_MC!AE67)</x:f>
        <x:v>3878765.0542533984</x:v>
      </x:c>
      <x:c r="AE107" s="16" t="n">
        <x:f>MAX(0,AD107*(1+EXP((LN(1+Assumptions!$C$60)-0.5*Assumptions!$C$61^2)+Assumptions!$C$61*((RAND()+RAND()+RAND()+RAND()+RAND()+RAND()+RAND()+RAND()+RAND()+RAND()+RAND()+RAND())-6))-1)+PT_Y5_MC!AF67)</x:f>
        <x:v>3462302.232997557</x:v>
      </x:c>
      <x:c r="AF107" s="16" t="n">
        <x:f>MAX(0,AE107*(1+EXP((LN(1+Assumptions!$C$60)-0.5*Assumptions!$C$61^2)+Assumptions!$C$61*((RAND()+RAND()+RAND()+RAND()+RAND()+RAND()+RAND()+RAND()+RAND()+RAND()+RAND()+RAND())-6))-1)+PT_Y5_MC!AG67)</x:f>
        <x:v>4112705.368415512</x:v>
      </x:c>
    </x:row>
    <x:row r="108">
      <x:c r="A108" s="39">
        <x:v>104</x:v>
      </x:c>
      <x:c r="B108" s="16" t="n">
        <x:f>PT_Y5_MC!C68</x:f>
        <x:v>1029031.25</x:v>
      </x:c>
      <x:c r="C108" s="16" t="n">
        <x:f>MAX(0,B108*(1+EXP((LN(1+Assumptions!$C$60)-0.5*Assumptions!$C$61^2)+Assumptions!$C$61*((RAND()+RAND()+RAND()+RAND()+RAND()+RAND()+RAND()+RAND()+RAND()+RAND()+RAND()+RAND())-6))-1)+PT_Y5_MC!D67)</x:f>
        <x:v>1433815.6287031667</x:v>
      </x:c>
      <x:c r="D108" s="16" t="n">
        <x:f>MAX(0,C108*(1+EXP((LN(1+Assumptions!$C$60)-0.5*Assumptions!$C$61^2)+Assumptions!$C$61*((RAND()+RAND()+RAND()+RAND()+RAND()+RAND()+RAND()+RAND()+RAND()+RAND()+RAND()+RAND())-6))-1)+PT_Y5_MC!E67)</x:f>
        <x:v>1432130.5412057517</x:v>
      </x:c>
      <x:c r="E108" s="16" t="n">
        <x:f>MAX(0,D108*(1+EXP((LN(1+Assumptions!$C$60)-0.5*Assumptions!$C$61^2)+Assumptions!$C$61*((RAND()+RAND()+RAND()+RAND()+RAND()+RAND()+RAND()+RAND()+RAND()+RAND()+RAND()+RAND())-6))-1)+PT_Y5_MC!F67)</x:f>
        <x:v>1889960.0591570614</x:v>
      </x:c>
      <x:c r="F108" s="16" t="n">
        <x:f>MAX(0,E108*(1+EXP((LN(1+Assumptions!$C$60)-0.5*Assumptions!$C$61^2)+Assumptions!$C$61*((RAND()+RAND()+RAND()+RAND()+RAND()+RAND()+RAND()+RAND()+RAND()+RAND()+RAND()+RAND())-6))-1)+PT_Y5_MC!G67)</x:f>
        <x:v>1738376.1024608882</x:v>
      </x:c>
      <x:c r="G108" s="16" t="n">
        <x:f>MAX(0,F108*(1+EXP((LN(1+Assumptions!$C$60)-0.5*Assumptions!$C$61^2)+Assumptions!$C$61*((RAND()+RAND()+RAND()+RAND()+RAND()+RAND()+RAND()+RAND()+RAND()+RAND()+RAND()+RAND())-6))-1)+PT_Y5_MC!H67)</x:f>
        <x:v>1628882.2313257223</x:v>
      </x:c>
      <x:c r="H108" s="16" t="n">
        <x:f>MAX(0,G108*(1+EXP((LN(1+Assumptions!$C$60)-0.5*Assumptions!$C$61^2)+Assumptions!$C$61*((RAND()+RAND()+RAND()+RAND()+RAND()+RAND()+RAND()+RAND()+RAND()+RAND()+RAND()+RAND())-6))-1)+PT_Y5_MC!I67)</x:f>
        <x:v>1627122.1596927152</x:v>
      </x:c>
      <x:c r="I108" s="16" t="n">
        <x:f>MAX(0,H108*(1+EXP((LN(1+Assumptions!$C$60)-0.5*Assumptions!$C$61^2)+Assumptions!$C$61*((RAND()+RAND()+RAND()+RAND()+RAND()+RAND()+RAND()+RAND()+RAND()+RAND()+RAND()+RAND())-6))-1)+PT_Y5_MC!J67)</x:f>
        <x:v>1711817.4368829199</x:v>
      </x:c>
      <x:c r="J108" s="16" t="n">
        <x:f>MAX(0,I108*(1+EXP((LN(1+Assumptions!$C$60)-0.5*Assumptions!$C$61^2)+Assumptions!$C$61*((RAND()+RAND()+RAND()+RAND()+RAND()+RAND()+RAND()+RAND()+RAND()+RAND()+RAND()+RAND())-6))-1)+PT_Y5_MC!K67)</x:f>
        <x:v>2220428.4969100025</x:v>
      </x:c>
      <x:c r="K108" s="16" t="n">
        <x:f>MAX(0,J108*(1+EXP((LN(1+Assumptions!$C$60)-0.5*Assumptions!$C$61^2)+Assumptions!$C$61*((RAND()+RAND()+RAND()+RAND()+RAND()+RAND()+RAND()+RAND()+RAND()+RAND()+RAND()+RAND())-6))-1)+PT_Y5_MC!L67)</x:f>
        <x:v>2459278.2370457216</x:v>
      </x:c>
      <x:c r="L108" s="16" t="n">
        <x:f>MAX(0,K108*(1+EXP((LN(1+Assumptions!$C$60)-0.5*Assumptions!$C$61^2)+Assumptions!$C$61*((RAND()+RAND()+RAND()+RAND()+RAND()+RAND()+RAND()+RAND()+RAND()+RAND()+RAND()+RAND())-6))-1)+PT_Y5_MC!M67)</x:f>
        <x:v>2859768.4904614026</x:v>
      </x:c>
      <x:c r="M108" s="16" t="n">
        <x:f>MAX(0,L108*(1+EXP((LN(1+Assumptions!$C$60)-0.5*Assumptions!$C$61^2)+Assumptions!$C$61*((RAND()+RAND()+RAND()+RAND()+RAND()+RAND()+RAND()+RAND()+RAND()+RAND()+RAND()+RAND())-6))-1)+PT_Y5_MC!N67)</x:f>
        <x:v>3725614.60752917</x:v>
      </x:c>
      <x:c r="N108" s="16" t="n">
        <x:f>MAX(0,M108*(1+EXP((LN(1+Assumptions!$C$60)-0.5*Assumptions!$C$61^2)+Assumptions!$C$61*((RAND()+RAND()+RAND()+RAND()+RAND()+RAND()+RAND()+RAND()+RAND()+RAND()+RAND()+RAND())-6))-1)+PT_Y5_MC!O67)</x:f>
        <x:v>3685805.800267416</x:v>
      </x:c>
      <x:c r="O108" s="16" t="n">
        <x:f>MAX(0,N108*(1+EXP((LN(1+Assumptions!$C$60)-0.5*Assumptions!$C$61^2)+Assumptions!$C$61*((RAND()+RAND()+RAND()+RAND()+RAND()+RAND()+RAND()+RAND()+RAND()+RAND()+RAND()+RAND())-6))-1)+PT_Y5_MC!P67)</x:f>
        <x:v>4176142.255453601</x:v>
      </x:c>
      <x:c r="P108" s="16" t="n">
        <x:f>MAX(0,O108*(1+EXP((LN(1+Assumptions!$C$60)-0.5*Assumptions!$C$61^2)+Assumptions!$C$61*((RAND()+RAND()+RAND()+RAND()+RAND()+RAND()+RAND()+RAND()+RAND()+RAND()+RAND()+RAND())-6))-1)+PT_Y5_MC!Q67)</x:f>
        <x:v>4300722.80705728</x:v>
      </x:c>
      <x:c r="Q108" s="16" t="n">
        <x:f>MAX(0,P108*(1+EXP((LN(1+Assumptions!$C$60)-0.5*Assumptions!$C$61^2)+Assumptions!$C$61*((RAND()+RAND()+RAND()+RAND()+RAND()+RAND()+RAND()+RAND()+RAND()+RAND()+RAND()+RAND())-6))-1)+PT_Y5_MC!R67)</x:f>
        <x:v>4661073.043743067</x:v>
      </x:c>
      <x:c r="R108" s="16" t="n">
        <x:f>MAX(0,Q108*(1+EXP((LN(1+Assumptions!$C$60)-0.5*Assumptions!$C$61^2)+Assumptions!$C$61*((RAND()+RAND()+RAND()+RAND()+RAND()+RAND()+RAND()+RAND()+RAND()+RAND()+RAND()+RAND())-6))-1)+PT_Y5_MC!S67)</x:f>
        <x:v>5757020.058167451</x:v>
      </x:c>
      <x:c r="S108" s="16" t="n">
        <x:f>MAX(0,R108*(1+EXP((LN(1+Assumptions!$C$60)-0.5*Assumptions!$C$61^2)+Assumptions!$C$61*((RAND()+RAND()+RAND()+RAND()+RAND()+RAND()+RAND()+RAND()+RAND()+RAND()+RAND()+RAND())-6))-1)+PT_Y5_MC!T67)</x:f>
        <x:v>5978239.911127318</x:v>
      </x:c>
      <x:c r="T108" s="16" t="n">
        <x:f>MAX(0,S108*(1+EXP((LN(1+Assumptions!$C$60)-0.5*Assumptions!$C$61^2)+Assumptions!$C$61*((RAND()+RAND()+RAND()+RAND()+RAND()+RAND()+RAND()+RAND()+RAND()+RAND()+RAND()+RAND())-6))-1)+PT_Y5_MC!U67)</x:f>
        <x:v>4527421.47154666</x:v>
      </x:c>
      <x:c r="U108" s="16" t="n">
        <x:f>MAX(0,T108*(1+EXP((LN(1+Assumptions!$C$60)-0.5*Assumptions!$C$61^2)+Assumptions!$C$61*((RAND()+RAND()+RAND()+RAND()+RAND()+RAND()+RAND()+RAND()+RAND()+RAND()+RAND()+RAND())-6))-1)+PT_Y5_MC!V67)</x:f>
        <x:v>5238979.847843366</x:v>
      </x:c>
      <x:c r="V108" s="16" t="n">
        <x:f>MAX(0,U108*(1+EXP((LN(1+Assumptions!$C$60)-0.5*Assumptions!$C$61^2)+Assumptions!$C$61*((RAND()+RAND()+RAND()+RAND()+RAND()+RAND()+RAND()+RAND()+RAND()+RAND()+RAND()+RAND())-6))-1)+PT_Y5_MC!W67)</x:f>
        <x:v>7011304.021186375</x:v>
      </x:c>
      <x:c r="W108" s="16" t="n">
        <x:f>MAX(0,V108*(1+EXP((LN(1+Assumptions!$C$60)-0.5*Assumptions!$C$61^2)+Assumptions!$C$61*((RAND()+RAND()+RAND()+RAND()+RAND()+RAND()+RAND()+RAND()+RAND()+RAND()+RAND()+RAND())-6))-1)+PT_Y5_MC!X67)</x:f>
        <x:v>8545898.933744684</x:v>
      </x:c>
      <x:c r="X108" s="16" t="n">
        <x:f>MAX(0,W108*(1+EXP((LN(1+Assumptions!$C$60)-0.5*Assumptions!$C$61^2)+Assumptions!$C$61*((RAND()+RAND()+RAND()+RAND()+RAND()+RAND()+RAND()+RAND()+RAND()+RAND()+RAND()+RAND())-6))-1)+PT_Y5_MC!Y67)</x:f>
        <x:v>7932276.3113008905</x:v>
      </x:c>
      <x:c r="Y108" s="16" t="n">
        <x:f>MAX(0,X108*(1+EXP((LN(1+Assumptions!$C$60)-0.5*Assumptions!$C$61^2)+Assumptions!$C$61*((RAND()+RAND()+RAND()+RAND()+RAND()+RAND()+RAND()+RAND()+RAND()+RAND()+RAND()+RAND())-6))-1)+PT_Y5_MC!Z67)</x:f>
        <x:v>9205920.299506182</x:v>
      </x:c>
      <x:c r="Z108" s="16" t="n">
        <x:f>MAX(0,Y108*(1+EXP((LN(1+Assumptions!$C$60)-0.5*Assumptions!$C$61^2)+Assumptions!$C$61*((RAND()+RAND()+RAND()+RAND()+RAND()+RAND()+RAND()+RAND()+RAND()+RAND()+RAND()+RAND())-6))-1)+PT_Y5_MC!AA67)</x:f>
        <x:v>11688611.780780625</x:v>
      </x:c>
      <x:c r="AA108" s="16" t="n">
        <x:f>MAX(0,Z108*(1+EXP((LN(1+Assumptions!$C$60)-0.5*Assumptions!$C$61^2)+Assumptions!$C$61*((RAND()+RAND()+RAND()+RAND()+RAND()+RAND()+RAND()+RAND()+RAND()+RAND()+RAND()+RAND())-6))-1)+PT_Y5_MC!AB67)</x:f>
        <x:v>11694739.602010801</x:v>
      </x:c>
      <x:c r="AB108" s="16" t="n">
        <x:f>MAX(0,AA108*(1+EXP((LN(1+Assumptions!$C$60)-0.5*Assumptions!$C$61^2)+Assumptions!$C$61*((RAND()+RAND()+RAND()+RAND()+RAND()+RAND()+RAND()+RAND()+RAND()+RAND()+RAND()+RAND())-6))-1)+PT_Y5_MC!AC67)</x:f>
        <x:v>13006426.621427052</x:v>
      </x:c>
      <x:c r="AC108" s="16" t="n">
        <x:f>MAX(0,AB108*(1+EXP((LN(1+Assumptions!$C$60)-0.5*Assumptions!$C$61^2)+Assumptions!$C$61*((RAND()+RAND()+RAND()+RAND()+RAND()+RAND()+RAND()+RAND()+RAND()+RAND()+RAND()+RAND())-6))-1)+PT_Y5_MC!AD67)</x:f>
        <x:v>14331746.412569873</x:v>
      </x:c>
      <x:c r="AD108" s="16" t="n">
        <x:f>MAX(0,AC108*(1+EXP((LN(1+Assumptions!$C$60)-0.5*Assumptions!$C$61^2)+Assumptions!$C$61*((RAND()+RAND()+RAND()+RAND()+RAND()+RAND()+RAND()+RAND()+RAND()+RAND()+RAND()+RAND())-6))-1)+PT_Y5_MC!AE67)</x:f>
        <x:v>18127246.505920857</x:v>
      </x:c>
      <x:c r="AE108" s="16" t="n">
        <x:f>MAX(0,AD108*(1+EXP((LN(1+Assumptions!$C$60)-0.5*Assumptions!$C$61^2)+Assumptions!$C$61*((RAND()+RAND()+RAND()+RAND()+RAND()+RAND()+RAND()+RAND()+RAND()+RAND()+RAND()+RAND())-6))-1)+PT_Y5_MC!AF67)</x:f>
        <x:v>17505034.246265672</x:v>
      </x:c>
      <x:c r="AF108" s="16" t="n">
        <x:f>MAX(0,AE108*(1+EXP((LN(1+Assumptions!$C$60)-0.5*Assumptions!$C$61^2)+Assumptions!$C$61*((RAND()+RAND()+RAND()+RAND()+RAND()+RAND()+RAND()+RAND()+RAND()+RAND()+RAND()+RAND())-6))-1)+PT_Y5_MC!AG67)</x:f>
        <x:v>22730733.14390025</x:v>
      </x:c>
    </x:row>
    <x:row r="109">
      <x:c r="A109" s="39">
        <x:v>105</x:v>
      </x:c>
      <x:c r="B109" s="16" t="n">
        <x:f>PT_Y5_MC!C68</x:f>
        <x:v>1029031.25</x:v>
      </x:c>
      <x:c r="C109" s="16" t="n">
        <x:f>MAX(0,B109*(1+EXP((LN(1+Assumptions!$C$60)-0.5*Assumptions!$C$61^2)+Assumptions!$C$61*((RAND()+RAND()+RAND()+RAND()+RAND()+RAND()+RAND()+RAND()+RAND()+RAND()+RAND()+RAND())-6))-1)+PT_Y5_MC!D67)</x:f>
        <x:v>857119.7016574965</x:v>
      </x:c>
      <x:c r="D109" s="16" t="n">
        <x:f>MAX(0,C109*(1+EXP((LN(1+Assumptions!$C$60)-0.5*Assumptions!$C$61^2)+Assumptions!$C$61*((RAND()+RAND()+RAND()+RAND()+RAND()+RAND()+RAND()+RAND()+RAND()+RAND()+RAND()+RAND())-6))-1)+PT_Y5_MC!E67)</x:f>
        <x:v>889853.5091324018</x:v>
      </x:c>
      <x:c r="E109" s="16" t="n">
        <x:f>MAX(0,D109*(1+EXP((LN(1+Assumptions!$C$60)-0.5*Assumptions!$C$61^2)+Assumptions!$C$61*((RAND()+RAND()+RAND()+RAND()+RAND()+RAND()+RAND()+RAND()+RAND()+RAND()+RAND()+RAND())-6))-1)+PT_Y5_MC!F67)</x:f>
        <x:v>865314.5499274859</x:v>
      </x:c>
      <x:c r="F109" s="16" t="n">
        <x:f>MAX(0,E109*(1+EXP((LN(1+Assumptions!$C$60)-0.5*Assumptions!$C$61^2)+Assumptions!$C$61*((RAND()+RAND()+RAND()+RAND()+RAND()+RAND()+RAND()+RAND()+RAND()+RAND()+RAND()+RAND())-6))-1)+PT_Y5_MC!G67)</x:f>
        <x:v>730557.5556947633</x:v>
      </x:c>
      <x:c r="G109" s="16" t="n">
        <x:f>MAX(0,F109*(1+EXP((LN(1+Assumptions!$C$60)-0.5*Assumptions!$C$61^2)+Assumptions!$C$61*((RAND()+RAND()+RAND()+RAND()+RAND()+RAND()+RAND()+RAND()+RAND()+RAND()+RAND()+RAND())-6))-1)+PT_Y5_MC!H67)</x:f>
        <x:v>614953.8651419748</x:v>
      </x:c>
      <x:c r="H109" s="16" t="n">
        <x:f>MAX(0,G109*(1+EXP((LN(1+Assumptions!$C$60)-0.5*Assumptions!$C$61^2)+Assumptions!$C$61*((RAND()+RAND()+RAND()+RAND()+RAND()+RAND()+RAND()+RAND()+RAND()+RAND()+RAND()+RAND())-6))-1)+PT_Y5_MC!I67)</x:f>
        <x:v>546968.1676622283</x:v>
      </x:c>
      <x:c r="I109" s="16" t="n">
        <x:f>MAX(0,H109*(1+EXP((LN(1+Assumptions!$C$60)-0.5*Assumptions!$C$61^2)+Assumptions!$C$61*((RAND()+RAND()+RAND()+RAND()+RAND()+RAND()+RAND()+RAND()+RAND()+RAND()+RAND()+RAND())-6))-1)+PT_Y5_MC!J67)</x:f>
        <x:v>529312.451621698</x:v>
      </x:c>
      <x:c r="J109" s="16" t="n">
        <x:f>MAX(0,I109*(1+EXP((LN(1+Assumptions!$C$60)-0.5*Assumptions!$C$61^2)+Assumptions!$C$61*((RAND()+RAND()+RAND()+RAND()+RAND()+RAND()+RAND()+RAND()+RAND()+RAND()+RAND()+RAND())-6))-1)+PT_Y5_MC!K67)</x:f>
        <x:v>461910.99887030805</x:v>
      </x:c>
      <x:c r="K109" s="16" t="n">
        <x:f>MAX(0,J109*(1+EXP((LN(1+Assumptions!$C$60)-0.5*Assumptions!$C$61^2)+Assumptions!$C$61*((RAND()+RAND()+RAND()+RAND()+RAND()+RAND()+RAND()+RAND()+RAND()+RAND()+RAND()+RAND())-6))-1)+PT_Y5_MC!L67)</x:f>
        <x:v>502381.19139772037</x:v>
      </x:c>
      <x:c r="L109" s="16" t="n">
        <x:f>MAX(0,K109*(1+EXP((LN(1+Assumptions!$C$60)-0.5*Assumptions!$C$61^2)+Assumptions!$C$61*((RAND()+RAND()+RAND()+RAND()+RAND()+RAND()+RAND()+RAND()+RAND()+RAND()+RAND()+RAND())-6))-1)+PT_Y5_MC!M67)</x:f>
        <x:v>397191.3140819028</x:v>
      </x:c>
      <x:c r="M109" s="16" t="n">
        <x:f>MAX(0,L109*(1+EXP((LN(1+Assumptions!$C$60)-0.5*Assumptions!$C$61^2)+Assumptions!$C$61*((RAND()+RAND()+RAND()+RAND()+RAND()+RAND()+RAND()+RAND()+RAND()+RAND()+RAND()+RAND())-6))-1)+PT_Y5_MC!N67)</x:f>
        <x:v>384467.148945634</x:v>
      </x:c>
      <x:c r="N109" s="16" t="n">
        <x:f>MAX(0,M109*(1+EXP((LN(1+Assumptions!$C$60)-0.5*Assumptions!$C$61^2)+Assumptions!$C$61*((RAND()+RAND()+RAND()+RAND()+RAND()+RAND()+RAND()+RAND()+RAND()+RAND()+RAND()+RAND())-6))-1)+PT_Y5_MC!O67)</x:f>
        <x:v>449121.422067449</x:v>
      </x:c>
      <x:c r="O109" s="16" t="n">
        <x:f>MAX(0,N109*(1+EXP((LN(1+Assumptions!$C$60)-0.5*Assumptions!$C$61^2)+Assumptions!$C$61*((RAND()+RAND()+RAND()+RAND()+RAND()+RAND()+RAND()+RAND()+RAND()+RAND()+RAND()+RAND())-6))-1)+PT_Y5_MC!P67)</x:f>
        <x:v>461029.80384648044</x:v>
      </x:c>
      <x:c r="P109" s="16" t="n">
        <x:f>MAX(0,O109*(1+EXP((LN(1+Assumptions!$C$60)-0.5*Assumptions!$C$61^2)+Assumptions!$C$61*((RAND()+RAND()+RAND()+RAND()+RAND()+RAND()+RAND()+RAND()+RAND()+RAND()+RAND()+RAND())-6))-1)+PT_Y5_MC!Q67)</x:f>
        <x:v>484197.86905241036</x:v>
      </x:c>
      <x:c r="Q109" s="16" t="n">
        <x:f>MAX(0,P109*(1+EXP((LN(1+Assumptions!$C$60)-0.5*Assumptions!$C$61^2)+Assumptions!$C$61*((RAND()+RAND()+RAND()+RAND()+RAND()+RAND()+RAND()+RAND()+RAND()+RAND()+RAND()+RAND())-6))-1)+PT_Y5_MC!R67)</x:f>
        <x:v>539487.0001467876</x:v>
      </x:c>
      <x:c r="R109" s="16" t="n">
        <x:f>MAX(0,Q109*(1+EXP((LN(1+Assumptions!$C$60)-0.5*Assumptions!$C$61^2)+Assumptions!$C$61*((RAND()+RAND()+RAND()+RAND()+RAND()+RAND()+RAND()+RAND()+RAND()+RAND()+RAND()+RAND())-6))-1)+PT_Y5_MC!S67)</x:f>
        <x:v>542292.4796595955</x:v>
      </x:c>
      <x:c r="S109" s="16" t="n">
        <x:f>MAX(0,R109*(1+EXP((LN(1+Assumptions!$C$60)-0.5*Assumptions!$C$61^2)+Assumptions!$C$61*((RAND()+RAND()+RAND()+RAND()+RAND()+RAND()+RAND()+RAND()+RAND()+RAND()+RAND()+RAND())-6))-1)+PT_Y5_MC!T67)</x:f>
        <x:v>671872.1834263948</x:v>
      </x:c>
      <x:c r="T109" s="16" t="n">
        <x:f>MAX(0,S109*(1+EXP((LN(1+Assumptions!$C$60)-0.5*Assumptions!$C$61^2)+Assumptions!$C$61*((RAND()+RAND()+RAND()+RAND()+RAND()+RAND()+RAND()+RAND()+RAND()+RAND()+RAND()+RAND())-6))-1)+PT_Y5_MC!U67)</x:f>
        <x:v>910597.1458746446</x:v>
      </x:c>
      <x:c r="U109" s="16" t="n">
        <x:f>MAX(0,T109*(1+EXP((LN(1+Assumptions!$C$60)-0.5*Assumptions!$C$61^2)+Assumptions!$C$61*((RAND()+RAND()+RAND()+RAND()+RAND()+RAND()+RAND()+RAND()+RAND()+RAND()+RAND()+RAND())-6))-1)+PT_Y5_MC!V67)</x:f>
        <x:v>1200090.264012085</x:v>
      </x:c>
      <x:c r="V109" s="16" t="n">
        <x:f>MAX(0,U109*(1+EXP((LN(1+Assumptions!$C$60)-0.5*Assumptions!$C$61^2)+Assumptions!$C$61*((RAND()+RAND()+RAND()+RAND()+RAND()+RAND()+RAND()+RAND()+RAND()+RAND()+RAND()+RAND())-6))-1)+PT_Y5_MC!W67)</x:f>
        <x:v>1119422.692916448</x:v>
      </x:c>
      <x:c r="W109" s="16" t="n">
        <x:f>MAX(0,V109*(1+EXP((LN(1+Assumptions!$C$60)-0.5*Assumptions!$C$61^2)+Assumptions!$C$61*((RAND()+RAND()+RAND()+RAND()+RAND()+RAND()+RAND()+RAND()+RAND()+RAND()+RAND()+RAND())-6))-1)+PT_Y5_MC!X67)</x:f>
        <x:v>1188052.2513827584</x:v>
      </x:c>
      <x:c r="X109" s="16" t="n">
        <x:f>MAX(0,W109*(1+EXP((LN(1+Assumptions!$C$60)-0.5*Assumptions!$C$61^2)+Assumptions!$C$61*((RAND()+RAND()+RAND()+RAND()+RAND()+RAND()+RAND()+RAND()+RAND()+RAND()+RAND()+RAND())-6))-1)+PT_Y5_MC!Y67)</x:f>
        <x:v>1300093.1250378524</x:v>
      </x:c>
      <x:c r="Y109" s="16" t="n">
        <x:f>MAX(0,X109*(1+EXP((LN(1+Assumptions!$C$60)-0.5*Assumptions!$C$61^2)+Assumptions!$C$61*((RAND()+RAND()+RAND()+RAND()+RAND()+RAND()+RAND()+RAND()+RAND()+RAND()+RAND()+RAND())-6))-1)+PT_Y5_MC!Z67)</x:f>
        <x:v>1274811.9612654846</x:v>
      </x:c>
      <x:c r="Z109" s="16" t="n">
        <x:f>MAX(0,Y109*(1+EXP((LN(1+Assumptions!$C$60)-0.5*Assumptions!$C$61^2)+Assumptions!$C$61*((RAND()+RAND()+RAND()+RAND()+RAND()+RAND()+RAND()+RAND()+RAND()+RAND()+RAND()+RAND())-6))-1)+PT_Y5_MC!AA67)</x:f>
        <x:v>1531801.5286656714</x:v>
      </x:c>
      <x:c r="AA109" s="16" t="n">
        <x:f>MAX(0,Z109*(1+EXP((LN(1+Assumptions!$C$60)-0.5*Assumptions!$C$61^2)+Assumptions!$C$61*((RAND()+RAND()+RAND()+RAND()+RAND()+RAND()+RAND()+RAND()+RAND()+RAND()+RAND()+RAND())-6))-1)+PT_Y5_MC!AB67)</x:f>
        <x:v>1483728.306298579</x:v>
      </x:c>
      <x:c r="AB109" s="16" t="n">
        <x:f>MAX(0,AA109*(1+EXP((LN(1+Assumptions!$C$60)-0.5*Assumptions!$C$61^2)+Assumptions!$C$61*((RAND()+RAND()+RAND()+RAND()+RAND()+RAND()+RAND()+RAND()+RAND()+RAND()+RAND()+RAND())-6))-1)+PT_Y5_MC!AC67)</x:f>
        <x:v>1766956.8379819868</x:v>
      </x:c>
      <x:c r="AC109" s="16" t="n">
        <x:f>MAX(0,AB109*(1+EXP((LN(1+Assumptions!$C$60)-0.5*Assumptions!$C$61^2)+Assumptions!$C$61*((RAND()+RAND()+RAND()+RAND()+RAND()+RAND()+RAND()+RAND()+RAND()+RAND()+RAND()+RAND())-6))-1)+PT_Y5_MC!AD67)</x:f>
        <x:v>1872278.0317811891</x:v>
      </x:c>
      <x:c r="AD109" s="16" t="n">
        <x:f>MAX(0,AC109*(1+EXP((LN(1+Assumptions!$C$60)-0.5*Assumptions!$C$61^2)+Assumptions!$C$61*((RAND()+RAND()+RAND()+RAND()+RAND()+RAND()+RAND()+RAND()+RAND()+RAND()+RAND()+RAND())-6))-1)+PT_Y5_MC!AE67)</x:f>
        <x:v>2246856.8967699073</x:v>
      </x:c>
      <x:c r="AE109" s="16" t="n">
        <x:f>MAX(0,AD109*(1+EXP((LN(1+Assumptions!$C$60)-0.5*Assumptions!$C$61^2)+Assumptions!$C$61*((RAND()+RAND()+RAND()+RAND()+RAND()+RAND()+RAND()+RAND()+RAND()+RAND()+RAND()+RAND())-6))-1)+PT_Y5_MC!AF67)</x:f>
        <x:v>2153040.7221700046</x:v>
      </x:c>
      <x:c r="AF109" s="16" t="n">
        <x:f>MAX(0,AE109*(1+EXP((LN(1+Assumptions!$C$60)-0.5*Assumptions!$C$61^2)+Assumptions!$C$61*((RAND()+RAND()+RAND()+RAND()+RAND()+RAND()+RAND()+RAND()+RAND()+RAND()+RAND()+RAND())-6))-1)+PT_Y5_MC!AG67)</x:f>
        <x:v>3359505.636350164</x:v>
      </x:c>
    </x:row>
    <x:row r="110">
      <x:c r="A110" s="39">
        <x:v>106</x:v>
      </x:c>
      <x:c r="B110" s="16" t="n">
        <x:f>PT_Y5_MC!C68</x:f>
        <x:v>1029031.25</x:v>
      </x:c>
      <x:c r="C110" s="16" t="n">
        <x:f>MAX(0,B110*(1+EXP((LN(1+Assumptions!$C$60)-0.5*Assumptions!$C$61^2)+Assumptions!$C$61*((RAND()+RAND()+RAND()+RAND()+RAND()+RAND()+RAND()+RAND()+RAND()+RAND()+RAND()+RAND())-6))-1)+PT_Y5_MC!D67)</x:f>
        <x:v>848669.9059311781</x:v>
      </x:c>
      <x:c r="D110" s="16" t="n">
        <x:f>MAX(0,C110*(1+EXP((LN(1+Assumptions!$C$60)-0.5*Assumptions!$C$61^2)+Assumptions!$C$61*((RAND()+RAND()+RAND()+RAND()+RAND()+RAND()+RAND()+RAND()+RAND()+RAND()+RAND()+RAND())-6))-1)+PT_Y5_MC!E67)</x:f>
        <x:v>963906.2109270543</x:v>
      </x:c>
      <x:c r="E110" s="16" t="n">
        <x:f>MAX(0,D110*(1+EXP((LN(1+Assumptions!$C$60)-0.5*Assumptions!$C$61^2)+Assumptions!$C$61*((RAND()+RAND()+RAND()+RAND()+RAND()+RAND()+RAND()+RAND()+RAND()+RAND()+RAND()+RAND())-6))-1)+PT_Y5_MC!F67)</x:f>
        <x:v>959409.343794084</x:v>
      </x:c>
      <x:c r="F110" s="16" t="n">
        <x:f>MAX(0,E110*(1+EXP((LN(1+Assumptions!$C$60)-0.5*Assumptions!$C$61^2)+Assumptions!$C$61*((RAND()+RAND()+RAND()+RAND()+RAND()+RAND()+RAND()+RAND()+RAND()+RAND()+RAND()+RAND())-6))-1)+PT_Y5_MC!G67)</x:f>
        <x:v>1089603.4964663794</x:v>
      </x:c>
      <x:c r="G110" s="16" t="n">
        <x:f>MAX(0,F110*(1+EXP((LN(1+Assumptions!$C$60)-0.5*Assumptions!$C$61^2)+Assumptions!$C$61*((RAND()+RAND()+RAND()+RAND()+RAND()+RAND()+RAND()+RAND()+RAND()+RAND()+RAND()+RAND())-6))-1)+PT_Y5_MC!H67)</x:f>
        <x:v>1022768.3514418968</x:v>
      </x:c>
      <x:c r="H110" s="16" t="n">
        <x:f>MAX(0,G110*(1+EXP((LN(1+Assumptions!$C$60)-0.5*Assumptions!$C$61^2)+Assumptions!$C$61*((RAND()+RAND()+RAND()+RAND()+RAND()+RAND()+RAND()+RAND()+RAND()+RAND()+RAND()+RAND())-6))-1)+PT_Y5_MC!I67)</x:f>
        <x:v>1133864.3116280679</x:v>
      </x:c>
      <x:c r="I110" s="16" t="n">
        <x:f>MAX(0,H110*(1+EXP((LN(1+Assumptions!$C$60)-0.5*Assumptions!$C$61^2)+Assumptions!$C$61*((RAND()+RAND()+RAND()+RAND()+RAND()+RAND()+RAND()+RAND()+RAND()+RAND()+RAND()+RAND())-6))-1)+PT_Y5_MC!J67)</x:f>
        <x:v>1059959.8558910107</x:v>
      </x:c>
      <x:c r="J110" s="16" t="n">
        <x:f>MAX(0,I110*(1+EXP((LN(1+Assumptions!$C$60)-0.5*Assumptions!$C$61^2)+Assumptions!$C$61*((RAND()+RAND()+RAND()+RAND()+RAND()+RAND()+RAND()+RAND()+RAND()+RAND()+RAND()+RAND())-6))-1)+PT_Y5_MC!K67)</x:f>
        <x:v>1403926.6829621657</x:v>
      </x:c>
      <x:c r="K110" s="16" t="n">
        <x:f>MAX(0,J110*(1+EXP((LN(1+Assumptions!$C$60)-0.5*Assumptions!$C$61^2)+Assumptions!$C$61*((RAND()+RAND()+RAND()+RAND()+RAND()+RAND()+RAND()+RAND()+RAND()+RAND()+RAND()+RAND())-6))-1)+PT_Y5_MC!L67)</x:f>
        <x:v>1902601.250908405</x:v>
      </x:c>
      <x:c r="L110" s="16" t="n">
        <x:f>MAX(0,K110*(1+EXP((LN(1+Assumptions!$C$60)-0.5*Assumptions!$C$61^2)+Assumptions!$C$61*((RAND()+RAND()+RAND()+RAND()+RAND()+RAND()+RAND()+RAND()+RAND()+RAND()+RAND()+RAND())-6))-1)+PT_Y5_MC!M67)</x:f>
        <x:v>1766463.2566268253</x:v>
      </x:c>
      <x:c r="M110" s="16" t="n">
        <x:f>MAX(0,L110*(1+EXP((LN(1+Assumptions!$C$60)-0.5*Assumptions!$C$61^2)+Assumptions!$C$61*((RAND()+RAND()+RAND()+RAND()+RAND()+RAND()+RAND()+RAND()+RAND()+RAND()+RAND()+RAND())-6))-1)+PT_Y5_MC!N67)</x:f>
        <x:v>2148703.2847642605</x:v>
      </x:c>
      <x:c r="N110" s="16" t="n">
        <x:f>MAX(0,M110*(1+EXP((LN(1+Assumptions!$C$60)-0.5*Assumptions!$C$61^2)+Assumptions!$C$61*((RAND()+RAND()+RAND()+RAND()+RAND()+RAND()+RAND()+RAND()+RAND()+RAND()+RAND()+RAND())-6))-1)+PT_Y5_MC!O67)</x:f>
        <x:v>2218969.633184338</x:v>
      </x:c>
      <x:c r="O110" s="16" t="n">
        <x:f>MAX(0,N110*(1+EXP((LN(1+Assumptions!$C$60)-0.5*Assumptions!$C$61^2)+Assumptions!$C$61*((RAND()+RAND()+RAND()+RAND()+RAND()+RAND()+RAND()+RAND()+RAND()+RAND()+RAND()+RAND())-6))-1)+PT_Y5_MC!P67)</x:f>
        <x:v>2410762.6279026447</x:v>
      </x:c>
      <x:c r="P110" s="16" t="n">
        <x:f>MAX(0,O110*(1+EXP((LN(1+Assumptions!$C$60)-0.5*Assumptions!$C$61^2)+Assumptions!$C$61*((RAND()+RAND()+RAND()+RAND()+RAND()+RAND()+RAND()+RAND()+RAND()+RAND()+RAND()+RAND())-6))-1)+PT_Y5_MC!Q67)</x:f>
        <x:v>2358342.6594191096</x:v>
      </x:c>
      <x:c r="Q110" s="16" t="n">
        <x:f>MAX(0,P110*(1+EXP((LN(1+Assumptions!$C$60)-0.5*Assumptions!$C$61^2)+Assumptions!$C$61*((RAND()+RAND()+RAND()+RAND()+RAND()+RAND()+RAND()+RAND()+RAND()+RAND()+RAND()+RAND())-6))-1)+PT_Y5_MC!R67)</x:f>
        <x:v>2151786.623642854</x:v>
      </x:c>
      <x:c r="R110" s="16" t="n">
        <x:f>MAX(0,Q110*(1+EXP((LN(1+Assumptions!$C$60)-0.5*Assumptions!$C$61^2)+Assumptions!$C$61*((RAND()+RAND()+RAND()+RAND()+RAND()+RAND()+RAND()+RAND()+RAND()+RAND()+RAND()+RAND())-6))-1)+PT_Y5_MC!S67)</x:f>
        <x:v>2014242.2613772778</x:v>
      </x:c>
      <x:c r="S110" s="16" t="n">
        <x:f>MAX(0,R110*(1+EXP((LN(1+Assumptions!$C$60)-0.5*Assumptions!$C$61^2)+Assumptions!$C$61*((RAND()+RAND()+RAND()+RAND()+RAND()+RAND()+RAND()+RAND()+RAND()+RAND()+RAND()+RAND())-6))-1)+PT_Y5_MC!T67)</x:f>
        <x:v>2580014.1540612667</x:v>
      </x:c>
      <x:c r="T110" s="16" t="n">
        <x:f>MAX(0,S110*(1+EXP((LN(1+Assumptions!$C$60)-0.5*Assumptions!$C$61^2)+Assumptions!$C$61*((RAND()+RAND()+RAND()+RAND()+RAND()+RAND()+RAND()+RAND()+RAND()+RAND()+RAND()+RAND())-6))-1)+PT_Y5_MC!U67)</x:f>
        <x:v>2408578.8435052643</x:v>
      </x:c>
      <x:c r="U110" s="16" t="n">
        <x:f>MAX(0,T110*(1+EXP((LN(1+Assumptions!$C$60)-0.5*Assumptions!$C$61^2)+Assumptions!$C$61*((RAND()+RAND()+RAND()+RAND()+RAND()+RAND()+RAND()+RAND()+RAND()+RAND()+RAND()+RAND())-6))-1)+PT_Y5_MC!V67)</x:f>
        <x:v>2265329.193838813</x:v>
      </x:c>
      <x:c r="V110" s="16" t="n">
        <x:f>MAX(0,U110*(1+EXP((LN(1+Assumptions!$C$60)-0.5*Assumptions!$C$61^2)+Assumptions!$C$61*((RAND()+RAND()+RAND()+RAND()+RAND()+RAND()+RAND()+RAND()+RAND()+RAND()+RAND()+RAND())-6))-1)+PT_Y5_MC!W67)</x:f>
        <x:v>2073712.9523994864</x:v>
      </x:c>
      <x:c r="W110" s="16" t="n">
        <x:f>MAX(0,V110*(1+EXP((LN(1+Assumptions!$C$60)-0.5*Assumptions!$C$61^2)+Assumptions!$C$61*((RAND()+RAND()+RAND()+RAND()+RAND()+RAND()+RAND()+RAND()+RAND()+RAND()+RAND()+RAND())-6))-1)+PT_Y5_MC!X67)</x:f>
        <x:v>2334316.7610716876</x:v>
      </x:c>
      <x:c r="X110" s="16" t="n">
        <x:f>MAX(0,W110*(1+EXP((LN(1+Assumptions!$C$60)-0.5*Assumptions!$C$61^2)+Assumptions!$C$61*((RAND()+RAND()+RAND()+RAND()+RAND()+RAND()+RAND()+RAND()+RAND()+RAND()+RAND()+RAND())-6))-1)+PT_Y5_MC!Y67)</x:f>
        <x:v>2835000.074467442</x:v>
      </x:c>
      <x:c r="Y110" s="16" t="n">
        <x:f>MAX(0,X110*(1+EXP((LN(1+Assumptions!$C$60)-0.5*Assumptions!$C$61^2)+Assumptions!$C$61*((RAND()+RAND()+RAND()+RAND()+RAND()+RAND()+RAND()+RAND()+RAND()+RAND()+RAND()+RAND())-6))-1)+PT_Y5_MC!Z67)</x:f>
        <x:v>2858876.509052056</x:v>
      </x:c>
      <x:c r="Z110" s="16" t="n">
        <x:f>MAX(0,Y110*(1+EXP((LN(1+Assumptions!$C$60)-0.5*Assumptions!$C$61^2)+Assumptions!$C$61*((RAND()+RAND()+RAND()+RAND()+RAND()+RAND()+RAND()+RAND()+RAND()+RAND()+RAND()+RAND())-6))-1)+PT_Y5_MC!AA67)</x:f>
        <x:v>2871619.815687794</x:v>
      </x:c>
      <x:c r="AA110" s="16" t="n">
        <x:f>MAX(0,Z110*(1+EXP((LN(1+Assumptions!$C$60)-0.5*Assumptions!$C$61^2)+Assumptions!$C$61*((RAND()+RAND()+RAND()+RAND()+RAND()+RAND()+RAND()+RAND()+RAND()+RAND()+RAND()+RAND())-6))-1)+PT_Y5_MC!AB67)</x:f>
        <x:v>2561497.659721069</x:v>
      </x:c>
      <x:c r="AB110" s="16" t="n">
        <x:f>MAX(0,AA110*(1+EXP((LN(1+Assumptions!$C$60)-0.5*Assumptions!$C$61^2)+Assumptions!$C$61*((RAND()+RAND()+RAND()+RAND()+RAND()+RAND()+RAND()+RAND()+RAND()+RAND()+RAND()+RAND())-6))-1)+PT_Y5_MC!AC67)</x:f>
        <x:v>2950689.4779352904</x:v>
      </x:c>
      <x:c r="AC110" s="16" t="n">
        <x:f>MAX(0,AB110*(1+EXP((LN(1+Assumptions!$C$60)-0.5*Assumptions!$C$61^2)+Assumptions!$C$61*((RAND()+RAND()+RAND()+RAND()+RAND()+RAND()+RAND()+RAND()+RAND()+RAND()+RAND()+RAND())-6))-1)+PT_Y5_MC!AD67)</x:f>
        <x:v>3281073.0510998126</x:v>
      </x:c>
      <x:c r="AD110" s="16" t="n">
        <x:f>MAX(0,AC110*(1+EXP((LN(1+Assumptions!$C$60)-0.5*Assumptions!$C$61^2)+Assumptions!$C$61*((RAND()+RAND()+RAND()+RAND()+RAND()+RAND()+RAND()+RAND()+RAND()+RAND()+RAND()+RAND())-6))-1)+PT_Y5_MC!AE67)</x:f>
        <x:v>3092389.1956388587</x:v>
      </x:c>
      <x:c r="AE110" s="16" t="n">
        <x:f>MAX(0,AD110*(1+EXP((LN(1+Assumptions!$C$60)-0.5*Assumptions!$C$61^2)+Assumptions!$C$61*((RAND()+RAND()+RAND()+RAND()+RAND()+RAND()+RAND()+RAND()+RAND()+RAND()+RAND()+RAND())-6))-1)+PT_Y5_MC!AF67)</x:f>
        <x:v>2657038.75956531</x:v>
      </x:c>
      <x:c r="AF110" s="16" t="n">
        <x:f>MAX(0,AE110*(1+EXP((LN(1+Assumptions!$C$60)-0.5*Assumptions!$C$61^2)+Assumptions!$C$61*((RAND()+RAND()+RAND()+RAND()+RAND()+RAND()+RAND()+RAND()+RAND()+RAND()+RAND()+RAND())-6))-1)+PT_Y5_MC!AG67)</x:f>
        <x:v>2573930.3916475046</x:v>
      </x:c>
    </x:row>
    <x:row r="111">
      <x:c r="A111" s="39">
        <x:v>107</x:v>
      </x:c>
      <x:c r="B111" s="16" t="n">
        <x:f>PT_Y5_MC!C68</x:f>
        <x:v>1029031.25</x:v>
      </x:c>
      <x:c r="C111" s="16" t="n">
        <x:f>MAX(0,B111*(1+EXP((LN(1+Assumptions!$C$60)-0.5*Assumptions!$C$61^2)+Assumptions!$C$61*((RAND()+RAND()+RAND()+RAND()+RAND()+RAND()+RAND()+RAND()+RAND()+RAND()+RAND()+RAND())-6))-1)+PT_Y5_MC!D67)</x:f>
        <x:v>985485.4238839507</x:v>
      </x:c>
      <x:c r="D111" s="16" t="n">
        <x:f>MAX(0,C111*(1+EXP((LN(1+Assumptions!$C$60)-0.5*Assumptions!$C$61^2)+Assumptions!$C$61*((RAND()+RAND()+RAND()+RAND()+RAND()+RAND()+RAND()+RAND()+RAND()+RAND()+RAND()+RAND())-6))-1)+PT_Y5_MC!E67)</x:f>
        <x:v>1024222.7706335066</x:v>
      </x:c>
      <x:c r="E111" s="16" t="n">
        <x:f>MAX(0,D111*(1+EXP((LN(1+Assumptions!$C$60)-0.5*Assumptions!$C$61^2)+Assumptions!$C$61*((RAND()+RAND()+RAND()+RAND()+RAND()+RAND()+RAND()+RAND()+RAND()+RAND()+RAND()+RAND())-6))-1)+PT_Y5_MC!F67)</x:f>
        <x:v>1053453.3243625686</x:v>
      </x:c>
      <x:c r="F111" s="16" t="n">
        <x:f>MAX(0,E111*(1+EXP((LN(1+Assumptions!$C$60)-0.5*Assumptions!$C$61^2)+Assumptions!$C$61*((RAND()+RAND()+RAND()+RAND()+RAND()+RAND()+RAND()+RAND()+RAND()+RAND()+RAND()+RAND())-6))-1)+PT_Y5_MC!G67)</x:f>
        <x:v>1189355.6459606984</x:v>
      </x:c>
      <x:c r="G111" s="16" t="n">
        <x:f>MAX(0,F111*(1+EXP((LN(1+Assumptions!$C$60)-0.5*Assumptions!$C$61^2)+Assumptions!$C$61*((RAND()+RAND()+RAND()+RAND()+RAND()+RAND()+RAND()+RAND()+RAND()+RAND()+RAND()+RAND())-6))-1)+PT_Y5_MC!H67)</x:f>
        <x:v>1297681.2024508102</x:v>
      </x:c>
      <x:c r="H111" s="16" t="n">
        <x:f>MAX(0,G111*(1+EXP((LN(1+Assumptions!$C$60)-0.5*Assumptions!$C$61^2)+Assumptions!$C$61*((RAND()+RAND()+RAND()+RAND()+RAND()+RAND()+RAND()+RAND()+RAND()+RAND()+RAND()+RAND())-6))-1)+PT_Y5_MC!I67)</x:f>
        <x:v>984153.4708236791</x:v>
      </x:c>
      <x:c r="I111" s="16" t="n">
        <x:f>MAX(0,H111*(1+EXP((LN(1+Assumptions!$C$60)-0.5*Assumptions!$C$61^2)+Assumptions!$C$61*((RAND()+RAND()+RAND()+RAND()+RAND()+RAND()+RAND()+RAND()+RAND()+RAND()+RAND()+RAND())-6))-1)+PT_Y5_MC!J67)</x:f>
        <x:v>953018.566918853</x:v>
      </x:c>
      <x:c r="J111" s="16" t="n">
        <x:f>MAX(0,I111*(1+EXP((LN(1+Assumptions!$C$60)-0.5*Assumptions!$C$61^2)+Assumptions!$C$61*((RAND()+RAND()+RAND()+RAND()+RAND()+RAND()+RAND()+RAND()+RAND()+RAND()+RAND()+RAND())-6))-1)+PT_Y5_MC!K67)</x:f>
        <x:v>1263361.7152601401</x:v>
      </x:c>
      <x:c r="K111" s="16" t="n">
        <x:f>MAX(0,J111*(1+EXP((LN(1+Assumptions!$C$60)-0.5*Assumptions!$C$61^2)+Assumptions!$C$61*((RAND()+RAND()+RAND()+RAND()+RAND()+RAND()+RAND()+RAND()+RAND()+RAND()+RAND()+RAND())-6))-1)+PT_Y5_MC!L67)</x:f>
        <x:v>1114378.7071784507</x:v>
      </x:c>
      <x:c r="L111" s="16" t="n">
        <x:f>MAX(0,K111*(1+EXP((LN(1+Assumptions!$C$60)-0.5*Assumptions!$C$61^2)+Assumptions!$C$61*((RAND()+RAND()+RAND()+RAND()+RAND()+RAND()+RAND()+RAND()+RAND()+RAND()+RAND()+RAND())-6))-1)+PT_Y5_MC!M67)</x:f>
        <x:v>1098697.9848028778</x:v>
      </x:c>
      <x:c r="M111" s="16" t="n">
        <x:f>MAX(0,L111*(1+EXP((LN(1+Assumptions!$C$60)-0.5*Assumptions!$C$61^2)+Assumptions!$C$61*((RAND()+RAND()+RAND()+RAND()+RAND()+RAND()+RAND()+RAND()+RAND()+RAND()+RAND()+RAND())-6))-1)+PT_Y5_MC!N67)</x:f>
        <x:v>977852.8513393998</x:v>
      </x:c>
      <x:c r="N111" s="16" t="n">
        <x:f>MAX(0,M111*(1+EXP((LN(1+Assumptions!$C$60)-0.5*Assumptions!$C$61^2)+Assumptions!$C$61*((RAND()+RAND()+RAND()+RAND()+RAND()+RAND()+RAND()+RAND()+RAND()+RAND()+RAND()+RAND())-6))-1)+PT_Y5_MC!O67)</x:f>
        <x:v>1281618.9819258286</x:v>
      </x:c>
      <x:c r="O111" s="16" t="n">
        <x:f>MAX(0,N111*(1+EXP((LN(1+Assumptions!$C$60)-0.5*Assumptions!$C$61^2)+Assumptions!$C$61*((RAND()+RAND()+RAND()+RAND()+RAND()+RAND()+RAND()+RAND()+RAND()+RAND()+RAND()+RAND())-6))-1)+PT_Y5_MC!P67)</x:f>
        <x:v>1124817.7405210389</x:v>
      </x:c>
      <x:c r="P111" s="16" t="n">
        <x:f>MAX(0,O111*(1+EXP((LN(1+Assumptions!$C$60)-0.5*Assumptions!$C$61^2)+Assumptions!$C$61*((RAND()+RAND()+RAND()+RAND()+RAND()+RAND()+RAND()+RAND()+RAND()+RAND()+RAND()+RAND())-6))-1)+PT_Y5_MC!Q67)</x:f>
        <x:v>1078105.129987039</x:v>
      </x:c>
      <x:c r="Q111" s="16" t="n">
        <x:f>MAX(0,P111*(1+EXP((LN(1+Assumptions!$C$60)-0.5*Assumptions!$C$61^2)+Assumptions!$C$61*((RAND()+RAND()+RAND()+RAND()+RAND()+RAND()+RAND()+RAND()+RAND()+RAND()+RAND()+RAND())-6))-1)+PT_Y5_MC!R67)</x:f>
        <x:v>1010888.4414176918</x:v>
      </x:c>
      <x:c r="R111" s="16" t="n">
        <x:f>MAX(0,Q111*(1+EXP((LN(1+Assumptions!$C$60)-0.5*Assumptions!$C$61^2)+Assumptions!$C$61*((RAND()+RAND()+RAND()+RAND()+RAND()+RAND()+RAND()+RAND()+RAND()+RAND()+RAND()+RAND())-6))-1)+PT_Y5_MC!S67)</x:f>
        <x:v>760923.7335893287</x:v>
      </x:c>
      <x:c r="S111" s="16" t="n">
        <x:f>MAX(0,R111*(1+EXP((LN(1+Assumptions!$C$60)-0.5*Assumptions!$C$61^2)+Assumptions!$C$61*((RAND()+RAND()+RAND()+RAND()+RAND()+RAND()+RAND()+RAND()+RAND()+RAND()+RAND()+RAND())-6))-1)+PT_Y5_MC!T67)</x:f>
        <x:v>735593.5251279916</x:v>
      </x:c>
      <x:c r="T111" s="16" t="n">
        <x:f>MAX(0,S111*(1+EXP((LN(1+Assumptions!$C$60)-0.5*Assumptions!$C$61^2)+Assumptions!$C$61*((RAND()+RAND()+RAND()+RAND()+RAND()+RAND()+RAND()+RAND()+RAND()+RAND()+RAND()+RAND())-6))-1)+PT_Y5_MC!U67)</x:f>
        <x:v>582229.3824187347</x:v>
      </x:c>
      <x:c r="U111" s="16" t="n">
        <x:f>MAX(0,T111*(1+EXP((LN(1+Assumptions!$C$60)-0.5*Assumptions!$C$61^2)+Assumptions!$C$61*((RAND()+RAND()+RAND()+RAND()+RAND()+RAND()+RAND()+RAND()+RAND()+RAND()+RAND()+RAND())-6))-1)+PT_Y5_MC!V67)</x:f>
        <x:v>612614.9215786452</x:v>
      </x:c>
      <x:c r="V111" s="16" t="n">
        <x:f>MAX(0,U111*(1+EXP((LN(1+Assumptions!$C$60)-0.5*Assumptions!$C$61^2)+Assumptions!$C$61*((RAND()+RAND()+RAND()+RAND()+RAND()+RAND()+RAND()+RAND()+RAND()+RAND()+RAND()+RAND())-6))-1)+PT_Y5_MC!W67)</x:f>
        <x:v>693938.1732624606</x:v>
      </x:c>
      <x:c r="W111" s="16" t="n">
        <x:f>MAX(0,V111*(1+EXP((LN(1+Assumptions!$C$60)-0.5*Assumptions!$C$61^2)+Assumptions!$C$61*((RAND()+RAND()+RAND()+RAND()+RAND()+RAND()+RAND()+RAND()+RAND()+RAND()+RAND()+RAND())-6))-1)+PT_Y5_MC!X67)</x:f>
        <x:v>700709.3420618335</x:v>
      </x:c>
      <x:c r="X111" s="16" t="n">
        <x:f>MAX(0,W111*(1+EXP((LN(1+Assumptions!$C$60)-0.5*Assumptions!$C$61^2)+Assumptions!$C$61*((RAND()+RAND()+RAND()+RAND()+RAND()+RAND()+RAND()+RAND()+RAND()+RAND()+RAND()+RAND())-6))-1)+PT_Y5_MC!Y67)</x:f>
        <x:v>593075.7033582384</x:v>
      </x:c>
      <x:c r="Y111" s="16" t="n">
        <x:f>MAX(0,X111*(1+EXP((LN(1+Assumptions!$C$60)-0.5*Assumptions!$C$61^2)+Assumptions!$C$61*((RAND()+RAND()+RAND()+RAND()+RAND()+RAND()+RAND()+RAND()+RAND()+RAND()+RAND()+RAND())-6))-1)+PT_Y5_MC!Z67)</x:f>
        <x:v>640335.032037306</x:v>
      </x:c>
      <x:c r="Z111" s="16" t="n">
        <x:f>MAX(0,Y111*(1+EXP((LN(1+Assumptions!$C$60)-0.5*Assumptions!$C$61^2)+Assumptions!$C$61*((RAND()+RAND()+RAND()+RAND()+RAND()+RAND()+RAND()+RAND()+RAND()+RAND()+RAND()+RAND())-6))-1)+PT_Y5_MC!AA67)</x:f>
        <x:v>635365.9434704864</x:v>
      </x:c>
      <x:c r="AA111" s="16" t="n">
        <x:f>MAX(0,Z111*(1+EXP((LN(1+Assumptions!$C$60)-0.5*Assumptions!$C$61^2)+Assumptions!$C$61*((RAND()+RAND()+RAND()+RAND()+RAND()+RAND()+RAND()+RAND()+RAND()+RAND()+RAND()+RAND())-6))-1)+PT_Y5_MC!AB67)</x:f>
        <x:v>569023.8599004442</x:v>
      </x:c>
      <x:c r="AB111" s="16" t="n">
        <x:f>MAX(0,AA111*(1+EXP((LN(1+Assumptions!$C$60)-0.5*Assumptions!$C$61^2)+Assumptions!$C$61*((RAND()+RAND()+RAND()+RAND()+RAND()+RAND()+RAND()+RAND()+RAND()+RAND()+RAND()+RAND())-6))-1)+PT_Y5_MC!AC67)</x:f>
        <x:v>655193.8291708017</x:v>
      </x:c>
      <x:c r="AC111" s="16" t="n">
        <x:f>MAX(0,AB111*(1+EXP((LN(1+Assumptions!$C$60)-0.5*Assumptions!$C$61^2)+Assumptions!$C$61*((RAND()+RAND()+RAND()+RAND()+RAND()+RAND()+RAND()+RAND()+RAND()+RAND()+RAND()+RAND())-6))-1)+PT_Y5_MC!AD67)</x:f>
        <x:v>823790.4483973039</x:v>
      </x:c>
      <x:c r="AD111" s="16" t="n">
        <x:f>MAX(0,AC111*(1+EXP((LN(1+Assumptions!$C$60)-0.5*Assumptions!$C$61^2)+Assumptions!$C$61*((RAND()+RAND()+RAND()+RAND()+RAND()+RAND()+RAND()+RAND()+RAND()+RAND()+RAND()+RAND())-6))-1)+PT_Y5_MC!AE67)</x:f>
        <x:v>884399.5397392915</x:v>
      </x:c>
      <x:c r="AE111" s="16" t="n">
        <x:f>MAX(0,AD111*(1+EXP((LN(1+Assumptions!$C$60)-0.5*Assumptions!$C$61^2)+Assumptions!$C$61*((RAND()+RAND()+RAND()+RAND()+RAND()+RAND()+RAND()+RAND()+RAND()+RAND()+RAND()+RAND())-6))-1)+PT_Y5_MC!AF67)</x:f>
        <x:v>830339.3724886095</x:v>
      </x:c>
      <x:c r="AF111" s="16" t="n">
        <x:f>MAX(0,AE111*(1+EXP((LN(1+Assumptions!$C$60)-0.5*Assumptions!$C$61^2)+Assumptions!$C$61*((RAND()+RAND()+RAND()+RAND()+RAND()+RAND()+RAND()+RAND()+RAND()+RAND()+RAND()+RAND())-6))-1)+PT_Y5_MC!AG67)</x:f>
        <x:v>898908.8398017724</x:v>
      </x:c>
    </x:row>
    <x:row r="112">
      <x:c r="A112" s="39">
        <x:v>108</x:v>
      </x:c>
      <x:c r="B112" s="16" t="n">
        <x:f>PT_Y5_MC!C68</x:f>
        <x:v>1029031.25</x:v>
      </x:c>
      <x:c r="C112" s="16" t="n">
        <x:f>MAX(0,B112*(1+EXP((LN(1+Assumptions!$C$60)-0.5*Assumptions!$C$61^2)+Assumptions!$C$61*((RAND()+RAND()+RAND()+RAND()+RAND()+RAND()+RAND()+RAND()+RAND()+RAND()+RAND()+RAND())-6))-1)+PT_Y5_MC!D67)</x:f>
        <x:v>1092890.9625258194</x:v>
      </x:c>
      <x:c r="D112" s="16" t="n">
        <x:f>MAX(0,C112*(1+EXP((LN(1+Assumptions!$C$60)-0.5*Assumptions!$C$61^2)+Assumptions!$C$61*((RAND()+RAND()+RAND()+RAND()+RAND()+RAND()+RAND()+RAND()+RAND()+RAND()+RAND()+RAND())-6))-1)+PT_Y5_MC!E67)</x:f>
        <x:v>1111785.2830432132</x:v>
      </x:c>
      <x:c r="E112" s="16" t="n">
        <x:f>MAX(0,D112*(1+EXP((LN(1+Assumptions!$C$60)-0.5*Assumptions!$C$61^2)+Assumptions!$C$61*((RAND()+RAND()+RAND()+RAND()+RAND()+RAND()+RAND()+RAND()+RAND()+RAND()+RAND()+RAND())-6))-1)+PT_Y5_MC!F67)</x:f>
        <x:v>1312148.7921829177</x:v>
      </x:c>
      <x:c r="F112" s="16" t="n">
        <x:f>MAX(0,E112*(1+EXP((LN(1+Assumptions!$C$60)-0.5*Assumptions!$C$61^2)+Assumptions!$C$61*((RAND()+RAND()+RAND()+RAND()+RAND()+RAND()+RAND()+RAND()+RAND()+RAND()+RAND()+RAND())-6))-1)+PT_Y5_MC!G67)</x:f>
        <x:v>1260329.3601402761</x:v>
      </x:c>
      <x:c r="G112" s="16" t="n">
        <x:f>MAX(0,F112*(1+EXP((LN(1+Assumptions!$C$60)-0.5*Assumptions!$C$61^2)+Assumptions!$C$61*((RAND()+RAND()+RAND()+RAND()+RAND()+RAND()+RAND()+RAND()+RAND()+RAND()+RAND()+RAND())-6))-1)+PT_Y5_MC!H67)</x:f>
        <x:v>1479760.7256126588</x:v>
      </x:c>
      <x:c r="H112" s="16" t="n">
        <x:f>MAX(0,G112*(1+EXP((LN(1+Assumptions!$C$60)-0.5*Assumptions!$C$61^2)+Assumptions!$C$61*((RAND()+RAND()+RAND()+RAND()+RAND()+RAND()+RAND()+RAND()+RAND()+RAND()+RAND()+RAND())-6))-1)+PT_Y5_MC!I67)</x:f>
        <x:v>1578964.6707394945</x:v>
      </x:c>
      <x:c r="I112" s="16" t="n">
        <x:f>MAX(0,H112*(1+EXP((LN(1+Assumptions!$C$60)-0.5*Assumptions!$C$61^2)+Assumptions!$C$61*((RAND()+RAND()+RAND()+RAND()+RAND()+RAND()+RAND()+RAND()+RAND()+RAND()+RAND()+RAND())-6))-1)+PT_Y5_MC!J67)</x:f>
        <x:v>1304787.5203912118</x:v>
      </x:c>
      <x:c r="J112" s="16" t="n">
        <x:f>MAX(0,I112*(1+EXP((LN(1+Assumptions!$C$60)-0.5*Assumptions!$C$61^2)+Assumptions!$C$61*((RAND()+RAND()+RAND()+RAND()+RAND()+RAND()+RAND()+RAND()+RAND()+RAND()+RAND()+RAND())-6))-1)+PT_Y5_MC!K67)</x:f>
        <x:v>1411884.596894971</x:v>
      </x:c>
      <x:c r="K112" s="16" t="n">
        <x:f>MAX(0,J112*(1+EXP((LN(1+Assumptions!$C$60)-0.5*Assumptions!$C$61^2)+Assumptions!$C$61*((RAND()+RAND()+RAND()+RAND()+RAND()+RAND()+RAND()+RAND()+RAND()+RAND()+RAND()+RAND())-6))-1)+PT_Y5_MC!L67)</x:f>
        <x:v>1412127.3382621557</x:v>
      </x:c>
      <x:c r="L112" s="16" t="n">
        <x:f>MAX(0,K112*(1+EXP((LN(1+Assumptions!$C$60)-0.5*Assumptions!$C$61^2)+Assumptions!$C$61*((RAND()+RAND()+RAND()+RAND()+RAND()+RAND()+RAND()+RAND()+RAND()+RAND()+RAND()+RAND())-6))-1)+PT_Y5_MC!M67)</x:f>
        <x:v>1574193.1964707586</x:v>
      </x:c>
      <x:c r="M112" s="16" t="n">
        <x:f>MAX(0,L112*(1+EXP((LN(1+Assumptions!$C$60)-0.5*Assumptions!$C$61^2)+Assumptions!$C$61*((RAND()+RAND()+RAND()+RAND()+RAND()+RAND()+RAND()+RAND()+RAND()+RAND()+RAND()+RAND())-6))-1)+PT_Y5_MC!N67)</x:f>
        <x:v>1921220.135785671</x:v>
      </x:c>
      <x:c r="N112" s="16" t="n">
        <x:f>MAX(0,M112*(1+EXP((LN(1+Assumptions!$C$60)-0.5*Assumptions!$C$61^2)+Assumptions!$C$61*((RAND()+RAND()+RAND()+RAND()+RAND()+RAND()+RAND()+RAND()+RAND()+RAND()+RAND()+RAND())-6))-1)+PT_Y5_MC!O67)</x:f>
        <x:v>1894352.2099178848</x:v>
      </x:c>
      <x:c r="O112" s="16" t="n">
        <x:f>MAX(0,N112*(1+EXP((LN(1+Assumptions!$C$60)-0.5*Assumptions!$C$61^2)+Assumptions!$C$61*((RAND()+RAND()+RAND()+RAND()+RAND()+RAND()+RAND()+RAND()+RAND()+RAND()+RAND()+RAND())-6))-1)+PT_Y5_MC!P67)</x:f>
        <x:v>2078783.449460017</x:v>
      </x:c>
      <x:c r="P112" s="16" t="n">
        <x:f>MAX(0,O112*(1+EXP((LN(1+Assumptions!$C$60)-0.5*Assumptions!$C$61^2)+Assumptions!$C$61*((RAND()+RAND()+RAND()+RAND()+RAND()+RAND()+RAND()+RAND()+RAND()+RAND()+RAND()+RAND())-6))-1)+PT_Y5_MC!Q67)</x:f>
        <x:v>1735917.7047184967</x:v>
      </x:c>
      <x:c r="Q112" s="16" t="n">
        <x:f>MAX(0,P112*(1+EXP((LN(1+Assumptions!$C$60)-0.5*Assumptions!$C$61^2)+Assumptions!$C$61*((RAND()+RAND()+RAND()+RAND()+RAND()+RAND()+RAND()+RAND()+RAND()+RAND()+RAND()+RAND())-6))-1)+PT_Y5_MC!R67)</x:f>
        <x:v>2100372.875836247</x:v>
      </x:c>
      <x:c r="R112" s="16" t="n">
        <x:f>MAX(0,Q112*(1+EXP((LN(1+Assumptions!$C$60)-0.5*Assumptions!$C$61^2)+Assumptions!$C$61*((RAND()+RAND()+RAND()+RAND()+RAND()+RAND()+RAND()+RAND()+RAND()+RAND()+RAND()+RAND())-6))-1)+PT_Y5_MC!S67)</x:f>
        <x:v>1791727.6552329669</x:v>
      </x:c>
      <x:c r="S112" s="16" t="n">
        <x:f>MAX(0,R112*(1+EXP((LN(1+Assumptions!$C$60)-0.5*Assumptions!$C$61^2)+Assumptions!$C$61*((RAND()+RAND()+RAND()+RAND()+RAND()+RAND()+RAND()+RAND()+RAND()+RAND()+RAND()+RAND())-6))-1)+PT_Y5_MC!T67)</x:f>
        <x:v>1682007.8694624621</x:v>
      </x:c>
      <x:c r="T112" s="16" t="n">
        <x:f>MAX(0,S112*(1+EXP((LN(1+Assumptions!$C$60)-0.5*Assumptions!$C$61^2)+Assumptions!$C$61*((RAND()+RAND()+RAND()+RAND()+RAND()+RAND()+RAND()+RAND()+RAND()+RAND()+RAND()+RAND())-6))-1)+PT_Y5_MC!U67)</x:f>
        <x:v>1812226.8863531153</x:v>
      </x:c>
      <x:c r="U112" s="16" t="n">
        <x:f>MAX(0,T112*(1+EXP((LN(1+Assumptions!$C$60)-0.5*Assumptions!$C$61^2)+Assumptions!$C$61*((RAND()+RAND()+RAND()+RAND()+RAND()+RAND()+RAND()+RAND()+RAND()+RAND()+RAND()+RAND())-6))-1)+PT_Y5_MC!V67)</x:f>
        <x:v>2177652.831812626</x:v>
      </x:c>
      <x:c r="V112" s="16" t="n">
        <x:f>MAX(0,U112*(1+EXP((LN(1+Assumptions!$C$60)-0.5*Assumptions!$C$61^2)+Assumptions!$C$61*((RAND()+RAND()+RAND()+RAND()+RAND()+RAND()+RAND()+RAND()+RAND()+RAND()+RAND()+RAND())-6))-1)+PT_Y5_MC!W67)</x:f>
        <x:v>2141068.290189211</x:v>
      </x:c>
      <x:c r="W112" s="16" t="n">
        <x:f>MAX(0,V112*(1+EXP((LN(1+Assumptions!$C$60)-0.5*Assumptions!$C$61^2)+Assumptions!$C$61*((RAND()+RAND()+RAND()+RAND()+RAND()+RAND()+RAND()+RAND()+RAND()+RAND()+RAND()+RAND())-6))-1)+PT_Y5_MC!X67)</x:f>
        <x:v>2064765.799482632</x:v>
      </x:c>
      <x:c r="X112" s="16" t="n">
        <x:f>MAX(0,W112*(1+EXP((LN(1+Assumptions!$C$60)-0.5*Assumptions!$C$61^2)+Assumptions!$C$61*((RAND()+RAND()+RAND()+RAND()+RAND()+RAND()+RAND()+RAND()+RAND()+RAND()+RAND()+RAND())-6))-1)+PT_Y5_MC!Y67)</x:f>
        <x:v>1990610.113836605</x:v>
      </x:c>
      <x:c r="Y112" s="16" t="n">
        <x:f>MAX(0,X112*(1+EXP((LN(1+Assumptions!$C$60)-0.5*Assumptions!$C$61^2)+Assumptions!$C$61*((RAND()+RAND()+RAND()+RAND()+RAND()+RAND()+RAND()+RAND()+RAND()+RAND()+RAND()+RAND())-6))-1)+PT_Y5_MC!Z67)</x:f>
        <x:v>1973649.988800656</x:v>
      </x:c>
      <x:c r="Z112" s="16" t="n">
        <x:f>MAX(0,Y112*(1+EXP((LN(1+Assumptions!$C$60)-0.5*Assumptions!$C$61^2)+Assumptions!$C$61*((RAND()+RAND()+RAND()+RAND()+RAND()+RAND()+RAND()+RAND()+RAND()+RAND()+RAND()+RAND())-6))-1)+PT_Y5_MC!AA67)</x:f>
        <x:v>1650710.9174362975</x:v>
      </x:c>
      <x:c r="AA112" s="16" t="n">
        <x:f>MAX(0,Z112*(1+EXP((LN(1+Assumptions!$C$60)-0.5*Assumptions!$C$61^2)+Assumptions!$C$61*((RAND()+RAND()+RAND()+RAND()+RAND()+RAND()+RAND()+RAND()+RAND()+RAND()+RAND()+RAND())-6))-1)+PT_Y5_MC!AB67)</x:f>
        <x:v>1661509.1933190215</x:v>
      </x:c>
      <x:c r="AB112" s="16" t="n">
        <x:f>MAX(0,AA112*(1+EXP((LN(1+Assumptions!$C$60)-0.5*Assumptions!$C$61^2)+Assumptions!$C$61*((RAND()+RAND()+RAND()+RAND()+RAND()+RAND()+RAND()+RAND()+RAND()+RAND()+RAND()+RAND())-6))-1)+PT_Y5_MC!AC67)</x:f>
        <x:v>1381051.4751687506</x:v>
      </x:c>
      <x:c r="AC112" s="16" t="n">
        <x:f>MAX(0,AB112*(1+EXP((LN(1+Assumptions!$C$60)-0.5*Assumptions!$C$61^2)+Assumptions!$C$61*((RAND()+RAND()+RAND()+RAND()+RAND()+RAND()+RAND()+RAND()+RAND()+RAND()+RAND()+RAND())-6))-1)+PT_Y5_MC!AD67)</x:f>
        <x:v>1223461.4919789613</x:v>
      </x:c>
      <x:c r="AD112" s="16" t="n">
        <x:f>MAX(0,AC112*(1+EXP((LN(1+Assumptions!$C$60)-0.5*Assumptions!$C$61^2)+Assumptions!$C$61*((RAND()+RAND()+RAND()+RAND()+RAND()+RAND()+RAND()+RAND()+RAND()+RAND()+RAND()+RAND())-6))-1)+PT_Y5_MC!AE67)</x:f>
        <x:v>1295833.7203144308</x:v>
      </x:c>
      <x:c r="AE112" s="16" t="n">
        <x:f>MAX(0,AD112*(1+EXP((LN(1+Assumptions!$C$60)-0.5*Assumptions!$C$61^2)+Assumptions!$C$61*((RAND()+RAND()+RAND()+RAND()+RAND()+RAND()+RAND()+RAND()+RAND()+RAND()+RAND()+RAND())-6))-1)+PT_Y5_MC!AF67)</x:f>
        <x:v>1682227.618394843</x:v>
      </x:c>
      <x:c r="AF112" s="16" t="n">
        <x:f>MAX(0,AE112*(1+EXP((LN(1+Assumptions!$C$60)-0.5*Assumptions!$C$61^2)+Assumptions!$C$61*((RAND()+RAND()+RAND()+RAND()+RAND()+RAND()+RAND()+RAND()+RAND()+RAND()+RAND()+RAND())-6))-1)+PT_Y5_MC!AG67)</x:f>
        <x:v>1992037.7223832957</x:v>
      </x:c>
    </x:row>
    <x:row r="113">
      <x:c r="A113" s="39">
        <x:v>109</x:v>
      </x:c>
      <x:c r="B113" s="16" t="n">
        <x:f>PT_Y5_MC!C68</x:f>
        <x:v>1029031.25</x:v>
      </x:c>
      <x:c r="C113" s="16" t="n">
        <x:f>MAX(0,B113*(1+EXP((LN(1+Assumptions!$C$60)-0.5*Assumptions!$C$61^2)+Assumptions!$C$61*((RAND()+RAND()+RAND()+RAND()+RAND()+RAND()+RAND()+RAND()+RAND()+RAND()+RAND()+RAND())-6))-1)+PT_Y5_MC!D67)</x:f>
        <x:v>1135250.4640411194</x:v>
      </x:c>
      <x:c r="D113" s="16" t="n">
        <x:f>MAX(0,C113*(1+EXP((LN(1+Assumptions!$C$60)-0.5*Assumptions!$C$61^2)+Assumptions!$C$61*((RAND()+RAND()+RAND()+RAND()+RAND()+RAND()+RAND()+RAND()+RAND()+RAND()+RAND()+RAND())-6))-1)+PT_Y5_MC!E67)</x:f>
        <x:v>1293950.8705930375</x:v>
      </x:c>
      <x:c r="E113" s="16" t="n">
        <x:f>MAX(0,D113*(1+EXP((LN(1+Assumptions!$C$60)-0.5*Assumptions!$C$61^2)+Assumptions!$C$61*((RAND()+RAND()+RAND()+RAND()+RAND()+RAND()+RAND()+RAND()+RAND()+RAND()+RAND()+RAND())-6))-1)+PT_Y5_MC!F67)</x:f>
        <x:v>1496440.3217272563</x:v>
      </x:c>
      <x:c r="F113" s="16" t="n">
        <x:f>MAX(0,E113*(1+EXP((LN(1+Assumptions!$C$60)-0.5*Assumptions!$C$61^2)+Assumptions!$C$61*((RAND()+RAND()+RAND()+RAND()+RAND()+RAND()+RAND()+RAND()+RAND()+RAND()+RAND()+RAND())-6))-1)+PT_Y5_MC!G67)</x:f>
        <x:v>2543730.174619552</x:v>
      </x:c>
      <x:c r="G113" s="16" t="n">
        <x:f>MAX(0,F113*(1+EXP((LN(1+Assumptions!$C$60)-0.5*Assumptions!$C$61^2)+Assumptions!$C$61*((RAND()+RAND()+RAND()+RAND()+RAND()+RAND()+RAND()+RAND()+RAND()+RAND()+RAND()+RAND())-6))-1)+PT_Y5_MC!H67)</x:f>
        <x:v>2830129.621930938</x:v>
      </x:c>
      <x:c r="H113" s="16" t="n">
        <x:f>MAX(0,G113*(1+EXP((LN(1+Assumptions!$C$60)-0.5*Assumptions!$C$61^2)+Assumptions!$C$61*((RAND()+RAND()+RAND()+RAND()+RAND()+RAND()+RAND()+RAND()+RAND()+RAND()+RAND()+RAND())-6))-1)+PT_Y5_MC!I67)</x:f>
        <x:v>2774735.7729495973</x:v>
      </x:c>
      <x:c r="I113" s="16" t="n">
        <x:f>MAX(0,H113*(1+EXP((LN(1+Assumptions!$C$60)-0.5*Assumptions!$C$61^2)+Assumptions!$C$61*((RAND()+RAND()+RAND()+RAND()+RAND()+RAND()+RAND()+RAND()+RAND()+RAND()+RAND()+RAND())-6))-1)+PT_Y5_MC!J67)</x:f>
        <x:v>4012343.95854239</x:v>
      </x:c>
      <x:c r="J113" s="16" t="n">
        <x:f>MAX(0,I113*(1+EXP((LN(1+Assumptions!$C$60)-0.5*Assumptions!$C$61^2)+Assumptions!$C$61*((RAND()+RAND()+RAND()+RAND()+RAND()+RAND()+RAND()+RAND()+RAND()+RAND()+RAND()+RAND())-6))-1)+PT_Y5_MC!K67)</x:f>
        <x:v>4281364.590061473</x:v>
      </x:c>
      <x:c r="K113" s="16" t="n">
        <x:f>MAX(0,J113*(1+EXP((LN(1+Assumptions!$C$60)-0.5*Assumptions!$C$61^2)+Assumptions!$C$61*((RAND()+RAND()+RAND()+RAND()+RAND()+RAND()+RAND()+RAND()+RAND()+RAND()+RAND()+RAND())-6))-1)+PT_Y5_MC!L67)</x:f>
        <x:v>4606562.920661218</x:v>
      </x:c>
      <x:c r="L113" s="16" t="n">
        <x:f>MAX(0,K113*(1+EXP((LN(1+Assumptions!$C$60)-0.5*Assumptions!$C$61^2)+Assumptions!$C$61*((RAND()+RAND()+RAND()+RAND()+RAND()+RAND()+RAND()+RAND()+RAND()+RAND()+RAND()+RAND())-6))-1)+PT_Y5_MC!M67)</x:f>
        <x:v>5520979.6925912015</x:v>
      </x:c>
      <x:c r="M113" s="16" t="n">
        <x:f>MAX(0,L113*(1+EXP((LN(1+Assumptions!$C$60)-0.5*Assumptions!$C$61^2)+Assumptions!$C$61*((RAND()+RAND()+RAND()+RAND()+RAND()+RAND()+RAND()+RAND()+RAND()+RAND()+RAND()+RAND())-6))-1)+PT_Y5_MC!N67)</x:f>
        <x:v>5106631.165034514</x:v>
      </x:c>
      <x:c r="N113" s="16" t="n">
        <x:f>MAX(0,M113*(1+EXP((LN(1+Assumptions!$C$60)-0.5*Assumptions!$C$61^2)+Assumptions!$C$61*((RAND()+RAND()+RAND()+RAND()+RAND()+RAND()+RAND()+RAND()+RAND()+RAND()+RAND()+RAND())-6))-1)+PT_Y5_MC!O67)</x:f>
        <x:v>5905385.883188079</x:v>
      </x:c>
      <x:c r="O113" s="16" t="n">
        <x:f>MAX(0,N113*(1+EXP((LN(1+Assumptions!$C$60)-0.5*Assumptions!$C$61^2)+Assumptions!$C$61*((RAND()+RAND()+RAND()+RAND()+RAND()+RAND()+RAND()+RAND()+RAND()+RAND()+RAND()+RAND())-6))-1)+PT_Y5_MC!P67)</x:f>
        <x:v>6082068.347121045</x:v>
      </x:c>
      <x:c r="P113" s="16" t="n">
        <x:f>MAX(0,O113*(1+EXP((LN(1+Assumptions!$C$60)-0.5*Assumptions!$C$61^2)+Assumptions!$C$61*((RAND()+RAND()+RAND()+RAND()+RAND()+RAND()+RAND()+RAND()+RAND()+RAND()+RAND()+RAND())-6))-1)+PT_Y5_MC!Q67)</x:f>
        <x:v>5817947.607997465</x:v>
      </x:c>
      <x:c r="Q113" s="16" t="n">
        <x:f>MAX(0,P113*(1+EXP((LN(1+Assumptions!$C$60)-0.5*Assumptions!$C$61^2)+Assumptions!$C$61*((RAND()+RAND()+RAND()+RAND()+RAND()+RAND()+RAND()+RAND()+RAND()+RAND()+RAND()+RAND())-6))-1)+PT_Y5_MC!R67)</x:f>
        <x:v>6261235.184399669</x:v>
      </x:c>
      <x:c r="R113" s="16" t="n">
        <x:f>MAX(0,Q113*(1+EXP((LN(1+Assumptions!$C$60)-0.5*Assumptions!$C$61^2)+Assumptions!$C$61*((RAND()+RAND()+RAND()+RAND()+RAND()+RAND()+RAND()+RAND()+RAND()+RAND()+RAND()+RAND())-6))-1)+PT_Y5_MC!S67)</x:f>
        <x:v>7773999.218764929</x:v>
      </x:c>
      <x:c r="S113" s="16" t="n">
        <x:f>MAX(0,R113*(1+EXP((LN(1+Assumptions!$C$60)-0.5*Assumptions!$C$61^2)+Assumptions!$C$61*((RAND()+RAND()+RAND()+RAND()+RAND()+RAND()+RAND()+RAND()+RAND()+RAND()+RAND()+RAND())-6))-1)+PT_Y5_MC!T67)</x:f>
        <x:v>11490936.126101485</x:v>
      </x:c>
      <x:c r="T113" s="16" t="n">
        <x:f>MAX(0,S113*(1+EXP((LN(1+Assumptions!$C$60)-0.5*Assumptions!$C$61^2)+Assumptions!$C$61*((RAND()+RAND()+RAND()+RAND()+RAND()+RAND()+RAND()+RAND()+RAND()+RAND()+RAND()+RAND())-6))-1)+PT_Y5_MC!U67)</x:f>
        <x:v>9922741.781538691</x:v>
      </x:c>
      <x:c r="U113" s="16" t="n">
        <x:f>MAX(0,T113*(1+EXP((LN(1+Assumptions!$C$60)-0.5*Assumptions!$C$61^2)+Assumptions!$C$61*((RAND()+RAND()+RAND()+RAND()+RAND()+RAND()+RAND()+RAND()+RAND()+RAND()+RAND()+RAND())-6))-1)+PT_Y5_MC!V67)</x:f>
        <x:v>12711195.537086632</x:v>
      </x:c>
      <x:c r="V113" s="16" t="n">
        <x:f>MAX(0,U113*(1+EXP((LN(1+Assumptions!$C$60)-0.5*Assumptions!$C$61^2)+Assumptions!$C$61*((RAND()+RAND()+RAND()+RAND()+RAND()+RAND()+RAND()+RAND()+RAND()+RAND()+RAND()+RAND())-6))-1)+PT_Y5_MC!W67)</x:f>
        <x:v>14147029.127739163</x:v>
      </x:c>
      <x:c r="W113" s="16" t="n">
        <x:f>MAX(0,V113*(1+EXP((LN(1+Assumptions!$C$60)-0.5*Assumptions!$C$61^2)+Assumptions!$C$61*((RAND()+RAND()+RAND()+RAND()+RAND()+RAND()+RAND()+RAND()+RAND()+RAND()+RAND()+RAND())-6))-1)+PT_Y5_MC!X67)</x:f>
        <x:v>17870909.207435526</x:v>
      </x:c>
      <x:c r="X113" s="16" t="n">
        <x:f>MAX(0,W113*(1+EXP((LN(1+Assumptions!$C$60)-0.5*Assumptions!$C$61^2)+Assumptions!$C$61*((RAND()+RAND()+RAND()+RAND()+RAND()+RAND()+RAND()+RAND()+RAND()+RAND()+RAND()+RAND())-6))-1)+PT_Y5_MC!Y67)</x:f>
        <x:v>20000647.649059452</x:v>
      </x:c>
      <x:c r="Y113" s="16" t="n">
        <x:f>MAX(0,X113*(1+EXP((LN(1+Assumptions!$C$60)-0.5*Assumptions!$C$61^2)+Assumptions!$C$61*((RAND()+RAND()+RAND()+RAND()+RAND()+RAND()+RAND()+RAND()+RAND()+RAND()+RAND()+RAND())-6))-1)+PT_Y5_MC!Z67)</x:f>
        <x:v>23623147.470023196</x:v>
      </x:c>
      <x:c r="Z113" s="16" t="n">
        <x:f>MAX(0,Y113*(1+EXP((LN(1+Assumptions!$C$60)-0.5*Assumptions!$C$61^2)+Assumptions!$C$61*((RAND()+RAND()+RAND()+RAND()+RAND()+RAND()+RAND()+RAND()+RAND()+RAND()+RAND()+RAND())-6))-1)+PT_Y5_MC!AA67)</x:f>
        <x:v>30195320.342529003</x:v>
      </x:c>
      <x:c r="AA113" s="16" t="n">
        <x:f>MAX(0,Z113*(1+EXP((LN(1+Assumptions!$C$60)-0.5*Assumptions!$C$61^2)+Assumptions!$C$61*((RAND()+RAND()+RAND()+RAND()+RAND()+RAND()+RAND()+RAND()+RAND()+RAND()+RAND()+RAND())-6))-1)+PT_Y5_MC!AB67)</x:f>
        <x:v>26475721.53181505</x:v>
      </x:c>
      <x:c r="AB113" s="16" t="n">
        <x:f>MAX(0,AA113*(1+EXP((LN(1+Assumptions!$C$60)-0.5*Assumptions!$C$61^2)+Assumptions!$C$61*((RAND()+RAND()+RAND()+RAND()+RAND()+RAND()+RAND()+RAND()+RAND()+RAND()+RAND()+RAND())-6))-1)+PT_Y5_MC!AC67)</x:f>
        <x:v>32783744.488654364</x:v>
      </x:c>
      <x:c r="AC113" s="16" t="n">
        <x:f>MAX(0,AB113*(1+EXP((LN(1+Assumptions!$C$60)-0.5*Assumptions!$C$61^2)+Assumptions!$C$61*((RAND()+RAND()+RAND()+RAND()+RAND()+RAND()+RAND()+RAND()+RAND()+RAND()+RAND()+RAND())-6))-1)+PT_Y5_MC!AD67)</x:f>
        <x:v>31682963.03786261</x:v>
      </x:c>
      <x:c r="AD113" s="16" t="n">
        <x:f>MAX(0,AC113*(1+EXP((LN(1+Assumptions!$C$60)-0.5*Assumptions!$C$61^2)+Assumptions!$C$61*((RAND()+RAND()+RAND()+RAND()+RAND()+RAND()+RAND()+RAND()+RAND()+RAND()+RAND()+RAND())-6))-1)+PT_Y5_MC!AE67)</x:f>
        <x:v>30756167.069210235</x:v>
      </x:c>
      <x:c r="AE113" s="16" t="n">
        <x:f>MAX(0,AD113*(1+EXP((LN(1+Assumptions!$C$60)-0.5*Assumptions!$C$61^2)+Assumptions!$C$61*((RAND()+RAND()+RAND()+RAND()+RAND()+RAND()+RAND()+RAND()+RAND()+RAND()+RAND()+RAND())-6))-1)+PT_Y5_MC!AF67)</x:f>
        <x:v>27164295.21847338</x:v>
      </x:c>
      <x:c r="AF113" s="16" t="n">
        <x:f>MAX(0,AE113*(1+EXP((LN(1+Assumptions!$C$60)-0.5*Assumptions!$C$61^2)+Assumptions!$C$61*((RAND()+RAND()+RAND()+RAND()+RAND()+RAND()+RAND()+RAND()+RAND()+RAND()+RAND()+RAND())-6))-1)+PT_Y5_MC!AG67)</x:f>
        <x:v>27039617.937158816</x:v>
      </x:c>
    </x:row>
    <x:row r="114">
      <x:c r="A114" s="39">
        <x:v>110</x:v>
      </x:c>
      <x:c r="B114" s="16" t="n">
        <x:f>PT_Y5_MC!C68</x:f>
        <x:v>1029031.25</x:v>
      </x:c>
      <x:c r="C114" s="16" t="n">
        <x:f>MAX(0,B114*(1+EXP((LN(1+Assumptions!$C$60)-0.5*Assumptions!$C$61^2)+Assumptions!$C$61*((RAND()+RAND()+RAND()+RAND()+RAND()+RAND()+RAND()+RAND()+RAND()+RAND()+RAND()+RAND())-6))-1)+PT_Y5_MC!D67)</x:f>
        <x:v>1119382.1596998856</x:v>
      </x:c>
      <x:c r="D114" s="16" t="n">
        <x:f>MAX(0,C114*(1+EXP((LN(1+Assumptions!$C$60)-0.5*Assumptions!$C$61^2)+Assumptions!$C$61*((RAND()+RAND()+RAND()+RAND()+RAND()+RAND()+RAND()+RAND()+RAND()+RAND()+RAND()+RAND())-6))-1)+PT_Y5_MC!E67)</x:f>
        <x:v>972688.3405261934</x:v>
      </x:c>
      <x:c r="E114" s="16" t="n">
        <x:f>MAX(0,D114*(1+EXP((LN(1+Assumptions!$C$60)-0.5*Assumptions!$C$61^2)+Assumptions!$C$61*((RAND()+RAND()+RAND()+RAND()+RAND()+RAND()+RAND()+RAND()+RAND()+RAND()+RAND()+RAND())-6))-1)+PT_Y5_MC!F67)</x:f>
        <x:v>1028920.9682765374</x:v>
      </x:c>
      <x:c r="F114" s="16" t="n">
        <x:f>MAX(0,E114*(1+EXP((LN(1+Assumptions!$C$60)-0.5*Assumptions!$C$61^2)+Assumptions!$C$61*((RAND()+RAND()+RAND()+RAND()+RAND()+RAND()+RAND()+RAND()+RAND()+RAND()+RAND()+RAND())-6))-1)+PT_Y5_MC!G67)</x:f>
        <x:v>953247.0291187139</x:v>
      </x:c>
      <x:c r="G114" s="16" t="n">
        <x:f>MAX(0,F114*(1+EXP((LN(1+Assumptions!$C$60)-0.5*Assumptions!$C$61^2)+Assumptions!$C$61*((RAND()+RAND()+RAND()+RAND()+RAND()+RAND()+RAND()+RAND()+RAND()+RAND()+RAND()+RAND())-6))-1)+PT_Y5_MC!H67)</x:f>
        <x:v>1157123.8393780834</x:v>
      </x:c>
      <x:c r="H114" s="16" t="n">
        <x:f>MAX(0,G114*(1+EXP((LN(1+Assumptions!$C$60)-0.5*Assumptions!$C$61^2)+Assumptions!$C$61*((RAND()+RAND()+RAND()+RAND()+RAND()+RAND()+RAND()+RAND()+RAND()+RAND()+RAND()+RAND())-6))-1)+PT_Y5_MC!I67)</x:f>
        <x:v>1118452.5199813193</x:v>
      </x:c>
      <x:c r="I114" s="16" t="n">
        <x:f>MAX(0,H114*(1+EXP((LN(1+Assumptions!$C$60)-0.5*Assumptions!$C$61^2)+Assumptions!$C$61*((RAND()+RAND()+RAND()+RAND()+RAND()+RAND()+RAND()+RAND()+RAND()+RAND()+RAND()+RAND())-6))-1)+PT_Y5_MC!J67)</x:f>
        <x:v>1225112.6621011805</x:v>
      </x:c>
      <x:c r="J114" s="16" t="n">
        <x:f>MAX(0,I114*(1+EXP((LN(1+Assumptions!$C$60)-0.5*Assumptions!$C$61^2)+Assumptions!$C$61*((RAND()+RAND()+RAND()+RAND()+RAND()+RAND()+RAND()+RAND()+RAND()+RAND()+RAND()+RAND())-6))-1)+PT_Y5_MC!K67)</x:f>
        <x:v>1209730.699303031</x:v>
      </x:c>
      <x:c r="K114" s="16" t="n">
        <x:f>MAX(0,J114*(1+EXP((LN(1+Assumptions!$C$60)-0.5*Assumptions!$C$61^2)+Assumptions!$C$61*((RAND()+RAND()+RAND()+RAND()+RAND()+RAND()+RAND()+RAND()+RAND()+RAND()+RAND()+RAND())-6))-1)+PT_Y5_MC!L67)</x:f>
        <x:v>1517850.5893998437</x:v>
      </x:c>
      <x:c r="L114" s="16" t="n">
        <x:f>MAX(0,K114*(1+EXP((LN(1+Assumptions!$C$60)-0.5*Assumptions!$C$61^2)+Assumptions!$C$61*((RAND()+RAND()+RAND()+RAND()+RAND()+RAND()+RAND()+RAND()+RAND()+RAND()+RAND()+RAND())-6))-1)+PT_Y5_MC!M67)</x:f>
        <x:v>1776626.358982602</x:v>
      </x:c>
      <x:c r="M114" s="16" t="n">
        <x:f>MAX(0,L114*(1+EXP((LN(1+Assumptions!$C$60)-0.5*Assumptions!$C$61^2)+Assumptions!$C$61*((RAND()+RAND()+RAND()+RAND()+RAND()+RAND()+RAND()+RAND()+RAND()+RAND()+RAND()+RAND())-6))-1)+PT_Y5_MC!N67)</x:f>
        <x:v>2363100.136582787</x:v>
      </x:c>
      <x:c r="N114" s="16" t="n">
        <x:f>MAX(0,M114*(1+EXP((LN(1+Assumptions!$C$60)-0.5*Assumptions!$C$61^2)+Assumptions!$C$61*((RAND()+RAND()+RAND()+RAND()+RAND()+RAND()+RAND()+RAND()+RAND()+RAND()+RAND()+RAND())-6))-1)+PT_Y5_MC!O67)</x:f>
        <x:v>2680223.801787191</x:v>
      </x:c>
      <x:c r="O114" s="16" t="n">
        <x:f>MAX(0,N114*(1+EXP((LN(1+Assumptions!$C$60)-0.5*Assumptions!$C$61^2)+Assumptions!$C$61*((RAND()+RAND()+RAND()+RAND()+RAND()+RAND()+RAND()+RAND()+RAND()+RAND()+RAND()+RAND())-6))-1)+PT_Y5_MC!P67)</x:f>
        <x:v>2822289.867942283</x:v>
      </x:c>
      <x:c r="P114" s="16" t="n">
        <x:f>MAX(0,O114*(1+EXP((LN(1+Assumptions!$C$60)-0.5*Assumptions!$C$61^2)+Assumptions!$C$61*((RAND()+RAND()+RAND()+RAND()+RAND()+RAND()+RAND()+RAND()+RAND()+RAND()+RAND()+RAND())-6))-1)+PT_Y5_MC!Q67)</x:f>
        <x:v>2662520.1177245327</x:v>
      </x:c>
      <x:c r="Q114" s="16" t="n">
        <x:f>MAX(0,P114*(1+EXP((LN(1+Assumptions!$C$60)-0.5*Assumptions!$C$61^2)+Assumptions!$C$61*((RAND()+RAND()+RAND()+RAND()+RAND()+RAND()+RAND()+RAND()+RAND()+RAND()+RAND()+RAND())-6))-1)+PT_Y5_MC!R67)</x:f>
        <x:v>3082230.9894046327</x:v>
      </x:c>
      <x:c r="R114" s="16" t="n">
        <x:f>MAX(0,Q114*(1+EXP((LN(1+Assumptions!$C$60)-0.5*Assumptions!$C$61^2)+Assumptions!$C$61*((RAND()+RAND()+RAND()+RAND()+RAND()+RAND()+RAND()+RAND()+RAND()+RAND()+RAND()+RAND())-6))-1)+PT_Y5_MC!S67)</x:f>
        <x:v>3827926.154420995</x:v>
      </x:c>
      <x:c r="S114" s="16" t="n">
        <x:f>MAX(0,R114*(1+EXP((LN(1+Assumptions!$C$60)-0.5*Assumptions!$C$61^2)+Assumptions!$C$61*((RAND()+RAND()+RAND()+RAND()+RAND()+RAND()+RAND()+RAND()+RAND()+RAND()+RAND()+RAND())-6))-1)+PT_Y5_MC!T67)</x:f>
        <x:v>2953467.848071494</x:v>
      </x:c>
      <x:c r="T114" s="16" t="n">
        <x:f>MAX(0,S114*(1+EXP((LN(1+Assumptions!$C$60)-0.5*Assumptions!$C$61^2)+Assumptions!$C$61*((RAND()+RAND()+RAND()+RAND()+RAND()+RAND()+RAND()+RAND()+RAND()+RAND()+RAND()+RAND())-6))-1)+PT_Y5_MC!U67)</x:f>
        <x:v>3729465.7896106835</x:v>
      </x:c>
      <x:c r="U114" s="16" t="n">
        <x:f>MAX(0,T114*(1+EXP((LN(1+Assumptions!$C$60)-0.5*Assumptions!$C$61^2)+Assumptions!$C$61*((RAND()+RAND()+RAND()+RAND()+RAND()+RAND()+RAND()+RAND()+RAND()+RAND()+RAND()+RAND())-6))-1)+PT_Y5_MC!V67)</x:f>
        <x:v>3894580.3799939784</x:v>
      </x:c>
      <x:c r="V114" s="16" t="n">
        <x:f>MAX(0,U114*(1+EXP((LN(1+Assumptions!$C$60)-0.5*Assumptions!$C$61^2)+Assumptions!$C$61*((RAND()+RAND()+RAND()+RAND()+RAND()+RAND()+RAND()+RAND()+RAND()+RAND()+RAND()+RAND())-6))-1)+PT_Y5_MC!W67)</x:f>
        <x:v>4179513.188834774</x:v>
      </x:c>
      <x:c r="W114" s="16" t="n">
        <x:f>MAX(0,V114*(1+EXP((LN(1+Assumptions!$C$60)-0.5*Assumptions!$C$61^2)+Assumptions!$C$61*((RAND()+RAND()+RAND()+RAND()+RAND()+RAND()+RAND()+RAND()+RAND()+RAND()+RAND()+RAND())-6))-1)+PT_Y5_MC!X67)</x:f>
        <x:v>5447213.077477356</x:v>
      </x:c>
      <x:c r="X114" s="16" t="n">
        <x:f>MAX(0,W114*(1+EXP((LN(1+Assumptions!$C$60)-0.5*Assumptions!$C$61^2)+Assumptions!$C$61*((RAND()+RAND()+RAND()+RAND()+RAND()+RAND()+RAND()+RAND()+RAND()+RAND()+RAND()+RAND())-6))-1)+PT_Y5_MC!Y67)</x:f>
        <x:v>5736658.727401162</x:v>
      </x:c>
      <x:c r="Y114" s="16" t="n">
        <x:f>MAX(0,X114*(1+EXP((LN(1+Assumptions!$C$60)-0.5*Assumptions!$C$61^2)+Assumptions!$C$61*((RAND()+RAND()+RAND()+RAND()+RAND()+RAND()+RAND()+RAND()+RAND()+RAND()+RAND()+RAND())-6))-1)+PT_Y5_MC!Z67)</x:f>
        <x:v>6054762.98429695</x:v>
      </x:c>
      <x:c r="Z114" s="16" t="n">
        <x:f>MAX(0,Y114*(1+EXP((LN(1+Assumptions!$C$60)-0.5*Assumptions!$C$61^2)+Assumptions!$C$61*((RAND()+RAND()+RAND()+RAND()+RAND()+RAND()+RAND()+RAND()+RAND()+RAND()+RAND()+RAND())-6))-1)+PT_Y5_MC!AA67)</x:f>
        <x:v>7058992.231325264</x:v>
      </x:c>
      <x:c r="AA114" s="16" t="n">
        <x:f>MAX(0,Z114*(1+EXP((LN(1+Assumptions!$C$60)-0.5*Assumptions!$C$61^2)+Assumptions!$C$61*((RAND()+RAND()+RAND()+RAND()+RAND()+RAND()+RAND()+RAND()+RAND()+RAND()+RAND()+RAND())-6))-1)+PT_Y5_MC!AB67)</x:f>
        <x:v>8543492.736128934</x:v>
      </x:c>
      <x:c r="AB114" s="16" t="n">
        <x:f>MAX(0,AA114*(1+EXP((LN(1+Assumptions!$C$60)-0.5*Assumptions!$C$61^2)+Assumptions!$C$61*((RAND()+RAND()+RAND()+RAND()+RAND()+RAND()+RAND()+RAND()+RAND()+RAND()+RAND()+RAND())-6))-1)+PT_Y5_MC!AC67)</x:f>
        <x:v>7003292.473795229</x:v>
      </x:c>
      <x:c r="AC114" s="16" t="n">
        <x:f>MAX(0,AB114*(1+EXP((LN(1+Assumptions!$C$60)-0.5*Assumptions!$C$61^2)+Assumptions!$C$61*((RAND()+RAND()+RAND()+RAND()+RAND()+RAND()+RAND()+RAND()+RAND()+RAND()+RAND()+RAND())-6))-1)+PT_Y5_MC!AD67)</x:f>
        <x:v>7563620.274961304</x:v>
      </x:c>
      <x:c r="AD114" s="16" t="n">
        <x:f>MAX(0,AC114*(1+EXP((LN(1+Assumptions!$C$60)-0.5*Assumptions!$C$61^2)+Assumptions!$C$61*((RAND()+RAND()+RAND()+RAND()+RAND()+RAND()+RAND()+RAND()+RAND()+RAND()+RAND()+RAND())-6))-1)+PT_Y5_MC!AE67)</x:f>
        <x:v>10064422.462190008</x:v>
      </x:c>
      <x:c r="AE114" s="16" t="n">
        <x:f>MAX(0,AD114*(1+EXP((LN(1+Assumptions!$C$60)-0.5*Assumptions!$C$61^2)+Assumptions!$C$61*((RAND()+RAND()+RAND()+RAND()+RAND()+RAND()+RAND()+RAND()+RAND()+RAND()+RAND()+RAND())-6))-1)+PT_Y5_MC!AF67)</x:f>
        <x:v>12382984.934737835</x:v>
      </x:c>
      <x:c r="AF114" s="16" t="n">
        <x:f>MAX(0,AE114*(1+EXP((LN(1+Assumptions!$C$60)-0.5*Assumptions!$C$61^2)+Assumptions!$C$61*((RAND()+RAND()+RAND()+RAND()+RAND()+RAND()+RAND()+RAND()+RAND()+RAND()+RAND()+RAND())-6))-1)+PT_Y5_MC!AG67)</x:f>
        <x:v>12232357.919777941</x:v>
      </x:c>
    </x:row>
    <x:row r="115">
      <x:c r="A115" s="39">
        <x:v>111</x:v>
      </x:c>
      <x:c r="B115" s="16" t="n">
        <x:f>PT_Y5_MC!C68</x:f>
        <x:v>1029031.25</x:v>
      </x:c>
      <x:c r="C115" s="16" t="n">
        <x:f>MAX(0,B115*(1+EXP((LN(1+Assumptions!$C$60)-0.5*Assumptions!$C$61^2)+Assumptions!$C$61*((RAND()+RAND()+RAND()+RAND()+RAND()+RAND()+RAND()+RAND()+RAND()+RAND()+RAND()+RAND())-6))-1)+PT_Y5_MC!D67)</x:f>
        <x:v>1191423.0219929498</x:v>
      </x:c>
      <x:c r="D115" s="16" t="n">
        <x:f>MAX(0,C115*(1+EXP((LN(1+Assumptions!$C$60)-0.5*Assumptions!$C$61^2)+Assumptions!$C$61*((RAND()+RAND()+RAND()+RAND()+RAND()+RAND()+RAND()+RAND()+RAND()+RAND()+RAND()+RAND())-6))-1)+PT_Y5_MC!E67)</x:f>
        <x:v>1354942.8026615868</x:v>
      </x:c>
      <x:c r="E115" s="16" t="n">
        <x:f>MAX(0,D115*(1+EXP((LN(1+Assumptions!$C$60)-0.5*Assumptions!$C$61^2)+Assumptions!$C$61*((RAND()+RAND()+RAND()+RAND()+RAND()+RAND()+RAND()+RAND()+RAND()+RAND()+RAND()+RAND())-6))-1)+PT_Y5_MC!F67)</x:f>
        <x:v>1080041.6524034846</x:v>
      </x:c>
      <x:c r="F115" s="16" t="n">
        <x:f>MAX(0,E115*(1+EXP((LN(1+Assumptions!$C$60)-0.5*Assumptions!$C$61^2)+Assumptions!$C$61*((RAND()+RAND()+RAND()+RAND()+RAND()+RAND()+RAND()+RAND()+RAND()+RAND()+RAND()+RAND())-6))-1)+PT_Y5_MC!G67)</x:f>
        <x:v>1226298.492017688</x:v>
      </x:c>
      <x:c r="G115" s="16" t="n">
        <x:f>MAX(0,F115*(1+EXP((LN(1+Assumptions!$C$60)-0.5*Assumptions!$C$61^2)+Assumptions!$C$61*((RAND()+RAND()+RAND()+RAND()+RAND()+RAND()+RAND()+RAND()+RAND()+RAND()+RAND()+RAND())-6))-1)+PT_Y5_MC!H67)</x:f>
        <x:v>1176689.939371741</x:v>
      </x:c>
      <x:c r="H115" s="16" t="n">
        <x:f>MAX(0,G115*(1+EXP((LN(1+Assumptions!$C$60)-0.5*Assumptions!$C$61^2)+Assumptions!$C$61*((RAND()+RAND()+RAND()+RAND()+RAND()+RAND()+RAND()+RAND()+RAND()+RAND()+RAND()+RAND())-6))-1)+PT_Y5_MC!I67)</x:f>
        <x:v>1432773.432324622</x:v>
      </x:c>
      <x:c r="I115" s="16" t="n">
        <x:f>MAX(0,H115*(1+EXP((LN(1+Assumptions!$C$60)-0.5*Assumptions!$C$61^2)+Assumptions!$C$61*((RAND()+RAND()+RAND()+RAND()+RAND()+RAND()+RAND()+RAND()+RAND()+RAND()+RAND()+RAND())-6))-1)+PT_Y5_MC!J67)</x:f>
        <x:v>1545294.307129936</x:v>
      </x:c>
      <x:c r="J115" s="16" t="n">
        <x:f>MAX(0,I115*(1+EXP((LN(1+Assumptions!$C$60)-0.5*Assumptions!$C$61^2)+Assumptions!$C$61*((RAND()+RAND()+RAND()+RAND()+RAND()+RAND()+RAND()+RAND()+RAND()+RAND()+RAND()+RAND())-6))-1)+PT_Y5_MC!K67)</x:f>
        <x:v>1337136.7312099696</x:v>
      </x:c>
      <x:c r="K115" s="16" t="n">
        <x:f>MAX(0,J115*(1+EXP((LN(1+Assumptions!$C$60)-0.5*Assumptions!$C$61^2)+Assumptions!$C$61*((RAND()+RAND()+RAND()+RAND()+RAND()+RAND()+RAND()+RAND()+RAND()+RAND()+RAND()+RAND())-6))-1)+PT_Y5_MC!L67)</x:f>
        <x:v>1440736.902715656</x:v>
      </x:c>
      <x:c r="L115" s="16" t="n">
        <x:f>MAX(0,K115*(1+EXP((LN(1+Assumptions!$C$60)-0.5*Assumptions!$C$61^2)+Assumptions!$C$61*((RAND()+RAND()+RAND()+RAND()+RAND()+RAND()+RAND()+RAND()+RAND()+RAND()+RAND()+RAND())-6))-1)+PT_Y5_MC!M67)</x:f>
        <x:v>1569271.5570816705</x:v>
      </x:c>
      <x:c r="M115" s="16" t="n">
        <x:f>MAX(0,L115*(1+EXP((LN(1+Assumptions!$C$60)-0.5*Assumptions!$C$61^2)+Assumptions!$C$61*((RAND()+RAND()+RAND()+RAND()+RAND()+RAND()+RAND()+RAND()+RAND()+RAND()+RAND()+RAND())-6))-1)+PT_Y5_MC!N67)</x:f>
        <x:v>1623249.098292086</x:v>
      </x:c>
      <x:c r="N115" s="16" t="n">
        <x:f>MAX(0,M115*(1+EXP((LN(1+Assumptions!$C$60)-0.5*Assumptions!$C$61^2)+Assumptions!$C$61*((RAND()+RAND()+RAND()+RAND()+RAND()+RAND()+RAND()+RAND()+RAND()+RAND()+RAND()+RAND())-6))-1)+PT_Y5_MC!O67)</x:f>
        <x:v>1572359.3111138819</x:v>
      </x:c>
      <x:c r="O115" s="16" t="n">
        <x:f>MAX(0,N115*(1+EXP((LN(1+Assumptions!$C$60)-0.5*Assumptions!$C$61^2)+Assumptions!$C$61*((RAND()+RAND()+RAND()+RAND()+RAND()+RAND()+RAND()+RAND()+RAND()+RAND()+RAND()+RAND())-6))-1)+PT_Y5_MC!P67)</x:f>
        <x:v>1297876.1527535769</x:v>
      </x:c>
      <x:c r="P115" s="16" t="n">
        <x:f>MAX(0,O115*(1+EXP((LN(1+Assumptions!$C$60)-0.5*Assumptions!$C$61^2)+Assumptions!$C$61*((RAND()+RAND()+RAND()+RAND()+RAND()+RAND()+RAND()+RAND()+RAND()+RAND()+RAND()+RAND())-6))-1)+PT_Y5_MC!Q67)</x:f>
        <x:v>1327458.185750085</x:v>
      </x:c>
      <x:c r="Q115" s="16" t="n">
        <x:f>MAX(0,P115*(1+EXP((LN(1+Assumptions!$C$60)-0.5*Assumptions!$C$61^2)+Assumptions!$C$61*((RAND()+RAND()+RAND()+RAND()+RAND()+RAND()+RAND()+RAND()+RAND()+RAND()+RAND()+RAND())-6))-1)+PT_Y5_MC!R67)</x:f>
        <x:v>1419465.6169009372</x:v>
      </x:c>
      <x:c r="R115" s="16" t="n">
        <x:f>MAX(0,Q115*(1+EXP((LN(1+Assumptions!$C$60)-0.5*Assumptions!$C$61^2)+Assumptions!$C$61*((RAND()+RAND()+RAND()+RAND()+RAND()+RAND()+RAND()+RAND()+RAND()+RAND()+RAND()+RAND())-6))-1)+PT_Y5_MC!S67)</x:f>
        <x:v>1536248.6770882984</x:v>
      </x:c>
      <x:c r="S115" s="16" t="n">
        <x:f>MAX(0,R115*(1+EXP((LN(1+Assumptions!$C$60)-0.5*Assumptions!$C$61^2)+Assumptions!$C$61*((RAND()+RAND()+RAND()+RAND()+RAND()+RAND()+RAND()+RAND()+RAND()+RAND()+RAND()+RAND())-6))-1)+PT_Y5_MC!T67)</x:f>
        <x:v>1580130.5870796766</x:v>
      </x:c>
      <x:c r="T115" s="16" t="n">
        <x:f>MAX(0,S115*(1+EXP((LN(1+Assumptions!$C$60)-0.5*Assumptions!$C$61^2)+Assumptions!$C$61*((RAND()+RAND()+RAND()+RAND()+RAND()+RAND()+RAND()+RAND()+RAND()+RAND()+RAND()+RAND())-6))-1)+PT_Y5_MC!U67)</x:f>
        <x:v>1487692.0262678477</x:v>
      </x:c>
      <x:c r="U115" s="16" t="n">
        <x:f>MAX(0,T115*(1+EXP((LN(1+Assumptions!$C$60)-0.5*Assumptions!$C$61^2)+Assumptions!$C$61*((RAND()+RAND()+RAND()+RAND()+RAND()+RAND()+RAND()+RAND()+RAND()+RAND()+RAND()+RAND())-6))-1)+PT_Y5_MC!V67)</x:f>
        <x:v>1613201.65885621</x:v>
      </x:c>
      <x:c r="V115" s="16" t="n">
        <x:f>MAX(0,U115*(1+EXP((LN(1+Assumptions!$C$60)-0.5*Assumptions!$C$61^2)+Assumptions!$C$61*((RAND()+RAND()+RAND()+RAND()+RAND()+RAND()+RAND()+RAND()+RAND()+RAND()+RAND()+RAND())-6))-1)+PT_Y5_MC!W67)</x:f>
        <x:v>1814582.9421837619</x:v>
      </x:c>
      <x:c r="W115" s="16" t="n">
        <x:f>MAX(0,V115*(1+EXP((LN(1+Assumptions!$C$60)-0.5*Assumptions!$C$61^2)+Assumptions!$C$61*((RAND()+RAND()+RAND()+RAND()+RAND()+RAND()+RAND()+RAND()+RAND()+RAND()+RAND()+RAND())-6))-1)+PT_Y5_MC!X67)</x:f>
        <x:v>2145868.706104745</x:v>
      </x:c>
      <x:c r="X115" s="16" t="n">
        <x:f>MAX(0,W115*(1+EXP((LN(1+Assumptions!$C$60)-0.5*Assumptions!$C$61^2)+Assumptions!$C$61*((RAND()+RAND()+RAND()+RAND()+RAND()+RAND()+RAND()+RAND()+RAND()+RAND()+RAND()+RAND())-6))-1)+PT_Y5_MC!Y67)</x:f>
        <x:v>2505360.6383417</x:v>
      </x:c>
      <x:c r="Y115" s="16" t="n">
        <x:f>MAX(0,X115*(1+EXP((LN(1+Assumptions!$C$60)-0.5*Assumptions!$C$61^2)+Assumptions!$C$61*((RAND()+RAND()+RAND()+RAND()+RAND()+RAND()+RAND()+RAND()+RAND()+RAND()+RAND()+RAND())-6))-1)+PT_Y5_MC!Z67)</x:f>
        <x:v>2877278.474093987</x:v>
      </x:c>
      <x:c r="Z115" s="16" t="n">
        <x:f>MAX(0,Y115*(1+EXP((LN(1+Assumptions!$C$60)-0.5*Assumptions!$C$61^2)+Assumptions!$C$61*((RAND()+RAND()+RAND()+RAND()+RAND()+RAND()+RAND()+RAND()+RAND()+RAND()+RAND()+RAND())-6))-1)+PT_Y5_MC!AA67)</x:f>
        <x:v>2410217.7896124045</x:v>
      </x:c>
      <x:c r="AA115" s="16" t="n">
        <x:f>MAX(0,Z115*(1+EXP((LN(1+Assumptions!$C$60)-0.5*Assumptions!$C$61^2)+Assumptions!$C$61*((RAND()+RAND()+RAND()+RAND()+RAND()+RAND()+RAND()+RAND()+RAND()+RAND()+RAND()+RAND())-6))-1)+PT_Y5_MC!AB67)</x:f>
        <x:v>3129109.407088239</x:v>
      </x:c>
      <x:c r="AB115" s="16" t="n">
        <x:f>MAX(0,AA115*(1+EXP((LN(1+Assumptions!$C$60)-0.5*Assumptions!$C$61^2)+Assumptions!$C$61*((RAND()+RAND()+RAND()+RAND()+RAND()+RAND()+RAND()+RAND()+RAND()+RAND()+RAND()+RAND())-6))-1)+PT_Y5_MC!AC67)</x:f>
        <x:v>3888619.70958276</x:v>
      </x:c>
      <x:c r="AC115" s="16" t="n">
        <x:f>MAX(0,AB115*(1+EXP((LN(1+Assumptions!$C$60)-0.5*Assumptions!$C$61^2)+Assumptions!$C$61*((RAND()+RAND()+RAND()+RAND()+RAND()+RAND()+RAND()+RAND()+RAND()+RAND()+RAND()+RAND())-6))-1)+PT_Y5_MC!AD67)</x:f>
        <x:v>4044839.2156493</x:v>
      </x:c>
      <x:c r="AD115" s="16" t="n">
        <x:f>MAX(0,AC115*(1+EXP((LN(1+Assumptions!$C$60)-0.5*Assumptions!$C$61^2)+Assumptions!$C$61*((RAND()+RAND()+RAND()+RAND()+RAND()+RAND()+RAND()+RAND()+RAND()+RAND()+RAND()+RAND())-6))-1)+PT_Y5_MC!AE67)</x:f>
        <x:v>3720760.0369655658</x:v>
      </x:c>
      <x:c r="AE115" s="16" t="n">
        <x:f>MAX(0,AD115*(1+EXP((LN(1+Assumptions!$C$60)-0.5*Assumptions!$C$61^2)+Assumptions!$C$61*((RAND()+RAND()+RAND()+RAND()+RAND()+RAND()+RAND()+RAND()+RAND()+RAND()+RAND()+RAND())-6))-1)+PT_Y5_MC!AF67)</x:f>
        <x:v>3281724.197257488</x:v>
      </x:c>
      <x:c r="AF115" s="16" t="n">
        <x:f>MAX(0,AE115*(1+EXP((LN(1+Assumptions!$C$60)-0.5*Assumptions!$C$61^2)+Assumptions!$C$61*((RAND()+RAND()+RAND()+RAND()+RAND()+RAND()+RAND()+RAND()+RAND()+RAND()+RAND()+RAND())-6))-1)+PT_Y5_MC!AG67)</x:f>
        <x:v>3611755.0096495226</x:v>
      </x:c>
    </x:row>
    <x:row r="116">
      <x:c r="A116" s="39">
        <x:v>112</x:v>
      </x:c>
      <x:c r="B116" s="16" t="n">
        <x:f>PT_Y5_MC!C68</x:f>
        <x:v>1029031.25</x:v>
      </x:c>
      <x:c r="C116" s="16" t="n">
        <x:f>MAX(0,B116*(1+EXP((LN(1+Assumptions!$C$60)-0.5*Assumptions!$C$61^2)+Assumptions!$C$61*((RAND()+RAND()+RAND()+RAND()+RAND()+RAND()+RAND()+RAND()+RAND()+RAND()+RAND()+RAND())-6))-1)+PT_Y5_MC!D67)</x:f>
        <x:v>914845.4937815818</x:v>
      </x:c>
      <x:c r="D116" s="16" t="n">
        <x:f>MAX(0,C116*(1+EXP((LN(1+Assumptions!$C$60)-0.5*Assumptions!$C$61^2)+Assumptions!$C$61*((RAND()+RAND()+RAND()+RAND()+RAND()+RAND()+RAND()+RAND()+RAND()+RAND()+RAND()+RAND())-6))-1)+PT_Y5_MC!E67)</x:f>
        <x:v>945307.6386969129</x:v>
      </x:c>
      <x:c r="E116" s="16" t="n">
        <x:f>MAX(0,D116*(1+EXP((LN(1+Assumptions!$C$60)-0.5*Assumptions!$C$61^2)+Assumptions!$C$61*((RAND()+RAND()+RAND()+RAND()+RAND()+RAND()+RAND()+RAND()+RAND()+RAND()+RAND()+RAND())-6))-1)+PT_Y5_MC!F67)</x:f>
        <x:v>846473.0767638879</x:v>
      </x:c>
      <x:c r="F116" s="16" t="n">
        <x:f>MAX(0,E116*(1+EXP((LN(1+Assumptions!$C$60)-0.5*Assumptions!$C$61^2)+Assumptions!$C$61*((RAND()+RAND()+RAND()+RAND()+RAND()+RAND()+RAND()+RAND()+RAND()+RAND()+RAND()+RAND())-6))-1)+PT_Y5_MC!G67)</x:f>
        <x:v>737104.3356836641</x:v>
      </x:c>
      <x:c r="G116" s="16" t="n">
        <x:f>MAX(0,F116*(1+EXP((LN(1+Assumptions!$C$60)-0.5*Assumptions!$C$61^2)+Assumptions!$C$61*((RAND()+RAND()+RAND()+RAND()+RAND()+RAND()+RAND()+RAND()+RAND()+RAND()+RAND()+RAND())-6))-1)+PT_Y5_MC!H67)</x:f>
        <x:v>745395.5980539324</x:v>
      </x:c>
      <x:c r="H116" s="16" t="n">
        <x:f>MAX(0,G116*(1+EXP((LN(1+Assumptions!$C$60)-0.5*Assumptions!$C$61^2)+Assumptions!$C$61*((RAND()+RAND()+RAND()+RAND()+RAND()+RAND()+RAND()+RAND()+RAND()+RAND()+RAND()+RAND())-6))-1)+PT_Y5_MC!I67)</x:f>
        <x:v>767139.6600248005</x:v>
      </x:c>
      <x:c r="I116" s="16" t="n">
        <x:f>MAX(0,H116*(1+EXP((LN(1+Assumptions!$C$60)-0.5*Assumptions!$C$61^2)+Assumptions!$C$61*((RAND()+RAND()+RAND()+RAND()+RAND()+RAND()+RAND()+RAND()+RAND()+RAND()+RAND()+RAND())-6))-1)+PT_Y5_MC!J67)</x:f>
        <x:v>879422.5767180341</x:v>
      </x:c>
      <x:c r="J116" s="16" t="n">
        <x:f>MAX(0,I116*(1+EXP((LN(1+Assumptions!$C$60)-0.5*Assumptions!$C$61^2)+Assumptions!$C$61*((RAND()+RAND()+RAND()+RAND()+RAND()+RAND()+RAND()+RAND()+RAND()+RAND()+RAND()+RAND())-6))-1)+PT_Y5_MC!K67)</x:f>
        <x:v>859069.630073413</x:v>
      </x:c>
      <x:c r="K116" s="16" t="n">
        <x:f>MAX(0,J116*(1+EXP((LN(1+Assumptions!$C$60)-0.5*Assumptions!$C$61^2)+Assumptions!$C$61*((RAND()+RAND()+RAND()+RAND()+RAND()+RAND()+RAND()+RAND()+RAND()+RAND()+RAND()+RAND())-6))-1)+PT_Y5_MC!L67)</x:f>
        <x:v>956654.4424534609</x:v>
      </x:c>
      <x:c r="L116" s="16" t="n">
        <x:f>MAX(0,K116*(1+EXP((LN(1+Assumptions!$C$60)-0.5*Assumptions!$C$61^2)+Assumptions!$C$61*((RAND()+RAND()+RAND()+RAND()+RAND()+RAND()+RAND()+RAND()+RAND()+RAND()+RAND()+RAND())-6))-1)+PT_Y5_MC!M67)</x:f>
        <x:v>1021335.9137247254</x:v>
      </x:c>
      <x:c r="M116" s="16" t="n">
        <x:f>MAX(0,L116*(1+EXP((LN(1+Assumptions!$C$60)-0.5*Assumptions!$C$61^2)+Assumptions!$C$61*((RAND()+RAND()+RAND()+RAND()+RAND()+RAND()+RAND()+RAND()+RAND()+RAND()+RAND()+RAND())-6))-1)+PT_Y5_MC!N67)</x:f>
        <x:v>975089.1500813514</x:v>
      </x:c>
      <x:c r="N116" s="16" t="n">
        <x:f>MAX(0,M116*(1+EXP((LN(1+Assumptions!$C$60)-0.5*Assumptions!$C$61^2)+Assumptions!$C$61*((RAND()+RAND()+RAND()+RAND()+RAND()+RAND()+RAND()+RAND()+RAND()+RAND()+RAND()+RAND())-6))-1)+PT_Y5_MC!O67)</x:f>
        <x:v>763600.5879107703</x:v>
      </x:c>
      <x:c r="O116" s="16" t="n">
        <x:f>MAX(0,N116*(1+EXP((LN(1+Assumptions!$C$60)-0.5*Assumptions!$C$61^2)+Assumptions!$C$61*((RAND()+RAND()+RAND()+RAND()+RAND()+RAND()+RAND()+RAND()+RAND()+RAND()+RAND()+RAND())-6))-1)+PT_Y5_MC!P67)</x:f>
        <x:v>856807.5514800516</x:v>
      </x:c>
      <x:c r="P116" s="16" t="n">
        <x:f>MAX(0,O116*(1+EXP((LN(1+Assumptions!$C$60)-0.5*Assumptions!$C$61^2)+Assumptions!$C$61*((RAND()+RAND()+RAND()+RAND()+RAND()+RAND()+RAND()+RAND()+RAND()+RAND()+RAND()+RAND())-6))-1)+PT_Y5_MC!Q67)</x:f>
        <x:v>795595.0903272071</x:v>
      </x:c>
      <x:c r="Q116" s="16" t="n">
        <x:f>MAX(0,P116*(1+EXP((LN(1+Assumptions!$C$60)-0.5*Assumptions!$C$61^2)+Assumptions!$C$61*((RAND()+RAND()+RAND()+RAND()+RAND()+RAND()+RAND()+RAND()+RAND()+RAND()+RAND()+RAND())-6))-1)+PT_Y5_MC!R67)</x:f>
        <x:v>693065.563938813</x:v>
      </x:c>
      <x:c r="R116" s="16" t="n">
        <x:f>MAX(0,Q116*(1+EXP((LN(1+Assumptions!$C$60)-0.5*Assumptions!$C$61^2)+Assumptions!$C$61*((RAND()+RAND()+RAND()+RAND()+RAND()+RAND()+RAND()+RAND()+RAND()+RAND()+RAND()+RAND())-6))-1)+PT_Y5_MC!S67)</x:f>
        <x:v>614279.408317987</x:v>
      </x:c>
      <x:c r="S116" s="16" t="n">
        <x:f>MAX(0,R116*(1+EXP((LN(1+Assumptions!$C$60)-0.5*Assumptions!$C$61^2)+Assumptions!$C$61*((RAND()+RAND()+RAND()+RAND()+RAND()+RAND()+RAND()+RAND()+RAND()+RAND()+RAND()+RAND())-6))-1)+PT_Y5_MC!T67)</x:f>
        <x:v>691919.3451821224</x:v>
      </x:c>
      <x:c r="T116" s="16" t="n">
        <x:f>MAX(0,S116*(1+EXP((LN(1+Assumptions!$C$60)-0.5*Assumptions!$C$61^2)+Assumptions!$C$61*((RAND()+RAND()+RAND()+RAND()+RAND()+RAND()+RAND()+RAND()+RAND()+RAND()+RAND()+RAND())-6))-1)+PT_Y5_MC!U67)</x:f>
        <x:v>628126.1885205819</x:v>
      </x:c>
      <x:c r="U116" s="16" t="n">
        <x:f>MAX(0,T116*(1+EXP((LN(1+Assumptions!$C$60)-0.5*Assumptions!$C$61^2)+Assumptions!$C$61*((RAND()+RAND()+RAND()+RAND()+RAND()+RAND()+RAND()+RAND()+RAND()+RAND()+RAND()+RAND())-6))-1)+PT_Y5_MC!V67)</x:f>
        <x:v>815988.4111874456</x:v>
      </x:c>
      <x:c r="V116" s="16" t="n">
        <x:f>MAX(0,U116*(1+EXP((LN(1+Assumptions!$C$60)-0.5*Assumptions!$C$61^2)+Assumptions!$C$61*((RAND()+RAND()+RAND()+RAND()+RAND()+RAND()+RAND()+RAND()+RAND()+RAND()+RAND()+RAND())-6))-1)+PT_Y5_MC!W67)</x:f>
        <x:v>792064.0210856656</x:v>
      </x:c>
      <x:c r="W116" s="16" t="n">
        <x:f>MAX(0,V116*(1+EXP((LN(1+Assumptions!$C$60)-0.5*Assumptions!$C$61^2)+Assumptions!$C$61*((RAND()+RAND()+RAND()+RAND()+RAND()+RAND()+RAND()+RAND()+RAND()+RAND()+RAND()+RAND())-6))-1)+PT_Y5_MC!X67)</x:f>
        <x:v>937604.955096189</x:v>
      </x:c>
      <x:c r="X116" s="16" t="n">
        <x:f>MAX(0,W116*(1+EXP((LN(1+Assumptions!$C$60)-0.5*Assumptions!$C$61^2)+Assumptions!$C$61*((RAND()+RAND()+RAND()+RAND()+RAND()+RAND()+RAND()+RAND()+RAND()+RAND()+RAND()+RAND())-6))-1)+PT_Y5_MC!Y67)</x:f>
        <x:v>1064041.4343481043</x:v>
      </x:c>
      <x:c r="Y116" s="16" t="n">
        <x:f>MAX(0,X116*(1+EXP((LN(1+Assumptions!$C$60)-0.5*Assumptions!$C$61^2)+Assumptions!$C$61*((RAND()+RAND()+RAND()+RAND()+RAND()+RAND()+RAND()+RAND()+RAND()+RAND()+RAND()+RAND())-6))-1)+PT_Y5_MC!Z67)</x:f>
        <x:v>958888.8698359116</x:v>
      </x:c>
      <x:c r="Z116" s="16" t="n">
        <x:f>MAX(0,Y116*(1+EXP((LN(1+Assumptions!$C$60)-0.5*Assumptions!$C$61^2)+Assumptions!$C$61*((RAND()+RAND()+RAND()+RAND()+RAND()+RAND()+RAND()+RAND()+RAND()+RAND()+RAND()+RAND())-6))-1)+PT_Y5_MC!AA67)</x:f>
        <x:v>962908.0826911966</x:v>
      </x:c>
      <x:c r="AA116" s="16" t="n">
        <x:f>MAX(0,Z116*(1+EXP((LN(1+Assumptions!$C$60)-0.5*Assumptions!$C$61^2)+Assumptions!$C$61*((RAND()+RAND()+RAND()+RAND()+RAND()+RAND()+RAND()+RAND()+RAND()+RAND()+RAND()+RAND())-6))-1)+PT_Y5_MC!AB67)</x:f>
        <x:v>1226949.3900884178</x:v>
      </x:c>
      <x:c r="AB116" s="16" t="n">
        <x:f>MAX(0,AA116*(1+EXP((LN(1+Assumptions!$C$60)-0.5*Assumptions!$C$61^2)+Assumptions!$C$61*((RAND()+RAND()+RAND()+RAND()+RAND()+RAND()+RAND()+RAND()+RAND()+RAND()+RAND()+RAND())-6))-1)+PT_Y5_MC!AC67)</x:f>
        <x:v>1408266.227411596</x:v>
      </x:c>
      <x:c r="AC116" s="16" t="n">
        <x:f>MAX(0,AB116*(1+EXP((LN(1+Assumptions!$C$60)-0.5*Assumptions!$C$61^2)+Assumptions!$C$61*((RAND()+RAND()+RAND()+RAND()+RAND()+RAND()+RAND()+RAND()+RAND()+RAND()+RAND()+RAND())-6))-1)+PT_Y5_MC!AD67)</x:f>
        <x:v>1365024.3377543418</x:v>
      </x:c>
      <x:c r="AD116" s="16" t="n">
        <x:f>MAX(0,AC116*(1+EXP((LN(1+Assumptions!$C$60)-0.5*Assumptions!$C$61^2)+Assumptions!$C$61*((RAND()+RAND()+RAND()+RAND()+RAND()+RAND()+RAND()+RAND()+RAND()+RAND()+RAND()+RAND())-6))-1)+PT_Y5_MC!AE67)</x:f>
        <x:v>1708318.9119194609</x:v>
      </x:c>
      <x:c r="AE116" s="16" t="n">
        <x:f>MAX(0,AD116*(1+EXP((LN(1+Assumptions!$C$60)-0.5*Assumptions!$C$61^2)+Assumptions!$C$61*((RAND()+RAND()+RAND()+RAND()+RAND()+RAND()+RAND()+RAND()+RAND()+RAND()+RAND()+RAND())-6))-1)+PT_Y5_MC!AF67)</x:f>
        <x:v>1332201.4013967623</x:v>
      </x:c>
      <x:c r="AF116" s="16" t="n">
        <x:f>MAX(0,AE116*(1+EXP((LN(1+Assumptions!$C$60)-0.5*Assumptions!$C$61^2)+Assumptions!$C$61*((RAND()+RAND()+RAND()+RAND()+RAND()+RAND()+RAND()+RAND()+RAND()+RAND()+RAND()+RAND())-6))-1)+PT_Y5_MC!AG67)</x:f>
        <x:v>1411508.6177009563</x:v>
      </x:c>
    </x:row>
    <x:row r="117">
      <x:c r="A117" s="39">
        <x:v>113</x:v>
      </x:c>
      <x:c r="B117" s="16" t="n">
        <x:f>PT_Y5_MC!C68</x:f>
        <x:v>1029031.25</x:v>
      </x:c>
      <x:c r="C117" s="16" t="n">
        <x:f>MAX(0,B117*(1+EXP((LN(1+Assumptions!$C$60)-0.5*Assumptions!$C$61^2)+Assumptions!$C$61*((RAND()+RAND()+RAND()+RAND()+RAND()+RAND()+RAND()+RAND()+RAND()+RAND()+RAND()+RAND())-6))-1)+PT_Y5_MC!D67)</x:f>
        <x:v>1168870.6586416257</x:v>
      </x:c>
      <x:c r="D117" s="16" t="n">
        <x:f>MAX(0,C117*(1+EXP((LN(1+Assumptions!$C$60)-0.5*Assumptions!$C$61^2)+Assumptions!$C$61*((RAND()+RAND()+RAND()+RAND()+RAND()+RAND()+RAND()+RAND()+RAND()+RAND()+RAND()+RAND())-6))-1)+PT_Y5_MC!E67)</x:f>
        <x:v>1507235.1792929708</x:v>
      </x:c>
      <x:c r="E117" s="16" t="n">
        <x:f>MAX(0,D117*(1+EXP((LN(1+Assumptions!$C$60)-0.5*Assumptions!$C$61^2)+Assumptions!$C$61*((RAND()+RAND()+RAND()+RAND()+RAND()+RAND()+RAND()+RAND()+RAND()+RAND()+RAND()+RAND())-6))-1)+PT_Y5_MC!F67)</x:f>
        <x:v>1701621.080578957</x:v>
      </x:c>
      <x:c r="F117" s="16" t="n">
        <x:f>MAX(0,E117*(1+EXP((LN(1+Assumptions!$C$60)-0.5*Assumptions!$C$61^2)+Assumptions!$C$61*((RAND()+RAND()+RAND()+RAND()+RAND()+RAND()+RAND()+RAND()+RAND()+RAND()+RAND()+RAND())-6))-1)+PT_Y5_MC!G67)</x:f>
        <x:v>1990513.294102936</x:v>
      </x:c>
      <x:c r="G117" s="16" t="n">
        <x:f>MAX(0,F117*(1+EXP((LN(1+Assumptions!$C$60)-0.5*Assumptions!$C$61^2)+Assumptions!$C$61*((RAND()+RAND()+RAND()+RAND()+RAND()+RAND()+RAND()+RAND()+RAND()+RAND()+RAND()+RAND())-6))-1)+PT_Y5_MC!H67)</x:f>
        <x:v>2851860.611753661</x:v>
      </x:c>
      <x:c r="H117" s="16" t="n">
        <x:f>MAX(0,G117*(1+EXP((LN(1+Assumptions!$C$60)-0.5*Assumptions!$C$61^2)+Assumptions!$C$61*((RAND()+RAND()+RAND()+RAND()+RAND()+RAND()+RAND()+RAND()+RAND()+RAND()+RAND()+RAND())-6))-1)+PT_Y5_MC!I67)</x:f>
        <x:v>2803840.123554161</x:v>
      </x:c>
      <x:c r="I117" s="16" t="n">
        <x:f>MAX(0,H117*(1+EXP((LN(1+Assumptions!$C$60)-0.5*Assumptions!$C$61^2)+Assumptions!$C$61*((RAND()+RAND()+RAND()+RAND()+RAND()+RAND()+RAND()+RAND()+RAND()+RAND()+RAND()+RAND())-6))-1)+PT_Y5_MC!J67)</x:f>
        <x:v>2251989.9995780014</x:v>
      </x:c>
      <x:c r="J117" s="16" t="n">
        <x:f>MAX(0,I117*(1+EXP((LN(1+Assumptions!$C$60)-0.5*Assumptions!$C$61^2)+Assumptions!$C$61*((RAND()+RAND()+RAND()+RAND()+RAND()+RAND()+RAND()+RAND()+RAND()+RAND()+RAND()+RAND())-6))-1)+PT_Y5_MC!K67)</x:f>
        <x:v>1909021.5880532763</x:v>
      </x:c>
      <x:c r="K117" s="16" t="n">
        <x:f>MAX(0,J117*(1+EXP((LN(1+Assumptions!$C$60)-0.5*Assumptions!$C$61^2)+Assumptions!$C$61*((RAND()+RAND()+RAND()+RAND()+RAND()+RAND()+RAND()+RAND()+RAND()+RAND()+RAND()+RAND())-6))-1)+PT_Y5_MC!L67)</x:f>
        <x:v>1762125.7355708517</x:v>
      </x:c>
      <x:c r="L117" s="16" t="n">
        <x:f>MAX(0,K117*(1+EXP((LN(1+Assumptions!$C$60)-0.5*Assumptions!$C$61^2)+Assumptions!$C$61*((RAND()+RAND()+RAND()+RAND()+RAND()+RAND()+RAND()+RAND()+RAND()+RAND()+RAND()+RAND())-6))-1)+PT_Y5_MC!M67)</x:f>
        <x:v>2148862.80633724</x:v>
      </x:c>
      <x:c r="M117" s="16" t="n">
        <x:f>MAX(0,L117*(1+EXP((LN(1+Assumptions!$C$60)-0.5*Assumptions!$C$61^2)+Assumptions!$C$61*((RAND()+RAND()+RAND()+RAND()+RAND()+RAND()+RAND()+RAND()+RAND()+RAND()+RAND()+RAND())-6))-1)+PT_Y5_MC!N67)</x:f>
        <x:v>1993311.9501692518</x:v>
      </x:c>
      <x:c r="N117" s="16" t="n">
        <x:f>MAX(0,M117*(1+EXP((LN(1+Assumptions!$C$60)-0.5*Assumptions!$C$61^2)+Assumptions!$C$61*((RAND()+RAND()+RAND()+RAND()+RAND()+RAND()+RAND()+RAND()+RAND()+RAND()+RAND()+RAND())-6))-1)+PT_Y5_MC!O67)</x:f>
        <x:v>2551115.281498209</x:v>
      </x:c>
      <x:c r="O117" s="16" t="n">
        <x:f>MAX(0,N117*(1+EXP((LN(1+Assumptions!$C$60)-0.5*Assumptions!$C$61^2)+Assumptions!$C$61*((RAND()+RAND()+RAND()+RAND()+RAND()+RAND()+RAND()+RAND()+RAND()+RAND()+RAND()+RAND())-6))-1)+PT_Y5_MC!P67)</x:f>
        <x:v>2989274.3776883455</x:v>
      </x:c>
      <x:c r="P117" s="16" t="n">
        <x:f>MAX(0,O117*(1+EXP((LN(1+Assumptions!$C$60)-0.5*Assumptions!$C$61^2)+Assumptions!$C$61*((RAND()+RAND()+RAND()+RAND()+RAND()+RAND()+RAND()+RAND()+RAND()+RAND()+RAND()+RAND())-6))-1)+PT_Y5_MC!Q67)</x:f>
        <x:v>3737147.4547173353</x:v>
      </x:c>
      <x:c r="Q117" s="16" t="n">
        <x:f>MAX(0,P117*(1+EXP((LN(1+Assumptions!$C$60)-0.5*Assumptions!$C$61^2)+Assumptions!$C$61*((RAND()+RAND()+RAND()+RAND()+RAND()+RAND()+RAND()+RAND()+RAND()+RAND()+RAND()+RAND())-6))-1)+PT_Y5_MC!R67)</x:f>
        <x:v>3167322.9227941437</x:v>
      </x:c>
      <x:c r="R117" s="16" t="n">
        <x:f>MAX(0,Q117*(1+EXP((LN(1+Assumptions!$C$60)-0.5*Assumptions!$C$61^2)+Assumptions!$C$61*((RAND()+RAND()+RAND()+RAND()+RAND()+RAND()+RAND()+RAND()+RAND()+RAND()+RAND()+RAND())-6))-1)+PT_Y5_MC!S67)</x:f>
        <x:v>3852437.4727934143</x:v>
      </x:c>
      <x:c r="S117" s="16" t="n">
        <x:f>MAX(0,R117*(1+EXP((LN(1+Assumptions!$C$60)-0.5*Assumptions!$C$61^2)+Assumptions!$C$61*((RAND()+RAND()+RAND()+RAND()+RAND()+RAND()+RAND()+RAND()+RAND()+RAND()+RAND()+RAND())-6))-1)+PT_Y5_MC!T67)</x:f>
        <x:v>4069278.867912538</x:v>
      </x:c>
      <x:c r="T117" s="16" t="n">
        <x:f>MAX(0,S117*(1+EXP((LN(1+Assumptions!$C$60)-0.5*Assumptions!$C$61^2)+Assumptions!$C$61*((RAND()+RAND()+RAND()+RAND()+RAND()+RAND()+RAND()+RAND()+RAND()+RAND()+RAND()+RAND())-6))-1)+PT_Y5_MC!U67)</x:f>
        <x:v>4448583.029490835</x:v>
      </x:c>
      <x:c r="U117" s="16" t="n">
        <x:f>MAX(0,T117*(1+EXP((LN(1+Assumptions!$C$60)-0.5*Assumptions!$C$61^2)+Assumptions!$C$61*((RAND()+RAND()+RAND()+RAND()+RAND()+RAND()+RAND()+RAND()+RAND()+RAND()+RAND()+RAND())-6))-1)+PT_Y5_MC!V67)</x:f>
        <x:v>4005423.602733436</x:v>
      </x:c>
      <x:c r="V117" s="16" t="n">
        <x:f>MAX(0,U117*(1+EXP((LN(1+Assumptions!$C$60)-0.5*Assumptions!$C$61^2)+Assumptions!$C$61*((RAND()+RAND()+RAND()+RAND()+RAND()+RAND()+RAND()+RAND()+RAND()+RAND()+RAND()+RAND())-6))-1)+PT_Y5_MC!W67)</x:f>
        <x:v>4635892.548858728</x:v>
      </x:c>
      <x:c r="W117" s="16" t="n">
        <x:f>MAX(0,V117*(1+EXP((LN(1+Assumptions!$C$60)-0.5*Assumptions!$C$61^2)+Assumptions!$C$61*((RAND()+RAND()+RAND()+RAND()+RAND()+RAND()+RAND()+RAND()+RAND()+RAND()+RAND()+RAND())-6))-1)+PT_Y5_MC!X67)</x:f>
        <x:v>5140555.5638744095</x:v>
      </x:c>
      <x:c r="X117" s="16" t="n">
        <x:f>MAX(0,W117*(1+EXP((LN(1+Assumptions!$C$60)-0.5*Assumptions!$C$61^2)+Assumptions!$C$61*((RAND()+RAND()+RAND()+RAND()+RAND()+RAND()+RAND()+RAND()+RAND()+RAND()+RAND()+RAND())-6))-1)+PT_Y5_MC!Y67)</x:f>
        <x:v>5562068.630600389</x:v>
      </x:c>
      <x:c r="Y117" s="16" t="n">
        <x:f>MAX(0,X117*(1+EXP((LN(1+Assumptions!$C$60)-0.5*Assumptions!$C$61^2)+Assumptions!$C$61*((RAND()+RAND()+RAND()+RAND()+RAND()+RAND()+RAND()+RAND()+RAND()+RAND()+RAND()+RAND())-6))-1)+PT_Y5_MC!Z67)</x:f>
        <x:v>5475309.396907951</x:v>
      </x:c>
      <x:c r="Z117" s="16" t="n">
        <x:f>MAX(0,Y117*(1+EXP((LN(1+Assumptions!$C$60)-0.5*Assumptions!$C$61^2)+Assumptions!$C$61*((RAND()+RAND()+RAND()+RAND()+RAND()+RAND()+RAND()+RAND()+RAND()+RAND()+RAND()+RAND())-6))-1)+PT_Y5_MC!AA67)</x:f>
        <x:v>5466880.582581097</x:v>
      </x:c>
      <x:c r="AA117" s="16" t="n">
        <x:f>MAX(0,Z117*(1+EXP((LN(1+Assumptions!$C$60)-0.5*Assumptions!$C$61^2)+Assumptions!$C$61*((RAND()+RAND()+RAND()+RAND()+RAND()+RAND()+RAND()+RAND()+RAND()+RAND()+RAND()+RAND())-6))-1)+PT_Y5_MC!AB67)</x:f>
        <x:v>4974283.278197566</x:v>
      </x:c>
      <x:c r="AB117" s="16" t="n">
        <x:f>MAX(0,AA117*(1+EXP((LN(1+Assumptions!$C$60)-0.5*Assumptions!$C$61^2)+Assumptions!$C$61*((RAND()+RAND()+RAND()+RAND()+RAND()+RAND()+RAND()+RAND()+RAND()+RAND()+RAND()+RAND())-6))-1)+PT_Y5_MC!AC67)</x:f>
        <x:v>5136446.3032445945</x:v>
      </x:c>
      <x:c r="AC117" s="16" t="n">
        <x:f>MAX(0,AB117*(1+EXP((LN(1+Assumptions!$C$60)-0.5*Assumptions!$C$61^2)+Assumptions!$C$61*((RAND()+RAND()+RAND()+RAND()+RAND()+RAND()+RAND()+RAND()+RAND()+RAND()+RAND()+RAND())-6))-1)+PT_Y5_MC!AD67)</x:f>
        <x:v>4553068.939510998</x:v>
      </x:c>
      <x:c r="AD117" s="16" t="n">
        <x:f>MAX(0,AC117*(1+EXP((LN(1+Assumptions!$C$60)-0.5*Assumptions!$C$61^2)+Assumptions!$C$61*((RAND()+RAND()+RAND()+RAND()+RAND()+RAND()+RAND()+RAND()+RAND()+RAND()+RAND()+RAND())-6))-1)+PT_Y5_MC!AE67)</x:f>
        <x:v>5224015.081223005</x:v>
      </x:c>
      <x:c r="AE117" s="16" t="n">
        <x:f>MAX(0,AD117*(1+EXP((LN(1+Assumptions!$C$60)-0.5*Assumptions!$C$61^2)+Assumptions!$C$61*((RAND()+RAND()+RAND()+RAND()+RAND()+RAND()+RAND()+RAND()+RAND()+RAND()+RAND()+RAND())-6))-1)+PT_Y5_MC!AF67)</x:f>
        <x:v>7092093.133722509</x:v>
      </x:c>
      <x:c r="AF117" s="16" t="n">
        <x:f>MAX(0,AE117*(1+EXP((LN(1+Assumptions!$C$60)-0.5*Assumptions!$C$61^2)+Assumptions!$C$61*((RAND()+RAND()+RAND()+RAND()+RAND()+RAND()+RAND()+RAND()+RAND()+RAND()+RAND()+RAND())-6))-1)+PT_Y5_MC!AG67)</x:f>
        <x:v>7955410.238179435</x:v>
      </x:c>
    </x:row>
    <x:row r="118">
      <x:c r="A118" s="39">
        <x:v>114</x:v>
      </x:c>
      <x:c r="B118" s="16" t="n">
        <x:f>PT_Y5_MC!C68</x:f>
        <x:v>1029031.25</x:v>
      </x:c>
      <x:c r="C118" s="16" t="n">
        <x:f>MAX(0,B118*(1+EXP((LN(1+Assumptions!$C$60)-0.5*Assumptions!$C$61^2)+Assumptions!$C$61*((RAND()+RAND()+RAND()+RAND()+RAND()+RAND()+RAND()+RAND()+RAND()+RAND()+RAND()+RAND())-6))-1)+PT_Y5_MC!D67)</x:f>
        <x:v>980489.1638476999</x:v>
      </x:c>
      <x:c r="D118" s="16" t="n">
        <x:f>MAX(0,C118*(1+EXP((LN(1+Assumptions!$C$60)-0.5*Assumptions!$C$61^2)+Assumptions!$C$61*((RAND()+RAND()+RAND()+RAND()+RAND()+RAND()+RAND()+RAND()+RAND()+RAND()+RAND()+RAND())-6))-1)+PT_Y5_MC!E67)</x:f>
        <x:v>860451.4297770003</x:v>
      </x:c>
      <x:c r="E118" s="16" t="n">
        <x:f>MAX(0,D118*(1+EXP((LN(1+Assumptions!$C$60)-0.5*Assumptions!$C$61^2)+Assumptions!$C$61*((RAND()+RAND()+RAND()+RAND()+RAND()+RAND()+RAND()+RAND()+RAND()+RAND()+RAND()+RAND())-6))-1)+PT_Y5_MC!F67)</x:f>
        <x:v>1005933.3194734857</x:v>
      </x:c>
      <x:c r="F118" s="16" t="n">
        <x:f>MAX(0,E118*(1+EXP((LN(1+Assumptions!$C$60)-0.5*Assumptions!$C$61^2)+Assumptions!$C$61*((RAND()+RAND()+RAND()+RAND()+RAND()+RAND()+RAND()+RAND()+RAND()+RAND()+RAND()+RAND())-6))-1)+PT_Y5_MC!G67)</x:f>
        <x:v>1061799.6160771223</x:v>
      </x:c>
      <x:c r="G118" s="16" t="n">
        <x:f>MAX(0,F118*(1+EXP((LN(1+Assumptions!$C$60)-0.5*Assumptions!$C$61^2)+Assumptions!$C$61*((RAND()+RAND()+RAND()+RAND()+RAND()+RAND()+RAND()+RAND()+RAND()+RAND()+RAND()+RAND())-6))-1)+PT_Y5_MC!H67)</x:f>
        <x:v>1213723.6424297132</x:v>
      </x:c>
      <x:c r="H118" s="16" t="n">
        <x:f>MAX(0,G118*(1+EXP((LN(1+Assumptions!$C$60)-0.5*Assumptions!$C$61^2)+Assumptions!$C$61*((RAND()+RAND()+RAND()+RAND()+RAND()+RAND()+RAND()+RAND()+RAND()+RAND()+RAND()+RAND())-6))-1)+PT_Y5_MC!I67)</x:f>
        <x:v>1088961.2426848095</x:v>
      </x:c>
      <x:c r="I118" s="16" t="n">
        <x:f>MAX(0,H118*(1+EXP((LN(1+Assumptions!$C$60)-0.5*Assumptions!$C$61^2)+Assumptions!$C$61*((RAND()+RAND()+RAND()+RAND()+RAND()+RAND()+RAND()+RAND()+RAND()+RAND()+RAND()+RAND())-6))-1)+PT_Y5_MC!J67)</x:f>
        <x:v>1273005.3796586853</x:v>
      </x:c>
      <x:c r="J118" s="16" t="n">
        <x:f>MAX(0,I118*(1+EXP((LN(1+Assumptions!$C$60)-0.5*Assumptions!$C$61^2)+Assumptions!$C$61*((RAND()+RAND()+RAND()+RAND()+RAND()+RAND()+RAND()+RAND()+RAND()+RAND()+RAND()+RAND())-6))-1)+PT_Y5_MC!K67)</x:f>
        <x:v>1336607.4457821199</x:v>
      </x:c>
      <x:c r="K118" s="16" t="n">
        <x:f>MAX(0,J118*(1+EXP((LN(1+Assumptions!$C$60)-0.5*Assumptions!$C$61^2)+Assumptions!$C$61*((RAND()+RAND()+RAND()+RAND()+RAND()+RAND()+RAND()+RAND()+RAND()+RAND()+RAND()+RAND())-6))-1)+PT_Y5_MC!L67)</x:f>
        <x:v>1321883.0004223397</x:v>
      </x:c>
      <x:c r="L118" s="16" t="n">
        <x:f>MAX(0,K118*(1+EXP((LN(1+Assumptions!$C$60)-0.5*Assumptions!$C$61^2)+Assumptions!$C$61*((RAND()+RAND()+RAND()+RAND()+RAND()+RAND()+RAND()+RAND()+RAND()+RAND()+RAND()+RAND())-6))-1)+PT_Y5_MC!M67)</x:f>
        <x:v>1383918.7900789285</x:v>
      </x:c>
      <x:c r="M118" s="16" t="n">
        <x:f>MAX(0,L118*(1+EXP((LN(1+Assumptions!$C$60)-0.5*Assumptions!$C$61^2)+Assumptions!$C$61*((RAND()+RAND()+RAND()+RAND()+RAND()+RAND()+RAND()+RAND()+RAND()+RAND()+RAND()+RAND())-6))-1)+PT_Y5_MC!N67)</x:f>
        <x:v>1691085.8154322372</x:v>
      </x:c>
      <x:c r="N118" s="16" t="n">
        <x:f>MAX(0,M118*(1+EXP((LN(1+Assumptions!$C$60)-0.5*Assumptions!$C$61^2)+Assumptions!$C$61*((RAND()+RAND()+RAND()+RAND()+RAND()+RAND()+RAND()+RAND()+RAND()+RAND()+RAND()+RAND())-6))-1)+PT_Y5_MC!O67)</x:f>
        <x:v>1871202.074006324</x:v>
      </x:c>
      <x:c r="O118" s="16" t="n">
        <x:f>MAX(0,N118*(1+EXP((LN(1+Assumptions!$C$60)-0.5*Assumptions!$C$61^2)+Assumptions!$C$61*((RAND()+RAND()+RAND()+RAND()+RAND()+RAND()+RAND()+RAND()+RAND()+RAND()+RAND()+RAND())-6))-1)+PT_Y5_MC!P67)</x:f>
        <x:v>2457609.586584335</x:v>
      </x:c>
      <x:c r="P118" s="16" t="n">
        <x:f>MAX(0,O118*(1+EXP((LN(1+Assumptions!$C$60)-0.5*Assumptions!$C$61^2)+Assumptions!$C$61*((RAND()+RAND()+RAND()+RAND()+RAND()+RAND()+RAND()+RAND()+RAND()+RAND()+RAND()+RAND())-6))-1)+PT_Y5_MC!Q67)</x:f>
        <x:v>2642463.3492457373</x:v>
      </x:c>
      <x:c r="Q118" s="16" t="n">
        <x:f>MAX(0,P118*(1+EXP((LN(1+Assumptions!$C$60)-0.5*Assumptions!$C$61^2)+Assumptions!$C$61*((RAND()+RAND()+RAND()+RAND()+RAND()+RAND()+RAND()+RAND()+RAND()+RAND()+RAND()+RAND())-6))-1)+PT_Y5_MC!R67)</x:f>
        <x:v>2479419.2016109824</x:v>
      </x:c>
      <x:c r="R118" s="16" t="n">
        <x:f>MAX(0,Q118*(1+EXP((LN(1+Assumptions!$C$60)-0.5*Assumptions!$C$61^2)+Assumptions!$C$61*((RAND()+RAND()+RAND()+RAND()+RAND()+RAND()+RAND()+RAND()+RAND()+RAND()+RAND()+RAND())-6))-1)+PT_Y5_MC!S67)</x:f>
        <x:v>2127060.2061799853</x:v>
      </x:c>
      <x:c r="S118" s="16" t="n">
        <x:f>MAX(0,R118*(1+EXP((LN(1+Assumptions!$C$60)-0.5*Assumptions!$C$61^2)+Assumptions!$C$61*((RAND()+RAND()+RAND()+RAND()+RAND()+RAND()+RAND()+RAND()+RAND()+RAND()+RAND()+RAND())-6))-1)+PT_Y5_MC!T67)</x:f>
        <x:v>2556683.432788278</x:v>
      </x:c>
      <x:c r="T118" s="16" t="n">
        <x:f>MAX(0,S118*(1+EXP((LN(1+Assumptions!$C$60)-0.5*Assumptions!$C$61^2)+Assumptions!$C$61*((RAND()+RAND()+RAND()+RAND()+RAND()+RAND()+RAND()+RAND()+RAND()+RAND()+RAND()+RAND())-6))-1)+PT_Y5_MC!U67)</x:f>
        <x:v>2355432.7633649185</x:v>
      </x:c>
      <x:c r="U118" s="16" t="n">
        <x:f>MAX(0,T118*(1+EXP((LN(1+Assumptions!$C$60)-0.5*Assumptions!$C$61^2)+Assumptions!$C$61*((RAND()+RAND()+RAND()+RAND()+RAND()+RAND()+RAND()+RAND()+RAND()+RAND()+RAND()+RAND())-6))-1)+PT_Y5_MC!V67)</x:f>
        <x:v>2674128.38466563</x:v>
      </x:c>
      <x:c r="V118" s="16" t="n">
        <x:f>MAX(0,U118*(1+EXP((LN(1+Assumptions!$C$60)-0.5*Assumptions!$C$61^2)+Assumptions!$C$61*((RAND()+RAND()+RAND()+RAND()+RAND()+RAND()+RAND()+RAND()+RAND()+RAND()+RAND()+RAND())-6))-1)+PT_Y5_MC!W67)</x:f>
        <x:v>2855748.576852489</x:v>
      </x:c>
      <x:c r="W118" s="16" t="n">
        <x:f>MAX(0,V118*(1+EXP((LN(1+Assumptions!$C$60)-0.5*Assumptions!$C$61^2)+Assumptions!$C$61*((RAND()+RAND()+RAND()+RAND()+RAND()+RAND()+RAND()+RAND()+RAND()+RAND()+RAND()+RAND())-6))-1)+PT_Y5_MC!X67)</x:f>
        <x:v>2597486.5585893616</x:v>
      </x:c>
      <x:c r="X118" s="16" t="n">
        <x:f>MAX(0,W118*(1+EXP((LN(1+Assumptions!$C$60)-0.5*Assumptions!$C$61^2)+Assumptions!$C$61*((RAND()+RAND()+RAND()+RAND()+RAND()+RAND()+RAND()+RAND()+RAND()+RAND()+RAND()+RAND())-6))-1)+PT_Y5_MC!Y67)</x:f>
        <x:v>3465439.551153444</x:v>
      </x:c>
      <x:c r="Y118" s="16" t="n">
        <x:f>MAX(0,X118*(1+EXP((LN(1+Assumptions!$C$60)-0.5*Assumptions!$C$61^2)+Assumptions!$C$61*((RAND()+RAND()+RAND()+RAND()+RAND()+RAND()+RAND()+RAND()+RAND()+RAND()+RAND()+RAND())-6))-1)+PT_Y5_MC!Z67)</x:f>
        <x:v>3904995.045467652</x:v>
      </x:c>
      <x:c r="Z118" s="16" t="n">
        <x:f>MAX(0,Y118*(1+EXP((LN(1+Assumptions!$C$60)-0.5*Assumptions!$C$61^2)+Assumptions!$C$61*((RAND()+RAND()+RAND()+RAND()+RAND()+RAND()+RAND()+RAND()+RAND()+RAND()+RAND()+RAND())-6))-1)+PT_Y5_MC!AA67)</x:f>
        <x:v>4054614.3327607755</x:v>
      </x:c>
      <x:c r="AA118" s="16" t="n">
        <x:f>MAX(0,Z118*(1+EXP((LN(1+Assumptions!$C$60)-0.5*Assumptions!$C$61^2)+Assumptions!$C$61*((RAND()+RAND()+RAND()+RAND()+RAND()+RAND()+RAND()+RAND()+RAND()+RAND()+RAND()+RAND())-6))-1)+PT_Y5_MC!AB67)</x:f>
        <x:v>4031773.754495987</x:v>
      </x:c>
      <x:c r="AB118" s="16" t="n">
        <x:f>MAX(0,AA118*(1+EXP((LN(1+Assumptions!$C$60)-0.5*Assumptions!$C$61^2)+Assumptions!$C$61*((RAND()+RAND()+RAND()+RAND()+RAND()+RAND()+RAND()+RAND()+RAND()+RAND()+RAND()+RAND())-6))-1)+PT_Y5_MC!AC67)</x:f>
        <x:v>3388142.7719884696</x:v>
      </x:c>
      <x:c r="AC118" s="16" t="n">
        <x:f>MAX(0,AB118*(1+EXP((LN(1+Assumptions!$C$60)-0.5*Assumptions!$C$61^2)+Assumptions!$C$61*((RAND()+RAND()+RAND()+RAND()+RAND()+RAND()+RAND()+RAND()+RAND()+RAND()+RAND()+RAND())-6))-1)+PT_Y5_MC!AD67)</x:f>
        <x:v>3565315.4015476615</x:v>
      </x:c>
      <x:c r="AD118" s="16" t="n">
        <x:f>MAX(0,AC118*(1+EXP((LN(1+Assumptions!$C$60)-0.5*Assumptions!$C$61^2)+Assumptions!$C$61*((RAND()+RAND()+RAND()+RAND()+RAND()+RAND()+RAND()+RAND()+RAND()+RAND()+RAND()+RAND())-6))-1)+PT_Y5_MC!AE67)</x:f>
        <x:v>3567967.727673094</x:v>
      </x:c>
      <x:c r="AE118" s="16" t="n">
        <x:f>MAX(0,AD118*(1+EXP((LN(1+Assumptions!$C$60)-0.5*Assumptions!$C$61^2)+Assumptions!$C$61*((RAND()+RAND()+RAND()+RAND()+RAND()+RAND()+RAND()+RAND()+RAND()+RAND()+RAND()+RAND())-6))-1)+PT_Y5_MC!AF67)</x:f>
        <x:v>3569272.813864852</x:v>
      </x:c>
      <x:c r="AF118" s="16" t="n">
        <x:f>MAX(0,AE118*(1+EXP((LN(1+Assumptions!$C$60)-0.5*Assumptions!$C$61^2)+Assumptions!$C$61*((RAND()+RAND()+RAND()+RAND()+RAND()+RAND()+RAND()+RAND()+RAND()+RAND()+RAND()+RAND())-6))-1)+PT_Y5_MC!AG67)</x:f>
        <x:v>4346977.1776618855</x:v>
      </x:c>
    </x:row>
    <x:row r="119">
      <x:c r="A119" s="39">
        <x:v>115</x:v>
      </x:c>
      <x:c r="B119" s="16" t="n">
        <x:f>PT_Y5_MC!C68</x:f>
        <x:v>1029031.25</x:v>
      </x:c>
      <x:c r="C119" s="16" t="n">
        <x:f>MAX(0,B119*(1+EXP((LN(1+Assumptions!$C$60)-0.5*Assumptions!$C$61^2)+Assumptions!$C$61*((RAND()+RAND()+RAND()+RAND()+RAND()+RAND()+RAND()+RAND()+RAND()+RAND()+RAND()+RAND())-6))-1)+PT_Y5_MC!D67)</x:f>
        <x:v>939227.7354417109</x:v>
      </x:c>
      <x:c r="D119" s="16" t="n">
        <x:f>MAX(0,C119*(1+EXP((LN(1+Assumptions!$C$60)-0.5*Assumptions!$C$61^2)+Assumptions!$C$61*((RAND()+RAND()+RAND()+RAND()+RAND()+RAND()+RAND()+RAND()+RAND()+RAND()+RAND()+RAND())-6))-1)+PT_Y5_MC!E67)</x:f>
        <x:v>903031.9020197815</x:v>
      </x:c>
      <x:c r="E119" s="16" t="n">
        <x:f>MAX(0,D119*(1+EXP((LN(1+Assumptions!$C$60)-0.5*Assumptions!$C$61^2)+Assumptions!$C$61*((RAND()+RAND()+RAND()+RAND()+RAND()+RAND()+RAND()+RAND()+RAND()+RAND()+RAND()+RAND())-6))-1)+PT_Y5_MC!F67)</x:f>
        <x:v>1114778.3878840266</x:v>
      </x:c>
      <x:c r="F119" s="16" t="n">
        <x:f>MAX(0,E119*(1+EXP((LN(1+Assumptions!$C$60)-0.5*Assumptions!$C$61^2)+Assumptions!$C$61*((RAND()+RAND()+RAND()+RAND()+RAND()+RAND()+RAND()+RAND()+RAND()+RAND()+RAND()+RAND())-6))-1)+PT_Y5_MC!G67)</x:f>
        <x:v>1370059.8247291632</x:v>
      </x:c>
      <x:c r="G119" s="16" t="n">
        <x:f>MAX(0,F119*(1+EXP((LN(1+Assumptions!$C$60)-0.5*Assumptions!$C$61^2)+Assumptions!$C$61*((RAND()+RAND()+RAND()+RAND()+RAND()+RAND()+RAND()+RAND()+RAND()+RAND()+RAND()+RAND())-6))-1)+PT_Y5_MC!H67)</x:f>
        <x:v>1653681.9996694606</x:v>
      </x:c>
      <x:c r="H119" s="16" t="n">
        <x:f>MAX(0,G119*(1+EXP((LN(1+Assumptions!$C$60)-0.5*Assumptions!$C$61^2)+Assumptions!$C$61*((RAND()+RAND()+RAND()+RAND()+RAND()+RAND()+RAND()+RAND()+RAND()+RAND()+RAND()+RAND())-6))-1)+PT_Y5_MC!I67)</x:f>
        <x:v>1686676.3490309305</x:v>
      </x:c>
      <x:c r="I119" s="16" t="n">
        <x:f>MAX(0,H119*(1+EXP((LN(1+Assumptions!$C$60)-0.5*Assumptions!$C$61^2)+Assumptions!$C$61*((RAND()+RAND()+RAND()+RAND()+RAND()+RAND()+RAND()+RAND()+RAND()+RAND()+RAND()+RAND())-6))-1)+PT_Y5_MC!J67)</x:f>
        <x:v>2071619.7904892627</x:v>
      </x:c>
      <x:c r="J119" s="16" t="n">
        <x:f>MAX(0,I119*(1+EXP((LN(1+Assumptions!$C$60)-0.5*Assumptions!$C$61^2)+Assumptions!$C$61*((RAND()+RAND()+RAND()+RAND()+RAND()+RAND()+RAND()+RAND()+RAND()+RAND()+RAND()+RAND())-6))-1)+PT_Y5_MC!K67)</x:f>
        <x:v>1824682.6939606047</x:v>
      </x:c>
      <x:c r="K119" s="16" t="n">
        <x:f>MAX(0,J119*(1+EXP((LN(1+Assumptions!$C$60)-0.5*Assumptions!$C$61^2)+Assumptions!$C$61*((RAND()+RAND()+RAND()+RAND()+RAND()+RAND()+RAND()+RAND()+RAND()+RAND()+RAND()+RAND())-6))-1)+PT_Y5_MC!L67)</x:f>
        <x:v>1975722.6718030702</x:v>
      </x:c>
      <x:c r="L119" s="16" t="n">
        <x:f>MAX(0,K119*(1+EXP((LN(1+Assumptions!$C$60)-0.5*Assumptions!$C$61^2)+Assumptions!$C$61*((RAND()+RAND()+RAND()+RAND()+RAND()+RAND()+RAND()+RAND()+RAND()+RAND()+RAND()+RAND())-6))-1)+PT_Y5_MC!M67)</x:f>
        <x:v>2197856.653044398</x:v>
      </x:c>
      <x:c r="M119" s="16" t="n">
        <x:f>MAX(0,L119*(1+EXP((LN(1+Assumptions!$C$60)-0.5*Assumptions!$C$61^2)+Assumptions!$C$61*((RAND()+RAND()+RAND()+RAND()+RAND()+RAND()+RAND()+RAND()+RAND()+RAND()+RAND()+RAND())-6))-1)+PT_Y5_MC!N67)</x:f>
        <x:v>2469029.092615936</x:v>
      </x:c>
      <x:c r="N119" s="16" t="n">
        <x:f>MAX(0,M119*(1+EXP((LN(1+Assumptions!$C$60)-0.5*Assumptions!$C$61^2)+Assumptions!$C$61*((RAND()+RAND()+RAND()+RAND()+RAND()+RAND()+RAND()+RAND()+RAND()+RAND()+RAND()+RAND())-6))-1)+PT_Y5_MC!O67)</x:f>
        <x:v>3032221.1230321354</x:v>
      </x:c>
      <x:c r="O119" s="16" t="n">
        <x:f>MAX(0,N119*(1+EXP((LN(1+Assumptions!$C$60)-0.5*Assumptions!$C$61^2)+Assumptions!$C$61*((RAND()+RAND()+RAND()+RAND()+RAND()+RAND()+RAND()+RAND()+RAND()+RAND()+RAND()+RAND())-6))-1)+PT_Y5_MC!P67)</x:f>
        <x:v>4180984.704045564</x:v>
      </x:c>
      <x:c r="P119" s="16" t="n">
        <x:f>MAX(0,O119*(1+EXP((LN(1+Assumptions!$C$60)-0.5*Assumptions!$C$61^2)+Assumptions!$C$61*((RAND()+RAND()+RAND()+RAND()+RAND()+RAND()+RAND()+RAND()+RAND()+RAND()+RAND()+RAND())-6))-1)+PT_Y5_MC!Q67)</x:f>
        <x:v>4251357.320185795</x:v>
      </x:c>
      <x:c r="Q119" s="16" t="n">
        <x:f>MAX(0,P119*(1+EXP((LN(1+Assumptions!$C$60)-0.5*Assumptions!$C$61^2)+Assumptions!$C$61*((RAND()+RAND()+RAND()+RAND()+RAND()+RAND()+RAND()+RAND()+RAND()+RAND()+RAND()+RAND())-6))-1)+PT_Y5_MC!R67)</x:f>
        <x:v>4606671.742991076</x:v>
      </x:c>
      <x:c r="R119" s="16" t="n">
        <x:f>MAX(0,Q119*(1+EXP((LN(1+Assumptions!$C$60)-0.5*Assumptions!$C$61^2)+Assumptions!$C$61*((RAND()+RAND()+RAND()+RAND()+RAND()+RAND()+RAND()+RAND()+RAND()+RAND()+RAND()+RAND())-6))-1)+PT_Y5_MC!S67)</x:f>
        <x:v>6144888.216332108</x:v>
      </x:c>
      <x:c r="S119" s="16" t="n">
        <x:f>MAX(0,R119*(1+EXP((LN(1+Assumptions!$C$60)-0.5*Assumptions!$C$61^2)+Assumptions!$C$61*((RAND()+RAND()+RAND()+RAND()+RAND()+RAND()+RAND()+RAND()+RAND()+RAND()+RAND()+RAND())-6))-1)+PT_Y5_MC!T67)</x:f>
        <x:v>7307366.252435405</x:v>
      </x:c>
      <x:c r="T119" s="16" t="n">
        <x:f>MAX(0,S119*(1+EXP((LN(1+Assumptions!$C$60)-0.5*Assumptions!$C$61^2)+Assumptions!$C$61*((RAND()+RAND()+RAND()+RAND()+RAND()+RAND()+RAND()+RAND()+RAND()+RAND()+RAND()+RAND())-6))-1)+PT_Y5_MC!U67)</x:f>
        <x:v>8324148.125234036</x:v>
      </x:c>
      <x:c r="U119" s="16" t="n">
        <x:f>MAX(0,T119*(1+EXP((LN(1+Assumptions!$C$60)-0.5*Assumptions!$C$61^2)+Assumptions!$C$61*((RAND()+RAND()+RAND()+RAND()+RAND()+RAND()+RAND()+RAND()+RAND()+RAND()+RAND()+RAND())-6))-1)+PT_Y5_MC!V67)</x:f>
        <x:v>9341661.088017732</x:v>
      </x:c>
      <x:c r="V119" s="16" t="n">
        <x:f>MAX(0,U119*(1+EXP((LN(1+Assumptions!$C$60)-0.5*Assumptions!$C$61^2)+Assumptions!$C$61*((RAND()+RAND()+RAND()+RAND()+RAND()+RAND()+RAND()+RAND()+RAND()+RAND()+RAND()+RAND())-6))-1)+PT_Y5_MC!W67)</x:f>
        <x:v>8669129.551327929</x:v>
      </x:c>
      <x:c r="W119" s="16" t="n">
        <x:f>MAX(0,V119*(1+EXP((LN(1+Assumptions!$C$60)-0.5*Assumptions!$C$61^2)+Assumptions!$C$61*((RAND()+RAND()+RAND()+RAND()+RAND()+RAND()+RAND()+RAND()+RAND()+RAND()+RAND()+RAND())-6))-1)+PT_Y5_MC!X67)</x:f>
        <x:v>8941191.696282236</x:v>
      </x:c>
      <x:c r="X119" s="16" t="n">
        <x:f>MAX(0,W119*(1+EXP((LN(1+Assumptions!$C$60)-0.5*Assumptions!$C$61^2)+Assumptions!$C$61*((RAND()+RAND()+RAND()+RAND()+RAND()+RAND()+RAND()+RAND()+RAND()+RAND()+RAND()+RAND())-6))-1)+PT_Y5_MC!Y67)</x:f>
        <x:v>10296972.174712375</x:v>
      </x:c>
      <x:c r="Y119" s="16" t="n">
        <x:f>MAX(0,X119*(1+EXP((LN(1+Assumptions!$C$60)-0.5*Assumptions!$C$61^2)+Assumptions!$C$61*((RAND()+RAND()+RAND()+RAND()+RAND()+RAND()+RAND()+RAND()+RAND()+RAND()+RAND()+RAND())-6))-1)+PT_Y5_MC!Z67)</x:f>
        <x:v>8962770.742202887</x:v>
      </x:c>
      <x:c r="Z119" s="16" t="n">
        <x:f>MAX(0,Y119*(1+EXP((LN(1+Assumptions!$C$60)-0.5*Assumptions!$C$61^2)+Assumptions!$C$61*((RAND()+RAND()+RAND()+RAND()+RAND()+RAND()+RAND()+RAND()+RAND()+RAND()+RAND()+RAND())-6))-1)+PT_Y5_MC!AA67)</x:f>
        <x:v>10578149.872870974</x:v>
      </x:c>
      <x:c r="AA119" s="16" t="n">
        <x:f>MAX(0,Z119*(1+EXP((LN(1+Assumptions!$C$60)-0.5*Assumptions!$C$61^2)+Assumptions!$C$61*((RAND()+RAND()+RAND()+RAND()+RAND()+RAND()+RAND()+RAND()+RAND()+RAND()+RAND()+RAND())-6))-1)+PT_Y5_MC!AB67)</x:f>
        <x:v>12625079.12396243</x:v>
      </x:c>
      <x:c r="AB119" s="16" t="n">
        <x:f>MAX(0,AA119*(1+EXP((LN(1+Assumptions!$C$60)-0.5*Assumptions!$C$61^2)+Assumptions!$C$61*((RAND()+RAND()+RAND()+RAND()+RAND()+RAND()+RAND()+RAND()+RAND()+RAND()+RAND()+RAND())-6))-1)+PT_Y5_MC!AC67)</x:f>
        <x:v>15003460.360193903</x:v>
      </x:c>
      <x:c r="AC119" s="16" t="n">
        <x:f>MAX(0,AB119*(1+EXP((LN(1+Assumptions!$C$60)-0.5*Assumptions!$C$61^2)+Assumptions!$C$61*((RAND()+RAND()+RAND()+RAND()+RAND()+RAND()+RAND()+RAND()+RAND()+RAND()+RAND()+RAND())-6))-1)+PT_Y5_MC!AD67)</x:f>
        <x:v>14920524.96754216</x:v>
      </x:c>
      <x:c r="AD119" s="16" t="n">
        <x:f>MAX(0,AC119*(1+EXP((LN(1+Assumptions!$C$60)-0.5*Assumptions!$C$61^2)+Assumptions!$C$61*((RAND()+RAND()+RAND()+RAND()+RAND()+RAND()+RAND()+RAND()+RAND()+RAND()+RAND()+RAND())-6))-1)+PT_Y5_MC!AE67)</x:f>
        <x:v>18247280.778048232</x:v>
      </x:c>
      <x:c r="AE119" s="16" t="n">
        <x:f>MAX(0,AD119*(1+EXP((LN(1+Assumptions!$C$60)-0.5*Assumptions!$C$61^2)+Assumptions!$C$61*((RAND()+RAND()+RAND()+RAND()+RAND()+RAND()+RAND()+RAND()+RAND()+RAND()+RAND()+RAND())-6))-1)+PT_Y5_MC!AF67)</x:f>
        <x:v>14051611.781578172</x:v>
      </x:c>
      <x:c r="AF119" s="16" t="n">
        <x:f>MAX(0,AE119*(1+EXP((LN(1+Assumptions!$C$60)-0.5*Assumptions!$C$61^2)+Assumptions!$C$61*((RAND()+RAND()+RAND()+RAND()+RAND()+RAND()+RAND()+RAND()+RAND()+RAND()+RAND()+RAND())-6))-1)+PT_Y5_MC!AG67)</x:f>
        <x:v>15539391.132881522</x:v>
      </x:c>
    </x:row>
    <x:row r="120">
      <x:c r="A120" s="39">
        <x:v>116</x:v>
      </x:c>
      <x:c r="B120" s="16" t="n">
        <x:f>PT_Y5_MC!C68</x:f>
        <x:v>1029031.25</x:v>
      </x:c>
      <x:c r="C120" s="16" t="n">
        <x:f>MAX(0,B120*(1+EXP((LN(1+Assumptions!$C$60)-0.5*Assumptions!$C$61^2)+Assumptions!$C$61*((RAND()+RAND()+RAND()+RAND()+RAND()+RAND()+RAND()+RAND()+RAND()+RAND()+RAND()+RAND())-6))-1)+PT_Y5_MC!D67)</x:f>
        <x:v>1022424.604575424</x:v>
      </x:c>
      <x:c r="D120" s="16" t="n">
        <x:f>MAX(0,C120*(1+EXP((LN(1+Assumptions!$C$60)-0.5*Assumptions!$C$61^2)+Assumptions!$C$61*((RAND()+RAND()+RAND()+RAND()+RAND()+RAND()+RAND()+RAND()+RAND()+RAND()+RAND()+RAND())-6))-1)+PT_Y5_MC!E67)</x:f>
        <x:v>1015457.0703902999</x:v>
      </x:c>
      <x:c r="E120" s="16" t="n">
        <x:f>MAX(0,D120*(1+EXP((LN(1+Assumptions!$C$60)-0.5*Assumptions!$C$61^2)+Assumptions!$C$61*((RAND()+RAND()+RAND()+RAND()+RAND()+RAND()+RAND()+RAND()+RAND()+RAND()+RAND()+RAND())-6))-1)+PT_Y5_MC!F67)</x:f>
        <x:v>1056716.3190555403</x:v>
      </x:c>
      <x:c r="F120" s="16" t="n">
        <x:f>MAX(0,E120*(1+EXP((LN(1+Assumptions!$C$60)-0.5*Assumptions!$C$61^2)+Assumptions!$C$61*((RAND()+RAND()+RAND()+RAND()+RAND()+RAND()+RAND()+RAND()+RAND()+RAND()+RAND()+RAND())-6))-1)+PT_Y5_MC!G67)</x:f>
        <x:v>1127278.7925501505</x:v>
      </x:c>
      <x:c r="G120" s="16" t="n">
        <x:f>MAX(0,F120*(1+EXP((LN(1+Assumptions!$C$60)-0.5*Assumptions!$C$61^2)+Assumptions!$C$61*((RAND()+RAND()+RAND()+RAND()+RAND()+RAND()+RAND()+RAND()+RAND()+RAND()+RAND()+RAND())-6))-1)+PT_Y5_MC!H67)</x:f>
        <x:v>1138608.404377165</x:v>
      </x:c>
      <x:c r="H120" s="16" t="n">
        <x:f>MAX(0,G120*(1+EXP((LN(1+Assumptions!$C$60)-0.5*Assumptions!$C$61^2)+Assumptions!$C$61*((RAND()+RAND()+RAND()+RAND()+RAND()+RAND()+RAND()+RAND()+RAND()+RAND()+RAND()+RAND())-6))-1)+PT_Y5_MC!I67)</x:f>
        <x:v>1021431.9989149029</x:v>
      </x:c>
      <x:c r="I120" s="16" t="n">
        <x:f>MAX(0,H120*(1+EXP((LN(1+Assumptions!$C$60)-0.5*Assumptions!$C$61^2)+Assumptions!$C$61*((RAND()+RAND()+RAND()+RAND()+RAND()+RAND()+RAND()+RAND()+RAND()+RAND()+RAND()+RAND())-6))-1)+PT_Y5_MC!J67)</x:f>
        <x:v>988078.026954726</x:v>
      </x:c>
      <x:c r="J120" s="16" t="n">
        <x:f>MAX(0,I120*(1+EXP((LN(1+Assumptions!$C$60)-0.5*Assumptions!$C$61^2)+Assumptions!$C$61*((RAND()+RAND()+RAND()+RAND()+RAND()+RAND()+RAND()+RAND()+RAND()+RAND()+RAND()+RAND())-6))-1)+PT_Y5_MC!K67)</x:f>
        <x:v>1088993.1408148357</x:v>
      </x:c>
      <x:c r="K120" s="16" t="n">
        <x:f>MAX(0,J120*(1+EXP((LN(1+Assumptions!$C$60)-0.5*Assumptions!$C$61^2)+Assumptions!$C$61*((RAND()+RAND()+RAND()+RAND()+RAND()+RAND()+RAND()+RAND()+RAND()+RAND()+RAND()+RAND())-6))-1)+PT_Y5_MC!L67)</x:f>
        <x:v>1264521.2348562167</x:v>
      </x:c>
      <x:c r="L120" s="16" t="n">
        <x:f>MAX(0,K120*(1+EXP((LN(1+Assumptions!$C$60)-0.5*Assumptions!$C$61^2)+Assumptions!$C$61*((RAND()+RAND()+RAND()+RAND()+RAND()+RAND()+RAND()+RAND()+RAND()+RAND()+RAND()+RAND())-6))-1)+PT_Y5_MC!M67)</x:f>
        <x:v>1279988.491241447</x:v>
      </x:c>
      <x:c r="M120" s="16" t="n">
        <x:f>MAX(0,L120*(1+EXP((LN(1+Assumptions!$C$60)-0.5*Assumptions!$C$61^2)+Assumptions!$C$61*((RAND()+RAND()+RAND()+RAND()+RAND()+RAND()+RAND()+RAND()+RAND()+RAND()+RAND()+RAND())-6))-1)+PT_Y5_MC!N67)</x:f>
        <x:v>1032262.3053555739</x:v>
      </x:c>
      <x:c r="N120" s="16" t="n">
        <x:f>MAX(0,M120*(1+EXP((LN(1+Assumptions!$C$60)-0.5*Assumptions!$C$61^2)+Assumptions!$C$61*((RAND()+RAND()+RAND()+RAND()+RAND()+RAND()+RAND()+RAND()+RAND()+RAND()+RAND()+RAND())-6))-1)+PT_Y5_MC!O67)</x:f>
        <x:v>1150329.048225288</x:v>
      </x:c>
      <x:c r="O120" s="16" t="n">
        <x:f>MAX(0,N120*(1+EXP((LN(1+Assumptions!$C$60)-0.5*Assumptions!$C$61^2)+Assumptions!$C$61*((RAND()+RAND()+RAND()+RAND()+RAND()+RAND()+RAND()+RAND()+RAND()+RAND()+RAND()+RAND())-6))-1)+PT_Y5_MC!P67)</x:f>
        <x:v>1070664.55190755</x:v>
      </x:c>
      <x:c r="P120" s="16" t="n">
        <x:f>MAX(0,O120*(1+EXP((LN(1+Assumptions!$C$60)-0.5*Assumptions!$C$61^2)+Assumptions!$C$61*((RAND()+RAND()+RAND()+RAND()+RAND()+RAND()+RAND()+RAND()+RAND()+RAND()+RAND()+RAND())-6))-1)+PT_Y5_MC!Q67)</x:f>
        <x:v>1333097.4674353434</x:v>
      </x:c>
      <x:c r="Q120" s="16" t="n">
        <x:f>MAX(0,P120*(1+EXP((LN(1+Assumptions!$C$60)-0.5*Assumptions!$C$61^2)+Assumptions!$C$61*((RAND()+RAND()+RAND()+RAND()+RAND()+RAND()+RAND()+RAND()+RAND()+RAND()+RAND()+RAND())-6))-1)+PT_Y5_MC!R67)</x:f>
        <x:v>1199571.6209869494</x:v>
      </x:c>
      <x:c r="R120" s="16" t="n">
        <x:f>MAX(0,Q120*(1+EXP((LN(1+Assumptions!$C$60)-0.5*Assumptions!$C$61^2)+Assumptions!$C$61*((RAND()+RAND()+RAND()+RAND()+RAND()+RAND()+RAND()+RAND()+RAND()+RAND()+RAND()+RAND())-6))-1)+PT_Y5_MC!S67)</x:f>
        <x:v>1113562.5199335515</x:v>
      </x:c>
      <x:c r="S120" s="16" t="n">
        <x:f>MAX(0,R120*(1+EXP((LN(1+Assumptions!$C$60)-0.5*Assumptions!$C$61^2)+Assumptions!$C$61*((RAND()+RAND()+RAND()+RAND()+RAND()+RAND()+RAND()+RAND()+RAND()+RAND()+RAND()+RAND())-6))-1)+PT_Y5_MC!T67)</x:f>
        <x:v>1194333.208954555</x:v>
      </x:c>
      <x:c r="T120" s="16" t="n">
        <x:f>MAX(0,S120*(1+EXP((LN(1+Assumptions!$C$60)-0.5*Assumptions!$C$61^2)+Assumptions!$C$61*((RAND()+RAND()+RAND()+RAND()+RAND()+RAND()+RAND()+RAND()+RAND()+RAND()+RAND()+RAND())-6))-1)+PT_Y5_MC!U67)</x:f>
        <x:v>1319638.803995998</x:v>
      </x:c>
      <x:c r="U120" s="16" t="n">
        <x:f>MAX(0,T120*(1+EXP((LN(1+Assumptions!$C$60)-0.5*Assumptions!$C$61^2)+Assumptions!$C$61*((RAND()+RAND()+RAND()+RAND()+RAND()+RAND()+RAND()+RAND()+RAND()+RAND()+RAND()+RAND())-6))-1)+PT_Y5_MC!V67)</x:f>
        <x:v>1547366.6797657409</x:v>
      </x:c>
      <x:c r="V120" s="16" t="n">
        <x:f>MAX(0,U120*(1+EXP((LN(1+Assumptions!$C$60)-0.5*Assumptions!$C$61^2)+Assumptions!$C$61*((RAND()+RAND()+RAND()+RAND()+RAND()+RAND()+RAND()+RAND()+RAND()+RAND()+RAND()+RAND())-6))-1)+PT_Y5_MC!W67)</x:f>
        <x:v>1520788.3453976319</x:v>
      </x:c>
      <x:c r="W120" s="16" t="n">
        <x:f>MAX(0,V120*(1+EXP((LN(1+Assumptions!$C$60)-0.5*Assumptions!$C$61^2)+Assumptions!$C$61*((RAND()+RAND()+RAND()+RAND()+RAND()+RAND()+RAND()+RAND()+RAND()+RAND()+RAND()+RAND())-6))-1)+PT_Y5_MC!X67)</x:f>
        <x:v>1402534.1496575507</x:v>
      </x:c>
      <x:c r="X120" s="16" t="n">
        <x:f>MAX(0,W120*(1+EXP((LN(1+Assumptions!$C$60)-0.5*Assumptions!$C$61^2)+Assumptions!$C$61*((RAND()+RAND()+RAND()+RAND()+RAND()+RAND()+RAND()+RAND()+RAND()+RAND()+RAND()+RAND())-6))-1)+PT_Y5_MC!Y67)</x:f>
        <x:v>1539770.001164989</x:v>
      </x:c>
      <x:c r="Y120" s="16" t="n">
        <x:f>MAX(0,X120*(1+EXP((LN(1+Assumptions!$C$60)-0.5*Assumptions!$C$61^2)+Assumptions!$C$61*((RAND()+RAND()+RAND()+RAND()+RAND()+RAND()+RAND()+RAND()+RAND()+RAND()+RAND()+RAND())-6))-1)+PT_Y5_MC!Z67)</x:f>
        <x:v>1868037.6021319046</x:v>
      </x:c>
      <x:c r="Z120" s="16" t="n">
        <x:f>MAX(0,Y120*(1+EXP((LN(1+Assumptions!$C$60)-0.5*Assumptions!$C$61^2)+Assumptions!$C$61*((RAND()+RAND()+RAND()+RAND()+RAND()+RAND()+RAND()+RAND()+RAND()+RAND()+RAND()+RAND())-6))-1)+PT_Y5_MC!AA67)</x:f>
        <x:v>1406308.2747624277</x:v>
      </x:c>
      <x:c r="AA120" s="16" t="n">
        <x:f>MAX(0,Z120*(1+EXP((LN(1+Assumptions!$C$60)-0.5*Assumptions!$C$61^2)+Assumptions!$C$61*((RAND()+RAND()+RAND()+RAND()+RAND()+RAND()+RAND()+RAND()+RAND()+RAND()+RAND()+RAND())-6))-1)+PT_Y5_MC!AB67)</x:f>
        <x:v>1925080.5516716263</x:v>
      </x:c>
      <x:c r="AB120" s="16" t="n">
        <x:f>MAX(0,AA120*(1+EXP((LN(1+Assumptions!$C$60)-0.5*Assumptions!$C$61^2)+Assumptions!$C$61*((RAND()+RAND()+RAND()+RAND()+RAND()+RAND()+RAND()+RAND()+RAND()+RAND()+RAND()+RAND())-6))-1)+PT_Y5_MC!AC67)</x:f>
        <x:v>2353147.0708782957</x:v>
      </x:c>
      <x:c r="AC120" s="16" t="n">
        <x:f>MAX(0,AB120*(1+EXP((LN(1+Assumptions!$C$60)-0.5*Assumptions!$C$61^2)+Assumptions!$C$61*((RAND()+RAND()+RAND()+RAND()+RAND()+RAND()+RAND()+RAND()+RAND()+RAND()+RAND()+RAND())-6))-1)+PT_Y5_MC!AD67)</x:f>
        <x:v>2651200.947941563</x:v>
      </x:c>
      <x:c r="AD120" s="16" t="n">
        <x:f>MAX(0,AC120*(1+EXP((LN(1+Assumptions!$C$60)-0.5*Assumptions!$C$61^2)+Assumptions!$C$61*((RAND()+RAND()+RAND()+RAND()+RAND()+RAND()+RAND()+RAND()+RAND()+RAND()+RAND()+RAND())-6))-1)+PT_Y5_MC!AE67)</x:f>
        <x:v>2806929.604740658</x:v>
      </x:c>
      <x:c r="AE120" s="16" t="n">
        <x:f>MAX(0,AD120*(1+EXP((LN(1+Assumptions!$C$60)-0.5*Assumptions!$C$61^2)+Assumptions!$C$61*((RAND()+RAND()+RAND()+RAND()+RAND()+RAND()+RAND()+RAND()+RAND()+RAND()+RAND()+RAND())-6))-1)+PT_Y5_MC!AF67)</x:f>
        <x:v>3030310.7340456527</x:v>
      </x:c>
      <x:c r="AF120" s="16" t="n">
        <x:f>MAX(0,AE120*(1+EXP((LN(1+Assumptions!$C$60)-0.5*Assumptions!$C$61^2)+Assumptions!$C$61*((RAND()+RAND()+RAND()+RAND()+RAND()+RAND()+RAND()+RAND()+RAND()+RAND()+RAND()+RAND())-6))-1)+PT_Y5_MC!AG67)</x:f>
        <x:v>2748319.2646230897</x:v>
      </x:c>
    </x:row>
    <x:row r="121">
      <x:c r="A121" s="39">
        <x:v>117</x:v>
      </x:c>
      <x:c r="B121" s="16" t="n">
        <x:f>PT_Y5_MC!C68</x:f>
        <x:v>1029031.25</x:v>
      </x:c>
      <x:c r="C121" s="16" t="n">
        <x:f>MAX(0,B121*(1+EXP((LN(1+Assumptions!$C$60)-0.5*Assumptions!$C$61^2)+Assumptions!$C$61*((RAND()+RAND()+RAND()+RAND()+RAND()+RAND()+RAND()+RAND()+RAND()+RAND()+RAND()+RAND())-6))-1)+PT_Y5_MC!D67)</x:f>
        <x:v>1243061.0461817253</x:v>
      </x:c>
      <x:c r="D121" s="16" t="n">
        <x:f>MAX(0,C121*(1+EXP((LN(1+Assumptions!$C$60)-0.5*Assumptions!$C$61^2)+Assumptions!$C$61*((RAND()+RAND()+RAND()+RAND()+RAND()+RAND()+RAND()+RAND()+RAND()+RAND()+RAND()+RAND())-6))-1)+PT_Y5_MC!E67)</x:f>
        <x:v>1191248.6062554666</x:v>
      </x:c>
      <x:c r="E121" s="16" t="n">
        <x:f>MAX(0,D121*(1+EXP((LN(1+Assumptions!$C$60)-0.5*Assumptions!$C$61^2)+Assumptions!$C$61*((RAND()+RAND()+RAND()+RAND()+RAND()+RAND()+RAND()+RAND()+RAND()+RAND()+RAND()+RAND())-6))-1)+PT_Y5_MC!F67)</x:f>
        <x:v>1354463.3570014136</x:v>
      </x:c>
      <x:c r="F121" s="16" t="n">
        <x:f>MAX(0,E121*(1+EXP((LN(1+Assumptions!$C$60)-0.5*Assumptions!$C$61^2)+Assumptions!$C$61*((RAND()+RAND()+RAND()+RAND()+RAND()+RAND()+RAND()+RAND()+RAND()+RAND()+RAND()+RAND())-6))-1)+PT_Y5_MC!G67)</x:f>
        <x:v>1815582.6242846774</x:v>
      </x:c>
      <x:c r="G121" s="16" t="n">
        <x:f>MAX(0,F121*(1+EXP((LN(1+Assumptions!$C$60)-0.5*Assumptions!$C$61^2)+Assumptions!$C$61*((RAND()+RAND()+RAND()+RAND()+RAND()+RAND()+RAND()+RAND()+RAND()+RAND()+RAND()+RAND())-6))-1)+PT_Y5_MC!H67)</x:f>
        <x:v>1912066.8474777488</x:v>
      </x:c>
      <x:c r="H121" s="16" t="n">
        <x:f>MAX(0,G121*(1+EXP((LN(1+Assumptions!$C$60)-0.5*Assumptions!$C$61^2)+Assumptions!$C$61*((RAND()+RAND()+RAND()+RAND()+RAND()+RAND()+RAND()+RAND()+RAND()+RAND()+RAND()+RAND())-6))-1)+PT_Y5_MC!I67)</x:f>
        <x:v>1689370.002538069</x:v>
      </x:c>
      <x:c r="I121" s="16" t="n">
        <x:f>MAX(0,H121*(1+EXP((LN(1+Assumptions!$C$60)-0.5*Assumptions!$C$61^2)+Assumptions!$C$61*((RAND()+RAND()+RAND()+RAND()+RAND()+RAND()+RAND()+RAND()+RAND()+RAND()+RAND()+RAND())-6))-1)+PT_Y5_MC!J67)</x:f>
        <x:v>1722614.2156488674</x:v>
      </x:c>
      <x:c r="J121" s="16" t="n">
        <x:f>MAX(0,I121*(1+EXP((LN(1+Assumptions!$C$60)-0.5*Assumptions!$C$61^2)+Assumptions!$C$61*((RAND()+RAND()+RAND()+RAND()+RAND()+RAND()+RAND()+RAND()+RAND()+RAND()+RAND()+RAND())-6))-1)+PT_Y5_MC!K67)</x:f>
        <x:v>1869722.086849893</x:v>
      </x:c>
      <x:c r="K121" s="16" t="n">
        <x:f>MAX(0,J121*(1+EXP((LN(1+Assumptions!$C$60)-0.5*Assumptions!$C$61^2)+Assumptions!$C$61*((RAND()+RAND()+RAND()+RAND()+RAND()+RAND()+RAND()+RAND()+RAND()+RAND()+RAND()+RAND())-6))-1)+PT_Y5_MC!L67)</x:f>
        <x:v>1550864.3475058542</x:v>
      </x:c>
      <x:c r="L121" s="16" t="n">
        <x:f>MAX(0,K121*(1+EXP((LN(1+Assumptions!$C$60)-0.5*Assumptions!$C$61^2)+Assumptions!$C$61*((RAND()+RAND()+RAND()+RAND()+RAND()+RAND()+RAND()+RAND()+RAND()+RAND()+RAND()+RAND())-6))-1)+PT_Y5_MC!M67)</x:f>
        <x:v>1571837.7406707525</x:v>
      </x:c>
      <x:c r="M121" s="16" t="n">
        <x:f>MAX(0,L121*(1+EXP((LN(1+Assumptions!$C$60)-0.5*Assumptions!$C$61^2)+Assumptions!$C$61*((RAND()+RAND()+RAND()+RAND()+RAND()+RAND()+RAND()+RAND()+RAND()+RAND()+RAND()+RAND())-6))-1)+PT_Y5_MC!N67)</x:f>
        <x:v>1218960.189423452</x:v>
      </x:c>
      <x:c r="N121" s="16" t="n">
        <x:f>MAX(0,M121*(1+EXP((LN(1+Assumptions!$C$60)-0.5*Assumptions!$C$61^2)+Assumptions!$C$61*((RAND()+RAND()+RAND()+RAND()+RAND()+RAND()+RAND()+RAND()+RAND()+RAND()+RAND()+RAND())-6))-1)+PT_Y5_MC!O67)</x:f>
        <x:v>1404170.0059382038</x:v>
      </x:c>
      <x:c r="O121" s="16" t="n">
        <x:f>MAX(0,N121*(1+EXP((LN(1+Assumptions!$C$60)-0.5*Assumptions!$C$61^2)+Assumptions!$C$61*((RAND()+RAND()+RAND()+RAND()+RAND()+RAND()+RAND()+RAND()+RAND()+RAND()+RAND()+RAND())-6))-1)+PT_Y5_MC!P67)</x:f>
        <x:v>1379863.4270617804</x:v>
      </x:c>
      <x:c r="P121" s="16" t="n">
        <x:f>MAX(0,O121*(1+EXP((LN(1+Assumptions!$C$60)-0.5*Assumptions!$C$61^2)+Assumptions!$C$61*((RAND()+RAND()+RAND()+RAND()+RAND()+RAND()+RAND()+RAND()+RAND()+RAND()+RAND()+RAND())-6))-1)+PT_Y5_MC!Q67)</x:f>
        <x:v>1412243.2493309225</x:v>
      </x:c>
      <x:c r="Q121" s="16" t="n">
        <x:f>MAX(0,P121*(1+EXP((LN(1+Assumptions!$C$60)-0.5*Assumptions!$C$61^2)+Assumptions!$C$61*((RAND()+RAND()+RAND()+RAND()+RAND()+RAND()+RAND()+RAND()+RAND()+RAND()+RAND()+RAND())-6))-1)+PT_Y5_MC!R67)</x:f>
        <x:v>1025130.5062971322</x:v>
      </x:c>
      <x:c r="R121" s="16" t="n">
        <x:f>MAX(0,Q121*(1+EXP((LN(1+Assumptions!$C$60)-0.5*Assumptions!$C$61^2)+Assumptions!$C$61*((RAND()+RAND()+RAND()+RAND()+RAND()+RAND()+RAND()+RAND()+RAND()+RAND()+RAND()+RAND())-6))-1)+PT_Y5_MC!S67)</x:f>
        <x:v>1008818.6026375877</x:v>
      </x:c>
      <x:c r="S121" s="16" t="n">
        <x:f>MAX(0,R121*(1+EXP((LN(1+Assumptions!$C$60)-0.5*Assumptions!$C$61^2)+Assumptions!$C$61*((RAND()+RAND()+RAND()+RAND()+RAND()+RAND()+RAND()+RAND()+RAND()+RAND()+RAND()+RAND())-6))-1)+PT_Y5_MC!T67)</x:f>
        <x:v>1174790.9463863233</x:v>
      </x:c>
      <x:c r="T121" s="16" t="n">
        <x:f>MAX(0,S121*(1+EXP((LN(1+Assumptions!$C$60)-0.5*Assumptions!$C$61^2)+Assumptions!$C$61*((RAND()+RAND()+RAND()+RAND()+RAND()+RAND()+RAND()+RAND()+RAND()+RAND()+RAND()+RAND())-6))-1)+PT_Y5_MC!U67)</x:f>
        <x:v>1104001.916470493</x:v>
      </x:c>
      <x:c r="U121" s="16" t="n">
        <x:f>MAX(0,T121*(1+EXP((LN(1+Assumptions!$C$60)-0.5*Assumptions!$C$61^2)+Assumptions!$C$61*((RAND()+RAND()+RAND()+RAND()+RAND()+RAND()+RAND()+RAND()+RAND()+RAND()+RAND()+RAND())-6))-1)+PT_Y5_MC!V67)</x:f>
        <x:v>1179082.5707759687</x:v>
      </x:c>
      <x:c r="V121" s="16" t="n">
        <x:f>MAX(0,U121*(1+EXP((LN(1+Assumptions!$C$60)-0.5*Assumptions!$C$61^2)+Assumptions!$C$61*((RAND()+RAND()+RAND()+RAND()+RAND()+RAND()+RAND()+RAND()+RAND()+RAND()+RAND()+RAND())-6))-1)+PT_Y5_MC!W67)</x:f>
        <x:v>1286147.7003702694</x:v>
      </x:c>
      <x:c r="W121" s="16" t="n">
        <x:f>MAX(0,V121*(1+EXP((LN(1+Assumptions!$C$60)-0.5*Assumptions!$C$61^2)+Assumptions!$C$61*((RAND()+RAND()+RAND()+RAND()+RAND()+RAND()+RAND()+RAND()+RAND()+RAND()+RAND()+RAND())-6))-1)+PT_Y5_MC!X67)</x:f>
        <x:v>1141038.4027029367</x:v>
      </x:c>
      <x:c r="X121" s="16" t="n">
        <x:f>MAX(0,W121*(1+EXP((LN(1+Assumptions!$C$60)-0.5*Assumptions!$C$61^2)+Assumptions!$C$61*((RAND()+RAND()+RAND()+RAND()+RAND()+RAND()+RAND()+RAND()+RAND()+RAND()+RAND()+RAND())-6))-1)+PT_Y5_MC!Y67)</x:f>
        <x:v>1037767.7821093184</x:v>
      </x:c>
      <x:c r="Y121" s="16" t="n">
        <x:f>MAX(0,X121*(1+EXP((LN(1+Assumptions!$C$60)-0.5*Assumptions!$C$61^2)+Assumptions!$C$61*((RAND()+RAND()+RAND()+RAND()+RAND()+RAND()+RAND()+RAND()+RAND()+RAND()+RAND()+RAND())-6))-1)+PT_Y5_MC!Z67)</x:f>
        <x:v>1242411.8016283214</x:v>
      </x:c>
      <x:c r="Z121" s="16" t="n">
        <x:f>MAX(0,Y121*(1+EXP((LN(1+Assumptions!$C$60)-0.5*Assumptions!$C$61^2)+Assumptions!$C$61*((RAND()+RAND()+RAND()+RAND()+RAND()+RAND()+RAND()+RAND()+RAND()+RAND()+RAND()+RAND())-6))-1)+PT_Y5_MC!AA67)</x:f>
        <x:v>1506572.0160178726</x:v>
      </x:c>
      <x:c r="AA121" s="16" t="n">
        <x:f>MAX(0,Z121*(1+EXP((LN(1+Assumptions!$C$60)-0.5*Assumptions!$C$61^2)+Assumptions!$C$61*((RAND()+RAND()+RAND()+RAND()+RAND()+RAND()+RAND()+RAND()+RAND()+RAND()+RAND()+RAND())-6))-1)+PT_Y5_MC!AB67)</x:f>
        <x:v>1732349.0128548348</x:v>
      </x:c>
      <x:c r="AB121" s="16" t="n">
        <x:f>MAX(0,AA121*(1+EXP((LN(1+Assumptions!$C$60)-0.5*Assumptions!$C$61^2)+Assumptions!$C$61*((RAND()+RAND()+RAND()+RAND()+RAND()+RAND()+RAND()+RAND()+RAND()+RAND()+RAND()+RAND())-6))-1)+PT_Y5_MC!AC67)</x:f>
        <x:v>1726622.5939636345</x:v>
      </x:c>
      <x:c r="AC121" s="16" t="n">
        <x:f>MAX(0,AB121*(1+EXP((LN(1+Assumptions!$C$60)-0.5*Assumptions!$C$61^2)+Assumptions!$C$61*((RAND()+RAND()+RAND()+RAND()+RAND()+RAND()+RAND()+RAND()+RAND()+RAND()+RAND()+RAND())-6))-1)+PT_Y5_MC!AD67)</x:f>
        <x:v>1779334.4648553736</x:v>
      </x:c>
      <x:c r="AD121" s="16" t="n">
        <x:f>MAX(0,AC121*(1+EXP((LN(1+Assumptions!$C$60)-0.5*Assumptions!$C$61^2)+Assumptions!$C$61*((RAND()+RAND()+RAND()+RAND()+RAND()+RAND()+RAND()+RAND()+RAND()+RAND()+RAND()+RAND())-6))-1)+PT_Y5_MC!AE67)</x:f>
        <x:v>1787456.610847037</x:v>
      </x:c>
      <x:c r="AE121" s="16" t="n">
        <x:f>MAX(0,AD121*(1+EXP((LN(1+Assumptions!$C$60)-0.5*Assumptions!$C$61^2)+Assumptions!$C$61*((RAND()+RAND()+RAND()+RAND()+RAND()+RAND()+RAND()+RAND()+RAND()+RAND()+RAND()+RAND())-6))-1)+PT_Y5_MC!AF67)</x:f>
        <x:v>1755424.815687276</x:v>
      </x:c>
      <x:c r="AF121" s="16" t="n">
        <x:f>MAX(0,AE121*(1+EXP((LN(1+Assumptions!$C$60)-0.5*Assumptions!$C$61^2)+Assumptions!$C$61*((RAND()+RAND()+RAND()+RAND()+RAND()+RAND()+RAND()+RAND()+RAND()+RAND()+RAND()+RAND())-6))-1)+PT_Y5_MC!AG67)</x:f>
        <x:v>1747875.9702401424</x:v>
      </x:c>
    </x:row>
    <x:row r="122">
      <x:c r="A122" s="39">
        <x:v>118</x:v>
      </x:c>
      <x:c r="B122" s="16" t="n">
        <x:f>PT_Y5_MC!C68</x:f>
        <x:v>1029031.25</x:v>
      </x:c>
      <x:c r="C122" s="16" t="n">
        <x:f>MAX(0,B122*(1+EXP((LN(1+Assumptions!$C$60)-0.5*Assumptions!$C$61^2)+Assumptions!$C$61*((RAND()+RAND()+RAND()+RAND()+RAND()+RAND()+RAND()+RAND()+RAND()+RAND()+RAND()+RAND())-6))-1)+PT_Y5_MC!D67)</x:f>
        <x:v>828474.6874191232</x:v>
      </x:c>
      <x:c r="D122" s="16" t="n">
        <x:f>MAX(0,C122*(1+EXP((LN(1+Assumptions!$C$60)-0.5*Assumptions!$C$61^2)+Assumptions!$C$61*((RAND()+RAND()+RAND()+RAND()+RAND()+RAND()+RAND()+RAND()+RAND()+RAND()+RAND()+RAND())-6))-1)+PT_Y5_MC!E67)</x:f>
        <x:v>957342.1744584101</x:v>
      </x:c>
      <x:c r="E122" s="16" t="n">
        <x:f>MAX(0,D122*(1+EXP((LN(1+Assumptions!$C$60)-0.5*Assumptions!$C$61^2)+Assumptions!$C$61*((RAND()+RAND()+RAND()+RAND()+RAND()+RAND()+RAND()+RAND()+RAND()+RAND()+RAND()+RAND())-6))-1)+PT_Y5_MC!F67)</x:f>
        <x:v>1096780.7723910247</x:v>
      </x:c>
      <x:c r="F122" s="16" t="n">
        <x:f>MAX(0,E122*(1+EXP((LN(1+Assumptions!$C$60)-0.5*Assumptions!$C$61^2)+Assumptions!$C$61*((RAND()+RAND()+RAND()+RAND()+RAND()+RAND()+RAND()+RAND()+RAND()+RAND()+RAND()+RAND())-6))-1)+PT_Y5_MC!G67)</x:f>
        <x:v>1478310.49612123</x:v>
      </x:c>
      <x:c r="G122" s="16" t="n">
        <x:f>MAX(0,F122*(1+EXP((LN(1+Assumptions!$C$60)-0.5*Assumptions!$C$61^2)+Assumptions!$C$61*((RAND()+RAND()+RAND()+RAND()+RAND()+RAND()+RAND()+RAND()+RAND()+RAND()+RAND()+RAND())-6))-1)+PT_Y5_MC!H67)</x:f>
        <x:v>1473870.546673407</x:v>
      </x:c>
      <x:c r="H122" s="16" t="n">
        <x:f>MAX(0,G122*(1+EXP((LN(1+Assumptions!$C$60)-0.5*Assumptions!$C$61^2)+Assumptions!$C$61*((RAND()+RAND()+RAND()+RAND()+RAND()+RAND()+RAND()+RAND()+RAND()+RAND()+RAND()+RAND())-6))-1)+PT_Y5_MC!I67)</x:f>
        <x:v>1655142.9666771046</x:v>
      </x:c>
      <x:c r="I122" s="16" t="n">
        <x:f>MAX(0,H122*(1+EXP((LN(1+Assumptions!$C$60)-0.5*Assumptions!$C$61^2)+Assumptions!$C$61*((RAND()+RAND()+RAND()+RAND()+RAND()+RAND()+RAND()+RAND()+RAND()+RAND()+RAND()+RAND())-6))-1)+PT_Y5_MC!J67)</x:f>
        <x:v>2198265.6004121844</x:v>
      </x:c>
      <x:c r="J122" s="16" t="n">
        <x:f>MAX(0,I122*(1+EXP((LN(1+Assumptions!$C$60)-0.5*Assumptions!$C$61^2)+Assumptions!$C$61*((RAND()+RAND()+RAND()+RAND()+RAND()+RAND()+RAND()+RAND()+RAND()+RAND()+RAND()+RAND())-6))-1)+PT_Y5_MC!K67)</x:f>
        <x:v>1735422.1735627898</x:v>
      </x:c>
      <x:c r="K122" s="16" t="n">
        <x:f>MAX(0,J122*(1+EXP((LN(1+Assumptions!$C$60)-0.5*Assumptions!$C$61^2)+Assumptions!$C$61*((RAND()+RAND()+RAND()+RAND()+RAND()+RAND()+RAND()+RAND()+RAND()+RAND()+RAND()+RAND())-6))-1)+PT_Y5_MC!L67)</x:f>
        <x:v>2017908.5559176744</x:v>
      </x:c>
      <x:c r="L122" s="16" t="n">
        <x:f>MAX(0,K122*(1+EXP((LN(1+Assumptions!$C$60)-0.5*Assumptions!$C$61^2)+Assumptions!$C$61*((RAND()+RAND()+RAND()+RAND()+RAND()+RAND()+RAND()+RAND()+RAND()+RAND()+RAND()+RAND())-6))-1)+PT_Y5_MC!M67)</x:f>
        <x:v>2084496.5636407295</x:v>
      </x:c>
      <x:c r="M122" s="16" t="n">
        <x:f>MAX(0,L122*(1+EXP((LN(1+Assumptions!$C$60)-0.5*Assumptions!$C$61^2)+Assumptions!$C$61*((RAND()+RAND()+RAND()+RAND()+RAND()+RAND()+RAND()+RAND()+RAND()+RAND()+RAND()+RAND())-6))-1)+PT_Y5_MC!N67)</x:f>
        <x:v>1656771.1847670681</x:v>
      </x:c>
      <x:c r="N122" s="16" t="n">
        <x:f>MAX(0,M122*(1+EXP((LN(1+Assumptions!$C$60)-0.5*Assumptions!$C$61^2)+Assumptions!$C$61*((RAND()+RAND()+RAND()+RAND()+RAND()+RAND()+RAND()+RAND()+RAND()+RAND()+RAND()+RAND())-6))-1)+PT_Y5_MC!O67)</x:f>
        <x:v>1630708.1172156963</x:v>
      </x:c>
      <x:c r="O122" s="16" t="n">
        <x:f>MAX(0,N122*(1+EXP((LN(1+Assumptions!$C$60)-0.5*Assumptions!$C$61^2)+Assumptions!$C$61*((RAND()+RAND()+RAND()+RAND()+RAND()+RAND()+RAND()+RAND()+RAND()+RAND()+RAND()+RAND())-6))-1)+PT_Y5_MC!P67)</x:f>
        <x:v>1491140.9871664506</x:v>
      </x:c>
      <x:c r="P122" s="16" t="n">
        <x:f>MAX(0,O122*(1+EXP((LN(1+Assumptions!$C$60)-0.5*Assumptions!$C$61^2)+Assumptions!$C$61*((RAND()+RAND()+RAND()+RAND()+RAND()+RAND()+RAND()+RAND()+RAND()+RAND()+RAND()+RAND())-6))-1)+PT_Y5_MC!Q67)</x:f>
        <x:v>1915441.6866281547</x:v>
      </x:c>
      <x:c r="Q122" s="16" t="n">
        <x:f>MAX(0,P122*(1+EXP((LN(1+Assumptions!$C$60)-0.5*Assumptions!$C$61^2)+Assumptions!$C$61*((RAND()+RAND()+RAND()+RAND()+RAND()+RAND()+RAND()+RAND()+RAND()+RAND()+RAND()+RAND())-6))-1)+PT_Y5_MC!R67)</x:f>
        <x:v>2011698.6833161009</x:v>
      </x:c>
      <x:c r="R122" s="16" t="n">
        <x:f>MAX(0,Q122*(1+EXP((LN(1+Assumptions!$C$60)-0.5*Assumptions!$C$61^2)+Assumptions!$C$61*((RAND()+RAND()+RAND()+RAND()+RAND()+RAND()+RAND()+RAND()+RAND()+RAND()+RAND()+RAND())-6))-1)+PT_Y5_MC!S67)</x:f>
        <x:v>1862562.9691988435</x:v>
      </x:c>
      <x:c r="S122" s="16" t="n">
        <x:f>MAX(0,R122*(1+EXP((LN(1+Assumptions!$C$60)-0.5*Assumptions!$C$61^2)+Assumptions!$C$61*((RAND()+RAND()+RAND()+RAND()+RAND()+RAND()+RAND()+RAND()+RAND()+RAND()+RAND()+RAND())-6))-1)+PT_Y5_MC!T67)</x:f>
        <x:v>1473747.2725143572</x:v>
      </x:c>
      <x:c r="T122" s="16" t="n">
        <x:f>MAX(0,S122*(1+EXP((LN(1+Assumptions!$C$60)-0.5*Assumptions!$C$61^2)+Assumptions!$C$61*((RAND()+RAND()+RAND()+RAND()+RAND()+RAND()+RAND()+RAND()+RAND()+RAND()+RAND()+RAND())-6))-1)+PT_Y5_MC!U67)</x:f>
        <x:v>1613365.049484444</x:v>
      </x:c>
      <x:c r="U122" s="16" t="n">
        <x:f>MAX(0,T122*(1+EXP((LN(1+Assumptions!$C$60)-0.5*Assumptions!$C$61^2)+Assumptions!$C$61*((RAND()+RAND()+RAND()+RAND()+RAND()+RAND()+RAND()+RAND()+RAND()+RAND()+RAND()+RAND())-6))-1)+PT_Y5_MC!V67)</x:f>
        <x:v>1441219.3995151273</x:v>
      </x:c>
      <x:c r="V122" s="16" t="n">
        <x:f>MAX(0,U122*(1+EXP((LN(1+Assumptions!$C$60)-0.5*Assumptions!$C$61^2)+Assumptions!$C$61*((RAND()+RAND()+RAND()+RAND()+RAND()+RAND()+RAND()+RAND()+RAND()+RAND()+RAND()+RAND())-6))-1)+PT_Y5_MC!W67)</x:f>
        <x:v>1294373.073933237</x:v>
      </x:c>
      <x:c r="W122" s="16" t="n">
        <x:f>MAX(0,V122*(1+EXP((LN(1+Assumptions!$C$60)-0.5*Assumptions!$C$61^2)+Assumptions!$C$61*((RAND()+RAND()+RAND()+RAND()+RAND()+RAND()+RAND()+RAND()+RAND()+RAND()+RAND()+RAND())-6))-1)+PT_Y5_MC!X67)</x:f>
        <x:v>1065908.9326397802</x:v>
      </x:c>
      <x:c r="X122" s="16" t="n">
        <x:f>MAX(0,W122*(1+EXP((LN(1+Assumptions!$C$60)-0.5*Assumptions!$C$61^2)+Assumptions!$C$61*((RAND()+RAND()+RAND()+RAND()+RAND()+RAND()+RAND()+RAND()+RAND()+RAND()+RAND()+RAND())-6))-1)+PT_Y5_MC!Y67)</x:f>
        <x:v>1113510.6109203056</x:v>
      </x:c>
      <x:c r="Y122" s="16" t="n">
        <x:f>MAX(0,X122*(1+EXP((LN(1+Assumptions!$C$60)-0.5*Assumptions!$C$61^2)+Assumptions!$C$61*((RAND()+RAND()+RAND()+RAND()+RAND()+RAND()+RAND()+RAND()+RAND()+RAND()+RAND()+RAND())-6))-1)+PT_Y5_MC!Z67)</x:f>
        <x:v>1164619.1812349032</x:v>
      </x:c>
      <x:c r="Z122" s="16" t="n">
        <x:f>MAX(0,Y122*(1+EXP((LN(1+Assumptions!$C$60)-0.5*Assumptions!$C$61^2)+Assumptions!$C$61*((RAND()+RAND()+RAND()+RAND()+RAND()+RAND()+RAND()+RAND()+RAND()+RAND()+RAND()+RAND())-6))-1)+PT_Y5_MC!AA67)</x:f>
        <x:v>1067495.0858911413</x:v>
      </x:c>
      <x:c r="AA122" s="16" t="n">
        <x:f>MAX(0,Z122*(1+EXP((LN(1+Assumptions!$C$60)-0.5*Assumptions!$C$61^2)+Assumptions!$C$61*((RAND()+RAND()+RAND()+RAND()+RAND()+RAND()+RAND()+RAND()+RAND()+RAND()+RAND()+RAND())-6))-1)+PT_Y5_MC!AB67)</x:f>
        <x:v>1152053.9161776188</x:v>
      </x:c>
      <x:c r="AB122" s="16" t="n">
        <x:f>MAX(0,AA122*(1+EXP((LN(1+Assumptions!$C$60)-0.5*Assumptions!$C$61^2)+Assumptions!$C$61*((RAND()+RAND()+RAND()+RAND()+RAND()+RAND()+RAND()+RAND()+RAND()+RAND()+RAND()+RAND())-6))-1)+PT_Y5_MC!AC67)</x:f>
        <x:v>977409.1296304995</x:v>
      </x:c>
      <x:c r="AC122" s="16" t="n">
        <x:f>MAX(0,AB122*(1+EXP((LN(1+Assumptions!$C$60)-0.5*Assumptions!$C$61^2)+Assumptions!$C$61*((RAND()+RAND()+RAND()+RAND()+RAND()+RAND()+RAND()+RAND()+RAND()+RAND()+RAND()+RAND())-6))-1)+PT_Y5_MC!AD67)</x:f>
        <x:v>1125487.544154035</x:v>
      </x:c>
      <x:c r="AD122" s="16" t="n">
        <x:f>MAX(0,AC122*(1+EXP((LN(1+Assumptions!$C$60)-0.5*Assumptions!$C$61^2)+Assumptions!$C$61*((RAND()+RAND()+RAND()+RAND()+RAND()+RAND()+RAND()+RAND()+RAND()+RAND()+RAND()+RAND())-6))-1)+PT_Y5_MC!AE67)</x:f>
        <x:v>1226465.0954885283</x:v>
      </x:c>
      <x:c r="AE122" s="16" t="n">
        <x:f>MAX(0,AD122*(1+EXP((LN(1+Assumptions!$C$60)-0.5*Assumptions!$C$61^2)+Assumptions!$C$61*((RAND()+RAND()+RAND()+RAND()+RAND()+RAND()+RAND()+RAND()+RAND()+RAND()+RAND()+RAND())-6))-1)+PT_Y5_MC!AF67)</x:f>
        <x:v>1617533.920136318</x:v>
      </x:c>
      <x:c r="AF122" s="16" t="n">
        <x:f>MAX(0,AE122*(1+EXP((LN(1+Assumptions!$C$60)-0.5*Assumptions!$C$61^2)+Assumptions!$C$61*((RAND()+RAND()+RAND()+RAND()+RAND()+RAND()+RAND()+RAND()+RAND()+RAND()+RAND()+RAND())-6))-1)+PT_Y5_MC!AG67)</x:f>
        <x:v>1519178.3126137988</x:v>
      </x:c>
    </x:row>
    <x:row r="123">
      <x:c r="A123" s="39">
        <x:v>119</x:v>
      </x:c>
      <x:c r="B123" s="16" t="n">
        <x:f>PT_Y5_MC!C68</x:f>
        <x:v>1029031.25</x:v>
      </x:c>
      <x:c r="C123" s="16" t="n">
        <x:f>MAX(0,B123*(1+EXP((LN(1+Assumptions!$C$60)-0.5*Assumptions!$C$61^2)+Assumptions!$C$61*((RAND()+RAND()+RAND()+RAND()+RAND()+RAND()+RAND()+RAND()+RAND()+RAND()+RAND()+RAND())-6))-1)+PT_Y5_MC!D67)</x:f>
        <x:v>1088215.1744164815</x:v>
      </x:c>
      <x:c r="D123" s="16" t="n">
        <x:f>MAX(0,C123*(1+EXP((LN(1+Assumptions!$C$60)-0.5*Assumptions!$C$61^2)+Assumptions!$C$61*((RAND()+RAND()+RAND()+RAND()+RAND()+RAND()+RAND()+RAND()+RAND()+RAND()+RAND()+RAND())-6))-1)+PT_Y5_MC!E67)</x:f>
        <x:v>1205941.888719344</x:v>
      </x:c>
      <x:c r="E123" s="16" t="n">
        <x:f>MAX(0,D123*(1+EXP((LN(1+Assumptions!$C$60)-0.5*Assumptions!$C$61^2)+Assumptions!$C$61*((RAND()+RAND()+RAND()+RAND()+RAND()+RAND()+RAND()+RAND()+RAND()+RAND()+RAND()+RAND())-6))-1)+PT_Y5_MC!F67)</x:f>
        <x:v>1189957.2178968189</x:v>
      </x:c>
      <x:c r="F123" s="16" t="n">
        <x:f>MAX(0,E123*(1+EXP((LN(1+Assumptions!$C$60)-0.5*Assumptions!$C$61^2)+Assumptions!$C$61*((RAND()+RAND()+RAND()+RAND()+RAND()+RAND()+RAND()+RAND()+RAND()+RAND()+RAND()+RAND())-6))-1)+PT_Y5_MC!G67)</x:f>
        <x:v>1281740.2629736767</x:v>
      </x:c>
      <x:c r="G123" s="16" t="n">
        <x:f>MAX(0,F123*(1+EXP((LN(1+Assumptions!$C$60)-0.5*Assumptions!$C$61^2)+Assumptions!$C$61*((RAND()+RAND()+RAND()+RAND()+RAND()+RAND()+RAND()+RAND()+RAND()+RAND()+RAND()+RAND())-6))-1)+PT_Y5_MC!H67)</x:f>
        <x:v>1401497.453038935</x:v>
      </x:c>
      <x:c r="H123" s="16" t="n">
        <x:f>MAX(0,G123*(1+EXP((LN(1+Assumptions!$C$60)-0.5*Assumptions!$C$61^2)+Assumptions!$C$61*((RAND()+RAND()+RAND()+RAND()+RAND()+RAND()+RAND()+RAND()+RAND()+RAND()+RAND()+RAND())-6))-1)+PT_Y5_MC!I67)</x:f>
        <x:v>1301974.9276696243</x:v>
      </x:c>
      <x:c r="I123" s="16" t="n">
        <x:f>MAX(0,H123*(1+EXP((LN(1+Assumptions!$C$60)-0.5*Assumptions!$C$61^2)+Assumptions!$C$61*((RAND()+RAND()+RAND()+RAND()+RAND()+RAND()+RAND()+RAND()+RAND()+RAND()+RAND()+RAND())-6))-1)+PT_Y5_MC!J67)</x:f>
        <x:v>1232776.803030041</x:v>
      </x:c>
      <x:c r="J123" s="16" t="n">
        <x:f>MAX(0,I123*(1+EXP((LN(1+Assumptions!$C$60)-0.5*Assumptions!$C$61^2)+Assumptions!$C$61*((RAND()+RAND()+RAND()+RAND()+RAND()+RAND()+RAND()+RAND()+RAND()+RAND()+RAND()+RAND())-6))-1)+PT_Y5_MC!K67)</x:f>
        <x:v>1394720.9325503525</x:v>
      </x:c>
      <x:c r="K123" s="16" t="n">
        <x:f>MAX(0,J123*(1+EXP((LN(1+Assumptions!$C$60)-0.5*Assumptions!$C$61^2)+Assumptions!$C$61*((RAND()+RAND()+RAND()+RAND()+RAND()+RAND()+RAND()+RAND()+RAND()+RAND()+RAND()+RAND())-6))-1)+PT_Y5_MC!L67)</x:f>
        <x:v>1771078.344127095</x:v>
      </x:c>
      <x:c r="L123" s="16" t="n">
        <x:f>MAX(0,K123*(1+EXP((LN(1+Assumptions!$C$60)-0.5*Assumptions!$C$61^2)+Assumptions!$C$61*((RAND()+RAND()+RAND()+RAND()+RAND()+RAND()+RAND()+RAND()+RAND()+RAND()+RAND()+RAND())-6))-1)+PT_Y5_MC!M67)</x:f>
        <x:v>1616265.7236919135</x:v>
      </x:c>
      <x:c r="M123" s="16" t="n">
        <x:f>MAX(0,L123*(1+EXP((LN(1+Assumptions!$C$60)-0.5*Assumptions!$C$61^2)+Assumptions!$C$61*((RAND()+RAND()+RAND()+RAND()+RAND()+RAND()+RAND()+RAND()+RAND()+RAND()+RAND()+RAND())-6))-1)+PT_Y5_MC!N67)</x:f>
        <x:v>1346187.9988660712</x:v>
      </x:c>
      <x:c r="N123" s="16" t="n">
        <x:f>MAX(0,M123*(1+EXP((LN(1+Assumptions!$C$60)-0.5*Assumptions!$C$61^2)+Assumptions!$C$61*((RAND()+RAND()+RAND()+RAND()+RAND()+RAND()+RAND()+RAND()+RAND()+RAND()+RAND()+RAND())-6))-1)+PT_Y5_MC!O67)</x:f>
        <x:v>1481810.799263681</x:v>
      </x:c>
      <x:c r="O123" s="16" t="n">
        <x:f>MAX(0,N123*(1+EXP((LN(1+Assumptions!$C$60)-0.5*Assumptions!$C$61^2)+Assumptions!$C$61*((RAND()+RAND()+RAND()+RAND()+RAND()+RAND()+RAND()+RAND()+RAND()+RAND()+RAND()+RAND())-6))-1)+PT_Y5_MC!P67)</x:f>
        <x:v>1892588.184110709</x:v>
      </x:c>
      <x:c r="P123" s="16" t="n">
        <x:f>MAX(0,O123*(1+EXP((LN(1+Assumptions!$C$60)-0.5*Assumptions!$C$61^2)+Assumptions!$C$61*((RAND()+RAND()+RAND()+RAND()+RAND()+RAND()+RAND()+RAND()+RAND()+RAND()+RAND()+RAND())-6))-1)+PT_Y5_MC!Q67)</x:f>
        <x:v>1930103.0258546364</x:v>
      </x:c>
      <x:c r="Q123" s="16" t="n">
        <x:f>MAX(0,P123*(1+EXP((LN(1+Assumptions!$C$60)-0.5*Assumptions!$C$61^2)+Assumptions!$C$61*((RAND()+RAND()+RAND()+RAND()+RAND()+RAND()+RAND()+RAND()+RAND()+RAND()+RAND()+RAND())-6))-1)+PT_Y5_MC!R67)</x:f>
        <x:v>2122429.3271866078</x:v>
      </x:c>
      <x:c r="R123" s="16" t="n">
        <x:f>MAX(0,Q123*(1+EXP((LN(1+Assumptions!$C$60)-0.5*Assumptions!$C$61^2)+Assumptions!$C$61*((RAND()+RAND()+RAND()+RAND()+RAND()+RAND()+RAND()+RAND()+RAND()+RAND()+RAND()+RAND())-6))-1)+PT_Y5_MC!S67)</x:f>
        <x:v>2665771.0522592687</x:v>
      </x:c>
      <x:c r="S123" s="16" t="n">
        <x:f>MAX(0,R123*(1+EXP((LN(1+Assumptions!$C$60)-0.5*Assumptions!$C$61^2)+Assumptions!$C$61*((RAND()+RAND()+RAND()+RAND()+RAND()+RAND()+RAND()+RAND()+RAND()+RAND()+RAND()+RAND())-6))-1)+PT_Y5_MC!T67)</x:f>
        <x:v>3672004.124321966</x:v>
      </x:c>
      <x:c r="T123" s="16" t="n">
        <x:f>MAX(0,S123*(1+EXP((LN(1+Assumptions!$C$60)-0.5*Assumptions!$C$61^2)+Assumptions!$C$61*((RAND()+RAND()+RAND()+RAND()+RAND()+RAND()+RAND()+RAND()+RAND()+RAND()+RAND()+RAND())-6))-1)+PT_Y5_MC!U67)</x:f>
        <x:v>4237338.440077655</x:v>
      </x:c>
      <x:c r="U123" s="16" t="n">
        <x:f>MAX(0,T123*(1+EXP((LN(1+Assumptions!$C$60)-0.5*Assumptions!$C$61^2)+Assumptions!$C$61*((RAND()+RAND()+RAND()+RAND()+RAND()+RAND()+RAND()+RAND()+RAND()+RAND()+RAND()+RAND())-6))-1)+PT_Y5_MC!V67)</x:f>
        <x:v>5236179.965453117</x:v>
      </x:c>
      <x:c r="V123" s="16" t="n">
        <x:f>MAX(0,U123*(1+EXP((LN(1+Assumptions!$C$60)-0.5*Assumptions!$C$61^2)+Assumptions!$C$61*((RAND()+RAND()+RAND()+RAND()+RAND()+RAND()+RAND()+RAND()+RAND()+RAND()+RAND()+RAND())-6))-1)+PT_Y5_MC!W67)</x:f>
        <x:v>5302671.595742657</x:v>
      </x:c>
      <x:c r="W123" s="16" t="n">
        <x:f>MAX(0,V123*(1+EXP((LN(1+Assumptions!$C$60)-0.5*Assumptions!$C$61^2)+Assumptions!$C$61*((RAND()+RAND()+RAND()+RAND()+RAND()+RAND()+RAND()+RAND()+RAND()+RAND()+RAND()+RAND())-6))-1)+PT_Y5_MC!X67)</x:f>
        <x:v>4587807.882254502</x:v>
      </x:c>
      <x:c r="X123" s="16" t="n">
        <x:f>MAX(0,W123*(1+EXP((LN(1+Assumptions!$C$60)-0.5*Assumptions!$C$61^2)+Assumptions!$C$61*((RAND()+RAND()+RAND()+RAND()+RAND()+RAND()+RAND()+RAND()+RAND()+RAND()+RAND()+RAND())-6))-1)+PT_Y5_MC!Y67)</x:f>
        <x:v>6441008.324084556</x:v>
      </x:c>
      <x:c r="Y123" s="16" t="n">
        <x:f>MAX(0,X123*(1+EXP((LN(1+Assumptions!$C$60)-0.5*Assumptions!$C$61^2)+Assumptions!$C$61*((RAND()+RAND()+RAND()+RAND()+RAND()+RAND()+RAND()+RAND()+RAND()+RAND()+RAND()+RAND())-6))-1)+PT_Y5_MC!Z67)</x:f>
        <x:v>6328952.716016315</x:v>
      </x:c>
      <x:c r="Z123" s="16" t="n">
        <x:f>MAX(0,Y123*(1+EXP((LN(1+Assumptions!$C$60)-0.5*Assumptions!$C$61^2)+Assumptions!$C$61*((RAND()+RAND()+RAND()+RAND()+RAND()+RAND()+RAND()+RAND()+RAND()+RAND()+RAND()+RAND())-6))-1)+PT_Y5_MC!AA67)</x:f>
        <x:v>4653188.349066312</x:v>
      </x:c>
      <x:c r="AA123" s="16" t="n">
        <x:f>MAX(0,Z123*(1+EXP((LN(1+Assumptions!$C$60)-0.5*Assumptions!$C$61^2)+Assumptions!$C$61*((RAND()+RAND()+RAND()+RAND()+RAND()+RAND()+RAND()+RAND()+RAND()+RAND()+RAND()+RAND())-6))-1)+PT_Y5_MC!AB67)</x:f>
        <x:v>5196887.247378564</x:v>
      </x:c>
      <x:c r="AB123" s="16" t="n">
        <x:f>MAX(0,AA123*(1+EXP((LN(1+Assumptions!$C$60)-0.5*Assumptions!$C$61^2)+Assumptions!$C$61*((RAND()+RAND()+RAND()+RAND()+RAND()+RAND()+RAND()+RAND()+RAND()+RAND()+RAND()+RAND())-6))-1)+PT_Y5_MC!AC67)</x:f>
        <x:v>5718184.943838366</x:v>
      </x:c>
      <x:c r="AC123" s="16" t="n">
        <x:f>MAX(0,AB123*(1+EXP((LN(1+Assumptions!$C$60)-0.5*Assumptions!$C$61^2)+Assumptions!$C$61*((RAND()+RAND()+RAND()+RAND()+RAND()+RAND()+RAND()+RAND()+RAND()+RAND()+RAND()+RAND())-6))-1)+PT_Y5_MC!AD67)</x:f>
        <x:v>7324298.3040433265</x:v>
      </x:c>
      <x:c r="AD123" s="16" t="n">
        <x:f>MAX(0,AC123*(1+EXP((LN(1+Assumptions!$C$60)-0.5*Assumptions!$C$61^2)+Assumptions!$C$61*((RAND()+RAND()+RAND()+RAND()+RAND()+RAND()+RAND()+RAND()+RAND()+RAND()+RAND()+RAND())-6))-1)+PT_Y5_MC!AE67)</x:f>
        <x:v>8722532.748432968</x:v>
      </x:c>
      <x:c r="AE123" s="16" t="n">
        <x:f>MAX(0,AD123*(1+EXP((LN(1+Assumptions!$C$60)-0.5*Assumptions!$C$61^2)+Assumptions!$C$61*((RAND()+RAND()+RAND()+RAND()+RAND()+RAND()+RAND()+RAND()+RAND()+RAND()+RAND()+RAND())-6))-1)+PT_Y5_MC!AF67)</x:f>
        <x:v>10777475.915910294</x:v>
      </x:c>
      <x:c r="AF123" s="16" t="n">
        <x:f>MAX(0,AE123*(1+EXP((LN(1+Assumptions!$C$60)-0.5*Assumptions!$C$61^2)+Assumptions!$C$61*((RAND()+RAND()+RAND()+RAND()+RAND()+RAND()+RAND()+RAND()+RAND()+RAND()+RAND()+RAND())-6))-1)+PT_Y5_MC!AG67)</x:f>
        <x:v>11062577.483727384</x:v>
      </x:c>
    </x:row>
    <x:row r="124">
      <x:c r="A124" s="39">
        <x:v>120</x:v>
      </x:c>
      <x:c r="B124" s="16" t="n">
        <x:f>PT_Y5_MC!C68</x:f>
        <x:v>1029031.25</x:v>
      </x:c>
      <x:c r="C124" s="16" t="n">
        <x:f>MAX(0,B124*(1+EXP((LN(1+Assumptions!$C$60)-0.5*Assumptions!$C$61^2)+Assumptions!$C$61*((RAND()+RAND()+RAND()+RAND()+RAND()+RAND()+RAND()+RAND()+RAND()+RAND()+RAND()+RAND())-6))-1)+PT_Y5_MC!D67)</x:f>
        <x:v>1163350.8135708305</x:v>
      </x:c>
      <x:c r="D124" s="16" t="n">
        <x:f>MAX(0,C124*(1+EXP((LN(1+Assumptions!$C$60)-0.5*Assumptions!$C$61^2)+Assumptions!$C$61*((RAND()+RAND()+RAND()+RAND()+RAND()+RAND()+RAND()+RAND()+RAND()+RAND()+RAND()+RAND())-6))-1)+PT_Y5_MC!E67)</x:f>
        <x:v>1289247.4064041728</x:v>
      </x:c>
      <x:c r="E124" s="16" t="n">
        <x:f>MAX(0,D124*(1+EXP((LN(1+Assumptions!$C$60)-0.5*Assumptions!$C$61^2)+Assumptions!$C$61*((RAND()+RAND()+RAND()+RAND()+RAND()+RAND()+RAND()+RAND()+RAND()+RAND()+RAND()+RAND())-6))-1)+PT_Y5_MC!F67)</x:f>
        <x:v>1673403.2570467726</x:v>
      </x:c>
      <x:c r="F124" s="16" t="n">
        <x:f>MAX(0,E124*(1+EXP((LN(1+Assumptions!$C$60)-0.5*Assumptions!$C$61^2)+Assumptions!$C$61*((RAND()+RAND()+RAND()+RAND()+RAND()+RAND()+RAND()+RAND()+RAND()+RAND()+RAND()+RAND())-6))-1)+PT_Y5_MC!G67)</x:f>
        <x:v>1853088.7548434741</x:v>
      </x:c>
      <x:c r="G124" s="16" t="n">
        <x:f>MAX(0,F124*(1+EXP((LN(1+Assumptions!$C$60)-0.5*Assumptions!$C$61^2)+Assumptions!$C$61*((RAND()+RAND()+RAND()+RAND()+RAND()+RAND()+RAND()+RAND()+RAND()+RAND()+RAND()+RAND())-6))-1)+PT_Y5_MC!H67)</x:f>
        <x:v>1932739.0035073934</x:v>
      </x:c>
      <x:c r="H124" s="16" t="n">
        <x:f>MAX(0,G124*(1+EXP((LN(1+Assumptions!$C$60)-0.5*Assumptions!$C$61^2)+Assumptions!$C$61*((RAND()+RAND()+RAND()+RAND()+RAND()+RAND()+RAND()+RAND()+RAND()+RAND()+RAND()+RAND())-6))-1)+PT_Y5_MC!I67)</x:f>
        <x:v>1864319.2399612719</x:v>
      </x:c>
      <x:c r="I124" s="16" t="n">
        <x:f>MAX(0,H124*(1+EXP((LN(1+Assumptions!$C$60)-0.5*Assumptions!$C$61^2)+Assumptions!$C$61*((RAND()+RAND()+RAND()+RAND()+RAND()+RAND()+RAND()+RAND()+RAND()+RAND()+RAND()+RAND())-6))-1)+PT_Y5_MC!J67)</x:f>
        <x:v>2106551.773462239</x:v>
      </x:c>
      <x:c r="J124" s="16" t="n">
        <x:f>MAX(0,I124*(1+EXP((LN(1+Assumptions!$C$60)-0.5*Assumptions!$C$61^2)+Assumptions!$C$61*((RAND()+RAND()+RAND()+RAND()+RAND()+RAND()+RAND()+RAND()+RAND()+RAND()+RAND()+RAND())-6))-1)+PT_Y5_MC!K67)</x:f>
        <x:v>2294214.8529541166</x:v>
      </x:c>
      <x:c r="K124" s="16" t="n">
        <x:f>MAX(0,J124*(1+EXP((LN(1+Assumptions!$C$60)-0.5*Assumptions!$C$61^2)+Assumptions!$C$61*((RAND()+RAND()+RAND()+RAND()+RAND()+RAND()+RAND()+RAND()+RAND()+RAND()+RAND()+RAND())-6))-1)+PT_Y5_MC!L67)</x:f>
        <x:v>2768224.0230716523</x:v>
      </x:c>
      <x:c r="L124" s="16" t="n">
        <x:f>MAX(0,K124*(1+EXP((LN(1+Assumptions!$C$60)-0.5*Assumptions!$C$61^2)+Assumptions!$C$61*((RAND()+RAND()+RAND()+RAND()+RAND()+RAND()+RAND()+RAND()+RAND()+RAND()+RAND()+RAND())-6))-1)+PT_Y5_MC!M67)</x:f>
        <x:v>3275644.154464715</x:v>
      </x:c>
      <x:c r="M124" s="16" t="n">
        <x:f>MAX(0,L124*(1+EXP((LN(1+Assumptions!$C$60)-0.5*Assumptions!$C$61^2)+Assumptions!$C$61*((RAND()+RAND()+RAND()+RAND()+RAND()+RAND()+RAND()+RAND()+RAND()+RAND()+RAND()+RAND())-6))-1)+PT_Y5_MC!N67)</x:f>
        <x:v>3268490.158827751</x:v>
      </x:c>
      <x:c r="N124" s="16" t="n">
        <x:f>MAX(0,M124*(1+EXP((LN(1+Assumptions!$C$60)-0.5*Assumptions!$C$61^2)+Assumptions!$C$61*((RAND()+RAND()+RAND()+RAND()+RAND()+RAND()+RAND()+RAND()+RAND()+RAND()+RAND()+RAND())-6))-1)+PT_Y5_MC!O67)</x:f>
        <x:v>4122927.715876969</x:v>
      </x:c>
      <x:c r="O124" s="16" t="n">
        <x:f>MAX(0,N124*(1+EXP((LN(1+Assumptions!$C$60)-0.5*Assumptions!$C$61^2)+Assumptions!$C$61*((RAND()+RAND()+RAND()+RAND()+RAND()+RAND()+RAND()+RAND()+RAND()+RAND()+RAND()+RAND())-6))-1)+PT_Y5_MC!P67)</x:f>
        <x:v>4422286.872551703</x:v>
      </x:c>
      <x:c r="P124" s="16" t="n">
        <x:f>MAX(0,O124*(1+EXP((LN(1+Assumptions!$C$60)-0.5*Assumptions!$C$61^2)+Assumptions!$C$61*((RAND()+RAND()+RAND()+RAND()+RAND()+RAND()+RAND()+RAND()+RAND()+RAND()+RAND()+RAND())-6))-1)+PT_Y5_MC!Q67)</x:f>
        <x:v>4596326.889136198</x:v>
      </x:c>
      <x:c r="Q124" s="16" t="n">
        <x:f>MAX(0,P124*(1+EXP((LN(1+Assumptions!$C$60)-0.5*Assumptions!$C$61^2)+Assumptions!$C$61*((RAND()+RAND()+RAND()+RAND()+RAND()+RAND()+RAND()+RAND()+RAND()+RAND()+RAND()+RAND())-6))-1)+PT_Y5_MC!R67)</x:f>
        <x:v>4585507.036865962</x:v>
      </x:c>
      <x:c r="R124" s="16" t="n">
        <x:f>MAX(0,Q124*(1+EXP((LN(1+Assumptions!$C$60)-0.5*Assumptions!$C$61^2)+Assumptions!$C$61*((RAND()+RAND()+RAND()+RAND()+RAND()+RAND()+RAND()+RAND()+RAND()+RAND()+RAND()+RAND())-6))-1)+PT_Y5_MC!S67)</x:f>
        <x:v>4723662.906283173</x:v>
      </x:c>
      <x:c r="S124" s="16" t="n">
        <x:f>MAX(0,R124*(1+EXP((LN(1+Assumptions!$C$60)-0.5*Assumptions!$C$61^2)+Assumptions!$C$61*((RAND()+RAND()+RAND()+RAND()+RAND()+RAND()+RAND()+RAND()+RAND()+RAND()+RAND()+RAND())-6))-1)+PT_Y5_MC!T67)</x:f>
        <x:v>5685685.55871465</x:v>
      </x:c>
      <x:c r="T124" s="16" t="n">
        <x:f>MAX(0,S124*(1+EXP((LN(1+Assumptions!$C$60)-0.5*Assumptions!$C$61^2)+Assumptions!$C$61*((RAND()+RAND()+RAND()+RAND()+RAND()+RAND()+RAND()+RAND()+RAND()+RAND()+RAND()+RAND())-6))-1)+PT_Y5_MC!U67)</x:f>
        <x:v>4856365.516879298</x:v>
      </x:c>
      <x:c r="U124" s="16" t="n">
        <x:f>MAX(0,T124*(1+EXP((LN(1+Assumptions!$C$60)-0.5*Assumptions!$C$61^2)+Assumptions!$C$61*((RAND()+RAND()+RAND()+RAND()+RAND()+RAND()+RAND()+RAND()+RAND()+RAND()+RAND()+RAND())-6))-1)+PT_Y5_MC!V67)</x:f>
        <x:v>5281919.91375474</x:v>
      </x:c>
      <x:c r="V124" s="16" t="n">
        <x:f>MAX(0,U124*(1+EXP((LN(1+Assumptions!$C$60)-0.5*Assumptions!$C$61^2)+Assumptions!$C$61*((RAND()+RAND()+RAND()+RAND()+RAND()+RAND()+RAND()+RAND()+RAND()+RAND()+RAND()+RAND())-6))-1)+PT_Y5_MC!W67)</x:f>
        <x:v>6278911.556128496</x:v>
      </x:c>
      <x:c r="W124" s="16" t="n">
        <x:f>MAX(0,V124*(1+EXP((LN(1+Assumptions!$C$60)-0.5*Assumptions!$C$61^2)+Assumptions!$C$61*((RAND()+RAND()+RAND()+RAND()+RAND()+RAND()+RAND()+RAND()+RAND()+RAND()+RAND()+RAND())-6))-1)+PT_Y5_MC!X67)</x:f>
        <x:v>7195042.656342972</x:v>
      </x:c>
      <x:c r="X124" s="16" t="n">
        <x:f>MAX(0,W124*(1+EXP((LN(1+Assumptions!$C$60)-0.5*Assumptions!$C$61^2)+Assumptions!$C$61*((RAND()+RAND()+RAND()+RAND()+RAND()+RAND()+RAND()+RAND()+RAND()+RAND()+RAND()+RAND())-6))-1)+PT_Y5_MC!Y67)</x:f>
        <x:v>5567841.563401252</x:v>
      </x:c>
      <x:c r="Y124" s="16" t="n">
        <x:f>MAX(0,X124*(1+EXP((LN(1+Assumptions!$C$60)-0.5*Assumptions!$C$61^2)+Assumptions!$C$61*((RAND()+RAND()+RAND()+RAND()+RAND()+RAND()+RAND()+RAND()+RAND()+RAND()+RAND()+RAND())-6))-1)+PT_Y5_MC!Z67)</x:f>
        <x:v>5087865.332696795</x:v>
      </x:c>
      <x:c r="Z124" s="16" t="n">
        <x:f>MAX(0,Y124*(1+EXP((LN(1+Assumptions!$C$60)-0.5*Assumptions!$C$61^2)+Assumptions!$C$61*((RAND()+RAND()+RAND()+RAND()+RAND()+RAND()+RAND()+RAND()+RAND()+RAND()+RAND()+RAND())-6))-1)+PT_Y5_MC!AA67)</x:f>
        <x:v>5472554.1607608795</x:v>
      </x:c>
      <x:c r="AA124" s="16" t="n">
        <x:f>MAX(0,Z124*(1+EXP((LN(1+Assumptions!$C$60)-0.5*Assumptions!$C$61^2)+Assumptions!$C$61*((RAND()+RAND()+RAND()+RAND()+RAND()+RAND()+RAND()+RAND()+RAND()+RAND()+RAND()+RAND())-6))-1)+PT_Y5_MC!AB67)</x:f>
        <x:v>5427486.459015942</x:v>
      </x:c>
      <x:c r="AB124" s="16" t="n">
        <x:f>MAX(0,AA124*(1+EXP((LN(1+Assumptions!$C$60)-0.5*Assumptions!$C$61^2)+Assumptions!$C$61*((RAND()+RAND()+RAND()+RAND()+RAND()+RAND()+RAND()+RAND()+RAND()+RAND()+RAND()+RAND())-6))-1)+PT_Y5_MC!AC67)</x:f>
        <x:v>4358886.88579159</x:v>
      </x:c>
      <x:c r="AC124" s="16" t="n">
        <x:f>MAX(0,AB124*(1+EXP((LN(1+Assumptions!$C$60)-0.5*Assumptions!$C$61^2)+Assumptions!$C$61*((RAND()+RAND()+RAND()+RAND()+RAND()+RAND()+RAND()+RAND()+RAND()+RAND()+RAND()+RAND())-6))-1)+PT_Y5_MC!AD67)</x:f>
        <x:v>4043037.253143264</x:v>
      </x:c>
      <x:c r="AD124" s="16" t="n">
        <x:f>MAX(0,AC124*(1+EXP((LN(1+Assumptions!$C$60)-0.5*Assumptions!$C$61^2)+Assumptions!$C$61*((RAND()+RAND()+RAND()+RAND()+RAND()+RAND()+RAND()+RAND()+RAND()+RAND()+RAND()+RAND())-6))-1)+PT_Y5_MC!AE67)</x:f>
        <x:v>4604379.24749317</x:v>
      </x:c>
      <x:c r="AE124" s="16" t="n">
        <x:f>MAX(0,AD124*(1+EXP((LN(1+Assumptions!$C$60)-0.5*Assumptions!$C$61^2)+Assumptions!$C$61*((RAND()+RAND()+RAND()+RAND()+RAND()+RAND()+RAND()+RAND()+RAND()+RAND()+RAND()+RAND())-6))-1)+PT_Y5_MC!AF67)</x:f>
        <x:v>4794246.69404079</x:v>
      </x:c>
      <x:c r="AF124" s="16" t="n">
        <x:f>MAX(0,AE124*(1+EXP((LN(1+Assumptions!$C$60)-0.5*Assumptions!$C$61^2)+Assumptions!$C$61*((RAND()+RAND()+RAND()+RAND()+RAND()+RAND()+RAND()+RAND()+RAND()+RAND()+RAND()+RAND())-6))-1)+PT_Y5_MC!AG67)</x:f>
        <x:v>5342850.819374496</x:v>
      </x:c>
    </x:row>
    <x:row r="125">
      <x:c r="A125" s="39">
        <x:v>121</x:v>
      </x:c>
      <x:c r="B125" s="16" t="n">
        <x:f>PT_Y5_MC!C68</x:f>
        <x:v>1029031.25</x:v>
      </x:c>
      <x:c r="C125" s="16" t="n">
        <x:f>MAX(0,B125*(1+EXP((LN(1+Assumptions!$C$60)-0.5*Assumptions!$C$61^2)+Assumptions!$C$61*((RAND()+RAND()+RAND()+RAND()+RAND()+RAND()+RAND()+RAND()+RAND()+RAND()+RAND()+RAND())-6))-1)+PT_Y5_MC!D67)</x:f>
        <x:v>1003609.6475490703</x:v>
      </x:c>
      <x:c r="D125" s="16" t="n">
        <x:f>MAX(0,C125*(1+EXP((LN(1+Assumptions!$C$60)-0.5*Assumptions!$C$61^2)+Assumptions!$C$61*((RAND()+RAND()+RAND()+RAND()+RAND()+RAND()+RAND()+RAND()+RAND()+RAND()+RAND()+RAND())-6))-1)+PT_Y5_MC!E67)</x:f>
        <x:v>1075075.5448580673</x:v>
      </x:c>
      <x:c r="E125" s="16" t="n">
        <x:f>MAX(0,D125*(1+EXP((LN(1+Assumptions!$C$60)-0.5*Assumptions!$C$61^2)+Assumptions!$C$61*((RAND()+RAND()+RAND()+RAND()+RAND()+RAND()+RAND()+RAND()+RAND()+RAND()+RAND()+RAND())-6))-1)+PT_Y5_MC!F67)</x:f>
        <x:v>1372478.502889372</x:v>
      </x:c>
      <x:c r="F125" s="16" t="n">
        <x:f>MAX(0,E125*(1+EXP((LN(1+Assumptions!$C$60)-0.5*Assumptions!$C$61^2)+Assumptions!$C$61*((RAND()+RAND()+RAND()+RAND()+RAND()+RAND()+RAND()+RAND()+RAND()+RAND()+RAND()+RAND())-6))-1)+PT_Y5_MC!G67)</x:f>
        <x:v>2017090.6780574224</x:v>
      </x:c>
      <x:c r="G125" s="16" t="n">
        <x:f>MAX(0,F125*(1+EXP((LN(1+Assumptions!$C$60)-0.5*Assumptions!$C$61^2)+Assumptions!$C$61*((RAND()+RAND()+RAND()+RAND()+RAND()+RAND()+RAND()+RAND()+RAND()+RAND()+RAND()+RAND())-6))-1)+PT_Y5_MC!H67)</x:f>
        <x:v>2651613.1872689384</x:v>
      </x:c>
      <x:c r="H125" s="16" t="n">
        <x:f>MAX(0,G125*(1+EXP((LN(1+Assumptions!$C$60)-0.5*Assumptions!$C$61^2)+Assumptions!$C$61*((RAND()+RAND()+RAND()+RAND()+RAND()+RAND()+RAND()+RAND()+RAND()+RAND()+RAND()+RAND())-6))-1)+PT_Y5_MC!I67)</x:f>
        <x:v>2344571.6294927956</x:v>
      </x:c>
      <x:c r="I125" s="16" t="n">
        <x:f>MAX(0,H125*(1+EXP((LN(1+Assumptions!$C$60)-0.5*Assumptions!$C$61^2)+Assumptions!$C$61*((RAND()+RAND()+RAND()+RAND()+RAND()+RAND()+RAND()+RAND()+RAND()+RAND()+RAND()+RAND())-6))-1)+PT_Y5_MC!J67)</x:f>
        <x:v>3065407.5006255163</x:v>
      </x:c>
      <x:c r="J125" s="16" t="n">
        <x:f>MAX(0,I125*(1+EXP((LN(1+Assumptions!$C$60)-0.5*Assumptions!$C$61^2)+Assumptions!$C$61*((RAND()+RAND()+RAND()+RAND()+RAND()+RAND()+RAND()+RAND()+RAND()+RAND()+RAND()+RAND())-6))-1)+PT_Y5_MC!K67)</x:f>
        <x:v>2957564.5191317718</x:v>
      </x:c>
      <x:c r="K125" s="16" t="n">
        <x:f>MAX(0,J125*(1+EXP((LN(1+Assumptions!$C$60)-0.5*Assumptions!$C$61^2)+Assumptions!$C$61*((RAND()+RAND()+RAND()+RAND()+RAND()+RAND()+RAND()+RAND()+RAND()+RAND()+RAND()+RAND())-6))-1)+PT_Y5_MC!L67)</x:f>
        <x:v>2928836.976367344</x:v>
      </x:c>
      <x:c r="L125" s="16" t="n">
        <x:f>MAX(0,K125*(1+EXP((LN(1+Assumptions!$C$60)-0.5*Assumptions!$C$61^2)+Assumptions!$C$61*((RAND()+RAND()+RAND()+RAND()+RAND()+RAND()+RAND()+RAND()+RAND()+RAND()+RAND()+RAND())-6))-1)+PT_Y5_MC!M67)</x:f>
        <x:v>3064746.336153562</x:v>
      </x:c>
      <x:c r="M125" s="16" t="n">
        <x:f>MAX(0,L125*(1+EXP((LN(1+Assumptions!$C$60)-0.5*Assumptions!$C$61^2)+Assumptions!$C$61*((RAND()+RAND()+RAND()+RAND()+RAND()+RAND()+RAND()+RAND()+RAND()+RAND()+RAND()+RAND())-6))-1)+PT_Y5_MC!N67)</x:f>
        <x:v>4541787.887332104</x:v>
      </x:c>
      <x:c r="N125" s="16" t="n">
        <x:f>MAX(0,M125*(1+EXP((LN(1+Assumptions!$C$60)-0.5*Assumptions!$C$61^2)+Assumptions!$C$61*((RAND()+RAND()+RAND()+RAND()+RAND()+RAND()+RAND()+RAND()+RAND()+RAND()+RAND()+RAND())-6))-1)+PT_Y5_MC!O67)</x:f>
        <x:v>4249525.0993996365</x:v>
      </x:c>
      <x:c r="O125" s="16" t="n">
        <x:f>MAX(0,N125*(1+EXP((LN(1+Assumptions!$C$60)-0.5*Assumptions!$C$61^2)+Assumptions!$C$61*((RAND()+RAND()+RAND()+RAND()+RAND()+RAND()+RAND()+RAND()+RAND()+RAND()+RAND()+RAND())-6))-1)+PT_Y5_MC!P67)</x:f>
        <x:v>6008955.076996859</x:v>
      </x:c>
      <x:c r="P125" s="16" t="n">
        <x:f>MAX(0,O125*(1+EXP((LN(1+Assumptions!$C$60)-0.5*Assumptions!$C$61^2)+Assumptions!$C$61*((RAND()+RAND()+RAND()+RAND()+RAND()+RAND()+RAND()+RAND()+RAND()+RAND()+RAND()+RAND())-6))-1)+PT_Y5_MC!Q67)</x:f>
        <x:v>6086252.15033543</x:v>
      </x:c>
      <x:c r="Q125" s="16" t="n">
        <x:f>MAX(0,P125*(1+EXP((LN(1+Assumptions!$C$60)-0.5*Assumptions!$C$61^2)+Assumptions!$C$61*((RAND()+RAND()+RAND()+RAND()+RAND()+RAND()+RAND()+RAND()+RAND()+RAND()+RAND()+RAND())-6))-1)+PT_Y5_MC!R67)</x:f>
        <x:v>7891998.8863018</x:v>
      </x:c>
      <x:c r="R125" s="16" t="n">
        <x:f>MAX(0,Q125*(1+EXP((LN(1+Assumptions!$C$60)-0.5*Assumptions!$C$61^2)+Assumptions!$C$61*((RAND()+RAND()+RAND()+RAND()+RAND()+RAND()+RAND()+RAND()+RAND()+RAND()+RAND()+RAND())-6))-1)+PT_Y5_MC!S67)</x:f>
        <x:v>6398079.329134414</x:v>
      </x:c>
      <x:c r="S125" s="16" t="n">
        <x:f>MAX(0,R125*(1+EXP((LN(1+Assumptions!$C$60)-0.5*Assumptions!$C$61^2)+Assumptions!$C$61*((RAND()+RAND()+RAND()+RAND()+RAND()+RAND()+RAND()+RAND()+RAND()+RAND()+RAND()+RAND())-6))-1)+PT_Y5_MC!T67)</x:f>
        <x:v>7104215.783956384</x:v>
      </x:c>
      <x:c r="T125" s="16" t="n">
        <x:f>MAX(0,S125*(1+EXP((LN(1+Assumptions!$C$60)-0.5*Assumptions!$C$61^2)+Assumptions!$C$61*((RAND()+RAND()+RAND()+RAND()+RAND()+RAND()+RAND()+RAND()+RAND()+RAND()+RAND()+RAND())-6))-1)+PT_Y5_MC!U67)</x:f>
        <x:v>7400306.002463249</x:v>
      </x:c>
      <x:c r="U125" s="16" t="n">
        <x:f>MAX(0,T125*(1+EXP((LN(1+Assumptions!$C$60)-0.5*Assumptions!$C$61^2)+Assumptions!$C$61*((RAND()+RAND()+RAND()+RAND()+RAND()+RAND()+RAND()+RAND()+RAND()+RAND()+RAND()+RAND())-6))-1)+PT_Y5_MC!V67)</x:f>
        <x:v>8144656.945160217</x:v>
      </x:c>
      <x:c r="V125" s="16" t="n">
        <x:f>MAX(0,U125*(1+EXP((LN(1+Assumptions!$C$60)-0.5*Assumptions!$C$61^2)+Assumptions!$C$61*((RAND()+RAND()+RAND()+RAND()+RAND()+RAND()+RAND()+RAND()+RAND()+RAND()+RAND()+RAND())-6))-1)+PT_Y5_MC!W67)</x:f>
        <x:v>9140458.448337534</x:v>
      </x:c>
      <x:c r="W125" s="16" t="n">
        <x:f>MAX(0,V125*(1+EXP((LN(1+Assumptions!$C$60)-0.5*Assumptions!$C$61^2)+Assumptions!$C$61*((RAND()+RAND()+RAND()+RAND()+RAND()+RAND()+RAND()+RAND()+RAND()+RAND()+RAND()+RAND())-6))-1)+PT_Y5_MC!X67)</x:f>
        <x:v>11722974.134077467</x:v>
      </x:c>
      <x:c r="X125" s="16" t="n">
        <x:f>MAX(0,W125*(1+EXP((LN(1+Assumptions!$C$60)-0.5*Assumptions!$C$61^2)+Assumptions!$C$61*((RAND()+RAND()+RAND()+RAND()+RAND()+RAND()+RAND()+RAND()+RAND()+RAND()+RAND()+RAND())-6))-1)+PT_Y5_MC!Y67)</x:f>
        <x:v>11749178.913600802</x:v>
      </x:c>
      <x:c r="Y125" s="16" t="n">
        <x:f>MAX(0,X125*(1+EXP((LN(1+Assumptions!$C$60)-0.5*Assumptions!$C$61^2)+Assumptions!$C$61*((RAND()+RAND()+RAND()+RAND()+RAND()+RAND()+RAND()+RAND()+RAND()+RAND()+RAND()+RAND())-6))-1)+PT_Y5_MC!Z67)</x:f>
        <x:v>9640995.631357597</x:v>
      </x:c>
      <x:c r="Z125" s="16" t="n">
        <x:f>MAX(0,Y125*(1+EXP((LN(1+Assumptions!$C$60)-0.5*Assumptions!$C$61^2)+Assumptions!$C$61*((RAND()+RAND()+RAND()+RAND()+RAND()+RAND()+RAND()+RAND()+RAND()+RAND()+RAND()+RAND())-6))-1)+PT_Y5_MC!AA67)</x:f>
        <x:v>7011920.813372433</x:v>
      </x:c>
      <x:c r="AA125" s="16" t="n">
        <x:f>MAX(0,Z125*(1+EXP((LN(1+Assumptions!$C$60)-0.5*Assumptions!$C$61^2)+Assumptions!$C$61*((RAND()+RAND()+RAND()+RAND()+RAND()+RAND()+RAND()+RAND()+RAND()+RAND()+RAND()+RAND())-6))-1)+PT_Y5_MC!AB67)</x:f>
        <x:v>6838969.847296296</x:v>
      </x:c>
      <x:c r="AB125" s="16" t="n">
        <x:f>MAX(0,AA125*(1+EXP((LN(1+Assumptions!$C$60)-0.5*Assumptions!$C$61^2)+Assumptions!$C$61*((RAND()+RAND()+RAND()+RAND()+RAND()+RAND()+RAND()+RAND()+RAND()+RAND()+RAND()+RAND())-6))-1)+PT_Y5_MC!AC67)</x:f>
        <x:v>8214089.495689795</x:v>
      </x:c>
      <x:c r="AC125" s="16" t="n">
        <x:f>MAX(0,AB125*(1+EXP((LN(1+Assumptions!$C$60)-0.5*Assumptions!$C$61^2)+Assumptions!$C$61*((RAND()+RAND()+RAND()+RAND()+RAND()+RAND()+RAND()+RAND()+RAND()+RAND()+RAND()+RAND())-6))-1)+PT_Y5_MC!AD67)</x:f>
        <x:v>8737608.353873238</x:v>
      </x:c>
      <x:c r="AD125" s="16" t="n">
        <x:f>MAX(0,AC125*(1+EXP((LN(1+Assumptions!$C$60)-0.5*Assumptions!$C$61^2)+Assumptions!$C$61*((RAND()+RAND()+RAND()+RAND()+RAND()+RAND()+RAND()+RAND()+RAND()+RAND()+RAND()+RAND())-6))-1)+PT_Y5_MC!AE67)</x:f>
        <x:v>8430178.53545978</x:v>
      </x:c>
      <x:c r="AE125" s="16" t="n">
        <x:f>MAX(0,AD125*(1+EXP((LN(1+Assumptions!$C$60)-0.5*Assumptions!$C$61^2)+Assumptions!$C$61*((RAND()+RAND()+RAND()+RAND()+RAND()+RAND()+RAND()+RAND()+RAND()+RAND()+RAND()+RAND())-6))-1)+PT_Y5_MC!AF67)</x:f>
        <x:v>7318588.537559695</x:v>
      </x:c>
      <x:c r="AF125" s="16" t="n">
        <x:f>MAX(0,AE125*(1+EXP((LN(1+Assumptions!$C$60)-0.5*Assumptions!$C$61^2)+Assumptions!$C$61*((RAND()+RAND()+RAND()+RAND()+RAND()+RAND()+RAND()+RAND()+RAND()+RAND()+RAND()+RAND())-6))-1)+PT_Y5_MC!AG67)</x:f>
        <x:v>8756807.120645959</x:v>
      </x:c>
    </x:row>
    <x:row r="126">
      <x:c r="A126" s="39">
        <x:v>122</x:v>
      </x:c>
      <x:c r="B126" s="16" t="n">
        <x:f>PT_Y5_MC!C68</x:f>
        <x:v>1029031.25</x:v>
      </x:c>
      <x:c r="C126" s="16" t="n">
        <x:f>MAX(0,B126*(1+EXP((LN(1+Assumptions!$C$60)-0.5*Assumptions!$C$61^2)+Assumptions!$C$61*((RAND()+RAND()+RAND()+RAND()+RAND()+RAND()+RAND()+RAND()+RAND()+RAND()+RAND()+RAND())-6))-1)+PT_Y5_MC!D67)</x:f>
        <x:v>1234296.072938208</x:v>
      </x:c>
      <x:c r="D126" s="16" t="n">
        <x:f>MAX(0,C126*(1+EXP((LN(1+Assumptions!$C$60)-0.5*Assumptions!$C$61^2)+Assumptions!$C$61*((RAND()+RAND()+RAND()+RAND()+RAND()+RAND()+RAND()+RAND()+RAND()+RAND()+RAND()+RAND())-6))-1)+PT_Y5_MC!E67)</x:f>
        <x:v>996070.7213507174</x:v>
      </x:c>
      <x:c r="E126" s="16" t="n">
        <x:f>MAX(0,D126*(1+EXP((LN(1+Assumptions!$C$60)-0.5*Assumptions!$C$61^2)+Assumptions!$C$61*((RAND()+RAND()+RAND()+RAND()+RAND()+RAND()+RAND()+RAND()+RAND()+RAND()+RAND()+RAND())-6))-1)+PT_Y5_MC!F67)</x:f>
        <x:v>1066040.004122934</x:v>
      </x:c>
      <x:c r="F126" s="16" t="n">
        <x:f>MAX(0,E126*(1+EXP((LN(1+Assumptions!$C$60)-0.5*Assumptions!$C$61^2)+Assumptions!$C$61*((RAND()+RAND()+RAND()+RAND()+RAND()+RAND()+RAND()+RAND()+RAND()+RAND()+RAND()+RAND())-6))-1)+PT_Y5_MC!G67)</x:f>
        <x:v>1422593.5274822365</x:v>
      </x:c>
      <x:c r="G126" s="16" t="n">
        <x:f>MAX(0,F126*(1+EXP((LN(1+Assumptions!$C$60)-0.5*Assumptions!$C$61^2)+Assumptions!$C$61*((RAND()+RAND()+RAND()+RAND()+RAND()+RAND()+RAND()+RAND()+RAND()+RAND()+RAND()+RAND())-6))-1)+PT_Y5_MC!H67)</x:f>
        <x:v>1822679.6778002903</x:v>
      </x:c>
      <x:c r="H126" s="16" t="n">
        <x:f>MAX(0,G126*(1+EXP((LN(1+Assumptions!$C$60)-0.5*Assumptions!$C$61^2)+Assumptions!$C$61*((RAND()+RAND()+RAND()+RAND()+RAND()+RAND()+RAND()+RAND()+RAND()+RAND()+RAND()+RAND())-6))-1)+PT_Y5_MC!I67)</x:f>
        <x:v>1917029.0047233887</x:v>
      </x:c>
      <x:c r="I126" s="16" t="n">
        <x:f>MAX(0,H126*(1+EXP((LN(1+Assumptions!$C$60)-0.5*Assumptions!$C$61^2)+Assumptions!$C$61*((RAND()+RAND()+RAND()+RAND()+RAND()+RAND()+RAND()+RAND()+RAND()+RAND()+RAND()+RAND())-6))-1)+PT_Y5_MC!J67)</x:f>
        <x:v>1886579.614205041</x:v>
      </x:c>
      <x:c r="J126" s="16" t="n">
        <x:f>MAX(0,I126*(1+EXP((LN(1+Assumptions!$C$60)-0.5*Assumptions!$C$61^2)+Assumptions!$C$61*((RAND()+RAND()+RAND()+RAND()+RAND()+RAND()+RAND()+RAND()+RAND()+RAND()+RAND()+RAND())-6))-1)+PT_Y5_MC!K67)</x:f>
        <x:v>2064836.7092064526</x:v>
      </x:c>
      <x:c r="K126" s="16" t="n">
        <x:f>MAX(0,J126*(1+EXP((LN(1+Assumptions!$C$60)-0.5*Assumptions!$C$61^2)+Assumptions!$C$61*((RAND()+RAND()+RAND()+RAND()+RAND()+RAND()+RAND()+RAND()+RAND()+RAND()+RAND()+RAND())-6))-1)+PT_Y5_MC!L67)</x:f>
        <x:v>2183213.2596339015</x:v>
      </x:c>
      <x:c r="L126" s="16" t="n">
        <x:f>MAX(0,K126*(1+EXP((LN(1+Assumptions!$C$60)-0.5*Assumptions!$C$61^2)+Assumptions!$C$61*((RAND()+RAND()+RAND()+RAND()+RAND()+RAND()+RAND()+RAND()+RAND()+RAND()+RAND()+RAND())-6))-1)+PT_Y5_MC!M67)</x:f>
        <x:v>2009224.463585543</x:v>
      </x:c>
      <x:c r="M126" s="16" t="n">
        <x:f>MAX(0,L126*(1+EXP((LN(1+Assumptions!$C$60)-0.5*Assumptions!$C$61^2)+Assumptions!$C$61*((RAND()+RAND()+RAND()+RAND()+RAND()+RAND()+RAND()+RAND()+RAND()+RAND()+RAND()+RAND())-6))-1)+PT_Y5_MC!N67)</x:f>
        <x:v>2064131.3197790992</x:v>
      </x:c>
      <x:c r="N126" s="16" t="n">
        <x:f>MAX(0,M126*(1+EXP((LN(1+Assumptions!$C$60)-0.5*Assumptions!$C$61^2)+Assumptions!$C$61*((RAND()+RAND()+RAND()+RAND()+RAND()+RAND()+RAND()+RAND()+RAND()+RAND()+RAND()+RAND())-6))-1)+PT_Y5_MC!O67)</x:f>
        <x:v>1927205.795290868</x:v>
      </x:c>
      <x:c r="O126" s="16" t="n">
        <x:f>MAX(0,N126*(1+EXP((LN(1+Assumptions!$C$60)-0.5*Assumptions!$C$61^2)+Assumptions!$C$61*((RAND()+RAND()+RAND()+RAND()+RAND()+RAND()+RAND()+RAND()+RAND()+RAND()+RAND()+RAND())-6))-1)+PT_Y5_MC!P67)</x:f>
        <x:v>2285345.3861527443</x:v>
      </x:c>
      <x:c r="P126" s="16" t="n">
        <x:f>MAX(0,O126*(1+EXP((LN(1+Assumptions!$C$60)-0.5*Assumptions!$C$61^2)+Assumptions!$C$61*((RAND()+RAND()+RAND()+RAND()+RAND()+RAND()+RAND()+RAND()+RAND()+RAND()+RAND()+RAND())-6))-1)+PT_Y5_MC!Q67)</x:f>
        <x:v>2097149.803725081</x:v>
      </x:c>
      <x:c r="Q126" s="16" t="n">
        <x:f>MAX(0,P126*(1+EXP((LN(1+Assumptions!$C$60)-0.5*Assumptions!$C$61^2)+Assumptions!$C$61*((RAND()+RAND()+RAND()+RAND()+RAND()+RAND()+RAND()+RAND()+RAND()+RAND()+RAND()+RAND())-6))-1)+PT_Y5_MC!R67)</x:f>
        <x:v>2371933.9947228846</x:v>
      </x:c>
      <x:c r="R126" s="16" t="n">
        <x:f>MAX(0,Q126*(1+EXP((LN(1+Assumptions!$C$60)-0.5*Assumptions!$C$61^2)+Assumptions!$C$61*((RAND()+RAND()+RAND()+RAND()+RAND()+RAND()+RAND()+RAND()+RAND()+RAND()+RAND()+RAND())-6))-1)+PT_Y5_MC!S67)</x:f>
        <x:v>2485141.086950145</x:v>
      </x:c>
      <x:c r="S126" s="16" t="n">
        <x:f>MAX(0,R126*(1+EXP((LN(1+Assumptions!$C$60)-0.5*Assumptions!$C$61^2)+Assumptions!$C$61*((RAND()+RAND()+RAND()+RAND()+RAND()+RAND()+RAND()+RAND()+RAND()+RAND()+RAND()+RAND())-6))-1)+PT_Y5_MC!T67)</x:f>
        <x:v>2514506.1403841805</x:v>
      </x:c>
      <x:c r="T126" s="16" t="n">
        <x:f>MAX(0,S126*(1+EXP((LN(1+Assumptions!$C$60)-0.5*Assumptions!$C$61^2)+Assumptions!$C$61*((RAND()+RAND()+RAND()+RAND()+RAND()+RAND()+RAND()+RAND()+RAND()+RAND()+RAND()+RAND())-6))-1)+PT_Y5_MC!U67)</x:f>
        <x:v>2462967.023135551</x:v>
      </x:c>
      <x:c r="U126" s="16" t="n">
        <x:f>MAX(0,T126*(1+EXP((LN(1+Assumptions!$C$60)-0.5*Assumptions!$C$61^2)+Assumptions!$C$61*((RAND()+RAND()+RAND()+RAND()+RAND()+RAND()+RAND()+RAND()+RAND()+RAND()+RAND()+RAND())-6))-1)+PT_Y5_MC!V67)</x:f>
        <x:v>3746985.4313172903</x:v>
      </x:c>
      <x:c r="V126" s="16" t="n">
        <x:f>MAX(0,U126*(1+EXP((LN(1+Assumptions!$C$60)-0.5*Assumptions!$C$61^2)+Assumptions!$C$61*((RAND()+RAND()+RAND()+RAND()+RAND()+RAND()+RAND()+RAND()+RAND()+RAND()+RAND()+RAND())-6))-1)+PT_Y5_MC!W67)</x:f>
        <x:v>3230022.644657768</x:v>
      </x:c>
      <x:c r="W126" s="16" t="n">
        <x:f>MAX(0,V126*(1+EXP((LN(1+Assumptions!$C$60)-0.5*Assumptions!$C$61^2)+Assumptions!$C$61*((RAND()+RAND()+RAND()+RAND()+RAND()+RAND()+RAND()+RAND()+RAND()+RAND()+RAND()+RAND())-6))-1)+PT_Y5_MC!X67)</x:f>
        <x:v>3790308.920979567</x:v>
      </x:c>
      <x:c r="X126" s="16" t="n">
        <x:f>MAX(0,W126*(1+EXP((LN(1+Assumptions!$C$60)-0.5*Assumptions!$C$61^2)+Assumptions!$C$61*((RAND()+RAND()+RAND()+RAND()+RAND()+RAND()+RAND()+RAND()+RAND()+RAND()+RAND()+RAND())-6))-1)+PT_Y5_MC!Y67)</x:f>
        <x:v>5009082.618640397</x:v>
      </x:c>
      <x:c r="Y126" s="16" t="n">
        <x:f>MAX(0,X126*(1+EXP((LN(1+Assumptions!$C$60)-0.5*Assumptions!$C$61^2)+Assumptions!$C$61*((RAND()+RAND()+RAND()+RAND()+RAND()+RAND()+RAND()+RAND()+RAND()+RAND()+RAND()+RAND())-6))-1)+PT_Y5_MC!Z67)</x:f>
        <x:v>5354590.966964196</x:v>
      </x:c>
      <x:c r="Z126" s="16" t="n">
        <x:f>MAX(0,Y126*(1+EXP((LN(1+Assumptions!$C$60)-0.5*Assumptions!$C$61^2)+Assumptions!$C$61*((RAND()+RAND()+RAND()+RAND()+RAND()+RAND()+RAND()+RAND()+RAND()+RAND()+RAND()+RAND())-6))-1)+PT_Y5_MC!AA67)</x:f>
        <x:v>6777943.12664506</x:v>
      </x:c>
      <x:c r="AA126" s="16" t="n">
        <x:f>MAX(0,Z126*(1+EXP((LN(1+Assumptions!$C$60)-0.5*Assumptions!$C$61^2)+Assumptions!$C$61*((RAND()+RAND()+RAND()+RAND()+RAND()+RAND()+RAND()+RAND()+RAND()+RAND()+RAND()+RAND())-6))-1)+PT_Y5_MC!AB67)</x:f>
        <x:v>6018322.125285221</x:v>
      </x:c>
      <x:c r="AB126" s="16" t="n">
        <x:f>MAX(0,AA126*(1+EXP((LN(1+Assumptions!$C$60)-0.5*Assumptions!$C$61^2)+Assumptions!$C$61*((RAND()+RAND()+RAND()+RAND()+RAND()+RAND()+RAND()+RAND()+RAND()+RAND()+RAND()+RAND())-6))-1)+PT_Y5_MC!AC67)</x:f>
        <x:v>7549123.130654201</x:v>
      </x:c>
      <x:c r="AC126" s="16" t="n">
        <x:f>MAX(0,AB126*(1+EXP((LN(1+Assumptions!$C$60)-0.5*Assumptions!$C$61^2)+Assumptions!$C$61*((RAND()+RAND()+RAND()+RAND()+RAND()+RAND()+RAND()+RAND()+RAND()+RAND()+RAND()+RAND())-6))-1)+PT_Y5_MC!AD67)</x:f>
        <x:v>7019478.242520459</x:v>
      </x:c>
      <x:c r="AD126" s="16" t="n">
        <x:f>MAX(0,AC126*(1+EXP((LN(1+Assumptions!$C$60)-0.5*Assumptions!$C$61^2)+Assumptions!$C$61*((RAND()+RAND()+RAND()+RAND()+RAND()+RAND()+RAND()+RAND()+RAND()+RAND()+RAND()+RAND())-6))-1)+PT_Y5_MC!AE67)</x:f>
        <x:v>7087729.206108213</x:v>
      </x:c>
      <x:c r="AE126" s="16" t="n">
        <x:f>MAX(0,AD126*(1+EXP((LN(1+Assumptions!$C$60)-0.5*Assumptions!$C$61^2)+Assumptions!$C$61*((RAND()+RAND()+RAND()+RAND()+RAND()+RAND()+RAND()+RAND()+RAND()+RAND()+RAND()+RAND())-6))-1)+PT_Y5_MC!AF67)</x:f>
        <x:v>8386243.876676452</x:v>
      </x:c>
      <x:c r="AF126" s="16" t="n">
        <x:f>MAX(0,AE126*(1+EXP((LN(1+Assumptions!$C$60)-0.5*Assumptions!$C$61^2)+Assumptions!$C$61*((RAND()+RAND()+RAND()+RAND()+RAND()+RAND()+RAND()+RAND()+RAND()+RAND()+RAND()+RAND())-6))-1)+PT_Y5_MC!AG67)</x:f>
        <x:v>8799454.720849803</x:v>
      </x:c>
    </x:row>
    <x:row r="127">
      <x:c r="A127" s="39">
        <x:v>123</x:v>
      </x:c>
      <x:c r="B127" s="16" t="n">
        <x:f>PT_Y5_MC!C68</x:f>
        <x:v>1029031.25</x:v>
      </x:c>
      <x:c r="C127" s="16" t="n">
        <x:f>MAX(0,B127*(1+EXP((LN(1+Assumptions!$C$60)-0.5*Assumptions!$C$61^2)+Assumptions!$C$61*((RAND()+RAND()+RAND()+RAND()+RAND()+RAND()+RAND()+RAND()+RAND()+RAND()+RAND()+RAND())-6))-1)+PT_Y5_MC!D67)</x:f>
        <x:v>1116182.031910499</x:v>
      </x:c>
      <x:c r="D127" s="16" t="n">
        <x:f>MAX(0,C127*(1+EXP((LN(1+Assumptions!$C$60)-0.5*Assumptions!$C$61^2)+Assumptions!$C$61*((RAND()+RAND()+RAND()+RAND()+RAND()+RAND()+RAND()+RAND()+RAND()+RAND()+RAND()+RAND())-6))-1)+PT_Y5_MC!E67)</x:f>
        <x:v>935839.6221982073</x:v>
      </x:c>
      <x:c r="E127" s="16" t="n">
        <x:f>MAX(0,D127*(1+EXP((LN(1+Assumptions!$C$60)-0.5*Assumptions!$C$61^2)+Assumptions!$C$61*((RAND()+RAND()+RAND()+RAND()+RAND()+RAND()+RAND()+RAND()+RAND()+RAND()+RAND()+RAND())-6))-1)+PT_Y5_MC!F67)</x:f>
        <x:v>1074215.114075067</x:v>
      </x:c>
      <x:c r="F127" s="16" t="n">
        <x:f>MAX(0,E127*(1+EXP((LN(1+Assumptions!$C$60)-0.5*Assumptions!$C$61^2)+Assumptions!$C$61*((RAND()+RAND()+RAND()+RAND()+RAND()+RAND()+RAND()+RAND()+RAND()+RAND()+RAND()+RAND())-6))-1)+PT_Y5_MC!G67)</x:f>
        <x:v>1112084.2191587968</x:v>
      </x:c>
      <x:c r="G127" s="16" t="n">
        <x:f>MAX(0,F127*(1+EXP((LN(1+Assumptions!$C$60)-0.5*Assumptions!$C$61^2)+Assumptions!$C$61*((RAND()+RAND()+RAND()+RAND()+RAND()+RAND()+RAND()+RAND()+RAND()+RAND()+RAND()+RAND())-6))-1)+PT_Y5_MC!H67)</x:f>
        <x:v>1300064.2641770612</x:v>
      </x:c>
      <x:c r="H127" s="16" t="n">
        <x:f>MAX(0,G127*(1+EXP((LN(1+Assumptions!$C$60)-0.5*Assumptions!$C$61^2)+Assumptions!$C$61*((RAND()+RAND()+RAND()+RAND()+RAND()+RAND()+RAND()+RAND()+RAND()+RAND()+RAND()+RAND())-6))-1)+PT_Y5_MC!I67)</x:f>
        <x:v>1444086.5753634688</x:v>
      </x:c>
      <x:c r="I127" s="16" t="n">
        <x:f>MAX(0,H127*(1+EXP((LN(1+Assumptions!$C$60)-0.5*Assumptions!$C$61^2)+Assumptions!$C$61*((RAND()+RAND()+RAND()+RAND()+RAND()+RAND()+RAND()+RAND()+RAND()+RAND()+RAND()+RAND())-6))-1)+PT_Y5_MC!J67)</x:f>
        <x:v>1210637.5270523224</x:v>
      </x:c>
      <x:c r="J127" s="16" t="n">
        <x:f>MAX(0,I127*(1+EXP((LN(1+Assumptions!$C$60)-0.5*Assumptions!$C$61^2)+Assumptions!$C$61*((RAND()+RAND()+RAND()+RAND()+RAND()+RAND()+RAND()+RAND()+RAND()+RAND()+RAND()+RAND())-6))-1)+PT_Y5_MC!K67)</x:f>
        <x:v>1291602.6033990192</x:v>
      </x:c>
      <x:c r="K127" s="16" t="n">
        <x:f>MAX(0,J127*(1+EXP((LN(1+Assumptions!$C$60)-0.5*Assumptions!$C$61^2)+Assumptions!$C$61*((RAND()+RAND()+RAND()+RAND()+RAND()+RAND()+RAND()+RAND()+RAND()+RAND()+RAND()+RAND())-6))-1)+PT_Y5_MC!L67)</x:f>
        <x:v>1639099.835668735</x:v>
      </x:c>
      <x:c r="L127" s="16" t="n">
        <x:f>MAX(0,K127*(1+EXP((LN(1+Assumptions!$C$60)-0.5*Assumptions!$C$61^2)+Assumptions!$C$61*((RAND()+RAND()+RAND()+RAND()+RAND()+RAND()+RAND()+RAND()+RAND()+RAND()+RAND()+RAND())-6))-1)+PT_Y5_MC!M67)</x:f>
        <x:v>1575996.059861712</x:v>
      </x:c>
      <x:c r="M127" s="16" t="n">
        <x:f>MAX(0,L127*(1+EXP((LN(1+Assumptions!$C$60)-0.5*Assumptions!$C$61^2)+Assumptions!$C$61*((RAND()+RAND()+RAND()+RAND()+RAND()+RAND()+RAND()+RAND()+RAND()+RAND()+RAND()+RAND())-6))-1)+PT_Y5_MC!N67)</x:f>
        <x:v>1679629.282647566</x:v>
      </x:c>
      <x:c r="N127" s="16" t="n">
        <x:f>MAX(0,M127*(1+EXP((LN(1+Assumptions!$C$60)-0.5*Assumptions!$C$61^2)+Assumptions!$C$61*((RAND()+RAND()+RAND()+RAND()+RAND()+RAND()+RAND()+RAND()+RAND()+RAND()+RAND()+RAND())-6))-1)+PT_Y5_MC!O67)</x:f>
        <x:v>1475575.367600633</x:v>
      </x:c>
      <x:c r="O127" s="16" t="n">
        <x:f>MAX(0,N127*(1+EXP((LN(1+Assumptions!$C$60)-0.5*Assumptions!$C$61^2)+Assumptions!$C$61*((RAND()+RAND()+RAND()+RAND()+RAND()+RAND()+RAND()+RAND()+RAND()+RAND()+RAND()+RAND())-6))-1)+PT_Y5_MC!P67)</x:f>
        <x:v>1463854.7179663861</x:v>
      </x:c>
      <x:c r="P127" s="16" t="n">
        <x:f>MAX(0,O127*(1+EXP((LN(1+Assumptions!$C$60)-0.5*Assumptions!$C$61^2)+Assumptions!$C$61*((RAND()+RAND()+RAND()+RAND()+RAND()+RAND()+RAND()+RAND()+RAND()+RAND()+RAND()+RAND())-6))-1)+PT_Y5_MC!Q67)</x:f>
        <x:v>1519932.4151286695</x:v>
      </x:c>
      <x:c r="Q127" s="16" t="n">
        <x:f>MAX(0,P127*(1+EXP((LN(1+Assumptions!$C$60)-0.5*Assumptions!$C$61^2)+Assumptions!$C$61*((RAND()+RAND()+RAND()+RAND()+RAND()+RAND()+RAND()+RAND()+RAND()+RAND()+RAND()+RAND())-6))-1)+PT_Y5_MC!R67)</x:f>
        <x:v>1653161.7539808329</x:v>
      </x:c>
      <x:c r="R127" s="16" t="n">
        <x:f>MAX(0,Q127*(1+EXP((LN(1+Assumptions!$C$60)-0.5*Assumptions!$C$61^2)+Assumptions!$C$61*((RAND()+RAND()+RAND()+RAND()+RAND()+RAND()+RAND()+RAND()+RAND()+RAND()+RAND()+RAND())-6))-1)+PT_Y5_MC!S67)</x:f>
        <x:v>2022158.4578750064</x:v>
      </x:c>
      <x:c r="S127" s="16" t="n">
        <x:f>MAX(0,R127*(1+EXP((LN(1+Assumptions!$C$60)-0.5*Assumptions!$C$61^2)+Assumptions!$C$61*((RAND()+RAND()+RAND()+RAND()+RAND()+RAND()+RAND()+RAND()+RAND()+RAND()+RAND()+RAND())-6))-1)+PT_Y5_MC!T67)</x:f>
        <x:v>2469990.84034147</x:v>
      </x:c>
      <x:c r="T127" s="16" t="n">
        <x:f>MAX(0,S127*(1+EXP((LN(1+Assumptions!$C$60)-0.5*Assumptions!$C$61^2)+Assumptions!$C$61*((RAND()+RAND()+RAND()+RAND()+RAND()+RAND()+RAND()+RAND()+RAND()+RAND()+RAND()+RAND())-6))-1)+PT_Y5_MC!U67)</x:f>
        <x:v>2224498.111372262</x:v>
      </x:c>
      <x:c r="U127" s="16" t="n">
        <x:f>MAX(0,T127*(1+EXP((LN(1+Assumptions!$C$60)-0.5*Assumptions!$C$61^2)+Assumptions!$C$61*((RAND()+RAND()+RAND()+RAND()+RAND()+RAND()+RAND()+RAND()+RAND()+RAND()+RAND()+RAND())-6))-1)+PT_Y5_MC!V67)</x:f>
        <x:v>2250794.7893805765</x:v>
      </x:c>
      <x:c r="V127" s="16" t="n">
        <x:f>MAX(0,U127*(1+EXP((LN(1+Assumptions!$C$60)-0.5*Assumptions!$C$61^2)+Assumptions!$C$61*((RAND()+RAND()+RAND()+RAND()+RAND()+RAND()+RAND()+RAND()+RAND()+RAND()+RAND()+RAND())-6))-1)+PT_Y5_MC!W67)</x:f>
        <x:v>2352455.7378584477</x:v>
      </x:c>
      <x:c r="W127" s="16" t="n">
        <x:f>MAX(0,V127*(1+EXP((LN(1+Assumptions!$C$60)-0.5*Assumptions!$C$61^2)+Assumptions!$C$61*((RAND()+RAND()+RAND()+RAND()+RAND()+RAND()+RAND()+RAND()+RAND()+RAND()+RAND()+RAND())-6))-1)+PT_Y5_MC!X67)</x:f>
        <x:v>2168694.6760383677</x:v>
      </x:c>
      <x:c r="X127" s="16" t="n">
        <x:f>MAX(0,W127*(1+EXP((LN(1+Assumptions!$C$60)-0.5*Assumptions!$C$61^2)+Assumptions!$C$61*((RAND()+RAND()+RAND()+RAND()+RAND()+RAND()+RAND()+RAND()+RAND()+RAND()+RAND()+RAND())-6))-1)+PT_Y5_MC!Y67)</x:f>
        <x:v>2102761.5488512493</x:v>
      </x:c>
      <x:c r="Y127" s="16" t="n">
        <x:f>MAX(0,X127*(1+EXP((LN(1+Assumptions!$C$60)-0.5*Assumptions!$C$61^2)+Assumptions!$C$61*((RAND()+RAND()+RAND()+RAND()+RAND()+RAND()+RAND()+RAND()+RAND()+RAND()+RAND()+RAND())-6))-1)+PT_Y5_MC!Z67)</x:f>
        <x:v>2990950.2936106105</x:v>
      </x:c>
      <x:c r="Z127" s="16" t="n">
        <x:f>MAX(0,Y127*(1+EXP((LN(1+Assumptions!$C$60)-0.5*Assumptions!$C$61^2)+Assumptions!$C$61*((RAND()+RAND()+RAND()+RAND()+RAND()+RAND()+RAND()+RAND()+RAND()+RAND()+RAND()+RAND())-6))-1)+PT_Y5_MC!AA67)</x:f>
        <x:v>3895305.6892720624</x:v>
      </x:c>
      <x:c r="AA127" s="16" t="n">
        <x:f>MAX(0,Z127*(1+EXP((LN(1+Assumptions!$C$60)-0.5*Assumptions!$C$61^2)+Assumptions!$C$61*((RAND()+RAND()+RAND()+RAND()+RAND()+RAND()+RAND()+RAND()+RAND()+RAND()+RAND()+RAND())-6))-1)+PT_Y5_MC!AB67)</x:f>
        <x:v>4126484.7935184604</x:v>
      </x:c>
      <x:c r="AB127" s="16" t="n">
        <x:f>MAX(0,AA127*(1+EXP((LN(1+Assumptions!$C$60)-0.5*Assumptions!$C$61^2)+Assumptions!$C$61*((RAND()+RAND()+RAND()+RAND()+RAND()+RAND()+RAND()+RAND()+RAND()+RAND()+RAND()+RAND())-6))-1)+PT_Y5_MC!AC67)</x:f>
        <x:v>4474347.402787491</x:v>
      </x:c>
      <x:c r="AC127" s="16" t="n">
        <x:f>MAX(0,AB127*(1+EXP((LN(1+Assumptions!$C$60)-0.5*Assumptions!$C$61^2)+Assumptions!$C$61*((RAND()+RAND()+RAND()+RAND()+RAND()+RAND()+RAND()+RAND()+RAND()+RAND()+RAND()+RAND())-6))-1)+PT_Y5_MC!AD67)</x:f>
        <x:v>6420298.579331515</x:v>
      </x:c>
      <x:c r="AD127" s="16" t="n">
        <x:f>MAX(0,AC127*(1+EXP((LN(1+Assumptions!$C$60)-0.5*Assumptions!$C$61^2)+Assumptions!$C$61*((RAND()+RAND()+RAND()+RAND()+RAND()+RAND()+RAND()+RAND()+RAND()+RAND()+RAND()+RAND())-6))-1)+PT_Y5_MC!AE67)</x:f>
        <x:v>7024026.46103404</x:v>
      </x:c>
      <x:c r="AE127" s="16" t="n">
        <x:f>MAX(0,AD127*(1+EXP((LN(1+Assumptions!$C$60)-0.5*Assumptions!$C$61^2)+Assumptions!$C$61*((RAND()+RAND()+RAND()+RAND()+RAND()+RAND()+RAND()+RAND()+RAND()+RAND()+RAND()+RAND())-6))-1)+PT_Y5_MC!AF67)</x:f>
        <x:v>6532938.381671601</x:v>
      </x:c>
      <x:c r="AF127" s="16" t="n">
        <x:f>MAX(0,AE127*(1+EXP((LN(1+Assumptions!$C$60)-0.5*Assumptions!$C$61^2)+Assumptions!$C$61*((RAND()+RAND()+RAND()+RAND()+RAND()+RAND()+RAND()+RAND()+RAND()+RAND()+RAND()+RAND())-6))-1)+PT_Y5_MC!AG67)</x:f>
        <x:v>5736962.681584892</x:v>
      </x:c>
    </x:row>
    <x:row r="128">
      <x:c r="A128" s="39">
        <x:v>124</x:v>
      </x:c>
      <x:c r="B128" s="16" t="n">
        <x:f>PT_Y5_MC!C68</x:f>
        <x:v>1029031.25</x:v>
      </x:c>
      <x:c r="C128" s="16" t="n">
        <x:f>MAX(0,B128*(1+EXP((LN(1+Assumptions!$C$60)-0.5*Assumptions!$C$61^2)+Assumptions!$C$61*((RAND()+RAND()+RAND()+RAND()+RAND()+RAND()+RAND()+RAND()+RAND()+RAND()+RAND()+RAND())-6))-1)+PT_Y5_MC!D67)</x:f>
        <x:v>1264309.7832284714</x:v>
      </x:c>
      <x:c r="D128" s="16" t="n">
        <x:f>MAX(0,C128*(1+EXP((LN(1+Assumptions!$C$60)-0.5*Assumptions!$C$61^2)+Assumptions!$C$61*((RAND()+RAND()+RAND()+RAND()+RAND()+RAND()+RAND()+RAND()+RAND()+RAND()+RAND()+RAND())-6))-1)+PT_Y5_MC!E67)</x:f>
        <x:v>1287974.7605092826</x:v>
      </x:c>
      <x:c r="E128" s="16" t="n">
        <x:f>MAX(0,D128*(1+EXP((LN(1+Assumptions!$C$60)-0.5*Assumptions!$C$61^2)+Assumptions!$C$61*((RAND()+RAND()+RAND()+RAND()+RAND()+RAND()+RAND()+RAND()+RAND()+RAND()+RAND()+RAND())-6))-1)+PT_Y5_MC!F67)</x:f>
        <x:v>1618933.9963013097</x:v>
      </x:c>
      <x:c r="F128" s="16" t="n">
        <x:f>MAX(0,E128*(1+EXP((LN(1+Assumptions!$C$60)-0.5*Assumptions!$C$61^2)+Assumptions!$C$61*((RAND()+RAND()+RAND()+RAND()+RAND()+RAND()+RAND()+RAND()+RAND()+RAND()+RAND()+RAND())-6))-1)+PT_Y5_MC!G67)</x:f>
        <x:v>1065759.5115834484</x:v>
      </x:c>
      <x:c r="G128" s="16" t="n">
        <x:f>MAX(0,F128*(1+EXP((LN(1+Assumptions!$C$60)-0.5*Assumptions!$C$61^2)+Assumptions!$C$61*((RAND()+RAND()+RAND()+RAND()+RAND()+RAND()+RAND()+RAND()+RAND()+RAND()+RAND()+RAND())-6))-1)+PT_Y5_MC!H67)</x:f>
        <x:v>823535.1489199009</x:v>
      </x:c>
      <x:c r="H128" s="16" t="n">
        <x:f>MAX(0,G128*(1+EXP((LN(1+Assumptions!$C$60)-0.5*Assumptions!$C$61^2)+Assumptions!$C$61*((RAND()+RAND()+RAND()+RAND()+RAND()+RAND()+RAND()+RAND()+RAND()+RAND()+RAND()+RAND())-6))-1)+PT_Y5_MC!I67)</x:f>
        <x:v>880820.2729970122</x:v>
      </x:c>
      <x:c r="I128" s="16" t="n">
        <x:f>MAX(0,H128*(1+EXP((LN(1+Assumptions!$C$60)-0.5*Assumptions!$C$61^2)+Assumptions!$C$61*((RAND()+RAND()+RAND()+RAND()+RAND()+RAND()+RAND()+RAND()+RAND()+RAND()+RAND()+RAND())-6))-1)+PT_Y5_MC!J67)</x:f>
        <x:v>1135195.4836153402</x:v>
      </x:c>
      <x:c r="J128" s="16" t="n">
        <x:f>MAX(0,I128*(1+EXP((LN(1+Assumptions!$C$60)-0.5*Assumptions!$C$61^2)+Assumptions!$C$61*((RAND()+RAND()+RAND()+RAND()+RAND()+RAND()+RAND()+RAND()+RAND()+RAND()+RAND()+RAND())-6))-1)+PT_Y5_MC!K67)</x:f>
        <x:v>1317275.9839482247</x:v>
      </x:c>
      <x:c r="K128" s="16" t="n">
        <x:f>MAX(0,J128*(1+EXP((LN(1+Assumptions!$C$60)-0.5*Assumptions!$C$61^2)+Assumptions!$C$61*((RAND()+RAND()+RAND()+RAND()+RAND()+RAND()+RAND()+RAND()+RAND()+RAND()+RAND()+RAND())-6))-1)+PT_Y5_MC!L67)</x:f>
        <x:v>1311479.4341900854</x:v>
      </x:c>
      <x:c r="L128" s="16" t="n">
        <x:f>MAX(0,K128*(1+EXP((LN(1+Assumptions!$C$60)-0.5*Assumptions!$C$61^2)+Assumptions!$C$61*((RAND()+RAND()+RAND()+RAND()+RAND()+RAND()+RAND()+RAND()+RAND()+RAND()+RAND()+RAND())-6))-1)+PT_Y5_MC!M67)</x:f>
        <x:v>1363012.6557431265</x:v>
      </x:c>
      <x:c r="M128" s="16" t="n">
        <x:f>MAX(0,L128*(1+EXP((LN(1+Assumptions!$C$60)-0.5*Assumptions!$C$61^2)+Assumptions!$C$61*((RAND()+RAND()+RAND()+RAND()+RAND()+RAND()+RAND()+RAND()+RAND()+RAND()+RAND()+RAND())-6))-1)+PT_Y5_MC!N67)</x:f>
        <x:v>1382116.16994096</x:v>
      </x:c>
      <x:c r="N128" s="16" t="n">
        <x:f>MAX(0,M128*(1+EXP((LN(1+Assumptions!$C$60)-0.5*Assumptions!$C$61^2)+Assumptions!$C$61*((RAND()+RAND()+RAND()+RAND()+RAND()+RAND()+RAND()+RAND()+RAND()+RAND()+RAND()+RAND())-6))-1)+PT_Y5_MC!O67)</x:f>
        <x:v>1565821.7570390264</x:v>
      </x:c>
      <x:c r="O128" s="16" t="n">
        <x:f>MAX(0,N128*(1+EXP((LN(1+Assumptions!$C$60)-0.5*Assumptions!$C$61^2)+Assumptions!$C$61*((RAND()+RAND()+RAND()+RAND()+RAND()+RAND()+RAND()+RAND()+RAND()+RAND()+RAND()+RAND())-6))-1)+PT_Y5_MC!P67)</x:f>
        <x:v>1691255.1864158162</x:v>
      </x:c>
      <x:c r="P128" s="16" t="n">
        <x:f>MAX(0,O128*(1+EXP((LN(1+Assumptions!$C$60)-0.5*Assumptions!$C$61^2)+Assumptions!$C$61*((RAND()+RAND()+RAND()+RAND()+RAND()+RAND()+RAND()+RAND()+RAND()+RAND()+RAND()+RAND())-6))-1)+PT_Y5_MC!Q67)</x:f>
        <x:v>2019817.3345910383</x:v>
      </x:c>
      <x:c r="Q128" s="16" t="n">
        <x:f>MAX(0,P128*(1+EXP((LN(1+Assumptions!$C$60)-0.5*Assumptions!$C$61^2)+Assumptions!$C$61*((RAND()+RAND()+RAND()+RAND()+RAND()+RAND()+RAND()+RAND()+RAND()+RAND()+RAND()+RAND())-6))-1)+PT_Y5_MC!R67)</x:f>
        <x:v>2434977.212168304</x:v>
      </x:c>
      <x:c r="R128" s="16" t="n">
        <x:f>MAX(0,Q128*(1+EXP((LN(1+Assumptions!$C$60)-0.5*Assumptions!$C$61^2)+Assumptions!$C$61*((RAND()+RAND()+RAND()+RAND()+RAND()+RAND()+RAND()+RAND()+RAND()+RAND()+RAND()+RAND())-6))-1)+PT_Y5_MC!S67)</x:f>
        <x:v>2857518.3788538715</x:v>
      </x:c>
      <x:c r="S128" s="16" t="n">
        <x:f>MAX(0,R128*(1+EXP((LN(1+Assumptions!$C$60)-0.5*Assumptions!$C$61^2)+Assumptions!$C$61*((RAND()+RAND()+RAND()+RAND()+RAND()+RAND()+RAND()+RAND()+RAND()+RAND()+RAND()+RAND())-6))-1)+PT_Y5_MC!T67)</x:f>
        <x:v>3369417.3124262434</x:v>
      </x:c>
      <x:c r="T128" s="16" t="n">
        <x:f>MAX(0,S128*(1+EXP((LN(1+Assumptions!$C$60)-0.5*Assumptions!$C$61^2)+Assumptions!$C$61*((RAND()+RAND()+RAND()+RAND()+RAND()+RAND()+RAND()+RAND()+RAND()+RAND()+RAND()+RAND())-6))-1)+PT_Y5_MC!U67)</x:f>
        <x:v>3684603.5896781003</x:v>
      </x:c>
      <x:c r="U128" s="16" t="n">
        <x:f>MAX(0,T128*(1+EXP((LN(1+Assumptions!$C$60)-0.5*Assumptions!$C$61^2)+Assumptions!$C$61*((RAND()+RAND()+RAND()+RAND()+RAND()+RAND()+RAND()+RAND()+RAND()+RAND()+RAND()+RAND())-6))-1)+PT_Y5_MC!V67)</x:f>
        <x:v>3733503.3848246583</x:v>
      </x:c>
      <x:c r="V128" s="16" t="n">
        <x:f>MAX(0,U128*(1+EXP((LN(1+Assumptions!$C$60)-0.5*Assumptions!$C$61^2)+Assumptions!$C$61*((RAND()+RAND()+RAND()+RAND()+RAND()+RAND()+RAND()+RAND()+RAND()+RAND()+RAND()+RAND())-6))-1)+PT_Y5_MC!W67)</x:f>
        <x:v>3415067.863648224</x:v>
      </x:c>
      <x:c r="W128" s="16" t="n">
        <x:f>MAX(0,V128*(1+EXP((LN(1+Assumptions!$C$60)-0.5*Assumptions!$C$61^2)+Assumptions!$C$61*((RAND()+RAND()+RAND()+RAND()+RAND()+RAND()+RAND()+RAND()+RAND()+RAND()+RAND()+RAND())-6))-1)+PT_Y5_MC!X67)</x:f>
        <x:v>3506378.4435657123</x:v>
      </x:c>
      <x:c r="X128" s="16" t="n">
        <x:f>MAX(0,W128*(1+EXP((LN(1+Assumptions!$C$60)-0.5*Assumptions!$C$61^2)+Assumptions!$C$61*((RAND()+RAND()+RAND()+RAND()+RAND()+RAND()+RAND()+RAND()+RAND()+RAND()+RAND()+RAND())-6))-1)+PT_Y5_MC!Y67)</x:f>
        <x:v>3313774.3655348825</x:v>
      </x:c>
      <x:c r="Y128" s="16" t="n">
        <x:f>MAX(0,X128*(1+EXP((LN(1+Assumptions!$C$60)-0.5*Assumptions!$C$61^2)+Assumptions!$C$61*((RAND()+RAND()+RAND()+RAND()+RAND()+RAND()+RAND()+RAND()+RAND()+RAND()+RAND()+RAND())-6))-1)+PT_Y5_MC!Z67)</x:f>
        <x:v>4490797.241969951</x:v>
      </x:c>
      <x:c r="Z128" s="16" t="n">
        <x:f>MAX(0,Y128*(1+EXP((LN(1+Assumptions!$C$60)-0.5*Assumptions!$C$61^2)+Assumptions!$C$61*((RAND()+RAND()+RAND()+RAND()+RAND()+RAND()+RAND()+RAND()+RAND()+RAND()+RAND()+RAND())-6))-1)+PT_Y5_MC!AA67)</x:f>
        <x:v>3970454.354204645</x:v>
      </x:c>
      <x:c r="AA128" s="16" t="n">
        <x:f>MAX(0,Z128*(1+EXP((LN(1+Assumptions!$C$60)-0.5*Assumptions!$C$61^2)+Assumptions!$C$61*((RAND()+RAND()+RAND()+RAND()+RAND()+RAND()+RAND()+RAND()+RAND()+RAND()+RAND()+RAND())-6))-1)+PT_Y5_MC!AB67)</x:f>
        <x:v>5359874.965407931</x:v>
      </x:c>
      <x:c r="AB128" s="16" t="n">
        <x:f>MAX(0,AA128*(1+EXP((LN(1+Assumptions!$C$60)-0.5*Assumptions!$C$61^2)+Assumptions!$C$61*((RAND()+RAND()+RAND()+RAND()+RAND()+RAND()+RAND()+RAND()+RAND()+RAND()+RAND()+RAND())-6))-1)+PT_Y5_MC!AC67)</x:f>
        <x:v>5783230.29862875</x:v>
      </x:c>
      <x:c r="AC128" s="16" t="n">
        <x:f>MAX(0,AB128*(1+EXP((LN(1+Assumptions!$C$60)-0.5*Assumptions!$C$61^2)+Assumptions!$C$61*((RAND()+RAND()+RAND()+RAND()+RAND()+RAND()+RAND()+RAND()+RAND()+RAND()+RAND()+RAND())-6))-1)+PT_Y5_MC!AD67)</x:f>
        <x:v>6269151.911878711</x:v>
      </x:c>
      <x:c r="AD128" s="16" t="n">
        <x:f>MAX(0,AC128*(1+EXP((LN(1+Assumptions!$C$60)-0.5*Assumptions!$C$61^2)+Assumptions!$C$61*((RAND()+RAND()+RAND()+RAND()+RAND()+RAND()+RAND()+RAND()+RAND()+RAND()+RAND()+RAND())-6))-1)+PT_Y5_MC!AE67)</x:f>
        <x:v>5680298.2023742</x:v>
      </x:c>
      <x:c r="AE128" s="16" t="n">
        <x:f>MAX(0,AD128*(1+EXP((LN(1+Assumptions!$C$60)-0.5*Assumptions!$C$61^2)+Assumptions!$C$61*((RAND()+RAND()+RAND()+RAND()+RAND()+RAND()+RAND()+RAND()+RAND()+RAND()+RAND()+RAND())-6))-1)+PT_Y5_MC!AF67)</x:f>
        <x:v>5898753.052747729</x:v>
      </x:c>
      <x:c r="AF128" s="16" t="n">
        <x:f>MAX(0,AE128*(1+EXP((LN(1+Assumptions!$C$60)-0.5*Assumptions!$C$61^2)+Assumptions!$C$61*((RAND()+RAND()+RAND()+RAND()+RAND()+RAND()+RAND()+RAND()+RAND()+RAND()+RAND()+RAND())-6))-1)+PT_Y5_MC!AG67)</x:f>
        <x:v>8372295.047963628</x:v>
      </x:c>
    </x:row>
    <x:row r="129">
      <x:c r="A129" s="39">
        <x:v>125</x:v>
      </x:c>
      <x:c r="B129" s="16" t="n">
        <x:f>PT_Y5_MC!C68</x:f>
        <x:v>1029031.25</x:v>
      </x:c>
      <x:c r="C129" s="16" t="n">
        <x:f>MAX(0,B129*(1+EXP((LN(1+Assumptions!$C$60)-0.5*Assumptions!$C$61^2)+Assumptions!$C$61*((RAND()+RAND()+RAND()+RAND()+RAND()+RAND()+RAND()+RAND()+RAND()+RAND()+RAND()+RAND())-6))-1)+PT_Y5_MC!D67)</x:f>
        <x:v>1242560.2622792856</x:v>
      </x:c>
      <x:c r="D129" s="16" t="n">
        <x:f>MAX(0,C129*(1+EXP((LN(1+Assumptions!$C$60)-0.5*Assumptions!$C$61^2)+Assumptions!$C$61*((RAND()+RAND()+RAND()+RAND()+RAND()+RAND()+RAND()+RAND()+RAND()+RAND()+RAND()+RAND())-6))-1)+PT_Y5_MC!E67)</x:f>
        <x:v>1574881.8360797158</x:v>
      </x:c>
      <x:c r="E129" s="16" t="n">
        <x:f>MAX(0,D129*(1+EXP((LN(1+Assumptions!$C$60)-0.5*Assumptions!$C$61^2)+Assumptions!$C$61*((RAND()+RAND()+RAND()+RAND()+RAND()+RAND()+RAND()+RAND()+RAND()+RAND()+RAND()+RAND())-6))-1)+PT_Y5_MC!F67)</x:f>
        <x:v>1459772.0833538915</x:v>
      </x:c>
      <x:c r="F129" s="16" t="n">
        <x:f>MAX(0,E129*(1+EXP((LN(1+Assumptions!$C$60)-0.5*Assumptions!$C$61^2)+Assumptions!$C$61*((RAND()+RAND()+RAND()+RAND()+RAND()+RAND()+RAND()+RAND()+RAND()+RAND()+RAND()+RAND())-6))-1)+PT_Y5_MC!G67)</x:f>
        <x:v>1974585.75697405</x:v>
      </x:c>
      <x:c r="G129" s="16" t="n">
        <x:f>MAX(0,F129*(1+EXP((LN(1+Assumptions!$C$60)-0.5*Assumptions!$C$61^2)+Assumptions!$C$61*((RAND()+RAND()+RAND()+RAND()+RAND()+RAND()+RAND()+RAND()+RAND()+RAND()+RAND()+RAND())-6))-1)+PT_Y5_MC!H67)</x:f>
        <x:v>2118339.430915681</x:v>
      </x:c>
      <x:c r="H129" s="16" t="n">
        <x:f>MAX(0,G129*(1+EXP((LN(1+Assumptions!$C$60)-0.5*Assumptions!$C$61^2)+Assumptions!$C$61*((RAND()+RAND()+RAND()+RAND()+RAND()+RAND()+RAND()+RAND()+RAND()+RAND()+RAND()+RAND())-6))-1)+PT_Y5_MC!I67)</x:f>
        <x:v>1803281.287886858</x:v>
      </x:c>
      <x:c r="I129" s="16" t="n">
        <x:f>MAX(0,H129*(1+EXP((LN(1+Assumptions!$C$60)-0.5*Assumptions!$C$61^2)+Assumptions!$C$61*((RAND()+RAND()+RAND()+RAND()+RAND()+RAND()+RAND()+RAND()+RAND()+RAND()+RAND()+RAND())-6))-1)+PT_Y5_MC!J67)</x:f>
        <x:v>1959969.5096845354</x:v>
      </x:c>
      <x:c r="J129" s="16" t="n">
        <x:f>MAX(0,I129*(1+EXP((LN(1+Assumptions!$C$60)-0.5*Assumptions!$C$61^2)+Assumptions!$C$61*((RAND()+RAND()+RAND()+RAND()+RAND()+RAND()+RAND()+RAND()+RAND()+RAND()+RAND()+RAND())-6))-1)+PT_Y5_MC!K67)</x:f>
        <x:v>2880171.2573261247</x:v>
      </x:c>
      <x:c r="K129" s="16" t="n">
        <x:f>MAX(0,J129*(1+EXP((LN(1+Assumptions!$C$60)-0.5*Assumptions!$C$61^2)+Assumptions!$C$61*((RAND()+RAND()+RAND()+RAND()+RAND()+RAND()+RAND()+RAND()+RAND()+RAND()+RAND()+RAND())-6))-1)+PT_Y5_MC!L67)</x:f>
        <x:v>3699491.029527579</x:v>
      </x:c>
      <x:c r="L129" s="16" t="n">
        <x:f>MAX(0,K129*(1+EXP((LN(1+Assumptions!$C$60)-0.5*Assumptions!$C$61^2)+Assumptions!$C$61*((RAND()+RAND()+RAND()+RAND()+RAND()+RAND()+RAND()+RAND()+RAND()+RAND()+RAND()+RAND())-6))-1)+PT_Y5_MC!M67)</x:f>
        <x:v>3561362.3521783557</x:v>
      </x:c>
      <x:c r="M129" s="16" t="n">
        <x:f>MAX(0,L129*(1+EXP((LN(1+Assumptions!$C$60)-0.5*Assumptions!$C$61^2)+Assumptions!$C$61*((RAND()+RAND()+RAND()+RAND()+RAND()+RAND()+RAND()+RAND()+RAND()+RAND()+RAND()+RAND())-6))-1)+PT_Y5_MC!N67)</x:f>
        <x:v>3886828.175042975</x:v>
      </x:c>
      <x:c r="N129" s="16" t="n">
        <x:f>MAX(0,M129*(1+EXP((LN(1+Assumptions!$C$60)-0.5*Assumptions!$C$61^2)+Assumptions!$C$61*((RAND()+RAND()+RAND()+RAND()+RAND()+RAND()+RAND()+RAND()+RAND()+RAND()+RAND()+RAND())-6))-1)+PT_Y5_MC!O67)</x:f>
        <x:v>3285586.0801762477</x:v>
      </x:c>
      <x:c r="O129" s="16" t="n">
        <x:f>MAX(0,N129*(1+EXP((LN(1+Assumptions!$C$60)-0.5*Assumptions!$C$61^2)+Assumptions!$C$61*((RAND()+RAND()+RAND()+RAND()+RAND()+RAND()+RAND()+RAND()+RAND()+RAND()+RAND()+RAND())-6))-1)+PT_Y5_MC!P67)</x:f>
        <x:v>3288732.3231237056</x:v>
      </x:c>
      <x:c r="P129" s="16" t="n">
        <x:f>MAX(0,O129*(1+EXP((LN(1+Assumptions!$C$60)-0.5*Assumptions!$C$61^2)+Assumptions!$C$61*((RAND()+RAND()+RAND()+RAND()+RAND()+RAND()+RAND()+RAND()+RAND()+RAND()+RAND()+RAND())-6))-1)+PT_Y5_MC!Q67)</x:f>
        <x:v>4338956.346363106</x:v>
      </x:c>
      <x:c r="Q129" s="16" t="n">
        <x:f>MAX(0,P129*(1+EXP((LN(1+Assumptions!$C$60)-0.5*Assumptions!$C$61^2)+Assumptions!$C$61*((RAND()+RAND()+RAND()+RAND()+RAND()+RAND()+RAND()+RAND()+RAND()+RAND()+RAND()+RAND())-6))-1)+PT_Y5_MC!R67)</x:f>
        <x:v>5152862.467254498</x:v>
      </x:c>
      <x:c r="R129" s="16" t="n">
        <x:f>MAX(0,Q129*(1+EXP((LN(1+Assumptions!$C$60)-0.5*Assumptions!$C$61^2)+Assumptions!$C$61*((RAND()+RAND()+RAND()+RAND()+RAND()+RAND()+RAND()+RAND()+RAND()+RAND()+RAND()+RAND())-6))-1)+PT_Y5_MC!S67)</x:f>
        <x:v>6038760.880846702</x:v>
      </x:c>
      <x:c r="S129" s="16" t="n">
        <x:f>MAX(0,R129*(1+EXP((LN(1+Assumptions!$C$60)-0.5*Assumptions!$C$61^2)+Assumptions!$C$61*((RAND()+RAND()+RAND()+RAND()+RAND()+RAND()+RAND()+RAND()+RAND()+RAND()+RAND()+RAND())-6))-1)+PT_Y5_MC!T67)</x:f>
        <x:v>6684404.195214191</x:v>
      </x:c>
      <x:c r="T129" s="16" t="n">
        <x:f>MAX(0,S129*(1+EXP((LN(1+Assumptions!$C$60)-0.5*Assumptions!$C$61^2)+Assumptions!$C$61*((RAND()+RAND()+RAND()+RAND()+RAND()+RAND()+RAND()+RAND()+RAND()+RAND()+RAND()+RAND())-6))-1)+PT_Y5_MC!U67)</x:f>
        <x:v>5841061.795342084</x:v>
      </x:c>
      <x:c r="U129" s="16" t="n">
        <x:f>MAX(0,T129*(1+EXP((LN(1+Assumptions!$C$60)-0.5*Assumptions!$C$61^2)+Assumptions!$C$61*((RAND()+RAND()+RAND()+RAND()+RAND()+RAND()+RAND()+RAND()+RAND()+RAND()+RAND()+RAND())-6))-1)+PT_Y5_MC!V67)</x:f>
        <x:v>5506484.699298681</x:v>
      </x:c>
      <x:c r="V129" s="16" t="n">
        <x:f>MAX(0,U129*(1+EXP((LN(1+Assumptions!$C$60)-0.5*Assumptions!$C$61^2)+Assumptions!$C$61*((RAND()+RAND()+RAND()+RAND()+RAND()+RAND()+RAND()+RAND()+RAND()+RAND()+RAND()+RAND())-6))-1)+PT_Y5_MC!W67)</x:f>
        <x:v>6317626.820648118</x:v>
      </x:c>
      <x:c r="W129" s="16" t="n">
        <x:f>MAX(0,V129*(1+EXP((LN(1+Assumptions!$C$60)-0.5*Assumptions!$C$61^2)+Assumptions!$C$61*((RAND()+RAND()+RAND()+RAND()+RAND()+RAND()+RAND()+RAND()+RAND()+RAND()+RAND()+RAND())-6))-1)+PT_Y5_MC!X67)</x:f>
        <x:v>6045125.353695333</x:v>
      </x:c>
      <x:c r="X129" s="16" t="n">
        <x:f>MAX(0,W129*(1+EXP((LN(1+Assumptions!$C$60)-0.5*Assumptions!$C$61^2)+Assumptions!$C$61*((RAND()+RAND()+RAND()+RAND()+RAND()+RAND()+RAND()+RAND()+RAND()+RAND()+RAND()+RAND())-6))-1)+PT_Y5_MC!Y67)</x:f>
        <x:v>6464396.252882224</x:v>
      </x:c>
      <x:c r="Y129" s="16" t="n">
        <x:f>MAX(0,X129*(1+EXP((LN(1+Assumptions!$C$60)-0.5*Assumptions!$C$61^2)+Assumptions!$C$61*((RAND()+RAND()+RAND()+RAND()+RAND()+RAND()+RAND()+RAND()+RAND()+RAND()+RAND()+RAND())-6))-1)+PT_Y5_MC!Z67)</x:f>
        <x:v>6338403.4986429475</x:v>
      </x:c>
      <x:c r="Z129" s="16" t="n">
        <x:f>MAX(0,Y129*(1+EXP((LN(1+Assumptions!$C$60)-0.5*Assumptions!$C$61^2)+Assumptions!$C$61*((RAND()+RAND()+RAND()+RAND()+RAND()+RAND()+RAND()+RAND()+RAND()+RAND()+RAND()+RAND())-6))-1)+PT_Y5_MC!AA67)</x:f>
        <x:v>6484616.97836992</x:v>
      </x:c>
      <x:c r="AA129" s="16" t="n">
        <x:f>MAX(0,Z129*(1+EXP((LN(1+Assumptions!$C$60)-0.5*Assumptions!$C$61^2)+Assumptions!$C$61*((RAND()+RAND()+RAND()+RAND()+RAND()+RAND()+RAND()+RAND()+RAND()+RAND()+RAND()+RAND())-6))-1)+PT_Y5_MC!AB67)</x:f>
        <x:v>8335792.904656005</x:v>
      </x:c>
      <x:c r="AB129" s="16" t="n">
        <x:f>MAX(0,AA129*(1+EXP((LN(1+Assumptions!$C$60)-0.5*Assumptions!$C$61^2)+Assumptions!$C$61*((RAND()+RAND()+RAND()+RAND()+RAND()+RAND()+RAND()+RAND()+RAND()+RAND()+RAND()+RAND())-6))-1)+PT_Y5_MC!AC67)</x:f>
        <x:v>10599100.588586783</x:v>
      </x:c>
      <x:c r="AC129" s="16" t="n">
        <x:f>MAX(0,AB129*(1+EXP((LN(1+Assumptions!$C$60)-0.5*Assumptions!$C$61^2)+Assumptions!$C$61*((RAND()+RAND()+RAND()+RAND()+RAND()+RAND()+RAND()+RAND()+RAND()+RAND()+RAND()+RAND())-6))-1)+PT_Y5_MC!AD67)</x:f>
        <x:v>11061244.73445187</x:v>
      </x:c>
      <x:c r="AD129" s="16" t="n">
        <x:f>MAX(0,AC129*(1+EXP((LN(1+Assumptions!$C$60)-0.5*Assumptions!$C$61^2)+Assumptions!$C$61*((RAND()+RAND()+RAND()+RAND()+RAND()+RAND()+RAND()+RAND()+RAND()+RAND()+RAND()+RAND())-6))-1)+PT_Y5_MC!AE67)</x:f>
        <x:v>12772912.990003062</x:v>
      </x:c>
      <x:c r="AE129" s="16" t="n">
        <x:f>MAX(0,AD129*(1+EXP((LN(1+Assumptions!$C$60)-0.5*Assumptions!$C$61^2)+Assumptions!$C$61*((RAND()+RAND()+RAND()+RAND()+RAND()+RAND()+RAND()+RAND()+RAND()+RAND()+RAND()+RAND())-6))-1)+PT_Y5_MC!AF67)</x:f>
        <x:v>16594961.313851781</x:v>
      </x:c>
      <x:c r="AF129" s="16" t="n">
        <x:f>MAX(0,AE129*(1+EXP((LN(1+Assumptions!$C$60)-0.5*Assumptions!$C$61^2)+Assumptions!$C$61*((RAND()+RAND()+RAND()+RAND()+RAND()+RAND()+RAND()+RAND()+RAND()+RAND()+RAND()+RAND())-6))-1)+PT_Y5_MC!AG67)</x:f>
        <x:v>19172776.639284365</x:v>
      </x:c>
    </x:row>
    <x:row r="130">
      <x:c r="A130" s="39">
        <x:v>126</x:v>
      </x:c>
      <x:c r="B130" s="16" t="n">
        <x:f>PT_Y5_MC!C68</x:f>
        <x:v>1029031.25</x:v>
      </x:c>
      <x:c r="C130" s="16" t="n">
        <x:f>MAX(0,B130*(1+EXP((LN(1+Assumptions!$C$60)-0.5*Assumptions!$C$61^2)+Assumptions!$C$61*((RAND()+RAND()+RAND()+RAND()+RAND()+RAND()+RAND()+RAND()+RAND()+RAND()+RAND()+RAND())-6))-1)+PT_Y5_MC!D67)</x:f>
        <x:v>937297.9975282507</x:v>
      </x:c>
      <x:c r="D130" s="16" t="n">
        <x:f>MAX(0,C130*(1+EXP((LN(1+Assumptions!$C$60)-0.5*Assumptions!$C$61^2)+Assumptions!$C$61*((RAND()+RAND()+RAND()+RAND()+RAND()+RAND()+RAND()+RAND()+RAND()+RAND()+RAND()+RAND())-6))-1)+PT_Y5_MC!E67)</x:f>
        <x:v>1177104.5753420813</x:v>
      </x:c>
      <x:c r="E130" s="16" t="n">
        <x:f>MAX(0,D130*(1+EXP((LN(1+Assumptions!$C$60)-0.5*Assumptions!$C$61^2)+Assumptions!$C$61*((RAND()+RAND()+RAND()+RAND()+RAND()+RAND()+RAND()+RAND()+RAND()+RAND()+RAND()+RAND())-6))-1)+PT_Y5_MC!F67)</x:f>
        <x:v>1237872.2686480444</x:v>
      </x:c>
      <x:c r="F130" s="16" t="n">
        <x:f>MAX(0,E130*(1+EXP((LN(1+Assumptions!$C$60)-0.5*Assumptions!$C$61^2)+Assumptions!$C$61*((RAND()+RAND()+RAND()+RAND()+RAND()+RAND()+RAND()+RAND()+RAND()+RAND()+RAND()+RAND())-6))-1)+PT_Y5_MC!G67)</x:f>
        <x:v>1165524.1753307867</x:v>
      </x:c>
      <x:c r="G130" s="16" t="n">
        <x:f>MAX(0,F130*(1+EXP((LN(1+Assumptions!$C$60)-0.5*Assumptions!$C$61^2)+Assumptions!$C$61*((RAND()+RAND()+RAND()+RAND()+RAND()+RAND()+RAND()+RAND()+RAND()+RAND()+RAND()+RAND())-6))-1)+PT_Y5_MC!H67)</x:f>
        <x:v>945498.2193425905</x:v>
      </x:c>
      <x:c r="H130" s="16" t="n">
        <x:f>MAX(0,G130*(1+EXP((LN(1+Assumptions!$C$60)-0.5*Assumptions!$C$61^2)+Assumptions!$C$61*((RAND()+RAND()+RAND()+RAND()+RAND()+RAND()+RAND()+RAND()+RAND()+RAND()+RAND()+RAND())-6))-1)+PT_Y5_MC!I67)</x:f>
        <x:v>987469.725647039</x:v>
      </x:c>
      <x:c r="I130" s="16" t="n">
        <x:f>MAX(0,H130*(1+EXP((LN(1+Assumptions!$C$60)-0.5*Assumptions!$C$61^2)+Assumptions!$C$61*((RAND()+RAND()+RAND()+RAND()+RAND()+RAND()+RAND()+RAND()+RAND()+RAND()+RAND()+RAND())-6))-1)+PT_Y5_MC!J67)</x:f>
        <x:v>1006394.8851378625</x:v>
      </x:c>
      <x:c r="J130" s="16" t="n">
        <x:f>MAX(0,I130*(1+EXP((LN(1+Assumptions!$C$60)-0.5*Assumptions!$C$61^2)+Assumptions!$C$61*((RAND()+RAND()+RAND()+RAND()+RAND()+RAND()+RAND()+RAND()+RAND()+RAND()+RAND()+RAND())-6))-1)+PT_Y5_MC!K67)</x:f>
        <x:v>1262311.0088007562</x:v>
      </x:c>
      <x:c r="K130" s="16" t="n">
        <x:f>MAX(0,J130*(1+EXP((LN(1+Assumptions!$C$60)-0.5*Assumptions!$C$61^2)+Assumptions!$C$61*((RAND()+RAND()+RAND()+RAND()+RAND()+RAND()+RAND()+RAND()+RAND()+RAND()+RAND()+RAND())-6))-1)+PT_Y5_MC!L67)</x:f>
        <x:v>1115589.8142361264</x:v>
      </x:c>
      <x:c r="L130" s="16" t="n">
        <x:f>MAX(0,K130*(1+EXP((LN(1+Assumptions!$C$60)-0.5*Assumptions!$C$61^2)+Assumptions!$C$61*((RAND()+RAND()+RAND()+RAND()+RAND()+RAND()+RAND()+RAND()+RAND()+RAND()+RAND()+RAND())-6))-1)+PT_Y5_MC!M67)</x:f>
        <x:v>1082208.2761100968</x:v>
      </x:c>
      <x:c r="M130" s="16" t="n">
        <x:f>MAX(0,L130*(1+EXP((LN(1+Assumptions!$C$60)-0.5*Assumptions!$C$61^2)+Assumptions!$C$61*((RAND()+RAND()+RAND()+RAND()+RAND()+RAND()+RAND()+RAND()+RAND()+RAND()+RAND()+RAND())-6))-1)+PT_Y5_MC!N67)</x:f>
        <x:v>1269188.3374170165</x:v>
      </x:c>
      <x:c r="N130" s="16" t="n">
        <x:f>MAX(0,M130*(1+EXP((LN(1+Assumptions!$C$60)-0.5*Assumptions!$C$61^2)+Assumptions!$C$61*((RAND()+RAND()+RAND()+RAND()+RAND()+RAND()+RAND()+RAND()+RAND()+RAND()+RAND()+RAND())-6))-1)+PT_Y5_MC!O67)</x:f>
        <x:v>1359493.397050056</x:v>
      </x:c>
      <x:c r="O130" s="16" t="n">
        <x:f>MAX(0,N130*(1+EXP((LN(1+Assumptions!$C$60)-0.5*Assumptions!$C$61^2)+Assumptions!$C$61*((RAND()+RAND()+RAND()+RAND()+RAND()+RAND()+RAND()+RAND()+RAND()+RAND()+RAND()+RAND())-6))-1)+PT_Y5_MC!P67)</x:f>
        <x:v>1657727.676091246</x:v>
      </x:c>
      <x:c r="P130" s="16" t="n">
        <x:f>MAX(0,O130*(1+EXP((LN(1+Assumptions!$C$60)-0.5*Assumptions!$C$61^2)+Assumptions!$C$61*((RAND()+RAND()+RAND()+RAND()+RAND()+RAND()+RAND()+RAND()+RAND()+RAND()+RAND()+RAND())-6))-1)+PT_Y5_MC!Q67)</x:f>
        <x:v>1993848.3005576127</x:v>
      </x:c>
      <x:c r="Q130" s="16" t="n">
        <x:f>MAX(0,P130*(1+EXP((LN(1+Assumptions!$C$60)-0.5*Assumptions!$C$61^2)+Assumptions!$C$61*((RAND()+RAND()+RAND()+RAND()+RAND()+RAND()+RAND()+RAND()+RAND()+RAND()+RAND()+RAND())-6))-1)+PT_Y5_MC!R67)</x:f>
        <x:v>2683575.974199756</x:v>
      </x:c>
      <x:c r="R130" s="16" t="n">
        <x:f>MAX(0,Q130*(1+EXP((LN(1+Assumptions!$C$60)-0.5*Assumptions!$C$61^2)+Assumptions!$C$61*((RAND()+RAND()+RAND()+RAND()+RAND()+RAND()+RAND()+RAND()+RAND()+RAND()+RAND()+RAND())-6))-1)+PT_Y5_MC!S67)</x:f>
        <x:v>3673855.36873315</x:v>
      </x:c>
      <x:c r="S130" s="16" t="n">
        <x:f>MAX(0,R130*(1+EXP((LN(1+Assumptions!$C$60)-0.5*Assumptions!$C$61^2)+Assumptions!$C$61*((RAND()+RAND()+RAND()+RAND()+RAND()+RAND()+RAND()+RAND()+RAND()+RAND()+RAND()+RAND())-6))-1)+PT_Y5_MC!T67)</x:f>
        <x:v>3919481.915584766</x:v>
      </x:c>
      <x:c r="T130" s="16" t="n">
        <x:f>MAX(0,S130*(1+EXP((LN(1+Assumptions!$C$60)-0.5*Assumptions!$C$61^2)+Assumptions!$C$61*((RAND()+RAND()+RAND()+RAND()+RAND()+RAND()+RAND()+RAND()+RAND()+RAND()+RAND()+RAND())-6))-1)+PT_Y5_MC!U67)</x:f>
        <x:v>4364030.414300182</x:v>
      </x:c>
      <x:c r="U130" s="16" t="n">
        <x:f>MAX(0,T130*(1+EXP((LN(1+Assumptions!$C$60)-0.5*Assumptions!$C$61^2)+Assumptions!$C$61*((RAND()+RAND()+RAND()+RAND()+RAND()+RAND()+RAND()+RAND()+RAND()+RAND()+RAND()+RAND())-6))-1)+PT_Y5_MC!V67)</x:f>
        <x:v>5017980.820197313</x:v>
      </x:c>
      <x:c r="V130" s="16" t="n">
        <x:f>MAX(0,U130*(1+EXP((LN(1+Assumptions!$C$60)-0.5*Assumptions!$C$61^2)+Assumptions!$C$61*((RAND()+RAND()+RAND()+RAND()+RAND()+RAND()+RAND()+RAND()+RAND()+RAND()+RAND()+RAND())-6))-1)+PT_Y5_MC!W67)</x:f>
        <x:v>6228337.176444657</x:v>
      </x:c>
      <x:c r="W130" s="16" t="n">
        <x:f>MAX(0,V130*(1+EXP((LN(1+Assumptions!$C$60)-0.5*Assumptions!$C$61^2)+Assumptions!$C$61*((RAND()+RAND()+RAND()+RAND()+RAND()+RAND()+RAND()+RAND()+RAND()+RAND()+RAND()+RAND())-6))-1)+PT_Y5_MC!X67)</x:f>
        <x:v>4977206.906880734</x:v>
      </x:c>
      <x:c r="X130" s="16" t="n">
        <x:f>MAX(0,W130*(1+EXP((LN(1+Assumptions!$C$60)-0.5*Assumptions!$C$61^2)+Assumptions!$C$61*((RAND()+RAND()+RAND()+RAND()+RAND()+RAND()+RAND()+RAND()+RAND()+RAND()+RAND()+RAND())-6))-1)+PT_Y5_MC!Y67)</x:f>
        <x:v>5935689.189001011</x:v>
      </x:c>
      <x:c r="Y130" s="16" t="n">
        <x:f>MAX(0,X130*(1+EXP((LN(1+Assumptions!$C$60)-0.5*Assumptions!$C$61^2)+Assumptions!$C$61*((RAND()+RAND()+RAND()+RAND()+RAND()+RAND()+RAND()+RAND()+RAND()+RAND()+RAND()+RAND())-6))-1)+PT_Y5_MC!Z67)</x:f>
        <x:v>7568495.395488082</x:v>
      </x:c>
      <x:c r="Z130" s="16" t="n">
        <x:f>MAX(0,Y130*(1+EXP((LN(1+Assumptions!$C$60)-0.5*Assumptions!$C$61^2)+Assumptions!$C$61*((RAND()+RAND()+RAND()+RAND()+RAND()+RAND()+RAND()+RAND()+RAND()+RAND()+RAND()+RAND())-6))-1)+PT_Y5_MC!AA67)</x:f>
        <x:v>7933484.621743695</x:v>
      </x:c>
      <x:c r="AA130" s="16" t="n">
        <x:f>MAX(0,Z130*(1+EXP((LN(1+Assumptions!$C$60)-0.5*Assumptions!$C$61^2)+Assumptions!$C$61*((RAND()+RAND()+RAND()+RAND()+RAND()+RAND()+RAND()+RAND()+RAND()+RAND()+RAND()+RAND())-6))-1)+PT_Y5_MC!AB67)</x:f>
        <x:v>8508244.255424026</x:v>
      </x:c>
      <x:c r="AB130" s="16" t="n">
        <x:f>MAX(0,AA130*(1+EXP((LN(1+Assumptions!$C$60)-0.5*Assumptions!$C$61^2)+Assumptions!$C$61*((RAND()+RAND()+RAND()+RAND()+RAND()+RAND()+RAND()+RAND()+RAND()+RAND()+RAND()+RAND())-6))-1)+PT_Y5_MC!AC67)</x:f>
        <x:v>9125548.917136554</x:v>
      </x:c>
      <x:c r="AC130" s="16" t="n">
        <x:f>MAX(0,AB130*(1+EXP((LN(1+Assumptions!$C$60)-0.5*Assumptions!$C$61^2)+Assumptions!$C$61*((RAND()+RAND()+RAND()+RAND()+RAND()+RAND()+RAND()+RAND()+RAND()+RAND()+RAND()+RAND())-6))-1)+PT_Y5_MC!AD67)</x:f>
        <x:v>12332039.478224164</x:v>
      </x:c>
      <x:c r="AD130" s="16" t="n">
        <x:f>MAX(0,AC130*(1+EXP((LN(1+Assumptions!$C$60)-0.5*Assumptions!$C$61^2)+Assumptions!$C$61*((RAND()+RAND()+RAND()+RAND()+RAND()+RAND()+RAND()+RAND()+RAND()+RAND()+RAND()+RAND())-6))-1)+PT_Y5_MC!AE67)</x:f>
        <x:v>9536402.962540006</x:v>
      </x:c>
      <x:c r="AE130" s="16" t="n">
        <x:f>MAX(0,AD130*(1+EXP((LN(1+Assumptions!$C$60)-0.5*Assumptions!$C$61^2)+Assumptions!$C$61*((RAND()+RAND()+RAND()+RAND()+RAND()+RAND()+RAND()+RAND()+RAND()+RAND()+RAND()+RAND())-6))-1)+PT_Y5_MC!AF67)</x:f>
        <x:v>6906744.029321725</x:v>
      </x:c>
      <x:c r="AF130" s="16" t="n">
        <x:f>MAX(0,AE130*(1+EXP((LN(1+Assumptions!$C$60)-0.5*Assumptions!$C$61^2)+Assumptions!$C$61*((RAND()+RAND()+RAND()+RAND()+RAND()+RAND()+RAND()+RAND()+RAND()+RAND()+RAND()+RAND())-6))-1)+PT_Y5_MC!AG67)</x:f>
        <x:v>7716803.696226499</x:v>
      </x:c>
    </x:row>
    <x:row r="131">
      <x:c r="A131" s="39">
        <x:v>127</x:v>
      </x:c>
      <x:c r="B131" s="16" t="n">
        <x:f>PT_Y5_MC!C68</x:f>
        <x:v>1029031.25</x:v>
      </x:c>
      <x:c r="C131" s="16" t="n">
        <x:f>MAX(0,B131*(1+EXP((LN(1+Assumptions!$C$60)-0.5*Assumptions!$C$61^2)+Assumptions!$C$61*((RAND()+RAND()+RAND()+RAND()+RAND()+RAND()+RAND()+RAND()+RAND()+RAND()+RAND()+RAND())-6))-1)+PT_Y5_MC!D67)</x:f>
        <x:v>1043127.130286871</x:v>
      </x:c>
      <x:c r="D131" s="16" t="n">
        <x:f>MAX(0,C131*(1+EXP((LN(1+Assumptions!$C$60)-0.5*Assumptions!$C$61^2)+Assumptions!$C$61*((RAND()+RAND()+RAND()+RAND()+RAND()+RAND()+RAND()+RAND()+RAND()+RAND()+RAND()+RAND())-6))-1)+PT_Y5_MC!E67)</x:f>
        <x:v>1262784.920626733</x:v>
      </x:c>
      <x:c r="E131" s="16" t="n">
        <x:f>MAX(0,D131*(1+EXP((LN(1+Assumptions!$C$60)-0.5*Assumptions!$C$61^2)+Assumptions!$C$61*((RAND()+RAND()+RAND()+RAND()+RAND()+RAND()+RAND()+RAND()+RAND()+RAND()+RAND()+RAND())-6))-1)+PT_Y5_MC!F67)</x:f>
        <x:v>1546113.7588382387</x:v>
      </x:c>
      <x:c r="F131" s="16" t="n">
        <x:f>MAX(0,E131*(1+EXP((LN(1+Assumptions!$C$60)-0.5*Assumptions!$C$61^2)+Assumptions!$C$61*((RAND()+RAND()+RAND()+RAND()+RAND()+RAND()+RAND()+RAND()+RAND()+RAND()+RAND()+RAND())-6))-1)+PT_Y5_MC!G67)</x:f>
        <x:v>1938086.0790131895</x:v>
      </x:c>
      <x:c r="G131" s="16" t="n">
        <x:f>MAX(0,F131*(1+EXP((LN(1+Assumptions!$C$60)-0.5*Assumptions!$C$61^2)+Assumptions!$C$61*((RAND()+RAND()+RAND()+RAND()+RAND()+RAND()+RAND()+RAND()+RAND()+RAND()+RAND()+RAND())-6))-1)+PT_Y5_MC!H67)</x:f>
        <x:v>1799962.39541965</x:v>
      </x:c>
      <x:c r="H131" s="16" t="n">
        <x:f>MAX(0,G131*(1+EXP((LN(1+Assumptions!$C$60)-0.5*Assumptions!$C$61^2)+Assumptions!$C$61*((RAND()+RAND()+RAND()+RAND()+RAND()+RAND()+RAND()+RAND()+RAND()+RAND()+RAND()+RAND())-6))-1)+PT_Y5_MC!I67)</x:f>
        <x:v>2019581.8865480793</x:v>
      </x:c>
      <x:c r="I131" s="16" t="n">
        <x:f>MAX(0,H131*(1+EXP((LN(1+Assumptions!$C$60)-0.5*Assumptions!$C$61^2)+Assumptions!$C$61*((RAND()+RAND()+RAND()+RAND()+RAND()+RAND()+RAND()+RAND()+RAND()+RAND()+RAND()+RAND())-6))-1)+PT_Y5_MC!J67)</x:f>
        <x:v>2312744.095258525</x:v>
      </x:c>
      <x:c r="J131" s="16" t="n">
        <x:f>MAX(0,I131*(1+EXP((LN(1+Assumptions!$C$60)-0.5*Assumptions!$C$61^2)+Assumptions!$C$61*((RAND()+RAND()+RAND()+RAND()+RAND()+RAND()+RAND()+RAND()+RAND()+RAND()+RAND()+RAND())-6))-1)+PT_Y5_MC!K67)</x:f>
        <x:v>2199809.853731674</x:v>
      </x:c>
      <x:c r="K131" s="16" t="n">
        <x:f>MAX(0,J131*(1+EXP((LN(1+Assumptions!$C$60)-0.5*Assumptions!$C$61^2)+Assumptions!$C$61*((RAND()+RAND()+RAND()+RAND()+RAND()+RAND()+RAND()+RAND()+RAND()+RAND()+RAND()+RAND())-6))-1)+PT_Y5_MC!L67)</x:f>
        <x:v>2038148.18454209</x:v>
      </x:c>
      <x:c r="L131" s="16" t="n">
        <x:f>MAX(0,K131*(1+EXP((LN(1+Assumptions!$C$60)-0.5*Assumptions!$C$61^2)+Assumptions!$C$61*((RAND()+RAND()+RAND()+RAND()+RAND()+RAND()+RAND()+RAND()+RAND()+RAND()+RAND()+RAND())-6))-1)+PT_Y5_MC!M67)</x:f>
        <x:v>2267537.7654242506</x:v>
      </x:c>
      <x:c r="M131" s="16" t="n">
        <x:f>MAX(0,L131*(1+EXP((LN(1+Assumptions!$C$60)-0.5*Assumptions!$C$61^2)+Assumptions!$C$61*((RAND()+RAND()+RAND()+RAND()+RAND()+RAND()+RAND()+RAND()+RAND()+RAND()+RAND()+RAND())-6))-1)+PT_Y5_MC!N67)</x:f>
        <x:v>2439505.346719489</x:v>
      </x:c>
      <x:c r="N131" s="16" t="n">
        <x:f>MAX(0,M131*(1+EXP((LN(1+Assumptions!$C$60)-0.5*Assumptions!$C$61^2)+Assumptions!$C$61*((RAND()+RAND()+RAND()+RAND()+RAND()+RAND()+RAND()+RAND()+RAND()+RAND()+RAND()+RAND())-6))-1)+PT_Y5_MC!O67)</x:f>
        <x:v>2637942.9883123706</x:v>
      </x:c>
      <x:c r="O131" s="16" t="n">
        <x:f>MAX(0,N131*(1+EXP((LN(1+Assumptions!$C$60)-0.5*Assumptions!$C$61^2)+Assumptions!$C$61*((RAND()+RAND()+RAND()+RAND()+RAND()+RAND()+RAND()+RAND()+RAND()+RAND()+RAND()+RAND())-6))-1)+PT_Y5_MC!P67)</x:f>
        <x:v>2714720.929553933</x:v>
      </x:c>
      <x:c r="P131" s="16" t="n">
        <x:f>MAX(0,O131*(1+EXP((LN(1+Assumptions!$C$60)-0.5*Assumptions!$C$61^2)+Assumptions!$C$61*((RAND()+RAND()+RAND()+RAND()+RAND()+RAND()+RAND()+RAND()+RAND()+RAND()+RAND()+RAND())-6))-1)+PT_Y5_MC!Q67)</x:f>
        <x:v>3310894.58871071</x:v>
      </x:c>
      <x:c r="Q131" s="16" t="n">
        <x:f>MAX(0,P131*(1+EXP((LN(1+Assumptions!$C$60)-0.5*Assumptions!$C$61^2)+Assumptions!$C$61*((RAND()+RAND()+RAND()+RAND()+RAND()+RAND()+RAND()+RAND()+RAND()+RAND()+RAND()+RAND())-6))-1)+PT_Y5_MC!R67)</x:f>
        <x:v>4095708.3118412127</x:v>
      </x:c>
      <x:c r="R131" s="16" t="n">
        <x:f>MAX(0,Q131*(1+EXP((LN(1+Assumptions!$C$60)-0.5*Assumptions!$C$61^2)+Assumptions!$C$61*((RAND()+RAND()+RAND()+RAND()+RAND()+RAND()+RAND()+RAND()+RAND()+RAND()+RAND()+RAND())-6))-1)+PT_Y5_MC!S67)</x:f>
        <x:v>5231681.106452806</x:v>
      </x:c>
      <x:c r="S131" s="16" t="n">
        <x:f>MAX(0,R131*(1+EXP((LN(1+Assumptions!$C$60)-0.5*Assumptions!$C$61^2)+Assumptions!$C$61*((RAND()+RAND()+RAND()+RAND()+RAND()+RAND()+RAND()+RAND()+RAND()+RAND()+RAND()+RAND())-6))-1)+PT_Y5_MC!T67)</x:f>
        <x:v>6221511.731465004</x:v>
      </x:c>
      <x:c r="T131" s="16" t="n">
        <x:f>MAX(0,S131*(1+EXP((LN(1+Assumptions!$C$60)-0.5*Assumptions!$C$61^2)+Assumptions!$C$61*((RAND()+RAND()+RAND()+RAND()+RAND()+RAND()+RAND()+RAND()+RAND()+RAND()+RAND()+RAND())-6))-1)+PT_Y5_MC!U67)</x:f>
        <x:v>6924792.209851708</x:v>
      </x:c>
      <x:c r="U131" s="16" t="n">
        <x:f>MAX(0,T131*(1+EXP((LN(1+Assumptions!$C$60)-0.5*Assumptions!$C$61^2)+Assumptions!$C$61*((RAND()+RAND()+RAND()+RAND()+RAND()+RAND()+RAND()+RAND()+RAND()+RAND()+RAND()+RAND())-6))-1)+PT_Y5_MC!V67)</x:f>
        <x:v>6206878.283710102</x:v>
      </x:c>
      <x:c r="V131" s="16" t="n">
        <x:f>MAX(0,U131*(1+EXP((LN(1+Assumptions!$C$60)-0.5*Assumptions!$C$61^2)+Assumptions!$C$61*((RAND()+RAND()+RAND()+RAND()+RAND()+RAND()+RAND()+RAND()+RAND()+RAND()+RAND()+RAND())-6))-1)+PT_Y5_MC!W67)</x:f>
        <x:v>5642154.383984357</x:v>
      </x:c>
      <x:c r="W131" s="16" t="n">
        <x:f>MAX(0,V131*(1+EXP((LN(1+Assumptions!$C$60)-0.5*Assumptions!$C$61^2)+Assumptions!$C$61*((RAND()+RAND()+RAND()+RAND()+RAND()+RAND()+RAND()+RAND()+RAND()+RAND()+RAND()+RAND())-6))-1)+PT_Y5_MC!X67)</x:f>
        <x:v>5553900.88137952</x:v>
      </x:c>
      <x:c r="X131" s="16" t="n">
        <x:f>MAX(0,W131*(1+EXP((LN(1+Assumptions!$C$60)-0.5*Assumptions!$C$61^2)+Assumptions!$C$61*((RAND()+RAND()+RAND()+RAND()+RAND()+RAND()+RAND()+RAND()+RAND()+RAND()+RAND()+RAND())-6))-1)+PT_Y5_MC!Y67)</x:f>
        <x:v>7182133.449374391</x:v>
      </x:c>
      <x:c r="Y131" s="16" t="n">
        <x:f>MAX(0,X131*(1+EXP((LN(1+Assumptions!$C$60)-0.5*Assumptions!$C$61^2)+Assumptions!$C$61*((RAND()+RAND()+RAND()+RAND()+RAND()+RAND()+RAND()+RAND()+RAND()+RAND()+RAND()+RAND())-6))-1)+PT_Y5_MC!Z67)</x:f>
        <x:v>7600468.805302797</x:v>
      </x:c>
      <x:c r="Z131" s="16" t="n">
        <x:f>MAX(0,Y131*(1+EXP((LN(1+Assumptions!$C$60)-0.5*Assumptions!$C$61^2)+Assumptions!$C$61*((RAND()+RAND()+RAND()+RAND()+RAND()+RAND()+RAND()+RAND()+RAND()+RAND()+RAND()+RAND())-6))-1)+PT_Y5_MC!AA67)</x:f>
        <x:v>7423341.373795487</x:v>
      </x:c>
      <x:c r="AA131" s="16" t="n">
        <x:f>MAX(0,Z131*(1+EXP((LN(1+Assumptions!$C$60)-0.5*Assumptions!$C$61^2)+Assumptions!$C$61*((RAND()+RAND()+RAND()+RAND()+RAND()+RAND()+RAND()+RAND()+RAND()+RAND()+RAND()+RAND())-6))-1)+PT_Y5_MC!AB67)</x:f>
        <x:v>6386612.416486259</x:v>
      </x:c>
      <x:c r="AB131" s="16" t="n">
        <x:f>MAX(0,AA131*(1+EXP((LN(1+Assumptions!$C$60)-0.5*Assumptions!$C$61^2)+Assumptions!$C$61*((RAND()+RAND()+RAND()+RAND()+RAND()+RAND()+RAND()+RAND()+RAND()+RAND()+RAND()+RAND())-6))-1)+PT_Y5_MC!AC67)</x:f>
        <x:v>9555115.364330484</x:v>
      </x:c>
      <x:c r="AC131" s="16" t="n">
        <x:f>MAX(0,AB131*(1+EXP((LN(1+Assumptions!$C$60)-0.5*Assumptions!$C$61^2)+Assumptions!$C$61*((RAND()+RAND()+RAND()+RAND()+RAND()+RAND()+RAND()+RAND()+RAND()+RAND()+RAND()+RAND())-6))-1)+PT_Y5_MC!AD67)</x:f>
        <x:v>7296124.856960127</x:v>
      </x:c>
      <x:c r="AD131" s="16" t="n">
        <x:f>MAX(0,AC131*(1+EXP((LN(1+Assumptions!$C$60)-0.5*Assumptions!$C$61^2)+Assumptions!$C$61*((RAND()+RAND()+RAND()+RAND()+RAND()+RAND()+RAND()+RAND()+RAND()+RAND()+RAND()+RAND())-6))-1)+PT_Y5_MC!AE67)</x:f>
        <x:v>5498807.35712475</x:v>
      </x:c>
      <x:c r="AE131" s="16" t="n">
        <x:f>MAX(0,AD131*(1+EXP((LN(1+Assumptions!$C$60)-0.5*Assumptions!$C$61^2)+Assumptions!$C$61*((RAND()+RAND()+RAND()+RAND()+RAND()+RAND()+RAND()+RAND()+RAND()+RAND()+RAND()+RAND())-6))-1)+PT_Y5_MC!AF67)</x:f>
        <x:v>6142027.379758684</x:v>
      </x:c>
      <x:c r="AF131" s="16" t="n">
        <x:f>MAX(0,AE131*(1+EXP((LN(1+Assumptions!$C$60)-0.5*Assumptions!$C$61^2)+Assumptions!$C$61*((RAND()+RAND()+RAND()+RAND()+RAND()+RAND()+RAND()+RAND()+RAND()+RAND()+RAND()+RAND())-6))-1)+PT_Y5_MC!AG67)</x:f>
        <x:v>6251130.952682068</x:v>
      </x:c>
    </x:row>
    <x:row r="132">
      <x:c r="A132" s="39">
        <x:v>128</x:v>
      </x:c>
      <x:c r="B132" s="16" t="n">
        <x:f>PT_Y5_MC!C68</x:f>
        <x:v>1029031.25</x:v>
      </x:c>
      <x:c r="C132" s="16" t="n">
        <x:f>MAX(0,B132*(1+EXP((LN(1+Assumptions!$C$60)-0.5*Assumptions!$C$61^2)+Assumptions!$C$61*((RAND()+RAND()+RAND()+RAND()+RAND()+RAND()+RAND()+RAND()+RAND()+RAND()+RAND()+RAND())-6))-1)+PT_Y5_MC!D67)</x:f>
        <x:v>979131.875344653</x:v>
      </x:c>
      <x:c r="D132" s="16" t="n">
        <x:f>MAX(0,C132*(1+EXP((LN(1+Assumptions!$C$60)-0.5*Assumptions!$C$61^2)+Assumptions!$C$61*((RAND()+RAND()+RAND()+RAND()+RAND()+RAND()+RAND()+RAND()+RAND()+RAND()+RAND()+RAND())-6))-1)+PT_Y5_MC!E67)</x:f>
        <x:v>1110632.5545678001</x:v>
      </x:c>
      <x:c r="E132" s="16" t="n">
        <x:f>MAX(0,D132*(1+EXP((LN(1+Assumptions!$C$60)-0.5*Assumptions!$C$61^2)+Assumptions!$C$61*((RAND()+RAND()+RAND()+RAND()+RAND()+RAND()+RAND()+RAND()+RAND()+RAND()+RAND()+RAND())-6))-1)+PT_Y5_MC!F67)</x:f>
        <x:v>1132169.5801411471</x:v>
      </x:c>
      <x:c r="F132" s="16" t="n">
        <x:f>MAX(0,E132*(1+EXP((LN(1+Assumptions!$C$60)-0.5*Assumptions!$C$61^2)+Assumptions!$C$61*((RAND()+RAND()+RAND()+RAND()+RAND()+RAND()+RAND()+RAND()+RAND()+RAND()+RAND()+RAND())-6))-1)+PT_Y5_MC!G67)</x:f>
        <x:v>993409.6053336504</x:v>
      </x:c>
      <x:c r="G132" s="16" t="n">
        <x:f>MAX(0,F132*(1+EXP((LN(1+Assumptions!$C$60)-0.5*Assumptions!$C$61^2)+Assumptions!$C$61*((RAND()+RAND()+RAND()+RAND()+RAND()+RAND()+RAND()+RAND()+RAND()+RAND()+RAND()+RAND())-6))-1)+PT_Y5_MC!H67)</x:f>
        <x:v>1321709.8773565108</x:v>
      </x:c>
      <x:c r="H132" s="16" t="n">
        <x:f>MAX(0,G132*(1+EXP((LN(1+Assumptions!$C$60)-0.5*Assumptions!$C$61^2)+Assumptions!$C$61*((RAND()+RAND()+RAND()+RAND()+RAND()+RAND()+RAND()+RAND()+RAND()+RAND()+RAND()+RAND())-6))-1)+PT_Y5_MC!I67)</x:f>
        <x:v>1231199.7895051667</x:v>
      </x:c>
      <x:c r="I132" s="16" t="n">
        <x:f>MAX(0,H132*(1+EXP((LN(1+Assumptions!$C$60)-0.5*Assumptions!$C$61^2)+Assumptions!$C$61*((RAND()+RAND()+RAND()+RAND()+RAND()+RAND()+RAND()+RAND()+RAND()+RAND()+RAND()+RAND())-6))-1)+PT_Y5_MC!J67)</x:f>
        <x:v>1711230.2837253478</x:v>
      </x:c>
      <x:c r="J132" s="16" t="n">
        <x:f>MAX(0,I132*(1+EXP((LN(1+Assumptions!$C$60)-0.5*Assumptions!$C$61^2)+Assumptions!$C$61*((RAND()+RAND()+RAND()+RAND()+RAND()+RAND()+RAND()+RAND()+RAND()+RAND()+RAND()+RAND())-6))-1)+PT_Y5_MC!K67)</x:f>
        <x:v>1638954.3765732045</x:v>
      </x:c>
      <x:c r="K132" s="16" t="n">
        <x:f>MAX(0,J132*(1+EXP((LN(1+Assumptions!$C$60)-0.5*Assumptions!$C$61^2)+Assumptions!$C$61*((RAND()+RAND()+RAND()+RAND()+RAND()+RAND()+RAND()+RAND()+RAND()+RAND()+RAND()+RAND())-6))-1)+PT_Y5_MC!L67)</x:f>
        <x:v>2168462.6745421914</x:v>
      </x:c>
      <x:c r="L132" s="16" t="n">
        <x:f>MAX(0,K132*(1+EXP((LN(1+Assumptions!$C$60)-0.5*Assumptions!$C$61^2)+Assumptions!$C$61*((RAND()+RAND()+RAND()+RAND()+RAND()+RAND()+RAND()+RAND()+RAND()+RAND()+RAND()+RAND())-6))-1)+PT_Y5_MC!M67)</x:f>
        <x:v>1836476.9682188323</x:v>
      </x:c>
      <x:c r="M132" s="16" t="n">
        <x:f>MAX(0,L132*(1+EXP((LN(1+Assumptions!$C$60)-0.5*Assumptions!$C$61^2)+Assumptions!$C$61*((RAND()+RAND()+RAND()+RAND()+RAND()+RAND()+RAND()+RAND()+RAND()+RAND()+RAND()+RAND())-6))-1)+PT_Y5_MC!N67)</x:f>
        <x:v>2126714.6024961458</x:v>
      </x:c>
      <x:c r="N132" s="16" t="n">
        <x:f>MAX(0,M132*(1+EXP((LN(1+Assumptions!$C$60)-0.5*Assumptions!$C$61^2)+Assumptions!$C$61*((RAND()+RAND()+RAND()+RAND()+RAND()+RAND()+RAND()+RAND()+RAND()+RAND()+RAND()+RAND())-6))-1)+PT_Y5_MC!O67)</x:f>
        <x:v>2085760.508546259</x:v>
      </x:c>
      <x:c r="O132" s="16" t="n">
        <x:f>MAX(0,N132*(1+EXP((LN(1+Assumptions!$C$60)-0.5*Assumptions!$C$61^2)+Assumptions!$C$61*((RAND()+RAND()+RAND()+RAND()+RAND()+RAND()+RAND()+RAND()+RAND()+RAND()+RAND()+RAND())-6))-1)+PT_Y5_MC!P67)</x:f>
        <x:v>2114304.849318774</x:v>
      </x:c>
      <x:c r="P132" s="16" t="n">
        <x:f>MAX(0,O132*(1+EXP((LN(1+Assumptions!$C$60)-0.5*Assumptions!$C$61^2)+Assumptions!$C$61*((RAND()+RAND()+RAND()+RAND()+RAND()+RAND()+RAND()+RAND()+RAND()+RAND()+RAND()+RAND())-6))-1)+PT_Y5_MC!Q67)</x:f>
        <x:v>1897464.4776180396</x:v>
      </x:c>
      <x:c r="Q132" s="16" t="n">
        <x:f>MAX(0,P132*(1+EXP((LN(1+Assumptions!$C$60)-0.5*Assumptions!$C$61^2)+Assumptions!$C$61*((RAND()+RAND()+RAND()+RAND()+RAND()+RAND()+RAND()+RAND()+RAND()+RAND()+RAND()+RAND())-6))-1)+PT_Y5_MC!R67)</x:f>
        <x:v>1931565.9117377957</x:v>
      </x:c>
      <x:c r="R132" s="16" t="n">
        <x:f>MAX(0,Q132*(1+EXP((LN(1+Assumptions!$C$60)-0.5*Assumptions!$C$61^2)+Assumptions!$C$61*((RAND()+RAND()+RAND()+RAND()+RAND()+RAND()+RAND()+RAND()+RAND()+RAND()+RAND()+RAND())-6))-1)+PT_Y5_MC!S67)</x:f>
        <x:v>1924657.5698221847</x:v>
      </x:c>
      <x:c r="S132" s="16" t="n">
        <x:f>MAX(0,R132*(1+EXP((LN(1+Assumptions!$C$60)-0.5*Assumptions!$C$61^2)+Assumptions!$C$61*((RAND()+RAND()+RAND()+RAND()+RAND()+RAND()+RAND()+RAND()+RAND()+RAND()+RAND()+RAND())-6))-1)+PT_Y5_MC!T67)</x:f>
        <x:v>2482004.187643469</x:v>
      </x:c>
      <x:c r="T132" s="16" t="n">
        <x:f>MAX(0,S132*(1+EXP((LN(1+Assumptions!$C$60)-0.5*Assumptions!$C$61^2)+Assumptions!$C$61*((RAND()+RAND()+RAND()+RAND()+RAND()+RAND()+RAND()+RAND()+RAND()+RAND()+RAND()+RAND())-6))-1)+PT_Y5_MC!U67)</x:f>
        <x:v>2507387.8982041627</x:v>
      </x:c>
      <x:c r="U132" s="16" t="n">
        <x:f>MAX(0,T132*(1+EXP((LN(1+Assumptions!$C$60)-0.5*Assumptions!$C$61^2)+Assumptions!$C$61*((RAND()+RAND()+RAND()+RAND()+RAND()+RAND()+RAND()+RAND()+RAND()+RAND()+RAND()+RAND())-6))-1)+PT_Y5_MC!V67)</x:f>
        <x:v>2460482.376722018</x:v>
      </x:c>
      <x:c r="V132" s="16" t="n">
        <x:f>MAX(0,U132*(1+EXP((LN(1+Assumptions!$C$60)-0.5*Assumptions!$C$61^2)+Assumptions!$C$61*((RAND()+RAND()+RAND()+RAND()+RAND()+RAND()+RAND()+RAND()+RAND()+RAND()+RAND()+RAND())-6))-1)+PT_Y5_MC!W67)</x:f>
        <x:v>2489379.478142052</x:v>
      </x:c>
      <x:c r="W132" s="16" t="n">
        <x:f>MAX(0,V132*(1+EXP((LN(1+Assumptions!$C$60)-0.5*Assumptions!$C$61^2)+Assumptions!$C$61*((RAND()+RAND()+RAND()+RAND()+RAND()+RAND()+RAND()+RAND()+RAND()+RAND()+RAND()+RAND())-6))-1)+PT_Y5_MC!X67)</x:f>
        <x:v>2801016.264134053</x:v>
      </x:c>
      <x:c r="X132" s="16" t="n">
        <x:f>MAX(0,W132*(1+EXP((LN(1+Assumptions!$C$60)-0.5*Assumptions!$C$61^2)+Assumptions!$C$61*((RAND()+RAND()+RAND()+RAND()+RAND()+RAND()+RAND()+RAND()+RAND()+RAND()+RAND()+RAND())-6))-1)+PT_Y5_MC!Y67)</x:f>
        <x:v>2992832.7916811244</x:v>
      </x:c>
      <x:c r="Y132" s="16" t="n">
        <x:f>MAX(0,X132*(1+EXP((LN(1+Assumptions!$C$60)-0.5*Assumptions!$C$61^2)+Assumptions!$C$61*((RAND()+RAND()+RAND()+RAND()+RAND()+RAND()+RAND()+RAND()+RAND()+RAND()+RAND()+RAND())-6))-1)+PT_Y5_MC!Z67)</x:f>
        <x:v>3005972.9600742096</x:v>
      </x:c>
      <x:c r="Z132" s="16" t="n">
        <x:f>MAX(0,Y132*(1+EXP((LN(1+Assumptions!$C$60)-0.5*Assumptions!$C$61^2)+Assumptions!$C$61*((RAND()+RAND()+RAND()+RAND()+RAND()+RAND()+RAND()+RAND()+RAND()+RAND()+RAND()+RAND())-6))-1)+PT_Y5_MC!AA67)</x:f>
        <x:v>2565523.298956679</x:v>
      </x:c>
      <x:c r="AA132" s="16" t="n">
        <x:f>MAX(0,Z132*(1+EXP((LN(1+Assumptions!$C$60)-0.5*Assumptions!$C$61^2)+Assumptions!$C$61*((RAND()+RAND()+RAND()+RAND()+RAND()+RAND()+RAND()+RAND()+RAND()+RAND()+RAND()+RAND())-6))-1)+PT_Y5_MC!AB67)</x:f>
        <x:v>2276397.4262772272</x:v>
      </x:c>
      <x:c r="AB132" s="16" t="n">
        <x:f>MAX(0,AA132*(1+EXP((LN(1+Assumptions!$C$60)-0.5*Assumptions!$C$61^2)+Assumptions!$C$61*((RAND()+RAND()+RAND()+RAND()+RAND()+RAND()+RAND()+RAND()+RAND()+RAND()+RAND()+RAND())-6))-1)+PT_Y5_MC!AC67)</x:f>
        <x:v>2296283.4658503234</x:v>
      </x:c>
      <x:c r="AC132" s="16" t="n">
        <x:f>MAX(0,AB132*(1+EXP((LN(1+Assumptions!$C$60)-0.5*Assumptions!$C$61^2)+Assumptions!$C$61*((RAND()+RAND()+RAND()+RAND()+RAND()+RAND()+RAND()+RAND()+RAND()+RAND()+RAND()+RAND())-6))-1)+PT_Y5_MC!AD67)</x:f>
        <x:v>2176440.684938989</x:v>
      </x:c>
      <x:c r="AD132" s="16" t="n">
        <x:f>MAX(0,AC132*(1+EXP((LN(1+Assumptions!$C$60)-0.5*Assumptions!$C$61^2)+Assumptions!$C$61*((RAND()+RAND()+RAND()+RAND()+RAND()+RAND()+RAND()+RAND()+RAND()+RAND()+RAND()+RAND())-6))-1)+PT_Y5_MC!AE67)</x:f>
        <x:v>2539059.986224463</x:v>
      </x:c>
      <x:c r="AE132" s="16" t="n">
        <x:f>MAX(0,AD132*(1+EXP((LN(1+Assumptions!$C$60)-0.5*Assumptions!$C$61^2)+Assumptions!$C$61*((RAND()+RAND()+RAND()+RAND()+RAND()+RAND()+RAND()+RAND()+RAND()+RAND()+RAND()+RAND())-6))-1)+PT_Y5_MC!AF67)</x:f>
        <x:v>2484612.595560408</x:v>
      </x:c>
      <x:c r="AF132" s="16" t="n">
        <x:f>MAX(0,AE132*(1+EXP((LN(1+Assumptions!$C$60)-0.5*Assumptions!$C$61^2)+Assumptions!$C$61*((RAND()+RAND()+RAND()+RAND()+RAND()+RAND()+RAND()+RAND()+RAND()+RAND()+RAND()+RAND())-6))-1)+PT_Y5_MC!AG67)</x:f>
        <x:v>2143744.5623011217</x:v>
      </x:c>
    </x:row>
    <x:row r="133">
      <x:c r="A133" s="39">
        <x:v>129</x:v>
      </x:c>
      <x:c r="B133" s="16" t="n">
        <x:f>PT_Y5_MC!C68</x:f>
        <x:v>1029031.25</x:v>
      </x:c>
      <x:c r="C133" s="16" t="n">
        <x:f>MAX(0,B133*(1+EXP((LN(1+Assumptions!$C$60)-0.5*Assumptions!$C$61^2)+Assumptions!$C$61*((RAND()+RAND()+RAND()+RAND()+RAND()+RAND()+RAND()+RAND()+RAND()+RAND()+RAND()+RAND())-6))-1)+PT_Y5_MC!D67)</x:f>
        <x:v>1184335.22392498</x:v>
      </x:c>
      <x:c r="D133" s="16" t="n">
        <x:f>MAX(0,C133*(1+EXP((LN(1+Assumptions!$C$60)-0.5*Assumptions!$C$61^2)+Assumptions!$C$61*((RAND()+RAND()+RAND()+RAND()+RAND()+RAND()+RAND()+RAND()+RAND()+RAND()+RAND()+RAND())-6))-1)+PT_Y5_MC!E67)</x:f>
        <x:v>1258624.2005533474</x:v>
      </x:c>
      <x:c r="E133" s="16" t="n">
        <x:f>MAX(0,D133*(1+EXP((LN(1+Assumptions!$C$60)-0.5*Assumptions!$C$61^2)+Assumptions!$C$61*((RAND()+RAND()+RAND()+RAND()+RAND()+RAND()+RAND()+RAND()+RAND()+RAND()+RAND()+RAND())-6))-1)+PT_Y5_MC!F67)</x:f>
        <x:v>1615346.7276882448</x:v>
      </x:c>
      <x:c r="F133" s="16" t="n">
        <x:f>MAX(0,E133*(1+EXP((LN(1+Assumptions!$C$60)-0.5*Assumptions!$C$61^2)+Assumptions!$C$61*((RAND()+RAND()+RAND()+RAND()+RAND()+RAND()+RAND()+RAND()+RAND()+RAND()+RAND()+RAND())-6))-1)+PT_Y5_MC!G67)</x:f>
        <x:v>1725135.1852988973</x:v>
      </x:c>
      <x:c r="G133" s="16" t="n">
        <x:f>MAX(0,F133*(1+EXP((LN(1+Assumptions!$C$60)-0.5*Assumptions!$C$61^2)+Assumptions!$C$61*((RAND()+RAND()+RAND()+RAND()+RAND()+RAND()+RAND()+RAND()+RAND()+RAND()+RAND()+RAND())-6))-1)+PT_Y5_MC!H67)</x:f>
        <x:v>1907233.204419161</x:v>
      </x:c>
      <x:c r="H133" s="16" t="n">
        <x:f>MAX(0,G133*(1+EXP((LN(1+Assumptions!$C$60)-0.5*Assumptions!$C$61^2)+Assumptions!$C$61*((RAND()+RAND()+RAND()+RAND()+RAND()+RAND()+RAND()+RAND()+RAND()+RAND()+RAND()+RAND())-6))-1)+PT_Y5_MC!I67)</x:f>
        <x:v>1582399.850567931</x:v>
      </x:c>
      <x:c r="I133" s="16" t="n">
        <x:f>MAX(0,H133*(1+EXP((LN(1+Assumptions!$C$60)-0.5*Assumptions!$C$61^2)+Assumptions!$C$61*((RAND()+RAND()+RAND()+RAND()+RAND()+RAND()+RAND()+RAND()+RAND()+RAND()+RAND()+RAND())-6))-1)+PT_Y5_MC!J67)</x:f>
        <x:v>1436787.2413690023</x:v>
      </x:c>
      <x:c r="J133" s="16" t="n">
        <x:f>MAX(0,I133*(1+EXP((LN(1+Assumptions!$C$60)-0.5*Assumptions!$C$61^2)+Assumptions!$C$61*((RAND()+RAND()+RAND()+RAND()+RAND()+RAND()+RAND()+RAND()+RAND()+RAND()+RAND()+RAND())-6))-1)+PT_Y5_MC!K67)</x:f>
        <x:v>1797525.7090454292</x:v>
      </x:c>
      <x:c r="K133" s="16" t="n">
        <x:f>MAX(0,J133*(1+EXP((LN(1+Assumptions!$C$60)-0.5*Assumptions!$C$61^2)+Assumptions!$C$61*((RAND()+RAND()+RAND()+RAND()+RAND()+RAND()+RAND()+RAND()+RAND()+RAND()+RAND()+RAND())-6))-1)+PT_Y5_MC!L67)</x:f>
        <x:v>1550211.5836146597</x:v>
      </x:c>
      <x:c r="L133" s="16" t="n">
        <x:f>MAX(0,K133*(1+EXP((LN(1+Assumptions!$C$60)-0.5*Assumptions!$C$61^2)+Assumptions!$C$61*((RAND()+RAND()+RAND()+RAND()+RAND()+RAND()+RAND()+RAND()+RAND()+RAND()+RAND()+RAND())-6))-1)+PT_Y5_MC!M67)</x:f>
        <x:v>1925182.0618558482</x:v>
      </x:c>
      <x:c r="M133" s="16" t="n">
        <x:f>MAX(0,L133*(1+EXP((LN(1+Assumptions!$C$60)-0.5*Assumptions!$C$61^2)+Assumptions!$C$61*((RAND()+RAND()+RAND()+RAND()+RAND()+RAND()+RAND()+RAND()+RAND()+RAND()+RAND()+RAND())-6))-1)+PT_Y5_MC!N67)</x:f>
        <x:v>1866073.2321402577</x:v>
      </x:c>
      <x:c r="N133" s="16" t="n">
        <x:f>MAX(0,M133*(1+EXP((LN(1+Assumptions!$C$60)-0.5*Assumptions!$C$61^2)+Assumptions!$C$61*((RAND()+RAND()+RAND()+RAND()+RAND()+RAND()+RAND()+RAND()+RAND()+RAND()+RAND()+RAND())-6))-1)+PT_Y5_MC!O67)</x:f>
        <x:v>1571399.608727665</x:v>
      </x:c>
      <x:c r="O133" s="16" t="n">
        <x:f>MAX(0,N133*(1+EXP((LN(1+Assumptions!$C$60)-0.5*Assumptions!$C$61^2)+Assumptions!$C$61*((RAND()+RAND()+RAND()+RAND()+RAND()+RAND()+RAND()+RAND()+RAND()+RAND()+RAND()+RAND())-6))-1)+PT_Y5_MC!P67)</x:f>
        <x:v>1927265.0034144432</x:v>
      </x:c>
      <x:c r="P133" s="16" t="n">
        <x:f>MAX(0,O133*(1+EXP((LN(1+Assumptions!$C$60)-0.5*Assumptions!$C$61^2)+Assumptions!$C$61*((RAND()+RAND()+RAND()+RAND()+RAND()+RAND()+RAND()+RAND()+RAND()+RAND()+RAND()+RAND())-6))-1)+PT_Y5_MC!Q67)</x:f>
        <x:v>2053904.7368720442</x:v>
      </x:c>
      <x:c r="Q133" s="16" t="n">
        <x:f>MAX(0,P133*(1+EXP((LN(1+Assumptions!$C$60)-0.5*Assumptions!$C$61^2)+Assumptions!$C$61*((RAND()+RAND()+RAND()+RAND()+RAND()+RAND()+RAND()+RAND()+RAND()+RAND()+RAND()+RAND())-6))-1)+PT_Y5_MC!R67)</x:f>
        <x:v>2188711.2761132335</x:v>
      </x:c>
      <x:c r="R133" s="16" t="n">
        <x:f>MAX(0,Q133*(1+EXP((LN(1+Assumptions!$C$60)-0.5*Assumptions!$C$61^2)+Assumptions!$C$61*((RAND()+RAND()+RAND()+RAND()+RAND()+RAND()+RAND()+RAND()+RAND()+RAND()+RAND()+RAND())-6))-1)+PT_Y5_MC!S67)</x:f>
        <x:v>2505200.0786166787</x:v>
      </x:c>
      <x:c r="S133" s="16" t="n">
        <x:f>MAX(0,R133*(1+EXP((LN(1+Assumptions!$C$60)-0.5*Assumptions!$C$61^2)+Assumptions!$C$61*((RAND()+RAND()+RAND()+RAND()+RAND()+RAND()+RAND()+RAND()+RAND()+RAND()+RAND()+RAND())-6))-1)+PT_Y5_MC!T67)</x:f>
        <x:v>2803179.629713769</x:v>
      </x:c>
      <x:c r="T133" s="16" t="n">
        <x:f>MAX(0,S133*(1+EXP((LN(1+Assumptions!$C$60)-0.5*Assumptions!$C$61^2)+Assumptions!$C$61*((RAND()+RAND()+RAND()+RAND()+RAND()+RAND()+RAND()+RAND()+RAND()+RAND()+RAND()+RAND())-6))-1)+PT_Y5_MC!U67)</x:f>
        <x:v>2238326.340375563</x:v>
      </x:c>
      <x:c r="U133" s="16" t="n">
        <x:f>MAX(0,T133*(1+EXP((LN(1+Assumptions!$C$60)-0.5*Assumptions!$C$61^2)+Assumptions!$C$61*((RAND()+RAND()+RAND()+RAND()+RAND()+RAND()+RAND()+RAND()+RAND()+RAND()+RAND()+RAND())-6))-1)+PT_Y5_MC!V67)</x:f>
        <x:v>2428054.691554835</x:v>
      </x:c>
      <x:c r="V133" s="16" t="n">
        <x:f>MAX(0,U133*(1+EXP((LN(1+Assumptions!$C$60)-0.5*Assumptions!$C$61^2)+Assumptions!$C$61*((RAND()+RAND()+RAND()+RAND()+RAND()+RAND()+RAND()+RAND()+RAND()+RAND()+RAND()+RAND())-6))-1)+PT_Y5_MC!W67)</x:f>
        <x:v>2692091.456151555</x:v>
      </x:c>
      <x:c r="W133" s="16" t="n">
        <x:f>MAX(0,V133*(1+EXP((LN(1+Assumptions!$C$60)-0.5*Assumptions!$C$61^2)+Assumptions!$C$61*((RAND()+RAND()+RAND()+RAND()+RAND()+RAND()+RAND()+RAND()+RAND()+RAND()+RAND()+RAND())-6))-1)+PT_Y5_MC!X67)</x:f>
        <x:v>2500032.110816815</x:v>
      </x:c>
      <x:c r="X133" s="16" t="n">
        <x:f>MAX(0,W133*(1+EXP((LN(1+Assumptions!$C$60)-0.5*Assumptions!$C$61^2)+Assumptions!$C$61*((RAND()+RAND()+RAND()+RAND()+RAND()+RAND()+RAND()+RAND()+RAND()+RAND()+RAND()+RAND())-6))-1)+PT_Y5_MC!Y67)</x:f>
        <x:v>2597116.5163496393</x:v>
      </x:c>
      <x:c r="Y133" s="16" t="n">
        <x:f>MAX(0,X133*(1+EXP((LN(1+Assumptions!$C$60)-0.5*Assumptions!$C$61^2)+Assumptions!$C$61*((RAND()+RAND()+RAND()+RAND()+RAND()+RAND()+RAND()+RAND()+RAND()+RAND()+RAND()+RAND())-6))-1)+PT_Y5_MC!Z67)</x:f>
        <x:v>2657739.066036508</x:v>
      </x:c>
      <x:c r="Z133" s="16" t="n">
        <x:f>MAX(0,Y133*(1+EXP((LN(1+Assumptions!$C$60)-0.5*Assumptions!$C$61^2)+Assumptions!$C$61*((RAND()+RAND()+RAND()+RAND()+RAND()+RAND()+RAND()+RAND()+RAND()+RAND()+RAND()+RAND())-6))-1)+PT_Y5_MC!AA67)</x:f>
        <x:v>3416915.972847042</x:v>
      </x:c>
      <x:c r="AA133" s="16" t="n">
        <x:f>MAX(0,Z133*(1+EXP((LN(1+Assumptions!$C$60)-0.5*Assumptions!$C$61^2)+Assumptions!$C$61*((RAND()+RAND()+RAND()+RAND()+RAND()+RAND()+RAND()+RAND()+RAND()+RAND()+RAND()+RAND())-6))-1)+PT_Y5_MC!AB67)</x:f>
        <x:v>3670327.033491652</x:v>
      </x:c>
      <x:c r="AB133" s="16" t="n">
        <x:f>MAX(0,AA133*(1+EXP((LN(1+Assumptions!$C$60)-0.5*Assumptions!$C$61^2)+Assumptions!$C$61*((RAND()+RAND()+RAND()+RAND()+RAND()+RAND()+RAND()+RAND()+RAND()+RAND()+RAND()+RAND())-6))-1)+PT_Y5_MC!AC67)</x:f>
        <x:v>5385208.728997408</x:v>
      </x:c>
      <x:c r="AC133" s="16" t="n">
        <x:f>MAX(0,AB133*(1+EXP((LN(1+Assumptions!$C$60)-0.5*Assumptions!$C$61^2)+Assumptions!$C$61*((RAND()+RAND()+RAND()+RAND()+RAND()+RAND()+RAND()+RAND()+RAND()+RAND()+RAND()+RAND())-6))-1)+PT_Y5_MC!AD67)</x:f>
        <x:v>5556923.614489203</x:v>
      </x:c>
      <x:c r="AD133" s="16" t="n">
        <x:f>MAX(0,AC133*(1+EXP((LN(1+Assumptions!$C$60)-0.5*Assumptions!$C$61^2)+Assumptions!$C$61*((RAND()+RAND()+RAND()+RAND()+RAND()+RAND()+RAND()+RAND()+RAND()+RAND()+RAND()+RAND())-6))-1)+PT_Y5_MC!AE67)</x:f>
        <x:v>6083721.257111488</x:v>
      </x:c>
      <x:c r="AE133" s="16" t="n">
        <x:f>MAX(0,AD133*(1+EXP((LN(1+Assumptions!$C$60)-0.5*Assumptions!$C$61^2)+Assumptions!$C$61*((RAND()+RAND()+RAND()+RAND()+RAND()+RAND()+RAND()+RAND()+RAND()+RAND()+RAND()+RAND())-6))-1)+PT_Y5_MC!AF67)</x:f>
        <x:v>6717100.116964305</x:v>
      </x:c>
      <x:c r="AF133" s="16" t="n">
        <x:f>MAX(0,AE133*(1+EXP((LN(1+Assumptions!$C$60)-0.5*Assumptions!$C$61^2)+Assumptions!$C$61*((RAND()+RAND()+RAND()+RAND()+RAND()+RAND()+RAND()+RAND()+RAND()+RAND()+RAND()+RAND())-6))-1)+PT_Y5_MC!AG67)</x:f>
        <x:v>5775434.634513211</x:v>
      </x:c>
    </x:row>
    <x:row r="134">
      <x:c r="A134" s="39">
        <x:v>130</x:v>
      </x:c>
      <x:c r="B134" s="16" t="n">
        <x:f>PT_Y5_MC!C68</x:f>
        <x:v>1029031.25</x:v>
      </x:c>
      <x:c r="C134" s="16" t="n">
        <x:f>MAX(0,B134*(1+EXP((LN(1+Assumptions!$C$60)-0.5*Assumptions!$C$61^2)+Assumptions!$C$61*((RAND()+RAND()+RAND()+RAND()+RAND()+RAND()+RAND()+RAND()+RAND()+RAND()+RAND()+RAND())-6))-1)+PT_Y5_MC!D67)</x:f>
        <x:v>1247011.578977466</x:v>
      </x:c>
      <x:c r="D134" s="16" t="n">
        <x:f>MAX(0,C134*(1+EXP((LN(1+Assumptions!$C$60)-0.5*Assumptions!$C$61^2)+Assumptions!$C$61*((RAND()+RAND()+RAND()+RAND()+RAND()+RAND()+RAND()+RAND()+RAND()+RAND()+RAND()+RAND())-6))-1)+PT_Y5_MC!E67)</x:f>
        <x:v>1370886.0930896623</x:v>
      </x:c>
      <x:c r="E134" s="16" t="n">
        <x:f>MAX(0,D134*(1+EXP((LN(1+Assumptions!$C$60)-0.5*Assumptions!$C$61^2)+Assumptions!$C$61*((RAND()+RAND()+RAND()+RAND()+RAND()+RAND()+RAND()+RAND()+RAND()+RAND()+RAND()+RAND())-6))-1)+PT_Y5_MC!F67)</x:f>
        <x:v>1388530.133082087</x:v>
      </x:c>
      <x:c r="F134" s="16" t="n">
        <x:f>MAX(0,E134*(1+EXP((LN(1+Assumptions!$C$60)-0.5*Assumptions!$C$61^2)+Assumptions!$C$61*((RAND()+RAND()+RAND()+RAND()+RAND()+RAND()+RAND()+RAND()+RAND()+RAND()+RAND()+RAND())-6))-1)+PT_Y5_MC!G67)</x:f>
        <x:v>1634572.582269839</x:v>
      </x:c>
      <x:c r="G134" s="16" t="n">
        <x:f>MAX(0,F134*(1+EXP((LN(1+Assumptions!$C$60)-0.5*Assumptions!$C$61^2)+Assumptions!$C$61*((RAND()+RAND()+RAND()+RAND()+RAND()+RAND()+RAND()+RAND()+RAND()+RAND()+RAND()+RAND())-6))-1)+PT_Y5_MC!H67)</x:f>
        <x:v>1392410.4190744886</x:v>
      </x:c>
      <x:c r="H134" s="16" t="n">
        <x:f>MAX(0,G134*(1+EXP((LN(1+Assumptions!$C$60)-0.5*Assumptions!$C$61^2)+Assumptions!$C$61*((RAND()+RAND()+RAND()+RAND()+RAND()+RAND()+RAND()+RAND()+RAND()+RAND()+RAND()+RAND())-6))-1)+PT_Y5_MC!I67)</x:f>
        <x:v>1525690.8262678576</x:v>
      </x:c>
      <x:c r="I134" s="16" t="n">
        <x:f>MAX(0,H134*(1+EXP((LN(1+Assumptions!$C$60)-0.5*Assumptions!$C$61^2)+Assumptions!$C$61*((RAND()+RAND()+RAND()+RAND()+RAND()+RAND()+RAND()+RAND()+RAND()+RAND()+RAND()+RAND())-6))-1)+PT_Y5_MC!J67)</x:f>
        <x:v>1382329.1131533636</x:v>
      </x:c>
      <x:c r="J134" s="16" t="n">
        <x:f>MAX(0,I134*(1+EXP((LN(1+Assumptions!$C$60)-0.5*Assumptions!$C$61^2)+Assumptions!$C$61*((RAND()+RAND()+RAND()+RAND()+RAND()+RAND()+RAND()+RAND()+RAND()+RAND()+RAND()+RAND())-6))-1)+PT_Y5_MC!K67)</x:f>
        <x:v>1363385.5485658292</x:v>
      </x:c>
      <x:c r="K134" s="16" t="n">
        <x:f>MAX(0,J134*(1+EXP((LN(1+Assumptions!$C$60)-0.5*Assumptions!$C$61^2)+Assumptions!$C$61*((RAND()+RAND()+RAND()+RAND()+RAND()+RAND()+RAND()+RAND()+RAND()+RAND()+RAND()+RAND())-6))-1)+PT_Y5_MC!L67)</x:f>
        <x:v>1410722.74531078</x:v>
      </x:c>
      <x:c r="L134" s="16" t="n">
        <x:f>MAX(0,K134*(1+EXP((LN(1+Assumptions!$C$60)-0.5*Assumptions!$C$61^2)+Assumptions!$C$61*((RAND()+RAND()+RAND()+RAND()+RAND()+RAND()+RAND()+RAND()+RAND()+RAND()+RAND()+RAND())-6))-1)+PT_Y5_MC!M67)</x:f>
        <x:v>1349720.4346604224</x:v>
      </x:c>
      <x:c r="M134" s="16" t="n">
        <x:f>MAX(0,L134*(1+EXP((LN(1+Assumptions!$C$60)-0.5*Assumptions!$C$61^2)+Assumptions!$C$61*((RAND()+RAND()+RAND()+RAND()+RAND()+RAND()+RAND()+RAND()+RAND()+RAND()+RAND()+RAND())-6))-1)+PT_Y5_MC!N67)</x:f>
        <x:v>1155446.849478649</x:v>
      </x:c>
      <x:c r="N134" s="16" t="n">
        <x:f>MAX(0,M134*(1+EXP((LN(1+Assumptions!$C$60)-0.5*Assumptions!$C$61^2)+Assumptions!$C$61*((RAND()+RAND()+RAND()+RAND()+RAND()+RAND()+RAND()+RAND()+RAND()+RAND()+RAND()+RAND())-6))-1)+PT_Y5_MC!O67)</x:f>
        <x:v>1329746.2809586455</x:v>
      </x:c>
      <x:c r="O134" s="16" t="n">
        <x:f>MAX(0,N134*(1+EXP((LN(1+Assumptions!$C$60)-0.5*Assumptions!$C$61^2)+Assumptions!$C$61*((RAND()+RAND()+RAND()+RAND()+RAND()+RAND()+RAND()+RAND()+RAND()+RAND()+RAND()+RAND())-6))-1)+PT_Y5_MC!P67)</x:f>
        <x:v>1497451.8374163809</x:v>
      </x:c>
      <x:c r="P134" s="16" t="n">
        <x:f>MAX(0,O134*(1+EXP((LN(1+Assumptions!$C$60)-0.5*Assumptions!$C$61^2)+Assumptions!$C$61*((RAND()+RAND()+RAND()+RAND()+RAND()+RAND()+RAND()+RAND()+RAND()+RAND()+RAND()+RAND())-6))-1)+PT_Y5_MC!Q67)</x:f>
        <x:v>2061538.231301433</x:v>
      </x:c>
      <x:c r="Q134" s="16" t="n">
        <x:f>MAX(0,P134*(1+EXP((LN(1+Assumptions!$C$60)-0.5*Assumptions!$C$61^2)+Assumptions!$C$61*((RAND()+RAND()+RAND()+RAND()+RAND()+RAND()+RAND()+RAND()+RAND()+RAND()+RAND()+RAND())-6))-1)+PT_Y5_MC!R67)</x:f>
        <x:v>1865227.0449341135</x:v>
      </x:c>
      <x:c r="R134" s="16" t="n">
        <x:f>MAX(0,Q134*(1+EXP((LN(1+Assumptions!$C$60)-0.5*Assumptions!$C$61^2)+Assumptions!$C$61*((RAND()+RAND()+RAND()+RAND()+RAND()+RAND()+RAND()+RAND()+RAND()+RAND()+RAND()+RAND())-6))-1)+PT_Y5_MC!S67)</x:f>
        <x:v>1706719.623156725</x:v>
      </x:c>
      <x:c r="S134" s="16" t="n">
        <x:f>MAX(0,R134*(1+EXP((LN(1+Assumptions!$C$60)-0.5*Assumptions!$C$61^2)+Assumptions!$C$61*((RAND()+RAND()+RAND()+RAND()+RAND()+RAND()+RAND()+RAND()+RAND()+RAND()+RAND()+RAND())-6))-1)+PT_Y5_MC!T67)</x:f>
        <x:v>1906822.379918386</x:v>
      </x:c>
      <x:c r="T134" s="16" t="n">
        <x:f>MAX(0,S134*(1+EXP((LN(1+Assumptions!$C$60)-0.5*Assumptions!$C$61^2)+Assumptions!$C$61*((RAND()+RAND()+RAND()+RAND()+RAND()+RAND()+RAND()+RAND()+RAND()+RAND()+RAND()+RAND())-6))-1)+PT_Y5_MC!U67)</x:f>
        <x:v>1474783.4816999175</x:v>
      </x:c>
      <x:c r="U134" s="16" t="n">
        <x:f>MAX(0,T134*(1+EXP((LN(1+Assumptions!$C$60)-0.5*Assumptions!$C$61^2)+Assumptions!$C$61*((RAND()+RAND()+RAND()+RAND()+RAND()+RAND()+RAND()+RAND()+RAND()+RAND()+RAND()+RAND())-6))-1)+PT_Y5_MC!V67)</x:f>
        <x:v>1477913.331056275</x:v>
      </x:c>
      <x:c r="V134" s="16" t="n">
        <x:f>MAX(0,U134*(1+EXP((LN(1+Assumptions!$C$60)-0.5*Assumptions!$C$61^2)+Assumptions!$C$61*((RAND()+RAND()+RAND()+RAND()+RAND()+RAND()+RAND()+RAND()+RAND()+RAND()+RAND()+RAND())-6))-1)+PT_Y5_MC!W67)</x:f>
        <x:v>1323138.1580193404</x:v>
      </x:c>
      <x:c r="W134" s="16" t="n">
        <x:f>MAX(0,V134*(1+EXP((LN(1+Assumptions!$C$60)-0.5*Assumptions!$C$61^2)+Assumptions!$C$61*((RAND()+RAND()+RAND()+RAND()+RAND()+RAND()+RAND()+RAND()+RAND()+RAND()+RAND()+RAND())-6))-1)+PT_Y5_MC!X67)</x:f>
        <x:v>1318152.3525699337</x:v>
      </x:c>
      <x:c r="X134" s="16" t="n">
        <x:f>MAX(0,W134*(1+EXP((LN(1+Assumptions!$C$60)-0.5*Assumptions!$C$61^2)+Assumptions!$C$61*((RAND()+RAND()+RAND()+RAND()+RAND()+RAND()+RAND()+RAND()+RAND()+RAND()+RAND()+RAND())-6))-1)+PT_Y5_MC!Y67)</x:f>
        <x:v>1497166.5832408052</x:v>
      </x:c>
      <x:c r="Y134" s="16" t="n">
        <x:f>MAX(0,X134*(1+EXP((LN(1+Assumptions!$C$60)-0.5*Assumptions!$C$61^2)+Assumptions!$C$61*((RAND()+RAND()+RAND()+RAND()+RAND()+RAND()+RAND()+RAND()+RAND()+RAND()+RAND()+RAND())-6))-1)+PT_Y5_MC!Z67)</x:f>
        <x:v>1452021.9959746774</x:v>
      </x:c>
      <x:c r="Z134" s="16" t="n">
        <x:f>MAX(0,Y134*(1+EXP((LN(1+Assumptions!$C$60)-0.5*Assumptions!$C$61^2)+Assumptions!$C$61*((RAND()+RAND()+RAND()+RAND()+RAND()+RAND()+RAND()+RAND()+RAND()+RAND()+RAND()+RAND())-6))-1)+PT_Y5_MC!AA67)</x:f>
        <x:v>1620963.6802172994</x:v>
      </x:c>
      <x:c r="AA134" s="16" t="n">
        <x:f>MAX(0,Z134*(1+EXP((LN(1+Assumptions!$C$60)-0.5*Assumptions!$C$61^2)+Assumptions!$C$61*((RAND()+RAND()+RAND()+RAND()+RAND()+RAND()+RAND()+RAND()+RAND()+RAND()+RAND()+RAND())-6))-1)+PT_Y5_MC!AB67)</x:f>
        <x:v>1569673.3070465168</x:v>
      </x:c>
      <x:c r="AB134" s="16" t="n">
        <x:f>MAX(0,AA134*(1+EXP((LN(1+Assumptions!$C$60)-0.5*Assumptions!$C$61^2)+Assumptions!$C$61*((RAND()+RAND()+RAND()+RAND()+RAND()+RAND()+RAND()+RAND()+RAND()+RAND()+RAND()+RAND())-6))-1)+PT_Y5_MC!AC67)</x:f>
        <x:v>1633439.8534531235</x:v>
      </x:c>
      <x:c r="AC134" s="16" t="n">
        <x:f>MAX(0,AB134*(1+EXP((LN(1+Assumptions!$C$60)-0.5*Assumptions!$C$61^2)+Assumptions!$C$61*((RAND()+RAND()+RAND()+RAND()+RAND()+RAND()+RAND()+RAND()+RAND()+RAND()+RAND()+RAND())-6))-1)+PT_Y5_MC!AD67)</x:f>
        <x:v>1956832.3141557628</x:v>
      </x:c>
      <x:c r="AD134" s="16" t="n">
        <x:f>MAX(0,AC134*(1+EXP((LN(1+Assumptions!$C$60)-0.5*Assumptions!$C$61^2)+Assumptions!$C$61*((RAND()+RAND()+RAND()+RAND()+RAND()+RAND()+RAND()+RAND()+RAND()+RAND()+RAND()+RAND())-6))-1)+PT_Y5_MC!AE67)</x:f>
        <x:v>2123473.0568331825</x:v>
      </x:c>
      <x:c r="AE134" s="16" t="n">
        <x:f>MAX(0,AD134*(1+EXP((LN(1+Assumptions!$C$60)-0.5*Assumptions!$C$61^2)+Assumptions!$C$61*((RAND()+RAND()+RAND()+RAND()+RAND()+RAND()+RAND()+RAND()+RAND()+RAND()+RAND()+RAND())-6))-1)+PT_Y5_MC!AF67)</x:f>
        <x:v>2466732.9836961534</x:v>
      </x:c>
      <x:c r="AF134" s="16" t="n">
        <x:f>MAX(0,AE134*(1+EXP((LN(1+Assumptions!$C$60)-0.5*Assumptions!$C$61^2)+Assumptions!$C$61*((RAND()+RAND()+RAND()+RAND()+RAND()+RAND()+RAND()+RAND()+RAND()+RAND()+RAND()+RAND())-6))-1)+PT_Y5_MC!AG67)</x:f>
        <x:v>2950976.767799222</x:v>
      </x:c>
    </x:row>
    <x:row r="135">
      <x:c r="A135" s="39">
        <x:v>131</x:v>
      </x:c>
      <x:c r="B135" s="16" t="n">
        <x:f>PT_Y5_MC!C68</x:f>
        <x:v>1029031.25</x:v>
      </x:c>
      <x:c r="C135" s="16" t="n">
        <x:f>MAX(0,B135*(1+EXP((LN(1+Assumptions!$C$60)-0.5*Assumptions!$C$61^2)+Assumptions!$C$61*((RAND()+RAND()+RAND()+RAND()+RAND()+RAND()+RAND()+RAND()+RAND()+RAND()+RAND()+RAND())-6))-1)+PT_Y5_MC!D67)</x:f>
        <x:v>1003293.3128834576</x:v>
      </x:c>
      <x:c r="D135" s="16" t="n">
        <x:f>MAX(0,C135*(1+EXP((LN(1+Assumptions!$C$60)-0.5*Assumptions!$C$61^2)+Assumptions!$C$61*((RAND()+RAND()+RAND()+RAND()+RAND()+RAND()+RAND()+RAND()+RAND()+RAND()+RAND()+RAND())-6))-1)+PT_Y5_MC!E67)</x:f>
        <x:v>1158772.4255268795</x:v>
      </x:c>
      <x:c r="E135" s="16" t="n">
        <x:f>MAX(0,D135*(1+EXP((LN(1+Assumptions!$C$60)-0.5*Assumptions!$C$61^2)+Assumptions!$C$61*((RAND()+RAND()+RAND()+RAND()+RAND()+RAND()+RAND()+RAND()+RAND()+RAND()+RAND()+RAND())-6))-1)+PT_Y5_MC!F67)</x:f>
        <x:v>1244190.1331940375</x:v>
      </x:c>
      <x:c r="F135" s="16" t="n">
        <x:f>MAX(0,E135*(1+EXP((LN(1+Assumptions!$C$60)-0.5*Assumptions!$C$61^2)+Assumptions!$C$61*((RAND()+RAND()+RAND()+RAND()+RAND()+RAND()+RAND()+RAND()+RAND()+RAND()+RAND()+RAND())-6))-1)+PT_Y5_MC!G67)</x:f>
        <x:v>1501330.8774407424</x:v>
      </x:c>
      <x:c r="G135" s="16" t="n">
        <x:f>MAX(0,F135*(1+EXP((LN(1+Assumptions!$C$60)-0.5*Assumptions!$C$61^2)+Assumptions!$C$61*((RAND()+RAND()+RAND()+RAND()+RAND()+RAND()+RAND()+RAND()+RAND()+RAND()+RAND()+RAND())-6))-1)+PT_Y5_MC!H67)</x:f>
        <x:v>1422167.5957278567</x:v>
      </x:c>
      <x:c r="H135" s="16" t="n">
        <x:f>MAX(0,G135*(1+EXP((LN(1+Assumptions!$C$60)-0.5*Assumptions!$C$61^2)+Assumptions!$C$61*((RAND()+RAND()+RAND()+RAND()+RAND()+RAND()+RAND()+RAND()+RAND()+RAND()+RAND()+RAND())-6))-1)+PT_Y5_MC!I67)</x:f>
        <x:v>1608133.8307347011</x:v>
      </x:c>
      <x:c r="I135" s="16" t="n">
        <x:f>MAX(0,H135*(1+EXP((LN(1+Assumptions!$C$60)-0.5*Assumptions!$C$61^2)+Assumptions!$C$61*((RAND()+RAND()+RAND()+RAND()+RAND()+RAND()+RAND()+RAND()+RAND()+RAND()+RAND()+RAND())-6))-1)+PT_Y5_MC!J67)</x:f>
        <x:v>1328452.542380179</x:v>
      </x:c>
      <x:c r="J135" s="16" t="n">
        <x:f>MAX(0,I135*(1+EXP((LN(1+Assumptions!$C$60)-0.5*Assumptions!$C$61^2)+Assumptions!$C$61*((RAND()+RAND()+RAND()+RAND()+RAND()+RAND()+RAND()+RAND()+RAND()+RAND()+RAND()+RAND())-6))-1)+PT_Y5_MC!K67)</x:f>
        <x:v>1685420.9349735347</x:v>
      </x:c>
      <x:c r="K135" s="16" t="n">
        <x:f>MAX(0,J135*(1+EXP((LN(1+Assumptions!$C$60)-0.5*Assumptions!$C$61^2)+Assumptions!$C$61*((RAND()+RAND()+RAND()+RAND()+RAND()+RAND()+RAND()+RAND()+RAND()+RAND()+RAND()+RAND())-6))-1)+PT_Y5_MC!L67)</x:f>
        <x:v>1764043.218966034</x:v>
      </x:c>
      <x:c r="L135" s="16" t="n">
        <x:f>MAX(0,K135*(1+EXP((LN(1+Assumptions!$C$60)-0.5*Assumptions!$C$61^2)+Assumptions!$C$61*((RAND()+RAND()+RAND()+RAND()+RAND()+RAND()+RAND()+RAND()+RAND()+RAND()+RAND()+RAND())-6))-1)+PT_Y5_MC!M67)</x:f>
        <x:v>1793668.389943864</x:v>
      </x:c>
      <x:c r="M135" s="16" t="n">
        <x:f>MAX(0,L135*(1+EXP((LN(1+Assumptions!$C$60)-0.5*Assumptions!$C$61^2)+Assumptions!$C$61*((RAND()+RAND()+RAND()+RAND()+RAND()+RAND()+RAND()+RAND()+RAND()+RAND()+RAND()+RAND())-6))-1)+PT_Y5_MC!N67)</x:f>
        <x:v>2157231.7086166623</x:v>
      </x:c>
      <x:c r="N135" s="16" t="n">
        <x:f>MAX(0,M135*(1+EXP((LN(1+Assumptions!$C$60)-0.5*Assumptions!$C$61^2)+Assumptions!$C$61*((RAND()+RAND()+RAND()+RAND()+RAND()+RAND()+RAND()+RAND()+RAND()+RAND()+RAND()+RAND())-6))-1)+PT_Y5_MC!O67)</x:f>
        <x:v>1893047.2283370544</x:v>
      </x:c>
      <x:c r="O135" s="16" t="n">
        <x:f>MAX(0,N135*(1+EXP((LN(1+Assumptions!$C$60)-0.5*Assumptions!$C$61^2)+Assumptions!$C$61*((RAND()+RAND()+RAND()+RAND()+RAND()+RAND()+RAND()+RAND()+RAND()+RAND()+RAND()+RAND())-6))-1)+PT_Y5_MC!P67)</x:f>
        <x:v>2412349.6873121927</x:v>
      </x:c>
      <x:c r="P135" s="16" t="n">
        <x:f>MAX(0,O135*(1+EXP((LN(1+Assumptions!$C$60)-0.5*Assumptions!$C$61^2)+Assumptions!$C$61*((RAND()+RAND()+RAND()+RAND()+RAND()+RAND()+RAND()+RAND()+RAND()+RAND()+RAND()+RAND())-6))-1)+PT_Y5_MC!Q67)</x:f>
        <x:v>2271812.865146669</x:v>
      </x:c>
      <x:c r="Q135" s="16" t="n">
        <x:f>MAX(0,P135*(1+EXP((LN(1+Assumptions!$C$60)-0.5*Assumptions!$C$61^2)+Assumptions!$C$61*((RAND()+RAND()+RAND()+RAND()+RAND()+RAND()+RAND()+RAND()+RAND()+RAND()+RAND()+RAND())-6))-1)+PT_Y5_MC!R67)</x:f>
        <x:v>2500065.885531527</x:v>
      </x:c>
      <x:c r="R135" s="16" t="n">
        <x:f>MAX(0,Q135*(1+EXP((LN(1+Assumptions!$C$60)-0.5*Assumptions!$C$61^2)+Assumptions!$C$61*((RAND()+RAND()+RAND()+RAND()+RAND()+RAND()+RAND()+RAND()+RAND()+RAND()+RAND()+RAND())-6))-1)+PT_Y5_MC!S67)</x:f>
        <x:v>2270574.4495333047</x:v>
      </x:c>
      <x:c r="S135" s="16" t="n">
        <x:f>MAX(0,R135*(1+EXP((LN(1+Assumptions!$C$60)-0.5*Assumptions!$C$61^2)+Assumptions!$C$61*((RAND()+RAND()+RAND()+RAND()+RAND()+RAND()+RAND()+RAND()+RAND()+RAND()+RAND()+RAND())-6))-1)+PT_Y5_MC!T67)</x:f>
        <x:v>2181399.04866379</x:v>
      </x:c>
      <x:c r="T135" s="16" t="n">
        <x:f>MAX(0,S135*(1+EXP((LN(1+Assumptions!$C$60)-0.5*Assumptions!$C$61^2)+Assumptions!$C$61*((RAND()+RAND()+RAND()+RAND()+RAND()+RAND()+RAND()+RAND()+RAND()+RAND()+RAND()+RAND())-6))-1)+PT_Y5_MC!U67)</x:f>
        <x:v>2873905.4068454364</x:v>
      </x:c>
      <x:c r="U135" s="16" t="n">
        <x:f>MAX(0,T135*(1+EXP((LN(1+Assumptions!$C$60)-0.5*Assumptions!$C$61^2)+Assumptions!$C$61*((RAND()+RAND()+RAND()+RAND()+RAND()+RAND()+RAND()+RAND()+RAND()+RAND()+RAND()+RAND())-6))-1)+PT_Y5_MC!V67)</x:f>
        <x:v>3070571.639078974</x:v>
      </x:c>
      <x:c r="V135" s="16" t="n">
        <x:f>MAX(0,U135*(1+EXP((LN(1+Assumptions!$C$60)-0.5*Assumptions!$C$61^2)+Assumptions!$C$61*((RAND()+RAND()+RAND()+RAND()+RAND()+RAND()+RAND()+RAND()+RAND()+RAND()+RAND()+RAND())-6))-1)+PT_Y5_MC!W67)</x:f>
        <x:v>3337235.774702794</x:v>
      </x:c>
      <x:c r="W135" s="16" t="n">
        <x:f>MAX(0,V135*(1+EXP((LN(1+Assumptions!$C$60)-0.5*Assumptions!$C$61^2)+Assumptions!$C$61*((RAND()+RAND()+RAND()+RAND()+RAND()+RAND()+RAND()+RAND()+RAND()+RAND()+RAND()+RAND())-6))-1)+PT_Y5_MC!X67)</x:f>
        <x:v>4866951.728287211</x:v>
      </x:c>
      <x:c r="X135" s="16" t="n">
        <x:f>MAX(0,W135*(1+EXP((LN(1+Assumptions!$C$60)-0.5*Assumptions!$C$61^2)+Assumptions!$C$61*((RAND()+RAND()+RAND()+RAND()+RAND()+RAND()+RAND()+RAND()+RAND()+RAND()+RAND()+RAND())-6))-1)+PT_Y5_MC!Y67)</x:f>
        <x:v>4965669.522386542</x:v>
      </x:c>
      <x:c r="Y135" s="16" t="n">
        <x:f>MAX(0,X135*(1+EXP((LN(1+Assumptions!$C$60)-0.5*Assumptions!$C$61^2)+Assumptions!$C$61*((RAND()+RAND()+RAND()+RAND()+RAND()+RAND()+RAND()+RAND()+RAND()+RAND()+RAND()+RAND())-6))-1)+PT_Y5_MC!Z67)</x:f>
        <x:v>4676844.570412852</x:v>
      </x:c>
      <x:c r="Z135" s="16" t="n">
        <x:f>MAX(0,Y135*(1+EXP((LN(1+Assumptions!$C$60)-0.5*Assumptions!$C$61^2)+Assumptions!$C$61*((RAND()+RAND()+RAND()+RAND()+RAND()+RAND()+RAND()+RAND()+RAND()+RAND()+RAND()+RAND())-6))-1)+PT_Y5_MC!AA67)</x:f>
        <x:v>7968686.748699949</x:v>
      </x:c>
      <x:c r="AA135" s="16" t="n">
        <x:f>MAX(0,Z135*(1+EXP((LN(1+Assumptions!$C$60)-0.5*Assumptions!$C$61^2)+Assumptions!$C$61*((RAND()+RAND()+RAND()+RAND()+RAND()+RAND()+RAND()+RAND()+RAND()+RAND()+RAND()+RAND())-6))-1)+PT_Y5_MC!AB67)</x:f>
        <x:v>7681961.629869975</x:v>
      </x:c>
      <x:c r="AB135" s="16" t="n">
        <x:f>MAX(0,AA135*(1+EXP((LN(1+Assumptions!$C$60)-0.5*Assumptions!$C$61^2)+Assumptions!$C$61*((RAND()+RAND()+RAND()+RAND()+RAND()+RAND()+RAND()+RAND()+RAND()+RAND()+RAND()+RAND())-6))-1)+PT_Y5_MC!AC67)</x:f>
        <x:v>7240440.249646831</x:v>
      </x:c>
      <x:c r="AC135" s="16" t="n">
        <x:f>MAX(0,AB135*(1+EXP((LN(1+Assumptions!$C$60)-0.5*Assumptions!$C$61^2)+Assumptions!$C$61*((RAND()+RAND()+RAND()+RAND()+RAND()+RAND()+RAND()+RAND()+RAND()+RAND()+RAND()+RAND())-6))-1)+PT_Y5_MC!AD67)</x:f>
        <x:v>8776202.484085226</x:v>
      </x:c>
      <x:c r="AD135" s="16" t="n">
        <x:f>MAX(0,AC135*(1+EXP((LN(1+Assumptions!$C$60)-0.5*Assumptions!$C$61^2)+Assumptions!$C$61*((RAND()+RAND()+RAND()+RAND()+RAND()+RAND()+RAND()+RAND()+RAND()+RAND()+RAND()+RAND())-6))-1)+PT_Y5_MC!AE67)</x:f>
        <x:v>6980667.551525711</x:v>
      </x:c>
      <x:c r="AE135" s="16" t="n">
        <x:f>MAX(0,AD135*(1+EXP((LN(1+Assumptions!$C$60)-0.5*Assumptions!$C$61^2)+Assumptions!$C$61*((RAND()+RAND()+RAND()+RAND()+RAND()+RAND()+RAND()+RAND()+RAND()+RAND()+RAND()+RAND())-6))-1)+PT_Y5_MC!AF67)</x:f>
        <x:v>8875929.383849908</x:v>
      </x:c>
      <x:c r="AF135" s="16" t="n">
        <x:f>MAX(0,AE135*(1+EXP((LN(1+Assumptions!$C$60)-0.5*Assumptions!$C$61^2)+Assumptions!$C$61*((RAND()+RAND()+RAND()+RAND()+RAND()+RAND()+RAND()+RAND()+RAND()+RAND()+RAND()+RAND())-6))-1)+PT_Y5_MC!AG67)</x:f>
        <x:v>9581926.513733242</x:v>
      </x:c>
    </x:row>
    <x:row r="136">
      <x:c r="A136" s="39">
        <x:v>132</x:v>
      </x:c>
      <x:c r="B136" s="16" t="n">
        <x:f>PT_Y5_MC!C68</x:f>
        <x:v>1029031.25</x:v>
      </x:c>
      <x:c r="C136" s="16" t="n">
        <x:f>MAX(0,B136*(1+EXP((LN(1+Assumptions!$C$60)-0.5*Assumptions!$C$61^2)+Assumptions!$C$61*((RAND()+RAND()+RAND()+RAND()+RAND()+RAND()+RAND()+RAND()+RAND()+RAND()+RAND()+RAND())-6))-1)+PT_Y5_MC!D67)</x:f>
        <x:v>990830.6993487711</x:v>
      </x:c>
      <x:c r="D136" s="16" t="n">
        <x:f>MAX(0,C136*(1+EXP((LN(1+Assumptions!$C$60)-0.5*Assumptions!$C$61^2)+Assumptions!$C$61*((RAND()+RAND()+RAND()+RAND()+RAND()+RAND()+RAND()+RAND()+RAND()+RAND()+RAND()+RAND())-6))-1)+PT_Y5_MC!E67)</x:f>
        <x:v>932869.6372312512</x:v>
      </x:c>
      <x:c r="E136" s="16" t="n">
        <x:f>MAX(0,D136*(1+EXP((LN(1+Assumptions!$C$60)-0.5*Assumptions!$C$61^2)+Assumptions!$C$61*((RAND()+RAND()+RAND()+RAND()+RAND()+RAND()+RAND()+RAND()+RAND()+RAND()+RAND()+RAND())-6))-1)+PT_Y5_MC!F67)</x:f>
        <x:v>754968.0517023928</x:v>
      </x:c>
      <x:c r="F136" s="16" t="n">
        <x:f>MAX(0,E136*(1+EXP((LN(1+Assumptions!$C$60)-0.5*Assumptions!$C$61^2)+Assumptions!$C$61*((RAND()+RAND()+RAND()+RAND()+RAND()+RAND()+RAND()+RAND()+RAND()+RAND()+RAND()+RAND())-6))-1)+PT_Y5_MC!G67)</x:f>
        <x:v>787287.0226987688</x:v>
      </x:c>
      <x:c r="G136" s="16" t="n">
        <x:f>MAX(0,F136*(1+EXP((LN(1+Assumptions!$C$60)-0.5*Assumptions!$C$61^2)+Assumptions!$C$61*((RAND()+RAND()+RAND()+RAND()+RAND()+RAND()+RAND()+RAND()+RAND()+RAND()+RAND()+RAND())-6))-1)+PT_Y5_MC!H67)</x:f>
        <x:v>697505.3150623926</x:v>
      </x:c>
      <x:c r="H136" s="16" t="n">
        <x:f>MAX(0,G136*(1+EXP((LN(1+Assumptions!$C$60)-0.5*Assumptions!$C$61^2)+Assumptions!$C$61*((RAND()+RAND()+RAND()+RAND()+RAND()+RAND()+RAND()+RAND()+RAND()+RAND()+RAND()+RAND())-6))-1)+PT_Y5_MC!I67)</x:f>
        <x:v>887933.250533761</x:v>
      </x:c>
      <x:c r="I136" s="16" t="n">
        <x:f>MAX(0,H136*(1+EXP((LN(1+Assumptions!$C$60)-0.5*Assumptions!$C$61^2)+Assumptions!$C$61*((RAND()+RAND()+RAND()+RAND()+RAND()+RAND()+RAND()+RAND()+RAND()+RAND()+RAND()+RAND())-6))-1)+PT_Y5_MC!J67)</x:f>
        <x:v>799093.9043389072</x:v>
      </x:c>
      <x:c r="J136" s="16" t="n">
        <x:f>MAX(0,I136*(1+EXP((LN(1+Assumptions!$C$60)-0.5*Assumptions!$C$61^2)+Assumptions!$C$61*((RAND()+RAND()+RAND()+RAND()+RAND()+RAND()+RAND()+RAND()+RAND()+RAND()+RAND()+RAND())-6))-1)+PT_Y5_MC!K67)</x:f>
        <x:v>735490.0740765713</x:v>
      </x:c>
      <x:c r="K136" s="16" t="n">
        <x:f>MAX(0,J136*(1+EXP((LN(1+Assumptions!$C$60)-0.5*Assumptions!$C$61^2)+Assumptions!$C$61*((RAND()+RAND()+RAND()+RAND()+RAND()+RAND()+RAND()+RAND()+RAND()+RAND()+RAND()+RAND())-6))-1)+PT_Y5_MC!L67)</x:f>
        <x:v>947534.6400960626</x:v>
      </x:c>
      <x:c r="L136" s="16" t="n">
        <x:f>MAX(0,K136*(1+EXP((LN(1+Assumptions!$C$60)-0.5*Assumptions!$C$61^2)+Assumptions!$C$61*((RAND()+RAND()+RAND()+RAND()+RAND()+RAND()+RAND()+RAND()+RAND()+RAND()+RAND()+RAND())-6))-1)+PT_Y5_MC!M67)</x:f>
        <x:v>779766.6546595092</x:v>
      </x:c>
      <x:c r="M136" s="16" t="n">
        <x:f>MAX(0,L136*(1+EXP((LN(1+Assumptions!$C$60)-0.5*Assumptions!$C$61^2)+Assumptions!$C$61*((RAND()+RAND()+RAND()+RAND()+RAND()+RAND()+RAND()+RAND()+RAND()+RAND()+RAND()+RAND())-6))-1)+PT_Y5_MC!N67)</x:f>
        <x:v>800819.852285586</x:v>
      </x:c>
      <x:c r="N136" s="16" t="n">
        <x:f>MAX(0,M136*(1+EXP((LN(1+Assumptions!$C$60)-0.5*Assumptions!$C$61^2)+Assumptions!$C$61*((RAND()+RAND()+RAND()+RAND()+RAND()+RAND()+RAND()+RAND()+RAND()+RAND()+RAND()+RAND())-6))-1)+PT_Y5_MC!O67)</x:f>
        <x:v>850462.2499820793</x:v>
      </x:c>
      <x:c r="O136" s="16" t="n">
        <x:f>MAX(0,N136*(1+EXP((LN(1+Assumptions!$C$60)-0.5*Assumptions!$C$61^2)+Assumptions!$C$61*((RAND()+RAND()+RAND()+RAND()+RAND()+RAND()+RAND()+RAND()+RAND()+RAND()+RAND()+RAND())-6))-1)+PT_Y5_MC!P67)</x:f>
        <x:v>850974.861781111</x:v>
      </x:c>
      <x:c r="P136" s="16" t="n">
        <x:f>MAX(0,O136*(1+EXP((LN(1+Assumptions!$C$60)-0.5*Assumptions!$C$61^2)+Assumptions!$C$61*((RAND()+RAND()+RAND()+RAND()+RAND()+RAND()+RAND()+RAND()+RAND()+RAND()+RAND()+RAND())-6))-1)+PT_Y5_MC!Q67)</x:f>
        <x:v>1220806.8891350187</x:v>
      </x:c>
      <x:c r="Q136" s="16" t="n">
        <x:f>MAX(0,P136*(1+EXP((LN(1+Assumptions!$C$60)-0.5*Assumptions!$C$61^2)+Assumptions!$C$61*((RAND()+RAND()+RAND()+RAND()+RAND()+RAND()+RAND()+RAND()+RAND()+RAND()+RAND()+RAND())-6))-1)+PT_Y5_MC!R67)</x:f>
        <x:v>1389896.3848492508</x:v>
      </x:c>
      <x:c r="R136" s="16" t="n">
        <x:f>MAX(0,Q136*(1+EXP((LN(1+Assumptions!$C$60)-0.5*Assumptions!$C$61^2)+Assumptions!$C$61*((RAND()+RAND()+RAND()+RAND()+RAND()+RAND()+RAND()+RAND()+RAND()+RAND()+RAND()+RAND())-6))-1)+PT_Y5_MC!S67)</x:f>
        <x:v>1199775.7619231972</x:v>
      </x:c>
      <x:c r="S136" s="16" t="n">
        <x:f>MAX(0,R136*(1+EXP((LN(1+Assumptions!$C$60)-0.5*Assumptions!$C$61^2)+Assumptions!$C$61*((RAND()+RAND()+RAND()+RAND()+RAND()+RAND()+RAND()+RAND()+RAND()+RAND()+RAND()+RAND())-6))-1)+PT_Y5_MC!T67)</x:f>
        <x:v>1424901.5155095975</x:v>
      </x:c>
      <x:c r="T136" s="16" t="n">
        <x:f>MAX(0,S136*(1+EXP((LN(1+Assumptions!$C$60)-0.5*Assumptions!$C$61^2)+Assumptions!$C$61*((RAND()+RAND()+RAND()+RAND()+RAND()+RAND()+RAND()+RAND()+RAND()+RAND()+RAND()+RAND())-6))-1)+PT_Y5_MC!U67)</x:f>
        <x:v>1613404.8732244123</x:v>
      </x:c>
      <x:c r="U136" s="16" t="n">
        <x:f>MAX(0,T136*(1+EXP((LN(1+Assumptions!$C$60)-0.5*Assumptions!$C$61^2)+Assumptions!$C$61*((RAND()+RAND()+RAND()+RAND()+RAND()+RAND()+RAND()+RAND()+RAND()+RAND()+RAND()+RAND())-6))-1)+PT_Y5_MC!V67)</x:f>
        <x:v>1715084.4981134909</x:v>
      </x:c>
      <x:c r="V136" s="16" t="n">
        <x:f>MAX(0,U136*(1+EXP((LN(1+Assumptions!$C$60)-0.5*Assumptions!$C$61^2)+Assumptions!$C$61*((RAND()+RAND()+RAND()+RAND()+RAND()+RAND()+RAND()+RAND()+RAND()+RAND()+RAND()+RAND())-6))-1)+PT_Y5_MC!W67)</x:f>
        <x:v>1988483.5322728707</x:v>
      </x:c>
      <x:c r="W136" s="16" t="n">
        <x:f>MAX(0,V136*(1+EXP((LN(1+Assumptions!$C$60)-0.5*Assumptions!$C$61^2)+Assumptions!$C$61*((RAND()+RAND()+RAND()+RAND()+RAND()+RAND()+RAND()+RAND()+RAND()+RAND()+RAND()+RAND())-6))-1)+PT_Y5_MC!X67)</x:f>
        <x:v>2180656.4047872303</x:v>
      </x:c>
      <x:c r="X136" s="16" t="n">
        <x:f>MAX(0,W136*(1+EXP((LN(1+Assumptions!$C$60)-0.5*Assumptions!$C$61^2)+Assumptions!$C$61*((RAND()+RAND()+RAND()+RAND()+RAND()+RAND()+RAND()+RAND()+RAND()+RAND()+RAND()+RAND())-6))-1)+PT_Y5_MC!Y67)</x:f>
        <x:v>2124434.042756137</x:v>
      </x:c>
      <x:c r="Y136" s="16" t="n">
        <x:f>MAX(0,X136*(1+EXP((LN(1+Assumptions!$C$60)-0.5*Assumptions!$C$61^2)+Assumptions!$C$61*((RAND()+RAND()+RAND()+RAND()+RAND()+RAND()+RAND()+RAND()+RAND()+RAND()+RAND()+RAND())-6))-1)+PT_Y5_MC!Z67)</x:f>
        <x:v>2450237.9722728273</x:v>
      </x:c>
      <x:c r="Z136" s="16" t="n">
        <x:f>MAX(0,Y136*(1+EXP((LN(1+Assumptions!$C$60)-0.5*Assumptions!$C$61^2)+Assumptions!$C$61*((RAND()+RAND()+RAND()+RAND()+RAND()+RAND()+RAND()+RAND()+RAND()+RAND()+RAND()+RAND())-6))-1)+PT_Y5_MC!AA67)</x:f>
        <x:v>2071592.123062991</x:v>
      </x:c>
      <x:c r="AA136" s="16" t="n">
        <x:f>MAX(0,Z136*(1+EXP((LN(1+Assumptions!$C$60)-0.5*Assumptions!$C$61^2)+Assumptions!$C$61*((RAND()+RAND()+RAND()+RAND()+RAND()+RAND()+RAND()+RAND()+RAND()+RAND()+RAND()+RAND())-6))-1)+PT_Y5_MC!AB67)</x:f>
        <x:v>1796760.7182167876</x:v>
      </x:c>
      <x:c r="AB136" s="16" t="n">
        <x:f>MAX(0,AA136*(1+EXP((LN(1+Assumptions!$C$60)-0.5*Assumptions!$C$61^2)+Assumptions!$C$61*((RAND()+RAND()+RAND()+RAND()+RAND()+RAND()+RAND()+RAND()+RAND()+RAND()+RAND()+RAND())-6))-1)+PT_Y5_MC!AC67)</x:f>
        <x:v>2305869.3657470616</x:v>
      </x:c>
      <x:c r="AC136" s="16" t="n">
        <x:f>MAX(0,AB136*(1+EXP((LN(1+Assumptions!$C$60)-0.5*Assumptions!$C$61^2)+Assumptions!$C$61*((RAND()+RAND()+RAND()+RAND()+RAND()+RAND()+RAND()+RAND()+RAND()+RAND()+RAND()+RAND())-6))-1)+PT_Y5_MC!AD67)</x:f>
        <x:v>2707188.725076594</x:v>
      </x:c>
      <x:c r="AD136" s="16" t="n">
        <x:f>MAX(0,AC136*(1+EXP((LN(1+Assumptions!$C$60)-0.5*Assumptions!$C$61^2)+Assumptions!$C$61*((RAND()+RAND()+RAND()+RAND()+RAND()+RAND()+RAND()+RAND()+RAND()+RAND()+RAND()+RAND())-6))-1)+PT_Y5_MC!AE67)</x:f>
        <x:v>2522397.387887043</x:v>
      </x:c>
      <x:c r="AE136" s="16" t="n">
        <x:f>MAX(0,AD136*(1+EXP((LN(1+Assumptions!$C$60)-0.5*Assumptions!$C$61^2)+Assumptions!$C$61*((RAND()+RAND()+RAND()+RAND()+RAND()+RAND()+RAND()+RAND()+RAND()+RAND()+RAND()+RAND())-6))-1)+PT_Y5_MC!AF67)</x:f>
        <x:v>1838185.8905863946</x:v>
      </x:c>
      <x:c r="AF136" s="16" t="n">
        <x:f>MAX(0,AE136*(1+EXP((LN(1+Assumptions!$C$60)-0.5*Assumptions!$C$61^2)+Assumptions!$C$61*((RAND()+RAND()+RAND()+RAND()+RAND()+RAND()+RAND()+RAND()+RAND()+RAND()+RAND()+RAND())-6))-1)+PT_Y5_MC!AG67)</x:f>
        <x:v>1821862.5790130948</x:v>
      </x:c>
    </x:row>
    <x:row r="137">
      <x:c r="A137" s="39">
        <x:v>133</x:v>
      </x:c>
      <x:c r="B137" s="16" t="n">
        <x:f>PT_Y5_MC!C68</x:f>
        <x:v>1029031.25</x:v>
      </x:c>
      <x:c r="C137" s="16" t="n">
        <x:f>MAX(0,B137*(1+EXP((LN(1+Assumptions!$C$60)-0.5*Assumptions!$C$61^2)+Assumptions!$C$61*((RAND()+RAND()+RAND()+RAND()+RAND()+RAND()+RAND()+RAND()+RAND()+RAND()+RAND()+RAND())-6))-1)+PT_Y5_MC!D67)</x:f>
        <x:v>1489022.4071390145</x:v>
      </x:c>
      <x:c r="D137" s="16" t="n">
        <x:f>MAX(0,C137*(1+EXP((LN(1+Assumptions!$C$60)-0.5*Assumptions!$C$61^2)+Assumptions!$C$61*((RAND()+RAND()+RAND()+RAND()+RAND()+RAND()+RAND()+RAND()+RAND()+RAND()+RAND()+RAND())-6))-1)+PT_Y5_MC!E67)</x:f>
        <x:v>1949607.5800930609</x:v>
      </x:c>
      <x:c r="E137" s="16" t="n">
        <x:f>MAX(0,D137*(1+EXP((LN(1+Assumptions!$C$60)-0.5*Assumptions!$C$61^2)+Assumptions!$C$61*((RAND()+RAND()+RAND()+RAND()+RAND()+RAND()+RAND()+RAND()+RAND()+RAND()+RAND()+RAND())-6))-1)+PT_Y5_MC!F67)</x:f>
        <x:v>2519704.992684414</x:v>
      </x:c>
      <x:c r="F137" s="16" t="n">
        <x:f>MAX(0,E137*(1+EXP((LN(1+Assumptions!$C$60)-0.5*Assumptions!$C$61^2)+Assumptions!$C$61*((RAND()+RAND()+RAND()+RAND()+RAND()+RAND()+RAND()+RAND()+RAND()+RAND()+RAND()+RAND())-6))-1)+PT_Y5_MC!G67)</x:f>
        <x:v>2634831.1952485377</x:v>
      </x:c>
      <x:c r="G137" s="16" t="n">
        <x:f>MAX(0,F137*(1+EXP((LN(1+Assumptions!$C$60)-0.5*Assumptions!$C$61^2)+Assumptions!$C$61*((RAND()+RAND()+RAND()+RAND()+RAND()+RAND()+RAND()+RAND()+RAND()+RAND()+RAND()+RAND())-6))-1)+PT_Y5_MC!H67)</x:f>
        <x:v>2695124.0926824505</x:v>
      </x:c>
      <x:c r="H137" s="16" t="n">
        <x:f>MAX(0,G137*(1+EXP((LN(1+Assumptions!$C$60)-0.5*Assumptions!$C$61^2)+Assumptions!$C$61*((RAND()+RAND()+RAND()+RAND()+RAND()+RAND()+RAND()+RAND()+RAND()+RAND()+RAND()+RAND())-6))-1)+PT_Y5_MC!I67)</x:f>
        <x:v>2816948.5530274985</x:v>
      </x:c>
      <x:c r="I137" s="16" t="n">
        <x:f>MAX(0,H137*(1+EXP((LN(1+Assumptions!$C$60)-0.5*Assumptions!$C$61^2)+Assumptions!$C$61*((RAND()+RAND()+RAND()+RAND()+RAND()+RAND()+RAND()+RAND()+RAND()+RAND()+RAND()+RAND())-6))-1)+PT_Y5_MC!J67)</x:f>
        <x:v>2415806.171294809</x:v>
      </x:c>
      <x:c r="J137" s="16" t="n">
        <x:f>MAX(0,I137*(1+EXP((LN(1+Assumptions!$C$60)-0.5*Assumptions!$C$61^2)+Assumptions!$C$61*((RAND()+RAND()+RAND()+RAND()+RAND()+RAND()+RAND()+RAND()+RAND()+RAND()+RAND()+RAND())-6))-1)+PT_Y5_MC!K67)</x:f>
        <x:v>3060235.2533239927</x:v>
      </x:c>
      <x:c r="K137" s="16" t="n">
        <x:f>MAX(0,J137*(1+EXP((LN(1+Assumptions!$C$60)-0.5*Assumptions!$C$61^2)+Assumptions!$C$61*((RAND()+RAND()+RAND()+RAND()+RAND()+RAND()+RAND()+RAND()+RAND()+RAND()+RAND()+RAND())-6))-1)+PT_Y5_MC!L67)</x:f>
        <x:v>3121164.156085075</x:v>
      </x:c>
      <x:c r="L137" s="16" t="n">
        <x:f>MAX(0,K137*(1+EXP((LN(1+Assumptions!$C$60)-0.5*Assumptions!$C$61^2)+Assumptions!$C$61*((RAND()+RAND()+RAND()+RAND()+RAND()+RAND()+RAND()+RAND()+RAND()+RAND()+RAND()+RAND())-6))-1)+PT_Y5_MC!M67)</x:f>
        <x:v>4193688.724792638</x:v>
      </x:c>
      <x:c r="M137" s="16" t="n">
        <x:f>MAX(0,L137*(1+EXP((LN(1+Assumptions!$C$60)-0.5*Assumptions!$C$61^2)+Assumptions!$C$61*((RAND()+RAND()+RAND()+RAND()+RAND()+RAND()+RAND()+RAND()+RAND()+RAND()+RAND()+RAND())-6))-1)+PT_Y5_MC!N67)</x:f>
        <x:v>4121493.9895456955</x:v>
      </x:c>
      <x:c r="N137" s="16" t="n">
        <x:f>MAX(0,M137*(1+EXP((LN(1+Assumptions!$C$60)-0.5*Assumptions!$C$61^2)+Assumptions!$C$61*((RAND()+RAND()+RAND()+RAND()+RAND()+RAND()+RAND()+RAND()+RAND()+RAND()+RAND()+RAND())-6))-1)+PT_Y5_MC!O67)</x:f>
        <x:v>4698226.43366434</x:v>
      </x:c>
      <x:c r="O137" s="16" t="n">
        <x:f>MAX(0,N137*(1+EXP((LN(1+Assumptions!$C$60)-0.5*Assumptions!$C$61^2)+Assumptions!$C$61*((RAND()+RAND()+RAND()+RAND()+RAND()+RAND()+RAND()+RAND()+RAND()+RAND()+RAND()+RAND())-6))-1)+PT_Y5_MC!P67)</x:f>
        <x:v>4843581.673865315</x:v>
      </x:c>
      <x:c r="P137" s="16" t="n">
        <x:f>MAX(0,O137*(1+EXP((LN(1+Assumptions!$C$60)-0.5*Assumptions!$C$61^2)+Assumptions!$C$61*((RAND()+RAND()+RAND()+RAND()+RAND()+RAND()+RAND()+RAND()+RAND()+RAND()+RAND()+RAND())-6))-1)+PT_Y5_MC!Q67)</x:f>
        <x:v>5734234.241494317</x:v>
      </x:c>
      <x:c r="Q137" s="16" t="n">
        <x:f>MAX(0,P137*(1+EXP((LN(1+Assumptions!$C$60)-0.5*Assumptions!$C$61^2)+Assumptions!$C$61*((RAND()+RAND()+RAND()+RAND()+RAND()+RAND()+RAND()+RAND()+RAND()+RAND()+RAND()+RAND())-6))-1)+PT_Y5_MC!R67)</x:f>
        <x:v>4566285.900346441</x:v>
      </x:c>
      <x:c r="R137" s="16" t="n">
        <x:f>MAX(0,Q137*(1+EXP((LN(1+Assumptions!$C$60)-0.5*Assumptions!$C$61^2)+Assumptions!$C$61*((RAND()+RAND()+RAND()+RAND()+RAND()+RAND()+RAND()+RAND()+RAND()+RAND()+RAND()+RAND())-6))-1)+PT_Y5_MC!S67)</x:f>
        <x:v>5459512.251237132</x:v>
      </x:c>
      <x:c r="S137" s="16" t="n">
        <x:f>MAX(0,R137*(1+EXP((LN(1+Assumptions!$C$60)-0.5*Assumptions!$C$61^2)+Assumptions!$C$61*((RAND()+RAND()+RAND()+RAND()+RAND()+RAND()+RAND()+RAND()+RAND()+RAND()+RAND()+RAND())-6))-1)+PT_Y5_MC!T67)</x:f>
        <x:v>5634609.3957686415</x:v>
      </x:c>
      <x:c r="T137" s="16" t="n">
        <x:f>MAX(0,S137*(1+EXP((LN(1+Assumptions!$C$60)-0.5*Assumptions!$C$61^2)+Assumptions!$C$61*((RAND()+RAND()+RAND()+RAND()+RAND()+RAND()+RAND()+RAND()+RAND()+RAND()+RAND()+RAND())-6))-1)+PT_Y5_MC!U67)</x:f>
        <x:v>6067997.513261639</x:v>
      </x:c>
      <x:c r="U137" s="16" t="n">
        <x:f>MAX(0,T137*(1+EXP((LN(1+Assumptions!$C$60)-0.5*Assumptions!$C$61^2)+Assumptions!$C$61*((RAND()+RAND()+RAND()+RAND()+RAND()+RAND()+RAND()+RAND()+RAND()+RAND()+RAND()+RAND())-6))-1)+PT_Y5_MC!V67)</x:f>
        <x:v>6689458.734128149</x:v>
      </x:c>
      <x:c r="V137" s="16" t="n">
        <x:f>MAX(0,U137*(1+EXP((LN(1+Assumptions!$C$60)-0.5*Assumptions!$C$61^2)+Assumptions!$C$61*((RAND()+RAND()+RAND()+RAND()+RAND()+RAND()+RAND()+RAND()+RAND()+RAND()+RAND()+RAND())-6))-1)+PT_Y5_MC!W67)</x:f>
        <x:v>7149122.322140735</x:v>
      </x:c>
      <x:c r="W137" s="16" t="n">
        <x:f>MAX(0,V137*(1+EXP((LN(1+Assumptions!$C$60)-0.5*Assumptions!$C$61^2)+Assumptions!$C$61*((RAND()+RAND()+RAND()+RAND()+RAND()+RAND()+RAND()+RAND()+RAND()+RAND()+RAND()+RAND())-6))-1)+PT_Y5_MC!X67)</x:f>
        <x:v>6263619.718222503</x:v>
      </x:c>
      <x:c r="X137" s="16" t="n">
        <x:f>MAX(0,W137*(1+EXP((LN(1+Assumptions!$C$60)-0.5*Assumptions!$C$61^2)+Assumptions!$C$61*((RAND()+RAND()+RAND()+RAND()+RAND()+RAND()+RAND()+RAND()+RAND()+RAND()+RAND()+RAND())-6))-1)+PT_Y5_MC!Y67)</x:f>
        <x:v>5393889.064428661</x:v>
      </x:c>
      <x:c r="Y137" s="16" t="n">
        <x:f>MAX(0,X137*(1+EXP((LN(1+Assumptions!$C$60)-0.5*Assumptions!$C$61^2)+Assumptions!$C$61*((RAND()+RAND()+RAND()+RAND()+RAND()+RAND()+RAND()+RAND()+RAND()+RAND()+RAND()+RAND())-6))-1)+PT_Y5_MC!Z67)</x:f>
        <x:v>4740356.614184241</x:v>
      </x:c>
      <x:c r="Z137" s="16" t="n">
        <x:f>MAX(0,Y137*(1+EXP((LN(1+Assumptions!$C$60)-0.5*Assumptions!$C$61^2)+Assumptions!$C$61*((RAND()+RAND()+RAND()+RAND()+RAND()+RAND()+RAND()+RAND()+RAND()+RAND()+RAND()+RAND())-6))-1)+PT_Y5_MC!AA67)</x:f>
        <x:v>6291132.835597924</x:v>
      </x:c>
      <x:c r="AA137" s="16" t="n">
        <x:f>MAX(0,Z137*(1+EXP((LN(1+Assumptions!$C$60)-0.5*Assumptions!$C$61^2)+Assumptions!$C$61*((RAND()+RAND()+RAND()+RAND()+RAND()+RAND()+RAND()+RAND()+RAND()+RAND()+RAND()+RAND())-6))-1)+PT_Y5_MC!AB67)</x:f>
        <x:v>6695092.798660984</x:v>
      </x:c>
      <x:c r="AB137" s="16" t="n">
        <x:f>MAX(0,AA137*(1+EXP((LN(1+Assumptions!$C$60)-0.5*Assumptions!$C$61^2)+Assumptions!$C$61*((RAND()+RAND()+RAND()+RAND()+RAND()+RAND()+RAND()+RAND()+RAND()+RAND()+RAND()+RAND())-6))-1)+PT_Y5_MC!AC67)</x:f>
        <x:v>9632904.485720206</x:v>
      </x:c>
      <x:c r="AC137" s="16" t="n">
        <x:f>MAX(0,AB137*(1+EXP((LN(1+Assumptions!$C$60)-0.5*Assumptions!$C$61^2)+Assumptions!$C$61*((RAND()+RAND()+RAND()+RAND()+RAND()+RAND()+RAND()+RAND()+RAND()+RAND()+RAND()+RAND())-6))-1)+PT_Y5_MC!AD67)</x:f>
        <x:v>10764969.16586877</x:v>
      </x:c>
      <x:c r="AD137" s="16" t="n">
        <x:f>MAX(0,AC137*(1+EXP((LN(1+Assumptions!$C$60)-0.5*Assumptions!$C$61^2)+Assumptions!$C$61*((RAND()+RAND()+RAND()+RAND()+RAND()+RAND()+RAND()+RAND()+RAND()+RAND()+RAND()+RAND())-6))-1)+PT_Y5_MC!AE67)</x:f>
        <x:v>11666475.974190952</x:v>
      </x:c>
      <x:c r="AE137" s="16" t="n">
        <x:f>MAX(0,AD137*(1+EXP((LN(1+Assumptions!$C$60)-0.5*Assumptions!$C$61^2)+Assumptions!$C$61*((RAND()+RAND()+RAND()+RAND()+RAND()+RAND()+RAND()+RAND()+RAND()+RAND()+RAND()+RAND())-6))-1)+PT_Y5_MC!AF67)</x:f>
        <x:v>9710132.556921907</x:v>
      </x:c>
      <x:c r="AF137" s="16" t="n">
        <x:f>MAX(0,AE137*(1+EXP((LN(1+Assumptions!$C$60)-0.5*Assumptions!$C$61^2)+Assumptions!$C$61*((RAND()+RAND()+RAND()+RAND()+RAND()+RAND()+RAND()+RAND()+RAND()+RAND()+RAND()+RAND())-6))-1)+PT_Y5_MC!AG67)</x:f>
        <x:v>9906780.375891803</x:v>
      </x:c>
    </x:row>
    <x:row r="138">
      <x:c r="A138" s="39">
        <x:v>134</x:v>
      </x:c>
      <x:c r="B138" s="16" t="n">
        <x:f>PT_Y5_MC!C68</x:f>
        <x:v>1029031.25</x:v>
      </x:c>
      <x:c r="C138" s="16" t="n">
        <x:f>MAX(0,B138*(1+EXP((LN(1+Assumptions!$C$60)-0.5*Assumptions!$C$61^2)+Assumptions!$C$61*((RAND()+RAND()+RAND()+RAND()+RAND()+RAND()+RAND()+RAND()+RAND()+RAND()+RAND()+RAND())-6))-1)+PT_Y5_MC!D67)</x:f>
        <x:v>909259.4444064421</x:v>
      </x:c>
      <x:c r="D138" s="16" t="n">
        <x:f>MAX(0,C138*(1+EXP((LN(1+Assumptions!$C$60)-0.5*Assumptions!$C$61^2)+Assumptions!$C$61*((RAND()+RAND()+RAND()+RAND()+RAND()+RAND()+RAND()+RAND()+RAND()+RAND()+RAND()+RAND())-6))-1)+PT_Y5_MC!E67)</x:f>
        <x:v>936338.0337776192</x:v>
      </x:c>
      <x:c r="E138" s="16" t="n">
        <x:f>MAX(0,D138*(1+EXP((LN(1+Assumptions!$C$60)-0.5*Assumptions!$C$61^2)+Assumptions!$C$61*((RAND()+RAND()+RAND()+RAND()+RAND()+RAND()+RAND()+RAND()+RAND()+RAND()+RAND()+RAND())-6))-1)+PT_Y5_MC!F67)</x:f>
        <x:v>1211906.176355777</x:v>
      </x:c>
      <x:c r="F138" s="16" t="n">
        <x:f>MAX(0,E138*(1+EXP((LN(1+Assumptions!$C$60)-0.5*Assumptions!$C$61^2)+Assumptions!$C$61*((RAND()+RAND()+RAND()+RAND()+RAND()+RAND()+RAND()+RAND()+RAND()+RAND()+RAND()+RAND())-6))-1)+PT_Y5_MC!G67)</x:f>
        <x:v>1027426.4679720788</x:v>
      </x:c>
      <x:c r="G138" s="16" t="n">
        <x:f>MAX(0,F138*(1+EXP((LN(1+Assumptions!$C$60)-0.5*Assumptions!$C$61^2)+Assumptions!$C$61*((RAND()+RAND()+RAND()+RAND()+RAND()+RAND()+RAND()+RAND()+RAND()+RAND()+RAND()+RAND())-6))-1)+PT_Y5_MC!H67)</x:f>
        <x:v>1067454.362172858</x:v>
      </x:c>
      <x:c r="H138" s="16" t="n">
        <x:f>MAX(0,G138*(1+EXP((LN(1+Assumptions!$C$60)-0.5*Assumptions!$C$61^2)+Assumptions!$C$61*((RAND()+RAND()+RAND()+RAND()+RAND()+RAND()+RAND()+RAND()+RAND()+RAND()+RAND()+RAND())-6))-1)+PT_Y5_MC!I67)</x:f>
        <x:v>1269042.4828201793</x:v>
      </x:c>
      <x:c r="I138" s="16" t="n">
        <x:f>MAX(0,H138*(1+EXP((LN(1+Assumptions!$C$60)-0.5*Assumptions!$C$61^2)+Assumptions!$C$61*((RAND()+RAND()+RAND()+RAND()+RAND()+RAND()+RAND()+RAND()+RAND()+RAND()+RAND()+RAND())-6))-1)+PT_Y5_MC!J67)</x:f>
        <x:v>1158133.365773161</x:v>
      </x:c>
      <x:c r="J138" s="16" t="n">
        <x:f>MAX(0,I138*(1+EXP((LN(1+Assumptions!$C$60)-0.5*Assumptions!$C$61^2)+Assumptions!$C$61*((RAND()+RAND()+RAND()+RAND()+RAND()+RAND()+RAND()+RAND()+RAND()+RAND()+RAND()+RAND())-6))-1)+PT_Y5_MC!K67)</x:f>
        <x:v>1018439.887676868</x:v>
      </x:c>
      <x:c r="K138" s="16" t="n">
        <x:f>MAX(0,J138*(1+EXP((LN(1+Assumptions!$C$60)-0.5*Assumptions!$C$61^2)+Assumptions!$C$61*((RAND()+RAND()+RAND()+RAND()+RAND()+RAND()+RAND()+RAND()+RAND()+RAND()+RAND()+RAND())-6))-1)+PT_Y5_MC!L67)</x:f>
        <x:v>1007671.7344687118</x:v>
      </x:c>
      <x:c r="L138" s="16" t="n">
        <x:f>MAX(0,K138*(1+EXP((LN(1+Assumptions!$C$60)-0.5*Assumptions!$C$61^2)+Assumptions!$C$61*((RAND()+RAND()+RAND()+RAND()+RAND()+RAND()+RAND()+RAND()+RAND()+RAND()+RAND()+RAND())-6))-1)+PT_Y5_MC!M67)</x:f>
        <x:v>1271245.838838748</x:v>
      </x:c>
      <x:c r="M138" s="16" t="n">
        <x:f>MAX(0,L138*(1+EXP((LN(1+Assumptions!$C$60)-0.5*Assumptions!$C$61^2)+Assumptions!$C$61*((RAND()+RAND()+RAND()+RAND()+RAND()+RAND()+RAND()+RAND()+RAND()+RAND()+RAND()+RAND())-6))-1)+PT_Y5_MC!N67)</x:f>
        <x:v>1233365.239994142</x:v>
      </x:c>
      <x:c r="N138" s="16" t="n">
        <x:f>MAX(0,M138*(1+EXP((LN(1+Assumptions!$C$60)-0.5*Assumptions!$C$61^2)+Assumptions!$C$61*((RAND()+RAND()+RAND()+RAND()+RAND()+RAND()+RAND()+RAND()+RAND()+RAND()+RAND()+RAND())-6))-1)+PT_Y5_MC!O67)</x:f>
        <x:v>1178526.4773912984</x:v>
      </x:c>
      <x:c r="O138" s="16" t="n">
        <x:f>MAX(0,N138*(1+EXP((LN(1+Assumptions!$C$60)-0.5*Assumptions!$C$61^2)+Assumptions!$C$61*((RAND()+RAND()+RAND()+RAND()+RAND()+RAND()+RAND()+RAND()+RAND()+RAND()+RAND()+RAND())-6))-1)+PT_Y5_MC!P67)</x:f>
        <x:v>1699298.9447023848</x:v>
      </x:c>
      <x:c r="P138" s="16" t="n">
        <x:f>MAX(0,O138*(1+EXP((LN(1+Assumptions!$C$60)-0.5*Assumptions!$C$61^2)+Assumptions!$C$61*((RAND()+RAND()+RAND()+RAND()+RAND()+RAND()+RAND()+RAND()+RAND()+RAND()+RAND()+RAND())-6))-1)+PT_Y5_MC!Q67)</x:f>
        <x:v>1477343.7614682883</x:v>
      </x:c>
      <x:c r="Q138" s="16" t="n">
        <x:f>MAX(0,P138*(1+EXP((LN(1+Assumptions!$C$60)-0.5*Assumptions!$C$61^2)+Assumptions!$C$61*((RAND()+RAND()+RAND()+RAND()+RAND()+RAND()+RAND()+RAND()+RAND()+RAND()+RAND()+RAND())-6))-1)+PT_Y5_MC!R67)</x:f>
        <x:v>1436683.2777183286</x:v>
      </x:c>
      <x:c r="R138" s="16" t="n">
        <x:f>MAX(0,Q138*(1+EXP((LN(1+Assumptions!$C$60)-0.5*Assumptions!$C$61^2)+Assumptions!$C$61*((RAND()+RAND()+RAND()+RAND()+RAND()+RAND()+RAND()+RAND()+RAND()+RAND()+RAND()+RAND())-6))-1)+PT_Y5_MC!S67)</x:f>
        <x:v>1530930.3528750692</x:v>
      </x:c>
      <x:c r="S138" s="16" t="n">
        <x:f>MAX(0,R138*(1+EXP((LN(1+Assumptions!$C$60)-0.5*Assumptions!$C$61^2)+Assumptions!$C$61*((RAND()+RAND()+RAND()+RAND()+RAND()+RAND()+RAND()+RAND()+RAND()+RAND()+RAND()+RAND())-6))-1)+PT_Y5_MC!T67)</x:f>
        <x:v>1539362.6334673488</x:v>
      </x:c>
      <x:c r="T138" s="16" t="n">
        <x:f>MAX(0,S138*(1+EXP((LN(1+Assumptions!$C$60)-0.5*Assumptions!$C$61^2)+Assumptions!$C$61*((RAND()+RAND()+RAND()+RAND()+RAND()+RAND()+RAND()+RAND()+RAND()+RAND()+RAND()+RAND())-6))-1)+PT_Y5_MC!U67)</x:f>
        <x:v>1350577.8668791791</x:v>
      </x:c>
      <x:c r="U138" s="16" t="n">
        <x:f>MAX(0,T138*(1+EXP((LN(1+Assumptions!$C$60)-0.5*Assumptions!$C$61^2)+Assumptions!$C$61*((RAND()+RAND()+RAND()+RAND()+RAND()+RAND()+RAND()+RAND()+RAND()+RAND()+RAND()+RAND())-6))-1)+PT_Y5_MC!V67)</x:f>
        <x:v>1202363.953187186</x:v>
      </x:c>
      <x:c r="V138" s="16" t="n">
        <x:f>MAX(0,U138*(1+EXP((LN(1+Assumptions!$C$60)-0.5*Assumptions!$C$61^2)+Assumptions!$C$61*((RAND()+RAND()+RAND()+RAND()+RAND()+RAND()+RAND()+RAND()+RAND()+RAND()+RAND()+RAND())-6))-1)+PT_Y5_MC!W67)</x:f>
        <x:v>1086326.5910485156</x:v>
      </x:c>
      <x:c r="W138" s="16" t="n">
        <x:f>MAX(0,V138*(1+EXP((LN(1+Assumptions!$C$60)-0.5*Assumptions!$C$61^2)+Assumptions!$C$61*((RAND()+RAND()+RAND()+RAND()+RAND()+RAND()+RAND()+RAND()+RAND()+RAND()+RAND()+RAND())-6))-1)+PT_Y5_MC!X67)</x:f>
        <x:v>1312321.7315221883</x:v>
      </x:c>
      <x:c r="X138" s="16" t="n">
        <x:f>MAX(0,W138*(1+EXP((LN(1+Assumptions!$C$60)-0.5*Assumptions!$C$61^2)+Assumptions!$C$61*((RAND()+RAND()+RAND()+RAND()+RAND()+RAND()+RAND()+RAND()+RAND()+RAND()+RAND()+RAND())-6))-1)+PT_Y5_MC!Y67)</x:f>
        <x:v>1246689.5548469394</x:v>
      </x:c>
      <x:c r="Y138" s="16" t="n">
        <x:f>MAX(0,X138*(1+EXP((LN(1+Assumptions!$C$60)-0.5*Assumptions!$C$61^2)+Assumptions!$C$61*((RAND()+RAND()+RAND()+RAND()+RAND()+RAND()+RAND()+RAND()+RAND()+RAND()+RAND()+RAND())-6))-1)+PT_Y5_MC!Z67)</x:f>
        <x:v>1388913.8041745336</x:v>
      </x:c>
      <x:c r="Z138" s="16" t="n">
        <x:f>MAX(0,Y138*(1+EXP((LN(1+Assumptions!$C$60)-0.5*Assumptions!$C$61^2)+Assumptions!$C$61*((RAND()+RAND()+RAND()+RAND()+RAND()+RAND()+RAND()+RAND()+RAND()+RAND()+RAND()+RAND())-6))-1)+PT_Y5_MC!AA67)</x:f>
        <x:v>1269339.3939425524</x:v>
      </x:c>
      <x:c r="AA138" s="16" t="n">
        <x:f>MAX(0,Z138*(1+EXP((LN(1+Assumptions!$C$60)-0.5*Assumptions!$C$61^2)+Assumptions!$C$61*((RAND()+RAND()+RAND()+RAND()+RAND()+RAND()+RAND()+RAND()+RAND()+RAND()+RAND()+RAND())-6))-1)+PT_Y5_MC!AB67)</x:f>
        <x:v>1597503.0518324205</x:v>
      </x:c>
      <x:c r="AB138" s="16" t="n">
        <x:f>MAX(0,AA138*(1+EXP((LN(1+Assumptions!$C$60)-0.5*Assumptions!$C$61^2)+Assumptions!$C$61*((RAND()+RAND()+RAND()+RAND()+RAND()+RAND()+RAND()+RAND()+RAND()+RAND()+RAND()+RAND())-6))-1)+PT_Y5_MC!AC67)</x:f>
        <x:v>1550467.4863823652</x:v>
      </x:c>
      <x:c r="AC138" s="16" t="n">
        <x:f>MAX(0,AB138*(1+EXP((LN(1+Assumptions!$C$60)-0.5*Assumptions!$C$61^2)+Assumptions!$C$61*((RAND()+RAND()+RAND()+RAND()+RAND()+RAND()+RAND()+RAND()+RAND()+RAND()+RAND()+RAND())-6))-1)+PT_Y5_MC!AD67)</x:f>
        <x:v>1920211.3358008726</x:v>
      </x:c>
      <x:c r="AD138" s="16" t="n">
        <x:f>MAX(0,AC138*(1+EXP((LN(1+Assumptions!$C$60)-0.5*Assumptions!$C$61^2)+Assumptions!$C$61*((RAND()+RAND()+RAND()+RAND()+RAND()+RAND()+RAND()+RAND()+RAND()+RAND()+RAND()+RAND())-6))-1)+PT_Y5_MC!AE67)</x:f>
        <x:v>1998392.742637099</x:v>
      </x:c>
      <x:c r="AE138" s="16" t="n">
        <x:f>MAX(0,AD138*(1+EXP((LN(1+Assumptions!$C$60)-0.5*Assumptions!$C$61^2)+Assumptions!$C$61*((RAND()+RAND()+RAND()+RAND()+RAND()+RAND()+RAND()+RAND()+RAND()+RAND()+RAND()+RAND())-6))-1)+PT_Y5_MC!AF67)</x:f>
        <x:v>2684611.586987287</x:v>
      </x:c>
      <x:c r="AF138" s="16" t="n">
        <x:f>MAX(0,AE138*(1+EXP((LN(1+Assumptions!$C$60)-0.5*Assumptions!$C$61^2)+Assumptions!$C$61*((RAND()+RAND()+RAND()+RAND()+RAND()+RAND()+RAND()+RAND()+RAND()+RAND()+RAND()+RAND())-6))-1)+PT_Y5_MC!AG67)</x:f>
        <x:v>2680171.896813861</x:v>
      </x:c>
    </x:row>
    <x:row r="139">
      <x:c r="A139" s="39">
        <x:v>135</x:v>
      </x:c>
      <x:c r="B139" s="16" t="n">
        <x:f>PT_Y5_MC!C68</x:f>
        <x:v>1029031.25</x:v>
      </x:c>
      <x:c r="C139" s="16" t="n">
        <x:f>MAX(0,B139*(1+EXP((LN(1+Assumptions!$C$60)-0.5*Assumptions!$C$61^2)+Assumptions!$C$61*((RAND()+RAND()+RAND()+RAND()+RAND()+RAND()+RAND()+RAND()+RAND()+RAND()+RAND()+RAND())-6))-1)+PT_Y5_MC!D67)</x:f>
        <x:v>926627.5433510144</x:v>
      </x:c>
      <x:c r="D139" s="16" t="n">
        <x:f>MAX(0,C139*(1+EXP((LN(1+Assumptions!$C$60)-0.5*Assumptions!$C$61^2)+Assumptions!$C$61*((RAND()+RAND()+RAND()+RAND()+RAND()+RAND()+RAND()+RAND()+RAND()+RAND()+RAND()+RAND())-6))-1)+PT_Y5_MC!E67)</x:f>
        <x:v>880011.9945266249</x:v>
      </x:c>
      <x:c r="E139" s="16" t="n">
        <x:f>MAX(0,D139*(1+EXP((LN(1+Assumptions!$C$60)-0.5*Assumptions!$C$61^2)+Assumptions!$C$61*((RAND()+RAND()+RAND()+RAND()+RAND()+RAND()+RAND()+RAND()+RAND()+RAND()+RAND()+RAND())-6))-1)+PT_Y5_MC!F67)</x:f>
        <x:v>898400.370237098</x:v>
      </x:c>
      <x:c r="F139" s="16" t="n">
        <x:f>MAX(0,E139*(1+EXP((LN(1+Assumptions!$C$60)-0.5*Assumptions!$C$61^2)+Assumptions!$C$61*((RAND()+RAND()+RAND()+RAND()+RAND()+RAND()+RAND()+RAND()+RAND()+RAND()+RAND()+RAND())-6))-1)+PT_Y5_MC!G67)</x:f>
        <x:v>785225.2699260849</x:v>
      </x:c>
      <x:c r="G139" s="16" t="n">
        <x:f>MAX(0,F139*(1+EXP((LN(1+Assumptions!$C$60)-0.5*Assumptions!$C$61^2)+Assumptions!$C$61*((RAND()+RAND()+RAND()+RAND()+RAND()+RAND()+RAND()+RAND()+RAND()+RAND()+RAND()+RAND())-6))-1)+PT_Y5_MC!H67)</x:f>
        <x:v>714794.0606719642</x:v>
      </x:c>
      <x:c r="H139" s="16" t="n">
        <x:f>MAX(0,G139*(1+EXP((LN(1+Assumptions!$C$60)-0.5*Assumptions!$C$61^2)+Assumptions!$C$61*((RAND()+RAND()+RAND()+RAND()+RAND()+RAND()+RAND()+RAND()+RAND()+RAND()+RAND()+RAND())-6))-1)+PT_Y5_MC!I67)</x:f>
        <x:v>797274.6678037537</x:v>
      </x:c>
      <x:c r="I139" s="16" t="n">
        <x:f>MAX(0,H139*(1+EXP((LN(1+Assumptions!$C$60)-0.5*Assumptions!$C$61^2)+Assumptions!$C$61*((RAND()+RAND()+RAND()+RAND()+RAND()+RAND()+RAND()+RAND()+RAND()+RAND()+RAND()+RAND())-6))-1)+PT_Y5_MC!J67)</x:f>
        <x:v>715618.1835965938</x:v>
      </x:c>
      <x:c r="J139" s="16" t="n">
        <x:f>MAX(0,I139*(1+EXP((LN(1+Assumptions!$C$60)-0.5*Assumptions!$C$61^2)+Assumptions!$C$61*((RAND()+RAND()+RAND()+RAND()+RAND()+RAND()+RAND()+RAND()+RAND()+RAND()+RAND()+RAND())-6))-1)+PT_Y5_MC!K67)</x:f>
        <x:v>684265.5148149672</x:v>
      </x:c>
      <x:c r="K139" s="16" t="n">
        <x:f>MAX(0,J139*(1+EXP((LN(1+Assumptions!$C$60)-0.5*Assumptions!$C$61^2)+Assumptions!$C$61*((RAND()+RAND()+RAND()+RAND()+RAND()+RAND()+RAND()+RAND()+RAND()+RAND()+RAND()+RAND())-6))-1)+PT_Y5_MC!L67)</x:f>
        <x:v>859395.8019721541</x:v>
      </x:c>
      <x:c r="L139" s="16" t="n">
        <x:f>MAX(0,K139*(1+EXP((LN(1+Assumptions!$C$60)-0.5*Assumptions!$C$61^2)+Assumptions!$C$61*((RAND()+RAND()+RAND()+RAND()+RAND()+RAND()+RAND()+RAND()+RAND()+RAND()+RAND()+RAND())-6))-1)+PT_Y5_MC!M67)</x:f>
        <x:v>1143952.7596890517</x:v>
      </x:c>
      <x:c r="M139" s="16" t="n">
        <x:f>MAX(0,L139*(1+EXP((LN(1+Assumptions!$C$60)-0.5*Assumptions!$C$61^2)+Assumptions!$C$61*((RAND()+RAND()+RAND()+RAND()+RAND()+RAND()+RAND()+RAND()+RAND()+RAND()+RAND()+RAND())-6))-1)+PT_Y5_MC!N67)</x:f>
        <x:v>1310470.6803819393</x:v>
      </x:c>
      <x:c r="N139" s="16" t="n">
        <x:f>MAX(0,M139*(1+EXP((LN(1+Assumptions!$C$60)-0.5*Assumptions!$C$61^2)+Assumptions!$C$61*((RAND()+RAND()+RAND()+RAND()+RAND()+RAND()+RAND()+RAND()+RAND()+RAND()+RAND()+RAND())-6))-1)+PT_Y5_MC!O67)</x:f>
        <x:v>1169939.4994503336</x:v>
      </x:c>
      <x:c r="O139" s="16" t="n">
        <x:f>MAX(0,N139*(1+EXP((LN(1+Assumptions!$C$60)-0.5*Assumptions!$C$61^2)+Assumptions!$C$61*((RAND()+RAND()+RAND()+RAND()+RAND()+RAND()+RAND()+RAND()+RAND()+RAND()+RAND()+RAND())-6))-1)+PT_Y5_MC!P67)</x:f>
        <x:v>1161320.0272430195</x:v>
      </x:c>
      <x:c r="P139" s="16" t="n">
        <x:f>MAX(0,O139*(1+EXP((LN(1+Assumptions!$C$60)-0.5*Assumptions!$C$61^2)+Assumptions!$C$61*((RAND()+RAND()+RAND()+RAND()+RAND()+RAND()+RAND()+RAND()+RAND()+RAND()+RAND()+RAND())-6))-1)+PT_Y5_MC!Q67)</x:f>
        <x:v>1358348.695095748</x:v>
      </x:c>
      <x:c r="Q139" s="16" t="n">
        <x:f>MAX(0,P139*(1+EXP((LN(1+Assumptions!$C$60)-0.5*Assumptions!$C$61^2)+Assumptions!$C$61*((RAND()+RAND()+RAND()+RAND()+RAND()+RAND()+RAND()+RAND()+RAND()+RAND()+RAND()+RAND())-6))-1)+PT_Y5_MC!R67)</x:f>
        <x:v>1437034.1364940624</x:v>
      </x:c>
      <x:c r="R139" s="16" t="n">
        <x:f>MAX(0,Q139*(1+EXP((LN(1+Assumptions!$C$60)-0.5*Assumptions!$C$61^2)+Assumptions!$C$61*((RAND()+RAND()+RAND()+RAND()+RAND()+RAND()+RAND()+RAND()+RAND()+RAND()+RAND()+RAND())-6))-1)+PT_Y5_MC!S67)</x:f>
        <x:v>1459389.7782053864</x:v>
      </x:c>
      <x:c r="S139" s="16" t="n">
        <x:f>MAX(0,R139*(1+EXP((LN(1+Assumptions!$C$60)-0.5*Assumptions!$C$61^2)+Assumptions!$C$61*((RAND()+RAND()+RAND()+RAND()+RAND()+RAND()+RAND()+RAND()+RAND()+RAND()+RAND()+RAND())-6))-1)+PT_Y5_MC!T67)</x:f>
        <x:v>1714314.746780609</x:v>
      </x:c>
      <x:c r="T139" s="16" t="n">
        <x:f>MAX(0,S139*(1+EXP((LN(1+Assumptions!$C$60)-0.5*Assumptions!$C$61^2)+Assumptions!$C$61*((RAND()+RAND()+RAND()+RAND()+RAND()+RAND()+RAND()+RAND()+RAND()+RAND()+RAND()+RAND())-6))-1)+PT_Y5_MC!U67)</x:f>
        <x:v>1695560.4361150262</x:v>
      </x:c>
      <x:c r="U139" s="16" t="n">
        <x:f>MAX(0,T139*(1+EXP((LN(1+Assumptions!$C$60)-0.5*Assumptions!$C$61^2)+Assumptions!$C$61*((RAND()+RAND()+RAND()+RAND()+RAND()+RAND()+RAND()+RAND()+RAND()+RAND()+RAND()+RAND())-6))-1)+PT_Y5_MC!V67)</x:f>
        <x:v>1970799.9747406584</x:v>
      </x:c>
      <x:c r="V139" s="16" t="n">
        <x:f>MAX(0,U139*(1+EXP((LN(1+Assumptions!$C$60)-0.5*Assumptions!$C$61^2)+Assumptions!$C$61*((RAND()+RAND()+RAND()+RAND()+RAND()+RAND()+RAND()+RAND()+RAND()+RAND()+RAND()+RAND())-6))-1)+PT_Y5_MC!W67)</x:f>
        <x:v>1605263.052810392</x:v>
      </x:c>
      <x:c r="W139" s="16" t="n">
        <x:f>MAX(0,V139*(1+EXP((LN(1+Assumptions!$C$60)-0.5*Assumptions!$C$61^2)+Assumptions!$C$61*((RAND()+RAND()+RAND()+RAND()+RAND()+RAND()+RAND()+RAND()+RAND()+RAND()+RAND()+RAND())-6))-1)+PT_Y5_MC!X67)</x:f>
        <x:v>2091461.91775578</x:v>
      </x:c>
      <x:c r="X139" s="16" t="n">
        <x:f>MAX(0,W139*(1+EXP((LN(1+Assumptions!$C$60)-0.5*Assumptions!$C$61^2)+Assumptions!$C$61*((RAND()+RAND()+RAND()+RAND()+RAND()+RAND()+RAND()+RAND()+RAND()+RAND()+RAND()+RAND())-6))-1)+PT_Y5_MC!Y67)</x:f>
        <x:v>2651556.1792855803</x:v>
      </x:c>
      <x:c r="Y139" s="16" t="n">
        <x:f>MAX(0,X139*(1+EXP((LN(1+Assumptions!$C$60)-0.5*Assumptions!$C$61^2)+Assumptions!$C$61*((RAND()+RAND()+RAND()+RAND()+RAND()+RAND()+RAND()+RAND()+RAND()+RAND()+RAND()+RAND())-6))-1)+PT_Y5_MC!Z67)</x:f>
        <x:v>2655615.1918710745</x:v>
      </x:c>
      <x:c r="Z139" s="16" t="n">
        <x:f>MAX(0,Y139*(1+EXP((LN(1+Assumptions!$C$60)-0.5*Assumptions!$C$61^2)+Assumptions!$C$61*((RAND()+RAND()+RAND()+RAND()+RAND()+RAND()+RAND()+RAND()+RAND()+RAND()+RAND()+RAND())-6))-1)+PT_Y5_MC!AA67)</x:f>
        <x:v>3200628.5148701933</x:v>
      </x:c>
      <x:c r="AA139" s="16" t="n">
        <x:f>MAX(0,Z139*(1+EXP((LN(1+Assumptions!$C$60)-0.5*Assumptions!$C$61^2)+Assumptions!$C$61*((RAND()+RAND()+RAND()+RAND()+RAND()+RAND()+RAND()+RAND()+RAND()+RAND()+RAND()+RAND())-6))-1)+PT_Y5_MC!AB67)</x:f>
        <x:v>3271029.862551991</x:v>
      </x:c>
      <x:c r="AB139" s="16" t="n">
        <x:f>MAX(0,AA139*(1+EXP((LN(1+Assumptions!$C$60)-0.5*Assumptions!$C$61^2)+Assumptions!$C$61*((RAND()+RAND()+RAND()+RAND()+RAND()+RAND()+RAND()+RAND()+RAND()+RAND()+RAND()+RAND())-6))-1)+PT_Y5_MC!AC67)</x:f>
        <x:v>3100837.2034770865</x:v>
      </x:c>
      <x:c r="AC139" s="16" t="n">
        <x:f>MAX(0,AB139*(1+EXP((LN(1+Assumptions!$C$60)-0.5*Assumptions!$C$61^2)+Assumptions!$C$61*((RAND()+RAND()+RAND()+RAND()+RAND()+RAND()+RAND()+RAND()+RAND()+RAND()+RAND()+RAND())-6))-1)+PT_Y5_MC!AD67)</x:f>
        <x:v>2811893.2553824806</x:v>
      </x:c>
      <x:c r="AD139" s="16" t="n">
        <x:f>MAX(0,AC139*(1+EXP((LN(1+Assumptions!$C$60)-0.5*Assumptions!$C$61^2)+Assumptions!$C$61*((RAND()+RAND()+RAND()+RAND()+RAND()+RAND()+RAND()+RAND()+RAND()+RAND()+RAND()+RAND())-6))-1)+PT_Y5_MC!AE67)</x:f>
        <x:v>3005651.2243065676</x:v>
      </x:c>
      <x:c r="AE139" s="16" t="n">
        <x:f>MAX(0,AD139*(1+EXP((LN(1+Assumptions!$C$60)-0.5*Assumptions!$C$61^2)+Assumptions!$C$61*((RAND()+RAND()+RAND()+RAND()+RAND()+RAND()+RAND()+RAND()+RAND()+RAND()+RAND()+RAND())-6))-1)+PT_Y5_MC!AF67)</x:f>
        <x:v>2942673.7096482413</x:v>
      </x:c>
      <x:c r="AF139" s="16" t="n">
        <x:f>MAX(0,AE139*(1+EXP((LN(1+Assumptions!$C$60)-0.5*Assumptions!$C$61^2)+Assumptions!$C$61*((RAND()+RAND()+RAND()+RAND()+RAND()+RAND()+RAND()+RAND()+RAND()+RAND()+RAND()+RAND())-6))-1)+PT_Y5_MC!AG67)</x:f>
        <x:v>3461501.852217137</x:v>
      </x:c>
    </x:row>
    <x:row r="140">
      <x:c r="A140" s="39">
        <x:v>136</x:v>
      </x:c>
      <x:c r="B140" s="16" t="n">
        <x:f>PT_Y5_MC!C68</x:f>
        <x:v>1029031.25</x:v>
      </x:c>
      <x:c r="C140" s="16" t="n">
        <x:f>MAX(0,B140*(1+EXP((LN(1+Assumptions!$C$60)-0.5*Assumptions!$C$61^2)+Assumptions!$C$61*((RAND()+RAND()+RAND()+RAND()+RAND()+RAND()+RAND()+RAND()+RAND()+RAND()+RAND()+RAND())-6))-1)+PT_Y5_MC!D67)</x:f>
        <x:v>1485068.47604502</x:v>
      </x:c>
      <x:c r="D140" s="16" t="n">
        <x:f>MAX(0,C140*(1+EXP((LN(1+Assumptions!$C$60)-0.5*Assumptions!$C$61^2)+Assumptions!$C$61*((RAND()+RAND()+RAND()+RAND()+RAND()+RAND()+RAND()+RAND()+RAND()+RAND()+RAND()+RAND())-6))-1)+PT_Y5_MC!E67)</x:f>
        <x:v>2030767.1557455848</x:v>
      </x:c>
      <x:c r="E140" s="16" t="n">
        <x:f>MAX(0,D140*(1+EXP((LN(1+Assumptions!$C$60)-0.5*Assumptions!$C$61^2)+Assumptions!$C$61*((RAND()+RAND()+RAND()+RAND()+RAND()+RAND()+RAND()+RAND()+RAND()+RAND()+RAND()+RAND())-6))-1)+PT_Y5_MC!F67)</x:f>
        <x:v>2377392.8836259283</x:v>
      </x:c>
      <x:c r="F140" s="16" t="n">
        <x:f>MAX(0,E140*(1+EXP((LN(1+Assumptions!$C$60)-0.5*Assumptions!$C$61^2)+Assumptions!$C$61*((RAND()+RAND()+RAND()+RAND()+RAND()+RAND()+RAND()+RAND()+RAND()+RAND()+RAND()+RAND())-6))-1)+PT_Y5_MC!G67)</x:f>
        <x:v>2506328.434530085</x:v>
      </x:c>
      <x:c r="G140" s="16" t="n">
        <x:f>MAX(0,F140*(1+EXP((LN(1+Assumptions!$C$60)-0.5*Assumptions!$C$61^2)+Assumptions!$C$61*((RAND()+RAND()+RAND()+RAND()+RAND()+RAND()+RAND()+RAND()+RAND()+RAND()+RAND()+RAND())-6))-1)+PT_Y5_MC!H67)</x:f>
        <x:v>1982968.0561958444</x:v>
      </x:c>
      <x:c r="H140" s="16" t="n">
        <x:f>MAX(0,G140*(1+EXP((LN(1+Assumptions!$C$60)-0.5*Assumptions!$C$61^2)+Assumptions!$C$61*((RAND()+RAND()+RAND()+RAND()+RAND()+RAND()+RAND()+RAND()+RAND()+RAND()+RAND()+RAND())-6))-1)+PT_Y5_MC!I67)</x:f>
        <x:v>1785477.8826972467</x:v>
      </x:c>
      <x:c r="I140" s="16" t="n">
        <x:f>MAX(0,H140*(1+EXP((LN(1+Assumptions!$C$60)-0.5*Assumptions!$C$61^2)+Assumptions!$C$61*((RAND()+RAND()+RAND()+RAND()+RAND()+RAND()+RAND()+RAND()+RAND()+RAND()+RAND()+RAND())-6))-1)+PT_Y5_MC!J67)</x:f>
        <x:v>1644176.7004867666</x:v>
      </x:c>
      <x:c r="J140" s="16" t="n">
        <x:f>MAX(0,I140*(1+EXP((LN(1+Assumptions!$C$60)-0.5*Assumptions!$C$61^2)+Assumptions!$C$61*((RAND()+RAND()+RAND()+RAND()+RAND()+RAND()+RAND()+RAND()+RAND()+RAND()+RAND()+RAND())-6))-1)+PT_Y5_MC!K67)</x:f>
        <x:v>1879434.2944565183</x:v>
      </x:c>
      <x:c r="K140" s="16" t="n">
        <x:f>MAX(0,J140*(1+EXP((LN(1+Assumptions!$C$60)-0.5*Assumptions!$C$61^2)+Assumptions!$C$61*((RAND()+RAND()+RAND()+RAND()+RAND()+RAND()+RAND()+RAND()+RAND()+RAND()+RAND()+RAND())-6))-1)+PT_Y5_MC!L67)</x:f>
        <x:v>1543356.2657357182</x:v>
      </x:c>
      <x:c r="L140" s="16" t="n">
        <x:f>MAX(0,K140*(1+EXP((LN(1+Assumptions!$C$60)-0.5*Assumptions!$C$61^2)+Assumptions!$C$61*((RAND()+RAND()+RAND()+RAND()+RAND()+RAND()+RAND()+RAND()+RAND()+RAND()+RAND()+RAND())-6))-1)+PT_Y5_MC!M67)</x:f>
        <x:v>1428647.215675212</x:v>
      </x:c>
      <x:c r="M140" s="16" t="n">
        <x:f>MAX(0,L140*(1+EXP((LN(1+Assumptions!$C$60)-0.5*Assumptions!$C$61^2)+Assumptions!$C$61*((RAND()+RAND()+RAND()+RAND()+RAND()+RAND()+RAND()+RAND()+RAND()+RAND()+RAND()+RAND())-6))-1)+PT_Y5_MC!N67)</x:f>
        <x:v>1540081.170682427</x:v>
      </x:c>
      <x:c r="N140" s="16" t="n">
        <x:f>MAX(0,M140*(1+EXP((LN(1+Assumptions!$C$60)-0.5*Assumptions!$C$61^2)+Assumptions!$C$61*((RAND()+RAND()+RAND()+RAND()+RAND()+RAND()+RAND()+RAND()+RAND()+RAND()+RAND()+RAND())-6))-1)+PT_Y5_MC!O67)</x:f>
        <x:v>2174587.1823733523</x:v>
      </x:c>
      <x:c r="O140" s="16" t="n">
        <x:f>MAX(0,N140*(1+EXP((LN(1+Assumptions!$C$60)-0.5*Assumptions!$C$61^2)+Assumptions!$C$61*((RAND()+RAND()+RAND()+RAND()+RAND()+RAND()+RAND()+RAND()+RAND()+RAND()+RAND()+RAND())-6))-1)+PT_Y5_MC!P67)</x:f>
        <x:v>2786572.061278397</x:v>
      </x:c>
      <x:c r="P140" s="16" t="n">
        <x:f>MAX(0,O140*(1+EXP((LN(1+Assumptions!$C$60)-0.5*Assumptions!$C$61^2)+Assumptions!$C$61*((RAND()+RAND()+RAND()+RAND()+RAND()+RAND()+RAND()+RAND()+RAND()+RAND()+RAND()+RAND())-6))-1)+PT_Y5_MC!Q67)</x:f>
        <x:v>2961770.846033273</x:v>
      </x:c>
      <x:c r="Q140" s="16" t="n">
        <x:f>MAX(0,P140*(1+EXP((LN(1+Assumptions!$C$60)-0.5*Assumptions!$C$61^2)+Assumptions!$C$61*((RAND()+RAND()+RAND()+RAND()+RAND()+RAND()+RAND()+RAND()+RAND()+RAND()+RAND()+RAND())-6))-1)+PT_Y5_MC!R67)</x:f>
        <x:v>3460752.8224346335</x:v>
      </x:c>
      <x:c r="R140" s="16" t="n">
        <x:f>MAX(0,Q140*(1+EXP((LN(1+Assumptions!$C$60)-0.5*Assumptions!$C$61^2)+Assumptions!$C$61*((RAND()+RAND()+RAND()+RAND()+RAND()+RAND()+RAND()+RAND()+RAND()+RAND()+RAND()+RAND())-6))-1)+PT_Y5_MC!S67)</x:f>
        <x:v>3183803.3912454997</x:v>
      </x:c>
      <x:c r="S140" s="16" t="n">
        <x:f>MAX(0,R140*(1+EXP((LN(1+Assumptions!$C$60)-0.5*Assumptions!$C$61^2)+Assumptions!$C$61*((RAND()+RAND()+RAND()+RAND()+RAND()+RAND()+RAND()+RAND()+RAND()+RAND()+RAND()+RAND())-6))-1)+PT_Y5_MC!T67)</x:f>
        <x:v>4026267.2832682184</x:v>
      </x:c>
      <x:c r="T140" s="16" t="n">
        <x:f>MAX(0,S140*(1+EXP((LN(1+Assumptions!$C$60)-0.5*Assumptions!$C$61^2)+Assumptions!$C$61*((RAND()+RAND()+RAND()+RAND()+RAND()+RAND()+RAND()+RAND()+RAND()+RAND()+RAND()+RAND())-6))-1)+PT_Y5_MC!U67)</x:f>
        <x:v>3773269.868909482</x:v>
      </x:c>
      <x:c r="U140" s="16" t="n">
        <x:f>MAX(0,T140*(1+EXP((LN(1+Assumptions!$C$60)-0.5*Assumptions!$C$61^2)+Assumptions!$C$61*((RAND()+RAND()+RAND()+RAND()+RAND()+RAND()+RAND()+RAND()+RAND()+RAND()+RAND()+RAND())-6))-1)+PT_Y5_MC!V67)</x:f>
        <x:v>3648500.6323972438</x:v>
      </x:c>
      <x:c r="V140" s="16" t="n">
        <x:f>MAX(0,U140*(1+EXP((LN(1+Assumptions!$C$60)-0.5*Assumptions!$C$61^2)+Assumptions!$C$61*((RAND()+RAND()+RAND()+RAND()+RAND()+RAND()+RAND()+RAND()+RAND()+RAND()+RAND()+RAND())-6))-1)+PT_Y5_MC!W67)</x:f>
        <x:v>2578246.00026838</x:v>
      </x:c>
      <x:c r="W140" s="16" t="n">
        <x:f>MAX(0,V140*(1+EXP((LN(1+Assumptions!$C$60)-0.5*Assumptions!$C$61^2)+Assumptions!$C$61*((RAND()+RAND()+RAND()+RAND()+RAND()+RAND()+RAND()+RAND()+RAND()+RAND()+RAND()+RAND())-6))-1)+PT_Y5_MC!X67)</x:f>
        <x:v>2629070.61657043</x:v>
      </x:c>
      <x:c r="X140" s="16" t="n">
        <x:f>MAX(0,W140*(1+EXP((LN(1+Assumptions!$C$60)-0.5*Assumptions!$C$61^2)+Assumptions!$C$61*((RAND()+RAND()+RAND()+RAND()+RAND()+RAND()+RAND()+RAND()+RAND()+RAND()+RAND()+RAND())-6))-1)+PT_Y5_MC!Y67)</x:f>
        <x:v>2960657.676679972</x:v>
      </x:c>
      <x:c r="Y140" s="16" t="n">
        <x:f>MAX(0,X140*(1+EXP((LN(1+Assumptions!$C$60)-0.5*Assumptions!$C$61^2)+Assumptions!$C$61*((RAND()+RAND()+RAND()+RAND()+RAND()+RAND()+RAND()+RAND()+RAND()+RAND()+RAND()+RAND())-6))-1)+PT_Y5_MC!Z67)</x:f>
        <x:v>3002082.7285206565</x:v>
      </x:c>
      <x:c r="Z140" s="16" t="n">
        <x:f>MAX(0,Y140*(1+EXP((LN(1+Assumptions!$C$60)-0.5*Assumptions!$C$61^2)+Assumptions!$C$61*((RAND()+RAND()+RAND()+RAND()+RAND()+RAND()+RAND()+RAND()+RAND()+RAND()+RAND()+RAND())-6))-1)+PT_Y5_MC!AA67)</x:f>
        <x:v>2838253.964596146</x:v>
      </x:c>
      <x:c r="AA140" s="16" t="n">
        <x:f>MAX(0,Z140*(1+EXP((LN(1+Assumptions!$C$60)-0.5*Assumptions!$C$61^2)+Assumptions!$C$61*((RAND()+RAND()+RAND()+RAND()+RAND()+RAND()+RAND()+RAND()+RAND()+RAND()+RAND()+RAND())-6))-1)+PT_Y5_MC!AB67)</x:f>
        <x:v>3115805.8242062423</x:v>
      </x:c>
      <x:c r="AB140" s="16" t="n">
        <x:f>MAX(0,AA140*(1+EXP((LN(1+Assumptions!$C$60)-0.5*Assumptions!$C$61^2)+Assumptions!$C$61*((RAND()+RAND()+RAND()+RAND()+RAND()+RAND()+RAND()+RAND()+RAND()+RAND()+RAND()+RAND())-6))-1)+PT_Y5_MC!AC67)</x:f>
        <x:v>3492910.5627207165</x:v>
      </x:c>
      <x:c r="AC140" s="16" t="n">
        <x:f>MAX(0,AB140*(1+EXP((LN(1+Assumptions!$C$60)-0.5*Assumptions!$C$61^2)+Assumptions!$C$61*((RAND()+RAND()+RAND()+RAND()+RAND()+RAND()+RAND()+RAND()+RAND()+RAND()+RAND()+RAND())-6))-1)+PT_Y5_MC!AD67)</x:f>
        <x:v>4256731.998617425</x:v>
      </x:c>
      <x:c r="AD140" s="16" t="n">
        <x:f>MAX(0,AC140*(1+EXP((LN(1+Assumptions!$C$60)-0.5*Assumptions!$C$61^2)+Assumptions!$C$61*((RAND()+RAND()+RAND()+RAND()+RAND()+RAND()+RAND()+RAND()+RAND()+RAND()+RAND()+RAND())-6))-1)+PT_Y5_MC!AE67)</x:f>
        <x:v>4271285.204015294</x:v>
      </x:c>
      <x:c r="AE140" s="16" t="n">
        <x:f>MAX(0,AD140*(1+EXP((LN(1+Assumptions!$C$60)-0.5*Assumptions!$C$61^2)+Assumptions!$C$61*((RAND()+RAND()+RAND()+RAND()+RAND()+RAND()+RAND()+RAND()+RAND()+RAND()+RAND()+RAND())-6))-1)+PT_Y5_MC!AF67)</x:f>
        <x:v>3689504.648592424</x:v>
      </x:c>
      <x:c r="AF140" s="16" t="n">
        <x:f>MAX(0,AE140*(1+EXP((LN(1+Assumptions!$C$60)-0.5*Assumptions!$C$61^2)+Assumptions!$C$61*((RAND()+RAND()+RAND()+RAND()+RAND()+RAND()+RAND()+RAND()+RAND()+RAND()+RAND()+RAND())-6))-1)+PT_Y5_MC!AG67)</x:f>
        <x:v>4331092.763332869</x:v>
      </x:c>
    </x:row>
    <x:row r="141">
      <x:c r="A141" s="39">
        <x:v>137</x:v>
      </x:c>
      <x:c r="B141" s="16" t="n">
        <x:f>PT_Y5_MC!C68</x:f>
        <x:v>1029031.25</x:v>
      </x:c>
      <x:c r="C141" s="16" t="n">
        <x:f>MAX(0,B141*(1+EXP((LN(1+Assumptions!$C$60)-0.5*Assumptions!$C$61^2)+Assumptions!$C$61*((RAND()+RAND()+RAND()+RAND()+RAND()+RAND()+RAND()+RAND()+RAND()+RAND()+RAND()+RAND())-6))-1)+PT_Y5_MC!D67)</x:f>
        <x:v>992425.7783507396</x:v>
      </x:c>
      <x:c r="D141" s="16" t="n">
        <x:f>MAX(0,C141*(1+EXP((LN(1+Assumptions!$C$60)-0.5*Assumptions!$C$61^2)+Assumptions!$C$61*((RAND()+RAND()+RAND()+RAND()+RAND()+RAND()+RAND()+RAND()+RAND()+RAND()+RAND()+RAND())-6))-1)+PT_Y5_MC!E67)</x:f>
        <x:v>892515.2454205495</x:v>
      </x:c>
      <x:c r="E141" s="16" t="n">
        <x:f>MAX(0,D141*(1+EXP((LN(1+Assumptions!$C$60)-0.5*Assumptions!$C$61^2)+Assumptions!$C$61*((RAND()+RAND()+RAND()+RAND()+RAND()+RAND()+RAND()+RAND()+RAND()+RAND()+RAND()+RAND())-6))-1)+PT_Y5_MC!F67)</x:f>
        <x:v>981398.0387646594</x:v>
      </x:c>
      <x:c r="F141" s="16" t="n">
        <x:f>MAX(0,E141*(1+EXP((LN(1+Assumptions!$C$60)-0.5*Assumptions!$C$61^2)+Assumptions!$C$61*((RAND()+RAND()+RAND()+RAND()+RAND()+RAND()+RAND()+RAND()+RAND()+RAND()+RAND()+RAND())-6))-1)+PT_Y5_MC!G67)</x:f>
        <x:v>1111477.2625679465</x:v>
      </x:c>
      <x:c r="G141" s="16" t="n">
        <x:f>MAX(0,F141*(1+EXP((LN(1+Assumptions!$C$60)-0.5*Assumptions!$C$61^2)+Assumptions!$C$61*((RAND()+RAND()+RAND()+RAND()+RAND()+RAND()+RAND()+RAND()+RAND()+RAND()+RAND()+RAND())-6))-1)+PT_Y5_MC!H67)</x:f>
        <x:v>1196924.8460380407</x:v>
      </x:c>
      <x:c r="H141" s="16" t="n">
        <x:f>MAX(0,G141*(1+EXP((LN(1+Assumptions!$C$60)-0.5*Assumptions!$C$61^2)+Assumptions!$C$61*((RAND()+RAND()+RAND()+RAND()+RAND()+RAND()+RAND()+RAND()+RAND()+RAND()+RAND()+RAND())-6))-1)+PT_Y5_MC!I67)</x:f>
        <x:v>1299200.4910032528</x:v>
      </x:c>
      <x:c r="I141" s="16" t="n">
        <x:f>MAX(0,H141*(1+EXP((LN(1+Assumptions!$C$60)-0.5*Assumptions!$C$61^2)+Assumptions!$C$61*((RAND()+RAND()+RAND()+RAND()+RAND()+RAND()+RAND()+RAND()+RAND()+RAND()+RAND()+RAND())-6))-1)+PT_Y5_MC!J67)</x:f>
        <x:v>1662875.6308358028</x:v>
      </x:c>
      <x:c r="J141" s="16" t="n">
        <x:f>MAX(0,I141*(1+EXP((LN(1+Assumptions!$C$60)-0.5*Assumptions!$C$61^2)+Assumptions!$C$61*((RAND()+RAND()+RAND()+RAND()+RAND()+RAND()+RAND()+RAND()+RAND()+RAND()+RAND()+RAND())-6))-1)+PT_Y5_MC!K67)</x:f>
        <x:v>1639905.0476838648</x:v>
      </x:c>
      <x:c r="K141" s="16" t="n">
        <x:f>MAX(0,J141*(1+EXP((LN(1+Assumptions!$C$60)-0.5*Assumptions!$C$61^2)+Assumptions!$C$61*((RAND()+RAND()+RAND()+RAND()+RAND()+RAND()+RAND()+RAND()+RAND()+RAND()+RAND()+RAND())-6))-1)+PT_Y5_MC!L67)</x:f>
        <x:v>1986972.1944736463</x:v>
      </x:c>
      <x:c r="L141" s="16" t="n">
        <x:f>MAX(0,K141*(1+EXP((LN(1+Assumptions!$C$60)-0.5*Assumptions!$C$61^2)+Assumptions!$C$61*((RAND()+RAND()+RAND()+RAND()+RAND()+RAND()+RAND()+RAND()+RAND()+RAND()+RAND()+RAND())-6))-1)+PT_Y5_MC!M67)</x:f>
        <x:v>1711985.3545723436</x:v>
      </x:c>
      <x:c r="M141" s="16" t="n">
        <x:f>MAX(0,L141*(1+EXP((LN(1+Assumptions!$C$60)-0.5*Assumptions!$C$61^2)+Assumptions!$C$61*((RAND()+RAND()+RAND()+RAND()+RAND()+RAND()+RAND()+RAND()+RAND()+RAND()+RAND()+RAND())-6))-1)+PT_Y5_MC!N67)</x:f>
        <x:v>1582370.6345932267</x:v>
      </x:c>
      <x:c r="N141" s="16" t="n">
        <x:f>MAX(0,M141*(1+EXP((LN(1+Assumptions!$C$60)-0.5*Assumptions!$C$61^2)+Assumptions!$C$61*((RAND()+RAND()+RAND()+RAND()+RAND()+RAND()+RAND()+RAND()+RAND()+RAND()+RAND()+RAND())-6))-1)+PT_Y5_MC!O67)</x:f>
        <x:v>1484932.3746285595</x:v>
      </x:c>
      <x:c r="O141" s="16" t="n">
        <x:f>MAX(0,N141*(1+EXP((LN(1+Assumptions!$C$60)-0.5*Assumptions!$C$61^2)+Assumptions!$C$61*((RAND()+RAND()+RAND()+RAND()+RAND()+RAND()+RAND()+RAND()+RAND()+RAND()+RAND()+RAND())-6))-1)+PT_Y5_MC!P67)</x:f>
        <x:v>1241716.2917481747</x:v>
      </x:c>
      <x:c r="P141" s="16" t="n">
        <x:f>MAX(0,O141*(1+EXP((LN(1+Assumptions!$C$60)-0.5*Assumptions!$C$61^2)+Assumptions!$C$61*((RAND()+RAND()+RAND()+RAND()+RAND()+RAND()+RAND()+RAND()+RAND()+RAND()+RAND()+RAND())-6))-1)+PT_Y5_MC!Q67)</x:f>
        <x:v>1377206.4223200793</x:v>
      </x:c>
      <x:c r="Q141" s="16" t="n">
        <x:f>MAX(0,P141*(1+EXP((LN(1+Assumptions!$C$60)-0.5*Assumptions!$C$61^2)+Assumptions!$C$61*((RAND()+RAND()+RAND()+RAND()+RAND()+RAND()+RAND()+RAND()+RAND()+RAND()+RAND()+RAND())-6))-1)+PT_Y5_MC!R67)</x:f>
        <x:v>1378097.105873913</x:v>
      </x:c>
      <x:c r="R141" s="16" t="n">
        <x:f>MAX(0,Q141*(1+EXP((LN(1+Assumptions!$C$60)-0.5*Assumptions!$C$61^2)+Assumptions!$C$61*((RAND()+RAND()+RAND()+RAND()+RAND()+RAND()+RAND()+RAND()+RAND()+RAND()+RAND()+RAND())-6))-1)+PT_Y5_MC!S67)</x:f>
        <x:v>1603207.8699739124</x:v>
      </x:c>
      <x:c r="S141" s="16" t="n">
        <x:f>MAX(0,R141*(1+EXP((LN(1+Assumptions!$C$60)-0.5*Assumptions!$C$61^2)+Assumptions!$C$61*((RAND()+RAND()+RAND()+RAND()+RAND()+RAND()+RAND()+RAND()+RAND()+RAND()+RAND()+RAND())-6))-1)+PT_Y5_MC!T67)</x:f>
        <x:v>1590109.1053173468</x:v>
      </x:c>
      <x:c r="T141" s="16" t="n">
        <x:f>MAX(0,S141*(1+EXP((LN(1+Assumptions!$C$60)-0.5*Assumptions!$C$61^2)+Assumptions!$C$61*((RAND()+RAND()+RAND()+RAND()+RAND()+RAND()+RAND()+RAND()+RAND()+RAND()+RAND()+RAND())-6))-1)+PT_Y5_MC!U67)</x:f>
        <x:v>1755156.1362099233</x:v>
      </x:c>
      <x:c r="U141" s="16" t="n">
        <x:f>MAX(0,T141*(1+EXP((LN(1+Assumptions!$C$60)-0.5*Assumptions!$C$61^2)+Assumptions!$C$61*((RAND()+RAND()+RAND()+RAND()+RAND()+RAND()+RAND()+RAND()+RAND()+RAND()+RAND()+RAND())-6))-1)+PT_Y5_MC!V67)</x:f>
        <x:v>1562190.2503773673</x:v>
      </x:c>
      <x:c r="V141" s="16" t="n">
        <x:f>MAX(0,U141*(1+EXP((LN(1+Assumptions!$C$60)-0.5*Assumptions!$C$61^2)+Assumptions!$C$61*((RAND()+RAND()+RAND()+RAND()+RAND()+RAND()+RAND()+RAND()+RAND()+RAND()+RAND()+RAND())-6))-1)+PT_Y5_MC!W67)</x:f>
        <x:v>1365143.8553442778</x:v>
      </x:c>
      <x:c r="W141" s="16" t="n">
        <x:f>MAX(0,V141*(1+EXP((LN(1+Assumptions!$C$60)-0.5*Assumptions!$C$61^2)+Assumptions!$C$61*((RAND()+RAND()+RAND()+RAND()+RAND()+RAND()+RAND()+RAND()+RAND()+RAND()+RAND()+RAND())-6))-1)+PT_Y5_MC!X67)</x:f>
        <x:v>1317980.2099511882</x:v>
      </x:c>
      <x:c r="X141" s="16" t="n">
        <x:f>MAX(0,W141*(1+EXP((LN(1+Assumptions!$C$60)-0.5*Assumptions!$C$61^2)+Assumptions!$C$61*((RAND()+RAND()+RAND()+RAND()+RAND()+RAND()+RAND()+RAND()+RAND()+RAND()+RAND()+RAND())-6))-1)+PT_Y5_MC!Y67)</x:f>
        <x:v>1255859.1695861071</x:v>
      </x:c>
      <x:c r="Y141" s="16" t="n">
        <x:f>MAX(0,X141*(1+EXP((LN(1+Assumptions!$C$60)-0.5*Assumptions!$C$61^2)+Assumptions!$C$61*((RAND()+RAND()+RAND()+RAND()+RAND()+RAND()+RAND()+RAND()+RAND()+RAND()+RAND()+RAND())-6))-1)+PT_Y5_MC!Z67)</x:f>
        <x:v>1570402.2990799819</x:v>
      </x:c>
      <x:c r="Z141" s="16" t="n">
        <x:f>MAX(0,Y141*(1+EXP((LN(1+Assumptions!$C$60)-0.5*Assumptions!$C$61^2)+Assumptions!$C$61*((RAND()+RAND()+RAND()+RAND()+RAND()+RAND()+RAND()+RAND()+RAND()+RAND()+RAND()+RAND())-6))-1)+PT_Y5_MC!AA67)</x:f>
        <x:v>1169207.3851073224</x:v>
      </x:c>
      <x:c r="AA141" s="16" t="n">
        <x:f>MAX(0,Z141*(1+EXP((LN(1+Assumptions!$C$60)-0.5*Assumptions!$C$61^2)+Assumptions!$C$61*((RAND()+RAND()+RAND()+RAND()+RAND()+RAND()+RAND()+RAND()+RAND()+RAND()+RAND()+RAND())-6))-1)+PT_Y5_MC!AB67)</x:f>
        <x:v>1374334.3081785652</x:v>
      </x:c>
      <x:c r="AB141" s="16" t="n">
        <x:f>MAX(0,AA141*(1+EXP((LN(1+Assumptions!$C$60)-0.5*Assumptions!$C$61^2)+Assumptions!$C$61*((RAND()+RAND()+RAND()+RAND()+RAND()+RAND()+RAND()+RAND()+RAND()+RAND()+RAND()+RAND())-6))-1)+PT_Y5_MC!AC67)</x:f>
        <x:v>1877902.4376011332</x:v>
      </x:c>
      <x:c r="AC141" s="16" t="n">
        <x:f>MAX(0,AB141*(1+EXP((LN(1+Assumptions!$C$60)-0.5*Assumptions!$C$61^2)+Assumptions!$C$61*((RAND()+RAND()+RAND()+RAND()+RAND()+RAND()+RAND()+RAND()+RAND()+RAND()+RAND()+RAND())-6))-1)+PT_Y5_MC!AD67)</x:f>
        <x:v>1672782.3742818597</x:v>
      </x:c>
      <x:c r="AD141" s="16" t="n">
        <x:f>MAX(0,AC141*(1+EXP((LN(1+Assumptions!$C$60)-0.5*Assumptions!$C$61^2)+Assumptions!$C$61*((RAND()+RAND()+RAND()+RAND()+RAND()+RAND()+RAND()+RAND()+RAND()+RAND()+RAND()+RAND())-6))-1)+PT_Y5_MC!AE67)</x:f>
        <x:v>1398155.9449007357</x:v>
      </x:c>
      <x:c r="AE141" s="16" t="n">
        <x:f>MAX(0,AD141*(1+EXP((LN(1+Assumptions!$C$60)-0.5*Assumptions!$C$61^2)+Assumptions!$C$61*((RAND()+RAND()+RAND()+RAND()+RAND()+RAND()+RAND()+RAND()+RAND()+RAND()+RAND()+RAND())-6))-1)+PT_Y5_MC!AF67)</x:f>
        <x:v>1413706.2067106161</x:v>
      </x:c>
      <x:c r="AF141" s="16" t="n">
        <x:f>MAX(0,AE141*(1+EXP((LN(1+Assumptions!$C$60)-0.5*Assumptions!$C$61^2)+Assumptions!$C$61*((RAND()+RAND()+RAND()+RAND()+RAND()+RAND()+RAND()+RAND()+RAND()+RAND()+RAND()+RAND())-6))-1)+PT_Y5_MC!AG67)</x:f>
        <x:v>1090633.678312796</x:v>
      </x:c>
    </x:row>
    <x:row r="142">
      <x:c r="A142" s="39">
        <x:v>138</x:v>
      </x:c>
      <x:c r="B142" s="16" t="n">
        <x:f>PT_Y5_MC!C68</x:f>
        <x:v>1029031.25</x:v>
      </x:c>
      <x:c r="C142" s="16" t="n">
        <x:f>MAX(0,B142*(1+EXP((LN(1+Assumptions!$C$60)-0.5*Assumptions!$C$61^2)+Assumptions!$C$61*((RAND()+RAND()+RAND()+RAND()+RAND()+RAND()+RAND()+RAND()+RAND()+RAND()+RAND()+RAND())-6))-1)+PT_Y5_MC!D67)</x:f>
        <x:v>955359.0666401964</x:v>
      </x:c>
      <x:c r="D142" s="16" t="n">
        <x:f>MAX(0,C142*(1+EXP((LN(1+Assumptions!$C$60)-0.5*Assumptions!$C$61^2)+Assumptions!$C$61*((RAND()+RAND()+RAND()+RAND()+RAND()+RAND()+RAND()+RAND()+RAND()+RAND()+RAND()+RAND())-6))-1)+PT_Y5_MC!E67)</x:f>
        <x:v>934047.6852988531</x:v>
      </x:c>
      <x:c r="E142" s="16" t="n">
        <x:f>MAX(0,D142*(1+EXP((LN(1+Assumptions!$C$60)-0.5*Assumptions!$C$61^2)+Assumptions!$C$61*((RAND()+RAND()+RAND()+RAND()+RAND()+RAND()+RAND()+RAND()+RAND()+RAND()+RAND()+RAND())-6))-1)+PT_Y5_MC!F67)</x:f>
        <x:v>905627.3954076027</x:v>
      </x:c>
      <x:c r="F142" s="16" t="n">
        <x:f>MAX(0,E142*(1+EXP((LN(1+Assumptions!$C$60)-0.5*Assumptions!$C$61^2)+Assumptions!$C$61*((RAND()+RAND()+RAND()+RAND()+RAND()+RAND()+RAND()+RAND()+RAND()+RAND()+RAND()+RAND())-6))-1)+PT_Y5_MC!G67)</x:f>
        <x:v>928665.5186812273</x:v>
      </x:c>
      <x:c r="G142" s="16" t="n">
        <x:f>MAX(0,F142*(1+EXP((LN(1+Assumptions!$C$60)-0.5*Assumptions!$C$61^2)+Assumptions!$C$61*((RAND()+RAND()+RAND()+RAND()+RAND()+RAND()+RAND()+RAND()+RAND()+RAND()+RAND()+RAND())-6))-1)+PT_Y5_MC!H67)</x:f>
        <x:v>1133526.6047847643</x:v>
      </x:c>
      <x:c r="H142" s="16" t="n">
        <x:f>MAX(0,G142*(1+EXP((LN(1+Assumptions!$C$60)-0.5*Assumptions!$C$61^2)+Assumptions!$C$61*((RAND()+RAND()+RAND()+RAND()+RAND()+RAND()+RAND()+RAND()+RAND()+RAND()+RAND()+RAND())-6))-1)+PT_Y5_MC!I67)</x:f>
        <x:v>1425797.9220920226</x:v>
      </x:c>
      <x:c r="I142" s="16" t="n">
        <x:f>MAX(0,H142*(1+EXP((LN(1+Assumptions!$C$60)-0.5*Assumptions!$C$61^2)+Assumptions!$C$61*((RAND()+RAND()+RAND()+RAND()+RAND()+RAND()+RAND()+RAND()+RAND()+RAND()+RAND()+RAND())-6))-1)+PT_Y5_MC!J67)</x:f>
        <x:v>949276.1618672749</x:v>
      </x:c>
      <x:c r="J142" s="16" t="n">
        <x:f>MAX(0,I142*(1+EXP((LN(1+Assumptions!$C$60)-0.5*Assumptions!$C$61^2)+Assumptions!$C$61*((RAND()+RAND()+RAND()+RAND()+RAND()+RAND()+RAND()+RAND()+RAND()+RAND()+RAND()+RAND())-6))-1)+PT_Y5_MC!K67)</x:f>
        <x:v>1078020.9640909517</x:v>
      </x:c>
      <x:c r="K142" s="16" t="n">
        <x:f>MAX(0,J142*(1+EXP((LN(1+Assumptions!$C$60)-0.5*Assumptions!$C$61^2)+Assumptions!$C$61*((RAND()+RAND()+RAND()+RAND()+RAND()+RAND()+RAND()+RAND()+RAND()+RAND()+RAND()+RAND())-6))-1)+PT_Y5_MC!L67)</x:f>
        <x:v>1237561.5763108588</x:v>
      </x:c>
      <x:c r="L142" s="16" t="n">
        <x:f>MAX(0,K142*(1+EXP((LN(1+Assumptions!$C$60)-0.5*Assumptions!$C$61^2)+Assumptions!$C$61*((RAND()+RAND()+RAND()+RAND()+RAND()+RAND()+RAND()+RAND()+RAND()+RAND()+RAND()+RAND())-6))-1)+PT_Y5_MC!M67)</x:f>
        <x:v>1391645.832448108</x:v>
      </x:c>
      <x:c r="M142" s="16" t="n">
        <x:f>MAX(0,L142*(1+EXP((LN(1+Assumptions!$C$60)-0.5*Assumptions!$C$61^2)+Assumptions!$C$61*((RAND()+RAND()+RAND()+RAND()+RAND()+RAND()+RAND()+RAND()+RAND()+RAND()+RAND()+RAND())-6))-1)+PT_Y5_MC!N67)</x:f>
        <x:v>1549452.434460741</x:v>
      </x:c>
      <x:c r="N142" s="16" t="n">
        <x:f>MAX(0,M142*(1+EXP((LN(1+Assumptions!$C$60)-0.5*Assumptions!$C$61^2)+Assumptions!$C$61*((RAND()+RAND()+RAND()+RAND()+RAND()+RAND()+RAND()+RAND()+RAND()+RAND()+RAND()+RAND())-6))-1)+PT_Y5_MC!O67)</x:f>
        <x:v>1731116.4583659852</x:v>
      </x:c>
      <x:c r="O142" s="16" t="n">
        <x:f>MAX(0,N142*(1+EXP((LN(1+Assumptions!$C$60)-0.5*Assumptions!$C$61^2)+Assumptions!$C$61*((RAND()+RAND()+RAND()+RAND()+RAND()+RAND()+RAND()+RAND()+RAND()+RAND()+RAND()+RAND())-6))-1)+PT_Y5_MC!P67)</x:f>
        <x:v>2381830.4428812605</x:v>
      </x:c>
      <x:c r="P142" s="16" t="n">
        <x:f>MAX(0,O142*(1+EXP((LN(1+Assumptions!$C$60)-0.5*Assumptions!$C$61^2)+Assumptions!$C$61*((RAND()+RAND()+RAND()+RAND()+RAND()+RAND()+RAND()+RAND()+RAND()+RAND()+RAND()+RAND())-6))-1)+PT_Y5_MC!Q67)</x:f>
        <x:v>3029291.810514901</x:v>
      </x:c>
      <x:c r="Q142" s="16" t="n">
        <x:f>MAX(0,P142*(1+EXP((LN(1+Assumptions!$C$60)-0.5*Assumptions!$C$61^2)+Assumptions!$C$61*((RAND()+RAND()+RAND()+RAND()+RAND()+RAND()+RAND()+RAND()+RAND()+RAND()+RAND()+RAND())-6))-1)+PT_Y5_MC!R67)</x:f>
        <x:v>3059858.359664965</x:v>
      </x:c>
      <x:c r="R142" s="16" t="n">
        <x:f>MAX(0,Q142*(1+EXP((LN(1+Assumptions!$C$60)-0.5*Assumptions!$C$61^2)+Assumptions!$C$61*((RAND()+RAND()+RAND()+RAND()+RAND()+RAND()+RAND()+RAND()+RAND()+RAND()+RAND()+RAND())-6))-1)+PT_Y5_MC!S67)</x:f>
        <x:v>3615008.0594305955</x:v>
      </x:c>
      <x:c r="S142" s="16" t="n">
        <x:f>MAX(0,R142*(1+EXP((LN(1+Assumptions!$C$60)-0.5*Assumptions!$C$61^2)+Assumptions!$C$61*((RAND()+RAND()+RAND()+RAND()+RAND()+RAND()+RAND()+RAND()+RAND()+RAND()+RAND()+RAND())-6))-1)+PT_Y5_MC!T67)</x:f>
        <x:v>5275749.175229281</x:v>
      </x:c>
      <x:c r="T142" s="16" t="n">
        <x:f>MAX(0,S142*(1+EXP((LN(1+Assumptions!$C$60)-0.5*Assumptions!$C$61^2)+Assumptions!$C$61*((RAND()+RAND()+RAND()+RAND()+RAND()+RAND()+RAND()+RAND()+RAND()+RAND()+RAND()+RAND())-6))-1)+PT_Y5_MC!U67)</x:f>
        <x:v>6638639.541109944</x:v>
      </x:c>
      <x:c r="U142" s="16" t="n">
        <x:f>MAX(0,T142*(1+EXP((LN(1+Assumptions!$C$60)-0.5*Assumptions!$C$61^2)+Assumptions!$C$61*((RAND()+RAND()+RAND()+RAND()+RAND()+RAND()+RAND()+RAND()+RAND()+RAND()+RAND()+RAND())-6))-1)+PT_Y5_MC!V67)</x:f>
        <x:v>7117644.450136118</x:v>
      </x:c>
      <x:c r="V142" s="16" t="n">
        <x:f>MAX(0,U142*(1+EXP((LN(1+Assumptions!$C$60)-0.5*Assumptions!$C$61^2)+Assumptions!$C$61*((RAND()+RAND()+RAND()+RAND()+RAND()+RAND()+RAND()+RAND()+RAND()+RAND()+RAND()+RAND())-6))-1)+PT_Y5_MC!W67)</x:f>
        <x:v>9398165.845177514</x:v>
      </x:c>
      <x:c r="W142" s="16" t="n">
        <x:f>MAX(0,V142*(1+EXP((LN(1+Assumptions!$C$60)-0.5*Assumptions!$C$61^2)+Assumptions!$C$61*((RAND()+RAND()+RAND()+RAND()+RAND()+RAND()+RAND()+RAND()+RAND()+RAND()+RAND()+RAND())-6))-1)+PT_Y5_MC!X67)</x:f>
        <x:v>9596826.90911511</x:v>
      </x:c>
      <x:c r="X142" s="16" t="n">
        <x:f>MAX(0,W142*(1+EXP((LN(1+Assumptions!$C$60)-0.5*Assumptions!$C$61^2)+Assumptions!$C$61*((RAND()+RAND()+RAND()+RAND()+RAND()+RAND()+RAND()+RAND()+RAND()+RAND()+RAND()+RAND())-6))-1)+PT_Y5_MC!Y67)</x:f>
        <x:v>10383499.55660687</x:v>
      </x:c>
      <x:c r="Y142" s="16" t="n">
        <x:f>MAX(0,X142*(1+EXP((LN(1+Assumptions!$C$60)-0.5*Assumptions!$C$61^2)+Assumptions!$C$61*((RAND()+RAND()+RAND()+RAND()+RAND()+RAND()+RAND()+RAND()+RAND()+RAND()+RAND()+RAND())-6))-1)+PT_Y5_MC!Z67)</x:f>
        <x:v>11690801.086934183</x:v>
      </x:c>
      <x:c r="Z142" s="16" t="n">
        <x:f>MAX(0,Y142*(1+EXP((LN(1+Assumptions!$C$60)-0.5*Assumptions!$C$61^2)+Assumptions!$C$61*((RAND()+RAND()+RAND()+RAND()+RAND()+RAND()+RAND()+RAND()+RAND()+RAND()+RAND()+RAND())-6))-1)+PT_Y5_MC!AA67)</x:f>
        <x:v>12994759.712680073</x:v>
      </x:c>
      <x:c r="AA142" s="16" t="n">
        <x:f>MAX(0,Z142*(1+EXP((LN(1+Assumptions!$C$60)-0.5*Assumptions!$C$61^2)+Assumptions!$C$61*((RAND()+RAND()+RAND()+RAND()+RAND()+RAND()+RAND()+RAND()+RAND()+RAND()+RAND()+RAND())-6))-1)+PT_Y5_MC!AB67)</x:f>
        <x:v>12899876.968789639</x:v>
      </x:c>
      <x:c r="AB142" s="16" t="n">
        <x:f>MAX(0,AA142*(1+EXP((LN(1+Assumptions!$C$60)-0.5*Assumptions!$C$61^2)+Assumptions!$C$61*((RAND()+RAND()+RAND()+RAND()+RAND()+RAND()+RAND()+RAND()+RAND()+RAND()+RAND()+RAND())-6))-1)+PT_Y5_MC!AC67)</x:f>
        <x:v>15776078.265677402</x:v>
      </x:c>
      <x:c r="AC142" s="16" t="n">
        <x:f>MAX(0,AB142*(1+EXP((LN(1+Assumptions!$C$60)-0.5*Assumptions!$C$61^2)+Assumptions!$C$61*((RAND()+RAND()+RAND()+RAND()+RAND()+RAND()+RAND()+RAND()+RAND()+RAND()+RAND()+RAND())-6))-1)+PT_Y5_MC!AD67)</x:f>
        <x:v>15888718.323588312</x:v>
      </x:c>
      <x:c r="AD142" s="16" t="n">
        <x:f>MAX(0,AC142*(1+EXP((LN(1+Assumptions!$C$60)-0.5*Assumptions!$C$61^2)+Assumptions!$C$61*((RAND()+RAND()+RAND()+RAND()+RAND()+RAND()+RAND()+RAND()+RAND()+RAND()+RAND()+RAND())-6))-1)+PT_Y5_MC!AE67)</x:f>
        <x:v>17827837.373287994</x:v>
      </x:c>
      <x:c r="AE142" s="16" t="n">
        <x:f>MAX(0,AD142*(1+EXP((LN(1+Assumptions!$C$60)-0.5*Assumptions!$C$61^2)+Assumptions!$C$61*((RAND()+RAND()+RAND()+RAND()+RAND()+RAND()+RAND()+RAND()+RAND()+RAND()+RAND()+RAND())-6))-1)+PT_Y5_MC!AF67)</x:f>
        <x:v>21450349.628689807</x:v>
      </x:c>
      <x:c r="AF142" s="16" t="n">
        <x:f>MAX(0,AE142*(1+EXP((LN(1+Assumptions!$C$60)-0.5*Assumptions!$C$61^2)+Assumptions!$C$61*((RAND()+RAND()+RAND()+RAND()+RAND()+RAND()+RAND()+RAND()+RAND()+RAND()+RAND()+RAND())-6))-1)+PT_Y5_MC!AG67)</x:f>
        <x:v>20333515.551258083</x:v>
      </x:c>
    </x:row>
    <x:row r="143">
      <x:c r="A143" s="39">
        <x:v>139</x:v>
      </x:c>
      <x:c r="B143" s="16" t="n">
        <x:f>PT_Y5_MC!C68</x:f>
        <x:v>1029031.25</x:v>
      </x:c>
      <x:c r="C143" s="16" t="n">
        <x:f>MAX(0,B143*(1+EXP((LN(1+Assumptions!$C$60)-0.5*Assumptions!$C$61^2)+Assumptions!$C$61*((RAND()+RAND()+RAND()+RAND()+RAND()+RAND()+RAND()+RAND()+RAND()+RAND()+RAND()+RAND())-6))-1)+PT_Y5_MC!D67)</x:f>
        <x:v>1324507.7826479482</x:v>
      </x:c>
      <x:c r="D143" s="16" t="n">
        <x:f>MAX(0,C143*(1+EXP((LN(1+Assumptions!$C$60)-0.5*Assumptions!$C$61^2)+Assumptions!$C$61*((RAND()+RAND()+RAND()+RAND()+RAND()+RAND()+RAND()+RAND()+RAND()+RAND()+RAND()+RAND())-6))-1)+PT_Y5_MC!E67)</x:f>
        <x:v>1545513.2478682576</x:v>
      </x:c>
      <x:c r="E143" s="16" t="n">
        <x:f>MAX(0,D143*(1+EXP((LN(1+Assumptions!$C$60)-0.5*Assumptions!$C$61^2)+Assumptions!$C$61*((RAND()+RAND()+RAND()+RAND()+RAND()+RAND()+RAND()+RAND()+RAND()+RAND()+RAND()+RAND())-6))-1)+PT_Y5_MC!F67)</x:f>
        <x:v>1784340.4844429048</x:v>
      </x:c>
      <x:c r="F143" s="16" t="n">
        <x:f>MAX(0,E143*(1+EXP((LN(1+Assumptions!$C$60)-0.5*Assumptions!$C$61^2)+Assumptions!$C$61*((RAND()+RAND()+RAND()+RAND()+RAND()+RAND()+RAND()+RAND()+RAND()+RAND()+RAND()+RAND())-6))-1)+PT_Y5_MC!G67)</x:f>
        <x:v>1925395.944192631</x:v>
      </x:c>
      <x:c r="G143" s="16" t="n">
        <x:f>MAX(0,F143*(1+EXP((LN(1+Assumptions!$C$60)-0.5*Assumptions!$C$61^2)+Assumptions!$C$61*((RAND()+RAND()+RAND()+RAND()+RAND()+RAND()+RAND()+RAND()+RAND()+RAND()+RAND()+RAND())-6))-1)+PT_Y5_MC!H67)</x:f>
        <x:v>2154828.4420263264</x:v>
      </x:c>
      <x:c r="H143" s="16" t="n">
        <x:f>MAX(0,G143*(1+EXP((LN(1+Assumptions!$C$60)-0.5*Assumptions!$C$61^2)+Assumptions!$C$61*((RAND()+RAND()+RAND()+RAND()+RAND()+RAND()+RAND()+RAND()+RAND()+RAND()+RAND()+RAND())-6))-1)+PT_Y5_MC!I67)</x:f>
        <x:v>2249756.6708693253</x:v>
      </x:c>
      <x:c r="I143" s="16" t="n">
        <x:f>MAX(0,H143*(1+EXP((LN(1+Assumptions!$C$60)-0.5*Assumptions!$C$61^2)+Assumptions!$C$61*((RAND()+RAND()+RAND()+RAND()+RAND()+RAND()+RAND()+RAND()+RAND()+RAND()+RAND()+RAND())-6))-1)+PT_Y5_MC!J67)</x:f>
        <x:v>2272288.6468400597</x:v>
      </x:c>
      <x:c r="J143" s="16" t="n">
        <x:f>MAX(0,I143*(1+EXP((LN(1+Assumptions!$C$60)-0.5*Assumptions!$C$61^2)+Assumptions!$C$61*((RAND()+RAND()+RAND()+RAND()+RAND()+RAND()+RAND()+RAND()+RAND()+RAND()+RAND()+RAND())-6))-1)+PT_Y5_MC!K67)</x:f>
        <x:v>1893429.1243651193</x:v>
      </x:c>
      <x:c r="K143" s="16" t="n">
        <x:f>MAX(0,J143*(1+EXP((LN(1+Assumptions!$C$60)-0.5*Assumptions!$C$61^2)+Assumptions!$C$61*((RAND()+RAND()+RAND()+RAND()+RAND()+RAND()+RAND()+RAND()+RAND()+RAND()+RAND()+RAND())-6))-1)+PT_Y5_MC!L67)</x:f>
        <x:v>2406280.1030790876</x:v>
      </x:c>
      <x:c r="L143" s="16" t="n">
        <x:f>MAX(0,K143*(1+EXP((LN(1+Assumptions!$C$60)-0.5*Assumptions!$C$61^2)+Assumptions!$C$61*((RAND()+RAND()+RAND()+RAND()+RAND()+RAND()+RAND()+RAND()+RAND()+RAND()+RAND()+RAND())-6))-1)+PT_Y5_MC!M67)</x:f>
        <x:v>2228731.228998338</x:v>
      </x:c>
      <x:c r="M143" s="16" t="n">
        <x:f>MAX(0,L143*(1+EXP((LN(1+Assumptions!$C$60)-0.5*Assumptions!$C$61^2)+Assumptions!$C$61*((RAND()+RAND()+RAND()+RAND()+RAND()+RAND()+RAND()+RAND()+RAND()+RAND()+RAND()+RAND())-6))-1)+PT_Y5_MC!N67)</x:f>
        <x:v>2231636.737866486</x:v>
      </x:c>
      <x:c r="N143" s="16" t="n">
        <x:f>MAX(0,M143*(1+EXP((LN(1+Assumptions!$C$60)-0.5*Assumptions!$C$61^2)+Assumptions!$C$61*((RAND()+RAND()+RAND()+RAND()+RAND()+RAND()+RAND()+RAND()+RAND()+RAND()+RAND()+RAND())-6))-1)+PT_Y5_MC!O67)</x:f>
        <x:v>2147395.4881409374</x:v>
      </x:c>
      <x:c r="O143" s="16" t="n">
        <x:f>MAX(0,N143*(1+EXP((LN(1+Assumptions!$C$60)-0.5*Assumptions!$C$61^2)+Assumptions!$C$61*((RAND()+RAND()+RAND()+RAND()+RAND()+RAND()+RAND()+RAND()+RAND()+RAND()+RAND()+RAND())-6))-1)+PT_Y5_MC!P67)</x:f>
        <x:v>3050952.639850624</x:v>
      </x:c>
      <x:c r="P143" s="16" t="n">
        <x:f>MAX(0,O143*(1+EXP((LN(1+Assumptions!$C$60)-0.5*Assumptions!$C$61^2)+Assumptions!$C$61*((RAND()+RAND()+RAND()+RAND()+RAND()+RAND()+RAND()+RAND()+RAND()+RAND()+RAND()+RAND())-6))-1)+PT_Y5_MC!Q67)</x:f>
        <x:v>2896931.990396353</x:v>
      </x:c>
      <x:c r="Q143" s="16" t="n">
        <x:f>MAX(0,P143*(1+EXP((LN(1+Assumptions!$C$60)-0.5*Assumptions!$C$61^2)+Assumptions!$C$61*((RAND()+RAND()+RAND()+RAND()+RAND()+RAND()+RAND()+RAND()+RAND()+RAND()+RAND()+RAND())-6))-1)+PT_Y5_MC!R67)</x:f>
        <x:v>2977940.7196343876</x:v>
      </x:c>
      <x:c r="R143" s="16" t="n">
        <x:f>MAX(0,Q143*(1+EXP((LN(1+Assumptions!$C$60)-0.5*Assumptions!$C$61^2)+Assumptions!$C$61*((RAND()+RAND()+RAND()+RAND()+RAND()+RAND()+RAND()+RAND()+RAND()+RAND()+RAND()+RAND())-6))-1)+PT_Y5_MC!S67)</x:f>
        <x:v>2579163.571216019</x:v>
      </x:c>
      <x:c r="S143" s="16" t="n">
        <x:f>MAX(0,R143*(1+EXP((LN(1+Assumptions!$C$60)-0.5*Assumptions!$C$61^2)+Assumptions!$C$61*((RAND()+RAND()+RAND()+RAND()+RAND()+RAND()+RAND()+RAND()+RAND()+RAND()+RAND()+RAND())-6))-1)+PT_Y5_MC!T67)</x:f>
        <x:v>2852396.5382717554</x:v>
      </x:c>
      <x:c r="T143" s="16" t="n">
        <x:f>MAX(0,S143*(1+EXP((LN(1+Assumptions!$C$60)-0.5*Assumptions!$C$61^2)+Assumptions!$C$61*((RAND()+RAND()+RAND()+RAND()+RAND()+RAND()+RAND()+RAND()+RAND()+RAND()+RAND()+RAND())-6))-1)+PT_Y5_MC!U67)</x:f>
        <x:v>2966778.115380497</x:v>
      </x:c>
      <x:c r="U143" s="16" t="n">
        <x:f>MAX(0,T143*(1+EXP((LN(1+Assumptions!$C$60)-0.5*Assumptions!$C$61^2)+Assumptions!$C$61*((RAND()+RAND()+RAND()+RAND()+RAND()+RAND()+RAND()+RAND()+RAND()+RAND()+RAND()+RAND())-6))-1)+PT_Y5_MC!V67)</x:f>
        <x:v>3368440.3303218177</x:v>
      </x:c>
      <x:c r="V143" s="16" t="n">
        <x:f>MAX(0,U143*(1+EXP((LN(1+Assumptions!$C$60)-0.5*Assumptions!$C$61^2)+Assumptions!$C$61*((RAND()+RAND()+RAND()+RAND()+RAND()+RAND()+RAND()+RAND()+RAND()+RAND()+RAND()+RAND())-6))-1)+PT_Y5_MC!W67)</x:f>
        <x:v>3642387.4988145605</x:v>
      </x:c>
      <x:c r="W143" s="16" t="n">
        <x:f>MAX(0,V143*(1+EXP((LN(1+Assumptions!$C$60)-0.5*Assumptions!$C$61^2)+Assumptions!$C$61*((RAND()+RAND()+RAND()+RAND()+RAND()+RAND()+RAND()+RAND()+RAND()+RAND()+RAND()+RAND())-6))-1)+PT_Y5_MC!X67)</x:f>
        <x:v>3266575.211854282</x:v>
      </x:c>
      <x:c r="X143" s="16" t="n">
        <x:f>MAX(0,W143*(1+EXP((LN(1+Assumptions!$C$60)-0.5*Assumptions!$C$61^2)+Assumptions!$C$61*((RAND()+RAND()+RAND()+RAND()+RAND()+RAND()+RAND()+RAND()+RAND()+RAND()+RAND()+RAND())-6))-1)+PT_Y5_MC!Y67)</x:f>
        <x:v>3696887.92512189</x:v>
      </x:c>
      <x:c r="Y143" s="16" t="n">
        <x:f>MAX(0,X143*(1+EXP((LN(1+Assumptions!$C$60)-0.5*Assumptions!$C$61^2)+Assumptions!$C$61*((RAND()+RAND()+RAND()+RAND()+RAND()+RAND()+RAND()+RAND()+RAND()+RAND()+RAND()+RAND())-6))-1)+PT_Y5_MC!Z67)</x:f>
        <x:v>2978035.714838762</x:v>
      </x:c>
      <x:c r="Z143" s="16" t="n">
        <x:f>MAX(0,Y143*(1+EXP((LN(1+Assumptions!$C$60)-0.5*Assumptions!$C$61^2)+Assumptions!$C$61*((RAND()+RAND()+RAND()+RAND()+RAND()+RAND()+RAND()+RAND()+RAND()+RAND()+RAND()+RAND())-6))-1)+PT_Y5_MC!AA67)</x:f>
        <x:v>3308254.0592666203</x:v>
      </x:c>
      <x:c r="AA143" s="16" t="n">
        <x:f>MAX(0,Z143*(1+EXP((LN(1+Assumptions!$C$60)-0.5*Assumptions!$C$61^2)+Assumptions!$C$61*((RAND()+RAND()+RAND()+RAND()+RAND()+RAND()+RAND()+RAND()+RAND()+RAND()+RAND()+RAND())-6))-1)+PT_Y5_MC!AB67)</x:f>
        <x:v>4281114.0393245695</x:v>
      </x:c>
      <x:c r="AB143" s="16" t="n">
        <x:f>MAX(0,AA143*(1+EXP((LN(1+Assumptions!$C$60)-0.5*Assumptions!$C$61^2)+Assumptions!$C$61*((RAND()+RAND()+RAND()+RAND()+RAND()+RAND()+RAND()+RAND()+RAND()+RAND()+RAND()+RAND())-6))-1)+PT_Y5_MC!AC67)</x:f>
        <x:v>4579879.8667192515</x:v>
      </x:c>
      <x:c r="AC143" s="16" t="n">
        <x:f>MAX(0,AB143*(1+EXP((LN(1+Assumptions!$C$60)-0.5*Assumptions!$C$61^2)+Assumptions!$C$61*((RAND()+RAND()+RAND()+RAND()+RAND()+RAND()+RAND()+RAND()+RAND()+RAND()+RAND()+RAND())-6))-1)+PT_Y5_MC!AD67)</x:f>
        <x:v>3927380.9233970623</x:v>
      </x:c>
      <x:c r="AD143" s="16" t="n">
        <x:f>MAX(0,AC143*(1+EXP((LN(1+Assumptions!$C$60)-0.5*Assumptions!$C$61^2)+Assumptions!$C$61*((RAND()+RAND()+RAND()+RAND()+RAND()+RAND()+RAND()+RAND()+RAND()+RAND()+RAND()+RAND())-6))-1)+PT_Y5_MC!AE67)</x:f>
        <x:v>3994227.282689646</x:v>
      </x:c>
      <x:c r="AE143" s="16" t="n">
        <x:f>MAX(0,AD143*(1+EXP((LN(1+Assumptions!$C$60)-0.5*Assumptions!$C$61^2)+Assumptions!$C$61*((RAND()+RAND()+RAND()+RAND()+RAND()+RAND()+RAND()+RAND()+RAND()+RAND()+RAND()+RAND())-6))-1)+PT_Y5_MC!AF67)</x:f>
        <x:v>5160102.601001332</x:v>
      </x:c>
      <x:c r="AF143" s="16" t="n">
        <x:f>MAX(0,AE143*(1+EXP((LN(1+Assumptions!$C$60)-0.5*Assumptions!$C$61^2)+Assumptions!$C$61*((RAND()+RAND()+RAND()+RAND()+RAND()+RAND()+RAND()+RAND()+RAND()+RAND()+RAND()+RAND())-6))-1)+PT_Y5_MC!AG67)</x:f>
        <x:v>6264459.129374833</x:v>
      </x:c>
    </x:row>
    <x:row r="144">
      <x:c r="A144" s="39">
        <x:v>140</x:v>
      </x:c>
      <x:c r="B144" s="16" t="n">
        <x:f>PT_Y5_MC!C68</x:f>
        <x:v>1029031.25</x:v>
      </x:c>
      <x:c r="C144" s="16" t="n">
        <x:f>MAX(0,B144*(1+EXP((LN(1+Assumptions!$C$60)-0.5*Assumptions!$C$61^2)+Assumptions!$C$61*((RAND()+RAND()+RAND()+RAND()+RAND()+RAND()+RAND()+RAND()+RAND()+RAND()+RAND()+RAND())-6))-1)+PT_Y5_MC!D67)</x:f>
        <x:v>1075143.8027304984</x:v>
      </x:c>
      <x:c r="D144" s="16" t="n">
        <x:f>MAX(0,C144*(1+EXP((LN(1+Assumptions!$C$60)-0.5*Assumptions!$C$61^2)+Assumptions!$C$61*((RAND()+RAND()+RAND()+RAND()+RAND()+RAND()+RAND()+RAND()+RAND()+RAND()+RAND()+RAND())-6))-1)+PT_Y5_MC!E67)</x:f>
        <x:v>1248116.544930419</x:v>
      </x:c>
      <x:c r="E144" s="16" t="n">
        <x:f>MAX(0,D144*(1+EXP((LN(1+Assumptions!$C$60)-0.5*Assumptions!$C$61^2)+Assumptions!$C$61*((RAND()+RAND()+RAND()+RAND()+RAND()+RAND()+RAND()+RAND()+RAND()+RAND()+RAND()+RAND())-6))-1)+PT_Y5_MC!F67)</x:f>
        <x:v>1229245.1741628635</x:v>
      </x:c>
      <x:c r="F144" s="16" t="n">
        <x:f>MAX(0,E144*(1+EXP((LN(1+Assumptions!$C$60)-0.5*Assumptions!$C$61^2)+Assumptions!$C$61*((RAND()+RAND()+RAND()+RAND()+RAND()+RAND()+RAND()+RAND()+RAND()+RAND()+RAND()+RAND())-6))-1)+PT_Y5_MC!G67)</x:f>
        <x:v>1210052.4177288692</x:v>
      </x:c>
      <x:c r="G144" s="16" t="n">
        <x:f>MAX(0,F144*(1+EXP((LN(1+Assumptions!$C$60)-0.5*Assumptions!$C$61^2)+Assumptions!$C$61*((RAND()+RAND()+RAND()+RAND()+RAND()+RAND()+RAND()+RAND()+RAND()+RAND()+RAND()+RAND())-6))-1)+PT_Y5_MC!H67)</x:f>
        <x:v>998162.382956371</x:v>
      </x:c>
      <x:c r="H144" s="16" t="n">
        <x:f>MAX(0,G144*(1+EXP((LN(1+Assumptions!$C$60)-0.5*Assumptions!$C$61^2)+Assumptions!$C$61*((RAND()+RAND()+RAND()+RAND()+RAND()+RAND()+RAND()+RAND()+RAND()+RAND()+RAND()+RAND())-6))-1)+PT_Y5_MC!I67)</x:f>
        <x:v>1089677.3920676194</x:v>
      </x:c>
      <x:c r="I144" s="16" t="n">
        <x:f>MAX(0,H144*(1+EXP((LN(1+Assumptions!$C$60)-0.5*Assumptions!$C$61^2)+Assumptions!$C$61*((RAND()+RAND()+RAND()+RAND()+RAND()+RAND()+RAND()+RAND()+RAND()+RAND()+RAND()+RAND())-6))-1)+PT_Y5_MC!J67)</x:f>
        <x:v>903542.656272167</x:v>
      </x:c>
      <x:c r="J144" s="16" t="n">
        <x:f>MAX(0,I144*(1+EXP((LN(1+Assumptions!$C$60)-0.5*Assumptions!$C$61^2)+Assumptions!$C$61*((RAND()+RAND()+RAND()+RAND()+RAND()+RAND()+RAND()+RAND()+RAND()+RAND()+RAND()+RAND())-6))-1)+PT_Y5_MC!K67)</x:f>
        <x:v>989740.6750558806</x:v>
      </x:c>
      <x:c r="K144" s="16" t="n">
        <x:f>MAX(0,J144*(1+EXP((LN(1+Assumptions!$C$60)-0.5*Assumptions!$C$61^2)+Assumptions!$C$61*((RAND()+RAND()+RAND()+RAND()+RAND()+RAND()+RAND()+RAND()+RAND()+RAND()+RAND()+RAND())-6))-1)+PT_Y5_MC!L67)</x:f>
        <x:v>860506.6519316334</x:v>
      </x:c>
      <x:c r="L144" s="16" t="n">
        <x:f>MAX(0,K144*(1+EXP((LN(1+Assumptions!$C$60)-0.5*Assumptions!$C$61^2)+Assumptions!$C$61*((RAND()+RAND()+RAND()+RAND()+RAND()+RAND()+RAND()+RAND()+RAND()+RAND()+RAND()+RAND())-6))-1)+PT_Y5_MC!M67)</x:f>
        <x:v>712378.2555637272</x:v>
      </x:c>
      <x:c r="M144" s="16" t="n">
        <x:f>MAX(0,L144*(1+EXP((LN(1+Assumptions!$C$60)-0.5*Assumptions!$C$61^2)+Assumptions!$C$61*((RAND()+RAND()+RAND()+RAND()+RAND()+RAND()+RAND()+RAND()+RAND()+RAND()+RAND()+RAND())-6))-1)+PT_Y5_MC!N67)</x:f>
        <x:v>856301.6195268572</x:v>
      </x:c>
      <x:c r="N144" s="16" t="n">
        <x:f>MAX(0,M144*(1+EXP((LN(1+Assumptions!$C$60)-0.5*Assumptions!$C$61^2)+Assumptions!$C$61*((RAND()+RAND()+RAND()+RAND()+RAND()+RAND()+RAND()+RAND()+RAND()+RAND()+RAND()+RAND())-6))-1)+PT_Y5_MC!O67)</x:f>
        <x:v>986867.6734998941</x:v>
      </x:c>
      <x:c r="O144" s="16" t="n">
        <x:f>MAX(0,N144*(1+EXP((LN(1+Assumptions!$C$60)-0.5*Assumptions!$C$61^2)+Assumptions!$C$61*((RAND()+RAND()+RAND()+RAND()+RAND()+RAND()+RAND()+RAND()+RAND()+RAND()+RAND()+RAND())-6))-1)+PT_Y5_MC!P67)</x:f>
        <x:v>1038859.2613534256</x:v>
      </x:c>
      <x:c r="P144" s="16" t="n">
        <x:f>MAX(0,O144*(1+EXP((LN(1+Assumptions!$C$60)-0.5*Assumptions!$C$61^2)+Assumptions!$C$61*((RAND()+RAND()+RAND()+RAND()+RAND()+RAND()+RAND()+RAND()+RAND()+RAND()+RAND()+RAND())-6))-1)+PT_Y5_MC!Q67)</x:f>
        <x:v>1436987.3155394348</x:v>
      </x:c>
      <x:c r="Q144" s="16" t="n">
        <x:f>MAX(0,P144*(1+EXP((LN(1+Assumptions!$C$60)-0.5*Assumptions!$C$61^2)+Assumptions!$C$61*((RAND()+RAND()+RAND()+RAND()+RAND()+RAND()+RAND()+RAND()+RAND()+RAND()+RAND()+RAND())-6))-1)+PT_Y5_MC!R67)</x:f>
        <x:v>1688956.7982058008</x:v>
      </x:c>
      <x:c r="R144" s="16" t="n">
        <x:f>MAX(0,Q144*(1+EXP((LN(1+Assumptions!$C$60)-0.5*Assumptions!$C$61^2)+Assumptions!$C$61*((RAND()+RAND()+RAND()+RAND()+RAND()+RAND()+RAND()+RAND()+RAND()+RAND()+RAND()+RAND())-6))-1)+PT_Y5_MC!S67)</x:f>
        <x:v>1824388.1268504974</x:v>
      </x:c>
      <x:c r="S144" s="16" t="n">
        <x:f>MAX(0,R144*(1+EXP((LN(1+Assumptions!$C$60)-0.5*Assumptions!$C$61^2)+Assumptions!$C$61*((RAND()+RAND()+RAND()+RAND()+RAND()+RAND()+RAND()+RAND()+RAND()+RAND()+RAND()+RAND())-6))-1)+PT_Y5_MC!T67)</x:f>
        <x:v>2074716.7342658534</x:v>
      </x:c>
      <x:c r="T144" s="16" t="n">
        <x:f>MAX(0,S144*(1+EXP((LN(1+Assumptions!$C$60)-0.5*Assumptions!$C$61^2)+Assumptions!$C$61*((RAND()+RAND()+RAND()+RAND()+RAND()+RAND()+RAND()+RAND()+RAND()+RAND()+RAND()+RAND())-6))-1)+PT_Y5_MC!U67)</x:f>
        <x:v>1558782.7994000413</x:v>
      </x:c>
      <x:c r="U144" s="16" t="n">
        <x:f>MAX(0,T144*(1+EXP((LN(1+Assumptions!$C$60)-0.5*Assumptions!$C$61^2)+Assumptions!$C$61*((RAND()+RAND()+RAND()+RAND()+RAND()+RAND()+RAND()+RAND()+RAND()+RAND()+RAND()+RAND())-6))-1)+PT_Y5_MC!V67)</x:f>
        <x:v>1664183.2465612506</x:v>
      </x:c>
      <x:c r="V144" s="16" t="n">
        <x:f>MAX(0,U144*(1+EXP((LN(1+Assumptions!$C$60)-0.5*Assumptions!$C$61^2)+Assumptions!$C$61*((RAND()+RAND()+RAND()+RAND()+RAND()+RAND()+RAND()+RAND()+RAND()+RAND()+RAND()+RAND())-6))-1)+PT_Y5_MC!W67)</x:f>
        <x:v>1885766.6038674046</x:v>
      </x:c>
      <x:c r="W144" s="16" t="n">
        <x:f>MAX(0,V144*(1+EXP((LN(1+Assumptions!$C$60)-0.5*Assumptions!$C$61^2)+Assumptions!$C$61*((RAND()+RAND()+RAND()+RAND()+RAND()+RAND()+RAND()+RAND()+RAND()+RAND()+RAND()+RAND())-6))-1)+PT_Y5_MC!X67)</x:f>
        <x:v>1864967.7227197874</x:v>
      </x:c>
      <x:c r="X144" s="16" t="n">
        <x:f>MAX(0,W144*(1+EXP((LN(1+Assumptions!$C$60)-0.5*Assumptions!$C$61^2)+Assumptions!$C$61*((RAND()+RAND()+RAND()+RAND()+RAND()+RAND()+RAND()+RAND()+RAND()+RAND()+RAND()+RAND())-6))-1)+PT_Y5_MC!Y67)</x:f>
        <x:v>2212446.4308979744</x:v>
      </x:c>
      <x:c r="Y144" s="16" t="n">
        <x:f>MAX(0,X144*(1+EXP((LN(1+Assumptions!$C$60)-0.5*Assumptions!$C$61^2)+Assumptions!$C$61*((RAND()+RAND()+RAND()+RAND()+RAND()+RAND()+RAND()+RAND()+RAND()+RAND()+RAND()+RAND())-6))-1)+PT_Y5_MC!Z67)</x:f>
        <x:v>2624509.737486309</x:v>
      </x:c>
      <x:c r="Z144" s="16" t="n">
        <x:f>MAX(0,Y144*(1+EXP((LN(1+Assumptions!$C$60)-0.5*Assumptions!$C$61^2)+Assumptions!$C$61*((RAND()+RAND()+RAND()+RAND()+RAND()+RAND()+RAND()+RAND()+RAND()+RAND()+RAND()+RAND())-6))-1)+PT_Y5_MC!AA67)</x:f>
        <x:v>2236453.5597584713</x:v>
      </x:c>
      <x:c r="AA144" s="16" t="n">
        <x:f>MAX(0,Z144*(1+EXP((LN(1+Assumptions!$C$60)-0.5*Assumptions!$C$61^2)+Assumptions!$C$61*((RAND()+RAND()+RAND()+RAND()+RAND()+RAND()+RAND()+RAND()+RAND()+RAND()+RAND()+RAND())-6))-1)+PT_Y5_MC!AB67)</x:f>
        <x:v>2082021.034376155</x:v>
      </x:c>
      <x:c r="AB144" s="16" t="n">
        <x:f>MAX(0,AA144*(1+EXP((LN(1+Assumptions!$C$60)-0.5*Assumptions!$C$61^2)+Assumptions!$C$61*((RAND()+RAND()+RAND()+RAND()+RAND()+RAND()+RAND()+RAND()+RAND()+RAND()+RAND()+RAND())-6))-1)+PT_Y5_MC!AC67)</x:f>
        <x:v>2318792.8727539536</x:v>
      </x:c>
      <x:c r="AC144" s="16" t="n">
        <x:f>MAX(0,AB144*(1+EXP((LN(1+Assumptions!$C$60)-0.5*Assumptions!$C$61^2)+Assumptions!$C$61*((RAND()+RAND()+RAND()+RAND()+RAND()+RAND()+RAND()+RAND()+RAND()+RAND()+RAND()+RAND())-6))-1)+PT_Y5_MC!AD67)</x:f>
        <x:v>2470621.6002949453</x:v>
      </x:c>
      <x:c r="AD144" s="16" t="n">
        <x:f>MAX(0,AC144*(1+EXP((LN(1+Assumptions!$C$60)-0.5*Assumptions!$C$61^2)+Assumptions!$C$61*((RAND()+RAND()+RAND()+RAND()+RAND()+RAND()+RAND()+RAND()+RAND()+RAND()+RAND()+RAND())-6))-1)+PT_Y5_MC!AE67)</x:f>
        <x:v>2780828.035289542</x:v>
      </x:c>
      <x:c r="AE144" s="16" t="n">
        <x:f>MAX(0,AD144*(1+EXP((LN(1+Assumptions!$C$60)-0.5*Assumptions!$C$61^2)+Assumptions!$C$61*((RAND()+RAND()+RAND()+RAND()+RAND()+RAND()+RAND()+RAND()+RAND()+RAND()+RAND()+RAND())-6))-1)+PT_Y5_MC!AF67)</x:f>
        <x:v>2544418.91833767</x:v>
      </x:c>
      <x:c r="AF144" s="16" t="n">
        <x:f>MAX(0,AE144*(1+EXP((LN(1+Assumptions!$C$60)-0.5*Assumptions!$C$61^2)+Assumptions!$C$61*((RAND()+RAND()+RAND()+RAND()+RAND()+RAND()+RAND()+RAND()+RAND()+RAND()+RAND()+RAND())-6))-1)+PT_Y5_MC!AG67)</x:f>
        <x:v>2139143.2195969187</x:v>
      </x:c>
    </x:row>
    <x:row r="145">
      <x:c r="A145" s="39">
        <x:v>141</x:v>
      </x:c>
      <x:c r="B145" s="16" t="n">
        <x:f>PT_Y5_MC!C68</x:f>
        <x:v>1029031.25</x:v>
      </x:c>
      <x:c r="C145" s="16" t="n">
        <x:f>MAX(0,B145*(1+EXP((LN(1+Assumptions!$C$60)-0.5*Assumptions!$C$61^2)+Assumptions!$C$61*((RAND()+RAND()+RAND()+RAND()+RAND()+RAND()+RAND()+RAND()+RAND()+RAND()+RAND()+RAND())-6))-1)+PT_Y5_MC!D67)</x:f>
        <x:v>933313.0260851904</x:v>
      </x:c>
      <x:c r="D145" s="16" t="n">
        <x:f>MAX(0,C145*(1+EXP((LN(1+Assumptions!$C$60)-0.5*Assumptions!$C$61^2)+Assumptions!$C$61*((RAND()+RAND()+RAND()+RAND()+RAND()+RAND()+RAND()+RAND()+RAND()+RAND()+RAND()+RAND())-6))-1)+PT_Y5_MC!E67)</x:f>
        <x:v>1095005.1437027466</x:v>
      </x:c>
      <x:c r="E145" s="16" t="n">
        <x:f>MAX(0,D145*(1+EXP((LN(1+Assumptions!$C$60)-0.5*Assumptions!$C$61^2)+Assumptions!$C$61*((RAND()+RAND()+RAND()+RAND()+RAND()+RAND()+RAND()+RAND()+RAND()+RAND()+RAND()+RAND())-6))-1)+PT_Y5_MC!F67)</x:f>
        <x:v>1207531.2463807426</x:v>
      </x:c>
      <x:c r="F145" s="16" t="n">
        <x:f>MAX(0,E145*(1+EXP((LN(1+Assumptions!$C$60)-0.5*Assumptions!$C$61^2)+Assumptions!$C$61*((RAND()+RAND()+RAND()+RAND()+RAND()+RAND()+RAND()+RAND()+RAND()+RAND()+RAND()+RAND())-6))-1)+PT_Y5_MC!G67)</x:f>
        <x:v>1266784.6076282496</x:v>
      </x:c>
      <x:c r="G145" s="16" t="n">
        <x:f>MAX(0,F145*(1+EXP((LN(1+Assumptions!$C$60)-0.5*Assumptions!$C$61^2)+Assumptions!$C$61*((RAND()+RAND()+RAND()+RAND()+RAND()+RAND()+RAND()+RAND()+RAND()+RAND()+RAND()+RAND())-6))-1)+PT_Y5_MC!H67)</x:f>
        <x:v>1283035.9571809745</x:v>
      </x:c>
      <x:c r="H145" s="16" t="n">
        <x:f>MAX(0,G145*(1+EXP((LN(1+Assumptions!$C$60)-0.5*Assumptions!$C$61^2)+Assumptions!$C$61*((RAND()+RAND()+RAND()+RAND()+RAND()+RAND()+RAND()+RAND()+RAND()+RAND()+RAND()+RAND())-6))-1)+PT_Y5_MC!I67)</x:f>
        <x:v>1312200.6570185518</x:v>
      </x:c>
      <x:c r="I145" s="16" t="n">
        <x:f>MAX(0,H145*(1+EXP((LN(1+Assumptions!$C$60)-0.5*Assumptions!$C$61^2)+Assumptions!$C$61*((RAND()+RAND()+RAND()+RAND()+RAND()+RAND()+RAND()+RAND()+RAND()+RAND()+RAND()+RAND())-6))-1)+PT_Y5_MC!J67)</x:f>
        <x:v>1245125.4730923744</x:v>
      </x:c>
      <x:c r="J145" s="16" t="n">
        <x:f>MAX(0,I145*(1+EXP((LN(1+Assumptions!$C$60)-0.5*Assumptions!$C$61^2)+Assumptions!$C$61*((RAND()+RAND()+RAND()+RAND()+RAND()+RAND()+RAND()+RAND()+RAND()+RAND()+RAND()+RAND())-6))-1)+PT_Y5_MC!K67)</x:f>
        <x:v>1757900.8093806645</x:v>
      </x:c>
      <x:c r="K145" s="16" t="n">
        <x:f>MAX(0,J145*(1+EXP((LN(1+Assumptions!$C$60)-0.5*Assumptions!$C$61^2)+Assumptions!$C$61*((RAND()+RAND()+RAND()+RAND()+RAND()+RAND()+RAND()+RAND()+RAND()+RAND()+RAND()+RAND())-6))-1)+PT_Y5_MC!L67)</x:f>
        <x:v>1608429.3329088795</x:v>
      </x:c>
      <x:c r="L145" s="16" t="n">
        <x:f>MAX(0,K145*(1+EXP((LN(1+Assumptions!$C$60)-0.5*Assumptions!$C$61^2)+Assumptions!$C$61*((RAND()+RAND()+RAND()+RAND()+RAND()+RAND()+RAND()+RAND()+RAND()+RAND()+RAND()+RAND())-6))-1)+PT_Y5_MC!M67)</x:f>
        <x:v>1248223.6966572108</x:v>
      </x:c>
      <x:c r="M145" s="16" t="n">
        <x:f>MAX(0,L145*(1+EXP((LN(1+Assumptions!$C$60)-0.5*Assumptions!$C$61^2)+Assumptions!$C$61*((RAND()+RAND()+RAND()+RAND()+RAND()+RAND()+RAND()+RAND()+RAND()+RAND()+RAND()+RAND())-6))-1)+PT_Y5_MC!N67)</x:f>
        <x:v>1350915.6148641468</x:v>
      </x:c>
      <x:c r="N145" s="16" t="n">
        <x:f>MAX(0,M145*(1+EXP((LN(1+Assumptions!$C$60)-0.5*Assumptions!$C$61^2)+Assumptions!$C$61*((RAND()+RAND()+RAND()+RAND()+RAND()+RAND()+RAND()+RAND()+RAND()+RAND()+RAND()+RAND())-6))-1)+PT_Y5_MC!O67)</x:f>
        <x:v>1584443.6742470134</x:v>
      </x:c>
      <x:c r="O145" s="16" t="n">
        <x:f>MAX(0,N145*(1+EXP((LN(1+Assumptions!$C$60)-0.5*Assumptions!$C$61^2)+Assumptions!$C$61*((RAND()+RAND()+RAND()+RAND()+RAND()+RAND()+RAND()+RAND()+RAND()+RAND()+RAND()+RAND())-6))-1)+PT_Y5_MC!P67)</x:f>
        <x:v>1332352.6014243965</x:v>
      </x:c>
      <x:c r="P145" s="16" t="n">
        <x:f>MAX(0,O145*(1+EXP((LN(1+Assumptions!$C$60)-0.5*Assumptions!$C$61^2)+Assumptions!$C$61*((RAND()+RAND()+RAND()+RAND()+RAND()+RAND()+RAND()+RAND()+RAND()+RAND()+RAND()+RAND())-6))-1)+PT_Y5_MC!Q67)</x:f>
        <x:v>1637589.7242187234</x:v>
      </x:c>
      <x:c r="Q145" s="16" t="n">
        <x:f>MAX(0,P145*(1+EXP((LN(1+Assumptions!$C$60)-0.5*Assumptions!$C$61^2)+Assumptions!$C$61*((RAND()+RAND()+RAND()+RAND()+RAND()+RAND()+RAND()+RAND()+RAND()+RAND()+RAND()+RAND())-6))-1)+PT_Y5_MC!R67)</x:f>
        <x:v>1343533.8574760356</x:v>
      </x:c>
      <x:c r="R145" s="16" t="n">
        <x:f>MAX(0,Q145*(1+EXP((LN(1+Assumptions!$C$60)-0.5*Assumptions!$C$61^2)+Assumptions!$C$61*((RAND()+RAND()+RAND()+RAND()+RAND()+RAND()+RAND()+RAND()+RAND()+RAND()+RAND()+RAND())-6))-1)+PT_Y5_MC!S67)</x:f>
        <x:v>1272669.6322602094</x:v>
      </x:c>
      <x:c r="S145" s="16" t="n">
        <x:f>MAX(0,R145*(1+EXP((LN(1+Assumptions!$C$60)-0.5*Assumptions!$C$61^2)+Assumptions!$C$61*((RAND()+RAND()+RAND()+RAND()+RAND()+RAND()+RAND()+RAND()+RAND()+RAND()+RAND()+RAND())-6))-1)+PT_Y5_MC!T67)</x:f>
        <x:v>1217579.4096443285</x:v>
      </x:c>
      <x:c r="T145" s="16" t="n">
        <x:f>MAX(0,S145*(1+EXP((LN(1+Assumptions!$C$60)-0.5*Assumptions!$C$61^2)+Assumptions!$C$61*((RAND()+RAND()+RAND()+RAND()+RAND()+RAND()+RAND()+RAND()+RAND()+RAND()+RAND()+RAND())-6))-1)+PT_Y5_MC!U67)</x:f>
        <x:v>1245219.3904617296</x:v>
      </x:c>
      <x:c r="U145" s="16" t="n">
        <x:f>MAX(0,T145*(1+EXP((LN(1+Assumptions!$C$60)-0.5*Assumptions!$C$61^2)+Assumptions!$C$61*((RAND()+RAND()+RAND()+RAND()+RAND()+RAND()+RAND()+RAND()+RAND()+RAND()+RAND()+RAND())-6))-1)+PT_Y5_MC!V67)</x:f>
        <x:v>1386601.6208530301</x:v>
      </x:c>
      <x:c r="V145" s="16" t="n">
        <x:f>MAX(0,U145*(1+EXP((LN(1+Assumptions!$C$60)-0.5*Assumptions!$C$61^2)+Assumptions!$C$61*((RAND()+RAND()+RAND()+RAND()+RAND()+RAND()+RAND()+RAND()+RAND()+RAND()+RAND()+RAND())-6))-1)+PT_Y5_MC!W67)</x:f>
        <x:v>1332113.7695398019</x:v>
      </x:c>
      <x:c r="W145" s="16" t="n">
        <x:f>MAX(0,V145*(1+EXP((LN(1+Assumptions!$C$60)-0.5*Assumptions!$C$61^2)+Assumptions!$C$61*((RAND()+RAND()+RAND()+RAND()+RAND()+RAND()+RAND()+RAND()+RAND()+RAND()+RAND()+RAND())-6))-1)+PT_Y5_MC!X67)</x:f>
        <x:v>1190702.9067736443</x:v>
      </x:c>
      <x:c r="X145" s="16" t="n">
        <x:f>MAX(0,W145*(1+EXP((LN(1+Assumptions!$C$60)-0.5*Assumptions!$C$61^2)+Assumptions!$C$61*((RAND()+RAND()+RAND()+RAND()+RAND()+RAND()+RAND()+RAND()+RAND()+RAND()+RAND()+RAND())-6))-1)+PT_Y5_MC!Y67)</x:f>
        <x:v>1608676.7325575615</x:v>
      </x:c>
      <x:c r="Y145" s="16" t="n">
        <x:f>MAX(0,X145*(1+EXP((LN(1+Assumptions!$C$60)-0.5*Assumptions!$C$61^2)+Assumptions!$C$61*((RAND()+RAND()+RAND()+RAND()+RAND()+RAND()+RAND()+RAND()+RAND()+RAND()+RAND()+RAND())-6))-1)+PT_Y5_MC!Z67)</x:f>
        <x:v>1600980.3094685767</x:v>
      </x:c>
      <x:c r="Z145" s="16" t="n">
        <x:f>MAX(0,Y145*(1+EXP((LN(1+Assumptions!$C$60)-0.5*Assumptions!$C$61^2)+Assumptions!$C$61*((RAND()+RAND()+RAND()+RAND()+RAND()+RAND()+RAND()+RAND()+RAND()+RAND()+RAND()+RAND())-6))-1)+PT_Y5_MC!AA67)</x:f>
        <x:v>1590758.030553718</x:v>
      </x:c>
      <x:c r="AA145" s="16" t="n">
        <x:f>MAX(0,Z145*(1+EXP((LN(1+Assumptions!$C$60)-0.5*Assumptions!$C$61^2)+Assumptions!$C$61*((RAND()+RAND()+RAND()+RAND()+RAND()+RAND()+RAND()+RAND()+RAND()+RAND()+RAND()+RAND())-6))-1)+PT_Y5_MC!AB67)</x:f>
        <x:v>2294898.4614922693</x:v>
      </x:c>
      <x:c r="AB145" s="16" t="n">
        <x:f>MAX(0,AA145*(1+EXP((LN(1+Assumptions!$C$60)-0.5*Assumptions!$C$61^2)+Assumptions!$C$61*((RAND()+RAND()+RAND()+RAND()+RAND()+RAND()+RAND()+RAND()+RAND()+RAND()+RAND()+RAND())-6))-1)+PT_Y5_MC!AC67)</x:f>
        <x:v>2804035.680806696</x:v>
      </x:c>
      <x:c r="AC145" s="16" t="n">
        <x:f>MAX(0,AB145*(1+EXP((LN(1+Assumptions!$C$60)-0.5*Assumptions!$C$61^2)+Assumptions!$C$61*((RAND()+RAND()+RAND()+RAND()+RAND()+RAND()+RAND()+RAND()+RAND()+RAND()+RAND()+RAND())-6))-1)+PT_Y5_MC!AD67)</x:f>
        <x:v>3262451.195927006</x:v>
      </x:c>
      <x:c r="AD145" s="16" t="n">
        <x:f>MAX(0,AC145*(1+EXP((LN(1+Assumptions!$C$60)-0.5*Assumptions!$C$61^2)+Assumptions!$C$61*((RAND()+RAND()+RAND()+RAND()+RAND()+RAND()+RAND()+RAND()+RAND()+RAND()+RAND()+RAND())-6))-1)+PT_Y5_MC!AE67)</x:f>
        <x:v>2939674.910684459</x:v>
      </x:c>
      <x:c r="AE145" s="16" t="n">
        <x:f>MAX(0,AD145*(1+EXP((LN(1+Assumptions!$C$60)-0.5*Assumptions!$C$61^2)+Assumptions!$C$61*((RAND()+RAND()+RAND()+RAND()+RAND()+RAND()+RAND()+RAND()+RAND()+RAND()+RAND()+RAND())-6))-1)+PT_Y5_MC!AF67)</x:f>
        <x:v>2668230.7207296747</x:v>
      </x:c>
      <x:c r="AF145" s="16" t="n">
        <x:f>MAX(0,AE145*(1+EXP((LN(1+Assumptions!$C$60)-0.5*Assumptions!$C$61^2)+Assumptions!$C$61*((RAND()+RAND()+RAND()+RAND()+RAND()+RAND()+RAND()+RAND()+RAND()+RAND()+RAND()+RAND())-6))-1)+PT_Y5_MC!AG67)</x:f>
        <x:v>2737591.3788931556</x:v>
      </x:c>
    </x:row>
    <x:row r="146">
      <x:c r="A146" s="39">
        <x:v>142</x:v>
      </x:c>
      <x:c r="B146" s="16" t="n">
        <x:f>PT_Y5_MC!C68</x:f>
        <x:v>1029031.25</x:v>
      </x:c>
      <x:c r="C146" s="16" t="n">
        <x:f>MAX(0,B146*(1+EXP((LN(1+Assumptions!$C$60)-0.5*Assumptions!$C$61^2)+Assumptions!$C$61*((RAND()+RAND()+RAND()+RAND()+RAND()+RAND()+RAND()+RAND()+RAND()+RAND()+RAND()+RAND())-6))-1)+PT_Y5_MC!D67)</x:f>
        <x:v>1329535.4249293022</x:v>
      </x:c>
      <x:c r="D146" s="16" t="n">
        <x:f>MAX(0,C146*(1+EXP((LN(1+Assumptions!$C$60)-0.5*Assumptions!$C$61^2)+Assumptions!$C$61*((RAND()+RAND()+RAND()+RAND()+RAND()+RAND()+RAND()+RAND()+RAND()+RAND()+RAND()+RAND())-6))-1)+PT_Y5_MC!E67)</x:f>
        <x:v>1424594.983357814</x:v>
      </x:c>
      <x:c r="E146" s="16" t="n">
        <x:f>MAX(0,D146*(1+EXP((LN(1+Assumptions!$C$60)-0.5*Assumptions!$C$61^2)+Assumptions!$C$61*((RAND()+RAND()+RAND()+RAND()+RAND()+RAND()+RAND()+RAND()+RAND()+RAND()+RAND()+RAND())-6))-1)+PT_Y5_MC!F67)</x:f>
        <x:v>1364500.556395532</x:v>
      </x:c>
      <x:c r="F146" s="16" t="n">
        <x:f>MAX(0,E146*(1+EXP((LN(1+Assumptions!$C$60)-0.5*Assumptions!$C$61^2)+Assumptions!$C$61*((RAND()+RAND()+RAND()+RAND()+RAND()+RAND()+RAND()+RAND()+RAND()+RAND()+RAND()+RAND())-6))-1)+PT_Y5_MC!G67)</x:f>
        <x:v>1336695.609172596</x:v>
      </x:c>
      <x:c r="G146" s="16" t="n">
        <x:f>MAX(0,F146*(1+EXP((LN(1+Assumptions!$C$60)-0.5*Assumptions!$C$61^2)+Assumptions!$C$61*((RAND()+RAND()+RAND()+RAND()+RAND()+RAND()+RAND()+RAND()+RAND()+RAND()+RAND()+RAND())-6))-1)+PT_Y5_MC!H67)</x:f>
        <x:v>1670484.641534439</x:v>
      </x:c>
      <x:c r="H146" s="16" t="n">
        <x:f>MAX(0,G146*(1+EXP((LN(1+Assumptions!$C$60)-0.5*Assumptions!$C$61^2)+Assumptions!$C$61*((RAND()+RAND()+RAND()+RAND()+RAND()+RAND()+RAND()+RAND()+RAND()+RAND()+RAND()+RAND())-6))-1)+PT_Y5_MC!I67)</x:f>
        <x:v>2162118.866995641</x:v>
      </x:c>
      <x:c r="I146" s="16" t="n">
        <x:f>MAX(0,H146*(1+EXP((LN(1+Assumptions!$C$60)-0.5*Assumptions!$C$61^2)+Assumptions!$C$61*((RAND()+RAND()+RAND()+RAND()+RAND()+RAND()+RAND()+RAND()+RAND()+RAND()+RAND()+RAND())-6))-1)+PT_Y5_MC!J67)</x:f>
        <x:v>2263953.944194386</x:v>
      </x:c>
      <x:c r="J146" s="16" t="n">
        <x:f>MAX(0,I146*(1+EXP((LN(1+Assumptions!$C$60)-0.5*Assumptions!$C$61^2)+Assumptions!$C$61*((RAND()+RAND()+RAND()+RAND()+RAND()+RAND()+RAND()+RAND()+RAND()+RAND()+RAND()+RAND())-6))-1)+PT_Y5_MC!K67)</x:f>
        <x:v>2474961.8384733405</x:v>
      </x:c>
      <x:c r="K146" s="16" t="n">
        <x:f>MAX(0,J146*(1+EXP((LN(1+Assumptions!$C$60)-0.5*Assumptions!$C$61^2)+Assumptions!$C$61*((RAND()+RAND()+RAND()+RAND()+RAND()+RAND()+RAND()+RAND()+RAND()+RAND()+RAND()+RAND())-6))-1)+PT_Y5_MC!L67)</x:f>
        <x:v>2616392.385009031</x:v>
      </x:c>
      <x:c r="L146" s="16" t="n">
        <x:f>MAX(0,K146*(1+EXP((LN(1+Assumptions!$C$60)-0.5*Assumptions!$C$61^2)+Assumptions!$C$61*((RAND()+RAND()+RAND()+RAND()+RAND()+RAND()+RAND()+RAND()+RAND()+RAND()+RAND()+RAND())-6))-1)+PT_Y5_MC!M67)</x:f>
        <x:v>2872681.5758222546</x:v>
      </x:c>
      <x:c r="M146" s="16" t="n">
        <x:f>MAX(0,L146*(1+EXP((LN(1+Assumptions!$C$60)-0.5*Assumptions!$C$61^2)+Assumptions!$C$61*((RAND()+RAND()+RAND()+RAND()+RAND()+RAND()+RAND()+RAND()+RAND()+RAND()+RAND()+RAND())-6))-1)+PT_Y5_MC!N67)</x:f>
        <x:v>2667881.8258662513</x:v>
      </x:c>
      <x:c r="N146" s="16" t="n">
        <x:f>MAX(0,M146*(1+EXP((LN(1+Assumptions!$C$60)-0.5*Assumptions!$C$61^2)+Assumptions!$C$61*((RAND()+RAND()+RAND()+RAND()+RAND()+RAND()+RAND()+RAND()+RAND()+RAND()+RAND()+RAND())-6))-1)+PT_Y5_MC!O67)</x:f>
        <x:v>2524651.7891258392</x:v>
      </x:c>
      <x:c r="O146" s="16" t="n">
        <x:f>MAX(0,N146*(1+EXP((LN(1+Assumptions!$C$60)-0.5*Assumptions!$C$61^2)+Assumptions!$C$61*((RAND()+RAND()+RAND()+RAND()+RAND()+RAND()+RAND()+RAND()+RAND()+RAND()+RAND()+RAND())-6))-1)+PT_Y5_MC!P67)</x:f>
        <x:v>2864259.705758168</x:v>
      </x:c>
      <x:c r="P146" s="16" t="n">
        <x:f>MAX(0,O146*(1+EXP((LN(1+Assumptions!$C$60)-0.5*Assumptions!$C$61^2)+Assumptions!$C$61*((RAND()+RAND()+RAND()+RAND()+RAND()+RAND()+RAND()+RAND()+RAND()+RAND()+RAND()+RAND())-6))-1)+PT_Y5_MC!Q67)</x:f>
        <x:v>3728678.525640906</x:v>
      </x:c>
      <x:c r="Q146" s="16" t="n">
        <x:f>MAX(0,P146*(1+EXP((LN(1+Assumptions!$C$60)-0.5*Assumptions!$C$61^2)+Assumptions!$C$61*((RAND()+RAND()+RAND()+RAND()+RAND()+RAND()+RAND()+RAND()+RAND()+RAND()+RAND()+RAND())-6))-1)+PT_Y5_MC!R67)</x:f>
        <x:v>4406004.149342828</x:v>
      </x:c>
      <x:c r="R146" s="16" t="n">
        <x:f>MAX(0,Q146*(1+EXP((LN(1+Assumptions!$C$60)-0.5*Assumptions!$C$61^2)+Assumptions!$C$61*((RAND()+RAND()+RAND()+RAND()+RAND()+RAND()+RAND()+RAND()+RAND()+RAND()+RAND()+RAND())-6))-1)+PT_Y5_MC!S67)</x:f>
        <x:v>4995017.881436753</x:v>
      </x:c>
      <x:c r="S146" s="16" t="n">
        <x:f>MAX(0,R146*(1+EXP((LN(1+Assumptions!$C$60)-0.5*Assumptions!$C$61^2)+Assumptions!$C$61*((RAND()+RAND()+RAND()+RAND()+RAND()+RAND()+RAND()+RAND()+RAND()+RAND()+RAND()+RAND())-6))-1)+PT_Y5_MC!T67)</x:f>
        <x:v>3949280.154338477</x:v>
      </x:c>
      <x:c r="T146" s="16" t="n">
        <x:f>MAX(0,S146*(1+EXP((LN(1+Assumptions!$C$60)-0.5*Assumptions!$C$61^2)+Assumptions!$C$61*((RAND()+RAND()+RAND()+RAND()+RAND()+RAND()+RAND()+RAND()+RAND()+RAND()+RAND()+RAND())-6))-1)+PT_Y5_MC!U67)</x:f>
        <x:v>4685852.778667993</x:v>
      </x:c>
      <x:c r="U146" s="16" t="n">
        <x:f>MAX(0,T146*(1+EXP((LN(1+Assumptions!$C$60)-0.5*Assumptions!$C$61^2)+Assumptions!$C$61*((RAND()+RAND()+RAND()+RAND()+RAND()+RAND()+RAND()+RAND()+RAND()+RAND()+RAND()+RAND())-6))-1)+PT_Y5_MC!V67)</x:f>
        <x:v>4727964.197075875</x:v>
      </x:c>
      <x:c r="V146" s="16" t="n">
        <x:f>MAX(0,U146*(1+EXP((LN(1+Assumptions!$C$60)-0.5*Assumptions!$C$61^2)+Assumptions!$C$61*((RAND()+RAND()+RAND()+RAND()+RAND()+RAND()+RAND()+RAND()+RAND()+RAND()+RAND()+RAND())-6))-1)+PT_Y5_MC!W67)</x:f>
        <x:v>6398999.673953721</x:v>
      </x:c>
      <x:c r="W146" s="16" t="n">
        <x:f>MAX(0,V146*(1+EXP((LN(1+Assumptions!$C$60)-0.5*Assumptions!$C$61^2)+Assumptions!$C$61*((RAND()+RAND()+RAND()+RAND()+RAND()+RAND()+RAND()+RAND()+RAND()+RAND()+RAND()+RAND())-6))-1)+PT_Y5_MC!X67)</x:f>
        <x:v>7154785.275512354</x:v>
      </x:c>
      <x:c r="X146" s="16" t="n">
        <x:f>MAX(0,W146*(1+EXP((LN(1+Assumptions!$C$60)-0.5*Assumptions!$C$61^2)+Assumptions!$C$61*((RAND()+RAND()+RAND()+RAND()+RAND()+RAND()+RAND()+RAND()+RAND()+RAND()+RAND()+RAND())-6))-1)+PT_Y5_MC!Y67)</x:f>
        <x:v>8093839.428468861</x:v>
      </x:c>
      <x:c r="Y146" s="16" t="n">
        <x:f>MAX(0,X146*(1+EXP((LN(1+Assumptions!$C$60)-0.5*Assumptions!$C$61^2)+Assumptions!$C$61*((RAND()+RAND()+RAND()+RAND()+RAND()+RAND()+RAND()+RAND()+RAND()+RAND()+RAND()+RAND())-6))-1)+PT_Y5_MC!Z67)</x:f>
        <x:v>7637939.768468891</x:v>
      </x:c>
      <x:c r="Z146" s="16" t="n">
        <x:f>MAX(0,Y146*(1+EXP((LN(1+Assumptions!$C$60)-0.5*Assumptions!$C$61^2)+Assumptions!$C$61*((RAND()+RAND()+RAND()+RAND()+RAND()+RAND()+RAND()+RAND()+RAND()+RAND()+RAND()+RAND())-6))-1)+PT_Y5_MC!AA67)</x:f>
        <x:v>7869190.409105704</x:v>
      </x:c>
      <x:c r="AA146" s="16" t="n">
        <x:f>MAX(0,Z146*(1+EXP((LN(1+Assumptions!$C$60)-0.5*Assumptions!$C$61^2)+Assumptions!$C$61*((RAND()+RAND()+RAND()+RAND()+RAND()+RAND()+RAND()+RAND()+RAND()+RAND()+RAND()+RAND())-6))-1)+PT_Y5_MC!AB67)</x:f>
        <x:v>7749716.448148367</x:v>
      </x:c>
      <x:c r="AB146" s="16" t="n">
        <x:f>MAX(0,AA146*(1+EXP((LN(1+Assumptions!$C$60)-0.5*Assumptions!$C$61^2)+Assumptions!$C$61*((RAND()+RAND()+RAND()+RAND()+RAND()+RAND()+RAND()+RAND()+RAND()+RAND()+RAND()+RAND())-6))-1)+PT_Y5_MC!AC67)</x:f>
        <x:v>9103428.423465637</x:v>
      </x:c>
      <x:c r="AC146" s="16" t="n">
        <x:f>MAX(0,AB146*(1+EXP((LN(1+Assumptions!$C$60)-0.5*Assumptions!$C$61^2)+Assumptions!$C$61*((RAND()+RAND()+RAND()+RAND()+RAND()+RAND()+RAND()+RAND()+RAND()+RAND()+RAND()+RAND())-6))-1)+PT_Y5_MC!AD67)</x:f>
        <x:v>9239655.44679223</x:v>
      </x:c>
      <x:c r="AD146" s="16" t="n">
        <x:f>MAX(0,AC146*(1+EXP((LN(1+Assumptions!$C$60)-0.5*Assumptions!$C$61^2)+Assumptions!$C$61*((RAND()+RAND()+RAND()+RAND()+RAND()+RAND()+RAND()+RAND()+RAND()+RAND()+RAND()+RAND())-6))-1)+PT_Y5_MC!AE67)</x:f>
        <x:v>11832297.541312141</x:v>
      </x:c>
      <x:c r="AE146" s="16" t="n">
        <x:f>MAX(0,AD146*(1+EXP((LN(1+Assumptions!$C$60)-0.5*Assumptions!$C$61^2)+Assumptions!$C$61*((RAND()+RAND()+RAND()+RAND()+RAND()+RAND()+RAND()+RAND()+RAND()+RAND()+RAND()+RAND())-6))-1)+PT_Y5_MC!AF67)</x:f>
        <x:v>14845859.462797279</x:v>
      </x:c>
      <x:c r="AF146" s="16" t="n">
        <x:f>MAX(0,AE146*(1+EXP((LN(1+Assumptions!$C$60)-0.5*Assumptions!$C$61^2)+Assumptions!$C$61*((RAND()+RAND()+RAND()+RAND()+RAND()+RAND()+RAND()+RAND()+RAND()+RAND()+RAND()+RAND())-6))-1)+PT_Y5_MC!AG67)</x:f>
        <x:v>13588890.100770196</x:v>
      </x:c>
    </x:row>
    <x:row r="147">
      <x:c r="A147" s="39">
        <x:v>143</x:v>
      </x:c>
      <x:c r="B147" s="16" t="n">
        <x:f>PT_Y5_MC!C68</x:f>
        <x:v>1029031.25</x:v>
      </x:c>
      <x:c r="C147" s="16" t="n">
        <x:f>MAX(0,B147*(1+EXP((LN(1+Assumptions!$C$60)-0.5*Assumptions!$C$61^2)+Assumptions!$C$61*((RAND()+RAND()+RAND()+RAND()+RAND()+RAND()+RAND()+RAND()+RAND()+RAND()+RAND()+RAND())-6))-1)+PT_Y5_MC!D67)</x:f>
        <x:v>1183585.3310150173</x:v>
      </x:c>
      <x:c r="D147" s="16" t="n">
        <x:f>MAX(0,C147*(1+EXP((LN(1+Assumptions!$C$60)-0.5*Assumptions!$C$61^2)+Assumptions!$C$61*((RAND()+RAND()+RAND()+RAND()+RAND()+RAND()+RAND()+RAND()+RAND()+RAND()+RAND()+RAND())-6))-1)+PT_Y5_MC!E67)</x:f>
        <x:v>1117292.961006377</x:v>
      </x:c>
      <x:c r="E147" s="16" t="n">
        <x:f>MAX(0,D147*(1+EXP((LN(1+Assumptions!$C$60)-0.5*Assumptions!$C$61^2)+Assumptions!$C$61*((RAND()+RAND()+RAND()+RAND()+RAND()+RAND()+RAND()+RAND()+RAND()+RAND()+RAND()+RAND())-6))-1)+PT_Y5_MC!F67)</x:f>
        <x:v>969625.8353914215</x:v>
      </x:c>
      <x:c r="F147" s="16" t="n">
        <x:f>MAX(0,E147*(1+EXP((LN(1+Assumptions!$C$60)-0.5*Assumptions!$C$61^2)+Assumptions!$C$61*((RAND()+RAND()+RAND()+RAND()+RAND()+RAND()+RAND()+RAND()+RAND()+RAND()+RAND()+RAND())-6))-1)+PT_Y5_MC!G67)</x:f>
        <x:v>1025287.5889974023</x:v>
      </x:c>
      <x:c r="G147" s="16" t="n">
        <x:f>MAX(0,F147*(1+EXP((LN(1+Assumptions!$C$60)-0.5*Assumptions!$C$61^2)+Assumptions!$C$61*((RAND()+RAND()+RAND()+RAND()+RAND()+RAND()+RAND()+RAND()+RAND()+RAND()+RAND()+RAND())-6))-1)+PT_Y5_MC!H67)</x:f>
        <x:v>1302948.1686344491</x:v>
      </x:c>
      <x:c r="H147" s="16" t="n">
        <x:f>MAX(0,G147*(1+EXP((LN(1+Assumptions!$C$60)-0.5*Assumptions!$C$61^2)+Assumptions!$C$61*((RAND()+RAND()+RAND()+RAND()+RAND()+RAND()+RAND()+RAND()+RAND()+RAND()+RAND()+RAND())-6))-1)+PT_Y5_MC!I67)</x:f>
        <x:v>1338294.268252016</x:v>
      </x:c>
      <x:c r="I147" s="16" t="n">
        <x:f>MAX(0,H147*(1+EXP((LN(1+Assumptions!$C$60)-0.5*Assumptions!$C$61^2)+Assumptions!$C$61*((RAND()+RAND()+RAND()+RAND()+RAND()+RAND()+RAND()+RAND()+RAND()+RAND()+RAND()+RAND())-6))-1)+PT_Y5_MC!J67)</x:f>
        <x:v>1244591.0105054472</x:v>
      </x:c>
      <x:c r="J147" s="16" t="n">
        <x:f>MAX(0,I147*(1+EXP((LN(1+Assumptions!$C$60)-0.5*Assumptions!$C$61^2)+Assumptions!$C$61*((RAND()+RAND()+RAND()+RAND()+RAND()+RAND()+RAND()+RAND()+RAND()+RAND()+RAND()+RAND())-6))-1)+PT_Y5_MC!K67)</x:f>
        <x:v>1666354.1473776796</x:v>
      </x:c>
      <x:c r="K147" s="16" t="n">
        <x:f>MAX(0,J147*(1+EXP((LN(1+Assumptions!$C$60)-0.5*Assumptions!$C$61^2)+Assumptions!$C$61*((RAND()+RAND()+RAND()+RAND()+RAND()+RAND()+RAND()+RAND()+RAND()+RAND()+RAND()+RAND())-6))-1)+PT_Y5_MC!L67)</x:f>
        <x:v>2120062.9675174616</x:v>
      </x:c>
      <x:c r="L147" s="16" t="n">
        <x:f>MAX(0,K147*(1+EXP((LN(1+Assumptions!$C$60)-0.5*Assumptions!$C$61^2)+Assumptions!$C$61*((RAND()+RAND()+RAND()+RAND()+RAND()+RAND()+RAND()+RAND()+RAND()+RAND()+RAND()+RAND())-6))-1)+PT_Y5_MC!M67)</x:f>
        <x:v>1776453.7476311165</x:v>
      </x:c>
      <x:c r="M147" s="16" t="n">
        <x:f>MAX(0,L147*(1+EXP((LN(1+Assumptions!$C$60)-0.5*Assumptions!$C$61^2)+Assumptions!$C$61*((RAND()+RAND()+RAND()+RAND()+RAND()+RAND()+RAND()+RAND()+RAND()+RAND()+RAND()+RAND())-6))-1)+PT_Y5_MC!N67)</x:f>
        <x:v>1933723.2070675828</x:v>
      </x:c>
      <x:c r="N147" s="16" t="n">
        <x:f>MAX(0,M147*(1+EXP((LN(1+Assumptions!$C$60)-0.5*Assumptions!$C$61^2)+Assumptions!$C$61*((RAND()+RAND()+RAND()+RAND()+RAND()+RAND()+RAND()+RAND()+RAND()+RAND()+RAND()+RAND())-6))-1)+PT_Y5_MC!O67)</x:f>
        <x:v>1739759.5250915082</x:v>
      </x:c>
      <x:c r="O147" s="16" t="n">
        <x:f>MAX(0,N147*(1+EXP((LN(1+Assumptions!$C$60)-0.5*Assumptions!$C$61^2)+Assumptions!$C$61*((RAND()+RAND()+RAND()+RAND()+RAND()+RAND()+RAND()+RAND()+RAND()+RAND()+RAND()+RAND())-6))-1)+PT_Y5_MC!P67)</x:f>
        <x:v>1821166.5651886808</x:v>
      </x:c>
      <x:c r="P147" s="16" t="n">
        <x:f>MAX(0,O147*(1+EXP((LN(1+Assumptions!$C$60)-0.5*Assumptions!$C$61^2)+Assumptions!$C$61*((RAND()+RAND()+RAND()+RAND()+RAND()+RAND()+RAND()+RAND()+RAND()+RAND()+RAND()+RAND())-6))-1)+PT_Y5_MC!Q67)</x:f>
        <x:v>1819388.114456928</x:v>
      </x:c>
      <x:c r="Q147" s="16" t="n">
        <x:f>MAX(0,P147*(1+EXP((LN(1+Assumptions!$C$60)-0.5*Assumptions!$C$61^2)+Assumptions!$C$61*((RAND()+RAND()+RAND()+RAND()+RAND()+RAND()+RAND()+RAND()+RAND()+RAND()+RAND()+RAND())-6))-1)+PT_Y5_MC!R67)</x:f>
        <x:v>1515625.030950226</x:v>
      </x:c>
      <x:c r="R147" s="16" t="n">
        <x:f>MAX(0,Q147*(1+EXP((LN(1+Assumptions!$C$60)-0.5*Assumptions!$C$61^2)+Assumptions!$C$61*((RAND()+RAND()+RAND()+RAND()+RAND()+RAND()+RAND()+RAND()+RAND()+RAND()+RAND()+RAND())-6))-1)+PT_Y5_MC!S67)</x:f>
        <x:v>1282275.754707973</x:v>
      </x:c>
      <x:c r="S147" s="16" t="n">
        <x:f>MAX(0,R147*(1+EXP((LN(1+Assumptions!$C$60)-0.5*Assumptions!$C$61^2)+Assumptions!$C$61*((RAND()+RAND()+RAND()+RAND()+RAND()+RAND()+RAND()+RAND()+RAND()+RAND()+RAND()+RAND())-6))-1)+PT_Y5_MC!T67)</x:f>
        <x:v>1234148.0767118644</x:v>
      </x:c>
      <x:c r="T147" s="16" t="n">
        <x:f>MAX(0,S147*(1+EXP((LN(1+Assumptions!$C$60)-0.5*Assumptions!$C$61^2)+Assumptions!$C$61*((RAND()+RAND()+RAND()+RAND()+RAND()+RAND()+RAND()+RAND()+RAND()+RAND()+RAND()+RAND())-6))-1)+PT_Y5_MC!U67)</x:f>
        <x:v>1340806.1094936803</x:v>
      </x:c>
      <x:c r="U147" s="16" t="n">
        <x:f>MAX(0,T147*(1+EXP((LN(1+Assumptions!$C$60)-0.5*Assumptions!$C$61^2)+Assumptions!$C$61*((RAND()+RAND()+RAND()+RAND()+RAND()+RAND()+RAND()+RAND()+RAND()+RAND()+RAND()+RAND())-6))-1)+PT_Y5_MC!V67)</x:f>
        <x:v>1133859.2830878636</x:v>
      </x:c>
      <x:c r="V147" s="16" t="n">
        <x:f>MAX(0,U147*(1+EXP((LN(1+Assumptions!$C$60)-0.5*Assumptions!$C$61^2)+Assumptions!$C$61*((RAND()+RAND()+RAND()+RAND()+RAND()+RAND()+RAND()+RAND()+RAND()+RAND()+RAND()+RAND())-6))-1)+PT_Y5_MC!W67)</x:f>
        <x:v>1155851.9223031043</x:v>
      </x:c>
      <x:c r="W147" s="16" t="n">
        <x:f>MAX(0,V147*(1+EXP((LN(1+Assumptions!$C$60)-0.5*Assumptions!$C$61^2)+Assumptions!$C$61*((RAND()+RAND()+RAND()+RAND()+RAND()+RAND()+RAND()+RAND()+RAND()+RAND()+RAND()+RAND())-6))-1)+PT_Y5_MC!X67)</x:f>
        <x:v>1057059.6354926066</x:v>
      </x:c>
      <x:c r="X147" s="16" t="n">
        <x:f>MAX(0,W147*(1+EXP((LN(1+Assumptions!$C$60)-0.5*Assumptions!$C$61^2)+Assumptions!$C$61*((RAND()+RAND()+RAND()+RAND()+RAND()+RAND()+RAND()+RAND()+RAND()+RAND()+RAND()+RAND())-6))-1)+PT_Y5_MC!Y67)</x:f>
        <x:v>1406518.8967696242</x:v>
      </x:c>
      <x:c r="Y147" s="16" t="n">
        <x:f>MAX(0,X147*(1+EXP((LN(1+Assumptions!$C$60)-0.5*Assumptions!$C$61^2)+Assumptions!$C$61*((RAND()+RAND()+RAND()+RAND()+RAND()+RAND()+RAND()+RAND()+RAND()+RAND()+RAND()+RAND())-6))-1)+PT_Y5_MC!Z67)</x:f>
        <x:v>1509533.0826221227</x:v>
      </x:c>
      <x:c r="Z147" s="16" t="n">
        <x:f>MAX(0,Y147*(1+EXP((LN(1+Assumptions!$C$60)-0.5*Assumptions!$C$61^2)+Assumptions!$C$61*((RAND()+RAND()+RAND()+RAND()+RAND()+RAND()+RAND()+RAND()+RAND()+RAND()+RAND()+RAND())-6))-1)+PT_Y5_MC!AA67)</x:f>
        <x:v>1666442.6616912228</x:v>
      </x:c>
      <x:c r="AA147" s="16" t="n">
        <x:f>MAX(0,Z147*(1+EXP((LN(1+Assumptions!$C$60)-0.5*Assumptions!$C$61^2)+Assumptions!$C$61*((RAND()+RAND()+RAND()+RAND()+RAND()+RAND()+RAND()+RAND()+RAND()+RAND()+RAND()+RAND())-6))-1)+PT_Y5_MC!AB67)</x:f>
        <x:v>1379092.0814123084</x:v>
      </x:c>
      <x:c r="AB147" s="16" t="n">
        <x:f>MAX(0,AA147*(1+EXP((LN(1+Assumptions!$C$60)-0.5*Assumptions!$C$61^2)+Assumptions!$C$61*((RAND()+RAND()+RAND()+RAND()+RAND()+RAND()+RAND()+RAND()+RAND()+RAND()+RAND()+RAND())-6))-1)+PT_Y5_MC!AC67)</x:f>
        <x:v>1207397.5683524713</x:v>
      </x:c>
      <x:c r="AC147" s="16" t="n">
        <x:f>MAX(0,AB147*(1+EXP((LN(1+Assumptions!$C$60)-0.5*Assumptions!$C$61^2)+Assumptions!$C$61*((RAND()+RAND()+RAND()+RAND()+RAND()+RAND()+RAND()+RAND()+RAND()+RAND()+RAND()+RAND())-6))-1)+PT_Y5_MC!AD67)</x:f>
        <x:v>1478335.0977106425</x:v>
      </x:c>
      <x:c r="AD147" s="16" t="n">
        <x:f>MAX(0,AC147*(1+EXP((LN(1+Assumptions!$C$60)-0.5*Assumptions!$C$61^2)+Assumptions!$C$61*((RAND()+RAND()+RAND()+RAND()+RAND()+RAND()+RAND()+RAND()+RAND()+RAND()+RAND()+RAND())-6))-1)+PT_Y5_MC!AE67)</x:f>
        <x:v>1571957.439014324</x:v>
      </x:c>
      <x:c r="AE147" s="16" t="n">
        <x:f>MAX(0,AD147*(1+EXP((LN(1+Assumptions!$C$60)-0.5*Assumptions!$C$61^2)+Assumptions!$C$61*((RAND()+RAND()+RAND()+RAND()+RAND()+RAND()+RAND()+RAND()+RAND()+RAND()+RAND()+RAND())-6))-1)+PT_Y5_MC!AF67)</x:f>
        <x:v>2096052.4631100756</x:v>
      </x:c>
      <x:c r="AF147" s="16" t="n">
        <x:f>MAX(0,AE147*(1+EXP((LN(1+Assumptions!$C$60)-0.5*Assumptions!$C$61^2)+Assumptions!$C$61*((RAND()+RAND()+RAND()+RAND()+RAND()+RAND()+RAND()+RAND()+RAND()+RAND()+RAND()+RAND())-6))-1)+PT_Y5_MC!AG67)</x:f>
        <x:v>1830269.735111182</x:v>
      </x:c>
    </x:row>
    <x:row r="148">
      <x:c r="A148" s="39">
        <x:v>144</x:v>
      </x:c>
      <x:c r="B148" s="16" t="n">
        <x:f>PT_Y5_MC!C68</x:f>
        <x:v>1029031.25</x:v>
      </x:c>
      <x:c r="C148" s="16" t="n">
        <x:f>MAX(0,B148*(1+EXP((LN(1+Assumptions!$C$60)-0.5*Assumptions!$C$61^2)+Assumptions!$C$61*((RAND()+RAND()+RAND()+RAND()+RAND()+RAND()+RAND()+RAND()+RAND()+RAND()+RAND()+RAND())-6))-1)+PT_Y5_MC!D67)</x:f>
        <x:v>1022611.8115099849</x:v>
      </x:c>
      <x:c r="D148" s="16" t="n">
        <x:f>MAX(0,C148*(1+EXP((LN(1+Assumptions!$C$60)-0.5*Assumptions!$C$61^2)+Assumptions!$C$61*((RAND()+RAND()+RAND()+RAND()+RAND()+RAND()+RAND()+RAND()+RAND()+RAND()+RAND()+RAND())-6))-1)+PT_Y5_MC!E67)</x:f>
        <x:v>1016961.9308503626</x:v>
      </x:c>
      <x:c r="E148" s="16" t="n">
        <x:f>MAX(0,D148*(1+EXP((LN(1+Assumptions!$C$60)-0.5*Assumptions!$C$61^2)+Assumptions!$C$61*((RAND()+RAND()+RAND()+RAND()+RAND()+RAND()+RAND()+RAND()+RAND()+RAND()+RAND()+RAND())-6))-1)+PT_Y5_MC!F67)</x:f>
        <x:v>817802.6569901258</x:v>
      </x:c>
      <x:c r="F148" s="16" t="n">
        <x:f>MAX(0,E148*(1+EXP((LN(1+Assumptions!$C$60)-0.5*Assumptions!$C$61^2)+Assumptions!$C$61*((RAND()+RAND()+RAND()+RAND()+RAND()+RAND()+RAND()+RAND()+RAND()+RAND()+RAND()+RAND())-6))-1)+PT_Y5_MC!G67)</x:f>
        <x:v>1065214.8447247038</x:v>
      </x:c>
      <x:c r="G148" s="16" t="n">
        <x:f>MAX(0,F148*(1+EXP((LN(1+Assumptions!$C$60)-0.5*Assumptions!$C$61^2)+Assumptions!$C$61*((RAND()+RAND()+RAND()+RAND()+RAND()+RAND()+RAND()+RAND()+RAND()+RAND()+RAND()+RAND())-6))-1)+PT_Y5_MC!H67)</x:f>
        <x:v>862066.3789045752</x:v>
      </x:c>
      <x:c r="H148" s="16" t="n">
        <x:f>MAX(0,G148*(1+EXP((LN(1+Assumptions!$C$60)-0.5*Assumptions!$C$61^2)+Assumptions!$C$61*((RAND()+RAND()+RAND()+RAND()+RAND()+RAND()+RAND()+RAND()+RAND()+RAND()+RAND()+RAND())-6))-1)+PT_Y5_MC!I67)</x:f>
        <x:v>859268.4427346091</x:v>
      </x:c>
      <x:c r="I148" s="16" t="n">
        <x:f>MAX(0,H148*(1+EXP((LN(1+Assumptions!$C$60)-0.5*Assumptions!$C$61^2)+Assumptions!$C$61*((RAND()+RAND()+RAND()+RAND()+RAND()+RAND()+RAND()+RAND()+RAND()+RAND()+RAND()+RAND())-6))-1)+PT_Y5_MC!J67)</x:f>
        <x:v>831149.5680630767</x:v>
      </x:c>
      <x:c r="J148" s="16" t="n">
        <x:f>MAX(0,I148*(1+EXP((LN(1+Assumptions!$C$60)-0.5*Assumptions!$C$61^2)+Assumptions!$C$61*((RAND()+RAND()+RAND()+RAND()+RAND()+RAND()+RAND()+RAND()+RAND()+RAND()+RAND()+RAND())-6))-1)+PT_Y5_MC!K67)</x:f>
        <x:v>772962.2795611836</x:v>
      </x:c>
      <x:c r="K148" s="16" t="n">
        <x:f>MAX(0,J148*(1+EXP((LN(1+Assumptions!$C$60)-0.5*Assumptions!$C$61^2)+Assumptions!$C$61*((RAND()+RAND()+RAND()+RAND()+RAND()+RAND()+RAND()+RAND()+RAND()+RAND()+RAND()+RAND())-6))-1)+PT_Y5_MC!L67)</x:f>
        <x:v>1029455.4088225522</x:v>
      </x:c>
      <x:c r="L148" s="16" t="n">
        <x:f>MAX(0,K148*(1+EXP((LN(1+Assumptions!$C$60)-0.5*Assumptions!$C$61^2)+Assumptions!$C$61*((RAND()+RAND()+RAND()+RAND()+RAND()+RAND()+RAND()+RAND()+RAND()+RAND()+RAND()+RAND())-6))-1)+PT_Y5_MC!M67)</x:f>
        <x:v>1147081.56896361</x:v>
      </x:c>
      <x:c r="M148" s="16" t="n">
        <x:f>MAX(0,L148*(1+EXP((LN(1+Assumptions!$C$60)-0.5*Assumptions!$C$61^2)+Assumptions!$C$61*((RAND()+RAND()+RAND()+RAND()+RAND()+RAND()+RAND()+RAND()+RAND()+RAND()+RAND()+RAND())-6))-1)+PT_Y5_MC!N67)</x:f>
        <x:v>1370143.5395688834</x:v>
      </x:c>
      <x:c r="N148" s="16" t="n">
        <x:f>MAX(0,M148*(1+EXP((LN(1+Assumptions!$C$60)-0.5*Assumptions!$C$61^2)+Assumptions!$C$61*((RAND()+RAND()+RAND()+RAND()+RAND()+RAND()+RAND()+RAND()+RAND()+RAND()+RAND()+RAND())-6))-1)+PT_Y5_MC!O67)</x:f>
        <x:v>1450575.1860348047</x:v>
      </x:c>
      <x:c r="O148" s="16" t="n">
        <x:f>MAX(0,N148*(1+EXP((LN(1+Assumptions!$C$60)-0.5*Assumptions!$C$61^2)+Assumptions!$C$61*((RAND()+RAND()+RAND()+RAND()+RAND()+RAND()+RAND()+RAND()+RAND()+RAND()+RAND()+RAND())-6))-1)+PT_Y5_MC!P67)</x:f>
        <x:v>1900803.425951191</x:v>
      </x:c>
      <x:c r="P148" s="16" t="n">
        <x:f>MAX(0,O148*(1+EXP((LN(1+Assumptions!$C$60)-0.5*Assumptions!$C$61^2)+Assumptions!$C$61*((RAND()+RAND()+RAND()+RAND()+RAND()+RAND()+RAND()+RAND()+RAND()+RAND()+RAND()+RAND())-6))-1)+PT_Y5_MC!Q67)</x:f>
        <x:v>2058784.9497894377</x:v>
      </x:c>
      <x:c r="Q148" s="16" t="n">
        <x:f>MAX(0,P148*(1+EXP((LN(1+Assumptions!$C$60)-0.5*Assumptions!$C$61^2)+Assumptions!$C$61*((RAND()+RAND()+RAND()+RAND()+RAND()+RAND()+RAND()+RAND()+RAND()+RAND()+RAND()+RAND())-6))-1)+PT_Y5_MC!R67)</x:f>
        <x:v>2004000.5301407499</x:v>
      </x:c>
      <x:c r="R148" s="16" t="n">
        <x:f>MAX(0,Q148*(1+EXP((LN(1+Assumptions!$C$60)-0.5*Assumptions!$C$61^2)+Assumptions!$C$61*((RAND()+RAND()+RAND()+RAND()+RAND()+RAND()+RAND()+RAND()+RAND()+RAND()+RAND()+RAND())-6))-1)+PT_Y5_MC!S67)</x:f>
        <x:v>2514499.026063983</x:v>
      </x:c>
      <x:c r="S148" s="16" t="n">
        <x:f>MAX(0,R148*(1+EXP((LN(1+Assumptions!$C$60)-0.5*Assumptions!$C$61^2)+Assumptions!$C$61*((RAND()+RAND()+RAND()+RAND()+RAND()+RAND()+RAND()+RAND()+RAND()+RAND()+RAND()+RAND())-6))-1)+PT_Y5_MC!T67)</x:f>
        <x:v>3138259.187417842</x:v>
      </x:c>
      <x:c r="T148" s="16" t="n">
        <x:f>MAX(0,S148*(1+EXP((LN(1+Assumptions!$C$60)-0.5*Assumptions!$C$61^2)+Assumptions!$C$61*((RAND()+RAND()+RAND()+RAND()+RAND()+RAND()+RAND()+RAND()+RAND()+RAND()+RAND()+RAND())-6))-1)+PT_Y5_MC!U67)</x:f>
        <x:v>2710844.010123837</x:v>
      </x:c>
      <x:c r="U148" s="16" t="n">
        <x:f>MAX(0,T148*(1+EXP((LN(1+Assumptions!$C$60)-0.5*Assumptions!$C$61^2)+Assumptions!$C$61*((RAND()+RAND()+RAND()+RAND()+RAND()+RAND()+RAND()+RAND()+RAND()+RAND()+RAND()+RAND())-6))-1)+PT_Y5_MC!V67)</x:f>
        <x:v>2778705.3681547637</x:v>
      </x:c>
      <x:c r="V148" s="16" t="n">
        <x:f>MAX(0,U148*(1+EXP((LN(1+Assumptions!$C$60)-0.5*Assumptions!$C$61^2)+Assumptions!$C$61*((RAND()+RAND()+RAND()+RAND()+RAND()+RAND()+RAND()+RAND()+RAND()+RAND()+RAND()+RAND())-6))-1)+PT_Y5_MC!W67)</x:f>
        <x:v>2706771.065330808</x:v>
      </x:c>
      <x:c r="W148" s="16" t="n">
        <x:f>MAX(0,V148*(1+EXP((LN(1+Assumptions!$C$60)-0.5*Assumptions!$C$61^2)+Assumptions!$C$61*((RAND()+RAND()+RAND()+RAND()+RAND()+RAND()+RAND()+RAND()+RAND()+RAND()+RAND()+RAND())-6))-1)+PT_Y5_MC!X67)</x:f>
        <x:v>3779168.0796804735</x:v>
      </x:c>
      <x:c r="X148" s="16" t="n">
        <x:f>MAX(0,W148*(1+EXP((LN(1+Assumptions!$C$60)-0.5*Assumptions!$C$61^2)+Assumptions!$C$61*((RAND()+RAND()+RAND()+RAND()+RAND()+RAND()+RAND()+RAND()+RAND()+RAND()+RAND()+RAND())-6))-1)+PT_Y5_MC!Y67)</x:f>
        <x:v>4106320.439536921</x:v>
      </x:c>
      <x:c r="Y148" s="16" t="n">
        <x:f>MAX(0,X148*(1+EXP((LN(1+Assumptions!$C$60)-0.5*Assumptions!$C$61^2)+Assumptions!$C$61*((RAND()+RAND()+RAND()+RAND()+RAND()+RAND()+RAND()+RAND()+RAND()+RAND()+RAND()+RAND())-6))-1)+PT_Y5_MC!Z67)</x:f>
        <x:v>4085086.3748791614</x:v>
      </x:c>
      <x:c r="Z148" s="16" t="n">
        <x:f>MAX(0,Y148*(1+EXP((LN(1+Assumptions!$C$60)-0.5*Assumptions!$C$61^2)+Assumptions!$C$61*((RAND()+RAND()+RAND()+RAND()+RAND()+RAND()+RAND()+RAND()+RAND()+RAND()+RAND()+RAND())-6))-1)+PT_Y5_MC!AA67)</x:f>
        <x:v>5202786.18390389</x:v>
      </x:c>
      <x:c r="AA148" s="16" t="n">
        <x:f>MAX(0,Z148*(1+EXP((LN(1+Assumptions!$C$60)-0.5*Assumptions!$C$61^2)+Assumptions!$C$61*((RAND()+RAND()+RAND()+RAND()+RAND()+RAND()+RAND()+RAND()+RAND()+RAND()+RAND()+RAND())-6))-1)+PT_Y5_MC!AB67)</x:f>
        <x:v>5318669.08039125</x:v>
      </x:c>
      <x:c r="AB148" s="16" t="n">
        <x:f>MAX(0,AA148*(1+EXP((LN(1+Assumptions!$C$60)-0.5*Assumptions!$C$61^2)+Assumptions!$C$61*((RAND()+RAND()+RAND()+RAND()+RAND()+RAND()+RAND()+RAND()+RAND()+RAND()+RAND()+RAND())-6))-1)+PT_Y5_MC!AC67)</x:f>
        <x:v>6135409.3086090395</x:v>
      </x:c>
      <x:c r="AC148" s="16" t="n">
        <x:f>MAX(0,AB148*(1+EXP((LN(1+Assumptions!$C$60)-0.5*Assumptions!$C$61^2)+Assumptions!$C$61*((RAND()+RAND()+RAND()+RAND()+RAND()+RAND()+RAND()+RAND()+RAND()+RAND()+RAND()+RAND())-6))-1)+PT_Y5_MC!AD67)</x:f>
        <x:v>7484484.086170274</x:v>
      </x:c>
      <x:c r="AD148" s="16" t="n">
        <x:f>MAX(0,AC148*(1+EXP((LN(1+Assumptions!$C$60)-0.5*Assumptions!$C$61^2)+Assumptions!$C$61*((RAND()+RAND()+RAND()+RAND()+RAND()+RAND()+RAND()+RAND()+RAND()+RAND()+RAND()+RAND())-6))-1)+PT_Y5_MC!AE67)</x:f>
        <x:v>7122989.777524164</x:v>
      </x:c>
      <x:c r="AE148" s="16" t="n">
        <x:f>MAX(0,AD148*(1+EXP((LN(1+Assumptions!$C$60)-0.5*Assumptions!$C$61^2)+Assumptions!$C$61*((RAND()+RAND()+RAND()+RAND()+RAND()+RAND()+RAND()+RAND()+RAND()+RAND()+RAND()+RAND())-6))-1)+PT_Y5_MC!AF67)</x:f>
        <x:v>8301327.248872734</x:v>
      </x:c>
      <x:c r="AF148" s="16" t="n">
        <x:f>MAX(0,AE148*(1+EXP((LN(1+Assumptions!$C$60)-0.5*Assumptions!$C$61^2)+Assumptions!$C$61*((RAND()+RAND()+RAND()+RAND()+RAND()+RAND()+RAND()+RAND()+RAND()+RAND()+RAND()+RAND())-6))-1)+PT_Y5_MC!AG67)</x:f>
        <x:v>10187299.393334135</x:v>
      </x:c>
    </x:row>
    <x:row r="149">
      <x:c r="A149" s="39">
        <x:v>145</x:v>
      </x:c>
      <x:c r="B149" s="16" t="n">
        <x:f>PT_Y5_MC!C68</x:f>
        <x:v>1029031.25</x:v>
      </x:c>
      <x:c r="C149" s="16" t="n">
        <x:f>MAX(0,B149*(1+EXP((LN(1+Assumptions!$C$60)-0.5*Assumptions!$C$61^2)+Assumptions!$C$61*((RAND()+RAND()+RAND()+RAND()+RAND()+RAND()+RAND()+RAND()+RAND()+RAND()+RAND()+RAND())-6))-1)+PT_Y5_MC!D67)</x:f>
        <x:v>1233677.9844260048</x:v>
      </x:c>
      <x:c r="D149" s="16" t="n">
        <x:f>MAX(0,C149*(1+EXP((LN(1+Assumptions!$C$60)-0.5*Assumptions!$C$61^2)+Assumptions!$C$61*((RAND()+RAND()+RAND()+RAND()+RAND()+RAND()+RAND()+RAND()+RAND()+RAND()+RAND()+RAND())-6))-1)+PT_Y5_MC!E67)</x:f>
        <x:v>1195289.1284132693</x:v>
      </x:c>
      <x:c r="E149" s="16" t="n">
        <x:f>MAX(0,D149*(1+EXP((LN(1+Assumptions!$C$60)-0.5*Assumptions!$C$61^2)+Assumptions!$C$61*((RAND()+RAND()+RAND()+RAND()+RAND()+RAND()+RAND()+RAND()+RAND()+RAND()+RAND()+RAND())-6))-1)+PT_Y5_MC!F67)</x:f>
        <x:v>1233831.2598555498</x:v>
      </x:c>
      <x:c r="F149" s="16" t="n">
        <x:f>MAX(0,E149*(1+EXP((LN(1+Assumptions!$C$60)-0.5*Assumptions!$C$61^2)+Assumptions!$C$61*((RAND()+RAND()+RAND()+RAND()+RAND()+RAND()+RAND()+RAND()+RAND()+RAND()+RAND()+RAND())-6))-1)+PT_Y5_MC!G67)</x:f>
        <x:v>1414679.9011189907</x:v>
      </x:c>
      <x:c r="G149" s="16" t="n">
        <x:f>MAX(0,F149*(1+EXP((LN(1+Assumptions!$C$60)-0.5*Assumptions!$C$61^2)+Assumptions!$C$61*((RAND()+RAND()+RAND()+RAND()+RAND()+RAND()+RAND()+RAND()+RAND()+RAND()+RAND()+RAND())-6))-1)+PT_Y5_MC!H67)</x:f>
        <x:v>2054283.144607917</x:v>
      </x:c>
      <x:c r="H149" s="16" t="n">
        <x:f>MAX(0,G149*(1+EXP((LN(1+Assumptions!$C$60)-0.5*Assumptions!$C$61^2)+Assumptions!$C$61*((RAND()+RAND()+RAND()+RAND()+RAND()+RAND()+RAND()+RAND()+RAND()+RAND()+RAND()+RAND())-6))-1)+PT_Y5_MC!I67)</x:f>
        <x:v>2168956.734504682</x:v>
      </x:c>
      <x:c r="I149" s="16" t="n">
        <x:f>MAX(0,H149*(1+EXP((LN(1+Assumptions!$C$60)-0.5*Assumptions!$C$61^2)+Assumptions!$C$61*((RAND()+RAND()+RAND()+RAND()+RAND()+RAND()+RAND()+RAND()+RAND()+RAND()+RAND()+RAND())-6))-1)+PT_Y5_MC!J67)</x:f>
        <x:v>2059398.9903124652</x:v>
      </x:c>
      <x:c r="J149" s="16" t="n">
        <x:f>MAX(0,I149*(1+EXP((LN(1+Assumptions!$C$60)-0.5*Assumptions!$C$61^2)+Assumptions!$C$61*((RAND()+RAND()+RAND()+RAND()+RAND()+RAND()+RAND()+RAND()+RAND()+RAND()+RAND()+RAND())-6))-1)+PT_Y5_MC!K67)</x:f>
        <x:v>2223207.8927676072</x:v>
      </x:c>
      <x:c r="K149" s="16" t="n">
        <x:f>MAX(0,J149*(1+EXP((LN(1+Assumptions!$C$60)-0.5*Assumptions!$C$61^2)+Assumptions!$C$61*((RAND()+RAND()+RAND()+RAND()+RAND()+RAND()+RAND()+RAND()+RAND()+RAND()+RAND()+RAND())-6))-1)+PT_Y5_MC!L67)</x:f>
        <x:v>1976902.3284648845</x:v>
      </x:c>
      <x:c r="L149" s="16" t="n">
        <x:f>MAX(0,K149*(1+EXP((LN(1+Assumptions!$C$60)-0.5*Assumptions!$C$61^2)+Assumptions!$C$61*((RAND()+RAND()+RAND()+RAND()+RAND()+RAND()+RAND()+RAND()+RAND()+RAND()+RAND()+RAND())-6))-1)+PT_Y5_MC!M67)</x:f>
        <x:v>2119536.691034817</x:v>
      </x:c>
      <x:c r="M149" s="16" t="n">
        <x:f>MAX(0,L149*(1+EXP((LN(1+Assumptions!$C$60)-0.5*Assumptions!$C$61^2)+Assumptions!$C$61*((RAND()+RAND()+RAND()+RAND()+RAND()+RAND()+RAND()+RAND()+RAND()+RAND()+RAND()+RAND())-6))-1)+PT_Y5_MC!N67)</x:f>
        <x:v>2169504.3889863887</x:v>
      </x:c>
      <x:c r="N149" s="16" t="n">
        <x:f>MAX(0,M149*(1+EXP((LN(1+Assumptions!$C$60)-0.5*Assumptions!$C$61^2)+Assumptions!$C$61*((RAND()+RAND()+RAND()+RAND()+RAND()+RAND()+RAND()+RAND()+RAND()+RAND()+RAND()+RAND())-6))-1)+PT_Y5_MC!O67)</x:f>
        <x:v>2555380.712563357</x:v>
      </x:c>
      <x:c r="O149" s="16" t="n">
        <x:f>MAX(0,N149*(1+EXP((LN(1+Assumptions!$C$60)-0.5*Assumptions!$C$61^2)+Assumptions!$C$61*((RAND()+RAND()+RAND()+RAND()+RAND()+RAND()+RAND()+RAND()+RAND()+RAND()+RAND()+RAND())-6))-1)+PT_Y5_MC!P67)</x:f>
        <x:v>3002471.833157321</x:v>
      </x:c>
      <x:c r="P149" s="16" t="n">
        <x:f>MAX(0,O149*(1+EXP((LN(1+Assumptions!$C$60)-0.5*Assumptions!$C$61^2)+Assumptions!$C$61*((RAND()+RAND()+RAND()+RAND()+RAND()+RAND()+RAND()+RAND()+RAND()+RAND()+RAND()+RAND())-6))-1)+PT_Y5_MC!Q67)</x:f>
        <x:v>3913328.4559665504</x:v>
      </x:c>
      <x:c r="Q149" s="16" t="n">
        <x:f>MAX(0,P149*(1+EXP((LN(1+Assumptions!$C$60)-0.5*Assumptions!$C$61^2)+Assumptions!$C$61*((RAND()+RAND()+RAND()+RAND()+RAND()+RAND()+RAND()+RAND()+RAND()+RAND()+RAND()+RAND())-6))-1)+PT_Y5_MC!R67)</x:f>
        <x:v>4995875.747090387</x:v>
      </x:c>
      <x:c r="R149" s="16" t="n">
        <x:f>MAX(0,Q149*(1+EXP((LN(1+Assumptions!$C$60)-0.5*Assumptions!$C$61^2)+Assumptions!$C$61*((RAND()+RAND()+RAND()+RAND()+RAND()+RAND()+RAND()+RAND()+RAND()+RAND()+RAND()+RAND())-6))-1)+PT_Y5_MC!S67)</x:f>
        <x:v>4599956.70121445</x:v>
      </x:c>
      <x:c r="S149" s="16" t="n">
        <x:f>MAX(0,R149*(1+EXP((LN(1+Assumptions!$C$60)-0.5*Assumptions!$C$61^2)+Assumptions!$C$61*((RAND()+RAND()+RAND()+RAND()+RAND()+RAND()+RAND()+RAND()+RAND()+RAND()+RAND()+RAND())-6))-1)+PT_Y5_MC!T67)</x:f>
        <x:v>4763282.171767439</x:v>
      </x:c>
      <x:c r="T149" s="16" t="n">
        <x:f>MAX(0,S149*(1+EXP((LN(1+Assumptions!$C$60)-0.5*Assumptions!$C$61^2)+Assumptions!$C$61*((RAND()+RAND()+RAND()+RAND()+RAND()+RAND()+RAND()+RAND()+RAND()+RAND()+RAND()+RAND())-6))-1)+PT_Y5_MC!U67)</x:f>
        <x:v>4302579.49701725</x:v>
      </x:c>
      <x:c r="U149" s="16" t="n">
        <x:f>MAX(0,T149*(1+EXP((LN(1+Assumptions!$C$60)-0.5*Assumptions!$C$61^2)+Assumptions!$C$61*((RAND()+RAND()+RAND()+RAND()+RAND()+RAND()+RAND()+RAND()+RAND()+RAND()+RAND()+RAND())-6))-1)+PT_Y5_MC!V67)</x:f>
        <x:v>4698443.1264750585</x:v>
      </x:c>
      <x:c r="V149" s="16" t="n">
        <x:f>MAX(0,U149*(1+EXP((LN(1+Assumptions!$C$60)-0.5*Assumptions!$C$61^2)+Assumptions!$C$61*((RAND()+RAND()+RAND()+RAND()+RAND()+RAND()+RAND()+RAND()+RAND()+RAND()+RAND()+RAND())-6))-1)+PT_Y5_MC!W67)</x:f>
        <x:v>4153122.8627927466</x:v>
      </x:c>
      <x:c r="W149" s="16" t="n">
        <x:f>MAX(0,V149*(1+EXP((LN(1+Assumptions!$C$60)-0.5*Assumptions!$C$61^2)+Assumptions!$C$61*((RAND()+RAND()+RAND()+RAND()+RAND()+RAND()+RAND()+RAND()+RAND()+RAND()+RAND()+RAND())-6))-1)+PT_Y5_MC!X67)</x:f>
        <x:v>4115278.0549251568</x:v>
      </x:c>
      <x:c r="X149" s="16" t="n">
        <x:f>MAX(0,W149*(1+EXP((LN(1+Assumptions!$C$60)-0.5*Assumptions!$C$61^2)+Assumptions!$C$61*((RAND()+RAND()+RAND()+RAND()+RAND()+RAND()+RAND()+RAND()+RAND()+RAND()+RAND()+RAND())-6))-1)+PT_Y5_MC!Y67)</x:f>
        <x:v>3798935.9099859023</x:v>
      </x:c>
      <x:c r="Y149" s="16" t="n">
        <x:f>MAX(0,X149*(1+EXP((LN(1+Assumptions!$C$60)-0.5*Assumptions!$C$61^2)+Assumptions!$C$61*((RAND()+RAND()+RAND()+RAND()+RAND()+RAND()+RAND()+RAND()+RAND()+RAND()+RAND()+RAND())-6))-1)+PT_Y5_MC!Z67)</x:f>
        <x:v>2977927.579987285</x:v>
      </x:c>
      <x:c r="Z149" s="16" t="n">
        <x:f>MAX(0,Y149*(1+EXP((LN(1+Assumptions!$C$60)-0.5*Assumptions!$C$61^2)+Assumptions!$C$61*((RAND()+RAND()+RAND()+RAND()+RAND()+RAND()+RAND()+RAND()+RAND()+RAND()+RAND()+RAND())-6))-1)+PT_Y5_MC!AA67)</x:f>
        <x:v>2868633.928399097</x:v>
      </x:c>
      <x:c r="AA149" s="16" t="n">
        <x:f>MAX(0,Z149*(1+EXP((LN(1+Assumptions!$C$60)-0.5*Assumptions!$C$61^2)+Assumptions!$C$61*((RAND()+RAND()+RAND()+RAND()+RAND()+RAND()+RAND()+RAND()+RAND()+RAND()+RAND()+RAND())-6))-1)+PT_Y5_MC!AB67)</x:f>
        <x:v>2908516.37078831</x:v>
      </x:c>
      <x:c r="AB149" s="16" t="n">
        <x:f>MAX(0,AA149*(1+EXP((LN(1+Assumptions!$C$60)-0.5*Assumptions!$C$61^2)+Assumptions!$C$61*((RAND()+RAND()+RAND()+RAND()+RAND()+RAND()+RAND()+RAND()+RAND()+RAND()+RAND()+RAND())-6))-1)+PT_Y5_MC!AC67)</x:f>
        <x:v>3249858.606810049</x:v>
      </x:c>
      <x:c r="AC149" s="16" t="n">
        <x:f>MAX(0,AB149*(1+EXP((LN(1+Assumptions!$C$60)-0.5*Assumptions!$C$61^2)+Assumptions!$C$61*((RAND()+RAND()+RAND()+RAND()+RAND()+RAND()+RAND()+RAND()+RAND()+RAND()+RAND()+RAND())-6))-1)+PT_Y5_MC!AD67)</x:f>
        <x:v>3797742.024249984</x:v>
      </x:c>
      <x:c r="AD149" s="16" t="n">
        <x:f>MAX(0,AC149*(1+EXP((LN(1+Assumptions!$C$60)-0.5*Assumptions!$C$61^2)+Assumptions!$C$61*((RAND()+RAND()+RAND()+RAND()+RAND()+RAND()+RAND()+RAND()+RAND()+RAND()+RAND()+RAND())-6))-1)+PT_Y5_MC!AE67)</x:f>
        <x:v>4521337.231646439</x:v>
      </x:c>
      <x:c r="AE149" s="16" t="n">
        <x:f>MAX(0,AD149*(1+EXP((LN(1+Assumptions!$C$60)-0.5*Assumptions!$C$61^2)+Assumptions!$C$61*((RAND()+RAND()+RAND()+RAND()+RAND()+RAND()+RAND()+RAND()+RAND()+RAND()+RAND()+RAND())-6))-1)+PT_Y5_MC!AF67)</x:f>
        <x:v>6022083.641457188</x:v>
      </x:c>
      <x:c r="AF149" s="16" t="n">
        <x:f>MAX(0,AE149*(1+EXP((LN(1+Assumptions!$C$60)-0.5*Assumptions!$C$61^2)+Assumptions!$C$61*((RAND()+RAND()+RAND()+RAND()+RAND()+RAND()+RAND()+RAND()+RAND()+RAND()+RAND()+RAND())-6))-1)+PT_Y5_MC!AG67)</x:f>
        <x:v>6941823.90119067</x:v>
      </x:c>
    </x:row>
    <x:row r="150">
      <x:c r="A150" s="39">
        <x:v>146</x:v>
      </x:c>
      <x:c r="B150" s="16" t="n">
        <x:f>PT_Y5_MC!C68</x:f>
        <x:v>1029031.25</x:v>
      </x:c>
      <x:c r="C150" s="16" t="n">
        <x:f>MAX(0,B150*(1+EXP((LN(1+Assumptions!$C$60)-0.5*Assumptions!$C$61^2)+Assumptions!$C$61*((RAND()+RAND()+RAND()+RAND()+RAND()+RAND()+RAND()+RAND()+RAND()+RAND()+RAND()+RAND())-6))-1)+PT_Y5_MC!D67)</x:f>
        <x:v>954940.5769449791</x:v>
      </x:c>
      <x:c r="D150" s="16" t="n">
        <x:f>MAX(0,C150*(1+EXP((LN(1+Assumptions!$C$60)-0.5*Assumptions!$C$61^2)+Assumptions!$C$61*((RAND()+RAND()+RAND()+RAND()+RAND()+RAND()+RAND()+RAND()+RAND()+RAND()+RAND()+RAND())-6))-1)+PT_Y5_MC!E67)</x:f>
        <x:v>922713.3652552913</x:v>
      </x:c>
      <x:c r="E150" s="16" t="n">
        <x:f>MAX(0,D150*(1+EXP((LN(1+Assumptions!$C$60)-0.5*Assumptions!$C$61^2)+Assumptions!$C$61*((RAND()+RAND()+RAND()+RAND()+RAND()+RAND()+RAND()+RAND()+RAND()+RAND()+RAND()+RAND())-6))-1)+PT_Y5_MC!F67)</x:f>
        <x:v>923294.4242190509</x:v>
      </x:c>
      <x:c r="F150" s="16" t="n">
        <x:f>MAX(0,E150*(1+EXP((LN(1+Assumptions!$C$60)-0.5*Assumptions!$C$61^2)+Assumptions!$C$61*((RAND()+RAND()+RAND()+RAND()+RAND()+RAND()+RAND()+RAND()+RAND()+RAND()+RAND()+RAND())-6))-1)+PT_Y5_MC!G67)</x:f>
        <x:v>1182940.8264134037</x:v>
      </x:c>
      <x:c r="G150" s="16" t="n">
        <x:f>MAX(0,F150*(1+EXP((LN(1+Assumptions!$C$60)-0.5*Assumptions!$C$61^2)+Assumptions!$C$61*((RAND()+RAND()+RAND()+RAND()+RAND()+RAND()+RAND()+RAND()+RAND()+RAND()+RAND()+RAND())-6))-1)+PT_Y5_MC!H67)</x:f>
        <x:v>1397637.150364235</x:v>
      </x:c>
      <x:c r="H150" s="16" t="n">
        <x:f>MAX(0,G150*(1+EXP((LN(1+Assumptions!$C$60)-0.5*Assumptions!$C$61^2)+Assumptions!$C$61*((RAND()+RAND()+RAND()+RAND()+RAND()+RAND()+RAND()+RAND()+RAND()+RAND()+RAND()+RAND())-6))-1)+PT_Y5_MC!I67)</x:f>
        <x:v>1180218.4447427073</x:v>
      </x:c>
      <x:c r="I150" s="16" t="n">
        <x:f>MAX(0,H150*(1+EXP((LN(1+Assumptions!$C$60)-0.5*Assumptions!$C$61^2)+Assumptions!$C$61*((RAND()+RAND()+RAND()+RAND()+RAND()+RAND()+RAND()+RAND()+RAND()+RAND()+RAND()+RAND())-6))-1)+PT_Y5_MC!J67)</x:f>
        <x:v>1536081.121451811</x:v>
      </x:c>
      <x:c r="J150" s="16" t="n">
        <x:f>MAX(0,I150*(1+EXP((LN(1+Assumptions!$C$60)-0.5*Assumptions!$C$61^2)+Assumptions!$C$61*((RAND()+RAND()+RAND()+RAND()+RAND()+RAND()+RAND()+RAND()+RAND()+RAND()+RAND()+RAND())-6))-1)+PT_Y5_MC!K67)</x:f>
        <x:v>1125586.3168748566</x:v>
      </x:c>
      <x:c r="K150" s="16" t="n">
        <x:f>MAX(0,J150*(1+EXP((LN(1+Assumptions!$C$60)-0.5*Assumptions!$C$61^2)+Assumptions!$C$61*((RAND()+RAND()+RAND()+RAND()+RAND()+RAND()+RAND()+RAND()+RAND()+RAND()+RAND()+RAND())-6))-1)+PT_Y5_MC!L67)</x:f>
        <x:v>1016221.0406056966</x:v>
      </x:c>
      <x:c r="L150" s="16" t="n">
        <x:f>MAX(0,K150*(1+EXP((LN(1+Assumptions!$C$60)-0.5*Assumptions!$C$61^2)+Assumptions!$C$61*((RAND()+RAND()+RAND()+RAND()+RAND()+RAND()+RAND()+RAND()+RAND()+RAND()+RAND()+RAND())-6))-1)+PT_Y5_MC!M67)</x:f>
        <x:v>1139327.1735464726</x:v>
      </x:c>
      <x:c r="M150" s="16" t="n">
        <x:f>MAX(0,L150*(1+EXP((LN(1+Assumptions!$C$60)-0.5*Assumptions!$C$61^2)+Assumptions!$C$61*((RAND()+RAND()+RAND()+RAND()+RAND()+RAND()+RAND()+RAND()+RAND()+RAND()+RAND()+RAND())-6))-1)+PT_Y5_MC!N67)</x:f>
        <x:v>1020683.8936774656</x:v>
      </x:c>
      <x:c r="N150" s="16" t="n">
        <x:f>MAX(0,M150*(1+EXP((LN(1+Assumptions!$C$60)-0.5*Assumptions!$C$61^2)+Assumptions!$C$61*((RAND()+RAND()+RAND()+RAND()+RAND()+RAND()+RAND()+RAND()+RAND()+RAND()+RAND()+RAND())-6))-1)+PT_Y5_MC!O67)</x:f>
        <x:v>906355.704466851</x:v>
      </x:c>
      <x:c r="O150" s="16" t="n">
        <x:f>MAX(0,N150*(1+EXP((LN(1+Assumptions!$C$60)-0.5*Assumptions!$C$61^2)+Assumptions!$C$61*((RAND()+RAND()+RAND()+RAND()+RAND()+RAND()+RAND()+RAND()+RAND()+RAND()+RAND()+RAND())-6))-1)+PT_Y5_MC!P67)</x:f>
        <x:v>769018.3441539034</x:v>
      </x:c>
      <x:c r="P150" s="16" t="n">
        <x:f>MAX(0,O150*(1+EXP((LN(1+Assumptions!$C$60)-0.5*Assumptions!$C$61^2)+Assumptions!$C$61*((RAND()+RAND()+RAND()+RAND()+RAND()+RAND()+RAND()+RAND()+RAND()+RAND()+RAND()+RAND())-6))-1)+PT_Y5_MC!Q67)</x:f>
        <x:v>874196.5327614738</x:v>
      </x:c>
      <x:c r="Q150" s="16" t="n">
        <x:f>MAX(0,P150*(1+EXP((LN(1+Assumptions!$C$60)-0.5*Assumptions!$C$61^2)+Assumptions!$C$61*((RAND()+RAND()+RAND()+RAND()+RAND()+RAND()+RAND()+RAND()+RAND()+RAND()+RAND()+RAND())-6))-1)+PT_Y5_MC!R67)</x:f>
        <x:v>908295.0742692149</x:v>
      </x:c>
      <x:c r="R150" s="16" t="n">
        <x:f>MAX(0,Q150*(1+EXP((LN(1+Assumptions!$C$60)-0.5*Assumptions!$C$61^2)+Assumptions!$C$61*((RAND()+RAND()+RAND()+RAND()+RAND()+RAND()+RAND()+RAND()+RAND()+RAND()+RAND()+RAND())-6))-1)+PT_Y5_MC!S67)</x:f>
        <x:v>1116512.123871095</x:v>
      </x:c>
      <x:c r="S150" s="16" t="n">
        <x:f>MAX(0,R150*(1+EXP((LN(1+Assumptions!$C$60)-0.5*Assumptions!$C$61^2)+Assumptions!$C$61*((RAND()+RAND()+RAND()+RAND()+RAND()+RAND()+RAND()+RAND()+RAND()+RAND()+RAND()+RAND())-6))-1)+PT_Y5_MC!T67)</x:f>
        <x:v>1357951.8095918156</x:v>
      </x:c>
      <x:c r="T150" s="16" t="n">
        <x:f>MAX(0,S150*(1+EXP((LN(1+Assumptions!$C$60)-0.5*Assumptions!$C$61^2)+Assumptions!$C$61*((RAND()+RAND()+RAND()+RAND()+RAND()+RAND()+RAND()+RAND()+RAND()+RAND()+RAND()+RAND())-6))-1)+PT_Y5_MC!U67)</x:f>
        <x:v>1286295.3280104925</x:v>
      </x:c>
      <x:c r="U150" s="16" t="n">
        <x:f>MAX(0,T150*(1+EXP((LN(1+Assumptions!$C$60)-0.5*Assumptions!$C$61^2)+Assumptions!$C$61*((RAND()+RAND()+RAND()+RAND()+RAND()+RAND()+RAND()+RAND()+RAND()+RAND()+RAND()+RAND())-6))-1)+PT_Y5_MC!V67)</x:f>
        <x:v>1285079.298130856</x:v>
      </x:c>
      <x:c r="V150" s="16" t="n">
        <x:f>MAX(0,U150*(1+EXP((LN(1+Assumptions!$C$60)-0.5*Assumptions!$C$61^2)+Assumptions!$C$61*((RAND()+RAND()+RAND()+RAND()+RAND()+RAND()+RAND()+RAND()+RAND()+RAND()+RAND()+RAND())-6))-1)+PT_Y5_MC!W67)</x:f>
        <x:v>1463162.0689054248</x:v>
      </x:c>
      <x:c r="W150" s="16" t="n">
        <x:f>MAX(0,V150*(1+EXP((LN(1+Assumptions!$C$60)-0.5*Assumptions!$C$61^2)+Assumptions!$C$61*((RAND()+RAND()+RAND()+RAND()+RAND()+RAND()+RAND()+RAND()+RAND()+RAND()+RAND()+RAND())-6))-1)+PT_Y5_MC!X67)</x:f>
        <x:v>1353290.2454365287</x:v>
      </x:c>
      <x:c r="X150" s="16" t="n">
        <x:f>MAX(0,W150*(1+EXP((LN(1+Assumptions!$C$60)-0.5*Assumptions!$C$61^2)+Assumptions!$C$61*((RAND()+RAND()+RAND()+RAND()+RAND()+RAND()+RAND()+RAND()+RAND()+RAND()+RAND()+RAND())-6))-1)+PT_Y5_MC!Y67)</x:f>
        <x:v>1296499.9628160743</x:v>
      </x:c>
      <x:c r="Y150" s="16" t="n">
        <x:f>MAX(0,X150*(1+EXP((LN(1+Assumptions!$C$60)-0.5*Assumptions!$C$61^2)+Assumptions!$C$61*((RAND()+RAND()+RAND()+RAND()+RAND()+RAND()+RAND()+RAND()+RAND()+RAND()+RAND()+RAND())-6))-1)+PT_Y5_MC!Z67)</x:f>
        <x:v>1160507.0031712053</x:v>
      </x:c>
      <x:c r="Z150" s="16" t="n">
        <x:f>MAX(0,Y150*(1+EXP((LN(1+Assumptions!$C$60)-0.5*Assumptions!$C$61^2)+Assumptions!$C$61*((RAND()+RAND()+RAND()+RAND()+RAND()+RAND()+RAND()+RAND()+RAND()+RAND()+RAND()+RAND())-6))-1)+PT_Y5_MC!AA67)</x:f>
        <x:v>1146766.6219291964</x:v>
      </x:c>
      <x:c r="AA150" s="16" t="n">
        <x:f>MAX(0,Z150*(1+EXP((LN(1+Assumptions!$C$60)-0.5*Assumptions!$C$61^2)+Assumptions!$C$61*((RAND()+RAND()+RAND()+RAND()+RAND()+RAND()+RAND()+RAND()+RAND()+RAND()+RAND()+RAND())-6))-1)+PT_Y5_MC!AB67)</x:f>
        <x:v>1590494.3378349112</x:v>
      </x:c>
      <x:c r="AB150" s="16" t="n">
        <x:f>MAX(0,AA150*(1+EXP((LN(1+Assumptions!$C$60)-0.5*Assumptions!$C$61^2)+Assumptions!$C$61*((RAND()+RAND()+RAND()+RAND()+RAND()+RAND()+RAND()+RAND()+RAND()+RAND()+RAND()+RAND())-6))-1)+PT_Y5_MC!AC67)</x:f>
        <x:v>1797298.0442402554</x:v>
      </x:c>
      <x:c r="AC150" s="16" t="n">
        <x:f>MAX(0,AB150*(1+EXP((LN(1+Assumptions!$C$60)-0.5*Assumptions!$C$61^2)+Assumptions!$C$61*((RAND()+RAND()+RAND()+RAND()+RAND()+RAND()+RAND()+RAND()+RAND()+RAND()+RAND()+RAND())-6))-1)+PT_Y5_MC!AD67)</x:f>
        <x:v>1712994.5098095909</x:v>
      </x:c>
      <x:c r="AD150" s="16" t="n">
        <x:f>MAX(0,AC150*(1+EXP((LN(1+Assumptions!$C$60)-0.5*Assumptions!$C$61^2)+Assumptions!$C$61*((RAND()+RAND()+RAND()+RAND()+RAND()+RAND()+RAND()+RAND()+RAND()+RAND()+RAND()+RAND())-6))-1)+PT_Y5_MC!AE67)</x:f>
        <x:v>1836806.2438805741</x:v>
      </x:c>
      <x:c r="AE150" s="16" t="n">
        <x:f>MAX(0,AD150*(1+EXP((LN(1+Assumptions!$C$60)-0.5*Assumptions!$C$61^2)+Assumptions!$C$61*((RAND()+RAND()+RAND()+RAND()+RAND()+RAND()+RAND()+RAND()+RAND()+RAND()+RAND()+RAND())-6))-1)+PT_Y5_MC!AF67)</x:f>
        <x:v>1938988.5785622692</x:v>
      </x:c>
      <x:c r="AF150" s="16" t="n">
        <x:f>MAX(0,AE150*(1+EXP((LN(1+Assumptions!$C$60)-0.5*Assumptions!$C$61^2)+Assumptions!$C$61*((RAND()+RAND()+RAND()+RAND()+RAND()+RAND()+RAND()+RAND()+RAND()+RAND()+RAND()+RAND())-6))-1)+PT_Y5_MC!AG67)</x:f>
        <x:v>2332748.3749246914</x:v>
      </x:c>
    </x:row>
    <x:row r="151">
      <x:c r="A151" s="39">
        <x:v>147</x:v>
      </x:c>
      <x:c r="B151" s="16" t="n">
        <x:f>PT_Y5_MC!C68</x:f>
        <x:v>1029031.25</x:v>
      </x:c>
      <x:c r="C151" s="16" t="n">
        <x:f>MAX(0,B151*(1+EXP((LN(1+Assumptions!$C$60)-0.5*Assumptions!$C$61^2)+Assumptions!$C$61*((RAND()+RAND()+RAND()+RAND()+RAND()+RAND()+RAND()+RAND()+RAND()+RAND()+RAND()+RAND())-6))-1)+PT_Y5_MC!D67)</x:f>
        <x:v>987884.4102475223</x:v>
      </x:c>
      <x:c r="D151" s="16" t="n">
        <x:f>MAX(0,C151*(1+EXP((LN(1+Assumptions!$C$60)-0.5*Assumptions!$C$61^2)+Assumptions!$C$61*((RAND()+RAND()+RAND()+RAND()+RAND()+RAND()+RAND()+RAND()+RAND()+RAND()+RAND()+RAND())-6))-1)+PT_Y5_MC!E67)</x:f>
        <x:v>1054615.8108466263</x:v>
      </x:c>
      <x:c r="E151" s="16" t="n">
        <x:f>MAX(0,D151*(1+EXP((LN(1+Assumptions!$C$60)-0.5*Assumptions!$C$61^2)+Assumptions!$C$61*((RAND()+RAND()+RAND()+RAND()+RAND()+RAND()+RAND()+RAND()+RAND()+RAND()+RAND()+RAND())-6))-1)+PT_Y5_MC!F67)</x:f>
        <x:v>1015509.363100168</x:v>
      </x:c>
      <x:c r="F151" s="16" t="n">
        <x:f>MAX(0,E151*(1+EXP((LN(1+Assumptions!$C$60)-0.5*Assumptions!$C$61^2)+Assumptions!$C$61*((RAND()+RAND()+RAND()+RAND()+RAND()+RAND()+RAND()+RAND()+RAND()+RAND()+RAND()+RAND())-6))-1)+PT_Y5_MC!G67)</x:f>
        <x:v>1517310.6858119823</x:v>
      </x:c>
      <x:c r="G151" s="16" t="n">
        <x:f>MAX(0,F151*(1+EXP((LN(1+Assumptions!$C$60)-0.5*Assumptions!$C$61^2)+Assumptions!$C$61*((RAND()+RAND()+RAND()+RAND()+RAND()+RAND()+RAND()+RAND()+RAND()+RAND()+RAND()+RAND())-6))-1)+PT_Y5_MC!H67)</x:f>
        <x:v>1753854.6626525773</x:v>
      </x:c>
      <x:c r="H151" s="16" t="n">
        <x:f>MAX(0,G151*(1+EXP((LN(1+Assumptions!$C$60)-0.5*Assumptions!$C$61^2)+Assumptions!$C$61*((RAND()+RAND()+RAND()+RAND()+RAND()+RAND()+RAND()+RAND()+RAND()+RAND()+RAND()+RAND())-6))-1)+PT_Y5_MC!I67)</x:f>
        <x:v>2090845.3589623445</x:v>
      </x:c>
      <x:c r="I151" s="16" t="n">
        <x:f>MAX(0,H151*(1+EXP((LN(1+Assumptions!$C$60)-0.5*Assumptions!$C$61^2)+Assumptions!$C$61*((RAND()+RAND()+RAND()+RAND()+RAND()+RAND()+RAND()+RAND()+RAND()+RAND()+RAND()+RAND())-6))-1)+PT_Y5_MC!J67)</x:f>
        <x:v>2676139.45493115</x:v>
      </x:c>
      <x:c r="J151" s="16" t="n">
        <x:f>MAX(0,I151*(1+EXP((LN(1+Assumptions!$C$60)-0.5*Assumptions!$C$61^2)+Assumptions!$C$61*((RAND()+RAND()+RAND()+RAND()+RAND()+RAND()+RAND()+RAND()+RAND()+RAND()+RAND()+RAND())-6))-1)+PT_Y5_MC!K67)</x:f>
        <x:v>3054018.3030595053</x:v>
      </x:c>
      <x:c r="K151" s="16" t="n">
        <x:f>MAX(0,J151*(1+EXP((LN(1+Assumptions!$C$60)-0.5*Assumptions!$C$61^2)+Assumptions!$C$61*((RAND()+RAND()+RAND()+RAND()+RAND()+RAND()+RAND()+RAND()+RAND()+RAND()+RAND()+RAND())-6))-1)+PT_Y5_MC!L67)</x:f>
        <x:v>3112547.746239139</x:v>
      </x:c>
      <x:c r="L151" s="16" t="n">
        <x:f>MAX(0,K151*(1+EXP((LN(1+Assumptions!$C$60)-0.5*Assumptions!$C$61^2)+Assumptions!$C$61*((RAND()+RAND()+RAND()+RAND()+RAND()+RAND()+RAND()+RAND()+RAND()+RAND()+RAND()+RAND())-6))-1)+PT_Y5_MC!M67)</x:f>
        <x:v>2877883.749105192</x:v>
      </x:c>
      <x:c r="M151" s="16" t="n">
        <x:f>MAX(0,L151*(1+EXP((LN(1+Assumptions!$C$60)-0.5*Assumptions!$C$61^2)+Assumptions!$C$61*((RAND()+RAND()+RAND()+RAND()+RAND()+RAND()+RAND()+RAND()+RAND()+RAND()+RAND()+RAND())-6))-1)+PT_Y5_MC!N67)</x:f>
        <x:v>2747134.4167317166</x:v>
      </x:c>
      <x:c r="N151" s="16" t="n">
        <x:f>MAX(0,M151*(1+EXP((LN(1+Assumptions!$C$60)-0.5*Assumptions!$C$61^2)+Assumptions!$C$61*((RAND()+RAND()+RAND()+RAND()+RAND()+RAND()+RAND()+RAND()+RAND()+RAND()+RAND()+RAND())-6))-1)+PT_Y5_MC!O67)</x:f>
        <x:v>3317824.452121497</x:v>
      </x:c>
      <x:c r="O151" s="16" t="n">
        <x:f>MAX(0,N151*(1+EXP((LN(1+Assumptions!$C$60)-0.5*Assumptions!$C$61^2)+Assumptions!$C$61*((RAND()+RAND()+RAND()+RAND()+RAND()+RAND()+RAND()+RAND()+RAND()+RAND()+RAND()+RAND())-6))-1)+PT_Y5_MC!P67)</x:f>
        <x:v>3205128.2842470184</x:v>
      </x:c>
      <x:c r="P151" s="16" t="n">
        <x:f>MAX(0,O151*(1+EXP((LN(1+Assumptions!$C$60)-0.5*Assumptions!$C$61^2)+Assumptions!$C$61*((RAND()+RAND()+RAND()+RAND()+RAND()+RAND()+RAND()+RAND()+RAND()+RAND()+RAND()+RAND())-6))-1)+PT_Y5_MC!Q67)</x:f>
        <x:v>2865999.6649488457</x:v>
      </x:c>
      <x:c r="Q151" s="16" t="n">
        <x:f>MAX(0,P151*(1+EXP((LN(1+Assumptions!$C$60)-0.5*Assumptions!$C$61^2)+Assumptions!$C$61*((RAND()+RAND()+RAND()+RAND()+RAND()+RAND()+RAND()+RAND()+RAND()+RAND()+RAND()+RAND())-6))-1)+PT_Y5_MC!R67)</x:f>
        <x:v>2969693.4437700044</x:v>
      </x:c>
      <x:c r="R151" s="16" t="n">
        <x:f>MAX(0,Q151*(1+EXP((LN(1+Assumptions!$C$60)-0.5*Assumptions!$C$61^2)+Assumptions!$C$61*((RAND()+RAND()+RAND()+RAND()+RAND()+RAND()+RAND()+RAND()+RAND()+RAND()+RAND()+RAND())-6))-1)+PT_Y5_MC!S67)</x:f>
        <x:v>2907578.525801374</x:v>
      </x:c>
      <x:c r="S151" s="16" t="n">
        <x:f>MAX(0,R151*(1+EXP((LN(1+Assumptions!$C$60)-0.5*Assumptions!$C$61^2)+Assumptions!$C$61*((RAND()+RAND()+RAND()+RAND()+RAND()+RAND()+RAND()+RAND()+RAND()+RAND()+RAND()+RAND())-6))-1)+PT_Y5_MC!T67)</x:f>
        <x:v>2698584.846417053</x:v>
      </x:c>
      <x:c r="T151" s="16" t="n">
        <x:f>MAX(0,S151*(1+EXP((LN(1+Assumptions!$C$60)-0.5*Assumptions!$C$61^2)+Assumptions!$C$61*((RAND()+RAND()+RAND()+RAND()+RAND()+RAND()+RAND()+RAND()+RAND()+RAND()+RAND()+RAND())-6))-1)+PT_Y5_MC!U67)</x:f>
        <x:v>2786022.7533211494</x:v>
      </x:c>
      <x:c r="U151" s="16" t="n">
        <x:f>MAX(0,T151*(1+EXP((LN(1+Assumptions!$C$60)-0.5*Assumptions!$C$61^2)+Assumptions!$C$61*((RAND()+RAND()+RAND()+RAND()+RAND()+RAND()+RAND()+RAND()+RAND()+RAND()+RAND()+RAND())-6))-1)+PT_Y5_MC!V67)</x:f>
        <x:v>2896760.7071677293</x:v>
      </x:c>
      <x:c r="V151" s="16" t="n">
        <x:f>MAX(0,U151*(1+EXP((LN(1+Assumptions!$C$60)-0.5*Assumptions!$C$61^2)+Assumptions!$C$61*((RAND()+RAND()+RAND()+RAND()+RAND()+RAND()+RAND()+RAND()+RAND()+RAND()+RAND()+RAND())-6))-1)+PT_Y5_MC!W67)</x:f>
        <x:v>3362028.817923448</x:v>
      </x:c>
      <x:c r="W151" s="16" t="n">
        <x:f>MAX(0,V151*(1+EXP((LN(1+Assumptions!$C$60)-0.5*Assumptions!$C$61^2)+Assumptions!$C$61*((RAND()+RAND()+RAND()+RAND()+RAND()+RAND()+RAND()+RAND()+RAND()+RAND()+RAND()+RAND())-6))-1)+PT_Y5_MC!X67)</x:f>
        <x:v>3249295.253287996</x:v>
      </x:c>
      <x:c r="X151" s="16" t="n">
        <x:f>MAX(0,W151*(1+EXP((LN(1+Assumptions!$C$60)-0.5*Assumptions!$C$61^2)+Assumptions!$C$61*((RAND()+RAND()+RAND()+RAND()+RAND()+RAND()+RAND()+RAND()+RAND()+RAND()+RAND()+RAND())-6))-1)+PT_Y5_MC!Y67)</x:f>
        <x:v>2994618.9277266227</x:v>
      </x:c>
      <x:c r="Y151" s="16" t="n">
        <x:f>MAX(0,X151*(1+EXP((LN(1+Assumptions!$C$60)-0.5*Assumptions!$C$61^2)+Assumptions!$C$61*((RAND()+RAND()+RAND()+RAND()+RAND()+RAND()+RAND()+RAND()+RAND()+RAND()+RAND()+RAND())-6))-1)+PT_Y5_MC!Z67)</x:f>
        <x:v>3538258.4541411633</x:v>
      </x:c>
      <x:c r="Z151" s="16" t="n">
        <x:f>MAX(0,Y151*(1+EXP((LN(1+Assumptions!$C$60)-0.5*Assumptions!$C$61^2)+Assumptions!$C$61*((RAND()+RAND()+RAND()+RAND()+RAND()+RAND()+RAND()+RAND()+RAND()+RAND()+RAND()+RAND())-6))-1)+PT_Y5_MC!AA67)</x:f>
        <x:v>3759263.7528768345</x:v>
      </x:c>
      <x:c r="AA151" s="16" t="n">
        <x:f>MAX(0,Z151*(1+EXP((LN(1+Assumptions!$C$60)-0.5*Assumptions!$C$61^2)+Assumptions!$C$61*((RAND()+RAND()+RAND()+RAND()+RAND()+RAND()+RAND()+RAND()+RAND()+RAND()+RAND()+RAND())-6))-1)+PT_Y5_MC!AB67)</x:f>
        <x:v>3588653.428007512</x:v>
      </x:c>
      <x:c r="AB151" s="16" t="n">
        <x:f>MAX(0,AA151*(1+EXP((LN(1+Assumptions!$C$60)-0.5*Assumptions!$C$61^2)+Assumptions!$C$61*((RAND()+RAND()+RAND()+RAND()+RAND()+RAND()+RAND()+RAND()+RAND()+RAND()+RAND()+RAND())-6))-1)+PT_Y5_MC!AC67)</x:f>
        <x:v>4162878.1696953992</x:v>
      </x:c>
      <x:c r="AC151" s="16" t="n">
        <x:f>MAX(0,AB151*(1+EXP((LN(1+Assumptions!$C$60)-0.5*Assumptions!$C$61^2)+Assumptions!$C$61*((RAND()+RAND()+RAND()+RAND()+RAND()+RAND()+RAND()+RAND()+RAND()+RAND()+RAND()+RAND())-6))-1)+PT_Y5_MC!AD67)</x:f>
        <x:v>4720258.70823895</x:v>
      </x:c>
      <x:c r="AD151" s="16" t="n">
        <x:f>MAX(0,AC151*(1+EXP((LN(1+Assumptions!$C$60)-0.5*Assumptions!$C$61^2)+Assumptions!$C$61*((RAND()+RAND()+RAND()+RAND()+RAND()+RAND()+RAND()+RAND()+RAND()+RAND()+RAND()+RAND())-6))-1)+PT_Y5_MC!AE67)</x:f>
        <x:v>4810766.672453426</x:v>
      </x:c>
      <x:c r="AE151" s="16" t="n">
        <x:f>MAX(0,AD151*(1+EXP((LN(1+Assumptions!$C$60)-0.5*Assumptions!$C$61^2)+Assumptions!$C$61*((RAND()+RAND()+RAND()+RAND()+RAND()+RAND()+RAND()+RAND()+RAND()+RAND()+RAND()+RAND())-6))-1)+PT_Y5_MC!AF67)</x:f>
        <x:v>4766705.086156109</x:v>
      </x:c>
      <x:c r="AF151" s="16" t="n">
        <x:f>MAX(0,AE151*(1+EXP((LN(1+Assumptions!$C$60)-0.5*Assumptions!$C$61^2)+Assumptions!$C$61*((RAND()+RAND()+RAND()+RAND()+RAND()+RAND()+RAND()+RAND()+RAND()+RAND()+RAND()+RAND())-6))-1)+PT_Y5_MC!AG67)</x:f>
        <x:v>5647582.552288922</x:v>
      </x:c>
    </x:row>
    <x:row r="152">
      <x:c r="A152" s="39">
        <x:v>148</x:v>
      </x:c>
      <x:c r="B152" s="16" t="n">
        <x:f>PT_Y5_MC!C68</x:f>
        <x:v>1029031.25</x:v>
      </x:c>
      <x:c r="C152" s="16" t="n">
        <x:f>MAX(0,B152*(1+EXP((LN(1+Assumptions!$C$60)-0.5*Assumptions!$C$61^2)+Assumptions!$C$61*((RAND()+RAND()+RAND()+RAND()+RAND()+RAND()+RAND()+RAND()+RAND()+RAND()+RAND()+RAND())-6))-1)+PT_Y5_MC!D67)</x:f>
        <x:v>913655.4137180919</x:v>
      </x:c>
      <x:c r="D152" s="16" t="n">
        <x:f>MAX(0,C152*(1+EXP((LN(1+Assumptions!$C$60)-0.5*Assumptions!$C$61^2)+Assumptions!$C$61*((RAND()+RAND()+RAND()+RAND()+RAND()+RAND()+RAND()+RAND()+RAND()+RAND()+RAND()+RAND())-6))-1)+PT_Y5_MC!E67)</x:f>
        <x:v>1031321.2136867174</x:v>
      </x:c>
      <x:c r="E152" s="16" t="n">
        <x:f>MAX(0,D152*(1+EXP((LN(1+Assumptions!$C$60)-0.5*Assumptions!$C$61^2)+Assumptions!$C$61*((RAND()+RAND()+RAND()+RAND()+RAND()+RAND()+RAND()+RAND()+RAND()+RAND()+RAND()+RAND())-6))-1)+PT_Y5_MC!F67)</x:f>
        <x:v>1057216.5266975784</x:v>
      </x:c>
      <x:c r="F152" s="16" t="n">
        <x:f>MAX(0,E152*(1+EXP((LN(1+Assumptions!$C$60)-0.5*Assumptions!$C$61^2)+Assumptions!$C$61*((RAND()+RAND()+RAND()+RAND()+RAND()+RAND()+RAND()+RAND()+RAND()+RAND()+RAND()+RAND())-6))-1)+PT_Y5_MC!G67)</x:f>
        <x:v>1044932.0402597733</x:v>
      </x:c>
      <x:c r="G152" s="16" t="n">
        <x:f>MAX(0,F152*(1+EXP((LN(1+Assumptions!$C$60)-0.5*Assumptions!$C$61^2)+Assumptions!$C$61*((RAND()+RAND()+RAND()+RAND()+RAND()+RAND()+RAND()+RAND()+RAND()+RAND()+RAND()+RAND())-6))-1)+PT_Y5_MC!H67)</x:f>
        <x:v>883036.967159148</x:v>
      </x:c>
      <x:c r="H152" s="16" t="n">
        <x:f>MAX(0,G152*(1+EXP((LN(1+Assumptions!$C$60)-0.5*Assumptions!$C$61^2)+Assumptions!$C$61*((RAND()+RAND()+RAND()+RAND()+RAND()+RAND()+RAND()+RAND()+RAND()+RAND()+RAND()+RAND())-6))-1)+PT_Y5_MC!I67)</x:f>
        <x:v>935119.9951250262</x:v>
      </x:c>
      <x:c r="I152" s="16" t="n">
        <x:f>MAX(0,H152*(1+EXP((LN(1+Assumptions!$C$60)-0.5*Assumptions!$C$61^2)+Assumptions!$C$61*((RAND()+RAND()+RAND()+RAND()+RAND()+RAND()+RAND()+RAND()+RAND()+RAND()+RAND()+RAND())-6))-1)+PT_Y5_MC!J67)</x:f>
        <x:v>897130.0070115633</x:v>
      </x:c>
      <x:c r="J152" s="16" t="n">
        <x:f>MAX(0,I152*(1+EXP((LN(1+Assumptions!$C$60)-0.5*Assumptions!$C$61^2)+Assumptions!$C$61*((RAND()+RAND()+RAND()+RAND()+RAND()+RAND()+RAND()+RAND()+RAND()+RAND()+RAND()+RAND())-6))-1)+PT_Y5_MC!K67)</x:f>
        <x:v>996970.5544914497</x:v>
      </x:c>
      <x:c r="K152" s="16" t="n">
        <x:f>MAX(0,J152*(1+EXP((LN(1+Assumptions!$C$60)-0.5*Assumptions!$C$61^2)+Assumptions!$C$61*((RAND()+RAND()+RAND()+RAND()+RAND()+RAND()+RAND()+RAND()+RAND()+RAND()+RAND()+RAND())-6))-1)+PT_Y5_MC!L67)</x:f>
        <x:v>1260925.264915062</x:v>
      </x:c>
      <x:c r="L152" s="16" t="n">
        <x:f>MAX(0,K152*(1+EXP((LN(1+Assumptions!$C$60)-0.5*Assumptions!$C$61^2)+Assumptions!$C$61*((RAND()+RAND()+RAND()+RAND()+RAND()+RAND()+RAND()+RAND()+RAND()+RAND()+RAND()+RAND())-6))-1)+PT_Y5_MC!M67)</x:f>
        <x:v>1256014.7120944252</x:v>
      </x:c>
      <x:c r="M152" s="16" t="n">
        <x:f>MAX(0,L152*(1+EXP((LN(1+Assumptions!$C$60)-0.5*Assumptions!$C$61^2)+Assumptions!$C$61*((RAND()+RAND()+RAND()+RAND()+RAND()+RAND()+RAND()+RAND()+RAND()+RAND()+RAND()+RAND())-6))-1)+PT_Y5_MC!N67)</x:f>
        <x:v>1380163.6312580078</x:v>
      </x:c>
      <x:c r="N152" s="16" t="n">
        <x:f>MAX(0,M152*(1+EXP((LN(1+Assumptions!$C$60)-0.5*Assumptions!$C$61^2)+Assumptions!$C$61*((RAND()+RAND()+RAND()+RAND()+RAND()+RAND()+RAND()+RAND()+RAND()+RAND()+RAND()+RAND())-6))-1)+PT_Y5_MC!O67)</x:f>
        <x:v>1490094.7851382245</x:v>
      </x:c>
      <x:c r="O152" s="16" t="n">
        <x:f>MAX(0,N152*(1+EXP((LN(1+Assumptions!$C$60)-0.5*Assumptions!$C$61^2)+Assumptions!$C$61*((RAND()+RAND()+RAND()+RAND()+RAND()+RAND()+RAND()+RAND()+RAND()+RAND()+RAND()+RAND())-6))-1)+PT_Y5_MC!P67)</x:f>
        <x:v>1377213.393185204</x:v>
      </x:c>
      <x:c r="P152" s="16" t="n">
        <x:f>MAX(0,O152*(1+EXP((LN(1+Assumptions!$C$60)-0.5*Assumptions!$C$61^2)+Assumptions!$C$61*((RAND()+RAND()+RAND()+RAND()+RAND()+RAND()+RAND()+RAND()+RAND()+RAND()+RAND()+RAND())-6))-1)+PT_Y5_MC!Q67)</x:f>
        <x:v>1484020.7161892767</x:v>
      </x:c>
      <x:c r="Q152" s="16" t="n">
        <x:f>MAX(0,P152*(1+EXP((LN(1+Assumptions!$C$60)-0.5*Assumptions!$C$61^2)+Assumptions!$C$61*((RAND()+RAND()+RAND()+RAND()+RAND()+RAND()+RAND()+RAND()+RAND()+RAND()+RAND()+RAND())-6))-1)+PT_Y5_MC!R67)</x:f>
        <x:v>1245163.6176135172</x:v>
      </x:c>
      <x:c r="R152" s="16" t="n">
        <x:f>MAX(0,Q152*(1+EXP((LN(1+Assumptions!$C$60)-0.5*Assumptions!$C$61^2)+Assumptions!$C$61*((RAND()+RAND()+RAND()+RAND()+RAND()+RAND()+RAND()+RAND()+RAND()+RAND()+RAND()+RAND())-6))-1)+PT_Y5_MC!S67)</x:f>
        <x:v>1418440.1308346014</x:v>
      </x:c>
      <x:c r="S152" s="16" t="n">
        <x:f>MAX(0,R152*(1+EXP((LN(1+Assumptions!$C$60)-0.5*Assumptions!$C$61^2)+Assumptions!$C$61*((RAND()+RAND()+RAND()+RAND()+RAND()+RAND()+RAND()+RAND()+RAND()+RAND()+RAND()+RAND())-6))-1)+PT_Y5_MC!T67)</x:f>
        <x:v>1521752.3650783484</x:v>
      </x:c>
      <x:c r="T152" s="16" t="n">
        <x:f>MAX(0,S152*(1+EXP((LN(1+Assumptions!$C$60)-0.5*Assumptions!$C$61^2)+Assumptions!$C$61*((RAND()+RAND()+RAND()+RAND()+RAND()+RAND()+RAND()+RAND()+RAND()+RAND()+RAND()+RAND())-6))-1)+PT_Y5_MC!U67)</x:f>
        <x:v>1608126.3628187007</x:v>
      </x:c>
      <x:c r="U152" s="16" t="n">
        <x:f>MAX(0,T152*(1+EXP((LN(1+Assumptions!$C$60)-0.5*Assumptions!$C$61^2)+Assumptions!$C$61*((RAND()+RAND()+RAND()+RAND()+RAND()+RAND()+RAND()+RAND()+RAND()+RAND()+RAND()+RAND())-6))-1)+PT_Y5_MC!V67)</x:f>
        <x:v>1557986.5447725768</x:v>
      </x:c>
      <x:c r="V152" s="16" t="n">
        <x:f>MAX(0,U152*(1+EXP((LN(1+Assumptions!$C$60)-0.5*Assumptions!$C$61^2)+Assumptions!$C$61*((RAND()+RAND()+RAND()+RAND()+RAND()+RAND()+RAND()+RAND()+RAND()+RAND()+RAND()+RAND())-6))-1)+PT_Y5_MC!W67)</x:f>
        <x:v>1516771.073513156</x:v>
      </x:c>
      <x:c r="W152" s="16" t="n">
        <x:f>MAX(0,V152*(1+EXP((LN(1+Assumptions!$C$60)-0.5*Assumptions!$C$61^2)+Assumptions!$C$61*((RAND()+RAND()+RAND()+RAND()+RAND()+RAND()+RAND()+RAND()+RAND()+RAND()+RAND()+RAND())-6))-1)+PT_Y5_MC!X67)</x:f>
        <x:v>1477327.176510833</x:v>
      </x:c>
      <x:c r="X152" s="16" t="n">
        <x:f>MAX(0,W152*(1+EXP((LN(1+Assumptions!$C$60)-0.5*Assumptions!$C$61^2)+Assumptions!$C$61*((RAND()+RAND()+RAND()+RAND()+RAND()+RAND()+RAND()+RAND()+RAND()+RAND()+RAND()+RAND())-6))-1)+PT_Y5_MC!Y67)</x:f>
        <x:v>1791451.110409434</x:v>
      </x:c>
      <x:c r="Y152" s="16" t="n">
        <x:f>MAX(0,X152*(1+EXP((LN(1+Assumptions!$C$60)-0.5*Assumptions!$C$61^2)+Assumptions!$C$61*((RAND()+RAND()+RAND()+RAND()+RAND()+RAND()+RAND()+RAND()+RAND()+RAND()+RAND()+RAND())-6))-1)+PT_Y5_MC!Z67)</x:f>
        <x:v>1789448.9427021453</x:v>
      </x:c>
      <x:c r="Z152" s="16" t="n">
        <x:f>MAX(0,Y152*(1+EXP((LN(1+Assumptions!$C$60)-0.5*Assumptions!$C$61^2)+Assumptions!$C$61*((RAND()+RAND()+RAND()+RAND()+RAND()+RAND()+RAND()+RAND()+RAND()+RAND()+RAND()+RAND())-6))-1)+PT_Y5_MC!AA67)</x:f>
        <x:v>1499216.6151698076</x:v>
      </x:c>
      <x:c r="AA152" s="16" t="n">
        <x:f>MAX(0,Z152*(1+EXP((LN(1+Assumptions!$C$60)-0.5*Assumptions!$C$61^2)+Assumptions!$C$61*((RAND()+RAND()+RAND()+RAND()+RAND()+RAND()+RAND()+RAND()+RAND()+RAND()+RAND()+RAND())-6))-1)+PT_Y5_MC!AB67)</x:f>
        <x:v>1426056.305231627</x:v>
      </x:c>
      <x:c r="AB152" s="16" t="n">
        <x:f>MAX(0,AA152*(1+EXP((LN(1+Assumptions!$C$60)-0.5*Assumptions!$C$61^2)+Assumptions!$C$61*((RAND()+RAND()+RAND()+RAND()+RAND()+RAND()+RAND()+RAND()+RAND()+RAND()+RAND()+RAND())-6))-1)+PT_Y5_MC!AC67)</x:f>
        <x:v>1483112.4334837855</x:v>
      </x:c>
      <x:c r="AC152" s="16" t="n">
        <x:f>MAX(0,AB152*(1+EXP((LN(1+Assumptions!$C$60)-0.5*Assumptions!$C$61^2)+Assumptions!$C$61*((RAND()+RAND()+RAND()+RAND()+RAND()+RAND()+RAND()+RAND()+RAND()+RAND()+RAND()+RAND())-6))-1)+PT_Y5_MC!AD67)</x:f>
        <x:v>1891850.5223674113</x:v>
      </x:c>
      <x:c r="AD152" s="16" t="n">
        <x:f>MAX(0,AC152*(1+EXP((LN(1+Assumptions!$C$60)-0.5*Assumptions!$C$61^2)+Assumptions!$C$61*((RAND()+RAND()+RAND()+RAND()+RAND()+RAND()+RAND()+RAND()+RAND()+RAND()+RAND()+RAND())-6))-1)+PT_Y5_MC!AE67)</x:f>
        <x:v>1978036.711523034</x:v>
      </x:c>
      <x:c r="AE152" s="16" t="n">
        <x:f>MAX(0,AD152*(1+EXP((LN(1+Assumptions!$C$60)-0.5*Assumptions!$C$61^2)+Assumptions!$C$61*((RAND()+RAND()+RAND()+RAND()+RAND()+RAND()+RAND()+RAND()+RAND()+RAND()+RAND()+RAND())-6))-1)+PT_Y5_MC!AF67)</x:f>
        <x:v>2248452.628631217</x:v>
      </x:c>
      <x:c r="AF152" s="16" t="n">
        <x:f>MAX(0,AE152*(1+EXP((LN(1+Assumptions!$C$60)-0.5*Assumptions!$C$61^2)+Assumptions!$C$61*((RAND()+RAND()+RAND()+RAND()+RAND()+RAND()+RAND()+RAND()+RAND()+RAND()+RAND()+RAND())-6))-1)+PT_Y5_MC!AG67)</x:f>
        <x:v>2145151.5832956117</x:v>
      </x:c>
    </x:row>
    <x:row r="153">
      <x:c r="A153" s="39">
        <x:v>149</x:v>
      </x:c>
      <x:c r="B153" s="16" t="n">
        <x:f>PT_Y5_MC!C68</x:f>
        <x:v>1029031.25</x:v>
      </x:c>
      <x:c r="C153" s="16" t="n">
        <x:f>MAX(0,B153*(1+EXP((LN(1+Assumptions!$C$60)-0.5*Assumptions!$C$61^2)+Assumptions!$C$61*((RAND()+RAND()+RAND()+RAND()+RAND()+RAND()+RAND()+RAND()+RAND()+RAND()+RAND()+RAND())-6))-1)+PT_Y5_MC!D67)</x:f>
        <x:v>1089307.7588586668</x:v>
      </x:c>
      <x:c r="D153" s="16" t="n">
        <x:f>MAX(0,C153*(1+EXP((LN(1+Assumptions!$C$60)-0.5*Assumptions!$C$61^2)+Assumptions!$C$61*((RAND()+RAND()+RAND()+RAND()+RAND()+RAND()+RAND()+RAND()+RAND()+RAND()+RAND()+RAND())-6))-1)+PT_Y5_MC!E67)</x:f>
        <x:v>1029969.0097352834</x:v>
      </x:c>
      <x:c r="E153" s="16" t="n">
        <x:f>MAX(0,D153*(1+EXP((LN(1+Assumptions!$C$60)-0.5*Assumptions!$C$61^2)+Assumptions!$C$61*((RAND()+RAND()+RAND()+RAND()+RAND()+RAND()+RAND()+RAND()+RAND()+RAND()+RAND()+RAND())-6))-1)+PT_Y5_MC!F67)</x:f>
        <x:v>1059048.7575185634</x:v>
      </x:c>
      <x:c r="F153" s="16" t="n">
        <x:f>MAX(0,E153*(1+EXP((LN(1+Assumptions!$C$60)-0.5*Assumptions!$C$61^2)+Assumptions!$C$61*((RAND()+RAND()+RAND()+RAND()+RAND()+RAND()+RAND()+RAND()+RAND()+RAND()+RAND()+RAND())-6))-1)+PT_Y5_MC!G67)</x:f>
        <x:v>1154251.5117694566</x:v>
      </x:c>
      <x:c r="G153" s="16" t="n">
        <x:f>MAX(0,F153*(1+EXP((LN(1+Assumptions!$C$60)-0.5*Assumptions!$C$61^2)+Assumptions!$C$61*((RAND()+RAND()+RAND()+RAND()+RAND()+RAND()+RAND()+RAND()+RAND()+RAND()+RAND()+RAND())-6))-1)+PT_Y5_MC!H67)</x:f>
        <x:v>1256007.5045445124</x:v>
      </x:c>
      <x:c r="H153" s="16" t="n">
        <x:f>MAX(0,G153*(1+EXP((LN(1+Assumptions!$C$60)-0.5*Assumptions!$C$61^2)+Assumptions!$C$61*((RAND()+RAND()+RAND()+RAND()+RAND()+RAND()+RAND()+RAND()+RAND()+RAND()+RAND()+RAND())-6))-1)+PT_Y5_MC!I67)</x:f>
        <x:v>1700955.677064751</x:v>
      </x:c>
      <x:c r="I153" s="16" t="n">
        <x:f>MAX(0,H153*(1+EXP((LN(1+Assumptions!$C$60)-0.5*Assumptions!$C$61^2)+Assumptions!$C$61*((RAND()+RAND()+RAND()+RAND()+RAND()+RAND()+RAND()+RAND()+RAND()+RAND()+RAND()+RAND())-6))-1)+PT_Y5_MC!J67)</x:f>
        <x:v>1790816.7481643178</x:v>
      </x:c>
      <x:c r="J153" s="16" t="n">
        <x:f>MAX(0,I153*(1+EXP((LN(1+Assumptions!$C$60)-0.5*Assumptions!$C$61^2)+Assumptions!$C$61*((RAND()+RAND()+RAND()+RAND()+RAND()+RAND()+RAND()+RAND()+RAND()+RAND()+RAND()+RAND())-6))-1)+PT_Y5_MC!K67)</x:f>
        <x:v>1712531.6122116884</x:v>
      </x:c>
      <x:c r="K153" s="16" t="n">
        <x:f>MAX(0,J153*(1+EXP((LN(1+Assumptions!$C$60)-0.5*Assumptions!$C$61^2)+Assumptions!$C$61*((RAND()+RAND()+RAND()+RAND()+RAND()+RAND()+RAND()+RAND()+RAND()+RAND()+RAND()+RAND())-6))-1)+PT_Y5_MC!L67)</x:f>
        <x:v>1788669.4629271217</x:v>
      </x:c>
      <x:c r="L153" s="16" t="n">
        <x:f>MAX(0,K153*(1+EXP((LN(1+Assumptions!$C$60)-0.5*Assumptions!$C$61^2)+Assumptions!$C$61*((RAND()+RAND()+RAND()+RAND()+RAND()+RAND()+RAND()+RAND()+RAND()+RAND()+RAND()+RAND())-6))-1)+PT_Y5_MC!M67)</x:f>
        <x:v>1973715.101284222</x:v>
      </x:c>
      <x:c r="M153" s="16" t="n">
        <x:f>MAX(0,L153*(1+EXP((LN(1+Assumptions!$C$60)-0.5*Assumptions!$C$61^2)+Assumptions!$C$61*((RAND()+RAND()+RAND()+RAND()+RAND()+RAND()+RAND()+RAND()+RAND()+RAND()+RAND()+RAND())-6))-1)+PT_Y5_MC!N67)</x:f>
        <x:v>2375500.7533989185</x:v>
      </x:c>
      <x:c r="N153" s="16" t="n">
        <x:f>MAX(0,M153*(1+EXP((LN(1+Assumptions!$C$60)-0.5*Assumptions!$C$61^2)+Assumptions!$C$61*((RAND()+RAND()+RAND()+RAND()+RAND()+RAND()+RAND()+RAND()+RAND()+RAND()+RAND()+RAND())-6))-1)+PT_Y5_MC!O67)</x:f>
        <x:v>2426960.390167286</x:v>
      </x:c>
      <x:c r="O153" s="16" t="n">
        <x:f>MAX(0,N153*(1+EXP((LN(1+Assumptions!$C$60)-0.5*Assumptions!$C$61^2)+Assumptions!$C$61*((RAND()+RAND()+RAND()+RAND()+RAND()+RAND()+RAND()+RAND()+RAND()+RAND()+RAND()+RAND())-6))-1)+PT_Y5_MC!P67)</x:f>
        <x:v>2746063.2293369877</x:v>
      </x:c>
      <x:c r="P153" s="16" t="n">
        <x:f>MAX(0,O153*(1+EXP((LN(1+Assumptions!$C$60)-0.5*Assumptions!$C$61^2)+Assumptions!$C$61*((RAND()+RAND()+RAND()+RAND()+RAND()+RAND()+RAND()+RAND()+RAND()+RAND()+RAND()+RAND())-6))-1)+PT_Y5_MC!Q67)</x:f>
        <x:v>2689270.2071493356</x:v>
      </x:c>
      <x:c r="Q153" s="16" t="n">
        <x:f>MAX(0,P153*(1+EXP((LN(1+Assumptions!$C$60)-0.5*Assumptions!$C$61^2)+Assumptions!$C$61*((RAND()+RAND()+RAND()+RAND()+RAND()+RAND()+RAND()+RAND()+RAND()+RAND()+RAND()+RAND())-6))-1)+PT_Y5_MC!R67)</x:f>
        <x:v>3066182.0056293467</x:v>
      </x:c>
      <x:c r="R153" s="16" t="n">
        <x:f>MAX(0,Q153*(1+EXP((LN(1+Assumptions!$C$60)-0.5*Assumptions!$C$61^2)+Assumptions!$C$61*((RAND()+RAND()+RAND()+RAND()+RAND()+RAND()+RAND()+RAND()+RAND()+RAND()+RAND()+RAND())-6))-1)+PT_Y5_MC!S67)</x:f>
        <x:v>3249937.310375541</x:v>
      </x:c>
      <x:c r="S153" s="16" t="n">
        <x:f>MAX(0,R153*(1+EXP((LN(1+Assumptions!$C$60)-0.5*Assumptions!$C$61^2)+Assumptions!$C$61*((RAND()+RAND()+RAND()+RAND()+RAND()+RAND()+RAND()+RAND()+RAND()+RAND()+RAND()+RAND())-6))-1)+PT_Y5_MC!T67)</x:f>
        <x:v>3769899.3033155045</x:v>
      </x:c>
      <x:c r="T153" s="16" t="n">
        <x:f>MAX(0,S153*(1+EXP((LN(1+Assumptions!$C$60)-0.5*Assumptions!$C$61^2)+Assumptions!$C$61*((RAND()+RAND()+RAND()+RAND()+RAND()+RAND()+RAND()+RAND()+RAND()+RAND()+RAND()+RAND())-6))-1)+PT_Y5_MC!U67)</x:f>
        <x:v>3369304.1838176916</x:v>
      </x:c>
      <x:c r="U153" s="16" t="n">
        <x:f>MAX(0,T153*(1+EXP((LN(1+Assumptions!$C$60)-0.5*Assumptions!$C$61^2)+Assumptions!$C$61*((RAND()+RAND()+RAND()+RAND()+RAND()+RAND()+RAND()+RAND()+RAND()+RAND()+RAND()+RAND())-6))-1)+PT_Y5_MC!V67)</x:f>
        <x:v>5047794.88684608</x:v>
      </x:c>
      <x:c r="V153" s="16" t="n">
        <x:f>MAX(0,U153*(1+EXP((LN(1+Assumptions!$C$60)-0.5*Assumptions!$C$61^2)+Assumptions!$C$61*((RAND()+RAND()+RAND()+RAND()+RAND()+RAND()+RAND()+RAND()+RAND()+RAND()+RAND()+RAND())-6))-1)+PT_Y5_MC!W67)</x:f>
        <x:v>6055727.010528104</x:v>
      </x:c>
      <x:c r="W153" s="16" t="n">
        <x:f>MAX(0,V153*(1+EXP((LN(1+Assumptions!$C$60)-0.5*Assumptions!$C$61^2)+Assumptions!$C$61*((RAND()+RAND()+RAND()+RAND()+RAND()+RAND()+RAND()+RAND()+RAND()+RAND()+RAND()+RAND())-6))-1)+PT_Y5_MC!X67)</x:f>
        <x:v>7542507.883880951</x:v>
      </x:c>
      <x:c r="X153" s="16" t="n">
        <x:f>MAX(0,W153*(1+EXP((LN(1+Assumptions!$C$60)-0.5*Assumptions!$C$61^2)+Assumptions!$C$61*((RAND()+RAND()+RAND()+RAND()+RAND()+RAND()+RAND()+RAND()+RAND()+RAND()+RAND()+RAND())-6))-1)+PT_Y5_MC!Y67)</x:f>
        <x:v>6855928.971828612</x:v>
      </x:c>
      <x:c r="Y153" s="16" t="n">
        <x:f>MAX(0,X153*(1+EXP((LN(1+Assumptions!$C$60)-0.5*Assumptions!$C$61^2)+Assumptions!$C$61*((RAND()+RAND()+RAND()+RAND()+RAND()+RAND()+RAND()+RAND()+RAND()+RAND()+RAND()+RAND())-6))-1)+PT_Y5_MC!Z67)</x:f>
        <x:v>6189744.917955876</x:v>
      </x:c>
      <x:c r="Z153" s="16" t="n">
        <x:f>MAX(0,Y153*(1+EXP((LN(1+Assumptions!$C$60)-0.5*Assumptions!$C$61^2)+Assumptions!$C$61*((RAND()+RAND()+RAND()+RAND()+RAND()+RAND()+RAND()+RAND()+RAND()+RAND()+RAND()+RAND())-6))-1)+PT_Y5_MC!AA67)</x:f>
        <x:v>7470358.629410012</x:v>
      </x:c>
      <x:c r="AA153" s="16" t="n">
        <x:f>MAX(0,Z153*(1+EXP((LN(1+Assumptions!$C$60)-0.5*Assumptions!$C$61^2)+Assumptions!$C$61*((RAND()+RAND()+RAND()+RAND()+RAND()+RAND()+RAND()+RAND()+RAND()+RAND()+RAND()+RAND())-6))-1)+PT_Y5_MC!AB67)</x:f>
        <x:v>6186512.465973223</x:v>
      </x:c>
      <x:c r="AB153" s="16" t="n">
        <x:f>MAX(0,AA153*(1+EXP((LN(1+Assumptions!$C$60)-0.5*Assumptions!$C$61^2)+Assumptions!$C$61*((RAND()+RAND()+RAND()+RAND()+RAND()+RAND()+RAND()+RAND()+RAND()+RAND()+RAND()+RAND())-6))-1)+PT_Y5_MC!AC67)</x:f>
        <x:v>5495652.058907461</x:v>
      </x:c>
      <x:c r="AC153" s="16" t="n">
        <x:f>MAX(0,AB153*(1+EXP((LN(1+Assumptions!$C$60)-0.5*Assumptions!$C$61^2)+Assumptions!$C$61*((RAND()+RAND()+RAND()+RAND()+RAND()+RAND()+RAND()+RAND()+RAND()+RAND()+RAND()+RAND())-6))-1)+PT_Y5_MC!AD67)</x:f>
        <x:v>5313924.035668269</x:v>
      </x:c>
      <x:c r="AD153" s="16" t="n">
        <x:f>MAX(0,AC153*(1+EXP((LN(1+Assumptions!$C$60)-0.5*Assumptions!$C$61^2)+Assumptions!$C$61*((RAND()+RAND()+RAND()+RAND()+RAND()+RAND()+RAND()+RAND()+RAND()+RAND()+RAND()+RAND())-6))-1)+PT_Y5_MC!AE67)</x:f>
        <x:v>7599250.779503012</x:v>
      </x:c>
      <x:c r="AE153" s="16" t="n">
        <x:f>MAX(0,AD153*(1+EXP((LN(1+Assumptions!$C$60)-0.5*Assumptions!$C$61^2)+Assumptions!$C$61*((RAND()+RAND()+RAND()+RAND()+RAND()+RAND()+RAND()+RAND()+RAND()+RAND()+RAND()+RAND())-6))-1)+PT_Y5_MC!AF67)</x:f>
        <x:v>8810719.844321014</x:v>
      </x:c>
      <x:c r="AF153" s="16" t="n">
        <x:f>MAX(0,AE153*(1+EXP((LN(1+Assumptions!$C$60)-0.5*Assumptions!$C$61^2)+Assumptions!$C$61*((RAND()+RAND()+RAND()+RAND()+RAND()+RAND()+RAND()+RAND()+RAND()+RAND()+RAND()+RAND())-6))-1)+PT_Y5_MC!AG67)</x:f>
        <x:v>8360371.706181916</x:v>
      </x:c>
    </x:row>
    <x:row r="154">
      <x:c r="A154" s="39">
        <x:v>150</x:v>
      </x:c>
      <x:c r="B154" s="16" t="n">
        <x:f>PT_Y5_MC!C68</x:f>
        <x:v>1029031.25</x:v>
      </x:c>
      <x:c r="C154" s="16" t="n">
        <x:f>MAX(0,B154*(1+EXP((LN(1+Assumptions!$C$60)-0.5*Assumptions!$C$61^2)+Assumptions!$C$61*((RAND()+RAND()+RAND()+RAND()+RAND()+RAND()+RAND()+RAND()+RAND()+RAND()+RAND()+RAND())-6))-1)+PT_Y5_MC!D67)</x:f>
        <x:v>724979.8836190455</x:v>
      </x:c>
      <x:c r="D154" s="16" t="n">
        <x:f>MAX(0,C154*(1+EXP((LN(1+Assumptions!$C$60)-0.5*Assumptions!$C$61^2)+Assumptions!$C$61*((RAND()+RAND()+RAND()+RAND()+RAND()+RAND()+RAND()+RAND()+RAND()+RAND()+RAND()+RAND())-6))-1)+PT_Y5_MC!E67)</x:f>
        <x:v>987856.4814034449</x:v>
      </x:c>
      <x:c r="E154" s="16" t="n">
        <x:f>MAX(0,D154*(1+EXP((LN(1+Assumptions!$C$60)-0.5*Assumptions!$C$61^2)+Assumptions!$C$61*((RAND()+RAND()+RAND()+RAND()+RAND()+RAND()+RAND()+RAND()+RAND()+RAND()+RAND()+RAND())-6))-1)+PT_Y5_MC!F67)</x:f>
        <x:v>982999.4711405229</x:v>
      </x:c>
      <x:c r="F154" s="16" t="n">
        <x:f>MAX(0,E154*(1+EXP((LN(1+Assumptions!$C$60)-0.5*Assumptions!$C$61^2)+Assumptions!$C$61*((RAND()+RAND()+RAND()+RAND()+RAND()+RAND()+RAND()+RAND()+RAND()+RAND()+RAND()+RAND())-6))-1)+PT_Y5_MC!G67)</x:f>
        <x:v>1069880.1078196238</x:v>
      </x:c>
      <x:c r="G154" s="16" t="n">
        <x:f>MAX(0,F154*(1+EXP((LN(1+Assumptions!$C$60)-0.5*Assumptions!$C$61^2)+Assumptions!$C$61*((RAND()+RAND()+RAND()+RAND()+RAND()+RAND()+RAND()+RAND()+RAND()+RAND()+RAND()+RAND())-6))-1)+PT_Y5_MC!H67)</x:f>
        <x:v>881907.8240890403</x:v>
      </x:c>
      <x:c r="H154" s="16" t="n">
        <x:f>MAX(0,G154*(1+EXP((LN(1+Assumptions!$C$60)-0.5*Assumptions!$C$61^2)+Assumptions!$C$61*((RAND()+RAND()+RAND()+RAND()+RAND()+RAND()+RAND()+RAND()+RAND()+RAND()+RAND()+RAND())-6))-1)+PT_Y5_MC!I67)</x:f>
        <x:v>748048.8085210632</x:v>
      </x:c>
      <x:c r="I154" s="16" t="n">
        <x:f>MAX(0,H154*(1+EXP((LN(1+Assumptions!$C$60)-0.5*Assumptions!$C$61^2)+Assumptions!$C$61*((RAND()+RAND()+RAND()+RAND()+RAND()+RAND()+RAND()+RAND()+RAND()+RAND()+RAND()+RAND())-6))-1)+PT_Y5_MC!J67)</x:f>
        <x:v>842256.0457288752</x:v>
      </x:c>
      <x:c r="J154" s="16" t="n">
        <x:f>MAX(0,I154*(1+EXP((LN(1+Assumptions!$C$60)-0.5*Assumptions!$C$61^2)+Assumptions!$C$61*((RAND()+RAND()+RAND()+RAND()+RAND()+RAND()+RAND()+RAND()+RAND()+RAND()+RAND()+RAND())-6))-1)+PT_Y5_MC!K67)</x:f>
        <x:v>1136340.728374598</x:v>
      </x:c>
      <x:c r="K154" s="16" t="n">
        <x:f>MAX(0,J154*(1+EXP((LN(1+Assumptions!$C$60)-0.5*Assumptions!$C$61^2)+Assumptions!$C$61*((RAND()+RAND()+RAND()+RAND()+RAND()+RAND()+RAND()+RAND()+RAND()+RAND()+RAND()+RAND())-6))-1)+PT_Y5_MC!L67)</x:f>
        <x:v>953809.4711775531</x:v>
      </x:c>
      <x:c r="L154" s="16" t="n">
        <x:f>MAX(0,K154*(1+EXP((LN(1+Assumptions!$C$60)-0.5*Assumptions!$C$61^2)+Assumptions!$C$61*((RAND()+RAND()+RAND()+RAND()+RAND()+RAND()+RAND()+RAND()+RAND()+RAND()+RAND()+RAND())-6))-1)+PT_Y5_MC!M67)</x:f>
        <x:v>949519.5623965585</x:v>
      </x:c>
      <x:c r="M154" s="16" t="n">
        <x:f>MAX(0,L154*(1+EXP((LN(1+Assumptions!$C$60)-0.5*Assumptions!$C$61^2)+Assumptions!$C$61*((RAND()+RAND()+RAND()+RAND()+RAND()+RAND()+RAND()+RAND()+RAND()+RAND()+RAND()+RAND())-6))-1)+PT_Y5_MC!N67)</x:f>
        <x:v>909227.411477022</x:v>
      </x:c>
      <x:c r="N154" s="16" t="n">
        <x:f>MAX(0,M154*(1+EXP((LN(1+Assumptions!$C$60)-0.5*Assumptions!$C$61^2)+Assumptions!$C$61*((RAND()+RAND()+RAND()+RAND()+RAND()+RAND()+RAND()+RAND()+RAND()+RAND()+RAND()+RAND())-6))-1)+PT_Y5_MC!O67)</x:f>
        <x:v>1042375.451935961</x:v>
      </x:c>
      <x:c r="O154" s="16" t="n">
        <x:f>MAX(0,N154*(1+EXP((LN(1+Assumptions!$C$60)-0.5*Assumptions!$C$61^2)+Assumptions!$C$61*((RAND()+RAND()+RAND()+RAND()+RAND()+RAND()+RAND()+RAND()+RAND()+RAND()+RAND()+RAND())-6))-1)+PT_Y5_MC!P67)</x:f>
        <x:v>867145.7221087145</x:v>
      </x:c>
      <x:c r="P154" s="16" t="n">
        <x:f>MAX(0,O154*(1+EXP((LN(1+Assumptions!$C$60)-0.5*Assumptions!$C$61^2)+Assumptions!$C$61*((RAND()+RAND()+RAND()+RAND()+RAND()+RAND()+RAND()+RAND()+RAND()+RAND()+RAND()+RAND())-6))-1)+PT_Y5_MC!Q67)</x:f>
        <x:v>887573.7664663633</x:v>
      </x:c>
      <x:c r="Q154" s="16" t="n">
        <x:f>MAX(0,P154*(1+EXP((LN(1+Assumptions!$C$60)-0.5*Assumptions!$C$61^2)+Assumptions!$C$61*((RAND()+RAND()+RAND()+RAND()+RAND()+RAND()+RAND()+RAND()+RAND()+RAND()+RAND()+RAND())-6))-1)+PT_Y5_MC!R67)</x:f>
        <x:v>814764.828541449</x:v>
      </x:c>
      <x:c r="R154" s="16" t="n">
        <x:f>MAX(0,Q154*(1+EXP((LN(1+Assumptions!$C$60)-0.5*Assumptions!$C$61^2)+Assumptions!$C$61*((RAND()+RAND()+RAND()+RAND()+RAND()+RAND()+RAND()+RAND()+RAND()+RAND()+RAND()+RAND())-6))-1)+PT_Y5_MC!S67)</x:f>
        <x:v>763771.523791889</x:v>
      </x:c>
      <x:c r="S154" s="16" t="n">
        <x:f>MAX(0,R154*(1+EXP((LN(1+Assumptions!$C$60)-0.5*Assumptions!$C$61^2)+Assumptions!$C$61*((RAND()+RAND()+RAND()+RAND()+RAND()+RAND()+RAND()+RAND()+RAND()+RAND()+RAND()+RAND())-6))-1)+PT_Y5_MC!T67)</x:f>
        <x:v>873843.4861900881</x:v>
      </x:c>
      <x:c r="T154" s="16" t="n">
        <x:f>MAX(0,S154*(1+EXP((LN(1+Assumptions!$C$60)-0.5*Assumptions!$C$61^2)+Assumptions!$C$61*((RAND()+RAND()+RAND()+RAND()+RAND()+RAND()+RAND()+RAND()+RAND()+RAND()+RAND()+RAND())-6))-1)+PT_Y5_MC!U67)</x:f>
        <x:v>824810.6902897112</x:v>
      </x:c>
      <x:c r="U154" s="16" t="n">
        <x:f>MAX(0,T154*(1+EXP((LN(1+Assumptions!$C$60)-0.5*Assumptions!$C$61^2)+Assumptions!$C$61*((RAND()+RAND()+RAND()+RAND()+RAND()+RAND()+RAND()+RAND()+RAND()+RAND()+RAND()+RAND())-6))-1)+PT_Y5_MC!V67)</x:f>
        <x:v>992695.534183218</x:v>
      </x:c>
      <x:c r="V154" s="16" t="n">
        <x:f>MAX(0,U154*(1+EXP((LN(1+Assumptions!$C$60)-0.5*Assumptions!$C$61^2)+Assumptions!$C$61*((RAND()+RAND()+RAND()+RAND()+RAND()+RAND()+RAND()+RAND()+RAND()+RAND()+RAND()+RAND())-6))-1)+PT_Y5_MC!W67)</x:f>
        <x:v>1002518.2870591183</x:v>
      </x:c>
      <x:c r="W154" s="16" t="n">
        <x:f>MAX(0,V154*(1+EXP((LN(1+Assumptions!$C$60)-0.5*Assumptions!$C$61^2)+Assumptions!$C$61*((RAND()+RAND()+RAND()+RAND()+RAND()+RAND()+RAND()+RAND()+RAND()+RAND()+RAND()+RAND())-6))-1)+PT_Y5_MC!X67)</x:f>
        <x:v>842480.6834846579</x:v>
      </x:c>
      <x:c r="X154" s="16" t="n">
        <x:f>MAX(0,W154*(1+EXP((LN(1+Assumptions!$C$60)-0.5*Assumptions!$C$61^2)+Assumptions!$C$61*((RAND()+RAND()+RAND()+RAND()+RAND()+RAND()+RAND()+RAND()+RAND()+RAND()+RAND()+RAND())-6))-1)+PT_Y5_MC!Y67)</x:f>
        <x:v>948857.9587402489</x:v>
      </x:c>
      <x:c r="Y154" s="16" t="n">
        <x:f>MAX(0,X154*(1+EXP((LN(1+Assumptions!$C$60)-0.5*Assumptions!$C$61^2)+Assumptions!$C$61*((RAND()+RAND()+RAND()+RAND()+RAND()+RAND()+RAND()+RAND()+RAND()+RAND()+RAND()+RAND())-6))-1)+PT_Y5_MC!Z67)</x:f>
        <x:v>1101386.5423923398</x:v>
      </x:c>
      <x:c r="Z154" s="16" t="n">
        <x:f>MAX(0,Y154*(1+EXP((LN(1+Assumptions!$C$60)-0.5*Assumptions!$C$61^2)+Assumptions!$C$61*((RAND()+RAND()+RAND()+RAND()+RAND()+RAND()+RAND()+RAND()+RAND()+RAND()+RAND()+RAND())-6))-1)+PT_Y5_MC!AA67)</x:f>
        <x:v>1029298.0795387591</x:v>
      </x:c>
      <x:c r="AA154" s="16" t="n">
        <x:f>MAX(0,Z154*(1+EXP((LN(1+Assumptions!$C$60)-0.5*Assumptions!$C$61^2)+Assumptions!$C$61*((RAND()+RAND()+RAND()+RAND()+RAND()+RAND()+RAND()+RAND()+RAND()+RAND()+RAND()+RAND())-6))-1)+PT_Y5_MC!AB67)</x:f>
        <x:v>1152952.141709054</x:v>
      </x:c>
      <x:c r="AB154" s="16" t="n">
        <x:f>MAX(0,AA154*(1+EXP((LN(1+Assumptions!$C$60)-0.5*Assumptions!$C$61^2)+Assumptions!$C$61*((RAND()+RAND()+RAND()+RAND()+RAND()+RAND()+RAND()+RAND()+RAND()+RAND()+RAND()+RAND())-6))-1)+PT_Y5_MC!AC67)</x:f>
        <x:v>1251517.4937798977</x:v>
      </x:c>
      <x:c r="AC154" s="16" t="n">
        <x:f>MAX(0,AB154*(1+EXP((LN(1+Assumptions!$C$60)-0.5*Assumptions!$C$61^2)+Assumptions!$C$61*((RAND()+RAND()+RAND()+RAND()+RAND()+RAND()+RAND()+RAND()+RAND()+RAND()+RAND()+RAND())-6))-1)+PT_Y5_MC!AD67)</x:f>
        <x:v>1164835.8933962823</x:v>
      </x:c>
      <x:c r="AD154" s="16" t="n">
        <x:f>MAX(0,AC154*(1+EXP((LN(1+Assumptions!$C$60)-0.5*Assumptions!$C$61^2)+Assumptions!$C$61*((RAND()+RAND()+RAND()+RAND()+RAND()+RAND()+RAND()+RAND()+RAND()+RAND()+RAND()+RAND())-6))-1)+PT_Y5_MC!AE67)</x:f>
        <x:v>1371911.7625565785</x:v>
      </x:c>
      <x:c r="AE154" s="16" t="n">
        <x:f>MAX(0,AD154*(1+EXP((LN(1+Assumptions!$C$60)-0.5*Assumptions!$C$61^2)+Assumptions!$C$61*((RAND()+RAND()+RAND()+RAND()+RAND()+RAND()+RAND()+RAND()+RAND()+RAND()+RAND()+RAND())-6))-1)+PT_Y5_MC!AF67)</x:f>
        <x:v>1236783.5578575495</x:v>
      </x:c>
      <x:c r="AF154" s="16" t="n">
        <x:f>MAX(0,AE154*(1+EXP((LN(1+Assumptions!$C$60)-0.5*Assumptions!$C$61^2)+Assumptions!$C$61*((RAND()+RAND()+RAND()+RAND()+RAND()+RAND()+RAND()+RAND()+RAND()+RAND()+RAND()+RAND())-6))-1)+PT_Y5_MC!AG67)</x:f>
        <x:v>1463371.2796104471</x:v>
      </x:c>
    </x:row>
    <x:row r="155">
      <x:c r="A155" s="39">
        <x:v>151</x:v>
      </x:c>
      <x:c r="B155" s="16" t="n">
        <x:f>PT_Y5_MC!C68</x:f>
        <x:v>1029031.25</x:v>
      </x:c>
      <x:c r="C155" s="16" t="n">
        <x:f>MAX(0,B155*(1+EXP((LN(1+Assumptions!$C$60)-0.5*Assumptions!$C$61^2)+Assumptions!$C$61*((RAND()+RAND()+RAND()+RAND()+RAND()+RAND()+RAND()+RAND()+RAND()+RAND()+RAND()+RAND())-6))-1)+PT_Y5_MC!D67)</x:f>
        <x:v>1186553.138870323</x:v>
      </x:c>
      <x:c r="D155" s="16" t="n">
        <x:f>MAX(0,C155*(1+EXP((LN(1+Assumptions!$C$60)-0.5*Assumptions!$C$61^2)+Assumptions!$C$61*((RAND()+RAND()+RAND()+RAND()+RAND()+RAND()+RAND()+RAND()+RAND()+RAND()+RAND()+RAND())-6))-1)+PT_Y5_MC!E67)</x:f>
        <x:v>1412723.0683737008</x:v>
      </x:c>
      <x:c r="E155" s="16" t="n">
        <x:f>MAX(0,D155*(1+EXP((LN(1+Assumptions!$C$60)-0.5*Assumptions!$C$61^2)+Assumptions!$C$61*((RAND()+RAND()+RAND()+RAND()+RAND()+RAND()+RAND()+RAND()+RAND()+RAND()+RAND()+RAND())-6))-1)+PT_Y5_MC!F67)</x:f>
        <x:v>1255169.1341069553</x:v>
      </x:c>
      <x:c r="F155" s="16" t="n">
        <x:f>MAX(0,E155*(1+EXP((LN(1+Assumptions!$C$60)-0.5*Assumptions!$C$61^2)+Assumptions!$C$61*((RAND()+RAND()+RAND()+RAND()+RAND()+RAND()+RAND()+RAND()+RAND()+RAND()+RAND()+RAND())-6))-1)+PT_Y5_MC!G67)</x:f>
        <x:v>1465366.4386229364</x:v>
      </x:c>
      <x:c r="G155" s="16" t="n">
        <x:f>MAX(0,F155*(1+EXP((LN(1+Assumptions!$C$60)-0.5*Assumptions!$C$61^2)+Assumptions!$C$61*((RAND()+RAND()+RAND()+RAND()+RAND()+RAND()+RAND()+RAND()+RAND()+RAND()+RAND()+RAND())-6))-1)+PT_Y5_MC!H67)</x:f>
        <x:v>1951950.317563605</x:v>
      </x:c>
      <x:c r="H155" s="16" t="n">
        <x:f>MAX(0,G155*(1+EXP((LN(1+Assumptions!$C$60)-0.5*Assumptions!$C$61^2)+Assumptions!$C$61*((RAND()+RAND()+RAND()+RAND()+RAND()+RAND()+RAND()+RAND()+RAND()+RAND()+RAND()+RAND())-6))-1)+PT_Y5_MC!I67)</x:f>
        <x:v>1760327.5617073465</x:v>
      </x:c>
      <x:c r="I155" s="16" t="n">
        <x:f>MAX(0,H155*(1+EXP((LN(1+Assumptions!$C$60)-0.5*Assumptions!$C$61^2)+Assumptions!$C$61*((RAND()+RAND()+RAND()+RAND()+RAND()+RAND()+RAND()+RAND()+RAND()+RAND()+RAND()+RAND())-6))-1)+PT_Y5_MC!J67)</x:f>
        <x:v>2028034.261962444</x:v>
      </x:c>
      <x:c r="J155" s="16" t="n">
        <x:f>MAX(0,I155*(1+EXP((LN(1+Assumptions!$C$60)-0.5*Assumptions!$C$61^2)+Assumptions!$C$61*((RAND()+RAND()+RAND()+RAND()+RAND()+RAND()+RAND()+RAND()+RAND()+RAND()+RAND()+RAND())-6))-1)+PT_Y5_MC!K67)</x:f>
        <x:v>2446198.17044459</x:v>
      </x:c>
      <x:c r="K155" s="16" t="n">
        <x:f>MAX(0,J155*(1+EXP((LN(1+Assumptions!$C$60)-0.5*Assumptions!$C$61^2)+Assumptions!$C$61*((RAND()+RAND()+RAND()+RAND()+RAND()+RAND()+RAND()+RAND()+RAND()+RAND()+RAND()+RAND())-6))-1)+PT_Y5_MC!L67)</x:f>
        <x:v>2493832.9339013663</x:v>
      </x:c>
      <x:c r="L155" s="16" t="n">
        <x:f>MAX(0,K155*(1+EXP((LN(1+Assumptions!$C$60)-0.5*Assumptions!$C$61^2)+Assumptions!$C$61*((RAND()+RAND()+RAND()+RAND()+RAND()+RAND()+RAND()+RAND()+RAND()+RAND()+RAND()+RAND())-6))-1)+PT_Y5_MC!M67)</x:f>
        <x:v>3020538.0230008205</x:v>
      </x:c>
      <x:c r="M155" s="16" t="n">
        <x:f>MAX(0,L155*(1+EXP((LN(1+Assumptions!$C$60)-0.5*Assumptions!$C$61^2)+Assumptions!$C$61*((RAND()+RAND()+RAND()+RAND()+RAND()+RAND()+RAND()+RAND()+RAND()+RAND()+RAND()+RAND())-6))-1)+PT_Y5_MC!N67)</x:f>
        <x:v>2760264.09006587</x:v>
      </x:c>
      <x:c r="N155" s="16" t="n">
        <x:f>MAX(0,M155*(1+EXP((LN(1+Assumptions!$C$60)-0.5*Assumptions!$C$61^2)+Assumptions!$C$61*((RAND()+RAND()+RAND()+RAND()+RAND()+RAND()+RAND()+RAND()+RAND()+RAND()+RAND()+RAND())-6))-1)+PT_Y5_MC!O67)</x:f>
        <x:v>2795716.3321493906</x:v>
      </x:c>
      <x:c r="O155" s="16" t="n">
        <x:f>MAX(0,N155*(1+EXP((LN(1+Assumptions!$C$60)-0.5*Assumptions!$C$61^2)+Assumptions!$C$61*((RAND()+RAND()+RAND()+RAND()+RAND()+RAND()+RAND()+RAND()+RAND()+RAND()+RAND()+RAND())-6))-1)+PT_Y5_MC!P67)</x:f>
        <x:v>2756973.029697088</x:v>
      </x:c>
      <x:c r="P155" s="16" t="n">
        <x:f>MAX(0,O155*(1+EXP((LN(1+Assumptions!$C$60)-0.5*Assumptions!$C$61^2)+Assumptions!$C$61*((RAND()+RAND()+RAND()+RAND()+RAND()+RAND()+RAND()+RAND()+RAND()+RAND()+RAND()+RAND())-6))-1)+PT_Y5_MC!Q67)</x:f>
        <x:v>3177303.0958170565</x:v>
      </x:c>
      <x:c r="Q155" s="16" t="n">
        <x:f>MAX(0,P155*(1+EXP((LN(1+Assumptions!$C$60)-0.5*Assumptions!$C$61^2)+Assumptions!$C$61*((RAND()+RAND()+RAND()+RAND()+RAND()+RAND()+RAND()+RAND()+RAND()+RAND()+RAND()+RAND())-6))-1)+PT_Y5_MC!R67)</x:f>
        <x:v>2685195.5193590326</x:v>
      </x:c>
      <x:c r="R155" s="16" t="n">
        <x:f>MAX(0,Q155*(1+EXP((LN(1+Assumptions!$C$60)-0.5*Assumptions!$C$61^2)+Assumptions!$C$61*((RAND()+RAND()+RAND()+RAND()+RAND()+RAND()+RAND()+RAND()+RAND()+RAND()+RAND()+RAND())-6))-1)+PT_Y5_MC!S67)</x:f>
        <x:v>2607940.1253834236</x:v>
      </x:c>
      <x:c r="S155" s="16" t="n">
        <x:f>MAX(0,R155*(1+EXP((LN(1+Assumptions!$C$60)-0.5*Assumptions!$C$61^2)+Assumptions!$C$61*((RAND()+RAND()+RAND()+RAND()+RAND()+RAND()+RAND()+RAND()+RAND()+RAND()+RAND()+RAND())-6))-1)+PT_Y5_MC!T67)</x:f>
        <x:v>2251830.47275253</x:v>
      </x:c>
      <x:c r="T155" s="16" t="n">
        <x:f>MAX(0,S155*(1+EXP((LN(1+Assumptions!$C$60)-0.5*Assumptions!$C$61^2)+Assumptions!$C$61*((RAND()+RAND()+RAND()+RAND()+RAND()+RAND()+RAND()+RAND()+RAND()+RAND()+RAND()+RAND())-6))-1)+PT_Y5_MC!U67)</x:f>
        <x:v>2080120.1287524437</x:v>
      </x:c>
      <x:c r="U155" s="16" t="n">
        <x:f>MAX(0,T155*(1+EXP((LN(1+Assumptions!$C$60)-0.5*Assumptions!$C$61^2)+Assumptions!$C$61*((RAND()+RAND()+RAND()+RAND()+RAND()+RAND()+RAND()+RAND()+RAND()+RAND()+RAND()+RAND())-6))-1)+PT_Y5_MC!V67)</x:f>
        <x:v>2059614.0640447186</x:v>
      </x:c>
      <x:c r="V155" s="16" t="n">
        <x:f>MAX(0,U155*(1+EXP((LN(1+Assumptions!$C$60)-0.5*Assumptions!$C$61^2)+Assumptions!$C$61*((RAND()+RAND()+RAND()+RAND()+RAND()+RAND()+RAND()+RAND()+RAND()+RAND()+RAND()+RAND())-6))-1)+PT_Y5_MC!W67)</x:f>
        <x:v>2313948.2957711304</x:v>
      </x:c>
      <x:c r="W155" s="16" t="n">
        <x:f>MAX(0,V155*(1+EXP((LN(1+Assumptions!$C$60)-0.5*Assumptions!$C$61^2)+Assumptions!$C$61*((RAND()+RAND()+RAND()+RAND()+RAND()+RAND()+RAND()+RAND()+RAND()+RAND()+RAND()+RAND())-6))-1)+PT_Y5_MC!X67)</x:f>
        <x:v>2397902.702658006</x:v>
      </x:c>
      <x:c r="X155" s="16" t="n">
        <x:f>MAX(0,W155*(1+EXP((LN(1+Assumptions!$C$60)-0.5*Assumptions!$C$61^2)+Assumptions!$C$61*((RAND()+RAND()+RAND()+RAND()+RAND()+RAND()+RAND()+RAND()+RAND()+RAND()+RAND()+RAND())-6))-1)+PT_Y5_MC!Y67)</x:f>
        <x:v>2391929.7662556395</x:v>
      </x:c>
      <x:c r="Y155" s="16" t="n">
        <x:f>MAX(0,X155*(1+EXP((LN(1+Assumptions!$C$60)-0.5*Assumptions!$C$61^2)+Assumptions!$C$61*((RAND()+RAND()+RAND()+RAND()+RAND()+RAND()+RAND()+RAND()+RAND()+RAND()+RAND()+RAND())-6))-1)+PT_Y5_MC!Z67)</x:f>
        <x:v>3116939.7093478814</x:v>
      </x:c>
      <x:c r="Z155" s="16" t="n">
        <x:f>MAX(0,Y155*(1+EXP((LN(1+Assumptions!$C$60)-0.5*Assumptions!$C$61^2)+Assumptions!$C$61*((RAND()+RAND()+RAND()+RAND()+RAND()+RAND()+RAND()+RAND()+RAND()+RAND()+RAND()+RAND())-6))-1)+PT_Y5_MC!AA67)</x:f>
        <x:v>3382513.937172853</x:v>
      </x:c>
      <x:c r="AA155" s="16" t="n">
        <x:f>MAX(0,Z155*(1+EXP((LN(1+Assumptions!$C$60)-0.5*Assumptions!$C$61^2)+Assumptions!$C$61*((RAND()+RAND()+RAND()+RAND()+RAND()+RAND()+RAND()+RAND()+RAND()+RAND()+RAND()+RAND())-6))-1)+PT_Y5_MC!AB67)</x:f>
        <x:v>3550983.601245864</x:v>
      </x:c>
      <x:c r="AB155" s="16" t="n">
        <x:f>MAX(0,AA155*(1+EXP((LN(1+Assumptions!$C$60)-0.5*Assumptions!$C$61^2)+Assumptions!$C$61*((RAND()+RAND()+RAND()+RAND()+RAND()+RAND()+RAND()+RAND()+RAND()+RAND()+RAND()+RAND())-6))-1)+PT_Y5_MC!AC67)</x:f>
        <x:v>4271254.161745399</x:v>
      </x:c>
      <x:c r="AC155" s="16" t="n">
        <x:f>MAX(0,AB155*(1+EXP((LN(1+Assumptions!$C$60)-0.5*Assumptions!$C$61^2)+Assumptions!$C$61*((RAND()+RAND()+RAND()+RAND()+RAND()+RAND()+RAND()+RAND()+RAND()+RAND()+RAND()+RAND())-6))-1)+PT_Y5_MC!AD67)</x:f>
        <x:v>4284697.465820596</x:v>
      </x:c>
      <x:c r="AD155" s="16" t="n">
        <x:f>MAX(0,AC155*(1+EXP((LN(1+Assumptions!$C$60)-0.5*Assumptions!$C$61^2)+Assumptions!$C$61*((RAND()+RAND()+RAND()+RAND()+RAND()+RAND()+RAND()+RAND()+RAND()+RAND()+RAND()+RAND())-6))-1)+PT_Y5_MC!AE67)</x:f>
        <x:v>3406273.866335972</x:v>
      </x:c>
      <x:c r="AE155" s="16" t="n">
        <x:f>MAX(0,AD155*(1+EXP((LN(1+Assumptions!$C$60)-0.5*Assumptions!$C$61^2)+Assumptions!$C$61*((RAND()+RAND()+RAND()+RAND()+RAND()+RAND()+RAND()+RAND()+RAND()+RAND()+RAND()+RAND())-6))-1)+PT_Y5_MC!AF67)</x:f>
        <x:v>3836978.6502091666</x:v>
      </x:c>
      <x:c r="AF155" s="16" t="n">
        <x:f>MAX(0,AE155*(1+EXP((LN(1+Assumptions!$C$60)-0.5*Assumptions!$C$61^2)+Assumptions!$C$61*((RAND()+RAND()+RAND()+RAND()+RAND()+RAND()+RAND()+RAND()+RAND()+RAND()+RAND()+RAND())-6))-1)+PT_Y5_MC!AG67)</x:f>
        <x:v>4906458.132480288</x:v>
      </x:c>
    </x:row>
    <x:row r="156">
      <x:c r="A156" s="39">
        <x:v>152</x:v>
      </x:c>
      <x:c r="B156" s="16" t="n">
        <x:f>PT_Y5_MC!C68</x:f>
        <x:v>1029031.25</x:v>
      </x:c>
      <x:c r="C156" s="16" t="n">
        <x:f>MAX(0,B156*(1+EXP((LN(1+Assumptions!$C$60)-0.5*Assumptions!$C$61^2)+Assumptions!$C$61*((RAND()+RAND()+RAND()+RAND()+RAND()+RAND()+RAND()+RAND()+RAND()+RAND()+RAND()+RAND())-6))-1)+PT_Y5_MC!D67)</x:f>
        <x:v>1241781.8573849858</x:v>
      </x:c>
      <x:c r="D156" s="16" t="n">
        <x:f>MAX(0,C156*(1+EXP((LN(1+Assumptions!$C$60)-0.5*Assumptions!$C$61^2)+Assumptions!$C$61*((RAND()+RAND()+RAND()+RAND()+RAND()+RAND()+RAND()+RAND()+RAND()+RAND()+RAND()+RAND())-6))-1)+PT_Y5_MC!E67)</x:f>
        <x:v>978714.0555266298</x:v>
      </x:c>
      <x:c r="E156" s="16" t="n">
        <x:f>MAX(0,D156*(1+EXP((LN(1+Assumptions!$C$60)-0.5*Assumptions!$C$61^2)+Assumptions!$C$61*((RAND()+RAND()+RAND()+RAND()+RAND()+RAND()+RAND()+RAND()+RAND()+RAND()+RAND()+RAND())-6))-1)+PT_Y5_MC!F67)</x:f>
        <x:v>990601.2125532394</x:v>
      </x:c>
      <x:c r="F156" s="16" t="n">
        <x:f>MAX(0,E156*(1+EXP((LN(1+Assumptions!$C$60)-0.5*Assumptions!$C$61^2)+Assumptions!$C$61*((RAND()+RAND()+RAND()+RAND()+RAND()+RAND()+RAND()+RAND()+RAND()+RAND()+RAND()+RAND())-6))-1)+PT_Y5_MC!G67)</x:f>
        <x:v>1109130.0781308343</x:v>
      </x:c>
      <x:c r="G156" s="16" t="n">
        <x:f>MAX(0,F156*(1+EXP((LN(1+Assumptions!$C$60)-0.5*Assumptions!$C$61^2)+Assumptions!$C$61*((RAND()+RAND()+RAND()+RAND()+RAND()+RAND()+RAND()+RAND()+RAND()+RAND()+RAND()+RAND())-6))-1)+PT_Y5_MC!H67)</x:f>
        <x:v>990273.5543326505</x:v>
      </x:c>
      <x:c r="H156" s="16" t="n">
        <x:f>MAX(0,G156*(1+EXP((LN(1+Assumptions!$C$60)-0.5*Assumptions!$C$61^2)+Assumptions!$C$61*((RAND()+RAND()+RAND()+RAND()+RAND()+RAND()+RAND()+RAND()+RAND()+RAND()+RAND()+RAND())-6))-1)+PT_Y5_MC!I67)</x:f>
        <x:v>913676.3744939564</x:v>
      </x:c>
      <x:c r="I156" s="16" t="n">
        <x:f>MAX(0,H156*(1+EXP((LN(1+Assumptions!$C$60)-0.5*Assumptions!$C$61^2)+Assumptions!$C$61*((RAND()+RAND()+RAND()+RAND()+RAND()+RAND()+RAND()+RAND()+RAND()+RAND()+RAND()+RAND())-6))-1)+PT_Y5_MC!J67)</x:f>
        <x:v>1020870.6853608504</x:v>
      </x:c>
      <x:c r="J156" s="16" t="n">
        <x:f>MAX(0,I156*(1+EXP((LN(1+Assumptions!$C$60)-0.5*Assumptions!$C$61^2)+Assumptions!$C$61*((RAND()+RAND()+RAND()+RAND()+RAND()+RAND()+RAND()+RAND()+RAND()+RAND()+RAND()+RAND())-6))-1)+PT_Y5_MC!K67)</x:f>
        <x:v>1051147.413298131</x:v>
      </x:c>
      <x:c r="K156" s="16" t="n">
        <x:f>MAX(0,J156*(1+EXP((LN(1+Assumptions!$C$60)-0.5*Assumptions!$C$61^2)+Assumptions!$C$61*((RAND()+RAND()+RAND()+RAND()+RAND()+RAND()+RAND()+RAND()+RAND()+RAND()+RAND()+RAND())-6))-1)+PT_Y5_MC!L67)</x:f>
        <x:v>990690.1451493208</x:v>
      </x:c>
      <x:c r="L156" s="16" t="n">
        <x:f>MAX(0,K156*(1+EXP((LN(1+Assumptions!$C$60)-0.5*Assumptions!$C$61^2)+Assumptions!$C$61*((RAND()+RAND()+RAND()+RAND()+RAND()+RAND()+RAND()+RAND()+RAND()+RAND()+RAND()+RAND())-6))-1)+PT_Y5_MC!M67)</x:f>
        <x:v>849117.6988232519</x:v>
      </x:c>
      <x:c r="M156" s="16" t="n">
        <x:f>MAX(0,L156*(1+EXP((LN(1+Assumptions!$C$60)-0.5*Assumptions!$C$61^2)+Assumptions!$C$61*((RAND()+RAND()+RAND()+RAND()+RAND()+RAND()+RAND()+RAND()+RAND()+RAND()+RAND()+RAND())-6))-1)+PT_Y5_MC!N67)</x:f>
        <x:v>1174467.7241705314</x:v>
      </x:c>
      <x:c r="N156" s="16" t="n">
        <x:f>MAX(0,M156*(1+EXP((LN(1+Assumptions!$C$60)-0.5*Assumptions!$C$61^2)+Assumptions!$C$61*((RAND()+RAND()+RAND()+RAND()+RAND()+RAND()+RAND()+RAND()+RAND()+RAND()+RAND()+RAND())-6))-1)+PT_Y5_MC!O67)</x:f>
        <x:v>1344532.8299332373</x:v>
      </x:c>
      <x:c r="O156" s="16" t="n">
        <x:f>MAX(0,N156*(1+EXP((LN(1+Assumptions!$C$60)-0.5*Assumptions!$C$61^2)+Assumptions!$C$61*((RAND()+RAND()+RAND()+RAND()+RAND()+RAND()+RAND()+RAND()+RAND()+RAND()+RAND()+RAND())-6))-1)+PT_Y5_MC!P67)</x:f>
        <x:v>1897845.1556565643</x:v>
      </x:c>
      <x:c r="P156" s="16" t="n">
        <x:f>MAX(0,O156*(1+EXP((LN(1+Assumptions!$C$60)-0.5*Assumptions!$C$61^2)+Assumptions!$C$61*((RAND()+RAND()+RAND()+RAND()+RAND()+RAND()+RAND()+RAND()+RAND()+RAND()+RAND()+RAND())-6))-1)+PT_Y5_MC!Q67)</x:f>
        <x:v>1840843.2247828615</x:v>
      </x:c>
      <x:c r="Q156" s="16" t="n">
        <x:f>MAX(0,P156*(1+EXP((LN(1+Assumptions!$C$60)-0.5*Assumptions!$C$61^2)+Assumptions!$C$61*((RAND()+RAND()+RAND()+RAND()+RAND()+RAND()+RAND()+RAND()+RAND()+RAND()+RAND()+RAND())-6))-1)+PT_Y5_MC!R67)</x:f>
        <x:v>2158090.452198897</x:v>
      </x:c>
      <x:c r="R156" s="16" t="n">
        <x:f>MAX(0,Q156*(1+EXP((LN(1+Assumptions!$C$60)-0.5*Assumptions!$C$61^2)+Assumptions!$C$61*((RAND()+RAND()+RAND()+RAND()+RAND()+RAND()+RAND()+RAND()+RAND()+RAND()+RAND()+RAND())-6))-1)+PT_Y5_MC!S67)</x:f>
        <x:v>2695276.689058434</x:v>
      </x:c>
      <x:c r="S156" s="16" t="n">
        <x:f>MAX(0,R156*(1+EXP((LN(1+Assumptions!$C$60)-0.5*Assumptions!$C$61^2)+Assumptions!$C$61*((RAND()+RAND()+RAND()+RAND()+RAND()+RAND()+RAND()+RAND()+RAND()+RAND()+RAND()+RAND())-6))-1)+PT_Y5_MC!T67)</x:f>
        <x:v>2913049.9786664885</x:v>
      </x:c>
      <x:c r="T156" s="16" t="n">
        <x:f>MAX(0,S156*(1+EXP((LN(1+Assumptions!$C$60)-0.5*Assumptions!$C$61^2)+Assumptions!$C$61*((RAND()+RAND()+RAND()+RAND()+RAND()+RAND()+RAND()+RAND()+RAND()+RAND()+RAND()+RAND())-6))-1)+PT_Y5_MC!U67)</x:f>
        <x:v>3040992.369678292</x:v>
      </x:c>
      <x:c r="U156" s="16" t="n">
        <x:f>MAX(0,T156*(1+EXP((LN(1+Assumptions!$C$60)-0.5*Assumptions!$C$61^2)+Assumptions!$C$61*((RAND()+RAND()+RAND()+RAND()+RAND()+RAND()+RAND()+RAND()+RAND()+RAND()+RAND()+RAND())-6))-1)+PT_Y5_MC!V67)</x:f>
        <x:v>3285983.680210784</x:v>
      </x:c>
      <x:c r="V156" s="16" t="n">
        <x:f>MAX(0,U156*(1+EXP((LN(1+Assumptions!$C$60)-0.5*Assumptions!$C$61^2)+Assumptions!$C$61*((RAND()+RAND()+RAND()+RAND()+RAND()+RAND()+RAND()+RAND()+RAND()+RAND()+RAND()+RAND())-6))-1)+PT_Y5_MC!W67)</x:f>
        <x:v>4057943.668775291</x:v>
      </x:c>
      <x:c r="W156" s="16" t="n">
        <x:f>MAX(0,V156*(1+EXP((LN(1+Assumptions!$C$60)-0.5*Assumptions!$C$61^2)+Assumptions!$C$61*((RAND()+RAND()+RAND()+RAND()+RAND()+RAND()+RAND()+RAND()+RAND()+RAND()+RAND()+RAND())-6))-1)+PT_Y5_MC!X67)</x:f>
        <x:v>3291132.812850899</x:v>
      </x:c>
      <x:c r="X156" s="16" t="n">
        <x:f>MAX(0,W156*(1+EXP((LN(1+Assumptions!$C$60)-0.5*Assumptions!$C$61^2)+Assumptions!$C$61*((RAND()+RAND()+RAND()+RAND()+RAND()+RAND()+RAND()+RAND()+RAND()+RAND()+RAND()+RAND())-6))-1)+PT_Y5_MC!Y67)</x:f>
        <x:v>3141823.5926103895</x:v>
      </x:c>
      <x:c r="Y156" s="16" t="n">
        <x:f>MAX(0,X156*(1+EXP((LN(1+Assumptions!$C$60)-0.5*Assumptions!$C$61^2)+Assumptions!$C$61*((RAND()+RAND()+RAND()+RAND()+RAND()+RAND()+RAND()+RAND()+RAND()+RAND()+RAND()+RAND())-6))-1)+PT_Y5_MC!Z67)</x:f>
        <x:v>3808096.663486795</x:v>
      </x:c>
      <x:c r="Z156" s="16" t="n">
        <x:f>MAX(0,Y156*(1+EXP((LN(1+Assumptions!$C$60)-0.5*Assumptions!$C$61^2)+Assumptions!$C$61*((RAND()+RAND()+RAND()+RAND()+RAND()+RAND()+RAND()+RAND()+RAND()+RAND()+RAND()+RAND())-6))-1)+PT_Y5_MC!AA67)</x:f>
        <x:v>5160517.701851507</x:v>
      </x:c>
      <x:c r="AA156" s="16" t="n">
        <x:f>MAX(0,Z156*(1+EXP((LN(1+Assumptions!$C$60)-0.5*Assumptions!$C$61^2)+Assumptions!$C$61*((RAND()+RAND()+RAND()+RAND()+RAND()+RAND()+RAND()+RAND()+RAND()+RAND()+RAND()+RAND())-6))-1)+PT_Y5_MC!AB67)</x:f>
        <x:v>4581537.966333414</x:v>
      </x:c>
      <x:c r="AB156" s="16" t="n">
        <x:f>MAX(0,AA156*(1+EXP((LN(1+Assumptions!$C$60)-0.5*Assumptions!$C$61^2)+Assumptions!$C$61*((RAND()+RAND()+RAND()+RAND()+RAND()+RAND()+RAND()+RAND()+RAND()+RAND()+RAND()+RAND())-6))-1)+PT_Y5_MC!AC67)</x:f>
        <x:v>4977725.939030848</x:v>
      </x:c>
      <x:c r="AC156" s="16" t="n">
        <x:f>MAX(0,AB156*(1+EXP((LN(1+Assumptions!$C$60)-0.5*Assumptions!$C$61^2)+Assumptions!$C$61*((RAND()+RAND()+RAND()+RAND()+RAND()+RAND()+RAND()+RAND()+RAND()+RAND()+RAND()+RAND())-6))-1)+PT_Y5_MC!AD67)</x:f>
        <x:v>5116698.439597642</x:v>
      </x:c>
      <x:c r="AD156" s="16" t="n">
        <x:f>MAX(0,AC156*(1+EXP((LN(1+Assumptions!$C$60)-0.5*Assumptions!$C$61^2)+Assumptions!$C$61*((RAND()+RAND()+RAND()+RAND()+RAND()+RAND()+RAND()+RAND()+RAND()+RAND()+RAND()+RAND())-6))-1)+PT_Y5_MC!AE67)</x:f>
        <x:v>5502747.090386587</x:v>
      </x:c>
      <x:c r="AE156" s="16" t="n">
        <x:f>MAX(0,AD156*(1+EXP((LN(1+Assumptions!$C$60)-0.5*Assumptions!$C$61^2)+Assumptions!$C$61*((RAND()+RAND()+RAND()+RAND()+RAND()+RAND()+RAND()+RAND()+RAND()+RAND()+RAND()+RAND())-6))-1)+PT_Y5_MC!AF67)</x:f>
        <x:v>6799512.4554559775</x:v>
      </x:c>
      <x:c r="AF156" s="16" t="n">
        <x:f>MAX(0,AE156*(1+EXP((LN(1+Assumptions!$C$60)-0.5*Assumptions!$C$61^2)+Assumptions!$C$61*((RAND()+RAND()+RAND()+RAND()+RAND()+RAND()+RAND()+RAND()+RAND()+RAND()+RAND()+RAND())-6))-1)+PT_Y5_MC!AG67)</x:f>
        <x:v>8407694.319032837</x:v>
      </x:c>
    </x:row>
    <x:row r="157">
      <x:c r="A157" s="39">
        <x:v>153</x:v>
      </x:c>
      <x:c r="B157" s="16" t="n">
        <x:f>PT_Y5_MC!C68</x:f>
        <x:v>1029031.25</x:v>
      </x:c>
      <x:c r="C157" s="16" t="n">
        <x:f>MAX(0,B157*(1+EXP((LN(1+Assumptions!$C$60)-0.5*Assumptions!$C$61^2)+Assumptions!$C$61*((RAND()+RAND()+RAND()+RAND()+RAND()+RAND()+RAND()+RAND()+RAND()+RAND()+RAND()+RAND())-6))-1)+PT_Y5_MC!D67)</x:f>
        <x:v>1294754.360366113</x:v>
      </x:c>
      <x:c r="D157" s="16" t="n">
        <x:f>MAX(0,C157*(1+EXP((LN(1+Assumptions!$C$60)-0.5*Assumptions!$C$61^2)+Assumptions!$C$61*((RAND()+RAND()+RAND()+RAND()+RAND()+RAND()+RAND()+RAND()+RAND()+RAND()+RAND()+RAND())-6))-1)+PT_Y5_MC!E67)</x:f>
        <x:v>1211755.0756095226</x:v>
      </x:c>
      <x:c r="E157" s="16" t="n">
        <x:f>MAX(0,D157*(1+EXP((LN(1+Assumptions!$C$60)-0.5*Assumptions!$C$61^2)+Assumptions!$C$61*((RAND()+RAND()+RAND()+RAND()+RAND()+RAND()+RAND()+RAND()+RAND()+RAND()+RAND()+RAND())-6))-1)+PT_Y5_MC!F67)</x:f>
        <x:v>1177200.7792245839</x:v>
      </x:c>
      <x:c r="F157" s="16" t="n">
        <x:f>MAX(0,E157*(1+EXP((LN(1+Assumptions!$C$60)-0.5*Assumptions!$C$61^2)+Assumptions!$C$61*((RAND()+RAND()+RAND()+RAND()+RAND()+RAND()+RAND()+RAND()+RAND()+RAND()+RAND()+RAND())-6))-1)+PT_Y5_MC!G67)</x:f>
        <x:v>1240665.697596488</x:v>
      </x:c>
      <x:c r="G157" s="16" t="n">
        <x:f>MAX(0,F157*(1+EXP((LN(1+Assumptions!$C$60)-0.5*Assumptions!$C$61^2)+Assumptions!$C$61*((RAND()+RAND()+RAND()+RAND()+RAND()+RAND()+RAND()+RAND()+RAND()+RAND()+RAND()+RAND())-6))-1)+PT_Y5_MC!H67)</x:f>
        <x:v>1651767.140984253</x:v>
      </x:c>
      <x:c r="H157" s="16" t="n">
        <x:f>MAX(0,G157*(1+EXP((LN(1+Assumptions!$C$60)-0.5*Assumptions!$C$61^2)+Assumptions!$C$61*((RAND()+RAND()+RAND()+RAND()+RAND()+RAND()+RAND()+RAND()+RAND()+RAND()+RAND()+RAND())-6))-1)+PT_Y5_MC!I67)</x:f>
        <x:v>1348321.152141128</x:v>
      </x:c>
      <x:c r="I157" s="16" t="n">
        <x:f>MAX(0,H157*(1+EXP((LN(1+Assumptions!$C$60)-0.5*Assumptions!$C$61^2)+Assumptions!$C$61*((RAND()+RAND()+RAND()+RAND()+RAND()+RAND()+RAND()+RAND()+RAND()+RAND()+RAND()+RAND())-6))-1)+PT_Y5_MC!J67)</x:f>
        <x:v>1682654.0534441085</x:v>
      </x:c>
      <x:c r="J157" s="16" t="n">
        <x:f>MAX(0,I157*(1+EXP((LN(1+Assumptions!$C$60)-0.5*Assumptions!$C$61^2)+Assumptions!$C$61*((RAND()+RAND()+RAND()+RAND()+RAND()+RAND()+RAND()+RAND()+RAND()+RAND()+RAND()+RAND())-6))-1)+PT_Y5_MC!K67)</x:f>
        <x:v>1701837.9793435307</x:v>
      </x:c>
      <x:c r="K157" s="16" t="n">
        <x:f>MAX(0,J157*(1+EXP((LN(1+Assumptions!$C$60)-0.5*Assumptions!$C$61^2)+Assumptions!$C$61*((RAND()+RAND()+RAND()+RAND()+RAND()+RAND()+RAND()+RAND()+RAND()+RAND()+RAND()+RAND())-6))-1)+PT_Y5_MC!L67)</x:f>
        <x:v>1761604.1513666254</x:v>
      </x:c>
      <x:c r="L157" s="16" t="n">
        <x:f>MAX(0,K157*(1+EXP((LN(1+Assumptions!$C$60)-0.5*Assumptions!$C$61^2)+Assumptions!$C$61*((RAND()+RAND()+RAND()+RAND()+RAND()+RAND()+RAND()+RAND()+RAND()+RAND()+RAND()+RAND())-6))-1)+PT_Y5_MC!M67)</x:f>
        <x:v>1596747.9181586986</x:v>
      </x:c>
      <x:c r="M157" s="16" t="n">
        <x:f>MAX(0,L157*(1+EXP((LN(1+Assumptions!$C$60)-0.5*Assumptions!$C$61^2)+Assumptions!$C$61*((RAND()+RAND()+RAND()+RAND()+RAND()+RAND()+RAND()+RAND()+RAND()+RAND()+RAND()+RAND())-6))-1)+PT_Y5_MC!N67)</x:f>
        <x:v>1795564.678297607</x:v>
      </x:c>
      <x:c r="N157" s="16" t="n">
        <x:f>MAX(0,M157*(1+EXP((LN(1+Assumptions!$C$60)-0.5*Assumptions!$C$61^2)+Assumptions!$C$61*((RAND()+RAND()+RAND()+RAND()+RAND()+RAND()+RAND()+RAND()+RAND()+RAND()+RAND()+RAND())-6))-1)+PT_Y5_MC!O67)</x:f>
        <x:v>1980519.2692427335</x:v>
      </x:c>
      <x:c r="O157" s="16" t="n">
        <x:f>MAX(0,N157*(1+EXP((LN(1+Assumptions!$C$60)-0.5*Assumptions!$C$61^2)+Assumptions!$C$61*((RAND()+RAND()+RAND()+RAND()+RAND()+RAND()+RAND()+RAND()+RAND()+RAND()+RAND()+RAND())-6))-1)+PT_Y5_MC!P67)</x:f>
        <x:v>2158287.6875920068</x:v>
      </x:c>
      <x:c r="P157" s="16" t="n">
        <x:f>MAX(0,O157*(1+EXP((LN(1+Assumptions!$C$60)-0.5*Assumptions!$C$61^2)+Assumptions!$C$61*((RAND()+RAND()+RAND()+RAND()+RAND()+RAND()+RAND()+RAND()+RAND()+RAND()+RAND()+RAND())-6))-1)+PT_Y5_MC!Q67)</x:f>
        <x:v>2513029.276207566</x:v>
      </x:c>
      <x:c r="Q157" s="16" t="n">
        <x:f>MAX(0,P157*(1+EXP((LN(1+Assumptions!$C$60)-0.5*Assumptions!$C$61^2)+Assumptions!$C$61*((RAND()+RAND()+RAND()+RAND()+RAND()+RAND()+RAND()+RAND()+RAND()+RAND()+RAND()+RAND())-6))-1)+PT_Y5_MC!R67)</x:f>
        <x:v>2639757.001060901</x:v>
      </x:c>
      <x:c r="R157" s="16" t="n">
        <x:f>MAX(0,Q157*(1+EXP((LN(1+Assumptions!$C$60)-0.5*Assumptions!$C$61^2)+Assumptions!$C$61*((RAND()+RAND()+RAND()+RAND()+RAND()+RAND()+RAND()+RAND()+RAND()+RAND()+RAND()+RAND())-6))-1)+PT_Y5_MC!S67)</x:f>
        <x:v>3413634.3829185185</x:v>
      </x:c>
      <x:c r="S157" s="16" t="n">
        <x:f>MAX(0,R157*(1+EXP((LN(1+Assumptions!$C$60)-0.5*Assumptions!$C$61^2)+Assumptions!$C$61*((RAND()+RAND()+RAND()+RAND()+RAND()+RAND()+RAND()+RAND()+RAND()+RAND()+RAND()+RAND())-6))-1)+PT_Y5_MC!T67)</x:f>
        <x:v>3291038.458372856</x:v>
      </x:c>
      <x:c r="T157" s="16" t="n">
        <x:f>MAX(0,S157*(1+EXP((LN(1+Assumptions!$C$60)-0.5*Assumptions!$C$61^2)+Assumptions!$C$61*((RAND()+RAND()+RAND()+RAND()+RAND()+RAND()+RAND()+RAND()+RAND()+RAND()+RAND()+RAND())-6))-1)+PT_Y5_MC!U67)</x:f>
        <x:v>2730323.9907563278</x:v>
      </x:c>
      <x:c r="U157" s="16" t="n">
        <x:f>MAX(0,T157*(1+EXP((LN(1+Assumptions!$C$60)-0.5*Assumptions!$C$61^2)+Assumptions!$C$61*((RAND()+RAND()+RAND()+RAND()+RAND()+RAND()+RAND()+RAND()+RAND()+RAND()+RAND()+RAND())-6))-1)+PT_Y5_MC!V67)</x:f>
        <x:v>3409531.663652904</x:v>
      </x:c>
      <x:c r="V157" s="16" t="n">
        <x:f>MAX(0,U157*(1+EXP((LN(1+Assumptions!$C$60)-0.5*Assumptions!$C$61^2)+Assumptions!$C$61*((RAND()+RAND()+RAND()+RAND()+RAND()+RAND()+RAND()+RAND()+RAND()+RAND()+RAND()+RAND())-6))-1)+PT_Y5_MC!W67)</x:f>
        <x:v>3094245.9811251364</x:v>
      </x:c>
      <x:c r="W157" s="16" t="n">
        <x:f>MAX(0,V157*(1+EXP((LN(1+Assumptions!$C$60)-0.5*Assumptions!$C$61^2)+Assumptions!$C$61*((RAND()+RAND()+RAND()+RAND()+RAND()+RAND()+RAND()+RAND()+RAND()+RAND()+RAND()+RAND())-6))-1)+PT_Y5_MC!X67)</x:f>
        <x:v>3479069.582504399</x:v>
      </x:c>
      <x:c r="X157" s="16" t="n">
        <x:f>MAX(0,W157*(1+EXP((LN(1+Assumptions!$C$60)-0.5*Assumptions!$C$61^2)+Assumptions!$C$61*((RAND()+RAND()+RAND()+RAND()+RAND()+RAND()+RAND()+RAND()+RAND()+RAND()+RAND()+RAND())-6))-1)+PT_Y5_MC!Y67)</x:f>
        <x:v>3489763.852705571</x:v>
      </x:c>
      <x:c r="Y157" s="16" t="n">
        <x:f>MAX(0,X157*(1+EXP((LN(1+Assumptions!$C$60)-0.5*Assumptions!$C$61^2)+Assumptions!$C$61*((RAND()+RAND()+RAND()+RAND()+RAND()+RAND()+RAND()+RAND()+RAND()+RAND()+RAND()+RAND())-6))-1)+PT_Y5_MC!Z67)</x:f>
        <x:v>4656043.12006265</x:v>
      </x:c>
      <x:c r="Z157" s="16" t="n">
        <x:f>MAX(0,Y157*(1+EXP((LN(1+Assumptions!$C$60)-0.5*Assumptions!$C$61^2)+Assumptions!$C$61*((RAND()+RAND()+RAND()+RAND()+RAND()+RAND()+RAND()+RAND()+RAND()+RAND()+RAND()+RAND())-6))-1)+PT_Y5_MC!AA67)</x:f>
        <x:v>4152989.4022010067</x:v>
      </x:c>
      <x:c r="AA157" s="16" t="n">
        <x:f>MAX(0,Z157*(1+EXP((LN(1+Assumptions!$C$60)-0.5*Assumptions!$C$61^2)+Assumptions!$C$61*((RAND()+RAND()+RAND()+RAND()+RAND()+RAND()+RAND()+RAND()+RAND()+RAND()+RAND()+RAND())-6))-1)+PT_Y5_MC!AB67)</x:f>
        <x:v>4218175.441120402</x:v>
      </x:c>
      <x:c r="AB157" s="16" t="n">
        <x:f>MAX(0,AA157*(1+EXP((LN(1+Assumptions!$C$60)-0.5*Assumptions!$C$61^2)+Assumptions!$C$61*((RAND()+RAND()+RAND()+RAND()+RAND()+RAND()+RAND()+RAND()+RAND()+RAND()+RAND()+RAND())-6))-1)+PT_Y5_MC!AC67)</x:f>
        <x:v>3648322.9290141677</x:v>
      </x:c>
      <x:c r="AC157" s="16" t="n">
        <x:f>MAX(0,AB157*(1+EXP((LN(1+Assumptions!$C$60)-0.5*Assumptions!$C$61^2)+Assumptions!$C$61*((RAND()+RAND()+RAND()+RAND()+RAND()+RAND()+RAND()+RAND()+RAND()+RAND()+RAND()+RAND())-6))-1)+PT_Y5_MC!AD67)</x:f>
        <x:v>4357897.299526642</x:v>
      </x:c>
      <x:c r="AD157" s="16" t="n">
        <x:f>MAX(0,AC157*(1+EXP((LN(1+Assumptions!$C$60)-0.5*Assumptions!$C$61^2)+Assumptions!$C$61*((RAND()+RAND()+RAND()+RAND()+RAND()+RAND()+RAND()+RAND()+RAND()+RAND()+RAND()+RAND())-6))-1)+PT_Y5_MC!AE67)</x:f>
        <x:v>5025346.092361063</x:v>
      </x:c>
      <x:c r="AE157" s="16" t="n">
        <x:f>MAX(0,AD157*(1+EXP((LN(1+Assumptions!$C$60)-0.5*Assumptions!$C$61^2)+Assumptions!$C$61*((RAND()+RAND()+RAND()+RAND()+RAND()+RAND()+RAND()+RAND()+RAND()+RAND()+RAND()+RAND())-6))-1)+PT_Y5_MC!AF67)</x:f>
        <x:v>5569193.066757111</x:v>
      </x:c>
      <x:c r="AF157" s="16" t="n">
        <x:f>MAX(0,AE157*(1+EXP((LN(1+Assumptions!$C$60)-0.5*Assumptions!$C$61^2)+Assumptions!$C$61*((RAND()+RAND()+RAND()+RAND()+RAND()+RAND()+RAND()+RAND()+RAND()+RAND()+RAND()+RAND())-6))-1)+PT_Y5_MC!AG67)</x:f>
        <x:v>6361982.680219157</x:v>
      </x:c>
    </x:row>
    <x:row r="158">
      <x:c r="A158" s="39">
        <x:v>154</x:v>
      </x:c>
      <x:c r="B158" s="16" t="n">
        <x:f>PT_Y5_MC!C68</x:f>
        <x:v>1029031.25</x:v>
      </x:c>
      <x:c r="C158" s="16" t="n">
        <x:f>MAX(0,B158*(1+EXP((LN(1+Assumptions!$C$60)-0.5*Assumptions!$C$61^2)+Assumptions!$C$61*((RAND()+RAND()+RAND()+RAND()+RAND()+RAND()+RAND()+RAND()+RAND()+RAND()+RAND()+RAND())-6))-1)+PT_Y5_MC!D67)</x:f>
        <x:v>1269806.1632965715</x:v>
      </x:c>
      <x:c r="D158" s="16" t="n">
        <x:f>MAX(0,C158*(1+EXP((LN(1+Assumptions!$C$60)-0.5*Assumptions!$C$61^2)+Assumptions!$C$61*((RAND()+RAND()+RAND()+RAND()+RAND()+RAND()+RAND()+RAND()+RAND()+RAND()+RAND()+RAND())-6))-1)+PT_Y5_MC!E67)</x:f>
        <x:v>1310743.1965710535</x:v>
      </x:c>
      <x:c r="E158" s="16" t="n">
        <x:f>MAX(0,D158*(1+EXP((LN(1+Assumptions!$C$60)-0.5*Assumptions!$C$61^2)+Assumptions!$C$61*((RAND()+RAND()+RAND()+RAND()+RAND()+RAND()+RAND()+RAND()+RAND()+RAND()+RAND()+RAND())-6))-1)+PT_Y5_MC!F67)</x:f>
        <x:v>1152236.6121969896</x:v>
      </x:c>
      <x:c r="F158" s="16" t="n">
        <x:f>MAX(0,E158*(1+EXP((LN(1+Assumptions!$C$60)-0.5*Assumptions!$C$61^2)+Assumptions!$C$61*((RAND()+RAND()+RAND()+RAND()+RAND()+RAND()+RAND()+RAND()+RAND()+RAND()+RAND()+RAND())-6))-1)+PT_Y5_MC!G67)</x:f>
        <x:v>1248140.1990562957</x:v>
      </x:c>
      <x:c r="G158" s="16" t="n">
        <x:f>MAX(0,F158*(1+EXP((LN(1+Assumptions!$C$60)-0.5*Assumptions!$C$61^2)+Assumptions!$C$61*((RAND()+RAND()+RAND()+RAND()+RAND()+RAND()+RAND()+RAND()+RAND()+RAND()+RAND()+RAND())-6))-1)+PT_Y5_MC!H67)</x:f>
        <x:v>1482984.843836968</x:v>
      </x:c>
      <x:c r="H158" s="16" t="n">
        <x:f>MAX(0,G158*(1+EXP((LN(1+Assumptions!$C$60)-0.5*Assumptions!$C$61^2)+Assumptions!$C$61*((RAND()+RAND()+RAND()+RAND()+RAND()+RAND()+RAND()+RAND()+RAND()+RAND()+RAND()+RAND())-6))-1)+PT_Y5_MC!I67)</x:f>
        <x:v>1844070.8648149238</x:v>
      </x:c>
      <x:c r="I158" s="16" t="n">
        <x:f>MAX(0,H158*(1+EXP((LN(1+Assumptions!$C$60)-0.5*Assumptions!$C$61^2)+Assumptions!$C$61*((RAND()+RAND()+RAND()+RAND()+RAND()+RAND()+RAND()+RAND()+RAND()+RAND()+RAND()+RAND())-6))-1)+PT_Y5_MC!J67)</x:f>
        <x:v>2401756.384724991</x:v>
      </x:c>
      <x:c r="J158" s="16" t="n">
        <x:f>MAX(0,I158*(1+EXP((LN(1+Assumptions!$C$60)-0.5*Assumptions!$C$61^2)+Assumptions!$C$61*((RAND()+RAND()+RAND()+RAND()+RAND()+RAND()+RAND()+RAND()+RAND()+RAND()+RAND()+RAND())-6))-1)+PT_Y5_MC!K67)</x:f>
        <x:v>2259324.579867778</x:v>
      </x:c>
      <x:c r="K158" s="16" t="n">
        <x:f>MAX(0,J158*(1+EXP((LN(1+Assumptions!$C$60)-0.5*Assumptions!$C$61^2)+Assumptions!$C$61*((RAND()+RAND()+RAND()+RAND()+RAND()+RAND()+RAND()+RAND()+RAND()+RAND()+RAND()+RAND())-6))-1)+PT_Y5_MC!L67)</x:f>
        <x:v>2511713.543737255</x:v>
      </x:c>
      <x:c r="L158" s="16" t="n">
        <x:f>MAX(0,K158*(1+EXP((LN(1+Assumptions!$C$60)-0.5*Assumptions!$C$61^2)+Assumptions!$C$61*((RAND()+RAND()+RAND()+RAND()+RAND()+RAND()+RAND()+RAND()+RAND()+RAND()+RAND()+RAND())-6))-1)+PT_Y5_MC!M67)</x:f>
        <x:v>2480679.6189665664</x:v>
      </x:c>
      <x:c r="M158" s="16" t="n">
        <x:f>MAX(0,L158*(1+EXP((LN(1+Assumptions!$C$60)-0.5*Assumptions!$C$61^2)+Assumptions!$C$61*((RAND()+RAND()+RAND()+RAND()+RAND()+RAND()+RAND()+RAND()+RAND()+RAND()+RAND()+RAND())-6))-1)+PT_Y5_MC!N67)</x:f>
        <x:v>3181920.740584384</x:v>
      </x:c>
      <x:c r="N158" s="16" t="n">
        <x:f>MAX(0,M158*(1+EXP((LN(1+Assumptions!$C$60)-0.5*Assumptions!$C$61^2)+Assumptions!$C$61*((RAND()+RAND()+RAND()+RAND()+RAND()+RAND()+RAND()+RAND()+RAND()+RAND()+RAND()+RAND())-6))-1)+PT_Y5_MC!O67)</x:f>
        <x:v>3077538.4343589707</x:v>
      </x:c>
      <x:c r="O158" s="16" t="n">
        <x:f>MAX(0,N158*(1+EXP((LN(1+Assumptions!$C$60)-0.5*Assumptions!$C$61^2)+Assumptions!$C$61*((RAND()+RAND()+RAND()+RAND()+RAND()+RAND()+RAND()+RAND()+RAND()+RAND()+RAND()+RAND())-6))-1)+PT_Y5_MC!P67)</x:f>
        <x:v>3460622.561791175</x:v>
      </x:c>
      <x:c r="P158" s="16" t="n">
        <x:f>MAX(0,O158*(1+EXP((LN(1+Assumptions!$C$60)-0.5*Assumptions!$C$61^2)+Assumptions!$C$61*((RAND()+RAND()+RAND()+RAND()+RAND()+RAND()+RAND()+RAND()+RAND()+RAND()+RAND()+RAND())-6))-1)+PT_Y5_MC!Q67)</x:f>
        <x:v>3572510.4937963295</x:v>
      </x:c>
      <x:c r="Q158" s="16" t="n">
        <x:f>MAX(0,P158*(1+EXP((LN(1+Assumptions!$C$60)-0.5*Assumptions!$C$61^2)+Assumptions!$C$61*((RAND()+RAND()+RAND()+RAND()+RAND()+RAND()+RAND()+RAND()+RAND()+RAND()+RAND()+RAND())-6))-1)+PT_Y5_MC!R67)</x:f>
        <x:v>2691134.680287659</x:v>
      </x:c>
      <x:c r="R158" s="16" t="n">
        <x:f>MAX(0,Q158*(1+EXP((LN(1+Assumptions!$C$60)-0.5*Assumptions!$C$61^2)+Assumptions!$C$61*((RAND()+RAND()+RAND()+RAND()+RAND()+RAND()+RAND()+RAND()+RAND()+RAND()+RAND()+RAND())-6))-1)+PT_Y5_MC!S67)</x:f>
        <x:v>2385214.07330297</x:v>
      </x:c>
      <x:c r="S158" s="16" t="n">
        <x:f>MAX(0,R158*(1+EXP((LN(1+Assumptions!$C$60)-0.5*Assumptions!$C$61^2)+Assumptions!$C$61*((RAND()+RAND()+RAND()+RAND()+RAND()+RAND()+RAND()+RAND()+RAND()+RAND()+RAND()+RAND())-6))-1)+PT_Y5_MC!T67)</x:f>
        <x:v>2172498.899465975</x:v>
      </x:c>
      <x:c r="T158" s="16" t="n">
        <x:f>MAX(0,S158*(1+EXP((LN(1+Assumptions!$C$60)-0.5*Assumptions!$C$61^2)+Assumptions!$C$61*((RAND()+RAND()+RAND()+RAND()+RAND()+RAND()+RAND()+RAND()+RAND()+RAND()+RAND()+RAND())-6))-1)+PT_Y5_MC!U67)</x:f>
        <x:v>1872275.3298362305</x:v>
      </x:c>
      <x:c r="U158" s="16" t="n">
        <x:f>MAX(0,T158*(1+EXP((LN(1+Assumptions!$C$60)-0.5*Assumptions!$C$61^2)+Assumptions!$C$61*((RAND()+RAND()+RAND()+RAND()+RAND()+RAND()+RAND()+RAND()+RAND()+RAND()+RAND()+RAND())-6))-1)+PT_Y5_MC!V67)</x:f>
        <x:v>1522350.9028488807</x:v>
      </x:c>
      <x:c r="V158" s="16" t="n">
        <x:f>MAX(0,U158*(1+EXP((LN(1+Assumptions!$C$60)-0.5*Assumptions!$C$61^2)+Assumptions!$C$61*((RAND()+RAND()+RAND()+RAND()+RAND()+RAND()+RAND()+RAND()+RAND()+RAND()+RAND()+RAND())-6))-1)+PT_Y5_MC!W67)</x:f>
        <x:v>1461036.5685143855</x:v>
      </x:c>
      <x:c r="W158" s="16" t="n">
        <x:f>MAX(0,V158*(1+EXP((LN(1+Assumptions!$C$60)-0.5*Assumptions!$C$61^2)+Assumptions!$C$61*((RAND()+RAND()+RAND()+RAND()+RAND()+RAND()+RAND()+RAND()+RAND()+RAND()+RAND()+RAND())-6))-1)+PT_Y5_MC!X67)</x:f>
        <x:v>1551798.2827866636</x:v>
      </x:c>
      <x:c r="X158" s="16" t="n">
        <x:f>MAX(0,W158*(1+EXP((LN(1+Assumptions!$C$60)-0.5*Assumptions!$C$61^2)+Assumptions!$C$61*((RAND()+RAND()+RAND()+RAND()+RAND()+RAND()+RAND()+RAND()+RAND()+RAND()+RAND()+RAND())-6))-1)+PT_Y5_MC!Y67)</x:f>
        <x:v>1433096.0827899491</x:v>
      </x:c>
      <x:c r="Y158" s="16" t="n">
        <x:f>MAX(0,X158*(1+EXP((LN(1+Assumptions!$C$60)-0.5*Assumptions!$C$61^2)+Assumptions!$C$61*((RAND()+RAND()+RAND()+RAND()+RAND()+RAND()+RAND()+RAND()+RAND()+RAND()+RAND()+RAND())-6))-1)+PT_Y5_MC!Z67)</x:f>
        <x:v>1218607.9260531531</x:v>
      </x:c>
      <x:c r="Z158" s="16" t="n">
        <x:f>MAX(0,Y158*(1+EXP((LN(1+Assumptions!$C$60)-0.5*Assumptions!$C$61^2)+Assumptions!$C$61*((RAND()+RAND()+RAND()+RAND()+RAND()+RAND()+RAND()+RAND()+RAND()+RAND()+RAND()+RAND())-6))-1)+PT_Y5_MC!AA67)</x:f>
        <x:v>1250861.699235646</x:v>
      </x:c>
      <x:c r="AA158" s="16" t="n">
        <x:f>MAX(0,Z158*(1+EXP((LN(1+Assumptions!$C$60)-0.5*Assumptions!$C$61^2)+Assumptions!$C$61*((RAND()+RAND()+RAND()+RAND()+RAND()+RAND()+RAND()+RAND()+RAND()+RAND()+RAND()+RAND())-6))-1)+PT_Y5_MC!AB67)</x:f>
        <x:v>1402400.63551069</x:v>
      </x:c>
      <x:c r="AB158" s="16" t="n">
        <x:f>MAX(0,AA158*(1+EXP((LN(1+Assumptions!$C$60)-0.5*Assumptions!$C$61^2)+Assumptions!$C$61*((RAND()+RAND()+RAND()+RAND()+RAND()+RAND()+RAND()+RAND()+RAND()+RAND()+RAND()+RAND())-6))-1)+PT_Y5_MC!AC67)</x:f>
        <x:v>1584961.5337071717</x:v>
      </x:c>
      <x:c r="AC158" s="16" t="n">
        <x:f>MAX(0,AB158*(1+EXP((LN(1+Assumptions!$C$60)-0.5*Assumptions!$C$61^2)+Assumptions!$C$61*((RAND()+RAND()+RAND()+RAND()+RAND()+RAND()+RAND()+RAND()+RAND()+RAND()+RAND()+RAND())-6))-1)+PT_Y5_MC!AD67)</x:f>
        <x:v>1409420.4434590547</x:v>
      </x:c>
      <x:c r="AD158" s="16" t="n">
        <x:f>MAX(0,AC158*(1+EXP((LN(1+Assumptions!$C$60)-0.5*Assumptions!$C$61^2)+Assumptions!$C$61*((RAND()+RAND()+RAND()+RAND()+RAND()+RAND()+RAND()+RAND()+RAND()+RAND()+RAND()+RAND())-6))-1)+PT_Y5_MC!AE67)</x:f>
        <x:v>1542351.9794553616</x:v>
      </x:c>
      <x:c r="AE158" s="16" t="n">
        <x:f>MAX(0,AD158*(1+EXP((LN(1+Assumptions!$C$60)-0.5*Assumptions!$C$61^2)+Assumptions!$C$61*((RAND()+RAND()+RAND()+RAND()+RAND()+RAND()+RAND()+RAND()+RAND()+RAND()+RAND()+RAND())-6))-1)+PT_Y5_MC!AF67)</x:f>
        <x:v>1935651.805188785</x:v>
      </x:c>
      <x:c r="AF158" s="16" t="n">
        <x:f>MAX(0,AE158*(1+EXP((LN(1+Assumptions!$C$60)-0.5*Assumptions!$C$61^2)+Assumptions!$C$61*((RAND()+RAND()+RAND()+RAND()+RAND()+RAND()+RAND()+RAND()+RAND()+RAND()+RAND()+RAND())-6))-1)+PT_Y5_MC!AG67)</x:f>
        <x:v>2355206.459540176</x:v>
      </x:c>
    </x:row>
    <x:row r="159">
      <x:c r="A159" s="39">
        <x:v>155</x:v>
      </x:c>
      <x:c r="B159" s="16" t="n">
        <x:f>PT_Y5_MC!C68</x:f>
        <x:v>1029031.25</x:v>
      </x:c>
      <x:c r="C159" s="16" t="n">
        <x:f>MAX(0,B159*(1+EXP((LN(1+Assumptions!$C$60)-0.5*Assumptions!$C$61^2)+Assumptions!$C$61*((RAND()+RAND()+RAND()+RAND()+RAND()+RAND()+RAND()+RAND()+RAND()+RAND()+RAND()+RAND())-6))-1)+PT_Y5_MC!D67)</x:f>
        <x:v>1171953.4966542087</x:v>
      </x:c>
      <x:c r="D159" s="16" t="n">
        <x:f>MAX(0,C159*(1+EXP((LN(1+Assumptions!$C$60)-0.5*Assumptions!$C$61^2)+Assumptions!$C$61*((RAND()+RAND()+RAND()+RAND()+RAND()+RAND()+RAND()+RAND()+RAND()+RAND()+RAND()+RAND())-6))-1)+PT_Y5_MC!E67)</x:f>
        <x:v>1340824.5133516432</x:v>
      </x:c>
      <x:c r="E159" s="16" t="n">
        <x:f>MAX(0,D159*(1+EXP((LN(1+Assumptions!$C$60)-0.5*Assumptions!$C$61^2)+Assumptions!$C$61*((RAND()+RAND()+RAND()+RAND()+RAND()+RAND()+RAND()+RAND()+RAND()+RAND()+RAND()+RAND())-6))-1)+PT_Y5_MC!F67)</x:f>
        <x:v>1444192.8777522407</x:v>
      </x:c>
      <x:c r="F159" s="16" t="n">
        <x:f>MAX(0,E159*(1+EXP((LN(1+Assumptions!$C$60)-0.5*Assumptions!$C$61^2)+Assumptions!$C$61*((RAND()+RAND()+RAND()+RAND()+RAND()+RAND()+RAND()+RAND()+RAND()+RAND()+RAND()+RAND())-6))-1)+PT_Y5_MC!G67)</x:f>
        <x:v>1356423.6820517462</x:v>
      </x:c>
      <x:c r="G159" s="16" t="n">
        <x:f>MAX(0,F159*(1+EXP((LN(1+Assumptions!$C$60)-0.5*Assumptions!$C$61^2)+Assumptions!$C$61*((RAND()+RAND()+RAND()+RAND()+RAND()+RAND()+RAND()+RAND()+RAND()+RAND()+RAND()+RAND())-6))-1)+PT_Y5_MC!H67)</x:f>
        <x:v>1378259.5552914117</x:v>
      </x:c>
      <x:c r="H159" s="16" t="n">
        <x:f>MAX(0,G159*(1+EXP((LN(1+Assumptions!$C$60)-0.5*Assumptions!$C$61^2)+Assumptions!$C$61*((RAND()+RAND()+RAND()+RAND()+RAND()+RAND()+RAND()+RAND()+RAND()+RAND()+RAND()+RAND())-6))-1)+PT_Y5_MC!I67)</x:f>
        <x:v>925277.3254454661</x:v>
      </x:c>
      <x:c r="I159" s="16" t="n">
        <x:f>MAX(0,H159*(1+EXP((LN(1+Assumptions!$C$60)-0.5*Assumptions!$C$61^2)+Assumptions!$C$61*((RAND()+RAND()+RAND()+RAND()+RAND()+RAND()+RAND()+RAND()+RAND()+RAND()+RAND()+RAND())-6))-1)+PT_Y5_MC!J67)</x:f>
        <x:v>1305082.0507614694</x:v>
      </x:c>
      <x:c r="J159" s="16" t="n">
        <x:f>MAX(0,I159*(1+EXP((LN(1+Assumptions!$C$60)-0.5*Assumptions!$C$61^2)+Assumptions!$C$61*((RAND()+RAND()+RAND()+RAND()+RAND()+RAND()+RAND()+RAND()+RAND()+RAND()+RAND()+RAND())-6))-1)+PT_Y5_MC!K67)</x:f>
        <x:v>1430558.2722349633</x:v>
      </x:c>
      <x:c r="K159" s="16" t="n">
        <x:f>MAX(0,J159*(1+EXP((LN(1+Assumptions!$C$60)-0.5*Assumptions!$C$61^2)+Assumptions!$C$61*((RAND()+RAND()+RAND()+RAND()+RAND()+RAND()+RAND()+RAND()+RAND()+RAND()+RAND()+RAND())-6))-1)+PT_Y5_MC!L67)</x:f>
        <x:v>1663108.4316843117</x:v>
      </x:c>
      <x:c r="L159" s="16" t="n">
        <x:f>MAX(0,K159*(1+EXP((LN(1+Assumptions!$C$60)-0.5*Assumptions!$C$61^2)+Assumptions!$C$61*((RAND()+RAND()+RAND()+RAND()+RAND()+RAND()+RAND()+RAND()+RAND()+RAND()+RAND()+RAND())-6))-1)+PT_Y5_MC!M67)</x:f>
        <x:v>1255169.9999293478</x:v>
      </x:c>
      <x:c r="M159" s="16" t="n">
        <x:f>MAX(0,L159*(1+EXP((LN(1+Assumptions!$C$60)-0.5*Assumptions!$C$61^2)+Assumptions!$C$61*((RAND()+RAND()+RAND()+RAND()+RAND()+RAND()+RAND()+RAND()+RAND()+RAND()+RAND()+RAND())-6))-1)+PT_Y5_MC!N67)</x:f>
        <x:v>1287307.2357484295</x:v>
      </x:c>
      <x:c r="N159" s="16" t="n">
        <x:f>MAX(0,M159*(1+EXP((LN(1+Assumptions!$C$60)-0.5*Assumptions!$C$61^2)+Assumptions!$C$61*((RAND()+RAND()+RAND()+RAND()+RAND()+RAND()+RAND()+RAND()+RAND()+RAND()+RAND()+RAND())-6))-1)+PT_Y5_MC!O67)</x:f>
        <x:v>1536940.4075668058</x:v>
      </x:c>
      <x:c r="O159" s="16" t="n">
        <x:f>MAX(0,N159*(1+EXP((LN(1+Assumptions!$C$60)-0.5*Assumptions!$C$61^2)+Assumptions!$C$61*((RAND()+RAND()+RAND()+RAND()+RAND()+RAND()+RAND()+RAND()+RAND()+RAND()+RAND()+RAND())-6))-1)+PT_Y5_MC!P67)</x:f>
        <x:v>2160867.107892733</x:v>
      </x:c>
      <x:c r="P159" s="16" t="n">
        <x:f>MAX(0,O159*(1+EXP((LN(1+Assumptions!$C$60)-0.5*Assumptions!$C$61^2)+Assumptions!$C$61*((RAND()+RAND()+RAND()+RAND()+RAND()+RAND()+RAND()+RAND()+RAND()+RAND()+RAND()+RAND())-6))-1)+PT_Y5_MC!Q67)</x:f>
        <x:v>2777394.32090237</x:v>
      </x:c>
      <x:c r="Q159" s="16" t="n">
        <x:f>MAX(0,P159*(1+EXP((LN(1+Assumptions!$C$60)-0.5*Assumptions!$C$61^2)+Assumptions!$C$61*((RAND()+RAND()+RAND()+RAND()+RAND()+RAND()+RAND()+RAND()+RAND()+RAND()+RAND()+RAND())-6))-1)+PT_Y5_MC!R67)</x:f>
        <x:v>3041145.4545546593</x:v>
      </x:c>
      <x:c r="R159" s="16" t="n">
        <x:f>MAX(0,Q159*(1+EXP((LN(1+Assumptions!$C$60)-0.5*Assumptions!$C$61^2)+Assumptions!$C$61*((RAND()+RAND()+RAND()+RAND()+RAND()+RAND()+RAND()+RAND()+RAND()+RAND()+RAND()+RAND())-6))-1)+PT_Y5_MC!S67)</x:f>
        <x:v>3165484.9580370863</x:v>
      </x:c>
      <x:c r="S159" s="16" t="n">
        <x:f>MAX(0,R159*(1+EXP((LN(1+Assumptions!$C$60)-0.5*Assumptions!$C$61^2)+Assumptions!$C$61*((RAND()+RAND()+RAND()+RAND()+RAND()+RAND()+RAND()+RAND()+RAND()+RAND()+RAND()+RAND())-6))-1)+PT_Y5_MC!T67)</x:f>
        <x:v>3082820.6485348633</x:v>
      </x:c>
      <x:c r="T159" s="16" t="n">
        <x:f>MAX(0,S159*(1+EXP((LN(1+Assumptions!$C$60)-0.5*Assumptions!$C$61^2)+Assumptions!$C$61*((RAND()+RAND()+RAND()+RAND()+RAND()+RAND()+RAND()+RAND()+RAND()+RAND()+RAND()+RAND())-6))-1)+PT_Y5_MC!U67)</x:f>
        <x:v>3714372.6631248076</x:v>
      </x:c>
      <x:c r="U159" s="16" t="n">
        <x:f>MAX(0,T159*(1+EXP((LN(1+Assumptions!$C$60)-0.5*Assumptions!$C$61^2)+Assumptions!$C$61*((RAND()+RAND()+RAND()+RAND()+RAND()+RAND()+RAND()+RAND()+RAND()+RAND()+RAND()+RAND())-6))-1)+PT_Y5_MC!V67)</x:f>
        <x:v>3610945.4390527112</x:v>
      </x:c>
      <x:c r="V159" s="16" t="n">
        <x:f>MAX(0,U159*(1+EXP((LN(1+Assumptions!$C$60)-0.5*Assumptions!$C$61^2)+Assumptions!$C$61*((RAND()+RAND()+RAND()+RAND()+RAND()+RAND()+RAND()+RAND()+RAND()+RAND()+RAND()+RAND())-6))-1)+PT_Y5_MC!W67)</x:f>
        <x:v>3224441.3891163054</x:v>
      </x:c>
      <x:c r="W159" s="16" t="n">
        <x:f>MAX(0,V159*(1+EXP((LN(1+Assumptions!$C$60)-0.5*Assumptions!$C$61^2)+Assumptions!$C$61*((RAND()+RAND()+RAND()+RAND()+RAND()+RAND()+RAND()+RAND()+RAND()+RAND()+RAND()+RAND())-6))-1)+PT_Y5_MC!X67)</x:f>
        <x:v>5114078.7600857895</x:v>
      </x:c>
      <x:c r="X159" s="16" t="n">
        <x:f>MAX(0,W159*(1+EXP((LN(1+Assumptions!$C$60)-0.5*Assumptions!$C$61^2)+Assumptions!$C$61*((RAND()+RAND()+RAND()+RAND()+RAND()+RAND()+RAND()+RAND()+RAND()+RAND()+RAND()+RAND())-6))-1)+PT_Y5_MC!Y67)</x:f>
        <x:v>4481468.142048387</x:v>
      </x:c>
      <x:c r="Y159" s="16" t="n">
        <x:f>MAX(0,X159*(1+EXP((LN(1+Assumptions!$C$60)-0.5*Assumptions!$C$61^2)+Assumptions!$C$61*((RAND()+RAND()+RAND()+RAND()+RAND()+RAND()+RAND()+RAND()+RAND()+RAND()+RAND()+RAND())-6))-1)+PT_Y5_MC!Z67)</x:f>
        <x:v>4780416.121960793</x:v>
      </x:c>
      <x:c r="Z159" s="16" t="n">
        <x:f>MAX(0,Y159*(1+EXP((LN(1+Assumptions!$C$60)-0.5*Assumptions!$C$61^2)+Assumptions!$C$61*((RAND()+RAND()+RAND()+RAND()+RAND()+RAND()+RAND()+RAND()+RAND()+RAND()+RAND()+RAND())-6))-1)+PT_Y5_MC!AA67)</x:f>
        <x:v>3704213.205470531</x:v>
      </x:c>
      <x:c r="AA159" s="16" t="n">
        <x:f>MAX(0,Z159*(1+EXP((LN(1+Assumptions!$C$60)-0.5*Assumptions!$C$61^2)+Assumptions!$C$61*((RAND()+RAND()+RAND()+RAND()+RAND()+RAND()+RAND()+RAND()+RAND()+RAND()+RAND()+RAND())-6))-1)+PT_Y5_MC!AB67)</x:f>
        <x:v>4256075.117711791</x:v>
      </x:c>
      <x:c r="AB159" s="16" t="n">
        <x:f>MAX(0,AA159*(1+EXP((LN(1+Assumptions!$C$60)-0.5*Assumptions!$C$61^2)+Assumptions!$C$61*((RAND()+RAND()+RAND()+RAND()+RAND()+RAND()+RAND()+RAND()+RAND()+RAND()+RAND()+RAND())-6))-1)+PT_Y5_MC!AC67)</x:f>
        <x:v>3572490.43018945</x:v>
      </x:c>
      <x:c r="AC159" s="16" t="n">
        <x:f>MAX(0,AB159*(1+EXP((LN(1+Assumptions!$C$60)-0.5*Assumptions!$C$61^2)+Assumptions!$C$61*((RAND()+RAND()+RAND()+RAND()+RAND()+RAND()+RAND()+RAND()+RAND()+RAND()+RAND()+RAND())-6))-1)+PT_Y5_MC!AD67)</x:f>
        <x:v>5074971.286009173</x:v>
      </x:c>
      <x:c r="AD159" s="16" t="n">
        <x:f>MAX(0,AC159*(1+EXP((LN(1+Assumptions!$C$60)-0.5*Assumptions!$C$61^2)+Assumptions!$C$61*((RAND()+RAND()+RAND()+RAND()+RAND()+RAND()+RAND()+RAND()+RAND()+RAND()+RAND()+RAND())-6))-1)+PT_Y5_MC!AE67)</x:f>
        <x:v>4543434.555958711</x:v>
      </x:c>
      <x:c r="AE159" s="16" t="n">
        <x:f>MAX(0,AD159*(1+EXP((LN(1+Assumptions!$C$60)-0.5*Assumptions!$C$61^2)+Assumptions!$C$61*((RAND()+RAND()+RAND()+RAND()+RAND()+RAND()+RAND()+RAND()+RAND()+RAND()+RAND()+RAND())-6))-1)+PT_Y5_MC!AF67)</x:f>
        <x:v>4669728.323920922</x:v>
      </x:c>
      <x:c r="AF159" s="16" t="n">
        <x:f>MAX(0,AE159*(1+EXP((LN(1+Assumptions!$C$60)-0.5*Assumptions!$C$61^2)+Assumptions!$C$61*((RAND()+RAND()+RAND()+RAND()+RAND()+RAND()+RAND()+RAND()+RAND()+RAND()+RAND()+RAND())-6))-1)+PT_Y5_MC!AG67)</x:f>
        <x:v>4810733.305899153</x:v>
      </x:c>
    </x:row>
    <x:row r="160">
      <x:c r="A160" s="39">
        <x:v>156</x:v>
      </x:c>
      <x:c r="B160" s="16" t="n">
        <x:f>PT_Y5_MC!C68</x:f>
        <x:v>1029031.25</x:v>
      </x:c>
      <x:c r="C160" s="16" t="n">
        <x:f>MAX(0,B160*(1+EXP((LN(1+Assumptions!$C$60)-0.5*Assumptions!$C$61^2)+Assumptions!$C$61*((RAND()+RAND()+RAND()+RAND()+RAND()+RAND()+RAND()+RAND()+RAND()+RAND()+RAND()+RAND())-6))-1)+PT_Y5_MC!D67)</x:f>
        <x:v>1004185.5794589599</x:v>
      </x:c>
      <x:c r="D160" s="16" t="n">
        <x:f>MAX(0,C160*(1+EXP((LN(1+Assumptions!$C$60)-0.5*Assumptions!$C$61^2)+Assumptions!$C$61*((RAND()+RAND()+RAND()+RAND()+RAND()+RAND()+RAND()+RAND()+RAND()+RAND()+RAND()+RAND())-6))-1)+PT_Y5_MC!E67)</x:f>
        <x:v>1064739.6287494404</x:v>
      </x:c>
      <x:c r="E160" s="16" t="n">
        <x:f>MAX(0,D160*(1+EXP((LN(1+Assumptions!$C$60)-0.5*Assumptions!$C$61^2)+Assumptions!$C$61*((RAND()+RAND()+RAND()+RAND()+RAND()+RAND()+RAND()+RAND()+RAND()+RAND()+RAND()+RAND())-6))-1)+PT_Y5_MC!F67)</x:f>
        <x:v>998802.0098608142</x:v>
      </x:c>
      <x:c r="F160" s="16" t="n">
        <x:f>MAX(0,E160*(1+EXP((LN(1+Assumptions!$C$60)-0.5*Assumptions!$C$61^2)+Assumptions!$C$61*((RAND()+RAND()+RAND()+RAND()+RAND()+RAND()+RAND()+RAND()+RAND()+RAND()+RAND()+RAND())-6))-1)+PT_Y5_MC!G67)</x:f>
        <x:v>1257118.9124423768</x:v>
      </x:c>
      <x:c r="G160" s="16" t="n">
        <x:f>MAX(0,F160*(1+EXP((LN(1+Assumptions!$C$60)-0.5*Assumptions!$C$61^2)+Assumptions!$C$61*((RAND()+RAND()+RAND()+RAND()+RAND()+RAND()+RAND()+RAND()+RAND()+RAND()+RAND()+RAND())-6))-1)+PT_Y5_MC!H67)</x:f>
        <x:v>1330966.3475443597</x:v>
      </x:c>
      <x:c r="H160" s="16" t="n">
        <x:f>MAX(0,G160*(1+EXP((LN(1+Assumptions!$C$60)-0.5*Assumptions!$C$61^2)+Assumptions!$C$61*((RAND()+RAND()+RAND()+RAND()+RAND()+RAND()+RAND()+RAND()+RAND()+RAND()+RAND()+RAND())-6))-1)+PT_Y5_MC!I67)</x:f>
        <x:v>1098197.9568140996</x:v>
      </x:c>
      <x:c r="I160" s="16" t="n">
        <x:f>MAX(0,H160*(1+EXP((LN(1+Assumptions!$C$60)-0.5*Assumptions!$C$61^2)+Assumptions!$C$61*((RAND()+RAND()+RAND()+RAND()+RAND()+RAND()+RAND()+RAND()+RAND()+RAND()+RAND()+RAND())-6))-1)+PT_Y5_MC!J67)</x:f>
        <x:v>1008690.5869979627</x:v>
      </x:c>
      <x:c r="J160" s="16" t="n">
        <x:f>MAX(0,I160*(1+EXP((LN(1+Assumptions!$C$60)-0.5*Assumptions!$C$61^2)+Assumptions!$C$61*((RAND()+RAND()+RAND()+RAND()+RAND()+RAND()+RAND()+RAND()+RAND()+RAND()+RAND()+RAND())-6))-1)+PT_Y5_MC!K67)</x:f>
        <x:v>1118553.3611226152</x:v>
      </x:c>
      <x:c r="K160" s="16" t="n">
        <x:f>MAX(0,J160*(1+EXP((LN(1+Assumptions!$C$60)-0.5*Assumptions!$C$61^2)+Assumptions!$C$61*((RAND()+RAND()+RAND()+RAND()+RAND()+RAND()+RAND()+RAND()+RAND()+RAND()+RAND()+RAND())-6))-1)+PT_Y5_MC!L67)</x:f>
        <x:v>927706.8294821471</x:v>
      </x:c>
      <x:c r="L160" s="16" t="n">
        <x:f>MAX(0,K160*(1+EXP((LN(1+Assumptions!$C$60)-0.5*Assumptions!$C$61^2)+Assumptions!$C$61*((RAND()+RAND()+RAND()+RAND()+RAND()+RAND()+RAND()+RAND()+RAND()+RAND()+RAND()+RAND())-6))-1)+PT_Y5_MC!M67)</x:f>
        <x:v>852386.6010329875</x:v>
      </x:c>
      <x:c r="M160" s="16" t="n">
        <x:f>MAX(0,L160*(1+EXP((LN(1+Assumptions!$C$60)-0.5*Assumptions!$C$61^2)+Assumptions!$C$61*((RAND()+RAND()+RAND()+RAND()+RAND()+RAND()+RAND()+RAND()+RAND()+RAND()+RAND()+RAND())-6))-1)+PT_Y5_MC!N67)</x:f>
        <x:v>754151.9587956469</x:v>
      </x:c>
      <x:c r="N160" s="16" t="n">
        <x:f>MAX(0,M160*(1+EXP((LN(1+Assumptions!$C$60)-0.5*Assumptions!$C$61^2)+Assumptions!$C$61*((RAND()+RAND()+RAND()+RAND()+RAND()+RAND()+RAND()+RAND()+RAND()+RAND()+RAND()+RAND())-6))-1)+PT_Y5_MC!O67)</x:f>
        <x:v>720527.8080519431</x:v>
      </x:c>
      <x:c r="O160" s="16" t="n">
        <x:f>MAX(0,N160*(1+EXP((LN(1+Assumptions!$C$60)-0.5*Assumptions!$C$61^2)+Assumptions!$C$61*((RAND()+RAND()+RAND()+RAND()+RAND()+RAND()+RAND()+RAND()+RAND()+RAND()+RAND()+RAND())-6))-1)+PT_Y5_MC!P67)</x:f>
        <x:v>703728.3120728767</x:v>
      </x:c>
      <x:c r="P160" s="16" t="n">
        <x:f>MAX(0,O160*(1+EXP((LN(1+Assumptions!$C$60)-0.5*Assumptions!$C$61^2)+Assumptions!$C$61*((RAND()+RAND()+RAND()+RAND()+RAND()+RAND()+RAND()+RAND()+RAND()+RAND()+RAND()+RAND())-6))-1)+PT_Y5_MC!Q67)</x:f>
        <x:v>847176.1337950731</x:v>
      </x:c>
      <x:c r="Q160" s="16" t="n">
        <x:f>MAX(0,P160*(1+EXP((LN(1+Assumptions!$C$60)-0.5*Assumptions!$C$61^2)+Assumptions!$C$61*((RAND()+RAND()+RAND()+RAND()+RAND()+RAND()+RAND()+RAND()+RAND()+RAND()+RAND()+RAND())-6))-1)+PT_Y5_MC!R67)</x:f>
        <x:v>994751.1044089769</x:v>
      </x:c>
      <x:c r="R160" s="16" t="n">
        <x:f>MAX(0,Q160*(1+EXP((LN(1+Assumptions!$C$60)-0.5*Assumptions!$C$61^2)+Assumptions!$C$61*((RAND()+RAND()+RAND()+RAND()+RAND()+RAND()+RAND()+RAND()+RAND()+RAND()+RAND()+RAND())-6))-1)+PT_Y5_MC!S67)</x:f>
        <x:v>992598.3730667059</x:v>
      </x:c>
      <x:c r="S160" s="16" t="n">
        <x:f>MAX(0,R160*(1+EXP((LN(1+Assumptions!$C$60)-0.5*Assumptions!$C$61^2)+Assumptions!$C$61*((RAND()+RAND()+RAND()+RAND()+RAND()+RAND()+RAND()+RAND()+RAND()+RAND()+RAND()+RAND())-6))-1)+PT_Y5_MC!T67)</x:f>
        <x:v>1269638.535165023</x:v>
      </x:c>
      <x:c r="T160" s="16" t="n">
        <x:f>MAX(0,S160*(1+EXP((LN(1+Assumptions!$C$60)-0.5*Assumptions!$C$61^2)+Assumptions!$C$61*((RAND()+RAND()+RAND()+RAND()+RAND()+RAND()+RAND()+RAND()+RAND()+RAND()+RAND()+RAND())-6))-1)+PT_Y5_MC!U67)</x:f>
        <x:v>1678542.1140070062</x:v>
      </x:c>
      <x:c r="U160" s="16" t="n">
        <x:f>MAX(0,T160*(1+EXP((LN(1+Assumptions!$C$60)-0.5*Assumptions!$C$61^2)+Assumptions!$C$61*((RAND()+RAND()+RAND()+RAND()+RAND()+RAND()+RAND()+RAND()+RAND()+RAND()+RAND()+RAND())-6))-1)+PT_Y5_MC!V67)</x:f>
        <x:v>2271921.1092802477</x:v>
      </x:c>
      <x:c r="V160" s="16" t="n">
        <x:f>MAX(0,U160*(1+EXP((LN(1+Assumptions!$C$60)-0.5*Assumptions!$C$61^2)+Assumptions!$C$61*((RAND()+RAND()+RAND()+RAND()+RAND()+RAND()+RAND()+RAND()+RAND()+RAND()+RAND()+RAND())-6))-1)+PT_Y5_MC!W67)</x:f>
        <x:v>2331863.4967077957</x:v>
      </x:c>
      <x:c r="W160" s="16" t="n">
        <x:f>MAX(0,V160*(1+EXP((LN(1+Assumptions!$C$60)-0.5*Assumptions!$C$61^2)+Assumptions!$C$61*((RAND()+RAND()+RAND()+RAND()+RAND()+RAND()+RAND()+RAND()+RAND()+RAND()+RAND()+RAND())-6))-1)+PT_Y5_MC!X67)</x:f>
        <x:v>2893658.5307727912</x:v>
      </x:c>
      <x:c r="X160" s="16" t="n">
        <x:f>MAX(0,W160*(1+EXP((LN(1+Assumptions!$C$60)-0.5*Assumptions!$C$61^2)+Assumptions!$C$61*((RAND()+RAND()+RAND()+RAND()+RAND()+RAND()+RAND()+RAND()+RAND()+RAND()+RAND()+RAND())-6))-1)+PT_Y5_MC!Y67)</x:f>
        <x:v>3460808.213622881</x:v>
      </x:c>
      <x:c r="Y160" s="16" t="n">
        <x:f>MAX(0,X160*(1+EXP((LN(1+Assumptions!$C$60)-0.5*Assumptions!$C$61^2)+Assumptions!$C$61*((RAND()+RAND()+RAND()+RAND()+RAND()+RAND()+RAND()+RAND()+RAND()+RAND()+RAND()+RAND())-6))-1)+PT_Y5_MC!Z67)</x:f>
        <x:v>3818697.8113011923</x:v>
      </x:c>
      <x:c r="Z160" s="16" t="n">
        <x:f>MAX(0,Y160*(1+EXP((LN(1+Assumptions!$C$60)-0.5*Assumptions!$C$61^2)+Assumptions!$C$61*((RAND()+RAND()+RAND()+RAND()+RAND()+RAND()+RAND()+RAND()+RAND()+RAND()+RAND()+RAND())-6))-1)+PT_Y5_MC!AA67)</x:f>
        <x:v>5123142.169159539</x:v>
      </x:c>
      <x:c r="AA160" s="16" t="n">
        <x:f>MAX(0,Z160*(1+EXP((LN(1+Assumptions!$C$60)-0.5*Assumptions!$C$61^2)+Assumptions!$C$61*((RAND()+RAND()+RAND()+RAND()+RAND()+RAND()+RAND()+RAND()+RAND()+RAND()+RAND()+RAND())-6))-1)+PT_Y5_MC!AB67)</x:f>
        <x:v>5495484.403408927</x:v>
      </x:c>
      <x:c r="AB160" s="16" t="n">
        <x:f>MAX(0,AA160*(1+EXP((LN(1+Assumptions!$C$60)-0.5*Assumptions!$C$61^2)+Assumptions!$C$61*((RAND()+RAND()+RAND()+RAND()+RAND()+RAND()+RAND()+RAND()+RAND()+RAND()+RAND()+RAND())-6))-1)+PT_Y5_MC!AC67)</x:f>
        <x:v>7271956.199903936</x:v>
      </x:c>
      <x:c r="AC160" s="16" t="n">
        <x:f>MAX(0,AB160*(1+EXP((LN(1+Assumptions!$C$60)-0.5*Assumptions!$C$61^2)+Assumptions!$C$61*((RAND()+RAND()+RAND()+RAND()+RAND()+RAND()+RAND()+RAND()+RAND()+RAND()+RAND()+RAND())-6))-1)+PT_Y5_MC!AD67)</x:f>
        <x:v>9072318.761556227</x:v>
      </x:c>
      <x:c r="AD160" s="16" t="n">
        <x:f>MAX(0,AC160*(1+EXP((LN(1+Assumptions!$C$60)-0.5*Assumptions!$C$61^2)+Assumptions!$C$61*((RAND()+RAND()+RAND()+RAND()+RAND()+RAND()+RAND()+RAND()+RAND()+RAND()+RAND()+RAND())-6))-1)+PT_Y5_MC!AE67)</x:f>
        <x:v>10145145.915875722</x:v>
      </x:c>
      <x:c r="AE160" s="16" t="n">
        <x:f>MAX(0,AD160*(1+EXP((LN(1+Assumptions!$C$60)-0.5*Assumptions!$C$61^2)+Assumptions!$C$61*((RAND()+RAND()+RAND()+RAND()+RAND()+RAND()+RAND()+RAND()+RAND()+RAND()+RAND()+RAND())-6))-1)+PT_Y5_MC!AF67)</x:f>
        <x:v>13022434.3264502</x:v>
      </x:c>
      <x:c r="AF160" s="16" t="n">
        <x:f>MAX(0,AE160*(1+EXP((LN(1+Assumptions!$C$60)-0.5*Assumptions!$C$61^2)+Assumptions!$C$61*((RAND()+RAND()+RAND()+RAND()+RAND()+RAND()+RAND()+RAND()+RAND()+RAND()+RAND()+RAND())-6))-1)+PT_Y5_MC!AG67)</x:f>
        <x:v>14490180.229814723</x:v>
      </x:c>
    </x:row>
    <x:row r="161">
      <x:c r="A161" s="39">
        <x:v>157</x:v>
      </x:c>
      <x:c r="B161" s="16" t="n">
        <x:f>PT_Y5_MC!C68</x:f>
        <x:v>1029031.25</x:v>
      </x:c>
      <x:c r="C161" s="16" t="n">
        <x:f>MAX(0,B161*(1+EXP((LN(1+Assumptions!$C$60)-0.5*Assumptions!$C$61^2)+Assumptions!$C$61*((RAND()+RAND()+RAND()+RAND()+RAND()+RAND()+RAND()+RAND()+RAND()+RAND()+RAND()+RAND())-6))-1)+PT_Y5_MC!D67)</x:f>
        <x:v>995214.4656360886</x:v>
      </x:c>
      <x:c r="D161" s="16" t="n">
        <x:f>MAX(0,C161*(1+EXP((LN(1+Assumptions!$C$60)-0.5*Assumptions!$C$61^2)+Assumptions!$C$61*((RAND()+RAND()+RAND()+RAND()+RAND()+RAND()+RAND()+RAND()+RAND()+RAND()+RAND()+RAND())-6))-1)+PT_Y5_MC!E67)</x:f>
        <x:v>876155.9949160242</x:v>
      </x:c>
      <x:c r="E161" s="16" t="n">
        <x:f>MAX(0,D161*(1+EXP((LN(1+Assumptions!$C$60)-0.5*Assumptions!$C$61^2)+Assumptions!$C$61*((RAND()+RAND()+RAND()+RAND()+RAND()+RAND()+RAND()+RAND()+RAND()+RAND()+RAND()+RAND())-6))-1)+PT_Y5_MC!F67)</x:f>
        <x:v>831708.8795716742</x:v>
      </x:c>
      <x:c r="F161" s="16" t="n">
        <x:f>MAX(0,E161*(1+EXP((LN(1+Assumptions!$C$60)-0.5*Assumptions!$C$61^2)+Assumptions!$C$61*((RAND()+RAND()+RAND()+RAND()+RAND()+RAND()+RAND()+RAND()+RAND()+RAND()+RAND()+RAND())-6))-1)+PT_Y5_MC!G67)</x:f>
        <x:v>703662.1530439289</x:v>
      </x:c>
      <x:c r="G161" s="16" t="n">
        <x:f>MAX(0,F161*(1+EXP((LN(1+Assumptions!$C$60)-0.5*Assumptions!$C$61^2)+Assumptions!$C$61*((RAND()+RAND()+RAND()+RAND()+RAND()+RAND()+RAND()+RAND()+RAND()+RAND()+RAND()+RAND())-6))-1)+PT_Y5_MC!H67)</x:f>
        <x:v>547180.7887654634</x:v>
      </x:c>
      <x:c r="H161" s="16" t="n">
        <x:f>MAX(0,G161*(1+EXP((LN(1+Assumptions!$C$60)-0.5*Assumptions!$C$61^2)+Assumptions!$C$61*((RAND()+RAND()+RAND()+RAND()+RAND()+RAND()+RAND()+RAND()+RAND()+RAND()+RAND()+RAND())-6))-1)+PT_Y5_MC!I67)</x:f>
        <x:v>460037.832847964</x:v>
      </x:c>
      <x:c r="I161" s="16" t="n">
        <x:f>MAX(0,H161*(1+EXP((LN(1+Assumptions!$C$60)-0.5*Assumptions!$C$61^2)+Assumptions!$C$61*((RAND()+RAND()+RAND()+RAND()+RAND()+RAND()+RAND()+RAND()+RAND()+RAND()+RAND()+RAND())-6))-1)+PT_Y5_MC!J67)</x:f>
        <x:v>478717.49092961906</x:v>
      </x:c>
      <x:c r="J161" s="16" t="n">
        <x:f>MAX(0,I161*(1+EXP((LN(1+Assumptions!$C$60)-0.5*Assumptions!$C$61^2)+Assumptions!$C$61*((RAND()+RAND()+RAND()+RAND()+RAND()+RAND()+RAND()+RAND()+RAND()+RAND()+RAND()+RAND())-6))-1)+PT_Y5_MC!K67)</x:f>
        <x:v>464195.9690712474</x:v>
      </x:c>
      <x:c r="K161" s="16" t="n">
        <x:f>MAX(0,J161*(1+EXP((LN(1+Assumptions!$C$60)-0.5*Assumptions!$C$61^2)+Assumptions!$C$61*((RAND()+RAND()+RAND()+RAND()+RAND()+RAND()+RAND()+RAND()+RAND()+RAND()+RAND()+RAND())-6))-1)+PT_Y5_MC!L67)</x:f>
        <x:v>523420.3271463517</x:v>
      </x:c>
      <x:c r="L161" s="16" t="n">
        <x:f>MAX(0,K161*(1+EXP((LN(1+Assumptions!$C$60)-0.5*Assumptions!$C$61^2)+Assumptions!$C$61*((RAND()+RAND()+RAND()+RAND()+RAND()+RAND()+RAND()+RAND()+RAND()+RAND()+RAND()+RAND())-6))-1)+PT_Y5_MC!M67)</x:f>
        <x:v>434379.5297750917</x:v>
      </x:c>
      <x:c r="M161" s="16" t="n">
        <x:f>MAX(0,L161*(1+EXP((LN(1+Assumptions!$C$60)-0.5*Assumptions!$C$61^2)+Assumptions!$C$61*((RAND()+RAND()+RAND()+RAND()+RAND()+RAND()+RAND()+RAND()+RAND()+RAND()+RAND()+RAND())-6))-1)+PT_Y5_MC!N67)</x:f>
        <x:v>354504.88025618345</x:v>
      </x:c>
      <x:c r="N161" s="16" t="n">
        <x:f>MAX(0,M161*(1+EXP((LN(1+Assumptions!$C$60)-0.5*Assumptions!$C$61^2)+Assumptions!$C$61*((RAND()+RAND()+RAND()+RAND()+RAND()+RAND()+RAND()+RAND()+RAND()+RAND()+RAND()+RAND())-6))-1)+PT_Y5_MC!O67)</x:f>
        <x:v>442213.88281389535</x:v>
      </x:c>
      <x:c r="O161" s="16" t="n">
        <x:f>MAX(0,N161*(1+EXP((LN(1+Assumptions!$C$60)-0.5*Assumptions!$C$61^2)+Assumptions!$C$61*((RAND()+RAND()+RAND()+RAND()+RAND()+RAND()+RAND()+RAND()+RAND()+RAND()+RAND()+RAND())-6))-1)+PT_Y5_MC!P67)</x:f>
        <x:v>365043.62478063535</x:v>
      </x:c>
      <x:c r="P161" s="16" t="n">
        <x:f>MAX(0,O161*(1+EXP((LN(1+Assumptions!$C$60)-0.5*Assumptions!$C$61^2)+Assumptions!$C$61*((RAND()+RAND()+RAND()+RAND()+RAND()+RAND()+RAND()+RAND()+RAND()+RAND()+RAND()+RAND())-6))-1)+PT_Y5_MC!Q67)</x:f>
        <x:v>387557.5215068947</x:v>
      </x:c>
      <x:c r="Q161" s="16" t="n">
        <x:f>MAX(0,P161*(1+EXP((LN(1+Assumptions!$C$60)-0.5*Assumptions!$C$61^2)+Assumptions!$C$61*((RAND()+RAND()+RAND()+RAND()+RAND()+RAND()+RAND()+RAND()+RAND()+RAND()+RAND()+RAND())-6))-1)+PT_Y5_MC!R67)</x:f>
        <x:v>506502.8167493301</x:v>
      </x:c>
      <x:c r="R161" s="16" t="n">
        <x:f>MAX(0,Q161*(1+EXP((LN(1+Assumptions!$C$60)-0.5*Assumptions!$C$61^2)+Assumptions!$C$61*((RAND()+RAND()+RAND()+RAND()+RAND()+RAND()+RAND()+RAND()+RAND()+RAND()+RAND()+RAND())-6))-1)+PT_Y5_MC!S67)</x:f>
        <x:v>494772.8207309917</x:v>
      </x:c>
      <x:c r="S161" s="16" t="n">
        <x:f>MAX(0,R161*(1+EXP((LN(1+Assumptions!$C$60)-0.5*Assumptions!$C$61^2)+Assumptions!$C$61*((RAND()+RAND()+RAND()+RAND()+RAND()+RAND()+RAND()+RAND()+RAND()+RAND()+RAND()+RAND())-6))-1)+PT_Y5_MC!T67)</x:f>
        <x:v>492059.32779281074</x:v>
      </x:c>
      <x:c r="T161" s="16" t="n">
        <x:f>MAX(0,S161*(1+EXP((LN(1+Assumptions!$C$60)-0.5*Assumptions!$C$61^2)+Assumptions!$C$61*((RAND()+RAND()+RAND()+RAND()+RAND()+RAND()+RAND()+RAND()+RAND()+RAND()+RAND()+RAND())-6))-1)+PT_Y5_MC!U67)</x:f>
        <x:v>534781.8433991019</x:v>
      </x:c>
      <x:c r="U161" s="16" t="n">
        <x:f>MAX(0,T161*(1+EXP((LN(1+Assumptions!$C$60)-0.5*Assumptions!$C$61^2)+Assumptions!$C$61*((RAND()+RAND()+RAND()+RAND()+RAND()+RAND()+RAND()+RAND()+RAND()+RAND()+RAND()+RAND())-6))-1)+PT_Y5_MC!V67)</x:f>
        <x:v>785183.9516141317</x:v>
      </x:c>
      <x:c r="V161" s="16" t="n">
        <x:f>MAX(0,U161*(1+EXP((LN(1+Assumptions!$C$60)-0.5*Assumptions!$C$61^2)+Assumptions!$C$61*((RAND()+RAND()+RAND()+RAND()+RAND()+RAND()+RAND()+RAND()+RAND()+RAND()+RAND()+RAND())-6))-1)+PT_Y5_MC!W67)</x:f>
        <x:v>831621.6274827102</x:v>
      </x:c>
      <x:c r="W161" s="16" t="n">
        <x:f>MAX(0,V161*(1+EXP((LN(1+Assumptions!$C$60)-0.5*Assumptions!$C$61^2)+Assumptions!$C$61*((RAND()+RAND()+RAND()+RAND()+RAND()+RAND()+RAND()+RAND()+RAND()+RAND()+RAND()+RAND())-6))-1)+PT_Y5_MC!X67)</x:f>
        <x:v>860890.3860064818</x:v>
      </x:c>
      <x:c r="X161" s="16" t="n">
        <x:f>MAX(0,W161*(1+EXP((LN(1+Assumptions!$C$60)-0.5*Assumptions!$C$61^2)+Assumptions!$C$61*((RAND()+RAND()+RAND()+RAND()+RAND()+RAND()+RAND()+RAND()+RAND()+RAND()+RAND()+RAND())-6))-1)+PT_Y5_MC!Y67)</x:f>
        <x:v>1215661.9180135503</x:v>
      </x:c>
      <x:c r="Y161" s="16" t="n">
        <x:f>MAX(0,X161*(1+EXP((LN(1+Assumptions!$C$60)-0.5*Assumptions!$C$61^2)+Assumptions!$C$61*((RAND()+RAND()+RAND()+RAND()+RAND()+RAND()+RAND()+RAND()+RAND()+RAND()+RAND()+RAND())-6))-1)+PT_Y5_MC!Z67)</x:f>
        <x:v>1297950.7121820485</x:v>
      </x:c>
      <x:c r="Z161" s="16" t="n">
        <x:f>MAX(0,Y161*(1+EXP((LN(1+Assumptions!$C$60)-0.5*Assumptions!$C$61^2)+Assumptions!$C$61*((RAND()+RAND()+RAND()+RAND()+RAND()+RAND()+RAND()+RAND()+RAND()+RAND()+RAND()+RAND())-6))-1)+PT_Y5_MC!AA67)</x:f>
        <x:v>1378617.7007763893</x:v>
      </x:c>
      <x:c r="AA161" s="16" t="n">
        <x:f>MAX(0,Z161*(1+EXP((LN(1+Assumptions!$C$60)-0.5*Assumptions!$C$61^2)+Assumptions!$C$61*((RAND()+RAND()+RAND()+RAND()+RAND()+RAND()+RAND()+RAND()+RAND()+RAND()+RAND()+RAND())-6))-1)+PT_Y5_MC!AB67)</x:f>
        <x:v>1460404.304966697</x:v>
      </x:c>
      <x:c r="AB161" s="16" t="n">
        <x:f>MAX(0,AA161*(1+EXP((LN(1+Assumptions!$C$60)-0.5*Assumptions!$C$61^2)+Assumptions!$C$61*((RAND()+RAND()+RAND()+RAND()+RAND()+RAND()+RAND()+RAND()+RAND()+RAND()+RAND()+RAND())-6))-1)+PT_Y5_MC!AC67)</x:f>
        <x:v>1921267.336296882</x:v>
      </x:c>
      <x:c r="AC161" s="16" t="n">
        <x:f>MAX(0,AB161*(1+EXP((LN(1+Assumptions!$C$60)-0.5*Assumptions!$C$61^2)+Assumptions!$C$61*((RAND()+RAND()+RAND()+RAND()+RAND()+RAND()+RAND()+RAND()+RAND()+RAND()+RAND()+RAND())-6))-1)+PT_Y5_MC!AD67)</x:f>
        <x:v>1914529.3631771544</x:v>
      </x:c>
      <x:c r="AD161" s="16" t="n">
        <x:f>MAX(0,AC161*(1+EXP((LN(1+Assumptions!$C$60)-0.5*Assumptions!$C$61^2)+Assumptions!$C$61*((RAND()+RAND()+RAND()+RAND()+RAND()+RAND()+RAND()+RAND()+RAND()+RAND()+RAND()+RAND())-6))-1)+PT_Y5_MC!AE67)</x:f>
        <x:v>2510031.345012119</x:v>
      </x:c>
      <x:c r="AE161" s="16" t="n">
        <x:f>MAX(0,AD161*(1+EXP((LN(1+Assumptions!$C$60)-0.5*Assumptions!$C$61^2)+Assumptions!$C$61*((RAND()+RAND()+RAND()+RAND()+RAND()+RAND()+RAND()+RAND()+RAND()+RAND()+RAND()+RAND())-6))-1)+PT_Y5_MC!AF67)</x:f>
        <x:v>2522360.057266444</x:v>
      </x:c>
      <x:c r="AF161" s="16" t="n">
        <x:f>MAX(0,AE161*(1+EXP((LN(1+Assumptions!$C$60)-0.5*Assumptions!$C$61^2)+Assumptions!$C$61*((RAND()+RAND()+RAND()+RAND()+RAND()+RAND()+RAND()+RAND()+RAND()+RAND()+RAND()+RAND())-6))-1)+PT_Y5_MC!AG67)</x:f>
        <x:v>2121111.0544434735</x:v>
      </x:c>
    </x:row>
    <x:row r="162">
      <x:c r="A162" s="39">
        <x:v>158</x:v>
      </x:c>
      <x:c r="B162" s="16" t="n">
        <x:f>PT_Y5_MC!C68</x:f>
        <x:v>1029031.25</x:v>
      </x:c>
      <x:c r="C162" s="16" t="n">
        <x:f>MAX(0,B162*(1+EXP((LN(1+Assumptions!$C$60)-0.5*Assumptions!$C$61^2)+Assumptions!$C$61*((RAND()+RAND()+RAND()+RAND()+RAND()+RAND()+RAND()+RAND()+RAND()+RAND()+RAND()+RAND())-6))-1)+PT_Y5_MC!D67)</x:f>
        <x:v>1013886.6308675263</x:v>
      </x:c>
      <x:c r="D162" s="16" t="n">
        <x:f>MAX(0,C162*(1+EXP((LN(1+Assumptions!$C$60)-0.5*Assumptions!$C$61^2)+Assumptions!$C$61*((RAND()+RAND()+RAND()+RAND()+RAND()+RAND()+RAND()+RAND()+RAND()+RAND()+RAND()+RAND())-6))-1)+PT_Y5_MC!E67)</x:f>
        <x:v>1489858.0594725737</x:v>
      </x:c>
      <x:c r="E162" s="16" t="n">
        <x:f>MAX(0,D162*(1+EXP((LN(1+Assumptions!$C$60)-0.5*Assumptions!$C$61^2)+Assumptions!$C$61*((RAND()+RAND()+RAND()+RAND()+RAND()+RAND()+RAND()+RAND()+RAND()+RAND()+RAND()+RAND())-6))-1)+PT_Y5_MC!F67)</x:f>
        <x:v>1303418.7526863469</x:v>
      </x:c>
      <x:c r="F162" s="16" t="n">
        <x:f>MAX(0,E162*(1+EXP((LN(1+Assumptions!$C$60)-0.5*Assumptions!$C$61^2)+Assumptions!$C$61*((RAND()+RAND()+RAND()+RAND()+RAND()+RAND()+RAND()+RAND()+RAND()+RAND()+RAND()+RAND())-6))-1)+PT_Y5_MC!G67)</x:f>
        <x:v>1052292.1138743397</x:v>
      </x:c>
      <x:c r="G162" s="16" t="n">
        <x:f>MAX(0,F162*(1+EXP((LN(1+Assumptions!$C$60)-0.5*Assumptions!$C$61^2)+Assumptions!$C$61*((RAND()+RAND()+RAND()+RAND()+RAND()+RAND()+RAND()+RAND()+RAND()+RAND()+RAND()+RAND())-6))-1)+PT_Y5_MC!H67)</x:f>
        <x:v>826091.3308277386</x:v>
      </x:c>
      <x:c r="H162" s="16" t="n">
        <x:f>MAX(0,G162*(1+EXP((LN(1+Assumptions!$C$60)-0.5*Assumptions!$C$61^2)+Assumptions!$C$61*((RAND()+RAND()+RAND()+RAND()+RAND()+RAND()+RAND()+RAND()+RAND()+RAND()+RAND()+RAND())-6))-1)+PT_Y5_MC!I67)</x:f>
        <x:v>1019630.779359721</x:v>
      </x:c>
      <x:c r="I162" s="16" t="n">
        <x:f>MAX(0,H162*(1+EXP((LN(1+Assumptions!$C$60)-0.5*Assumptions!$C$61^2)+Assumptions!$C$61*((RAND()+RAND()+RAND()+RAND()+RAND()+RAND()+RAND()+RAND()+RAND()+RAND()+RAND()+RAND())-6))-1)+PT_Y5_MC!J67)</x:f>
        <x:v>1027850.0949261063</x:v>
      </x:c>
      <x:c r="J162" s="16" t="n">
        <x:f>MAX(0,I162*(1+EXP((LN(1+Assumptions!$C$60)-0.5*Assumptions!$C$61^2)+Assumptions!$C$61*((RAND()+RAND()+RAND()+RAND()+RAND()+RAND()+RAND()+RAND()+RAND()+RAND()+RAND()+RAND())-6))-1)+PT_Y5_MC!K67)</x:f>
        <x:v>920184.0081716727</x:v>
      </x:c>
      <x:c r="K162" s="16" t="n">
        <x:f>MAX(0,J162*(1+EXP((LN(1+Assumptions!$C$60)-0.5*Assumptions!$C$61^2)+Assumptions!$C$61*((RAND()+RAND()+RAND()+RAND()+RAND()+RAND()+RAND()+RAND()+RAND()+RAND()+RAND()+RAND())-6))-1)+PT_Y5_MC!L67)</x:f>
        <x:v>889736.3832136301</x:v>
      </x:c>
      <x:c r="L162" s="16" t="n">
        <x:f>MAX(0,K162*(1+EXP((LN(1+Assumptions!$C$60)-0.5*Assumptions!$C$61^2)+Assumptions!$C$61*((RAND()+RAND()+RAND()+RAND()+RAND()+RAND()+RAND()+RAND()+RAND()+RAND()+RAND()+RAND())-6))-1)+PT_Y5_MC!M67)</x:f>
        <x:v>741043.6883677699</x:v>
      </x:c>
      <x:c r="M162" s="16" t="n">
        <x:f>MAX(0,L162*(1+EXP((LN(1+Assumptions!$C$60)-0.5*Assumptions!$C$61^2)+Assumptions!$C$61*((RAND()+RAND()+RAND()+RAND()+RAND()+RAND()+RAND()+RAND()+RAND()+RAND()+RAND()+RAND())-6))-1)+PT_Y5_MC!N67)</x:f>
        <x:v>927862.2587135236</x:v>
      </x:c>
      <x:c r="N162" s="16" t="n">
        <x:f>MAX(0,M162*(1+EXP((LN(1+Assumptions!$C$60)-0.5*Assumptions!$C$61^2)+Assumptions!$C$61*((RAND()+RAND()+RAND()+RAND()+RAND()+RAND()+RAND()+RAND()+RAND()+RAND()+RAND()+RAND())-6))-1)+PT_Y5_MC!O67)</x:f>
        <x:v>1196071.3516953285</x:v>
      </x:c>
      <x:c r="O162" s="16" t="n">
        <x:f>MAX(0,N162*(1+EXP((LN(1+Assumptions!$C$60)-0.5*Assumptions!$C$61^2)+Assumptions!$C$61*((RAND()+RAND()+RAND()+RAND()+RAND()+RAND()+RAND()+RAND()+RAND()+RAND()+RAND()+RAND())-6))-1)+PT_Y5_MC!P67)</x:f>
        <x:v>1125020.9144509162</x:v>
      </x:c>
      <x:c r="P162" s="16" t="n">
        <x:f>MAX(0,O162*(1+EXP((LN(1+Assumptions!$C$60)-0.5*Assumptions!$C$61^2)+Assumptions!$C$61*((RAND()+RAND()+RAND()+RAND()+RAND()+RAND()+RAND()+RAND()+RAND()+RAND()+RAND()+RAND())-6))-1)+PT_Y5_MC!Q67)</x:f>
        <x:v>1338975.5489528396</x:v>
      </x:c>
      <x:c r="Q162" s="16" t="n">
        <x:f>MAX(0,P162*(1+EXP((LN(1+Assumptions!$C$60)-0.5*Assumptions!$C$61^2)+Assumptions!$C$61*((RAND()+RAND()+RAND()+RAND()+RAND()+RAND()+RAND()+RAND()+RAND()+RAND()+RAND()+RAND())-6))-1)+PT_Y5_MC!R67)</x:f>
        <x:v>1283207.0036289867</x:v>
      </x:c>
      <x:c r="R162" s="16" t="n">
        <x:f>MAX(0,Q162*(1+EXP((LN(1+Assumptions!$C$60)-0.5*Assumptions!$C$61^2)+Assumptions!$C$61*((RAND()+RAND()+RAND()+RAND()+RAND()+RAND()+RAND()+RAND()+RAND()+RAND()+RAND()+RAND())-6))-1)+PT_Y5_MC!S67)</x:f>
        <x:v>1523301.8130341866</x:v>
      </x:c>
      <x:c r="S162" s="16" t="n">
        <x:f>MAX(0,R162*(1+EXP((LN(1+Assumptions!$C$60)-0.5*Assumptions!$C$61^2)+Assumptions!$C$61*((RAND()+RAND()+RAND()+RAND()+RAND()+RAND()+RAND()+RAND()+RAND()+RAND()+RAND()+RAND())-6))-1)+PT_Y5_MC!T67)</x:f>
        <x:v>1667023.6559034567</x:v>
      </x:c>
      <x:c r="T162" s="16" t="n">
        <x:f>MAX(0,S162*(1+EXP((LN(1+Assumptions!$C$60)-0.5*Assumptions!$C$61^2)+Assumptions!$C$61*((RAND()+RAND()+RAND()+RAND()+RAND()+RAND()+RAND()+RAND()+RAND()+RAND()+RAND()+RAND())-6))-1)+PT_Y5_MC!U67)</x:f>
        <x:v>1458856.6788986754</x:v>
      </x:c>
      <x:c r="U162" s="16" t="n">
        <x:f>MAX(0,T162*(1+EXP((LN(1+Assumptions!$C$60)-0.5*Assumptions!$C$61^2)+Assumptions!$C$61*((RAND()+RAND()+RAND()+RAND()+RAND()+RAND()+RAND()+RAND()+RAND()+RAND()+RAND()+RAND())-6))-1)+PT_Y5_MC!V67)</x:f>
        <x:v>1430652.0821129582</x:v>
      </x:c>
      <x:c r="V162" s="16" t="n">
        <x:f>MAX(0,U162*(1+EXP((LN(1+Assumptions!$C$60)-0.5*Assumptions!$C$61^2)+Assumptions!$C$61*((RAND()+RAND()+RAND()+RAND()+RAND()+RAND()+RAND()+RAND()+RAND()+RAND()+RAND()+RAND())-6))-1)+PT_Y5_MC!W67)</x:f>
        <x:v>1484439.9848028072</x:v>
      </x:c>
      <x:c r="W162" s="16" t="n">
        <x:f>MAX(0,V162*(1+EXP((LN(1+Assumptions!$C$60)-0.5*Assumptions!$C$61^2)+Assumptions!$C$61*((RAND()+RAND()+RAND()+RAND()+RAND()+RAND()+RAND()+RAND()+RAND()+RAND()+RAND()+RAND())-6))-1)+PT_Y5_MC!X67)</x:f>
        <x:v>2233848.2594970632</x:v>
      </x:c>
      <x:c r="X162" s="16" t="n">
        <x:f>MAX(0,W162*(1+EXP((LN(1+Assumptions!$C$60)-0.5*Assumptions!$C$61^2)+Assumptions!$C$61*((RAND()+RAND()+RAND()+RAND()+RAND()+RAND()+RAND()+RAND()+RAND()+RAND()+RAND()+RAND())-6))-1)+PT_Y5_MC!Y67)</x:f>
        <x:v>2177854.289824053</x:v>
      </x:c>
      <x:c r="Y162" s="16" t="n">
        <x:f>MAX(0,X162*(1+EXP((LN(1+Assumptions!$C$60)-0.5*Assumptions!$C$61^2)+Assumptions!$C$61*((RAND()+RAND()+RAND()+RAND()+RAND()+RAND()+RAND()+RAND()+RAND()+RAND()+RAND()+RAND())-6))-1)+PT_Y5_MC!Z67)</x:f>
        <x:v>2208152.4944807203</x:v>
      </x:c>
      <x:c r="Z162" s="16" t="n">
        <x:f>MAX(0,Y162*(1+EXP((LN(1+Assumptions!$C$60)-0.5*Assumptions!$C$61^2)+Assumptions!$C$61*((RAND()+RAND()+RAND()+RAND()+RAND()+RAND()+RAND()+RAND()+RAND()+RAND()+RAND()+RAND())-6))-1)+PT_Y5_MC!AA67)</x:f>
        <x:v>2561578.737762761</x:v>
      </x:c>
      <x:c r="AA162" s="16" t="n">
        <x:f>MAX(0,Z162*(1+EXP((LN(1+Assumptions!$C$60)-0.5*Assumptions!$C$61^2)+Assumptions!$C$61*((RAND()+RAND()+RAND()+RAND()+RAND()+RAND()+RAND()+RAND()+RAND()+RAND()+RAND()+RAND())-6))-1)+PT_Y5_MC!AB67)</x:f>
        <x:v>2035761.5710362028</x:v>
      </x:c>
      <x:c r="AB162" s="16" t="n">
        <x:f>MAX(0,AA162*(1+EXP((LN(1+Assumptions!$C$60)-0.5*Assumptions!$C$61^2)+Assumptions!$C$61*((RAND()+RAND()+RAND()+RAND()+RAND()+RAND()+RAND()+RAND()+RAND()+RAND()+RAND()+RAND())-6))-1)+PT_Y5_MC!AC67)</x:f>
        <x:v>1828112.1743180288</x:v>
      </x:c>
      <x:c r="AC162" s="16" t="n">
        <x:f>MAX(0,AB162*(1+EXP((LN(1+Assumptions!$C$60)-0.5*Assumptions!$C$61^2)+Assumptions!$C$61*((RAND()+RAND()+RAND()+RAND()+RAND()+RAND()+RAND()+RAND()+RAND()+RAND()+RAND()+RAND())-6))-1)+PT_Y5_MC!AD67)</x:f>
        <x:v>2435867.326870677</x:v>
      </x:c>
      <x:c r="AD162" s="16" t="n">
        <x:f>MAX(0,AC162*(1+EXP((LN(1+Assumptions!$C$60)-0.5*Assumptions!$C$61^2)+Assumptions!$C$61*((RAND()+RAND()+RAND()+RAND()+RAND()+RAND()+RAND()+RAND()+RAND()+RAND()+RAND()+RAND())-6))-1)+PT_Y5_MC!AE67)</x:f>
        <x:v>2872006.1881518457</x:v>
      </x:c>
      <x:c r="AE162" s="16" t="n">
        <x:f>MAX(0,AD162*(1+EXP((LN(1+Assumptions!$C$60)-0.5*Assumptions!$C$61^2)+Assumptions!$C$61*((RAND()+RAND()+RAND()+RAND()+RAND()+RAND()+RAND()+RAND()+RAND()+RAND()+RAND()+RAND())-6))-1)+PT_Y5_MC!AF67)</x:f>
        <x:v>2830674.4727374064</x:v>
      </x:c>
      <x:c r="AF162" s="16" t="n">
        <x:f>MAX(0,AE162*(1+EXP((LN(1+Assumptions!$C$60)-0.5*Assumptions!$C$61^2)+Assumptions!$C$61*((RAND()+RAND()+RAND()+RAND()+RAND()+RAND()+RAND()+RAND()+RAND()+RAND()+RAND()+RAND())-6))-1)+PT_Y5_MC!AG67)</x:f>
        <x:v>2223535.0350655382</x:v>
      </x:c>
    </x:row>
    <x:row r="163">
      <x:c r="A163" s="39">
        <x:v>159</x:v>
      </x:c>
      <x:c r="B163" s="16" t="n">
        <x:f>PT_Y5_MC!C68</x:f>
        <x:v>1029031.25</x:v>
      </x:c>
      <x:c r="C163" s="16" t="n">
        <x:f>MAX(0,B163*(1+EXP((LN(1+Assumptions!$C$60)-0.5*Assumptions!$C$61^2)+Assumptions!$C$61*((RAND()+RAND()+RAND()+RAND()+RAND()+RAND()+RAND()+RAND()+RAND()+RAND()+RAND()+RAND())-6))-1)+PT_Y5_MC!D67)</x:f>
        <x:v>1041395.5515303853</x:v>
      </x:c>
      <x:c r="D163" s="16" t="n">
        <x:f>MAX(0,C163*(1+EXP((LN(1+Assumptions!$C$60)-0.5*Assumptions!$C$61^2)+Assumptions!$C$61*((RAND()+RAND()+RAND()+RAND()+RAND()+RAND()+RAND()+RAND()+RAND()+RAND()+RAND()+RAND())-6))-1)+PT_Y5_MC!E67)</x:f>
        <x:v>1335549.999305668</x:v>
      </x:c>
      <x:c r="E163" s="16" t="n">
        <x:f>MAX(0,D163*(1+EXP((LN(1+Assumptions!$C$60)-0.5*Assumptions!$C$61^2)+Assumptions!$C$61*((RAND()+RAND()+RAND()+RAND()+RAND()+RAND()+RAND()+RAND()+RAND()+RAND()+RAND()+RAND())-6))-1)+PT_Y5_MC!F67)</x:f>
        <x:v>1438902.9615352834</x:v>
      </x:c>
      <x:c r="F163" s="16" t="n">
        <x:f>MAX(0,E163*(1+EXP((LN(1+Assumptions!$C$60)-0.5*Assumptions!$C$61^2)+Assumptions!$C$61*((RAND()+RAND()+RAND()+RAND()+RAND()+RAND()+RAND()+RAND()+RAND()+RAND()+RAND()+RAND())-6))-1)+PT_Y5_MC!G67)</x:f>
        <x:v>1629948.459729447</x:v>
      </x:c>
      <x:c r="G163" s="16" t="n">
        <x:f>MAX(0,F163*(1+EXP((LN(1+Assumptions!$C$60)-0.5*Assumptions!$C$61^2)+Assumptions!$C$61*((RAND()+RAND()+RAND()+RAND()+RAND()+RAND()+RAND()+RAND()+RAND()+RAND()+RAND()+RAND())-6))-1)+PT_Y5_MC!H67)</x:f>
        <x:v>1774907.900865235</x:v>
      </x:c>
      <x:c r="H163" s="16" t="n">
        <x:f>MAX(0,G163*(1+EXP((LN(1+Assumptions!$C$60)-0.5*Assumptions!$C$61^2)+Assumptions!$C$61*((RAND()+RAND()+RAND()+RAND()+RAND()+RAND()+RAND()+RAND()+RAND()+RAND()+RAND()+RAND())-6))-1)+PT_Y5_MC!I67)</x:f>
        <x:v>1800144.9973664603</x:v>
      </x:c>
      <x:c r="I163" s="16" t="n">
        <x:f>MAX(0,H163*(1+EXP((LN(1+Assumptions!$C$60)-0.5*Assumptions!$C$61^2)+Assumptions!$C$61*((RAND()+RAND()+RAND()+RAND()+RAND()+RAND()+RAND()+RAND()+RAND()+RAND()+RAND()+RAND())-6))-1)+PT_Y5_MC!J67)</x:f>
        <x:v>2079921.294579885</x:v>
      </x:c>
      <x:c r="J163" s="16" t="n">
        <x:f>MAX(0,I163*(1+EXP((LN(1+Assumptions!$C$60)-0.5*Assumptions!$C$61^2)+Assumptions!$C$61*((RAND()+RAND()+RAND()+RAND()+RAND()+RAND()+RAND()+RAND()+RAND()+RAND()+RAND()+RAND())-6))-1)+PT_Y5_MC!K67)</x:f>
        <x:v>2362522.06907331</x:v>
      </x:c>
      <x:c r="K163" s="16" t="n">
        <x:f>MAX(0,J163*(1+EXP((LN(1+Assumptions!$C$60)-0.5*Assumptions!$C$61^2)+Assumptions!$C$61*((RAND()+RAND()+RAND()+RAND()+RAND()+RAND()+RAND()+RAND()+RAND()+RAND()+RAND()+RAND())-6))-1)+PT_Y5_MC!L67)</x:f>
        <x:v>2294139.171145612</x:v>
      </x:c>
      <x:c r="L163" s="16" t="n">
        <x:f>MAX(0,K163*(1+EXP((LN(1+Assumptions!$C$60)-0.5*Assumptions!$C$61^2)+Assumptions!$C$61*((RAND()+RAND()+RAND()+RAND()+RAND()+RAND()+RAND()+RAND()+RAND()+RAND()+RAND()+RAND())-6))-1)+PT_Y5_MC!M67)</x:f>
        <x:v>2954984.6918795835</x:v>
      </x:c>
      <x:c r="M163" s="16" t="n">
        <x:f>MAX(0,L163*(1+EXP((LN(1+Assumptions!$C$60)-0.5*Assumptions!$C$61^2)+Assumptions!$C$61*((RAND()+RAND()+RAND()+RAND()+RAND()+RAND()+RAND()+RAND()+RAND()+RAND()+RAND()+RAND())-6))-1)+PT_Y5_MC!N67)</x:f>
        <x:v>3270588.9041918917</x:v>
      </x:c>
      <x:c r="N163" s="16" t="n">
        <x:f>MAX(0,M163*(1+EXP((LN(1+Assumptions!$C$60)-0.5*Assumptions!$C$61^2)+Assumptions!$C$61*((RAND()+RAND()+RAND()+RAND()+RAND()+RAND()+RAND()+RAND()+RAND()+RAND()+RAND()+RAND())-6))-1)+PT_Y5_MC!O67)</x:f>
        <x:v>2963505.108682274</x:v>
      </x:c>
      <x:c r="O163" s="16" t="n">
        <x:f>MAX(0,N163*(1+EXP((LN(1+Assumptions!$C$60)-0.5*Assumptions!$C$61^2)+Assumptions!$C$61*((RAND()+RAND()+RAND()+RAND()+RAND()+RAND()+RAND()+RAND()+RAND()+RAND()+RAND()+RAND())-6))-1)+PT_Y5_MC!P67)</x:f>
        <x:v>2735548.573536498</x:v>
      </x:c>
      <x:c r="P163" s="16" t="n">
        <x:f>MAX(0,O163*(1+EXP((LN(1+Assumptions!$C$60)-0.5*Assumptions!$C$61^2)+Assumptions!$C$61*((RAND()+RAND()+RAND()+RAND()+RAND()+RAND()+RAND()+RAND()+RAND()+RAND()+RAND()+RAND())-6))-1)+PT_Y5_MC!Q67)</x:f>
        <x:v>2930721.832892509</x:v>
      </x:c>
      <x:c r="Q163" s="16" t="n">
        <x:f>MAX(0,P163*(1+EXP((LN(1+Assumptions!$C$60)-0.5*Assumptions!$C$61^2)+Assumptions!$C$61*((RAND()+RAND()+RAND()+RAND()+RAND()+RAND()+RAND()+RAND()+RAND()+RAND()+RAND()+RAND())-6))-1)+PT_Y5_MC!R67)</x:f>
        <x:v>2586412.1601084564</x:v>
      </x:c>
      <x:c r="R163" s="16" t="n">
        <x:f>MAX(0,Q163*(1+EXP((LN(1+Assumptions!$C$60)-0.5*Assumptions!$C$61^2)+Assumptions!$C$61*((RAND()+RAND()+RAND()+RAND()+RAND()+RAND()+RAND()+RAND()+RAND()+RAND()+RAND()+RAND())-6))-1)+PT_Y5_MC!S67)</x:f>
        <x:v>2719035.078394389</x:v>
      </x:c>
      <x:c r="S163" s="16" t="n">
        <x:f>MAX(0,R163*(1+EXP((LN(1+Assumptions!$C$60)-0.5*Assumptions!$C$61^2)+Assumptions!$C$61*((RAND()+RAND()+RAND()+RAND()+RAND()+RAND()+RAND()+RAND()+RAND()+RAND()+RAND()+RAND())-6))-1)+PT_Y5_MC!T67)</x:f>
        <x:v>2911720.374488086</x:v>
      </x:c>
      <x:c r="T163" s="16" t="n">
        <x:f>MAX(0,S163*(1+EXP((LN(1+Assumptions!$C$60)-0.5*Assumptions!$C$61^2)+Assumptions!$C$61*((RAND()+RAND()+RAND()+RAND()+RAND()+RAND()+RAND()+RAND()+RAND()+RAND()+RAND()+RAND())-6))-1)+PT_Y5_MC!U67)</x:f>
        <x:v>3687602.546157598</x:v>
      </x:c>
      <x:c r="U163" s="16" t="n">
        <x:f>MAX(0,T163*(1+EXP((LN(1+Assumptions!$C$60)-0.5*Assumptions!$C$61^2)+Assumptions!$C$61*((RAND()+RAND()+RAND()+RAND()+RAND()+RAND()+RAND()+RAND()+RAND()+RAND()+RAND()+RAND())-6))-1)+PT_Y5_MC!V67)</x:f>
        <x:v>4471046.028435612</x:v>
      </x:c>
      <x:c r="V163" s="16" t="n">
        <x:f>MAX(0,U163*(1+EXP((LN(1+Assumptions!$C$60)-0.5*Assumptions!$C$61^2)+Assumptions!$C$61*((RAND()+RAND()+RAND()+RAND()+RAND()+RAND()+RAND()+RAND()+RAND()+RAND()+RAND()+RAND())-6))-1)+PT_Y5_MC!W67)</x:f>
        <x:v>4137389.568290233</x:v>
      </x:c>
      <x:c r="W163" s="16" t="n">
        <x:f>MAX(0,V163*(1+EXP((LN(1+Assumptions!$C$60)-0.5*Assumptions!$C$61^2)+Assumptions!$C$61*((RAND()+RAND()+RAND()+RAND()+RAND()+RAND()+RAND()+RAND()+RAND()+RAND()+RAND()+RAND())-6))-1)+PT_Y5_MC!X67)</x:f>
        <x:v>5155184.760630541</x:v>
      </x:c>
      <x:c r="X163" s="16" t="n">
        <x:f>MAX(0,W163*(1+EXP((LN(1+Assumptions!$C$60)-0.5*Assumptions!$C$61^2)+Assumptions!$C$61*((RAND()+RAND()+RAND()+RAND()+RAND()+RAND()+RAND()+RAND()+RAND()+RAND()+RAND()+RAND())-6))-1)+PT_Y5_MC!Y67)</x:f>
        <x:v>4676733.544141332</x:v>
      </x:c>
      <x:c r="Y163" s="16" t="n">
        <x:f>MAX(0,X163*(1+EXP((LN(1+Assumptions!$C$60)-0.5*Assumptions!$C$61^2)+Assumptions!$C$61*((RAND()+RAND()+RAND()+RAND()+RAND()+RAND()+RAND()+RAND()+RAND()+RAND()+RAND()+RAND())-6))-1)+PT_Y5_MC!Z67)</x:f>
        <x:v>4872286.408522619</x:v>
      </x:c>
      <x:c r="Z163" s="16" t="n">
        <x:f>MAX(0,Y163*(1+EXP((LN(1+Assumptions!$C$60)-0.5*Assumptions!$C$61^2)+Assumptions!$C$61*((RAND()+RAND()+RAND()+RAND()+RAND()+RAND()+RAND()+RAND()+RAND()+RAND()+RAND()+RAND())-6))-1)+PT_Y5_MC!AA67)</x:f>
        <x:v>4689662.393267698</x:v>
      </x:c>
      <x:c r="AA163" s="16" t="n">
        <x:f>MAX(0,Z163*(1+EXP((LN(1+Assumptions!$C$60)-0.5*Assumptions!$C$61^2)+Assumptions!$C$61*((RAND()+RAND()+RAND()+RAND()+RAND()+RAND()+RAND()+RAND()+RAND()+RAND()+RAND()+RAND())-6))-1)+PT_Y5_MC!AB67)</x:f>
        <x:v>5078695.8831215</x:v>
      </x:c>
      <x:c r="AB163" s="16" t="n">
        <x:f>MAX(0,AA163*(1+EXP((LN(1+Assumptions!$C$60)-0.5*Assumptions!$C$61^2)+Assumptions!$C$61*((RAND()+RAND()+RAND()+RAND()+RAND()+RAND()+RAND()+RAND()+RAND()+RAND()+RAND()+RAND())-6))-1)+PT_Y5_MC!AC67)</x:f>
        <x:v>5034060.12093712</x:v>
      </x:c>
      <x:c r="AC163" s="16" t="n">
        <x:f>MAX(0,AB163*(1+EXP((LN(1+Assumptions!$C$60)-0.5*Assumptions!$C$61^2)+Assumptions!$C$61*((RAND()+RAND()+RAND()+RAND()+RAND()+RAND()+RAND()+RAND()+RAND()+RAND()+RAND()+RAND())-6))-1)+PT_Y5_MC!AD67)</x:f>
        <x:v>6905427.58209705</x:v>
      </x:c>
      <x:c r="AD163" s="16" t="n">
        <x:f>MAX(0,AC163*(1+EXP((LN(1+Assumptions!$C$60)-0.5*Assumptions!$C$61^2)+Assumptions!$C$61*((RAND()+RAND()+RAND()+RAND()+RAND()+RAND()+RAND()+RAND()+RAND()+RAND()+RAND()+RAND())-6))-1)+PT_Y5_MC!AE67)</x:f>
        <x:v>7374162.549689079</x:v>
      </x:c>
      <x:c r="AE163" s="16" t="n">
        <x:f>MAX(0,AD163*(1+EXP((LN(1+Assumptions!$C$60)-0.5*Assumptions!$C$61^2)+Assumptions!$C$61*((RAND()+RAND()+RAND()+RAND()+RAND()+RAND()+RAND()+RAND()+RAND()+RAND()+RAND()+RAND())-6))-1)+PT_Y5_MC!AF67)</x:f>
        <x:v>8561148.65021154</x:v>
      </x:c>
      <x:c r="AF163" s="16" t="n">
        <x:f>MAX(0,AE163*(1+EXP((LN(1+Assumptions!$C$60)-0.5*Assumptions!$C$61^2)+Assumptions!$C$61*((RAND()+RAND()+RAND()+RAND()+RAND()+RAND()+RAND()+RAND()+RAND()+RAND()+RAND()+RAND())-6))-1)+PT_Y5_MC!AG67)</x:f>
        <x:v>8524999.447688337</x:v>
      </x:c>
    </x:row>
    <x:row r="164">
      <x:c r="A164" s="39">
        <x:v>160</x:v>
      </x:c>
      <x:c r="B164" s="16" t="n">
        <x:f>PT_Y5_MC!C68</x:f>
        <x:v>1029031.25</x:v>
      </x:c>
      <x:c r="C164" s="16" t="n">
        <x:f>MAX(0,B164*(1+EXP((LN(1+Assumptions!$C$60)-0.5*Assumptions!$C$61^2)+Assumptions!$C$61*((RAND()+RAND()+RAND()+RAND()+RAND()+RAND()+RAND()+RAND()+RAND()+RAND()+RAND()+RAND())-6))-1)+PT_Y5_MC!D67)</x:f>
        <x:v>1159077.863161642</x:v>
      </x:c>
      <x:c r="D164" s="16" t="n">
        <x:f>MAX(0,C164*(1+EXP((LN(1+Assumptions!$C$60)-0.5*Assumptions!$C$61^2)+Assumptions!$C$61*((RAND()+RAND()+RAND()+RAND()+RAND()+RAND()+RAND()+RAND()+RAND()+RAND()+RAND()+RAND())-6))-1)+PT_Y5_MC!E67)</x:f>
        <x:v>1367286.7743269</x:v>
      </x:c>
      <x:c r="E164" s="16" t="n">
        <x:f>MAX(0,D164*(1+EXP((LN(1+Assumptions!$C$60)-0.5*Assumptions!$C$61^2)+Assumptions!$C$61*((RAND()+RAND()+RAND()+RAND()+RAND()+RAND()+RAND()+RAND()+RAND()+RAND()+RAND()+RAND())-6))-1)+PT_Y5_MC!F67)</x:f>
        <x:v>1383397.4067933268</x:v>
      </x:c>
      <x:c r="F164" s="16" t="n">
        <x:f>MAX(0,E164*(1+EXP((LN(1+Assumptions!$C$60)-0.5*Assumptions!$C$61^2)+Assumptions!$C$61*((RAND()+RAND()+RAND()+RAND()+RAND()+RAND()+RAND()+RAND()+RAND()+RAND()+RAND()+RAND())-6))-1)+PT_Y5_MC!G67)</x:f>
        <x:v>1371516.6790622962</x:v>
      </x:c>
      <x:c r="G164" s="16" t="n">
        <x:f>MAX(0,F164*(1+EXP((LN(1+Assumptions!$C$60)-0.5*Assumptions!$C$61^2)+Assumptions!$C$61*((RAND()+RAND()+RAND()+RAND()+RAND()+RAND()+RAND()+RAND()+RAND()+RAND()+RAND()+RAND())-6))-1)+PT_Y5_MC!H67)</x:f>
        <x:v>1213398.2642708437</x:v>
      </x:c>
      <x:c r="H164" s="16" t="n">
        <x:f>MAX(0,G164*(1+EXP((LN(1+Assumptions!$C$60)-0.5*Assumptions!$C$61^2)+Assumptions!$C$61*((RAND()+RAND()+RAND()+RAND()+RAND()+RAND()+RAND()+RAND()+RAND()+RAND()+RAND()+RAND())-6))-1)+PT_Y5_MC!I67)</x:f>
        <x:v>1268823.0063738725</x:v>
      </x:c>
      <x:c r="I164" s="16" t="n">
        <x:f>MAX(0,H164*(1+EXP((LN(1+Assumptions!$C$60)-0.5*Assumptions!$C$61^2)+Assumptions!$C$61*((RAND()+RAND()+RAND()+RAND()+RAND()+RAND()+RAND()+RAND()+RAND()+RAND()+RAND()+RAND())-6))-1)+PT_Y5_MC!J67)</x:f>
        <x:v>1208490.4549417573</x:v>
      </x:c>
      <x:c r="J164" s="16" t="n">
        <x:f>MAX(0,I164*(1+EXP((LN(1+Assumptions!$C$60)-0.5*Assumptions!$C$61^2)+Assumptions!$C$61*((RAND()+RAND()+RAND()+RAND()+RAND()+RAND()+RAND()+RAND()+RAND()+RAND()+RAND()+RAND())-6))-1)+PT_Y5_MC!K67)</x:f>
        <x:v>1110281.0252320655</x:v>
      </x:c>
      <x:c r="K164" s="16" t="n">
        <x:f>MAX(0,J164*(1+EXP((LN(1+Assumptions!$C$60)-0.5*Assumptions!$C$61^2)+Assumptions!$C$61*((RAND()+RAND()+RAND()+RAND()+RAND()+RAND()+RAND()+RAND()+RAND()+RAND()+RAND()+RAND())-6))-1)+PT_Y5_MC!L67)</x:f>
        <x:v>1077734.8314971442</x:v>
      </x:c>
      <x:c r="L164" s="16" t="n">
        <x:f>MAX(0,K164*(1+EXP((LN(1+Assumptions!$C$60)-0.5*Assumptions!$C$61^2)+Assumptions!$C$61*((RAND()+RAND()+RAND()+RAND()+RAND()+RAND()+RAND()+RAND()+RAND()+RAND()+RAND()+RAND())-6))-1)+PT_Y5_MC!M67)</x:f>
        <x:v>1042114.3366621067</x:v>
      </x:c>
      <x:c r="M164" s="16" t="n">
        <x:f>MAX(0,L164*(1+EXP((LN(1+Assumptions!$C$60)-0.5*Assumptions!$C$61^2)+Assumptions!$C$61*((RAND()+RAND()+RAND()+RAND()+RAND()+RAND()+RAND()+RAND()+RAND()+RAND()+RAND()+RAND())-6))-1)+PT_Y5_MC!N67)</x:f>
        <x:v>1175020.4204798157</x:v>
      </x:c>
      <x:c r="N164" s="16" t="n">
        <x:f>MAX(0,M164*(1+EXP((LN(1+Assumptions!$C$60)-0.5*Assumptions!$C$61^2)+Assumptions!$C$61*((RAND()+RAND()+RAND()+RAND()+RAND()+RAND()+RAND()+RAND()+RAND()+RAND()+RAND()+RAND())-6))-1)+PT_Y5_MC!O67)</x:f>
        <x:v>824666.3213596037</x:v>
      </x:c>
      <x:c r="O164" s="16" t="n">
        <x:f>MAX(0,N164*(1+EXP((LN(1+Assumptions!$C$60)-0.5*Assumptions!$C$61^2)+Assumptions!$C$61*((RAND()+RAND()+RAND()+RAND()+RAND()+RAND()+RAND()+RAND()+RAND()+RAND()+RAND()+RAND())-6))-1)+PT_Y5_MC!P67)</x:f>
        <x:v>928098.0371575352</x:v>
      </x:c>
      <x:c r="P164" s="16" t="n">
        <x:f>MAX(0,O164*(1+EXP((LN(1+Assumptions!$C$60)-0.5*Assumptions!$C$61^2)+Assumptions!$C$61*((RAND()+RAND()+RAND()+RAND()+RAND()+RAND()+RAND()+RAND()+RAND()+RAND()+RAND()+RAND())-6))-1)+PT_Y5_MC!Q67)</x:f>
        <x:v>951249.00282649</x:v>
      </x:c>
      <x:c r="Q164" s="16" t="n">
        <x:f>MAX(0,P164*(1+EXP((LN(1+Assumptions!$C$60)-0.5*Assumptions!$C$61^2)+Assumptions!$C$61*((RAND()+RAND()+RAND()+RAND()+RAND()+RAND()+RAND()+RAND()+RAND()+RAND()+RAND()+RAND())-6))-1)+PT_Y5_MC!R67)</x:f>
        <x:v>1160679.6736376544</x:v>
      </x:c>
      <x:c r="R164" s="16" t="n">
        <x:f>MAX(0,Q164*(1+EXP((LN(1+Assumptions!$C$60)-0.5*Assumptions!$C$61^2)+Assumptions!$C$61*((RAND()+RAND()+RAND()+RAND()+RAND()+RAND()+RAND()+RAND()+RAND()+RAND()+RAND()+RAND())-6))-1)+PT_Y5_MC!S67)</x:f>
        <x:v>1312897.2554149441</x:v>
      </x:c>
      <x:c r="S164" s="16" t="n">
        <x:f>MAX(0,R164*(1+EXP((LN(1+Assumptions!$C$60)-0.5*Assumptions!$C$61^2)+Assumptions!$C$61*((RAND()+RAND()+RAND()+RAND()+RAND()+RAND()+RAND()+RAND()+RAND()+RAND()+RAND()+RAND())-6))-1)+PT_Y5_MC!T67)</x:f>
        <x:v>1517899.134524586</x:v>
      </x:c>
      <x:c r="T164" s="16" t="n">
        <x:f>MAX(0,S164*(1+EXP((LN(1+Assumptions!$C$60)-0.5*Assumptions!$C$61^2)+Assumptions!$C$61*((RAND()+RAND()+RAND()+RAND()+RAND()+RAND()+RAND()+RAND()+RAND()+RAND()+RAND()+RAND())-6))-1)+PT_Y5_MC!U67)</x:f>
        <x:v>1532857.8500661172</x:v>
      </x:c>
      <x:c r="U164" s="16" t="n">
        <x:f>MAX(0,T164*(1+EXP((LN(1+Assumptions!$C$60)-0.5*Assumptions!$C$61^2)+Assumptions!$C$61*((RAND()+RAND()+RAND()+RAND()+RAND()+RAND()+RAND()+RAND()+RAND()+RAND()+RAND()+RAND())-6))-1)+PT_Y5_MC!V67)</x:f>
        <x:v>1648640.7911877963</x:v>
      </x:c>
      <x:c r="V164" s="16" t="n">
        <x:f>MAX(0,U164*(1+EXP((LN(1+Assumptions!$C$60)-0.5*Assumptions!$C$61^2)+Assumptions!$C$61*((RAND()+RAND()+RAND()+RAND()+RAND()+RAND()+RAND()+RAND()+RAND()+RAND()+RAND()+RAND())-6))-1)+PT_Y5_MC!W67)</x:f>
        <x:v>1686466.512436487</x:v>
      </x:c>
      <x:c r="W164" s="16" t="n">
        <x:f>MAX(0,V164*(1+EXP((LN(1+Assumptions!$C$60)-0.5*Assumptions!$C$61^2)+Assumptions!$C$61*((RAND()+RAND()+RAND()+RAND()+RAND()+RAND()+RAND()+RAND()+RAND()+RAND()+RAND()+RAND())-6))-1)+PT_Y5_MC!X67)</x:f>
        <x:v>1924613.6364740008</x:v>
      </x:c>
      <x:c r="X164" s="16" t="n">
        <x:f>MAX(0,W164*(1+EXP((LN(1+Assumptions!$C$60)-0.5*Assumptions!$C$61^2)+Assumptions!$C$61*((RAND()+RAND()+RAND()+RAND()+RAND()+RAND()+RAND()+RAND()+RAND()+RAND()+RAND()+RAND())-6))-1)+PT_Y5_MC!Y67)</x:f>
        <x:v>1912837.3287503817</x:v>
      </x:c>
      <x:c r="Y164" s="16" t="n">
        <x:f>MAX(0,X164*(1+EXP((LN(1+Assumptions!$C$60)-0.5*Assumptions!$C$61^2)+Assumptions!$C$61*((RAND()+RAND()+RAND()+RAND()+RAND()+RAND()+RAND()+RAND()+RAND()+RAND()+RAND()+RAND())-6))-1)+PT_Y5_MC!Z67)</x:f>
        <x:v>2124636.1990657942</x:v>
      </x:c>
      <x:c r="Z164" s="16" t="n">
        <x:f>MAX(0,Y164*(1+EXP((LN(1+Assumptions!$C$60)-0.5*Assumptions!$C$61^2)+Assumptions!$C$61*((RAND()+RAND()+RAND()+RAND()+RAND()+RAND()+RAND()+RAND()+RAND()+RAND()+RAND()+RAND())-6))-1)+PT_Y5_MC!AA67)</x:f>
        <x:v>1970250.217693232</x:v>
      </x:c>
      <x:c r="AA164" s="16" t="n">
        <x:f>MAX(0,Z164*(1+EXP((LN(1+Assumptions!$C$60)-0.5*Assumptions!$C$61^2)+Assumptions!$C$61*((RAND()+RAND()+RAND()+RAND()+RAND()+RAND()+RAND()+RAND()+RAND()+RAND()+RAND()+RAND())-6))-1)+PT_Y5_MC!AB67)</x:f>
        <x:v>1506277.7187141252</x:v>
      </x:c>
      <x:c r="AB164" s="16" t="n">
        <x:f>MAX(0,AA164*(1+EXP((LN(1+Assumptions!$C$60)-0.5*Assumptions!$C$61^2)+Assumptions!$C$61*((RAND()+RAND()+RAND()+RAND()+RAND()+RAND()+RAND()+RAND()+RAND()+RAND()+RAND()+RAND())-6))-1)+PT_Y5_MC!AC67)</x:f>
        <x:v>2113293.3227986963</x:v>
      </x:c>
      <x:c r="AC164" s="16" t="n">
        <x:f>MAX(0,AB164*(1+EXP((LN(1+Assumptions!$C$60)-0.5*Assumptions!$C$61^2)+Assumptions!$C$61*((RAND()+RAND()+RAND()+RAND()+RAND()+RAND()+RAND()+RAND()+RAND()+RAND()+RAND()+RAND())-6))-1)+PT_Y5_MC!AD67)</x:f>
        <x:v>1896519.2232024253</x:v>
      </x:c>
      <x:c r="AD164" s="16" t="n">
        <x:f>MAX(0,AC164*(1+EXP((LN(1+Assumptions!$C$60)-0.5*Assumptions!$C$61^2)+Assumptions!$C$61*((RAND()+RAND()+RAND()+RAND()+RAND()+RAND()+RAND()+RAND()+RAND()+RAND()+RAND()+RAND())-6))-1)+PT_Y5_MC!AE67)</x:f>
        <x:v>1636051.6007636897</x:v>
      </x:c>
      <x:c r="AE164" s="16" t="n">
        <x:f>MAX(0,AD164*(1+EXP((LN(1+Assumptions!$C$60)-0.5*Assumptions!$C$61^2)+Assumptions!$C$61*((RAND()+RAND()+RAND()+RAND()+RAND()+RAND()+RAND()+RAND()+RAND()+RAND()+RAND()+RAND())-6))-1)+PT_Y5_MC!AF67)</x:f>
        <x:v>2238686.259287905</x:v>
      </x:c>
      <x:c r="AF164" s="16" t="n">
        <x:f>MAX(0,AE164*(1+EXP((LN(1+Assumptions!$C$60)-0.5*Assumptions!$C$61^2)+Assumptions!$C$61*((RAND()+RAND()+RAND()+RAND()+RAND()+RAND()+RAND()+RAND()+RAND()+RAND()+RAND()+RAND())-6))-1)+PT_Y5_MC!AG67)</x:f>
        <x:v>3101155.850610587</x:v>
      </x:c>
    </x:row>
    <x:row r="165">
      <x:c r="A165" s="39">
        <x:v>161</x:v>
      </x:c>
      <x:c r="B165" s="16" t="n">
        <x:f>PT_Y5_MC!C68</x:f>
        <x:v>1029031.25</x:v>
      </x:c>
      <x:c r="C165" s="16" t="n">
        <x:f>MAX(0,B165*(1+EXP((LN(1+Assumptions!$C$60)-0.5*Assumptions!$C$61^2)+Assumptions!$C$61*((RAND()+RAND()+RAND()+RAND()+RAND()+RAND()+RAND()+RAND()+RAND()+RAND()+RAND()+RAND())-6))-1)+PT_Y5_MC!D67)</x:f>
        <x:v>894364.1261798538</x:v>
      </x:c>
      <x:c r="D165" s="16" t="n">
        <x:f>MAX(0,C165*(1+EXP((LN(1+Assumptions!$C$60)-0.5*Assumptions!$C$61^2)+Assumptions!$C$61*((RAND()+RAND()+RAND()+RAND()+RAND()+RAND()+RAND()+RAND()+RAND()+RAND()+RAND()+RAND())-6))-1)+PT_Y5_MC!E67)</x:f>
        <x:v>966477.5783637688</x:v>
      </x:c>
      <x:c r="E165" s="16" t="n">
        <x:f>MAX(0,D165*(1+EXP((LN(1+Assumptions!$C$60)-0.5*Assumptions!$C$61^2)+Assumptions!$C$61*((RAND()+RAND()+RAND()+RAND()+RAND()+RAND()+RAND()+RAND()+RAND()+RAND()+RAND()+RAND())-6))-1)+PT_Y5_MC!F67)</x:f>
        <x:v>1036609.5208742225</x:v>
      </x:c>
      <x:c r="F165" s="16" t="n">
        <x:f>MAX(0,E165*(1+EXP((LN(1+Assumptions!$C$60)-0.5*Assumptions!$C$61^2)+Assumptions!$C$61*((RAND()+RAND()+RAND()+RAND()+RAND()+RAND()+RAND()+RAND()+RAND()+RAND()+RAND()+RAND())-6))-1)+PT_Y5_MC!G67)</x:f>
        <x:v>1122868.8379008195</x:v>
      </x:c>
      <x:c r="G165" s="16" t="n">
        <x:f>MAX(0,F165*(1+EXP((LN(1+Assumptions!$C$60)-0.5*Assumptions!$C$61^2)+Assumptions!$C$61*((RAND()+RAND()+RAND()+RAND()+RAND()+RAND()+RAND()+RAND()+RAND()+RAND()+RAND()+RAND())-6))-1)+PT_Y5_MC!H67)</x:f>
        <x:v>1275130.6975319744</x:v>
      </x:c>
      <x:c r="H165" s="16" t="n">
        <x:f>MAX(0,G165*(1+EXP((LN(1+Assumptions!$C$60)-0.5*Assumptions!$C$61^2)+Assumptions!$C$61*((RAND()+RAND()+RAND()+RAND()+RAND()+RAND()+RAND()+RAND()+RAND()+RAND()+RAND()+RAND())-6))-1)+PT_Y5_MC!I67)</x:f>
        <x:v>1557108.4382790725</x:v>
      </x:c>
      <x:c r="I165" s="16" t="n">
        <x:f>MAX(0,H165*(1+EXP((LN(1+Assumptions!$C$60)-0.5*Assumptions!$C$61^2)+Assumptions!$C$61*((RAND()+RAND()+RAND()+RAND()+RAND()+RAND()+RAND()+RAND()+RAND()+RAND()+RAND()+RAND())-6))-1)+PT_Y5_MC!J67)</x:f>
        <x:v>1686677.3872381009</x:v>
      </x:c>
      <x:c r="J165" s="16" t="n">
        <x:f>MAX(0,I165*(1+EXP((LN(1+Assumptions!$C$60)-0.5*Assumptions!$C$61^2)+Assumptions!$C$61*((RAND()+RAND()+RAND()+RAND()+RAND()+RAND()+RAND()+RAND()+RAND()+RAND()+RAND()+RAND())-6))-1)+PT_Y5_MC!K67)</x:f>
        <x:v>1972645.2798889917</x:v>
      </x:c>
      <x:c r="K165" s="16" t="n">
        <x:f>MAX(0,J165*(1+EXP((LN(1+Assumptions!$C$60)-0.5*Assumptions!$C$61^2)+Assumptions!$C$61*((RAND()+RAND()+RAND()+RAND()+RAND()+RAND()+RAND()+RAND()+RAND()+RAND()+RAND()+RAND())-6))-1)+PT_Y5_MC!L67)</x:f>
        <x:v>2131465.8825598625</x:v>
      </x:c>
      <x:c r="L165" s="16" t="n">
        <x:f>MAX(0,K165*(1+EXP((LN(1+Assumptions!$C$60)-0.5*Assumptions!$C$61^2)+Assumptions!$C$61*((RAND()+RAND()+RAND()+RAND()+RAND()+RAND()+RAND()+RAND()+RAND()+RAND()+RAND()+RAND())-6))-1)+PT_Y5_MC!M67)</x:f>
        <x:v>2317623.9995566895</x:v>
      </x:c>
      <x:c r="M165" s="16" t="n">
        <x:f>MAX(0,L165*(1+EXP((LN(1+Assumptions!$C$60)-0.5*Assumptions!$C$61^2)+Assumptions!$C$61*((RAND()+RAND()+RAND()+RAND()+RAND()+RAND()+RAND()+RAND()+RAND()+RAND()+RAND()+RAND())-6))-1)+PT_Y5_MC!N67)</x:f>
        <x:v>2485106.635861904</x:v>
      </x:c>
      <x:c r="N165" s="16" t="n">
        <x:f>MAX(0,M165*(1+EXP((LN(1+Assumptions!$C$60)-0.5*Assumptions!$C$61^2)+Assumptions!$C$61*((RAND()+RAND()+RAND()+RAND()+RAND()+RAND()+RAND()+RAND()+RAND()+RAND()+RAND()+RAND())-6))-1)+PT_Y5_MC!O67)</x:f>
        <x:v>2770832.1165771154</x:v>
      </x:c>
      <x:c r="O165" s="16" t="n">
        <x:f>MAX(0,N165*(1+EXP((LN(1+Assumptions!$C$60)-0.5*Assumptions!$C$61^2)+Assumptions!$C$61*((RAND()+RAND()+RAND()+RAND()+RAND()+RAND()+RAND()+RAND()+RAND()+RAND()+RAND()+RAND())-6))-1)+PT_Y5_MC!P67)</x:f>
        <x:v>4026687.683258948</x:v>
      </x:c>
      <x:c r="P165" s="16" t="n">
        <x:f>MAX(0,O165*(1+EXP((LN(1+Assumptions!$C$60)-0.5*Assumptions!$C$61^2)+Assumptions!$C$61*((RAND()+RAND()+RAND()+RAND()+RAND()+RAND()+RAND()+RAND()+RAND()+RAND()+RAND()+RAND())-6))-1)+PT_Y5_MC!Q67)</x:f>
        <x:v>3317879.1336453995</x:v>
      </x:c>
      <x:c r="Q165" s="16" t="n">
        <x:f>MAX(0,P165*(1+EXP((LN(1+Assumptions!$C$60)-0.5*Assumptions!$C$61^2)+Assumptions!$C$61*((RAND()+RAND()+RAND()+RAND()+RAND()+RAND()+RAND()+RAND()+RAND()+RAND()+RAND()+RAND())-6))-1)+PT_Y5_MC!R67)</x:f>
        <x:v>3090402.9416039838</x:v>
      </x:c>
      <x:c r="R165" s="16" t="n">
        <x:f>MAX(0,Q165*(1+EXP((LN(1+Assumptions!$C$60)-0.5*Assumptions!$C$61^2)+Assumptions!$C$61*((RAND()+RAND()+RAND()+RAND()+RAND()+RAND()+RAND()+RAND()+RAND()+RAND()+RAND()+RAND())-6))-1)+PT_Y5_MC!S67)</x:f>
        <x:v>2515887.4246506346</x:v>
      </x:c>
      <x:c r="S165" s="16" t="n">
        <x:f>MAX(0,R165*(1+EXP((LN(1+Assumptions!$C$60)-0.5*Assumptions!$C$61^2)+Assumptions!$C$61*((RAND()+RAND()+RAND()+RAND()+RAND()+RAND()+RAND()+RAND()+RAND()+RAND()+RAND()+RAND())-6))-1)+PT_Y5_MC!T67)</x:f>
        <x:v>2549600.9743826394</x:v>
      </x:c>
      <x:c r="T165" s="16" t="n">
        <x:f>MAX(0,S165*(1+EXP((LN(1+Assumptions!$C$60)-0.5*Assumptions!$C$61^2)+Assumptions!$C$61*((RAND()+RAND()+RAND()+RAND()+RAND()+RAND()+RAND()+RAND()+RAND()+RAND()+RAND()+RAND())-6))-1)+PT_Y5_MC!U67)</x:f>
        <x:v>3404532.3416525815</x:v>
      </x:c>
      <x:c r="U165" s="16" t="n">
        <x:f>MAX(0,T165*(1+EXP((LN(1+Assumptions!$C$60)-0.5*Assumptions!$C$61^2)+Assumptions!$C$61*((RAND()+RAND()+RAND()+RAND()+RAND()+RAND()+RAND()+RAND()+RAND()+RAND()+RAND()+RAND())-6))-1)+PT_Y5_MC!V67)</x:f>
        <x:v>4287986.414109038</x:v>
      </x:c>
      <x:c r="V165" s="16" t="n">
        <x:f>MAX(0,U165*(1+EXP((LN(1+Assumptions!$C$60)-0.5*Assumptions!$C$61^2)+Assumptions!$C$61*((RAND()+RAND()+RAND()+RAND()+RAND()+RAND()+RAND()+RAND()+RAND()+RAND()+RAND()+RAND())-6))-1)+PT_Y5_MC!W67)</x:f>
        <x:v>3493584.99755274</x:v>
      </x:c>
      <x:c r="W165" s="16" t="n">
        <x:f>MAX(0,V165*(1+EXP((LN(1+Assumptions!$C$60)-0.5*Assumptions!$C$61^2)+Assumptions!$C$61*((RAND()+RAND()+RAND()+RAND()+RAND()+RAND()+RAND()+RAND()+RAND()+RAND()+RAND()+RAND())-6))-1)+PT_Y5_MC!X67)</x:f>
        <x:v>3263881.612347547</x:v>
      </x:c>
      <x:c r="X165" s="16" t="n">
        <x:f>MAX(0,W165*(1+EXP((LN(1+Assumptions!$C$60)-0.5*Assumptions!$C$61^2)+Assumptions!$C$61*((RAND()+RAND()+RAND()+RAND()+RAND()+RAND()+RAND()+RAND()+RAND()+RAND()+RAND()+RAND())-6))-1)+PT_Y5_MC!Y67)</x:f>
        <x:v>3367044.134962603</x:v>
      </x:c>
      <x:c r="Y165" s="16" t="n">
        <x:f>MAX(0,X165*(1+EXP((LN(1+Assumptions!$C$60)-0.5*Assumptions!$C$61^2)+Assumptions!$C$61*((RAND()+RAND()+RAND()+RAND()+RAND()+RAND()+RAND()+RAND()+RAND()+RAND()+RAND()+RAND())-6))-1)+PT_Y5_MC!Z67)</x:f>
        <x:v>3872378.03031591</x:v>
      </x:c>
      <x:c r="Z165" s="16" t="n">
        <x:f>MAX(0,Y165*(1+EXP((LN(1+Assumptions!$C$60)-0.5*Assumptions!$C$61^2)+Assumptions!$C$61*((RAND()+RAND()+RAND()+RAND()+RAND()+RAND()+RAND()+RAND()+RAND()+RAND()+RAND()+RAND())-6))-1)+PT_Y5_MC!AA67)</x:f>
        <x:v>4391129.46746639</x:v>
      </x:c>
      <x:c r="AA165" s="16" t="n">
        <x:f>MAX(0,Z165*(1+EXP((LN(1+Assumptions!$C$60)-0.5*Assumptions!$C$61^2)+Assumptions!$C$61*((RAND()+RAND()+RAND()+RAND()+RAND()+RAND()+RAND()+RAND()+RAND()+RAND()+RAND()+RAND())-6))-1)+PT_Y5_MC!AB67)</x:f>
        <x:v>5530636.339669462</x:v>
      </x:c>
      <x:c r="AB165" s="16" t="n">
        <x:f>MAX(0,AA165*(1+EXP((LN(1+Assumptions!$C$60)-0.5*Assumptions!$C$61^2)+Assumptions!$C$61*((RAND()+RAND()+RAND()+RAND()+RAND()+RAND()+RAND()+RAND()+RAND()+RAND()+RAND()+RAND())-6))-1)+PT_Y5_MC!AC67)</x:f>
        <x:v>6358708.71099105</x:v>
      </x:c>
      <x:c r="AC165" s="16" t="n">
        <x:f>MAX(0,AB165*(1+EXP((LN(1+Assumptions!$C$60)-0.5*Assumptions!$C$61^2)+Assumptions!$C$61*((RAND()+RAND()+RAND()+RAND()+RAND()+RAND()+RAND()+RAND()+RAND()+RAND()+RAND()+RAND())-6))-1)+PT_Y5_MC!AD67)</x:f>
        <x:v>6269364.215549855</x:v>
      </x:c>
      <x:c r="AD165" s="16" t="n">
        <x:f>MAX(0,AC165*(1+EXP((LN(1+Assumptions!$C$60)-0.5*Assumptions!$C$61^2)+Assumptions!$C$61*((RAND()+RAND()+RAND()+RAND()+RAND()+RAND()+RAND()+RAND()+RAND()+RAND()+RAND()+RAND())-6))-1)+PT_Y5_MC!AE67)</x:f>
        <x:v>5845426.907155353</x:v>
      </x:c>
      <x:c r="AE165" s="16" t="n">
        <x:f>MAX(0,AD165*(1+EXP((LN(1+Assumptions!$C$60)-0.5*Assumptions!$C$61^2)+Assumptions!$C$61*((RAND()+RAND()+RAND()+RAND()+RAND()+RAND()+RAND()+RAND()+RAND()+RAND()+RAND()+RAND())-6))-1)+PT_Y5_MC!AF67)</x:f>
        <x:v>6955665.163654799</x:v>
      </x:c>
      <x:c r="AF165" s="16" t="n">
        <x:f>MAX(0,AE165*(1+EXP((LN(1+Assumptions!$C$60)-0.5*Assumptions!$C$61^2)+Assumptions!$C$61*((RAND()+RAND()+RAND()+RAND()+RAND()+RAND()+RAND()+RAND()+RAND()+RAND()+RAND()+RAND())-6))-1)+PT_Y5_MC!AG67)</x:f>
        <x:v>7506740.059001579</x:v>
      </x:c>
    </x:row>
    <x:row r="166">
      <x:c r="A166" s="39">
        <x:v>162</x:v>
      </x:c>
      <x:c r="B166" s="16" t="n">
        <x:f>PT_Y5_MC!C68</x:f>
        <x:v>1029031.25</x:v>
      </x:c>
      <x:c r="C166" s="16" t="n">
        <x:f>MAX(0,B166*(1+EXP((LN(1+Assumptions!$C$60)-0.5*Assumptions!$C$61^2)+Assumptions!$C$61*((RAND()+RAND()+RAND()+RAND()+RAND()+RAND()+RAND()+RAND()+RAND()+RAND()+RAND()+RAND())-6))-1)+PT_Y5_MC!D67)</x:f>
        <x:v>1061264.8341154726</x:v>
      </x:c>
      <x:c r="D166" s="16" t="n">
        <x:f>MAX(0,C166*(1+EXP((LN(1+Assumptions!$C$60)-0.5*Assumptions!$C$61^2)+Assumptions!$C$61*((RAND()+RAND()+RAND()+RAND()+RAND()+RAND()+RAND()+RAND()+RAND()+RAND()+RAND()+RAND())-6))-1)+PT_Y5_MC!E67)</x:f>
        <x:v>1095436.580503928</x:v>
      </x:c>
      <x:c r="E166" s="16" t="n">
        <x:f>MAX(0,D166*(1+EXP((LN(1+Assumptions!$C$60)-0.5*Assumptions!$C$61^2)+Assumptions!$C$61*((RAND()+RAND()+RAND()+RAND()+RAND()+RAND()+RAND()+RAND()+RAND()+RAND()+RAND()+RAND())-6))-1)+PT_Y5_MC!F67)</x:f>
        <x:v>1189565.181678051</x:v>
      </x:c>
      <x:c r="F166" s="16" t="n">
        <x:f>MAX(0,E166*(1+EXP((LN(1+Assumptions!$C$60)-0.5*Assumptions!$C$61^2)+Assumptions!$C$61*((RAND()+RAND()+RAND()+RAND()+RAND()+RAND()+RAND()+RAND()+RAND()+RAND()+RAND()+RAND())-6))-1)+PT_Y5_MC!G67)</x:f>
        <x:v>1525549.5248201673</x:v>
      </x:c>
      <x:c r="G166" s="16" t="n">
        <x:f>MAX(0,F166*(1+EXP((LN(1+Assumptions!$C$60)-0.5*Assumptions!$C$61^2)+Assumptions!$C$61*((RAND()+RAND()+RAND()+RAND()+RAND()+RAND()+RAND()+RAND()+RAND()+RAND()+RAND()+RAND())-6))-1)+PT_Y5_MC!H67)</x:f>
        <x:v>1683531.9717889808</x:v>
      </x:c>
      <x:c r="H166" s="16" t="n">
        <x:f>MAX(0,G166*(1+EXP((LN(1+Assumptions!$C$60)-0.5*Assumptions!$C$61^2)+Assumptions!$C$61*((RAND()+RAND()+RAND()+RAND()+RAND()+RAND()+RAND()+RAND()+RAND()+RAND()+RAND()+RAND())-6))-1)+PT_Y5_MC!I67)</x:f>
        <x:v>1425835.7210170059</x:v>
      </x:c>
      <x:c r="I166" s="16" t="n">
        <x:f>MAX(0,H166*(1+EXP((LN(1+Assumptions!$C$60)-0.5*Assumptions!$C$61^2)+Assumptions!$C$61*((RAND()+RAND()+RAND()+RAND()+RAND()+RAND()+RAND()+RAND()+RAND()+RAND()+RAND()+RAND())-6))-1)+PT_Y5_MC!J67)</x:f>
        <x:v>1236763.2163240067</x:v>
      </x:c>
      <x:c r="J166" s="16" t="n">
        <x:f>MAX(0,I166*(1+EXP((LN(1+Assumptions!$C$60)-0.5*Assumptions!$C$61^2)+Assumptions!$C$61*((RAND()+RAND()+RAND()+RAND()+RAND()+RAND()+RAND()+RAND()+RAND()+RAND()+RAND()+RAND())-6))-1)+PT_Y5_MC!K67)</x:f>
        <x:v>1358614.8214828419</x:v>
      </x:c>
      <x:c r="K166" s="16" t="n">
        <x:f>MAX(0,J166*(1+EXP((LN(1+Assumptions!$C$60)-0.5*Assumptions!$C$61^2)+Assumptions!$C$61*((RAND()+RAND()+RAND()+RAND()+RAND()+RAND()+RAND()+RAND()+RAND()+RAND()+RAND()+RAND())-6))-1)+PT_Y5_MC!L67)</x:f>
        <x:v>1534623.7797837728</x:v>
      </x:c>
      <x:c r="L166" s="16" t="n">
        <x:f>MAX(0,K166*(1+EXP((LN(1+Assumptions!$C$60)-0.5*Assumptions!$C$61^2)+Assumptions!$C$61*((RAND()+RAND()+RAND()+RAND()+RAND()+RAND()+RAND()+RAND()+RAND()+RAND()+RAND()+RAND())-6))-1)+PT_Y5_MC!M67)</x:f>
        <x:v>1440387.6324305355</x:v>
      </x:c>
      <x:c r="M166" s="16" t="n">
        <x:f>MAX(0,L166*(1+EXP((LN(1+Assumptions!$C$60)-0.5*Assumptions!$C$61^2)+Assumptions!$C$61*((RAND()+RAND()+RAND()+RAND()+RAND()+RAND()+RAND()+RAND()+RAND()+RAND()+RAND()+RAND())-6))-1)+PT_Y5_MC!N67)</x:f>
        <x:v>1308587.5828714047</x:v>
      </x:c>
      <x:c r="N166" s="16" t="n">
        <x:f>MAX(0,M166*(1+EXP((LN(1+Assumptions!$C$60)-0.5*Assumptions!$C$61^2)+Assumptions!$C$61*((RAND()+RAND()+RAND()+RAND()+RAND()+RAND()+RAND()+RAND()+RAND()+RAND()+RAND()+RAND())-6))-1)+PT_Y5_MC!O67)</x:f>
        <x:v>1451406.3431698496</x:v>
      </x:c>
      <x:c r="O166" s="16" t="n">
        <x:f>MAX(0,N166*(1+EXP((LN(1+Assumptions!$C$60)-0.5*Assumptions!$C$61^2)+Assumptions!$C$61*((RAND()+RAND()+RAND()+RAND()+RAND()+RAND()+RAND()+RAND()+RAND()+RAND()+RAND()+RAND())-6))-1)+PT_Y5_MC!P67)</x:f>
        <x:v>1519744.6478633278</x:v>
      </x:c>
      <x:c r="P166" s="16" t="n">
        <x:f>MAX(0,O166*(1+EXP((LN(1+Assumptions!$C$60)-0.5*Assumptions!$C$61^2)+Assumptions!$C$61*((RAND()+RAND()+RAND()+RAND()+RAND()+RAND()+RAND()+RAND()+RAND()+RAND()+RAND()+RAND())-6))-1)+PT_Y5_MC!Q67)</x:f>
        <x:v>1846598.6165567895</x:v>
      </x:c>
      <x:c r="Q166" s="16" t="n">
        <x:f>MAX(0,P166*(1+EXP((LN(1+Assumptions!$C$60)-0.5*Assumptions!$C$61^2)+Assumptions!$C$61*((RAND()+RAND()+RAND()+RAND()+RAND()+RAND()+RAND()+RAND()+RAND()+RAND()+RAND()+RAND())-6))-1)+PT_Y5_MC!R67)</x:f>
        <x:v>2005105.2219019865</x:v>
      </x:c>
      <x:c r="R166" s="16" t="n">
        <x:f>MAX(0,Q166*(1+EXP((LN(1+Assumptions!$C$60)-0.5*Assumptions!$C$61^2)+Assumptions!$C$61*((RAND()+RAND()+RAND()+RAND()+RAND()+RAND()+RAND()+RAND()+RAND()+RAND()+RAND()+RAND())-6))-1)+PT_Y5_MC!S67)</x:f>
        <x:v>2243290.2670538165</x:v>
      </x:c>
      <x:c r="S166" s="16" t="n">
        <x:f>MAX(0,R166*(1+EXP((LN(1+Assumptions!$C$60)-0.5*Assumptions!$C$61^2)+Assumptions!$C$61*((RAND()+RAND()+RAND()+RAND()+RAND()+RAND()+RAND()+RAND()+RAND()+RAND()+RAND()+RAND())-6))-1)+PT_Y5_MC!T67)</x:f>
        <x:v>2468291.5521737775</x:v>
      </x:c>
      <x:c r="T166" s="16" t="n">
        <x:f>MAX(0,S166*(1+EXP((LN(1+Assumptions!$C$60)-0.5*Assumptions!$C$61^2)+Assumptions!$C$61*((RAND()+RAND()+RAND()+RAND()+RAND()+RAND()+RAND()+RAND()+RAND()+RAND()+RAND()+RAND())-6))-1)+PT_Y5_MC!U67)</x:f>
        <x:v>2350959.448923816</x:v>
      </x:c>
      <x:c r="U166" s="16" t="n">
        <x:f>MAX(0,T166*(1+EXP((LN(1+Assumptions!$C$60)-0.5*Assumptions!$C$61^2)+Assumptions!$C$61*((RAND()+RAND()+RAND()+RAND()+RAND()+RAND()+RAND()+RAND()+RAND()+RAND()+RAND()+RAND())-6))-1)+PT_Y5_MC!V67)</x:f>
        <x:v>2706060.8318594475</x:v>
      </x:c>
      <x:c r="V166" s="16" t="n">
        <x:f>MAX(0,U166*(1+EXP((LN(1+Assumptions!$C$60)-0.5*Assumptions!$C$61^2)+Assumptions!$C$61*((RAND()+RAND()+RAND()+RAND()+RAND()+RAND()+RAND()+RAND()+RAND()+RAND()+RAND()+RAND())-6))-1)+PT_Y5_MC!W67)</x:f>
        <x:v>3085704.794235289</x:v>
      </x:c>
      <x:c r="W166" s="16" t="n">
        <x:f>MAX(0,V166*(1+EXP((LN(1+Assumptions!$C$60)-0.5*Assumptions!$C$61^2)+Assumptions!$C$61*((RAND()+RAND()+RAND()+RAND()+RAND()+RAND()+RAND()+RAND()+RAND()+RAND()+RAND()+RAND())-6))-1)+PT_Y5_MC!X67)</x:f>
        <x:v>3572096.4167124266</x:v>
      </x:c>
      <x:c r="X166" s="16" t="n">
        <x:f>MAX(0,W166*(1+EXP((LN(1+Assumptions!$C$60)-0.5*Assumptions!$C$61^2)+Assumptions!$C$61*((RAND()+RAND()+RAND()+RAND()+RAND()+RAND()+RAND()+RAND()+RAND()+RAND()+RAND()+RAND())-6))-1)+PT_Y5_MC!Y67)</x:f>
        <x:v>2758936.8896625005</x:v>
      </x:c>
      <x:c r="Y166" s="16" t="n">
        <x:f>MAX(0,X166*(1+EXP((LN(1+Assumptions!$C$60)-0.5*Assumptions!$C$61^2)+Assumptions!$C$61*((RAND()+RAND()+RAND()+RAND()+RAND()+RAND()+RAND()+RAND()+RAND()+RAND()+RAND()+RAND())-6))-1)+PT_Y5_MC!Z67)</x:f>
        <x:v>2889241.636005002</x:v>
      </x:c>
      <x:c r="Z166" s="16" t="n">
        <x:f>MAX(0,Y166*(1+EXP((LN(1+Assumptions!$C$60)-0.5*Assumptions!$C$61^2)+Assumptions!$C$61*((RAND()+RAND()+RAND()+RAND()+RAND()+RAND()+RAND()+RAND()+RAND()+RAND()+RAND()+RAND())-6))-1)+PT_Y5_MC!AA67)</x:f>
        <x:v>3148904.9266573167</x:v>
      </x:c>
      <x:c r="AA166" s="16" t="n">
        <x:f>MAX(0,Z166*(1+EXP((LN(1+Assumptions!$C$60)-0.5*Assumptions!$C$61^2)+Assumptions!$C$61*((RAND()+RAND()+RAND()+RAND()+RAND()+RAND()+RAND()+RAND()+RAND()+RAND()+RAND()+RAND())-6))-1)+PT_Y5_MC!AB67)</x:f>
        <x:v>3282130.6646569474</x:v>
      </x:c>
      <x:c r="AB166" s="16" t="n">
        <x:f>MAX(0,AA166*(1+EXP((LN(1+Assumptions!$C$60)-0.5*Assumptions!$C$61^2)+Assumptions!$C$61*((RAND()+RAND()+RAND()+RAND()+RAND()+RAND()+RAND()+RAND()+RAND()+RAND()+RAND()+RAND())-6))-1)+PT_Y5_MC!AC67)</x:f>
        <x:v>2901154.7560792915</x:v>
      </x:c>
      <x:c r="AC166" s="16" t="n">
        <x:f>MAX(0,AB166*(1+EXP((LN(1+Assumptions!$C$60)-0.5*Assumptions!$C$61^2)+Assumptions!$C$61*((RAND()+RAND()+RAND()+RAND()+RAND()+RAND()+RAND()+RAND()+RAND()+RAND()+RAND()+RAND())-6))-1)+PT_Y5_MC!AD67)</x:f>
        <x:v>3964654.6914477968</x:v>
      </x:c>
      <x:c r="AD166" s="16" t="n">
        <x:f>MAX(0,AC166*(1+EXP((LN(1+Assumptions!$C$60)-0.5*Assumptions!$C$61^2)+Assumptions!$C$61*((RAND()+RAND()+RAND()+RAND()+RAND()+RAND()+RAND()+RAND()+RAND()+RAND()+RAND()+RAND())-6))-1)+PT_Y5_MC!AE67)</x:f>
        <x:v>3406836.541927865</x:v>
      </x:c>
      <x:c r="AE166" s="16" t="n">
        <x:f>MAX(0,AD166*(1+EXP((LN(1+Assumptions!$C$60)-0.5*Assumptions!$C$61^2)+Assumptions!$C$61*((RAND()+RAND()+RAND()+RAND()+RAND()+RAND()+RAND()+RAND()+RAND()+RAND()+RAND()+RAND())-6))-1)+PT_Y5_MC!AF67)</x:f>
        <x:v>3275504.09112162</x:v>
      </x:c>
      <x:c r="AF166" s="16" t="n">
        <x:f>MAX(0,AE166*(1+EXP((LN(1+Assumptions!$C$60)-0.5*Assumptions!$C$61^2)+Assumptions!$C$61*((RAND()+RAND()+RAND()+RAND()+RAND()+RAND()+RAND()+RAND()+RAND()+RAND()+RAND()+RAND())-6))-1)+PT_Y5_MC!AG67)</x:f>
        <x:v>3964539.7361309575</x:v>
      </x:c>
    </x:row>
    <x:row r="167">
      <x:c r="A167" s="39">
        <x:v>163</x:v>
      </x:c>
      <x:c r="B167" s="16" t="n">
        <x:f>PT_Y5_MC!C68</x:f>
        <x:v>1029031.25</x:v>
      </x:c>
      <x:c r="C167" s="16" t="n">
        <x:f>MAX(0,B167*(1+EXP((LN(1+Assumptions!$C$60)-0.5*Assumptions!$C$61^2)+Assumptions!$C$61*((RAND()+RAND()+RAND()+RAND()+RAND()+RAND()+RAND()+RAND()+RAND()+RAND()+RAND()+RAND())-6))-1)+PT_Y5_MC!D67)</x:f>
        <x:v>1333367.6904338114</x:v>
      </x:c>
      <x:c r="D167" s="16" t="n">
        <x:f>MAX(0,C167*(1+EXP((LN(1+Assumptions!$C$60)-0.5*Assumptions!$C$61^2)+Assumptions!$C$61*((RAND()+RAND()+RAND()+RAND()+RAND()+RAND()+RAND()+RAND()+RAND()+RAND()+RAND()+RAND())-6))-1)+PT_Y5_MC!E67)</x:f>
        <x:v>1176093.2191426512</x:v>
      </x:c>
      <x:c r="E167" s="16" t="n">
        <x:f>MAX(0,D167*(1+EXP((LN(1+Assumptions!$C$60)-0.5*Assumptions!$C$61^2)+Assumptions!$C$61*((RAND()+RAND()+RAND()+RAND()+RAND()+RAND()+RAND()+RAND()+RAND()+RAND()+RAND()+RAND())-6))-1)+PT_Y5_MC!F67)</x:f>
        <x:v>1373879.2383695596</x:v>
      </x:c>
      <x:c r="F167" s="16" t="n">
        <x:f>MAX(0,E167*(1+EXP((LN(1+Assumptions!$C$60)-0.5*Assumptions!$C$61^2)+Assumptions!$C$61*((RAND()+RAND()+RAND()+RAND()+RAND()+RAND()+RAND()+RAND()+RAND()+RAND()+RAND()+RAND())-6))-1)+PT_Y5_MC!G67)</x:f>
        <x:v>1767161.68416172</x:v>
      </x:c>
      <x:c r="G167" s="16" t="n">
        <x:f>MAX(0,F167*(1+EXP((LN(1+Assumptions!$C$60)-0.5*Assumptions!$C$61^2)+Assumptions!$C$61*((RAND()+RAND()+RAND()+RAND()+RAND()+RAND()+RAND()+RAND()+RAND()+RAND()+RAND()+RAND())-6))-1)+PT_Y5_MC!H67)</x:f>
        <x:v>2088312.5910510262</x:v>
      </x:c>
      <x:c r="H167" s="16" t="n">
        <x:f>MAX(0,G167*(1+EXP((LN(1+Assumptions!$C$60)-0.5*Assumptions!$C$61^2)+Assumptions!$C$61*((RAND()+RAND()+RAND()+RAND()+RAND()+RAND()+RAND()+RAND()+RAND()+RAND()+RAND()+RAND())-6))-1)+PT_Y5_MC!I67)</x:f>
        <x:v>2851951.503509351</x:v>
      </x:c>
      <x:c r="I167" s="16" t="n">
        <x:f>MAX(0,H167*(1+EXP((LN(1+Assumptions!$C$60)-0.5*Assumptions!$C$61^2)+Assumptions!$C$61*((RAND()+RAND()+RAND()+RAND()+RAND()+RAND()+RAND()+RAND()+RAND()+RAND()+RAND()+RAND())-6))-1)+PT_Y5_MC!J67)</x:f>
        <x:v>2855258.115896041</x:v>
      </x:c>
      <x:c r="J167" s="16" t="n">
        <x:f>MAX(0,I167*(1+EXP((LN(1+Assumptions!$C$60)-0.5*Assumptions!$C$61^2)+Assumptions!$C$61*((RAND()+RAND()+RAND()+RAND()+RAND()+RAND()+RAND()+RAND()+RAND()+RAND()+RAND()+RAND())-6))-1)+PT_Y5_MC!K67)</x:f>
        <x:v>2948144.343972363</x:v>
      </x:c>
      <x:c r="K167" s="16" t="n">
        <x:f>MAX(0,J167*(1+EXP((LN(1+Assumptions!$C$60)-0.5*Assumptions!$C$61^2)+Assumptions!$C$61*((RAND()+RAND()+RAND()+RAND()+RAND()+RAND()+RAND()+RAND()+RAND()+RAND()+RAND()+RAND())-6))-1)+PT_Y5_MC!L67)</x:f>
        <x:v>2562273.863818401</x:v>
      </x:c>
      <x:c r="L167" s="16" t="n">
        <x:f>MAX(0,K167*(1+EXP((LN(1+Assumptions!$C$60)-0.5*Assumptions!$C$61^2)+Assumptions!$C$61*((RAND()+RAND()+RAND()+RAND()+RAND()+RAND()+RAND()+RAND()+RAND()+RAND()+RAND()+RAND())-6))-1)+PT_Y5_MC!M67)</x:f>
        <x:v>2571843.475359438</x:v>
      </x:c>
      <x:c r="M167" s="16" t="n">
        <x:f>MAX(0,L167*(1+EXP((LN(1+Assumptions!$C$60)-0.5*Assumptions!$C$61^2)+Assumptions!$C$61*((RAND()+RAND()+RAND()+RAND()+RAND()+RAND()+RAND()+RAND()+RAND()+RAND()+RAND()+RAND())-6))-1)+PT_Y5_MC!N67)</x:f>
        <x:v>3172279.0105561228</x:v>
      </x:c>
      <x:c r="N167" s="16" t="n">
        <x:f>MAX(0,M167*(1+EXP((LN(1+Assumptions!$C$60)-0.5*Assumptions!$C$61^2)+Assumptions!$C$61*((RAND()+RAND()+RAND()+RAND()+RAND()+RAND()+RAND()+RAND()+RAND()+RAND()+RAND()+RAND())-6))-1)+PT_Y5_MC!O67)</x:f>
        <x:v>2995560.326281673</x:v>
      </x:c>
      <x:c r="O167" s="16" t="n">
        <x:f>MAX(0,N167*(1+EXP((LN(1+Assumptions!$C$60)-0.5*Assumptions!$C$61^2)+Assumptions!$C$61*((RAND()+RAND()+RAND()+RAND()+RAND()+RAND()+RAND()+RAND()+RAND()+RAND()+RAND()+RAND())-6))-1)+PT_Y5_MC!P67)</x:f>
        <x:v>3234656.2895065933</x:v>
      </x:c>
      <x:c r="P167" s="16" t="n">
        <x:f>MAX(0,O167*(1+EXP((LN(1+Assumptions!$C$60)-0.5*Assumptions!$C$61^2)+Assumptions!$C$61*((RAND()+RAND()+RAND()+RAND()+RAND()+RAND()+RAND()+RAND()+RAND()+RAND()+RAND()+RAND())-6))-1)+PT_Y5_MC!Q67)</x:f>
        <x:v>3172955.813920887</x:v>
      </x:c>
      <x:c r="Q167" s="16" t="n">
        <x:f>MAX(0,P167*(1+EXP((LN(1+Assumptions!$C$60)-0.5*Assumptions!$C$61^2)+Assumptions!$C$61*((RAND()+RAND()+RAND()+RAND()+RAND()+RAND()+RAND()+RAND()+RAND()+RAND()+RAND()+RAND())-6))-1)+PT_Y5_MC!R67)</x:f>
        <x:v>4392203.020475849</x:v>
      </x:c>
      <x:c r="R167" s="16" t="n">
        <x:f>MAX(0,Q167*(1+EXP((LN(1+Assumptions!$C$60)-0.5*Assumptions!$C$61^2)+Assumptions!$C$61*((RAND()+RAND()+RAND()+RAND()+RAND()+RAND()+RAND()+RAND()+RAND()+RAND()+RAND()+RAND())-6))-1)+PT_Y5_MC!S67)</x:f>
        <x:v>5045827.133945278</x:v>
      </x:c>
      <x:c r="S167" s="16" t="n">
        <x:f>MAX(0,R167*(1+EXP((LN(1+Assumptions!$C$60)-0.5*Assumptions!$C$61^2)+Assumptions!$C$61*((RAND()+RAND()+RAND()+RAND()+RAND()+RAND()+RAND()+RAND()+RAND()+RAND()+RAND()+RAND())-6))-1)+PT_Y5_MC!T67)</x:f>
        <x:v>6350601.879790965</x:v>
      </x:c>
      <x:c r="T167" s="16" t="n">
        <x:f>MAX(0,S167*(1+EXP((LN(1+Assumptions!$C$60)-0.5*Assumptions!$C$61^2)+Assumptions!$C$61*((RAND()+RAND()+RAND()+RAND()+RAND()+RAND()+RAND()+RAND()+RAND()+RAND()+RAND()+RAND())-6))-1)+PT_Y5_MC!U67)</x:f>
        <x:v>6556024.227387252</x:v>
      </x:c>
      <x:c r="U167" s="16" t="n">
        <x:f>MAX(0,T167*(1+EXP((LN(1+Assumptions!$C$60)-0.5*Assumptions!$C$61^2)+Assumptions!$C$61*((RAND()+RAND()+RAND()+RAND()+RAND()+RAND()+RAND()+RAND()+RAND()+RAND()+RAND()+RAND())-6))-1)+PT_Y5_MC!V67)</x:f>
        <x:v>5840625.976674849</x:v>
      </x:c>
      <x:c r="V167" s="16" t="n">
        <x:f>MAX(0,U167*(1+EXP((LN(1+Assumptions!$C$60)-0.5*Assumptions!$C$61^2)+Assumptions!$C$61*((RAND()+RAND()+RAND()+RAND()+RAND()+RAND()+RAND()+RAND()+RAND()+RAND()+RAND()+RAND())-6))-1)+PT_Y5_MC!W67)</x:f>
        <x:v>6028357.301783622</x:v>
      </x:c>
      <x:c r="W167" s="16" t="n">
        <x:f>MAX(0,V167*(1+EXP((LN(1+Assumptions!$C$60)-0.5*Assumptions!$C$61^2)+Assumptions!$C$61*((RAND()+RAND()+RAND()+RAND()+RAND()+RAND()+RAND()+RAND()+RAND()+RAND()+RAND()+RAND())-6))-1)+PT_Y5_MC!X67)</x:f>
        <x:v>5515617.138954959</x:v>
      </x:c>
      <x:c r="X167" s="16" t="n">
        <x:f>MAX(0,W167*(1+EXP((LN(1+Assumptions!$C$60)-0.5*Assumptions!$C$61^2)+Assumptions!$C$61*((RAND()+RAND()+RAND()+RAND()+RAND()+RAND()+RAND()+RAND()+RAND()+RAND()+RAND()+RAND())-6))-1)+PT_Y5_MC!Y67)</x:f>
        <x:v>6433895.268620715</x:v>
      </x:c>
      <x:c r="Y167" s="16" t="n">
        <x:f>MAX(0,X167*(1+EXP((LN(1+Assumptions!$C$60)-0.5*Assumptions!$C$61^2)+Assumptions!$C$61*((RAND()+RAND()+RAND()+RAND()+RAND()+RAND()+RAND()+RAND()+RAND()+RAND()+RAND()+RAND())-6))-1)+PT_Y5_MC!Z67)</x:f>
        <x:v>7418648.838383383</x:v>
      </x:c>
      <x:c r="Z167" s="16" t="n">
        <x:f>MAX(0,Y167*(1+EXP((LN(1+Assumptions!$C$60)-0.5*Assumptions!$C$61^2)+Assumptions!$C$61*((RAND()+RAND()+RAND()+RAND()+RAND()+RAND()+RAND()+RAND()+RAND()+RAND()+RAND()+RAND())-6))-1)+PT_Y5_MC!AA67)</x:f>
        <x:v>9008494.852881152</x:v>
      </x:c>
      <x:c r="AA167" s="16" t="n">
        <x:f>MAX(0,Z167*(1+EXP((LN(1+Assumptions!$C$60)-0.5*Assumptions!$C$61^2)+Assumptions!$C$61*((RAND()+RAND()+RAND()+RAND()+RAND()+RAND()+RAND()+RAND()+RAND()+RAND()+RAND()+RAND())-6))-1)+PT_Y5_MC!AB67)</x:f>
        <x:v>8173482.771486604</x:v>
      </x:c>
      <x:c r="AB167" s="16" t="n">
        <x:f>MAX(0,AA167*(1+EXP((LN(1+Assumptions!$C$60)-0.5*Assumptions!$C$61^2)+Assumptions!$C$61*((RAND()+RAND()+RAND()+RAND()+RAND()+RAND()+RAND()+RAND()+RAND()+RAND()+RAND()+RAND())-6))-1)+PT_Y5_MC!AC67)</x:f>
        <x:v>6500284.720744188</x:v>
      </x:c>
      <x:c r="AC167" s="16" t="n">
        <x:f>MAX(0,AB167*(1+EXP((LN(1+Assumptions!$C$60)-0.5*Assumptions!$C$61^2)+Assumptions!$C$61*((RAND()+RAND()+RAND()+RAND()+RAND()+RAND()+RAND()+RAND()+RAND()+RAND()+RAND()+RAND())-6))-1)+PT_Y5_MC!AD67)</x:f>
        <x:v>6862230.38434448</x:v>
      </x:c>
      <x:c r="AD167" s="16" t="n">
        <x:f>MAX(0,AC167*(1+EXP((LN(1+Assumptions!$C$60)-0.5*Assumptions!$C$61^2)+Assumptions!$C$61*((RAND()+RAND()+RAND()+RAND()+RAND()+RAND()+RAND()+RAND()+RAND()+RAND()+RAND()+RAND())-6))-1)+PT_Y5_MC!AE67)</x:f>
        <x:v>9420073.935775913</x:v>
      </x:c>
      <x:c r="AE167" s="16" t="n">
        <x:f>MAX(0,AD167*(1+EXP((LN(1+Assumptions!$C$60)-0.5*Assumptions!$C$61^2)+Assumptions!$C$61*((RAND()+RAND()+RAND()+RAND()+RAND()+RAND()+RAND()+RAND()+RAND()+RAND()+RAND()+RAND())-6))-1)+PT_Y5_MC!AF67)</x:f>
        <x:v>10117899.139282795</x:v>
      </x:c>
      <x:c r="AF167" s="16" t="n">
        <x:f>MAX(0,AE167*(1+EXP((LN(1+Assumptions!$C$60)-0.5*Assumptions!$C$61^2)+Assumptions!$C$61*((RAND()+RAND()+RAND()+RAND()+RAND()+RAND()+RAND()+RAND()+RAND()+RAND()+RAND()+RAND())-6))-1)+PT_Y5_MC!AG67)</x:f>
        <x:v>10868576.903106408</x:v>
      </x:c>
    </x:row>
    <x:row r="168">
      <x:c r="A168" s="39">
        <x:v>164</x:v>
      </x:c>
      <x:c r="B168" s="16" t="n">
        <x:f>PT_Y5_MC!C68</x:f>
        <x:v>1029031.25</x:v>
      </x:c>
      <x:c r="C168" s="16" t="n">
        <x:f>MAX(0,B168*(1+EXP((LN(1+Assumptions!$C$60)-0.5*Assumptions!$C$61^2)+Assumptions!$C$61*((RAND()+RAND()+RAND()+RAND()+RAND()+RAND()+RAND()+RAND()+RAND()+RAND()+RAND()+RAND())-6))-1)+PT_Y5_MC!D67)</x:f>
        <x:v>929040.4001246409</x:v>
      </x:c>
      <x:c r="D168" s="16" t="n">
        <x:f>MAX(0,C168*(1+EXP((LN(1+Assumptions!$C$60)-0.5*Assumptions!$C$61^2)+Assumptions!$C$61*((RAND()+RAND()+RAND()+RAND()+RAND()+RAND()+RAND()+RAND()+RAND()+RAND()+RAND()+RAND())-6))-1)+PT_Y5_MC!E67)</x:f>
        <x:v>1205086.3123012509</x:v>
      </x:c>
      <x:c r="E168" s="16" t="n">
        <x:f>MAX(0,D168*(1+EXP((LN(1+Assumptions!$C$60)-0.5*Assumptions!$C$61^2)+Assumptions!$C$61*((RAND()+RAND()+RAND()+RAND()+RAND()+RAND()+RAND()+RAND()+RAND()+RAND()+RAND()+RAND())-6))-1)+PT_Y5_MC!F67)</x:f>
        <x:v>1345178.88704931</x:v>
      </x:c>
      <x:c r="F168" s="16" t="n">
        <x:f>MAX(0,E168*(1+EXP((LN(1+Assumptions!$C$60)-0.5*Assumptions!$C$61^2)+Assumptions!$C$61*((RAND()+RAND()+RAND()+RAND()+RAND()+RAND()+RAND()+RAND()+RAND()+RAND()+RAND()+RAND())-6))-1)+PT_Y5_MC!G67)</x:f>
        <x:v>1616681.4200481789</x:v>
      </x:c>
      <x:c r="G168" s="16" t="n">
        <x:f>MAX(0,F168*(1+EXP((LN(1+Assumptions!$C$60)-0.5*Assumptions!$C$61^2)+Assumptions!$C$61*((RAND()+RAND()+RAND()+RAND()+RAND()+RAND()+RAND()+RAND()+RAND()+RAND()+RAND()+RAND())-6))-1)+PT_Y5_MC!H67)</x:f>
        <x:v>1343124.0215187373</x:v>
      </x:c>
      <x:c r="H168" s="16" t="n">
        <x:f>MAX(0,G168*(1+EXP((LN(1+Assumptions!$C$60)-0.5*Assumptions!$C$61^2)+Assumptions!$C$61*((RAND()+RAND()+RAND()+RAND()+RAND()+RAND()+RAND()+RAND()+RAND()+RAND()+RAND()+RAND())-6))-1)+PT_Y5_MC!I67)</x:f>
        <x:v>1457774.3594008766</x:v>
      </x:c>
      <x:c r="I168" s="16" t="n">
        <x:f>MAX(0,H168*(1+EXP((LN(1+Assumptions!$C$60)-0.5*Assumptions!$C$61^2)+Assumptions!$C$61*((RAND()+RAND()+RAND()+RAND()+RAND()+RAND()+RAND()+RAND()+RAND()+RAND()+RAND()+RAND())-6))-1)+PT_Y5_MC!J67)</x:f>
        <x:v>1584912.3610604315</x:v>
      </x:c>
      <x:c r="J168" s="16" t="n">
        <x:f>MAX(0,I168*(1+EXP((LN(1+Assumptions!$C$60)-0.5*Assumptions!$C$61^2)+Assumptions!$C$61*((RAND()+RAND()+RAND()+RAND()+RAND()+RAND()+RAND()+RAND()+RAND()+RAND()+RAND()+RAND())-6))-1)+PT_Y5_MC!K67)</x:f>
        <x:v>1888669.812276112</x:v>
      </x:c>
      <x:c r="K168" s="16" t="n">
        <x:f>MAX(0,J168*(1+EXP((LN(1+Assumptions!$C$60)-0.5*Assumptions!$C$61^2)+Assumptions!$C$61*((RAND()+RAND()+RAND()+RAND()+RAND()+RAND()+RAND()+RAND()+RAND()+RAND()+RAND()+RAND())-6))-1)+PT_Y5_MC!L67)</x:f>
        <x:v>2337256.4654054716</x:v>
      </x:c>
      <x:c r="L168" s="16" t="n">
        <x:f>MAX(0,K168*(1+EXP((LN(1+Assumptions!$C$60)-0.5*Assumptions!$C$61^2)+Assumptions!$C$61*((RAND()+RAND()+RAND()+RAND()+RAND()+RAND()+RAND()+RAND()+RAND()+RAND()+RAND()+RAND())-6))-1)+PT_Y5_MC!M67)</x:f>
        <x:v>2730998.0114959776</x:v>
      </x:c>
      <x:c r="M168" s="16" t="n">
        <x:f>MAX(0,L168*(1+EXP((LN(1+Assumptions!$C$60)-0.5*Assumptions!$C$61^2)+Assumptions!$C$61*((RAND()+RAND()+RAND()+RAND()+RAND()+RAND()+RAND()+RAND()+RAND()+RAND()+RAND()+RAND())-6))-1)+PT_Y5_MC!N67)</x:f>
        <x:v>4196811.786066025</x:v>
      </x:c>
      <x:c r="N168" s="16" t="n">
        <x:f>MAX(0,M168*(1+EXP((LN(1+Assumptions!$C$60)-0.5*Assumptions!$C$61^2)+Assumptions!$C$61*((RAND()+RAND()+RAND()+RAND()+RAND()+RAND()+RAND()+RAND()+RAND()+RAND()+RAND()+RAND())-6))-1)+PT_Y5_MC!O67)</x:f>
        <x:v>3987302.7917492534</x:v>
      </x:c>
      <x:c r="O168" s="16" t="n">
        <x:f>MAX(0,N168*(1+EXP((LN(1+Assumptions!$C$60)-0.5*Assumptions!$C$61^2)+Assumptions!$C$61*((RAND()+RAND()+RAND()+RAND()+RAND()+RAND()+RAND()+RAND()+RAND()+RAND()+RAND()+RAND())-6))-1)+PT_Y5_MC!P67)</x:f>
        <x:v>4510336.659249028</x:v>
      </x:c>
      <x:c r="P168" s="16" t="n">
        <x:f>MAX(0,O168*(1+EXP((LN(1+Assumptions!$C$60)-0.5*Assumptions!$C$61^2)+Assumptions!$C$61*((RAND()+RAND()+RAND()+RAND()+RAND()+RAND()+RAND()+RAND()+RAND()+RAND()+RAND()+RAND())-6))-1)+PT_Y5_MC!Q67)</x:f>
        <x:v>5583207.984854703</x:v>
      </x:c>
      <x:c r="Q168" s="16" t="n">
        <x:f>MAX(0,P168*(1+EXP((LN(1+Assumptions!$C$60)-0.5*Assumptions!$C$61^2)+Assumptions!$C$61*((RAND()+RAND()+RAND()+RAND()+RAND()+RAND()+RAND()+RAND()+RAND()+RAND()+RAND()+RAND())-6))-1)+PT_Y5_MC!R67)</x:f>
        <x:v>7149085.742616321</x:v>
      </x:c>
      <x:c r="R168" s="16" t="n">
        <x:f>MAX(0,Q168*(1+EXP((LN(1+Assumptions!$C$60)-0.5*Assumptions!$C$61^2)+Assumptions!$C$61*((RAND()+RAND()+RAND()+RAND()+RAND()+RAND()+RAND()+RAND()+RAND()+RAND()+RAND()+RAND())-6))-1)+PT_Y5_MC!S67)</x:f>
        <x:v>6710803.060461503</x:v>
      </x:c>
      <x:c r="S168" s="16" t="n">
        <x:f>MAX(0,R168*(1+EXP((LN(1+Assumptions!$C$60)-0.5*Assumptions!$C$61^2)+Assumptions!$C$61*((RAND()+RAND()+RAND()+RAND()+RAND()+RAND()+RAND()+RAND()+RAND()+RAND()+RAND()+RAND())-6))-1)+PT_Y5_MC!T67)</x:f>
        <x:v>8265971.183268907</x:v>
      </x:c>
      <x:c r="T168" s="16" t="n">
        <x:f>MAX(0,S168*(1+EXP((LN(1+Assumptions!$C$60)-0.5*Assumptions!$C$61^2)+Assumptions!$C$61*((RAND()+RAND()+RAND()+RAND()+RAND()+RAND()+RAND()+RAND()+RAND()+RAND()+RAND()+RAND())-6))-1)+PT_Y5_MC!U67)</x:f>
        <x:v>8616221.317477215</x:v>
      </x:c>
      <x:c r="U168" s="16" t="n">
        <x:f>MAX(0,T168*(1+EXP((LN(1+Assumptions!$C$60)-0.5*Assumptions!$C$61^2)+Assumptions!$C$61*((RAND()+RAND()+RAND()+RAND()+RAND()+RAND()+RAND()+RAND()+RAND()+RAND()+RAND()+RAND())-6))-1)+PT_Y5_MC!V67)</x:f>
        <x:v>8245840.298194778</x:v>
      </x:c>
      <x:c r="V168" s="16" t="n">
        <x:f>MAX(0,U168*(1+EXP((LN(1+Assumptions!$C$60)-0.5*Assumptions!$C$61^2)+Assumptions!$C$61*((RAND()+RAND()+RAND()+RAND()+RAND()+RAND()+RAND()+RAND()+RAND()+RAND()+RAND()+RAND())-6))-1)+PT_Y5_MC!W67)</x:f>
        <x:v>10185773.332221217</x:v>
      </x:c>
      <x:c r="W168" s="16" t="n">
        <x:f>MAX(0,V168*(1+EXP((LN(1+Assumptions!$C$60)-0.5*Assumptions!$C$61^2)+Assumptions!$C$61*((RAND()+RAND()+RAND()+RAND()+RAND()+RAND()+RAND()+RAND()+RAND()+RAND()+RAND()+RAND())-6))-1)+PT_Y5_MC!X67)</x:f>
        <x:v>9909732.625045903</x:v>
      </x:c>
      <x:c r="X168" s="16" t="n">
        <x:f>MAX(0,W168*(1+EXP((LN(1+Assumptions!$C$60)-0.5*Assumptions!$C$61^2)+Assumptions!$C$61*((RAND()+RAND()+RAND()+RAND()+RAND()+RAND()+RAND()+RAND()+RAND()+RAND()+RAND()+RAND())-6))-1)+PT_Y5_MC!Y67)</x:f>
        <x:v>8907296.98320839</x:v>
      </x:c>
      <x:c r="Y168" s="16" t="n">
        <x:f>MAX(0,X168*(1+EXP((LN(1+Assumptions!$C$60)-0.5*Assumptions!$C$61^2)+Assumptions!$C$61*((RAND()+RAND()+RAND()+RAND()+RAND()+RAND()+RAND()+RAND()+RAND()+RAND()+RAND()+RAND())-6))-1)+PT_Y5_MC!Z67)</x:f>
        <x:v>9437474.336702729</x:v>
      </x:c>
      <x:c r="Z168" s="16" t="n">
        <x:f>MAX(0,Y168*(1+EXP((LN(1+Assumptions!$C$60)-0.5*Assumptions!$C$61^2)+Assumptions!$C$61*((RAND()+RAND()+RAND()+RAND()+RAND()+RAND()+RAND()+RAND()+RAND()+RAND()+RAND()+RAND())-6))-1)+PT_Y5_MC!AA67)</x:f>
        <x:v>9705935.169358658</x:v>
      </x:c>
      <x:c r="AA168" s="16" t="n">
        <x:f>MAX(0,Z168*(1+EXP((LN(1+Assumptions!$C$60)-0.5*Assumptions!$C$61^2)+Assumptions!$C$61*((RAND()+RAND()+RAND()+RAND()+RAND()+RAND()+RAND()+RAND()+RAND()+RAND()+RAND()+RAND())-6))-1)+PT_Y5_MC!AB67)</x:f>
        <x:v>10668790.781997178</x:v>
      </x:c>
      <x:c r="AB168" s="16" t="n">
        <x:f>MAX(0,AA168*(1+EXP((LN(1+Assumptions!$C$60)-0.5*Assumptions!$C$61^2)+Assumptions!$C$61*((RAND()+RAND()+RAND()+RAND()+RAND()+RAND()+RAND()+RAND()+RAND()+RAND()+RAND()+RAND())-6))-1)+PT_Y5_MC!AC67)</x:f>
        <x:v>10268572.970852466</x:v>
      </x:c>
      <x:c r="AC168" s="16" t="n">
        <x:f>MAX(0,AB168*(1+EXP((LN(1+Assumptions!$C$60)-0.5*Assumptions!$C$61^2)+Assumptions!$C$61*((RAND()+RAND()+RAND()+RAND()+RAND()+RAND()+RAND()+RAND()+RAND()+RAND()+RAND()+RAND())-6))-1)+PT_Y5_MC!AD67)</x:f>
        <x:v>12551131.284102404</x:v>
      </x:c>
      <x:c r="AD168" s="16" t="n">
        <x:f>MAX(0,AC168*(1+EXP((LN(1+Assumptions!$C$60)-0.5*Assumptions!$C$61^2)+Assumptions!$C$61*((RAND()+RAND()+RAND()+RAND()+RAND()+RAND()+RAND()+RAND()+RAND()+RAND()+RAND()+RAND())-6))-1)+PT_Y5_MC!AE67)</x:f>
        <x:v>12767132.088441089</x:v>
      </x:c>
      <x:c r="AE168" s="16" t="n">
        <x:f>MAX(0,AD168*(1+EXP((LN(1+Assumptions!$C$60)-0.5*Assumptions!$C$61^2)+Assumptions!$C$61*((RAND()+RAND()+RAND()+RAND()+RAND()+RAND()+RAND()+RAND()+RAND()+RAND()+RAND()+RAND())-6))-1)+PT_Y5_MC!AF67)</x:f>
        <x:v>14691662.025085863</x:v>
      </x:c>
      <x:c r="AF168" s="16" t="n">
        <x:f>MAX(0,AE168*(1+EXP((LN(1+Assumptions!$C$60)-0.5*Assumptions!$C$61^2)+Assumptions!$C$61*((RAND()+RAND()+RAND()+RAND()+RAND()+RAND()+RAND()+RAND()+RAND()+RAND()+RAND()+RAND())-6))-1)+PT_Y5_MC!AG67)</x:f>
        <x:v>16286616.03189965</x:v>
      </x:c>
    </x:row>
    <x:row r="169">
      <x:c r="A169" s="39">
        <x:v>165</x:v>
      </x:c>
      <x:c r="B169" s="16" t="n">
        <x:f>PT_Y5_MC!C68</x:f>
        <x:v>1029031.25</x:v>
      </x:c>
      <x:c r="C169" s="16" t="n">
        <x:f>MAX(0,B169*(1+EXP((LN(1+Assumptions!$C$60)-0.5*Assumptions!$C$61^2)+Assumptions!$C$61*((RAND()+RAND()+RAND()+RAND()+RAND()+RAND()+RAND()+RAND()+RAND()+RAND()+RAND()+RAND())-6))-1)+PT_Y5_MC!D67)</x:f>
        <x:v>889997.9591746029</x:v>
      </x:c>
      <x:c r="D169" s="16" t="n">
        <x:f>MAX(0,C169*(1+EXP((LN(1+Assumptions!$C$60)-0.5*Assumptions!$C$61^2)+Assumptions!$C$61*((RAND()+RAND()+RAND()+RAND()+RAND()+RAND()+RAND()+RAND()+RAND()+RAND()+RAND()+RAND())-6))-1)+PT_Y5_MC!E67)</x:f>
        <x:v>936087.6939829425</x:v>
      </x:c>
      <x:c r="E169" s="16" t="n">
        <x:f>MAX(0,D169*(1+EXP((LN(1+Assumptions!$C$60)-0.5*Assumptions!$C$61^2)+Assumptions!$C$61*((RAND()+RAND()+RAND()+RAND()+RAND()+RAND()+RAND()+RAND()+RAND()+RAND()+RAND()+RAND())-6))-1)+PT_Y5_MC!F67)</x:f>
        <x:v>950412.9508236343</x:v>
      </x:c>
      <x:c r="F169" s="16" t="n">
        <x:f>MAX(0,E169*(1+EXP((LN(1+Assumptions!$C$60)-0.5*Assumptions!$C$61^2)+Assumptions!$C$61*((RAND()+RAND()+RAND()+RAND()+RAND()+RAND()+RAND()+RAND()+RAND()+RAND()+RAND()+RAND())-6))-1)+PT_Y5_MC!G67)</x:f>
        <x:v>991459.5182845667</x:v>
      </x:c>
      <x:c r="G169" s="16" t="n">
        <x:f>MAX(0,F169*(1+EXP((LN(1+Assumptions!$C$60)-0.5*Assumptions!$C$61^2)+Assumptions!$C$61*((RAND()+RAND()+RAND()+RAND()+RAND()+RAND()+RAND()+RAND()+RAND()+RAND()+RAND()+RAND())-6))-1)+PT_Y5_MC!H67)</x:f>
        <x:v>1316598.654862547</x:v>
      </x:c>
      <x:c r="H169" s="16" t="n">
        <x:f>MAX(0,G169*(1+EXP((LN(1+Assumptions!$C$60)-0.5*Assumptions!$C$61^2)+Assumptions!$C$61*((RAND()+RAND()+RAND()+RAND()+RAND()+RAND()+RAND()+RAND()+RAND()+RAND()+RAND()+RAND())-6))-1)+PT_Y5_MC!I67)</x:f>
        <x:v>1221579.951232775</x:v>
      </x:c>
      <x:c r="I169" s="16" t="n">
        <x:f>MAX(0,H169*(1+EXP((LN(1+Assumptions!$C$60)-0.5*Assumptions!$C$61^2)+Assumptions!$C$61*((RAND()+RAND()+RAND()+RAND()+RAND()+RAND()+RAND()+RAND()+RAND()+RAND()+RAND()+RAND())-6))-1)+PT_Y5_MC!J67)</x:f>
        <x:v>1152449.6652510923</x:v>
      </x:c>
      <x:c r="J169" s="16" t="n">
        <x:f>MAX(0,I169*(1+EXP((LN(1+Assumptions!$C$60)-0.5*Assumptions!$C$61^2)+Assumptions!$C$61*((RAND()+RAND()+RAND()+RAND()+RAND()+RAND()+RAND()+RAND()+RAND()+RAND()+RAND()+RAND())-6))-1)+PT_Y5_MC!K67)</x:f>
        <x:v>1323614.1125694318</x:v>
      </x:c>
      <x:c r="K169" s="16" t="n">
        <x:f>MAX(0,J169*(1+EXP((LN(1+Assumptions!$C$60)-0.5*Assumptions!$C$61^2)+Assumptions!$C$61*((RAND()+RAND()+RAND()+RAND()+RAND()+RAND()+RAND()+RAND()+RAND()+RAND()+RAND()+RAND())-6))-1)+PT_Y5_MC!L67)</x:f>
        <x:v>1208714.960836983</x:v>
      </x:c>
      <x:c r="L169" s="16" t="n">
        <x:f>MAX(0,K169*(1+EXP((LN(1+Assumptions!$C$60)-0.5*Assumptions!$C$61^2)+Assumptions!$C$61*((RAND()+RAND()+RAND()+RAND()+RAND()+RAND()+RAND()+RAND()+RAND()+RAND()+RAND()+RAND())-6))-1)+PT_Y5_MC!M67)</x:f>
        <x:v>1242337.695209428</x:v>
      </x:c>
      <x:c r="M169" s="16" t="n">
        <x:f>MAX(0,L169*(1+EXP((LN(1+Assumptions!$C$60)-0.5*Assumptions!$C$61^2)+Assumptions!$C$61*((RAND()+RAND()+RAND()+RAND()+RAND()+RAND()+RAND()+RAND()+RAND()+RAND()+RAND()+RAND())-6))-1)+PT_Y5_MC!N67)</x:f>
        <x:v>1539104.4800328366</x:v>
      </x:c>
      <x:c r="N169" s="16" t="n">
        <x:f>MAX(0,M169*(1+EXP((LN(1+Assumptions!$C$60)-0.5*Assumptions!$C$61^2)+Assumptions!$C$61*((RAND()+RAND()+RAND()+RAND()+RAND()+RAND()+RAND()+RAND()+RAND()+RAND()+RAND()+RAND())-6))-1)+PT_Y5_MC!O67)</x:f>
        <x:v>1395309.1595672334</x:v>
      </x:c>
      <x:c r="O169" s="16" t="n">
        <x:f>MAX(0,N169*(1+EXP((LN(1+Assumptions!$C$60)-0.5*Assumptions!$C$61^2)+Assumptions!$C$61*((RAND()+RAND()+RAND()+RAND()+RAND()+RAND()+RAND()+RAND()+RAND()+RAND()+RAND()+RAND())-6))-1)+PT_Y5_MC!P67)</x:f>
        <x:v>1347637.8093273188</x:v>
      </x:c>
      <x:c r="P169" s="16" t="n">
        <x:f>MAX(0,O169*(1+EXP((LN(1+Assumptions!$C$60)-0.5*Assumptions!$C$61^2)+Assumptions!$C$61*((RAND()+RAND()+RAND()+RAND()+RAND()+RAND()+RAND()+RAND()+RAND()+RAND()+RAND()+RAND())-6))-1)+PT_Y5_MC!Q67)</x:f>
        <x:v>1644395.6114749047</x:v>
      </x:c>
      <x:c r="Q169" s="16" t="n">
        <x:f>MAX(0,P169*(1+EXP((LN(1+Assumptions!$C$60)-0.5*Assumptions!$C$61^2)+Assumptions!$C$61*((RAND()+RAND()+RAND()+RAND()+RAND()+RAND()+RAND()+RAND()+RAND()+RAND()+RAND()+RAND())-6))-1)+PT_Y5_MC!R67)</x:f>
        <x:v>1715071.3484586019</x:v>
      </x:c>
      <x:c r="R169" s="16" t="n">
        <x:f>MAX(0,Q169*(1+EXP((LN(1+Assumptions!$C$60)-0.5*Assumptions!$C$61^2)+Assumptions!$C$61*((RAND()+RAND()+RAND()+RAND()+RAND()+RAND()+RAND()+RAND()+RAND()+RAND()+RAND()+RAND())-6))-1)+PT_Y5_MC!S67)</x:f>
        <x:v>1975881.6925483756</x:v>
      </x:c>
      <x:c r="S169" s="16" t="n">
        <x:f>MAX(0,R169*(1+EXP((LN(1+Assumptions!$C$60)-0.5*Assumptions!$C$61^2)+Assumptions!$C$61*((RAND()+RAND()+RAND()+RAND()+RAND()+RAND()+RAND()+RAND()+RAND()+RAND()+RAND()+RAND())-6))-1)+PT_Y5_MC!T67)</x:f>
        <x:v>2343285.342984426</x:v>
      </x:c>
      <x:c r="T169" s="16" t="n">
        <x:f>MAX(0,S169*(1+EXP((LN(1+Assumptions!$C$60)-0.5*Assumptions!$C$61^2)+Assumptions!$C$61*((RAND()+RAND()+RAND()+RAND()+RAND()+RAND()+RAND()+RAND()+RAND()+RAND()+RAND()+RAND())-6))-1)+PT_Y5_MC!U67)</x:f>
        <x:v>1815683.4715647865</x:v>
      </x:c>
      <x:c r="U169" s="16" t="n">
        <x:f>MAX(0,T169*(1+EXP((LN(1+Assumptions!$C$60)-0.5*Assumptions!$C$61^2)+Assumptions!$C$61*((RAND()+RAND()+RAND()+RAND()+RAND()+RAND()+RAND()+RAND()+RAND()+RAND()+RAND()+RAND())-6))-1)+PT_Y5_MC!V67)</x:f>
        <x:v>2296862.2716548396</x:v>
      </x:c>
      <x:c r="V169" s="16" t="n">
        <x:f>MAX(0,U169*(1+EXP((LN(1+Assumptions!$C$60)-0.5*Assumptions!$C$61^2)+Assumptions!$C$61*((RAND()+RAND()+RAND()+RAND()+RAND()+RAND()+RAND()+RAND()+RAND()+RAND()+RAND()+RAND())-6))-1)+PT_Y5_MC!W67)</x:f>
        <x:v>1899346.5896391827</x:v>
      </x:c>
      <x:c r="W169" s="16" t="n">
        <x:f>MAX(0,V169*(1+EXP((LN(1+Assumptions!$C$60)-0.5*Assumptions!$C$61^2)+Assumptions!$C$61*((RAND()+RAND()+RAND()+RAND()+RAND()+RAND()+RAND()+RAND()+RAND()+RAND()+RAND()+RAND())-6))-1)+PT_Y5_MC!X67)</x:f>
        <x:v>2161409.2762000943</x:v>
      </x:c>
      <x:c r="X169" s="16" t="n">
        <x:f>MAX(0,W169*(1+EXP((LN(1+Assumptions!$C$60)-0.5*Assumptions!$C$61^2)+Assumptions!$C$61*((RAND()+RAND()+RAND()+RAND()+RAND()+RAND()+RAND()+RAND()+RAND()+RAND()+RAND()+RAND())-6))-1)+PT_Y5_MC!Y67)</x:f>
        <x:v>2227733.030020455</x:v>
      </x:c>
      <x:c r="Y169" s="16" t="n">
        <x:f>MAX(0,X169*(1+EXP((LN(1+Assumptions!$C$60)-0.5*Assumptions!$C$61^2)+Assumptions!$C$61*((RAND()+RAND()+RAND()+RAND()+RAND()+RAND()+RAND()+RAND()+RAND()+RAND()+RAND()+RAND())-6))-1)+PT_Y5_MC!Z67)</x:f>
        <x:v>2084590.2597214177</x:v>
      </x:c>
      <x:c r="Z169" s="16" t="n">
        <x:f>MAX(0,Y169*(1+EXP((LN(1+Assumptions!$C$60)-0.5*Assumptions!$C$61^2)+Assumptions!$C$61*((RAND()+RAND()+RAND()+RAND()+RAND()+RAND()+RAND()+RAND()+RAND()+RAND()+RAND()+RAND())-6))-1)+PT_Y5_MC!AA67)</x:f>
        <x:v>2317054.4963041474</x:v>
      </x:c>
      <x:c r="AA169" s="16" t="n">
        <x:f>MAX(0,Z169*(1+EXP((LN(1+Assumptions!$C$60)-0.5*Assumptions!$C$61^2)+Assumptions!$C$61*((RAND()+RAND()+RAND()+RAND()+RAND()+RAND()+RAND()+RAND()+RAND()+RAND()+RAND()+RAND())-6))-1)+PT_Y5_MC!AB67)</x:f>
        <x:v>3552392.576958352</x:v>
      </x:c>
      <x:c r="AB169" s="16" t="n">
        <x:f>MAX(0,AA169*(1+EXP((LN(1+Assumptions!$C$60)-0.5*Assumptions!$C$61^2)+Assumptions!$C$61*((RAND()+RAND()+RAND()+RAND()+RAND()+RAND()+RAND()+RAND()+RAND()+RAND()+RAND()+RAND())-6))-1)+PT_Y5_MC!AC67)</x:f>
        <x:v>3011461.7029748308</x:v>
      </x:c>
      <x:c r="AC169" s="16" t="n">
        <x:f>MAX(0,AB169*(1+EXP((LN(1+Assumptions!$C$60)-0.5*Assumptions!$C$61^2)+Assumptions!$C$61*((RAND()+RAND()+RAND()+RAND()+RAND()+RAND()+RAND()+RAND()+RAND()+RAND()+RAND()+RAND())-6))-1)+PT_Y5_MC!AD67)</x:f>
        <x:v>2556830.521821394</x:v>
      </x:c>
      <x:c r="AD169" s="16" t="n">
        <x:f>MAX(0,AC169*(1+EXP((LN(1+Assumptions!$C$60)-0.5*Assumptions!$C$61^2)+Assumptions!$C$61*((RAND()+RAND()+RAND()+RAND()+RAND()+RAND()+RAND()+RAND()+RAND()+RAND()+RAND()+RAND())-6))-1)+PT_Y5_MC!AE67)</x:f>
        <x:v>2338888.586187944</x:v>
      </x:c>
      <x:c r="AE169" s="16" t="n">
        <x:f>MAX(0,AD169*(1+EXP((LN(1+Assumptions!$C$60)-0.5*Assumptions!$C$61^2)+Assumptions!$C$61*((RAND()+RAND()+RAND()+RAND()+RAND()+RAND()+RAND()+RAND()+RAND()+RAND()+RAND()+RAND())-6))-1)+PT_Y5_MC!AF67)</x:f>
        <x:v>2280661.9217637754</x:v>
      </x:c>
      <x:c r="AF169" s="16" t="n">
        <x:f>MAX(0,AE169*(1+EXP((LN(1+Assumptions!$C$60)-0.5*Assumptions!$C$61^2)+Assumptions!$C$61*((RAND()+RAND()+RAND()+RAND()+RAND()+RAND()+RAND()+RAND()+RAND()+RAND()+RAND()+RAND())-6))-1)+PT_Y5_MC!AG67)</x:f>
        <x:v>3094149.3567430824</x:v>
      </x:c>
    </x:row>
    <x:row r="170">
      <x:c r="A170" s="39">
        <x:v>166</x:v>
      </x:c>
      <x:c r="B170" s="16" t="n">
        <x:f>PT_Y5_MC!C68</x:f>
        <x:v>1029031.25</x:v>
      </x:c>
      <x:c r="C170" s="16" t="n">
        <x:f>MAX(0,B170*(1+EXP((LN(1+Assumptions!$C$60)-0.5*Assumptions!$C$61^2)+Assumptions!$C$61*((RAND()+RAND()+RAND()+RAND()+RAND()+RAND()+RAND()+RAND()+RAND()+RAND()+RAND()+RAND())-6))-1)+PT_Y5_MC!D67)</x:f>
        <x:v>969669.0168611883</x:v>
      </x:c>
      <x:c r="D170" s="16" t="n">
        <x:f>MAX(0,C170*(1+EXP((LN(1+Assumptions!$C$60)-0.5*Assumptions!$C$61^2)+Assumptions!$C$61*((RAND()+RAND()+RAND()+RAND()+RAND()+RAND()+RAND()+RAND()+RAND()+RAND()+RAND()+RAND())-6))-1)+PT_Y5_MC!E67)</x:f>
        <x:v>873068.6526562471</x:v>
      </x:c>
      <x:c r="E170" s="16" t="n">
        <x:f>MAX(0,D170*(1+EXP((LN(1+Assumptions!$C$60)-0.5*Assumptions!$C$61^2)+Assumptions!$C$61*((RAND()+RAND()+RAND()+RAND()+RAND()+RAND()+RAND()+RAND()+RAND()+RAND()+RAND()+RAND())-6))-1)+PT_Y5_MC!F67)</x:f>
        <x:v>889142.6424384934</x:v>
      </x:c>
      <x:c r="F170" s="16" t="n">
        <x:f>MAX(0,E170*(1+EXP((LN(1+Assumptions!$C$60)-0.5*Assumptions!$C$61^2)+Assumptions!$C$61*((RAND()+RAND()+RAND()+RAND()+RAND()+RAND()+RAND()+RAND()+RAND()+RAND()+RAND()+RAND())-6))-1)+PT_Y5_MC!G67)</x:f>
        <x:v>1222746.685381611</x:v>
      </x:c>
      <x:c r="G170" s="16" t="n">
        <x:f>MAX(0,F170*(1+EXP((LN(1+Assumptions!$C$60)-0.5*Assumptions!$C$61^2)+Assumptions!$C$61*((RAND()+RAND()+RAND()+RAND()+RAND()+RAND()+RAND()+RAND()+RAND()+RAND()+RAND()+RAND())-6))-1)+PT_Y5_MC!H67)</x:f>
        <x:v>1306776.7112683419</x:v>
      </x:c>
      <x:c r="H170" s="16" t="n">
        <x:f>MAX(0,G170*(1+EXP((LN(1+Assumptions!$C$60)-0.5*Assumptions!$C$61^2)+Assumptions!$C$61*((RAND()+RAND()+RAND()+RAND()+RAND()+RAND()+RAND()+RAND()+RAND()+RAND()+RAND()+RAND())-6))-1)+PT_Y5_MC!I67)</x:f>
        <x:v>1098119.7951199042</x:v>
      </x:c>
      <x:c r="I170" s="16" t="n">
        <x:f>MAX(0,H170*(1+EXP((LN(1+Assumptions!$C$60)-0.5*Assumptions!$C$61^2)+Assumptions!$C$61*((RAND()+RAND()+RAND()+RAND()+RAND()+RAND()+RAND()+RAND()+RAND()+RAND()+RAND()+RAND())-6))-1)+PT_Y5_MC!J67)</x:f>
        <x:v>962995.3522751137</x:v>
      </x:c>
      <x:c r="J170" s="16" t="n">
        <x:f>MAX(0,I170*(1+EXP((LN(1+Assumptions!$C$60)-0.5*Assumptions!$C$61^2)+Assumptions!$C$61*((RAND()+RAND()+RAND()+RAND()+RAND()+RAND()+RAND()+RAND()+RAND()+RAND()+RAND()+RAND())-6))-1)+PT_Y5_MC!K67)</x:f>
        <x:v>927618.2208712802</x:v>
      </x:c>
      <x:c r="K170" s="16" t="n">
        <x:f>MAX(0,J170*(1+EXP((LN(1+Assumptions!$C$60)-0.5*Assumptions!$C$61^2)+Assumptions!$C$61*((RAND()+RAND()+RAND()+RAND()+RAND()+RAND()+RAND()+RAND()+RAND()+RAND()+RAND()+RAND())-6))-1)+PT_Y5_MC!L67)</x:f>
        <x:v>1018160.2709736724</x:v>
      </x:c>
      <x:c r="L170" s="16" t="n">
        <x:f>MAX(0,K170*(1+EXP((LN(1+Assumptions!$C$60)-0.5*Assumptions!$C$61^2)+Assumptions!$C$61*((RAND()+RAND()+RAND()+RAND()+RAND()+RAND()+RAND()+RAND()+RAND()+RAND()+RAND()+RAND())-6))-1)+PT_Y5_MC!M67)</x:f>
        <x:v>714850.4622674047</x:v>
      </x:c>
      <x:c r="M170" s="16" t="n">
        <x:f>MAX(0,L170*(1+EXP((LN(1+Assumptions!$C$60)-0.5*Assumptions!$C$61^2)+Assumptions!$C$61*((RAND()+RAND()+RAND()+RAND()+RAND()+RAND()+RAND()+RAND()+RAND()+RAND()+RAND()+RAND())-6))-1)+PT_Y5_MC!N67)</x:f>
        <x:v>892316.898301257</x:v>
      </x:c>
      <x:c r="N170" s="16" t="n">
        <x:f>MAX(0,M170*(1+EXP((LN(1+Assumptions!$C$60)-0.5*Assumptions!$C$61^2)+Assumptions!$C$61*((RAND()+RAND()+RAND()+RAND()+RAND()+RAND()+RAND()+RAND()+RAND()+RAND()+RAND()+RAND())-6))-1)+PT_Y5_MC!O67)</x:f>
        <x:v>929036.9102492493</x:v>
      </x:c>
      <x:c r="O170" s="16" t="n">
        <x:f>MAX(0,N170*(1+EXP((LN(1+Assumptions!$C$60)-0.5*Assumptions!$C$61^2)+Assumptions!$C$61*((RAND()+RAND()+RAND()+RAND()+RAND()+RAND()+RAND()+RAND()+RAND()+RAND()+RAND()+RAND())-6))-1)+PT_Y5_MC!P67)</x:f>
        <x:v>1055191.7274130501</x:v>
      </x:c>
      <x:c r="P170" s="16" t="n">
        <x:f>MAX(0,O170*(1+EXP((LN(1+Assumptions!$C$60)-0.5*Assumptions!$C$61^2)+Assumptions!$C$61*((RAND()+RAND()+RAND()+RAND()+RAND()+RAND()+RAND()+RAND()+RAND()+RAND()+RAND()+RAND())-6))-1)+PT_Y5_MC!Q67)</x:f>
        <x:v>1391359.7518611476</x:v>
      </x:c>
      <x:c r="Q170" s="16" t="n">
        <x:f>MAX(0,P170*(1+EXP((LN(1+Assumptions!$C$60)-0.5*Assumptions!$C$61^2)+Assumptions!$C$61*((RAND()+RAND()+RAND()+RAND()+RAND()+RAND()+RAND()+RAND()+RAND()+RAND()+RAND()+RAND())-6))-1)+PT_Y5_MC!R67)</x:f>
        <x:v>1513409.8751426667</x:v>
      </x:c>
      <x:c r="R170" s="16" t="n">
        <x:f>MAX(0,Q170*(1+EXP((LN(1+Assumptions!$C$60)-0.5*Assumptions!$C$61^2)+Assumptions!$C$61*((RAND()+RAND()+RAND()+RAND()+RAND()+RAND()+RAND()+RAND()+RAND()+RAND()+RAND()+RAND())-6))-1)+PT_Y5_MC!S67)</x:f>
        <x:v>1540221.858894561</x:v>
      </x:c>
      <x:c r="S170" s="16" t="n">
        <x:f>MAX(0,R170*(1+EXP((LN(1+Assumptions!$C$60)-0.5*Assumptions!$C$61^2)+Assumptions!$C$61*((RAND()+RAND()+RAND()+RAND()+RAND()+RAND()+RAND()+RAND()+RAND()+RAND()+RAND()+RAND())-6))-1)+PT_Y5_MC!T67)</x:f>
        <x:v>1223860.8094039275</x:v>
      </x:c>
      <x:c r="T170" s="16" t="n">
        <x:f>MAX(0,S170*(1+EXP((LN(1+Assumptions!$C$60)-0.5*Assumptions!$C$61^2)+Assumptions!$C$61*((RAND()+RAND()+RAND()+RAND()+RAND()+RAND()+RAND()+RAND()+RAND()+RAND()+RAND()+RAND())-6))-1)+PT_Y5_MC!U67)</x:f>
        <x:v>991096.8384105825</x:v>
      </x:c>
      <x:c r="U170" s="16" t="n">
        <x:f>MAX(0,T170*(1+EXP((LN(1+Assumptions!$C$60)-0.5*Assumptions!$C$61^2)+Assumptions!$C$61*((RAND()+RAND()+RAND()+RAND()+RAND()+RAND()+RAND()+RAND()+RAND()+RAND()+RAND()+RAND())-6))-1)+PT_Y5_MC!V67)</x:f>
        <x:v>1010382.9501276441</x:v>
      </x:c>
      <x:c r="V170" s="16" t="n">
        <x:f>MAX(0,U170*(1+EXP((LN(1+Assumptions!$C$60)-0.5*Assumptions!$C$61^2)+Assumptions!$C$61*((RAND()+RAND()+RAND()+RAND()+RAND()+RAND()+RAND()+RAND()+RAND()+RAND()+RAND()+RAND())-6))-1)+PT_Y5_MC!W67)</x:f>
        <x:v>1058598.0082076818</x:v>
      </x:c>
      <x:c r="W170" s="16" t="n">
        <x:f>MAX(0,V170*(1+EXP((LN(1+Assumptions!$C$60)-0.5*Assumptions!$C$61^2)+Assumptions!$C$61*((RAND()+RAND()+RAND()+RAND()+RAND()+RAND()+RAND()+RAND()+RAND()+RAND()+RAND()+RAND())-6))-1)+PT_Y5_MC!X67)</x:f>
        <x:v>937189.2443191633</x:v>
      </x:c>
      <x:c r="X170" s="16" t="n">
        <x:f>MAX(0,W170*(1+EXP((LN(1+Assumptions!$C$60)-0.5*Assumptions!$C$61^2)+Assumptions!$C$61*((RAND()+RAND()+RAND()+RAND()+RAND()+RAND()+RAND()+RAND()+RAND()+RAND()+RAND()+RAND())-6))-1)+PT_Y5_MC!Y67)</x:f>
        <x:v>1143448.6675272482</x:v>
      </x:c>
      <x:c r="Y170" s="16" t="n">
        <x:f>MAX(0,X170*(1+EXP((LN(1+Assumptions!$C$60)-0.5*Assumptions!$C$61^2)+Assumptions!$C$61*((RAND()+RAND()+RAND()+RAND()+RAND()+RAND()+RAND()+RAND()+RAND()+RAND()+RAND()+RAND())-6))-1)+PT_Y5_MC!Z67)</x:f>
        <x:v>1100898.5553649035</x:v>
      </x:c>
      <x:c r="Z170" s="16" t="n">
        <x:f>MAX(0,Y170*(1+EXP((LN(1+Assumptions!$C$60)-0.5*Assumptions!$C$61^2)+Assumptions!$C$61*((RAND()+RAND()+RAND()+RAND()+RAND()+RAND()+RAND()+RAND()+RAND()+RAND()+RAND()+RAND())-6))-1)+PT_Y5_MC!AA67)</x:f>
        <x:v>920890.7369881589</x:v>
      </x:c>
      <x:c r="AA170" s="16" t="n">
        <x:f>MAX(0,Z170*(1+EXP((LN(1+Assumptions!$C$60)-0.5*Assumptions!$C$61^2)+Assumptions!$C$61*((RAND()+RAND()+RAND()+RAND()+RAND()+RAND()+RAND()+RAND()+RAND()+RAND()+RAND()+RAND())-6))-1)+PT_Y5_MC!AB67)</x:f>
        <x:v>1047195.7047494455</x:v>
      </x:c>
      <x:c r="AB170" s="16" t="n">
        <x:f>MAX(0,AA170*(1+EXP((LN(1+Assumptions!$C$60)-0.5*Assumptions!$C$61^2)+Assumptions!$C$61*((RAND()+RAND()+RAND()+RAND()+RAND()+RAND()+RAND()+RAND()+RAND()+RAND()+RAND()+RAND())-6))-1)+PT_Y5_MC!AC67)</x:f>
        <x:v>998525.2504363663</x:v>
      </x:c>
      <x:c r="AC170" s="16" t="n">
        <x:f>MAX(0,AB170*(1+EXP((LN(1+Assumptions!$C$60)-0.5*Assumptions!$C$61^2)+Assumptions!$C$61*((RAND()+RAND()+RAND()+RAND()+RAND()+RAND()+RAND()+RAND()+RAND()+RAND()+RAND()+RAND())-6))-1)+PT_Y5_MC!AD67)</x:f>
        <x:v>1080482.3209177286</x:v>
      </x:c>
      <x:c r="AD170" s="16" t="n">
        <x:f>MAX(0,AC170*(1+EXP((LN(1+Assumptions!$C$60)-0.5*Assumptions!$C$61^2)+Assumptions!$C$61*((RAND()+RAND()+RAND()+RAND()+RAND()+RAND()+RAND()+RAND()+RAND()+RAND()+RAND()+RAND())-6))-1)+PT_Y5_MC!AE67)</x:f>
        <x:v>1235979.985264245</x:v>
      </x:c>
      <x:c r="AE170" s="16" t="n">
        <x:f>MAX(0,AD170*(1+EXP((LN(1+Assumptions!$C$60)-0.5*Assumptions!$C$61^2)+Assumptions!$C$61*((RAND()+RAND()+RAND()+RAND()+RAND()+RAND()+RAND()+RAND()+RAND()+RAND()+RAND()+RAND())-6))-1)+PT_Y5_MC!AF67)</x:f>
        <x:v>1594294.7421425597</x:v>
      </x:c>
      <x:c r="AF170" s="16" t="n">
        <x:f>MAX(0,AE170*(1+EXP((LN(1+Assumptions!$C$60)-0.5*Assumptions!$C$61^2)+Assumptions!$C$61*((RAND()+RAND()+RAND()+RAND()+RAND()+RAND()+RAND()+RAND()+RAND()+RAND()+RAND()+RAND())-6))-1)+PT_Y5_MC!AG67)</x:f>
        <x:v>1569222.270777946</x:v>
      </x:c>
    </x:row>
    <x:row r="171">
      <x:c r="A171" s="39">
        <x:v>167</x:v>
      </x:c>
      <x:c r="B171" s="16" t="n">
        <x:f>PT_Y5_MC!C68</x:f>
        <x:v>1029031.25</x:v>
      </x:c>
      <x:c r="C171" s="16" t="n">
        <x:f>MAX(0,B171*(1+EXP((LN(1+Assumptions!$C$60)-0.5*Assumptions!$C$61^2)+Assumptions!$C$61*((RAND()+RAND()+RAND()+RAND()+RAND()+RAND()+RAND()+RAND()+RAND()+RAND()+RAND()+RAND())-6))-1)+PT_Y5_MC!D67)</x:f>
        <x:v>932012.9218363989</x:v>
      </x:c>
      <x:c r="D171" s="16" t="n">
        <x:f>MAX(0,C171*(1+EXP((LN(1+Assumptions!$C$60)-0.5*Assumptions!$C$61^2)+Assumptions!$C$61*((RAND()+RAND()+RAND()+RAND()+RAND()+RAND()+RAND()+RAND()+RAND()+RAND()+RAND()+RAND())-6))-1)+PT_Y5_MC!E67)</x:f>
        <x:v>1102120.791572444</x:v>
      </x:c>
      <x:c r="E171" s="16" t="n">
        <x:f>MAX(0,D171*(1+EXP((LN(1+Assumptions!$C$60)-0.5*Assumptions!$C$61^2)+Assumptions!$C$61*((RAND()+RAND()+RAND()+RAND()+RAND()+RAND()+RAND()+RAND()+RAND()+RAND()+RAND()+RAND())-6))-1)+PT_Y5_MC!F67)</x:f>
        <x:v>1105724.030229151</x:v>
      </x:c>
      <x:c r="F171" s="16" t="n">
        <x:f>MAX(0,E171*(1+EXP((LN(1+Assumptions!$C$60)-0.5*Assumptions!$C$61^2)+Assumptions!$C$61*((RAND()+RAND()+RAND()+RAND()+RAND()+RAND()+RAND()+RAND()+RAND()+RAND()+RAND()+RAND())-6))-1)+PT_Y5_MC!G67)</x:f>
        <x:v>1640751.0754095684</x:v>
      </x:c>
      <x:c r="G171" s="16" t="n">
        <x:f>MAX(0,F171*(1+EXP((LN(1+Assumptions!$C$60)-0.5*Assumptions!$C$61^2)+Assumptions!$C$61*((RAND()+RAND()+RAND()+RAND()+RAND()+RAND()+RAND()+RAND()+RAND()+RAND()+RAND()+RAND())-6))-1)+PT_Y5_MC!H67)</x:f>
        <x:v>1370356.24517475</x:v>
      </x:c>
      <x:c r="H171" s="16" t="n">
        <x:f>MAX(0,G171*(1+EXP((LN(1+Assumptions!$C$60)-0.5*Assumptions!$C$61^2)+Assumptions!$C$61*((RAND()+RAND()+RAND()+RAND()+RAND()+RAND()+RAND()+RAND()+RAND()+RAND()+RAND()+RAND())-6))-1)+PT_Y5_MC!I67)</x:f>
        <x:v>1659096.0913472166</x:v>
      </x:c>
      <x:c r="I171" s="16" t="n">
        <x:f>MAX(0,H171*(1+EXP((LN(1+Assumptions!$C$60)-0.5*Assumptions!$C$61^2)+Assumptions!$C$61*((RAND()+RAND()+RAND()+RAND()+RAND()+RAND()+RAND()+RAND()+RAND()+RAND()+RAND()+RAND())-6))-1)+PT_Y5_MC!J67)</x:f>
        <x:v>2483757.8448494687</x:v>
      </x:c>
      <x:c r="J171" s="16" t="n">
        <x:f>MAX(0,I171*(1+EXP((LN(1+Assumptions!$C$60)-0.5*Assumptions!$C$61^2)+Assumptions!$C$61*((RAND()+RAND()+RAND()+RAND()+RAND()+RAND()+RAND()+RAND()+RAND()+RAND()+RAND()+RAND())-6))-1)+PT_Y5_MC!K67)</x:f>
        <x:v>2633290.7197714592</x:v>
      </x:c>
      <x:c r="K171" s="16" t="n">
        <x:f>MAX(0,J171*(1+EXP((LN(1+Assumptions!$C$60)-0.5*Assumptions!$C$61^2)+Assumptions!$C$61*((RAND()+RAND()+RAND()+RAND()+RAND()+RAND()+RAND()+RAND()+RAND()+RAND()+RAND()+RAND())-6))-1)+PT_Y5_MC!L67)</x:f>
        <x:v>2590222.270418723</x:v>
      </x:c>
      <x:c r="L171" s="16" t="n">
        <x:f>MAX(0,K171*(1+EXP((LN(1+Assumptions!$C$60)-0.5*Assumptions!$C$61^2)+Assumptions!$C$61*((RAND()+RAND()+RAND()+RAND()+RAND()+RAND()+RAND()+RAND()+RAND()+RAND()+RAND()+RAND())-6))-1)+PT_Y5_MC!M67)</x:f>
        <x:v>2922583.463450811</x:v>
      </x:c>
      <x:c r="M171" s="16" t="n">
        <x:f>MAX(0,L171*(1+EXP((LN(1+Assumptions!$C$60)-0.5*Assumptions!$C$61^2)+Assumptions!$C$61*((RAND()+RAND()+RAND()+RAND()+RAND()+RAND()+RAND()+RAND()+RAND()+RAND()+RAND()+RAND())-6))-1)+PT_Y5_MC!N67)</x:f>
        <x:v>4100311.556404645</x:v>
      </x:c>
      <x:c r="N171" s="16" t="n">
        <x:f>MAX(0,M171*(1+EXP((LN(1+Assumptions!$C$60)-0.5*Assumptions!$C$61^2)+Assumptions!$C$61*((RAND()+RAND()+RAND()+RAND()+RAND()+RAND()+RAND()+RAND()+RAND()+RAND()+RAND()+RAND())-6))-1)+PT_Y5_MC!O67)</x:f>
        <x:v>4941068.923711252</x:v>
      </x:c>
      <x:c r="O171" s="16" t="n">
        <x:f>MAX(0,N171*(1+EXP((LN(1+Assumptions!$C$60)-0.5*Assumptions!$C$61^2)+Assumptions!$C$61*((RAND()+RAND()+RAND()+RAND()+RAND()+RAND()+RAND()+RAND()+RAND()+RAND()+RAND()+RAND())-6))-1)+PT_Y5_MC!P67)</x:f>
        <x:v>5548733.748479588</x:v>
      </x:c>
      <x:c r="P171" s="16" t="n">
        <x:f>MAX(0,O171*(1+EXP((LN(1+Assumptions!$C$60)-0.5*Assumptions!$C$61^2)+Assumptions!$C$61*((RAND()+RAND()+RAND()+RAND()+RAND()+RAND()+RAND()+RAND()+RAND()+RAND()+RAND()+RAND())-6))-1)+PT_Y5_MC!Q67)</x:f>
        <x:v>5169765.855791569</x:v>
      </x:c>
      <x:c r="Q171" s="16" t="n">
        <x:f>MAX(0,P171*(1+EXP((LN(1+Assumptions!$C$60)-0.5*Assumptions!$C$61^2)+Assumptions!$C$61*((RAND()+RAND()+RAND()+RAND()+RAND()+RAND()+RAND()+RAND()+RAND()+RAND()+RAND()+RAND())-6))-1)+PT_Y5_MC!R67)</x:f>
        <x:v>4865907.231428387</x:v>
      </x:c>
      <x:c r="R171" s="16" t="n">
        <x:f>MAX(0,Q171*(1+EXP((LN(1+Assumptions!$C$60)-0.5*Assumptions!$C$61^2)+Assumptions!$C$61*((RAND()+RAND()+RAND()+RAND()+RAND()+RAND()+RAND()+RAND()+RAND()+RAND()+RAND()+RAND())-6))-1)+PT_Y5_MC!S67)</x:f>
        <x:v>5352107.650587734</x:v>
      </x:c>
      <x:c r="S171" s="16" t="n">
        <x:f>MAX(0,R171*(1+EXP((LN(1+Assumptions!$C$60)-0.5*Assumptions!$C$61^2)+Assumptions!$C$61*((RAND()+RAND()+RAND()+RAND()+RAND()+RAND()+RAND()+RAND()+RAND()+RAND()+RAND()+RAND())-6))-1)+PT_Y5_MC!T67)</x:f>
        <x:v>5375498.378920311</x:v>
      </x:c>
      <x:c r="T171" s="16" t="n">
        <x:f>MAX(0,S171*(1+EXP((LN(1+Assumptions!$C$60)-0.5*Assumptions!$C$61^2)+Assumptions!$C$61*((RAND()+RAND()+RAND()+RAND()+RAND()+RAND()+RAND()+RAND()+RAND()+RAND()+RAND()+RAND())-6))-1)+PT_Y5_MC!U67)</x:f>
        <x:v>6330656.302194714</x:v>
      </x:c>
      <x:c r="U171" s="16" t="n">
        <x:f>MAX(0,T171*(1+EXP((LN(1+Assumptions!$C$60)-0.5*Assumptions!$C$61^2)+Assumptions!$C$61*((RAND()+RAND()+RAND()+RAND()+RAND()+RAND()+RAND()+RAND()+RAND()+RAND()+RAND()+RAND())-6))-1)+PT_Y5_MC!V67)</x:f>
        <x:v>5940886.958648924</x:v>
      </x:c>
      <x:c r="V171" s="16" t="n">
        <x:f>MAX(0,U171*(1+EXP((LN(1+Assumptions!$C$60)-0.5*Assumptions!$C$61^2)+Assumptions!$C$61*((RAND()+RAND()+RAND()+RAND()+RAND()+RAND()+RAND()+RAND()+RAND()+RAND()+RAND()+RAND())-6))-1)+PT_Y5_MC!W67)</x:f>
        <x:v>5987218.399222085</x:v>
      </x:c>
      <x:c r="W171" s="16" t="n">
        <x:f>MAX(0,V171*(1+EXP((LN(1+Assumptions!$C$60)-0.5*Assumptions!$C$61^2)+Assumptions!$C$61*((RAND()+RAND()+RAND()+RAND()+RAND()+RAND()+RAND()+RAND()+RAND()+RAND()+RAND()+RAND())-6))-1)+PT_Y5_MC!X67)</x:f>
        <x:v>6410522.367247777</x:v>
      </x:c>
      <x:c r="X171" s="16" t="n">
        <x:f>MAX(0,W171*(1+EXP((LN(1+Assumptions!$C$60)-0.5*Assumptions!$C$61^2)+Assumptions!$C$61*((RAND()+RAND()+RAND()+RAND()+RAND()+RAND()+RAND()+RAND()+RAND()+RAND()+RAND()+RAND())-6))-1)+PT_Y5_MC!Y67)</x:f>
        <x:v>6144772.569423888</x:v>
      </x:c>
      <x:c r="Y171" s="16" t="n">
        <x:f>MAX(0,X171*(1+EXP((LN(1+Assumptions!$C$60)-0.5*Assumptions!$C$61^2)+Assumptions!$C$61*((RAND()+RAND()+RAND()+RAND()+RAND()+RAND()+RAND()+RAND()+RAND()+RAND()+RAND()+RAND())-6))-1)+PT_Y5_MC!Z67)</x:f>
        <x:v>7084050.770574008</x:v>
      </x:c>
      <x:c r="Z171" s="16" t="n">
        <x:f>MAX(0,Y171*(1+EXP((LN(1+Assumptions!$C$60)-0.5*Assumptions!$C$61^2)+Assumptions!$C$61*((RAND()+RAND()+RAND()+RAND()+RAND()+RAND()+RAND()+RAND()+RAND()+RAND()+RAND()+RAND())-6))-1)+PT_Y5_MC!AA67)</x:f>
        <x:v>7690602.629547113</x:v>
      </x:c>
      <x:c r="AA171" s="16" t="n">
        <x:f>MAX(0,Z171*(1+EXP((LN(1+Assumptions!$C$60)-0.5*Assumptions!$C$61^2)+Assumptions!$C$61*((RAND()+RAND()+RAND()+RAND()+RAND()+RAND()+RAND()+RAND()+RAND()+RAND()+RAND()+RAND())-6))-1)+PT_Y5_MC!AB67)</x:f>
        <x:v>6951233.943754919</x:v>
      </x:c>
      <x:c r="AB171" s="16" t="n">
        <x:f>MAX(0,AA171*(1+EXP((LN(1+Assumptions!$C$60)-0.5*Assumptions!$C$61^2)+Assumptions!$C$61*((RAND()+RAND()+RAND()+RAND()+RAND()+RAND()+RAND()+RAND()+RAND()+RAND()+RAND()+RAND())-6))-1)+PT_Y5_MC!AC67)</x:f>
        <x:v>6793659.596768799</x:v>
      </x:c>
      <x:c r="AC171" s="16" t="n">
        <x:f>MAX(0,AB171*(1+EXP((LN(1+Assumptions!$C$60)-0.5*Assumptions!$C$61^2)+Assumptions!$C$61*((RAND()+RAND()+RAND()+RAND()+RAND()+RAND()+RAND()+RAND()+RAND()+RAND()+RAND()+RAND())-6))-1)+PT_Y5_MC!AD67)</x:f>
        <x:v>6650371.519514169</x:v>
      </x:c>
      <x:c r="AD171" s="16" t="n">
        <x:f>MAX(0,AC171*(1+EXP((LN(1+Assumptions!$C$60)-0.5*Assumptions!$C$61^2)+Assumptions!$C$61*((RAND()+RAND()+RAND()+RAND()+RAND()+RAND()+RAND()+RAND()+RAND()+RAND()+RAND()+RAND())-6))-1)+PT_Y5_MC!AE67)</x:f>
        <x:v>7599268.731455078</x:v>
      </x:c>
      <x:c r="AE171" s="16" t="n">
        <x:f>MAX(0,AD171*(1+EXP((LN(1+Assumptions!$C$60)-0.5*Assumptions!$C$61^2)+Assumptions!$C$61*((RAND()+RAND()+RAND()+RAND()+RAND()+RAND()+RAND()+RAND()+RAND()+RAND()+RAND()+RAND())-6))-1)+PT_Y5_MC!AF67)</x:f>
        <x:v>8895585.881238136</x:v>
      </x:c>
      <x:c r="AF171" s="16" t="n">
        <x:f>MAX(0,AE171*(1+EXP((LN(1+Assumptions!$C$60)-0.5*Assumptions!$C$61^2)+Assumptions!$C$61*((RAND()+RAND()+RAND()+RAND()+RAND()+RAND()+RAND()+RAND()+RAND()+RAND()+RAND()+RAND())-6))-1)+PT_Y5_MC!AG67)</x:f>
        <x:v>9574603.924504383</x:v>
      </x:c>
    </x:row>
    <x:row r="172">
      <x:c r="A172" s="39">
        <x:v>168</x:v>
      </x:c>
      <x:c r="B172" s="16" t="n">
        <x:f>PT_Y5_MC!C68</x:f>
        <x:v>1029031.25</x:v>
      </x:c>
      <x:c r="C172" s="16" t="n">
        <x:f>MAX(0,B172*(1+EXP((LN(1+Assumptions!$C$60)-0.5*Assumptions!$C$61^2)+Assumptions!$C$61*((RAND()+RAND()+RAND()+RAND()+RAND()+RAND()+RAND()+RAND()+RAND()+RAND()+RAND()+RAND())-6))-1)+PT_Y5_MC!D67)</x:f>
        <x:v>1107131.4786851415</x:v>
      </x:c>
      <x:c r="D172" s="16" t="n">
        <x:f>MAX(0,C172*(1+EXP((LN(1+Assumptions!$C$60)-0.5*Assumptions!$C$61^2)+Assumptions!$C$61*((RAND()+RAND()+RAND()+RAND()+RAND()+RAND()+RAND()+RAND()+RAND()+RAND()+RAND()+RAND())-6))-1)+PT_Y5_MC!E67)</x:f>
        <x:v>1088564.1996686931</x:v>
      </x:c>
      <x:c r="E172" s="16" t="n">
        <x:f>MAX(0,D172*(1+EXP((LN(1+Assumptions!$C$60)-0.5*Assumptions!$C$61^2)+Assumptions!$C$61*((RAND()+RAND()+RAND()+RAND()+RAND()+RAND()+RAND()+RAND()+RAND()+RAND()+RAND()+RAND())-6))-1)+PT_Y5_MC!F67)</x:f>
        <x:v>1155073.67187814</x:v>
      </x:c>
      <x:c r="F172" s="16" t="n">
        <x:f>MAX(0,E172*(1+EXP((LN(1+Assumptions!$C$60)-0.5*Assumptions!$C$61^2)+Assumptions!$C$61*((RAND()+RAND()+RAND()+RAND()+RAND()+RAND()+RAND()+RAND()+RAND()+RAND()+RAND()+RAND())-6))-1)+PT_Y5_MC!G67)</x:f>
        <x:v>878492.5207179284</x:v>
      </x:c>
      <x:c r="G172" s="16" t="n">
        <x:f>MAX(0,F172*(1+EXP((LN(1+Assumptions!$C$60)-0.5*Assumptions!$C$61^2)+Assumptions!$C$61*((RAND()+RAND()+RAND()+RAND()+RAND()+RAND()+RAND()+RAND()+RAND()+RAND()+RAND()+RAND())-6))-1)+PT_Y5_MC!H67)</x:f>
        <x:v>912922.8740349064</x:v>
      </x:c>
      <x:c r="H172" s="16" t="n">
        <x:f>MAX(0,G172*(1+EXP((LN(1+Assumptions!$C$60)-0.5*Assumptions!$C$61^2)+Assumptions!$C$61*((RAND()+RAND()+RAND()+RAND()+RAND()+RAND()+RAND()+RAND()+RAND()+RAND()+RAND()+RAND())-6))-1)+PT_Y5_MC!I67)</x:f>
        <x:v>746835.2468525548</x:v>
      </x:c>
      <x:c r="I172" s="16" t="n">
        <x:f>MAX(0,H172*(1+EXP((LN(1+Assumptions!$C$60)-0.5*Assumptions!$C$61^2)+Assumptions!$C$61*((RAND()+RAND()+RAND()+RAND()+RAND()+RAND()+RAND()+RAND()+RAND()+RAND()+RAND()+RAND())-6))-1)+PT_Y5_MC!J67)</x:f>
        <x:v>658616.8798103181</x:v>
      </x:c>
      <x:c r="J172" s="16" t="n">
        <x:f>MAX(0,I172*(1+EXP((LN(1+Assumptions!$C$60)-0.5*Assumptions!$C$61^2)+Assumptions!$C$61*((RAND()+RAND()+RAND()+RAND()+RAND()+RAND()+RAND()+RAND()+RAND()+RAND()+RAND()+RAND())-6))-1)+PT_Y5_MC!K67)</x:f>
        <x:v>949491.7053478716</x:v>
      </x:c>
      <x:c r="K172" s="16" t="n">
        <x:f>MAX(0,J172*(1+EXP((LN(1+Assumptions!$C$60)-0.5*Assumptions!$C$61^2)+Assumptions!$C$61*((RAND()+RAND()+RAND()+RAND()+RAND()+RAND()+RAND()+RAND()+RAND()+RAND()+RAND()+RAND())-6))-1)+PT_Y5_MC!L67)</x:f>
        <x:v>913748.1185587804</x:v>
      </x:c>
      <x:c r="L172" s="16" t="n">
        <x:f>MAX(0,K172*(1+EXP((LN(1+Assumptions!$C$60)-0.5*Assumptions!$C$61^2)+Assumptions!$C$61*((RAND()+RAND()+RAND()+RAND()+RAND()+RAND()+RAND()+RAND()+RAND()+RAND()+RAND()+RAND())-6))-1)+PT_Y5_MC!M67)</x:f>
        <x:v>1004597.1656151646</x:v>
      </x:c>
      <x:c r="M172" s="16" t="n">
        <x:f>MAX(0,L172*(1+EXP((LN(1+Assumptions!$C$60)-0.5*Assumptions!$C$61^2)+Assumptions!$C$61*((RAND()+RAND()+RAND()+RAND()+RAND()+RAND()+RAND()+RAND()+RAND()+RAND()+RAND()+RAND())-6))-1)+PT_Y5_MC!N67)</x:f>
        <x:v>1015225.8060710501</x:v>
      </x:c>
      <x:c r="N172" s="16" t="n">
        <x:f>MAX(0,M172*(1+EXP((LN(1+Assumptions!$C$60)-0.5*Assumptions!$C$61^2)+Assumptions!$C$61*((RAND()+RAND()+RAND()+RAND()+RAND()+RAND()+RAND()+RAND()+RAND()+RAND()+RAND()+RAND())-6))-1)+PT_Y5_MC!O67)</x:f>
        <x:v>996851.2645090909</x:v>
      </x:c>
      <x:c r="O172" s="16" t="n">
        <x:f>MAX(0,N172*(1+EXP((LN(1+Assumptions!$C$60)-0.5*Assumptions!$C$61^2)+Assumptions!$C$61*((RAND()+RAND()+RAND()+RAND()+RAND()+RAND()+RAND()+RAND()+RAND()+RAND()+RAND()+RAND())-6))-1)+PT_Y5_MC!P67)</x:f>
        <x:v>1499072.8893416068</x:v>
      </x:c>
      <x:c r="P172" s="16" t="n">
        <x:f>MAX(0,O172*(1+EXP((LN(1+Assumptions!$C$60)-0.5*Assumptions!$C$61^2)+Assumptions!$C$61*((RAND()+RAND()+RAND()+RAND()+RAND()+RAND()+RAND()+RAND()+RAND()+RAND()+RAND()+RAND())-6))-1)+PT_Y5_MC!Q67)</x:f>
        <x:v>1724541.214365073</x:v>
      </x:c>
      <x:c r="Q172" s="16" t="n">
        <x:f>MAX(0,P172*(1+EXP((LN(1+Assumptions!$C$60)-0.5*Assumptions!$C$61^2)+Assumptions!$C$61*((RAND()+RAND()+RAND()+RAND()+RAND()+RAND()+RAND()+RAND()+RAND()+RAND()+RAND()+RAND())-6))-1)+PT_Y5_MC!R67)</x:f>
        <x:v>1913233.1045458354</x:v>
      </x:c>
      <x:c r="R172" s="16" t="n">
        <x:f>MAX(0,Q172*(1+EXP((LN(1+Assumptions!$C$60)-0.5*Assumptions!$C$61^2)+Assumptions!$C$61*((RAND()+RAND()+RAND()+RAND()+RAND()+RAND()+RAND()+RAND()+RAND()+RAND()+RAND()+RAND())-6))-1)+PT_Y5_MC!S67)</x:f>
        <x:v>1572724.8342594975</x:v>
      </x:c>
      <x:c r="S172" s="16" t="n">
        <x:f>MAX(0,R172*(1+EXP((LN(1+Assumptions!$C$60)-0.5*Assumptions!$C$61^2)+Assumptions!$C$61*((RAND()+RAND()+RAND()+RAND()+RAND()+RAND()+RAND()+RAND()+RAND()+RAND()+RAND()+RAND())-6))-1)+PT_Y5_MC!T67)</x:f>
        <x:v>1314040.674098035</x:v>
      </x:c>
      <x:c r="T172" s="16" t="n">
        <x:f>MAX(0,S172*(1+EXP((LN(1+Assumptions!$C$60)-0.5*Assumptions!$C$61^2)+Assumptions!$C$61*((RAND()+RAND()+RAND()+RAND()+RAND()+RAND()+RAND()+RAND()+RAND()+RAND()+RAND()+RAND())-6))-1)+PT_Y5_MC!U67)</x:f>
        <x:v>1394143.7053474907</x:v>
      </x:c>
      <x:c r="U172" s="16" t="n">
        <x:f>MAX(0,T172*(1+EXP((LN(1+Assumptions!$C$60)-0.5*Assumptions!$C$61^2)+Assumptions!$C$61*((RAND()+RAND()+RAND()+RAND()+RAND()+RAND()+RAND()+RAND()+RAND()+RAND()+RAND()+RAND())-6))-1)+PT_Y5_MC!V67)</x:f>
        <x:v>1578446.3498819931</x:v>
      </x:c>
      <x:c r="V172" s="16" t="n">
        <x:f>MAX(0,U172*(1+EXP((LN(1+Assumptions!$C$60)-0.5*Assumptions!$C$61^2)+Assumptions!$C$61*((RAND()+RAND()+RAND()+RAND()+RAND()+RAND()+RAND()+RAND()+RAND()+RAND()+RAND()+RAND())-6))-1)+PT_Y5_MC!W67)</x:f>
        <x:v>2038129.5522216323</x:v>
      </x:c>
      <x:c r="W172" s="16" t="n">
        <x:f>MAX(0,V172*(1+EXP((LN(1+Assumptions!$C$60)-0.5*Assumptions!$C$61^2)+Assumptions!$C$61*((RAND()+RAND()+RAND()+RAND()+RAND()+RAND()+RAND()+RAND()+RAND()+RAND()+RAND()+RAND())-6))-1)+PT_Y5_MC!X67)</x:f>
        <x:v>2174742.449595291</x:v>
      </x:c>
      <x:c r="X172" s="16" t="n">
        <x:f>MAX(0,W172*(1+EXP((LN(1+Assumptions!$C$60)-0.5*Assumptions!$C$61^2)+Assumptions!$C$61*((RAND()+RAND()+RAND()+RAND()+RAND()+RAND()+RAND()+RAND()+RAND()+RAND()+RAND()+RAND())-6))-1)+PT_Y5_MC!Y67)</x:f>
        <x:v>1889301.7002519064</x:v>
      </x:c>
      <x:c r="Y172" s="16" t="n">
        <x:f>MAX(0,X172*(1+EXP((LN(1+Assumptions!$C$60)-0.5*Assumptions!$C$61^2)+Assumptions!$C$61*((RAND()+RAND()+RAND()+RAND()+RAND()+RAND()+RAND()+RAND()+RAND()+RAND()+RAND()+RAND())-6))-1)+PT_Y5_MC!Z67)</x:f>
        <x:v>2242175.568803722</x:v>
      </x:c>
      <x:c r="Z172" s="16" t="n">
        <x:f>MAX(0,Y172*(1+EXP((LN(1+Assumptions!$C$60)-0.5*Assumptions!$C$61^2)+Assumptions!$C$61*((RAND()+RAND()+RAND()+RAND()+RAND()+RAND()+RAND()+RAND()+RAND()+RAND()+RAND()+RAND())-6))-1)+PT_Y5_MC!AA67)</x:f>
        <x:v>2467109.5848052497</x:v>
      </x:c>
      <x:c r="AA172" s="16" t="n">
        <x:f>MAX(0,Z172*(1+EXP((LN(1+Assumptions!$C$60)-0.5*Assumptions!$C$61^2)+Assumptions!$C$61*((RAND()+RAND()+RAND()+RAND()+RAND()+RAND()+RAND()+RAND()+RAND()+RAND()+RAND()+RAND())-6))-1)+PT_Y5_MC!AB67)</x:f>
        <x:v>3370341.7475039912</x:v>
      </x:c>
      <x:c r="AB172" s="16" t="n">
        <x:f>MAX(0,AA172*(1+EXP((LN(1+Assumptions!$C$60)-0.5*Assumptions!$C$61^2)+Assumptions!$C$61*((RAND()+RAND()+RAND()+RAND()+RAND()+RAND()+RAND()+RAND()+RAND()+RAND()+RAND()+RAND())-6))-1)+PT_Y5_MC!AC67)</x:f>
        <x:v>3839553.037146329</x:v>
      </x:c>
      <x:c r="AC172" s="16" t="n">
        <x:f>MAX(0,AB172*(1+EXP((LN(1+Assumptions!$C$60)-0.5*Assumptions!$C$61^2)+Assumptions!$C$61*((RAND()+RAND()+RAND()+RAND()+RAND()+RAND()+RAND()+RAND()+RAND()+RAND()+RAND()+RAND())-6))-1)+PT_Y5_MC!AD67)</x:f>
        <x:v>3426252.5253523607</x:v>
      </x:c>
      <x:c r="AD172" s="16" t="n">
        <x:f>MAX(0,AC172*(1+EXP((LN(1+Assumptions!$C$60)-0.5*Assumptions!$C$61^2)+Assumptions!$C$61*((RAND()+RAND()+RAND()+RAND()+RAND()+RAND()+RAND()+RAND()+RAND()+RAND()+RAND()+RAND())-6))-1)+PT_Y5_MC!AE67)</x:f>
        <x:v>3459017.9759928724</x:v>
      </x:c>
      <x:c r="AE172" s="16" t="n">
        <x:f>MAX(0,AD172*(1+EXP((LN(1+Assumptions!$C$60)-0.5*Assumptions!$C$61^2)+Assumptions!$C$61*((RAND()+RAND()+RAND()+RAND()+RAND()+RAND()+RAND()+RAND()+RAND()+RAND()+RAND()+RAND())-6))-1)+PT_Y5_MC!AF67)</x:f>
        <x:v>4551765.148443652</x:v>
      </x:c>
      <x:c r="AF172" s="16" t="n">
        <x:f>MAX(0,AE172*(1+EXP((LN(1+Assumptions!$C$60)-0.5*Assumptions!$C$61^2)+Assumptions!$C$61*((RAND()+RAND()+RAND()+RAND()+RAND()+RAND()+RAND()+RAND()+RAND()+RAND()+RAND()+RAND())-6))-1)+PT_Y5_MC!AG67)</x:f>
        <x:v>4783007.003574513</x:v>
      </x:c>
    </x:row>
    <x:row r="173">
      <x:c r="A173" s="39">
        <x:v>169</x:v>
      </x:c>
      <x:c r="B173" s="16" t="n">
        <x:f>PT_Y5_MC!C68</x:f>
        <x:v>1029031.25</x:v>
      </x:c>
      <x:c r="C173" s="16" t="n">
        <x:f>MAX(0,B173*(1+EXP((LN(1+Assumptions!$C$60)-0.5*Assumptions!$C$61^2)+Assumptions!$C$61*((RAND()+RAND()+RAND()+RAND()+RAND()+RAND()+RAND()+RAND()+RAND()+RAND()+RAND()+RAND())-6))-1)+PT_Y5_MC!D67)</x:f>
        <x:v>1217303.5829321416</x:v>
      </x:c>
      <x:c r="D173" s="16" t="n">
        <x:f>MAX(0,C173*(1+EXP((LN(1+Assumptions!$C$60)-0.5*Assumptions!$C$61^2)+Assumptions!$C$61*((RAND()+RAND()+RAND()+RAND()+RAND()+RAND()+RAND()+RAND()+RAND()+RAND()+RAND()+RAND())-6))-1)+PT_Y5_MC!E67)</x:f>
        <x:v>1666389.2800581667</x:v>
      </x:c>
      <x:c r="E173" s="16" t="n">
        <x:f>MAX(0,D173*(1+EXP((LN(1+Assumptions!$C$60)-0.5*Assumptions!$C$61^2)+Assumptions!$C$61*((RAND()+RAND()+RAND()+RAND()+RAND()+RAND()+RAND()+RAND()+RAND()+RAND()+RAND()+RAND())-6))-1)+PT_Y5_MC!F67)</x:f>
        <x:v>1466853.8171258715</x:v>
      </x:c>
      <x:c r="F173" s="16" t="n">
        <x:f>MAX(0,E173*(1+EXP((LN(1+Assumptions!$C$60)-0.5*Assumptions!$C$61^2)+Assumptions!$C$61*((RAND()+RAND()+RAND()+RAND()+RAND()+RAND()+RAND()+RAND()+RAND()+RAND()+RAND()+RAND())-6))-1)+PT_Y5_MC!G67)</x:f>
        <x:v>1311205.340275624</x:v>
      </x:c>
      <x:c r="G173" s="16" t="n">
        <x:f>MAX(0,F173*(1+EXP((LN(1+Assumptions!$C$60)-0.5*Assumptions!$C$61^2)+Assumptions!$C$61*((RAND()+RAND()+RAND()+RAND()+RAND()+RAND()+RAND()+RAND()+RAND()+RAND()+RAND()+RAND())-6))-1)+PT_Y5_MC!H67)</x:f>
        <x:v>1190586.3293691524</x:v>
      </x:c>
      <x:c r="H173" s="16" t="n">
        <x:f>MAX(0,G173*(1+EXP((LN(1+Assumptions!$C$60)-0.5*Assumptions!$C$61^2)+Assumptions!$C$61*((RAND()+RAND()+RAND()+RAND()+RAND()+RAND()+RAND()+RAND()+RAND()+RAND()+RAND()+RAND())-6))-1)+PT_Y5_MC!I67)</x:f>
        <x:v>1086729.621012279</x:v>
      </x:c>
      <x:c r="I173" s="16" t="n">
        <x:f>MAX(0,H173*(1+EXP((LN(1+Assumptions!$C$60)-0.5*Assumptions!$C$61^2)+Assumptions!$C$61*((RAND()+RAND()+RAND()+RAND()+RAND()+RAND()+RAND()+RAND()+RAND()+RAND()+RAND()+RAND())-6))-1)+PT_Y5_MC!J67)</x:f>
        <x:v>1059294.3285704947</x:v>
      </x:c>
      <x:c r="J173" s="16" t="n">
        <x:f>MAX(0,I173*(1+EXP((LN(1+Assumptions!$C$60)-0.5*Assumptions!$C$61^2)+Assumptions!$C$61*((RAND()+RAND()+RAND()+RAND()+RAND()+RAND()+RAND()+RAND()+RAND()+RAND()+RAND()+RAND())-6))-1)+PT_Y5_MC!K67)</x:f>
        <x:v>926329.1338091658</x:v>
      </x:c>
      <x:c r="K173" s="16" t="n">
        <x:f>MAX(0,J173*(1+EXP((LN(1+Assumptions!$C$60)-0.5*Assumptions!$C$61^2)+Assumptions!$C$61*((RAND()+RAND()+RAND()+RAND()+RAND()+RAND()+RAND()+RAND()+RAND()+RAND()+RAND()+RAND())-6))-1)+PT_Y5_MC!L67)</x:f>
        <x:v>1008422.4645660408</x:v>
      </x:c>
      <x:c r="L173" s="16" t="n">
        <x:f>MAX(0,K173*(1+EXP((LN(1+Assumptions!$C$60)-0.5*Assumptions!$C$61^2)+Assumptions!$C$61*((RAND()+RAND()+RAND()+RAND()+RAND()+RAND()+RAND()+RAND()+RAND()+RAND()+RAND()+RAND())-6))-1)+PT_Y5_MC!M67)</x:f>
        <x:v>1228682.8845167207</x:v>
      </x:c>
      <x:c r="M173" s="16" t="n">
        <x:f>MAX(0,L173*(1+EXP((LN(1+Assumptions!$C$60)-0.5*Assumptions!$C$61^2)+Assumptions!$C$61*((RAND()+RAND()+RAND()+RAND()+RAND()+RAND()+RAND()+RAND()+RAND()+RAND()+RAND()+RAND())-6))-1)+PT_Y5_MC!N67)</x:f>
        <x:v>1568784.3493070952</x:v>
      </x:c>
      <x:c r="N173" s="16" t="n">
        <x:f>MAX(0,M173*(1+EXP((LN(1+Assumptions!$C$60)-0.5*Assumptions!$C$61^2)+Assumptions!$C$61*((RAND()+RAND()+RAND()+RAND()+RAND()+RAND()+RAND()+RAND()+RAND()+RAND()+RAND()+RAND())-6))-1)+PT_Y5_MC!O67)</x:f>
        <x:v>2044679.4518037369</x:v>
      </x:c>
      <x:c r="O173" s="16" t="n">
        <x:f>MAX(0,N173*(1+EXP((LN(1+Assumptions!$C$60)-0.5*Assumptions!$C$61^2)+Assumptions!$C$61*((RAND()+RAND()+RAND()+RAND()+RAND()+RAND()+RAND()+RAND()+RAND()+RAND()+RAND()+RAND())-6))-1)+PT_Y5_MC!P67)</x:f>
        <x:v>2047375.7946655669</x:v>
      </x:c>
      <x:c r="P173" s="16" t="n">
        <x:f>MAX(0,O173*(1+EXP((LN(1+Assumptions!$C$60)-0.5*Assumptions!$C$61^2)+Assumptions!$C$61*((RAND()+RAND()+RAND()+RAND()+RAND()+RAND()+RAND()+RAND()+RAND()+RAND()+RAND()+RAND())-6))-1)+PT_Y5_MC!Q67)</x:f>
        <x:v>2262182.1989966366</x:v>
      </x:c>
      <x:c r="Q173" s="16" t="n">
        <x:f>MAX(0,P173*(1+EXP((LN(1+Assumptions!$C$60)-0.5*Assumptions!$C$61^2)+Assumptions!$C$61*((RAND()+RAND()+RAND()+RAND()+RAND()+RAND()+RAND()+RAND()+RAND()+RAND()+RAND()+RAND())-6))-1)+PT_Y5_MC!R67)</x:f>
        <x:v>2736242.696347242</x:v>
      </x:c>
      <x:c r="R173" s="16" t="n">
        <x:f>MAX(0,Q173*(1+EXP((LN(1+Assumptions!$C$60)-0.5*Assumptions!$C$61^2)+Assumptions!$C$61*((RAND()+RAND()+RAND()+RAND()+RAND()+RAND()+RAND()+RAND()+RAND()+RAND()+RAND()+RAND())-6))-1)+PT_Y5_MC!S67)</x:f>
        <x:v>2570506.2716605477</x:v>
      </x:c>
      <x:c r="S173" s="16" t="n">
        <x:f>MAX(0,R173*(1+EXP((LN(1+Assumptions!$C$60)-0.5*Assumptions!$C$61^2)+Assumptions!$C$61*((RAND()+RAND()+RAND()+RAND()+RAND()+RAND()+RAND()+RAND()+RAND()+RAND()+RAND()+RAND())-6))-1)+PT_Y5_MC!T67)</x:f>
        <x:v>2984438.245337184</x:v>
      </x:c>
      <x:c r="T173" s="16" t="n">
        <x:f>MAX(0,S173*(1+EXP((LN(1+Assumptions!$C$60)-0.5*Assumptions!$C$61^2)+Assumptions!$C$61*((RAND()+RAND()+RAND()+RAND()+RAND()+RAND()+RAND()+RAND()+RAND()+RAND()+RAND()+RAND())-6))-1)+PT_Y5_MC!U67)</x:f>
        <x:v>3343406.3678723397</x:v>
      </x:c>
      <x:c r="U173" s="16" t="n">
        <x:f>MAX(0,T173*(1+EXP((LN(1+Assumptions!$C$60)-0.5*Assumptions!$C$61^2)+Assumptions!$C$61*((RAND()+RAND()+RAND()+RAND()+RAND()+RAND()+RAND()+RAND()+RAND()+RAND()+RAND()+RAND())-6))-1)+PT_Y5_MC!V67)</x:f>
        <x:v>3704805.5492920396</x:v>
      </x:c>
      <x:c r="V173" s="16" t="n">
        <x:f>MAX(0,U173*(1+EXP((LN(1+Assumptions!$C$60)-0.5*Assumptions!$C$61^2)+Assumptions!$C$61*((RAND()+RAND()+RAND()+RAND()+RAND()+RAND()+RAND()+RAND()+RAND()+RAND()+RAND()+RAND())-6))-1)+PT_Y5_MC!W67)</x:f>
        <x:v>3803010.7598935515</x:v>
      </x:c>
      <x:c r="W173" s="16" t="n">
        <x:f>MAX(0,V173*(1+EXP((LN(1+Assumptions!$C$60)-0.5*Assumptions!$C$61^2)+Assumptions!$C$61*((RAND()+RAND()+RAND()+RAND()+RAND()+RAND()+RAND()+RAND()+RAND()+RAND()+RAND()+RAND())-6))-1)+PT_Y5_MC!X67)</x:f>
        <x:v>4378144.122805355</x:v>
      </x:c>
      <x:c r="X173" s="16" t="n">
        <x:f>MAX(0,W173*(1+EXP((LN(1+Assumptions!$C$60)-0.5*Assumptions!$C$61^2)+Assumptions!$C$61*((RAND()+RAND()+RAND()+RAND()+RAND()+RAND()+RAND()+RAND()+RAND()+RAND()+RAND()+RAND())-6))-1)+PT_Y5_MC!Y67)</x:f>
        <x:v>5099941.712051537</x:v>
      </x:c>
      <x:c r="Y173" s="16" t="n">
        <x:f>MAX(0,X173*(1+EXP((LN(1+Assumptions!$C$60)-0.5*Assumptions!$C$61^2)+Assumptions!$C$61*((RAND()+RAND()+RAND()+RAND()+RAND()+RAND()+RAND()+RAND()+RAND()+RAND()+RAND()+RAND())-6))-1)+PT_Y5_MC!Z67)</x:f>
        <x:v>6308872.8392153485</x:v>
      </x:c>
      <x:c r="Z173" s="16" t="n">
        <x:f>MAX(0,Y173*(1+EXP((LN(1+Assumptions!$C$60)-0.5*Assumptions!$C$61^2)+Assumptions!$C$61*((RAND()+RAND()+RAND()+RAND()+RAND()+RAND()+RAND()+RAND()+RAND()+RAND()+RAND()+RAND())-6))-1)+PT_Y5_MC!AA67)</x:f>
        <x:v>7634086.693599181</x:v>
      </x:c>
      <x:c r="AA173" s="16" t="n">
        <x:f>MAX(0,Z173*(1+EXP((LN(1+Assumptions!$C$60)-0.5*Assumptions!$C$61^2)+Assumptions!$C$61*((RAND()+RAND()+RAND()+RAND()+RAND()+RAND()+RAND()+RAND()+RAND()+RAND()+RAND()+RAND())-6))-1)+PT_Y5_MC!AB67)</x:f>
        <x:v>7593289.461083977</x:v>
      </x:c>
      <x:c r="AB173" s="16" t="n">
        <x:f>MAX(0,AA173*(1+EXP((LN(1+Assumptions!$C$60)-0.5*Assumptions!$C$61^2)+Assumptions!$C$61*((RAND()+RAND()+RAND()+RAND()+RAND()+RAND()+RAND()+RAND()+RAND()+RAND()+RAND()+RAND())-6))-1)+PT_Y5_MC!AC67)</x:f>
        <x:v>9569134.984464038</x:v>
      </x:c>
      <x:c r="AC173" s="16" t="n">
        <x:f>MAX(0,AB173*(1+EXP((LN(1+Assumptions!$C$60)-0.5*Assumptions!$C$61^2)+Assumptions!$C$61*((RAND()+RAND()+RAND()+RAND()+RAND()+RAND()+RAND()+RAND()+RAND()+RAND()+RAND()+RAND())-6))-1)+PT_Y5_MC!AD67)</x:f>
        <x:v>12247092.940021731</x:v>
      </x:c>
      <x:c r="AD173" s="16" t="n">
        <x:f>MAX(0,AC173*(1+EXP((LN(1+Assumptions!$C$60)-0.5*Assumptions!$C$61^2)+Assumptions!$C$61*((RAND()+RAND()+RAND()+RAND()+RAND()+RAND()+RAND()+RAND()+RAND()+RAND()+RAND()+RAND())-6))-1)+PT_Y5_MC!AE67)</x:f>
        <x:v>15104210.970665466</x:v>
      </x:c>
      <x:c r="AE173" s="16" t="n">
        <x:f>MAX(0,AD173*(1+EXP((LN(1+Assumptions!$C$60)-0.5*Assumptions!$C$61^2)+Assumptions!$C$61*((RAND()+RAND()+RAND()+RAND()+RAND()+RAND()+RAND()+RAND()+RAND()+RAND()+RAND()+RAND())-6))-1)+PT_Y5_MC!AF67)</x:f>
        <x:v>14135643.281867651</x:v>
      </x:c>
      <x:c r="AF173" s="16" t="n">
        <x:f>MAX(0,AE173*(1+EXP((LN(1+Assumptions!$C$60)-0.5*Assumptions!$C$61^2)+Assumptions!$C$61*((RAND()+RAND()+RAND()+RAND()+RAND()+RAND()+RAND()+RAND()+RAND()+RAND()+RAND()+RAND())-6))-1)+PT_Y5_MC!AG67)</x:f>
        <x:v>12107227.736835087</x:v>
      </x:c>
    </x:row>
    <x:row r="174">
      <x:c r="A174" s="39">
        <x:v>170</x:v>
      </x:c>
      <x:c r="B174" s="16" t="n">
        <x:f>PT_Y5_MC!C68</x:f>
        <x:v>1029031.25</x:v>
      </x:c>
      <x:c r="C174" s="16" t="n">
        <x:f>MAX(0,B174*(1+EXP((LN(1+Assumptions!$C$60)-0.5*Assumptions!$C$61^2)+Assumptions!$C$61*((RAND()+RAND()+RAND()+RAND()+RAND()+RAND()+RAND()+RAND()+RAND()+RAND()+RAND()+RAND())-6))-1)+PT_Y5_MC!D67)</x:f>
        <x:v>919490.7980423212</x:v>
      </x:c>
      <x:c r="D174" s="16" t="n">
        <x:f>MAX(0,C174*(1+EXP((LN(1+Assumptions!$C$60)-0.5*Assumptions!$C$61^2)+Assumptions!$C$61*((RAND()+RAND()+RAND()+RAND()+RAND()+RAND()+RAND()+RAND()+RAND()+RAND()+RAND()+RAND())-6))-1)+PT_Y5_MC!E67)</x:f>
        <x:v>1022496.0640914338</x:v>
      </x:c>
      <x:c r="E174" s="16" t="n">
        <x:f>MAX(0,D174*(1+EXP((LN(1+Assumptions!$C$60)-0.5*Assumptions!$C$61^2)+Assumptions!$C$61*((RAND()+RAND()+RAND()+RAND()+RAND()+RAND()+RAND()+RAND()+RAND()+RAND()+RAND()+RAND())-6))-1)+PT_Y5_MC!F67)</x:f>
        <x:v>1181871.5313678884</x:v>
      </x:c>
      <x:c r="F174" s="16" t="n">
        <x:f>MAX(0,E174*(1+EXP((LN(1+Assumptions!$C$60)-0.5*Assumptions!$C$61^2)+Assumptions!$C$61*((RAND()+RAND()+RAND()+RAND()+RAND()+RAND()+RAND()+RAND()+RAND()+RAND()+RAND()+RAND())-6))-1)+PT_Y5_MC!G67)</x:f>
        <x:v>1438351.9505157205</x:v>
      </x:c>
      <x:c r="G174" s="16" t="n">
        <x:f>MAX(0,F174*(1+EXP((LN(1+Assumptions!$C$60)-0.5*Assumptions!$C$61^2)+Assumptions!$C$61*((RAND()+RAND()+RAND()+RAND()+RAND()+RAND()+RAND()+RAND()+RAND()+RAND()+RAND()+RAND())-6))-1)+PT_Y5_MC!H67)</x:f>
        <x:v>1609350.589736549</x:v>
      </x:c>
      <x:c r="H174" s="16" t="n">
        <x:f>MAX(0,G174*(1+EXP((LN(1+Assumptions!$C$60)-0.5*Assumptions!$C$61^2)+Assumptions!$C$61*((RAND()+RAND()+RAND()+RAND()+RAND()+RAND()+RAND()+RAND()+RAND()+RAND()+RAND()+RAND())-6))-1)+PT_Y5_MC!I67)</x:f>
        <x:v>1616671.5793184526</x:v>
      </x:c>
      <x:c r="I174" s="16" t="n">
        <x:f>MAX(0,H174*(1+EXP((LN(1+Assumptions!$C$60)-0.5*Assumptions!$C$61^2)+Assumptions!$C$61*((RAND()+RAND()+RAND()+RAND()+RAND()+RAND()+RAND()+RAND()+RAND()+RAND()+RAND()+RAND())-6))-1)+PT_Y5_MC!J67)</x:f>
        <x:v>1451767.9945039512</x:v>
      </x:c>
      <x:c r="J174" s="16" t="n">
        <x:f>MAX(0,I174*(1+EXP((LN(1+Assumptions!$C$60)-0.5*Assumptions!$C$61^2)+Assumptions!$C$61*((RAND()+RAND()+RAND()+RAND()+RAND()+RAND()+RAND()+RAND()+RAND()+RAND()+RAND()+RAND())-6))-1)+PT_Y5_MC!K67)</x:f>
        <x:v>1386345.4001473277</x:v>
      </x:c>
      <x:c r="K174" s="16" t="n">
        <x:f>MAX(0,J174*(1+EXP((LN(1+Assumptions!$C$60)-0.5*Assumptions!$C$61^2)+Assumptions!$C$61*((RAND()+RAND()+RAND()+RAND()+RAND()+RAND()+RAND()+RAND()+RAND()+RAND()+RAND()+RAND())-6))-1)+PT_Y5_MC!L67)</x:f>
        <x:v>1535140.0784384895</x:v>
      </x:c>
      <x:c r="L174" s="16" t="n">
        <x:f>MAX(0,K174*(1+EXP((LN(1+Assumptions!$C$60)-0.5*Assumptions!$C$61^2)+Assumptions!$C$61*((RAND()+RAND()+RAND()+RAND()+RAND()+RAND()+RAND()+RAND()+RAND()+RAND()+RAND()+RAND())-6))-1)+PT_Y5_MC!M67)</x:f>
        <x:v>1985825.541695378</x:v>
      </x:c>
      <x:c r="M174" s="16" t="n">
        <x:f>MAX(0,L174*(1+EXP((LN(1+Assumptions!$C$60)-0.5*Assumptions!$C$61^2)+Assumptions!$C$61*((RAND()+RAND()+RAND()+RAND()+RAND()+RAND()+RAND()+RAND()+RAND()+RAND()+RAND()+RAND())-6))-1)+PT_Y5_MC!N67)</x:f>
        <x:v>1908509.124363739</x:v>
      </x:c>
      <x:c r="N174" s="16" t="n">
        <x:f>MAX(0,M174*(1+EXP((LN(1+Assumptions!$C$60)-0.5*Assumptions!$C$61^2)+Assumptions!$C$61*((RAND()+RAND()+RAND()+RAND()+RAND()+RAND()+RAND()+RAND()+RAND()+RAND()+RAND()+RAND())-6))-1)+PT_Y5_MC!O67)</x:f>
        <x:v>1866506.5905744971</x:v>
      </x:c>
      <x:c r="O174" s="16" t="n">
        <x:f>MAX(0,N174*(1+EXP((LN(1+Assumptions!$C$60)-0.5*Assumptions!$C$61^2)+Assumptions!$C$61*((RAND()+RAND()+RAND()+RAND()+RAND()+RAND()+RAND()+RAND()+RAND()+RAND()+RAND()+RAND())-6))-1)+PT_Y5_MC!P67)</x:f>
        <x:v>1738985.0368323913</x:v>
      </x:c>
      <x:c r="P174" s="16" t="n">
        <x:f>MAX(0,O174*(1+EXP((LN(1+Assumptions!$C$60)-0.5*Assumptions!$C$61^2)+Assumptions!$C$61*((RAND()+RAND()+RAND()+RAND()+RAND()+RAND()+RAND()+RAND()+RAND()+RAND()+RAND()+RAND())-6))-1)+PT_Y5_MC!Q67)</x:f>
        <x:v>2095633.8293171825</x:v>
      </x:c>
      <x:c r="Q174" s="16" t="n">
        <x:f>MAX(0,P174*(1+EXP((LN(1+Assumptions!$C$60)-0.5*Assumptions!$C$61^2)+Assumptions!$C$61*((RAND()+RAND()+RAND()+RAND()+RAND()+RAND()+RAND()+RAND()+RAND()+RAND()+RAND()+RAND())-6))-1)+PT_Y5_MC!R67)</x:f>
        <x:v>2254179.1422457593</x:v>
      </x:c>
      <x:c r="R174" s="16" t="n">
        <x:f>MAX(0,Q174*(1+EXP((LN(1+Assumptions!$C$60)-0.5*Assumptions!$C$61^2)+Assumptions!$C$61*((RAND()+RAND()+RAND()+RAND()+RAND()+RAND()+RAND()+RAND()+RAND()+RAND()+RAND()+RAND())-6))-1)+PT_Y5_MC!S67)</x:f>
        <x:v>1845019.956893527</x:v>
      </x:c>
      <x:c r="S174" s="16" t="n">
        <x:f>MAX(0,R174*(1+EXP((LN(1+Assumptions!$C$60)-0.5*Assumptions!$C$61^2)+Assumptions!$C$61*((RAND()+RAND()+RAND()+RAND()+RAND()+RAND()+RAND()+RAND()+RAND()+RAND()+RAND()+RAND())-6))-1)+PT_Y5_MC!T67)</x:f>
        <x:v>1796122.438853333</x:v>
      </x:c>
      <x:c r="T174" s="16" t="n">
        <x:f>MAX(0,S174*(1+EXP((LN(1+Assumptions!$C$60)-0.5*Assumptions!$C$61^2)+Assumptions!$C$61*((RAND()+RAND()+RAND()+RAND()+RAND()+RAND()+RAND()+RAND()+RAND()+RAND()+RAND()+RAND())-6))-1)+PT_Y5_MC!U67)</x:f>
        <x:v>1848029.8388091864</x:v>
      </x:c>
      <x:c r="U174" s="16" t="n">
        <x:f>MAX(0,T174*(1+EXP((LN(1+Assumptions!$C$60)-0.5*Assumptions!$C$61^2)+Assumptions!$C$61*((RAND()+RAND()+RAND()+RAND()+RAND()+RAND()+RAND()+RAND()+RAND()+RAND()+RAND()+RAND())-6))-1)+PT_Y5_MC!V67)</x:f>
        <x:v>2351042.686274654</x:v>
      </x:c>
      <x:c r="V174" s="16" t="n">
        <x:f>MAX(0,U174*(1+EXP((LN(1+Assumptions!$C$60)-0.5*Assumptions!$C$61^2)+Assumptions!$C$61*((RAND()+RAND()+RAND()+RAND()+RAND()+RAND()+RAND()+RAND()+RAND()+RAND()+RAND()+RAND())-6))-1)+PT_Y5_MC!W67)</x:f>
        <x:v>2735243.1288161078</x:v>
      </x:c>
      <x:c r="W174" s="16" t="n">
        <x:f>MAX(0,V174*(1+EXP((LN(1+Assumptions!$C$60)-0.5*Assumptions!$C$61^2)+Assumptions!$C$61*((RAND()+RAND()+RAND()+RAND()+RAND()+RAND()+RAND()+RAND()+RAND()+RAND()+RAND()+RAND())-6))-1)+PT_Y5_MC!X67)</x:f>
        <x:v>3526373.3904407583</x:v>
      </x:c>
      <x:c r="X174" s="16" t="n">
        <x:f>MAX(0,W174*(1+EXP((LN(1+Assumptions!$C$60)-0.5*Assumptions!$C$61^2)+Assumptions!$C$61*((RAND()+RAND()+RAND()+RAND()+RAND()+RAND()+RAND()+RAND()+RAND()+RAND()+RAND()+RAND())-6))-1)+PT_Y5_MC!Y67)</x:f>
        <x:v>3297905.1880902443</x:v>
      </x:c>
      <x:c r="Y174" s="16" t="n">
        <x:f>MAX(0,X174*(1+EXP((LN(1+Assumptions!$C$60)-0.5*Assumptions!$C$61^2)+Assumptions!$C$61*((RAND()+RAND()+RAND()+RAND()+RAND()+RAND()+RAND()+RAND()+RAND()+RAND()+RAND()+RAND())-6))-1)+PT_Y5_MC!Z67)</x:f>
        <x:v>4153409.981075909</x:v>
      </x:c>
      <x:c r="Z174" s="16" t="n">
        <x:f>MAX(0,Y174*(1+EXP((LN(1+Assumptions!$C$60)-0.5*Assumptions!$C$61^2)+Assumptions!$C$61*((RAND()+RAND()+RAND()+RAND()+RAND()+RAND()+RAND()+RAND()+RAND()+RAND()+RAND()+RAND())-6))-1)+PT_Y5_MC!AA67)</x:f>
        <x:v>4421783.780531033</x:v>
      </x:c>
      <x:c r="AA174" s="16" t="n">
        <x:f>MAX(0,Z174*(1+EXP((LN(1+Assumptions!$C$60)-0.5*Assumptions!$C$61^2)+Assumptions!$C$61*((RAND()+RAND()+RAND()+RAND()+RAND()+RAND()+RAND()+RAND()+RAND()+RAND()+RAND()+RAND())-6))-1)+PT_Y5_MC!AB67)</x:f>
        <x:v>4655818.379433422</x:v>
      </x:c>
      <x:c r="AB174" s="16" t="n">
        <x:f>MAX(0,AA174*(1+EXP((LN(1+Assumptions!$C$60)-0.5*Assumptions!$C$61^2)+Assumptions!$C$61*((RAND()+RAND()+RAND()+RAND()+RAND()+RAND()+RAND()+RAND()+RAND()+RAND()+RAND()+RAND())-6))-1)+PT_Y5_MC!AC67)</x:f>
        <x:v>4709865.870362876</x:v>
      </x:c>
      <x:c r="AC174" s="16" t="n">
        <x:f>MAX(0,AB174*(1+EXP((LN(1+Assumptions!$C$60)-0.5*Assumptions!$C$61^2)+Assumptions!$C$61*((RAND()+RAND()+RAND()+RAND()+RAND()+RAND()+RAND()+RAND()+RAND()+RAND()+RAND()+RAND())-6))-1)+PT_Y5_MC!AD67)</x:f>
        <x:v>5241854.765882522</x:v>
      </x:c>
      <x:c r="AD174" s="16" t="n">
        <x:f>MAX(0,AC174*(1+EXP((LN(1+Assumptions!$C$60)-0.5*Assumptions!$C$61^2)+Assumptions!$C$61*((RAND()+RAND()+RAND()+RAND()+RAND()+RAND()+RAND()+RAND()+RAND()+RAND()+RAND()+RAND())-6))-1)+PT_Y5_MC!AE67)</x:f>
        <x:v>7261965.755419082</x:v>
      </x:c>
      <x:c r="AE174" s="16" t="n">
        <x:f>MAX(0,AD174*(1+EXP((LN(1+Assumptions!$C$60)-0.5*Assumptions!$C$61^2)+Assumptions!$C$61*((RAND()+RAND()+RAND()+RAND()+RAND()+RAND()+RAND()+RAND()+RAND()+RAND()+RAND()+RAND())-6))-1)+PT_Y5_MC!AF67)</x:f>
        <x:v>8871943.743865358</x:v>
      </x:c>
      <x:c r="AF174" s="16" t="n">
        <x:f>MAX(0,AE174*(1+EXP((LN(1+Assumptions!$C$60)-0.5*Assumptions!$C$61^2)+Assumptions!$C$61*((RAND()+RAND()+RAND()+RAND()+RAND()+RAND()+RAND()+RAND()+RAND()+RAND()+RAND()+RAND())-6))-1)+PT_Y5_MC!AG67)</x:f>
        <x:v>8153806.4120471515</x:v>
      </x:c>
    </x:row>
    <x:row r="175">
      <x:c r="A175" s="39">
        <x:v>171</x:v>
      </x:c>
      <x:c r="B175" s="16" t="n">
        <x:f>PT_Y5_MC!C68</x:f>
        <x:v>1029031.25</x:v>
      </x:c>
      <x:c r="C175" s="16" t="n">
        <x:f>MAX(0,B175*(1+EXP((LN(1+Assumptions!$C$60)-0.5*Assumptions!$C$61^2)+Assumptions!$C$61*((RAND()+RAND()+RAND()+RAND()+RAND()+RAND()+RAND()+RAND()+RAND()+RAND()+RAND()+RAND())-6))-1)+PT_Y5_MC!D67)</x:f>
        <x:v>1296828.2669304255</x:v>
      </x:c>
      <x:c r="D175" s="16" t="n">
        <x:f>MAX(0,C175*(1+EXP((LN(1+Assumptions!$C$60)-0.5*Assumptions!$C$61^2)+Assumptions!$C$61*((RAND()+RAND()+RAND()+RAND()+RAND()+RAND()+RAND()+RAND()+RAND()+RAND()+RAND()+RAND())-6))-1)+PT_Y5_MC!E67)</x:f>
        <x:v>1245807.9820429164</x:v>
      </x:c>
      <x:c r="E175" s="16" t="n">
        <x:f>MAX(0,D175*(1+EXP((LN(1+Assumptions!$C$60)-0.5*Assumptions!$C$61^2)+Assumptions!$C$61*((RAND()+RAND()+RAND()+RAND()+RAND()+RAND()+RAND()+RAND()+RAND()+RAND()+RAND()+RAND())-6))-1)+PT_Y5_MC!F67)</x:f>
        <x:v>1339305.27198143</x:v>
      </x:c>
      <x:c r="F175" s="16" t="n">
        <x:f>MAX(0,E175*(1+EXP((LN(1+Assumptions!$C$60)-0.5*Assumptions!$C$61^2)+Assumptions!$C$61*((RAND()+RAND()+RAND()+RAND()+RAND()+RAND()+RAND()+RAND()+RAND()+RAND()+RAND()+RAND())-6))-1)+PT_Y5_MC!G67)</x:f>
        <x:v>1310333.687489809</x:v>
      </x:c>
      <x:c r="G175" s="16" t="n">
        <x:f>MAX(0,F175*(1+EXP((LN(1+Assumptions!$C$60)-0.5*Assumptions!$C$61^2)+Assumptions!$C$61*((RAND()+RAND()+RAND()+RAND()+RAND()+RAND()+RAND()+RAND()+RAND()+RAND()+RAND()+RAND())-6))-1)+PT_Y5_MC!H67)</x:f>
        <x:v>1400434.3422329458</x:v>
      </x:c>
      <x:c r="H175" s="16" t="n">
        <x:f>MAX(0,G175*(1+EXP((LN(1+Assumptions!$C$60)-0.5*Assumptions!$C$61^2)+Assumptions!$C$61*((RAND()+RAND()+RAND()+RAND()+RAND()+RAND()+RAND()+RAND()+RAND()+RAND()+RAND()+RAND())-6))-1)+PT_Y5_MC!I67)</x:f>
        <x:v>1438538.6293517807</x:v>
      </x:c>
      <x:c r="I175" s="16" t="n">
        <x:f>MAX(0,H175*(1+EXP((LN(1+Assumptions!$C$60)-0.5*Assumptions!$C$61^2)+Assumptions!$C$61*((RAND()+RAND()+RAND()+RAND()+RAND()+RAND()+RAND()+RAND()+RAND()+RAND()+RAND()+RAND())-6))-1)+PT_Y5_MC!J67)</x:f>
        <x:v>1397015.7688078296</x:v>
      </x:c>
      <x:c r="J175" s="16" t="n">
        <x:f>MAX(0,I175*(1+EXP((LN(1+Assumptions!$C$60)-0.5*Assumptions!$C$61^2)+Assumptions!$C$61*((RAND()+RAND()+RAND()+RAND()+RAND()+RAND()+RAND()+RAND()+RAND()+RAND()+RAND()+RAND())-6))-1)+PT_Y5_MC!K67)</x:f>
        <x:v>1136489.5314729852</x:v>
      </x:c>
      <x:c r="K175" s="16" t="n">
        <x:f>MAX(0,J175*(1+EXP((LN(1+Assumptions!$C$60)-0.5*Assumptions!$C$61^2)+Assumptions!$C$61*((RAND()+RAND()+RAND()+RAND()+RAND()+RAND()+RAND()+RAND()+RAND()+RAND()+RAND()+RAND())-6))-1)+PT_Y5_MC!L67)</x:f>
        <x:v>1523487.4209954957</x:v>
      </x:c>
      <x:c r="L175" s="16" t="n">
        <x:f>MAX(0,K175*(1+EXP((LN(1+Assumptions!$C$60)-0.5*Assumptions!$C$61^2)+Assumptions!$C$61*((RAND()+RAND()+RAND()+RAND()+RAND()+RAND()+RAND()+RAND()+RAND()+RAND()+RAND()+RAND())-6))-1)+PT_Y5_MC!M67)</x:f>
        <x:v>2004383.984482513</x:v>
      </x:c>
      <x:c r="M175" s="16" t="n">
        <x:f>MAX(0,L175*(1+EXP((LN(1+Assumptions!$C$60)-0.5*Assumptions!$C$61^2)+Assumptions!$C$61*((RAND()+RAND()+RAND()+RAND()+RAND()+RAND()+RAND()+RAND()+RAND()+RAND()+RAND()+RAND())-6))-1)+PT_Y5_MC!N67)</x:f>
        <x:v>2720815.8205279163</x:v>
      </x:c>
      <x:c r="N175" s="16" t="n">
        <x:f>MAX(0,M175*(1+EXP((LN(1+Assumptions!$C$60)-0.5*Assumptions!$C$61^2)+Assumptions!$C$61*((RAND()+RAND()+RAND()+RAND()+RAND()+RAND()+RAND()+RAND()+RAND()+RAND()+RAND()+RAND())-6))-1)+PT_Y5_MC!O67)</x:f>
        <x:v>2392724.642134179</x:v>
      </x:c>
      <x:c r="O175" s="16" t="n">
        <x:f>MAX(0,N175*(1+EXP((LN(1+Assumptions!$C$60)-0.5*Assumptions!$C$61^2)+Assumptions!$C$61*((RAND()+RAND()+RAND()+RAND()+RAND()+RAND()+RAND()+RAND()+RAND()+RAND()+RAND()+RAND())-6))-1)+PT_Y5_MC!P67)</x:f>
        <x:v>2596869.710293614</x:v>
      </x:c>
      <x:c r="P175" s="16" t="n">
        <x:f>MAX(0,O175*(1+EXP((LN(1+Assumptions!$C$60)-0.5*Assumptions!$C$61^2)+Assumptions!$C$61*((RAND()+RAND()+RAND()+RAND()+RAND()+RAND()+RAND()+RAND()+RAND()+RAND()+RAND()+RAND())-6))-1)+PT_Y5_MC!Q67)</x:f>
        <x:v>3020720.0208162335</x:v>
      </x:c>
      <x:c r="Q175" s="16" t="n">
        <x:f>MAX(0,P175*(1+EXP((LN(1+Assumptions!$C$60)-0.5*Assumptions!$C$61^2)+Assumptions!$C$61*((RAND()+RAND()+RAND()+RAND()+RAND()+RAND()+RAND()+RAND()+RAND()+RAND()+RAND()+RAND())-6))-1)+PT_Y5_MC!R67)</x:f>
        <x:v>3284023.720069302</x:v>
      </x:c>
      <x:c r="R175" s="16" t="n">
        <x:f>MAX(0,Q175*(1+EXP((LN(1+Assumptions!$C$60)-0.5*Assumptions!$C$61^2)+Assumptions!$C$61*((RAND()+RAND()+RAND()+RAND()+RAND()+RAND()+RAND()+RAND()+RAND()+RAND()+RAND()+RAND())-6))-1)+PT_Y5_MC!S67)</x:f>
        <x:v>3779105.7174688266</x:v>
      </x:c>
      <x:c r="S175" s="16" t="n">
        <x:f>MAX(0,R175*(1+EXP((LN(1+Assumptions!$C$60)-0.5*Assumptions!$C$61^2)+Assumptions!$C$61*((RAND()+RAND()+RAND()+RAND()+RAND()+RAND()+RAND()+RAND()+RAND()+RAND()+RAND()+RAND())-6))-1)+PT_Y5_MC!T67)</x:f>
        <x:v>4545338.655148997</x:v>
      </x:c>
      <x:c r="T175" s="16" t="n">
        <x:f>MAX(0,S175*(1+EXP((LN(1+Assumptions!$C$60)-0.5*Assumptions!$C$61^2)+Assumptions!$C$61*((RAND()+RAND()+RAND()+RAND()+RAND()+RAND()+RAND()+RAND()+RAND()+RAND()+RAND()+RAND())-6))-1)+PT_Y5_MC!U67)</x:f>
        <x:v>4789661.459384322</x:v>
      </x:c>
      <x:c r="U175" s="16" t="n">
        <x:f>MAX(0,T175*(1+EXP((LN(1+Assumptions!$C$60)-0.5*Assumptions!$C$61^2)+Assumptions!$C$61*((RAND()+RAND()+RAND()+RAND()+RAND()+RAND()+RAND()+RAND()+RAND()+RAND()+RAND()+RAND())-6))-1)+PT_Y5_MC!V67)</x:f>
        <x:v>4495997.516190869</x:v>
      </x:c>
      <x:c r="V175" s="16" t="n">
        <x:f>MAX(0,U175*(1+EXP((LN(1+Assumptions!$C$60)-0.5*Assumptions!$C$61^2)+Assumptions!$C$61*((RAND()+RAND()+RAND()+RAND()+RAND()+RAND()+RAND()+RAND()+RAND()+RAND()+RAND()+RAND())-6))-1)+PT_Y5_MC!W67)</x:f>
        <x:v>5649908.877805527</x:v>
      </x:c>
      <x:c r="W175" s="16" t="n">
        <x:f>MAX(0,V175*(1+EXP((LN(1+Assumptions!$C$60)-0.5*Assumptions!$C$61^2)+Assumptions!$C$61*((RAND()+RAND()+RAND()+RAND()+RAND()+RAND()+RAND()+RAND()+RAND()+RAND()+RAND()+RAND())-6))-1)+PT_Y5_MC!X67)</x:f>
        <x:v>5782241.140855195</x:v>
      </x:c>
      <x:c r="X175" s="16" t="n">
        <x:f>MAX(0,W175*(1+EXP((LN(1+Assumptions!$C$60)-0.5*Assumptions!$C$61^2)+Assumptions!$C$61*((RAND()+RAND()+RAND()+RAND()+RAND()+RAND()+RAND()+RAND()+RAND()+RAND()+RAND()+RAND())-6))-1)+PT_Y5_MC!Y67)</x:f>
        <x:v>5386140.290937576</x:v>
      </x:c>
      <x:c r="Y175" s="16" t="n">
        <x:f>MAX(0,X175*(1+EXP((LN(1+Assumptions!$C$60)-0.5*Assumptions!$C$61^2)+Assumptions!$C$61*((RAND()+RAND()+RAND()+RAND()+RAND()+RAND()+RAND()+RAND()+RAND()+RAND()+RAND()+RAND())-6))-1)+PT_Y5_MC!Z67)</x:f>
        <x:v>5183864.096625938</x:v>
      </x:c>
      <x:c r="Z175" s="16" t="n">
        <x:f>MAX(0,Y175*(1+EXP((LN(1+Assumptions!$C$60)-0.5*Assumptions!$C$61^2)+Assumptions!$C$61*((RAND()+RAND()+RAND()+RAND()+RAND()+RAND()+RAND()+RAND()+RAND()+RAND()+RAND()+RAND())-6))-1)+PT_Y5_MC!AA67)</x:f>
        <x:v>5923583.329642675</x:v>
      </x:c>
      <x:c r="AA175" s="16" t="n">
        <x:f>MAX(0,Z175*(1+EXP((LN(1+Assumptions!$C$60)-0.5*Assumptions!$C$61^2)+Assumptions!$C$61*((RAND()+RAND()+RAND()+RAND()+RAND()+RAND()+RAND()+RAND()+RAND()+RAND()+RAND()+RAND())-6))-1)+PT_Y5_MC!AB67)</x:f>
        <x:v>6137157.204099115</x:v>
      </x:c>
      <x:c r="AB175" s="16" t="n">
        <x:f>MAX(0,AA175*(1+EXP((LN(1+Assumptions!$C$60)-0.5*Assumptions!$C$61^2)+Assumptions!$C$61*((RAND()+RAND()+RAND()+RAND()+RAND()+RAND()+RAND()+RAND()+RAND()+RAND()+RAND()+RAND())-6))-1)+PT_Y5_MC!AC67)</x:f>
        <x:v>7279432.255656723</x:v>
      </x:c>
      <x:c r="AC175" s="16" t="n">
        <x:f>MAX(0,AB175*(1+EXP((LN(1+Assumptions!$C$60)-0.5*Assumptions!$C$61^2)+Assumptions!$C$61*((RAND()+RAND()+RAND()+RAND()+RAND()+RAND()+RAND()+RAND()+RAND()+RAND()+RAND()+RAND())-6))-1)+PT_Y5_MC!AD67)</x:f>
        <x:v>6209974.508773044</x:v>
      </x:c>
      <x:c r="AD175" s="16" t="n">
        <x:f>MAX(0,AC175*(1+EXP((LN(1+Assumptions!$C$60)-0.5*Assumptions!$C$61^2)+Assumptions!$C$61*((RAND()+RAND()+RAND()+RAND()+RAND()+RAND()+RAND()+RAND()+RAND()+RAND()+RAND()+RAND())-6))-1)+PT_Y5_MC!AE67)</x:f>
        <x:v>7280525.913629958</x:v>
      </x:c>
      <x:c r="AE175" s="16" t="n">
        <x:f>MAX(0,AD175*(1+EXP((LN(1+Assumptions!$C$60)-0.5*Assumptions!$C$61^2)+Assumptions!$C$61*((RAND()+RAND()+RAND()+RAND()+RAND()+RAND()+RAND()+RAND()+RAND()+RAND()+RAND()+RAND())-6))-1)+PT_Y5_MC!AF67)</x:f>
        <x:v>8945125.916384995</x:v>
      </x:c>
      <x:c r="AF175" s="16" t="n">
        <x:f>MAX(0,AE175*(1+EXP((LN(1+Assumptions!$C$60)-0.5*Assumptions!$C$61^2)+Assumptions!$C$61*((RAND()+RAND()+RAND()+RAND()+RAND()+RAND()+RAND()+RAND()+RAND()+RAND()+RAND()+RAND())-6))-1)+PT_Y5_MC!AG67)</x:f>
        <x:v>9887581.076023113</x:v>
      </x:c>
    </x:row>
    <x:row r="176">
      <x:c r="A176" s="39">
        <x:v>172</x:v>
      </x:c>
      <x:c r="B176" s="16" t="n">
        <x:f>PT_Y5_MC!C68</x:f>
        <x:v>1029031.25</x:v>
      </x:c>
      <x:c r="C176" s="16" t="n">
        <x:f>MAX(0,B176*(1+EXP((LN(1+Assumptions!$C$60)-0.5*Assumptions!$C$61^2)+Assumptions!$C$61*((RAND()+RAND()+RAND()+RAND()+RAND()+RAND()+RAND()+RAND()+RAND()+RAND()+RAND()+RAND())-6))-1)+PT_Y5_MC!D67)</x:f>
        <x:v>919312.0023605785</x:v>
      </x:c>
      <x:c r="D176" s="16" t="n">
        <x:f>MAX(0,C176*(1+EXP((LN(1+Assumptions!$C$60)-0.5*Assumptions!$C$61^2)+Assumptions!$C$61*((RAND()+RAND()+RAND()+RAND()+RAND()+RAND()+RAND()+RAND()+RAND()+RAND()+RAND()+RAND())-6))-1)+PT_Y5_MC!E67)</x:f>
        <x:v>1201558.2342912534</x:v>
      </x:c>
      <x:c r="E176" s="16" t="n">
        <x:f>MAX(0,D176*(1+EXP((LN(1+Assumptions!$C$60)-0.5*Assumptions!$C$61^2)+Assumptions!$C$61*((RAND()+RAND()+RAND()+RAND()+RAND()+RAND()+RAND()+RAND()+RAND()+RAND()+RAND()+RAND())-6))-1)+PT_Y5_MC!F67)</x:f>
        <x:v>1340852.0931518325</x:v>
      </x:c>
      <x:c r="F176" s="16" t="n">
        <x:f>MAX(0,E176*(1+EXP((LN(1+Assumptions!$C$60)-0.5*Assumptions!$C$61^2)+Assumptions!$C$61*((RAND()+RAND()+RAND()+RAND()+RAND()+RAND()+RAND()+RAND()+RAND()+RAND()+RAND()+RAND())-6))-1)+PT_Y5_MC!G67)</x:f>
        <x:v>1641874.0551081942</x:v>
      </x:c>
      <x:c r="G176" s="16" t="n">
        <x:f>MAX(0,F176*(1+EXP((LN(1+Assumptions!$C$60)-0.5*Assumptions!$C$61^2)+Assumptions!$C$61*((RAND()+RAND()+RAND()+RAND()+RAND()+RAND()+RAND()+RAND()+RAND()+RAND()+RAND()+RAND())-6))-1)+PT_Y5_MC!H67)</x:f>
        <x:v>1984749.902107606</x:v>
      </x:c>
      <x:c r="H176" s="16" t="n">
        <x:f>MAX(0,G176*(1+EXP((LN(1+Assumptions!$C$60)-0.5*Assumptions!$C$61^2)+Assumptions!$C$61*((RAND()+RAND()+RAND()+RAND()+RAND()+RAND()+RAND()+RAND()+RAND()+RAND()+RAND()+RAND())-6))-1)+PT_Y5_MC!I67)</x:f>
        <x:v>2421056.6463217246</x:v>
      </x:c>
      <x:c r="I176" s="16" t="n">
        <x:f>MAX(0,H176*(1+EXP((LN(1+Assumptions!$C$60)-0.5*Assumptions!$C$61^2)+Assumptions!$C$61*((RAND()+RAND()+RAND()+RAND()+RAND()+RAND()+RAND()+RAND()+RAND()+RAND()+RAND()+RAND())-6))-1)+PT_Y5_MC!J67)</x:f>
        <x:v>2670027.106550453</x:v>
      </x:c>
      <x:c r="J176" s="16" t="n">
        <x:f>MAX(0,I176*(1+EXP((LN(1+Assumptions!$C$60)-0.5*Assumptions!$C$61^2)+Assumptions!$C$61*((RAND()+RAND()+RAND()+RAND()+RAND()+RAND()+RAND()+RAND()+RAND()+RAND()+RAND()+RAND())-6))-1)+PT_Y5_MC!K67)</x:f>
        <x:v>2892323.2370304926</x:v>
      </x:c>
      <x:c r="K176" s="16" t="n">
        <x:f>MAX(0,J176*(1+EXP((LN(1+Assumptions!$C$60)-0.5*Assumptions!$C$61^2)+Assumptions!$C$61*((RAND()+RAND()+RAND()+RAND()+RAND()+RAND()+RAND()+RAND()+RAND()+RAND()+RAND()+RAND())-6))-1)+PT_Y5_MC!L67)</x:f>
        <x:v>3469439.421684257</x:v>
      </x:c>
      <x:c r="L176" s="16" t="n">
        <x:f>MAX(0,K176*(1+EXP((LN(1+Assumptions!$C$60)-0.5*Assumptions!$C$61^2)+Assumptions!$C$61*((RAND()+RAND()+RAND()+RAND()+RAND()+RAND()+RAND()+RAND()+RAND()+RAND()+RAND()+RAND())-6))-1)+PT_Y5_MC!M67)</x:f>
        <x:v>3717749.687806489</x:v>
      </x:c>
      <x:c r="M176" s="16" t="n">
        <x:f>MAX(0,L176*(1+EXP((LN(1+Assumptions!$C$60)-0.5*Assumptions!$C$61^2)+Assumptions!$C$61*((RAND()+RAND()+RAND()+RAND()+RAND()+RAND()+RAND()+RAND()+RAND()+RAND()+RAND()+RAND())-6))-1)+PT_Y5_MC!N67)</x:f>
        <x:v>4078815.0992899495</x:v>
      </x:c>
      <x:c r="N176" s="16" t="n">
        <x:f>MAX(0,M176*(1+EXP((LN(1+Assumptions!$C$60)-0.5*Assumptions!$C$61^2)+Assumptions!$C$61*((RAND()+RAND()+RAND()+RAND()+RAND()+RAND()+RAND()+RAND()+RAND()+RAND()+RAND()+RAND())-6))-1)+PT_Y5_MC!O67)</x:f>
        <x:v>4710125.181819278</x:v>
      </x:c>
      <x:c r="O176" s="16" t="n">
        <x:f>MAX(0,N176*(1+EXP((LN(1+Assumptions!$C$60)-0.5*Assumptions!$C$61^2)+Assumptions!$C$61*((RAND()+RAND()+RAND()+RAND()+RAND()+RAND()+RAND()+RAND()+RAND()+RAND()+RAND()+RAND())-6))-1)+PT_Y5_MC!P67)</x:f>
        <x:v>4953453.48712272</x:v>
      </x:c>
      <x:c r="P176" s="16" t="n">
        <x:f>MAX(0,O176*(1+EXP((LN(1+Assumptions!$C$60)-0.5*Assumptions!$C$61^2)+Assumptions!$C$61*((RAND()+RAND()+RAND()+RAND()+RAND()+RAND()+RAND()+RAND()+RAND()+RAND()+RAND()+RAND())-6))-1)+PT_Y5_MC!Q67)</x:f>
        <x:v>6199394.332766028</x:v>
      </x:c>
      <x:c r="Q176" s="16" t="n">
        <x:f>MAX(0,P176*(1+EXP((LN(1+Assumptions!$C$60)-0.5*Assumptions!$C$61^2)+Assumptions!$C$61*((RAND()+RAND()+RAND()+RAND()+RAND()+RAND()+RAND()+RAND()+RAND()+RAND()+RAND()+RAND())-6))-1)+PT_Y5_MC!R67)</x:f>
        <x:v>5903168.423016025</x:v>
      </x:c>
      <x:c r="R176" s="16" t="n">
        <x:f>MAX(0,Q176*(1+EXP((LN(1+Assumptions!$C$60)-0.5*Assumptions!$C$61^2)+Assumptions!$C$61*((RAND()+RAND()+RAND()+RAND()+RAND()+RAND()+RAND()+RAND()+RAND()+RAND()+RAND()+RAND())-6))-1)+PT_Y5_MC!S67)</x:f>
        <x:v>6467478.898251662</x:v>
      </x:c>
      <x:c r="S176" s="16" t="n">
        <x:f>MAX(0,R176*(1+EXP((LN(1+Assumptions!$C$60)-0.5*Assumptions!$C$61^2)+Assumptions!$C$61*((RAND()+RAND()+RAND()+RAND()+RAND()+RAND()+RAND()+RAND()+RAND()+RAND()+RAND()+RAND())-6))-1)+PT_Y5_MC!T67)</x:f>
        <x:v>6128367.376646892</x:v>
      </x:c>
      <x:c r="T176" s="16" t="n">
        <x:f>MAX(0,S176*(1+EXP((LN(1+Assumptions!$C$60)-0.5*Assumptions!$C$61^2)+Assumptions!$C$61*((RAND()+RAND()+RAND()+RAND()+RAND()+RAND()+RAND()+RAND()+RAND()+RAND()+RAND()+RAND())-6))-1)+PT_Y5_MC!U67)</x:f>
        <x:v>5719719.719226399</x:v>
      </x:c>
      <x:c r="U176" s="16" t="n">
        <x:f>MAX(0,T176*(1+EXP((LN(1+Assumptions!$C$60)-0.5*Assumptions!$C$61^2)+Assumptions!$C$61*((RAND()+RAND()+RAND()+RAND()+RAND()+RAND()+RAND()+RAND()+RAND()+RAND()+RAND()+RAND())-6))-1)+PT_Y5_MC!V67)</x:f>
        <x:v>6197012.878179962</x:v>
      </x:c>
      <x:c r="V176" s="16" t="n">
        <x:f>MAX(0,U176*(1+EXP((LN(1+Assumptions!$C$60)-0.5*Assumptions!$C$61^2)+Assumptions!$C$61*((RAND()+RAND()+RAND()+RAND()+RAND()+RAND()+RAND()+RAND()+RAND()+RAND()+RAND()+RAND())-6))-1)+PT_Y5_MC!W67)</x:f>
        <x:v>5720008.499312366</x:v>
      </x:c>
      <x:c r="W176" s="16" t="n">
        <x:f>MAX(0,V176*(1+EXP((LN(1+Assumptions!$C$60)-0.5*Assumptions!$C$61^2)+Assumptions!$C$61*((RAND()+RAND()+RAND()+RAND()+RAND()+RAND()+RAND()+RAND()+RAND()+RAND()+RAND()+RAND())-6))-1)+PT_Y5_MC!X67)</x:f>
        <x:v>5970906.170415518</x:v>
      </x:c>
      <x:c r="X176" s="16" t="n">
        <x:f>MAX(0,W176*(1+EXP((LN(1+Assumptions!$C$60)-0.5*Assumptions!$C$61^2)+Assumptions!$C$61*((RAND()+RAND()+RAND()+RAND()+RAND()+RAND()+RAND()+RAND()+RAND()+RAND()+RAND()+RAND())-6))-1)+PT_Y5_MC!Y67)</x:f>
        <x:v>6132349.246106993</x:v>
      </x:c>
      <x:c r="Y176" s="16" t="n">
        <x:f>MAX(0,X176*(1+EXP((LN(1+Assumptions!$C$60)-0.5*Assumptions!$C$61^2)+Assumptions!$C$61*((RAND()+RAND()+RAND()+RAND()+RAND()+RAND()+RAND()+RAND()+RAND()+RAND()+RAND()+RAND())-6))-1)+PT_Y5_MC!Z67)</x:f>
        <x:v>9220400.878031075</x:v>
      </x:c>
      <x:c r="Z176" s="16" t="n">
        <x:f>MAX(0,Y176*(1+EXP((LN(1+Assumptions!$C$60)-0.5*Assumptions!$C$61^2)+Assumptions!$C$61*((RAND()+RAND()+RAND()+RAND()+RAND()+RAND()+RAND()+RAND()+RAND()+RAND()+RAND()+RAND())-6))-1)+PT_Y5_MC!AA67)</x:f>
        <x:v>7311327.101661345</x:v>
      </x:c>
      <x:c r="AA176" s="16" t="n">
        <x:f>MAX(0,Z176*(1+EXP((LN(1+Assumptions!$C$60)-0.5*Assumptions!$C$61^2)+Assumptions!$C$61*((RAND()+RAND()+RAND()+RAND()+RAND()+RAND()+RAND()+RAND()+RAND()+RAND()+RAND()+RAND())-6))-1)+PT_Y5_MC!AB67)</x:f>
        <x:v>8388417.436016766</x:v>
      </x:c>
      <x:c r="AB176" s="16" t="n">
        <x:f>MAX(0,AA176*(1+EXP((LN(1+Assumptions!$C$60)-0.5*Assumptions!$C$61^2)+Assumptions!$C$61*((RAND()+RAND()+RAND()+RAND()+RAND()+RAND()+RAND()+RAND()+RAND()+RAND()+RAND()+RAND())-6))-1)+PT_Y5_MC!AC67)</x:f>
        <x:v>7593762.8190486515</x:v>
      </x:c>
      <x:c r="AC176" s="16" t="n">
        <x:f>MAX(0,AB176*(1+EXP((LN(1+Assumptions!$C$60)-0.5*Assumptions!$C$61^2)+Assumptions!$C$61*((RAND()+RAND()+RAND()+RAND()+RAND()+RAND()+RAND()+RAND()+RAND()+RAND()+RAND()+RAND())-6))-1)+PT_Y5_MC!AD67)</x:f>
        <x:v>6775317.796165556</x:v>
      </x:c>
      <x:c r="AD176" s="16" t="n">
        <x:f>MAX(0,AC176*(1+EXP((LN(1+Assumptions!$C$60)-0.5*Assumptions!$C$61^2)+Assumptions!$C$61*((RAND()+RAND()+RAND()+RAND()+RAND()+RAND()+RAND()+RAND()+RAND()+RAND()+RAND()+RAND())-6))-1)+PT_Y5_MC!AE67)</x:f>
        <x:v>7562219.088179553</x:v>
      </x:c>
      <x:c r="AE176" s="16" t="n">
        <x:f>MAX(0,AD176*(1+EXP((LN(1+Assumptions!$C$60)-0.5*Assumptions!$C$61^2)+Assumptions!$C$61*((RAND()+RAND()+RAND()+RAND()+RAND()+RAND()+RAND()+RAND()+RAND()+RAND()+RAND()+RAND())-6))-1)+PT_Y5_MC!AF67)</x:f>
        <x:v>8257005.1068607895</x:v>
      </x:c>
      <x:c r="AF176" s="16" t="n">
        <x:f>MAX(0,AE176*(1+EXP((LN(1+Assumptions!$C$60)-0.5*Assumptions!$C$61^2)+Assumptions!$C$61*((RAND()+RAND()+RAND()+RAND()+RAND()+RAND()+RAND()+RAND()+RAND()+RAND()+RAND()+RAND())-6))-1)+PT_Y5_MC!AG67)</x:f>
        <x:v>9068879.359892495</x:v>
      </x:c>
    </x:row>
    <x:row r="177">
      <x:c r="A177" s="39">
        <x:v>173</x:v>
      </x:c>
      <x:c r="B177" s="16" t="n">
        <x:f>PT_Y5_MC!C68</x:f>
        <x:v>1029031.25</x:v>
      </x:c>
      <x:c r="C177" s="16" t="n">
        <x:f>MAX(0,B177*(1+EXP((LN(1+Assumptions!$C$60)-0.5*Assumptions!$C$61^2)+Assumptions!$C$61*((RAND()+RAND()+RAND()+RAND()+RAND()+RAND()+RAND()+RAND()+RAND()+RAND()+RAND()+RAND())-6))-1)+PT_Y5_MC!D67)</x:f>
        <x:v>1101867.1748987562</x:v>
      </x:c>
      <x:c r="D177" s="16" t="n">
        <x:f>MAX(0,C177*(1+EXP((LN(1+Assumptions!$C$60)-0.5*Assumptions!$C$61^2)+Assumptions!$C$61*((RAND()+RAND()+RAND()+RAND()+RAND()+RAND()+RAND()+RAND()+RAND()+RAND()+RAND()+RAND())-6))-1)+PT_Y5_MC!E67)</x:f>
        <x:v>1196332.5936153196</x:v>
      </x:c>
      <x:c r="E177" s="16" t="n">
        <x:f>MAX(0,D177*(1+EXP((LN(1+Assumptions!$C$60)-0.5*Assumptions!$C$61^2)+Assumptions!$C$61*((RAND()+RAND()+RAND()+RAND()+RAND()+RAND()+RAND()+RAND()+RAND()+RAND()+RAND()+RAND())-6))-1)+PT_Y5_MC!F67)</x:f>
        <x:v>1643116.660945913</x:v>
      </x:c>
      <x:c r="F177" s="16" t="n">
        <x:f>MAX(0,E177*(1+EXP((LN(1+Assumptions!$C$60)-0.5*Assumptions!$C$61^2)+Assumptions!$C$61*((RAND()+RAND()+RAND()+RAND()+RAND()+RAND()+RAND()+RAND()+RAND()+RAND()+RAND()+RAND())-6))-1)+PT_Y5_MC!G67)</x:f>
        <x:v>1338220.596902435</x:v>
      </x:c>
      <x:c r="G177" s="16" t="n">
        <x:f>MAX(0,F177*(1+EXP((LN(1+Assumptions!$C$60)-0.5*Assumptions!$C$61^2)+Assumptions!$C$61*((RAND()+RAND()+RAND()+RAND()+RAND()+RAND()+RAND()+RAND()+RAND()+RAND()+RAND()+RAND())-6))-1)+PT_Y5_MC!H67)</x:f>
        <x:v>1458575.166453882</x:v>
      </x:c>
      <x:c r="H177" s="16" t="n">
        <x:f>MAX(0,G177*(1+EXP((LN(1+Assumptions!$C$60)-0.5*Assumptions!$C$61^2)+Assumptions!$C$61*((RAND()+RAND()+RAND()+RAND()+RAND()+RAND()+RAND()+RAND()+RAND()+RAND()+RAND()+RAND())-6))-1)+PT_Y5_MC!I67)</x:f>
        <x:v>2058492.8139713863</x:v>
      </x:c>
      <x:c r="I177" s="16" t="n">
        <x:f>MAX(0,H177*(1+EXP((LN(1+Assumptions!$C$60)-0.5*Assumptions!$C$61^2)+Assumptions!$C$61*((RAND()+RAND()+RAND()+RAND()+RAND()+RAND()+RAND()+RAND()+RAND()+RAND()+RAND()+RAND())-6))-1)+PT_Y5_MC!J67)</x:f>
        <x:v>2267181.13820635</x:v>
      </x:c>
      <x:c r="J177" s="16" t="n">
        <x:f>MAX(0,I177*(1+EXP((LN(1+Assumptions!$C$60)-0.5*Assumptions!$C$61^2)+Assumptions!$C$61*((RAND()+RAND()+RAND()+RAND()+RAND()+RAND()+RAND()+RAND()+RAND()+RAND()+RAND()+RAND())-6))-1)+PT_Y5_MC!K67)</x:f>
        <x:v>2505932.3658203008</x:v>
      </x:c>
      <x:c r="K177" s="16" t="n">
        <x:f>MAX(0,J177*(1+EXP((LN(1+Assumptions!$C$60)-0.5*Assumptions!$C$61^2)+Assumptions!$C$61*((RAND()+RAND()+RAND()+RAND()+RAND()+RAND()+RAND()+RAND()+RAND()+RAND()+RAND()+RAND())-6))-1)+PT_Y5_MC!L67)</x:f>
        <x:v>2924115.3203760423</x:v>
      </x:c>
      <x:c r="L177" s="16" t="n">
        <x:f>MAX(0,K177*(1+EXP((LN(1+Assumptions!$C$60)-0.5*Assumptions!$C$61^2)+Assumptions!$C$61*((RAND()+RAND()+RAND()+RAND()+RAND()+RAND()+RAND()+RAND()+RAND()+RAND()+RAND()+RAND())-6))-1)+PT_Y5_MC!M67)</x:f>
        <x:v>2734159.756704919</x:v>
      </x:c>
      <x:c r="M177" s="16" t="n">
        <x:f>MAX(0,L177*(1+EXP((LN(1+Assumptions!$C$60)-0.5*Assumptions!$C$61^2)+Assumptions!$C$61*((RAND()+RAND()+RAND()+RAND()+RAND()+RAND()+RAND()+RAND()+RAND()+RAND()+RAND()+RAND())-6))-1)+PT_Y5_MC!N67)</x:f>
        <x:v>2905627.5473564263</x:v>
      </x:c>
      <x:c r="N177" s="16" t="n">
        <x:f>MAX(0,M177*(1+EXP((LN(1+Assumptions!$C$60)-0.5*Assumptions!$C$61^2)+Assumptions!$C$61*((RAND()+RAND()+RAND()+RAND()+RAND()+RAND()+RAND()+RAND()+RAND()+RAND()+RAND()+RAND())-6))-1)+PT_Y5_MC!O67)</x:f>
        <x:v>3360987.4902845067</x:v>
      </x:c>
      <x:c r="O177" s="16" t="n">
        <x:f>MAX(0,N177*(1+EXP((LN(1+Assumptions!$C$60)-0.5*Assumptions!$C$61^2)+Assumptions!$C$61*((RAND()+RAND()+RAND()+RAND()+RAND()+RAND()+RAND()+RAND()+RAND()+RAND()+RAND()+RAND())-6))-1)+PT_Y5_MC!P67)</x:f>
        <x:v>2910075.2770189056</x:v>
      </x:c>
      <x:c r="P177" s="16" t="n">
        <x:f>MAX(0,O177*(1+EXP((LN(1+Assumptions!$C$60)-0.5*Assumptions!$C$61^2)+Assumptions!$C$61*((RAND()+RAND()+RAND()+RAND()+RAND()+RAND()+RAND()+RAND()+RAND()+RAND()+RAND()+RAND())-6))-1)+PT_Y5_MC!Q67)</x:f>
        <x:v>2190994.8023003135</x:v>
      </x:c>
      <x:c r="Q177" s="16" t="n">
        <x:f>MAX(0,P177*(1+EXP((LN(1+Assumptions!$C$60)-0.5*Assumptions!$C$61^2)+Assumptions!$C$61*((RAND()+RAND()+RAND()+RAND()+RAND()+RAND()+RAND()+RAND()+RAND()+RAND()+RAND()+RAND())-6))-1)+PT_Y5_MC!R67)</x:f>
        <x:v>3016776.9938831716</x:v>
      </x:c>
      <x:c r="R177" s="16" t="n">
        <x:f>MAX(0,Q177*(1+EXP((LN(1+Assumptions!$C$60)-0.5*Assumptions!$C$61^2)+Assumptions!$C$61*((RAND()+RAND()+RAND()+RAND()+RAND()+RAND()+RAND()+RAND()+RAND()+RAND()+RAND()+RAND())-6))-1)+PT_Y5_MC!S67)</x:f>
        <x:v>2699508.6508635404</x:v>
      </x:c>
      <x:c r="S177" s="16" t="n">
        <x:f>MAX(0,R177*(1+EXP((LN(1+Assumptions!$C$60)-0.5*Assumptions!$C$61^2)+Assumptions!$C$61*((RAND()+RAND()+RAND()+RAND()+RAND()+RAND()+RAND()+RAND()+RAND()+RAND()+RAND()+RAND())-6))-1)+PT_Y5_MC!T67)</x:f>
        <x:v>3100408.9190590703</x:v>
      </x:c>
      <x:c r="T177" s="16" t="n">
        <x:f>MAX(0,S177*(1+EXP((LN(1+Assumptions!$C$60)-0.5*Assumptions!$C$61^2)+Assumptions!$C$61*((RAND()+RAND()+RAND()+RAND()+RAND()+RAND()+RAND()+RAND()+RAND()+RAND()+RAND()+RAND())-6))-1)+PT_Y5_MC!U67)</x:f>
        <x:v>2938307.3059660117</x:v>
      </x:c>
      <x:c r="U177" s="16" t="n">
        <x:f>MAX(0,T177*(1+EXP((LN(1+Assumptions!$C$60)-0.5*Assumptions!$C$61^2)+Assumptions!$C$61*((RAND()+RAND()+RAND()+RAND()+RAND()+RAND()+RAND()+RAND()+RAND()+RAND()+RAND()+RAND())-6))-1)+PT_Y5_MC!V67)</x:f>
        <x:v>3423972.9242827897</x:v>
      </x:c>
      <x:c r="V177" s="16" t="n">
        <x:f>MAX(0,U177*(1+EXP((LN(1+Assumptions!$C$60)-0.5*Assumptions!$C$61^2)+Assumptions!$C$61*((RAND()+RAND()+RAND()+RAND()+RAND()+RAND()+RAND()+RAND()+RAND()+RAND()+RAND()+RAND())-6))-1)+PT_Y5_MC!W67)</x:f>
        <x:v>4359526.691446169</x:v>
      </x:c>
      <x:c r="W177" s="16" t="n">
        <x:f>MAX(0,V177*(1+EXP((LN(1+Assumptions!$C$60)-0.5*Assumptions!$C$61^2)+Assumptions!$C$61*((RAND()+RAND()+RAND()+RAND()+RAND()+RAND()+RAND()+RAND()+RAND()+RAND()+RAND()+RAND())-6))-1)+PT_Y5_MC!X67)</x:f>
        <x:v>4225759.101034269</x:v>
      </x:c>
      <x:c r="X177" s="16" t="n">
        <x:f>MAX(0,W177*(1+EXP((LN(1+Assumptions!$C$60)-0.5*Assumptions!$C$61^2)+Assumptions!$C$61*((RAND()+RAND()+RAND()+RAND()+RAND()+RAND()+RAND()+RAND()+RAND()+RAND()+RAND()+RAND())-6))-1)+PT_Y5_MC!Y67)</x:f>
        <x:v>4527055.987460267</x:v>
      </x:c>
      <x:c r="Y177" s="16" t="n">
        <x:f>MAX(0,X177*(1+EXP((LN(1+Assumptions!$C$60)-0.5*Assumptions!$C$61^2)+Assumptions!$C$61*((RAND()+RAND()+RAND()+RAND()+RAND()+RAND()+RAND()+RAND()+RAND()+RAND()+RAND()+RAND())-6))-1)+PT_Y5_MC!Z67)</x:f>
        <x:v>5011501.118608622</x:v>
      </x:c>
      <x:c r="Z177" s="16" t="n">
        <x:f>MAX(0,Y177*(1+EXP((LN(1+Assumptions!$C$60)-0.5*Assumptions!$C$61^2)+Assumptions!$C$61*((RAND()+RAND()+RAND()+RAND()+RAND()+RAND()+RAND()+RAND()+RAND()+RAND()+RAND()+RAND())-6))-1)+PT_Y5_MC!AA67)</x:f>
        <x:v>5375124.169231784</x:v>
      </x:c>
      <x:c r="AA177" s="16" t="n">
        <x:f>MAX(0,Z177*(1+EXP((LN(1+Assumptions!$C$60)-0.5*Assumptions!$C$61^2)+Assumptions!$C$61*((RAND()+RAND()+RAND()+RAND()+RAND()+RAND()+RAND()+RAND()+RAND()+RAND()+RAND()+RAND())-6))-1)+PT_Y5_MC!AB67)</x:f>
        <x:v>7379393.168971616</x:v>
      </x:c>
      <x:c r="AB177" s="16" t="n">
        <x:f>MAX(0,AA177*(1+EXP((LN(1+Assumptions!$C$60)-0.5*Assumptions!$C$61^2)+Assumptions!$C$61*((RAND()+RAND()+RAND()+RAND()+RAND()+RAND()+RAND()+RAND()+RAND()+RAND()+RAND()+RAND())-6))-1)+PT_Y5_MC!AC67)</x:f>
        <x:v>8024598.667014131</x:v>
      </x:c>
      <x:c r="AC177" s="16" t="n">
        <x:f>MAX(0,AB177*(1+EXP((LN(1+Assumptions!$C$60)-0.5*Assumptions!$C$61^2)+Assumptions!$C$61*((RAND()+RAND()+RAND()+RAND()+RAND()+RAND()+RAND()+RAND()+RAND()+RAND()+RAND()+RAND())-6))-1)+PT_Y5_MC!AD67)</x:f>
        <x:v>9642044.658013564</x:v>
      </x:c>
      <x:c r="AD177" s="16" t="n">
        <x:f>MAX(0,AC177*(1+EXP((LN(1+Assumptions!$C$60)-0.5*Assumptions!$C$61^2)+Assumptions!$C$61*((RAND()+RAND()+RAND()+RAND()+RAND()+RAND()+RAND()+RAND()+RAND()+RAND()+RAND()+RAND())-6))-1)+PT_Y5_MC!AE67)</x:f>
        <x:v>9474772.237460157</x:v>
      </x:c>
      <x:c r="AE177" s="16" t="n">
        <x:f>MAX(0,AD177*(1+EXP((LN(1+Assumptions!$C$60)-0.5*Assumptions!$C$61^2)+Assumptions!$C$61*((RAND()+RAND()+RAND()+RAND()+RAND()+RAND()+RAND()+RAND()+RAND()+RAND()+RAND()+RAND())-6))-1)+PT_Y5_MC!AF67)</x:f>
        <x:v>11146872.665050922</x:v>
      </x:c>
      <x:c r="AF177" s="16" t="n">
        <x:f>MAX(0,AE177*(1+EXP((LN(1+Assumptions!$C$60)-0.5*Assumptions!$C$61^2)+Assumptions!$C$61*((RAND()+RAND()+RAND()+RAND()+RAND()+RAND()+RAND()+RAND()+RAND()+RAND()+RAND()+RAND())-6))-1)+PT_Y5_MC!AG67)</x:f>
        <x:v>11639787.521194583</x:v>
      </x:c>
    </x:row>
    <x:row r="178">
      <x:c r="A178" s="39">
        <x:v>174</x:v>
      </x:c>
      <x:c r="B178" s="16" t="n">
        <x:f>PT_Y5_MC!C68</x:f>
        <x:v>1029031.25</x:v>
      </x:c>
      <x:c r="C178" s="16" t="n">
        <x:f>MAX(0,B178*(1+EXP((LN(1+Assumptions!$C$60)-0.5*Assumptions!$C$61^2)+Assumptions!$C$61*((RAND()+RAND()+RAND()+RAND()+RAND()+RAND()+RAND()+RAND()+RAND()+RAND()+RAND()+RAND())-6))-1)+PT_Y5_MC!D67)</x:f>
        <x:v>1000749.9500575704</x:v>
      </x:c>
      <x:c r="D178" s="16" t="n">
        <x:f>MAX(0,C178*(1+EXP((LN(1+Assumptions!$C$60)-0.5*Assumptions!$C$61^2)+Assumptions!$C$61*((RAND()+RAND()+RAND()+RAND()+RAND()+RAND()+RAND()+RAND()+RAND()+RAND()+RAND()+RAND())-6))-1)+PT_Y5_MC!E67)</x:f>
        <x:v>1098915.6342805384</x:v>
      </x:c>
      <x:c r="E178" s="16" t="n">
        <x:f>MAX(0,D178*(1+EXP((LN(1+Assumptions!$C$60)-0.5*Assumptions!$C$61^2)+Assumptions!$C$61*((RAND()+RAND()+RAND()+RAND()+RAND()+RAND()+RAND()+RAND()+RAND()+RAND()+RAND()+RAND())-6))-1)+PT_Y5_MC!F67)</x:f>
        <x:v>894873.2394601919</x:v>
      </x:c>
      <x:c r="F178" s="16" t="n">
        <x:f>MAX(0,E178*(1+EXP((LN(1+Assumptions!$C$60)-0.5*Assumptions!$C$61^2)+Assumptions!$C$61*((RAND()+RAND()+RAND()+RAND()+RAND()+RAND()+RAND()+RAND()+RAND()+RAND()+RAND()+RAND())-6))-1)+PT_Y5_MC!G67)</x:f>
        <x:v>1121498.0333973991</x:v>
      </x:c>
      <x:c r="G178" s="16" t="n">
        <x:f>MAX(0,F178*(1+EXP((LN(1+Assumptions!$C$60)-0.5*Assumptions!$C$61^2)+Assumptions!$C$61*((RAND()+RAND()+RAND()+RAND()+RAND()+RAND()+RAND()+RAND()+RAND()+RAND()+RAND()+RAND())-6))-1)+PT_Y5_MC!H67)</x:f>
        <x:v>1048035.0608983479</x:v>
      </x:c>
      <x:c r="H178" s="16" t="n">
        <x:f>MAX(0,G178*(1+EXP((LN(1+Assumptions!$C$60)-0.5*Assumptions!$C$61^2)+Assumptions!$C$61*((RAND()+RAND()+RAND()+RAND()+RAND()+RAND()+RAND()+RAND()+RAND()+RAND()+RAND()+RAND())-6))-1)+PT_Y5_MC!I67)</x:f>
        <x:v>1454192.3172982996</x:v>
      </x:c>
      <x:c r="I178" s="16" t="n">
        <x:f>MAX(0,H178*(1+EXP((LN(1+Assumptions!$C$60)-0.5*Assumptions!$C$61^2)+Assumptions!$C$61*((RAND()+RAND()+RAND()+RAND()+RAND()+RAND()+RAND()+RAND()+RAND()+RAND()+RAND()+RAND())-6))-1)+PT_Y5_MC!J67)</x:f>
        <x:v>1636002.6640569356</x:v>
      </x:c>
      <x:c r="J178" s="16" t="n">
        <x:f>MAX(0,I178*(1+EXP((LN(1+Assumptions!$C$60)-0.5*Assumptions!$C$61^2)+Assumptions!$C$61*((RAND()+RAND()+RAND()+RAND()+RAND()+RAND()+RAND()+RAND()+RAND()+RAND()+RAND()+RAND())-6))-1)+PT_Y5_MC!K67)</x:f>
        <x:v>2061472.0600426295</x:v>
      </x:c>
      <x:c r="K178" s="16" t="n">
        <x:f>MAX(0,J178*(1+EXP((LN(1+Assumptions!$C$60)-0.5*Assumptions!$C$61^2)+Assumptions!$C$61*((RAND()+RAND()+RAND()+RAND()+RAND()+RAND()+RAND()+RAND()+RAND()+RAND()+RAND()+RAND())-6))-1)+PT_Y5_MC!L67)</x:f>
        <x:v>2254084.8102359246</x:v>
      </x:c>
      <x:c r="L178" s="16" t="n">
        <x:f>MAX(0,K178*(1+EXP((LN(1+Assumptions!$C$60)-0.5*Assumptions!$C$61^2)+Assumptions!$C$61*((RAND()+RAND()+RAND()+RAND()+RAND()+RAND()+RAND()+RAND()+RAND()+RAND()+RAND()+RAND())-6))-1)+PT_Y5_MC!M67)</x:f>
        <x:v>2500859.67664014</x:v>
      </x:c>
      <x:c r="M178" s="16" t="n">
        <x:f>MAX(0,L178*(1+EXP((LN(1+Assumptions!$C$60)-0.5*Assumptions!$C$61^2)+Assumptions!$C$61*((RAND()+RAND()+RAND()+RAND()+RAND()+RAND()+RAND()+RAND()+RAND()+RAND()+RAND()+RAND())-6))-1)+PT_Y5_MC!N67)</x:f>
        <x:v>2703145.9304117463</x:v>
      </x:c>
      <x:c r="N178" s="16" t="n">
        <x:f>MAX(0,M178*(1+EXP((LN(1+Assumptions!$C$60)-0.5*Assumptions!$C$61^2)+Assumptions!$C$61*((RAND()+RAND()+RAND()+RAND()+RAND()+RAND()+RAND()+RAND()+RAND()+RAND()+RAND()+RAND())-6))-1)+PT_Y5_MC!O67)</x:f>
        <x:v>2702640.464453229</x:v>
      </x:c>
      <x:c r="O178" s="16" t="n">
        <x:f>MAX(0,N178*(1+EXP((LN(1+Assumptions!$C$60)-0.5*Assumptions!$C$61^2)+Assumptions!$C$61*((RAND()+RAND()+RAND()+RAND()+RAND()+RAND()+RAND()+RAND()+RAND()+RAND()+RAND()+RAND())-6))-1)+PT_Y5_MC!P67)</x:f>
        <x:v>3000893.2390484908</x:v>
      </x:c>
      <x:c r="P178" s="16" t="n">
        <x:f>MAX(0,O178*(1+EXP((LN(1+Assumptions!$C$60)-0.5*Assumptions!$C$61^2)+Assumptions!$C$61*((RAND()+RAND()+RAND()+RAND()+RAND()+RAND()+RAND()+RAND()+RAND()+RAND()+RAND()+RAND())-6))-1)+PT_Y5_MC!Q67)</x:f>
        <x:v>3653180.8131335783</x:v>
      </x:c>
      <x:c r="Q178" s="16" t="n">
        <x:f>MAX(0,P178*(1+EXP((LN(1+Assumptions!$C$60)-0.5*Assumptions!$C$61^2)+Assumptions!$C$61*((RAND()+RAND()+RAND()+RAND()+RAND()+RAND()+RAND()+RAND()+RAND()+RAND()+RAND()+RAND())-6))-1)+PT_Y5_MC!R67)</x:f>
        <x:v>3216242.161830604</x:v>
      </x:c>
      <x:c r="R178" s="16" t="n">
        <x:f>MAX(0,Q178*(1+EXP((LN(1+Assumptions!$C$60)-0.5*Assumptions!$C$61^2)+Assumptions!$C$61*((RAND()+RAND()+RAND()+RAND()+RAND()+RAND()+RAND()+RAND()+RAND()+RAND()+RAND()+RAND())-6))-1)+PT_Y5_MC!S67)</x:f>
        <x:v>3133614.7243076544</x:v>
      </x:c>
      <x:c r="S178" s="16" t="n">
        <x:f>MAX(0,R178*(1+EXP((LN(1+Assumptions!$C$60)-0.5*Assumptions!$C$61^2)+Assumptions!$C$61*((RAND()+RAND()+RAND()+RAND()+RAND()+RAND()+RAND()+RAND()+RAND()+RAND()+RAND()+RAND())-6))-1)+PT_Y5_MC!T67)</x:f>
        <x:v>3491631.3056195704</x:v>
      </x:c>
      <x:c r="T178" s="16" t="n">
        <x:f>MAX(0,S178*(1+EXP((LN(1+Assumptions!$C$60)-0.5*Assumptions!$C$61^2)+Assumptions!$C$61*((RAND()+RAND()+RAND()+RAND()+RAND()+RAND()+RAND()+RAND()+RAND()+RAND()+RAND()+RAND())-6))-1)+PT_Y5_MC!U67)</x:f>
        <x:v>4046030.9702163176</x:v>
      </x:c>
      <x:c r="U178" s="16" t="n">
        <x:f>MAX(0,T178*(1+EXP((LN(1+Assumptions!$C$60)-0.5*Assumptions!$C$61^2)+Assumptions!$C$61*((RAND()+RAND()+RAND()+RAND()+RAND()+RAND()+RAND()+RAND()+RAND()+RAND()+RAND()+RAND())-6))-1)+PT_Y5_MC!V67)</x:f>
        <x:v>5485068.930529926</x:v>
      </x:c>
      <x:c r="V178" s="16" t="n">
        <x:f>MAX(0,U178*(1+EXP((LN(1+Assumptions!$C$60)-0.5*Assumptions!$C$61^2)+Assumptions!$C$61*((RAND()+RAND()+RAND()+RAND()+RAND()+RAND()+RAND()+RAND()+RAND()+RAND()+RAND()+RAND())-6))-1)+PT_Y5_MC!W67)</x:f>
        <x:v>7333484.167213427</x:v>
      </x:c>
      <x:c r="W178" s="16" t="n">
        <x:f>MAX(0,V178*(1+EXP((LN(1+Assumptions!$C$60)-0.5*Assumptions!$C$61^2)+Assumptions!$C$61*((RAND()+RAND()+RAND()+RAND()+RAND()+RAND()+RAND()+RAND()+RAND()+RAND()+RAND()+RAND())-6))-1)+PT_Y5_MC!X67)</x:f>
        <x:v>7490212.204185196</x:v>
      </x:c>
      <x:c r="X178" s="16" t="n">
        <x:f>MAX(0,W178*(1+EXP((LN(1+Assumptions!$C$60)-0.5*Assumptions!$C$61^2)+Assumptions!$C$61*((RAND()+RAND()+RAND()+RAND()+RAND()+RAND()+RAND()+RAND()+RAND()+RAND()+RAND()+RAND())-6))-1)+PT_Y5_MC!Y67)</x:f>
        <x:v>7628804.961569138</x:v>
      </x:c>
      <x:c r="Y178" s="16" t="n">
        <x:f>MAX(0,X178*(1+EXP((LN(1+Assumptions!$C$60)-0.5*Assumptions!$C$61^2)+Assumptions!$C$61*((RAND()+RAND()+RAND()+RAND()+RAND()+RAND()+RAND()+RAND()+RAND()+RAND()+RAND()+RAND())-6))-1)+PT_Y5_MC!Z67)</x:f>
        <x:v>7236807.398230041</x:v>
      </x:c>
      <x:c r="Z178" s="16" t="n">
        <x:f>MAX(0,Y178*(1+EXP((LN(1+Assumptions!$C$60)-0.5*Assumptions!$C$61^2)+Assumptions!$C$61*((RAND()+RAND()+RAND()+RAND()+RAND()+RAND()+RAND()+RAND()+RAND()+RAND()+RAND()+RAND())-6))-1)+PT_Y5_MC!AA67)</x:f>
        <x:v>7819713.180279689</x:v>
      </x:c>
      <x:c r="AA178" s="16" t="n">
        <x:f>MAX(0,Z178*(1+EXP((LN(1+Assumptions!$C$60)-0.5*Assumptions!$C$61^2)+Assumptions!$C$61*((RAND()+RAND()+RAND()+RAND()+RAND()+RAND()+RAND()+RAND()+RAND()+RAND()+RAND()+RAND())-6))-1)+PT_Y5_MC!AB67)</x:f>
        <x:v>6372133.95552563</x:v>
      </x:c>
      <x:c r="AB178" s="16" t="n">
        <x:f>MAX(0,AA178*(1+EXP((LN(1+Assumptions!$C$60)-0.5*Assumptions!$C$61^2)+Assumptions!$C$61*((RAND()+RAND()+RAND()+RAND()+RAND()+RAND()+RAND()+RAND()+RAND()+RAND()+RAND()+RAND())-6))-1)+PT_Y5_MC!AC67)</x:f>
        <x:v>7308958.522712758</x:v>
      </x:c>
      <x:c r="AC178" s="16" t="n">
        <x:f>MAX(0,AB178*(1+EXP((LN(1+Assumptions!$C$60)-0.5*Assumptions!$C$61^2)+Assumptions!$C$61*((RAND()+RAND()+RAND()+RAND()+RAND()+RAND()+RAND()+RAND()+RAND()+RAND()+RAND()+RAND())-6))-1)+PT_Y5_MC!AD67)</x:f>
        <x:v>8564349.441177662</x:v>
      </x:c>
      <x:c r="AD178" s="16" t="n">
        <x:f>MAX(0,AC178*(1+EXP((LN(1+Assumptions!$C$60)-0.5*Assumptions!$C$61^2)+Assumptions!$C$61*((RAND()+RAND()+RAND()+RAND()+RAND()+RAND()+RAND()+RAND()+RAND()+RAND()+RAND()+RAND())-6))-1)+PT_Y5_MC!AE67)</x:f>
        <x:v>9254515.262694519</x:v>
      </x:c>
      <x:c r="AE178" s="16" t="n">
        <x:f>MAX(0,AD178*(1+EXP((LN(1+Assumptions!$C$60)-0.5*Assumptions!$C$61^2)+Assumptions!$C$61*((RAND()+RAND()+RAND()+RAND()+RAND()+RAND()+RAND()+RAND()+RAND()+RAND()+RAND()+RAND())-6))-1)+PT_Y5_MC!AF67)</x:f>
        <x:v>10289375.223364241</x:v>
      </x:c>
      <x:c r="AF178" s="16" t="n">
        <x:f>MAX(0,AE178*(1+EXP((LN(1+Assumptions!$C$60)-0.5*Assumptions!$C$61^2)+Assumptions!$C$61*((RAND()+RAND()+RAND()+RAND()+RAND()+RAND()+RAND()+RAND()+RAND()+RAND()+RAND()+RAND())-6))-1)+PT_Y5_MC!AG67)</x:f>
        <x:v>11827964.223850794</x:v>
      </x:c>
    </x:row>
    <x:row r="179">
      <x:c r="A179" s="39">
        <x:v>175</x:v>
      </x:c>
      <x:c r="B179" s="16" t="n">
        <x:f>PT_Y5_MC!C68</x:f>
        <x:v>1029031.25</x:v>
      </x:c>
      <x:c r="C179" s="16" t="n">
        <x:f>MAX(0,B179*(1+EXP((LN(1+Assumptions!$C$60)-0.5*Assumptions!$C$61^2)+Assumptions!$C$61*((RAND()+RAND()+RAND()+RAND()+RAND()+RAND()+RAND()+RAND()+RAND()+RAND()+RAND()+RAND())-6))-1)+PT_Y5_MC!D67)</x:f>
        <x:v>1141025.7695484464</x:v>
      </x:c>
      <x:c r="D179" s="16" t="n">
        <x:f>MAX(0,C179*(1+EXP((LN(1+Assumptions!$C$60)-0.5*Assumptions!$C$61^2)+Assumptions!$C$61*((RAND()+RAND()+RAND()+RAND()+RAND()+RAND()+RAND()+RAND()+RAND()+RAND()+RAND()+RAND())-6))-1)+PT_Y5_MC!E67)</x:f>
        <x:v>1067176.9841047793</x:v>
      </x:c>
      <x:c r="E179" s="16" t="n">
        <x:f>MAX(0,D179*(1+EXP((LN(1+Assumptions!$C$60)-0.5*Assumptions!$C$61^2)+Assumptions!$C$61*((RAND()+RAND()+RAND()+RAND()+RAND()+RAND()+RAND()+RAND()+RAND()+RAND()+RAND()+RAND())-6))-1)+PT_Y5_MC!F67)</x:f>
        <x:v>1048219.04563356</x:v>
      </x:c>
      <x:c r="F179" s="16" t="n">
        <x:f>MAX(0,E179*(1+EXP((LN(1+Assumptions!$C$60)-0.5*Assumptions!$C$61^2)+Assumptions!$C$61*((RAND()+RAND()+RAND()+RAND()+RAND()+RAND()+RAND()+RAND()+RAND()+RAND()+RAND()+RAND())-6))-1)+PT_Y5_MC!G67)</x:f>
        <x:v>1056813.4258319545</x:v>
      </x:c>
      <x:c r="G179" s="16" t="n">
        <x:f>MAX(0,F179*(1+EXP((LN(1+Assumptions!$C$60)-0.5*Assumptions!$C$61^2)+Assumptions!$C$61*((RAND()+RAND()+RAND()+RAND()+RAND()+RAND()+RAND()+RAND()+RAND()+RAND()+RAND()+RAND())-6))-1)+PT_Y5_MC!H67)</x:f>
        <x:v>984479.0952150207</x:v>
      </x:c>
      <x:c r="H179" s="16" t="n">
        <x:f>MAX(0,G179*(1+EXP((LN(1+Assumptions!$C$60)-0.5*Assumptions!$C$61^2)+Assumptions!$C$61*((RAND()+RAND()+RAND()+RAND()+RAND()+RAND()+RAND()+RAND()+RAND()+RAND()+RAND()+RAND())-6))-1)+PT_Y5_MC!I67)</x:f>
        <x:v>1090450.9034896342</x:v>
      </x:c>
      <x:c r="I179" s="16" t="n">
        <x:f>MAX(0,H179*(1+EXP((LN(1+Assumptions!$C$60)-0.5*Assumptions!$C$61^2)+Assumptions!$C$61*((RAND()+RAND()+RAND()+RAND()+RAND()+RAND()+RAND()+RAND()+RAND()+RAND()+RAND()+RAND())-6))-1)+PT_Y5_MC!J67)</x:f>
        <x:v>1304731.626273997</x:v>
      </x:c>
      <x:c r="J179" s="16" t="n">
        <x:f>MAX(0,I179*(1+EXP((LN(1+Assumptions!$C$60)-0.5*Assumptions!$C$61^2)+Assumptions!$C$61*((RAND()+RAND()+RAND()+RAND()+RAND()+RAND()+RAND()+RAND()+RAND()+RAND()+RAND()+RAND())-6))-1)+PT_Y5_MC!K67)</x:f>
        <x:v>978033.8587599286</x:v>
      </x:c>
      <x:c r="K179" s="16" t="n">
        <x:f>MAX(0,J179*(1+EXP((LN(1+Assumptions!$C$60)-0.5*Assumptions!$C$61^2)+Assumptions!$C$61*((RAND()+RAND()+RAND()+RAND()+RAND()+RAND()+RAND()+RAND()+RAND()+RAND()+RAND()+RAND())-6))-1)+PT_Y5_MC!L67)</x:f>
        <x:v>883387.1210140272</x:v>
      </x:c>
      <x:c r="L179" s="16" t="n">
        <x:f>MAX(0,K179*(1+EXP((LN(1+Assumptions!$C$60)-0.5*Assumptions!$C$61^2)+Assumptions!$C$61*((RAND()+RAND()+RAND()+RAND()+RAND()+RAND()+RAND()+RAND()+RAND()+RAND()+RAND()+RAND())-6))-1)+PT_Y5_MC!M67)</x:f>
        <x:v>854738.9229458875</x:v>
      </x:c>
      <x:c r="M179" s="16" t="n">
        <x:f>MAX(0,L179*(1+EXP((LN(1+Assumptions!$C$60)-0.5*Assumptions!$C$61^2)+Assumptions!$C$61*((RAND()+RAND()+RAND()+RAND()+RAND()+RAND()+RAND()+RAND()+RAND()+RAND()+RAND()+RAND())-6))-1)+PT_Y5_MC!N67)</x:f>
        <x:v>1043031.4358637976</x:v>
      </x:c>
      <x:c r="N179" s="16" t="n">
        <x:f>MAX(0,M179*(1+EXP((LN(1+Assumptions!$C$60)-0.5*Assumptions!$C$61^2)+Assumptions!$C$61*((RAND()+RAND()+RAND()+RAND()+RAND()+RAND()+RAND()+RAND()+RAND()+RAND()+RAND()+RAND())-6))-1)+PT_Y5_MC!O67)</x:f>
        <x:v>1069898.089728859</x:v>
      </x:c>
      <x:c r="O179" s="16" t="n">
        <x:f>MAX(0,N179*(1+EXP((LN(1+Assumptions!$C$60)-0.5*Assumptions!$C$61^2)+Assumptions!$C$61*((RAND()+RAND()+RAND()+RAND()+RAND()+RAND()+RAND()+RAND()+RAND()+RAND()+RAND()+RAND())-6))-1)+PT_Y5_MC!P67)</x:f>
        <x:v>764267.8479468251</x:v>
      </x:c>
      <x:c r="P179" s="16" t="n">
        <x:f>MAX(0,O179*(1+EXP((LN(1+Assumptions!$C$60)-0.5*Assumptions!$C$61^2)+Assumptions!$C$61*((RAND()+RAND()+RAND()+RAND()+RAND()+RAND()+RAND()+RAND()+RAND()+RAND()+RAND()+RAND())-6))-1)+PT_Y5_MC!Q67)</x:f>
        <x:v>662865.7665575702</x:v>
      </x:c>
      <x:c r="Q179" s="16" t="n">
        <x:f>MAX(0,P179*(1+EXP((LN(1+Assumptions!$C$60)-0.5*Assumptions!$C$61^2)+Assumptions!$C$61*((RAND()+RAND()+RAND()+RAND()+RAND()+RAND()+RAND()+RAND()+RAND()+RAND()+RAND()+RAND())-6))-1)+PT_Y5_MC!R67)</x:f>
        <x:v>613698.1752947348</x:v>
      </x:c>
      <x:c r="R179" s="16" t="n">
        <x:f>MAX(0,Q179*(1+EXP((LN(1+Assumptions!$C$60)-0.5*Assumptions!$C$61^2)+Assumptions!$C$61*((RAND()+RAND()+RAND()+RAND()+RAND()+RAND()+RAND()+RAND()+RAND()+RAND()+RAND()+RAND())-6))-1)+PT_Y5_MC!S67)</x:f>
        <x:v>564691.573295121</x:v>
      </x:c>
      <x:c r="S179" s="16" t="n">
        <x:f>MAX(0,R179*(1+EXP((LN(1+Assumptions!$C$60)-0.5*Assumptions!$C$61^2)+Assumptions!$C$61*((RAND()+RAND()+RAND()+RAND()+RAND()+RAND()+RAND()+RAND()+RAND()+RAND()+RAND()+RAND())-6))-1)+PT_Y5_MC!T67)</x:f>
        <x:v>591177.5166505487</x:v>
      </x:c>
      <x:c r="T179" s="16" t="n">
        <x:f>MAX(0,S179*(1+EXP((LN(1+Assumptions!$C$60)-0.5*Assumptions!$C$61^2)+Assumptions!$C$61*((RAND()+RAND()+RAND()+RAND()+RAND()+RAND()+RAND()+RAND()+RAND()+RAND()+RAND()+RAND())-6))-1)+PT_Y5_MC!U67)</x:f>
        <x:v>606249.9872903442</x:v>
      </x:c>
      <x:c r="U179" s="16" t="n">
        <x:f>MAX(0,T179*(1+EXP((LN(1+Assumptions!$C$60)-0.5*Assumptions!$C$61^2)+Assumptions!$C$61*((RAND()+RAND()+RAND()+RAND()+RAND()+RAND()+RAND()+RAND()+RAND()+RAND()+RAND()+RAND())-6))-1)+PT_Y5_MC!V67)</x:f>
        <x:v>619372.2526141804</x:v>
      </x:c>
      <x:c r="V179" s="16" t="n">
        <x:f>MAX(0,U179*(1+EXP((LN(1+Assumptions!$C$60)-0.5*Assumptions!$C$61^2)+Assumptions!$C$61*((RAND()+RAND()+RAND()+RAND()+RAND()+RAND()+RAND()+RAND()+RAND()+RAND()+RAND()+RAND())-6))-1)+PT_Y5_MC!W67)</x:f>
        <x:v>545384.1882976505</x:v>
      </x:c>
      <x:c r="W179" s="16" t="n">
        <x:f>MAX(0,V179*(1+EXP((LN(1+Assumptions!$C$60)-0.5*Assumptions!$C$61^2)+Assumptions!$C$61*((RAND()+RAND()+RAND()+RAND()+RAND()+RAND()+RAND()+RAND()+RAND()+RAND()+RAND()+RAND())-6))-1)+PT_Y5_MC!X67)</x:f>
        <x:v>514967.57726914325</x:v>
      </x:c>
      <x:c r="X179" s="16" t="n">
        <x:f>MAX(0,W179*(1+EXP((LN(1+Assumptions!$C$60)-0.5*Assumptions!$C$61^2)+Assumptions!$C$61*((RAND()+RAND()+RAND()+RAND()+RAND()+RAND()+RAND()+RAND()+RAND()+RAND()+RAND()+RAND())-6))-1)+PT_Y5_MC!Y67)</x:f>
        <x:v>637653.318501674</x:v>
      </x:c>
      <x:c r="Y179" s="16" t="n">
        <x:f>MAX(0,X179*(1+EXP((LN(1+Assumptions!$C$60)-0.5*Assumptions!$C$61^2)+Assumptions!$C$61*((RAND()+RAND()+RAND()+RAND()+RAND()+RAND()+RAND()+RAND()+RAND()+RAND()+RAND()+RAND())-6))-1)+PT_Y5_MC!Z67)</x:f>
        <x:v>601951.295336297</x:v>
      </x:c>
      <x:c r="Z179" s="16" t="n">
        <x:f>MAX(0,Y179*(1+EXP((LN(1+Assumptions!$C$60)-0.5*Assumptions!$C$61^2)+Assumptions!$C$61*((RAND()+RAND()+RAND()+RAND()+RAND()+RAND()+RAND()+RAND()+RAND()+RAND()+RAND()+RAND())-6))-1)+PT_Y5_MC!AA67)</x:f>
        <x:v>877277.5723355869</x:v>
      </x:c>
      <x:c r="AA179" s="16" t="n">
        <x:f>MAX(0,Z179*(1+EXP((LN(1+Assumptions!$C$60)-0.5*Assumptions!$C$61^2)+Assumptions!$C$61*((RAND()+RAND()+RAND()+RAND()+RAND()+RAND()+RAND()+RAND()+RAND()+RAND()+RAND()+RAND())-6))-1)+PT_Y5_MC!AB67)</x:f>
        <x:v>952511.9281522864</x:v>
      </x:c>
      <x:c r="AB179" s="16" t="n">
        <x:f>MAX(0,AA179*(1+EXP((LN(1+Assumptions!$C$60)-0.5*Assumptions!$C$61^2)+Assumptions!$C$61*((RAND()+RAND()+RAND()+RAND()+RAND()+RAND()+RAND()+RAND()+RAND()+RAND()+RAND()+RAND())-6))-1)+PT_Y5_MC!AC67)</x:f>
        <x:v>1031808.0596566328</x:v>
      </x:c>
      <x:c r="AC179" s="16" t="n">
        <x:f>MAX(0,AB179*(1+EXP((LN(1+Assumptions!$C$60)-0.5*Assumptions!$C$61^2)+Assumptions!$C$61*((RAND()+RAND()+RAND()+RAND()+RAND()+RAND()+RAND()+RAND()+RAND()+RAND()+RAND()+RAND())-6))-1)+PT_Y5_MC!AD67)</x:f>
        <x:v>1152949.1828176526</x:v>
      </x:c>
      <x:c r="AD179" s="16" t="n">
        <x:f>MAX(0,AC179*(1+EXP((LN(1+Assumptions!$C$60)-0.5*Assumptions!$C$61^2)+Assumptions!$C$61*((RAND()+RAND()+RAND()+RAND()+RAND()+RAND()+RAND()+RAND()+RAND()+RAND()+RAND()+RAND())-6))-1)+PT_Y5_MC!AE67)</x:f>
        <x:v>1422431.4897481992</x:v>
      </x:c>
      <x:c r="AE179" s="16" t="n">
        <x:f>MAX(0,AD179*(1+EXP((LN(1+Assumptions!$C$60)-0.5*Assumptions!$C$61^2)+Assumptions!$C$61*((RAND()+RAND()+RAND()+RAND()+RAND()+RAND()+RAND()+RAND()+RAND()+RAND()+RAND()+RAND())-6))-1)+PT_Y5_MC!AF67)</x:f>
        <x:v>1680646.2477286095</x:v>
      </x:c>
      <x:c r="AF179" s="16" t="n">
        <x:f>MAX(0,AE179*(1+EXP((LN(1+Assumptions!$C$60)-0.5*Assumptions!$C$61^2)+Assumptions!$C$61*((RAND()+RAND()+RAND()+RAND()+RAND()+RAND()+RAND()+RAND()+RAND()+RAND()+RAND()+RAND())-6))-1)+PT_Y5_MC!AG67)</x:f>
        <x:v>1855636.56438931</x:v>
      </x:c>
    </x:row>
    <x:row r="180">
      <x:c r="A180" s="39">
        <x:v>176</x:v>
      </x:c>
      <x:c r="B180" s="16" t="n">
        <x:f>PT_Y5_MC!C68</x:f>
        <x:v>1029031.25</x:v>
      </x:c>
      <x:c r="C180" s="16" t="n">
        <x:f>MAX(0,B180*(1+EXP((LN(1+Assumptions!$C$60)-0.5*Assumptions!$C$61^2)+Assumptions!$C$61*((RAND()+RAND()+RAND()+RAND()+RAND()+RAND()+RAND()+RAND()+RAND()+RAND()+RAND()+RAND())-6))-1)+PT_Y5_MC!D67)</x:f>
        <x:v>1153357.0219143564</x:v>
      </x:c>
      <x:c r="D180" s="16" t="n">
        <x:f>MAX(0,C180*(1+EXP((LN(1+Assumptions!$C$60)-0.5*Assumptions!$C$61^2)+Assumptions!$C$61*((RAND()+RAND()+RAND()+RAND()+RAND()+RAND()+RAND()+RAND()+RAND()+RAND()+RAND()+RAND())-6))-1)+PT_Y5_MC!E67)</x:f>
        <x:v>1015496.5991121298</x:v>
      </x:c>
      <x:c r="E180" s="16" t="n">
        <x:f>MAX(0,D180*(1+EXP((LN(1+Assumptions!$C$60)-0.5*Assumptions!$C$61^2)+Assumptions!$C$61*((RAND()+RAND()+RAND()+RAND()+RAND()+RAND()+RAND()+RAND()+RAND()+RAND()+RAND()+RAND())-6))-1)+PT_Y5_MC!F67)</x:f>
        <x:v>1291062.487141586</x:v>
      </x:c>
      <x:c r="F180" s="16" t="n">
        <x:f>MAX(0,E180*(1+EXP((LN(1+Assumptions!$C$60)-0.5*Assumptions!$C$61^2)+Assumptions!$C$61*((RAND()+RAND()+RAND()+RAND()+RAND()+RAND()+RAND()+RAND()+RAND()+RAND()+RAND()+RAND())-6))-1)+PT_Y5_MC!G67)</x:f>
        <x:v>1335999.75624821</x:v>
      </x:c>
      <x:c r="G180" s="16" t="n">
        <x:f>MAX(0,F180*(1+EXP((LN(1+Assumptions!$C$60)-0.5*Assumptions!$C$61^2)+Assumptions!$C$61*((RAND()+RAND()+RAND()+RAND()+RAND()+RAND()+RAND()+RAND()+RAND()+RAND()+RAND()+RAND())-6))-1)+PT_Y5_MC!H67)</x:f>
        <x:v>1614530.9296185418</x:v>
      </x:c>
      <x:c r="H180" s="16" t="n">
        <x:f>MAX(0,G180*(1+EXP((LN(1+Assumptions!$C$60)-0.5*Assumptions!$C$61^2)+Assumptions!$C$61*((RAND()+RAND()+RAND()+RAND()+RAND()+RAND()+RAND()+RAND()+RAND()+RAND()+RAND()+RAND())-6))-1)+PT_Y5_MC!I67)</x:f>
        <x:v>2042454.9169764735</x:v>
      </x:c>
      <x:c r="I180" s="16" t="n">
        <x:f>MAX(0,H180*(1+EXP((LN(1+Assumptions!$C$60)-0.5*Assumptions!$C$61^2)+Assumptions!$C$61*((RAND()+RAND()+RAND()+RAND()+RAND()+RAND()+RAND()+RAND()+RAND()+RAND()+RAND()+RAND())-6))-1)+PT_Y5_MC!J67)</x:f>
        <x:v>1965028.332724998</x:v>
      </x:c>
      <x:c r="J180" s="16" t="n">
        <x:f>MAX(0,I180*(1+EXP((LN(1+Assumptions!$C$60)-0.5*Assumptions!$C$61^2)+Assumptions!$C$61*((RAND()+RAND()+RAND()+RAND()+RAND()+RAND()+RAND()+RAND()+RAND()+RAND()+RAND()+RAND())-6))-1)+PT_Y5_MC!K67)</x:f>
        <x:v>2160305.184281719</x:v>
      </x:c>
      <x:c r="K180" s="16" t="n">
        <x:f>MAX(0,J180*(1+EXP((LN(1+Assumptions!$C$60)-0.5*Assumptions!$C$61^2)+Assumptions!$C$61*((RAND()+RAND()+RAND()+RAND()+RAND()+RAND()+RAND()+RAND()+RAND()+RAND()+RAND()+RAND())-6))-1)+PT_Y5_MC!L67)</x:f>
        <x:v>1901720.5295269596</x:v>
      </x:c>
      <x:c r="L180" s="16" t="n">
        <x:f>MAX(0,K180*(1+EXP((LN(1+Assumptions!$C$60)-0.5*Assumptions!$C$61^2)+Assumptions!$C$61*((RAND()+RAND()+RAND()+RAND()+RAND()+RAND()+RAND()+RAND()+RAND()+RAND()+RAND()+RAND())-6))-1)+PT_Y5_MC!M67)</x:f>
        <x:v>2030820.3436769538</x:v>
      </x:c>
      <x:c r="M180" s="16" t="n">
        <x:f>MAX(0,L180*(1+EXP((LN(1+Assumptions!$C$60)-0.5*Assumptions!$C$61^2)+Assumptions!$C$61*((RAND()+RAND()+RAND()+RAND()+RAND()+RAND()+RAND()+RAND()+RAND()+RAND()+RAND()+RAND())-6))-1)+PT_Y5_MC!N67)</x:f>
        <x:v>2329597.3691522973</x:v>
      </x:c>
      <x:c r="N180" s="16" t="n">
        <x:f>MAX(0,M180*(1+EXP((LN(1+Assumptions!$C$60)-0.5*Assumptions!$C$61^2)+Assumptions!$C$61*((RAND()+RAND()+RAND()+RAND()+RAND()+RAND()+RAND()+RAND()+RAND()+RAND()+RAND()+RAND())-6))-1)+PT_Y5_MC!O67)</x:f>
        <x:v>2525725.803022802</x:v>
      </x:c>
      <x:c r="O180" s="16" t="n">
        <x:f>MAX(0,N180*(1+EXP((LN(1+Assumptions!$C$60)-0.5*Assumptions!$C$61^2)+Assumptions!$C$61*((RAND()+RAND()+RAND()+RAND()+RAND()+RAND()+RAND()+RAND()+RAND()+RAND()+RAND()+RAND())-6))-1)+PT_Y5_MC!P67)</x:f>
        <x:v>2859170.2924872483</x:v>
      </x:c>
      <x:c r="P180" s="16" t="n">
        <x:f>MAX(0,O180*(1+EXP((LN(1+Assumptions!$C$60)-0.5*Assumptions!$C$61^2)+Assumptions!$C$61*((RAND()+RAND()+RAND()+RAND()+RAND()+RAND()+RAND()+RAND()+RAND()+RAND()+RAND()+RAND())-6))-1)+PT_Y5_MC!Q67)</x:f>
        <x:v>2938386.7275976064</x:v>
      </x:c>
      <x:c r="Q180" s="16" t="n">
        <x:f>MAX(0,P180*(1+EXP((LN(1+Assumptions!$C$60)-0.5*Assumptions!$C$61^2)+Assumptions!$C$61*((RAND()+RAND()+RAND()+RAND()+RAND()+RAND()+RAND()+RAND()+RAND()+RAND()+RAND()+RAND())-6))-1)+PT_Y5_MC!R67)</x:f>
        <x:v>3058330.6712107337</x:v>
      </x:c>
      <x:c r="R180" s="16" t="n">
        <x:f>MAX(0,Q180*(1+EXP((LN(1+Assumptions!$C$60)-0.5*Assumptions!$C$61^2)+Assumptions!$C$61*((RAND()+RAND()+RAND()+RAND()+RAND()+RAND()+RAND()+RAND()+RAND()+RAND()+RAND()+RAND())-6))-1)+PT_Y5_MC!S67)</x:f>
        <x:v>3532466.0103075625</x:v>
      </x:c>
      <x:c r="S180" s="16" t="n">
        <x:f>MAX(0,R180*(1+EXP((LN(1+Assumptions!$C$60)-0.5*Assumptions!$C$61^2)+Assumptions!$C$61*((RAND()+RAND()+RAND()+RAND()+RAND()+RAND()+RAND()+RAND()+RAND()+RAND()+RAND()+RAND())-6))-1)+PT_Y5_MC!T67)</x:f>
        <x:v>4448512.722414006</x:v>
      </x:c>
      <x:c r="T180" s="16" t="n">
        <x:f>MAX(0,S180*(1+EXP((LN(1+Assumptions!$C$60)-0.5*Assumptions!$C$61^2)+Assumptions!$C$61*((RAND()+RAND()+RAND()+RAND()+RAND()+RAND()+RAND()+RAND()+RAND()+RAND()+RAND()+RAND())-6))-1)+PT_Y5_MC!U67)</x:f>
        <x:v>5500617.843824041</x:v>
      </x:c>
      <x:c r="U180" s="16" t="n">
        <x:f>MAX(0,T180*(1+EXP((LN(1+Assumptions!$C$60)-0.5*Assumptions!$C$61^2)+Assumptions!$C$61*((RAND()+RAND()+RAND()+RAND()+RAND()+RAND()+RAND()+RAND()+RAND()+RAND()+RAND()+RAND())-6))-1)+PT_Y5_MC!V67)</x:f>
        <x:v>6406032.118725196</x:v>
      </x:c>
      <x:c r="V180" s="16" t="n">
        <x:f>MAX(0,U180*(1+EXP((LN(1+Assumptions!$C$60)-0.5*Assumptions!$C$61^2)+Assumptions!$C$61*((RAND()+RAND()+RAND()+RAND()+RAND()+RAND()+RAND()+RAND()+RAND()+RAND()+RAND()+RAND())-6))-1)+PT_Y5_MC!W67)</x:f>
        <x:v>6466319.308029331</x:v>
      </x:c>
      <x:c r="W180" s="16" t="n">
        <x:f>MAX(0,V180*(1+EXP((LN(1+Assumptions!$C$60)-0.5*Assumptions!$C$61^2)+Assumptions!$C$61*((RAND()+RAND()+RAND()+RAND()+RAND()+RAND()+RAND()+RAND()+RAND()+RAND()+RAND()+RAND())-6))-1)+PT_Y5_MC!X67)</x:f>
        <x:v>7193863.636125999</x:v>
      </x:c>
      <x:c r="X180" s="16" t="n">
        <x:f>MAX(0,W180*(1+EXP((LN(1+Assumptions!$C$60)-0.5*Assumptions!$C$61^2)+Assumptions!$C$61*((RAND()+RAND()+RAND()+RAND()+RAND()+RAND()+RAND()+RAND()+RAND()+RAND()+RAND()+RAND())-6))-1)+PT_Y5_MC!Y67)</x:f>
        <x:v>7517093.131699974</x:v>
      </x:c>
      <x:c r="Y180" s="16" t="n">
        <x:f>MAX(0,X180*(1+EXP((LN(1+Assumptions!$C$60)-0.5*Assumptions!$C$61^2)+Assumptions!$C$61*((RAND()+RAND()+RAND()+RAND()+RAND()+RAND()+RAND()+RAND()+RAND()+RAND()+RAND()+RAND())-6))-1)+PT_Y5_MC!Z67)</x:f>
        <x:v>7637321.286103946</x:v>
      </x:c>
      <x:c r="Z180" s="16" t="n">
        <x:f>MAX(0,Y180*(1+EXP((LN(1+Assumptions!$C$60)-0.5*Assumptions!$C$61^2)+Assumptions!$C$61*((RAND()+RAND()+RAND()+RAND()+RAND()+RAND()+RAND()+RAND()+RAND()+RAND()+RAND()+RAND())-6))-1)+PT_Y5_MC!AA67)</x:f>
        <x:v>9308771.710889608</x:v>
      </x:c>
      <x:c r="AA180" s="16" t="n">
        <x:f>MAX(0,Z180*(1+EXP((LN(1+Assumptions!$C$60)-0.5*Assumptions!$C$61^2)+Assumptions!$C$61*((RAND()+RAND()+RAND()+RAND()+RAND()+RAND()+RAND()+RAND()+RAND()+RAND()+RAND()+RAND())-6))-1)+PT_Y5_MC!AB67)</x:f>
        <x:v>11225006.947886946</x:v>
      </x:c>
      <x:c r="AB180" s="16" t="n">
        <x:f>MAX(0,AA180*(1+EXP((LN(1+Assumptions!$C$60)-0.5*Assumptions!$C$61^2)+Assumptions!$C$61*((RAND()+RAND()+RAND()+RAND()+RAND()+RAND()+RAND()+RAND()+RAND()+RAND()+RAND()+RAND())-6))-1)+PT_Y5_MC!AC67)</x:f>
        <x:v>11577112.196035203</x:v>
      </x:c>
      <x:c r="AC180" s="16" t="n">
        <x:f>MAX(0,AB180*(1+EXP((LN(1+Assumptions!$C$60)-0.5*Assumptions!$C$61^2)+Assumptions!$C$61*((RAND()+RAND()+RAND()+RAND()+RAND()+RAND()+RAND()+RAND()+RAND()+RAND()+RAND()+RAND())-6))-1)+PT_Y5_MC!AD67)</x:f>
        <x:v>11413547.715038382</x:v>
      </x:c>
      <x:c r="AD180" s="16" t="n">
        <x:f>MAX(0,AC180*(1+EXP((LN(1+Assumptions!$C$60)-0.5*Assumptions!$C$61^2)+Assumptions!$C$61*((RAND()+RAND()+RAND()+RAND()+RAND()+RAND()+RAND()+RAND()+RAND()+RAND()+RAND()+RAND())-6))-1)+PT_Y5_MC!AE67)</x:f>
        <x:v>13467680.783861054</x:v>
      </x:c>
      <x:c r="AE180" s="16" t="n">
        <x:f>MAX(0,AD180*(1+EXP((LN(1+Assumptions!$C$60)-0.5*Assumptions!$C$61^2)+Assumptions!$C$61*((RAND()+RAND()+RAND()+RAND()+RAND()+RAND()+RAND()+RAND()+RAND()+RAND()+RAND()+RAND())-6))-1)+PT_Y5_MC!AF67)</x:f>
        <x:v>11772603.85586145</x:v>
      </x:c>
      <x:c r="AF180" s="16" t="n">
        <x:f>MAX(0,AE180*(1+EXP((LN(1+Assumptions!$C$60)-0.5*Assumptions!$C$61^2)+Assumptions!$C$61*((RAND()+RAND()+RAND()+RAND()+RAND()+RAND()+RAND()+RAND()+RAND()+RAND()+RAND()+RAND())-6))-1)+PT_Y5_MC!AG67)</x:f>
        <x:v>10218327.91790003</x:v>
      </x:c>
    </x:row>
    <x:row r="181">
      <x:c r="A181" s="39">
        <x:v>177</x:v>
      </x:c>
      <x:c r="B181" s="16" t="n">
        <x:f>PT_Y5_MC!C68</x:f>
        <x:v>1029031.25</x:v>
      </x:c>
      <x:c r="C181" s="16" t="n">
        <x:f>MAX(0,B181*(1+EXP((LN(1+Assumptions!$C$60)-0.5*Assumptions!$C$61^2)+Assumptions!$C$61*((RAND()+RAND()+RAND()+RAND()+RAND()+RAND()+RAND()+RAND()+RAND()+RAND()+RAND()+RAND())-6))-1)+PT_Y5_MC!D67)</x:f>
        <x:v>1033593.9481600677</x:v>
      </x:c>
      <x:c r="D181" s="16" t="n">
        <x:f>MAX(0,C181*(1+EXP((LN(1+Assumptions!$C$60)-0.5*Assumptions!$C$61^2)+Assumptions!$C$61*((RAND()+RAND()+RAND()+RAND()+RAND()+RAND()+RAND()+RAND()+RAND()+RAND()+RAND()+RAND())-6))-1)+PT_Y5_MC!E67)</x:f>
        <x:v>975504.1645852199</x:v>
      </x:c>
      <x:c r="E181" s="16" t="n">
        <x:f>MAX(0,D181*(1+EXP((LN(1+Assumptions!$C$60)-0.5*Assumptions!$C$61^2)+Assumptions!$C$61*((RAND()+RAND()+RAND()+RAND()+RAND()+RAND()+RAND()+RAND()+RAND()+RAND()+RAND()+RAND())-6))-1)+PT_Y5_MC!F67)</x:f>
        <x:v>988989.598720644</x:v>
      </x:c>
      <x:c r="F181" s="16" t="n">
        <x:f>MAX(0,E181*(1+EXP((LN(1+Assumptions!$C$60)-0.5*Assumptions!$C$61^2)+Assumptions!$C$61*((RAND()+RAND()+RAND()+RAND()+RAND()+RAND()+RAND()+RAND()+RAND()+RAND()+RAND()+RAND())-6))-1)+PT_Y5_MC!G67)</x:f>
        <x:v>1455717.0969004554</x:v>
      </x:c>
      <x:c r="G181" s="16" t="n">
        <x:f>MAX(0,F181*(1+EXP((LN(1+Assumptions!$C$60)-0.5*Assumptions!$C$61^2)+Assumptions!$C$61*((RAND()+RAND()+RAND()+RAND()+RAND()+RAND()+RAND()+RAND()+RAND()+RAND()+RAND()+RAND())-6))-1)+PT_Y5_MC!H67)</x:f>
        <x:v>1622264.8399041987</x:v>
      </x:c>
      <x:c r="H181" s="16" t="n">
        <x:f>MAX(0,G181*(1+EXP((LN(1+Assumptions!$C$60)-0.5*Assumptions!$C$61^2)+Assumptions!$C$61*((RAND()+RAND()+RAND()+RAND()+RAND()+RAND()+RAND()+RAND()+RAND()+RAND()+RAND()+RAND())-6))-1)+PT_Y5_MC!I67)</x:f>
        <x:v>1410452.8621155182</x:v>
      </x:c>
      <x:c r="I181" s="16" t="n">
        <x:f>MAX(0,H181*(1+EXP((LN(1+Assumptions!$C$60)-0.5*Assumptions!$C$61^2)+Assumptions!$C$61*((RAND()+RAND()+RAND()+RAND()+RAND()+RAND()+RAND()+RAND()+RAND()+RAND()+RAND()+RAND())-6))-1)+PT_Y5_MC!J67)</x:f>
        <x:v>1849954.1256356493</x:v>
      </x:c>
      <x:c r="J181" s="16" t="n">
        <x:f>MAX(0,I181*(1+EXP((LN(1+Assumptions!$C$60)-0.5*Assumptions!$C$61^2)+Assumptions!$C$61*((RAND()+RAND()+RAND()+RAND()+RAND()+RAND()+RAND()+RAND()+RAND()+RAND()+RAND()+RAND())-6))-1)+PT_Y5_MC!K67)</x:f>
        <x:v>1874437.2773639294</x:v>
      </x:c>
      <x:c r="K181" s="16" t="n">
        <x:f>MAX(0,J181*(1+EXP((LN(1+Assumptions!$C$60)-0.5*Assumptions!$C$61^2)+Assumptions!$C$61*((RAND()+RAND()+RAND()+RAND()+RAND()+RAND()+RAND()+RAND()+RAND()+RAND()+RAND()+RAND())-6))-1)+PT_Y5_MC!L67)</x:f>
        <x:v>2259838.112740357</x:v>
      </x:c>
      <x:c r="L181" s="16" t="n">
        <x:f>MAX(0,K181*(1+EXP((LN(1+Assumptions!$C$60)-0.5*Assumptions!$C$61^2)+Assumptions!$C$61*((RAND()+RAND()+RAND()+RAND()+RAND()+RAND()+RAND()+RAND()+RAND()+RAND()+RAND()+RAND())-6))-1)+PT_Y5_MC!M67)</x:f>
        <x:v>2840391.3404181385</x:v>
      </x:c>
      <x:c r="M181" s="16" t="n">
        <x:f>MAX(0,L181*(1+EXP((LN(1+Assumptions!$C$60)-0.5*Assumptions!$C$61^2)+Assumptions!$C$61*((RAND()+RAND()+RAND()+RAND()+RAND()+RAND()+RAND()+RAND()+RAND()+RAND()+RAND()+RAND())-6))-1)+PT_Y5_MC!N67)</x:f>
        <x:v>2293789.499548001</x:v>
      </x:c>
      <x:c r="N181" s="16" t="n">
        <x:f>MAX(0,M181*(1+EXP((LN(1+Assumptions!$C$60)-0.5*Assumptions!$C$61^2)+Assumptions!$C$61*((RAND()+RAND()+RAND()+RAND()+RAND()+RAND()+RAND()+RAND()+RAND()+RAND()+RAND()+RAND())-6))-1)+PT_Y5_MC!O67)</x:f>
        <x:v>2401765.9617625256</x:v>
      </x:c>
      <x:c r="O181" s="16" t="n">
        <x:f>MAX(0,N181*(1+EXP((LN(1+Assumptions!$C$60)-0.5*Assumptions!$C$61^2)+Assumptions!$C$61*((RAND()+RAND()+RAND()+RAND()+RAND()+RAND()+RAND()+RAND()+RAND()+RAND()+RAND()+RAND())-6))-1)+PT_Y5_MC!P67)</x:f>
        <x:v>2763765.060677581</x:v>
      </x:c>
      <x:c r="P181" s="16" t="n">
        <x:f>MAX(0,O181*(1+EXP((LN(1+Assumptions!$C$60)-0.5*Assumptions!$C$61^2)+Assumptions!$C$61*((RAND()+RAND()+RAND()+RAND()+RAND()+RAND()+RAND()+RAND()+RAND()+RAND()+RAND()+RAND())-6))-1)+PT_Y5_MC!Q67)</x:f>
        <x:v>2704306.194704932</x:v>
      </x:c>
      <x:c r="Q181" s="16" t="n">
        <x:f>MAX(0,P181*(1+EXP((LN(1+Assumptions!$C$60)-0.5*Assumptions!$C$61^2)+Assumptions!$C$61*((RAND()+RAND()+RAND()+RAND()+RAND()+RAND()+RAND()+RAND()+RAND()+RAND()+RAND()+RAND())-6))-1)+PT_Y5_MC!R67)</x:f>
        <x:v>2881626.347457777</x:v>
      </x:c>
      <x:c r="R181" s="16" t="n">
        <x:f>MAX(0,Q181*(1+EXP((LN(1+Assumptions!$C$60)-0.5*Assumptions!$C$61^2)+Assumptions!$C$61*((RAND()+RAND()+RAND()+RAND()+RAND()+RAND()+RAND()+RAND()+RAND()+RAND()+RAND()+RAND())-6))-1)+PT_Y5_MC!S67)</x:f>
        <x:v>3415602.427857322</x:v>
      </x:c>
      <x:c r="S181" s="16" t="n">
        <x:f>MAX(0,R181*(1+EXP((LN(1+Assumptions!$C$60)-0.5*Assumptions!$C$61^2)+Assumptions!$C$61*((RAND()+RAND()+RAND()+RAND()+RAND()+RAND()+RAND()+RAND()+RAND()+RAND()+RAND()+RAND())-6))-1)+PT_Y5_MC!T67)</x:f>
        <x:v>3337957.81503059</x:v>
      </x:c>
      <x:c r="T181" s="16" t="n">
        <x:f>MAX(0,S181*(1+EXP((LN(1+Assumptions!$C$60)-0.5*Assumptions!$C$61^2)+Assumptions!$C$61*((RAND()+RAND()+RAND()+RAND()+RAND()+RAND()+RAND()+RAND()+RAND()+RAND()+RAND()+RAND())-6))-1)+PT_Y5_MC!U67)</x:f>
        <x:v>4537728.705278299</x:v>
      </x:c>
      <x:c r="U181" s="16" t="n">
        <x:f>MAX(0,T181*(1+EXP((LN(1+Assumptions!$C$60)-0.5*Assumptions!$C$61^2)+Assumptions!$C$61*((RAND()+RAND()+RAND()+RAND()+RAND()+RAND()+RAND()+RAND()+RAND()+RAND()+RAND()+RAND())-6))-1)+PT_Y5_MC!V67)</x:f>
        <x:v>4689842.225945677</x:v>
      </x:c>
      <x:c r="V181" s="16" t="n">
        <x:f>MAX(0,U181*(1+EXP((LN(1+Assumptions!$C$60)-0.5*Assumptions!$C$61^2)+Assumptions!$C$61*((RAND()+RAND()+RAND()+RAND()+RAND()+RAND()+RAND()+RAND()+RAND()+RAND()+RAND()+RAND())-6))-1)+PT_Y5_MC!W67)</x:f>
        <x:v>4275882.71016081</x:v>
      </x:c>
      <x:c r="W181" s="16" t="n">
        <x:f>MAX(0,V181*(1+EXP((LN(1+Assumptions!$C$60)-0.5*Assumptions!$C$61^2)+Assumptions!$C$61*((RAND()+RAND()+RAND()+RAND()+RAND()+RAND()+RAND()+RAND()+RAND()+RAND()+RAND()+RAND())-6))-1)+PT_Y5_MC!X67)</x:f>
        <x:v>3413508.364149795</x:v>
      </x:c>
      <x:c r="X181" s="16" t="n">
        <x:f>MAX(0,W181*(1+EXP((LN(1+Assumptions!$C$60)-0.5*Assumptions!$C$61^2)+Assumptions!$C$61*((RAND()+RAND()+RAND()+RAND()+RAND()+RAND()+RAND()+RAND()+RAND()+RAND()+RAND()+RAND())-6))-1)+PT_Y5_MC!Y67)</x:f>
        <x:v>4885118.24633551</x:v>
      </x:c>
      <x:c r="Y181" s="16" t="n">
        <x:f>MAX(0,X181*(1+EXP((LN(1+Assumptions!$C$60)-0.5*Assumptions!$C$61^2)+Assumptions!$C$61*((RAND()+RAND()+RAND()+RAND()+RAND()+RAND()+RAND()+RAND()+RAND()+RAND()+RAND()+RAND())-6))-1)+PT_Y5_MC!Z67)</x:f>
        <x:v>3861442.0463449894</x:v>
      </x:c>
      <x:c r="Z181" s="16" t="n">
        <x:f>MAX(0,Y181*(1+EXP((LN(1+Assumptions!$C$60)-0.5*Assumptions!$C$61^2)+Assumptions!$C$61*((RAND()+RAND()+RAND()+RAND()+RAND()+RAND()+RAND()+RAND()+RAND()+RAND()+RAND()+RAND())-6))-1)+PT_Y5_MC!AA67)</x:f>
        <x:v>3689157.68653332</x:v>
      </x:c>
      <x:c r="AA181" s="16" t="n">
        <x:f>MAX(0,Z181*(1+EXP((LN(1+Assumptions!$C$60)-0.5*Assumptions!$C$61^2)+Assumptions!$C$61*((RAND()+RAND()+RAND()+RAND()+RAND()+RAND()+RAND()+RAND()+RAND()+RAND()+RAND()+RAND())-6))-1)+PT_Y5_MC!AB67)</x:f>
        <x:v>3924293.668505398</x:v>
      </x:c>
      <x:c r="AB181" s="16" t="n">
        <x:f>MAX(0,AA181*(1+EXP((LN(1+Assumptions!$C$60)-0.5*Assumptions!$C$61^2)+Assumptions!$C$61*((RAND()+RAND()+RAND()+RAND()+RAND()+RAND()+RAND()+RAND()+RAND()+RAND()+RAND()+RAND())-6))-1)+PT_Y5_MC!AC67)</x:f>
        <x:v>5733350.903742482</x:v>
      </x:c>
      <x:c r="AC181" s="16" t="n">
        <x:f>MAX(0,AB181*(1+EXP((LN(1+Assumptions!$C$60)-0.5*Assumptions!$C$61^2)+Assumptions!$C$61*((RAND()+RAND()+RAND()+RAND()+RAND()+RAND()+RAND()+RAND()+RAND()+RAND()+RAND()+RAND())-6))-1)+PT_Y5_MC!AD67)</x:f>
        <x:v>5872342.221072277</x:v>
      </x:c>
      <x:c r="AD181" s="16" t="n">
        <x:f>MAX(0,AC181*(1+EXP((LN(1+Assumptions!$C$60)-0.5*Assumptions!$C$61^2)+Assumptions!$C$61*((RAND()+RAND()+RAND()+RAND()+RAND()+RAND()+RAND()+RAND()+RAND()+RAND()+RAND()+RAND())-6))-1)+PT_Y5_MC!AE67)</x:f>
        <x:v>6627292.5956767965</x:v>
      </x:c>
      <x:c r="AE181" s="16" t="n">
        <x:f>MAX(0,AD181*(1+EXP((LN(1+Assumptions!$C$60)-0.5*Assumptions!$C$61^2)+Assumptions!$C$61*((RAND()+RAND()+RAND()+RAND()+RAND()+RAND()+RAND()+RAND()+RAND()+RAND()+RAND()+RAND())-6))-1)+PT_Y5_MC!AF67)</x:f>
        <x:v>6345311.297669269</x:v>
      </x:c>
      <x:c r="AF181" s="16" t="n">
        <x:f>MAX(0,AE181*(1+EXP((LN(1+Assumptions!$C$60)-0.5*Assumptions!$C$61^2)+Assumptions!$C$61*((RAND()+RAND()+RAND()+RAND()+RAND()+RAND()+RAND()+RAND()+RAND()+RAND()+RAND()+RAND())-6))-1)+PT_Y5_MC!AG67)</x:f>
        <x:v>6679544.339652907</x:v>
      </x:c>
    </x:row>
    <x:row r="182">
      <x:c r="A182" s="39">
        <x:v>178</x:v>
      </x:c>
      <x:c r="B182" s="16" t="n">
        <x:f>PT_Y5_MC!C68</x:f>
        <x:v>1029031.25</x:v>
      </x:c>
      <x:c r="C182" s="16" t="n">
        <x:f>MAX(0,B182*(1+EXP((LN(1+Assumptions!$C$60)-0.5*Assumptions!$C$61^2)+Assumptions!$C$61*((RAND()+RAND()+RAND()+RAND()+RAND()+RAND()+RAND()+RAND()+RAND()+RAND()+RAND()+RAND())-6))-1)+PT_Y5_MC!D67)</x:f>
        <x:v>1054336.3523630993</x:v>
      </x:c>
      <x:c r="D182" s="16" t="n">
        <x:f>MAX(0,C182*(1+EXP((LN(1+Assumptions!$C$60)-0.5*Assumptions!$C$61^2)+Assumptions!$C$61*((RAND()+RAND()+RAND()+RAND()+RAND()+RAND()+RAND()+RAND()+RAND()+RAND()+RAND()+RAND())-6))-1)+PT_Y5_MC!E67)</x:f>
        <x:v>1433420.8065020593</x:v>
      </x:c>
      <x:c r="E182" s="16" t="n">
        <x:f>MAX(0,D182*(1+EXP((LN(1+Assumptions!$C$60)-0.5*Assumptions!$C$61^2)+Assumptions!$C$61*((RAND()+RAND()+RAND()+RAND()+RAND()+RAND()+RAND()+RAND()+RAND()+RAND()+RAND()+RAND())-6))-1)+PT_Y5_MC!F67)</x:f>
        <x:v>1774611.0681734928</x:v>
      </x:c>
      <x:c r="F182" s="16" t="n">
        <x:f>MAX(0,E182*(1+EXP((LN(1+Assumptions!$C$60)-0.5*Assumptions!$C$61^2)+Assumptions!$C$61*((RAND()+RAND()+RAND()+RAND()+RAND()+RAND()+RAND()+RAND()+RAND()+RAND()+RAND()+RAND())-6))-1)+PT_Y5_MC!G67)</x:f>
        <x:v>2068112.0146165038</x:v>
      </x:c>
      <x:c r="G182" s="16" t="n">
        <x:f>MAX(0,F182*(1+EXP((LN(1+Assumptions!$C$60)-0.5*Assumptions!$C$61^2)+Assumptions!$C$61*((RAND()+RAND()+RAND()+RAND()+RAND()+RAND()+RAND()+RAND()+RAND()+RAND()+RAND()+RAND())-6))-1)+PT_Y5_MC!H67)</x:f>
        <x:v>2340354.1882035034</x:v>
      </x:c>
      <x:c r="H182" s="16" t="n">
        <x:f>MAX(0,G182*(1+EXP((LN(1+Assumptions!$C$60)-0.5*Assumptions!$C$61^2)+Assumptions!$C$61*((RAND()+RAND()+RAND()+RAND()+RAND()+RAND()+RAND()+RAND()+RAND()+RAND()+RAND()+RAND())-6))-1)+PT_Y5_MC!I67)</x:f>
        <x:v>2093335.4494140088</x:v>
      </x:c>
      <x:c r="I182" s="16" t="n">
        <x:f>MAX(0,H182*(1+EXP((LN(1+Assumptions!$C$60)-0.5*Assumptions!$C$61^2)+Assumptions!$C$61*((RAND()+RAND()+RAND()+RAND()+RAND()+RAND()+RAND()+RAND()+RAND()+RAND()+RAND()+RAND())-6))-1)+PT_Y5_MC!J67)</x:f>
        <x:v>1762407.4780653066</x:v>
      </x:c>
      <x:c r="J182" s="16" t="n">
        <x:f>MAX(0,I182*(1+EXP((LN(1+Assumptions!$C$60)-0.5*Assumptions!$C$61^2)+Assumptions!$C$61*((RAND()+RAND()+RAND()+RAND()+RAND()+RAND()+RAND()+RAND()+RAND()+RAND()+RAND()+RAND())-6))-1)+PT_Y5_MC!K67)</x:f>
        <x:v>2142956.9172851252</x:v>
      </x:c>
      <x:c r="K182" s="16" t="n">
        <x:f>MAX(0,J182*(1+EXP((LN(1+Assumptions!$C$60)-0.5*Assumptions!$C$61^2)+Assumptions!$C$61*((RAND()+RAND()+RAND()+RAND()+RAND()+RAND()+RAND()+RAND()+RAND()+RAND()+RAND()+RAND())-6))-1)+PT_Y5_MC!L67)</x:f>
        <x:v>2096747.3004717608</x:v>
      </x:c>
      <x:c r="L182" s="16" t="n">
        <x:f>MAX(0,K182*(1+EXP((LN(1+Assumptions!$C$60)-0.5*Assumptions!$C$61^2)+Assumptions!$C$61*((RAND()+RAND()+RAND()+RAND()+RAND()+RAND()+RAND()+RAND()+RAND()+RAND()+RAND()+RAND())-6))-1)+PT_Y5_MC!M67)</x:f>
        <x:v>2043570.4398283307</x:v>
      </x:c>
      <x:c r="M182" s="16" t="n">
        <x:f>MAX(0,L182*(1+EXP((LN(1+Assumptions!$C$60)-0.5*Assumptions!$C$61^2)+Assumptions!$C$61*((RAND()+RAND()+RAND()+RAND()+RAND()+RAND()+RAND()+RAND()+RAND()+RAND()+RAND()+RAND())-6))-1)+PT_Y5_MC!N67)</x:f>
        <x:v>2319402.8161124033</x:v>
      </x:c>
      <x:c r="N182" s="16" t="n">
        <x:f>MAX(0,M182*(1+EXP((LN(1+Assumptions!$C$60)-0.5*Assumptions!$C$61^2)+Assumptions!$C$61*((RAND()+RAND()+RAND()+RAND()+RAND()+RAND()+RAND()+RAND()+RAND()+RAND()+RAND()+RAND())-6))-1)+PT_Y5_MC!O67)</x:f>
        <x:v>2045624.2713275468</x:v>
      </x:c>
      <x:c r="O182" s="16" t="n">
        <x:f>MAX(0,N182*(1+EXP((LN(1+Assumptions!$C$60)-0.5*Assumptions!$C$61^2)+Assumptions!$C$61*((RAND()+RAND()+RAND()+RAND()+RAND()+RAND()+RAND()+RAND()+RAND()+RAND()+RAND()+RAND())-6))-1)+PT_Y5_MC!P67)</x:f>
        <x:v>2373821.7352857334</x:v>
      </x:c>
      <x:c r="P182" s="16" t="n">
        <x:f>MAX(0,O182*(1+EXP((LN(1+Assumptions!$C$60)-0.5*Assumptions!$C$61^2)+Assumptions!$C$61*((RAND()+RAND()+RAND()+RAND()+RAND()+RAND()+RAND()+RAND()+RAND()+RAND()+RAND()+RAND())-6))-1)+PT_Y5_MC!Q67)</x:f>
        <x:v>2582068.4933753535</x:v>
      </x:c>
      <x:c r="Q182" s="16" t="n">
        <x:f>MAX(0,P182*(1+EXP((LN(1+Assumptions!$C$60)-0.5*Assumptions!$C$61^2)+Assumptions!$C$61*((RAND()+RAND()+RAND()+RAND()+RAND()+RAND()+RAND()+RAND()+RAND()+RAND()+RAND()+RAND())-6))-1)+PT_Y5_MC!R67)</x:f>
        <x:v>2857145.496441938</x:v>
      </x:c>
      <x:c r="R182" s="16" t="n">
        <x:f>MAX(0,Q182*(1+EXP((LN(1+Assumptions!$C$60)-0.5*Assumptions!$C$61^2)+Assumptions!$C$61*((RAND()+RAND()+RAND()+RAND()+RAND()+RAND()+RAND()+RAND()+RAND()+RAND()+RAND()+RAND())-6))-1)+PT_Y5_MC!S67)</x:f>
        <x:v>2769592.742246184</x:v>
      </x:c>
      <x:c r="S182" s="16" t="n">
        <x:f>MAX(0,R182*(1+EXP((LN(1+Assumptions!$C$60)-0.5*Assumptions!$C$61^2)+Assumptions!$C$61*((RAND()+RAND()+RAND()+RAND()+RAND()+RAND()+RAND()+RAND()+RAND()+RAND()+RAND()+RAND())-6))-1)+PT_Y5_MC!T67)</x:f>
        <x:v>2432447.3931941506</x:v>
      </x:c>
      <x:c r="T182" s="16" t="n">
        <x:f>MAX(0,S182*(1+EXP((LN(1+Assumptions!$C$60)-0.5*Assumptions!$C$61^2)+Assumptions!$C$61*((RAND()+RAND()+RAND()+RAND()+RAND()+RAND()+RAND()+RAND()+RAND()+RAND()+RAND()+RAND())-6))-1)+PT_Y5_MC!U67)</x:f>
        <x:v>3077981.868893949</x:v>
      </x:c>
      <x:c r="U182" s="16" t="n">
        <x:f>MAX(0,T182*(1+EXP((LN(1+Assumptions!$C$60)-0.5*Assumptions!$C$61^2)+Assumptions!$C$61*((RAND()+RAND()+RAND()+RAND()+RAND()+RAND()+RAND()+RAND()+RAND()+RAND()+RAND()+RAND())-6))-1)+PT_Y5_MC!V67)</x:f>
        <x:v>3088589.5517655127</x:v>
      </x:c>
      <x:c r="V182" s="16" t="n">
        <x:f>MAX(0,U182*(1+EXP((LN(1+Assumptions!$C$60)-0.5*Assumptions!$C$61^2)+Assumptions!$C$61*((RAND()+RAND()+RAND()+RAND()+RAND()+RAND()+RAND()+RAND()+RAND()+RAND()+RAND()+RAND())-6))-1)+PT_Y5_MC!W67)</x:f>
        <x:v>3768925.082508014</x:v>
      </x:c>
      <x:c r="W182" s="16" t="n">
        <x:f>MAX(0,V182*(1+EXP((LN(1+Assumptions!$C$60)-0.5*Assumptions!$C$61^2)+Assumptions!$C$61*((RAND()+RAND()+RAND()+RAND()+RAND()+RAND()+RAND()+RAND()+RAND()+RAND()+RAND()+RAND())-6))-1)+PT_Y5_MC!X67)</x:f>
        <x:v>3874916.140286159</x:v>
      </x:c>
      <x:c r="X182" s="16" t="n">
        <x:f>MAX(0,W182*(1+EXP((LN(1+Assumptions!$C$60)-0.5*Assumptions!$C$61^2)+Assumptions!$C$61*((RAND()+RAND()+RAND()+RAND()+RAND()+RAND()+RAND()+RAND()+RAND()+RAND()+RAND()+RAND())-6))-1)+PT_Y5_MC!Y67)</x:f>
        <x:v>4181348.7619512565</x:v>
      </x:c>
      <x:c r="Y182" s="16" t="n">
        <x:f>MAX(0,X182*(1+EXP((LN(1+Assumptions!$C$60)-0.5*Assumptions!$C$61^2)+Assumptions!$C$61*((RAND()+RAND()+RAND()+RAND()+RAND()+RAND()+RAND()+RAND()+RAND()+RAND()+RAND()+RAND())-6))-1)+PT_Y5_MC!Z67)</x:f>
        <x:v>3908619.0569306375</x:v>
      </x:c>
      <x:c r="Z182" s="16" t="n">
        <x:f>MAX(0,Y182*(1+EXP((LN(1+Assumptions!$C$60)-0.5*Assumptions!$C$61^2)+Assumptions!$C$61*((RAND()+RAND()+RAND()+RAND()+RAND()+RAND()+RAND()+RAND()+RAND()+RAND()+RAND()+RAND())-6))-1)+PT_Y5_MC!AA67)</x:f>
        <x:v>4484914.167564331</x:v>
      </x:c>
      <x:c r="AA182" s="16" t="n">
        <x:f>MAX(0,Z182*(1+EXP((LN(1+Assumptions!$C$60)-0.5*Assumptions!$C$61^2)+Assumptions!$C$61*((RAND()+RAND()+RAND()+RAND()+RAND()+RAND()+RAND()+RAND()+RAND()+RAND()+RAND()+RAND())-6))-1)+PT_Y5_MC!AB67)</x:f>
        <x:v>4614189.208900864</x:v>
      </x:c>
      <x:c r="AB182" s="16" t="n">
        <x:f>MAX(0,AA182*(1+EXP((LN(1+Assumptions!$C$60)-0.5*Assumptions!$C$61^2)+Assumptions!$C$61*((RAND()+RAND()+RAND()+RAND()+RAND()+RAND()+RAND()+RAND()+RAND()+RAND()+RAND()+RAND())-6))-1)+PT_Y5_MC!AC67)</x:f>
        <x:v>5574029.863055838</x:v>
      </x:c>
      <x:c r="AC182" s="16" t="n">
        <x:f>MAX(0,AB182*(1+EXP((LN(1+Assumptions!$C$60)-0.5*Assumptions!$C$61^2)+Assumptions!$C$61*((RAND()+RAND()+RAND()+RAND()+RAND()+RAND()+RAND()+RAND()+RAND()+RAND()+RAND()+RAND())-6))-1)+PT_Y5_MC!AD67)</x:f>
        <x:v>6872394.180674521</x:v>
      </x:c>
      <x:c r="AD182" s="16" t="n">
        <x:f>MAX(0,AC182*(1+EXP((LN(1+Assumptions!$C$60)-0.5*Assumptions!$C$61^2)+Assumptions!$C$61*((RAND()+RAND()+RAND()+RAND()+RAND()+RAND()+RAND()+RAND()+RAND()+RAND()+RAND()+RAND())-6))-1)+PT_Y5_MC!AE67)</x:f>
        <x:v>7496105.860382752</x:v>
      </x:c>
      <x:c r="AE182" s="16" t="n">
        <x:f>MAX(0,AD182*(1+EXP((LN(1+Assumptions!$C$60)-0.5*Assumptions!$C$61^2)+Assumptions!$C$61*((RAND()+RAND()+RAND()+RAND()+RAND()+RAND()+RAND()+RAND()+RAND()+RAND()+RAND()+RAND())-6))-1)+PT_Y5_MC!AF67)</x:f>
        <x:v>7919686.994152838</x:v>
      </x:c>
      <x:c r="AF182" s="16" t="n">
        <x:f>MAX(0,AE182*(1+EXP((LN(1+Assumptions!$C$60)-0.5*Assumptions!$C$61^2)+Assumptions!$C$61*((RAND()+RAND()+RAND()+RAND()+RAND()+RAND()+RAND()+RAND()+RAND()+RAND()+RAND()+RAND())-6))-1)+PT_Y5_MC!AG67)</x:f>
        <x:v>9834220.583709035</x:v>
      </x:c>
    </x:row>
    <x:row r="183">
      <x:c r="A183" s="39">
        <x:v>179</x:v>
      </x:c>
      <x:c r="B183" s="16" t="n">
        <x:f>PT_Y5_MC!C68</x:f>
        <x:v>1029031.25</x:v>
      </x:c>
      <x:c r="C183" s="16" t="n">
        <x:f>MAX(0,B183*(1+EXP((LN(1+Assumptions!$C$60)-0.5*Assumptions!$C$61^2)+Assumptions!$C$61*((RAND()+RAND()+RAND()+RAND()+RAND()+RAND()+RAND()+RAND()+RAND()+RAND()+RAND()+RAND())-6))-1)+PT_Y5_MC!D67)</x:f>
        <x:v>1524813.932680679</x:v>
      </x:c>
      <x:c r="D183" s="16" t="n">
        <x:f>MAX(0,C183*(1+EXP((LN(1+Assumptions!$C$60)-0.5*Assumptions!$C$61^2)+Assumptions!$C$61*((RAND()+RAND()+RAND()+RAND()+RAND()+RAND()+RAND()+RAND()+RAND()+RAND()+RAND()+RAND())-6))-1)+PT_Y5_MC!E67)</x:f>
        <x:v>1668875.561647348</x:v>
      </x:c>
      <x:c r="E183" s="16" t="n">
        <x:f>MAX(0,D183*(1+EXP((LN(1+Assumptions!$C$60)-0.5*Assumptions!$C$61^2)+Assumptions!$C$61*((RAND()+RAND()+RAND()+RAND()+RAND()+RAND()+RAND()+RAND()+RAND()+RAND()+RAND()+RAND())-6))-1)+PT_Y5_MC!F67)</x:f>
        <x:v>1686092.932206377</x:v>
      </x:c>
      <x:c r="F183" s="16" t="n">
        <x:f>MAX(0,E183*(1+EXP((LN(1+Assumptions!$C$60)-0.5*Assumptions!$C$61^2)+Assumptions!$C$61*((RAND()+RAND()+RAND()+RAND()+RAND()+RAND()+RAND()+RAND()+RAND()+RAND()+RAND()+RAND())-6))-1)+PT_Y5_MC!G67)</x:f>
        <x:v>2038514.2959152407</x:v>
      </x:c>
      <x:c r="G183" s="16" t="n">
        <x:f>MAX(0,F183*(1+EXP((LN(1+Assumptions!$C$60)-0.5*Assumptions!$C$61^2)+Assumptions!$C$61*((RAND()+RAND()+RAND()+RAND()+RAND()+RAND()+RAND()+RAND()+RAND()+RAND()+RAND()+RAND())-6))-1)+PT_Y5_MC!H67)</x:f>
        <x:v>1927089.4535759308</x:v>
      </x:c>
      <x:c r="H183" s="16" t="n">
        <x:f>MAX(0,G183*(1+EXP((LN(1+Assumptions!$C$60)-0.5*Assumptions!$C$61^2)+Assumptions!$C$61*((RAND()+RAND()+RAND()+RAND()+RAND()+RAND()+RAND()+RAND()+RAND()+RAND()+RAND()+RAND())-6))-1)+PT_Y5_MC!I67)</x:f>
        <x:v>3054278.184225384</x:v>
      </x:c>
      <x:c r="I183" s="16" t="n">
        <x:f>MAX(0,H183*(1+EXP((LN(1+Assumptions!$C$60)-0.5*Assumptions!$C$61^2)+Assumptions!$C$61*((RAND()+RAND()+RAND()+RAND()+RAND()+RAND()+RAND()+RAND()+RAND()+RAND()+RAND()+RAND())-6))-1)+PT_Y5_MC!J67)</x:f>
        <x:v>2643447.818835639</x:v>
      </x:c>
      <x:c r="J183" s="16" t="n">
        <x:f>MAX(0,I183*(1+EXP((LN(1+Assumptions!$C$60)-0.5*Assumptions!$C$61^2)+Assumptions!$C$61*((RAND()+RAND()+RAND()+RAND()+RAND()+RAND()+RAND()+RAND()+RAND()+RAND()+RAND()+RAND())-6))-1)+PT_Y5_MC!K67)</x:f>
        <x:v>3707934.1267566807</x:v>
      </x:c>
      <x:c r="K183" s="16" t="n">
        <x:f>MAX(0,J183*(1+EXP((LN(1+Assumptions!$C$60)-0.5*Assumptions!$C$61^2)+Assumptions!$C$61*((RAND()+RAND()+RAND()+RAND()+RAND()+RAND()+RAND()+RAND()+RAND()+RAND()+RAND()+RAND())-6))-1)+PT_Y5_MC!L67)</x:f>
        <x:v>4173042.1022047764</x:v>
      </x:c>
      <x:c r="L183" s="16" t="n">
        <x:f>MAX(0,K183*(1+EXP((LN(1+Assumptions!$C$60)-0.5*Assumptions!$C$61^2)+Assumptions!$C$61*((RAND()+RAND()+RAND()+RAND()+RAND()+RAND()+RAND()+RAND()+RAND()+RAND()+RAND()+RAND())-6))-1)+PT_Y5_MC!M67)</x:f>
        <x:v>4381252.213940019</x:v>
      </x:c>
      <x:c r="M183" s="16" t="n">
        <x:f>MAX(0,L183*(1+EXP((LN(1+Assumptions!$C$60)-0.5*Assumptions!$C$61^2)+Assumptions!$C$61*((RAND()+RAND()+RAND()+RAND()+RAND()+RAND()+RAND()+RAND()+RAND()+RAND()+RAND()+RAND())-6))-1)+PT_Y5_MC!N67)</x:f>
        <x:v>4201225.703639522</x:v>
      </x:c>
      <x:c r="N183" s="16" t="n">
        <x:f>MAX(0,M183*(1+EXP((LN(1+Assumptions!$C$60)-0.5*Assumptions!$C$61^2)+Assumptions!$C$61*((RAND()+RAND()+RAND()+RAND()+RAND()+RAND()+RAND()+RAND()+RAND()+RAND()+RAND()+RAND())-6))-1)+PT_Y5_MC!O67)</x:f>
        <x:v>4784955.1817832785</x:v>
      </x:c>
      <x:c r="O183" s="16" t="n">
        <x:f>MAX(0,N183*(1+EXP((LN(1+Assumptions!$C$60)-0.5*Assumptions!$C$61^2)+Assumptions!$C$61*((RAND()+RAND()+RAND()+RAND()+RAND()+RAND()+RAND()+RAND()+RAND()+RAND()+RAND()+RAND())-6))-1)+PT_Y5_MC!P67)</x:f>
        <x:v>4821366.495690614</x:v>
      </x:c>
      <x:c r="P183" s="16" t="n">
        <x:f>MAX(0,O183*(1+EXP((LN(1+Assumptions!$C$60)-0.5*Assumptions!$C$61^2)+Assumptions!$C$61*((RAND()+RAND()+RAND()+RAND()+RAND()+RAND()+RAND()+RAND()+RAND()+RAND()+RAND()+RAND())-6))-1)+PT_Y5_MC!Q67)</x:f>
        <x:v>5798679.004975747</x:v>
      </x:c>
      <x:c r="Q183" s="16" t="n">
        <x:f>MAX(0,P183*(1+EXP((LN(1+Assumptions!$C$60)-0.5*Assumptions!$C$61^2)+Assumptions!$C$61*((RAND()+RAND()+RAND()+RAND()+RAND()+RAND()+RAND()+RAND()+RAND()+RAND()+RAND()+RAND())-6))-1)+PT_Y5_MC!R67)</x:f>
        <x:v>5987731.777362658</x:v>
      </x:c>
      <x:c r="R183" s="16" t="n">
        <x:f>MAX(0,Q183*(1+EXP((LN(1+Assumptions!$C$60)-0.5*Assumptions!$C$61^2)+Assumptions!$C$61*((RAND()+RAND()+RAND()+RAND()+RAND()+RAND()+RAND()+RAND()+RAND()+RAND()+RAND()+RAND())-6))-1)+PT_Y5_MC!S67)</x:f>
        <x:v>5692110.447917612</x:v>
      </x:c>
      <x:c r="S183" s="16" t="n">
        <x:f>MAX(0,R183*(1+EXP((LN(1+Assumptions!$C$60)-0.5*Assumptions!$C$61^2)+Assumptions!$C$61*((RAND()+RAND()+RAND()+RAND()+RAND()+RAND()+RAND()+RAND()+RAND()+RAND()+RAND()+RAND())-6))-1)+PT_Y5_MC!T67)</x:f>
        <x:v>5585576.261975899</x:v>
      </x:c>
      <x:c r="T183" s="16" t="n">
        <x:f>MAX(0,S183*(1+EXP((LN(1+Assumptions!$C$60)-0.5*Assumptions!$C$61^2)+Assumptions!$C$61*((RAND()+RAND()+RAND()+RAND()+RAND()+RAND()+RAND()+RAND()+RAND()+RAND()+RAND()+RAND())-6))-1)+PT_Y5_MC!U67)</x:f>
        <x:v>7545451.292080369</x:v>
      </x:c>
      <x:c r="U183" s="16" t="n">
        <x:f>MAX(0,T183*(1+EXP((LN(1+Assumptions!$C$60)-0.5*Assumptions!$C$61^2)+Assumptions!$C$61*((RAND()+RAND()+RAND()+RAND()+RAND()+RAND()+RAND()+RAND()+RAND()+RAND()+RAND()+RAND())-6))-1)+PT_Y5_MC!V67)</x:f>
        <x:v>9544271.413537037</x:v>
      </x:c>
      <x:c r="V183" s="16" t="n">
        <x:f>MAX(0,U183*(1+EXP((LN(1+Assumptions!$C$60)-0.5*Assumptions!$C$61^2)+Assumptions!$C$61*((RAND()+RAND()+RAND()+RAND()+RAND()+RAND()+RAND()+RAND()+RAND()+RAND()+RAND()+RAND())-6))-1)+PT_Y5_MC!W67)</x:f>
        <x:v>11211329.462931456</x:v>
      </x:c>
      <x:c r="W183" s="16" t="n">
        <x:f>MAX(0,V183*(1+EXP((LN(1+Assumptions!$C$60)-0.5*Assumptions!$C$61^2)+Assumptions!$C$61*((RAND()+RAND()+RAND()+RAND()+RAND()+RAND()+RAND()+RAND()+RAND()+RAND()+RAND()+RAND())-6))-1)+PT_Y5_MC!X67)</x:f>
        <x:v>14563700.724546256</x:v>
      </x:c>
      <x:c r="X183" s="16" t="n">
        <x:f>MAX(0,W183*(1+EXP((LN(1+Assumptions!$C$60)-0.5*Assumptions!$C$61^2)+Assumptions!$C$61*((RAND()+RAND()+RAND()+RAND()+RAND()+RAND()+RAND()+RAND()+RAND()+RAND()+RAND()+RAND())-6))-1)+PT_Y5_MC!Y67)</x:f>
        <x:v>21747580.47784983</x:v>
      </x:c>
      <x:c r="Y183" s="16" t="n">
        <x:f>MAX(0,X183*(1+EXP((LN(1+Assumptions!$C$60)-0.5*Assumptions!$C$61^2)+Assumptions!$C$61*((RAND()+RAND()+RAND()+RAND()+RAND()+RAND()+RAND()+RAND()+RAND()+RAND()+RAND()+RAND())-6))-1)+PT_Y5_MC!Z67)</x:f>
        <x:v>26052986.634912003</x:v>
      </x:c>
      <x:c r="Z183" s="16" t="n">
        <x:f>MAX(0,Y183*(1+EXP((LN(1+Assumptions!$C$60)-0.5*Assumptions!$C$61^2)+Assumptions!$C$61*((RAND()+RAND()+RAND()+RAND()+RAND()+RAND()+RAND()+RAND()+RAND()+RAND()+RAND()+RAND())-6))-1)+PT_Y5_MC!AA67)</x:f>
        <x:v>28257722.67523965</x:v>
      </x:c>
      <x:c r="AA183" s="16" t="n">
        <x:f>MAX(0,Z183*(1+EXP((LN(1+Assumptions!$C$60)-0.5*Assumptions!$C$61^2)+Assumptions!$C$61*((RAND()+RAND()+RAND()+RAND()+RAND()+RAND()+RAND()+RAND()+RAND()+RAND()+RAND()+RAND())-6))-1)+PT_Y5_MC!AB67)</x:f>
        <x:v>27054704.657904</x:v>
      </x:c>
      <x:c r="AB183" s="16" t="n">
        <x:f>MAX(0,AA183*(1+EXP((LN(1+Assumptions!$C$60)-0.5*Assumptions!$C$61^2)+Assumptions!$C$61*((RAND()+RAND()+RAND()+RAND()+RAND()+RAND()+RAND()+RAND()+RAND()+RAND()+RAND()+RAND())-6))-1)+PT_Y5_MC!AC67)</x:f>
        <x:v>35470621.28867174</x:v>
      </x:c>
      <x:c r="AC183" s="16" t="n">
        <x:f>MAX(0,AB183*(1+EXP((LN(1+Assumptions!$C$60)-0.5*Assumptions!$C$61^2)+Assumptions!$C$61*((RAND()+RAND()+RAND()+RAND()+RAND()+RAND()+RAND()+RAND()+RAND()+RAND()+RAND()+RAND())-6))-1)+PT_Y5_MC!AD67)</x:f>
        <x:v>32062378.606830884</x:v>
      </x:c>
      <x:c r="AD183" s="16" t="n">
        <x:f>MAX(0,AC183*(1+EXP((LN(1+Assumptions!$C$60)-0.5*Assumptions!$C$61^2)+Assumptions!$C$61*((RAND()+RAND()+RAND()+RAND()+RAND()+RAND()+RAND()+RAND()+RAND()+RAND()+RAND()+RAND())-6))-1)+PT_Y5_MC!AE67)</x:f>
        <x:v>41986795.6626392</x:v>
      </x:c>
      <x:c r="AE183" s="16" t="n">
        <x:f>MAX(0,AD183*(1+EXP((LN(1+Assumptions!$C$60)-0.5*Assumptions!$C$61^2)+Assumptions!$C$61*((RAND()+RAND()+RAND()+RAND()+RAND()+RAND()+RAND()+RAND()+RAND()+RAND()+RAND()+RAND())-6))-1)+PT_Y5_MC!AF67)</x:f>
        <x:v>41887044.517973684</x:v>
      </x:c>
      <x:c r="AF183" s="16" t="n">
        <x:f>MAX(0,AE183*(1+EXP((LN(1+Assumptions!$C$60)-0.5*Assumptions!$C$61^2)+Assumptions!$C$61*((RAND()+RAND()+RAND()+RAND()+RAND()+RAND()+RAND()+RAND()+RAND()+RAND()+RAND()+RAND())-6))-1)+PT_Y5_MC!AG67)</x:f>
        <x:v>41055380.48473217</x:v>
      </x:c>
    </x:row>
    <x:row r="184">
      <x:c r="A184" s="39">
        <x:v>180</x:v>
      </x:c>
      <x:c r="B184" s="16" t="n">
        <x:f>PT_Y5_MC!C68</x:f>
        <x:v>1029031.25</x:v>
      </x:c>
      <x:c r="C184" s="16" t="n">
        <x:f>MAX(0,B184*(1+EXP((LN(1+Assumptions!$C$60)-0.5*Assumptions!$C$61^2)+Assumptions!$C$61*((RAND()+RAND()+RAND()+RAND()+RAND()+RAND()+RAND()+RAND()+RAND()+RAND()+RAND()+RAND())-6))-1)+PT_Y5_MC!D67)</x:f>
        <x:v>1146474.6155681484</x:v>
      </x:c>
      <x:c r="D184" s="16" t="n">
        <x:f>MAX(0,C184*(1+EXP((LN(1+Assumptions!$C$60)-0.5*Assumptions!$C$61^2)+Assumptions!$C$61*((RAND()+RAND()+RAND()+RAND()+RAND()+RAND()+RAND()+RAND()+RAND()+RAND()+RAND()+RAND())-6))-1)+PT_Y5_MC!E67)</x:f>
        <x:v>951897.2306027606</x:v>
      </x:c>
      <x:c r="E184" s="16" t="n">
        <x:f>MAX(0,D184*(1+EXP((LN(1+Assumptions!$C$60)-0.5*Assumptions!$C$61^2)+Assumptions!$C$61*((RAND()+RAND()+RAND()+RAND()+RAND()+RAND()+RAND()+RAND()+RAND()+RAND()+RAND()+RAND())-6))-1)+PT_Y5_MC!F67)</x:f>
        <x:v>1033988.0379949666</x:v>
      </x:c>
      <x:c r="F184" s="16" t="n">
        <x:f>MAX(0,E184*(1+EXP((LN(1+Assumptions!$C$60)-0.5*Assumptions!$C$61^2)+Assumptions!$C$61*((RAND()+RAND()+RAND()+RAND()+RAND()+RAND()+RAND()+RAND()+RAND()+RAND()+RAND()+RAND())-6))-1)+PT_Y5_MC!G67)</x:f>
        <x:v>1047975.1696051838</x:v>
      </x:c>
      <x:c r="G184" s="16" t="n">
        <x:f>MAX(0,F184*(1+EXP((LN(1+Assumptions!$C$60)-0.5*Assumptions!$C$61^2)+Assumptions!$C$61*((RAND()+RAND()+RAND()+RAND()+RAND()+RAND()+RAND()+RAND()+RAND()+RAND()+RAND()+RAND())-6))-1)+PT_Y5_MC!H67)</x:f>
        <x:v>1095547.124721819</x:v>
      </x:c>
      <x:c r="H184" s="16" t="n">
        <x:f>MAX(0,G184*(1+EXP((LN(1+Assumptions!$C$60)-0.5*Assumptions!$C$61^2)+Assumptions!$C$61*((RAND()+RAND()+RAND()+RAND()+RAND()+RAND()+RAND()+RAND()+RAND()+RAND()+RAND()+RAND())-6))-1)+PT_Y5_MC!I67)</x:f>
        <x:v>1435808.425274794</x:v>
      </x:c>
      <x:c r="I184" s="16" t="n">
        <x:f>MAX(0,H184*(1+EXP((LN(1+Assumptions!$C$60)-0.5*Assumptions!$C$61^2)+Assumptions!$C$61*((RAND()+RAND()+RAND()+RAND()+RAND()+RAND()+RAND()+RAND()+RAND()+RAND()+RAND()+RAND())-6))-1)+PT_Y5_MC!J67)</x:f>
        <x:v>1509197.5475542445</x:v>
      </x:c>
      <x:c r="J184" s="16" t="n">
        <x:f>MAX(0,I184*(1+EXP((LN(1+Assumptions!$C$60)-0.5*Assumptions!$C$61^2)+Assumptions!$C$61*((RAND()+RAND()+RAND()+RAND()+RAND()+RAND()+RAND()+RAND()+RAND()+RAND()+RAND()+RAND())-6))-1)+PT_Y5_MC!K67)</x:f>
        <x:v>1402833.9146335688</x:v>
      </x:c>
      <x:c r="K184" s="16" t="n">
        <x:f>MAX(0,J184*(1+EXP((LN(1+Assumptions!$C$60)-0.5*Assumptions!$C$61^2)+Assumptions!$C$61*((RAND()+RAND()+RAND()+RAND()+RAND()+RAND()+RAND()+RAND()+RAND()+RAND()+RAND()+RAND())-6))-1)+PT_Y5_MC!L67)</x:f>
        <x:v>1443160.095426071</x:v>
      </x:c>
      <x:c r="L184" s="16" t="n">
        <x:f>MAX(0,K184*(1+EXP((LN(1+Assumptions!$C$60)-0.5*Assumptions!$C$61^2)+Assumptions!$C$61*((RAND()+RAND()+RAND()+RAND()+RAND()+RAND()+RAND()+RAND()+RAND()+RAND()+RAND()+RAND())-6))-1)+PT_Y5_MC!M67)</x:f>
        <x:v>1345374.9350862424</x:v>
      </x:c>
      <x:c r="M184" s="16" t="n">
        <x:f>MAX(0,L184*(1+EXP((LN(1+Assumptions!$C$60)-0.5*Assumptions!$C$61^2)+Assumptions!$C$61*((RAND()+RAND()+RAND()+RAND()+RAND()+RAND()+RAND()+RAND()+RAND()+RAND()+RAND()+RAND())-6))-1)+PT_Y5_MC!N67)</x:f>
        <x:v>1745019.0134869586</x:v>
      </x:c>
      <x:c r="N184" s="16" t="n">
        <x:f>MAX(0,M184*(1+EXP((LN(1+Assumptions!$C$60)-0.5*Assumptions!$C$61^2)+Assumptions!$C$61*((RAND()+RAND()+RAND()+RAND()+RAND()+RAND()+RAND()+RAND()+RAND()+RAND()+RAND()+RAND())-6))-1)+PT_Y5_MC!O67)</x:f>
        <x:v>1804048.8797790946</x:v>
      </x:c>
      <x:c r="O184" s="16" t="n">
        <x:f>MAX(0,N184*(1+EXP((LN(1+Assumptions!$C$60)-0.5*Assumptions!$C$61^2)+Assumptions!$C$61*((RAND()+RAND()+RAND()+RAND()+RAND()+RAND()+RAND()+RAND()+RAND()+RAND()+RAND()+RAND())-6))-1)+PT_Y5_MC!P67)</x:f>
        <x:v>1737650.7869731782</x:v>
      </x:c>
      <x:c r="P184" s="16" t="n">
        <x:f>MAX(0,O184*(1+EXP((LN(1+Assumptions!$C$60)-0.5*Assumptions!$C$61^2)+Assumptions!$C$61*((RAND()+RAND()+RAND()+RAND()+RAND()+RAND()+RAND()+RAND()+RAND()+RAND()+RAND()+RAND())-6))-1)+PT_Y5_MC!Q67)</x:f>
        <x:v>1578289.7678857457</x:v>
      </x:c>
      <x:c r="Q184" s="16" t="n">
        <x:f>MAX(0,P184*(1+EXP((LN(1+Assumptions!$C$60)-0.5*Assumptions!$C$61^2)+Assumptions!$C$61*((RAND()+RAND()+RAND()+RAND()+RAND()+RAND()+RAND()+RAND()+RAND()+RAND()+RAND()+RAND())-6))-1)+PT_Y5_MC!R67)</x:f>
        <x:v>1554178.477789749</x:v>
      </x:c>
      <x:c r="R184" s="16" t="n">
        <x:f>MAX(0,Q184*(1+EXP((LN(1+Assumptions!$C$60)-0.5*Assumptions!$C$61^2)+Assumptions!$C$61*((RAND()+RAND()+RAND()+RAND()+RAND()+RAND()+RAND()+RAND()+RAND()+RAND()+RAND()+RAND())-6))-1)+PT_Y5_MC!S67)</x:f>
        <x:v>1839984.8811292178</x:v>
      </x:c>
      <x:c r="S184" s="16" t="n">
        <x:f>MAX(0,R184*(1+EXP((LN(1+Assumptions!$C$60)-0.5*Assumptions!$C$61^2)+Assumptions!$C$61*((RAND()+RAND()+RAND()+RAND()+RAND()+RAND()+RAND()+RAND()+RAND()+RAND()+RAND()+RAND())-6))-1)+PT_Y5_MC!T67)</x:f>
        <x:v>1887544.2339085315</x:v>
      </x:c>
      <x:c r="T184" s="16" t="n">
        <x:f>MAX(0,S184*(1+EXP((LN(1+Assumptions!$C$60)-0.5*Assumptions!$C$61^2)+Assumptions!$C$61*((RAND()+RAND()+RAND()+RAND()+RAND()+RAND()+RAND()+RAND()+RAND()+RAND()+RAND()+RAND())-6))-1)+PT_Y5_MC!U67)</x:f>
        <x:v>2083025.672917117</x:v>
      </x:c>
      <x:c r="U184" s="16" t="n">
        <x:f>MAX(0,T184*(1+EXP((LN(1+Assumptions!$C$60)-0.5*Assumptions!$C$61^2)+Assumptions!$C$61*((RAND()+RAND()+RAND()+RAND()+RAND()+RAND()+RAND()+RAND()+RAND()+RAND()+RAND()+RAND())-6))-1)+PT_Y5_MC!V67)</x:f>
        <x:v>1832488.1023591356</x:v>
      </x:c>
      <x:c r="V184" s="16" t="n">
        <x:f>MAX(0,U184*(1+EXP((LN(1+Assumptions!$C$60)-0.5*Assumptions!$C$61^2)+Assumptions!$C$61*((RAND()+RAND()+RAND()+RAND()+RAND()+RAND()+RAND()+RAND()+RAND()+RAND()+RAND()+RAND())-6))-1)+PT_Y5_MC!W67)</x:f>
        <x:v>2530902.996173106</x:v>
      </x:c>
      <x:c r="W184" s="16" t="n">
        <x:f>MAX(0,V184*(1+EXP((LN(1+Assumptions!$C$60)-0.5*Assumptions!$C$61^2)+Assumptions!$C$61*((RAND()+RAND()+RAND()+RAND()+RAND()+RAND()+RAND()+RAND()+RAND()+RAND()+RAND()+RAND())-6))-1)+PT_Y5_MC!X67)</x:f>
        <x:v>3050200.289296912</x:v>
      </x:c>
      <x:c r="X184" s="16" t="n">
        <x:f>MAX(0,W184*(1+EXP((LN(1+Assumptions!$C$60)-0.5*Assumptions!$C$61^2)+Assumptions!$C$61*((RAND()+RAND()+RAND()+RAND()+RAND()+RAND()+RAND()+RAND()+RAND()+RAND()+RAND()+RAND())-6))-1)+PT_Y5_MC!Y67)</x:f>
        <x:v>3844688.7377997683</x:v>
      </x:c>
      <x:c r="Y184" s="16" t="n">
        <x:f>MAX(0,X184*(1+EXP((LN(1+Assumptions!$C$60)-0.5*Assumptions!$C$61^2)+Assumptions!$C$61*((RAND()+RAND()+RAND()+RAND()+RAND()+RAND()+RAND()+RAND()+RAND()+RAND()+RAND()+RAND())-6))-1)+PT_Y5_MC!Z67)</x:f>
        <x:v>3133669.918256583</x:v>
      </x:c>
      <x:c r="Z184" s="16" t="n">
        <x:f>MAX(0,Y184*(1+EXP((LN(1+Assumptions!$C$60)-0.5*Assumptions!$C$61^2)+Assumptions!$C$61*((RAND()+RAND()+RAND()+RAND()+RAND()+RAND()+RAND()+RAND()+RAND()+RAND()+RAND()+RAND())-6))-1)+PT_Y5_MC!AA67)</x:f>
        <x:v>3572870.2055592127</x:v>
      </x:c>
      <x:c r="AA184" s="16" t="n">
        <x:f>MAX(0,Z184*(1+EXP((LN(1+Assumptions!$C$60)-0.5*Assumptions!$C$61^2)+Assumptions!$C$61*((RAND()+RAND()+RAND()+RAND()+RAND()+RAND()+RAND()+RAND()+RAND()+RAND()+RAND()+RAND())-6))-1)+PT_Y5_MC!AB67)</x:f>
        <x:v>3572882.9534179065</x:v>
      </x:c>
      <x:c r="AB184" s="16" t="n">
        <x:f>MAX(0,AA184*(1+EXP((LN(1+Assumptions!$C$60)-0.5*Assumptions!$C$61^2)+Assumptions!$C$61*((RAND()+RAND()+RAND()+RAND()+RAND()+RAND()+RAND()+RAND()+RAND()+RAND()+RAND()+RAND())-6))-1)+PT_Y5_MC!AC67)</x:f>
        <x:v>4403447.906799778</x:v>
      </x:c>
      <x:c r="AC184" s="16" t="n">
        <x:f>MAX(0,AB184*(1+EXP((LN(1+Assumptions!$C$60)-0.5*Assumptions!$C$61^2)+Assumptions!$C$61*((RAND()+RAND()+RAND()+RAND()+RAND()+RAND()+RAND()+RAND()+RAND()+RAND()+RAND()+RAND())-6))-1)+PT_Y5_MC!AD67)</x:f>
        <x:v>4100496.6846442623</x:v>
      </x:c>
      <x:c r="AD184" s="16" t="n">
        <x:f>MAX(0,AC184*(1+EXP((LN(1+Assumptions!$C$60)-0.5*Assumptions!$C$61^2)+Assumptions!$C$61*((RAND()+RAND()+RAND()+RAND()+RAND()+RAND()+RAND()+RAND()+RAND()+RAND()+RAND()+RAND())-6))-1)+PT_Y5_MC!AE67)</x:f>
        <x:v>3915745.599936381</x:v>
      </x:c>
      <x:c r="AE184" s="16" t="n">
        <x:f>MAX(0,AD184*(1+EXP((LN(1+Assumptions!$C$60)-0.5*Assumptions!$C$61^2)+Assumptions!$C$61*((RAND()+RAND()+RAND()+RAND()+RAND()+RAND()+RAND()+RAND()+RAND()+RAND()+RAND()+RAND())-6))-1)+PT_Y5_MC!AF67)</x:f>
        <x:v>5047204.117813945</x:v>
      </x:c>
      <x:c r="AF184" s="16" t="n">
        <x:f>MAX(0,AE184*(1+EXP((LN(1+Assumptions!$C$60)-0.5*Assumptions!$C$61^2)+Assumptions!$C$61*((RAND()+RAND()+RAND()+RAND()+RAND()+RAND()+RAND()+RAND()+RAND()+RAND()+RAND()+RAND())-6))-1)+PT_Y5_MC!AG67)</x:f>
        <x:v>6448245.481231405</x:v>
      </x:c>
    </x:row>
    <x:row r="185">
      <x:c r="A185" s="39">
        <x:v>181</x:v>
      </x:c>
      <x:c r="B185" s="16" t="n">
        <x:f>PT_Y5_MC!C68</x:f>
        <x:v>1029031.25</x:v>
      </x:c>
      <x:c r="C185" s="16" t="n">
        <x:f>MAX(0,B185*(1+EXP((LN(1+Assumptions!$C$60)-0.5*Assumptions!$C$61^2)+Assumptions!$C$61*((RAND()+RAND()+RAND()+RAND()+RAND()+RAND()+RAND()+RAND()+RAND()+RAND()+RAND()+RAND())-6))-1)+PT_Y5_MC!D67)</x:f>
        <x:v>1004170.0245966908</x:v>
      </x:c>
      <x:c r="D185" s="16" t="n">
        <x:f>MAX(0,C185*(1+EXP((LN(1+Assumptions!$C$60)-0.5*Assumptions!$C$61^2)+Assumptions!$C$61*((RAND()+RAND()+RAND()+RAND()+RAND()+RAND()+RAND()+RAND()+RAND()+RAND()+RAND()+RAND())-6))-1)+PT_Y5_MC!E67)</x:f>
        <x:v>994281.9457754132</x:v>
      </x:c>
      <x:c r="E185" s="16" t="n">
        <x:f>MAX(0,D185*(1+EXP((LN(1+Assumptions!$C$60)-0.5*Assumptions!$C$61^2)+Assumptions!$C$61*((RAND()+RAND()+RAND()+RAND()+RAND()+RAND()+RAND()+RAND()+RAND()+RAND()+RAND()+RAND())-6))-1)+PT_Y5_MC!F67)</x:f>
        <x:v>1205098.4246031072</x:v>
      </x:c>
      <x:c r="F185" s="16" t="n">
        <x:f>MAX(0,E185*(1+EXP((LN(1+Assumptions!$C$60)-0.5*Assumptions!$C$61^2)+Assumptions!$C$61*((RAND()+RAND()+RAND()+RAND()+RAND()+RAND()+RAND()+RAND()+RAND()+RAND()+RAND()+RAND())-6))-1)+PT_Y5_MC!G67)</x:f>
        <x:v>1538237.4660479291</x:v>
      </x:c>
      <x:c r="G185" s="16" t="n">
        <x:f>MAX(0,F185*(1+EXP((LN(1+Assumptions!$C$60)-0.5*Assumptions!$C$61^2)+Assumptions!$C$61*((RAND()+RAND()+RAND()+RAND()+RAND()+RAND()+RAND()+RAND()+RAND()+RAND()+RAND()+RAND())-6))-1)+PT_Y5_MC!H67)</x:f>
        <x:v>1461659.6527948556</x:v>
      </x:c>
      <x:c r="H185" s="16" t="n">
        <x:f>MAX(0,G185*(1+EXP((LN(1+Assumptions!$C$60)-0.5*Assumptions!$C$61^2)+Assumptions!$C$61*((RAND()+RAND()+RAND()+RAND()+RAND()+RAND()+RAND()+RAND()+RAND()+RAND()+RAND()+RAND())-6))-1)+PT_Y5_MC!I67)</x:f>
        <x:v>1380574.35497999</x:v>
      </x:c>
      <x:c r="I185" s="16" t="n">
        <x:f>MAX(0,H185*(1+EXP((LN(1+Assumptions!$C$60)-0.5*Assumptions!$C$61^2)+Assumptions!$C$61*((RAND()+RAND()+RAND()+RAND()+RAND()+RAND()+RAND()+RAND()+RAND()+RAND()+RAND()+RAND())-6))-1)+PT_Y5_MC!J67)</x:f>
        <x:v>1636287.3295827669</x:v>
      </x:c>
      <x:c r="J185" s="16" t="n">
        <x:f>MAX(0,I185*(1+EXP((LN(1+Assumptions!$C$60)-0.5*Assumptions!$C$61^2)+Assumptions!$C$61*((RAND()+RAND()+RAND()+RAND()+RAND()+RAND()+RAND()+RAND()+RAND()+RAND()+RAND()+RAND())-6))-1)+PT_Y5_MC!K67)</x:f>
        <x:v>1454994.2381601534</x:v>
      </x:c>
      <x:c r="K185" s="16" t="n">
        <x:f>MAX(0,J185*(1+EXP((LN(1+Assumptions!$C$60)-0.5*Assumptions!$C$61^2)+Assumptions!$C$61*((RAND()+RAND()+RAND()+RAND()+RAND()+RAND()+RAND()+RAND()+RAND()+RAND()+RAND()+RAND())-6))-1)+PT_Y5_MC!L67)</x:f>
        <x:v>1665447.730514016</x:v>
      </x:c>
      <x:c r="L185" s="16" t="n">
        <x:f>MAX(0,K185*(1+EXP((LN(1+Assumptions!$C$60)-0.5*Assumptions!$C$61^2)+Assumptions!$C$61*((RAND()+RAND()+RAND()+RAND()+RAND()+RAND()+RAND()+RAND()+RAND()+RAND()+RAND()+RAND())-6))-1)+PT_Y5_MC!M67)</x:f>
        <x:v>1869759.7390306778</x:v>
      </x:c>
      <x:c r="M185" s="16" t="n">
        <x:f>MAX(0,L185*(1+EXP((LN(1+Assumptions!$C$60)-0.5*Assumptions!$C$61^2)+Assumptions!$C$61*((RAND()+RAND()+RAND()+RAND()+RAND()+RAND()+RAND()+RAND()+RAND()+RAND()+RAND()+RAND())-6))-1)+PT_Y5_MC!N67)</x:f>
        <x:v>1827446.8800405124</x:v>
      </x:c>
      <x:c r="N185" s="16" t="n">
        <x:f>MAX(0,M185*(1+EXP((LN(1+Assumptions!$C$60)-0.5*Assumptions!$C$61^2)+Assumptions!$C$61*((RAND()+RAND()+RAND()+RAND()+RAND()+RAND()+RAND()+RAND()+RAND()+RAND()+RAND()+RAND())-6))-1)+PT_Y5_MC!O67)</x:f>
        <x:v>1548235.8996819912</x:v>
      </x:c>
      <x:c r="O185" s="16" t="n">
        <x:f>MAX(0,N185*(1+EXP((LN(1+Assumptions!$C$60)-0.5*Assumptions!$C$61^2)+Assumptions!$C$61*((RAND()+RAND()+RAND()+RAND()+RAND()+RAND()+RAND()+RAND()+RAND()+RAND()+RAND()+RAND())-6))-1)+PT_Y5_MC!P67)</x:f>
        <x:v>1526886.3878118962</x:v>
      </x:c>
      <x:c r="P185" s="16" t="n">
        <x:f>MAX(0,O185*(1+EXP((LN(1+Assumptions!$C$60)-0.5*Assumptions!$C$61^2)+Assumptions!$C$61*((RAND()+RAND()+RAND()+RAND()+RAND()+RAND()+RAND()+RAND()+RAND()+RAND()+RAND()+RAND())-6))-1)+PT_Y5_MC!Q67)</x:f>
        <x:v>2178756.517280368</x:v>
      </x:c>
      <x:c r="Q185" s="16" t="n">
        <x:f>MAX(0,P185*(1+EXP((LN(1+Assumptions!$C$60)-0.5*Assumptions!$C$61^2)+Assumptions!$C$61*((RAND()+RAND()+RAND()+RAND()+RAND()+RAND()+RAND()+RAND()+RAND()+RAND()+RAND()+RAND())-6))-1)+PT_Y5_MC!R67)</x:f>
        <x:v>2491855.373010957</x:v>
      </x:c>
      <x:c r="R185" s="16" t="n">
        <x:f>MAX(0,Q185*(1+EXP((LN(1+Assumptions!$C$60)-0.5*Assumptions!$C$61^2)+Assumptions!$C$61*((RAND()+RAND()+RAND()+RAND()+RAND()+RAND()+RAND()+RAND()+RAND()+RAND()+RAND()+RAND())-6))-1)+PT_Y5_MC!S67)</x:f>
        <x:v>2151369.3414225033</x:v>
      </x:c>
      <x:c r="S185" s="16" t="n">
        <x:f>MAX(0,R185*(1+EXP((LN(1+Assumptions!$C$60)-0.5*Assumptions!$C$61^2)+Assumptions!$C$61*((RAND()+RAND()+RAND()+RAND()+RAND()+RAND()+RAND()+RAND()+RAND()+RAND()+RAND()+RAND())-6))-1)+PT_Y5_MC!T67)</x:f>
        <x:v>2585436.285460774</x:v>
      </x:c>
      <x:c r="T185" s="16" t="n">
        <x:f>MAX(0,S185*(1+EXP((LN(1+Assumptions!$C$60)-0.5*Assumptions!$C$61^2)+Assumptions!$C$61*((RAND()+RAND()+RAND()+RAND()+RAND()+RAND()+RAND()+RAND()+RAND()+RAND()+RAND()+RAND())-6))-1)+PT_Y5_MC!U67)</x:f>
        <x:v>2552677.9776392006</x:v>
      </x:c>
      <x:c r="U185" s="16" t="n">
        <x:f>MAX(0,T185*(1+EXP((LN(1+Assumptions!$C$60)-0.5*Assumptions!$C$61^2)+Assumptions!$C$61*((RAND()+RAND()+RAND()+RAND()+RAND()+RAND()+RAND()+RAND()+RAND()+RAND()+RAND()+RAND())-6))-1)+PT_Y5_MC!V67)</x:f>
        <x:v>3340915.4930986133</x:v>
      </x:c>
      <x:c r="V185" s="16" t="n">
        <x:f>MAX(0,U185*(1+EXP((LN(1+Assumptions!$C$60)-0.5*Assumptions!$C$61^2)+Assumptions!$C$61*((RAND()+RAND()+RAND()+RAND()+RAND()+RAND()+RAND()+RAND()+RAND()+RAND()+RAND()+RAND())-6))-1)+PT_Y5_MC!W67)</x:f>
        <x:v>3071934.0211434937</x:v>
      </x:c>
      <x:c r="W185" s="16" t="n">
        <x:f>MAX(0,V185*(1+EXP((LN(1+Assumptions!$C$60)-0.5*Assumptions!$C$61^2)+Assumptions!$C$61*((RAND()+RAND()+RAND()+RAND()+RAND()+RAND()+RAND()+RAND()+RAND()+RAND()+RAND()+RAND())-6))-1)+PT_Y5_MC!X67)</x:f>
        <x:v>3530567.85554595</x:v>
      </x:c>
      <x:c r="X185" s="16" t="n">
        <x:f>MAX(0,W185*(1+EXP((LN(1+Assumptions!$C$60)-0.5*Assumptions!$C$61^2)+Assumptions!$C$61*((RAND()+RAND()+RAND()+RAND()+RAND()+RAND()+RAND()+RAND()+RAND()+RAND()+RAND()+RAND())-6))-1)+PT_Y5_MC!Y67)</x:f>
        <x:v>3050832.8549317955</x:v>
      </x:c>
      <x:c r="Y185" s="16" t="n">
        <x:f>MAX(0,X185*(1+EXP((LN(1+Assumptions!$C$60)-0.5*Assumptions!$C$61^2)+Assumptions!$C$61*((RAND()+RAND()+RAND()+RAND()+RAND()+RAND()+RAND()+RAND()+RAND()+RAND()+RAND()+RAND())-6))-1)+PT_Y5_MC!Z67)</x:f>
        <x:v>3065404.0048205196</x:v>
      </x:c>
      <x:c r="Z185" s="16" t="n">
        <x:f>MAX(0,Y185*(1+EXP((LN(1+Assumptions!$C$60)-0.5*Assumptions!$C$61^2)+Assumptions!$C$61*((RAND()+RAND()+RAND()+RAND()+RAND()+RAND()+RAND()+RAND()+RAND()+RAND()+RAND()+RAND())-6))-1)+PT_Y5_MC!AA67)</x:f>
        <x:v>3269648.6093530897</x:v>
      </x:c>
      <x:c r="AA185" s="16" t="n">
        <x:f>MAX(0,Z185*(1+EXP((LN(1+Assumptions!$C$60)-0.5*Assumptions!$C$61^2)+Assumptions!$C$61*((RAND()+RAND()+RAND()+RAND()+RAND()+RAND()+RAND()+RAND()+RAND()+RAND()+RAND()+RAND())-6))-1)+PT_Y5_MC!AB67)</x:f>
        <x:v>3695343.8696512575</x:v>
      </x:c>
      <x:c r="AB185" s="16" t="n">
        <x:f>MAX(0,AA185*(1+EXP((LN(1+Assumptions!$C$60)-0.5*Assumptions!$C$61^2)+Assumptions!$C$61*((RAND()+RAND()+RAND()+RAND()+RAND()+RAND()+RAND()+RAND()+RAND()+RAND()+RAND()+RAND())-6))-1)+PT_Y5_MC!AC67)</x:f>
        <x:v>4126688.9604913266</x:v>
      </x:c>
      <x:c r="AC185" s="16" t="n">
        <x:f>MAX(0,AB185*(1+EXP((LN(1+Assumptions!$C$60)-0.5*Assumptions!$C$61^2)+Assumptions!$C$61*((RAND()+RAND()+RAND()+RAND()+RAND()+RAND()+RAND()+RAND()+RAND()+RAND()+RAND()+RAND())-6))-1)+PT_Y5_MC!AD67)</x:f>
        <x:v>3121291.534644463</x:v>
      </x:c>
      <x:c r="AD185" s="16" t="n">
        <x:f>MAX(0,AC185*(1+EXP((LN(1+Assumptions!$C$60)-0.5*Assumptions!$C$61^2)+Assumptions!$C$61*((RAND()+RAND()+RAND()+RAND()+RAND()+RAND()+RAND()+RAND()+RAND()+RAND()+RAND()+RAND())-6))-1)+PT_Y5_MC!AE67)</x:f>
        <x:v>3104943.202037123</x:v>
      </x:c>
      <x:c r="AE185" s="16" t="n">
        <x:f>MAX(0,AD185*(1+EXP((LN(1+Assumptions!$C$60)-0.5*Assumptions!$C$61^2)+Assumptions!$C$61*((RAND()+RAND()+RAND()+RAND()+RAND()+RAND()+RAND()+RAND()+RAND()+RAND()+RAND()+RAND())-6))-1)+PT_Y5_MC!AF67)</x:f>
        <x:v>2851474.239605528</x:v>
      </x:c>
      <x:c r="AF185" s="16" t="n">
        <x:f>MAX(0,AE185*(1+EXP((LN(1+Assumptions!$C$60)-0.5*Assumptions!$C$61^2)+Assumptions!$C$61*((RAND()+RAND()+RAND()+RAND()+RAND()+RAND()+RAND()+RAND()+RAND()+RAND()+RAND()+RAND())-6))-1)+PT_Y5_MC!AG67)</x:f>
        <x:v>3503522.946147402</x:v>
      </x:c>
    </x:row>
    <x:row r="186">
      <x:c r="A186" s="39">
        <x:v>182</x:v>
      </x:c>
      <x:c r="B186" s="16" t="n">
        <x:f>PT_Y5_MC!C68</x:f>
        <x:v>1029031.25</x:v>
      </x:c>
      <x:c r="C186" s="16" t="n">
        <x:f>MAX(0,B186*(1+EXP((LN(1+Assumptions!$C$60)-0.5*Assumptions!$C$61^2)+Assumptions!$C$61*((RAND()+RAND()+RAND()+RAND()+RAND()+RAND()+RAND()+RAND()+RAND()+RAND()+RAND()+RAND())-6))-1)+PT_Y5_MC!D67)</x:f>
        <x:v>964719.9127709457</x:v>
      </x:c>
      <x:c r="D186" s="16" t="n">
        <x:f>MAX(0,C186*(1+EXP((LN(1+Assumptions!$C$60)-0.5*Assumptions!$C$61^2)+Assumptions!$C$61*((RAND()+RAND()+RAND()+RAND()+RAND()+RAND()+RAND()+RAND()+RAND()+RAND()+RAND()+RAND())-6))-1)+PT_Y5_MC!E67)</x:f>
        <x:v>932639.8209640174</x:v>
      </x:c>
      <x:c r="E186" s="16" t="n">
        <x:f>MAX(0,D186*(1+EXP((LN(1+Assumptions!$C$60)-0.5*Assumptions!$C$61^2)+Assumptions!$C$61*((RAND()+RAND()+RAND()+RAND()+RAND()+RAND()+RAND()+RAND()+RAND()+RAND()+RAND()+RAND())-6))-1)+PT_Y5_MC!F67)</x:f>
        <x:v>920150.6401578655</x:v>
      </x:c>
      <x:c r="F186" s="16" t="n">
        <x:f>MAX(0,E186*(1+EXP((LN(1+Assumptions!$C$60)-0.5*Assumptions!$C$61^2)+Assumptions!$C$61*((RAND()+RAND()+RAND()+RAND()+RAND()+RAND()+RAND()+RAND()+RAND()+RAND()+RAND()+RAND())-6))-1)+PT_Y5_MC!G67)</x:f>
        <x:v>912027.0720389006</x:v>
      </x:c>
      <x:c r="G186" s="16" t="n">
        <x:f>MAX(0,F186*(1+EXP((LN(1+Assumptions!$C$60)-0.5*Assumptions!$C$61^2)+Assumptions!$C$61*((RAND()+RAND()+RAND()+RAND()+RAND()+RAND()+RAND()+RAND()+RAND()+RAND()+RAND()+RAND())-6))-1)+PT_Y5_MC!H67)</x:f>
        <x:v>1029173.2929222604</x:v>
      </x:c>
      <x:c r="H186" s="16" t="n">
        <x:f>MAX(0,G186*(1+EXP((LN(1+Assumptions!$C$60)-0.5*Assumptions!$C$61^2)+Assumptions!$C$61*((RAND()+RAND()+RAND()+RAND()+RAND()+RAND()+RAND()+RAND()+RAND()+RAND()+RAND()+RAND())-6))-1)+PT_Y5_MC!I67)</x:f>
        <x:v>1009504.2519177616</x:v>
      </x:c>
      <x:c r="I186" s="16" t="n">
        <x:f>MAX(0,H186*(1+EXP((LN(1+Assumptions!$C$60)-0.5*Assumptions!$C$61^2)+Assumptions!$C$61*((RAND()+RAND()+RAND()+RAND()+RAND()+RAND()+RAND()+RAND()+RAND()+RAND()+RAND()+RAND())-6))-1)+PT_Y5_MC!J67)</x:f>
        <x:v>915655.7451042645</x:v>
      </x:c>
      <x:c r="J186" s="16" t="n">
        <x:f>MAX(0,I186*(1+EXP((LN(1+Assumptions!$C$60)-0.5*Assumptions!$C$61^2)+Assumptions!$C$61*((RAND()+RAND()+RAND()+RAND()+RAND()+RAND()+RAND()+RAND()+RAND()+RAND()+RAND()+RAND())-6))-1)+PT_Y5_MC!K67)</x:f>
        <x:v>937540.8672540553</x:v>
      </x:c>
      <x:c r="K186" s="16" t="n">
        <x:f>MAX(0,J186*(1+EXP((LN(1+Assumptions!$C$60)-0.5*Assumptions!$C$61^2)+Assumptions!$C$61*((RAND()+RAND()+RAND()+RAND()+RAND()+RAND()+RAND()+RAND()+RAND()+RAND()+RAND()+RAND())-6))-1)+PT_Y5_MC!L67)</x:f>
        <x:v>1051010.1840815172</x:v>
      </x:c>
      <x:c r="L186" s="16" t="n">
        <x:f>MAX(0,K186*(1+EXP((LN(1+Assumptions!$C$60)-0.5*Assumptions!$C$61^2)+Assumptions!$C$61*((RAND()+RAND()+RAND()+RAND()+RAND()+RAND()+RAND()+RAND()+RAND()+RAND()+RAND()+RAND())-6))-1)+PT_Y5_MC!M67)</x:f>
        <x:v>1096937.6547278774</x:v>
      </x:c>
      <x:c r="M186" s="16" t="n">
        <x:f>MAX(0,L186*(1+EXP((LN(1+Assumptions!$C$60)-0.5*Assumptions!$C$61^2)+Assumptions!$C$61*((RAND()+RAND()+RAND()+RAND()+RAND()+RAND()+RAND()+RAND()+RAND()+RAND()+RAND()+RAND())-6))-1)+PT_Y5_MC!N67)</x:f>
        <x:v>1249945.5423262592</x:v>
      </x:c>
      <x:c r="N186" s="16" t="n">
        <x:f>MAX(0,M186*(1+EXP((LN(1+Assumptions!$C$60)-0.5*Assumptions!$C$61^2)+Assumptions!$C$61*((RAND()+RAND()+RAND()+RAND()+RAND()+RAND()+RAND()+RAND()+RAND()+RAND()+RAND()+RAND())-6))-1)+PT_Y5_MC!O67)</x:f>
        <x:v>1498050.1932536005</x:v>
      </x:c>
      <x:c r="O186" s="16" t="n">
        <x:f>MAX(0,N186*(1+EXP((LN(1+Assumptions!$C$60)-0.5*Assumptions!$C$61^2)+Assumptions!$C$61*((RAND()+RAND()+RAND()+RAND()+RAND()+RAND()+RAND()+RAND()+RAND()+RAND()+RAND()+RAND())-6))-1)+PT_Y5_MC!P67)</x:f>
        <x:v>1967847.584862973</x:v>
      </x:c>
      <x:c r="P186" s="16" t="n">
        <x:f>MAX(0,O186*(1+EXP((LN(1+Assumptions!$C$60)-0.5*Assumptions!$C$61^2)+Assumptions!$C$61*((RAND()+RAND()+RAND()+RAND()+RAND()+RAND()+RAND()+RAND()+RAND()+RAND()+RAND()+RAND())-6))-1)+PT_Y5_MC!Q67)</x:f>
        <x:v>1884709.6083282605</x:v>
      </x:c>
      <x:c r="Q186" s="16" t="n">
        <x:f>MAX(0,P186*(1+EXP((LN(1+Assumptions!$C$60)-0.5*Assumptions!$C$61^2)+Assumptions!$C$61*((RAND()+RAND()+RAND()+RAND()+RAND()+RAND()+RAND()+RAND()+RAND()+RAND()+RAND()+RAND())-6))-1)+PT_Y5_MC!R67)</x:f>
        <x:v>2144414.83326319</x:v>
      </x:c>
      <x:c r="R186" s="16" t="n">
        <x:f>MAX(0,Q186*(1+EXP((LN(1+Assumptions!$C$60)-0.5*Assumptions!$C$61^2)+Assumptions!$C$61*((RAND()+RAND()+RAND()+RAND()+RAND()+RAND()+RAND()+RAND()+RAND()+RAND()+RAND()+RAND())-6))-1)+PT_Y5_MC!S67)</x:f>
        <x:v>2268899.5620257785</x:v>
      </x:c>
      <x:c r="S186" s="16" t="n">
        <x:f>MAX(0,R186*(1+EXP((LN(1+Assumptions!$C$60)-0.5*Assumptions!$C$61^2)+Assumptions!$C$61*((RAND()+RAND()+RAND()+RAND()+RAND()+RAND()+RAND()+RAND()+RAND()+RAND()+RAND()+RAND())-6))-1)+PT_Y5_MC!T67)</x:f>
        <x:v>2299655.230788144</x:v>
      </x:c>
      <x:c r="T186" s="16" t="n">
        <x:f>MAX(0,S186*(1+EXP((LN(1+Assumptions!$C$60)-0.5*Assumptions!$C$61^2)+Assumptions!$C$61*((RAND()+RAND()+RAND()+RAND()+RAND()+RAND()+RAND()+RAND()+RAND()+RAND()+RAND()+RAND())-6))-1)+PT_Y5_MC!U67)</x:f>
        <x:v>2042093.0212563607</x:v>
      </x:c>
      <x:c r="U186" s="16" t="n">
        <x:f>MAX(0,T186*(1+EXP((LN(1+Assumptions!$C$60)-0.5*Assumptions!$C$61^2)+Assumptions!$C$61*((RAND()+RAND()+RAND()+RAND()+RAND()+RAND()+RAND()+RAND()+RAND()+RAND()+RAND()+RAND())-6))-1)+PT_Y5_MC!V67)</x:f>
        <x:v>2757039.672651923</x:v>
      </x:c>
      <x:c r="V186" s="16" t="n">
        <x:f>MAX(0,U186*(1+EXP((LN(1+Assumptions!$C$60)-0.5*Assumptions!$C$61^2)+Assumptions!$C$61*((RAND()+RAND()+RAND()+RAND()+RAND()+RAND()+RAND()+RAND()+RAND()+RAND()+RAND()+RAND())-6))-1)+PT_Y5_MC!W67)</x:f>
        <x:v>3092710.6382633788</x:v>
      </x:c>
      <x:c r="W186" s="16" t="n">
        <x:f>MAX(0,V186*(1+EXP((LN(1+Assumptions!$C$60)-0.5*Assumptions!$C$61^2)+Assumptions!$C$61*((RAND()+RAND()+RAND()+RAND()+RAND()+RAND()+RAND()+RAND()+RAND()+RAND()+RAND()+RAND())-6))-1)+PT_Y5_MC!X67)</x:f>
        <x:v>3868663.8181173736</x:v>
      </x:c>
      <x:c r="X186" s="16" t="n">
        <x:f>MAX(0,W186*(1+EXP((LN(1+Assumptions!$C$60)-0.5*Assumptions!$C$61^2)+Assumptions!$C$61*((RAND()+RAND()+RAND()+RAND()+RAND()+RAND()+RAND()+RAND()+RAND()+RAND()+RAND()+RAND())-6))-1)+PT_Y5_MC!Y67)</x:f>
        <x:v>3103082.915936588</x:v>
      </x:c>
      <x:c r="Y186" s="16" t="n">
        <x:f>MAX(0,X186*(1+EXP((LN(1+Assumptions!$C$60)-0.5*Assumptions!$C$61^2)+Assumptions!$C$61*((RAND()+RAND()+RAND()+RAND()+RAND()+RAND()+RAND()+RAND()+RAND()+RAND()+RAND()+RAND())-6))-1)+PT_Y5_MC!Z67)</x:f>
        <x:v>4329540.67954619</x:v>
      </x:c>
      <x:c r="Z186" s="16" t="n">
        <x:f>MAX(0,Y186*(1+EXP((LN(1+Assumptions!$C$60)-0.5*Assumptions!$C$61^2)+Assumptions!$C$61*((RAND()+RAND()+RAND()+RAND()+RAND()+RAND()+RAND()+RAND()+RAND()+RAND()+RAND()+RAND())-6))-1)+PT_Y5_MC!AA67)</x:f>
        <x:v>5091596.5950361565</x:v>
      </x:c>
      <x:c r="AA186" s="16" t="n">
        <x:f>MAX(0,Z186*(1+EXP((LN(1+Assumptions!$C$60)-0.5*Assumptions!$C$61^2)+Assumptions!$C$61*((RAND()+RAND()+RAND()+RAND()+RAND()+RAND()+RAND()+RAND()+RAND()+RAND()+RAND()+RAND())-6))-1)+PT_Y5_MC!AB67)</x:f>
        <x:v>4808141.299002003</x:v>
      </x:c>
      <x:c r="AB186" s="16" t="n">
        <x:f>MAX(0,AA186*(1+EXP((LN(1+Assumptions!$C$60)-0.5*Assumptions!$C$61^2)+Assumptions!$C$61*((RAND()+RAND()+RAND()+RAND()+RAND()+RAND()+RAND()+RAND()+RAND()+RAND()+RAND()+RAND())-6))-1)+PT_Y5_MC!AC67)</x:f>
        <x:v>6182963.451225064</x:v>
      </x:c>
      <x:c r="AC186" s="16" t="n">
        <x:f>MAX(0,AB186*(1+EXP((LN(1+Assumptions!$C$60)-0.5*Assumptions!$C$61^2)+Assumptions!$C$61*((RAND()+RAND()+RAND()+RAND()+RAND()+RAND()+RAND()+RAND()+RAND()+RAND()+RAND()+RAND())-6))-1)+PT_Y5_MC!AD67)</x:f>
        <x:v>5577589.866221963</x:v>
      </x:c>
      <x:c r="AD186" s="16" t="n">
        <x:f>MAX(0,AC186*(1+EXP((LN(1+Assumptions!$C$60)-0.5*Assumptions!$C$61^2)+Assumptions!$C$61*((RAND()+RAND()+RAND()+RAND()+RAND()+RAND()+RAND()+RAND()+RAND()+RAND()+RAND()+RAND())-6))-1)+PT_Y5_MC!AE67)</x:f>
        <x:v>5268889.528481362</x:v>
      </x:c>
      <x:c r="AE186" s="16" t="n">
        <x:f>MAX(0,AD186*(1+EXP((LN(1+Assumptions!$C$60)-0.5*Assumptions!$C$61^2)+Assumptions!$C$61*((RAND()+RAND()+RAND()+RAND()+RAND()+RAND()+RAND()+RAND()+RAND()+RAND()+RAND()+RAND())-6))-1)+PT_Y5_MC!AF67)</x:f>
        <x:v>5466079.201737614</x:v>
      </x:c>
      <x:c r="AF186" s="16" t="n">
        <x:f>MAX(0,AE186*(1+EXP((LN(1+Assumptions!$C$60)-0.5*Assumptions!$C$61^2)+Assumptions!$C$61*((RAND()+RAND()+RAND()+RAND()+RAND()+RAND()+RAND()+RAND()+RAND()+RAND()+RAND()+RAND())-6))-1)+PT_Y5_MC!AG67)</x:f>
        <x:v>7802187.68882557</x:v>
      </x:c>
    </x:row>
    <x:row r="187">
      <x:c r="A187" s="39">
        <x:v>183</x:v>
      </x:c>
      <x:c r="B187" s="16" t="n">
        <x:f>PT_Y5_MC!C68</x:f>
        <x:v>1029031.25</x:v>
      </x:c>
      <x:c r="C187" s="16" t="n">
        <x:f>MAX(0,B187*(1+EXP((LN(1+Assumptions!$C$60)-0.5*Assumptions!$C$61^2)+Assumptions!$C$61*((RAND()+RAND()+RAND()+RAND()+RAND()+RAND()+RAND()+RAND()+RAND()+RAND()+RAND()+RAND())-6))-1)+PT_Y5_MC!D67)</x:f>
        <x:v>1233262.7919428586</x:v>
      </x:c>
      <x:c r="D187" s="16" t="n">
        <x:f>MAX(0,C187*(1+EXP((LN(1+Assumptions!$C$60)-0.5*Assumptions!$C$61^2)+Assumptions!$C$61*((RAND()+RAND()+RAND()+RAND()+RAND()+RAND()+RAND()+RAND()+RAND()+RAND()+RAND()+RAND())-6))-1)+PT_Y5_MC!E67)</x:f>
        <x:v>937471.7602678025</x:v>
      </x:c>
      <x:c r="E187" s="16" t="n">
        <x:f>MAX(0,D187*(1+EXP((LN(1+Assumptions!$C$60)-0.5*Assumptions!$C$61^2)+Assumptions!$C$61*((RAND()+RAND()+RAND()+RAND()+RAND()+RAND()+RAND()+RAND()+RAND()+RAND()+RAND()+RAND())-6))-1)+PT_Y5_MC!F67)</x:f>
        <x:v>853854.2579082776</x:v>
      </x:c>
      <x:c r="F187" s="16" t="n">
        <x:f>MAX(0,E187*(1+EXP((LN(1+Assumptions!$C$60)-0.5*Assumptions!$C$61^2)+Assumptions!$C$61*((RAND()+RAND()+RAND()+RAND()+RAND()+RAND()+RAND()+RAND()+RAND()+RAND()+RAND()+RAND())-6))-1)+PT_Y5_MC!G67)</x:f>
        <x:v>934958.9337283229</x:v>
      </x:c>
      <x:c r="G187" s="16" t="n">
        <x:f>MAX(0,F187*(1+EXP((LN(1+Assumptions!$C$60)-0.5*Assumptions!$C$61^2)+Assumptions!$C$61*((RAND()+RAND()+RAND()+RAND()+RAND()+RAND()+RAND()+RAND()+RAND()+RAND()+RAND()+RAND())-6))-1)+PT_Y5_MC!H67)</x:f>
        <x:v>985618.4628218096</x:v>
      </x:c>
      <x:c r="H187" s="16" t="n">
        <x:f>MAX(0,G187*(1+EXP((LN(1+Assumptions!$C$60)-0.5*Assumptions!$C$61^2)+Assumptions!$C$61*((RAND()+RAND()+RAND()+RAND()+RAND()+RAND()+RAND()+RAND()+RAND()+RAND()+RAND()+RAND())-6))-1)+PT_Y5_MC!I67)</x:f>
        <x:v>956484.5011233717</x:v>
      </x:c>
      <x:c r="I187" s="16" t="n">
        <x:f>MAX(0,H187*(1+EXP((LN(1+Assumptions!$C$60)-0.5*Assumptions!$C$61^2)+Assumptions!$C$61*((RAND()+RAND()+RAND()+RAND()+RAND()+RAND()+RAND()+RAND()+RAND()+RAND()+RAND()+RAND())-6))-1)+PT_Y5_MC!J67)</x:f>
        <x:v>1053684.5139877456</x:v>
      </x:c>
      <x:c r="J187" s="16" t="n">
        <x:f>MAX(0,I187*(1+EXP((LN(1+Assumptions!$C$60)-0.5*Assumptions!$C$61^2)+Assumptions!$C$61*((RAND()+RAND()+RAND()+RAND()+RAND()+RAND()+RAND()+RAND()+RAND()+RAND()+RAND()+RAND())-6))-1)+PT_Y5_MC!K67)</x:f>
        <x:v>1040979.7089107687</x:v>
      </x:c>
      <x:c r="K187" s="16" t="n">
        <x:f>MAX(0,J187*(1+EXP((LN(1+Assumptions!$C$60)-0.5*Assumptions!$C$61^2)+Assumptions!$C$61*((RAND()+RAND()+RAND()+RAND()+RAND()+RAND()+RAND()+RAND()+RAND()+RAND()+RAND()+RAND())-6))-1)+PT_Y5_MC!L67)</x:f>
        <x:v>1059074.9058251118</x:v>
      </x:c>
      <x:c r="L187" s="16" t="n">
        <x:f>MAX(0,K187*(1+EXP((LN(1+Assumptions!$C$60)-0.5*Assumptions!$C$61^2)+Assumptions!$C$61*((RAND()+RAND()+RAND()+RAND()+RAND()+RAND()+RAND()+RAND()+RAND()+RAND()+RAND()+RAND())-6))-1)+PT_Y5_MC!M67)</x:f>
        <x:v>1120220.8117079707</x:v>
      </x:c>
      <x:c r="M187" s="16" t="n">
        <x:f>MAX(0,L187*(1+EXP((LN(1+Assumptions!$C$60)-0.5*Assumptions!$C$61^2)+Assumptions!$C$61*((RAND()+RAND()+RAND()+RAND()+RAND()+RAND()+RAND()+RAND()+RAND()+RAND()+RAND()+RAND())-6))-1)+PT_Y5_MC!N67)</x:f>
        <x:v>863973.9500165116</x:v>
      </x:c>
      <x:c r="N187" s="16" t="n">
        <x:f>MAX(0,M187*(1+EXP((LN(1+Assumptions!$C$60)-0.5*Assumptions!$C$61^2)+Assumptions!$C$61*((RAND()+RAND()+RAND()+RAND()+RAND()+RAND()+RAND()+RAND()+RAND()+RAND()+RAND()+RAND())-6))-1)+PT_Y5_MC!O67)</x:f>
        <x:v>943557.4445377679</x:v>
      </x:c>
      <x:c r="O187" s="16" t="n">
        <x:f>MAX(0,N187*(1+EXP((LN(1+Assumptions!$C$60)-0.5*Assumptions!$C$61^2)+Assumptions!$C$61*((RAND()+RAND()+RAND()+RAND()+RAND()+RAND()+RAND()+RAND()+RAND()+RAND()+RAND()+RAND())-6))-1)+PT_Y5_MC!P67)</x:f>
        <x:v>911446.6097064134</x:v>
      </x:c>
      <x:c r="P187" s="16" t="n">
        <x:f>MAX(0,O187*(1+EXP((LN(1+Assumptions!$C$60)-0.5*Assumptions!$C$61^2)+Assumptions!$C$61*((RAND()+RAND()+RAND()+RAND()+RAND()+RAND()+RAND()+RAND()+RAND()+RAND()+RAND()+RAND())-6))-1)+PT_Y5_MC!Q67)</x:f>
        <x:v>941165.116529991</x:v>
      </x:c>
      <x:c r="Q187" s="16" t="n">
        <x:f>MAX(0,P187*(1+EXP((LN(1+Assumptions!$C$60)-0.5*Assumptions!$C$61^2)+Assumptions!$C$61*((RAND()+RAND()+RAND()+RAND()+RAND()+RAND()+RAND()+RAND()+RAND()+RAND()+RAND()+RAND())-6))-1)+PT_Y5_MC!R67)</x:f>
        <x:v>898510.6062370588</x:v>
      </x:c>
      <x:c r="R187" s="16" t="n">
        <x:f>MAX(0,Q187*(1+EXP((LN(1+Assumptions!$C$60)-0.5*Assumptions!$C$61^2)+Assumptions!$C$61*((RAND()+RAND()+RAND()+RAND()+RAND()+RAND()+RAND()+RAND()+RAND()+RAND()+RAND()+RAND())-6))-1)+PT_Y5_MC!S67)</x:f>
        <x:v>952338.8135516462</x:v>
      </x:c>
      <x:c r="S187" s="16" t="n">
        <x:f>MAX(0,R187*(1+EXP((LN(1+Assumptions!$C$60)-0.5*Assumptions!$C$61^2)+Assumptions!$C$61*((RAND()+RAND()+RAND()+RAND()+RAND()+RAND()+RAND()+RAND()+RAND()+RAND()+RAND()+RAND())-6))-1)+PT_Y5_MC!T67)</x:f>
        <x:v>801108.1779053849</x:v>
      </x:c>
      <x:c r="T187" s="16" t="n">
        <x:f>MAX(0,S187*(1+EXP((LN(1+Assumptions!$C$60)-0.5*Assumptions!$C$61^2)+Assumptions!$C$61*((RAND()+RAND()+RAND()+RAND()+RAND()+RAND()+RAND()+RAND()+RAND()+RAND()+RAND()+RAND())-6))-1)+PT_Y5_MC!U67)</x:f>
        <x:v>783442.8981455876</x:v>
      </x:c>
      <x:c r="U187" s="16" t="n">
        <x:f>MAX(0,T187*(1+EXP((LN(1+Assumptions!$C$60)-0.5*Assumptions!$C$61^2)+Assumptions!$C$61*((RAND()+RAND()+RAND()+RAND()+RAND()+RAND()+RAND()+RAND()+RAND()+RAND()+RAND()+RAND())-6))-1)+PT_Y5_MC!V67)</x:f>
        <x:v>677039.3406755273</x:v>
      </x:c>
      <x:c r="V187" s="16" t="n">
        <x:f>MAX(0,U187*(1+EXP((LN(1+Assumptions!$C$60)-0.5*Assumptions!$C$61^2)+Assumptions!$C$61*((RAND()+RAND()+RAND()+RAND()+RAND()+RAND()+RAND()+RAND()+RAND()+RAND()+RAND()+RAND())-6))-1)+PT_Y5_MC!W67)</x:f>
        <x:v>697369.1638795439</x:v>
      </x:c>
      <x:c r="W187" s="16" t="n">
        <x:f>MAX(0,V187*(1+EXP((LN(1+Assumptions!$C$60)-0.5*Assumptions!$C$61^2)+Assumptions!$C$61*((RAND()+RAND()+RAND()+RAND()+RAND()+RAND()+RAND()+RAND()+RAND()+RAND()+RAND()+RAND())-6))-1)+PT_Y5_MC!X67)</x:f>
        <x:v>840026.1103305026</x:v>
      </x:c>
      <x:c r="X187" s="16" t="n">
        <x:f>MAX(0,W187*(1+EXP((LN(1+Assumptions!$C$60)-0.5*Assumptions!$C$61^2)+Assumptions!$C$61*((RAND()+RAND()+RAND()+RAND()+RAND()+RAND()+RAND()+RAND()+RAND()+RAND()+RAND()+RAND())-6))-1)+PT_Y5_MC!Y67)</x:f>
        <x:v>917536.7678398994</x:v>
      </x:c>
      <x:c r="Y187" s="16" t="n">
        <x:f>MAX(0,X187*(1+EXP((LN(1+Assumptions!$C$60)-0.5*Assumptions!$C$61^2)+Assumptions!$C$61*((RAND()+RAND()+RAND()+RAND()+RAND()+RAND()+RAND()+RAND()+RAND()+RAND()+RAND()+RAND())-6))-1)+PT_Y5_MC!Z67)</x:f>
        <x:v>768216.8547671832</x:v>
      </x:c>
      <x:c r="Z187" s="16" t="n">
        <x:f>MAX(0,Y187*(1+EXP((LN(1+Assumptions!$C$60)-0.5*Assumptions!$C$61^2)+Assumptions!$C$61*((RAND()+RAND()+RAND()+RAND()+RAND()+RAND()+RAND()+RAND()+RAND()+RAND()+RAND()+RAND())-6))-1)+PT_Y5_MC!AA67)</x:f>
        <x:v>873002.4615088331</x:v>
      </x:c>
      <x:c r="AA187" s="16" t="n">
        <x:f>MAX(0,Z187*(1+EXP((LN(1+Assumptions!$C$60)-0.5*Assumptions!$C$61^2)+Assumptions!$C$61*((RAND()+RAND()+RAND()+RAND()+RAND()+RAND()+RAND()+RAND()+RAND()+RAND()+RAND()+RAND())-6))-1)+PT_Y5_MC!AB67)</x:f>
        <x:v>1001189.9476182904</x:v>
      </x:c>
      <x:c r="AB187" s="16" t="n">
        <x:f>MAX(0,AA187*(1+EXP((LN(1+Assumptions!$C$60)-0.5*Assumptions!$C$61^2)+Assumptions!$C$61*((RAND()+RAND()+RAND()+RAND()+RAND()+RAND()+RAND()+RAND()+RAND()+RAND()+RAND()+RAND())-6))-1)+PT_Y5_MC!AC67)</x:f>
        <x:v>1035510.3471985979</x:v>
      </x:c>
      <x:c r="AC187" s="16" t="n">
        <x:f>MAX(0,AB187*(1+EXP((LN(1+Assumptions!$C$60)-0.5*Assumptions!$C$61^2)+Assumptions!$C$61*((RAND()+RAND()+RAND()+RAND()+RAND()+RAND()+RAND()+RAND()+RAND()+RAND()+RAND()+RAND())-6))-1)+PT_Y5_MC!AD67)</x:f>
        <x:v>1015572.8392141035</x:v>
      </x:c>
      <x:c r="AD187" s="16" t="n">
        <x:f>MAX(0,AC187*(1+EXP((LN(1+Assumptions!$C$60)-0.5*Assumptions!$C$61^2)+Assumptions!$C$61*((RAND()+RAND()+RAND()+RAND()+RAND()+RAND()+RAND()+RAND()+RAND()+RAND()+RAND()+RAND())-6))-1)+PT_Y5_MC!AE67)</x:f>
        <x:v>1075294.0350671685</x:v>
      </x:c>
      <x:c r="AE187" s="16" t="n">
        <x:f>MAX(0,AD187*(1+EXP((LN(1+Assumptions!$C$60)-0.5*Assumptions!$C$61^2)+Assumptions!$C$61*((RAND()+RAND()+RAND()+RAND()+RAND()+RAND()+RAND()+RAND()+RAND()+RAND()+RAND()+RAND())-6))-1)+PT_Y5_MC!AF67)</x:f>
        <x:v>907579.9009998622</x:v>
      </x:c>
      <x:c r="AF187" s="16" t="n">
        <x:f>MAX(0,AE187*(1+EXP((LN(1+Assumptions!$C$60)-0.5*Assumptions!$C$61^2)+Assumptions!$C$61*((RAND()+RAND()+RAND()+RAND()+RAND()+RAND()+RAND()+RAND()+RAND()+RAND()+RAND()+RAND())-6))-1)+PT_Y5_MC!AG67)</x:f>
        <x:v>777906.6146086005</x:v>
      </x:c>
    </x:row>
    <x:row r="188">
      <x:c r="A188" s="39">
        <x:v>184</x:v>
      </x:c>
      <x:c r="B188" s="16" t="n">
        <x:f>PT_Y5_MC!C68</x:f>
        <x:v>1029031.25</x:v>
      </x:c>
      <x:c r="C188" s="16" t="n">
        <x:f>MAX(0,B188*(1+EXP((LN(1+Assumptions!$C$60)-0.5*Assumptions!$C$61^2)+Assumptions!$C$61*((RAND()+RAND()+RAND()+RAND()+RAND()+RAND()+RAND()+RAND()+RAND()+RAND()+RAND()+RAND())-6))-1)+PT_Y5_MC!D67)</x:f>
        <x:v>1232588.355825365</x:v>
      </x:c>
      <x:c r="D188" s="16" t="n">
        <x:f>MAX(0,C188*(1+EXP((LN(1+Assumptions!$C$60)-0.5*Assumptions!$C$61^2)+Assumptions!$C$61*((RAND()+RAND()+RAND()+RAND()+RAND()+RAND()+RAND()+RAND()+RAND()+RAND()+RAND()+RAND())-6))-1)+PT_Y5_MC!E67)</x:f>
        <x:v>1237693.2076047875</x:v>
      </x:c>
      <x:c r="E188" s="16" t="n">
        <x:f>MAX(0,D188*(1+EXP((LN(1+Assumptions!$C$60)-0.5*Assumptions!$C$61^2)+Assumptions!$C$61*((RAND()+RAND()+RAND()+RAND()+RAND()+RAND()+RAND()+RAND()+RAND()+RAND()+RAND()+RAND())-6))-1)+PT_Y5_MC!F67)</x:f>
        <x:v>1417645.8792211076</x:v>
      </x:c>
      <x:c r="F188" s="16" t="n">
        <x:f>MAX(0,E188*(1+EXP((LN(1+Assumptions!$C$60)-0.5*Assumptions!$C$61^2)+Assumptions!$C$61*((RAND()+RAND()+RAND()+RAND()+RAND()+RAND()+RAND()+RAND()+RAND()+RAND()+RAND()+RAND())-6))-1)+PT_Y5_MC!G67)</x:f>
        <x:v>1640559.8887212165</x:v>
      </x:c>
      <x:c r="G188" s="16" t="n">
        <x:f>MAX(0,F188*(1+EXP((LN(1+Assumptions!$C$60)-0.5*Assumptions!$C$61^2)+Assumptions!$C$61*((RAND()+RAND()+RAND()+RAND()+RAND()+RAND()+RAND()+RAND()+RAND()+RAND()+RAND()+RAND())-6))-1)+PT_Y5_MC!H67)</x:f>
        <x:v>1762734.576250874</x:v>
      </x:c>
      <x:c r="H188" s="16" t="n">
        <x:f>MAX(0,G188*(1+EXP((LN(1+Assumptions!$C$60)-0.5*Assumptions!$C$61^2)+Assumptions!$C$61*((RAND()+RAND()+RAND()+RAND()+RAND()+RAND()+RAND()+RAND()+RAND()+RAND()+RAND()+RAND())-6))-1)+PT_Y5_MC!I67)</x:f>
        <x:v>2196966.6757205063</x:v>
      </x:c>
      <x:c r="I188" s="16" t="n">
        <x:f>MAX(0,H188*(1+EXP((LN(1+Assumptions!$C$60)-0.5*Assumptions!$C$61^2)+Assumptions!$C$61*((RAND()+RAND()+RAND()+RAND()+RAND()+RAND()+RAND()+RAND()+RAND()+RAND()+RAND()+RAND())-6))-1)+PT_Y5_MC!J67)</x:f>
        <x:v>1825617.896211152</x:v>
      </x:c>
      <x:c r="J188" s="16" t="n">
        <x:f>MAX(0,I188*(1+EXP((LN(1+Assumptions!$C$60)-0.5*Assumptions!$C$61^2)+Assumptions!$C$61*((RAND()+RAND()+RAND()+RAND()+RAND()+RAND()+RAND()+RAND()+RAND()+RAND()+RAND()+RAND())-6))-1)+PT_Y5_MC!K67)</x:f>
        <x:v>1232649.3800995308</x:v>
      </x:c>
      <x:c r="K188" s="16" t="n">
        <x:f>MAX(0,J188*(1+EXP((LN(1+Assumptions!$C$60)-0.5*Assumptions!$C$61^2)+Assumptions!$C$61*((RAND()+RAND()+RAND()+RAND()+RAND()+RAND()+RAND()+RAND()+RAND()+RAND()+RAND()+RAND())-6))-1)+PT_Y5_MC!L67)</x:f>
        <x:v>1611120.5698630535</x:v>
      </x:c>
      <x:c r="L188" s="16" t="n">
        <x:f>MAX(0,K188*(1+EXP((LN(1+Assumptions!$C$60)-0.5*Assumptions!$C$61^2)+Assumptions!$C$61*((RAND()+RAND()+RAND()+RAND()+RAND()+RAND()+RAND()+RAND()+RAND()+RAND()+RAND()+RAND())-6))-1)+PT_Y5_MC!M67)</x:f>
        <x:v>1919995.4810229721</x:v>
      </x:c>
      <x:c r="M188" s="16" t="n">
        <x:f>MAX(0,L188*(1+EXP((LN(1+Assumptions!$C$60)-0.5*Assumptions!$C$61^2)+Assumptions!$C$61*((RAND()+RAND()+RAND()+RAND()+RAND()+RAND()+RAND()+RAND()+RAND()+RAND()+RAND()+RAND())-6))-1)+PT_Y5_MC!N67)</x:f>
        <x:v>1412655.1601281906</x:v>
      </x:c>
      <x:c r="N188" s="16" t="n">
        <x:f>MAX(0,M188*(1+EXP((LN(1+Assumptions!$C$60)-0.5*Assumptions!$C$61^2)+Assumptions!$C$61*((RAND()+RAND()+RAND()+RAND()+RAND()+RAND()+RAND()+RAND()+RAND()+RAND()+RAND()+RAND())-6))-1)+PT_Y5_MC!O67)</x:f>
        <x:v>1342313.018919598</x:v>
      </x:c>
      <x:c r="O188" s="16" t="n">
        <x:f>MAX(0,N188*(1+EXP((LN(1+Assumptions!$C$60)-0.5*Assumptions!$C$61^2)+Assumptions!$C$61*((RAND()+RAND()+RAND()+RAND()+RAND()+RAND()+RAND()+RAND()+RAND()+RAND()+RAND()+RAND())-6))-1)+PT_Y5_MC!P67)</x:f>
        <x:v>1700331.2905001217</x:v>
      </x:c>
      <x:c r="P188" s="16" t="n">
        <x:f>MAX(0,O188*(1+EXP((LN(1+Assumptions!$C$60)-0.5*Assumptions!$C$61^2)+Assumptions!$C$61*((RAND()+RAND()+RAND()+RAND()+RAND()+RAND()+RAND()+RAND()+RAND()+RAND()+RAND()+RAND())-6))-1)+PT_Y5_MC!Q67)</x:f>
        <x:v>1811201.9056698647</x:v>
      </x:c>
      <x:c r="Q188" s="16" t="n">
        <x:f>MAX(0,P188*(1+EXP((LN(1+Assumptions!$C$60)-0.5*Assumptions!$C$61^2)+Assumptions!$C$61*((RAND()+RAND()+RAND()+RAND()+RAND()+RAND()+RAND()+RAND()+RAND()+RAND()+RAND()+RAND())-6))-1)+PT_Y5_MC!R67)</x:f>
        <x:v>1979494.9739856338</x:v>
      </x:c>
      <x:c r="R188" s="16" t="n">
        <x:f>MAX(0,Q188*(1+EXP((LN(1+Assumptions!$C$60)-0.5*Assumptions!$C$61^2)+Assumptions!$C$61*((RAND()+RAND()+RAND()+RAND()+RAND()+RAND()+RAND()+RAND()+RAND()+RAND()+RAND()+RAND())-6))-1)+PT_Y5_MC!S67)</x:f>
        <x:v>2115020.572238134</x:v>
      </x:c>
      <x:c r="S188" s="16" t="n">
        <x:f>MAX(0,R188*(1+EXP((LN(1+Assumptions!$C$60)-0.5*Assumptions!$C$61^2)+Assumptions!$C$61*((RAND()+RAND()+RAND()+RAND()+RAND()+RAND()+RAND()+RAND()+RAND()+RAND()+RAND()+RAND())-6))-1)+PT_Y5_MC!T67)</x:f>
        <x:v>1944034.436281267</x:v>
      </x:c>
      <x:c r="T188" s="16" t="n">
        <x:f>MAX(0,S188*(1+EXP((LN(1+Assumptions!$C$60)-0.5*Assumptions!$C$61^2)+Assumptions!$C$61*((RAND()+RAND()+RAND()+RAND()+RAND()+RAND()+RAND()+RAND()+RAND()+RAND()+RAND()+RAND())-6))-1)+PT_Y5_MC!U67)</x:f>
        <x:v>1874852.1590199305</x:v>
      </x:c>
      <x:c r="U188" s="16" t="n">
        <x:f>MAX(0,T188*(1+EXP((LN(1+Assumptions!$C$60)-0.5*Assumptions!$C$61^2)+Assumptions!$C$61*((RAND()+RAND()+RAND()+RAND()+RAND()+RAND()+RAND()+RAND()+RAND()+RAND()+RAND()+RAND())-6))-1)+PT_Y5_MC!V67)</x:f>
        <x:v>2706018.4596304037</x:v>
      </x:c>
      <x:c r="V188" s="16" t="n">
        <x:f>MAX(0,U188*(1+EXP((LN(1+Assumptions!$C$60)-0.5*Assumptions!$C$61^2)+Assumptions!$C$61*((RAND()+RAND()+RAND()+RAND()+RAND()+RAND()+RAND()+RAND()+RAND()+RAND()+RAND()+RAND())-6))-1)+PT_Y5_MC!W67)</x:f>
        <x:v>3404146.842606707</x:v>
      </x:c>
      <x:c r="W188" s="16" t="n">
        <x:f>MAX(0,V188*(1+EXP((LN(1+Assumptions!$C$60)-0.5*Assumptions!$C$61^2)+Assumptions!$C$61*((RAND()+RAND()+RAND()+RAND()+RAND()+RAND()+RAND()+RAND()+RAND()+RAND()+RAND()+RAND())-6))-1)+PT_Y5_MC!X67)</x:f>
        <x:v>3677545.2782830857</x:v>
      </x:c>
      <x:c r="X188" s="16" t="n">
        <x:f>MAX(0,W188*(1+EXP((LN(1+Assumptions!$C$60)-0.5*Assumptions!$C$61^2)+Assumptions!$C$61*((RAND()+RAND()+RAND()+RAND()+RAND()+RAND()+RAND()+RAND()+RAND()+RAND()+RAND()+RAND())-6))-1)+PT_Y5_MC!Y67)</x:f>
        <x:v>4074364.666071331</x:v>
      </x:c>
      <x:c r="Y188" s="16" t="n">
        <x:f>MAX(0,X188*(1+EXP((LN(1+Assumptions!$C$60)-0.5*Assumptions!$C$61^2)+Assumptions!$C$61*((RAND()+RAND()+RAND()+RAND()+RAND()+RAND()+RAND()+RAND()+RAND()+RAND()+RAND()+RAND())-6))-1)+PT_Y5_MC!Z67)</x:f>
        <x:v>4515957.231189334</x:v>
      </x:c>
      <x:c r="Z188" s="16" t="n">
        <x:f>MAX(0,Y188*(1+EXP((LN(1+Assumptions!$C$60)-0.5*Assumptions!$C$61^2)+Assumptions!$C$61*((RAND()+RAND()+RAND()+RAND()+RAND()+RAND()+RAND()+RAND()+RAND()+RAND()+RAND()+RAND())-6))-1)+PT_Y5_MC!AA67)</x:f>
        <x:v>4269425.985998649</x:v>
      </x:c>
      <x:c r="AA188" s="16" t="n">
        <x:f>MAX(0,Z188*(1+EXP((LN(1+Assumptions!$C$60)-0.5*Assumptions!$C$61^2)+Assumptions!$C$61*((RAND()+RAND()+RAND()+RAND()+RAND()+RAND()+RAND()+RAND()+RAND()+RAND()+RAND()+RAND())-6))-1)+PT_Y5_MC!AB67)</x:f>
        <x:v>3732508.580267983</x:v>
      </x:c>
      <x:c r="AB188" s="16" t="n">
        <x:f>MAX(0,AA188*(1+EXP((LN(1+Assumptions!$C$60)-0.5*Assumptions!$C$61^2)+Assumptions!$C$61*((RAND()+RAND()+RAND()+RAND()+RAND()+RAND()+RAND()+RAND()+RAND()+RAND()+RAND()+RAND())-6))-1)+PT_Y5_MC!AC67)</x:f>
        <x:v>3392938.792439303</x:v>
      </x:c>
      <x:c r="AC188" s="16" t="n">
        <x:f>MAX(0,AB188*(1+EXP((LN(1+Assumptions!$C$60)-0.5*Assumptions!$C$61^2)+Assumptions!$C$61*((RAND()+RAND()+RAND()+RAND()+RAND()+RAND()+RAND()+RAND()+RAND()+RAND()+RAND()+RAND())-6))-1)+PT_Y5_MC!AD67)</x:f>
        <x:v>3983700.429060415</x:v>
      </x:c>
      <x:c r="AD188" s="16" t="n">
        <x:f>MAX(0,AC188*(1+EXP((LN(1+Assumptions!$C$60)-0.5*Assumptions!$C$61^2)+Assumptions!$C$61*((RAND()+RAND()+RAND()+RAND()+RAND()+RAND()+RAND()+RAND()+RAND()+RAND()+RAND()+RAND())-6))-1)+PT_Y5_MC!AE67)</x:f>
        <x:v>4314735.678893036</x:v>
      </x:c>
      <x:c r="AE188" s="16" t="n">
        <x:f>MAX(0,AD188*(1+EXP((LN(1+Assumptions!$C$60)-0.5*Assumptions!$C$61^2)+Assumptions!$C$61*((RAND()+RAND()+RAND()+RAND()+RAND()+RAND()+RAND()+RAND()+RAND()+RAND()+RAND()+RAND())-6))-1)+PT_Y5_MC!AF67)</x:f>
        <x:v>3916543.7004442434</x:v>
      </x:c>
      <x:c r="AF188" s="16" t="n">
        <x:f>MAX(0,AE188*(1+EXP((LN(1+Assumptions!$C$60)-0.5*Assumptions!$C$61^2)+Assumptions!$C$61*((RAND()+RAND()+RAND()+RAND()+RAND()+RAND()+RAND()+RAND()+RAND()+RAND()+RAND()+RAND())-6))-1)+PT_Y5_MC!AG67)</x:f>
        <x:v>4587332.988266454</x:v>
      </x:c>
    </x:row>
    <x:row r="189">
      <x:c r="A189" s="39">
        <x:v>185</x:v>
      </x:c>
      <x:c r="B189" s="16" t="n">
        <x:f>PT_Y5_MC!C68</x:f>
        <x:v>1029031.25</x:v>
      </x:c>
      <x:c r="C189" s="16" t="n">
        <x:f>MAX(0,B189*(1+EXP((LN(1+Assumptions!$C$60)-0.5*Assumptions!$C$61^2)+Assumptions!$C$61*((RAND()+RAND()+RAND()+RAND()+RAND()+RAND()+RAND()+RAND()+RAND()+RAND()+RAND()+RAND())-6))-1)+PT_Y5_MC!D67)</x:f>
        <x:v>1161087.392976103</x:v>
      </x:c>
      <x:c r="D189" s="16" t="n">
        <x:f>MAX(0,C189*(1+EXP((LN(1+Assumptions!$C$60)-0.5*Assumptions!$C$61^2)+Assumptions!$C$61*((RAND()+RAND()+RAND()+RAND()+RAND()+RAND()+RAND()+RAND()+RAND()+RAND()+RAND()+RAND())-6))-1)+PT_Y5_MC!E67)</x:f>
        <x:v>1182730.227233203</x:v>
      </x:c>
      <x:c r="E189" s="16" t="n">
        <x:f>MAX(0,D189*(1+EXP((LN(1+Assumptions!$C$60)-0.5*Assumptions!$C$61^2)+Assumptions!$C$61*((RAND()+RAND()+RAND()+RAND()+RAND()+RAND()+RAND()+RAND()+RAND()+RAND()+RAND()+RAND())-6))-1)+PT_Y5_MC!F67)</x:f>
        <x:v>1142131.2330216137</x:v>
      </x:c>
      <x:c r="F189" s="16" t="n">
        <x:f>MAX(0,E189*(1+EXP((LN(1+Assumptions!$C$60)-0.5*Assumptions!$C$61^2)+Assumptions!$C$61*((RAND()+RAND()+RAND()+RAND()+RAND()+RAND()+RAND()+RAND()+RAND()+RAND()+RAND()+RAND())-6))-1)+PT_Y5_MC!G67)</x:f>
        <x:v>1455384.5943547937</x:v>
      </x:c>
      <x:c r="G189" s="16" t="n">
        <x:f>MAX(0,F189*(1+EXP((LN(1+Assumptions!$C$60)-0.5*Assumptions!$C$61^2)+Assumptions!$C$61*((RAND()+RAND()+RAND()+RAND()+RAND()+RAND()+RAND()+RAND()+RAND()+RAND()+RAND()+RAND())-6))-1)+PT_Y5_MC!H67)</x:f>
        <x:v>1627956.3677808072</x:v>
      </x:c>
      <x:c r="H189" s="16" t="n">
        <x:f>MAX(0,G189*(1+EXP((LN(1+Assumptions!$C$60)-0.5*Assumptions!$C$61^2)+Assumptions!$C$61*((RAND()+RAND()+RAND()+RAND()+RAND()+RAND()+RAND()+RAND()+RAND()+RAND()+RAND()+RAND())-6))-1)+PT_Y5_MC!I67)</x:f>
        <x:v>1421475.1491685745</x:v>
      </x:c>
      <x:c r="I189" s="16" t="n">
        <x:f>MAX(0,H189*(1+EXP((LN(1+Assumptions!$C$60)-0.5*Assumptions!$C$61^2)+Assumptions!$C$61*((RAND()+RAND()+RAND()+RAND()+RAND()+RAND()+RAND()+RAND()+RAND()+RAND()+RAND()+RAND())-6))-1)+PT_Y5_MC!J67)</x:f>
        <x:v>1720571.2707765037</x:v>
      </x:c>
      <x:c r="J189" s="16" t="n">
        <x:f>MAX(0,I189*(1+EXP((LN(1+Assumptions!$C$60)-0.5*Assumptions!$C$61^2)+Assumptions!$C$61*((RAND()+RAND()+RAND()+RAND()+RAND()+RAND()+RAND()+RAND()+RAND()+RAND()+RAND()+RAND())-6))-1)+PT_Y5_MC!K67)</x:f>
        <x:v>1677426.5926034106</x:v>
      </x:c>
      <x:c r="K189" s="16" t="n">
        <x:f>MAX(0,J189*(1+EXP((LN(1+Assumptions!$C$60)-0.5*Assumptions!$C$61^2)+Assumptions!$C$61*((RAND()+RAND()+RAND()+RAND()+RAND()+RAND()+RAND()+RAND()+RAND()+RAND()+RAND()+RAND())-6))-1)+PT_Y5_MC!L67)</x:f>
        <x:v>2010288.556539501</x:v>
      </x:c>
      <x:c r="L189" s="16" t="n">
        <x:f>MAX(0,K189*(1+EXP((LN(1+Assumptions!$C$60)-0.5*Assumptions!$C$61^2)+Assumptions!$C$61*((RAND()+RAND()+RAND()+RAND()+RAND()+RAND()+RAND()+RAND()+RAND()+RAND()+RAND()+RAND())-6))-1)+PT_Y5_MC!M67)</x:f>
        <x:v>1943986.409725844</x:v>
      </x:c>
      <x:c r="M189" s="16" t="n">
        <x:f>MAX(0,L189*(1+EXP((LN(1+Assumptions!$C$60)-0.5*Assumptions!$C$61^2)+Assumptions!$C$61*((RAND()+RAND()+RAND()+RAND()+RAND()+RAND()+RAND()+RAND()+RAND()+RAND()+RAND()+RAND())-6))-1)+PT_Y5_MC!N67)</x:f>
        <x:v>2234374.7716993224</x:v>
      </x:c>
      <x:c r="N189" s="16" t="n">
        <x:f>MAX(0,M189*(1+EXP((LN(1+Assumptions!$C$60)-0.5*Assumptions!$C$61^2)+Assumptions!$C$61*((RAND()+RAND()+RAND()+RAND()+RAND()+RAND()+RAND()+RAND()+RAND()+RAND()+RAND()+RAND())-6))-1)+PT_Y5_MC!O67)</x:f>
        <x:v>1807486.5700496566</x:v>
      </x:c>
      <x:c r="O189" s="16" t="n">
        <x:f>MAX(0,N189*(1+EXP((LN(1+Assumptions!$C$60)-0.5*Assumptions!$C$61^2)+Assumptions!$C$61*((RAND()+RAND()+RAND()+RAND()+RAND()+RAND()+RAND()+RAND()+RAND()+RAND()+RAND()+RAND())-6))-1)+PT_Y5_MC!P67)</x:f>
        <x:v>2013447.517481219</x:v>
      </x:c>
      <x:c r="P189" s="16" t="n">
        <x:f>MAX(0,O189*(1+EXP((LN(1+Assumptions!$C$60)-0.5*Assumptions!$C$61^2)+Assumptions!$C$61*((RAND()+RAND()+RAND()+RAND()+RAND()+RAND()+RAND()+RAND()+RAND()+RAND()+RAND()+RAND())-6))-1)+PT_Y5_MC!Q67)</x:f>
        <x:v>1728712.566551777</x:v>
      </x:c>
      <x:c r="Q189" s="16" t="n">
        <x:f>MAX(0,P189*(1+EXP((LN(1+Assumptions!$C$60)-0.5*Assumptions!$C$61^2)+Assumptions!$C$61*((RAND()+RAND()+RAND()+RAND()+RAND()+RAND()+RAND()+RAND()+RAND()+RAND()+RAND()+RAND())-6))-1)+PT_Y5_MC!R67)</x:f>
        <x:v>1803180.672876727</x:v>
      </x:c>
      <x:c r="R189" s="16" t="n">
        <x:f>MAX(0,Q189*(1+EXP((LN(1+Assumptions!$C$60)-0.5*Assumptions!$C$61^2)+Assumptions!$C$61*((RAND()+RAND()+RAND()+RAND()+RAND()+RAND()+RAND()+RAND()+RAND()+RAND()+RAND()+RAND())-6))-1)+PT_Y5_MC!S67)</x:f>
        <x:v>1687410.4470149386</x:v>
      </x:c>
      <x:c r="S189" s="16" t="n">
        <x:f>MAX(0,R189*(1+EXP((LN(1+Assumptions!$C$60)-0.5*Assumptions!$C$61^2)+Assumptions!$C$61*((RAND()+RAND()+RAND()+RAND()+RAND()+RAND()+RAND()+RAND()+RAND()+RAND()+RAND()+RAND())-6))-1)+PT_Y5_MC!T67)</x:f>
        <x:v>2627533.970630139</x:v>
      </x:c>
      <x:c r="T189" s="16" t="n">
        <x:f>MAX(0,S189*(1+EXP((LN(1+Assumptions!$C$60)-0.5*Assumptions!$C$61^2)+Assumptions!$C$61*((RAND()+RAND()+RAND()+RAND()+RAND()+RAND()+RAND()+RAND()+RAND()+RAND()+RAND()+RAND())-6))-1)+PT_Y5_MC!U67)</x:f>
        <x:v>2923558.444057034</x:v>
      </x:c>
      <x:c r="U189" s="16" t="n">
        <x:f>MAX(0,T189*(1+EXP((LN(1+Assumptions!$C$60)-0.5*Assumptions!$C$61^2)+Assumptions!$C$61*((RAND()+RAND()+RAND()+RAND()+RAND()+RAND()+RAND()+RAND()+RAND()+RAND()+RAND()+RAND())-6))-1)+PT_Y5_MC!V67)</x:f>
        <x:v>2877852.576777065</x:v>
      </x:c>
      <x:c r="V189" s="16" t="n">
        <x:f>MAX(0,U189*(1+EXP((LN(1+Assumptions!$C$60)-0.5*Assumptions!$C$61^2)+Assumptions!$C$61*((RAND()+RAND()+RAND()+RAND()+RAND()+RAND()+RAND()+RAND()+RAND()+RAND()+RAND()+RAND())-6))-1)+PT_Y5_MC!W67)</x:f>
        <x:v>3565559.896572413</x:v>
      </x:c>
      <x:c r="W189" s="16" t="n">
        <x:f>MAX(0,V189*(1+EXP((LN(1+Assumptions!$C$60)-0.5*Assumptions!$C$61^2)+Assumptions!$C$61*((RAND()+RAND()+RAND()+RAND()+RAND()+RAND()+RAND()+RAND()+RAND()+RAND()+RAND()+RAND())-6))-1)+PT_Y5_MC!X67)</x:f>
        <x:v>3574093.8250600016</x:v>
      </x:c>
      <x:c r="X189" s="16" t="n">
        <x:f>MAX(0,W189*(1+EXP((LN(1+Assumptions!$C$60)-0.5*Assumptions!$C$61^2)+Assumptions!$C$61*((RAND()+RAND()+RAND()+RAND()+RAND()+RAND()+RAND()+RAND()+RAND()+RAND()+RAND()+RAND())-6))-1)+PT_Y5_MC!Y67)</x:f>
        <x:v>4696540.092390357</x:v>
      </x:c>
      <x:c r="Y189" s="16" t="n">
        <x:f>MAX(0,X189*(1+EXP((LN(1+Assumptions!$C$60)-0.5*Assumptions!$C$61^2)+Assumptions!$C$61*((RAND()+RAND()+RAND()+RAND()+RAND()+RAND()+RAND()+RAND()+RAND()+RAND()+RAND()+RAND())-6))-1)+PT_Y5_MC!Z67)</x:f>
        <x:v>6172291.744006781</x:v>
      </x:c>
      <x:c r="Z189" s="16" t="n">
        <x:f>MAX(0,Y189*(1+EXP((LN(1+Assumptions!$C$60)-0.5*Assumptions!$C$61^2)+Assumptions!$C$61*((RAND()+RAND()+RAND()+RAND()+RAND()+RAND()+RAND()+RAND()+RAND()+RAND()+RAND()+RAND())-6))-1)+PT_Y5_MC!AA67)</x:f>
        <x:v>6884187.808878504</x:v>
      </x:c>
      <x:c r="AA189" s="16" t="n">
        <x:f>MAX(0,Z189*(1+EXP((LN(1+Assumptions!$C$60)-0.5*Assumptions!$C$61^2)+Assumptions!$C$61*((RAND()+RAND()+RAND()+RAND()+RAND()+RAND()+RAND()+RAND()+RAND()+RAND()+RAND()+RAND())-6))-1)+PT_Y5_MC!AB67)</x:f>
        <x:v>6992872.941626685</x:v>
      </x:c>
      <x:c r="AB189" s="16" t="n">
        <x:f>MAX(0,AA189*(1+EXP((LN(1+Assumptions!$C$60)-0.5*Assumptions!$C$61^2)+Assumptions!$C$61*((RAND()+RAND()+RAND()+RAND()+RAND()+RAND()+RAND()+RAND()+RAND()+RAND()+RAND()+RAND())-6))-1)+PT_Y5_MC!AC67)</x:f>
        <x:v>6709827.644192192</x:v>
      </x:c>
      <x:c r="AC189" s="16" t="n">
        <x:f>MAX(0,AB189*(1+EXP((LN(1+Assumptions!$C$60)-0.5*Assumptions!$C$61^2)+Assumptions!$C$61*((RAND()+RAND()+RAND()+RAND()+RAND()+RAND()+RAND()+RAND()+RAND()+RAND()+RAND()+RAND())-6))-1)+PT_Y5_MC!AD67)</x:f>
        <x:v>7692085.697964974</x:v>
      </x:c>
      <x:c r="AD189" s="16" t="n">
        <x:f>MAX(0,AC189*(1+EXP((LN(1+Assumptions!$C$60)-0.5*Assumptions!$C$61^2)+Assumptions!$C$61*((RAND()+RAND()+RAND()+RAND()+RAND()+RAND()+RAND()+RAND()+RAND()+RAND()+RAND()+RAND())-6))-1)+PT_Y5_MC!AE67)</x:f>
        <x:v>6759004.10958991</x:v>
      </x:c>
      <x:c r="AE189" s="16" t="n">
        <x:f>MAX(0,AD189*(1+EXP((LN(1+Assumptions!$C$60)-0.5*Assumptions!$C$61^2)+Assumptions!$C$61*((RAND()+RAND()+RAND()+RAND()+RAND()+RAND()+RAND()+RAND()+RAND()+RAND()+RAND()+RAND())-6))-1)+PT_Y5_MC!AF67)</x:f>
        <x:v>5809253.216661296</x:v>
      </x:c>
      <x:c r="AF189" s="16" t="n">
        <x:f>MAX(0,AE189*(1+EXP((LN(1+Assumptions!$C$60)-0.5*Assumptions!$C$61^2)+Assumptions!$C$61*((RAND()+RAND()+RAND()+RAND()+RAND()+RAND()+RAND()+RAND()+RAND()+RAND()+RAND()+RAND())-6))-1)+PT_Y5_MC!AG67)</x:f>
        <x:v>6424557.671600019</x:v>
      </x:c>
    </x:row>
    <x:row r="190">
      <x:c r="A190" s="39">
        <x:v>186</x:v>
      </x:c>
      <x:c r="B190" s="16" t="n">
        <x:f>PT_Y5_MC!C68</x:f>
        <x:v>1029031.25</x:v>
      </x:c>
      <x:c r="C190" s="16" t="n">
        <x:f>MAX(0,B190*(1+EXP((LN(1+Assumptions!$C$60)-0.5*Assumptions!$C$61^2)+Assumptions!$C$61*((RAND()+RAND()+RAND()+RAND()+RAND()+RAND()+RAND()+RAND()+RAND()+RAND()+RAND()+RAND())-6))-1)+PT_Y5_MC!D67)</x:f>
        <x:v>1124425.0486112162</x:v>
      </x:c>
      <x:c r="D190" s="16" t="n">
        <x:f>MAX(0,C190*(1+EXP((LN(1+Assumptions!$C$60)-0.5*Assumptions!$C$61^2)+Assumptions!$C$61*((RAND()+RAND()+RAND()+RAND()+RAND()+RAND()+RAND()+RAND()+RAND()+RAND()+RAND()+RAND())-6))-1)+PT_Y5_MC!E67)</x:f>
        <x:v>1305753.1166892007</x:v>
      </x:c>
      <x:c r="E190" s="16" t="n">
        <x:f>MAX(0,D190*(1+EXP((LN(1+Assumptions!$C$60)-0.5*Assumptions!$C$61^2)+Assumptions!$C$61*((RAND()+RAND()+RAND()+RAND()+RAND()+RAND()+RAND()+RAND()+RAND()+RAND()+RAND()+RAND())-6))-1)+PT_Y5_MC!F67)</x:f>
        <x:v>1870706.1257562195</x:v>
      </x:c>
      <x:c r="F190" s="16" t="n">
        <x:f>MAX(0,E190*(1+EXP((LN(1+Assumptions!$C$60)-0.5*Assumptions!$C$61^2)+Assumptions!$C$61*((RAND()+RAND()+RAND()+RAND()+RAND()+RAND()+RAND()+RAND()+RAND()+RAND()+RAND()+RAND())-6))-1)+PT_Y5_MC!G67)</x:f>
        <x:v>2011519.480365984</x:v>
      </x:c>
      <x:c r="G190" s="16" t="n">
        <x:f>MAX(0,F190*(1+EXP((LN(1+Assumptions!$C$60)-0.5*Assumptions!$C$61^2)+Assumptions!$C$61*((RAND()+RAND()+RAND()+RAND()+RAND()+RAND()+RAND()+RAND()+RAND()+RAND()+RAND()+RAND())-6))-1)+PT_Y5_MC!H67)</x:f>
        <x:v>1546877.8003261117</x:v>
      </x:c>
      <x:c r="H190" s="16" t="n">
        <x:f>MAX(0,G190*(1+EXP((LN(1+Assumptions!$C$60)-0.5*Assumptions!$C$61^2)+Assumptions!$C$61*((RAND()+RAND()+RAND()+RAND()+RAND()+RAND()+RAND()+RAND()+RAND()+RAND()+RAND()+RAND())-6))-1)+PT_Y5_MC!I67)</x:f>
        <x:v>1546592.7549194137</x:v>
      </x:c>
      <x:c r="I190" s="16" t="n">
        <x:f>MAX(0,H190*(1+EXP((LN(1+Assumptions!$C$60)-0.5*Assumptions!$C$61^2)+Assumptions!$C$61*((RAND()+RAND()+RAND()+RAND()+RAND()+RAND()+RAND()+RAND()+RAND()+RAND()+RAND()+RAND())-6))-1)+PT_Y5_MC!J67)</x:f>
        <x:v>1807958.6827209298</x:v>
      </x:c>
      <x:c r="J190" s="16" t="n">
        <x:f>MAX(0,I190*(1+EXP((LN(1+Assumptions!$C$60)-0.5*Assumptions!$C$61^2)+Assumptions!$C$61*((RAND()+RAND()+RAND()+RAND()+RAND()+RAND()+RAND()+RAND()+RAND()+RAND()+RAND()+RAND())-6))-1)+PT_Y5_MC!K67)</x:f>
        <x:v>1981198.6656608428</x:v>
      </x:c>
      <x:c r="K190" s="16" t="n">
        <x:f>MAX(0,J190*(1+EXP((LN(1+Assumptions!$C$60)-0.5*Assumptions!$C$61^2)+Assumptions!$C$61*((RAND()+RAND()+RAND()+RAND()+RAND()+RAND()+RAND()+RAND()+RAND()+RAND()+RAND()+RAND())-6))-1)+PT_Y5_MC!L67)</x:f>
        <x:v>2725736.723708087</x:v>
      </x:c>
      <x:c r="L190" s="16" t="n">
        <x:f>MAX(0,K190*(1+EXP((LN(1+Assumptions!$C$60)-0.5*Assumptions!$C$61^2)+Assumptions!$C$61*((RAND()+RAND()+RAND()+RAND()+RAND()+RAND()+RAND()+RAND()+RAND()+RAND()+RAND()+RAND())-6))-1)+PT_Y5_MC!M67)</x:f>
        <x:v>2285820.3794864723</x:v>
      </x:c>
      <x:c r="M190" s="16" t="n">
        <x:f>MAX(0,L190*(1+EXP((LN(1+Assumptions!$C$60)-0.5*Assumptions!$C$61^2)+Assumptions!$C$61*((RAND()+RAND()+RAND()+RAND()+RAND()+RAND()+RAND()+RAND()+RAND()+RAND()+RAND()+RAND())-6))-1)+PT_Y5_MC!N67)</x:f>
        <x:v>2155279.2858928284</x:v>
      </x:c>
      <x:c r="N190" s="16" t="n">
        <x:f>MAX(0,M190*(1+EXP((LN(1+Assumptions!$C$60)-0.5*Assumptions!$C$61^2)+Assumptions!$C$61*((RAND()+RAND()+RAND()+RAND()+RAND()+RAND()+RAND()+RAND()+RAND()+RAND()+RAND()+RAND())-6))-1)+PT_Y5_MC!O67)</x:f>
        <x:v>2579703.23354165</x:v>
      </x:c>
      <x:c r="O190" s="16" t="n">
        <x:f>MAX(0,N190*(1+EXP((LN(1+Assumptions!$C$60)-0.5*Assumptions!$C$61^2)+Assumptions!$C$61*((RAND()+RAND()+RAND()+RAND()+RAND()+RAND()+RAND()+RAND()+RAND()+RAND()+RAND()+RAND())-6))-1)+PT_Y5_MC!P67)</x:f>
        <x:v>2664885.2786725806</x:v>
      </x:c>
      <x:c r="P190" s="16" t="n">
        <x:f>MAX(0,O190*(1+EXP((LN(1+Assumptions!$C$60)-0.5*Assumptions!$C$61^2)+Assumptions!$C$61*((RAND()+RAND()+RAND()+RAND()+RAND()+RAND()+RAND()+RAND()+RAND()+RAND()+RAND()+RAND())-6))-1)+PT_Y5_MC!Q67)</x:f>
        <x:v>3076850.3329509576</x:v>
      </x:c>
      <x:c r="Q190" s="16" t="n">
        <x:f>MAX(0,P190*(1+EXP((LN(1+Assumptions!$C$60)-0.5*Assumptions!$C$61^2)+Assumptions!$C$61*((RAND()+RAND()+RAND()+RAND()+RAND()+RAND()+RAND()+RAND()+RAND()+RAND()+RAND()+RAND())-6))-1)+PT_Y5_MC!R67)</x:f>
        <x:v>3030374.867156152</x:v>
      </x:c>
      <x:c r="R190" s="16" t="n">
        <x:f>MAX(0,Q190*(1+EXP((LN(1+Assumptions!$C$60)-0.5*Assumptions!$C$61^2)+Assumptions!$C$61*((RAND()+RAND()+RAND()+RAND()+RAND()+RAND()+RAND()+RAND()+RAND()+RAND()+RAND()+RAND())-6))-1)+PT_Y5_MC!S67)</x:f>
        <x:v>2163209.6608314645</x:v>
      </x:c>
      <x:c r="S190" s="16" t="n">
        <x:f>MAX(0,R190*(1+EXP((LN(1+Assumptions!$C$60)-0.5*Assumptions!$C$61^2)+Assumptions!$C$61*((RAND()+RAND()+RAND()+RAND()+RAND()+RAND()+RAND()+RAND()+RAND()+RAND()+RAND()+RAND())-6))-1)+PT_Y5_MC!T67)</x:f>
        <x:v>2260464.491350146</x:v>
      </x:c>
      <x:c r="T190" s="16" t="n">
        <x:f>MAX(0,S190*(1+EXP((LN(1+Assumptions!$C$60)-0.5*Assumptions!$C$61^2)+Assumptions!$C$61*((RAND()+RAND()+RAND()+RAND()+RAND()+RAND()+RAND()+RAND()+RAND()+RAND()+RAND()+RAND())-6))-1)+PT_Y5_MC!U67)</x:f>
        <x:v>2050638.973206407</x:v>
      </x:c>
      <x:c r="U190" s="16" t="n">
        <x:f>MAX(0,T190*(1+EXP((LN(1+Assumptions!$C$60)-0.5*Assumptions!$C$61^2)+Assumptions!$C$61*((RAND()+RAND()+RAND()+RAND()+RAND()+RAND()+RAND()+RAND()+RAND()+RAND()+RAND()+RAND())-6))-1)+PT_Y5_MC!V67)</x:f>
        <x:v>1847129.8958944469</x:v>
      </x:c>
      <x:c r="V190" s="16" t="n">
        <x:f>MAX(0,U190*(1+EXP((LN(1+Assumptions!$C$60)-0.5*Assumptions!$C$61^2)+Assumptions!$C$61*((RAND()+RAND()+RAND()+RAND()+RAND()+RAND()+RAND()+RAND()+RAND()+RAND()+RAND()+RAND())-6))-1)+PT_Y5_MC!W67)</x:f>
        <x:v>2168880.684835446</x:v>
      </x:c>
      <x:c r="W190" s="16" t="n">
        <x:f>MAX(0,V190*(1+EXP((LN(1+Assumptions!$C$60)-0.5*Assumptions!$C$61^2)+Assumptions!$C$61*((RAND()+RAND()+RAND()+RAND()+RAND()+RAND()+RAND()+RAND()+RAND()+RAND()+RAND()+RAND())-6))-1)+PT_Y5_MC!X67)</x:f>
        <x:v>2338486.028133344</x:v>
      </x:c>
      <x:c r="X190" s="16" t="n">
        <x:f>MAX(0,W190*(1+EXP((LN(1+Assumptions!$C$60)-0.5*Assumptions!$C$61^2)+Assumptions!$C$61*((RAND()+RAND()+RAND()+RAND()+RAND()+RAND()+RAND()+RAND()+RAND()+RAND()+RAND()+RAND())-6))-1)+PT_Y5_MC!Y67)</x:f>
        <x:v>3036899.436612834</x:v>
      </x:c>
      <x:c r="Y190" s="16" t="n">
        <x:f>MAX(0,X190*(1+EXP((LN(1+Assumptions!$C$60)-0.5*Assumptions!$C$61^2)+Assumptions!$C$61*((RAND()+RAND()+RAND()+RAND()+RAND()+RAND()+RAND()+RAND()+RAND()+RAND()+RAND()+RAND())-6))-1)+PT_Y5_MC!Z67)</x:f>
        <x:v>3086299.0402835296</x:v>
      </x:c>
      <x:c r="Z190" s="16" t="n">
        <x:f>MAX(0,Y190*(1+EXP((LN(1+Assumptions!$C$60)-0.5*Assumptions!$C$61^2)+Assumptions!$C$61*((RAND()+RAND()+RAND()+RAND()+RAND()+RAND()+RAND()+RAND()+RAND()+RAND()+RAND()+RAND())-6))-1)+PT_Y5_MC!AA67)</x:f>
        <x:v>3900090.5922759827</x:v>
      </x:c>
      <x:c r="AA190" s="16" t="n">
        <x:f>MAX(0,Z190*(1+EXP((LN(1+Assumptions!$C$60)-0.5*Assumptions!$C$61^2)+Assumptions!$C$61*((RAND()+RAND()+RAND()+RAND()+RAND()+RAND()+RAND()+RAND()+RAND()+RAND()+RAND()+RAND())-6))-1)+PT_Y5_MC!AB67)</x:f>
        <x:v>3459151.846223819</x:v>
      </x:c>
      <x:c r="AB190" s="16" t="n">
        <x:f>MAX(0,AA190*(1+EXP((LN(1+Assumptions!$C$60)-0.5*Assumptions!$C$61^2)+Assumptions!$C$61*((RAND()+RAND()+RAND()+RAND()+RAND()+RAND()+RAND()+RAND()+RAND()+RAND()+RAND()+RAND())-6))-1)+PT_Y5_MC!AC67)</x:f>
        <x:v>3940346.685550598</x:v>
      </x:c>
      <x:c r="AC190" s="16" t="n">
        <x:f>MAX(0,AB190*(1+EXP((LN(1+Assumptions!$C$60)-0.5*Assumptions!$C$61^2)+Assumptions!$C$61*((RAND()+RAND()+RAND()+RAND()+RAND()+RAND()+RAND()+RAND()+RAND()+RAND()+RAND()+RAND())-6))-1)+PT_Y5_MC!AD67)</x:f>
        <x:v>4330606.446453699</x:v>
      </x:c>
      <x:c r="AD190" s="16" t="n">
        <x:f>MAX(0,AC190*(1+EXP((LN(1+Assumptions!$C$60)-0.5*Assumptions!$C$61^2)+Assumptions!$C$61*((RAND()+RAND()+RAND()+RAND()+RAND()+RAND()+RAND()+RAND()+RAND()+RAND()+RAND()+RAND())-6))-1)+PT_Y5_MC!AE67)</x:f>
        <x:v>5042085.296929304</x:v>
      </x:c>
      <x:c r="AE190" s="16" t="n">
        <x:f>MAX(0,AD190*(1+EXP((LN(1+Assumptions!$C$60)-0.5*Assumptions!$C$61^2)+Assumptions!$C$61*((RAND()+RAND()+RAND()+RAND()+RAND()+RAND()+RAND()+RAND()+RAND()+RAND()+RAND()+RAND())-6))-1)+PT_Y5_MC!AF67)</x:f>
        <x:v>6182039.100664676</x:v>
      </x:c>
      <x:c r="AF190" s="16" t="n">
        <x:f>MAX(0,AE190*(1+EXP((LN(1+Assumptions!$C$60)-0.5*Assumptions!$C$61^2)+Assumptions!$C$61*((RAND()+RAND()+RAND()+RAND()+RAND()+RAND()+RAND()+RAND()+RAND()+RAND()+RAND()+RAND())-6))-1)+PT_Y5_MC!AG67)</x:f>
        <x:v>7239115.247283154</x:v>
      </x:c>
    </x:row>
    <x:row r="191">
      <x:c r="A191" s="39">
        <x:v>187</x:v>
      </x:c>
      <x:c r="B191" s="16" t="n">
        <x:f>PT_Y5_MC!C68</x:f>
        <x:v>1029031.25</x:v>
      </x:c>
      <x:c r="C191" s="16" t="n">
        <x:f>MAX(0,B191*(1+EXP((LN(1+Assumptions!$C$60)-0.5*Assumptions!$C$61^2)+Assumptions!$C$61*((RAND()+RAND()+RAND()+RAND()+RAND()+RAND()+RAND()+RAND()+RAND()+RAND()+RAND()+RAND())-6))-1)+PT_Y5_MC!D67)</x:f>
        <x:v>1091298.1487186286</x:v>
      </x:c>
      <x:c r="D191" s="16" t="n">
        <x:f>MAX(0,C191*(1+EXP((LN(1+Assumptions!$C$60)-0.5*Assumptions!$C$61^2)+Assumptions!$C$61*((RAND()+RAND()+RAND()+RAND()+RAND()+RAND()+RAND()+RAND()+RAND()+RAND()+RAND()+RAND())-6))-1)+PT_Y5_MC!E67)</x:f>
        <x:v>1060265.785110441</x:v>
      </x:c>
      <x:c r="E191" s="16" t="n">
        <x:f>MAX(0,D191*(1+EXP((LN(1+Assumptions!$C$60)-0.5*Assumptions!$C$61^2)+Assumptions!$C$61*((RAND()+RAND()+RAND()+RAND()+RAND()+RAND()+RAND()+RAND()+RAND()+RAND()+RAND()+RAND())-6))-1)+PT_Y5_MC!F67)</x:f>
        <x:v>942959.6915250531</x:v>
      </x:c>
      <x:c r="F191" s="16" t="n">
        <x:f>MAX(0,E191*(1+EXP((LN(1+Assumptions!$C$60)-0.5*Assumptions!$C$61^2)+Assumptions!$C$61*((RAND()+RAND()+RAND()+RAND()+RAND()+RAND()+RAND()+RAND()+RAND()+RAND()+RAND()+RAND())-6))-1)+PT_Y5_MC!G67)</x:f>
        <x:v>1082620.2120124102</x:v>
      </x:c>
      <x:c r="G191" s="16" t="n">
        <x:f>MAX(0,F191*(1+EXP((LN(1+Assumptions!$C$60)-0.5*Assumptions!$C$61^2)+Assumptions!$C$61*((RAND()+RAND()+RAND()+RAND()+RAND()+RAND()+RAND()+RAND()+RAND()+RAND()+RAND()+RAND())-6))-1)+PT_Y5_MC!H67)</x:f>
        <x:v>967427.7150618501</x:v>
      </x:c>
      <x:c r="H191" s="16" t="n">
        <x:f>MAX(0,G191*(1+EXP((LN(1+Assumptions!$C$60)-0.5*Assumptions!$C$61^2)+Assumptions!$C$61*((RAND()+RAND()+RAND()+RAND()+RAND()+RAND()+RAND()+RAND()+RAND()+RAND()+RAND()+RAND())-6))-1)+PT_Y5_MC!I67)</x:f>
        <x:v>954952.300960921</x:v>
      </x:c>
      <x:c r="I191" s="16" t="n">
        <x:f>MAX(0,H191*(1+EXP((LN(1+Assumptions!$C$60)-0.5*Assumptions!$C$61^2)+Assumptions!$C$61*((RAND()+RAND()+RAND()+RAND()+RAND()+RAND()+RAND()+RAND()+RAND()+RAND()+RAND()+RAND())-6))-1)+PT_Y5_MC!J67)</x:f>
        <x:v>967623.0684764133</x:v>
      </x:c>
      <x:c r="J191" s="16" t="n">
        <x:f>MAX(0,I191*(1+EXP((LN(1+Assumptions!$C$60)-0.5*Assumptions!$C$61^2)+Assumptions!$C$61*((RAND()+RAND()+RAND()+RAND()+RAND()+RAND()+RAND()+RAND()+RAND()+RAND()+RAND()+RAND())-6))-1)+PT_Y5_MC!K67)</x:f>
        <x:v>1132941.0374354012</x:v>
      </x:c>
      <x:c r="K191" s="16" t="n">
        <x:f>MAX(0,J191*(1+EXP((LN(1+Assumptions!$C$60)-0.5*Assumptions!$C$61^2)+Assumptions!$C$61*((RAND()+RAND()+RAND()+RAND()+RAND()+RAND()+RAND()+RAND()+RAND()+RAND()+RAND()+RAND())-6))-1)+PT_Y5_MC!L67)</x:f>
        <x:v>1427520.539052168</x:v>
      </x:c>
      <x:c r="L191" s="16" t="n">
        <x:f>MAX(0,K191*(1+EXP((LN(1+Assumptions!$C$60)-0.5*Assumptions!$C$61^2)+Assumptions!$C$61*((RAND()+RAND()+RAND()+RAND()+RAND()+RAND()+RAND()+RAND()+RAND()+RAND()+RAND()+RAND())-6))-1)+PT_Y5_MC!M67)</x:f>
        <x:v>1592382.5879911855</x:v>
      </x:c>
      <x:c r="M191" s="16" t="n">
        <x:f>MAX(0,L191*(1+EXP((LN(1+Assumptions!$C$60)-0.5*Assumptions!$C$61^2)+Assumptions!$C$61*((RAND()+RAND()+RAND()+RAND()+RAND()+RAND()+RAND()+RAND()+RAND()+RAND()+RAND()+RAND())-6))-1)+PT_Y5_MC!N67)</x:f>
        <x:v>1641683.6383727274</x:v>
      </x:c>
      <x:c r="N191" s="16" t="n">
        <x:f>MAX(0,M191*(1+EXP((LN(1+Assumptions!$C$60)-0.5*Assumptions!$C$61^2)+Assumptions!$C$61*((RAND()+RAND()+RAND()+RAND()+RAND()+RAND()+RAND()+RAND()+RAND()+RAND()+RAND()+RAND())-6))-1)+PT_Y5_MC!O67)</x:f>
        <x:v>1804037.1007249716</x:v>
      </x:c>
      <x:c r="O191" s="16" t="n">
        <x:f>MAX(0,N191*(1+EXP((LN(1+Assumptions!$C$60)-0.5*Assumptions!$C$61^2)+Assumptions!$C$61*((RAND()+RAND()+RAND()+RAND()+RAND()+RAND()+RAND()+RAND()+RAND()+RAND()+RAND()+RAND())-6))-1)+PT_Y5_MC!P67)</x:f>
        <x:v>2498436.8640427366</x:v>
      </x:c>
      <x:c r="P191" s="16" t="n">
        <x:f>MAX(0,O191*(1+EXP((LN(1+Assumptions!$C$60)-0.5*Assumptions!$C$61^2)+Assumptions!$C$61*((RAND()+RAND()+RAND()+RAND()+RAND()+RAND()+RAND()+RAND()+RAND()+RAND()+RAND()+RAND())-6))-1)+PT_Y5_MC!Q67)</x:f>
        <x:v>2967354.5599461757</x:v>
      </x:c>
      <x:c r="Q191" s="16" t="n">
        <x:f>MAX(0,P191*(1+EXP((LN(1+Assumptions!$C$60)-0.5*Assumptions!$C$61^2)+Assumptions!$C$61*((RAND()+RAND()+RAND()+RAND()+RAND()+RAND()+RAND()+RAND()+RAND()+RAND()+RAND()+RAND())-6))-1)+PT_Y5_MC!R67)</x:f>
        <x:v>2432532.364661308</x:v>
      </x:c>
      <x:c r="R191" s="16" t="n">
        <x:f>MAX(0,Q191*(1+EXP((LN(1+Assumptions!$C$60)-0.5*Assumptions!$C$61^2)+Assumptions!$C$61*((RAND()+RAND()+RAND()+RAND()+RAND()+RAND()+RAND()+RAND()+RAND()+RAND()+RAND()+RAND())-6))-1)+PT_Y5_MC!S67)</x:f>
        <x:v>2081367.4398794272</x:v>
      </x:c>
      <x:c r="S191" s="16" t="n">
        <x:f>MAX(0,R191*(1+EXP((LN(1+Assumptions!$C$60)-0.5*Assumptions!$C$61^2)+Assumptions!$C$61*((RAND()+RAND()+RAND()+RAND()+RAND()+RAND()+RAND()+RAND()+RAND()+RAND()+RAND()+RAND())-6))-1)+PT_Y5_MC!T67)</x:f>
        <x:v>1735801.1844638092</x:v>
      </x:c>
      <x:c r="T191" s="16" t="n">
        <x:f>MAX(0,S191*(1+EXP((LN(1+Assumptions!$C$60)-0.5*Assumptions!$C$61^2)+Assumptions!$C$61*((RAND()+RAND()+RAND()+RAND()+RAND()+RAND()+RAND()+RAND()+RAND()+RAND()+RAND()+RAND())-6))-1)+PT_Y5_MC!U67)</x:f>
        <x:v>1559548.1826175102</x:v>
      </x:c>
      <x:c r="U191" s="16" t="n">
        <x:f>MAX(0,T191*(1+EXP((LN(1+Assumptions!$C$60)-0.5*Assumptions!$C$61^2)+Assumptions!$C$61*((RAND()+RAND()+RAND()+RAND()+RAND()+RAND()+RAND()+RAND()+RAND()+RAND()+RAND()+RAND())-6))-1)+PT_Y5_MC!V67)</x:f>
        <x:v>1520421.2014639673</x:v>
      </x:c>
      <x:c r="V191" s="16" t="n">
        <x:f>MAX(0,U191*(1+EXP((LN(1+Assumptions!$C$60)-0.5*Assumptions!$C$61^2)+Assumptions!$C$61*((RAND()+RAND()+RAND()+RAND()+RAND()+RAND()+RAND()+RAND()+RAND()+RAND()+RAND()+RAND())-6))-1)+PT_Y5_MC!W67)</x:f>
        <x:v>1349377.5146009538</x:v>
      </x:c>
      <x:c r="W191" s="16" t="n">
        <x:f>MAX(0,V191*(1+EXP((LN(1+Assumptions!$C$60)-0.5*Assumptions!$C$61^2)+Assumptions!$C$61*((RAND()+RAND()+RAND()+RAND()+RAND()+RAND()+RAND()+RAND()+RAND()+RAND()+RAND()+RAND())-6))-1)+PT_Y5_MC!X67)</x:f>
        <x:v>1430250.2980607352</x:v>
      </x:c>
      <x:c r="X191" s="16" t="n">
        <x:f>MAX(0,W191*(1+EXP((LN(1+Assumptions!$C$60)-0.5*Assumptions!$C$61^2)+Assumptions!$C$61*((RAND()+RAND()+RAND()+RAND()+RAND()+RAND()+RAND()+RAND()+RAND()+RAND()+RAND()+RAND())-6))-1)+PT_Y5_MC!Y67)</x:f>
        <x:v>1519142.5729329071</x:v>
      </x:c>
      <x:c r="Y191" s="16" t="n">
        <x:f>MAX(0,X191*(1+EXP((LN(1+Assumptions!$C$60)-0.5*Assumptions!$C$61^2)+Assumptions!$C$61*((RAND()+RAND()+RAND()+RAND()+RAND()+RAND()+RAND()+RAND()+RAND()+RAND()+RAND()+RAND())-6))-1)+PT_Y5_MC!Z67)</x:f>
        <x:v>1707979.9408001788</x:v>
      </x:c>
      <x:c r="Z191" s="16" t="n">
        <x:f>MAX(0,Y191*(1+EXP((LN(1+Assumptions!$C$60)-0.5*Assumptions!$C$61^2)+Assumptions!$C$61*((RAND()+RAND()+RAND()+RAND()+RAND()+RAND()+RAND()+RAND()+RAND()+RAND()+RAND()+RAND())-6))-1)+PT_Y5_MC!AA67)</x:f>
        <x:v>1655024.7847625162</x:v>
      </x:c>
      <x:c r="AA191" s="16" t="n">
        <x:f>MAX(0,Z191*(1+EXP((LN(1+Assumptions!$C$60)-0.5*Assumptions!$C$61^2)+Assumptions!$C$61*((RAND()+RAND()+RAND()+RAND()+RAND()+RAND()+RAND()+RAND()+RAND()+RAND()+RAND()+RAND())-6))-1)+PT_Y5_MC!AB67)</x:f>
        <x:v>1274329.437465701</x:v>
      </x:c>
      <x:c r="AB191" s="16" t="n">
        <x:f>MAX(0,AA191*(1+EXP((LN(1+Assumptions!$C$60)-0.5*Assumptions!$C$61^2)+Assumptions!$C$61*((RAND()+RAND()+RAND()+RAND()+RAND()+RAND()+RAND()+RAND()+RAND()+RAND()+RAND()+RAND())-6))-1)+PT_Y5_MC!AC67)</x:f>
        <x:v>1440526.063435601</x:v>
      </x:c>
      <x:c r="AC191" s="16" t="n">
        <x:f>MAX(0,AB191*(1+EXP((LN(1+Assumptions!$C$60)-0.5*Assumptions!$C$61^2)+Assumptions!$C$61*((RAND()+RAND()+RAND()+RAND()+RAND()+RAND()+RAND()+RAND()+RAND()+RAND()+RAND()+RAND())-6))-1)+PT_Y5_MC!AD67)</x:f>
        <x:v>1215369.4323418469</x:v>
      </x:c>
      <x:c r="AD191" s="16" t="n">
        <x:f>MAX(0,AC191*(1+EXP((LN(1+Assumptions!$C$60)-0.5*Assumptions!$C$61^2)+Assumptions!$C$61*((RAND()+RAND()+RAND()+RAND()+RAND()+RAND()+RAND()+RAND()+RAND()+RAND()+RAND()+RAND())-6))-1)+PT_Y5_MC!AE67)</x:f>
        <x:v>1105880.4727296105</x:v>
      </x:c>
      <x:c r="AE191" s="16" t="n">
        <x:f>MAX(0,AD191*(1+EXP((LN(1+Assumptions!$C$60)-0.5*Assumptions!$C$61^2)+Assumptions!$C$61*((RAND()+RAND()+RAND()+RAND()+RAND()+RAND()+RAND()+RAND()+RAND()+RAND()+RAND()+RAND())-6))-1)+PT_Y5_MC!AF67)</x:f>
        <x:v>973557.7643186508</x:v>
      </x:c>
      <x:c r="AF191" s="16" t="n">
        <x:f>MAX(0,AE191*(1+EXP((LN(1+Assumptions!$C$60)-0.5*Assumptions!$C$61^2)+Assumptions!$C$61*((RAND()+RAND()+RAND()+RAND()+RAND()+RAND()+RAND()+RAND()+RAND()+RAND()+RAND()+RAND())-6))-1)+PT_Y5_MC!AG67)</x:f>
        <x:v>808975.2053286881</x:v>
      </x:c>
    </x:row>
    <x:row r="192">
      <x:c r="A192" s="39">
        <x:v>188</x:v>
      </x:c>
      <x:c r="B192" s="16" t="n">
        <x:f>PT_Y5_MC!C68</x:f>
        <x:v>1029031.25</x:v>
      </x:c>
      <x:c r="C192" s="16" t="n">
        <x:f>MAX(0,B192*(1+EXP((LN(1+Assumptions!$C$60)-0.5*Assumptions!$C$61^2)+Assumptions!$C$61*((RAND()+RAND()+RAND()+RAND()+RAND()+RAND()+RAND()+RAND()+RAND()+RAND()+RAND()+RAND())-6))-1)+PT_Y5_MC!D67)</x:f>
        <x:v>881264.5289902398</x:v>
      </x:c>
      <x:c r="D192" s="16" t="n">
        <x:f>MAX(0,C192*(1+EXP((LN(1+Assumptions!$C$60)-0.5*Assumptions!$C$61^2)+Assumptions!$C$61*((RAND()+RAND()+RAND()+RAND()+RAND()+RAND()+RAND()+RAND()+RAND()+RAND()+RAND()+RAND())-6))-1)+PT_Y5_MC!E67)</x:f>
        <x:v>1029165.3391344813</x:v>
      </x:c>
      <x:c r="E192" s="16" t="n">
        <x:f>MAX(0,D192*(1+EXP((LN(1+Assumptions!$C$60)-0.5*Assumptions!$C$61^2)+Assumptions!$C$61*((RAND()+RAND()+RAND()+RAND()+RAND()+RAND()+RAND()+RAND()+RAND()+RAND()+RAND()+RAND())-6))-1)+PT_Y5_MC!F67)</x:f>
        <x:v>973238.961467254</x:v>
      </x:c>
      <x:c r="F192" s="16" t="n">
        <x:f>MAX(0,E192*(1+EXP((LN(1+Assumptions!$C$60)-0.5*Assumptions!$C$61^2)+Assumptions!$C$61*((RAND()+RAND()+RAND()+RAND()+RAND()+RAND()+RAND()+RAND()+RAND()+RAND()+RAND()+RAND())-6))-1)+PT_Y5_MC!G67)</x:f>
        <x:v>941804.727110449</x:v>
      </x:c>
      <x:c r="G192" s="16" t="n">
        <x:f>MAX(0,F192*(1+EXP((LN(1+Assumptions!$C$60)-0.5*Assumptions!$C$61^2)+Assumptions!$C$61*((RAND()+RAND()+RAND()+RAND()+RAND()+RAND()+RAND()+RAND()+RAND()+RAND()+RAND()+RAND())-6))-1)+PT_Y5_MC!H67)</x:f>
        <x:v>973051.3304998688</x:v>
      </x:c>
      <x:c r="H192" s="16" t="n">
        <x:f>MAX(0,G192*(1+EXP((LN(1+Assumptions!$C$60)-0.5*Assumptions!$C$61^2)+Assumptions!$C$61*((RAND()+RAND()+RAND()+RAND()+RAND()+RAND()+RAND()+RAND()+RAND()+RAND()+RAND()+RAND())-6))-1)+PT_Y5_MC!I67)</x:f>
        <x:v>941158.7952138525</x:v>
      </x:c>
      <x:c r="I192" s="16" t="n">
        <x:f>MAX(0,H192*(1+EXP((LN(1+Assumptions!$C$60)-0.5*Assumptions!$C$61^2)+Assumptions!$C$61*((RAND()+RAND()+RAND()+RAND()+RAND()+RAND()+RAND()+RAND()+RAND()+RAND()+RAND()+RAND())-6))-1)+PT_Y5_MC!J67)</x:f>
        <x:v>1108355.067012194</x:v>
      </x:c>
      <x:c r="J192" s="16" t="n">
        <x:f>MAX(0,I192*(1+EXP((LN(1+Assumptions!$C$60)-0.5*Assumptions!$C$61^2)+Assumptions!$C$61*((RAND()+RAND()+RAND()+RAND()+RAND()+RAND()+RAND()+RAND()+RAND()+RAND()+RAND()+RAND())-6))-1)+PT_Y5_MC!K67)</x:f>
        <x:v>1294678.0884983237</x:v>
      </x:c>
      <x:c r="K192" s="16" t="n">
        <x:f>MAX(0,J192*(1+EXP((LN(1+Assumptions!$C$60)-0.5*Assumptions!$C$61^2)+Assumptions!$C$61*((RAND()+RAND()+RAND()+RAND()+RAND()+RAND()+RAND()+RAND()+RAND()+RAND()+RAND()+RAND())-6))-1)+PT_Y5_MC!L67)</x:f>
        <x:v>1315609.4532591575</x:v>
      </x:c>
      <x:c r="L192" s="16" t="n">
        <x:f>MAX(0,K192*(1+EXP((LN(1+Assumptions!$C$60)-0.5*Assumptions!$C$61^2)+Assumptions!$C$61*((RAND()+RAND()+RAND()+RAND()+RAND()+RAND()+RAND()+RAND()+RAND()+RAND()+RAND()+RAND())-6))-1)+PT_Y5_MC!M67)</x:f>
        <x:v>1735255.7363364391</x:v>
      </x:c>
      <x:c r="M192" s="16" t="n">
        <x:f>MAX(0,L192*(1+EXP((LN(1+Assumptions!$C$60)-0.5*Assumptions!$C$61^2)+Assumptions!$C$61*((RAND()+RAND()+RAND()+RAND()+RAND()+RAND()+RAND()+RAND()+RAND()+RAND()+RAND()+RAND())-6))-1)+PT_Y5_MC!N67)</x:f>
        <x:v>2080393.5934651408</x:v>
      </x:c>
      <x:c r="N192" s="16" t="n">
        <x:f>MAX(0,M192*(1+EXP((LN(1+Assumptions!$C$60)-0.5*Assumptions!$C$61^2)+Assumptions!$C$61*((RAND()+RAND()+RAND()+RAND()+RAND()+RAND()+RAND()+RAND()+RAND()+RAND()+RAND()+RAND())-6))-1)+PT_Y5_MC!O67)</x:f>
        <x:v>2211467.8256237777</x:v>
      </x:c>
      <x:c r="O192" s="16" t="n">
        <x:f>MAX(0,N192*(1+EXP((LN(1+Assumptions!$C$60)-0.5*Assumptions!$C$61^2)+Assumptions!$C$61*((RAND()+RAND()+RAND()+RAND()+RAND()+RAND()+RAND()+RAND()+RAND()+RAND()+RAND()+RAND())-6))-1)+PT_Y5_MC!P67)</x:f>
        <x:v>2637658.7527131825</x:v>
      </x:c>
      <x:c r="P192" s="16" t="n">
        <x:f>MAX(0,O192*(1+EXP((LN(1+Assumptions!$C$60)-0.5*Assumptions!$C$61^2)+Assumptions!$C$61*((RAND()+RAND()+RAND()+RAND()+RAND()+RAND()+RAND()+RAND()+RAND()+RAND()+RAND()+RAND())-6))-1)+PT_Y5_MC!Q67)</x:f>
        <x:v>3197903.614002296</x:v>
      </x:c>
      <x:c r="Q192" s="16" t="n">
        <x:f>MAX(0,P192*(1+EXP((LN(1+Assumptions!$C$60)-0.5*Assumptions!$C$61^2)+Assumptions!$C$61*((RAND()+RAND()+RAND()+RAND()+RAND()+RAND()+RAND()+RAND()+RAND()+RAND()+RAND()+RAND())-6))-1)+PT_Y5_MC!R67)</x:f>
        <x:v>3256585.7218901473</x:v>
      </x:c>
      <x:c r="R192" s="16" t="n">
        <x:f>MAX(0,Q192*(1+EXP((LN(1+Assumptions!$C$60)-0.5*Assumptions!$C$61^2)+Assumptions!$C$61*((RAND()+RAND()+RAND()+RAND()+RAND()+RAND()+RAND()+RAND()+RAND()+RAND()+RAND()+RAND())-6))-1)+PT_Y5_MC!S67)</x:f>
        <x:v>3631879.9520729408</x:v>
      </x:c>
      <x:c r="S192" s="16" t="n">
        <x:f>MAX(0,R192*(1+EXP((LN(1+Assumptions!$C$60)-0.5*Assumptions!$C$61^2)+Assumptions!$C$61*((RAND()+RAND()+RAND()+RAND()+RAND()+RAND()+RAND()+RAND()+RAND()+RAND()+RAND()+RAND())-6))-1)+PT_Y5_MC!T67)</x:f>
        <x:v>3823225.921493472</x:v>
      </x:c>
      <x:c r="T192" s="16" t="n">
        <x:f>MAX(0,S192*(1+EXP((LN(1+Assumptions!$C$60)-0.5*Assumptions!$C$61^2)+Assumptions!$C$61*((RAND()+RAND()+RAND()+RAND()+RAND()+RAND()+RAND()+RAND()+RAND()+RAND()+RAND()+RAND())-6))-1)+PT_Y5_MC!U67)</x:f>
        <x:v>3570079.33413785</x:v>
      </x:c>
      <x:c r="U192" s="16" t="n">
        <x:f>MAX(0,T192*(1+EXP((LN(1+Assumptions!$C$60)-0.5*Assumptions!$C$61^2)+Assumptions!$C$61*((RAND()+RAND()+RAND()+RAND()+RAND()+RAND()+RAND()+RAND()+RAND()+RAND()+RAND()+RAND())-6))-1)+PT_Y5_MC!V67)</x:f>
        <x:v>3851370.891631327</x:v>
      </x:c>
      <x:c r="V192" s="16" t="n">
        <x:f>MAX(0,U192*(1+EXP((LN(1+Assumptions!$C$60)-0.5*Assumptions!$C$61^2)+Assumptions!$C$61*((RAND()+RAND()+RAND()+RAND()+RAND()+RAND()+RAND()+RAND()+RAND()+RAND()+RAND()+RAND())-6))-1)+PT_Y5_MC!W67)</x:f>
        <x:v>4370581.840365519</x:v>
      </x:c>
      <x:c r="W192" s="16" t="n">
        <x:f>MAX(0,V192*(1+EXP((LN(1+Assumptions!$C$60)-0.5*Assumptions!$C$61^2)+Assumptions!$C$61*((RAND()+RAND()+RAND()+RAND()+RAND()+RAND()+RAND()+RAND()+RAND()+RAND()+RAND()+RAND())-6))-1)+PT_Y5_MC!X67)</x:f>
        <x:v>5266073.227661838</x:v>
      </x:c>
      <x:c r="X192" s="16" t="n">
        <x:f>MAX(0,W192*(1+EXP((LN(1+Assumptions!$C$60)-0.5*Assumptions!$C$61^2)+Assumptions!$C$61*((RAND()+RAND()+RAND()+RAND()+RAND()+RAND()+RAND()+RAND()+RAND()+RAND()+RAND()+RAND())-6))-1)+PT_Y5_MC!Y67)</x:f>
        <x:v>5562652.222264603</x:v>
      </x:c>
      <x:c r="Y192" s="16" t="n">
        <x:f>MAX(0,X192*(1+EXP((LN(1+Assumptions!$C$60)-0.5*Assumptions!$C$61^2)+Assumptions!$C$61*((RAND()+RAND()+RAND()+RAND()+RAND()+RAND()+RAND()+RAND()+RAND()+RAND()+RAND()+RAND())-6))-1)+PT_Y5_MC!Z67)</x:f>
        <x:v>6225439.522289338</x:v>
      </x:c>
      <x:c r="Z192" s="16" t="n">
        <x:f>MAX(0,Y192*(1+EXP((LN(1+Assumptions!$C$60)-0.5*Assumptions!$C$61^2)+Assumptions!$C$61*((RAND()+RAND()+RAND()+RAND()+RAND()+RAND()+RAND()+RAND()+RAND()+RAND()+RAND()+RAND())-6))-1)+PT_Y5_MC!AA67)</x:f>
        <x:v>6320763.741986355</x:v>
      </x:c>
      <x:c r="AA192" s="16" t="n">
        <x:f>MAX(0,Z192*(1+EXP((LN(1+Assumptions!$C$60)-0.5*Assumptions!$C$61^2)+Assumptions!$C$61*((RAND()+RAND()+RAND()+RAND()+RAND()+RAND()+RAND()+RAND()+RAND()+RAND()+RAND()+RAND())-6))-1)+PT_Y5_MC!AB67)</x:f>
        <x:v>6970054.09084118</x:v>
      </x:c>
      <x:c r="AB192" s="16" t="n">
        <x:f>MAX(0,AA192*(1+EXP((LN(1+Assumptions!$C$60)-0.5*Assumptions!$C$61^2)+Assumptions!$C$61*((RAND()+RAND()+RAND()+RAND()+RAND()+RAND()+RAND()+RAND()+RAND()+RAND()+RAND()+RAND())-6))-1)+PT_Y5_MC!AC67)</x:f>
        <x:v>7288609.433688112</x:v>
      </x:c>
      <x:c r="AC192" s="16" t="n">
        <x:f>MAX(0,AB192*(1+EXP((LN(1+Assumptions!$C$60)-0.5*Assumptions!$C$61^2)+Assumptions!$C$61*((RAND()+RAND()+RAND()+RAND()+RAND()+RAND()+RAND()+RAND()+RAND()+RAND()+RAND()+RAND())-6))-1)+PT_Y5_MC!AD67)</x:f>
        <x:v>6484813.524767546</x:v>
      </x:c>
      <x:c r="AD192" s="16" t="n">
        <x:f>MAX(0,AC192*(1+EXP((LN(1+Assumptions!$C$60)-0.5*Assumptions!$C$61^2)+Assumptions!$C$61*((RAND()+RAND()+RAND()+RAND()+RAND()+RAND()+RAND()+RAND()+RAND()+RAND()+RAND()+RAND())-6))-1)+PT_Y5_MC!AE67)</x:f>
        <x:v>7129857.028981789</x:v>
      </x:c>
      <x:c r="AE192" s="16" t="n">
        <x:f>MAX(0,AD192*(1+EXP((LN(1+Assumptions!$C$60)-0.5*Assumptions!$C$61^2)+Assumptions!$C$61*((RAND()+RAND()+RAND()+RAND()+RAND()+RAND()+RAND()+RAND()+RAND()+RAND()+RAND()+RAND())-6))-1)+PT_Y5_MC!AF67)</x:f>
        <x:v>8426368.976268733</x:v>
      </x:c>
      <x:c r="AF192" s="16" t="n">
        <x:f>MAX(0,AE192*(1+EXP((LN(1+Assumptions!$C$60)-0.5*Assumptions!$C$61^2)+Assumptions!$C$61*((RAND()+RAND()+RAND()+RAND()+RAND()+RAND()+RAND()+RAND()+RAND()+RAND()+RAND()+RAND())-6))-1)+PT_Y5_MC!AG67)</x:f>
        <x:v>7361231.70101489</x:v>
      </x:c>
    </x:row>
    <x:row r="193">
      <x:c r="A193" s="39">
        <x:v>189</x:v>
      </x:c>
      <x:c r="B193" s="16" t="n">
        <x:f>PT_Y5_MC!C68</x:f>
        <x:v>1029031.25</x:v>
      </x:c>
      <x:c r="C193" s="16" t="n">
        <x:f>MAX(0,B193*(1+EXP((LN(1+Assumptions!$C$60)-0.5*Assumptions!$C$61^2)+Assumptions!$C$61*((RAND()+RAND()+RAND()+RAND()+RAND()+RAND()+RAND()+RAND()+RAND()+RAND()+RAND()+RAND())-6))-1)+PT_Y5_MC!D67)</x:f>
        <x:v>954117.630054686</x:v>
      </x:c>
      <x:c r="D193" s="16" t="n">
        <x:f>MAX(0,C193*(1+EXP((LN(1+Assumptions!$C$60)-0.5*Assumptions!$C$61^2)+Assumptions!$C$61*((RAND()+RAND()+RAND()+RAND()+RAND()+RAND()+RAND()+RAND()+RAND()+RAND()+RAND()+RAND())-6))-1)+PT_Y5_MC!E67)</x:f>
        <x:v>1101993.5749306402</x:v>
      </x:c>
      <x:c r="E193" s="16" t="n">
        <x:f>MAX(0,D193*(1+EXP((LN(1+Assumptions!$C$60)-0.5*Assumptions!$C$61^2)+Assumptions!$C$61*((RAND()+RAND()+RAND()+RAND()+RAND()+RAND()+RAND()+RAND()+RAND()+RAND()+RAND()+RAND())-6))-1)+PT_Y5_MC!F67)</x:f>
        <x:v>1471733.212659668</x:v>
      </x:c>
      <x:c r="F193" s="16" t="n">
        <x:f>MAX(0,E193*(1+EXP((LN(1+Assumptions!$C$60)-0.5*Assumptions!$C$61^2)+Assumptions!$C$61*((RAND()+RAND()+RAND()+RAND()+RAND()+RAND()+RAND()+RAND()+RAND()+RAND()+RAND()+RAND())-6))-1)+PT_Y5_MC!G67)</x:f>
        <x:v>1693672.1618649005</x:v>
      </x:c>
      <x:c r="G193" s="16" t="n">
        <x:f>MAX(0,F193*(1+EXP((LN(1+Assumptions!$C$60)-0.5*Assumptions!$C$61^2)+Assumptions!$C$61*((RAND()+RAND()+RAND()+RAND()+RAND()+RAND()+RAND()+RAND()+RAND()+RAND()+RAND()+RAND())-6))-1)+PT_Y5_MC!H67)</x:f>
        <x:v>2351502.1874564877</x:v>
      </x:c>
      <x:c r="H193" s="16" t="n">
        <x:f>MAX(0,G193*(1+EXP((LN(1+Assumptions!$C$60)-0.5*Assumptions!$C$61^2)+Assumptions!$C$61*((RAND()+RAND()+RAND()+RAND()+RAND()+RAND()+RAND()+RAND()+RAND()+RAND()+RAND()+RAND())-6))-1)+PT_Y5_MC!I67)</x:f>
        <x:v>2567793.799645229</x:v>
      </x:c>
      <x:c r="I193" s="16" t="n">
        <x:f>MAX(0,H193*(1+EXP((LN(1+Assumptions!$C$60)-0.5*Assumptions!$C$61^2)+Assumptions!$C$61*((RAND()+RAND()+RAND()+RAND()+RAND()+RAND()+RAND()+RAND()+RAND()+RAND()+RAND()+RAND())-6))-1)+PT_Y5_MC!J67)</x:f>
        <x:v>2985097.4739975943</x:v>
      </x:c>
      <x:c r="J193" s="16" t="n">
        <x:f>MAX(0,I193*(1+EXP((LN(1+Assumptions!$C$60)-0.5*Assumptions!$C$61^2)+Assumptions!$C$61*((RAND()+RAND()+RAND()+RAND()+RAND()+RAND()+RAND()+RAND()+RAND()+RAND()+RAND()+RAND())-6))-1)+PT_Y5_MC!K67)</x:f>
        <x:v>2296994.7414933126</x:v>
      </x:c>
      <x:c r="K193" s="16" t="n">
        <x:f>MAX(0,J193*(1+EXP((LN(1+Assumptions!$C$60)-0.5*Assumptions!$C$61^2)+Assumptions!$C$61*((RAND()+RAND()+RAND()+RAND()+RAND()+RAND()+RAND()+RAND()+RAND()+RAND()+RAND()+RAND())-6))-1)+PT_Y5_MC!L67)</x:f>
        <x:v>1923952.2527153376</x:v>
      </x:c>
      <x:c r="L193" s="16" t="n">
        <x:f>MAX(0,K193*(1+EXP((LN(1+Assumptions!$C$60)-0.5*Assumptions!$C$61^2)+Assumptions!$C$61*((RAND()+RAND()+RAND()+RAND()+RAND()+RAND()+RAND()+RAND()+RAND()+RAND()+RAND()+RAND())-6))-1)+PT_Y5_MC!M67)</x:f>
        <x:v>2148474.952496605</x:v>
      </x:c>
      <x:c r="M193" s="16" t="n">
        <x:f>MAX(0,L193*(1+EXP((LN(1+Assumptions!$C$60)-0.5*Assumptions!$C$61^2)+Assumptions!$C$61*((RAND()+RAND()+RAND()+RAND()+RAND()+RAND()+RAND()+RAND()+RAND()+RAND()+RAND()+RAND())-6))-1)+PT_Y5_MC!N67)</x:f>
        <x:v>2673442.521775676</x:v>
      </x:c>
      <x:c r="N193" s="16" t="n">
        <x:f>MAX(0,M193*(1+EXP((LN(1+Assumptions!$C$60)-0.5*Assumptions!$C$61^2)+Assumptions!$C$61*((RAND()+RAND()+RAND()+RAND()+RAND()+RAND()+RAND()+RAND()+RAND()+RAND()+RAND()+RAND())-6))-1)+PT_Y5_MC!O67)</x:f>
        <x:v>2810036.958980157</x:v>
      </x:c>
      <x:c r="O193" s="16" t="n">
        <x:f>MAX(0,N193*(1+EXP((LN(1+Assumptions!$C$60)-0.5*Assumptions!$C$61^2)+Assumptions!$C$61*((RAND()+RAND()+RAND()+RAND()+RAND()+RAND()+RAND()+RAND()+RAND()+RAND()+RAND()+RAND())-6))-1)+PT_Y5_MC!P67)</x:f>
        <x:v>2534995.6083855242</x:v>
      </x:c>
      <x:c r="P193" s="16" t="n">
        <x:f>MAX(0,O193*(1+EXP((LN(1+Assumptions!$C$60)-0.5*Assumptions!$C$61^2)+Assumptions!$C$61*((RAND()+RAND()+RAND()+RAND()+RAND()+RAND()+RAND()+RAND()+RAND()+RAND()+RAND()+RAND())-6))-1)+PT_Y5_MC!Q67)</x:f>
        <x:v>2593231.6879572407</x:v>
      </x:c>
      <x:c r="Q193" s="16" t="n">
        <x:f>MAX(0,P193*(1+EXP((LN(1+Assumptions!$C$60)-0.5*Assumptions!$C$61^2)+Assumptions!$C$61*((RAND()+RAND()+RAND()+RAND()+RAND()+RAND()+RAND()+RAND()+RAND()+RAND()+RAND()+RAND())-6))-1)+PT_Y5_MC!R67)</x:f>
        <x:v>3096198.522709519</x:v>
      </x:c>
      <x:c r="R193" s="16" t="n">
        <x:f>MAX(0,Q193*(1+EXP((LN(1+Assumptions!$C$60)-0.5*Assumptions!$C$61^2)+Assumptions!$C$61*((RAND()+RAND()+RAND()+RAND()+RAND()+RAND()+RAND()+RAND()+RAND()+RAND()+RAND()+RAND())-6))-1)+PT_Y5_MC!S67)</x:f>
        <x:v>2961593.1656350647</x:v>
      </x:c>
      <x:c r="S193" s="16" t="n">
        <x:f>MAX(0,R193*(1+EXP((LN(1+Assumptions!$C$60)-0.5*Assumptions!$C$61^2)+Assumptions!$C$61*((RAND()+RAND()+RAND()+RAND()+RAND()+RAND()+RAND()+RAND()+RAND()+RAND()+RAND()+RAND())-6))-1)+PT_Y5_MC!T67)</x:f>
        <x:v>3327554.699805945</x:v>
      </x:c>
      <x:c r="T193" s="16" t="n">
        <x:f>MAX(0,S193*(1+EXP((LN(1+Assumptions!$C$60)-0.5*Assumptions!$C$61^2)+Assumptions!$C$61*((RAND()+RAND()+RAND()+RAND()+RAND()+RAND()+RAND()+RAND()+RAND()+RAND()+RAND()+RAND())-6))-1)+PT_Y5_MC!U67)</x:f>
        <x:v>3489587.9595014136</x:v>
      </x:c>
      <x:c r="U193" s="16" t="n">
        <x:f>MAX(0,T193*(1+EXP((LN(1+Assumptions!$C$60)-0.5*Assumptions!$C$61^2)+Assumptions!$C$61*((RAND()+RAND()+RAND()+RAND()+RAND()+RAND()+RAND()+RAND()+RAND()+RAND()+RAND()+RAND())-6))-1)+PT_Y5_MC!V67)</x:f>
        <x:v>4016870.6666223095</x:v>
      </x:c>
      <x:c r="V193" s="16" t="n">
        <x:f>MAX(0,U193*(1+EXP((LN(1+Assumptions!$C$60)-0.5*Assumptions!$C$61^2)+Assumptions!$C$61*((RAND()+RAND()+RAND()+RAND()+RAND()+RAND()+RAND()+RAND()+RAND()+RAND()+RAND()+RAND())-6))-1)+PT_Y5_MC!W67)</x:f>
        <x:v>3793797.456663546</x:v>
      </x:c>
      <x:c r="W193" s="16" t="n">
        <x:f>MAX(0,V193*(1+EXP((LN(1+Assumptions!$C$60)-0.5*Assumptions!$C$61^2)+Assumptions!$C$61*((RAND()+RAND()+RAND()+RAND()+RAND()+RAND()+RAND()+RAND()+RAND()+RAND()+RAND()+RAND())-6))-1)+PT_Y5_MC!X67)</x:f>
        <x:v>4262649.59823237</x:v>
      </x:c>
      <x:c r="X193" s="16" t="n">
        <x:f>MAX(0,W193*(1+EXP((LN(1+Assumptions!$C$60)-0.5*Assumptions!$C$61^2)+Assumptions!$C$61*((RAND()+RAND()+RAND()+RAND()+RAND()+RAND()+RAND()+RAND()+RAND()+RAND()+RAND()+RAND())-6))-1)+PT_Y5_MC!Y67)</x:f>
        <x:v>4701541.793860331</x:v>
      </x:c>
      <x:c r="Y193" s="16" t="n">
        <x:f>MAX(0,X193*(1+EXP((LN(1+Assumptions!$C$60)-0.5*Assumptions!$C$61^2)+Assumptions!$C$61*((RAND()+RAND()+RAND()+RAND()+RAND()+RAND()+RAND()+RAND()+RAND()+RAND()+RAND()+RAND())-6))-1)+PT_Y5_MC!Z67)</x:f>
        <x:v>4842355.486541922</x:v>
      </x:c>
      <x:c r="Z193" s="16" t="n">
        <x:f>MAX(0,Y193*(1+EXP((LN(1+Assumptions!$C$60)-0.5*Assumptions!$C$61^2)+Assumptions!$C$61*((RAND()+RAND()+RAND()+RAND()+RAND()+RAND()+RAND()+RAND()+RAND()+RAND()+RAND()+RAND())-6))-1)+PT_Y5_MC!AA67)</x:f>
        <x:v>4798351.234689728</x:v>
      </x:c>
      <x:c r="AA193" s="16" t="n">
        <x:f>MAX(0,Z193*(1+EXP((LN(1+Assumptions!$C$60)-0.5*Assumptions!$C$61^2)+Assumptions!$C$61*((RAND()+RAND()+RAND()+RAND()+RAND()+RAND()+RAND()+RAND()+RAND()+RAND()+RAND()+RAND())-6))-1)+PT_Y5_MC!AB67)</x:f>
        <x:v>4979433.879341395</x:v>
      </x:c>
      <x:c r="AB193" s="16" t="n">
        <x:f>MAX(0,AA193*(1+EXP((LN(1+Assumptions!$C$60)-0.5*Assumptions!$C$61^2)+Assumptions!$C$61*((RAND()+RAND()+RAND()+RAND()+RAND()+RAND()+RAND()+RAND()+RAND()+RAND()+RAND()+RAND())-6))-1)+PT_Y5_MC!AC67)</x:f>
        <x:v>5423585.582738323</x:v>
      </x:c>
      <x:c r="AC193" s="16" t="n">
        <x:f>MAX(0,AB193*(1+EXP((LN(1+Assumptions!$C$60)-0.5*Assumptions!$C$61^2)+Assumptions!$C$61*((RAND()+RAND()+RAND()+RAND()+RAND()+RAND()+RAND()+RAND()+RAND()+RAND()+RAND()+RAND())-6))-1)+PT_Y5_MC!AD67)</x:f>
        <x:v>6595790.134389771</x:v>
      </x:c>
      <x:c r="AD193" s="16" t="n">
        <x:f>MAX(0,AC193*(1+EXP((LN(1+Assumptions!$C$60)-0.5*Assumptions!$C$61^2)+Assumptions!$C$61*((RAND()+RAND()+RAND()+RAND()+RAND()+RAND()+RAND()+RAND()+RAND()+RAND()+RAND()+RAND())-6))-1)+PT_Y5_MC!AE67)</x:f>
        <x:v>7492051.478103147</x:v>
      </x:c>
      <x:c r="AE193" s="16" t="n">
        <x:f>MAX(0,AD193*(1+EXP((LN(1+Assumptions!$C$60)-0.5*Assumptions!$C$61^2)+Assumptions!$C$61*((RAND()+RAND()+RAND()+RAND()+RAND()+RAND()+RAND()+RAND()+RAND()+RAND()+RAND()+RAND())-6))-1)+PT_Y5_MC!AF67)</x:f>
        <x:v>6156188.453257751</x:v>
      </x:c>
      <x:c r="AF193" s="16" t="n">
        <x:f>MAX(0,AE193*(1+EXP((LN(1+Assumptions!$C$60)-0.5*Assumptions!$C$61^2)+Assumptions!$C$61*((RAND()+RAND()+RAND()+RAND()+RAND()+RAND()+RAND()+RAND()+RAND()+RAND()+RAND()+RAND())-6))-1)+PT_Y5_MC!AG67)</x:f>
        <x:v>6626830.4017739035</x:v>
      </x:c>
    </x:row>
    <x:row r="194">
      <x:c r="A194" s="39">
        <x:v>190</x:v>
      </x:c>
      <x:c r="B194" s="16" t="n">
        <x:f>PT_Y5_MC!C68</x:f>
        <x:v>1029031.25</x:v>
      </x:c>
      <x:c r="C194" s="16" t="n">
        <x:f>MAX(0,B194*(1+EXP((LN(1+Assumptions!$C$60)-0.5*Assumptions!$C$61^2)+Assumptions!$C$61*((RAND()+RAND()+RAND()+RAND()+RAND()+RAND()+RAND()+RAND()+RAND()+RAND()+RAND()+RAND())-6))-1)+PT_Y5_MC!D67)</x:f>
        <x:v>907816.3425885465</x:v>
      </x:c>
      <x:c r="D194" s="16" t="n">
        <x:f>MAX(0,C194*(1+EXP((LN(1+Assumptions!$C$60)-0.5*Assumptions!$C$61^2)+Assumptions!$C$61*((RAND()+RAND()+RAND()+RAND()+RAND()+RAND()+RAND()+RAND()+RAND()+RAND()+RAND()+RAND())-6))-1)+PT_Y5_MC!E67)</x:f>
        <x:v>1091470.4706480373</x:v>
      </x:c>
      <x:c r="E194" s="16" t="n">
        <x:f>MAX(0,D194*(1+EXP((LN(1+Assumptions!$C$60)-0.5*Assumptions!$C$61^2)+Assumptions!$C$61*((RAND()+RAND()+RAND()+RAND()+RAND()+RAND()+RAND()+RAND()+RAND()+RAND()+RAND()+RAND())-6))-1)+PT_Y5_MC!F67)</x:f>
        <x:v>806977.8123292655</x:v>
      </x:c>
      <x:c r="F194" s="16" t="n">
        <x:f>MAX(0,E194*(1+EXP((LN(1+Assumptions!$C$60)-0.5*Assumptions!$C$61^2)+Assumptions!$C$61*((RAND()+RAND()+RAND()+RAND()+RAND()+RAND()+RAND()+RAND()+RAND()+RAND()+RAND()+RAND())-6))-1)+PT_Y5_MC!G67)</x:f>
        <x:v>830279.9700475107</x:v>
      </x:c>
      <x:c r="G194" s="16" t="n">
        <x:f>MAX(0,F194*(1+EXP((LN(1+Assumptions!$C$60)-0.5*Assumptions!$C$61^2)+Assumptions!$C$61*((RAND()+RAND()+RAND()+RAND()+RAND()+RAND()+RAND()+RAND()+RAND()+RAND()+RAND()+RAND())-6))-1)+PT_Y5_MC!H67)</x:f>
        <x:v>745000.5831315011</x:v>
      </x:c>
      <x:c r="H194" s="16" t="n">
        <x:f>MAX(0,G194*(1+EXP((LN(1+Assumptions!$C$60)-0.5*Assumptions!$C$61^2)+Assumptions!$C$61*((RAND()+RAND()+RAND()+RAND()+RAND()+RAND()+RAND()+RAND()+RAND()+RAND()+RAND()+RAND())-6))-1)+PT_Y5_MC!I67)</x:f>
        <x:v>1012416.9417729119</x:v>
      </x:c>
      <x:c r="I194" s="16" t="n">
        <x:f>MAX(0,H194*(1+EXP((LN(1+Assumptions!$C$60)-0.5*Assumptions!$C$61^2)+Assumptions!$C$61*((RAND()+RAND()+RAND()+RAND()+RAND()+RAND()+RAND()+RAND()+RAND()+RAND()+RAND()+RAND())-6))-1)+PT_Y5_MC!J67)</x:f>
        <x:v>1058549.2291857095</x:v>
      </x:c>
      <x:c r="J194" s="16" t="n">
        <x:f>MAX(0,I194*(1+EXP((LN(1+Assumptions!$C$60)-0.5*Assumptions!$C$61^2)+Assumptions!$C$61*((RAND()+RAND()+RAND()+RAND()+RAND()+RAND()+RAND()+RAND()+RAND()+RAND()+RAND()+RAND())-6))-1)+PT_Y5_MC!K67)</x:f>
        <x:v>1163091.752554066</x:v>
      </x:c>
      <x:c r="K194" s="16" t="n">
        <x:f>MAX(0,J194*(1+EXP((LN(1+Assumptions!$C$60)-0.5*Assumptions!$C$61^2)+Assumptions!$C$61*((RAND()+RAND()+RAND()+RAND()+RAND()+RAND()+RAND()+RAND()+RAND()+RAND()+RAND()+RAND())-6))-1)+PT_Y5_MC!L67)</x:f>
        <x:v>1465763.0723776622</x:v>
      </x:c>
      <x:c r="L194" s="16" t="n">
        <x:f>MAX(0,K194*(1+EXP((LN(1+Assumptions!$C$60)-0.5*Assumptions!$C$61^2)+Assumptions!$C$61*((RAND()+RAND()+RAND()+RAND()+RAND()+RAND()+RAND()+RAND()+RAND()+RAND()+RAND()+RAND())-6))-1)+PT_Y5_MC!M67)</x:f>
        <x:v>1487631.6332780956</x:v>
      </x:c>
      <x:c r="M194" s="16" t="n">
        <x:f>MAX(0,L194*(1+EXP((LN(1+Assumptions!$C$60)-0.5*Assumptions!$C$61^2)+Assumptions!$C$61*((RAND()+RAND()+RAND()+RAND()+RAND()+RAND()+RAND()+RAND()+RAND()+RAND()+RAND()+RAND())-6))-1)+PT_Y5_MC!N67)</x:f>
        <x:v>2086788.4096892108</x:v>
      </x:c>
      <x:c r="N194" s="16" t="n">
        <x:f>MAX(0,M194*(1+EXP((LN(1+Assumptions!$C$60)-0.5*Assumptions!$C$61^2)+Assumptions!$C$61*((RAND()+RAND()+RAND()+RAND()+RAND()+RAND()+RAND()+RAND()+RAND()+RAND()+RAND()+RAND())-6))-1)+PT_Y5_MC!O67)</x:f>
        <x:v>2289040.5552955065</x:v>
      </x:c>
      <x:c r="O194" s="16" t="n">
        <x:f>MAX(0,N194*(1+EXP((LN(1+Assumptions!$C$60)-0.5*Assumptions!$C$61^2)+Assumptions!$C$61*((RAND()+RAND()+RAND()+RAND()+RAND()+RAND()+RAND()+RAND()+RAND()+RAND()+RAND()+RAND())-6))-1)+PT_Y5_MC!P67)</x:f>
        <x:v>2442738.1963243037</x:v>
      </x:c>
      <x:c r="P194" s="16" t="n">
        <x:f>MAX(0,O194*(1+EXP((LN(1+Assumptions!$C$60)-0.5*Assumptions!$C$61^2)+Assumptions!$C$61*((RAND()+RAND()+RAND()+RAND()+RAND()+RAND()+RAND()+RAND()+RAND()+RAND()+RAND()+RAND())-6))-1)+PT_Y5_MC!Q67)</x:f>
        <x:v>2250263.607446045</x:v>
      </x:c>
      <x:c r="Q194" s="16" t="n">
        <x:f>MAX(0,P194*(1+EXP((LN(1+Assumptions!$C$60)-0.5*Assumptions!$C$61^2)+Assumptions!$C$61*((RAND()+RAND()+RAND()+RAND()+RAND()+RAND()+RAND()+RAND()+RAND()+RAND()+RAND()+RAND())-6))-1)+PT_Y5_MC!R67)</x:f>
        <x:v>2951978.094341512</x:v>
      </x:c>
      <x:c r="R194" s="16" t="n">
        <x:f>MAX(0,Q194*(1+EXP((LN(1+Assumptions!$C$60)-0.5*Assumptions!$C$61^2)+Assumptions!$C$61*((RAND()+RAND()+RAND()+RAND()+RAND()+RAND()+RAND()+RAND()+RAND()+RAND()+RAND()+RAND())-6))-1)+PT_Y5_MC!S67)</x:f>
        <x:v>3757143.117709624</x:v>
      </x:c>
      <x:c r="S194" s="16" t="n">
        <x:f>MAX(0,R194*(1+EXP((LN(1+Assumptions!$C$60)-0.5*Assumptions!$C$61^2)+Assumptions!$C$61*((RAND()+RAND()+RAND()+RAND()+RAND()+RAND()+RAND()+RAND()+RAND()+RAND()+RAND()+RAND())-6))-1)+PT_Y5_MC!T67)</x:f>
        <x:v>4620764.472808272</x:v>
      </x:c>
      <x:c r="T194" s="16" t="n">
        <x:f>MAX(0,S194*(1+EXP((LN(1+Assumptions!$C$60)-0.5*Assumptions!$C$61^2)+Assumptions!$C$61*((RAND()+RAND()+RAND()+RAND()+RAND()+RAND()+RAND()+RAND()+RAND()+RAND()+RAND()+RAND())-6))-1)+PT_Y5_MC!U67)</x:f>
        <x:v>5235222.787092489</x:v>
      </x:c>
      <x:c r="U194" s="16" t="n">
        <x:f>MAX(0,T194*(1+EXP((LN(1+Assumptions!$C$60)-0.5*Assumptions!$C$61^2)+Assumptions!$C$61*((RAND()+RAND()+RAND()+RAND()+RAND()+RAND()+RAND()+RAND()+RAND()+RAND()+RAND()+RAND())-6))-1)+PT_Y5_MC!V67)</x:f>
        <x:v>5214968.183617805</x:v>
      </x:c>
      <x:c r="V194" s="16" t="n">
        <x:f>MAX(0,U194*(1+EXP((LN(1+Assumptions!$C$60)-0.5*Assumptions!$C$61^2)+Assumptions!$C$61*((RAND()+RAND()+RAND()+RAND()+RAND()+RAND()+RAND()+RAND()+RAND()+RAND()+RAND()+RAND())-6))-1)+PT_Y5_MC!W67)</x:f>
        <x:v>5248992.501519831</x:v>
      </x:c>
      <x:c r="W194" s="16" t="n">
        <x:f>MAX(0,V194*(1+EXP((LN(1+Assumptions!$C$60)-0.5*Assumptions!$C$61^2)+Assumptions!$C$61*((RAND()+RAND()+RAND()+RAND()+RAND()+RAND()+RAND()+RAND()+RAND()+RAND()+RAND()+RAND())-6))-1)+PT_Y5_MC!X67)</x:f>
        <x:v>4576119.166711873</x:v>
      </x:c>
      <x:c r="X194" s="16" t="n">
        <x:f>MAX(0,W194*(1+EXP((LN(1+Assumptions!$C$60)-0.5*Assumptions!$C$61^2)+Assumptions!$C$61*((RAND()+RAND()+RAND()+RAND()+RAND()+RAND()+RAND()+RAND()+RAND()+RAND()+RAND()+RAND())-6))-1)+PT_Y5_MC!Y67)</x:f>
        <x:v>4241437.469582334</x:v>
      </x:c>
      <x:c r="Y194" s="16" t="n">
        <x:f>MAX(0,X194*(1+EXP((LN(1+Assumptions!$C$60)-0.5*Assumptions!$C$61^2)+Assumptions!$C$61*((RAND()+RAND()+RAND()+RAND()+RAND()+RAND()+RAND()+RAND()+RAND()+RAND()+RAND()+RAND())-6))-1)+PT_Y5_MC!Z67)</x:f>
        <x:v>4654180.369615796</x:v>
      </x:c>
      <x:c r="Z194" s="16" t="n">
        <x:f>MAX(0,Y194*(1+EXP((LN(1+Assumptions!$C$60)-0.5*Assumptions!$C$61^2)+Assumptions!$C$61*((RAND()+RAND()+RAND()+RAND()+RAND()+RAND()+RAND()+RAND()+RAND()+RAND()+RAND()+RAND())-6))-1)+PT_Y5_MC!AA67)</x:f>
        <x:v>5852583.7106654495</x:v>
      </x:c>
      <x:c r="AA194" s="16" t="n">
        <x:f>MAX(0,Z194*(1+EXP((LN(1+Assumptions!$C$60)-0.5*Assumptions!$C$61^2)+Assumptions!$C$61*((RAND()+RAND()+RAND()+RAND()+RAND()+RAND()+RAND()+RAND()+RAND()+RAND()+RAND()+RAND())-6))-1)+PT_Y5_MC!AB67)</x:f>
        <x:v>7112231.761524189</x:v>
      </x:c>
      <x:c r="AB194" s="16" t="n">
        <x:f>MAX(0,AA194*(1+EXP((LN(1+Assumptions!$C$60)-0.5*Assumptions!$C$61^2)+Assumptions!$C$61*((RAND()+RAND()+RAND()+RAND()+RAND()+RAND()+RAND()+RAND()+RAND()+RAND()+RAND()+RAND())-6))-1)+PT_Y5_MC!AC67)</x:f>
        <x:v>7858077.093618812</x:v>
      </x:c>
      <x:c r="AC194" s="16" t="n">
        <x:f>MAX(0,AB194*(1+EXP((LN(1+Assumptions!$C$60)-0.5*Assumptions!$C$61^2)+Assumptions!$C$61*((RAND()+RAND()+RAND()+RAND()+RAND()+RAND()+RAND()+RAND()+RAND()+RAND()+RAND()+RAND())-6))-1)+PT_Y5_MC!AD67)</x:f>
        <x:v>6687409.155755952</x:v>
      </x:c>
      <x:c r="AD194" s="16" t="n">
        <x:f>MAX(0,AC194*(1+EXP((LN(1+Assumptions!$C$60)-0.5*Assumptions!$C$61^2)+Assumptions!$C$61*((RAND()+RAND()+RAND()+RAND()+RAND()+RAND()+RAND()+RAND()+RAND()+RAND()+RAND()+RAND())-6))-1)+PT_Y5_MC!AE67)</x:f>
        <x:v>7759742.35372323</x:v>
      </x:c>
      <x:c r="AE194" s="16" t="n">
        <x:f>MAX(0,AD194*(1+EXP((LN(1+Assumptions!$C$60)-0.5*Assumptions!$C$61^2)+Assumptions!$C$61*((RAND()+RAND()+RAND()+RAND()+RAND()+RAND()+RAND()+RAND()+RAND()+RAND()+RAND()+RAND())-6))-1)+PT_Y5_MC!AF67)</x:f>
        <x:v>8239833.1879708525</x:v>
      </x:c>
      <x:c r="AF194" s="16" t="n">
        <x:f>MAX(0,AE194*(1+EXP((LN(1+Assumptions!$C$60)-0.5*Assumptions!$C$61^2)+Assumptions!$C$61*((RAND()+RAND()+RAND()+RAND()+RAND()+RAND()+RAND()+RAND()+RAND()+RAND()+RAND()+RAND())-6))-1)+PT_Y5_MC!AG67)</x:f>
        <x:v>9595619.090821035</x:v>
      </x:c>
    </x:row>
    <x:row r="195">
      <x:c r="A195" s="39">
        <x:v>191</x:v>
      </x:c>
      <x:c r="B195" s="16" t="n">
        <x:f>PT_Y5_MC!C68</x:f>
        <x:v>1029031.25</x:v>
      </x:c>
      <x:c r="C195" s="16" t="n">
        <x:f>MAX(0,B195*(1+EXP((LN(1+Assumptions!$C$60)-0.5*Assumptions!$C$61^2)+Assumptions!$C$61*((RAND()+RAND()+RAND()+RAND()+RAND()+RAND()+RAND()+RAND()+RAND()+RAND()+RAND()+RAND())-6))-1)+PT_Y5_MC!D67)</x:f>
        <x:v>1027938.1779031251</x:v>
      </x:c>
      <x:c r="D195" s="16" t="n">
        <x:f>MAX(0,C195*(1+EXP((LN(1+Assumptions!$C$60)-0.5*Assumptions!$C$61^2)+Assumptions!$C$61*((RAND()+RAND()+RAND()+RAND()+RAND()+RAND()+RAND()+RAND()+RAND()+RAND()+RAND()+RAND())-6))-1)+PT_Y5_MC!E67)</x:f>
        <x:v>1156634.9567093696</x:v>
      </x:c>
      <x:c r="E195" s="16" t="n">
        <x:f>MAX(0,D195*(1+EXP((LN(1+Assumptions!$C$60)-0.5*Assumptions!$C$61^2)+Assumptions!$C$61*((RAND()+RAND()+RAND()+RAND()+RAND()+RAND()+RAND()+RAND()+RAND()+RAND()+RAND()+RAND())-6))-1)+PT_Y5_MC!F67)</x:f>
        <x:v>1111297.0260023763</x:v>
      </x:c>
      <x:c r="F195" s="16" t="n">
        <x:f>MAX(0,E195*(1+EXP((LN(1+Assumptions!$C$60)-0.5*Assumptions!$C$61^2)+Assumptions!$C$61*((RAND()+RAND()+RAND()+RAND()+RAND()+RAND()+RAND()+RAND()+RAND()+RAND()+RAND()+RAND())-6))-1)+PT_Y5_MC!G67)</x:f>
        <x:v>1208904.6259344579</x:v>
      </x:c>
      <x:c r="G195" s="16" t="n">
        <x:f>MAX(0,F195*(1+EXP((LN(1+Assumptions!$C$60)-0.5*Assumptions!$C$61^2)+Assumptions!$C$61*((RAND()+RAND()+RAND()+RAND()+RAND()+RAND()+RAND()+RAND()+RAND()+RAND()+RAND()+RAND())-6))-1)+PT_Y5_MC!H67)</x:f>
        <x:v>1583651.629370089</x:v>
      </x:c>
      <x:c r="H195" s="16" t="n">
        <x:f>MAX(0,G195*(1+EXP((LN(1+Assumptions!$C$60)-0.5*Assumptions!$C$61^2)+Assumptions!$C$61*((RAND()+RAND()+RAND()+RAND()+RAND()+RAND()+RAND()+RAND()+RAND()+RAND()+RAND()+RAND())-6))-1)+PT_Y5_MC!I67)</x:f>
        <x:v>1649561.9322479488</x:v>
      </x:c>
      <x:c r="I195" s="16" t="n">
        <x:f>MAX(0,H195*(1+EXP((LN(1+Assumptions!$C$60)-0.5*Assumptions!$C$61^2)+Assumptions!$C$61*((RAND()+RAND()+RAND()+RAND()+RAND()+RAND()+RAND()+RAND()+RAND()+RAND()+RAND()+RAND())-6))-1)+PT_Y5_MC!J67)</x:f>
        <x:v>1630735.2221010854</x:v>
      </x:c>
      <x:c r="J195" s="16" t="n">
        <x:f>MAX(0,I195*(1+EXP((LN(1+Assumptions!$C$60)-0.5*Assumptions!$C$61^2)+Assumptions!$C$61*((RAND()+RAND()+RAND()+RAND()+RAND()+RAND()+RAND()+RAND()+RAND()+RAND()+RAND()+RAND())-6))-1)+PT_Y5_MC!K67)</x:f>
        <x:v>1517071.848456319</x:v>
      </x:c>
      <x:c r="K195" s="16" t="n">
        <x:f>MAX(0,J195*(1+EXP((LN(1+Assumptions!$C$60)-0.5*Assumptions!$C$61^2)+Assumptions!$C$61*((RAND()+RAND()+RAND()+RAND()+RAND()+RAND()+RAND()+RAND()+RAND()+RAND()+RAND()+RAND())-6))-1)+PT_Y5_MC!L67)</x:f>
        <x:v>1773487.5473233496</x:v>
      </x:c>
      <x:c r="L195" s="16" t="n">
        <x:f>MAX(0,K195*(1+EXP((LN(1+Assumptions!$C$60)-0.5*Assumptions!$C$61^2)+Assumptions!$C$61*((RAND()+RAND()+RAND()+RAND()+RAND()+RAND()+RAND()+RAND()+RAND()+RAND()+RAND()+RAND())-6))-1)+PT_Y5_MC!M67)</x:f>
        <x:v>1969034.941027619</x:v>
      </x:c>
      <x:c r="M195" s="16" t="n">
        <x:f>MAX(0,L195*(1+EXP((LN(1+Assumptions!$C$60)-0.5*Assumptions!$C$61^2)+Assumptions!$C$61*((RAND()+RAND()+RAND()+RAND()+RAND()+RAND()+RAND()+RAND()+RAND()+RAND()+RAND()+RAND())-6))-1)+PT_Y5_MC!N67)</x:f>
        <x:v>1984801.9313694327</x:v>
      </x:c>
      <x:c r="N195" s="16" t="n">
        <x:f>MAX(0,M195*(1+EXP((LN(1+Assumptions!$C$60)-0.5*Assumptions!$C$61^2)+Assumptions!$C$61*((RAND()+RAND()+RAND()+RAND()+RAND()+RAND()+RAND()+RAND()+RAND()+RAND()+RAND()+RAND())-6))-1)+PT_Y5_MC!O67)</x:f>
        <x:v>2304379.3931738418</x:v>
      </x:c>
      <x:c r="O195" s="16" t="n">
        <x:f>MAX(0,N195*(1+EXP((LN(1+Assumptions!$C$60)-0.5*Assumptions!$C$61^2)+Assumptions!$C$61*((RAND()+RAND()+RAND()+RAND()+RAND()+RAND()+RAND()+RAND()+RAND()+RAND()+RAND()+RAND())-6))-1)+PT_Y5_MC!P67)</x:f>
        <x:v>2749386.603640136</x:v>
      </x:c>
      <x:c r="P195" s="16" t="n">
        <x:f>MAX(0,O195*(1+EXP((LN(1+Assumptions!$C$60)-0.5*Assumptions!$C$61^2)+Assumptions!$C$61*((RAND()+RAND()+RAND()+RAND()+RAND()+RAND()+RAND()+RAND()+RAND()+RAND()+RAND()+RAND())-6))-1)+PT_Y5_MC!Q67)</x:f>
        <x:v>2694934.5493632127</x:v>
      </x:c>
      <x:c r="Q195" s="16" t="n">
        <x:f>MAX(0,P195*(1+EXP((LN(1+Assumptions!$C$60)-0.5*Assumptions!$C$61^2)+Assumptions!$C$61*((RAND()+RAND()+RAND()+RAND()+RAND()+RAND()+RAND()+RAND()+RAND()+RAND()+RAND()+RAND())-6))-1)+PT_Y5_MC!R67)</x:f>
        <x:v>2763807.205392505</x:v>
      </x:c>
      <x:c r="R195" s="16" t="n">
        <x:f>MAX(0,Q195*(1+EXP((LN(1+Assumptions!$C$60)-0.5*Assumptions!$C$61^2)+Assumptions!$C$61*((RAND()+RAND()+RAND()+RAND()+RAND()+RAND()+RAND()+RAND()+RAND()+RAND()+RAND()+RAND())-6))-1)+PT_Y5_MC!S67)</x:f>
        <x:v>2799078.342259212</x:v>
      </x:c>
      <x:c r="S195" s="16" t="n">
        <x:f>MAX(0,R195*(1+EXP((LN(1+Assumptions!$C$60)-0.5*Assumptions!$C$61^2)+Assumptions!$C$61*((RAND()+RAND()+RAND()+RAND()+RAND()+RAND()+RAND()+RAND()+RAND()+RAND()+RAND()+RAND())-6))-1)+PT_Y5_MC!T67)</x:f>
        <x:v>2360343.8569112946</x:v>
      </x:c>
      <x:c r="T195" s="16" t="n">
        <x:f>MAX(0,S195*(1+EXP((LN(1+Assumptions!$C$60)-0.5*Assumptions!$C$61^2)+Assumptions!$C$61*((RAND()+RAND()+RAND()+RAND()+RAND()+RAND()+RAND()+RAND()+RAND()+RAND()+RAND()+RAND())-6))-1)+PT_Y5_MC!U67)</x:f>
        <x:v>1969012.1102941239</x:v>
      </x:c>
      <x:c r="U195" s="16" t="n">
        <x:f>MAX(0,T195*(1+EXP((LN(1+Assumptions!$C$60)-0.5*Assumptions!$C$61^2)+Assumptions!$C$61*((RAND()+RAND()+RAND()+RAND()+RAND()+RAND()+RAND()+RAND()+RAND()+RAND()+RAND()+RAND())-6))-1)+PT_Y5_MC!V67)</x:f>
        <x:v>2374064.006544526</x:v>
      </x:c>
      <x:c r="V195" s="16" t="n">
        <x:f>MAX(0,U195*(1+EXP((LN(1+Assumptions!$C$60)-0.5*Assumptions!$C$61^2)+Assumptions!$C$61*((RAND()+RAND()+RAND()+RAND()+RAND()+RAND()+RAND()+RAND()+RAND()+RAND()+RAND()+RAND())-6))-1)+PT_Y5_MC!W67)</x:f>
        <x:v>2654906.8108153013</x:v>
      </x:c>
      <x:c r="W195" s="16" t="n">
        <x:f>MAX(0,V195*(1+EXP((LN(1+Assumptions!$C$60)-0.5*Assumptions!$C$61^2)+Assumptions!$C$61*((RAND()+RAND()+RAND()+RAND()+RAND()+RAND()+RAND()+RAND()+RAND()+RAND()+RAND()+RAND())-6))-1)+PT_Y5_MC!X67)</x:f>
        <x:v>3535661.6559699643</x:v>
      </x:c>
      <x:c r="X195" s="16" t="n">
        <x:f>MAX(0,W195*(1+EXP((LN(1+Assumptions!$C$60)-0.5*Assumptions!$C$61^2)+Assumptions!$C$61*((RAND()+RAND()+RAND()+RAND()+RAND()+RAND()+RAND()+RAND()+RAND()+RAND()+RAND()+RAND())-6))-1)+PT_Y5_MC!Y67)</x:f>
        <x:v>3587515.6831453033</x:v>
      </x:c>
      <x:c r="Y195" s="16" t="n">
        <x:f>MAX(0,X195*(1+EXP((LN(1+Assumptions!$C$60)-0.5*Assumptions!$C$61^2)+Assumptions!$C$61*((RAND()+RAND()+RAND()+RAND()+RAND()+RAND()+RAND()+RAND()+RAND()+RAND()+RAND()+RAND())-6))-1)+PT_Y5_MC!Z67)</x:f>
        <x:v>3444893.7324420726</x:v>
      </x:c>
      <x:c r="Z195" s="16" t="n">
        <x:f>MAX(0,Y195*(1+EXP((LN(1+Assumptions!$C$60)-0.5*Assumptions!$C$61^2)+Assumptions!$C$61*((RAND()+RAND()+RAND()+RAND()+RAND()+RAND()+RAND()+RAND()+RAND()+RAND()+RAND()+RAND())-6))-1)+PT_Y5_MC!AA67)</x:f>
        <x:v>3405628.5713515463</x:v>
      </x:c>
      <x:c r="AA195" s="16" t="n">
        <x:f>MAX(0,Z195*(1+EXP((LN(1+Assumptions!$C$60)-0.5*Assumptions!$C$61^2)+Assumptions!$C$61*((RAND()+RAND()+RAND()+RAND()+RAND()+RAND()+RAND()+RAND()+RAND()+RAND()+RAND()+RAND())-6))-1)+PT_Y5_MC!AB67)</x:f>
        <x:v>4765949.228860847</x:v>
      </x:c>
      <x:c r="AB195" s="16" t="n">
        <x:f>MAX(0,AA195*(1+EXP((LN(1+Assumptions!$C$60)-0.5*Assumptions!$C$61^2)+Assumptions!$C$61*((RAND()+RAND()+RAND()+RAND()+RAND()+RAND()+RAND()+RAND()+RAND()+RAND()+RAND()+RAND())-6))-1)+PT_Y5_MC!AC67)</x:f>
        <x:v>4665050.773019137</x:v>
      </x:c>
      <x:c r="AC195" s="16" t="n">
        <x:f>MAX(0,AB195*(1+EXP((LN(1+Assumptions!$C$60)-0.5*Assumptions!$C$61^2)+Assumptions!$C$61*((RAND()+RAND()+RAND()+RAND()+RAND()+RAND()+RAND()+RAND()+RAND()+RAND()+RAND()+RAND())-6))-1)+PT_Y5_MC!AD67)</x:f>
        <x:v>4973257.4613589365</x:v>
      </x:c>
      <x:c r="AD195" s="16" t="n">
        <x:f>MAX(0,AC195*(1+EXP((LN(1+Assumptions!$C$60)-0.5*Assumptions!$C$61^2)+Assumptions!$C$61*((RAND()+RAND()+RAND()+RAND()+RAND()+RAND()+RAND()+RAND()+RAND()+RAND()+RAND()+RAND())-6))-1)+PT_Y5_MC!AE67)</x:f>
        <x:v>6443469.471427627</x:v>
      </x:c>
      <x:c r="AE195" s="16" t="n">
        <x:f>MAX(0,AD195*(1+EXP((LN(1+Assumptions!$C$60)-0.5*Assumptions!$C$61^2)+Assumptions!$C$61*((RAND()+RAND()+RAND()+RAND()+RAND()+RAND()+RAND()+RAND()+RAND()+RAND()+RAND()+RAND())-6))-1)+PT_Y5_MC!AF67)</x:f>
        <x:v>7034501.467560773</x:v>
      </x:c>
      <x:c r="AF195" s="16" t="n">
        <x:f>MAX(0,AE195*(1+EXP((LN(1+Assumptions!$C$60)-0.5*Assumptions!$C$61^2)+Assumptions!$C$61*((RAND()+RAND()+RAND()+RAND()+RAND()+RAND()+RAND()+RAND()+RAND()+RAND()+RAND()+RAND())-6))-1)+PT_Y5_MC!AG67)</x:f>
        <x:v>8507429.970500752</x:v>
      </x:c>
    </x:row>
    <x:row r="196">
      <x:c r="A196" s="39">
        <x:v>192</x:v>
      </x:c>
      <x:c r="B196" s="16" t="n">
        <x:f>PT_Y5_MC!C68</x:f>
        <x:v>1029031.25</x:v>
      </x:c>
      <x:c r="C196" s="16" t="n">
        <x:f>MAX(0,B196*(1+EXP((LN(1+Assumptions!$C$60)-0.5*Assumptions!$C$61^2)+Assumptions!$C$61*((RAND()+RAND()+RAND()+RAND()+RAND()+RAND()+RAND()+RAND()+RAND()+RAND()+RAND()+RAND())-6))-1)+PT_Y5_MC!D67)</x:f>
        <x:v>1310592.9069989873</x:v>
      </x:c>
      <x:c r="D196" s="16" t="n">
        <x:f>MAX(0,C196*(1+EXP((LN(1+Assumptions!$C$60)-0.5*Assumptions!$C$61^2)+Assumptions!$C$61*((RAND()+RAND()+RAND()+RAND()+RAND()+RAND()+RAND()+RAND()+RAND()+RAND()+RAND()+RAND())-6))-1)+PT_Y5_MC!E67)</x:f>
        <x:v>1632130.2256831941</x:v>
      </x:c>
      <x:c r="E196" s="16" t="n">
        <x:f>MAX(0,D196*(1+EXP((LN(1+Assumptions!$C$60)-0.5*Assumptions!$C$61^2)+Assumptions!$C$61*((RAND()+RAND()+RAND()+RAND()+RAND()+RAND()+RAND()+RAND()+RAND()+RAND()+RAND()+RAND())-6))-1)+PT_Y5_MC!F67)</x:f>
        <x:v>2268010.9055951633</x:v>
      </x:c>
      <x:c r="F196" s="16" t="n">
        <x:f>MAX(0,E196*(1+EXP((LN(1+Assumptions!$C$60)-0.5*Assumptions!$C$61^2)+Assumptions!$C$61*((RAND()+RAND()+RAND()+RAND()+RAND()+RAND()+RAND()+RAND()+RAND()+RAND()+RAND()+RAND())-6))-1)+PT_Y5_MC!G67)</x:f>
        <x:v>2162579.756318738</x:v>
      </x:c>
      <x:c r="G196" s="16" t="n">
        <x:f>MAX(0,F196*(1+EXP((LN(1+Assumptions!$C$60)-0.5*Assumptions!$C$61^2)+Assumptions!$C$61*((RAND()+RAND()+RAND()+RAND()+RAND()+RAND()+RAND()+RAND()+RAND()+RAND()+RAND()+RAND())-6))-1)+PT_Y5_MC!H67)</x:f>
        <x:v>2204231.1884810426</x:v>
      </x:c>
      <x:c r="H196" s="16" t="n">
        <x:f>MAX(0,G196*(1+EXP((LN(1+Assumptions!$C$60)-0.5*Assumptions!$C$61^2)+Assumptions!$C$61*((RAND()+RAND()+RAND()+RAND()+RAND()+RAND()+RAND()+RAND()+RAND()+RAND()+RAND()+RAND())-6))-1)+PT_Y5_MC!I67)</x:f>
        <x:v>2143833.4522865806</x:v>
      </x:c>
      <x:c r="I196" s="16" t="n">
        <x:f>MAX(0,H196*(1+EXP((LN(1+Assumptions!$C$60)-0.5*Assumptions!$C$61^2)+Assumptions!$C$61*((RAND()+RAND()+RAND()+RAND()+RAND()+RAND()+RAND()+RAND()+RAND()+RAND()+RAND()+RAND())-6))-1)+PT_Y5_MC!J67)</x:f>
        <x:v>2009867.5015795992</x:v>
      </x:c>
      <x:c r="J196" s="16" t="n">
        <x:f>MAX(0,I196*(1+EXP((LN(1+Assumptions!$C$60)-0.5*Assumptions!$C$61^2)+Assumptions!$C$61*((RAND()+RAND()+RAND()+RAND()+RAND()+RAND()+RAND()+RAND()+RAND()+RAND()+RAND()+RAND())-6))-1)+PT_Y5_MC!K67)</x:f>
        <x:v>2066550.0867248625</x:v>
      </x:c>
      <x:c r="K196" s="16" t="n">
        <x:f>MAX(0,J196*(1+EXP((LN(1+Assumptions!$C$60)-0.5*Assumptions!$C$61^2)+Assumptions!$C$61*((RAND()+RAND()+RAND()+RAND()+RAND()+RAND()+RAND()+RAND()+RAND()+RAND()+RAND()+RAND())-6))-1)+PT_Y5_MC!L67)</x:f>
        <x:v>1729974.350903397</x:v>
      </x:c>
      <x:c r="L196" s="16" t="n">
        <x:f>MAX(0,K196*(1+EXP((LN(1+Assumptions!$C$60)-0.5*Assumptions!$C$61^2)+Assumptions!$C$61*((RAND()+RAND()+RAND()+RAND()+RAND()+RAND()+RAND()+RAND()+RAND()+RAND()+RAND()+RAND())-6))-1)+PT_Y5_MC!M67)</x:f>
        <x:v>1526953.520959752</x:v>
      </x:c>
      <x:c r="M196" s="16" t="n">
        <x:f>MAX(0,L196*(1+EXP((LN(1+Assumptions!$C$60)-0.5*Assumptions!$C$61^2)+Assumptions!$C$61*((RAND()+RAND()+RAND()+RAND()+RAND()+RAND()+RAND()+RAND()+RAND()+RAND()+RAND()+RAND())-6))-1)+PT_Y5_MC!N67)</x:f>
        <x:v>1657781.873241002</x:v>
      </x:c>
      <x:c r="N196" s="16" t="n">
        <x:f>MAX(0,M196*(1+EXP((LN(1+Assumptions!$C$60)-0.5*Assumptions!$C$61^2)+Assumptions!$C$61*((RAND()+RAND()+RAND()+RAND()+RAND()+RAND()+RAND()+RAND()+RAND()+RAND()+RAND()+RAND())-6))-1)+PT_Y5_MC!O67)</x:f>
        <x:v>1809111.712004384</x:v>
      </x:c>
      <x:c r="O196" s="16" t="n">
        <x:f>MAX(0,N196*(1+EXP((LN(1+Assumptions!$C$60)-0.5*Assumptions!$C$61^2)+Assumptions!$C$61*((RAND()+RAND()+RAND()+RAND()+RAND()+RAND()+RAND()+RAND()+RAND()+RAND()+RAND()+RAND())-6))-1)+PT_Y5_MC!P67)</x:f>
        <x:v>1977031.8100467124</x:v>
      </x:c>
      <x:c r="P196" s="16" t="n">
        <x:f>MAX(0,O196*(1+EXP((LN(1+Assumptions!$C$60)-0.5*Assumptions!$C$61^2)+Assumptions!$C$61*((RAND()+RAND()+RAND()+RAND()+RAND()+RAND()+RAND()+RAND()+RAND()+RAND()+RAND()+RAND())-6))-1)+PT_Y5_MC!Q67)</x:f>
        <x:v>2028711.0541937498</x:v>
      </x:c>
      <x:c r="Q196" s="16" t="n">
        <x:f>MAX(0,P196*(1+EXP((LN(1+Assumptions!$C$60)-0.5*Assumptions!$C$61^2)+Assumptions!$C$61*((RAND()+RAND()+RAND()+RAND()+RAND()+RAND()+RAND()+RAND()+RAND()+RAND()+RAND()+RAND())-6))-1)+PT_Y5_MC!R67)</x:f>
        <x:v>2575256.638587119</x:v>
      </x:c>
      <x:c r="R196" s="16" t="n">
        <x:f>MAX(0,Q196*(1+EXP((LN(1+Assumptions!$C$60)-0.5*Assumptions!$C$61^2)+Assumptions!$C$61*((RAND()+RAND()+RAND()+RAND()+RAND()+RAND()+RAND()+RAND()+RAND()+RAND()+RAND()+RAND())-6))-1)+PT_Y5_MC!S67)</x:f>
        <x:v>2699803.499719192</x:v>
      </x:c>
      <x:c r="S196" s="16" t="n">
        <x:f>MAX(0,R196*(1+EXP((LN(1+Assumptions!$C$60)-0.5*Assumptions!$C$61^2)+Assumptions!$C$61*((RAND()+RAND()+RAND()+RAND()+RAND()+RAND()+RAND()+RAND()+RAND()+RAND()+RAND()+RAND())-6))-1)+PT_Y5_MC!T67)</x:f>
        <x:v>1934167.4025676355</x:v>
      </x:c>
      <x:c r="T196" s="16" t="n">
        <x:f>MAX(0,S196*(1+EXP((LN(1+Assumptions!$C$60)-0.5*Assumptions!$C$61^2)+Assumptions!$C$61*((RAND()+RAND()+RAND()+RAND()+RAND()+RAND()+RAND()+RAND()+RAND()+RAND()+RAND()+RAND())-6))-1)+PT_Y5_MC!U67)</x:f>
        <x:v>1758053.8945088151</x:v>
      </x:c>
      <x:c r="U196" s="16" t="n">
        <x:f>MAX(0,T196*(1+EXP((LN(1+Assumptions!$C$60)-0.5*Assumptions!$C$61^2)+Assumptions!$C$61*((RAND()+RAND()+RAND()+RAND()+RAND()+RAND()+RAND()+RAND()+RAND()+RAND()+RAND()+RAND())-6))-1)+PT_Y5_MC!V67)</x:f>
        <x:v>1535663.2367207431</x:v>
      </x:c>
      <x:c r="V196" s="16" t="n">
        <x:f>MAX(0,U196*(1+EXP((LN(1+Assumptions!$C$60)-0.5*Assumptions!$C$61^2)+Assumptions!$C$61*((RAND()+RAND()+RAND()+RAND()+RAND()+RAND()+RAND()+RAND()+RAND()+RAND()+RAND()+RAND())-6))-1)+PT_Y5_MC!W67)</x:f>
        <x:v>1452838.9703629485</x:v>
      </x:c>
      <x:c r="W196" s="16" t="n">
        <x:f>MAX(0,V196*(1+EXP((LN(1+Assumptions!$C$60)-0.5*Assumptions!$C$61^2)+Assumptions!$C$61*((RAND()+RAND()+RAND()+RAND()+RAND()+RAND()+RAND()+RAND()+RAND()+RAND()+RAND()+RAND())-6))-1)+PT_Y5_MC!X67)</x:f>
        <x:v>1692243.052787383</x:v>
      </x:c>
      <x:c r="X196" s="16" t="n">
        <x:f>MAX(0,W196*(1+EXP((LN(1+Assumptions!$C$60)-0.5*Assumptions!$C$61^2)+Assumptions!$C$61*((RAND()+RAND()+RAND()+RAND()+RAND()+RAND()+RAND()+RAND()+RAND()+RAND()+RAND()+RAND())-6))-1)+PT_Y5_MC!Y67)</x:f>
        <x:v>1665357.750852924</x:v>
      </x:c>
      <x:c r="Y196" s="16" t="n">
        <x:f>MAX(0,X196*(1+EXP((LN(1+Assumptions!$C$60)-0.5*Assumptions!$C$61^2)+Assumptions!$C$61*((RAND()+RAND()+RAND()+RAND()+RAND()+RAND()+RAND()+RAND()+RAND()+RAND()+RAND()+RAND())-6))-1)+PT_Y5_MC!Z67)</x:f>
        <x:v>1777805.443792135</x:v>
      </x:c>
      <x:c r="Z196" s="16" t="n">
        <x:f>MAX(0,Y196*(1+EXP((LN(1+Assumptions!$C$60)-0.5*Assumptions!$C$61^2)+Assumptions!$C$61*((RAND()+RAND()+RAND()+RAND()+RAND()+RAND()+RAND()+RAND()+RAND()+RAND()+RAND()+RAND())-6))-1)+PT_Y5_MC!AA67)</x:f>
        <x:v>2189869.919098726</x:v>
      </x:c>
      <x:c r="AA196" s="16" t="n">
        <x:f>MAX(0,Z196*(1+EXP((LN(1+Assumptions!$C$60)-0.5*Assumptions!$C$61^2)+Assumptions!$C$61*((RAND()+RAND()+RAND()+RAND()+RAND()+RAND()+RAND()+RAND()+RAND()+RAND()+RAND()+RAND())-6))-1)+PT_Y5_MC!AB67)</x:f>
        <x:v>1893680.6666205064</x:v>
      </x:c>
      <x:c r="AB196" s="16" t="n">
        <x:f>MAX(0,AA196*(1+EXP((LN(1+Assumptions!$C$60)-0.5*Assumptions!$C$61^2)+Assumptions!$C$61*((RAND()+RAND()+RAND()+RAND()+RAND()+RAND()+RAND()+RAND()+RAND()+RAND()+RAND()+RAND())-6))-1)+PT_Y5_MC!AC67)</x:f>
        <x:v>1644795.546975558</x:v>
      </x:c>
      <x:c r="AC196" s="16" t="n">
        <x:f>MAX(0,AB196*(1+EXP((LN(1+Assumptions!$C$60)-0.5*Assumptions!$C$61^2)+Assumptions!$C$61*((RAND()+RAND()+RAND()+RAND()+RAND()+RAND()+RAND()+RAND()+RAND()+RAND()+RAND()+RAND())-6))-1)+PT_Y5_MC!AD67)</x:f>
        <x:v>1834791.403415521</x:v>
      </x:c>
      <x:c r="AD196" s="16" t="n">
        <x:f>MAX(0,AC196*(1+EXP((LN(1+Assumptions!$C$60)-0.5*Assumptions!$C$61^2)+Assumptions!$C$61*((RAND()+RAND()+RAND()+RAND()+RAND()+RAND()+RAND()+RAND()+RAND()+RAND()+RAND()+RAND())-6))-1)+PT_Y5_MC!AE67)</x:f>
        <x:v>2133545.982028</x:v>
      </x:c>
      <x:c r="AE196" s="16" t="n">
        <x:f>MAX(0,AD196*(1+EXP((LN(1+Assumptions!$C$60)-0.5*Assumptions!$C$61^2)+Assumptions!$C$61*((RAND()+RAND()+RAND()+RAND()+RAND()+RAND()+RAND()+RAND()+RAND()+RAND()+RAND()+RAND())-6))-1)+PT_Y5_MC!AF67)</x:f>
        <x:v>2439575.6389598567</x:v>
      </x:c>
      <x:c r="AF196" s="16" t="n">
        <x:f>MAX(0,AE196*(1+EXP((LN(1+Assumptions!$C$60)-0.5*Assumptions!$C$61^2)+Assumptions!$C$61*((RAND()+RAND()+RAND()+RAND()+RAND()+RAND()+RAND()+RAND()+RAND()+RAND()+RAND()+RAND())-6))-1)+PT_Y5_MC!AG67)</x:f>
        <x:v>2668004.3979544593</x:v>
      </x:c>
    </x:row>
    <x:row r="197">
      <x:c r="A197" s="39">
        <x:v>193</x:v>
      </x:c>
      <x:c r="B197" s="16" t="n">
        <x:f>PT_Y5_MC!C68</x:f>
        <x:v>1029031.25</x:v>
      </x:c>
      <x:c r="C197" s="16" t="n">
        <x:f>MAX(0,B197*(1+EXP((LN(1+Assumptions!$C$60)-0.5*Assumptions!$C$61^2)+Assumptions!$C$61*((RAND()+RAND()+RAND()+RAND()+RAND()+RAND()+RAND()+RAND()+RAND()+RAND()+RAND()+RAND())-6))-1)+PT_Y5_MC!D67)</x:f>
        <x:v>834972.4477337408</x:v>
      </x:c>
      <x:c r="D197" s="16" t="n">
        <x:f>MAX(0,C197*(1+EXP((LN(1+Assumptions!$C$60)-0.5*Assumptions!$C$61^2)+Assumptions!$C$61*((RAND()+RAND()+RAND()+RAND()+RAND()+RAND()+RAND()+RAND()+RAND()+RAND()+RAND()+RAND())-6))-1)+PT_Y5_MC!E67)</x:f>
        <x:v>1080227.7521820182</x:v>
      </x:c>
      <x:c r="E197" s="16" t="n">
        <x:f>MAX(0,D197*(1+EXP((LN(1+Assumptions!$C$60)-0.5*Assumptions!$C$61^2)+Assumptions!$C$61*((RAND()+RAND()+RAND()+RAND()+RAND()+RAND()+RAND()+RAND()+RAND()+RAND()+RAND()+RAND())-6))-1)+PT_Y5_MC!F67)</x:f>
        <x:v>866423.2026478419</x:v>
      </x:c>
      <x:c r="F197" s="16" t="n">
        <x:f>MAX(0,E197*(1+EXP((LN(1+Assumptions!$C$60)-0.5*Assumptions!$C$61^2)+Assumptions!$C$61*((RAND()+RAND()+RAND()+RAND()+RAND()+RAND()+RAND()+RAND()+RAND()+RAND()+RAND()+RAND())-6))-1)+PT_Y5_MC!G67)</x:f>
        <x:v>828450.5637466615</x:v>
      </x:c>
      <x:c r="G197" s="16" t="n">
        <x:f>MAX(0,F197*(1+EXP((LN(1+Assumptions!$C$60)-0.5*Assumptions!$C$61^2)+Assumptions!$C$61*((RAND()+RAND()+RAND()+RAND()+RAND()+RAND()+RAND()+RAND()+RAND()+RAND()+RAND()+RAND())-6))-1)+PT_Y5_MC!H67)</x:f>
        <x:v>740418.9345890824</x:v>
      </x:c>
      <x:c r="H197" s="16" t="n">
        <x:f>MAX(0,G197*(1+EXP((LN(1+Assumptions!$C$60)-0.5*Assumptions!$C$61^2)+Assumptions!$C$61*((RAND()+RAND()+RAND()+RAND()+RAND()+RAND()+RAND()+RAND()+RAND()+RAND()+RAND()+RAND())-6))-1)+PT_Y5_MC!I67)</x:f>
        <x:v>627782.3717294334</x:v>
      </x:c>
      <x:c r="I197" s="16" t="n">
        <x:f>MAX(0,H197*(1+EXP((LN(1+Assumptions!$C$60)-0.5*Assumptions!$C$61^2)+Assumptions!$C$61*((RAND()+RAND()+RAND()+RAND()+RAND()+RAND()+RAND()+RAND()+RAND()+RAND()+RAND()+RAND())-6))-1)+PT_Y5_MC!J67)</x:f>
        <x:v>578744.9966690347</x:v>
      </x:c>
      <x:c r="J197" s="16" t="n">
        <x:f>MAX(0,I197*(1+EXP((LN(1+Assumptions!$C$60)-0.5*Assumptions!$C$61^2)+Assumptions!$C$61*((RAND()+RAND()+RAND()+RAND()+RAND()+RAND()+RAND()+RAND()+RAND()+RAND()+RAND()+RAND())-6))-1)+PT_Y5_MC!K67)</x:f>
        <x:v>529306.346284149</x:v>
      </x:c>
      <x:c r="K197" s="16" t="n">
        <x:f>MAX(0,J197*(1+EXP((LN(1+Assumptions!$C$60)-0.5*Assumptions!$C$61^2)+Assumptions!$C$61*((RAND()+RAND()+RAND()+RAND()+RAND()+RAND()+RAND()+RAND()+RAND()+RAND()+RAND()+RAND())-6))-1)+PT_Y5_MC!L67)</x:f>
        <x:v>616944.7227339147</x:v>
      </x:c>
      <x:c r="L197" s="16" t="n">
        <x:f>MAX(0,K197*(1+EXP((LN(1+Assumptions!$C$60)-0.5*Assumptions!$C$61^2)+Assumptions!$C$61*((RAND()+RAND()+RAND()+RAND()+RAND()+RAND()+RAND()+RAND()+RAND()+RAND()+RAND()+RAND())-6))-1)+PT_Y5_MC!M67)</x:f>
        <x:v>487780.51145400817</x:v>
      </x:c>
      <x:c r="M197" s="16" t="n">
        <x:f>MAX(0,L197*(1+EXP((LN(1+Assumptions!$C$60)-0.5*Assumptions!$C$61^2)+Assumptions!$C$61*((RAND()+RAND()+RAND()+RAND()+RAND()+RAND()+RAND()+RAND()+RAND()+RAND()+RAND()+RAND())-6))-1)+PT_Y5_MC!N67)</x:f>
        <x:v>449671.5866303325</x:v>
      </x:c>
      <x:c r="N197" s="16" t="n">
        <x:f>MAX(0,M197*(1+EXP((LN(1+Assumptions!$C$60)-0.5*Assumptions!$C$61^2)+Assumptions!$C$61*((RAND()+RAND()+RAND()+RAND()+RAND()+RAND()+RAND()+RAND()+RAND()+RAND()+RAND()+RAND())-6))-1)+PT_Y5_MC!O67)</x:f>
        <x:v>409212.2785052087</x:v>
      </x:c>
      <x:c r="O197" s="16" t="n">
        <x:f>MAX(0,N197*(1+EXP((LN(1+Assumptions!$C$60)-0.5*Assumptions!$C$61^2)+Assumptions!$C$61*((RAND()+RAND()+RAND()+RAND()+RAND()+RAND()+RAND()+RAND()+RAND()+RAND()+RAND()+RAND())-6))-1)+PT_Y5_MC!P67)</x:f>
        <x:v>583022.852038717</x:v>
      </x:c>
      <x:c r="P197" s="16" t="n">
        <x:f>MAX(0,O197*(1+EXP((LN(1+Assumptions!$C$60)-0.5*Assumptions!$C$61^2)+Assumptions!$C$61*((RAND()+RAND()+RAND()+RAND()+RAND()+RAND()+RAND()+RAND()+RAND()+RAND()+RAND()+RAND())-6))-1)+PT_Y5_MC!Q67)</x:f>
        <x:v>591164.216887025</x:v>
      </x:c>
      <x:c r="Q197" s="16" t="n">
        <x:f>MAX(0,P197*(1+EXP((LN(1+Assumptions!$C$60)-0.5*Assumptions!$C$61^2)+Assumptions!$C$61*((RAND()+RAND()+RAND()+RAND()+RAND()+RAND()+RAND()+RAND()+RAND()+RAND()+RAND()+RAND())-6))-1)+PT_Y5_MC!R67)</x:f>
        <x:v>509527.0632049802</x:v>
      </x:c>
      <x:c r="R197" s="16" t="n">
        <x:f>MAX(0,Q197*(1+EXP((LN(1+Assumptions!$C$60)-0.5*Assumptions!$C$61^2)+Assumptions!$C$61*((RAND()+RAND()+RAND()+RAND()+RAND()+RAND()+RAND()+RAND()+RAND()+RAND()+RAND()+RAND())-6))-1)+PT_Y5_MC!S67)</x:f>
        <x:v>598454.8507982978</x:v>
      </x:c>
      <x:c r="S197" s="16" t="n">
        <x:f>MAX(0,R197*(1+EXP((LN(1+Assumptions!$C$60)-0.5*Assumptions!$C$61^2)+Assumptions!$C$61*((RAND()+RAND()+RAND()+RAND()+RAND()+RAND()+RAND()+RAND()+RAND()+RAND()+RAND()+RAND())-6))-1)+PT_Y5_MC!T67)</x:f>
        <x:v>572548.0234048842</x:v>
      </x:c>
      <x:c r="T197" s="16" t="n">
        <x:f>MAX(0,S197*(1+EXP((LN(1+Assumptions!$C$60)-0.5*Assumptions!$C$61^2)+Assumptions!$C$61*((RAND()+RAND()+RAND()+RAND()+RAND()+RAND()+RAND()+RAND()+RAND()+RAND()+RAND()+RAND())-6))-1)+PT_Y5_MC!U67)</x:f>
        <x:v>539549.2110006325</x:v>
      </x:c>
      <x:c r="U197" s="16" t="n">
        <x:f>MAX(0,T197*(1+EXP((LN(1+Assumptions!$C$60)-0.5*Assumptions!$C$61^2)+Assumptions!$C$61*((RAND()+RAND()+RAND()+RAND()+RAND()+RAND()+RAND()+RAND()+RAND()+RAND()+RAND()+RAND())-6))-1)+PT_Y5_MC!V67)</x:f>
        <x:v>563242.214249798</x:v>
      </x:c>
      <x:c r="V197" s="16" t="n">
        <x:f>MAX(0,U197*(1+EXP((LN(1+Assumptions!$C$60)-0.5*Assumptions!$C$61^2)+Assumptions!$C$61*((RAND()+RAND()+RAND()+RAND()+RAND()+RAND()+RAND()+RAND()+RAND()+RAND()+RAND()+RAND())-6))-1)+PT_Y5_MC!W67)</x:f>
        <x:v>711517.7148769113</x:v>
      </x:c>
      <x:c r="W197" s="16" t="n">
        <x:f>MAX(0,V197*(1+EXP((LN(1+Assumptions!$C$60)-0.5*Assumptions!$C$61^2)+Assumptions!$C$61*((RAND()+RAND()+RAND()+RAND()+RAND()+RAND()+RAND()+RAND()+RAND()+RAND()+RAND()+RAND())-6))-1)+PT_Y5_MC!X67)</x:f>
        <x:v>715735.8447523129</x:v>
      </x:c>
      <x:c r="X197" s="16" t="n">
        <x:f>MAX(0,W197*(1+EXP((LN(1+Assumptions!$C$60)-0.5*Assumptions!$C$61^2)+Assumptions!$C$61*((RAND()+RAND()+RAND()+RAND()+RAND()+RAND()+RAND()+RAND()+RAND()+RAND()+RAND()+RAND())-6))-1)+PT_Y5_MC!Y67)</x:f>
        <x:v>831805.1760135398</x:v>
      </x:c>
      <x:c r="Y197" s="16" t="n">
        <x:f>MAX(0,X197*(1+EXP((LN(1+Assumptions!$C$60)-0.5*Assumptions!$C$61^2)+Assumptions!$C$61*((RAND()+RAND()+RAND()+RAND()+RAND()+RAND()+RAND()+RAND()+RAND()+RAND()+RAND()+RAND())-6))-1)+PT_Y5_MC!Z67)</x:f>
        <x:v>659227.2113864261</x:v>
      </x:c>
      <x:c r="Z197" s="16" t="n">
        <x:f>MAX(0,Y197*(1+EXP((LN(1+Assumptions!$C$60)-0.5*Assumptions!$C$61^2)+Assumptions!$C$61*((RAND()+RAND()+RAND()+RAND()+RAND()+RAND()+RAND()+RAND()+RAND()+RAND()+RAND()+RAND())-6))-1)+PT_Y5_MC!AA67)</x:f>
        <x:v>728673.0426532659</x:v>
      </x:c>
      <x:c r="AA197" s="16" t="n">
        <x:f>MAX(0,Z197*(1+EXP((LN(1+Assumptions!$C$60)-0.5*Assumptions!$C$61^2)+Assumptions!$C$61*((RAND()+RAND()+RAND()+RAND()+RAND()+RAND()+RAND()+RAND()+RAND()+RAND()+RAND()+RAND())-6))-1)+PT_Y5_MC!AB67)</x:f>
        <x:v>639637.9231464552</x:v>
      </x:c>
      <x:c r="AB197" s="16" t="n">
        <x:f>MAX(0,AA197*(1+EXP((LN(1+Assumptions!$C$60)-0.5*Assumptions!$C$61^2)+Assumptions!$C$61*((RAND()+RAND()+RAND()+RAND()+RAND()+RAND()+RAND()+RAND()+RAND()+RAND()+RAND()+RAND())-6))-1)+PT_Y5_MC!AC67)</x:f>
        <x:v>623273.0595893313</x:v>
      </x:c>
      <x:c r="AC197" s="16" t="n">
        <x:f>MAX(0,AB197*(1+EXP((LN(1+Assumptions!$C$60)-0.5*Assumptions!$C$61^2)+Assumptions!$C$61*((RAND()+RAND()+RAND()+RAND()+RAND()+RAND()+RAND()+RAND()+RAND()+RAND()+RAND()+RAND())-6))-1)+PT_Y5_MC!AD67)</x:f>
        <x:v>559658.3951466118</x:v>
      </x:c>
      <x:c r="AD197" s="16" t="n">
        <x:f>MAX(0,AC197*(1+EXP((LN(1+Assumptions!$C$60)-0.5*Assumptions!$C$61^2)+Assumptions!$C$61*((RAND()+RAND()+RAND()+RAND()+RAND()+RAND()+RAND()+RAND()+RAND()+RAND()+RAND()+RAND())-6))-1)+PT_Y5_MC!AE67)</x:f>
        <x:v>677250.7119440311</x:v>
      </x:c>
      <x:c r="AE197" s="16" t="n">
        <x:f>MAX(0,AD197*(1+EXP((LN(1+Assumptions!$C$60)-0.5*Assumptions!$C$61^2)+Assumptions!$C$61*((RAND()+RAND()+RAND()+RAND()+RAND()+RAND()+RAND()+RAND()+RAND()+RAND()+RAND()+RAND())-6))-1)+PT_Y5_MC!AF67)</x:f>
        <x:v>823127.2534747159</x:v>
      </x:c>
      <x:c r="AF197" s="16" t="n">
        <x:f>MAX(0,AE197*(1+EXP((LN(1+Assumptions!$C$60)-0.5*Assumptions!$C$61^2)+Assumptions!$C$61*((RAND()+RAND()+RAND()+RAND()+RAND()+RAND()+RAND()+RAND()+RAND()+RAND()+RAND()+RAND())-6))-1)+PT_Y5_MC!AG67)</x:f>
        <x:v>805227.1522475798</x:v>
      </x:c>
    </x:row>
    <x:row r="198">
      <x:c r="A198" s="39">
        <x:v>194</x:v>
      </x:c>
      <x:c r="B198" s="16" t="n">
        <x:f>PT_Y5_MC!C68</x:f>
        <x:v>1029031.25</x:v>
      </x:c>
      <x:c r="C198" s="16" t="n">
        <x:f>MAX(0,B198*(1+EXP((LN(1+Assumptions!$C$60)-0.5*Assumptions!$C$61^2)+Assumptions!$C$61*((RAND()+RAND()+RAND()+RAND()+RAND()+RAND()+RAND()+RAND()+RAND()+RAND()+RAND()+RAND())-6))-1)+PT_Y5_MC!D67)</x:f>
        <x:v>1139805.2318244325</x:v>
      </x:c>
      <x:c r="D198" s="16" t="n">
        <x:f>MAX(0,C198*(1+EXP((LN(1+Assumptions!$C$60)-0.5*Assumptions!$C$61^2)+Assumptions!$C$61*((RAND()+RAND()+RAND()+RAND()+RAND()+RAND()+RAND()+RAND()+RAND()+RAND()+RAND()+RAND())-6))-1)+PT_Y5_MC!E67)</x:f>
        <x:v>1419311.9160861792</x:v>
      </x:c>
      <x:c r="E198" s="16" t="n">
        <x:f>MAX(0,D198*(1+EXP((LN(1+Assumptions!$C$60)-0.5*Assumptions!$C$61^2)+Assumptions!$C$61*((RAND()+RAND()+RAND()+RAND()+RAND()+RAND()+RAND()+RAND()+RAND()+RAND()+RAND()+RAND())-6))-1)+PT_Y5_MC!F67)</x:f>
        <x:v>1858769.8463198252</x:v>
      </x:c>
      <x:c r="F198" s="16" t="n">
        <x:f>MAX(0,E198*(1+EXP((LN(1+Assumptions!$C$60)-0.5*Assumptions!$C$61^2)+Assumptions!$C$61*((RAND()+RAND()+RAND()+RAND()+RAND()+RAND()+RAND()+RAND()+RAND()+RAND()+RAND()+RAND())-6))-1)+PT_Y5_MC!G67)</x:f>
        <x:v>2088399.9003342718</x:v>
      </x:c>
      <x:c r="G198" s="16" t="n">
        <x:f>MAX(0,F198*(1+EXP((LN(1+Assumptions!$C$60)-0.5*Assumptions!$C$61^2)+Assumptions!$C$61*((RAND()+RAND()+RAND()+RAND()+RAND()+RAND()+RAND()+RAND()+RAND()+RAND()+RAND()+RAND())-6))-1)+PT_Y5_MC!H67)</x:f>
        <x:v>2116046.1757257455</x:v>
      </x:c>
      <x:c r="H198" s="16" t="n">
        <x:f>MAX(0,G198*(1+EXP((LN(1+Assumptions!$C$60)-0.5*Assumptions!$C$61^2)+Assumptions!$C$61*((RAND()+RAND()+RAND()+RAND()+RAND()+RAND()+RAND()+RAND()+RAND()+RAND()+RAND()+RAND())-6))-1)+PT_Y5_MC!I67)</x:f>
        <x:v>2050019.0985201902</x:v>
      </x:c>
      <x:c r="I198" s="16" t="n">
        <x:f>MAX(0,H198*(1+EXP((LN(1+Assumptions!$C$60)-0.5*Assumptions!$C$61^2)+Assumptions!$C$61*((RAND()+RAND()+RAND()+RAND()+RAND()+RAND()+RAND()+RAND()+RAND()+RAND()+RAND()+RAND())-6))-1)+PT_Y5_MC!J67)</x:f>
        <x:v>2141827.572843381</x:v>
      </x:c>
      <x:c r="J198" s="16" t="n">
        <x:f>MAX(0,I198*(1+EXP((LN(1+Assumptions!$C$60)-0.5*Assumptions!$C$61^2)+Assumptions!$C$61*((RAND()+RAND()+RAND()+RAND()+RAND()+RAND()+RAND()+RAND()+RAND()+RAND()+RAND()+RAND())-6))-1)+PT_Y5_MC!K67)</x:f>
        <x:v>2164555.6324362652</x:v>
      </x:c>
      <x:c r="K198" s="16" t="n">
        <x:f>MAX(0,J198*(1+EXP((LN(1+Assumptions!$C$60)-0.5*Assumptions!$C$61^2)+Assumptions!$C$61*((RAND()+RAND()+RAND()+RAND()+RAND()+RAND()+RAND()+RAND()+RAND()+RAND()+RAND()+RAND())-6))-1)+PT_Y5_MC!L67)</x:f>
        <x:v>1742412.8460537365</x:v>
      </x:c>
      <x:c r="L198" s="16" t="n">
        <x:f>MAX(0,K198*(1+EXP((LN(1+Assumptions!$C$60)-0.5*Assumptions!$C$61^2)+Assumptions!$C$61*((RAND()+RAND()+RAND()+RAND()+RAND()+RAND()+RAND()+RAND()+RAND()+RAND()+RAND()+RAND())-6))-1)+PT_Y5_MC!M67)</x:f>
        <x:v>2304212.810653303</x:v>
      </x:c>
      <x:c r="M198" s="16" t="n">
        <x:f>MAX(0,L198*(1+EXP((LN(1+Assumptions!$C$60)-0.5*Assumptions!$C$61^2)+Assumptions!$C$61*((RAND()+RAND()+RAND()+RAND()+RAND()+RAND()+RAND()+RAND()+RAND()+RAND()+RAND()+RAND())-6))-1)+PT_Y5_MC!N67)</x:f>
        <x:v>2087649.7262858986</x:v>
      </x:c>
      <x:c r="N198" s="16" t="n">
        <x:f>MAX(0,M198*(1+EXP((LN(1+Assumptions!$C$60)-0.5*Assumptions!$C$61^2)+Assumptions!$C$61*((RAND()+RAND()+RAND()+RAND()+RAND()+RAND()+RAND()+RAND()+RAND()+RAND()+RAND()+RAND())-6))-1)+PT_Y5_MC!O67)</x:f>
        <x:v>3145920.813645428</x:v>
      </x:c>
      <x:c r="O198" s="16" t="n">
        <x:f>MAX(0,N198*(1+EXP((LN(1+Assumptions!$C$60)-0.5*Assumptions!$C$61^2)+Assumptions!$C$61*((RAND()+RAND()+RAND()+RAND()+RAND()+RAND()+RAND()+RAND()+RAND()+RAND()+RAND()+RAND())-6))-1)+PT_Y5_MC!P67)</x:f>
        <x:v>3924062.984799109</x:v>
      </x:c>
      <x:c r="P198" s="16" t="n">
        <x:f>MAX(0,O198*(1+EXP((LN(1+Assumptions!$C$60)-0.5*Assumptions!$C$61^2)+Assumptions!$C$61*((RAND()+RAND()+RAND()+RAND()+RAND()+RAND()+RAND()+RAND()+RAND()+RAND()+RAND()+RAND())-6))-1)+PT_Y5_MC!Q67)</x:f>
        <x:v>4984604.57157174</x:v>
      </x:c>
      <x:c r="Q198" s="16" t="n">
        <x:f>MAX(0,P198*(1+EXP((LN(1+Assumptions!$C$60)-0.5*Assumptions!$C$61^2)+Assumptions!$C$61*((RAND()+RAND()+RAND()+RAND()+RAND()+RAND()+RAND()+RAND()+RAND()+RAND()+RAND()+RAND())-6))-1)+PT_Y5_MC!R67)</x:f>
        <x:v>5402368.533848153</x:v>
      </x:c>
      <x:c r="R198" s="16" t="n">
        <x:f>MAX(0,Q198*(1+EXP((LN(1+Assumptions!$C$60)-0.5*Assumptions!$C$61^2)+Assumptions!$C$61*((RAND()+RAND()+RAND()+RAND()+RAND()+RAND()+RAND()+RAND()+RAND()+RAND()+RAND()+RAND())-6))-1)+PT_Y5_MC!S67)</x:f>
        <x:v>5877256.426720717</x:v>
      </x:c>
      <x:c r="S198" s="16" t="n">
        <x:f>MAX(0,R198*(1+EXP((LN(1+Assumptions!$C$60)-0.5*Assumptions!$C$61^2)+Assumptions!$C$61*((RAND()+RAND()+RAND()+RAND()+RAND()+RAND()+RAND()+RAND()+RAND()+RAND()+RAND()+RAND())-6))-1)+PT_Y5_MC!T67)</x:f>
        <x:v>5977339.930727526</x:v>
      </x:c>
      <x:c r="T198" s="16" t="n">
        <x:f>MAX(0,S198*(1+EXP((LN(1+Assumptions!$C$60)-0.5*Assumptions!$C$61^2)+Assumptions!$C$61*((RAND()+RAND()+RAND()+RAND()+RAND()+RAND()+RAND()+RAND()+RAND()+RAND()+RAND()+RAND())-6))-1)+PT_Y5_MC!U67)</x:f>
        <x:v>5107771.622232726</x:v>
      </x:c>
      <x:c r="U198" s="16" t="n">
        <x:f>MAX(0,T198*(1+EXP((LN(1+Assumptions!$C$60)-0.5*Assumptions!$C$61^2)+Assumptions!$C$61*((RAND()+RAND()+RAND()+RAND()+RAND()+RAND()+RAND()+RAND()+RAND()+RAND()+RAND()+RAND())-6))-1)+PT_Y5_MC!V67)</x:f>
        <x:v>5603653.428759909</x:v>
      </x:c>
      <x:c r="V198" s="16" t="n">
        <x:f>MAX(0,U198*(1+EXP((LN(1+Assumptions!$C$60)-0.5*Assumptions!$C$61^2)+Assumptions!$C$61*((RAND()+RAND()+RAND()+RAND()+RAND()+RAND()+RAND()+RAND()+RAND()+RAND()+RAND()+RAND())-6))-1)+PT_Y5_MC!W67)</x:f>
        <x:v>5061222.8936788095</x:v>
      </x:c>
      <x:c r="W198" s="16" t="n">
        <x:f>MAX(0,V198*(1+EXP((LN(1+Assumptions!$C$60)-0.5*Assumptions!$C$61^2)+Assumptions!$C$61*((RAND()+RAND()+RAND()+RAND()+RAND()+RAND()+RAND()+RAND()+RAND()+RAND()+RAND()+RAND())-6))-1)+PT_Y5_MC!X67)</x:f>
        <x:v>4859909.128783545</x:v>
      </x:c>
      <x:c r="X198" s="16" t="n">
        <x:f>MAX(0,W198*(1+EXP((LN(1+Assumptions!$C$60)-0.5*Assumptions!$C$61^2)+Assumptions!$C$61*((RAND()+RAND()+RAND()+RAND()+RAND()+RAND()+RAND()+RAND()+RAND()+RAND()+RAND()+RAND())-6))-1)+PT_Y5_MC!Y67)</x:f>
        <x:v>5752485.559468659</x:v>
      </x:c>
      <x:c r="Y198" s="16" t="n">
        <x:f>MAX(0,X198*(1+EXP((LN(1+Assumptions!$C$60)-0.5*Assumptions!$C$61^2)+Assumptions!$C$61*((RAND()+RAND()+RAND()+RAND()+RAND()+RAND()+RAND()+RAND()+RAND()+RAND()+RAND()+RAND())-6))-1)+PT_Y5_MC!Z67)</x:f>
        <x:v>7399118.262719666</x:v>
      </x:c>
      <x:c r="Z198" s="16" t="n">
        <x:f>MAX(0,Y198*(1+EXP((LN(1+Assumptions!$C$60)-0.5*Assumptions!$C$61^2)+Assumptions!$C$61*((RAND()+RAND()+RAND()+RAND()+RAND()+RAND()+RAND()+RAND()+RAND()+RAND()+RAND()+RAND())-6))-1)+PT_Y5_MC!AA67)</x:f>
        <x:v>6048101.096153044</x:v>
      </x:c>
      <x:c r="AA198" s="16" t="n">
        <x:f>MAX(0,Z198*(1+EXP((LN(1+Assumptions!$C$60)-0.5*Assumptions!$C$61^2)+Assumptions!$C$61*((RAND()+RAND()+RAND()+RAND()+RAND()+RAND()+RAND()+RAND()+RAND()+RAND()+RAND()+RAND())-6))-1)+PT_Y5_MC!AB67)</x:f>
        <x:v>6104467.583196121</x:v>
      </x:c>
      <x:c r="AB198" s="16" t="n">
        <x:f>MAX(0,AA198*(1+EXP((LN(1+Assumptions!$C$60)-0.5*Assumptions!$C$61^2)+Assumptions!$C$61*((RAND()+RAND()+RAND()+RAND()+RAND()+RAND()+RAND()+RAND()+RAND()+RAND()+RAND()+RAND())-6))-1)+PT_Y5_MC!AC67)</x:f>
        <x:v>4909981.892895314</x:v>
      </x:c>
      <x:c r="AC198" s="16" t="n">
        <x:f>MAX(0,AB198*(1+EXP((LN(1+Assumptions!$C$60)-0.5*Assumptions!$C$61^2)+Assumptions!$C$61*((RAND()+RAND()+RAND()+RAND()+RAND()+RAND()+RAND()+RAND()+RAND()+RAND()+RAND()+RAND())-6))-1)+PT_Y5_MC!AD67)</x:f>
        <x:v>4855852.078210675</x:v>
      </x:c>
      <x:c r="AD198" s="16" t="n">
        <x:f>MAX(0,AC198*(1+EXP((LN(1+Assumptions!$C$60)-0.5*Assumptions!$C$61^2)+Assumptions!$C$61*((RAND()+RAND()+RAND()+RAND()+RAND()+RAND()+RAND()+RAND()+RAND()+RAND()+RAND()+RAND())-6))-1)+PT_Y5_MC!AE67)</x:f>
        <x:v>4386702.1917919675</x:v>
      </x:c>
      <x:c r="AE198" s="16" t="n">
        <x:f>MAX(0,AD198*(1+EXP((LN(1+Assumptions!$C$60)-0.5*Assumptions!$C$61^2)+Assumptions!$C$61*((RAND()+RAND()+RAND()+RAND()+RAND()+RAND()+RAND()+RAND()+RAND()+RAND()+RAND()+RAND())-6))-1)+PT_Y5_MC!AF67)</x:f>
        <x:v>3685300.068781618</x:v>
      </x:c>
      <x:c r="AF198" s="16" t="n">
        <x:f>MAX(0,AE198*(1+EXP((LN(1+Assumptions!$C$60)-0.5*Assumptions!$C$61^2)+Assumptions!$C$61*((RAND()+RAND()+RAND()+RAND()+RAND()+RAND()+RAND()+RAND()+RAND()+RAND()+RAND()+RAND())-6))-1)+PT_Y5_MC!AG67)</x:f>
        <x:v>3554422.4408125877</x:v>
      </x:c>
    </x:row>
    <x:row r="199">
      <x:c r="A199" s="39">
        <x:v>195</x:v>
      </x:c>
      <x:c r="B199" s="16" t="n">
        <x:f>PT_Y5_MC!C68</x:f>
        <x:v>1029031.25</x:v>
      </x:c>
      <x:c r="C199" s="16" t="n">
        <x:f>MAX(0,B199*(1+EXP((LN(1+Assumptions!$C$60)-0.5*Assumptions!$C$61^2)+Assumptions!$C$61*((RAND()+RAND()+RAND()+RAND()+RAND()+RAND()+RAND()+RAND()+RAND()+RAND()+RAND()+RAND())-6))-1)+PT_Y5_MC!D67)</x:f>
        <x:v>1110248.290328045</x:v>
      </x:c>
      <x:c r="D199" s="16" t="n">
        <x:f>MAX(0,C199*(1+EXP((LN(1+Assumptions!$C$60)-0.5*Assumptions!$C$61^2)+Assumptions!$C$61*((RAND()+RAND()+RAND()+RAND()+RAND()+RAND()+RAND()+RAND()+RAND()+RAND()+RAND()+RAND())-6))-1)+PT_Y5_MC!E67)</x:f>
        <x:v>1060128.4288314776</x:v>
      </x:c>
      <x:c r="E199" s="16" t="n">
        <x:f>MAX(0,D199*(1+EXP((LN(1+Assumptions!$C$60)-0.5*Assumptions!$C$61^2)+Assumptions!$C$61*((RAND()+RAND()+RAND()+RAND()+RAND()+RAND()+RAND()+RAND()+RAND()+RAND()+RAND()+RAND())-6))-1)+PT_Y5_MC!F67)</x:f>
        <x:v>970348.0616215068</x:v>
      </x:c>
      <x:c r="F199" s="16" t="n">
        <x:f>MAX(0,E199*(1+EXP((LN(1+Assumptions!$C$60)-0.5*Assumptions!$C$61^2)+Assumptions!$C$61*((RAND()+RAND()+RAND()+RAND()+RAND()+RAND()+RAND()+RAND()+RAND()+RAND()+RAND()+RAND())-6))-1)+PT_Y5_MC!G67)</x:f>
        <x:v>927729.3917961777</x:v>
      </x:c>
      <x:c r="G199" s="16" t="n">
        <x:f>MAX(0,F199*(1+EXP((LN(1+Assumptions!$C$60)-0.5*Assumptions!$C$61^2)+Assumptions!$C$61*((RAND()+RAND()+RAND()+RAND()+RAND()+RAND()+RAND()+RAND()+RAND()+RAND()+RAND()+RAND())-6))-1)+PT_Y5_MC!H67)</x:f>
        <x:v>976765.0919668857</x:v>
      </x:c>
      <x:c r="H199" s="16" t="n">
        <x:f>MAX(0,G199*(1+EXP((LN(1+Assumptions!$C$60)-0.5*Assumptions!$C$61^2)+Assumptions!$C$61*((RAND()+RAND()+RAND()+RAND()+RAND()+RAND()+RAND()+RAND()+RAND()+RAND()+RAND()+RAND())-6))-1)+PT_Y5_MC!I67)</x:f>
        <x:v>900492.7690256403</x:v>
      </x:c>
      <x:c r="I199" s="16" t="n">
        <x:f>MAX(0,H199*(1+EXP((LN(1+Assumptions!$C$60)-0.5*Assumptions!$C$61^2)+Assumptions!$C$61*((RAND()+RAND()+RAND()+RAND()+RAND()+RAND()+RAND()+RAND()+RAND()+RAND()+RAND()+RAND())-6))-1)+PT_Y5_MC!J67)</x:f>
        <x:v>1001620.054964874</x:v>
      </x:c>
      <x:c r="J199" s="16" t="n">
        <x:f>MAX(0,I199*(1+EXP((LN(1+Assumptions!$C$60)-0.5*Assumptions!$C$61^2)+Assumptions!$C$61*((RAND()+RAND()+RAND()+RAND()+RAND()+RAND()+RAND()+RAND()+RAND()+RAND()+RAND()+RAND())-6))-1)+PT_Y5_MC!K67)</x:f>
        <x:v>1100566.600524662</x:v>
      </x:c>
      <x:c r="K199" s="16" t="n">
        <x:f>MAX(0,J199*(1+EXP((LN(1+Assumptions!$C$60)-0.5*Assumptions!$C$61^2)+Assumptions!$C$61*((RAND()+RAND()+RAND()+RAND()+RAND()+RAND()+RAND()+RAND()+RAND()+RAND()+RAND()+RAND())-6))-1)+PT_Y5_MC!L67)</x:f>
        <x:v>890473.862288312</x:v>
      </x:c>
      <x:c r="L199" s="16" t="n">
        <x:f>MAX(0,K199*(1+EXP((LN(1+Assumptions!$C$60)-0.5*Assumptions!$C$61^2)+Assumptions!$C$61*((RAND()+RAND()+RAND()+RAND()+RAND()+RAND()+RAND()+RAND()+RAND()+RAND()+RAND()+RAND())-6))-1)+PT_Y5_MC!M67)</x:f>
        <x:v>699445.2664547856</x:v>
      </x:c>
      <x:c r="M199" s="16" t="n">
        <x:f>MAX(0,L199*(1+EXP((LN(1+Assumptions!$C$60)-0.5*Assumptions!$C$61^2)+Assumptions!$C$61*((RAND()+RAND()+RAND()+RAND()+RAND()+RAND()+RAND()+RAND()+RAND()+RAND()+RAND()+RAND())-6))-1)+PT_Y5_MC!N67)</x:f>
        <x:v>702576.4509150168</x:v>
      </x:c>
      <x:c r="N199" s="16" t="n">
        <x:f>MAX(0,M199*(1+EXP((LN(1+Assumptions!$C$60)-0.5*Assumptions!$C$61^2)+Assumptions!$C$61*((RAND()+RAND()+RAND()+RAND()+RAND()+RAND()+RAND()+RAND()+RAND()+RAND()+RAND()+RAND())-6))-1)+PT_Y5_MC!O67)</x:f>
        <x:v>658646.1036732038</x:v>
      </x:c>
      <x:c r="O199" s="16" t="n">
        <x:f>MAX(0,N199*(1+EXP((LN(1+Assumptions!$C$60)-0.5*Assumptions!$C$61^2)+Assumptions!$C$61*((RAND()+RAND()+RAND()+RAND()+RAND()+RAND()+RAND()+RAND()+RAND()+RAND()+RAND()+RAND())-6))-1)+PT_Y5_MC!P67)</x:f>
        <x:v>627685.8040245137</x:v>
      </x:c>
      <x:c r="P199" s="16" t="n">
        <x:f>MAX(0,O199*(1+EXP((LN(1+Assumptions!$C$60)-0.5*Assumptions!$C$61^2)+Assumptions!$C$61*((RAND()+RAND()+RAND()+RAND()+RAND()+RAND()+RAND()+RAND()+RAND()+RAND()+RAND()+RAND())-6))-1)+PT_Y5_MC!Q67)</x:f>
        <x:v>586841.2933547625</x:v>
      </x:c>
      <x:c r="Q199" s="16" t="n">
        <x:f>MAX(0,P199*(1+EXP((LN(1+Assumptions!$C$60)-0.5*Assumptions!$C$61^2)+Assumptions!$C$61*((RAND()+RAND()+RAND()+RAND()+RAND()+RAND()+RAND()+RAND()+RAND()+RAND()+RAND()+RAND())-6))-1)+PT_Y5_MC!R67)</x:f>
        <x:v>504068.8059707375</x:v>
      </x:c>
      <x:c r="R199" s="16" t="n">
        <x:f>MAX(0,Q199*(1+EXP((LN(1+Assumptions!$C$60)-0.5*Assumptions!$C$61^2)+Assumptions!$C$61*((RAND()+RAND()+RAND()+RAND()+RAND()+RAND()+RAND()+RAND()+RAND()+RAND()+RAND()+RAND())-6))-1)+PT_Y5_MC!S67)</x:f>
        <x:v>472926.27861174935</x:v>
      </x:c>
      <x:c r="S199" s="16" t="n">
        <x:f>MAX(0,R199*(1+EXP((LN(1+Assumptions!$C$60)-0.5*Assumptions!$C$61^2)+Assumptions!$C$61*((RAND()+RAND()+RAND()+RAND()+RAND()+RAND()+RAND()+RAND()+RAND()+RAND()+RAND()+RAND())-6))-1)+PT_Y5_MC!T67)</x:f>
        <x:v>528937.9396813677</x:v>
      </x:c>
      <x:c r="T199" s="16" t="n">
        <x:f>MAX(0,S199*(1+EXP((LN(1+Assumptions!$C$60)-0.5*Assumptions!$C$61^2)+Assumptions!$C$61*((RAND()+RAND()+RAND()+RAND()+RAND()+RAND()+RAND()+RAND()+RAND()+RAND()+RAND()+RAND())-6))-1)+PT_Y5_MC!U67)</x:f>
        <x:v>688261.6750421601</x:v>
      </x:c>
      <x:c r="U199" s="16" t="n">
        <x:f>MAX(0,T199*(1+EXP((LN(1+Assumptions!$C$60)-0.5*Assumptions!$C$61^2)+Assumptions!$C$61*((RAND()+RAND()+RAND()+RAND()+RAND()+RAND()+RAND()+RAND()+RAND()+RAND()+RAND()+RAND())-6))-1)+PT_Y5_MC!V67)</x:f>
        <x:v>753933.5776089935</x:v>
      </x:c>
      <x:c r="V199" s="16" t="n">
        <x:f>MAX(0,U199*(1+EXP((LN(1+Assumptions!$C$60)-0.5*Assumptions!$C$61^2)+Assumptions!$C$61*((RAND()+RAND()+RAND()+RAND()+RAND()+RAND()+RAND()+RAND()+RAND()+RAND()+RAND()+RAND())-6))-1)+PT_Y5_MC!W67)</x:f>
        <x:v>982101.7255671186</x:v>
      </x:c>
      <x:c r="W199" s="16" t="n">
        <x:f>MAX(0,V199*(1+EXP((LN(1+Assumptions!$C$60)-0.5*Assumptions!$C$61^2)+Assumptions!$C$61*((RAND()+RAND()+RAND()+RAND()+RAND()+RAND()+RAND()+RAND()+RAND()+RAND()+RAND()+RAND())-6))-1)+PT_Y5_MC!X67)</x:f>
        <x:v>844760.7253157763</x:v>
      </x:c>
      <x:c r="X199" s="16" t="n">
        <x:f>MAX(0,W199*(1+EXP((LN(1+Assumptions!$C$60)-0.5*Assumptions!$C$61^2)+Assumptions!$C$61*((RAND()+RAND()+RAND()+RAND()+RAND()+RAND()+RAND()+RAND()+RAND()+RAND()+RAND()+RAND())-6))-1)+PT_Y5_MC!Y67)</x:f>
        <x:v>783496.8862792675</x:v>
      </x:c>
      <x:c r="Y199" s="16" t="n">
        <x:f>MAX(0,X199*(1+EXP((LN(1+Assumptions!$C$60)-0.5*Assumptions!$C$61^2)+Assumptions!$C$61*((RAND()+RAND()+RAND()+RAND()+RAND()+RAND()+RAND()+RAND()+RAND()+RAND()+RAND()+RAND())-6))-1)+PT_Y5_MC!Z67)</x:f>
        <x:v>813254.576369984</x:v>
      </x:c>
      <x:c r="Z199" s="16" t="n">
        <x:f>MAX(0,Y199*(1+EXP((LN(1+Assumptions!$C$60)-0.5*Assumptions!$C$61^2)+Assumptions!$C$61*((RAND()+RAND()+RAND()+RAND()+RAND()+RAND()+RAND()+RAND()+RAND()+RAND()+RAND()+RAND())-6))-1)+PT_Y5_MC!AA67)</x:f>
        <x:v>1183609.3203755515</x:v>
      </x:c>
      <x:c r="AA199" s="16" t="n">
        <x:f>MAX(0,Z199*(1+EXP((LN(1+Assumptions!$C$60)-0.5*Assumptions!$C$61^2)+Assumptions!$C$61*((RAND()+RAND()+RAND()+RAND()+RAND()+RAND()+RAND()+RAND()+RAND()+RAND()+RAND()+RAND())-6))-1)+PT_Y5_MC!AB67)</x:f>
        <x:v>1043100.6471436459</x:v>
      </x:c>
      <x:c r="AB199" s="16" t="n">
        <x:f>MAX(0,AA199*(1+EXP((LN(1+Assumptions!$C$60)-0.5*Assumptions!$C$61^2)+Assumptions!$C$61*((RAND()+RAND()+RAND()+RAND()+RAND()+RAND()+RAND()+RAND()+RAND()+RAND()+RAND()+RAND())-6))-1)+PT_Y5_MC!AC67)</x:f>
        <x:v>1159509.1285689883</x:v>
      </x:c>
      <x:c r="AC199" s="16" t="n">
        <x:f>MAX(0,AB199*(1+EXP((LN(1+Assumptions!$C$60)-0.5*Assumptions!$C$61^2)+Assumptions!$C$61*((RAND()+RAND()+RAND()+RAND()+RAND()+RAND()+RAND()+RAND()+RAND()+RAND()+RAND()+RAND())-6))-1)+PT_Y5_MC!AD67)</x:f>
        <x:v>1589554.3103743773</x:v>
      </x:c>
      <x:c r="AD199" s="16" t="n">
        <x:f>MAX(0,AC199*(1+EXP((LN(1+Assumptions!$C$60)-0.5*Assumptions!$C$61^2)+Assumptions!$C$61*((RAND()+RAND()+RAND()+RAND()+RAND()+RAND()+RAND()+RAND()+RAND()+RAND()+RAND()+RAND())-6))-1)+PT_Y5_MC!AE67)</x:f>
        <x:v>1974783.7939114678</x:v>
      </x:c>
      <x:c r="AE199" s="16" t="n">
        <x:f>MAX(0,AD199*(1+EXP((LN(1+Assumptions!$C$60)-0.5*Assumptions!$C$61^2)+Assumptions!$C$61*((RAND()+RAND()+RAND()+RAND()+RAND()+RAND()+RAND()+RAND()+RAND()+RAND()+RAND()+RAND())-6))-1)+PT_Y5_MC!AF67)</x:f>
        <x:v>2206458.354193905</x:v>
      </x:c>
      <x:c r="AF199" s="16" t="n">
        <x:f>MAX(0,AE199*(1+EXP((LN(1+Assumptions!$C$60)-0.5*Assumptions!$C$61^2)+Assumptions!$C$61*((RAND()+RAND()+RAND()+RAND()+RAND()+RAND()+RAND()+RAND()+RAND()+RAND()+RAND()+RAND())-6))-1)+PT_Y5_MC!AG67)</x:f>
        <x:v>2641569.9310408914</x:v>
      </x:c>
    </x:row>
    <x:row r="200">
      <x:c r="A200" s="39">
        <x:v>196</x:v>
      </x:c>
      <x:c r="B200" s="16" t="n">
        <x:f>PT_Y5_MC!C68</x:f>
        <x:v>1029031.25</x:v>
      </x:c>
      <x:c r="C200" s="16" t="n">
        <x:f>MAX(0,B200*(1+EXP((LN(1+Assumptions!$C$60)-0.5*Assumptions!$C$61^2)+Assumptions!$C$61*((RAND()+RAND()+RAND()+RAND()+RAND()+RAND()+RAND()+RAND()+RAND()+RAND()+RAND()+RAND())-6))-1)+PT_Y5_MC!D67)</x:f>
        <x:v>1100236.2312860582</x:v>
      </x:c>
      <x:c r="D200" s="16" t="n">
        <x:f>MAX(0,C200*(1+EXP((LN(1+Assumptions!$C$60)-0.5*Assumptions!$C$61^2)+Assumptions!$C$61*((RAND()+RAND()+RAND()+RAND()+RAND()+RAND()+RAND()+RAND()+RAND()+RAND()+RAND()+RAND())-6))-1)+PT_Y5_MC!E67)</x:f>
        <x:v>1383850.4779190184</x:v>
      </x:c>
      <x:c r="E200" s="16" t="n">
        <x:f>MAX(0,D200*(1+EXP((LN(1+Assumptions!$C$60)-0.5*Assumptions!$C$61^2)+Assumptions!$C$61*((RAND()+RAND()+RAND()+RAND()+RAND()+RAND()+RAND()+RAND()+RAND()+RAND()+RAND()+RAND())-6))-1)+PT_Y5_MC!F67)</x:f>
        <x:v>1145313.6737281384</x:v>
      </x:c>
      <x:c r="F200" s="16" t="n">
        <x:f>MAX(0,E200*(1+EXP((LN(1+Assumptions!$C$60)-0.5*Assumptions!$C$61^2)+Assumptions!$C$61*((RAND()+RAND()+RAND()+RAND()+RAND()+RAND()+RAND()+RAND()+RAND()+RAND()+RAND()+RAND())-6))-1)+PT_Y5_MC!G67)</x:f>
        <x:v>1248506.8758723729</x:v>
      </x:c>
      <x:c r="G200" s="16" t="n">
        <x:f>MAX(0,F200*(1+EXP((LN(1+Assumptions!$C$60)-0.5*Assumptions!$C$61^2)+Assumptions!$C$61*((RAND()+RAND()+RAND()+RAND()+RAND()+RAND()+RAND()+RAND()+RAND()+RAND()+RAND()+RAND())-6))-1)+PT_Y5_MC!H67)</x:f>
        <x:v>1430314.7254258161</x:v>
      </x:c>
      <x:c r="H200" s="16" t="n">
        <x:f>MAX(0,G200*(1+EXP((LN(1+Assumptions!$C$60)-0.5*Assumptions!$C$61^2)+Assumptions!$C$61*((RAND()+RAND()+RAND()+RAND()+RAND()+RAND()+RAND()+RAND()+RAND()+RAND()+RAND()+RAND())-6))-1)+PT_Y5_MC!I67)</x:f>
        <x:v>1532260.2014627305</x:v>
      </x:c>
      <x:c r="I200" s="16" t="n">
        <x:f>MAX(0,H200*(1+EXP((LN(1+Assumptions!$C$60)-0.5*Assumptions!$C$61^2)+Assumptions!$C$61*((RAND()+RAND()+RAND()+RAND()+RAND()+RAND()+RAND()+RAND()+RAND()+RAND()+RAND()+RAND())-6))-1)+PT_Y5_MC!J67)</x:f>
        <x:v>1217998.7205184703</x:v>
      </x:c>
      <x:c r="J200" s="16" t="n">
        <x:f>MAX(0,I200*(1+EXP((LN(1+Assumptions!$C$60)-0.5*Assumptions!$C$61^2)+Assumptions!$C$61*((RAND()+RAND()+RAND()+RAND()+RAND()+RAND()+RAND()+RAND()+RAND()+RAND()+RAND()+RAND())-6))-1)+PT_Y5_MC!K67)</x:f>
        <x:v>1500961.2665261398</x:v>
      </x:c>
      <x:c r="K200" s="16" t="n">
        <x:f>MAX(0,J200*(1+EXP((LN(1+Assumptions!$C$60)-0.5*Assumptions!$C$61^2)+Assumptions!$C$61*((RAND()+RAND()+RAND()+RAND()+RAND()+RAND()+RAND()+RAND()+RAND()+RAND()+RAND()+RAND())-6))-1)+PT_Y5_MC!L67)</x:f>
        <x:v>1544366.175243929</x:v>
      </x:c>
      <x:c r="L200" s="16" t="n">
        <x:f>MAX(0,K200*(1+EXP((LN(1+Assumptions!$C$60)-0.5*Assumptions!$C$61^2)+Assumptions!$C$61*((RAND()+RAND()+RAND()+RAND()+RAND()+RAND()+RAND()+RAND()+RAND()+RAND()+RAND()+RAND())-6))-1)+PT_Y5_MC!M67)</x:f>
        <x:v>1648493.6122317396</x:v>
      </x:c>
      <x:c r="M200" s="16" t="n">
        <x:f>MAX(0,L200*(1+EXP((LN(1+Assumptions!$C$60)-0.5*Assumptions!$C$61^2)+Assumptions!$C$61*((RAND()+RAND()+RAND()+RAND()+RAND()+RAND()+RAND()+RAND()+RAND()+RAND()+RAND()+RAND())-6))-1)+PT_Y5_MC!N67)</x:f>
        <x:v>1575409.8459095606</x:v>
      </x:c>
      <x:c r="N200" s="16" t="n">
        <x:f>MAX(0,M200*(1+EXP((LN(1+Assumptions!$C$60)-0.5*Assumptions!$C$61^2)+Assumptions!$C$61*((RAND()+RAND()+RAND()+RAND()+RAND()+RAND()+RAND()+RAND()+RAND()+RAND()+RAND()+RAND())-6))-1)+PT_Y5_MC!O67)</x:f>
        <x:v>1749952.2592947844</x:v>
      </x:c>
      <x:c r="O200" s="16" t="n">
        <x:f>MAX(0,N200*(1+EXP((LN(1+Assumptions!$C$60)-0.5*Assumptions!$C$61^2)+Assumptions!$C$61*((RAND()+RAND()+RAND()+RAND()+RAND()+RAND()+RAND()+RAND()+RAND()+RAND()+RAND()+RAND())-6))-1)+PT_Y5_MC!P67)</x:f>
        <x:v>1930732.5502351567</x:v>
      </x:c>
      <x:c r="P200" s="16" t="n">
        <x:f>MAX(0,O200*(1+EXP((LN(1+Assumptions!$C$60)-0.5*Assumptions!$C$61^2)+Assumptions!$C$61*((RAND()+RAND()+RAND()+RAND()+RAND()+RAND()+RAND()+RAND()+RAND()+RAND()+RAND()+RAND())-6))-1)+PT_Y5_MC!Q67)</x:f>
        <x:v>2237772.499798338</x:v>
      </x:c>
      <x:c r="Q200" s="16" t="n">
        <x:f>MAX(0,P200*(1+EXP((LN(1+Assumptions!$C$60)-0.5*Assumptions!$C$61^2)+Assumptions!$C$61*((RAND()+RAND()+RAND()+RAND()+RAND()+RAND()+RAND()+RAND()+RAND()+RAND()+RAND()+RAND())-6))-1)+PT_Y5_MC!R67)</x:f>
        <x:v>2323214.1548560197</x:v>
      </x:c>
      <x:c r="R200" s="16" t="n">
        <x:f>MAX(0,Q200*(1+EXP((LN(1+Assumptions!$C$60)-0.5*Assumptions!$C$61^2)+Assumptions!$C$61*((RAND()+RAND()+RAND()+RAND()+RAND()+RAND()+RAND()+RAND()+RAND()+RAND()+RAND()+RAND())-6))-1)+PT_Y5_MC!S67)</x:f>
        <x:v>2031761.8870540098</x:v>
      </x:c>
      <x:c r="S200" s="16" t="n">
        <x:f>MAX(0,R200*(1+EXP((LN(1+Assumptions!$C$60)-0.5*Assumptions!$C$61^2)+Assumptions!$C$61*((RAND()+RAND()+RAND()+RAND()+RAND()+RAND()+RAND()+RAND()+RAND()+RAND()+RAND()+RAND())-6))-1)+PT_Y5_MC!T67)</x:f>
        <x:v>2059014.1799745064</x:v>
      </x:c>
      <x:c r="T200" s="16" t="n">
        <x:f>MAX(0,S200*(1+EXP((LN(1+Assumptions!$C$60)-0.5*Assumptions!$C$61^2)+Assumptions!$C$61*((RAND()+RAND()+RAND()+RAND()+RAND()+RAND()+RAND()+RAND()+RAND()+RAND()+RAND()+RAND())-6))-1)+PT_Y5_MC!U67)</x:f>
        <x:v>1917658.0257164747</x:v>
      </x:c>
      <x:c r="U200" s="16" t="n">
        <x:f>MAX(0,T200*(1+EXP((LN(1+Assumptions!$C$60)-0.5*Assumptions!$C$61^2)+Assumptions!$C$61*((RAND()+RAND()+RAND()+RAND()+RAND()+RAND()+RAND()+RAND()+RAND()+RAND()+RAND()+RAND())-6))-1)+PT_Y5_MC!V67)</x:f>
        <x:v>1950927.2461962642</x:v>
      </x:c>
      <x:c r="V200" s="16" t="n">
        <x:f>MAX(0,U200*(1+EXP((LN(1+Assumptions!$C$60)-0.5*Assumptions!$C$61^2)+Assumptions!$C$61*((RAND()+RAND()+RAND()+RAND()+RAND()+RAND()+RAND()+RAND()+RAND()+RAND()+RAND()+RAND())-6))-1)+PT_Y5_MC!W67)</x:f>
        <x:v>2926882.9959115167</x:v>
      </x:c>
      <x:c r="W200" s="16" t="n">
        <x:f>MAX(0,V200*(1+EXP((LN(1+Assumptions!$C$60)-0.5*Assumptions!$C$61^2)+Assumptions!$C$61*((RAND()+RAND()+RAND()+RAND()+RAND()+RAND()+RAND()+RAND()+RAND()+RAND()+RAND()+RAND())-6))-1)+PT_Y5_MC!X67)</x:f>
        <x:v>3331725.513759644</x:v>
      </x:c>
      <x:c r="X200" s="16" t="n">
        <x:f>MAX(0,W200*(1+EXP((LN(1+Assumptions!$C$60)-0.5*Assumptions!$C$61^2)+Assumptions!$C$61*((RAND()+RAND()+RAND()+RAND()+RAND()+RAND()+RAND()+RAND()+RAND()+RAND()+RAND()+RAND())-6))-1)+PT_Y5_MC!Y67)</x:f>
        <x:v>3908166.5745755257</x:v>
      </x:c>
      <x:c r="Y200" s="16" t="n">
        <x:f>MAX(0,X200*(1+EXP((LN(1+Assumptions!$C$60)-0.5*Assumptions!$C$61^2)+Assumptions!$C$61*((RAND()+RAND()+RAND()+RAND()+RAND()+RAND()+RAND()+RAND()+RAND()+RAND()+RAND()+RAND())-6))-1)+PT_Y5_MC!Z67)</x:f>
        <x:v>4868331.627845796</x:v>
      </x:c>
      <x:c r="Z200" s="16" t="n">
        <x:f>MAX(0,Y200*(1+EXP((LN(1+Assumptions!$C$60)-0.5*Assumptions!$C$61^2)+Assumptions!$C$61*((RAND()+RAND()+RAND()+RAND()+RAND()+RAND()+RAND()+RAND()+RAND()+RAND()+RAND()+RAND())-6))-1)+PT_Y5_MC!AA67)</x:f>
        <x:v>6022386.636958934</x:v>
      </x:c>
      <x:c r="AA200" s="16" t="n">
        <x:f>MAX(0,Z200*(1+EXP((LN(1+Assumptions!$C$60)-0.5*Assumptions!$C$61^2)+Assumptions!$C$61*((RAND()+RAND()+RAND()+RAND()+RAND()+RAND()+RAND()+RAND()+RAND()+RAND()+RAND()+RAND())-6))-1)+PT_Y5_MC!AB67)</x:f>
        <x:v>5483171.234454814</x:v>
      </x:c>
      <x:c r="AB200" s="16" t="n">
        <x:f>MAX(0,AA200*(1+EXP((LN(1+Assumptions!$C$60)-0.5*Assumptions!$C$61^2)+Assumptions!$C$61*((RAND()+RAND()+RAND()+RAND()+RAND()+RAND()+RAND()+RAND()+RAND()+RAND()+RAND()+RAND())-6))-1)+PT_Y5_MC!AC67)</x:f>
        <x:v>5981533.21993459</x:v>
      </x:c>
      <x:c r="AC200" s="16" t="n">
        <x:f>MAX(0,AB200*(1+EXP((LN(1+Assumptions!$C$60)-0.5*Assumptions!$C$61^2)+Assumptions!$C$61*((RAND()+RAND()+RAND()+RAND()+RAND()+RAND()+RAND()+RAND()+RAND()+RAND()+RAND()+RAND())-6))-1)+PT_Y5_MC!AD67)</x:f>
        <x:v>6593825.42759993</x:v>
      </x:c>
      <x:c r="AD200" s="16" t="n">
        <x:f>MAX(0,AC200*(1+EXP((LN(1+Assumptions!$C$60)-0.5*Assumptions!$C$61^2)+Assumptions!$C$61*((RAND()+RAND()+RAND()+RAND()+RAND()+RAND()+RAND()+RAND()+RAND()+RAND()+RAND()+RAND())-6))-1)+PT_Y5_MC!AE67)</x:f>
        <x:v>9108556.40590136</x:v>
      </x:c>
      <x:c r="AE200" s="16" t="n">
        <x:f>MAX(0,AD200*(1+EXP((LN(1+Assumptions!$C$60)-0.5*Assumptions!$C$61^2)+Assumptions!$C$61*((RAND()+RAND()+RAND()+RAND()+RAND()+RAND()+RAND()+RAND()+RAND()+RAND()+RAND()+RAND())-6))-1)+PT_Y5_MC!AF67)</x:f>
        <x:v>8724855.356074637</x:v>
      </x:c>
      <x:c r="AF200" s="16" t="n">
        <x:f>MAX(0,AE200*(1+EXP((LN(1+Assumptions!$C$60)-0.5*Assumptions!$C$61^2)+Assumptions!$C$61*((RAND()+RAND()+RAND()+RAND()+RAND()+RAND()+RAND()+RAND()+RAND()+RAND()+RAND()+RAND())-6))-1)+PT_Y5_MC!AG67)</x:f>
        <x:v>9409184.873523915</x:v>
      </x:c>
    </x:row>
    <x:row r="201">
      <x:c r="A201" s="39">
        <x:v>197</x:v>
      </x:c>
      <x:c r="B201" s="16" t="n">
        <x:f>PT_Y5_MC!C68</x:f>
        <x:v>1029031.25</x:v>
      </x:c>
      <x:c r="C201" s="16" t="n">
        <x:f>MAX(0,B201*(1+EXP((LN(1+Assumptions!$C$60)-0.5*Assumptions!$C$61^2)+Assumptions!$C$61*((RAND()+RAND()+RAND()+RAND()+RAND()+RAND()+RAND()+RAND()+RAND()+RAND()+RAND()+RAND())-6))-1)+PT_Y5_MC!D67)</x:f>
        <x:v>1300713.835686897</x:v>
      </x:c>
      <x:c r="D201" s="16" t="n">
        <x:f>MAX(0,C201*(1+EXP((LN(1+Assumptions!$C$60)-0.5*Assumptions!$C$61^2)+Assumptions!$C$61*((RAND()+RAND()+RAND()+RAND()+RAND()+RAND()+RAND()+RAND()+RAND()+RAND()+RAND()+RAND())-6))-1)+PT_Y5_MC!E67)</x:f>
        <x:v>1332667.035709572</x:v>
      </x:c>
      <x:c r="E201" s="16" t="n">
        <x:f>MAX(0,D201*(1+EXP((LN(1+Assumptions!$C$60)-0.5*Assumptions!$C$61^2)+Assumptions!$C$61*((RAND()+RAND()+RAND()+RAND()+RAND()+RAND()+RAND()+RAND()+RAND()+RAND()+RAND()+RAND())-6))-1)+PT_Y5_MC!F67)</x:f>
        <x:v>1207745.5994223526</x:v>
      </x:c>
      <x:c r="F201" s="16" t="n">
        <x:f>MAX(0,E201*(1+EXP((LN(1+Assumptions!$C$60)-0.5*Assumptions!$C$61^2)+Assumptions!$C$61*((RAND()+RAND()+RAND()+RAND()+RAND()+RAND()+RAND()+RAND()+RAND()+RAND()+RAND()+RAND())-6))-1)+PT_Y5_MC!G67)</x:f>
        <x:v>1607556.641228725</x:v>
      </x:c>
      <x:c r="G201" s="16" t="n">
        <x:f>MAX(0,F201*(1+EXP((LN(1+Assumptions!$C$60)-0.5*Assumptions!$C$61^2)+Assumptions!$C$61*((RAND()+RAND()+RAND()+RAND()+RAND()+RAND()+RAND()+RAND()+RAND()+RAND()+RAND()+RAND())-6))-1)+PT_Y5_MC!H67)</x:f>
        <x:v>1942155.6665060807</x:v>
      </x:c>
      <x:c r="H201" s="16" t="n">
        <x:f>MAX(0,G201*(1+EXP((LN(1+Assumptions!$C$60)-0.5*Assumptions!$C$61^2)+Assumptions!$C$61*((RAND()+RAND()+RAND()+RAND()+RAND()+RAND()+RAND()+RAND()+RAND()+RAND()+RAND()+RAND())-6))-1)+PT_Y5_MC!I67)</x:f>
        <x:v>1537972.4496264458</x:v>
      </x:c>
      <x:c r="I201" s="16" t="n">
        <x:f>MAX(0,H201*(1+EXP((LN(1+Assumptions!$C$60)-0.5*Assumptions!$C$61^2)+Assumptions!$C$61*((RAND()+RAND()+RAND()+RAND()+RAND()+RAND()+RAND()+RAND()+RAND()+RAND()+RAND()+RAND())-6))-1)+PT_Y5_MC!J67)</x:f>
        <x:v>1240431.5908567721</x:v>
      </x:c>
      <x:c r="J201" s="16" t="n">
        <x:f>MAX(0,I201*(1+EXP((LN(1+Assumptions!$C$60)-0.5*Assumptions!$C$61^2)+Assumptions!$C$61*((RAND()+RAND()+RAND()+RAND()+RAND()+RAND()+RAND()+RAND()+RAND()+RAND()+RAND()+RAND())-6))-1)+PT_Y5_MC!K67)</x:f>
        <x:v>1493018.1290530306</x:v>
      </x:c>
      <x:c r="K201" s="16" t="n">
        <x:f>MAX(0,J201*(1+EXP((LN(1+Assumptions!$C$60)-0.5*Assumptions!$C$61^2)+Assumptions!$C$61*((RAND()+RAND()+RAND()+RAND()+RAND()+RAND()+RAND()+RAND()+RAND()+RAND()+RAND()+RAND())-6))-1)+PT_Y5_MC!L67)</x:f>
        <x:v>1425796.0405938793</x:v>
      </x:c>
      <x:c r="L201" s="16" t="n">
        <x:f>MAX(0,K201*(1+EXP((LN(1+Assumptions!$C$60)-0.5*Assumptions!$C$61^2)+Assumptions!$C$61*((RAND()+RAND()+RAND()+RAND()+RAND()+RAND()+RAND()+RAND()+RAND()+RAND()+RAND()+RAND())-6))-1)+PT_Y5_MC!M67)</x:f>
        <x:v>1624023.8343951963</x:v>
      </x:c>
      <x:c r="M201" s="16" t="n">
        <x:f>MAX(0,L201*(1+EXP((LN(1+Assumptions!$C$60)-0.5*Assumptions!$C$61^2)+Assumptions!$C$61*((RAND()+RAND()+RAND()+RAND()+RAND()+RAND()+RAND()+RAND()+RAND()+RAND()+RAND()+RAND())-6))-1)+PT_Y5_MC!N67)</x:f>
        <x:v>1685874.6585407264</x:v>
      </x:c>
      <x:c r="N201" s="16" t="n">
        <x:f>MAX(0,M201*(1+EXP((LN(1+Assumptions!$C$60)-0.5*Assumptions!$C$61^2)+Assumptions!$C$61*((RAND()+RAND()+RAND()+RAND()+RAND()+RAND()+RAND()+RAND()+RAND()+RAND()+RAND()+RAND())-6))-1)+PT_Y5_MC!O67)</x:f>
        <x:v>1908756.9112329981</x:v>
      </x:c>
      <x:c r="O201" s="16" t="n">
        <x:f>MAX(0,N201*(1+EXP((LN(1+Assumptions!$C$60)-0.5*Assumptions!$C$61^2)+Assumptions!$C$61*((RAND()+RAND()+RAND()+RAND()+RAND()+RAND()+RAND()+RAND()+RAND()+RAND()+RAND()+RAND())-6))-1)+PT_Y5_MC!P67)</x:f>
        <x:v>1677299.878542178</x:v>
      </x:c>
      <x:c r="P201" s="16" t="n">
        <x:f>MAX(0,O201*(1+EXP((LN(1+Assumptions!$C$60)-0.5*Assumptions!$C$61^2)+Assumptions!$C$61*((RAND()+RAND()+RAND()+RAND()+RAND()+RAND()+RAND()+RAND()+RAND()+RAND()+RAND()+RAND())-6))-1)+PT_Y5_MC!Q67)</x:f>
        <x:v>1506210.8684060585</x:v>
      </x:c>
      <x:c r="Q201" s="16" t="n">
        <x:f>MAX(0,P201*(1+EXP((LN(1+Assumptions!$C$60)-0.5*Assumptions!$C$61^2)+Assumptions!$C$61*((RAND()+RAND()+RAND()+RAND()+RAND()+RAND()+RAND()+RAND()+RAND()+RAND()+RAND()+RAND())-6))-1)+PT_Y5_MC!R67)</x:f>
        <x:v>1724670.5335608872</x:v>
      </x:c>
      <x:c r="R201" s="16" t="n">
        <x:f>MAX(0,Q201*(1+EXP((LN(1+Assumptions!$C$60)-0.5*Assumptions!$C$61^2)+Assumptions!$C$61*((RAND()+RAND()+RAND()+RAND()+RAND()+RAND()+RAND()+RAND()+RAND()+RAND()+RAND()+RAND())-6))-1)+PT_Y5_MC!S67)</x:f>
        <x:v>1650606.8455271022</x:v>
      </x:c>
      <x:c r="S201" s="16" t="n">
        <x:f>MAX(0,R201*(1+EXP((LN(1+Assumptions!$C$60)-0.5*Assumptions!$C$61^2)+Assumptions!$C$61*((RAND()+RAND()+RAND()+RAND()+RAND()+RAND()+RAND()+RAND()+RAND()+RAND()+RAND()+RAND())-6))-1)+PT_Y5_MC!T67)</x:f>
        <x:v>1801392.7661444272</x:v>
      </x:c>
      <x:c r="T201" s="16" t="n">
        <x:f>MAX(0,S201*(1+EXP((LN(1+Assumptions!$C$60)-0.5*Assumptions!$C$61^2)+Assumptions!$C$61*((RAND()+RAND()+RAND()+RAND()+RAND()+RAND()+RAND()+RAND()+RAND()+RAND()+RAND()+RAND())-6))-1)+PT_Y5_MC!U67)</x:f>
        <x:v>1880098.7652804924</x:v>
      </x:c>
      <x:c r="U201" s="16" t="n">
        <x:f>MAX(0,T201*(1+EXP((LN(1+Assumptions!$C$60)-0.5*Assumptions!$C$61^2)+Assumptions!$C$61*((RAND()+RAND()+RAND()+RAND()+RAND()+RAND()+RAND()+RAND()+RAND()+RAND()+RAND()+RAND())-6))-1)+PT_Y5_MC!V67)</x:f>
        <x:v>1920343.390988636</x:v>
      </x:c>
      <x:c r="V201" s="16" t="n">
        <x:f>MAX(0,U201*(1+EXP((LN(1+Assumptions!$C$60)-0.5*Assumptions!$C$61^2)+Assumptions!$C$61*((RAND()+RAND()+RAND()+RAND()+RAND()+RAND()+RAND()+RAND()+RAND()+RAND()+RAND()+RAND())-6))-1)+PT_Y5_MC!W67)</x:f>
        <x:v>2283498.146563758</x:v>
      </x:c>
      <x:c r="W201" s="16" t="n">
        <x:f>MAX(0,V201*(1+EXP((LN(1+Assumptions!$C$60)-0.5*Assumptions!$C$61^2)+Assumptions!$C$61*((RAND()+RAND()+RAND()+RAND()+RAND()+RAND()+RAND()+RAND()+RAND()+RAND()+RAND()+RAND())-6))-1)+PT_Y5_MC!X67)</x:f>
        <x:v>2193614.7967407713</x:v>
      </x:c>
      <x:c r="X201" s="16" t="n">
        <x:f>MAX(0,W201*(1+EXP((LN(1+Assumptions!$C$60)-0.5*Assumptions!$C$61^2)+Assumptions!$C$61*((RAND()+RAND()+RAND()+RAND()+RAND()+RAND()+RAND()+RAND()+RAND()+RAND()+RAND()+RAND())-6))-1)+PT_Y5_MC!Y67)</x:f>
        <x:v>2487523.008710533</x:v>
      </x:c>
      <x:c r="Y201" s="16" t="n">
        <x:f>MAX(0,X201*(1+EXP((LN(1+Assumptions!$C$60)-0.5*Assumptions!$C$61^2)+Assumptions!$C$61*((RAND()+RAND()+RAND()+RAND()+RAND()+RAND()+RAND()+RAND()+RAND()+RAND()+RAND()+RAND())-6))-1)+PT_Y5_MC!Z67)</x:f>
        <x:v>2262362.0034290366</x:v>
      </x:c>
      <x:c r="Z201" s="16" t="n">
        <x:f>MAX(0,Y201*(1+EXP((LN(1+Assumptions!$C$60)-0.5*Assumptions!$C$61^2)+Assumptions!$C$61*((RAND()+RAND()+RAND()+RAND()+RAND()+RAND()+RAND()+RAND()+RAND()+RAND()+RAND()+RAND())-6))-1)+PT_Y5_MC!AA67)</x:f>
        <x:v>2628332.657168799</x:v>
      </x:c>
      <x:c r="AA201" s="16" t="n">
        <x:f>MAX(0,Z201*(1+EXP((LN(1+Assumptions!$C$60)-0.5*Assumptions!$C$61^2)+Assumptions!$C$61*((RAND()+RAND()+RAND()+RAND()+RAND()+RAND()+RAND()+RAND()+RAND()+RAND()+RAND()+RAND())-6))-1)+PT_Y5_MC!AB67)</x:f>
        <x:v>2432157.437991391</x:v>
      </x:c>
      <x:c r="AB201" s="16" t="n">
        <x:f>MAX(0,AA201*(1+EXP((LN(1+Assumptions!$C$60)-0.5*Assumptions!$C$61^2)+Assumptions!$C$61*((RAND()+RAND()+RAND()+RAND()+RAND()+RAND()+RAND()+RAND()+RAND()+RAND()+RAND()+RAND())-6))-1)+PT_Y5_MC!AC67)</x:f>
        <x:v>2661756.03372722</x:v>
      </x:c>
      <x:c r="AC201" s="16" t="n">
        <x:f>MAX(0,AB201*(1+EXP((LN(1+Assumptions!$C$60)-0.5*Assumptions!$C$61^2)+Assumptions!$C$61*((RAND()+RAND()+RAND()+RAND()+RAND()+RAND()+RAND()+RAND()+RAND()+RAND()+RAND()+RAND())-6))-1)+PT_Y5_MC!AD67)</x:f>
        <x:v>2450059.324817546</x:v>
      </x:c>
      <x:c r="AD201" s="16" t="n">
        <x:f>MAX(0,AC201*(1+EXP((LN(1+Assumptions!$C$60)-0.5*Assumptions!$C$61^2)+Assumptions!$C$61*((RAND()+RAND()+RAND()+RAND()+RAND()+RAND()+RAND()+RAND()+RAND()+RAND()+RAND()+RAND())-6))-1)+PT_Y5_MC!AE67)</x:f>
        <x:v>2684157.5072101606</x:v>
      </x:c>
      <x:c r="AE201" s="16" t="n">
        <x:f>MAX(0,AD201*(1+EXP((LN(1+Assumptions!$C$60)-0.5*Assumptions!$C$61^2)+Assumptions!$C$61*((RAND()+RAND()+RAND()+RAND()+RAND()+RAND()+RAND()+RAND()+RAND()+RAND()+RAND()+RAND())-6))-1)+PT_Y5_MC!AF67)</x:f>
        <x:v>2399985.4504846144</x:v>
      </x:c>
      <x:c r="AF201" s="16" t="n">
        <x:f>MAX(0,AE201*(1+EXP((LN(1+Assumptions!$C$60)-0.5*Assumptions!$C$61^2)+Assumptions!$C$61*((RAND()+RAND()+RAND()+RAND()+RAND()+RAND()+RAND()+RAND()+RAND()+RAND()+RAND()+RAND())-6))-1)+PT_Y5_MC!AG67)</x:f>
        <x:v>2614644.8725994937</x:v>
      </x:c>
    </x:row>
    <x:row r="202">
      <x:c r="A202" s="39">
        <x:v>198</x:v>
      </x:c>
      <x:c r="B202" s="16" t="n">
        <x:f>PT_Y5_MC!C68</x:f>
        <x:v>1029031.25</x:v>
      </x:c>
      <x:c r="C202" s="16" t="n">
        <x:f>MAX(0,B202*(1+EXP((LN(1+Assumptions!$C$60)-0.5*Assumptions!$C$61^2)+Assumptions!$C$61*((RAND()+RAND()+RAND()+RAND()+RAND()+RAND()+RAND()+RAND()+RAND()+RAND()+RAND()+RAND())-6))-1)+PT_Y5_MC!D67)</x:f>
        <x:v>1305505.570391782</x:v>
      </x:c>
      <x:c r="D202" s="16" t="n">
        <x:f>MAX(0,C202*(1+EXP((LN(1+Assumptions!$C$60)-0.5*Assumptions!$C$61^2)+Assumptions!$C$61*((RAND()+RAND()+RAND()+RAND()+RAND()+RAND()+RAND()+RAND()+RAND()+RAND()+RAND()+RAND())-6))-1)+PT_Y5_MC!E67)</x:f>
        <x:v>2032683.575794902</x:v>
      </x:c>
      <x:c r="E202" s="16" t="n">
        <x:f>MAX(0,D202*(1+EXP((LN(1+Assumptions!$C$60)-0.5*Assumptions!$C$61^2)+Assumptions!$C$61*((RAND()+RAND()+RAND()+RAND()+RAND()+RAND()+RAND()+RAND()+RAND()+RAND()+RAND()+RAND())-6))-1)+PT_Y5_MC!F67)</x:f>
        <x:v>1747789.4357491867</x:v>
      </x:c>
      <x:c r="F202" s="16" t="n">
        <x:f>MAX(0,E202*(1+EXP((LN(1+Assumptions!$C$60)-0.5*Assumptions!$C$61^2)+Assumptions!$C$61*((RAND()+RAND()+RAND()+RAND()+RAND()+RAND()+RAND()+RAND()+RAND()+RAND()+RAND()+RAND())-6))-1)+PT_Y5_MC!G67)</x:f>
        <x:v>2580256.556940975</x:v>
      </x:c>
      <x:c r="G202" s="16" t="n">
        <x:f>MAX(0,F202*(1+EXP((LN(1+Assumptions!$C$60)-0.5*Assumptions!$C$61^2)+Assumptions!$C$61*((RAND()+RAND()+RAND()+RAND()+RAND()+RAND()+RAND()+RAND()+RAND()+RAND()+RAND()+RAND())-6))-1)+PT_Y5_MC!H67)</x:f>
        <x:v>2787606.827384056</x:v>
      </x:c>
      <x:c r="H202" s="16" t="n">
        <x:f>MAX(0,G202*(1+EXP((LN(1+Assumptions!$C$60)-0.5*Assumptions!$C$61^2)+Assumptions!$C$61*((RAND()+RAND()+RAND()+RAND()+RAND()+RAND()+RAND()+RAND()+RAND()+RAND()+RAND()+RAND())-6))-1)+PT_Y5_MC!I67)</x:f>
        <x:v>2174790.393802656</x:v>
      </x:c>
      <x:c r="I202" s="16" t="n">
        <x:f>MAX(0,H202*(1+EXP((LN(1+Assumptions!$C$60)-0.5*Assumptions!$C$61^2)+Assumptions!$C$61*((RAND()+RAND()+RAND()+RAND()+RAND()+RAND()+RAND()+RAND()+RAND()+RAND()+RAND()+RAND())-6))-1)+PT_Y5_MC!J67)</x:f>
        <x:v>2338573.0359371034</x:v>
      </x:c>
      <x:c r="J202" s="16" t="n">
        <x:f>MAX(0,I202*(1+EXP((LN(1+Assumptions!$C$60)-0.5*Assumptions!$C$61^2)+Assumptions!$C$61*((RAND()+RAND()+RAND()+RAND()+RAND()+RAND()+RAND()+RAND()+RAND()+RAND()+RAND()+RAND())-6))-1)+PT_Y5_MC!K67)</x:f>
        <x:v>2874427.225239067</x:v>
      </x:c>
      <x:c r="K202" s="16" t="n">
        <x:f>MAX(0,J202*(1+EXP((LN(1+Assumptions!$C$60)-0.5*Assumptions!$C$61^2)+Assumptions!$C$61*((RAND()+RAND()+RAND()+RAND()+RAND()+RAND()+RAND()+RAND()+RAND()+RAND()+RAND()+RAND())-6))-1)+PT_Y5_MC!L67)</x:f>
        <x:v>3595554.3788081</x:v>
      </x:c>
      <x:c r="L202" s="16" t="n">
        <x:f>MAX(0,K202*(1+EXP((LN(1+Assumptions!$C$60)-0.5*Assumptions!$C$61^2)+Assumptions!$C$61*((RAND()+RAND()+RAND()+RAND()+RAND()+RAND()+RAND()+RAND()+RAND()+RAND()+RAND()+RAND())-6))-1)+PT_Y5_MC!M67)</x:f>
        <x:v>3129069.7765984377</x:v>
      </x:c>
      <x:c r="M202" s="16" t="n">
        <x:f>MAX(0,L202*(1+EXP((LN(1+Assumptions!$C$60)-0.5*Assumptions!$C$61^2)+Assumptions!$C$61*((RAND()+RAND()+RAND()+RAND()+RAND()+RAND()+RAND()+RAND()+RAND()+RAND()+RAND()+RAND())-6))-1)+PT_Y5_MC!N67)</x:f>
        <x:v>2983916.8613351462</x:v>
      </x:c>
      <x:c r="N202" s="16" t="n">
        <x:f>MAX(0,M202*(1+EXP((LN(1+Assumptions!$C$60)-0.5*Assumptions!$C$61^2)+Assumptions!$C$61*((RAND()+RAND()+RAND()+RAND()+RAND()+RAND()+RAND()+RAND()+RAND()+RAND()+RAND()+RAND())-6))-1)+PT_Y5_MC!O67)</x:f>
        <x:v>4277742.483542339</x:v>
      </x:c>
      <x:c r="O202" s="16" t="n">
        <x:f>MAX(0,N202*(1+EXP((LN(1+Assumptions!$C$60)-0.5*Assumptions!$C$61^2)+Assumptions!$C$61*((RAND()+RAND()+RAND()+RAND()+RAND()+RAND()+RAND()+RAND()+RAND()+RAND()+RAND()+RAND())-6))-1)+PT_Y5_MC!P67)</x:f>
        <x:v>4561867.7532689925</x:v>
      </x:c>
      <x:c r="P202" s="16" t="n">
        <x:f>MAX(0,O202*(1+EXP((LN(1+Assumptions!$C$60)-0.5*Assumptions!$C$61^2)+Assumptions!$C$61*((RAND()+RAND()+RAND()+RAND()+RAND()+RAND()+RAND()+RAND()+RAND()+RAND()+RAND()+RAND())-6))-1)+PT_Y5_MC!Q67)</x:f>
        <x:v>4746784.455037063</x:v>
      </x:c>
      <x:c r="Q202" s="16" t="n">
        <x:f>MAX(0,P202*(1+EXP((LN(1+Assumptions!$C$60)-0.5*Assumptions!$C$61^2)+Assumptions!$C$61*((RAND()+RAND()+RAND()+RAND()+RAND()+RAND()+RAND()+RAND()+RAND()+RAND()+RAND()+RAND())-6))-1)+PT_Y5_MC!R67)</x:f>
        <x:v>4989065.943184739</x:v>
      </x:c>
      <x:c r="R202" s="16" t="n">
        <x:f>MAX(0,Q202*(1+EXP((LN(1+Assumptions!$C$60)-0.5*Assumptions!$C$61^2)+Assumptions!$C$61*((RAND()+RAND()+RAND()+RAND()+RAND()+RAND()+RAND()+RAND()+RAND()+RAND()+RAND()+RAND())-6))-1)+PT_Y5_MC!S67)</x:f>
        <x:v>4045169.5225336375</x:v>
      </x:c>
      <x:c r="S202" s="16" t="n">
        <x:f>MAX(0,R202*(1+EXP((LN(1+Assumptions!$C$60)-0.5*Assumptions!$C$61^2)+Assumptions!$C$61*((RAND()+RAND()+RAND()+RAND()+RAND()+RAND()+RAND()+RAND()+RAND()+RAND()+RAND()+RAND())-6))-1)+PT_Y5_MC!T67)</x:f>
        <x:v>4169780.4445513603</x:v>
      </x:c>
      <x:c r="T202" s="16" t="n">
        <x:f>MAX(0,S202*(1+EXP((LN(1+Assumptions!$C$60)-0.5*Assumptions!$C$61^2)+Assumptions!$C$61*((RAND()+RAND()+RAND()+RAND()+RAND()+RAND()+RAND()+RAND()+RAND()+RAND()+RAND()+RAND())-6))-1)+PT_Y5_MC!U67)</x:f>
        <x:v>4725565.632633722</x:v>
      </x:c>
      <x:c r="U202" s="16" t="n">
        <x:f>MAX(0,T202*(1+EXP((LN(1+Assumptions!$C$60)-0.5*Assumptions!$C$61^2)+Assumptions!$C$61*((RAND()+RAND()+RAND()+RAND()+RAND()+RAND()+RAND()+RAND()+RAND()+RAND()+RAND()+RAND())-6))-1)+PT_Y5_MC!V67)</x:f>
        <x:v>5454423.216747682</x:v>
      </x:c>
      <x:c r="V202" s="16" t="n">
        <x:f>MAX(0,U202*(1+EXP((LN(1+Assumptions!$C$60)-0.5*Assumptions!$C$61^2)+Assumptions!$C$61*((RAND()+RAND()+RAND()+RAND()+RAND()+RAND()+RAND()+RAND()+RAND()+RAND()+RAND()+RAND())-6))-1)+PT_Y5_MC!W67)</x:f>
        <x:v>5304803.492105581</x:v>
      </x:c>
      <x:c r="W202" s="16" t="n">
        <x:f>MAX(0,V202*(1+EXP((LN(1+Assumptions!$C$60)-0.5*Assumptions!$C$61^2)+Assumptions!$C$61*((RAND()+RAND()+RAND()+RAND()+RAND()+RAND()+RAND()+RAND()+RAND()+RAND()+RAND()+RAND())-6))-1)+PT_Y5_MC!X67)</x:f>
        <x:v>5740928.150525459</x:v>
      </x:c>
      <x:c r="X202" s="16" t="n">
        <x:f>MAX(0,W202*(1+EXP((LN(1+Assumptions!$C$60)-0.5*Assumptions!$C$61^2)+Assumptions!$C$61*((RAND()+RAND()+RAND()+RAND()+RAND()+RAND()+RAND()+RAND()+RAND()+RAND()+RAND()+RAND())-6))-1)+PT_Y5_MC!Y67)</x:f>
        <x:v>5325357.592668422</x:v>
      </x:c>
      <x:c r="Y202" s="16" t="n">
        <x:f>MAX(0,X202*(1+EXP((LN(1+Assumptions!$C$60)-0.5*Assumptions!$C$61^2)+Assumptions!$C$61*((RAND()+RAND()+RAND()+RAND()+RAND()+RAND()+RAND()+RAND()+RAND()+RAND()+RAND()+RAND())-6))-1)+PT_Y5_MC!Z67)</x:f>
        <x:v>5034741.171745102</x:v>
      </x:c>
      <x:c r="Z202" s="16" t="n">
        <x:f>MAX(0,Y202*(1+EXP((LN(1+Assumptions!$C$60)-0.5*Assumptions!$C$61^2)+Assumptions!$C$61*((RAND()+RAND()+RAND()+RAND()+RAND()+RAND()+RAND()+RAND()+RAND()+RAND()+RAND()+RAND())-6))-1)+PT_Y5_MC!AA67)</x:f>
        <x:v>4927446.284012127</x:v>
      </x:c>
      <x:c r="AA202" s="16" t="n">
        <x:f>MAX(0,Z202*(1+EXP((LN(1+Assumptions!$C$60)-0.5*Assumptions!$C$61^2)+Assumptions!$C$61*((RAND()+RAND()+RAND()+RAND()+RAND()+RAND()+RAND()+RAND()+RAND()+RAND()+RAND()+RAND())-6))-1)+PT_Y5_MC!AB67)</x:f>
        <x:v>5356355.451990207</x:v>
      </x:c>
      <x:c r="AB202" s="16" t="n">
        <x:f>MAX(0,AA202*(1+EXP((LN(1+Assumptions!$C$60)-0.5*Assumptions!$C$61^2)+Assumptions!$C$61*((RAND()+RAND()+RAND()+RAND()+RAND()+RAND()+RAND()+RAND()+RAND()+RAND()+RAND()+RAND())-6))-1)+PT_Y5_MC!AC67)</x:f>
        <x:v>5397623.474809769</x:v>
      </x:c>
      <x:c r="AC202" s="16" t="n">
        <x:f>MAX(0,AB202*(1+EXP((LN(1+Assumptions!$C$60)-0.5*Assumptions!$C$61^2)+Assumptions!$C$61*((RAND()+RAND()+RAND()+RAND()+RAND()+RAND()+RAND()+RAND()+RAND()+RAND()+RAND()+RAND())-6))-1)+PT_Y5_MC!AD67)</x:f>
        <x:v>5459925.10437547</x:v>
      </x:c>
      <x:c r="AD202" s="16" t="n">
        <x:f>MAX(0,AC202*(1+EXP((LN(1+Assumptions!$C$60)-0.5*Assumptions!$C$61^2)+Assumptions!$C$61*((RAND()+RAND()+RAND()+RAND()+RAND()+RAND()+RAND()+RAND()+RAND()+RAND()+RAND()+RAND())-6))-1)+PT_Y5_MC!AE67)</x:f>
        <x:v>7491383.417369631</x:v>
      </x:c>
      <x:c r="AE202" s="16" t="n">
        <x:f>MAX(0,AD202*(1+EXP((LN(1+Assumptions!$C$60)-0.5*Assumptions!$C$61^2)+Assumptions!$C$61*((RAND()+RAND()+RAND()+RAND()+RAND()+RAND()+RAND()+RAND()+RAND()+RAND()+RAND()+RAND())-6))-1)+PT_Y5_MC!AF67)</x:f>
        <x:v>7752775.468940208</x:v>
      </x:c>
      <x:c r="AF202" s="16" t="n">
        <x:f>MAX(0,AE202*(1+EXP((LN(1+Assumptions!$C$60)-0.5*Assumptions!$C$61^2)+Assumptions!$C$61*((RAND()+RAND()+RAND()+RAND()+RAND()+RAND()+RAND()+RAND()+RAND()+RAND()+RAND()+RAND())-6))-1)+PT_Y5_MC!AG67)</x:f>
        <x:v>6720985.233978851</x:v>
      </x:c>
    </x:row>
    <x:row r="203">
      <x:c r="A203" s="39">
        <x:v>199</x:v>
      </x:c>
      <x:c r="B203" s="16" t="n">
        <x:f>PT_Y5_MC!C68</x:f>
        <x:v>1029031.25</x:v>
      </x:c>
      <x:c r="C203" s="16" t="n">
        <x:f>MAX(0,B203*(1+EXP((LN(1+Assumptions!$C$60)-0.5*Assumptions!$C$61^2)+Assumptions!$C$61*((RAND()+RAND()+RAND()+RAND()+RAND()+RAND()+RAND()+RAND()+RAND()+RAND()+RAND()+RAND())-6))-1)+PT_Y5_MC!D67)</x:f>
        <x:v>1132721.6690485142</x:v>
      </x:c>
      <x:c r="D203" s="16" t="n">
        <x:f>MAX(0,C203*(1+EXP((LN(1+Assumptions!$C$60)-0.5*Assumptions!$C$61^2)+Assumptions!$C$61*((RAND()+RAND()+RAND()+RAND()+RAND()+RAND()+RAND()+RAND()+RAND()+RAND()+RAND()+RAND())-6))-1)+PT_Y5_MC!E67)</x:f>
        <x:v>1136959.434129925</x:v>
      </x:c>
      <x:c r="E203" s="16" t="n">
        <x:f>MAX(0,D203*(1+EXP((LN(1+Assumptions!$C$60)-0.5*Assumptions!$C$61^2)+Assumptions!$C$61*((RAND()+RAND()+RAND()+RAND()+RAND()+RAND()+RAND()+RAND()+RAND()+RAND()+RAND()+RAND())-6))-1)+PT_Y5_MC!F67)</x:f>
        <x:v>1218119.8910848652</x:v>
      </x:c>
      <x:c r="F203" s="16" t="n">
        <x:f>MAX(0,E203*(1+EXP((LN(1+Assumptions!$C$60)-0.5*Assumptions!$C$61^2)+Assumptions!$C$61*((RAND()+RAND()+RAND()+RAND()+RAND()+RAND()+RAND()+RAND()+RAND()+RAND()+RAND()+RAND())-6))-1)+PT_Y5_MC!G67)</x:f>
        <x:v>1583374.4889523645</x:v>
      </x:c>
      <x:c r="G203" s="16" t="n">
        <x:f>MAX(0,F203*(1+EXP((LN(1+Assumptions!$C$60)-0.5*Assumptions!$C$61^2)+Assumptions!$C$61*((RAND()+RAND()+RAND()+RAND()+RAND()+RAND()+RAND()+RAND()+RAND()+RAND()+RAND()+RAND())-6))-1)+PT_Y5_MC!H67)</x:f>
        <x:v>1633169.525573163</x:v>
      </x:c>
      <x:c r="H203" s="16" t="n">
        <x:f>MAX(0,G203*(1+EXP((LN(1+Assumptions!$C$60)-0.5*Assumptions!$C$61^2)+Assumptions!$C$61*((RAND()+RAND()+RAND()+RAND()+RAND()+RAND()+RAND()+RAND()+RAND()+RAND()+RAND()+RAND())-6))-1)+PT_Y5_MC!I67)</x:f>
        <x:v>1841148.5087407571</x:v>
      </x:c>
      <x:c r="I203" s="16" t="n">
        <x:f>MAX(0,H203*(1+EXP((LN(1+Assumptions!$C$60)-0.5*Assumptions!$C$61^2)+Assumptions!$C$61*((RAND()+RAND()+RAND()+RAND()+RAND()+RAND()+RAND()+RAND()+RAND()+RAND()+RAND()+RAND())-6))-1)+PT_Y5_MC!J67)</x:f>
        <x:v>1928007.0752371089</x:v>
      </x:c>
      <x:c r="J203" s="16" t="n">
        <x:f>MAX(0,I203*(1+EXP((LN(1+Assumptions!$C$60)-0.5*Assumptions!$C$61^2)+Assumptions!$C$61*((RAND()+RAND()+RAND()+RAND()+RAND()+RAND()+RAND()+RAND()+RAND()+RAND()+RAND()+RAND())-6))-1)+PT_Y5_MC!K67)</x:f>
        <x:v>1904808.5185076417</x:v>
      </x:c>
      <x:c r="K203" s="16" t="n">
        <x:f>MAX(0,J203*(1+EXP((LN(1+Assumptions!$C$60)-0.5*Assumptions!$C$61^2)+Assumptions!$C$61*((RAND()+RAND()+RAND()+RAND()+RAND()+RAND()+RAND()+RAND()+RAND()+RAND()+RAND()+RAND())-6))-1)+PT_Y5_MC!L67)</x:f>
        <x:v>2015547.0951763275</x:v>
      </x:c>
      <x:c r="L203" s="16" t="n">
        <x:f>MAX(0,K203*(1+EXP((LN(1+Assumptions!$C$60)-0.5*Assumptions!$C$61^2)+Assumptions!$C$61*((RAND()+RAND()+RAND()+RAND()+RAND()+RAND()+RAND()+RAND()+RAND()+RAND()+RAND()+RAND())-6))-1)+PT_Y5_MC!M67)</x:f>
        <x:v>2848252.2140997676</x:v>
      </x:c>
      <x:c r="M203" s="16" t="n">
        <x:f>MAX(0,L203*(1+EXP((LN(1+Assumptions!$C$60)-0.5*Assumptions!$C$61^2)+Assumptions!$C$61*((RAND()+RAND()+RAND()+RAND()+RAND()+RAND()+RAND()+RAND()+RAND()+RAND()+RAND()+RAND())-6))-1)+PT_Y5_MC!N67)</x:f>
        <x:v>3320018.3111176374</x:v>
      </x:c>
      <x:c r="N203" s="16" t="n">
        <x:f>MAX(0,M203*(1+EXP((LN(1+Assumptions!$C$60)-0.5*Assumptions!$C$61^2)+Assumptions!$C$61*((RAND()+RAND()+RAND()+RAND()+RAND()+RAND()+RAND()+RAND()+RAND()+RAND()+RAND()+RAND())-6))-1)+PT_Y5_MC!O67)</x:f>
        <x:v>3586938.076213417</x:v>
      </x:c>
      <x:c r="O203" s="16" t="n">
        <x:f>MAX(0,N203*(1+EXP((LN(1+Assumptions!$C$60)-0.5*Assumptions!$C$61^2)+Assumptions!$C$61*((RAND()+RAND()+RAND()+RAND()+RAND()+RAND()+RAND()+RAND()+RAND()+RAND()+RAND()+RAND())-6))-1)+PT_Y5_MC!P67)</x:f>
        <x:v>4187825.4288317915</x:v>
      </x:c>
      <x:c r="P203" s="16" t="n">
        <x:f>MAX(0,O203*(1+EXP((LN(1+Assumptions!$C$60)-0.5*Assumptions!$C$61^2)+Assumptions!$C$61*((RAND()+RAND()+RAND()+RAND()+RAND()+RAND()+RAND()+RAND()+RAND()+RAND()+RAND()+RAND())-6))-1)+PT_Y5_MC!Q67)</x:f>
        <x:v>4392315.439209679</x:v>
      </x:c>
      <x:c r="Q203" s="16" t="n">
        <x:f>MAX(0,P203*(1+EXP((LN(1+Assumptions!$C$60)-0.5*Assumptions!$C$61^2)+Assumptions!$C$61*((RAND()+RAND()+RAND()+RAND()+RAND()+RAND()+RAND()+RAND()+RAND()+RAND()+RAND()+RAND())-6))-1)+PT_Y5_MC!R67)</x:f>
        <x:v>5304001.412278208</x:v>
      </x:c>
      <x:c r="R203" s="16" t="n">
        <x:f>MAX(0,Q203*(1+EXP((LN(1+Assumptions!$C$60)-0.5*Assumptions!$C$61^2)+Assumptions!$C$61*((RAND()+RAND()+RAND()+RAND()+RAND()+RAND()+RAND()+RAND()+RAND()+RAND()+RAND()+RAND())-6))-1)+PT_Y5_MC!S67)</x:f>
        <x:v>7330010.594240901</x:v>
      </x:c>
      <x:c r="S203" s="16" t="n">
        <x:f>MAX(0,R203*(1+EXP((LN(1+Assumptions!$C$60)-0.5*Assumptions!$C$61^2)+Assumptions!$C$61*((RAND()+RAND()+RAND()+RAND()+RAND()+RAND()+RAND()+RAND()+RAND()+RAND()+RAND()+RAND())-6))-1)+PT_Y5_MC!T67)</x:f>
        <x:v>8300112.080518889</x:v>
      </x:c>
      <x:c r="T203" s="16" t="n">
        <x:f>MAX(0,S203*(1+EXP((LN(1+Assumptions!$C$60)-0.5*Assumptions!$C$61^2)+Assumptions!$C$61*((RAND()+RAND()+RAND()+RAND()+RAND()+RAND()+RAND()+RAND()+RAND()+RAND()+RAND()+RAND())-6))-1)+PT_Y5_MC!U67)</x:f>
        <x:v>9613873.436986342</x:v>
      </x:c>
      <x:c r="U203" s="16" t="n">
        <x:f>MAX(0,T203*(1+EXP((LN(1+Assumptions!$C$60)-0.5*Assumptions!$C$61^2)+Assumptions!$C$61*((RAND()+RAND()+RAND()+RAND()+RAND()+RAND()+RAND()+RAND()+RAND()+RAND()+RAND()+RAND())-6))-1)+PT_Y5_MC!V67)</x:f>
        <x:v>12037142.895709015</x:v>
      </x:c>
      <x:c r="V203" s="16" t="n">
        <x:f>MAX(0,U203*(1+EXP((LN(1+Assumptions!$C$60)-0.5*Assumptions!$C$61^2)+Assumptions!$C$61*((RAND()+RAND()+RAND()+RAND()+RAND()+RAND()+RAND()+RAND()+RAND()+RAND()+RAND()+RAND())-6))-1)+PT_Y5_MC!W67)</x:f>
        <x:v>13394493.474642962</x:v>
      </x:c>
      <x:c r="W203" s="16" t="n">
        <x:f>MAX(0,V203*(1+EXP((LN(1+Assumptions!$C$60)-0.5*Assumptions!$C$61^2)+Assumptions!$C$61*((RAND()+RAND()+RAND()+RAND()+RAND()+RAND()+RAND()+RAND()+RAND()+RAND()+RAND()+RAND())-6))-1)+PT_Y5_MC!X67)</x:f>
        <x:v>12764983.002187574</x:v>
      </x:c>
      <x:c r="X203" s="16" t="n">
        <x:f>MAX(0,W203*(1+EXP((LN(1+Assumptions!$C$60)-0.5*Assumptions!$C$61^2)+Assumptions!$C$61*((RAND()+RAND()+RAND()+RAND()+RAND()+RAND()+RAND()+RAND()+RAND()+RAND()+RAND()+RAND())-6))-1)+PT_Y5_MC!Y67)</x:f>
        <x:v>13791233.95215963</x:v>
      </x:c>
      <x:c r="Y203" s="16" t="n">
        <x:f>MAX(0,X203*(1+EXP((LN(1+Assumptions!$C$60)-0.5*Assumptions!$C$61^2)+Assumptions!$C$61*((RAND()+RAND()+RAND()+RAND()+RAND()+RAND()+RAND()+RAND()+RAND()+RAND()+RAND()+RAND())-6))-1)+PT_Y5_MC!Z67)</x:f>
        <x:v>13169322.85530203</x:v>
      </x:c>
      <x:c r="Z203" s="16" t="n">
        <x:f>MAX(0,Y203*(1+EXP((LN(1+Assumptions!$C$60)-0.5*Assumptions!$C$61^2)+Assumptions!$C$61*((RAND()+RAND()+RAND()+RAND()+RAND()+RAND()+RAND()+RAND()+RAND()+RAND()+RAND()+RAND())-6))-1)+PT_Y5_MC!AA67)</x:f>
        <x:v>13430766.807144437</x:v>
      </x:c>
      <x:c r="AA203" s="16" t="n">
        <x:f>MAX(0,Z203*(1+EXP((LN(1+Assumptions!$C$60)-0.5*Assumptions!$C$61^2)+Assumptions!$C$61*((RAND()+RAND()+RAND()+RAND()+RAND()+RAND()+RAND()+RAND()+RAND()+RAND()+RAND()+RAND())-6))-1)+PT_Y5_MC!AB67)</x:f>
        <x:v>15969897.754879346</x:v>
      </x:c>
      <x:c r="AB203" s="16" t="n">
        <x:f>MAX(0,AA203*(1+EXP((LN(1+Assumptions!$C$60)-0.5*Assumptions!$C$61^2)+Assumptions!$C$61*((RAND()+RAND()+RAND()+RAND()+RAND()+RAND()+RAND()+RAND()+RAND()+RAND()+RAND()+RAND())-6))-1)+PT_Y5_MC!AC67)</x:f>
        <x:v>14770468.281428935</x:v>
      </x:c>
      <x:c r="AC203" s="16" t="n">
        <x:f>MAX(0,AB203*(1+EXP((LN(1+Assumptions!$C$60)-0.5*Assumptions!$C$61^2)+Assumptions!$C$61*((RAND()+RAND()+RAND()+RAND()+RAND()+RAND()+RAND()+RAND()+RAND()+RAND()+RAND()+RAND())-6))-1)+PT_Y5_MC!AD67)</x:f>
        <x:v>18650876.75976656</x:v>
      </x:c>
      <x:c r="AD203" s="16" t="n">
        <x:f>MAX(0,AC203*(1+EXP((LN(1+Assumptions!$C$60)-0.5*Assumptions!$C$61^2)+Assumptions!$C$61*((RAND()+RAND()+RAND()+RAND()+RAND()+RAND()+RAND()+RAND()+RAND()+RAND()+RAND()+RAND())-6))-1)+PT_Y5_MC!AE67)</x:f>
        <x:v>21494068.38056932</x:v>
      </x:c>
      <x:c r="AE203" s="16" t="n">
        <x:f>MAX(0,AD203*(1+EXP((LN(1+Assumptions!$C$60)-0.5*Assumptions!$C$61^2)+Assumptions!$C$61*((RAND()+RAND()+RAND()+RAND()+RAND()+RAND()+RAND()+RAND()+RAND()+RAND()+RAND()+RAND())-6))-1)+PT_Y5_MC!AF67)</x:f>
        <x:v>26419527.52345734</x:v>
      </x:c>
      <x:c r="AF203" s="16" t="n">
        <x:f>MAX(0,AE203*(1+EXP((LN(1+Assumptions!$C$60)-0.5*Assumptions!$C$61^2)+Assumptions!$C$61*((RAND()+RAND()+RAND()+RAND()+RAND()+RAND()+RAND()+RAND()+RAND()+RAND()+RAND()+RAND())-6))-1)+PT_Y5_MC!AG67)</x:f>
        <x:v>28914991.806394987</x:v>
      </x:c>
    </x:row>
    <x:row r="204">
      <x:c r="A204" s="39">
        <x:v>200</x:v>
      </x:c>
      <x:c r="B204" s="16" t="n">
        <x:f>PT_Y5_MC!C68</x:f>
        <x:v>1029031.25</x:v>
      </x:c>
      <x:c r="C204" s="16" t="n">
        <x:f>MAX(0,B204*(1+EXP((LN(1+Assumptions!$C$60)-0.5*Assumptions!$C$61^2)+Assumptions!$C$61*((RAND()+RAND()+RAND()+RAND()+RAND()+RAND()+RAND()+RAND()+RAND()+RAND()+RAND()+RAND())-6))-1)+PT_Y5_MC!D67)</x:f>
        <x:v>1109789.204816143</x:v>
      </x:c>
      <x:c r="D204" s="16" t="n">
        <x:f>MAX(0,C204*(1+EXP((LN(1+Assumptions!$C$60)-0.5*Assumptions!$C$61^2)+Assumptions!$C$61*((RAND()+RAND()+RAND()+RAND()+RAND()+RAND()+RAND()+RAND()+RAND()+RAND()+RAND()+RAND())-6))-1)+PT_Y5_MC!E67)</x:f>
        <x:v>1008245.7060560377</x:v>
      </x:c>
      <x:c r="E204" s="16" t="n">
        <x:f>MAX(0,D204*(1+EXP((LN(1+Assumptions!$C$60)-0.5*Assumptions!$C$61^2)+Assumptions!$C$61*((RAND()+RAND()+RAND()+RAND()+RAND()+RAND()+RAND()+RAND()+RAND()+RAND()+RAND()+RAND())-6))-1)+PT_Y5_MC!F67)</x:f>
        <x:v>969313.6036685266</x:v>
      </x:c>
      <x:c r="F204" s="16" t="n">
        <x:f>MAX(0,E204*(1+EXP((LN(1+Assumptions!$C$60)-0.5*Assumptions!$C$61^2)+Assumptions!$C$61*((RAND()+RAND()+RAND()+RAND()+RAND()+RAND()+RAND()+RAND()+RAND()+RAND()+RAND()+RAND())-6))-1)+PT_Y5_MC!G67)</x:f>
        <x:v>937262.7824934798</x:v>
      </x:c>
      <x:c r="G204" s="16" t="n">
        <x:f>MAX(0,F204*(1+EXP((LN(1+Assumptions!$C$60)-0.5*Assumptions!$C$61^2)+Assumptions!$C$61*((RAND()+RAND()+RAND()+RAND()+RAND()+RAND()+RAND()+RAND()+RAND()+RAND()+RAND()+RAND())-6))-1)+PT_Y5_MC!H67)</x:f>
        <x:v>805859.3063675184</x:v>
      </x:c>
      <x:c r="H204" s="16" t="n">
        <x:f>MAX(0,G204*(1+EXP((LN(1+Assumptions!$C$60)-0.5*Assumptions!$C$61^2)+Assumptions!$C$61*((RAND()+RAND()+RAND()+RAND()+RAND()+RAND()+RAND()+RAND()+RAND()+RAND()+RAND()+RAND())-6))-1)+PT_Y5_MC!I67)</x:f>
        <x:v>708133.8613632038</x:v>
      </x:c>
      <x:c r="I204" s="16" t="n">
        <x:f>MAX(0,H204*(1+EXP((LN(1+Assumptions!$C$60)-0.5*Assumptions!$C$61^2)+Assumptions!$C$61*((RAND()+RAND()+RAND()+RAND()+RAND()+RAND()+RAND()+RAND()+RAND()+RAND()+RAND()+RAND())-6))-1)+PT_Y5_MC!J67)</x:f>
        <x:v>602484.3660870573</x:v>
      </x:c>
      <x:c r="J204" s="16" t="n">
        <x:f>MAX(0,I204*(1+EXP((LN(1+Assumptions!$C$60)-0.5*Assumptions!$C$61^2)+Assumptions!$C$61*((RAND()+RAND()+RAND()+RAND()+RAND()+RAND()+RAND()+RAND()+RAND()+RAND()+RAND()+RAND())-6))-1)+PT_Y5_MC!K67)</x:f>
        <x:v>602397.6359690306</x:v>
      </x:c>
      <x:c r="K204" s="16" t="n">
        <x:f>MAX(0,J204*(1+EXP((LN(1+Assumptions!$C$60)-0.5*Assumptions!$C$61^2)+Assumptions!$C$61*((RAND()+RAND()+RAND()+RAND()+RAND()+RAND()+RAND()+RAND()+RAND()+RAND()+RAND()+RAND())-6))-1)+PT_Y5_MC!L67)</x:f>
        <x:v>569308.2215990339</x:v>
      </x:c>
      <x:c r="L204" s="16" t="n">
        <x:f>MAX(0,K204*(1+EXP((LN(1+Assumptions!$C$60)-0.5*Assumptions!$C$61^2)+Assumptions!$C$61*((RAND()+RAND()+RAND()+RAND()+RAND()+RAND()+RAND()+RAND()+RAND()+RAND()+RAND()+RAND())-6))-1)+PT_Y5_MC!M67)</x:f>
        <x:v>657405.7519759361</x:v>
      </x:c>
      <x:c r="M204" s="16" t="n">
        <x:f>MAX(0,L204*(1+EXP((LN(1+Assumptions!$C$60)-0.5*Assumptions!$C$61^2)+Assumptions!$C$61*((RAND()+RAND()+RAND()+RAND()+RAND()+RAND()+RAND()+RAND()+RAND()+RAND()+RAND()+RAND())-6))-1)+PT_Y5_MC!N67)</x:f>
        <x:v>682696.2394375616</x:v>
      </x:c>
      <x:c r="N204" s="16" t="n">
        <x:f>MAX(0,M204*(1+EXP((LN(1+Assumptions!$C$60)-0.5*Assumptions!$C$61^2)+Assumptions!$C$61*((RAND()+RAND()+RAND()+RAND()+RAND()+RAND()+RAND()+RAND()+RAND()+RAND()+RAND()+RAND())-6))-1)+PT_Y5_MC!O67)</x:f>
        <x:v>832232.9674849401</x:v>
      </x:c>
      <x:c r="O204" s="16" t="n">
        <x:f>MAX(0,N204*(1+EXP((LN(1+Assumptions!$C$60)-0.5*Assumptions!$C$61^2)+Assumptions!$C$61*((RAND()+RAND()+RAND()+RAND()+RAND()+RAND()+RAND()+RAND()+RAND()+RAND()+RAND()+RAND())-6))-1)+PT_Y5_MC!P67)</x:f>
        <x:v>968479.4923926819</x:v>
      </x:c>
      <x:c r="P204" s="16" t="n">
        <x:f>MAX(0,O204*(1+EXP((LN(1+Assumptions!$C$60)-0.5*Assumptions!$C$61^2)+Assumptions!$C$61*((RAND()+RAND()+RAND()+RAND()+RAND()+RAND()+RAND()+RAND()+RAND()+RAND()+RAND()+RAND())-6))-1)+PT_Y5_MC!Q67)</x:f>
        <x:v>1321488.8200344178</x:v>
      </x:c>
      <x:c r="Q204" s="16" t="n">
        <x:f>MAX(0,P204*(1+EXP((LN(1+Assumptions!$C$60)-0.5*Assumptions!$C$61^2)+Assumptions!$C$61*((RAND()+RAND()+RAND()+RAND()+RAND()+RAND()+RAND()+RAND()+RAND()+RAND()+RAND()+RAND())-6))-1)+PT_Y5_MC!R67)</x:f>
        <x:v>1219691.657623062</x:v>
      </x:c>
      <x:c r="R204" s="16" t="n">
        <x:f>MAX(0,Q204*(1+EXP((LN(1+Assumptions!$C$60)-0.5*Assumptions!$C$61^2)+Assumptions!$C$61*((RAND()+RAND()+RAND()+RAND()+RAND()+RAND()+RAND()+RAND()+RAND()+RAND()+RAND()+RAND())-6))-1)+PT_Y5_MC!S67)</x:f>
        <x:v>1222262.9633876416</x:v>
      </x:c>
      <x:c r="S204" s="16" t="n">
        <x:f>MAX(0,R204*(1+EXP((LN(1+Assumptions!$C$60)-0.5*Assumptions!$C$61^2)+Assumptions!$C$61*((RAND()+RAND()+RAND()+RAND()+RAND()+RAND()+RAND()+RAND()+RAND()+RAND()+RAND()+RAND())-6))-1)+PT_Y5_MC!T67)</x:f>
        <x:v>1324818.7691059965</x:v>
      </x:c>
      <x:c r="T204" s="16" t="n">
        <x:f>MAX(0,S204*(1+EXP((LN(1+Assumptions!$C$60)-0.5*Assumptions!$C$61^2)+Assumptions!$C$61*((RAND()+RAND()+RAND()+RAND()+RAND()+RAND()+RAND()+RAND()+RAND()+RAND()+RAND()+RAND())-6))-1)+PT_Y5_MC!U67)</x:f>
        <x:v>1346421.5520092729</x:v>
      </x:c>
      <x:c r="U204" s="16" t="n">
        <x:f>MAX(0,T204*(1+EXP((LN(1+Assumptions!$C$60)-0.5*Assumptions!$C$61^2)+Assumptions!$C$61*((RAND()+RAND()+RAND()+RAND()+RAND()+RAND()+RAND()+RAND()+RAND()+RAND()+RAND()+RAND())-6))-1)+PT_Y5_MC!V67)</x:f>
        <x:v>1570870.4430542705</x:v>
      </x:c>
      <x:c r="V204" s="16" t="n">
        <x:f>MAX(0,U204*(1+EXP((LN(1+Assumptions!$C$60)-0.5*Assumptions!$C$61^2)+Assumptions!$C$61*((RAND()+RAND()+RAND()+RAND()+RAND()+RAND()+RAND()+RAND()+RAND()+RAND()+RAND()+RAND())-6))-1)+PT_Y5_MC!W67)</x:f>
        <x:v>1587929.6151368984</x:v>
      </x:c>
      <x:c r="W204" s="16" t="n">
        <x:f>MAX(0,V204*(1+EXP((LN(1+Assumptions!$C$60)-0.5*Assumptions!$C$61^2)+Assumptions!$C$61*((RAND()+RAND()+RAND()+RAND()+RAND()+RAND()+RAND()+RAND()+RAND()+RAND()+RAND()+RAND())-6))-1)+PT_Y5_MC!X67)</x:f>
        <x:v>1741146.7951735468</x:v>
      </x:c>
      <x:c r="X204" s="16" t="n">
        <x:f>MAX(0,W204*(1+EXP((LN(1+Assumptions!$C$60)-0.5*Assumptions!$C$61^2)+Assumptions!$C$61*((RAND()+RAND()+RAND()+RAND()+RAND()+RAND()+RAND()+RAND()+RAND()+RAND()+RAND()+RAND())-6))-1)+PT_Y5_MC!Y67)</x:f>
        <x:v>2190496.2423957386</x:v>
      </x:c>
      <x:c r="Y204" s="16" t="n">
        <x:f>MAX(0,X204*(1+EXP((LN(1+Assumptions!$C$60)-0.5*Assumptions!$C$61^2)+Assumptions!$C$61*((RAND()+RAND()+RAND()+RAND()+RAND()+RAND()+RAND()+RAND()+RAND()+RAND()+RAND()+RAND())-6))-1)+PT_Y5_MC!Z67)</x:f>
        <x:v>2440367.774185098</x:v>
      </x:c>
      <x:c r="Z204" s="16" t="n">
        <x:f>MAX(0,Y204*(1+EXP((LN(1+Assumptions!$C$60)-0.5*Assumptions!$C$61^2)+Assumptions!$C$61*((RAND()+RAND()+RAND()+RAND()+RAND()+RAND()+RAND()+RAND()+RAND()+RAND()+RAND()+RAND())-6))-1)+PT_Y5_MC!AA67)</x:f>
        <x:v>2578002.4494632105</x:v>
      </x:c>
      <x:c r="AA204" s="16" t="n">
        <x:f>MAX(0,Z204*(1+EXP((LN(1+Assumptions!$C$60)-0.5*Assumptions!$C$61^2)+Assumptions!$C$61*((RAND()+RAND()+RAND()+RAND()+RAND()+RAND()+RAND()+RAND()+RAND()+RAND()+RAND()+RAND())-6))-1)+PT_Y5_MC!AB67)</x:f>
        <x:v>3619342.544999593</x:v>
      </x:c>
      <x:c r="AB204" s="16" t="n">
        <x:f>MAX(0,AA204*(1+EXP((LN(1+Assumptions!$C$60)-0.5*Assumptions!$C$61^2)+Assumptions!$C$61*((RAND()+RAND()+RAND()+RAND()+RAND()+RAND()+RAND()+RAND()+RAND()+RAND()+RAND()+RAND())-6))-1)+PT_Y5_MC!AC67)</x:f>
        <x:v>3912409.5788326985</x:v>
      </x:c>
      <x:c r="AC204" s="16" t="n">
        <x:f>MAX(0,AB204*(1+EXP((LN(1+Assumptions!$C$60)-0.5*Assumptions!$C$61^2)+Assumptions!$C$61*((RAND()+RAND()+RAND()+RAND()+RAND()+RAND()+RAND()+RAND()+RAND()+RAND()+RAND()+RAND())-6))-1)+PT_Y5_MC!AD67)</x:f>
        <x:v>4529075.005661726</x:v>
      </x:c>
      <x:c r="AD204" s="16" t="n">
        <x:f>MAX(0,AC204*(1+EXP((LN(1+Assumptions!$C$60)-0.5*Assumptions!$C$61^2)+Assumptions!$C$61*((RAND()+RAND()+RAND()+RAND()+RAND()+RAND()+RAND()+RAND()+RAND()+RAND()+RAND()+RAND())-6))-1)+PT_Y5_MC!AE67)</x:f>
        <x:v>5088860.689734095</x:v>
      </x:c>
      <x:c r="AE204" s="16" t="n">
        <x:f>MAX(0,AD204*(1+EXP((LN(1+Assumptions!$C$60)-0.5*Assumptions!$C$61^2)+Assumptions!$C$61*((RAND()+RAND()+RAND()+RAND()+RAND()+RAND()+RAND()+RAND()+RAND()+RAND()+RAND()+RAND())-6))-1)+PT_Y5_MC!AF67)</x:f>
        <x:v>6388546.522209704</x:v>
      </x:c>
      <x:c r="AF204" s="16" t="n">
        <x:f>MAX(0,AE204*(1+EXP((LN(1+Assumptions!$C$60)-0.5*Assumptions!$C$61^2)+Assumptions!$C$61*((RAND()+RAND()+RAND()+RAND()+RAND()+RAND()+RAND()+RAND()+RAND()+RAND()+RAND()+RAND())-6))-1)+PT_Y5_MC!AG67)</x:f>
        <x:v>6942275.3964029085</x:v>
      </x:c>
    </x:row>
    <x:row r="205">
      <x:c r="A205" s="39">
        <x:v>201</x:v>
      </x:c>
      <x:c r="B205" s="16" t="n">
        <x:f>PT_Y5_MC!C68</x:f>
        <x:v>1029031.25</x:v>
      </x:c>
      <x:c r="C205" s="16" t="n">
        <x:f>MAX(0,B205*(1+EXP((LN(1+Assumptions!$C$60)-0.5*Assumptions!$C$61^2)+Assumptions!$C$61*((RAND()+RAND()+RAND()+RAND()+RAND()+RAND()+RAND()+RAND()+RAND()+RAND()+RAND()+RAND())-6))-1)+PT_Y5_MC!D67)</x:f>
        <x:v>1327720.8390146894</x:v>
      </x:c>
      <x:c r="D205" s="16" t="n">
        <x:f>MAX(0,C205*(1+EXP((LN(1+Assumptions!$C$60)-0.5*Assumptions!$C$61^2)+Assumptions!$C$61*((RAND()+RAND()+RAND()+RAND()+RAND()+RAND()+RAND()+RAND()+RAND()+RAND()+RAND()+RAND())-6))-1)+PT_Y5_MC!E67)</x:f>
        <x:v>1234539.006246397</x:v>
      </x:c>
      <x:c r="E205" s="16" t="n">
        <x:f>MAX(0,D205*(1+EXP((LN(1+Assumptions!$C$60)-0.5*Assumptions!$C$61^2)+Assumptions!$C$61*((RAND()+RAND()+RAND()+RAND()+RAND()+RAND()+RAND()+RAND()+RAND()+RAND()+RAND()+RAND())-6))-1)+PT_Y5_MC!F67)</x:f>
        <x:v>1337611.1029590028</x:v>
      </x:c>
      <x:c r="F205" s="16" t="n">
        <x:f>MAX(0,E205*(1+EXP((LN(1+Assumptions!$C$60)-0.5*Assumptions!$C$61^2)+Assumptions!$C$61*((RAND()+RAND()+RAND()+RAND()+RAND()+RAND()+RAND()+RAND()+RAND()+RAND()+RAND()+RAND())-6))-1)+PT_Y5_MC!G67)</x:f>
        <x:v>1347476.4374019266</x:v>
      </x:c>
      <x:c r="G205" s="16" t="n">
        <x:f>MAX(0,F205*(1+EXP((LN(1+Assumptions!$C$60)-0.5*Assumptions!$C$61^2)+Assumptions!$C$61*((RAND()+RAND()+RAND()+RAND()+RAND()+RAND()+RAND()+RAND()+RAND()+RAND()+RAND()+RAND())-6))-1)+PT_Y5_MC!H67)</x:f>
        <x:v>1556283.1259302965</x:v>
      </x:c>
      <x:c r="H205" s="16" t="n">
        <x:f>MAX(0,G205*(1+EXP((LN(1+Assumptions!$C$60)-0.5*Assumptions!$C$61^2)+Assumptions!$C$61*((RAND()+RAND()+RAND()+RAND()+RAND()+RAND()+RAND()+RAND()+RAND()+RAND()+RAND()+RAND())-6))-1)+PT_Y5_MC!I67)</x:f>
        <x:v>2351656.3960557072</x:v>
      </x:c>
      <x:c r="I205" s="16" t="n">
        <x:f>MAX(0,H205*(1+EXP((LN(1+Assumptions!$C$60)-0.5*Assumptions!$C$61^2)+Assumptions!$C$61*((RAND()+RAND()+RAND()+RAND()+RAND()+RAND()+RAND()+RAND()+RAND()+RAND()+RAND()+RAND())-6))-1)+PT_Y5_MC!J67)</x:f>
        <x:v>2790539.839045413</x:v>
      </x:c>
      <x:c r="J205" s="16" t="n">
        <x:f>MAX(0,I205*(1+EXP((LN(1+Assumptions!$C$60)-0.5*Assumptions!$C$61^2)+Assumptions!$C$61*((RAND()+RAND()+RAND()+RAND()+RAND()+RAND()+RAND()+RAND()+RAND()+RAND()+RAND()+RAND())-6))-1)+PT_Y5_MC!K67)</x:f>
        <x:v>2679957.5670367368</x:v>
      </x:c>
      <x:c r="K205" s="16" t="n">
        <x:f>MAX(0,J205*(1+EXP((LN(1+Assumptions!$C$60)-0.5*Assumptions!$C$61^2)+Assumptions!$C$61*((RAND()+RAND()+RAND()+RAND()+RAND()+RAND()+RAND()+RAND()+RAND()+RAND()+RAND()+RAND())-6))-1)+PT_Y5_MC!L67)</x:f>
        <x:v>3409919.4218295678</x:v>
      </x:c>
      <x:c r="L205" s="16" t="n">
        <x:f>MAX(0,K205*(1+EXP((LN(1+Assumptions!$C$60)-0.5*Assumptions!$C$61^2)+Assumptions!$C$61*((RAND()+RAND()+RAND()+RAND()+RAND()+RAND()+RAND()+RAND()+RAND()+RAND()+RAND()+RAND())-6))-1)+PT_Y5_MC!M67)</x:f>
        <x:v>3479432.465164176</x:v>
      </x:c>
      <x:c r="M205" s="16" t="n">
        <x:f>MAX(0,L205*(1+EXP((LN(1+Assumptions!$C$60)-0.5*Assumptions!$C$61^2)+Assumptions!$C$61*((RAND()+RAND()+RAND()+RAND()+RAND()+RAND()+RAND()+RAND()+RAND()+RAND()+RAND()+RAND())-6))-1)+PT_Y5_MC!N67)</x:f>
        <x:v>3039251.2934692944</x:v>
      </x:c>
      <x:c r="N205" s="16" t="n">
        <x:f>MAX(0,M205*(1+EXP((LN(1+Assumptions!$C$60)-0.5*Assumptions!$C$61^2)+Assumptions!$C$61*((RAND()+RAND()+RAND()+RAND()+RAND()+RAND()+RAND()+RAND()+RAND()+RAND()+RAND()+RAND())-6))-1)+PT_Y5_MC!O67)</x:f>
        <x:v>2550160.409101722</x:v>
      </x:c>
      <x:c r="O205" s="16" t="n">
        <x:f>MAX(0,N205*(1+EXP((LN(1+Assumptions!$C$60)-0.5*Assumptions!$C$61^2)+Assumptions!$C$61*((RAND()+RAND()+RAND()+RAND()+RAND()+RAND()+RAND()+RAND()+RAND()+RAND()+RAND()+RAND())-6))-1)+PT_Y5_MC!P67)</x:f>
        <x:v>2368942.8257823875</x:v>
      </x:c>
      <x:c r="P205" s="16" t="n">
        <x:f>MAX(0,O205*(1+EXP((LN(1+Assumptions!$C$60)-0.5*Assumptions!$C$61^2)+Assumptions!$C$61*((RAND()+RAND()+RAND()+RAND()+RAND()+RAND()+RAND()+RAND()+RAND()+RAND()+RAND()+RAND())-6))-1)+PT_Y5_MC!Q67)</x:f>
        <x:v>2929641.9784127874</x:v>
      </x:c>
      <x:c r="Q205" s="16" t="n">
        <x:f>MAX(0,P205*(1+EXP((LN(1+Assumptions!$C$60)-0.5*Assumptions!$C$61^2)+Assumptions!$C$61*((RAND()+RAND()+RAND()+RAND()+RAND()+RAND()+RAND()+RAND()+RAND()+RAND()+RAND()+RAND())-6))-1)+PT_Y5_MC!R67)</x:f>
        <x:v>2825891.1158639733</x:v>
      </x:c>
      <x:c r="R205" s="16" t="n">
        <x:f>MAX(0,Q205*(1+EXP((LN(1+Assumptions!$C$60)-0.5*Assumptions!$C$61^2)+Assumptions!$C$61*((RAND()+RAND()+RAND()+RAND()+RAND()+RAND()+RAND()+RAND()+RAND()+RAND()+RAND()+RAND())-6))-1)+PT_Y5_MC!S67)</x:f>
        <x:v>2896079.1491544573</x:v>
      </x:c>
      <x:c r="S205" s="16" t="n">
        <x:f>MAX(0,R205*(1+EXP((LN(1+Assumptions!$C$60)-0.5*Assumptions!$C$61^2)+Assumptions!$C$61*((RAND()+RAND()+RAND()+RAND()+RAND()+RAND()+RAND()+RAND()+RAND()+RAND()+RAND()+RAND())-6))-1)+PT_Y5_MC!T67)</x:f>
        <x:v>3417711.05340706</x:v>
      </x:c>
      <x:c r="T205" s="16" t="n">
        <x:f>MAX(0,S205*(1+EXP((LN(1+Assumptions!$C$60)-0.5*Assumptions!$C$61^2)+Assumptions!$C$61*((RAND()+RAND()+RAND()+RAND()+RAND()+RAND()+RAND()+RAND()+RAND()+RAND()+RAND()+RAND())-6))-1)+PT_Y5_MC!U67)</x:f>
        <x:v>3440770.887651437</x:v>
      </x:c>
      <x:c r="U205" s="16" t="n">
        <x:f>MAX(0,T205*(1+EXP((LN(1+Assumptions!$C$60)-0.5*Assumptions!$C$61^2)+Assumptions!$C$61*((RAND()+RAND()+RAND()+RAND()+RAND()+RAND()+RAND()+RAND()+RAND()+RAND()+RAND()+RAND())-6))-1)+PT_Y5_MC!V67)</x:f>
        <x:v>3916849.147657686</x:v>
      </x:c>
      <x:c r="V205" s="16" t="n">
        <x:f>MAX(0,U205*(1+EXP((LN(1+Assumptions!$C$60)-0.5*Assumptions!$C$61^2)+Assumptions!$C$61*((RAND()+RAND()+RAND()+RAND()+RAND()+RAND()+RAND()+RAND()+RAND()+RAND()+RAND()+RAND())-6))-1)+PT_Y5_MC!W67)</x:f>
        <x:v>4397010.305154734</x:v>
      </x:c>
      <x:c r="W205" s="16" t="n">
        <x:f>MAX(0,V205*(1+EXP((LN(1+Assumptions!$C$60)-0.5*Assumptions!$C$61^2)+Assumptions!$C$61*((RAND()+RAND()+RAND()+RAND()+RAND()+RAND()+RAND()+RAND()+RAND()+RAND()+RAND()+RAND())-6))-1)+PT_Y5_MC!X67)</x:f>
        <x:v>5611354.47783562</x:v>
      </x:c>
      <x:c r="X205" s="16" t="n">
        <x:f>MAX(0,W205*(1+EXP((LN(1+Assumptions!$C$60)-0.5*Assumptions!$C$61^2)+Assumptions!$C$61*((RAND()+RAND()+RAND()+RAND()+RAND()+RAND()+RAND()+RAND()+RAND()+RAND()+RAND()+RAND())-6))-1)+PT_Y5_MC!Y67)</x:f>
        <x:v>4902877.54347069</x:v>
      </x:c>
      <x:c r="Y205" s="16" t="n">
        <x:f>MAX(0,X205*(1+EXP((LN(1+Assumptions!$C$60)-0.5*Assumptions!$C$61^2)+Assumptions!$C$61*((RAND()+RAND()+RAND()+RAND()+RAND()+RAND()+RAND()+RAND()+RAND()+RAND()+RAND()+RAND())-6))-1)+PT_Y5_MC!Z67)</x:f>
        <x:v>5325550.496248893</x:v>
      </x:c>
      <x:c r="Z205" s="16" t="n">
        <x:f>MAX(0,Y205*(1+EXP((LN(1+Assumptions!$C$60)-0.5*Assumptions!$C$61^2)+Assumptions!$C$61*((RAND()+RAND()+RAND()+RAND()+RAND()+RAND()+RAND()+RAND()+RAND()+RAND()+RAND()+RAND())-6))-1)+PT_Y5_MC!AA67)</x:f>
        <x:v>5426664.218973682</x:v>
      </x:c>
      <x:c r="AA205" s="16" t="n">
        <x:f>MAX(0,Z205*(1+EXP((LN(1+Assumptions!$C$60)-0.5*Assumptions!$C$61^2)+Assumptions!$C$61*((RAND()+RAND()+RAND()+RAND()+RAND()+RAND()+RAND()+RAND()+RAND()+RAND()+RAND()+RAND())-6))-1)+PT_Y5_MC!AB67)</x:f>
        <x:v>6617046.479399965</x:v>
      </x:c>
      <x:c r="AB205" s="16" t="n">
        <x:f>MAX(0,AA205*(1+EXP((LN(1+Assumptions!$C$60)-0.5*Assumptions!$C$61^2)+Assumptions!$C$61*((RAND()+RAND()+RAND()+RAND()+RAND()+RAND()+RAND()+RAND()+RAND()+RAND()+RAND()+RAND())-6))-1)+PT_Y5_MC!AC67)</x:f>
        <x:v>6897201.539842624</x:v>
      </x:c>
      <x:c r="AC205" s="16" t="n">
        <x:f>MAX(0,AB205*(1+EXP((LN(1+Assumptions!$C$60)-0.5*Assumptions!$C$61^2)+Assumptions!$C$61*((RAND()+RAND()+RAND()+RAND()+RAND()+RAND()+RAND()+RAND()+RAND()+RAND()+RAND()+RAND())-6))-1)+PT_Y5_MC!AD67)</x:f>
        <x:v>7538412.524737124</x:v>
      </x:c>
      <x:c r="AD205" s="16" t="n">
        <x:f>MAX(0,AC205*(1+EXP((LN(1+Assumptions!$C$60)-0.5*Assumptions!$C$61^2)+Assumptions!$C$61*((RAND()+RAND()+RAND()+RAND()+RAND()+RAND()+RAND()+RAND()+RAND()+RAND()+RAND()+RAND())-6))-1)+PT_Y5_MC!AE67)</x:f>
        <x:v>7021900.212529963</x:v>
      </x:c>
      <x:c r="AE205" s="16" t="n">
        <x:f>MAX(0,AD205*(1+EXP((LN(1+Assumptions!$C$60)-0.5*Assumptions!$C$61^2)+Assumptions!$C$61*((RAND()+RAND()+RAND()+RAND()+RAND()+RAND()+RAND()+RAND()+RAND()+RAND()+RAND()+RAND())-6))-1)+PT_Y5_MC!AF67)</x:f>
        <x:v>8429253.047576295</x:v>
      </x:c>
      <x:c r="AF205" s="16" t="n">
        <x:f>MAX(0,AE205*(1+EXP((LN(1+Assumptions!$C$60)-0.5*Assumptions!$C$61^2)+Assumptions!$C$61*((RAND()+RAND()+RAND()+RAND()+RAND()+RAND()+RAND()+RAND()+RAND()+RAND()+RAND()+RAND())-6))-1)+PT_Y5_MC!AG67)</x:f>
        <x:v>9511172.64591324</x:v>
      </x:c>
    </x:row>
    <x:row r="206">
      <x:c r="A206" s="39">
        <x:v>202</x:v>
      </x:c>
      <x:c r="B206" s="16" t="n">
        <x:f>PT_Y5_MC!C68</x:f>
        <x:v>1029031.25</x:v>
      </x:c>
      <x:c r="C206" s="16" t="n">
        <x:f>MAX(0,B206*(1+EXP((LN(1+Assumptions!$C$60)-0.5*Assumptions!$C$61^2)+Assumptions!$C$61*((RAND()+RAND()+RAND()+RAND()+RAND()+RAND()+RAND()+RAND()+RAND()+RAND()+RAND()+RAND())-6))-1)+PT_Y5_MC!D67)</x:f>
        <x:v>1226685.6650544694</x:v>
      </x:c>
      <x:c r="D206" s="16" t="n">
        <x:f>MAX(0,C206*(1+EXP((LN(1+Assumptions!$C$60)-0.5*Assumptions!$C$61^2)+Assumptions!$C$61*((RAND()+RAND()+RAND()+RAND()+RAND()+RAND()+RAND()+RAND()+RAND()+RAND()+RAND()+RAND())-6))-1)+PT_Y5_MC!E67)</x:f>
        <x:v>1289694.8583213822</x:v>
      </x:c>
      <x:c r="E206" s="16" t="n">
        <x:f>MAX(0,D206*(1+EXP((LN(1+Assumptions!$C$60)-0.5*Assumptions!$C$61^2)+Assumptions!$C$61*((RAND()+RAND()+RAND()+RAND()+RAND()+RAND()+RAND()+RAND()+RAND()+RAND()+RAND()+RAND())-6))-1)+PT_Y5_MC!F67)</x:f>
        <x:v>1338013.7974196633</x:v>
      </x:c>
      <x:c r="F206" s="16" t="n">
        <x:f>MAX(0,E206*(1+EXP((LN(1+Assumptions!$C$60)-0.5*Assumptions!$C$61^2)+Assumptions!$C$61*((RAND()+RAND()+RAND()+RAND()+RAND()+RAND()+RAND()+RAND()+RAND()+RAND()+RAND()+RAND())-6))-1)+PT_Y5_MC!G67)</x:f>
        <x:v>1201279.8602448173</x:v>
      </x:c>
      <x:c r="G206" s="16" t="n">
        <x:f>MAX(0,F206*(1+EXP((LN(1+Assumptions!$C$60)-0.5*Assumptions!$C$61^2)+Assumptions!$C$61*((RAND()+RAND()+RAND()+RAND()+RAND()+RAND()+RAND()+RAND()+RAND()+RAND()+RAND()+RAND())-6))-1)+PT_Y5_MC!H67)</x:f>
        <x:v>880492.7312967737</x:v>
      </x:c>
      <x:c r="H206" s="16" t="n">
        <x:f>MAX(0,G206*(1+EXP((LN(1+Assumptions!$C$60)-0.5*Assumptions!$C$61^2)+Assumptions!$C$61*((RAND()+RAND()+RAND()+RAND()+RAND()+RAND()+RAND()+RAND()+RAND()+RAND()+RAND()+RAND())-6))-1)+PT_Y5_MC!I67)</x:f>
        <x:v>731843.8971385919</x:v>
      </x:c>
      <x:c r="I206" s="16" t="n">
        <x:f>MAX(0,H206*(1+EXP((LN(1+Assumptions!$C$60)-0.5*Assumptions!$C$61^2)+Assumptions!$C$61*((RAND()+RAND()+RAND()+RAND()+RAND()+RAND()+RAND()+RAND()+RAND()+RAND()+RAND()+RAND())-6))-1)+PT_Y5_MC!J67)</x:f>
        <x:v>748149.8287824439</x:v>
      </x:c>
      <x:c r="J206" s="16" t="n">
        <x:f>MAX(0,I206*(1+EXP((LN(1+Assumptions!$C$60)-0.5*Assumptions!$C$61^2)+Assumptions!$C$61*((RAND()+RAND()+RAND()+RAND()+RAND()+RAND()+RAND()+RAND()+RAND()+RAND()+RAND()+RAND())-6))-1)+PT_Y5_MC!K67)</x:f>
        <x:v>798746.3624809909</x:v>
      </x:c>
      <x:c r="K206" s="16" t="n">
        <x:f>MAX(0,J206*(1+EXP((LN(1+Assumptions!$C$60)-0.5*Assumptions!$C$61^2)+Assumptions!$C$61*((RAND()+RAND()+RAND()+RAND()+RAND()+RAND()+RAND()+RAND()+RAND()+RAND()+RAND()+RAND())-6))-1)+PT_Y5_MC!L67)</x:f>
        <x:v>854005.0012434882</x:v>
      </x:c>
      <x:c r="L206" s="16" t="n">
        <x:f>MAX(0,K206*(1+EXP((LN(1+Assumptions!$C$60)-0.5*Assumptions!$C$61^2)+Assumptions!$C$61*((RAND()+RAND()+RAND()+RAND()+RAND()+RAND()+RAND()+RAND()+RAND()+RAND()+RAND()+RAND())-6))-1)+PT_Y5_MC!M67)</x:f>
        <x:v>1036495.4189813515</x:v>
      </x:c>
      <x:c r="M206" s="16" t="n">
        <x:f>MAX(0,L206*(1+EXP((LN(1+Assumptions!$C$60)-0.5*Assumptions!$C$61^2)+Assumptions!$C$61*((RAND()+RAND()+RAND()+RAND()+RAND()+RAND()+RAND()+RAND()+RAND()+RAND()+RAND()+RAND())-6))-1)+PT_Y5_MC!N67)</x:f>
        <x:v>1103756.8833777881</x:v>
      </x:c>
      <x:c r="N206" s="16" t="n">
        <x:f>MAX(0,M206*(1+EXP((LN(1+Assumptions!$C$60)-0.5*Assumptions!$C$61^2)+Assumptions!$C$61*((RAND()+RAND()+RAND()+RAND()+RAND()+RAND()+RAND()+RAND()+RAND()+RAND()+RAND()+RAND())-6))-1)+PT_Y5_MC!O67)</x:f>
        <x:v>1405552.7948258894</x:v>
      </x:c>
      <x:c r="O206" s="16" t="n">
        <x:f>MAX(0,N206*(1+EXP((LN(1+Assumptions!$C$60)-0.5*Assumptions!$C$61^2)+Assumptions!$C$61*((RAND()+RAND()+RAND()+RAND()+RAND()+RAND()+RAND()+RAND()+RAND()+RAND()+RAND()+RAND())-6))-1)+PT_Y5_MC!P67)</x:f>
        <x:v>1603084.2268179625</x:v>
      </x:c>
      <x:c r="P206" s="16" t="n">
        <x:f>MAX(0,O206*(1+EXP((LN(1+Assumptions!$C$60)-0.5*Assumptions!$C$61^2)+Assumptions!$C$61*((RAND()+RAND()+RAND()+RAND()+RAND()+RAND()+RAND()+RAND()+RAND()+RAND()+RAND()+RAND())-6))-1)+PT_Y5_MC!Q67)</x:f>
        <x:v>1628459.4998917864</x:v>
      </x:c>
      <x:c r="Q206" s="16" t="n">
        <x:f>MAX(0,P206*(1+EXP((LN(1+Assumptions!$C$60)-0.5*Assumptions!$C$61^2)+Assumptions!$C$61*((RAND()+RAND()+RAND()+RAND()+RAND()+RAND()+RAND()+RAND()+RAND()+RAND()+RAND()+RAND())-6))-1)+PT_Y5_MC!R67)</x:f>
        <x:v>1887853.4554170794</x:v>
      </x:c>
      <x:c r="R206" s="16" t="n">
        <x:f>MAX(0,Q206*(1+EXP((LN(1+Assumptions!$C$60)-0.5*Assumptions!$C$61^2)+Assumptions!$C$61*((RAND()+RAND()+RAND()+RAND()+RAND()+RAND()+RAND()+RAND()+RAND()+RAND()+RAND()+RAND())-6))-1)+PT_Y5_MC!S67)</x:f>
        <x:v>1955332.453910409</x:v>
      </x:c>
      <x:c r="S206" s="16" t="n">
        <x:f>MAX(0,R206*(1+EXP((LN(1+Assumptions!$C$60)-0.5*Assumptions!$C$61^2)+Assumptions!$C$61*((RAND()+RAND()+RAND()+RAND()+RAND()+RAND()+RAND()+RAND()+RAND()+RAND()+RAND()+RAND())-6))-1)+PT_Y5_MC!T67)</x:f>
        <x:v>2614599.3750613965</x:v>
      </x:c>
      <x:c r="T206" s="16" t="n">
        <x:f>MAX(0,S206*(1+EXP((LN(1+Assumptions!$C$60)-0.5*Assumptions!$C$61^2)+Assumptions!$C$61*((RAND()+RAND()+RAND()+RAND()+RAND()+RAND()+RAND()+RAND()+RAND()+RAND()+RAND()+RAND())-6))-1)+PT_Y5_MC!U67)</x:f>
        <x:v>2402857.4246538044</x:v>
      </x:c>
      <x:c r="U206" s="16" t="n">
        <x:f>MAX(0,T206*(1+EXP((LN(1+Assumptions!$C$60)-0.5*Assumptions!$C$61^2)+Assumptions!$C$61*((RAND()+RAND()+RAND()+RAND()+RAND()+RAND()+RAND()+RAND()+RAND()+RAND()+RAND()+RAND())-6))-1)+PT_Y5_MC!V67)</x:f>
        <x:v>2660604.0551757747</x:v>
      </x:c>
      <x:c r="V206" s="16" t="n">
        <x:f>MAX(0,U206*(1+EXP((LN(1+Assumptions!$C$60)-0.5*Assumptions!$C$61^2)+Assumptions!$C$61*((RAND()+RAND()+RAND()+RAND()+RAND()+RAND()+RAND()+RAND()+RAND()+RAND()+RAND()+RAND())-6))-1)+PT_Y5_MC!W67)</x:f>
        <x:v>2999766.9253300508</x:v>
      </x:c>
      <x:c r="W206" s="16" t="n">
        <x:f>MAX(0,V206*(1+EXP((LN(1+Assumptions!$C$60)-0.5*Assumptions!$C$61^2)+Assumptions!$C$61*((RAND()+RAND()+RAND()+RAND()+RAND()+RAND()+RAND()+RAND()+RAND()+RAND()+RAND()+RAND())-6))-1)+PT_Y5_MC!X67)</x:f>
        <x:v>3096688.9219145905</x:v>
      </x:c>
      <x:c r="X206" s="16" t="n">
        <x:f>MAX(0,W206*(1+EXP((LN(1+Assumptions!$C$60)-0.5*Assumptions!$C$61^2)+Assumptions!$C$61*((RAND()+RAND()+RAND()+RAND()+RAND()+RAND()+RAND()+RAND()+RAND()+RAND()+RAND()+RAND())-6))-1)+PT_Y5_MC!Y67)</x:f>
        <x:v>3208786.26485146</x:v>
      </x:c>
      <x:c r="Y206" s="16" t="n">
        <x:f>MAX(0,X206*(1+EXP((LN(1+Assumptions!$C$60)-0.5*Assumptions!$C$61^2)+Assumptions!$C$61*((RAND()+RAND()+RAND()+RAND()+RAND()+RAND()+RAND()+RAND()+RAND()+RAND()+RAND()+RAND())-6))-1)+PT_Y5_MC!Z67)</x:f>
        <x:v>2899257.828226749</x:v>
      </x:c>
      <x:c r="Z206" s="16" t="n">
        <x:f>MAX(0,Y206*(1+EXP((LN(1+Assumptions!$C$60)-0.5*Assumptions!$C$61^2)+Assumptions!$C$61*((RAND()+RAND()+RAND()+RAND()+RAND()+RAND()+RAND()+RAND()+RAND()+RAND()+RAND()+RAND())-6))-1)+PT_Y5_MC!AA67)</x:f>
        <x:v>2675969.187591209</x:v>
      </x:c>
      <x:c r="AA206" s="16" t="n">
        <x:f>MAX(0,Z206*(1+EXP((LN(1+Assumptions!$C$60)-0.5*Assumptions!$C$61^2)+Assumptions!$C$61*((RAND()+RAND()+RAND()+RAND()+RAND()+RAND()+RAND()+RAND()+RAND()+RAND()+RAND()+RAND())-6))-1)+PT_Y5_MC!AB67)</x:f>
        <x:v>2658211.540957603</x:v>
      </x:c>
      <x:c r="AB206" s="16" t="n">
        <x:f>MAX(0,AA206*(1+EXP((LN(1+Assumptions!$C$60)-0.5*Assumptions!$C$61^2)+Assumptions!$C$61*((RAND()+RAND()+RAND()+RAND()+RAND()+RAND()+RAND()+RAND()+RAND()+RAND()+RAND()+RAND())-6))-1)+PT_Y5_MC!AC67)</x:f>
        <x:v>3381452.8960909713</x:v>
      </x:c>
      <x:c r="AC206" s="16" t="n">
        <x:f>MAX(0,AB206*(1+EXP((LN(1+Assumptions!$C$60)-0.5*Assumptions!$C$61^2)+Assumptions!$C$61*((RAND()+RAND()+RAND()+RAND()+RAND()+RAND()+RAND()+RAND()+RAND()+RAND()+RAND()+RAND())-6))-1)+PT_Y5_MC!AD67)</x:f>
        <x:v>3888954.1140799853</x:v>
      </x:c>
      <x:c r="AD206" s="16" t="n">
        <x:f>MAX(0,AC206*(1+EXP((LN(1+Assumptions!$C$60)-0.5*Assumptions!$C$61^2)+Assumptions!$C$61*((RAND()+RAND()+RAND()+RAND()+RAND()+RAND()+RAND()+RAND()+RAND()+RAND()+RAND()+RAND())-6))-1)+PT_Y5_MC!AE67)</x:f>
        <x:v>5692846.216482399</x:v>
      </x:c>
      <x:c r="AE206" s="16" t="n">
        <x:f>MAX(0,AD206*(1+EXP((LN(1+Assumptions!$C$60)-0.5*Assumptions!$C$61^2)+Assumptions!$C$61*((RAND()+RAND()+RAND()+RAND()+RAND()+RAND()+RAND()+RAND()+RAND()+RAND()+RAND()+RAND())-6))-1)+PT_Y5_MC!AF67)</x:f>
        <x:v>4211967.550480715</x:v>
      </x:c>
      <x:c r="AF206" s="16" t="n">
        <x:f>MAX(0,AE206*(1+EXP((LN(1+Assumptions!$C$60)-0.5*Assumptions!$C$61^2)+Assumptions!$C$61*((RAND()+RAND()+RAND()+RAND()+RAND()+RAND()+RAND()+RAND()+RAND()+RAND()+RAND()+RAND())-6))-1)+PT_Y5_MC!AG67)</x:f>
        <x:v>4945511.616525987</x:v>
      </x:c>
    </x:row>
    <x:row r="207">
      <x:c r="A207" s="39">
        <x:v>203</x:v>
      </x:c>
      <x:c r="B207" s="16" t="n">
        <x:f>PT_Y5_MC!C68</x:f>
        <x:v>1029031.25</x:v>
      </x:c>
      <x:c r="C207" s="16" t="n">
        <x:f>MAX(0,B207*(1+EXP((LN(1+Assumptions!$C$60)-0.5*Assumptions!$C$61^2)+Assumptions!$C$61*((RAND()+RAND()+RAND()+RAND()+RAND()+RAND()+RAND()+RAND()+RAND()+RAND()+RAND()+RAND())-6))-1)+PT_Y5_MC!D67)</x:f>
        <x:v>968116.9458244648</x:v>
      </x:c>
      <x:c r="D207" s="16" t="n">
        <x:f>MAX(0,C207*(1+EXP((LN(1+Assumptions!$C$60)-0.5*Assumptions!$C$61^2)+Assumptions!$C$61*((RAND()+RAND()+RAND()+RAND()+RAND()+RAND()+RAND()+RAND()+RAND()+RAND()+RAND()+RAND())-6))-1)+PT_Y5_MC!E67)</x:f>
        <x:v>1208989.748912439</x:v>
      </x:c>
      <x:c r="E207" s="16" t="n">
        <x:f>MAX(0,D207*(1+EXP((LN(1+Assumptions!$C$60)-0.5*Assumptions!$C$61^2)+Assumptions!$C$61*((RAND()+RAND()+RAND()+RAND()+RAND()+RAND()+RAND()+RAND()+RAND()+RAND()+RAND()+RAND())-6))-1)+PT_Y5_MC!F67)</x:f>
        <x:v>1483379.5506206031</x:v>
      </x:c>
      <x:c r="F207" s="16" t="n">
        <x:f>MAX(0,E207*(1+EXP((LN(1+Assumptions!$C$60)-0.5*Assumptions!$C$61^2)+Assumptions!$C$61*((RAND()+RAND()+RAND()+RAND()+RAND()+RAND()+RAND()+RAND()+RAND()+RAND()+RAND()+RAND())-6))-1)+PT_Y5_MC!G67)</x:f>
        <x:v>1682420.6214796545</x:v>
      </x:c>
      <x:c r="G207" s="16" t="n">
        <x:f>MAX(0,F207*(1+EXP((LN(1+Assumptions!$C$60)-0.5*Assumptions!$C$61^2)+Assumptions!$C$61*((RAND()+RAND()+RAND()+RAND()+RAND()+RAND()+RAND()+RAND()+RAND()+RAND()+RAND()+RAND())-6))-1)+PT_Y5_MC!H67)</x:f>
        <x:v>1725287.4650073266</x:v>
      </x:c>
      <x:c r="H207" s="16" t="n">
        <x:f>MAX(0,G207*(1+EXP((LN(1+Assumptions!$C$60)-0.5*Assumptions!$C$61^2)+Assumptions!$C$61*((RAND()+RAND()+RAND()+RAND()+RAND()+RAND()+RAND()+RAND()+RAND()+RAND()+RAND()+RAND())-6))-1)+PT_Y5_MC!I67)</x:f>
        <x:v>1598681.3171871034</x:v>
      </x:c>
      <x:c r="I207" s="16" t="n">
        <x:f>MAX(0,H207*(1+EXP((LN(1+Assumptions!$C$60)-0.5*Assumptions!$C$61^2)+Assumptions!$C$61*((RAND()+RAND()+RAND()+RAND()+RAND()+RAND()+RAND()+RAND()+RAND()+RAND()+RAND()+RAND())-6))-1)+PT_Y5_MC!J67)</x:f>
        <x:v>1374654.1850288538</x:v>
      </x:c>
      <x:c r="J207" s="16" t="n">
        <x:f>MAX(0,I207*(1+EXP((LN(1+Assumptions!$C$60)-0.5*Assumptions!$C$61^2)+Assumptions!$C$61*((RAND()+RAND()+RAND()+RAND()+RAND()+RAND()+RAND()+RAND()+RAND()+RAND()+RAND()+RAND())-6))-1)+PT_Y5_MC!K67)</x:f>
        <x:v>1383951.8682378177</x:v>
      </x:c>
      <x:c r="K207" s="16" t="n">
        <x:f>MAX(0,J207*(1+EXP((LN(1+Assumptions!$C$60)-0.5*Assumptions!$C$61^2)+Assumptions!$C$61*((RAND()+RAND()+RAND()+RAND()+RAND()+RAND()+RAND()+RAND()+RAND()+RAND()+RAND()+RAND())-6))-1)+PT_Y5_MC!L67)</x:f>
        <x:v>1034705.3772343005</x:v>
      </x:c>
      <x:c r="L207" s="16" t="n">
        <x:f>MAX(0,K207*(1+EXP((LN(1+Assumptions!$C$60)-0.5*Assumptions!$C$61^2)+Assumptions!$C$61*((RAND()+RAND()+RAND()+RAND()+RAND()+RAND()+RAND()+RAND()+RAND()+RAND()+RAND()+RAND())-6))-1)+PT_Y5_MC!M67)</x:f>
        <x:v>1152644.1349980175</x:v>
      </x:c>
      <x:c r="M207" s="16" t="n">
        <x:f>MAX(0,L207*(1+EXP((LN(1+Assumptions!$C$60)-0.5*Assumptions!$C$61^2)+Assumptions!$C$61*((RAND()+RAND()+RAND()+RAND()+RAND()+RAND()+RAND()+RAND()+RAND()+RAND()+RAND()+RAND())-6))-1)+PT_Y5_MC!N67)</x:f>
        <x:v>1002896.7235937215</x:v>
      </x:c>
      <x:c r="N207" s="16" t="n">
        <x:f>MAX(0,M207*(1+EXP((LN(1+Assumptions!$C$60)-0.5*Assumptions!$C$61^2)+Assumptions!$C$61*((RAND()+RAND()+RAND()+RAND()+RAND()+RAND()+RAND()+RAND()+RAND()+RAND()+RAND()+RAND())-6))-1)+PT_Y5_MC!O67)</x:f>
        <x:v>1392742.1479174232</x:v>
      </x:c>
      <x:c r="O207" s="16" t="n">
        <x:f>MAX(0,N207*(1+EXP((LN(1+Assumptions!$C$60)-0.5*Assumptions!$C$61^2)+Assumptions!$C$61*((RAND()+RAND()+RAND()+RAND()+RAND()+RAND()+RAND()+RAND()+RAND()+RAND()+RAND()+RAND())-6))-1)+PT_Y5_MC!P67)</x:f>
        <x:v>1330430.9265275104</x:v>
      </x:c>
      <x:c r="P207" s="16" t="n">
        <x:f>MAX(0,O207*(1+EXP((LN(1+Assumptions!$C$60)-0.5*Assumptions!$C$61^2)+Assumptions!$C$61*((RAND()+RAND()+RAND()+RAND()+RAND()+RAND()+RAND()+RAND()+RAND()+RAND()+RAND()+RAND())-6))-1)+PT_Y5_MC!Q67)</x:f>
        <x:v>1664363.3344027135</x:v>
      </x:c>
      <x:c r="Q207" s="16" t="n">
        <x:f>MAX(0,P207*(1+EXP((LN(1+Assumptions!$C$60)-0.5*Assumptions!$C$61^2)+Assumptions!$C$61*((RAND()+RAND()+RAND()+RAND()+RAND()+RAND()+RAND()+RAND()+RAND()+RAND()+RAND()+RAND())-6))-1)+PT_Y5_MC!R67)</x:f>
        <x:v>1618867.0784733423</x:v>
      </x:c>
      <x:c r="R207" s="16" t="n">
        <x:f>MAX(0,Q207*(1+EXP((LN(1+Assumptions!$C$60)-0.5*Assumptions!$C$61^2)+Assumptions!$C$61*((RAND()+RAND()+RAND()+RAND()+RAND()+RAND()+RAND()+RAND()+RAND()+RAND()+RAND()+RAND())-6))-1)+PT_Y5_MC!S67)</x:f>
        <x:v>1395581.1725766766</x:v>
      </x:c>
      <x:c r="S207" s="16" t="n">
        <x:f>MAX(0,R207*(1+EXP((LN(1+Assumptions!$C$60)-0.5*Assumptions!$C$61^2)+Assumptions!$C$61*((RAND()+RAND()+RAND()+RAND()+RAND()+RAND()+RAND()+RAND()+RAND()+RAND()+RAND()+RAND())-6))-1)+PT_Y5_MC!T67)</x:f>
        <x:v>1615170.5383294139</x:v>
      </x:c>
      <x:c r="T207" s="16" t="n">
        <x:f>MAX(0,S207*(1+EXP((LN(1+Assumptions!$C$60)-0.5*Assumptions!$C$61^2)+Assumptions!$C$61*((RAND()+RAND()+RAND()+RAND()+RAND()+RAND()+RAND()+RAND()+RAND()+RAND()+RAND()+RAND())-6))-1)+PT_Y5_MC!U67)</x:f>
        <x:v>2228399.322090725</x:v>
      </x:c>
      <x:c r="U207" s="16" t="n">
        <x:f>MAX(0,T207*(1+EXP((LN(1+Assumptions!$C$60)-0.5*Assumptions!$C$61^2)+Assumptions!$C$61*((RAND()+RAND()+RAND()+RAND()+RAND()+RAND()+RAND()+RAND()+RAND()+RAND()+RAND()+RAND())-6))-1)+PT_Y5_MC!V67)</x:f>
        <x:v>2239406.3088068725</x:v>
      </x:c>
      <x:c r="V207" s="16" t="n">
        <x:f>MAX(0,U207*(1+EXP((LN(1+Assumptions!$C$60)-0.5*Assumptions!$C$61^2)+Assumptions!$C$61*((RAND()+RAND()+RAND()+RAND()+RAND()+RAND()+RAND()+RAND()+RAND()+RAND()+RAND()+RAND())-6))-1)+PT_Y5_MC!W67)</x:f>
        <x:v>2583312.554578879</x:v>
      </x:c>
      <x:c r="W207" s="16" t="n">
        <x:f>MAX(0,V207*(1+EXP((LN(1+Assumptions!$C$60)-0.5*Assumptions!$C$61^2)+Assumptions!$C$61*((RAND()+RAND()+RAND()+RAND()+RAND()+RAND()+RAND()+RAND()+RAND()+RAND()+RAND()+RAND())-6))-1)+PT_Y5_MC!X67)</x:f>
        <x:v>2814164.5775110815</x:v>
      </x:c>
      <x:c r="X207" s="16" t="n">
        <x:f>MAX(0,W207*(1+EXP((LN(1+Assumptions!$C$60)-0.5*Assumptions!$C$61^2)+Assumptions!$C$61*((RAND()+RAND()+RAND()+RAND()+RAND()+RAND()+RAND()+RAND()+RAND()+RAND()+RAND()+RAND())-6))-1)+PT_Y5_MC!Y67)</x:f>
        <x:v>2701419.781567257</x:v>
      </x:c>
      <x:c r="Y207" s="16" t="n">
        <x:f>MAX(0,X207*(1+EXP((LN(1+Assumptions!$C$60)-0.5*Assumptions!$C$61^2)+Assumptions!$C$61*((RAND()+RAND()+RAND()+RAND()+RAND()+RAND()+RAND()+RAND()+RAND()+RAND()+RAND()+RAND())-6))-1)+PT_Y5_MC!Z67)</x:f>
        <x:v>3118212.789174297</x:v>
      </x:c>
      <x:c r="Z207" s="16" t="n">
        <x:f>MAX(0,Y207*(1+EXP((LN(1+Assumptions!$C$60)-0.5*Assumptions!$C$61^2)+Assumptions!$C$61*((RAND()+RAND()+RAND()+RAND()+RAND()+RAND()+RAND()+RAND()+RAND()+RAND()+RAND()+RAND())-6))-1)+PT_Y5_MC!AA67)</x:f>
        <x:v>4367931.436868806</x:v>
      </x:c>
      <x:c r="AA207" s="16" t="n">
        <x:f>MAX(0,Z207*(1+EXP((LN(1+Assumptions!$C$60)-0.5*Assumptions!$C$61^2)+Assumptions!$C$61*((RAND()+RAND()+RAND()+RAND()+RAND()+RAND()+RAND()+RAND()+RAND()+RAND()+RAND()+RAND())-6))-1)+PT_Y5_MC!AB67)</x:f>
        <x:v>4750054.335393516</x:v>
      </x:c>
      <x:c r="AB207" s="16" t="n">
        <x:f>MAX(0,AA207*(1+EXP((LN(1+Assumptions!$C$60)-0.5*Assumptions!$C$61^2)+Assumptions!$C$61*((RAND()+RAND()+RAND()+RAND()+RAND()+RAND()+RAND()+RAND()+RAND()+RAND()+RAND()+RAND())-6))-1)+PT_Y5_MC!AC67)</x:f>
        <x:v>4914621.652655483</x:v>
      </x:c>
      <x:c r="AC207" s="16" t="n">
        <x:f>MAX(0,AB207*(1+EXP((LN(1+Assumptions!$C$60)-0.5*Assumptions!$C$61^2)+Assumptions!$C$61*((RAND()+RAND()+RAND()+RAND()+RAND()+RAND()+RAND()+RAND()+RAND()+RAND()+RAND()+RAND())-6))-1)+PT_Y5_MC!AD67)</x:f>
        <x:v>5054404.225037305</x:v>
      </x:c>
      <x:c r="AD207" s="16" t="n">
        <x:f>MAX(0,AC207*(1+EXP((LN(1+Assumptions!$C$60)-0.5*Assumptions!$C$61^2)+Assumptions!$C$61*((RAND()+RAND()+RAND()+RAND()+RAND()+RAND()+RAND()+RAND()+RAND()+RAND()+RAND()+RAND())-6))-1)+PT_Y5_MC!AE67)</x:f>
        <x:v>6042718.708650411</x:v>
      </x:c>
      <x:c r="AE207" s="16" t="n">
        <x:f>MAX(0,AD207*(1+EXP((LN(1+Assumptions!$C$60)-0.5*Assumptions!$C$61^2)+Assumptions!$C$61*((RAND()+RAND()+RAND()+RAND()+RAND()+RAND()+RAND()+RAND()+RAND()+RAND()+RAND()+RAND())-6))-1)+PT_Y5_MC!AF67)</x:f>
        <x:v>6073388.535922084</x:v>
      </x:c>
      <x:c r="AF207" s="16" t="n">
        <x:f>MAX(0,AE207*(1+EXP((LN(1+Assumptions!$C$60)-0.5*Assumptions!$C$61^2)+Assumptions!$C$61*((RAND()+RAND()+RAND()+RAND()+RAND()+RAND()+RAND()+RAND()+RAND()+RAND()+RAND()+RAND())-6))-1)+PT_Y5_MC!AG67)</x:f>
        <x:v>8274278.743857897</x:v>
      </x:c>
    </x:row>
    <x:row r="208">
      <x:c r="A208" s="39">
        <x:v>204</x:v>
      </x:c>
      <x:c r="B208" s="16" t="n">
        <x:f>PT_Y5_MC!C68</x:f>
        <x:v>1029031.25</x:v>
      </x:c>
      <x:c r="C208" s="16" t="n">
        <x:f>MAX(0,B208*(1+EXP((LN(1+Assumptions!$C$60)-0.5*Assumptions!$C$61^2)+Assumptions!$C$61*((RAND()+RAND()+RAND()+RAND()+RAND()+RAND()+RAND()+RAND()+RAND()+RAND()+RAND()+RAND())-6))-1)+PT_Y5_MC!D67)</x:f>
        <x:v>1214259.237058933</x:v>
      </x:c>
      <x:c r="D208" s="16" t="n">
        <x:f>MAX(0,C208*(1+EXP((LN(1+Assumptions!$C$60)-0.5*Assumptions!$C$61^2)+Assumptions!$C$61*((RAND()+RAND()+RAND()+RAND()+RAND()+RAND()+RAND()+RAND()+RAND()+RAND()+RAND()+RAND())-6))-1)+PT_Y5_MC!E67)</x:f>
        <x:v>1077604.632966805</x:v>
      </x:c>
      <x:c r="E208" s="16" t="n">
        <x:f>MAX(0,D208*(1+EXP((LN(1+Assumptions!$C$60)-0.5*Assumptions!$C$61^2)+Assumptions!$C$61*((RAND()+RAND()+RAND()+RAND()+RAND()+RAND()+RAND()+RAND()+RAND()+RAND()+RAND()+RAND())-6))-1)+PT_Y5_MC!F67)</x:f>
        <x:v>1376080.157633806</x:v>
      </x:c>
      <x:c r="F208" s="16" t="n">
        <x:f>MAX(0,E208*(1+EXP((LN(1+Assumptions!$C$60)-0.5*Assumptions!$C$61^2)+Assumptions!$C$61*((RAND()+RAND()+RAND()+RAND()+RAND()+RAND()+RAND()+RAND()+RAND()+RAND()+RAND()+RAND())-6))-1)+PT_Y5_MC!G67)</x:f>
        <x:v>1853065.3477002517</x:v>
      </x:c>
      <x:c r="G208" s="16" t="n">
        <x:f>MAX(0,F208*(1+EXP((LN(1+Assumptions!$C$60)-0.5*Assumptions!$C$61^2)+Assumptions!$C$61*((RAND()+RAND()+RAND()+RAND()+RAND()+RAND()+RAND()+RAND()+RAND()+RAND()+RAND()+RAND())-6))-1)+PT_Y5_MC!H67)</x:f>
        <x:v>1917537.690918667</x:v>
      </x:c>
      <x:c r="H208" s="16" t="n">
        <x:f>MAX(0,G208*(1+EXP((LN(1+Assumptions!$C$60)-0.5*Assumptions!$C$61^2)+Assumptions!$C$61*((RAND()+RAND()+RAND()+RAND()+RAND()+RAND()+RAND()+RAND()+RAND()+RAND()+RAND()+RAND())-6))-1)+PT_Y5_MC!I67)</x:f>
        <x:v>1792306.6506334972</x:v>
      </x:c>
      <x:c r="I208" s="16" t="n">
        <x:f>MAX(0,H208*(1+EXP((LN(1+Assumptions!$C$60)-0.5*Assumptions!$C$61^2)+Assumptions!$C$61*((RAND()+RAND()+RAND()+RAND()+RAND()+RAND()+RAND()+RAND()+RAND()+RAND()+RAND()+RAND())-6))-1)+PT_Y5_MC!J67)</x:f>
        <x:v>1862804.6484929991</x:v>
      </x:c>
      <x:c r="J208" s="16" t="n">
        <x:f>MAX(0,I208*(1+EXP((LN(1+Assumptions!$C$60)-0.5*Assumptions!$C$61^2)+Assumptions!$C$61*((RAND()+RAND()+RAND()+RAND()+RAND()+RAND()+RAND()+RAND()+RAND()+RAND()+RAND()+RAND())-6))-1)+PT_Y5_MC!K67)</x:f>
        <x:v>2169715.047948309</x:v>
      </x:c>
      <x:c r="K208" s="16" t="n">
        <x:f>MAX(0,J208*(1+EXP((LN(1+Assumptions!$C$60)-0.5*Assumptions!$C$61^2)+Assumptions!$C$61*((RAND()+RAND()+RAND()+RAND()+RAND()+RAND()+RAND()+RAND()+RAND()+RAND()+RAND()+RAND())-6))-1)+PT_Y5_MC!L67)</x:f>
        <x:v>2097502.9397659265</x:v>
      </x:c>
      <x:c r="L208" s="16" t="n">
        <x:f>MAX(0,K208*(1+EXP((LN(1+Assumptions!$C$60)-0.5*Assumptions!$C$61^2)+Assumptions!$C$61*((RAND()+RAND()+RAND()+RAND()+RAND()+RAND()+RAND()+RAND()+RAND()+RAND()+RAND()+RAND())-6))-1)+PT_Y5_MC!M67)</x:f>
        <x:v>2276365.5147791374</x:v>
      </x:c>
      <x:c r="M208" s="16" t="n">
        <x:f>MAX(0,L208*(1+EXP((LN(1+Assumptions!$C$60)-0.5*Assumptions!$C$61^2)+Assumptions!$C$61*((RAND()+RAND()+RAND()+RAND()+RAND()+RAND()+RAND()+RAND()+RAND()+RAND()+RAND()+RAND())-6))-1)+PT_Y5_MC!N67)</x:f>
        <x:v>2194614.7371724616</x:v>
      </x:c>
      <x:c r="N208" s="16" t="n">
        <x:f>MAX(0,M208*(1+EXP((LN(1+Assumptions!$C$60)-0.5*Assumptions!$C$61^2)+Assumptions!$C$61*((RAND()+RAND()+RAND()+RAND()+RAND()+RAND()+RAND()+RAND()+RAND()+RAND()+RAND()+RAND())-6))-1)+PT_Y5_MC!O67)</x:f>
        <x:v>2280293.9481441365</x:v>
      </x:c>
      <x:c r="O208" s="16" t="n">
        <x:f>MAX(0,N208*(1+EXP((LN(1+Assumptions!$C$60)-0.5*Assumptions!$C$61^2)+Assumptions!$C$61*((RAND()+RAND()+RAND()+RAND()+RAND()+RAND()+RAND()+RAND()+RAND()+RAND()+RAND()+RAND())-6))-1)+PT_Y5_MC!P67)</x:f>
        <x:v>2643717.7303510904</x:v>
      </x:c>
      <x:c r="P208" s="16" t="n">
        <x:f>MAX(0,O208*(1+EXP((LN(1+Assumptions!$C$60)-0.5*Assumptions!$C$61^2)+Assumptions!$C$61*((RAND()+RAND()+RAND()+RAND()+RAND()+RAND()+RAND()+RAND()+RAND()+RAND()+RAND()+RAND())-6))-1)+PT_Y5_MC!Q67)</x:f>
        <x:v>3028141.344556191</x:v>
      </x:c>
      <x:c r="Q208" s="16" t="n">
        <x:f>MAX(0,P208*(1+EXP((LN(1+Assumptions!$C$60)-0.5*Assumptions!$C$61^2)+Assumptions!$C$61*((RAND()+RAND()+RAND()+RAND()+RAND()+RAND()+RAND()+RAND()+RAND()+RAND()+RAND()+RAND())-6))-1)+PT_Y5_MC!R67)</x:f>
        <x:v>3530111.679398993</x:v>
      </x:c>
      <x:c r="R208" s="16" t="n">
        <x:f>MAX(0,Q208*(1+EXP((LN(1+Assumptions!$C$60)-0.5*Assumptions!$C$61^2)+Assumptions!$C$61*((RAND()+RAND()+RAND()+RAND()+RAND()+RAND()+RAND()+RAND()+RAND()+RAND()+RAND()+RAND())-6))-1)+PT_Y5_MC!S67)</x:f>
        <x:v>4075596.3658737727</x:v>
      </x:c>
      <x:c r="S208" s="16" t="n">
        <x:f>MAX(0,R208*(1+EXP((LN(1+Assumptions!$C$60)-0.5*Assumptions!$C$61^2)+Assumptions!$C$61*((RAND()+RAND()+RAND()+RAND()+RAND()+RAND()+RAND()+RAND()+RAND()+RAND()+RAND()+RAND())-6))-1)+PT_Y5_MC!T67)</x:f>
        <x:v>4573786.767903822</x:v>
      </x:c>
      <x:c r="T208" s="16" t="n">
        <x:f>MAX(0,S208*(1+EXP((LN(1+Assumptions!$C$60)-0.5*Assumptions!$C$61^2)+Assumptions!$C$61*((RAND()+RAND()+RAND()+RAND()+RAND()+RAND()+RAND()+RAND()+RAND()+RAND()+RAND()+RAND())-6))-1)+PT_Y5_MC!U67)</x:f>
        <x:v>4327541.643007491</x:v>
      </x:c>
      <x:c r="U208" s="16" t="n">
        <x:f>MAX(0,T208*(1+EXP((LN(1+Assumptions!$C$60)-0.5*Assumptions!$C$61^2)+Assumptions!$C$61*((RAND()+RAND()+RAND()+RAND()+RAND()+RAND()+RAND()+RAND()+RAND()+RAND()+RAND()+RAND())-6))-1)+PT_Y5_MC!V67)</x:f>
        <x:v>4518419.61130687</x:v>
      </x:c>
      <x:c r="V208" s="16" t="n">
        <x:f>MAX(0,U208*(1+EXP((LN(1+Assumptions!$C$60)-0.5*Assumptions!$C$61^2)+Assumptions!$C$61*((RAND()+RAND()+RAND()+RAND()+RAND()+RAND()+RAND()+RAND()+RAND()+RAND()+RAND()+RAND())-6))-1)+PT_Y5_MC!W67)</x:f>
        <x:v>4924375.192271657</x:v>
      </x:c>
      <x:c r="W208" s="16" t="n">
        <x:f>MAX(0,V208*(1+EXP((LN(1+Assumptions!$C$60)-0.5*Assumptions!$C$61^2)+Assumptions!$C$61*((RAND()+RAND()+RAND()+RAND()+RAND()+RAND()+RAND()+RAND()+RAND()+RAND()+RAND()+RAND())-6))-1)+PT_Y5_MC!X67)</x:f>
        <x:v>5214163.264265735</x:v>
      </x:c>
      <x:c r="X208" s="16" t="n">
        <x:f>MAX(0,W208*(1+EXP((LN(1+Assumptions!$C$60)-0.5*Assumptions!$C$61^2)+Assumptions!$C$61*((RAND()+RAND()+RAND()+RAND()+RAND()+RAND()+RAND()+RAND()+RAND()+RAND()+RAND()+RAND())-6))-1)+PT_Y5_MC!Y67)</x:f>
        <x:v>5073756.114083417</x:v>
      </x:c>
      <x:c r="Y208" s="16" t="n">
        <x:f>MAX(0,X208*(1+EXP((LN(1+Assumptions!$C$60)-0.5*Assumptions!$C$61^2)+Assumptions!$C$61*((RAND()+RAND()+RAND()+RAND()+RAND()+RAND()+RAND()+RAND()+RAND()+RAND()+RAND()+RAND())-6))-1)+PT_Y5_MC!Z67)</x:f>
        <x:v>6053370.472454413</x:v>
      </x:c>
      <x:c r="Z208" s="16" t="n">
        <x:f>MAX(0,Y208*(1+EXP((LN(1+Assumptions!$C$60)-0.5*Assumptions!$C$61^2)+Assumptions!$C$61*((RAND()+RAND()+RAND()+RAND()+RAND()+RAND()+RAND()+RAND()+RAND()+RAND()+RAND()+RAND())-6))-1)+PT_Y5_MC!AA67)</x:f>
        <x:v>6283585.325694586</x:v>
      </x:c>
      <x:c r="AA208" s="16" t="n">
        <x:f>MAX(0,Z208*(1+EXP((LN(1+Assumptions!$C$60)-0.5*Assumptions!$C$61^2)+Assumptions!$C$61*((RAND()+RAND()+RAND()+RAND()+RAND()+RAND()+RAND()+RAND()+RAND()+RAND()+RAND()+RAND())-6))-1)+PT_Y5_MC!AB67)</x:f>
        <x:v>8854260.711994343</x:v>
      </x:c>
      <x:c r="AB208" s="16" t="n">
        <x:f>MAX(0,AA208*(1+EXP((LN(1+Assumptions!$C$60)-0.5*Assumptions!$C$61^2)+Assumptions!$C$61*((RAND()+RAND()+RAND()+RAND()+RAND()+RAND()+RAND()+RAND()+RAND()+RAND()+RAND()+RAND())-6))-1)+PT_Y5_MC!AC67)</x:f>
        <x:v>11617587.737149205</x:v>
      </x:c>
      <x:c r="AC208" s="16" t="n">
        <x:f>MAX(0,AB208*(1+EXP((LN(1+Assumptions!$C$60)-0.5*Assumptions!$C$61^2)+Assumptions!$C$61*((RAND()+RAND()+RAND()+RAND()+RAND()+RAND()+RAND()+RAND()+RAND()+RAND()+RAND()+RAND())-6))-1)+PT_Y5_MC!AD67)</x:f>
        <x:v>9132607.122512829</x:v>
      </x:c>
      <x:c r="AD208" s="16" t="n">
        <x:f>MAX(0,AC208*(1+EXP((LN(1+Assumptions!$C$60)-0.5*Assumptions!$C$61^2)+Assumptions!$C$61*((RAND()+RAND()+RAND()+RAND()+RAND()+RAND()+RAND()+RAND()+RAND()+RAND()+RAND()+RAND())-6))-1)+PT_Y5_MC!AE67)</x:f>
        <x:v>10404235.431347152</x:v>
      </x:c>
      <x:c r="AE208" s="16" t="n">
        <x:f>MAX(0,AD208*(1+EXP((LN(1+Assumptions!$C$60)-0.5*Assumptions!$C$61^2)+Assumptions!$C$61*((RAND()+RAND()+RAND()+RAND()+RAND()+RAND()+RAND()+RAND()+RAND()+RAND()+RAND()+RAND())-6))-1)+PT_Y5_MC!AF67)</x:f>
        <x:v>8710100.459374866</x:v>
      </x:c>
      <x:c r="AF208" s="16" t="n">
        <x:f>MAX(0,AE208*(1+EXP((LN(1+Assumptions!$C$60)-0.5*Assumptions!$C$61^2)+Assumptions!$C$61*((RAND()+RAND()+RAND()+RAND()+RAND()+RAND()+RAND()+RAND()+RAND()+RAND()+RAND()+RAND())-6))-1)+PT_Y5_MC!AG67)</x:f>
        <x:v>10907575.14343599</x:v>
      </x:c>
    </x:row>
    <x:row r="209">
      <x:c r="A209" s="39">
        <x:v>205</x:v>
      </x:c>
      <x:c r="B209" s="16" t="n">
        <x:f>PT_Y5_MC!C68</x:f>
        <x:v>1029031.25</x:v>
      </x:c>
      <x:c r="C209" s="16" t="n">
        <x:f>MAX(0,B209*(1+EXP((LN(1+Assumptions!$C$60)-0.5*Assumptions!$C$61^2)+Assumptions!$C$61*((RAND()+RAND()+RAND()+RAND()+RAND()+RAND()+RAND()+RAND()+RAND()+RAND()+RAND()+RAND())-6))-1)+PT_Y5_MC!D67)</x:f>
        <x:v>1414037.7080666395</x:v>
      </x:c>
      <x:c r="D209" s="16" t="n">
        <x:f>MAX(0,C209*(1+EXP((LN(1+Assumptions!$C$60)-0.5*Assumptions!$C$61^2)+Assumptions!$C$61*((RAND()+RAND()+RAND()+RAND()+RAND()+RAND()+RAND()+RAND()+RAND()+RAND()+RAND()+RAND())-6))-1)+PT_Y5_MC!E67)</x:f>
        <x:v>1692663.943027213</x:v>
      </x:c>
      <x:c r="E209" s="16" t="n">
        <x:f>MAX(0,D209*(1+EXP((LN(1+Assumptions!$C$60)-0.5*Assumptions!$C$61^2)+Assumptions!$C$61*((RAND()+RAND()+RAND()+RAND()+RAND()+RAND()+RAND()+RAND()+RAND()+RAND()+RAND()+RAND())-6))-1)+PT_Y5_MC!F67)</x:f>
        <x:v>2175378.706051845</x:v>
      </x:c>
      <x:c r="F209" s="16" t="n">
        <x:f>MAX(0,E209*(1+EXP((LN(1+Assumptions!$C$60)-0.5*Assumptions!$C$61^2)+Assumptions!$C$61*((RAND()+RAND()+RAND()+RAND()+RAND()+RAND()+RAND()+RAND()+RAND()+RAND()+RAND()+RAND())-6))-1)+PT_Y5_MC!G67)</x:f>
        <x:v>2360752.6604373544</x:v>
      </x:c>
      <x:c r="G209" s="16" t="n">
        <x:f>MAX(0,F209*(1+EXP((LN(1+Assumptions!$C$60)-0.5*Assumptions!$C$61^2)+Assumptions!$C$61*((RAND()+RAND()+RAND()+RAND()+RAND()+RAND()+RAND()+RAND()+RAND()+RAND()+RAND()+RAND())-6))-1)+PT_Y5_MC!H67)</x:f>
        <x:v>2706373.2509696768</x:v>
      </x:c>
      <x:c r="H209" s="16" t="n">
        <x:f>MAX(0,G209*(1+EXP((LN(1+Assumptions!$C$60)-0.5*Assumptions!$C$61^2)+Assumptions!$C$61*((RAND()+RAND()+RAND()+RAND()+RAND()+RAND()+RAND()+RAND()+RAND()+RAND()+RAND()+RAND())-6))-1)+PT_Y5_MC!I67)</x:f>
        <x:v>3221449.9724075017</x:v>
      </x:c>
      <x:c r="I209" s="16" t="n">
        <x:f>MAX(0,H209*(1+EXP((LN(1+Assumptions!$C$60)-0.5*Assumptions!$C$61^2)+Assumptions!$C$61*((RAND()+RAND()+RAND()+RAND()+RAND()+RAND()+RAND()+RAND()+RAND()+RAND()+RAND()+RAND())-6))-1)+PT_Y5_MC!J67)</x:f>
        <x:v>3669954.3980907607</x:v>
      </x:c>
      <x:c r="J209" s="16" t="n">
        <x:f>MAX(0,I209*(1+EXP((LN(1+Assumptions!$C$60)-0.5*Assumptions!$C$61^2)+Assumptions!$C$61*((RAND()+RAND()+RAND()+RAND()+RAND()+RAND()+RAND()+RAND()+RAND()+RAND()+RAND()+RAND())-6))-1)+PT_Y5_MC!K67)</x:f>
        <x:v>4270843.055985069</x:v>
      </x:c>
      <x:c r="K209" s="16" t="n">
        <x:f>MAX(0,J209*(1+EXP((LN(1+Assumptions!$C$60)-0.5*Assumptions!$C$61^2)+Assumptions!$C$61*((RAND()+RAND()+RAND()+RAND()+RAND()+RAND()+RAND()+RAND()+RAND()+RAND()+RAND()+RAND())-6))-1)+PT_Y5_MC!L67)</x:f>
        <x:v>5137920.797907266</x:v>
      </x:c>
      <x:c r="L209" s="16" t="n">
        <x:f>MAX(0,K209*(1+EXP((LN(1+Assumptions!$C$60)-0.5*Assumptions!$C$61^2)+Assumptions!$C$61*((RAND()+RAND()+RAND()+RAND()+RAND()+RAND()+RAND()+RAND()+RAND()+RAND()+RAND()+RAND())-6))-1)+PT_Y5_MC!M67)</x:f>
        <x:v>5391219.322892407</x:v>
      </x:c>
      <x:c r="M209" s="16" t="n">
        <x:f>MAX(0,L209*(1+EXP((LN(1+Assumptions!$C$60)-0.5*Assumptions!$C$61^2)+Assumptions!$C$61*((RAND()+RAND()+RAND()+RAND()+RAND()+RAND()+RAND()+RAND()+RAND()+RAND()+RAND()+RAND())-6))-1)+PT_Y5_MC!N67)</x:f>
        <x:v>6266049.038874156</x:v>
      </x:c>
      <x:c r="N209" s="16" t="n">
        <x:f>MAX(0,M209*(1+EXP((LN(1+Assumptions!$C$60)-0.5*Assumptions!$C$61^2)+Assumptions!$C$61*((RAND()+RAND()+RAND()+RAND()+RAND()+RAND()+RAND()+RAND()+RAND()+RAND()+RAND()+RAND())-6))-1)+PT_Y5_MC!O67)</x:f>
        <x:v>7868889.2470469335</x:v>
      </x:c>
      <x:c r="O209" s="16" t="n">
        <x:f>MAX(0,N209*(1+EXP((LN(1+Assumptions!$C$60)-0.5*Assumptions!$C$61^2)+Assumptions!$C$61*((RAND()+RAND()+RAND()+RAND()+RAND()+RAND()+RAND()+RAND()+RAND()+RAND()+RAND()+RAND())-6))-1)+PT_Y5_MC!P67)</x:f>
        <x:v>9935266.105710156</x:v>
      </x:c>
      <x:c r="P209" s="16" t="n">
        <x:f>MAX(0,O209*(1+EXP((LN(1+Assumptions!$C$60)-0.5*Assumptions!$C$61^2)+Assumptions!$C$61*((RAND()+RAND()+RAND()+RAND()+RAND()+RAND()+RAND()+RAND()+RAND()+RAND()+RAND()+RAND())-6))-1)+PT_Y5_MC!Q67)</x:f>
        <x:v>10727490.799656352</x:v>
      </x:c>
      <x:c r="Q209" s="16" t="n">
        <x:f>MAX(0,P209*(1+EXP((LN(1+Assumptions!$C$60)-0.5*Assumptions!$C$61^2)+Assumptions!$C$61*((RAND()+RAND()+RAND()+RAND()+RAND()+RAND()+RAND()+RAND()+RAND()+RAND()+RAND()+RAND())-6))-1)+PT_Y5_MC!R67)</x:f>
        <x:v>10697191.525496373</x:v>
      </x:c>
      <x:c r="R209" s="16" t="n">
        <x:f>MAX(0,Q209*(1+EXP((LN(1+Assumptions!$C$60)-0.5*Assumptions!$C$61^2)+Assumptions!$C$61*((RAND()+RAND()+RAND()+RAND()+RAND()+RAND()+RAND()+RAND()+RAND()+RAND()+RAND()+RAND())-6))-1)+PT_Y5_MC!S67)</x:f>
        <x:v>11402465.244477425</x:v>
      </x:c>
      <x:c r="S209" s="16" t="n">
        <x:f>MAX(0,R209*(1+EXP((LN(1+Assumptions!$C$60)-0.5*Assumptions!$C$61^2)+Assumptions!$C$61*((RAND()+RAND()+RAND()+RAND()+RAND()+RAND()+RAND()+RAND()+RAND()+RAND()+RAND()+RAND())-6))-1)+PT_Y5_MC!T67)</x:f>
        <x:v>11826489.051942898</x:v>
      </x:c>
      <x:c r="T209" s="16" t="n">
        <x:f>MAX(0,S209*(1+EXP((LN(1+Assumptions!$C$60)-0.5*Assumptions!$C$61^2)+Assumptions!$C$61*((RAND()+RAND()+RAND()+RAND()+RAND()+RAND()+RAND()+RAND()+RAND()+RAND()+RAND()+RAND())-6))-1)+PT_Y5_MC!U67)</x:f>
        <x:v>14173409.596213397</x:v>
      </x:c>
      <x:c r="U209" s="16" t="n">
        <x:f>MAX(0,T209*(1+EXP((LN(1+Assumptions!$C$60)-0.5*Assumptions!$C$61^2)+Assumptions!$C$61*((RAND()+RAND()+RAND()+RAND()+RAND()+RAND()+RAND()+RAND()+RAND()+RAND()+RAND()+RAND())-6))-1)+PT_Y5_MC!V67)</x:f>
        <x:v>15992302.658701431</x:v>
      </x:c>
      <x:c r="V209" s="16" t="n">
        <x:f>MAX(0,U209*(1+EXP((LN(1+Assumptions!$C$60)-0.5*Assumptions!$C$61^2)+Assumptions!$C$61*((RAND()+RAND()+RAND()+RAND()+RAND()+RAND()+RAND()+RAND()+RAND()+RAND()+RAND()+RAND())-6))-1)+PT_Y5_MC!W67)</x:f>
        <x:v>19674153.850786313</x:v>
      </x:c>
      <x:c r="W209" s="16" t="n">
        <x:f>MAX(0,V209*(1+EXP((LN(1+Assumptions!$C$60)-0.5*Assumptions!$C$61^2)+Assumptions!$C$61*((RAND()+RAND()+RAND()+RAND()+RAND()+RAND()+RAND()+RAND()+RAND()+RAND()+RAND()+RAND())-6))-1)+PT_Y5_MC!X67)</x:f>
        <x:v>18430566.83960226</x:v>
      </x:c>
      <x:c r="X209" s="16" t="n">
        <x:f>MAX(0,W209*(1+EXP((LN(1+Assumptions!$C$60)-0.5*Assumptions!$C$61^2)+Assumptions!$C$61*((RAND()+RAND()+RAND()+RAND()+RAND()+RAND()+RAND()+RAND()+RAND()+RAND()+RAND()+RAND())-6))-1)+PT_Y5_MC!Y67)</x:f>
        <x:v>20352074.729591575</x:v>
      </x:c>
      <x:c r="Y209" s="16" t="n">
        <x:f>MAX(0,X209*(1+EXP((LN(1+Assumptions!$C$60)-0.5*Assumptions!$C$61^2)+Assumptions!$C$61*((RAND()+RAND()+RAND()+RAND()+RAND()+RAND()+RAND()+RAND()+RAND()+RAND()+RAND()+RAND())-6))-1)+PT_Y5_MC!Z67)</x:f>
        <x:v>19742610.81805521</x:v>
      </x:c>
      <x:c r="Z209" s="16" t="n">
        <x:f>MAX(0,Y209*(1+EXP((LN(1+Assumptions!$C$60)-0.5*Assumptions!$C$61^2)+Assumptions!$C$61*((RAND()+RAND()+RAND()+RAND()+RAND()+RAND()+RAND()+RAND()+RAND()+RAND()+RAND()+RAND())-6))-1)+PT_Y5_MC!AA67)</x:f>
        <x:v>24376384.918496493</x:v>
      </x:c>
      <x:c r="AA209" s="16" t="n">
        <x:f>MAX(0,Z209*(1+EXP((LN(1+Assumptions!$C$60)-0.5*Assumptions!$C$61^2)+Assumptions!$C$61*((RAND()+RAND()+RAND()+RAND()+RAND()+RAND()+RAND()+RAND()+RAND()+RAND()+RAND()+RAND())-6))-1)+PT_Y5_MC!AB67)</x:f>
        <x:v>19463195.26918243</x:v>
      </x:c>
      <x:c r="AB209" s="16" t="n">
        <x:f>MAX(0,AA209*(1+EXP((LN(1+Assumptions!$C$60)-0.5*Assumptions!$C$61^2)+Assumptions!$C$61*((RAND()+RAND()+RAND()+RAND()+RAND()+RAND()+RAND()+RAND()+RAND()+RAND()+RAND()+RAND())-6))-1)+PT_Y5_MC!AC67)</x:f>
        <x:v>22743267.47691206</x:v>
      </x:c>
      <x:c r="AC209" s="16" t="n">
        <x:f>MAX(0,AB209*(1+EXP((LN(1+Assumptions!$C$60)-0.5*Assumptions!$C$61^2)+Assumptions!$C$61*((RAND()+RAND()+RAND()+RAND()+RAND()+RAND()+RAND()+RAND()+RAND()+RAND()+RAND()+RAND())-6))-1)+PT_Y5_MC!AD67)</x:f>
        <x:v>27482413.3513845</x:v>
      </x:c>
      <x:c r="AD209" s="16" t="n">
        <x:f>MAX(0,AC209*(1+EXP((LN(1+Assumptions!$C$60)-0.5*Assumptions!$C$61^2)+Assumptions!$C$61*((RAND()+RAND()+RAND()+RAND()+RAND()+RAND()+RAND()+RAND()+RAND()+RAND()+RAND()+RAND())-6))-1)+PT_Y5_MC!AE67)</x:f>
        <x:v>31238784.591211244</x:v>
      </x:c>
      <x:c r="AE209" s="16" t="n">
        <x:f>MAX(0,AD209*(1+EXP((LN(1+Assumptions!$C$60)-0.5*Assumptions!$C$61^2)+Assumptions!$C$61*((RAND()+RAND()+RAND()+RAND()+RAND()+RAND()+RAND()+RAND()+RAND()+RAND()+RAND()+RAND())-6))-1)+PT_Y5_MC!AF67)</x:f>
        <x:v>40947515.64877422</x:v>
      </x:c>
      <x:c r="AF209" s="16" t="n">
        <x:f>MAX(0,AE209*(1+EXP((LN(1+Assumptions!$C$60)-0.5*Assumptions!$C$61^2)+Assumptions!$C$61*((RAND()+RAND()+RAND()+RAND()+RAND()+RAND()+RAND()+RAND()+RAND()+RAND()+RAND()+RAND())-6))-1)+PT_Y5_MC!AG67)</x:f>
        <x:v>44964503.59884465</x:v>
      </x:c>
    </x:row>
    <x:row r="210">
      <x:c r="A210" s="39">
        <x:v>206</x:v>
      </x:c>
      <x:c r="B210" s="16" t="n">
        <x:f>PT_Y5_MC!C68</x:f>
        <x:v>1029031.25</x:v>
      </x:c>
      <x:c r="C210" s="16" t="n">
        <x:f>MAX(0,B210*(1+EXP((LN(1+Assumptions!$C$60)-0.5*Assumptions!$C$61^2)+Assumptions!$C$61*((RAND()+RAND()+RAND()+RAND()+RAND()+RAND()+RAND()+RAND()+RAND()+RAND()+RAND()+RAND())-6))-1)+PT_Y5_MC!D67)</x:f>
        <x:v>931667.7937252306</x:v>
      </x:c>
      <x:c r="D210" s="16" t="n">
        <x:f>MAX(0,C210*(1+EXP((LN(1+Assumptions!$C$60)-0.5*Assumptions!$C$61^2)+Assumptions!$C$61*((RAND()+RAND()+RAND()+RAND()+RAND()+RAND()+RAND()+RAND()+RAND()+RAND()+RAND()+RAND())-6))-1)+PT_Y5_MC!E67)</x:f>
        <x:v>742170.5728723812</x:v>
      </x:c>
      <x:c r="E210" s="16" t="n">
        <x:f>MAX(0,D210*(1+EXP((LN(1+Assumptions!$C$60)-0.5*Assumptions!$C$61^2)+Assumptions!$C$61*((RAND()+RAND()+RAND()+RAND()+RAND()+RAND()+RAND()+RAND()+RAND()+RAND()+RAND()+RAND())-6))-1)+PT_Y5_MC!F67)</x:f>
        <x:v>734916.271165615</x:v>
      </x:c>
      <x:c r="F210" s="16" t="n">
        <x:f>MAX(0,E210*(1+EXP((LN(1+Assumptions!$C$60)-0.5*Assumptions!$C$61^2)+Assumptions!$C$61*((RAND()+RAND()+RAND()+RAND()+RAND()+RAND()+RAND()+RAND()+RAND()+RAND()+RAND()+RAND())-6))-1)+PT_Y5_MC!G67)</x:f>
        <x:v>935016.4937366215</x:v>
      </x:c>
      <x:c r="G210" s="16" t="n">
        <x:f>MAX(0,F210*(1+EXP((LN(1+Assumptions!$C$60)-0.5*Assumptions!$C$61^2)+Assumptions!$C$61*((RAND()+RAND()+RAND()+RAND()+RAND()+RAND()+RAND()+RAND()+RAND()+RAND()+RAND()+RAND())-6))-1)+PT_Y5_MC!H67)</x:f>
        <x:v>865953.1707197032</x:v>
      </x:c>
      <x:c r="H210" s="16" t="n">
        <x:f>MAX(0,G210*(1+EXP((LN(1+Assumptions!$C$60)-0.5*Assumptions!$C$61^2)+Assumptions!$C$61*((RAND()+RAND()+RAND()+RAND()+RAND()+RAND()+RAND()+RAND()+RAND()+RAND()+RAND()+RAND())-6))-1)+PT_Y5_MC!I67)</x:f>
        <x:v>822433.0817427614</x:v>
      </x:c>
      <x:c r="I210" s="16" t="n">
        <x:f>MAX(0,H210*(1+EXP((LN(1+Assumptions!$C$60)-0.5*Assumptions!$C$61^2)+Assumptions!$C$61*((RAND()+RAND()+RAND()+RAND()+RAND()+RAND()+RAND()+RAND()+RAND()+RAND()+RAND()+RAND())-6))-1)+PT_Y5_MC!J67)</x:f>
        <x:v>872918.8509098334</x:v>
      </x:c>
      <x:c r="J210" s="16" t="n">
        <x:f>MAX(0,I210*(1+EXP((LN(1+Assumptions!$C$60)-0.5*Assumptions!$C$61^2)+Assumptions!$C$61*((RAND()+RAND()+RAND()+RAND()+RAND()+RAND()+RAND()+RAND()+RAND()+RAND()+RAND()+RAND())-6))-1)+PT_Y5_MC!K67)</x:f>
        <x:v>895579.193577438</x:v>
      </x:c>
      <x:c r="K210" s="16" t="n">
        <x:f>MAX(0,J210*(1+EXP((LN(1+Assumptions!$C$60)-0.5*Assumptions!$C$61^2)+Assumptions!$C$61*((RAND()+RAND()+RAND()+RAND()+RAND()+RAND()+RAND()+RAND()+RAND()+RAND()+RAND()+RAND())-6))-1)+PT_Y5_MC!L67)</x:f>
        <x:v>934671.8092085181</x:v>
      </x:c>
      <x:c r="L210" s="16" t="n">
        <x:f>MAX(0,K210*(1+EXP((LN(1+Assumptions!$C$60)-0.5*Assumptions!$C$61^2)+Assumptions!$C$61*((RAND()+RAND()+RAND()+RAND()+RAND()+RAND()+RAND()+RAND()+RAND()+RAND()+RAND()+RAND())-6))-1)+PT_Y5_MC!M67)</x:f>
        <x:v>1166894.8033468232</x:v>
      </x:c>
      <x:c r="M210" s="16" t="n">
        <x:f>MAX(0,L210*(1+EXP((LN(1+Assumptions!$C$60)-0.5*Assumptions!$C$61^2)+Assumptions!$C$61*((RAND()+RAND()+RAND()+RAND()+RAND()+RAND()+RAND()+RAND()+RAND()+RAND()+RAND()+RAND())-6))-1)+PT_Y5_MC!N67)</x:f>
        <x:v>1136558.065296939</x:v>
      </x:c>
      <x:c r="N210" s="16" t="n">
        <x:f>MAX(0,M210*(1+EXP((LN(1+Assumptions!$C$60)-0.5*Assumptions!$C$61^2)+Assumptions!$C$61*((RAND()+RAND()+RAND()+RAND()+RAND()+RAND()+RAND()+RAND()+RAND()+RAND()+RAND()+RAND())-6))-1)+PT_Y5_MC!O67)</x:f>
        <x:v>1204622.4277883153</x:v>
      </x:c>
      <x:c r="O210" s="16" t="n">
        <x:f>MAX(0,N210*(1+EXP((LN(1+Assumptions!$C$60)-0.5*Assumptions!$C$61^2)+Assumptions!$C$61*((RAND()+RAND()+RAND()+RAND()+RAND()+RAND()+RAND()+RAND()+RAND()+RAND()+RAND()+RAND())-6))-1)+PT_Y5_MC!P67)</x:f>
        <x:v>1313610.697307189</x:v>
      </x:c>
      <x:c r="P210" s="16" t="n">
        <x:f>MAX(0,O210*(1+EXP((LN(1+Assumptions!$C$60)-0.5*Assumptions!$C$61^2)+Assumptions!$C$61*((RAND()+RAND()+RAND()+RAND()+RAND()+RAND()+RAND()+RAND()+RAND()+RAND()+RAND()+RAND())-6))-1)+PT_Y5_MC!Q67)</x:f>
        <x:v>1525702.552189429</x:v>
      </x:c>
      <x:c r="Q210" s="16" t="n">
        <x:f>MAX(0,P210*(1+EXP((LN(1+Assumptions!$C$60)-0.5*Assumptions!$C$61^2)+Assumptions!$C$61*((RAND()+RAND()+RAND()+RAND()+RAND()+RAND()+RAND()+RAND()+RAND()+RAND()+RAND()+RAND())-6))-1)+PT_Y5_MC!R67)</x:f>
        <x:v>1651434.3874826015</x:v>
      </x:c>
      <x:c r="R210" s="16" t="n">
        <x:f>MAX(0,Q210*(1+EXP((LN(1+Assumptions!$C$60)-0.5*Assumptions!$C$61^2)+Assumptions!$C$61*((RAND()+RAND()+RAND()+RAND()+RAND()+RAND()+RAND()+RAND()+RAND()+RAND()+RAND()+RAND())-6))-1)+PT_Y5_MC!S67)</x:f>
        <x:v>1819000.6158643235</x:v>
      </x:c>
      <x:c r="S210" s="16" t="n">
        <x:f>MAX(0,R210*(1+EXP((LN(1+Assumptions!$C$60)-0.5*Assumptions!$C$61^2)+Assumptions!$C$61*((RAND()+RAND()+RAND()+RAND()+RAND()+RAND()+RAND()+RAND()+RAND()+RAND()+RAND()+RAND())-6))-1)+PT_Y5_MC!T67)</x:f>
        <x:v>1641084.555633164</x:v>
      </x:c>
      <x:c r="T210" s="16" t="n">
        <x:f>MAX(0,S210*(1+EXP((LN(1+Assumptions!$C$60)-0.5*Assumptions!$C$61^2)+Assumptions!$C$61*((RAND()+RAND()+RAND()+RAND()+RAND()+RAND()+RAND()+RAND()+RAND()+RAND()+RAND()+RAND())-6))-1)+PT_Y5_MC!U67)</x:f>
        <x:v>1697934.18101065</x:v>
      </x:c>
      <x:c r="U210" s="16" t="n">
        <x:f>MAX(0,T210*(1+EXP((LN(1+Assumptions!$C$60)-0.5*Assumptions!$C$61^2)+Assumptions!$C$61*((RAND()+RAND()+RAND()+RAND()+RAND()+RAND()+RAND()+RAND()+RAND()+RAND()+RAND()+RAND())-6))-1)+PT_Y5_MC!V67)</x:f>
        <x:v>1702719.598024702</x:v>
      </x:c>
      <x:c r="V210" s="16" t="n">
        <x:f>MAX(0,U210*(1+EXP((LN(1+Assumptions!$C$60)-0.5*Assumptions!$C$61^2)+Assumptions!$C$61*((RAND()+RAND()+RAND()+RAND()+RAND()+RAND()+RAND()+RAND()+RAND()+RAND()+RAND()+RAND())-6))-1)+PT_Y5_MC!W67)</x:f>
        <x:v>2009084.1208286737</x:v>
      </x:c>
      <x:c r="W210" s="16" t="n">
        <x:f>MAX(0,V210*(1+EXP((LN(1+Assumptions!$C$60)-0.5*Assumptions!$C$61^2)+Assumptions!$C$61*((RAND()+RAND()+RAND()+RAND()+RAND()+RAND()+RAND()+RAND()+RAND()+RAND()+RAND()+RAND())-6))-1)+PT_Y5_MC!X67)</x:f>
        <x:v>2218551.786239012</x:v>
      </x:c>
      <x:c r="X210" s="16" t="n">
        <x:f>MAX(0,W210*(1+EXP((LN(1+Assumptions!$C$60)-0.5*Assumptions!$C$61^2)+Assumptions!$C$61*((RAND()+RAND()+RAND()+RAND()+RAND()+RAND()+RAND()+RAND()+RAND()+RAND()+RAND()+RAND())-6))-1)+PT_Y5_MC!Y67)</x:f>
        <x:v>2289020.3086142475</x:v>
      </x:c>
      <x:c r="Y210" s="16" t="n">
        <x:f>MAX(0,X210*(1+EXP((LN(1+Assumptions!$C$60)-0.5*Assumptions!$C$61^2)+Assumptions!$C$61*((RAND()+RAND()+RAND()+RAND()+RAND()+RAND()+RAND()+RAND()+RAND()+RAND()+RAND()+RAND())-6))-1)+PT_Y5_MC!Z67)</x:f>
        <x:v>2751444.5714580338</x:v>
      </x:c>
      <x:c r="Z210" s="16" t="n">
        <x:f>MAX(0,Y210*(1+EXP((LN(1+Assumptions!$C$60)-0.5*Assumptions!$C$61^2)+Assumptions!$C$61*((RAND()+RAND()+RAND()+RAND()+RAND()+RAND()+RAND()+RAND()+RAND()+RAND()+RAND()+RAND())-6))-1)+PT_Y5_MC!AA67)</x:f>
        <x:v>2471405.7723249886</x:v>
      </x:c>
      <x:c r="AA210" s="16" t="n">
        <x:f>MAX(0,Z210*(1+EXP((LN(1+Assumptions!$C$60)-0.5*Assumptions!$C$61^2)+Assumptions!$C$61*((RAND()+RAND()+RAND()+RAND()+RAND()+RAND()+RAND()+RAND()+RAND()+RAND()+RAND()+RAND())-6))-1)+PT_Y5_MC!AB67)</x:f>
        <x:v>2667102.8857205324</x:v>
      </x:c>
      <x:c r="AB210" s="16" t="n">
        <x:f>MAX(0,AA210*(1+EXP((LN(1+Assumptions!$C$60)-0.5*Assumptions!$C$61^2)+Assumptions!$C$61*((RAND()+RAND()+RAND()+RAND()+RAND()+RAND()+RAND()+RAND()+RAND()+RAND()+RAND()+RAND())-6))-1)+PT_Y5_MC!AC67)</x:f>
        <x:v>2675135.170610138</x:v>
      </x:c>
      <x:c r="AC210" s="16" t="n">
        <x:f>MAX(0,AB210*(1+EXP((LN(1+Assumptions!$C$60)-0.5*Assumptions!$C$61^2)+Assumptions!$C$61*((RAND()+RAND()+RAND()+RAND()+RAND()+RAND()+RAND()+RAND()+RAND()+RAND()+RAND()+RAND())-6))-1)+PT_Y5_MC!AD67)</x:f>
        <x:v>2743711.379048289</x:v>
      </x:c>
      <x:c r="AD210" s="16" t="n">
        <x:f>MAX(0,AC210*(1+EXP((LN(1+Assumptions!$C$60)-0.5*Assumptions!$C$61^2)+Assumptions!$C$61*((RAND()+RAND()+RAND()+RAND()+RAND()+RAND()+RAND()+RAND()+RAND()+RAND()+RAND()+RAND())-6))-1)+PT_Y5_MC!AE67)</x:f>
        <x:v>2247142.784338385</x:v>
      </x:c>
      <x:c r="AE210" s="16" t="n">
        <x:f>MAX(0,AD210*(1+EXP((LN(1+Assumptions!$C$60)-0.5*Assumptions!$C$61^2)+Assumptions!$C$61*((RAND()+RAND()+RAND()+RAND()+RAND()+RAND()+RAND()+RAND()+RAND()+RAND()+RAND()+RAND())-6))-1)+PT_Y5_MC!AF67)</x:f>
        <x:v>3175332.2955940533</x:v>
      </x:c>
      <x:c r="AF210" s="16" t="n">
        <x:f>MAX(0,AE210*(1+EXP((LN(1+Assumptions!$C$60)-0.5*Assumptions!$C$61^2)+Assumptions!$C$61*((RAND()+RAND()+RAND()+RAND()+RAND()+RAND()+RAND()+RAND()+RAND()+RAND()+RAND()+RAND())-6))-1)+PT_Y5_MC!AG67)</x:f>
        <x:v>3476099.3959382502</x:v>
      </x:c>
    </x:row>
    <x:row r="211">
      <x:c r="A211" s="39">
        <x:v>207</x:v>
      </x:c>
      <x:c r="B211" s="16" t="n">
        <x:f>PT_Y5_MC!C68</x:f>
        <x:v>1029031.25</x:v>
      </x:c>
      <x:c r="C211" s="16" t="n">
        <x:f>MAX(0,B211*(1+EXP((LN(1+Assumptions!$C$60)-0.5*Assumptions!$C$61^2)+Assumptions!$C$61*((RAND()+RAND()+RAND()+RAND()+RAND()+RAND()+RAND()+RAND()+RAND()+RAND()+RAND()+RAND())-6))-1)+PT_Y5_MC!D67)</x:f>
        <x:v>994547.6787682156</x:v>
      </x:c>
      <x:c r="D211" s="16" t="n">
        <x:f>MAX(0,C211*(1+EXP((LN(1+Assumptions!$C$60)-0.5*Assumptions!$C$61^2)+Assumptions!$C$61*((RAND()+RAND()+RAND()+RAND()+RAND()+RAND()+RAND()+RAND()+RAND()+RAND()+RAND()+RAND())-6))-1)+PT_Y5_MC!E67)</x:f>
        <x:v>1237783.7515398348</x:v>
      </x:c>
      <x:c r="E211" s="16" t="n">
        <x:f>MAX(0,D211*(1+EXP((LN(1+Assumptions!$C$60)-0.5*Assumptions!$C$61^2)+Assumptions!$C$61*((RAND()+RAND()+RAND()+RAND()+RAND()+RAND()+RAND()+RAND()+RAND()+RAND()+RAND()+RAND())-6))-1)+PT_Y5_MC!F67)</x:f>
        <x:v>1446837.8482032302</x:v>
      </x:c>
      <x:c r="F211" s="16" t="n">
        <x:f>MAX(0,E211*(1+EXP((LN(1+Assumptions!$C$60)-0.5*Assumptions!$C$61^2)+Assumptions!$C$61*((RAND()+RAND()+RAND()+RAND()+RAND()+RAND()+RAND()+RAND()+RAND()+RAND()+RAND()+RAND())-6))-1)+PT_Y5_MC!G67)</x:f>
        <x:v>1673914.2541006098</x:v>
      </x:c>
      <x:c r="G211" s="16" t="n">
        <x:f>MAX(0,F211*(1+EXP((LN(1+Assumptions!$C$60)-0.5*Assumptions!$C$61^2)+Assumptions!$C$61*((RAND()+RAND()+RAND()+RAND()+RAND()+RAND()+RAND()+RAND()+RAND()+RAND()+RAND()+RAND())-6))-1)+PT_Y5_MC!H67)</x:f>
        <x:v>1673466.106614409</x:v>
      </x:c>
      <x:c r="H211" s="16" t="n">
        <x:f>MAX(0,G211*(1+EXP((LN(1+Assumptions!$C$60)-0.5*Assumptions!$C$61^2)+Assumptions!$C$61*((RAND()+RAND()+RAND()+RAND()+RAND()+RAND()+RAND()+RAND()+RAND()+RAND()+RAND()+RAND())-6))-1)+PT_Y5_MC!I67)</x:f>
        <x:v>2134830.239503195</x:v>
      </x:c>
      <x:c r="I211" s="16" t="n">
        <x:f>MAX(0,H211*(1+EXP((LN(1+Assumptions!$C$60)-0.5*Assumptions!$C$61^2)+Assumptions!$C$61*((RAND()+RAND()+RAND()+RAND()+RAND()+RAND()+RAND()+RAND()+RAND()+RAND()+RAND()+RAND())-6))-1)+PT_Y5_MC!J67)</x:f>
        <x:v>1653984.473071531</x:v>
      </x:c>
      <x:c r="J211" s="16" t="n">
        <x:f>MAX(0,I211*(1+EXP((LN(1+Assumptions!$C$60)-0.5*Assumptions!$C$61^2)+Assumptions!$C$61*((RAND()+RAND()+RAND()+RAND()+RAND()+RAND()+RAND()+RAND()+RAND()+RAND()+RAND()+RAND())-6))-1)+PT_Y5_MC!K67)</x:f>
        <x:v>1401506.4613657682</x:v>
      </x:c>
      <x:c r="K211" s="16" t="n">
        <x:f>MAX(0,J211*(1+EXP((LN(1+Assumptions!$C$60)-0.5*Assumptions!$C$61^2)+Assumptions!$C$61*((RAND()+RAND()+RAND()+RAND()+RAND()+RAND()+RAND()+RAND()+RAND()+RAND()+RAND()+RAND())-6))-1)+PT_Y5_MC!L67)</x:f>
        <x:v>1488980.2645135114</x:v>
      </x:c>
      <x:c r="L211" s="16" t="n">
        <x:f>MAX(0,K211*(1+EXP((LN(1+Assumptions!$C$60)-0.5*Assumptions!$C$61^2)+Assumptions!$C$61*((RAND()+RAND()+RAND()+RAND()+RAND()+RAND()+RAND()+RAND()+RAND()+RAND()+RAND()+RAND())-6))-1)+PT_Y5_MC!M67)</x:f>
        <x:v>1719270.062700139</x:v>
      </x:c>
      <x:c r="M211" s="16" t="n">
        <x:f>MAX(0,L211*(1+EXP((LN(1+Assumptions!$C$60)-0.5*Assumptions!$C$61^2)+Assumptions!$C$61*((RAND()+RAND()+RAND()+RAND()+RAND()+RAND()+RAND()+RAND()+RAND()+RAND()+RAND()+RAND())-6))-1)+PT_Y5_MC!N67)</x:f>
        <x:v>1421967.367402975</x:v>
      </x:c>
      <x:c r="N211" s="16" t="n">
        <x:f>MAX(0,M211*(1+EXP((LN(1+Assumptions!$C$60)-0.5*Assumptions!$C$61^2)+Assumptions!$C$61*((RAND()+RAND()+RAND()+RAND()+RAND()+RAND()+RAND()+RAND()+RAND()+RAND()+RAND()+RAND())-6))-1)+PT_Y5_MC!O67)</x:f>
        <x:v>1407736.0559879958</x:v>
      </x:c>
      <x:c r="O211" s="16" t="n">
        <x:f>MAX(0,N211*(1+EXP((LN(1+Assumptions!$C$60)-0.5*Assumptions!$C$61^2)+Assumptions!$C$61*((RAND()+RAND()+RAND()+RAND()+RAND()+RAND()+RAND()+RAND()+RAND()+RAND()+RAND()+RAND())-6))-1)+PT_Y5_MC!P67)</x:f>
        <x:v>1486606.2947206008</x:v>
      </x:c>
      <x:c r="P211" s="16" t="n">
        <x:f>MAX(0,O211*(1+EXP((LN(1+Assumptions!$C$60)-0.5*Assumptions!$C$61^2)+Assumptions!$C$61*((RAND()+RAND()+RAND()+RAND()+RAND()+RAND()+RAND()+RAND()+RAND()+RAND()+RAND()+RAND())-6))-1)+PT_Y5_MC!Q67)</x:f>
        <x:v>1793065.785871461</x:v>
      </x:c>
      <x:c r="Q211" s="16" t="n">
        <x:f>MAX(0,P211*(1+EXP((LN(1+Assumptions!$C$60)-0.5*Assumptions!$C$61^2)+Assumptions!$C$61*((RAND()+RAND()+RAND()+RAND()+RAND()+RAND()+RAND()+RAND()+RAND()+RAND()+RAND()+RAND())-6))-1)+PT_Y5_MC!R67)</x:f>
        <x:v>1698543.3303576678</x:v>
      </x:c>
      <x:c r="R211" s="16" t="n">
        <x:f>MAX(0,Q211*(1+EXP((LN(1+Assumptions!$C$60)-0.5*Assumptions!$C$61^2)+Assumptions!$C$61*((RAND()+RAND()+RAND()+RAND()+RAND()+RAND()+RAND()+RAND()+RAND()+RAND()+RAND()+RAND())-6))-1)+PT_Y5_MC!S67)</x:f>
        <x:v>1566600.3200850408</x:v>
      </x:c>
      <x:c r="S211" s="16" t="n">
        <x:f>MAX(0,R211*(1+EXP((LN(1+Assumptions!$C$60)-0.5*Assumptions!$C$61^2)+Assumptions!$C$61*((RAND()+RAND()+RAND()+RAND()+RAND()+RAND()+RAND()+RAND()+RAND()+RAND()+RAND()+RAND())-6))-1)+PT_Y5_MC!T67)</x:f>
        <x:v>1826238.5312644993</x:v>
      </x:c>
      <x:c r="T211" s="16" t="n">
        <x:f>MAX(0,S211*(1+EXP((LN(1+Assumptions!$C$60)-0.5*Assumptions!$C$61^2)+Assumptions!$C$61*((RAND()+RAND()+RAND()+RAND()+RAND()+RAND()+RAND()+RAND()+RAND()+RAND()+RAND()+RAND())-6))-1)+PT_Y5_MC!U67)</x:f>
        <x:v>1822341.581450429</x:v>
      </x:c>
      <x:c r="U211" s="16" t="n">
        <x:f>MAX(0,T211*(1+EXP((LN(1+Assumptions!$C$60)-0.5*Assumptions!$C$61^2)+Assumptions!$C$61*((RAND()+RAND()+RAND()+RAND()+RAND()+RAND()+RAND()+RAND()+RAND()+RAND()+RAND()+RAND())-6))-1)+PT_Y5_MC!V67)</x:f>
        <x:v>2011187.094309688</x:v>
      </x:c>
      <x:c r="V211" s="16" t="n">
        <x:f>MAX(0,U211*(1+EXP((LN(1+Assumptions!$C$60)-0.5*Assumptions!$C$61^2)+Assumptions!$C$61*((RAND()+RAND()+RAND()+RAND()+RAND()+RAND()+RAND()+RAND()+RAND()+RAND()+RAND()+RAND())-6))-1)+PT_Y5_MC!W67)</x:f>
        <x:v>1410296.2493217837</x:v>
      </x:c>
      <x:c r="W211" s="16" t="n">
        <x:f>MAX(0,V211*(1+EXP((LN(1+Assumptions!$C$60)-0.5*Assumptions!$C$61^2)+Assumptions!$C$61*((RAND()+RAND()+RAND()+RAND()+RAND()+RAND()+RAND()+RAND()+RAND()+RAND()+RAND()+RAND())-6))-1)+PT_Y5_MC!X67)</x:f>
        <x:v>1877970.4967321795</x:v>
      </x:c>
      <x:c r="X211" s="16" t="n">
        <x:f>MAX(0,W211*(1+EXP((LN(1+Assumptions!$C$60)-0.5*Assumptions!$C$61^2)+Assumptions!$C$61*((RAND()+RAND()+RAND()+RAND()+RAND()+RAND()+RAND()+RAND()+RAND()+RAND()+RAND()+RAND())-6))-1)+PT_Y5_MC!Y67)</x:f>
        <x:v>2345457.3712496753</x:v>
      </x:c>
      <x:c r="Y211" s="16" t="n">
        <x:f>MAX(0,X211*(1+EXP((LN(1+Assumptions!$C$60)-0.5*Assumptions!$C$61^2)+Assumptions!$C$61*((RAND()+RAND()+RAND()+RAND()+RAND()+RAND()+RAND()+RAND()+RAND()+RAND()+RAND()+RAND())-6))-1)+PT_Y5_MC!Z67)</x:f>
        <x:v>2410183.099181547</x:v>
      </x:c>
      <x:c r="Z211" s="16" t="n">
        <x:f>MAX(0,Y211*(1+EXP((LN(1+Assumptions!$C$60)-0.5*Assumptions!$C$61^2)+Assumptions!$C$61*((RAND()+RAND()+RAND()+RAND()+RAND()+RAND()+RAND()+RAND()+RAND()+RAND()+RAND()+RAND())-6))-1)+PT_Y5_MC!AA67)</x:f>
        <x:v>2624890.45051919</x:v>
      </x:c>
      <x:c r="AA211" s="16" t="n">
        <x:f>MAX(0,Z211*(1+EXP((LN(1+Assumptions!$C$60)-0.5*Assumptions!$C$61^2)+Assumptions!$C$61*((RAND()+RAND()+RAND()+RAND()+RAND()+RAND()+RAND()+RAND()+RAND()+RAND()+RAND()+RAND())-6))-1)+PT_Y5_MC!AB67)</x:f>
        <x:v>2850799.225522206</x:v>
      </x:c>
      <x:c r="AB211" s="16" t="n">
        <x:f>MAX(0,AA211*(1+EXP((LN(1+Assumptions!$C$60)-0.5*Assumptions!$C$61^2)+Assumptions!$C$61*((RAND()+RAND()+RAND()+RAND()+RAND()+RAND()+RAND()+RAND()+RAND()+RAND()+RAND()+RAND())-6))-1)+PT_Y5_MC!AC67)</x:f>
        <x:v>3010491.2215452637</x:v>
      </x:c>
      <x:c r="AC211" s="16" t="n">
        <x:f>MAX(0,AB211*(1+EXP((LN(1+Assumptions!$C$60)-0.5*Assumptions!$C$61^2)+Assumptions!$C$61*((RAND()+RAND()+RAND()+RAND()+RAND()+RAND()+RAND()+RAND()+RAND()+RAND()+RAND()+RAND())-6))-1)+PT_Y5_MC!AD67)</x:f>
        <x:v>2589895.3613139647</x:v>
      </x:c>
      <x:c r="AD211" s="16" t="n">
        <x:f>MAX(0,AC211*(1+EXP((LN(1+Assumptions!$C$60)-0.5*Assumptions!$C$61^2)+Assumptions!$C$61*((RAND()+RAND()+RAND()+RAND()+RAND()+RAND()+RAND()+RAND()+RAND()+RAND()+RAND()+RAND())-6))-1)+PT_Y5_MC!AE67)</x:f>
        <x:v>2531022.4670907464</x:v>
      </x:c>
      <x:c r="AE211" s="16" t="n">
        <x:f>MAX(0,AD211*(1+EXP((LN(1+Assumptions!$C$60)-0.5*Assumptions!$C$61^2)+Assumptions!$C$61*((RAND()+RAND()+RAND()+RAND()+RAND()+RAND()+RAND()+RAND()+RAND()+RAND()+RAND()+RAND())-6))-1)+PT_Y5_MC!AF67)</x:f>
        <x:v>2572278.516396399</x:v>
      </x:c>
      <x:c r="AF211" s="16" t="n">
        <x:f>MAX(0,AE211*(1+EXP((LN(1+Assumptions!$C$60)-0.5*Assumptions!$C$61^2)+Assumptions!$C$61*((RAND()+RAND()+RAND()+RAND()+RAND()+RAND()+RAND()+RAND()+RAND()+RAND()+RAND()+RAND())-6))-1)+PT_Y5_MC!AG67)</x:f>
        <x:v>2633682.6236129655</x:v>
      </x:c>
    </x:row>
    <x:row r="212">
      <x:c r="A212" s="39">
        <x:v>208</x:v>
      </x:c>
      <x:c r="B212" s="16" t="n">
        <x:f>PT_Y5_MC!C68</x:f>
        <x:v>1029031.25</x:v>
      </x:c>
      <x:c r="C212" s="16" t="n">
        <x:f>MAX(0,B212*(1+EXP((LN(1+Assumptions!$C$60)-0.5*Assumptions!$C$61^2)+Assumptions!$C$61*((RAND()+RAND()+RAND()+RAND()+RAND()+RAND()+RAND()+RAND()+RAND()+RAND()+RAND()+RAND())-6))-1)+PT_Y5_MC!D67)</x:f>
        <x:v>1044829.2916421926</x:v>
      </x:c>
      <x:c r="D212" s="16" t="n">
        <x:f>MAX(0,C212*(1+EXP((LN(1+Assumptions!$C$60)-0.5*Assumptions!$C$61^2)+Assumptions!$C$61*((RAND()+RAND()+RAND()+RAND()+RAND()+RAND()+RAND()+RAND()+RAND()+RAND()+RAND()+RAND())-6))-1)+PT_Y5_MC!E67)</x:f>
        <x:v>924191.8186380351</x:v>
      </x:c>
      <x:c r="E212" s="16" t="n">
        <x:f>MAX(0,D212*(1+EXP((LN(1+Assumptions!$C$60)-0.5*Assumptions!$C$61^2)+Assumptions!$C$61*((RAND()+RAND()+RAND()+RAND()+RAND()+RAND()+RAND()+RAND()+RAND()+RAND()+RAND()+RAND())-6))-1)+PT_Y5_MC!F67)</x:f>
        <x:v>923738.0922498628</x:v>
      </x:c>
      <x:c r="F212" s="16" t="n">
        <x:f>MAX(0,E212*(1+EXP((LN(1+Assumptions!$C$60)-0.5*Assumptions!$C$61^2)+Assumptions!$C$61*((RAND()+RAND()+RAND()+RAND()+RAND()+RAND()+RAND()+RAND()+RAND()+RAND()+RAND()+RAND())-6))-1)+PT_Y5_MC!G67)</x:f>
        <x:v>1330290.7805831681</x:v>
      </x:c>
      <x:c r="G212" s="16" t="n">
        <x:f>MAX(0,F212*(1+EXP((LN(1+Assumptions!$C$60)-0.5*Assumptions!$C$61^2)+Assumptions!$C$61*((RAND()+RAND()+RAND()+RAND()+RAND()+RAND()+RAND()+RAND()+RAND()+RAND()+RAND()+RAND())-6))-1)+PT_Y5_MC!H67)</x:f>
        <x:v>1563842.8641519633</x:v>
      </x:c>
      <x:c r="H212" s="16" t="n">
        <x:f>MAX(0,G212*(1+EXP((LN(1+Assumptions!$C$60)-0.5*Assumptions!$C$61^2)+Assumptions!$C$61*((RAND()+RAND()+RAND()+RAND()+RAND()+RAND()+RAND()+RAND()+RAND()+RAND()+RAND()+RAND())-6))-1)+PT_Y5_MC!I67)</x:f>
        <x:v>2039716.7483689638</x:v>
      </x:c>
      <x:c r="I212" s="16" t="n">
        <x:f>MAX(0,H212*(1+EXP((LN(1+Assumptions!$C$60)-0.5*Assumptions!$C$61^2)+Assumptions!$C$61*((RAND()+RAND()+RAND()+RAND()+RAND()+RAND()+RAND()+RAND()+RAND()+RAND()+RAND()+RAND())-6))-1)+PT_Y5_MC!J67)</x:f>
        <x:v>1981410.4290636883</x:v>
      </x:c>
      <x:c r="J212" s="16" t="n">
        <x:f>MAX(0,I212*(1+EXP((LN(1+Assumptions!$C$60)-0.5*Assumptions!$C$61^2)+Assumptions!$C$61*((RAND()+RAND()+RAND()+RAND()+RAND()+RAND()+RAND()+RAND()+RAND()+RAND()+RAND()+RAND())-6))-1)+PT_Y5_MC!K67)</x:f>
        <x:v>1962017.086220243</x:v>
      </x:c>
      <x:c r="K212" s="16" t="n">
        <x:f>MAX(0,J212*(1+EXP((LN(1+Assumptions!$C$60)-0.5*Assumptions!$C$61^2)+Assumptions!$C$61*((RAND()+RAND()+RAND()+RAND()+RAND()+RAND()+RAND()+RAND()+RAND()+RAND()+RAND()+RAND())-6))-1)+PT_Y5_MC!L67)</x:f>
        <x:v>1964824.6678993003</x:v>
      </x:c>
      <x:c r="L212" s="16" t="n">
        <x:f>MAX(0,K212*(1+EXP((LN(1+Assumptions!$C$60)-0.5*Assumptions!$C$61^2)+Assumptions!$C$61*((RAND()+RAND()+RAND()+RAND()+RAND()+RAND()+RAND()+RAND()+RAND()+RAND()+RAND()+RAND())-6))-1)+PT_Y5_MC!M67)</x:f>
        <x:v>2116835.941454079</x:v>
      </x:c>
      <x:c r="M212" s="16" t="n">
        <x:f>MAX(0,L212*(1+EXP((LN(1+Assumptions!$C$60)-0.5*Assumptions!$C$61^2)+Assumptions!$C$61*((RAND()+RAND()+RAND()+RAND()+RAND()+RAND()+RAND()+RAND()+RAND()+RAND()+RAND()+RAND())-6))-1)+PT_Y5_MC!N67)</x:f>
        <x:v>2353770.2103117304</x:v>
      </x:c>
      <x:c r="N212" s="16" t="n">
        <x:f>MAX(0,M212*(1+EXP((LN(1+Assumptions!$C$60)-0.5*Assumptions!$C$61^2)+Assumptions!$C$61*((RAND()+RAND()+RAND()+RAND()+RAND()+RAND()+RAND()+RAND()+RAND()+RAND()+RAND()+RAND())-6))-1)+PT_Y5_MC!O67)</x:f>
        <x:v>3375006.7529901294</x:v>
      </x:c>
      <x:c r="O212" s="16" t="n">
        <x:f>MAX(0,N212*(1+EXP((LN(1+Assumptions!$C$60)-0.5*Assumptions!$C$61^2)+Assumptions!$C$61*((RAND()+RAND()+RAND()+RAND()+RAND()+RAND()+RAND()+RAND()+RAND()+RAND()+RAND()+RAND())-6))-1)+PT_Y5_MC!P67)</x:f>
        <x:v>2994543.466630423</x:v>
      </x:c>
      <x:c r="P212" s="16" t="n">
        <x:f>MAX(0,O212*(1+EXP((LN(1+Assumptions!$C$60)-0.5*Assumptions!$C$61^2)+Assumptions!$C$61*((RAND()+RAND()+RAND()+RAND()+RAND()+RAND()+RAND()+RAND()+RAND()+RAND()+RAND()+RAND())-6))-1)+PT_Y5_MC!Q67)</x:f>
        <x:v>3378366.8621824714</x:v>
      </x:c>
      <x:c r="Q212" s="16" t="n">
        <x:f>MAX(0,P212*(1+EXP((LN(1+Assumptions!$C$60)-0.5*Assumptions!$C$61^2)+Assumptions!$C$61*((RAND()+RAND()+RAND()+RAND()+RAND()+RAND()+RAND()+RAND()+RAND()+RAND()+RAND()+RAND())-6))-1)+PT_Y5_MC!R67)</x:f>
        <x:v>3728522.668049945</x:v>
      </x:c>
      <x:c r="R212" s="16" t="n">
        <x:f>MAX(0,Q212*(1+EXP((LN(1+Assumptions!$C$60)-0.5*Assumptions!$C$61^2)+Assumptions!$C$61*((RAND()+RAND()+RAND()+RAND()+RAND()+RAND()+RAND()+RAND()+RAND()+RAND()+RAND()+RAND())-6))-1)+PT_Y5_MC!S67)</x:f>
        <x:v>3976600.2692523086</x:v>
      </x:c>
      <x:c r="S212" s="16" t="n">
        <x:f>MAX(0,R212*(1+EXP((LN(1+Assumptions!$C$60)-0.5*Assumptions!$C$61^2)+Assumptions!$C$61*((RAND()+RAND()+RAND()+RAND()+RAND()+RAND()+RAND()+RAND()+RAND()+RAND()+RAND()+RAND())-6))-1)+PT_Y5_MC!T67)</x:f>
        <x:v>4163618.138972757</x:v>
      </x:c>
      <x:c r="T212" s="16" t="n">
        <x:f>MAX(0,S212*(1+EXP((LN(1+Assumptions!$C$60)-0.5*Assumptions!$C$61^2)+Assumptions!$C$61*((RAND()+RAND()+RAND()+RAND()+RAND()+RAND()+RAND()+RAND()+RAND()+RAND()+RAND()+RAND())-6))-1)+PT_Y5_MC!U67)</x:f>
        <x:v>4170148.976512847</x:v>
      </x:c>
      <x:c r="U212" s="16" t="n">
        <x:f>MAX(0,T212*(1+EXP((LN(1+Assumptions!$C$60)-0.5*Assumptions!$C$61^2)+Assumptions!$C$61*((RAND()+RAND()+RAND()+RAND()+RAND()+RAND()+RAND()+RAND()+RAND()+RAND()+RAND()+RAND())-6))-1)+PT_Y5_MC!V67)</x:f>
        <x:v>3580114.6123475702</x:v>
      </x:c>
      <x:c r="V212" s="16" t="n">
        <x:f>MAX(0,U212*(1+EXP((LN(1+Assumptions!$C$60)-0.5*Assumptions!$C$61^2)+Assumptions!$C$61*((RAND()+RAND()+RAND()+RAND()+RAND()+RAND()+RAND()+RAND()+RAND()+RAND()+RAND()+RAND())-6))-1)+PT_Y5_MC!W67)</x:f>
        <x:v>4153053.508939336</x:v>
      </x:c>
      <x:c r="W212" s="16" t="n">
        <x:f>MAX(0,V212*(1+EXP((LN(1+Assumptions!$C$60)-0.5*Assumptions!$C$61^2)+Assumptions!$C$61*((RAND()+RAND()+RAND()+RAND()+RAND()+RAND()+RAND()+RAND()+RAND()+RAND()+RAND()+RAND())-6))-1)+PT_Y5_MC!X67)</x:f>
        <x:v>4291771.994020473</x:v>
      </x:c>
      <x:c r="X212" s="16" t="n">
        <x:f>MAX(0,W212*(1+EXP((LN(1+Assumptions!$C$60)-0.5*Assumptions!$C$61^2)+Assumptions!$C$61*((RAND()+RAND()+RAND()+RAND()+RAND()+RAND()+RAND()+RAND()+RAND()+RAND()+RAND()+RAND())-6))-1)+PT_Y5_MC!Y67)</x:f>
        <x:v>3797420.373868241</x:v>
      </x:c>
      <x:c r="Y212" s="16" t="n">
        <x:f>MAX(0,X212*(1+EXP((LN(1+Assumptions!$C$60)-0.5*Assumptions!$C$61^2)+Assumptions!$C$61*((RAND()+RAND()+RAND()+RAND()+RAND()+RAND()+RAND()+RAND()+RAND()+RAND()+RAND()+RAND())-6))-1)+PT_Y5_MC!Z67)</x:f>
        <x:v>4347788.702811564</x:v>
      </x:c>
      <x:c r="Z212" s="16" t="n">
        <x:f>MAX(0,Y212*(1+EXP((LN(1+Assumptions!$C$60)-0.5*Assumptions!$C$61^2)+Assumptions!$C$61*((RAND()+RAND()+RAND()+RAND()+RAND()+RAND()+RAND()+RAND()+RAND()+RAND()+RAND()+RAND())-6))-1)+PT_Y5_MC!AA67)</x:f>
        <x:v>3911674.59708483</x:v>
      </x:c>
      <x:c r="AA212" s="16" t="n">
        <x:f>MAX(0,Z212*(1+EXP((LN(1+Assumptions!$C$60)-0.5*Assumptions!$C$61^2)+Assumptions!$C$61*((RAND()+RAND()+RAND()+RAND()+RAND()+RAND()+RAND()+RAND()+RAND()+RAND()+RAND()+RAND())-6))-1)+PT_Y5_MC!AB67)</x:f>
        <x:v>3503521.2852698057</x:v>
      </x:c>
      <x:c r="AB212" s="16" t="n">
        <x:f>MAX(0,AA212*(1+EXP((LN(1+Assumptions!$C$60)-0.5*Assumptions!$C$61^2)+Assumptions!$C$61*((RAND()+RAND()+RAND()+RAND()+RAND()+RAND()+RAND()+RAND()+RAND()+RAND()+RAND()+RAND())-6))-1)+PT_Y5_MC!AC67)</x:f>
        <x:v>3890726.9238289082</x:v>
      </x:c>
      <x:c r="AC212" s="16" t="n">
        <x:f>MAX(0,AB212*(1+EXP((LN(1+Assumptions!$C$60)-0.5*Assumptions!$C$61^2)+Assumptions!$C$61*((RAND()+RAND()+RAND()+RAND()+RAND()+RAND()+RAND()+RAND()+RAND()+RAND()+RAND()+RAND())-6))-1)+PT_Y5_MC!AD67)</x:f>
        <x:v>3755936.8319105627</x:v>
      </x:c>
      <x:c r="AD212" s="16" t="n">
        <x:f>MAX(0,AC212*(1+EXP((LN(1+Assumptions!$C$60)-0.5*Assumptions!$C$61^2)+Assumptions!$C$61*((RAND()+RAND()+RAND()+RAND()+RAND()+RAND()+RAND()+RAND()+RAND()+RAND()+RAND()+RAND())-6))-1)+PT_Y5_MC!AE67)</x:f>
        <x:v>5111205.658823567</x:v>
      </x:c>
      <x:c r="AE212" s="16" t="n">
        <x:f>MAX(0,AD212*(1+EXP((LN(1+Assumptions!$C$60)-0.5*Assumptions!$C$61^2)+Assumptions!$C$61*((RAND()+RAND()+RAND()+RAND()+RAND()+RAND()+RAND()+RAND()+RAND()+RAND()+RAND()+RAND())-6))-1)+PT_Y5_MC!AF67)</x:f>
        <x:v>6899119.033030026</x:v>
      </x:c>
      <x:c r="AF212" s="16" t="n">
        <x:f>MAX(0,AE212*(1+EXP((LN(1+Assumptions!$C$60)-0.5*Assumptions!$C$61^2)+Assumptions!$C$61*((RAND()+RAND()+RAND()+RAND()+RAND()+RAND()+RAND()+RAND()+RAND()+RAND()+RAND()+RAND())-6))-1)+PT_Y5_MC!AG67)</x:f>
        <x:v>8146904.406819221</x:v>
      </x:c>
    </x:row>
    <x:row r="213">
      <x:c r="A213" s="39">
        <x:v>209</x:v>
      </x:c>
      <x:c r="B213" s="16" t="n">
        <x:f>PT_Y5_MC!C68</x:f>
        <x:v>1029031.25</x:v>
      </x:c>
      <x:c r="C213" s="16" t="n">
        <x:f>MAX(0,B213*(1+EXP((LN(1+Assumptions!$C$60)-0.5*Assumptions!$C$61^2)+Assumptions!$C$61*((RAND()+RAND()+RAND()+RAND()+RAND()+RAND()+RAND()+RAND()+RAND()+RAND()+RAND()+RAND())-6))-1)+PT_Y5_MC!D67)</x:f>
        <x:v>1182129.1352031361</x:v>
      </x:c>
      <x:c r="D213" s="16" t="n">
        <x:f>MAX(0,C213*(1+EXP((LN(1+Assumptions!$C$60)-0.5*Assumptions!$C$61^2)+Assumptions!$C$61*((RAND()+RAND()+RAND()+RAND()+RAND()+RAND()+RAND()+RAND()+RAND()+RAND()+RAND()+RAND())-6))-1)+PT_Y5_MC!E67)</x:f>
        <x:v>1281409.3153980826</x:v>
      </x:c>
      <x:c r="E213" s="16" t="n">
        <x:f>MAX(0,D213*(1+EXP((LN(1+Assumptions!$C$60)-0.5*Assumptions!$C$61^2)+Assumptions!$C$61*((RAND()+RAND()+RAND()+RAND()+RAND()+RAND()+RAND()+RAND()+RAND()+RAND()+RAND()+RAND())-6))-1)+PT_Y5_MC!F67)</x:f>
        <x:v>1547839.523266247</x:v>
      </x:c>
      <x:c r="F213" s="16" t="n">
        <x:f>MAX(0,E213*(1+EXP((LN(1+Assumptions!$C$60)-0.5*Assumptions!$C$61^2)+Assumptions!$C$61*((RAND()+RAND()+RAND()+RAND()+RAND()+RAND()+RAND()+RAND()+RAND()+RAND()+RAND()+RAND())-6))-1)+PT_Y5_MC!G67)</x:f>
        <x:v>1437689.1693917739</x:v>
      </x:c>
      <x:c r="G213" s="16" t="n">
        <x:f>MAX(0,F213*(1+EXP((LN(1+Assumptions!$C$60)-0.5*Assumptions!$C$61^2)+Assumptions!$C$61*((RAND()+RAND()+RAND()+RAND()+RAND()+RAND()+RAND()+RAND()+RAND()+RAND()+RAND()+RAND())-6))-1)+PT_Y5_MC!H67)</x:f>
        <x:v>1703624.4269466433</x:v>
      </x:c>
      <x:c r="H213" s="16" t="n">
        <x:f>MAX(0,G213*(1+EXP((LN(1+Assumptions!$C$60)-0.5*Assumptions!$C$61^2)+Assumptions!$C$61*((RAND()+RAND()+RAND()+RAND()+RAND()+RAND()+RAND()+RAND()+RAND()+RAND()+RAND()+RAND())-6))-1)+PT_Y5_MC!I67)</x:f>
        <x:v>1447652.3941577238</x:v>
      </x:c>
      <x:c r="I213" s="16" t="n">
        <x:f>MAX(0,H213*(1+EXP((LN(1+Assumptions!$C$60)-0.5*Assumptions!$C$61^2)+Assumptions!$C$61*((RAND()+RAND()+RAND()+RAND()+RAND()+RAND()+RAND()+RAND()+RAND()+RAND()+RAND()+RAND())-6))-1)+PT_Y5_MC!J67)</x:f>
        <x:v>1571206.9585220322</x:v>
      </x:c>
      <x:c r="J213" s="16" t="n">
        <x:f>MAX(0,I213*(1+EXP((LN(1+Assumptions!$C$60)-0.5*Assumptions!$C$61^2)+Assumptions!$C$61*((RAND()+RAND()+RAND()+RAND()+RAND()+RAND()+RAND()+RAND()+RAND()+RAND()+RAND()+RAND())-6))-1)+PT_Y5_MC!K67)</x:f>
        <x:v>1629060.8993856367</x:v>
      </x:c>
      <x:c r="K213" s="16" t="n">
        <x:f>MAX(0,J213*(1+EXP((LN(1+Assumptions!$C$60)-0.5*Assumptions!$C$61^2)+Assumptions!$C$61*((RAND()+RAND()+RAND()+RAND()+RAND()+RAND()+RAND()+RAND()+RAND()+RAND()+RAND()+RAND())-6))-1)+PT_Y5_MC!L67)</x:f>
        <x:v>1373193.6910374647</x:v>
      </x:c>
      <x:c r="L213" s="16" t="n">
        <x:f>MAX(0,K213*(1+EXP((LN(1+Assumptions!$C$60)-0.5*Assumptions!$C$61^2)+Assumptions!$C$61*((RAND()+RAND()+RAND()+RAND()+RAND()+RAND()+RAND()+RAND()+RAND()+RAND()+RAND()+RAND())-6))-1)+PT_Y5_MC!M67)</x:f>
        <x:v>1510129.0037242214</x:v>
      </x:c>
      <x:c r="M213" s="16" t="n">
        <x:f>MAX(0,L213*(1+EXP((LN(1+Assumptions!$C$60)-0.5*Assumptions!$C$61^2)+Assumptions!$C$61*((RAND()+RAND()+RAND()+RAND()+RAND()+RAND()+RAND()+RAND()+RAND()+RAND()+RAND()+RAND())-6))-1)+PT_Y5_MC!N67)</x:f>
        <x:v>1891049.8762470721</x:v>
      </x:c>
      <x:c r="N213" s="16" t="n">
        <x:f>MAX(0,M213*(1+EXP((LN(1+Assumptions!$C$60)-0.5*Assumptions!$C$61^2)+Assumptions!$C$61*((RAND()+RAND()+RAND()+RAND()+RAND()+RAND()+RAND()+RAND()+RAND()+RAND()+RAND()+RAND())-6))-1)+PT_Y5_MC!O67)</x:f>
        <x:v>2134499.456452229</x:v>
      </x:c>
      <x:c r="O213" s="16" t="n">
        <x:f>MAX(0,N213*(1+EXP((LN(1+Assumptions!$C$60)-0.5*Assumptions!$C$61^2)+Assumptions!$C$61*((RAND()+RAND()+RAND()+RAND()+RAND()+RAND()+RAND()+RAND()+RAND()+RAND()+RAND()+RAND())-6))-1)+PT_Y5_MC!P67)</x:f>
        <x:v>2356276.5592668387</x:v>
      </x:c>
      <x:c r="P213" s="16" t="n">
        <x:f>MAX(0,O213*(1+EXP((LN(1+Assumptions!$C$60)-0.5*Assumptions!$C$61^2)+Assumptions!$C$61*((RAND()+RAND()+RAND()+RAND()+RAND()+RAND()+RAND()+RAND()+RAND()+RAND()+RAND()+RAND())-6))-1)+PT_Y5_MC!Q67)</x:f>
        <x:v>2452882.9787362632</x:v>
      </x:c>
      <x:c r="Q213" s="16" t="n">
        <x:f>MAX(0,P213*(1+EXP((LN(1+Assumptions!$C$60)-0.5*Assumptions!$C$61^2)+Assumptions!$C$61*((RAND()+RAND()+RAND()+RAND()+RAND()+RAND()+RAND()+RAND()+RAND()+RAND()+RAND()+RAND())-6))-1)+PT_Y5_MC!R67)</x:f>
        <x:v>2681862.399259158</x:v>
      </x:c>
      <x:c r="R213" s="16" t="n">
        <x:f>MAX(0,Q213*(1+EXP((LN(1+Assumptions!$C$60)-0.5*Assumptions!$C$61^2)+Assumptions!$C$61*((RAND()+RAND()+RAND()+RAND()+RAND()+RAND()+RAND()+RAND()+RAND()+RAND()+RAND()+RAND())-6))-1)+PT_Y5_MC!S67)</x:f>
        <x:v>2829024.9768149178</x:v>
      </x:c>
      <x:c r="S213" s="16" t="n">
        <x:f>MAX(0,R213*(1+EXP((LN(1+Assumptions!$C$60)-0.5*Assumptions!$C$61^2)+Assumptions!$C$61*((RAND()+RAND()+RAND()+RAND()+RAND()+RAND()+RAND()+RAND()+RAND()+RAND()+RAND()+RAND())-6))-1)+PT_Y5_MC!T67)</x:f>
        <x:v>3174843.0391727616</x:v>
      </x:c>
      <x:c r="T213" s="16" t="n">
        <x:f>MAX(0,S213*(1+EXP((LN(1+Assumptions!$C$60)-0.5*Assumptions!$C$61^2)+Assumptions!$C$61*((RAND()+RAND()+RAND()+RAND()+RAND()+RAND()+RAND()+RAND()+RAND()+RAND()+RAND()+RAND())-6))-1)+PT_Y5_MC!U67)</x:f>
        <x:v>3181366.3510579756</x:v>
      </x:c>
      <x:c r="U213" s="16" t="n">
        <x:f>MAX(0,T213*(1+EXP((LN(1+Assumptions!$C$60)-0.5*Assumptions!$C$61^2)+Assumptions!$C$61*((RAND()+RAND()+RAND()+RAND()+RAND()+RAND()+RAND()+RAND()+RAND()+RAND()+RAND()+RAND())-6))-1)+PT_Y5_MC!V67)</x:f>
        <x:v>4162253.268877464</x:v>
      </x:c>
      <x:c r="V213" s="16" t="n">
        <x:f>MAX(0,U213*(1+EXP((LN(1+Assumptions!$C$60)-0.5*Assumptions!$C$61^2)+Assumptions!$C$61*((RAND()+RAND()+RAND()+RAND()+RAND()+RAND()+RAND()+RAND()+RAND()+RAND()+RAND()+RAND())-6))-1)+PT_Y5_MC!W67)</x:f>
        <x:v>4229033.032738542</x:v>
      </x:c>
      <x:c r="W213" s="16" t="n">
        <x:f>MAX(0,V213*(1+EXP((LN(1+Assumptions!$C$60)-0.5*Assumptions!$C$61^2)+Assumptions!$C$61*((RAND()+RAND()+RAND()+RAND()+RAND()+RAND()+RAND()+RAND()+RAND()+RAND()+RAND()+RAND())-6))-1)+PT_Y5_MC!X67)</x:f>
        <x:v>4634012.948784471</x:v>
      </x:c>
      <x:c r="X213" s="16" t="n">
        <x:f>MAX(0,W213*(1+EXP((LN(1+Assumptions!$C$60)-0.5*Assumptions!$C$61^2)+Assumptions!$C$61*((RAND()+RAND()+RAND()+RAND()+RAND()+RAND()+RAND()+RAND()+RAND()+RAND()+RAND()+RAND())-6))-1)+PT_Y5_MC!Y67)</x:f>
        <x:v>4370856.295503663</x:v>
      </x:c>
      <x:c r="Y213" s="16" t="n">
        <x:f>MAX(0,X213*(1+EXP((LN(1+Assumptions!$C$60)-0.5*Assumptions!$C$61^2)+Assumptions!$C$61*((RAND()+RAND()+RAND()+RAND()+RAND()+RAND()+RAND()+RAND()+RAND()+RAND()+RAND()+RAND())-6))-1)+PT_Y5_MC!Z67)</x:f>
        <x:v>4355776.703630457</x:v>
      </x:c>
      <x:c r="Z213" s="16" t="n">
        <x:f>MAX(0,Y213*(1+EXP((LN(1+Assumptions!$C$60)-0.5*Assumptions!$C$61^2)+Assumptions!$C$61*((RAND()+RAND()+RAND()+RAND()+RAND()+RAND()+RAND()+RAND()+RAND()+RAND()+RAND()+RAND())-6))-1)+PT_Y5_MC!AA67)</x:f>
        <x:v>4004405.5420338707</x:v>
      </x:c>
      <x:c r="AA213" s="16" t="n">
        <x:f>MAX(0,Z213*(1+EXP((LN(1+Assumptions!$C$60)-0.5*Assumptions!$C$61^2)+Assumptions!$C$61*((RAND()+RAND()+RAND()+RAND()+RAND()+RAND()+RAND()+RAND()+RAND()+RAND()+RAND()+RAND())-6))-1)+PT_Y5_MC!AB67)</x:f>
        <x:v>3477649.8532800986</x:v>
      </x:c>
      <x:c r="AB213" s="16" t="n">
        <x:f>MAX(0,AA213*(1+EXP((LN(1+Assumptions!$C$60)-0.5*Assumptions!$C$61^2)+Assumptions!$C$61*((RAND()+RAND()+RAND()+RAND()+RAND()+RAND()+RAND()+RAND()+RAND()+RAND()+RAND()+RAND())-6))-1)+PT_Y5_MC!AC67)</x:f>
        <x:v>3598683.706702309</x:v>
      </x:c>
      <x:c r="AC213" s="16" t="n">
        <x:f>MAX(0,AB213*(1+EXP((LN(1+Assumptions!$C$60)-0.5*Assumptions!$C$61^2)+Assumptions!$C$61*((RAND()+RAND()+RAND()+RAND()+RAND()+RAND()+RAND()+RAND()+RAND()+RAND()+RAND()+RAND())-6))-1)+PT_Y5_MC!AD67)</x:f>
        <x:v>3403831.188797185</x:v>
      </x:c>
      <x:c r="AD213" s="16" t="n">
        <x:f>MAX(0,AC213*(1+EXP((LN(1+Assumptions!$C$60)-0.5*Assumptions!$C$61^2)+Assumptions!$C$61*((RAND()+RAND()+RAND()+RAND()+RAND()+RAND()+RAND()+RAND()+RAND()+RAND()+RAND()+RAND())-6))-1)+PT_Y5_MC!AE67)</x:f>
        <x:v>3167392.908251215</x:v>
      </x:c>
      <x:c r="AE213" s="16" t="n">
        <x:f>MAX(0,AD213*(1+EXP((LN(1+Assumptions!$C$60)-0.5*Assumptions!$C$61^2)+Assumptions!$C$61*((RAND()+RAND()+RAND()+RAND()+RAND()+RAND()+RAND()+RAND()+RAND()+RAND()+RAND()+RAND())-6))-1)+PT_Y5_MC!AF67)</x:f>
        <x:v>3416517.808714997</x:v>
      </x:c>
      <x:c r="AF213" s="16" t="n">
        <x:f>MAX(0,AE213*(1+EXP((LN(1+Assumptions!$C$60)-0.5*Assumptions!$C$61^2)+Assumptions!$C$61*((RAND()+RAND()+RAND()+RAND()+RAND()+RAND()+RAND()+RAND()+RAND()+RAND()+RAND()+RAND())-6))-1)+PT_Y5_MC!AG67)</x:f>
        <x:v>3715718.9631876796</x:v>
      </x:c>
    </x:row>
    <x:row r="214">
      <x:c r="A214" s="39">
        <x:v>210</x:v>
      </x:c>
      <x:c r="B214" s="16" t="n">
        <x:f>PT_Y5_MC!C68</x:f>
        <x:v>1029031.25</x:v>
      </x:c>
      <x:c r="C214" s="16" t="n">
        <x:f>MAX(0,B214*(1+EXP((LN(1+Assumptions!$C$60)-0.5*Assumptions!$C$61^2)+Assumptions!$C$61*((RAND()+RAND()+RAND()+RAND()+RAND()+RAND()+RAND()+RAND()+RAND()+RAND()+RAND()+RAND())-6))-1)+PT_Y5_MC!D67)</x:f>
        <x:v>1576967.6963146618</x:v>
      </x:c>
      <x:c r="D214" s="16" t="n">
        <x:f>MAX(0,C214*(1+EXP((LN(1+Assumptions!$C$60)-0.5*Assumptions!$C$61^2)+Assumptions!$C$61*((RAND()+RAND()+RAND()+RAND()+RAND()+RAND()+RAND()+RAND()+RAND()+RAND()+RAND()+RAND())-6))-1)+PT_Y5_MC!E67)</x:f>
        <x:v>1621009.348258411</x:v>
      </x:c>
      <x:c r="E214" s="16" t="n">
        <x:f>MAX(0,D214*(1+EXP((LN(1+Assumptions!$C$60)-0.5*Assumptions!$C$61^2)+Assumptions!$C$61*((RAND()+RAND()+RAND()+RAND()+RAND()+RAND()+RAND()+RAND()+RAND()+RAND()+RAND()+RAND())-6))-1)+PT_Y5_MC!F67)</x:f>
        <x:v>2066563.2697574056</x:v>
      </x:c>
      <x:c r="F214" s="16" t="n">
        <x:f>MAX(0,E214*(1+EXP((LN(1+Assumptions!$C$60)-0.5*Assumptions!$C$61^2)+Assumptions!$C$61*((RAND()+RAND()+RAND()+RAND()+RAND()+RAND()+RAND()+RAND()+RAND()+RAND()+RAND()+RAND())-6))-1)+PT_Y5_MC!G67)</x:f>
        <x:v>2131428.257691109</x:v>
      </x:c>
      <x:c r="G214" s="16" t="n">
        <x:f>MAX(0,F214*(1+EXP((LN(1+Assumptions!$C$60)-0.5*Assumptions!$C$61^2)+Assumptions!$C$61*((RAND()+RAND()+RAND()+RAND()+RAND()+RAND()+RAND()+RAND()+RAND()+RAND()+RAND()+RAND())-6))-1)+PT_Y5_MC!H67)</x:f>
        <x:v>2376270.668447209</x:v>
      </x:c>
      <x:c r="H214" s="16" t="n">
        <x:f>MAX(0,G214*(1+EXP((LN(1+Assumptions!$C$60)-0.5*Assumptions!$C$61^2)+Assumptions!$C$61*((RAND()+RAND()+RAND()+RAND()+RAND()+RAND()+RAND()+RAND()+RAND()+RAND()+RAND()+RAND())-6))-1)+PT_Y5_MC!I67)</x:f>
        <x:v>2019832.300543352</x:v>
      </x:c>
      <x:c r="I214" s="16" t="n">
        <x:f>MAX(0,H214*(1+EXP((LN(1+Assumptions!$C$60)-0.5*Assumptions!$C$61^2)+Assumptions!$C$61*((RAND()+RAND()+RAND()+RAND()+RAND()+RAND()+RAND()+RAND()+RAND()+RAND()+RAND()+RAND())-6))-1)+PT_Y5_MC!J67)</x:f>
        <x:v>2171730.219851438</x:v>
      </x:c>
      <x:c r="J214" s="16" t="n">
        <x:f>MAX(0,I214*(1+EXP((LN(1+Assumptions!$C$60)-0.5*Assumptions!$C$61^2)+Assumptions!$C$61*((RAND()+RAND()+RAND()+RAND()+RAND()+RAND()+RAND()+RAND()+RAND()+RAND()+RAND()+RAND())-6))-1)+PT_Y5_MC!K67)</x:f>
        <x:v>2344002.229321507</x:v>
      </x:c>
      <x:c r="K214" s="16" t="n">
        <x:f>MAX(0,J214*(1+EXP((LN(1+Assumptions!$C$60)-0.5*Assumptions!$C$61^2)+Assumptions!$C$61*((RAND()+RAND()+RAND()+RAND()+RAND()+RAND()+RAND()+RAND()+RAND()+RAND()+RAND()+RAND())-6))-1)+PT_Y5_MC!L67)</x:f>
        <x:v>1942626.4408044894</x:v>
      </x:c>
      <x:c r="L214" s="16" t="n">
        <x:f>MAX(0,K214*(1+EXP((LN(1+Assumptions!$C$60)-0.5*Assumptions!$C$61^2)+Assumptions!$C$61*((RAND()+RAND()+RAND()+RAND()+RAND()+RAND()+RAND()+RAND()+RAND()+RAND()+RAND()+RAND())-6))-1)+PT_Y5_MC!M67)</x:f>
        <x:v>1538784.1134277417</x:v>
      </x:c>
      <x:c r="M214" s="16" t="n">
        <x:f>MAX(0,L214*(1+EXP((LN(1+Assumptions!$C$60)-0.5*Assumptions!$C$61^2)+Assumptions!$C$61*((RAND()+RAND()+RAND()+RAND()+RAND()+RAND()+RAND()+RAND()+RAND()+RAND()+RAND()+RAND())-6))-1)+PT_Y5_MC!N67)</x:f>
        <x:v>1922907.3931365786</x:v>
      </x:c>
      <x:c r="N214" s="16" t="n">
        <x:f>MAX(0,M214*(1+EXP((LN(1+Assumptions!$C$60)-0.5*Assumptions!$C$61^2)+Assumptions!$C$61*((RAND()+RAND()+RAND()+RAND()+RAND()+RAND()+RAND()+RAND()+RAND()+RAND()+RAND()+RAND())-6))-1)+PT_Y5_MC!O67)</x:f>
        <x:v>1895883.5840066182</x:v>
      </x:c>
      <x:c r="O214" s="16" t="n">
        <x:f>MAX(0,N214*(1+EXP((LN(1+Assumptions!$C$60)-0.5*Assumptions!$C$61^2)+Assumptions!$C$61*((RAND()+RAND()+RAND()+RAND()+RAND()+RAND()+RAND()+RAND()+RAND()+RAND()+RAND()+RAND())-6))-1)+PT_Y5_MC!P67)</x:f>
        <x:v>2106247.4365424467</x:v>
      </x:c>
      <x:c r="P214" s="16" t="n">
        <x:f>MAX(0,O214*(1+EXP((LN(1+Assumptions!$C$60)-0.5*Assumptions!$C$61^2)+Assumptions!$C$61*((RAND()+RAND()+RAND()+RAND()+RAND()+RAND()+RAND()+RAND()+RAND()+RAND()+RAND()+RAND())-6))-1)+PT_Y5_MC!Q67)</x:f>
        <x:v>1820030.9096890944</x:v>
      </x:c>
      <x:c r="Q214" s="16" t="n">
        <x:f>MAX(0,P214*(1+EXP((LN(1+Assumptions!$C$60)-0.5*Assumptions!$C$61^2)+Assumptions!$C$61*((RAND()+RAND()+RAND()+RAND()+RAND()+RAND()+RAND()+RAND()+RAND()+RAND()+RAND()+RAND())-6))-1)+PT_Y5_MC!R67)</x:f>
        <x:v>1701640.3064260045</x:v>
      </x:c>
      <x:c r="R214" s="16" t="n">
        <x:f>MAX(0,Q214*(1+EXP((LN(1+Assumptions!$C$60)-0.5*Assumptions!$C$61^2)+Assumptions!$C$61*((RAND()+RAND()+RAND()+RAND()+RAND()+RAND()+RAND()+RAND()+RAND()+RAND()+RAND()+RAND())-6))-1)+PT_Y5_MC!S67)</x:f>
        <x:v>2061059.7081918968</x:v>
      </x:c>
      <x:c r="S214" s="16" t="n">
        <x:f>MAX(0,R214*(1+EXP((LN(1+Assumptions!$C$60)-0.5*Assumptions!$C$61^2)+Assumptions!$C$61*((RAND()+RAND()+RAND()+RAND()+RAND()+RAND()+RAND()+RAND()+RAND()+RAND()+RAND()+RAND())-6))-1)+PT_Y5_MC!T67)</x:f>
        <x:v>2524936.4379572566</x:v>
      </x:c>
      <x:c r="T214" s="16" t="n">
        <x:f>MAX(0,S214*(1+EXP((LN(1+Assumptions!$C$60)-0.5*Assumptions!$C$61^2)+Assumptions!$C$61*((RAND()+RAND()+RAND()+RAND()+RAND()+RAND()+RAND()+RAND()+RAND()+RAND()+RAND()+RAND())-6))-1)+PT_Y5_MC!U67)</x:f>
        <x:v>2471659.746934498</x:v>
      </x:c>
      <x:c r="U214" s="16" t="n">
        <x:f>MAX(0,T214*(1+EXP((LN(1+Assumptions!$C$60)-0.5*Assumptions!$C$61^2)+Assumptions!$C$61*((RAND()+RAND()+RAND()+RAND()+RAND()+RAND()+RAND()+RAND()+RAND()+RAND()+RAND()+RAND())-6))-1)+PT_Y5_MC!V67)</x:f>
        <x:v>2789748.4164147107</x:v>
      </x:c>
      <x:c r="V214" s="16" t="n">
        <x:f>MAX(0,U214*(1+EXP((LN(1+Assumptions!$C$60)-0.5*Assumptions!$C$61^2)+Assumptions!$C$61*((RAND()+RAND()+RAND()+RAND()+RAND()+RAND()+RAND()+RAND()+RAND()+RAND()+RAND()+RAND())-6))-1)+PT_Y5_MC!W67)</x:f>
        <x:v>2299456.5339432177</x:v>
      </x:c>
      <x:c r="W214" s="16" t="n">
        <x:f>MAX(0,V214*(1+EXP((LN(1+Assumptions!$C$60)-0.5*Assumptions!$C$61^2)+Assumptions!$C$61*((RAND()+RAND()+RAND()+RAND()+RAND()+RAND()+RAND()+RAND()+RAND()+RAND()+RAND()+RAND())-6))-1)+PT_Y5_MC!X67)</x:f>
        <x:v>2428035.7123748222</x:v>
      </x:c>
      <x:c r="X214" s="16" t="n">
        <x:f>MAX(0,W214*(1+EXP((LN(1+Assumptions!$C$60)-0.5*Assumptions!$C$61^2)+Assumptions!$C$61*((RAND()+RAND()+RAND()+RAND()+RAND()+RAND()+RAND()+RAND()+RAND()+RAND()+RAND()+RAND())-6))-1)+PT_Y5_MC!Y67)</x:f>
        <x:v>2089221.3405075984</x:v>
      </x:c>
      <x:c r="Y214" s="16" t="n">
        <x:f>MAX(0,X214*(1+EXP((LN(1+Assumptions!$C$60)-0.5*Assumptions!$C$61^2)+Assumptions!$C$61*((RAND()+RAND()+RAND()+RAND()+RAND()+RAND()+RAND()+RAND()+RAND()+RAND()+RAND()+RAND())-6))-1)+PT_Y5_MC!Z67)</x:f>
        <x:v>2882794.1906369943</x:v>
      </x:c>
      <x:c r="Z214" s="16" t="n">
        <x:f>MAX(0,Y214*(1+EXP((LN(1+Assumptions!$C$60)-0.5*Assumptions!$C$61^2)+Assumptions!$C$61*((RAND()+RAND()+RAND()+RAND()+RAND()+RAND()+RAND()+RAND()+RAND()+RAND()+RAND()+RAND())-6))-1)+PT_Y5_MC!AA67)</x:f>
        <x:v>3065373.6520550996</x:v>
      </x:c>
      <x:c r="AA214" s="16" t="n">
        <x:f>MAX(0,Z214*(1+EXP((LN(1+Assumptions!$C$60)-0.5*Assumptions!$C$61^2)+Assumptions!$C$61*((RAND()+RAND()+RAND()+RAND()+RAND()+RAND()+RAND()+RAND()+RAND()+RAND()+RAND()+RAND())-6))-1)+PT_Y5_MC!AB67)</x:f>
        <x:v>3641754.337601901</x:v>
      </x:c>
      <x:c r="AB214" s="16" t="n">
        <x:f>MAX(0,AA214*(1+EXP((LN(1+Assumptions!$C$60)-0.5*Assumptions!$C$61^2)+Assumptions!$C$61*((RAND()+RAND()+RAND()+RAND()+RAND()+RAND()+RAND()+RAND()+RAND()+RAND()+RAND()+RAND())-6))-1)+PT_Y5_MC!AC67)</x:f>
        <x:v>3206305.795106927</x:v>
      </x:c>
      <x:c r="AC214" s="16" t="n">
        <x:f>MAX(0,AB214*(1+EXP((LN(1+Assumptions!$C$60)-0.5*Assumptions!$C$61^2)+Assumptions!$C$61*((RAND()+RAND()+RAND()+RAND()+RAND()+RAND()+RAND()+RAND()+RAND()+RAND()+RAND()+RAND())-6))-1)+PT_Y5_MC!AD67)</x:f>
        <x:v>3266603.3997578067</x:v>
      </x:c>
      <x:c r="AD214" s="16" t="n">
        <x:f>MAX(0,AC214*(1+EXP((LN(1+Assumptions!$C$60)-0.5*Assumptions!$C$61^2)+Assumptions!$C$61*((RAND()+RAND()+RAND()+RAND()+RAND()+RAND()+RAND()+RAND()+RAND()+RAND()+RAND()+RAND())-6))-1)+PT_Y5_MC!AE67)</x:f>
        <x:v>3738950.216606968</x:v>
      </x:c>
      <x:c r="AE214" s="16" t="n">
        <x:f>MAX(0,AD214*(1+EXP((LN(1+Assumptions!$C$60)-0.5*Assumptions!$C$61^2)+Assumptions!$C$61*((RAND()+RAND()+RAND()+RAND()+RAND()+RAND()+RAND()+RAND()+RAND()+RAND()+RAND()+RAND())-6))-1)+PT_Y5_MC!AF67)</x:f>
        <x:v>4392307.428698906</x:v>
      </x:c>
      <x:c r="AF214" s="16" t="n">
        <x:f>MAX(0,AE214*(1+EXP((LN(1+Assumptions!$C$60)-0.5*Assumptions!$C$61^2)+Assumptions!$C$61*((RAND()+RAND()+RAND()+RAND()+RAND()+RAND()+RAND()+RAND()+RAND()+RAND()+RAND()+RAND())-6))-1)+PT_Y5_MC!AG67)</x:f>
        <x:v>3066441.5718194665</x:v>
      </x:c>
    </x:row>
    <x:row r="215">
      <x:c r="A215" s="39">
        <x:v>211</x:v>
      </x:c>
      <x:c r="B215" s="16" t="n">
        <x:f>PT_Y5_MC!C68</x:f>
        <x:v>1029031.25</x:v>
      </x:c>
      <x:c r="C215" s="16" t="n">
        <x:f>MAX(0,B215*(1+EXP((LN(1+Assumptions!$C$60)-0.5*Assumptions!$C$61^2)+Assumptions!$C$61*((RAND()+RAND()+RAND()+RAND()+RAND()+RAND()+RAND()+RAND()+RAND()+RAND()+RAND()+RAND())-6))-1)+PT_Y5_MC!D67)</x:f>
        <x:v>1276812.3163605975</x:v>
      </x:c>
      <x:c r="D215" s="16" t="n">
        <x:f>MAX(0,C215*(1+EXP((LN(1+Assumptions!$C$60)-0.5*Assumptions!$C$61^2)+Assumptions!$C$61*((RAND()+RAND()+RAND()+RAND()+RAND()+RAND()+RAND()+RAND()+RAND()+RAND()+RAND()+RAND())-6))-1)+PT_Y5_MC!E67)</x:f>
        <x:v>1520685.1083914263</x:v>
      </x:c>
      <x:c r="E215" s="16" t="n">
        <x:f>MAX(0,D215*(1+EXP((LN(1+Assumptions!$C$60)-0.5*Assumptions!$C$61^2)+Assumptions!$C$61*((RAND()+RAND()+RAND()+RAND()+RAND()+RAND()+RAND()+RAND()+RAND()+RAND()+RAND()+RAND())-6))-1)+PT_Y5_MC!F67)</x:f>
        <x:v>1908996.3932979838</x:v>
      </x:c>
      <x:c r="F215" s="16" t="n">
        <x:f>MAX(0,E215*(1+EXP((LN(1+Assumptions!$C$60)-0.5*Assumptions!$C$61^2)+Assumptions!$C$61*((RAND()+RAND()+RAND()+RAND()+RAND()+RAND()+RAND()+RAND()+RAND()+RAND()+RAND()+RAND())-6))-1)+PT_Y5_MC!G67)</x:f>
        <x:v>1786675.3236848984</x:v>
      </x:c>
      <x:c r="G215" s="16" t="n">
        <x:f>MAX(0,F215*(1+EXP((LN(1+Assumptions!$C$60)-0.5*Assumptions!$C$61^2)+Assumptions!$C$61*((RAND()+RAND()+RAND()+RAND()+RAND()+RAND()+RAND()+RAND()+RAND()+RAND()+RAND()+RAND())-6))-1)+PT_Y5_MC!H67)</x:f>
        <x:v>1639720.4354486915</x:v>
      </x:c>
      <x:c r="H215" s="16" t="n">
        <x:f>MAX(0,G215*(1+EXP((LN(1+Assumptions!$C$60)-0.5*Assumptions!$C$61^2)+Assumptions!$C$61*((RAND()+RAND()+RAND()+RAND()+RAND()+RAND()+RAND()+RAND()+RAND()+RAND()+RAND()+RAND())-6))-1)+PT_Y5_MC!I67)</x:f>
        <x:v>1482493.5337812195</x:v>
      </x:c>
      <x:c r="I215" s="16" t="n">
        <x:f>MAX(0,H215*(1+EXP((LN(1+Assumptions!$C$60)-0.5*Assumptions!$C$61^2)+Assumptions!$C$61*((RAND()+RAND()+RAND()+RAND()+RAND()+RAND()+RAND()+RAND()+RAND()+RAND()+RAND()+RAND())-6))-1)+PT_Y5_MC!J67)</x:f>
        <x:v>1474153.2048786876</x:v>
      </x:c>
      <x:c r="J215" s="16" t="n">
        <x:f>MAX(0,I215*(1+EXP((LN(1+Assumptions!$C$60)-0.5*Assumptions!$C$61^2)+Assumptions!$C$61*((RAND()+RAND()+RAND()+RAND()+RAND()+RAND()+RAND()+RAND()+RAND()+RAND()+RAND()+RAND())-6))-1)+PT_Y5_MC!K67)</x:f>
        <x:v>1499194.9954155427</x:v>
      </x:c>
      <x:c r="K215" s="16" t="n">
        <x:f>MAX(0,J215*(1+EXP((LN(1+Assumptions!$C$60)-0.5*Assumptions!$C$61^2)+Assumptions!$C$61*((RAND()+RAND()+RAND()+RAND()+RAND()+RAND()+RAND()+RAND()+RAND()+RAND()+RAND()+RAND())-6))-1)+PT_Y5_MC!L67)</x:f>
        <x:v>1259412.9227324855</x:v>
      </x:c>
      <x:c r="L215" s="16" t="n">
        <x:f>MAX(0,K215*(1+EXP((LN(1+Assumptions!$C$60)-0.5*Assumptions!$C$61^2)+Assumptions!$C$61*((RAND()+RAND()+RAND()+RAND()+RAND()+RAND()+RAND()+RAND()+RAND()+RAND()+RAND()+RAND())-6))-1)+PT_Y5_MC!M67)</x:f>
        <x:v>1358951.8207932762</x:v>
      </x:c>
      <x:c r="M215" s="16" t="n">
        <x:f>MAX(0,L215*(1+EXP((LN(1+Assumptions!$C$60)-0.5*Assumptions!$C$61^2)+Assumptions!$C$61*((RAND()+RAND()+RAND()+RAND()+RAND()+RAND()+RAND()+RAND()+RAND()+RAND()+RAND()+RAND())-6))-1)+PT_Y5_MC!N67)</x:f>
        <x:v>1430198.8749268674</x:v>
      </x:c>
      <x:c r="N215" s="16" t="n">
        <x:f>MAX(0,M215*(1+EXP((LN(1+Assumptions!$C$60)-0.5*Assumptions!$C$61^2)+Assumptions!$C$61*((RAND()+RAND()+RAND()+RAND()+RAND()+RAND()+RAND()+RAND()+RAND()+RAND()+RAND()+RAND())-6))-1)+PT_Y5_MC!O67)</x:f>
        <x:v>1408798.1372347106</x:v>
      </x:c>
      <x:c r="O215" s="16" t="n">
        <x:f>MAX(0,N215*(1+EXP((LN(1+Assumptions!$C$60)-0.5*Assumptions!$C$61^2)+Assumptions!$C$61*((RAND()+RAND()+RAND()+RAND()+RAND()+RAND()+RAND()+RAND()+RAND()+RAND()+RAND()+RAND())-6))-1)+PT_Y5_MC!P67)</x:f>
        <x:v>1676365.2717996975</x:v>
      </x:c>
      <x:c r="P215" s="16" t="n">
        <x:f>MAX(0,O215*(1+EXP((LN(1+Assumptions!$C$60)-0.5*Assumptions!$C$61^2)+Assumptions!$C$61*((RAND()+RAND()+RAND()+RAND()+RAND()+RAND()+RAND()+RAND()+RAND()+RAND()+RAND()+RAND())-6))-1)+PT_Y5_MC!Q67)</x:f>
        <x:v>1441039.1731280596</x:v>
      </x:c>
      <x:c r="Q215" s="16" t="n">
        <x:f>MAX(0,P215*(1+EXP((LN(1+Assumptions!$C$60)-0.5*Assumptions!$C$61^2)+Assumptions!$C$61*((RAND()+RAND()+RAND()+RAND()+RAND()+RAND()+RAND()+RAND()+RAND()+RAND()+RAND()+RAND())-6))-1)+PT_Y5_MC!R67)</x:f>
        <x:v>1588776.2789796991</x:v>
      </x:c>
      <x:c r="R215" s="16" t="n">
        <x:f>MAX(0,Q215*(1+EXP((LN(1+Assumptions!$C$60)-0.5*Assumptions!$C$61^2)+Assumptions!$C$61*((RAND()+RAND()+RAND()+RAND()+RAND()+RAND()+RAND()+RAND()+RAND()+RAND()+RAND()+RAND())-6))-1)+PT_Y5_MC!S67)</x:f>
        <x:v>1485542.070746983</x:v>
      </x:c>
      <x:c r="S215" s="16" t="n">
        <x:f>MAX(0,R215*(1+EXP((LN(1+Assumptions!$C$60)-0.5*Assumptions!$C$61^2)+Assumptions!$C$61*((RAND()+RAND()+RAND()+RAND()+RAND()+RAND()+RAND()+RAND()+RAND()+RAND()+RAND()+RAND())-6))-1)+PT_Y5_MC!T67)</x:f>
        <x:v>1654130.3659810678</x:v>
      </x:c>
      <x:c r="T215" s="16" t="n">
        <x:f>MAX(0,S215*(1+EXP((LN(1+Assumptions!$C$60)-0.5*Assumptions!$C$61^2)+Assumptions!$C$61*((RAND()+RAND()+RAND()+RAND()+RAND()+RAND()+RAND()+RAND()+RAND()+RAND()+RAND()+RAND())-6))-1)+PT_Y5_MC!U67)</x:f>
        <x:v>2010760.14686551</x:v>
      </x:c>
      <x:c r="U215" s="16" t="n">
        <x:f>MAX(0,T215*(1+EXP((LN(1+Assumptions!$C$60)-0.5*Assumptions!$C$61^2)+Assumptions!$C$61*((RAND()+RAND()+RAND()+RAND()+RAND()+RAND()+RAND()+RAND()+RAND()+RAND()+RAND()+RAND())-6))-1)+PT_Y5_MC!V67)</x:f>
        <x:v>2230212.551795466</x:v>
      </x:c>
      <x:c r="V215" s="16" t="n">
        <x:f>MAX(0,U215*(1+EXP((LN(1+Assumptions!$C$60)-0.5*Assumptions!$C$61^2)+Assumptions!$C$61*((RAND()+RAND()+RAND()+RAND()+RAND()+RAND()+RAND()+RAND()+RAND()+RAND()+RAND()+RAND())-6))-1)+PT_Y5_MC!W67)</x:f>
        <x:v>2379218.7588447626</x:v>
      </x:c>
      <x:c r="W215" s="16" t="n">
        <x:f>MAX(0,V215*(1+EXP((LN(1+Assumptions!$C$60)-0.5*Assumptions!$C$61^2)+Assumptions!$C$61*((RAND()+RAND()+RAND()+RAND()+RAND()+RAND()+RAND()+RAND()+RAND()+RAND()+RAND()+RAND())-6))-1)+PT_Y5_MC!X67)</x:f>
        <x:v>2748686.198731132</x:v>
      </x:c>
      <x:c r="X215" s="16" t="n">
        <x:f>MAX(0,W215*(1+EXP((LN(1+Assumptions!$C$60)-0.5*Assumptions!$C$61^2)+Assumptions!$C$61*((RAND()+RAND()+RAND()+RAND()+RAND()+RAND()+RAND()+RAND()+RAND()+RAND()+RAND()+RAND())-6))-1)+PT_Y5_MC!Y67)</x:f>
        <x:v>2293549.5178916883</x:v>
      </x:c>
      <x:c r="Y215" s="16" t="n">
        <x:f>MAX(0,X215*(1+EXP((LN(1+Assumptions!$C$60)-0.5*Assumptions!$C$61^2)+Assumptions!$C$61*((RAND()+RAND()+RAND()+RAND()+RAND()+RAND()+RAND()+RAND()+RAND()+RAND()+RAND()+RAND())-6))-1)+PT_Y5_MC!Z67)</x:f>
        <x:v>1743903.0166372785</x:v>
      </x:c>
      <x:c r="Z215" s="16" t="n">
        <x:f>MAX(0,Y215*(1+EXP((LN(1+Assumptions!$C$60)-0.5*Assumptions!$C$61^2)+Assumptions!$C$61*((RAND()+RAND()+RAND()+RAND()+RAND()+RAND()+RAND()+RAND()+RAND()+RAND()+RAND()+RAND())-6))-1)+PT_Y5_MC!AA67)</x:f>
        <x:v>2322161.950896047</x:v>
      </x:c>
      <x:c r="AA215" s="16" t="n">
        <x:f>MAX(0,Z215*(1+EXP((LN(1+Assumptions!$C$60)-0.5*Assumptions!$C$61^2)+Assumptions!$C$61*((RAND()+RAND()+RAND()+RAND()+RAND()+RAND()+RAND()+RAND()+RAND()+RAND()+RAND()+RAND())-6))-1)+PT_Y5_MC!AB67)</x:f>
        <x:v>3158283.738414304</x:v>
      </x:c>
      <x:c r="AB215" s="16" t="n">
        <x:f>MAX(0,AA215*(1+EXP((LN(1+Assumptions!$C$60)-0.5*Assumptions!$C$61^2)+Assumptions!$C$61*((RAND()+RAND()+RAND()+RAND()+RAND()+RAND()+RAND()+RAND()+RAND()+RAND()+RAND()+RAND())-6))-1)+PT_Y5_MC!AC67)</x:f>
        <x:v>2816900.9156546025</x:v>
      </x:c>
      <x:c r="AC215" s="16" t="n">
        <x:f>MAX(0,AB215*(1+EXP((LN(1+Assumptions!$C$60)-0.5*Assumptions!$C$61^2)+Assumptions!$C$61*((RAND()+RAND()+RAND()+RAND()+RAND()+RAND()+RAND()+RAND()+RAND()+RAND()+RAND()+RAND())-6))-1)+PT_Y5_MC!AD67)</x:f>
        <x:v>2578335.7968692877</x:v>
      </x:c>
      <x:c r="AD215" s="16" t="n">
        <x:f>MAX(0,AC215*(1+EXP((LN(1+Assumptions!$C$60)-0.5*Assumptions!$C$61^2)+Assumptions!$C$61*((RAND()+RAND()+RAND()+RAND()+RAND()+RAND()+RAND()+RAND()+RAND()+RAND()+RAND()+RAND())-6))-1)+PT_Y5_MC!AE67)</x:f>
        <x:v>3326999.0684814025</x:v>
      </x:c>
      <x:c r="AE215" s="16" t="n">
        <x:f>MAX(0,AD215*(1+EXP((LN(1+Assumptions!$C$60)-0.5*Assumptions!$C$61^2)+Assumptions!$C$61*((RAND()+RAND()+RAND()+RAND()+RAND()+RAND()+RAND()+RAND()+RAND()+RAND()+RAND()+RAND())-6))-1)+PT_Y5_MC!AF67)</x:f>
        <x:v>3164752.912266868</x:v>
      </x:c>
      <x:c r="AF215" s="16" t="n">
        <x:f>MAX(0,AE215*(1+EXP((LN(1+Assumptions!$C$60)-0.5*Assumptions!$C$61^2)+Assumptions!$C$61*((RAND()+RAND()+RAND()+RAND()+RAND()+RAND()+RAND()+RAND()+RAND()+RAND()+RAND()+RAND())-6))-1)+PT_Y5_MC!AG67)</x:f>
        <x:v>3412360.826081183</x:v>
      </x:c>
    </x:row>
    <x:row r="216">
      <x:c r="A216" s="39">
        <x:v>212</x:v>
      </x:c>
      <x:c r="B216" s="16" t="n">
        <x:f>PT_Y5_MC!C68</x:f>
        <x:v>1029031.25</x:v>
      </x:c>
      <x:c r="C216" s="16" t="n">
        <x:f>MAX(0,B216*(1+EXP((LN(1+Assumptions!$C$60)-0.5*Assumptions!$C$61^2)+Assumptions!$C$61*((RAND()+RAND()+RAND()+RAND()+RAND()+RAND()+RAND()+RAND()+RAND()+RAND()+RAND()+RAND())-6))-1)+PT_Y5_MC!D67)</x:f>
        <x:v>989135.1518469774</x:v>
      </x:c>
      <x:c r="D216" s="16" t="n">
        <x:f>MAX(0,C216*(1+EXP((LN(1+Assumptions!$C$60)-0.5*Assumptions!$C$61^2)+Assumptions!$C$61*((RAND()+RAND()+RAND()+RAND()+RAND()+RAND()+RAND()+RAND()+RAND()+RAND()+RAND()+RAND())-6))-1)+PT_Y5_MC!E67)</x:f>
        <x:v>1187794.5331502722</x:v>
      </x:c>
      <x:c r="E216" s="16" t="n">
        <x:f>MAX(0,D216*(1+EXP((LN(1+Assumptions!$C$60)-0.5*Assumptions!$C$61^2)+Assumptions!$C$61*((RAND()+RAND()+RAND()+RAND()+RAND()+RAND()+RAND()+RAND()+RAND()+RAND()+RAND()+RAND())-6))-1)+PT_Y5_MC!F67)</x:f>
        <x:v>1134872.3656639094</x:v>
      </x:c>
      <x:c r="F216" s="16" t="n">
        <x:f>MAX(0,E216*(1+EXP((LN(1+Assumptions!$C$60)-0.5*Assumptions!$C$61^2)+Assumptions!$C$61*((RAND()+RAND()+RAND()+RAND()+RAND()+RAND()+RAND()+RAND()+RAND()+RAND()+RAND()+RAND())-6))-1)+PT_Y5_MC!G67)</x:f>
        <x:v>971459.7930469761</x:v>
      </x:c>
      <x:c r="G216" s="16" t="n">
        <x:f>MAX(0,F216*(1+EXP((LN(1+Assumptions!$C$60)-0.5*Assumptions!$C$61^2)+Assumptions!$C$61*((RAND()+RAND()+RAND()+RAND()+RAND()+RAND()+RAND()+RAND()+RAND()+RAND()+RAND()+RAND())-6))-1)+PT_Y5_MC!H67)</x:f>
        <x:v>960961.5773588952</x:v>
      </x:c>
      <x:c r="H216" s="16" t="n">
        <x:f>MAX(0,G216*(1+EXP((LN(1+Assumptions!$C$60)-0.5*Assumptions!$C$61^2)+Assumptions!$C$61*((RAND()+RAND()+RAND()+RAND()+RAND()+RAND()+RAND()+RAND()+RAND()+RAND()+RAND()+RAND())-6))-1)+PT_Y5_MC!I67)</x:f>
        <x:v>837816.7244192183</x:v>
      </x:c>
      <x:c r="I216" s="16" t="n">
        <x:f>MAX(0,H216*(1+EXP((LN(1+Assumptions!$C$60)-0.5*Assumptions!$C$61^2)+Assumptions!$C$61*((RAND()+RAND()+RAND()+RAND()+RAND()+RAND()+RAND()+RAND()+RAND()+RAND()+RAND()+RAND())-6))-1)+PT_Y5_MC!J67)</x:f>
        <x:v>1068246.964521858</x:v>
      </x:c>
      <x:c r="J216" s="16" t="n">
        <x:f>MAX(0,I216*(1+EXP((LN(1+Assumptions!$C$60)-0.5*Assumptions!$C$61^2)+Assumptions!$C$61*((RAND()+RAND()+RAND()+RAND()+RAND()+RAND()+RAND()+RAND()+RAND()+RAND()+RAND()+RAND())-6))-1)+PT_Y5_MC!K67)</x:f>
        <x:v>988123.3220594003</x:v>
      </x:c>
      <x:c r="K216" s="16" t="n">
        <x:f>MAX(0,J216*(1+EXP((LN(1+Assumptions!$C$60)-0.5*Assumptions!$C$61^2)+Assumptions!$C$61*((RAND()+RAND()+RAND()+RAND()+RAND()+RAND()+RAND()+RAND()+RAND()+RAND()+RAND()+RAND())-6))-1)+PT_Y5_MC!L67)</x:f>
        <x:v>1149517.1136351065</x:v>
      </x:c>
      <x:c r="L216" s="16" t="n">
        <x:f>MAX(0,K216*(1+EXP((LN(1+Assumptions!$C$60)-0.5*Assumptions!$C$61^2)+Assumptions!$C$61*((RAND()+RAND()+RAND()+RAND()+RAND()+RAND()+RAND()+RAND()+RAND()+RAND()+RAND()+RAND())-6))-1)+PT_Y5_MC!M67)</x:f>
        <x:v>1145403.448582271</x:v>
      </x:c>
      <x:c r="M216" s="16" t="n">
        <x:f>MAX(0,L216*(1+EXP((LN(1+Assumptions!$C$60)-0.5*Assumptions!$C$61^2)+Assumptions!$C$61*((RAND()+RAND()+RAND()+RAND()+RAND()+RAND()+RAND()+RAND()+RAND()+RAND()+RAND()+RAND())-6))-1)+PT_Y5_MC!N67)</x:f>
        <x:v>951483.7267678579</x:v>
      </x:c>
      <x:c r="N216" s="16" t="n">
        <x:f>MAX(0,M216*(1+EXP((LN(1+Assumptions!$C$60)-0.5*Assumptions!$C$61^2)+Assumptions!$C$61*((RAND()+RAND()+RAND()+RAND()+RAND()+RAND()+RAND()+RAND()+RAND()+RAND()+RAND()+RAND())-6))-1)+PT_Y5_MC!O67)</x:f>
        <x:v>797905.9649891456</x:v>
      </x:c>
      <x:c r="O216" s="16" t="n">
        <x:f>MAX(0,N216*(1+EXP((LN(1+Assumptions!$C$60)-0.5*Assumptions!$C$61^2)+Assumptions!$C$61*((RAND()+RAND()+RAND()+RAND()+RAND()+RAND()+RAND()+RAND()+RAND()+RAND()+RAND()+RAND())-6))-1)+PT_Y5_MC!P67)</x:f>
        <x:v>636174.8624614542</x:v>
      </x:c>
      <x:c r="P216" s="16" t="n">
        <x:f>MAX(0,O216*(1+EXP((LN(1+Assumptions!$C$60)-0.5*Assumptions!$C$61^2)+Assumptions!$C$61*((RAND()+RAND()+RAND()+RAND()+RAND()+RAND()+RAND()+RAND()+RAND()+RAND()+RAND()+RAND())-6))-1)+PT_Y5_MC!Q67)</x:f>
        <x:v>683918.3144697963</x:v>
      </x:c>
      <x:c r="Q216" s="16" t="n">
        <x:f>MAX(0,P216*(1+EXP((LN(1+Assumptions!$C$60)-0.5*Assumptions!$C$61^2)+Assumptions!$C$61*((RAND()+RAND()+RAND()+RAND()+RAND()+RAND()+RAND()+RAND()+RAND()+RAND()+RAND()+RAND())-6))-1)+PT_Y5_MC!R67)</x:f>
        <x:v>723917.2625621287</x:v>
      </x:c>
      <x:c r="R216" s="16" t="n">
        <x:f>MAX(0,Q216*(1+EXP((LN(1+Assumptions!$C$60)-0.5*Assumptions!$C$61^2)+Assumptions!$C$61*((RAND()+RAND()+RAND()+RAND()+RAND()+RAND()+RAND()+RAND()+RAND()+RAND()+RAND()+RAND())-6))-1)+PT_Y5_MC!S67)</x:f>
        <x:v>886278.1520836729</x:v>
      </x:c>
      <x:c r="S216" s="16" t="n">
        <x:f>MAX(0,R216*(1+EXP((LN(1+Assumptions!$C$60)-0.5*Assumptions!$C$61^2)+Assumptions!$C$61*((RAND()+RAND()+RAND()+RAND()+RAND()+RAND()+RAND()+RAND()+RAND()+RAND()+RAND()+RAND())-6))-1)+PT_Y5_MC!T67)</x:f>
        <x:v>859198.3944833956</x:v>
      </x:c>
      <x:c r="T216" s="16" t="n">
        <x:f>MAX(0,S216*(1+EXP((LN(1+Assumptions!$C$60)-0.5*Assumptions!$C$61^2)+Assumptions!$C$61*((RAND()+RAND()+RAND()+RAND()+RAND()+RAND()+RAND()+RAND()+RAND()+RAND()+RAND()+RAND())-6))-1)+PT_Y5_MC!U67)</x:f>
        <x:v>887884.7500433075</x:v>
      </x:c>
      <x:c r="U216" s="16" t="n">
        <x:f>MAX(0,T216*(1+EXP((LN(1+Assumptions!$C$60)-0.5*Assumptions!$C$61^2)+Assumptions!$C$61*((RAND()+RAND()+RAND()+RAND()+RAND()+RAND()+RAND()+RAND()+RAND()+RAND()+RAND()+RAND())-6))-1)+PT_Y5_MC!V67)</x:f>
        <x:v>893204.0234187391</x:v>
      </x:c>
      <x:c r="V216" s="16" t="n">
        <x:f>MAX(0,U216*(1+EXP((LN(1+Assumptions!$C$60)-0.5*Assumptions!$C$61^2)+Assumptions!$C$61*((RAND()+RAND()+RAND()+RAND()+RAND()+RAND()+RAND()+RAND()+RAND()+RAND()+RAND()+RAND())-6))-1)+PT_Y5_MC!W67)</x:f>
        <x:v>1170576.7196403972</x:v>
      </x:c>
      <x:c r="W216" s="16" t="n">
        <x:f>MAX(0,V216*(1+EXP((LN(1+Assumptions!$C$60)-0.5*Assumptions!$C$61^2)+Assumptions!$C$61*((RAND()+RAND()+RAND()+RAND()+RAND()+RAND()+RAND()+RAND()+RAND()+RAND()+RAND()+RAND())-6))-1)+PT_Y5_MC!X67)</x:f>
        <x:v>1275520.0169930507</x:v>
      </x:c>
      <x:c r="X216" s="16" t="n">
        <x:f>MAX(0,W216*(1+EXP((LN(1+Assumptions!$C$60)-0.5*Assumptions!$C$61^2)+Assumptions!$C$61*((RAND()+RAND()+RAND()+RAND()+RAND()+RAND()+RAND()+RAND()+RAND()+RAND()+RAND()+RAND())-6))-1)+PT_Y5_MC!Y67)</x:f>
        <x:v>1596978.4628845248</x:v>
      </x:c>
      <x:c r="Y216" s="16" t="n">
        <x:f>MAX(0,X216*(1+EXP((LN(1+Assumptions!$C$60)-0.5*Assumptions!$C$61^2)+Assumptions!$C$61*((RAND()+RAND()+RAND()+RAND()+RAND()+RAND()+RAND()+RAND()+RAND()+RAND()+RAND()+RAND())-6))-1)+PT_Y5_MC!Z67)</x:f>
        <x:v>1612340.7175971726</x:v>
      </x:c>
      <x:c r="Z216" s="16" t="n">
        <x:f>MAX(0,Y216*(1+EXP((LN(1+Assumptions!$C$60)-0.5*Assumptions!$C$61^2)+Assumptions!$C$61*((RAND()+RAND()+RAND()+RAND()+RAND()+RAND()+RAND()+RAND()+RAND()+RAND()+RAND()+RAND())-6))-1)+PT_Y5_MC!AA67)</x:f>
        <x:v>1595397.6344941407</x:v>
      </x:c>
      <x:c r="AA216" s="16" t="n">
        <x:f>MAX(0,Z216*(1+EXP((LN(1+Assumptions!$C$60)-0.5*Assumptions!$C$61^2)+Assumptions!$C$61*((RAND()+RAND()+RAND()+RAND()+RAND()+RAND()+RAND()+RAND()+RAND()+RAND()+RAND()+RAND())-6))-1)+PT_Y5_MC!AB67)</x:f>
        <x:v>1629674.9767785757</x:v>
      </x:c>
      <x:c r="AB216" s="16" t="n">
        <x:f>MAX(0,AA216*(1+EXP((LN(1+Assumptions!$C$60)-0.5*Assumptions!$C$61^2)+Assumptions!$C$61*((RAND()+RAND()+RAND()+RAND()+RAND()+RAND()+RAND()+RAND()+RAND()+RAND()+RAND()+RAND())-6))-1)+PT_Y5_MC!AC67)</x:f>
        <x:v>1738037.421314251</x:v>
      </x:c>
      <x:c r="AC216" s="16" t="n">
        <x:f>MAX(0,AB216*(1+EXP((LN(1+Assumptions!$C$60)-0.5*Assumptions!$C$61^2)+Assumptions!$C$61*((RAND()+RAND()+RAND()+RAND()+RAND()+RAND()+RAND()+RAND()+RAND()+RAND()+RAND()+RAND())-6))-1)+PT_Y5_MC!AD67)</x:f>
        <x:v>1798453.0086416926</x:v>
      </x:c>
      <x:c r="AD216" s="16" t="n">
        <x:f>MAX(0,AC216*(1+EXP((LN(1+Assumptions!$C$60)-0.5*Assumptions!$C$61^2)+Assumptions!$C$61*((RAND()+RAND()+RAND()+RAND()+RAND()+RAND()+RAND()+RAND()+RAND()+RAND()+RAND()+RAND())-6))-1)+PT_Y5_MC!AE67)</x:f>
        <x:v>1929795.7471325085</x:v>
      </x:c>
      <x:c r="AE216" s="16" t="n">
        <x:f>MAX(0,AD216*(1+EXP((LN(1+Assumptions!$C$60)-0.5*Assumptions!$C$61^2)+Assumptions!$C$61*((RAND()+RAND()+RAND()+RAND()+RAND()+RAND()+RAND()+RAND()+RAND()+RAND()+RAND()+RAND())-6))-1)+PT_Y5_MC!AF67)</x:f>
        <x:v>1929046.5604164447</x:v>
      </x:c>
      <x:c r="AF216" s="16" t="n">
        <x:f>MAX(0,AE216*(1+EXP((LN(1+Assumptions!$C$60)-0.5*Assumptions!$C$61^2)+Assumptions!$C$61*((RAND()+RAND()+RAND()+RAND()+RAND()+RAND()+RAND()+RAND()+RAND()+RAND()+RAND()+RAND())-6))-1)+PT_Y5_MC!AG67)</x:f>
        <x:v>2189039.873398373</x:v>
      </x:c>
    </x:row>
    <x:row r="217">
      <x:c r="A217" s="39">
        <x:v>213</x:v>
      </x:c>
      <x:c r="B217" s="16" t="n">
        <x:f>PT_Y5_MC!C68</x:f>
        <x:v>1029031.25</x:v>
      </x:c>
      <x:c r="C217" s="16" t="n">
        <x:f>MAX(0,B217*(1+EXP((LN(1+Assumptions!$C$60)-0.5*Assumptions!$C$61^2)+Assumptions!$C$61*((RAND()+RAND()+RAND()+RAND()+RAND()+RAND()+RAND()+RAND()+RAND()+RAND()+RAND()+RAND())-6))-1)+PT_Y5_MC!D67)</x:f>
        <x:v>882773.8321891832</x:v>
      </x:c>
      <x:c r="D217" s="16" t="n">
        <x:f>MAX(0,C217*(1+EXP((LN(1+Assumptions!$C$60)-0.5*Assumptions!$C$61^2)+Assumptions!$C$61*((RAND()+RAND()+RAND()+RAND()+RAND()+RAND()+RAND()+RAND()+RAND()+RAND()+RAND()+RAND())-6))-1)+PT_Y5_MC!E67)</x:f>
        <x:v>891109.3928794768</x:v>
      </x:c>
      <x:c r="E217" s="16" t="n">
        <x:f>MAX(0,D217*(1+EXP((LN(1+Assumptions!$C$60)-0.5*Assumptions!$C$61^2)+Assumptions!$C$61*((RAND()+RAND()+RAND()+RAND()+RAND()+RAND()+RAND()+RAND()+RAND()+RAND()+RAND()+RAND())-6))-1)+PT_Y5_MC!F67)</x:f>
        <x:v>1414271.9910785656</x:v>
      </x:c>
      <x:c r="F217" s="16" t="n">
        <x:f>MAX(0,E217*(1+EXP((LN(1+Assumptions!$C$60)-0.5*Assumptions!$C$61^2)+Assumptions!$C$61*((RAND()+RAND()+RAND()+RAND()+RAND()+RAND()+RAND()+RAND()+RAND()+RAND()+RAND()+RAND())-6))-1)+PT_Y5_MC!G67)</x:f>
        <x:v>1401801.7692514355</x:v>
      </x:c>
      <x:c r="G217" s="16" t="n">
        <x:f>MAX(0,F217*(1+EXP((LN(1+Assumptions!$C$60)-0.5*Assumptions!$C$61^2)+Assumptions!$C$61*((RAND()+RAND()+RAND()+RAND()+RAND()+RAND()+RAND()+RAND()+RAND()+RAND()+RAND()+RAND())-6))-1)+PT_Y5_MC!H67)</x:f>
        <x:v>1222417.1717213658</x:v>
      </x:c>
      <x:c r="H217" s="16" t="n">
        <x:f>MAX(0,G217*(1+EXP((LN(1+Assumptions!$C$60)-0.5*Assumptions!$C$61^2)+Assumptions!$C$61*((RAND()+RAND()+RAND()+RAND()+RAND()+RAND()+RAND()+RAND()+RAND()+RAND()+RAND()+RAND())-6))-1)+PT_Y5_MC!I67)</x:f>
        <x:v>1070978.789750286</x:v>
      </x:c>
      <x:c r="I217" s="16" t="n">
        <x:f>MAX(0,H217*(1+EXP((LN(1+Assumptions!$C$60)-0.5*Assumptions!$C$61^2)+Assumptions!$C$61*((RAND()+RAND()+RAND()+RAND()+RAND()+RAND()+RAND()+RAND()+RAND()+RAND()+RAND()+RAND())-6))-1)+PT_Y5_MC!J67)</x:f>
        <x:v>1267234.2085176627</x:v>
      </x:c>
      <x:c r="J217" s="16" t="n">
        <x:f>MAX(0,I217*(1+EXP((LN(1+Assumptions!$C$60)-0.5*Assumptions!$C$61^2)+Assumptions!$C$61*((RAND()+RAND()+RAND()+RAND()+RAND()+RAND()+RAND()+RAND()+RAND()+RAND()+RAND()+RAND())-6))-1)+PT_Y5_MC!K67)</x:f>
        <x:v>1485392.348939606</x:v>
      </x:c>
      <x:c r="K217" s="16" t="n">
        <x:f>MAX(0,J217*(1+EXP((LN(1+Assumptions!$C$60)-0.5*Assumptions!$C$61^2)+Assumptions!$C$61*((RAND()+RAND()+RAND()+RAND()+RAND()+RAND()+RAND()+RAND()+RAND()+RAND()+RAND()+RAND())-6))-1)+PT_Y5_MC!L67)</x:f>
        <x:v>1650588.5266970694</x:v>
      </x:c>
      <x:c r="L217" s="16" t="n">
        <x:f>MAX(0,K217*(1+EXP((LN(1+Assumptions!$C$60)-0.5*Assumptions!$C$61^2)+Assumptions!$C$61*((RAND()+RAND()+RAND()+RAND()+RAND()+RAND()+RAND()+RAND()+RAND()+RAND()+RAND()+RAND())-6))-1)+PT_Y5_MC!M67)</x:f>
        <x:v>1972047.1357567182</x:v>
      </x:c>
      <x:c r="M217" s="16" t="n">
        <x:f>MAX(0,L217*(1+EXP((LN(1+Assumptions!$C$60)-0.5*Assumptions!$C$61^2)+Assumptions!$C$61*((RAND()+RAND()+RAND()+RAND()+RAND()+RAND()+RAND()+RAND()+RAND()+RAND()+RAND()+RAND())-6))-1)+PT_Y5_MC!N67)</x:f>
        <x:v>2299296.5370100164</x:v>
      </x:c>
      <x:c r="N217" s="16" t="n">
        <x:f>MAX(0,M217*(1+EXP((LN(1+Assumptions!$C$60)-0.5*Assumptions!$C$61^2)+Assumptions!$C$61*((RAND()+RAND()+RAND()+RAND()+RAND()+RAND()+RAND()+RAND()+RAND()+RAND()+RAND()+RAND())-6))-1)+PT_Y5_MC!O67)</x:f>
        <x:v>2217873.276303067</x:v>
      </x:c>
      <x:c r="O217" s="16" t="n">
        <x:f>MAX(0,N217*(1+EXP((LN(1+Assumptions!$C$60)-0.5*Assumptions!$C$61^2)+Assumptions!$C$61*((RAND()+RAND()+RAND()+RAND()+RAND()+RAND()+RAND()+RAND()+RAND()+RAND()+RAND()+RAND())-6))-1)+PT_Y5_MC!P67)</x:f>
        <x:v>2600777.5103672678</x:v>
      </x:c>
      <x:c r="P217" s="16" t="n">
        <x:f>MAX(0,O217*(1+EXP((LN(1+Assumptions!$C$60)-0.5*Assumptions!$C$61^2)+Assumptions!$C$61*((RAND()+RAND()+RAND()+RAND()+RAND()+RAND()+RAND()+RAND()+RAND()+RAND()+RAND()+RAND())-6))-1)+PT_Y5_MC!Q67)</x:f>
        <x:v>3591049.0660635233</x:v>
      </x:c>
      <x:c r="Q217" s="16" t="n">
        <x:f>MAX(0,P217*(1+EXP((LN(1+Assumptions!$C$60)-0.5*Assumptions!$C$61^2)+Assumptions!$C$61*((RAND()+RAND()+RAND()+RAND()+RAND()+RAND()+RAND()+RAND()+RAND()+RAND()+RAND()+RAND())-6))-1)+PT_Y5_MC!R67)</x:f>
        <x:v>3870607.1037751446</x:v>
      </x:c>
      <x:c r="R217" s="16" t="n">
        <x:f>MAX(0,Q217*(1+EXP((LN(1+Assumptions!$C$60)-0.5*Assumptions!$C$61^2)+Assumptions!$C$61*((RAND()+RAND()+RAND()+RAND()+RAND()+RAND()+RAND()+RAND()+RAND()+RAND()+RAND()+RAND())-6))-1)+PT_Y5_MC!S67)</x:f>
        <x:v>4150414.933504899</x:v>
      </x:c>
      <x:c r="S217" s="16" t="n">
        <x:f>MAX(0,R217*(1+EXP((LN(1+Assumptions!$C$60)-0.5*Assumptions!$C$61^2)+Assumptions!$C$61*((RAND()+RAND()+RAND()+RAND()+RAND()+RAND()+RAND()+RAND()+RAND()+RAND()+RAND()+RAND())-6))-1)+PT_Y5_MC!T67)</x:f>
        <x:v>4120273.141543647</x:v>
      </x:c>
      <x:c r="T217" s="16" t="n">
        <x:f>MAX(0,S217*(1+EXP((LN(1+Assumptions!$C$60)-0.5*Assumptions!$C$61^2)+Assumptions!$C$61*((RAND()+RAND()+RAND()+RAND()+RAND()+RAND()+RAND()+RAND()+RAND()+RAND()+RAND()+RAND())-6))-1)+PT_Y5_MC!U67)</x:f>
        <x:v>5293728.144405852</x:v>
      </x:c>
      <x:c r="U217" s="16" t="n">
        <x:f>MAX(0,T217*(1+EXP((LN(1+Assumptions!$C$60)-0.5*Assumptions!$C$61^2)+Assumptions!$C$61*((RAND()+RAND()+RAND()+RAND()+RAND()+RAND()+RAND()+RAND()+RAND()+RAND()+RAND()+RAND())-6))-1)+PT_Y5_MC!V67)</x:f>
        <x:v>5606636.290215159</x:v>
      </x:c>
      <x:c r="V217" s="16" t="n">
        <x:f>MAX(0,U217*(1+EXP((LN(1+Assumptions!$C$60)-0.5*Assumptions!$C$61^2)+Assumptions!$C$61*((RAND()+RAND()+RAND()+RAND()+RAND()+RAND()+RAND()+RAND()+RAND()+RAND()+RAND()+RAND())-6))-1)+PT_Y5_MC!W67)</x:f>
        <x:v>6013878.36027483</x:v>
      </x:c>
      <x:c r="W217" s="16" t="n">
        <x:f>MAX(0,V217*(1+EXP((LN(1+Assumptions!$C$60)-0.5*Assumptions!$C$61^2)+Assumptions!$C$61*((RAND()+RAND()+RAND()+RAND()+RAND()+RAND()+RAND()+RAND()+RAND()+RAND()+RAND()+RAND())-6))-1)+PT_Y5_MC!X67)</x:f>
        <x:v>4711873.11823184</x:v>
      </x:c>
      <x:c r="X217" s="16" t="n">
        <x:f>MAX(0,W217*(1+EXP((LN(1+Assumptions!$C$60)-0.5*Assumptions!$C$61^2)+Assumptions!$C$61*((RAND()+RAND()+RAND()+RAND()+RAND()+RAND()+RAND()+RAND()+RAND()+RAND()+RAND()+RAND())-6))-1)+PT_Y5_MC!Y67)</x:f>
        <x:v>4838385.434696868</x:v>
      </x:c>
      <x:c r="Y217" s="16" t="n">
        <x:f>MAX(0,X217*(1+EXP((LN(1+Assumptions!$C$60)-0.5*Assumptions!$C$61^2)+Assumptions!$C$61*((RAND()+RAND()+RAND()+RAND()+RAND()+RAND()+RAND()+RAND()+RAND()+RAND()+RAND()+RAND())-6))-1)+PT_Y5_MC!Z67)</x:f>
        <x:v>5311805.823364056</x:v>
      </x:c>
      <x:c r="Z217" s="16" t="n">
        <x:f>MAX(0,Y217*(1+EXP((LN(1+Assumptions!$C$60)-0.5*Assumptions!$C$61^2)+Assumptions!$C$61*((RAND()+RAND()+RAND()+RAND()+RAND()+RAND()+RAND()+RAND()+RAND()+RAND()+RAND()+RAND())-6))-1)+PT_Y5_MC!AA67)</x:f>
        <x:v>5243247.9841377</x:v>
      </x:c>
      <x:c r="AA217" s="16" t="n">
        <x:f>MAX(0,Z217*(1+EXP((LN(1+Assumptions!$C$60)-0.5*Assumptions!$C$61^2)+Assumptions!$C$61*((RAND()+RAND()+RAND()+RAND()+RAND()+RAND()+RAND()+RAND()+RAND()+RAND()+RAND()+RAND())-6))-1)+PT_Y5_MC!AB67)</x:f>
        <x:v>6136683.189149175</x:v>
      </x:c>
      <x:c r="AB217" s="16" t="n">
        <x:f>MAX(0,AA217*(1+EXP((LN(1+Assumptions!$C$60)-0.5*Assumptions!$C$61^2)+Assumptions!$C$61*((RAND()+RAND()+RAND()+RAND()+RAND()+RAND()+RAND()+RAND()+RAND()+RAND()+RAND()+RAND())-6))-1)+PT_Y5_MC!AC67)</x:f>
        <x:v>7170550.012908018</x:v>
      </x:c>
      <x:c r="AC217" s="16" t="n">
        <x:f>MAX(0,AB217*(1+EXP((LN(1+Assumptions!$C$60)-0.5*Assumptions!$C$61^2)+Assumptions!$C$61*((RAND()+RAND()+RAND()+RAND()+RAND()+RAND()+RAND()+RAND()+RAND()+RAND()+RAND()+RAND())-6))-1)+PT_Y5_MC!AD67)</x:f>
        <x:v>9264413.287649363</x:v>
      </x:c>
      <x:c r="AD217" s="16" t="n">
        <x:f>MAX(0,AC217*(1+EXP((LN(1+Assumptions!$C$60)-0.5*Assumptions!$C$61^2)+Assumptions!$C$61*((RAND()+RAND()+RAND()+RAND()+RAND()+RAND()+RAND()+RAND()+RAND()+RAND()+RAND()+RAND())-6))-1)+PT_Y5_MC!AE67)</x:f>
        <x:v>8581585.858782522</x:v>
      </x:c>
      <x:c r="AE217" s="16" t="n">
        <x:f>MAX(0,AD217*(1+EXP((LN(1+Assumptions!$C$60)-0.5*Assumptions!$C$61^2)+Assumptions!$C$61*((RAND()+RAND()+RAND()+RAND()+RAND()+RAND()+RAND()+RAND()+RAND()+RAND()+RAND()+RAND())-6))-1)+PT_Y5_MC!AF67)</x:f>
        <x:v>7902935.519330375</x:v>
      </x:c>
      <x:c r="AF217" s="16" t="n">
        <x:f>MAX(0,AE217*(1+EXP((LN(1+Assumptions!$C$60)-0.5*Assumptions!$C$61^2)+Assumptions!$C$61*((RAND()+RAND()+RAND()+RAND()+RAND()+RAND()+RAND()+RAND()+RAND()+RAND()+RAND()+RAND())-6))-1)+PT_Y5_MC!AG67)</x:f>
        <x:v>8517286.993813423</x:v>
      </x:c>
    </x:row>
    <x:row r="218">
      <x:c r="A218" s="39">
        <x:v>214</x:v>
      </x:c>
      <x:c r="B218" s="16" t="n">
        <x:f>PT_Y5_MC!C68</x:f>
        <x:v>1029031.25</x:v>
      </x:c>
      <x:c r="C218" s="16" t="n">
        <x:f>MAX(0,B218*(1+EXP((LN(1+Assumptions!$C$60)-0.5*Assumptions!$C$61^2)+Assumptions!$C$61*((RAND()+RAND()+RAND()+RAND()+RAND()+RAND()+RAND()+RAND()+RAND()+RAND()+RAND()+RAND())-6))-1)+PT_Y5_MC!D67)</x:f>
        <x:v>925915.0536839667</x:v>
      </x:c>
      <x:c r="D218" s="16" t="n">
        <x:f>MAX(0,C218*(1+EXP((LN(1+Assumptions!$C$60)-0.5*Assumptions!$C$61^2)+Assumptions!$C$61*((RAND()+RAND()+RAND()+RAND()+RAND()+RAND()+RAND()+RAND()+RAND()+RAND()+RAND()+RAND())-6))-1)+PT_Y5_MC!E67)</x:f>
        <x:v>1054125.900768162</x:v>
      </x:c>
      <x:c r="E218" s="16" t="n">
        <x:f>MAX(0,D218*(1+EXP((LN(1+Assumptions!$C$60)-0.5*Assumptions!$C$61^2)+Assumptions!$C$61*((RAND()+RAND()+RAND()+RAND()+RAND()+RAND()+RAND()+RAND()+RAND()+RAND()+RAND()+RAND())-6))-1)+PT_Y5_MC!F67)</x:f>
        <x:v>1222868.695096724</x:v>
      </x:c>
      <x:c r="F218" s="16" t="n">
        <x:f>MAX(0,E218*(1+EXP((LN(1+Assumptions!$C$60)-0.5*Assumptions!$C$61^2)+Assumptions!$C$61*((RAND()+RAND()+RAND()+RAND()+RAND()+RAND()+RAND()+RAND()+RAND()+RAND()+RAND()+RAND())-6))-1)+PT_Y5_MC!G67)</x:f>
        <x:v>1340369.0192826386</x:v>
      </x:c>
      <x:c r="G218" s="16" t="n">
        <x:f>MAX(0,F218*(1+EXP((LN(1+Assumptions!$C$60)-0.5*Assumptions!$C$61^2)+Assumptions!$C$61*((RAND()+RAND()+RAND()+RAND()+RAND()+RAND()+RAND()+RAND()+RAND()+RAND()+RAND()+RAND())-6))-1)+PT_Y5_MC!H67)</x:f>
        <x:v>1428256.538513974</x:v>
      </x:c>
      <x:c r="H218" s="16" t="n">
        <x:f>MAX(0,G218*(1+EXP((LN(1+Assumptions!$C$60)-0.5*Assumptions!$C$61^2)+Assumptions!$C$61*((RAND()+RAND()+RAND()+RAND()+RAND()+RAND()+RAND()+RAND()+RAND()+RAND()+RAND()+RAND())-6))-1)+PT_Y5_MC!I67)</x:f>
        <x:v>1777990.6844263473</x:v>
      </x:c>
      <x:c r="I218" s="16" t="n">
        <x:f>MAX(0,H218*(1+EXP((LN(1+Assumptions!$C$60)-0.5*Assumptions!$C$61^2)+Assumptions!$C$61*((RAND()+RAND()+RAND()+RAND()+RAND()+RAND()+RAND()+RAND()+RAND()+RAND()+RAND()+RAND())-6))-1)+PT_Y5_MC!J67)</x:f>
        <x:v>2364738.8983676685</x:v>
      </x:c>
      <x:c r="J218" s="16" t="n">
        <x:f>MAX(0,I218*(1+EXP((LN(1+Assumptions!$C$60)-0.5*Assumptions!$C$61^2)+Assumptions!$C$61*((RAND()+RAND()+RAND()+RAND()+RAND()+RAND()+RAND()+RAND()+RAND()+RAND()+RAND()+RAND())-6))-1)+PT_Y5_MC!K67)</x:f>
        <x:v>2409376.132981981</x:v>
      </x:c>
      <x:c r="K218" s="16" t="n">
        <x:f>MAX(0,J218*(1+EXP((LN(1+Assumptions!$C$60)-0.5*Assumptions!$C$61^2)+Assumptions!$C$61*((RAND()+RAND()+RAND()+RAND()+RAND()+RAND()+RAND()+RAND()+RAND()+RAND()+RAND()+RAND())-6))-1)+PT_Y5_MC!L67)</x:f>
        <x:v>3102384.993584267</x:v>
      </x:c>
      <x:c r="L218" s="16" t="n">
        <x:f>MAX(0,K218*(1+EXP((LN(1+Assumptions!$C$60)-0.5*Assumptions!$C$61^2)+Assumptions!$C$61*((RAND()+RAND()+RAND()+RAND()+RAND()+RAND()+RAND()+RAND()+RAND()+RAND()+RAND()+RAND())-6))-1)+PT_Y5_MC!M67)</x:f>
        <x:v>3021783.1585421944</x:v>
      </x:c>
      <x:c r="M218" s="16" t="n">
        <x:f>MAX(0,L218*(1+EXP((LN(1+Assumptions!$C$60)-0.5*Assumptions!$C$61^2)+Assumptions!$C$61*((RAND()+RAND()+RAND()+RAND()+RAND()+RAND()+RAND()+RAND()+RAND()+RAND()+RAND()+RAND())-6))-1)+PT_Y5_MC!N67)</x:f>
        <x:v>4348681.501479621</x:v>
      </x:c>
      <x:c r="N218" s="16" t="n">
        <x:f>MAX(0,M218*(1+EXP((LN(1+Assumptions!$C$60)-0.5*Assumptions!$C$61^2)+Assumptions!$C$61*((RAND()+RAND()+RAND()+RAND()+RAND()+RAND()+RAND()+RAND()+RAND()+RAND()+RAND()+RAND())-6))-1)+PT_Y5_MC!O67)</x:f>
        <x:v>3994558.0563501767</x:v>
      </x:c>
      <x:c r="O218" s="16" t="n">
        <x:f>MAX(0,N218*(1+EXP((LN(1+Assumptions!$C$60)-0.5*Assumptions!$C$61^2)+Assumptions!$C$61*((RAND()+RAND()+RAND()+RAND()+RAND()+RAND()+RAND()+RAND()+RAND()+RAND()+RAND()+RAND())-6))-1)+PT_Y5_MC!P67)</x:f>
        <x:v>3826041.0753845335</x:v>
      </x:c>
      <x:c r="P218" s="16" t="n">
        <x:f>MAX(0,O218*(1+EXP((LN(1+Assumptions!$C$60)-0.5*Assumptions!$C$61^2)+Assumptions!$C$61*((RAND()+RAND()+RAND()+RAND()+RAND()+RAND()+RAND()+RAND()+RAND()+RAND()+RAND()+RAND())-6))-1)+PT_Y5_MC!Q67)</x:f>
        <x:v>3343839.5788809704</x:v>
      </x:c>
      <x:c r="Q218" s="16" t="n">
        <x:f>MAX(0,P218*(1+EXP((LN(1+Assumptions!$C$60)-0.5*Assumptions!$C$61^2)+Assumptions!$C$61*((RAND()+RAND()+RAND()+RAND()+RAND()+RAND()+RAND()+RAND()+RAND()+RAND()+RAND()+RAND())-6))-1)+PT_Y5_MC!R67)</x:f>
        <x:v>3110537.9704902205</x:v>
      </x:c>
      <x:c r="R218" s="16" t="n">
        <x:f>MAX(0,Q218*(1+EXP((LN(1+Assumptions!$C$60)-0.5*Assumptions!$C$61^2)+Assumptions!$C$61*((RAND()+RAND()+RAND()+RAND()+RAND()+RAND()+RAND()+RAND()+RAND()+RAND()+RAND()+RAND())-6))-1)+PT_Y5_MC!S67)</x:f>
        <x:v>3806934.530587256</x:v>
      </x:c>
      <x:c r="S218" s="16" t="n">
        <x:f>MAX(0,R218*(1+EXP((LN(1+Assumptions!$C$60)-0.5*Assumptions!$C$61^2)+Assumptions!$C$61*((RAND()+RAND()+RAND()+RAND()+RAND()+RAND()+RAND()+RAND()+RAND()+RAND()+RAND()+RAND())-6))-1)+PT_Y5_MC!T67)</x:f>
        <x:v>5145978.102105534</x:v>
      </x:c>
      <x:c r="T218" s="16" t="n">
        <x:f>MAX(0,S218*(1+EXP((LN(1+Assumptions!$C$60)-0.5*Assumptions!$C$61^2)+Assumptions!$C$61*((RAND()+RAND()+RAND()+RAND()+RAND()+RAND()+RAND()+RAND()+RAND()+RAND()+RAND()+RAND())-6))-1)+PT_Y5_MC!U67)</x:f>
        <x:v>5210808.640079529</x:v>
      </x:c>
      <x:c r="U218" s="16" t="n">
        <x:f>MAX(0,T218*(1+EXP((LN(1+Assumptions!$C$60)-0.5*Assumptions!$C$61^2)+Assumptions!$C$61*((RAND()+RAND()+RAND()+RAND()+RAND()+RAND()+RAND()+RAND()+RAND()+RAND()+RAND()+RAND())-6))-1)+PT_Y5_MC!V67)</x:f>
        <x:v>6216614.061600999</x:v>
      </x:c>
      <x:c r="V218" s="16" t="n">
        <x:f>MAX(0,U218*(1+EXP((LN(1+Assumptions!$C$60)-0.5*Assumptions!$C$61^2)+Assumptions!$C$61*((RAND()+RAND()+RAND()+RAND()+RAND()+RAND()+RAND()+RAND()+RAND()+RAND()+RAND()+RAND())-6))-1)+PT_Y5_MC!W67)</x:f>
        <x:v>5723933.559613409</x:v>
      </x:c>
      <x:c r="W218" s="16" t="n">
        <x:f>MAX(0,V218*(1+EXP((LN(1+Assumptions!$C$60)-0.5*Assumptions!$C$61^2)+Assumptions!$C$61*((RAND()+RAND()+RAND()+RAND()+RAND()+RAND()+RAND()+RAND()+RAND()+RAND()+RAND()+RAND())-6))-1)+PT_Y5_MC!X67)</x:f>
        <x:v>5152307.680680005</x:v>
      </x:c>
      <x:c r="X218" s="16" t="n">
        <x:f>MAX(0,W218*(1+EXP((LN(1+Assumptions!$C$60)-0.5*Assumptions!$C$61^2)+Assumptions!$C$61*((RAND()+RAND()+RAND()+RAND()+RAND()+RAND()+RAND()+RAND()+RAND()+RAND()+RAND()+RAND())-6))-1)+PT_Y5_MC!Y67)</x:f>
        <x:v>5909349.700578557</x:v>
      </x:c>
      <x:c r="Y218" s="16" t="n">
        <x:f>MAX(0,X218*(1+EXP((LN(1+Assumptions!$C$60)-0.5*Assumptions!$C$61^2)+Assumptions!$C$61*((RAND()+RAND()+RAND()+RAND()+RAND()+RAND()+RAND()+RAND()+RAND()+RAND()+RAND()+RAND())-6))-1)+PT_Y5_MC!Z67)</x:f>
        <x:v>5087904.258037635</x:v>
      </x:c>
      <x:c r="Z218" s="16" t="n">
        <x:f>MAX(0,Y218*(1+EXP((LN(1+Assumptions!$C$60)-0.5*Assumptions!$C$61^2)+Assumptions!$C$61*((RAND()+RAND()+RAND()+RAND()+RAND()+RAND()+RAND()+RAND()+RAND()+RAND()+RAND()+RAND())-6))-1)+PT_Y5_MC!AA67)</x:f>
        <x:v>5912537.299038722</x:v>
      </x:c>
      <x:c r="AA218" s="16" t="n">
        <x:f>MAX(0,Z218*(1+EXP((LN(1+Assumptions!$C$60)-0.5*Assumptions!$C$61^2)+Assumptions!$C$61*((RAND()+RAND()+RAND()+RAND()+RAND()+RAND()+RAND()+RAND()+RAND()+RAND()+RAND()+RAND())-6))-1)+PT_Y5_MC!AB67)</x:f>
        <x:v>7232505.309033319</x:v>
      </x:c>
      <x:c r="AB218" s="16" t="n">
        <x:f>MAX(0,AA218*(1+EXP((LN(1+Assumptions!$C$60)-0.5*Assumptions!$C$61^2)+Assumptions!$C$61*((RAND()+RAND()+RAND()+RAND()+RAND()+RAND()+RAND()+RAND()+RAND()+RAND()+RAND()+RAND())-6))-1)+PT_Y5_MC!AC67)</x:f>
        <x:v>6440964.213372716</x:v>
      </x:c>
      <x:c r="AC218" s="16" t="n">
        <x:f>MAX(0,AB218*(1+EXP((LN(1+Assumptions!$C$60)-0.5*Assumptions!$C$61^2)+Assumptions!$C$61*((RAND()+RAND()+RAND()+RAND()+RAND()+RAND()+RAND()+RAND()+RAND()+RAND()+RAND()+RAND())-6))-1)+PT_Y5_MC!AD67)</x:f>
        <x:v>6683092.611594424</x:v>
      </x:c>
      <x:c r="AD218" s="16" t="n">
        <x:f>MAX(0,AC218*(1+EXP((LN(1+Assumptions!$C$60)-0.5*Assumptions!$C$61^2)+Assumptions!$C$61*((RAND()+RAND()+RAND()+RAND()+RAND()+RAND()+RAND()+RAND()+RAND()+RAND()+RAND()+RAND())-6))-1)+PT_Y5_MC!AE67)</x:f>
        <x:v>6053248.135266572</x:v>
      </x:c>
      <x:c r="AE218" s="16" t="n">
        <x:f>MAX(0,AD218*(1+EXP((LN(1+Assumptions!$C$60)-0.5*Assumptions!$C$61^2)+Assumptions!$C$61*((RAND()+RAND()+RAND()+RAND()+RAND()+RAND()+RAND()+RAND()+RAND()+RAND()+RAND()+RAND())-6))-1)+PT_Y5_MC!AF67)</x:f>
        <x:v>8213621.536024249</x:v>
      </x:c>
      <x:c r="AF218" s="16" t="n">
        <x:f>MAX(0,AE218*(1+EXP((LN(1+Assumptions!$C$60)-0.5*Assumptions!$C$61^2)+Assumptions!$C$61*((RAND()+RAND()+RAND()+RAND()+RAND()+RAND()+RAND()+RAND()+RAND()+RAND()+RAND()+RAND())-6))-1)+PT_Y5_MC!AG67)</x:f>
        <x:v>7668767.790879263</x:v>
      </x:c>
    </x:row>
    <x:row r="219">
      <x:c r="A219" s="39">
        <x:v>215</x:v>
      </x:c>
      <x:c r="B219" s="16" t="n">
        <x:f>PT_Y5_MC!C68</x:f>
        <x:v>1029031.25</x:v>
      </x:c>
      <x:c r="C219" s="16" t="n">
        <x:f>MAX(0,B219*(1+EXP((LN(1+Assumptions!$C$60)-0.5*Assumptions!$C$61^2)+Assumptions!$C$61*((RAND()+RAND()+RAND()+RAND()+RAND()+RAND()+RAND()+RAND()+RAND()+RAND()+RAND()+RAND())-6))-1)+PT_Y5_MC!D67)</x:f>
        <x:v>875237.8399157858</x:v>
      </x:c>
      <x:c r="D219" s="16" t="n">
        <x:f>MAX(0,C219*(1+EXP((LN(1+Assumptions!$C$60)-0.5*Assumptions!$C$61^2)+Assumptions!$C$61*((RAND()+RAND()+RAND()+RAND()+RAND()+RAND()+RAND()+RAND()+RAND()+RAND()+RAND()+RAND())-6))-1)+PT_Y5_MC!E67)</x:f>
        <x:v>1089030.0860959</x:v>
      </x:c>
      <x:c r="E219" s="16" t="n">
        <x:f>MAX(0,D219*(1+EXP((LN(1+Assumptions!$C$60)-0.5*Assumptions!$C$61^2)+Assumptions!$C$61*((RAND()+RAND()+RAND()+RAND()+RAND()+RAND()+RAND()+RAND()+RAND()+RAND()+RAND()+RAND())-6))-1)+PT_Y5_MC!F67)</x:f>
        <x:v>1236516.000043424</x:v>
      </x:c>
      <x:c r="F219" s="16" t="n">
        <x:f>MAX(0,E219*(1+EXP((LN(1+Assumptions!$C$60)-0.5*Assumptions!$C$61^2)+Assumptions!$C$61*((RAND()+RAND()+RAND()+RAND()+RAND()+RAND()+RAND()+RAND()+RAND()+RAND()+RAND()+RAND())-6))-1)+PT_Y5_MC!G67)</x:f>
        <x:v>901787.0641428041</x:v>
      </x:c>
      <x:c r="G219" s="16" t="n">
        <x:f>MAX(0,F219*(1+EXP((LN(1+Assumptions!$C$60)-0.5*Assumptions!$C$61^2)+Assumptions!$C$61*((RAND()+RAND()+RAND()+RAND()+RAND()+RAND()+RAND()+RAND()+RAND()+RAND()+RAND()+RAND())-6))-1)+PT_Y5_MC!H67)</x:f>
        <x:v>966408.318395199</x:v>
      </x:c>
      <x:c r="H219" s="16" t="n">
        <x:f>MAX(0,G219*(1+EXP((LN(1+Assumptions!$C$60)-0.5*Assumptions!$C$61^2)+Assumptions!$C$61*((RAND()+RAND()+RAND()+RAND()+RAND()+RAND()+RAND()+RAND()+RAND()+RAND()+RAND()+RAND())-6))-1)+PT_Y5_MC!I67)</x:f>
        <x:v>908279.5411087811</x:v>
      </x:c>
      <x:c r="I219" s="16" t="n">
        <x:f>MAX(0,H219*(1+EXP((LN(1+Assumptions!$C$60)-0.5*Assumptions!$C$61^2)+Assumptions!$C$61*((RAND()+RAND()+RAND()+RAND()+RAND()+RAND()+RAND()+RAND()+RAND()+RAND()+RAND()+RAND())-6))-1)+PT_Y5_MC!J67)</x:f>
        <x:v>794925.1182294589</x:v>
      </x:c>
      <x:c r="J219" s="16" t="n">
        <x:f>MAX(0,I219*(1+EXP((LN(1+Assumptions!$C$60)-0.5*Assumptions!$C$61^2)+Assumptions!$C$61*((RAND()+RAND()+RAND()+RAND()+RAND()+RAND()+RAND()+RAND()+RAND()+RAND()+RAND()+RAND())-6))-1)+PT_Y5_MC!K67)</x:f>
        <x:v>1007925.2971409936</x:v>
      </x:c>
      <x:c r="K219" s="16" t="n">
        <x:f>MAX(0,J219*(1+EXP((LN(1+Assumptions!$C$60)-0.5*Assumptions!$C$61^2)+Assumptions!$C$61*((RAND()+RAND()+RAND()+RAND()+RAND()+RAND()+RAND()+RAND()+RAND()+RAND()+RAND()+RAND())-6))-1)+PT_Y5_MC!L67)</x:f>
        <x:v>1082450.7690575141</x:v>
      </x:c>
      <x:c r="L219" s="16" t="n">
        <x:f>MAX(0,K219*(1+EXP((LN(1+Assumptions!$C$60)-0.5*Assumptions!$C$61^2)+Assumptions!$C$61*((RAND()+RAND()+RAND()+RAND()+RAND()+RAND()+RAND()+RAND()+RAND()+RAND()+RAND()+RAND())-6))-1)+PT_Y5_MC!M67)</x:f>
        <x:v>1499491.2403427728</x:v>
      </x:c>
      <x:c r="M219" s="16" t="n">
        <x:f>MAX(0,L219*(1+EXP((LN(1+Assumptions!$C$60)-0.5*Assumptions!$C$61^2)+Assumptions!$C$61*((RAND()+RAND()+RAND()+RAND()+RAND()+RAND()+RAND()+RAND()+RAND()+RAND()+RAND()+RAND())-6))-1)+PT_Y5_MC!N67)</x:f>
        <x:v>1846209.4839541</x:v>
      </x:c>
      <x:c r="N219" s="16" t="n">
        <x:f>MAX(0,M219*(1+EXP((LN(1+Assumptions!$C$60)-0.5*Assumptions!$C$61^2)+Assumptions!$C$61*((RAND()+RAND()+RAND()+RAND()+RAND()+RAND()+RAND()+RAND()+RAND()+RAND()+RAND()+RAND())-6))-1)+PT_Y5_MC!O67)</x:f>
        <x:v>1398711.3692184053</x:v>
      </x:c>
      <x:c r="O219" s="16" t="n">
        <x:f>MAX(0,N219*(1+EXP((LN(1+Assumptions!$C$60)-0.5*Assumptions!$C$61^2)+Assumptions!$C$61*((RAND()+RAND()+RAND()+RAND()+RAND()+RAND()+RAND()+RAND()+RAND()+RAND()+RAND()+RAND())-6))-1)+PT_Y5_MC!P67)</x:f>
        <x:v>1414982.7071600817</x:v>
      </x:c>
      <x:c r="P219" s="16" t="n">
        <x:f>MAX(0,O219*(1+EXP((LN(1+Assumptions!$C$60)-0.5*Assumptions!$C$61^2)+Assumptions!$C$61*((RAND()+RAND()+RAND()+RAND()+RAND()+RAND()+RAND()+RAND()+RAND()+RAND()+RAND()+RAND())-6))-1)+PT_Y5_MC!Q67)</x:f>
        <x:v>1459633.955095305</x:v>
      </x:c>
      <x:c r="Q219" s="16" t="n">
        <x:f>MAX(0,P219*(1+EXP((LN(1+Assumptions!$C$60)-0.5*Assumptions!$C$61^2)+Assumptions!$C$61*((RAND()+RAND()+RAND()+RAND()+RAND()+RAND()+RAND()+RAND()+RAND()+RAND()+RAND()+RAND())-6))-1)+PT_Y5_MC!R67)</x:f>
        <x:v>1246205.050521912</x:v>
      </x:c>
      <x:c r="R219" s="16" t="n">
        <x:f>MAX(0,Q219*(1+EXP((LN(1+Assumptions!$C$60)-0.5*Assumptions!$C$61^2)+Assumptions!$C$61*((RAND()+RAND()+RAND()+RAND()+RAND()+RAND()+RAND()+RAND()+RAND()+RAND()+RAND()+RAND())-6))-1)+PT_Y5_MC!S67)</x:f>
        <x:v>1469583.3174850484</x:v>
      </x:c>
      <x:c r="S219" s="16" t="n">
        <x:f>MAX(0,R219*(1+EXP((LN(1+Assumptions!$C$60)-0.5*Assumptions!$C$61^2)+Assumptions!$C$61*((RAND()+RAND()+RAND()+RAND()+RAND()+RAND()+RAND()+RAND()+RAND()+RAND()+RAND()+RAND())-6))-1)+PT_Y5_MC!T67)</x:f>
        <x:v>1188787.3859082074</x:v>
      </x:c>
      <x:c r="T219" s="16" t="n">
        <x:f>MAX(0,S219*(1+EXP((LN(1+Assumptions!$C$60)-0.5*Assumptions!$C$61^2)+Assumptions!$C$61*((RAND()+RAND()+RAND()+RAND()+RAND()+RAND()+RAND()+RAND()+RAND()+RAND()+RAND()+RAND())-6))-1)+PT_Y5_MC!U67)</x:f>
        <x:v>1261256.5320936223</x:v>
      </x:c>
      <x:c r="U219" s="16" t="n">
        <x:f>MAX(0,T219*(1+EXP((LN(1+Assumptions!$C$60)-0.5*Assumptions!$C$61^2)+Assumptions!$C$61*((RAND()+RAND()+RAND()+RAND()+RAND()+RAND()+RAND()+RAND()+RAND()+RAND()+RAND()+RAND())-6))-1)+PT_Y5_MC!V67)</x:f>
        <x:v>1021020.99330003</x:v>
      </x:c>
      <x:c r="V219" s="16" t="n">
        <x:f>MAX(0,U219*(1+EXP((LN(1+Assumptions!$C$60)-0.5*Assumptions!$C$61^2)+Assumptions!$C$61*((RAND()+RAND()+RAND()+RAND()+RAND()+RAND()+RAND()+RAND()+RAND()+RAND()+RAND()+RAND())-6))-1)+PT_Y5_MC!W67)</x:f>
        <x:v>1177826.3140111812</x:v>
      </x:c>
      <x:c r="W219" s="16" t="n">
        <x:f>MAX(0,V219*(1+EXP((LN(1+Assumptions!$C$60)-0.5*Assumptions!$C$61^2)+Assumptions!$C$61*((RAND()+RAND()+RAND()+RAND()+RAND()+RAND()+RAND()+RAND()+RAND()+RAND()+RAND()+RAND())-6))-1)+PT_Y5_MC!X67)</x:f>
        <x:v>1640727.8549844837</x:v>
      </x:c>
      <x:c r="X219" s="16" t="n">
        <x:f>MAX(0,W219*(1+EXP((LN(1+Assumptions!$C$60)-0.5*Assumptions!$C$61^2)+Assumptions!$C$61*((RAND()+RAND()+RAND()+RAND()+RAND()+RAND()+RAND()+RAND()+RAND()+RAND()+RAND()+RAND())-6))-1)+PT_Y5_MC!Y67)</x:f>
        <x:v>1381931.5841653075</x:v>
      </x:c>
      <x:c r="Y219" s="16" t="n">
        <x:f>MAX(0,X219*(1+EXP((LN(1+Assumptions!$C$60)-0.5*Assumptions!$C$61^2)+Assumptions!$C$61*((RAND()+RAND()+RAND()+RAND()+RAND()+RAND()+RAND()+RAND()+RAND()+RAND()+RAND()+RAND())-6))-1)+PT_Y5_MC!Z67)</x:f>
        <x:v>1913097.0750075122</x:v>
      </x:c>
      <x:c r="Z219" s="16" t="n">
        <x:f>MAX(0,Y219*(1+EXP((LN(1+Assumptions!$C$60)-0.5*Assumptions!$C$61^2)+Assumptions!$C$61*((RAND()+RAND()+RAND()+RAND()+RAND()+RAND()+RAND()+RAND()+RAND()+RAND()+RAND()+RAND())-6))-1)+PT_Y5_MC!AA67)</x:f>
        <x:v>2359823.8833405254</x:v>
      </x:c>
      <x:c r="AA219" s="16" t="n">
        <x:f>MAX(0,Z219*(1+EXP((LN(1+Assumptions!$C$60)-0.5*Assumptions!$C$61^2)+Assumptions!$C$61*((RAND()+RAND()+RAND()+RAND()+RAND()+RAND()+RAND()+RAND()+RAND()+RAND()+RAND()+RAND())-6))-1)+PT_Y5_MC!AB67)</x:f>
        <x:v>3442412.7059283755</x:v>
      </x:c>
      <x:c r="AB219" s="16" t="n">
        <x:f>MAX(0,AA219*(1+EXP((LN(1+Assumptions!$C$60)-0.5*Assumptions!$C$61^2)+Assumptions!$C$61*((RAND()+RAND()+RAND()+RAND()+RAND()+RAND()+RAND()+RAND()+RAND()+RAND()+RAND()+RAND())-6))-1)+PT_Y5_MC!AC67)</x:f>
        <x:v>4104332.998247456</x:v>
      </x:c>
      <x:c r="AC219" s="16" t="n">
        <x:f>MAX(0,AB219*(1+EXP((LN(1+Assumptions!$C$60)-0.5*Assumptions!$C$61^2)+Assumptions!$C$61*((RAND()+RAND()+RAND()+RAND()+RAND()+RAND()+RAND()+RAND()+RAND()+RAND()+RAND()+RAND())-6))-1)+PT_Y5_MC!AD67)</x:f>
        <x:v>4410980.859815483</x:v>
      </x:c>
      <x:c r="AD219" s="16" t="n">
        <x:f>MAX(0,AC219*(1+EXP((LN(1+Assumptions!$C$60)-0.5*Assumptions!$C$61^2)+Assumptions!$C$61*((RAND()+RAND()+RAND()+RAND()+RAND()+RAND()+RAND()+RAND()+RAND()+RAND()+RAND()+RAND())-6))-1)+PT_Y5_MC!AE67)</x:f>
        <x:v>4832897.911420021</x:v>
      </x:c>
      <x:c r="AE219" s="16" t="n">
        <x:f>MAX(0,AD219*(1+EXP((LN(1+Assumptions!$C$60)-0.5*Assumptions!$C$61^2)+Assumptions!$C$61*((RAND()+RAND()+RAND()+RAND()+RAND()+RAND()+RAND()+RAND()+RAND()+RAND()+RAND()+RAND())-6))-1)+PT_Y5_MC!AF67)</x:f>
        <x:v>4755008.914347654</x:v>
      </x:c>
      <x:c r="AF219" s="16" t="n">
        <x:f>MAX(0,AE219*(1+EXP((LN(1+Assumptions!$C$60)-0.5*Assumptions!$C$61^2)+Assumptions!$C$61*((RAND()+RAND()+RAND()+RAND()+RAND()+RAND()+RAND()+RAND()+RAND()+RAND()+RAND()+RAND())-6))-1)+PT_Y5_MC!AG67)</x:f>
        <x:v>7132329.027001991</x:v>
      </x:c>
    </x:row>
    <x:row r="220">
      <x:c r="A220" s="39">
        <x:v>216</x:v>
      </x:c>
      <x:c r="B220" s="16" t="n">
        <x:f>PT_Y5_MC!C68</x:f>
        <x:v>1029031.25</x:v>
      </x:c>
      <x:c r="C220" s="16" t="n">
        <x:f>MAX(0,B220*(1+EXP((LN(1+Assumptions!$C$60)-0.5*Assumptions!$C$61^2)+Assumptions!$C$61*((RAND()+RAND()+RAND()+RAND()+RAND()+RAND()+RAND()+RAND()+RAND()+RAND()+RAND()+RAND())-6))-1)+PT_Y5_MC!D67)</x:f>
        <x:v>1032261.3559589159</x:v>
      </x:c>
      <x:c r="D220" s="16" t="n">
        <x:f>MAX(0,C220*(1+EXP((LN(1+Assumptions!$C$60)-0.5*Assumptions!$C$61^2)+Assumptions!$C$61*((RAND()+RAND()+RAND()+RAND()+RAND()+RAND()+RAND()+RAND()+RAND()+RAND()+RAND()+RAND())-6))-1)+PT_Y5_MC!E67)</x:f>
        <x:v>993792.0487113963</x:v>
      </x:c>
      <x:c r="E220" s="16" t="n">
        <x:f>MAX(0,D220*(1+EXP((LN(1+Assumptions!$C$60)-0.5*Assumptions!$C$61^2)+Assumptions!$C$61*((RAND()+RAND()+RAND()+RAND()+RAND()+RAND()+RAND()+RAND()+RAND()+RAND()+RAND()+RAND())-6))-1)+PT_Y5_MC!F67)</x:f>
        <x:v>1023053.6727479724</x:v>
      </x:c>
      <x:c r="F220" s="16" t="n">
        <x:f>MAX(0,E220*(1+EXP((LN(1+Assumptions!$C$60)-0.5*Assumptions!$C$61^2)+Assumptions!$C$61*((RAND()+RAND()+RAND()+RAND()+RAND()+RAND()+RAND()+RAND()+RAND()+RAND()+RAND()+RAND())-6))-1)+PT_Y5_MC!G67)</x:f>
        <x:v>1061147.0038324946</x:v>
      </x:c>
      <x:c r="G220" s="16" t="n">
        <x:f>MAX(0,F220*(1+EXP((LN(1+Assumptions!$C$60)-0.5*Assumptions!$C$61^2)+Assumptions!$C$61*((RAND()+RAND()+RAND()+RAND()+RAND()+RAND()+RAND()+RAND()+RAND()+RAND()+RAND()+RAND())-6))-1)+PT_Y5_MC!H67)</x:f>
        <x:v>1052293.931036286</x:v>
      </x:c>
      <x:c r="H220" s="16" t="n">
        <x:f>MAX(0,G220*(1+EXP((LN(1+Assumptions!$C$60)-0.5*Assumptions!$C$61^2)+Assumptions!$C$61*((RAND()+RAND()+RAND()+RAND()+RAND()+RAND()+RAND()+RAND()+RAND()+RAND()+RAND()+RAND())-6))-1)+PT_Y5_MC!I67)</x:f>
        <x:v>894365.6870123884</x:v>
      </x:c>
      <x:c r="I220" s="16" t="n">
        <x:f>MAX(0,H220*(1+EXP((LN(1+Assumptions!$C$60)-0.5*Assumptions!$C$61^2)+Assumptions!$C$61*((RAND()+RAND()+RAND()+RAND()+RAND()+RAND()+RAND()+RAND()+RAND()+RAND()+RAND()+RAND())-6))-1)+PT_Y5_MC!J67)</x:f>
        <x:v>748170.6671172106</x:v>
      </x:c>
      <x:c r="J220" s="16" t="n">
        <x:f>MAX(0,I220*(1+EXP((LN(1+Assumptions!$C$60)-0.5*Assumptions!$C$61^2)+Assumptions!$C$61*((RAND()+RAND()+RAND()+RAND()+RAND()+RAND()+RAND()+RAND()+RAND()+RAND()+RAND()+RAND())-6))-1)+PT_Y5_MC!K67)</x:f>
        <x:v>902845.1553723597</x:v>
      </x:c>
      <x:c r="K220" s="16" t="n">
        <x:f>MAX(0,J220*(1+EXP((LN(1+Assumptions!$C$60)-0.5*Assumptions!$C$61^2)+Assumptions!$C$61*((RAND()+RAND()+RAND()+RAND()+RAND()+RAND()+RAND()+RAND()+RAND()+RAND()+RAND()+RAND())-6))-1)+PT_Y5_MC!L67)</x:f>
        <x:v>826491.4037062513</x:v>
      </x:c>
      <x:c r="L220" s="16" t="n">
        <x:f>MAX(0,K220*(1+EXP((LN(1+Assumptions!$C$60)-0.5*Assumptions!$C$61^2)+Assumptions!$C$61*((RAND()+RAND()+RAND()+RAND()+RAND()+RAND()+RAND()+RAND()+RAND()+RAND()+RAND()+RAND())-6))-1)+PT_Y5_MC!M67)</x:f>
        <x:v>911835.6841262104</x:v>
      </x:c>
      <x:c r="M220" s="16" t="n">
        <x:f>MAX(0,L220*(1+EXP((LN(1+Assumptions!$C$60)-0.5*Assumptions!$C$61^2)+Assumptions!$C$61*((RAND()+RAND()+RAND()+RAND()+RAND()+RAND()+RAND()+RAND()+RAND()+RAND()+RAND()+RAND())-6))-1)+PT_Y5_MC!N67)</x:f>
        <x:v>826055.4873135998</x:v>
      </x:c>
      <x:c r="N220" s="16" t="n">
        <x:f>MAX(0,M220*(1+EXP((LN(1+Assumptions!$C$60)-0.5*Assumptions!$C$61^2)+Assumptions!$C$61*((RAND()+RAND()+RAND()+RAND()+RAND()+RAND()+RAND()+RAND()+RAND()+RAND()+RAND()+RAND())-6))-1)+PT_Y5_MC!O67)</x:f>
        <x:v>698394.4680045913</x:v>
      </x:c>
      <x:c r="O220" s="16" t="n">
        <x:f>MAX(0,N220*(1+EXP((LN(1+Assumptions!$C$60)-0.5*Assumptions!$C$61^2)+Assumptions!$C$61*((RAND()+RAND()+RAND()+RAND()+RAND()+RAND()+RAND()+RAND()+RAND()+RAND()+RAND()+RAND())-6))-1)+PT_Y5_MC!P67)</x:f>
        <x:v>957294.8863188743</x:v>
      </x:c>
      <x:c r="P220" s="16" t="n">
        <x:f>MAX(0,O220*(1+EXP((LN(1+Assumptions!$C$60)-0.5*Assumptions!$C$61^2)+Assumptions!$C$61*((RAND()+RAND()+RAND()+RAND()+RAND()+RAND()+RAND()+RAND()+RAND()+RAND()+RAND()+RAND())-6))-1)+PT_Y5_MC!Q67)</x:f>
        <x:v>968332.7822714899</x:v>
      </x:c>
      <x:c r="Q220" s="16" t="n">
        <x:f>MAX(0,P220*(1+EXP((LN(1+Assumptions!$C$60)-0.5*Assumptions!$C$61^2)+Assumptions!$C$61*((RAND()+RAND()+RAND()+RAND()+RAND()+RAND()+RAND()+RAND()+RAND()+RAND()+RAND()+RAND())-6))-1)+PT_Y5_MC!R67)</x:f>
        <x:v>1191572.1285788838</x:v>
      </x:c>
      <x:c r="R220" s="16" t="n">
        <x:f>MAX(0,Q220*(1+EXP((LN(1+Assumptions!$C$60)-0.5*Assumptions!$C$61^2)+Assumptions!$C$61*((RAND()+RAND()+RAND()+RAND()+RAND()+RAND()+RAND()+RAND()+RAND()+RAND()+RAND()+RAND())-6))-1)+PT_Y5_MC!S67)</x:f>
        <x:v>1216767.241719943</x:v>
      </x:c>
      <x:c r="S220" s="16" t="n">
        <x:f>MAX(0,R220*(1+EXP((LN(1+Assumptions!$C$60)-0.5*Assumptions!$C$61^2)+Assumptions!$C$61*((RAND()+RAND()+RAND()+RAND()+RAND()+RAND()+RAND()+RAND()+RAND()+RAND()+RAND()+RAND())-6))-1)+PT_Y5_MC!T67)</x:f>
        <x:v>1067162.6659250283</x:v>
      </x:c>
      <x:c r="T220" s="16" t="n">
        <x:f>MAX(0,S220*(1+EXP((LN(1+Assumptions!$C$60)-0.5*Assumptions!$C$61^2)+Assumptions!$C$61*((RAND()+RAND()+RAND()+RAND()+RAND()+RAND()+RAND()+RAND()+RAND()+RAND()+RAND()+RAND())-6))-1)+PT_Y5_MC!U67)</x:f>
        <x:v>935860.311413358</x:v>
      </x:c>
      <x:c r="U220" s="16" t="n">
        <x:f>MAX(0,T220*(1+EXP((LN(1+Assumptions!$C$60)-0.5*Assumptions!$C$61^2)+Assumptions!$C$61*((RAND()+RAND()+RAND()+RAND()+RAND()+RAND()+RAND()+RAND()+RAND()+RAND()+RAND()+RAND())-6))-1)+PT_Y5_MC!V67)</x:f>
        <x:v>941071.2752764712</x:v>
      </x:c>
      <x:c r="V220" s="16" t="n">
        <x:f>MAX(0,U220*(1+EXP((LN(1+Assumptions!$C$60)-0.5*Assumptions!$C$61^2)+Assumptions!$C$61*((RAND()+RAND()+RAND()+RAND()+RAND()+RAND()+RAND()+RAND()+RAND()+RAND()+RAND()+RAND())-6))-1)+PT_Y5_MC!W67)</x:f>
        <x:v>1088075.1048585752</x:v>
      </x:c>
      <x:c r="W220" s="16" t="n">
        <x:f>MAX(0,V220*(1+EXP((LN(1+Assumptions!$C$60)-0.5*Assumptions!$C$61^2)+Assumptions!$C$61*((RAND()+RAND()+RAND()+RAND()+RAND()+RAND()+RAND()+RAND()+RAND()+RAND()+RAND()+RAND())-6))-1)+PT_Y5_MC!X67)</x:f>
        <x:v>1074871.714553723</x:v>
      </x:c>
      <x:c r="X220" s="16" t="n">
        <x:f>MAX(0,W220*(1+EXP((LN(1+Assumptions!$C$60)-0.5*Assumptions!$C$61^2)+Assumptions!$C$61*((RAND()+RAND()+RAND()+RAND()+RAND()+RAND()+RAND()+RAND()+RAND()+RAND()+RAND()+RAND())-6))-1)+PT_Y5_MC!Y67)</x:f>
        <x:v>1340371.753201799</x:v>
      </x:c>
      <x:c r="Y220" s="16" t="n">
        <x:f>MAX(0,X220*(1+EXP((LN(1+Assumptions!$C$60)-0.5*Assumptions!$C$61^2)+Assumptions!$C$61*((RAND()+RAND()+RAND()+RAND()+RAND()+RAND()+RAND()+RAND()+RAND()+RAND()+RAND()+RAND())-6))-1)+PT_Y5_MC!Z67)</x:f>
        <x:v>1315776.1407496405</x:v>
      </x:c>
      <x:c r="Z220" s="16" t="n">
        <x:f>MAX(0,Y220*(1+EXP((LN(1+Assumptions!$C$60)-0.5*Assumptions!$C$61^2)+Assumptions!$C$61*((RAND()+RAND()+RAND()+RAND()+RAND()+RAND()+RAND()+RAND()+RAND()+RAND()+RAND()+RAND())-6))-1)+PT_Y5_MC!AA67)</x:f>
        <x:v>1441688.2355174634</x:v>
      </x:c>
      <x:c r="AA220" s="16" t="n">
        <x:f>MAX(0,Z220*(1+EXP((LN(1+Assumptions!$C$60)-0.5*Assumptions!$C$61^2)+Assumptions!$C$61*((RAND()+RAND()+RAND()+RAND()+RAND()+RAND()+RAND()+RAND()+RAND()+RAND()+RAND()+RAND())-6))-1)+PT_Y5_MC!AB67)</x:f>
        <x:v>1481446.9771976375</x:v>
      </x:c>
      <x:c r="AB220" s="16" t="n">
        <x:f>MAX(0,AA220*(1+EXP((LN(1+Assumptions!$C$60)-0.5*Assumptions!$C$61^2)+Assumptions!$C$61*((RAND()+RAND()+RAND()+RAND()+RAND()+RAND()+RAND()+RAND()+RAND()+RAND()+RAND()+RAND())-6))-1)+PT_Y5_MC!AC67)</x:f>
        <x:v>1384805.586435898</x:v>
      </x:c>
      <x:c r="AC220" s="16" t="n">
        <x:f>MAX(0,AB220*(1+EXP((LN(1+Assumptions!$C$60)-0.5*Assumptions!$C$61^2)+Assumptions!$C$61*((RAND()+RAND()+RAND()+RAND()+RAND()+RAND()+RAND()+RAND()+RAND()+RAND()+RAND()+RAND())-6))-1)+PT_Y5_MC!AD67)</x:f>
        <x:v>1528647.9912826468</x:v>
      </x:c>
      <x:c r="AD220" s="16" t="n">
        <x:f>MAX(0,AC220*(1+EXP((LN(1+Assumptions!$C$60)-0.5*Assumptions!$C$61^2)+Assumptions!$C$61*((RAND()+RAND()+RAND()+RAND()+RAND()+RAND()+RAND()+RAND()+RAND()+RAND()+RAND()+RAND())-6))-1)+PT_Y5_MC!AE67)</x:f>
        <x:v>1428998.808333405</x:v>
      </x:c>
      <x:c r="AE220" s="16" t="n">
        <x:f>MAX(0,AD220*(1+EXP((LN(1+Assumptions!$C$60)-0.5*Assumptions!$C$61^2)+Assumptions!$C$61*((RAND()+RAND()+RAND()+RAND()+RAND()+RAND()+RAND()+RAND()+RAND()+RAND()+RAND()+RAND())-6))-1)+PT_Y5_MC!AF67)</x:f>
        <x:v>2174814.8632905902</x:v>
      </x:c>
      <x:c r="AF220" s="16" t="n">
        <x:f>MAX(0,AE220*(1+EXP((LN(1+Assumptions!$C$60)-0.5*Assumptions!$C$61^2)+Assumptions!$C$61*((RAND()+RAND()+RAND()+RAND()+RAND()+RAND()+RAND()+RAND()+RAND()+RAND()+RAND()+RAND())-6))-1)+PT_Y5_MC!AG67)</x:f>
        <x:v>2490763.5070413984</x:v>
      </x:c>
    </x:row>
    <x:row r="221">
      <x:c r="A221" s="39">
        <x:v>217</x:v>
      </x:c>
      <x:c r="B221" s="16" t="n">
        <x:f>PT_Y5_MC!C68</x:f>
        <x:v>1029031.25</x:v>
      </x:c>
      <x:c r="C221" s="16" t="n">
        <x:f>MAX(0,B221*(1+EXP((LN(1+Assumptions!$C$60)-0.5*Assumptions!$C$61^2)+Assumptions!$C$61*((RAND()+RAND()+RAND()+RAND()+RAND()+RAND()+RAND()+RAND()+RAND()+RAND()+RAND()+RAND())-6))-1)+PT_Y5_MC!D67)</x:f>
        <x:v>1084944.2370253946</x:v>
      </x:c>
      <x:c r="D221" s="16" t="n">
        <x:f>MAX(0,C221*(1+EXP((LN(1+Assumptions!$C$60)-0.5*Assumptions!$C$61^2)+Assumptions!$C$61*((RAND()+RAND()+RAND()+RAND()+RAND()+RAND()+RAND()+RAND()+RAND()+RAND()+RAND()+RAND())-6))-1)+PT_Y5_MC!E67)</x:f>
        <x:v>1307105.711891698</x:v>
      </x:c>
      <x:c r="E221" s="16" t="n">
        <x:f>MAX(0,D221*(1+EXP((LN(1+Assumptions!$C$60)-0.5*Assumptions!$C$61^2)+Assumptions!$C$61*((RAND()+RAND()+RAND()+RAND()+RAND()+RAND()+RAND()+RAND()+RAND()+RAND()+RAND()+RAND())-6))-1)+PT_Y5_MC!F67)</x:f>
        <x:v>1172958.8563771802</x:v>
      </x:c>
      <x:c r="F221" s="16" t="n">
        <x:f>MAX(0,E221*(1+EXP((LN(1+Assumptions!$C$60)-0.5*Assumptions!$C$61^2)+Assumptions!$C$61*((RAND()+RAND()+RAND()+RAND()+RAND()+RAND()+RAND()+RAND()+RAND()+RAND()+RAND()+RAND())-6))-1)+PT_Y5_MC!G67)</x:f>
        <x:v>1305511.1968917432</x:v>
      </x:c>
      <x:c r="G221" s="16" t="n">
        <x:f>MAX(0,F221*(1+EXP((LN(1+Assumptions!$C$60)-0.5*Assumptions!$C$61^2)+Assumptions!$C$61*((RAND()+RAND()+RAND()+RAND()+RAND()+RAND()+RAND()+RAND()+RAND()+RAND()+RAND()+RAND())-6))-1)+PT_Y5_MC!H67)</x:f>
        <x:v>1613092.792420252</x:v>
      </x:c>
      <x:c r="H221" s="16" t="n">
        <x:f>MAX(0,G221*(1+EXP((LN(1+Assumptions!$C$60)-0.5*Assumptions!$C$61^2)+Assumptions!$C$61*((RAND()+RAND()+RAND()+RAND()+RAND()+RAND()+RAND()+RAND()+RAND()+RAND()+RAND()+RAND())-6))-1)+PT_Y5_MC!I67)</x:f>
        <x:v>1458680.320619156</x:v>
      </x:c>
      <x:c r="I221" s="16" t="n">
        <x:f>MAX(0,H221*(1+EXP((LN(1+Assumptions!$C$60)-0.5*Assumptions!$C$61^2)+Assumptions!$C$61*((RAND()+RAND()+RAND()+RAND()+RAND()+RAND()+RAND()+RAND()+RAND()+RAND()+RAND()+RAND())-6))-1)+PT_Y5_MC!J67)</x:f>
        <x:v>2233814.829039659</x:v>
      </x:c>
      <x:c r="J221" s="16" t="n">
        <x:f>MAX(0,I221*(1+EXP((LN(1+Assumptions!$C$60)-0.5*Assumptions!$C$61^2)+Assumptions!$C$61*((RAND()+RAND()+RAND()+RAND()+RAND()+RAND()+RAND()+RAND()+RAND()+RAND()+RAND()+RAND())-6))-1)+PT_Y5_MC!K67)</x:f>
        <x:v>1759899.8919358552</x:v>
      </x:c>
      <x:c r="K221" s="16" t="n">
        <x:f>MAX(0,J221*(1+EXP((LN(1+Assumptions!$C$60)-0.5*Assumptions!$C$61^2)+Assumptions!$C$61*((RAND()+RAND()+RAND()+RAND()+RAND()+RAND()+RAND()+RAND()+RAND()+RAND()+RAND()+RAND())-6))-1)+PT_Y5_MC!L67)</x:f>
        <x:v>1829766.640450704</x:v>
      </x:c>
      <x:c r="L221" s="16" t="n">
        <x:f>MAX(0,K221*(1+EXP((LN(1+Assumptions!$C$60)-0.5*Assumptions!$C$61^2)+Assumptions!$C$61*((RAND()+RAND()+RAND()+RAND()+RAND()+RAND()+RAND()+RAND()+RAND()+RAND()+RAND()+RAND())-6))-1)+PT_Y5_MC!M67)</x:f>
        <x:v>2113778.1582619157</x:v>
      </x:c>
      <x:c r="M221" s="16" t="n">
        <x:f>MAX(0,L221*(1+EXP((LN(1+Assumptions!$C$60)-0.5*Assumptions!$C$61^2)+Assumptions!$C$61*((RAND()+RAND()+RAND()+RAND()+RAND()+RAND()+RAND()+RAND()+RAND()+RAND()+RAND()+RAND())-6))-1)+PT_Y5_MC!N67)</x:f>
        <x:v>2779958.0131463488</x:v>
      </x:c>
      <x:c r="N221" s="16" t="n">
        <x:f>MAX(0,M221*(1+EXP((LN(1+Assumptions!$C$60)-0.5*Assumptions!$C$61^2)+Assumptions!$C$61*((RAND()+RAND()+RAND()+RAND()+RAND()+RAND()+RAND()+RAND()+RAND()+RAND()+RAND()+RAND())-6))-1)+PT_Y5_MC!O67)</x:f>
        <x:v>2720666.4713038253</x:v>
      </x:c>
      <x:c r="O221" s="16" t="n">
        <x:f>MAX(0,N221*(1+EXP((LN(1+Assumptions!$C$60)-0.5*Assumptions!$C$61^2)+Assumptions!$C$61*((RAND()+RAND()+RAND()+RAND()+RAND()+RAND()+RAND()+RAND()+RAND()+RAND()+RAND()+RAND())-6))-1)+PT_Y5_MC!P67)</x:f>
        <x:v>2897386.9938415466</x:v>
      </x:c>
      <x:c r="P221" s="16" t="n">
        <x:f>MAX(0,O221*(1+EXP((LN(1+Assumptions!$C$60)-0.5*Assumptions!$C$61^2)+Assumptions!$C$61*((RAND()+RAND()+RAND()+RAND()+RAND()+RAND()+RAND()+RAND()+RAND()+RAND()+RAND()+RAND())-6))-1)+PT_Y5_MC!Q67)</x:f>
        <x:v>3307330.424708697</x:v>
      </x:c>
      <x:c r="Q221" s="16" t="n">
        <x:f>MAX(0,P221*(1+EXP((LN(1+Assumptions!$C$60)-0.5*Assumptions!$C$61^2)+Assumptions!$C$61*((RAND()+RAND()+RAND()+RAND()+RAND()+RAND()+RAND()+RAND()+RAND()+RAND()+RAND()+RAND())-6))-1)+PT_Y5_MC!R67)</x:f>
        <x:v>4361866.570220844</x:v>
      </x:c>
      <x:c r="R221" s="16" t="n">
        <x:f>MAX(0,Q221*(1+EXP((LN(1+Assumptions!$C$60)-0.5*Assumptions!$C$61^2)+Assumptions!$C$61*((RAND()+RAND()+RAND()+RAND()+RAND()+RAND()+RAND()+RAND()+RAND()+RAND()+RAND()+RAND())-6))-1)+PT_Y5_MC!S67)</x:f>
        <x:v>4445380.18168656</x:v>
      </x:c>
      <x:c r="S221" s="16" t="n">
        <x:f>MAX(0,R221*(1+EXP((LN(1+Assumptions!$C$60)-0.5*Assumptions!$C$61^2)+Assumptions!$C$61*((RAND()+RAND()+RAND()+RAND()+RAND()+RAND()+RAND()+RAND()+RAND()+RAND()+RAND()+RAND())-6))-1)+PT_Y5_MC!T67)</x:f>
        <x:v>4908820.140478647</x:v>
      </x:c>
      <x:c r="T221" s="16" t="n">
        <x:f>MAX(0,S221*(1+EXP((LN(1+Assumptions!$C$60)-0.5*Assumptions!$C$61^2)+Assumptions!$C$61*((RAND()+RAND()+RAND()+RAND()+RAND()+RAND()+RAND()+RAND()+RAND()+RAND()+RAND()+RAND())-6))-1)+PT_Y5_MC!U67)</x:f>
        <x:v>5888178.820409897</x:v>
      </x:c>
      <x:c r="U221" s="16" t="n">
        <x:f>MAX(0,T221*(1+EXP((LN(1+Assumptions!$C$60)-0.5*Assumptions!$C$61^2)+Assumptions!$C$61*((RAND()+RAND()+RAND()+RAND()+RAND()+RAND()+RAND()+RAND()+RAND()+RAND()+RAND()+RAND())-6))-1)+PT_Y5_MC!V67)</x:f>
        <x:v>5316649.121707785</x:v>
      </x:c>
      <x:c r="V221" s="16" t="n">
        <x:f>MAX(0,U221*(1+EXP((LN(1+Assumptions!$C$60)-0.5*Assumptions!$C$61^2)+Assumptions!$C$61*((RAND()+RAND()+RAND()+RAND()+RAND()+RAND()+RAND()+RAND()+RAND()+RAND()+RAND()+RAND())-6))-1)+PT_Y5_MC!W67)</x:f>
        <x:v>4941419.537249318</x:v>
      </x:c>
      <x:c r="W221" s="16" t="n">
        <x:f>MAX(0,V221*(1+EXP((LN(1+Assumptions!$C$60)-0.5*Assumptions!$C$61^2)+Assumptions!$C$61*((RAND()+RAND()+RAND()+RAND()+RAND()+RAND()+RAND()+RAND()+RAND()+RAND()+RAND()+RAND())-6))-1)+PT_Y5_MC!X67)</x:f>
        <x:v>4957087.575687875</x:v>
      </x:c>
      <x:c r="X221" s="16" t="n">
        <x:f>MAX(0,W221*(1+EXP((LN(1+Assumptions!$C$60)-0.5*Assumptions!$C$61^2)+Assumptions!$C$61*((RAND()+RAND()+RAND()+RAND()+RAND()+RAND()+RAND()+RAND()+RAND()+RAND()+RAND()+RAND())-6))-1)+PT_Y5_MC!Y67)</x:f>
        <x:v>4006150.726410663</x:v>
      </x:c>
      <x:c r="Y221" s="16" t="n">
        <x:f>MAX(0,X221*(1+EXP((LN(1+Assumptions!$C$60)-0.5*Assumptions!$C$61^2)+Assumptions!$C$61*((RAND()+RAND()+RAND()+RAND()+RAND()+RAND()+RAND()+RAND()+RAND()+RAND()+RAND()+RAND())-6))-1)+PT_Y5_MC!Z67)</x:f>
        <x:v>4231489.097670745</x:v>
      </x:c>
      <x:c r="Z221" s="16" t="n">
        <x:f>MAX(0,Y221*(1+EXP((LN(1+Assumptions!$C$60)-0.5*Assumptions!$C$61^2)+Assumptions!$C$61*((RAND()+RAND()+RAND()+RAND()+RAND()+RAND()+RAND()+RAND()+RAND()+RAND()+RAND()+RAND())-6))-1)+PT_Y5_MC!AA67)</x:f>
        <x:v>4073371.338178623</x:v>
      </x:c>
      <x:c r="AA221" s="16" t="n">
        <x:f>MAX(0,Z221*(1+EXP((LN(1+Assumptions!$C$60)-0.5*Assumptions!$C$61^2)+Assumptions!$C$61*((RAND()+RAND()+RAND()+RAND()+RAND()+RAND()+RAND()+RAND()+RAND()+RAND()+RAND()+RAND())-6))-1)+PT_Y5_MC!AB67)</x:f>
        <x:v>4235954.503514612</x:v>
      </x:c>
      <x:c r="AB221" s="16" t="n">
        <x:f>MAX(0,AA221*(1+EXP((LN(1+Assumptions!$C$60)-0.5*Assumptions!$C$61^2)+Assumptions!$C$61*((RAND()+RAND()+RAND()+RAND()+RAND()+RAND()+RAND()+RAND()+RAND()+RAND()+RAND()+RAND())-6))-1)+PT_Y5_MC!AC67)</x:f>
        <x:v>6192296.148634957</x:v>
      </x:c>
      <x:c r="AC221" s="16" t="n">
        <x:f>MAX(0,AB221*(1+EXP((LN(1+Assumptions!$C$60)-0.5*Assumptions!$C$61^2)+Assumptions!$C$61*((RAND()+RAND()+RAND()+RAND()+RAND()+RAND()+RAND()+RAND()+RAND()+RAND()+RAND()+RAND())-6))-1)+PT_Y5_MC!AD67)</x:f>
        <x:v>5505407.031236818</x:v>
      </x:c>
      <x:c r="AD221" s="16" t="n">
        <x:f>MAX(0,AC221*(1+EXP((LN(1+Assumptions!$C$60)-0.5*Assumptions!$C$61^2)+Assumptions!$C$61*((RAND()+RAND()+RAND()+RAND()+RAND()+RAND()+RAND()+RAND()+RAND()+RAND()+RAND()+RAND())-6))-1)+PT_Y5_MC!AE67)</x:f>
        <x:v>5074466.450688113</x:v>
      </x:c>
      <x:c r="AE221" s="16" t="n">
        <x:f>MAX(0,AD221*(1+EXP((LN(1+Assumptions!$C$60)-0.5*Assumptions!$C$61^2)+Assumptions!$C$61*((RAND()+RAND()+RAND()+RAND()+RAND()+RAND()+RAND()+RAND()+RAND()+RAND()+RAND()+RAND())-6))-1)+PT_Y5_MC!AF67)</x:f>
        <x:v>5948735.120927413</x:v>
      </x:c>
      <x:c r="AF221" s="16" t="n">
        <x:f>MAX(0,AE221*(1+EXP((LN(1+Assumptions!$C$60)-0.5*Assumptions!$C$61^2)+Assumptions!$C$61*((RAND()+RAND()+RAND()+RAND()+RAND()+RAND()+RAND()+RAND()+RAND()+RAND()+RAND()+RAND())-6))-1)+PT_Y5_MC!AG67)</x:f>
        <x:v>4358606.486459475</x:v>
      </x:c>
    </x:row>
    <x:row r="222">
      <x:c r="A222" s="39">
        <x:v>218</x:v>
      </x:c>
      <x:c r="B222" s="16" t="n">
        <x:f>PT_Y5_MC!C68</x:f>
        <x:v>1029031.25</x:v>
      </x:c>
      <x:c r="C222" s="16" t="n">
        <x:f>MAX(0,B222*(1+EXP((LN(1+Assumptions!$C$60)-0.5*Assumptions!$C$61^2)+Assumptions!$C$61*((RAND()+RAND()+RAND()+RAND()+RAND()+RAND()+RAND()+RAND()+RAND()+RAND()+RAND()+RAND())-6))-1)+PT_Y5_MC!D67)</x:f>
        <x:v>977073.6264332082</x:v>
      </x:c>
      <x:c r="D222" s="16" t="n">
        <x:f>MAX(0,C222*(1+EXP((LN(1+Assumptions!$C$60)-0.5*Assumptions!$C$61^2)+Assumptions!$C$61*((RAND()+RAND()+RAND()+RAND()+RAND()+RAND()+RAND()+RAND()+RAND()+RAND()+RAND()+RAND())-6))-1)+PT_Y5_MC!E67)</x:f>
        <x:v>924320.789385335</x:v>
      </x:c>
      <x:c r="E222" s="16" t="n">
        <x:f>MAX(0,D222*(1+EXP((LN(1+Assumptions!$C$60)-0.5*Assumptions!$C$61^2)+Assumptions!$C$61*((RAND()+RAND()+RAND()+RAND()+RAND()+RAND()+RAND()+RAND()+RAND()+RAND()+RAND()+RAND())-6))-1)+PT_Y5_MC!F67)</x:f>
        <x:v>865079.0718110803</x:v>
      </x:c>
      <x:c r="F222" s="16" t="n">
        <x:f>MAX(0,E222*(1+EXP((LN(1+Assumptions!$C$60)-0.5*Assumptions!$C$61^2)+Assumptions!$C$61*((RAND()+RAND()+RAND()+RAND()+RAND()+RAND()+RAND()+RAND()+RAND()+RAND()+RAND()+RAND())-6))-1)+PT_Y5_MC!G67)</x:f>
        <x:v>691397.8648232765</x:v>
      </x:c>
      <x:c r="G222" s="16" t="n">
        <x:f>MAX(0,F222*(1+EXP((LN(1+Assumptions!$C$60)-0.5*Assumptions!$C$61^2)+Assumptions!$C$61*((RAND()+RAND()+RAND()+RAND()+RAND()+RAND()+RAND()+RAND()+RAND()+RAND()+RAND()+RAND())-6))-1)+PT_Y5_MC!H67)</x:f>
        <x:v>876615.2503850445</x:v>
      </x:c>
      <x:c r="H222" s="16" t="n">
        <x:f>MAX(0,G222*(1+EXP((LN(1+Assumptions!$C$60)-0.5*Assumptions!$C$61^2)+Assumptions!$C$61*((RAND()+RAND()+RAND()+RAND()+RAND()+RAND()+RAND()+RAND()+RAND()+RAND()+RAND()+RAND())-6))-1)+PT_Y5_MC!I67)</x:f>
        <x:v>851023.5183201206</x:v>
      </x:c>
      <x:c r="I222" s="16" t="n">
        <x:f>MAX(0,H222*(1+EXP((LN(1+Assumptions!$C$60)-0.5*Assumptions!$C$61^2)+Assumptions!$C$61*((RAND()+RAND()+RAND()+RAND()+RAND()+RAND()+RAND()+RAND()+RAND()+RAND()+RAND()+RAND())-6))-1)+PT_Y5_MC!J67)</x:f>
        <x:v>855631.9014614845</x:v>
      </x:c>
      <x:c r="J222" s="16" t="n">
        <x:f>MAX(0,I222*(1+EXP((LN(1+Assumptions!$C$60)-0.5*Assumptions!$C$61^2)+Assumptions!$C$61*((RAND()+RAND()+RAND()+RAND()+RAND()+RAND()+RAND()+RAND()+RAND()+RAND()+RAND()+RAND())-6))-1)+PT_Y5_MC!K67)</x:f>
        <x:v>809891.2013342413</x:v>
      </x:c>
      <x:c r="K222" s="16" t="n">
        <x:f>MAX(0,J222*(1+EXP((LN(1+Assumptions!$C$60)-0.5*Assumptions!$C$61^2)+Assumptions!$C$61*((RAND()+RAND()+RAND()+RAND()+RAND()+RAND()+RAND()+RAND()+RAND()+RAND()+RAND()+RAND())-6))-1)+PT_Y5_MC!L67)</x:f>
        <x:v>857687.5680537215</x:v>
      </x:c>
      <x:c r="L222" s="16" t="n">
        <x:f>MAX(0,K222*(1+EXP((LN(1+Assumptions!$C$60)-0.5*Assumptions!$C$61^2)+Assumptions!$C$61*((RAND()+RAND()+RAND()+RAND()+RAND()+RAND()+RAND()+RAND()+RAND()+RAND()+RAND()+RAND())-6))-1)+PT_Y5_MC!M67)</x:f>
        <x:v>1096957.5216682586</x:v>
      </x:c>
      <x:c r="M222" s="16" t="n">
        <x:f>MAX(0,L222*(1+EXP((LN(1+Assumptions!$C$60)-0.5*Assumptions!$C$61^2)+Assumptions!$C$61*((RAND()+RAND()+RAND()+RAND()+RAND()+RAND()+RAND()+RAND()+RAND()+RAND()+RAND()+RAND())-6))-1)+PT_Y5_MC!N67)</x:f>
        <x:v>995160.7514368682</x:v>
      </x:c>
      <x:c r="N222" s="16" t="n">
        <x:f>MAX(0,M222*(1+EXP((LN(1+Assumptions!$C$60)-0.5*Assumptions!$C$61^2)+Assumptions!$C$61*((RAND()+RAND()+RAND()+RAND()+RAND()+RAND()+RAND()+RAND()+RAND()+RAND()+RAND()+RAND())-6))-1)+PT_Y5_MC!O67)</x:f>
        <x:v>1050798.875487793</x:v>
      </x:c>
      <x:c r="O222" s="16" t="n">
        <x:f>MAX(0,N222*(1+EXP((LN(1+Assumptions!$C$60)-0.5*Assumptions!$C$61^2)+Assumptions!$C$61*((RAND()+RAND()+RAND()+RAND()+RAND()+RAND()+RAND()+RAND()+RAND()+RAND()+RAND()+RAND())-6))-1)+PT_Y5_MC!P67)</x:f>
        <x:v>1155111.4934621756</x:v>
      </x:c>
      <x:c r="P222" s="16" t="n">
        <x:f>MAX(0,O222*(1+EXP((LN(1+Assumptions!$C$60)-0.5*Assumptions!$C$61^2)+Assumptions!$C$61*((RAND()+RAND()+RAND()+RAND()+RAND()+RAND()+RAND()+RAND()+RAND()+RAND()+RAND()+RAND())-6))-1)+PT_Y5_MC!Q67)</x:f>
        <x:v>1040473.4612411269</x:v>
      </x:c>
      <x:c r="Q222" s="16" t="n">
        <x:f>MAX(0,P222*(1+EXP((LN(1+Assumptions!$C$60)-0.5*Assumptions!$C$61^2)+Assumptions!$C$61*((RAND()+RAND()+RAND()+RAND()+RAND()+RAND()+RAND()+RAND()+RAND()+RAND()+RAND()+RAND())-6))-1)+PT_Y5_MC!R67)</x:f>
        <x:v>1079623.2380798527</x:v>
      </x:c>
      <x:c r="R222" s="16" t="n">
        <x:f>MAX(0,Q222*(1+EXP((LN(1+Assumptions!$C$60)-0.5*Assumptions!$C$61^2)+Assumptions!$C$61*((RAND()+RAND()+RAND()+RAND()+RAND()+RAND()+RAND()+RAND()+RAND()+RAND()+RAND()+RAND())-6))-1)+PT_Y5_MC!S67)</x:f>
        <x:v>1147827.6168614542</x:v>
      </x:c>
      <x:c r="S222" s="16" t="n">
        <x:f>MAX(0,R222*(1+EXP((LN(1+Assumptions!$C$60)-0.5*Assumptions!$C$61^2)+Assumptions!$C$61*((RAND()+RAND()+RAND()+RAND()+RAND()+RAND()+RAND()+RAND()+RAND()+RAND()+RAND()+RAND())-6))-1)+PT_Y5_MC!T67)</x:f>
        <x:v>1269369.662368357</x:v>
      </x:c>
      <x:c r="T222" s="16" t="n">
        <x:f>MAX(0,S222*(1+EXP((LN(1+Assumptions!$C$60)-0.5*Assumptions!$C$61^2)+Assumptions!$C$61*((RAND()+RAND()+RAND()+RAND()+RAND()+RAND()+RAND()+RAND()+RAND()+RAND()+RAND()+RAND())-6))-1)+PT_Y5_MC!U67)</x:f>
        <x:v>1346657.3419141534</x:v>
      </x:c>
      <x:c r="U222" s="16" t="n">
        <x:f>MAX(0,T222*(1+EXP((LN(1+Assumptions!$C$60)-0.5*Assumptions!$C$61^2)+Assumptions!$C$61*((RAND()+RAND()+RAND()+RAND()+RAND()+RAND()+RAND()+RAND()+RAND()+RAND()+RAND()+RAND())-6))-1)+PT_Y5_MC!V67)</x:f>
        <x:v>1207148.0380299052</x:v>
      </x:c>
      <x:c r="V222" s="16" t="n">
        <x:f>MAX(0,U222*(1+EXP((LN(1+Assumptions!$C$60)-0.5*Assumptions!$C$61^2)+Assumptions!$C$61*((RAND()+RAND()+RAND()+RAND()+RAND()+RAND()+RAND()+RAND()+RAND()+RAND()+RAND()+RAND())-6))-1)+PT_Y5_MC!W67)</x:f>
        <x:v>1088038.7545495732</x:v>
      </x:c>
      <x:c r="W222" s="16" t="n">
        <x:f>MAX(0,V222*(1+EXP((LN(1+Assumptions!$C$60)-0.5*Assumptions!$C$61^2)+Assumptions!$C$61*((RAND()+RAND()+RAND()+RAND()+RAND()+RAND()+RAND()+RAND()+RAND()+RAND()+RAND()+RAND())-6))-1)+PT_Y5_MC!X67)</x:f>
        <x:v>1037818.7884513432</x:v>
      </x:c>
      <x:c r="X222" s="16" t="n">
        <x:f>MAX(0,W222*(1+EXP((LN(1+Assumptions!$C$60)-0.5*Assumptions!$C$61^2)+Assumptions!$C$61*((RAND()+RAND()+RAND()+RAND()+RAND()+RAND()+RAND()+RAND()+RAND()+RAND()+RAND()+RAND())-6))-1)+PT_Y5_MC!Y67)</x:f>
        <x:v>931086.7406430019</x:v>
      </x:c>
      <x:c r="Y222" s="16" t="n">
        <x:f>MAX(0,X222*(1+EXP((LN(1+Assumptions!$C$60)-0.5*Assumptions!$C$61^2)+Assumptions!$C$61*((RAND()+RAND()+RAND()+RAND()+RAND()+RAND()+RAND()+RAND()+RAND()+RAND()+RAND()+RAND())-6))-1)+PT_Y5_MC!Z67)</x:f>
        <x:v>1082056.2843101427</x:v>
      </x:c>
      <x:c r="Z222" s="16" t="n">
        <x:f>MAX(0,Y222*(1+EXP((LN(1+Assumptions!$C$60)-0.5*Assumptions!$C$61^2)+Assumptions!$C$61*((RAND()+RAND()+RAND()+RAND()+RAND()+RAND()+RAND()+RAND()+RAND()+RAND()+RAND()+RAND())-6))-1)+PT_Y5_MC!AA67)</x:f>
        <x:v>1188467.038710312</x:v>
      </x:c>
      <x:c r="AA222" s="16" t="n">
        <x:f>MAX(0,Z222*(1+EXP((LN(1+Assumptions!$C$60)-0.5*Assumptions!$C$61^2)+Assumptions!$C$61*((RAND()+RAND()+RAND()+RAND()+RAND()+RAND()+RAND()+RAND()+RAND()+RAND()+RAND()+RAND())-6))-1)+PT_Y5_MC!AB67)</x:f>
        <x:v>1265562.3990953322</x:v>
      </x:c>
      <x:c r="AB222" s="16" t="n">
        <x:f>MAX(0,AA222*(1+EXP((LN(1+Assumptions!$C$60)-0.5*Assumptions!$C$61^2)+Assumptions!$C$61*((RAND()+RAND()+RAND()+RAND()+RAND()+RAND()+RAND()+RAND()+RAND()+RAND()+RAND()+RAND())-6))-1)+PT_Y5_MC!AC67)</x:f>
        <x:v>1065380.573514593</x:v>
      </x:c>
      <x:c r="AC222" s="16" t="n">
        <x:f>MAX(0,AB222*(1+EXP((LN(1+Assumptions!$C$60)-0.5*Assumptions!$C$61^2)+Assumptions!$C$61*((RAND()+RAND()+RAND()+RAND()+RAND()+RAND()+RAND()+RAND()+RAND()+RAND()+RAND()+RAND())-6))-1)+PT_Y5_MC!AD67)</x:f>
        <x:v>933287.7446139895</x:v>
      </x:c>
      <x:c r="AD222" s="16" t="n">
        <x:f>MAX(0,AC222*(1+EXP((LN(1+Assumptions!$C$60)-0.5*Assumptions!$C$61^2)+Assumptions!$C$61*((RAND()+RAND()+RAND()+RAND()+RAND()+RAND()+RAND()+RAND()+RAND()+RAND()+RAND()+RAND())-6))-1)+PT_Y5_MC!AE67)</x:f>
        <x:v>1093719.9646952255</x:v>
      </x:c>
      <x:c r="AE222" s="16" t="n">
        <x:f>MAX(0,AD222*(1+EXP((LN(1+Assumptions!$C$60)-0.5*Assumptions!$C$61^2)+Assumptions!$C$61*((RAND()+RAND()+RAND()+RAND()+RAND()+RAND()+RAND()+RAND()+RAND()+RAND()+RAND()+RAND())-6))-1)+PT_Y5_MC!AF67)</x:f>
        <x:v>1182232.5060022147</x:v>
      </x:c>
      <x:c r="AF222" s="16" t="n">
        <x:f>MAX(0,AE222*(1+EXP((LN(1+Assumptions!$C$60)-0.5*Assumptions!$C$61^2)+Assumptions!$C$61*((RAND()+RAND()+RAND()+RAND()+RAND()+RAND()+RAND()+RAND()+RAND()+RAND()+RAND()+RAND())-6))-1)+PT_Y5_MC!AG67)</x:f>
        <x:v>1255572.1441219156</x:v>
      </x:c>
    </x:row>
    <x:row r="223">
      <x:c r="A223" s="39">
        <x:v>219</x:v>
      </x:c>
      <x:c r="B223" s="16" t="n">
        <x:f>PT_Y5_MC!C68</x:f>
        <x:v>1029031.25</x:v>
      </x:c>
      <x:c r="C223" s="16" t="n">
        <x:f>MAX(0,B223*(1+EXP((LN(1+Assumptions!$C$60)-0.5*Assumptions!$C$61^2)+Assumptions!$C$61*((RAND()+RAND()+RAND()+RAND()+RAND()+RAND()+RAND()+RAND()+RAND()+RAND()+RAND()+RAND())-6))-1)+PT_Y5_MC!D67)</x:f>
        <x:v>868545.7389953271</x:v>
      </x:c>
      <x:c r="D223" s="16" t="n">
        <x:f>MAX(0,C223*(1+EXP((LN(1+Assumptions!$C$60)-0.5*Assumptions!$C$61^2)+Assumptions!$C$61*((RAND()+RAND()+RAND()+RAND()+RAND()+RAND()+RAND()+RAND()+RAND()+RAND()+RAND()+RAND())-6))-1)+PT_Y5_MC!E67)</x:f>
        <x:v>741920.863162972</x:v>
      </x:c>
      <x:c r="E223" s="16" t="n">
        <x:f>MAX(0,D223*(1+EXP((LN(1+Assumptions!$C$60)-0.5*Assumptions!$C$61^2)+Assumptions!$C$61*((RAND()+RAND()+RAND()+RAND()+RAND()+RAND()+RAND()+RAND()+RAND()+RAND()+RAND()+RAND())-6))-1)+PT_Y5_MC!F67)</x:f>
        <x:v>906495.0950225713</x:v>
      </x:c>
      <x:c r="F223" s="16" t="n">
        <x:f>MAX(0,E223*(1+EXP((LN(1+Assumptions!$C$60)-0.5*Assumptions!$C$61^2)+Assumptions!$C$61*((RAND()+RAND()+RAND()+RAND()+RAND()+RAND()+RAND()+RAND()+RAND()+RAND()+RAND()+RAND())-6))-1)+PT_Y5_MC!G67)</x:f>
        <x:v>1077358.5446784683</x:v>
      </x:c>
      <x:c r="G223" s="16" t="n">
        <x:f>MAX(0,F223*(1+EXP((LN(1+Assumptions!$C$60)-0.5*Assumptions!$C$61^2)+Assumptions!$C$61*((RAND()+RAND()+RAND()+RAND()+RAND()+RAND()+RAND()+RAND()+RAND()+RAND()+RAND()+RAND())-6))-1)+PT_Y5_MC!H67)</x:f>
        <x:v>915345.6245274191</x:v>
      </x:c>
      <x:c r="H223" s="16" t="n">
        <x:f>MAX(0,G223*(1+EXP((LN(1+Assumptions!$C$60)-0.5*Assumptions!$C$61^2)+Assumptions!$C$61*((RAND()+RAND()+RAND()+RAND()+RAND()+RAND()+RAND()+RAND()+RAND()+RAND()+RAND()+RAND())-6))-1)+PT_Y5_MC!I67)</x:f>
        <x:v>1108439.2028543155</x:v>
      </x:c>
      <x:c r="I223" s="16" t="n">
        <x:f>MAX(0,H223*(1+EXP((LN(1+Assumptions!$C$60)-0.5*Assumptions!$C$61^2)+Assumptions!$C$61*((RAND()+RAND()+RAND()+RAND()+RAND()+RAND()+RAND()+RAND()+RAND()+RAND()+RAND()+RAND())-6))-1)+PT_Y5_MC!J67)</x:f>
        <x:v>1000865.0940089338</x:v>
      </x:c>
      <x:c r="J223" s="16" t="n">
        <x:f>MAX(0,I223*(1+EXP((LN(1+Assumptions!$C$60)-0.5*Assumptions!$C$61^2)+Assumptions!$C$61*((RAND()+RAND()+RAND()+RAND()+RAND()+RAND()+RAND()+RAND()+RAND()+RAND()+RAND()+RAND())-6))-1)+PT_Y5_MC!K67)</x:f>
        <x:v>1763626.9730742676</x:v>
      </x:c>
      <x:c r="K223" s="16" t="n">
        <x:f>MAX(0,J223*(1+EXP((LN(1+Assumptions!$C$60)-0.5*Assumptions!$C$61^2)+Assumptions!$C$61*((RAND()+RAND()+RAND()+RAND()+RAND()+RAND()+RAND()+RAND()+RAND()+RAND()+RAND()+RAND())-6))-1)+PT_Y5_MC!L67)</x:f>
        <x:v>2030869.9618913233</x:v>
      </x:c>
      <x:c r="L223" s="16" t="n">
        <x:f>MAX(0,K223*(1+EXP((LN(1+Assumptions!$C$60)-0.5*Assumptions!$C$61^2)+Assumptions!$C$61*((RAND()+RAND()+RAND()+RAND()+RAND()+RAND()+RAND()+RAND()+RAND()+RAND()+RAND()+RAND())-6))-1)+PT_Y5_MC!M67)</x:f>
        <x:v>2251339.111220385</x:v>
      </x:c>
      <x:c r="M223" s="16" t="n">
        <x:f>MAX(0,L223*(1+EXP((LN(1+Assumptions!$C$60)-0.5*Assumptions!$C$61^2)+Assumptions!$C$61*((RAND()+RAND()+RAND()+RAND()+RAND()+RAND()+RAND()+RAND()+RAND()+RAND()+RAND()+RAND())-6))-1)+PT_Y5_MC!N67)</x:f>
        <x:v>2203154.9748500185</x:v>
      </x:c>
      <x:c r="N223" s="16" t="n">
        <x:f>MAX(0,M223*(1+EXP((LN(1+Assumptions!$C$60)-0.5*Assumptions!$C$61^2)+Assumptions!$C$61*((RAND()+RAND()+RAND()+RAND()+RAND()+RAND()+RAND()+RAND()+RAND()+RAND()+RAND()+RAND())-6))-1)+PT_Y5_MC!O67)</x:f>
        <x:v>2388352.793419365</x:v>
      </x:c>
      <x:c r="O223" s="16" t="n">
        <x:f>MAX(0,N223*(1+EXP((LN(1+Assumptions!$C$60)-0.5*Assumptions!$C$61^2)+Assumptions!$C$61*((RAND()+RAND()+RAND()+RAND()+RAND()+RAND()+RAND()+RAND()+RAND()+RAND()+RAND()+RAND())-6))-1)+PT_Y5_MC!P67)</x:f>
        <x:v>2007176.7231355354</x:v>
      </x:c>
      <x:c r="P223" s="16" t="n">
        <x:f>MAX(0,O223*(1+EXP((LN(1+Assumptions!$C$60)-0.5*Assumptions!$C$61^2)+Assumptions!$C$61*((RAND()+RAND()+RAND()+RAND()+RAND()+RAND()+RAND()+RAND()+RAND()+RAND()+RAND()+RAND())-6))-1)+PT_Y5_MC!Q67)</x:f>
        <x:v>1734145.979505216</x:v>
      </x:c>
      <x:c r="Q223" s="16" t="n">
        <x:f>MAX(0,P223*(1+EXP((LN(1+Assumptions!$C$60)-0.5*Assumptions!$C$61^2)+Assumptions!$C$61*((RAND()+RAND()+RAND()+RAND()+RAND()+RAND()+RAND()+RAND()+RAND()+RAND()+RAND()+RAND())-6))-1)+PT_Y5_MC!R67)</x:f>
        <x:v>2203287.414148629</x:v>
      </x:c>
      <x:c r="R223" s="16" t="n">
        <x:f>MAX(0,Q223*(1+EXP((LN(1+Assumptions!$C$60)-0.5*Assumptions!$C$61^2)+Assumptions!$C$61*((RAND()+RAND()+RAND()+RAND()+RAND()+RAND()+RAND()+RAND()+RAND()+RAND()+RAND()+RAND())-6))-1)+PT_Y5_MC!S67)</x:f>
        <x:v>1988762.0241138092</x:v>
      </x:c>
      <x:c r="S223" s="16" t="n">
        <x:f>MAX(0,R223*(1+EXP((LN(1+Assumptions!$C$60)-0.5*Assumptions!$C$61^2)+Assumptions!$C$61*((RAND()+RAND()+RAND()+RAND()+RAND()+RAND()+RAND()+RAND()+RAND()+RAND()+RAND()+RAND())-6))-1)+PT_Y5_MC!T67)</x:f>
        <x:v>1907724.3753477868</x:v>
      </x:c>
      <x:c r="T223" s="16" t="n">
        <x:f>MAX(0,S223*(1+EXP((LN(1+Assumptions!$C$60)-0.5*Assumptions!$C$61^2)+Assumptions!$C$61*((RAND()+RAND()+RAND()+RAND()+RAND()+RAND()+RAND()+RAND()+RAND()+RAND()+RAND()+RAND())-6))-1)+PT_Y5_MC!U67)</x:f>
        <x:v>2961419.849768499</x:v>
      </x:c>
      <x:c r="U223" s="16" t="n">
        <x:f>MAX(0,T223*(1+EXP((LN(1+Assumptions!$C$60)-0.5*Assumptions!$C$61^2)+Assumptions!$C$61*((RAND()+RAND()+RAND()+RAND()+RAND()+RAND()+RAND()+RAND()+RAND()+RAND()+RAND()+RAND())-6))-1)+PT_Y5_MC!V67)</x:f>
        <x:v>3328682.4836730934</x:v>
      </x:c>
      <x:c r="V223" s="16" t="n">
        <x:f>MAX(0,U223*(1+EXP((LN(1+Assumptions!$C$60)-0.5*Assumptions!$C$61^2)+Assumptions!$C$61*((RAND()+RAND()+RAND()+RAND()+RAND()+RAND()+RAND()+RAND()+RAND()+RAND()+RAND()+RAND())-6))-1)+PT_Y5_MC!W67)</x:f>
        <x:v>3745653.8496558913</x:v>
      </x:c>
      <x:c r="W223" s="16" t="n">
        <x:f>MAX(0,V223*(1+EXP((LN(1+Assumptions!$C$60)-0.5*Assumptions!$C$61^2)+Assumptions!$C$61*((RAND()+RAND()+RAND()+RAND()+RAND()+RAND()+RAND()+RAND()+RAND()+RAND()+RAND()+RAND())-6))-1)+PT_Y5_MC!X67)</x:f>
        <x:v>4083646.38517534</x:v>
      </x:c>
      <x:c r="X223" s="16" t="n">
        <x:f>MAX(0,W223*(1+EXP((LN(1+Assumptions!$C$60)-0.5*Assumptions!$C$61^2)+Assumptions!$C$61*((RAND()+RAND()+RAND()+RAND()+RAND()+RAND()+RAND()+RAND()+RAND()+RAND()+RAND()+RAND())-6))-1)+PT_Y5_MC!Y67)</x:f>
        <x:v>4523107.115546476</x:v>
      </x:c>
      <x:c r="Y223" s="16" t="n">
        <x:f>MAX(0,X223*(1+EXP((LN(1+Assumptions!$C$60)-0.5*Assumptions!$C$61^2)+Assumptions!$C$61*((RAND()+RAND()+RAND()+RAND()+RAND()+RAND()+RAND()+RAND()+RAND()+RAND()+RAND()+RAND())-6))-1)+PT_Y5_MC!Z67)</x:f>
        <x:v>3599067.3985729637</x:v>
      </x:c>
      <x:c r="Z223" s="16" t="n">
        <x:f>MAX(0,Y223*(1+EXP((LN(1+Assumptions!$C$60)-0.5*Assumptions!$C$61^2)+Assumptions!$C$61*((RAND()+RAND()+RAND()+RAND()+RAND()+RAND()+RAND()+RAND()+RAND()+RAND()+RAND()+RAND())-6))-1)+PT_Y5_MC!AA67)</x:f>
        <x:v>3446793.227664908</x:v>
      </x:c>
      <x:c r="AA223" s="16" t="n">
        <x:f>MAX(0,Z223*(1+EXP((LN(1+Assumptions!$C$60)-0.5*Assumptions!$C$61^2)+Assumptions!$C$61*((RAND()+RAND()+RAND()+RAND()+RAND()+RAND()+RAND()+RAND()+RAND()+RAND()+RAND()+RAND())-6))-1)+PT_Y5_MC!AB67)</x:f>
        <x:v>3707499.090512983</x:v>
      </x:c>
      <x:c r="AB223" s="16" t="n">
        <x:f>MAX(0,AA223*(1+EXP((LN(1+Assumptions!$C$60)-0.5*Assumptions!$C$61^2)+Assumptions!$C$61*((RAND()+RAND()+RAND()+RAND()+RAND()+RAND()+RAND()+RAND()+RAND()+RAND()+RAND()+RAND())-6))-1)+PT_Y5_MC!AC67)</x:f>
        <x:v>4798688.878948619</x:v>
      </x:c>
      <x:c r="AC223" s="16" t="n">
        <x:f>MAX(0,AB223*(1+EXP((LN(1+Assumptions!$C$60)-0.5*Assumptions!$C$61^2)+Assumptions!$C$61*((RAND()+RAND()+RAND()+RAND()+RAND()+RAND()+RAND()+RAND()+RAND()+RAND()+RAND()+RAND())-6))-1)+PT_Y5_MC!AD67)</x:f>
        <x:v>5763291.1282154955</x:v>
      </x:c>
      <x:c r="AD223" s="16" t="n">
        <x:f>MAX(0,AC223*(1+EXP((LN(1+Assumptions!$C$60)-0.5*Assumptions!$C$61^2)+Assumptions!$C$61*((RAND()+RAND()+RAND()+RAND()+RAND()+RAND()+RAND()+RAND()+RAND()+RAND()+RAND()+RAND())-6))-1)+PT_Y5_MC!AE67)</x:f>
        <x:v>6528108.1586347995</x:v>
      </x:c>
      <x:c r="AE223" s="16" t="n">
        <x:f>MAX(0,AD223*(1+EXP((LN(1+Assumptions!$C$60)-0.5*Assumptions!$C$61^2)+Assumptions!$C$61*((RAND()+RAND()+RAND()+RAND()+RAND()+RAND()+RAND()+RAND()+RAND()+RAND()+RAND()+RAND())-6))-1)+PT_Y5_MC!AF67)</x:f>
        <x:v>10282191.101893248</x:v>
      </x:c>
      <x:c r="AF223" s="16" t="n">
        <x:f>MAX(0,AE223*(1+EXP((LN(1+Assumptions!$C$60)-0.5*Assumptions!$C$61^2)+Assumptions!$C$61*((RAND()+RAND()+RAND()+RAND()+RAND()+RAND()+RAND()+RAND()+RAND()+RAND()+RAND()+RAND())-6))-1)+PT_Y5_MC!AG67)</x:f>
        <x:v>11035233.824082468</x:v>
      </x:c>
    </x:row>
    <x:row r="224">
      <x:c r="A224" s="39">
        <x:v>220</x:v>
      </x:c>
      <x:c r="B224" s="16" t="n">
        <x:f>PT_Y5_MC!C68</x:f>
        <x:v>1029031.25</x:v>
      </x:c>
      <x:c r="C224" s="16" t="n">
        <x:f>MAX(0,B224*(1+EXP((LN(1+Assumptions!$C$60)-0.5*Assumptions!$C$61^2)+Assumptions!$C$61*((RAND()+RAND()+RAND()+RAND()+RAND()+RAND()+RAND()+RAND()+RAND()+RAND()+RAND()+RAND())-6))-1)+PT_Y5_MC!D67)</x:f>
        <x:v>1114630.3264347198</x:v>
      </x:c>
      <x:c r="D224" s="16" t="n">
        <x:f>MAX(0,C224*(1+EXP((LN(1+Assumptions!$C$60)-0.5*Assumptions!$C$61^2)+Assumptions!$C$61*((RAND()+RAND()+RAND()+RAND()+RAND()+RAND()+RAND()+RAND()+RAND()+RAND()+RAND()+RAND())-6))-1)+PT_Y5_MC!E67)</x:f>
        <x:v>1145611.8635400278</x:v>
      </x:c>
      <x:c r="E224" s="16" t="n">
        <x:f>MAX(0,D224*(1+EXP((LN(1+Assumptions!$C$60)-0.5*Assumptions!$C$61^2)+Assumptions!$C$61*((RAND()+RAND()+RAND()+RAND()+RAND()+RAND()+RAND()+RAND()+RAND()+RAND()+RAND()+RAND())-6))-1)+PT_Y5_MC!F67)</x:f>
        <x:v>2040749.1479256349</x:v>
      </x:c>
      <x:c r="F224" s="16" t="n">
        <x:f>MAX(0,E224*(1+EXP((LN(1+Assumptions!$C$60)-0.5*Assumptions!$C$61^2)+Assumptions!$C$61*((RAND()+RAND()+RAND()+RAND()+RAND()+RAND()+RAND()+RAND()+RAND()+RAND()+RAND()+RAND())-6))-1)+PT_Y5_MC!G67)</x:f>
        <x:v>2084436.8854551702</x:v>
      </x:c>
      <x:c r="G224" s="16" t="n">
        <x:f>MAX(0,F224*(1+EXP((LN(1+Assumptions!$C$60)-0.5*Assumptions!$C$61^2)+Assumptions!$C$61*((RAND()+RAND()+RAND()+RAND()+RAND()+RAND()+RAND()+RAND()+RAND()+RAND()+RAND()+RAND())-6))-1)+PT_Y5_MC!H67)</x:f>
        <x:v>2443906.4878667244</x:v>
      </x:c>
      <x:c r="H224" s="16" t="n">
        <x:f>MAX(0,G224*(1+EXP((LN(1+Assumptions!$C$60)-0.5*Assumptions!$C$61^2)+Assumptions!$C$61*((RAND()+RAND()+RAND()+RAND()+RAND()+RAND()+RAND()+RAND()+RAND()+RAND()+RAND()+RAND())-6))-1)+PT_Y5_MC!I67)</x:f>
        <x:v>2872287.79308885</x:v>
      </x:c>
      <x:c r="I224" s="16" t="n">
        <x:f>MAX(0,H224*(1+EXP((LN(1+Assumptions!$C$60)-0.5*Assumptions!$C$61^2)+Assumptions!$C$61*((RAND()+RAND()+RAND()+RAND()+RAND()+RAND()+RAND()+RAND()+RAND()+RAND()+RAND()+RAND())-6))-1)+PT_Y5_MC!J67)</x:f>
        <x:v>3419906.6564354342</x:v>
      </x:c>
      <x:c r="J224" s="16" t="n">
        <x:f>MAX(0,I224*(1+EXP((LN(1+Assumptions!$C$60)-0.5*Assumptions!$C$61^2)+Assumptions!$C$61*((RAND()+RAND()+RAND()+RAND()+RAND()+RAND()+RAND()+RAND()+RAND()+RAND()+RAND()+RAND())-6))-1)+PT_Y5_MC!K67)</x:f>
        <x:v>3551946.264178905</x:v>
      </x:c>
      <x:c r="K224" s="16" t="n">
        <x:f>MAX(0,J224*(1+EXP((LN(1+Assumptions!$C$60)-0.5*Assumptions!$C$61^2)+Assumptions!$C$61*((RAND()+RAND()+RAND()+RAND()+RAND()+RAND()+RAND()+RAND()+RAND()+RAND()+RAND()+RAND())-6))-1)+PT_Y5_MC!L67)</x:f>
        <x:v>4629999.542868518</x:v>
      </x:c>
      <x:c r="L224" s="16" t="n">
        <x:f>MAX(0,K224*(1+EXP((LN(1+Assumptions!$C$60)-0.5*Assumptions!$C$61^2)+Assumptions!$C$61*((RAND()+RAND()+RAND()+RAND()+RAND()+RAND()+RAND()+RAND()+RAND()+RAND()+RAND()+RAND())-6))-1)+PT_Y5_MC!M67)</x:f>
        <x:v>4382768.829146408</x:v>
      </x:c>
      <x:c r="M224" s="16" t="n">
        <x:f>MAX(0,L224*(1+EXP((LN(1+Assumptions!$C$60)-0.5*Assumptions!$C$61^2)+Assumptions!$C$61*((RAND()+RAND()+RAND()+RAND()+RAND()+RAND()+RAND()+RAND()+RAND()+RAND()+RAND()+RAND())-6))-1)+PT_Y5_MC!N67)</x:f>
        <x:v>6099320.340405497</x:v>
      </x:c>
      <x:c r="N224" s="16" t="n">
        <x:f>MAX(0,M224*(1+EXP((LN(1+Assumptions!$C$60)-0.5*Assumptions!$C$61^2)+Assumptions!$C$61*((RAND()+RAND()+RAND()+RAND()+RAND()+RAND()+RAND()+RAND()+RAND()+RAND()+RAND()+RAND())-6))-1)+PT_Y5_MC!O67)</x:f>
        <x:v>5907949.129297811</x:v>
      </x:c>
      <x:c r="O224" s="16" t="n">
        <x:f>MAX(0,N224*(1+EXP((LN(1+Assumptions!$C$60)-0.5*Assumptions!$C$61^2)+Assumptions!$C$61*((RAND()+RAND()+RAND()+RAND()+RAND()+RAND()+RAND()+RAND()+RAND()+RAND()+RAND()+RAND())-6))-1)+PT_Y5_MC!P67)</x:f>
        <x:v>4974974.586827077</x:v>
      </x:c>
      <x:c r="P224" s="16" t="n">
        <x:f>MAX(0,O224*(1+EXP((LN(1+Assumptions!$C$60)-0.5*Assumptions!$C$61^2)+Assumptions!$C$61*((RAND()+RAND()+RAND()+RAND()+RAND()+RAND()+RAND()+RAND()+RAND()+RAND()+RAND()+RAND())-6))-1)+PT_Y5_MC!Q67)</x:f>
        <x:v>4131430.0874670083</x:v>
      </x:c>
      <x:c r="Q224" s="16" t="n">
        <x:f>MAX(0,P224*(1+EXP((LN(1+Assumptions!$C$60)-0.5*Assumptions!$C$61^2)+Assumptions!$C$61*((RAND()+RAND()+RAND()+RAND()+RAND()+RAND()+RAND()+RAND()+RAND()+RAND()+RAND()+RAND())-6))-1)+PT_Y5_MC!R67)</x:f>
        <x:v>5061481.007472432</x:v>
      </x:c>
      <x:c r="R224" s="16" t="n">
        <x:f>MAX(0,Q224*(1+EXP((LN(1+Assumptions!$C$60)-0.5*Assumptions!$C$61^2)+Assumptions!$C$61*((RAND()+RAND()+RAND()+RAND()+RAND()+RAND()+RAND()+RAND()+RAND()+RAND()+RAND()+RAND())-6))-1)+PT_Y5_MC!S67)</x:f>
        <x:v>4916976.301399728</x:v>
      </x:c>
      <x:c r="S224" s="16" t="n">
        <x:f>MAX(0,R224*(1+EXP((LN(1+Assumptions!$C$60)-0.5*Assumptions!$C$61^2)+Assumptions!$C$61*((RAND()+RAND()+RAND()+RAND()+RAND()+RAND()+RAND()+RAND()+RAND()+RAND()+RAND()+RAND())-6))-1)+PT_Y5_MC!T67)</x:f>
        <x:v>3880115.9868418383</x:v>
      </x:c>
      <x:c r="T224" s="16" t="n">
        <x:f>MAX(0,S224*(1+EXP((LN(1+Assumptions!$C$60)-0.5*Assumptions!$C$61^2)+Assumptions!$C$61*((RAND()+RAND()+RAND()+RAND()+RAND()+RAND()+RAND()+RAND()+RAND()+RAND()+RAND()+RAND())-6))-1)+PT_Y5_MC!U67)</x:f>
        <x:v>3545241.6663217554</x:v>
      </x:c>
      <x:c r="U224" s="16" t="n">
        <x:f>MAX(0,T224*(1+EXP((LN(1+Assumptions!$C$60)-0.5*Assumptions!$C$61^2)+Assumptions!$C$61*((RAND()+RAND()+RAND()+RAND()+RAND()+RAND()+RAND()+RAND()+RAND()+RAND()+RAND()+RAND())-6))-1)+PT_Y5_MC!V67)</x:f>
        <x:v>4423589.366941844</x:v>
      </x:c>
      <x:c r="V224" s="16" t="n">
        <x:f>MAX(0,U224*(1+EXP((LN(1+Assumptions!$C$60)-0.5*Assumptions!$C$61^2)+Assumptions!$C$61*((RAND()+RAND()+RAND()+RAND()+RAND()+RAND()+RAND()+RAND()+RAND()+RAND()+RAND()+RAND())-6))-1)+PT_Y5_MC!W67)</x:f>
        <x:v>3773060.306474581</x:v>
      </x:c>
      <x:c r="W224" s="16" t="n">
        <x:f>MAX(0,V224*(1+EXP((LN(1+Assumptions!$C$60)-0.5*Assumptions!$C$61^2)+Assumptions!$C$61*((RAND()+RAND()+RAND()+RAND()+RAND()+RAND()+RAND()+RAND()+RAND()+RAND()+RAND()+RAND())-6))-1)+PT_Y5_MC!X67)</x:f>
        <x:v>4305141.762016098</x:v>
      </x:c>
      <x:c r="X224" s="16" t="n">
        <x:f>MAX(0,W224*(1+EXP((LN(1+Assumptions!$C$60)-0.5*Assumptions!$C$61^2)+Assumptions!$C$61*((RAND()+RAND()+RAND()+RAND()+RAND()+RAND()+RAND()+RAND()+RAND()+RAND()+RAND()+RAND())-6))-1)+PT_Y5_MC!Y67)</x:f>
        <x:v>6216806.684578275</x:v>
      </x:c>
      <x:c r="Y224" s="16" t="n">
        <x:f>MAX(0,X224*(1+EXP((LN(1+Assumptions!$C$60)-0.5*Assumptions!$C$61^2)+Assumptions!$C$61*((RAND()+RAND()+RAND()+RAND()+RAND()+RAND()+RAND()+RAND()+RAND()+RAND()+RAND()+RAND())-6))-1)+PT_Y5_MC!Z67)</x:f>
        <x:v>6208804.074746749</x:v>
      </x:c>
      <x:c r="Z224" s="16" t="n">
        <x:f>MAX(0,Y224*(1+EXP((LN(1+Assumptions!$C$60)-0.5*Assumptions!$C$61^2)+Assumptions!$C$61*((RAND()+RAND()+RAND()+RAND()+RAND()+RAND()+RAND()+RAND()+RAND()+RAND()+RAND()+RAND())-6))-1)+PT_Y5_MC!AA67)</x:f>
        <x:v>6164221.639265465</x:v>
      </x:c>
      <x:c r="AA224" s="16" t="n">
        <x:f>MAX(0,Z224*(1+EXP((LN(1+Assumptions!$C$60)-0.5*Assumptions!$C$61^2)+Assumptions!$C$61*((RAND()+RAND()+RAND()+RAND()+RAND()+RAND()+RAND()+RAND()+RAND()+RAND()+RAND()+RAND())-6))-1)+PT_Y5_MC!AB67)</x:f>
        <x:v>7305888.158293796</x:v>
      </x:c>
      <x:c r="AB224" s="16" t="n">
        <x:f>MAX(0,AA224*(1+EXP((LN(1+Assumptions!$C$60)-0.5*Assumptions!$C$61^2)+Assumptions!$C$61*((RAND()+RAND()+RAND()+RAND()+RAND()+RAND()+RAND()+RAND()+RAND()+RAND()+RAND()+RAND())-6))-1)+PT_Y5_MC!AC67)</x:f>
        <x:v>7847892.699530012</x:v>
      </x:c>
      <x:c r="AC224" s="16" t="n">
        <x:f>MAX(0,AB224*(1+EXP((LN(1+Assumptions!$C$60)-0.5*Assumptions!$C$61^2)+Assumptions!$C$61*((RAND()+RAND()+RAND()+RAND()+RAND()+RAND()+RAND()+RAND()+RAND()+RAND()+RAND()+RAND())-6))-1)+PT_Y5_MC!AD67)</x:f>
        <x:v>7905493.2385344235</x:v>
      </x:c>
      <x:c r="AD224" s="16" t="n">
        <x:f>MAX(0,AC224*(1+EXP((LN(1+Assumptions!$C$60)-0.5*Assumptions!$C$61^2)+Assumptions!$C$61*((RAND()+RAND()+RAND()+RAND()+RAND()+RAND()+RAND()+RAND()+RAND()+RAND()+RAND()+RAND())-6))-1)+PT_Y5_MC!AE67)</x:f>
        <x:v>7217482.742014165</x:v>
      </x:c>
      <x:c r="AE224" s="16" t="n">
        <x:f>MAX(0,AD224*(1+EXP((LN(1+Assumptions!$C$60)-0.5*Assumptions!$C$61^2)+Assumptions!$C$61*((RAND()+RAND()+RAND()+RAND()+RAND()+RAND()+RAND()+RAND()+RAND()+RAND()+RAND()+RAND())-6))-1)+PT_Y5_MC!AF67)</x:f>
        <x:v>7611365.346211032</x:v>
      </x:c>
      <x:c r="AF224" s="16" t="n">
        <x:f>MAX(0,AE224*(1+EXP((LN(1+Assumptions!$C$60)-0.5*Assumptions!$C$61^2)+Assumptions!$C$61*((RAND()+RAND()+RAND()+RAND()+RAND()+RAND()+RAND()+RAND()+RAND()+RAND()+RAND()+RAND())-6))-1)+PT_Y5_MC!AG67)</x:f>
        <x:v>9483071.370957974</x:v>
      </x:c>
    </x:row>
    <x:row r="225">
      <x:c r="A225" s="39">
        <x:v>221</x:v>
      </x:c>
      <x:c r="B225" s="16" t="n">
        <x:f>PT_Y5_MC!C68</x:f>
        <x:v>1029031.25</x:v>
      </x:c>
      <x:c r="C225" s="16" t="n">
        <x:f>MAX(0,B225*(1+EXP((LN(1+Assumptions!$C$60)-0.5*Assumptions!$C$61^2)+Assumptions!$C$61*((RAND()+RAND()+RAND()+RAND()+RAND()+RAND()+RAND()+RAND()+RAND()+RAND()+RAND()+RAND())-6))-1)+PT_Y5_MC!D67)</x:f>
        <x:v>1069110.9994235435</x:v>
      </x:c>
      <x:c r="D225" s="16" t="n">
        <x:f>MAX(0,C225*(1+EXP((LN(1+Assumptions!$C$60)-0.5*Assumptions!$C$61^2)+Assumptions!$C$61*((RAND()+RAND()+RAND()+RAND()+RAND()+RAND()+RAND()+RAND()+RAND()+RAND()+RAND()+RAND())-6))-1)+PT_Y5_MC!E67)</x:f>
        <x:v>1246993.4883393007</x:v>
      </x:c>
      <x:c r="E225" s="16" t="n">
        <x:f>MAX(0,D225*(1+EXP((LN(1+Assumptions!$C$60)-0.5*Assumptions!$C$61^2)+Assumptions!$C$61*((RAND()+RAND()+RAND()+RAND()+RAND()+RAND()+RAND()+RAND()+RAND()+RAND()+RAND()+RAND())-6))-1)+PT_Y5_MC!F67)</x:f>
        <x:v>1182533.162917018</x:v>
      </x:c>
      <x:c r="F225" s="16" t="n">
        <x:f>MAX(0,E225*(1+EXP((LN(1+Assumptions!$C$60)-0.5*Assumptions!$C$61^2)+Assumptions!$C$61*((RAND()+RAND()+RAND()+RAND()+RAND()+RAND()+RAND()+RAND()+RAND()+RAND()+RAND()+RAND())-6))-1)+PT_Y5_MC!G67)</x:f>
        <x:v>1135255.6253277892</x:v>
      </x:c>
      <x:c r="G225" s="16" t="n">
        <x:f>MAX(0,F225*(1+EXP((LN(1+Assumptions!$C$60)-0.5*Assumptions!$C$61^2)+Assumptions!$C$61*((RAND()+RAND()+RAND()+RAND()+RAND()+RAND()+RAND()+RAND()+RAND()+RAND()+RAND()+RAND())-6))-1)+PT_Y5_MC!H67)</x:f>
        <x:v>1154934.7944659863</x:v>
      </x:c>
      <x:c r="H225" s="16" t="n">
        <x:f>MAX(0,G225*(1+EXP((LN(1+Assumptions!$C$60)-0.5*Assumptions!$C$61^2)+Assumptions!$C$61*((RAND()+RAND()+RAND()+RAND()+RAND()+RAND()+RAND()+RAND()+RAND()+RAND()+RAND()+RAND())-6))-1)+PT_Y5_MC!I67)</x:f>
        <x:v>1165171.774539314</x:v>
      </x:c>
      <x:c r="I225" s="16" t="n">
        <x:f>MAX(0,H225*(1+EXP((LN(1+Assumptions!$C$60)-0.5*Assumptions!$C$61^2)+Assumptions!$C$61*((RAND()+RAND()+RAND()+RAND()+RAND()+RAND()+RAND()+RAND()+RAND()+RAND()+RAND()+RAND())-6))-1)+PT_Y5_MC!J67)</x:f>
        <x:v>1189247.3055309241</x:v>
      </x:c>
      <x:c r="J225" s="16" t="n">
        <x:f>MAX(0,I225*(1+EXP((LN(1+Assumptions!$C$60)-0.5*Assumptions!$C$61^2)+Assumptions!$C$61*((RAND()+RAND()+RAND()+RAND()+RAND()+RAND()+RAND()+RAND()+RAND()+RAND()+RAND()+RAND())-6))-1)+PT_Y5_MC!K67)</x:f>
        <x:v>1372287.132639228</x:v>
      </x:c>
      <x:c r="K225" s="16" t="n">
        <x:f>MAX(0,J225*(1+EXP((LN(1+Assumptions!$C$60)-0.5*Assumptions!$C$61^2)+Assumptions!$C$61*((RAND()+RAND()+RAND()+RAND()+RAND()+RAND()+RAND()+RAND()+RAND()+RAND()+RAND()+RAND())-6))-1)+PT_Y5_MC!L67)</x:f>
        <x:v>1428171.9994649906</x:v>
      </x:c>
      <x:c r="L225" s="16" t="n">
        <x:f>MAX(0,K225*(1+EXP((LN(1+Assumptions!$C$60)-0.5*Assumptions!$C$61^2)+Assumptions!$C$61*((RAND()+RAND()+RAND()+RAND()+RAND()+RAND()+RAND()+RAND()+RAND()+RAND()+RAND()+RAND())-6))-1)+PT_Y5_MC!M67)</x:f>
        <x:v>1434768.9345402038</x:v>
      </x:c>
      <x:c r="M225" s="16" t="n">
        <x:f>MAX(0,L225*(1+EXP((LN(1+Assumptions!$C$60)-0.5*Assumptions!$C$61^2)+Assumptions!$C$61*((RAND()+RAND()+RAND()+RAND()+RAND()+RAND()+RAND()+RAND()+RAND()+RAND()+RAND()+RAND())-6))-1)+PT_Y5_MC!N67)</x:f>
        <x:v>1345490.2647667984</x:v>
      </x:c>
      <x:c r="N225" s="16" t="n">
        <x:f>MAX(0,M225*(1+EXP((LN(1+Assumptions!$C$60)-0.5*Assumptions!$C$61^2)+Assumptions!$C$61*((RAND()+RAND()+RAND()+RAND()+RAND()+RAND()+RAND()+RAND()+RAND()+RAND()+RAND()+RAND())-6))-1)+PT_Y5_MC!O67)</x:f>
        <x:v>1353612.6072687858</x:v>
      </x:c>
      <x:c r="O225" s="16" t="n">
        <x:f>MAX(0,N225*(1+EXP((LN(1+Assumptions!$C$60)-0.5*Assumptions!$C$61^2)+Assumptions!$C$61*((RAND()+RAND()+RAND()+RAND()+RAND()+RAND()+RAND()+RAND()+RAND()+RAND()+RAND()+RAND())-6))-1)+PT_Y5_MC!P67)</x:f>
        <x:v>1924816.868332048</x:v>
      </x:c>
      <x:c r="P225" s="16" t="n">
        <x:f>MAX(0,O225*(1+EXP((LN(1+Assumptions!$C$60)-0.5*Assumptions!$C$61^2)+Assumptions!$C$61*((RAND()+RAND()+RAND()+RAND()+RAND()+RAND()+RAND()+RAND()+RAND()+RAND()+RAND()+RAND())-6))-1)+PT_Y5_MC!Q67)</x:f>
        <x:v>1719016.278874387</x:v>
      </x:c>
      <x:c r="Q225" s="16" t="n">
        <x:f>MAX(0,P225*(1+EXP((LN(1+Assumptions!$C$60)-0.5*Assumptions!$C$61^2)+Assumptions!$C$61*((RAND()+RAND()+RAND()+RAND()+RAND()+RAND()+RAND()+RAND()+RAND()+RAND()+RAND()+RAND())-6))-1)+PT_Y5_MC!R67)</x:f>
        <x:v>1905388.0628484061</x:v>
      </x:c>
      <x:c r="R225" s="16" t="n">
        <x:f>MAX(0,Q225*(1+EXP((LN(1+Assumptions!$C$60)-0.5*Assumptions!$C$61^2)+Assumptions!$C$61*((RAND()+RAND()+RAND()+RAND()+RAND()+RAND()+RAND()+RAND()+RAND()+RAND()+RAND()+RAND())-6))-1)+PT_Y5_MC!S67)</x:f>
        <x:v>2037967.463878245</x:v>
      </x:c>
      <x:c r="S225" s="16" t="n">
        <x:f>MAX(0,R225*(1+EXP((LN(1+Assumptions!$C$60)-0.5*Assumptions!$C$61^2)+Assumptions!$C$61*((RAND()+RAND()+RAND()+RAND()+RAND()+RAND()+RAND()+RAND()+RAND()+RAND()+RAND()+RAND())-6))-1)+PT_Y5_MC!T67)</x:f>
        <x:v>2840350.833723961</x:v>
      </x:c>
      <x:c r="T225" s="16" t="n">
        <x:f>MAX(0,S225*(1+EXP((LN(1+Assumptions!$C$60)-0.5*Assumptions!$C$61^2)+Assumptions!$C$61*((RAND()+RAND()+RAND()+RAND()+RAND()+RAND()+RAND()+RAND()+RAND()+RAND()+RAND()+RAND())-6))-1)+PT_Y5_MC!U67)</x:f>
        <x:v>3365410.7122649797</x:v>
      </x:c>
      <x:c r="U225" s="16" t="n">
        <x:f>MAX(0,T225*(1+EXP((LN(1+Assumptions!$C$60)-0.5*Assumptions!$C$61^2)+Assumptions!$C$61*((RAND()+RAND()+RAND()+RAND()+RAND()+RAND()+RAND()+RAND()+RAND()+RAND()+RAND()+RAND())-6))-1)+PT_Y5_MC!V67)</x:f>
        <x:v>4060895.8994038454</x:v>
      </x:c>
      <x:c r="V225" s="16" t="n">
        <x:f>MAX(0,U225*(1+EXP((LN(1+Assumptions!$C$60)-0.5*Assumptions!$C$61^2)+Assumptions!$C$61*((RAND()+RAND()+RAND()+RAND()+RAND()+RAND()+RAND()+RAND()+RAND()+RAND()+RAND()+RAND())-6))-1)+PT_Y5_MC!W67)</x:f>
        <x:v>4014060.8834074237</x:v>
      </x:c>
      <x:c r="W225" s="16" t="n">
        <x:f>MAX(0,V225*(1+EXP((LN(1+Assumptions!$C$60)-0.5*Assumptions!$C$61^2)+Assumptions!$C$61*((RAND()+RAND()+RAND()+RAND()+RAND()+RAND()+RAND()+RAND()+RAND()+RAND()+RAND()+RAND())-6))-1)+PT_Y5_MC!X67)</x:f>
        <x:v>3984782.916920064</x:v>
      </x:c>
      <x:c r="X225" s="16" t="n">
        <x:f>MAX(0,W225*(1+EXP((LN(1+Assumptions!$C$60)-0.5*Assumptions!$C$61^2)+Assumptions!$C$61*((RAND()+RAND()+RAND()+RAND()+RAND()+RAND()+RAND()+RAND()+RAND()+RAND()+RAND()+RAND())-6))-1)+PT_Y5_MC!Y67)</x:f>
        <x:v>4222307.075616481</x:v>
      </x:c>
      <x:c r="Y225" s="16" t="n">
        <x:f>MAX(0,X225*(1+EXP((LN(1+Assumptions!$C$60)-0.5*Assumptions!$C$61^2)+Assumptions!$C$61*((RAND()+RAND()+RAND()+RAND()+RAND()+RAND()+RAND()+RAND()+RAND()+RAND()+RAND()+RAND())-6))-1)+PT_Y5_MC!Z67)</x:f>
        <x:v>4451099.978146888</x:v>
      </x:c>
      <x:c r="Z225" s="16" t="n">
        <x:f>MAX(0,Y225*(1+EXP((LN(1+Assumptions!$C$60)-0.5*Assumptions!$C$61^2)+Assumptions!$C$61*((RAND()+RAND()+RAND()+RAND()+RAND()+RAND()+RAND()+RAND()+RAND()+RAND()+RAND()+RAND())-6))-1)+PT_Y5_MC!AA67)</x:f>
        <x:v>4777409.173624151</x:v>
      </x:c>
      <x:c r="AA225" s="16" t="n">
        <x:f>MAX(0,Z225*(1+EXP((LN(1+Assumptions!$C$60)-0.5*Assumptions!$C$61^2)+Assumptions!$C$61*((RAND()+RAND()+RAND()+RAND()+RAND()+RAND()+RAND()+RAND()+RAND()+RAND()+RAND()+RAND())-6))-1)+PT_Y5_MC!AB67)</x:f>
        <x:v>5646626.360471742</x:v>
      </x:c>
      <x:c r="AB225" s="16" t="n">
        <x:f>MAX(0,AA225*(1+EXP((LN(1+Assumptions!$C$60)-0.5*Assumptions!$C$61^2)+Assumptions!$C$61*((RAND()+RAND()+RAND()+RAND()+RAND()+RAND()+RAND()+RAND()+RAND()+RAND()+RAND()+RAND())-6))-1)+PT_Y5_MC!AC67)</x:f>
        <x:v>5050775.35943219</x:v>
      </x:c>
      <x:c r="AC225" s="16" t="n">
        <x:f>MAX(0,AB225*(1+EXP((LN(1+Assumptions!$C$60)-0.5*Assumptions!$C$61^2)+Assumptions!$C$61*((RAND()+RAND()+RAND()+RAND()+RAND()+RAND()+RAND()+RAND()+RAND()+RAND()+RAND()+RAND())-6))-1)+PT_Y5_MC!AD67)</x:f>
        <x:v>5970038.771850914</x:v>
      </x:c>
      <x:c r="AD225" s="16" t="n">
        <x:f>MAX(0,AC225*(1+EXP((LN(1+Assumptions!$C$60)-0.5*Assumptions!$C$61^2)+Assumptions!$C$61*((RAND()+RAND()+RAND()+RAND()+RAND()+RAND()+RAND()+RAND()+RAND()+RAND()+RAND()+RAND())-6))-1)+PT_Y5_MC!AE67)</x:f>
        <x:v>5998742.30541272</x:v>
      </x:c>
      <x:c r="AE225" s="16" t="n">
        <x:f>MAX(0,AD225*(1+EXP((LN(1+Assumptions!$C$60)-0.5*Assumptions!$C$61^2)+Assumptions!$C$61*((RAND()+RAND()+RAND()+RAND()+RAND()+RAND()+RAND()+RAND()+RAND()+RAND()+RAND()+RAND())-6))-1)+PT_Y5_MC!AF67)</x:f>
        <x:v>5725142.6169878</x:v>
      </x:c>
      <x:c r="AF225" s="16" t="n">
        <x:f>MAX(0,AE225*(1+EXP((LN(1+Assumptions!$C$60)-0.5*Assumptions!$C$61^2)+Assumptions!$C$61*((RAND()+RAND()+RAND()+RAND()+RAND()+RAND()+RAND()+RAND()+RAND()+RAND()+RAND()+RAND())-6))-1)+PT_Y5_MC!AG67)</x:f>
        <x:v>4904182.203977663</x:v>
      </x:c>
    </x:row>
    <x:row r="226">
      <x:c r="A226" s="39">
        <x:v>222</x:v>
      </x:c>
      <x:c r="B226" s="16" t="n">
        <x:f>PT_Y5_MC!C68</x:f>
        <x:v>1029031.25</x:v>
      </x:c>
      <x:c r="C226" s="16" t="n">
        <x:f>MAX(0,B226*(1+EXP((LN(1+Assumptions!$C$60)-0.5*Assumptions!$C$61^2)+Assumptions!$C$61*((RAND()+RAND()+RAND()+RAND()+RAND()+RAND()+RAND()+RAND()+RAND()+RAND()+RAND()+RAND())-6))-1)+PT_Y5_MC!D67)</x:f>
        <x:v>1155094.186469472</x:v>
      </x:c>
      <x:c r="D226" s="16" t="n">
        <x:f>MAX(0,C226*(1+EXP((LN(1+Assumptions!$C$60)-0.5*Assumptions!$C$61^2)+Assumptions!$C$61*((RAND()+RAND()+RAND()+RAND()+RAND()+RAND()+RAND()+RAND()+RAND()+RAND()+RAND()+RAND())-6))-1)+PT_Y5_MC!E67)</x:f>
        <x:v>1101463.0982523952</x:v>
      </x:c>
      <x:c r="E226" s="16" t="n">
        <x:f>MAX(0,D226*(1+EXP((LN(1+Assumptions!$C$60)-0.5*Assumptions!$C$61^2)+Assumptions!$C$61*((RAND()+RAND()+RAND()+RAND()+RAND()+RAND()+RAND()+RAND()+RAND()+RAND()+RAND()+RAND())-6))-1)+PT_Y5_MC!F67)</x:f>
        <x:v>1152639.3511078097</x:v>
      </x:c>
      <x:c r="F226" s="16" t="n">
        <x:f>MAX(0,E226*(1+EXP((LN(1+Assumptions!$C$60)-0.5*Assumptions!$C$61^2)+Assumptions!$C$61*((RAND()+RAND()+RAND()+RAND()+RAND()+RAND()+RAND()+RAND()+RAND()+RAND()+RAND()+RAND())-6))-1)+PT_Y5_MC!G67)</x:f>
        <x:v>838184.9467333113</x:v>
      </x:c>
      <x:c r="G226" s="16" t="n">
        <x:f>MAX(0,F226*(1+EXP((LN(1+Assumptions!$C$60)-0.5*Assumptions!$C$61^2)+Assumptions!$C$61*((RAND()+RAND()+RAND()+RAND()+RAND()+RAND()+RAND()+RAND()+RAND()+RAND()+RAND()+RAND())-6))-1)+PT_Y5_MC!H67)</x:f>
        <x:v>1002264.2383747292</x:v>
      </x:c>
      <x:c r="H226" s="16" t="n">
        <x:f>MAX(0,G226*(1+EXP((LN(1+Assumptions!$C$60)-0.5*Assumptions!$C$61^2)+Assumptions!$C$61*((RAND()+RAND()+RAND()+RAND()+RAND()+RAND()+RAND()+RAND()+RAND()+RAND()+RAND()+RAND())-6))-1)+PT_Y5_MC!I67)</x:f>
        <x:v>1070929.2291646327</x:v>
      </x:c>
      <x:c r="I226" s="16" t="n">
        <x:f>MAX(0,H226*(1+EXP((LN(1+Assumptions!$C$60)-0.5*Assumptions!$C$61^2)+Assumptions!$C$61*((RAND()+RAND()+RAND()+RAND()+RAND()+RAND()+RAND()+RAND()+RAND()+RAND()+RAND()+RAND())-6))-1)+PT_Y5_MC!J67)</x:f>
        <x:v>1187872.389055823</x:v>
      </x:c>
      <x:c r="J226" s="16" t="n">
        <x:f>MAX(0,I226*(1+EXP((LN(1+Assumptions!$C$60)-0.5*Assumptions!$C$61^2)+Assumptions!$C$61*((RAND()+RAND()+RAND()+RAND()+RAND()+RAND()+RAND()+RAND()+RAND()+RAND()+RAND()+RAND())-6))-1)+PT_Y5_MC!K67)</x:f>
        <x:v>939804.9280905785</x:v>
      </x:c>
      <x:c r="K226" s="16" t="n">
        <x:f>MAX(0,J226*(1+EXP((LN(1+Assumptions!$C$60)-0.5*Assumptions!$C$61^2)+Assumptions!$C$61*((RAND()+RAND()+RAND()+RAND()+RAND()+RAND()+RAND()+RAND()+RAND()+RAND()+RAND()+RAND())-6))-1)+PT_Y5_MC!L67)</x:f>
        <x:v>1024310.2913823595</x:v>
      </x:c>
      <x:c r="L226" s="16" t="n">
        <x:f>MAX(0,K226*(1+EXP((LN(1+Assumptions!$C$60)-0.5*Assumptions!$C$61^2)+Assumptions!$C$61*((RAND()+RAND()+RAND()+RAND()+RAND()+RAND()+RAND()+RAND()+RAND()+RAND()+RAND()+RAND())-6))-1)+PT_Y5_MC!M67)</x:f>
        <x:v>1080643.5667068064</x:v>
      </x:c>
      <x:c r="M226" s="16" t="n">
        <x:f>MAX(0,L226*(1+EXP((LN(1+Assumptions!$C$60)-0.5*Assumptions!$C$61^2)+Assumptions!$C$61*((RAND()+RAND()+RAND()+RAND()+RAND()+RAND()+RAND()+RAND()+RAND()+RAND()+RAND()+RAND())-6))-1)+PT_Y5_MC!N67)</x:f>
        <x:v>1352502.9352043069</x:v>
      </x:c>
      <x:c r="N226" s="16" t="n">
        <x:f>MAX(0,M226*(1+EXP((LN(1+Assumptions!$C$60)-0.5*Assumptions!$C$61^2)+Assumptions!$C$61*((RAND()+RAND()+RAND()+RAND()+RAND()+RAND()+RAND()+RAND()+RAND()+RAND()+RAND()+RAND())-6))-1)+PT_Y5_MC!O67)</x:f>
        <x:v>1350433.1237498561</x:v>
      </x:c>
      <x:c r="O226" s="16" t="n">
        <x:f>MAX(0,N226*(1+EXP((LN(1+Assumptions!$C$60)-0.5*Assumptions!$C$61^2)+Assumptions!$C$61*((RAND()+RAND()+RAND()+RAND()+RAND()+RAND()+RAND()+RAND()+RAND()+RAND()+RAND()+RAND())-6))-1)+PT_Y5_MC!P67)</x:f>
        <x:v>1128079.2045874845</x:v>
      </x:c>
      <x:c r="P226" s="16" t="n">
        <x:f>MAX(0,O226*(1+EXP((LN(1+Assumptions!$C$60)-0.5*Assumptions!$C$61^2)+Assumptions!$C$61*((RAND()+RAND()+RAND()+RAND()+RAND()+RAND()+RAND()+RAND()+RAND()+RAND()+RAND()+RAND())-6))-1)+PT_Y5_MC!Q67)</x:f>
        <x:v>1355781.0161358905</x:v>
      </x:c>
      <x:c r="Q226" s="16" t="n">
        <x:f>MAX(0,P226*(1+EXP((LN(1+Assumptions!$C$60)-0.5*Assumptions!$C$61^2)+Assumptions!$C$61*((RAND()+RAND()+RAND()+RAND()+RAND()+RAND()+RAND()+RAND()+RAND()+RAND()+RAND()+RAND())-6))-1)+PT_Y5_MC!R67)</x:f>
        <x:v>1240471.4330100766</x:v>
      </x:c>
      <x:c r="R226" s="16" t="n">
        <x:f>MAX(0,Q226*(1+EXP((LN(1+Assumptions!$C$60)-0.5*Assumptions!$C$61^2)+Assumptions!$C$61*((RAND()+RAND()+RAND()+RAND()+RAND()+RAND()+RAND()+RAND()+RAND()+RAND()+RAND()+RAND())-6))-1)+PT_Y5_MC!S67)</x:f>
        <x:v>1455812.9778368948</x:v>
      </x:c>
      <x:c r="S226" s="16" t="n">
        <x:f>MAX(0,R226*(1+EXP((LN(1+Assumptions!$C$60)-0.5*Assumptions!$C$61^2)+Assumptions!$C$61*((RAND()+RAND()+RAND()+RAND()+RAND()+RAND()+RAND()+RAND()+RAND()+RAND()+RAND()+RAND())-6))-1)+PT_Y5_MC!T67)</x:f>
        <x:v>2123032.9004774666</x:v>
      </x:c>
      <x:c r="T226" s="16" t="n">
        <x:f>MAX(0,S226*(1+EXP((LN(1+Assumptions!$C$60)-0.5*Assumptions!$C$61^2)+Assumptions!$C$61*((RAND()+RAND()+RAND()+RAND()+RAND()+RAND()+RAND()+RAND()+RAND()+RAND()+RAND()+RAND())-6))-1)+PT_Y5_MC!U67)</x:f>
        <x:v>2255723.2099327114</x:v>
      </x:c>
      <x:c r="U226" s="16" t="n">
        <x:f>MAX(0,T226*(1+EXP((LN(1+Assumptions!$C$60)-0.5*Assumptions!$C$61^2)+Assumptions!$C$61*((RAND()+RAND()+RAND()+RAND()+RAND()+RAND()+RAND()+RAND()+RAND()+RAND()+RAND()+RAND())-6))-1)+PT_Y5_MC!V67)</x:f>
        <x:v>2196169.8439013516</x:v>
      </x:c>
      <x:c r="V226" s="16" t="n">
        <x:f>MAX(0,U226*(1+EXP((LN(1+Assumptions!$C$60)-0.5*Assumptions!$C$61^2)+Assumptions!$C$61*((RAND()+RAND()+RAND()+RAND()+RAND()+RAND()+RAND()+RAND()+RAND()+RAND()+RAND()+RAND())-6))-1)+PT_Y5_MC!W67)</x:f>
        <x:v>2167081.48637326</x:v>
      </x:c>
      <x:c r="W226" s="16" t="n">
        <x:f>MAX(0,V226*(1+EXP((LN(1+Assumptions!$C$60)-0.5*Assumptions!$C$61^2)+Assumptions!$C$61*((RAND()+RAND()+RAND()+RAND()+RAND()+RAND()+RAND()+RAND()+RAND()+RAND()+RAND()+RAND())-6))-1)+PT_Y5_MC!X67)</x:f>
        <x:v>1967108.2377947138</x:v>
      </x:c>
      <x:c r="X226" s="16" t="n">
        <x:f>MAX(0,W226*(1+EXP((LN(1+Assumptions!$C$60)-0.5*Assumptions!$C$61^2)+Assumptions!$C$61*((RAND()+RAND()+RAND()+RAND()+RAND()+RAND()+RAND()+RAND()+RAND()+RAND()+RAND()+RAND())-6))-1)+PT_Y5_MC!Y67)</x:f>
        <x:v>1823313.8188594123</x:v>
      </x:c>
      <x:c r="Y226" s="16" t="n">
        <x:f>MAX(0,X226*(1+EXP((LN(1+Assumptions!$C$60)-0.5*Assumptions!$C$61^2)+Assumptions!$C$61*((RAND()+RAND()+RAND()+RAND()+RAND()+RAND()+RAND()+RAND()+RAND()+RAND()+RAND()+RAND())-6))-1)+PT_Y5_MC!Z67)</x:f>
        <x:v>1670155.1872701282</x:v>
      </x:c>
      <x:c r="Z226" s="16" t="n">
        <x:f>MAX(0,Y226*(1+EXP((LN(1+Assumptions!$C$60)-0.5*Assumptions!$C$61^2)+Assumptions!$C$61*((RAND()+RAND()+RAND()+RAND()+RAND()+RAND()+RAND()+RAND()+RAND()+RAND()+RAND()+RAND())-6))-1)+PT_Y5_MC!AA67)</x:f>
        <x:v>1563555.0021963536</x:v>
      </x:c>
      <x:c r="AA226" s="16" t="n">
        <x:f>MAX(0,Z226*(1+EXP((LN(1+Assumptions!$C$60)-0.5*Assumptions!$C$61^2)+Assumptions!$C$61*((RAND()+RAND()+RAND()+RAND()+RAND()+RAND()+RAND()+RAND()+RAND()+RAND()+RAND()+RAND())-6))-1)+PT_Y5_MC!AB67)</x:f>
        <x:v>1604729.469278421</x:v>
      </x:c>
      <x:c r="AB226" s="16" t="n">
        <x:f>MAX(0,AA226*(1+EXP((LN(1+Assumptions!$C$60)-0.5*Assumptions!$C$61^2)+Assumptions!$C$61*((RAND()+RAND()+RAND()+RAND()+RAND()+RAND()+RAND()+RAND()+RAND()+RAND()+RAND()+RAND())-6))-1)+PT_Y5_MC!AC67)</x:f>
        <x:v>1532486.5452043049</x:v>
      </x:c>
      <x:c r="AC226" s="16" t="n">
        <x:f>MAX(0,AB226*(1+EXP((LN(1+Assumptions!$C$60)-0.5*Assumptions!$C$61^2)+Assumptions!$C$61*((RAND()+RAND()+RAND()+RAND()+RAND()+RAND()+RAND()+RAND()+RAND()+RAND()+RAND()+RAND())-6))-1)+PT_Y5_MC!AD67)</x:f>
        <x:v>1811350.1356183833</x:v>
      </x:c>
      <x:c r="AD226" s="16" t="n">
        <x:f>MAX(0,AC226*(1+EXP((LN(1+Assumptions!$C$60)-0.5*Assumptions!$C$61^2)+Assumptions!$C$61*((RAND()+RAND()+RAND()+RAND()+RAND()+RAND()+RAND()+RAND()+RAND()+RAND()+RAND()+RAND())-6))-1)+PT_Y5_MC!AE67)</x:f>
        <x:v>1694334.4892618498</x:v>
      </x:c>
      <x:c r="AE226" s="16" t="n">
        <x:f>MAX(0,AD226*(1+EXP((LN(1+Assumptions!$C$60)-0.5*Assumptions!$C$61^2)+Assumptions!$C$61*((RAND()+RAND()+RAND()+RAND()+RAND()+RAND()+RAND()+RAND()+RAND()+RAND()+RAND()+RAND())-6))-1)+PT_Y5_MC!AF67)</x:f>
        <x:v>1719463.9516712576</x:v>
      </x:c>
      <x:c r="AF226" s="16" t="n">
        <x:f>MAX(0,AE226*(1+EXP((LN(1+Assumptions!$C$60)-0.5*Assumptions!$C$61^2)+Assumptions!$C$61*((RAND()+RAND()+RAND()+RAND()+RAND()+RAND()+RAND()+RAND()+RAND()+RAND()+RAND()+RAND())-6))-1)+PT_Y5_MC!AG67)</x:f>
        <x:v>1333823.159552809</x:v>
      </x:c>
    </x:row>
    <x:row r="227">
      <x:c r="A227" s="39">
        <x:v>223</x:v>
      </x:c>
      <x:c r="B227" s="16" t="n">
        <x:f>PT_Y5_MC!C68</x:f>
        <x:v>1029031.25</x:v>
      </x:c>
      <x:c r="C227" s="16" t="n">
        <x:f>MAX(0,B227*(1+EXP((LN(1+Assumptions!$C$60)-0.5*Assumptions!$C$61^2)+Assumptions!$C$61*((RAND()+RAND()+RAND()+RAND()+RAND()+RAND()+RAND()+RAND()+RAND()+RAND()+RAND()+RAND())-6))-1)+PT_Y5_MC!D67)</x:f>
        <x:v>948616.803714353</x:v>
      </x:c>
      <x:c r="D227" s="16" t="n">
        <x:f>MAX(0,C227*(1+EXP((LN(1+Assumptions!$C$60)-0.5*Assumptions!$C$61^2)+Assumptions!$C$61*((RAND()+RAND()+RAND()+RAND()+RAND()+RAND()+RAND()+RAND()+RAND()+RAND()+RAND()+RAND())-6))-1)+PT_Y5_MC!E67)</x:f>
        <x:v>895914.5841201639</x:v>
      </x:c>
      <x:c r="E227" s="16" t="n">
        <x:f>MAX(0,D227*(1+EXP((LN(1+Assumptions!$C$60)-0.5*Assumptions!$C$61^2)+Assumptions!$C$61*((RAND()+RAND()+RAND()+RAND()+RAND()+RAND()+RAND()+RAND()+RAND()+RAND()+RAND()+RAND())-6))-1)+PT_Y5_MC!F67)</x:f>
        <x:v>1065894.610030423</x:v>
      </x:c>
      <x:c r="F227" s="16" t="n">
        <x:f>MAX(0,E227*(1+EXP((LN(1+Assumptions!$C$60)-0.5*Assumptions!$C$61^2)+Assumptions!$C$61*((RAND()+RAND()+RAND()+RAND()+RAND()+RAND()+RAND()+RAND()+RAND()+RAND()+RAND()+RAND())-6))-1)+PT_Y5_MC!G67)</x:f>
        <x:v>912764.4061435134</x:v>
      </x:c>
      <x:c r="G227" s="16" t="n">
        <x:f>MAX(0,F227*(1+EXP((LN(1+Assumptions!$C$60)-0.5*Assumptions!$C$61^2)+Assumptions!$C$61*((RAND()+RAND()+RAND()+RAND()+RAND()+RAND()+RAND()+RAND()+RAND()+RAND()+RAND()+RAND())-6))-1)+PT_Y5_MC!H67)</x:f>
        <x:v>856253.5829813266</x:v>
      </x:c>
      <x:c r="H227" s="16" t="n">
        <x:f>MAX(0,G227*(1+EXP((LN(1+Assumptions!$C$60)-0.5*Assumptions!$C$61^2)+Assumptions!$C$61*((RAND()+RAND()+RAND()+RAND()+RAND()+RAND()+RAND()+RAND()+RAND()+RAND()+RAND()+RAND())-6))-1)+PT_Y5_MC!I67)</x:f>
        <x:v>735756.1889666925</x:v>
      </x:c>
      <x:c r="I227" s="16" t="n">
        <x:f>MAX(0,H227*(1+EXP((LN(1+Assumptions!$C$60)-0.5*Assumptions!$C$61^2)+Assumptions!$C$61*((RAND()+RAND()+RAND()+RAND()+RAND()+RAND()+RAND()+RAND()+RAND()+RAND()+RAND()+RAND())-6))-1)+PT_Y5_MC!J67)</x:f>
        <x:v>861908.670070155</x:v>
      </x:c>
      <x:c r="J227" s="16" t="n">
        <x:f>MAX(0,I227*(1+EXP((LN(1+Assumptions!$C$60)-0.5*Assumptions!$C$61^2)+Assumptions!$C$61*((RAND()+RAND()+RAND()+RAND()+RAND()+RAND()+RAND()+RAND()+RAND()+RAND()+RAND()+RAND())-6))-1)+PT_Y5_MC!K67)</x:f>
        <x:v>830748.1904051849</x:v>
      </x:c>
      <x:c r="K227" s="16" t="n">
        <x:f>MAX(0,J227*(1+EXP((LN(1+Assumptions!$C$60)-0.5*Assumptions!$C$61^2)+Assumptions!$C$61*((RAND()+RAND()+RAND()+RAND()+RAND()+RAND()+RAND()+RAND()+RAND()+RAND()+RAND()+RAND())-6))-1)+PT_Y5_MC!L67)</x:f>
        <x:v>766525.5794104032</x:v>
      </x:c>
      <x:c r="L227" s="16" t="n">
        <x:f>MAX(0,K227*(1+EXP((LN(1+Assumptions!$C$60)-0.5*Assumptions!$C$61^2)+Assumptions!$C$61*((RAND()+RAND()+RAND()+RAND()+RAND()+RAND()+RAND()+RAND()+RAND()+RAND()+RAND()+RAND())-6))-1)+PT_Y5_MC!M67)</x:f>
        <x:v>971739.497377775</x:v>
      </x:c>
      <x:c r="M227" s="16" t="n">
        <x:f>MAX(0,L227*(1+EXP((LN(1+Assumptions!$C$60)-0.5*Assumptions!$C$61^2)+Assumptions!$C$61*((RAND()+RAND()+RAND()+RAND()+RAND()+RAND()+RAND()+RAND()+RAND()+RAND()+RAND()+RAND())-6))-1)+PT_Y5_MC!N67)</x:f>
        <x:v>891808.5432617827</x:v>
      </x:c>
      <x:c r="N227" s="16" t="n">
        <x:f>MAX(0,M227*(1+EXP((LN(1+Assumptions!$C$60)-0.5*Assumptions!$C$61^2)+Assumptions!$C$61*((RAND()+RAND()+RAND()+RAND()+RAND()+RAND()+RAND()+RAND()+RAND()+RAND()+RAND()+RAND())-6))-1)+PT_Y5_MC!O67)</x:f>
        <x:v>819229.136454211</x:v>
      </x:c>
      <x:c r="O227" s="16" t="n">
        <x:f>MAX(0,N227*(1+EXP((LN(1+Assumptions!$C$60)-0.5*Assumptions!$C$61^2)+Assumptions!$C$61*((RAND()+RAND()+RAND()+RAND()+RAND()+RAND()+RAND()+RAND()+RAND()+RAND()+RAND()+RAND())-6))-1)+PT_Y5_MC!P67)</x:f>
        <x:v>709352.5682892409</x:v>
      </x:c>
      <x:c r="P227" s="16" t="n">
        <x:f>MAX(0,O227*(1+EXP((LN(1+Assumptions!$C$60)-0.5*Assumptions!$C$61^2)+Assumptions!$C$61*((RAND()+RAND()+RAND()+RAND()+RAND()+RAND()+RAND()+RAND()+RAND()+RAND()+RAND()+RAND())-6))-1)+PT_Y5_MC!Q67)</x:f>
        <x:v>866881.0385085051</x:v>
      </x:c>
      <x:c r="Q227" s="16" t="n">
        <x:f>MAX(0,P227*(1+EXP((LN(1+Assumptions!$C$60)-0.5*Assumptions!$C$61^2)+Assumptions!$C$61*((RAND()+RAND()+RAND()+RAND()+RAND()+RAND()+RAND()+RAND()+RAND()+RAND()+RAND()+RAND())-6))-1)+PT_Y5_MC!R67)</x:f>
        <x:v>931177.2534516575</x:v>
      </x:c>
      <x:c r="R227" s="16" t="n">
        <x:f>MAX(0,Q227*(1+EXP((LN(1+Assumptions!$C$60)-0.5*Assumptions!$C$61^2)+Assumptions!$C$61*((RAND()+RAND()+RAND()+RAND()+RAND()+RAND()+RAND()+RAND()+RAND()+RAND()+RAND()+RAND())-6))-1)+PT_Y5_MC!S67)</x:f>
        <x:v>1213381.6662929128</x:v>
      </x:c>
      <x:c r="S227" s="16" t="n">
        <x:f>MAX(0,R227*(1+EXP((LN(1+Assumptions!$C$60)-0.5*Assumptions!$C$61^2)+Assumptions!$C$61*((RAND()+RAND()+RAND()+RAND()+RAND()+RAND()+RAND()+RAND()+RAND()+RAND()+RAND()+RAND())-6))-1)+PT_Y5_MC!T67)</x:f>
        <x:v>1081623.0334843064</x:v>
      </x:c>
      <x:c r="T227" s="16" t="n">
        <x:f>MAX(0,S227*(1+EXP((LN(1+Assumptions!$C$60)-0.5*Assumptions!$C$61^2)+Assumptions!$C$61*((RAND()+RAND()+RAND()+RAND()+RAND()+RAND()+RAND()+RAND()+RAND()+RAND()+RAND()+RAND())-6))-1)+PT_Y5_MC!U67)</x:f>
        <x:v>1085338.7578614599</x:v>
      </x:c>
      <x:c r="U227" s="16" t="n">
        <x:f>MAX(0,T227*(1+EXP((LN(1+Assumptions!$C$60)-0.5*Assumptions!$C$61^2)+Assumptions!$C$61*((RAND()+RAND()+RAND()+RAND()+RAND()+RAND()+RAND()+RAND()+RAND()+RAND()+RAND()+RAND())-6))-1)+PT_Y5_MC!V67)</x:f>
        <x:v>1144231.218988987</x:v>
      </x:c>
      <x:c r="V227" s="16" t="n">
        <x:f>MAX(0,U227*(1+EXP((LN(1+Assumptions!$C$60)-0.5*Assumptions!$C$61^2)+Assumptions!$C$61*((RAND()+RAND()+RAND()+RAND()+RAND()+RAND()+RAND()+RAND()+RAND()+RAND()+RAND()+RAND())-6))-1)+PT_Y5_MC!W67)</x:f>
        <x:v>1318922.214709284</x:v>
      </x:c>
      <x:c r="W227" s="16" t="n">
        <x:f>MAX(0,V227*(1+EXP((LN(1+Assumptions!$C$60)-0.5*Assumptions!$C$61^2)+Assumptions!$C$61*((RAND()+RAND()+RAND()+RAND()+RAND()+RAND()+RAND()+RAND()+RAND()+RAND()+RAND()+RAND())-6))-1)+PT_Y5_MC!X67)</x:f>
        <x:v>1231531.2177610726</x:v>
      </x:c>
      <x:c r="X227" s="16" t="n">
        <x:f>MAX(0,W227*(1+EXP((LN(1+Assumptions!$C$60)-0.5*Assumptions!$C$61^2)+Assumptions!$C$61*((RAND()+RAND()+RAND()+RAND()+RAND()+RAND()+RAND()+RAND()+RAND()+RAND()+RAND()+RAND())-6))-1)+PT_Y5_MC!Y67)</x:f>
        <x:v>1502191.663236797</x:v>
      </x:c>
      <x:c r="Y227" s="16" t="n">
        <x:f>MAX(0,X227*(1+EXP((LN(1+Assumptions!$C$60)-0.5*Assumptions!$C$61^2)+Assumptions!$C$61*((RAND()+RAND()+RAND()+RAND()+RAND()+RAND()+RAND()+RAND()+RAND()+RAND()+RAND()+RAND())-6))-1)+PT_Y5_MC!Z67)</x:f>
        <x:v>1504502.1282733195</x:v>
      </x:c>
      <x:c r="Z227" s="16" t="n">
        <x:f>MAX(0,Y227*(1+EXP((LN(1+Assumptions!$C$60)-0.5*Assumptions!$C$61^2)+Assumptions!$C$61*((RAND()+RAND()+RAND()+RAND()+RAND()+RAND()+RAND()+RAND()+RAND()+RAND()+RAND()+RAND())-6))-1)+PT_Y5_MC!AA67)</x:f>
        <x:v>1323903.9641057842</x:v>
      </x:c>
      <x:c r="AA227" s="16" t="n">
        <x:f>MAX(0,Z227*(1+EXP((LN(1+Assumptions!$C$60)-0.5*Assumptions!$C$61^2)+Assumptions!$C$61*((RAND()+RAND()+RAND()+RAND()+RAND()+RAND()+RAND()+RAND()+RAND()+RAND()+RAND()+RAND())-6))-1)+PT_Y5_MC!AB67)</x:f>
        <x:v>1569032.298397451</x:v>
      </x:c>
      <x:c r="AB227" s="16" t="n">
        <x:f>MAX(0,AA227*(1+EXP((LN(1+Assumptions!$C$60)-0.5*Assumptions!$C$61^2)+Assumptions!$C$61*((RAND()+RAND()+RAND()+RAND()+RAND()+RAND()+RAND()+RAND()+RAND()+RAND()+RAND()+RAND())-6))-1)+PT_Y5_MC!AC67)</x:f>
        <x:v>1884717.7980922635</x:v>
      </x:c>
      <x:c r="AC227" s="16" t="n">
        <x:f>MAX(0,AB227*(1+EXP((LN(1+Assumptions!$C$60)-0.5*Assumptions!$C$61^2)+Assumptions!$C$61*((RAND()+RAND()+RAND()+RAND()+RAND()+RAND()+RAND()+RAND()+RAND()+RAND()+RAND()+RAND())-6))-1)+PT_Y5_MC!AD67)</x:f>
        <x:v>2894988.0001337505</x:v>
      </x:c>
      <x:c r="AD227" s="16" t="n">
        <x:f>MAX(0,AC227*(1+EXP((LN(1+Assumptions!$C$60)-0.5*Assumptions!$C$61^2)+Assumptions!$C$61*((RAND()+RAND()+RAND()+RAND()+RAND()+RAND()+RAND()+RAND()+RAND()+RAND()+RAND()+RAND())-6))-1)+PT_Y5_MC!AE67)</x:f>
        <x:v>3230253.838646044</x:v>
      </x:c>
      <x:c r="AE227" s="16" t="n">
        <x:f>MAX(0,AD227*(1+EXP((LN(1+Assumptions!$C$60)-0.5*Assumptions!$C$61^2)+Assumptions!$C$61*((RAND()+RAND()+RAND()+RAND()+RAND()+RAND()+RAND()+RAND()+RAND()+RAND()+RAND()+RAND())-6))-1)+PT_Y5_MC!AF67)</x:f>
        <x:v>3283457.808976882</x:v>
      </x:c>
      <x:c r="AF227" s="16" t="n">
        <x:f>MAX(0,AE227*(1+EXP((LN(1+Assumptions!$C$60)-0.5*Assumptions!$C$61^2)+Assumptions!$C$61*((RAND()+RAND()+RAND()+RAND()+RAND()+RAND()+RAND()+RAND()+RAND()+RAND()+RAND()+RAND())-6))-1)+PT_Y5_MC!AG67)</x:f>
        <x:v>3193308.157123224</x:v>
      </x:c>
    </x:row>
    <x:row r="228">
      <x:c r="A228" s="39">
        <x:v>224</x:v>
      </x:c>
      <x:c r="B228" s="16" t="n">
        <x:f>PT_Y5_MC!C68</x:f>
        <x:v>1029031.25</x:v>
      </x:c>
      <x:c r="C228" s="16" t="n">
        <x:f>MAX(0,B228*(1+EXP((LN(1+Assumptions!$C$60)-0.5*Assumptions!$C$61^2)+Assumptions!$C$61*((RAND()+RAND()+RAND()+RAND()+RAND()+RAND()+RAND()+RAND()+RAND()+RAND()+RAND()+RAND())-6))-1)+PT_Y5_MC!D67)</x:f>
        <x:v>1352126.456306369</x:v>
      </x:c>
      <x:c r="D228" s="16" t="n">
        <x:f>MAX(0,C228*(1+EXP((LN(1+Assumptions!$C$60)-0.5*Assumptions!$C$61^2)+Assumptions!$C$61*((RAND()+RAND()+RAND()+RAND()+RAND()+RAND()+RAND()+RAND()+RAND()+RAND()+RAND()+RAND())-6))-1)+PT_Y5_MC!E67)</x:f>
        <x:v>1249307.2054727047</x:v>
      </x:c>
      <x:c r="E228" s="16" t="n">
        <x:f>MAX(0,D228*(1+EXP((LN(1+Assumptions!$C$60)-0.5*Assumptions!$C$61^2)+Assumptions!$C$61*((RAND()+RAND()+RAND()+RAND()+RAND()+RAND()+RAND()+RAND()+RAND()+RAND()+RAND()+RAND())-6))-1)+PT_Y5_MC!F67)</x:f>
        <x:v>1200972.93333857</x:v>
      </x:c>
      <x:c r="F228" s="16" t="n">
        <x:f>MAX(0,E228*(1+EXP((LN(1+Assumptions!$C$60)-0.5*Assumptions!$C$61^2)+Assumptions!$C$61*((RAND()+RAND()+RAND()+RAND()+RAND()+RAND()+RAND()+RAND()+RAND()+RAND()+RAND()+RAND())-6))-1)+PT_Y5_MC!G67)</x:f>
        <x:v>1360647.7508796467</x:v>
      </x:c>
      <x:c r="G228" s="16" t="n">
        <x:f>MAX(0,F228*(1+EXP((LN(1+Assumptions!$C$60)-0.5*Assumptions!$C$61^2)+Assumptions!$C$61*((RAND()+RAND()+RAND()+RAND()+RAND()+RAND()+RAND()+RAND()+RAND()+RAND()+RAND()+RAND())-6))-1)+PT_Y5_MC!H67)</x:f>
        <x:v>1686898.06758934</x:v>
      </x:c>
      <x:c r="H228" s="16" t="n">
        <x:f>MAX(0,G228*(1+EXP((LN(1+Assumptions!$C$60)-0.5*Assumptions!$C$61^2)+Assumptions!$C$61*((RAND()+RAND()+RAND()+RAND()+RAND()+RAND()+RAND()+RAND()+RAND()+RAND()+RAND()+RAND())-6))-1)+PT_Y5_MC!I67)</x:f>
        <x:v>1604329.4970669476</x:v>
      </x:c>
      <x:c r="I228" s="16" t="n">
        <x:f>MAX(0,H228*(1+EXP((LN(1+Assumptions!$C$60)-0.5*Assumptions!$C$61^2)+Assumptions!$C$61*((RAND()+RAND()+RAND()+RAND()+RAND()+RAND()+RAND()+RAND()+RAND()+RAND()+RAND()+RAND())-6))-1)+PT_Y5_MC!J67)</x:f>
        <x:v>1393750.2722331022</x:v>
      </x:c>
      <x:c r="J228" s="16" t="n">
        <x:f>MAX(0,I228*(1+EXP((LN(1+Assumptions!$C$60)-0.5*Assumptions!$C$61^2)+Assumptions!$C$61*((RAND()+RAND()+RAND()+RAND()+RAND()+RAND()+RAND()+RAND()+RAND()+RAND()+RAND()+RAND())-6))-1)+PT_Y5_MC!K67)</x:f>
        <x:v>1493019.4790747124</x:v>
      </x:c>
      <x:c r="K228" s="16" t="n">
        <x:f>MAX(0,J228*(1+EXP((LN(1+Assumptions!$C$60)-0.5*Assumptions!$C$61^2)+Assumptions!$C$61*((RAND()+RAND()+RAND()+RAND()+RAND()+RAND()+RAND()+RAND()+RAND()+RAND()+RAND()+RAND())-6))-1)+PT_Y5_MC!L67)</x:f>
        <x:v>1895336.6802704216</x:v>
      </x:c>
      <x:c r="L228" s="16" t="n">
        <x:f>MAX(0,K228*(1+EXP((LN(1+Assumptions!$C$60)-0.5*Assumptions!$C$61^2)+Assumptions!$C$61*((RAND()+RAND()+RAND()+RAND()+RAND()+RAND()+RAND()+RAND()+RAND()+RAND()+RAND()+RAND())-6))-1)+PT_Y5_MC!M67)</x:f>
        <x:v>1898483.983217102</x:v>
      </x:c>
      <x:c r="M228" s="16" t="n">
        <x:f>MAX(0,L228*(1+EXP((LN(1+Assumptions!$C$60)-0.5*Assumptions!$C$61^2)+Assumptions!$C$61*((RAND()+RAND()+RAND()+RAND()+RAND()+RAND()+RAND()+RAND()+RAND()+RAND()+RAND()+RAND())-6))-1)+PT_Y5_MC!N67)</x:f>
        <x:v>1900043.6630482196</x:v>
      </x:c>
      <x:c r="N228" s="16" t="n">
        <x:f>MAX(0,M228*(1+EXP((LN(1+Assumptions!$C$60)-0.5*Assumptions!$C$61^2)+Assumptions!$C$61*((RAND()+RAND()+RAND()+RAND()+RAND()+RAND()+RAND()+RAND()+RAND()+RAND()+RAND()+RAND())-6))-1)+PT_Y5_MC!O67)</x:f>
        <x:v>1846815.1806934145</x:v>
      </x:c>
      <x:c r="O228" s="16" t="n">
        <x:f>MAX(0,N228*(1+EXP((LN(1+Assumptions!$C$60)-0.5*Assumptions!$C$61^2)+Assumptions!$C$61*((RAND()+RAND()+RAND()+RAND()+RAND()+RAND()+RAND()+RAND()+RAND()+RAND()+RAND()+RAND())-6))-1)+PT_Y5_MC!P67)</x:f>
        <x:v>1833586.0624223743</x:v>
      </x:c>
      <x:c r="P228" s="16" t="n">
        <x:f>MAX(0,O228*(1+EXP((LN(1+Assumptions!$C$60)-0.5*Assumptions!$C$61^2)+Assumptions!$C$61*((RAND()+RAND()+RAND()+RAND()+RAND()+RAND()+RAND()+RAND()+RAND()+RAND()+RAND()+RAND())-6))-1)+PT_Y5_MC!Q67)</x:f>
        <x:v>1896916.6549013327</x:v>
      </x:c>
      <x:c r="Q228" s="16" t="n">
        <x:f>MAX(0,P228*(1+EXP((LN(1+Assumptions!$C$60)-0.5*Assumptions!$C$61^2)+Assumptions!$C$61*((RAND()+RAND()+RAND()+RAND()+RAND()+RAND()+RAND()+RAND()+RAND()+RAND()+RAND()+RAND())-6))-1)+PT_Y5_MC!R67)</x:f>
        <x:v>1798463.6107800999</x:v>
      </x:c>
      <x:c r="R228" s="16" t="n">
        <x:f>MAX(0,Q228*(1+EXP((LN(1+Assumptions!$C$60)-0.5*Assumptions!$C$61^2)+Assumptions!$C$61*((RAND()+RAND()+RAND()+RAND()+RAND()+RAND()+RAND()+RAND()+RAND()+RAND()+RAND()+RAND())-6))-1)+PT_Y5_MC!S67)</x:f>
        <x:v>1483378.902932546</x:v>
      </x:c>
      <x:c r="S228" s="16" t="n">
        <x:f>MAX(0,R228*(1+EXP((LN(1+Assumptions!$C$60)-0.5*Assumptions!$C$61^2)+Assumptions!$C$61*((RAND()+RAND()+RAND()+RAND()+RAND()+RAND()+RAND()+RAND()+RAND()+RAND()+RAND()+RAND())-6))-1)+PT_Y5_MC!T67)</x:f>
        <x:v>1923397.3644255998</x:v>
      </x:c>
      <x:c r="T228" s="16" t="n">
        <x:f>MAX(0,S228*(1+EXP((LN(1+Assumptions!$C$60)-0.5*Assumptions!$C$61^2)+Assumptions!$C$61*((RAND()+RAND()+RAND()+RAND()+RAND()+RAND()+RAND()+RAND()+RAND()+RAND()+RAND()+RAND())-6))-1)+PT_Y5_MC!U67)</x:f>
        <x:v>2292652.994461506</x:v>
      </x:c>
      <x:c r="U228" s="16" t="n">
        <x:f>MAX(0,T228*(1+EXP((LN(1+Assumptions!$C$60)-0.5*Assumptions!$C$61^2)+Assumptions!$C$61*((RAND()+RAND()+RAND()+RAND()+RAND()+RAND()+RAND()+RAND()+RAND()+RAND()+RAND()+RAND())-6))-1)+PT_Y5_MC!V67)</x:f>
        <x:v>2220979.376573952</x:v>
      </x:c>
      <x:c r="V228" s="16" t="n">
        <x:f>MAX(0,U228*(1+EXP((LN(1+Assumptions!$C$60)-0.5*Assumptions!$C$61^2)+Assumptions!$C$61*((RAND()+RAND()+RAND()+RAND()+RAND()+RAND()+RAND()+RAND()+RAND()+RAND()+RAND()+RAND())-6))-1)+PT_Y5_MC!W67)</x:f>
        <x:v>2347330.683357841</x:v>
      </x:c>
      <x:c r="W228" s="16" t="n">
        <x:f>MAX(0,V228*(1+EXP((LN(1+Assumptions!$C$60)-0.5*Assumptions!$C$61^2)+Assumptions!$C$61*((RAND()+RAND()+RAND()+RAND()+RAND()+RAND()+RAND()+RAND()+RAND()+RAND()+RAND()+RAND())-6))-1)+PT_Y5_MC!X67)</x:f>
        <x:v>2180055.5645000814</x:v>
      </x:c>
      <x:c r="X228" s="16" t="n">
        <x:f>MAX(0,W228*(1+EXP((LN(1+Assumptions!$C$60)-0.5*Assumptions!$C$61^2)+Assumptions!$C$61*((RAND()+RAND()+RAND()+RAND()+RAND()+RAND()+RAND()+RAND()+RAND()+RAND()+RAND()+RAND())-6))-1)+PT_Y5_MC!Y67)</x:f>
        <x:v>2019740.5110321813</x:v>
      </x:c>
      <x:c r="Y228" s="16" t="n">
        <x:f>MAX(0,X228*(1+EXP((LN(1+Assumptions!$C$60)-0.5*Assumptions!$C$61^2)+Assumptions!$C$61*((RAND()+RAND()+RAND()+RAND()+RAND()+RAND()+RAND()+RAND()+RAND()+RAND()+RAND()+RAND())-6))-1)+PT_Y5_MC!Z67)</x:f>
        <x:v>2408876.9132890617</x:v>
      </x:c>
      <x:c r="Z228" s="16" t="n">
        <x:f>MAX(0,Y228*(1+EXP((LN(1+Assumptions!$C$60)-0.5*Assumptions!$C$61^2)+Assumptions!$C$61*((RAND()+RAND()+RAND()+RAND()+RAND()+RAND()+RAND()+RAND()+RAND()+RAND()+RAND()+RAND())-6))-1)+PT_Y5_MC!AA67)</x:f>
        <x:v>2910275.1572684003</x:v>
      </x:c>
      <x:c r="AA228" s="16" t="n">
        <x:f>MAX(0,Z228*(1+EXP((LN(1+Assumptions!$C$60)-0.5*Assumptions!$C$61^2)+Assumptions!$C$61*((RAND()+RAND()+RAND()+RAND()+RAND()+RAND()+RAND()+RAND()+RAND()+RAND()+RAND()+RAND())-6))-1)+PT_Y5_MC!AB67)</x:f>
        <x:v>3235282.7541917935</x:v>
      </x:c>
      <x:c r="AB228" s="16" t="n">
        <x:f>MAX(0,AA228*(1+EXP((LN(1+Assumptions!$C$60)-0.5*Assumptions!$C$61^2)+Assumptions!$C$61*((RAND()+RAND()+RAND()+RAND()+RAND()+RAND()+RAND()+RAND()+RAND()+RAND()+RAND()+RAND())-6))-1)+PT_Y5_MC!AC67)</x:f>
        <x:v>3587933.7310452163</x:v>
      </x:c>
      <x:c r="AC228" s="16" t="n">
        <x:f>MAX(0,AB228*(1+EXP((LN(1+Assumptions!$C$60)-0.5*Assumptions!$C$61^2)+Assumptions!$C$61*((RAND()+RAND()+RAND()+RAND()+RAND()+RAND()+RAND()+RAND()+RAND()+RAND()+RAND()+RAND())-6))-1)+PT_Y5_MC!AD67)</x:f>
        <x:v>3841354.838480702</x:v>
      </x:c>
      <x:c r="AD228" s="16" t="n">
        <x:f>MAX(0,AC228*(1+EXP((LN(1+Assumptions!$C$60)-0.5*Assumptions!$C$61^2)+Assumptions!$C$61*((RAND()+RAND()+RAND()+RAND()+RAND()+RAND()+RAND()+RAND()+RAND()+RAND()+RAND()+RAND())-6))-1)+PT_Y5_MC!AE67)</x:f>
        <x:v>4451976.773683228</x:v>
      </x:c>
      <x:c r="AE228" s="16" t="n">
        <x:f>MAX(0,AD228*(1+EXP((LN(1+Assumptions!$C$60)-0.5*Assumptions!$C$61^2)+Assumptions!$C$61*((RAND()+RAND()+RAND()+RAND()+RAND()+RAND()+RAND()+RAND()+RAND()+RAND()+RAND()+RAND())-6))-1)+PT_Y5_MC!AF67)</x:f>
        <x:v>5104491.992998827</x:v>
      </x:c>
      <x:c r="AF228" s="16" t="n">
        <x:f>MAX(0,AE228*(1+EXP((LN(1+Assumptions!$C$60)-0.5*Assumptions!$C$61^2)+Assumptions!$C$61*((RAND()+RAND()+RAND()+RAND()+RAND()+RAND()+RAND()+RAND()+RAND()+RAND()+RAND()+RAND())-6))-1)+PT_Y5_MC!AG67)</x:f>
        <x:v>6842160.290141688</x:v>
      </x:c>
    </x:row>
    <x:row r="229">
      <x:c r="A229" s="39">
        <x:v>225</x:v>
      </x:c>
      <x:c r="B229" s="16" t="n">
        <x:f>PT_Y5_MC!C68</x:f>
        <x:v>1029031.25</x:v>
      </x:c>
      <x:c r="C229" s="16" t="n">
        <x:f>MAX(0,B229*(1+EXP((LN(1+Assumptions!$C$60)-0.5*Assumptions!$C$61^2)+Assumptions!$C$61*((RAND()+RAND()+RAND()+RAND()+RAND()+RAND()+RAND()+RAND()+RAND()+RAND()+RAND()+RAND())-6))-1)+PT_Y5_MC!D67)</x:f>
        <x:v>1021992.3985942393</x:v>
      </x:c>
      <x:c r="D229" s="16" t="n">
        <x:f>MAX(0,C229*(1+EXP((LN(1+Assumptions!$C$60)-0.5*Assumptions!$C$61^2)+Assumptions!$C$61*((RAND()+RAND()+RAND()+RAND()+RAND()+RAND()+RAND()+RAND()+RAND()+RAND()+RAND()+RAND())-6))-1)+PT_Y5_MC!E67)</x:f>
        <x:v>966448.6686594055</x:v>
      </x:c>
      <x:c r="E229" s="16" t="n">
        <x:f>MAX(0,D229*(1+EXP((LN(1+Assumptions!$C$60)-0.5*Assumptions!$C$61^2)+Assumptions!$C$61*((RAND()+RAND()+RAND()+RAND()+RAND()+RAND()+RAND()+RAND()+RAND()+RAND()+RAND()+RAND())-6))-1)+PT_Y5_MC!F67)</x:f>
        <x:v>1140447.8035857987</x:v>
      </x:c>
      <x:c r="F229" s="16" t="n">
        <x:f>MAX(0,E229*(1+EXP((LN(1+Assumptions!$C$60)-0.5*Assumptions!$C$61^2)+Assumptions!$C$61*((RAND()+RAND()+RAND()+RAND()+RAND()+RAND()+RAND()+RAND()+RAND()+RAND()+RAND()+RAND())-6))-1)+PT_Y5_MC!G67)</x:f>
        <x:v>1259359.938235603</x:v>
      </x:c>
      <x:c r="G229" s="16" t="n">
        <x:f>MAX(0,F229*(1+EXP((LN(1+Assumptions!$C$60)-0.5*Assumptions!$C$61^2)+Assumptions!$C$61*((RAND()+RAND()+RAND()+RAND()+RAND()+RAND()+RAND()+RAND()+RAND()+RAND()+RAND()+RAND())-6))-1)+PT_Y5_MC!H67)</x:f>
        <x:v>1606463.4088192894</x:v>
      </x:c>
      <x:c r="H229" s="16" t="n">
        <x:f>MAX(0,G229*(1+EXP((LN(1+Assumptions!$C$60)-0.5*Assumptions!$C$61^2)+Assumptions!$C$61*((RAND()+RAND()+RAND()+RAND()+RAND()+RAND()+RAND()+RAND()+RAND()+RAND()+RAND()+RAND())-6))-1)+PT_Y5_MC!I67)</x:f>
        <x:v>1532603.1310478307</x:v>
      </x:c>
      <x:c r="I229" s="16" t="n">
        <x:f>MAX(0,H229*(1+EXP((LN(1+Assumptions!$C$60)-0.5*Assumptions!$C$61^2)+Assumptions!$C$61*((RAND()+RAND()+RAND()+RAND()+RAND()+RAND()+RAND()+RAND()+RAND()+RAND()+RAND()+RAND())-6))-1)+PT_Y5_MC!J67)</x:f>
        <x:v>1638889.0954911164</x:v>
      </x:c>
      <x:c r="J229" s="16" t="n">
        <x:f>MAX(0,I229*(1+EXP((LN(1+Assumptions!$C$60)-0.5*Assumptions!$C$61^2)+Assumptions!$C$61*((RAND()+RAND()+RAND()+RAND()+RAND()+RAND()+RAND()+RAND()+RAND()+RAND()+RAND()+RAND())-6))-1)+PT_Y5_MC!K67)</x:f>
        <x:v>1829061.6894444455</x:v>
      </x:c>
      <x:c r="K229" s="16" t="n">
        <x:f>MAX(0,J229*(1+EXP((LN(1+Assumptions!$C$60)-0.5*Assumptions!$C$61^2)+Assumptions!$C$61*((RAND()+RAND()+RAND()+RAND()+RAND()+RAND()+RAND()+RAND()+RAND()+RAND()+RAND()+RAND())-6))-1)+PT_Y5_MC!L67)</x:f>
        <x:v>1928591.4773537854</x:v>
      </x:c>
      <x:c r="L229" s="16" t="n">
        <x:f>MAX(0,K229*(1+EXP((LN(1+Assumptions!$C$60)-0.5*Assumptions!$C$61^2)+Assumptions!$C$61*((RAND()+RAND()+RAND()+RAND()+RAND()+RAND()+RAND()+RAND()+RAND()+RAND()+RAND()+RAND())-6))-1)+PT_Y5_MC!M67)</x:f>
        <x:v>1529830.6294956114</x:v>
      </x:c>
      <x:c r="M229" s="16" t="n">
        <x:f>MAX(0,L229*(1+EXP((LN(1+Assumptions!$C$60)-0.5*Assumptions!$C$61^2)+Assumptions!$C$61*((RAND()+RAND()+RAND()+RAND()+RAND()+RAND()+RAND()+RAND()+RAND()+RAND()+RAND()+RAND())-6))-1)+PT_Y5_MC!N67)</x:f>
        <x:v>1642640.212438188</x:v>
      </x:c>
      <x:c r="N229" s="16" t="n">
        <x:f>MAX(0,M229*(1+EXP((LN(1+Assumptions!$C$60)-0.5*Assumptions!$C$61^2)+Assumptions!$C$61*((RAND()+RAND()+RAND()+RAND()+RAND()+RAND()+RAND()+RAND()+RAND()+RAND()+RAND()+RAND())-6))-1)+PT_Y5_MC!O67)</x:f>
        <x:v>1877756.181359162</x:v>
      </x:c>
      <x:c r="O229" s="16" t="n">
        <x:f>MAX(0,N229*(1+EXP((LN(1+Assumptions!$C$60)-0.5*Assumptions!$C$61^2)+Assumptions!$C$61*((RAND()+RAND()+RAND()+RAND()+RAND()+RAND()+RAND()+RAND()+RAND()+RAND()+RAND()+RAND())-6))-1)+PT_Y5_MC!P67)</x:f>
        <x:v>2802668.3219493446</x:v>
      </x:c>
      <x:c r="P229" s="16" t="n">
        <x:f>MAX(0,O229*(1+EXP((LN(1+Assumptions!$C$60)-0.5*Assumptions!$C$61^2)+Assumptions!$C$61*((RAND()+RAND()+RAND()+RAND()+RAND()+RAND()+RAND()+RAND()+RAND()+RAND()+RAND()+RAND())-6))-1)+PT_Y5_MC!Q67)</x:f>
        <x:v>2754269.5064790985</x:v>
      </x:c>
      <x:c r="Q229" s="16" t="n">
        <x:f>MAX(0,P229*(1+EXP((LN(1+Assumptions!$C$60)-0.5*Assumptions!$C$61^2)+Assumptions!$C$61*((RAND()+RAND()+RAND()+RAND()+RAND()+RAND()+RAND()+RAND()+RAND()+RAND()+RAND()+RAND())-6))-1)+PT_Y5_MC!R67)</x:f>
        <x:v>4456709.154020184</x:v>
      </x:c>
      <x:c r="R229" s="16" t="n">
        <x:f>MAX(0,Q229*(1+EXP((LN(1+Assumptions!$C$60)-0.5*Assumptions!$C$61^2)+Assumptions!$C$61*((RAND()+RAND()+RAND()+RAND()+RAND()+RAND()+RAND()+RAND()+RAND()+RAND()+RAND()+RAND())-6))-1)+PT_Y5_MC!S67)</x:f>
        <x:v>4673135.793675959</x:v>
      </x:c>
      <x:c r="S229" s="16" t="n">
        <x:f>MAX(0,R229*(1+EXP((LN(1+Assumptions!$C$60)-0.5*Assumptions!$C$61^2)+Assumptions!$C$61*((RAND()+RAND()+RAND()+RAND()+RAND()+RAND()+RAND()+RAND()+RAND()+RAND()+RAND()+RAND())-6))-1)+PT_Y5_MC!T67)</x:f>
        <x:v>3962509.009828236</x:v>
      </x:c>
      <x:c r="T229" s="16" t="n">
        <x:f>MAX(0,S229*(1+EXP((LN(1+Assumptions!$C$60)-0.5*Assumptions!$C$61^2)+Assumptions!$C$61*((RAND()+RAND()+RAND()+RAND()+RAND()+RAND()+RAND()+RAND()+RAND()+RAND()+RAND()+RAND())-6))-1)+PT_Y5_MC!U67)</x:f>
        <x:v>4570158.50850372</x:v>
      </x:c>
      <x:c r="U229" s="16" t="n">
        <x:f>MAX(0,T229*(1+EXP((LN(1+Assumptions!$C$60)-0.5*Assumptions!$C$61^2)+Assumptions!$C$61*((RAND()+RAND()+RAND()+RAND()+RAND()+RAND()+RAND()+RAND()+RAND()+RAND()+RAND()+RAND())-6))-1)+PT_Y5_MC!V67)</x:f>
        <x:v>5916103.068071957</x:v>
      </x:c>
      <x:c r="V229" s="16" t="n">
        <x:f>MAX(0,U229*(1+EXP((LN(1+Assumptions!$C$60)-0.5*Assumptions!$C$61^2)+Assumptions!$C$61*((RAND()+RAND()+RAND()+RAND()+RAND()+RAND()+RAND()+RAND()+RAND()+RAND()+RAND()+RAND())-6))-1)+PT_Y5_MC!W67)</x:f>
        <x:v>5082758.239824752</x:v>
      </x:c>
      <x:c r="W229" s="16" t="n">
        <x:f>MAX(0,V229*(1+EXP((LN(1+Assumptions!$C$60)-0.5*Assumptions!$C$61^2)+Assumptions!$C$61*((RAND()+RAND()+RAND()+RAND()+RAND()+RAND()+RAND()+RAND()+RAND()+RAND()+RAND()+RAND())-6))-1)+PT_Y5_MC!X67)</x:f>
        <x:v>5626743.589160296</x:v>
      </x:c>
      <x:c r="X229" s="16" t="n">
        <x:f>MAX(0,W229*(1+EXP((LN(1+Assumptions!$C$60)-0.5*Assumptions!$C$61^2)+Assumptions!$C$61*((RAND()+RAND()+RAND()+RAND()+RAND()+RAND()+RAND()+RAND()+RAND()+RAND()+RAND()+RAND())-6))-1)+PT_Y5_MC!Y67)</x:f>
        <x:v>6177834.889902629</x:v>
      </x:c>
      <x:c r="Y229" s="16" t="n">
        <x:f>MAX(0,X229*(1+EXP((LN(1+Assumptions!$C$60)-0.5*Assumptions!$C$61^2)+Assumptions!$C$61*((RAND()+RAND()+RAND()+RAND()+RAND()+RAND()+RAND()+RAND()+RAND()+RAND()+RAND()+RAND())-6))-1)+PT_Y5_MC!Z67)</x:f>
        <x:v>7281564.850578764</x:v>
      </x:c>
      <x:c r="Z229" s="16" t="n">
        <x:f>MAX(0,Y229*(1+EXP((LN(1+Assumptions!$C$60)-0.5*Assumptions!$C$61^2)+Assumptions!$C$61*((RAND()+RAND()+RAND()+RAND()+RAND()+RAND()+RAND()+RAND()+RAND()+RAND()+RAND()+RAND())-6))-1)+PT_Y5_MC!AA67)</x:f>
        <x:v>7310652.211289266</x:v>
      </x:c>
      <x:c r="AA229" s="16" t="n">
        <x:f>MAX(0,Z229*(1+EXP((LN(1+Assumptions!$C$60)-0.5*Assumptions!$C$61^2)+Assumptions!$C$61*((RAND()+RAND()+RAND()+RAND()+RAND()+RAND()+RAND()+RAND()+RAND()+RAND()+RAND()+RAND())-6))-1)+PT_Y5_MC!AB67)</x:f>
        <x:v>8985635.071062725</x:v>
      </x:c>
      <x:c r="AB229" s="16" t="n">
        <x:f>MAX(0,AA229*(1+EXP((LN(1+Assumptions!$C$60)-0.5*Assumptions!$C$61^2)+Assumptions!$C$61*((RAND()+RAND()+RAND()+RAND()+RAND()+RAND()+RAND()+RAND()+RAND()+RAND()+RAND()+RAND())-6))-1)+PT_Y5_MC!AC67)</x:f>
        <x:v>14520837.183384748</x:v>
      </x:c>
      <x:c r="AC229" s="16" t="n">
        <x:f>MAX(0,AB229*(1+EXP((LN(1+Assumptions!$C$60)-0.5*Assumptions!$C$61^2)+Assumptions!$C$61*((RAND()+RAND()+RAND()+RAND()+RAND()+RAND()+RAND()+RAND()+RAND()+RAND()+RAND()+RAND())-6))-1)+PT_Y5_MC!AD67)</x:f>
        <x:v>13345868.108838238</x:v>
      </x:c>
      <x:c r="AD229" s="16" t="n">
        <x:f>MAX(0,AC229*(1+EXP((LN(1+Assumptions!$C$60)-0.5*Assumptions!$C$61^2)+Assumptions!$C$61*((RAND()+RAND()+RAND()+RAND()+RAND()+RAND()+RAND()+RAND()+RAND()+RAND()+RAND()+RAND())-6))-1)+PT_Y5_MC!AE67)</x:f>
        <x:v>13218568.88950098</x:v>
      </x:c>
      <x:c r="AE229" s="16" t="n">
        <x:f>MAX(0,AD229*(1+EXP((LN(1+Assumptions!$C$60)-0.5*Assumptions!$C$61^2)+Assumptions!$C$61*((RAND()+RAND()+RAND()+RAND()+RAND()+RAND()+RAND()+RAND()+RAND()+RAND()+RAND()+RAND())-6))-1)+PT_Y5_MC!AF67)</x:f>
        <x:v>13801643.0758942</x:v>
      </x:c>
      <x:c r="AF229" s="16" t="n">
        <x:f>MAX(0,AE229*(1+EXP((LN(1+Assumptions!$C$60)-0.5*Assumptions!$C$61^2)+Assumptions!$C$61*((RAND()+RAND()+RAND()+RAND()+RAND()+RAND()+RAND()+RAND()+RAND()+RAND()+RAND()+RAND())-6))-1)+PT_Y5_MC!AG67)</x:f>
        <x:v>16085800.410494389</x:v>
      </x:c>
    </x:row>
    <x:row r="230">
      <x:c r="A230" s="39">
        <x:v>226</x:v>
      </x:c>
      <x:c r="B230" s="16" t="n">
        <x:f>PT_Y5_MC!C68</x:f>
        <x:v>1029031.25</x:v>
      </x:c>
      <x:c r="C230" s="16" t="n">
        <x:f>MAX(0,B230*(1+EXP((LN(1+Assumptions!$C$60)-0.5*Assumptions!$C$61^2)+Assumptions!$C$61*((RAND()+RAND()+RAND()+RAND()+RAND()+RAND()+RAND()+RAND()+RAND()+RAND()+RAND()+RAND())-6))-1)+PT_Y5_MC!D67)</x:f>
        <x:v>1496868.3631030866</x:v>
      </x:c>
      <x:c r="D230" s="16" t="n">
        <x:f>MAX(0,C230*(1+EXP((LN(1+Assumptions!$C$60)-0.5*Assumptions!$C$61^2)+Assumptions!$C$61*((RAND()+RAND()+RAND()+RAND()+RAND()+RAND()+RAND()+RAND()+RAND()+RAND()+RAND()+RAND())-6))-1)+PT_Y5_MC!E67)</x:f>
        <x:v>1420644.349387366</x:v>
      </x:c>
      <x:c r="E230" s="16" t="n">
        <x:f>MAX(0,D230*(1+EXP((LN(1+Assumptions!$C$60)-0.5*Assumptions!$C$61^2)+Assumptions!$C$61*((RAND()+RAND()+RAND()+RAND()+RAND()+RAND()+RAND()+RAND()+RAND()+RAND()+RAND()+RAND())-6))-1)+PT_Y5_MC!F67)</x:f>
        <x:v>1128489.1518460251</x:v>
      </x:c>
      <x:c r="F230" s="16" t="n">
        <x:f>MAX(0,E230*(1+EXP((LN(1+Assumptions!$C$60)-0.5*Assumptions!$C$61^2)+Assumptions!$C$61*((RAND()+RAND()+RAND()+RAND()+RAND()+RAND()+RAND()+RAND()+RAND()+RAND()+RAND()+RAND())-6))-1)+PT_Y5_MC!G67)</x:f>
        <x:v>1255224.3857172644</x:v>
      </x:c>
      <x:c r="G230" s="16" t="n">
        <x:f>MAX(0,F230*(1+EXP((LN(1+Assumptions!$C$60)-0.5*Assumptions!$C$61^2)+Assumptions!$C$61*((RAND()+RAND()+RAND()+RAND()+RAND()+RAND()+RAND()+RAND()+RAND()+RAND()+RAND()+RAND())-6))-1)+PT_Y5_MC!H67)</x:f>
        <x:v>1546344.9850563924</x:v>
      </x:c>
      <x:c r="H230" s="16" t="n">
        <x:f>MAX(0,G230*(1+EXP((LN(1+Assumptions!$C$60)-0.5*Assumptions!$C$61^2)+Assumptions!$C$61*((RAND()+RAND()+RAND()+RAND()+RAND()+RAND()+RAND()+RAND()+RAND()+RAND()+RAND()+RAND())-6))-1)+PT_Y5_MC!I67)</x:f>
        <x:v>1550252.8391695265</x:v>
      </x:c>
      <x:c r="I230" s="16" t="n">
        <x:f>MAX(0,H230*(1+EXP((LN(1+Assumptions!$C$60)-0.5*Assumptions!$C$61^2)+Assumptions!$C$61*((RAND()+RAND()+RAND()+RAND()+RAND()+RAND()+RAND()+RAND()+RAND()+RAND()+RAND()+RAND())-6))-1)+PT_Y5_MC!J67)</x:f>
        <x:v>1598130.0157544862</x:v>
      </x:c>
      <x:c r="J230" s="16" t="n">
        <x:f>MAX(0,I230*(1+EXP((LN(1+Assumptions!$C$60)-0.5*Assumptions!$C$61^2)+Assumptions!$C$61*((RAND()+RAND()+RAND()+RAND()+RAND()+RAND()+RAND()+RAND()+RAND()+RAND()+RAND()+RAND())-6))-1)+PT_Y5_MC!K67)</x:f>
        <x:v>1905955.0060763862</x:v>
      </x:c>
      <x:c r="K230" s="16" t="n">
        <x:f>MAX(0,J230*(1+EXP((LN(1+Assumptions!$C$60)-0.5*Assumptions!$C$61^2)+Assumptions!$C$61*((RAND()+RAND()+RAND()+RAND()+RAND()+RAND()+RAND()+RAND()+RAND()+RAND()+RAND()+RAND())-6))-1)+PT_Y5_MC!L67)</x:f>
        <x:v>2098086.0911900797</x:v>
      </x:c>
      <x:c r="L230" s="16" t="n">
        <x:f>MAX(0,K230*(1+EXP((LN(1+Assumptions!$C$60)-0.5*Assumptions!$C$61^2)+Assumptions!$C$61*((RAND()+RAND()+RAND()+RAND()+RAND()+RAND()+RAND()+RAND()+RAND()+RAND()+RAND()+RAND())-6))-1)+PT_Y5_MC!M67)</x:f>
        <x:v>1899098.79837769</x:v>
      </x:c>
      <x:c r="M230" s="16" t="n">
        <x:f>MAX(0,L230*(1+EXP((LN(1+Assumptions!$C$60)-0.5*Assumptions!$C$61^2)+Assumptions!$C$61*((RAND()+RAND()+RAND()+RAND()+RAND()+RAND()+RAND()+RAND()+RAND()+RAND()+RAND()+RAND())-6))-1)+PT_Y5_MC!N67)</x:f>
        <x:v>1982689.1063751865</x:v>
      </x:c>
      <x:c r="N230" s="16" t="n">
        <x:f>MAX(0,M230*(1+EXP((LN(1+Assumptions!$C$60)-0.5*Assumptions!$C$61^2)+Assumptions!$C$61*((RAND()+RAND()+RAND()+RAND()+RAND()+RAND()+RAND()+RAND()+RAND()+RAND()+RAND()+RAND())-6))-1)+PT_Y5_MC!O67)</x:f>
        <x:v>1522295.6245160864</x:v>
      </x:c>
      <x:c r="O230" s="16" t="n">
        <x:f>MAX(0,N230*(1+EXP((LN(1+Assumptions!$C$60)-0.5*Assumptions!$C$61^2)+Assumptions!$C$61*((RAND()+RAND()+RAND()+RAND()+RAND()+RAND()+RAND()+RAND()+RAND()+RAND()+RAND()+RAND())-6))-1)+PT_Y5_MC!P67)</x:f>
        <x:v>1409238.3565507617</x:v>
      </x:c>
      <x:c r="P230" s="16" t="n">
        <x:f>MAX(0,O230*(1+EXP((LN(1+Assumptions!$C$60)-0.5*Assumptions!$C$61^2)+Assumptions!$C$61*((RAND()+RAND()+RAND()+RAND()+RAND()+RAND()+RAND()+RAND()+RAND()+RAND()+RAND()+RAND())-6))-1)+PT_Y5_MC!Q67)</x:f>
        <x:v>2089414.922962907</x:v>
      </x:c>
      <x:c r="Q230" s="16" t="n">
        <x:f>MAX(0,P230*(1+EXP((LN(1+Assumptions!$C$60)-0.5*Assumptions!$C$61^2)+Assumptions!$C$61*((RAND()+RAND()+RAND()+RAND()+RAND()+RAND()+RAND()+RAND()+RAND()+RAND()+RAND()+RAND())-6))-1)+PT_Y5_MC!R67)</x:f>
        <x:v>2085004.1041941587</x:v>
      </x:c>
      <x:c r="R230" s="16" t="n">
        <x:f>MAX(0,Q230*(1+EXP((LN(1+Assumptions!$C$60)-0.5*Assumptions!$C$61^2)+Assumptions!$C$61*((RAND()+RAND()+RAND()+RAND()+RAND()+RAND()+RAND()+RAND()+RAND()+RAND()+RAND()+RAND())-6))-1)+PT_Y5_MC!S67)</x:f>
        <x:v>2574484.5889973347</x:v>
      </x:c>
      <x:c r="S230" s="16" t="n">
        <x:f>MAX(0,R230*(1+EXP((LN(1+Assumptions!$C$60)-0.5*Assumptions!$C$61^2)+Assumptions!$C$61*((RAND()+RAND()+RAND()+RAND()+RAND()+RAND()+RAND()+RAND()+RAND()+RAND()+RAND()+RAND())-6))-1)+PT_Y5_MC!T67)</x:f>
        <x:v>2279075.7642836766</x:v>
      </x:c>
      <x:c r="T230" s="16" t="n">
        <x:f>MAX(0,S230*(1+EXP((LN(1+Assumptions!$C$60)-0.5*Assumptions!$C$61^2)+Assumptions!$C$61*((RAND()+RAND()+RAND()+RAND()+RAND()+RAND()+RAND()+RAND()+RAND()+RAND()+RAND()+RAND())-6))-1)+PT_Y5_MC!U67)</x:f>
        <x:v>2217410.37127076</x:v>
      </x:c>
      <x:c r="U230" s="16" t="n">
        <x:f>MAX(0,T230*(1+EXP((LN(1+Assumptions!$C$60)-0.5*Assumptions!$C$61^2)+Assumptions!$C$61*((RAND()+RAND()+RAND()+RAND()+RAND()+RAND()+RAND()+RAND()+RAND()+RAND()+RAND()+RAND())-6))-1)+PT_Y5_MC!V67)</x:f>
        <x:v>2521810.4546010797</x:v>
      </x:c>
      <x:c r="V230" s="16" t="n">
        <x:f>MAX(0,U230*(1+EXP((LN(1+Assumptions!$C$60)-0.5*Assumptions!$C$61^2)+Assumptions!$C$61*((RAND()+RAND()+RAND()+RAND()+RAND()+RAND()+RAND()+RAND()+RAND()+RAND()+RAND()+RAND())-6))-1)+PT_Y5_MC!W67)</x:f>
        <x:v>2284999.2850087644</x:v>
      </x:c>
      <x:c r="W230" s="16" t="n">
        <x:f>MAX(0,V230*(1+EXP((LN(1+Assumptions!$C$60)-0.5*Assumptions!$C$61^2)+Assumptions!$C$61*((RAND()+RAND()+RAND()+RAND()+RAND()+RAND()+RAND()+RAND()+RAND()+RAND()+RAND()+RAND())-6))-1)+PT_Y5_MC!X67)</x:f>
        <x:v>2128683.193764273</x:v>
      </x:c>
      <x:c r="X230" s="16" t="n">
        <x:f>MAX(0,W230*(1+EXP((LN(1+Assumptions!$C$60)-0.5*Assumptions!$C$61^2)+Assumptions!$C$61*((RAND()+RAND()+RAND()+RAND()+RAND()+RAND()+RAND()+RAND()+RAND()+RAND()+RAND()+RAND())-6))-1)+PT_Y5_MC!Y67)</x:f>
        <x:v>2437545.9025373077</x:v>
      </x:c>
      <x:c r="Y230" s="16" t="n">
        <x:f>MAX(0,X230*(1+EXP((LN(1+Assumptions!$C$60)-0.5*Assumptions!$C$61^2)+Assumptions!$C$61*((RAND()+RAND()+RAND()+RAND()+RAND()+RAND()+RAND()+RAND()+RAND()+RAND()+RAND()+RAND())-6))-1)+PT_Y5_MC!Z67)</x:f>
        <x:v>2502915.7507067523</x:v>
      </x:c>
      <x:c r="Z230" s="16" t="n">
        <x:f>MAX(0,Y230*(1+EXP((LN(1+Assumptions!$C$60)-0.5*Assumptions!$C$61^2)+Assumptions!$C$61*((RAND()+RAND()+RAND()+RAND()+RAND()+RAND()+RAND()+RAND()+RAND()+RAND()+RAND()+RAND())-6))-1)+PT_Y5_MC!AA67)</x:f>
        <x:v>2777542.367411044</x:v>
      </x:c>
      <x:c r="AA230" s="16" t="n">
        <x:f>MAX(0,Z230*(1+EXP((LN(1+Assumptions!$C$60)-0.5*Assumptions!$C$61^2)+Assumptions!$C$61*((RAND()+RAND()+RAND()+RAND()+RAND()+RAND()+RAND()+RAND()+RAND()+RAND()+RAND()+RAND())-6))-1)+PT_Y5_MC!AB67)</x:f>
        <x:v>3155595.9631122393</x:v>
      </x:c>
      <x:c r="AB230" s="16" t="n">
        <x:f>MAX(0,AA230*(1+EXP((LN(1+Assumptions!$C$60)-0.5*Assumptions!$C$61^2)+Assumptions!$C$61*((RAND()+RAND()+RAND()+RAND()+RAND()+RAND()+RAND()+RAND()+RAND()+RAND()+RAND()+RAND())-6))-1)+PT_Y5_MC!AC67)</x:f>
        <x:v>3607370.006701758</x:v>
      </x:c>
      <x:c r="AC230" s="16" t="n">
        <x:f>MAX(0,AB230*(1+EXP((LN(1+Assumptions!$C$60)-0.5*Assumptions!$C$61^2)+Assumptions!$C$61*((RAND()+RAND()+RAND()+RAND()+RAND()+RAND()+RAND()+RAND()+RAND()+RAND()+RAND()+RAND())-6))-1)+PT_Y5_MC!AD67)</x:f>
        <x:v>4359276.621032183</x:v>
      </x:c>
      <x:c r="AD230" s="16" t="n">
        <x:f>MAX(0,AC230*(1+EXP((LN(1+Assumptions!$C$60)-0.5*Assumptions!$C$61^2)+Assumptions!$C$61*((RAND()+RAND()+RAND()+RAND()+RAND()+RAND()+RAND()+RAND()+RAND()+RAND()+RAND()+RAND())-6))-1)+PT_Y5_MC!AE67)</x:f>
        <x:v>5595744.286806083</x:v>
      </x:c>
      <x:c r="AE230" s="16" t="n">
        <x:f>MAX(0,AD230*(1+EXP((LN(1+Assumptions!$C$60)-0.5*Assumptions!$C$61^2)+Assumptions!$C$61*((RAND()+RAND()+RAND()+RAND()+RAND()+RAND()+RAND()+RAND()+RAND()+RAND()+RAND()+RAND())-6))-1)+PT_Y5_MC!AF67)</x:f>
        <x:v>9639199.56178131</x:v>
      </x:c>
      <x:c r="AF230" s="16" t="n">
        <x:f>MAX(0,AE230*(1+EXP((LN(1+Assumptions!$C$60)-0.5*Assumptions!$C$61^2)+Assumptions!$C$61*((RAND()+RAND()+RAND()+RAND()+RAND()+RAND()+RAND()+RAND()+RAND()+RAND()+RAND()+RAND())-6))-1)+PT_Y5_MC!AG67)</x:f>
        <x:v>12070364.576104967</x:v>
      </x:c>
    </x:row>
    <x:row r="231">
      <x:c r="A231" s="39">
        <x:v>227</x:v>
      </x:c>
      <x:c r="B231" s="16" t="n">
        <x:f>PT_Y5_MC!C68</x:f>
        <x:v>1029031.25</x:v>
      </x:c>
      <x:c r="C231" s="16" t="n">
        <x:f>MAX(0,B231*(1+EXP((LN(1+Assumptions!$C$60)-0.5*Assumptions!$C$61^2)+Assumptions!$C$61*((RAND()+RAND()+RAND()+RAND()+RAND()+RAND()+RAND()+RAND()+RAND()+RAND()+RAND()+RAND())-6))-1)+PT_Y5_MC!D67)</x:f>
        <x:v>1339636.8111148523</x:v>
      </x:c>
      <x:c r="D231" s="16" t="n">
        <x:f>MAX(0,C231*(1+EXP((LN(1+Assumptions!$C$60)-0.5*Assumptions!$C$61^2)+Assumptions!$C$61*((RAND()+RAND()+RAND()+RAND()+RAND()+RAND()+RAND()+RAND()+RAND()+RAND()+RAND()+RAND())-6))-1)+PT_Y5_MC!E67)</x:f>
        <x:v>1317733.7836123826</x:v>
      </x:c>
      <x:c r="E231" s="16" t="n">
        <x:f>MAX(0,D231*(1+EXP((LN(1+Assumptions!$C$60)-0.5*Assumptions!$C$61^2)+Assumptions!$C$61*((RAND()+RAND()+RAND()+RAND()+RAND()+RAND()+RAND()+RAND()+RAND()+RAND()+RAND()+RAND())-6))-1)+PT_Y5_MC!F67)</x:f>
        <x:v>1294196.0839957732</x:v>
      </x:c>
      <x:c r="F231" s="16" t="n">
        <x:f>MAX(0,E231*(1+EXP((LN(1+Assumptions!$C$60)-0.5*Assumptions!$C$61^2)+Assumptions!$C$61*((RAND()+RAND()+RAND()+RAND()+RAND()+RAND()+RAND()+RAND()+RAND()+RAND()+RAND()+RAND())-6))-1)+PT_Y5_MC!G67)</x:f>
        <x:v>1704554.8353388447</x:v>
      </x:c>
      <x:c r="G231" s="16" t="n">
        <x:f>MAX(0,F231*(1+EXP((LN(1+Assumptions!$C$60)-0.5*Assumptions!$C$61^2)+Assumptions!$C$61*((RAND()+RAND()+RAND()+RAND()+RAND()+RAND()+RAND()+RAND()+RAND()+RAND()+RAND()+RAND())-6))-1)+PT_Y5_MC!H67)</x:f>
        <x:v>1524896.262323989</x:v>
      </x:c>
      <x:c r="H231" s="16" t="n">
        <x:f>MAX(0,G231*(1+EXP((LN(1+Assumptions!$C$60)-0.5*Assumptions!$C$61^2)+Assumptions!$C$61*((RAND()+RAND()+RAND()+RAND()+RAND()+RAND()+RAND()+RAND()+RAND()+RAND()+RAND()+RAND())-6))-1)+PT_Y5_MC!I67)</x:f>
        <x:v>1810459.4497650764</x:v>
      </x:c>
      <x:c r="I231" s="16" t="n">
        <x:f>MAX(0,H231*(1+EXP((LN(1+Assumptions!$C$60)-0.5*Assumptions!$C$61^2)+Assumptions!$C$61*((RAND()+RAND()+RAND()+RAND()+RAND()+RAND()+RAND()+RAND()+RAND()+RAND()+RAND()+RAND())-6))-1)+PT_Y5_MC!J67)</x:f>
        <x:v>2069077.6526506797</x:v>
      </x:c>
      <x:c r="J231" s="16" t="n">
        <x:f>MAX(0,I231*(1+EXP((LN(1+Assumptions!$C$60)-0.5*Assumptions!$C$61^2)+Assumptions!$C$61*((RAND()+RAND()+RAND()+RAND()+RAND()+RAND()+RAND()+RAND()+RAND()+RAND()+RAND()+RAND())-6))-1)+PT_Y5_MC!K67)</x:f>
        <x:v>2178967.6151982006</x:v>
      </x:c>
      <x:c r="K231" s="16" t="n">
        <x:f>MAX(0,J231*(1+EXP((LN(1+Assumptions!$C$60)-0.5*Assumptions!$C$61^2)+Assumptions!$C$61*((RAND()+RAND()+RAND()+RAND()+RAND()+RAND()+RAND()+RAND()+RAND()+RAND()+RAND()+RAND())-6))-1)+PT_Y5_MC!L67)</x:f>
        <x:v>1674984.0751527455</x:v>
      </x:c>
      <x:c r="L231" s="16" t="n">
        <x:f>MAX(0,K231*(1+EXP((LN(1+Assumptions!$C$60)-0.5*Assumptions!$C$61^2)+Assumptions!$C$61*((RAND()+RAND()+RAND()+RAND()+RAND()+RAND()+RAND()+RAND()+RAND()+RAND()+RAND()+RAND())-6))-1)+PT_Y5_MC!M67)</x:f>
        <x:v>2083507.7337969798</x:v>
      </x:c>
      <x:c r="M231" s="16" t="n">
        <x:f>MAX(0,L231*(1+EXP((LN(1+Assumptions!$C$60)-0.5*Assumptions!$C$61^2)+Assumptions!$C$61*((RAND()+RAND()+RAND()+RAND()+RAND()+RAND()+RAND()+RAND()+RAND()+RAND()+RAND()+RAND())-6))-1)+PT_Y5_MC!N67)</x:f>
        <x:v>2001784.5063991807</x:v>
      </x:c>
      <x:c r="N231" s="16" t="n">
        <x:f>MAX(0,M231*(1+EXP((LN(1+Assumptions!$C$60)-0.5*Assumptions!$C$61^2)+Assumptions!$C$61*((RAND()+RAND()+RAND()+RAND()+RAND()+RAND()+RAND()+RAND()+RAND()+RAND()+RAND()+RAND())-6))-1)+PT_Y5_MC!O67)</x:f>
        <x:v>2033774.6799414004</x:v>
      </x:c>
      <x:c r="O231" s="16" t="n">
        <x:f>MAX(0,N231*(1+EXP((LN(1+Assumptions!$C$60)-0.5*Assumptions!$C$61^2)+Assumptions!$C$61*((RAND()+RAND()+RAND()+RAND()+RAND()+RAND()+RAND()+RAND()+RAND()+RAND()+RAND()+RAND())-6))-1)+PT_Y5_MC!P67)</x:f>
        <x:v>2298527.3087156964</x:v>
      </x:c>
      <x:c r="P231" s="16" t="n">
        <x:f>MAX(0,O231*(1+EXP((LN(1+Assumptions!$C$60)-0.5*Assumptions!$C$61^2)+Assumptions!$C$61*((RAND()+RAND()+RAND()+RAND()+RAND()+RAND()+RAND()+RAND()+RAND()+RAND()+RAND()+RAND())-6))-1)+PT_Y5_MC!Q67)</x:f>
        <x:v>2283023.9539601714</x:v>
      </x:c>
      <x:c r="Q231" s="16" t="n">
        <x:f>MAX(0,P231*(1+EXP((LN(1+Assumptions!$C$60)-0.5*Assumptions!$C$61^2)+Assumptions!$C$61*((RAND()+RAND()+RAND()+RAND()+RAND()+RAND()+RAND()+RAND()+RAND()+RAND()+RAND()+RAND())-6))-1)+PT_Y5_MC!R67)</x:f>
        <x:v>2363822.8447750937</x:v>
      </x:c>
      <x:c r="R231" s="16" t="n">
        <x:f>MAX(0,Q231*(1+EXP((LN(1+Assumptions!$C$60)-0.5*Assumptions!$C$61^2)+Assumptions!$C$61*((RAND()+RAND()+RAND()+RAND()+RAND()+RAND()+RAND()+RAND()+RAND()+RAND()+RAND()+RAND())-6))-1)+PT_Y5_MC!S67)</x:f>
        <x:v>2604637.6464414634</x:v>
      </x:c>
      <x:c r="S231" s="16" t="n">
        <x:f>MAX(0,R231*(1+EXP((LN(1+Assumptions!$C$60)-0.5*Assumptions!$C$61^2)+Assumptions!$C$61*((RAND()+RAND()+RAND()+RAND()+RAND()+RAND()+RAND()+RAND()+RAND()+RAND()+RAND()+RAND())-6))-1)+PT_Y5_MC!T67)</x:f>
        <x:v>2703907.4320963365</x:v>
      </x:c>
      <x:c r="T231" s="16" t="n">
        <x:f>MAX(0,S231*(1+EXP((LN(1+Assumptions!$C$60)-0.5*Assumptions!$C$61^2)+Assumptions!$C$61*((RAND()+RAND()+RAND()+RAND()+RAND()+RAND()+RAND()+RAND()+RAND()+RAND()+RAND()+RAND())-6))-1)+PT_Y5_MC!U67)</x:f>
        <x:v>2769171.323431337</x:v>
      </x:c>
      <x:c r="U231" s="16" t="n">
        <x:f>MAX(0,T231*(1+EXP((LN(1+Assumptions!$C$60)-0.5*Assumptions!$C$61^2)+Assumptions!$C$61*((RAND()+RAND()+RAND()+RAND()+RAND()+RAND()+RAND()+RAND()+RAND()+RAND()+RAND()+RAND())-6))-1)+PT_Y5_MC!V67)</x:f>
        <x:v>2395787.4386975</x:v>
      </x:c>
      <x:c r="V231" s="16" t="n">
        <x:f>MAX(0,U231*(1+EXP((LN(1+Assumptions!$C$60)-0.5*Assumptions!$C$61^2)+Assumptions!$C$61*((RAND()+RAND()+RAND()+RAND()+RAND()+RAND()+RAND()+RAND()+RAND()+RAND()+RAND()+RAND())-6))-1)+PT_Y5_MC!W67)</x:f>
        <x:v>1861465.5815831402</x:v>
      </x:c>
      <x:c r="W231" s="16" t="n">
        <x:f>MAX(0,V231*(1+EXP((LN(1+Assumptions!$C$60)-0.5*Assumptions!$C$61^2)+Assumptions!$C$61*((RAND()+RAND()+RAND()+RAND()+RAND()+RAND()+RAND()+RAND()+RAND()+RAND()+RAND()+RAND())-6))-1)+PT_Y5_MC!X67)</x:f>
        <x:v>1949979.735975531</x:v>
      </x:c>
      <x:c r="X231" s="16" t="n">
        <x:f>MAX(0,W231*(1+EXP((LN(1+Assumptions!$C$60)-0.5*Assumptions!$C$61^2)+Assumptions!$C$61*((RAND()+RAND()+RAND()+RAND()+RAND()+RAND()+RAND()+RAND()+RAND()+RAND()+RAND()+RAND())-6))-1)+PT_Y5_MC!Y67)</x:f>
        <x:v>1867098.196901419</x:v>
      </x:c>
      <x:c r="Y231" s="16" t="n">
        <x:f>MAX(0,X231*(1+EXP((LN(1+Assumptions!$C$60)-0.5*Assumptions!$C$61^2)+Assumptions!$C$61*((RAND()+RAND()+RAND()+RAND()+RAND()+RAND()+RAND()+RAND()+RAND()+RAND()+RAND()+RAND())-6))-1)+PT_Y5_MC!Z67)</x:f>
        <x:v>1731456.9167704836</x:v>
      </x:c>
      <x:c r="Z231" s="16" t="n">
        <x:f>MAX(0,Y231*(1+EXP((LN(1+Assumptions!$C$60)-0.5*Assumptions!$C$61^2)+Assumptions!$C$61*((RAND()+RAND()+RAND()+RAND()+RAND()+RAND()+RAND()+RAND()+RAND()+RAND()+RAND()+RAND())-6))-1)+PT_Y5_MC!AA67)</x:f>
        <x:v>2312462.4112554695</x:v>
      </x:c>
      <x:c r="AA231" s="16" t="n">
        <x:f>MAX(0,Z231*(1+EXP((LN(1+Assumptions!$C$60)-0.5*Assumptions!$C$61^2)+Assumptions!$C$61*((RAND()+RAND()+RAND()+RAND()+RAND()+RAND()+RAND()+RAND()+RAND()+RAND()+RAND()+RAND())-6))-1)+PT_Y5_MC!AB67)</x:f>
        <x:v>1979181.6811832204</x:v>
      </x:c>
      <x:c r="AB231" s="16" t="n">
        <x:f>MAX(0,AA231*(1+EXP((LN(1+Assumptions!$C$60)-0.5*Assumptions!$C$61^2)+Assumptions!$C$61*((RAND()+RAND()+RAND()+RAND()+RAND()+RAND()+RAND()+RAND()+RAND()+RAND()+RAND()+RAND())-6))-1)+PT_Y5_MC!AC67)</x:f>
        <x:v>2111738.6354260705</x:v>
      </x:c>
      <x:c r="AC231" s="16" t="n">
        <x:f>MAX(0,AB231*(1+EXP((LN(1+Assumptions!$C$60)-0.5*Assumptions!$C$61^2)+Assumptions!$C$61*((RAND()+RAND()+RAND()+RAND()+RAND()+RAND()+RAND()+RAND()+RAND()+RAND()+RAND()+RAND())-6))-1)+PT_Y5_MC!AD67)</x:f>
        <x:v>2442198.673620516</x:v>
      </x:c>
      <x:c r="AD231" s="16" t="n">
        <x:f>MAX(0,AC231*(1+EXP((LN(1+Assumptions!$C$60)-0.5*Assumptions!$C$61^2)+Assumptions!$C$61*((RAND()+RAND()+RAND()+RAND()+RAND()+RAND()+RAND()+RAND()+RAND()+RAND()+RAND()+RAND())-6))-1)+PT_Y5_MC!AE67)</x:f>
        <x:v>2565258.7031605914</x:v>
      </x:c>
      <x:c r="AE231" s="16" t="n">
        <x:f>MAX(0,AD231*(1+EXP((LN(1+Assumptions!$C$60)-0.5*Assumptions!$C$61^2)+Assumptions!$C$61*((RAND()+RAND()+RAND()+RAND()+RAND()+RAND()+RAND()+RAND()+RAND()+RAND()+RAND()+RAND())-6))-1)+PT_Y5_MC!AF67)</x:f>
        <x:v>3160364.605308902</x:v>
      </x:c>
      <x:c r="AF231" s="16" t="n">
        <x:f>MAX(0,AE231*(1+EXP((LN(1+Assumptions!$C$60)-0.5*Assumptions!$C$61^2)+Assumptions!$C$61*((RAND()+RAND()+RAND()+RAND()+RAND()+RAND()+RAND()+RAND()+RAND()+RAND()+RAND()+RAND())-6))-1)+PT_Y5_MC!AG67)</x:f>
        <x:v>2684549.9230188774</x:v>
      </x:c>
    </x:row>
    <x:row r="232">
      <x:c r="A232" s="39">
        <x:v>228</x:v>
      </x:c>
      <x:c r="B232" s="16" t="n">
        <x:f>PT_Y5_MC!C68</x:f>
        <x:v>1029031.25</x:v>
      </x:c>
      <x:c r="C232" s="16" t="n">
        <x:f>MAX(0,B232*(1+EXP((LN(1+Assumptions!$C$60)-0.5*Assumptions!$C$61^2)+Assumptions!$C$61*((RAND()+RAND()+RAND()+RAND()+RAND()+RAND()+RAND()+RAND()+RAND()+RAND()+RAND()+RAND())-6))-1)+PT_Y5_MC!D67)</x:f>
        <x:v>1203285.6830781572</x:v>
      </x:c>
      <x:c r="D232" s="16" t="n">
        <x:f>MAX(0,C232*(1+EXP((LN(1+Assumptions!$C$60)-0.5*Assumptions!$C$61^2)+Assumptions!$C$61*((RAND()+RAND()+RAND()+RAND()+RAND()+RAND()+RAND()+RAND()+RAND()+RAND()+RAND()+RAND())-6))-1)+PT_Y5_MC!E67)</x:f>
        <x:v>1200209.722505233</x:v>
      </x:c>
      <x:c r="E232" s="16" t="n">
        <x:f>MAX(0,D232*(1+EXP((LN(1+Assumptions!$C$60)-0.5*Assumptions!$C$61^2)+Assumptions!$C$61*((RAND()+RAND()+RAND()+RAND()+RAND()+RAND()+RAND()+RAND()+RAND()+RAND()+RAND()+RAND())-6))-1)+PT_Y5_MC!F67)</x:f>
        <x:v>1164391.3937083555</x:v>
      </x:c>
      <x:c r="F232" s="16" t="n">
        <x:f>MAX(0,E232*(1+EXP((LN(1+Assumptions!$C$60)-0.5*Assumptions!$C$61^2)+Assumptions!$C$61*((RAND()+RAND()+RAND()+RAND()+RAND()+RAND()+RAND()+RAND()+RAND()+RAND()+RAND()+RAND())-6))-1)+PT_Y5_MC!G67)</x:f>
        <x:v>1588062.4785126487</x:v>
      </x:c>
      <x:c r="G232" s="16" t="n">
        <x:f>MAX(0,F232*(1+EXP((LN(1+Assumptions!$C$60)-0.5*Assumptions!$C$61^2)+Assumptions!$C$61*((RAND()+RAND()+RAND()+RAND()+RAND()+RAND()+RAND()+RAND()+RAND()+RAND()+RAND()+RAND())-6))-1)+PT_Y5_MC!H67)</x:f>
        <x:v>1961709.7608441429</x:v>
      </x:c>
      <x:c r="H232" s="16" t="n">
        <x:f>MAX(0,G232*(1+EXP((LN(1+Assumptions!$C$60)-0.5*Assumptions!$C$61^2)+Assumptions!$C$61*((RAND()+RAND()+RAND()+RAND()+RAND()+RAND()+RAND()+RAND()+RAND()+RAND()+RAND()+RAND())-6))-1)+PT_Y5_MC!I67)</x:f>
        <x:v>1863547.0544899178</x:v>
      </x:c>
      <x:c r="I232" s="16" t="n">
        <x:f>MAX(0,H232*(1+EXP((LN(1+Assumptions!$C$60)-0.5*Assumptions!$C$61^2)+Assumptions!$C$61*((RAND()+RAND()+RAND()+RAND()+RAND()+RAND()+RAND()+RAND()+RAND()+RAND()+RAND()+RAND())-6))-1)+PT_Y5_MC!J67)</x:f>
        <x:v>1637898.542977362</x:v>
      </x:c>
      <x:c r="J232" s="16" t="n">
        <x:f>MAX(0,I232*(1+EXP((LN(1+Assumptions!$C$60)-0.5*Assumptions!$C$61^2)+Assumptions!$C$61*((RAND()+RAND()+RAND()+RAND()+RAND()+RAND()+RAND()+RAND()+RAND()+RAND()+RAND()+RAND())-6))-1)+PT_Y5_MC!K67)</x:f>
        <x:v>1695105.423831568</x:v>
      </x:c>
      <x:c r="K232" s="16" t="n">
        <x:f>MAX(0,J232*(1+EXP((LN(1+Assumptions!$C$60)-0.5*Assumptions!$C$61^2)+Assumptions!$C$61*((RAND()+RAND()+RAND()+RAND()+RAND()+RAND()+RAND()+RAND()+RAND()+RAND()+RAND()+RAND())-6))-1)+PT_Y5_MC!L67)</x:f>
        <x:v>1584468.6661878072</x:v>
      </x:c>
      <x:c r="L232" s="16" t="n">
        <x:f>MAX(0,K232*(1+EXP((LN(1+Assumptions!$C$60)-0.5*Assumptions!$C$61^2)+Assumptions!$C$61*((RAND()+RAND()+RAND()+RAND()+RAND()+RAND()+RAND()+RAND()+RAND()+RAND()+RAND()+RAND())-6))-1)+PT_Y5_MC!M67)</x:f>
        <x:v>1754023.821728041</x:v>
      </x:c>
      <x:c r="M232" s="16" t="n">
        <x:f>MAX(0,L232*(1+EXP((LN(1+Assumptions!$C$60)-0.5*Assumptions!$C$61^2)+Assumptions!$C$61*((RAND()+RAND()+RAND()+RAND()+RAND()+RAND()+RAND()+RAND()+RAND()+RAND()+RAND()+RAND())-6))-1)+PT_Y5_MC!N67)</x:f>
        <x:v>1497608.3413444445</x:v>
      </x:c>
      <x:c r="N232" s="16" t="n">
        <x:f>MAX(0,M232*(1+EXP((LN(1+Assumptions!$C$60)-0.5*Assumptions!$C$61^2)+Assumptions!$C$61*((RAND()+RAND()+RAND()+RAND()+RAND()+RAND()+RAND()+RAND()+RAND()+RAND()+RAND()+RAND())-6))-1)+PT_Y5_MC!O67)</x:f>
        <x:v>1606458.593020127</x:v>
      </x:c>
      <x:c r="O232" s="16" t="n">
        <x:f>MAX(0,N232*(1+EXP((LN(1+Assumptions!$C$60)-0.5*Assumptions!$C$61^2)+Assumptions!$C$61*((RAND()+RAND()+RAND()+RAND()+RAND()+RAND()+RAND()+RAND()+RAND()+RAND()+RAND()+RAND())-6))-1)+PT_Y5_MC!P67)</x:f>
        <x:v>1983697.5270155205</x:v>
      </x:c>
      <x:c r="P232" s="16" t="n">
        <x:f>MAX(0,O232*(1+EXP((LN(1+Assumptions!$C$60)-0.5*Assumptions!$C$61^2)+Assumptions!$C$61*((RAND()+RAND()+RAND()+RAND()+RAND()+RAND()+RAND()+RAND()+RAND()+RAND()+RAND()+RAND())-6))-1)+PT_Y5_MC!Q67)</x:f>
        <x:v>2313848.3342489433</x:v>
      </x:c>
      <x:c r="Q232" s="16" t="n">
        <x:f>MAX(0,P232*(1+EXP((LN(1+Assumptions!$C$60)-0.5*Assumptions!$C$61^2)+Assumptions!$C$61*((RAND()+RAND()+RAND()+RAND()+RAND()+RAND()+RAND()+RAND()+RAND()+RAND()+RAND()+RAND())-6))-1)+PT_Y5_MC!R67)</x:f>
        <x:v>2117591.1753678145</x:v>
      </x:c>
      <x:c r="R232" s="16" t="n">
        <x:f>MAX(0,Q232*(1+EXP((LN(1+Assumptions!$C$60)-0.5*Assumptions!$C$61^2)+Assumptions!$C$61*((RAND()+RAND()+RAND()+RAND()+RAND()+RAND()+RAND()+RAND()+RAND()+RAND()+RAND()+RAND())-6))-1)+PT_Y5_MC!S67)</x:f>
        <x:v>1983582.1134863375</x:v>
      </x:c>
      <x:c r="S232" s="16" t="n">
        <x:f>MAX(0,R232*(1+EXP((LN(1+Assumptions!$C$60)-0.5*Assumptions!$C$61^2)+Assumptions!$C$61*((RAND()+RAND()+RAND()+RAND()+RAND()+RAND()+RAND()+RAND()+RAND()+RAND()+RAND()+RAND())-6))-1)+PT_Y5_MC!T67)</x:f>
        <x:v>1501722.1554542475</x:v>
      </x:c>
      <x:c r="T232" s="16" t="n">
        <x:f>MAX(0,S232*(1+EXP((LN(1+Assumptions!$C$60)-0.5*Assumptions!$C$61^2)+Assumptions!$C$61*((RAND()+RAND()+RAND()+RAND()+RAND()+RAND()+RAND()+RAND()+RAND()+RAND()+RAND()+RAND())-6))-1)+PT_Y5_MC!U67)</x:f>
        <x:v>1957445.5517208823</x:v>
      </x:c>
      <x:c r="U232" s="16" t="n">
        <x:f>MAX(0,T232*(1+EXP((LN(1+Assumptions!$C$60)-0.5*Assumptions!$C$61^2)+Assumptions!$C$61*((RAND()+RAND()+RAND()+RAND()+RAND()+RAND()+RAND()+RAND()+RAND()+RAND()+RAND()+RAND())-6))-1)+PT_Y5_MC!V67)</x:f>
        <x:v>2067622.014365129</x:v>
      </x:c>
      <x:c r="V232" s="16" t="n">
        <x:f>MAX(0,U232*(1+EXP((LN(1+Assumptions!$C$60)-0.5*Assumptions!$C$61^2)+Assumptions!$C$61*((RAND()+RAND()+RAND()+RAND()+RAND()+RAND()+RAND()+RAND()+RAND()+RAND()+RAND()+RAND())-6))-1)+PT_Y5_MC!W67)</x:f>
        <x:v>2706578.5557962433</x:v>
      </x:c>
      <x:c r="W232" s="16" t="n">
        <x:f>MAX(0,V232*(1+EXP((LN(1+Assumptions!$C$60)-0.5*Assumptions!$C$61^2)+Assumptions!$C$61*((RAND()+RAND()+RAND()+RAND()+RAND()+RAND()+RAND()+RAND()+RAND()+RAND()+RAND()+RAND())-6))-1)+PT_Y5_MC!X67)</x:f>
        <x:v>3140730.6655475292</x:v>
      </x:c>
      <x:c r="X232" s="16" t="n">
        <x:f>MAX(0,W232*(1+EXP((LN(1+Assumptions!$C$60)-0.5*Assumptions!$C$61^2)+Assumptions!$C$61*((RAND()+RAND()+RAND()+RAND()+RAND()+RAND()+RAND()+RAND()+RAND()+RAND()+RAND()+RAND())-6))-1)+PT_Y5_MC!Y67)</x:f>
        <x:v>3064327.6496926593</x:v>
      </x:c>
      <x:c r="Y232" s="16" t="n">
        <x:f>MAX(0,X232*(1+EXP((LN(1+Assumptions!$C$60)-0.5*Assumptions!$C$61^2)+Assumptions!$C$61*((RAND()+RAND()+RAND()+RAND()+RAND()+RAND()+RAND()+RAND()+RAND()+RAND()+RAND()+RAND())-6))-1)+PT_Y5_MC!Z67)</x:f>
        <x:v>3601356.6868562154</x:v>
      </x:c>
      <x:c r="Z232" s="16" t="n">
        <x:f>MAX(0,Y232*(1+EXP((LN(1+Assumptions!$C$60)-0.5*Assumptions!$C$61^2)+Assumptions!$C$61*((RAND()+RAND()+RAND()+RAND()+RAND()+RAND()+RAND()+RAND()+RAND()+RAND()+RAND()+RAND())-6))-1)+PT_Y5_MC!AA67)</x:f>
        <x:v>3468157.3162031947</x:v>
      </x:c>
      <x:c r="AA232" s="16" t="n">
        <x:f>MAX(0,Z232*(1+EXP((LN(1+Assumptions!$C$60)-0.5*Assumptions!$C$61^2)+Assumptions!$C$61*((RAND()+RAND()+RAND()+RAND()+RAND()+RAND()+RAND()+RAND()+RAND()+RAND()+RAND()+RAND())-6))-1)+PT_Y5_MC!AB67)</x:f>
        <x:v>3535672.002446427</x:v>
      </x:c>
      <x:c r="AB232" s="16" t="n">
        <x:f>MAX(0,AA232*(1+EXP((LN(1+Assumptions!$C$60)-0.5*Assumptions!$C$61^2)+Assumptions!$C$61*((RAND()+RAND()+RAND()+RAND()+RAND()+RAND()+RAND()+RAND()+RAND()+RAND()+RAND()+RAND())-6))-1)+PT_Y5_MC!AC67)</x:f>
        <x:v>4452394.88973911</x:v>
      </x:c>
      <x:c r="AC232" s="16" t="n">
        <x:f>MAX(0,AB232*(1+EXP((LN(1+Assumptions!$C$60)-0.5*Assumptions!$C$61^2)+Assumptions!$C$61*((RAND()+RAND()+RAND()+RAND()+RAND()+RAND()+RAND()+RAND()+RAND()+RAND()+RAND()+RAND())-6))-1)+PT_Y5_MC!AD67)</x:f>
        <x:v>4854821.72185931</x:v>
      </x:c>
      <x:c r="AD232" s="16" t="n">
        <x:f>MAX(0,AC232*(1+EXP((LN(1+Assumptions!$C$60)-0.5*Assumptions!$C$61^2)+Assumptions!$C$61*((RAND()+RAND()+RAND()+RAND()+RAND()+RAND()+RAND()+RAND()+RAND()+RAND()+RAND()+RAND())-6))-1)+PT_Y5_MC!AE67)</x:f>
        <x:v>5086787.022295438</x:v>
      </x:c>
      <x:c r="AE232" s="16" t="n">
        <x:f>MAX(0,AD232*(1+EXP((LN(1+Assumptions!$C$60)-0.5*Assumptions!$C$61^2)+Assumptions!$C$61*((RAND()+RAND()+RAND()+RAND()+RAND()+RAND()+RAND()+RAND()+RAND()+RAND()+RAND()+RAND())-6))-1)+PT_Y5_MC!AF67)</x:f>
        <x:v>4766685.8345321305</x:v>
      </x:c>
      <x:c r="AF232" s="16" t="n">
        <x:f>MAX(0,AE232*(1+EXP((LN(1+Assumptions!$C$60)-0.5*Assumptions!$C$61^2)+Assumptions!$C$61*((RAND()+RAND()+RAND()+RAND()+RAND()+RAND()+RAND()+RAND()+RAND()+RAND()+RAND()+RAND())-6))-1)+PT_Y5_MC!AG67)</x:f>
        <x:v>6197846.398804298</x:v>
      </x:c>
    </x:row>
    <x:row r="233">
      <x:c r="A233" s="39">
        <x:v>229</x:v>
      </x:c>
      <x:c r="B233" s="16" t="n">
        <x:f>PT_Y5_MC!C68</x:f>
        <x:v>1029031.25</x:v>
      </x:c>
      <x:c r="C233" s="16" t="n">
        <x:f>MAX(0,B233*(1+EXP((LN(1+Assumptions!$C$60)-0.5*Assumptions!$C$61^2)+Assumptions!$C$61*((RAND()+RAND()+RAND()+RAND()+RAND()+RAND()+RAND()+RAND()+RAND()+RAND()+RAND()+RAND())-6))-1)+PT_Y5_MC!D67)</x:f>
        <x:v>1178697.242638762</x:v>
      </x:c>
      <x:c r="D233" s="16" t="n">
        <x:f>MAX(0,C233*(1+EXP((LN(1+Assumptions!$C$60)-0.5*Assumptions!$C$61^2)+Assumptions!$C$61*((RAND()+RAND()+RAND()+RAND()+RAND()+RAND()+RAND()+RAND()+RAND()+RAND()+RAND()+RAND())-6))-1)+PT_Y5_MC!E67)</x:f>
        <x:v>1182153.487762894</x:v>
      </x:c>
      <x:c r="E233" s="16" t="n">
        <x:f>MAX(0,D233*(1+EXP((LN(1+Assumptions!$C$60)-0.5*Assumptions!$C$61^2)+Assumptions!$C$61*((RAND()+RAND()+RAND()+RAND()+RAND()+RAND()+RAND()+RAND()+RAND()+RAND()+RAND()+RAND())-6))-1)+PT_Y5_MC!F67)</x:f>
        <x:v>1159384.5732781375</x:v>
      </x:c>
      <x:c r="F233" s="16" t="n">
        <x:f>MAX(0,E233*(1+EXP((LN(1+Assumptions!$C$60)-0.5*Assumptions!$C$61^2)+Assumptions!$C$61*((RAND()+RAND()+RAND()+RAND()+RAND()+RAND()+RAND()+RAND()+RAND()+RAND()+RAND()+RAND())-6))-1)+PT_Y5_MC!G67)</x:f>
        <x:v>1214587.5866605288</x:v>
      </x:c>
      <x:c r="G233" s="16" t="n">
        <x:f>MAX(0,F233*(1+EXP((LN(1+Assumptions!$C$60)-0.5*Assumptions!$C$61^2)+Assumptions!$C$61*((RAND()+RAND()+RAND()+RAND()+RAND()+RAND()+RAND()+RAND()+RAND()+RAND()+RAND()+RAND())-6))-1)+PT_Y5_MC!H67)</x:f>
        <x:v>1113669.7709257908</x:v>
      </x:c>
      <x:c r="H233" s="16" t="n">
        <x:f>MAX(0,G233*(1+EXP((LN(1+Assumptions!$C$60)-0.5*Assumptions!$C$61^2)+Assumptions!$C$61*((RAND()+RAND()+RAND()+RAND()+RAND()+RAND()+RAND()+RAND()+RAND()+RAND()+RAND()+RAND())-6))-1)+PT_Y5_MC!I67)</x:f>
        <x:v>1400662.9523255022</x:v>
      </x:c>
      <x:c r="I233" s="16" t="n">
        <x:f>MAX(0,H233*(1+EXP((LN(1+Assumptions!$C$60)-0.5*Assumptions!$C$61^2)+Assumptions!$C$61*((RAND()+RAND()+RAND()+RAND()+RAND()+RAND()+RAND()+RAND()+RAND()+RAND()+RAND()+RAND())-6))-1)+PT_Y5_MC!J67)</x:f>
        <x:v>1175356.398190198</x:v>
      </x:c>
      <x:c r="J233" s="16" t="n">
        <x:f>MAX(0,I233*(1+EXP((LN(1+Assumptions!$C$60)-0.5*Assumptions!$C$61^2)+Assumptions!$C$61*((RAND()+RAND()+RAND()+RAND()+RAND()+RAND()+RAND()+RAND()+RAND()+RAND()+RAND()+RAND())-6))-1)+PT_Y5_MC!K67)</x:f>
        <x:v>1313055.9356646058</x:v>
      </x:c>
      <x:c r="K233" s="16" t="n">
        <x:f>MAX(0,J233*(1+EXP((LN(1+Assumptions!$C$60)-0.5*Assumptions!$C$61^2)+Assumptions!$C$61*((RAND()+RAND()+RAND()+RAND()+RAND()+RAND()+RAND()+RAND()+RAND()+RAND()+RAND()+RAND())-6))-1)+PT_Y5_MC!L67)</x:f>
        <x:v>1020873.0955257996</x:v>
      </x:c>
      <x:c r="L233" s="16" t="n">
        <x:f>MAX(0,K233*(1+EXP((LN(1+Assumptions!$C$60)-0.5*Assumptions!$C$61^2)+Assumptions!$C$61*((RAND()+RAND()+RAND()+RAND()+RAND()+RAND()+RAND()+RAND()+RAND()+RAND()+RAND()+RAND())-6))-1)+PT_Y5_MC!M67)</x:f>
        <x:v>946092.9231935136</x:v>
      </x:c>
      <x:c r="M233" s="16" t="n">
        <x:f>MAX(0,L233*(1+EXP((LN(1+Assumptions!$C$60)-0.5*Assumptions!$C$61^2)+Assumptions!$C$61*((RAND()+RAND()+RAND()+RAND()+RAND()+RAND()+RAND()+RAND()+RAND()+RAND()+RAND()+RAND())-6))-1)+PT_Y5_MC!N67)</x:f>
        <x:v>1137142.2022294737</x:v>
      </x:c>
      <x:c r="N233" s="16" t="n">
        <x:f>MAX(0,M233*(1+EXP((LN(1+Assumptions!$C$60)-0.5*Assumptions!$C$61^2)+Assumptions!$C$61*((RAND()+RAND()+RAND()+RAND()+RAND()+RAND()+RAND()+RAND()+RAND()+RAND()+RAND()+RAND())-6))-1)+PT_Y5_MC!O67)</x:f>
        <x:v>1331924.5106284553</x:v>
      </x:c>
      <x:c r="O233" s="16" t="n">
        <x:f>MAX(0,N233*(1+EXP((LN(1+Assumptions!$C$60)-0.5*Assumptions!$C$61^2)+Assumptions!$C$61*((RAND()+RAND()+RAND()+RAND()+RAND()+RAND()+RAND()+RAND()+RAND()+RAND()+RAND()+RAND())-6))-1)+PT_Y5_MC!P67)</x:f>
        <x:v>1108894.0352977864</x:v>
      </x:c>
      <x:c r="P233" s="16" t="n">
        <x:f>MAX(0,O233*(1+EXP((LN(1+Assumptions!$C$60)-0.5*Assumptions!$C$61^2)+Assumptions!$C$61*((RAND()+RAND()+RAND()+RAND()+RAND()+RAND()+RAND()+RAND()+RAND()+RAND()+RAND()+RAND())-6))-1)+PT_Y5_MC!Q67)</x:f>
        <x:v>1420331.8598128748</x:v>
      </x:c>
      <x:c r="Q233" s="16" t="n">
        <x:f>MAX(0,P233*(1+EXP((LN(1+Assumptions!$C$60)-0.5*Assumptions!$C$61^2)+Assumptions!$C$61*((RAND()+RAND()+RAND()+RAND()+RAND()+RAND()+RAND()+RAND()+RAND()+RAND()+RAND()+RAND())-6))-1)+PT_Y5_MC!R67)</x:f>
        <x:v>1389033.16044637</x:v>
      </x:c>
      <x:c r="R233" s="16" t="n">
        <x:f>MAX(0,Q233*(1+EXP((LN(1+Assumptions!$C$60)-0.5*Assumptions!$C$61^2)+Assumptions!$C$61*((RAND()+RAND()+RAND()+RAND()+RAND()+RAND()+RAND()+RAND()+RAND()+RAND()+RAND()+RAND())-6))-1)+PT_Y5_MC!S67)</x:f>
        <x:v>1582962.7715491024</x:v>
      </x:c>
      <x:c r="S233" s="16" t="n">
        <x:f>MAX(0,R233*(1+EXP((LN(1+Assumptions!$C$60)-0.5*Assumptions!$C$61^2)+Assumptions!$C$61*((RAND()+RAND()+RAND()+RAND()+RAND()+RAND()+RAND()+RAND()+RAND()+RAND()+RAND()+RAND())-6))-1)+PT_Y5_MC!T67)</x:f>
        <x:v>1934736.7752155657</x:v>
      </x:c>
      <x:c r="T233" s="16" t="n">
        <x:f>MAX(0,S233*(1+EXP((LN(1+Assumptions!$C$60)-0.5*Assumptions!$C$61^2)+Assumptions!$C$61*((RAND()+RAND()+RAND()+RAND()+RAND()+RAND()+RAND()+RAND()+RAND()+RAND()+RAND()+RAND())-6))-1)+PT_Y5_MC!U67)</x:f>
        <x:v>1957270.8010624205</x:v>
      </x:c>
      <x:c r="U233" s="16" t="n">
        <x:f>MAX(0,T233*(1+EXP((LN(1+Assumptions!$C$60)-0.5*Assumptions!$C$61^2)+Assumptions!$C$61*((RAND()+RAND()+RAND()+RAND()+RAND()+RAND()+RAND()+RAND()+RAND()+RAND()+RAND()+RAND())-6))-1)+PT_Y5_MC!V67)</x:f>
        <x:v>2010746.3171847088</x:v>
      </x:c>
      <x:c r="V233" s="16" t="n">
        <x:f>MAX(0,U233*(1+EXP((LN(1+Assumptions!$C$60)-0.5*Assumptions!$C$61^2)+Assumptions!$C$61*((RAND()+RAND()+RAND()+RAND()+RAND()+RAND()+RAND()+RAND()+RAND()+RAND()+RAND()+RAND())-6))-1)+PT_Y5_MC!W67)</x:f>
        <x:v>1917217.338615715</x:v>
      </x:c>
      <x:c r="W233" s="16" t="n">
        <x:f>MAX(0,V233*(1+EXP((LN(1+Assumptions!$C$60)-0.5*Assumptions!$C$61^2)+Assumptions!$C$61*((RAND()+RAND()+RAND()+RAND()+RAND()+RAND()+RAND()+RAND()+RAND()+RAND()+RAND()+RAND())-6))-1)+PT_Y5_MC!X67)</x:f>
        <x:v>1652700.2055843808</x:v>
      </x:c>
      <x:c r="X233" s="16" t="n">
        <x:f>MAX(0,W233*(1+EXP((LN(1+Assumptions!$C$60)-0.5*Assumptions!$C$61^2)+Assumptions!$C$61*((RAND()+RAND()+RAND()+RAND()+RAND()+RAND()+RAND()+RAND()+RAND()+RAND()+RAND()+RAND())-6))-1)+PT_Y5_MC!Y67)</x:f>
        <x:v>1851918.0181675793</x:v>
      </x:c>
      <x:c r="Y233" s="16" t="n">
        <x:f>MAX(0,X233*(1+EXP((LN(1+Assumptions!$C$60)-0.5*Assumptions!$C$61^2)+Assumptions!$C$61*((RAND()+RAND()+RAND()+RAND()+RAND()+RAND()+RAND()+RAND()+RAND()+RAND()+RAND()+RAND())-6))-1)+PT_Y5_MC!Z67)</x:f>
        <x:v>2115756.2503359565</x:v>
      </x:c>
      <x:c r="Z233" s="16" t="n">
        <x:f>MAX(0,Y233*(1+EXP((LN(1+Assumptions!$C$60)-0.5*Assumptions!$C$61^2)+Assumptions!$C$61*((RAND()+RAND()+RAND()+RAND()+RAND()+RAND()+RAND()+RAND()+RAND()+RAND()+RAND()+RAND())-6))-1)+PT_Y5_MC!AA67)</x:f>
        <x:v>2123716.3474432942</x:v>
      </x:c>
      <x:c r="AA233" s="16" t="n">
        <x:f>MAX(0,Z233*(1+EXP((LN(1+Assumptions!$C$60)-0.5*Assumptions!$C$61^2)+Assumptions!$C$61*((RAND()+RAND()+RAND()+RAND()+RAND()+RAND()+RAND()+RAND()+RAND()+RAND()+RAND()+RAND())-6))-1)+PT_Y5_MC!AB67)</x:f>
        <x:v>2066647.7055869983</x:v>
      </x:c>
      <x:c r="AB233" s="16" t="n">
        <x:f>MAX(0,AA233*(1+EXP((LN(1+Assumptions!$C$60)-0.5*Assumptions!$C$61^2)+Assumptions!$C$61*((RAND()+RAND()+RAND()+RAND()+RAND()+RAND()+RAND()+RAND()+RAND()+RAND()+RAND()+RAND())-6))-1)+PT_Y5_MC!AC67)</x:f>
        <x:v>2548980.5654771347</x:v>
      </x:c>
      <x:c r="AC233" s="16" t="n">
        <x:f>MAX(0,AB233*(1+EXP((LN(1+Assumptions!$C$60)-0.5*Assumptions!$C$61^2)+Assumptions!$C$61*((RAND()+RAND()+RAND()+RAND()+RAND()+RAND()+RAND()+RAND()+RAND()+RAND()+RAND()+RAND())-6))-1)+PT_Y5_MC!AD67)</x:f>
        <x:v>3057917.3598347125</x:v>
      </x:c>
      <x:c r="AD233" s="16" t="n">
        <x:f>MAX(0,AC233*(1+EXP((LN(1+Assumptions!$C$60)-0.5*Assumptions!$C$61^2)+Assumptions!$C$61*((RAND()+RAND()+RAND()+RAND()+RAND()+RAND()+RAND()+RAND()+RAND()+RAND()+RAND()+RAND())-6))-1)+PT_Y5_MC!AE67)</x:f>
        <x:v>3326697.81931571</x:v>
      </x:c>
      <x:c r="AE233" s="16" t="n">
        <x:f>MAX(0,AD233*(1+EXP((LN(1+Assumptions!$C$60)-0.5*Assumptions!$C$61^2)+Assumptions!$C$61*((RAND()+RAND()+RAND()+RAND()+RAND()+RAND()+RAND()+RAND()+RAND()+RAND()+RAND()+RAND())-6))-1)+PT_Y5_MC!AF67)</x:f>
        <x:v>4135419.711828753</x:v>
      </x:c>
      <x:c r="AF233" s="16" t="n">
        <x:f>MAX(0,AE233*(1+EXP((LN(1+Assumptions!$C$60)-0.5*Assumptions!$C$61^2)+Assumptions!$C$61*((RAND()+RAND()+RAND()+RAND()+RAND()+RAND()+RAND()+RAND()+RAND()+RAND()+RAND()+RAND())-6))-1)+PT_Y5_MC!AG67)</x:f>
        <x:v>5278589.691796004</x:v>
      </x:c>
    </x:row>
    <x:row r="234">
      <x:c r="A234" s="39">
        <x:v>230</x:v>
      </x:c>
      <x:c r="B234" s="16" t="n">
        <x:f>PT_Y5_MC!C68</x:f>
        <x:v>1029031.25</x:v>
      </x:c>
      <x:c r="C234" s="16" t="n">
        <x:f>MAX(0,B234*(1+EXP((LN(1+Assumptions!$C$60)-0.5*Assumptions!$C$61^2)+Assumptions!$C$61*((RAND()+RAND()+RAND()+RAND()+RAND()+RAND()+RAND()+RAND()+RAND()+RAND()+RAND()+RAND())-6))-1)+PT_Y5_MC!D67)</x:f>
        <x:v>1024601.386115564</x:v>
      </x:c>
      <x:c r="D234" s="16" t="n">
        <x:f>MAX(0,C234*(1+EXP((LN(1+Assumptions!$C$60)-0.5*Assumptions!$C$61^2)+Assumptions!$C$61*((RAND()+RAND()+RAND()+RAND()+RAND()+RAND()+RAND()+RAND()+RAND()+RAND()+RAND()+RAND())-6))-1)+PT_Y5_MC!E67)</x:f>
        <x:v>999289.7237827545</x:v>
      </x:c>
      <x:c r="E234" s="16" t="n">
        <x:f>MAX(0,D234*(1+EXP((LN(1+Assumptions!$C$60)-0.5*Assumptions!$C$61^2)+Assumptions!$C$61*((RAND()+RAND()+RAND()+RAND()+RAND()+RAND()+RAND()+RAND()+RAND()+RAND()+RAND()+RAND())-6))-1)+PT_Y5_MC!F67)</x:f>
        <x:v>1039519.4253698061</x:v>
      </x:c>
      <x:c r="F234" s="16" t="n">
        <x:f>MAX(0,E234*(1+EXP((LN(1+Assumptions!$C$60)-0.5*Assumptions!$C$61^2)+Assumptions!$C$61*((RAND()+RAND()+RAND()+RAND()+RAND()+RAND()+RAND()+RAND()+RAND()+RAND()+RAND()+RAND())-6))-1)+PT_Y5_MC!G67)</x:f>
        <x:v>1104767.857722734</x:v>
      </x:c>
      <x:c r="G234" s="16" t="n">
        <x:f>MAX(0,F234*(1+EXP((LN(1+Assumptions!$C$60)-0.5*Assumptions!$C$61^2)+Assumptions!$C$61*((RAND()+RAND()+RAND()+RAND()+RAND()+RAND()+RAND()+RAND()+RAND()+RAND()+RAND()+RAND())-6))-1)+PT_Y5_MC!H67)</x:f>
        <x:v>1161673.7501853341</x:v>
      </x:c>
      <x:c r="H234" s="16" t="n">
        <x:f>MAX(0,G234*(1+EXP((LN(1+Assumptions!$C$60)-0.5*Assumptions!$C$61^2)+Assumptions!$C$61*((RAND()+RAND()+RAND()+RAND()+RAND()+RAND()+RAND()+RAND()+RAND()+RAND()+RAND()+RAND())-6))-1)+PT_Y5_MC!I67)</x:f>
        <x:v>1352669.6882165398</x:v>
      </x:c>
      <x:c r="I234" s="16" t="n">
        <x:f>MAX(0,H234*(1+EXP((LN(1+Assumptions!$C$60)-0.5*Assumptions!$C$61^2)+Assumptions!$C$61*((RAND()+RAND()+RAND()+RAND()+RAND()+RAND()+RAND()+RAND()+RAND()+RAND()+RAND()+RAND())-6))-1)+PT_Y5_MC!J67)</x:f>
        <x:v>1058831.2653746908</x:v>
      </x:c>
      <x:c r="J234" s="16" t="n">
        <x:f>MAX(0,I234*(1+EXP((LN(1+Assumptions!$C$60)-0.5*Assumptions!$C$61^2)+Assumptions!$C$61*((RAND()+RAND()+RAND()+RAND()+RAND()+RAND()+RAND()+RAND()+RAND()+RAND()+RAND()+RAND())-6))-1)+PT_Y5_MC!K67)</x:f>
        <x:v>1068364.0182756982</x:v>
      </x:c>
      <x:c r="K234" s="16" t="n">
        <x:f>MAX(0,J234*(1+EXP((LN(1+Assumptions!$C$60)-0.5*Assumptions!$C$61^2)+Assumptions!$C$61*((RAND()+RAND()+RAND()+RAND()+RAND()+RAND()+RAND()+RAND()+RAND()+RAND()+RAND()+RAND())-6))-1)+PT_Y5_MC!L67)</x:f>
        <x:v>978850.1491203029</x:v>
      </x:c>
      <x:c r="L234" s="16" t="n">
        <x:f>MAX(0,K234*(1+EXP((LN(1+Assumptions!$C$60)-0.5*Assumptions!$C$61^2)+Assumptions!$C$61*((RAND()+RAND()+RAND()+RAND()+RAND()+RAND()+RAND()+RAND()+RAND()+RAND()+RAND()+RAND())-6))-1)+PT_Y5_MC!M67)</x:f>
        <x:v>1119022.7574292466</x:v>
      </x:c>
      <x:c r="M234" s="16" t="n">
        <x:f>MAX(0,L234*(1+EXP((LN(1+Assumptions!$C$60)-0.5*Assumptions!$C$61^2)+Assumptions!$C$61*((RAND()+RAND()+RAND()+RAND()+RAND()+RAND()+RAND()+RAND()+RAND()+RAND()+RAND()+RAND())-6))-1)+PT_Y5_MC!N67)</x:f>
        <x:v>1162245.3803810235</x:v>
      </x:c>
      <x:c r="N234" s="16" t="n">
        <x:f>MAX(0,M234*(1+EXP((LN(1+Assumptions!$C$60)-0.5*Assumptions!$C$61^2)+Assumptions!$C$61*((RAND()+RAND()+RAND()+RAND()+RAND()+RAND()+RAND()+RAND()+RAND()+RAND()+RAND()+RAND())-6))-1)+PT_Y5_MC!O67)</x:f>
        <x:v>1640849.5256153934</x:v>
      </x:c>
      <x:c r="O234" s="16" t="n">
        <x:f>MAX(0,N234*(1+EXP((LN(1+Assumptions!$C$60)-0.5*Assumptions!$C$61^2)+Assumptions!$C$61*((RAND()+RAND()+RAND()+RAND()+RAND()+RAND()+RAND()+RAND()+RAND()+RAND()+RAND()+RAND())-6))-1)+PT_Y5_MC!P67)</x:f>
        <x:v>1449876.0514602743</x:v>
      </x:c>
      <x:c r="P234" s="16" t="n">
        <x:f>MAX(0,O234*(1+EXP((LN(1+Assumptions!$C$60)-0.5*Assumptions!$C$61^2)+Assumptions!$C$61*((RAND()+RAND()+RAND()+RAND()+RAND()+RAND()+RAND()+RAND()+RAND()+RAND()+RAND()+RAND())-6))-1)+PT_Y5_MC!Q67)</x:f>
        <x:v>1634463.0175497727</x:v>
      </x:c>
      <x:c r="Q234" s="16" t="n">
        <x:f>MAX(0,P234*(1+EXP((LN(1+Assumptions!$C$60)-0.5*Assumptions!$C$61^2)+Assumptions!$C$61*((RAND()+RAND()+RAND()+RAND()+RAND()+RAND()+RAND()+RAND()+RAND()+RAND()+RAND()+RAND())-6))-1)+PT_Y5_MC!R67)</x:f>
        <x:v>1749281.7700339428</x:v>
      </x:c>
      <x:c r="R234" s="16" t="n">
        <x:f>MAX(0,Q234*(1+EXP((LN(1+Assumptions!$C$60)-0.5*Assumptions!$C$61^2)+Assumptions!$C$61*((RAND()+RAND()+RAND()+RAND()+RAND()+RAND()+RAND()+RAND()+RAND()+RAND()+RAND()+RAND())-6))-1)+PT_Y5_MC!S67)</x:f>
        <x:v>1508666.8363437648</x:v>
      </x:c>
      <x:c r="S234" s="16" t="n">
        <x:f>MAX(0,R234*(1+EXP((LN(1+Assumptions!$C$60)-0.5*Assumptions!$C$61^2)+Assumptions!$C$61*((RAND()+RAND()+RAND()+RAND()+RAND()+RAND()+RAND()+RAND()+RAND()+RAND()+RAND()+RAND())-6))-1)+PT_Y5_MC!T67)</x:f>
        <x:v>1567489.6060466103</x:v>
      </x:c>
      <x:c r="T234" s="16" t="n">
        <x:f>MAX(0,S234*(1+EXP((LN(1+Assumptions!$C$60)-0.5*Assumptions!$C$61^2)+Assumptions!$C$61*((RAND()+RAND()+RAND()+RAND()+RAND()+RAND()+RAND()+RAND()+RAND()+RAND()+RAND()+RAND())-6))-1)+PT_Y5_MC!U67)</x:f>
        <x:v>1932557.5359270985</x:v>
      </x:c>
      <x:c r="U234" s="16" t="n">
        <x:f>MAX(0,T234*(1+EXP((LN(1+Assumptions!$C$60)-0.5*Assumptions!$C$61^2)+Assumptions!$C$61*((RAND()+RAND()+RAND()+RAND()+RAND()+RAND()+RAND()+RAND()+RAND()+RAND()+RAND()+RAND())-6))-1)+PT_Y5_MC!V67)</x:f>
        <x:v>1556911.6985465263</x:v>
      </x:c>
      <x:c r="V234" s="16" t="n">
        <x:f>MAX(0,U234*(1+EXP((LN(1+Assumptions!$C$60)-0.5*Assumptions!$C$61^2)+Assumptions!$C$61*((RAND()+RAND()+RAND()+RAND()+RAND()+RAND()+RAND()+RAND()+RAND()+RAND()+RAND()+RAND())-6))-1)+PT_Y5_MC!W67)</x:f>
        <x:v>1688874.8351804223</x:v>
      </x:c>
      <x:c r="W234" s="16" t="n">
        <x:f>MAX(0,V234*(1+EXP((LN(1+Assumptions!$C$60)-0.5*Assumptions!$C$61^2)+Assumptions!$C$61*((RAND()+RAND()+RAND()+RAND()+RAND()+RAND()+RAND()+RAND()+RAND()+RAND()+RAND()+RAND())-6))-1)+PT_Y5_MC!X67)</x:f>
        <x:v>2092788.9930078685</x:v>
      </x:c>
      <x:c r="X234" s="16" t="n">
        <x:f>MAX(0,W234*(1+EXP((LN(1+Assumptions!$C$60)-0.5*Assumptions!$C$61^2)+Assumptions!$C$61*((RAND()+RAND()+RAND()+RAND()+RAND()+RAND()+RAND()+RAND()+RAND()+RAND()+RAND()+RAND())-6))-1)+PT_Y5_MC!Y67)</x:f>
        <x:v>2092493.7511514039</x:v>
      </x:c>
      <x:c r="Y234" s="16" t="n">
        <x:f>MAX(0,X234*(1+EXP((LN(1+Assumptions!$C$60)-0.5*Assumptions!$C$61^2)+Assumptions!$C$61*((RAND()+RAND()+RAND()+RAND()+RAND()+RAND()+RAND()+RAND()+RAND()+RAND()+RAND()+RAND())-6))-1)+PT_Y5_MC!Z67)</x:f>
        <x:v>2526598.407049672</x:v>
      </x:c>
      <x:c r="Z234" s="16" t="n">
        <x:f>MAX(0,Y234*(1+EXP((LN(1+Assumptions!$C$60)-0.5*Assumptions!$C$61^2)+Assumptions!$C$61*((RAND()+RAND()+RAND()+RAND()+RAND()+RAND()+RAND()+RAND()+RAND()+RAND()+RAND()+RAND())-6))-1)+PT_Y5_MC!AA67)</x:f>
        <x:v>3062455.66998348</x:v>
      </x:c>
      <x:c r="AA234" s="16" t="n">
        <x:f>MAX(0,Z234*(1+EXP((LN(1+Assumptions!$C$60)-0.5*Assumptions!$C$61^2)+Assumptions!$C$61*((RAND()+RAND()+RAND()+RAND()+RAND()+RAND()+RAND()+RAND()+RAND()+RAND()+RAND()+RAND())-6))-1)+PT_Y5_MC!AB67)</x:f>
        <x:v>3700964.5740975086</x:v>
      </x:c>
      <x:c r="AB234" s="16" t="n">
        <x:f>MAX(0,AA234*(1+EXP((LN(1+Assumptions!$C$60)-0.5*Assumptions!$C$61^2)+Assumptions!$C$61*((RAND()+RAND()+RAND()+RAND()+RAND()+RAND()+RAND()+RAND()+RAND()+RAND()+RAND()+RAND())-6))-1)+PT_Y5_MC!AC67)</x:f>
        <x:v>3407974.1171244862</x:v>
      </x:c>
      <x:c r="AC234" s="16" t="n">
        <x:f>MAX(0,AB234*(1+EXP((LN(1+Assumptions!$C$60)-0.5*Assumptions!$C$61^2)+Assumptions!$C$61*((RAND()+RAND()+RAND()+RAND()+RAND()+RAND()+RAND()+RAND()+RAND()+RAND()+RAND()+RAND())-6))-1)+PT_Y5_MC!AD67)</x:f>
        <x:v>3548829.963743667</x:v>
      </x:c>
      <x:c r="AD234" s="16" t="n">
        <x:f>MAX(0,AC234*(1+EXP((LN(1+Assumptions!$C$60)-0.5*Assumptions!$C$61^2)+Assumptions!$C$61*((RAND()+RAND()+RAND()+RAND()+RAND()+RAND()+RAND()+RAND()+RAND()+RAND()+RAND()+RAND())-6))-1)+PT_Y5_MC!AE67)</x:f>
        <x:v>4552579.087431214</x:v>
      </x:c>
      <x:c r="AE234" s="16" t="n">
        <x:f>MAX(0,AD234*(1+EXP((LN(1+Assumptions!$C$60)-0.5*Assumptions!$C$61^2)+Assumptions!$C$61*((RAND()+RAND()+RAND()+RAND()+RAND()+RAND()+RAND()+RAND()+RAND()+RAND()+RAND()+RAND())-6))-1)+PT_Y5_MC!AF67)</x:f>
        <x:v>4516402.8366890345</x:v>
      </x:c>
      <x:c r="AF234" s="16" t="n">
        <x:f>MAX(0,AE234*(1+EXP((LN(1+Assumptions!$C$60)-0.5*Assumptions!$C$61^2)+Assumptions!$C$61*((RAND()+RAND()+RAND()+RAND()+RAND()+RAND()+RAND()+RAND()+RAND()+RAND()+RAND()+RAND())-6))-1)+PT_Y5_MC!AG67)</x:f>
        <x:v>3892400.0091045992</x:v>
      </x:c>
    </x:row>
    <x:row r="235">
      <x:c r="A235" s="39">
        <x:v>231</x:v>
      </x:c>
      <x:c r="B235" s="16" t="n">
        <x:f>PT_Y5_MC!C68</x:f>
        <x:v>1029031.25</x:v>
      </x:c>
      <x:c r="C235" s="16" t="n">
        <x:f>MAX(0,B235*(1+EXP((LN(1+Assumptions!$C$60)-0.5*Assumptions!$C$61^2)+Assumptions!$C$61*((RAND()+RAND()+RAND()+RAND()+RAND()+RAND()+RAND()+RAND()+RAND()+RAND()+RAND()+RAND())-6))-1)+PT_Y5_MC!D67)</x:f>
        <x:v>1166029.76771399</x:v>
      </x:c>
      <x:c r="D235" s="16" t="n">
        <x:f>MAX(0,C235*(1+EXP((LN(1+Assumptions!$C$60)-0.5*Assumptions!$C$61^2)+Assumptions!$C$61*((RAND()+RAND()+RAND()+RAND()+RAND()+RAND()+RAND()+RAND()+RAND()+RAND()+RAND()+RAND())-6))-1)+PT_Y5_MC!E67)</x:f>
        <x:v>1189156.2230804546</x:v>
      </x:c>
      <x:c r="E235" s="16" t="n">
        <x:f>MAX(0,D235*(1+EXP((LN(1+Assumptions!$C$60)-0.5*Assumptions!$C$61^2)+Assumptions!$C$61*((RAND()+RAND()+RAND()+RAND()+RAND()+RAND()+RAND()+RAND()+RAND()+RAND()+RAND()+RAND())-6))-1)+PT_Y5_MC!F67)</x:f>
        <x:v>1519723.3827573087</x:v>
      </x:c>
      <x:c r="F235" s="16" t="n">
        <x:f>MAX(0,E235*(1+EXP((LN(1+Assumptions!$C$60)-0.5*Assumptions!$C$61^2)+Assumptions!$C$61*((RAND()+RAND()+RAND()+RAND()+RAND()+RAND()+RAND()+RAND()+RAND()+RAND()+RAND()+RAND())-6))-1)+PT_Y5_MC!G67)</x:f>
        <x:v>1861350.845123317</x:v>
      </x:c>
      <x:c r="G235" s="16" t="n">
        <x:f>MAX(0,F235*(1+EXP((LN(1+Assumptions!$C$60)-0.5*Assumptions!$C$61^2)+Assumptions!$C$61*((RAND()+RAND()+RAND()+RAND()+RAND()+RAND()+RAND()+RAND()+RAND()+RAND()+RAND()+RAND())-6))-1)+PT_Y5_MC!H67)</x:f>
        <x:v>2171893.0099286106</x:v>
      </x:c>
      <x:c r="H235" s="16" t="n">
        <x:f>MAX(0,G235*(1+EXP((LN(1+Assumptions!$C$60)-0.5*Assumptions!$C$61^2)+Assumptions!$C$61*((RAND()+RAND()+RAND()+RAND()+RAND()+RAND()+RAND()+RAND()+RAND()+RAND()+RAND()+RAND())-6))-1)+PT_Y5_MC!I67)</x:f>
        <x:v>2615453.2588333907</x:v>
      </x:c>
      <x:c r="I235" s="16" t="n">
        <x:f>MAX(0,H235*(1+EXP((LN(1+Assumptions!$C$60)-0.5*Assumptions!$C$61^2)+Assumptions!$C$61*((RAND()+RAND()+RAND()+RAND()+RAND()+RAND()+RAND()+RAND()+RAND()+RAND()+RAND()+RAND())-6))-1)+PT_Y5_MC!J67)</x:f>
        <x:v>2665047.950251028</x:v>
      </x:c>
      <x:c r="J235" s="16" t="n">
        <x:f>MAX(0,I235*(1+EXP((LN(1+Assumptions!$C$60)-0.5*Assumptions!$C$61^2)+Assumptions!$C$61*((RAND()+RAND()+RAND()+RAND()+RAND()+RAND()+RAND()+RAND()+RAND()+RAND()+RAND()+RAND())-6))-1)+PT_Y5_MC!K67)</x:f>
        <x:v>3117704.2951674997</x:v>
      </x:c>
      <x:c r="K235" s="16" t="n">
        <x:f>MAX(0,J235*(1+EXP((LN(1+Assumptions!$C$60)-0.5*Assumptions!$C$61^2)+Assumptions!$C$61*((RAND()+RAND()+RAND()+RAND()+RAND()+RAND()+RAND()+RAND()+RAND()+RAND()+RAND()+RAND())-6))-1)+PT_Y5_MC!L67)</x:f>
        <x:v>2822519.266990438</x:v>
      </x:c>
      <x:c r="L235" s="16" t="n">
        <x:f>MAX(0,K235*(1+EXP((LN(1+Assumptions!$C$60)-0.5*Assumptions!$C$61^2)+Assumptions!$C$61*((RAND()+RAND()+RAND()+RAND()+RAND()+RAND()+RAND()+RAND()+RAND()+RAND()+RAND()+RAND())-6))-1)+PT_Y5_MC!M67)</x:f>
        <x:v>3286861.996042177</x:v>
      </x:c>
      <x:c r="M235" s="16" t="n">
        <x:f>MAX(0,L235*(1+EXP((LN(1+Assumptions!$C$60)-0.5*Assumptions!$C$61^2)+Assumptions!$C$61*((RAND()+RAND()+RAND()+RAND()+RAND()+RAND()+RAND()+RAND()+RAND()+RAND()+RAND()+RAND())-6))-1)+PT_Y5_MC!N67)</x:f>
        <x:v>2787235.3824070436</x:v>
      </x:c>
      <x:c r="N235" s="16" t="n">
        <x:f>MAX(0,M235*(1+EXP((LN(1+Assumptions!$C$60)-0.5*Assumptions!$C$61^2)+Assumptions!$C$61*((RAND()+RAND()+RAND()+RAND()+RAND()+RAND()+RAND()+RAND()+RAND()+RAND()+RAND()+RAND())-6))-1)+PT_Y5_MC!O67)</x:f>
        <x:v>3180726.3191290516</x:v>
      </x:c>
      <x:c r="O235" s="16" t="n">
        <x:f>MAX(0,N235*(1+EXP((LN(1+Assumptions!$C$60)-0.5*Assumptions!$C$61^2)+Assumptions!$C$61*((RAND()+RAND()+RAND()+RAND()+RAND()+RAND()+RAND()+RAND()+RAND()+RAND()+RAND()+RAND())-6))-1)+PT_Y5_MC!P67)</x:f>
        <x:v>2876815.3280995595</x:v>
      </x:c>
      <x:c r="P235" s="16" t="n">
        <x:f>MAX(0,O235*(1+EXP((LN(1+Assumptions!$C$60)-0.5*Assumptions!$C$61^2)+Assumptions!$C$61*((RAND()+RAND()+RAND()+RAND()+RAND()+RAND()+RAND()+RAND()+RAND()+RAND()+RAND()+RAND())-6))-1)+PT_Y5_MC!Q67)</x:f>
        <x:v>2640064.336828711</x:v>
      </x:c>
      <x:c r="Q235" s="16" t="n">
        <x:f>MAX(0,P235*(1+EXP((LN(1+Assumptions!$C$60)-0.5*Assumptions!$C$61^2)+Assumptions!$C$61*((RAND()+RAND()+RAND()+RAND()+RAND()+RAND()+RAND()+RAND()+RAND()+RAND()+RAND()+RAND())-6))-1)+PT_Y5_MC!R67)</x:f>
        <x:v>3176277.9871052424</x:v>
      </x:c>
      <x:c r="R235" s="16" t="n">
        <x:f>MAX(0,Q235*(1+EXP((LN(1+Assumptions!$C$60)-0.5*Assumptions!$C$61^2)+Assumptions!$C$61*((RAND()+RAND()+RAND()+RAND()+RAND()+RAND()+RAND()+RAND()+RAND()+RAND()+RAND()+RAND())-6))-1)+PT_Y5_MC!S67)</x:f>
        <x:v>3847709.9843810974</x:v>
      </x:c>
      <x:c r="S235" s="16" t="n">
        <x:f>MAX(0,R235*(1+EXP((LN(1+Assumptions!$C$60)-0.5*Assumptions!$C$61^2)+Assumptions!$C$61*((RAND()+RAND()+RAND()+RAND()+RAND()+RAND()+RAND()+RAND()+RAND()+RAND()+RAND()+RAND())-6))-1)+PT_Y5_MC!T67)</x:f>
        <x:v>3469224.6470986595</x:v>
      </x:c>
      <x:c r="T235" s="16" t="n">
        <x:f>MAX(0,S235*(1+EXP((LN(1+Assumptions!$C$60)-0.5*Assumptions!$C$61^2)+Assumptions!$C$61*((RAND()+RAND()+RAND()+RAND()+RAND()+RAND()+RAND()+RAND()+RAND()+RAND()+RAND()+RAND())-6))-1)+PT_Y5_MC!U67)</x:f>
        <x:v>3574165.5061594034</x:v>
      </x:c>
      <x:c r="U235" s="16" t="n">
        <x:f>MAX(0,T235*(1+EXP((LN(1+Assumptions!$C$60)-0.5*Assumptions!$C$61^2)+Assumptions!$C$61*((RAND()+RAND()+RAND()+RAND()+RAND()+RAND()+RAND()+RAND()+RAND()+RAND()+RAND()+RAND())-6))-1)+PT_Y5_MC!V67)</x:f>
        <x:v>3515654.123707569</x:v>
      </x:c>
      <x:c r="V235" s="16" t="n">
        <x:f>MAX(0,U235*(1+EXP((LN(1+Assumptions!$C$60)-0.5*Assumptions!$C$61^2)+Assumptions!$C$61*((RAND()+RAND()+RAND()+RAND()+RAND()+RAND()+RAND()+RAND()+RAND()+RAND()+RAND()+RAND())-6))-1)+PT_Y5_MC!W67)</x:f>
        <x:v>3632528.6961179674</x:v>
      </x:c>
      <x:c r="W235" s="16" t="n">
        <x:f>MAX(0,V235*(1+EXP((LN(1+Assumptions!$C$60)-0.5*Assumptions!$C$61^2)+Assumptions!$C$61*((RAND()+RAND()+RAND()+RAND()+RAND()+RAND()+RAND()+RAND()+RAND()+RAND()+RAND()+RAND())-6))-1)+PT_Y5_MC!X67)</x:f>
        <x:v>4192039.4320954373</x:v>
      </x:c>
      <x:c r="X235" s="16" t="n">
        <x:f>MAX(0,W235*(1+EXP((LN(1+Assumptions!$C$60)-0.5*Assumptions!$C$61^2)+Assumptions!$C$61*((RAND()+RAND()+RAND()+RAND()+RAND()+RAND()+RAND()+RAND()+RAND()+RAND()+RAND()+RAND())-6))-1)+PT_Y5_MC!Y67)</x:f>
        <x:v>4747966.599341707</x:v>
      </x:c>
      <x:c r="Y235" s="16" t="n">
        <x:f>MAX(0,X235*(1+EXP((LN(1+Assumptions!$C$60)-0.5*Assumptions!$C$61^2)+Assumptions!$C$61*((RAND()+RAND()+RAND()+RAND()+RAND()+RAND()+RAND()+RAND()+RAND()+RAND()+RAND()+RAND())-6))-1)+PT_Y5_MC!Z67)</x:f>
        <x:v>5615688.6865455285</x:v>
      </x:c>
      <x:c r="Z235" s="16" t="n">
        <x:f>MAX(0,Y235*(1+EXP((LN(1+Assumptions!$C$60)-0.5*Assumptions!$C$61^2)+Assumptions!$C$61*((RAND()+RAND()+RAND()+RAND()+RAND()+RAND()+RAND()+RAND()+RAND()+RAND()+RAND()+RAND())-6))-1)+PT_Y5_MC!AA67)</x:f>
        <x:v>5283379.838963543</x:v>
      </x:c>
      <x:c r="AA235" s="16" t="n">
        <x:f>MAX(0,Z235*(1+EXP((LN(1+Assumptions!$C$60)-0.5*Assumptions!$C$61^2)+Assumptions!$C$61*((RAND()+RAND()+RAND()+RAND()+RAND()+RAND()+RAND()+RAND()+RAND()+RAND()+RAND()+RAND())-6))-1)+PT_Y5_MC!AB67)</x:f>
        <x:v>7692827.58267024</x:v>
      </x:c>
      <x:c r="AB235" s="16" t="n">
        <x:f>MAX(0,AA235*(1+EXP((LN(1+Assumptions!$C$60)-0.5*Assumptions!$C$61^2)+Assumptions!$C$61*((RAND()+RAND()+RAND()+RAND()+RAND()+RAND()+RAND()+RAND()+RAND()+RAND()+RAND()+RAND())-6))-1)+PT_Y5_MC!AC67)</x:f>
        <x:v>7803269.624685065</x:v>
      </x:c>
      <x:c r="AC235" s="16" t="n">
        <x:f>MAX(0,AB235*(1+EXP((LN(1+Assumptions!$C$60)-0.5*Assumptions!$C$61^2)+Assumptions!$C$61*((RAND()+RAND()+RAND()+RAND()+RAND()+RAND()+RAND()+RAND()+RAND()+RAND()+RAND()+RAND())-6))-1)+PT_Y5_MC!AD67)</x:f>
        <x:v>9908723.604058478</x:v>
      </x:c>
      <x:c r="AD235" s="16" t="n">
        <x:f>MAX(0,AC235*(1+EXP((LN(1+Assumptions!$C$60)-0.5*Assumptions!$C$61^2)+Assumptions!$C$61*((RAND()+RAND()+RAND()+RAND()+RAND()+RAND()+RAND()+RAND()+RAND()+RAND()+RAND()+RAND())-6))-1)+PT_Y5_MC!AE67)</x:f>
        <x:v>11026275.411103707</x:v>
      </x:c>
      <x:c r="AE235" s="16" t="n">
        <x:f>MAX(0,AD235*(1+EXP((LN(1+Assumptions!$C$60)-0.5*Assumptions!$C$61^2)+Assumptions!$C$61*((RAND()+RAND()+RAND()+RAND()+RAND()+RAND()+RAND()+RAND()+RAND()+RAND()+RAND()+RAND())-6))-1)+PT_Y5_MC!AF67)</x:f>
        <x:v>11188806.99678875</x:v>
      </x:c>
      <x:c r="AF235" s="16" t="n">
        <x:f>MAX(0,AE235*(1+EXP((LN(1+Assumptions!$C$60)-0.5*Assumptions!$C$61^2)+Assumptions!$C$61*((RAND()+RAND()+RAND()+RAND()+RAND()+RAND()+RAND()+RAND()+RAND()+RAND()+RAND()+RAND())-6))-1)+PT_Y5_MC!AG67)</x:f>
        <x:v>9776504.423373226</x:v>
      </x:c>
    </x:row>
    <x:row r="236">
      <x:c r="A236" s="39">
        <x:v>232</x:v>
      </x:c>
      <x:c r="B236" s="16" t="n">
        <x:f>PT_Y5_MC!C68</x:f>
        <x:v>1029031.25</x:v>
      </x:c>
      <x:c r="C236" s="16" t="n">
        <x:f>MAX(0,B236*(1+EXP((LN(1+Assumptions!$C$60)-0.5*Assumptions!$C$61^2)+Assumptions!$C$61*((RAND()+RAND()+RAND()+RAND()+RAND()+RAND()+RAND()+RAND()+RAND()+RAND()+RAND()+RAND())-6))-1)+PT_Y5_MC!D67)</x:f>
        <x:v>1339421.649357047</x:v>
      </x:c>
      <x:c r="D236" s="16" t="n">
        <x:f>MAX(0,C236*(1+EXP((LN(1+Assumptions!$C$60)-0.5*Assumptions!$C$61^2)+Assumptions!$C$61*((RAND()+RAND()+RAND()+RAND()+RAND()+RAND()+RAND()+RAND()+RAND()+RAND()+RAND()+RAND())-6))-1)+PT_Y5_MC!E67)</x:f>
        <x:v>1537282.0078484586</x:v>
      </x:c>
      <x:c r="E236" s="16" t="n">
        <x:f>MAX(0,D236*(1+EXP((LN(1+Assumptions!$C$60)-0.5*Assumptions!$C$61^2)+Assumptions!$C$61*((RAND()+RAND()+RAND()+RAND()+RAND()+RAND()+RAND()+RAND()+RAND()+RAND()+RAND()+RAND())-6))-1)+PT_Y5_MC!F67)</x:f>
        <x:v>1384010.9161191157</x:v>
      </x:c>
      <x:c r="F236" s="16" t="n">
        <x:f>MAX(0,E236*(1+EXP((LN(1+Assumptions!$C$60)-0.5*Assumptions!$C$61^2)+Assumptions!$C$61*((RAND()+RAND()+RAND()+RAND()+RAND()+RAND()+RAND()+RAND()+RAND()+RAND()+RAND()+RAND())-6))-1)+PT_Y5_MC!G67)</x:f>
        <x:v>1143872.3544552943</x:v>
      </x:c>
      <x:c r="G236" s="16" t="n">
        <x:f>MAX(0,F236*(1+EXP((LN(1+Assumptions!$C$60)-0.5*Assumptions!$C$61^2)+Assumptions!$C$61*((RAND()+RAND()+RAND()+RAND()+RAND()+RAND()+RAND()+RAND()+RAND()+RAND()+RAND()+RAND())-6))-1)+PT_Y5_MC!H67)</x:f>
        <x:v>843650.2816919873</x:v>
      </x:c>
      <x:c r="H236" s="16" t="n">
        <x:f>MAX(0,G236*(1+EXP((LN(1+Assumptions!$C$60)-0.5*Assumptions!$C$61^2)+Assumptions!$C$61*((RAND()+RAND()+RAND()+RAND()+RAND()+RAND()+RAND()+RAND()+RAND()+RAND()+RAND()+RAND())-6))-1)+PT_Y5_MC!I67)</x:f>
        <x:v>879701.7494950582</x:v>
      </x:c>
      <x:c r="I236" s="16" t="n">
        <x:f>MAX(0,H236*(1+EXP((LN(1+Assumptions!$C$60)-0.5*Assumptions!$C$61^2)+Assumptions!$C$61*((RAND()+RAND()+RAND()+RAND()+RAND()+RAND()+RAND()+RAND()+RAND()+RAND()+RAND()+RAND())-6))-1)+PT_Y5_MC!J67)</x:f>
        <x:v>886111.9542676563</x:v>
      </x:c>
      <x:c r="J236" s="16" t="n">
        <x:f>MAX(0,I236*(1+EXP((LN(1+Assumptions!$C$60)-0.5*Assumptions!$C$61^2)+Assumptions!$C$61*((RAND()+RAND()+RAND()+RAND()+RAND()+RAND()+RAND()+RAND()+RAND()+RAND()+RAND()+RAND())-6))-1)+PT_Y5_MC!K67)</x:f>
        <x:v>1003859.0449123179</x:v>
      </x:c>
      <x:c r="K236" s="16" t="n">
        <x:f>MAX(0,J236*(1+EXP((LN(1+Assumptions!$C$60)-0.5*Assumptions!$C$61^2)+Assumptions!$C$61*((RAND()+RAND()+RAND()+RAND()+RAND()+RAND()+RAND()+RAND()+RAND()+RAND()+RAND()+RAND())-6))-1)+PT_Y5_MC!L67)</x:f>
        <x:v>1278584.577959594</x:v>
      </x:c>
      <x:c r="L236" s="16" t="n">
        <x:f>MAX(0,K236*(1+EXP((LN(1+Assumptions!$C$60)-0.5*Assumptions!$C$61^2)+Assumptions!$C$61*((RAND()+RAND()+RAND()+RAND()+RAND()+RAND()+RAND()+RAND()+RAND()+RAND()+RAND()+RAND())-6))-1)+PT_Y5_MC!M67)</x:f>
        <x:v>1571961.293283955</x:v>
      </x:c>
      <x:c r="M236" s="16" t="n">
        <x:f>MAX(0,L236*(1+EXP((LN(1+Assumptions!$C$60)-0.5*Assumptions!$C$61^2)+Assumptions!$C$61*((RAND()+RAND()+RAND()+RAND()+RAND()+RAND()+RAND()+RAND()+RAND()+RAND()+RAND()+RAND())-6))-1)+PT_Y5_MC!N67)</x:f>
        <x:v>1592706.96142729</x:v>
      </x:c>
      <x:c r="N236" s="16" t="n">
        <x:f>MAX(0,M236*(1+EXP((LN(1+Assumptions!$C$60)-0.5*Assumptions!$C$61^2)+Assumptions!$C$61*((RAND()+RAND()+RAND()+RAND()+RAND()+RAND()+RAND()+RAND()+RAND()+RAND()+RAND()+RAND())-6))-1)+PT_Y5_MC!O67)</x:f>
        <x:v>1986367.2300380638</x:v>
      </x:c>
      <x:c r="O236" s="16" t="n">
        <x:f>MAX(0,N236*(1+EXP((LN(1+Assumptions!$C$60)-0.5*Assumptions!$C$61^2)+Assumptions!$C$61*((RAND()+RAND()+RAND()+RAND()+RAND()+RAND()+RAND()+RAND()+RAND()+RAND()+RAND()+RAND())-6))-1)+PT_Y5_MC!P67)</x:f>
        <x:v>2198199.9830880794</x:v>
      </x:c>
      <x:c r="P236" s="16" t="n">
        <x:f>MAX(0,O236*(1+EXP((LN(1+Assumptions!$C$60)-0.5*Assumptions!$C$61^2)+Assumptions!$C$61*((RAND()+RAND()+RAND()+RAND()+RAND()+RAND()+RAND()+RAND()+RAND()+RAND()+RAND()+RAND())-6))-1)+PT_Y5_MC!Q67)</x:f>
        <x:v>2055617.848765477</x:v>
      </x:c>
      <x:c r="Q236" s="16" t="n">
        <x:f>MAX(0,P236*(1+EXP((LN(1+Assumptions!$C$60)-0.5*Assumptions!$C$61^2)+Assumptions!$C$61*((RAND()+RAND()+RAND()+RAND()+RAND()+RAND()+RAND()+RAND()+RAND()+RAND()+RAND()+RAND())-6))-1)+PT_Y5_MC!R67)</x:f>
        <x:v>2433618.8498246055</x:v>
      </x:c>
      <x:c r="R236" s="16" t="n">
        <x:f>MAX(0,Q236*(1+EXP((LN(1+Assumptions!$C$60)-0.5*Assumptions!$C$61^2)+Assumptions!$C$61*((RAND()+RAND()+RAND()+RAND()+RAND()+RAND()+RAND()+RAND()+RAND()+RAND()+RAND()+RAND())-6))-1)+PT_Y5_MC!S67)</x:f>
        <x:v>2320193.906811291</x:v>
      </x:c>
      <x:c r="S236" s="16" t="n">
        <x:f>MAX(0,R236*(1+EXP((LN(1+Assumptions!$C$60)-0.5*Assumptions!$C$61^2)+Assumptions!$C$61*((RAND()+RAND()+RAND()+RAND()+RAND()+RAND()+RAND()+RAND()+RAND()+RAND()+RAND()+RAND())-6))-1)+PT_Y5_MC!T67)</x:f>
        <x:v>2939369.422588101</x:v>
      </x:c>
      <x:c r="T236" s="16" t="n">
        <x:f>MAX(0,S236*(1+EXP((LN(1+Assumptions!$C$60)-0.5*Assumptions!$C$61^2)+Assumptions!$C$61*((RAND()+RAND()+RAND()+RAND()+RAND()+RAND()+RAND()+RAND()+RAND()+RAND()+RAND()+RAND())-6))-1)+PT_Y5_MC!U67)</x:f>
        <x:v>3184964.9093136177</x:v>
      </x:c>
      <x:c r="U236" s="16" t="n">
        <x:f>MAX(0,T236*(1+EXP((LN(1+Assumptions!$C$60)-0.5*Assumptions!$C$61^2)+Assumptions!$C$61*((RAND()+RAND()+RAND()+RAND()+RAND()+RAND()+RAND()+RAND()+RAND()+RAND()+RAND()+RAND())-6))-1)+PT_Y5_MC!V67)</x:f>
        <x:v>3151735.801522399</x:v>
      </x:c>
      <x:c r="V236" s="16" t="n">
        <x:f>MAX(0,U236*(1+EXP((LN(1+Assumptions!$C$60)-0.5*Assumptions!$C$61^2)+Assumptions!$C$61*((RAND()+RAND()+RAND()+RAND()+RAND()+RAND()+RAND()+RAND()+RAND()+RAND()+RAND()+RAND())-6))-1)+PT_Y5_MC!W67)</x:f>
        <x:v>3000670.338466817</x:v>
      </x:c>
      <x:c r="W236" s="16" t="n">
        <x:f>MAX(0,V236*(1+EXP((LN(1+Assumptions!$C$60)-0.5*Assumptions!$C$61^2)+Assumptions!$C$61*((RAND()+RAND()+RAND()+RAND()+RAND()+RAND()+RAND()+RAND()+RAND()+RAND()+RAND()+RAND())-6))-1)+PT_Y5_MC!X67)</x:f>
        <x:v>3122440.8652619347</x:v>
      </x:c>
      <x:c r="X236" s="16" t="n">
        <x:f>MAX(0,W236*(1+EXP((LN(1+Assumptions!$C$60)-0.5*Assumptions!$C$61^2)+Assumptions!$C$61*((RAND()+RAND()+RAND()+RAND()+RAND()+RAND()+RAND()+RAND()+RAND()+RAND()+RAND()+RAND())-6))-1)+PT_Y5_MC!Y67)</x:f>
        <x:v>2771628.4458204643</x:v>
      </x:c>
      <x:c r="Y236" s="16" t="n">
        <x:f>MAX(0,X236*(1+EXP((LN(1+Assumptions!$C$60)-0.5*Assumptions!$C$61^2)+Assumptions!$C$61*((RAND()+RAND()+RAND()+RAND()+RAND()+RAND()+RAND()+RAND()+RAND()+RAND()+RAND()+RAND())-6))-1)+PT_Y5_MC!Z67)</x:f>
        <x:v>3027736.497964179</x:v>
      </x:c>
      <x:c r="Z236" s="16" t="n">
        <x:f>MAX(0,Y236*(1+EXP((LN(1+Assumptions!$C$60)-0.5*Assumptions!$C$61^2)+Assumptions!$C$61*((RAND()+RAND()+RAND()+RAND()+RAND()+RAND()+RAND()+RAND()+RAND()+RAND()+RAND()+RAND())-6))-1)+PT_Y5_MC!AA67)</x:f>
        <x:v>2775081.0479879235</x:v>
      </x:c>
      <x:c r="AA236" s="16" t="n">
        <x:f>MAX(0,Z236*(1+EXP((LN(1+Assumptions!$C$60)-0.5*Assumptions!$C$61^2)+Assumptions!$C$61*((RAND()+RAND()+RAND()+RAND()+RAND()+RAND()+RAND()+RAND()+RAND()+RAND()+RAND()+RAND())-6))-1)+PT_Y5_MC!AB67)</x:f>
        <x:v>2454497.770169423</x:v>
      </x:c>
      <x:c r="AB236" s="16" t="n">
        <x:f>MAX(0,AA236*(1+EXP((LN(1+Assumptions!$C$60)-0.5*Assumptions!$C$61^2)+Assumptions!$C$61*((RAND()+RAND()+RAND()+RAND()+RAND()+RAND()+RAND()+RAND()+RAND()+RAND()+RAND()+RAND())-6))-1)+PT_Y5_MC!AC67)</x:f>
        <x:v>2026167.6653672366</x:v>
      </x:c>
      <x:c r="AC236" s="16" t="n">
        <x:f>MAX(0,AB236*(1+EXP((LN(1+Assumptions!$C$60)-0.5*Assumptions!$C$61^2)+Assumptions!$C$61*((RAND()+RAND()+RAND()+RAND()+RAND()+RAND()+RAND()+RAND()+RAND()+RAND()+RAND()+RAND())-6))-1)+PT_Y5_MC!AD67)</x:f>
        <x:v>2182049.9704173766</x:v>
      </x:c>
      <x:c r="AD236" s="16" t="n">
        <x:f>MAX(0,AC236*(1+EXP((LN(1+Assumptions!$C$60)-0.5*Assumptions!$C$61^2)+Assumptions!$C$61*((RAND()+RAND()+RAND()+RAND()+RAND()+RAND()+RAND()+RAND()+RAND()+RAND()+RAND()+RAND())-6))-1)+PT_Y5_MC!AE67)</x:f>
        <x:v>2306052.536248653</x:v>
      </x:c>
      <x:c r="AE236" s="16" t="n">
        <x:f>MAX(0,AD236*(1+EXP((LN(1+Assumptions!$C$60)-0.5*Assumptions!$C$61^2)+Assumptions!$C$61*((RAND()+RAND()+RAND()+RAND()+RAND()+RAND()+RAND()+RAND()+RAND()+RAND()+RAND()+RAND())-6))-1)+PT_Y5_MC!AF67)</x:f>
        <x:v>2178858.841102508</x:v>
      </x:c>
      <x:c r="AF236" s="16" t="n">
        <x:f>MAX(0,AE236*(1+EXP((LN(1+Assumptions!$C$60)-0.5*Assumptions!$C$61^2)+Assumptions!$C$61*((RAND()+RAND()+RAND()+RAND()+RAND()+RAND()+RAND()+RAND()+RAND()+RAND()+RAND()+RAND())-6))-1)+PT_Y5_MC!AG67)</x:f>
        <x:v>2361438.871531561</x:v>
      </x:c>
    </x:row>
    <x:row r="237">
      <x:c r="A237" s="39">
        <x:v>233</x:v>
      </x:c>
      <x:c r="B237" s="16" t="n">
        <x:f>PT_Y5_MC!C68</x:f>
        <x:v>1029031.25</x:v>
      </x:c>
      <x:c r="C237" s="16" t="n">
        <x:f>MAX(0,B237*(1+EXP((LN(1+Assumptions!$C$60)-0.5*Assumptions!$C$61^2)+Assumptions!$C$61*((RAND()+RAND()+RAND()+RAND()+RAND()+RAND()+RAND()+RAND()+RAND()+RAND()+RAND()+RAND())-6))-1)+PT_Y5_MC!D67)</x:f>
        <x:v>1125252.718430933</x:v>
      </x:c>
      <x:c r="D237" s="16" t="n">
        <x:f>MAX(0,C237*(1+EXP((LN(1+Assumptions!$C$60)-0.5*Assumptions!$C$61^2)+Assumptions!$C$61*((RAND()+RAND()+RAND()+RAND()+RAND()+RAND()+RAND()+RAND()+RAND()+RAND()+RAND()+RAND())-6))-1)+PT_Y5_MC!E67)</x:f>
        <x:v>1170938.0292002994</x:v>
      </x:c>
      <x:c r="E237" s="16" t="n">
        <x:f>MAX(0,D237*(1+EXP((LN(1+Assumptions!$C$60)-0.5*Assumptions!$C$61^2)+Assumptions!$C$61*((RAND()+RAND()+RAND()+RAND()+RAND()+RAND()+RAND()+RAND()+RAND()+RAND()+RAND()+RAND())-6))-1)+PT_Y5_MC!F67)</x:f>
        <x:v>1361021.8307200626</x:v>
      </x:c>
      <x:c r="F237" s="16" t="n">
        <x:f>MAX(0,E237*(1+EXP((LN(1+Assumptions!$C$60)-0.5*Assumptions!$C$61^2)+Assumptions!$C$61*((RAND()+RAND()+RAND()+RAND()+RAND()+RAND()+RAND()+RAND()+RAND()+RAND()+RAND()+RAND())-6))-1)+PT_Y5_MC!G67)</x:f>
        <x:v>1385208.2832629855</x:v>
      </x:c>
      <x:c r="G237" s="16" t="n">
        <x:f>MAX(0,F237*(1+EXP((LN(1+Assumptions!$C$60)-0.5*Assumptions!$C$61^2)+Assumptions!$C$61*((RAND()+RAND()+RAND()+RAND()+RAND()+RAND()+RAND()+RAND()+RAND()+RAND()+RAND()+RAND())-6))-1)+PT_Y5_MC!H67)</x:f>
        <x:v>1785273.408189352</x:v>
      </x:c>
      <x:c r="H237" s="16" t="n">
        <x:f>MAX(0,G237*(1+EXP((LN(1+Assumptions!$C$60)-0.5*Assumptions!$C$61^2)+Assumptions!$C$61*((RAND()+RAND()+RAND()+RAND()+RAND()+RAND()+RAND()+RAND()+RAND()+RAND()+RAND()+RAND())-6))-1)+PT_Y5_MC!I67)</x:f>
        <x:v>2039783.918686556</x:v>
      </x:c>
      <x:c r="I237" s="16" t="n">
        <x:f>MAX(0,H237*(1+EXP((LN(1+Assumptions!$C$60)-0.5*Assumptions!$C$61^2)+Assumptions!$C$61*((RAND()+RAND()+RAND()+RAND()+RAND()+RAND()+RAND()+RAND()+RAND()+RAND()+RAND()+RAND())-6))-1)+PT_Y5_MC!J67)</x:f>
        <x:v>2196644.200954021</x:v>
      </x:c>
      <x:c r="J237" s="16" t="n">
        <x:f>MAX(0,I237*(1+EXP((LN(1+Assumptions!$C$60)-0.5*Assumptions!$C$61^2)+Assumptions!$C$61*((RAND()+RAND()+RAND()+RAND()+RAND()+RAND()+RAND()+RAND()+RAND()+RAND()+RAND()+RAND())-6))-1)+PT_Y5_MC!K67)</x:f>
        <x:v>2067141.0481632468</x:v>
      </x:c>
      <x:c r="K237" s="16" t="n">
        <x:f>MAX(0,J237*(1+EXP((LN(1+Assumptions!$C$60)-0.5*Assumptions!$C$61^2)+Assumptions!$C$61*((RAND()+RAND()+RAND()+RAND()+RAND()+RAND()+RAND()+RAND()+RAND()+RAND()+RAND()+RAND())-6))-1)+PT_Y5_MC!L67)</x:f>
        <x:v>2151579.138658418</x:v>
      </x:c>
      <x:c r="L237" s="16" t="n">
        <x:f>MAX(0,K237*(1+EXP((LN(1+Assumptions!$C$60)-0.5*Assumptions!$C$61^2)+Assumptions!$C$61*((RAND()+RAND()+RAND()+RAND()+RAND()+RAND()+RAND()+RAND()+RAND()+RAND()+RAND()+RAND())-6))-1)+PT_Y5_MC!M67)</x:f>
        <x:v>2209423.3923720196</x:v>
      </x:c>
      <x:c r="M237" s="16" t="n">
        <x:f>MAX(0,L237*(1+EXP((LN(1+Assumptions!$C$60)-0.5*Assumptions!$C$61^2)+Assumptions!$C$61*((RAND()+RAND()+RAND()+RAND()+RAND()+RAND()+RAND()+RAND()+RAND()+RAND()+RAND()+RAND())-6))-1)+PT_Y5_MC!N67)</x:f>
        <x:v>1981245.2042566896</x:v>
      </x:c>
      <x:c r="N237" s="16" t="n">
        <x:f>MAX(0,M237*(1+EXP((LN(1+Assumptions!$C$60)-0.5*Assumptions!$C$61^2)+Assumptions!$C$61*((RAND()+RAND()+RAND()+RAND()+RAND()+RAND()+RAND()+RAND()+RAND()+RAND()+RAND()+RAND())-6))-1)+PT_Y5_MC!O67)</x:f>
        <x:v>2581268.108083426</x:v>
      </x:c>
      <x:c r="O237" s="16" t="n">
        <x:f>MAX(0,N237*(1+EXP((LN(1+Assumptions!$C$60)-0.5*Assumptions!$C$61^2)+Assumptions!$C$61*((RAND()+RAND()+RAND()+RAND()+RAND()+RAND()+RAND()+RAND()+RAND()+RAND()+RAND()+RAND())-6))-1)+PT_Y5_MC!P67)</x:f>
        <x:v>2243228.5847141864</x:v>
      </x:c>
      <x:c r="P237" s="16" t="n">
        <x:f>MAX(0,O237*(1+EXP((LN(1+Assumptions!$C$60)-0.5*Assumptions!$C$61^2)+Assumptions!$C$61*((RAND()+RAND()+RAND()+RAND()+RAND()+RAND()+RAND()+RAND()+RAND()+RAND()+RAND()+RAND())-6))-1)+PT_Y5_MC!Q67)</x:f>
        <x:v>2468354.9552432704</x:v>
      </x:c>
      <x:c r="Q237" s="16" t="n">
        <x:f>MAX(0,P237*(1+EXP((LN(1+Assumptions!$C$60)-0.5*Assumptions!$C$61^2)+Assumptions!$C$61*((RAND()+RAND()+RAND()+RAND()+RAND()+RAND()+RAND()+RAND()+RAND()+RAND()+RAND()+RAND())-6))-1)+PT_Y5_MC!R67)</x:f>
        <x:v>2005355.911166044</x:v>
      </x:c>
      <x:c r="R237" s="16" t="n">
        <x:f>MAX(0,Q237*(1+EXP((LN(1+Assumptions!$C$60)-0.5*Assumptions!$C$61^2)+Assumptions!$C$61*((RAND()+RAND()+RAND()+RAND()+RAND()+RAND()+RAND()+RAND()+RAND()+RAND()+RAND()+RAND())-6))-1)+PT_Y5_MC!S67)</x:f>
        <x:v>2570012.2601816724</x:v>
      </x:c>
      <x:c r="S237" s="16" t="n">
        <x:f>MAX(0,R237*(1+EXP((LN(1+Assumptions!$C$60)-0.5*Assumptions!$C$61^2)+Assumptions!$C$61*((RAND()+RAND()+RAND()+RAND()+RAND()+RAND()+RAND()+RAND()+RAND()+RAND()+RAND()+RAND())-6))-1)+PT_Y5_MC!T67)</x:f>
        <x:v>3491311.991103587</x:v>
      </x:c>
      <x:c r="T237" s="16" t="n">
        <x:f>MAX(0,S237*(1+EXP((LN(1+Assumptions!$C$60)-0.5*Assumptions!$C$61^2)+Assumptions!$C$61*((RAND()+RAND()+RAND()+RAND()+RAND()+RAND()+RAND()+RAND()+RAND()+RAND()+RAND()+RAND())-6))-1)+PT_Y5_MC!U67)</x:f>
        <x:v>3228662.029148206</x:v>
      </x:c>
      <x:c r="U237" s="16" t="n">
        <x:f>MAX(0,T237*(1+EXP((LN(1+Assumptions!$C$60)-0.5*Assumptions!$C$61^2)+Assumptions!$C$61*((RAND()+RAND()+RAND()+RAND()+RAND()+RAND()+RAND()+RAND()+RAND()+RAND()+RAND()+RAND())-6))-1)+PT_Y5_MC!V67)</x:f>
        <x:v>3439373.184259131</x:v>
      </x:c>
      <x:c r="V237" s="16" t="n">
        <x:f>MAX(0,U237*(1+EXP((LN(1+Assumptions!$C$60)-0.5*Assumptions!$C$61^2)+Assumptions!$C$61*((RAND()+RAND()+RAND()+RAND()+RAND()+RAND()+RAND()+RAND()+RAND()+RAND()+RAND()+RAND())-6))-1)+PT_Y5_MC!W67)</x:f>
        <x:v>3375734.0210391483</x:v>
      </x:c>
      <x:c r="W237" s="16" t="n">
        <x:f>MAX(0,V237*(1+EXP((LN(1+Assumptions!$C$60)-0.5*Assumptions!$C$61^2)+Assumptions!$C$61*((RAND()+RAND()+RAND()+RAND()+RAND()+RAND()+RAND()+RAND()+RAND()+RAND()+RAND()+RAND())-6))-1)+PT_Y5_MC!X67)</x:f>
        <x:v>3359610.705057388</x:v>
      </x:c>
      <x:c r="X237" s="16" t="n">
        <x:f>MAX(0,W237*(1+EXP((LN(1+Assumptions!$C$60)-0.5*Assumptions!$C$61^2)+Assumptions!$C$61*((RAND()+RAND()+RAND()+RAND()+RAND()+RAND()+RAND()+RAND()+RAND()+RAND()+RAND()+RAND())-6))-1)+PT_Y5_MC!Y67)</x:f>
        <x:v>4600710.647575952</x:v>
      </x:c>
      <x:c r="Y237" s="16" t="n">
        <x:f>MAX(0,X237*(1+EXP((LN(1+Assumptions!$C$60)-0.5*Assumptions!$C$61^2)+Assumptions!$C$61*((RAND()+RAND()+RAND()+RAND()+RAND()+RAND()+RAND()+RAND()+RAND()+RAND()+RAND()+RAND())-6))-1)+PT_Y5_MC!Z67)</x:f>
        <x:v>4277802.925205624</x:v>
      </x:c>
      <x:c r="Z237" s="16" t="n">
        <x:f>MAX(0,Y237*(1+EXP((LN(1+Assumptions!$C$60)-0.5*Assumptions!$C$61^2)+Assumptions!$C$61*((RAND()+RAND()+RAND()+RAND()+RAND()+RAND()+RAND()+RAND()+RAND()+RAND()+RAND()+RAND())-6))-1)+PT_Y5_MC!AA67)</x:f>
        <x:v>4299852.733766341</x:v>
      </x:c>
      <x:c r="AA237" s="16" t="n">
        <x:f>MAX(0,Z237*(1+EXP((LN(1+Assumptions!$C$60)-0.5*Assumptions!$C$61^2)+Assumptions!$C$61*((RAND()+RAND()+RAND()+RAND()+RAND()+RAND()+RAND()+RAND()+RAND()+RAND()+RAND()+RAND())-6))-1)+PT_Y5_MC!AB67)</x:f>
        <x:v>3097684.183581621</x:v>
      </x:c>
      <x:c r="AB237" s="16" t="n">
        <x:f>MAX(0,AA237*(1+EXP((LN(1+Assumptions!$C$60)-0.5*Assumptions!$C$61^2)+Assumptions!$C$61*((RAND()+RAND()+RAND()+RAND()+RAND()+RAND()+RAND()+RAND()+RAND()+RAND()+RAND()+RAND())-6))-1)+PT_Y5_MC!AC67)</x:f>
        <x:v>3452835.152434931</x:v>
      </x:c>
      <x:c r="AC237" s="16" t="n">
        <x:f>MAX(0,AB237*(1+EXP((LN(1+Assumptions!$C$60)-0.5*Assumptions!$C$61^2)+Assumptions!$C$61*((RAND()+RAND()+RAND()+RAND()+RAND()+RAND()+RAND()+RAND()+RAND()+RAND()+RAND()+RAND())-6))-1)+PT_Y5_MC!AD67)</x:f>
        <x:v>3626499.811402872</x:v>
      </x:c>
      <x:c r="AD237" s="16" t="n">
        <x:f>MAX(0,AC237*(1+EXP((LN(1+Assumptions!$C$60)-0.5*Assumptions!$C$61^2)+Assumptions!$C$61*((RAND()+RAND()+RAND()+RAND()+RAND()+RAND()+RAND()+RAND()+RAND()+RAND()+RAND()+RAND())-6))-1)+PT_Y5_MC!AE67)</x:f>
        <x:v>3306984.1850269027</x:v>
      </x:c>
      <x:c r="AE237" s="16" t="n">
        <x:f>MAX(0,AD237*(1+EXP((LN(1+Assumptions!$C$60)-0.5*Assumptions!$C$61^2)+Assumptions!$C$61*((RAND()+RAND()+RAND()+RAND()+RAND()+RAND()+RAND()+RAND()+RAND()+RAND()+RAND()+RAND())-6))-1)+PT_Y5_MC!AF67)</x:f>
        <x:v>3919489.889603063</x:v>
      </x:c>
      <x:c r="AF237" s="16" t="n">
        <x:f>MAX(0,AE237*(1+EXP((LN(1+Assumptions!$C$60)-0.5*Assumptions!$C$61^2)+Assumptions!$C$61*((RAND()+RAND()+RAND()+RAND()+RAND()+RAND()+RAND()+RAND()+RAND()+RAND()+RAND()+RAND())-6))-1)+PT_Y5_MC!AG67)</x:f>
        <x:v>3492215.3291536802</x:v>
      </x:c>
    </x:row>
    <x:row r="238">
      <x:c r="A238" s="39">
        <x:v>234</x:v>
      </x:c>
      <x:c r="B238" s="16" t="n">
        <x:f>PT_Y5_MC!C68</x:f>
        <x:v>1029031.25</x:v>
      </x:c>
      <x:c r="C238" s="16" t="n">
        <x:f>MAX(0,B238*(1+EXP((LN(1+Assumptions!$C$60)-0.5*Assumptions!$C$61^2)+Assumptions!$C$61*((RAND()+RAND()+RAND()+RAND()+RAND()+RAND()+RAND()+RAND()+RAND()+RAND()+RAND()+RAND())-6))-1)+PT_Y5_MC!D67)</x:f>
        <x:v>1075692.474052886</x:v>
      </x:c>
      <x:c r="D238" s="16" t="n">
        <x:f>MAX(0,C238*(1+EXP((LN(1+Assumptions!$C$60)-0.5*Assumptions!$C$61^2)+Assumptions!$C$61*((RAND()+RAND()+RAND()+RAND()+RAND()+RAND()+RAND()+RAND()+RAND()+RAND()+RAND()+RAND())-6))-1)+PT_Y5_MC!E67)</x:f>
        <x:v>965673.798679779</x:v>
      </x:c>
      <x:c r="E238" s="16" t="n">
        <x:f>MAX(0,D238*(1+EXP((LN(1+Assumptions!$C$60)-0.5*Assumptions!$C$61^2)+Assumptions!$C$61*((RAND()+RAND()+RAND()+RAND()+RAND()+RAND()+RAND()+RAND()+RAND()+RAND()+RAND()+RAND())-6))-1)+PT_Y5_MC!F67)</x:f>
        <x:v>909878.035422188</x:v>
      </x:c>
      <x:c r="F238" s="16" t="n">
        <x:f>MAX(0,E238*(1+EXP((LN(1+Assumptions!$C$60)-0.5*Assumptions!$C$61^2)+Assumptions!$C$61*((RAND()+RAND()+RAND()+RAND()+RAND()+RAND()+RAND()+RAND()+RAND()+RAND()+RAND()+RAND())-6))-1)+PT_Y5_MC!G67)</x:f>
        <x:v>920923.2413875698</x:v>
      </x:c>
      <x:c r="G238" s="16" t="n">
        <x:f>MAX(0,F238*(1+EXP((LN(1+Assumptions!$C$60)-0.5*Assumptions!$C$61^2)+Assumptions!$C$61*((RAND()+RAND()+RAND()+RAND()+RAND()+RAND()+RAND()+RAND()+RAND()+RAND()+RAND()+RAND())-6))-1)+PT_Y5_MC!H67)</x:f>
        <x:v>988418.0392863604</x:v>
      </x:c>
      <x:c r="H238" s="16" t="n">
        <x:f>MAX(0,G238*(1+EXP((LN(1+Assumptions!$C$60)-0.5*Assumptions!$C$61^2)+Assumptions!$C$61*((RAND()+RAND()+RAND()+RAND()+RAND()+RAND()+RAND()+RAND()+RAND()+RAND()+RAND()+RAND())-6))-1)+PT_Y5_MC!I67)</x:f>
        <x:v>1296777.6914505924</x:v>
      </x:c>
      <x:c r="I238" s="16" t="n">
        <x:f>MAX(0,H238*(1+EXP((LN(1+Assumptions!$C$60)-0.5*Assumptions!$C$61^2)+Assumptions!$C$61*((RAND()+RAND()+RAND()+RAND()+RAND()+RAND()+RAND()+RAND()+RAND()+RAND()+RAND()+RAND())-6))-1)+PT_Y5_MC!J67)</x:f>
        <x:v>1064255.816737879</x:v>
      </x:c>
      <x:c r="J238" s="16" t="n">
        <x:f>MAX(0,I238*(1+EXP((LN(1+Assumptions!$C$60)-0.5*Assumptions!$C$61^2)+Assumptions!$C$61*((RAND()+RAND()+RAND()+RAND()+RAND()+RAND()+RAND()+RAND()+RAND()+RAND()+RAND()+RAND())-6))-1)+PT_Y5_MC!K67)</x:f>
        <x:v>1279226.625706702</x:v>
      </x:c>
      <x:c r="K238" s="16" t="n">
        <x:f>MAX(0,J238*(1+EXP((LN(1+Assumptions!$C$60)-0.5*Assumptions!$C$61^2)+Assumptions!$C$61*((RAND()+RAND()+RAND()+RAND()+RAND()+RAND()+RAND()+RAND()+RAND()+RAND()+RAND()+RAND())-6))-1)+PT_Y5_MC!L67)</x:f>
        <x:v>1064606.1681978758</x:v>
      </x:c>
      <x:c r="L238" s="16" t="n">
        <x:f>MAX(0,K238*(1+EXP((LN(1+Assumptions!$C$60)-0.5*Assumptions!$C$61^2)+Assumptions!$C$61*((RAND()+RAND()+RAND()+RAND()+RAND()+RAND()+RAND()+RAND()+RAND()+RAND()+RAND()+RAND())-6))-1)+PT_Y5_MC!M67)</x:f>
        <x:v>1386509.7804828312</x:v>
      </x:c>
      <x:c r="M238" s="16" t="n">
        <x:f>MAX(0,L238*(1+EXP((LN(1+Assumptions!$C$60)-0.5*Assumptions!$C$61^2)+Assumptions!$C$61*((RAND()+RAND()+RAND()+RAND()+RAND()+RAND()+RAND()+RAND()+RAND()+RAND()+RAND()+RAND())-6))-1)+PT_Y5_MC!N67)</x:f>
        <x:v>1446812.074170826</x:v>
      </x:c>
      <x:c r="N238" s="16" t="n">
        <x:f>MAX(0,M238*(1+EXP((LN(1+Assumptions!$C$60)-0.5*Assumptions!$C$61^2)+Assumptions!$C$61*((RAND()+RAND()+RAND()+RAND()+RAND()+RAND()+RAND()+RAND()+RAND()+RAND()+RAND()+RAND())-6))-1)+PT_Y5_MC!O67)</x:f>
        <x:v>1489159.8821182465</x:v>
      </x:c>
      <x:c r="O238" s="16" t="n">
        <x:f>MAX(0,N238*(1+EXP((LN(1+Assumptions!$C$60)-0.5*Assumptions!$C$61^2)+Assumptions!$C$61*((RAND()+RAND()+RAND()+RAND()+RAND()+RAND()+RAND()+RAND()+RAND()+RAND()+RAND()+RAND())-6))-1)+PT_Y5_MC!P67)</x:f>
        <x:v>1508685.02518276</x:v>
      </x:c>
      <x:c r="P238" s="16" t="n">
        <x:f>MAX(0,O238*(1+EXP((LN(1+Assumptions!$C$60)-0.5*Assumptions!$C$61^2)+Assumptions!$C$61*((RAND()+RAND()+RAND()+RAND()+RAND()+RAND()+RAND()+RAND()+RAND()+RAND()+RAND()+RAND())-6))-1)+PT_Y5_MC!Q67)</x:f>
        <x:v>1466639.677530448</x:v>
      </x:c>
      <x:c r="Q238" s="16" t="n">
        <x:f>MAX(0,P238*(1+EXP((LN(1+Assumptions!$C$60)-0.5*Assumptions!$C$61^2)+Assumptions!$C$61*((RAND()+RAND()+RAND()+RAND()+RAND()+RAND()+RAND()+RAND()+RAND()+RAND()+RAND()+RAND())-6))-1)+PT_Y5_MC!R67)</x:f>
        <x:v>1452692.2571668823</x:v>
      </x:c>
      <x:c r="R238" s="16" t="n">
        <x:f>MAX(0,Q238*(1+EXP((LN(1+Assumptions!$C$60)-0.5*Assumptions!$C$61^2)+Assumptions!$C$61*((RAND()+RAND()+RAND()+RAND()+RAND()+RAND()+RAND()+RAND()+RAND()+RAND()+RAND()+RAND())-6))-1)+PT_Y5_MC!S67)</x:f>
        <x:v>1580069.4860450258</x:v>
      </x:c>
      <x:c r="S238" s="16" t="n">
        <x:f>MAX(0,R238*(1+EXP((LN(1+Assumptions!$C$60)-0.5*Assumptions!$C$61^2)+Assumptions!$C$61*((RAND()+RAND()+RAND()+RAND()+RAND()+RAND()+RAND()+RAND()+RAND()+RAND()+RAND()+RAND())-6))-1)+PT_Y5_MC!T67)</x:f>
        <x:v>1560291.4388140142</x:v>
      </x:c>
      <x:c r="T238" s="16" t="n">
        <x:f>MAX(0,S238*(1+EXP((LN(1+Assumptions!$C$60)-0.5*Assumptions!$C$61^2)+Assumptions!$C$61*((RAND()+RAND()+RAND()+RAND()+RAND()+RAND()+RAND()+RAND()+RAND()+RAND()+RAND()+RAND())-6))-1)+PT_Y5_MC!U67)</x:f>
        <x:v>1545139.104553119</x:v>
      </x:c>
      <x:c r="U238" s="16" t="n">
        <x:f>MAX(0,T238*(1+EXP((LN(1+Assumptions!$C$60)-0.5*Assumptions!$C$61^2)+Assumptions!$C$61*((RAND()+RAND()+RAND()+RAND()+RAND()+RAND()+RAND()+RAND()+RAND()+RAND()+RAND()+RAND())-6))-1)+PT_Y5_MC!V67)</x:f>
        <x:v>1655488.950487037</x:v>
      </x:c>
      <x:c r="V238" s="16" t="n">
        <x:f>MAX(0,U238*(1+EXP((LN(1+Assumptions!$C$60)-0.5*Assumptions!$C$61^2)+Assumptions!$C$61*((RAND()+RAND()+RAND()+RAND()+RAND()+RAND()+RAND()+RAND()+RAND()+RAND()+RAND()+RAND())-6))-1)+PT_Y5_MC!W67)</x:f>
        <x:v>1769194.0454827605</x:v>
      </x:c>
      <x:c r="W238" s="16" t="n">
        <x:f>MAX(0,V238*(1+EXP((LN(1+Assumptions!$C$60)-0.5*Assumptions!$C$61^2)+Assumptions!$C$61*((RAND()+RAND()+RAND()+RAND()+RAND()+RAND()+RAND()+RAND()+RAND()+RAND()+RAND()+RAND())-6))-1)+PT_Y5_MC!X67)</x:f>
        <x:v>1696389.7384264718</x:v>
      </x:c>
      <x:c r="X238" s="16" t="n">
        <x:f>MAX(0,W238*(1+EXP((LN(1+Assumptions!$C$60)-0.5*Assumptions!$C$61^2)+Assumptions!$C$61*((RAND()+RAND()+RAND()+RAND()+RAND()+RAND()+RAND()+RAND()+RAND()+RAND()+RAND()+RAND())-6))-1)+PT_Y5_MC!Y67)</x:f>
        <x:v>1576092.35040757</x:v>
      </x:c>
      <x:c r="Y238" s="16" t="n">
        <x:f>MAX(0,X238*(1+EXP((LN(1+Assumptions!$C$60)-0.5*Assumptions!$C$61^2)+Assumptions!$C$61*((RAND()+RAND()+RAND()+RAND()+RAND()+RAND()+RAND()+RAND()+RAND()+RAND()+RAND()+RAND())-6))-1)+PT_Y5_MC!Z67)</x:f>
        <x:v>1488282.6809038694</x:v>
      </x:c>
      <x:c r="Z238" s="16" t="n">
        <x:f>MAX(0,Y238*(1+EXP((LN(1+Assumptions!$C$60)-0.5*Assumptions!$C$61^2)+Assumptions!$C$61*((RAND()+RAND()+RAND()+RAND()+RAND()+RAND()+RAND()+RAND()+RAND()+RAND()+RAND()+RAND())-6))-1)+PT_Y5_MC!AA67)</x:f>
        <x:v>1720589.458841766</x:v>
      </x:c>
      <x:c r="AA238" s="16" t="n">
        <x:f>MAX(0,Z238*(1+EXP((LN(1+Assumptions!$C$60)-0.5*Assumptions!$C$61^2)+Assumptions!$C$61*((RAND()+RAND()+RAND()+RAND()+RAND()+RAND()+RAND()+RAND()+RAND()+RAND()+RAND()+RAND())-6))-1)+PT_Y5_MC!AB67)</x:f>
        <x:v>2668106.0150030428</x:v>
      </x:c>
      <x:c r="AB238" s="16" t="n">
        <x:f>MAX(0,AA238*(1+EXP((LN(1+Assumptions!$C$60)-0.5*Assumptions!$C$61^2)+Assumptions!$C$61*((RAND()+RAND()+RAND()+RAND()+RAND()+RAND()+RAND()+RAND()+RAND()+RAND()+RAND()+RAND())-6))-1)+PT_Y5_MC!AC67)</x:f>
        <x:v>3092752.1374671324</x:v>
      </x:c>
      <x:c r="AC238" s="16" t="n">
        <x:f>MAX(0,AB238*(1+EXP((LN(1+Assumptions!$C$60)-0.5*Assumptions!$C$61^2)+Assumptions!$C$61*((RAND()+RAND()+RAND()+RAND()+RAND()+RAND()+RAND()+RAND()+RAND()+RAND()+RAND()+RAND())-6))-1)+PT_Y5_MC!AD67)</x:f>
        <x:v>3873903.509505046</x:v>
      </x:c>
      <x:c r="AD238" s="16" t="n">
        <x:f>MAX(0,AC238*(1+EXP((LN(1+Assumptions!$C$60)-0.5*Assumptions!$C$61^2)+Assumptions!$C$61*((RAND()+RAND()+RAND()+RAND()+RAND()+RAND()+RAND()+RAND()+RAND()+RAND()+RAND()+RAND())-6))-1)+PT_Y5_MC!AE67)</x:f>
        <x:v>3270208.5925234836</x:v>
      </x:c>
      <x:c r="AE238" s="16" t="n">
        <x:f>MAX(0,AD238*(1+EXP((LN(1+Assumptions!$C$60)-0.5*Assumptions!$C$61^2)+Assumptions!$C$61*((RAND()+RAND()+RAND()+RAND()+RAND()+RAND()+RAND()+RAND()+RAND()+RAND()+RAND()+RAND())-6))-1)+PT_Y5_MC!AF67)</x:f>
        <x:v>3256803.3691180507</x:v>
      </x:c>
      <x:c r="AF238" s="16" t="n">
        <x:f>MAX(0,AE238*(1+EXP((LN(1+Assumptions!$C$60)-0.5*Assumptions!$C$61^2)+Assumptions!$C$61*((RAND()+RAND()+RAND()+RAND()+RAND()+RAND()+RAND()+RAND()+RAND()+RAND()+RAND()+RAND())-6))-1)+PT_Y5_MC!AG67)</x:f>
        <x:v>3433955.5798278153</x:v>
      </x:c>
    </x:row>
    <x:row r="239">
      <x:c r="A239" s="39">
        <x:v>235</x:v>
      </x:c>
      <x:c r="B239" s="16" t="n">
        <x:f>PT_Y5_MC!C68</x:f>
        <x:v>1029031.25</x:v>
      </x:c>
      <x:c r="C239" s="16" t="n">
        <x:f>MAX(0,B239*(1+EXP((LN(1+Assumptions!$C$60)-0.5*Assumptions!$C$61^2)+Assumptions!$C$61*((RAND()+RAND()+RAND()+RAND()+RAND()+RAND()+RAND()+RAND()+RAND()+RAND()+RAND()+RAND())-6))-1)+PT_Y5_MC!D67)</x:f>
        <x:v>851144.4671824721</x:v>
      </x:c>
      <x:c r="D239" s="16" t="n">
        <x:f>MAX(0,C239*(1+EXP((LN(1+Assumptions!$C$60)-0.5*Assumptions!$C$61^2)+Assumptions!$C$61*((RAND()+RAND()+RAND()+RAND()+RAND()+RAND()+RAND()+RAND()+RAND()+RAND()+RAND()+RAND())-6))-1)+PT_Y5_MC!E67)</x:f>
        <x:v>960208.0243474504</x:v>
      </x:c>
      <x:c r="E239" s="16" t="n">
        <x:f>MAX(0,D239*(1+EXP((LN(1+Assumptions!$C$60)-0.5*Assumptions!$C$61^2)+Assumptions!$C$61*((RAND()+RAND()+RAND()+RAND()+RAND()+RAND()+RAND()+RAND()+RAND()+RAND()+RAND()+RAND())-6))-1)+PT_Y5_MC!F67)</x:f>
        <x:v>1080787.4203960411</x:v>
      </x:c>
      <x:c r="F239" s="16" t="n">
        <x:f>MAX(0,E239*(1+EXP((LN(1+Assumptions!$C$60)-0.5*Assumptions!$C$61^2)+Assumptions!$C$61*((RAND()+RAND()+RAND()+RAND()+RAND()+RAND()+RAND()+RAND()+RAND()+RAND()+RAND()+RAND())-6))-1)+PT_Y5_MC!G67)</x:f>
        <x:v>931500.1842142104</x:v>
      </x:c>
      <x:c r="G239" s="16" t="n">
        <x:f>MAX(0,F239*(1+EXP((LN(1+Assumptions!$C$60)-0.5*Assumptions!$C$61^2)+Assumptions!$C$61*((RAND()+RAND()+RAND()+RAND()+RAND()+RAND()+RAND()+RAND()+RAND()+RAND()+RAND()+RAND())-6))-1)+PT_Y5_MC!H67)</x:f>
        <x:v>767547.1465655932</x:v>
      </x:c>
      <x:c r="H239" s="16" t="n">
        <x:f>MAX(0,G239*(1+EXP((LN(1+Assumptions!$C$60)-0.5*Assumptions!$C$61^2)+Assumptions!$C$61*((RAND()+RAND()+RAND()+RAND()+RAND()+RAND()+RAND()+RAND()+RAND()+RAND()+RAND()+RAND())-6))-1)+PT_Y5_MC!I67)</x:f>
        <x:v>763348.4415778099</x:v>
      </x:c>
      <x:c r="I239" s="16" t="n">
        <x:f>MAX(0,H239*(1+EXP((LN(1+Assumptions!$C$60)-0.5*Assumptions!$C$61^2)+Assumptions!$C$61*((RAND()+RAND()+RAND()+RAND()+RAND()+RAND()+RAND()+RAND()+RAND()+RAND()+RAND()+RAND())-6))-1)+PT_Y5_MC!J67)</x:f>
        <x:v>602323.3733857777</x:v>
      </x:c>
      <x:c r="J239" s="16" t="n">
        <x:f>MAX(0,I239*(1+EXP((LN(1+Assumptions!$C$60)-0.5*Assumptions!$C$61^2)+Assumptions!$C$61*((RAND()+RAND()+RAND()+RAND()+RAND()+RAND()+RAND()+RAND()+RAND()+RAND()+RAND()+RAND())-6))-1)+PT_Y5_MC!K67)</x:f>
        <x:v>644928.2479078153</x:v>
      </x:c>
      <x:c r="K239" s="16" t="n">
        <x:f>MAX(0,J239*(1+EXP((LN(1+Assumptions!$C$60)-0.5*Assumptions!$C$61^2)+Assumptions!$C$61*((RAND()+RAND()+RAND()+RAND()+RAND()+RAND()+RAND()+RAND()+RAND()+RAND()+RAND()+RAND())-6))-1)+PT_Y5_MC!L67)</x:f>
        <x:v>648813.0125029992</x:v>
      </x:c>
      <x:c r="L239" s="16" t="n">
        <x:f>MAX(0,K239*(1+EXP((LN(1+Assumptions!$C$60)-0.5*Assumptions!$C$61^2)+Assumptions!$C$61*((RAND()+RAND()+RAND()+RAND()+RAND()+RAND()+RAND()+RAND()+RAND()+RAND()+RAND()+RAND())-6))-1)+PT_Y5_MC!M67)</x:f>
        <x:v>831254.5055536224</x:v>
      </x:c>
      <x:c r="M239" s="16" t="n">
        <x:f>MAX(0,L239*(1+EXP((LN(1+Assumptions!$C$60)-0.5*Assumptions!$C$61^2)+Assumptions!$C$61*((RAND()+RAND()+RAND()+RAND()+RAND()+RAND()+RAND()+RAND()+RAND()+RAND()+RAND()+RAND())-6))-1)+PT_Y5_MC!N67)</x:f>
        <x:v>831731.3388226578</x:v>
      </x:c>
      <x:c r="N239" s="16" t="n">
        <x:f>MAX(0,M239*(1+EXP((LN(1+Assumptions!$C$60)-0.5*Assumptions!$C$61^2)+Assumptions!$C$61*((RAND()+RAND()+RAND()+RAND()+RAND()+RAND()+RAND()+RAND()+RAND()+RAND()+RAND()+RAND())-6))-1)+PT_Y5_MC!O67)</x:f>
        <x:v>1010824.8060738569</x:v>
      </x:c>
      <x:c r="O239" s="16" t="n">
        <x:f>MAX(0,N239*(1+EXP((LN(1+Assumptions!$C$60)-0.5*Assumptions!$C$61^2)+Assumptions!$C$61*((RAND()+RAND()+RAND()+RAND()+RAND()+RAND()+RAND()+RAND()+RAND()+RAND()+RAND()+RAND())-6))-1)+PT_Y5_MC!P67)</x:f>
        <x:v>1036114.781557745</x:v>
      </x:c>
      <x:c r="P239" s="16" t="n">
        <x:f>MAX(0,O239*(1+EXP((LN(1+Assumptions!$C$60)-0.5*Assumptions!$C$61^2)+Assumptions!$C$61*((RAND()+RAND()+RAND()+RAND()+RAND()+RAND()+RAND()+RAND()+RAND()+RAND()+RAND()+RAND())-6))-1)+PT_Y5_MC!Q67)</x:f>
        <x:v>1054388.9163533093</x:v>
      </x:c>
      <x:c r="Q239" s="16" t="n">
        <x:f>MAX(0,P239*(1+EXP((LN(1+Assumptions!$C$60)-0.5*Assumptions!$C$61^2)+Assumptions!$C$61*((RAND()+RAND()+RAND()+RAND()+RAND()+RAND()+RAND()+RAND()+RAND()+RAND()+RAND()+RAND())-6))-1)+PT_Y5_MC!R67)</x:f>
        <x:v>896446.2632615939</x:v>
      </x:c>
      <x:c r="R239" s="16" t="n">
        <x:f>MAX(0,Q239*(1+EXP((LN(1+Assumptions!$C$60)-0.5*Assumptions!$C$61^2)+Assumptions!$C$61*((RAND()+RAND()+RAND()+RAND()+RAND()+RAND()+RAND()+RAND()+RAND()+RAND()+RAND()+RAND())-6))-1)+PT_Y5_MC!S67)</x:f>
        <x:v>936743.0388843623</x:v>
      </x:c>
      <x:c r="S239" s="16" t="n">
        <x:f>MAX(0,R239*(1+EXP((LN(1+Assumptions!$C$60)-0.5*Assumptions!$C$61^2)+Assumptions!$C$61*((RAND()+RAND()+RAND()+RAND()+RAND()+RAND()+RAND()+RAND()+RAND()+RAND()+RAND()+RAND())-6))-1)+PT_Y5_MC!T67)</x:f>
        <x:v>1408664.2882511567</x:v>
      </x:c>
      <x:c r="T239" s="16" t="n">
        <x:f>MAX(0,S239*(1+EXP((LN(1+Assumptions!$C$60)-0.5*Assumptions!$C$61^2)+Assumptions!$C$61*((RAND()+RAND()+RAND()+RAND()+RAND()+RAND()+RAND()+RAND()+RAND()+RAND()+RAND()+RAND())-6))-1)+PT_Y5_MC!U67)</x:f>
        <x:v>1514944.4779410202</x:v>
      </x:c>
      <x:c r="U239" s="16" t="n">
        <x:f>MAX(0,T239*(1+EXP((LN(1+Assumptions!$C$60)-0.5*Assumptions!$C$61^2)+Assumptions!$C$61*((RAND()+RAND()+RAND()+RAND()+RAND()+RAND()+RAND()+RAND()+RAND()+RAND()+RAND()+RAND())-6))-1)+PT_Y5_MC!V67)</x:f>
        <x:v>1694355.4149956533</x:v>
      </x:c>
      <x:c r="V239" s="16" t="n">
        <x:f>MAX(0,U239*(1+EXP((LN(1+Assumptions!$C$60)-0.5*Assumptions!$C$61^2)+Assumptions!$C$61*((RAND()+RAND()+RAND()+RAND()+RAND()+RAND()+RAND()+RAND()+RAND()+RAND()+RAND()+RAND())-6))-1)+PT_Y5_MC!W67)</x:f>
        <x:v>2176751.7069795174</x:v>
      </x:c>
      <x:c r="W239" s="16" t="n">
        <x:f>MAX(0,V239*(1+EXP((LN(1+Assumptions!$C$60)-0.5*Assumptions!$C$61^2)+Assumptions!$C$61*((RAND()+RAND()+RAND()+RAND()+RAND()+RAND()+RAND()+RAND()+RAND()+RAND()+RAND()+RAND())-6))-1)+PT_Y5_MC!X67)</x:f>
        <x:v>2170426.5094105583</x:v>
      </x:c>
      <x:c r="X239" s="16" t="n">
        <x:f>MAX(0,W239*(1+EXP((LN(1+Assumptions!$C$60)-0.5*Assumptions!$C$61^2)+Assumptions!$C$61*((RAND()+RAND()+RAND()+RAND()+RAND()+RAND()+RAND()+RAND()+RAND()+RAND()+RAND()+RAND())-6))-1)+PT_Y5_MC!Y67)</x:f>
        <x:v>2941696.743021072</x:v>
      </x:c>
      <x:c r="Y239" s="16" t="n">
        <x:f>MAX(0,X239*(1+EXP((LN(1+Assumptions!$C$60)-0.5*Assumptions!$C$61^2)+Assumptions!$C$61*((RAND()+RAND()+RAND()+RAND()+RAND()+RAND()+RAND()+RAND()+RAND()+RAND()+RAND()+RAND())-6))-1)+PT_Y5_MC!Z67)</x:f>
        <x:v>2955863.0646295394</x:v>
      </x:c>
      <x:c r="Z239" s="16" t="n">
        <x:f>MAX(0,Y239*(1+EXP((LN(1+Assumptions!$C$60)-0.5*Assumptions!$C$61^2)+Assumptions!$C$61*((RAND()+RAND()+RAND()+RAND()+RAND()+RAND()+RAND()+RAND()+RAND()+RAND()+RAND()+RAND())-6))-1)+PT_Y5_MC!AA67)</x:f>
        <x:v>3442023.229422651</x:v>
      </x:c>
      <x:c r="AA239" s="16" t="n">
        <x:f>MAX(0,Z239*(1+EXP((LN(1+Assumptions!$C$60)-0.5*Assumptions!$C$61^2)+Assumptions!$C$61*((RAND()+RAND()+RAND()+RAND()+RAND()+RAND()+RAND()+RAND()+RAND()+RAND()+RAND()+RAND())-6))-1)+PT_Y5_MC!AB67)</x:f>
        <x:v>3901632.748003608</x:v>
      </x:c>
      <x:c r="AB239" s="16" t="n">
        <x:f>MAX(0,AA239*(1+EXP((LN(1+Assumptions!$C$60)-0.5*Assumptions!$C$61^2)+Assumptions!$C$61*((RAND()+RAND()+RAND()+RAND()+RAND()+RAND()+RAND()+RAND()+RAND()+RAND()+RAND()+RAND())-6))-1)+PT_Y5_MC!AC67)</x:f>
        <x:v>3646707.302952047</x:v>
      </x:c>
      <x:c r="AC239" s="16" t="n">
        <x:f>MAX(0,AB239*(1+EXP((LN(1+Assumptions!$C$60)-0.5*Assumptions!$C$61^2)+Assumptions!$C$61*((RAND()+RAND()+RAND()+RAND()+RAND()+RAND()+RAND()+RAND()+RAND()+RAND()+RAND()+RAND())-6))-1)+PT_Y5_MC!AD67)</x:f>
        <x:v>5115341.298090735</x:v>
      </x:c>
      <x:c r="AD239" s="16" t="n">
        <x:f>MAX(0,AC239*(1+EXP((LN(1+Assumptions!$C$60)-0.5*Assumptions!$C$61^2)+Assumptions!$C$61*((RAND()+RAND()+RAND()+RAND()+RAND()+RAND()+RAND()+RAND()+RAND()+RAND()+RAND()+RAND())-6))-1)+PT_Y5_MC!AE67)</x:f>
        <x:v>6435602.10338945</x:v>
      </x:c>
      <x:c r="AE239" s="16" t="n">
        <x:f>MAX(0,AD239*(1+EXP((LN(1+Assumptions!$C$60)-0.5*Assumptions!$C$61^2)+Assumptions!$C$61*((RAND()+RAND()+RAND()+RAND()+RAND()+RAND()+RAND()+RAND()+RAND()+RAND()+RAND()+RAND())-6))-1)+PT_Y5_MC!AF67)</x:f>
        <x:v>7654347.6746248705</x:v>
      </x:c>
      <x:c r="AF239" s="16" t="n">
        <x:f>MAX(0,AE239*(1+EXP((LN(1+Assumptions!$C$60)-0.5*Assumptions!$C$61^2)+Assumptions!$C$61*((RAND()+RAND()+RAND()+RAND()+RAND()+RAND()+RAND()+RAND()+RAND()+RAND()+RAND()+RAND())-6))-1)+PT_Y5_MC!AG67)</x:f>
        <x:v>6705816.838157881</x:v>
      </x:c>
    </x:row>
    <x:row r="240">
      <x:c r="A240" s="39">
        <x:v>236</x:v>
      </x:c>
      <x:c r="B240" s="16" t="n">
        <x:f>PT_Y5_MC!C68</x:f>
        <x:v>1029031.25</x:v>
      </x:c>
      <x:c r="C240" s="16" t="n">
        <x:f>MAX(0,B240*(1+EXP((LN(1+Assumptions!$C$60)-0.5*Assumptions!$C$61^2)+Assumptions!$C$61*((RAND()+RAND()+RAND()+RAND()+RAND()+RAND()+RAND()+RAND()+RAND()+RAND()+RAND()+RAND())-6))-1)+PT_Y5_MC!D67)</x:f>
        <x:v>1132875.5365689253</x:v>
      </x:c>
      <x:c r="D240" s="16" t="n">
        <x:f>MAX(0,C240*(1+EXP((LN(1+Assumptions!$C$60)-0.5*Assumptions!$C$61^2)+Assumptions!$C$61*((RAND()+RAND()+RAND()+RAND()+RAND()+RAND()+RAND()+RAND()+RAND()+RAND()+RAND()+RAND())-6))-1)+PT_Y5_MC!E67)</x:f>
        <x:v>1220103.2236653334</x:v>
      </x:c>
      <x:c r="E240" s="16" t="n">
        <x:f>MAX(0,D240*(1+EXP((LN(1+Assumptions!$C$60)-0.5*Assumptions!$C$61^2)+Assumptions!$C$61*((RAND()+RAND()+RAND()+RAND()+RAND()+RAND()+RAND()+RAND()+RAND()+RAND()+RAND()+RAND())-6))-1)+PT_Y5_MC!F67)</x:f>
        <x:v>1321744.9311912856</x:v>
      </x:c>
      <x:c r="F240" s="16" t="n">
        <x:f>MAX(0,E240*(1+EXP((LN(1+Assumptions!$C$60)-0.5*Assumptions!$C$61^2)+Assumptions!$C$61*((RAND()+RAND()+RAND()+RAND()+RAND()+RAND()+RAND()+RAND()+RAND()+RAND()+RAND()+RAND())-6))-1)+PT_Y5_MC!G67)</x:f>
        <x:v>1341921.7181748212</x:v>
      </x:c>
      <x:c r="G240" s="16" t="n">
        <x:f>MAX(0,F240*(1+EXP((LN(1+Assumptions!$C$60)-0.5*Assumptions!$C$61^2)+Assumptions!$C$61*((RAND()+RAND()+RAND()+RAND()+RAND()+RAND()+RAND()+RAND()+RAND()+RAND()+RAND()+RAND())-6))-1)+PT_Y5_MC!H67)</x:f>
        <x:v>1122470.1253281771</x:v>
      </x:c>
      <x:c r="H240" s="16" t="n">
        <x:f>MAX(0,G240*(1+EXP((LN(1+Assumptions!$C$60)-0.5*Assumptions!$C$61^2)+Assumptions!$C$61*((RAND()+RAND()+RAND()+RAND()+RAND()+RAND()+RAND()+RAND()+RAND()+RAND()+RAND()+RAND())-6))-1)+PT_Y5_MC!I67)</x:f>
        <x:v>1313483.180797159</x:v>
      </x:c>
      <x:c r="I240" s="16" t="n">
        <x:f>MAX(0,H240*(1+EXP((LN(1+Assumptions!$C$60)-0.5*Assumptions!$C$61^2)+Assumptions!$C$61*((RAND()+RAND()+RAND()+RAND()+RAND()+RAND()+RAND()+RAND()+RAND()+RAND()+RAND()+RAND())-6))-1)+PT_Y5_MC!J67)</x:f>
        <x:v>1356204.8411275458</x:v>
      </x:c>
      <x:c r="J240" s="16" t="n">
        <x:f>MAX(0,I240*(1+EXP((LN(1+Assumptions!$C$60)-0.5*Assumptions!$C$61^2)+Assumptions!$C$61*((RAND()+RAND()+RAND()+RAND()+RAND()+RAND()+RAND()+RAND()+RAND()+RAND()+RAND()+RAND())-6))-1)+PT_Y5_MC!K67)</x:f>
        <x:v>1426302.8723866888</x:v>
      </x:c>
      <x:c r="K240" s="16" t="n">
        <x:f>MAX(0,J240*(1+EXP((LN(1+Assumptions!$C$60)-0.5*Assumptions!$C$61^2)+Assumptions!$C$61*((RAND()+RAND()+RAND()+RAND()+RAND()+RAND()+RAND()+RAND()+RAND()+RAND()+RAND()+RAND())-6))-1)+PT_Y5_MC!L67)</x:f>
        <x:v>1521680.7654990114</x:v>
      </x:c>
      <x:c r="L240" s="16" t="n">
        <x:f>MAX(0,K240*(1+EXP((LN(1+Assumptions!$C$60)-0.5*Assumptions!$C$61^2)+Assumptions!$C$61*((RAND()+RAND()+RAND()+RAND()+RAND()+RAND()+RAND()+RAND()+RAND()+RAND()+RAND()+RAND())-6))-1)+PT_Y5_MC!M67)</x:f>
        <x:v>1334097.936933001</x:v>
      </x:c>
      <x:c r="M240" s="16" t="n">
        <x:f>MAX(0,L240*(1+EXP((LN(1+Assumptions!$C$60)-0.5*Assumptions!$C$61^2)+Assumptions!$C$61*((RAND()+RAND()+RAND()+RAND()+RAND()+RAND()+RAND()+RAND()+RAND()+RAND()+RAND()+RAND())-6))-1)+PT_Y5_MC!N67)</x:f>
        <x:v>1441156.3926900302</x:v>
      </x:c>
      <x:c r="N240" s="16" t="n">
        <x:f>MAX(0,M240*(1+EXP((LN(1+Assumptions!$C$60)-0.5*Assumptions!$C$61^2)+Assumptions!$C$61*((RAND()+RAND()+RAND()+RAND()+RAND()+RAND()+RAND()+RAND()+RAND()+RAND()+RAND()+RAND())-6))-1)+PT_Y5_MC!O67)</x:f>
        <x:v>1450081.8777764735</x:v>
      </x:c>
      <x:c r="O240" s="16" t="n">
        <x:f>MAX(0,N240*(1+EXP((LN(1+Assumptions!$C$60)-0.5*Assumptions!$C$61^2)+Assumptions!$C$61*((RAND()+RAND()+RAND()+RAND()+RAND()+RAND()+RAND()+RAND()+RAND()+RAND()+RAND()+RAND())-6))-1)+PT_Y5_MC!P67)</x:f>
        <x:v>1675226.7604409468</x:v>
      </x:c>
      <x:c r="P240" s="16" t="n">
        <x:f>MAX(0,O240*(1+EXP((LN(1+Assumptions!$C$60)-0.5*Assumptions!$C$61^2)+Assumptions!$C$61*((RAND()+RAND()+RAND()+RAND()+RAND()+RAND()+RAND()+RAND()+RAND()+RAND()+RAND()+RAND())-6))-1)+PT_Y5_MC!Q67)</x:f>
        <x:v>1505609.8582464263</x:v>
      </x:c>
      <x:c r="Q240" s="16" t="n">
        <x:f>MAX(0,P240*(1+EXP((LN(1+Assumptions!$C$60)-0.5*Assumptions!$C$61^2)+Assumptions!$C$61*((RAND()+RAND()+RAND()+RAND()+RAND()+RAND()+RAND()+RAND()+RAND()+RAND()+RAND()+RAND())-6))-1)+PT_Y5_MC!R67)</x:f>
        <x:v>1531971.9220303847</x:v>
      </x:c>
      <x:c r="R240" s="16" t="n">
        <x:f>MAX(0,Q240*(1+EXP((LN(1+Assumptions!$C$60)-0.5*Assumptions!$C$61^2)+Assumptions!$C$61*((RAND()+RAND()+RAND()+RAND()+RAND()+RAND()+RAND()+RAND()+RAND()+RAND()+RAND()+RAND())-6))-1)+PT_Y5_MC!S67)</x:f>
        <x:v>1400327.7101051891</x:v>
      </x:c>
      <x:c r="S240" s="16" t="n">
        <x:f>MAX(0,R240*(1+EXP((LN(1+Assumptions!$C$60)-0.5*Assumptions!$C$61^2)+Assumptions!$C$61*((RAND()+RAND()+RAND()+RAND()+RAND()+RAND()+RAND()+RAND()+RAND()+RAND()+RAND()+RAND())-6))-1)+PT_Y5_MC!T67)</x:f>
        <x:v>1341785.9141601676</x:v>
      </x:c>
      <x:c r="T240" s="16" t="n">
        <x:f>MAX(0,S240*(1+EXP((LN(1+Assumptions!$C$60)-0.5*Assumptions!$C$61^2)+Assumptions!$C$61*((RAND()+RAND()+RAND()+RAND()+RAND()+RAND()+RAND()+RAND()+RAND()+RAND()+RAND()+RAND())-6))-1)+PT_Y5_MC!U67)</x:f>
        <x:v>1715052.1625531989</x:v>
      </x:c>
      <x:c r="U240" s="16" t="n">
        <x:f>MAX(0,T240*(1+EXP((LN(1+Assumptions!$C$60)-0.5*Assumptions!$C$61^2)+Assumptions!$C$61*((RAND()+RAND()+RAND()+RAND()+RAND()+RAND()+RAND()+RAND()+RAND()+RAND()+RAND()+RAND())-6))-1)+PT_Y5_MC!V67)</x:f>
        <x:v>1852175.3376056084</x:v>
      </x:c>
      <x:c r="V240" s="16" t="n">
        <x:f>MAX(0,U240*(1+EXP((LN(1+Assumptions!$C$60)-0.5*Assumptions!$C$61^2)+Assumptions!$C$61*((RAND()+RAND()+RAND()+RAND()+RAND()+RAND()+RAND()+RAND()+RAND()+RAND()+RAND()+RAND())-6))-1)+PT_Y5_MC!W67)</x:f>
        <x:v>2112004.8972253203</x:v>
      </x:c>
      <x:c r="W240" s="16" t="n">
        <x:f>MAX(0,V240*(1+EXP((LN(1+Assumptions!$C$60)-0.5*Assumptions!$C$61^2)+Assumptions!$C$61*((RAND()+RAND()+RAND()+RAND()+RAND()+RAND()+RAND()+RAND()+RAND()+RAND()+RAND()+RAND())-6))-1)+PT_Y5_MC!X67)</x:f>
        <x:v>2414603.058137079</x:v>
      </x:c>
      <x:c r="X240" s="16" t="n">
        <x:f>MAX(0,W240*(1+EXP((LN(1+Assumptions!$C$60)-0.5*Assumptions!$C$61^2)+Assumptions!$C$61*((RAND()+RAND()+RAND()+RAND()+RAND()+RAND()+RAND()+RAND()+RAND()+RAND()+RAND()+RAND())-6))-1)+PT_Y5_MC!Y67)</x:f>
        <x:v>2495133.2899232763</x:v>
      </x:c>
      <x:c r="Y240" s="16" t="n">
        <x:f>MAX(0,X240*(1+EXP((LN(1+Assumptions!$C$60)-0.5*Assumptions!$C$61^2)+Assumptions!$C$61*((RAND()+RAND()+RAND()+RAND()+RAND()+RAND()+RAND()+RAND()+RAND()+RAND()+RAND()+RAND())-6))-1)+PT_Y5_MC!Z67)</x:f>
        <x:v>4173830.245855274</x:v>
      </x:c>
      <x:c r="Z240" s="16" t="n">
        <x:f>MAX(0,Y240*(1+EXP((LN(1+Assumptions!$C$60)-0.5*Assumptions!$C$61^2)+Assumptions!$C$61*((RAND()+RAND()+RAND()+RAND()+RAND()+RAND()+RAND()+RAND()+RAND()+RAND()+RAND()+RAND())-6))-1)+PT_Y5_MC!AA67)</x:f>
        <x:v>4522964.3607943375</x:v>
      </x:c>
      <x:c r="AA240" s="16" t="n">
        <x:f>MAX(0,Z240*(1+EXP((LN(1+Assumptions!$C$60)-0.5*Assumptions!$C$61^2)+Assumptions!$C$61*((RAND()+RAND()+RAND()+RAND()+RAND()+RAND()+RAND()+RAND()+RAND()+RAND()+RAND()+RAND())-6))-1)+PT_Y5_MC!AB67)</x:f>
        <x:v>5151145.157480083</x:v>
      </x:c>
      <x:c r="AB240" s="16" t="n">
        <x:f>MAX(0,AA240*(1+EXP((LN(1+Assumptions!$C$60)-0.5*Assumptions!$C$61^2)+Assumptions!$C$61*((RAND()+RAND()+RAND()+RAND()+RAND()+RAND()+RAND()+RAND()+RAND()+RAND()+RAND()+RAND())-6))-1)+PT_Y5_MC!AC67)</x:f>
        <x:v>5719928.011866114</x:v>
      </x:c>
      <x:c r="AC240" s="16" t="n">
        <x:f>MAX(0,AB240*(1+EXP((LN(1+Assumptions!$C$60)-0.5*Assumptions!$C$61^2)+Assumptions!$C$61*((RAND()+RAND()+RAND()+RAND()+RAND()+RAND()+RAND()+RAND()+RAND()+RAND()+RAND()+RAND())-6))-1)+PT_Y5_MC!AD67)</x:f>
        <x:v>7330408.915213908</x:v>
      </x:c>
      <x:c r="AD240" s="16" t="n">
        <x:f>MAX(0,AC240*(1+EXP((LN(1+Assumptions!$C$60)-0.5*Assumptions!$C$61^2)+Assumptions!$C$61*((RAND()+RAND()+RAND()+RAND()+RAND()+RAND()+RAND()+RAND()+RAND()+RAND()+RAND()+RAND())-6))-1)+PT_Y5_MC!AE67)</x:f>
        <x:v>7857854.087747438</x:v>
      </x:c>
      <x:c r="AE240" s="16" t="n">
        <x:f>MAX(0,AD240*(1+EXP((LN(1+Assumptions!$C$60)-0.5*Assumptions!$C$61^2)+Assumptions!$C$61*((RAND()+RAND()+RAND()+RAND()+RAND()+RAND()+RAND()+RAND()+RAND()+RAND()+RAND()+RAND())-6))-1)+PT_Y5_MC!AF67)</x:f>
        <x:v>6249567.578636584</x:v>
      </x:c>
      <x:c r="AF240" s="16" t="n">
        <x:f>MAX(0,AE240*(1+EXP((LN(1+Assumptions!$C$60)-0.5*Assumptions!$C$61^2)+Assumptions!$C$61*((RAND()+RAND()+RAND()+RAND()+RAND()+RAND()+RAND()+RAND()+RAND()+RAND()+RAND()+RAND())-6))-1)+PT_Y5_MC!AG67)</x:f>
        <x:v>6166524.446356961</x:v>
      </x:c>
    </x:row>
    <x:row r="241">
      <x:c r="A241" s="39">
        <x:v>237</x:v>
      </x:c>
      <x:c r="B241" s="16" t="n">
        <x:f>PT_Y5_MC!C68</x:f>
        <x:v>1029031.25</x:v>
      </x:c>
      <x:c r="C241" s="16" t="n">
        <x:f>MAX(0,B241*(1+EXP((LN(1+Assumptions!$C$60)-0.5*Assumptions!$C$61^2)+Assumptions!$C$61*((RAND()+RAND()+RAND()+RAND()+RAND()+RAND()+RAND()+RAND()+RAND()+RAND()+RAND()+RAND())-6))-1)+PT_Y5_MC!D67)</x:f>
        <x:v>1262629.9007401173</x:v>
      </x:c>
      <x:c r="D241" s="16" t="n">
        <x:f>MAX(0,C241*(1+EXP((LN(1+Assumptions!$C$60)-0.5*Assumptions!$C$61^2)+Assumptions!$C$61*((RAND()+RAND()+RAND()+RAND()+RAND()+RAND()+RAND()+RAND()+RAND()+RAND()+RAND()+RAND())-6))-1)+PT_Y5_MC!E67)</x:f>
        <x:v>1255114.5883375944</x:v>
      </x:c>
      <x:c r="E241" s="16" t="n">
        <x:f>MAX(0,D241*(1+EXP((LN(1+Assumptions!$C$60)-0.5*Assumptions!$C$61^2)+Assumptions!$C$61*((RAND()+RAND()+RAND()+RAND()+RAND()+RAND()+RAND()+RAND()+RAND()+RAND()+RAND()+RAND())-6))-1)+PT_Y5_MC!F67)</x:f>
        <x:v>1459856.564131017</x:v>
      </x:c>
      <x:c r="F241" s="16" t="n">
        <x:f>MAX(0,E241*(1+EXP((LN(1+Assumptions!$C$60)-0.5*Assumptions!$C$61^2)+Assumptions!$C$61*((RAND()+RAND()+RAND()+RAND()+RAND()+RAND()+RAND()+RAND()+RAND()+RAND()+RAND()+RAND())-6))-1)+PT_Y5_MC!G67)</x:f>
        <x:v>1633419.8958500102</x:v>
      </x:c>
      <x:c r="G241" s="16" t="n">
        <x:f>MAX(0,F241*(1+EXP((LN(1+Assumptions!$C$60)-0.5*Assumptions!$C$61^2)+Assumptions!$C$61*((RAND()+RAND()+RAND()+RAND()+RAND()+RAND()+RAND()+RAND()+RAND()+RAND()+RAND()+RAND())-6))-1)+PT_Y5_MC!H67)</x:f>
        <x:v>1482540.7845103643</x:v>
      </x:c>
      <x:c r="H241" s="16" t="n">
        <x:f>MAX(0,G241*(1+EXP((LN(1+Assumptions!$C$60)-0.5*Assumptions!$C$61^2)+Assumptions!$C$61*((RAND()+RAND()+RAND()+RAND()+RAND()+RAND()+RAND()+RAND()+RAND()+RAND()+RAND()+RAND())-6))-1)+PT_Y5_MC!I67)</x:f>
        <x:v>1559506.5711943752</x:v>
      </x:c>
      <x:c r="I241" s="16" t="n">
        <x:f>MAX(0,H241*(1+EXP((LN(1+Assumptions!$C$60)-0.5*Assumptions!$C$61^2)+Assumptions!$C$61*((RAND()+RAND()+RAND()+RAND()+RAND()+RAND()+RAND()+RAND()+RAND()+RAND()+RAND()+RAND())-6))-1)+PT_Y5_MC!J67)</x:f>
        <x:v>1319679.8023034767</x:v>
      </x:c>
      <x:c r="J241" s="16" t="n">
        <x:f>MAX(0,I241*(1+EXP((LN(1+Assumptions!$C$60)-0.5*Assumptions!$C$61^2)+Assumptions!$C$61*((RAND()+RAND()+RAND()+RAND()+RAND()+RAND()+RAND()+RAND()+RAND()+RAND()+RAND()+RAND())-6))-1)+PT_Y5_MC!K67)</x:f>
        <x:v>961297.9074134722</x:v>
      </x:c>
      <x:c r="K241" s="16" t="n">
        <x:f>MAX(0,J241*(1+EXP((LN(1+Assumptions!$C$60)-0.5*Assumptions!$C$61^2)+Assumptions!$C$61*((RAND()+RAND()+RAND()+RAND()+RAND()+RAND()+RAND()+RAND()+RAND()+RAND()+RAND()+RAND())-6))-1)+PT_Y5_MC!L67)</x:f>
        <x:v>1127061.3079777258</x:v>
      </x:c>
      <x:c r="L241" s="16" t="n">
        <x:f>MAX(0,K241*(1+EXP((LN(1+Assumptions!$C$60)-0.5*Assumptions!$C$61^2)+Assumptions!$C$61*((RAND()+RAND()+RAND()+RAND()+RAND()+RAND()+RAND()+RAND()+RAND()+RAND()+RAND()+RAND())-6))-1)+PT_Y5_MC!M67)</x:f>
        <x:v>1304322.6042723292</x:v>
      </x:c>
      <x:c r="M241" s="16" t="n">
        <x:f>MAX(0,L241*(1+EXP((LN(1+Assumptions!$C$60)-0.5*Assumptions!$C$61^2)+Assumptions!$C$61*((RAND()+RAND()+RAND()+RAND()+RAND()+RAND()+RAND()+RAND()+RAND()+RAND()+RAND()+RAND())-6))-1)+PT_Y5_MC!N67)</x:f>
        <x:v>1391748.7154372775</x:v>
      </x:c>
      <x:c r="N241" s="16" t="n">
        <x:f>MAX(0,M241*(1+EXP((LN(1+Assumptions!$C$60)-0.5*Assumptions!$C$61^2)+Assumptions!$C$61*((RAND()+RAND()+RAND()+RAND()+RAND()+RAND()+RAND()+RAND()+RAND()+RAND()+RAND()+RAND())-6))-1)+PT_Y5_MC!O67)</x:f>
        <x:v>1829076.8162363973</x:v>
      </x:c>
      <x:c r="O241" s="16" t="n">
        <x:f>MAX(0,N241*(1+EXP((LN(1+Assumptions!$C$60)-0.5*Assumptions!$C$61^2)+Assumptions!$C$61*((RAND()+RAND()+RAND()+RAND()+RAND()+RAND()+RAND()+RAND()+RAND()+RAND()+RAND()+RAND())-6))-1)+PT_Y5_MC!P67)</x:f>
        <x:v>2052693.2853151096</x:v>
      </x:c>
      <x:c r="P241" s="16" t="n">
        <x:f>MAX(0,O241*(1+EXP((LN(1+Assumptions!$C$60)-0.5*Assumptions!$C$61^2)+Assumptions!$C$61*((RAND()+RAND()+RAND()+RAND()+RAND()+RAND()+RAND()+RAND()+RAND()+RAND()+RAND()+RAND())-6))-1)+PT_Y5_MC!Q67)</x:f>
        <x:v>1998943.1094796553</x:v>
      </x:c>
      <x:c r="Q241" s="16" t="n">
        <x:f>MAX(0,P241*(1+EXP((LN(1+Assumptions!$C$60)-0.5*Assumptions!$C$61^2)+Assumptions!$C$61*((RAND()+RAND()+RAND()+RAND()+RAND()+RAND()+RAND()+RAND()+RAND()+RAND()+RAND()+RAND())-6))-1)+PT_Y5_MC!R67)</x:f>
        <x:v>1803592.5862979763</x:v>
      </x:c>
      <x:c r="R241" s="16" t="n">
        <x:f>MAX(0,Q241*(1+EXP((LN(1+Assumptions!$C$60)-0.5*Assumptions!$C$61^2)+Assumptions!$C$61*((RAND()+RAND()+RAND()+RAND()+RAND()+RAND()+RAND()+RAND()+RAND()+RAND()+RAND()+RAND())-6))-1)+PT_Y5_MC!S67)</x:f>
        <x:v>1785033.7141794716</x:v>
      </x:c>
      <x:c r="S241" s="16" t="n">
        <x:f>MAX(0,R241*(1+EXP((LN(1+Assumptions!$C$60)-0.5*Assumptions!$C$61^2)+Assumptions!$C$61*((RAND()+RAND()+RAND()+RAND()+RAND()+RAND()+RAND()+RAND()+RAND()+RAND()+RAND()+RAND())-6))-1)+PT_Y5_MC!T67)</x:f>
        <x:v>1751937.8304954814</x:v>
      </x:c>
      <x:c r="T241" s="16" t="n">
        <x:f>MAX(0,S241*(1+EXP((LN(1+Assumptions!$C$60)-0.5*Assumptions!$C$61^2)+Assumptions!$C$61*((RAND()+RAND()+RAND()+RAND()+RAND()+RAND()+RAND()+RAND()+RAND()+RAND()+RAND()+RAND())-6))-1)+PT_Y5_MC!U67)</x:f>
        <x:v>1782139.560124085</x:v>
      </x:c>
      <x:c r="U241" s="16" t="n">
        <x:f>MAX(0,T241*(1+EXP((LN(1+Assumptions!$C$60)-0.5*Assumptions!$C$61^2)+Assumptions!$C$61*((RAND()+RAND()+RAND()+RAND()+RAND()+RAND()+RAND()+RAND()+RAND()+RAND()+RAND()+RAND())-6))-1)+PT_Y5_MC!V67)</x:f>
        <x:v>1698255.6572034617</x:v>
      </x:c>
      <x:c r="V241" s="16" t="n">
        <x:f>MAX(0,U241*(1+EXP((LN(1+Assumptions!$C$60)-0.5*Assumptions!$C$61^2)+Assumptions!$C$61*((RAND()+RAND()+RAND()+RAND()+RAND()+RAND()+RAND()+RAND()+RAND()+RAND()+RAND()+RAND())-6))-1)+PT_Y5_MC!W67)</x:f>
        <x:v>1713831.2446413846</x:v>
      </x:c>
      <x:c r="W241" s="16" t="n">
        <x:f>MAX(0,V241*(1+EXP((LN(1+Assumptions!$C$60)-0.5*Assumptions!$C$61^2)+Assumptions!$C$61*((RAND()+RAND()+RAND()+RAND()+RAND()+RAND()+RAND()+RAND()+RAND()+RAND()+RAND()+RAND())-6))-1)+PT_Y5_MC!X67)</x:f>
        <x:v>2114542.6159193516</x:v>
      </x:c>
      <x:c r="X241" s="16" t="n">
        <x:f>MAX(0,W241*(1+EXP((LN(1+Assumptions!$C$60)-0.5*Assumptions!$C$61^2)+Assumptions!$C$61*((RAND()+RAND()+RAND()+RAND()+RAND()+RAND()+RAND()+RAND()+RAND()+RAND()+RAND()+RAND())-6))-1)+PT_Y5_MC!Y67)</x:f>
        <x:v>2347289.734017984</x:v>
      </x:c>
      <x:c r="Y241" s="16" t="n">
        <x:f>MAX(0,X241*(1+EXP((LN(1+Assumptions!$C$60)-0.5*Assumptions!$C$61^2)+Assumptions!$C$61*((RAND()+RAND()+RAND()+RAND()+RAND()+RAND()+RAND()+RAND()+RAND()+RAND()+RAND()+RAND())-6))-1)+PT_Y5_MC!Z67)</x:f>
        <x:v>2035206.145194806</x:v>
      </x:c>
      <x:c r="Z241" s="16" t="n">
        <x:f>MAX(0,Y241*(1+EXP((LN(1+Assumptions!$C$60)-0.5*Assumptions!$C$61^2)+Assumptions!$C$61*((RAND()+RAND()+RAND()+RAND()+RAND()+RAND()+RAND()+RAND()+RAND()+RAND()+RAND()+RAND())-6))-1)+PT_Y5_MC!AA67)</x:f>
        <x:v>2421604.9874932575</x:v>
      </x:c>
      <x:c r="AA241" s="16" t="n">
        <x:f>MAX(0,Z241*(1+EXP((LN(1+Assumptions!$C$60)-0.5*Assumptions!$C$61^2)+Assumptions!$C$61*((RAND()+RAND()+RAND()+RAND()+RAND()+RAND()+RAND()+RAND()+RAND()+RAND()+RAND()+RAND())-6))-1)+PT_Y5_MC!AB67)</x:f>
        <x:v>1929744.6531143445</x:v>
      </x:c>
      <x:c r="AB241" s="16" t="n">
        <x:f>MAX(0,AA241*(1+EXP((LN(1+Assumptions!$C$60)-0.5*Assumptions!$C$61^2)+Assumptions!$C$61*((RAND()+RAND()+RAND()+RAND()+RAND()+RAND()+RAND()+RAND()+RAND()+RAND()+RAND()+RAND())-6))-1)+PT_Y5_MC!AC67)</x:f>
        <x:v>1769190.6404788226</x:v>
      </x:c>
      <x:c r="AC241" s="16" t="n">
        <x:f>MAX(0,AB241*(1+EXP((LN(1+Assumptions!$C$60)-0.5*Assumptions!$C$61^2)+Assumptions!$C$61*((RAND()+RAND()+RAND()+RAND()+RAND()+RAND()+RAND()+RAND()+RAND()+RAND()+RAND()+RAND())-6))-1)+PT_Y5_MC!AD67)</x:f>
        <x:v>1496260.1684805627</x:v>
      </x:c>
      <x:c r="AD241" s="16" t="n">
        <x:f>MAX(0,AC241*(1+EXP((LN(1+Assumptions!$C$60)-0.5*Assumptions!$C$61^2)+Assumptions!$C$61*((RAND()+RAND()+RAND()+RAND()+RAND()+RAND()+RAND()+RAND()+RAND()+RAND()+RAND()+RAND())-6))-1)+PT_Y5_MC!AE67)</x:f>
        <x:v>1743151.378575624</x:v>
      </x:c>
      <x:c r="AE241" s="16" t="n">
        <x:f>MAX(0,AD241*(1+EXP((LN(1+Assumptions!$C$60)-0.5*Assumptions!$C$61^2)+Assumptions!$C$61*((RAND()+RAND()+RAND()+RAND()+RAND()+RAND()+RAND()+RAND()+RAND()+RAND()+RAND()+RAND())-6))-1)+PT_Y5_MC!AF67)</x:f>
        <x:v>1849914.875669598</x:v>
      </x:c>
      <x:c r="AF241" s="16" t="n">
        <x:f>MAX(0,AE241*(1+EXP((LN(1+Assumptions!$C$60)-0.5*Assumptions!$C$61^2)+Assumptions!$C$61*((RAND()+RAND()+RAND()+RAND()+RAND()+RAND()+RAND()+RAND()+RAND()+RAND()+RAND()+RAND())-6))-1)+PT_Y5_MC!AG67)</x:f>
        <x:v>2214786.5748047214</x:v>
      </x:c>
    </x:row>
    <x:row r="242">
      <x:c r="A242" s="39">
        <x:v>238</x:v>
      </x:c>
      <x:c r="B242" s="16" t="n">
        <x:f>PT_Y5_MC!C68</x:f>
        <x:v>1029031.25</x:v>
      </x:c>
      <x:c r="C242" s="16" t="n">
        <x:f>MAX(0,B242*(1+EXP((LN(1+Assumptions!$C$60)-0.5*Assumptions!$C$61^2)+Assumptions!$C$61*((RAND()+RAND()+RAND()+RAND()+RAND()+RAND()+RAND()+RAND()+RAND()+RAND()+RAND()+RAND())-6))-1)+PT_Y5_MC!D67)</x:f>
        <x:v>1144690.0238565519</x:v>
      </x:c>
      <x:c r="D242" s="16" t="n">
        <x:f>MAX(0,C242*(1+EXP((LN(1+Assumptions!$C$60)-0.5*Assumptions!$C$61^2)+Assumptions!$C$61*((RAND()+RAND()+RAND()+RAND()+RAND()+RAND()+RAND()+RAND()+RAND()+RAND()+RAND()+RAND())-6))-1)+PT_Y5_MC!E67)</x:f>
        <x:v>1553283.9667306223</x:v>
      </x:c>
      <x:c r="E242" s="16" t="n">
        <x:f>MAX(0,D242*(1+EXP((LN(1+Assumptions!$C$60)-0.5*Assumptions!$C$61^2)+Assumptions!$C$61*((RAND()+RAND()+RAND()+RAND()+RAND()+RAND()+RAND()+RAND()+RAND()+RAND()+RAND()+RAND())-6))-1)+PT_Y5_MC!F67)</x:f>
        <x:v>1570165.3156051133</x:v>
      </x:c>
      <x:c r="F242" s="16" t="n">
        <x:f>MAX(0,E242*(1+EXP((LN(1+Assumptions!$C$60)-0.5*Assumptions!$C$61^2)+Assumptions!$C$61*((RAND()+RAND()+RAND()+RAND()+RAND()+RAND()+RAND()+RAND()+RAND()+RAND()+RAND()+RAND())-6))-1)+PT_Y5_MC!G67)</x:f>
        <x:v>1982645.245584227</x:v>
      </x:c>
      <x:c r="G242" s="16" t="n">
        <x:f>MAX(0,F242*(1+EXP((LN(1+Assumptions!$C$60)-0.5*Assumptions!$C$61^2)+Assumptions!$C$61*((RAND()+RAND()+RAND()+RAND()+RAND()+RAND()+RAND()+RAND()+RAND()+RAND()+RAND()+RAND())-6))-1)+PT_Y5_MC!H67)</x:f>
        <x:v>1871534.389661098</x:v>
      </x:c>
      <x:c r="H242" s="16" t="n">
        <x:f>MAX(0,G242*(1+EXP((LN(1+Assumptions!$C$60)-0.5*Assumptions!$C$61^2)+Assumptions!$C$61*((RAND()+RAND()+RAND()+RAND()+RAND()+RAND()+RAND()+RAND()+RAND()+RAND()+RAND()+RAND())-6))-1)+PT_Y5_MC!I67)</x:f>
        <x:v>2438562.03475432</x:v>
      </x:c>
      <x:c r="I242" s="16" t="n">
        <x:f>MAX(0,H242*(1+EXP((LN(1+Assumptions!$C$60)-0.5*Assumptions!$C$61^2)+Assumptions!$C$61*((RAND()+RAND()+RAND()+RAND()+RAND()+RAND()+RAND()+RAND()+RAND()+RAND()+RAND()+RAND())-6))-1)+PT_Y5_MC!J67)</x:f>
        <x:v>3498945.5683239973</x:v>
      </x:c>
      <x:c r="J242" s="16" t="n">
        <x:f>MAX(0,I242*(1+EXP((LN(1+Assumptions!$C$60)-0.5*Assumptions!$C$61^2)+Assumptions!$C$61*((RAND()+RAND()+RAND()+RAND()+RAND()+RAND()+RAND()+RAND()+RAND()+RAND()+RAND()+RAND())-6))-1)+PT_Y5_MC!K67)</x:f>
        <x:v>4266887.7879130505</x:v>
      </x:c>
      <x:c r="K242" s="16" t="n">
        <x:f>MAX(0,J242*(1+EXP((LN(1+Assumptions!$C$60)-0.5*Assumptions!$C$61^2)+Assumptions!$C$61*((RAND()+RAND()+RAND()+RAND()+RAND()+RAND()+RAND()+RAND()+RAND()+RAND()+RAND()+RAND())-6))-1)+PT_Y5_MC!L67)</x:f>
        <x:v>5379832.451499481</x:v>
      </x:c>
      <x:c r="L242" s="16" t="n">
        <x:f>MAX(0,K242*(1+EXP((LN(1+Assumptions!$C$60)-0.5*Assumptions!$C$61^2)+Assumptions!$C$61*((RAND()+RAND()+RAND()+RAND()+RAND()+RAND()+RAND()+RAND()+RAND()+RAND()+RAND()+RAND())-6))-1)+PT_Y5_MC!M67)</x:f>
        <x:v>5358455.963919282</x:v>
      </x:c>
      <x:c r="M242" s="16" t="n">
        <x:f>MAX(0,L242*(1+EXP((LN(1+Assumptions!$C$60)-0.5*Assumptions!$C$61^2)+Assumptions!$C$61*((RAND()+RAND()+RAND()+RAND()+RAND()+RAND()+RAND()+RAND()+RAND()+RAND()+RAND()+RAND())-6))-1)+PT_Y5_MC!N67)</x:f>
        <x:v>5498432.058880086</x:v>
      </x:c>
      <x:c r="N242" s="16" t="n">
        <x:f>MAX(0,M242*(1+EXP((LN(1+Assumptions!$C$60)-0.5*Assumptions!$C$61^2)+Assumptions!$C$61*((RAND()+RAND()+RAND()+RAND()+RAND()+RAND()+RAND()+RAND()+RAND()+RAND()+RAND()+RAND())-6))-1)+PT_Y5_MC!O67)</x:f>
        <x:v>7445128.876903312</x:v>
      </x:c>
      <x:c r="O242" s="16" t="n">
        <x:f>MAX(0,N242*(1+EXP((LN(1+Assumptions!$C$60)-0.5*Assumptions!$C$61^2)+Assumptions!$C$61*((RAND()+RAND()+RAND()+RAND()+RAND()+RAND()+RAND()+RAND()+RAND()+RAND()+RAND()+RAND())-6))-1)+PT_Y5_MC!P67)</x:f>
        <x:v>7830517.318506151</x:v>
      </x:c>
      <x:c r="P242" s="16" t="n">
        <x:f>MAX(0,O242*(1+EXP((LN(1+Assumptions!$C$60)-0.5*Assumptions!$C$61^2)+Assumptions!$C$61*((RAND()+RAND()+RAND()+RAND()+RAND()+RAND()+RAND()+RAND()+RAND()+RAND()+RAND()+RAND())-6))-1)+PT_Y5_MC!Q67)</x:f>
        <x:v>7467008.249556277</x:v>
      </x:c>
      <x:c r="Q242" s="16" t="n">
        <x:f>MAX(0,P242*(1+EXP((LN(1+Assumptions!$C$60)-0.5*Assumptions!$C$61^2)+Assumptions!$C$61*((RAND()+RAND()+RAND()+RAND()+RAND()+RAND()+RAND()+RAND()+RAND()+RAND()+RAND()+RAND())-6))-1)+PT_Y5_MC!R67)</x:f>
        <x:v>8603567.612431923</x:v>
      </x:c>
      <x:c r="R242" s="16" t="n">
        <x:f>MAX(0,Q242*(1+EXP((LN(1+Assumptions!$C$60)-0.5*Assumptions!$C$61^2)+Assumptions!$C$61*((RAND()+RAND()+RAND()+RAND()+RAND()+RAND()+RAND()+RAND()+RAND()+RAND()+RAND()+RAND())-6))-1)+PT_Y5_MC!S67)</x:f>
        <x:v>11103010.2691972</x:v>
      </x:c>
      <x:c r="S242" s="16" t="n">
        <x:f>MAX(0,R242*(1+EXP((LN(1+Assumptions!$C$60)-0.5*Assumptions!$C$61^2)+Assumptions!$C$61*((RAND()+RAND()+RAND()+RAND()+RAND()+RAND()+RAND()+RAND()+RAND()+RAND()+RAND()+RAND())-6))-1)+PT_Y5_MC!T67)</x:f>
        <x:v>10325589.05226879</x:v>
      </x:c>
      <x:c r="T242" s="16" t="n">
        <x:f>MAX(0,S242*(1+EXP((LN(1+Assumptions!$C$60)-0.5*Assumptions!$C$61^2)+Assumptions!$C$61*((RAND()+RAND()+RAND()+RAND()+RAND()+RAND()+RAND()+RAND()+RAND()+RAND()+RAND()+RAND())-6))-1)+PT_Y5_MC!U67)</x:f>
        <x:v>13530255.972490635</x:v>
      </x:c>
      <x:c r="U242" s="16" t="n">
        <x:f>MAX(0,T242*(1+EXP((LN(1+Assumptions!$C$60)-0.5*Assumptions!$C$61^2)+Assumptions!$C$61*((RAND()+RAND()+RAND()+RAND()+RAND()+RAND()+RAND()+RAND()+RAND()+RAND()+RAND()+RAND())-6))-1)+PT_Y5_MC!V67)</x:f>
        <x:v>12287703.398852438</x:v>
      </x:c>
      <x:c r="V242" s="16" t="n">
        <x:f>MAX(0,U242*(1+EXP((LN(1+Assumptions!$C$60)-0.5*Assumptions!$C$61^2)+Assumptions!$C$61*((RAND()+RAND()+RAND()+RAND()+RAND()+RAND()+RAND()+RAND()+RAND()+RAND()+RAND()+RAND())-6))-1)+PT_Y5_MC!W67)</x:f>
        <x:v>12165263.037690498</x:v>
      </x:c>
      <x:c r="W242" s="16" t="n">
        <x:f>MAX(0,V242*(1+EXP((LN(1+Assumptions!$C$60)-0.5*Assumptions!$C$61^2)+Assumptions!$C$61*((RAND()+RAND()+RAND()+RAND()+RAND()+RAND()+RAND()+RAND()+RAND()+RAND()+RAND()+RAND())-6))-1)+PT_Y5_MC!X67)</x:f>
        <x:v>9839309.38090299</x:v>
      </x:c>
      <x:c r="X242" s="16" t="n">
        <x:f>MAX(0,W242*(1+EXP((LN(1+Assumptions!$C$60)-0.5*Assumptions!$C$61^2)+Assumptions!$C$61*((RAND()+RAND()+RAND()+RAND()+RAND()+RAND()+RAND()+RAND()+RAND()+RAND()+RAND()+RAND())-6))-1)+PT_Y5_MC!Y67)</x:f>
        <x:v>11168781.050207697</x:v>
      </x:c>
      <x:c r="Y242" s="16" t="n">
        <x:f>MAX(0,X242*(1+EXP((LN(1+Assumptions!$C$60)-0.5*Assumptions!$C$61^2)+Assumptions!$C$61*((RAND()+RAND()+RAND()+RAND()+RAND()+RAND()+RAND()+RAND()+RAND()+RAND()+RAND()+RAND())-6))-1)+PT_Y5_MC!Z67)</x:f>
        <x:v>11528916.451062683</x:v>
      </x:c>
      <x:c r="Z242" s="16" t="n">
        <x:f>MAX(0,Y242*(1+EXP((LN(1+Assumptions!$C$60)-0.5*Assumptions!$C$61^2)+Assumptions!$C$61*((RAND()+RAND()+RAND()+RAND()+RAND()+RAND()+RAND()+RAND()+RAND()+RAND()+RAND()+RAND())-6))-1)+PT_Y5_MC!AA67)</x:f>
        <x:v>11697426.986275366</x:v>
      </x:c>
      <x:c r="AA242" s="16" t="n">
        <x:f>MAX(0,Z242*(1+EXP((LN(1+Assumptions!$C$60)-0.5*Assumptions!$C$61^2)+Assumptions!$C$61*((RAND()+RAND()+RAND()+RAND()+RAND()+RAND()+RAND()+RAND()+RAND()+RAND()+RAND()+RAND())-6))-1)+PT_Y5_MC!AB67)</x:f>
        <x:v>10129344.749563957</x:v>
      </x:c>
      <x:c r="AB242" s="16" t="n">
        <x:f>MAX(0,AA242*(1+EXP((LN(1+Assumptions!$C$60)-0.5*Assumptions!$C$61^2)+Assumptions!$C$61*((RAND()+RAND()+RAND()+RAND()+RAND()+RAND()+RAND()+RAND()+RAND()+RAND()+RAND()+RAND())-6))-1)+PT_Y5_MC!AC67)</x:f>
        <x:v>11830223.512527315</x:v>
      </x:c>
      <x:c r="AC242" s="16" t="n">
        <x:f>MAX(0,AB242*(1+EXP((LN(1+Assumptions!$C$60)-0.5*Assumptions!$C$61^2)+Assumptions!$C$61*((RAND()+RAND()+RAND()+RAND()+RAND()+RAND()+RAND()+RAND()+RAND()+RAND()+RAND()+RAND())-6))-1)+PT_Y5_MC!AD67)</x:f>
        <x:v>10734594.761011869</x:v>
      </x:c>
      <x:c r="AD242" s="16" t="n">
        <x:f>MAX(0,AC242*(1+EXP((LN(1+Assumptions!$C$60)-0.5*Assumptions!$C$61^2)+Assumptions!$C$61*((RAND()+RAND()+RAND()+RAND()+RAND()+RAND()+RAND()+RAND()+RAND()+RAND()+RAND()+RAND())-6))-1)+PT_Y5_MC!AE67)</x:f>
        <x:v>9196892.810856352</x:v>
      </x:c>
      <x:c r="AE242" s="16" t="n">
        <x:f>MAX(0,AD242*(1+EXP((LN(1+Assumptions!$C$60)-0.5*Assumptions!$C$61^2)+Assumptions!$C$61*((RAND()+RAND()+RAND()+RAND()+RAND()+RAND()+RAND()+RAND()+RAND()+RAND()+RAND()+RAND())-6))-1)+PT_Y5_MC!AF67)</x:f>
        <x:v>10078236.34594938</x:v>
      </x:c>
      <x:c r="AF242" s="16" t="n">
        <x:f>MAX(0,AE242*(1+EXP((LN(1+Assumptions!$C$60)-0.5*Assumptions!$C$61^2)+Assumptions!$C$61*((RAND()+RAND()+RAND()+RAND()+RAND()+RAND()+RAND()+RAND()+RAND()+RAND()+RAND()+RAND())-6))-1)+PT_Y5_MC!AG67)</x:f>
        <x:v>8262841.28895221</x:v>
      </x:c>
    </x:row>
    <x:row r="243">
      <x:c r="A243" s="39">
        <x:v>239</x:v>
      </x:c>
      <x:c r="B243" s="16" t="n">
        <x:f>PT_Y5_MC!C68</x:f>
        <x:v>1029031.25</x:v>
      </x:c>
      <x:c r="C243" s="16" t="n">
        <x:f>MAX(0,B243*(1+EXP((LN(1+Assumptions!$C$60)-0.5*Assumptions!$C$61^2)+Assumptions!$C$61*((RAND()+RAND()+RAND()+RAND()+RAND()+RAND()+RAND()+RAND()+RAND()+RAND()+RAND()+RAND())-6))-1)+PT_Y5_MC!D67)</x:f>
        <x:v>1196326.5178689146</x:v>
      </x:c>
      <x:c r="D243" s="16" t="n">
        <x:f>MAX(0,C243*(1+EXP((LN(1+Assumptions!$C$60)-0.5*Assumptions!$C$61^2)+Assumptions!$C$61*((RAND()+RAND()+RAND()+RAND()+RAND()+RAND()+RAND()+RAND()+RAND()+RAND()+RAND()+RAND())-6))-1)+PT_Y5_MC!E67)</x:f>
        <x:v>1182879.0934864793</x:v>
      </x:c>
      <x:c r="E243" s="16" t="n">
        <x:f>MAX(0,D243*(1+EXP((LN(1+Assumptions!$C$60)-0.5*Assumptions!$C$61^2)+Assumptions!$C$61*((RAND()+RAND()+RAND()+RAND()+RAND()+RAND()+RAND()+RAND()+RAND()+RAND()+RAND()+RAND())-6))-1)+PT_Y5_MC!F67)</x:f>
        <x:v>1222735.1139170164</x:v>
      </x:c>
      <x:c r="F243" s="16" t="n">
        <x:f>MAX(0,E243*(1+EXP((LN(1+Assumptions!$C$60)-0.5*Assumptions!$C$61^2)+Assumptions!$C$61*((RAND()+RAND()+RAND()+RAND()+RAND()+RAND()+RAND()+RAND()+RAND()+RAND()+RAND()+RAND())-6))-1)+PT_Y5_MC!G67)</x:f>
        <x:v>1078337.290289095</x:v>
      </x:c>
      <x:c r="G243" s="16" t="n">
        <x:f>MAX(0,F243*(1+EXP((LN(1+Assumptions!$C$60)-0.5*Assumptions!$C$61^2)+Assumptions!$C$61*((RAND()+RAND()+RAND()+RAND()+RAND()+RAND()+RAND()+RAND()+RAND()+RAND()+RAND()+RAND())-6))-1)+PT_Y5_MC!H67)</x:f>
        <x:v>920976.991183033</x:v>
      </x:c>
      <x:c r="H243" s="16" t="n">
        <x:f>MAX(0,G243*(1+EXP((LN(1+Assumptions!$C$60)-0.5*Assumptions!$C$61^2)+Assumptions!$C$61*((RAND()+RAND()+RAND()+RAND()+RAND()+RAND()+RAND()+RAND()+RAND()+RAND()+RAND()+RAND())-6))-1)+PT_Y5_MC!I67)</x:f>
        <x:v>802693.7830563383</x:v>
      </x:c>
      <x:c r="I243" s="16" t="n">
        <x:f>MAX(0,H243*(1+EXP((LN(1+Assumptions!$C$60)-0.5*Assumptions!$C$61^2)+Assumptions!$C$61*((RAND()+RAND()+RAND()+RAND()+RAND()+RAND()+RAND()+RAND()+RAND()+RAND()+RAND()+RAND())-6))-1)+PT_Y5_MC!J67)</x:f>
        <x:v>852122.1545633175</x:v>
      </x:c>
      <x:c r="J243" s="16" t="n">
        <x:f>MAX(0,I243*(1+EXP((LN(1+Assumptions!$C$60)-0.5*Assumptions!$C$61^2)+Assumptions!$C$61*((RAND()+RAND()+RAND()+RAND()+RAND()+RAND()+RAND()+RAND()+RAND()+RAND()+RAND()+RAND())-6))-1)+PT_Y5_MC!K67)</x:f>
        <x:v>719754.0594795828</x:v>
      </x:c>
      <x:c r="K243" s="16" t="n">
        <x:f>MAX(0,J243*(1+EXP((LN(1+Assumptions!$C$60)-0.5*Assumptions!$C$61^2)+Assumptions!$C$61*((RAND()+RAND()+RAND()+RAND()+RAND()+RAND()+RAND()+RAND()+RAND()+RAND()+RAND()+RAND())-6))-1)+PT_Y5_MC!L67)</x:f>
        <x:v>791824.4398222319</x:v>
      </x:c>
      <x:c r="L243" s="16" t="n">
        <x:f>MAX(0,K243*(1+EXP((LN(1+Assumptions!$C$60)-0.5*Assumptions!$C$61^2)+Assumptions!$C$61*((RAND()+RAND()+RAND()+RAND()+RAND()+RAND()+RAND()+RAND()+RAND()+RAND()+RAND()+RAND())-6))-1)+PT_Y5_MC!M67)</x:f>
        <x:v>833967.2004361505</x:v>
      </x:c>
      <x:c r="M243" s="16" t="n">
        <x:f>MAX(0,L243*(1+EXP((LN(1+Assumptions!$C$60)-0.5*Assumptions!$C$61^2)+Assumptions!$C$61*((RAND()+RAND()+RAND()+RAND()+RAND()+RAND()+RAND()+RAND()+RAND()+RAND()+RAND()+RAND())-6))-1)+PT_Y5_MC!N67)</x:f>
        <x:v>912374.5722659745</x:v>
      </x:c>
      <x:c r="N243" s="16" t="n">
        <x:f>MAX(0,M243*(1+EXP((LN(1+Assumptions!$C$60)-0.5*Assumptions!$C$61^2)+Assumptions!$C$61*((RAND()+RAND()+RAND()+RAND()+RAND()+RAND()+RAND()+RAND()+RAND()+RAND()+RAND()+RAND())-6))-1)+PT_Y5_MC!O67)</x:f>
        <x:v>913725.3202995611</x:v>
      </x:c>
      <x:c r="O243" s="16" t="n">
        <x:f>MAX(0,N243*(1+EXP((LN(1+Assumptions!$C$60)-0.5*Assumptions!$C$61^2)+Assumptions!$C$61*((RAND()+RAND()+RAND()+RAND()+RAND()+RAND()+RAND()+RAND()+RAND()+RAND()+RAND()+RAND())-6))-1)+PT_Y5_MC!P67)</x:f>
        <x:v>1076413.5475298432</x:v>
      </x:c>
      <x:c r="P243" s="16" t="n">
        <x:f>MAX(0,O243*(1+EXP((LN(1+Assumptions!$C$60)-0.5*Assumptions!$C$61^2)+Assumptions!$C$61*((RAND()+RAND()+RAND()+RAND()+RAND()+RAND()+RAND()+RAND()+RAND()+RAND()+RAND()+RAND())-6))-1)+PT_Y5_MC!Q67)</x:f>
        <x:v>1144228.1092774854</x:v>
      </x:c>
      <x:c r="Q243" s="16" t="n">
        <x:f>MAX(0,P243*(1+EXP((LN(1+Assumptions!$C$60)-0.5*Assumptions!$C$61^2)+Assumptions!$C$61*((RAND()+RAND()+RAND()+RAND()+RAND()+RAND()+RAND()+RAND()+RAND()+RAND()+RAND()+RAND())-6))-1)+PT_Y5_MC!R67)</x:f>
        <x:v>1151689.4120038229</x:v>
      </x:c>
      <x:c r="R243" s="16" t="n">
        <x:f>MAX(0,Q243*(1+EXP((LN(1+Assumptions!$C$60)-0.5*Assumptions!$C$61^2)+Assumptions!$C$61*((RAND()+RAND()+RAND()+RAND()+RAND()+RAND()+RAND()+RAND()+RAND()+RAND()+RAND()+RAND())-6))-1)+PT_Y5_MC!S67)</x:f>
        <x:v>1363926.7609938462</x:v>
      </x:c>
      <x:c r="S243" s="16" t="n">
        <x:f>MAX(0,R243*(1+EXP((LN(1+Assumptions!$C$60)-0.5*Assumptions!$C$61^2)+Assumptions!$C$61*((RAND()+RAND()+RAND()+RAND()+RAND()+RAND()+RAND()+RAND()+RAND()+RAND()+RAND()+RAND())-6))-1)+PT_Y5_MC!T67)</x:f>
        <x:v>1789354.588856245</x:v>
      </x:c>
      <x:c r="T243" s="16" t="n">
        <x:f>MAX(0,S243*(1+EXP((LN(1+Assumptions!$C$60)-0.5*Assumptions!$C$61^2)+Assumptions!$C$61*((RAND()+RAND()+RAND()+RAND()+RAND()+RAND()+RAND()+RAND()+RAND()+RAND()+RAND()+RAND())-6))-1)+PT_Y5_MC!U67)</x:f>
        <x:v>1409785.3626945156</x:v>
      </x:c>
      <x:c r="U243" s="16" t="n">
        <x:f>MAX(0,T243*(1+EXP((LN(1+Assumptions!$C$60)-0.5*Assumptions!$C$61^2)+Assumptions!$C$61*((RAND()+RAND()+RAND()+RAND()+RAND()+RAND()+RAND()+RAND()+RAND()+RAND()+RAND()+RAND())-6))-1)+PT_Y5_MC!V67)</x:f>
        <x:v>1280366.6383965244</x:v>
      </x:c>
      <x:c r="V243" s="16" t="n">
        <x:f>MAX(0,U243*(1+EXP((LN(1+Assumptions!$C$60)-0.5*Assumptions!$C$61^2)+Assumptions!$C$61*((RAND()+RAND()+RAND()+RAND()+RAND()+RAND()+RAND()+RAND()+RAND()+RAND()+RAND()+RAND())-6))-1)+PT_Y5_MC!W67)</x:f>
        <x:v>1126275.7545798167</x:v>
      </x:c>
      <x:c r="W243" s="16" t="n">
        <x:f>MAX(0,V243*(1+EXP((LN(1+Assumptions!$C$60)-0.5*Assumptions!$C$61^2)+Assumptions!$C$61*((RAND()+RAND()+RAND()+RAND()+RAND()+RAND()+RAND()+RAND()+RAND()+RAND()+RAND()+RAND())-6))-1)+PT_Y5_MC!X67)</x:f>
        <x:v>1245283.8284464679</x:v>
      </x:c>
      <x:c r="X243" s="16" t="n">
        <x:f>MAX(0,W243*(1+EXP((LN(1+Assumptions!$C$60)-0.5*Assumptions!$C$61^2)+Assumptions!$C$61*((RAND()+RAND()+RAND()+RAND()+RAND()+RAND()+RAND()+RAND()+RAND()+RAND()+RAND()+RAND())-6))-1)+PT_Y5_MC!Y67)</x:f>
        <x:v>1439539.8935772441</x:v>
      </x:c>
      <x:c r="Y243" s="16" t="n">
        <x:f>MAX(0,X243*(1+EXP((LN(1+Assumptions!$C$60)-0.5*Assumptions!$C$61^2)+Assumptions!$C$61*((RAND()+RAND()+RAND()+RAND()+RAND()+RAND()+RAND()+RAND()+RAND()+RAND()+RAND()+RAND())-6))-1)+PT_Y5_MC!Z67)</x:f>
        <x:v>1359965.7554537437</x:v>
      </x:c>
      <x:c r="Z243" s="16" t="n">
        <x:f>MAX(0,Y243*(1+EXP((LN(1+Assumptions!$C$60)-0.5*Assumptions!$C$61^2)+Assumptions!$C$61*((RAND()+RAND()+RAND()+RAND()+RAND()+RAND()+RAND()+RAND()+RAND()+RAND()+RAND()+RAND())-6))-1)+PT_Y5_MC!AA67)</x:f>
        <x:v>2090459.4626759442</x:v>
      </x:c>
      <x:c r="AA243" s="16" t="n">
        <x:f>MAX(0,Z243*(1+EXP((LN(1+Assumptions!$C$60)-0.5*Assumptions!$C$61^2)+Assumptions!$C$61*((RAND()+RAND()+RAND()+RAND()+RAND()+RAND()+RAND()+RAND()+RAND()+RAND()+RAND()+RAND())-6))-1)+PT_Y5_MC!AB67)</x:f>
        <x:v>2017013.341977053</x:v>
      </x:c>
      <x:c r="AB243" s="16" t="n">
        <x:f>MAX(0,AA243*(1+EXP((LN(1+Assumptions!$C$60)-0.5*Assumptions!$C$61^2)+Assumptions!$C$61*((RAND()+RAND()+RAND()+RAND()+RAND()+RAND()+RAND()+RAND()+RAND()+RAND()+RAND()+RAND())-6))-1)+PT_Y5_MC!AC67)</x:f>
        <x:v>2893476.3153658826</x:v>
      </x:c>
      <x:c r="AC243" s="16" t="n">
        <x:f>MAX(0,AB243*(1+EXP((LN(1+Assumptions!$C$60)-0.5*Assumptions!$C$61^2)+Assumptions!$C$61*((RAND()+RAND()+RAND()+RAND()+RAND()+RAND()+RAND()+RAND()+RAND()+RAND()+RAND()+RAND())-6))-1)+PT_Y5_MC!AD67)</x:f>
        <x:v>2974374.4072961276</x:v>
      </x:c>
      <x:c r="AD243" s="16" t="n">
        <x:f>MAX(0,AC243*(1+EXP((LN(1+Assumptions!$C$60)-0.5*Assumptions!$C$61^2)+Assumptions!$C$61*((RAND()+RAND()+RAND()+RAND()+RAND()+RAND()+RAND()+RAND()+RAND()+RAND()+RAND()+RAND())-6))-1)+PT_Y5_MC!AE67)</x:f>
        <x:v>2658563.508245714</x:v>
      </x:c>
      <x:c r="AE243" s="16" t="n">
        <x:f>MAX(0,AD243*(1+EXP((LN(1+Assumptions!$C$60)-0.5*Assumptions!$C$61^2)+Assumptions!$C$61*((RAND()+RAND()+RAND()+RAND()+RAND()+RAND()+RAND()+RAND()+RAND()+RAND()+RAND()+RAND())-6))-1)+PT_Y5_MC!AF67)</x:f>
        <x:v>2598218.4102644916</x:v>
      </x:c>
      <x:c r="AF243" s="16" t="n">
        <x:f>MAX(0,AE243*(1+EXP((LN(1+Assumptions!$C$60)-0.5*Assumptions!$C$61^2)+Assumptions!$C$61*((RAND()+RAND()+RAND()+RAND()+RAND()+RAND()+RAND()+RAND()+RAND()+RAND()+RAND()+RAND())-6))-1)+PT_Y5_MC!AG67)</x:f>
        <x:v>3166100.606236305</x:v>
      </x:c>
    </x:row>
    <x:row r="244">
      <x:c r="A244" s="39">
        <x:v>240</x:v>
      </x:c>
      <x:c r="B244" s="16" t="n">
        <x:f>PT_Y5_MC!C68</x:f>
        <x:v>1029031.25</x:v>
      </x:c>
      <x:c r="C244" s="16" t="n">
        <x:f>MAX(0,B244*(1+EXP((LN(1+Assumptions!$C$60)-0.5*Assumptions!$C$61^2)+Assumptions!$C$61*((RAND()+RAND()+RAND()+RAND()+RAND()+RAND()+RAND()+RAND()+RAND()+RAND()+RAND()+RAND())-6))-1)+PT_Y5_MC!D67)</x:f>
        <x:v>1074136.3328578481</x:v>
      </x:c>
      <x:c r="D244" s="16" t="n">
        <x:f>MAX(0,C244*(1+EXP((LN(1+Assumptions!$C$60)-0.5*Assumptions!$C$61^2)+Assumptions!$C$61*((RAND()+RAND()+RAND()+RAND()+RAND()+RAND()+RAND()+RAND()+RAND()+RAND()+RAND()+RAND())-6))-1)+PT_Y5_MC!E67)</x:f>
        <x:v>1540413.25813701</x:v>
      </x:c>
      <x:c r="E244" s="16" t="n">
        <x:f>MAX(0,D244*(1+EXP((LN(1+Assumptions!$C$60)-0.5*Assumptions!$C$61^2)+Assumptions!$C$61*((RAND()+RAND()+RAND()+RAND()+RAND()+RAND()+RAND()+RAND()+RAND()+RAND()+RAND()+RAND())-6))-1)+PT_Y5_MC!F67)</x:f>
        <x:v>1818206.6315302216</x:v>
      </x:c>
      <x:c r="F244" s="16" t="n">
        <x:f>MAX(0,E244*(1+EXP((LN(1+Assumptions!$C$60)-0.5*Assumptions!$C$61^2)+Assumptions!$C$61*((RAND()+RAND()+RAND()+RAND()+RAND()+RAND()+RAND()+RAND()+RAND()+RAND()+RAND()+RAND())-6))-1)+PT_Y5_MC!G67)</x:f>
        <x:v>1482860.2897962173</x:v>
      </x:c>
      <x:c r="G244" s="16" t="n">
        <x:f>MAX(0,F244*(1+EXP((LN(1+Assumptions!$C$60)-0.5*Assumptions!$C$61^2)+Assumptions!$C$61*((RAND()+RAND()+RAND()+RAND()+RAND()+RAND()+RAND()+RAND()+RAND()+RAND()+RAND()+RAND())-6))-1)+PT_Y5_MC!H67)</x:f>
        <x:v>1668717.684686427</x:v>
      </x:c>
      <x:c r="H244" s="16" t="n">
        <x:f>MAX(0,G244*(1+EXP((LN(1+Assumptions!$C$60)-0.5*Assumptions!$C$61^2)+Assumptions!$C$61*((RAND()+RAND()+RAND()+RAND()+RAND()+RAND()+RAND()+RAND()+RAND()+RAND()+RAND()+RAND())-6))-1)+PT_Y5_MC!I67)</x:f>
        <x:v>1665968.2979308432</x:v>
      </x:c>
      <x:c r="I244" s="16" t="n">
        <x:f>MAX(0,H244*(1+EXP((LN(1+Assumptions!$C$60)-0.5*Assumptions!$C$61^2)+Assumptions!$C$61*((RAND()+RAND()+RAND()+RAND()+RAND()+RAND()+RAND()+RAND()+RAND()+RAND()+RAND()+RAND())-6))-1)+PT_Y5_MC!J67)</x:f>
        <x:v>1539815.8989317736</x:v>
      </x:c>
      <x:c r="J244" s="16" t="n">
        <x:f>MAX(0,I244*(1+EXP((LN(1+Assumptions!$C$60)-0.5*Assumptions!$C$61^2)+Assumptions!$C$61*((RAND()+RAND()+RAND()+RAND()+RAND()+RAND()+RAND()+RAND()+RAND()+RAND()+RAND()+RAND())-6))-1)+PT_Y5_MC!K67)</x:f>
        <x:v>1319781.566611657</x:v>
      </x:c>
      <x:c r="K244" s="16" t="n">
        <x:f>MAX(0,J244*(1+EXP((LN(1+Assumptions!$C$60)-0.5*Assumptions!$C$61^2)+Assumptions!$C$61*((RAND()+RAND()+RAND()+RAND()+RAND()+RAND()+RAND()+RAND()+RAND()+RAND()+RAND()+RAND())-6))-1)+PT_Y5_MC!L67)</x:f>
        <x:v>1420932.0117065508</x:v>
      </x:c>
      <x:c r="L244" s="16" t="n">
        <x:f>MAX(0,K244*(1+EXP((LN(1+Assumptions!$C$60)-0.5*Assumptions!$C$61^2)+Assumptions!$C$61*((RAND()+RAND()+RAND()+RAND()+RAND()+RAND()+RAND()+RAND()+RAND()+RAND()+RAND()+RAND())-6))-1)+PT_Y5_MC!M67)</x:f>
        <x:v>1811593.2999085276</x:v>
      </x:c>
      <x:c r="M244" s="16" t="n">
        <x:f>MAX(0,L244*(1+EXP((LN(1+Assumptions!$C$60)-0.5*Assumptions!$C$61^2)+Assumptions!$C$61*((RAND()+RAND()+RAND()+RAND()+RAND()+RAND()+RAND()+RAND()+RAND()+RAND()+RAND()+RAND())-6))-1)+PT_Y5_MC!N67)</x:f>
        <x:v>2202064.3053537915</x:v>
      </x:c>
      <x:c r="N244" s="16" t="n">
        <x:f>MAX(0,M244*(1+EXP((LN(1+Assumptions!$C$60)-0.5*Assumptions!$C$61^2)+Assumptions!$C$61*((RAND()+RAND()+RAND()+RAND()+RAND()+RAND()+RAND()+RAND()+RAND()+RAND()+RAND()+RAND())-6))-1)+PT_Y5_MC!O67)</x:f>
        <x:v>2596336.5096153542</x:v>
      </x:c>
      <x:c r="O244" s="16" t="n">
        <x:f>MAX(0,N244*(1+EXP((LN(1+Assumptions!$C$60)-0.5*Assumptions!$C$61^2)+Assumptions!$C$61*((RAND()+RAND()+RAND()+RAND()+RAND()+RAND()+RAND()+RAND()+RAND()+RAND()+RAND()+RAND())-6))-1)+PT_Y5_MC!P67)</x:f>
        <x:v>2521410.3460715543</x:v>
      </x:c>
      <x:c r="P244" s="16" t="n">
        <x:f>MAX(0,O244*(1+EXP((LN(1+Assumptions!$C$60)-0.5*Assumptions!$C$61^2)+Assumptions!$C$61*((RAND()+RAND()+RAND()+RAND()+RAND()+RAND()+RAND()+RAND()+RAND()+RAND()+RAND()+RAND())-6))-1)+PT_Y5_MC!Q67)</x:f>
        <x:v>3085012.4955470515</x:v>
      </x:c>
      <x:c r="Q244" s="16" t="n">
        <x:f>MAX(0,P244*(1+EXP((LN(1+Assumptions!$C$60)-0.5*Assumptions!$C$61^2)+Assumptions!$C$61*((RAND()+RAND()+RAND()+RAND()+RAND()+RAND()+RAND()+RAND()+RAND()+RAND()+RAND()+RAND())-6))-1)+PT_Y5_MC!R67)</x:f>
        <x:v>3140676.223196741</x:v>
      </x:c>
      <x:c r="R244" s="16" t="n">
        <x:f>MAX(0,Q244*(1+EXP((LN(1+Assumptions!$C$60)-0.5*Assumptions!$C$61^2)+Assumptions!$C$61*((RAND()+RAND()+RAND()+RAND()+RAND()+RAND()+RAND()+RAND()+RAND()+RAND()+RAND()+RAND())-6))-1)+PT_Y5_MC!S67)</x:f>
        <x:v>3418801.749125716</x:v>
      </x:c>
      <x:c r="S244" s="16" t="n">
        <x:f>MAX(0,R244*(1+EXP((LN(1+Assumptions!$C$60)-0.5*Assumptions!$C$61^2)+Assumptions!$C$61*((RAND()+RAND()+RAND()+RAND()+RAND()+RAND()+RAND()+RAND()+RAND()+RAND()+RAND()+RAND())-6))-1)+PT_Y5_MC!T67)</x:f>
        <x:v>3688978.0857887254</x:v>
      </x:c>
      <x:c r="T244" s="16" t="n">
        <x:f>MAX(0,S244*(1+EXP((LN(1+Assumptions!$C$60)-0.5*Assumptions!$C$61^2)+Assumptions!$C$61*((RAND()+RAND()+RAND()+RAND()+RAND()+RAND()+RAND()+RAND()+RAND()+RAND()+RAND()+RAND())-6))-1)+PT_Y5_MC!U67)</x:f>
        <x:v>5007984.130954285</x:v>
      </x:c>
      <x:c r="U244" s="16" t="n">
        <x:f>MAX(0,T244*(1+EXP((LN(1+Assumptions!$C$60)-0.5*Assumptions!$C$61^2)+Assumptions!$C$61*((RAND()+RAND()+RAND()+RAND()+RAND()+RAND()+RAND()+RAND()+RAND()+RAND()+RAND()+RAND())-6))-1)+PT_Y5_MC!V67)</x:f>
        <x:v>4671114.482168556</x:v>
      </x:c>
      <x:c r="V244" s="16" t="n">
        <x:f>MAX(0,U244*(1+EXP((LN(1+Assumptions!$C$60)-0.5*Assumptions!$C$61^2)+Assumptions!$C$61*((RAND()+RAND()+RAND()+RAND()+RAND()+RAND()+RAND()+RAND()+RAND()+RAND()+RAND()+RAND())-6))-1)+PT_Y5_MC!W67)</x:f>
        <x:v>4361499.612947508</x:v>
      </x:c>
      <x:c r="W244" s="16" t="n">
        <x:f>MAX(0,V244*(1+EXP((LN(1+Assumptions!$C$60)-0.5*Assumptions!$C$61^2)+Assumptions!$C$61*((RAND()+RAND()+RAND()+RAND()+RAND()+RAND()+RAND()+RAND()+RAND()+RAND()+RAND()+RAND())-6))-1)+PT_Y5_MC!X67)</x:f>
        <x:v>5877847.590146346</x:v>
      </x:c>
      <x:c r="X244" s="16" t="n">
        <x:f>MAX(0,W244*(1+EXP((LN(1+Assumptions!$C$60)-0.5*Assumptions!$C$61^2)+Assumptions!$C$61*((RAND()+RAND()+RAND()+RAND()+RAND()+RAND()+RAND()+RAND()+RAND()+RAND()+RAND()+RAND())-6))-1)+PT_Y5_MC!Y67)</x:f>
        <x:v>5270428.103715461</x:v>
      </x:c>
      <x:c r="Y244" s="16" t="n">
        <x:f>MAX(0,X244*(1+EXP((LN(1+Assumptions!$C$60)-0.5*Assumptions!$C$61^2)+Assumptions!$C$61*((RAND()+RAND()+RAND()+RAND()+RAND()+RAND()+RAND()+RAND()+RAND()+RAND()+RAND()+RAND())-6))-1)+PT_Y5_MC!Z67)</x:f>
        <x:v>5444075.838841819</x:v>
      </x:c>
      <x:c r="Z244" s="16" t="n">
        <x:f>MAX(0,Y244*(1+EXP((LN(1+Assumptions!$C$60)-0.5*Assumptions!$C$61^2)+Assumptions!$C$61*((RAND()+RAND()+RAND()+RAND()+RAND()+RAND()+RAND()+RAND()+RAND()+RAND()+RAND()+RAND())-6))-1)+PT_Y5_MC!AA67)</x:f>
        <x:v>5541988.479526618</x:v>
      </x:c>
      <x:c r="AA244" s="16" t="n">
        <x:f>MAX(0,Z244*(1+EXP((LN(1+Assumptions!$C$60)-0.5*Assumptions!$C$61^2)+Assumptions!$C$61*((RAND()+RAND()+RAND()+RAND()+RAND()+RAND()+RAND()+RAND()+RAND()+RAND()+RAND()+RAND())-6))-1)+PT_Y5_MC!AB67)</x:f>
        <x:v>6008204.010852609</x:v>
      </x:c>
      <x:c r="AB244" s="16" t="n">
        <x:f>MAX(0,AA244*(1+EXP((LN(1+Assumptions!$C$60)-0.5*Assumptions!$C$61^2)+Assumptions!$C$61*((RAND()+RAND()+RAND()+RAND()+RAND()+RAND()+RAND()+RAND()+RAND()+RAND()+RAND()+RAND())-6))-1)+PT_Y5_MC!AC67)</x:f>
        <x:v>6133121.046852362</x:v>
      </x:c>
      <x:c r="AC244" s="16" t="n">
        <x:f>MAX(0,AB244*(1+EXP((LN(1+Assumptions!$C$60)-0.5*Assumptions!$C$61^2)+Assumptions!$C$61*((RAND()+RAND()+RAND()+RAND()+RAND()+RAND()+RAND()+RAND()+RAND()+RAND()+RAND()+RAND())-6))-1)+PT_Y5_MC!AD67)</x:f>
        <x:v>6347051.993018121</x:v>
      </x:c>
      <x:c r="AD244" s="16" t="n">
        <x:f>MAX(0,AC244*(1+EXP((LN(1+Assumptions!$C$60)-0.5*Assumptions!$C$61^2)+Assumptions!$C$61*((RAND()+RAND()+RAND()+RAND()+RAND()+RAND()+RAND()+RAND()+RAND()+RAND()+RAND()+RAND())-6))-1)+PT_Y5_MC!AE67)</x:f>
        <x:v>7650055.135651224</x:v>
      </x:c>
      <x:c r="AE244" s="16" t="n">
        <x:f>MAX(0,AD244*(1+EXP((LN(1+Assumptions!$C$60)-0.5*Assumptions!$C$61^2)+Assumptions!$C$61*((RAND()+RAND()+RAND()+RAND()+RAND()+RAND()+RAND()+RAND()+RAND()+RAND()+RAND()+RAND())-6))-1)+PT_Y5_MC!AF67)</x:f>
        <x:v>9365098.61969546</x:v>
      </x:c>
      <x:c r="AF244" s="16" t="n">
        <x:f>MAX(0,AE244*(1+EXP((LN(1+Assumptions!$C$60)-0.5*Assumptions!$C$61^2)+Assumptions!$C$61*((RAND()+RAND()+RAND()+RAND()+RAND()+RAND()+RAND()+RAND()+RAND()+RAND()+RAND()+RAND())-6))-1)+PT_Y5_MC!AG67)</x:f>
        <x:v>8726487.23451315</x:v>
      </x:c>
    </x:row>
    <x:row r="245">
      <x:c r="A245" s="39">
        <x:v>241</x:v>
      </x:c>
      <x:c r="B245" s="16" t="n">
        <x:f>PT_Y5_MC!C68</x:f>
        <x:v>1029031.25</x:v>
      </x:c>
      <x:c r="C245" s="16" t="n">
        <x:f>MAX(0,B245*(1+EXP((LN(1+Assumptions!$C$60)-0.5*Assumptions!$C$61^2)+Assumptions!$C$61*((RAND()+RAND()+RAND()+RAND()+RAND()+RAND()+RAND()+RAND()+RAND()+RAND()+RAND()+RAND())-6))-1)+PT_Y5_MC!D67)</x:f>
        <x:v>984817.5589659798</x:v>
      </x:c>
      <x:c r="D245" s="16" t="n">
        <x:f>MAX(0,C245*(1+EXP((LN(1+Assumptions!$C$60)-0.5*Assumptions!$C$61^2)+Assumptions!$C$61*((RAND()+RAND()+RAND()+RAND()+RAND()+RAND()+RAND()+RAND()+RAND()+RAND()+RAND()+RAND())-6))-1)+PT_Y5_MC!E67)</x:f>
        <x:v>1008762.7361957752</x:v>
      </x:c>
      <x:c r="E245" s="16" t="n">
        <x:f>MAX(0,D245*(1+EXP((LN(1+Assumptions!$C$60)-0.5*Assumptions!$C$61^2)+Assumptions!$C$61*((RAND()+RAND()+RAND()+RAND()+RAND()+RAND()+RAND()+RAND()+RAND()+RAND()+RAND()+RAND())-6))-1)+PT_Y5_MC!F67)</x:f>
        <x:v>1153725.611128512</x:v>
      </x:c>
      <x:c r="F245" s="16" t="n">
        <x:f>MAX(0,E245*(1+EXP((LN(1+Assumptions!$C$60)-0.5*Assumptions!$C$61^2)+Assumptions!$C$61*((RAND()+RAND()+RAND()+RAND()+RAND()+RAND()+RAND()+RAND()+RAND()+RAND()+RAND()+RAND())-6))-1)+PT_Y5_MC!G67)</x:f>
        <x:v>1523849.235870354</x:v>
      </x:c>
      <x:c r="G245" s="16" t="n">
        <x:f>MAX(0,F245*(1+EXP((LN(1+Assumptions!$C$60)-0.5*Assumptions!$C$61^2)+Assumptions!$C$61*((RAND()+RAND()+RAND()+RAND()+RAND()+RAND()+RAND()+RAND()+RAND()+RAND()+RAND()+RAND())-6))-1)+PT_Y5_MC!H67)</x:f>
        <x:v>1412814.3979571844</x:v>
      </x:c>
      <x:c r="H245" s="16" t="n">
        <x:f>MAX(0,G245*(1+EXP((LN(1+Assumptions!$C$60)-0.5*Assumptions!$C$61^2)+Assumptions!$C$61*((RAND()+RAND()+RAND()+RAND()+RAND()+RAND()+RAND()+RAND()+RAND()+RAND()+RAND()+RAND())-6))-1)+PT_Y5_MC!I67)</x:f>
        <x:v>1685865.3674046677</x:v>
      </x:c>
      <x:c r="I245" s="16" t="n">
        <x:f>MAX(0,H245*(1+EXP((LN(1+Assumptions!$C$60)-0.5*Assumptions!$C$61^2)+Assumptions!$C$61*((RAND()+RAND()+RAND()+RAND()+RAND()+RAND()+RAND()+RAND()+RAND()+RAND()+RAND()+RAND())-6))-1)+PT_Y5_MC!J67)</x:f>
        <x:v>1686068.9255923957</x:v>
      </x:c>
      <x:c r="J245" s="16" t="n">
        <x:f>MAX(0,I245*(1+EXP((LN(1+Assumptions!$C$60)-0.5*Assumptions!$C$61^2)+Assumptions!$C$61*((RAND()+RAND()+RAND()+RAND()+RAND()+RAND()+RAND()+RAND()+RAND()+RAND()+RAND()+RAND())-6))-1)+PT_Y5_MC!K67)</x:f>
        <x:v>2196089.643207633</x:v>
      </x:c>
      <x:c r="K245" s="16" t="n">
        <x:f>MAX(0,J245*(1+EXP((LN(1+Assumptions!$C$60)-0.5*Assumptions!$C$61^2)+Assumptions!$C$61*((RAND()+RAND()+RAND()+RAND()+RAND()+RAND()+RAND()+RAND()+RAND()+RAND()+RAND()+RAND())-6))-1)+PT_Y5_MC!L67)</x:f>
        <x:v>2482626.0509333895</x:v>
      </x:c>
      <x:c r="L245" s="16" t="n">
        <x:f>MAX(0,K245*(1+EXP((LN(1+Assumptions!$C$60)-0.5*Assumptions!$C$61^2)+Assumptions!$C$61*((RAND()+RAND()+RAND()+RAND()+RAND()+RAND()+RAND()+RAND()+RAND()+RAND()+RAND()+RAND())-6))-1)+PT_Y5_MC!M67)</x:f>
        <x:v>2744083.1670498513</x:v>
      </x:c>
      <x:c r="M245" s="16" t="n">
        <x:f>MAX(0,L245*(1+EXP((LN(1+Assumptions!$C$60)-0.5*Assumptions!$C$61^2)+Assumptions!$C$61*((RAND()+RAND()+RAND()+RAND()+RAND()+RAND()+RAND()+RAND()+RAND()+RAND()+RAND()+RAND())-6))-1)+PT_Y5_MC!N67)</x:f>
        <x:v>2900681.491454873</x:v>
      </x:c>
      <x:c r="N245" s="16" t="n">
        <x:f>MAX(0,M245*(1+EXP((LN(1+Assumptions!$C$60)-0.5*Assumptions!$C$61^2)+Assumptions!$C$61*((RAND()+RAND()+RAND()+RAND()+RAND()+RAND()+RAND()+RAND()+RAND()+RAND()+RAND()+RAND())-6))-1)+PT_Y5_MC!O67)</x:f>
        <x:v>3601895.582120206</x:v>
      </x:c>
      <x:c r="O245" s="16" t="n">
        <x:f>MAX(0,N245*(1+EXP((LN(1+Assumptions!$C$60)-0.5*Assumptions!$C$61^2)+Assumptions!$C$61*((RAND()+RAND()+RAND()+RAND()+RAND()+RAND()+RAND()+RAND()+RAND()+RAND()+RAND()+RAND())-6))-1)+PT_Y5_MC!P67)</x:f>
        <x:v>3688593.984327633</x:v>
      </x:c>
      <x:c r="P245" s="16" t="n">
        <x:f>MAX(0,O245*(1+EXP((LN(1+Assumptions!$C$60)-0.5*Assumptions!$C$61^2)+Assumptions!$C$61*((RAND()+RAND()+RAND()+RAND()+RAND()+RAND()+RAND()+RAND()+RAND()+RAND()+RAND()+RAND())-6))-1)+PT_Y5_MC!Q67)</x:f>
        <x:v>3431190.414250359</x:v>
      </x:c>
      <x:c r="Q245" s="16" t="n">
        <x:f>MAX(0,P245*(1+EXP((LN(1+Assumptions!$C$60)-0.5*Assumptions!$C$61^2)+Assumptions!$C$61*((RAND()+RAND()+RAND()+RAND()+RAND()+RAND()+RAND()+RAND()+RAND()+RAND()+RAND()+RAND())-6))-1)+PT_Y5_MC!R67)</x:f>
        <x:v>3685528.104570286</x:v>
      </x:c>
      <x:c r="R245" s="16" t="n">
        <x:f>MAX(0,Q245*(1+EXP((LN(1+Assumptions!$C$60)-0.5*Assumptions!$C$61^2)+Assumptions!$C$61*((RAND()+RAND()+RAND()+RAND()+RAND()+RAND()+RAND()+RAND()+RAND()+RAND()+RAND()+RAND())-6))-1)+PT_Y5_MC!S67)</x:f>
        <x:v>2826097.983702681</x:v>
      </x:c>
      <x:c r="S245" s="16" t="n">
        <x:f>MAX(0,R245*(1+EXP((LN(1+Assumptions!$C$60)-0.5*Assumptions!$C$61^2)+Assumptions!$C$61*((RAND()+RAND()+RAND()+RAND()+RAND()+RAND()+RAND()+RAND()+RAND()+RAND()+RAND()+RAND())-6))-1)+PT_Y5_MC!T67)</x:f>
        <x:v>2406750.112621489</x:v>
      </x:c>
      <x:c r="T245" s="16" t="n">
        <x:f>MAX(0,S245*(1+EXP((LN(1+Assumptions!$C$60)-0.5*Assumptions!$C$61^2)+Assumptions!$C$61*((RAND()+RAND()+RAND()+RAND()+RAND()+RAND()+RAND()+RAND()+RAND()+RAND()+RAND()+RAND())-6))-1)+PT_Y5_MC!U67)</x:f>
        <x:v>2606452.5980060273</x:v>
      </x:c>
      <x:c r="U245" s="16" t="n">
        <x:f>MAX(0,T245*(1+EXP((LN(1+Assumptions!$C$60)-0.5*Assumptions!$C$61^2)+Assumptions!$C$61*((RAND()+RAND()+RAND()+RAND()+RAND()+RAND()+RAND()+RAND()+RAND()+RAND()+RAND()+RAND())-6))-1)+PT_Y5_MC!V67)</x:f>
        <x:v>3281759.4312698166</x:v>
      </x:c>
      <x:c r="V245" s="16" t="n">
        <x:f>MAX(0,U245*(1+EXP((LN(1+Assumptions!$C$60)-0.5*Assumptions!$C$61^2)+Assumptions!$C$61*((RAND()+RAND()+RAND()+RAND()+RAND()+RAND()+RAND()+RAND()+RAND()+RAND()+RAND()+RAND())-6))-1)+PT_Y5_MC!W67)</x:f>
        <x:v>4072463.7003268385</x:v>
      </x:c>
      <x:c r="W245" s="16" t="n">
        <x:f>MAX(0,V245*(1+EXP((LN(1+Assumptions!$C$60)-0.5*Assumptions!$C$61^2)+Assumptions!$C$61*((RAND()+RAND()+RAND()+RAND()+RAND()+RAND()+RAND()+RAND()+RAND()+RAND()+RAND()+RAND())-6))-1)+PT_Y5_MC!X67)</x:f>
        <x:v>3987068.9046564484</x:v>
      </x:c>
      <x:c r="X245" s="16" t="n">
        <x:f>MAX(0,W245*(1+EXP((LN(1+Assumptions!$C$60)-0.5*Assumptions!$C$61^2)+Assumptions!$C$61*((RAND()+RAND()+RAND()+RAND()+RAND()+RAND()+RAND()+RAND()+RAND()+RAND()+RAND()+RAND())-6))-1)+PT_Y5_MC!Y67)</x:f>
        <x:v>3424872.666274316</x:v>
      </x:c>
      <x:c r="Y245" s="16" t="n">
        <x:f>MAX(0,X245*(1+EXP((LN(1+Assumptions!$C$60)-0.5*Assumptions!$C$61^2)+Assumptions!$C$61*((RAND()+RAND()+RAND()+RAND()+RAND()+RAND()+RAND()+RAND()+RAND()+RAND()+RAND()+RAND())-6))-1)+PT_Y5_MC!Z67)</x:f>
        <x:v>4296984.492220321</x:v>
      </x:c>
      <x:c r="Z245" s="16" t="n">
        <x:f>MAX(0,Y245*(1+EXP((LN(1+Assumptions!$C$60)-0.5*Assumptions!$C$61^2)+Assumptions!$C$61*((RAND()+RAND()+RAND()+RAND()+RAND()+RAND()+RAND()+RAND()+RAND()+RAND()+RAND()+RAND())-6))-1)+PT_Y5_MC!AA67)</x:f>
        <x:v>4399174.065469253</x:v>
      </x:c>
      <x:c r="AA245" s="16" t="n">
        <x:f>MAX(0,Z245*(1+EXP((LN(1+Assumptions!$C$60)-0.5*Assumptions!$C$61^2)+Assumptions!$C$61*((RAND()+RAND()+RAND()+RAND()+RAND()+RAND()+RAND()+RAND()+RAND()+RAND()+RAND()+RAND())-6))-1)+PT_Y5_MC!AB67)</x:f>
        <x:v>3928543.648184622</x:v>
      </x:c>
      <x:c r="AB245" s="16" t="n">
        <x:f>MAX(0,AA245*(1+EXP((LN(1+Assumptions!$C$60)-0.5*Assumptions!$C$61^2)+Assumptions!$C$61*((RAND()+RAND()+RAND()+RAND()+RAND()+RAND()+RAND()+RAND()+RAND()+RAND()+RAND()+RAND())-6))-1)+PT_Y5_MC!AC67)</x:f>
        <x:v>3819229.4684686637</x:v>
      </x:c>
      <x:c r="AC245" s="16" t="n">
        <x:f>MAX(0,AB245*(1+EXP((LN(1+Assumptions!$C$60)-0.5*Assumptions!$C$61^2)+Assumptions!$C$61*((RAND()+RAND()+RAND()+RAND()+RAND()+RAND()+RAND()+RAND()+RAND()+RAND()+RAND()+RAND())-6))-1)+PT_Y5_MC!AD67)</x:f>
        <x:v>3308426.7326216786</x:v>
      </x:c>
      <x:c r="AD245" s="16" t="n">
        <x:f>MAX(0,AC245*(1+EXP((LN(1+Assumptions!$C$60)-0.5*Assumptions!$C$61^2)+Assumptions!$C$61*((RAND()+RAND()+RAND()+RAND()+RAND()+RAND()+RAND()+RAND()+RAND()+RAND()+RAND()+RAND())-6))-1)+PT_Y5_MC!AE67)</x:f>
        <x:v>3148426.4482760746</x:v>
      </x:c>
      <x:c r="AE245" s="16" t="n">
        <x:f>MAX(0,AD245*(1+EXP((LN(1+Assumptions!$C$60)-0.5*Assumptions!$C$61^2)+Assumptions!$C$61*((RAND()+RAND()+RAND()+RAND()+RAND()+RAND()+RAND()+RAND()+RAND()+RAND()+RAND()+RAND())-6))-1)+PT_Y5_MC!AF67)</x:f>
        <x:v>3274801.830186587</x:v>
      </x:c>
      <x:c r="AF245" s="16" t="n">
        <x:f>MAX(0,AE245*(1+EXP((LN(1+Assumptions!$C$60)-0.5*Assumptions!$C$61^2)+Assumptions!$C$61*((RAND()+RAND()+RAND()+RAND()+RAND()+RAND()+RAND()+RAND()+RAND()+RAND()+RAND()+RAND())-6))-1)+PT_Y5_MC!AG67)</x:f>
        <x:v>4110366.565910751</x:v>
      </x:c>
    </x:row>
    <x:row r="246">
      <x:c r="A246" s="39">
        <x:v>242</x:v>
      </x:c>
      <x:c r="B246" s="16" t="n">
        <x:f>PT_Y5_MC!C68</x:f>
        <x:v>1029031.25</x:v>
      </x:c>
      <x:c r="C246" s="16" t="n">
        <x:f>MAX(0,B246*(1+EXP((LN(1+Assumptions!$C$60)-0.5*Assumptions!$C$61^2)+Assumptions!$C$61*((RAND()+RAND()+RAND()+RAND()+RAND()+RAND()+RAND()+RAND()+RAND()+RAND()+RAND()+RAND())-6))-1)+PT_Y5_MC!D67)</x:f>
        <x:v>1321452.34024997</x:v>
      </x:c>
      <x:c r="D246" s="16" t="n">
        <x:f>MAX(0,C246*(1+EXP((LN(1+Assumptions!$C$60)-0.5*Assumptions!$C$61^2)+Assumptions!$C$61*((RAND()+RAND()+RAND()+RAND()+RAND()+RAND()+RAND()+RAND()+RAND()+RAND()+RAND()+RAND())-6))-1)+PT_Y5_MC!E67)</x:f>
        <x:v>1181781.9138102042</x:v>
      </x:c>
      <x:c r="E246" s="16" t="n">
        <x:f>MAX(0,D246*(1+EXP((LN(1+Assumptions!$C$60)-0.5*Assumptions!$C$61^2)+Assumptions!$C$61*((RAND()+RAND()+RAND()+RAND()+RAND()+RAND()+RAND()+RAND()+RAND()+RAND()+RAND()+RAND())-6))-1)+PT_Y5_MC!F67)</x:f>
        <x:v>1241577.092067183</x:v>
      </x:c>
      <x:c r="F246" s="16" t="n">
        <x:f>MAX(0,E246*(1+EXP((LN(1+Assumptions!$C$60)-0.5*Assumptions!$C$61^2)+Assumptions!$C$61*((RAND()+RAND()+RAND()+RAND()+RAND()+RAND()+RAND()+RAND()+RAND()+RAND()+RAND()+RAND())-6))-1)+PT_Y5_MC!G67)</x:f>
        <x:v>1344292.956722994</x:v>
      </x:c>
      <x:c r="G246" s="16" t="n">
        <x:f>MAX(0,F246*(1+EXP((LN(1+Assumptions!$C$60)-0.5*Assumptions!$C$61^2)+Assumptions!$C$61*((RAND()+RAND()+RAND()+RAND()+RAND()+RAND()+RAND()+RAND()+RAND()+RAND()+RAND()+RAND())-6))-1)+PT_Y5_MC!H67)</x:f>
        <x:v>1464128.2294218312</x:v>
      </x:c>
      <x:c r="H246" s="16" t="n">
        <x:f>MAX(0,G246*(1+EXP((LN(1+Assumptions!$C$60)-0.5*Assumptions!$C$61^2)+Assumptions!$C$61*((RAND()+RAND()+RAND()+RAND()+RAND()+RAND()+RAND()+RAND()+RAND()+RAND()+RAND()+RAND())-6))-1)+PT_Y5_MC!I67)</x:f>
        <x:v>1671484.1923875813</x:v>
      </x:c>
      <x:c r="I246" s="16" t="n">
        <x:f>MAX(0,H246*(1+EXP((LN(1+Assumptions!$C$60)-0.5*Assumptions!$C$61^2)+Assumptions!$C$61*((RAND()+RAND()+RAND()+RAND()+RAND()+RAND()+RAND()+RAND()+RAND()+RAND()+RAND()+RAND())-6))-1)+PT_Y5_MC!J67)</x:f>
        <x:v>2215059.4417844177</x:v>
      </x:c>
      <x:c r="J246" s="16" t="n">
        <x:f>MAX(0,I246*(1+EXP((LN(1+Assumptions!$C$60)-0.5*Assumptions!$C$61^2)+Assumptions!$C$61*((RAND()+RAND()+RAND()+RAND()+RAND()+RAND()+RAND()+RAND()+RAND()+RAND()+RAND()+RAND())-6))-1)+PT_Y5_MC!K67)</x:f>
        <x:v>2119488.9250395442</x:v>
      </x:c>
      <x:c r="K246" s="16" t="n">
        <x:f>MAX(0,J246*(1+EXP((LN(1+Assumptions!$C$60)-0.5*Assumptions!$C$61^2)+Assumptions!$C$61*((RAND()+RAND()+RAND()+RAND()+RAND()+RAND()+RAND()+RAND()+RAND()+RAND()+RAND()+RAND())-6))-1)+PT_Y5_MC!L67)</x:f>
        <x:v>1973449.0009722514</x:v>
      </x:c>
      <x:c r="L246" s="16" t="n">
        <x:f>MAX(0,K246*(1+EXP((LN(1+Assumptions!$C$60)-0.5*Assumptions!$C$61^2)+Assumptions!$C$61*((RAND()+RAND()+RAND()+RAND()+RAND()+RAND()+RAND()+RAND()+RAND()+RAND()+RAND()+RAND())-6))-1)+PT_Y5_MC!M67)</x:f>
        <x:v>2258189.935029691</x:v>
      </x:c>
      <x:c r="M246" s="16" t="n">
        <x:f>MAX(0,L246*(1+EXP((LN(1+Assumptions!$C$60)-0.5*Assumptions!$C$61^2)+Assumptions!$C$61*((RAND()+RAND()+RAND()+RAND()+RAND()+RAND()+RAND()+RAND()+RAND()+RAND()+RAND()+RAND())-6))-1)+PT_Y5_MC!N67)</x:f>
        <x:v>2215039.760696622</x:v>
      </x:c>
      <x:c r="N246" s="16" t="n">
        <x:f>MAX(0,M246*(1+EXP((LN(1+Assumptions!$C$60)-0.5*Assumptions!$C$61^2)+Assumptions!$C$61*((RAND()+RAND()+RAND()+RAND()+RAND()+RAND()+RAND()+RAND()+RAND()+RAND()+RAND()+RAND())-6))-1)+PT_Y5_MC!O67)</x:f>
        <x:v>2063984.681028547</x:v>
      </x:c>
      <x:c r="O246" s="16" t="n">
        <x:f>MAX(0,N246*(1+EXP((LN(1+Assumptions!$C$60)-0.5*Assumptions!$C$61^2)+Assumptions!$C$61*((RAND()+RAND()+RAND()+RAND()+RAND()+RAND()+RAND()+RAND()+RAND()+RAND()+RAND()+RAND())-6))-1)+PT_Y5_MC!P67)</x:f>
        <x:v>2250411.290526504</x:v>
      </x:c>
      <x:c r="P246" s="16" t="n">
        <x:f>MAX(0,O246*(1+EXP((LN(1+Assumptions!$C$60)-0.5*Assumptions!$C$61^2)+Assumptions!$C$61*((RAND()+RAND()+RAND()+RAND()+RAND()+RAND()+RAND()+RAND()+RAND()+RAND()+RAND()+RAND())-6))-1)+PT_Y5_MC!Q67)</x:f>
        <x:v>2612317.5631702407</x:v>
      </x:c>
      <x:c r="Q246" s="16" t="n">
        <x:f>MAX(0,P246*(1+EXP((LN(1+Assumptions!$C$60)-0.5*Assumptions!$C$61^2)+Assumptions!$C$61*((RAND()+RAND()+RAND()+RAND()+RAND()+RAND()+RAND()+RAND()+RAND()+RAND()+RAND()+RAND())-6))-1)+PT_Y5_MC!R67)</x:f>
        <x:v>2730738.529793327</x:v>
      </x:c>
      <x:c r="R246" s="16" t="n">
        <x:f>MAX(0,Q246*(1+EXP((LN(1+Assumptions!$C$60)-0.5*Assumptions!$C$61^2)+Assumptions!$C$61*((RAND()+RAND()+RAND()+RAND()+RAND()+RAND()+RAND()+RAND()+RAND()+RAND()+RAND()+RAND())-6))-1)+PT_Y5_MC!S67)</x:f>
        <x:v>2625448.449144477</x:v>
      </x:c>
      <x:c r="S246" s="16" t="n">
        <x:f>MAX(0,R246*(1+EXP((LN(1+Assumptions!$C$60)-0.5*Assumptions!$C$61^2)+Assumptions!$C$61*((RAND()+RAND()+RAND()+RAND()+RAND()+RAND()+RAND()+RAND()+RAND()+RAND()+RAND()+RAND())-6))-1)+PT_Y5_MC!T67)</x:f>
        <x:v>2556795.9612551904</x:v>
      </x:c>
      <x:c r="T246" s="16" t="n">
        <x:f>MAX(0,S246*(1+EXP((LN(1+Assumptions!$C$60)-0.5*Assumptions!$C$61^2)+Assumptions!$C$61*((RAND()+RAND()+RAND()+RAND()+RAND()+RAND()+RAND()+RAND()+RAND()+RAND()+RAND()+RAND())-6))-1)+PT_Y5_MC!U67)</x:f>
        <x:v>1854862.1122279572</x:v>
      </x:c>
      <x:c r="U246" s="16" t="n">
        <x:f>MAX(0,T246*(1+EXP((LN(1+Assumptions!$C$60)-0.5*Assumptions!$C$61^2)+Assumptions!$C$61*((RAND()+RAND()+RAND()+RAND()+RAND()+RAND()+RAND()+RAND()+RAND()+RAND()+RAND()+RAND())-6))-1)+PT_Y5_MC!V67)</x:f>
        <x:v>1920639.4391346688</x:v>
      </x:c>
      <x:c r="V246" s="16" t="n">
        <x:f>MAX(0,U246*(1+EXP((LN(1+Assumptions!$C$60)-0.5*Assumptions!$C$61^2)+Assumptions!$C$61*((RAND()+RAND()+RAND()+RAND()+RAND()+RAND()+RAND()+RAND()+RAND()+RAND()+RAND()+RAND())-6))-1)+PT_Y5_MC!W67)</x:f>
        <x:v>1995931.5403653542</x:v>
      </x:c>
      <x:c r="W246" s="16" t="n">
        <x:f>MAX(0,V246*(1+EXP((LN(1+Assumptions!$C$60)-0.5*Assumptions!$C$61^2)+Assumptions!$C$61*((RAND()+RAND()+RAND()+RAND()+RAND()+RAND()+RAND()+RAND()+RAND()+RAND()+RAND()+RAND())-6))-1)+PT_Y5_MC!X67)</x:f>
        <x:v>1763384.6050548381</x:v>
      </x:c>
      <x:c r="X246" s="16" t="n">
        <x:f>MAX(0,W246*(1+EXP((LN(1+Assumptions!$C$60)-0.5*Assumptions!$C$61^2)+Assumptions!$C$61*((RAND()+RAND()+RAND()+RAND()+RAND()+RAND()+RAND()+RAND()+RAND()+RAND()+RAND()+RAND())-6))-1)+PT_Y5_MC!Y67)</x:f>
        <x:v>2228226.669456703</x:v>
      </x:c>
      <x:c r="Y246" s="16" t="n">
        <x:f>MAX(0,X246*(1+EXP((LN(1+Assumptions!$C$60)-0.5*Assumptions!$C$61^2)+Assumptions!$C$61*((RAND()+RAND()+RAND()+RAND()+RAND()+RAND()+RAND()+RAND()+RAND()+RAND()+RAND()+RAND())-6))-1)+PT_Y5_MC!Z67)</x:f>
        <x:v>2291240.259056609</x:v>
      </x:c>
      <x:c r="Z246" s="16" t="n">
        <x:f>MAX(0,Y246*(1+EXP((LN(1+Assumptions!$C$60)-0.5*Assumptions!$C$61^2)+Assumptions!$C$61*((RAND()+RAND()+RAND()+RAND()+RAND()+RAND()+RAND()+RAND()+RAND()+RAND()+RAND()+RAND())-6))-1)+PT_Y5_MC!AA67)</x:f>
        <x:v>2263197.545010968</x:v>
      </x:c>
      <x:c r="AA246" s="16" t="n">
        <x:f>MAX(0,Z246*(1+EXP((LN(1+Assumptions!$C$60)-0.5*Assumptions!$C$61^2)+Assumptions!$C$61*((RAND()+RAND()+RAND()+RAND()+RAND()+RAND()+RAND()+RAND()+RAND()+RAND()+RAND()+RAND())-6))-1)+PT_Y5_MC!AB67)</x:f>
        <x:v>1991070.5615061715</x:v>
      </x:c>
      <x:c r="AB246" s="16" t="n">
        <x:f>MAX(0,AA246*(1+EXP((LN(1+Assumptions!$C$60)-0.5*Assumptions!$C$61^2)+Assumptions!$C$61*((RAND()+RAND()+RAND()+RAND()+RAND()+RAND()+RAND()+RAND()+RAND()+RAND()+RAND()+RAND())-6))-1)+PT_Y5_MC!AC67)</x:f>
        <x:v>2730892.33559517</x:v>
      </x:c>
      <x:c r="AC246" s="16" t="n">
        <x:f>MAX(0,AB246*(1+EXP((LN(1+Assumptions!$C$60)-0.5*Assumptions!$C$61^2)+Assumptions!$C$61*((RAND()+RAND()+RAND()+RAND()+RAND()+RAND()+RAND()+RAND()+RAND()+RAND()+RAND()+RAND())-6))-1)+PT_Y5_MC!AD67)</x:f>
        <x:v>2744945.2407190274</x:v>
      </x:c>
      <x:c r="AD246" s="16" t="n">
        <x:f>MAX(0,AC246*(1+EXP((LN(1+Assumptions!$C$60)-0.5*Assumptions!$C$61^2)+Assumptions!$C$61*((RAND()+RAND()+RAND()+RAND()+RAND()+RAND()+RAND()+RAND()+RAND()+RAND()+RAND()+RAND())-6))-1)+PT_Y5_MC!AE67)</x:f>
        <x:v>3262474.222511923</x:v>
      </x:c>
      <x:c r="AE246" s="16" t="n">
        <x:f>MAX(0,AD246*(1+EXP((LN(1+Assumptions!$C$60)-0.5*Assumptions!$C$61^2)+Assumptions!$C$61*((RAND()+RAND()+RAND()+RAND()+RAND()+RAND()+RAND()+RAND()+RAND()+RAND()+RAND()+RAND())-6))-1)+PT_Y5_MC!AF67)</x:f>
        <x:v>3581596.9292412843</x:v>
      </x:c>
      <x:c r="AF246" s="16" t="n">
        <x:f>MAX(0,AE246*(1+EXP((LN(1+Assumptions!$C$60)-0.5*Assumptions!$C$61^2)+Assumptions!$C$61*((RAND()+RAND()+RAND()+RAND()+RAND()+RAND()+RAND()+RAND()+RAND()+RAND()+RAND()+RAND())-6))-1)+PT_Y5_MC!AG67)</x:f>
        <x:v>3163826.994974673</x:v>
      </x:c>
    </x:row>
    <x:row r="247">
      <x:c r="A247" s="39">
        <x:v>243</x:v>
      </x:c>
      <x:c r="B247" s="16" t="n">
        <x:f>PT_Y5_MC!C68</x:f>
        <x:v>1029031.25</x:v>
      </x:c>
      <x:c r="C247" s="16" t="n">
        <x:f>MAX(0,B247*(1+EXP((LN(1+Assumptions!$C$60)-0.5*Assumptions!$C$61^2)+Assumptions!$C$61*((RAND()+RAND()+RAND()+RAND()+RAND()+RAND()+RAND()+RAND()+RAND()+RAND()+RAND()+RAND())-6))-1)+PT_Y5_MC!D67)</x:f>
        <x:v>965719.988813706</x:v>
      </x:c>
      <x:c r="D247" s="16" t="n">
        <x:f>MAX(0,C247*(1+EXP((LN(1+Assumptions!$C$60)-0.5*Assumptions!$C$61^2)+Assumptions!$C$61*((RAND()+RAND()+RAND()+RAND()+RAND()+RAND()+RAND()+RAND()+RAND()+RAND()+RAND()+RAND())-6))-1)+PT_Y5_MC!E67)</x:f>
        <x:v>765895.0306139076</x:v>
      </x:c>
      <x:c r="E247" s="16" t="n">
        <x:f>MAX(0,D247*(1+EXP((LN(1+Assumptions!$C$60)-0.5*Assumptions!$C$61^2)+Assumptions!$C$61*((RAND()+RAND()+RAND()+RAND()+RAND()+RAND()+RAND()+RAND()+RAND()+RAND()+RAND()+RAND())-6))-1)+PT_Y5_MC!F67)</x:f>
        <x:v>855844.7094643991</x:v>
      </x:c>
      <x:c r="F247" s="16" t="n">
        <x:f>MAX(0,E247*(1+EXP((LN(1+Assumptions!$C$60)-0.5*Assumptions!$C$61^2)+Assumptions!$C$61*((RAND()+RAND()+RAND()+RAND()+RAND()+RAND()+RAND()+RAND()+RAND()+RAND()+RAND()+RAND())-6))-1)+PT_Y5_MC!G67)</x:f>
        <x:v>946650.2224306256</x:v>
      </x:c>
      <x:c r="G247" s="16" t="n">
        <x:f>MAX(0,F247*(1+EXP((LN(1+Assumptions!$C$60)-0.5*Assumptions!$C$61^2)+Assumptions!$C$61*((RAND()+RAND()+RAND()+RAND()+RAND()+RAND()+RAND()+RAND()+RAND()+RAND()+RAND()+RAND())-6))-1)+PT_Y5_MC!H67)</x:f>
        <x:v>956568.6010140846</x:v>
      </x:c>
      <x:c r="H247" s="16" t="n">
        <x:f>MAX(0,G247*(1+EXP((LN(1+Assumptions!$C$60)-0.5*Assumptions!$C$61^2)+Assumptions!$C$61*((RAND()+RAND()+RAND()+RAND()+RAND()+RAND()+RAND()+RAND()+RAND()+RAND()+RAND()+RAND())-6))-1)+PT_Y5_MC!I67)</x:f>
        <x:v>943441.2423519336</x:v>
      </x:c>
      <x:c r="I247" s="16" t="n">
        <x:f>MAX(0,H247*(1+EXP((LN(1+Assumptions!$C$60)-0.5*Assumptions!$C$61^2)+Assumptions!$C$61*((RAND()+RAND()+RAND()+RAND()+RAND()+RAND()+RAND()+RAND()+RAND()+RAND()+RAND()+RAND())-6))-1)+PT_Y5_MC!J67)</x:f>
        <x:v>839521.6831685337</x:v>
      </x:c>
      <x:c r="J247" s="16" t="n">
        <x:f>MAX(0,I247*(1+EXP((LN(1+Assumptions!$C$60)-0.5*Assumptions!$C$61^2)+Assumptions!$C$61*((RAND()+RAND()+RAND()+RAND()+RAND()+RAND()+RAND()+RAND()+RAND()+RAND()+RAND()+RAND())-6))-1)+PT_Y5_MC!K67)</x:f>
        <x:v>765724.5318455064</x:v>
      </x:c>
      <x:c r="K247" s="16" t="n">
        <x:f>MAX(0,J247*(1+EXP((LN(1+Assumptions!$C$60)-0.5*Assumptions!$C$61^2)+Assumptions!$C$61*((RAND()+RAND()+RAND()+RAND()+RAND()+RAND()+RAND()+RAND()+RAND()+RAND()+RAND()+RAND())-6))-1)+PT_Y5_MC!L67)</x:f>
        <x:v>761581.9039748885</x:v>
      </x:c>
      <x:c r="L247" s="16" t="n">
        <x:f>MAX(0,K247*(1+EXP((LN(1+Assumptions!$C$60)-0.5*Assumptions!$C$61^2)+Assumptions!$C$61*((RAND()+RAND()+RAND()+RAND()+RAND()+RAND()+RAND()+RAND()+RAND()+RAND()+RAND()+RAND())-6))-1)+PT_Y5_MC!M67)</x:f>
        <x:v>688594.6608355902</x:v>
      </x:c>
      <x:c r="M247" s="16" t="n">
        <x:f>MAX(0,L247*(1+EXP((LN(1+Assumptions!$C$60)-0.5*Assumptions!$C$61^2)+Assumptions!$C$61*((RAND()+RAND()+RAND()+RAND()+RAND()+RAND()+RAND()+RAND()+RAND()+RAND()+RAND()+RAND())-6))-1)+PT_Y5_MC!N67)</x:f>
        <x:v>747813.4288077757</x:v>
      </x:c>
      <x:c r="N247" s="16" t="n">
        <x:f>MAX(0,M247*(1+EXP((LN(1+Assumptions!$C$60)-0.5*Assumptions!$C$61^2)+Assumptions!$C$61*((RAND()+RAND()+RAND()+RAND()+RAND()+RAND()+RAND()+RAND()+RAND()+RAND()+RAND()+RAND())-6))-1)+PT_Y5_MC!O67)</x:f>
        <x:v>875507.1227954936</x:v>
      </x:c>
      <x:c r="O247" s="16" t="n">
        <x:f>MAX(0,N247*(1+EXP((LN(1+Assumptions!$C$60)-0.5*Assumptions!$C$61^2)+Assumptions!$C$61*((RAND()+RAND()+RAND()+RAND()+RAND()+RAND()+RAND()+RAND()+RAND()+RAND()+RAND()+RAND())-6))-1)+PT_Y5_MC!P67)</x:f>
        <x:v>752065.0706683336</x:v>
      </x:c>
      <x:c r="P247" s="16" t="n">
        <x:f>MAX(0,O247*(1+EXP((LN(1+Assumptions!$C$60)-0.5*Assumptions!$C$61^2)+Assumptions!$C$61*((RAND()+RAND()+RAND()+RAND()+RAND()+RAND()+RAND()+RAND()+RAND()+RAND()+RAND()+RAND())-6))-1)+PT_Y5_MC!Q67)</x:f>
        <x:v>852473.4434603294</x:v>
      </x:c>
      <x:c r="Q247" s="16" t="n">
        <x:f>MAX(0,P247*(1+EXP((LN(1+Assumptions!$C$60)-0.5*Assumptions!$C$61^2)+Assumptions!$C$61*((RAND()+RAND()+RAND()+RAND()+RAND()+RAND()+RAND()+RAND()+RAND()+RAND()+RAND()+RAND())-6))-1)+PT_Y5_MC!R67)</x:f>
        <x:v>809380.4659587394</x:v>
      </x:c>
      <x:c r="R247" s="16" t="n">
        <x:f>MAX(0,Q247*(1+EXP((LN(1+Assumptions!$C$60)-0.5*Assumptions!$C$61^2)+Assumptions!$C$61*((RAND()+RAND()+RAND()+RAND()+RAND()+RAND()+RAND()+RAND()+RAND()+RAND()+RAND()+RAND())-6))-1)+PT_Y5_MC!S67)</x:f>
        <x:v>713196.0489139775</x:v>
      </x:c>
      <x:c r="S247" s="16" t="n">
        <x:f>MAX(0,R247*(1+EXP((LN(1+Assumptions!$C$60)-0.5*Assumptions!$C$61^2)+Assumptions!$C$61*((RAND()+RAND()+RAND()+RAND()+RAND()+RAND()+RAND()+RAND()+RAND()+RAND()+RAND()+RAND())-6))-1)+PT_Y5_MC!T67)</x:f>
        <x:v>732545.5723304243</x:v>
      </x:c>
      <x:c r="T247" s="16" t="n">
        <x:f>MAX(0,S247*(1+EXP((LN(1+Assumptions!$C$60)-0.5*Assumptions!$C$61^2)+Assumptions!$C$61*((RAND()+RAND()+RAND()+RAND()+RAND()+RAND()+RAND()+RAND()+RAND()+RAND()+RAND()+RAND())-6))-1)+PT_Y5_MC!U67)</x:f>
        <x:v>807085.2896110456</x:v>
      </x:c>
      <x:c r="U247" s="16" t="n">
        <x:f>MAX(0,T247*(1+EXP((LN(1+Assumptions!$C$60)-0.5*Assumptions!$C$61^2)+Assumptions!$C$61*((RAND()+RAND()+RAND()+RAND()+RAND()+RAND()+RAND()+RAND()+RAND()+RAND()+RAND()+RAND())-6))-1)+PT_Y5_MC!V67)</x:f>
        <x:v>1019893.6452704129</x:v>
      </x:c>
      <x:c r="V247" s="16" t="n">
        <x:f>MAX(0,U247*(1+EXP((LN(1+Assumptions!$C$60)-0.5*Assumptions!$C$61^2)+Assumptions!$C$61*((RAND()+RAND()+RAND()+RAND()+RAND()+RAND()+RAND()+RAND()+RAND()+RAND()+RAND()+RAND())-6))-1)+PT_Y5_MC!W67)</x:f>
        <x:v>1121066.4423969155</x:v>
      </x:c>
      <x:c r="W247" s="16" t="n">
        <x:f>MAX(0,V247*(1+EXP((LN(1+Assumptions!$C$60)-0.5*Assumptions!$C$61^2)+Assumptions!$C$61*((RAND()+RAND()+RAND()+RAND()+RAND()+RAND()+RAND()+RAND()+RAND()+RAND()+RAND()+RAND())-6))-1)+PT_Y5_MC!X67)</x:f>
        <x:v>1398495.3673951903</x:v>
      </x:c>
      <x:c r="X247" s="16" t="n">
        <x:f>MAX(0,W247*(1+EXP((LN(1+Assumptions!$C$60)-0.5*Assumptions!$C$61^2)+Assumptions!$C$61*((RAND()+RAND()+RAND()+RAND()+RAND()+RAND()+RAND()+RAND()+RAND()+RAND()+RAND()+RAND())-6))-1)+PT_Y5_MC!Y67)</x:f>
        <x:v>1516003.893280631</x:v>
      </x:c>
      <x:c r="Y247" s="16" t="n">
        <x:f>MAX(0,X247*(1+EXP((LN(1+Assumptions!$C$60)-0.5*Assumptions!$C$61^2)+Assumptions!$C$61*((RAND()+RAND()+RAND()+RAND()+RAND()+RAND()+RAND()+RAND()+RAND()+RAND()+RAND()+RAND())-6))-1)+PT_Y5_MC!Z67)</x:f>
        <x:v>1556040.00375668</x:v>
      </x:c>
      <x:c r="Z247" s="16" t="n">
        <x:f>MAX(0,Y247*(1+EXP((LN(1+Assumptions!$C$60)-0.5*Assumptions!$C$61^2)+Assumptions!$C$61*((RAND()+RAND()+RAND()+RAND()+RAND()+RAND()+RAND()+RAND()+RAND()+RAND()+RAND()+RAND())-6))-1)+PT_Y5_MC!AA67)</x:f>
        <x:v>2375902.30142194</x:v>
      </x:c>
      <x:c r="AA247" s="16" t="n">
        <x:f>MAX(0,Z247*(1+EXP((LN(1+Assumptions!$C$60)-0.5*Assumptions!$C$61^2)+Assumptions!$C$61*((RAND()+RAND()+RAND()+RAND()+RAND()+RAND()+RAND()+RAND()+RAND()+RAND()+RAND()+RAND())-6))-1)+PT_Y5_MC!AB67)</x:f>
        <x:v>2517838.4729403434</x:v>
      </x:c>
      <x:c r="AB247" s="16" t="n">
        <x:f>MAX(0,AA247*(1+EXP((LN(1+Assumptions!$C$60)-0.5*Assumptions!$C$61^2)+Assumptions!$C$61*((RAND()+RAND()+RAND()+RAND()+RAND()+RAND()+RAND()+RAND()+RAND()+RAND()+RAND()+RAND())-6))-1)+PT_Y5_MC!AC67)</x:f>
        <x:v>2493307.747143442</x:v>
      </x:c>
      <x:c r="AC247" s="16" t="n">
        <x:f>MAX(0,AB247*(1+EXP((LN(1+Assumptions!$C$60)-0.5*Assumptions!$C$61^2)+Assumptions!$C$61*((RAND()+RAND()+RAND()+RAND()+RAND()+RAND()+RAND()+RAND()+RAND()+RAND()+RAND()+RAND())-6))-1)+PT_Y5_MC!AD67)</x:f>
        <x:v>2606258.1435509124</x:v>
      </x:c>
      <x:c r="AD247" s="16" t="n">
        <x:f>MAX(0,AC247*(1+EXP((LN(1+Assumptions!$C$60)-0.5*Assumptions!$C$61^2)+Assumptions!$C$61*((RAND()+RAND()+RAND()+RAND()+RAND()+RAND()+RAND()+RAND()+RAND()+RAND()+RAND()+RAND())-6))-1)+PT_Y5_MC!AE67)</x:f>
        <x:v>2992791.2415624848</x:v>
      </x:c>
      <x:c r="AE247" s="16" t="n">
        <x:f>MAX(0,AD247*(1+EXP((LN(1+Assumptions!$C$60)-0.5*Assumptions!$C$61^2)+Assumptions!$C$61*((RAND()+RAND()+RAND()+RAND()+RAND()+RAND()+RAND()+RAND()+RAND()+RAND()+RAND()+RAND())-6))-1)+PT_Y5_MC!AF67)</x:f>
        <x:v>2723545.4642995293</x:v>
      </x:c>
      <x:c r="AF247" s="16" t="n">
        <x:f>MAX(0,AE247*(1+EXP((LN(1+Assumptions!$C$60)-0.5*Assumptions!$C$61^2)+Assumptions!$C$61*((RAND()+RAND()+RAND()+RAND()+RAND()+RAND()+RAND()+RAND()+RAND()+RAND()+RAND()+RAND())-6))-1)+PT_Y5_MC!AG67)</x:f>
        <x:v>2151519.6827442497</x:v>
      </x:c>
    </x:row>
    <x:row r="248">
      <x:c r="A248" s="39">
        <x:v>244</x:v>
      </x:c>
      <x:c r="B248" s="16" t="n">
        <x:f>PT_Y5_MC!C68</x:f>
        <x:v>1029031.25</x:v>
      </x:c>
      <x:c r="C248" s="16" t="n">
        <x:f>MAX(0,B248*(1+EXP((LN(1+Assumptions!$C$60)-0.5*Assumptions!$C$61^2)+Assumptions!$C$61*((RAND()+RAND()+RAND()+RAND()+RAND()+RAND()+RAND()+RAND()+RAND()+RAND()+RAND()+RAND())-6))-1)+PT_Y5_MC!D67)</x:f>
        <x:v>1261788.5148924827</x:v>
      </x:c>
      <x:c r="D248" s="16" t="n">
        <x:f>MAX(0,C248*(1+EXP((LN(1+Assumptions!$C$60)-0.5*Assumptions!$C$61^2)+Assumptions!$C$61*((RAND()+RAND()+RAND()+RAND()+RAND()+RAND()+RAND()+RAND()+RAND()+RAND()+RAND()+RAND())-6))-1)+PT_Y5_MC!E67)</x:f>
        <x:v>1511554.2546560473</x:v>
      </x:c>
      <x:c r="E248" s="16" t="n">
        <x:f>MAX(0,D248*(1+EXP((LN(1+Assumptions!$C$60)-0.5*Assumptions!$C$61^2)+Assumptions!$C$61*((RAND()+RAND()+RAND()+RAND()+RAND()+RAND()+RAND()+RAND()+RAND()+RAND()+RAND()+RAND())-6))-1)+PT_Y5_MC!F67)</x:f>
        <x:v>1428097.9611232777</x:v>
      </x:c>
      <x:c r="F248" s="16" t="n">
        <x:f>MAX(0,E248*(1+EXP((LN(1+Assumptions!$C$60)-0.5*Assumptions!$C$61^2)+Assumptions!$C$61*((RAND()+RAND()+RAND()+RAND()+RAND()+RAND()+RAND()+RAND()+RAND()+RAND()+RAND()+RAND())-6))-1)+PT_Y5_MC!G67)</x:f>
        <x:v>2065231.2421831912</x:v>
      </x:c>
      <x:c r="G248" s="16" t="n">
        <x:f>MAX(0,F248*(1+EXP((LN(1+Assumptions!$C$60)-0.5*Assumptions!$C$61^2)+Assumptions!$C$61*((RAND()+RAND()+RAND()+RAND()+RAND()+RAND()+RAND()+RAND()+RAND()+RAND()+RAND()+RAND())-6))-1)+PT_Y5_MC!H67)</x:f>
        <x:v>2006124.4645713922</x:v>
      </x:c>
      <x:c r="H248" s="16" t="n">
        <x:f>MAX(0,G248*(1+EXP((LN(1+Assumptions!$C$60)-0.5*Assumptions!$C$61^2)+Assumptions!$C$61*((RAND()+RAND()+RAND()+RAND()+RAND()+RAND()+RAND()+RAND()+RAND()+RAND()+RAND()+RAND())-6))-1)+PT_Y5_MC!I67)</x:f>
        <x:v>1916234.9999632775</x:v>
      </x:c>
      <x:c r="I248" s="16" t="n">
        <x:f>MAX(0,H248*(1+EXP((LN(1+Assumptions!$C$60)-0.5*Assumptions!$C$61^2)+Assumptions!$C$61*((RAND()+RAND()+RAND()+RAND()+RAND()+RAND()+RAND()+RAND()+RAND()+RAND()+RAND()+RAND())-6))-1)+PT_Y5_MC!J67)</x:f>
        <x:v>2412895.9419169207</x:v>
      </x:c>
      <x:c r="J248" s="16" t="n">
        <x:f>MAX(0,I248*(1+EXP((LN(1+Assumptions!$C$60)-0.5*Assumptions!$C$61^2)+Assumptions!$C$61*((RAND()+RAND()+RAND()+RAND()+RAND()+RAND()+RAND()+RAND()+RAND()+RAND()+RAND()+RAND())-6))-1)+PT_Y5_MC!K67)</x:f>
        <x:v>2829551.5997064356</x:v>
      </x:c>
      <x:c r="K248" s="16" t="n">
        <x:f>MAX(0,J248*(1+EXP((LN(1+Assumptions!$C$60)-0.5*Assumptions!$C$61^2)+Assumptions!$C$61*((RAND()+RAND()+RAND()+RAND()+RAND()+RAND()+RAND()+RAND()+RAND()+RAND()+RAND()+RAND())-6))-1)+PT_Y5_MC!L67)</x:f>
        <x:v>2530209.19057455</x:v>
      </x:c>
      <x:c r="L248" s="16" t="n">
        <x:f>MAX(0,K248*(1+EXP((LN(1+Assumptions!$C$60)-0.5*Assumptions!$C$61^2)+Assumptions!$C$61*((RAND()+RAND()+RAND()+RAND()+RAND()+RAND()+RAND()+RAND()+RAND()+RAND()+RAND()+RAND())-6))-1)+PT_Y5_MC!M67)</x:f>
        <x:v>2505570.9786151256</x:v>
      </x:c>
      <x:c r="M248" s="16" t="n">
        <x:f>MAX(0,L248*(1+EXP((LN(1+Assumptions!$C$60)-0.5*Assumptions!$C$61^2)+Assumptions!$C$61*((RAND()+RAND()+RAND()+RAND()+RAND()+RAND()+RAND()+RAND()+RAND()+RAND()+RAND()+RAND())-6))-1)+PT_Y5_MC!N67)</x:f>
        <x:v>2493596.824482328</x:v>
      </x:c>
      <x:c r="N248" s="16" t="n">
        <x:f>MAX(0,M248*(1+EXP((LN(1+Assumptions!$C$60)-0.5*Assumptions!$C$61^2)+Assumptions!$C$61*((RAND()+RAND()+RAND()+RAND()+RAND()+RAND()+RAND()+RAND()+RAND()+RAND()+RAND()+RAND())-6))-1)+PT_Y5_MC!O67)</x:f>
        <x:v>2611967.4801296545</x:v>
      </x:c>
      <x:c r="O248" s="16" t="n">
        <x:f>MAX(0,N248*(1+EXP((LN(1+Assumptions!$C$60)-0.5*Assumptions!$C$61^2)+Assumptions!$C$61*((RAND()+RAND()+RAND()+RAND()+RAND()+RAND()+RAND()+RAND()+RAND()+RAND()+RAND()+RAND())-6))-1)+PT_Y5_MC!P67)</x:f>
        <x:v>3049874.566584153</x:v>
      </x:c>
      <x:c r="P248" s="16" t="n">
        <x:f>MAX(0,O248*(1+EXP((LN(1+Assumptions!$C$60)-0.5*Assumptions!$C$61^2)+Assumptions!$C$61*((RAND()+RAND()+RAND()+RAND()+RAND()+RAND()+RAND()+RAND()+RAND()+RAND()+RAND()+RAND())-6))-1)+PT_Y5_MC!Q67)</x:f>
        <x:v>2651857.5476277648</x:v>
      </x:c>
      <x:c r="Q248" s="16" t="n">
        <x:f>MAX(0,P248*(1+EXP((LN(1+Assumptions!$C$60)-0.5*Assumptions!$C$61^2)+Assumptions!$C$61*((RAND()+RAND()+RAND()+RAND()+RAND()+RAND()+RAND()+RAND()+RAND()+RAND()+RAND()+RAND())-6))-1)+PT_Y5_MC!R67)</x:f>
        <x:v>3112886.8434918215</x:v>
      </x:c>
      <x:c r="R248" s="16" t="n">
        <x:f>MAX(0,Q248*(1+EXP((LN(1+Assumptions!$C$60)-0.5*Assumptions!$C$61^2)+Assumptions!$C$61*((RAND()+RAND()+RAND()+RAND()+RAND()+RAND()+RAND()+RAND()+RAND()+RAND()+RAND()+RAND())-6))-1)+PT_Y5_MC!S67)</x:f>
        <x:v>3675306.9538217033</x:v>
      </x:c>
      <x:c r="S248" s="16" t="n">
        <x:f>MAX(0,R248*(1+EXP((LN(1+Assumptions!$C$60)-0.5*Assumptions!$C$61^2)+Assumptions!$C$61*((RAND()+RAND()+RAND()+RAND()+RAND()+RAND()+RAND()+RAND()+RAND()+RAND()+RAND()+RAND())-6))-1)+PT_Y5_MC!T67)</x:f>
        <x:v>3836752.445959288</x:v>
      </x:c>
      <x:c r="T248" s="16" t="n">
        <x:f>MAX(0,S248*(1+EXP((LN(1+Assumptions!$C$60)-0.5*Assumptions!$C$61^2)+Assumptions!$C$61*((RAND()+RAND()+RAND()+RAND()+RAND()+RAND()+RAND()+RAND()+RAND()+RAND()+RAND()+RAND())-6))-1)+PT_Y5_MC!U67)</x:f>
        <x:v>4053034.8510899735</x:v>
      </x:c>
      <x:c r="U248" s="16" t="n">
        <x:f>MAX(0,T248*(1+EXP((LN(1+Assumptions!$C$60)-0.5*Assumptions!$C$61^2)+Assumptions!$C$61*((RAND()+RAND()+RAND()+RAND()+RAND()+RAND()+RAND()+RAND()+RAND()+RAND()+RAND()+RAND())-6))-1)+PT_Y5_MC!V67)</x:f>
        <x:v>3556367.948397571</x:v>
      </x:c>
      <x:c r="V248" s="16" t="n">
        <x:f>MAX(0,U248*(1+EXP((LN(1+Assumptions!$C$60)-0.5*Assumptions!$C$61^2)+Assumptions!$C$61*((RAND()+RAND()+RAND()+RAND()+RAND()+RAND()+RAND()+RAND()+RAND()+RAND()+RAND()+RAND())-6))-1)+PT_Y5_MC!W67)</x:f>
        <x:v>4075001.9837949527</x:v>
      </x:c>
      <x:c r="W248" s="16" t="n">
        <x:f>MAX(0,V248*(1+EXP((LN(1+Assumptions!$C$60)-0.5*Assumptions!$C$61^2)+Assumptions!$C$61*((RAND()+RAND()+RAND()+RAND()+RAND()+RAND()+RAND()+RAND()+RAND()+RAND()+RAND()+RAND())-6))-1)+PT_Y5_MC!X67)</x:f>
        <x:v>3524813.901898375</x:v>
      </x:c>
      <x:c r="X248" s="16" t="n">
        <x:f>MAX(0,W248*(1+EXP((LN(1+Assumptions!$C$60)-0.5*Assumptions!$C$61^2)+Assumptions!$C$61*((RAND()+RAND()+RAND()+RAND()+RAND()+RAND()+RAND()+RAND()+RAND()+RAND()+RAND()+RAND())-6))-1)+PT_Y5_MC!Y67)</x:f>
        <x:v>3611302.3161028437</x:v>
      </x:c>
      <x:c r="Y248" s="16" t="n">
        <x:f>MAX(0,X248*(1+EXP((LN(1+Assumptions!$C$60)-0.5*Assumptions!$C$61^2)+Assumptions!$C$61*((RAND()+RAND()+RAND()+RAND()+RAND()+RAND()+RAND()+RAND()+RAND()+RAND()+RAND()+RAND())-6))-1)+PT_Y5_MC!Z67)</x:f>
        <x:v>4197054.253177525</x:v>
      </x:c>
      <x:c r="Z248" s="16" t="n">
        <x:f>MAX(0,Y248*(1+EXP((LN(1+Assumptions!$C$60)-0.5*Assumptions!$C$61^2)+Assumptions!$C$61*((RAND()+RAND()+RAND()+RAND()+RAND()+RAND()+RAND()+RAND()+RAND()+RAND()+RAND()+RAND())-6))-1)+PT_Y5_MC!AA67)</x:f>
        <x:v>4004722.453594134</x:v>
      </x:c>
      <x:c r="AA248" s="16" t="n">
        <x:f>MAX(0,Z248*(1+EXP((LN(1+Assumptions!$C$60)-0.5*Assumptions!$C$61^2)+Assumptions!$C$61*((RAND()+RAND()+RAND()+RAND()+RAND()+RAND()+RAND()+RAND()+RAND()+RAND()+RAND()+RAND())-6))-1)+PT_Y5_MC!AB67)</x:f>
        <x:v>3895099.9259466566</x:v>
      </x:c>
      <x:c r="AB248" s="16" t="n">
        <x:f>MAX(0,AA248*(1+EXP((LN(1+Assumptions!$C$60)-0.5*Assumptions!$C$61^2)+Assumptions!$C$61*((RAND()+RAND()+RAND()+RAND()+RAND()+RAND()+RAND()+RAND()+RAND()+RAND()+RAND()+RAND())-6))-1)+PT_Y5_MC!AC67)</x:f>
        <x:v>4272003.6271050135</x:v>
      </x:c>
      <x:c r="AC248" s="16" t="n">
        <x:f>MAX(0,AB248*(1+EXP((LN(1+Assumptions!$C$60)-0.5*Assumptions!$C$61^2)+Assumptions!$C$61*((RAND()+RAND()+RAND()+RAND()+RAND()+RAND()+RAND()+RAND()+RAND()+RAND()+RAND()+RAND())-6))-1)+PT_Y5_MC!AD67)</x:f>
        <x:v>4822618.203931898</x:v>
      </x:c>
      <x:c r="AD248" s="16" t="n">
        <x:f>MAX(0,AC248*(1+EXP((LN(1+Assumptions!$C$60)-0.5*Assumptions!$C$61^2)+Assumptions!$C$61*((RAND()+RAND()+RAND()+RAND()+RAND()+RAND()+RAND()+RAND()+RAND()+RAND()+RAND()+RAND())-6))-1)+PT_Y5_MC!AE67)</x:f>
        <x:v>5354129.575214476</x:v>
      </x:c>
      <x:c r="AE248" s="16" t="n">
        <x:f>MAX(0,AD248*(1+EXP((LN(1+Assumptions!$C$60)-0.5*Assumptions!$C$61^2)+Assumptions!$C$61*((RAND()+RAND()+RAND()+RAND()+RAND()+RAND()+RAND()+RAND()+RAND()+RAND()+RAND()+RAND())-6))-1)+PT_Y5_MC!AF67)</x:f>
        <x:v>4180952.7938455306</x:v>
      </x:c>
      <x:c r="AF248" s="16" t="n">
        <x:f>MAX(0,AE248*(1+EXP((LN(1+Assumptions!$C$60)-0.5*Assumptions!$C$61^2)+Assumptions!$C$61*((RAND()+RAND()+RAND()+RAND()+RAND()+RAND()+RAND()+RAND()+RAND()+RAND()+RAND()+RAND())-6))-1)+PT_Y5_MC!AG67)</x:f>
        <x:v>3089965.375525986</x:v>
      </x:c>
    </x:row>
    <x:row r="249">
      <x:c r="A249" s="39">
        <x:v>245</x:v>
      </x:c>
      <x:c r="B249" s="16" t="n">
        <x:f>PT_Y5_MC!C68</x:f>
        <x:v>1029031.25</x:v>
      </x:c>
      <x:c r="C249" s="16" t="n">
        <x:f>MAX(0,B249*(1+EXP((LN(1+Assumptions!$C$60)-0.5*Assumptions!$C$61^2)+Assumptions!$C$61*((RAND()+RAND()+RAND()+RAND()+RAND()+RAND()+RAND()+RAND()+RAND()+RAND()+RAND()+RAND())-6))-1)+PT_Y5_MC!D67)</x:f>
        <x:v>1194620.3762314068</x:v>
      </x:c>
      <x:c r="D249" s="16" t="n">
        <x:f>MAX(0,C249*(1+EXP((LN(1+Assumptions!$C$60)-0.5*Assumptions!$C$61^2)+Assumptions!$C$61*((RAND()+RAND()+RAND()+RAND()+RAND()+RAND()+RAND()+RAND()+RAND()+RAND()+RAND()+RAND())-6))-1)+PT_Y5_MC!E67)</x:f>
        <x:v>1127311.8093996895</x:v>
      </x:c>
      <x:c r="E249" s="16" t="n">
        <x:f>MAX(0,D249*(1+EXP((LN(1+Assumptions!$C$60)-0.5*Assumptions!$C$61^2)+Assumptions!$C$61*((RAND()+RAND()+RAND()+RAND()+RAND()+RAND()+RAND()+RAND()+RAND()+RAND()+RAND()+RAND())-6))-1)+PT_Y5_MC!F67)</x:f>
        <x:v>953327.59126908</x:v>
      </x:c>
      <x:c r="F249" s="16" t="n">
        <x:f>MAX(0,E249*(1+EXP((LN(1+Assumptions!$C$60)-0.5*Assumptions!$C$61^2)+Assumptions!$C$61*((RAND()+RAND()+RAND()+RAND()+RAND()+RAND()+RAND()+RAND()+RAND()+RAND()+RAND()+RAND())-6))-1)+PT_Y5_MC!G67)</x:f>
        <x:v>731707.709818413</x:v>
      </x:c>
      <x:c r="G249" s="16" t="n">
        <x:f>MAX(0,F249*(1+EXP((LN(1+Assumptions!$C$60)-0.5*Assumptions!$C$61^2)+Assumptions!$C$61*((RAND()+RAND()+RAND()+RAND()+RAND()+RAND()+RAND()+RAND()+RAND()+RAND()+RAND()+RAND())-6))-1)+PT_Y5_MC!H67)</x:f>
        <x:v>802379.1267901924</x:v>
      </x:c>
      <x:c r="H249" s="16" t="n">
        <x:f>MAX(0,G249*(1+EXP((LN(1+Assumptions!$C$60)-0.5*Assumptions!$C$61^2)+Assumptions!$C$61*((RAND()+RAND()+RAND()+RAND()+RAND()+RAND()+RAND()+RAND()+RAND()+RAND()+RAND()+RAND())-6))-1)+PT_Y5_MC!I67)</x:f>
        <x:v>846318.0147407723</x:v>
      </x:c>
      <x:c r="I249" s="16" t="n">
        <x:f>MAX(0,H249*(1+EXP((LN(1+Assumptions!$C$60)-0.5*Assumptions!$C$61^2)+Assumptions!$C$61*((RAND()+RAND()+RAND()+RAND()+RAND()+RAND()+RAND()+RAND()+RAND()+RAND()+RAND()+RAND())-6))-1)+PT_Y5_MC!J67)</x:f>
        <x:v>743375.19304619</x:v>
      </x:c>
      <x:c r="J249" s="16" t="n">
        <x:f>MAX(0,I249*(1+EXP((LN(1+Assumptions!$C$60)-0.5*Assumptions!$C$61^2)+Assumptions!$C$61*((RAND()+RAND()+RAND()+RAND()+RAND()+RAND()+RAND()+RAND()+RAND()+RAND()+RAND()+RAND())-6))-1)+PT_Y5_MC!K67)</x:f>
        <x:v>935054.6685012936</x:v>
      </x:c>
      <x:c r="K249" s="16" t="n">
        <x:f>MAX(0,J249*(1+EXP((LN(1+Assumptions!$C$60)-0.5*Assumptions!$C$61^2)+Assumptions!$C$61*((RAND()+RAND()+RAND()+RAND()+RAND()+RAND()+RAND()+RAND()+RAND()+RAND()+RAND()+RAND())-6))-1)+PT_Y5_MC!L67)</x:f>
        <x:v>1006405.8090670534</x:v>
      </x:c>
      <x:c r="L249" s="16" t="n">
        <x:f>MAX(0,K249*(1+EXP((LN(1+Assumptions!$C$60)-0.5*Assumptions!$C$61^2)+Assumptions!$C$61*((RAND()+RAND()+RAND()+RAND()+RAND()+RAND()+RAND()+RAND()+RAND()+RAND()+RAND()+RAND())-6))-1)+PT_Y5_MC!M67)</x:f>
        <x:v>1057338.7926746593</x:v>
      </x:c>
      <x:c r="M249" s="16" t="n">
        <x:f>MAX(0,L249*(1+EXP((LN(1+Assumptions!$C$60)-0.5*Assumptions!$C$61^2)+Assumptions!$C$61*((RAND()+RAND()+RAND()+RAND()+RAND()+RAND()+RAND()+RAND()+RAND()+RAND()+RAND()+RAND())-6))-1)+PT_Y5_MC!N67)</x:f>
        <x:v>1020315.2563336277</x:v>
      </x:c>
      <x:c r="N249" s="16" t="n">
        <x:f>MAX(0,M249*(1+EXP((LN(1+Assumptions!$C$60)-0.5*Assumptions!$C$61^2)+Assumptions!$C$61*((RAND()+RAND()+RAND()+RAND()+RAND()+RAND()+RAND()+RAND()+RAND()+RAND()+RAND()+RAND())-6))-1)+PT_Y5_MC!O67)</x:f>
        <x:v>961404.9284280617</x:v>
      </x:c>
      <x:c r="O249" s="16" t="n">
        <x:f>MAX(0,N249*(1+EXP((LN(1+Assumptions!$C$60)-0.5*Assumptions!$C$61^2)+Assumptions!$C$61*((RAND()+RAND()+RAND()+RAND()+RAND()+RAND()+RAND()+RAND()+RAND()+RAND()+RAND()+RAND())-6))-1)+PT_Y5_MC!P67)</x:f>
        <x:v>1064784.1783571392</x:v>
      </x:c>
      <x:c r="P249" s="16" t="n">
        <x:f>MAX(0,O249*(1+EXP((LN(1+Assumptions!$C$60)-0.5*Assumptions!$C$61^2)+Assumptions!$C$61*((RAND()+RAND()+RAND()+RAND()+RAND()+RAND()+RAND()+RAND()+RAND()+RAND()+RAND()+RAND())-6))-1)+PT_Y5_MC!Q67)</x:f>
        <x:v>1003046.9886890517</x:v>
      </x:c>
      <x:c r="Q249" s="16" t="n">
        <x:f>MAX(0,P249*(1+EXP((LN(1+Assumptions!$C$60)-0.5*Assumptions!$C$61^2)+Assumptions!$C$61*((RAND()+RAND()+RAND()+RAND()+RAND()+RAND()+RAND()+RAND()+RAND()+RAND()+RAND()+RAND())-6))-1)+PT_Y5_MC!R67)</x:f>
        <x:v>1058242.987620574</x:v>
      </x:c>
      <x:c r="R249" s="16" t="n">
        <x:f>MAX(0,Q249*(1+EXP((LN(1+Assumptions!$C$60)-0.5*Assumptions!$C$61^2)+Assumptions!$C$61*((RAND()+RAND()+RAND()+RAND()+RAND()+RAND()+RAND()+RAND()+RAND()+RAND()+RAND()+RAND())-6))-1)+PT_Y5_MC!S67)</x:f>
        <x:v>1231282.759949327</x:v>
      </x:c>
      <x:c r="S249" s="16" t="n">
        <x:f>MAX(0,R249*(1+EXP((LN(1+Assumptions!$C$60)-0.5*Assumptions!$C$61^2)+Assumptions!$C$61*((RAND()+RAND()+RAND()+RAND()+RAND()+RAND()+RAND()+RAND()+RAND()+RAND()+RAND()+RAND())-6))-1)+PT_Y5_MC!T67)</x:f>
        <x:v>1817233.8357859983</x:v>
      </x:c>
      <x:c r="T249" s="16" t="n">
        <x:f>MAX(0,S249*(1+EXP((LN(1+Assumptions!$C$60)-0.5*Assumptions!$C$61^2)+Assumptions!$C$61*((RAND()+RAND()+RAND()+RAND()+RAND()+RAND()+RAND()+RAND()+RAND()+RAND()+RAND()+RAND())-6))-1)+PT_Y5_MC!U67)</x:f>
        <x:v>2213344.053207265</x:v>
      </x:c>
      <x:c r="U249" s="16" t="n">
        <x:f>MAX(0,T249*(1+EXP((LN(1+Assumptions!$C$60)-0.5*Assumptions!$C$61^2)+Assumptions!$C$61*((RAND()+RAND()+RAND()+RAND()+RAND()+RAND()+RAND()+RAND()+RAND()+RAND()+RAND()+RAND())-6))-1)+PT_Y5_MC!V67)</x:f>
        <x:v>2669206.9349246495</x:v>
      </x:c>
      <x:c r="V249" s="16" t="n">
        <x:f>MAX(0,U249*(1+EXP((LN(1+Assumptions!$C$60)-0.5*Assumptions!$C$61^2)+Assumptions!$C$61*((RAND()+RAND()+RAND()+RAND()+RAND()+RAND()+RAND()+RAND()+RAND()+RAND()+RAND()+RAND())-6))-1)+PT_Y5_MC!W67)</x:f>
        <x:v>2769702.412292396</x:v>
      </x:c>
      <x:c r="W249" s="16" t="n">
        <x:f>MAX(0,V249*(1+EXP((LN(1+Assumptions!$C$60)-0.5*Assumptions!$C$61^2)+Assumptions!$C$61*((RAND()+RAND()+RAND()+RAND()+RAND()+RAND()+RAND()+RAND()+RAND()+RAND()+RAND()+RAND())-6))-1)+PT_Y5_MC!X67)</x:f>
        <x:v>2726191.6024098387</x:v>
      </x:c>
      <x:c r="X249" s="16" t="n">
        <x:f>MAX(0,W249*(1+EXP((LN(1+Assumptions!$C$60)-0.5*Assumptions!$C$61^2)+Assumptions!$C$61*((RAND()+RAND()+RAND()+RAND()+RAND()+RAND()+RAND()+RAND()+RAND()+RAND()+RAND()+RAND())-6))-1)+PT_Y5_MC!Y67)</x:f>
        <x:v>3039061.2006908907</x:v>
      </x:c>
      <x:c r="Y249" s="16" t="n">
        <x:f>MAX(0,X249*(1+EXP((LN(1+Assumptions!$C$60)-0.5*Assumptions!$C$61^2)+Assumptions!$C$61*((RAND()+RAND()+RAND()+RAND()+RAND()+RAND()+RAND()+RAND()+RAND()+RAND()+RAND()+RAND())-6))-1)+PT_Y5_MC!Z67)</x:f>
        <x:v>3720632.084744673</x:v>
      </x:c>
      <x:c r="Z249" s="16" t="n">
        <x:f>MAX(0,Y249*(1+EXP((LN(1+Assumptions!$C$60)-0.5*Assumptions!$C$61^2)+Assumptions!$C$61*((RAND()+RAND()+RAND()+RAND()+RAND()+RAND()+RAND()+RAND()+RAND()+RAND()+RAND()+RAND())-6))-1)+PT_Y5_MC!AA67)</x:f>
        <x:v>4828995.956450304</x:v>
      </x:c>
      <x:c r="AA249" s="16" t="n">
        <x:f>MAX(0,Z249*(1+EXP((LN(1+Assumptions!$C$60)-0.5*Assumptions!$C$61^2)+Assumptions!$C$61*((RAND()+RAND()+RAND()+RAND()+RAND()+RAND()+RAND()+RAND()+RAND()+RAND()+RAND()+RAND())-6))-1)+PT_Y5_MC!AB67)</x:f>
        <x:v>4739795.21162713</x:v>
      </x:c>
      <x:c r="AB249" s="16" t="n">
        <x:f>MAX(0,AA249*(1+EXP((LN(1+Assumptions!$C$60)-0.5*Assumptions!$C$61^2)+Assumptions!$C$61*((RAND()+RAND()+RAND()+RAND()+RAND()+RAND()+RAND()+RAND()+RAND()+RAND()+RAND()+RAND())-6))-1)+PT_Y5_MC!AC67)</x:f>
        <x:v>4663731.593810977</x:v>
      </x:c>
      <x:c r="AC249" s="16" t="n">
        <x:f>MAX(0,AB249*(1+EXP((LN(1+Assumptions!$C$60)-0.5*Assumptions!$C$61^2)+Assumptions!$C$61*((RAND()+RAND()+RAND()+RAND()+RAND()+RAND()+RAND()+RAND()+RAND()+RAND()+RAND()+RAND())-6))-1)+PT_Y5_MC!AD67)</x:f>
        <x:v>6139173.370045031</x:v>
      </x:c>
      <x:c r="AD249" s="16" t="n">
        <x:f>MAX(0,AC249*(1+EXP((LN(1+Assumptions!$C$60)-0.5*Assumptions!$C$61^2)+Assumptions!$C$61*((RAND()+RAND()+RAND()+RAND()+RAND()+RAND()+RAND()+RAND()+RAND()+RAND()+RAND()+RAND())-6))-1)+PT_Y5_MC!AE67)</x:f>
        <x:v>5390951.639246484</x:v>
      </x:c>
      <x:c r="AE249" s="16" t="n">
        <x:f>MAX(0,AD249*(1+EXP((LN(1+Assumptions!$C$60)-0.5*Assumptions!$C$61^2)+Assumptions!$C$61*((RAND()+RAND()+RAND()+RAND()+RAND()+RAND()+RAND()+RAND()+RAND()+RAND()+RAND()+RAND())-6))-1)+PT_Y5_MC!AF67)</x:f>
        <x:v>6007526.183316875</x:v>
      </x:c>
      <x:c r="AF249" s="16" t="n">
        <x:f>MAX(0,AE249*(1+EXP((LN(1+Assumptions!$C$60)-0.5*Assumptions!$C$61^2)+Assumptions!$C$61*((RAND()+RAND()+RAND()+RAND()+RAND()+RAND()+RAND()+RAND()+RAND()+RAND()+RAND()+RAND())-6))-1)+PT_Y5_MC!AG67)</x:f>
        <x:v>7052305.733823687</x:v>
      </x:c>
    </x:row>
    <x:row r="250">
      <x:c r="A250" s="39">
        <x:v>246</x:v>
      </x:c>
      <x:c r="B250" s="16" t="n">
        <x:f>PT_Y5_MC!C68</x:f>
        <x:v>1029031.25</x:v>
      </x:c>
      <x:c r="C250" s="16" t="n">
        <x:f>MAX(0,B250*(1+EXP((LN(1+Assumptions!$C$60)-0.5*Assumptions!$C$61^2)+Assumptions!$C$61*((RAND()+RAND()+RAND()+RAND()+RAND()+RAND()+RAND()+RAND()+RAND()+RAND()+RAND()+RAND())-6))-1)+PT_Y5_MC!D67)</x:f>
        <x:v>1093162.2996659833</x:v>
      </x:c>
      <x:c r="D250" s="16" t="n">
        <x:f>MAX(0,C250*(1+EXP((LN(1+Assumptions!$C$60)-0.5*Assumptions!$C$61^2)+Assumptions!$C$61*((RAND()+RAND()+RAND()+RAND()+RAND()+RAND()+RAND()+RAND()+RAND()+RAND()+RAND()+RAND())-6))-1)+PT_Y5_MC!E67)</x:f>
        <x:v>1159958.3890861056</x:v>
      </x:c>
      <x:c r="E250" s="16" t="n">
        <x:f>MAX(0,D250*(1+EXP((LN(1+Assumptions!$C$60)-0.5*Assumptions!$C$61^2)+Assumptions!$C$61*((RAND()+RAND()+RAND()+RAND()+RAND()+RAND()+RAND()+RAND()+RAND()+RAND()+RAND()+RAND())-6))-1)+PT_Y5_MC!F67)</x:f>
        <x:v>1082271.1864153252</x:v>
      </x:c>
      <x:c r="F250" s="16" t="n">
        <x:f>MAX(0,E250*(1+EXP((LN(1+Assumptions!$C$60)-0.5*Assumptions!$C$61^2)+Assumptions!$C$61*((RAND()+RAND()+RAND()+RAND()+RAND()+RAND()+RAND()+RAND()+RAND()+RAND()+RAND()+RAND())-6))-1)+PT_Y5_MC!G67)</x:f>
        <x:v>1255469.1119075508</x:v>
      </x:c>
      <x:c r="G250" s="16" t="n">
        <x:f>MAX(0,F250*(1+EXP((LN(1+Assumptions!$C$60)-0.5*Assumptions!$C$61^2)+Assumptions!$C$61*((RAND()+RAND()+RAND()+RAND()+RAND()+RAND()+RAND()+RAND()+RAND()+RAND()+RAND()+RAND())-6))-1)+PT_Y5_MC!H67)</x:f>
        <x:v>1685489.3378339703</x:v>
      </x:c>
      <x:c r="H250" s="16" t="n">
        <x:f>MAX(0,G250*(1+EXP((LN(1+Assumptions!$C$60)-0.5*Assumptions!$C$61^2)+Assumptions!$C$61*((RAND()+RAND()+RAND()+RAND()+RAND()+RAND()+RAND()+RAND()+RAND()+RAND()+RAND()+RAND())-6))-1)+PT_Y5_MC!I67)</x:f>
        <x:v>1375251.9316479526</x:v>
      </x:c>
      <x:c r="I250" s="16" t="n">
        <x:f>MAX(0,H250*(1+EXP((LN(1+Assumptions!$C$60)-0.5*Assumptions!$C$61^2)+Assumptions!$C$61*((RAND()+RAND()+RAND()+RAND()+RAND()+RAND()+RAND()+RAND()+RAND()+RAND()+RAND()+RAND())-6))-1)+PT_Y5_MC!J67)</x:f>
        <x:v>1085340.0888979116</x:v>
      </x:c>
      <x:c r="J250" s="16" t="n">
        <x:f>MAX(0,I250*(1+EXP((LN(1+Assumptions!$C$60)-0.5*Assumptions!$C$61^2)+Assumptions!$C$61*((RAND()+RAND()+RAND()+RAND()+RAND()+RAND()+RAND()+RAND()+RAND()+RAND()+RAND()+RAND())-6))-1)+PT_Y5_MC!K67)</x:f>
        <x:v>1039130.1543783209</x:v>
      </x:c>
      <x:c r="K250" s="16" t="n">
        <x:f>MAX(0,J250*(1+EXP((LN(1+Assumptions!$C$60)-0.5*Assumptions!$C$61^2)+Assumptions!$C$61*((RAND()+RAND()+RAND()+RAND()+RAND()+RAND()+RAND()+RAND()+RAND()+RAND()+RAND()+RAND())-6))-1)+PT_Y5_MC!L67)</x:f>
        <x:v>920446.1423808117</x:v>
      </x:c>
      <x:c r="L250" s="16" t="n">
        <x:f>MAX(0,K250*(1+EXP((LN(1+Assumptions!$C$60)-0.5*Assumptions!$C$61^2)+Assumptions!$C$61*((RAND()+RAND()+RAND()+RAND()+RAND()+RAND()+RAND()+RAND()+RAND()+RAND()+RAND()+RAND())-6))-1)+PT_Y5_MC!M67)</x:f>
        <x:v>682554.1934147009</x:v>
      </x:c>
      <x:c r="M250" s="16" t="n">
        <x:f>MAX(0,L250*(1+EXP((LN(1+Assumptions!$C$60)-0.5*Assumptions!$C$61^2)+Assumptions!$C$61*((RAND()+RAND()+RAND()+RAND()+RAND()+RAND()+RAND()+RAND()+RAND()+RAND()+RAND()+RAND())-6))-1)+PT_Y5_MC!N67)</x:f>
        <x:v>671389.9885227041</x:v>
      </x:c>
      <x:c r="N250" s="16" t="n">
        <x:f>MAX(0,M250*(1+EXP((LN(1+Assumptions!$C$60)-0.5*Assumptions!$C$61^2)+Assumptions!$C$61*((RAND()+RAND()+RAND()+RAND()+RAND()+RAND()+RAND()+RAND()+RAND()+RAND()+RAND()+RAND())-6))-1)+PT_Y5_MC!O67)</x:f>
        <x:v>753424.6143183461</x:v>
      </x:c>
      <x:c r="O250" s="16" t="n">
        <x:f>MAX(0,N250*(1+EXP((LN(1+Assumptions!$C$60)-0.5*Assumptions!$C$61^2)+Assumptions!$C$61*((RAND()+RAND()+RAND()+RAND()+RAND()+RAND()+RAND()+RAND()+RAND()+RAND()+RAND()+RAND())-6))-1)+PT_Y5_MC!P67)</x:f>
        <x:v>1087873.9375305285</x:v>
      </x:c>
      <x:c r="P250" s="16" t="n">
        <x:f>MAX(0,O250*(1+EXP((LN(1+Assumptions!$C$60)-0.5*Assumptions!$C$61^2)+Assumptions!$C$61*((RAND()+RAND()+RAND()+RAND()+RAND()+RAND()+RAND()+RAND()+RAND()+RAND()+RAND()+RAND())-6))-1)+PT_Y5_MC!Q67)</x:f>
        <x:v>1472831.2034328282</x:v>
      </x:c>
      <x:c r="Q250" s="16" t="n">
        <x:f>MAX(0,P250*(1+EXP((LN(1+Assumptions!$C$60)-0.5*Assumptions!$C$61^2)+Assumptions!$C$61*((RAND()+RAND()+RAND()+RAND()+RAND()+RAND()+RAND()+RAND()+RAND()+RAND()+RAND()+RAND())-6))-1)+PT_Y5_MC!R67)</x:f>
        <x:v>1612635.026501384</x:v>
      </x:c>
      <x:c r="R250" s="16" t="n">
        <x:f>MAX(0,Q250*(1+EXP((LN(1+Assumptions!$C$60)-0.5*Assumptions!$C$61^2)+Assumptions!$C$61*((RAND()+RAND()+RAND()+RAND()+RAND()+RAND()+RAND()+RAND()+RAND()+RAND()+RAND()+RAND())-6))-1)+PT_Y5_MC!S67)</x:f>
        <x:v>1868612.9134220532</x:v>
      </x:c>
      <x:c r="S250" s="16" t="n">
        <x:f>MAX(0,R250*(1+EXP((LN(1+Assumptions!$C$60)-0.5*Assumptions!$C$61^2)+Assumptions!$C$61*((RAND()+RAND()+RAND()+RAND()+RAND()+RAND()+RAND()+RAND()+RAND()+RAND()+RAND()+RAND())-6))-1)+PT_Y5_MC!T67)</x:f>
        <x:v>1808696.5888720765</x:v>
      </x:c>
      <x:c r="T250" s="16" t="n">
        <x:f>MAX(0,S250*(1+EXP((LN(1+Assumptions!$C$60)-0.5*Assumptions!$C$61^2)+Assumptions!$C$61*((RAND()+RAND()+RAND()+RAND()+RAND()+RAND()+RAND()+RAND()+RAND()+RAND()+RAND()+RAND())-6))-1)+PT_Y5_MC!U67)</x:f>
        <x:v>1814750.8809508476</x:v>
      </x:c>
      <x:c r="U250" s="16" t="n">
        <x:f>MAX(0,T250*(1+EXP((LN(1+Assumptions!$C$60)-0.5*Assumptions!$C$61^2)+Assumptions!$C$61*((RAND()+RAND()+RAND()+RAND()+RAND()+RAND()+RAND()+RAND()+RAND()+RAND()+RAND()+RAND())-6))-1)+PT_Y5_MC!V67)</x:f>
        <x:v>1825931.210759149</x:v>
      </x:c>
      <x:c r="V250" s="16" t="n">
        <x:f>MAX(0,U250*(1+EXP((LN(1+Assumptions!$C$60)-0.5*Assumptions!$C$61^2)+Assumptions!$C$61*((RAND()+RAND()+RAND()+RAND()+RAND()+RAND()+RAND()+RAND()+RAND()+RAND()+RAND()+RAND())-6))-1)+PT_Y5_MC!W67)</x:f>
        <x:v>1751159.4931821083</x:v>
      </x:c>
      <x:c r="W250" s="16" t="n">
        <x:f>MAX(0,V250*(1+EXP((LN(1+Assumptions!$C$60)-0.5*Assumptions!$C$61^2)+Assumptions!$C$61*((RAND()+RAND()+RAND()+RAND()+RAND()+RAND()+RAND()+RAND()+RAND()+RAND()+RAND()+RAND())-6))-1)+PT_Y5_MC!X67)</x:f>
        <x:v>2071886.8004592934</x:v>
      </x:c>
      <x:c r="X250" s="16" t="n">
        <x:f>MAX(0,W250*(1+EXP((LN(1+Assumptions!$C$60)-0.5*Assumptions!$C$61^2)+Assumptions!$C$61*((RAND()+RAND()+RAND()+RAND()+RAND()+RAND()+RAND()+RAND()+RAND()+RAND()+RAND()+RAND())-6))-1)+PT_Y5_MC!Y67)</x:f>
        <x:v>1904654.4906081075</x:v>
      </x:c>
      <x:c r="Y250" s="16" t="n">
        <x:f>MAX(0,X250*(1+EXP((LN(1+Assumptions!$C$60)-0.5*Assumptions!$C$61^2)+Assumptions!$C$61*((RAND()+RAND()+RAND()+RAND()+RAND()+RAND()+RAND()+RAND()+RAND()+RAND()+RAND()+RAND())-6))-1)+PT_Y5_MC!Z67)</x:f>
        <x:v>2036978.2766458571</x:v>
      </x:c>
      <x:c r="Z250" s="16" t="n">
        <x:f>MAX(0,Y250*(1+EXP((LN(1+Assumptions!$C$60)-0.5*Assumptions!$C$61^2)+Assumptions!$C$61*((RAND()+RAND()+RAND()+RAND()+RAND()+RAND()+RAND()+RAND()+RAND()+RAND()+RAND()+RAND())-6))-1)+PT_Y5_MC!AA67)</x:f>
        <x:v>2304332.6012744214</x:v>
      </x:c>
      <x:c r="AA250" s="16" t="n">
        <x:f>MAX(0,Z250*(1+EXP((LN(1+Assumptions!$C$60)-0.5*Assumptions!$C$61^2)+Assumptions!$C$61*((RAND()+RAND()+RAND()+RAND()+RAND()+RAND()+RAND()+RAND()+RAND()+RAND()+RAND()+RAND())-6))-1)+PT_Y5_MC!AB67)</x:f>
        <x:v>2059489.3160291195</x:v>
      </x:c>
      <x:c r="AB250" s="16" t="n">
        <x:f>MAX(0,AA250*(1+EXP((LN(1+Assumptions!$C$60)-0.5*Assumptions!$C$61^2)+Assumptions!$C$61*((RAND()+RAND()+RAND()+RAND()+RAND()+RAND()+RAND()+RAND()+RAND()+RAND()+RAND()+RAND())-6))-1)+PT_Y5_MC!AC67)</x:f>
        <x:v>1783084.948144707</x:v>
      </x:c>
      <x:c r="AC250" s="16" t="n">
        <x:f>MAX(0,AB250*(1+EXP((LN(1+Assumptions!$C$60)-0.5*Assumptions!$C$61^2)+Assumptions!$C$61*((RAND()+RAND()+RAND()+RAND()+RAND()+RAND()+RAND()+RAND()+RAND()+RAND()+RAND()+RAND())-6))-1)+PT_Y5_MC!AD67)</x:f>
        <x:v>1978792.5223012571</x:v>
      </x:c>
      <x:c r="AD250" s="16" t="n">
        <x:f>MAX(0,AC250*(1+EXP((LN(1+Assumptions!$C$60)-0.5*Assumptions!$C$61^2)+Assumptions!$C$61*((RAND()+RAND()+RAND()+RAND()+RAND()+RAND()+RAND()+RAND()+RAND()+RAND()+RAND()+RAND())-6))-1)+PT_Y5_MC!AE67)</x:f>
        <x:v>2765947.06216901</x:v>
      </x:c>
      <x:c r="AE250" s="16" t="n">
        <x:f>MAX(0,AD250*(1+EXP((LN(1+Assumptions!$C$60)-0.5*Assumptions!$C$61^2)+Assumptions!$C$61*((RAND()+RAND()+RAND()+RAND()+RAND()+RAND()+RAND()+RAND()+RAND()+RAND()+RAND()+RAND())-6))-1)+PT_Y5_MC!AF67)</x:f>
        <x:v>2968090.734573268</x:v>
      </x:c>
      <x:c r="AF250" s="16" t="n">
        <x:f>MAX(0,AE250*(1+EXP((LN(1+Assumptions!$C$60)-0.5*Assumptions!$C$61^2)+Assumptions!$C$61*((RAND()+RAND()+RAND()+RAND()+RAND()+RAND()+RAND()+RAND()+RAND()+RAND()+RAND()+RAND())-6))-1)+PT_Y5_MC!AG67)</x:f>
        <x:v>2511398.3601854304</x:v>
      </x:c>
    </x:row>
    <x:row r="251">
      <x:c r="A251" s="39">
        <x:v>247</x:v>
      </x:c>
      <x:c r="B251" s="16" t="n">
        <x:f>PT_Y5_MC!C68</x:f>
        <x:v>1029031.25</x:v>
      </x:c>
      <x:c r="C251" s="16" t="n">
        <x:f>MAX(0,B251*(1+EXP((LN(1+Assumptions!$C$60)-0.5*Assumptions!$C$61^2)+Assumptions!$C$61*((RAND()+RAND()+RAND()+RAND()+RAND()+RAND()+RAND()+RAND()+RAND()+RAND()+RAND()+RAND())-6))-1)+PT_Y5_MC!D67)</x:f>
        <x:v>1174822.1488688905</x:v>
      </x:c>
      <x:c r="D251" s="16" t="n">
        <x:f>MAX(0,C251*(1+EXP((LN(1+Assumptions!$C$60)-0.5*Assumptions!$C$61^2)+Assumptions!$C$61*((RAND()+RAND()+RAND()+RAND()+RAND()+RAND()+RAND()+RAND()+RAND()+RAND()+RAND()+RAND())-6))-1)+PT_Y5_MC!E67)</x:f>
        <x:v>1195529.1566722218</x:v>
      </x:c>
      <x:c r="E251" s="16" t="n">
        <x:f>MAX(0,D251*(1+EXP((LN(1+Assumptions!$C$60)-0.5*Assumptions!$C$61^2)+Assumptions!$C$61*((RAND()+RAND()+RAND()+RAND()+RAND()+RAND()+RAND()+RAND()+RAND()+RAND()+RAND()+RAND())-6))-1)+PT_Y5_MC!F67)</x:f>
        <x:v>1086831.4395830836</x:v>
      </x:c>
      <x:c r="F251" s="16" t="n">
        <x:f>MAX(0,E251*(1+EXP((LN(1+Assumptions!$C$60)-0.5*Assumptions!$C$61^2)+Assumptions!$C$61*((RAND()+RAND()+RAND()+RAND()+RAND()+RAND()+RAND()+RAND()+RAND()+RAND()+RAND()+RAND())-6))-1)+PT_Y5_MC!G67)</x:f>
        <x:v>1068883.5866550293</x:v>
      </x:c>
      <x:c r="G251" s="16" t="n">
        <x:f>MAX(0,F251*(1+EXP((LN(1+Assumptions!$C$60)-0.5*Assumptions!$C$61^2)+Assumptions!$C$61*((RAND()+RAND()+RAND()+RAND()+RAND()+RAND()+RAND()+RAND()+RAND()+RAND()+RAND()+RAND())-6))-1)+PT_Y5_MC!H67)</x:f>
        <x:v>1128768.2968284546</x:v>
      </x:c>
      <x:c r="H251" s="16" t="n">
        <x:f>MAX(0,G251*(1+EXP((LN(1+Assumptions!$C$60)-0.5*Assumptions!$C$61^2)+Assumptions!$C$61*((RAND()+RAND()+RAND()+RAND()+RAND()+RAND()+RAND()+RAND()+RAND()+RAND()+RAND()+RAND())-6))-1)+PT_Y5_MC!I67)</x:f>
        <x:v>1126358.4563407882</x:v>
      </x:c>
      <x:c r="I251" s="16" t="n">
        <x:f>MAX(0,H251*(1+EXP((LN(1+Assumptions!$C$60)-0.5*Assumptions!$C$61^2)+Assumptions!$C$61*((RAND()+RAND()+RAND()+RAND()+RAND()+RAND()+RAND()+RAND()+RAND()+RAND()+RAND()+RAND())-6))-1)+PT_Y5_MC!J67)</x:f>
        <x:v>1110734.9912957766</x:v>
      </x:c>
      <x:c r="J251" s="16" t="n">
        <x:f>MAX(0,I251*(1+EXP((LN(1+Assumptions!$C$60)-0.5*Assumptions!$C$61^2)+Assumptions!$C$61*((RAND()+RAND()+RAND()+RAND()+RAND()+RAND()+RAND()+RAND()+RAND()+RAND()+RAND()+RAND())-6))-1)+PT_Y5_MC!K67)</x:f>
        <x:v>1075516.2173989895</x:v>
      </x:c>
      <x:c r="K251" s="16" t="n">
        <x:f>MAX(0,J251*(1+EXP((LN(1+Assumptions!$C$60)-0.5*Assumptions!$C$61^2)+Assumptions!$C$61*((RAND()+RAND()+RAND()+RAND()+RAND()+RAND()+RAND()+RAND()+RAND()+RAND()+RAND()+RAND())-6))-1)+PT_Y5_MC!L67)</x:f>
        <x:v>1531917.550840529</x:v>
      </x:c>
      <x:c r="L251" s="16" t="n">
        <x:f>MAX(0,K251*(1+EXP((LN(1+Assumptions!$C$60)-0.5*Assumptions!$C$61^2)+Assumptions!$C$61*((RAND()+RAND()+RAND()+RAND()+RAND()+RAND()+RAND()+RAND()+RAND()+RAND()+RAND()+RAND())-6))-1)+PT_Y5_MC!M67)</x:f>
        <x:v>1691206.7665458734</x:v>
      </x:c>
      <x:c r="M251" s="16" t="n">
        <x:f>MAX(0,L251*(1+EXP((LN(1+Assumptions!$C$60)-0.5*Assumptions!$C$61^2)+Assumptions!$C$61*((RAND()+RAND()+RAND()+RAND()+RAND()+RAND()+RAND()+RAND()+RAND()+RAND()+RAND()+RAND())-6))-1)+PT_Y5_MC!N67)</x:f>
        <x:v>1809909.6493819682</x:v>
      </x:c>
      <x:c r="N251" s="16" t="n">
        <x:f>MAX(0,M251*(1+EXP((LN(1+Assumptions!$C$60)-0.5*Assumptions!$C$61^2)+Assumptions!$C$61*((RAND()+RAND()+RAND()+RAND()+RAND()+RAND()+RAND()+RAND()+RAND()+RAND()+RAND()+RAND())-6))-1)+PT_Y5_MC!O67)</x:f>
        <x:v>2014178.6933653548</x:v>
      </x:c>
      <x:c r="O251" s="16" t="n">
        <x:f>MAX(0,N251*(1+EXP((LN(1+Assumptions!$C$60)-0.5*Assumptions!$C$61^2)+Assumptions!$C$61*((RAND()+RAND()+RAND()+RAND()+RAND()+RAND()+RAND()+RAND()+RAND()+RAND()+RAND()+RAND())-6))-1)+PT_Y5_MC!P67)</x:f>
        <x:v>2015105.2584332544</x:v>
      </x:c>
      <x:c r="P251" s="16" t="n">
        <x:f>MAX(0,O251*(1+EXP((LN(1+Assumptions!$C$60)-0.5*Assumptions!$C$61^2)+Assumptions!$C$61*((RAND()+RAND()+RAND()+RAND()+RAND()+RAND()+RAND()+RAND()+RAND()+RAND()+RAND()+RAND())-6))-1)+PT_Y5_MC!Q67)</x:f>
        <x:v>1996747.9500130669</x:v>
      </x:c>
      <x:c r="Q251" s="16" t="n">
        <x:f>MAX(0,P251*(1+EXP((LN(1+Assumptions!$C$60)-0.5*Assumptions!$C$61^2)+Assumptions!$C$61*((RAND()+RAND()+RAND()+RAND()+RAND()+RAND()+RAND()+RAND()+RAND()+RAND()+RAND()+RAND())-6))-1)+PT_Y5_MC!R67)</x:f>
        <x:v>2078831.6080486954</x:v>
      </x:c>
      <x:c r="R251" s="16" t="n">
        <x:f>MAX(0,Q251*(1+EXP((LN(1+Assumptions!$C$60)-0.5*Assumptions!$C$61^2)+Assumptions!$C$61*((RAND()+RAND()+RAND()+RAND()+RAND()+RAND()+RAND()+RAND()+RAND()+RAND()+RAND()+RAND())-6))-1)+PT_Y5_MC!S67)</x:f>
        <x:v>1962151.398063356</x:v>
      </x:c>
      <x:c r="S251" s="16" t="n">
        <x:f>MAX(0,R251*(1+EXP((LN(1+Assumptions!$C$60)-0.5*Assumptions!$C$61^2)+Assumptions!$C$61*((RAND()+RAND()+RAND()+RAND()+RAND()+RAND()+RAND()+RAND()+RAND()+RAND()+RAND()+RAND())-6))-1)+PT_Y5_MC!T67)</x:f>
        <x:v>1930930.6314238524</x:v>
      </x:c>
      <x:c r="T251" s="16" t="n">
        <x:f>MAX(0,S251*(1+EXP((LN(1+Assumptions!$C$60)-0.5*Assumptions!$C$61^2)+Assumptions!$C$61*((RAND()+RAND()+RAND()+RAND()+RAND()+RAND()+RAND()+RAND()+RAND()+RAND()+RAND()+RAND())-6))-1)+PT_Y5_MC!U67)</x:f>
        <x:v>2408035.1649767314</x:v>
      </x:c>
      <x:c r="U251" s="16" t="n">
        <x:f>MAX(0,T251*(1+EXP((LN(1+Assumptions!$C$60)-0.5*Assumptions!$C$61^2)+Assumptions!$C$61*((RAND()+RAND()+RAND()+RAND()+RAND()+RAND()+RAND()+RAND()+RAND()+RAND()+RAND()+RAND())-6))-1)+PT_Y5_MC!V67)</x:f>
        <x:v>2412036.9482357684</x:v>
      </x:c>
      <x:c r="V251" s="16" t="n">
        <x:f>MAX(0,U251*(1+EXP((LN(1+Assumptions!$C$60)-0.5*Assumptions!$C$61^2)+Assumptions!$C$61*((RAND()+RAND()+RAND()+RAND()+RAND()+RAND()+RAND()+RAND()+RAND()+RAND()+RAND()+RAND())-6))-1)+PT_Y5_MC!W67)</x:f>
        <x:v>2810075.9341665097</x:v>
      </x:c>
      <x:c r="W251" s="16" t="n">
        <x:f>MAX(0,V251*(1+EXP((LN(1+Assumptions!$C$60)-0.5*Assumptions!$C$61^2)+Assumptions!$C$61*((RAND()+RAND()+RAND()+RAND()+RAND()+RAND()+RAND()+RAND()+RAND()+RAND()+RAND()+RAND())-6))-1)+PT_Y5_MC!X67)</x:f>
        <x:v>3282547.5580261583</x:v>
      </x:c>
      <x:c r="X251" s="16" t="n">
        <x:f>MAX(0,W251*(1+EXP((LN(1+Assumptions!$C$60)-0.5*Assumptions!$C$61^2)+Assumptions!$C$61*((RAND()+RAND()+RAND()+RAND()+RAND()+RAND()+RAND()+RAND()+RAND()+RAND()+RAND()+RAND())-6))-1)+PT_Y5_MC!Y67)</x:f>
        <x:v>4020284.0317744175</x:v>
      </x:c>
      <x:c r="Y251" s="16" t="n">
        <x:f>MAX(0,X251*(1+EXP((LN(1+Assumptions!$C$60)-0.5*Assumptions!$C$61^2)+Assumptions!$C$61*((RAND()+RAND()+RAND()+RAND()+RAND()+RAND()+RAND()+RAND()+RAND()+RAND()+RAND()+RAND())-6))-1)+PT_Y5_MC!Z67)</x:f>
        <x:v>3594061.7542771287</x:v>
      </x:c>
      <x:c r="Z251" s="16" t="n">
        <x:f>MAX(0,Y251*(1+EXP((LN(1+Assumptions!$C$60)-0.5*Assumptions!$C$61^2)+Assumptions!$C$61*((RAND()+RAND()+RAND()+RAND()+RAND()+RAND()+RAND()+RAND()+RAND()+RAND()+RAND()+RAND())-6))-1)+PT_Y5_MC!AA67)</x:f>
        <x:v>4114011.4852115703</x:v>
      </x:c>
      <x:c r="AA251" s="16" t="n">
        <x:f>MAX(0,Z251*(1+EXP((LN(1+Assumptions!$C$60)-0.5*Assumptions!$C$61^2)+Assumptions!$C$61*((RAND()+RAND()+RAND()+RAND()+RAND()+RAND()+RAND()+RAND()+RAND()+RAND()+RAND()+RAND())-6))-1)+PT_Y5_MC!AB67)</x:f>
        <x:v>4262623.432136878</x:v>
      </x:c>
      <x:c r="AB251" s="16" t="n">
        <x:f>MAX(0,AA251*(1+EXP((LN(1+Assumptions!$C$60)-0.5*Assumptions!$C$61^2)+Assumptions!$C$61*((RAND()+RAND()+RAND()+RAND()+RAND()+RAND()+RAND()+RAND()+RAND()+RAND()+RAND()+RAND())-6))-1)+PT_Y5_MC!AC67)</x:f>
        <x:v>6195937.593374255</x:v>
      </x:c>
      <x:c r="AC251" s="16" t="n">
        <x:f>MAX(0,AB251*(1+EXP((LN(1+Assumptions!$C$60)-0.5*Assumptions!$C$61^2)+Assumptions!$C$61*((RAND()+RAND()+RAND()+RAND()+RAND()+RAND()+RAND()+RAND()+RAND()+RAND()+RAND()+RAND())-6))-1)+PT_Y5_MC!AD67)</x:f>
        <x:v>7124221.465538331</x:v>
      </x:c>
      <x:c r="AD251" s="16" t="n">
        <x:f>MAX(0,AC251*(1+EXP((LN(1+Assumptions!$C$60)-0.5*Assumptions!$C$61^2)+Assumptions!$C$61*((RAND()+RAND()+RAND()+RAND()+RAND()+RAND()+RAND()+RAND()+RAND()+RAND()+RAND()+RAND())-6))-1)+PT_Y5_MC!AE67)</x:f>
        <x:v>6318901.222860196</x:v>
      </x:c>
      <x:c r="AE251" s="16" t="n">
        <x:f>MAX(0,AD251*(1+EXP((LN(1+Assumptions!$C$60)-0.5*Assumptions!$C$61^2)+Assumptions!$C$61*((RAND()+RAND()+RAND()+RAND()+RAND()+RAND()+RAND()+RAND()+RAND()+RAND()+RAND()+RAND())-6))-1)+PT_Y5_MC!AF67)</x:f>
        <x:v>5442818.601643308</x:v>
      </x:c>
      <x:c r="AF251" s="16" t="n">
        <x:f>MAX(0,AE251*(1+EXP((LN(1+Assumptions!$C$60)-0.5*Assumptions!$C$61^2)+Assumptions!$C$61*((RAND()+RAND()+RAND()+RAND()+RAND()+RAND()+RAND()+RAND()+RAND()+RAND()+RAND()+RAND())-6))-1)+PT_Y5_MC!AG67)</x:f>
        <x:v>5132841.480436876</x:v>
      </x:c>
    </x:row>
    <x:row r="252">
      <x:c r="A252" s="39">
        <x:v>248</x:v>
      </x:c>
      <x:c r="B252" s="16" t="n">
        <x:f>PT_Y5_MC!C68</x:f>
        <x:v>1029031.25</x:v>
      </x:c>
      <x:c r="C252" s="16" t="n">
        <x:f>MAX(0,B252*(1+EXP((LN(1+Assumptions!$C$60)-0.5*Assumptions!$C$61^2)+Assumptions!$C$61*((RAND()+RAND()+RAND()+RAND()+RAND()+RAND()+RAND()+RAND()+RAND()+RAND()+RAND()+RAND())-6))-1)+PT_Y5_MC!D67)</x:f>
        <x:v>1061962.5343863</x:v>
      </x:c>
      <x:c r="D252" s="16" t="n">
        <x:f>MAX(0,C252*(1+EXP((LN(1+Assumptions!$C$60)-0.5*Assumptions!$C$61^2)+Assumptions!$C$61*((RAND()+RAND()+RAND()+RAND()+RAND()+RAND()+RAND()+RAND()+RAND()+RAND()+RAND()+RAND())-6))-1)+PT_Y5_MC!E67)</x:f>
        <x:v>1207234.8964537769</x:v>
      </x:c>
      <x:c r="E252" s="16" t="n">
        <x:f>MAX(0,D252*(1+EXP((LN(1+Assumptions!$C$60)-0.5*Assumptions!$C$61^2)+Assumptions!$C$61*((RAND()+RAND()+RAND()+RAND()+RAND()+RAND()+RAND()+RAND()+RAND()+RAND()+RAND()+RAND())-6))-1)+PT_Y5_MC!F67)</x:f>
        <x:v>1197467.1607036355</x:v>
      </x:c>
      <x:c r="F252" s="16" t="n">
        <x:f>MAX(0,E252*(1+EXP((LN(1+Assumptions!$C$60)-0.5*Assumptions!$C$61^2)+Assumptions!$C$61*((RAND()+RAND()+RAND()+RAND()+RAND()+RAND()+RAND()+RAND()+RAND()+RAND()+RAND()+RAND())-6))-1)+PT_Y5_MC!G67)</x:f>
        <x:v>1452169.293817577</x:v>
      </x:c>
      <x:c r="G252" s="16" t="n">
        <x:f>MAX(0,F252*(1+EXP((LN(1+Assumptions!$C$60)-0.5*Assumptions!$C$61^2)+Assumptions!$C$61*((RAND()+RAND()+RAND()+RAND()+RAND()+RAND()+RAND()+RAND()+RAND()+RAND()+RAND()+RAND())-6))-1)+PT_Y5_MC!H67)</x:f>
        <x:v>1550367.7765016973</x:v>
      </x:c>
      <x:c r="H252" s="16" t="n">
        <x:f>MAX(0,G252*(1+EXP((LN(1+Assumptions!$C$60)-0.5*Assumptions!$C$61^2)+Assumptions!$C$61*((RAND()+RAND()+RAND()+RAND()+RAND()+RAND()+RAND()+RAND()+RAND()+RAND()+RAND()+RAND())-6))-1)+PT_Y5_MC!I67)</x:f>
        <x:v>1429175.6857498442</x:v>
      </x:c>
      <x:c r="I252" s="16" t="n">
        <x:f>MAX(0,H252*(1+EXP((LN(1+Assumptions!$C$60)-0.5*Assumptions!$C$61^2)+Assumptions!$C$61*((RAND()+RAND()+RAND()+RAND()+RAND()+RAND()+RAND()+RAND()+RAND()+RAND()+RAND()+RAND())-6))-1)+PT_Y5_MC!J67)</x:f>
        <x:v>1496839.5320751702</x:v>
      </x:c>
      <x:c r="J252" s="16" t="n">
        <x:f>MAX(0,I252*(1+EXP((LN(1+Assumptions!$C$60)-0.5*Assumptions!$C$61^2)+Assumptions!$C$61*((RAND()+RAND()+RAND()+RAND()+RAND()+RAND()+RAND()+RAND()+RAND()+RAND()+RAND()+RAND())-6))-1)+PT_Y5_MC!K67)</x:f>
        <x:v>1767328.8176767267</x:v>
      </x:c>
      <x:c r="K252" s="16" t="n">
        <x:f>MAX(0,J252*(1+EXP((LN(1+Assumptions!$C$60)-0.5*Assumptions!$C$61^2)+Assumptions!$C$61*((RAND()+RAND()+RAND()+RAND()+RAND()+RAND()+RAND()+RAND()+RAND()+RAND()+RAND()+RAND())-6))-1)+PT_Y5_MC!L67)</x:f>
        <x:v>2093424.9240329764</x:v>
      </x:c>
      <x:c r="L252" s="16" t="n">
        <x:f>MAX(0,K252*(1+EXP((LN(1+Assumptions!$C$60)-0.5*Assumptions!$C$61^2)+Assumptions!$C$61*((RAND()+RAND()+RAND()+RAND()+RAND()+RAND()+RAND()+RAND()+RAND()+RAND()+RAND()+RAND())-6))-1)+PT_Y5_MC!M67)</x:f>
        <x:v>2487286.533254062</x:v>
      </x:c>
      <x:c r="M252" s="16" t="n">
        <x:f>MAX(0,L252*(1+EXP((LN(1+Assumptions!$C$60)-0.5*Assumptions!$C$61^2)+Assumptions!$C$61*((RAND()+RAND()+RAND()+RAND()+RAND()+RAND()+RAND()+RAND()+RAND()+RAND()+RAND()+RAND())-6))-1)+PT_Y5_MC!N67)</x:f>
        <x:v>2134112.9089577505</x:v>
      </x:c>
      <x:c r="N252" s="16" t="n">
        <x:f>MAX(0,M252*(1+EXP((LN(1+Assumptions!$C$60)-0.5*Assumptions!$C$61^2)+Assumptions!$C$61*((RAND()+RAND()+RAND()+RAND()+RAND()+RAND()+RAND()+RAND()+RAND()+RAND()+RAND()+RAND())-6))-1)+PT_Y5_MC!O67)</x:f>
        <x:v>2065269.4134572966</x:v>
      </x:c>
      <x:c r="O252" s="16" t="n">
        <x:f>MAX(0,N252*(1+EXP((LN(1+Assumptions!$C$60)-0.5*Assumptions!$C$61^2)+Assumptions!$C$61*((RAND()+RAND()+RAND()+RAND()+RAND()+RAND()+RAND()+RAND()+RAND()+RAND()+RAND()+RAND())-6))-1)+PT_Y5_MC!P67)</x:f>
        <x:v>2082561.9250691894</x:v>
      </x:c>
      <x:c r="P252" s="16" t="n">
        <x:f>MAX(0,O252*(1+EXP((LN(1+Assumptions!$C$60)-0.5*Assumptions!$C$61^2)+Assumptions!$C$61*((RAND()+RAND()+RAND()+RAND()+RAND()+RAND()+RAND()+RAND()+RAND()+RAND()+RAND()+RAND())-6))-1)+PT_Y5_MC!Q67)</x:f>
        <x:v>2457651.988526761</x:v>
      </x:c>
      <x:c r="Q252" s="16" t="n">
        <x:f>MAX(0,P252*(1+EXP((LN(1+Assumptions!$C$60)-0.5*Assumptions!$C$61^2)+Assumptions!$C$61*((RAND()+RAND()+RAND()+RAND()+RAND()+RAND()+RAND()+RAND()+RAND()+RAND()+RAND()+RAND())-6))-1)+PT_Y5_MC!R67)</x:f>
        <x:v>3012157.9352006377</x:v>
      </x:c>
      <x:c r="R252" s="16" t="n">
        <x:f>MAX(0,Q252*(1+EXP((LN(1+Assumptions!$C$60)-0.5*Assumptions!$C$61^2)+Assumptions!$C$61*((RAND()+RAND()+RAND()+RAND()+RAND()+RAND()+RAND()+RAND()+RAND()+RAND()+RAND()+RAND())-6))-1)+PT_Y5_MC!S67)</x:f>
        <x:v>3010153.541262976</x:v>
      </x:c>
      <x:c r="S252" s="16" t="n">
        <x:f>MAX(0,R252*(1+EXP((LN(1+Assumptions!$C$60)-0.5*Assumptions!$C$61^2)+Assumptions!$C$61*((RAND()+RAND()+RAND()+RAND()+RAND()+RAND()+RAND()+RAND()+RAND()+RAND()+RAND()+RAND())-6))-1)+PT_Y5_MC!T67)</x:f>
        <x:v>3991112.54905324</x:v>
      </x:c>
      <x:c r="T252" s="16" t="n">
        <x:f>MAX(0,S252*(1+EXP((LN(1+Assumptions!$C$60)-0.5*Assumptions!$C$61^2)+Assumptions!$C$61*((RAND()+RAND()+RAND()+RAND()+RAND()+RAND()+RAND()+RAND()+RAND()+RAND()+RAND()+RAND())-6))-1)+PT_Y5_MC!U67)</x:f>
        <x:v>3882810.2327079726</x:v>
      </x:c>
      <x:c r="U252" s="16" t="n">
        <x:f>MAX(0,T252*(1+EXP((LN(1+Assumptions!$C$60)-0.5*Assumptions!$C$61^2)+Assumptions!$C$61*((RAND()+RAND()+RAND()+RAND()+RAND()+RAND()+RAND()+RAND()+RAND()+RAND()+RAND()+RAND())-6))-1)+PT_Y5_MC!V67)</x:f>
        <x:v>5230919.890351628</x:v>
      </x:c>
      <x:c r="V252" s="16" t="n">
        <x:f>MAX(0,U252*(1+EXP((LN(1+Assumptions!$C$60)-0.5*Assumptions!$C$61^2)+Assumptions!$C$61*((RAND()+RAND()+RAND()+RAND()+RAND()+RAND()+RAND()+RAND()+RAND()+RAND()+RAND()+RAND())-6))-1)+PT_Y5_MC!W67)</x:f>
        <x:v>5754417.281959877</x:v>
      </x:c>
      <x:c r="W252" s="16" t="n">
        <x:f>MAX(0,V252*(1+EXP((LN(1+Assumptions!$C$60)-0.5*Assumptions!$C$61^2)+Assumptions!$C$61*((RAND()+RAND()+RAND()+RAND()+RAND()+RAND()+RAND()+RAND()+RAND()+RAND()+RAND()+RAND())-6))-1)+PT_Y5_MC!X67)</x:f>
        <x:v>6477715.786308651</x:v>
      </x:c>
      <x:c r="X252" s="16" t="n">
        <x:f>MAX(0,W252*(1+EXP((LN(1+Assumptions!$C$60)-0.5*Assumptions!$C$61^2)+Assumptions!$C$61*((RAND()+RAND()+RAND()+RAND()+RAND()+RAND()+RAND()+RAND()+RAND()+RAND()+RAND()+RAND())-6))-1)+PT_Y5_MC!Y67)</x:f>
        <x:v>7660773.5428974815</x:v>
      </x:c>
      <x:c r="Y252" s="16" t="n">
        <x:f>MAX(0,X252*(1+EXP((LN(1+Assumptions!$C$60)-0.5*Assumptions!$C$61^2)+Assumptions!$C$61*((RAND()+RAND()+RAND()+RAND()+RAND()+RAND()+RAND()+RAND()+RAND()+RAND()+RAND()+RAND())-6))-1)+PT_Y5_MC!Z67)</x:f>
        <x:v>10258601.202558588</x:v>
      </x:c>
      <x:c r="Z252" s="16" t="n">
        <x:f>MAX(0,Y252*(1+EXP((LN(1+Assumptions!$C$60)-0.5*Assumptions!$C$61^2)+Assumptions!$C$61*((RAND()+RAND()+RAND()+RAND()+RAND()+RAND()+RAND()+RAND()+RAND()+RAND()+RAND()+RAND())-6))-1)+PT_Y5_MC!AA67)</x:f>
        <x:v>9660475.90636811</x:v>
      </x:c>
      <x:c r="AA252" s="16" t="n">
        <x:f>MAX(0,Z252*(1+EXP((LN(1+Assumptions!$C$60)-0.5*Assumptions!$C$61^2)+Assumptions!$C$61*((RAND()+RAND()+RAND()+RAND()+RAND()+RAND()+RAND()+RAND()+RAND()+RAND()+RAND()+RAND())-6))-1)+PT_Y5_MC!AB67)</x:f>
        <x:v>14923246.53845027</x:v>
      </x:c>
      <x:c r="AB252" s="16" t="n">
        <x:f>MAX(0,AA252*(1+EXP((LN(1+Assumptions!$C$60)-0.5*Assumptions!$C$61^2)+Assumptions!$C$61*((RAND()+RAND()+RAND()+RAND()+RAND()+RAND()+RAND()+RAND()+RAND()+RAND()+RAND()+RAND())-6))-1)+PT_Y5_MC!AC67)</x:f>
        <x:v>16248735.106472086</x:v>
      </x:c>
      <x:c r="AC252" s="16" t="n">
        <x:f>MAX(0,AB252*(1+EXP((LN(1+Assumptions!$C$60)-0.5*Assumptions!$C$61^2)+Assumptions!$C$61*((RAND()+RAND()+RAND()+RAND()+RAND()+RAND()+RAND()+RAND()+RAND()+RAND()+RAND()+RAND())-6))-1)+PT_Y5_MC!AD67)</x:f>
        <x:v>16516488.529580578</x:v>
      </x:c>
      <x:c r="AD252" s="16" t="n">
        <x:f>MAX(0,AC252*(1+EXP((LN(1+Assumptions!$C$60)-0.5*Assumptions!$C$61^2)+Assumptions!$C$61*((RAND()+RAND()+RAND()+RAND()+RAND()+RAND()+RAND()+RAND()+RAND()+RAND()+RAND()+RAND())-6))-1)+PT_Y5_MC!AE67)</x:f>
        <x:v>16722663.483638804</x:v>
      </x:c>
      <x:c r="AE252" s="16" t="n">
        <x:f>MAX(0,AD252*(1+EXP((LN(1+Assumptions!$C$60)-0.5*Assumptions!$C$61^2)+Assumptions!$C$61*((RAND()+RAND()+RAND()+RAND()+RAND()+RAND()+RAND()+RAND()+RAND()+RAND()+RAND()+RAND())-6))-1)+PT_Y5_MC!AF67)</x:f>
        <x:v>19529015.682945605</x:v>
      </x:c>
      <x:c r="AF252" s="16" t="n">
        <x:f>MAX(0,AE252*(1+EXP((LN(1+Assumptions!$C$60)-0.5*Assumptions!$C$61^2)+Assumptions!$C$61*((RAND()+RAND()+RAND()+RAND()+RAND()+RAND()+RAND()+RAND()+RAND()+RAND()+RAND()+RAND())-6))-1)+PT_Y5_MC!AG67)</x:f>
        <x:v>17898530.46884898</x:v>
      </x:c>
    </x:row>
    <x:row r="253">
      <x:c r="A253" s="39">
        <x:v>249</x:v>
      </x:c>
      <x:c r="B253" s="16" t="n">
        <x:f>PT_Y5_MC!C68</x:f>
        <x:v>1029031.25</x:v>
      </x:c>
      <x:c r="C253" s="16" t="n">
        <x:f>MAX(0,B253*(1+EXP((LN(1+Assumptions!$C$60)-0.5*Assumptions!$C$61^2)+Assumptions!$C$61*((RAND()+RAND()+RAND()+RAND()+RAND()+RAND()+RAND()+RAND()+RAND()+RAND()+RAND()+RAND())-6))-1)+PT_Y5_MC!D67)</x:f>
        <x:v>1051434.8926203777</x:v>
      </x:c>
      <x:c r="D253" s="16" t="n">
        <x:f>MAX(0,C253*(1+EXP((LN(1+Assumptions!$C$60)-0.5*Assumptions!$C$61^2)+Assumptions!$C$61*((RAND()+RAND()+RAND()+RAND()+RAND()+RAND()+RAND()+RAND()+RAND()+RAND()+RAND()+RAND())-6))-1)+PT_Y5_MC!E67)</x:f>
        <x:v>1155100.8259993985</x:v>
      </x:c>
      <x:c r="E253" s="16" t="n">
        <x:f>MAX(0,D253*(1+EXP((LN(1+Assumptions!$C$60)-0.5*Assumptions!$C$61^2)+Assumptions!$C$61*((RAND()+RAND()+RAND()+RAND()+RAND()+RAND()+RAND()+RAND()+RAND()+RAND()+RAND()+RAND())-6))-1)+PT_Y5_MC!F67)</x:f>
        <x:v>956029.9471600656</x:v>
      </x:c>
      <x:c r="F253" s="16" t="n">
        <x:f>MAX(0,E253*(1+EXP((LN(1+Assumptions!$C$60)-0.5*Assumptions!$C$61^2)+Assumptions!$C$61*((RAND()+RAND()+RAND()+RAND()+RAND()+RAND()+RAND()+RAND()+RAND()+RAND()+RAND()+RAND())-6))-1)+PT_Y5_MC!G67)</x:f>
        <x:v>855654.7476383164</x:v>
      </x:c>
      <x:c r="G253" s="16" t="n">
        <x:f>MAX(0,F253*(1+EXP((LN(1+Assumptions!$C$60)-0.5*Assumptions!$C$61^2)+Assumptions!$C$61*((RAND()+RAND()+RAND()+RAND()+RAND()+RAND()+RAND()+RAND()+RAND()+RAND()+RAND()+RAND())-6))-1)+PT_Y5_MC!H67)</x:f>
        <x:v>737356.5391250357</x:v>
      </x:c>
      <x:c r="H253" s="16" t="n">
        <x:f>MAX(0,G253*(1+EXP((LN(1+Assumptions!$C$60)-0.5*Assumptions!$C$61^2)+Assumptions!$C$61*((RAND()+RAND()+RAND()+RAND()+RAND()+RAND()+RAND()+RAND()+RAND()+RAND()+RAND()+RAND())-6))-1)+PT_Y5_MC!I67)</x:f>
        <x:v>638357.3669344839</x:v>
      </x:c>
      <x:c r="I253" s="16" t="n">
        <x:f>MAX(0,H253*(1+EXP((LN(1+Assumptions!$C$60)-0.5*Assumptions!$C$61^2)+Assumptions!$C$61*((RAND()+RAND()+RAND()+RAND()+RAND()+RAND()+RAND()+RAND()+RAND()+RAND()+RAND()+RAND())-6))-1)+PT_Y5_MC!J67)</x:f>
        <x:v>820112.8571478565</x:v>
      </x:c>
      <x:c r="J253" s="16" t="n">
        <x:f>MAX(0,I253*(1+EXP((LN(1+Assumptions!$C$60)-0.5*Assumptions!$C$61^2)+Assumptions!$C$61*((RAND()+RAND()+RAND()+RAND()+RAND()+RAND()+RAND()+RAND()+RAND()+RAND()+RAND()+RAND())-6))-1)+PT_Y5_MC!K67)</x:f>
        <x:v>877489.4143720377</x:v>
      </x:c>
      <x:c r="K253" s="16" t="n">
        <x:f>MAX(0,J253*(1+EXP((LN(1+Assumptions!$C$60)-0.5*Assumptions!$C$61^2)+Assumptions!$C$61*((RAND()+RAND()+RAND()+RAND()+RAND()+RAND()+RAND()+RAND()+RAND()+RAND()+RAND()+RAND())-6))-1)+PT_Y5_MC!L67)</x:f>
        <x:v>918589.9901479228</x:v>
      </x:c>
      <x:c r="L253" s="16" t="n">
        <x:f>MAX(0,K253*(1+EXP((LN(1+Assumptions!$C$60)-0.5*Assumptions!$C$61^2)+Assumptions!$C$61*((RAND()+RAND()+RAND()+RAND()+RAND()+RAND()+RAND()+RAND()+RAND()+RAND()+RAND()+RAND())-6))-1)+PT_Y5_MC!M67)</x:f>
        <x:v>1125642.748612484</x:v>
      </x:c>
      <x:c r="M253" s="16" t="n">
        <x:f>MAX(0,L253*(1+EXP((LN(1+Assumptions!$C$60)-0.5*Assumptions!$C$61^2)+Assumptions!$C$61*((RAND()+RAND()+RAND()+RAND()+RAND()+RAND()+RAND()+RAND()+RAND()+RAND()+RAND()+RAND())-6))-1)+PT_Y5_MC!N67)</x:f>
        <x:v>813696.1219962268</x:v>
      </x:c>
      <x:c r="N253" s="16" t="n">
        <x:f>MAX(0,M253*(1+EXP((LN(1+Assumptions!$C$60)-0.5*Assumptions!$C$61^2)+Assumptions!$C$61*((RAND()+RAND()+RAND()+RAND()+RAND()+RAND()+RAND()+RAND()+RAND()+RAND()+RAND()+RAND())-6))-1)+PT_Y5_MC!O67)</x:f>
        <x:v>784181.5360164341</x:v>
      </x:c>
      <x:c r="O253" s="16" t="n">
        <x:f>MAX(0,N253*(1+EXP((LN(1+Assumptions!$C$60)-0.5*Assumptions!$C$61^2)+Assumptions!$C$61*((RAND()+RAND()+RAND()+RAND()+RAND()+RAND()+RAND()+RAND()+RAND()+RAND()+RAND()+RAND())-6))-1)+PT_Y5_MC!P67)</x:f>
        <x:v>1129409.477137575</x:v>
      </x:c>
      <x:c r="P253" s="16" t="n">
        <x:f>MAX(0,O253*(1+EXP((LN(1+Assumptions!$C$60)-0.5*Assumptions!$C$61^2)+Assumptions!$C$61*((RAND()+RAND()+RAND()+RAND()+RAND()+RAND()+RAND()+RAND()+RAND()+RAND()+RAND()+RAND())-6))-1)+PT_Y5_MC!Q67)</x:f>
        <x:v>1404088.092051349</x:v>
      </x:c>
      <x:c r="Q253" s="16" t="n">
        <x:f>MAX(0,P253*(1+EXP((LN(1+Assumptions!$C$60)-0.5*Assumptions!$C$61^2)+Assumptions!$C$61*((RAND()+RAND()+RAND()+RAND()+RAND()+RAND()+RAND()+RAND()+RAND()+RAND()+RAND()+RAND())-6))-1)+PT_Y5_MC!R67)</x:f>
        <x:v>1464872.981654582</x:v>
      </x:c>
      <x:c r="R253" s="16" t="n">
        <x:f>MAX(0,Q253*(1+EXP((LN(1+Assumptions!$C$60)-0.5*Assumptions!$C$61^2)+Assumptions!$C$61*((RAND()+RAND()+RAND()+RAND()+RAND()+RAND()+RAND()+RAND()+RAND()+RAND()+RAND()+RAND())-6))-1)+PT_Y5_MC!S67)</x:f>
        <x:v>1509421.075551351</x:v>
      </x:c>
      <x:c r="S253" s="16" t="n">
        <x:f>MAX(0,R253*(1+EXP((LN(1+Assumptions!$C$60)-0.5*Assumptions!$C$61^2)+Assumptions!$C$61*((RAND()+RAND()+RAND()+RAND()+RAND()+RAND()+RAND()+RAND()+RAND()+RAND()+RAND()+RAND())-6))-1)+PT_Y5_MC!T67)</x:f>
        <x:v>1474063.0386548052</x:v>
      </x:c>
      <x:c r="T253" s="16" t="n">
        <x:f>MAX(0,S253*(1+EXP((LN(1+Assumptions!$C$60)-0.5*Assumptions!$C$61^2)+Assumptions!$C$61*((RAND()+RAND()+RAND()+RAND()+RAND()+RAND()+RAND()+RAND()+RAND()+RAND()+RAND()+RAND())-6))-1)+PT_Y5_MC!U67)</x:f>
        <x:v>1779084.4185234527</x:v>
      </x:c>
      <x:c r="U253" s="16" t="n">
        <x:f>MAX(0,T253*(1+EXP((LN(1+Assumptions!$C$60)-0.5*Assumptions!$C$61^2)+Assumptions!$C$61*((RAND()+RAND()+RAND()+RAND()+RAND()+RAND()+RAND()+RAND()+RAND()+RAND()+RAND()+RAND())-6))-1)+PT_Y5_MC!V67)</x:f>
        <x:v>1834284.1298018766</x:v>
      </x:c>
      <x:c r="V253" s="16" t="n">
        <x:f>MAX(0,U253*(1+EXP((LN(1+Assumptions!$C$60)-0.5*Assumptions!$C$61^2)+Assumptions!$C$61*((RAND()+RAND()+RAND()+RAND()+RAND()+RAND()+RAND()+RAND()+RAND()+RAND()+RAND()+RAND())-6))-1)+PT_Y5_MC!W67)</x:f>
        <x:v>1248305.4174448433</x:v>
      </x:c>
      <x:c r="W253" s="16" t="n">
        <x:f>MAX(0,V253*(1+EXP((LN(1+Assumptions!$C$60)-0.5*Assumptions!$C$61^2)+Assumptions!$C$61*((RAND()+RAND()+RAND()+RAND()+RAND()+RAND()+RAND()+RAND()+RAND()+RAND()+RAND()+RAND())-6))-1)+PT_Y5_MC!X67)</x:f>
        <x:v>1310812.5895558891</x:v>
      </x:c>
      <x:c r="X253" s="16" t="n">
        <x:f>MAX(0,W253*(1+EXP((LN(1+Assumptions!$C$60)-0.5*Assumptions!$C$61^2)+Assumptions!$C$61*((RAND()+RAND()+RAND()+RAND()+RAND()+RAND()+RAND()+RAND()+RAND()+RAND()+RAND()+RAND())-6))-1)+PT_Y5_MC!Y67)</x:f>
        <x:v>1668351.5151004405</x:v>
      </x:c>
      <x:c r="Y253" s="16" t="n">
        <x:f>MAX(0,X253*(1+EXP((LN(1+Assumptions!$C$60)-0.5*Assumptions!$C$61^2)+Assumptions!$C$61*((RAND()+RAND()+RAND()+RAND()+RAND()+RAND()+RAND()+RAND()+RAND()+RAND()+RAND()+RAND())-6))-1)+PT_Y5_MC!Z67)</x:f>
        <x:v>1991906.6981491104</x:v>
      </x:c>
      <x:c r="Z253" s="16" t="n">
        <x:f>MAX(0,Y253*(1+EXP((LN(1+Assumptions!$C$60)-0.5*Assumptions!$C$61^2)+Assumptions!$C$61*((RAND()+RAND()+RAND()+RAND()+RAND()+RAND()+RAND()+RAND()+RAND()+RAND()+RAND()+RAND())-6))-1)+PT_Y5_MC!AA67)</x:f>
        <x:v>2548937.9118551165</x:v>
      </x:c>
      <x:c r="AA253" s="16" t="n">
        <x:f>MAX(0,Z253*(1+EXP((LN(1+Assumptions!$C$60)-0.5*Assumptions!$C$61^2)+Assumptions!$C$61*((RAND()+RAND()+RAND()+RAND()+RAND()+RAND()+RAND()+RAND()+RAND()+RAND()+RAND()+RAND())-6))-1)+PT_Y5_MC!AB67)</x:f>
        <x:v>2881171.030300582</x:v>
      </x:c>
      <x:c r="AB253" s="16" t="n">
        <x:f>MAX(0,AA253*(1+EXP((LN(1+Assumptions!$C$60)-0.5*Assumptions!$C$61^2)+Assumptions!$C$61*((RAND()+RAND()+RAND()+RAND()+RAND()+RAND()+RAND()+RAND()+RAND()+RAND()+RAND()+RAND())-6))-1)+PT_Y5_MC!AC67)</x:f>
        <x:v>3098471.0482876557</x:v>
      </x:c>
      <x:c r="AC253" s="16" t="n">
        <x:f>MAX(0,AB253*(1+EXP((LN(1+Assumptions!$C$60)-0.5*Assumptions!$C$61^2)+Assumptions!$C$61*((RAND()+RAND()+RAND()+RAND()+RAND()+RAND()+RAND()+RAND()+RAND()+RAND()+RAND()+RAND())-6))-1)+PT_Y5_MC!AD67)</x:f>
        <x:v>3131097.8083468853</x:v>
      </x:c>
      <x:c r="AD253" s="16" t="n">
        <x:f>MAX(0,AC253*(1+EXP((LN(1+Assumptions!$C$60)-0.5*Assumptions!$C$61^2)+Assumptions!$C$61*((RAND()+RAND()+RAND()+RAND()+RAND()+RAND()+RAND()+RAND()+RAND()+RAND()+RAND()+RAND())-6))-1)+PT_Y5_MC!AE67)</x:f>
        <x:v>2913037.6159570273</x:v>
      </x:c>
      <x:c r="AE253" s="16" t="n">
        <x:f>MAX(0,AD253*(1+EXP((LN(1+Assumptions!$C$60)-0.5*Assumptions!$C$61^2)+Assumptions!$C$61*((RAND()+RAND()+RAND()+RAND()+RAND()+RAND()+RAND()+RAND()+RAND()+RAND()+RAND()+RAND())-6))-1)+PT_Y5_MC!AF67)</x:f>
        <x:v>3394285.0345863006</x:v>
      </x:c>
      <x:c r="AF253" s="16" t="n">
        <x:f>MAX(0,AE253*(1+EXP((LN(1+Assumptions!$C$60)-0.5*Assumptions!$C$61^2)+Assumptions!$C$61*((RAND()+RAND()+RAND()+RAND()+RAND()+RAND()+RAND()+RAND()+RAND()+RAND()+RAND()+RAND())-6))-1)+PT_Y5_MC!AG67)</x:f>
        <x:v>4151785.201887738</x:v>
      </x:c>
    </x:row>
    <x:row r="254">
      <x:c r="A254" s="39">
        <x:v>250</x:v>
      </x:c>
      <x:c r="B254" s="16" t="n">
        <x:f>PT_Y5_MC!C68</x:f>
        <x:v>1029031.25</x:v>
      </x:c>
      <x:c r="C254" s="16" t="n">
        <x:f>MAX(0,B254*(1+EXP((LN(1+Assumptions!$C$60)-0.5*Assumptions!$C$61^2)+Assumptions!$C$61*((RAND()+RAND()+RAND()+RAND()+RAND()+RAND()+RAND()+RAND()+RAND()+RAND()+RAND()+RAND())-6))-1)+PT_Y5_MC!D67)</x:f>
        <x:v>913533.9756834211</x:v>
      </x:c>
      <x:c r="D254" s="16" t="n">
        <x:f>MAX(0,C254*(1+EXP((LN(1+Assumptions!$C$60)-0.5*Assumptions!$C$61^2)+Assumptions!$C$61*((RAND()+RAND()+RAND()+RAND()+RAND()+RAND()+RAND()+RAND()+RAND()+RAND()+RAND()+RAND())-6))-1)+PT_Y5_MC!E67)</x:f>
        <x:v>914508.2633929087</x:v>
      </x:c>
      <x:c r="E254" s="16" t="n">
        <x:f>MAX(0,D254*(1+EXP((LN(1+Assumptions!$C$60)-0.5*Assumptions!$C$61^2)+Assumptions!$C$61*((RAND()+RAND()+RAND()+RAND()+RAND()+RAND()+RAND()+RAND()+RAND()+RAND()+RAND()+RAND())-6))-1)+PT_Y5_MC!F67)</x:f>
        <x:v>1051525.9151686537</x:v>
      </x:c>
      <x:c r="F254" s="16" t="n">
        <x:f>MAX(0,E254*(1+EXP((LN(1+Assumptions!$C$60)-0.5*Assumptions!$C$61^2)+Assumptions!$C$61*((RAND()+RAND()+RAND()+RAND()+RAND()+RAND()+RAND()+RAND()+RAND()+RAND()+RAND()+RAND())-6))-1)+PT_Y5_MC!G67)</x:f>
        <x:v>1137069.201184979</x:v>
      </x:c>
      <x:c r="G254" s="16" t="n">
        <x:f>MAX(0,F254*(1+EXP((LN(1+Assumptions!$C$60)-0.5*Assumptions!$C$61^2)+Assumptions!$C$61*((RAND()+RAND()+RAND()+RAND()+RAND()+RAND()+RAND()+RAND()+RAND()+RAND()+RAND()+RAND())-6))-1)+PT_Y5_MC!H67)</x:f>
        <x:v>1108454.0842618959</x:v>
      </x:c>
      <x:c r="H254" s="16" t="n">
        <x:f>MAX(0,G254*(1+EXP((LN(1+Assumptions!$C$60)-0.5*Assumptions!$C$61^2)+Assumptions!$C$61*((RAND()+RAND()+RAND()+RAND()+RAND()+RAND()+RAND()+RAND()+RAND()+RAND()+RAND()+RAND())-6))-1)+PT_Y5_MC!I67)</x:f>
        <x:v>1266046.50371038</x:v>
      </x:c>
      <x:c r="I254" s="16" t="n">
        <x:f>MAX(0,H254*(1+EXP((LN(1+Assumptions!$C$60)-0.5*Assumptions!$C$61^2)+Assumptions!$C$61*((RAND()+RAND()+RAND()+RAND()+RAND()+RAND()+RAND()+RAND()+RAND()+RAND()+RAND()+RAND())-6))-1)+PT_Y5_MC!J67)</x:f>
        <x:v>1256546.166480916</x:v>
      </x:c>
      <x:c r="J254" s="16" t="n">
        <x:f>MAX(0,I254*(1+EXP((LN(1+Assumptions!$C$60)-0.5*Assumptions!$C$61^2)+Assumptions!$C$61*((RAND()+RAND()+RAND()+RAND()+RAND()+RAND()+RAND()+RAND()+RAND()+RAND()+RAND()+RAND())-6))-1)+PT_Y5_MC!K67)</x:f>
        <x:v>1420882.1114808577</x:v>
      </x:c>
      <x:c r="K254" s="16" t="n">
        <x:f>MAX(0,J254*(1+EXP((LN(1+Assumptions!$C$60)-0.5*Assumptions!$C$61^2)+Assumptions!$C$61*((RAND()+RAND()+RAND()+RAND()+RAND()+RAND()+RAND()+RAND()+RAND()+RAND()+RAND()+RAND())-6))-1)+PT_Y5_MC!L67)</x:f>
        <x:v>1213970.4555294346</x:v>
      </x:c>
      <x:c r="L254" s="16" t="n">
        <x:f>MAX(0,K254*(1+EXP((LN(1+Assumptions!$C$60)-0.5*Assumptions!$C$61^2)+Assumptions!$C$61*((RAND()+RAND()+RAND()+RAND()+RAND()+RAND()+RAND()+RAND()+RAND()+RAND()+RAND()+RAND())-6))-1)+PT_Y5_MC!M67)</x:f>
        <x:v>1080730.6807956954</x:v>
      </x:c>
      <x:c r="M254" s="16" t="n">
        <x:f>MAX(0,L254*(1+EXP((LN(1+Assumptions!$C$60)-0.5*Assumptions!$C$61^2)+Assumptions!$C$61*((RAND()+RAND()+RAND()+RAND()+RAND()+RAND()+RAND()+RAND()+RAND()+RAND()+RAND()+RAND())-6))-1)+PT_Y5_MC!N67)</x:f>
        <x:v>941744.7753797104</x:v>
      </x:c>
      <x:c r="N254" s="16" t="n">
        <x:f>MAX(0,M254*(1+EXP((LN(1+Assumptions!$C$60)-0.5*Assumptions!$C$61^2)+Assumptions!$C$61*((RAND()+RAND()+RAND()+RAND()+RAND()+RAND()+RAND()+RAND()+RAND()+RAND()+RAND()+RAND())-6))-1)+PT_Y5_MC!O67)</x:f>
        <x:v>1084176.7737713384</x:v>
      </x:c>
      <x:c r="O254" s="16" t="n">
        <x:f>MAX(0,N254*(1+EXP((LN(1+Assumptions!$C$60)-0.5*Assumptions!$C$61^2)+Assumptions!$C$61*((RAND()+RAND()+RAND()+RAND()+RAND()+RAND()+RAND()+RAND()+RAND()+RAND()+RAND()+RAND())-6))-1)+PT_Y5_MC!P67)</x:f>
        <x:v>861653.2556189649</x:v>
      </x:c>
      <x:c r="P254" s="16" t="n">
        <x:f>MAX(0,O254*(1+EXP((LN(1+Assumptions!$C$60)-0.5*Assumptions!$C$61^2)+Assumptions!$C$61*((RAND()+RAND()+RAND()+RAND()+RAND()+RAND()+RAND()+RAND()+RAND()+RAND()+RAND()+RAND())-6))-1)+PT_Y5_MC!Q67)</x:f>
        <x:v>1299880.7264556787</x:v>
      </x:c>
      <x:c r="Q254" s="16" t="n">
        <x:f>MAX(0,P254*(1+EXP((LN(1+Assumptions!$C$60)-0.5*Assumptions!$C$61^2)+Assumptions!$C$61*((RAND()+RAND()+RAND()+RAND()+RAND()+RAND()+RAND()+RAND()+RAND()+RAND()+RAND()+RAND())-6))-1)+PT_Y5_MC!R67)</x:f>
        <x:v>1352585.4269881847</x:v>
      </x:c>
      <x:c r="R254" s="16" t="n">
        <x:f>MAX(0,Q254*(1+EXP((LN(1+Assumptions!$C$60)-0.5*Assumptions!$C$61^2)+Assumptions!$C$61*((RAND()+RAND()+RAND()+RAND()+RAND()+RAND()+RAND()+RAND()+RAND()+RAND()+RAND()+RAND())-6))-1)+PT_Y5_MC!S67)</x:f>
        <x:v>1327034.0091546061</x:v>
      </x:c>
      <x:c r="S254" s="16" t="n">
        <x:f>MAX(0,R254*(1+EXP((LN(1+Assumptions!$C$60)-0.5*Assumptions!$C$61^2)+Assumptions!$C$61*((RAND()+RAND()+RAND()+RAND()+RAND()+RAND()+RAND()+RAND()+RAND()+RAND()+RAND()+RAND())-6))-1)+PT_Y5_MC!T67)</x:f>
        <x:v>1027518.05080327</x:v>
      </x:c>
      <x:c r="T254" s="16" t="n">
        <x:f>MAX(0,S254*(1+EXP((LN(1+Assumptions!$C$60)-0.5*Assumptions!$C$61^2)+Assumptions!$C$61*((RAND()+RAND()+RAND()+RAND()+RAND()+RAND()+RAND()+RAND()+RAND()+RAND()+RAND()+RAND())-6))-1)+PT_Y5_MC!U67)</x:f>
        <x:v>1134750.7278552158</x:v>
      </x:c>
      <x:c r="U254" s="16" t="n">
        <x:f>MAX(0,T254*(1+EXP((LN(1+Assumptions!$C$60)-0.5*Assumptions!$C$61^2)+Assumptions!$C$61*((RAND()+RAND()+RAND()+RAND()+RAND()+RAND()+RAND()+RAND()+RAND()+RAND()+RAND()+RAND())-6))-1)+PT_Y5_MC!V67)</x:f>
        <x:v>810075.090847828</x:v>
      </x:c>
      <x:c r="V254" s="16" t="n">
        <x:f>MAX(0,U254*(1+EXP((LN(1+Assumptions!$C$60)-0.5*Assumptions!$C$61^2)+Assumptions!$C$61*((RAND()+RAND()+RAND()+RAND()+RAND()+RAND()+RAND()+RAND()+RAND()+RAND()+RAND()+RAND())-6))-1)+PT_Y5_MC!W67)</x:f>
        <x:v>782174.343294852</x:v>
      </x:c>
      <x:c r="W254" s="16" t="n">
        <x:f>MAX(0,V254*(1+EXP((LN(1+Assumptions!$C$60)-0.5*Assumptions!$C$61^2)+Assumptions!$C$61*((RAND()+RAND()+RAND()+RAND()+RAND()+RAND()+RAND()+RAND()+RAND()+RAND()+RAND()+RAND())-6))-1)+PT_Y5_MC!X67)</x:f>
        <x:v>705332.1537713757</x:v>
      </x:c>
      <x:c r="X254" s="16" t="n">
        <x:f>MAX(0,W254*(1+EXP((LN(1+Assumptions!$C$60)-0.5*Assumptions!$C$61^2)+Assumptions!$C$61*((RAND()+RAND()+RAND()+RAND()+RAND()+RAND()+RAND()+RAND()+RAND()+RAND()+RAND()+RAND())-6))-1)+PT_Y5_MC!Y67)</x:f>
        <x:v>839672.1998471029</x:v>
      </x:c>
      <x:c r="Y254" s="16" t="n">
        <x:f>MAX(0,X254*(1+EXP((LN(1+Assumptions!$C$60)-0.5*Assumptions!$C$61^2)+Assumptions!$C$61*((RAND()+RAND()+RAND()+RAND()+RAND()+RAND()+RAND()+RAND()+RAND()+RAND()+RAND()+RAND())-6))-1)+PT_Y5_MC!Z67)</x:f>
        <x:v>808775.0920119745</x:v>
      </x:c>
      <x:c r="Z254" s="16" t="n">
        <x:f>MAX(0,Y254*(1+EXP((LN(1+Assumptions!$C$60)-0.5*Assumptions!$C$61^2)+Assumptions!$C$61*((RAND()+RAND()+RAND()+RAND()+RAND()+RAND()+RAND()+RAND()+RAND()+RAND()+RAND()+RAND())-6))-1)+PT_Y5_MC!AA67)</x:f>
        <x:v>734702.0989299165</x:v>
      </x:c>
      <x:c r="AA254" s="16" t="n">
        <x:f>MAX(0,Z254*(1+EXP((LN(1+Assumptions!$C$60)-0.5*Assumptions!$C$61^2)+Assumptions!$C$61*((RAND()+RAND()+RAND()+RAND()+RAND()+RAND()+RAND()+RAND()+RAND()+RAND()+RAND()+RAND())-6))-1)+PT_Y5_MC!AB67)</x:f>
        <x:v>638190.1320585911</x:v>
      </x:c>
      <x:c r="AB254" s="16" t="n">
        <x:f>MAX(0,AA254*(1+EXP((LN(1+Assumptions!$C$60)-0.5*Assumptions!$C$61^2)+Assumptions!$C$61*((RAND()+RAND()+RAND()+RAND()+RAND()+RAND()+RAND()+RAND()+RAND()+RAND()+RAND()+RAND())-6))-1)+PT_Y5_MC!AC67)</x:f>
        <x:v>658275.6325411976</x:v>
      </x:c>
      <x:c r="AC254" s="16" t="n">
        <x:f>MAX(0,AB254*(1+EXP((LN(1+Assumptions!$C$60)-0.5*Assumptions!$C$61^2)+Assumptions!$C$61*((RAND()+RAND()+RAND()+RAND()+RAND()+RAND()+RAND()+RAND()+RAND()+RAND()+RAND()+RAND())-6))-1)+PT_Y5_MC!AD67)</x:f>
        <x:v>840704.8265059784</x:v>
      </x:c>
      <x:c r="AD254" s="16" t="n">
        <x:f>MAX(0,AC254*(1+EXP((LN(1+Assumptions!$C$60)-0.5*Assumptions!$C$61^2)+Assumptions!$C$61*((RAND()+RAND()+RAND()+RAND()+RAND()+RAND()+RAND()+RAND()+RAND()+RAND()+RAND()+RAND())-6))-1)+PT_Y5_MC!AE67)</x:f>
        <x:v>990253.2132815378</x:v>
      </x:c>
      <x:c r="AE254" s="16" t="n">
        <x:f>MAX(0,AD254*(1+EXP((LN(1+Assumptions!$C$60)-0.5*Assumptions!$C$61^2)+Assumptions!$C$61*((RAND()+RAND()+RAND()+RAND()+RAND()+RAND()+RAND()+RAND()+RAND()+RAND()+RAND()+RAND())-6))-1)+PT_Y5_MC!AF67)</x:f>
        <x:v>1257351.6586520069</x:v>
      </x:c>
      <x:c r="AF254" s="16" t="n">
        <x:f>MAX(0,AE254*(1+EXP((LN(1+Assumptions!$C$60)-0.5*Assumptions!$C$61^2)+Assumptions!$C$61*((RAND()+RAND()+RAND()+RAND()+RAND()+RAND()+RAND()+RAND()+RAND()+RAND()+RAND()+RAND())-6))-1)+PT_Y5_MC!AG67)</x:f>
        <x:v>1548511.0913397495</x:v>
      </x:c>
    </x:row>
    <x:row r="255">
      <x:c r="A255" s="39">
        <x:v>251</x:v>
      </x:c>
      <x:c r="B255" s="16" t="n">
        <x:f>PT_Y5_MC!C68</x:f>
        <x:v>1029031.25</x:v>
      </x:c>
      <x:c r="C255" s="16" t="n">
        <x:f>MAX(0,B255*(1+EXP((LN(1+Assumptions!$C$60)-0.5*Assumptions!$C$61^2)+Assumptions!$C$61*((RAND()+RAND()+RAND()+RAND()+RAND()+RAND()+RAND()+RAND()+RAND()+RAND()+RAND()+RAND())-6))-1)+PT_Y5_MC!D67)</x:f>
        <x:v>1017454.3431162153</x:v>
      </x:c>
      <x:c r="D255" s="16" t="n">
        <x:f>MAX(0,C255*(1+EXP((LN(1+Assumptions!$C$60)-0.5*Assumptions!$C$61^2)+Assumptions!$C$61*((RAND()+RAND()+RAND()+RAND()+RAND()+RAND()+RAND()+RAND()+RAND()+RAND()+RAND()+RAND())-6))-1)+PT_Y5_MC!E67)</x:f>
        <x:v>936408.8293402062</x:v>
      </x:c>
      <x:c r="E255" s="16" t="n">
        <x:f>MAX(0,D255*(1+EXP((LN(1+Assumptions!$C$60)-0.5*Assumptions!$C$61^2)+Assumptions!$C$61*((RAND()+RAND()+RAND()+RAND()+RAND()+RAND()+RAND()+RAND()+RAND()+RAND()+RAND()+RAND())-6))-1)+PT_Y5_MC!F67)</x:f>
        <x:v>957006.3169065556</x:v>
      </x:c>
      <x:c r="F255" s="16" t="n">
        <x:f>MAX(0,E255*(1+EXP((LN(1+Assumptions!$C$60)-0.5*Assumptions!$C$61^2)+Assumptions!$C$61*((RAND()+RAND()+RAND()+RAND()+RAND()+RAND()+RAND()+RAND()+RAND()+RAND()+RAND()+RAND())-6))-1)+PT_Y5_MC!G67)</x:f>
        <x:v>687495.6478498529</x:v>
      </x:c>
      <x:c r="G255" s="16" t="n">
        <x:f>MAX(0,F255*(1+EXP((LN(1+Assumptions!$C$60)-0.5*Assumptions!$C$61^2)+Assumptions!$C$61*((RAND()+RAND()+RAND()+RAND()+RAND()+RAND()+RAND()+RAND()+RAND()+RAND()+RAND()+RAND())-6))-1)+PT_Y5_MC!H67)</x:f>
        <x:v>776517.9520648369</x:v>
      </x:c>
      <x:c r="H255" s="16" t="n">
        <x:f>MAX(0,G255*(1+EXP((LN(1+Assumptions!$C$60)-0.5*Assumptions!$C$61^2)+Assumptions!$C$61*((RAND()+RAND()+RAND()+RAND()+RAND()+RAND()+RAND()+RAND()+RAND()+RAND()+RAND()+RAND())-6))-1)+PT_Y5_MC!I67)</x:f>
        <x:v>769174.4379824752</x:v>
      </x:c>
      <x:c r="I255" s="16" t="n">
        <x:f>MAX(0,H255*(1+EXP((LN(1+Assumptions!$C$60)-0.5*Assumptions!$C$61^2)+Assumptions!$C$61*((RAND()+RAND()+RAND()+RAND()+RAND()+RAND()+RAND()+RAND()+RAND()+RAND()+RAND()+RAND())-6))-1)+PT_Y5_MC!J67)</x:f>
        <x:v>837093.972584315</x:v>
      </x:c>
      <x:c r="J255" s="16" t="n">
        <x:f>MAX(0,I255*(1+EXP((LN(1+Assumptions!$C$60)-0.5*Assumptions!$C$61^2)+Assumptions!$C$61*((RAND()+RAND()+RAND()+RAND()+RAND()+RAND()+RAND()+RAND()+RAND()+RAND()+RAND()+RAND())-6))-1)+PT_Y5_MC!K67)</x:f>
        <x:v>883120.982737417</x:v>
      </x:c>
      <x:c r="K255" s="16" t="n">
        <x:f>MAX(0,J255*(1+EXP((LN(1+Assumptions!$C$60)-0.5*Assumptions!$C$61^2)+Assumptions!$C$61*((RAND()+RAND()+RAND()+RAND()+RAND()+RAND()+RAND()+RAND()+RAND()+RAND()+RAND()+RAND())-6))-1)+PT_Y5_MC!L67)</x:f>
        <x:v>827195.8210047369</x:v>
      </x:c>
      <x:c r="L255" s="16" t="n">
        <x:f>MAX(0,K255*(1+EXP((LN(1+Assumptions!$C$60)-0.5*Assumptions!$C$61^2)+Assumptions!$C$61*((RAND()+RAND()+RAND()+RAND()+RAND()+RAND()+RAND()+RAND()+RAND()+RAND()+RAND()+RAND())-6))-1)+PT_Y5_MC!M67)</x:f>
        <x:v>1071989.336613461</x:v>
      </x:c>
      <x:c r="M255" s="16" t="n">
        <x:f>MAX(0,L255*(1+EXP((LN(1+Assumptions!$C$60)-0.5*Assumptions!$C$61^2)+Assumptions!$C$61*((RAND()+RAND()+RAND()+RAND()+RAND()+RAND()+RAND()+RAND()+RAND()+RAND()+RAND()+RAND())-6))-1)+PT_Y5_MC!N67)</x:f>
        <x:v>1234300.1347077948</x:v>
      </x:c>
      <x:c r="N255" s="16" t="n">
        <x:f>MAX(0,M255*(1+EXP((LN(1+Assumptions!$C$60)-0.5*Assumptions!$C$61^2)+Assumptions!$C$61*((RAND()+RAND()+RAND()+RAND()+RAND()+RAND()+RAND()+RAND()+RAND()+RAND()+RAND()+RAND())-6))-1)+PT_Y5_MC!O67)</x:f>
        <x:v>1294944.332518668</x:v>
      </x:c>
      <x:c r="O255" s="16" t="n">
        <x:f>MAX(0,N255*(1+EXP((LN(1+Assumptions!$C$60)-0.5*Assumptions!$C$61^2)+Assumptions!$C$61*((RAND()+RAND()+RAND()+RAND()+RAND()+RAND()+RAND()+RAND()+RAND()+RAND()+RAND()+RAND())-6))-1)+PT_Y5_MC!P67)</x:f>
        <x:v>1253008.1296939356</x:v>
      </x:c>
      <x:c r="P255" s="16" t="n">
        <x:f>MAX(0,O255*(1+EXP((LN(1+Assumptions!$C$60)-0.5*Assumptions!$C$61^2)+Assumptions!$C$61*((RAND()+RAND()+RAND()+RAND()+RAND()+RAND()+RAND()+RAND()+RAND()+RAND()+RAND()+RAND())-6))-1)+PT_Y5_MC!Q67)</x:f>
        <x:v>1231109.4949475538</x:v>
      </x:c>
      <x:c r="Q255" s="16" t="n">
        <x:f>MAX(0,P255*(1+EXP((LN(1+Assumptions!$C$60)-0.5*Assumptions!$C$61^2)+Assumptions!$C$61*((RAND()+RAND()+RAND()+RAND()+RAND()+RAND()+RAND()+RAND()+RAND()+RAND()+RAND()+RAND())-6))-1)+PT_Y5_MC!R67)</x:f>
        <x:v>1282481.3624309264</x:v>
      </x:c>
      <x:c r="R255" s="16" t="n">
        <x:f>MAX(0,Q255*(1+EXP((LN(1+Assumptions!$C$60)-0.5*Assumptions!$C$61^2)+Assumptions!$C$61*((RAND()+RAND()+RAND()+RAND()+RAND()+RAND()+RAND()+RAND()+RAND()+RAND()+RAND()+RAND())-6))-1)+PT_Y5_MC!S67)</x:f>
        <x:v>1588099.382067711</x:v>
      </x:c>
      <x:c r="S255" s="16" t="n">
        <x:f>MAX(0,R255*(1+EXP((LN(1+Assumptions!$C$60)-0.5*Assumptions!$C$61^2)+Assumptions!$C$61*((RAND()+RAND()+RAND()+RAND()+RAND()+RAND()+RAND()+RAND()+RAND()+RAND()+RAND()+RAND())-6))-1)+PT_Y5_MC!T67)</x:f>
        <x:v>1528206.3225368743</x:v>
      </x:c>
      <x:c r="T255" s="16" t="n">
        <x:f>MAX(0,S255*(1+EXP((LN(1+Assumptions!$C$60)-0.5*Assumptions!$C$61^2)+Assumptions!$C$61*((RAND()+RAND()+RAND()+RAND()+RAND()+RAND()+RAND()+RAND()+RAND()+RAND()+RAND()+RAND())-6))-1)+PT_Y5_MC!U67)</x:f>
        <x:v>1451857.3764415414</x:v>
      </x:c>
      <x:c r="U255" s="16" t="n">
        <x:f>MAX(0,T255*(1+EXP((LN(1+Assumptions!$C$60)-0.5*Assumptions!$C$61^2)+Assumptions!$C$61*((RAND()+RAND()+RAND()+RAND()+RAND()+RAND()+RAND()+RAND()+RAND()+RAND()+RAND()+RAND())-6))-1)+PT_Y5_MC!V67)</x:f>
        <x:v>1814365.4703895228</x:v>
      </x:c>
      <x:c r="V255" s="16" t="n">
        <x:f>MAX(0,U255*(1+EXP((LN(1+Assumptions!$C$60)-0.5*Assumptions!$C$61^2)+Assumptions!$C$61*((RAND()+RAND()+RAND()+RAND()+RAND()+RAND()+RAND()+RAND()+RAND()+RAND()+RAND()+RAND())-6))-1)+PT_Y5_MC!W67)</x:f>
        <x:v>2171671.86888271</x:v>
      </x:c>
      <x:c r="W255" s="16" t="n">
        <x:f>MAX(0,V255*(1+EXP((LN(1+Assumptions!$C$60)-0.5*Assumptions!$C$61^2)+Assumptions!$C$61*((RAND()+RAND()+RAND()+RAND()+RAND()+RAND()+RAND()+RAND()+RAND()+RAND()+RAND()+RAND())-6))-1)+PT_Y5_MC!X67)</x:f>
        <x:v>1700033.2317812317</x:v>
      </x:c>
      <x:c r="X255" s="16" t="n">
        <x:f>MAX(0,W255*(1+EXP((LN(1+Assumptions!$C$60)-0.5*Assumptions!$C$61^2)+Assumptions!$C$61*((RAND()+RAND()+RAND()+RAND()+RAND()+RAND()+RAND()+RAND()+RAND()+RAND()+RAND()+RAND())-6))-1)+PT_Y5_MC!Y67)</x:f>
        <x:v>1719814.7710580975</x:v>
      </x:c>
      <x:c r="Y255" s="16" t="n">
        <x:f>MAX(0,X255*(1+EXP((LN(1+Assumptions!$C$60)-0.5*Assumptions!$C$61^2)+Assumptions!$C$61*((RAND()+RAND()+RAND()+RAND()+RAND()+RAND()+RAND()+RAND()+RAND()+RAND()+RAND()+RAND())-6))-1)+PT_Y5_MC!Z67)</x:f>
        <x:v>1218563.6153429768</x:v>
      </x:c>
      <x:c r="Z255" s="16" t="n">
        <x:f>MAX(0,Y255*(1+EXP((LN(1+Assumptions!$C$60)-0.5*Assumptions!$C$61^2)+Assumptions!$C$61*((RAND()+RAND()+RAND()+RAND()+RAND()+RAND()+RAND()+RAND()+RAND()+RAND()+RAND()+RAND())-6))-1)+PT_Y5_MC!AA67)</x:f>
        <x:v>1076587.4044874385</x:v>
      </x:c>
      <x:c r="AA255" s="16" t="n">
        <x:f>MAX(0,Z255*(1+EXP((LN(1+Assumptions!$C$60)-0.5*Assumptions!$C$61^2)+Assumptions!$C$61*((RAND()+RAND()+RAND()+RAND()+RAND()+RAND()+RAND()+RAND()+RAND()+RAND()+RAND()+RAND())-6))-1)+PT_Y5_MC!AB67)</x:f>
        <x:v>1109496.3120385772</x:v>
      </x:c>
      <x:c r="AB255" s="16" t="n">
        <x:f>MAX(0,AA255*(1+EXP((LN(1+Assumptions!$C$60)-0.5*Assumptions!$C$61^2)+Assumptions!$C$61*((RAND()+RAND()+RAND()+RAND()+RAND()+RAND()+RAND()+RAND()+RAND()+RAND()+RAND()+RAND())-6))-1)+PT_Y5_MC!AC67)</x:f>
        <x:v>1226336.6486479812</x:v>
      </x:c>
      <x:c r="AC255" s="16" t="n">
        <x:f>MAX(0,AB255*(1+EXP((LN(1+Assumptions!$C$60)-0.5*Assumptions!$C$61^2)+Assumptions!$C$61*((RAND()+RAND()+RAND()+RAND()+RAND()+RAND()+RAND()+RAND()+RAND()+RAND()+RAND()+RAND())-6))-1)+PT_Y5_MC!AD67)</x:f>
        <x:v>1331344.7069132968</x:v>
      </x:c>
      <x:c r="AD255" s="16" t="n">
        <x:f>MAX(0,AC255*(1+EXP((LN(1+Assumptions!$C$60)-0.5*Assumptions!$C$61^2)+Assumptions!$C$61*((RAND()+RAND()+RAND()+RAND()+RAND()+RAND()+RAND()+RAND()+RAND()+RAND()+RAND()+RAND())-6))-1)+PT_Y5_MC!AE67)</x:f>
        <x:v>1343590.1769233742</x:v>
      </x:c>
      <x:c r="AE255" s="16" t="n">
        <x:f>MAX(0,AD255*(1+EXP((LN(1+Assumptions!$C$60)-0.5*Assumptions!$C$61^2)+Assumptions!$C$61*((RAND()+RAND()+RAND()+RAND()+RAND()+RAND()+RAND()+RAND()+RAND()+RAND()+RAND()+RAND())-6))-1)+PT_Y5_MC!AF67)</x:f>
        <x:v>1280600.716693412</x:v>
      </x:c>
      <x:c r="AF255" s="16" t="n">
        <x:f>MAX(0,AE255*(1+EXP((LN(1+Assumptions!$C$60)-0.5*Assumptions!$C$61^2)+Assumptions!$C$61*((RAND()+RAND()+RAND()+RAND()+RAND()+RAND()+RAND()+RAND()+RAND()+RAND()+RAND()+RAND())-6))-1)+PT_Y5_MC!AG67)</x:f>
        <x:v>1216369.5887845913</x:v>
      </x:c>
    </x:row>
    <x:row r="256">
      <x:c r="A256" s="39">
        <x:v>252</x:v>
      </x:c>
      <x:c r="B256" s="16" t="n">
        <x:f>PT_Y5_MC!C68</x:f>
        <x:v>1029031.25</x:v>
      </x:c>
      <x:c r="C256" s="16" t="n">
        <x:f>MAX(0,B256*(1+EXP((LN(1+Assumptions!$C$60)-0.5*Assumptions!$C$61^2)+Assumptions!$C$61*((RAND()+RAND()+RAND()+RAND()+RAND()+RAND()+RAND()+RAND()+RAND()+RAND()+RAND()+RAND())-6))-1)+PT_Y5_MC!D67)</x:f>
        <x:v>1107230.6827781945</x:v>
      </x:c>
      <x:c r="D256" s="16" t="n">
        <x:f>MAX(0,C256*(1+EXP((LN(1+Assumptions!$C$60)-0.5*Assumptions!$C$61^2)+Assumptions!$C$61*((RAND()+RAND()+RAND()+RAND()+RAND()+RAND()+RAND()+RAND()+RAND()+RAND()+RAND()+RAND())-6))-1)+PT_Y5_MC!E67)</x:f>
        <x:v>1088238.0315200202</x:v>
      </x:c>
      <x:c r="E256" s="16" t="n">
        <x:f>MAX(0,D256*(1+EXP((LN(1+Assumptions!$C$60)-0.5*Assumptions!$C$61^2)+Assumptions!$C$61*((RAND()+RAND()+RAND()+RAND()+RAND()+RAND()+RAND()+RAND()+RAND()+RAND()+RAND()+RAND())-6))-1)+PT_Y5_MC!F67)</x:f>
        <x:v>1036113.3501207922</x:v>
      </x:c>
      <x:c r="F256" s="16" t="n">
        <x:f>MAX(0,E256*(1+EXP((LN(1+Assumptions!$C$60)-0.5*Assumptions!$C$61^2)+Assumptions!$C$61*((RAND()+RAND()+RAND()+RAND()+RAND()+RAND()+RAND()+RAND()+RAND()+RAND()+RAND()+RAND())-6))-1)+PT_Y5_MC!G67)</x:f>
        <x:v>1240020.255587948</x:v>
      </x:c>
      <x:c r="G256" s="16" t="n">
        <x:f>MAX(0,F256*(1+EXP((LN(1+Assumptions!$C$60)-0.5*Assumptions!$C$61^2)+Assumptions!$C$61*((RAND()+RAND()+RAND()+RAND()+RAND()+RAND()+RAND()+RAND()+RAND()+RAND()+RAND()+RAND())-6))-1)+PT_Y5_MC!H67)</x:f>
        <x:v>1381382.5395769225</x:v>
      </x:c>
      <x:c r="H256" s="16" t="n">
        <x:f>MAX(0,G256*(1+EXP((LN(1+Assumptions!$C$60)-0.5*Assumptions!$C$61^2)+Assumptions!$C$61*((RAND()+RAND()+RAND()+RAND()+RAND()+RAND()+RAND()+RAND()+RAND()+RAND()+RAND()+RAND())-6))-1)+PT_Y5_MC!I67)</x:f>
        <x:v>1246290.337816262</x:v>
      </x:c>
      <x:c r="I256" s="16" t="n">
        <x:f>MAX(0,H256*(1+EXP((LN(1+Assumptions!$C$60)-0.5*Assumptions!$C$61^2)+Assumptions!$C$61*((RAND()+RAND()+RAND()+RAND()+RAND()+RAND()+RAND()+RAND()+RAND()+RAND()+RAND()+RAND())-6))-1)+PT_Y5_MC!J67)</x:f>
        <x:v>1197195.9730951174</x:v>
      </x:c>
      <x:c r="J256" s="16" t="n">
        <x:f>MAX(0,I256*(1+EXP((LN(1+Assumptions!$C$60)-0.5*Assumptions!$C$61^2)+Assumptions!$C$61*((RAND()+RAND()+RAND()+RAND()+RAND()+RAND()+RAND()+RAND()+RAND()+RAND()+RAND()+RAND())-6))-1)+PT_Y5_MC!K67)</x:f>
        <x:v>1129256.1501373132</x:v>
      </x:c>
      <x:c r="K256" s="16" t="n">
        <x:f>MAX(0,J256*(1+EXP((LN(1+Assumptions!$C$60)-0.5*Assumptions!$C$61^2)+Assumptions!$C$61*((RAND()+RAND()+RAND()+RAND()+RAND()+RAND()+RAND()+RAND()+RAND()+RAND()+RAND()+RAND())-6))-1)+PT_Y5_MC!L67)</x:f>
        <x:v>1455530.7256956352</x:v>
      </x:c>
      <x:c r="L256" s="16" t="n">
        <x:f>MAX(0,K256*(1+EXP((LN(1+Assumptions!$C$60)-0.5*Assumptions!$C$61^2)+Assumptions!$C$61*((RAND()+RAND()+RAND()+RAND()+RAND()+RAND()+RAND()+RAND()+RAND()+RAND()+RAND()+RAND())-6))-1)+PT_Y5_MC!M67)</x:f>
        <x:v>1259836.904565568</x:v>
      </x:c>
      <x:c r="M256" s="16" t="n">
        <x:f>MAX(0,L256*(1+EXP((LN(1+Assumptions!$C$60)-0.5*Assumptions!$C$61^2)+Assumptions!$C$61*((RAND()+RAND()+RAND()+RAND()+RAND()+RAND()+RAND()+RAND()+RAND()+RAND()+RAND()+RAND())-6))-1)+PT_Y5_MC!N67)</x:f>
        <x:v>1115783.110184279</x:v>
      </x:c>
      <x:c r="N256" s="16" t="n">
        <x:f>MAX(0,M256*(1+EXP((LN(1+Assumptions!$C$60)-0.5*Assumptions!$C$61^2)+Assumptions!$C$61*((RAND()+RAND()+RAND()+RAND()+RAND()+RAND()+RAND()+RAND()+RAND()+RAND()+RAND()+RAND())-6))-1)+PT_Y5_MC!O67)</x:f>
        <x:v>1154075.8687305304</x:v>
      </x:c>
      <x:c r="O256" s="16" t="n">
        <x:f>MAX(0,N256*(1+EXP((LN(1+Assumptions!$C$60)-0.5*Assumptions!$C$61^2)+Assumptions!$C$61*((RAND()+RAND()+RAND()+RAND()+RAND()+RAND()+RAND()+RAND()+RAND()+RAND()+RAND()+RAND())-6))-1)+PT_Y5_MC!P67)</x:f>
        <x:v>1049092.6544832382</x:v>
      </x:c>
      <x:c r="P256" s="16" t="n">
        <x:f>MAX(0,O256*(1+EXP((LN(1+Assumptions!$C$60)-0.5*Assumptions!$C$61^2)+Assumptions!$C$61*((RAND()+RAND()+RAND()+RAND()+RAND()+RAND()+RAND()+RAND()+RAND()+RAND()+RAND()+RAND())-6))-1)+PT_Y5_MC!Q67)</x:f>
        <x:v>987796.7806484347</x:v>
      </x:c>
      <x:c r="Q256" s="16" t="n">
        <x:f>MAX(0,P256*(1+EXP((LN(1+Assumptions!$C$60)-0.5*Assumptions!$C$61^2)+Assumptions!$C$61*((RAND()+RAND()+RAND()+RAND()+RAND()+RAND()+RAND()+RAND()+RAND()+RAND()+RAND()+RAND())-6))-1)+PT_Y5_MC!R67)</x:f>
        <x:v>854909.2179226237</x:v>
      </x:c>
      <x:c r="R256" s="16" t="n">
        <x:f>MAX(0,Q256*(1+EXP((LN(1+Assumptions!$C$60)-0.5*Assumptions!$C$61^2)+Assumptions!$C$61*((RAND()+RAND()+RAND()+RAND()+RAND()+RAND()+RAND()+RAND()+RAND()+RAND()+RAND()+RAND())-6))-1)+PT_Y5_MC!S67)</x:f>
        <x:v>778812.9766122518</x:v>
      </x:c>
      <x:c r="S256" s="16" t="n">
        <x:f>MAX(0,R256*(1+EXP((LN(1+Assumptions!$C$60)-0.5*Assumptions!$C$61^2)+Assumptions!$C$61*((RAND()+RAND()+RAND()+RAND()+RAND()+RAND()+RAND()+RAND()+RAND()+RAND()+RAND()+RAND())-6))-1)+PT_Y5_MC!T67)</x:f>
        <x:v>999265.1426663054</x:v>
      </x:c>
      <x:c r="T256" s="16" t="n">
        <x:f>MAX(0,S256*(1+EXP((LN(1+Assumptions!$C$60)-0.5*Assumptions!$C$61^2)+Assumptions!$C$61*((RAND()+RAND()+RAND()+RAND()+RAND()+RAND()+RAND()+RAND()+RAND()+RAND()+RAND()+RAND())-6))-1)+PT_Y5_MC!U67)</x:f>
        <x:v>1081387.7856425038</x:v>
      </x:c>
      <x:c r="U256" s="16" t="n">
        <x:f>MAX(0,T256*(1+EXP((LN(1+Assumptions!$C$60)-0.5*Assumptions!$C$61^2)+Assumptions!$C$61*((RAND()+RAND()+RAND()+RAND()+RAND()+RAND()+RAND()+RAND()+RAND()+RAND()+RAND()+RAND())-6))-1)+PT_Y5_MC!V67)</x:f>
        <x:v>1194272.3708751663</x:v>
      </x:c>
      <x:c r="V256" s="16" t="n">
        <x:f>MAX(0,U256*(1+EXP((LN(1+Assumptions!$C$60)-0.5*Assumptions!$C$61^2)+Assumptions!$C$61*((RAND()+RAND()+RAND()+RAND()+RAND()+RAND()+RAND()+RAND()+RAND()+RAND()+RAND()+RAND())-6))-1)+PT_Y5_MC!W67)</x:f>
        <x:v>943721.928726551</x:v>
      </x:c>
      <x:c r="W256" s="16" t="n">
        <x:f>MAX(0,V256*(1+EXP((LN(1+Assumptions!$C$60)-0.5*Assumptions!$C$61^2)+Assumptions!$C$61*((RAND()+RAND()+RAND()+RAND()+RAND()+RAND()+RAND()+RAND()+RAND()+RAND()+RAND()+RAND())-6))-1)+PT_Y5_MC!X67)</x:f>
        <x:v>1046648.878239893</x:v>
      </x:c>
      <x:c r="X256" s="16" t="n">
        <x:f>MAX(0,W256*(1+EXP((LN(1+Assumptions!$C$60)-0.5*Assumptions!$C$61^2)+Assumptions!$C$61*((RAND()+RAND()+RAND()+RAND()+RAND()+RAND()+RAND()+RAND()+RAND()+RAND()+RAND()+RAND())-6))-1)+PT_Y5_MC!Y67)</x:f>
        <x:v>1178266.7777891278</x:v>
      </x:c>
      <x:c r="Y256" s="16" t="n">
        <x:f>MAX(0,X256*(1+EXP((LN(1+Assumptions!$C$60)-0.5*Assumptions!$C$61^2)+Assumptions!$C$61*((RAND()+RAND()+RAND()+RAND()+RAND()+RAND()+RAND()+RAND()+RAND()+RAND()+RAND()+RAND())-6))-1)+PT_Y5_MC!Z67)</x:f>
        <x:v>1091269.400238686</x:v>
      </x:c>
      <x:c r="Z256" s="16" t="n">
        <x:f>MAX(0,Y256*(1+EXP((LN(1+Assumptions!$C$60)-0.5*Assumptions!$C$61^2)+Assumptions!$C$61*((RAND()+RAND()+RAND()+RAND()+RAND()+RAND()+RAND()+RAND()+RAND()+RAND()+RAND()+RAND())-6))-1)+PT_Y5_MC!AA67)</x:f>
        <x:v>819092.2790110346</x:v>
      </x:c>
      <x:c r="AA256" s="16" t="n">
        <x:f>MAX(0,Z256*(1+EXP((LN(1+Assumptions!$C$60)-0.5*Assumptions!$C$61^2)+Assumptions!$C$61*((RAND()+RAND()+RAND()+RAND()+RAND()+RAND()+RAND()+RAND()+RAND()+RAND()+RAND()+RAND())-6))-1)+PT_Y5_MC!AB67)</x:f>
        <x:v>1151168.806178294</x:v>
      </x:c>
      <x:c r="AB256" s="16" t="n">
        <x:f>MAX(0,AA256*(1+EXP((LN(1+Assumptions!$C$60)-0.5*Assumptions!$C$61^2)+Assumptions!$C$61*((RAND()+RAND()+RAND()+RAND()+RAND()+RAND()+RAND()+RAND()+RAND()+RAND()+RAND()+RAND())-6))-1)+PT_Y5_MC!AC67)</x:f>
        <x:v>1079195.1782725025</x:v>
      </x:c>
      <x:c r="AC256" s="16" t="n">
        <x:f>MAX(0,AB256*(1+EXP((LN(1+Assumptions!$C$60)-0.5*Assumptions!$C$61^2)+Assumptions!$C$61*((RAND()+RAND()+RAND()+RAND()+RAND()+RAND()+RAND()+RAND()+RAND()+RAND()+RAND()+RAND())-6))-1)+PT_Y5_MC!AD67)</x:f>
        <x:v>754539.0927235074</x:v>
      </x:c>
      <x:c r="AD256" s="16" t="n">
        <x:f>MAX(0,AC256*(1+EXP((LN(1+Assumptions!$C$60)-0.5*Assumptions!$C$61^2)+Assumptions!$C$61*((RAND()+RAND()+RAND()+RAND()+RAND()+RAND()+RAND()+RAND()+RAND()+RAND()+RAND()+RAND())-6))-1)+PT_Y5_MC!AE67)</x:f>
        <x:v>892222.5474672171</x:v>
      </x:c>
      <x:c r="AE256" s="16" t="n">
        <x:f>MAX(0,AD256*(1+EXP((LN(1+Assumptions!$C$60)-0.5*Assumptions!$C$61^2)+Assumptions!$C$61*((RAND()+RAND()+RAND()+RAND()+RAND()+RAND()+RAND()+RAND()+RAND()+RAND()+RAND()+RAND())-6))-1)+PT_Y5_MC!AF67)</x:f>
        <x:v>818559.1876991817</x:v>
      </x:c>
      <x:c r="AF256" s="16" t="n">
        <x:f>MAX(0,AE256*(1+EXP((LN(1+Assumptions!$C$60)-0.5*Assumptions!$C$61^2)+Assumptions!$C$61*((RAND()+RAND()+RAND()+RAND()+RAND()+RAND()+RAND()+RAND()+RAND()+RAND()+RAND()+RAND())-6))-1)+PT_Y5_MC!AG67)</x:f>
        <x:v>745037.5464615982</x:v>
      </x:c>
    </x:row>
    <x:row r="257">
      <x:c r="A257" s="39">
        <x:v>253</x:v>
      </x:c>
      <x:c r="B257" s="16" t="n">
        <x:f>PT_Y5_MC!C68</x:f>
        <x:v>1029031.25</x:v>
      </x:c>
      <x:c r="C257" s="16" t="n">
        <x:f>MAX(0,B257*(1+EXP((LN(1+Assumptions!$C$60)-0.5*Assumptions!$C$61^2)+Assumptions!$C$61*((RAND()+RAND()+RAND()+RAND()+RAND()+RAND()+RAND()+RAND()+RAND()+RAND()+RAND()+RAND())-6))-1)+PT_Y5_MC!D67)</x:f>
        <x:v>1067808.0181645048</x:v>
      </x:c>
      <x:c r="D257" s="16" t="n">
        <x:f>MAX(0,C257*(1+EXP((LN(1+Assumptions!$C$60)-0.5*Assumptions!$C$61^2)+Assumptions!$C$61*((RAND()+RAND()+RAND()+RAND()+RAND()+RAND()+RAND()+RAND()+RAND()+RAND()+RAND()+RAND())-6))-1)+PT_Y5_MC!E67)</x:f>
        <x:v>866963.7298383329</x:v>
      </x:c>
      <x:c r="E257" s="16" t="n">
        <x:f>MAX(0,D257*(1+EXP((LN(1+Assumptions!$C$60)-0.5*Assumptions!$C$61^2)+Assumptions!$C$61*((RAND()+RAND()+RAND()+RAND()+RAND()+RAND()+RAND()+RAND()+RAND()+RAND()+RAND()+RAND())-6))-1)+PT_Y5_MC!F67)</x:f>
        <x:v>931474.3162585526</x:v>
      </x:c>
      <x:c r="F257" s="16" t="n">
        <x:f>MAX(0,E257*(1+EXP((LN(1+Assumptions!$C$60)-0.5*Assumptions!$C$61^2)+Assumptions!$C$61*((RAND()+RAND()+RAND()+RAND()+RAND()+RAND()+RAND()+RAND()+RAND()+RAND()+RAND()+RAND())-6))-1)+PT_Y5_MC!G67)</x:f>
        <x:v>957940.8853016398</x:v>
      </x:c>
      <x:c r="G257" s="16" t="n">
        <x:f>MAX(0,F257*(1+EXP((LN(1+Assumptions!$C$60)-0.5*Assumptions!$C$61^2)+Assumptions!$C$61*((RAND()+RAND()+RAND()+RAND()+RAND()+RAND()+RAND()+RAND()+RAND()+RAND()+RAND()+RAND())-6))-1)+PT_Y5_MC!H67)</x:f>
        <x:v>872289.5488116941</x:v>
      </x:c>
      <x:c r="H257" s="16" t="n">
        <x:f>MAX(0,G257*(1+EXP((LN(1+Assumptions!$C$60)-0.5*Assumptions!$C$61^2)+Assumptions!$C$61*((RAND()+RAND()+RAND()+RAND()+RAND()+RAND()+RAND()+RAND()+RAND()+RAND()+RAND()+RAND())-6))-1)+PT_Y5_MC!I67)</x:f>
        <x:v>801928.8344107489</x:v>
      </x:c>
      <x:c r="I257" s="16" t="n">
        <x:f>MAX(0,H257*(1+EXP((LN(1+Assumptions!$C$60)-0.5*Assumptions!$C$61^2)+Assumptions!$C$61*((RAND()+RAND()+RAND()+RAND()+RAND()+RAND()+RAND()+RAND()+RAND()+RAND()+RAND()+RAND())-6))-1)+PT_Y5_MC!J67)</x:f>
        <x:v>523910.442805793</x:v>
      </x:c>
      <x:c r="J257" s="16" t="n">
        <x:f>MAX(0,I257*(1+EXP((LN(1+Assumptions!$C$60)-0.5*Assumptions!$C$61^2)+Assumptions!$C$61*((RAND()+RAND()+RAND()+RAND()+RAND()+RAND()+RAND()+RAND()+RAND()+RAND()+RAND()+RAND())-6))-1)+PT_Y5_MC!K67)</x:f>
        <x:v>406377.9460419198</x:v>
      </x:c>
      <x:c r="K257" s="16" t="n">
        <x:f>MAX(0,J257*(1+EXP((LN(1+Assumptions!$C$60)-0.5*Assumptions!$C$61^2)+Assumptions!$C$61*((RAND()+RAND()+RAND()+RAND()+RAND()+RAND()+RAND()+RAND()+RAND()+RAND()+RAND()+RAND())-6))-1)+PT_Y5_MC!L67)</x:f>
        <x:v>414574.19826957176</x:v>
      </x:c>
      <x:c r="L257" s="16" t="n">
        <x:f>MAX(0,K257*(1+EXP((LN(1+Assumptions!$C$60)-0.5*Assumptions!$C$61^2)+Assumptions!$C$61*((RAND()+RAND()+RAND()+RAND()+RAND()+RAND()+RAND()+RAND()+RAND()+RAND()+RAND()+RAND())-6))-1)+PT_Y5_MC!M67)</x:f>
        <x:v>623016.4848105954</x:v>
      </x:c>
      <x:c r="M257" s="16" t="n">
        <x:f>MAX(0,L257*(1+EXP((LN(1+Assumptions!$C$60)-0.5*Assumptions!$C$61^2)+Assumptions!$C$61*((RAND()+RAND()+RAND()+RAND()+RAND()+RAND()+RAND()+RAND()+RAND()+RAND()+RAND()+RAND())-6))-1)+PT_Y5_MC!N67)</x:f>
        <x:v>511049.8954992334</x:v>
      </x:c>
      <x:c r="N257" s="16" t="n">
        <x:f>MAX(0,M257*(1+EXP((LN(1+Assumptions!$C$60)-0.5*Assumptions!$C$61^2)+Assumptions!$C$61*((RAND()+RAND()+RAND()+RAND()+RAND()+RAND()+RAND()+RAND()+RAND()+RAND()+RAND()+RAND())-6))-1)+PT_Y5_MC!O67)</x:f>
        <x:v>663541.6913015504</x:v>
      </x:c>
      <x:c r="O257" s="16" t="n">
        <x:f>MAX(0,N257*(1+EXP((LN(1+Assumptions!$C$60)-0.5*Assumptions!$C$61^2)+Assumptions!$C$61*((RAND()+RAND()+RAND()+RAND()+RAND()+RAND()+RAND()+RAND()+RAND()+RAND()+RAND()+RAND())-6))-1)+PT_Y5_MC!P67)</x:f>
        <x:v>824773.7888456652</x:v>
      </x:c>
      <x:c r="P257" s="16" t="n">
        <x:f>MAX(0,O257*(1+EXP((LN(1+Assumptions!$C$60)-0.5*Assumptions!$C$61^2)+Assumptions!$C$61*((RAND()+RAND()+RAND()+RAND()+RAND()+RAND()+RAND()+RAND()+RAND()+RAND()+RAND()+RAND())-6))-1)+PT_Y5_MC!Q67)</x:f>
        <x:v>732110.3935291362</x:v>
      </x:c>
      <x:c r="Q257" s="16" t="n">
        <x:f>MAX(0,P257*(1+EXP((LN(1+Assumptions!$C$60)-0.5*Assumptions!$C$61^2)+Assumptions!$C$61*((RAND()+RAND()+RAND()+RAND()+RAND()+RAND()+RAND()+RAND()+RAND()+RAND()+RAND()+RAND())-6))-1)+PT_Y5_MC!R67)</x:f>
        <x:v>725213.5407468716</x:v>
      </x:c>
      <x:c r="R257" s="16" t="n">
        <x:f>MAX(0,Q257*(1+EXP((LN(1+Assumptions!$C$60)-0.5*Assumptions!$C$61^2)+Assumptions!$C$61*((RAND()+RAND()+RAND()+RAND()+RAND()+RAND()+RAND()+RAND()+RAND()+RAND()+RAND()+RAND())-6))-1)+PT_Y5_MC!S67)</x:f>
        <x:v>985374.9104147081</x:v>
      </x:c>
      <x:c r="S257" s="16" t="n">
        <x:f>MAX(0,R257*(1+EXP((LN(1+Assumptions!$C$60)-0.5*Assumptions!$C$61^2)+Assumptions!$C$61*((RAND()+RAND()+RAND()+RAND()+RAND()+RAND()+RAND()+RAND()+RAND()+RAND()+RAND()+RAND())-6))-1)+PT_Y5_MC!T67)</x:f>
        <x:v>984983.0453495777</x:v>
      </x:c>
      <x:c r="T257" s="16" t="n">
        <x:f>MAX(0,S257*(1+EXP((LN(1+Assumptions!$C$60)-0.5*Assumptions!$C$61^2)+Assumptions!$C$61*((RAND()+RAND()+RAND()+RAND()+RAND()+RAND()+RAND()+RAND()+RAND()+RAND()+RAND()+RAND())-6))-1)+PT_Y5_MC!U67)</x:f>
        <x:v>1064092.1424168514</x:v>
      </x:c>
      <x:c r="U257" s="16" t="n">
        <x:f>MAX(0,T257*(1+EXP((LN(1+Assumptions!$C$60)-0.5*Assumptions!$C$61^2)+Assumptions!$C$61*((RAND()+RAND()+RAND()+RAND()+RAND()+RAND()+RAND()+RAND()+RAND()+RAND()+RAND()+RAND())-6))-1)+PT_Y5_MC!V67)</x:f>
        <x:v>1131893.9566650838</x:v>
      </x:c>
      <x:c r="V257" s="16" t="n">
        <x:f>MAX(0,U257*(1+EXP((LN(1+Assumptions!$C$60)-0.5*Assumptions!$C$61^2)+Assumptions!$C$61*((RAND()+RAND()+RAND()+RAND()+RAND()+RAND()+RAND()+RAND()+RAND()+RAND()+RAND()+RAND())-6))-1)+PT_Y5_MC!W67)</x:f>
        <x:v>958028.7942808395</x:v>
      </x:c>
      <x:c r="W257" s="16" t="n">
        <x:f>MAX(0,V257*(1+EXP((LN(1+Assumptions!$C$60)-0.5*Assumptions!$C$61^2)+Assumptions!$C$61*((RAND()+RAND()+RAND()+RAND()+RAND()+RAND()+RAND()+RAND()+RAND()+RAND()+RAND()+RAND())-6))-1)+PT_Y5_MC!X67)</x:f>
        <x:v>1004032.4713462859</x:v>
      </x:c>
      <x:c r="X257" s="16" t="n">
        <x:f>MAX(0,W257*(1+EXP((LN(1+Assumptions!$C$60)-0.5*Assumptions!$C$61^2)+Assumptions!$C$61*((RAND()+RAND()+RAND()+RAND()+RAND()+RAND()+RAND()+RAND()+RAND()+RAND()+RAND()+RAND())-6))-1)+PT_Y5_MC!Y67)</x:f>
        <x:v>1052004.1212327662</x:v>
      </x:c>
      <x:c r="Y257" s="16" t="n">
        <x:f>MAX(0,X257*(1+EXP((LN(1+Assumptions!$C$60)-0.5*Assumptions!$C$61^2)+Assumptions!$C$61*((RAND()+RAND()+RAND()+RAND()+RAND()+RAND()+RAND()+RAND()+RAND()+RAND()+RAND()+RAND())-6))-1)+PT_Y5_MC!Z67)</x:f>
        <x:v>921663.1662139322</x:v>
      </x:c>
      <x:c r="Z257" s="16" t="n">
        <x:f>MAX(0,Y257*(1+EXP((LN(1+Assumptions!$C$60)-0.5*Assumptions!$C$61^2)+Assumptions!$C$61*((RAND()+RAND()+RAND()+RAND()+RAND()+RAND()+RAND()+RAND()+RAND()+RAND()+RAND()+RAND())-6))-1)+PT_Y5_MC!AA67)</x:f>
        <x:v>1045285.4768937945</x:v>
      </x:c>
      <x:c r="AA257" s="16" t="n">
        <x:f>MAX(0,Z257*(1+EXP((LN(1+Assumptions!$C$60)-0.5*Assumptions!$C$61^2)+Assumptions!$C$61*((RAND()+RAND()+RAND()+RAND()+RAND()+RAND()+RAND()+RAND()+RAND()+RAND()+RAND()+RAND())-6))-1)+PT_Y5_MC!AB67)</x:f>
        <x:v>1300087.6915138038</x:v>
      </x:c>
      <x:c r="AB257" s="16" t="n">
        <x:f>MAX(0,AA257*(1+EXP((LN(1+Assumptions!$C$60)-0.5*Assumptions!$C$61^2)+Assumptions!$C$61*((RAND()+RAND()+RAND()+RAND()+RAND()+RAND()+RAND()+RAND()+RAND()+RAND()+RAND()+RAND())-6))-1)+PT_Y5_MC!AC67)</x:f>
        <x:v>1427692.1469733003</x:v>
      </x:c>
      <x:c r="AC257" s="16" t="n">
        <x:f>MAX(0,AB257*(1+EXP((LN(1+Assumptions!$C$60)-0.5*Assumptions!$C$61^2)+Assumptions!$C$61*((RAND()+RAND()+RAND()+RAND()+RAND()+RAND()+RAND()+RAND()+RAND()+RAND()+RAND()+RAND())-6))-1)+PT_Y5_MC!AD67)</x:f>
        <x:v>1556304.7907047542</x:v>
      </x:c>
      <x:c r="AD257" s="16" t="n">
        <x:f>MAX(0,AC257*(1+EXP((LN(1+Assumptions!$C$60)-0.5*Assumptions!$C$61^2)+Assumptions!$C$61*((RAND()+RAND()+RAND()+RAND()+RAND()+RAND()+RAND()+RAND()+RAND()+RAND()+RAND()+RAND())-6))-1)+PT_Y5_MC!AE67)</x:f>
        <x:v>1665710.127720424</x:v>
      </x:c>
      <x:c r="AE257" s="16" t="n">
        <x:f>MAX(0,AD257*(1+EXP((LN(1+Assumptions!$C$60)-0.5*Assumptions!$C$61^2)+Assumptions!$C$61*((RAND()+RAND()+RAND()+RAND()+RAND()+RAND()+RAND()+RAND()+RAND()+RAND()+RAND()+RAND())-6))-1)+PT_Y5_MC!AF67)</x:f>
        <x:v>1718234.8214361721</x:v>
      </x:c>
      <x:c r="AF257" s="16" t="n">
        <x:f>MAX(0,AE257*(1+EXP((LN(1+Assumptions!$C$60)-0.5*Assumptions!$C$61^2)+Assumptions!$C$61*((RAND()+RAND()+RAND()+RAND()+RAND()+RAND()+RAND()+RAND()+RAND()+RAND()+RAND()+RAND())-6))-1)+PT_Y5_MC!AG67)</x:f>
        <x:v>1975206.0508003305</x:v>
      </x:c>
    </x:row>
    <x:row r="258">
      <x:c r="A258" s="39">
        <x:v>254</x:v>
      </x:c>
      <x:c r="B258" s="16" t="n">
        <x:f>PT_Y5_MC!C68</x:f>
        <x:v>1029031.25</x:v>
      </x:c>
      <x:c r="C258" s="16" t="n">
        <x:f>MAX(0,B258*(1+EXP((LN(1+Assumptions!$C$60)-0.5*Assumptions!$C$61^2)+Assumptions!$C$61*((RAND()+RAND()+RAND()+RAND()+RAND()+RAND()+RAND()+RAND()+RAND()+RAND()+RAND()+RAND())-6))-1)+PT_Y5_MC!D67)</x:f>
        <x:v>1112735.570665799</x:v>
      </x:c>
      <x:c r="D258" s="16" t="n">
        <x:f>MAX(0,C258*(1+EXP((LN(1+Assumptions!$C$60)-0.5*Assumptions!$C$61^2)+Assumptions!$C$61*((RAND()+RAND()+RAND()+RAND()+RAND()+RAND()+RAND()+RAND()+RAND()+RAND()+RAND()+RAND())-6))-1)+PT_Y5_MC!E67)</x:f>
        <x:v>1021371.9622692345</x:v>
      </x:c>
      <x:c r="E258" s="16" t="n">
        <x:f>MAX(0,D258*(1+EXP((LN(1+Assumptions!$C$60)-0.5*Assumptions!$C$61^2)+Assumptions!$C$61*((RAND()+RAND()+RAND()+RAND()+RAND()+RAND()+RAND()+RAND()+RAND()+RAND()+RAND()+RAND())-6))-1)+PT_Y5_MC!F67)</x:f>
        <x:v>1309666.1466164868</x:v>
      </x:c>
      <x:c r="F258" s="16" t="n">
        <x:f>MAX(0,E258*(1+EXP((LN(1+Assumptions!$C$60)-0.5*Assumptions!$C$61^2)+Assumptions!$C$61*((RAND()+RAND()+RAND()+RAND()+RAND()+RAND()+RAND()+RAND()+RAND()+RAND()+RAND()+RAND())-6))-1)+PT_Y5_MC!G67)</x:f>
        <x:v>1155914.2096896886</x:v>
      </x:c>
      <x:c r="G258" s="16" t="n">
        <x:f>MAX(0,F258*(1+EXP((LN(1+Assumptions!$C$60)-0.5*Assumptions!$C$61^2)+Assumptions!$C$61*((RAND()+RAND()+RAND()+RAND()+RAND()+RAND()+RAND()+RAND()+RAND()+RAND()+RAND()+RAND())-6))-1)+PT_Y5_MC!H67)</x:f>
        <x:v>1268391.1545562958</x:v>
      </x:c>
      <x:c r="H258" s="16" t="n">
        <x:f>MAX(0,G258*(1+EXP((LN(1+Assumptions!$C$60)-0.5*Assumptions!$C$61^2)+Assumptions!$C$61*((RAND()+RAND()+RAND()+RAND()+RAND()+RAND()+RAND()+RAND()+RAND()+RAND()+RAND()+RAND())-6))-1)+PT_Y5_MC!I67)</x:f>
        <x:v>1415701.853592708</x:v>
      </x:c>
      <x:c r="I258" s="16" t="n">
        <x:f>MAX(0,H258*(1+EXP((LN(1+Assumptions!$C$60)-0.5*Assumptions!$C$61^2)+Assumptions!$C$61*((RAND()+RAND()+RAND()+RAND()+RAND()+RAND()+RAND()+RAND()+RAND()+RAND()+RAND()+RAND())-6))-1)+PT_Y5_MC!J67)</x:f>
        <x:v>1194121.7410680102</x:v>
      </x:c>
      <x:c r="J258" s="16" t="n">
        <x:f>MAX(0,I258*(1+EXP((LN(1+Assumptions!$C$60)-0.5*Assumptions!$C$61^2)+Assumptions!$C$61*((RAND()+RAND()+RAND()+RAND()+RAND()+RAND()+RAND()+RAND()+RAND()+RAND()+RAND()+RAND())-6))-1)+PT_Y5_MC!K67)</x:f>
        <x:v>1706692.158417318</x:v>
      </x:c>
      <x:c r="K258" s="16" t="n">
        <x:f>MAX(0,J258*(1+EXP((LN(1+Assumptions!$C$60)-0.5*Assumptions!$C$61^2)+Assumptions!$C$61*((RAND()+RAND()+RAND()+RAND()+RAND()+RAND()+RAND()+RAND()+RAND()+RAND()+RAND()+RAND())-6))-1)+PT_Y5_MC!L67)</x:f>
        <x:v>1847090.7396650498</x:v>
      </x:c>
      <x:c r="L258" s="16" t="n">
        <x:f>MAX(0,K258*(1+EXP((LN(1+Assumptions!$C$60)-0.5*Assumptions!$C$61^2)+Assumptions!$C$61*((RAND()+RAND()+RAND()+RAND()+RAND()+RAND()+RAND()+RAND()+RAND()+RAND()+RAND()+RAND())-6))-1)+PT_Y5_MC!M67)</x:f>
        <x:v>2188744.7033845</x:v>
      </x:c>
      <x:c r="M258" s="16" t="n">
        <x:f>MAX(0,L258*(1+EXP((LN(1+Assumptions!$C$60)-0.5*Assumptions!$C$61^2)+Assumptions!$C$61*((RAND()+RAND()+RAND()+RAND()+RAND()+RAND()+RAND()+RAND()+RAND()+RAND()+RAND()+RAND())-6))-1)+PT_Y5_MC!N67)</x:f>
        <x:v>2502146.969533572</x:v>
      </x:c>
      <x:c r="N258" s="16" t="n">
        <x:f>MAX(0,M258*(1+EXP((LN(1+Assumptions!$C$60)-0.5*Assumptions!$C$61^2)+Assumptions!$C$61*((RAND()+RAND()+RAND()+RAND()+RAND()+RAND()+RAND()+RAND()+RAND()+RAND()+RAND()+RAND())-6))-1)+PT_Y5_MC!O67)</x:f>
        <x:v>1882871.655435174</x:v>
      </x:c>
      <x:c r="O258" s="16" t="n">
        <x:f>MAX(0,N258*(1+EXP((LN(1+Assumptions!$C$60)-0.5*Assumptions!$C$61^2)+Assumptions!$C$61*((RAND()+RAND()+RAND()+RAND()+RAND()+RAND()+RAND()+RAND()+RAND()+RAND()+RAND()+RAND())-6))-1)+PT_Y5_MC!P67)</x:f>
        <x:v>1867177.057319106</x:v>
      </x:c>
      <x:c r="P258" s="16" t="n">
        <x:f>MAX(0,O258*(1+EXP((LN(1+Assumptions!$C$60)-0.5*Assumptions!$C$61^2)+Assumptions!$C$61*((RAND()+RAND()+RAND()+RAND()+RAND()+RAND()+RAND()+RAND()+RAND()+RAND()+RAND()+RAND())-6))-1)+PT_Y5_MC!Q67)</x:f>
        <x:v>1992614.3985467302</x:v>
      </x:c>
      <x:c r="Q258" s="16" t="n">
        <x:f>MAX(0,P258*(1+EXP((LN(1+Assumptions!$C$60)-0.5*Assumptions!$C$61^2)+Assumptions!$C$61*((RAND()+RAND()+RAND()+RAND()+RAND()+RAND()+RAND()+RAND()+RAND()+RAND()+RAND()+RAND())-6))-1)+PT_Y5_MC!R67)</x:f>
        <x:v>2485434.186148163</x:v>
      </x:c>
      <x:c r="R258" s="16" t="n">
        <x:f>MAX(0,Q258*(1+EXP((LN(1+Assumptions!$C$60)-0.5*Assumptions!$C$61^2)+Assumptions!$C$61*((RAND()+RAND()+RAND()+RAND()+RAND()+RAND()+RAND()+RAND()+RAND()+RAND()+RAND()+RAND())-6))-1)+PT_Y5_MC!S67)</x:f>
        <x:v>2484942.7763590435</x:v>
      </x:c>
      <x:c r="S258" s="16" t="n">
        <x:f>MAX(0,R258*(1+EXP((LN(1+Assumptions!$C$60)-0.5*Assumptions!$C$61^2)+Assumptions!$C$61*((RAND()+RAND()+RAND()+RAND()+RAND()+RAND()+RAND()+RAND()+RAND()+RAND()+RAND()+RAND())-6))-1)+PT_Y5_MC!T67)</x:f>
        <x:v>3045816.350426517</x:v>
      </x:c>
      <x:c r="T258" s="16" t="n">
        <x:f>MAX(0,S258*(1+EXP((LN(1+Assumptions!$C$60)-0.5*Assumptions!$C$61^2)+Assumptions!$C$61*((RAND()+RAND()+RAND()+RAND()+RAND()+RAND()+RAND()+RAND()+RAND()+RAND()+RAND()+RAND())-6))-1)+PT_Y5_MC!U67)</x:f>
        <x:v>3519762.063029216</x:v>
      </x:c>
      <x:c r="U258" s="16" t="n">
        <x:f>MAX(0,T258*(1+EXP((LN(1+Assumptions!$C$60)-0.5*Assumptions!$C$61^2)+Assumptions!$C$61*((RAND()+RAND()+RAND()+RAND()+RAND()+RAND()+RAND()+RAND()+RAND()+RAND()+RAND()+RAND())-6))-1)+PT_Y5_MC!V67)</x:f>
        <x:v>3663910.110214173</x:v>
      </x:c>
      <x:c r="V258" s="16" t="n">
        <x:f>MAX(0,U258*(1+EXP((LN(1+Assumptions!$C$60)-0.5*Assumptions!$C$61^2)+Assumptions!$C$61*((RAND()+RAND()+RAND()+RAND()+RAND()+RAND()+RAND()+RAND()+RAND()+RAND()+RAND()+RAND())-6))-1)+PT_Y5_MC!W67)</x:f>
        <x:v>4968060.755236421</x:v>
      </x:c>
      <x:c r="W258" s="16" t="n">
        <x:f>MAX(0,V258*(1+EXP((LN(1+Assumptions!$C$60)-0.5*Assumptions!$C$61^2)+Assumptions!$C$61*((RAND()+RAND()+RAND()+RAND()+RAND()+RAND()+RAND()+RAND()+RAND()+RAND()+RAND()+RAND())-6))-1)+PT_Y5_MC!X67)</x:f>
        <x:v>3907620.6448840266</x:v>
      </x:c>
      <x:c r="X258" s="16" t="n">
        <x:f>MAX(0,W258*(1+EXP((LN(1+Assumptions!$C$60)-0.5*Assumptions!$C$61^2)+Assumptions!$C$61*((RAND()+RAND()+RAND()+RAND()+RAND()+RAND()+RAND()+RAND()+RAND()+RAND()+RAND()+RAND())-6))-1)+PT_Y5_MC!Y67)</x:f>
        <x:v>3821418.535424616</x:v>
      </x:c>
      <x:c r="Y258" s="16" t="n">
        <x:f>MAX(0,X258*(1+EXP((LN(1+Assumptions!$C$60)-0.5*Assumptions!$C$61^2)+Assumptions!$C$61*((RAND()+RAND()+RAND()+RAND()+RAND()+RAND()+RAND()+RAND()+RAND()+RAND()+RAND()+RAND())-6))-1)+PT_Y5_MC!Z67)</x:f>
        <x:v>3707123.4131761785</x:v>
      </x:c>
      <x:c r="Z258" s="16" t="n">
        <x:f>MAX(0,Y258*(1+EXP((LN(1+Assumptions!$C$60)-0.5*Assumptions!$C$61^2)+Assumptions!$C$61*((RAND()+RAND()+RAND()+RAND()+RAND()+RAND()+RAND()+RAND()+RAND()+RAND()+RAND()+RAND())-6))-1)+PT_Y5_MC!AA67)</x:f>
        <x:v>3691569.5853983173</x:v>
      </x:c>
      <x:c r="AA258" s="16" t="n">
        <x:f>MAX(0,Z258*(1+EXP((LN(1+Assumptions!$C$60)-0.5*Assumptions!$C$61^2)+Assumptions!$C$61*((RAND()+RAND()+RAND()+RAND()+RAND()+RAND()+RAND()+RAND()+RAND()+RAND()+RAND()+RAND())-6))-1)+PT_Y5_MC!AB67)</x:f>
        <x:v>3056027.005104073</x:v>
      </x:c>
      <x:c r="AB258" s="16" t="n">
        <x:f>MAX(0,AA258*(1+EXP((LN(1+Assumptions!$C$60)-0.5*Assumptions!$C$61^2)+Assumptions!$C$61*((RAND()+RAND()+RAND()+RAND()+RAND()+RAND()+RAND()+RAND()+RAND()+RAND()+RAND()+RAND())-6))-1)+PT_Y5_MC!AC67)</x:f>
        <x:v>3818353.733719286</x:v>
      </x:c>
      <x:c r="AC258" s="16" t="n">
        <x:f>MAX(0,AB258*(1+EXP((LN(1+Assumptions!$C$60)-0.5*Assumptions!$C$61^2)+Assumptions!$C$61*((RAND()+RAND()+RAND()+RAND()+RAND()+RAND()+RAND()+RAND()+RAND()+RAND()+RAND()+RAND())-6))-1)+PT_Y5_MC!AD67)</x:f>
        <x:v>4741650.726398547</x:v>
      </x:c>
      <x:c r="AD258" s="16" t="n">
        <x:f>MAX(0,AC258*(1+EXP((LN(1+Assumptions!$C$60)-0.5*Assumptions!$C$61^2)+Assumptions!$C$61*((RAND()+RAND()+RAND()+RAND()+RAND()+RAND()+RAND()+RAND()+RAND()+RAND()+RAND()+RAND())-6))-1)+PT_Y5_MC!AE67)</x:f>
        <x:v>4771722.191404334</x:v>
      </x:c>
      <x:c r="AE258" s="16" t="n">
        <x:f>MAX(0,AD258*(1+EXP((LN(1+Assumptions!$C$60)-0.5*Assumptions!$C$61^2)+Assumptions!$C$61*((RAND()+RAND()+RAND()+RAND()+RAND()+RAND()+RAND()+RAND()+RAND()+RAND()+RAND()+RAND())-6))-1)+PT_Y5_MC!AF67)</x:f>
        <x:v>5116914.754789572</x:v>
      </x:c>
      <x:c r="AF258" s="16" t="n">
        <x:f>MAX(0,AE258*(1+EXP((LN(1+Assumptions!$C$60)-0.5*Assumptions!$C$61^2)+Assumptions!$C$61*((RAND()+RAND()+RAND()+RAND()+RAND()+RAND()+RAND()+RAND()+RAND()+RAND()+RAND()+RAND())-6))-1)+PT_Y5_MC!AG67)</x:f>
        <x:v>6898789.280274227</x:v>
      </x:c>
    </x:row>
    <x:row r="259">
      <x:c r="A259" s="39">
        <x:v>255</x:v>
      </x:c>
      <x:c r="B259" s="16" t="n">
        <x:f>PT_Y5_MC!C68</x:f>
        <x:v>1029031.25</x:v>
      </x:c>
      <x:c r="C259" s="16" t="n">
        <x:f>MAX(0,B259*(1+EXP((LN(1+Assumptions!$C$60)-0.5*Assumptions!$C$61^2)+Assumptions!$C$61*((RAND()+RAND()+RAND()+RAND()+RAND()+RAND()+RAND()+RAND()+RAND()+RAND()+RAND()+RAND())-6))-1)+PT_Y5_MC!D67)</x:f>
        <x:v>1338970.211841072</x:v>
      </x:c>
      <x:c r="D259" s="16" t="n">
        <x:f>MAX(0,C259*(1+EXP((LN(1+Assumptions!$C$60)-0.5*Assumptions!$C$61^2)+Assumptions!$C$61*((RAND()+RAND()+RAND()+RAND()+RAND()+RAND()+RAND()+RAND()+RAND()+RAND()+RAND()+RAND())-6))-1)+PT_Y5_MC!E67)</x:f>
        <x:v>1557549.897841547</x:v>
      </x:c>
      <x:c r="E259" s="16" t="n">
        <x:f>MAX(0,D259*(1+EXP((LN(1+Assumptions!$C$60)-0.5*Assumptions!$C$61^2)+Assumptions!$C$61*((RAND()+RAND()+RAND()+RAND()+RAND()+RAND()+RAND()+RAND()+RAND()+RAND()+RAND()+RAND())-6))-1)+PT_Y5_MC!F67)</x:f>
        <x:v>1670922.2894438833</x:v>
      </x:c>
      <x:c r="F259" s="16" t="n">
        <x:f>MAX(0,E259*(1+EXP((LN(1+Assumptions!$C$60)-0.5*Assumptions!$C$61^2)+Assumptions!$C$61*((RAND()+RAND()+RAND()+RAND()+RAND()+RAND()+RAND()+RAND()+RAND()+RAND()+RAND()+RAND())-6))-1)+PT_Y5_MC!G67)</x:f>
        <x:v>1651528.5542090256</x:v>
      </x:c>
      <x:c r="G259" s="16" t="n">
        <x:f>MAX(0,F259*(1+EXP((LN(1+Assumptions!$C$60)-0.5*Assumptions!$C$61^2)+Assumptions!$C$61*((RAND()+RAND()+RAND()+RAND()+RAND()+RAND()+RAND()+RAND()+RAND()+RAND()+RAND()+RAND())-6))-1)+PT_Y5_MC!H67)</x:f>
        <x:v>1811591.4018422486</x:v>
      </x:c>
      <x:c r="H259" s="16" t="n">
        <x:f>MAX(0,G259*(1+EXP((LN(1+Assumptions!$C$60)-0.5*Assumptions!$C$61^2)+Assumptions!$C$61*((RAND()+RAND()+RAND()+RAND()+RAND()+RAND()+RAND()+RAND()+RAND()+RAND()+RAND()+RAND())-6))-1)+PT_Y5_MC!I67)</x:f>
        <x:v>1884975.9244039245</x:v>
      </x:c>
      <x:c r="I259" s="16" t="n">
        <x:f>MAX(0,H259*(1+EXP((LN(1+Assumptions!$C$60)-0.5*Assumptions!$C$61^2)+Assumptions!$C$61*((RAND()+RAND()+RAND()+RAND()+RAND()+RAND()+RAND()+RAND()+RAND()+RAND()+RAND()+RAND())-6))-1)+PT_Y5_MC!J67)</x:f>
        <x:v>2016088.259648808</x:v>
      </x:c>
      <x:c r="J259" s="16" t="n">
        <x:f>MAX(0,I259*(1+EXP((LN(1+Assumptions!$C$60)-0.5*Assumptions!$C$61^2)+Assumptions!$C$61*((RAND()+RAND()+RAND()+RAND()+RAND()+RAND()+RAND()+RAND()+RAND()+RAND()+RAND()+RAND())-6))-1)+PT_Y5_MC!K67)</x:f>
        <x:v>1802974.5841620085</x:v>
      </x:c>
      <x:c r="K259" s="16" t="n">
        <x:f>MAX(0,J259*(1+EXP((LN(1+Assumptions!$C$60)-0.5*Assumptions!$C$61^2)+Assumptions!$C$61*((RAND()+RAND()+RAND()+RAND()+RAND()+RAND()+RAND()+RAND()+RAND()+RAND()+RAND()+RAND())-6))-1)+PT_Y5_MC!L67)</x:f>
        <x:v>1708674.961456953</x:v>
      </x:c>
      <x:c r="L259" s="16" t="n">
        <x:f>MAX(0,K259*(1+EXP((LN(1+Assumptions!$C$60)-0.5*Assumptions!$C$61^2)+Assumptions!$C$61*((RAND()+RAND()+RAND()+RAND()+RAND()+RAND()+RAND()+RAND()+RAND()+RAND()+RAND()+RAND())-6))-1)+PT_Y5_MC!M67)</x:f>
        <x:v>1867647.2034568002</x:v>
      </x:c>
      <x:c r="M259" s="16" t="n">
        <x:f>MAX(0,L259*(1+EXP((LN(1+Assumptions!$C$60)-0.5*Assumptions!$C$61^2)+Assumptions!$C$61*((RAND()+RAND()+RAND()+RAND()+RAND()+RAND()+RAND()+RAND()+RAND()+RAND()+RAND()+RAND())-6))-1)+PT_Y5_MC!N67)</x:f>
        <x:v>1748257.6636827034</x:v>
      </x:c>
      <x:c r="N259" s="16" t="n">
        <x:f>MAX(0,M259*(1+EXP((LN(1+Assumptions!$C$60)-0.5*Assumptions!$C$61^2)+Assumptions!$C$61*((RAND()+RAND()+RAND()+RAND()+RAND()+RAND()+RAND()+RAND()+RAND()+RAND()+RAND()+RAND())-6))-1)+PT_Y5_MC!O67)</x:f>
        <x:v>1976477.2923817718</x:v>
      </x:c>
      <x:c r="O259" s="16" t="n">
        <x:f>MAX(0,N259*(1+EXP((LN(1+Assumptions!$C$60)-0.5*Assumptions!$C$61^2)+Assumptions!$C$61*((RAND()+RAND()+RAND()+RAND()+RAND()+RAND()+RAND()+RAND()+RAND()+RAND()+RAND()+RAND())-6))-1)+PT_Y5_MC!P67)</x:f>
        <x:v>2144743.700052877</x:v>
      </x:c>
      <x:c r="P259" s="16" t="n">
        <x:f>MAX(0,O259*(1+EXP((LN(1+Assumptions!$C$60)-0.5*Assumptions!$C$61^2)+Assumptions!$C$61*((RAND()+RAND()+RAND()+RAND()+RAND()+RAND()+RAND()+RAND()+RAND()+RAND()+RAND()+RAND())-6))-1)+PT_Y5_MC!Q67)</x:f>
        <x:v>2149994.5589904967</x:v>
      </x:c>
      <x:c r="Q259" s="16" t="n">
        <x:f>MAX(0,P259*(1+EXP((LN(1+Assumptions!$C$60)-0.5*Assumptions!$C$61^2)+Assumptions!$C$61*((RAND()+RAND()+RAND()+RAND()+RAND()+RAND()+RAND()+RAND()+RAND()+RAND()+RAND()+RAND())-6))-1)+PT_Y5_MC!R67)</x:f>
        <x:v>2053221.31805246</x:v>
      </x:c>
      <x:c r="R259" s="16" t="n">
        <x:f>MAX(0,Q259*(1+EXP((LN(1+Assumptions!$C$60)-0.5*Assumptions!$C$61^2)+Assumptions!$C$61*((RAND()+RAND()+RAND()+RAND()+RAND()+RAND()+RAND()+RAND()+RAND()+RAND()+RAND()+RAND())-6))-1)+PT_Y5_MC!S67)</x:f>
        <x:v>2511761.5793502894</x:v>
      </x:c>
      <x:c r="S259" s="16" t="n">
        <x:f>MAX(0,R259*(1+EXP((LN(1+Assumptions!$C$60)-0.5*Assumptions!$C$61^2)+Assumptions!$C$61*((RAND()+RAND()+RAND()+RAND()+RAND()+RAND()+RAND()+RAND()+RAND()+RAND()+RAND()+RAND())-6))-1)+PT_Y5_MC!T67)</x:f>
        <x:v>2949290.4241831847</x:v>
      </x:c>
      <x:c r="T259" s="16" t="n">
        <x:f>MAX(0,S259*(1+EXP((LN(1+Assumptions!$C$60)-0.5*Assumptions!$C$61^2)+Assumptions!$C$61*((RAND()+RAND()+RAND()+RAND()+RAND()+RAND()+RAND()+RAND()+RAND()+RAND()+RAND()+RAND())-6))-1)+PT_Y5_MC!U67)</x:f>
        <x:v>3752960.650215338</x:v>
      </x:c>
      <x:c r="U259" s="16" t="n">
        <x:f>MAX(0,T259*(1+EXP((LN(1+Assumptions!$C$60)-0.5*Assumptions!$C$61^2)+Assumptions!$C$61*((RAND()+RAND()+RAND()+RAND()+RAND()+RAND()+RAND()+RAND()+RAND()+RAND()+RAND()+RAND())-6))-1)+PT_Y5_MC!V67)</x:f>
        <x:v>3084558.2257661265</x:v>
      </x:c>
      <x:c r="V259" s="16" t="n">
        <x:f>MAX(0,U259*(1+EXP((LN(1+Assumptions!$C$60)-0.5*Assumptions!$C$61^2)+Assumptions!$C$61*((RAND()+RAND()+RAND()+RAND()+RAND()+RAND()+RAND()+RAND()+RAND()+RAND()+RAND()+RAND())-6))-1)+PT_Y5_MC!W67)</x:f>
        <x:v>3509853.381159062</x:v>
      </x:c>
      <x:c r="W259" s="16" t="n">
        <x:f>MAX(0,V259*(1+EXP((LN(1+Assumptions!$C$60)-0.5*Assumptions!$C$61^2)+Assumptions!$C$61*((RAND()+RAND()+RAND()+RAND()+RAND()+RAND()+RAND()+RAND()+RAND()+RAND()+RAND()+RAND())-6))-1)+PT_Y5_MC!X67)</x:f>
        <x:v>3223367.438778799</x:v>
      </x:c>
      <x:c r="X259" s="16" t="n">
        <x:f>MAX(0,W259*(1+EXP((LN(1+Assumptions!$C$60)-0.5*Assumptions!$C$61^2)+Assumptions!$C$61*((RAND()+RAND()+RAND()+RAND()+RAND()+RAND()+RAND()+RAND()+RAND()+RAND()+RAND()+RAND())-6))-1)+PT_Y5_MC!Y67)</x:f>
        <x:v>3419387.2411704</x:v>
      </x:c>
      <x:c r="Y259" s="16" t="n">
        <x:f>MAX(0,X259*(1+EXP((LN(1+Assumptions!$C$60)-0.5*Assumptions!$C$61^2)+Assumptions!$C$61*((RAND()+RAND()+RAND()+RAND()+RAND()+RAND()+RAND()+RAND()+RAND()+RAND()+RAND()+RAND())-6))-1)+PT_Y5_MC!Z67)</x:f>
        <x:v>3584636.5816820976</x:v>
      </x:c>
      <x:c r="Z259" s="16" t="n">
        <x:f>MAX(0,Y259*(1+EXP((LN(1+Assumptions!$C$60)-0.5*Assumptions!$C$61^2)+Assumptions!$C$61*((RAND()+RAND()+RAND()+RAND()+RAND()+RAND()+RAND()+RAND()+RAND()+RAND()+RAND()+RAND())-6))-1)+PT_Y5_MC!AA67)</x:f>
        <x:v>3756884.060409759</x:v>
      </x:c>
      <x:c r="AA259" s="16" t="n">
        <x:f>MAX(0,Z259*(1+EXP((LN(1+Assumptions!$C$60)-0.5*Assumptions!$C$61^2)+Assumptions!$C$61*((RAND()+RAND()+RAND()+RAND()+RAND()+RAND()+RAND()+RAND()+RAND()+RAND()+RAND()+RAND())-6))-1)+PT_Y5_MC!AB67)</x:f>
        <x:v>5036234.535332861</x:v>
      </x:c>
      <x:c r="AB259" s="16" t="n">
        <x:f>MAX(0,AA259*(1+EXP((LN(1+Assumptions!$C$60)-0.5*Assumptions!$C$61^2)+Assumptions!$C$61*((RAND()+RAND()+RAND()+RAND()+RAND()+RAND()+RAND()+RAND()+RAND()+RAND()+RAND()+RAND())-6))-1)+PT_Y5_MC!AC67)</x:f>
        <x:v>5552774.779183728</x:v>
      </x:c>
      <x:c r="AC259" s="16" t="n">
        <x:f>MAX(0,AB259*(1+EXP((LN(1+Assumptions!$C$60)-0.5*Assumptions!$C$61^2)+Assumptions!$C$61*((RAND()+RAND()+RAND()+RAND()+RAND()+RAND()+RAND()+RAND()+RAND()+RAND()+RAND()+RAND())-6))-1)+PT_Y5_MC!AD67)</x:f>
        <x:v>7043531.406960522</x:v>
      </x:c>
      <x:c r="AD259" s="16" t="n">
        <x:f>MAX(0,AC259*(1+EXP((LN(1+Assumptions!$C$60)-0.5*Assumptions!$C$61^2)+Assumptions!$C$61*((RAND()+RAND()+RAND()+RAND()+RAND()+RAND()+RAND()+RAND()+RAND()+RAND()+RAND()+RAND())-6))-1)+PT_Y5_MC!AE67)</x:f>
        <x:v>8373244.1703286655</x:v>
      </x:c>
      <x:c r="AE259" s="16" t="n">
        <x:f>MAX(0,AD259*(1+EXP((LN(1+Assumptions!$C$60)-0.5*Assumptions!$C$61^2)+Assumptions!$C$61*((RAND()+RAND()+RAND()+RAND()+RAND()+RAND()+RAND()+RAND()+RAND()+RAND()+RAND()+RAND())-6))-1)+PT_Y5_MC!AF67)</x:f>
        <x:v>9522938.87343953</x:v>
      </x:c>
      <x:c r="AF259" s="16" t="n">
        <x:f>MAX(0,AE259*(1+EXP((LN(1+Assumptions!$C$60)-0.5*Assumptions!$C$61^2)+Assumptions!$C$61*((RAND()+RAND()+RAND()+RAND()+RAND()+RAND()+RAND()+RAND()+RAND()+RAND()+RAND()+RAND())-6))-1)+PT_Y5_MC!AG67)</x:f>
        <x:v>9346578.49775989</x:v>
      </x:c>
    </x:row>
    <x:row r="260">
      <x:c r="A260" s="39">
        <x:v>256</x:v>
      </x:c>
      <x:c r="B260" s="16" t="n">
        <x:f>PT_Y5_MC!C68</x:f>
        <x:v>1029031.25</x:v>
      </x:c>
      <x:c r="C260" s="16" t="n">
        <x:f>MAX(0,B260*(1+EXP((LN(1+Assumptions!$C$60)-0.5*Assumptions!$C$61^2)+Assumptions!$C$61*((RAND()+RAND()+RAND()+RAND()+RAND()+RAND()+RAND()+RAND()+RAND()+RAND()+RAND()+RAND())-6))-1)+PT_Y5_MC!D67)</x:f>
        <x:v>1147287.0118547254</x:v>
      </x:c>
      <x:c r="D260" s="16" t="n">
        <x:f>MAX(0,C260*(1+EXP((LN(1+Assumptions!$C$60)-0.5*Assumptions!$C$61^2)+Assumptions!$C$61*((RAND()+RAND()+RAND()+RAND()+RAND()+RAND()+RAND()+RAND()+RAND()+RAND()+RAND()+RAND())-6))-1)+PT_Y5_MC!E67)</x:f>
        <x:v>1456084.929118468</x:v>
      </x:c>
      <x:c r="E260" s="16" t="n">
        <x:f>MAX(0,D260*(1+EXP((LN(1+Assumptions!$C$60)-0.5*Assumptions!$C$61^2)+Assumptions!$C$61*((RAND()+RAND()+RAND()+RAND()+RAND()+RAND()+RAND()+RAND()+RAND()+RAND()+RAND()+RAND())-6))-1)+PT_Y5_MC!F67)</x:f>
        <x:v>1613419.4290132464</x:v>
      </x:c>
      <x:c r="F260" s="16" t="n">
        <x:f>MAX(0,E260*(1+EXP((LN(1+Assumptions!$C$60)-0.5*Assumptions!$C$61^2)+Assumptions!$C$61*((RAND()+RAND()+RAND()+RAND()+RAND()+RAND()+RAND()+RAND()+RAND()+RAND()+RAND()+RAND())-6))-1)+PT_Y5_MC!G67)</x:f>
        <x:v>1641948.9110760211</x:v>
      </x:c>
      <x:c r="G260" s="16" t="n">
        <x:f>MAX(0,F260*(1+EXP((LN(1+Assumptions!$C$60)-0.5*Assumptions!$C$61^2)+Assumptions!$C$61*((RAND()+RAND()+RAND()+RAND()+RAND()+RAND()+RAND()+RAND()+RAND()+RAND()+RAND()+RAND())-6))-1)+PT_Y5_MC!H67)</x:f>
        <x:v>1238583.584692215</x:v>
      </x:c>
      <x:c r="H260" s="16" t="n">
        <x:f>MAX(0,G260*(1+EXP((LN(1+Assumptions!$C$60)-0.5*Assumptions!$C$61^2)+Assumptions!$C$61*((RAND()+RAND()+RAND()+RAND()+RAND()+RAND()+RAND()+RAND()+RAND()+RAND()+RAND()+RAND())-6))-1)+PT_Y5_MC!I67)</x:f>
        <x:v>1281711.9438679928</x:v>
      </x:c>
      <x:c r="I260" s="16" t="n">
        <x:f>MAX(0,H260*(1+EXP((LN(1+Assumptions!$C$60)-0.5*Assumptions!$C$61^2)+Assumptions!$C$61*((RAND()+RAND()+RAND()+RAND()+RAND()+RAND()+RAND()+RAND()+RAND()+RAND()+RAND()+RAND())-6))-1)+PT_Y5_MC!J67)</x:f>
        <x:v>1438126.5498552357</x:v>
      </x:c>
      <x:c r="J260" s="16" t="n">
        <x:f>MAX(0,I260*(1+EXP((LN(1+Assumptions!$C$60)-0.5*Assumptions!$C$61^2)+Assumptions!$C$61*((RAND()+RAND()+RAND()+RAND()+RAND()+RAND()+RAND()+RAND()+RAND()+RAND()+RAND()+RAND())-6))-1)+PT_Y5_MC!K67)</x:f>
        <x:v>1497482.7878033952</x:v>
      </x:c>
      <x:c r="K260" s="16" t="n">
        <x:f>MAX(0,J260*(1+EXP((LN(1+Assumptions!$C$60)-0.5*Assumptions!$C$61^2)+Assumptions!$C$61*((RAND()+RAND()+RAND()+RAND()+RAND()+RAND()+RAND()+RAND()+RAND()+RAND()+RAND()+RAND())-6))-1)+PT_Y5_MC!L67)</x:f>
        <x:v>1683161.7567925716</x:v>
      </x:c>
      <x:c r="L260" s="16" t="n">
        <x:f>MAX(0,K260*(1+EXP((LN(1+Assumptions!$C$60)-0.5*Assumptions!$C$61^2)+Assumptions!$C$61*((RAND()+RAND()+RAND()+RAND()+RAND()+RAND()+RAND()+RAND()+RAND()+RAND()+RAND()+RAND())-6))-1)+PT_Y5_MC!M67)</x:f>
        <x:v>1513664.3963317068</x:v>
      </x:c>
      <x:c r="M260" s="16" t="n">
        <x:f>MAX(0,L260*(1+EXP((LN(1+Assumptions!$C$60)-0.5*Assumptions!$C$61^2)+Assumptions!$C$61*((RAND()+RAND()+RAND()+RAND()+RAND()+RAND()+RAND()+RAND()+RAND()+RAND()+RAND()+RAND())-6))-1)+PT_Y5_MC!N67)</x:f>
        <x:v>1545969.3374398337</x:v>
      </x:c>
      <x:c r="N260" s="16" t="n">
        <x:f>MAX(0,M260*(1+EXP((LN(1+Assumptions!$C$60)-0.5*Assumptions!$C$61^2)+Assumptions!$C$61*((RAND()+RAND()+RAND()+RAND()+RAND()+RAND()+RAND()+RAND()+RAND()+RAND()+RAND()+RAND())-6))-1)+PT_Y5_MC!O67)</x:f>
        <x:v>1626372.0745332288</x:v>
      </x:c>
      <x:c r="O260" s="16" t="n">
        <x:f>MAX(0,N260*(1+EXP((LN(1+Assumptions!$C$60)-0.5*Assumptions!$C$61^2)+Assumptions!$C$61*((RAND()+RAND()+RAND()+RAND()+RAND()+RAND()+RAND()+RAND()+RAND()+RAND()+RAND()+RAND())-6))-1)+PT_Y5_MC!P67)</x:f>
        <x:v>1675471.6544425078</x:v>
      </x:c>
      <x:c r="P260" s="16" t="n">
        <x:f>MAX(0,O260*(1+EXP((LN(1+Assumptions!$C$60)-0.5*Assumptions!$C$61^2)+Assumptions!$C$61*((RAND()+RAND()+RAND()+RAND()+RAND()+RAND()+RAND()+RAND()+RAND()+RAND()+RAND()+RAND())-6))-1)+PT_Y5_MC!Q67)</x:f>
        <x:v>2466449.155650616</x:v>
      </x:c>
      <x:c r="Q260" s="16" t="n">
        <x:f>MAX(0,P260*(1+EXP((LN(1+Assumptions!$C$60)-0.5*Assumptions!$C$61^2)+Assumptions!$C$61*((RAND()+RAND()+RAND()+RAND()+RAND()+RAND()+RAND()+RAND()+RAND()+RAND()+RAND()+RAND())-6))-1)+PT_Y5_MC!R67)</x:f>
        <x:v>2227116.785150807</x:v>
      </x:c>
      <x:c r="R260" s="16" t="n">
        <x:f>MAX(0,Q260*(1+EXP((LN(1+Assumptions!$C$60)-0.5*Assumptions!$C$61^2)+Assumptions!$C$61*((RAND()+RAND()+RAND()+RAND()+RAND()+RAND()+RAND()+RAND()+RAND()+RAND()+RAND()+RAND())-6))-1)+PT_Y5_MC!S67)</x:f>
        <x:v>2777073.3206813866</x:v>
      </x:c>
      <x:c r="S260" s="16" t="n">
        <x:f>MAX(0,R260*(1+EXP((LN(1+Assumptions!$C$60)-0.5*Assumptions!$C$61^2)+Assumptions!$C$61*((RAND()+RAND()+RAND()+RAND()+RAND()+RAND()+RAND()+RAND()+RAND()+RAND()+RAND()+RAND())-6))-1)+PT_Y5_MC!T67)</x:f>
        <x:v>2142545.4376792554</x:v>
      </x:c>
      <x:c r="T260" s="16" t="n">
        <x:f>MAX(0,S260*(1+EXP((LN(1+Assumptions!$C$60)-0.5*Assumptions!$C$61^2)+Assumptions!$C$61*((RAND()+RAND()+RAND()+RAND()+RAND()+RAND()+RAND()+RAND()+RAND()+RAND()+RAND()+RAND())-6))-1)+PT_Y5_MC!U67)</x:f>
        <x:v>2458869.588652526</x:v>
      </x:c>
      <x:c r="U260" s="16" t="n">
        <x:f>MAX(0,T260*(1+EXP((LN(1+Assumptions!$C$60)-0.5*Assumptions!$C$61^2)+Assumptions!$C$61*((RAND()+RAND()+RAND()+RAND()+RAND()+RAND()+RAND()+RAND()+RAND()+RAND()+RAND()+RAND())-6))-1)+PT_Y5_MC!V67)</x:f>
        <x:v>2071494.9225021189</x:v>
      </x:c>
      <x:c r="V260" s="16" t="n">
        <x:f>MAX(0,U260*(1+EXP((LN(1+Assumptions!$C$60)-0.5*Assumptions!$C$61^2)+Assumptions!$C$61*((RAND()+RAND()+RAND()+RAND()+RAND()+RAND()+RAND()+RAND()+RAND()+RAND()+RAND()+RAND())-6))-1)+PT_Y5_MC!W67)</x:f>
        <x:v>1884555.5195767246</x:v>
      </x:c>
      <x:c r="W260" s="16" t="n">
        <x:f>MAX(0,V260*(1+EXP((LN(1+Assumptions!$C$60)-0.5*Assumptions!$C$61^2)+Assumptions!$C$61*((RAND()+RAND()+RAND()+RAND()+RAND()+RAND()+RAND()+RAND()+RAND()+RAND()+RAND()+RAND())-6))-1)+PT_Y5_MC!X67)</x:f>
        <x:v>1751975.7184597906</x:v>
      </x:c>
      <x:c r="X260" s="16" t="n">
        <x:f>MAX(0,W260*(1+EXP((LN(1+Assumptions!$C$60)-0.5*Assumptions!$C$61^2)+Assumptions!$C$61*((RAND()+RAND()+RAND()+RAND()+RAND()+RAND()+RAND()+RAND()+RAND()+RAND()+RAND()+RAND())-6))-1)+PT_Y5_MC!Y67)</x:f>
        <x:v>1606845.6434367</x:v>
      </x:c>
      <x:c r="Y260" s="16" t="n">
        <x:f>MAX(0,X260*(1+EXP((LN(1+Assumptions!$C$60)-0.5*Assumptions!$C$61^2)+Assumptions!$C$61*((RAND()+RAND()+RAND()+RAND()+RAND()+RAND()+RAND()+RAND()+RAND()+RAND()+RAND()+RAND())-6))-1)+PT_Y5_MC!Z67)</x:f>
        <x:v>1812676.0759095594</x:v>
      </x:c>
      <x:c r="Z260" s="16" t="n">
        <x:f>MAX(0,Y260*(1+EXP((LN(1+Assumptions!$C$60)-0.5*Assumptions!$C$61^2)+Assumptions!$C$61*((RAND()+RAND()+RAND()+RAND()+RAND()+RAND()+RAND()+RAND()+RAND()+RAND()+RAND()+RAND())-6))-1)+PT_Y5_MC!AA67)</x:f>
        <x:v>1871765.1120959108</x:v>
      </x:c>
      <x:c r="AA260" s="16" t="n">
        <x:f>MAX(0,Z260*(1+EXP((LN(1+Assumptions!$C$60)-0.5*Assumptions!$C$61^2)+Assumptions!$C$61*((RAND()+RAND()+RAND()+RAND()+RAND()+RAND()+RAND()+RAND()+RAND()+RAND()+RAND()+RAND())-6))-1)+PT_Y5_MC!AB67)</x:f>
        <x:v>1899847.097226057</x:v>
      </x:c>
      <x:c r="AB260" s="16" t="n">
        <x:f>MAX(0,AA260*(1+EXP((LN(1+Assumptions!$C$60)-0.5*Assumptions!$C$61^2)+Assumptions!$C$61*((RAND()+RAND()+RAND()+RAND()+RAND()+RAND()+RAND()+RAND()+RAND()+RAND()+RAND()+RAND())-6))-1)+PT_Y5_MC!AC67)</x:f>
        <x:v>2704942.724054419</x:v>
      </x:c>
      <x:c r="AC260" s="16" t="n">
        <x:f>MAX(0,AB260*(1+EXP((LN(1+Assumptions!$C$60)-0.5*Assumptions!$C$61^2)+Assumptions!$C$61*((RAND()+RAND()+RAND()+RAND()+RAND()+RAND()+RAND()+RAND()+RAND()+RAND()+RAND()+RAND())-6))-1)+PT_Y5_MC!AD67)</x:f>
        <x:v>3082509.0374273267</x:v>
      </x:c>
      <x:c r="AD260" s="16" t="n">
        <x:f>MAX(0,AC260*(1+EXP((LN(1+Assumptions!$C$60)-0.5*Assumptions!$C$61^2)+Assumptions!$C$61*((RAND()+RAND()+RAND()+RAND()+RAND()+RAND()+RAND()+RAND()+RAND()+RAND()+RAND()+RAND())-6))-1)+PT_Y5_MC!AE67)</x:f>
        <x:v>3338232.643854771</x:v>
      </x:c>
      <x:c r="AE260" s="16" t="n">
        <x:f>MAX(0,AD260*(1+EXP((LN(1+Assumptions!$C$60)-0.5*Assumptions!$C$61^2)+Assumptions!$C$61*((RAND()+RAND()+RAND()+RAND()+RAND()+RAND()+RAND()+RAND()+RAND()+RAND()+RAND()+RAND())-6))-1)+PT_Y5_MC!AF67)</x:f>
        <x:v>3148848.027495615</x:v>
      </x:c>
      <x:c r="AF260" s="16" t="n">
        <x:f>MAX(0,AE260*(1+EXP((LN(1+Assumptions!$C$60)-0.5*Assumptions!$C$61^2)+Assumptions!$C$61*((RAND()+RAND()+RAND()+RAND()+RAND()+RAND()+RAND()+RAND()+RAND()+RAND()+RAND()+RAND())-6))-1)+PT_Y5_MC!AG67)</x:f>
        <x:v>2603255.744104474</x:v>
      </x:c>
    </x:row>
    <x:row r="261">
      <x:c r="A261" s="39">
        <x:v>257</x:v>
      </x:c>
      <x:c r="B261" s="16" t="n">
        <x:f>PT_Y5_MC!C68</x:f>
        <x:v>1029031.25</x:v>
      </x:c>
      <x:c r="C261" s="16" t="n">
        <x:f>MAX(0,B261*(1+EXP((LN(1+Assumptions!$C$60)-0.5*Assumptions!$C$61^2)+Assumptions!$C$61*((RAND()+RAND()+RAND()+RAND()+RAND()+RAND()+RAND()+RAND()+RAND()+RAND()+RAND()+RAND())-6))-1)+PT_Y5_MC!D67)</x:f>
        <x:v>925174.9857703814</x:v>
      </x:c>
      <x:c r="D261" s="16" t="n">
        <x:f>MAX(0,C261*(1+EXP((LN(1+Assumptions!$C$60)-0.5*Assumptions!$C$61^2)+Assumptions!$C$61*((RAND()+RAND()+RAND()+RAND()+RAND()+RAND()+RAND()+RAND()+RAND()+RAND()+RAND()+RAND())-6))-1)+PT_Y5_MC!E67)</x:f>
        <x:v>1024696.9530205876</x:v>
      </x:c>
      <x:c r="E261" s="16" t="n">
        <x:f>MAX(0,D261*(1+EXP((LN(1+Assumptions!$C$60)-0.5*Assumptions!$C$61^2)+Assumptions!$C$61*((RAND()+RAND()+RAND()+RAND()+RAND()+RAND()+RAND()+RAND()+RAND()+RAND()+RAND()+RAND())-6))-1)+PT_Y5_MC!F67)</x:f>
        <x:v>1094344.1597949425</x:v>
      </x:c>
      <x:c r="F261" s="16" t="n">
        <x:f>MAX(0,E261*(1+EXP((LN(1+Assumptions!$C$60)-0.5*Assumptions!$C$61^2)+Assumptions!$C$61*((RAND()+RAND()+RAND()+RAND()+RAND()+RAND()+RAND()+RAND()+RAND()+RAND()+RAND()+RAND())-6))-1)+PT_Y5_MC!G67)</x:f>
        <x:v>1150055.5902375972</x:v>
      </x:c>
      <x:c r="G261" s="16" t="n">
        <x:f>MAX(0,F261*(1+EXP((LN(1+Assumptions!$C$60)-0.5*Assumptions!$C$61^2)+Assumptions!$C$61*((RAND()+RAND()+RAND()+RAND()+RAND()+RAND()+RAND()+RAND()+RAND()+RAND()+RAND()+RAND())-6))-1)+PT_Y5_MC!H67)</x:f>
        <x:v>1270761.502263501</x:v>
      </x:c>
      <x:c r="H261" s="16" t="n">
        <x:f>MAX(0,G261*(1+EXP((LN(1+Assumptions!$C$60)-0.5*Assumptions!$C$61^2)+Assumptions!$C$61*((RAND()+RAND()+RAND()+RAND()+RAND()+RAND()+RAND()+RAND()+RAND()+RAND()+RAND()+RAND())-6))-1)+PT_Y5_MC!I67)</x:f>
        <x:v>1286730.1506319046</x:v>
      </x:c>
      <x:c r="I261" s="16" t="n">
        <x:f>MAX(0,H261*(1+EXP((LN(1+Assumptions!$C$60)-0.5*Assumptions!$C$61^2)+Assumptions!$C$61*((RAND()+RAND()+RAND()+RAND()+RAND()+RAND()+RAND()+RAND()+RAND()+RAND()+RAND()+RAND())-6))-1)+PT_Y5_MC!J67)</x:f>
        <x:v>1237251.1370359948</x:v>
      </x:c>
      <x:c r="J261" s="16" t="n">
        <x:f>MAX(0,I261*(1+EXP((LN(1+Assumptions!$C$60)-0.5*Assumptions!$C$61^2)+Assumptions!$C$61*((RAND()+RAND()+RAND()+RAND()+RAND()+RAND()+RAND()+RAND()+RAND()+RAND()+RAND()+RAND())-6))-1)+PT_Y5_MC!K67)</x:f>
        <x:v>1266286.4195030108</x:v>
      </x:c>
      <x:c r="K261" s="16" t="n">
        <x:f>MAX(0,J261*(1+EXP((LN(1+Assumptions!$C$60)-0.5*Assumptions!$C$61^2)+Assumptions!$C$61*((RAND()+RAND()+RAND()+RAND()+RAND()+RAND()+RAND()+RAND()+RAND()+RAND()+RAND()+RAND())-6))-1)+PT_Y5_MC!L67)</x:f>
        <x:v>1137747.8510630527</x:v>
      </x:c>
      <x:c r="L261" s="16" t="n">
        <x:f>MAX(0,K261*(1+EXP((LN(1+Assumptions!$C$60)-0.5*Assumptions!$C$61^2)+Assumptions!$C$61*((RAND()+RAND()+RAND()+RAND()+RAND()+RAND()+RAND()+RAND()+RAND()+RAND()+RAND()+RAND())-6))-1)+PT_Y5_MC!M67)</x:f>
        <x:v>1225790.9284654602</x:v>
      </x:c>
      <x:c r="M261" s="16" t="n">
        <x:f>MAX(0,L261*(1+EXP((LN(1+Assumptions!$C$60)-0.5*Assumptions!$C$61^2)+Assumptions!$C$61*((RAND()+RAND()+RAND()+RAND()+RAND()+RAND()+RAND()+RAND()+RAND()+RAND()+RAND()+RAND())-6))-1)+PT_Y5_MC!N67)</x:f>
        <x:v>1373549.6090231163</x:v>
      </x:c>
      <x:c r="N261" s="16" t="n">
        <x:f>MAX(0,M261*(1+EXP((LN(1+Assumptions!$C$60)-0.5*Assumptions!$C$61^2)+Assumptions!$C$61*((RAND()+RAND()+RAND()+RAND()+RAND()+RAND()+RAND()+RAND()+RAND()+RAND()+RAND()+RAND())-6))-1)+PT_Y5_MC!O67)</x:f>
        <x:v>1637271.9332816186</x:v>
      </x:c>
      <x:c r="O261" s="16" t="n">
        <x:f>MAX(0,N261*(1+EXP((LN(1+Assumptions!$C$60)-0.5*Assumptions!$C$61^2)+Assumptions!$C$61*((RAND()+RAND()+RAND()+RAND()+RAND()+RAND()+RAND()+RAND()+RAND()+RAND()+RAND()+RAND())-6))-1)+PT_Y5_MC!P67)</x:f>
        <x:v>2207984.954723223</x:v>
      </x:c>
      <x:c r="P261" s="16" t="n">
        <x:f>MAX(0,O261*(1+EXP((LN(1+Assumptions!$C$60)-0.5*Assumptions!$C$61^2)+Assumptions!$C$61*((RAND()+RAND()+RAND()+RAND()+RAND()+RAND()+RAND()+RAND()+RAND()+RAND()+RAND()+RAND())-6))-1)+PT_Y5_MC!Q67)</x:f>
        <x:v>2370554.0507322373</x:v>
      </x:c>
      <x:c r="Q261" s="16" t="n">
        <x:f>MAX(0,P261*(1+EXP((LN(1+Assumptions!$C$60)-0.5*Assumptions!$C$61^2)+Assumptions!$C$61*((RAND()+RAND()+RAND()+RAND()+RAND()+RAND()+RAND()+RAND()+RAND()+RAND()+RAND()+RAND())-6))-1)+PT_Y5_MC!R67)</x:f>
        <x:v>3172968.950343514</x:v>
      </x:c>
      <x:c r="R261" s="16" t="n">
        <x:f>MAX(0,Q261*(1+EXP((LN(1+Assumptions!$C$60)-0.5*Assumptions!$C$61^2)+Assumptions!$C$61*((RAND()+RAND()+RAND()+RAND()+RAND()+RAND()+RAND()+RAND()+RAND()+RAND()+RAND()+RAND())-6))-1)+PT_Y5_MC!S67)</x:f>
        <x:v>3994338.9438940655</x:v>
      </x:c>
      <x:c r="S261" s="16" t="n">
        <x:f>MAX(0,R261*(1+EXP((LN(1+Assumptions!$C$60)-0.5*Assumptions!$C$61^2)+Assumptions!$C$61*((RAND()+RAND()+RAND()+RAND()+RAND()+RAND()+RAND()+RAND()+RAND()+RAND()+RAND()+RAND())-6))-1)+PT_Y5_MC!T67)</x:f>
        <x:v>4642580.005759337</x:v>
      </x:c>
      <x:c r="T261" s="16" t="n">
        <x:f>MAX(0,S261*(1+EXP((LN(1+Assumptions!$C$60)-0.5*Assumptions!$C$61^2)+Assumptions!$C$61*((RAND()+RAND()+RAND()+RAND()+RAND()+RAND()+RAND()+RAND()+RAND()+RAND()+RAND()+RAND())-6))-1)+PT_Y5_MC!U67)</x:f>
        <x:v>4829256.881443547</x:v>
      </x:c>
      <x:c r="U261" s="16" t="n">
        <x:f>MAX(0,T261*(1+EXP((LN(1+Assumptions!$C$60)-0.5*Assumptions!$C$61^2)+Assumptions!$C$61*((RAND()+RAND()+RAND()+RAND()+RAND()+RAND()+RAND()+RAND()+RAND()+RAND()+RAND()+RAND())-6))-1)+PT_Y5_MC!V67)</x:f>
        <x:v>5535979.025019691</x:v>
      </x:c>
      <x:c r="V261" s="16" t="n">
        <x:f>MAX(0,U261*(1+EXP((LN(1+Assumptions!$C$60)-0.5*Assumptions!$C$61^2)+Assumptions!$C$61*((RAND()+RAND()+RAND()+RAND()+RAND()+RAND()+RAND()+RAND()+RAND()+RAND()+RAND()+RAND())-6))-1)+PT_Y5_MC!W67)</x:f>
        <x:v>5846019.864780067</x:v>
      </x:c>
      <x:c r="W261" s="16" t="n">
        <x:f>MAX(0,V261*(1+EXP((LN(1+Assumptions!$C$60)-0.5*Assumptions!$C$61^2)+Assumptions!$C$61*((RAND()+RAND()+RAND()+RAND()+RAND()+RAND()+RAND()+RAND()+RAND()+RAND()+RAND()+RAND())-6))-1)+PT_Y5_MC!X67)</x:f>
        <x:v>4980157.077848032</x:v>
      </x:c>
      <x:c r="X261" s="16" t="n">
        <x:f>MAX(0,W261*(1+EXP((LN(1+Assumptions!$C$60)-0.5*Assumptions!$C$61^2)+Assumptions!$C$61*((RAND()+RAND()+RAND()+RAND()+RAND()+RAND()+RAND()+RAND()+RAND()+RAND()+RAND()+RAND())-6))-1)+PT_Y5_MC!Y67)</x:f>
        <x:v>5712577.9553770255</x:v>
      </x:c>
      <x:c r="Y261" s="16" t="n">
        <x:f>MAX(0,X261*(1+EXP((LN(1+Assumptions!$C$60)-0.5*Assumptions!$C$61^2)+Assumptions!$C$61*((RAND()+RAND()+RAND()+RAND()+RAND()+RAND()+RAND()+RAND()+RAND()+RAND()+RAND()+RAND())-6))-1)+PT_Y5_MC!Z67)</x:f>
        <x:v>6922811.4909978295</x:v>
      </x:c>
      <x:c r="Z261" s="16" t="n">
        <x:f>MAX(0,Y261*(1+EXP((LN(1+Assumptions!$C$60)-0.5*Assumptions!$C$61^2)+Assumptions!$C$61*((RAND()+RAND()+RAND()+RAND()+RAND()+RAND()+RAND()+RAND()+RAND()+RAND()+RAND()+RAND())-6))-1)+PT_Y5_MC!AA67)</x:f>
        <x:v>8092902.435785994</x:v>
      </x:c>
      <x:c r="AA261" s="16" t="n">
        <x:f>MAX(0,Z261*(1+EXP((LN(1+Assumptions!$C$60)-0.5*Assumptions!$C$61^2)+Assumptions!$C$61*((RAND()+RAND()+RAND()+RAND()+RAND()+RAND()+RAND()+RAND()+RAND()+RAND()+RAND()+RAND())-6))-1)+PT_Y5_MC!AB67)</x:f>
        <x:v>10110595.974162696</x:v>
      </x:c>
      <x:c r="AB261" s="16" t="n">
        <x:f>MAX(0,AA261*(1+EXP((LN(1+Assumptions!$C$60)-0.5*Assumptions!$C$61^2)+Assumptions!$C$61*((RAND()+RAND()+RAND()+RAND()+RAND()+RAND()+RAND()+RAND()+RAND()+RAND()+RAND()+RAND())-6))-1)+PT_Y5_MC!AC67)</x:f>
        <x:v>9901257.10345336</x:v>
      </x:c>
      <x:c r="AC261" s="16" t="n">
        <x:f>MAX(0,AB261*(1+EXP((LN(1+Assumptions!$C$60)-0.5*Assumptions!$C$61^2)+Assumptions!$C$61*((RAND()+RAND()+RAND()+RAND()+RAND()+RAND()+RAND()+RAND()+RAND()+RAND()+RAND()+RAND())-6))-1)+PT_Y5_MC!AD67)</x:f>
        <x:v>10285138.003980255</x:v>
      </x:c>
      <x:c r="AD261" s="16" t="n">
        <x:f>MAX(0,AC261*(1+EXP((LN(1+Assumptions!$C$60)-0.5*Assumptions!$C$61^2)+Assumptions!$C$61*((RAND()+RAND()+RAND()+RAND()+RAND()+RAND()+RAND()+RAND()+RAND()+RAND()+RAND()+RAND())-6))-1)+PT_Y5_MC!AE67)</x:f>
        <x:v>10290309.416847428</x:v>
      </x:c>
      <x:c r="AE261" s="16" t="n">
        <x:f>MAX(0,AD261*(1+EXP((LN(1+Assumptions!$C$60)-0.5*Assumptions!$C$61^2)+Assumptions!$C$61*((RAND()+RAND()+RAND()+RAND()+RAND()+RAND()+RAND()+RAND()+RAND()+RAND()+RAND()+RAND())-6))-1)+PT_Y5_MC!AF67)</x:f>
        <x:v>11746762.689298179</x:v>
      </x:c>
      <x:c r="AF261" s="16" t="n">
        <x:f>MAX(0,AE261*(1+EXP((LN(1+Assumptions!$C$60)-0.5*Assumptions!$C$61^2)+Assumptions!$C$61*((RAND()+RAND()+RAND()+RAND()+RAND()+RAND()+RAND()+RAND()+RAND()+RAND()+RAND()+RAND())-6))-1)+PT_Y5_MC!AG67)</x:f>
        <x:v>11620332.000939444</x:v>
      </x:c>
    </x:row>
    <x:row r="262">
      <x:c r="A262" s="39">
        <x:v>258</x:v>
      </x:c>
      <x:c r="B262" s="16" t="n">
        <x:f>PT_Y5_MC!C68</x:f>
        <x:v>1029031.25</x:v>
      </x:c>
      <x:c r="C262" s="16" t="n">
        <x:f>MAX(0,B262*(1+EXP((LN(1+Assumptions!$C$60)-0.5*Assumptions!$C$61^2)+Assumptions!$C$61*((RAND()+RAND()+RAND()+RAND()+RAND()+RAND()+RAND()+RAND()+RAND()+RAND()+RAND()+RAND())-6))-1)+PT_Y5_MC!D67)</x:f>
        <x:v>978582.2111377217</x:v>
      </x:c>
      <x:c r="D262" s="16" t="n">
        <x:f>MAX(0,C262*(1+EXP((LN(1+Assumptions!$C$60)-0.5*Assumptions!$C$61^2)+Assumptions!$C$61*((RAND()+RAND()+RAND()+RAND()+RAND()+RAND()+RAND()+RAND()+RAND()+RAND()+RAND()+RAND())-6))-1)+PT_Y5_MC!E67)</x:f>
        <x:v>889579.2698636835</x:v>
      </x:c>
      <x:c r="E262" s="16" t="n">
        <x:f>MAX(0,D262*(1+EXP((LN(1+Assumptions!$C$60)-0.5*Assumptions!$C$61^2)+Assumptions!$C$61*((RAND()+RAND()+RAND()+RAND()+RAND()+RAND()+RAND()+RAND()+RAND()+RAND()+RAND()+RAND())-6))-1)+PT_Y5_MC!F67)</x:f>
        <x:v>1200848.7825727828</x:v>
      </x:c>
      <x:c r="F262" s="16" t="n">
        <x:f>MAX(0,E262*(1+EXP((LN(1+Assumptions!$C$60)-0.5*Assumptions!$C$61^2)+Assumptions!$C$61*((RAND()+RAND()+RAND()+RAND()+RAND()+RAND()+RAND()+RAND()+RAND()+RAND()+RAND()+RAND())-6))-1)+PT_Y5_MC!G67)</x:f>
        <x:v>1288202.4295011542</x:v>
      </x:c>
      <x:c r="G262" s="16" t="n">
        <x:f>MAX(0,F262*(1+EXP((LN(1+Assumptions!$C$60)-0.5*Assumptions!$C$61^2)+Assumptions!$C$61*((RAND()+RAND()+RAND()+RAND()+RAND()+RAND()+RAND()+RAND()+RAND()+RAND()+RAND()+RAND())-6))-1)+PT_Y5_MC!H67)</x:f>
        <x:v>1182759.896376551</x:v>
      </x:c>
      <x:c r="H262" s="16" t="n">
        <x:f>MAX(0,G262*(1+EXP((LN(1+Assumptions!$C$60)-0.5*Assumptions!$C$61^2)+Assumptions!$C$61*((RAND()+RAND()+RAND()+RAND()+RAND()+RAND()+RAND()+RAND()+RAND()+RAND()+RAND()+RAND())-6))-1)+PT_Y5_MC!I67)</x:f>
        <x:v>1366221.0609518648</x:v>
      </x:c>
      <x:c r="I262" s="16" t="n">
        <x:f>MAX(0,H262*(1+EXP((LN(1+Assumptions!$C$60)-0.5*Assumptions!$C$61^2)+Assumptions!$C$61*((RAND()+RAND()+RAND()+RAND()+RAND()+RAND()+RAND()+RAND()+RAND()+RAND()+RAND()+RAND())-6))-1)+PT_Y5_MC!J67)</x:f>
        <x:v>1651649.872019225</x:v>
      </x:c>
      <x:c r="J262" s="16" t="n">
        <x:f>MAX(0,I262*(1+EXP((LN(1+Assumptions!$C$60)-0.5*Assumptions!$C$61^2)+Assumptions!$C$61*((RAND()+RAND()+RAND()+RAND()+RAND()+RAND()+RAND()+RAND()+RAND()+RAND()+RAND()+RAND())-6))-1)+PT_Y5_MC!K67)</x:f>
        <x:v>1636932.6480859723</x:v>
      </x:c>
      <x:c r="K262" s="16" t="n">
        <x:f>MAX(0,J262*(1+EXP((LN(1+Assumptions!$C$60)-0.5*Assumptions!$C$61^2)+Assumptions!$C$61*((RAND()+RAND()+RAND()+RAND()+RAND()+RAND()+RAND()+RAND()+RAND()+RAND()+RAND()+RAND())-6))-1)+PT_Y5_MC!L67)</x:f>
        <x:v>1388423.3140652697</x:v>
      </x:c>
      <x:c r="L262" s="16" t="n">
        <x:f>MAX(0,K262*(1+EXP((LN(1+Assumptions!$C$60)-0.5*Assumptions!$C$61^2)+Assumptions!$C$61*((RAND()+RAND()+RAND()+RAND()+RAND()+RAND()+RAND()+RAND()+RAND()+RAND()+RAND()+RAND())-6))-1)+PT_Y5_MC!M67)</x:f>
        <x:v>1391288.0386941829</x:v>
      </x:c>
      <x:c r="M262" s="16" t="n">
        <x:f>MAX(0,L262*(1+EXP((LN(1+Assumptions!$C$60)-0.5*Assumptions!$C$61^2)+Assumptions!$C$61*((RAND()+RAND()+RAND()+RAND()+RAND()+RAND()+RAND()+RAND()+RAND()+RAND()+RAND()+RAND())-6))-1)+PT_Y5_MC!N67)</x:f>
        <x:v>1440092.4783615943</x:v>
      </x:c>
      <x:c r="N262" s="16" t="n">
        <x:f>MAX(0,M262*(1+EXP((LN(1+Assumptions!$C$60)-0.5*Assumptions!$C$61^2)+Assumptions!$C$61*((RAND()+RAND()+RAND()+RAND()+RAND()+RAND()+RAND()+RAND()+RAND()+RAND()+RAND()+RAND())-6))-1)+PT_Y5_MC!O67)</x:f>
        <x:v>1517891.1009402522</x:v>
      </x:c>
      <x:c r="O262" s="16" t="n">
        <x:f>MAX(0,N262*(1+EXP((LN(1+Assumptions!$C$60)-0.5*Assumptions!$C$61^2)+Assumptions!$C$61*((RAND()+RAND()+RAND()+RAND()+RAND()+RAND()+RAND()+RAND()+RAND()+RAND()+RAND()+RAND())-6))-1)+PT_Y5_MC!P67)</x:f>
        <x:v>1656350.177695233</x:v>
      </x:c>
      <x:c r="P262" s="16" t="n">
        <x:f>MAX(0,O262*(1+EXP((LN(1+Assumptions!$C$60)-0.5*Assumptions!$C$61^2)+Assumptions!$C$61*((RAND()+RAND()+RAND()+RAND()+RAND()+RAND()+RAND()+RAND()+RAND()+RAND()+RAND()+RAND())-6))-1)+PT_Y5_MC!Q67)</x:f>
        <x:v>1805077.1087710538</x:v>
      </x:c>
      <x:c r="Q262" s="16" t="n">
        <x:f>MAX(0,P262*(1+EXP((LN(1+Assumptions!$C$60)-0.5*Assumptions!$C$61^2)+Assumptions!$C$61*((RAND()+RAND()+RAND()+RAND()+RAND()+RAND()+RAND()+RAND()+RAND()+RAND()+RAND()+RAND())-6))-1)+PT_Y5_MC!R67)</x:f>
        <x:v>1807473.3240324797</x:v>
      </x:c>
      <x:c r="R262" s="16" t="n">
        <x:f>MAX(0,Q262*(1+EXP((LN(1+Assumptions!$C$60)-0.5*Assumptions!$C$61^2)+Assumptions!$C$61*((RAND()+RAND()+RAND()+RAND()+RAND()+RAND()+RAND()+RAND()+RAND()+RAND()+RAND()+RAND())-6))-1)+PT_Y5_MC!S67)</x:f>
        <x:v>2144652.0975872977</x:v>
      </x:c>
      <x:c r="S262" s="16" t="n">
        <x:f>MAX(0,R262*(1+EXP((LN(1+Assumptions!$C$60)-0.5*Assumptions!$C$61^2)+Assumptions!$C$61*((RAND()+RAND()+RAND()+RAND()+RAND()+RAND()+RAND()+RAND()+RAND()+RAND()+RAND()+RAND())-6))-1)+PT_Y5_MC!T67)</x:f>
        <x:v>2069462.860063424</x:v>
      </x:c>
      <x:c r="T262" s="16" t="n">
        <x:f>MAX(0,S262*(1+EXP((LN(1+Assumptions!$C$60)-0.5*Assumptions!$C$61^2)+Assumptions!$C$61*((RAND()+RAND()+RAND()+RAND()+RAND()+RAND()+RAND()+RAND()+RAND()+RAND()+RAND()+RAND())-6))-1)+PT_Y5_MC!U67)</x:f>
        <x:v>2270835.1946743885</x:v>
      </x:c>
      <x:c r="U262" s="16" t="n">
        <x:f>MAX(0,T262*(1+EXP((LN(1+Assumptions!$C$60)-0.5*Assumptions!$C$61^2)+Assumptions!$C$61*((RAND()+RAND()+RAND()+RAND()+RAND()+RAND()+RAND()+RAND()+RAND()+RAND()+RAND()+RAND())-6))-1)+PT_Y5_MC!V67)</x:f>
        <x:v>2256141.8947687107</x:v>
      </x:c>
      <x:c r="V262" s="16" t="n">
        <x:f>MAX(0,U262*(1+EXP((LN(1+Assumptions!$C$60)-0.5*Assumptions!$C$61^2)+Assumptions!$C$61*((RAND()+RAND()+RAND()+RAND()+RAND()+RAND()+RAND()+RAND()+RAND()+RAND()+RAND()+RAND())-6))-1)+PT_Y5_MC!W67)</x:f>
        <x:v>2579651.806112502</x:v>
      </x:c>
      <x:c r="W262" s="16" t="n">
        <x:f>MAX(0,V262*(1+EXP((LN(1+Assumptions!$C$60)-0.5*Assumptions!$C$61^2)+Assumptions!$C$61*((RAND()+RAND()+RAND()+RAND()+RAND()+RAND()+RAND()+RAND()+RAND()+RAND()+RAND()+RAND())-6))-1)+PT_Y5_MC!X67)</x:f>
        <x:v>2451448.506152007</x:v>
      </x:c>
      <x:c r="X262" s="16" t="n">
        <x:f>MAX(0,W262*(1+EXP((LN(1+Assumptions!$C$60)-0.5*Assumptions!$C$61^2)+Assumptions!$C$61*((RAND()+RAND()+RAND()+RAND()+RAND()+RAND()+RAND()+RAND()+RAND()+RAND()+RAND()+RAND())-6))-1)+PT_Y5_MC!Y67)</x:f>
        <x:v>2368645.4314854303</x:v>
      </x:c>
      <x:c r="Y262" s="16" t="n">
        <x:f>MAX(0,X262*(1+EXP((LN(1+Assumptions!$C$60)-0.5*Assumptions!$C$61^2)+Assumptions!$C$61*((RAND()+RAND()+RAND()+RAND()+RAND()+RAND()+RAND()+RAND()+RAND()+RAND()+RAND()+RAND())-6))-1)+PT_Y5_MC!Z67)</x:f>
        <x:v>2297517.548095879</x:v>
      </x:c>
      <x:c r="Z262" s="16" t="n">
        <x:f>MAX(0,Y262*(1+EXP((LN(1+Assumptions!$C$60)-0.5*Assumptions!$C$61^2)+Assumptions!$C$61*((RAND()+RAND()+RAND()+RAND()+RAND()+RAND()+RAND()+RAND()+RAND()+RAND()+RAND()+RAND())-6))-1)+PT_Y5_MC!AA67)</x:f>
        <x:v>2565759.363236858</x:v>
      </x:c>
      <x:c r="AA262" s="16" t="n">
        <x:f>MAX(0,Z262*(1+EXP((LN(1+Assumptions!$C$60)-0.5*Assumptions!$C$61^2)+Assumptions!$C$61*((RAND()+RAND()+RAND()+RAND()+RAND()+RAND()+RAND()+RAND()+RAND()+RAND()+RAND()+RAND())-6))-1)+PT_Y5_MC!AB67)</x:f>
        <x:v>3041149.528999219</x:v>
      </x:c>
      <x:c r="AB262" s="16" t="n">
        <x:f>MAX(0,AA262*(1+EXP((LN(1+Assumptions!$C$60)-0.5*Assumptions!$C$61^2)+Assumptions!$C$61*((RAND()+RAND()+RAND()+RAND()+RAND()+RAND()+RAND()+RAND()+RAND()+RAND()+RAND()+RAND())-6))-1)+PT_Y5_MC!AC67)</x:f>
        <x:v>2748945.265397832</x:v>
      </x:c>
      <x:c r="AC262" s="16" t="n">
        <x:f>MAX(0,AB262*(1+EXP((LN(1+Assumptions!$C$60)-0.5*Assumptions!$C$61^2)+Assumptions!$C$61*((RAND()+RAND()+RAND()+RAND()+RAND()+RAND()+RAND()+RAND()+RAND()+RAND()+RAND()+RAND())-6))-1)+PT_Y5_MC!AD67)</x:f>
        <x:v>2286693.0697874064</x:v>
      </x:c>
      <x:c r="AD262" s="16" t="n">
        <x:f>MAX(0,AC262*(1+EXP((LN(1+Assumptions!$C$60)-0.5*Assumptions!$C$61^2)+Assumptions!$C$61*((RAND()+RAND()+RAND()+RAND()+RAND()+RAND()+RAND()+RAND()+RAND()+RAND()+RAND()+RAND())-6))-1)+PT_Y5_MC!AE67)</x:f>
        <x:v>2502537.9549047966</x:v>
      </x:c>
      <x:c r="AE262" s="16" t="n">
        <x:f>MAX(0,AD262*(1+EXP((LN(1+Assumptions!$C$60)-0.5*Assumptions!$C$61^2)+Assumptions!$C$61*((RAND()+RAND()+RAND()+RAND()+RAND()+RAND()+RAND()+RAND()+RAND()+RAND()+RAND()+RAND())-6))-1)+PT_Y5_MC!AF67)</x:f>
        <x:v>2370136.990759532</x:v>
      </x:c>
      <x:c r="AF262" s="16" t="n">
        <x:f>MAX(0,AE262*(1+EXP((LN(1+Assumptions!$C$60)-0.5*Assumptions!$C$61^2)+Assumptions!$C$61*((RAND()+RAND()+RAND()+RAND()+RAND()+RAND()+RAND()+RAND()+RAND()+RAND()+RAND()+RAND())-6))-1)+PT_Y5_MC!AG67)</x:f>
        <x:v>2356224.173437272</x:v>
      </x:c>
    </x:row>
    <x:row r="263">
      <x:c r="A263" s="39">
        <x:v>259</x:v>
      </x:c>
      <x:c r="B263" s="16" t="n">
        <x:f>PT_Y5_MC!C68</x:f>
        <x:v>1029031.25</x:v>
      </x:c>
      <x:c r="C263" s="16" t="n">
        <x:f>MAX(0,B263*(1+EXP((LN(1+Assumptions!$C$60)-0.5*Assumptions!$C$61^2)+Assumptions!$C$61*((RAND()+RAND()+RAND()+RAND()+RAND()+RAND()+RAND()+RAND()+RAND()+RAND()+RAND()+RAND())-6))-1)+PT_Y5_MC!D67)</x:f>
        <x:v>1251703.0599494213</x:v>
      </x:c>
      <x:c r="D263" s="16" t="n">
        <x:f>MAX(0,C263*(1+EXP((LN(1+Assumptions!$C$60)-0.5*Assumptions!$C$61^2)+Assumptions!$C$61*((RAND()+RAND()+RAND()+RAND()+RAND()+RAND()+RAND()+RAND()+RAND()+RAND()+RAND()+RAND())-6))-1)+PT_Y5_MC!E67)</x:f>
        <x:v>1766357.053094691</x:v>
      </x:c>
      <x:c r="E263" s="16" t="n">
        <x:f>MAX(0,D263*(1+EXP((LN(1+Assumptions!$C$60)-0.5*Assumptions!$C$61^2)+Assumptions!$C$61*((RAND()+RAND()+RAND()+RAND()+RAND()+RAND()+RAND()+RAND()+RAND()+RAND()+RAND()+RAND())-6))-1)+PT_Y5_MC!F67)</x:f>
        <x:v>1826385.9591935927</x:v>
      </x:c>
      <x:c r="F263" s="16" t="n">
        <x:f>MAX(0,E263*(1+EXP((LN(1+Assumptions!$C$60)-0.5*Assumptions!$C$61^2)+Assumptions!$C$61*((RAND()+RAND()+RAND()+RAND()+RAND()+RAND()+RAND()+RAND()+RAND()+RAND()+RAND()+RAND())-6))-1)+PT_Y5_MC!G67)</x:f>
        <x:v>1776225.3782865738</x:v>
      </x:c>
      <x:c r="G263" s="16" t="n">
        <x:f>MAX(0,F263*(1+EXP((LN(1+Assumptions!$C$60)-0.5*Assumptions!$C$61^2)+Assumptions!$C$61*((RAND()+RAND()+RAND()+RAND()+RAND()+RAND()+RAND()+RAND()+RAND()+RAND()+RAND()+RAND())-6))-1)+PT_Y5_MC!H67)</x:f>
        <x:v>1736145.494900795</x:v>
      </x:c>
      <x:c r="H263" s="16" t="n">
        <x:f>MAX(0,G263*(1+EXP((LN(1+Assumptions!$C$60)-0.5*Assumptions!$C$61^2)+Assumptions!$C$61*((RAND()+RAND()+RAND()+RAND()+RAND()+RAND()+RAND()+RAND()+RAND()+RAND()+RAND()+RAND())-6))-1)+PT_Y5_MC!I67)</x:f>
        <x:v>1666387.2918188444</x:v>
      </x:c>
      <x:c r="I263" s="16" t="n">
        <x:f>MAX(0,H263*(1+EXP((LN(1+Assumptions!$C$60)-0.5*Assumptions!$C$61^2)+Assumptions!$C$61*((RAND()+RAND()+RAND()+RAND()+RAND()+RAND()+RAND()+RAND()+RAND()+RAND()+RAND()+RAND())-6))-1)+PT_Y5_MC!J67)</x:f>
        <x:v>1653695.4596901392</x:v>
      </x:c>
      <x:c r="J263" s="16" t="n">
        <x:f>MAX(0,I263*(1+EXP((LN(1+Assumptions!$C$60)-0.5*Assumptions!$C$61^2)+Assumptions!$C$61*((RAND()+RAND()+RAND()+RAND()+RAND()+RAND()+RAND()+RAND()+RAND()+RAND()+RAND()+RAND())-6))-1)+PT_Y5_MC!K67)</x:f>
        <x:v>2018346.274526908</x:v>
      </x:c>
      <x:c r="K263" s="16" t="n">
        <x:f>MAX(0,J263*(1+EXP((LN(1+Assumptions!$C$60)-0.5*Assumptions!$C$61^2)+Assumptions!$C$61*((RAND()+RAND()+RAND()+RAND()+RAND()+RAND()+RAND()+RAND()+RAND()+RAND()+RAND()+RAND())-6))-1)+PT_Y5_MC!L67)</x:f>
        <x:v>2056246.9894002469</x:v>
      </x:c>
      <x:c r="L263" s="16" t="n">
        <x:f>MAX(0,K263*(1+EXP((LN(1+Assumptions!$C$60)-0.5*Assumptions!$C$61^2)+Assumptions!$C$61*((RAND()+RAND()+RAND()+RAND()+RAND()+RAND()+RAND()+RAND()+RAND()+RAND()+RAND()+RAND())-6))-1)+PT_Y5_MC!M67)</x:f>
        <x:v>2242201.9241705285</x:v>
      </x:c>
      <x:c r="M263" s="16" t="n">
        <x:f>MAX(0,L263*(1+EXP((LN(1+Assumptions!$C$60)-0.5*Assumptions!$C$61^2)+Assumptions!$C$61*((RAND()+RAND()+RAND()+RAND()+RAND()+RAND()+RAND()+RAND()+RAND()+RAND()+RAND()+RAND())-6))-1)+PT_Y5_MC!N67)</x:f>
        <x:v>2055508.1561916254</x:v>
      </x:c>
      <x:c r="N263" s="16" t="n">
        <x:f>MAX(0,M263*(1+EXP((LN(1+Assumptions!$C$60)-0.5*Assumptions!$C$61^2)+Assumptions!$C$61*((RAND()+RAND()+RAND()+RAND()+RAND()+RAND()+RAND()+RAND()+RAND()+RAND()+RAND()+RAND())-6))-1)+PT_Y5_MC!O67)</x:f>
        <x:v>2361318.137200218</x:v>
      </x:c>
      <x:c r="O263" s="16" t="n">
        <x:f>MAX(0,N263*(1+EXP((LN(1+Assumptions!$C$60)-0.5*Assumptions!$C$61^2)+Assumptions!$C$61*((RAND()+RAND()+RAND()+RAND()+RAND()+RAND()+RAND()+RAND()+RAND()+RAND()+RAND()+RAND())-6))-1)+PT_Y5_MC!P67)</x:f>
        <x:v>2438070.6787792454</x:v>
      </x:c>
      <x:c r="P263" s="16" t="n">
        <x:f>MAX(0,O263*(1+EXP((LN(1+Assumptions!$C$60)-0.5*Assumptions!$C$61^2)+Assumptions!$C$61*((RAND()+RAND()+RAND()+RAND()+RAND()+RAND()+RAND()+RAND()+RAND()+RAND()+RAND()+RAND())-6))-1)+PT_Y5_MC!Q67)</x:f>
        <x:v>2609735.2371950513</x:v>
      </x:c>
      <x:c r="Q263" s="16" t="n">
        <x:f>MAX(0,P263*(1+EXP((LN(1+Assumptions!$C$60)-0.5*Assumptions!$C$61^2)+Assumptions!$C$61*((RAND()+RAND()+RAND()+RAND()+RAND()+RAND()+RAND()+RAND()+RAND()+RAND()+RAND()+RAND())-6))-1)+PT_Y5_MC!R67)</x:f>
        <x:v>2483460.0075382837</x:v>
      </x:c>
      <x:c r="R263" s="16" t="n">
        <x:f>MAX(0,Q263*(1+EXP((LN(1+Assumptions!$C$60)-0.5*Assumptions!$C$61^2)+Assumptions!$C$61*((RAND()+RAND()+RAND()+RAND()+RAND()+RAND()+RAND()+RAND()+RAND()+RAND()+RAND()+RAND())-6))-1)+PT_Y5_MC!S67)</x:f>
        <x:v>2838212.917839715</x:v>
      </x:c>
      <x:c r="S263" s="16" t="n">
        <x:f>MAX(0,R263*(1+EXP((LN(1+Assumptions!$C$60)-0.5*Assumptions!$C$61^2)+Assumptions!$C$61*((RAND()+RAND()+RAND()+RAND()+RAND()+RAND()+RAND()+RAND()+RAND()+RAND()+RAND()+RAND())-6))-1)+PT_Y5_MC!T67)</x:f>
        <x:v>2798591.6431358075</x:v>
      </x:c>
      <x:c r="T263" s="16" t="n">
        <x:f>MAX(0,S263*(1+EXP((LN(1+Assumptions!$C$60)-0.5*Assumptions!$C$61^2)+Assumptions!$C$61*((RAND()+RAND()+RAND()+RAND()+RAND()+RAND()+RAND()+RAND()+RAND()+RAND()+RAND()+RAND())-6))-1)+PT_Y5_MC!U67)</x:f>
        <x:v>2850322.6316986587</x:v>
      </x:c>
      <x:c r="U263" s="16" t="n">
        <x:f>MAX(0,T263*(1+EXP((LN(1+Assumptions!$C$60)-0.5*Assumptions!$C$61^2)+Assumptions!$C$61*((RAND()+RAND()+RAND()+RAND()+RAND()+RAND()+RAND()+RAND()+RAND()+RAND()+RAND()+RAND())-6))-1)+PT_Y5_MC!V67)</x:f>
        <x:v>3430251.0886353506</x:v>
      </x:c>
      <x:c r="V263" s="16" t="n">
        <x:f>MAX(0,U263*(1+EXP((LN(1+Assumptions!$C$60)-0.5*Assumptions!$C$61^2)+Assumptions!$C$61*((RAND()+RAND()+RAND()+RAND()+RAND()+RAND()+RAND()+RAND()+RAND()+RAND()+RAND()+RAND())-6))-1)+PT_Y5_MC!W67)</x:f>
        <x:v>3193952.242370651</x:v>
      </x:c>
      <x:c r="W263" s="16" t="n">
        <x:f>MAX(0,V263*(1+EXP((LN(1+Assumptions!$C$60)-0.5*Assumptions!$C$61^2)+Assumptions!$C$61*((RAND()+RAND()+RAND()+RAND()+RAND()+RAND()+RAND()+RAND()+RAND()+RAND()+RAND()+RAND())-6))-1)+PT_Y5_MC!X67)</x:f>
        <x:v>3245871.0077196397</x:v>
      </x:c>
      <x:c r="X263" s="16" t="n">
        <x:f>MAX(0,W263*(1+EXP((LN(1+Assumptions!$C$60)-0.5*Assumptions!$C$61^2)+Assumptions!$C$61*((RAND()+RAND()+RAND()+RAND()+RAND()+RAND()+RAND()+RAND()+RAND()+RAND()+RAND()+RAND())-6))-1)+PT_Y5_MC!Y67)</x:f>
        <x:v>3968671.22593828</x:v>
      </x:c>
      <x:c r="Y263" s="16" t="n">
        <x:f>MAX(0,X263*(1+EXP((LN(1+Assumptions!$C$60)-0.5*Assumptions!$C$61^2)+Assumptions!$C$61*((RAND()+RAND()+RAND()+RAND()+RAND()+RAND()+RAND()+RAND()+RAND()+RAND()+RAND()+RAND())-6))-1)+PT_Y5_MC!Z67)</x:f>
        <x:v>4573062.892806114</x:v>
      </x:c>
      <x:c r="Z263" s="16" t="n">
        <x:f>MAX(0,Y263*(1+EXP((LN(1+Assumptions!$C$60)-0.5*Assumptions!$C$61^2)+Assumptions!$C$61*((RAND()+RAND()+RAND()+RAND()+RAND()+RAND()+RAND()+RAND()+RAND()+RAND()+RAND()+RAND())-6))-1)+PT_Y5_MC!AA67)</x:f>
        <x:v>5721318.268699092</x:v>
      </x:c>
      <x:c r="AA263" s="16" t="n">
        <x:f>MAX(0,Z263*(1+EXP((LN(1+Assumptions!$C$60)-0.5*Assumptions!$C$61^2)+Assumptions!$C$61*((RAND()+RAND()+RAND()+RAND()+RAND()+RAND()+RAND()+RAND()+RAND()+RAND()+RAND()+RAND())-6))-1)+PT_Y5_MC!AB67)</x:f>
        <x:v>6952582.082214478</x:v>
      </x:c>
      <x:c r="AB263" s="16" t="n">
        <x:f>MAX(0,AA263*(1+EXP((LN(1+Assumptions!$C$60)-0.5*Assumptions!$C$61^2)+Assumptions!$C$61*((RAND()+RAND()+RAND()+RAND()+RAND()+RAND()+RAND()+RAND()+RAND()+RAND()+RAND()+RAND())-6))-1)+PT_Y5_MC!AC67)</x:f>
        <x:v>5905485.122563262</x:v>
      </x:c>
      <x:c r="AC263" s="16" t="n">
        <x:f>MAX(0,AB263*(1+EXP((LN(1+Assumptions!$C$60)-0.5*Assumptions!$C$61^2)+Assumptions!$C$61*((RAND()+RAND()+RAND()+RAND()+RAND()+RAND()+RAND()+RAND()+RAND()+RAND()+RAND()+RAND())-6))-1)+PT_Y5_MC!AD67)</x:f>
        <x:v>6979526.246808984</x:v>
      </x:c>
      <x:c r="AD263" s="16" t="n">
        <x:f>MAX(0,AC263*(1+EXP((LN(1+Assumptions!$C$60)-0.5*Assumptions!$C$61^2)+Assumptions!$C$61*((RAND()+RAND()+RAND()+RAND()+RAND()+RAND()+RAND()+RAND()+RAND()+RAND()+RAND()+RAND())-6))-1)+PT_Y5_MC!AE67)</x:f>
        <x:v>10252894.218594396</x:v>
      </x:c>
      <x:c r="AE263" s="16" t="n">
        <x:f>MAX(0,AD263*(1+EXP((LN(1+Assumptions!$C$60)-0.5*Assumptions!$C$61^2)+Assumptions!$C$61*((RAND()+RAND()+RAND()+RAND()+RAND()+RAND()+RAND()+RAND()+RAND()+RAND()+RAND()+RAND())-6))-1)+PT_Y5_MC!AF67)</x:f>
        <x:v>7639867.189199699</x:v>
      </x:c>
      <x:c r="AF263" s="16" t="n">
        <x:f>MAX(0,AE263*(1+EXP((LN(1+Assumptions!$C$60)-0.5*Assumptions!$C$61^2)+Assumptions!$C$61*((RAND()+RAND()+RAND()+RAND()+RAND()+RAND()+RAND()+RAND()+RAND()+RAND()+RAND()+RAND())-6))-1)+PT_Y5_MC!AG67)</x:f>
        <x:v>6699402.299649855</x:v>
      </x:c>
    </x:row>
    <x:row r="264">
      <x:c r="A264" s="39">
        <x:v>260</x:v>
      </x:c>
      <x:c r="B264" s="16" t="n">
        <x:f>PT_Y5_MC!C68</x:f>
        <x:v>1029031.25</x:v>
      </x:c>
      <x:c r="C264" s="16" t="n">
        <x:f>MAX(0,B264*(1+EXP((LN(1+Assumptions!$C$60)-0.5*Assumptions!$C$61^2)+Assumptions!$C$61*((RAND()+RAND()+RAND()+RAND()+RAND()+RAND()+RAND()+RAND()+RAND()+RAND()+RAND()+RAND())-6))-1)+PT_Y5_MC!D67)</x:f>
        <x:v>1049715.045622948</x:v>
      </x:c>
      <x:c r="D264" s="16" t="n">
        <x:f>MAX(0,C264*(1+EXP((LN(1+Assumptions!$C$60)-0.5*Assumptions!$C$61^2)+Assumptions!$C$61*((RAND()+RAND()+RAND()+RAND()+RAND()+RAND()+RAND()+RAND()+RAND()+RAND()+RAND()+RAND())-6))-1)+PT_Y5_MC!E67)</x:f>
        <x:v>1085403.9125895267</x:v>
      </x:c>
      <x:c r="E264" s="16" t="n">
        <x:f>MAX(0,D264*(1+EXP((LN(1+Assumptions!$C$60)-0.5*Assumptions!$C$61^2)+Assumptions!$C$61*((RAND()+RAND()+RAND()+RAND()+RAND()+RAND()+RAND()+RAND()+RAND()+RAND()+RAND()+RAND())-6))-1)+PT_Y5_MC!F67)</x:f>
        <x:v>1306512.5064962162</x:v>
      </x:c>
      <x:c r="F264" s="16" t="n">
        <x:f>MAX(0,E264*(1+EXP((LN(1+Assumptions!$C$60)-0.5*Assumptions!$C$61^2)+Assumptions!$C$61*((RAND()+RAND()+RAND()+RAND()+RAND()+RAND()+RAND()+RAND()+RAND()+RAND()+RAND()+RAND())-6))-1)+PT_Y5_MC!G67)</x:f>
        <x:v>1314996.0115479315</x:v>
      </x:c>
      <x:c r="G264" s="16" t="n">
        <x:f>MAX(0,F264*(1+EXP((LN(1+Assumptions!$C$60)-0.5*Assumptions!$C$61^2)+Assumptions!$C$61*((RAND()+RAND()+RAND()+RAND()+RAND()+RAND()+RAND()+RAND()+RAND()+RAND()+RAND()+RAND())-6))-1)+PT_Y5_MC!H67)</x:f>
        <x:v>1699866.817342826</x:v>
      </x:c>
      <x:c r="H264" s="16" t="n">
        <x:f>MAX(0,G264*(1+EXP((LN(1+Assumptions!$C$60)-0.5*Assumptions!$C$61^2)+Assumptions!$C$61*((RAND()+RAND()+RAND()+RAND()+RAND()+RAND()+RAND()+RAND()+RAND()+RAND()+RAND()+RAND())-6))-1)+PT_Y5_MC!I67)</x:f>
        <x:v>1906355.9970356128</x:v>
      </x:c>
      <x:c r="I264" s="16" t="n">
        <x:f>MAX(0,H264*(1+EXP((LN(1+Assumptions!$C$60)-0.5*Assumptions!$C$61^2)+Assumptions!$C$61*((RAND()+RAND()+RAND()+RAND()+RAND()+RAND()+RAND()+RAND()+RAND()+RAND()+RAND()+RAND())-6))-1)+PT_Y5_MC!J67)</x:f>
        <x:v>1859117.7622082343</x:v>
      </x:c>
      <x:c r="J264" s="16" t="n">
        <x:f>MAX(0,I264*(1+EXP((LN(1+Assumptions!$C$60)-0.5*Assumptions!$C$61^2)+Assumptions!$C$61*((RAND()+RAND()+RAND()+RAND()+RAND()+RAND()+RAND()+RAND()+RAND()+RAND()+RAND()+RAND())-6))-1)+PT_Y5_MC!K67)</x:f>
        <x:v>1700901.0741394153</x:v>
      </x:c>
      <x:c r="K264" s="16" t="n">
        <x:f>MAX(0,J264*(1+EXP((LN(1+Assumptions!$C$60)-0.5*Assumptions!$C$61^2)+Assumptions!$C$61*((RAND()+RAND()+RAND()+RAND()+RAND()+RAND()+RAND()+RAND()+RAND()+RAND()+RAND()+RAND())-6))-1)+PT_Y5_MC!L67)</x:f>
        <x:v>1903409.2921164932</x:v>
      </x:c>
      <x:c r="L264" s="16" t="n">
        <x:f>MAX(0,K264*(1+EXP((LN(1+Assumptions!$C$60)-0.5*Assumptions!$C$61^2)+Assumptions!$C$61*((RAND()+RAND()+RAND()+RAND()+RAND()+RAND()+RAND()+RAND()+RAND()+RAND()+RAND()+RAND())-6))-1)+PT_Y5_MC!M67)</x:f>
        <x:v>1934060.5020800931</x:v>
      </x:c>
      <x:c r="M264" s="16" t="n">
        <x:f>MAX(0,L264*(1+EXP((LN(1+Assumptions!$C$60)-0.5*Assumptions!$C$61^2)+Assumptions!$C$61*((RAND()+RAND()+RAND()+RAND()+RAND()+RAND()+RAND()+RAND()+RAND()+RAND()+RAND()+RAND())-6))-1)+PT_Y5_MC!N67)</x:f>
        <x:v>2151295.02529924</x:v>
      </x:c>
      <x:c r="N264" s="16" t="n">
        <x:f>MAX(0,M264*(1+EXP((LN(1+Assumptions!$C$60)-0.5*Assumptions!$C$61^2)+Assumptions!$C$61*((RAND()+RAND()+RAND()+RAND()+RAND()+RAND()+RAND()+RAND()+RAND()+RAND()+RAND()+RAND())-6))-1)+PT_Y5_MC!O67)</x:f>
        <x:v>2360395.9718357986</x:v>
      </x:c>
      <x:c r="O264" s="16" t="n">
        <x:f>MAX(0,N264*(1+EXP((LN(1+Assumptions!$C$60)-0.5*Assumptions!$C$61^2)+Assumptions!$C$61*((RAND()+RAND()+RAND()+RAND()+RAND()+RAND()+RAND()+RAND()+RAND()+RAND()+RAND()+RAND())-6))-1)+PT_Y5_MC!P67)</x:f>
        <x:v>2546379.6506213597</x:v>
      </x:c>
      <x:c r="P264" s="16" t="n">
        <x:f>MAX(0,O264*(1+EXP((LN(1+Assumptions!$C$60)-0.5*Assumptions!$C$61^2)+Assumptions!$C$61*((RAND()+RAND()+RAND()+RAND()+RAND()+RAND()+RAND()+RAND()+RAND()+RAND()+RAND()+RAND())-6))-1)+PT_Y5_MC!Q67)</x:f>
        <x:v>2733200.3080616565</x:v>
      </x:c>
      <x:c r="Q264" s="16" t="n">
        <x:f>MAX(0,P264*(1+EXP((LN(1+Assumptions!$C$60)-0.5*Assumptions!$C$61^2)+Assumptions!$C$61*((RAND()+RAND()+RAND()+RAND()+RAND()+RAND()+RAND()+RAND()+RAND()+RAND()+RAND()+RAND())-6))-1)+PT_Y5_MC!R67)</x:f>
        <x:v>3096380.1858784817</x:v>
      </x:c>
      <x:c r="R264" s="16" t="n">
        <x:f>MAX(0,Q264*(1+EXP((LN(1+Assumptions!$C$60)-0.5*Assumptions!$C$61^2)+Assumptions!$C$61*((RAND()+RAND()+RAND()+RAND()+RAND()+RAND()+RAND()+RAND()+RAND()+RAND()+RAND()+RAND())-6))-1)+PT_Y5_MC!S67)</x:f>
        <x:v>4614733.084583394</x:v>
      </x:c>
      <x:c r="S264" s="16" t="n">
        <x:f>MAX(0,R264*(1+EXP((LN(1+Assumptions!$C$60)-0.5*Assumptions!$C$61^2)+Assumptions!$C$61*((RAND()+RAND()+RAND()+RAND()+RAND()+RAND()+RAND()+RAND()+RAND()+RAND()+RAND()+RAND())-6))-1)+PT_Y5_MC!T67)</x:f>
        <x:v>5168783.731443061</x:v>
      </x:c>
      <x:c r="T264" s="16" t="n">
        <x:f>MAX(0,S264*(1+EXP((LN(1+Assumptions!$C$60)-0.5*Assumptions!$C$61^2)+Assumptions!$C$61*((RAND()+RAND()+RAND()+RAND()+RAND()+RAND()+RAND()+RAND()+RAND()+RAND()+RAND()+RAND())-6))-1)+PT_Y5_MC!U67)</x:f>
        <x:v>4869263.016442999</x:v>
      </x:c>
      <x:c r="U264" s="16" t="n">
        <x:f>MAX(0,T264*(1+EXP((LN(1+Assumptions!$C$60)-0.5*Assumptions!$C$61^2)+Assumptions!$C$61*((RAND()+RAND()+RAND()+RAND()+RAND()+RAND()+RAND()+RAND()+RAND()+RAND()+RAND()+RAND())-6))-1)+PT_Y5_MC!V67)</x:f>
        <x:v>4522375.71264024</x:v>
      </x:c>
      <x:c r="V264" s="16" t="n">
        <x:f>MAX(0,U264*(1+EXP((LN(1+Assumptions!$C$60)-0.5*Assumptions!$C$61^2)+Assumptions!$C$61*((RAND()+RAND()+RAND()+RAND()+RAND()+RAND()+RAND()+RAND()+RAND()+RAND()+RAND()+RAND())-6))-1)+PT_Y5_MC!W67)</x:f>
        <x:v>5266489.16571598</x:v>
      </x:c>
      <x:c r="W264" s="16" t="n">
        <x:f>MAX(0,V264*(1+EXP((LN(1+Assumptions!$C$60)-0.5*Assumptions!$C$61^2)+Assumptions!$C$61*((RAND()+RAND()+RAND()+RAND()+RAND()+RAND()+RAND()+RAND()+RAND()+RAND()+RAND()+RAND())-6))-1)+PT_Y5_MC!X67)</x:f>
        <x:v>6352981.74660895</x:v>
      </x:c>
      <x:c r="X264" s="16" t="n">
        <x:f>MAX(0,W264*(1+EXP((LN(1+Assumptions!$C$60)-0.5*Assumptions!$C$61^2)+Assumptions!$C$61*((RAND()+RAND()+RAND()+RAND()+RAND()+RAND()+RAND()+RAND()+RAND()+RAND()+RAND()+RAND())-6))-1)+PT_Y5_MC!Y67)</x:f>
        <x:v>7643599.668392437</x:v>
      </x:c>
      <x:c r="Y264" s="16" t="n">
        <x:f>MAX(0,X264*(1+EXP((LN(1+Assumptions!$C$60)-0.5*Assumptions!$C$61^2)+Assumptions!$C$61*((RAND()+RAND()+RAND()+RAND()+RAND()+RAND()+RAND()+RAND()+RAND()+RAND()+RAND()+RAND())-6))-1)+PT_Y5_MC!Z67)</x:f>
        <x:v>10244421.71370609</x:v>
      </x:c>
      <x:c r="Z264" s="16" t="n">
        <x:f>MAX(0,Y264*(1+EXP((LN(1+Assumptions!$C$60)-0.5*Assumptions!$C$61^2)+Assumptions!$C$61*((RAND()+RAND()+RAND()+RAND()+RAND()+RAND()+RAND()+RAND()+RAND()+RAND()+RAND()+RAND())-6))-1)+PT_Y5_MC!AA67)</x:f>
        <x:v>10917365.087533671</x:v>
      </x:c>
      <x:c r="AA264" s="16" t="n">
        <x:f>MAX(0,Z264*(1+EXP((LN(1+Assumptions!$C$60)-0.5*Assumptions!$C$61^2)+Assumptions!$C$61*((RAND()+RAND()+RAND()+RAND()+RAND()+RAND()+RAND()+RAND()+RAND()+RAND()+RAND()+RAND())-6))-1)+PT_Y5_MC!AB67)</x:f>
        <x:v>11503162.112718135</x:v>
      </x:c>
      <x:c r="AB264" s="16" t="n">
        <x:f>MAX(0,AA264*(1+EXP((LN(1+Assumptions!$C$60)-0.5*Assumptions!$C$61^2)+Assumptions!$C$61*((RAND()+RAND()+RAND()+RAND()+RAND()+RAND()+RAND()+RAND()+RAND()+RAND()+RAND()+RAND())-6))-1)+PT_Y5_MC!AC67)</x:f>
        <x:v>12007499.38375684</x:v>
      </x:c>
      <x:c r="AC264" s="16" t="n">
        <x:f>MAX(0,AB264*(1+EXP((LN(1+Assumptions!$C$60)-0.5*Assumptions!$C$61^2)+Assumptions!$C$61*((RAND()+RAND()+RAND()+RAND()+RAND()+RAND()+RAND()+RAND()+RAND()+RAND()+RAND()+RAND())-6))-1)+PT_Y5_MC!AD67)</x:f>
        <x:v>11172745.735495716</x:v>
      </x:c>
      <x:c r="AD264" s="16" t="n">
        <x:f>MAX(0,AC264*(1+EXP((LN(1+Assumptions!$C$60)-0.5*Assumptions!$C$61^2)+Assumptions!$C$61*((RAND()+RAND()+RAND()+RAND()+RAND()+RAND()+RAND()+RAND()+RAND()+RAND()+RAND()+RAND())-6))-1)+PT_Y5_MC!AE67)</x:f>
        <x:v>11369132.130948879</x:v>
      </x:c>
      <x:c r="AE264" s="16" t="n">
        <x:f>MAX(0,AD264*(1+EXP((LN(1+Assumptions!$C$60)-0.5*Assumptions!$C$61^2)+Assumptions!$C$61*((RAND()+RAND()+RAND()+RAND()+RAND()+RAND()+RAND()+RAND()+RAND()+RAND()+RAND()+RAND())-6))-1)+PT_Y5_MC!AF67)</x:f>
        <x:v>9726266.497055314</x:v>
      </x:c>
      <x:c r="AF264" s="16" t="n">
        <x:f>MAX(0,AE264*(1+EXP((LN(1+Assumptions!$C$60)-0.5*Assumptions!$C$61^2)+Assumptions!$C$61*((RAND()+RAND()+RAND()+RAND()+RAND()+RAND()+RAND()+RAND()+RAND()+RAND()+RAND()+RAND())-6))-1)+PT_Y5_MC!AG67)</x:f>
        <x:v>9767419.43851058</x:v>
      </x:c>
    </x:row>
    <x:row r="265">
      <x:c r="A265" s="39">
        <x:v>261</x:v>
      </x:c>
      <x:c r="B265" s="16" t="n">
        <x:f>PT_Y5_MC!C68</x:f>
        <x:v>1029031.25</x:v>
      </x:c>
      <x:c r="C265" s="16" t="n">
        <x:f>MAX(0,B265*(1+EXP((LN(1+Assumptions!$C$60)-0.5*Assumptions!$C$61^2)+Assumptions!$C$61*((RAND()+RAND()+RAND()+RAND()+RAND()+RAND()+RAND()+RAND()+RAND()+RAND()+RAND()+RAND())-6))-1)+PT_Y5_MC!D67)</x:f>
        <x:v>793974.4862683193</x:v>
      </x:c>
      <x:c r="D265" s="16" t="n">
        <x:f>MAX(0,C265*(1+EXP((LN(1+Assumptions!$C$60)-0.5*Assumptions!$C$61^2)+Assumptions!$C$61*((RAND()+RAND()+RAND()+RAND()+RAND()+RAND()+RAND()+RAND()+RAND()+RAND()+RAND()+RAND())-6))-1)+PT_Y5_MC!E67)</x:f>
        <x:v>1216713.5539995735</x:v>
      </x:c>
      <x:c r="E265" s="16" t="n">
        <x:f>MAX(0,D265*(1+EXP((LN(1+Assumptions!$C$60)-0.5*Assumptions!$C$61^2)+Assumptions!$C$61*((RAND()+RAND()+RAND()+RAND()+RAND()+RAND()+RAND()+RAND()+RAND()+RAND()+RAND()+RAND())-6))-1)+PT_Y5_MC!F67)</x:f>
        <x:v>1175241.5719715701</x:v>
      </x:c>
      <x:c r="F265" s="16" t="n">
        <x:f>MAX(0,E265*(1+EXP((LN(1+Assumptions!$C$60)-0.5*Assumptions!$C$61^2)+Assumptions!$C$61*((RAND()+RAND()+RAND()+RAND()+RAND()+RAND()+RAND()+RAND()+RAND()+RAND()+RAND()+RAND())-6))-1)+PT_Y5_MC!G67)</x:f>
        <x:v>962248.7590330014</x:v>
      </x:c>
      <x:c r="G265" s="16" t="n">
        <x:f>MAX(0,F265*(1+EXP((LN(1+Assumptions!$C$60)-0.5*Assumptions!$C$61^2)+Assumptions!$C$61*((RAND()+RAND()+RAND()+RAND()+RAND()+RAND()+RAND()+RAND()+RAND()+RAND()+RAND()+RAND())-6))-1)+PT_Y5_MC!H67)</x:f>
        <x:v>1487562.218912455</x:v>
      </x:c>
      <x:c r="H265" s="16" t="n">
        <x:f>MAX(0,G265*(1+EXP((LN(1+Assumptions!$C$60)-0.5*Assumptions!$C$61^2)+Assumptions!$C$61*((RAND()+RAND()+RAND()+RAND()+RAND()+RAND()+RAND()+RAND()+RAND()+RAND()+RAND()+RAND())-6))-1)+PT_Y5_MC!I67)</x:f>
        <x:v>1677800.1232305034</x:v>
      </x:c>
      <x:c r="I265" s="16" t="n">
        <x:f>MAX(0,H265*(1+EXP((LN(1+Assumptions!$C$60)-0.5*Assumptions!$C$61^2)+Assumptions!$C$61*((RAND()+RAND()+RAND()+RAND()+RAND()+RAND()+RAND()+RAND()+RAND()+RAND()+RAND()+RAND())-6))-1)+PT_Y5_MC!J67)</x:f>
        <x:v>1343592.1215473164</x:v>
      </x:c>
      <x:c r="J265" s="16" t="n">
        <x:f>MAX(0,I265*(1+EXP((LN(1+Assumptions!$C$60)-0.5*Assumptions!$C$61^2)+Assumptions!$C$61*((RAND()+RAND()+RAND()+RAND()+RAND()+RAND()+RAND()+RAND()+RAND()+RAND()+RAND()+RAND())-6))-1)+PT_Y5_MC!K67)</x:f>
        <x:v>1227448.3344236412</x:v>
      </x:c>
      <x:c r="K265" s="16" t="n">
        <x:f>MAX(0,J265*(1+EXP((LN(1+Assumptions!$C$60)-0.5*Assumptions!$C$61^2)+Assumptions!$C$61*((RAND()+RAND()+RAND()+RAND()+RAND()+RAND()+RAND()+RAND()+RAND()+RAND()+RAND()+RAND())-6))-1)+PT_Y5_MC!L67)</x:f>
        <x:v>1553594.2601479595</x:v>
      </x:c>
      <x:c r="L265" s="16" t="n">
        <x:f>MAX(0,K265*(1+EXP((LN(1+Assumptions!$C$60)-0.5*Assumptions!$C$61^2)+Assumptions!$C$61*((RAND()+RAND()+RAND()+RAND()+RAND()+RAND()+RAND()+RAND()+RAND()+RAND()+RAND()+RAND())-6))-1)+PT_Y5_MC!M67)</x:f>
        <x:v>1303980.3107543546</x:v>
      </x:c>
      <x:c r="M265" s="16" t="n">
        <x:f>MAX(0,L265*(1+EXP((LN(1+Assumptions!$C$60)-0.5*Assumptions!$C$61^2)+Assumptions!$C$61*((RAND()+RAND()+RAND()+RAND()+RAND()+RAND()+RAND()+RAND()+RAND()+RAND()+RAND()+RAND())-6))-1)+PT_Y5_MC!N67)</x:f>
        <x:v>1203530.7267966848</x:v>
      </x:c>
      <x:c r="N265" s="16" t="n">
        <x:f>MAX(0,M265*(1+EXP((LN(1+Assumptions!$C$60)-0.5*Assumptions!$C$61^2)+Assumptions!$C$61*((RAND()+RAND()+RAND()+RAND()+RAND()+RAND()+RAND()+RAND()+RAND()+RAND()+RAND()+RAND())-6))-1)+PT_Y5_MC!O67)</x:f>
        <x:v>1326127.0961460911</x:v>
      </x:c>
      <x:c r="O265" s="16" t="n">
        <x:f>MAX(0,N265*(1+EXP((LN(1+Assumptions!$C$60)-0.5*Assumptions!$C$61^2)+Assumptions!$C$61*((RAND()+RAND()+RAND()+RAND()+RAND()+RAND()+RAND()+RAND()+RAND()+RAND()+RAND()+RAND())-6))-1)+PT_Y5_MC!P67)</x:f>
        <x:v>1397280.300126614</x:v>
      </x:c>
      <x:c r="P265" s="16" t="n">
        <x:f>MAX(0,O265*(1+EXP((LN(1+Assumptions!$C$60)-0.5*Assumptions!$C$61^2)+Assumptions!$C$61*((RAND()+RAND()+RAND()+RAND()+RAND()+RAND()+RAND()+RAND()+RAND()+RAND()+RAND()+RAND())-6))-1)+PT_Y5_MC!Q67)</x:f>
        <x:v>1246465.8148257402</x:v>
      </x:c>
      <x:c r="Q265" s="16" t="n">
        <x:f>MAX(0,P265*(1+EXP((LN(1+Assumptions!$C$60)-0.5*Assumptions!$C$61^2)+Assumptions!$C$61*((RAND()+RAND()+RAND()+RAND()+RAND()+RAND()+RAND()+RAND()+RAND()+RAND()+RAND()+RAND())-6))-1)+PT_Y5_MC!R67)</x:f>
        <x:v>1541588.862804617</x:v>
      </x:c>
      <x:c r="R265" s="16" t="n">
        <x:f>MAX(0,Q265*(1+EXP((LN(1+Assumptions!$C$60)-0.5*Assumptions!$C$61^2)+Assumptions!$C$61*((RAND()+RAND()+RAND()+RAND()+RAND()+RAND()+RAND()+RAND()+RAND()+RAND()+RAND()+RAND())-6))-1)+PT_Y5_MC!S67)</x:f>
        <x:v>1747896.5524685453</x:v>
      </x:c>
      <x:c r="S265" s="16" t="n">
        <x:f>MAX(0,R265*(1+EXP((LN(1+Assumptions!$C$60)-0.5*Assumptions!$C$61^2)+Assumptions!$C$61*((RAND()+RAND()+RAND()+RAND()+RAND()+RAND()+RAND()+RAND()+RAND()+RAND()+RAND()+RAND())-6))-1)+PT_Y5_MC!T67)</x:f>
        <x:v>1897918.133125251</x:v>
      </x:c>
      <x:c r="T265" s="16" t="n">
        <x:f>MAX(0,S265*(1+EXP((LN(1+Assumptions!$C$60)-0.5*Assumptions!$C$61^2)+Assumptions!$C$61*((RAND()+RAND()+RAND()+RAND()+RAND()+RAND()+RAND()+RAND()+RAND()+RAND()+RAND()+RAND())-6))-1)+PT_Y5_MC!U67)</x:f>
        <x:v>1679692.8052276114</x:v>
      </x:c>
      <x:c r="U265" s="16" t="n">
        <x:f>MAX(0,T265*(1+EXP((LN(1+Assumptions!$C$60)-0.5*Assumptions!$C$61^2)+Assumptions!$C$61*((RAND()+RAND()+RAND()+RAND()+RAND()+RAND()+RAND()+RAND()+RAND()+RAND()+RAND()+RAND())-6))-1)+PT_Y5_MC!V67)</x:f>
        <x:v>1809723.6312233438</x:v>
      </x:c>
      <x:c r="V265" s="16" t="n">
        <x:f>MAX(0,U265*(1+EXP((LN(1+Assumptions!$C$60)-0.5*Assumptions!$C$61^2)+Assumptions!$C$61*((RAND()+RAND()+RAND()+RAND()+RAND()+RAND()+RAND()+RAND()+RAND()+RAND()+RAND()+RAND())-6))-1)+PT_Y5_MC!W67)</x:f>
        <x:v>2192091.249160243</x:v>
      </x:c>
      <x:c r="W265" s="16" t="n">
        <x:f>MAX(0,V265*(1+EXP((LN(1+Assumptions!$C$60)-0.5*Assumptions!$C$61^2)+Assumptions!$C$61*((RAND()+RAND()+RAND()+RAND()+RAND()+RAND()+RAND()+RAND()+RAND()+RAND()+RAND()+RAND())-6))-1)+PT_Y5_MC!X67)</x:f>
        <x:v>2514196.563722376</x:v>
      </x:c>
      <x:c r="X265" s="16" t="n">
        <x:f>MAX(0,W265*(1+EXP((LN(1+Assumptions!$C$60)-0.5*Assumptions!$C$61^2)+Assumptions!$C$61*((RAND()+RAND()+RAND()+RAND()+RAND()+RAND()+RAND()+RAND()+RAND()+RAND()+RAND()+RAND())-6))-1)+PT_Y5_MC!Y67)</x:f>
        <x:v>2605273.5465262514</x:v>
      </x:c>
      <x:c r="Y265" s="16" t="n">
        <x:f>MAX(0,X265*(1+EXP((LN(1+Assumptions!$C$60)-0.5*Assumptions!$C$61^2)+Assumptions!$C$61*((RAND()+RAND()+RAND()+RAND()+RAND()+RAND()+RAND()+RAND()+RAND()+RAND()+RAND()+RAND())-6))-1)+PT_Y5_MC!Z67)</x:f>
        <x:v>2609089.3036641027</x:v>
      </x:c>
      <x:c r="Z265" s="16" t="n">
        <x:f>MAX(0,Y265*(1+EXP((LN(1+Assumptions!$C$60)-0.5*Assumptions!$C$61^2)+Assumptions!$C$61*((RAND()+RAND()+RAND()+RAND()+RAND()+RAND()+RAND()+RAND()+RAND()+RAND()+RAND()+RAND())-6))-1)+PT_Y5_MC!AA67)</x:f>
        <x:v>2779584.4497662657</x:v>
      </x:c>
      <x:c r="AA265" s="16" t="n">
        <x:f>MAX(0,Z265*(1+EXP((LN(1+Assumptions!$C$60)-0.5*Assumptions!$C$61^2)+Assumptions!$C$61*((RAND()+RAND()+RAND()+RAND()+RAND()+RAND()+RAND()+RAND()+RAND()+RAND()+RAND()+RAND())-6))-1)+PT_Y5_MC!AB67)</x:f>
        <x:v>2844186.347894901</x:v>
      </x:c>
      <x:c r="AB265" s="16" t="n">
        <x:f>MAX(0,AA265*(1+EXP((LN(1+Assumptions!$C$60)-0.5*Assumptions!$C$61^2)+Assumptions!$C$61*((RAND()+RAND()+RAND()+RAND()+RAND()+RAND()+RAND()+RAND()+RAND()+RAND()+RAND()+RAND())-6))-1)+PT_Y5_MC!AC67)</x:f>
        <x:v>3244190.1603194927</x:v>
      </x:c>
      <x:c r="AC265" s="16" t="n">
        <x:f>MAX(0,AB265*(1+EXP((LN(1+Assumptions!$C$60)-0.5*Assumptions!$C$61^2)+Assumptions!$C$61*((RAND()+RAND()+RAND()+RAND()+RAND()+RAND()+RAND()+RAND()+RAND()+RAND()+RAND()+RAND())-6))-1)+PT_Y5_MC!AD67)</x:f>
        <x:v>2743293.8869824335</x:v>
      </x:c>
      <x:c r="AD265" s="16" t="n">
        <x:f>MAX(0,AC265*(1+EXP((LN(1+Assumptions!$C$60)-0.5*Assumptions!$C$61^2)+Assumptions!$C$61*((RAND()+RAND()+RAND()+RAND()+RAND()+RAND()+RAND()+RAND()+RAND()+RAND()+RAND()+RAND())-6))-1)+PT_Y5_MC!AE67)</x:f>
        <x:v>3380453.0155542605</x:v>
      </x:c>
      <x:c r="AE265" s="16" t="n">
        <x:f>MAX(0,AD265*(1+EXP((LN(1+Assumptions!$C$60)-0.5*Assumptions!$C$61^2)+Assumptions!$C$61*((RAND()+RAND()+RAND()+RAND()+RAND()+RAND()+RAND()+RAND()+RAND()+RAND()+RAND()+RAND())-6))-1)+PT_Y5_MC!AF67)</x:f>
        <x:v>3263575.811532014</x:v>
      </x:c>
      <x:c r="AF265" s="16" t="n">
        <x:f>MAX(0,AE265*(1+EXP((LN(1+Assumptions!$C$60)-0.5*Assumptions!$C$61^2)+Assumptions!$C$61*((RAND()+RAND()+RAND()+RAND()+RAND()+RAND()+RAND()+RAND()+RAND()+RAND()+RAND()+RAND())-6))-1)+PT_Y5_MC!AG67)</x:f>
        <x:v>3431649.096421279</x:v>
      </x:c>
    </x:row>
    <x:row r="266">
      <x:c r="A266" s="39">
        <x:v>262</x:v>
      </x:c>
      <x:c r="B266" s="16" t="n">
        <x:f>PT_Y5_MC!C68</x:f>
        <x:v>1029031.25</x:v>
      </x:c>
      <x:c r="C266" s="16" t="n">
        <x:f>MAX(0,B266*(1+EXP((LN(1+Assumptions!$C$60)-0.5*Assumptions!$C$61^2)+Assumptions!$C$61*((RAND()+RAND()+RAND()+RAND()+RAND()+RAND()+RAND()+RAND()+RAND()+RAND()+RAND()+RAND())-6))-1)+PT_Y5_MC!D67)</x:f>
        <x:v>941421.5890068979</x:v>
      </x:c>
      <x:c r="D266" s="16" t="n">
        <x:f>MAX(0,C266*(1+EXP((LN(1+Assumptions!$C$60)-0.5*Assumptions!$C$61^2)+Assumptions!$C$61*((RAND()+RAND()+RAND()+RAND()+RAND()+RAND()+RAND()+RAND()+RAND()+RAND()+RAND()+RAND())-6))-1)+PT_Y5_MC!E67)</x:f>
        <x:v>887897.9534926752</x:v>
      </x:c>
      <x:c r="E266" s="16" t="n">
        <x:f>MAX(0,D266*(1+EXP((LN(1+Assumptions!$C$60)-0.5*Assumptions!$C$61^2)+Assumptions!$C$61*((RAND()+RAND()+RAND()+RAND()+RAND()+RAND()+RAND()+RAND()+RAND()+RAND()+RAND()+RAND())-6))-1)+PT_Y5_MC!F67)</x:f>
        <x:v>836543.9899374844</x:v>
      </x:c>
      <x:c r="F266" s="16" t="n">
        <x:f>MAX(0,E266*(1+EXP((LN(1+Assumptions!$C$60)-0.5*Assumptions!$C$61^2)+Assumptions!$C$61*((RAND()+RAND()+RAND()+RAND()+RAND()+RAND()+RAND()+RAND()+RAND()+RAND()+RAND()+RAND())-6))-1)+PT_Y5_MC!G67)</x:f>
        <x:v>834811.0761079598</x:v>
      </x:c>
      <x:c r="G266" s="16" t="n">
        <x:f>MAX(0,F266*(1+EXP((LN(1+Assumptions!$C$60)-0.5*Assumptions!$C$61^2)+Assumptions!$C$61*((RAND()+RAND()+RAND()+RAND()+RAND()+RAND()+RAND()+RAND()+RAND()+RAND()+RAND()+RAND())-6))-1)+PT_Y5_MC!H67)</x:f>
        <x:v>870019.3257192104</x:v>
      </x:c>
      <x:c r="H266" s="16" t="n">
        <x:f>MAX(0,G266*(1+EXP((LN(1+Assumptions!$C$60)-0.5*Assumptions!$C$61^2)+Assumptions!$C$61*((RAND()+RAND()+RAND()+RAND()+RAND()+RAND()+RAND()+RAND()+RAND()+RAND()+RAND()+RAND())-6))-1)+PT_Y5_MC!I67)</x:f>
        <x:v>1078722.9361880173</x:v>
      </x:c>
      <x:c r="I266" s="16" t="n">
        <x:f>MAX(0,H266*(1+EXP((LN(1+Assumptions!$C$60)-0.5*Assumptions!$C$61^2)+Assumptions!$C$61*((RAND()+RAND()+RAND()+RAND()+RAND()+RAND()+RAND()+RAND()+RAND()+RAND()+RAND()+RAND())-6))-1)+PT_Y5_MC!J67)</x:f>
        <x:v>1095279.6864163727</x:v>
      </x:c>
      <x:c r="J266" s="16" t="n">
        <x:f>MAX(0,I266*(1+EXP((LN(1+Assumptions!$C$60)-0.5*Assumptions!$C$61^2)+Assumptions!$C$61*((RAND()+RAND()+RAND()+RAND()+RAND()+RAND()+RAND()+RAND()+RAND()+RAND()+RAND()+RAND())-6))-1)+PT_Y5_MC!K67)</x:f>
        <x:v>1111325.4899978</x:v>
      </x:c>
      <x:c r="K266" s="16" t="n">
        <x:f>MAX(0,J266*(1+EXP((LN(1+Assumptions!$C$60)-0.5*Assumptions!$C$61^2)+Assumptions!$C$61*((RAND()+RAND()+RAND()+RAND()+RAND()+RAND()+RAND()+RAND()+RAND()+RAND()+RAND()+RAND())-6))-1)+PT_Y5_MC!L67)</x:f>
        <x:v>992449.5866574539</x:v>
      </x:c>
      <x:c r="L266" s="16" t="n">
        <x:f>MAX(0,K266*(1+EXP((LN(1+Assumptions!$C$60)-0.5*Assumptions!$C$61^2)+Assumptions!$C$61*((RAND()+RAND()+RAND()+RAND()+RAND()+RAND()+RAND()+RAND()+RAND()+RAND()+RAND()+RAND())-6))-1)+PT_Y5_MC!M67)</x:f>
        <x:v>830661.7882337702</x:v>
      </x:c>
      <x:c r="M266" s="16" t="n">
        <x:f>MAX(0,L266*(1+EXP((LN(1+Assumptions!$C$60)-0.5*Assumptions!$C$61^2)+Assumptions!$C$61*((RAND()+RAND()+RAND()+RAND()+RAND()+RAND()+RAND()+RAND()+RAND()+RAND()+RAND()+RAND())-6))-1)+PT_Y5_MC!N67)</x:f>
        <x:v>732777.721184967</x:v>
      </x:c>
      <x:c r="N266" s="16" t="n">
        <x:f>MAX(0,M266*(1+EXP((LN(1+Assumptions!$C$60)-0.5*Assumptions!$C$61^2)+Assumptions!$C$61*((RAND()+RAND()+RAND()+RAND()+RAND()+RAND()+RAND()+RAND()+RAND()+RAND()+RAND()+RAND())-6))-1)+PT_Y5_MC!O67)</x:f>
        <x:v>792568.9749264203</x:v>
      </x:c>
      <x:c r="O266" s="16" t="n">
        <x:f>MAX(0,N266*(1+EXP((LN(1+Assumptions!$C$60)-0.5*Assumptions!$C$61^2)+Assumptions!$C$61*((RAND()+RAND()+RAND()+RAND()+RAND()+RAND()+RAND()+RAND()+RAND()+RAND()+RAND()+RAND())-6))-1)+PT_Y5_MC!P67)</x:f>
        <x:v>746648.8146497243</x:v>
      </x:c>
      <x:c r="P266" s="16" t="n">
        <x:f>MAX(0,O266*(1+EXP((LN(1+Assumptions!$C$60)-0.5*Assumptions!$C$61^2)+Assumptions!$C$61*((RAND()+RAND()+RAND()+RAND()+RAND()+RAND()+RAND()+RAND()+RAND()+RAND()+RAND()+RAND())-6))-1)+PT_Y5_MC!Q67)</x:f>
        <x:v>845564.1906921174</x:v>
      </x:c>
      <x:c r="Q266" s="16" t="n">
        <x:f>MAX(0,P266*(1+EXP((LN(1+Assumptions!$C$60)-0.5*Assumptions!$C$61^2)+Assumptions!$C$61*((RAND()+RAND()+RAND()+RAND()+RAND()+RAND()+RAND()+RAND()+RAND()+RAND()+RAND()+RAND())-6))-1)+PT_Y5_MC!R67)</x:f>
        <x:v>957143.9853542338</x:v>
      </x:c>
      <x:c r="R266" s="16" t="n">
        <x:f>MAX(0,Q266*(1+EXP((LN(1+Assumptions!$C$60)-0.5*Assumptions!$C$61^2)+Assumptions!$C$61*((RAND()+RAND()+RAND()+RAND()+RAND()+RAND()+RAND()+RAND()+RAND()+RAND()+RAND()+RAND())-6))-1)+PT_Y5_MC!S67)</x:f>
        <x:v>773940.7082118859</x:v>
      </x:c>
      <x:c r="S266" s="16" t="n">
        <x:f>MAX(0,R266*(1+EXP((LN(1+Assumptions!$C$60)-0.5*Assumptions!$C$61^2)+Assumptions!$C$61*((RAND()+RAND()+RAND()+RAND()+RAND()+RAND()+RAND()+RAND()+RAND()+RAND()+RAND()+RAND())-6))-1)+PT_Y5_MC!T67)</x:f>
        <x:v>1032201.3064435674</x:v>
      </x:c>
      <x:c r="T266" s="16" t="n">
        <x:f>MAX(0,S266*(1+EXP((LN(1+Assumptions!$C$60)-0.5*Assumptions!$C$61^2)+Assumptions!$C$61*((RAND()+RAND()+RAND()+RAND()+RAND()+RAND()+RAND()+RAND()+RAND()+RAND()+RAND()+RAND())-6))-1)+PT_Y5_MC!U67)</x:f>
        <x:v>1212543.778601738</x:v>
      </x:c>
      <x:c r="U266" s="16" t="n">
        <x:f>MAX(0,T266*(1+EXP((LN(1+Assumptions!$C$60)-0.5*Assumptions!$C$61^2)+Assumptions!$C$61*((RAND()+RAND()+RAND()+RAND()+RAND()+RAND()+RAND()+RAND()+RAND()+RAND()+RAND()+RAND())-6))-1)+PT_Y5_MC!V67)</x:f>
        <x:v>1328719.5773784758</x:v>
      </x:c>
      <x:c r="V266" s="16" t="n">
        <x:f>MAX(0,U266*(1+EXP((LN(1+Assumptions!$C$60)-0.5*Assumptions!$C$61^2)+Assumptions!$C$61*((RAND()+RAND()+RAND()+RAND()+RAND()+RAND()+RAND()+RAND()+RAND()+RAND()+RAND()+RAND())-6))-1)+PT_Y5_MC!W67)</x:f>
        <x:v>1526205.3160657184</x:v>
      </x:c>
      <x:c r="W266" s="16" t="n">
        <x:f>MAX(0,V266*(1+EXP((LN(1+Assumptions!$C$60)-0.5*Assumptions!$C$61^2)+Assumptions!$C$61*((RAND()+RAND()+RAND()+RAND()+RAND()+RAND()+RAND()+RAND()+RAND()+RAND()+RAND()+RAND())-6))-1)+PT_Y5_MC!X67)</x:f>
        <x:v>1331986.3254374191</x:v>
      </x:c>
      <x:c r="X266" s="16" t="n">
        <x:f>MAX(0,W266*(1+EXP((LN(1+Assumptions!$C$60)-0.5*Assumptions!$C$61^2)+Assumptions!$C$61*((RAND()+RAND()+RAND()+RAND()+RAND()+RAND()+RAND()+RAND()+RAND()+RAND()+RAND()+RAND())-6))-1)+PT_Y5_MC!Y67)</x:f>
        <x:v>1628702.8644504945</x:v>
      </x:c>
      <x:c r="Y266" s="16" t="n">
        <x:f>MAX(0,X266*(1+EXP((LN(1+Assumptions!$C$60)-0.5*Assumptions!$C$61^2)+Assumptions!$C$61*((RAND()+RAND()+RAND()+RAND()+RAND()+RAND()+RAND()+RAND()+RAND()+RAND()+RAND()+RAND())-6))-1)+PT_Y5_MC!Z67)</x:f>
        <x:v>1502997.2693327058</x:v>
      </x:c>
      <x:c r="Z266" s="16" t="n">
        <x:f>MAX(0,Y266*(1+EXP((LN(1+Assumptions!$C$60)-0.5*Assumptions!$C$61^2)+Assumptions!$C$61*((RAND()+RAND()+RAND()+RAND()+RAND()+RAND()+RAND()+RAND()+RAND()+RAND()+RAND()+RAND())-6))-1)+PT_Y5_MC!AA67)</x:f>
        <x:v>1901334.9668807983</x:v>
      </x:c>
      <x:c r="AA266" s="16" t="n">
        <x:f>MAX(0,Z266*(1+EXP((LN(1+Assumptions!$C$60)-0.5*Assumptions!$C$61^2)+Assumptions!$C$61*((RAND()+RAND()+RAND()+RAND()+RAND()+RAND()+RAND()+RAND()+RAND()+RAND()+RAND()+RAND())-6))-1)+PT_Y5_MC!AB67)</x:f>
        <x:v>2024841.0941115494</x:v>
      </x:c>
      <x:c r="AB266" s="16" t="n">
        <x:f>MAX(0,AA266*(1+EXP((LN(1+Assumptions!$C$60)-0.5*Assumptions!$C$61^2)+Assumptions!$C$61*((RAND()+RAND()+RAND()+RAND()+RAND()+RAND()+RAND()+RAND()+RAND()+RAND()+RAND()+RAND())-6))-1)+PT_Y5_MC!AC67)</x:f>
        <x:v>2184027.793785439</x:v>
      </x:c>
      <x:c r="AC266" s="16" t="n">
        <x:f>MAX(0,AB266*(1+EXP((LN(1+Assumptions!$C$60)-0.5*Assumptions!$C$61^2)+Assumptions!$C$61*((RAND()+RAND()+RAND()+RAND()+RAND()+RAND()+RAND()+RAND()+RAND()+RAND()+RAND()+RAND())-6))-1)+PT_Y5_MC!AD67)</x:f>
        <x:v>2955029.654452827</x:v>
      </x:c>
      <x:c r="AD266" s="16" t="n">
        <x:f>MAX(0,AC266*(1+EXP((LN(1+Assumptions!$C$60)-0.5*Assumptions!$C$61^2)+Assumptions!$C$61*((RAND()+RAND()+RAND()+RAND()+RAND()+RAND()+RAND()+RAND()+RAND()+RAND()+RAND()+RAND())-6))-1)+PT_Y5_MC!AE67)</x:f>
        <x:v>3337614.6079075653</x:v>
      </x:c>
      <x:c r="AE266" s="16" t="n">
        <x:f>MAX(0,AD266*(1+EXP((LN(1+Assumptions!$C$60)-0.5*Assumptions!$C$61^2)+Assumptions!$C$61*((RAND()+RAND()+RAND()+RAND()+RAND()+RAND()+RAND()+RAND()+RAND()+RAND()+RAND()+RAND())-6))-1)+PT_Y5_MC!AF67)</x:f>
        <x:v>3035523.821945378</x:v>
      </x:c>
      <x:c r="AF266" s="16" t="n">
        <x:f>MAX(0,AE266*(1+EXP((LN(1+Assumptions!$C$60)-0.5*Assumptions!$C$61^2)+Assumptions!$C$61*((RAND()+RAND()+RAND()+RAND()+RAND()+RAND()+RAND()+RAND()+RAND()+RAND()+RAND()+RAND())-6))-1)+PT_Y5_MC!AG67)</x:f>
        <x:v>2474121.074660984</x:v>
      </x:c>
    </x:row>
    <x:row r="267">
      <x:c r="A267" s="39">
        <x:v>263</x:v>
      </x:c>
      <x:c r="B267" s="16" t="n">
        <x:f>PT_Y5_MC!C68</x:f>
        <x:v>1029031.25</x:v>
      </x:c>
      <x:c r="C267" s="16" t="n">
        <x:f>MAX(0,B267*(1+EXP((LN(1+Assumptions!$C$60)-0.5*Assumptions!$C$61^2)+Assumptions!$C$61*((RAND()+RAND()+RAND()+RAND()+RAND()+RAND()+RAND()+RAND()+RAND()+RAND()+RAND()+RAND())-6))-1)+PT_Y5_MC!D67)</x:f>
        <x:v>1127708.3778120303</x:v>
      </x:c>
      <x:c r="D267" s="16" t="n">
        <x:f>MAX(0,C267*(1+EXP((LN(1+Assumptions!$C$60)-0.5*Assumptions!$C$61^2)+Assumptions!$C$61*((RAND()+RAND()+RAND()+RAND()+RAND()+RAND()+RAND()+RAND()+RAND()+RAND()+RAND()+RAND())-6))-1)+PT_Y5_MC!E67)</x:f>
        <x:v>1067358.247862797</x:v>
      </x:c>
      <x:c r="E267" s="16" t="n">
        <x:f>MAX(0,D267*(1+EXP((LN(1+Assumptions!$C$60)-0.5*Assumptions!$C$61^2)+Assumptions!$C$61*((RAND()+RAND()+RAND()+RAND()+RAND()+RAND()+RAND()+RAND()+RAND()+RAND()+RAND()+RAND())-6))-1)+PT_Y5_MC!F67)</x:f>
        <x:v>1220409.9321967217</x:v>
      </x:c>
      <x:c r="F267" s="16" t="n">
        <x:f>MAX(0,E267*(1+EXP((LN(1+Assumptions!$C$60)-0.5*Assumptions!$C$61^2)+Assumptions!$C$61*((RAND()+RAND()+RAND()+RAND()+RAND()+RAND()+RAND()+RAND()+RAND()+RAND()+RAND()+RAND())-6))-1)+PT_Y5_MC!G67)</x:f>
        <x:v>1201913.9920999245</x:v>
      </x:c>
      <x:c r="G267" s="16" t="n">
        <x:f>MAX(0,F267*(1+EXP((LN(1+Assumptions!$C$60)-0.5*Assumptions!$C$61^2)+Assumptions!$C$61*((RAND()+RAND()+RAND()+RAND()+RAND()+RAND()+RAND()+RAND()+RAND()+RAND()+RAND()+RAND())-6))-1)+PT_Y5_MC!H67)</x:f>
        <x:v>1055041.0313308418</x:v>
      </x:c>
      <x:c r="H267" s="16" t="n">
        <x:f>MAX(0,G267*(1+EXP((LN(1+Assumptions!$C$60)-0.5*Assumptions!$C$61^2)+Assumptions!$C$61*((RAND()+RAND()+RAND()+RAND()+RAND()+RAND()+RAND()+RAND()+RAND()+RAND()+RAND()+RAND())-6))-1)+PT_Y5_MC!I67)</x:f>
        <x:v>949802.4337710331</x:v>
      </x:c>
      <x:c r="I267" s="16" t="n">
        <x:f>MAX(0,H267*(1+EXP((LN(1+Assumptions!$C$60)-0.5*Assumptions!$C$61^2)+Assumptions!$C$61*((RAND()+RAND()+RAND()+RAND()+RAND()+RAND()+RAND()+RAND()+RAND()+RAND()+RAND()+RAND())-6))-1)+PT_Y5_MC!J67)</x:f>
        <x:v>871037.667749116</x:v>
      </x:c>
      <x:c r="J267" s="16" t="n">
        <x:f>MAX(0,I267*(1+EXP((LN(1+Assumptions!$C$60)-0.5*Assumptions!$C$61^2)+Assumptions!$C$61*((RAND()+RAND()+RAND()+RAND()+RAND()+RAND()+RAND()+RAND()+RAND()+RAND()+RAND()+RAND())-6))-1)+PT_Y5_MC!K67)</x:f>
        <x:v>844739.5613976684</x:v>
      </x:c>
      <x:c r="K267" s="16" t="n">
        <x:f>MAX(0,J267*(1+EXP((LN(1+Assumptions!$C$60)-0.5*Assumptions!$C$61^2)+Assumptions!$C$61*((RAND()+RAND()+RAND()+RAND()+RAND()+RAND()+RAND()+RAND()+RAND()+RAND()+RAND()+RAND())-6))-1)+PT_Y5_MC!L67)</x:f>
        <x:v>1104123.8662075016</x:v>
      </x:c>
      <x:c r="L267" s="16" t="n">
        <x:f>MAX(0,K267*(1+EXP((LN(1+Assumptions!$C$60)-0.5*Assumptions!$C$61^2)+Assumptions!$C$61*((RAND()+RAND()+RAND()+RAND()+RAND()+RAND()+RAND()+RAND()+RAND()+RAND()+RAND()+RAND())-6))-1)+PT_Y5_MC!M67)</x:f>
        <x:v>1287724.8082007165</x:v>
      </x:c>
      <x:c r="M267" s="16" t="n">
        <x:f>MAX(0,L267*(1+EXP((LN(1+Assumptions!$C$60)-0.5*Assumptions!$C$61^2)+Assumptions!$C$61*((RAND()+RAND()+RAND()+RAND()+RAND()+RAND()+RAND()+RAND()+RAND()+RAND()+RAND()+RAND())-6))-1)+PT_Y5_MC!N67)</x:f>
        <x:v>1282670.5040131619</x:v>
      </x:c>
      <x:c r="N267" s="16" t="n">
        <x:f>MAX(0,M267*(1+EXP((LN(1+Assumptions!$C$60)-0.5*Assumptions!$C$61^2)+Assumptions!$C$61*((RAND()+RAND()+RAND()+RAND()+RAND()+RAND()+RAND()+RAND()+RAND()+RAND()+RAND()+RAND())-6))-1)+PT_Y5_MC!O67)</x:f>
        <x:v>1487195.3880972173</x:v>
      </x:c>
      <x:c r="O267" s="16" t="n">
        <x:f>MAX(0,N267*(1+EXP((LN(1+Assumptions!$C$60)-0.5*Assumptions!$C$61^2)+Assumptions!$C$61*((RAND()+RAND()+RAND()+RAND()+RAND()+RAND()+RAND()+RAND()+RAND()+RAND()+RAND()+RAND())-6))-1)+PT_Y5_MC!P67)</x:f>
        <x:v>1694397.6978558223</x:v>
      </x:c>
      <x:c r="P267" s="16" t="n">
        <x:f>MAX(0,O267*(1+EXP((LN(1+Assumptions!$C$60)-0.5*Assumptions!$C$61^2)+Assumptions!$C$61*((RAND()+RAND()+RAND()+RAND()+RAND()+RAND()+RAND()+RAND()+RAND()+RAND()+RAND()+RAND())-6))-1)+PT_Y5_MC!Q67)</x:f>
        <x:v>2154658.71484007</x:v>
      </x:c>
      <x:c r="Q267" s="16" t="n">
        <x:f>MAX(0,P267*(1+EXP((LN(1+Assumptions!$C$60)-0.5*Assumptions!$C$61^2)+Assumptions!$C$61*((RAND()+RAND()+RAND()+RAND()+RAND()+RAND()+RAND()+RAND()+RAND()+RAND()+RAND()+RAND())-6))-1)+PT_Y5_MC!R67)</x:f>
        <x:v>3001574.322347428</x:v>
      </x:c>
      <x:c r="R267" s="16" t="n">
        <x:f>MAX(0,Q267*(1+EXP((LN(1+Assumptions!$C$60)-0.5*Assumptions!$C$61^2)+Assumptions!$C$61*((RAND()+RAND()+RAND()+RAND()+RAND()+RAND()+RAND()+RAND()+RAND()+RAND()+RAND()+RAND())-6))-1)+PT_Y5_MC!S67)</x:f>
        <x:v>3796198.3968091877</x:v>
      </x:c>
      <x:c r="S267" s="16" t="n">
        <x:f>MAX(0,R267*(1+EXP((LN(1+Assumptions!$C$60)-0.5*Assumptions!$C$61^2)+Assumptions!$C$61*((RAND()+RAND()+RAND()+RAND()+RAND()+RAND()+RAND()+RAND()+RAND()+RAND()+RAND()+RAND())-6))-1)+PT_Y5_MC!T67)</x:f>
        <x:v>5027946.70331654</x:v>
      </x:c>
      <x:c r="T267" s="16" t="n">
        <x:f>MAX(0,S267*(1+EXP((LN(1+Assumptions!$C$60)-0.5*Assumptions!$C$61^2)+Assumptions!$C$61*((RAND()+RAND()+RAND()+RAND()+RAND()+RAND()+RAND()+RAND()+RAND()+RAND()+RAND()+RAND())-6))-1)+PT_Y5_MC!U67)</x:f>
        <x:v>5262449.284638708</x:v>
      </x:c>
      <x:c r="U267" s="16" t="n">
        <x:f>MAX(0,T267*(1+EXP((LN(1+Assumptions!$C$60)-0.5*Assumptions!$C$61^2)+Assumptions!$C$61*((RAND()+RAND()+RAND()+RAND()+RAND()+RAND()+RAND()+RAND()+RAND()+RAND()+RAND()+RAND())-6))-1)+PT_Y5_MC!V67)</x:f>
        <x:v>5887017.979136698</x:v>
      </x:c>
      <x:c r="V267" s="16" t="n">
        <x:f>MAX(0,U267*(1+EXP((LN(1+Assumptions!$C$60)-0.5*Assumptions!$C$61^2)+Assumptions!$C$61*((RAND()+RAND()+RAND()+RAND()+RAND()+RAND()+RAND()+RAND()+RAND()+RAND()+RAND()+RAND())-6))-1)+PT_Y5_MC!W67)</x:f>
        <x:v>5950272.0306447465</x:v>
      </x:c>
      <x:c r="W267" s="16" t="n">
        <x:f>MAX(0,V267*(1+EXP((LN(1+Assumptions!$C$60)-0.5*Assumptions!$C$61^2)+Assumptions!$C$61*((RAND()+RAND()+RAND()+RAND()+RAND()+RAND()+RAND()+RAND()+RAND()+RAND()+RAND()+RAND())-6))-1)+PT_Y5_MC!X67)</x:f>
        <x:v>5814912.987415495</x:v>
      </x:c>
      <x:c r="X267" s="16" t="n">
        <x:f>MAX(0,W267*(1+EXP((LN(1+Assumptions!$C$60)-0.5*Assumptions!$C$61^2)+Assumptions!$C$61*((RAND()+RAND()+RAND()+RAND()+RAND()+RAND()+RAND()+RAND()+RAND()+RAND()+RAND()+RAND())-6))-1)+PT_Y5_MC!Y67)</x:f>
        <x:v>5318824.704594605</x:v>
      </x:c>
      <x:c r="Y267" s="16" t="n">
        <x:f>MAX(0,X267*(1+EXP((LN(1+Assumptions!$C$60)-0.5*Assumptions!$C$61^2)+Assumptions!$C$61*((RAND()+RAND()+RAND()+RAND()+RAND()+RAND()+RAND()+RAND()+RAND()+RAND()+RAND()+RAND())-6))-1)+PT_Y5_MC!Z67)</x:f>
        <x:v>6461475.377658733</x:v>
      </x:c>
      <x:c r="Z267" s="16" t="n">
        <x:f>MAX(0,Y267*(1+EXP((LN(1+Assumptions!$C$60)-0.5*Assumptions!$C$61^2)+Assumptions!$C$61*((RAND()+RAND()+RAND()+RAND()+RAND()+RAND()+RAND()+RAND()+RAND()+RAND()+RAND()+RAND())-6))-1)+PT_Y5_MC!AA67)</x:f>
        <x:v>6550667.614541616</x:v>
      </x:c>
      <x:c r="AA267" s="16" t="n">
        <x:f>MAX(0,Z267*(1+EXP((LN(1+Assumptions!$C$60)-0.5*Assumptions!$C$61^2)+Assumptions!$C$61*((RAND()+RAND()+RAND()+RAND()+RAND()+RAND()+RAND()+RAND()+RAND()+RAND()+RAND()+RAND())-6))-1)+PT_Y5_MC!AB67)</x:f>
        <x:v>8688960.345824264</x:v>
      </x:c>
      <x:c r="AB267" s="16" t="n">
        <x:f>MAX(0,AA267*(1+EXP((LN(1+Assumptions!$C$60)-0.5*Assumptions!$C$61^2)+Assumptions!$C$61*((RAND()+RAND()+RAND()+RAND()+RAND()+RAND()+RAND()+RAND()+RAND()+RAND()+RAND()+RAND())-6))-1)+PT_Y5_MC!AC67)</x:f>
        <x:v>9432258.315983254</x:v>
      </x:c>
      <x:c r="AC267" s="16" t="n">
        <x:f>MAX(0,AB267*(1+EXP((LN(1+Assumptions!$C$60)-0.5*Assumptions!$C$61^2)+Assumptions!$C$61*((RAND()+RAND()+RAND()+RAND()+RAND()+RAND()+RAND()+RAND()+RAND()+RAND()+RAND()+RAND())-6))-1)+PT_Y5_MC!AD67)</x:f>
        <x:v>8946905.8726108</x:v>
      </x:c>
      <x:c r="AD267" s="16" t="n">
        <x:f>MAX(0,AC267*(1+EXP((LN(1+Assumptions!$C$60)-0.5*Assumptions!$C$61^2)+Assumptions!$C$61*((RAND()+RAND()+RAND()+RAND()+RAND()+RAND()+RAND()+RAND()+RAND()+RAND()+RAND()+RAND())-6))-1)+PT_Y5_MC!AE67)</x:f>
        <x:v>7431111.49167366</x:v>
      </x:c>
      <x:c r="AE267" s="16" t="n">
        <x:f>MAX(0,AD267*(1+EXP((LN(1+Assumptions!$C$60)-0.5*Assumptions!$C$61^2)+Assumptions!$C$61*((RAND()+RAND()+RAND()+RAND()+RAND()+RAND()+RAND()+RAND()+RAND()+RAND()+RAND()+RAND())-6))-1)+PT_Y5_MC!AF67)</x:f>
        <x:v>9171911.2866804</x:v>
      </x:c>
      <x:c r="AF267" s="16" t="n">
        <x:f>MAX(0,AE267*(1+EXP((LN(1+Assumptions!$C$60)-0.5*Assumptions!$C$61^2)+Assumptions!$C$61*((RAND()+RAND()+RAND()+RAND()+RAND()+RAND()+RAND()+RAND()+RAND()+RAND()+RAND()+RAND())-6))-1)+PT_Y5_MC!AG67)</x:f>
        <x:v>11436246.59696657</x:v>
      </x:c>
    </x:row>
    <x:row r="268">
      <x:c r="A268" s="39">
        <x:v>264</x:v>
      </x:c>
      <x:c r="B268" s="16" t="n">
        <x:f>PT_Y5_MC!C68</x:f>
        <x:v>1029031.25</x:v>
      </x:c>
      <x:c r="C268" s="16" t="n">
        <x:f>MAX(0,B268*(1+EXP((LN(1+Assumptions!$C$60)-0.5*Assumptions!$C$61^2)+Assumptions!$C$61*((RAND()+RAND()+RAND()+RAND()+RAND()+RAND()+RAND()+RAND()+RAND()+RAND()+RAND()+RAND())-6))-1)+PT_Y5_MC!D67)</x:f>
        <x:v>1478550.1065469417</x:v>
      </x:c>
      <x:c r="D268" s="16" t="n">
        <x:f>MAX(0,C268*(1+EXP((LN(1+Assumptions!$C$60)-0.5*Assumptions!$C$61^2)+Assumptions!$C$61*((RAND()+RAND()+RAND()+RAND()+RAND()+RAND()+RAND()+RAND()+RAND()+RAND()+RAND()+RAND())-6))-1)+PT_Y5_MC!E67)</x:f>
        <x:v>1389473.836331222</x:v>
      </x:c>
      <x:c r="E268" s="16" t="n">
        <x:f>MAX(0,D268*(1+EXP((LN(1+Assumptions!$C$60)-0.5*Assumptions!$C$61^2)+Assumptions!$C$61*((RAND()+RAND()+RAND()+RAND()+RAND()+RAND()+RAND()+RAND()+RAND()+RAND()+RAND()+RAND())-6))-1)+PT_Y5_MC!F67)</x:f>
        <x:v>1047273.407144756</x:v>
      </x:c>
      <x:c r="F268" s="16" t="n">
        <x:f>MAX(0,E268*(1+EXP((LN(1+Assumptions!$C$60)-0.5*Assumptions!$C$61^2)+Assumptions!$C$61*((RAND()+RAND()+RAND()+RAND()+RAND()+RAND()+RAND()+RAND()+RAND()+RAND()+RAND()+RAND())-6))-1)+PT_Y5_MC!G67)</x:f>
        <x:v>880222.2676784602</x:v>
      </x:c>
      <x:c r="G268" s="16" t="n">
        <x:f>MAX(0,F268*(1+EXP((LN(1+Assumptions!$C$60)-0.5*Assumptions!$C$61^2)+Assumptions!$C$61*((RAND()+RAND()+RAND()+RAND()+RAND()+RAND()+RAND()+RAND()+RAND()+RAND()+RAND()+RAND())-6))-1)+PT_Y5_MC!H67)</x:f>
        <x:v>983799.451656784</x:v>
      </x:c>
      <x:c r="H268" s="16" t="n">
        <x:f>MAX(0,G268*(1+EXP((LN(1+Assumptions!$C$60)-0.5*Assumptions!$C$61^2)+Assumptions!$C$61*((RAND()+RAND()+RAND()+RAND()+RAND()+RAND()+RAND()+RAND()+RAND()+RAND()+RAND()+RAND())-6))-1)+PT_Y5_MC!I67)</x:f>
        <x:v>1109040.2537245657</x:v>
      </x:c>
      <x:c r="I268" s="16" t="n">
        <x:f>MAX(0,H268*(1+EXP((LN(1+Assumptions!$C$60)-0.5*Assumptions!$C$61^2)+Assumptions!$C$61*((RAND()+RAND()+RAND()+RAND()+RAND()+RAND()+RAND()+RAND()+RAND()+RAND()+RAND()+RAND())-6))-1)+PT_Y5_MC!J67)</x:f>
        <x:v>1104991.0317608519</x:v>
      </x:c>
      <x:c r="J268" s="16" t="n">
        <x:f>MAX(0,I268*(1+EXP((LN(1+Assumptions!$C$60)-0.5*Assumptions!$C$61^2)+Assumptions!$C$61*((RAND()+RAND()+RAND()+RAND()+RAND()+RAND()+RAND()+RAND()+RAND()+RAND()+RAND()+RAND())-6))-1)+PT_Y5_MC!K67)</x:f>
        <x:v>1190950.8801597771</x:v>
      </x:c>
      <x:c r="K268" s="16" t="n">
        <x:f>MAX(0,J268*(1+EXP((LN(1+Assumptions!$C$60)-0.5*Assumptions!$C$61^2)+Assumptions!$C$61*((RAND()+RAND()+RAND()+RAND()+RAND()+RAND()+RAND()+RAND()+RAND()+RAND()+RAND()+RAND())-6))-1)+PT_Y5_MC!L67)</x:f>
        <x:v>1415443.992191817</x:v>
      </x:c>
      <x:c r="L268" s="16" t="n">
        <x:f>MAX(0,K268*(1+EXP((LN(1+Assumptions!$C$60)-0.5*Assumptions!$C$61^2)+Assumptions!$C$61*((RAND()+RAND()+RAND()+RAND()+RAND()+RAND()+RAND()+RAND()+RAND()+RAND()+RAND()+RAND())-6))-1)+PT_Y5_MC!M67)</x:f>
        <x:v>1461968.4745714024</x:v>
      </x:c>
      <x:c r="M268" s="16" t="n">
        <x:f>MAX(0,L268*(1+EXP((LN(1+Assumptions!$C$60)-0.5*Assumptions!$C$61^2)+Assumptions!$C$61*((RAND()+RAND()+RAND()+RAND()+RAND()+RAND()+RAND()+RAND()+RAND()+RAND()+RAND()+RAND())-6))-1)+PT_Y5_MC!N67)</x:f>
        <x:v>1463905.5860186303</x:v>
      </x:c>
      <x:c r="N268" s="16" t="n">
        <x:f>MAX(0,M268*(1+EXP((LN(1+Assumptions!$C$60)-0.5*Assumptions!$C$61^2)+Assumptions!$C$61*((RAND()+RAND()+RAND()+RAND()+RAND()+RAND()+RAND()+RAND()+RAND()+RAND()+RAND()+RAND())-6))-1)+PT_Y5_MC!O67)</x:f>
        <x:v>1525484.4280910324</x:v>
      </x:c>
      <x:c r="O268" s="16" t="n">
        <x:f>MAX(0,N268*(1+EXP((LN(1+Assumptions!$C$60)-0.5*Assumptions!$C$61^2)+Assumptions!$C$61*((RAND()+RAND()+RAND()+RAND()+RAND()+RAND()+RAND()+RAND()+RAND()+RAND()+RAND()+RAND())-6))-1)+PT_Y5_MC!P67)</x:f>
        <x:v>1996649.6507670651</x:v>
      </x:c>
      <x:c r="P268" s="16" t="n">
        <x:f>MAX(0,O268*(1+EXP((LN(1+Assumptions!$C$60)-0.5*Assumptions!$C$61^2)+Assumptions!$C$61*((RAND()+RAND()+RAND()+RAND()+RAND()+RAND()+RAND()+RAND()+RAND()+RAND()+RAND()+RAND())-6))-1)+PT_Y5_MC!Q67)</x:f>
        <x:v>2094580.0230932357</x:v>
      </x:c>
      <x:c r="Q268" s="16" t="n">
        <x:f>MAX(0,P268*(1+EXP((LN(1+Assumptions!$C$60)-0.5*Assumptions!$C$61^2)+Assumptions!$C$61*((RAND()+RAND()+RAND()+RAND()+RAND()+RAND()+RAND()+RAND()+RAND()+RAND()+RAND()+RAND())-6))-1)+PT_Y5_MC!R67)</x:f>
        <x:v>2400871.062423944</x:v>
      </x:c>
      <x:c r="R268" s="16" t="n">
        <x:f>MAX(0,Q268*(1+EXP((LN(1+Assumptions!$C$60)-0.5*Assumptions!$C$61^2)+Assumptions!$C$61*((RAND()+RAND()+RAND()+RAND()+RAND()+RAND()+RAND()+RAND()+RAND()+RAND()+RAND()+RAND())-6))-1)+PT_Y5_MC!S67)</x:f>
        <x:v>2867223.2933117244</x:v>
      </x:c>
      <x:c r="S268" s="16" t="n">
        <x:f>MAX(0,R268*(1+EXP((LN(1+Assumptions!$C$60)-0.5*Assumptions!$C$61^2)+Assumptions!$C$61*((RAND()+RAND()+RAND()+RAND()+RAND()+RAND()+RAND()+RAND()+RAND()+RAND()+RAND()+RAND())-6))-1)+PT_Y5_MC!T67)</x:f>
        <x:v>2526792.5347848353</x:v>
      </x:c>
      <x:c r="T268" s="16" t="n">
        <x:f>MAX(0,S268*(1+EXP((LN(1+Assumptions!$C$60)-0.5*Assumptions!$C$61^2)+Assumptions!$C$61*((RAND()+RAND()+RAND()+RAND()+RAND()+RAND()+RAND()+RAND()+RAND()+RAND()+RAND()+RAND())-6))-1)+PT_Y5_MC!U67)</x:f>
        <x:v>2782190.7639789204</x:v>
      </x:c>
      <x:c r="U268" s="16" t="n">
        <x:f>MAX(0,T268*(1+EXP((LN(1+Assumptions!$C$60)-0.5*Assumptions!$C$61^2)+Assumptions!$C$61*((RAND()+RAND()+RAND()+RAND()+RAND()+RAND()+RAND()+RAND()+RAND()+RAND()+RAND()+RAND())-6))-1)+PT_Y5_MC!V67)</x:f>
        <x:v>2498210.7731500585</x:v>
      </x:c>
      <x:c r="V268" s="16" t="n">
        <x:f>MAX(0,U268*(1+EXP((LN(1+Assumptions!$C$60)-0.5*Assumptions!$C$61^2)+Assumptions!$C$61*((RAND()+RAND()+RAND()+RAND()+RAND()+RAND()+RAND()+RAND()+RAND()+RAND()+RAND()+RAND())-6))-1)+PT_Y5_MC!W67)</x:f>
        <x:v>2858042.591044483</x:v>
      </x:c>
      <x:c r="W268" s="16" t="n">
        <x:f>MAX(0,V268*(1+EXP((LN(1+Assumptions!$C$60)-0.5*Assumptions!$C$61^2)+Assumptions!$C$61*((RAND()+RAND()+RAND()+RAND()+RAND()+RAND()+RAND()+RAND()+RAND()+RAND()+RAND()+RAND())-6))-1)+PT_Y5_MC!X67)</x:f>
        <x:v>3333036.5207884256</x:v>
      </x:c>
      <x:c r="X268" s="16" t="n">
        <x:f>MAX(0,W268*(1+EXP((LN(1+Assumptions!$C$60)-0.5*Assumptions!$C$61^2)+Assumptions!$C$61*((RAND()+RAND()+RAND()+RAND()+RAND()+RAND()+RAND()+RAND()+RAND()+RAND()+RAND()+RAND())-6))-1)+PT_Y5_MC!Y67)</x:f>
        <x:v>3290773.6415175754</x:v>
      </x:c>
      <x:c r="Y268" s="16" t="n">
        <x:f>MAX(0,X268*(1+EXP((LN(1+Assumptions!$C$60)-0.5*Assumptions!$C$61^2)+Assumptions!$C$61*((RAND()+RAND()+RAND()+RAND()+RAND()+RAND()+RAND()+RAND()+RAND()+RAND()+RAND()+RAND())-6))-1)+PT_Y5_MC!Z67)</x:f>
        <x:v>3344565.9254839667</x:v>
      </x:c>
      <x:c r="Z268" s="16" t="n">
        <x:f>MAX(0,Y268*(1+EXP((LN(1+Assumptions!$C$60)-0.5*Assumptions!$C$61^2)+Assumptions!$C$61*((RAND()+RAND()+RAND()+RAND()+RAND()+RAND()+RAND()+RAND()+RAND()+RAND()+RAND()+RAND())-6))-1)+PT_Y5_MC!AA67)</x:f>
        <x:v>3701507.2245326047</x:v>
      </x:c>
      <x:c r="AA268" s="16" t="n">
        <x:f>MAX(0,Z268*(1+EXP((LN(1+Assumptions!$C$60)-0.5*Assumptions!$C$61^2)+Assumptions!$C$61*((RAND()+RAND()+RAND()+RAND()+RAND()+RAND()+RAND()+RAND()+RAND()+RAND()+RAND()+RAND())-6))-1)+PT_Y5_MC!AB67)</x:f>
        <x:v>4011571.139775569</x:v>
      </x:c>
      <x:c r="AB268" s="16" t="n">
        <x:f>MAX(0,AA268*(1+EXP((LN(1+Assumptions!$C$60)-0.5*Assumptions!$C$61^2)+Assumptions!$C$61*((RAND()+RAND()+RAND()+RAND()+RAND()+RAND()+RAND()+RAND()+RAND()+RAND()+RAND()+RAND())-6))-1)+PT_Y5_MC!AC67)</x:f>
        <x:v>3985807.0162312468</x:v>
      </x:c>
      <x:c r="AC268" s="16" t="n">
        <x:f>MAX(0,AB268*(1+EXP((LN(1+Assumptions!$C$60)-0.5*Assumptions!$C$61^2)+Assumptions!$C$61*((RAND()+RAND()+RAND()+RAND()+RAND()+RAND()+RAND()+RAND()+RAND()+RAND()+RAND()+RAND())-6))-1)+PT_Y5_MC!AD67)</x:f>
        <x:v>4397174.754089816</x:v>
      </x:c>
      <x:c r="AD268" s="16" t="n">
        <x:f>MAX(0,AC268*(1+EXP((LN(1+Assumptions!$C$60)-0.5*Assumptions!$C$61^2)+Assumptions!$C$61*((RAND()+RAND()+RAND()+RAND()+RAND()+RAND()+RAND()+RAND()+RAND()+RAND()+RAND()+RAND())-6))-1)+PT_Y5_MC!AE67)</x:f>
        <x:v>4281210.386224777</x:v>
      </x:c>
      <x:c r="AE268" s="16" t="n">
        <x:f>MAX(0,AD268*(1+EXP((LN(1+Assumptions!$C$60)-0.5*Assumptions!$C$61^2)+Assumptions!$C$61*((RAND()+RAND()+RAND()+RAND()+RAND()+RAND()+RAND()+RAND()+RAND()+RAND()+RAND()+RAND())-6))-1)+PT_Y5_MC!AF67)</x:f>
        <x:v>4276592.442112687</x:v>
      </x:c>
      <x:c r="AF268" s="16" t="n">
        <x:f>MAX(0,AE268*(1+EXP((LN(1+Assumptions!$C$60)-0.5*Assumptions!$C$61^2)+Assumptions!$C$61*((RAND()+RAND()+RAND()+RAND()+RAND()+RAND()+RAND()+RAND()+RAND()+RAND()+RAND()+RAND())-6))-1)+PT_Y5_MC!AG67)</x:f>
        <x:v>4972032.095560376</x:v>
      </x:c>
    </x:row>
    <x:row r="269">
      <x:c r="A269" s="39">
        <x:v>265</x:v>
      </x:c>
      <x:c r="B269" s="16" t="n">
        <x:f>PT_Y5_MC!C68</x:f>
        <x:v>1029031.25</x:v>
      </x:c>
      <x:c r="C269" s="16" t="n">
        <x:f>MAX(0,B269*(1+EXP((LN(1+Assumptions!$C$60)-0.5*Assumptions!$C$61^2)+Assumptions!$C$61*((RAND()+RAND()+RAND()+RAND()+RAND()+RAND()+RAND()+RAND()+RAND()+RAND()+RAND()+RAND())-6))-1)+PT_Y5_MC!D67)</x:f>
        <x:v>1054877.2697032443</x:v>
      </x:c>
      <x:c r="D269" s="16" t="n">
        <x:f>MAX(0,C269*(1+EXP((LN(1+Assumptions!$C$60)-0.5*Assumptions!$C$61^2)+Assumptions!$C$61*((RAND()+RAND()+RAND()+RAND()+RAND()+RAND()+RAND()+RAND()+RAND()+RAND()+RAND()+RAND())-6))-1)+PT_Y5_MC!E67)</x:f>
        <x:v>1262410.135335527</x:v>
      </x:c>
      <x:c r="E269" s="16" t="n">
        <x:f>MAX(0,D269*(1+EXP((LN(1+Assumptions!$C$60)-0.5*Assumptions!$C$61^2)+Assumptions!$C$61*((RAND()+RAND()+RAND()+RAND()+RAND()+RAND()+RAND()+RAND()+RAND()+RAND()+RAND()+RAND())-6))-1)+PT_Y5_MC!F67)</x:f>
        <x:v>1418946.9600003196</x:v>
      </x:c>
      <x:c r="F269" s="16" t="n">
        <x:f>MAX(0,E269*(1+EXP((LN(1+Assumptions!$C$60)-0.5*Assumptions!$C$61^2)+Assumptions!$C$61*((RAND()+RAND()+RAND()+RAND()+RAND()+RAND()+RAND()+RAND()+RAND()+RAND()+RAND()+RAND())-6))-1)+PT_Y5_MC!G67)</x:f>
        <x:v>1378398.3687834633</x:v>
      </x:c>
      <x:c r="G269" s="16" t="n">
        <x:f>MAX(0,F269*(1+EXP((LN(1+Assumptions!$C$60)-0.5*Assumptions!$C$61^2)+Assumptions!$C$61*((RAND()+RAND()+RAND()+RAND()+RAND()+RAND()+RAND()+RAND()+RAND()+RAND()+RAND()+RAND())-6))-1)+PT_Y5_MC!H67)</x:f>
        <x:v>1481184.0701302409</x:v>
      </x:c>
      <x:c r="H269" s="16" t="n">
        <x:f>MAX(0,G269*(1+EXP((LN(1+Assumptions!$C$60)-0.5*Assumptions!$C$61^2)+Assumptions!$C$61*((RAND()+RAND()+RAND()+RAND()+RAND()+RAND()+RAND()+RAND()+RAND()+RAND()+RAND()+RAND())-6))-1)+PT_Y5_MC!I67)</x:f>
        <x:v>1416667.9603030013</x:v>
      </x:c>
      <x:c r="I269" s="16" t="n">
        <x:f>MAX(0,H269*(1+EXP((LN(1+Assumptions!$C$60)-0.5*Assumptions!$C$61^2)+Assumptions!$C$61*((RAND()+RAND()+RAND()+RAND()+RAND()+RAND()+RAND()+RAND()+RAND()+RAND()+RAND()+RAND())-6))-1)+PT_Y5_MC!J67)</x:f>
        <x:v>1446681.2044244253</x:v>
      </x:c>
      <x:c r="J269" s="16" t="n">
        <x:f>MAX(0,I269*(1+EXP((LN(1+Assumptions!$C$60)-0.5*Assumptions!$C$61^2)+Assumptions!$C$61*((RAND()+RAND()+RAND()+RAND()+RAND()+RAND()+RAND()+RAND()+RAND()+RAND()+RAND()+RAND())-6))-1)+PT_Y5_MC!K67)</x:f>
        <x:v>1341107.8434252702</x:v>
      </x:c>
      <x:c r="K269" s="16" t="n">
        <x:f>MAX(0,J269*(1+EXP((LN(1+Assumptions!$C$60)-0.5*Assumptions!$C$61^2)+Assumptions!$C$61*((RAND()+RAND()+RAND()+RAND()+RAND()+RAND()+RAND()+RAND()+RAND()+RAND()+RAND()+RAND())-6))-1)+PT_Y5_MC!L67)</x:f>
        <x:v>1430787.730858298</x:v>
      </x:c>
      <x:c r="L269" s="16" t="n">
        <x:f>MAX(0,K269*(1+EXP((LN(1+Assumptions!$C$60)-0.5*Assumptions!$C$61^2)+Assumptions!$C$61*((RAND()+RAND()+RAND()+RAND()+RAND()+RAND()+RAND()+RAND()+RAND()+RAND()+RAND()+RAND())-6))-1)+PT_Y5_MC!M67)</x:f>
        <x:v>1461307.832256537</x:v>
      </x:c>
      <x:c r="M269" s="16" t="n">
        <x:f>MAX(0,L269*(1+EXP((LN(1+Assumptions!$C$60)-0.5*Assumptions!$C$61^2)+Assumptions!$C$61*((RAND()+RAND()+RAND()+RAND()+RAND()+RAND()+RAND()+RAND()+RAND()+RAND()+RAND()+RAND())-6))-1)+PT_Y5_MC!N67)</x:f>
        <x:v>1434691.3721467594</x:v>
      </x:c>
      <x:c r="N269" s="16" t="n">
        <x:f>MAX(0,M269*(1+EXP((LN(1+Assumptions!$C$60)-0.5*Assumptions!$C$61^2)+Assumptions!$C$61*((RAND()+RAND()+RAND()+RAND()+RAND()+RAND()+RAND()+RAND()+RAND()+RAND()+RAND()+RAND())-6))-1)+PT_Y5_MC!O67)</x:f>
        <x:v>1399102.887099366</x:v>
      </x:c>
      <x:c r="O269" s="16" t="n">
        <x:f>MAX(0,N269*(1+EXP((LN(1+Assumptions!$C$60)-0.5*Assumptions!$C$61^2)+Assumptions!$C$61*((RAND()+RAND()+RAND()+RAND()+RAND()+RAND()+RAND()+RAND()+RAND()+RAND()+RAND()+RAND())-6))-1)+PT_Y5_MC!P67)</x:f>
        <x:v>1740588.906040059</x:v>
      </x:c>
      <x:c r="P269" s="16" t="n">
        <x:f>MAX(0,O269*(1+EXP((LN(1+Assumptions!$C$60)-0.5*Assumptions!$C$61^2)+Assumptions!$C$61*((RAND()+RAND()+RAND()+RAND()+RAND()+RAND()+RAND()+RAND()+RAND()+RAND()+RAND()+RAND())-6))-1)+PT_Y5_MC!Q67)</x:f>
        <x:v>1448218.1450852095</x:v>
      </x:c>
      <x:c r="Q269" s="16" t="n">
        <x:f>MAX(0,P269*(1+EXP((LN(1+Assumptions!$C$60)-0.5*Assumptions!$C$61^2)+Assumptions!$C$61*((RAND()+RAND()+RAND()+RAND()+RAND()+RAND()+RAND()+RAND()+RAND()+RAND()+RAND()+RAND())-6))-1)+PT_Y5_MC!R67)</x:f>
        <x:v>1214865.5865089858</x:v>
      </x:c>
      <x:c r="R269" s="16" t="n">
        <x:f>MAX(0,Q269*(1+EXP((LN(1+Assumptions!$C$60)-0.5*Assumptions!$C$61^2)+Assumptions!$C$61*((RAND()+RAND()+RAND()+RAND()+RAND()+RAND()+RAND()+RAND()+RAND()+RAND()+RAND()+RAND())-6))-1)+PT_Y5_MC!S67)</x:f>
        <x:v>1160113.456024244</x:v>
      </x:c>
      <x:c r="S269" s="16" t="n">
        <x:f>MAX(0,R269*(1+EXP((LN(1+Assumptions!$C$60)-0.5*Assumptions!$C$61^2)+Assumptions!$C$61*((RAND()+RAND()+RAND()+RAND()+RAND()+RAND()+RAND()+RAND()+RAND()+RAND()+RAND()+RAND())-6))-1)+PT_Y5_MC!T67)</x:f>
        <x:v>1164616.126461931</x:v>
      </x:c>
      <x:c r="T269" s="16" t="n">
        <x:f>MAX(0,S269*(1+EXP((LN(1+Assumptions!$C$60)-0.5*Assumptions!$C$61^2)+Assumptions!$C$61*((RAND()+RAND()+RAND()+RAND()+RAND()+RAND()+RAND()+RAND()+RAND()+RAND()+RAND()+RAND())-6))-1)+PT_Y5_MC!U67)</x:f>
        <x:v>1569386.4160401877</x:v>
      </x:c>
      <x:c r="U269" s="16" t="n">
        <x:f>MAX(0,T269*(1+EXP((LN(1+Assumptions!$C$60)-0.5*Assumptions!$C$61^2)+Assumptions!$C$61*((RAND()+RAND()+RAND()+RAND()+RAND()+RAND()+RAND()+RAND()+RAND()+RAND()+RAND()+RAND())-6))-1)+PT_Y5_MC!V67)</x:f>
        <x:v>1621304.042794304</x:v>
      </x:c>
      <x:c r="V269" s="16" t="n">
        <x:f>MAX(0,U269*(1+EXP((LN(1+Assumptions!$C$60)-0.5*Assumptions!$C$61^2)+Assumptions!$C$61*((RAND()+RAND()+RAND()+RAND()+RAND()+RAND()+RAND()+RAND()+RAND()+RAND()+RAND()+RAND())-6))-1)+PT_Y5_MC!W67)</x:f>
        <x:v>2262604.3571141823</x:v>
      </x:c>
      <x:c r="W269" s="16" t="n">
        <x:f>MAX(0,V269*(1+EXP((LN(1+Assumptions!$C$60)-0.5*Assumptions!$C$61^2)+Assumptions!$C$61*((RAND()+RAND()+RAND()+RAND()+RAND()+RAND()+RAND()+RAND()+RAND()+RAND()+RAND()+RAND())-6))-1)+PT_Y5_MC!X67)</x:f>
        <x:v>1634649.0662352717</x:v>
      </x:c>
      <x:c r="X269" s="16" t="n">
        <x:f>MAX(0,W269*(1+EXP((LN(1+Assumptions!$C$60)-0.5*Assumptions!$C$61^2)+Assumptions!$C$61*((RAND()+RAND()+RAND()+RAND()+RAND()+RAND()+RAND()+RAND()+RAND()+RAND()+RAND()+RAND())-6))-1)+PT_Y5_MC!Y67)</x:f>
        <x:v>1370146.981624868</x:v>
      </x:c>
      <x:c r="Y269" s="16" t="n">
        <x:f>MAX(0,X269*(1+EXP((LN(1+Assumptions!$C$60)-0.5*Assumptions!$C$61^2)+Assumptions!$C$61*((RAND()+RAND()+RAND()+RAND()+RAND()+RAND()+RAND()+RAND()+RAND()+RAND()+RAND()+RAND())-6))-1)+PT_Y5_MC!Z67)</x:f>
        <x:v>1276264.9879529856</x:v>
      </x:c>
      <x:c r="Z269" s="16" t="n">
        <x:f>MAX(0,Y269*(1+EXP((LN(1+Assumptions!$C$60)-0.5*Assumptions!$C$61^2)+Assumptions!$C$61*((RAND()+RAND()+RAND()+RAND()+RAND()+RAND()+RAND()+RAND()+RAND()+RAND()+RAND()+RAND())-6))-1)+PT_Y5_MC!AA67)</x:f>
        <x:v>1346000.7983210504</x:v>
      </x:c>
      <x:c r="AA269" s="16" t="n">
        <x:f>MAX(0,Z269*(1+EXP((LN(1+Assumptions!$C$60)-0.5*Assumptions!$C$61^2)+Assumptions!$C$61*((RAND()+RAND()+RAND()+RAND()+RAND()+RAND()+RAND()+RAND()+RAND()+RAND()+RAND()+RAND())-6))-1)+PT_Y5_MC!AB67)</x:f>
        <x:v>1323565.0403404066</x:v>
      </x:c>
      <x:c r="AB269" s="16" t="n">
        <x:f>MAX(0,AA269*(1+EXP((LN(1+Assumptions!$C$60)-0.5*Assumptions!$C$61^2)+Assumptions!$C$61*((RAND()+RAND()+RAND()+RAND()+RAND()+RAND()+RAND()+RAND()+RAND()+RAND()+RAND()+RAND())-6))-1)+PT_Y5_MC!AC67)</x:f>
        <x:v>1506570.757342855</x:v>
      </x:c>
      <x:c r="AC269" s="16" t="n">
        <x:f>MAX(0,AB269*(1+EXP((LN(1+Assumptions!$C$60)-0.5*Assumptions!$C$61^2)+Assumptions!$C$61*((RAND()+RAND()+RAND()+RAND()+RAND()+RAND()+RAND()+RAND()+RAND()+RAND()+RAND()+RAND())-6))-1)+PT_Y5_MC!AD67)</x:f>
        <x:v>1520209.438745108</x:v>
      </x:c>
      <x:c r="AD269" s="16" t="n">
        <x:f>MAX(0,AC269*(1+EXP((LN(1+Assumptions!$C$60)-0.5*Assumptions!$C$61^2)+Assumptions!$C$61*((RAND()+RAND()+RAND()+RAND()+RAND()+RAND()+RAND()+RAND()+RAND()+RAND()+RAND()+RAND())-6))-1)+PT_Y5_MC!AE67)</x:f>
        <x:v>1755525.4673680475</x:v>
      </x:c>
      <x:c r="AE269" s="16" t="n">
        <x:f>MAX(0,AD269*(1+EXP((LN(1+Assumptions!$C$60)-0.5*Assumptions!$C$61^2)+Assumptions!$C$61*((RAND()+RAND()+RAND()+RAND()+RAND()+RAND()+RAND()+RAND()+RAND()+RAND()+RAND()+RAND())-6))-1)+PT_Y5_MC!AF67)</x:f>
        <x:v>1986563.8810233043</x:v>
      </x:c>
      <x:c r="AF269" s="16" t="n">
        <x:f>MAX(0,AE269*(1+EXP((LN(1+Assumptions!$C$60)-0.5*Assumptions!$C$61^2)+Assumptions!$C$61*((RAND()+RAND()+RAND()+RAND()+RAND()+RAND()+RAND()+RAND()+RAND()+RAND()+RAND()+RAND())-6))-1)+PT_Y5_MC!AG67)</x:f>
        <x:v>1853719.9421563745</x:v>
      </x:c>
    </x:row>
    <x:row r="270">
      <x:c r="A270" s="39">
        <x:v>266</x:v>
      </x:c>
      <x:c r="B270" s="16" t="n">
        <x:f>PT_Y5_MC!C68</x:f>
        <x:v>1029031.25</x:v>
      </x:c>
      <x:c r="C270" s="16" t="n">
        <x:f>MAX(0,B270*(1+EXP((LN(1+Assumptions!$C$60)-0.5*Assumptions!$C$61^2)+Assumptions!$C$61*((RAND()+RAND()+RAND()+RAND()+RAND()+RAND()+RAND()+RAND()+RAND()+RAND()+RAND()+RAND())-6))-1)+PT_Y5_MC!D67)</x:f>
        <x:v>772590.4722134686</x:v>
      </x:c>
      <x:c r="D270" s="16" t="n">
        <x:f>MAX(0,C270*(1+EXP((LN(1+Assumptions!$C$60)-0.5*Assumptions!$C$61^2)+Assumptions!$C$61*((RAND()+RAND()+RAND()+RAND()+RAND()+RAND()+RAND()+RAND()+RAND()+RAND()+RAND()+RAND())-6))-1)+PT_Y5_MC!E67)</x:f>
        <x:v>762193.9385484715</x:v>
      </x:c>
      <x:c r="E270" s="16" t="n">
        <x:f>MAX(0,D270*(1+EXP((LN(1+Assumptions!$C$60)-0.5*Assumptions!$C$61^2)+Assumptions!$C$61*((RAND()+RAND()+RAND()+RAND()+RAND()+RAND()+RAND()+RAND()+RAND()+RAND()+RAND()+RAND())-6))-1)+PT_Y5_MC!F67)</x:f>
        <x:v>901204.6723897216</x:v>
      </x:c>
      <x:c r="F270" s="16" t="n">
        <x:f>MAX(0,E270*(1+EXP((LN(1+Assumptions!$C$60)-0.5*Assumptions!$C$61^2)+Assumptions!$C$61*((RAND()+RAND()+RAND()+RAND()+RAND()+RAND()+RAND()+RAND()+RAND()+RAND()+RAND()+RAND())-6))-1)+PT_Y5_MC!G67)</x:f>
        <x:v>975658.9180262203</x:v>
      </x:c>
      <x:c r="G270" s="16" t="n">
        <x:f>MAX(0,F270*(1+EXP((LN(1+Assumptions!$C$60)-0.5*Assumptions!$C$61^2)+Assumptions!$C$61*((RAND()+RAND()+RAND()+RAND()+RAND()+RAND()+RAND()+RAND()+RAND()+RAND()+RAND()+RAND())-6))-1)+PT_Y5_MC!H67)</x:f>
        <x:v>966135.6179582849</x:v>
      </x:c>
      <x:c r="H270" s="16" t="n">
        <x:f>MAX(0,G270*(1+EXP((LN(1+Assumptions!$C$60)-0.5*Assumptions!$C$61^2)+Assumptions!$C$61*((RAND()+RAND()+RAND()+RAND()+RAND()+RAND()+RAND()+RAND()+RAND()+RAND()+RAND()+RAND())-6))-1)+PT_Y5_MC!I67)</x:f>
        <x:v>1059978.599199929</x:v>
      </x:c>
      <x:c r="I270" s="16" t="n">
        <x:f>MAX(0,H270*(1+EXP((LN(1+Assumptions!$C$60)-0.5*Assumptions!$C$61^2)+Assumptions!$C$61*((RAND()+RAND()+RAND()+RAND()+RAND()+RAND()+RAND()+RAND()+RAND()+RAND()+RAND()+RAND())-6))-1)+PT_Y5_MC!J67)</x:f>
        <x:v>1082293.6478377169</x:v>
      </x:c>
      <x:c r="J270" s="16" t="n">
        <x:f>MAX(0,I270*(1+EXP((LN(1+Assumptions!$C$60)-0.5*Assumptions!$C$61^2)+Assumptions!$C$61*((RAND()+RAND()+RAND()+RAND()+RAND()+RAND()+RAND()+RAND()+RAND()+RAND()+RAND()+RAND())-6))-1)+PT_Y5_MC!K67)</x:f>
        <x:v>940648.1212059997</x:v>
      </x:c>
      <x:c r="K270" s="16" t="n">
        <x:f>MAX(0,J270*(1+EXP((LN(1+Assumptions!$C$60)-0.5*Assumptions!$C$61^2)+Assumptions!$C$61*((RAND()+RAND()+RAND()+RAND()+RAND()+RAND()+RAND()+RAND()+RAND()+RAND()+RAND()+RAND())-6))-1)+PT_Y5_MC!L67)</x:f>
        <x:v>1164534.9654113622</x:v>
      </x:c>
      <x:c r="L270" s="16" t="n">
        <x:f>MAX(0,K270*(1+EXP((LN(1+Assumptions!$C$60)-0.5*Assumptions!$C$61^2)+Assumptions!$C$61*((RAND()+RAND()+RAND()+RAND()+RAND()+RAND()+RAND()+RAND()+RAND()+RAND()+RAND()+RAND())-6))-1)+PT_Y5_MC!M67)</x:f>
        <x:v>1038506.7064375833</x:v>
      </x:c>
      <x:c r="M270" s="16" t="n">
        <x:f>MAX(0,L270*(1+EXP((LN(1+Assumptions!$C$60)-0.5*Assumptions!$C$61^2)+Assumptions!$C$61*((RAND()+RAND()+RAND()+RAND()+RAND()+RAND()+RAND()+RAND()+RAND()+RAND()+RAND()+RAND())-6))-1)+PT_Y5_MC!N67)</x:f>
        <x:v>1137020.8475087301</x:v>
      </x:c>
      <x:c r="N270" s="16" t="n">
        <x:f>MAX(0,M270*(1+EXP((LN(1+Assumptions!$C$60)-0.5*Assumptions!$C$61^2)+Assumptions!$C$61*((RAND()+RAND()+RAND()+RAND()+RAND()+RAND()+RAND()+RAND()+RAND()+RAND()+RAND()+RAND())-6))-1)+PT_Y5_MC!O67)</x:f>
        <x:v>991142.7460814685</x:v>
      </x:c>
      <x:c r="O270" s="16" t="n">
        <x:f>MAX(0,N270*(1+EXP((LN(1+Assumptions!$C$60)-0.5*Assumptions!$C$61^2)+Assumptions!$C$61*((RAND()+RAND()+RAND()+RAND()+RAND()+RAND()+RAND()+RAND()+RAND()+RAND()+RAND()+RAND())-6))-1)+PT_Y5_MC!P67)</x:f>
        <x:v>1136294.7859656273</x:v>
      </x:c>
      <x:c r="P270" s="16" t="n">
        <x:f>MAX(0,O270*(1+EXP((LN(1+Assumptions!$C$60)-0.5*Assumptions!$C$61^2)+Assumptions!$C$61*((RAND()+RAND()+RAND()+RAND()+RAND()+RAND()+RAND()+RAND()+RAND()+RAND()+RAND()+RAND())-6))-1)+PT_Y5_MC!Q67)</x:f>
        <x:v>999224.5390607753</x:v>
      </x:c>
      <x:c r="Q270" s="16" t="n">
        <x:f>MAX(0,P270*(1+EXP((LN(1+Assumptions!$C$60)-0.5*Assumptions!$C$61^2)+Assumptions!$C$61*((RAND()+RAND()+RAND()+RAND()+RAND()+RAND()+RAND()+RAND()+RAND()+RAND()+RAND()+RAND())-6))-1)+PT_Y5_MC!R67)</x:f>
        <x:v>903942.7672728025</x:v>
      </x:c>
      <x:c r="R270" s="16" t="n">
        <x:f>MAX(0,Q270*(1+EXP((LN(1+Assumptions!$C$60)-0.5*Assumptions!$C$61^2)+Assumptions!$C$61*((RAND()+RAND()+RAND()+RAND()+RAND()+RAND()+RAND()+RAND()+RAND()+RAND()+RAND()+RAND())-6))-1)+PT_Y5_MC!S67)</x:f>
        <x:v>1107265.335639975</x:v>
      </x:c>
      <x:c r="S270" s="16" t="n">
        <x:f>MAX(0,R270*(1+EXP((LN(1+Assumptions!$C$60)-0.5*Assumptions!$C$61^2)+Assumptions!$C$61*((RAND()+RAND()+RAND()+RAND()+RAND()+RAND()+RAND()+RAND()+RAND()+RAND()+RAND()+RAND())-6))-1)+PT_Y5_MC!T67)</x:f>
        <x:v>1209088.8940825837</x:v>
      </x:c>
      <x:c r="T270" s="16" t="n">
        <x:f>MAX(0,S270*(1+EXP((LN(1+Assumptions!$C$60)-0.5*Assumptions!$C$61^2)+Assumptions!$C$61*((RAND()+RAND()+RAND()+RAND()+RAND()+RAND()+RAND()+RAND()+RAND()+RAND()+RAND()+RAND())-6))-1)+PT_Y5_MC!U67)</x:f>
        <x:v>1482462.6055521367</x:v>
      </x:c>
      <x:c r="U270" s="16" t="n">
        <x:f>MAX(0,T270*(1+EXP((LN(1+Assumptions!$C$60)-0.5*Assumptions!$C$61^2)+Assumptions!$C$61*((RAND()+RAND()+RAND()+RAND()+RAND()+RAND()+RAND()+RAND()+RAND()+RAND()+RAND()+RAND())-6))-1)+PT_Y5_MC!V67)</x:f>
        <x:v>1613354.798582809</x:v>
      </x:c>
      <x:c r="V270" s="16" t="n">
        <x:f>MAX(0,U270*(1+EXP((LN(1+Assumptions!$C$60)-0.5*Assumptions!$C$61^2)+Assumptions!$C$61*((RAND()+RAND()+RAND()+RAND()+RAND()+RAND()+RAND()+RAND()+RAND()+RAND()+RAND()+RAND())-6))-1)+PT_Y5_MC!W67)</x:f>
        <x:v>1592472.3590849256</x:v>
      </x:c>
      <x:c r="W270" s="16" t="n">
        <x:f>MAX(0,V270*(1+EXP((LN(1+Assumptions!$C$60)-0.5*Assumptions!$C$61^2)+Assumptions!$C$61*((RAND()+RAND()+RAND()+RAND()+RAND()+RAND()+RAND()+RAND()+RAND()+RAND()+RAND()+RAND())-6))-1)+PT_Y5_MC!X67)</x:f>
        <x:v>1452975.9538957195</x:v>
      </x:c>
      <x:c r="X270" s="16" t="n">
        <x:f>MAX(0,W270*(1+EXP((LN(1+Assumptions!$C$60)-0.5*Assumptions!$C$61^2)+Assumptions!$C$61*((RAND()+RAND()+RAND()+RAND()+RAND()+RAND()+RAND()+RAND()+RAND()+RAND()+RAND()+RAND())-6))-1)+PT_Y5_MC!Y67)</x:f>
        <x:v>1324809.4490899374</x:v>
      </x:c>
      <x:c r="Y270" s="16" t="n">
        <x:f>MAX(0,X270*(1+EXP((LN(1+Assumptions!$C$60)-0.5*Assumptions!$C$61^2)+Assumptions!$C$61*((RAND()+RAND()+RAND()+RAND()+RAND()+RAND()+RAND()+RAND()+RAND()+RAND()+RAND()+RAND())-6))-1)+PT_Y5_MC!Z67)</x:f>
        <x:v>1787418.4300919573</x:v>
      </x:c>
      <x:c r="Z270" s="16" t="n">
        <x:f>MAX(0,Y270*(1+EXP((LN(1+Assumptions!$C$60)-0.5*Assumptions!$C$61^2)+Assumptions!$C$61*((RAND()+RAND()+RAND()+RAND()+RAND()+RAND()+RAND()+RAND()+RAND()+RAND()+RAND()+RAND())-6))-1)+PT_Y5_MC!AA67)</x:f>
        <x:v>1897883.7706375115</x:v>
      </x:c>
      <x:c r="AA270" s="16" t="n">
        <x:f>MAX(0,Z270*(1+EXP((LN(1+Assumptions!$C$60)-0.5*Assumptions!$C$61^2)+Assumptions!$C$61*((RAND()+RAND()+RAND()+RAND()+RAND()+RAND()+RAND()+RAND()+RAND()+RAND()+RAND()+RAND())-6))-1)+PT_Y5_MC!AB67)</x:f>
        <x:v>2144616.74881291</x:v>
      </x:c>
      <x:c r="AB270" s="16" t="n">
        <x:f>MAX(0,AA270*(1+EXP((LN(1+Assumptions!$C$60)-0.5*Assumptions!$C$61^2)+Assumptions!$C$61*((RAND()+RAND()+RAND()+RAND()+RAND()+RAND()+RAND()+RAND()+RAND()+RAND()+RAND()+RAND())-6))-1)+PT_Y5_MC!AC67)</x:f>
        <x:v>2699226.562404696</x:v>
      </x:c>
      <x:c r="AC270" s="16" t="n">
        <x:f>MAX(0,AB270*(1+EXP((LN(1+Assumptions!$C$60)-0.5*Assumptions!$C$61^2)+Assumptions!$C$61*((RAND()+RAND()+RAND()+RAND()+RAND()+RAND()+RAND()+RAND()+RAND()+RAND()+RAND()+RAND())-6))-1)+PT_Y5_MC!AD67)</x:f>
        <x:v>2367011.8429100183</x:v>
      </x:c>
      <x:c r="AD270" s="16" t="n">
        <x:f>MAX(0,AC270*(1+EXP((LN(1+Assumptions!$C$60)-0.5*Assumptions!$C$61^2)+Assumptions!$C$61*((RAND()+RAND()+RAND()+RAND()+RAND()+RAND()+RAND()+RAND()+RAND()+RAND()+RAND()+RAND())-6))-1)+PT_Y5_MC!AE67)</x:f>
        <x:v>1807125.806807117</x:v>
      </x:c>
      <x:c r="AE270" s="16" t="n">
        <x:f>MAX(0,AD270*(1+EXP((LN(1+Assumptions!$C$60)-0.5*Assumptions!$C$61^2)+Assumptions!$C$61*((RAND()+RAND()+RAND()+RAND()+RAND()+RAND()+RAND()+RAND()+RAND()+RAND()+RAND()+RAND())-6))-1)+PT_Y5_MC!AF67)</x:f>
        <x:v>2267441.69132966</x:v>
      </x:c>
      <x:c r="AF270" s="16" t="n">
        <x:f>MAX(0,AE270*(1+EXP((LN(1+Assumptions!$C$60)-0.5*Assumptions!$C$61^2)+Assumptions!$C$61*((RAND()+RAND()+RAND()+RAND()+RAND()+RAND()+RAND()+RAND()+RAND()+RAND()+RAND()+RAND())-6))-1)+PT_Y5_MC!AG67)</x:f>
        <x:v>2882995.7390290145</x:v>
      </x:c>
    </x:row>
    <x:row r="271">
      <x:c r="A271" s="39">
        <x:v>267</x:v>
      </x:c>
      <x:c r="B271" s="16" t="n">
        <x:f>PT_Y5_MC!C68</x:f>
        <x:v>1029031.25</x:v>
      </x:c>
      <x:c r="C271" s="16" t="n">
        <x:f>MAX(0,B271*(1+EXP((LN(1+Assumptions!$C$60)-0.5*Assumptions!$C$61^2)+Assumptions!$C$61*((RAND()+RAND()+RAND()+RAND()+RAND()+RAND()+RAND()+RAND()+RAND()+RAND()+RAND()+RAND())-6))-1)+PT_Y5_MC!D67)</x:f>
        <x:v>1152573.138022394</x:v>
      </x:c>
      <x:c r="D271" s="16" t="n">
        <x:f>MAX(0,C271*(1+EXP((LN(1+Assumptions!$C$60)-0.5*Assumptions!$C$61^2)+Assumptions!$C$61*((RAND()+RAND()+RAND()+RAND()+RAND()+RAND()+RAND()+RAND()+RAND()+RAND()+RAND()+RAND())-6))-1)+PT_Y5_MC!E67)</x:f>
        <x:v>1200390.4002344576</x:v>
      </x:c>
      <x:c r="E271" s="16" t="n">
        <x:f>MAX(0,D271*(1+EXP((LN(1+Assumptions!$C$60)-0.5*Assumptions!$C$61^2)+Assumptions!$C$61*((RAND()+RAND()+RAND()+RAND()+RAND()+RAND()+RAND()+RAND()+RAND()+RAND()+RAND()+RAND())-6))-1)+PT_Y5_MC!F67)</x:f>
        <x:v>1264028.2696986715</x:v>
      </x:c>
      <x:c r="F271" s="16" t="n">
        <x:f>MAX(0,E271*(1+EXP((LN(1+Assumptions!$C$60)-0.5*Assumptions!$C$61^2)+Assumptions!$C$61*((RAND()+RAND()+RAND()+RAND()+RAND()+RAND()+RAND()+RAND()+RAND()+RAND()+RAND()+RAND())-6))-1)+PT_Y5_MC!G67)</x:f>
        <x:v>1227838.2076704614</x:v>
      </x:c>
      <x:c r="G271" s="16" t="n">
        <x:f>MAX(0,F271*(1+EXP((LN(1+Assumptions!$C$60)-0.5*Assumptions!$C$61^2)+Assumptions!$C$61*((RAND()+RAND()+RAND()+RAND()+RAND()+RAND()+RAND()+RAND()+RAND()+RAND()+RAND()+RAND())-6))-1)+PT_Y5_MC!H67)</x:f>
        <x:v>1555821.2900110967</x:v>
      </x:c>
      <x:c r="H271" s="16" t="n">
        <x:f>MAX(0,G271*(1+EXP((LN(1+Assumptions!$C$60)-0.5*Assumptions!$C$61^2)+Assumptions!$C$61*((RAND()+RAND()+RAND()+RAND()+RAND()+RAND()+RAND()+RAND()+RAND()+RAND()+RAND()+RAND())-6))-1)+PT_Y5_MC!I67)</x:f>
        <x:v>1917957.602030511</x:v>
      </x:c>
      <x:c r="I271" s="16" t="n">
        <x:f>MAX(0,H271*(1+EXP((LN(1+Assumptions!$C$60)-0.5*Assumptions!$C$61^2)+Assumptions!$C$61*((RAND()+RAND()+RAND()+RAND()+RAND()+RAND()+RAND()+RAND()+RAND()+RAND()+RAND()+RAND())-6))-1)+PT_Y5_MC!J67)</x:f>
        <x:v>1944353.5107168893</x:v>
      </x:c>
      <x:c r="J271" s="16" t="n">
        <x:f>MAX(0,I271*(1+EXP((LN(1+Assumptions!$C$60)-0.5*Assumptions!$C$61^2)+Assumptions!$C$61*((RAND()+RAND()+RAND()+RAND()+RAND()+RAND()+RAND()+RAND()+RAND()+RAND()+RAND()+RAND())-6))-1)+PT_Y5_MC!K67)</x:f>
        <x:v>1750405.4355632588</x:v>
      </x:c>
      <x:c r="K271" s="16" t="n">
        <x:f>MAX(0,J271*(1+EXP((LN(1+Assumptions!$C$60)-0.5*Assumptions!$C$61^2)+Assumptions!$C$61*((RAND()+RAND()+RAND()+RAND()+RAND()+RAND()+RAND()+RAND()+RAND()+RAND()+RAND()+RAND())-6))-1)+PT_Y5_MC!L67)</x:f>
        <x:v>1877572.8260905826</x:v>
      </x:c>
      <x:c r="L271" s="16" t="n">
        <x:f>MAX(0,K271*(1+EXP((LN(1+Assumptions!$C$60)-0.5*Assumptions!$C$61^2)+Assumptions!$C$61*((RAND()+RAND()+RAND()+RAND()+RAND()+RAND()+RAND()+RAND()+RAND()+RAND()+RAND()+RAND())-6))-1)+PT_Y5_MC!M67)</x:f>
        <x:v>2208879.1929612914</x:v>
      </x:c>
      <x:c r="M271" s="16" t="n">
        <x:f>MAX(0,L271*(1+EXP((LN(1+Assumptions!$C$60)-0.5*Assumptions!$C$61^2)+Assumptions!$C$61*((RAND()+RAND()+RAND()+RAND()+RAND()+RAND()+RAND()+RAND()+RAND()+RAND()+RAND()+RAND())-6))-1)+PT_Y5_MC!N67)</x:f>
        <x:v>2223160.6146413246</x:v>
      </x:c>
      <x:c r="N271" s="16" t="n">
        <x:f>MAX(0,M271*(1+EXP((LN(1+Assumptions!$C$60)-0.5*Assumptions!$C$61^2)+Assumptions!$C$61*((RAND()+RAND()+RAND()+RAND()+RAND()+RAND()+RAND()+RAND()+RAND()+RAND()+RAND()+RAND())-6))-1)+PT_Y5_MC!O67)</x:f>
        <x:v>2419295.322213258</x:v>
      </x:c>
      <x:c r="O271" s="16" t="n">
        <x:f>MAX(0,N271*(1+EXP((LN(1+Assumptions!$C$60)-0.5*Assumptions!$C$61^2)+Assumptions!$C$61*((RAND()+RAND()+RAND()+RAND()+RAND()+RAND()+RAND()+RAND()+RAND()+RAND()+RAND()+RAND())-6))-1)+PT_Y5_MC!P67)</x:f>
        <x:v>2625573.045511004</x:v>
      </x:c>
      <x:c r="P271" s="16" t="n">
        <x:f>MAX(0,O271*(1+EXP((LN(1+Assumptions!$C$60)-0.5*Assumptions!$C$61^2)+Assumptions!$C$61*((RAND()+RAND()+RAND()+RAND()+RAND()+RAND()+RAND()+RAND()+RAND()+RAND()+RAND()+RAND())-6))-1)+PT_Y5_MC!Q67)</x:f>
        <x:v>2203347.083114929</x:v>
      </x:c>
      <x:c r="Q271" s="16" t="n">
        <x:f>MAX(0,P271*(1+EXP((LN(1+Assumptions!$C$60)-0.5*Assumptions!$C$61^2)+Assumptions!$C$61*((RAND()+RAND()+RAND()+RAND()+RAND()+RAND()+RAND()+RAND()+RAND()+RAND()+RAND()+RAND())-6))-1)+PT_Y5_MC!R67)</x:f>
        <x:v>2842049.4377334835</x:v>
      </x:c>
      <x:c r="R271" s="16" t="n">
        <x:f>MAX(0,Q271*(1+EXP((LN(1+Assumptions!$C$60)-0.5*Assumptions!$C$61^2)+Assumptions!$C$61*((RAND()+RAND()+RAND()+RAND()+RAND()+RAND()+RAND()+RAND()+RAND()+RAND()+RAND()+RAND())-6))-1)+PT_Y5_MC!S67)</x:f>
        <x:v>2737576.2615388217</x:v>
      </x:c>
      <x:c r="S271" s="16" t="n">
        <x:f>MAX(0,R271*(1+EXP((LN(1+Assumptions!$C$60)-0.5*Assumptions!$C$61^2)+Assumptions!$C$61*((RAND()+RAND()+RAND()+RAND()+RAND()+RAND()+RAND()+RAND()+RAND()+RAND()+RAND()+RAND())-6))-1)+PT_Y5_MC!T67)</x:f>
        <x:v>3225268.5141958417</x:v>
      </x:c>
      <x:c r="T271" s="16" t="n">
        <x:f>MAX(0,S271*(1+EXP((LN(1+Assumptions!$C$60)-0.5*Assumptions!$C$61^2)+Assumptions!$C$61*((RAND()+RAND()+RAND()+RAND()+RAND()+RAND()+RAND()+RAND()+RAND()+RAND()+RAND()+RAND())-6))-1)+PT_Y5_MC!U67)</x:f>
        <x:v>3043302.4677200285</x:v>
      </x:c>
      <x:c r="U271" s="16" t="n">
        <x:f>MAX(0,T271*(1+EXP((LN(1+Assumptions!$C$60)-0.5*Assumptions!$C$61^2)+Assumptions!$C$61*((RAND()+RAND()+RAND()+RAND()+RAND()+RAND()+RAND()+RAND()+RAND()+RAND()+RAND()+RAND())-6))-1)+PT_Y5_MC!V67)</x:f>
        <x:v>4070291.2032150347</x:v>
      </x:c>
      <x:c r="V271" s="16" t="n">
        <x:f>MAX(0,U271*(1+EXP((LN(1+Assumptions!$C$60)-0.5*Assumptions!$C$61^2)+Assumptions!$C$61*((RAND()+RAND()+RAND()+RAND()+RAND()+RAND()+RAND()+RAND()+RAND()+RAND()+RAND()+RAND())-6))-1)+PT_Y5_MC!W67)</x:f>
        <x:v>4791970.07133499</x:v>
      </x:c>
      <x:c r="W271" s="16" t="n">
        <x:f>MAX(0,V271*(1+EXP((LN(1+Assumptions!$C$60)-0.5*Assumptions!$C$61^2)+Assumptions!$C$61*((RAND()+RAND()+RAND()+RAND()+RAND()+RAND()+RAND()+RAND()+RAND()+RAND()+RAND()+RAND())-6))-1)+PT_Y5_MC!X67)</x:f>
        <x:v>4614713.388851531</x:v>
      </x:c>
      <x:c r="X271" s="16" t="n">
        <x:f>MAX(0,W271*(1+EXP((LN(1+Assumptions!$C$60)-0.5*Assumptions!$C$61^2)+Assumptions!$C$61*((RAND()+RAND()+RAND()+RAND()+RAND()+RAND()+RAND()+RAND()+RAND()+RAND()+RAND()+RAND())-6))-1)+PT_Y5_MC!Y67)</x:f>
        <x:v>4657430.705373559</x:v>
      </x:c>
      <x:c r="Y271" s="16" t="n">
        <x:f>MAX(0,X271*(1+EXP((LN(1+Assumptions!$C$60)-0.5*Assumptions!$C$61^2)+Assumptions!$C$61*((RAND()+RAND()+RAND()+RAND()+RAND()+RAND()+RAND()+RAND()+RAND()+RAND()+RAND()+RAND())-6))-1)+PT_Y5_MC!Z67)</x:f>
        <x:v>3919486.620899937</x:v>
      </x:c>
      <x:c r="Z271" s="16" t="n">
        <x:f>MAX(0,Y271*(1+EXP((LN(1+Assumptions!$C$60)-0.5*Assumptions!$C$61^2)+Assumptions!$C$61*((RAND()+RAND()+RAND()+RAND()+RAND()+RAND()+RAND()+RAND()+RAND()+RAND()+RAND()+RAND())-6))-1)+PT_Y5_MC!AA67)</x:f>
        <x:v>4448671.64714027</x:v>
      </x:c>
      <x:c r="AA271" s="16" t="n">
        <x:f>MAX(0,Z271*(1+EXP((LN(1+Assumptions!$C$60)-0.5*Assumptions!$C$61^2)+Assumptions!$C$61*((RAND()+RAND()+RAND()+RAND()+RAND()+RAND()+RAND()+RAND()+RAND()+RAND()+RAND()+RAND())-6))-1)+PT_Y5_MC!AB67)</x:f>
        <x:v>4276414.937390216</x:v>
      </x:c>
      <x:c r="AB271" s="16" t="n">
        <x:f>MAX(0,AA271*(1+EXP((LN(1+Assumptions!$C$60)-0.5*Assumptions!$C$61^2)+Assumptions!$C$61*((RAND()+RAND()+RAND()+RAND()+RAND()+RAND()+RAND()+RAND()+RAND()+RAND()+RAND()+RAND())-6))-1)+PT_Y5_MC!AC67)</x:f>
        <x:v>4072858.459824147</x:v>
      </x:c>
      <x:c r="AC271" s="16" t="n">
        <x:f>MAX(0,AB271*(1+EXP((LN(1+Assumptions!$C$60)-0.5*Assumptions!$C$61^2)+Assumptions!$C$61*((RAND()+RAND()+RAND()+RAND()+RAND()+RAND()+RAND()+RAND()+RAND()+RAND()+RAND()+RAND())-6))-1)+PT_Y5_MC!AD67)</x:f>
        <x:v>4386302.185972409</x:v>
      </x:c>
      <x:c r="AD271" s="16" t="n">
        <x:f>MAX(0,AC271*(1+EXP((LN(1+Assumptions!$C$60)-0.5*Assumptions!$C$61^2)+Assumptions!$C$61*((RAND()+RAND()+RAND()+RAND()+RAND()+RAND()+RAND()+RAND()+RAND()+RAND()+RAND()+RAND())-6))-1)+PT_Y5_MC!AE67)</x:f>
        <x:v>4836973.424041901</x:v>
      </x:c>
      <x:c r="AE271" s="16" t="n">
        <x:f>MAX(0,AD271*(1+EXP((LN(1+Assumptions!$C$60)-0.5*Assumptions!$C$61^2)+Assumptions!$C$61*((RAND()+RAND()+RAND()+RAND()+RAND()+RAND()+RAND()+RAND()+RAND()+RAND()+RAND()+RAND())-6))-1)+PT_Y5_MC!AF67)</x:f>
        <x:v>5187018.249831783</x:v>
      </x:c>
      <x:c r="AF271" s="16" t="n">
        <x:f>MAX(0,AE271*(1+EXP((LN(1+Assumptions!$C$60)-0.5*Assumptions!$C$61^2)+Assumptions!$C$61*((RAND()+RAND()+RAND()+RAND()+RAND()+RAND()+RAND()+RAND()+RAND()+RAND()+RAND()+RAND())-6))-1)+PT_Y5_MC!AG67)</x:f>
        <x:v>4824444.216094702</x:v>
      </x:c>
    </x:row>
    <x:row r="272">
      <x:c r="A272" s="39">
        <x:v>268</x:v>
      </x:c>
      <x:c r="B272" s="16" t="n">
        <x:f>PT_Y5_MC!C68</x:f>
        <x:v>1029031.25</x:v>
      </x:c>
      <x:c r="C272" s="16" t="n">
        <x:f>MAX(0,B272*(1+EXP((LN(1+Assumptions!$C$60)-0.5*Assumptions!$C$61^2)+Assumptions!$C$61*((RAND()+RAND()+RAND()+RAND()+RAND()+RAND()+RAND()+RAND()+RAND()+RAND()+RAND()+RAND())-6))-1)+PT_Y5_MC!D67)</x:f>
        <x:v>1220609.531236534</x:v>
      </x:c>
      <x:c r="D272" s="16" t="n">
        <x:f>MAX(0,C272*(1+EXP((LN(1+Assumptions!$C$60)-0.5*Assumptions!$C$61^2)+Assumptions!$C$61*((RAND()+RAND()+RAND()+RAND()+RAND()+RAND()+RAND()+RAND()+RAND()+RAND()+RAND()+RAND())-6))-1)+PT_Y5_MC!E67)</x:f>
        <x:v>1692691.9293942254</x:v>
      </x:c>
      <x:c r="E272" s="16" t="n">
        <x:f>MAX(0,D272*(1+EXP((LN(1+Assumptions!$C$60)-0.5*Assumptions!$C$61^2)+Assumptions!$C$61*((RAND()+RAND()+RAND()+RAND()+RAND()+RAND()+RAND()+RAND()+RAND()+RAND()+RAND()+RAND())-6))-1)+PT_Y5_MC!F67)</x:f>
        <x:v>1576073.1319358489</x:v>
      </x:c>
      <x:c r="F272" s="16" t="n">
        <x:f>MAX(0,E272*(1+EXP((LN(1+Assumptions!$C$60)-0.5*Assumptions!$C$61^2)+Assumptions!$C$61*((RAND()+RAND()+RAND()+RAND()+RAND()+RAND()+RAND()+RAND()+RAND()+RAND()+RAND()+RAND())-6))-1)+PT_Y5_MC!G67)</x:f>
        <x:v>1593247.5635946493</x:v>
      </x:c>
      <x:c r="G272" s="16" t="n">
        <x:f>MAX(0,F272*(1+EXP((LN(1+Assumptions!$C$60)-0.5*Assumptions!$C$61^2)+Assumptions!$C$61*((RAND()+RAND()+RAND()+RAND()+RAND()+RAND()+RAND()+RAND()+RAND()+RAND()+RAND()+RAND())-6))-1)+PT_Y5_MC!H67)</x:f>
        <x:v>1661177.6010821802</x:v>
      </x:c>
      <x:c r="H272" s="16" t="n">
        <x:f>MAX(0,G272*(1+EXP((LN(1+Assumptions!$C$60)-0.5*Assumptions!$C$61^2)+Assumptions!$C$61*((RAND()+RAND()+RAND()+RAND()+RAND()+RAND()+RAND()+RAND()+RAND()+RAND()+RAND()+RAND())-6))-1)+PT_Y5_MC!I67)</x:f>
        <x:v>1381884.7509505353</x:v>
      </x:c>
      <x:c r="I272" s="16" t="n">
        <x:f>MAX(0,H272*(1+EXP((LN(1+Assumptions!$C$60)-0.5*Assumptions!$C$61^2)+Assumptions!$C$61*((RAND()+RAND()+RAND()+RAND()+RAND()+RAND()+RAND()+RAND()+RAND()+RAND()+RAND()+RAND())-6))-1)+PT_Y5_MC!J67)</x:f>
        <x:v>1395270.412786583</x:v>
      </x:c>
      <x:c r="J272" s="16" t="n">
        <x:f>MAX(0,I272*(1+EXP((LN(1+Assumptions!$C$60)-0.5*Assumptions!$C$61^2)+Assumptions!$C$61*((RAND()+RAND()+RAND()+RAND()+RAND()+RAND()+RAND()+RAND()+RAND()+RAND()+RAND()+RAND())-6))-1)+PT_Y5_MC!K67)</x:f>
        <x:v>1138737.2479182594</x:v>
      </x:c>
      <x:c r="K272" s="16" t="n">
        <x:f>MAX(0,J272*(1+EXP((LN(1+Assumptions!$C$60)-0.5*Assumptions!$C$61^2)+Assumptions!$C$61*((RAND()+RAND()+RAND()+RAND()+RAND()+RAND()+RAND()+RAND()+RAND()+RAND()+RAND()+RAND())-6))-1)+PT_Y5_MC!L67)</x:f>
        <x:v>1039391.2180789921</x:v>
      </x:c>
      <x:c r="L272" s="16" t="n">
        <x:f>MAX(0,K272*(1+EXP((LN(1+Assumptions!$C$60)-0.5*Assumptions!$C$61^2)+Assumptions!$C$61*((RAND()+RAND()+RAND()+RAND()+RAND()+RAND()+RAND()+RAND()+RAND()+RAND()+RAND()+RAND())-6))-1)+PT_Y5_MC!M67)</x:f>
        <x:v>1097130.6674004646</x:v>
      </x:c>
      <x:c r="M272" s="16" t="n">
        <x:f>MAX(0,L272*(1+EXP((LN(1+Assumptions!$C$60)-0.5*Assumptions!$C$61^2)+Assumptions!$C$61*((RAND()+RAND()+RAND()+RAND()+RAND()+RAND()+RAND()+RAND()+RAND()+RAND()+RAND()+RAND())-6))-1)+PT_Y5_MC!N67)</x:f>
        <x:v>1246347.0440756604</x:v>
      </x:c>
      <x:c r="N272" s="16" t="n">
        <x:f>MAX(0,M272*(1+EXP((LN(1+Assumptions!$C$60)-0.5*Assumptions!$C$61^2)+Assumptions!$C$61*((RAND()+RAND()+RAND()+RAND()+RAND()+RAND()+RAND()+RAND()+RAND()+RAND()+RAND()+RAND())-6))-1)+PT_Y5_MC!O67)</x:f>
        <x:v>1140691.4526849128</x:v>
      </x:c>
      <x:c r="O272" s="16" t="n">
        <x:f>MAX(0,N272*(1+EXP((LN(1+Assumptions!$C$60)-0.5*Assumptions!$C$61^2)+Assumptions!$C$61*((RAND()+RAND()+RAND()+RAND()+RAND()+RAND()+RAND()+RAND()+RAND()+RAND()+RAND()+RAND())-6))-1)+PT_Y5_MC!P67)</x:f>
        <x:v>1560640.230848609</x:v>
      </x:c>
      <x:c r="P272" s="16" t="n">
        <x:f>MAX(0,O272*(1+EXP((LN(1+Assumptions!$C$60)-0.5*Assumptions!$C$61^2)+Assumptions!$C$61*((RAND()+RAND()+RAND()+RAND()+RAND()+RAND()+RAND()+RAND()+RAND()+RAND()+RAND()+RAND())-6))-1)+PT_Y5_MC!Q67)</x:f>
        <x:v>1929205.917893275</x:v>
      </x:c>
      <x:c r="Q272" s="16" t="n">
        <x:f>MAX(0,P272*(1+EXP((LN(1+Assumptions!$C$60)-0.5*Assumptions!$C$61^2)+Assumptions!$C$61*((RAND()+RAND()+RAND()+RAND()+RAND()+RAND()+RAND()+RAND()+RAND()+RAND()+RAND()+RAND())-6))-1)+PT_Y5_MC!R67)</x:f>
        <x:v>1826816.888374359</x:v>
      </x:c>
      <x:c r="R272" s="16" t="n">
        <x:f>MAX(0,Q272*(1+EXP((LN(1+Assumptions!$C$60)-0.5*Assumptions!$C$61^2)+Assumptions!$C$61*((RAND()+RAND()+RAND()+RAND()+RAND()+RAND()+RAND()+RAND()+RAND()+RAND()+RAND()+RAND())-6))-1)+PT_Y5_MC!S67)</x:f>
        <x:v>1551934.7095992225</x:v>
      </x:c>
      <x:c r="S272" s="16" t="n">
        <x:f>MAX(0,R272*(1+EXP((LN(1+Assumptions!$C$60)-0.5*Assumptions!$C$61^2)+Assumptions!$C$61*((RAND()+RAND()+RAND()+RAND()+RAND()+RAND()+RAND()+RAND()+RAND()+RAND()+RAND()+RAND())-6))-1)+PT_Y5_MC!T67)</x:f>
        <x:v>1228910.0140846567</x:v>
      </x:c>
      <x:c r="T272" s="16" t="n">
        <x:f>MAX(0,S272*(1+EXP((LN(1+Assumptions!$C$60)-0.5*Assumptions!$C$61^2)+Assumptions!$C$61*((RAND()+RAND()+RAND()+RAND()+RAND()+RAND()+RAND()+RAND()+RAND()+RAND()+RAND()+RAND())-6))-1)+PT_Y5_MC!U67)</x:f>
        <x:v>1637517.169667398</x:v>
      </x:c>
      <x:c r="U272" s="16" t="n">
        <x:f>MAX(0,T272*(1+EXP((LN(1+Assumptions!$C$60)-0.5*Assumptions!$C$61^2)+Assumptions!$C$61*((RAND()+RAND()+RAND()+RAND()+RAND()+RAND()+RAND()+RAND()+RAND()+RAND()+RAND()+RAND())-6))-1)+PT_Y5_MC!V67)</x:f>
        <x:v>1739934.6625496794</x:v>
      </x:c>
      <x:c r="V272" s="16" t="n">
        <x:f>MAX(0,U272*(1+EXP((LN(1+Assumptions!$C$60)-0.5*Assumptions!$C$61^2)+Assumptions!$C$61*((RAND()+RAND()+RAND()+RAND()+RAND()+RAND()+RAND()+RAND()+RAND()+RAND()+RAND()+RAND())-6))-1)+PT_Y5_MC!W67)</x:f>
        <x:v>2024206.4935694316</x:v>
      </x:c>
      <x:c r="W272" s="16" t="n">
        <x:f>MAX(0,V272*(1+EXP((LN(1+Assumptions!$C$60)-0.5*Assumptions!$C$61^2)+Assumptions!$C$61*((RAND()+RAND()+RAND()+RAND()+RAND()+RAND()+RAND()+RAND()+RAND()+RAND()+RAND()+RAND())-6))-1)+PT_Y5_MC!X67)</x:f>
        <x:v>2404142.736262411</x:v>
      </x:c>
      <x:c r="X272" s="16" t="n">
        <x:f>MAX(0,W272*(1+EXP((LN(1+Assumptions!$C$60)-0.5*Assumptions!$C$61^2)+Assumptions!$C$61*((RAND()+RAND()+RAND()+RAND()+RAND()+RAND()+RAND()+RAND()+RAND()+RAND()+RAND()+RAND())-6))-1)+PT_Y5_MC!Y67)</x:f>
        <x:v>3084094.7978014257</x:v>
      </x:c>
      <x:c r="Y272" s="16" t="n">
        <x:f>MAX(0,X272*(1+EXP((LN(1+Assumptions!$C$60)-0.5*Assumptions!$C$61^2)+Assumptions!$C$61*((RAND()+RAND()+RAND()+RAND()+RAND()+RAND()+RAND()+RAND()+RAND()+RAND()+RAND()+RAND())-6))-1)+PT_Y5_MC!Z67)</x:f>
        <x:v>3332362.9857780267</x:v>
      </x:c>
      <x:c r="Z272" s="16" t="n">
        <x:f>MAX(0,Y272*(1+EXP((LN(1+Assumptions!$C$60)-0.5*Assumptions!$C$61^2)+Assumptions!$C$61*((RAND()+RAND()+RAND()+RAND()+RAND()+RAND()+RAND()+RAND()+RAND()+RAND()+RAND()+RAND())-6))-1)+PT_Y5_MC!AA67)</x:f>
        <x:v>3966214.194265442</x:v>
      </x:c>
      <x:c r="AA272" s="16" t="n">
        <x:f>MAX(0,Z272*(1+EXP((LN(1+Assumptions!$C$60)-0.5*Assumptions!$C$61^2)+Assumptions!$C$61*((RAND()+RAND()+RAND()+RAND()+RAND()+RAND()+RAND()+RAND()+RAND()+RAND()+RAND()+RAND())-6))-1)+PT_Y5_MC!AB67)</x:f>
        <x:v>3555993.4081077077</x:v>
      </x:c>
      <x:c r="AB272" s="16" t="n">
        <x:f>MAX(0,AA272*(1+EXP((LN(1+Assumptions!$C$60)-0.5*Assumptions!$C$61^2)+Assumptions!$C$61*((RAND()+RAND()+RAND()+RAND()+RAND()+RAND()+RAND()+RAND()+RAND()+RAND()+RAND()+RAND())-6))-1)+PT_Y5_MC!AC67)</x:f>
        <x:v>4066677.4068676597</x:v>
      </x:c>
      <x:c r="AC272" s="16" t="n">
        <x:f>MAX(0,AB272*(1+EXP((LN(1+Assumptions!$C$60)-0.5*Assumptions!$C$61^2)+Assumptions!$C$61*((RAND()+RAND()+RAND()+RAND()+RAND()+RAND()+RAND()+RAND()+RAND()+RAND()+RAND()+RAND())-6))-1)+PT_Y5_MC!AD67)</x:f>
        <x:v>5207396.840320676</x:v>
      </x:c>
      <x:c r="AD272" s="16" t="n">
        <x:f>MAX(0,AC272*(1+EXP((LN(1+Assumptions!$C$60)-0.5*Assumptions!$C$61^2)+Assumptions!$C$61*((RAND()+RAND()+RAND()+RAND()+RAND()+RAND()+RAND()+RAND()+RAND()+RAND()+RAND()+RAND())-6))-1)+PT_Y5_MC!AE67)</x:f>
        <x:v>5738005.412876741</x:v>
      </x:c>
      <x:c r="AE272" s="16" t="n">
        <x:f>MAX(0,AD272*(1+EXP((LN(1+Assumptions!$C$60)-0.5*Assumptions!$C$61^2)+Assumptions!$C$61*((RAND()+RAND()+RAND()+RAND()+RAND()+RAND()+RAND()+RAND()+RAND()+RAND()+RAND()+RAND())-6))-1)+PT_Y5_MC!AF67)</x:f>
        <x:v>5947734.577823062</x:v>
      </x:c>
      <x:c r="AF272" s="16" t="n">
        <x:f>MAX(0,AE272*(1+EXP((LN(1+Assumptions!$C$60)-0.5*Assumptions!$C$61^2)+Assumptions!$C$61*((RAND()+RAND()+RAND()+RAND()+RAND()+RAND()+RAND()+RAND()+RAND()+RAND()+RAND()+RAND())-6))-1)+PT_Y5_MC!AG67)</x:f>
        <x:v>4820121.5522826025</x:v>
      </x:c>
    </x:row>
    <x:row r="273">
      <x:c r="A273" s="39">
        <x:v>269</x:v>
      </x:c>
      <x:c r="B273" s="16" t="n">
        <x:f>PT_Y5_MC!C68</x:f>
        <x:v>1029031.25</x:v>
      </x:c>
      <x:c r="C273" s="16" t="n">
        <x:f>MAX(0,B273*(1+EXP((LN(1+Assumptions!$C$60)-0.5*Assumptions!$C$61^2)+Assumptions!$C$61*((RAND()+RAND()+RAND()+RAND()+RAND()+RAND()+RAND()+RAND()+RAND()+RAND()+RAND()+RAND())-6))-1)+PT_Y5_MC!D67)</x:f>
        <x:v>1121481.2541548316</x:v>
      </x:c>
      <x:c r="D273" s="16" t="n">
        <x:f>MAX(0,C273*(1+EXP((LN(1+Assumptions!$C$60)-0.5*Assumptions!$C$61^2)+Assumptions!$C$61*((RAND()+RAND()+RAND()+RAND()+RAND()+RAND()+RAND()+RAND()+RAND()+RAND()+RAND()+RAND())-6))-1)+PT_Y5_MC!E67)</x:f>
        <x:v>1400008.220237243</x:v>
      </x:c>
      <x:c r="E273" s="16" t="n">
        <x:f>MAX(0,D273*(1+EXP((LN(1+Assumptions!$C$60)-0.5*Assumptions!$C$61^2)+Assumptions!$C$61*((RAND()+RAND()+RAND()+RAND()+RAND()+RAND()+RAND()+RAND()+RAND()+RAND()+RAND()+RAND())-6))-1)+PT_Y5_MC!F67)</x:f>
        <x:v>1472761.2918161019</x:v>
      </x:c>
      <x:c r="F273" s="16" t="n">
        <x:f>MAX(0,E273*(1+EXP((LN(1+Assumptions!$C$60)-0.5*Assumptions!$C$61^2)+Assumptions!$C$61*((RAND()+RAND()+RAND()+RAND()+RAND()+RAND()+RAND()+RAND()+RAND()+RAND()+RAND()+RAND())-6))-1)+PT_Y5_MC!G67)</x:f>
        <x:v>1435867.6614982428</x:v>
      </x:c>
      <x:c r="G273" s="16" t="n">
        <x:f>MAX(0,F273*(1+EXP((LN(1+Assumptions!$C$60)-0.5*Assumptions!$C$61^2)+Assumptions!$C$61*((RAND()+RAND()+RAND()+RAND()+RAND()+RAND()+RAND()+RAND()+RAND()+RAND()+RAND()+RAND())-6))-1)+PT_Y5_MC!H67)</x:f>
        <x:v>1779695.1607806687</x:v>
      </x:c>
      <x:c r="H273" s="16" t="n">
        <x:f>MAX(0,G273*(1+EXP((LN(1+Assumptions!$C$60)-0.5*Assumptions!$C$61^2)+Assumptions!$C$61*((RAND()+RAND()+RAND()+RAND()+RAND()+RAND()+RAND()+RAND()+RAND()+RAND()+RAND()+RAND())-6))-1)+PT_Y5_MC!I67)</x:f>
        <x:v>1535894.4851915592</x:v>
      </x:c>
      <x:c r="I273" s="16" t="n">
        <x:f>MAX(0,H273*(1+EXP((LN(1+Assumptions!$C$60)-0.5*Assumptions!$C$61^2)+Assumptions!$C$61*((RAND()+RAND()+RAND()+RAND()+RAND()+RAND()+RAND()+RAND()+RAND()+RAND()+RAND()+RAND())-6))-1)+PT_Y5_MC!J67)</x:f>
        <x:v>1702578.573623563</x:v>
      </x:c>
      <x:c r="J273" s="16" t="n">
        <x:f>MAX(0,I273*(1+EXP((LN(1+Assumptions!$C$60)-0.5*Assumptions!$C$61^2)+Assumptions!$C$61*((RAND()+RAND()+RAND()+RAND()+RAND()+RAND()+RAND()+RAND()+RAND()+RAND()+RAND()+RAND())-6))-1)+PT_Y5_MC!K67)</x:f>
        <x:v>1604072.8387359744</x:v>
      </x:c>
      <x:c r="K273" s="16" t="n">
        <x:f>MAX(0,J273*(1+EXP((LN(1+Assumptions!$C$60)-0.5*Assumptions!$C$61^2)+Assumptions!$C$61*((RAND()+RAND()+RAND()+RAND()+RAND()+RAND()+RAND()+RAND()+RAND()+RAND()+RAND()+RAND())-6))-1)+PT_Y5_MC!L67)</x:f>
        <x:v>1766727.4346577832</x:v>
      </x:c>
      <x:c r="L273" s="16" t="n">
        <x:f>MAX(0,K273*(1+EXP((LN(1+Assumptions!$C$60)-0.5*Assumptions!$C$61^2)+Assumptions!$C$61*((RAND()+RAND()+RAND()+RAND()+RAND()+RAND()+RAND()+RAND()+RAND()+RAND()+RAND()+RAND())-6))-1)+PT_Y5_MC!M67)</x:f>
        <x:v>1808046.4995194145</x:v>
      </x:c>
      <x:c r="M273" s="16" t="n">
        <x:f>MAX(0,L273*(1+EXP((LN(1+Assumptions!$C$60)-0.5*Assumptions!$C$61^2)+Assumptions!$C$61*((RAND()+RAND()+RAND()+RAND()+RAND()+RAND()+RAND()+RAND()+RAND()+RAND()+RAND()+RAND())-6))-1)+PT_Y5_MC!N67)</x:f>
        <x:v>2033115.4182468094</x:v>
      </x:c>
      <x:c r="N273" s="16" t="n">
        <x:f>MAX(0,M273*(1+EXP((LN(1+Assumptions!$C$60)-0.5*Assumptions!$C$61^2)+Assumptions!$C$61*((RAND()+RAND()+RAND()+RAND()+RAND()+RAND()+RAND()+RAND()+RAND()+RAND()+RAND()+RAND())-6))-1)+PT_Y5_MC!O67)</x:f>
        <x:v>2606095.405559081</x:v>
      </x:c>
      <x:c r="O273" s="16" t="n">
        <x:f>MAX(0,N273*(1+EXP((LN(1+Assumptions!$C$60)-0.5*Assumptions!$C$61^2)+Assumptions!$C$61*((RAND()+RAND()+RAND()+RAND()+RAND()+RAND()+RAND()+RAND()+RAND()+RAND()+RAND()+RAND())-6))-1)+PT_Y5_MC!P67)</x:f>
        <x:v>2619007.6800677837</x:v>
      </x:c>
      <x:c r="P273" s="16" t="n">
        <x:f>MAX(0,O273*(1+EXP((LN(1+Assumptions!$C$60)-0.5*Assumptions!$C$61^2)+Assumptions!$C$61*((RAND()+RAND()+RAND()+RAND()+RAND()+RAND()+RAND()+RAND()+RAND()+RAND()+RAND()+RAND())-6))-1)+PT_Y5_MC!Q67)</x:f>
        <x:v>2956267.483736656</x:v>
      </x:c>
      <x:c r="Q273" s="16" t="n">
        <x:f>MAX(0,P273*(1+EXP((LN(1+Assumptions!$C$60)-0.5*Assumptions!$C$61^2)+Assumptions!$C$61*((RAND()+RAND()+RAND()+RAND()+RAND()+RAND()+RAND()+RAND()+RAND()+RAND()+RAND()+RAND())-6))-1)+PT_Y5_MC!R67)</x:f>
        <x:v>2722720.0335296206</x:v>
      </x:c>
      <x:c r="R273" s="16" t="n">
        <x:f>MAX(0,Q273*(1+EXP((LN(1+Assumptions!$C$60)-0.5*Assumptions!$C$61^2)+Assumptions!$C$61*((RAND()+RAND()+RAND()+RAND()+RAND()+RAND()+RAND()+RAND()+RAND()+RAND()+RAND()+RAND())-6))-1)+PT_Y5_MC!S67)</x:f>
        <x:v>2769575.378371548</x:v>
      </x:c>
      <x:c r="S273" s="16" t="n">
        <x:f>MAX(0,R273*(1+EXP((LN(1+Assumptions!$C$60)-0.5*Assumptions!$C$61^2)+Assumptions!$C$61*((RAND()+RAND()+RAND()+RAND()+RAND()+RAND()+RAND()+RAND()+RAND()+RAND()+RAND()+RAND())-6))-1)+PT_Y5_MC!T67)</x:f>
        <x:v>2528052.0125970454</x:v>
      </x:c>
      <x:c r="T273" s="16" t="n">
        <x:f>MAX(0,S273*(1+EXP((LN(1+Assumptions!$C$60)-0.5*Assumptions!$C$61^2)+Assumptions!$C$61*((RAND()+RAND()+RAND()+RAND()+RAND()+RAND()+RAND()+RAND()+RAND()+RAND()+RAND()+RAND())-6))-1)+PT_Y5_MC!U67)</x:f>
        <x:v>2413572.1288616117</x:v>
      </x:c>
      <x:c r="U273" s="16" t="n">
        <x:f>MAX(0,T273*(1+EXP((LN(1+Assumptions!$C$60)-0.5*Assumptions!$C$61^2)+Assumptions!$C$61*((RAND()+RAND()+RAND()+RAND()+RAND()+RAND()+RAND()+RAND()+RAND()+RAND()+RAND()+RAND())-6))-1)+PT_Y5_MC!V67)</x:f>
        <x:v>1690442.4982140118</x:v>
      </x:c>
      <x:c r="V273" s="16" t="n">
        <x:f>MAX(0,U273*(1+EXP((LN(1+Assumptions!$C$60)-0.5*Assumptions!$C$61^2)+Assumptions!$C$61*((RAND()+RAND()+RAND()+RAND()+RAND()+RAND()+RAND()+RAND()+RAND()+RAND()+RAND()+RAND())-6))-1)+PT_Y5_MC!W67)</x:f>
        <x:v>2074128.7845561632</x:v>
      </x:c>
      <x:c r="W273" s="16" t="n">
        <x:f>MAX(0,V273*(1+EXP((LN(1+Assumptions!$C$60)-0.5*Assumptions!$C$61^2)+Assumptions!$C$61*((RAND()+RAND()+RAND()+RAND()+RAND()+RAND()+RAND()+RAND()+RAND()+RAND()+RAND()+RAND())-6))-1)+PT_Y5_MC!X67)</x:f>
        <x:v>1975441.5718770989</x:v>
      </x:c>
      <x:c r="X273" s="16" t="n">
        <x:f>MAX(0,W273*(1+EXP((LN(1+Assumptions!$C$60)-0.5*Assumptions!$C$61^2)+Assumptions!$C$61*((RAND()+RAND()+RAND()+RAND()+RAND()+RAND()+RAND()+RAND()+RAND()+RAND()+RAND()+RAND())-6))-1)+PT_Y5_MC!Y67)</x:f>
        <x:v>1602501.5414659614</x:v>
      </x:c>
      <x:c r="Y273" s="16" t="n">
        <x:f>MAX(0,X273*(1+EXP((LN(1+Assumptions!$C$60)-0.5*Assumptions!$C$61^2)+Assumptions!$C$61*((RAND()+RAND()+RAND()+RAND()+RAND()+RAND()+RAND()+RAND()+RAND()+RAND()+RAND()+RAND())-6))-1)+PT_Y5_MC!Z67)</x:f>
        <x:v>2014701.7496768832</x:v>
      </x:c>
      <x:c r="Z273" s="16" t="n">
        <x:f>MAX(0,Y273*(1+EXP((LN(1+Assumptions!$C$60)-0.5*Assumptions!$C$61^2)+Assumptions!$C$61*((RAND()+RAND()+RAND()+RAND()+RAND()+RAND()+RAND()+RAND()+RAND()+RAND()+RAND()+RAND())-6))-1)+PT_Y5_MC!AA67)</x:f>
        <x:v>2079432.63294011</x:v>
      </x:c>
      <x:c r="AA273" s="16" t="n">
        <x:f>MAX(0,Z273*(1+EXP((LN(1+Assumptions!$C$60)-0.5*Assumptions!$C$61^2)+Assumptions!$C$61*((RAND()+RAND()+RAND()+RAND()+RAND()+RAND()+RAND()+RAND()+RAND()+RAND()+RAND()+RAND())-6))-1)+PT_Y5_MC!AB67)</x:f>
        <x:v>1625983.2433395204</x:v>
      </x:c>
      <x:c r="AB273" s="16" t="n">
        <x:f>MAX(0,AA273*(1+EXP((LN(1+Assumptions!$C$60)-0.5*Assumptions!$C$61^2)+Assumptions!$C$61*((RAND()+RAND()+RAND()+RAND()+RAND()+RAND()+RAND()+RAND()+RAND()+RAND()+RAND()+RAND())-6))-1)+PT_Y5_MC!AC67)</x:f>
        <x:v>1498017.5530110449</x:v>
      </x:c>
      <x:c r="AC273" s="16" t="n">
        <x:f>MAX(0,AB273*(1+EXP((LN(1+Assumptions!$C$60)-0.5*Assumptions!$C$61^2)+Assumptions!$C$61*((RAND()+RAND()+RAND()+RAND()+RAND()+RAND()+RAND()+RAND()+RAND()+RAND()+RAND()+RAND())-6))-1)+PT_Y5_MC!AD67)</x:f>
        <x:v>1354612.7777976138</x:v>
      </x:c>
      <x:c r="AD273" s="16" t="n">
        <x:f>MAX(0,AC273*(1+EXP((LN(1+Assumptions!$C$60)-0.5*Assumptions!$C$61^2)+Assumptions!$C$61*((RAND()+RAND()+RAND()+RAND()+RAND()+RAND()+RAND()+RAND()+RAND()+RAND()+RAND()+RAND())-6))-1)+PT_Y5_MC!AE67)</x:f>
        <x:v>1734634.5822043954</x:v>
      </x:c>
      <x:c r="AE273" s="16" t="n">
        <x:f>MAX(0,AD273*(1+EXP((LN(1+Assumptions!$C$60)-0.5*Assumptions!$C$61^2)+Assumptions!$C$61*((RAND()+RAND()+RAND()+RAND()+RAND()+RAND()+RAND()+RAND()+RAND()+RAND()+RAND()+RAND())-6))-1)+PT_Y5_MC!AF67)</x:f>
        <x:v>2076096.6123771418</x:v>
      </x:c>
      <x:c r="AF273" s="16" t="n">
        <x:f>MAX(0,AE273*(1+EXP((LN(1+Assumptions!$C$60)-0.5*Assumptions!$C$61^2)+Assumptions!$C$61*((RAND()+RAND()+RAND()+RAND()+RAND()+RAND()+RAND()+RAND()+RAND()+RAND()+RAND()+RAND())-6))-1)+PT_Y5_MC!AG67)</x:f>
        <x:v>2044060.886106236</x:v>
      </x:c>
    </x:row>
    <x:row r="274">
      <x:c r="A274" s="39">
        <x:v>270</x:v>
      </x:c>
      <x:c r="B274" s="16" t="n">
        <x:f>PT_Y5_MC!C68</x:f>
        <x:v>1029031.25</x:v>
      </x:c>
      <x:c r="C274" s="16" t="n">
        <x:f>MAX(0,B274*(1+EXP((LN(1+Assumptions!$C$60)-0.5*Assumptions!$C$61^2)+Assumptions!$C$61*((RAND()+RAND()+RAND()+RAND()+RAND()+RAND()+RAND()+RAND()+RAND()+RAND()+RAND()+RAND())-6))-1)+PT_Y5_MC!D67)</x:f>
        <x:v>1136026.257031884</x:v>
      </x:c>
      <x:c r="D274" s="16" t="n">
        <x:f>MAX(0,C274*(1+EXP((LN(1+Assumptions!$C$60)-0.5*Assumptions!$C$61^2)+Assumptions!$C$61*((RAND()+RAND()+RAND()+RAND()+RAND()+RAND()+RAND()+RAND()+RAND()+RAND()+RAND()+RAND())-6))-1)+PT_Y5_MC!E67)</x:f>
        <x:v>1113035.83515263</x:v>
      </x:c>
      <x:c r="E274" s="16" t="n">
        <x:f>MAX(0,D274*(1+EXP((LN(1+Assumptions!$C$60)-0.5*Assumptions!$C$61^2)+Assumptions!$C$61*((RAND()+RAND()+RAND()+RAND()+RAND()+RAND()+RAND()+RAND()+RAND()+RAND()+RAND()+RAND())-6))-1)+PT_Y5_MC!F67)</x:f>
        <x:v>1226541.2721545422</x:v>
      </x:c>
      <x:c r="F274" s="16" t="n">
        <x:f>MAX(0,E274*(1+EXP((LN(1+Assumptions!$C$60)-0.5*Assumptions!$C$61^2)+Assumptions!$C$61*((RAND()+RAND()+RAND()+RAND()+RAND()+RAND()+RAND()+RAND()+RAND()+RAND()+RAND()+RAND())-6))-1)+PT_Y5_MC!G67)</x:f>
        <x:v>1334739.2117199006</x:v>
      </x:c>
      <x:c r="G274" s="16" t="n">
        <x:f>MAX(0,F274*(1+EXP((LN(1+Assumptions!$C$60)-0.5*Assumptions!$C$61^2)+Assumptions!$C$61*((RAND()+RAND()+RAND()+RAND()+RAND()+RAND()+RAND()+RAND()+RAND()+RAND()+RAND()+RAND())-6))-1)+PT_Y5_MC!H67)</x:f>
        <x:v>1441509.1975219524</x:v>
      </x:c>
      <x:c r="H274" s="16" t="n">
        <x:f>MAX(0,G274*(1+EXP((LN(1+Assumptions!$C$60)-0.5*Assumptions!$C$61^2)+Assumptions!$C$61*((RAND()+RAND()+RAND()+RAND()+RAND()+RAND()+RAND()+RAND()+RAND()+RAND()+RAND()+RAND())-6))-1)+PT_Y5_MC!I67)</x:f>
        <x:v>2065059.0600463494</x:v>
      </x:c>
      <x:c r="I274" s="16" t="n">
        <x:f>MAX(0,H274*(1+EXP((LN(1+Assumptions!$C$60)-0.5*Assumptions!$C$61^2)+Assumptions!$C$61*((RAND()+RAND()+RAND()+RAND()+RAND()+RAND()+RAND()+RAND()+RAND()+RAND()+RAND()+RAND())-6))-1)+PT_Y5_MC!J67)</x:f>
        <x:v>1999598.1274603105</x:v>
      </x:c>
      <x:c r="J274" s="16" t="n">
        <x:f>MAX(0,I274*(1+EXP((LN(1+Assumptions!$C$60)-0.5*Assumptions!$C$61^2)+Assumptions!$C$61*((RAND()+RAND()+RAND()+RAND()+RAND()+RAND()+RAND()+RAND()+RAND()+RAND()+RAND()+RAND())-6))-1)+PT_Y5_MC!K67)</x:f>
        <x:v>2131652.3843852812</x:v>
      </x:c>
      <x:c r="K274" s="16" t="n">
        <x:f>MAX(0,J274*(1+EXP((LN(1+Assumptions!$C$60)-0.5*Assumptions!$C$61^2)+Assumptions!$C$61*((RAND()+RAND()+RAND()+RAND()+RAND()+RAND()+RAND()+RAND()+RAND()+RAND()+RAND()+RAND())-6))-1)+PT_Y5_MC!L67)</x:f>
        <x:v>2413376.9531028774</x:v>
      </x:c>
      <x:c r="L274" s="16" t="n">
        <x:f>MAX(0,K274*(1+EXP((LN(1+Assumptions!$C$60)-0.5*Assumptions!$C$61^2)+Assumptions!$C$61*((RAND()+RAND()+RAND()+RAND()+RAND()+RAND()+RAND()+RAND()+RAND()+RAND()+RAND()+RAND())-6))-1)+PT_Y5_MC!M67)</x:f>
        <x:v>2687142.325319657</x:v>
      </x:c>
      <x:c r="M274" s="16" t="n">
        <x:f>MAX(0,L274*(1+EXP((LN(1+Assumptions!$C$60)-0.5*Assumptions!$C$61^2)+Assumptions!$C$61*((RAND()+RAND()+RAND()+RAND()+RAND()+RAND()+RAND()+RAND()+RAND()+RAND()+RAND()+RAND())-6))-1)+PT_Y5_MC!N67)</x:f>
        <x:v>2580433.141166162</x:v>
      </x:c>
      <x:c r="N274" s="16" t="n">
        <x:f>MAX(0,M274*(1+EXP((LN(1+Assumptions!$C$60)-0.5*Assumptions!$C$61^2)+Assumptions!$C$61*((RAND()+RAND()+RAND()+RAND()+RAND()+RAND()+RAND()+RAND()+RAND()+RAND()+RAND()+RAND())-6))-1)+PT_Y5_MC!O67)</x:f>
        <x:v>2735325.7273121327</x:v>
      </x:c>
      <x:c r="O274" s="16" t="n">
        <x:f>MAX(0,N274*(1+EXP((LN(1+Assumptions!$C$60)-0.5*Assumptions!$C$61^2)+Assumptions!$C$61*((RAND()+RAND()+RAND()+RAND()+RAND()+RAND()+RAND()+RAND()+RAND()+RAND()+RAND()+RAND())-6))-1)+PT_Y5_MC!P67)</x:f>
        <x:v>3084475.1494273185</x:v>
      </x:c>
      <x:c r="P274" s="16" t="n">
        <x:f>MAX(0,O274*(1+EXP((LN(1+Assumptions!$C$60)-0.5*Assumptions!$C$61^2)+Assumptions!$C$61*((RAND()+RAND()+RAND()+RAND()+RAND()+RAND()+RAND()+RAND()+RAND()+RAND()+RAND()+RAND())-6))-1)+PT_Y5_MC!Q67)</x:f>
        <x:v>3596620.31163284</x:v>
      </x:c>
      <x:c r="Q274" s="16" t="n">
        <x:f>MAX(0,P274*(1+EXP((LN(1+Assumptions!$C$60)-0.5*Assumptions!$C$61^2)+Assumptions!$C$61*((RAND()+RAND()+RAND()+RAND()+RAND()+RAND()+RAND()+RAND()+RAND()+RAND()+RAND()+RAND())-6))-1)+PT_Y5_MC!R67)</x:f>
        <x:v>4205980.843046341</x:v>
      </x:c>
      <x:c r="R274" s="16" t="n">
        <x:f>MAX(0,Q274*(1+EXP((LN(1+Assumptions!$C$60)-0.5*Assumptions!$C$61^2)+Assumptions!$C$61*((RAND()+RAND()+RAND()+RAND()+RAND()+RAND()+RAND()+RAND()+RAND()+RAND()+RAND()+RAND())-6))-1)+PT_Y5_MC!S67)</x:f>
        <x:v>4383572.747721515</x:v>
      </x:c>
      <x:c r="S274" s="16" t="n">
        <x:f>MAX(0,R274*(1+EXP((LN(1+Assumptions!$C$60)-0.5*Assumptions!$C$61^2)+Assumptions!$C$61*((RAND()+RAND()+RAND()+RAND()+RAND()+RAND()+RAND()+RAND()+RAND()+RAND()+RAND()+RAND())-6))-1)+PT_Y5_MC!T67)</x:f>
        <x:v>5255635.412690174</x:v>
      </x:c>
      <x:c r="T274" s="16" t="n">
        <x:f>MAX(0,S274*(1+EXP((LN(1+Assumptions!$C$60)-0.5*Assumptions!$C$61^2)+Assumptions!$C$61*((RAND()+RAND()+RAND()+RAND()+RAND()+RAND()+RAND()+RAND()+RAND()+RAND()+RAND()+RAND())-6))-1)+PT_Y5_MC!U67)</x:f>
        <x:v>4553061.841637136</x:v>
      </x:c>
      <x:c r="U274" s="16" t="n">
        <x:f>MAX(0,T274*(1+EXP((LN(1+Assumptions!$C$60)-0.5*Assumptions!$C$61^2)+Assumptions!$C$61*((RAND()+RAND()+RAND()+RAND()+RAND()+RAND()+RAND()+RAND()+RAND()+RAND()+RAND()+RAND())-6))-1)+PT_Y5_MC!V67)</x:f>
        <x:v>5624548.663029675</x:v>
      </x:c>
      <x:c r="V274" s="16" t="n">
        <x:f>MAX(0,U274*(1+EXP((LN(1+Assumptions!$C$60)-0.5*Assumptions!$C$61^2)+Assumptions!$C$61*((RAND()+RAND()+RAND()+RAND()+RAND()+RAND()+RAND()+RAND()+RAND()+RAND()+RAND()+RAND())-6))-1)+PT_Y5_MC!W67)</x:f>
        <x:v>5218608.193119597</x:v>
      </x:c>
      <x:c r="W274" s="16" t="n">
        <x:f>MAX(0,V274*(1+EXP((LN(1+Assumptions!$C$60)-0.5*Assumptions!$C$61^2)+Assumptions!$C$61*((RAND()+RAND()+RAND()+RAND()+RAND()+RAND()+RAND()+RAND()+RAND()+RAND()+RAND()+RAND())-6))-1)+PT_Y5_MC!X67)</x:f>
        <x:v>6703816.968198424</x:v>
      </x:c>
      <x:c r="X274" s="16" t="n">
        <x:f>MAX(0,W274*(1+EXP((LN(1+Assumptions!$C$60)-0.5*Assumptions!$C$61^2)+Assumptions!$C$61*((RAND()+RAND()+RAND()+RAND()+RAND()+RAND()+RAND()+RAND()+RAND()+RAND()+RAND()+RAND())-6))-1)+PT_Y5_MC!Y67)</x:f>
        <x:v>7785902.767413946</x:v>
      </x:c>
      <x:c r="Y274" s="16" t="n">
        <x:f>MAX(0,X274*(1+EXP((LN(1+Assumptions!$C$60)-0.5*Assumptions!$C$61^2)+Assumptions!$C$61*((RAND()+RAND()+RAND()+RAND()+RAND()+RAND()+RAND()+RAND()+RAND()+RAND()+RAND()+RAND())-6))-1)+PT_Y5_MC!Z67)</x:f>
        <x:v>9253769.856255313</x:v>
      </x:c>
      <x:c r="Z274" s="16" t="n">
        <x:f>MAX(0,Y274*(1+EXP((LN(1+Assumptions!$C$60)-0.5*Assumptions!$C$61^2)+Assumptions!$C$61*((RAND()+RAND()+RAND()+RAND()+RAND()+RAND()+RAND()+RAND()+RAND()+RAND()+RAND()+RAND())-6))-1)+PT_Y5_MC!AA67)</x:f>
        <x:v>10648529.365103407</x:v>
      </x:c>
      <x:c r="AA274" s="16" t="n">
        <x:f>MAX(0,Z274*(1+EXP((LN(1+Assumptions!$C$60)-0.5*Assumptions!$C$61^2)+Assumptions!$C$61*((RAND()+RAND()+RAND()+RAND()+RAND()+RAND()+RAND()+RAND()+RAND()+RAND()+RAND()+RAND())-6))-1)+PT_Y5_MC!AB67)</x:f>
        <x:v>11079890.219456011</x:v>
      </x:c>
      <x:c r="AB274" s="16" t="n">
        <x:f>MAX(0,AA274*(1+EXP((LN(1+Assumptions!$C$60)-0.5*Assumptions!$C$61^2)+Assumptions!$C$61*((RAND()+RAND()+RAND()+RAND()+RAND()+RAND()+RAND()+RAND()+RAND()+RAND()+RAND()+RAND())-6))-1)+PT_Y5_MC!AC67)</x:f>
        <x:v>12620891.336078314</x:v>
      </x:c>
      <x:c r="AC274" s="16" t="n">
        <x:f>MAX(0,AB274*(1+EXP((LN(1+Assumptions!$C$60)-0.5*Assumptions!$C$61^2)+Assumptions!$C$61*((RAND()+RAND()+RAND()+RAND()+RAND()+RAND()+RAND()+RAND()+RAND()+RAND()+RAND()+RAND())-6))-1)+PT_Y5_MC!AD67)</x:f>
        <x:v>11854073.672853399</x:v>
      </x:c>
      <x:c r="AD274" s="16" t="n">
        <x:f>MAX(0,AC274*(1+EXP((LN(1+Assumptions!$C$60)-0.5*Assumptions!$C$61^2)+Assumptions!$C$61*((RAND()+RAND()+RAND()+RAND()+RAND()+RAND()+RAND()+RAND()+RAND()+RAND()+RAND()+RAND())-6))-1)+PT_Y5_MC!AE67)</x:f>
        <x:v>11831800.664552676</x:v>
      </x:c>
      <x:c r="AE274" s="16" t="n">
        <x:f>MAX(0,AD274*(1+EXP((LN(1+Assumptions!$C$60)-0.5*Assumptions!$C$61^2)+Assumptions!$C$61*((RAND()+RAND()+RAND()+RAND()+RAND()+RAND()+RAND()+RAND()+RAND()+RAND()+RAND()+RAND())-6))-1)+PT_Y5_MC!AF67)</x:f>
        <x:v>12782727.82068969</x:v>
      </x:c>
      <x:c r="AF274" s="16" t="n">
        <x:f>MAX(0,AE274*(1+EXP((LN(1+Assumptions!$C$60)-0.5*Assumptions!$C$61^2)+Assumptions!$C$61*((RAND()+RAND()+RAND()+RAND()+RAND()+RAND()+RAND()+RAND()+RAND()+RAND()+RAND()+RAND())-6))-1)+PT_Y5_MC!AG67)</x:f>
        <x:v>13294724.122287596</x:v>
      </x:c>
    </x:row>
    <x:row r="275">
      <x:c r="A275" s="39">
        <x:v>271</x:v>
      </x:c>
      <x:c r="B275" s="16" t="n">
        <x:f>PT_Y5_MC!C68</x:f>
        <x:v>1029031.25</x:v>
      </x:c>
      <x:c r="C275" s="16" t="n">
        <x:f>MAX(0,B275*(1+EXP((LN(1+Assumptions!$C$60)-0.5*Assumptions!$C$61^2)+Assumptions!$C$61*((RAND()+RAND()+RAND()+RAND()+RAND()+RAND()+RAND()+RAND()+RAND()+RAND()+RAND()+RAND())-6))-1)+PT_Y5_MC!D67)</x:f>
        <x:v>932655.3852294036</x:v>
      </x:c>
      <x:c r="D275" s="16" t="n">
        <x:f>MAX(0,C275*(1+EXP((LN(1+Assumptions!$C$60)-0.5*Assumptions!$C$61^2)+Assumptions!$C$61*((RAND()+RAND()+RAND()+RAND()+RAND()+RAND()+RAND()+RAND()+RAND()+RAND()+RAND()+RAND())-6))-1)+PT_Y5_MC!E67)</x:f>
        <x:v>790034.6301935648</x:v>
      </x:c>
      <x:c r="E275" s="16" t="n">
        <x:f>MAX(0,D275*(1+EXP((LN(1+Assumptions!$C$60)-0.5*Assumptions!$C$61^2)+Assumptions!$C$61*((RAND()+RAND()+RAND()+RAND()+RAND()+RAND()+RAND()+RAND()+RAND()+RAND()+RAND()+RAND())-6))-1)+PT_Y5_MC!F67)</x:f>
        <x:v>948242.2549339904</x:v>
      </x:c>
      <x:c r="F275" s="16" t="n">
        <x:f>MAX(0,E275*(1+EXP((LN(1+Assumptions!$C$60)-0.5*Assumptions!$C$61^2)+Assumptions!$C$61*((RAND()+RAND()+RAND()+RAND()+RAND()+RAND()+RAND()+RAND()+RAND()+RAND()+RAND()+RAND())-6))-1)+PT_Y5_MC!G67)</x:f>
        <x:v>946573.6852546829</x:v>
      </x:c>
      <x:c r="G275" s="16" t="n">
        <x:f>MAX(0,F275*(1+EXP((LN(1+Assumptions!$C$60)-0.5*Assumptions!$C$61^2)+Assumptions!$C$61*((RAND()+RAND()+RAND()+RAND()+RAND()+RAND()+RAND()+RAND()+RAND()+RAND()+RAND()+RAND())-6))-1)+PT_Y5_MC!H67)</x:f>
        <x:v>966980.3052803124</x:v>
      </x:c>
      <x:c r="H275" s="16" t="n">
        <x:f>MAX(0,G275*(1+EXP((LN(1+Assumptions!$C$60)-0.5*Assumptions!$C$61^2)+Assumptions!$C$61*((RAND()+RAND()+RAND()+RAND()+RAND()+RAND()+RAND()+RAND()+RAND()+RAND()+RAND()+RAND())-6))-1)+PT_Y5_MC!I67)</x:f>
        <x:v>933837.2991720882</x:v>
      </x:c>
      <x:c r="I275" s="16" t="n">
        <x:f>MAX(0,H275*(1+EXP((LN(1+Assumptions!$C$60)-0.5*Assumptions!$C$61^2)+Assumptions!$C$61*((RAND()+RAND()+RAND()+RAND()+RAND()+RAND()+RAND()+RAND()+RAND()+RAND()+RAND()+RAND())-6))-1)+PT_Y5_MC!J67)</x:f>
        <x:v>997731.6021081221</x:v>
      </x:c>
      <x:c r="J275" s="16" t="n">
        <x:f>MAX(0,I275*(1+EXP((LN(1+Assumptions!$C$60)-0.5*Assumptions!$C$61^2)+Assumptions!$C$61*((RAND()+RAND()+RAND()+RAND()+RAND()+RAND()+RAND()+RAND()+RAND()+RAND()+RAND()+RAND())-6))-1)+PT_Y5_MC!K67)</x:f>
        <x:v>1097493.7116098274</x:v>
      </x:c>
      <x:c r="K275" s="16" t="n">
        <x:f>MAX(0,J275*(1+EXP((LN(1+Assumptions!$C$60)-0.5*Assumptions!$C$61^2)+Assumptions!$C$61*((RAND()+RAND()+RAND()+RAND()+RAND()+RAND()+RAND()+RAND()+RAND()+RAND()+RAND()+RAND())-6))-1)+PT_Y5_MC!L67)</x:f>
        <x:v>1314255.5329228146</x:v>
      </x:c>
      <x:c r="L275" s="16" t="n">
        <x:f>MAX(0,K275*(1+EXP((LN(1+Assumptions!$C$60)-0.5*Assumptions!$C$61^2)+Assumptions!$C$61*((RAND()+RAND()+RAND()+RAND()+RAND()+RAND()+RAND()+RAND()+RAND()+RAND()+RAND()+RAND())-6))-1)+PT_Y5_MC!M67)</x:f>
        <x:v>1147853.3481446914</x:v>
      </x:c>
      <x:c r="M275" s="16" t="n">
        <x:f>MAX(0,L275*(1+EXP((LN(1+Assumptions!$C$60)-0.5*Assumptions!$C$61^2)+Assumptions!$C$61*((RAND()+RAND()+RAND()+RAND()+RAND()+RAND()+RAND()+RAND()+RAND()+RAND()+RAND()+RAND())-6))-1)+PT_Y5_MC!N67)</x:f>
        <x:v>1325719.8311830503</x:v>
      </x:c>
      <x:c r="N275" s="16" t="n">
        <x:f>MAX(0,M275*(1+EXP((LN(1+Assumptions!$C$60)-0.5*Assumptions!$C$61^2)+Assumptions!$C$61*((RAND()+RAND()+RAND()+RAND()+RAND()+RAND()+RAND()+RAND()+RAND()+RAND()+RAND()+RAND())-6))-1)+PT_Y5_MC!O67)</x:f>
        <x:v>1560083.1000272094</x:v>
      </x:c>
      <x:c r="O275" s="16" t="n">
        <x:f>MAX(0,N275*(1+EXP((LN(1+Assumptions!$C$60)-0.5*Assumptions!$C$61^2)+Assumptions!$C$61*((RAND()+RAND()+RAND()+RAND()+RAND()+RAND()+RAND()+RAND()+RAND()+RAND()+RAND()+RAND())-6))-1)+PT_Y5_MC!P67)</x:f>
        <x:v>1414174.7800234943</x:v>
      </x:c>
      <x:c r="P275" s="16" t="n">
        <x:f>MAX(0,O275*(1+EXP((LN(1+Assumptions!$C$60)-0.5*Assumptions!$C$61^2)+Assumptions!$C$61*((RAND()+RAND()+RAND()+RAND()+RAND()+RAND()+RAND()+RAND()+RAND()+RAND()+RAND()+RAND())-6))-1)+PT_Y5_MC!Q67)</x:f>
        <x:v>1357361.4580112286</x:v>
      </x:c>
      <x:c r="Q275" s="16" t="n">
        <x:f>MAX(0,P275*(1+EXP((LN(1+Assumptions!$C$60)-0.5*Assumptions!$C$61^2)+Assumptions!$C$61*((RAND()+RAND()+RAND()+RAND()+RAND()+RAND()+RAND()+RAND()+RAND()+RAND()+RAND()+RAND())-6))-1)+PT_Y5_MC!R67)</x:f>
        <x:v>1432548.9262752482</x:v>
      </x:c>
      <x:c r="R275" s="16" t="n">
        <x:f>MAX(0,Q275*(1+EXP((LN(1+Assumptions!$C$60)-0.5*Assumptions!$C$61^2)+Assumptions!$C$61*((RAND()+RAND()+RAND()+RAND()+RAND()+RAND()+RAND()+RAND()+RAND()+RAND()+RAND()+RAND())-6))-1)+PT_Y5_MC!S67)</x:f>
        <x:v>1605157.4150191406</x:v>
      </x:c>
      <x:c r="S275" s="16" t="n">
        <x:f>MAX(0,R275*(1+EXP((LN(1+Assumptions!$C$60)-0.5*Assumptions!$C$61^2)+Assumptions!$C$61*((RAND()+RAND()+RAND()+RAND()+RAND()+RAND()+RAND()+RAND()+RAND()+RAND()+RAND()+RAND())-6))-1)+PT_Y5_MC!T67)</x:f>
        <x:v>1908681.6151355628</x:v>
      </x:c>
      <x:c r="T275" s="16" t="n">
        <x:f>MAX(0,S275*(1+EXP((LN(1+Assumptions!$C$60)-0.5*Assumptions!$C$61^2)+Assumptions!$C$61*((RAND()+RAND()+RAND()+RAND()+RAND()+RAND()+RAND()+RAND()+RAND()+RAND()+RAND()+RAND())-6))-1)+PT_Y5_MC!U67)</x:f>
        <x:v>2746322.7570874575</x:v>
      </x:c>
      <x:c r="U275" s="16" t="n">
        <x:f>MAX(0,T275*(1+EXP((LN(1+Assumptions!$C$60)-0.5*Assumptions!$C$61^2)+Assumptions!$C$61*((RAND()+RAND()+RAND()+RAND()+RAND()+RAND()+RAND()+RAND()+RAND()+RAND()+RAND()+RAND())-6))-1)+PT_Y5_MC!V67)</x:f>
        <x:v>3299668.794343384</x:v>
      </x:c>
      <x:c r="V275" s="16" t="n">
        <x:f>MAX(0,U275*(1+EXP((LN(1+Assumptions!$C$60)-0.5*Assumptions!$C$61^2)+Assumptions!$C$61*((RAND()+RAND()+RAND()+RAND()+RAND()+RAND()+RAND()+RAND()+RAND()+RAND()+RAND()+RAND())-6))-1)+PT_Y5_MC!W67)</x:f>
        <x:v>3127600.758363991</x:v>
      </x:c>
      <x:c r="W275" s="16" t="n">
        <x:f>MAX(0,V275*(1+EXP((LN(1+Assumptions!$C$60)-0.5*Assumptions!$C$61^2)+Assumptions!$C$61*((RAND()+RAND()+RAND()+RAND()+RAND()+RAND()+RAND()+RAND()+RAND()+RAND()+RAND()+RAND())-6))-1)+PT_Y5_MC!X67)</x:f>
        <x:v>2982475.0666212067</x:v>
      </x:c>
      <x:c r="X275" s="16" t="n">
        <x:f>MAX(0,W275*(1+EXP((LN(1+Assumptions!$C$60)-0.5*Assumptions!$C$61^2)+Assumptions!$C$61*((RAND()+RAND()+RAND()+RAND()+RAND()+RAND()+RAND()+RAND()+RAND()+RAND()+RAND()+RAND())-6))-1)+PT_Y5_MC!Y67)</x:f>
        <x:v>3812318.183228006</x:v>
      </x:c>
      <x:c r="Y275" s="16" t="n">
        <x:f>MAX(0,X275*(1+EXP((LN(1+Assumptions!$C$60)-0.5*Assumptions!$C$61^2)+Assumptions!$C$61*((RAND()+RAND()+RAND()+RAND()+RAND()+RAND()+RAND()+RAND()+RAND()+RAND()+RAND()+RAND())-6))-1)+PT_Y5_MC!Z67)</x:f>
        <x:v>2573207.065031182</x:v>
      </x:c>
      <x:c r="Z275" s="16" t="n">
        <x:f>MAX(0,Y275*(1+EXP((LN(1+Assumptions!$C$60)-0.5*Assumptions!$C$61^2)+Assumptions!$C$61*((RAND()+RAND()+RAND()+RAND()+RAND()+RAND()+RAND()+RAND()+RAND()+RAND()+RAND()+RAND())-6))-1)+PT_Y5_MC!AA67)</x:f>
        <x:v>2723260.1495863562</x:v>
      </x:c>
      <x:c r="AA275" s="16" t="n">
        <x:f>MAX(0,Z275*(1+EXP((LN(1+Assumptions!$C$60)-0.5*Assumptions!$C$61^2)+Assumptions!$C$61*((RAND()+RAND()+RAND()+RAND()+RAND()+RAND()+RAND()+RAND()+RAND()+RAND()+RAND()+RAND())-6))-1)+PT_Y5_MC!AB67)</x:f>
        <x:v>3303115.168457016</x:v>
      </x:c>
      <x:c r="AB275" s="16" t="n">
        <x:f>MAX(0,AA275*(1+EXP((LN(1+Assumptions!$C$60)-0.5*Assumptions!$C$61^2)+Assumptions!$C$61*((RAND()+RAND()+RAND()+RAND()+RAND()+RAND()+RAND()+RAND()+RAND()+RAND()+RAND()+RAND())-6))-1)+PT_Y5_MC!AC67)</x:f>
        <x:v>4163070.0209827856</x:v>
      </x:c>
      <x:c r="AC275" s="16" t="n">
        <x:f>MAX(0,AB275*(1+EXP((LN(1+Assumptions!$C$60)-0.5*Assumptions!$C$61^2)+Assumptions!$C$61*((RAND()+RAND()+RAND()+RAND()+RAND()+RAND()+RAND()+RAND()+RAND()+RAND()+RAND()+RAND())-6))-1)+PT_Y5_MC!AD67)</x:f>
        <x:v>4821413.129331463</x:v>
      </x:c>
      <x:c r="AD275" s="16" t="n">
        <x:f>MAX(0,AC275*(1+EXP((LN(1+Assumptions!$C$60)-0.5*Assumptions!$C$61^2)+Assumptions!$C$61*((RAND()+RAND()+RAND()+RAND()+RAND()+RAND()+RAND()+RAND()+RAND()+RAND()+RAND()+RAND())-6))-1)+PT_Y5_MC!AE67)</x:f>
        <x:v>5418457.015981927</x:v>
      </x:c>
      <x:c r="AE275" s="16" t="n">
        <x:f>MAX(0,AD275*(1+EXP((LN(1+Assumptions!$C$60)-0.5*Assumptions!$C$61^2)+Assumptions!$C$61*((RAND()+RAND()+RAND()+RAND()+RAND()+RAND()+RAND()+RAND()+RAND()+RAND()+RAND()+RAND())-6))-1)+PT_Y5_MC!AF67)</x:f>
        <x:v>5595305.326586344</x:v>
      </x:c>
      <x:c r="AF275" s="16" t="n">
        <x:f>MAX(0,AE275*(1+EXP((LN(1+Assumptions!$C$60)-0.5*Assumptions!$C$61^2)+Assumptions!$C$61*((RAND()+RAND()+RAND()+RAND()+RAND()+RAND()+RAND()+RAND()+RAND()+RAND()+RAND()+RAND())-6))-1)+PT_Y5_MC!AG67)</x:f>
        <x:v>6282809.383957666</x:v>
      </x:c>
    </x:row>
    <x:row r="276">
      <x:c r="A276" s="39">
        <x:v>272</x:v>
      </x:c>
      <x:c r="B276" s="16" t="n">
        <x:f>PT_Y5_MC!C68</x:f>
        <x:v>1029031.25</x:v>
      </x:c>
      <x:c r="C276" s="16" t="n">
        <x:f>MAX(0,B276*(1+EXP((LN(1+Assumptions!$C$60)-0.5*Assumptions!$C$61^2)+Assumptions!$C$61*((RAND()+RAND()+RAND()+RAND()+RAND()+RAND()+RAND()+RAND()+RAND()+RAND()+RAND()+RAND())-6))-1)+PT_Y5_MC!D67)</x:f>
        <x:v>847317.979515669</x:v>
      </x:c>
      <x:c r="D276" s="16" t="n">
        <x:f>MAX(0,C276*(1+EXP((LN(1+Assumptions!$C$60)-0.5*Assumptions!$C$61^2)+Assumptions!$C$61*((RAND()+RAND()+RAND()+RAND()+RAND()+RAND()+RAND()+RAND()+RAND()+RAND()+RAND()+RAND())-6))-1)+PT_Y5_MC!E67)</x:f>
        <x:v>1102583.2320301984</x:v>
      </x:c>
      <x:c r="E276" s="16" t="n">
        <x:f>MAX(0,D276*(1+EXP((LN(1+Assumptions!$C$60)-0.5*Assumptions!$C$61^2)+Assumptions!$C$61*((RAND()+RAND()+RAND()+RAND()+RAND()+RAND()+RAND()+RAND()+RAND()+RAND()+RAND()+RAND())-6))-1)+PT_Y5_MC!F67)</x:f>
        <x:v>1025357.802384973</x:v>
      </x:c>
      <x:c r="F276" s="16" t="n">
        <x:f>MAX(0,E276*(1+EXP((LN(1+Assumptions!$C$60)-0.5*Assumptions!$C$61^2)+Assumptions!$C$61*((RAND()+RAND()+RAND()+RAND()+RAND()+RAND()+RAND()+RAND()+RAND()+RAND()+RAND()+RAND())-6))-1)+PT_Y5_MC!G67)</x:f>
        <x:v>910240.3075315481</x:v>
      </x:c>
      <x:c r="G276" s="16" t="n">
        <x:f>MAX(0,F276*(1+EXP((LN(1+Assumptions!$C$60)-0.5*Assumptions!$C$61^2)+Assumptions!$C$61*((RAND()+RAND()+RAND()+RAND()+RAND()+RAND()+RAND()+RAND()+RAND()+RAND()+RAND()+RAND())-6))-1)+PT_Y5_MC!H67)</x:f>
        <x:v>930779.3046467234</x:v>
      </x:c>
      <x:c r="H276" s="16" t="n">
        <x:f>MAX(0,G276*(1+EXP((LN(1+Assumptions!$C$60)-0.5*Assumptions!$C$61^2)+Assumptions!$C$61*((RAND()+RAND()+RAND()+RAND()+RAND()+RAND()+RAND()+RAND()+RAND()+RAND()+RAND()+RAND())-6))-1)+PT_Y5_MC!I67)</x:f>
        <x:v>1101978.8789680188</x:v>
      </x:c>
      <x:c r="I276" s="16" t="n">
        <x:f>MAX(0,H276*(1+EXP((LN(1+Assumptions!$C$60)-0.5*Assumptions!$C$61^2)+Assumptions!$C$61*((RAND()+RAND()+RAND()+RAND()+RAND()+RAND()+RAND()+RAND()+RAND()+RAND()+RAND()+RAND())-6))-1)+PT_Y5_MC!J67)</x:f>
        <x:v>1313902.2334851811</x:v>
      </x:c>
      <x:c r="J276" s="16" t="n">
        <x:f>MAX(0,I276*(1+EXP((LN(1+Assumptions!$C$60)-0.5*Assumptions!$C$61^2)+Assumptions!$C$61*((RAND()+RAND()+RAND()+RAND()+RAND()+RAND()+RAND()+RAND()+RAND()+RAND()+RAND()+RAND())-6))-1)+PT_Y5_MC!K67)</x:f>
        <x:v>1474664.575984925</x:v>
      </x:c>
      <x:c r="K276" s="16" t="n">
        <x:f>MAX(0,J276*(1+EXP((LN(1+Assumptions!$C$60)-0.5*Assumptions!$C$61^2)+Assumptions!$C$61*((RAND()+RAND()+RAND()+RAND()+RAND()+RAND()+RAND()+RAND()+RAND()+RAND()+RAND()+RAND())-6))-1)+PT_Y5_MC!L67)</x:f>
        <x:v>2014326.8789171611</x:v>
      </x:c>
      <x:c r="L276" s="16" t="n">
        <x:f>MAX(0,K276*(1+EXP((LN(1+Assumptions!$C$60)-0.5*Assumptions!$C$61^2)+Assumptions!$C$61*((RAND()+RAND()+RAND()+RAND()+RAND()+RAND()+RAND()+RAND()+RAND()+RAND()+RAND()+RAND())-6))-1)+PT_Y5_MC!M67)</x:f>
        <x:v>2275123.6628660737</x:v>
      </x:c>
      <x:c r="M276" s="16" t="n">
        <x:f>MAX(0,L276*(1+EXP((LN(1+Assumptions!$C$60)-0.5*Assumptions!$C$61^2)+Assumptions!$C$61*((RAND()+RAND()+RAND()+RAND()+RAND()+RAND()+RAND()+RAND()+RAND()+RAND()+RAND()+RAND())-6))-1)+PT_Y5_MC!N67)</x:f>
        <x:v>1794647.1959376605</x:v>
      </x:c>
      <x:c r="N276" s="16" t="n">
        <x:f>MAX(0,M276*(1+EXP((LN(1+Assumptions!$C$60)-0.5*Assumptions!$C$61^2)+Assumptions!$C$61*((RAND()+RAND()+RAND()+RAND()+RAND()+RAND()+RAND()+RAND()+RAND()+RAND()+RAND()+RAND())-6))-1)+PT_Y5_MC!O67)</x:f>
        <x:v>2029653.1008886097</x:v>
      </x:c>
      <x:c r="O276" s="16" t="n">
        <x:f>MAX(0,N276*(1+EXP((LN(1+Assumptions!$C$60)-0.5*Assumptions!$C$61^2)+Assumptions!$C$61*((RAND()+RAND()+RAND()+RAND()+RAND()+RAND()+RAND()+RAND()+RAND()+RAND()+RAND()+RAND())-6))-1)+PT_Y5_MC!P67)</x:f>
        <x:v>2103712.2138343113</x:v>
      </x:c>
      <x:c r="P276" s="16" t="n">
        <x:f>MAX(0,O276*(1+EXP((LN(1+Assumptions!$C$60)-0.5*Assumptions!$C$61^2)+Assumptions!$C$61*((RAND()+RAND()+RAND()+RAND()+RAND()+RAND()+RAND()+RAND()+RAND()+RAND()+RAND()+RAND())-6))-1)+PT_Y5_MC!Q67)</x:f>
        <x:v>1661676.7615152434</x:v>
      </x:c>
      <x:c r="Q276" s="16" t="n">
        <x:f>MAX(0,P276*(1+EXP((LN(1+Assumptions!$C$60)-0.5*Assumptions!$C$61^2)+Assumptions!$C$61*((RAND()+RAND()+RAND()+RAND()+RAND()+RAND()+RAND()+RAND()+RAND()+RAND()+RAND()+RAND())-6))-1)+PT_Y5_MC!R67)</x:f>
        <x:v>1807951.123295461</x:v>
      </x:c>
      <x:c r="R276" s="16" t="n">
        <x:f>MAX(0,Q276*(1+EXP((LN(1+Assumptions!$C$60)-0.5*Assumptions!$C$61^2)+Assumptions!$C$61*((RAND()+RAND()+RAND()+RAND()+RAND()+RAND()+RAND()+RAND()+RAND()+RAND()+RAND()+RAND())-6))-1)+PT_Y5_MC!S67)</x:f>
        <x:v>1886932.4284993745</x:v>
      </x:c>
      <x:c r="S276" s="16" t="n">
        <x:f>MAX(0,R276*(1+EXP((LN(1+Assumptions!$C$60)-0.5*Assumptions!$C$61^2)+Assumptions!$C$61*((RAND()+RAND()+RAND()+RAND()+RAND()+RAND()+RAND()+RAND()+RAND()+RAND()+RAND()+RAND())-6))-1)+PT_Y5_MC!T67)</x:f>
        <x:v>2321471.2862693686</x:v>
      </x:c>
      <x:c r="T276" s="16" t="n">
        <x:f>MAX(0,S276*(1+EXP((LN(1+Assumptions!$C$60)-0.5*Assumptions!$C$61^2)+Assumptions!$C$61*((RAND()+RAND()+RAND()+RAND()+RAND()+RAND()+RAND()+RAND()+RAND()+RAND()+RAND()+RAND())-6))-1)+PT_Y5_MC!U67)</x:f>
        <x:v>2554094.8091709535</x:v>
      </x:c>
      <x:c r="U276" s="16" t="n">
        <x:f>MAX(0,T276*(1+EXP((LN(1+Assumptions!$C$60)-0.5*Assumptions!$C$61^2)+Assumptions!$C$61*((RAND()+RAND()+RAND()+RAND()+RAND()+RAND()+RAND()+RAND()+RAND()+RAND()+RAND()+RAND())-6))-1)+PT_Y5_MC!V67)</x:f>
        <x:v>2717791.6893220576</x:v>
      </x:c>
      <x:c r="V276" s="16" t="n">
        <x:f>MAX(0,U276*(1+EXP((LN(1+Assumptions!$C$60)-0.5*Assumptions!$C$61^2)+Assumptions!$C$61*((RAND()+RAND()+RAND()+RAND()+RAND()+RAND()+RAND()+RAND()+RAND()+RAND()+RAND()+RAND())-6))-1)+PT_Y5_MC!W67)</x:f>
        <x:v>2540100.0804415927</x:v>
      </x:c>
      <x:c r="W276" s="16" t="n">
        <x:f>MAX(0,V276*(1+EXP((LN(1+Assumptions!$C$60)-0.5*Assumptions!$C$61^2)+Assumptions!$C$61*((RAND()+RAND()+RAND()+RAND()+RAND()+RAND()+RAND()+RAND()+RAND()+RAND()+RAND()+RAND())-6))-1)+PT_Y5_MC!X67)</x:f>
        <x:v>1982337.0293963344</x:v>
      </x:c>
      <x:c r="X276" s="16" t="n">
        <x:f>MAX(0,W276*(1+EXP((LN(1+Assumptions!$C$60)-0.5*Assumptions!$C$61^2)+Assumptions!$C$61*((RAND()+RAND()+RAND()+RAND()+RAND()+RAND()+RAND()+RAND()+RAND()+RAND()+RAND()+RAND())-6))-1)+PT_Y5_MC!Y67)</x:f>
        <x:v>2258365.00083867</x:v>
      </x:c>
      <x:c r="Y276" s="16" t="n">
        <x:f>MAX(0,X276*(1+EXP((LN(1+Assumptions!$C$60)-0.5*Assumptions!$C$61^2)+Assumptions!$C$61*((RAND()+RAND()+RAND()+RAND()+RAND()+RAND()+RAND()+RAND()+RAND()+RAND()+RAND()+RAND())-6))-1)+PT_Y5_MC!Z67)</x:f>
        <x:v>2647336.3367311736</x:v>
      </x:c>
      <x:c r="Z276" s="16" t="n">
        <x:f>MAX(0,Y276*(1+EXP((LN(1+Assumptions!$C$60)-0.5*Assumptions!$C$61^2)+Assumptions!$C$61*((RAND()+RAND()+RAND()+RAND()+RAND()+RAND()+RAND()+RAND()+RAND()+RAND()+RAND()+RAND())-6))-1)+PT_Y5_MC!AA67)</x:f>
        <x:v>2380942.6883062995</x:v>
      </x:c>
      <x:c r="AA276" s="16" t="n">
        <x:f>MAX(0,Z276*(1+EXP((LN(1+Assumptions!$C$60)-0.5*Assumptions!$C$61^2)+Assumptions!$C$61*((RAND()+RAND()+RAND()+RAND()+RAND()+RAND()+RAND()+RAND()+RAND()+RAND()+RAND()+RAND())-6))-1)+PT_Y5_MC!AB67)</x:f>
        <x:v>2720321.9860190474</x:v>
      </x:c>
      <x:c r="AB276" s="16" t="n">
        <x:f>MAX(0,AA276*(1+EXP((LN(1+Assumptions!$C$60)-0.5*Assumptions!$C$61^2)+Assumptions!$C$61*((RAND()+RAND()+RAND()+RAND()+RAND()+RAND()+RAND()+RAND()+RAND()+RAND()+RAND()+RAND())-6))-1)+PT_Y5_MC!AC67)</x:f>
        <x:v>2810185.7415827955</x:v>
      </x:c>
      <x:c r="AC276" s="16" t="n">
        <x:f>MAX(0,AB276*(1+EXP((LN(1+Assumptions!$C$60)-0.5*Assumptions!$C$61^2)+Assumptions!$C$61*((RAND()+RAND()+RAND()+RAND()+RAND()+RAND()+RAND()+RAND()+RAND()+RAND()+RAND()+RAND())-6))-1)+PT_Y5_MC!AD67)</x:f>
        <x:v>2976896.5522748157</x:v>
      </x:c>
      <x:c r="AD276" s="16" t="n">
        <x:f>MAX(0,AC276*(1+EXP((LN(1+Assumptions!$C$60)-0.5*Assumptions!$C$61^2)+Assumptions!$C$61*((RAND()+RAND()+RAND()+RAND()+RAND()+RAND()+RAND()+RAND()+RAND()+RAND()+RAND()+RAND())-6))-1)+PT_Y5_MC!AE67)</x:f>
        <x:v>3298894.1007580413</x:v>
      </x:c>
      <x:c r="AE276" s="16" t="n">
        <x:f>MAX(0,AD276*(1+EXP((LN(1+Assumptions!$C$60)-0.5*Assumptions!$C$61^2)+Assumptions!$C$61*((RAND()+RAND()+RAND()+RAND()+RAND()+RAND()+RAND()+RAND()+RAND()+RAND()+RAND()+RAND())-6))-1)+PT_Y5_MC!AF67)</x:f>
        <x:v>2885402.7867362816</x:v>
      </x:c>
      <x:c r="AF276" s="16" t="n">
        <x:f>MAX(0,AE276*(1+EXP((LN(1+Assumptions!$C$60)-0.5*Assumptions!$C$61^2)+Assumptions!$C$61*((RAND()+RAND()+RAND()+RAND()+RAND()+RAND()+RAND()+RAND()+RAND()+RAND()+RAND()+RAND())-6))-1)+PT_Y5_MC!AG67)</x:f>
        <x:v>2740388.997515509</x:v>
      </x:c>
    </x:row>
    <x:row r="277">
      <x:c r="A277" s="39">
        <x:v>273</x:v>
      </x:c>
      <x:c r="B277" s="16" t="n">
        <x:f>PT_Y5_MC!C68</x:f>
        <x:v>1029031.25</x:v>
      </x:c>
      <x:c r="C277" s="16" t="n">
        <x:f>MAX(0,B277*(1+EXP((LN(1+Assumptions!$C$60)-0.5*Assumptions!$C$61^2)+Assumptions!$C$61*((RAND()+RAND()+RAND()+RAND()+RAND()+RAND()+RAND()+RAND()+RAND()+RAND()+RAND()+RAND())-6))-1)+PT_Y5_MC!D67)</x:f>
        <x:v>1065580.2070359904</x:v>
      </x:c>
      <x:c r="D277" s="16" t="n">
        <x:f>MAX(0,C277*(1+EXP((LN(1+Assumptions!$C$60)-0.5*Assumptions!$C$61^2)+Assumptions!$C$61*((RAND()+RAND()+RAND()+RAND()+RAND()+RAND()+RAND()+RAND()+RAND()+RAND()+RAND()+RAND())-6))-1)+PT_Y5_MC!E67)</x:f>
        <x:v>1284270.4035909495</x:v>
      </x:c>
      <x:c r="E277" s="16" t="n">
        <x:f>MAX(0,D277*(1+EXP((LN(1+Assumptions!$C$60)-0.5*Assumptions!$C$61^2)+Assumptions!$C$61*((RAND()+RAND()+RAND()+RAND()+RAND()+RAND()+RAND()+RAND()+RAND()+RAND()+RAND()+RAND())-6))-1)+PT_Y5_MC!F67)</x:f>
        <x:v>1134312.6212939636</x:v>
      </x:c>
      <x:c r="F277" s="16" t="n">
        <x:f>MAX(0,E277*(1+EXP((LN(1+Assumptions!$C$60)-0.5*Assumptions!$C$61^2)+Assumptions!$C$61*((RAND()+RAND()+RAND()+RAND()+RAND()+RAND()+RAND()+RAND()+RAND()+RAND()+RAND()+RAND())-6))-1)+PT_Y5_MC!G67)</x:f>
        <x:v>1160766.4799673995</x:v>
      </x:c>
      <x:c r="G277" s="16" t="n">
        <x:f>MAX(0,F277*(1+EXP((LN(1+Assumptions!$C$60)-0.5*Assumptions!$C$61^2)+Assumptions!$C$61*((RAND()+RAND()+RAND()+RAND()+RAND()+RAND()+RAND()+RAND()+RAND()+RAND()+RAND()+RAND())-6))-1)+PT_Y5_MC!H67)</x:f>
        <x:v>1228159.9711236237</x:v>
      </x:c>
      <x:c r="H277" s="16" t="n">
        <x:f>MAX(0,G277*(1+EXP((LN(1+Assumptions!$C$60)-0.5*Assumptions!$C$61^2)+Assumptions!$C$61*((RAND()+RAND()+RAND()+RAND()+RAND()+RAND()+RAND()+RAND()+RAND()+RAND()+RAND()+RAND())-6))-1)+PT_Y5_MC!I67)</x:f>
        <x:v>1496215.813213544</x:v>
      </x:c>
      <x:c r="I277" s="16" t="n">
        <x:f>MAX(0,H277*(1+EXP((LN(1+Assumptions!$C$60)-0.5*Assumptions!$C$61^2)+Assumptions!$C$61*((RAND()+RAND()+RAND()+RAND()+RAND()+RAND()+RAND()+RAND()+RAND()+RAND()+RAND()+RAND())-6))-1)+PT_Y5_MC!J67)</x:f>
        <x:v>1989585.6888392821</x:v>
      </x:c>
      <x:c r="J277" s="16" t="n">
        <x:f>MAX(0,I277*(1+EXP((LN(1+Assumptions!$C$60)-0.5*Assumptions!$C$61^2)+Assumptions!$C$61*((RAND()+RAND()+RAND()+RAND()+RAND()+RAND()+RAND()+RAND()+RAND()+RAND()+RAND()+RAND())-6))-1)+PT_Y5_MC!K67)</x:f>
        <x:v>2471216.7711229254</x:v>
      </x:c>
      <x:c r="K277" s="16" t="n">
        <x:f>MAX(0,J277*(1+EXP((LN(1+Assumptions!$C$60)-0.5*Assumptions!$C$61^2)+Assumptions!$C$61*((RAND()+RAND()+RAND()+RAND()+RAND()+RAND()+RAND()+RAND()+RAND()+RAND()+RAND()+RAND())-6))-1)+PT_Y5_MC!L67)</x:f>
        <x:v>2179137.4095997103</x:v>
      </x:c>
      <x:c r="L277" s="16" t="n">
        <x:f>MAX(0,K277*(1+EXP((LN(1+Assumptions!$C$60)-0.5*Assumptions!$C$61^2)+Assumptions!$C$61*((RAND()+RAND()+RAND()+RAND()+RAND()+RAND()+RAND()+RAND()+RAND()+RAND()+RAND()+RAND())-6))-1)+PT_Y5_MC!M67)</x:f>
        <x:v>2623705.5487548383</x:v>
      </x:c>
      <x:c r="M277" s="16" t="n">
        <x:f>MAX(0,L277*(1+EXP((LN(1+Assumptions!$C$60)-0.5*Assumptions!$C$61^2)+Assumptions!$C$61*((RAND()+RAND()+RAND()+RAND()+RAND()+RAND()+RAND()+RAND()+RAND()+RAND()+RAND()+RAND())-6))-1)+PT_Y5_MC!N67)</x:f>
        <x:v>2799228.193030803</x:v>
      </x:c>
      <x:c r="N277" s="16" t="n">
        <x:f>MAX(0,M277*(1+EXP((LN(1+Assumptions!$C$60)-0.5*Assumptions!$C$61^2)+Assumptions!$C$61*((RAND()+RAND()+RAND()+RAND()+RAND()+RAND()+RAND()+RAND()+RAND()+RAND()+RAND()+RAND())-6))-1)+PT_Y5_MC!O67)</x:f>
        <x:v>3296561.2778712166</x:v>
      </x:c>
      <x:c r="O277" s="16" t="n">
        <x:f>MAX(0,N277*(1+EXP((LN(1+Assumptions!$C$60)-0.5*Assumptions!$C$61^2)+Assumptions!$C$61*((RAND()+RAND()+RAND()+RAND()+RAND()+RAND()+RAND()+RAND()+RAND()+RAND()+RAND()+RAND())-6))-1)+PT_Y5_MC!P67)</x:f>
        <x:v>2618377.876997246</x:v>
      </x:c>
      <x:c r="P277" s="16" t="n">
        <x:f>MAX(0,O277*(1+EXP((LN(1+Assumptions!$C$60)-0.5*Assumptions!$C$61^2)+Assumptions!$C$61*((RAND()+RAND()+RAND()+RAND()+RAND()+RAND()+RAND()+RAND()+RAND()+RAND()+RAND()+RAND())-6))-1)+PT_Y5_MC!Q67)</x:f>
        <x:v>2412909.4417079426</x:v>
      </x:c>
      <x:c r="Q277" s="16" t="n">
        <x:f>MAX(0,P277*(1+EXP((LN(1+Assumptions!$C$60)-0.5*Assumptions!$C$61^2)+Assumptions!$C$61*((RAND()+RAND()+RAND()+RAND()+RAND()+RAND()+RAND()+RAND()+RAND()+RAND()+RAND()+RAND())-6))-1)+PT_Y5_MC!R67)</x:f>
        <x:v>2862260.225226423</x:v>
      </x:c>
      <x:c r="R277" s="16" t="n">
        <x:f>MAX(0,Q277*(1+EXP((LN(1+Assumptions!$C$60)-0.5*Assumptions!$C$61^2)+Assumptions!$C$61*((RAND()+RAND()+RAND()+RAND()+RAND()+RAND()+RAND()+RAND()+RAND()+RAND()+RAND()+RAND())-6))-1)+PT_Y5_MC!S67)</x:f>
        <x:v>3326382.3789073797</x:v>
      </x:c>
      <x:c r="S277" s="16" t="n">
        <x:f>MAX(0,R277*(1+EXP((LN(1+Assumptions!$C$60)-0.5*Assumptions!$C$61^2)+Assumptions!$C$61*((RAND()+RAND()+RAND()+RAND()+RAND()+RAND()+RAND()+RAND()+RAND()+RAND()+RAND()+RAND())-6))-1)+PT_Y5_MC!T67)</x:f>
        <x:v>3258841.881023897</x:v>
      </x:c>
      <x:c r="T277" s="16" t="n">
        <x:f>MAX(0,S277*(1+EXP((LN(1+Assumptions!$C$60)-0.5*Assumptions!$C$61^2)+Assumptions!$C$61*((RAND()+RAND()+RAND()+RAND()+RAND()+RAND()+RAND()+RAND()+RAND()+RAND()+RAND()+RAND())-6))-1)+PT_Y5_MC!U67)</x:f>
        <x:v>3414257.000445087</x:v>
      </x:c>
      <x:c r="U277" s="16" t="n">
        <x:f>MAX(0,T277*(1+EXP((LN(1+Assumptions!$C$60)-0.5*Assumptions!$C$61^2)+Assumptions!$C$61*((RAND()+RAND()+RAND()+RAND()+RAND()+RAND()+RAND()+RAND()+RAND()+RAND()+RAND()+RAND())-6))-1)+PT_Y5_MC!V67)</x:f>
        <x:v>3638785.8705141856</x:v>
      </x:c>
      <x:c r="V277" s="16" t="n">
        <x:f>MAX(0,U277*(1+EXP((LN(1+Assumptions!$C$60)-0.5*Assumptions!$C$61^2)+Assumptions!$C$61*((RAND()+RAND()+RAND()+RAND()+RAND()+RAND()+RAND()+RAND()+RAND()+RAND()+RAND()+RAND())-6))-1)+PT_Y5_MC!W67)</x:f>
        <x:v>3595350.3309894768</x:v>
      </x:c>
      <x:c r="W277" s="16" t="n">
        <x:f>MAX(0,V277*(1+EXP((LN(1+Assumptions!$C$60)-0.5*Assumptions!$C$61^2)+Assumptions!$C$61*((RAND()+RAND()+RAND()+RAND()+RAND()+RAND()+RAND()+RAND()+RAND()+RAND()+RAND()+RAND())-6))-1)+PT_Y5_MC!X67)</x:f>
        <x:v>4647179.146636146</x:v>
      </x:c>
      <x:c r="X277" s="16" t="n">
        <x:f>MAX(0,W277*(1+EXP((LN(1+Assumptions!$C$60)-0.5*Assumptions!$C$61^2)+Assumptions!$C$61*((RAND()+RAND()+RAND()+RAND()+RAND()+RAND()+RAND()+RAND()+RAND()+RAND()+RAND()+RAND())-6))-1)+PT_Y5_MC!Y67)</x:f>
        <x:v>7444969.12742178</x:v>
      </x:c>
      <x:c r="Y277" s="16" t="n">
        <x:f>MAX(0,X277*(1+EXP((LN(1+Assumptions!$C$60)-0.5*Assumptions!$C$61^2)+Assumptions!$C$61*((RAND()+RAND()+RAND()+RAND()+RAND()+RAND()+RAND()+RAND()+RAND()+RAND()+RAND()+RAND())-6))-1)+PT_Y5_MC!Z67)</x:f>
        <x:v>9426473.927998457</x:v>
      </x:c>
      <x:c r="Z277" s="16" t="n">
        <x:f>MAX(0,Y277*(1+EXP((LN(1+Assumptions!$C$60)-0.5*Assumptions!$C$61^2)+Assumptions!$C$61*((RAND()+RAND()+RAND()+RAND()+RAND()+RAND()+RAND()+RAND()+RAND()+RAND()+RAND()+RAND())-6))-1)+PT_Y5_MC!AA67)</x:f>
        <x:v>11698168.010380287</x:v>
      </x:c>
      <x:c r="AA277" s="16" t="n">
        <x:f>MAX(0,Z277*(1+EXP((LN(1+Assumptions!$C$60)-0.5*Assumptions!$C$61^2)+Assumptions!$C$61*((RAND()+RAND()+RAND()+RAND()+RAND()+RAND()+RAND()+RAND()+RAND()+RAND()+RAND()+RAND())-6))-1)+PT_Y5_MC!AB67)</x:f>
        <x:v>16670815.462277787</x:v>
      </x:c>
      <x:c r="AB277" s="16" t="n">
        <x:f>MAX(0,AA277*(1+EXP((LN(1+Assumptions!$C$60)-0.5*Assumptions!$C$61^2)+Assumptions!$C$61*((RAND()+RAND()+RAND()+RAND()+RAND()+RAND()+RAND()+RAND()+RAND()+RAND()+RAND()+RAND())-6))-1)+PT_Y5_MC!AC67)</x:f>
        <x:v>17687586.92580111</x:v>
      </x:c>
      <x:c r="AC277" s="16" t="n">
        <x:f>MAX(0,AB277*(1+EXP((LN(1+Assumptions!$C$60)-0.5*Assumptions!$C$61^2)+Assumptions!$C$61*((RAND()+RAND()+RAND()+RAND()+RAND()+RAND()+RAND()+RAND()+RAND()+RAND()+RAND()+RAND())-6))-1)+PT_Y5_MC!AD67)</x:f>
        <x:v>15444184.251464315</x:v>
      </x:c>
      <x:c r="AD277" s="16" t="n">
        <x:f>MAX(0,AC277*(1+EXP((LN(1+Assumptions!$C$60)-0.5*Assumptions!$C$61^2)+Assumptions!$C$61*((RAND()+RAND()+RAND()+RAND()+RAND()+RAND()+RAND()+RAND()+RAND()+RAND()+RAND()+RAND())-6))-1)+PT_Y5_MC!AE67)</x:f>
        <x:v>17978245.105120465</x:v>
      </x:c>
      <x:c r="AE277" s="16" t="n">
        <x:f>MAX(0,AD277*(1+EXP((LN(1+Assumptions!$C$60)-0.5*Assumptions!$C$61^2)+Assumptions!$C$61*((RAND()+RAND()+RAND()+RAND()+RAND()+RAND()+RAND()+RAND()+RAND()+RAND()+RAND()+RAND())-6))-1)+PT_Y5_MC!AF67)</x:f>
        <x:v>15457140.708226502</x:v>
      </x:c>
      <x:c r="AF277" s="16" t="n">
        <x:f>MAX(0,AE277*(1+EXP((LN(1+Assumptions!$C$60)-0.5*Assumptions!$C$61^2)+Assumptions!$C$61*((RAND()+RAND()+RAND()+RAND()+RAND()+RAND()+RAND()+RAND()+RAND()+RAND()+RAND()+RAND())-6))-1)+PT_Y5_MC!AG67)</x:f>
        <x:v>18031928.144107945</x:v>
      </x:c>
    </x:row>
    <x:row r="278">
      <x:c r="A278" s="39">
        <x:v>274</x:v>
      </x:c>
      <x:c r="B278" s="16" t="n">
        <x:f>PT_Y5_MC!C68</x:f>
        <x:v>1029031.25</x:v>
      </x:c>
      <x:c r="C278" s="16" t="n">
        <x:f>MAX(0,B278*(1+EXP((LN(1+Assumptions!$C$60)-0.5*Assumptions!$C$61^2)+Assumptions!$C$61*((RAND()+RAND()+RAND()+RAND()+RAND()+RAND()+RAND()+RAND()+RAND()+RAND()+RAND()+RAND())-6))-1)+PT_Y5_MC!D67)</x:f>
        <x:v>1093900.3128411272</x:v>
      </x:c>
      <x:c r="D278" s="16" t="n">
        <x:f>MAX(0,C278*(1+EXP((LN(1+Assumptions!$C$60)-0.5*Assumptions!$C$61^2)+Assumptions!$C$61*((RAND()+RAND()+RAND()+RAND()+RAND()+RAND()+RAND()+RAND()+RAND()+RAND()+RAND()+RAND())-6))-1)+PT_Y5_MC!E67)</x:f>
        <x:v>1115337.1461070771</x:v>
      </x:c>
      <x:c r="E278" s="16" t="n">
        <x:f>MAX(0,D278*(1+EXP((LN(1+Assumptions!$C$60)-0.5*Assumptions!$C$61^2)+Assumptions!$C$61*((RAND()+RAND()+RAND()+RAND()+RAND()+RAND()+RAND()+RAND()+RAND()+RAND()+RAND()+RAND())-6))-1)+PT_Y5_MC!F67)</x:f>
        <x:v>1028077.0414514869</x:v>
      </x:c>
      <x:c r="F278" s="16" t="n">
        <x:f>MAX(0,E278*(1+EXP((LN(1+Assumptions!$C$60)-0.5*Assumptions!$C$61^2)+Assumptions!$C$61*((RAND()+RAND()+RAND()+RAND()+RAND()+RAND()+RAND()+RAND()+RAND()+RAND()+RAND()+RAND())-6))-1)+PT_Y5_MC!G67)</x:f>
        <x:v>1127164.132844192</x:v>
      </x:c>
      <x:c r="G278" s="16" t="n">
        <x:f>MAX(0,F278*(1+EXP((LN(1+Assumptions!$C$60)-0.5*Assumptions!$C$61^2)+Assumptions!$C$61*((RAND()+RAND()+RAND()+RAND()+RAND()+RAND()+RAND()+RAND()+RAND()+RAND()+RAND()+RAND())-6))-1)+PT_Y5_MC!H67)</x:f>
        <x:v>1475926.525874216</x:v>
      </x:c>
      <x:c r="H278" s="16" t="n">
        <x:f>MAX(0,G278*(1+EXP((LN(1+Assumptions!$C$60)-0.5*Assumptions!$C$61^2)+Assumptions!$C$61*((RAND()+RAND()+RAND()+RAND()+RAND()+RAND()+RAND()+RAND()+RAND()+RAND()+RAND()+RAND())-6))-1)+PT_Y5_MC!I67)</x:f>
        <x:v>1868703.039323409</x:v>
      </x:c>
      <x:c r="I278" s="16" t="n">
        <x:f>MAX(0,H278*(1+EXP((LN(1+Assumptions!$C$60)-0.5*Assumptions!$C$61^2)+Assumptions!$C$61*((RAND()+RAND()+RAND()+RAND()+RAND()+RAND()+RAND()+RAND()+RAND()+RAND()+RAND()+RAND())-6))-1)+PT_Y5_MC!J67)</x:f>
        <x:v>1531070.1306194686</x:v>
      </x:c>
      <x:c r="J278" s="16" t="n">
        <x:f>MAX(0,I278*(1+EXP((LN(1+Assumptions!$C$60)-0.5*Assumptions!$C$61^2)+Assumptions!$C$61*((RAND()+RAND()+RAND()+RAND()+RAND()+RAND()+RAND()+RAND()+RAND()+RAND()+RAND()+RAND())-6))-1)+PT_Y5_MC!K67)</x:f>
        <x:v>1753874.0803400706</x:v>
      </x:c>
      <x:c r="K278" s="16" t="n">
        <x:f>MAX(0,J278*(1+EXP((LN(1+Assumptions!$C$60)-0.5*Assumptions!$C$61^2)+Assumptions!$C$61*((RAND()+RAND()+RAND()+RAND()+RAND()+RAND()+RAND()+RAND()+RAND()+RAND()+RAND()+RAND())-6))-1)+PT_Y5_MC!L67)</x:f>
        <x:v>1806241.557356358</x:v>
      </x:c>
      <x:c r="L278" s="16" t="n">
        <x:f>MAX(0,K278*(1+EXP((LN(1+Assumptions!$C$60)-0.5*Assumptions!$C$61^2)+Assumptions!$C$61*((RAND()+RAND()+RAND()+RAND()+RAND()+RAND()+RAND()+RAND()+RAND()+RAND()+RAND()+RAND())-6))-1)+PT_Y5_MC!M67)</x:f>
        <x:v>2094010.5273403607</x:v>
      </x:c>
      <x:c r="M278" s="16" t="n">
        <x:f>MAX(0,L278*(1+EXP((LN(1+Assumptions!$C$60)-0.5*Assumptions!$C$61^2)+Assumptions!$C$61*((RAND()+RAND()+RAND()+RAND()+RAND()+RAND()+RAND()+RAND()+RAND()+RAND()+RAND()+RAND())-6))-1)+PT_Y5_MC!N67)</x:f>
        <x:v>2095122.87977646</x:v>
      </x:c>
      <x:c r="N278" s="16" t="n">
        <x:f>MAX(0,M278*(1+EXP((LN(1+Assumptions!$C$60)-0.5*Assumptions!$C$61^2)+Assumptions!$C$61*((RAND()+RAND()+RAND()+RAND()+RAND()+RAND()+RAND()+RAND()+RAND()+RAND()+RAND()+RAND())-6))-1)+PT_Y5_MC!O67)</x:f>
        <x:v>2447927.7166932253</x:v>
      </x:c>
      <x:c r="O278" s="16" t="n">
        <x:f>MAX(0,N278*(1+EXP((LN(1+Assumptions!$C$60)-0.5*Assumptions!$C$61^2)+Assumptions!$C$61*((RAND()+RAND()+RAND()+RAND()+RAND()+RAND()+RAND()+RAND()+RAND()+RAND()+RAND()+RAND())-6))-1)+PT_Y5_MC!P67)</x:f>
        <x:v>2656906.3398803324</x:v>
      </x:c>
      <x:c r="P278" s="16" t="n">
        <x:f>MAX(0,O278*(1+EXP((LN(1+Assumptions!$C$60)-0.5*Assumptions!$C$61^2)+Assumptions!$C$61*((RAND()+RAND()+RAND()+RAND()+RAND()+RAND()+RAND()+RAND()+RAND()+RAND()+RAND()+RAND())-6))-1)+PT_Y5_MC!Q67)</x:f>
        <x:v>2143330.881317565</x:v>
      </x:c>
      <x:c r="Q278" s="16" t="n">
        <x:f>MAX(0,P278*(1+EXP((LN(1+Assumptions!$C$60)-0.5*Assumptions!$C$61^2)+Assumptions!$C$61*((RAND()+RAND()+RAND()+RAND()+RAND()+RAND()+RAND()+RAND()+RAND()+RAND()+RAND()+RAND())-6))-1)+PT_Y5_MC!R67)</x:f>
        <x:v>2646747.6637821654</x:v>
      </x:c>
      <x:c r="R278" s="16" t="n">
        <x:f>MAX(0,Q278*(1+EXP((LN(1+Assumptions!$C$60)-0.5*Assumptions!$C$61^2)+Assumptions!$C$61*((RAND()+RAND()+RAND()+RAND()+RAND()+RAND()+RAND()+RAND()+RAND()+RAND()+RAND()+RAND())-6))-1)+PT_Y5_MC!S67)</x:f>
        <x:v>2427151.4810210937</x:v>
      </x:c>
      <x:c r="S278" s="16" t="n">
        <x:f>MAX(0,R278*(1+EXP((LN(1+Assumptions!$C$60)-0.5*Assumptions!$C$61^2)+Assumptions!$C$61*((RAND()+RAND()+RAND()+RAND()+RAND()+RAND()+RAND()+RAND()+RAND()+RAND()+RAND()+RAND())-6))-1)+PT_Y5_MC!T67)</x:f>
        <x:v>3133496.9678287874</x:v>
      </x:c>
      <x:c r="T278" s="16" t="n">
        <x:f>MAX(0,S278*(1+EXP((LN(1+Assumptions!$C$60)-0.5*Assumptions!$C$61^2)+Assumptions!$C$61*((RAND()+RAND()+RAND()+RAND()+RAND()+RAND()+RAND()+RAND()+RAND()+RAND()+RAND()+RAND())-6))-1)+PT_Y5_MC!U67)</x:f>
        <x:v>3746495.8230771287</x:v>
      </x:c>
      <x:c r="U278" s="16" t="n">
        <x:f>MAX(0,T278*(1+EXP((LN(1+Assumptions!$C$60)-0.5*Assumptions!$C$61^2)+Assumptions!$C$61*((RAND()+RAND()+RAND()+RAND()+RAND()+RAND()+RAND()+RAND()+RAND()+RAND()+RAND()+RAND())-6))-1)+PT_Y5_MC!V67)</x:f>
        <x:v>4174445.3676785678</x:v>
      </x:c>
      <x:c r="V278" s="16" t="n">
        <x:f>MAX(0,U278*(1+EXP((LN(1+Assumptions!$C$60)-0.5*Assumptions!$C$61^2)+Assumptions!$C$61*((RAND()+RAND()+RAND()+RAND()+RAND()+RAND()+RAND()+RAND()+RAND()+RAND()+RAND()+RAND())-6))-1)+PT_Y5_MC!W67)</x:f>
        <x:v>4297874.593667181</x:v>
      </x:c>
      <x:c r="W278" s="16" t="n">
        <x:f>MAX(0,V278*(1+EXP((LN(1+Assumptions!$C$60)-0.5*Assumptions!$C$61^2)+Assumptions!$C$61*((RAND()+RAND()+RAND()+RAND()+RAND()+RAND()+RAND()+RAND()+RAND()+RAND()+RAND()+RAND())-6))-1)+PT_Y5_MC!X67)</x:f>
        <x:v>3774870.6132131126</x:v>
      </x:c>
      <x:c r="X278" s="16" t="n">
        <x:f>MAX(0,W278*(1+EXP((LN(1+Assumptions!$C$60)-0.5*Assumptions!$C$61^2)+Assumptions!$C$61*((RAND()+RAND()+RAND()+RAND()+RAND()+RAND()+RAND()+RAND()+RAND()+RAND()+RAND()+RAND())-6))-1)+PT_Y5_MC!Y67)</x:f>
        <x:v>3447829.660828756</x:v>
      </x:c>
      <x:c r="Y278" s="16" t="n">
        <x:f>MAX(0,X278*(1+EXP((LN(1+Assumptions!$C$60)-0.5*Assumptions!$C$61^2)+Assumptions!$C$61*((RAND()+RAND()+RAND()+RAND()+RAND()+RAND()+RAND()+RAND()+RAND()+RAND()+RAND()+RAND())-6))-1)+PT_Y5_MC!Z67)</x:f>
        <x:v>5032622.688487013</x:v>
      </x:c>
      <x:c r="Z278" s="16" t="n">
        <x:f>MAX(0,Y278*(1+EXP((LN(1+Assumptions!$C$60)-0.5*Assumptions!$C$61^2)+Assumptions!$C$61*((RAND()+RAND()+RAND()+RAND()+RAND()+RAND()+RAND()+RAND()+RAND()+RAND()+RAND()+RAND())-6))-1)+PT_Y5_MC!AA67)</x:f>
        <x:v>4038692.208054495</x:v>
      </x:c>
      <x:c r="AA278" s="16" t="n">
        <x:f>MAX(0,Z278*(1+EXP((LN(1+Assumptions!$C$60)-0.5*Assumptions!$C$61^2)+Assumptions!$C$61*((RAND()+RAND()+RAND()+RAND()+RAND()+RAND()+RAND()+RAND()+RAND()+RAND()+RAND()+RAND())-6))-1)+PT_Y5_MC!AB67)</x:f>
        <x:v>3987069.07250578</x:v>
      </x:c>
      <x:c r="AB278" s="16" t="n">
        <x:f>MAX(0,AA278*(1+EXP((LN(1+Assumptions!$C$60)-0.5*Assumptions!$C$61^2)+Assumptions!$C$61*((RAND()+RAND()+RAND()+RAND()+RAND()+RAND()+RAND()+RAND()+RAND()+RAND()+RAND()+RAND())-6))-1)+PT_Y5_MC!AC67)</x:f>
        <x:v>4579833.693765159</x:v>
      </x:c>
      <x:c r="AC278" s="16" t="n">
        <x:f>MAX(0,AB278*(1+EXP((LN(1+Assumptions!$C$60)-0.5*Assumptions!$C$61^2)+Assumptions!$C$61*((RAND()+RAND()+RAND()+RAND()+RAND()+RAND()+RAND()+RAND()+RAND()+RAND()+RAND()+RAND())-6))-1)+PT_Y5_MC!AD67)</x:f>
        <x:v>5597992.6836578045</x:v>
      </x:c>
      <x:c r="AD278" s="16" t="n">
        <x:f>MAX(0,AC278*(1+EXP((LN(1+Assumptions!$C$60)-0.5*Assumptions!$C$61^2)+Assumptions!$C$61*((RAND()+RAND()+RAND()+RAND()+RAND()+RAND()+RAND()+RAND()+RAND()+RAND()+RAND()+RAND())-6))-1)+PT_Y5_MC!AE67)</x:f>
        <x:v>5567654.027640425</x:v>
      </x:c>
      <x:c r="AE278" s="16" t="n">
        <x:f>MAX(0,AD278*(1+EXP((LN(1+Assumptions!$C$60)-0.5*Assumptions!$C$61^2)+Assumptions!$C$61*((RAND()+RAND()+RAND()+RAND()+RAND()+RAND()+RAND()+RAND()+RAND()+RAND()+RAND()+RAND())-6))-1)+PT_Y5_MC!AF67)</x:f>
        <x:v>5053636.050092586</x:v>
      </x:c>
      <x:c r="AF278" s="16" t="n">
        <x:f>MAX(0,AE278*(1+EXP((LN(1+Assumptions!$C$60)-0.5*Assumptions!$C$61^2)+Assumptions!$C$61*((RAND()+RAND()+RAND()+RAND()+RAND()+RAND()+RAND()+RAND()+RAND()+RAND()+RAND()+RAND())-6))-1)+PT_Y5_MC!AG67)</x:f>
        <x:v>5446885.734502768</x:v>
      </x:c>
    </x:row>
    <x:row r="279">
      <x:c r="A279" s="39">
        <x:v>275</x:v>
      </x:c>
      <x:c r="B279" s="16" t="n">
        <x:f>PT_Y5_MC!C68</x:f>
        <x:v>1029031.25</x:v>
      </x:c>
      <x:c r="C279" s="16" t="n">
        <x:f>MAX(0,B279*(1+EXP((LN(1+Assumptions!$C$60)-0.5*Assumptions!$C$61^2)+Assumptions!$C$61*((RAND()+RAND()+RAND()+RAND()+RAND()+RAND()+RAND()+RAND()+RAND()+RAND()+RAND()+RAND())-6))-1)+PT_Y5_MC!D67)</x:f>
        <x:v>1230807.504036339</x:v>
      </x:c>
      <x:c r="D279" s="16" t="n">
        <x:f>MAX(0,C279*(1+EXP((LN(1+Assumptions!$C$60)-0.5*Assumptions!$C$61^2)+Assumptions!$C$61*((RAND()+RAND()+RAND()+RAND()+RAND()+RAND()+RAND()+RAND()+RAND()+RAND()+RAND()+RAND())-6))-1)+PT_Y5_MC!E67)</x:f>
        <x:v>1198499.8187342628</x:v>
      </x:c>
      <x:c r="E279" s="16" t="n">
        <x:f>MAX(0,D279*(1+EXP((LN(1+Assumptions!$C$60)-0.5*Assumptions!$C$61^2)+Assumptions!$C$61*((RAND()+RAND()+RAND()+RAND()+RAND()+RAND()+RAND()+RAND()+RAND()+RAND()+RAND()+RAND())-6))-1)+PT_Y5_MC!F67)</x:f>
        <x:v>925578.5828064072</x:v>
      </x:c>
      <x:c r="F279" s="16" t="n">
        <x:f>MAX(0,E279*(1+EXP((LN(1+Assumptions!$C$60)-0.5*Assumptions!$C$61^2)+Assumptions!$C$61*((RAND()+RAND()+RAND()+RAND()+RAND()+RAND()+RAND()+RAND()+RAND()+RAND()+RAND()+RAND())-6))-1)+PT_Y5_MC!G67)</x:f>
        <x:v>913552.7062056478</x:v>
      </x:c>
      <x:c r="G279" s="16" t="n">
        <x:f>MAX(0,F279*(1+EXP((LN(1+Assumptions!$C$60)-0.5*Assumptions!$C$61^2)+Assumptions!$C$61*((RAND()+RAND()+RAND()+RAND()+RAND()+RAND()+RAND()+RAND()+RAND()+RAND()+RAND()+RAND())-6))-1)+PT_Y5_MC!H67)</x:f>
        <x:v>860712.0152179971</x:v>
      </x:c>
      <x:c r="H279" s="16" t="n">
        <x:f>MAX(0,G279*(1+EXP((LN(1+Assumptions!$C$60)-0.5*Assumptions!$C$61^2)+Assumptions!$C$61*((RAND()+RAND()+RAND()+RAND()+RAND()+RAND()+RAND()+RAND()+RAND()+RAND()+RAND()+RAND())-6))-1)+PT_Y5_MC!I67)</x:f>
        <x:v>862908.8246154767</x:v>
      </x:c>
      <x:c r="I279" s="16" t="n">
        <x:f>MAX(0,H279*(1+EXP((LN(1+Assumptions!$C$60)-0.5*Assumptions!$C$61^2)+Assumptions!$C$61*((RAND()+RAND()+RAND()+RAND()+RAND()+RAND()+RAND()+RAND()+RAND()+RAND()+RAND()+RAND())-6))-1)+PT_Y5_MC!J67)</x:f>
        <x:v>754334.8597981394</x:v>
      </x:c>
      <x:c r="J279" s="16" t="n">
        <x:f>MAX(0,I279*(1+EXP((LN(1+Assumptions!$C$60)-0.5*Assumptions!$C$61^2)+Assumptions!$C$61*((RAND()+RAND()+RAND()+RAND()+RAND()+RAND()+RAND()+RAND()+RAND()+RAND()+RAND()+RAND())-6))-1)+PT_Y5_MC!K67)</x:f>
        <x:v>694621.1449454821</x:v>
      </x:c>
      <x:c r="K279" s="16" t="n">
        <x:f>MAX(0,J279*(1+EXP((LN(1+Assumptions!$C$60)-0.5*Assumptions!$C$61^2)+Assumptions!$C$61*((RAND()+RAND()+RAND()+RAND()+RAND()+RAND()+RAND()+RAND()+RAND()+RAND()+RAND()+RAND())-6))-1)+PT_Y5_MC!L67)</x:f>
        <x:v>848677.316938988</x:v>
      </x:c>
      <x:c r="L279" s="16" t="n">
        <x:f>MAX(0,K279*(1+EXP((LN(1+Assumptions!$C$60)-0.5*Assumptions!$C$61^2)+Assumptions!$C$61*((RAND()+RAND()+RAND()+RAND()+RAND()+RAND()+RAND()+RAND()+RAND()+RAND()+RAND()+RAND())-6))-1)+PT_Y5_MC!M67)</x:f>
        <x:v>939310.1349707589</x:v>
      </x:c>
      <x:c r="M279" s="16" t="n">
        <x:f>MAX(0,L279*(1+EXP((LN(1+Assumptions!$C$60)-0.5*Assumptions!$C$61^2)+Assumptions!$C$61*((RAND()+RAND()+RAND()+RAND()+RAND()+RAND()+RAND()+RAND()+RAND()+RAND()+RAND()+RAND())-6))-1)+PT_Y5_MC!N67)</x:f>
        <x:v>1000511.2987815876</x:v>
      </x:c>
      <x:c r="N279" s="16" t="n">
        <x:f>MAX(0,M279*(1+EXP((LN(1+Assumptions!$C$60)-0.5*Assumptions!$C$61^2)+Assumptions!$C$61*((RAND()+RAND()+RAND()+RAND()+RAND()+RAND()+RAND()+RAND()+RAND()+RAND()+RAND()+RAND())-6))-1)+PT_Y5_MC!O67)</x:f>
        <x:v>934190.4598894049</x:v>
      </x:c>
      <x:c r="O279" s="16" t="n">
        <x:f>MAX(0,N279*(1+EXP((LN(1+Assumptions!$C$60)-0.5*Assumptions!$C$61^2)+Assumptions!$C$61*((RAND()+RAND()+RAND()+RAND()+RAND()+RAND()+RAND()+RAND()+RAND()+RAND()+RAND()+RAND())-6))-1)+PT_Y5_MC!P67)</x:f>
        <x:v>971117.6119620907</x:v>
      </x:c>
      <x:c r="P279" s="16" t="n">
        <x:f>MAX(0,O279*(1+EXP((LN(1+Assumptions!$C$60)-0.5*Assumptions!$C$61^2)+Assumptions!$C$61*((RAND()+RAND()+RAND()+RAND()+RAND()+RAND()+RAND()+RAND()+RAND()+RAND()+RAND()+RAND())-6))-1)+PT_Y5_MC!Q67)</x:f>
        <x:v>812457.0321464445</x:v>
      </x:c>
      <x:c r="Q279" s="16" t="n">
        <x:f>MAX(0,P279*(1+EXP((LN(1+Assumptions!$C$60)-0.5*Assumptions!$C$61^2)+Assumptions!$C$61*((RAND()+RAND()+RAND()+RAND()+RAND()+RAND()+RAND()+RAND()+RAND()+RAND()+RAND()+RAND())-6))-1)+PT_Y5_MC!R67)</x:f>
        <x:v>790870.8986802676</x:v>
      </x:c>
      <x:c r="R279" s="16" t="n">
        <x:f>MAX(0,Q279*(1+EXP((LN(1+Assumptions!$C$60)-0.5*Assumptions!$C$61^2)+Assumptions!$C$61*((RAND()+RAND()+RAND()+RAND()+RAND()+RAND()+RAND()+RAND()+RAND()+RAND()+RAND()+RAND())-6))-1)+PT_Y5_MC!S67)</x:f>
        <x:v>1047658.0605627551</x:v>
      </x:c>
      <x:c r="S279" s="16" t="n">
        <x:f>MAX(0,R279*(1+EXP((LN(1+Assumptions!$C$60)-0.5*Assumptions!$C$61^2)+Assumptions!$C$61*((RAND()+RAND()+RAND()+RAND()+RAND()+RAND()+RAND()+RAND()+RAND()+RAND()+RAND()+RAND())-6))-1)+PT_Y5_MC!T67)</x:f>
        <x:v>875200.2301351628</x:v>
      </x:c>
      <x:c r="T279" s="16" t="n">
        <x:f>MAX(0,S279*(1+EXP((LN(1+Assumptions!$C$60)-0.5*Assumptions!$C$61^2)+Assumptions!$C$61*((RAND()+RAND()+RAND()+RAND()+RAND()+RAND()+RAND()+RAND()+RAND()+RAND()+RAND()+RAND())-6))-1)+PT_Y5_MC!U67)</x:f>
        <x:v>1013060.728600054</x:v>
      </x:c>
      <x:c r="U279" s="16" t="n">
        <x:f>MAX(0,T279*(1+EXP((LN(1+Assumptions!$C$60)-0.5*Assumptions!$C$61^2)+Assumptions!$C$61*((RAND()+RAND()+RAND()+RAND()+RAND()+RAND()+RAND()+RAND()+RAND()+RAND()+RAND()+RAND())-6))-1)+PT_Y5_MC!V67)</x:f>
        <x:v>1256241.698618823</x:v>
      </x:c>
      <x:c r="V279" s="16" t="n">
        <x:f>MAX(0,U279*(1+EXP((LN(1+Assumptions!$C$60)-0.5*Assumptions!$C$61^2)+Assumptions!$C$61*((RAND()+RAND()+RAND()+RAND()+RAND()+RAND()+RAND()+RAND()+RAND()+RAND()+RAND()+RAND())-6))-1)+PT_Y5_MC!W67)</x:f>
        <x:v>1211346.4441827526</x:v>
      </x:c>
      <x:c r="W279" s="16" t="n">
        <x:f>MAX(0,V279*(1+EXP((LN(1+Assumptions!$C$60)-0.5*Assumptions!$C$61^2)+Assumptions!$C$61*((RAND()+RAND()+RAND()+RAND()+RAND()+RAND()+RAND()+RAND()+RAND()+RAND()+RAND()+RAND())-6))-1)+PT_Y5_MC!X67)</x:f>
        <x:v>1462621.786565755</x:v>
      </x:c>
      <x:c r="X279" s="16" t="n">
        <x:f>MAX(0,W279*(1+EXP((LN(1+Assumptions!$C$60)-0.5*Assumptions!$C$61^2)+Assumptions!$C$61*((RAND()+RAND()+RAND()+RAND()+RAND()+RAND()+RAND()+RAND()+RAND()+RAND()+RAND()+RAND())-6))-1)+PT_Y5_MC!Y67)</x:f>
        <x:v>1960779.7325710133</x:v>
      </x:c>
      <x:c r="Y279" s="16" t="n">
        <x:f>MAX(0,X279*(1+EXP((LN(1+Assumptions!$C$60)-0.5*Assumptions!$C$61^2)+Assumptions!$C$61*((RAND()+RAND()+RAND()+RAND()+RAND()+RAND()+RAND()+RAND()+RAND()+RAND()+RAND()+RAND())-6))-1)+PT_Y5_MC!Z67)</x:f>
        <x:v>1812342.3809942764</x:v>
      </x:c>
      <x:c r="Z279" s="16" t="n">
        <x:f>MAX(0,Y279*(1+EXP((LN(1+Assumptions!$C$60)-0.5*Assumptions!$C$61^2)+Assumptions!$C$61*((RAND()+RAND()+RAND()+RAND()+RAND()+RAND()+RAND()+RAND()+RAND()+RAND()+RAND()+RAND())-6))-1)+PT_Y5_MC!AA67)</x:f>
        <x:v>2137978.5181849785</x:v>
      </x:c>
      <x:c r="AA279" s="16" t="n">
        <x:f>MAX(0,Z279*(1+EXP((LN(1+Assumptions!$C$60)-0.5*Assumptions!$C$61^2)+Assumptions!$C$61*((RAND()+RAND()+RAND()+RAND()+RAND()+RAND()+RAND()+RAND()+RAND()+RAND()+RAND()+RAND())-6))-1)+PT_Y5_MC!AB67)</x:f>
        <x:v>2416825.7651507403</x:v>
      </x:c>
      <x:c r="AB279" s="16" t="n">
        <x:f>MAX(0,AA279*(1+EXP((LN(1+Assumptions!$C$60)-0.5*Assumptions!$C$61^2)+Assumptions!$C$61*((RAND()+RAND()+RAND()+RAND()+RAND()+RAND()+RAND()+RAND()+RAND()+RAND()+RAND()+RAND())-6))-1)+PT_Y5_MC!AC67)</x:f>
        <x:v>2478996.6162232957</x:v>
      </x:c>
      <x:c r="AC279" s="16" t="n">
        <x:f>MAX(0,AB279*(1+EXP((LN(1+Assumptions!$C$60)-0.5*Assumptions!$C$61^2)+Assumptions!$C$61*((RAND()+RAND()+RAND()+RAND()+RAND()+RAND()+RAND()+RAND()+RAND()+RAND()+RAND()+RAND())-6))-1)+PT_Y5_MC!AD67)</x:f>
        <x:v>2472305.123070478</x:v>
      </x:c>
      <x:c r="AD279" s="16" t="n">
        <x:f>MAX(0,AC279*(1+EXP((LN(1+Assumptions!$C$60)-0.5*Assumptions!$C$61^2)+Assumptions!$C$61*((RAND()+RAND()+RAND()+RAND()+RAND()+RAND()+RAND()+RAND()+RAND()+RAND()+RAND()+RAND())-6))-1)+PT_Y5_MC!AE67)</x:f>
        <x:v>2918016.569865359</x:v>
      </x:c>
      <x:c r="AE279" s="16" t="n">
        <x:f>MAX(0,AD279*(1+EXP((LN(1+Assumptions!$C$60)-0.5*Assumptions!$C$61^2)+Assumptions!$C$61*((RAND()+RAND()+RAND()+RAND()+RAND()+RAND()+RAND()+RAND()+RAND()+RAND()+RAND()+RAND())-6))-1)+PT_Y5_MC!AF67)</x:f>
        <x:v>3230391.729717688</x:v>
      </x:c>
      <x:c r="AF279" s="16" t="n">
        <x:f>MAX(0,AE279*(1+EXP((LN(1+Assumptions!$C$60)-0.5*Assumptions!$C$61^2)+Assumptions!$C$61*((RAND()+RAND()+RAND()+RAND()+RAND()+RAND()+RAND()+RAND()+RAND()+RAND()+RAND()+RAND())-6))-1)+PT_Y5_MC!AG67)</x:f>
        <x:v>3774954.511081946</x:v>
      </x:c>
    </x:row>
    <x:row r="280">
      <x:c r="A280" s="39">
        <x:v>276</x:v>
      </x:c>
      <x:c r="B280" s="16" t="n">
        <x:f>PT_Y5_MC!C68</x:f>
        <x:v>1029031.25</x:v>
      </x:c>
      <x:c r="C280" s="16" t="n">
        <x:f>MAX(0,B280*(1+EXP((LN(1+Assumptions!$C$60)-0.5*Assumptions!$C$61^2)+Assumptions!$C$61*((RAND()+RAND()+RAND()+RAND()+RAND()+RAND()+RAND()+RAND()+RAND()+RAND()+RAND()+RAND())-6))-1)+PT_Y5_MC!D67)</x:f>
        <x:v>945631.0145937727</x:v>
      </x:c>
      <x:c r="D280" s="16" t="n">
        <x:f>MAX(0,C280*(1+EXP((LN(1+Assumptions!$C$60)-0.5*Assumptions!$C$61^2)+Assumptions!$C$61*((RAND()+RAND()+RAND()+RAND()+RAND()+RAND()+RAND()+RAND()+RAND()+RAND()+RAND()+RAND())-6))-1)+PT_Y5_MC!E67)</x:f>
        <x:v>905846.3540655759</x:v>
      </x:c>
      <x:c r="E280" s="16" t="n">
        <x:f>MAX(0,D280*(1+EXP((LN(1+Assumptions!$C$60)-0.5*Assumptions!$C$61^2)+Assumptions!$C$61*((RAND()+RAND()+RAND()+RAND()+RAND()+RAND()+RAND()+RAND()+RAND()+RAND()+RAND()+RAND())-6))-1)+PT_Y5_MC!F67)</x:f>
        <x:v>943952.5734465405</x:v>
      </x:c>
      <x:c r="F280" s="16" t="n">
        <x:f>MAX(0,E280*(1+EXP((LN(1+Assumptions!$C$60)-0.5*Assumptions!$C$61^2)+Assumptions!$C$61*((RAND()+RAND()+RAND()+RAND()+RAND()+RAND()+RAND()+RAND()+RAND()+RAND()+RAND()+RAND())-6))-1)+PT_Y5_MC!G67)</x:f>
        <x:v>943477.0977100142</x:v>
      </x:c>
      <x:c r="G280" s="16" t="n">
        <x:f>MAX(0,F280*(1+EXP((LN(1+Assumptions!$C$60)-0.5*Assumptions!$C$61^2)+Assumptions!$C$61*((RAND()+RAND()+RAND()+RAND()+RAND()+RAND()+RAND()+RAND()+RAND()+RAND()+RAND()+RAND())-6))-1)+PT_Y5_MC!H67)</x:f>
        <x:v>887175.6143671823</x:v>
      </x:c>
      <x:c r="H280" s="16" t="n">
        <x:f>MAX(0,G280*(1+EXP((LN(1+Assumptions!$C$60)-0.5*Assumptions!$C$61^2)+Assumptions!$C$61*((RAND()+RAND()+RAND()+RAND()+RAND()+RAND()+RAND()+RAND()+RAND()+RAND()+RAND()+RAND())-6))-1)+PT_Y5_MC!I67)</x:f>
        <x:v>925169.071656124</x:v>
      </x:c>
      <x:c r="I280" s="16" t="n">
        <x:f>MAX(0,H280*(1+EXP((LN(1+Assumptions!$C$60)-0.5*Assumptions!$C$61^2)+Assumptions!$C$61*((RAND()+RAND()+RAND()+RAND()+RAND()+RAND()+RAND()+RAND()+RAND()+RAND()+RAND()+RAND())-6))-1)+PT_Y5_MC!J67)</x:f>
        <x:v>1053259.0250792708</x:v>
      </x:c>
      <x:c r="J280" s="16" t="n">
        <x:f>MAX(0,I280*(1+EXP((LN(1+Assumptions!$C$60)-0.5*Assumptions!$C$61^2)+Assumptions!$C$61*((RAND()+RAND()+RAND()+RAND()+RAND()+RAND()+RAND()+RAND()+RAND()+RAND()+RAND()+RAND())-6))-1)+PT_Y5_MC!K67)</x:f>
        <x:v>1035520.7431062075</x:v>
      </x:c>
      <x:c r="K280" s="16" t="n">
        <x:f>MAX(0,J280*(1+EXP((LN(1+Assumptions!$C$60)-0.5*Assumptions!$C$61^2)+Assumptions!$C$61*((RAND()+RAND()+RAND()+RAND()+RAND()+RAND()+RAND()+RAND()+RAND()+RAND()+RAND()+RAND())-6))-1)+PT_Y5_MC!L67)</x:f>
        <x:v>867805.9862510412</x:v>
      </x:c>
      <x:c r="L280" s="16" t="n">
        <x:f>MAX(0,K280*(1+EXP((LN(1+Assumptions!$C$60)-0.5*Assumptions!$C$61^2)+Assumptions!$C$61*((RAND()+RAND()+RAND()+RAND()+RAND()+RAND()+RAND()+RAND()+RAND()+RAND()+RAND()+RAND())-6))-1)+PT_Y5_MC!M67)</x:f>
        <x:v>894661.9861569393</x:v>
      </x:c>
      <x:c r="M280" s="16" t="n">
        <x:f>MAX(0,L280*(1+EXP((LN(1+Assumptions!$C$60)-0.5*Assumptions!$C$61^2)+Assumptions!$C$61*((RAND()+RAND()+RAND()+RAND()+RAND()+RAND()+RAND()+RAND()+RAND()+RAND()+RAND()+RAND())-6))-1)+PT_Y5_MC!N67)</x:f>
        <x:v>978274.4451609264</x:v>
      </x:c>
      <x:c r="N280" s="16" t="n">
        <x:f>MAX(0,M280*(1+EXP((LN(1+Assumptions!$C$60)-0.5*Assumptions!$C$61^2)+Assumptions!$C$61*((RAND()+RAND()+RAND()+RAND()+RAND()+RAND()+RAND()+RAND()+RAND()+RAND()+RAND()+RAND())-6))-1)+PT_Y5_MC!O67)</x:f>
        <x:v>1202435.917250488</x:v>
      </x:c>
      <x:c r="O280" s="16" t="n">
        <x:f>MAX(0,N280*(1+EXP((LN(1+Assumptions!$C$60)-0.5*Assumptions!$C$61^2)+Assumptions!$C$61*((RAND()+RAND()+RAND()+RAND()+RAND()+RAND()+RAND()+RAND()+RAND()+RAND()+RAND()+RAND())-6))-1)+PT_Y5_MC!P67)</x:f>
        <x:v>1292794.573014904</x:v>
      </x:c>
      <x:c r="P280" s="16" t="n">
        <x:f>MAX(0,O280*(1+EXP((LN(1+Assumptions!$C$60)-0.5*Assumptions!$C$61^2)+Assumptions!$C$61*((RAND()+RAND()+RAND()+RAND()+RAND()+RAND()+RAND()+RAND()+RAND()+RAND()+RAND()+RAND())-6))-1)+PT_Y5_MC!Q67)</x:f>
        <x:v>1454854.5684271492</x:v>
      </x:c>
      <x:c r="Q280" s="16" t="n">
        <x:f>MAX(0,P280*(1+EXP((LN(1+Assumptions!$C$60)-0.5*Assumptions!$C$61^2)+Assumptions!$C$61*((RAND()+RAND()+RAND()+RAND()+RAND()+RAND()+RAND()+RAND()+RAND()+RAND()+RAND()+RAND())-6))-1)+PT_Y5_MC!R67)</x:f>
        <x:v>1280055.1498422923</x:v>
      </x:c>
      <x:c r="R280" s="16" t="n">
        <x:f>MAX(0,Q280*(1+EXP((LN(1+Assumptions!$C$60)-0.5*Assumptions!$C$61^2)+Assumptions!$C$61*((RAND()+RAND()+RAND()+RAND()+RAND()+RAND()+RAND()+RAND()+RAND()+RAND()+RAND()+RAND())-6))-1)+PT_Y5_MC!S67)</x:f>
        <x:v>1087297.827806626</x:v>
      </x:c>
      <x:c r="S280" s="16" t="n">
        <x:f>MAX(0,R280*(1+EXP((LN(1+Assumptions!$C$60)-0.5*Assumptions!$C$61^2)+Assumptions!$C$61*((RAND()+RAND()+RAND()+RAND()+RAND()+RAND()+RAND()+RAND()+RAND()+RAND()+RAND()+RAND())-6))-1)+PT_Y5_MC!T67)</x:f>
        <x:v>1144201.170576083</x:v>
      </x:c>
      <x:c r="T280" s="16" t="n">
        <x:f>MAX(0,S280*(1+EXP((LN(1+Assumptions!$C$60)-0.5*Assumptions!$C$61^2)+Assumptions!$C$61*((RAND()+RAND()+RAND()+RAND()+RAND()+RAND()+RAND()+RAND()+RAND()+RAND()+RAND()+RAND())-6))-1)+PT_Y5_MC!U67)</x:f>
        <x:v>1062489.2527565616</x:v>
      </x:c>
      <x:c r="U280" s="16" t="n">
        <x:f>MAX(0,T280*(1+EXP((LN(1+Assumptions!$C$60)-0.5*Assumptions!$C$61^2)+Assumptions!$C$61*((RAND()+RAND()+RAND()+RAND()+RAND()+RAND()+RAND()+RAND()+RAND()+RAND()+RAND()+RAND())-6))-1)+PT_Y5_MC!V67)</x:f>
        <x:v>1063319.2934915717</x:v>
      </x:c>
      <x:c r="V280" s="16" t="n">
        <x:f>MAX(0,U280*(1+EXP((LN(1+Assumptions!$C$60)-0.5*Assumptions!$C$61^2)+Assumptions!$C$61*((RAND()+RAND()+RAND()+RAND()+RAND()+RAND()+RAND()+RAND()+RAND()+RAND()+RAND()+RAND())-6))-1)+PT_Y5_MC!W67)</x:f>
        <x:v>1203691.3467021072</x:v>
      </x:c>
      <x:c r="W280" s="16" t="n">
        <x:f>MAX(0,V280*(1+EXP((LN(1+Assumptions!$C$60)-0.5*Assumptions!$C$61^2)+Assumptions!$C$61*((RAND()+RAND()+RAND()+RAND()+RAND()+RAND()+RAND()+RAND()+RAND()+RAND()+RAND()+RAND())-6))-1)+PT_Y5_MC!X67)</x:f>
        <x:v>1891712.4096887151</x:v>
      </x:c>
      <x:c r="X280" s="16" t="n">
        <x:f>MAX(0,W280*(1+EXP((LN(1+Assumptions!$C$60)-0.5*Assumptions!$C$61^2)+Assumptions!$C$61*((RAND()+RAND()+RAND()+RAND()+RAND()+RAND()+RAND()+RAND()+RAND()+RAND()+RAND()+RAND())-6))-1)+PT_Y5_MC!Y67)</x:f>
        <x:v>2399114.1438269396</x:v>
      </x:c>
      <x:c r="Y280" s="16" t="n">
        <x:f>MAX(0,X280*(1+EXP((LN(1+Assumptions!$C$60)-0.5*Assumptions!$C$61^2)+Assumptions!$C$61*((RAND()+RAND()+RAND()+RAND()+RAND()+RAND()+RAND()+RAND()+RAND()+RAND()+RAND()+RAND())-6))-1)+PT_Y5_MC!Z67)</x:f>
        <x:v>2713418.5184591776</x:v>
      </x:c>
      <x:c r="Z280" s="16" t="n">
        <x:f>MAX(0,Y280*(1+EXP((LN(1+Assumptions!$C$60)-0.5*Assumptions!$C$61^2)+Assumptions!$C$61*((RAND()+RAND()+RAND()+RAND()+RAND()+RAND()+RAND()+RAND()+RAND()+RAND()+RAND()+RAND())-6))-1)+PT_Y5_MC!AA67)</x:f>
        <x:v>2912539.684011895</x:v>
      </x:c>
      <x:c r="AA280" s="16" t="n">
        <x:f>MAX(0,Z280*(1+EXP((LN(1+Assumptions!$C$60)-0.5*Assumptions!$C$61^2)+Assumptions!$C$61*((RAND()+RAND()+RAND()+RAND()+RAND()+RAND()+RAND()+RAND()+RAND()+RAND()+RAND()+RAND())-6))-1)+PT_Y5_MC!AB67)</x:f>
        <x:v>3181081.929049392</x:v>
      </x:c>
      <x:c r="AB280" s="16" t="n">
        <x:f>MAX(0,AA280*(1+EXP((LN(1+Assumptions!$C$60)-0.5*Assumptions!$C$61^2)+Assumptions!$C$61*((RAND()+RAND()+RAND()+RAND()+RAND()+RAND()+RAND()+RAND()+RAND()+RAND()+RAND()+RAND())-6))-1)+PT_Y5_MC!AC67)</x:f>
        <x:v>2966615.9725196813</x:v>
      </x:c>
      <x:c r="AC280" s="16" t="n">
        <x:f>MAX(0,AB280*(1+EXP((LN(1+Assumptions!$C$60)-0.5*Assumptions!$C$61^2)+Assumptions!$C$61*((RAND()+RAND()+RAND()+RAND()+RAND()+RAND()+RAND()+RAND()+RAND()+RAND()+RAND()+RAND())-6))-1)+PT_Y5_MC!AD67)</x:f>
        <x:v>2649636.9887209795</x:v>
      </x:c>
      <x:c r="AD280" s="16" t="n">
        <x:f>MAX(0,AC280*(1+EXP((LN(1+Assumptions!$C$60)-0.5*Assumptions!$C$61^2)+Assumptions!$C$61*((RAND()+RAND()+RAND()+RAND()+RAND()+RAND()+RAND()+RAND()+RAND()+RAND()+RAND()+RAND())-6))-1)+PT_Y5_MC!AE67)</x:f>
        <x:v>3959781.630528746</x:v>
      </x:c>
      <x:c r="AE280" s="16" t="n">
        <x:f>MAX(0,AD280*(1+EXP((LN(1+Assumptions!$C$60)-0.5*Assumptions!$C$61^2)+Assumptions!$C$61*((RAND()+RAND()+RAND()+RAND()+RAND()+RAND()+RAND()+RAND()+RAND()+RAND()+RAND()+RAND())-6))-1)+PT_Y5_MC!AF67)</x:f>
        <x:v>5143639.452930736</x:v>
      </x:c>
      <x:c r="AF280" s="16" t="n">
        <x:f>MAX(0,AE280*(1+EXP((LN(1+Assumptions!$C$60)-0.5*Assumptions!$C$61^2)+Assumptions!$C$61*((RAND()+RAND()+RAND()+RAND()+RAND()+RAND()+RAND()+RAND()+RAND()+RAND()+RAND()+RAND())-6))-1)+PT_Y5_MC!AG67)</x:f>
        <x:v>6125930.514669865</x:v>
      </x:c>
    </x:row>
    <x:row r="281">
      <x:c r="A281" s="39">
        <x:v>277</x:v>
      </x:c>
      <x:c r="B281" s="16" t="n">
        <x:f>PT_Y5_MC!C68</x:f>
        <x:v>1029031.25</x:v>
      </x:c>
      <x:c r="C281" s="16" t="n">
        <x:f>MAX(0,B281*(1+EXP((LN(1+Assumptions!$C$60)-0.5*Assumptions!$C$61^2)+Assumptions!$C$61*((RAND()+RAND()+RAND()+RAND()+RAND()+RAND()+RAND()+RAND()+RAND()+RAND()+RAND()+RAND())-6))-1)+PT_Y5_MC!D67)</x:f>
        <x:v>1028716.0470425556</x:v>
      </x:c>
      <x:c r="D281" s="16" t="n">
        <x:f>MAX(0,C281*(1+EXP((LN(1+Assumptions!$C$60)-0.5*Assumptions!$C$61^2)+Assumptions!$C$61*((RAND()+RAND()+RAND()+RAND()+RAND()+RAND()+RAND()+RAND()+RAND()+RAND()+RAND()+RAND())-6))-1)+PT_Y5_MC!E67)</x:f>
        <x:v>893616.5946900086</x:v>
      </x:c>
      <x:c r="E281" s="16" t="n">
        <x:f>MAX(0,D281*(1+EXP((LN(1+Assumptions!$C$60)-0.5*Assumptions!$C$61^2)+Assumptions!$C$61*((RAND()+RAND()+RAND()+RAND()+RAND()+RAND()+RAND()+RAND()+RAND()+RAND()+RAND()+RAND())-6))-1)+PT_Y5_MC!F67)</x:f>
        <x:v>876932.2953349994</x:v>
      </x:c>
      <x:c r="F281" s="16" t="n">
        <x:f>MAX(0,E281*(1+EXP((LN(1+Assumptions!$C$60)-0.5*Assumptions!$C$61^2)+Assumptions!$C$61*((RAND()+RAND()+RAND()+RAND()+RAND()+RAND()+RAND()+RAND()+RAND()+RAND()+RAND()+RAND())-6))-1)+PT_Y5_MC!G67)</x:f>
        <x:v>723776.6705081771</x:v>
      </x:c>
      <x:c r="G281" s="16" t="n">
        <x:f>MAX(0,F281*(1+EXP((LN(1+Assumptions!$C$60)-0.5*Assumptions!$C$61^2)+Assumptions!$C$61*((RAND()+RAND()+RAND()+RAND()+RAND()+RAND()+RAND()+RAND()+RAND()+RAND()+RAND()+RAND())-6))-1)+PT_Y5_MC!H67)</x:f>
        <x:v>641617.2356284542</x:v>
      </x:c>
      <x:c r="H281" s="16" t="n">
        <x:f>MAX(0,G281*(1+EXP((LN(1+Assumptions!$C$60)-0.5*Assumptions!$C$61^2)+Assumptions!$C$61*((RAND()+RAND()+RAND()+RAND()+RAND()+RAND()+RAND()+RAND()+RAND()+RAND()+RAND()+RAND())-6))-1)+PT_Y5_MC!I67)</x:f>
        <x:v>686317.008049617</x:v>
      </x:c>
      <x:c r="I281" s="16" t="n">
        <x:f>MAX(0,H281*(1+EXP((LN(1+Assumptions!$C$60)-0.5*Assumptions!$C$61^2)+Assumptions!$C$61*((RAND()+RAND()+RAND()+RAND()+RAND()+RAND()+RAND()+RAND()+RAND()+RAND()+RAND()+RAND())-6))-1)+PT_Y5_MC!J67)</x:f>
        <x:v>644785.6106170425</x:v>
      </x:c>
      <x:c r="J281" s="16" t="n">
        <x:f>MAX(0,I281*(1+EXP((LN(1+Assumptions!$C$60)-0.5*Assumptions!$C$61^2)+Assumptions!$C$61*((RAND()+RAND()+RAND()+RAND()+RAND()+RAND()+RAND()+RAND()+RAND()+RAND()+RAND()+RAND())-6))-1)+PT_Y5_MC!K67)</x:f>
        <x:v>820861.965981812</x:v>
      </x:c>
      <x:c r="K281" s="16" t="n">
        <x:f>MAX(0,J281*(1+EXP((LN(1+Assumptions!$C$60)-0.5*Assumptions!$C$61^2)+Assumptions!$C$61*((RAND()+RAND()+RAND()+RAND()+RAND()+RAND()+RAND()+RAND()+RAND()+RAND()+RAND()+RAND())-6))-1)+PT_Y5_MC!L67)</x:f>
        <x:v>1017012.1699848024</x:v>
      </x:c>
      <x:c r="L281" s="16" t="n">
        <x:f>MAX(0,K281*(1+EXP((LN(1+Assumptions!$C$60)-0.5*Assumptions!$C$61^2)+Assumptions!$C$61*((RAND()+RAND()+RAND()+RAND()+RAND()+RAND()+RAND()+RAND()+RAND()+RAND()+RAND()+RAND())-6))-1)+PT_Y5_MC!M67)</x:f>
        <x:v>1217101.972328034</x:v>
      </x:c>
      <x:c r="M281" s="16" t="n">
        <x:f>MAX(0,L281*(1+EXP((LN(1+Assumptions!$C$60)-0.5*Assumptions!$C$61^2)+Assumptions!$C$61*((RAND()+RAND()+RAND()+RAND()+RAND()+RAND()+RAND()+RAND()+RAND()+RAND()+RAND()+RAND())-6))-1)+PT_Y5_MC!N67)</x:f>
        <x:v>1569109.035879281</x:v>
      </x:c>
      <x:c r="N281" s="16" t="n">
        <x:f>MAX(0,M281*(1+EXP((LN(1+Assumptions!$C$60)-0.5*Assumptions!$C$61^2)+Assumptions!$C$61*((RAND()+RAND()+RAND()+RAND()+RAND()+RAND()+RAND()+RAND()+RAND()+RAND()+RAND()+RAND())-6))-1)+PT_Y5_MC!O67)</x:f>
        <x:v>1393498.9378983034</x:v>
      </x:c>
      <x:c r="O281" s="16" t="n">
        <x:f>MAX(0,N281*(1+EXP((LN(1+Assumptions!$C$60)-0.5*Assumptions!$C$61^2)+Assumptions!$C$61*((RAND()+RAND()+RAND()+RAND()+RAND()+RAND()+RAND()+RAND()+RAND()+RAND()+RAND()+RAND())-6))-1)+PT_Y5_MC!P67)</x:f>
        <x:v>2152264.6287247706</x:v>
      </x:c>
      <x:c r="P281" s="16" t="n">
        <x:f>MAX(0,O281*(1+EXP((LN(1+Assumptions!$C$60)-0.5*Assumptions!$C$61^2)+Assumptions!$C$61*((RAND()+RAND()+RAND()+RAND()+RAND()+RAND()+RAND()+RAND()+RAND()+RAND()+RAND()+RAND())-6))-1)+PT_Y5_MC!Q67)</x:f>
        <x:v>2192672.235674562</x:v>
      </x:c>
      <x:c r="Q281" s="16" t="n">
        <x:f>MAX(0,P281*(1+EXP((LN(1+Assumptions!$C$60)-0.5*Assumptions!$C$61^2)+Assumptions!$C$61*((RAND()+RAND()+RAND()+RAND()+RAND()+RAND()+RAND()+RAND()+RAND()+RAND()+RAND()+RAND())-6))-1)+PT_Y5_MC!R67)</x:f>
        <x:v>2420066.2730683787</x:v>
      </x:c>
      <x:c r="R281" s="16" t="n">
        <x:f>MAX(0,Q281*(1+EXP((LN(1+Assumptions!$C$60)-0.5*Assumptions!$C$61^2)+Assumptions!$C$61*((RAND()+RAND()+RAND()+RAND()+RAND()+RAND()+RAND()+RAND()+RAND()+RAND()+RAND()+RAND())-6))-1)+PT_Y5_MC!S67)</x:f>
        <x:v>2593161.312924817</x:v>
      </x:c>
      <x:c r="S281" s="16" t="n">
        <x:f>MAX(0,R281*(1+EXP((LN(1+Assumptions!$C$60)-0.5*Assumptions!$C$61^2)+Assumptions!$C$61*((RAND()+RAND()+RAND()+RAND()+RAND()+RAND()+RAND()+RAND()+RAND()+RAND()+RAND()+RAND())-6))-1)+PT_Y5_MC!T67)</x:f>
        <x:v>1973995.5620489249</x:v>
      </x:c>
      <x:c r="T281" s="16" t="n">
        <x:f>MAX(0,S281*(1+EXP((LN(1+Assumptions!$C$60)-0.5*Assumptions!$C$61^2)+Assumptions!$C$61*((RAND()+RAND()+RAND()+RAND()+RAND()+RAND()+RAND()+RAND()+RAND()+RAND()+RAND()+RAND())-6))-1)+PT_Y5_MC!U67)</x:f>
        <x:v>1769944.4725031466</x:v>
      </x:c>
      <x:c r="U281" s="16" t="n">
        <x:f>MAX(0,T281*(1+EXP((LN(1+Assumptions!$C$60)-0.5*Assumptions!$C$61^2)+Assumptions!$C$61*((RAND()+RAND()+RAND()+RAND()+RAND()+RAND()+RAND()+RAND()+RAND()+RAND()+RAND()+RAND())-6))-1)+PT_Y5_MC!V67)</x:f>
        <x:v>2059437.1382057054</x:v>
      </x:c>
      <x:c r="V281" s="16" t="n">
        <x:f>MAX(0,U281*(1+EXP((LN(1+Assumptions!$C$60)-0.5*Assumptions!$C$61^2)+Assumptions!$C$61*((RAND()+RAND()+RAND()+RAND()+RAND()+RAND()+RAND()+RAND()+RAND()+RAND()+RAND()+RAND())-6))-1)+PT_Y5_MC!W67)</x:f>
        <x:v>1588380.1500401567</x:v>
      </x:c>
      <x:c r="W281" s="16" t="n">
        <x:f>MAX(0,V281*(1+EXP((LN(1+Assumptions!$C$60)-0.5*Assumptions!$C$61^2)+Assumptions!$C$61*((RAND()+RAND()+RAND()+RAND()+RAND()+RAND()+RAND()+RAND()+RAND()+RAND()+RAND()+RAND())-6))-1)+PT_Y5_MC!X67)</x:f>
        <x:v>1930865.060593634</x:v>
      </x:c>
      <x:c r="X281" s="16" t="n">
        <x:f>MAX(0,W281*(1+EXP((LN(1+Assumptions!$C$60)-0.5*Assumptions!$C$61^2)+Assumptions!$C$61*((RAND()+RAND()+RAND()+RAND()+RAND()+RAND()+RAND()+RAND()+RAND()+RAND()+RAND()+RAND())-6))-1)+PT_Y5_MC!Y67)</x:f>
        <x:v>1810680.2182579879</x:v>
      </x:c>
      <x:c r="Y281" s="16" t="n">
        <x:f>MAX(0,X281*(1+EXP((LN(1+Assumptions!$C$60)-0.5*Assumptions!$C$61^2)+Assumptions!$C$61*((RAND()+RAND()+RAND()+RAND()+RAND()+RAND()+RAND()+RAND()+RAND()+RAND()+RAND()+RAND())-6))-1)+PT_Y5_MC!Z67)</x:f>
        <x:v>1772546.5811021752</x:v>
      </x:c>
      <x:c r="Z281" s="16" t="n">
        <x:f>MAX(0,Y281*(1+EXP((LN(1+Assumptions!$C$60)-0.5*Assumptions!$C$61^2)+Assumptions!$C$61*((RAND()+RAND()+RAND()+RAND()+RAND()+RAND()+RAND()+RAND()+RAND()+RAND()+RAND()+RAND())-6))-1)+PT_Y5_MC!AA67)</x:f>
        <x:v>1711455.188269434</x:v>
      </x:c>
      <x:c r="AA281" s="16" t="n">
        <x:f>MAX(0,Z281*(1+EXP((LN(1+Assumptions!$C$60)-0.5*Assumptions!$C$61^2)+Assumptions!$C$61*((RAND()+RAND()+RAND()+RAND()+RAND()+RAND()+RAND()+RAND()+RAND()+RAND()+RAND()+RAND())-6))-1)+PT_Y5_MC!AB67)</x:f>
        <x:v>1826140.8823622672</x:v>
      </x:c>
      <x:c r="AB281" s="16" t="n">
        <x:f>MAX(0,AA281*(1+EXP((LN(1+Assumptions!$C$60)-0.5*Assumptions!$C$61^2)+Assumptions!$C$61*((RAND()+RAND()+RAND()+RAND()+RAND()+RAND()+RAND()+RAND()+RAND()+RAND()+RAND()+RAND())-6))-1)+PT_Y5_MC!AC67)</x:f>
        <x:v>1765819.114320337</x:v>
      </x:c>
      <x:c r="AC281" s="16" t="n">
        <x:f>MAX(0,AB281*(1+EXP((LN(1+Assumptions!$C$60)-0.5*Assumptions!$C$61^2)+Assumptions!$C$61*((RAND()+RAND()+RAND()+RAND()+RAND()+RAND()+RAND()+RAND()+RAND()+RAND()+RAND()+RAND())-6))-1)+PT_Y5_MC!AD67)</x:f>
        <x:v>1965635.6704217526</x:v>
      </x:c>
      <x:c r="AD281" s="16" t="n">
        <x:f>MAX(0,AC281*(1+EXP((LN(1+Assumptions!$C$60)-0.5*Assumptions!$C$61^2)+Assumptions!$C$61*((RAND()+RAND()+RAND()+RAND()+RAND()+RAND()+RAND()+RAND()+RAND()+RAND()+RAND()+RAND())-6))-1)+PT_Y5_MC!AE67)</x:f>
        <x:v>2067095.4750104165</x:v>
      </x:c>
      <x:c r="AE281" s="16" t="n">
        <x:f>MAX(0,AD281*(1+EXP((LN(1+Assumptions!$C$60)-0.5*Assumptions!$C$61^2)+Assumptions!$C$61*((RAND()+RAND()+RAND()+RAND()+RAND()+RAND()+RAND()+RAND()+RAND()+RAND()+RAND()+RAND())-6))-1)+PT_Y5_MC!AF67)</x:f>
        <x:v>2190887.3369602943</x:v>
      </x:c>
      <x:c r="AF281" s="16" t="n">
        <x:f>MAX(0,AE281*(1+EXP((LN(1+Assumptions!$C$60)-0.5*Assumptions!$C$61^2)+Assumptions!$C$61*((RAND()+RAND()+RAND()+RAND()+RAND()+RAND()+RAND()+RAND()+RAND()+RAND()+RAND()+RAND())-6))-1)+PT_Y5_MC!AG67)</x:f>
        <x:v>2220235.5146800103</x:v>
      </x:c>
    </x:row>
    <x:row r="282">
      <x:c r="A282" s="39">
        <x:v>278</x:v>
      </x:c>
      <x:c r="B282" s="16" t="n">
        <x:f>PT_Y5_MC!C68</x:f>
        <x:v>1029031.25</x:v>
      </x:c>
      <x:c r="C282" s="16" t="n">
        <x:f>MAX(0,B282*(1+EXP((LN(1+Assumptions!$C$60)-0.5*Assumptions!$C$61^2)+Assumptions!$C$61*((RAND()+RAND()+RAND()+RAND()+RAND()+RAND()+RAND()+RAND()+RAND()+RAND()+RAND()+RAND())-6))-1)+PT_Y5_MC!D67)</x:f>
        <x:v>871566.5829608891</x:v>
      </x:c>
      <x:c r="D282" s="16" t="n">
        <x:f>MAX(0,C282*(1+EXP((LN(1+Assumptions!$C$60)-0.5*Assumptions!$C$61^2)+Assumptions!$C$61*((RAND()+RAND()+RAND()+RAND()+RAND()+RAND()+RAND()+RAND()+RAND()+RAND()+RAND()+RAND())-6))-1)+PT_Y5_MC!E67)</x:f>
        <x:v>764739.8930394307</x:v>
      </x:c>
      <x:c r="E282" s="16" t="n">
        <x:f>MAX(0,D282*(1+EXP((LN(1+Assumptions!$C$60)-0.5*Assumptions!$C$61^2)+Assumptions!$C$61*((RAND()+RAND()+RAND()+RAND()+RAND()+RAND()+RAND()+RAND()+RAND()+RAND()+RAND()+RAND())-6))-1)+PT_Y5_MC!F67)</x:f>
        <x:v>704716.8637180446</x:v>
      </x:c>
      <x:c r="F282" s="16" t="n">
        <x:f>MAX(0,E282*(1+EXP((LN(1+Assumptions!$C$60)-0.5*Assumptions!$C$61^2)+Assumptions!$C$61*((RAND()+RAND()+RAND()+RAND()+RAND()+RAND()+RAND()+RAND()+RAND()+RAND()+RAND()+RAND())-6))-1)+PT_Y5_MC!G67)</x:f>
        <x:v>909148.1815855905</x:v>
      </x:c>
      <x:c r="G282" s="16" t="n">
        <x:f>MAX(0,F282*(1+EXP((LN(1+Assumptions!$C$60)-0.5*Assumptions!$C$61^2)+Assumptions!$C$61*((RAND()+RAND()+RAND()+RAND()+RAND()+RAND()+RAND()+RAND()+RAND()+RAND()+RAND()+RAND())-6))-1)+PT_Y5_MC!H67)</x:f>
        <x:v>803498.965965483</x:v>
      </x:c>
      <x:c r="H282" s="16" t="n">
        <x:f>MAX(0,G282*(1+EXP((LN(1+Assumptions!$C$60)-0.5*Assumptions!$C$61^2)+Assumptions!$C$61*((RAND()+RAND()+RAND()+RAND()+RAND()+RAND()+RAND()+RAND()+RAND()+RAND()+RAND()+RAND())-6))-1)+PT_Y5_MC!I67)</x:f>
        <x:v>940111.9140843444</x:v>
      </x:c>
      <x:c r="I282" s="16" t="n">
        <x:f>MAX(0,H282*(1+EXP((LN(1+Assumptions!$C$60)-0.5*Assumptions!$C$61^2)+Assumptions!$C$61*((RAND()+RAND()+RAND()+RAND()+RAND()+RAND()+RAND()+RAND()+RAND()+RAND()+RAND()+RAND())-6))-1)+PT_Y5_MC!J67)</x:f>
        <x:v>759431.3069484776</x:v>
      </x:c>
      <x:c r="J282" s="16" t="n">
        <x:f>MAX(0,I282*(1+EXP((LN(1+Assumptions!$C$60)-0.5*Assumptions!$C$61^2)+Assumptions!$C$61*((RAND()+RAND()+RAND()+RAND()+RAND()+RAND()+RAND()+RAND()+RAND()+RAND()+RAND()+RAND())-6))-1)+PT_Y5_MC!K67)</x:f>
        <x:v>908425.0030571966</x:v>
      </x:c>
      <x:c r="K282" s="16" t="n">
        <x:f>MAX(0,J282*(1+EXP((LN(1+Assumptions!$C$60)-0.5*Assumptions!$C$61^2)+Assumptions!$C$61*((RAND()+RAND()+RAND()+RAND()+RAND()+RAND()+RAND()+RAND()+RAND()+RAND()+RAND()+RAND())-6))-1)+PT_Y5_MC!L67)</x:f>
        <x:v>888220.1491564505</x:v>
      </x:c>
      <x:c r="L282" s="16" t="n">
        <x:f>MAX(0,K282*(1+EXP((LN(1+Assumptions!$C$60)-0.5*Assumptions!$C$61^2)+Assumptions!$C$61*((RAND()+RAND()+RAND()+RAND()+RAND()+RAND()+RAND()+RAND()+RAND()+RAND()+RAND()+RAND())-6))-1)+PT_Y5_MC!M67)</x:f>
        <x:v>683113.7277789798</x:v>
      </x:c>
      <x:c r="M282" s="16" t="n">
        <x:f>MAX(0,L282*(1+EXP((LN(1+Assumptions!$C$60)-0.5*Assumptions!$C$61^2)+Assumptions!$C$61*((RAND()+RAND()+RAND()+RAND()+RAND()+RAND()+RAND()+RAND()+RAND()+RAND()+RAND()+RAND())-6))-1)+PT_Y5_MC!N67)</x:f>
        <x:v>725649.7073998993</x:v>
      </x:c>
      <x:c r="N282" s="16" t="n">
        <x:f>MAX(0,M282*(1+EXP((LN(1+Assumptions!$C$60)-0.5*Assumptions!$C$61^2)+Assumptions!$C$61*((RAND()+RAND()+RAND()+RAND()+RAND()+RAND()+RAND()+RAND()+RAND()+RAND()+RAND()+RAND())-6))-1)+PT_Y5_MC!O67)</x:f>
        <x:v>871127.8404264728</x:v>
      </x:c>
      <x:c r="O282" s="16" t="n">
        <x:f>MAX(0,N282*(1+EXP((LN(1+Assumptions!$C$60)-0.5*Assumptions!$C$61^2)+Assumptions!$C$61*((RAND()+RAND()+RAND()+RAND()+RAND()+RAND()+RAND()+RAND()+RAND()+RAND()+RAND()+RAND())-6))-1)+PT_Y5_MC!P67)</x:f>
        <x:v>724073.4266726798</x:v>
      </x:c>
      <x:c r="P282" s="16" t="n">
        <x:f>MAX(0,O282*(1+EXP((LN(1+Assumptions!$C$60)-0.5*Assumptions!$C$61^2)+Assumptions!$C$61*((RAND()+RAND()+RAND()+RAND()+RAND()+RAND()+RAND()+RAND()+RAND()+RAND()+RAND()+RAND())-6))-1)+PT_Y5_MC!Q67)</x:f>
        <x:v>581214.4654331321</x:v>
      </x:c>
      <x:c r="Q282" s="16" t="n">
        <x:f>MAX(0,P282*(1+EXP((LN(1+Assumptions!$C$60)-0.5*Assumptions!$C$61^2)+Assumptions!$C$61*((RAND()+RAND()+RAND()+RAND()+RAND()+RAND()+RAND()+RAND()+RAND()+RAND()+RAND()+RAND())-6))-1)+PT_Y5_MC!R67)</x:f>
        <x:v>556649.1527942519</x:v>
      </x:c>
      <x:c r="R282" s="16" t="n">
        <x:f>MAX(0,Q282*(1+EXP((LN(1+Assumptions!$C$60)-0.5*Assumptions!$C$61^2)+Assumptions!$C$61*((RAND()+RAND()+RAND()+RAND()+RAND()+RAND()+RAND()+RAND()+RAND()+RAND()+RAND()+RAND())-6))-1)+PT_Y5_MC!S67)</x:f>
        <x:v>475568.56229521247</x:v>
      </x:c>
      <x:c r="S282" s="16" t="n">
        <x:f>MAX(0,R282*(1+EXP((LN(1+Assumptions!$C$60)-0.5*Assumptions!$C$61^2)+Assumptions!$C$61*((RAND()+RAND()+RAND()+RAND()+RAND()+RAND()+RAND()+RAND()+RAND()+RAND()+RAND()+RAND())-6))-1)+PT_Y5_MC!T67)</x:f>
        <x:v>528542.0755566021</x:v>
      </x:c>
      <x:c r="T282" s="16" t="n">
        <x:f>MAX(0,S282*(1+EXP((LN(1+Assumptions!$C$60)-0.5*Assumptions!$C$61^2)+Assumptions!$C$61*((RAND()+RAND()+RAND()+RAND()+RAND()+RAND()+RAND()+RAND()+RAND()+RAND()+RAND()+RAND())-6))-1)+PT_Y5_MC!U67)</x:f>
        <x:v>916115.4303106491</x:v>
      </x:c>
      <x:c r="U282" s="16" t="n">
        <x:f>MAX(0,T282*(1+EXP((LN(1+Assumptions!$C$60)-0.5*Assumptions!$C$61^2)+Assumptions!$C$61*((RAND()+RAND()+RAND()+RAND()+RAND()+RAND()+RAND()+RAND()+RAND()+RAND()+RAND()+RAND())-6))-1)+PT_Y5_MC!V67)</x:f>
        <x:v>838741.298832037</x:v>
      </x:c>
      <x:c r="V282" s="16" t="n">
        <x:f>MAX(0,U282*(1+EXP((LN(1+Assumptions!$C$60)-0.5*Assumptions!$C$61^2)+Assumptions!$C$61*((RAND()+RAND()+RAND()+RAND()+RAND()+RAND()+RAND()+RAND()+RAND()+RAND()+RAND()+RAND())-6))-1)+PT_Y5_MC!W67)</x:f>
        <x:v>899490.0401537224</x:v>
      </x:c>
      <x:c r="W282" s="16" t="n">
        <x:f>MAX(0,V282*(1+EXP((LN(1+Assumptions!$C$60)-0.5*Assumptions!$C$61^2)+Assumptions!$C$61*((RAND()+RAND()+RAND()+RAND()+RAND()+RAND()+RAND()+RAND()+RAND()+RAND()+RAND()+RAND())-6))-1)+PT_Y5_MC!X67)</x:f>
        <x:v>1216118.5210182883</x:v>
      </x:c>
      <x:c r="X282" s="16" t="n">
        <x:f>MAX(0,W282*(1+EXP((LN(1+Assumptions!$C$60)-0.5*Assumptions!$C$61^2)+Assumptions!$C$61*((RAND()+RAND()+RAND()+RAND()+RAND()+RAND()+RAND()+RAND()+RAND()+RAND()+RAND()+RAND())-6))-1)+PT_Y5_MC!Y67)</x:f>
        <x:v>1250598.2636772208</x:v>
      </x:c>
      <x:c r="Y282" s="16" t="n">
        <x:f>MAX(0,X282*(1+EXP((LN(1+Assumptions!$C$60)-0.5*Assumptions!$C$61^2)+Assumptions!$C$61*((RAND()+RAND()+RAND()+RAND()+RAND()+RAND()+RAND()+RAND()+RAND()+RAND()+RAND()+RAND())-6))-1)+PT_Y5_MC!Z67)</x:f>
        <x:v>1979873.5855887693</x:v>
      </x:c>
      <x:c r="Z282" s="16" t="n">
        <x:f>MAX(0,Y282*(1+EXP((LN(1+Assumptions!$C$60)-0.5*Assumptions!$C$61^2)+Assumptions!$C$61*((RAND()+RAND()+RAND()+RAND()+RAND()+RAND()+RAND()+RAND()+RAND()+RAND()+RAND()+RAND())-6))-1)+PT_Y5_MC!AA67)</x:f>
        <x:v>2132918.472731266</x:v>
      </x:c>
      <x:c r="AA282" s="16" t="n">
        <x:f>MAX(0,Z282*(1+EXP((LN(1+Assumptions!$C$60)-0.5*Assumptions!$C$61^2)+Assumptions!$C$61*((RAND()+RAND()+RAND()+RAND()+RAND()+RAND()+RAND()+RAND()+RAND()+RAND()+RAND()+RAND())-6))-1)+PT_Y5_MC!AB67)</x:f>
        <x:v>2216719.332564828</x:v>
      </x:c>
      <x:c r="AB282" s="16" t="n">
        <x:f>MAX(0,AA282*(1+EXP((LN(1+Assumptions!$C$60)-0.5*Assumptions!$C$61^2)+Assumptions!$C$61*((RAND()+RAND()+RAND()+RAND()+RAND()+RAND()+RAND()+RAND()+RAND()+RAND()+RAND()+RAND())-6))-1)+PT_Y5_MC!AC67)</x:f>
        <x:v>2333001.947732494</x:v>
      </x:c>
      <x:c r="AC282" s="16" t="n">
        <x:f>MAX(0,AB282*(1+EXP((LN(1+Assumptions!$C$60)-0.5*Assumptions!$C$61^2)+Assumptions!$C$61*((RAND()+RAND()+RAND()+RAND()+RAND()+RAND()+RAND()+RAND()+RAND()+RAND()+RAND()+RAND())-6))-1)+PT_Y5_MC!AD67)</x:f>
        <x:v>2903724.4367083656</x:v>
      </x:c>
      <x:c r="AD282" s="16" t="n">
        <x:f>MAX(0,AC282*(1+EXP((LN(1+Assumptions!$C$60)-0.5*Assumptions!$C$61^2)+Assumptions!$C$61*((RAND()+RAND()+RAND()+RAND()+RAND()+RAND()+RAND()+RAND()+RAND()+RAND()+RAND()+RAND())-6))-1)+PT_Y5_MC!AE67)</x:f>
        <x:v>3232087.5950975474</x:v>
      </x:c>
      <x:c r="AE282" s="16" t="n">
        <x:f>MAX(0,AD282*(1+EXP((LN(1+Assumptions!$C$60)-0.5*Assumptions!$C$61^2)+Assumptions!$C$61*((RAND()+RAND()+RAND()+RAND()+RAND()+RAND()+RAND()+RAND()+RAND()+RAND()+RAND()+RAND())-6))-1)+PT_Y5_MC!AF67)</x:f>
        <x:v>3307329.2960807863</x:v>
      </x:c>
      <x:c r="AF282" s="16" t="n">
        <x:f>MAX(0,AE282*(1+EXP((LN(1+Assumptions!$C$60)-0.5*Assumptions!$C$61^2)+Assumptions!$C$61*((RAND()+RAND()+RAND()+RAND()+RAND()+RAND()+RAND()+RAND()+RAND()+RAND()+RAND()+RAND())-6))-1)+PT_Y5_MC!AG67)</x:f>
        <x:v>2694517.330036154</x:v>
      </x:c>
    </x:row>
    <x:row r="283">
      <x:c r="A283" s="39">
        <x:v>279</x:v>
      </x:c>
      <x:c r="B283" s="16" t="n">
        <x:f>PT_Y5_MC!C68</x:f>
        <x:v>1029031.25</x:v>
      </x:c>
      <x:c r="C283" s="16" t="n">
        <x:f>MAX(0,B283*(1+EXP((LN(1+Assumptions!$C$60)-0.5*Assumptions!$C$61^2)+Assumptions!$C$61*((RAND()+RAND()+RAND()+RAND()+RAND()+RAND()+RAND()+RAND()+RAND()+RAND()+RAND()+RAND())-6))-1)+PT_Y5_MC!D67)</x:f>
        <x:v>1158436.4464978846</x:v>
      </x:c>
      <x:c r="D283" s="16" t="n">
        <x:f>MAX(0,C283*(1+EXP((LN(1+Assumptions!$C$60)-0.5*Assumptions!$C$61^2)+Assumptions!$C$61*((RAND()+RAND()+RAND()+RAND()+RAND()+RAND()+RAND()+RAND()+RAND()+RAND()+RAND()+RAND())-6))-1)+PT_Y5_MC!E67)</x:f>
        <x:v>1643226.044081038</x:v>
      </x:c>
      <x:c r="E283" s="16" t="n">
        <x:f>MAX(0,D283*(1+EXP((LN(1+Assumptions!$C$60)-0.5*Assumptions!$C$61^2)+Assumptions!$C$61*((RAND()+RAND()+RAND()+RAND()+RAND()+RAND()+RAND()+RAND()+RAND()+RAND()+RAND()+RAND())-6))-1)+PT_Y5_MC!F67)</x:f>
        <x:v>1665647.222598769</x:v>
      </x:c>
      <x:c r="F283" s="16" t="n">
        <x:f>MAX(0,E283*(1+EXP((LN(1+Assumptions!$C$60)-0.5*Assumptions!$C$61^2)+Assumptions!$C$61*((RAND()+RAND()+RAND()+RAND()+RAND()+RAND()+RAND()+RAND()+RAND()+RAND()+RAND()+RAND())-6))-1)+PT_Y5_MC!G67)</x:f>
        <x:v>2240674.260644932</x:v>
      </x:c>
      <x:c r="G283" s="16" t="n">
        <x:f>MAX(0,F283*(1+EXP((LN(1+Assumptions!$C$60)-0.5*Assumptions!$C$61^2)+Assumptions!$C$61*((RAND()+RAND()+RAND()+RAND()+RAND()+RAND()+RAND()+RAND()+RAND()+RAND()+RAND()+RAND())-6))-1)+PT_Y5_MC!H67)</x:f>
        <x:v>1682252.1192068765</x:v>
      </x:c>
      <x:c r="H283" s="16" t="n">
        <x:f>MAX(0,G283*(1+EXP((LN(1+Assumptions!$C$60)-0.5*Assumptions!$C$61^2)+Assumptions!$C$61*((RAND()+RAND()+RAND()+RAND()+RAND()+RAND()+RAND()+RAND()+RAND()+RAND()+RAND()+RAND())-6))-1)+PT_Y5_MC!I67)</x:f>
        <x:v>1803991.4885743489</x:v>
      </x:c>
      <x:c r="I283" s="16" t="n">
        <x:f>MAX(0,H283*(1+EXP((LN(1+Assumptions!$C$60)-0.5*Assumptions!$C$61^2)+Assumptions!$C$61*((RAND()+RAND()+RAND()+RAND()+RAND()+RAND()+RAND()+RAND()+RAND()+RAND()+RAND()+RAND())-6))-1)+PT_Y5_MC!J67)</x:f>
        <x:v>1797537.7839405236</x:v>
      </x:c>
      <x:c r="J283" s="16" t="n">
        <x:f>MAX(0,I283*(1+EXP((LN(1+Assumptions!$C$60)-0.5*Assumptions!$C$61^2)+Assumptions!$C$61*((RAND()+RAND()+RAND()+RAND()+RAND()+RAND()+RAND()+RAND()+RAND()+RAND()+RAND()+RAND())-6))-1)+PT_Y5_MC!K67)</x:f>
        <x:v>1634512.162098457</x:v>
      </x:c>
      <x:c r="K283" s="16" t="n">
        <x:f>MAX(0,J283*(1+EXP((LN(1+Assumptions!$C$60)-0.5*Assumptions!$C$61^2)+Assumptions!$C$61*((RAND()+RAND()+RAND()+RAND()+RAND()+RAND()+RAND()+RAND()+RAND()+RAND()+RAND()+RAND())-6))-1)+PT_Y5_MC!L67)</x:f>
        <x:v>2068390.8118495615</x:v>
      </x:c>
      <x:c r="L283" s="16" t="n">
        <x:f>MAX(0,K283*(1+EXP((LN(1+Assumptions!$C$60)-0.5*Assumptions!$C$61^2)+Assumptions!$C$61*((RAND()+RAND()+RAND()+RAND()+RAND()+RAND()+RAND()+RAND()+RAND()+RAND()+RAND()+RAND())-6))-1)+PT_Y5_MC!M67)</x:f>
        <x:v>2262816.8510372126</x:v>
      </x:c>
      <x:c r="M283" s="16" t="n">
        <x:f>MAX(0,L283*(1+EXP((LN(1+Assumptions!$C$60)-0.5*Assumptions!$C$61^2)+Assumptions!$C$61*((RAND()+RAND()+RAND()+RAND()+RAND()+RAND()+RAND()+RAND()+RAND()+RAND()+RAND()+RAND())-6))-1)+PT_Y5_MC!N67)</x:f>
        <x:v>2466083.7579537514</x:v>
      </x:c>
      <x:c r="N283" s="16" t="n">
        <x:f>MAX(0,M283*(1+EXP((LN(1+Assumptions!$C$60)-0.5*Assumptions!$C$61^2)+Assumptions!$C$61*((RAND()+RAND()+RAND()+RAND()+RAND()+RAND()+RAND()+RAND()+RAND()+RAND()+RAND()+RAND())-6))-1)+PT_Y5_MC!O67)</x:f>
        <x:v>2311413.406550062</x:v>
      </x:c>
      <x:c r="O283" s="16" t="n">
        <x:f>MAX(0,N283*(1+EXP((LN(1+Assumptions!$C$60)-0.5*Assumptions!$C$61^2)+Assumptions!$C$61*((RAND()+RAND()+RAND()+RAND()+RAND()+RAND()+RAND()+RAND()+RAND()+RAND()+RAND()+RAND())-6))-1)+PT_Y5_MC!P67)</x:f>
        <x:v>2395063.628496935</x:v>
      </x:c>
      <x:c r="P283" s="16" t="n">
        <x:f>MAX(0,O283*(1+EXP((LN(1+Assumptions!$C$60)-0.5*Assumptions!$C$61^2)+Assumptions!$C$61*((RAND()+RAND()+RAND()+RAND()+RAND()+RAND()+RAND()+RAND()+RAND()+RAND()+RAND()+RAND())-6))-1)+PT_Y5_MC!Q67)</x:f>
        <x:v>2497225.579887416</x:v>
      </x:c>
      <x:c r="Q283" s="16" t="n">
        <x:f>MAX(0,P283*(1+EXP((LN(1+Assumptions!$C$60)-0.5*Assumptions!$C$61^2)+Assumptions!$C$61*((RAND()+RAND()+RAND()+RAND()+RAND()+RAND()+RAND()+RAND()+RAND()+RAND()+RAND()+RAND())-6))-1)+PT_Y5_MC!R67)</x:f>
        <x:v>3015795.37574113</x:v>
      </x:c>
      <x:c r="R283" s="16" t="n">
        <x:f>MAX(0,Q283*(1+EXP((LN(1+Assumptions!$C$60)-0.5*Assumptions!$C$61^2)+Assumptions!$C$61*((RAND()+RAND()+RAND()+RAND()+RAND()+RAND()+RAND()+RAND()+RAND()+RAND()+RAND()+RAND())-6))-1)+PT_Y5_MC!S67)</x:f>
        <x:v>2919750.803469043</x:v>
      </x:c>
      <x:c r="S283" s="16" t="n">
        <x:f>MAX(0,R283*(1+EXP((LN(1+Assumptions!$C$60)-0.5*Assumptions!$C$61^2)+Assumptions!$C$61*((RAND()+RAND()+RAND()+RAND()+RAND()+RAND()+RAND()+RAND()+RAND()+RAND()+RAND()+RAND())-6))-1)+PT_Y5_MC!T67)</x:f>
        <x:v>3236599.4165380467</x:v>
      </x:c>
      <x:c r="T283" s="16" t="n">
        <x:f>MAX(0,S283*(1+EXP((LN(1+Assumptions!$C$60)-0.5*Assumptions!$C$61^2)+Assumptions!$C$61*((RAND()+RAND()+RAND()+RAND()+RAND()+RAND()+RAND()+RAND()+RAND()+RAND()+RAND()+RAND())-6))-1)+PT_Y5_MC!U67)</x:f>
        <x:v>3205659.3441453143</x:v>
      </x:c>
      <x:c r="U283" s="16" t="n">
        <x:f>MAX(0,T283*(1+EXP((LN(1+Assumptions!$C$60)-0.5*Assumptions!$C$61^2)+Assumptions!$C$61*((RAND()+RAND()+RAND()+RAND()+RAND()+RAND()+RAND()+RAND()+RAND()+RAND()+RAND()+RAND())-6))-1)+PT_Y5_MC!V67)</x:f>
        <x:v>3261954.368664677</x:v>
      </x:c>
      <x:c r="V283" s="16" t="n">
        <x:f>MAX(0,U283*(1+EXP((LN(1+Assumptions!$C$60)-0.5*Assumptions!$C$61^2)+Assumptions!$C$61*((RAND()+RAND()+RAND()+RAND()+RAND()+RAND()+RAND()+RAND()+RAND()+RAND()+RAND()+RAND())-6))-1)+PT_Y5_MC!W67)</x:f>
        <x:v>3980479.27572576</x:v>
      </x:c>
      <x:c r="W283" s="16" t="n">
        <x:f>MAX(0,V283*(1+EXP((LN(1+Assumptions!$C$60)-0.5*Assumptions!$C$61^2)+Assumptions!$C$61*((RAND()+RAND()+RAND()+RAND()+RAND()+RAND()+RAND()+RAND()+RAND()+RAND()+RAND()+RAND())-6))-1)+PT_Y5_MC!X67)</x:f>
        <x:v>3877875.1671700682</x:v>
      </x:c>
      <x:c r="X283" s="16" t="n">
        <x:f>MAX(0,W283*(1+EXP((LN(1+Assumptions!$C$60)-0.5*Assumptions!$C$61^2)+Assumptions!$C$61*((RAND()+RAND()+RAND()+RAND()+RAND()+RAND()+RAND()+RAND()+RAND()+RAND()+RAND()+RAND())-6))-1)+PT_Y5_MC!Y67)</x:f>
        <x:v>3820936.828241142</x:v>
      </x:c>
      <x:c r="Y283" s="16" t="n">
        <x:f>MAX(0,X283*(1+EXP((LN(1+Assumptions!$C$60)-0.5*Assumptions!$C$61^2)+Assumptions!$C$61*((RAND()+RAND()+RAND()+RAND()+RAND()+RAND()+RAND()+RAND()+RAND()+RAND()+RAND()+RAND())-6))-1)+PT_Y5_MC!Z67)</x:f>
        <x:v>5655027.015194737</x:v>
      </x:c>
      <x:c r="Z283" s="16" t="n">
        <x:f>MAX(0,Y283*(1+EXP((LN(1+Assumptions!$C$60)-0.5*Assumptions!$C$61^2)+Assumptions!$C$61*((RAND()+RAND()+RAND()+RAND()+RAND()+RAND()+RAND()+RAND()+RAND()+RAND()+RAND()+RAND())-6))-1)+PT_Y5_MC!AA67)</x:f>
        <x:v>5503195.661361169</x:v>
      </x:c>
      <x:c r="AA283" s="16" t="n">
        <x:f>MAX(0,Z283*(1+EXP((LN(1+Assumptions!$C$60)-0.5*Assumptions!$C$61^2)+Assumptions!$C$61*((RAND()+RAND()+RAND()+RAND()+RAND()+RAND()+RAND()+RAND()+RAND()+RAND()+RAND()+RAND())-6))-1)+PT_Y5_MC!AB67)</x:f>
        <x:v>5777860.228854314</x:v>
      </x:c>
      <x:c r="AB283" s="16" t="n">
        <x:f>MAX(0,AA283*(1+EXP((LN(1+Assumptions!$C$60)-0.5*Assumptions!$C$61^2)+Assumptions!$C$61*((RAND()+RAND()+RAND()+RAND()+RAND()+RAND()+RAND()+RAND()+RAND()+RAND()+RAND()+RAND())-6))-1)+PT_Y5_MC!AC67)</x:f>
        <x:v>7091131.568876895</x:v>
      </x:c>
      <x:c r="AC283" s="16" t="n">
        <x:f>MAX(0,AB283*(1+EXP((LN(1+Assumptions!$C$60)-0.5*Assumptions!$C$61^2)+Assumptions!$C$61*((RAND()+RAND()+RAND()+RAND()+RAND()+RAND()+RAND()+RAND()+RAND()+RAND()+RAND()+RAND())-6))-1)+PT_Y5_MC!AD67)</x:f>
        <x:v>7868912.757265225</x:v>
      </x:c>
      <x:c r="AD283" s="16" t="n">
        <x:f>MAX(0,AC283*(1+EXP((LN(1+Assumptions!$C$60)-0.5*Assumptions!$C$61^2)+Assumptions!$C$61*((RAND()+RAND()+RAND()+RAND()+RAND()+RAND()+RAND()+RAND()+RAND()+RAND()+RAND()+RAND())-6))-1)+PT_Y5_MC!AE67)</x:f>
        <x:v>6367297.034199075</x:v>
      </x:c>
      <x:c r="AE283" s="16" t="n">
        <x:f>MAX(0,AD283*(1+EXP((LN(1+Assumptions!$C$60)-0.5*Assumptions!$C$61^2)+Assumptions!$C$61*((RAND()+RAND()+RAND()+RAND()+RAND()+RAND()+RAND()+RAND()+RAND()+RAND()+RAND()+RAND())-6))-1)+PT_Y5_MC!AF67)</x:f>
        <x:v>5667138.607393555</x:v>
      </x:c>
      <x:c r="AF283" s="16" t="n">
        <x:f>MAX(0,AE283*(1+EXP((LN(1+Assumptions!$C$60)-0.5*Assumptions!$C$61^2)+Assumptions!$C$61*((RAND()+RAND()+RAND()+RAND()+RAND()+RAND()+RAND()+RAND()+RAND()+RAND()+RAND()+RAND())-6))-1)+PT_Y5_MC!AG67)</x:f>
        <x:v>6563055.956579992</x:v>
      </x:c>
    </x:row>
    <x:row r="284">
      <x:c r="A284" s="39">
        <x:v>280</x:v>
      </x:c>
      <x:c r="B284" s="16" t="n">
        <x:f>PT_Y5_MC!C68</x:f>
        <x:v>1029031.25</x:v>
      </x:c>
      <x:c r="C284" s="16" t="n">
        <x:f>MAX(0,B284*(1+EXP((LN(1+Assumptions!$C$60)-0.5*Assumptions!$C$61^2)+Assumptions!$C$61*((RAND()+RAND()+RAND()+RAND()+RAND()+RAND()+RAND()+RAND()+RAND()+RAND()+RAND()+RAND())-6))-1)+PT_Y5_MC!D67)</x:f>
        <x:v>987384.1835973025</x:v>
      </x:c>
      <x:c r="D284" s="16" t="n">
        <x:f>MAX(0,C284*(1+EXP((LN(1+Assumptions!$C$60)-0.5*Assumptions!$C$61^2)+Assumptions!$C$61*((RAND()+RAND()+RAND()+RAND()+RAND()+RAND()+RAND()+RAND()+RAND()+RAND()+RAND()+RAND())-6))-1)+PT_Y5_MC!E67)</x:f>
        <x:v>1350404.807502232</x:v>
      </x:c>
      <x:c r="E284" s="16" t="n">
        <x:f>MAX(0,D284*(1+EXP((LN(1+Assumptions!$C$60)-0.5*Assumptions!$C$61^2)+Assumptions!$C$61*((RAND()+RAND()+RAND()+RAND()+RAND()+RAND()+RAND()+RAND()+RAND()+RAND()+RAND()+RAND())-6))-1)+PT_Y5_MC!F67)</x:f>
        <x:v>1507712.8491728024</x:v>
      </x:c>
      <x:c r="F284" s="16" t="n">
        <x:f>MAX(0,E284*(1+EXP((LN(1+Assumptions!$C$60)-0.5*Assumptions!$C$61^2)+Assumptions!$C$61*((RAND()+RAND()+RAND()+RAND()+RAND()+RAND()+RAND()+RAND()+RAND()+RAND()+RAND()+RAND())-6))-1)+PT_Y5_MC!G67)</x:f>
        <x:v>2044090.8088362264</x:v>
      </x:c>
      <x:c r="G284" s="16" t="n">
        <x:f>MAX(0,F284*(1+EXP((LN(1+Assumptions!$C$60)-0.5*Assumptions!$C$61^2)+Assumptions!$C$61*((RAND()+RAND()+RAND()+RAND()+RAND()+RAND()+RAND()+RAND()+RAND()+RAND()+RAND()+RAND())-6))-1)+PT_Y5_MC!H67)</x:f>
        <x:v>1947262.5865564477</x:v>
      </x:c>
      <x:c r="H284" s="16" t="n">
        <x:f>MAX(0,G284*(1+EXP((LN(1+Assumptions!$C$60)-0.5*Assumptions!$C$61^2)+Assumptions!$C$61*((RAND()+RAND()+RAND()+RAND()+RAND()+RAND()+RAND()+RAND()+RAND()+RAND()+RAND()+RAND())-6))-1)+PT_Y5_MC!I67)</x:f>
        <x:v>2039391.2734754253</x:v>
      </x:c>
      <x:c r="I284" s="16" t="n">
        <x:f>MAX(0,H284*(1+EXP((LN(1+Assumptions!$C$60)-0.5*Assumptions!$C$61^2)+Assumptions!$C$61*((RAND()+RAND()+RAND()+RAND()+RAND()+RAND()+RAND()+RAND()+RAND()+RAND()+RAND()+RAND())-6))-1)+PT_Y5_MC!J67)</x:f>
        <x:v>2563247.401227384</x:v>
      </x:c>
      <x:c r="J284" s="16" t="n">
        <x:f>MAX(0,I284*(1+EXP((LN(1+Assumptions!$C$60)-0.5*Assumptions!$C$61^2)+Assumptions!$C$61*((RAND()+RAND()+RAND()+RAND()+RAND()+RAND()+RAND()+RAND()+RAND()+RAND()+RAND()+RAND())-6))-1)+PT_Y5_MC!K67)</x:f>
        <x:v>2635264.725440697</x:v>
      </x:c>
      <x:c r="K284" s="16" t="n">
        <x:f>MAX(0,J284*(1+EXP((LN(1+Assumptions!$C$60)-0.5*Assumptions!$C$61^2)+Assumptions!$C$61*((RAND()+RAND()+RAND()+RAND()+RAND()+RAND()+RAND()+RAND()+RAND()+RAND()+RAND()+RAND())-6))-1)+PT_Y5_MC!L67)</x:f>
        <x:v>3294125.9884100556</x:v>
      </x:c>
      <x:c r="L284" s="16" t="n">
        <x:f>MAX(0,K284*(1+EXP((LN(1+Assumptions!$C$60)-0.5*Assumptions!$C$61^2)+Assumptions!$C$61*((RAND()+RAND()+RAND()+RAND()+RAND()+RAND()+RAND()+RAND()+RAND()+RAND()+RAND()+RAND())-6))-1)+PT_Y5_MC!M67)</x:f>
        <x:v>3871746.9091412527</x:v>
      </x:c>
      <x:c r="M284" s="16" t="n">
        <x:f>MAX(0,L284*(1+EXP((LN(1+Assumptions!$C$60)-0.5*Assumptions!$C$61^2)+Assumptions!$C$61*((RAND()+RAND()+RAND()+RAND()+RAND()+RAND()+RAND()+RAND()+RAND()+RAND()+RAND()+RAND())-6))-1)+PT_Y5_MC!N67)</x:f>
        <x:v>4384681.27668647</x:v>
      </x:c>
      <x:c r="N284" s="16" t="n">
        <x:f>MAX(0,M284*(1+EXP((LN(1+Assumptions!$C$60)-0.5*Assumptions!$C$61^2)+Assumptions!$C$61*((RAND()+RAND()+RAND()+RAND()+RAND()+RAND()+RAND()+RAND()+RAND()+RAND()+RAND()+RAND())-6))-1)+PT_Y5_MC!O67)</x:f>
        <x:v>4738983.900404691</x:v>
      </x:c>
      <x:c r="O284" s="16" t="n">
        <x:f>MAX(0,N284*(1+EXP((LN(1+Assumptions!$C$60)-0.5*Assumptions!$C$61^2)+Assumptions!$C$61*((RAND()+RAND()+RAND()+RAND()+RAND()+RAND()+RAND()+RAND()+RAND()+RAND()+RAND()+RAND())-6))-1)+PT_Y5_MC!P67)</x:f>
        <x:v>5358934.8859602045</x:v>
      </x:c>
      <x:c r="P284" s="16" t="n">
        <x:f>MAX(0,O284*(1+EXP((LN(1+Assumptions!$C$60)-0.5*Assumptions!$C$61^2)+Assumptions!$C$61*((RAND()+RAND()+RAND()+RAND()+RAND()+RAND()+RAND()+RAND()+RAND()+RAND()+RAND()+RAND())-6))-1)+PT_Y5_MC!Q67)</x:f>
        <x:v>5769257.434683674</x:v>
      </x:c>
      <x:c r="Q284" s="16" t="n">
        <x:f>MAX(0,P284*(1+EXP((LN(1+Assumptions!$C$60)-0.5*Assumptions!$C$61^2)+Assumptions!$C$61*((RAND()+RAND()+RAND()+RAND()+RAND()+RAND()+RAND()+RAND()+RAND()+RAND()+RAND()+RAND())-6))-1)+PT_Y5_MC!R67)</x:f>
        <x:v>6077917.331029056</x:v>
      </x:c>
      <x:c r="R284" s="16" t="n">
        <x:f>MAX(0,Q284*(1+EXP((LN(1+Assumptions!$C$60)-0.5*Assumptions!$C$61^2)+Assumptions!$C$61*((RAND()+RAND()+RAND()+RAND()+RAND()+RAND()+RAND()+RAND()+RAND()+RAND()+RAND()+RAND())-6))-1)+PT_Y5_MC!S67)</x:f>
        <x:v>8544032.06988906</x:v>
      </x:c>
      <x:c r="S284" s="16" t="n">
        <x:f>MAX(0,R284*(1+EXP((LN(1+Assumptions!$C$60)-0.5*Assumptions!$C$61^2)+Assumptions!$C$61*((RAND()+RAND()+RAND()+RAND()+RAND()+RAND()+RAND()+RAND()+RAND()+RAND()+RAND()+RAND())-6))-1)+PT_Y5_MC!T67)</x:f>
        <x:v>8136057.93073353</x:v>
      </x:c>
      <x:c r="T284" s="16" t="n">
        <x:f>MAX(0,S284*(1+EXP((LN(1+Assumptions!$C$60)-0.5*Assumptions!$C$61^2)+Assumptions!$C$61*((RAND()+RAND()+RAND()+RAND()+RAND()+RAND()+RAND()+RAND()+RAND()+RAND()+RAND()+RAND())-6))-1)+PT_Y5_MC!U67)</x:f>
        <x:v>8649401.458858363</x:v>
      </x:c>
      <x:c r="U284" s="16" t="n">
        <x:f>MAX(0,T284*(1+EXP((LN(1+Assumptions!$C$60)-0.5*Assumptions!$C$61^2)+Assumptions!$C$61*((RAND()+RAND()+RAND()+RAND()+RAND()+RAND()+RAND()+RAND()+RAND()+RAND()+RAND()+RAND())-6))-1)+PT_Y5_MC!V67)</x:f>
        <x:v>9653082.425988311</x:v>
      </x:c>
      <x:c r="V284" s="16" t="n">
        <x:f>MAX(0,U284*(1+EXP((LN(1+Assumptions!$C$60)-0.5*Assumptions!$C$61^2)+Assumptions!$C$61*((RAND()+RAND()+RAND()+RAND()+RAND()+RAND()+RAND()+RAND()+RAND()+RAND()+RAND()+RAND())-6))-1)+PT_Y5_MC!W67)</x:f>
        <x:v>11311888.112947116</x:v>
      </x:c>
      <x:c r="W284" s="16" t="n">
        <x:f>MAX(0,V284*(1+EXP((LN(1+Assumptions!$C$60)-0.5*Assumptions!$C$61^2)+Assumptions!$C$61*((RAND()+RAND()+RAND()+RAND()+RAND()+RAND()+RAND()+RAND()+RAND()+RAND()+RAND()+RAND())-6))-1)+PT_Y5_MC!X67)</x:f>
        <x:v>11057000.145925002</x:v>
      </x:c>
      <x:c r="X284" s="16" t="n">
        <x:f>MAX(0,W284*(1+EXP((LN(1+Assumptions!$C$60)-0.5*Assumptions!$C$61^2)+Assumptions!$C$61*((RAND()+RAND()+RAND()+RAND()+RAND()+RAND()+RAND()+RAND()+RAND()+RAND()+RAND()+RAND())-6))-1)+PT_Y5_MC!Y67)</x:f>
        <x:v>12652226.540469486</x:v>
      </x:c>
      <x:c r="Y284" s="16" t="n">
        <x:f>MAX(0,X284*(1+EXP((LN(1+Assumptions!$C$60)-0.5*Assumptions!$C$61^2)+Assumptions!$C$61*((RAND()+RAND()+RAND()+RAND()+RAND()+RAND()+RAND()+RAND()+RAND()+RAND()+RAND()+RAND())-6))-1)+PT_Y5_MC!Z67)</x:f>
        <x:v>11795608.9049996</x:v>
      </x:c>
      <x:c r="Z284" s="16" t="n">
        <x:f>MAX(0,Y284*(1+EXP((LN(1+Assumptions!$C$60)-0.5*Assumptions!$C$61^2)+Assumptions!$C$61*((RAND()+RAND()+RAND()+RAND()+RAND()+RAND()+RAND()+RAND()+RAND()+RAND()+RAND()+RAND())-6))-1)+PT_Y5_MC!AA67)</x:f>
        <x:v>8725679.692753853</x:v>
      </x:c>
      <x:c r="AA284" s="16" t="n">
        <x:f>MAX(0,Z284*(1+EXP((LN(1+Assumptions!$C$60)-0.5*Assumptions!$C$61^2)+Assumptions!$C$61*((RAND()+RAND()+RAND()+RAND()+RAND()+RAND()+RAND()+RAND()+RAND()+RAND()+RAND()+RAND())-6))-1)+PT_Y5_MC!AB67)</x:f>
        <x:v>9979188.783819316</x:v>
      </x:c>
      <x:c r="AB284" s="16" t="n">
        <x:f>MAX(0,AA284*(1+EXP((LN(1+Assumptions!$C$60)-0.5*Assumptions!$C$61^2)+Assumptions!$C$61*((RAND()+RAND()+RAND()+RAND()+RAND()+RAND()+RAND()+RAND()+RAND()+RAND()+RAND()+RAND())-6))-1)+PT_Y5_MC!AC67)</x:f>
        <x:v>9671168.22217085</x:v>
      </x:c>
      <x:c r="AC284" s="16" t="n">
        <x:f>MAX(0,AB284*(1+EXP((LN(1+Assumptions!$C$60)-0.5*Assumptions!$C$61^2)+Assumptions!$C$61*((RAND()+RAND()+RAND()+RAND()+RAND()+RAND()+RAND()+RAND()+RAND()+RAND()+RAND()+RAND())-6))-1)+PT_Y5_MC!AD67)</x:f>
        <x:v>7874412.307297066</x:v>
      </x:c>
      <x:c r="AD284" s="16" t="n">
        <x:f>MAX(0,AC284*(1+EXP((LN(1+Assumptions!$C$60)-0.5*Assumptions!$C$61^2)+Assumptions!$C$61*((RAND()+RAND()+RAND()+RAND()+RAND()+RAND()+RAND()+RAND()+RAND()+RAND()+RAND()+RAND())-6))-1)+PT_Y5_MC!AE67)</x:f>
        <x:v>9472397.489740163</x:v>
      </x:c>
      <x:c r="AE284" s="16" t="n">
        <x:f>MAX(0,AD284*(1+EXP((LN(1+Assumptions!$C$60)-0.5*Assumptions!$C$61^2)+Assumptions!$C$61*((RAND()+RAND()+RAND()+RAND()+RAND()+RAND()+RAND()+RAND()+RAND()+RAND()+RAND()+RAND())-6))-1)+PT_Y5_MC!AF67)</x:f>
        <x:v>9710172.732453486</x:v>
      </x:c>
      <x:c r="AF284" s="16" t="n">
        <x:f>MAX(0,AE284*(1+EXP((LN(1+Assumptions!$C$60)-0.5*Assumptions!$C$61^2)+Assumptions!$C$61*((RAND()+RAND()+RAND()+RAND()+RAND()+RAND()+RAND()+RAND()+RAND()+RAND()+RAND()+RAND())-6))-1)+PT_Y5_MC!AG67)</x:f>
        <x:v>10592988.183588484</x:v>
      </x:c>
    </x:row>
    <x:row r="285">
      <x:c r="A285" s="39">
        <x:v>281</x:v>
      </x:c>
      <x:c r="B285" s="16" t="n">
        <x:f>PT_Y5_MC!C68</x:f>
        <x:v>1029031.25</x:v>
      </x:c>
      <x:c r="C285" s="16" t="n">
        <x:f>MAX(0,B285*(1+EXP((LN(1+Assumptions!$C$60)-0.5*Assumptions!$C$61^2)+Assumptions!$C$61*((RAND()+RAND()+RAND()+RAND()+RAND()+RAND()+RAND()+RAND()+RAND()+RAND()+RAND()+RAND())-6))-1)+PT_Y5_MC!D67)</x:f>
        <x:v>817556.4079969992</x:v>
      </x:c>
      <x:c r="D285" s="16" t="n">
        <x:f>MAX(0,C285*(1+EXP((LN(1+Assumptions!$C$60)-0.5*Assumptions!$C$61^2)+Assumptions!$C$61*((RAND()+RAND()+RAND()+RAND()+RAND()+RAND()+RAND()+RAND()+RAND()+RAND()+RAND()+RAND())-6))-1)+PT_Y5_MC!E67)</x:f>
        <x:v>726208.5522537457</x:v>
      </x:c>
      <x:c r="E285" s="16" t="n">
        <x:f>MAX(0,D285*(1+EXP((LN(1+Assumptions!$C$60)-0.5*Assumptions!$C$61^2)+Assumptions!$C$61*((RAND()+RAND()+RAND()+RAND()+RAND()+RAND()+RAND()+RAND()+RAND()+RAND()+RAND()+RAND())-6))-1)+PT_Y5_MC!F67)</x:f>
        <x:v>667516.5599965678</x:v>
      </x:c>
      <x:c r="F285" s="16" t="n">
        <x:f>MAX(0,E285*(1+EXP((LN(1+Assumptions!$C$60)-0.5*Assumptions!$C$61^2)+Assumptions!$C$61*((RAND()+RAND()+RAND()+RAND()+RAND()+RAND()+RAND()+RAND()+RAND()+RAND()+RAND()+RAND())-6))-1)+PT_Y5_MC!G67)</x:f>
        <x:v>596130.4487202484</x:v>
      </x:c>
      <x:c r="G285" s="16" t="n">
        <x:f>MAX(0,F285*(1+EXP((LN(1+Assumptions!$C$60)-0.5*Assumptions!$C$61^2)+Assumptions!$C$61*((RAND()+RAND()+RAND()+RAND()+RAND()+RAND()+RAND()+RAND()+RAND()+RAND()+RAND()+RAND())-6))-1)+PT_Y5_MC!H67)</x:f>
        <x:v>666800.334822015</x:v>
      </x:c>
      <x:c r="H285" s="16" t="n">
        <x:f>MAX(0,G285*(1+EXP((LN(1+Assumptions!$C$60)-0.5*Assumptions!$C$61^2)+Assumptions!$C$61*((RAND()+RAND()+RAND()+RAND()+RAND()+RAND()+RAND()+RAND()+RAND()+RAND()+RAND()+RAND())-6))-1)+PT_Y5_MC!I67)</x:f>
        <x:v>700927.6226013651</x:v>
      </x:c>
      <x:c r="I285" s="16" t="n">
        <x:f>MAX(0,H285*(1+EXP((LN(1+Assumptions!$C$60)-0.5*Assumptions!$C$61^2)+Assumptions!$C$61*((RAND()+RAND()+RAND()+RAND()+RAND()+RAND()+RAND()+RAND()+RAND()+RAND()+RAND()+RAND())-6))-1)+PT_Y5_MC!J67)</x:f>
        <x:v>659520.0144207831</x:v>
      </x:c>
      <x:c r="J285" s="16" t="n">
        <x:f>MAX(0,I285*(1+EXP((LN(1+Assumptions!$C$60)-0.5*Assumptions!$C$61^2)+Assumptions!$C$61*((RAND()+RAND()+RAND()+RAND()+RAND()+RAND()+RAND()+RAND()+RAND()+RAND()+RAND()+RAND())-6))-1)+PT_Y5_MC!K67)</x:f>
        <x:v>657236.311870371</x:v>
      </x:c>
      <x:c r="K285" s="16" t="n">
        <x:f>MAX(0,J285*(1+EXP((LN(1+Assumptions!$C$60)-0.5*Assumptions!$C$61^2)+Assumptions!$C$61*((RAND()+RAND()+RAND()+RAND()+RAND()+RAND()+RAND()+RAND()+RAND()+RAND()+RAND()+RAND())-6))-1)+PT_Y5_MC!L67)</x:f>
        <x:v>838203.3239869503</x:v>
      </x:c>
      <x:c r="L285" s="16" t="n">
        <x:f>MAX(0,K285*(1+EXP((LN(1+Assumptions!$C$60)-0.5*Assumptions!$C$61^2)+Assumptions!$C$61*((RAND()+RAND()+RAND()+RAND()+RAND()+RAND()+RAND()+RAND()+RAND()+RAND()+RAND()+RAND())-6))-1)+PT_Y5_MC!M67)</x:f>
        <x:v>823159.3024939195</x:v>
      </x:c>
      <x:c r="M285" s="16" t="n">
        <x:f>MAX(0,L285*(1+EXP((LN(1+Assumptions!$C$60)-0.5*Assumptions!$C$61^2)+Assumptions!$C$61*((RAND()+RAND()+RAND()+RAND()+RAND()+RAND()+RAND()+RAND()+RAND()+RAND()+RAND()+RAND())-6))-1)+PT_Y5_MC!N67)</x:f>
        <x:v>924181.7067336466</x:v>
      </x:c>
      <x:c r="N285" s="16" t="n">
        <x:f>MAX(0,M285*(1+EXP((LN(1+Assumptions!$C$60)-0.5*Assumptions!$C$61^2)+Assumptions!$C$61*((RAND()+RAND()+RAND()+RAND()+RAND()+RAND()+RAND()+RAND()+RAND()+RAND()+RAND()+RAND())-6))-1)+PT_Y5_MC!O67)</x:f>
        <x:v>939601.6765531957</x:v>
      </x:c>
      <x:c r="O285" s="16" t="n">
        <x:f>MAX(0,N285*(1+EXP((LN(1+Assumptions!$C$60)-0.5*Assumptions!$C$61^2)+Assumptions!$C$61*((RAND()+RAND()+RAND()+RAND()+RAND()+RAND()+RAND()+RAND()+RAND()+RAND()+RAND()+RAND())-6))-1)+PT_Y5_MC!P67)</x:f>
        <x:v>831283.5154007296</x:v>
      </x:c>
      <x:c r="P285" s="16" t="n">
        <x:f>MAX(0,O285*(1+EXP((LN(1+Assumptions!$C$60)-0.5*Assumptions!$C$61^2)+Assumptions!$C$61*((RAND()+RAND()+RAND()+RAND()+RAND()+RAND()+RAND()+RAND()+RAND()+RAND()+RAND()+RAND())-6))-1)+PT_Y5_MC!Q67)</x:f>
        <x:v>976250.6490459109</x:v>
      </x:c>
      <x:c r="Q285" s="16" t="n">
        <x:f>MAX(0,P285*(1+EXP((LN(1+Assumptions!$C$60)-0.5*Assumptions!$C$61^2)+Assumptions!$C$61*((RAND()+RAND()+RAND()+RAND()+RAND()+RAND()+RAND()+RAND()+RAND()+RAND()+RAND()+RAND())-6))-1)+PT_Y5_MC!R67)</x:f>
        <x:v>884287.5572761085</x:v>
      </x:c>
      <x:c r="R285" s="16" t="n">
        <x:f>MAX(0,Q285*(1+EXP((LN(1+Assumptions!$C$60)-0.5*Assumptions!$C$61^2)+Assumptions!$C$61*((RAND()+RAND()+RAND()+RAND()+RAND()+RAND()+RAND()+RAND()+RAND()+RAND()+RAND()+RAND())-6))-1)+PT_Y5_MC!S67)</x:f>
        <x:v>823761.8311503909</x:v>
      </x:c>
      <x:c r="S285" s="16" t="n">
        <x:f>MAX(0,R285*(1+EXP((LN(1+Assumptions!$C$60)-0.5*Assumptions!$C$61^2)+Assumptions!$C$61*((RAND()+RAND()+RAND()+RAND()+RAND()+RAND()+RAND()+RAND()+RAND()+RAND()+RAND()+RAND())-6))-1)+PT_Y5_MC!T67)</x:f>
        <x:v>681471.4179362946</x:v>
      </x:c>
      <x:c r="T285" s="16" t="n">
        <x:f>MAX(0,S285*(1+EXP((LN(1+Assumptions!$C$60)-0.5*Assumptions!$C$61^2)+Assumptions!$C$61*((RAND()+RAND()+RAND()+RAND()+RAND()+RAND()+RAND()+RAND()+RAND()+RAND()+RAND()+RAND())-6))-1)+PT_Y5_MC!U67)</x:f>
        <x:v>487362.3345823376</x:v>
      </x:c>
      <x:c r="U285" s="16" t="n">
        <x:f>MAX(0,T285*(1+EXP((LN(1+Assumptions!$C$60)-0.5*Assumptions!$C$61^2)+Assumptions!$C$61*((RAND()+RAND()+RAND()+RAND()+RAND()+RAND()+RAND()+RAND()+RAND()+RAND()+RAND()+RAND())-6))-1)+PT_Y5_MC!V67)</x:f>
        <x:v>483612.8296982788</x:v>
      </x:c>
      <x:c r="V285" s="16" t="n">
        <x:f>MAX(0,U285*(1+EXP((LN(1+Assumptions!$C$60)-0.5*Assumptions!$C$61^2)+Assumptions!$C$61*((RAND()+RAND()+RAND()+RAND()+RAND()+RAND()+RAND()+RAND()+RAND()+RAND()+RAND()+RAND())-6))-1)+PT_Y5_MC!W67)</x:f>
        <x:v>561061.7540133325</x:v>
      </x:c>
      <x:c r="W285" s="16" t="n">
        <x:f>MAX(0,V285*(1+EXP((LN(1+Assumptions!$C$60)-0.5*Assumptions!$C$61^2)+Assumptions!$C$61*((RAND()+RAND()+RAND()+RAND()+RAND()+RAND()+RAND()+RAND()+RAND()+RAND()+RAND()+RAND())-6))-1)+PT_Y5_MC!X67)</x:f>
        <x:v>689122.8632667317</x:v>
      </x:c>
      <x:c r="X285" s="16" t="n">
        <x:f>MAX(0,W285*(1+EXP((LN(1+Assumptions!$C$60)-0.5*Assumptions!$C$61^2)+Assumptions!$C$61*((RAND()+RAND()+RAND()+RAND()+RAND()+RAND()+RAND()+RAND()+RAND()+RAND()+RAND()+RAND())-6))-1)+PT_Y5_MC!Y67)</x:f>
        <x:v>605851.8599482455</x:v>
      </x:c>
      <x:c r="Y285" s="16" t="n">
        <x:f>MAX(0,X285*(1+EXP((LN(1+Assumptions!$C$60)-0.5*Assumptions!$C$61^2)+Assumptions!$C$61*((RAND()+RAND()+RAND()+RAND()+RAND()+RAND()+RAND()+RAND()+RAND()+RAND()+RAND()+RAND())-6))-1)+PT_Y5_MC!Z67)</x:f>
        <x:v>713724.9874259247</x:v>
      </x:c>
      <x:c r="Z285" s="16" t="n">
        <x:f>MAX(0,Y285*(1+EXP((LN(1+Assumptions!$C$60)-0.5*Assumptions!$C$61^2)+Assumptions!$C$61*((RAND()+RAND()+RAND()+RAND()+RAND()+RAND()+RAND()+RAND()+RAND()+RAND()+RAND()+RAND())-6))-1)+PT_Y5_MC!AA67)</x:f>
        <x:v>845897.397812681</x:v>
      </x:c>
      <x:c r="AA285" s="16" t="n">
        <x:f>MAX(0,Z285*(1+EXP((LN(1+Assumptions!$C$60)-0.5*Assumptions!$C$61^2)+Assumptions!$C$61*((RAND()+RAND()+RAND()+RAND()+RAND()+RAND()+RAND()+RAND()+RAND()+RAND()+RAND()+RAND())-6))-1)+PT_Y5_MC!AB67)</x:f>
        <x:v>1044596.4320598075</x:v>
      </x:c>
      <x:c r="AB285" s="16" t="n">
        <x:f>MAX(0,AA285*(1+EXP((LN(1+Assumptions!$C$60)-0.5*Assumptions!$C$61^2)+Assumptions!$C$61*((RAND()+RAND()+RAND()+RAND()+RAND()+RAND()+RAND()+RAND()+RAND()+RAND()+RAND()+RAND())-6))-1)+PT_Y5_MC!AC67)</x:f>
        <x:v>1184677.061119451</x:v>
      </x:c>
      <x:c r="AC285" s="16" t="n">
        <x:f>MAX(0,AB285*(1+EXP((LN(1+Assumptions!$C$60)-0.5*Assumptions!$C$61^2)+Assumptions!$C$61*((RAND()+RAND()+RAND()+RAND()+RAND()+RAND()+RAND()+RAND()+RAND()+RAND()+RAND()+RAND())-6))-1)+PT_Y5_MC!AD67)</x:f>
        <x:v>1314081.2119665085</x:v>
      </x:c>
      <x:c r="AD285" s="16" t="n">
        <x:f>MAX(0,AC285*(1+EXP((LN(1+Assumptions!$C$60)-0.5*Assumptions!$C$61^2)+Assumptions!$C$61*((RAND()+RAND()+RAND()+RAND()+RAND()+RAND()+RAND()+RAND()+RAND()+RAND()+RAND()+RAND())-6))-1)+PT_Y5_MC!AE67)</x:f>
        <x:v>1658701.4457148432</x:v>
      </x:c>
      <x:c r="AE285" s="16" t="n">
        <x:f>MAX(0,AD285*(1+EXP((LN(1+Assumptions!$C$60)-0.5*Assumptions!$C$61^2)+Assumptions!$C$61*((RAND()+RAND()+RAND()+RAND()+RAND()+RAND()+RAND()+RAND()+RAND()+RAND()+RAND()+RAND())-6))-1)+PT_Y5_MC!AF67)</x:f>
        <x:v>1614949.0752058867</x:v>
      </x:c>
      <x:c r="AF285" s="16" t="n">
        <x:f>MAX(0,AE285*(1+EXP((LN(1+Assumptions!$C$60)-0.5*Assumptions!$C$61^2)+Assumptions!$C$61*((RAND()+RAND()+RAND()+RAND()+RAND()+RAND()+RAND()+RAND()+RAND()+RAND()+RAND()+RAND())-6))-1)+PT_Y5_MC!AG67)</x:f>
        <x:v>1780321.8075670027</x:v>
      </x:c>
    </x:row>
    <x:row r="286">
      <x:c r="A286" s="39">
        <x:v>282</x:v>
      </x:c>
      <x:c r="B286" s="16" t="n">
        <x:f>PT_Y5_MC!C68</x:f>
        <x:v>1029031.25</x:v>
      </x:c>
      <x:c r="C286" s="16" t="n">
        <x:f>MAX(0,B286*(1+EXP((LN(1+Assumptions!$C$60)-0.5*Assumptions!$C$61^2)+Assumptions!$C$61*((RAND()+RAND()+RAND()+RAND()+RAND()+RAND()+RAND()+RAND()+RAND()+RAND()+RAND()+RAND())-6))-1)+PT_Y5_MC!D67)</x:f>
        <x:v>1309499.8343498078</x:v>
      </x:c>
      <x:c r="D286" s="16" t="n">
        <x:f>MAX(0,C286*(1+EXP((LN(1+Assumptions!$C$60)-0.5*Assumptions!$C$61^2)+Assumptions!$C$61*((RAND()+RAND()+RAND()+RAND()+RAND()+RAND()+RAND()+RAND()+RAND()+RAND()+RAND()+RAND())-6))-1)+PT_Y5_MC!E67)</x:f>
        <x:v>1596414.4151084677</x:v>
      </x:c>
      <x:c r="E286" s="16" t="n">
        <x:f>MAX(0,D286*(1+EXP((LN(1+Assumptions!$C$60)-0.5*Assumptions!$C$61^2)+Assumptions!$C$61*((RAND()+RAND()+RAND()+RAND()+RAND()+RAND()+RAND()+RAND()+RAND()+RAND()+RAND()+RAND())-6))-1)+PT_Y5_MC!F67)</x:f>
        <x:v>1952299.8804760932</x:v>
      </x:c>
      <x:c r="F286" s="16" t="n">
        <x:f>MAX(0,E286*(1+EXP((LN(1+Assumptions!$C$60)-0.5*Assumptions!$C$61^2)+Assumptions!$C$61*((RAND()+RAND()+RAND()+RAND()+RAND()+RAND()+RAND()+RAND()+RAND()+RAND()+RAND()+RAND())-6))-1)+PT_Y5_MC!G67)</x:f>
        <x:v>1616558.1390711863</x:v>
      </x:c>
      <x:c r="G286" s="16" t="n">
        <x:f>MAX(0,F286*(1+EXP((LN(1+Assumptions!$C$60)-0.5*Assumptions!$C$61^2)+Assumptions!$C$61*((RAND()+RAND()+RAND()+RAND()+RAND()+RAND()+RAND()+RAND()+RAND()+RAND()+RAND()+RAND())-6))-1)+PT_Y5_MC!H67)</x:f>
        <x:v>1431849.9664507224</x:v>
      </x:c>
      <x:c r="H286" s="16" t="n">
        <x:f>MAX(0,G286*(1+EXP((LN(1+Assumptions!$C$60)-0.5*Assumptions!$C$61^2)+Assumptions!$C$61*((RAND()+RAND()+RAND()+RAND()+RAND()+RAND()+RAND()+RAND()+RAND()+RAND()+RAND()+RAND())-6))-1)+PT_Y5_MC!I67)</x:f>
        <x:v>1517833.5655665398</x:v>
      </x:c>
      <x:c r="I286" s="16" t="n">
        <x:f>MAX(0,H286*(1+EXP((LN(1+Assumptions!$C$60)-0.5*Assumptions!$C$61^2)+Assumptions!$C$61*((RAND()+RAND()+RAND()+RAND()+RAND()+RAND()+RAND()+RAND()+RAND()+RAND()+RAND()+RAND())-6))-1)+PT_Y5_MC!J67)</x:f>
        <x:v>1223429.8055545087</x:v>
      </x:c>
      <x:c r="J286" s="16" t="n">
        <x:f>MAX(0,I286*(1+EXP((LN(1+Assumptions!$C$60)-0.5*Assumptions!$C$61^2)+Assumptions!$C$61*((RAND()+RAND()+RAND()+RAND()+RAND()+RAND()+RAND()+RAND()+RAND()+RAND()+RAND()+RAND())-6))-1)+PT_Y5_MC!K67)</x:f>
        <x:v>1162051.1253138068</x:v>
      </x:c>
      <x:c r="K286" s="16" t="n">
        <x:f>MAX(0,J286*(1+EXP((LN(1+Assumptions!$C$60)-0.5*Assumptions!$C$61^2)+Assumptions!$C$61*((RAND()+RAND()+RAND()+RAND()+RAND()+RAND()+RAND()+RAND()+RAND()+RAND()+RAND()+RAND())-6))-1)+PT_Y5_MC!L67)</x:f>
        <x:v>1319048.4044272434</x:v>
      </x:c>
      <x:c r="L286" s="16" t="n">
        <x:f>MAX(0,K286*(1+EXP((LN(1+Assumptions!$C$60)-0.5*Assumptions!$C$61^2)+Assumptions!$C$61*((RAND()+RAND()+RAND()+RAND()+RAND()+RAND()+RAND()+RAND()+RAND()+RAND()+RAND()+RAND())-6))-1)+PT_Y5_MC!M67)</x:f>
        <x:v>1398861.5173491223</x:v>
      </x:c>
      <x:c r="M286" s="16" t="n">
        <x:f>MAX(0,L286*(1+EXP((LN(1+Assumptions!$C$60)-0.5*Assumptions!$C$61^2)+Assumptions!$C$61*((RAND()+RAND()+RAND()+RAND()+RAND()+RAND()+RAND()+RAND()+RAND()+RAND()+RAND()+RAND())-6))-1)+PT_Y5_MC!N67)</x:f>
        <x:v>1524590.0540064801</x:v>
      </x:c>
      <x:c r="N286" s="16" t="n">
        <x:f>MAX(0,M286*(1+EXP((LN(1+Assumptions!$C$60)-0.5*Assumptions!$C$61^2)+Assumptions!$C$61*((RAND()+RAND()+RAND()+RAND()+RAND()+RAND()+RAND()+RAND()+RAND()+RAND()+RAND()+RAND())-6))-1)+PT_Y5_MC!O67)</x:f>
        <x:v>1500401.7566196295</x:v>
      </x:c>
      <x:c r="O286" s="16" t="n">
        <x:f>MAX(0,N286*(1+EXP((LN(1+Assumptions!$C$60)-0.5*Assumptions!$C$61^2)+Assumptions!$C$61*((RAND()+RAND()+RAND()+RAND()+RAND()+RAND()+RAND()+RAND()+RAND()+RAND()+RAND()+RAND())-6))-1)+PT_Y5_MC!P67)</x:f>
        <x:v>1513415.0195602085</x:v>
      </x:c>
      <x:c r="P286" s="16" t="n">
        <x:f>MAX(0,O286*(1+EXP((LN(1+Assumptions!$C$60)-0.5*Assumptions!$C$61^2)+Assumptions!$C$61*((RAND()+RAND()+RAND()+RAND()+RAND()+RAND()+RAND()+RAND()+RAND()+RAND()+RAND()+RAND())-6))-1)+PT_Y5_MC!Q67)</x:f>
        <x:v>1491732.7964603973</x:v>
      </x:c>
      <x:c r="Q286" s="16" t="n">
        <x:f>MAX(0,P286*(1+EXP((LN(1+Assumptions!$C$60)-0.5*Assumptions!$C$61^2)+Assumptions!$C$61*((RAND()+RAND()+RAND()+RAND()+RAND()+RAND()+RAND()+RAND()+RAND()+RAND()+RAND()+RAND())-6))-1)+PT_Y5_MC!R67)</x:f>
        <x:v>1433690.6779946606</x:v>
      </x:c>
      <x:c r="R286" s="16" t="n">
        <x:f>MAX(0,Q286*(1+EXP((LN(1+Assumptions!$C$60)-0.5*Assumptions!$C$61^2)+Assumptions!$C$61*((RAND()+RAND()+RAND()+RAND()+RAND()+RAND()+RAND()+RAND()+RAND()+RAND()+RAND()+RAND())-6))-1)+PT_Y5_MC!S67)</x:f>
        <x:v>2214107.161441216</x:v>
      </x:c>
      <x:c r="S286" s="16" t="n">
        <x:f>MAX(0,R286*(1+EXP((LN(1+Assumptions!$C$60)-0.5*Assumptions!$C$61^2)+Assumptions!$C$61*((RAND()+RAND()+RAND()+RAND()+RAND()+RAND()+RAND()+RAND()+RAND()+RAND()+RAND()+RAND())-6))-1)+PT_Y5_MC!T67)</x:f>
        <x:v>2354353.6901712124</x:v>
      </x:c>
      <x:c r="T286" s="16" t="n">
        <x:f>MAX(0,S286*(1+EXP((LN(1+Assumptions!$C$60)-0.5*Assumptions!$C$61^2)+Assumptions!$C$61*((RAND()+RAND()+RAND()+RAND()+RAND()+RAND()+RAND()+RAND()+RAND()+RAND()+RAND()+RAND())-6))-1)+PT_Y5_MC!U67)</x:f>
        <x:v>2165286.111644152</x:v>
      </x:c>
      <x:c r="U286" s="16" t="n">
        <x:f>MAX(0,T286*(1+EXP((LN(1+Assumptions!$C$60)-0.5*Assumptions!$C$61^2)+Assumptions!$C$61*((RAND()+RAND()+RAND()+RAND()+RAND()+RAND()+RAND()+RAND()+RAND()+RAND()+RAND()+RAND())-6))-1)+PT_Y5_MC!V67)</x:f>
        <x:v>2434468.9286132245</x:v>
      </x:c>
      <x:c r="V286" s="16" t="n">
        <x:f>MAX(0,U286*(1+EXP((LN(1+Assumptions!$C$60)-0.5*Assumptions!$C$61^2)+Assumptions!$C$61*((RAND()+RAND()+RAND()+RAND()+RAND()+RAND()+RAND()+RAND()+RAND()+RAND()+RAND()+RAND())-6))-1)+PT_Y5_MC!W67)</x:f>
        <x:v>3480670.721235127</x:v>
      </x:c>
      <x:c r="W286" s="16" t="n">
        <x:f>MAX(0,V286*(1+EXP((LN(1+Assumptions!$C$60)-0.5*Assumptions!$C$61^2)+Assumptions!$C$61*((RAND()+RAND()+RAND()+RAND()+RAND()+RAND()+RAND()+RAND()+RAND()+RAND()+RAND()+RAND())-6))-1)+PT_Y5_MC!X67)</x:f>
        <x:v>3111103.4159875466</x:v>
      </x:c>
      <x:c r="X286" s="16" t="n">
        <x:f>MAX(0,W286*(1+EXP((LN(1+Assumptions!$C$60)-0.5*Assumptions!$C$61^2)+Assumptions!$C$61*((RAND()+RAND()+RAND()+RAND()+RAND()+RAND()+RAND()+RAND()+RAND()+RAND()+RAND()+RAND())-6))-1)+PT_Y5_MC!Y67)</x:f>
        <x:v>3129544.8222825616</x:v>
      </x:c>
      <x:c r="Y286" s="16" t="n">
        <x:f>MAX(0,X286*(1+EXP((LN(1+Assumptions!$C$60)-0.5*Assumptions!$C$61^2)+Assumptions!$C$61*((RAND()+RAND()+RAND()+RAND()+RAND()+RAND()+RAND()+RAND()+RAND()+RAND()+RAND()+RAND())-6))-1)+PT_Y5_MC!Z67)</x:f>
        <x:v>3193015.4681476154</x:v>
      </x:c>
      <x:c r="Z286" s="16" t="n">
        <x:f>MAX(0,Y286*(1+EXP((LN(1+Assumptions!$C$60)-0.5*Assumptions!$C$61^2)+Assumptions!$C$61*((RAND()+RAND()+RAND()+RAND()+RAND()+RAND()+RAND()+RAND()+RAND()+RAND()+RAND()+RAND())-6))-1)+PT_Y5_MC!AA67)</x:f>
        <x:v>3833421.0560324867</x:v>
      </x:c>
      <x:c r="AA286" s="16" t="n">
        <x:f>MAX(0,Z286*(1+EXP((LN(1+Assumptions!$C$60)-0.5*Assumptions!$C$61^2)+Assumptions!$C$61*((RAND()+RAND()+RAND()+RAND()+RAND()+RAND()+RAND()+RAND()+RAND()+RAND()+RAND()+RAND())-6))-1)+PT_Y5_MC!AB67)</x:f>
        <x:v>3945872.422654057</x:v>
      </x:c>
      <x:c r="AB286" s="16" t="n">
        <x:f>MAX(0,AA286*(1+EXP((LN(1+Assumptions!$C$60)-0.5*Assumptions!$C$61^2)+Assumptions!$C$61*((RAND()+RAND()+RAND()+RAND()+RAND()+RAND()+RAND()+RAND()+RAND()+RAND()+RAND()+RAND())-6))-1)+PT_Y5_MC!AC67)</x:f>
        <x:v>4384402.401215717</x:v>
      </x:c>
      <x:c r="AC286" s="16" t="n">
        <x:f>MAX(0,AB286*(1+EXP((LN(1+Assumptions!$C$60)-0.5*Assumptions!$C$61^2)+Assumptions!$C$61*((RAND()+RAND()+RAND()+RAND()+RAND()+RAND()+RAND()+RAND()+RAND()+RAND()+RAND()+RAND())-6))-1)+PT_Y5_MC!AD67)</x:f>
        <x:v>4109261.890225126</x:v>
      </x:c>
      <x:c r="AD286" s="16" t="n">
        <x:f>MAX(0,AC286*(1+EXP((LN(1+Assumptions!$C$60)-0.5*Assumptions!$C$61^2)+Assumptions!$C$61*((RAND()+RAND()+RAND()+RAND()+RAND()+RAND()+RAND()+RAND()+RAND()+RAND()+RAND()+RAND())-6))-1)+PT_Y5_MC!AE67)</x:f>
        <x:v>3875120.6822429383</x:v>
      </x:c>
      <x:c r="AE286" s="16" t="n">
        <x:f>MAX(0,AD286*(1+EXP((LN(1+Assumptions!$C$60)-0.5*Assumptions!$C$61^2)+Assumptions!$C$61*((RAND()+RAND()+RAND()+RAND()+RAND()+RAND()+RAND()+RAND()+RAND()+RAND()+RAND()+RAND())-6))-1)+PT_Y5_MC!AF67)</x:f>
        <x:v>4395015.9413804</x:v>
      </x:c>
      <x:c r="AF286" s="16" t="n">
        <x:f>MAX(0,AE286*(1+EXP((LN(1+Assumptions!$C$60)-0.5*Assumptions!$C$61^2)+Assumptions!$C$61*((RAND()+RAND()+RAND()+RAND()+RAND()+RAND()+RAND()+RAND()+RAND()+RAND()+RAND()+RAND())-6))-1)+PT_Y5_MC!AG67)</x:f>
        <x:v>4543194.842805055</x:v>
      </x:c>
    </x:row>
    <x:row r="287">
      <x:c r="A287" s="39">
        <x:v>283</x:v>
      </x:c>
      <x:c r="B287" s="16" t="n">
        <x:f>PT_Y5_MC!C68</x:f>
        <x:v>1029031.25</x:v>
      </x:c>
      <x:c r="C287" s="16" t="n">
        <x:f>MAX(0,B287*(1+EXP((LN(1+Assumptions!$C$60)-0.5*Assumptions!$C$61^2)+Assumptions!$C$61*((RAND()+RAND()+RAND()+RAND()+RAND()+RAND()+RAND()+RAND()+RAND()+RAND()+RAND()+RAND())-6))-1)+PT_Y5_MC!D67)</x:f>
        <x:v>1007571.4823150599</x:v>
      </x:c>
      <x:c r="D287" s="16" t="n">
        <x:f>MAX(0,C287*(1+EXP((LN(1+Assumptions!$C$60)-0.5*Assumptions!$C$61^2)+Assumptions!$C$61*((RAND()+RAND()+RAND()+RAND()+RAND()+RAND()+RAND()+RAND()+RAND()+RAND()+RAND()+RAND())-6))-1)+PT_Y5_MC!E67)</x:f>
        <x:v>1342299.6553751114</x:v>
      </x:c>
      <x:c r="E287" s="16" t="n">
        <x:f>MAX(0,D287*(1+EXP((LN(1+Assumptions!$C$60)-0.5*Assumptions!$C$61^2)+Assumptions!$C$61*((RAND()+RAND()+RAND()+RAND()+RAND()+RAND()+RAND()+RAND()+RAND()+RAND()+RAND()+RAND())-6))-1)+PT_Y5_MC!F67)</x:f>
        <x:v>1373899.4597960247</x:v>
      </x:c>
      <x:c r="F287" s="16" t="n">
        <x:f>MAX(0,E287*(1+EXP((LN(1+Assumptions!$C$60)-0.5*Assumptions!$C$61^2)+Assumptions!$C$61*((RAND()+RAND()+RAND()+RAND()+RAND()+RAND()+RAND()+RAND()+RAND()+RAND()+RAND()+RAND())-6))-1)+PT_Y5_MC!G67)</x:f>
        <x:v>1406521.6862325426</x:v>
      </x:c>
      <x:c r="G287" s="16" t="n">
        <x:f>MAX(0,F287*(1+EXP((LN(1+Assumptions!$C$60)-0.5*Assumptions!$C$61^2)+Assumptions!$C$61*((RAND()+RAND()+RAND()+RAND()+RAND()+RAND()+RAND()+RAND()+RAND()+RAND()+RAND()+RAND())-6))-1)+PT_Y5_MC!H67)</x:f>
        <x:v>2062831.8787768497</x:v>
      </x:c>
      <x:c r="H287" s="16" t="n">
        <x:f>MAX(0,G287*(1+EXP((LN(1+Assumptions!$C$60)-0.5*Assumptions!$C$61^2)+Assumptions!$C$61*((RAND()+RAND()+RAND()+RAND()+RAND()+RAND()+RAND()+RAND()+RAND()+RAND()+RAND()+RAND())-6))-1)+PT_Y5_MC!I67)</x:f>
        <x:v>2053977.2127520198</x:v>
      </x:c>
      <x:c r="I287" s="16" t="n">
        <x:f>MAX(0,H287*(1+EXP((LN(1+Assumptions!$C$60)-0.5*Assumptions!$C$61^2)+Assumptions!$C$61*((RAND()+RAND()+RAND()+RAND()+RAND()+RAND()+RAND()+RAND()+RAND()+RAND()+RAND()+RAND())-6))-1)+PT_Y5_MC!J67)</x:f>
        <x:v>2305412.1436687433</x:v>
      </x:c>
      <x:c r="J287" s="16" t="n">
        <x:f>MAX(0,I287*(1+EXP((LN(1+Assumptions!$C$60)-0.5*Assumptions!$C$61^2)+Assumptions!$C$61*((RAND()+RAND()+RAND()+RAND()+RAND()+RAND()+RAND()+RAND()+RAND()+RAND()+RAND()+RAND())-6))-1)+PT_Y5_MC!K67)</x:f>
        <x:v>2231975.6486312207</x:v>
      </x:c>
      <x:c r="K287" s="16" t="n">
        <x:f>MAX(0,J287*(1+EXP((LN(1+Assumptions!$C$60)-0.5*Assumptions!$C$61^2)+Assumptions!$C$61*((RAND()+RAND()+RAND()+RAND()+RAND()+RAND()+RAND()+RAND()+RAND()+RAND()+RAND()+RAND())-6))-1)+PT_Y5_MC!L67)</x:f>
        <x:v>2910607.984775564</x:v>
      </x:c>
      <x:c r="L287" s="16" t="n">
        <x:f>MAX(0,K287*(1+EXP((LN(1+Assumptions!$C$60)-0.5*Assumptions!$C$61^2)+Assumptions!$C$61*((RAND()+RAND()+RAND()+RAND()+RAND()+RAND()+RAND()+RAND()+RAND()+RAND()+RAND()+RAND())-6))-1)+PT_Y5_MC!M67)</x:f>
        <x:v>2568864.210782945</x:v>
      </x:c>
      <x:c r="M287" s="16" t="n">
        <x:f>MAX(0,L287*(1+EXP((LN(1+Assumptions!$C$60)-0.5*Assumptions!$C$61^2)+Assumptions!$C$61*((RAND()+RAND()+RAND()+RAND()+RAND()+RAND()+RAND()+RAND()+RAND()+RAND()+RAND()+RAND())-6))-1)+PT_Y5_MC!N67)</x:f>
        <x:v>2593466.9728365773</x:v>
      </x:c>
      <x:c r="N287" s="16" t="n">
        <x:f>MAX(0,M287*(1+EXP((LN(1+Assumptions!$C$60)-0.5*Assumptions!$C$61^2)+Assumptions!$C$61*((RAND()+RAND()+RAND()+RAND()+RAND()+RAND()+RAND()+RAND()+RAND()+RAND()+RAND()+RAND())-6))-1)+PT_Y5_MC!O67)</x:f>
        <x:v>2285153.456796685</x:v>
      </x:c>
      <x:c r="O287" s="16" t="n">
        <x:f>MAX(0,N287*(1+EXP((LN(1+Assumptions!$C$60)-0.5*Assumptions!$C$61^2)+Assumptions!$C$61*((RAND()+RAND()+RAND()+RAND()+RAND()+RAND()+RAND()+RAND()+RAND()+RAND()+RAND()+RAND())-6))-1)+PT_Y5_MC!P67)</x:f>
        <x:v>1916190.0340593294</x:v>
      </x:c>
      <x:c r="P287" s="16" t="n">
        <x:f>MAX(0,O287*(1+EXP((LN(1+Assumptions!$C$60)-0.5*Assumptions!$C$61^2)+Assumptions!$C$61*((RAND()+RAND()+RAND()+RAND()+RAND()+RAND()+RAND()+RAND()+RAND()+RAND()+RAND()+RAND())-6))-1)+PT_Y5_MC!Q67)</x:f>
        <x:v>2212443.109816843</x:v>
      </x:c>
      <x:c r="Q287" s="16" t="n">
        <x:f>MAX(0,P287*(1+EXP((LN(1+Assumptions!$C$60)-0.5*Assumptions!$C$61^2)+Assumptions!$C$61*((RAND()+RAND()+RAND()+RAND()+RAND()+RAND()+RAND()+RAND()+RAND()+RAND()+RAND()+RAND())-6))-1)+PT_Y5_MC!R67)</x:f>
        <x:v>2124503.7098744754</x:v>
      </x:c>
      <x:c r="R287" s="16" t="n">
        <x:f>MAX(0,Q287*(1+EXP((LN(1+Assumptions!$C$60)-0.5*Assumptions!$C$61^2)+Assumptions!$C$61*((RAND()+RAND()+RAND()+RAND()+RAND()+RAND()+RAND()+RAND()+RAND()+RAND()+RAND()+RAND())-6))-1)+PT_Y5_MC!S67)</x:f>
        <x:v>2160091.7789855166</x:v>
      </x:c>
      <x:c r="S287" s="16" t="n">
        <x:f>MAX(0,R287*(1+EXP((LN(1+Assumptions!$C$60)-0.5*Assumptions!$C$61^2)+Assumptions!$C$61*((RAND()+RAND()+RAND()+RAND()+RAND()+RAND()+RAND()+RAND()+RAND()+RAND()+RAND()+RAND())-6))-1)+PT_Y5_MC!T67)</x:f>
        <x:v>2246322.3080449854</x:v>
      </x:c>
      <x:c r="T287" s="16" t="n">
        <x:f>MAX(0,S287*(1+EXP((LN(1+Assumptions!$C$60)-0.5*Assumptions!$C$61^2)+Assumptions!$C$61*((RAND()+RAND()+RAND()+RAND()+RAND()+RAND()+RAND()+RAND()+RAND()+RAND()+RAND()+RAND())-6))-1)+PT_Y5_MC!U67)</x:f>
        <x:v>2273291.6948041893</x:v>
      </x:c>
      <x:c r="U287" s="16" t="n">
        <x:f>MAX(0,T287*(1+EXP((LN(1+Assumptions!$C$60)-0.5*Assumptions!$C$61^2)+Assumptions!$C$61*((RAND()+RAND()+RAND()+RAND()+RAND()+RAND()+RAND()+RAND()+RAND()+RAND()+RAND()+RAND())-6))-1)+PT_Y5_MC!V67)</x:f>
        <x:v>2178811.165891811</x:v>
      </x:c>
      <x:c r="V287" s="16" t="n">
        <x:f>MAX(0,U287*(1+EXP((LN(1+Assumptions!$C$60)-0.5*Assumptions!$C$61^2)+Assumptions!$C$61*((RAND()+RAND()+RAND()+RAND()+RAND()+RAND()+RAND()+RAND()+RAND()+RAND()+RAND()+RAND())-6))-1)+PT_Y5_MC!W67)</x:f>
        <x:v>2132551.765654918</x:v>
      </x:c>
      <x:c r="W287" s="16" t="n">
        <x:f>MAX(0,V287*(1+EXP((LN(1+Assumptions!$C$60)-0.5*Assumptions!$C$61^2)+Assumptions!$C$61*((RAND()+RAND()+RAND()+RAND()+RAND()+RAND()+RAND()+RAND()+RAND()+RAND()+RAND()+RAND())-6))-1)+PT_Y5_MC!X67)</x:f>
        <x:v>2654187.2393306326</x:v>
      </x:c>
      <x:c r="X287" s="16" t="n">
        <x:f>MAX(0,W287*(1+EXP((LN(1+Assumptions!$C$60)-0.5*Assumptions!$C$61^2)+Assumptions!$C$61*((RAND()+RAND()+RAND()+RAND()+RAND()+RAND()+RAND()+RAND()+RAND()+RAND()+RAND()+RAND())-6))-1)+PT_Y5_MC!Y67)</x:f>
        <x:v>2933309.081739806</x:v>
      </x:c>
      <x:c r="Y287" s="16" t="n">
        <x:f>MAX(0,X287*(1+EXP((LN(1+Assumptions!$C$60)-0.5*Assumptions!$C$61^2)+Assumptions!$C$61*((RAND()+RAND()+RAND()+RAND()+RAND()+RAND()+RAND()+RAND()+RAND()+RAND()+RAND()+RAND())-6))-1)+PT_Y5_MC!Z67)</x:f>
        <x:v>2988772.459943988</x:v>
      </x:c>
      <x:c r="Z287" s="16" t="n">
        <x:f>MAX(0,Y287*(1+EXP((LN(1+Assumptions!$C$60)-0.5*Assumptions!$C$61^2)+Assumptions!$C$61*((RAND()+RAND()+RAND()+RAND()+RAND()+RAND()+RAND()+RAND()+RAND()+RAND()+RAND()+RAND())-6))-1)+PT_Y5_MC!AA67)</x:f>
        <x:v>3318440.008155055</x:v>
      </x:c>
      <x:c r="AA287" s="16" t="n">
        <x:f>MAX(0,Z287*(1+EXP((LN(1+Assumptions!$C$60)-0.5*Assumptions!$C$61^2)+Assumptions!$C$61*((RAND()+RAND()+RAND()+RAND()+RAND()+RAND()+RAND()+RAND()+RAND()+RAND()+RAND()+RAND())-6))-1)+PT_Y5_MC!AB67)</x:f>
        <x:v>3589059.608857976</x:v>
      </x:c>
      <x:c r="AB287" s="16" t="n">
        <x:f>MAX(0,AA287*(1+EXP((LN(1+Assumptions!$C$60)-0.5*Assumptions!$C$61^2)+Assumptions!$C$61*((RAND()+RAND()+RAND()+RAND()+RAND()+RAND()+RAND()+RAND()+RAND()+RAND()+RAND()+RAND())-6))-1)+PT_Y5_MC!AC67)</x:f>
        <x:v>4121197.1361967986</x:v>
      </x:c>
      <x:c r="AC287" s="16" t="n">
        <x:f>MAX(0,AB287*(1+EXP((LN(1+Assumptions!$C$60)-0.5*Assumptions!$C$61^2)+Assumptions!$C$61*((RAND()+RAND()+RAND()+RAND()+RAND()+RAND()+RAND()+RAND()+RAND()+RAND()+RAND()+RAND())-6))-1)+PT_Y5_MC!AD67)</x:f>
        <x:v>5007698.359219798</x:v>
      </x:c>
      <x:c r="AD287" s="16" t="n">
        <x:f>MAX(0,AC287*(1+EXP((LN(1+Assumptions!$C$60)-0.5*Assumptions!$C$61^2)+Assumptions!$C$61*((RAND()+RAND()+RAND()+RAND()+RAND()+RAND()+RAND()+RAND()+RAND()+RAND()+RAND()+RAND())-6))-1)+PT_Y5_MC!AE67)</x:f>
        <x:v>6163595.68680925</x:v>
      </x:c>
      <x:c r="AE287" s="16" t="n">
        <x:f>MAX(0,AD287*(1+EXP((LN(1+Assumptions!$C$60)-0.5*Assumptions!$C$61^2)+Assumptions!$C$61*((RAND()+RAND()+RAND()+RAND()+RAND()+RAND()+RAND()+RAND()+RAND()+RAND()+RAND()+RAND())-6))-1)+PT_Y5_MC!AF67)</x:f>
        <x:v>7291478.193799484</x:v>
      </x:c>
      <x:c r="AF287" s="16" t="n">
        <x:f>MAX(0,AE287*(1+EXP((LN(1+Assumptions!$C$60)-0.5*Assumptions!$C$61^2)+Assumptions!$C$61*((RAND()+RAND()+RAND()+RAND()+RAND()+RAND()+RAND()+RAND()+RAND()+RAND()+RAND()+RAND())-6))-1)+PT_Y5_MC!AG67)</x:f>
        <x:v>5856359.214196584</x:v>
      </x:c>
    </x:row>
    <x:row r="288">
      <x:c r="A288" s="39">
        <x:v>284</x:v>
      </x:c>
      <x:c r="B288" s="16" t="n">
        <x:f>PT_Y5_MC!C68</x:f>
        <x:v>1029031.25</x:v>
      </x:c>
      <x:c r="C288" s="16" t="n">
        <x:f>MAX(0,B288*(1+EXP((LN(1+Assumptions!$C$60)-0.5*Assumptions!$C$61^2)+Assumptions!$C$61*((RAND()+RAND()+RAND()+RAND()+RAND()+RAND()+RAND()+RAND()+RAND()+RAND()+RAND()+RAND())-6))-1)+PT_Y5_MC!D67)</x:f>
        <x:v>1122095.4440482268</x:v>
      </x:c>
      <x:c r="D288" s="16" t="n">
        <x:f>MAX(0,C288*(1+EXP((LN(1+Assumptions!$C$60)-0.5*Assumptions!$C$61^2)+Assumptions!$C$61*((RAND()+RAND()+RAND()+RAND()+RAND()+RAND()+RAND()+RAND()+RAND()+RAND()+RAND()+RAND())-6))-1)+PT_Y5_MC!E67)</x:f>
        <x:v>1092408.012427195</x:v>
      </x:c>
      <x:c r="E288" s="16" t="n">
        <x:f>MAX(0,D288*(1+EXP((LN(1+Assumptions!$C$60)-0.5*Assumptions!$C$61^2)+Assumptions!$C$61*((RAND()+RAND()+RAND()+RAND()+RAND()+RAND()+RAND()+RAND()+RAND()+RAND()+RAND()+RAND())-6))-1)+PT_Y5_MC!F67)</x:f>
        <x:v>1166121.1531062156</x:v>
      </x:c>
      <x:c r="F288" s="16" t="n">
        <x:f>MAX(0,E288*(1+EXP((LN(1+Assumptions!$C$60)-0.5*Assumptions!$C$61^2)+Assumptions!$C$61*((RAND()+RAND()+RAND()+RAND()+RAND()+RAND()+RAND()+RAND()+RAND()+RAND()+RAND()+RAND())-6))-1)+PT_Y5_MC!G67)</x:f>
        <x:v>1802880.5897964535</x:v>
      </x:c>
      <x:c r="G288" s="16" t="n">
        <x:f>MAX(0,F288*(1+EXP((LN(1+Assumptions!$C$60)-0.5*Assumptions!$C$61^2)+Assumptions!$C$61*((RAND()+RAND()+RAND()+RAND()+RAND()+RAND()+RAND()+RAND()+RAND()+RAND()+RAND()+RAND())-6))-1)+PT_Y5_MC!H67)</x:f>
        <x:v>1697450.1163998756</x:v>
      </x:c>
      <x:c r="H288" s="16" t="n">
        <x:f>MAX(0,G288*(1+EXP((LN(1+Assumptions!$C$60)-0.5*Assumptions!$C$61^2)+Assumptions!$C$61*((RAND()+RAND()+RAND()+RAND()+RAND()+RAND()+RAND()+RAND()+RAND()+RAND()+RAND()+RAND())-6))-1)+PT_Y5_MC!I67)</x:f>
        <x:v>2156858.538280089</x:v>
      </x:c>
      <x:c r="I288" s="16" t="n">
        <x:f>MAX(0,H288*(1+EXP((LN(1+Assumptions!$C$60)-0.5*Assumptions!$C$61^2)+Assumptions!$C$61*((RAND()+RAND()+RAND()+RAND()+RAND()+RAND()+RAND()+RAND()+RAND()+RAND()+RAND()+RAND())-6))-1)+PT_Y5_MC!J67)</x:f>
        <x:v>2612868.1246543396</x:v>
      </x:c>
      <x:c r="J288" s="16" t="n">
        <x:f>MAX(0,I288*(1+EXP((LN(1+Assumptions!$C$60)-0.5*Assumptions!$C$61^2)+Assumptions!$C$61*((RAND()+RAND()+RAND()+RAND()+RAND()+RAND()+RAND()+RAND()+RAND()+RAND()+RAND()+RAND())-6))-1)+PT_Y5_MC!K67)</x:f>
        <x:v>2336379.9600366945</x:v>
      </x:c>
      <x:c r="K288" s="16" t="n">
        <x:f>MAX(0,J288*(1+EXP((LN(1+Assumptions!$C$60)-0.5*Assumptions!$C$61^2)+Assumptions!$C$61*((RAND()+RAND()+RAND()+RAND()+RAND()+RAND()+RAND()+RAND()+RAND()+RAND()+RAND()+RAND())-6))-1)+PT_Y5_MC!L67)</x:f>
        <x:v>3139198.649442929</x:v>
      </x:c>
      <x:c r="L288" s="16" t="n">
        <x:f>MAX(0,K288*(1+EXP((LN(1+Assumptions!$C$60)-0.5*Assumptions!$C$61^2)+Assumptions!$C$61*((RAND()+RAND()+RAND()+RAND()+RAND()+RAND()+RAND()+RAND()+RAND()+RAND()+RAND()+RAND())-6))-1)+PT_Y5_MC!M67)</x:f>
        <x:v>3347734.0642147325</x:v>
      </x:c>
      <x:c r="M288" s="16" t="n">
        <x:f>MAX(0,L288*(1+EXP((LN(1+Assumptions!$C$60)-0.5*Assumptions!$C$61^2)+Assumptions!$C$61*((RAND()+RAND()+RAND()+RAND()+RAND()+RAND()+RAND()+RAND()+RAND()+RAND()+RAND()+RAND())-6))-1)+PT_Y5_MC!N67)</x:f>
        <x:v>3296207.081614682</x:v>
      </x:c>
      <x:c r="N288" s="16" t="n">
        <x:f>MAX(0,M288*(1+EXP((LN(1+Assumptions!$C$60)-0.5*Assumptions!$C$61^2)+Assumptions!$C$61*((RAND()+RAND()+RAND()+RAND()+RAND()+RAND()+RAND()+RAND()+RAND()+RAND()+RAND()+RAND())-6))-1)+PT_Y5_MC!O67)</x:f>
        <x:v>3343779.4393547326</x:v>
      </x:c>
      <x:c r="O288" s="16" t="n">
        <x:f>MAX(0,N288*(1+EXP((LN(1+Assumptions!$C$60)-0.5*Assumptions!$C$61^2)+Assumptions!$C$61*((RAND()+RAND()+RAND()+RAND()+RAND()+RAND()+RAND()+RAND()+RAND()+RAND()+RAND()+RAND())-6))-1)+PT_Y5_MC!P67)</x:f>
        <x:v>3172088.6613481976</x:v>
      </x:c>
      <x:c r="P288" s="16" t="n">
        <x:f>MAX(0,O288*(1+EXP((LN(1+Assumptions!$C$60)-0.5*Assumptions!$C$61^2)+Assumptions!$C$61*((RAND()+RAND()+RAND()+RAND()+RAND()+RAND()+RAND()+RAND()+RAND()+RAND()+RAND()+RAND())-6))-1)+PT_Y5_MC!Q67)</x:f>
        <x:v>3107827.978870755</x:v>
      </x:c>
      <x:c r="Q288" s="16" t="n">
        <x:f>MAX(0,P288*(1+EXP((LN(1+Assumptions!$C$60)-0.5*Assumptions!$C$61^2)+Assumptions!$C$61*((RAND()+RAND()+RAND()+RAND()+RAND()+RAND()+RAND()+RAND()+RAND()+RAND()+RAND()+RAND())-6))-1)+PT_Y5_MC!R67)</x:f>
        <x:v>4452289.14497658</x:v>
      </x:c>
      <x:c r="R288" s="16" t="n">
        <x:f>MAX(0,Q288*(1+EXP((LN(1+Assumptions!$C$60)-0.5*Assumptions!$C$61^2)+Assumptions!$C$61*((RAND()+RAND()+RAND()+RAND()+RAND()+RAND()+RAND()+RAND()+RAND()+RAND()+RAND()+RAND())-6))-1)+PT_Y5_MC!S67)</x:f>
        <x:v>5249815.246221128</x:v>
      </x:c>
      <x:c r="S288" s="16" t="n">
        <x:f>MAX(0,R288*(1+EXP((LN(1+Assumptions!$C$60)-0.5*Assumptions!$C$61^2)+Assumptions!$C$61*((RAND()+RAND()+RAND()+RAND()+RAND()+RAND()+RAND()+RAND()+RAND()+RAND()+RAND()+RAND())-6))-1)+PT_Y5_MC!T67)</x:f>
        <x:v>4841551.766195242</x:v>
      </x:c>
      <x:c r="T288" s="16" t="n">
        <x:f>MAX(0,S288*(1+EXP((LN(1+Assumptions!$C$60)-0.5*Assumptions!$C$61^2)+Assumptions!$C$61*((RAND()+RAND()+RAND()+RAND()+RAND()+RAND()+RAND()+RAND()+RAND()+RAND()+RAND()+RAND())-6))-1)+PT_Y5_MC!U67)</x:f>
        <x:v>4279344.708377369</x:v>
      </x:c>
      <x:c r="U288" s="16" t="n">
        <x:f>MAX(0,T288*(1+EXP((LN(1+Assumptions!$C$60)-0.5*Assumptions!$C$61^2)+Assumptions!$C$61*((RAND()+RAND()+RAND()+RAND()+RAND()+RAND()+RAND()+RAND()+RAND()+RAND()+RAND()+RAND())-6))-1)+PT_Y5_MC!V67)</x:f>
        <x:v>4627445.11281372</x:v>
      </x:c>
      <x:c r="V288" s="16" t="n">
        <x:f>MAX(0,U288*(1+EXP((LN(1+Assumptions!$C$60)-0.5*Assumptions!$C$61^2)+Assumptions!$C$61*((RAND()+RAND()+RAND()+RAND()+RAND()+RAND()+RAND()+RAND()+RAND()+RAND()+RAND()+RAND())-6))-1)+PT_Y5_MC!W67)</x:f>
        <x:v>4752178.308140786</x:v>
      </x:c>
      <x:c r="W288" s="16" t="n">
        <x:f>MAX(0,V288*(1+EXP((LN(1+Assumptions!$C$60)-0.5*Assumptions!$C$61^2)+Assumptions!$C$61*((RAND()+RAND()+RAND()+RAND()+RAND()+RAND()+RAND()+RAND()+RAND()+RAND()+RAND()+RAND())-6))-1)+PT_Y5_MC!X67)</x:f>
        <x:v>5335459.089262784</x:v>
      </x:c>
      <x:c r="X288" s="16" t="n">
        <x:f>MAX(0,W288*(1+EXP((LN(1+Assumptions!$C$60)-0.5*Assumptions!$C$61^2)+Assumptions!$C$61*((RAND()+RAND()+RAND()+RAND()+RAND()+RAND()+RAND()+RAND()+RAND()+RAND()+RAND()+RAND())-6))-1)+PT_Y5_MC!Y67)</x:f>
        <x:v>4190665.435083343</x:v>
      </x:c>
      <x:c r="Y288" s="16" t="n">
        <x:f>MAX(0,X288*(1+EXP((LN(1+Assumptions!$C$60)-0.5*Assumptions!$C$61^2)+Assumptions!$C$61*((RAND()+RAND()+RAND()+RAND()+RAND()+RAND()+RAND()+RAND()+RAND()+RAND()+RAND()+RAND())-6))-1)+PT_Y5_MC!Z67)</x:f>
        <x:v>3378844.049421426</x:v>
      </x:c>
      <x:c r="Z288" s="16" t="n">
        <x:f>MAX(0,Y288*(1+EXP((LN(1+Assumptions!$C$60)-0.5*Assumptions!$C$61^2)+Assumptions!$C$61*((RAND()+RAND()+RAND()+RAND()+RAND()+RAND()+RAND()+RAND()+RAND()+RAND()+RAND()+RAND())-6))-1)+PT_Y5_MC!AA67)</x:f>
        <x:v>2935179.230611718</x:v>
      </x:c>
      <x:c r="AA288" s="16" t="n">
        <x:f>MAX(0,Z288*(1+EXP((LN(1+Assumptions!$C$60)-0.5*Assumptions!$C$61^2)+Assumptions!$C$61*((RAND()+RAND()+RAND()+RAND()+RAND()+RAND()+RAND()+RAND()+RAND()+RAND()+RAND()+RAND())-6))-1)+PT_Y5_MC!AB67)</x:f>
        <x:v>2630348.256979147</x:v>
      </x:c>
      <x:c r="AB288" s="16" t="n">
        <x:f>MAX(0,AA288*(1+EXP((LN(1+Assumptions!$C$60)-0.5*Assumptions!$C$61^2)+Assumptions!$C$61*((RAND()+RAND()+RAND()+RAND()+RAND()+RAND()+RAND()+RAND()+RAND()+RAND()+RAND()+RAND())-6))-1)+PT_Y5_MC!AC67)</x:f>
        <x:v>2695126.165928028</x:v>
      </x:c>
      <x:c r="AC288" s="16" t="n">
        <x:f>MAX(0,AB288*(1+EXP((LN(1+Assumptions!$C$60)-0.5*Assumptions!$C$61^2)+Assumptions!$C$61*((RAND()+RAND()+RAND()+RAND()+RAND()+RAND()+RAND()+RAND()+RAND()+RAND()+RAND()+RAND())-6))-1)+PT_Y5_MC!AD67)</x:f>
        <x:v>2753851.5979735637</x:v>
      </x:c>
      <x:c r="AD288" s="16" t="n">
        <x:f>MAX(0,AC288*(1+EXP((LN(1+Assumptions!$C$60)-0.5*Assumptions!$C$61^2)+Assumptions!$C$61*((RAND()+RAND()+RAND()+RAND()+RAND()+RAND()+RAND()+RAND()+RAND()+RAND()+RAND()+RAND())-6))-1)+PT_Y5_MC!AE67)</x:f>
        <x:v>3653637.620278796</x:v>
      </x:c>
      <x:c r="AE288" s="16" t="n">
        <x:f>MAX(0,AD288*(1+EXP((LN(1+Assumptions!$C$60)-0.5*Assumptions!$C$61^2)+Assumptions!$C$61*((RAND()+RAND()+RAND()+RAND()+RAND()+RAND()+RAND()+RAND()+RAND()+RAND()+RAND()+RAND())-6))-1)+PT_Y5_MC!AF67)</x:f>
        <x:v>3285436.1381555265</x:v>
      </x:c>
      <x:c r="AF288" s="16" t="n">
        <x:f>MAX(0,AE288*(1+EXP((LN(1+Assumptions!$C$60)-0.5*Assumptions!$C$61^2)+Assumptions!$C$61*((RAND()+RAND()+RAND()+RAND()+RAND()+RAND()+RAND()+RAND()+RAND()+RAND()+RAND()+RAND())-6))-1)+PT_Y5_MC!AG67)</x:f>
        <x:v>2798379.129653373</x:v>
      </x:c>
    </x:row>
    <x:row r="289">
      <x:c r="A289" s="39">
        <x:v>285</x:v>
      </x:c>
      <x:c r="B289" s="16" t="n">
        <x:f>PT_Y5_MC!C68</x:f>
        <x:v>1029031.25</x:v>
      </x:c>
      <x:c r="C289" s="16" t="n">
        <x:f>MAX(0,B289*(1+EXP((LN(1+Assumptions!$C$60)-0.5*Assumptions!$C$61^2)+Assumptions!$C$61*((RAND()+RAND()+RAND()+RAND()+RAND()+RAND()+RAND()+RAND()+RAND()+RAND()+RAND()+RAND())-6))-1)+PT_Y5_MC!D67)</x:f>
        <x:v>1007849.1092748923</x:v>
      </x:c>
      <x:c r="D289" s="16" t="n">
        <x:f>MAX(0,C289*(1+EXP((LN(1+Assumptions!$C$60)-0.5*Assumptions!$C$61^2)+Assumptions!$C$61*((RAND()+RAND()+RAND()+RAND()+RAND()+RAND()+RAND()+RAND()+RAND()+RAND()+RAND()+RAND())-6))-1)+PT_Y5_MC!E67)</x:f>
        <x:v>1139725.3372824874</x:v>
      </x:c>
      <x:c r="E289" s="16" t="n">
        <x:f>MAX(0,D289*(1+EXP((LN(1+Assumptions!$C$60)-0.5*Assumptions!$C$61^2)+Assumptions!$C$61*((RAND()+RAND()+RAND()+RAND()+RAND()+RAND()+RAND()+RAND()+RAND()+RAND()+RAND()+RAND())-6))-1)+PT_Y5_MC!F67)</x:f>
        <x:v>1213974.5241519636</x:v>
      </x:c>
      <x:c r="F289" s="16" t="n">
        <x:f>MAX(0,E289*(1+EXP((LN(1+Assumptions!$C$60)-0.5*Assumptions!$C$61^2)+Assumptions!$C$61*((RAND()+RAND()+RAND()+RAND()+RAND()+RAND()+RAND()+RAND()+RAND()+RAND()+RAND()+RAND())-6))-1)+PT_Y5_MC!G67)</x:f>
        <x:v>1626180.1590504728</x:v>
      </x:c>
      <x:c r="G289" s="16" t="n">
        <x:f>MAX(0,F289*(1+EXP((LN(1+Assumptions!$C$60)-0.5*Assumptions!$C$61^2)+Assumptions!$C$61*((RAND()+RAND()+RAND()+RAND()+RAND()+RAND()+RAND()+RAND()+RAND()+RAND()+RAND()+RAND())-6))-1)+PT_Y5_MC!H67)</x:f>
        <x:v>1453281.3010177175</x:v>
      </x:c>
      <x:c r="H289" s="16" t="n">
        <x:f>MAX(0,G289*(1+EXP((LN(1+Assumptions!$C$60)-0.5*Assumptions!$C$61^2)+Assumptions!$C$61*((RAND()+RAND()+RAND()+RAND()+RAND()+RAND()+RAND()+RAND()+RAND()+RAND()+RAND()+RAND())-6))-1)+PT_Y5_MC!I67)</x:f>
        <x:v>1470143.6536531874</x:v>
      </x:c>
      <x:c r="I289" s="16" t="n">
        <x:f>MAX(0,H289*(1+EXP((LN(1+Assumptions!$C$60)-0.5*Assumptions!$C$61^2)+Assumptions!$C$61*((RAND()+RAND()+RAND()+RAND()+RAND()+RAND()+RAND()+RAND()+RAND()+RAND()+RAND()+RAND())-6))-1)+PT_Y5_MC!J67)</x:f>
        <x:v>1436449.9737235224</x:v>
      </x:c>
      <x:c r="J289" s="16" t="n">
        <x:f>MAX(0,I289*(1+EXP((LN(1+Assumptions!$C$60)-0.5*Assumptions!$C$61^2)+Assumptions!$C$61*((RAND()+RAND()+RAND()+RAND()+RAND()+RAND()+RAND()+RAND()+RAND()+RAND()+RAND()+RAND())-6))-1)+PT_Y5_MC!K67)</x:f>
        <x:v>1593900.5005925642</x:v>
      </x:c>
      <x:c r="K289" s="16" t="n">
        <x:f>MAX(0,J289*(1+EXP((LN(1+Assumptions!$C$60)-0.5*Assumptions!$C$61^2)+Assumptions!$C$61*((RAND()+RAND()+RAND()+RAND()+RAND()+RAND()+RAND()+RAND()+RAND()+RAND()+RAND()+RAND())-6))-1)+PT_Y5_MC!L67)</x:f>
        <x:v>1960662.351655727</x:v>
      </x:c>
      <x:c r="L289" s="16" t="n">
        <x:f>MAX(0,K289*(1+EXP((LN(1+Assumptions!$C$60)-0.5*Assumptions!$C$61^2)+Assumptions!$C$61*((RAND()+RAND()+RAND()+RAND()+RAND()+RAND()+RAND()+RAND()+RAND()+RAND()+RAND()+RAND())-6))-1)+PT_Y5_MC!M67)</x:f>
        <x:v>2130479.734429283</x:v>
      </x:c>
      <x:c r="M289" s="16" t="n">
        <x:f>MAX(0,L289*(1+EXP((LN(1+Assumptions!$C$60)-0.5*Assumptions!$C$61^2)+Assumptions!$C$61*((RAND()+RAND()+RAND()+RAND()+RAND()+RAND()+RAND()+RAND()+RAND()+RAND()+RAND()+RAND())-6))-1)+PT_Y5_MC!N67)</x:f>
        <x:v>2585133.4539609333</x:v>
      </x:c>
      <x:c r="N289" s="16" t="n">
        <x:f>MAX(0,M289*(1+EXP((LN(1+Assumptions!$C$60)-0.5*Assumptions!$C$61^2)+Assumptions!$C$61*((RAND()+RAND()+RAND()+RAND()+RAND()+RAND()+RAND()+RAND()+RAND()+RAND()+RAND()+RAND())-6))-1)+PT_Y5_MC!O67)</x:f>
        <x:v>3544103.7467539376</x:v>
      </x:c>
      <x:c r="O289" s="16" t="n">
        <x:f>MAX(0,N289*(1+EXP((LN(1+Assumptions!$C$60)-0.5*Assumptions!$C$61^2)+Assumptions!$C$61*((RAND()+RAND()+RAND()+RAND()+RAND()+RAND()+RAND()+RAND()+RAND()+RAND()+RAND()+RAND())-6))-1)+PT_Y5_MC!P67)</x:f>
        <x:v>3187189.60138531</x:v>
      </x:c>
      <x:c r="P289" s="16" t="n">
        <x:f>MAX(0,O289*(1+EXP((LN(1+Assumptions!$C$60)-0.5*Assumptions!$C$61^2)+Assumptions!$C$61*((RAND()+RAND()+RAND()+RAND()+RAND()+RAND()+RAND()+RAND()+RAND()+RAND()+RAND()+RAND())-6))-1)+PT_Y5_MC!Q67)</x:f>
        <x:v>2891948.2742569684</x:v>
      </x:c>
      <x:c r="Q289" s="16" t="n">
        <x:f>MAX(0,P289*(1+EXP((LN(1+Assumptions!$C$60)-0.5*Assumptions!$C$61^2)+Assumptions!$C$61*((RAND()+RAND()+RAND()+RAND()+RAND()+RAND()+RAND()+RAND()+RAND()+RAND()+RAND()+RAND())-6))-1)+PT_Y5_MC!R67)</x:f>
        <x:v>3777265.5207252004</x:v>
      </x:c>
      <x:c r="R289" s="16" t="n">
        <x:f>MAX(0,Q289*(1+EXP((LN(1+Assumptions!$C$60)-0.5*Assumptions!$C$61^2)+Assumptions!$C$61*((RAND()+RAND()+RAND()+RAND()+RAND()+RAND()+RAND()+RAND()+RAND()+RAND()+RAND()+RAND())-6))-1)+PT_Y5_MC!S67)</x:f>
        <x:v>3953321.27319271</x:v>
      </x:c>
      <x:c r="S289" s="16" t="n">
        <x:f>MAX(0,R289*(1+EXP((LN(1+Assumptions!$C$60)-0.5*Assumptions!$C$61^2)+Assumptions!$C$61*((RAND()+RAND()+RAND()+RAND()+RAND()+RAND()+RAND()+RAND()+RAND()+RAND()+RAND()+RAND())-6))-1)+PT_Y5_MC!T67)</x:f>
        <x:v>4158554.85643827</x:v>
      </x:c>
      <x:c r="T289" s="16" t="n">
        <x:f>MAX(0,S289*(1+EXP((LN(1+Assumptions!$C$60)-0.5*Assumptions!$C$61^2)+Assumptions!$C$61*((RAND()+RAND()+RAND()+RAND()+RAND()+RAND()+RAND()+RAND()+RAND()+RAND()+RAND()+RAND())-6))-1)+PT_Y5_MC!U67)</x:f>
        <x:v>4851947.780044596</x:v>
      </x:c>
      <x:c r="U289" s="16" t="n">
        <x:f>MAX(0,T289*(1+EXP((LN(1+Assumptions!$C$60)-0.5*Assumptions!$C$61^2)+Assumptions!$C$61*((RAND()+RAND()+RAND()+RAND()+RAND()+RAND()+RAND()+RAND()+RAND()+RAND()+RAND()+RAND())-6))-1)+PT_Y5_MC!V67)</x:f>
        <x:v>5913372.334881262</x:v>
      </x:c>
      <x:c r="V289" s="16" t="n">
        <x:f>MAX(0,U289*(1+EXP((LN(1+Assumptions!$C$60)-0.5*Assumptions!$C$61^2)+Assumptions!$C$61*((RAND()+RAND()+RAND()+RAND()+RAND()+RAND()+RAND()+RAND()+RAND()+RAND()+RAND()+RAND())-6))-1)+PT_Y5_MC!W67)</x:f>
        <x:v>5381981.16932037</x:v>
      </x:c>
      <x:c r="W289" s="16" t="n">
        <x:f>MAX(0,V289*(1+EXP((LN(1+Assumptions!$C$60)-0.5*Assumptions!$C$61^2)+Assumptions!$C$61*((RAND()+RAND()+RAND()+RAND()+RAND()+RAND()+RAND()+RAND()+RAND()+RAND()+RAND()+RAND())-6))-1)+PT_Y5_MC!X67)</x:f>
        <x:v>5647090.251845693</x:v>
      </x:c>
      <x:c r="X289" s="16" t="n">
        <x:f>MAX(0,W289*(1+EXP((LN(1+Assumptions!$C$60)-0.5*Assumptions!$C$61^2)+Assumptions!$C$61*((RAND()+RAND()+RAND()+RAND()+RAND()+RAND()+RAND()+RAND()+RAND()+RAND()+RAND()+RAND())-6))-1)+PT_Y5_MC!Y67)</x:f>
        <x:v>6848114.082249928</x:v>
      </x:c>
      <x:c r="Y289" s="16" t="n">
        <x:f>MAX(0,X289*(1+EXP((LN(1+Assumptions!$C$60)-0.5*Assumptions!$C$61^2)+Assumptions!$C$61*((RAND()+RAND()+RAND()+RAND()+RAND()+RAND()+RAND()+RAND()+RAND()+RAND()+RAND()+RAND())-6))-1)+PT_Y5_MC!Z67)</x:f>
        <x:v>5026245.823479917</x:v>
      </x:c>
      <x:c r="Z289" s="16" t="n">
        <x:f>MAX(0,Y289*(1+EXP((LN(1+Assumptions!$C$60)-0.5*Assumptions!$C$61^2)+Assumptions!$C$61*((RAND()+RAND()+RAND()+RAND()+RAND()+RAND()+RAND()+RAND()+RAND()+RAND()+RAND()+RAND())-6))-1)+PT_Y5_MC!AA67)</x:f>
        <x:v>6205742.548181765</x:v>
      </x:c>
      <x:c r="AA289" s="16" t="n">
        <x:f>MAX(0,Z289*(1+EXP((LN(1+Assumptions!$C$60)-0.5*Assumptions!$C$61^2)+Assumptions!$C$61*((RAND()+RAND()+RAND()+RAND()+RAND()+RAND()+RAND()+RAND()+RAND()+RAND()+RAND()+RAND())-6))-1)+PT_Y5_MC!AB67)</x:f>
        <x:v>6633749.852768576</x:v>
      </x:c>
      <x:c r="AB289" s="16" t="n">
        <x:f>MAX(0,AA289*(1+EXP((LN(1+Assumptions!$C$60)-0.5*Assumptions!$C$61^2)+Assumptions!$C$61*((RAND()+RAND()+RAND()+RAND()+RAND()+RAND()+RAND()+RAND()+RAND()+RAND()+RAND()+RAND())-6))-1)+PT_Y5_MC!AC67)</x:f>
        <x:v>7171215.195148548</x:v>
      </x:c>
      <x:c r="AC289" s="16" t="n">
        <x:f>MAX(0,AB289*(1+EXP((LN(1+Assumptions!$C$60)-0.5*Assumptions!$C$61^2)+Assumptions!$C$61*((RAND()+RAND()+RAND()+RAND()+RAND()+RAND()+RAND()+RAND()+RAND()+RAND()+RAND()+RAND())-6))-1)+PT_Y5_MC!AD67)</x:f>
        <x:v>9687437.082177527</x:v>
      </x:c>
      <x:c r="AD289" s="16" t="n">
        <x:f>MAX(0,AC289*(1+EXP((LN(1+Assumptions!$C$60)-0.5*Assumptions!$C$61^2)+Assumptions!$C$61*((RAND()+RAND()+RAND()+RAND()+RAND()+RAND()+RAND()+RAND()+RAND()+RAND()+RAND()+RAND())-6))-1)+PT_Y5_MC!AE67)</x:f>
        <x:v>11349438.176558953</x:v>
      </x:c>
      <x:c r="AE289" s="16" t="n">
        <x:f>MAX(0,AD289*(1+EXP((LN(1+Assumptions!$C$60)-0.5*Assumptions!$C$61^2)+Assumptions!$C$61*((RAND()+RAND()+RAND()+RAND()+RAND()+RAND()+RAND()+RAND()+RAND()+RAND()+RAND()+RAND())-6))-1)+PT_Y5_MC!AF67)</x:f>
        <x:v>11382089.868625196</x:v>
      </x:c>
      <x:c r="AF289" s="16" t="n">
        <x:f>MAX(0,AE289*(1+EXP((LN(1+Assumptions!$C$60)-0.5*Assumptions!$C$61^2)+Assumptions!$C$61*((RAND()+RAND()+RAND()+RAND()+RAND()+RAND()+RAND()+RAND()+RAND()+RAND()+RAND()+RAND())-6))-1)+PT_Y5_MC!AG67)</x:f>
        <x:v>9375235.195487348</x:v>
      </x:c>
    </x:row>
    <x:row r="290">
      <x:c r="A290" s="39">
        <x:v>286</x:v>
      </x:c>
      <x:c r="B290" s="16" t="n">
        <x:f>PT_Y5_MC!C68</x:f>
        <x:v>1029031.25</x:v>
      </x:c>
      <x:c r="C290" s="16" t="n">
        <x:f>MAX(0,B290*(1+EXP((LN(1+Assumptions!$C$60)-0.5*Assumptions!$C$61^2)+Assumptions!$C$61*((RAND()+RAND()+RAND()+RAND()+RAND()+RAND()+RAND()+RAND()+RAND()+RAND()+RAND()+RAND())-6))-1)+PT_Y5_MC!D67)</x:f>
        <x:v>1286831.5420092372</x:v>
      </x:c>
      <x:c r="D290" s="16" t="n">
        <x:f>MAX(0,C290*(1+EXP((LN(1+Assumptions!$C$60)-0.5*Assumptions!$C$61^2)+Assumptions!$C$61*((RAND()+RAND()+RAND()+RAND()+RAND()+RAND()+RAND()+RAND()+RAND()+RAND()+RAND()+RAND())-6))-1)+PT_Y5_MC!E67)</x:f>
        <x:v>1365152.7605117497</x:v>
      </x:c>
      <x:c r="E290" s="16" t="n">
        <x:f>MAX(0,D290*(1+EXP((LN(1+Assumptions!$C$60)-0.5*Assumptions!$C$61^2)+Assumptions!$C$61*((RAND()+RAND()+RAND()+RAND()+RAND()+RAND()+RAND()+RAND()+RAND()+RAND()+RAND()+RAND())-6))-1)+PT_Y5_MC!F67)</x:f>
        <x:v>1256247.5632593702</x:v>
      </x:c>
      <x:c r="F290" s="16" t="n">
        <x:f>MAX(0,E290*(1+EXP((LN(1+Assumptions!$C$60)-0.5*Assumptions!$C$61^2)+Assumptions!$C$61*((RAND()+RAND()+RAND()+RAND()+RAND()+RAND()+RAND()+RAND()+RAND()+RAND()+RAND()+RAND())-6))-1)+PT_Y5_MC!G67)</x:f>
        <x:v>1146536.5168175225</x:v>
      </x:c>
      <x:c r="G290" s="16" t="n">
        <x:f>MAX(0,F290*(1+EXP((LN(1+Assumptions!$C$60)-0.5*Assumptions!$C$61^2)+Assumptions!$C$61*((RAND()+RAND()+RAND()+RAND()+RAND()+RAND()+RAND()+RAND()+RAND()+RAND()+RAND()+RAND())-6))-1)+PT_Y5_MC!H67)</x:f>
        <x:v>1163664.6085348867</x:v>
      </x:c>
      <x:c r="H290" s="16" t="n">
        <x:f>MAX(0,G290*(1+EXP((LN(1+Assumptions!$C$60)-0.5*Assumptions!$C$61^2)+Assumptions!$C$61*((RAND()+RAND()+RAND()+RAND()+RAND()+RAND()+RAND()+RAND()+RAND()+RAND()+RAND()+RAND())-6))-1)+PT_Y5_MC!I67)</x:f>
        <x:v>938221.596890067</x:v>
      </x:c>
      <x:c r="I290" s="16" t="n">
        <x:f>MAX(0,H290*(1+EXP((LN(1+Assumptions!$C$60)-0.5*Assumptions!$C$61^2)+Assumptions!$C$61*((RAND()+RAND()+RAND()+RAND()+RAND()+RAND()+RAND()+RAND()+RAND()+RAND()+RAND()+RAND())-6))-1)+PT_Y5_MC!J67)</x:f>
        <x:v>1070939.1774581377</x:v>
      </x:c>
      <x:c r="J290" s="16" t="n">
        <x:f>MAX(0,I290*(1+EXP((LN(1+Assumptions!$C$60)-0.5*Assumptions!$C$61^2)+Assumptions!$C$61*((RAND()+RAND()+RAND()+RAND()+RAND()+RAND()+RAND()+RAND()+RAND()+RAND()+RAND()+RAND())-6))-1)+PT_Y5_MC!K67)</x:f>
        <x:v>953116.0493444894</x:v>
      </x:c>
      <x:c r="K290" s="16" t="n">
        <x:f>MAX(0,J290*(1+EXP((LN(1+Assumptions!$C$60)-0.5*Assumptions!$C$61^2)+Assumptions!$C$61*((RAND()+RAND()+RAND()+RAND()+RAND()+RAND()+RAND()+RAND()+RAND()+RAND()+RAND()+RAND())-6))-1)+PT_Y5_MC!L67)</x:f>
        <x:v>797842.2529308444</x:v>
      </x:c>
      <x:c r="L290" s="16" t="n">
        <x:f>MAX(0,K290*(1+EXP((LN(1+Assumptions!$C$60)-0.5*Assumptions!$C$61^2)+Assumptions!$C$61*((RAND()+RAND()+RAND()+RAND()+RAND()+RAND()+RAND()+RAND()+RAND()+RAND()+RAND()+RAND())-6))-1)+PT_Y5_MC!M67)</x:f>
        <x:v>808166.0415531567</x:v>
      </x:c>
      <x:c r="M290" s="16" t="n">
        <x:f>MAX(0,L290*(1+EXP((LN(1+Assumptions!$C$60)-0.5*Assumptions!$C$61^2)+Assumptions!$C$61*((RAND()+RAND()+RAND()+RAND()+RAND()+RAND()+RAND()+RAND()+RAND()+RAND()+RAND()+RAND())-6))-1)+PT_Y5_MC!N67)</x:f>
        <x:v>909023.2595823606</x:v>
      </x:c>
      <x:c r="N290" s="16" t="n">
        <x:f>MAX(0,M290*(1+EXP((LN(1+Assumptions!$C$60)-0.5*Assumptions!$C$61^2)+Assumptions!$C$61*((RAND()+RAND()+RAND()+RAND()+RAND()+RAND()+RAND()+RAND()+RAND()+RAND()+RAND()+RAND())-6))-1)+PT_Y5_MC!O67)</x:f>
        <x:v>794525.5237464265</x:v>
      </x:c>
      <x:c r="O290" s="16" t="n">
        <x:f>MAX(0,N290*(1+EXP((LN(1+Assumptions!$C$60)-0.5*Assumptions!$C$61^2)+Assumptions!$C$61*((RAND()+RAND()+RAND()+RAND()+RAND()+RAND()+RAND()+RAND()+RAND()+RAND()+RAND()+RAND())-6))-1)+PT_Y5_MC!P67)</x:f>
        <x:v>775306.5017932833</x:v>
      </x:c>
      <x:c r="P290" s="16" t="n">
        <x:f>MAX(0,O290*(1+EXP((LN(1+Assumptions!$C$60)-0.5*Assumptions!$C$61^2)+Assumptions!$C$61*((RAND()+RAND()+RAND()+RAND()+RAND()+RAND()+RAND()+RAND()+RAND()+RAND()+RAND()+RAND())-6))-1)+PT_Y5_MC!Q67)</x:f>
        <x:v>966762.6455626999</x:v>
      </x:c>
      <x:c r="Q290" s="16" t="n">
        <x:f>MAX(0,P290*(1+EXP((LN(1+Assumptions!$C$60)-0.5*Assumptions!$C$61^2)+Assumptions!$C$61*((RAND()+RAND()+RAND()+RAND()+RAND()+RAND()+RAND()+RAND()+RAND()+RAND()+RAND()+RAND())-6))-1)+PT_Y5_MC!R67)</x:f>
        <x:v>971054.6549307844</x:v>
      </x:c>
      <x:c r="R290" s="16" t="n">
        <x:f>MAX(0,Q290*(1+EXP((LN(1+Assumptions!$C$60)-0.5*Assumptions!$C$61^2)+Assumptions!$C$61*((RAND()+RAND()+RAND()+RAND()+RAND()+RAND()+RAND()+RAND()+RAND()+RAND()+RAND()+RAND())-6))-1)+PT_Y5_MC!S67)</x:f>
        <x:v>765285.9700956369</x:v>
      </x:c>
      <x:c r="S290" s="16" t="n">
        <x:f>MAX(0,R290*(1+EXP((LN(1+Assumptions!$C$60)-0.5*Assumptions!$C$61^2)+Assumptions!$C$61*((RAND()+RAND()+RAND()+RAND()+RAND()+RAND()+RAND()+RAND()+RAND()+RAND()+RAND()+RAND())-6))-1)+PT_Y5_MC!T67)</x:f>
        <x:v>851437.412249838</x:v>
      </x:c>
      <x:c r="T290" s="16" t="n">
        <x:f>MAX(0,S290*(1+EXP((LN(1+Assumptions!$C$60)-0.5*Assumptions!$C$61^2)+Assumptions!$C$61*((RAND()+RAND()+RAND()+RAND()+RAND()+RAND()+RAND()+RAND()+RAND()+RAND()+RAND()+RAND())-6))-1)+PT_Y5_MC!U67)</x:f>
        <x:v>1076828.3630364407</x:v>
      </x:c>
      <x:c r="U290" s="16" t="n">
        <x:f>MAX(0,T290*(1+EXP((LN(1+Assumptions!$C$60)-0.5*Assumptions!$C$61^2)+Assumptions!$C$61*((RAND()+RAND()+RAND()+RAND()+RAND()+RAND()+RAND()+RAND()+RAND()+RAND()+RAND()+RAND())-6))-1)+PT_Y5_MC!V67)</x:f>
        <x:v>1277680.1554665398</x:v>
      </x:c>
      <x:c r="V290" s="16" t="n">
        <x:f>MAX(0,U290*(1+EXP((LN(1+Assumptions!$C$60)-0.5*Assumptions!$C$61^2)+Assumptions!$C$61*((RAND()+RAND()+RAND()+RAND()+RAND()+RAND()+RAND()+RAND()+RAND()+RAND()+RAND()+RAND())-6))-1)+PT_Y5_MC!W67)</x:f>
        <x:v>1234283.6522801982</x:v>
      </x:c>
      <x:c r="W290" s="16" t="n">
        <x:f>MAX(0,V290*(1+EXP((LN(1+Assumptions!$C$60)-0.5*Assumptions!$C$61^2)+Assumptions!$C$61*((RAND()+RAND()+RAND()+RAND()+RAND()+RAND()+RAND()+RAND()+RAND()+RAND()+RAND()+RAND())-6))-1)+PT_Y5_MC!X67)</x:f>
        <x:v>1159635.876668442</x:v>
      </x:c>
      <x:c r="X290" s="16" t="n">
        <x:f>MAX(0,W290*(1+EXP((LN(1+Assumptions!$C$60)-0.5*Assumptions!$C$61^2)+Assumptions!$C$61*((RAND()+RAND()+RAND()+RAND()+RAND()+RAND()+RAND()+RAND()+RAND()+RAND()+RAND()+RAND())-6))-1)+PT_Y5_MC!Y67)</x:f>
        <x:v>1059679.8267896099</x:v>
      </x:c>
      <x:c r="Y290" s="16" t="n">
        <x:f>MAX(0,X290*(1+EXP((LN(1+Assumptions!$C$60)-0.5*Assumptions!$C$61^2)+Assumptions!$C$61*((RAND()+RAND()+RAND()+RAND()+RAND()+RAND()+RAND()+RAND()+RAND()+RAND()+RAND()+RAND())-6))-1)+PT_Y5_MC!Z67)</x:f>
        <x:v>1108731.1513513275</x:v>
      </x:c>
      <x:c r="Z290" s="16" t="n">
        <x:f>MAX(0,Y290*(1+EXP((LN(1+Assumptions!$C$60)-0.5*Assumptions!$C$61^2)+Assumptions!$C$61*((RAND()+RAND()+RAND()+RAND()+RAND()+RAND()+RAND()+RAND()+RAND()+RAND()+RAND()+RAND())-6))-1)+PT_Y5_MC!AA67)</x:f>
        <x:v>1579165.564313694</x:v>
      </x:c>
      <x:c r="AA290" s="16" t="n">
        <x:f>MAX(0,Z290*(1+EXP((LN(1+Assumptions!$C$60)-0.5*Assumptions!$C$61^2)+Assumptions!$C$61*((RAND()+RAND()+RAND()+RAND()+RAND()+RAND()+RAND()+RAND()+RAND()+RAND()+RAND()+RAND())-6))-1)+PT_Y5_MC!AB67)</x:f>
        <x:v>1611013.3472481053</x:v>
      </x:c>
      <x:c r="AB290" s="16" t="n">
        <x:f>MAX(0,AA290*(1+EXP((LN(1+Assumptions!$C$60)-0.5*Assumptions!$C$61^2)+Assumptions!$C$61*((RAND()+RAND()+RAND()+RAND()+RAND()+RAND()+RAND()+RAND()+RAND()+RAND()+RAND()+RAND())-6))-1)+PT_Y5_MC!AC67)</x:f>
        <x:v>1115402.0283403934</x:v>
      </x:c>
      <x:c r="AC290" s="16" t="n">
        <x:f>MAX(0,AB290*(1+EXP((LN(1+Assumptions!$C$60)-0.5*Assumptions!$C$61^2)+Assumptions!$C$61*((RAND()+RAND()+RAND()+RAND()+RAND()+RAND()+RAND()+RAND()+RAND()+RAND()+RAND()+RAND())-6))-1)+PT_Y5_MC!AD67)</x:f>
        <x:v>1153543.3324794169</x:v>
      </x:c>
      <x:c r="AD290" s="16" t="n">
        <x:f>MAX(0,AC290*(1+EXP((LN(1+Assumptions!$C$60)-0.5*Assumptions!$C$61^2)+Assumptions!$C$61*((RAND()+RAND()+RAND()+RAND()+RAND()+RAND()+RAND()+RAND()+RAND()+RAND()+RAND()+RAND())-6))-1)+PT_Y5_MC!AE67)</x:f>
        <x:v>2111490.3568095667</x:v>
      </x:c>
      <x:c r="AE290" s="16" t="n">
        <x:f>MAX(0,AD290*(1+EXP((LN(1+Assumptions!$C$60)-0.5*Assumptions!$C$61^2)+Assumptions!$C$61*((RAND()+RAND()+RAND()+RAND()+RAND()+RAND()+RAND()+RAND()+RAND()+RAND()+RAND()+RAND())-6))-1)+PT_Y5_MC!AF67)</x:f>
        <x:v>2426889.540276637</x:v>
      </x:c>
      <x:c r="AF290" s="16" t="n">
        <x:f>MAX(0,AE290*(1+EXP((LN(1+Assumptions!$C$60)-0.5*Assumptions!$C$61^2)+Assumptions!$C$61*((RAND()+RAND()+RAND()+RAND()+RAND()+RAND()+RAND()+RAND()+RAND()+RAND()+RAND()+RAND())-6))-1)+PT_Y5_MC!AG67)</x:f>
        <x:v>2416151.098563686</x:v>
      </x:c>
    </x:row>
    <x:row r="291">
      <x:c r="A291" s="39">
        <x:v>287</x:v>
      </x:c>
      <x:c r="B291" s="16" t="n">
        <x:f>PT_Y5_MC!C68</x:f>
        <x:v>1029031.25</x:v>
      </x:c>
      <x:c r="C291" s="16" t="n">
        <x:f>MAX(0,B291*(1+EXP((LN(1+Assumptions!$C$60)-0.5*Assumptions!$C$61^2)+Assumptions!$C$61*((RAND()+RAND()+RAND()+RAND()+RAND()+RAND()+RAND()+RAND()+RAND()+RAND()+RAND()+RAND())-6))-1)+PT_Y5_MC!D67)</x:f>
        <x:v>1023586.15864554</x:v>
      </x:c>
      <x:c r="D291" s="16" t="n">
        <x:f>MAX(0,C291*(1+EXP((LN(1+Assumptions!$C$60)-0.5*Assumptions!$C$61^2)+Assumptions!$C$61*((RAND()+RAND()+RAND()+RAND()+RAND()+RAND()+RAND()+RAND()+RAND()+RAND()+RAND()+RAND())-6))-1)+PT_Y5_MC!E67)</x:f>
        <x:v>1166979.1422098388</x:v>
      </x:c>
      <x:c r="E291" s="16" t="n">
        <x:f>MAX(0,D291*(1+EXP((LN(1+Assumptions!$C$60)-0.5*Assumptions!$C$61^2)+Assumptions!$C$61*((RAND()+RAND()+RAND()+RAND()+RAND()+RAND()+RAND()+RAND()+RAND()+RAND()+RAND()+RAND())-6))-1)+PT_Y5_MC!F67)</x:f>
        <x:v>1561385.5561368214</x:v>
      </x:c>
      <x:c r="F291" s="16" t="n">
        <x:f>MAX(0,E291*(1+EXP((LN(1+Assumptions!$C$60)-0.5*Assumptions!$C$61^2)+Assumptions!$C$61*((RAND()+RAND()+RAND()+RAND()+RAND()+RAND()+RAND()+RAND()+RAND()+RAND()+RAND()+RAND())-6))-1)+PT_Y5_MC!G67)</x:f>
        <x:v>2150735.136845062</x:v>
      </x:c>
      <x:c r="G291" s="16" t="n">
        <x:f>MAX(0,F291*(1+EXP((LN(1+Assumptions!$C$60)-0.5*Assumptions!$C$61^2)+Assumptions!$C$61*((RAND()+RAND()+RAND()+RAND()+RAND()+RAND()+RAND()+RAND()+RAND()+RAND()+RAND()+RAND())-6))-1)+PT_Y5_MC!H67)</x:f>
        <x:v>2897029.5223140703</x:v>
      </x:c>
      <x:c r="H291" s="16" t="n">
        <x:f>MAX(0,G291*(1+EXP((LN(1+Assumptions!$C$60)-0.5*Assumptions!$C$61^2)+Assumptions!$C$61*((RAND()+RAND()+RAND()+RAND()+RAND()+RAND()+RAND()+RAND()+RAND()+RAND()+RAND()+RAND())-6))-1)+PT_Y5_MC!I67)</x:f>
        <x:v>3373819.7452185373</x:v>
      </x:c>
      <x:c r="I291" s="16" t="n">
        <x:f>MAX(0,H291*(1+EXP((LN(1+Assumptions!$C$60)-0.5*Assumptions!$C$61^2)+Assumptions!$C$61*((RAND()+RAND()+RAND()+RAND()+RAND()+RAND()+RAND()+RAND()+RAND()+RAND()+RAND()+RAND())-6))-1)+PT_Y5_MC!J67)</x:f>
        <x:v>3374343.0089088185</x:v>
      </x:c>
      <x:c r="J291" s="16" t="n">
        <x:f>MAX(0,I291*(1+EXP((LN(1+Assumptions!$C$60)-0.5*Assumptions!$C$61^2)+Assumptions!$C$61*((RAND()+RAND()+RAND()+RAND()+RAND()+RAND()+RAND()+RAND()+RAND()+RAND()+RAND()+RAND())-6))-1)+PT_Y5_MC!K67)</x:f>
        <x:v>3599623.706475649</x:v>
      </x:c>
      <x:c r="K291" s="16" t="n">
        <x:f>MAX(0,J291*(1+EXP((LN(1+Assumptions!$C$60)-0.5*Assumptions!$C$61^2)+Assumptions!$C$61*((RAND()+RAND()+RAND()+RAND()+RAND()+RAND()+RAND()+RAND()+RAND()+RAND()+RAND()+RAND())-6))-1)+PT_Y5_MC!L67)</x:f>
        <x:v>2820825.198548529</x:v>
      </x:c>
      <x:c r="L291" s="16" t="n">
        <x:f>MAX(0,K291*(1+EXP((LN(1+Assumptions!$C$60)-0.5*Assumptions!$C$61^2)+Assumptions!$C$61*((RAND()+RAND()+RAND()+RAND()+RAND()+RAND()+RAND()+RAND()+RAND()+RAND()+RAND()+RAND())-6))-1)+PT_Y5_MC!M67)</x:f>
        <x:v>3535897.262936455</x:v>
      </x:c>
      <x:c r="M291" s="16" t="n">
        <x:f>MAX(0,L291*(1+EXP((LN(1+Assumptions!$C$60)-0.5*Assumptions!$C$61^2)+Assumptions!$C$61*((RAND()+RAND()+RAND()+RAND()+RAND()+RAND()+RAND()+RAND()+RAND()+RAND()+RAND()+RAND())-6))-1)+PT_Y5_MC!N67)</x:f>
        <x:v>2667979.0882600406</x:v>
      </x:c>
      <x:c r="N291" s="16" t="n">
        <x:f>MAX(0,M291*(1+EXP((LN(1+Assumptions!$C$60)-0.5*Assumptions!$C$61^2)+Assumptions!$C$61*((RAND()+RAND()+RAND()+RAND()+RAND()+RAND()+RAND()+RAND()+RAND()+RAND()+RAND()+RAND())-6))-1)+PT_Y5_MC!O67)</x:f>
        <x:v>2420904.342678035</x:v>
      </x:c>
      <x:c r="O291" s="16" t="n">
        <x:f>MAX(0,N291*(1+EXP((LN(1+Assumptions!$C$60)-0.5*Assumptions!$C$61^2)+Assumptions!$C$61*((RAND()+RAND()+RAND()+RAND()+RAND()+RAND()+RAND()+RAND()+RAND()+RAND()+RAND()+RAND())-6))-1)+PT_Y5_MC!P67)</x:f>
        <x:v>2773820.8641089606</x:v>
      </x:c>
      <x:c r="P291" s="16" t="n">
        <x:f>MAX(0,O291*(1+EXP((LN(1+Assumptions!$C$60)-0.5*Assumptions!$C$61^2)+Assumptions!$C$61*((RAND()+RAND()+RAND()+RAND()+RAND()+RAND()+RAND()+RAND()+RAND()+RAND()+RAND()+RAND())-6))-1)+PT_Y5_MC!Q67)</x:f>
        <x:v>3770580.1739810435</x:v>
      </x:c>
      <x:c r="Q291" s="16" t="n">
        <x:f>MAX(0,P291*(1+EXP((LN(1+Assumptions!$C$60)-0.5*Assumptions!$C$61^2)+Assumptions!$C$61*((RAND()+RAND()+RAND()+RAND()+RAND()+RAND()+RAND()+RAND()+RAND()+RAND()+RAND()+RAND())-6))-1)+PT_Y5_MC!R67)</x:f>
        <x:v>3877043.7743888297</x:v>
      </x:c>
      <x:c r="R291" s="16" t="n">
        <x:f>MAX(0,Q291*(1+EXP((LN(1+Assumptions!$C$60)-0.5*Assumptions!$C$61^2)+Assumptions!$C$61*((RAND()+RAND()+RAND()+RAND()+RAND()+RAND()+RAND()+RAND()+RAND()+RAND()+RAND()+RAND())-6))-1)+PT_Y5_MC!S67)</x:f>
        <x:v>4614527.815973671</x:v>
      </x:c>
      <x:c r="S291" s="16" t="n">
        <x:f>MAX(0,R291*(1+EXP((LN(1+Assumptions!$C$60)-0.5*Assumptions!$C$61^2)+Assumptions!$C$61*((RAND()+RAND()+RAND()+RAND()+RAND()+RAND()+RAND()+RAND()+RAND()+RAND()+RAND()+RAND())-6))-1)+PT_Y5_MC!T67)</x:f>
        <x:v>5485779.261464964</x:v>
      </x:c>
      <x:c r="T291" s="16" t="n">
        <x:f>MAX(0,S291*(1+EXP((LN(1+Assumptions!$C$60)-0.5*Assumptions!$C$61^2)+Assumptions!$C$61*((RAND()+RAND()+RAND()+RAND()+RAND()+RAND()+RAND()+RAND()+RAND()+RAND()+RAND()+RAND())-6))-1)+PT_Y5_MC!U67)</x:f>
        <x:v>6279284.847500784</x:v>
      </x:c>
      <x:c r="U291" s="16" t="n">
        <x:f>MAX(0,T291*(1+EXP((LN(1+Assumptions!$C$60)-0.5*Assumptions!$C$61^2)+Assumptions!$C$61*((RAND()+RAND()+RAND()+RAND()+RAND()+RAND()+RAND()+RAND()+RAND()+RAND()+RAND()+RAND())-6))-1)+PT_Y5_MC!V67)</x:f>
        <x:v>7904344.272420201</x:v>
      </x:c>
      <x:c r="V291" s="16" t="n">
        <x:f>MAX(0,U291*(1+EXP((LN(1+Assumptions!$C$60)-0.5*Assumptions!$C$61^2)+Assumptions!$C$61*((RAND()+RAND()+RAND()+RAND()+RAND()+RAND()+RAND()+RAND()+RAND()+RAND()+RAND()+RAND())-6))-1)+PT_Y5_MC!W67)</x:f>
        <x:v>8938335.591099195</x:v>
      </x:c>
      <x:c r="W291" s="16" t="n">
        <x:f>MAX(0,V291*(1+EXP((LN(1+Assumptions!$C$60)-0.5*Assumptions!$C$61^2)+Assumptions!$C$61*((RAND()+RAND()+RAND()+RAND()+RAND()+RAND()+RAND()+RAND()+RAND()+RAND()+RAND()+RAND())-6))-1)+PT_Y5_MC!X67)</x:f>
        <x:v>10783347.257003408</x:v>
      </x:c>
      <x:c r="X291" s="16" t="n">
        <x:f>MAX(0,W291*(1+EXP((LN(1+Assumptions!$C$60)-0.5*Assumptions!$C$61^2)+Assumptions!$C$61*((RAND()+RAND()+RAND()+RAND()+RAND()+RAND()+RAND()+RAND()+RAND()+RAND()+RAND()+RAND())-6))-1)+PT_Y5_MC!Y67)</x:f>
        <x:v>11380144.852031432</x:v>
      </x:c>
      <x:c r="Y291" s="16" t="n">
        <x:f>MAX(0,X291*(1+EXP((LN(1+Assumptions!$C$60)-0.5*Assumptions!$C$61^2)+Assumptions!$C$61*((RAND()+RAND()+RAND()+RAND()+RAND()+RAND()+RAND()+RAND()+RAND()+RAND()+RAND()+RAND())-6))-1)+PT_Y5_MC!Z67)</x:f>
        <x:v>11976304.292695545</x:v>
      </x:c>
      <x:c r="Z291" s="16" t="n">
        <x:f>MAX(0,Y291*(1+EXP((LN(1+Assumptions!$C$60)-0.5*Assumptions!$C$61^2)+Assumptions!$C$61*((RAND()+RAND()+RAND()+RAND()+RAND()+RAND()+RAND()+RAND()+RAND()+RAND()+RAND()+RAND())-6))-1)+PT_Y5_MC!AA67)</x:f>
        <x:v>18474759.518778533</x:v>
      </x:c>
      <x:c r="AA291" s="16" t="n">
        <x:f>MAX(0,Z291*(1+EXP((LN(1+Assumptions!$C$60)-0.5*Assumptions!$C$61^2)+Assumptions!$C$61*((RAND()+RAND()+RAND()+RAND()+RAND()+RAND()+RAND()+RAND()+RAND()+RAND()+RAND()+RAND())-6))-1)+PT_Y5_MC!AB67)</x:f>
        <x:v>20361793.207818773</x:v>
      </x:c>
      <x:c r="AB291" s="16" t="n">
        <x:f>MAX(0,AA291*(1+EXP((LN(1+Assumptions!$C$60)-0.5*Assumptions!$C$61^2)+Assumptions!$C$61*((RAND()+RAND()+RAND()+RAND()+RAND()+RAND()+RAND()+RAND()+RAND()+RAND()+RAND()+RAND())-6))-1)+PT_Y5_MC!AC67)</x:f>
        <x:v>21010071.320292555</x:v>
      </x:c>
      <x:c r="AC291" s="16" t="n">
        <x:f>MAX(0,AB291*(1+EXP((LN(1+Assumptions!$C$60)-0.5*Assumptions!$C$61^2)+Assumptions!$C$61*((RAND()+RAND()+RAND()+RAND()+RAND()+RAND()+RAND()+RAND()+RAND()+RAND()+RAND()+RAND())-6))-1)+PT_Y5_MC!AD67)</x:f>
        <x:v>25860445.495277453</x:v>
      </x:c>
      <x:c r="AD291" s="16" t="n">
        <x:f>MAX(0,AC291*(1+EXP((LN(1+Assumptions!$C$60)-0.5*Assumptions!$C$61^2)+Assumptions!$C$61*((RAND()+RAND()+RAND()+RAND()+RAND()+RAND()+RAND()+RAND()+RAND()+RAND()+RAND()+RAND())-6))-1)+PT_Y5_MC!AE67)</x:f>
        <x:v>20599076.347218033</x:v>
      </x:c>
      <x:c r="AE291" s="16" t="n">
        <x:f>MAX(0,AD291*(1+EXP((LN(1+Assumptions!$C$60)-0.5*Assumptions!$C$61^2)+Assumptions!$C$61*((RAND()+RAND()+RAND()+RAND()+RAND()+RAND()+RAND()+RAND()+RAND()+RAND()+RAND()+RAND())-6))-1)+PT_Y5_MC!AF67)</x:f>
        <x:v>23678433.837569814</x:v>
      </x:c>
      <x:c r="AF291" s="16" t="n">
        <x:f>MAX(0,AE291*(1+EXP((LN(1+Assumptions!$C$60)-0.5*Assumptions!$C$61^2)+Assumptions!$C$61*((RAND()+RAND()+RAND()+RAND()+RAND()+RAND()+RAND()+RAND()+RAND()+RAND()+RAND()+RAND())-6))-1)+PT_Y5_MC!AG67)</x:f>
        <x:v>25124349.37334326</x:v>
      </x:c>
    </x:row>
    <x:row r="292">
      <x:c r="A292" s="39">
        <x:v>288</x:v>
      </x:c>
      <x:c r="B292" s="16" t="n">
        <x:f>PT_Y5_MC!C68</x:f>
        <x:v>1029031.25</x:v>
      </x:c>
      <x:c r="C292" s="16" t="n">
        <x:f>MAX(0,B292*(1+EXP((LN(1+Assumptions!$C$60)-0.5*Assumptions!$C$61^2)+Assumptions!$C$61*((RAND()+RAND()+RAND()+RAND()+RAND()+RAND()+RAND()+RAND()+RAND()+RAND()+RAND()+RAND())-6))-1)+PT_Y5_MC!D67)</x:f>
        <x:v>1062600.817826623</x:v>
      </x:c>
      <x:c r="D292" s="16" t="n">
        <x:f>MAX(0,C292*(1+EXP((LN(1+Assumptions!$C$60)-0.5*Assumptions!$C$61^2)+Assumptions!$C$61*((RAND()+RAND()+RAND()+RAND()+RAND()+RAND()+RAND()+RAND()+RAND()+RAND()+RAND()+RAND())-6))-1)+PT_Y5_MC!E67)</x:f>
        <x:v>1563103.767507201</x:v>
      </x:c>
      <x:c r="E292" s="16" t="n">
        <x:f>MAX(0,D292*(1+EXP((LN(1+Assumptions!$C$60)-0.5*Assumptions!$C$61^2)+Assumptions!$C$61*((RAND()+RAND()+RAND()+RAND()+RAND()+RAND()+RAND()+RAND()+RAND()+RAND()+RAND()+RAND())-6))-1)+PT_Y5_MC!F67)</x:f>
        <x:v>1489311.5529641802</x:v>
      </x:c>
      <x:c r="F292" s="16" t="n">
        <x:f>MAX(0,E292*(1+EXP((LN(1+Assumptions!$C$60)-0.5*Assumptions!$C$61^2)+Assumptions!$C$61*((RAND()+RAND()+RAND()+RAND()+RAND()+RAND()+RAND()+RAND()+RAND()+RAND()+RAND()+RAND())-6))-1)+PT_Y5_MC!G67)</x:f>
        <x:v>1690316.9073758244</x:v>
      </x:c>
      <x:c r="G292" s="16" t="n">
        <x:f>MAX(0,F292*(1+EXP((LN(1+Assumptions!$C$60)-0.5*Assumptions!$C$61^2)+Assumptions!$C$61*((RAND()+RAND()+RAND()+RAND()+RAND()+RAND()+RAND()+RAND()+RAND()+RAND()+RAND()+RAND())-6))-1)+PT_Y5_MC!H67)</x:f>
        <x:v>1411608.3934674547</x:v>
      </x:c>
      <x:c r="H292" s="16" t="n">
        <x:f>MAX(0,G292*(1+EXP((LN(1+Assumptions!$C$60)-0.5*Assumptions!$C$61^2)+Assumptions!$C$61*((RAND()+RAND()+RAND()+RAND()+RAND()+RAND()+RAND()+RAND()+RAND()+RAND()+RAND()+RAND())-6))-1)+PT_Y5_MC!I67)</x:f>
        <x:v>1416265.0343936288</x:v>
      </x:c>
      <x:c r="I292" s="16" t="n">
        <x:f>MAX(0,H292*(1+EXP((LN(1+Assumptions!$C$60)-0.5*Assumptions!$C$61^2)+Assumptions!$C$61*((RAND()+RAND()+RAND()+RAND()+RAND()+RAND()+RAND()+RAND()+RAND()+RAND()+RAND()+RAND())-6))-1)+PT_Y5_MC!J67)</x:f>
        <x:v>1318967.7511662522</x:v>
      </x:c>
      <x:c r="J292" s="16" t="n">
        <x:f>MAX(0,I292*(1+EXP((LN(1+Assumptions!$C$60)-0.5*Assumptions!$C$61^2)+Assumptions!$C$61*((RAND()+RAND()+RAND()+RAND()+RAND()+RAND()+RAND()+RAND()+RAND()+RAND()+RAND()+RAND())-6))-1)+PT_Y5_MC!K67)</x:f>
        <x:v>1657771.5458613425</x:v>
      </x:c>
      <x:c r="K292" s="16" t="n">
        <x:f>MAX(0,J292*(1+EXP((LN(1+Assumptions!$C$60)-0.5*Assumptions!$C$61^2)+Assumptions!$C$61*((RAND()+RAND()+RAND()+RAND()+RAND()+RAND()+RAND()+RAND()+RAND()+RAND()+RAND()+RAND())-6))-1)+PT_Y5_MC!L67)</x:f>
        <x:v>1491103.9714341457</x:v>
      </x:c>
      <x:c r="L292" s="16" t="n">
        <x:f>MAX(0,K292*(1+EXP((LN(1+Assumptions!$C$60)-0.5*Assumptions!$C$61^2)+Assumptions!$C$61*((RAND()+RAND()+RAND()+RAND()+RAND()+RAND()+RAND()+RAND()+RAND()+RAND()+RAND()+RAND())-6))-1)+PT_Y5_MC!M67)</x:f>
        <x:v>1501716.507738795</x:v>
      </x:c>
      <x:c r="M292" s="16" t="n">
        <x:f>MAX(0,L292*(1+EXP((LN(1+Assumptions!$C$60)-0.5*Assumptions!$C$61^2)+Assumptions!$C$61*((RAND()+RAND()+RAND()+RAND()+RAND()+RAND()+RAND()+RAND()+RAND()+RAND()+RAND()+RAND())-6))-1)+PT_Y5_MC!N67)</x:f>
        <x:v>1752125.961679005</x:v>
      </x:c>
      <x:c r="N292" s="16" t="n">
        <x:f>MAX(0,M292*(1+EXP((LN(1+Assumptions!$C$60)-0.5*Assumptions!$C$61^2)+Assumptions!$C$61*((RAND()+RAND()+RAND()+RAND()+RAND()+RAND()+RAND()+RAND()+RAND()+RAND()+RAND()+RAND())-6))-1)+PT_Y5_MC!O67)</x:f>
        <x:v>2101242.0869834214</x:v>
      </x:c>
      <x:c r="O292" s="16" t="n">
        <x:f>MAX(0,N292*(1+EXP((LN(1+Assumptions!$C$60)-0.5*Assumptions!$C$61^2)+Assumptions!$C$61*((RAND()+RAND()+RAND()+RAND()+RAND()+RAND()+RAND()+RAND()+RAND()+RAND()+RAND()+RAND())-6))-1)+PT_Y5_MC!P67)</x:f>
        <x:v>2633101.7910119854</x:v>
      </x:c>
      <x:c r="P292" s="16" t="n">
        <x:f>MAX(0,O292*(1+EXP((LN(1+Assumptions!$C$60)-0.5*Assumptions!$C$61^2)+Assumptions!$C$61*((RAND()+RAND()+RAND()+RAND()+RAND()+RAND()+RAND()+RAND()+RAND()+RAND()+RAND()+RAND())-6))-1)+PT_Y5_MC!Q67)</x:f>
        <x:v>3182924.0200020038</x:v>
      </x:c>
      <x:c r="Q292" s="16" t="n">
        <x:f>MAX(0,P292*(1+EXP((LN(1+Assumptions!$C$60)-0.5*Assumptions!$C$61^2)+Assumptions!$C$61*((RAND()+RAND()+RAND()+RAND()+RAND()+RAND()+RAND()+RAND()+RAND()+RAND()+RAND()+RAND())-6))-1)+PT_Y5_MC!R67)</x:f>
        <x:v>3043917.377381743</x:v>
      </x:c>
      <x:c r="R292" s="16" t="n">
        <x:f>MAX(0,Q292*(1+EXP((LN(1+Assumptions!$C$60)-0.5*Assumptions!$C$61^2)+Assumptions!$C$61*((RAND()+RAND()+RAND()+RAND()+RAND()+RAND()+RAND()+RAND()+RAND()+RAND()+RAND()+RAND())-6))-1)+PT_Y5_MC!S67)</x:f>
        <x:v>3097034.9245488453</x:v>
      </x:c>
      <x:c r="S292" s="16" t="n">
        <x:f>MAX(0,R292*(1+EXP((LN(1+Assumptions!$C$60)-0.5*Assumptions!$C$61^2)+Assumptions!$C$61*((RAND()+RAND()+RAND()+RAND()+RAND()+RAND()+RAND()+RAND()+RAND()+RAND()+RAND()+RAND())-6))-1)+PT_Y5_MC!T67)</x:f>
        <x:v>4225382.047795339</x:v>
      </x:c>
      <x:c r="T292" s="16" t="n">
        <x:f>MAX(0,S292*(1+EXP((LN(1+Assumptions!$C$60)-0.5*Assumptions!$C$61^2)+Assumptions!$C$61*((RAND()+RAND()+RAND()+RAND()+RAND()+RAND()+RAND()+RAND()+RAND()+RAND()+RAND()+RAND())-6))-1)+PT_Y5_MC!U67)</x:f>
        <x:v>4583252.646903366</x:v>
      </x:c>
      <x:c r="U292" s="16" t="n">
        <x:f>MAX(0,T292*(1+EXP((LN(1+Assumptions!$C$60)-0.5*Assumptions!$C$61^2)+Assumptions!$C$61*((RAND()+RAND()+RAND()+RAND()+RAND()+RAND()+RAND()+RAND()+RAND()+RAND()+RAND()+RAND())-6))-1)+PT_Y5_MC!V67)</x:f>
        <x:v>4916516.961524568</x:v>
      </x:c>
      <x:c r="V292" s="16" t="n">
        <x:f>MAX(0,U292*(1+EXP((LN(1+Assumptions!$C$60)-0.5*Assumptions!$C$61^2)+Assumptions!$C$61*((RAND()+RAND()+RAND()+RAND()+RAND()+RAND()+RAND()+RAND()+RAND()+RAND()+RAND()+RAND())-6))-1)+PT_Y5_MC!W67)</x:f>
        <x:v>5155569.020959958</x:v>
      </x:c>
      <x:c r="W292" s="16" t="n">
        <x:f>MAX(0,V292*(1+EXP((LN(1+Assumptions!$C$60)-0.5*Assumptions!$C$61^2)+Assumptions!$C$61*((RAND()+RAND()+RAND()+RAND()+RAND()+RAND()+RAND()+RAND()+RAND()+RAND()+RAND()+RAND())-6))-1)+PT_Y5_MC!X67)</x:f>
        <x:v>6087469.406722984</x:v>
      </x:c>
      <x:c r="X292" s="16" t="n">
        <x:f>MAX(0,W292*(1+EXP((LN(1+Assumptions!$C$60)-0.5*Assumptions!$C$61^2)+Assumptions!$C$61*((RAND()+RAND()+RAND()+RAND()+RAND()+RAND()+RAND()+RAND()+RAND()+RAND()+RAND()+RAND())-6))-1)+PT_Y5_MC!Y67)</x:f>
        <x:v>6923436.33824189</x:v>
      </x:c>
      <x:c r="Y292" s="16" t="n">
        <x:f>MAX(0,X292*(1+EXP((LN(1+Assumptions!$C$60)-0.5*Assumptions!$C$61^2)+Assumptions!$C$61*((RAND()+RAND()+RAND()+RAND()+RAND()+RAND()+RAND()+RAND()+RAND()+RAND()+RAND()+RAND())-6))-1)+PT_Y5_MC!Z67)</x:f>
        <x:v>8886498.085870747</x:v>
      </x:c>
      <x:c r="Z292" s="16" t="n">
        <x:f>MAX(0,Y292*(1+EXP((LN(1+Assumptions!$C$60)-0.5*Assumptions!$C$61^2)+Assumptions!$C$61*((RAND()+RAND()+RAND()+RAND()+RAND()+RAND()+RAND()+RAND()+RAND()+RAND()+RAND()+RAND())-6))-1)+PT_Y5_MC!AA67)</x:f>
        <x:v>9688320.658162242</x:v>
      </x:c>
      <x:c r="AA292" s="16" t="n">
        <x:f>MAX(0,Z292*(1+EXP((LN(1+Assumptions!$C$60)-0.5*Assumptions!$C$61^2)+Assumptions!$C$61*((RAND()+RAND()+RAND()+RAND()+RAND()+RAND()+RAND()+RAND()+RAND()+RAND()+RAND()+RAND())-6))-1)+PT_Y5_MC!AB67)</x:f>
        <x:v>12223135.10912201</x:v>
      </x:c>
      <x:c r="AB292" s="16" t="n">
        <x:f>MAX(0,AA292*(1+EXP((LN(1+Assumptions!$C$60)-0.5*Assumptions!$C$61^2)+Assumptions!$C$61*((RAND()+RAND()+RAND()+RAND()+RAND()+RAND()+RAND()+RAND()+RAND()+RAND()+RAND()+RAND())-6))-1)+PT_Y5_MC!AC67)</x:f>
        <x:v>8898403.54810442</x:v>
      </x:c>
      <x:c r="AC292" s="16" t="n">
        <x:f>MAX(0,AB292*(1+EXP((LN(1+Assumptions!$C$60)-0.5*Assumptions!$C$61^2)+Assumptions!$C$61*((RAND()+RAND()+RAND()+RAND()+RAND()+RAND()+RAND()+RAND()+RAND()+RAND()+RAND()+RAND())-6))-1)+PT_Y5_MC!AD67)</x:f>
        <x:v>11678674.291058876</x:v>
      </x:c>
      <x:c r="AD292" s="16" t="n">
        <x:f>MAX(0,AC292*(1+EXP((LN(1+Assumptions!$C$60)-0.5*Assumptions!$C$61^2)+Assumptions!$C$61*((RAND()+RAND()+RAND()+RAND()+RAND()+RAND()+RAND()+RAND()+RAND()+RAND()+RAND()+RAND())-6))-1)+PT_Y5_MC!AE67)</x:f>
        <x:v>11885694.366905415</x:v>
      </x:c>
      <x:c r="AE292" s="16" t="n">
        <x:f>MAX(0,AD292*(1+EXP((LN(1+Assumptions!$C$60)-0.5*Assumptions!$C$61^2)+Assumptions!$C$61*((RAND()+RAND()+RAND()+RAND()+RAND()+RAND()+RAND()+RAND()+RAND()+RAND()+RAND()+RAND())-6))-1)+PT_Y5_MC!AF67)</x:f>
        <x:v>14130604.561332256</x:v>
      </x:c>
      <x:c r="AF292" s="16" t="n">
        <x:f>MAX(0,AE292*(1+EXP((LN(1+Assumptions!$C$60)-0.5*Assumptions!$C$61^2)+Assumptions!$C$61*((RAND()+RAND()+RAND()+RAND()+RAND()+RAND()+RAND()+RAND()+RAND()+RAND()+RAND()+RAND())-6))-1)+PT_Y5_MC!AG67)</x:f>
        <x:v>15574360.153003404</x:v>
      </x:c>
    </x:row>
    <x:row r="293">
      <x:c r="A293" s="39">
        <x:v>289</x:v>
      </x:c>
      <x:c r="B293" s="16" t="n">
        <x:f>PT_Y5_MC!C68</x:f>
        <x:v>1029031.25</x:v>
      </x:c>
      <x:c r="C293" s="16" t="n">
        <x:f>MAX(0,B293*(1+EXP((LN(1+Assumptions!$C$60)-0.5*Assumptions!$C$61^2)+Assumptions!$C$61*((RAND()+RAND()+RAND()+RAND()+RAND()+RAND()+RAND()+RAND()+RAND()+RAND()+RAND()+RAND())-6))-1)+PT_Y5_MC!D67)</x:f>
        <x:v>1104985.8304038928</x:v>
      </x:c>
      <x:c r="D293" s="16" t="n">
        <x:f>MAX(0,C293*(1+EXP((LN(1+Assumptions!$C$60)-0.5*Assumptions!$C$61^2)+Assumptions!$C$61*((RAND()+RAND()+RAND()+RAND()+RAND()+RAND()+RAND()+RAND()+RAND()+RAND()+RAND()+RAND())-6))-1)+PT_Y5_MC!E67)</x:f>
        <x:v>1339664.4446663354</x:v>
      </x:c>
      <x:c r="E293" s="16" t="n">
        <x:f>MAX(0,D293*(1+EXP((LN(1+Assumptions!$C$60)-0.5*Assumptions!$C$61^2)+Assumptions!$C$61*((RAND()+RAND()+RAND()+RAND()+RAND()+RAND()+RAND()+RAND()+RAND()+RAND()+RAND()+RAND())-6))-1)+PT_Y5_MC!F67)</x:f>
        <x:v>1506072.4319444157</x:v>
      </x:c>
      <x:c r="F293" s="16" t="n">
        <x:f>MAX(0,E293*(1+EXP((LN(1+Assumptions!$C$60)-0.5*Assumptions!$C$61^2)+Assumptions!$C$61*((RAND()+RAND()+RAND()+RAND()+RAND()+RAND()+RAND()+RAND()+RAND()+RAND()+RAND()+RAND())-6))-1)+PT_Y5_MC!G67)</x:f>
        <x:v>1276909.1321144912</x:v>
      </x:c>
      <x:c r="G293" s="16" t="n">
        <x:f>MAX(0,F293*(1+EXP((LN(1+Assumptions!$C$60)-0.5*Assumptions!$C$61^2)+Assumptions!$C$61*((RAND()+RAND()+RAND()+RAND()+RAND()+RAND()+RAND()+RAND()+RAND()+RAND()+RAND()+RAND())-6))-1)+PT_Y5_MC!H67)</x:f>
        <x:v>1922747.3897450815</x:v>
      </x:c>
      <x:c r="H293" s="16" t="n">
        <x:f>MAX(0,G293*(1+EXP((LN(1+Assumptions!$C$60)-0.5*Assumptions!$C$61^2)+Assumptions!$C$61*((RAND()+RAND()+RAND()+RAND()+RAND()+RAND()+RAND()+RAND()+RAND()+RAND()+RAND()+RAND())-6))-1)+PT_Y5_MC!I67)</x:f>
        <x:v>1706412.6788061005</x:v>
      </x:c>
      <x:c r="I293" s="16" t="n">
        <x:f>MAX(0,H293*(1+EXP((LN(1+Assumptions!$C$60)-0.5*Assumptions!$C$61^2)+Assumptions!$C$61*((RAND()+RAND()+RAND()+RAND()+RAND()+RAND()+RAND()+RAND()+RAND()+RAND()+RAND()+RAND())-6))-1)+PT_Y5_MC!J67)</x:f>
        <x:v>2223664.8216035385</x:v>
      </x:c>
      <x:c r="J293" s="16" t="n">
        <x:f>MAX(0,I293*(1+EXP((LN(1+Assumptions!$C$60)-0.5*Assumptions!$C$61^2)+Assumptions!$C$61*((RAND()+RAND()+RAND()+RAND()+RAND()+RAND()+RAND()+RAND()+RAND()+RAND()+RAND()+RAND())-6))-1)+PT_Y5_MC!K67)</x:f>
        <x:v>3218872.8626348237</x:v>
      </x:c>
      <x:c r="K293" s="16" t="n">
        <x:f>MAX(0,J293*(1+EXP((LN(1+Assumptions!$C$60)-0.5*Assumptions!$C$61^2)+Assumptions!$C$61*((RAND()+RAND()+RAND()+RAND()+RAND()+RAND()+RAND()+RAND()+RAND()+RAND()+RAND()+RAND())-6))-1)+PT_Y5_MC!L67)</x:f>
        <x:v>3697524.755429041</x:v>
      </x:c>
      <x:c r="L293" s="16" t="n">
        <x:f>MAX(0,K293*(1+EXP((LN(1+Assumptions!$C$60)-0.5*Assumptions!$C$61^2)+Assumptions!$C$61*((RAND()+RAND()+RAND()+RAND()+RAND()+RAND()+RAND()+RAND()+RAND()+RAND()+RAND()+RAND())-6))-1)+PT_Y5_MC!M67)</x:f>
        <x:v>2788994.7166049294</x:v>
      </x:c>
      <x:c r="M293" s="16" t="n">
        <x:f>MAX(0,L293*(1+EXP((LN(1+Assumptions!$C$60)-0.5*Assumptions!$C$61^2)+Assumptions!$C$61*((RAND()+RAND()+RAND()+RAND()+RAND()+RAND()+RAND()+RAND()+RAND()+RAND()+RAND()+RAND())-6))-1)+PT_Y5_MC!N67)</x:f>
        <x:v>3686200.5278883995</x:v>
      </x:c>
      <x:c r="N293" s="16" t="n">
        <x:f>MAX(0,M293*(1+EXP((LN(1+Assumptions!$C$60)-0.5*Assumptions!$C$61^2)+Assumptions!$C$61*((RAND()+RAND()+RAND()+RAND()+RAND()+RAND()+RAND()+RAND()+RAND()+RAND()+RAND()+RAND())-6))-1)+PT_Y5_MC!O67)</x:f>
        <x:v>4141003.5495086582</x:v>
      </x:c>
      <x:c r="O293" s="16" t="n">
        <x:f>MAX(0,N293*(1+EXP((LN(1+Assumptions!$C$60)-0.5*Assumptions!$C$61^2)+Assumptions!$C$61*((RAND()+RAND()+RAND()+RAND()+RAND()+RAND()+RAND()+RAND()+RAND()+RAND()+RAND()+RAND())-6))-1)+PT_Y5_MC!P67)</x:f>
        <x:v>3525815.6510473997</x:v>
      </x:c>
      <x:c r="P293" s="16" t="n">
        <x:f>MAX(0,O293*(1+EXP((LN(1+Assumptions!$C$60)-0.5*Assumptions!$C$61^2)+Assumptions!$C$61*((RAND()+RAND()+RAND()+RAND()+RAND()+RAND()+RAND()+RAND()+RAND()+RAND()+RAND()+RAND())-6))-1)+PT_Y5_MC!Q67)</x:f>
        <x:v>4101353.2688480485</x:v>
      </x:c>
      <x:c r="Q293" s="16" t="n">
        <x:f>MAX(0,P293*(1+EXP((LN(1+Assumptions!$C$60)-0.5*Assumptions!$C$61^2)+Assumptions!$C$61*((RAND()+RAND()+RAND()+RAND()+RAND()+RAND()+RAND()+RAND()+RAND()+RAND()+RAND()+RAND())-6))-1)+PT_Y5_MC!R67)</x:f>
        <x:v>4094556.2888971036</x:v>
      </x:c>
      <x:c r="R293" s="16" t="n">
        <x:f>MAX(0,Q293*(1+EXP((LN(1+Assumptions!$C$60)-0.5*Assumptions!$C$61^2)+Assumptions!$C$61*((RAND()+RAND()+RAND()+RAND()+RAND()+RAND()+RAND()+RAND()+RAND()+RAND()+RAND()+RAND())-6))-1)+PT_Y5_MC!S67)</x:f>
        <x:v>3963754.123843972</x:v>
      </x:c>
      <x:c r="S293" s="16" t="n">
        <x:f>MAX(0,R293*(1+EXP((LN(1+Assumptions!$C$60)-0.5*Assumptions!$C$61^2)+Assumptions!$C$61*((RAND()+RAND()+RAND()+RAND()+RAND()+RAND()+RAND()+RAND()+RAND()+RAND()+RAND()+RAND())-6))-1)+PT_Y5_MC!T67)</x:f>
        <x:v>4018463.0993793304</x:v>
      </x:c>
      <x:c r="T293" s="16" t="n">
        <x:f>MAX(0,S293*(1+EXP((LN(1+Assumptions!$C$60)-0.5*Assumptions!$C$61^2)+Assumptions!$C$61*((RAND()+RAND()+RAND()+RAND()+RAND()+RAND()+RAND()+RAND()+RAND()+RAND()+RAND()+RAND())-6))-1)+PT_Y5_MC!U67)</x:f>
        <x:v>4075564.9209265136</x:v>
      </x:c>
      <x:c r="U293" s="16" t="n">
        <x:f>MAX(0,T293*(1+EXP((LN(1+Assumptions!$C$60)-0.5*Assumptions!$C$61^2)+Assumptions!$C$61*((RAND()+RAND()+RAND()+RAND()+RAND()+RAND()+RAND()+RAND()+RAND()+RAND()+RAND()+RAND())-6))-1)+PT_Y5_MC!V67)</x:f>
        <x:v>3925102.9610329247</x:v>
      </x:c>
      <x:c r="V293" s="16" t="n">
        <x:f>MAX(0,U293*(1+EXP((LN(1+Assumptions!$C$60)-0.5*Assumptions!$C$61^2)+Assumptions!$C$61*((RAND()+RAND()+RAND()+RAND()+RAND()+RAND()+RAND()+RAND()+RAND()+RAND()+RAND()+RAND())-6))-1)+PT_Y5_MC!W67)</x:f>
        <x:v>3888522.160121802</x:v>
      </x:c>
      <x:c r="W293" s="16" t="n">
        <x:f>MAX(0,V293*(1+EXP((LN(1+Assumptions!$C$60)-0.5*Assumptions!$C$61^2)+Assumptions!$C$61*((RAND()+RAND()+RAND()+RAND()+RAND()+RAND()+RAND()+RAND()+RAND()+RAND()+RAND()+RAND())-6))-1)+PT_Y5_MC!X67)</x:f>
        <x:v>4033033.4912522566</x:v>
      </x:c>
      <x:c r="X293" s="16" t="n">
        <x:f>MAX(0,W293*(1+EXP((LN(1+Assumptions!$C$60)-0.5*Assumptions!$C$61^2)+Assumptions!$C$61*((RAND()+RAND()+RAND()+RAND()+RAND()+RAND()+RAND()+RAND()+RAND()+RAND()+RAND()+RAND())-6))-1)+PT_Y5_MC!Y67)</x:f>
        <x:v>3606910.982261897</x:v>
      </x:c>
      <x:c r="Y293" s="16" t="n">
        <x:f>MAX(0,X293*(1+EXP((LN(1+Assumptions!$C$60)-0.5*Assumptions!$C$61^2)+Assumptions!$C$61*((RAND()+RAND()+RAND()+RAND()+RAND()+RAND()+RAND()+RAND()+RAND()+RAND()+RAND()+RAND())-6))-1)+PT_Y5_MC!Z67)</x:f>
        <x:v>3687901.223096387</x:v>
      </x:c>
      <x:c r="Z293" s="16" t="n">
        <x:f>MAX(0,Y293*(1+EXP((LN(1+Assumptions!$C$60)-0.5*Assumptions!$C$61^2)+Assumptions!$C$61*((RAND()+RAND()+RAND()+RAND()+RAND()+RAND()+RAND()+RAND()+RAND()+RAND()+RAND()+RAND())-6))-1)+PT_Y5_MC!AA67)</x:f>
        <x:v>4071827.512807434</x:v>
      </x:c>
      <x:c r="AA293" s="16" t="n">
        <x:f>MAX(0,Z293*(1+EXP((LN(1+Assumptions!$C$60)-0.5*Assumptions!$C$61^2)+Assumptions!$C$61*((RAND()+RAND()+RAND()+RAND()+RAND()+RAND()+RAND()+RAND()+RAND()+RAND()+RAND()+RAND())-6))-1)+PT_Y5_MC!AB67)</x:f>
        <x:v>4768999.659805971</x:v>
      </x:c>
      <x:c r="AB293" s="16" t="n">
        <x:f>MAX(0,AA293*(1+EXP((LN(1+Assumptions!$C$60)-0.5*Assumptions!$C$61^2)+Assumptions!$C$61*((RAND()+RAND()+RAND()+RAND()+RAND()+RAND()+RAND()+RAND()+RAND()+RAND()+RAND()+RAND())-6))-1)+PT_Y5_MC!AC67)</x:f>
        <x:v>4938828.8033235995</x:v>
      </x:c>
      <x:c r="AC293" s="16" t="n">
        <x:f>MAX(0,AB293*(1+EXP((LN(1+Assumptions!$C$60)-0.5*Assumptions!$C$61^2)+Assumptions!$C$61*((RAND()+RAND()+RAND()+RAND()+RAND()+RAND()+RAND()+RAND()+RAND()+RAND()+RAND()+RAND())-6))-1)+PT_Y5_MC!AD67)</x:f>
        <x:v>5352104.028616992</x:v>
      </x:c>
      <x:c r="AD293" s="16" t="n">
        <x:f>MAX(0,AC293*(1+EXP((LN(1+Assumptions!$C$60)-0.5*Assumptions!$C$61^2)+Assumptions!$C$61*((RAND()+RAND()+RAND()+RAND()+RAND()+RAND()+RAND()+RAND()+RAND()+RAND()+RAND()+RAND())-6))-1)+PT_Y5_MC!AE67)</x:f>
        <x:v>4387810.468572004</x:v>
      </x:c>
      <x:c r="AE293" s="16" t="n">
        <x:f>MAX(0,AD293*(1+EXP((LN(1+Assumptions!$C$60)-0.5*Assumptions!$C$61^2)+Assumptions!$C$61*((RAND()+RAND()+RAND()+RAND()+RAND()+RAND()+RAND()+RAND()+RAND()+RAND()+RAND()+RAND())-6))-1)+PT_Y5_MC!AF67)</x:f>
        <x:v>4607425.107662652</x:v>
      </x:c>
      <x:c r="AF293" s="16" t="n">
        <x:f>MAX(0,AE293*(1+EXP((LN(1+Assumptions!$C$60)-0.5*Assumptions!$C$61^2)+Assumptions!$C$61*((RAND()+RAND()+RAND()+RAND()+RAND()+RAND()+RAND()+RAND()+RAND()+RAND()+RAND()+RAND())-6))-1)+PT_Y5_MC!AG67)</x:f>
        <x:v>5664878.373102795</x:v>
      </x:c>
    </x:row>
    <x:row r="294">
      <x:c r="A294" s="39">
        <x:v>290</x:v>
      </x:c>
      <x:c r="B294" s="16" t="n">
        <x:f>PT_Y5_MC!C68</x:f>
        <x:v>1029031.25</x:v>
      </x:c>
      <x:c r="C294" s="16" t="n">
        <x:f>MAX(0,B294*(1+EXP((LN(1+Assumptions!$C$60)-0.5*Assumptions!$C$61^2)+Assumptions!$C$61*((RAND()+RAND()+RAND()+RAND()+RAND()+RAND()+RAND()+RAND()+RAND()+RAND()+RAND()+RAND())-6))-1)+PT_Y5_MC!D67)</x:f>
        <x:v>953958.3898719519</x:v>
      </x:c>
      <x:c r="D294" s="16" t="n">
        <x:f>MAX(0,C294*(1+EXP((LN(1+Assumptions!$C$60)-0.5*Assumptions!$C$61^2)+Assumptions!$C$61*((RAND()+RAND()+RAND()+RAND()+RAND()+RAND()+RAND()+RAND()+RAND()+RAND()+RAND()+RAND())-6))-1)+PT_Y5_MC!E67)</x:f>
        <x:v>882003.266554144</x:v>
      </x:c>
      <x:c r="E294" s="16" t="n">
        <x:f>MAX(0,D294*(1+EXP((LN(1+Assumptions!$C$60)-0.5*Assumptions!$C$61^2)+Assumptions!$C$61*((RAND()+RAND()+RAND()+RAND()+RAND()+RAND()+RAND()+RAND()+RAND()+RAND()+RAND()+RAND())-6))-1)+PT_Y5_MC!F67)</x:f>
        <x:v>888123.7854482367</x:v>
      </x:c>
      <x:c r="F294" s="16" t="n">
        <x:f>MAX(0,E294*(1+EXP((LN(1+Assumptions!$C$60)-0.5*Assumptions!$C$61^2)+Assumptions!$C$61*((RAND()+RAND()+RAND()+RAND()+RAND()+RAND()+RAND()+RAND()+RAND()+RAND()+RAND()+RAND())-6))-1)+PT_Y5_MC!G67)</x:f>
        <x:v>1125230.7691334428</x:v>
      </x:c>
      <x:c r="G294" s="16" t="n">
        <x:f>MAX(0,F294*(1+EXP((LN(1+Assumptions!$C$60)-0.5*Assumptions!$C$61^2)+Assumptions!$C$61*((RAND()+RAND()+RAND()+RAND()+RAND()+RAND()+RAND()+RAND()+RAND()+RAND()+RAND()+RAND())-6))-1)+PT_Y5_MC!H67)</x:f>
        <x:v>1028086.3435426721</x:v>
      </x:c>
      <x:c r="H294" s="16" t="n">
        <x:f>MAX(0,G294*(1+EXP((LN(1+Assumptions!$C$60)-0.5*Assumptions!$C$61^2)+Assumptions!$C$61*((RAND()+RAND()+RAND()+RAND()+RAND()+RAND()+RAND()+RAND()+RAND()+RAND()+RAND()+RAND())-6))-1)+PT_Y5_MC!I67)</x:f>
        <x:v>886183.4410332154</x:v>
      </x:c>
      <x:c r="I294" s="16" t="n">
        <x:f>MAX(0,H294*(1+EXP((LN(1+Assumptions!$C$60)-0.5*Assumptions!$C$61^2)+Assumptions!$C$61*((RAND()+RAND()+RAND()+RAND()+RAND()+RAND()+RAND()+RAND()+RAND()+RAND()+RAND()+RAND())-6))-1)+PT_Y5_MC!J67)</x:f>
        <x:v>971682.5192532928</x:v>
      </x:c>
      <x:c r="J294" s="16" t="n">
        <x:f>MAX(0,I294*(1+EXP((LN(1+Assumptions!$C$60)-0.5*Assumptions!$C$61^2)+Assumptions!$C$61*((RAND()+RAND()+RAND()+RAND()+RAND()+RAND()+RAND()+RAND()+RAND()+RAND()+RAND()+RAND())-6))-1)+PT_Y5_MC!K67)</x:f>
        <x:v>908686.2727738187</x:v>
      </x:c>
      <x:c r="K294" s="16" t="n">
        <x:f>MAX(0,J294*(1+EXP((LN(1+Assumptions!$C$60)-0.5*Assumptions!$C$61^2)+Assumptions!$C$61*((RAND()+RAND()+RAND()+RAND()+RAND()+RAND()+RAND()+RAND()+RAND()+RAND()+RAND()+RAND())-6))-1)+PT_Y5_MC!L67)</x:f>
        <x:v>736416.2785565048</x:v>
      </x:c>
      <x:c r="L294" s="16" t="n">
        <x:f>MAX(0,K294*(1+EXP((LN(1+Assumptions!$C$60)-0.5*Assumptions!$C$61^2)+Assumptions!$C$61*((RAND()+RAND()+RAND()+RAND()+RAND()+RAND()+RAND()+RAND()+RAND()+RAND()+RAND()+RAND())-6))-1)+PT_Y5_MC!M67)</x:f>
        <x:v>771701.9838987943</x:v>
      </x:c>
      <x:c r="M294" s="16" t="n">
        <x:f>MAX(0,L294*(1+EXP((LN(1+Assumptions!$C$60)-0.5*Assumptions!$C$61^2)+Assumptions!$C$61*((RAND()+RAND()+RAND()+RAND()+RAND()+RAND()+RAND()+RAND()+RAND()+RAND()+RAND()+RAND())-6))-1)+PT_Y5_MC!N67)</x:f>
        <x:v>793432.0247729738</x:v>
      </x:c>
      <x:c r="N294" s="16" t="n">
        <x:f>MAX(0,M294*(1+EXP((LN(1+Assumptions!$C$60)-0.5*Assumptions!$C$61^2)+Assumptions!$C$61*((RAND()+RAND()+RAND()+RAND()+RAND()+RAND()+RAND()+RAND()+RAND()+RAND()+RAND()+RAND())-6))-1)+PT_Y5_MC!O67)</x:f>
        <x:v>579719.1885636571</x:v>
      </x:c>
      <x:c r="O294" s="16" t="n">
        <x:f>MAX(0,N294*(1+EXP((LN(1+Assumptions!$C$60)-0.5*Assumptions!$C$61^2)+Assumptions!$C$61*((RAND()+RAND()+RAND()+RAND()+RAND()+RAND()+RAND()+RAND()+RAND()+RAND()+RAND()+RAND())-6))-1)+PT_Y5_MC!P67)</x:f>
        <x:v>831234.2185698929</x:v>
      </x:c>
      <x:c r="P294" s="16" t="n">
        <x:f>MAX(0,O294*(1+EXP((LN(1+Assumptions!$C$60)-0.5*Assumptions!$C$61^2)+Assumptions!$C$61*((RAND()+RAND()+RAND()+RAND()+RAND()+RAND()+RAND()+RAND()+RAND()+RAND()+RAND()+RAND())-6))-1)+PT_Y5_MC!Q67)</x:f>
        <x:v>1014825.6421996678</x:v>
      </x:c>
      <x:c r="Q294" s="16" t="n">
        <x:f>MAX(0,P294*(1+EXP((LN(1+Assumptions!$C$60)-0.5*Assumptions!$C$61^2)+Assumptions!$C$61*((RAND()+RAND()+RAND()+RAND()+RAND()+RAND()+RAND()+RAND()+RAND()+RAND()+RAND()+RAND())-6))-1)+PT_Y5_MC!R67)</x:f>
        <x:v>1207308.5960420063</x:v>
      </x:c>
      <x:c r="R294" s="16" t="n">
        <x:f>MAX(0,Q294*(1+EXP((LN(1+Assumptions!$C$60)-0.5*Assumptions!$C$61^2)+Assumptions!$C$61*((RAND()+RAND()+RAND()+RAND()+RAND()+RAND()+RAND()+RAND()+RAND()+RAND()+RAND()+RAND())-6))-1)+PT_Y5_MC!S67)</x:f>
        <x:v>1061846.1673628232</x:v>
      </x:c>
      <x:c r="S294" s="16" t="n">
        <x:f>MAX(0,R294*(1+EXP((LN(1+Assumptions!$C$60)-0.5*Assumptions!$C$61^2)+Assumptions!$C$61*((RAND()+RAND()+RAND()+RAND()+RAND()+RAND()+RAND()+RAND()+RAND()+RAND()+RAND()+RAND())-6))-1)+PT_Y5_MC!T67)</x:f>
        <x:v>1182736.409753229</x:v>
      </x:c>
      <x:c r="T294" s="16" t="n">
        <x:f>MAX(0,S294*(1+EXP((LN(1+Assumptions!$C$60)-0.5*Assumptions!$C$61^2)+Assumptions!$C$61*((RAND()+RAND()+RAND()+RAND()+RAND()+RAND()+RAND()+RAND()+RAND()+RAND()+RAND()+RAND())-6))-1)+PT_Y5_MC!U67)</x:f>
        <x:v>1576336.4663041763</x:v>
      </x:c>
      <x:c r="U294" s="16" t="n">
        <x:f>MAX(0,T294*(1+EXP((LN(1+Assumptions!$C$60)-0.5*Assumptions!$C$61^2)+Assumptions!$C$61*((RAND()+RAND()+RAND()+RAND()+RAND()+RAND()+RAND()+RAND()+RAND()+RAND()+RAND()+RAND())-6))-1)+PT_Y5_MC!V67)</x:f>
        <x:v>1805080.3488306978</x:v>
      </x:c>
      <x:c r="V294" s="16" t="n">
        <x:f>MAX(0,U294*(1+EXP((LN(1+Assumptions!$C$60)-0.5*Assumptions!$C$61^2)+Assumptions!$C$61*((RAND()+RAND()+RAND()+RAND()+RAND()+RAND()+RAND()+RAND()+RAND()+RAND()+RAND()+RAND())-6))-1)+PT_Y5_MC!W67)</x:f>
        <x:v>1852474.4903554847</x:v>
      </x:c>
      <x:c r="W294" s="16" t="n">
        <x:f>MAX(0,V294*(1+EXP((LN(1+Assumptions!$C$60)-0.5*Assumptions!$C$61^2)+Assumptions!$C$61*((RAND()+RAND()+RAND()+RAND()+RAND()+RAND()+RAND()+RAND()+RAND()+RAND()+RAND()+RAND())-6))-1)+PT_Y5_MC!X67)</x:f>
        <x:v>1962238.290190183</x:v>
      </x:c>
      <x:c r="X294" s="16" t="n">
        <x:f>MAX(0,W294*(1+EXP((LN(1+Assumptions!$C$60)-0.5*Assumptions!$C$61^2)+Assumptions!$C$61*((RAND()+RAND()+RAND()+RAND()+RAND()+RAND()+RAND()+RAND()+RAND()+RAND()+RAND()+RAND())-6))-1)+PT_Y5_MC!Y67)</x:f>
        <x:v>2396157.7557295477</x:v>
      </x:c>
      <x:c r="Y294" s="16" t="n">
        <x:f>MAX(0,X294*(1+EXP((LN(1+Assumptions!$C$60)-0.5*Assumptions!$C$61^2)+Assumptions!$C$61*((RAND()+RAND()+RAND()+RAND()+RAND()+RAND()+RAND()+RAND()+RAND()+RAND()+RAND()+RAND())-6))-1)+PT_Y5_MC!Z67)</x:f>
        <x:v>2370706.2267227327</x:v>
      </x:c>
      <x:c r="Z294" s="16" t="n">
        <x:f>MAX(0,Y294*(1+EXP((LN(1+Assumptions!$C$60)-0.5*Assumptions!$C$61^2)+Assumptions!$C$61*((RAND()+RAND()+RAND()+RAND()+RAND()+RAND()+RAND()+RAND()+RAND()+RAND()+RAND()+RAND())-6))-1)+PT_Y5_MC!AA67)</x:f>
        <x:v>2761490.7457156884</x:v>
      </x:c>
      <x:c r="AA294" s="16" t="n">
        <x:f>MAX(0,Z294*(1+EXP((LN(1+Assumptions!$C$60)-0.5*Assumptions!$C$61^2)+Assumptions!$C$61*((RAND()+RAND()+RAND()+RAND()+RAND()+RAND()+RAND()+RAND()+RAND()+RAND()+RAND()+RAND())-6))-1)+PT_Y5_MC!AB67)</x:f>
        <x:v>2535098.6183852134</x:v>
      </x:c>
      <x:c r="AB294" s="16" t="n">
        <x:f>MAX(0,AA294*(1+EXP((LN(1+Assumptions!$C$60)-0.5*Assumptions!$C$61^2)+Assumptions!$C$61*((RAND()+RAND()+RAND()+RAND()+RAND()+RAND()+RAND()+RAND()+RAND()+RAND()+RAND()+RAND())-6))-1)+PT_Y5_MC!AC67)</x:f>
        <x:v>2610874.6141483076</x:v>
      </x:c>
      <x:c r="AC294" s="16" t="n">
        <x:f>MAX(0,AB294*(1+EXP((LN(1+Assumptions!$C$60)-0.5*Assumptions!$C$61^2)+Assumptions!$C$61*((RAND()+RAND()+RAND()+RAND()+RAND()+RAND()+RAND()+RAND()+RAND()+RAND()+RAND()+RAND())-6))-1)+PT_Y5_MC!AD67)</x:f>
        <x:v>3463498.392475054</x:v>
      </x:c>
      <x:c r="AD294" s="16" t="n">
        <x:f>MAX(0,AC294*(1+EXP((LN(1+Assumptions!$C$60)-0.5*Assumptions!$C$61^2)+Assumptions!$C$61*((RAND()+RAND()+RAND()+RAND()+RAND()+RAND()+RAND()+RAND()+RAND()+RAND()+RAND()+RAND())-6))-1)+PT_Y5_MC!AE67)</x:f>
        <x:v>2898681.1650567893</x:v>
      </x:c>
      <x:c r="AE294" s="16" t="n">
        <x:f>MAX(0,AD294*(1+EXP((LN(1+Assumptions!$C$60)-0.5*Assumptions!$C$61^2)+Assumptions!$C$61*((RAND()+RAND()+RAND()+RAND()+RAND()+RAND()+RAND()+RAND()+RAND()+RAND()+RAND()+RAND())-6))-1)+PT_Y5_MC!AF67)</x:f>
        <x:v>2777132.4618639275</x:v>
      </x:c>
      <x:c r="AF294" s="16" t="n">
        <x:f>MAX(0,AE294*(1+EXP((LN(1+Assumptions!$C$60)-0.5*Assumptions!$C$61^2)+Assumptions!$C$61*((RAND()+RAND()+RAND()+RAND()+RAND()+RAND()+RAND()+RAND()+RAND()+RAND()+RAND()+RAND())-6))-1)+PT_Y5_MC!AG67)</x:f>
        <x:v>3546395.3186107045</x:v>
      </x:c>
    </x:row>
    <x:row r="295">
      <x:c r="A295" s="39">
        <x:v>291</x:v>
      </x:c>
      <x:c r="B295" s="16" t="n">
        <x:f>PT_Y5_MC!C68</x:f>
        <x:v>1029031.25</x:v>
      </x:c>
      <x:c r="C295" s="16" t="n">
        <x:f>MAX(0,B295*(1+EXP((LN(1+Assumptions!$C$60)-0.5*Assumptions!$C$61^2)+Assumptions!$C$61*((RAND()+RAND()+RAND()+RAND()+RAND()+RAND()+RAND()+RAND()+RAND()+RAND()+RAND()+RAND())-6))-1)+PT_Y5_MC!D67)</x:f>
        <x:v>881343.4800632775</x:v>
      </x:c>
      <x:c r="D295" s="16" t="n">
        <x:f>MAX(0,C295*(1+EXP((LN(1+Assumptions!$C$60)-0.5*Assumptions!$C$61^2)+Assumptions!$C$61*((RAND()+RAND()+RAND()+RAND()+RAND()+RAND()+RAND()+RAND()+RAND()+RAND()+RAND()+RAND())-6))-1)+PT_Y5_MC!E67)</x:f>
        <x:v>749755.4577387478</x:v>
      </x:c>
      <x:c r="E295" s="16" t="n">
        <x:f>MAX(0,D295*(1+EXP((LN(1+Assumptions!$C$60)-0.5*Assumptions!$C$61^2)+Assumptions!$C$61*((RAND()+RAND()+RAND()+RAND()+RAND()+RAND()+RAND()+RAND()+RAND()+RAND()+RAND()+RAND())-6))-1)+PT_Y5_MC!F67)</x:f>
        <x:v>809577.0731627799</x:v>
      </x:c>
      <x:c r="F295" s="16" t="n">
        <x:f>MAX(0,E295*(1+EXP((LN(1+Assumptions!$C$60)-0.5*Assumptions!$C$61^2)+Assumptions!$C$61*((RAND()+RAND()+RAND()+RAND()+RAND()+RAND()+RAND()+RAND()+RAND()+RAND()+RAND()+RAND())-6))-1)+PT_Y5_MC!G67)</x:f>
        <x:v>737722.878695116</x:v>
      </x:c>
      <x:c r="G295" s="16" t="n">
        <x:f>MAX(0,F295*(1+EXP((LN(1+Assumptions!$C$60)-0.5*Assumptions!$C$61^2)+Assumptions!$C$61*((RAND()+RAND()+RAND()+RAND()+RAND()+RAND()+RAND()+RAND()+RAND()+RAND()+RAND()+RAND())-6))-1)+PT_Y5_MC!H67)</x:f>
        <x:v>1065367.5593117473</x:v>
      </x:c>
      <x:c r="H295" s="16" t="n">
        <x:f>MAX(0,G295*(1+EXP((LN(1+Assumptions!$C$60)-0.5*Assumptions!$C$61^2)+Assumptions!$C$61*((RAND()+RAND()+RAND()+RAND()+RAND()+RAND()+RAND()+RAND()+RAND()+RAND()+RAND()+RAND())-6))-1)+PT_Y5_MC!I67)</x:f>
        <x:v>904508.0512369504</x:v>
      </x:c>
      <x:c r="I295" s="16" t="n">
        <x:f>MAX(0,H295*(1+EXP((LN(1+Assumptions!$C$60)-0.5*Assumptions!$C$61^2)+Assumptions!$C$61*((RAND()+RAND()+RAND()+RAND()+RAND()+RAND()+RAND()+RAND()+RAND()+RAND()+RAND()+RAND())-6))-1)+PT_Y5_MC!J67)</x:f>
        <x:v>973880.4038872031</x:v>
      </x:c>
      <x:c r="J295" s="16" t="n">
        <x:f>MAX(0,I295*(1+EXP((LN(1+Assumptions!$C$60)-0.5*Assumptions!$C$61^2)+Assumptions!$C$61*((RAND()+RAND()+RAND()+RAND()+RAND()+RAND()+RAND()+RAND()+RAND()+RAND()+RAND()+RAND())-6))-1)+PT_Y5_MC!K67)</x:f>
        <x:v>1092696.251950645</x:v>
      </x:c>
      <x:c r="K295" s="16" t="n">
        <x:f>MAX(0,J295*(1+EXP((LN(1+Assumptions!$C$60)-0.5*Assumptions!$C$61^2)+Assumptions!$C$61*((RAND()+RAND()+RAND()+RAND()+RAND()+RAND()+RAND()+RAND()+RAND()+RAND()+RAND()+RAND())-6))-1)+PT_Y5_MC!L67)</x:f>
        <x:v>956819.3837145364</x:v>
      </x:c>
      <x:c r="L295" s="16" t="n">
        <x:f>MAX(0,K295*(1+EXP((LN(1+Assumptions!$C$60)-0.5*Assumptions!$C$61^2)+Assumptions!$C$61*((RAND()+RAND()+RAND()+RAND()+RAND()+RAND()+RAND()+RAND()+RAND()+RAND()+RAND()+RAND())-6))-1)+PT_Y5_MC!M67)</x:f>
        <x:v>840227.1195873917</x:v>
      </x:c>
      <x:c r="M295" s="16" t="n">
        <x:f>MAX(0,L295*(1+EXP((LN(1+Assumptions!$C$60)-0.5*Assumptions!$C$61^2)+Assumptions!$C$61*((RAND()+RAND()+RAND()+RAND()+RAND()+RAND()+RAND()+RAND()+RAND()+RAND()+RAND()+RAND())-6))-1)+PT_Y5_MC!N67)</x:f>
        <x:v>773178.8142901124</x:v>
      </x:c>
      <x:c r="N295" s="16" t="n">
        <x:f>MAX(0,M295*(1+EXP((LN(1+Assumptions!$C$60)-0.5*Assumptions!$C$61^2)+Assumptions!$C$61*((RAND()+RAND()+RAND()+RAND()+RAND()+RAND()+RAND()+RAND()+RAND()+RAND()+RAND()+RAND())-6))-1)+PT_Y5_MC!O67)</x:f>
        <x:v>935093.2037501878</x:v>
      </x:c>
      <x:c r="O295" s="16" t="n">
        <x:f>MAX(0,N295*(1+EXP((LN(1+Assumptions!$C$60)-0.5*Assumptions!$C$61^2)+Assumptions!$C$61*((RAND()+RAND()+RAND()+RAND()+RAND()+RAND()+RAND()+RAND()+RAND()+RAND()+RAND()+RAND())-6))-1)+PT_Y5_MC!P67)</x:f>
        <x:v>1004380.8755844913</x:v>
      </x:c>
      <x:c r="P295" s="16" t="n">
        <x:f>MAX(0,O295*(1+EXP((LN(1+Assumptions!$C$60)-0.5*Assumptions!$C$61^2)+Assumptions!$C$61*((RAND()+RAND()+RAND()+RAND()+RAND()+RAND()+RAND()+RAND()+RAND()+RAND()+RAND()+RAND())-6))-1)+PT_Y5_MC!Q67)</x:f>
        <x:v>740392.5500587575</x:v>
      </x:c>
      <x:c r="Q295" s="16" t="n">
        <x:f>MAX(0,P295*(1+EXP((LN(1+Assumptions!$C$60)-0.5*Assumptions!$C$61^2)+Assumptions!$C$61*((RAND()+RAND()+RAND()+RAND()+RAND()+RAND()+RAND()+RAND()+RAND()+RAND()+RAND()+RAND())-6))-1)+PT_Y5_MC!R67)</x:f>
        <x:v>892663.3496781483</x:v>
      </x:c>
      <x:c r="R295" s="16" t="n">
        <x:f>MAX(0,Q295*(1+EXP((LN(1+Assumptions!$C$60)-0.5*Assumptions!$C$61^2)+Assumptions!$C$61*((RAND()+RAND()+RAND()+RAND()+RAND()+RAND()+RAND()+RAND()+RAND()+RAND()+RAND()+RAND())-6))-1)+PT_Y5_MC!S67)</x:f>
        <x:v>946211.4403465745</x:v>
      </x:c>
      <x:c r="S295" s="16" t="n">
        <x:f>MAX(0,R295*(1+EXP((LN(1+Assumptions!$C$60)-0.5*Assumptions!$C$61^2)+Assumptions!$C$61*((RAND()+RAND()+RAND()+RAND()+RAND()+RAND()+RAND()+RAND()+RAND()+RAND()+RAND()+RAND())-6))-1)+PT_Y5_MC!T67)</x:f>
        <x:v>1079266.5766960226</x:v>
      </x:c>
      <x:c r="T295" s="16" t="n">
        <x:f>MAX(0,S295*(1+EXP((LN(1+Assumptions!$C$60)-0.5*Assumptions!$C$61^2)+Assumptions!$C$61*((RAND()+RAND()+RAND()+RAND()+RAND()+RAND()+RAND()+RAND()+RAND()+RAND()+RAND()+RAND())-6))-1)+PT_Y5_MC!U67)</x:f>
        <x:v>1122981.8795279702</x:v>
      </x:c>
      <x:c r="U295" s="16" t="n">
        <x:f>MAX(0,T295*(1+EXP((LN(1+Assumptions!$C$60)-0.5*Assumptions!$C$61^2)+Assumptions!$C$61*((RAND()+RAND()+RAND()+RAND()+RAND()+RAND()+RAND()+RAND()+RAND()+RAND()+RAND()+RAND())-6))-1)+PT_Y5_MC!V67)</x:f>
        <x:v>1326584.5655449526</x:v>
      </x:c>
      <x:c r="V295" s="16" t="n">
        <x:f>MAX(0,U295*(1+EXP((LN(1+Assumptions!$C$60)-0.5*Assumptions!$C$61^2)+Assumptions!$C$61*((RAND()+RAND()+RAND()+RAND()+RAND()+RAND()+RAND()+RAND()+RAND()+RAND()+RAND()+RAND())-6))-1)+PT_Y5_MC!W67)</x:f>
        <x:v>1313248.1709269267</x:v>
      </x:c>
      <x:c r="W295" s="16" t="n">
        <x:f>MAX(0,V295*(1+EXP((LN(1+Assumptions!$C$60)-0.5*Assumptions!$C$61^2)+Assumptions!$C$61*((RAND()+RAND()+RAND()+RAND()+RAND()+RAND()+RAND()+RAND()+RAND()+RAND()+RAND()+RAND())-6))-1)+PT_Y5_MC!X67)</x:f>
        <x:v>1607272.6148537765</x:v>
      </x:c>
      <x:c r="X295" s="16" t="n">
        <x:f>MAX(0,W295*(1+EXP((LN(1+Assumptions!$C$60)-0.5*Assumptions!$C$61^2)+Assumptions!$C$61*((RAND()+RAND()+RAND()+RAND()+RAND()+RAND()+RAND()+RAND()+RAND()+RAND()+RAND()+RAND())-6))-1)+PT_Y5_MC!Y67)</x:f>
        <x:v>2023518.2274940345</x:v>
      </x:c>
      <x:c r="Y295" s="16" t="n">
        <x:f>MAX(0,X295*(1+EXP((LN(1+Assumptions!$C$60)-0.5*Assumptions!$C$61^2)+Assumptions!$C$61*((RAND()+RAND()+RAND()+RAND()+RAND()+RAND()+RAND()+RAND()+RAND()+RAND()+RAND()+RAND())-6))-1)+PT_Y5_MC!Z67)</x:f>
        <x:v>1641576.3857811184</x:v>
      </x:c>
      <x:c r="Z295" s="16" t="n">
        <x:f>MAX(0,Y295*(1+EXP((LN(1+Assumptions!$C$60)-0.5*Assumptions!$C$61^2)+Assumptions!$C$61*((RAND()+RAND()+RAND()+RAND()+RAND()+RAND()+RAND()+RAND()+RAND()+RAND()+RAND()+RAND())-6))-1)+PT_Y5_MC!AA67)</x:f>
        <x:v>1621363.6953065118</x:v>
      </x:c>
      <x:c r="AA295" s="16" t="n">
        <x:f>MAX(0,Z295*(1+EXP((LN(1+Assumptions!$C$60)-0.5*Assumptions!$C$61^2)+Assumptions!$C$61*((RAND()+RAND()+RAND()+RAND()+RAND()+RAND()+RAND()+RAND()+RAND()+RAND()+RAND()+RAND())-6))-1)+PT_Y5_MC!AB67)</x:f>
        <x:v>1693482.3928866324</x:v>
      </x:c>
      <x:c r="AB295" s="16" t="n">
        <x:f>MAX(0,AA295*(1+EXP((LN(1+Assumptions!$C$60)-0.5*Assumptions!$C$61^2)+Assumptions!$C$61*((RAND()+RAND()+RAND()+RAND()+RAND()+RAND()+RAND()+RAND()+RAND()+RAND()+RAND()+RAND())-6))-1)+PT_Y5_MC!AC67)</x:f>
        <x:v>2466068.6780783474</x:v>
      </x:c>
      <x:c r="AC295" s="16" t="n">
        <x:f>MAX(0,AB295*(1+EXP((LN(1+Assumptions!$C$60)-0.5*Assumptions!$C$61^2)+Assumptions!$C$61*((RAND()+RAND()+RAND()+RAND()+RAND()+RAND()+RAND()+RAND()+RAND()+RAND()+RAND()+RAND())-6))-1)+PT_Y5_MC!AD67)</x:f>
        <x:v>2424961.5304198894</x:v>
      </x:c>
      <x:c r="AD295" s="16" t="n">
        <x:f>MAX(0,AC295*(1+EXP((LN(1+Assumptions!$C$60)-0.5*Assumptions!$C$61^2)+Assumptions!$C$61*((RAND()+RAND()+RAND()+RAND()+RAND()+RAND()+RAND()+RAND()+RAND()+RAND()+RAND()+RAND())-6))-1)+PT_Y5_MC!AE67)</x:f>
        <x:v>3038208.0356393633</x:v>
      </x:c>
      <x:c r="AE295" s="16" t="n">
        <x:f>MAX(0,AD295*(1+EXP((LN(1+Assumptions!$C$60)-0.5*Assumptions!$C$61^2)+Assumptions!$C$61*((RAND()+RAND()+RAND()+RAND()+RAND()+RAND()+RAND()+RAND()+RAND()+RAND()+RAND()+RAND())-6))-1)+PT_Y5_MC!AF67)</x:f>
        <x:v>3718417.7833914817</x:v>
      </x:c>
      <x:c r="AF295" s="16" t="n">
        <x:f>MAX(0,AE295*(1+EXP((LN(1+Assumptions!$C$60)-0.5*Assumptions!$C$61^2)+Assumptions!$C$61*((RAND()+RAND()+RAND()+RAND()+RAND()+RAND()+RAND()+RAND()+RAND()+RAND()+RAND()+RAND())-6))-1)+PT_Y5_MC!AG67)</x:f>
        <x:v>3596509.392043923</x:v>
      </x:c>
    </x:row>
    <x:row r="296">
      <x:c r="A296" s="39">
        <x:v>292</x:v>
      </x:c>
      <x:c r="B296" s="16" t="n">
        <x:f>PT_Y5_MC!C68</x:f>
        <x:v>1029031.25</x:v>
      </x:c>
      <x:c r="C296" s="16" t="n">
        <x:f>MAX(0,B296*(1+EXP((LN(1+Assumptions!$C$60)-0.5*Assumptions!$C$61^2)+Assumptions!$C$61*((RAND()+RAND()+RAND()+RAND()+RAND()+RAND()+RAND()+RAND()+RAND()+RAND()+RAND()+RAND())-6))-1)+PT_Y5_MC!D67)</x:f>
        <x:v>599293.7133995926</x:v>
      </x:c>
      <x:c r="D296" s="16" t="n">
        <x:f>MAX(0,C296*(1+EXP((LN(1+Assumptions!$C$60)-0.5*Assumptions!$C$61^2)+Assumptions!$C$61*((RAND()+RAND()+RAND()+RAND()+RAND()+RAND()+RAND()+RAND()+RAND()+RAND()+RAND()+RAND())-6))-1)+PT_Y5_MC!E67)</x:f>
        <x:v>504575.7999182894</x:v>
      </x:c>
      <x:c r="E296" s="16" t="n">
        <x:f>MAX(0,D296*(1+EXP((LN(1+Assumptions!$C$60)-0.5*Assumptions!$C$61^2)+Assumptions!$C$61*((RAND()+RAND()+RAND()+RAND()+RAND()+RAND()+RAND()+RAND()+RAND()+RAND()+RAND()+RAND())-6))-1)+PT_Y5_MC!F67)</x:f>
        <x:v>456073.1594310107</x:v>
      </x:c>
      <x:c r="F296" s="16" t="n">
        <x:f>MAX(0,E296*(1+EXP((LN(1+Assumptions!$C$60)-0.5*Assumptions!$C$61^2)+Assumptions!$C$61*((RAND()+RAND()+RAND()+RAND()+RAND()+RAND()+RAND()+RAND()+RAND()+RAND()+RAND()+RAND())-6))-1)+PT_Y5_MC!G67)</x:f>
        <x:v>633091.3892341127</x:v>
      </x:c>
      <x:c r="G296" s="16" t="n">
        <x:f>MAX(0,F296*(1+EXP((LN(1+Assumptions!$C$60)-0.5*Assumptions!$C$61^2)+Assumptions!$C$61*((RAND()+RAND()+RAND()+RAND()+RAND()+RAND()+RAND()+RAND()+RAND()+RAND()+RAND()+RAND())-6))-1)+PT_Y5_MC!H67)</x:f>
        <x:v>621837.6551624994</x:v>
      </x:c>
      <x:c r="H296" s="16" t="n">
        <x:f>MAX(0,G296*(1+EXP((LN(1+Assumptions!$C$60)-0.5*Assumptions!$C$61^2)+Assumptions!$C$61*((RAND()+RAND()+RAND()+RAND()+RAND()+RAND()+RAND()+RAND()+RAND()+RAND()+RAND()+RAND())-6))-1)+PT_Y5_MC!I67)</x:f>
        <x:v>494565.51279830735</x:v>
      </x:c>
      <x:c r="I296" s="16" t="n">
        <x:f>MAX(0,H296*(1+EXP((LN(1+Assumptions!$C$60)-0.5*Assumptions!$C$61^2)+Assumptions!$C$61*((RAND()+RAND()+RAND()+RAND()+RAND()+RAND()+RAND()+RAND()+RAND()+RAND()+RAND()+RAND())-6))-1)+PT_Y5_MC!J67)</x:f>
        <x:v>488693.794745664</x:v>
      </x:c>
      <x:c r="J296" s="16" t="n">
        <x:f>MAX(0,I296*(1+EXP((LN(1+Assumptions!$C$60)-0.5*Assumptions!$C$61^2)+Assumptions!$C$61*((RAND()+RAND()+RAND()+RAND()+RAND()+RAND()+RAND()+RAND()+RAND()+RAND()+RAND()+RAND())-6))-1)+PT_Y5_MC!K67)</x:f>
        <x:v>455237.4563711495</x:v>
      </x:c>
      <x:c r="K296" s="16" t="n">
        <x:f>MAX(0,J296*(1+EXP((LN(1+Assumptions!$C$60)-0.5*Assumptions!$C$61^2)+Assumptions!$C$61*((RAND()+RAND()+RAND()+RAND()+RAND()+RAND()+RAND()+RAND()+RAND()+RAND()+RAND()+RAND())-6))-1)+PT_Y5_MC!L67)</x:f>
        <x:v>575871.1190824944</x:v>
      </x:c>
      <x:c r="L296" s="16" t="n">
        <x:f>MAX(0,K296*(1+EXP((LN(1+Assumptions!$C$60)-0.5*Assumptions!$C$61^2)+Assumptions!$C$61*((RAND()+RAND()+RAND()+RAND()+RAND()+RAND()+RAND()+RAND()+RAND()+RAND()+RAND()+RAND())-6))-1)+PT_Y5_MC!M67)</x:f>
        <x:v>773533.4373499138</x:v>
      </x:c>
      <x:c r="M296" s="16" t="n">
        <x:f>MAX(0,L296*(1+EXP((LN(1+Assumptions!$C$60)-0.5*Assumptions!$C$61^2)+Assumptions!$C$61*((RAND()+RAND()+RAND()+RAND()+RAND()+RAND()+RAND()+RAND()+RAND()+RAND()+RAND()+RAND())-6))-1)+PT_Y5_MC!N67)</x:f>
        <x:v>729044.6623963543</x:v>
      </x:c>
      <x:c r="N296" s="16" t="n">
        <x:f>MAX(0,M296*(1+EXP((LN(1+Assumptions!$C$60)-0.5*Assumptions!$C$61^2)+Assumptions!$C$61*((RAND()+RAND()+RAND()+RAND()+RAND()+RAND()+RAND()+RAND()+RAND()+RAND()+RAND()+RAND())-6))-1)+PT_Y5_MC!O67)</x:f>
        <x:v>869350.2101686957</x:v>
      </x:c>
      <x:c r="O296" s="16" t="n">
        <x:f>MAX(0,N296*(1+EXP((LN(1+Assumptions!$C$60)-0.5*Assumptions!$C$61^2)+Assumptions!$C$61*((RAND()+RAND()+RAND()+RAND()+RAND()+RAND()+RAND()+RAND()+RAND()+RAND()+RAND()+RAND())-6))-1)+PT_Y5_MC!P67)</x:f>
        <x:v>824788.1972269585</x:v>
      </x:c>
      <x:c r="P296" s="16" t="n">
        <x:f>MAX(0,O296*(1+EXP((LN(1+Assumptions!$C$60)-0.5*Assumptions!$C$61^2)+Assumptions!$C$61*((RAND()+RAND()+RAND()+RAND()+RAND()+RAND()+RAND()+RAND()+RAND()+RAND()+RAND()+RAND())-6))-1)+PT_Y5_MC!Q67)</x:f>
        <x:v>781804.2564097473</x:v>
      </x:c>
      <x:c r="Q296" s="16" t="n">
        <x:f>MAX(0,P296*(1+EXP((LN(1+Assumptions!$C$60)-0.5*Assumptions!$C$61^2)+Assumptions!$C$61*((RAND()+RAND()+RAND()+RAND()+RAND()+RAND()+RAND()+RAND()+RAND()+RAND()+RAND()+RAND())-6))-1)+PT_Y5_MC!R67)</x:f>
        <x:v>901348.9493521915</x:v>
      </x:c>
      <x:c r="R296" s="16" t="n">
        <x:f>MAX(0,Q296*(1+EXP((LN(1+Assumptions!$C$60)-0.5*Assumptions!$C$61^2)+Assumptions!$C$61*((RAND()+RAND()+RAND()+RAND()+RAND()+RAND()+RAND()+RAND()+RAND()+RAND()+RAND()+RAND())-6))-1)+PT_Y5_MC!S67)</x:f>
        <x:v>973655.3081139324</x:v>
      </x:c>
      <x:c r="S296" s="16" t="n">
        <x:f>MAX(0,R296*(1+EXP((LN(1+Assumptions!$C$60)-0.5*Assumptions!$C$61^2)+Assumptions!$C$61*((RAND()+RAND()+RAND()+RAND()+RAND()+RAND()+RAND()+RAND()+RAND()+RAND()+RAND()+RAND())-6))-1)+PT_Y5_MC!T67)</x:f>
        <x:v>998178.0100362538</x:v>
      </x:c>
      <x:c r="T296" s="16" t="n">
        <x:f>MAX(0,S296*(1+EXP((LN(1+Assumptions!$C$60)-0.5*Assumptions!$C$61^2)+Assumptions!$C$61*((RAND()+RAND()+RAND()+RAND()+RAND()+RAND()+RAND()+RAND()+RAND()+RAND()+RAND()+RAND())-6))-1)+PT_Y5_MC!U67)</x:f>
        <x:v>1084464.3736932275</x:v>
      </x:c>
      <x:c r="U296" s="16" t="n">
        <x:f>MAX(0,T296*(1+EXP((LN(1+Assumptions!$C$60)-0.5*Assumptions!$C$61^2)+Assumptions!$C$61*((RAND()+RAND()+RAND()+RAND()+RAND()+RAND()+RAND()+RAND()+RAND()+RAND()+RAND()+RAND())-6))-1)+PT_Y5_MC!V67)</x:f>
        <x:v>1043143.75231418</x:v>
      </x:c>
      <x:c r="V296" s="16" t="n">
        <x:f>MAX(0,U296*(1+EXP((LN(1+Assumptions!$C$60)-0.5*Assumptions!$C$61^2)+Assumptions!$C$61*((RAND()+RAND()+RAND()+RAND()+RAND()+RAND()+RAND()+RAND()+RAND()+RAND()+RAND()+RAND())-6))-1)+PT_Y5_MC!W67)</x:f>
        <x:v>866474.3895405299</x:v>
      </x:c>
      <x:c r="W296" s="16" t="n">
        <x:f>MAX(0,V296*(1+EXP((LN(1+Assumptions!$C$60)-0.5*Assumptions!$C$61^2)+Assumptions!$C$61*((RAND()+RAND()+RAND()+RAND()+RAND()+RAND()+RAND()+RAND()+RAND()+RAND()+RAND()+RAND())-6))-1)+PT_Y5_MC!X67)</x:f>
        <x:v>1094371.4473901785</x:v>
      </x:c>
      <x:c r="X296" s="16" t="n">
        <x:f>MAX(0,W296*(1+EXP((LN(1+Assumptions!$C$60)-0.5*Assumptions!$C$61^2)+Assumptions!$C$61*((RAND()+RAND()+RAND()+RAND()+RAND()+RAND()+RAND()+RAND()+RAND()+RAND()+RAND()+RAND())-6))-1)+PT_Y5_MC!Y67)</x:f>
        <x:v>1247249.6656447623</x:v>
      </x:c>
      <x:c r="Y296" s="16" t="n">
        <x:f>MAX(0,X296*(1+EXP((LN(1+Assumptions!$C$60)-0.5*Assumptions!$C$61^2)+Assumptions!$C$61*((RAND()+RAND()+RAND()+RAND()+RAND()+RAND()+RAND()+RAND()+RAND()+RAND()+RAND()+RAND())-6))-1)+PT_Y5_MC!Z67)</x:f>
        <x:v>1046071.7998173867</x:v>
      </x:c>
      <x:c r="Z296" s="16" t="n">
        <x:f>MAX(0,Y296*(1+EXP((LN(1+Assumptions!$C$60)-0.5*Assumptions!$C$61^2)+Assumptions!$C$61*((RAND()+RAND()+RAND()+RAND()+RAND()+RAND()+RAND()+RAND()+RAND()+RAND()+RAND()+RAND())-6))-1)+PT_Y5_MC!AA67)</x:f>
        <x:v>1067915.1468971227</x:v>
      </x:c>
      <x:c r="AA296" s="16" t="n">
        <x:f>MAX(0,Z296*(1+EXP((LN(1+Assumptions!$C$60)-0.5*Assumptions!$C$61^2)+Assumptions!$C$61*((RAND()+RAND()+RAND()+RAND()+RAND()+RAND()+RAND()+RAND()+RAND()+RAND()+RAND()+RAND())-6))-1)+PT_Y5_MC!AB67)</x:f>
        <x:v>1036691.9890768045</x:v>
      </x:c>
      <x:c r="AB296" s="16" t="n">
        <x:f>MAX(0,AA296*(1+EXP((LN(1+Assumptions!$C$60)-0.5*Assumptions!$C$61^2)+Assumptions!$C$61*((RAND()+RAND()+RAND()+RAND()+RAND()+RAND()+RAND()+RAND()+RAND()+RAND()+RAND()+RAND())-6))-1)+PT_Y5_MC!AC67)</x:f>
        <x:v>1247917.3504658106</x:v>
      </x:c>
      <x:c r="AC296" s="16" t="n">
        <x:f>MAX(0,AB296*(1+EXP((LN(1+Assumptions!$C$60)-0.5*Assumptions!$C$61^2)+Assumptions!$C$61*((RAND()+RAND()+RAND()+RAND()+RAND()+RAND()+RAND()+RAND()+RAND()+RAND()+RAND()+RAND())-6))-1)+PT_Y5_MC!AD67)</x:f>
        <x:v>1495722.084180285</x:v>
      </x:c>
      <x:c r="AD296" s="16" t="n">
        <x:f>MAX(0,AC296*(1+EXP((LN(1+Assumptions!$C$60)-0.5*Assumptions!$C$61^2)+Assumptions!$C$61*((RAND()+RAND()+RAND()+RAND()+RAND()+RAND()+RAND()+RAND()+RAND()+RAND()+RAND()+RAND())-6))-1)+PT_Y5_MC!AE67)</x:f>
        <x:v>1710222.731355196</x:v>
      </x:c>
      <x:c r="AE296" s="16" t="n">
        <x:f>MAX(0,AD296*(1+EXP((LN(1+Assumptions!$C$60)-0.5*Assumptions!$C$61^2)+Assumptions!$C$61*((RAND()+RAND()+RAND()+RAND()+RAND()+RAND()+RAND()+RAND()+RAND()+RAND()+RAND()+RAND())-6))-1)+PT_Y5_MC!AF67)</x:f>
        <x:v>1898027.3956068647</x:v>
      </x:c>
      <x:c r="AF296" s="16" t="n">
        <x:f>MAX(0,AE296*(1+EXP((LN(1+Assumptions!$C$60)-0.5*Assumptions!$C$61^2)+Assumptions!$C$61*((RAND()+RAND()+RAND()+RAND()+RAND()+RAND()+RAND()+RAND()+RAND()+RAND()+RAND()+RAND())-6))-1)+PT_Y5_MC!AG67)</x:f>
        <x:v>2460996.089904608</x:v>
      </x:c>
    </x:row>
    <x:row r="297">
      <x:c r="A297" s="39">
        <x:v>293</x:v>
      </x:c>
      <x:c r="B297" s="16" t="n">
        <x:f>PT_Y5_MC!C68</x:f>
        <x:v>1029031.25</x:v>
      </x:c>
      <x:c r="C297" s="16" t="n">
        <x:f>MAX(0,B297*(1+EXP((LN(1+Assumptions!$C$60)-0.5*Assumptions!$C$61^2)+Assumptions!$C$61*((RAND()+RAND()+RAND()+RAND()+RAND()+RAND()+RAND()+RAND()+RAND()+RAND()+RAND()+RAND())-6))-1)+PT_Y5_MC!D67)</x:f>
        <x:v>974213.8602151282</x:v>
      </x:c>
      <x:c r="D297" s="16" t="n">
        <x:f>MAX(0,C297*(1+EXP((LN(1+Assumptions!$C$60)-0.5*Assumptions!$C$61^2)+Assumptions!$C$61*((RAND()+RAND()+RAND()+RAND()+RAND()+RAND()+RAND()+RAND()+RAND()+RAND()+RAND()+RAND())-6))-1)+PT_Y5_MC!E67)</x:f>
        <x:v>1374203.2665587587</x:v>
      </x:c>
      <x:c r="E297" s="16" t="n">
        <x:f>MAX(0,D297*(1+EXP((LN(1+Assumptions!$C$60)-0.5*Assumptions!$C$61^2)+Assumptions!$C$61*((RAND()+RAND()+RAND()+RAND()+RAND()+RAND()+RAND()+RAND()+RAND()+RAND()+RAND()+RAND())-6))-1)+PT_Y5_MC!F67)</x:f>
        <x:v>1779428.2548123472</x:v>
      </x:c>
      <x:c r="F297" s="16" t="n">
        <x:f>MAX(0,E297*(1+EXP((LN(1+Assumptions!$C$60)-0.5*Assumptions!$C$61^2)+Assumptions!$C$61*((RAND()+RAND()+RAND()+RAND()+RAND()+RAND()+RAND()+RAND()+RAND()+RAND()+RAND()+RAND())-6))-1)+PT_Y5_MC!G67)</x:f>
        <x:v>2097242.1841189414</x:v>
      </x:c>
      <x:c r="G297" s="16" t="n">
        <x:f>MAX(0,F297*(1+EXP((LN(1+Assumptions!$C$60)-0.5*Assumptions!$C$61^2)+Assumptions!$C$61*((RAND()+RAND()+RAND()+RAND()+RAND()+RAND()+RAND()+RAND()+RAND()+RAND()+RAND()+RAND())-6))-1)+PT_Y5_MC!H67)</x:f>
        <x:v>2333733.612914383</x:v>
      </x:c>
      <x:c r="H297" s="16" t="n">
        <x:f>MAX(0,G297*(1+EXP((LN(1+Assumptions!$C$60)-0.5*Assumptions!$C$61^2)+Assumptions!$C$61*((RAND()+RAND()+RAND()+RAND()+RAND()+RAND()+RAND()+RAND()+RAND()+RAND()+RAND()+RAND())-6))-1)+PT_Y5_MC!I67)</x:f>
        <x:v>2377234.109478335</x:v>
      </x:c>
      <x:c r="I297" s="16" t="n">
        <x:f>MAX(0,H297*(1+EXP((LN(1+Assumptions!$C$60)-0.5*Assumptions!$C$61^2)+Assumptions!$C$61*((RAND()+RAND()+RAND()+RAND()+RAND()+RAND()+RAND()+RAND()+RAND()+RAND()+RAND()+RAND())-6))-1)+PT_Y5_MC!J67)</x:f>
        <x:v>2130606.287815506</x:v>
      </x:c>
      <x:c r="J297" s="16" t="n">
        <x:f>MAX(0,I297*(1+EXP((LN(1+Assumptions!$C$60)-0.5*Assumptions!$C$61^2)+Assumptions!$C$61*((RAND()+RAND()+RAND()+RAND()+RAND()+RAND()+RAND()+RAND()+RAND()+RAND()+RAND()+RAND())-6))-1)+PT_Y5_MC!K67)</x:f>
        <x:v>1714481.298888235</x:v>
      </x:c>
      <x:c r="K297" s="16" t="n">
        <x:f>MAX(0,J297*(1+EXP((LN(1+Assumptions!$C$60)-0.5*Assumptions!$C$61^2)+Assumptions!$C$61*((RAND()+RAND()+RAND()+RAND()+RAND()+RAND()+RAND()+RAND()+RAND()+RAND()+RAND()+RAND())-6))-1)+PT_Y5_MC!L67)</x:f>
        <x:v>2173389.607573961</x:v>
      </x:c>
      <x:c r="L297" s="16" t="n">
        <x:f>MAX(0,K297*(1+EXP((LN(1+Assumptions!$C$60)-0.5*Assumptions!$C$61^2)+Assumptions!$C$61*((RAND()+RAND()+RAND()+RAND()+RAND()+RAND()+RAND()+RAND()+RAND()+RAND()+RAND()+RAND())-6))-1)+PT_Y5_MC!M67)</x:f>
        <x:v>2537171.914605316</x:v>
      </x:c>
      <x:c r="M297" s="16" t="n">
        <x:f>MAX(0,L297*(1+EXP((LN(1+Assumptions!$C$60)-0.5*Assumptions!$C$61^2)+Assumptions!$C$61*((RAND()+RAND()+RAND()+RAND()+RAND()+RAND()+RAND()+RAND()+RAND()+RAND()+RAND()+RAND())-6))-1)+PT_Y5_MC!N67)</x:f>
        <x:v>2062593.4115513857</x:v>
      </x:c>
      <x:c r="N297" s="16" t="n">
        <x:f>MAX(0,M297*(1+EXP((LN(1+Assumptions!$C$60)-0.5*Assumptions!$C$61^2)+Assumptions!$C$61*((RAND()+RAND()+RAND()+RAND()+RAND()+RAND()+RAND()+RAND()+RAND()+RAND()+RAND()+RAND())-6))-1)+PT_Y5_MC!O67)</x:f>
        <x:v>2073930.5556165539</x:v>
      </x:c>
      <x:c r="O297" s="16" t="n">
        <x:f>MAX(0,N297*(1+EXP((LN(1+Assumptions!$C$60)-0.5*Assumptions!$C$61^2)+Assumptions!$C$61*((RAND()+RAND()+RAND()+RAND()+RAND()+RAND()+RAND()+RAND()+RAND()+RAND()+RAND()+RAND())-6))-1)+PT_Y5_MC!P67)</x:f>
        <x:v>1916369.9410935808</x:v>
      </x:c>
      <x:c r="P297" s="16" t="n">
        <x:f>MAX(0,O297*(1+EXP((LN(1+Assumptions!$C$60)-0.5*Assumptions!$C$61^2)+Assumptions!$C$61*((RAND()+RAND()+RAND()+RAND()+RAND()+RAND()+RAND()+RAND()+RAND()+RAND()+RAND()+RAND())-6))-1)+PT_Y5_MC!Q67)</x:f>
        <x:v>1698098.3510991791</x:v>
      </x:c>
      <x:c r="Q297" s="16" t="n">
        <x:f>MAX(0,P297*(1+EXP((LN(1+Assumptions!$C$60)-0.5*Assumptions!$C$61^2)+Assumptions!$C$61*((RAND()+RAND()+RAND()+RAND()+RAND()+RAND()+RAND()+RAND()+RAND()+RAND()+RAND()+RAND())-6))-1)+PT_Y5_MC!R67)</x:f>
        <x:v>2024274.456210842</x:v>
      </x:c>
      <x:c r="R297" s="16" t="n">
        <x:f>MAX(0,Q297*(1+EXP((LN(1+Assumptions!$C$60)-0.5*Assumptions!$C$61^2)+Assumptions!$C$61*((RAND()+RAND()+RAND()+RAND()+RAND()+RAND()+RAND()+RAND()+RAND()+RAND()+RAND()+RAND())-6))-1)+PT_Y5_MC!S67)</x:f>
        <x:v>2098681.9669580455</x:v>
      </x:c>
      <x:c r="S297" s="16" t="n">
        <x:f>MAX(0,R297*(1+EXP((LN(1+Assumptions!$C$60)-0.5*Assumptions!$C$61^2)+Assumptions!$C$61*((RAND()+RAND()+RAND()+RAND()+RAND()+RAND()+RAND()+RAND()+RAND()+RAND()+RAND()+RAND())-6))-1)+PT_Y5_MC!T67)</x:f>
        <x:v>2191916.765630823</x:v>
      </x:c>
      <x:c r="T297" s="16" t="n">
        <x:f>MAX(0,S297*(1+EXP((LN(1+Assumptions!$C$60)-0.5*Assumptions!$C$61^2)+Assumptions!$C$61*((RAND()+RAND()+RAND()+RAND()+RAND()+RAND()+RAND()+RAND()+RAND()+RAND()+RAND()+RAND())-6))-1)+PT_Y5_MC!U67)</x:f>
        <x:v>2146757.416197353</x:v>
      </x:c>
      <x:c r="U297" s="16" t="n">
        <x:f>MAX(0,T297*(1+EXP((LN(1+Assumptions!$C$60)-0.5*Assumptions!$C$61^2)+Assumptions!$C$61*((RAND()+RAND()+RAND()+RAND()+RAND()+RAND()+RAND()+RAND()+RAND()+RAND()+RAND()+RAND())-6))-1)+PT_Y5_MC!V67)</x:f>
        <x:v>2970878.8317086133</x:v>
      </x:c>
      <x:c r="V297" s="16" t="n">
        <x:f>MAX(0,U297*(1+EXP((LN(1+Assumptions!$C$60)-0.5*Assumptions!$C$61^2)+Assumptions!$C$61*((RAND()+RAND()+RAND()+RAND()+RAND()+RAND()+RAND()+RAND()+RAND()+RAND()+RAND()+RAND())-6))-1)+PT_Y5_MC!W67)</x:f>
        <x:v>3867806.561168625</x:v>
      </x:c>
      <x:c r="W297" s="16" t="n">
        <x:f>MAX(0,V297*(1+EXP((LN(1+Assumptions!$C$60)-0.5*Assumptions!$C$61^2)+Assumptions!$C$61*((RAND()+RAND()+RAND()+RAND()+RAND()+RAND()+RAND()+RAND()+RAND()+RAND()+RAND()+RAND())-6))-1)+PT_Y5_MC!X67)</x:f>
        <x:v>4381904.566028512</x:v>
      </x:c>
      <x:c r="X297" s="16" t="n">
        <x:f>MAX(0,W297*(1+EXP((LN(1+Assumptions!$C$60)-0.5*Assumptions!$C$61^2)+Assumptions!$C$61*((RAND()+RAND()+RAND()+RAND()+RAND()+RAND()+RAND()+RAND()+RAND()+RAND()+RAND()+RAND())-6))-1)+PT_Y5_MC!Y67)</x:f>
        <x:v>4406600.388069311</x:v>
      </x:c>
      <x:c r="Y297" s="16" t="n">
        <x:f>MAX(0,X297*(1+EXP((LN(1+Assumptions!$C$60)-0.5*Assumptions!$C$61^2)+Assumptions!$C$61*((RAND()+RAND()+RAND()+RAND()+RAND()+RAND()+RAND()+RAND()+RAND()+RAND()+RAND()+RAND())-6))-1)+PT_Y5_MC!Z67)</x:f>
        <x:v>3807575.1574015627</x:v>
      </x:c>
      <x:c r="Z297" s="16" t="n">
        <x:f>MAX(0,Y297*(1+EXP((LN(1+Assumptions!$C$60)-0.5*Assumptions!$C$61^2)+Assumptions!$C$61*((RAND()+RAND()+RAND()+RAND()+RAND()+RAND()+RAND()+RAND()+RAND()+RAND()+RAND()+RAND())-6))-1)+PT_Y5_MC!AA67)</x:f>
        <x:v>4337864.96720841</x:v>
      </x:c>
      <x:c r="AA297" s="16" t="n">
        <x:f>MAX(0,Z297*(1+EXP((LN(1+Assumptions!$C$60)-0.5*Assumptions!$C$61^2)+Assumptions!$C$61*((RAND()+RAND()+RAND()+RAND()+RAND()+RAND()+RAND()+RAND()+RAND()+RAND()+RAND()+RAND())-6))-1)+PT_Y5_MC!AB67)</x:f>
        <x:v>5381964.090783502</x:v>
      </x:c>
      <x:c r="AB297" s="16" t="n">
        <x:f>MAX(0,AA297*(1+EXP((LN(1+Assumptions!$C$60)-0.5*Assumptions!$C$61^2)+Assumptions!$C$61*((RAND()+RAND()+RAND()+RAND()+RAND()+RAND()+RAND()+RAND()+RAND()+RAND()+RAND()+RAND())-6))-1)+PT_Y5_MC!AC67)</x:f>
        <x:v>5319720.973192504</x:v>
      </x:c>
      <x:c r="AC297" s="16" t="n">
        <x:f>MAX(0,AB297*(1+EXP((LN(1+Assumptions!$C$60)-0.5*Assumptions!$C$61^2)+Assumptions!$C$61*((RAND()+RAND()+RAND()+RAND()+RAND()+RAND()+RAND()+RAND()+RAND()+RAND()+RAND()+RAND())-6))-1)+PT_Y5_MC!AD67)</x:f>
        <x:v>5724882.215050227</x:v>
      </x:c>
      <x:c r="AD297" s="16" t="n">
        <x:f>MAX(0,AC297*(1+EXP((LN(1+Assumptions!$C$60)-0.5*Assumptions!$C$61^2)+Assumptions!$C$61*((RAND()+RAND()+RAND()+RAND()+RAND()+RAND()+RAND()+RAND()+RAND()+RAND()+RAND()+RAND())-6))-1)+PT_Y5_MC!AE67)</x:f>
        <x:v>5606083.607378666</x:v>
      </x:c>
      <x:c r="AE297" s="16" t="n">
        <x:f>MAX(0,AD297*(1+EXP((LN(1+Assumptions!$C$60)-0.5*Assumptions!$C$61^2)+Assumptions!$C$61*((RAND()+RAND()+RAND()+RAND()+RAND()+RAND()+RAND()+RAND()+RAND()+RAND()+RAND()+RAND())-6))-1)+PT_Y5_MC!AF67)</x:f>
        <x:v>6216776.54305106</x:v>
      </x:c>
      <x:c r="AF297" s="16" t="n">
        <x:f>MAX(0,AE297*(1+EXP((LN(1+Assumptions!$C$60)-0.5*Assumptions!$C$61^2)+Assumptions!$C$61*((RAND()+RAND()+RAND()+RAND()+RAND()+RAND()+RAND()+RAND()+RAND()+RAND()+RAND()+RAND())-6))-1)+PT_Y5_MC!AG67)</x:f>
        <x:v>5447031.433584511</x:v>
      </x:c>
    </x:row>
    <x:row r="298">
      <x:c r="A298" s="39">
        <x:v>294</x:v>
      </x:c>
      <x:c r="B298" s="16" t="n">
        <x:f>PT_Y5_MC!C68</x:f>
        <x:v>1029031.25</x:v>
      </x:c>
      <x:c r="C298" s="16" t="n">
        <x:f>MAX(0,B298*(1+EXP((LN(1+Assumptions!$C$60)-0.5*Assumptions!$C$61^2)+Assumptions!$C$61*((RAND()+RAND()+RAND()+RAND()+RAND()+RAND()+RAND()+RAND()+RAND()+RAND()+RAND()+RAND())-6))-1)+PT_Y5_MC!D67)</x:f>
        <x:v>1276793.8315651794</x:v>
      </x:c>
      <x:c r="D298" s="16" t="n">
        <x:f>MAX(0,C298*(1+EXP((LN(1+Assumptions!$C$60)-0.5*Assumptions!$C$61^2)+Assumptions!$C$61*((RAND()+RAND()+RAND()+RAND()+RAND()+RAND()+RAND()+RAND()+RAND()+RAND()+RAND()+RAND())-6))-1)+PT_Y5_MC!E67)</x:f>
        <x:v>1820859.4015188285</x:v>
      </x:c>
      <x:c r="E298" s="16" t="n">
        <x:f>MAX(0,D298*(1+EXP((LN(1+Assumptions!$C$60)-0.5*Assumptions!$C$61^2)+Assumptions!$C$61*((RAND()+RAND()+RAND()+RAND()+RAND()+RAND()+RAND()+RAND()+RAND()+RAND()+RAND()+RAND())-6))-1)+PT_Y5_MC!F67)</x:f>
        <x:v>2084622.5107657518</x:v>
      </x:c>
      <x:c r="F298" s="16" t="n">
        <x:f>MAX(0,E298*(1+EXP((LN(1+Assumptions!$C$60)-0.5*Assumptions!$C$61^2)+Assumptions!$C$61*((RAND()+RAND()+RAND()+RAND()+RAND()+RAND()+RAND()+RAND()+RAND()+RAND()+RAND()+RAND())-6))-1)+PT_Y5_MC!G67)</x:f>
        <x:v>1880331.4702882832</x:v>
      </x:c>
      <x:c r="G298" s="16" t="n">
        <x:f>MAX(0,F298*(1+EXP((LN(1+Assumptions!$C$60)-0.5*Assumptions!$C$61^2)+Assumptions!$C$61*((RAND()+RAND()+RAND()+RAND()+RAND()+RAND()+RAND()+RAND()+RAND()+RAND()+RAND()+RAND())-6))-1)+PT_Y5_MC!H67)</x:f>
        <x:v>2016477.2860950534</x:v>
      </x:c>
      <x:c r="H298" s="16" t="n">
        <x:f>MAX(0,G298*(1+EXP((LN(1+Assumptions!$C$60)-0.5*Assumptions!$C$61^2)+Assumptions!$C$61*((RAND()+RAND()+RAND()+RAND()+RAND()+RAND()+RAND()+RAND()+RAND()+RAND()+RAND()+RAND())-6))-1)+PT_Y5_MC!I67)</x:f>
        <x:v>1831432.4772075561</x:v>
      </x:c>
      <x:c r="I298" s="16" t="n">
        <x:f>MAX(0,H298*(1+EXP((LN(1+Assumptions!$C$60)-0.5*Assumptions!$C$61^2)+Assumptions!$C$61*((RAND()+RAND()+RAND()+RAND()+RAND()+RAND()+RAND()+RAND()+RAND()+RAND()+RAND()+RAND())-6))-1)+PT_Y5_MC!J67)</x:f>
        <x:v>1887534.5948950555</x:v>
      </x:c>
      <x:c r="J298" s="16" t="n">
        <x:f>MAX(0,I298*(1+EXP((LN(1+Assumptions!$C$60)-0.5*Assumptions!$C$61^2)+Assumptions!$C$61*((RAND()+RAND()+RAND()+RAND()+RAND()+RAND()+RAND()+RAND()+RAND()+RAND()+RAND()+RAND())-6))-1)+PT_Y5_MC!K67)</x:f>
        <x:v>1558638.4423667607</x:v>
      </x:c>
      <x:c r="K298" s="16" t="n">
        <x:f>MAX(0,J298*(1+EXP((LN(1+Assumptions!$C$60)-0.5*Assumptions!$C$61^2)+Assumptions!$C$61*((RAND()+RAND()+RAND()+RAND()+RAND()+RAND()+RAND()+RAND()+RAND()+RAND()+RAND()+RAND())-6))-1)+PT_Y5_MC!L67)</x:f>
        <x:v>1904503.6461857616</x:v>
      </x:c>
      <x:c r="L298" s="16" t="n">
        <x:f>MAX(0,K298*(1+EXP((LN(1+Assumptions!$C$60)-0.5*Assumptions!$C$61^2)+Assumptions!$C$61*((RAND()+RAND()+RAND()+RAND()+RAND()+RAND()+RAND()+RAND()+RAND()+RAND()+RAND()+RAND())-6))-1)+PT_Y5_MC!M67)</x:f>
        <x:v>2082811.3829471145</x:v>
      </x:c>
      <x:c r="M298" s="16" t="n">
        <x:f>MAX(0,L298*(1+EXP((LN(1+Assumptions!$C$60)-0.5*Assumptions!$C$61^2)+Assumptions!$C$61*((RAND()+RAND()+RAND()+RAND()+RAND()+RAND()+RAND()+RAND()+RAND()+RAND()+RAND()+RAND())-6))-1)+PT_Y5_MC!N67)</x:f>
        <x:v>1858914.5246113131</x:v>
      </x:c>
      <x:c r="N298" s="16" t="n">
        <x:f>MAX(0,M298*(1+EXP((LN(1+Assumptions!$C$60)-0.5*Assumptions!$C$61^2)+Assumptions!$C$61*((RAND()+RAND()+RAND()+RAND()+RAND()+RAND()+RAND()+RAND()+RAND()+RAND()+RAND()+RAND())-6))-1)+PT_Y5_MC!O67)</x:f>
        <x:v>1793931.2455029741</x:v>
      </x:c>
      <x:c r="O298" s="16" t="n">
        <x:f>MAX(0,N298*(1+EXP((LN(1+Assumptions!$C$60)-0.5*Assumptions!$C$61^2)+Assumptions!$C$61*((RAND()+RAND()+RAND()+RAND()+RAND()+RAND()+RAND()+RAND()+RAND()+RAND()+RAND()+RAND())-6))-1)+PT_Y5_MC!P67)</x:f>
        <x:v>1414147.9053962904</x:v>
      </x:c>
      <x:c r="P298" s="16" t="n">
        <x:f>MAX(0,O298*(1+EXP((LN(1+Assumptions!$C$60)-0.5*Assumptions!$C$61^2)+Assumptions!$C$61*((RAND()+RAND()+RAND()+RAND()+RAND()+RAND()+RAND()+RAND()+RAND()+RAND()+RAND()+RAND())-6))-1)+PT_Y5_MC!Q67)</x:f>
        <x:v>1669407.599936554</x:v>
      </x:c>
      <x:c r="Q298" s="16" t="n">
        <x:f>MAX(0,P298*(1+EXP((LN(1+Assumptions!$C$60)-0.5*Assumptions!$C$61^2)+Assumptions!$C$61*((RAND()+RAND()+RAND()+RAND()+RAND()+RAND()+RAND()+RAND()+RAND()+RAND()+RAND()+RAND())-6))-1)+PT_Y5_MC!R67)</x:f>
        <x:v>2018638.7049167843</x:v>
      </x:c>
      <x:c r="R298" s="16" t="n">
        <x:f>MAX(0,Q298*(1+EXP((LN(1+Assumptions!$C$60)-0.5*Assumptions!$C$61^2)+Assumptions!$C$61*((RAND()+RAND()+RAND()+RAND()+RAND()+RAND()+RAND()+RAND()+RAND()+RAND()+RAND()+RAND())-6))-1)+PT_Y5_MC!S67)</x:f>
        <x:v>2473383.1482222183</x:v>
      </x:c>
      <x:c r="S298" s="16" t="n">
        <x:f>MAX(0,R298*(1+EXP((LN(1+Assumptions!$C$60)-0.5*Assumptions!$C$61^2)+Assumptions!$C$61*((RAND()+RAND()+RAND()+RAND()+RAND()+RAND()+RAND()+RAND()+RAND()+RAND()+RAND()+RAND())-6))-1)+PT_Y5_MC!T67)</x:f>
        <x:v>1888893.5291954593</x:v>
      </x:c>
      <x:c r="T298" s="16" t="n">
        <x:f>MAX(0,S298*(1+EXP((LN(1+Assumptions!$C$60)-0.5*Assumptions!$C$61^2)+Assumptions!$C$61*((RAND()+RAND()+RAND()+RAND()+RAND()+RAND()+RAND()+RAND()+RAND()+RAND()+RAND()+RAND())-6))-1)+PT_Y5_MC!U67)</x:f>
        <x:v>2123882.894239609</x:v>
      </x:c>
      <x:c r="U298" s="16" t="n">
        <x:f>MAX(0,T298*(1+EXP((LN(1+Assumptions!$C$60)-0.5*Assumptions!$C$61^2)+Assumptions!$C$61*((RAND()+RAND()+RAND()+RAND()+RAND()+RAND()+RAND()+RAND()+RAND()+RAND()+RAND()+RAND())-6))-1)+PT_Y5_MC!V67)</x:f>
        <x:v>2612889.069349012</x:v>
      </x:c>
      <x:c r="V298" s="16" t="n">
        <x:f>MAX(0,U298*(1+EXP((LN(1+Assumptions!$C$60)-0.5*Assumptions!$C$61^2)+Assumptions!$C$61*((RAND()+RAND()+RAND()+RAND()+RAND()+RAND()+RAND()+RAND()+RAND()+RAND()+RAND()+RAND())-6))-1)+PT_Y5_MC!W67)</x:f>
        <x:v>2646568.342170915</x:v>
      </x:c>
      <x:c r="W298" s="16" t="n">
        <x:f>MAX(0,V298*(1+EXP((LN(1+Assumptions!$C$60)-0.5*Assumptions!$C$61^2)+Assumptions!$C$61*((RAND()+RAND()+RAND()+RAND()+RAND()+RAND()+RAND()+RAND()+RAND()+RAND()+RAND()+RAND())-6))-1)+PT_Y5_MC!X67)</x:f>
        <x:v>2618720.8866187297</x:v>
      </x:c>
      <x:c r="X298" s="16" t="n">
        <x:f>MAX(0,W298*(1+EXP((LN(1+Assumptions!$C$60)-0.5*Assumptions!$C$61^2)+Assumptions!$C$61*((RAND()+RAND()+RAND()+RAND()+RAND()+RAND()+RAND()+RAND()+RAND()+RAND()+RAND()+RAND())-6))-1)+PT_Y5_MC!Y67)</x:f>
        <x:v>2905111.642758087</x:v>
      </x:c>
      <x:c r="Y298" s="16" t="n">
        <x:f>MAX(0,X298*(1+EXP((LN(1+Assumptions!$C$60)-0.5*Assumptions!$C$61^2)+Assumptions!$C$61*((RAND()+RAND()+RAND()+RAND()+RAND()+RAND()+RAND()+RAND()+RAND()+RAND()+RAND()+RAND())-6))-1)+PT_Y5_MC!Z67)</x:f>
        <x:v>3623931.6510372083</x:v>
      </x:c>
      <x:c r="Z298" s="16" t="n">
        <x:f>MAX(0,Y298*(1+EXP((LN(1+Assumptions!$C$60)-0.5*Assumptions!$C$61^2)+Assumptions!$C$61*((RAND()+RAND()+RAND()+RAND()+RAND()+RAND()+RAND()+RAND()+RAND()+RAND()+RAND()+RAND())-6))-1)+PT_Y5_MC!AA67)</x:f>
        <x:v>4268958.233062587</x:v>
      </x:c>
      <x:c r="AA298" s="16" t="n">
        <x:f>MAX(0,Z298*(1+EXP((LN(1+Assumptions!$C$60)-0.5*Assumptions!$C$61^2)+Assumptions!$C$61*((RAND()+RAND()+RAND()+RAND()+RAND()+RAND()+RAND()+RAND()+RAND()+RAND()+RAND()+RAND())-6))-1)+PT_Y5_MC!AB67)</x:f>
        <x:v>5364863.889847788</x:v>
      </x:c>
      <x:c r="AB298" s="16" t="n">
        <x:f>MAX(0,AA298*(1+EXP((LN(1+Assumptions!$C$60)-0.5*Assumptions!$C$61^2)+Assumptions!$C$61*((RAND()+RAND()+RAND()+RAND()+RAND()+RAND()+RAND()+RAND()+RAND()+RAND()+RAND()+RAND())-6))-1)+PT_Y5_MC!AC67)</x:f>
        <x:v>6361795.077804109</x:v>
      </x:c>
      <x:c r="AC298" s="16" t="n">
        <x:f>MAX(0,AB298*(1+EXP((LN(1+Assumptions!$C$60)-0.5*Assumptions!$C$61^2)+Assumptions!$C$61*((RAND()+RAND()+RAND()+RAND()+RAND()+RAND()+RAND()+RAND()+RAND()+RAND()+RAND()+RAND())-6))-1)+PT_Y5_MC!AD67)</x:f>
        <x:v>6775807.796866386</x:v>
      </x:c>
      <x:c r="AD298" s="16" t="n">
        <x:f>MAX(0,AC298*(1+EXP((LN(1+Assumptions!$C$60)-0.5*Assumptions!$C$61^2)+Assumptions!$C$61*((RAND()+RAND()+RAND()+RAND()+RAND()+RAND()+RAND()+RAND()+RAND()+RAND()+RAND()+RAND())-6))-1)+PT_Y5_MC!AE67)</x:f>
        <x:v>8670359.683844736</x:v>
      </x:c>
      <x:c r="AE298" s="16" t="n">
        <x:f>MAX(0,AD298*(1+EXP((LN(1+Assumptions!$C$60)-0.5*Assumptions!$C$61^2)+Assumptions!$C$61*((RAND()+RAND()+RAND()+RAND()+RAND()+RAND()+RAND()+RAND()+RAND()+RAND()+RAND()+RAND())-6))-1)+PT_Y5_MC!AF67)</x:f>
        <x:v>10146644.449593065</x:v>
      </x:c>
      <x:c r="AF298" s="16" t="n">
        <x:f>MAX(0,AE298*(1+EXP((LN(1+Assumptions!$C$60)-0.5*Assumptions!$C$61^2)+Assumptions!$C$61*((RAND()+RAND()+RAND()+RAND()+RAND()+RAND()+RAND()+RAND()+RAND()+RAND()+RAND()+RAND())-6))-1)+PT_Y5_MC!AG67)</x:f>
        <x:v>11378296.581071844</x:v>
      </x:c>
    </x:row>
    <x:row r="299">
      <x:c r="A299" s="39">
        <x:v>295</x:v>
      </x:c>
      <x:c r="B299" s="16" t="n">
        <x:f>PT_Y5_MC!C68</x:f>
        <x:v>1029031.25</x:v>
      </x:c>
      <x:c r="C299" s="16" t="n">
        <x:f>MAX(0,B299*(1+EXP((LN(1+Assumptions!$C$60)-0.5*Assumptions!$C$61^2)+Assumptions!$C$61*((RAND()+RAND()+RAND()+RAND()+RAND()+RAND()+RAND()+RAND()+RAND()+RAND()+RAND()+RAND())-6))-1)+PT_Y5_MC!D67)</x:f>
        <x:v>1179547.7214482045</x:v>
      </x:c>
      <x:c r="D299" s="16" t="n">
        <x:f>MAX(0,C299*(1+EXP((LN(1+Assumptions!$C$60)-0.5*Assumptions!$C$61^2)+Assumptions!$C$61*((RAND()+RAND()+RAND()+RAND()+RAND()+RAND()+RAND()+RAND()+RAND()+RAND()+RAND()+RAND())-6))-1)+PT_Y5_MC!E67)</x:f>
        <x:v>1672827.315335443</x:v>
      </x:c>
      <x:c r="E299" s="16" t="n">
        <x:f>MAX(0,D299*(1+EXP((LN(1+Assumptions!$C$60)-0.5*Assumptions!$C$61^2)+Assumptions!$C$61*((RAND()+RAND()+RAND()+RAND()+RAND()+RAND()+RAND()+RAND()+RAND()+RAND()+RAND()+RAND())-6))-1)+PT_Y5_MC!F67)</x:f>
        <x:v>2045487.8639885641</x:v>
      </x:c>
      <x:c r="F299" s="16" t="n">
        <x:f>MAX(0,E299*(1+EXP((LN(1+Assumptions!$C$60)-0.5*Assumptions!$C$61^2)+Assumptions!$C$61*((RAND()+RAND()+RAND()+RAND()+RAND()+RAND()+RAND()+RAND()+RAND()+RAND()+RAND()+RAND())-6))-1)+PT_Y5_MC!G67)</x:f>
        <x:v>2256148.0665921983</x:v>
      </x:c>
      <x:c r="G299" s="16" t="n">
        <x:f>MAX(0,F299*(1+EXP((LN(1+Assumptions!$C$60)-0.5*Assumptions!$C$61^2)+Assumptions!$C$61*((RAND()+RAND()+RAND()+RAND()+RAND()+RAND()+RAND()+RAND()+RAND()+RAND()+RAND()+RAND())-6))-1)+PT_Y5_MC!H67)</x:f>
        <x:v>2028669.2679078751</x:v>
      </x:c>
      <x:c r="H299" s="16" t="n">
        <x:f>MAX(0,G299*(1+EXP((LN(1+Assumptions!$C$60)-0.5*Assumptions!$C$61^2)+Assumptions!$C$61*((RAND()+RAND()+RAND()+RAND()+RAND()+RAND()+RAND()+RAND()+RAND()+RAND()+RAND()+RAND())-6))-1)+PT_Y5_MC!I67)</x:f>
        <x:v>2094070.9081579293</x:v>
      </x:c>
      <x:c r="I299" s="16" t="n">
        <x:f>MAX(0,H299*(1+EXP((LN(1+Assumptions!$C$60)-0.5*Assumptions!$C$61^2)+Assumptions!$C$61*((RAND()+RAND()+RAND()+RAND()+RAND()+RAND()+RAND()+RAND()+RAND()+RAND()+RAND()+RAND())-6))-1)+PT_Y5_MC!J67)</x:f>
        <x:v>2026559.5515211269</x:v>
      </x:c>
      <x:c r="J299" s="16" t="n">
        <x:f>MAX(0,I299*(1+EXP((LN(1+Assumptions!$C$60)-0.5*Assumptions!$C$61^2)+Assumptions!$C$61*((RAND()+RAND()+RAND()+RAND()+RAND()+RAND()+RAND()+RAND()+RAND()+RAND()+RAND()+RAND())-6))-1)+PT_Y5_MC!K67)</x:f>
        <x:v>2270586.8833803684</x:v>
      </x:c>
      <x:c r="K299" s="16" t="n">
        <x:f>MAX(0,J299*(1+EXP((LN(1+Assumptions!$C$60)-0.5*Assumptions!$C$61^2)+Assumptions!$C$61*((RAND()+RAND()+RAND()+RAND()+RAND()+RAND()+RAND()+RAND()+RAND()+RAND()+RAND()+RAND())-6))-1)+PT_Y5_MC!L67)</x:f>
        <x:v>2005267.4549971847</x:v>
      </x:c>
      <x:c r="L299" s="16" t="n">
        <x:f>MAX(0,K299*(1+EXP((LN(1+Assumptions!$C$60)-0.5*Assumptions!$C$61^2)+Assumptions!$C$61*((RAND()+RAND()+RAND()+RAND()+RAND()+RAND()+RAND()+RAND()+RAND()+RAND()+RAND()+RAND())-6))-1)+PT_Y5_MC!M67)</x:f>
        <x:v>2385097.62073177</x:v>
      </x:c>
      <x:c r="M299" s="16" t="n">
        <x:f>MAX(0,L299*(1+EXP((LN(1+Assumptions!$C$60)-0.5*Assumptions!$C$61^2)+Assumptions!$C$61*((RAND()+RAND()+RAND()+RAND()+RAND()+RAND()+RAND()+RAND()+RAND()+RAND()+RAND()+RAND())-6))-1)+PT_Y5_MC!N67)</x:f>
        <x:v>2171787.3034302164</x:v>
      </x:c>
      <x:c r="N299" s="16" t="n">
        <x:f>MAX(0,M299*(1+EXP((LN(1+Assumptions!$C$60)-0.5*Assumptions!$C$61^2)+Assumptions!$C$61*((RAND()+RAND()+RAND()+RAND()+RAND()+RAND()+RAND()+RAND()+RAND()+RAND()+RAND()+RAND())-6))-1)+PT_Y5_MC!O67)</x:f>
        <x:v>2095605.1073922147</x:v>
      </x:c>
      <x:c r="O299" s="16" t="n">
        <x:f>MAX(0,N299*(1+EXP((LN(1+Assumptions!$C$60)-0.5*Assumptions!$C$61^2)+Assumptions!$C$61*((RAND()+RAND()+RAND()+RAND()+RAND()+RAND()+RAND()+RAND()+RAND()+RAND()+RAND()+RAND())-6))-1)+PT_Y5_MC!P67)</x:f>
        <x:v>2283705.2133540027</x:v>
      </x:c>
      <x:c r="P299" s="16" t="n">
        <x:f>MAX(0,O299*(1+EXP((LN(1+Assumptions!$C$60)-0.5*Assumptions!$C$61^2)+Assumptions!$C$61*((RAND()+RAND()+RAND()+RAND()+RAND()+RAND()+RAND()+RAND()+RAND()+RAND()+RAND()+RAND())-6))-1)+PT_Y5_MC!Q67)</x:f>
        <x:v>2202329.539460295</x:v>
      </x:c>
      <x:c r="Q299" s="16" t="n">
        <x:f>MAX(0,P299*(1+EXP((LN(1+Assumptions!$C$60)-0.5*Assumptions!$C$61^2)+Assumptions!$C$61*((RAND()+RAND()+RAND()+RAND()+RAND()+RAND()+RAND()+RAND()+RAND()+RAND()+RAND()+RAND())-6))-1)+PT_Y5_MC!R67)</x:f>
        <x:v>1992360.0453569489</x:v>
      </x:c>
      <x:c r="R299" s="16" t="n">
        <x:f>MAX(0,Q299*(1+EXP((LN(1+Assumptions!$C$60)-0.5*Assumptions!$C$61^2)+Assumptions!$C$61*((RAND()+RAND()+RAND()+RAND()+RAND()+RAND()+RAND()+RAND()+RAND()+RAND()+RAND()+RAND())-6))-1)+PT_Y5_MC!S67)</x:f>
        <x:v>2191197.3887156094</x:v>
      </x:c>
      <x:c r="S299" s="16" t="n">
        <x:f>MAX(0,R299*(1+EXP((LN(1+Assumptions!$C$60)-0.5*Assumptions!$C$61^2)+Assumptions!$C$61*((RAND()+RAND()+RAND()+RAND()+RAND()+RAND()+RAND()+RAND()+RAND()+RAND()+RAND()+RAND())-6))-1)+PT_Y5_MC!T67)</x:f>
        <x:v>1991015.5219938136</x:v>
      </x:c>
      <x:c r="T299" s="16" t="n">
        <x:f>MAX(0,S299*(1+EXP((LN(1+Assumptions!$C$60)-0.5*Assumptions!$C$61^2)+Assumptions!$C$61*((RAND()+RAND()+RAND()+RAND()+RAND()+RAND()+RAND()+RAND()+RAND()+RAND()+RAND()+RAND())-6))-1)+PT_Y5_MC!U67)</x:f>
        <x:v>2014858.7306710929</x:v>
      </x:c>
      <x:c r="U299" s="16" t="n">
        <x:f>MAX(0,T299*(1+EXP((LN(1+Assumptions!$C$60)-0.5*Assumptions!$C$61^2)+Assumptions!$C$61*((RAND()+RAND()+RAND()+RAND()+RAND()+RAND()+RAND()+RAND()+RAND()+RAND()+RAND()+RAND())-6))-1)+PT_Y5_MC!V67)</x:f>
        <x:v>2206232.9244475886</x:v>
      </x:c>
      <x:c r="V299" s="16" t="n">
        <x:f>MAX(0,U299*(1+EXP((LN(1+Assumptions!$C$60)-0.5*Assumptions!$C$61^2)+Assumptions!$C$61*((RAND()+RAND()+RAND()+RAND()+RAND()+RAND()+RAND()+RAND()+RAND()+RAND()+RAND()+RAND())-6))-1)+PT_Y5_MC!W67)</x:f>
        <x:v>3621294.626586339</x:v>
      </x:c>
      <x:c r="W299" s="16" t="n">
        <x:f>MAX(0,V299*(1+EXP((LN(1+Assumptions!$C$60)-0.5*Assumptions!$C$61^2)+Assumptions!$C$61*((RAND()+RAND()+RAND()+RAND()+RAND()+RAND()+RAND()+RAND()+RAND()+RAND()+RAND()+RAND())-6))-1)+PT_Y5_MC!X67)</x:f>
        <x:v>3315835.355384725</x:v>
      </x:c>
      <x:c r="X299" s="16" t="n">
        <x:f>MAX(0,W299*(1+EXP((LN(1+Assumptions!$C$60)-0.5*Assumptions!$C$61^2)+Assumptions!$C$61*((RAND()+RAND()+RAND()+RAND()+RAND()+RAND()+RAND()+RAND()+RAND()+RAND()+RAND()+RAND())-6))-1)+PT_Y5_MC!Y67)</x:f>
        <x:v>4103472.7529518674</x:v>
      </x:c>
      <x:c r="Y299" s="16" t="n">
        <x:f>MAX(0,X299*(1+EXP((LN(1+Assumptions!$C$60)-0.5*Assumptions!$C$61^2)+Assumptions!$C$61*((RAND()+RAND()+RAND()+RAND()+RAND()+RAND()+RAND()+RAND()+RAND()+RAND()+RAND()+RAND())-6))-1)+PT_Y5_MC!Z67)</x:f>
        <x:v>5701168.7648742795</x:v>
      </x:c>
      <x:c r="Z299" s="16" t="n">
        <x:f>MAX(0,Y299*(1+EXP((LN(1+Assumptions!$C$60)-0.5*Assumptions!$C$61^2)+Assumptions!$C$61*((RAND()+RAND()+RAND()+RAND()+RAND()+RAND()+RAND()+RAND()+RAND()+RAND()+RAND()+RAND())-6))-1)+PT_Y5_MC!AA67)</x:f>
        <x:v>6956375.734912183</x:v>
      </x:c>
      <x:c r="AA299" s="16" t="n">
        <x:f>MAX(0,Z299*(1+EXP((LN(1+Assumptions!$C$60)-0.5*Assumptions!$C$61^2)+Assumptions!$C$61*((RAND()+RAND()+RAND()+RAND()+RAND()+RAND()+RAND()+RAND()+RAND()+RAND()+RAND()+RAND())-6))-1)+PT_Y5_MC!AB67)</x:f>
        <x:v>6699923.56120837</x:v>
      </x:c>
      <x:c r="AB299" s="16" t="n">
        <x:f>MAX(0,AA299*(1+EXP((LN(1+Assumptions!$C$60)-0.5*Assumptions!$C$61^2)+Assumptions!$C$61*((RAND()+RAND()+RAND()+RAND()+RAND()+RAND()+RAND()+RAND()+RAND()+RAND()+RAND()+RAND())-6))-1)+PT_Y5_MC!AC67)</x:f>
        <x:v>5168030.467272981</x:v>
      </x:c>
      <x:c r="AC299" s="16" t="n">
        <x:f>MAX(0,AB299*(1+EXP((LN(1+Assumptions!$C$60)-0.5*Assumptions!$C$61^2)+Assumptions!$C$61*((RAND()+RAND()+RAND()+RAND()+RAND()+RAND()+RAND()+RAND()+RAND()+RAND()+RAND()+RAND())-6))-1)+PT_Y5_MC!AD67)</x:f>
        <x:v>5775520.398649187</x:v>
      </x:c>
      <x:c r="AD299" s="16" t="n">
        <x:f>MAX(0,AC299*(1+EXP((LN(1+Assumptions!$C$60)-0.5*Assumptions!$C$61^2)+Assumptions!$C$61*((RAND()+RAND()+RAND()+RAND()+RAND()+RAND()+RAND()+RAND()+RAND()+RAND()+RAND()+RAND())-6))-1)+PT_Y5_MC!AE67)</x:f>
        <x:v>4338842.715985105</x:v>
      </x:c>
      <x:c r="AE299" s="16" t="n">
        <x:f>MAX(0,AD299*(1+EXP((LN(1+Assumptions!$C$60)-0.5*Assumptions!$C$61^2)+Assumptions!$C$61*((RAND()+RAND()+RAND()+RAND()+RAND()+RAND()+RAND()+RAND()+RAND()+RAND()+RAND()+RAND())-6))-1)+PT_Y5_MC!AF67)</x:f>
        <x:v>4880891.262487781</x:v>
      </x:c>
      <x:c r="AF299" s="16" t="n">
        <x:f>MAX(0,AE299*(1+EXP((LN(1+Assumptions!$C$60)-0.5*Assumptions!$C$61^2)+Assumptions!$C$61*((RAND()+RAND()+RAND()+RAND()+RAND()+RAND()+RAND()+RAND()+RAND()+RAND()+RAND()+RAND())-6))-1)+PT_Y5_MC!AG67)</x:f>
        <x:v>4588702.110607254</x:v>
      </x:c>
    </x:row>
    <x:row r="300">
      <x:c r="A300" s="39">
        <x:v>296</x:v>
      </x:c>
      <x:c r="B300" s="16" t="n">
        <x:f>PT_Y5_MC!C68</x:f>
        <x:v>1029031.25</x:v>
      </x:c>
      <x:c r="C300" s="16" t="n">
        <x:f>MAX(0,B300*(1+EXP((LN(1+Assumptions!$C$60)-0.5*Assumptions!$C$61^2)+Assumptions!$C$61*((RAND()+RAND()+RAND()+RAND()+RAND()+RAND()+RAND()+RAND()+RAND()+RAND()+RAND()+RAND())-6))-1)+PT_Y5_MC!D67)</x:f>
        <x:v>916347.8211429727</x:v>
      </x:c>
      <x:c r="D300" s="16" t="n">
        <x:f>MAX(0,C300*(1+EXP((LN(1+Assumptions!$C$60)-0.5*Assumptions!$C$61^2)+Assumptions!$C$61*((RAND()+RAND()+RAND()+RAND()+RAND()+RAND()+RAND()+RAND()+RAND()+RAND()+RAND()+RAND())-6))-1)+PT_Y5_MC!E67)</x:f>
        <x:v>1035202.8709955264</x:v>
      </x:c>
      <x:c r="E300" s="16" t="n">
        <x:f>MAX(0,D300*(1+EXP((LN(1+Assumptions!$C$60)-0.5*Assumptions!$C$61^2)+Assumptions!$C$61*((RAND()+RAND()+RAND()+RAND()+RAND()+RAND()+RAND()+RAND()+RAND()+RAND()+RAND()+RAND())-6))-1)+PT_Y5_MC!F67)</x:f>
        <x:v>1298173.7465253922</x:v>
      </x:c>
      <x:c r="F300" s="16" t="n">
        <x:f>MAX(0,E300*(1+EXP((LN(1+Assumptions!$C$60)-0.5*Assumptions!$C$61^2)+Assumptions!$C$61*((RAND()+RAND()+RAND()+RAND()+RAND()+RAND()+RAND()+RAND()+RAND()+RAND()+RAND()+RAND())-6))-1)+PT_Y5_MC!G67)</x:f>
        <x:v>1452769.9906416738</x:v>
      </x:c>
      <x:c r="G300" s="16" t="n">
        <x:f>MAX(0,F300*(1+EXP((LN(1+Assumptions!$C$60)-0.5*Assumptions!$C$61^2)+Assumptions!$C$61*((RAND()+RAND()+RAND()+RAND()+RAND()+RAND()+RAND()+RAND()+RAND()+RAND()+RAND()+RAND())-6))-1)+PT_Y5_MC!H67)</x:f>
        <x:v>1675803.8496558452</x:v>
      </x:c>
      <x:c r="H300" s="16" t="n">
        <x:f>MAX(0,G300*(1+EXP((LN(1+Assumptions!$C$60)-0.5*Assumptions!$C$61^2)+Assumptions!$C$61*((RAND()+RAND()+RAND()+RAND()+RAND()+RAND()+RAND()+RAND()+RAND()+RAND()+RAND()+RAND())-6))-1)+PT_Y5_MC!I67)</x:f>
        <x:v>1602001.080197967</x:v>
      </x:c>
      <x:c r="I300" s="16" t="n">
        <x:f>MAX(0,H300*(1+EXP((LN(1+Assumptions!$C$60)-0.5*Assumptions!$C$61^2)+Assumptions!$C$61*((RAND()+RAND()+RAND()+RAND()+RAND()+RAND()+RAND()+RAND()+RAND()+RAND()+RAND()+RAND())-6))-1)+PT_Y5_MC!J67)</x:f>
        <x:v>2093165.0062087616</x:v>
      </x:c>
      <x:c r="J300" s="16" t="n">
        <x:f>MAX(0,I300*(1+EXP((LN(1+Assumptions!$C$60)-0.5*Assumptions!$C$61^2)+Assumptions!$C$61*((RAND()+RAND()+RAND()+RAND()+RAND()+RAND()+RAND()+RAND()+RAND()+RAND()+RAND()+RAND())-6))-1)+PT_Y5_MC!K67)</x:f>
        <x:v>1747605.4432123122</x:v>
      </x:c>
      <x:c r="K300" s="16" t="n">
        <x:f>MAX(0,J300*(1+EXP((LN(1+Assumptions!$C$60)-0.5*Assumptions!$C$61^2)+Assumptions!$C$61*((RAND()+RAND()+RAND()+RAND()+RAND()+RAND()+RAND()+RAND()+RAND()+RAND()+RAND()+RAND())-6))-1)+PT_Y5_MC!L67)</x:f>
        <x:v>2051427.029260505</x:v>
      </x:c>
      <x:c r="L300" s="16" t="n">
        <x:f>MAX(0,K300*(1+EXP((LN(1+Assumptions!$C$60)-0.5*Assumptions!$C$61^2)+Assumptions!$C$61*((RAND()+RAND()+RAND()+RAND()+RAND()+RAND()+RAND()+RAND()+RAND()+RAND()+RAND()+RAND())-6))-1)+PT_Y5_MC!M67)</x:f>
        <x:v>2035896.4126915091</x:v>
      </x:c>
      <x:c r="M300" s="16" t="n">
        <x:f>MAX(0,L300*(1+EXP((LN(1+Assumptions!$C$60)-0.5*Assumptions!$C$61^2)+Assumptions!$C$61*((RAND()+RAND()+RAND()+RAND()+RAND()+RAND()+RAND()+RAND()+RAND()+RAND()+RAND()+RAND())-6))-1)+PT_Y5_MC!N67)</x:f>
        <x:v>2377290.016532825</x:v>
      </x:c>
      <x:c r="N300" s="16" t="n">
        <x:f>MAX(0,M300*(1+EXP((LN(1+Assumptions!$C$60)-0.5*Assumptions!$C$61^2)+Assumptions!$C$61*((RAND()+RAND()+RAND()+RAND()+RAND()+RAND()+RAND()+RAND()+RAND()+RAND()+RAND()+RAND())-6))-1)+PT_Y5_MC!O67)</x:f>
        <x:v>2477813.844551413</x:v>
      </x:c>
      <x:c r="O300" s="16" t="n">
        <x:f>MAX(0,N300*(1+EXP((LN(1+Assumptions!$C$60)-0.5*Assumptions!$C$61^2)+Assumptions!$C$61*((RAND()+RAND()+RAND()+RAND()+RAND()+RAND()+RAND()+RAND()+RAND()+RAND()+RAND()+RAND())-6))-1)+PT_Y5_MC!P67)</x:f>
        <x:v>2485949.8117774744</x:v>
      </x:c>
      <x:c r="P300" s="16" t="n">
        <x:f>MAX(0,O300*(1+EXP((LN(1+Assumptions!$C$60)-0.5*Assumptions!$C$61^2)+Assumptions!$C$61*((RAND()+RAND()+RAND()+RAND()+RAND()+RAND()+RAND()+RAND()+RAND()+RAND()+RAND()+RAND())-6))-1)+PT_Y5_MC!Q67)</x:f>
        <x:v>2670805.047416425</x:v>
      </x:c>
      <x:c r="Q300" s="16" t="n">
        <x:f>MAX(0,P300*(1+EXP((LN(1+Assumptions!$C$60)-0.5*Assumptions!$C$61^2)+Assumptions!$C$61*((RAND()+RAND()+RAND()+RAND()+RAND()+RAND()+RAND()+RAND()+RAND()+RAND()+RAND()+RAND())-6))-1)+PT_Y5_MC!R67)</x:f>
        <x:v>4102174.6986840907</x:v>
      </x:c>
      <x:c r="R300" s="16" t="n">
        <x:f>MAX(0,Q300*(1+EXP((LN(1+Assumptions!$C$60)-0.5*Assumptions!$C$61^2)+Assumptions!$C$61*((RAND()+RAND()+RAND()+RAND()+RAND()+RAND()+RAND()+RAND()+RAND()+RAND()+RAND()+RAND())-6))-1)+PT_Y5_MC!S67)</x:f>
        <x:v>4851030.238527699</x:v>
      </x:c>
      <x:c r="S300" s="16" t="n">
        <x:f>MAX(0,R300*(1+EXP((LN(1+Assumptions!$C$60)-0.5*Assumptions!$C$61^2)+Assumptions!$C$61*((RAND()+RAND()+RAND()+RAND()+RAND()+RAND()+RAND()+RAND()+RAND()+RAND()+RAND()+RAND())-6))-1)+PT_Y5_MC!T67)</x:f>
        <x:v>4948826.2042857725</x:v>
      </x:c>
      <x:c r="T300" s="16" t="n">
        <x:f>MAX(0,S300*(1+EXP((LN(1+Assumptions!$C$60)-0.5*Assumptions!$C$61^2)+Assumptions!$C$61*((RAND()+RAND()+RAND()+RAND()+RAND()+RAND()+RAND()+RAND()+RAND()+RAND()+RAND()+RAND())-6))-1)+PT_Y5_MC!U67)</x:f>
        <x:v>6414865.662987085</x:v>
      </x:c>
      <x:c r="U300" s="16" t="n">
        <x:f>MAX(0,T300*(1+EXP((LN(1+Assumptions!$C$60)-0.5*Assumptions!$C$61^2)+Assumptions!$C$61*((RAND()+RAND()+RAND()+RAND()+RAND()+RAND()+RAND()+RAND()+RAND()+RAND()+RAND()+RAND())-6))-1)+PT_Y5_MC!V67)</x:f>
        <x:v>5393011.867774106</x:v>
      </x:c>
      <x:c r="V300" s="16" t="n">
        <x:f>MAX(0,U300*(1+EXP((LN(1+Assumptions!$C$60)-0.5*Assumptions!$C$61^2)+Assumptions!$C$61*((RAND()+RAND()+RAND()+RAND()+RAND()+RAND()+RAND()+RAND()+RAND()+RAND()+RAND()+RAND())-6))-1)+PT_Y5_MC!W67)</x:f>
        <x:v>5683229.490421342</x:v>
      </x:c>
      <x:c r="W300" s="16" t="n">
        <x:f>MAX(0,V300*(1+EXP((LN(1+Assumptions!$C$60)-0.5*Assumptions!$C$61^2)+Assumptions!$C$61*((RAND()+RAND()+RAND()+RAND()+RAND()+RAND()+RAND()+RAND()+RAND()+RAND()+RAND()+RAND())-6))-1)+PT_Y5_MC!X67)</x:f>
        <x:v>7721470.282453361</x:v>
      </x:c>
      <x:c r="X300" s="16" t="n">
        <x:f>MAX(0,W300*(1+EXP((LN(1+Assumptions!$C$60)-0.5*Assumptions!$C$61^2)+Assumptions!$C$61*((RAND()+RAND()+RAND()+RAND()+RAND()+RAND()+RAND()+RAND()+RAND()+RAND()+RAND()+RAND())-6))-1)+PT_Y5_MC!Y67)</x:f>
        <x:v>10376801.16055405</x:v>
      </x:c>
      <x:c r="Y300" s="16" t="n">
        <x:f>MAX(0,X300*(1+EXP((LN(1+Assumptions!$C$60)-0.5*Assumptions!$C$61^2)+Assumptions!$C$61*((RAND()+RAND()+RAND()+RAND()+RAND()+RAND()+RAND()+RAND()+RAND()+RAND()+RAND()+RAND())-6))-1)+PT_Y5_MC!Z67)</x:f>
        <x:v>11119774.85750559</x:v>
      </x:c>
      <x:c r="Z300" s="16" t="n">
        <x:f>MAX(0,Y300*(1+EXP((LN(1+Assumptions!$C$60)-0.5*Assumptions!$C$61^2)+Assumptions!$C$61*((RAND()+RAND()+RAND()+RAND()+RAND()+RAND()+RAND()+RAND()+RAND()+RAND()+RAND()+RAND())-6))-1)+PT_Y5_MC!AA67)</x:f>
        <x:v>14440874.722079245</x:v>
      </x:c>
      <x:c r="AA300" s="16" t="n">
        <x:f>MAX(0,Z300*(1+EXP((LN(1+Assumptions!$C$60)-0.5*Assumptions!$C$61^2)+Assumptions!$C$61*((RAND()+RAND()+RAND()+RAND()+RAND()+RAND()+RAND()+RAND()+RAND()+RAND()+RAND()+RAND())-6))-1)+PT_Y5_MC!AB67)</x:f>
        <x:v>14351624.61362673</x:v>
      </x:c>
      <x:c r="AB300" s="16" t="n">
        <x:f>MAX(0,AA300*(1+EXP((LN(1+Assumptions!$C$60)-0.5*Assumptions!$C$61^2)+Assumptions!$C$61*((RAND()+RAND()+RAND()+RAND()+RAND()+RAND()+RAND()+RAND()+RAND()+RAND()+RAND()+RAND())-6))-1)+PT_Y5_MC!AC67)</x:f>
        <x:v>16261165.119264018</x:v>
      </x:c>
      <x:c r="AC300" s="16" t="n">
        <x:f>MAX(0,AB300*(1+EXP((LN(1+Assumptions!$C$60)-0.5*Assumptions!$C$61^2)+Assumptions!$C$61*((RAND()+RAND()+RAND()+RAND()+RAND()+RAND()+RAND()+RAND()+RAND()+RAND()+RAND()+RAND())-6))-1)+PT_Y5_MC!AD67)</x:f>
        <x:v>14431976.483458372</x:v>
      </x:c>
      <x:c r="AD300" s="16" t="n">
        <x:f>MAX(0,AC300*(1+EXP((LN(1+Assumptions!$C$60)-0.5*Assumptions!$C$61^2)+Assumptions!$C$61*((RAND()+RAND()+RAND()+RAND()+RAND()+RAND()+RAND()+RAND()+RAND()+RAND()+RAND()+RAND())-6))-1)+PT_Y5_MC!AE67)</x:f>
        <x:v>15111439.412357664</x:v>
      </x:c>
      <x:c r="AE300" s="16" t="n">
        <x:f>MAX(0,AD300*(1+EXP((LN(1+Assumptions!$C$60)-0.5*Assumptions!$C$61^2)+Assumptions!$C$61*((RAND()+RAND()+RAND()+RAND()+RAND()+RAND()+RAND()+RAND()+RAND()+RAND()+RAND()+RAND())-6))-1)+PT_Y5_MC!AF67)</x:f>
        <x:v>18188041.144244693</x:v>
      </x:c>
      <x:c r="AF300" s="16" t="n">
        <x:f>MAX(0,AE300*(1+EXP((LN(1+Assumptions!$C$60)-0.5*Assumptions!$C$61^2)+Assumptions!$C$61*((RAND()+RAND()+RAND()+RAND()+RAND()+RAND()+RAND()+RAND()+RAND()+RAND()+RAND()+RAND())-6))-1)+PT_Y5_MC!AG67)</x:f>
        <x:v>19036144.93256518</x:v>
      </x:c>
    </x:row>
    <x:row r="301">
      <x:c r="A301" s="39">
        <x:v>297</x:v>
      </x:c>
      <x:c r="B301" s="16" t="n">
        <x:f>PT_Y5_MC!C68</x:f>
        <x:v>1029031.25</x:v>
      </x:c>
      <x:c r="C301" s="16" t="n">
        <x:f>MAX(0,B301*(1+EXP((LN(1+Assumptions!$C$60)-0.5*Assumptions!$C$61^2)+Assumptions!$C$61*((RAND()+RAND()+RAND()+RAND()+RAND()+RAND()+RAND()+RAND()+RAND()+RAND()+RAND()+RAND())-6))-1)+PT_Y5_MC!D67)</x:f>
        <x:v>1148698.4928753837</x:v>
      </x:c>
      <x:c r="D301" s="16" t="n">
        <x:f>MAX(0,C301*(1+EXP((LN(1+Assumptions!$C$60)-0.5*Assumptions!$C$61^2)+Assumptions!$C$61*((RAND()+RAND()+RAND()+RAND()+RAND()+RAND()+RAND()+RAND()+RAND()+RAND()+RAND()+RAND())-6))-1)+PT_Y5_MC!E67)</x:f>
        <x:v>1411422.9457520812</x:v>
      </x:c>
      <x:c r="E301" s="16" t="n">
        <x:f>MAX(0,D301*(1+EXP((LN(1+Assumptions!$C$60)-0.5*Assumptions!$C$61^2)+Assumptions!$C$61*((RAND()+RAND()+RAND()+RAND()+RAND()+RAND()+RAND()+RAND()+RAND()+RAND()+RAND()+RAND())-6))-1)+PT_Y5_MC!F67)</x:f>
        <x:v>1579381.343047469</x:v>
      </x:c>
      <x:c r="F301" s="16" t="n">
        <x:f>MAX(0,E301*(1+EXP((LN(1+Assumptions!$C$60)-0.5*Assumptions!$C$61^2)+Assumptions!$C$61*((RAND()+RAND()+RAND()+RAND()+RAND()+RAND()+RAND()+RAND()+RAND()+RAND()+RAND()+RAND())-6))-1)+PT_Y5_MC!G67)</x:f>
        <x:v>1419391.550427033</x:v>
      </x:c>
      <x:c r="G301" s="16" t="n">
        <x:f>MAX(0,F301*(1+EXP((LN(1+Assumptions!$C$60)-0.5*Assumptions!$C$61^2)+Assumptions!$C$61*((RAND()+RAND()+RAND()+RAND()+RAND()+RAND()+RAND()+RAND()+RAND()+RAND()+RAND()+RAND())-6))-1)+PT_Y5_MC!H67)</x:f>
        <x:v>1649740.5143855219</x:v>
      </x:c>
      <x:c r="H301" s="16" t="n">
        <x:f>MAX(0,G301*(1+EXP((LN(1+Assumptions!$C$60)-0.5*Assumptions!$C$61^2)+Assumptions!$C$61*((RAND()+RAND()+RAND()+RAND()+RAND()+RAND()+RAND()+RAND()+RAND()+RAND()+RAND()+RAND())-6))-1)+PT_Y5_MC!I67)</x:f>
        <x:v>1731490.9919358494</x:v>
      </x:c>
      <x:c r="I301" s="16" t="n">
        <x:f>MAX(0,H301*(1+EXP((LN(1+Assumptions!$C$60)-0.5*Assumptions!$C$61^2)+Assumptions!$C$61*((RAND()+RAND()+RAND()+RAND()+RAND()+RAND()+RAND()+RAND()+RAND()+RAND()+RAND()+RAND())-6))-1)+PT_Y5_MC!J67)</x:f>
        <x:v>2303574.144066003</x:v>
      </x:c>
      <x:c r="J301" s="16" t="n">
        <x:f>MAX(0,I301*(1+EXP((LN(1+Assumptions!$C$60)-0.5*Assumptions!$C$61^2)+Assumptions!$C$61*((RAND()+RAND()+RAND()+RAND()+RAND()+RAND()+RAND()+RAND()+RAND()+RAND()+RAND()+RAND())-6))-1)+PT_Y5_MC!K67)</x:f>
        <x:v>2194533.4104432957</x:v>
      </x:c>
      <x:c r="K301" s="16" t="n">
        <x:f>MAX(0,J301*(1+EXP((LN(1+Assumptions!$C$60)-0.5*Assumptions!$C$61^2)+Assumptions!$C$61*((RAND()+RAND()+RAND()+RAND()+RAND()+RAND()+RAND()+RAND()+RAND()+RAND()+RAND()+RAND())-6))-1)+PT_Y5_MC!L67)</x:f>
        <x:v>1794133.6000254815</x:v>
      </x:c>
      <x:c r="L301" s="16" t="n">
        <x:f>MAX(0,K301*(1+EXP((LN(1+Assumptions!$C$60)-0.5*Assumptions!$C$61^2)+Assumptions!$C$61*((RAND()+RAND()+RAND()+RAND()+RAND()+RAND()+RAND()+RAND()+RAND()+RAND()+RAND()+RAND())-6))-1)+PT_Y5_MC!M67)</x:f>
        <x:v>1779656.3544282329</x:v>
      </x:c>
      <x:c r="M301" s="16" t="n">
        <x:f>MAX(0,L301*(1+EXP((LN(1+Assumptions!$C$60)-0.5*Assumptions!$C$61^2)+Assumptions!$C$61*((RAND()+RAND()+RAND()+RAND()+RAND()+RAND()+RAND()+RAND()+RAND()+RAND()+RAND()+RAND())-6))-1)+PT_Y5_MC!N67)</x:f>
        <x:v>2521556.9131830847</x:v>
      </x:c>
      <x:c r="N301" s="16" t="n">
        <x:f>MAX(0,M301*(1+EXP((LN(1+Assumptions!$C$60)-0.5*Assumptions!$C$61^2)+Assumptions!$C$61*((RAND()+RAND()+RAND()+RAND()+RAND()+RAND()+RAND()+RAND()+RAND()+RAND()+RAND()+RAND())-6))-1)+PT_Y5_MC!O67)</x:f>
        <x:v>2967145.3812198923</x:v>
      </x:c>
      <x:c r="O301" s="16" t="n">
        <x:f>MAX(0,N301*(1+EXP((LN(1+Assumptions!$C$60)-0.5*Assumptions!$C$61^2)+Assumptions!$C$61*((RAND()+RAND()+RAND()+RAND()+RAND()+RAND()+RAND()+RAND()+RAND()+RAND()+RAND()+RAND())-6))-1)+PT_Y5_MC!P67)</x:f>
        <x:v>3551926.9256979167</x:v>
      </x:c>
      <x:c r="P301" s="16" t="n">
        <x:f>MAX(0,O301*(1+EXP((LN(1+Assumptions!$C$60)-0.5*Assumptions!$C$61^2)+Assumptions!$C$61*((RAND()+RAND()+RAND()+RAND()+RAND()+RAND()+RAND()+RAND()+RAND()+RAND()+RAND()+RAND())-6))-1)+PT_Y5_MC!Q67)</x:f>
        <x:v>3824885.540278946</x:v>
      </x:c>
      <x:c r="Q301" s="16" t="n">
        <x:f>MAX(0,P301*(1+EXP((LN(1+Assumptions!$C$60)-0.5*Assumptions!$C$61^2)+Assumptions!$C$61*((RAND()+RAND()+RAND()+RAND()+RAND()+RAND()+RAND()+RAND()+RAND()+RAND()+RAND()+RAND())-6))-1)+PT_Y5_MC!R67)</x:f>
        <x:v>3952775.471693182</x:v>
      </x:c>
      <x:c r="R301" s="16" t="n">
        <x:f>MAX(0,Q301*(1+EXP((LN(1+Assumptions!$C$60)-0.5*Assumptions!$C$61^2)+Assumptions!$C$61*((RAND()+RAND()+RAND()+RAND()+RAND()+RAND()+RAND()+RAND()+RAND()+RAND()+RAND()+RAND())-6))-1)+PT_Y5_MC!S67)</x:f>
        <x:v>3868781.2180188983</x:v>
      </x:c>
      <x:c r="S301" s="16" t="n">
        <x:f>MAX(0,R301*(1+EXP((LN(1+Assumptions!$C$60)-0.5*Assumptions!$C$61^2)+Assumptions!$C$61*((RAND()+RAND()+RAND()+RAND()+RAND()+RAND()+RAND()+RAND()+RAND()+RAND()+RAND()+RAND())-6))-1)+PT_Y5_MC!T67)</x:f>
        <x:v>4360370.785203607</x:v>
      </x:c>
      <x:c r="T301" s="16" t="n">
        <x:f>MAX(0,S301*(1+EXP((LN(1+Assumptions!$C$60)-0.5*Assumptions!$C$61^2)+Assumptions!$C$61*((RAND()+RAND()+RAND()+RAND()+RAND()+RAND()+RAND()+RAND()+RAND()+RAND()+RAND()+RAND())-6))-1)+PT_Y5_MC!U67)</x:f>
        <x:v>3667136.6545789903</x:v>
      </x:c>
      <x:c r="U301" s="16" t="n">
        <x:f>MAX(0,T301*(1+EXP((LN(1+Assumptions!$C$60)-0.5*Assumptions!$C$61^2)+Assumptions!$C$61*((RAND()+RAND()+RAND()+RAND()+RAND()+RAND()+RAND()+RAND()+RAND()+RAND()+RAND()+RAND())-6))-1)+PT_Y5_MC!V67)</x:f>
        <x:v>2605696.4266105234</x:v>
      </x:c>
      <x:c r="V301" s="16" t="n">
        <x:f>MAX(0,U301*(1+EXP((LN(1+Assumptions!$C$60)-0.5*Assumptions!$C$61^2)+Assumptions!$C$61*((RAND()+RAND()+RAND()+RAND()+RAND()+RAND()+RAND()+RAND()+RAND()+RAND()+RAND()+RAND())-6))-1)+PT_Y5_MC!W67)</x:f>
        <x:v>3348030.8208525884</x:v>
      </x:c>
      <x:c r="W301" s="16" t="n">
        <x:f>MAX(0,V301*(1+EXP((LN(1+Assumptions!$C$60)-0.5*Assumptions!$C$61^2)+Assumptions!$C$61*((RAND()+RAND()+RAND()+RAND()+RAND()+RAND()+RAND()+RAND()+RAND()+RAND()+RAND()+RAND())-6))-1)+PT_Y5_MC!X67)</x:f>
        <x:v>3719170.049626722</x:v>
      </x:c>
      <x:c r="X301" s="16" t="n">
        <x:f>MAX(0,W301*(1+EXP((LN(1+Assumptions!$C$60)-0.5*Assumptions!$C$61^2)+Assumptions!$C$61*((RAND()+RAND()+RAND()+RAND()+RAND()+RAND()+RAND()+RAND()+RAND()+RAND()+RAND()+RAND())-6))-1)+PT_Y5_MC!Y67)</x:f>
        <x:v>4726860.480938934</x:v>
      </x:c>
      <x:c r="Y301" s="16" t="n">
        <x:f>MAX(0,X301*(1+EXP((LN(1+Assumptions!$C$60)-0.5*Assumptions!$C$61^2)+Assumptions!$C$61*((RAND()+RAND()+RAND()+RAND()+RAND()+RAND()+RAND()+RAND()+RAND()+RAND()+RAND()+RAND())-6))-1)+PT_Y5_MC!Z67)</x:f>
        <x:v>6908089.457064342</x:v>
      </x:c>
      <x:c r="Z301" s="16" t="n">
        <x:f>MAX(0,Y301*(1+EXP((LN(1+Assumptions!$C$60)-0.5*Assumptions!$C$61^2)+Assumptions!$C$61*((RAND()+RAND()+RAND()+RAND()+RAND()+RAND()+RAND()+RAND()+RAND()+RAND()+RAND()+RAND())-6))-1)+PT_Y5_MC!AA67)</x:f>
        <x:v>6546502.905172207</x:v>
      </x:c>
      <x:c r="AA301" s="16" t="n">
        <x:f>MAX(0,Z301*(1+EXP((LN(1+Assumptions!$C$60)-0.5*Assumptions!$C$61^2)+Assumptions!$C$61*((RAND()+RAND()+RAND()+RAND()+RAND()+RAND()+RAND()+RAND()+RAND()+RAND()+RAND()+RAND())-6))-1)+PT_Y5_MC!AB67)</x:f>
        <x:v>6427563.635840991</x:v>
      </x:c>
      <x:c r="AB301" s="16" t="n">
        <x:f>MAX(0,AA301*(1+EXP((LN(1+Assumptions!$C$60)-0.5*Assumptions!$C$61^2)+Assumptions!$C$61*((RAND()+RAND()+RAND()+RAND()+RAND()+RAND()+RAND()+RAND()+RAND()+RAND()+RAND()+RAND())-6))-1)+PT_Y5_MC!AC67)</x:f>
        <x:v>7758447.95736079</x:v>
      </x:c>
      <x:c r="AC301" s="16" t="n">
        <x:f>MAX(0,AB301*(1+EXP((LN(1+Assumptions!$C$60)-0.5*Assumptions!$C$61^2)+Assumptions!$C$61*((RAND()+RAND()+RAND()+RAND()+RAND()+RAND()+RAND()+RAND()+RAND()+RAND()+RAND()+RAND())-6))-1)+PT_Y5_MC!AD67)</x:f>
        <x:v>9146612.178942021</x:v>
      </x:c>
      <x:c r="AD301" s="16" t="n">
        <x:f>MAX(0,AC301*(1+EXP((LN(1+Assumptions!$C$60)-0.5*Assumptions!$C$61^2)+Assumptions!$C$61*((RAND()+RAND()+RAND()+RAND()+RAND()+RAND()+RAND()+RAND()+RAND()+RAND()+RAND()+RAND())-6))-1)+PT_Y5_MC!AE67)</x:f>
        <x:v>10596223.484440576</x:v>
      </x:c>
      <x:c r="AE301" s="16" t="n">
        <x:f>MAX(0,AD301*(1+EXP((LN(1+Assumptions!$C$60)-0.5*Assumptions!$C$61^2)+Assumptions!$C$61*((RAND()+RAND()+RAND()+RAND()+RAND()+RAND()+RAND()+RAND()+RAND()+RAND()+RAND()+RAND())-6))-1)+PT_Y5_MC!AF67)</x:f>
        <x:v>12651925.464306831</x:v>
      </x:c>
      <x:c r="AF301" s="16" t="n">
        <x:f>MAX(0,AE301*(1+EXP((LN(1+Assumptions!$C$60)-0.5*Assumptions!$C$61^2)+Assumptions!$C$61*((RAND()+RAND()+RAND()+RAND()+RAND()+RAND()+RAND()+RAND()+RAND()+RAND()+RAND()+RAND())-6))-1)+PT_Y5_MC!AG67)</x:f>
        <x:v>16123235.467467817</x:v>
      </x:c>
    </x:row>
    <x:row r="302">
      <x:c r="A302" s="39">
        <x:v>298</x:v>
      </x:c>
      <x:c r="B302" s="16" t="n">
        <x:f>PT_Y5_MC!C68</x:f>
        <x:v>1029031.25</x:v>
      </x:c>
      <x:c r="C302" s="16" t="n">
        <x:f>MAX(0,B302*(1+EXP((LN(1+Assumptions!$C$60)-0.5*Assumptions!$C$61^2)+Assumptions!$C$61*((RAND()+RAND()+RAND()+RAND()+RAND()+RAND()+RAND()+RAND()+RAND()+RAND()+RAND()+RAND())-6))-1)+PT_Y5_MC!D67)</x:f>
        <x:v>1357642.1127517144</x:v>
      </x:c>
      <x:c r="D302" s="16" t="n">
        <x:f>MAX(0,C302*(1+EXP((LN(1+Assumptions!$C$60)-0.5*Assumptions!$C$61^2)+Assumptions!$C$61*((RAND()+RAND()+RAND()+RAND()+RAND()+RAND()+RAND()+RAND()+RAND()+RAND()+RAND()+RAND())-6))-1)+PT_Y5_MC!E67)</x:f>
        <x:v>1334463.201211792</x:v>
      </x:c>
      <x:c r="E302" s="16" t="n">
        <x:f>MAX(0,D302*(1+EXP((LN(1+Assumptions!$C$60)-0.5*Assumptions!$C$61^2)+Assumptions!$C$61*((RAND()+RAND()+RAND()+RAND()+RAND()+RAND()+RAND()+RAND()+RAND()+RAND()+RAND()+RAND())-6))-1)+PT_Y5_MC!F67)</x:f>
        <x:v>1391985.8909298861</x:v>
      </x:c>
      <x:c r="F302" s="16" t="n">
        <x:f>MAX(0,E302*(1+EXP((LN(1+Assumptions!$C$60)-0.5*Assumptions!$C$61^2)+Assumptions!$C$61*((RAND()+RAND()+RAND()+RAND()+RAND()+RAND()+RAND()+RAND()+RAND()+RAND()+RAND()+RAND())-6))-1)+PT_Y5_MC!G67)</x:f>
        <x:v>1347580.5153872597</x:v>
      </x:c>
      <x:c r="G302" s="16" t="n">
        <x:f>MAX(0,F302*(1+EXP((LN(1+Assumptions!$C$60)-0.5*Assumptions!$C$61^2)+Assumptions!$C$61*((RAND()+RAND()+RAND()+RAND()+RAND()+RAND()+RAND()+RAND()+RAND()+RAND()+RAND()+RAND())-6))-1)+PT_Y5_MC!H67)</x:f>
        <x:v>1422295.4905487814</x:v>
      </x:c>
      <x:c r="H302" s="16" t="n">
        <x:f>MAX(0,G302*(1+EXP((LN(1+Assumptions!$C$60)-0.5*Assumptions!$C$61^2)+Assumptions!$C$61*((RAND()+RAND()+RAND()+RAND()+RAND()+RAND()+RAND()+RAND()+RAND()+RAND()+RAND()+RAND())-6))-1)+PT_Y5_MC!I67)</x:f>
        <x:v>1555175.4973563815</x:v>
      </x:c>
      <x:c r="I302" s="16" t="n">
        <x:f>MAX(0,H302*(1+EXP((LN(1+Assumptions!$C$60)-0.5*Assumptions!$C$61^2)+Assumptions!$C$61*((RAND()+RAND()+RAND()+RAND()+RAND()+RAND()+RAND()+RAND()+RAND()+RAND()+RAND()+RAND())-6))-1)+PT_Y5_MC!J67)</x:f>
        <x:v>1507621.174669873</x:v>
      </x:c>
      <x:c r="J302" s="16" t="n">
        <x:f>MAX(0,I302*(1+EXP((LN(1+Assumptions!$C$60)-0.5*Assumptions!$C$61^2)+Assumptions!$C$61*((RAND()+RAND()+RAND()+RAND()+RAND()+RAND()+RAND()+RAND()+RAND()+RAND()+RAND()+RAND())-6))-1)+PT_Y5_MC!K67)</x:f>
        <x:v>1649191.6858955794</x:v>
      </x:c>
      <x:c r="K302" s="16" t="n">
        <x:f>MAX(0,J302*(1+EXP((LN(1+Assumptions!$C$60)-0.5*Assumptions!$C$61^2)+Assumptions!$C$61*((RAND()+RAND()+RAND()+RAND()+RAND()+RAND()+RAND()+RAND()+RAND()+RAND()+RAND()+RAND())-6))-1)+PT_Y5_MC!L67)</x:f>
        <x:v>1622110.5712918122</x:v>
      </x:c>
      <x:c r="L302" s="16" t="n">
        <x:f>MAX(0,K302*(1+EXP((LN(1+Assumptions!$C$60)-0.5*Assumptions!$C$61^2)+Assumptions!$C$61*((RAND()+RAND()+RAND()+RAND()+RAND()+RAND()+RAND()+RAND()+RAND()+RAND()+RAND()+RAND())-6))-1)+PT_Y5_MC!M67)</x:f>
        <x:v>1708504.2526260482</x:v>
      </x:c>
      <x:c r="M302" s="16" t="n">
        <x:f>MAX(0,L302*(1+EXP((LN(1+Assumptions!$C$60)-0.5*Assumptions!$C$61^2)+Assumptions!$C$61*((RAND()+RAND()+RAND()+RAND()+RAND()+RAND()+RAND()+RAND()+RAND()+RAND()+RAND()+RAND())-6))-1)+PT_Y5_MC!N67)</x:f>
        <x:v>2184898.0375714693</x:v>
      </x:c>
      <x:c r="N302" s="16" t="n">
        <x:f>MAX(0,M302*(1+EXP((LN(1+Assumptions!$C$60)-0.5*Assumptions!$C$61^2)+Assumptions!$C$61*((RAND()+RAND()+RAND()+RAND()+RAND()+RAND()+RAND()+RAND()+RAND()+RAND()+RAND()+RAND())-6))-1)+PT_Y5_MC!O67)</x:f>
        <x:v>2630431.6148249926</x:v>
      </x:c>
      <x:c r="O302" s="16" t="n">
        <x:f>MAX(0,N302*(1+EXP((LN(1+Assumptions!$C$60)-0.5*Assumptions!$C$61^2)+Assumptions!$C$61*((RAND()+RAND()+RAND()+RAND()+RAND()+RAND()+RAND()+RAND()+RAND()+RAND()+RAND()+RAND())-6))-1)+PT_Y5_MC!P67)</x:f>
        <x:v>3155508.269718563</x:v>
      </x:c>
      <x:c r="P302" s="16" t="n">
        <x:f>MAX(0,O302*(1+EXP((LN(1+Assumptions!$C$60)-0.5*Assumptions!$C$61^2)+Assumptions!$C$61*((RAND()+RAND()+RAND()+RAND()+RAND()+RAND()+RAND()+RAND()+RAND()+RAND()+RAND()+RAND())-6))-1)+PT_Y5_MC!Q67)</x:f>
        <x:v>2615442.9874886433</x:v>
      </x:c>
      <x:c r="Q302" s="16" t="n">
        <x:f>MAX(0,P302*(1+EXP((LN(1+Assumptions!$C$60)-0.5*Assumptions!$C$61^2)+Assumptions!$C$61*((RAND()+RAND()+RAND()+RAND()+RAND()+RAND()+RAND()+RAND()+RAND()+RAND()+RAND()+RAND())-6))-1)+PT_Y5_MC!R67)</x:f>
        <x:v>2153392.232675336</x:v>
      </x:c>
      <x:c r="R302" s="16" t="n">
        <x:f>MAX(0,Q302*(1+EXP((LN(1+Assumptions!$C$60)-0.5*Assumptions!$C$61^2)+Assumptions!$C$61*((RAND()+RAND()+RAND()+RAND()+RAND()+RAND()+RAND()+RAND()+RAND()+RAND()+RAND()+RAND())-6))-1)+PT_Y5_MC!S67)</x:f>
        <x:v>1967121.777733103</x:v>
      </x:c>
      <x:c r="S302" s="16" t="n">
        <x:f>MAX(0,R302*(1+EXP((LN(1+Assumptions!$C$60)-0.5*Assumptions!$C$61^2)+Assumptions!$C$61*((RAND()+RAND()+RAND()+RAND()+RAND()+RAND()+RAND()+RAND()+RAND()+RAND()+RAND()+RAND())-6))-1)+PT_Y5_MC!T67)</x:f>
        <x:v>1867184.6580997335</x:v>
      </x:c>
      <x:c r="T302" s="16" t="n">
        <x:f>MAX(0,S302*(1+EXP((LN(1+Assumptions!$C$60)-0.5*Assumptions!$C$61^2)+Assumptions!$C$61*((RAND()+RAND()+RAND()+RAND()+RAND()+RAND()+RAND()+RAND()+RAND()+RAND()+RAND()+RAND())-6))-1)+PT_Y5_MC!U67)</x:f>
        <x:v>1859020.2548004258</x:v>
      </x:c>
      <x:c r="U302" s="16" t="n">
        <x:f>MAX(0,T302*(1+EXP((LN(1+Assumptions!$C$60)-0.5*Assumptions!$C$61^2)+Assumptions!$C$61*((RAND()+RAND()+RAND()+RAND()+RAND()+RAND()+RAND()+RAND()+RAND()+RAND()+RAND()+RAND())-6))-1)+PT_Y5_MC!V67)</x:f>
        <x:v>1513917.8353417262</x:v>
      </x:c>
      <x:c r="V302" s="16" t="n">
        <x:f>MAX(0,U302*(1+EXP((LN(1+Assumptions!$C$60)-0.5*Assumptions!$C$61^2)+Assumptions!$C$61*((RAND()+RAND()+RAND()+RAND()+RAND()+RAND()+RAND()+RAND()+RAND()+RAND()+RAND()+RAND())-6))-1)+PT_Y5_MC!W67)</x:f>
        <x:v>1556635.7827487832</x:v>
      </x:c>
      <x:c r="W302" s="16" t="n">
        <x:f>MAX(0,V302*(1+EXP((LN(1+Assumptions!$C$60)-0.5*Assumptions!$C$61^2)+Assumptions!$C$61*((RAND()+RAND()+RAND()+RAND()+RAND()+RAND()+RAND()+RAND()+RAND()+RAND()+RAND()+RAND())-6))-1)+PT_Y5_MC!X67)</x:f>
        <x:v>1893105.164155579</x:v>
      </x:c>
      <x:c r="X302" s="16" t="n">
        <x:f>MAX(0,W302*(1+EXP((LN(1+Assumptions!$C$60)-0.5*Assumptions!$C$61^2)+Assumptions!$C$61*((RAND()+RAND()+RAND()+RAND()+RAND()+RAND()+RAND()+RAND()+RAND()+RAND()+RAND()+RAND())-6))-1)+PT_Y5_MC!Y67)</x:f>
        <x:v>1317359.3063166037</x:v>
      </x:c>
      <x:c r="Y302" s="16" t="n">
        <x:f>MAX(0,X302*(1+EXP((LN(1+Assumptions!$C$60)-0.5*Assumptions!$C$61^2)+Assumptions!$C$61*((RAND()+RAND()+RAND()+RAND()+RAND()+RAND()+RAND()+RAND()+RAND()+RAND()+RAND()+RAND())-6))-1)+PT_Y5_MC!Z67)</x:f>
        <x:v>1360550.282249278</x:v>
      </x:c>
      <x:c r="Z302" s="16" t="n">
        <x:f>MAX(0,Y302*(1+EXP((LN(1+Assumptions!$C$60)-0.5*Assumptions!$C$61^2)+Assumptions!$C$61*((RAND()+RAND()+RAND()+RAND()+RAND()+RAND()+RAND()+RAND()+RAND()+RAND()+RAND()+RAND())-6))-1)+PT_Y5_MC!AA67)</x:f>
        <x:v>1205089.0725106862</x:v>
      </x:c>
      <x:c r="AA302" s="16" t="n">
        <x:f>MAX(0,Z302*(1+EXP((LN(1+Assumptions!$C$60)-0.5*Assumptions!$C$61^2)+Assumptions!$C$61*((RAND()+RAND()+RAND()+RAND()+RAND()+RAND()+RAND()+RAND()+RAND()+RAND()+RAND()+RAND())-6))-1)+PT_Y5_MC!AB67)</x:f>
        <x:v>1390094.6800273703</x:v>
      </x:c>
      <x:c r="AB302" s="16" t="n">
        <x:f>MAX(0,AA302*(1+EXP((LN(1+Assumptions!$C$60)-0.5*Assumptions!$C$61^2)+Assumptions!$C$61*((RAND()+RAND()+RAND()+RAND()+RAND()+RAND()+RAND()+RAND()+RAND()+RAND()+RAND()+RAND())-6))-1)+PT_Y5_MC!AC67)</x:f>
        <x:v>1175717.81689796</x:v>
      </x:c>
      <x:c r="AC302" s="16" t="n">
        <x:f>MAX(0,AB302*(1+EXP((LN(1+Assumptions!$C$60)-0.5*Assumptions!$C$61^2)+Assumptions!$C$61*((RAND()+RAND()+RAND()+RAND()+RAND()+RAND()+RAND()+RAND()+RAND()+RAND()+RAND()+RAND())-6))-1)+PT_Y5_MC!AD67)</x:f>
        <x:v>1126192.4753833928</x:v>
      </x:c>
      <x:c r="AD302" s="16" t="n">
        <x:f>MAX(0,AC302*(1+EXP((LN(1+Assumptions!$C$60)-0.5*Assumptions!$C$61^2)+Assumptions!$C$61*((RAND()+RAND()+RAND()+RAND()+RAND()+RAND()+RAND()+RAND()+RAND()+RAND()+RAND()+RAND())-6))-1)+PT_Y5_MC!AE67)</x:f>
        <x:v>1579242.5387847049</x:v>
      </x:c>
      <x:c r="AE302" s="16" t="n">
        <x:f>MAX(0,AD302*(1+EXP((LN(1+Assumptions!$C$60)-0.5*Assumptions!$C$61^2)+Assumptions!$C$61*((RAND()+RAND()+RAND()+RAND()+RAND()+RAND()+RAND()+RAND()+RAND()+RAND()+RAND()+RAND())-6))-1)+PT_Y5_MC!AF67)</x:f>
        <x:v>1983849.0654779808</x:v>
      </x:c>
      <x:c r="AF302" s="16" t="n">
        <x:f>MAX(0,AE302*(1+EXP((LN(1+Assumptions!$C$60)-0.5*Assumptions!$C$61^2)+Assumptions!$C$61*((RAND()+RAND()+RAND()+RAND()+RAND()+RAND()+RAND()+RAND()+RAND()+RAND()+RAND()+RAND())-6))-1)+PT_Y5_MC!AG67)</x:f>
        <x:v>1966845.6191510335</x:v>
      </x:c>
    </x:row>
    <x:row r="303">
      <x:c r="A303" s="39">
        <x:v>299</x:v>
      </x:c>
      <x:c r="B303" s="16" t="n">
        <x:f>PT_Y5_MC!C68</x:f>
        <x:v>1029031.25</x:v>
      </x:c>
      <x:c r="C303" s="16" t="n">
        <x:f>MAX(0,B303*(1+EXP((LN(1+Assumptions!$C$60)-0.5*Assumptions!$C$61^2)+Assumptions!$C$61*((RAND()+RAND()+RAND()+RAND()+RAND()+RAND()+RAND()+RAND()+RAND()+RAND()+RAND()+RAND())-6))-1)+PT_Y5_MC!D67)</x:f>
        <x:v>1183544.3551372704</x:v>
      </x:c>
      <x:c r="D303" s="16" t="n">
        <x:f>MAX(0,C303*(1+EXP((LN(1+Assumptions!$C$60)-0.5*Assumptions!$C$61^2)+Assumptions!$C$61*((RAND()+RAND()+RAND()+RAND()+RAND()+RAND()+RAND()+RAND()+RAND()+RAND()+RAND()+RAND())-6))-1)+PT_Y5_MC!E67)</x:f>
        <x:v>1159759.3694551846</x:v>
      </x:c>
      <x:c r="E303" s="16" t="n">
        <x:f>MAX(0,D303*(1+EXP((LN(1+Assumptions!$C$60)-0.5*Assumptions!$C$61^2)+Assumptions!$C$61*((RAND()+RAND()+RAND()+RAND()+RAND()+RAND()+RAND()+RAND()+RAND()+RAND()+RAND()+RAND())-6))-1)+PT_Y5_MC!F67)</x:f>
        <x:v>1208695.0575473374</x:v>
      </x:c>
      <x:c r="F303" s="16" t="n">
        <x:f>MAX(0,E303*(1+EXP((LN(1+Assumptions!$C$60)-0.5*Assumptions!$C$61^2)+Assumptions!$C$61*((RAND()+RAND()+RAND()+RAND()+RAND()+RAND()+RAND()+RAND()+RAND()+RAND()+RAND()+RAND())-6))-1)+PT_Y5_MC!G67)</x:f>
        <x:v>1129527.5556271311</x:v>
      </x:c>
      <x:c r="G303" s="16" t="n">
        <x:f>MAX(0,F303*(1+EXP((LN(1+Assumptions!$C$60)-0.5*Assumptions!$C$61^2)+Assumptions!$C$61*((RAND()+RAND()+RAND()+RAND()+RAND()+RAND()+RAND()+RAND()+RAND()+RAND()+RAND()+RAND())-6))-1)+PT_Y5_MC!H67)</x:f>
        <x:v>1397348.7879426836</x:v>
      </x:c>
      <x:c r="H303" s="16" t="n">
        <x:f>MAX(0,G303*(1+EXP((LN(1+Assumptions!$C$60)-0.5*Assumptions!$C$61^2)+Assumptions!$C$61*((RAND()+RAND()+RAND()+RAND()+RAND()+RAND()+RAND()+RAND()+RAND()+RAND()+RAND()+RAND())-6))-1)+PT_Y5_MC!I67)</x:f>
        <x:v>1816098.7747585454</x:v>
      </x:c>
      <x:c r="I303" s="16" t="n">
        <x:f>MAX(0,H303*(1+EXP((LN(1+Assumptions!$C$60)-0.5*Assumptions!$C$61^2)+Assumptions!$C$61*((RAND()+RAND()+RAND()+RAND()+RAND()+RAND()+RAND()+RAND()+RAND()+RAND()+RAND()+RAND())-6))-1)+PT_Y5_MC!J67)</x:f>
        <x:v>2028854.5294026262</x:v>
      </x:c>
      <x:c r="J303" s="16" t="n">
        <x:f>MAX(0,I303*(1+EXP((LN(1+Assumptions!$C$60)-0.5*Assumptions!$C$61^2)+Assumptions!$C$61*((RAND()+RAND()+RAND()+RAND()+RAND()+RAND()+RAND()+RAND()+RAND()+RAND()+RAND()+RAND())-6))-1)+PT_Y5_MC!K67)</x:f>
        <x:v>2285496.621274335</x:v>
      </x:c>
      <x:c r="K303" s="16" t="n">
        <x:f>MAX(0,J303*(1+EXP((LN(1+Assumptions!$C$60)-0.5*Assumptions!$C$61^2)+Assumptions!$C$61*((RAND()+RAND()+RAND()+RAND()+RAND()+RAND()+RAND()+RAND()+RAND()+RAND()+RAND()+RAND())-6))-1)+PT_Y5_MC!L67)</x:f>
        <x:v>1951836.5279611533</x:v>
      </x:c>
      <x:c r="L303" s="16" t="n">
        <x:f>MAX(0,K303*(1+EXP((LN(1+Assumptions!$C$60)-0.5*Assumptions!$C$61^2)+Assumptions!$C$61*((RAND()+RAND()+RAND()+RAND()+RAND()+RAND()+RAND()+RAND()+RAND()+RAND()+RAND()+RAND())-6))-1)+PT_Y5_MC!M67)</x:f>
        <x:v>1342913.4718213575</x:v>
      </x:c>
      <x:c r="M303" s="16" t="n">
        <x:f>MAX(0,L303*(1+EXP((LN(1+Assumptions!$C$60)-0.5*Assumptions!$C$61^2)+Assumptions!$C$61*((RAND()+RAND()+RAND()+RAND()+RAND()+RAND()+RAND()+RAND()+RAND()+RAND()+RAND()+RAND())-6))-1)+PT_Y5_MC!N67)</x:f>
        <x:v>1410337.0279911864</x:v>
      </x:c>
      <x:c r="N303" s="16" t="n">
        <x:f>MAX(0,M303*(1+EXP((LN(1+Assumptions!$C$60)-0.5*Assumptions!$C$61^2)+Assumptions!$C$61*((RAND()+RAND()+RAND()+RAND()+RAND()+RAND()+RAND()+RAND()+RAND()+RAND()+RAND()+RAND())-6))-1)+PT_Y5_MC!O67)</x:f>
        <x:v>1369566.4434854814</x:v>
      </x:c>
      <x:c r="O303" s="16" t="n">
        <x:f>MAX(0,N303*(1+EXP((LN(1+Assumptions!$C$60)-0.5*Assumptions!$C$61^2)+Assumptions!$C$61*((RAND()+RAND()+RAND()+RAND()+RAND()+RAND()+RAND()+RAND()+RAND()+RAND()+RAND()+RAND())-6))-1)+PT_Y5_MC!P67)</x:f>
        <x:v>1457574.644329732</x:v>
      </x:c>
      <x:c r="P303" s="16" t="n">
        <x:f>MAX(0,O303*(1+EXP((LN(1+Assumptions!$C$60)-0.5*Assumptions!$C$61^2)+Assumptions!$C$61*((RAND()+RAND()+RAND()+RAND()+RAND()+RAND()+RAND()+RAND()+RAND()+RAND()+RAND()+RAND())-6))-1)+PT_Y5_MC!Q67)</x:f>
        <x:v>1812542.919252672</x:v>
      </x:c>
      <x:c r="Q303" s="16" t="n">
        <x:f>MAX(0,P303*(1+EXP((LN(1+Assumptions!$C$60)-0.5*Assumptions!$C$61^2)+Assumptions!$C$61*((RAND()+RAND()+RAND()+RAND()+RAND()+RAND()+RAND()+RAND()+RAND()+RAND()+RAND()+RAND())-6))-1)+PT_Y5_MC!R67)</x:f>
        <x:v>1772572.0277730613</x:v>
      </x:c>
      <x:c r="R303" s="16" t="n">
        <x:f>MAX(0,Q303*(1+EXP((LN(1+Assumptions!$C$60)-0.5*Assumptions!$C$61^2)+Assumptions!$C$61*((RAND()+RAND()+RAND()+RAND()+RAND()+RAND()+RAND()+RAND()+RAND()+RAND()+RAND()+RAND())-6))-1)+PT_Y5_MC!S67)</x:f>
        <x:v>2188356.3879044666</x:v>
      </x:c>
      <x:c r="S303" s="16" t="n">
        <x:f>MAX(0,R303*(1+EXP((LN(1+Assumptions!$C$60)-0.5*Assumptions!$C$61^2)+Assumptions!$C$61*((RAND()+RAND()+RAND()+RAND()+RAND()+RAND()+RAND()+RAND()+RAND()+RAND()+RAND()+RAND())-6))-1)+PT_Y5_MC!T67)</x:f>
        <x:v>2619944.7226255224</x:v>
      </x:c>
      <x:c r="T303" s="16" t="n">
        <x:f>MAX(0,S303*(1+EXP((LN(1+Assumptions!$C$60)-0.5*Assumptions!$C$61^2)+Assumptions!$C$61*((RAND()+RAND()+RAND()+RAND()+RAND()+RAND()+RAND()+RAND()+RAND()+RAND()+RAND()+RAND())-6))-1)+PT_Y5_MC!U67)</x:f>
        <x:v>2526991.736890513</x:v>
      </x:c>
      <x:c r="U303" s="16" t="n">
        <x:f>MAX(0,T303*(1+EXP((LN(1+Assumptions!$C$60)-0.5*Assumptions!$C$61^2)+Assumptions!$C$61*((RAND()+RAND()+RAND()+RAND()+RAND()+RAND()+RAND()+RAND()+RAND()+RAND()+RAND()+RAND())-6))-1)+PT_Y5_MC!V67)</x:f>
        <x:v>2089685.2217109506</x:v>
      </x:c>
      <x:c r="V303" s="16" t="n">
        <x:f>MAX(0,U303*(1+EXP((LN(1+Assumptions!$C$60)-0.5*Assumptions!$C$61^2)+Assumptions!$C$61*((RAND()+RAND()+RAND()+RAND()+RAND()+RAND()+RAND()+RAND()+RAND()+RAND()+RAND()+RAND())-6))-1)+PT_Y5_MC!W67)</x:f>
        <x:v>2001072.6567434703</x:v>
      </x:c>
      <x:c r="W303" s="16" t="n">
        <x:f>MAX(0,V303*(1+EXP((LN(1+Assumptions!$C$60)-0.5*Assumptions!$C$61^2)+Assumptions!$C$61*((RAND()+RAND()+RAND()+RAND()+RAND()+RAND()+RAND()+RAND()+RAND()+RAND()+RAND()+RAND())-6))-1)+PT_Y5_MC!X67)</x:f>
        <x:v>1948319.0313100028</x:v>
      </x:c>
      <x:c r="X303" s="16" t="n">
        <x:f>MAX(0,W303*(1+EXP((LN(1+Assumptions!$C$60)-0.5*Assumptions!$C$61^2)+Assumptions!$C$61*((RAND()+RAND()+RAND()+RAND()+RAND()+RAND()+RAND()+RAND()+RAND()+RAND()+RAND()+RAND())-6))-1)+PT_Y5_MC!Y67)</x:f>
        <x:v>1978904.1850332075</x:v>
      </x:c>
      <x:c r="Y303" s="16" t="n">
        <x:f>MAX(0,X303*(1+EXP((LN(1+Assumptions!$C$60)-0.5*Assumptions!$C$61^2)+Assumptions!$C$61*((RAND()+RAND()+RAND()+RAND()+RAND()+RAND()+RAND()+RAND()+RAND()+RAND()+RAND()+RAND())-6))-1)+PT_Y5_MC!Z67)</x:f>
        <x:v>1894192.511276879</x:v>
      </x:c>
      <x:c r="Z303" s="16" t="n">
        <x:f>MAX(0,Y303*(1+EXP((LN(1+Assumptions!$C$60)-0.5*Assumptions!$C$61^2)+Assumptions!$C$61*((RAND()+RAND()+RAND()+RAND()+RAND()+RAND()+RAND()+RAND()+RAND()+RAND()+RAND()+RAND())-6))-1)+PT_Y5_MC!AA67)</x:f>
        <x:v>1932273.9275315423</x:v>
      </x:c>
      <x:c r="AA303" s="16" t="n">
        <x:f>MAX(0,Z303*(1+EXP((LN(1+Assumptions!$C$60)-0.5*Assumptions!$C$61^2)+Assumptions!$C$61*((RAND()+RAND()+RAND()+RAND()+RAND()+RAND()+RAND()+RAND()+RAND()+RAND()+RAND()+RAND())-6))-1)+PT_Y5_MC!AB67)</x:f>
        <x:v>2039460.1847614886</x:v>
      </x:c>
      <x:c r="AB303" s="16" t="n">
        <x:f>MAX(0,AA303*(1+EXP((LN(1+Assumptions!$C$60)-0.5*Assumptions!$C$61^2)+Assumptions!$C$61*((RAND()+RAND()+RAND()+RAND()+RAND()+RAND()+RAND()+RAND()+RAND()+RAND()+RAND()+RAND())-6))-1)+PT_Y5_MC!AC67)</x:f>
        <x:v>1758499.5533600575</x:v>
      </x:c>
      <x:c r="AC303" s="16" t="n">
        <x:f>MAX(0,AB303*(1+EXP((LN(1+Assumptions!$C$60)-0.5*Assumptions!$C$61^2)+Assumptions!$C$61*((RAND()+RAND()+RAND()+RAND()+RAND()+RAND()+RAND()+RAND()+RAND()+RAND()+RAND()+RAND())-6))-1)+PT_Y5_MC!AD67)</x:f>
        <x:v>1680627.060549669</x:v>
      </x:c>
      <x:c r="AD303" s="16" t="n">
        <x:f>MAX(0,AC303*(1+EXP((LN(1+Assumptions!$C$60)-0.5*Assumptions!$C$61^2)+Assumptions!$C$61*((RAND()+RAND()+RAND()+RAND()+RAND()+RAND()+RAND()+RAND()+RAND()+RAND()+RAND()+RAND())-6))-1)+PT_Y5_MC!AE67)</x:f>
        <x:v>1726932.2824529114</x:v>
      </x:c>
      <x:c r="AE303" s="16" t="n">
        <x:f>MAX(0,AD303*(1+EXP((LN(1+Assumptions!$C$60)-0.5*Assumptions!$C$61^2)+Assumptions!$C$61*((RAND()+RAND()+RAND()+RAND()+RAND()+RAND()+RAND()+RAND()+RAND()+RAND()+RAND()+RAND())-6))-1)+PT_Y5_MC!AF67)</x:f>
        <x:v>1390536.1674600719</x:v>
      </x:c>
      <x:c r="AF303" s="16" t="n">
        <x:f>MAX(0,AE303*(1+EXP((LN(1+Assumptions!$C$60)-0.5*Assumptions!$C$61^2)+Assumptions!$C$61*((RAND()+RAND()+RAND()+RAND()+RAND()+RAND()+RAND()+RAND()+RAND()+RAND()+RAND()+RAND())-6))-1)+PT_Y5_MC!AG67)</x:f>
        <x:v>1581622.5706788227</x:v>
      </x:c>
    </x:row>
    <x:row r="304">
      <x:c r="A304" s="39">
        <x:v>300</x:v>
      </x:c>
      <x:c r="B304" s="16" t="n">
        <x:f>PT_Y5_MC!C68</x:f>
        <x:v>1029031.25</x:v>
      </x:c>
      <x:c r="C304" s="16" t="n">
        <x:f>MAX(0,B304*(1+EXP((LN(1+Assumptions!$C$60)-0.5*Assumptions!$C$61^2)+Assumptions!$C$61*((RAND()+RAND()+RAND()+RAND()+RAND()+RAND()+RAND()+RAND()+RAND()+RAND()+RAND()+RAND())-6))-1)+PT_Y5_MC!D67)</x:f>
        <x:v>1285647.2448280766</x:v>
      </x:c>
      <x:c r="D304" s="16" t="n">
        <x:f>MAX(0,C304*(1+EXP((LN(1+Assumptions!$C$60)-0.5*Assumptions!$C$61^2)+Assumptions!$C$61*((RAND()+RAND()+RAND()+RAND()+RAND()+RAND()+RAND()+RAND()+RAND()+RAND()+RAND()+RAND())-6))-1)+PT_Y5_MC!E67)</x:f>
        <x:v>1047605.8337060309</x:v>
      </x:c>
      <x:c r="E304" s="16" t="n">
        <x:f>MAX(0,D304*(1+EXP((LN(1+Assumptions!$C$60)-0.5*Assumptions!$C$61^2)+Assumptions!$C$61*((RAND()+RAND()+RAND()+RAND()+RAND()+RAND()+RAND()+RAND()+RAND()+RAND()+RAND()+RAND())-6))-1)+PT_Y5_MC!F67)</x:f>
        <x:v>1157632.077011414</x:v>
      </x:c>
      <x:c r="F304" s="16" t="n">
        <x:f>MAX(0,E304*(1+EXP((LN(1+Assumptions!$C$60)-0.5*Assumptions!$C$61^2)+Assumptions!$C$61*((RAND()+RAND()+RAND()+RAND()+RAND()+RAND()+RAND()+RAND()+RAND()+RAND()+RAND()+RAND())-6))-1)+PT_Y5_MC!G67)</x:f>
        <x:v>1106098.6454147247</x:v>
      </x:c>
      <x:c r="G304" s="16" t="n">
        <x:f>MAX(0,F304*(1+EXP((LN(1+Assumptions!$C$60)-0.5*Assumptions!$C$61^2)+Assumptions!$C$61*((RAND()+RAND()+RAND()+RAND()+RAND()+RAND()+RAND()+RAND()+RAND()+RAND()+RAND()+RAND())-6))-1)+PT_Y5_MC!H67)</x:f>
        <x:v>1391941.0956538685</x:v>
      </x:c>
      <x:c r="H304" s="16" t="n">
        <x:f>MAX(0,G304*(1+EXP((LN(1+Assumptions!$C$60)-0.5*Assumptions!$C$61^2)+Assumptions!$C$61*((RAND()+RAND()+RAND()+RAND()+RAND()+RAND()+RAND()+RAND()+RAND()+RAND()+RAND()+RAND())-6))-1)+PT_Y5_MC!I67)</x:f>
        <x:v>1584145.5661255694</x:v>
      </x:c>
      <x:c r="I304" s="16" t="n">
        <x:f>MAX(0,H304*(1+EXP((LN(1+Assumptions!$C$60)-0.5*Assumptions!$C$61^2)+Assumptions!$C$61*((RAND()+RAND()+RAND()+RAND()+RAND()+RAND()+RAND()+RAND()+RAND()+RAND()+RAND()+RAND())-6))-1)+PT_Y5_MC!J67)</x:f>
        <x:v>1306399.804065886</x:v>
      </x:c>
      <x:c r="J304" s="16" t="n">
        <x:f>MAX(0,I304*(1+EXP((LN(1+Assumptions!$C$60)-0.5*Assumptions!$C$61^2)+Assumptions!$C$61*((RAND()+RAND()+RAND()+RAND()+RAND()+RAND()+RAND()+RAND()+RAND()+RAND()+RAND()+RAND())-6))-1)+PT_Y5_MC!K67)</x:f>
        <x:v>1363386.7491132943</x:v>
      </x:c>
      <x:c r="K304" s="16" t="n">
        <x:f>MAX(0,J304*(1+EXP((LN(1+Assumptions!$C$60)-0.5*Assumptions!$C$61^2)+Assumptions!$C$61*((RAND()+RAND()+RAND()+RAND()+RAND()+RAND()+RAND()+RAND()+RAND()+RAND()+RAND()+RAND())-6))-1)+PT_Y5_MC!L67)</x:f>
        <x:v>1593347.86331819</x:v>
      </x:c>
      <x:c r="L304" s="16" t="n">
        <x:f>MAX(0,K304*(1+EXP((LN(1+Assumptions!$C$60)-0.5*Assumptions!$C$61^2)+Assumptions!$C$61*((RAND()+RAND()+RAND()+RAND()+RAND()+RAND()+RAND()+RAND()+RAND()+RAND()+RAND()+RAND())-6))-1)+PT_Y5_MC!M67)</x:f>
        <x:v>1422414.8364361606</x:v>
      </x:c>
      <x:c r="M304" s="16" t="n">
        <x:f>MAX(0,L304*(1+EXP((LN(1+Assumptions!$C$60)-0.5*Assumptions!$C$61^2)+Assumptions!$C$61*((RAND()+RAND()+RAND()+RAND()+RAND()+RAND()+RAND()+RAND()+RAND()+RAND()+RAND()+RAND())-6))-1)+PT_Y5_MC!N67)</x:f>
        <x:v>1875452.0670182959</x:v>
      </x:c>
      <x:c r="N304" s="16" t="n">
        <x:f>MAX(0,M304*(1+EXP((LN(1+Assumptions!$C$60)-0.5*Assumptions!$C$61^2)+Assumptions!$C$61*((RAND()+RAND()+RAND()+RAND()+RAND()+RAND()+RAND()+RAND()+RAND()+RAND()+RAND()+RAND())-6))-1)+PT_Y5_MC!O67)</x:f>
        <x:v>2055646.1333398498</x:v>
      </x:c>
      <x:c r="O304" s="16" t="n">
        <x:f>MAX(0,N304*(1+EXP((LN(1+Assumptions!$C$60)-0.5*Assumptions!$C$61^2)+Assumptions!$C$61*((RAND()+RAND()+RAND()+RAND()+RAND()+RAND()+RAND()+RAND()+RAND()+RAND()+RAND()+RAND())-6))-1)+PT_Y5_MC!P67)</x:f>
        <x:v>2170012.2637162213</x:v>
      </x:c>
      <x:c r="P304" s="16" t="n">
        <x:f>MAX(0,O304*(1+EXP((LN(1+Assumptions!$C$60)-0.5*Assumptions!$C$61^2)+Assumptions!$C$61*((RAND()+RAND()+RAND()+RAND()+RAND()+RAND()+RAND()+RAND()+RAND()+RAND()+RAND()+RAND())-6))-1)+PT_Y5_MC!Q67)</x:f>
        <x:v>2020169.264145458</x:v>
      </x:c>
      <x:c r="Q304" s="16" t="n">
        <x:f>MAX(0,P304*(1+EXP((LN(1+Assumptions!$C$60)-0.5*Assumptions!$C$61^2)+Assumptions!$C$61*((RAND()+RAND()+RAND()+RAND()+RAND()+RAND()+RAND()+RAND()+RAND()+RAND()+RAND()+RAND())-6))-1)+PT_Y5_MC!R67)</x:f>
        <x:v>2741589.983920683</x:v>
      </x:c>
      <x:c r="R304" s="16" t="n">
        <x:f>MAX(0,Q304*(1+EXP((LN(1+Assumptions!$C$60)-0.5*Assumptions!$C$61^2)+Assumptions!$C$61*((RAND()+RAND()+RAND()+RAND()+RAND()+RAND()+RAND()+RAND()+RAND()+RAND()+RAND()+RAND())-6))-1)+PT_Y5_MC!S67)</x:f>
        <x:v>3487267.411494029</x:v>
      </x:c>
      <x:c r="S304" s="16" t="n">
        <x:f>MAX(0,R304*(1+EXP((LN(1+Assumptions!$C$60)-0.5*Assumptions!$C$61^2)+Assumptions!$C$61*((RAND()+RAND()+RAND()+RAND()+RAND()+RAND()+RAND()+RAND()+RAND()+RAND()+RAND()+RAND())-6))-1)+PT_Y5_MC!T67)</x:f>
        <x:v>3533555.093840272</x:v>
      </x:c>
      <x:c r="T304" s="16" t="n">
        <x:f>MAX(0,S304*(1+EXP((LN(1+Assumptions!$C$60)-0.5*Assumptions!$C$61^2)+Assumptions!$C$61*((RAND()+RAND()+RAND()+RAND()+RAND()+RAND()+RAND()+RAND()+RAND()+RAND()+RAND()+RAND())-6))-1)+PT_Y5_MC!U67)</x:f>
        <x:v>3564895.0235478603</x:v>
      </x:c>
      <x:c r="U304" s="16" t="n">
        <x:f>MAX(0,T304*(1+EXP((LN(1+Assumptions!$C$60)-0.5*Assumptions!$C$61^2)+Assumptions!$C$61*((RAND()+RAND()+RAND()+RAND()+RAND()+RAND()+RAND()+RAND()+RAND()+RAND()+RAND()+RAND())-6))-1)+PT_Y5_MC!V67)</x:f>
        <x:v>2839940.50319945</x:v>
      </x:c>
      <x:c r="V304" s="16" t="n">
        <x:f>MAX(0,U304*(1+EXP((LN(1+Assumptions!$C$60)-0.5*Assumptions!$C$61^2)+Assumptions!$C$61*((RAND()+RAND()+RAND()+RAND()+RAND()+RAND()+RAND()+RAND()+RAND()+RAND()+RAND()+RAND())-6))-1)+PT_Y5_MC!W67)</x:f>
        <x:v>2357020.3865534365</x:v>
      </x:c>
      <x:c r="W304" s="16" t="n">
        <x:f>MAX(0,V304*(1+EXP((LN(1+Assumptions!$C$60)-0.5*Assumptions!$C$61^2)+Assumptions!$C$61*((RAND()+RAND()+RAND()+RAND()+RAND()+RAND()+RAND()+RAND()+RAND()+RAND()+RAND()+RAND())-6))-1)+PT_Y5_MC!X67)</x:f>
        <x:v>3040451.081816012</x:v>
      </x:c>
      <x:c r="X304" s="16" t="n">
        <x:f>MAX(0,W304*(1+EXP((LN(1+Assumptions!$C$60)-0.5*Assumptions!$C$61^2)+Assumptions!$C$61*((RAND()+RAND()+RAND()+RAND()+RAND()+RAND()+RAND()+RAND()+RAND()+RAND()+RAND()+RAND())-6))-1)+PT_Y5_MC!Y67)</x:f>
        <x:v>3416012.0075746626</x:v>
      </x:c>
      <x:c r="Y304" s="16" t="n">
        <x:f>MAX(0,X304*(1+EXP((LN(1+Assumptions!$C$60)-0.5*Assumptions!$C$61^2)+Assumptions!$C$61*((RAND()+RAND()+RAND()+RAND()+RAND()+RAND()+RAND()+RAND()+RAND()+RAND()+RAND()+RAND())-6))-1)+PT_Y5_MC!Z67)</x:f>
        <x:v>4630651.247350259</x:v>
      </x:c>
      <x:c r="Z304" s="16" t="n">
        <x:f>MAX(0,Y304*(1+EXP((LN(1+Assumptions!$C$60)-0.5*Assumptions!$C$61^2)+Assumptions!$C$61*((RAND()+RAND()+RAND()+RAND()+RAND()+RAND()+RAND()+RAND()+RAND()+RAND()+RAND()+RAND())-6))-1)+PT_Y5_MC!AA67)</x:f>
        <x:v>5802352.37707817</x:v>
      </x:c>
      <x:c r="AA304" s="16" t="n">
        <x:f>MAX(0,Z304*(1+EXP((LN(1+Assumptions!$C$60)-0.5*Assumptions!$C$61^2)+Assumptions!$C$61*((RAND()+RAND()+RAND()+RAND()+RAND()+RAND()+RAND()+RAND()+RAND()+RAND()+RAND()+RAND())-6))-1)+PT_Y5_MC!AB67)</x:f>
        <x:v>6980331.987883253</x:v>
      </x:c>
      <x:c r="AB304" s="16" t="n">
        <x:f>MAX(0,AA304*(1+EXP((LN(1+Assumptions!$C$60)-0.5*Assumptions!$C$61^2)+Assumptions!$C$61*((RAND()+RAND()+RAND()+RAND()+RAND()+RAND()+RAND()+RAND()+RAND()+RAND()+RAND()+RAND())-6))-1)+PT_Y5_MC!AC67)</x:f>
        <x:v>8141688.37164979</x:v>
      </x:c>
      <x:c r="AC304" s="16" t="n">
        <x:f>MAX(0,AB304*(1+EXP((LN(1+Assumptions!$C$60)-0.5*Assumptions!$C$61^2)+Assumptions!$C$61*((RAND()+RAND()+RAND()+RAND()+RAND()+RAND()+RAND()+RAND()+RAND()+RAND()+RAND()+RAND())-6))-1)+PT_Y5_MC!AD67)</x:f>
        <x:v>8486728.334275037</x:v>
      </x:c>
      <x:c r="AD304" s="16" t="n">
        <x:f>MAX(0,AC304*(1+EXP((LN(1+Assumptions!$C$60)-0.5*Assumptions!$C$61^2)+Assumptions!$C$61*((RAND()+RAND()+RAND()+RAND()+RAND()+RAND()+RAND()+RAND()+RAND()+RAND()+RAND()+RAND())-6))-1)+PT_Y5_MC!AE67)</x:f>
        <x:v>7330728.79371927</x:v>
      </x:c>
      <x:c r="AE304" s="16" t="n">
        <x:f>MAX(0,AD304*(1+EXP((LN(1+Assumptions!$C$60)-0.5*Assumptions!$C$61^2)+Assumptions!$C$61*((RAND()+RAND()+RAND()+RAND()+RAND()+RAND()+RAND()+RAND()+RAND()+RAND()+RAND()+RAND())-6))-1)+PT_Y5_MC!AF67)</x:f>
        <x:v>8176966.081013204</x:v>
      </x:c>
      <x:c r="AF304" s="16" t="n">
        <x:f>MAX(0,AE304*(1+EXP((LN(1+Assumptions!$C$60)-0.5*Assumptions!$C$61^2)+Assumptions!$C$61*((RAND()+RAND()+RAND()+RAND()+RAND()+RAND()+RAND()+RAND()+RAND()+RAND()+RAND()+RAND())-6))-1)+PT_Y5_MC!AG67)</x:f>
        <x:v>7197735.439163617</x:v>
      </x:c>
    </x:row>
    <x:row r="305">
      <x:c r="A305" s="39">
        <x:v>301</x:v>
      </x:c>
      <x:c r="B305" s="16" t="n">
        <x:f>PT_Y5_MC!C68</x:f>
        <x:v>1029031.25</x:v>
      </x:c>
      <x:c r="C305" s="16" t="n">
        <x:f>MAX(0,B305*(1+EXP((LN(1+Assumptions!$C$60)-0.5*Assumptions!$C$61^2)+Assumptions!$C$61*((RAND()+RAND()+RAND()+RAND()+RAND()+RAND()+RAND()+RAND()+RAND()+RAND()+RAND()+RAND())-6))-1)+PT_Y5_MC!D67)</x:f>
        <x:v>1138168.880769439</x:v>
      </x:c>
      <x:c r="D305" s="16" t="n">
        <x:f>MAX(0,C305*(1+EXP((LN(1+Assumptions!$C$60)-0.5*Assumptions!$C$61^2)+Assumptions!$C$61*((RAND()+RAND()+RAND()+RAND()+RAND()+RAND()+RAND()+RAND()+RAND()+RAND()+RAND()+RAND())-6))-1)+PT_Y5_MC!E67)</x:f>
        <x:v>1284592.7469232406</x:v>
      </x:c>
      <x:c r="E305" s="16" t="n">
        <x:f>MAX(0,D305*(1+EXP((LN(1+Assumptions!$C$60)-0.5*Assumptions!$C$61^2)+Assumptions!$C$61*((RAND()+RAND()+RAND()+RAND()+RAND()+RAND()+RAND()+RAND()+RAND()+RAND()+RAND()+RAND())-6))-1)+PT_Y5_MC!F67)</x:f>
        <x:v>1215641.6248881172</x:v>
      </x:c>
      <x:c r="F305" s="16" t="n">
        <x:f>MAX(0,E305*(1+EXP((LN(1+Assumptions!$C$60)-0.5*Assumptions!$C$61^2)+Assumptions!$C$61*((RAND()+RAND()+RAND()+RAND()+RAND()+RAND()+RAND()+RAND()+RAND()+RAND()+RAND()+RAND())-6))-1)+PT_Y5_MC!G67)</x:f>
        <x:v>1398757.9507933294</x:v>
      </x:c>
      <x:c r="G305" s="16" t="n">
        <x:f>MAX(0,F305*(1+EXP((LN(1+Assumptions!$C$60)-0.5*Assumptions!$C$61^2)+Assumptions!$C$61*((RAND()+RAND()+RAND()+RAND()+RAND()+RAND()+RAND()+RAND()+RAND()+RAND()+RAND()+RAND())-6))-1)+PT_Y5_MC!H67)</x:f>
        <x:v>1539469.132267396</x:v>
      </x:c>
      <x:c r="H305" s="16" t="n">
        <x:f>MAX(0,G305*(1+EXP((LN(1+Assumptions!$C$60)-0.5*Assumptions!$C$61^2)+Assumptions!$C$61*((RAND()+RAND()+RAND()+RAND()+RAND()+RAND()+RAND()+RAND()+RAND()+RAND()+RAND()+RAND())-6))-1)+PT_Y5_MC!I67)</x:f>
        <x:v>1758597.7830355694</x:v>
      </x:c>
      <x:c r="I305" s="16" t="n">
        <x:f>MAX(0,H305*(1+EXP((LN(1+Assumptions!$C$60)-0.5*Assumptions!$C$61^2)+Assumptions!$C$61*((RAND()+RAND()+RAND()+RAND()+RAND()+RAND()+RAND()+RAND()+RAND()+RAND()+RAND()+RAND())-6))-1)+PT_Y5_MC!J67)</x:f>
        <x:v>1518250.5691905406</x:v>
      </x:c>
      <x:c r="J305" s="16" t="n">
        <x:f>MAX(0,I305*(1+EXP((LN(1+Assumptions!$C$60)-0.5*Assumptions!$C$61^2)+Assumptions!$C$61*((RAND()+RAND()+RAND()+RAND()+RAND()+RAND()+RAND()+RAND()+RAND()+RAND()+RAND()+RAND())-6))-1)+PT_Y5_MC!K67)</x:f>
        <x:v>1040395.4775252194</x:v>
      </x:c>
      <x:c r="K305" s="16" t="n">
        <x:f>MAX(0,J305*(1+EXP((LN(1+Assumptions!$C$60)-0.5*Assumptions!$C$61^2)+Assumptions!$C$61*((RAND()+RAND()+RAND()+RAND()+RAND()+RAND()+RAND()+RAND()+RAND()+RAND()+RAND()+RAND())-6))-1)+PT_Y5_MC!L67)</x:f>
        <x:v>1163904.1761294212</x:v>
      </x:c>
      <x:c r="L305" s="16" t="n">
        <x:f>MAX(0,K305*(1+EXP((LN(1+Assumptions!$C$60)-0.5*Assumptions!$C$61^2)+Assumptions!$C$61*((RAND()+RAND()+RAND()+RAND()+RAND()+RAND()+RAND()+RAND()+RAND()+RAND()+RAND()+RAND())-6))-1)+PT_Y5_MC!M67)</x:f>
        <x:v>1103197.4362824121</x:v>
      </x:c>
      <x:c r="M305" s="16" t="n">
        <x:f>MAX(0,L305*(1+EXP((LN(1+Assumptions!$C$60)-0.5*Assumptions!$C$61^2)+Assumptions!$C$61*((RAND()+RAND()+RAND()+RAND()+RAND()+RAND()+RAND()+RAND()+RAND()+RAND()+RAND()+RAND())-6))-1)+PT_Y5_MC!N67)</x:f>
        <x:v>970624.8473375943</x:v>
      </x:c>
      <x:c r="N305" s="16" t="n">
        <x:f>MAX(0,M305*(1+EXP((LN(1+Assumptions!$C$60)-0.5*Assumptions!$C$61^2)+Assumptions!$C$61*((RAND()+RAND()+RAND()+RAND()+RAND()+RAND()+RAND()+RAND()+RAND()+RAND()+RAND()+RAND())-6))-1)+PT_Y5_MC!O67)</x:f>
        <x:v>843582.6476307646</x:v>
      </x:c>
      <x:c r="O305" s="16" t="n">
        <x:f>MAX(0,N305*(1+EXP((LN(1+Assumptions!$C$60)-0.5*Assumptions!$C$61^2)+Assumptions!$C$61*((RAND()+RAND()+RAND()+RAND()+RAND()+RAND()+RAND()+RAND()+RAND()+RAND()+RAND()+RAND())-6))-1)+PT_Y5_MC!P67)</x:f>
        <x:v>833831.8389201518</x:v>
      </x:c>
      <x:c r="P305" s="16" t="n">
        <x:f>MAX(0,O305*(1+EXP((LN(1+Assumptions!$C$60)-0.5*Assumptions!$C$61^2)+Assumptions!$C$61*((RAND()+RAND()+RAND()+RAND()+RAND()+RAND()+RAND()+RAND()+RAND()+RAND()+RAND()+RAND())-6))-1)+PT_Y5_MC!Q67)</x:f>
        <x:v>895457.5161345984</x:v>
      </x:c>
      <x:c r="Q305" s="16" t="n">
        <x:f>MAX(0,P305*(1+EXP((LN(1+Assumptions!$C$60)-0.5*Assumptions!$C$61^2)+Assumptions!$C$61*((RAND()+RAND()+RAND()+RAND()+RAND()+RAND()+RAND()+RAND()+RAND()+RAND()+RAND()+RAND())-6))-1)+PT_Y5_MC!R67)</x:f>
        <x:v>1199403.7438921754</x:v>
      </x:c>
      <x:c r="R305" s="16" t="n">
        <x:f>MAX(0,Q305*(1+EXP((LN(1+Assumptions!$C$60)-0.5*Assumptions!$C$61^2)+Assumptions!$C$61*((RAND()+RAND()+RAND()+RAND()+RAND()+RAND()+RAND()+RAND()+RAND()+RAND()+RAND()+RAND())-6))-1)+PT_Y5_MC!S67)</x:f>
        <x:v>1505189.0482290434</x:v>
      </x:c>
      <x:c r="S305" s="16" t="n">
        <x:f>MAX(0,R305*(1+EXP((LN(1+Assumptions!$C$60)-0.5*Assumptions!$C$61^2)+Assumptions!$C$61*((RAND()+RAND()+RAND()+RAND()+RAND()+RAND()+RAND()+RAND()+RAND()+RAND()+RAND()+RAND())-6))-1)+PT_Y5_MC!T67)</x:f>
        <x:v>1364550.9609424358</x:v>
      </x:c>
      <x:c r="T305" s="16" t="n">
        <x:f>MAX(0,S305*(1+EXP((LN(1+Assumptions!$C$60)-0.5*Assumptions!$C$61^2)+Assumptions!$C$61*((RAND()+RAND()+RAND()+RAND()+RAND()+RAND()+RAND()+RAND()+RAND()+RAND()+RAND()+RAND())-6))-1)+PT_Y5_MC!U67)</x:f>
        <x:v>1443011.473556051</x:v>
      </x:c>
      <x:c r="U305" s="16" t="n">
        <x:f>MAX(0,T305*(1+EXP((LN(1+Assumptions!$C$60)-0.5*Assumptions!$C$61^2)+Assumptions!$C$61*((RAND()+RAND()+RAND()+RAND()+RAND()+RAND()+RAND()+RAND()+RAND()+RAND()+RAND()+RAND())-6))-1)+PT_Y5_MC!V67)</x:f>
        <x:v>1220968.9671084038</x:v>
      </x:c>
      <x:c r="V305" s="16" t="n">
        <x:f>MAX(0,U305*(1+EXP((LN(1+Assumptions!$C$60)-0.5*Assumptions!$C$61^2)+Assumptions!$C$61*((RAND()+RAND()+RAND()+RAND()+RAND()+RAND()+RAND()+RAND()+RAND()+RAND()+RAND()+RAND())-6))-1)+PT_Y5_MC!W67)</x:f>
        <x:v>1529833.7655269415</x:v>
      </x:c>
      <x:c r="W305" s="16" t="n">
        <x:f>MAX(0,V305*(1+EXP((LN(1+Assumptions!$C$60)-0.5*Assumptions!$C$61^2)+Assumptions!$C$61*((RAND()+RAND()+RAND()+RAND()+RAND()+RAND()+RAND()+RAND()+RAND()+RAND()+RAND()+RAND())-6))-1)+PT_Y5_MC!X67)</x:f>
        <x:v>1941767.3091914696</x:v>
      </x:c>
      <x:c r="X305" s="16" t="n">
        <x:f>MAX(0,W305*(1+EXP((LN(1+Assumptions!$C$60)-0.5*Assumptions!$C$61^2)+Assumptions!$C$61*((RAND()+RAND()+RAND()+RAND()+RAND()+RAND()+RAND()+RAND()+RAND()+RAND()+RAND()+RAND())-6))-1)+PT_Y5_MC!Y67)</x:f>
        <x:v>2046071.6194319243</x:v>
      </x:c>
      <x:c r="Y305" s="16" t="n">
        <x:f>MAX(0,X305*(1+EXP((LN(1+Assumptions!$C$60)-0.5*Assumptions!$C$61^2)+Assumptions!$C$61*((RAND()+RAND()+RAND()+RAND()+RAND()+RAND()+RAND()+RAND()+RAND()+RAND()+RAND()+RAND())-6))-1)+PT_Y5_MC!Z67)</x:f>
        <x:v>2289218.671116845</x:v>
      </x:c>
      <x:c r="Z305" s="16" t="n">
        <x:f>MAX(0,Y305*(1+EXP((LN(1+Assumptions!$C$60)-0.5*Assumptions!$C$61^2)+Assumptions!$C$61*((RAND()+RAND()+RAND()+RAND()+RAND()+RAND()+RAND()+RAND()+RAND()+RAND()+RAND()+RAND())-6))-1)+PT_Y5_MC!AA67)</x:f>
        <x:v>2057395.670999089</x:v>
      </x:c>
      <x:c r="AA305" s="16" t="n">
        <x:f>MAX(0,Z305*(1+EXP((LN(1+Assumptions!$C$60)-0.5*Assumptions!$C$61^2)+Assumptions!$C$61*((RAND()+RAND()+RAND()+RAND()+RAND()+RAND()+RAND()+RAND()+RAND()+RAND()+RAND()+RAND())-6))-1)+PT_Y5_MC!AB67)</x:f>
        <x:v>2169231.0788063426</x:v>
      </x:c>
      <x:c r="AB305" s="16" t="n">
        <x:f>MAX(0,AA305*(1+EXP((LN(1+Assumptions!$C$60)-0.5*Assumptions!$C$61^2)+Assumptions!$C$61*((RAND()+RAND()+RAND()+RAND()+RAND()+RAND()+RAND()+RAND()+RAND()+RAND()+RAND()+RAND())-6))-1)+PT_Y5_MC!AC67)</x:f>
        <x:v>2470811.5665518576</x:v>
      </x:c>
      <x:c r="AC305" s="16" t="n">
        <x:f>MAX(0,AB305*(1+EXP((LN(1+Assumptions!$C$60)-0.5*Assumptions!$C$61^2)+Assumptions!$C$61*((RAND()+RAND()+RAND()+RAND()+RAND()+RAND()+RAND()+RAND()+RAND()+RAND()+RAND()+RAND())-6))-1)+PT_Y5_MC!AD67)</x:f>
        <x:v>2759641.4079828416</x:v>
      </x:c>
      <x:c r="AD305" s="16" t="n">
        <x:f>MAX(0,AC305*(1+EXP((LN(1+Assumptions!$C$60)-0.5*Assumptions!$C$61^2)+Assumptions!$C$61*((RAND()+RAND()+RAND()+RAND()+RAND()+RAND()+RAND()+RAND()+RAND()+RAND()+RAND()+RAND())-6))-1)+PT_Y5_MC!AE67)</x:f>
        <x:v>4155590.903584364</x:v>
      </x:c>
      <x:c r="AE305" s="16" t="n">
        <x:f>MAX(0,AD305*(1+EXP((LN(1+Assumptions!$C$60)-0.5*Assumptions!$C$61^2)+Assumptions!$C$61*((RAND()+RAND()+RAND()+RAND()+RAND()+RAND()+RAND()+RAND()+RAND()+RAND()+RAND()+RAND())-6))-1)+PT_Y5_MC!AF67)</x:f>
        <x:v>6572723.29525198</x:v>
      </x:c>
      <x:c r="AF305" s="16" t="n">
        <x:f>MAX(0,AE305*(1+EXP((LN(1+Assumptions!$C$60)-0.5*Assumptions!$C$61^2)+Assumptions!$C$61*((RAND()+RAND()+RAND()+RAND()+RAND()+RAND()+RAND()+RAND()+RAND()+RAND()+RAND()+RAND())-6))-1)+PT_Y5_MC!AG67)</x:f>
        <x:v>8772412.349756813</x:v>
      </x:c>
    </x:row>
    <x:row r="306">
      <x:c r="A306" s="39">
        <x:v>302</x:v>
      </x:c>
      <x:c r="B306" s="16" t="n">
        <x:f>PT_Y5_MC!C68</x:f>
        <x:v>1029031.25</x:v>
      </x:c>
      <x:c r="C306" s="16" t="n">
        <x:f>MAX(0,B306*(1+EXP((LN(1+Assumptions!$C$60)-0.5*Assumptions!$C$61^2)+Assumptions!$C$61*((RAND()+RAND()+RAND()+RAND()+RAND()+RAND()+RAND()+RAND()+RAND()+RAND()+RAND()+RAND())-6))-1)+PT_Y5_MC!D67)</x:f>
        <x:v>802449.4861159889</x:v>
      </x:c>
      <x:c r="D306" s="16" t="n">
        <x:f>MAX(0,C306*(1+EXP((LN(1+Assumptions!$C$60)-0.5*Assumptions!$C$61^2)+Assumptions!$C$61*((RAND()+RAND()+RAND()+RAND()+RAND()+RAND()+RAND()+RAND()+RAND()+RAND()+RAND()+RAND())-6))-1)+PT_Y5_MC!E67)</x:f>
        <x:v>675938.06730354</x:v>
      </x:c>
      <x:c r="E306" s="16" t="n">
        <x:f>MAX(0,D306*(1+EXP((LN(1+Assumptions!$C$60)-0.5*Assumptions!$C$61^2)+Assumptions!$C$61*((RAND()+RAND()+RAND()+RAND()+RAND()+RAND()+RAND()+RAND()+RAND()+RAND()+RAND()+RAND())-6))-1)+PT_Y5_MC!F67)</x:f>
        <x:v>620960.638693354</x:v>
      </x:c>
      <x:c r="F306" s="16" t="n">
        <x:f>MAX(0,E306*(1+EXP((LN(1+Assumptions!$C$60)-0.5*Assumptions!$C$61^2)+Assumptions!$C$61*((RAND()+RAND()+RAND()+RAND()+RAND()+RAND()+RAND()+RAND()+RAND()+RAND()+RAND()+RAND())-6))-1)+PT_Y5_MC!G67)</x:f>
        <x:v>712070.6403991114</x:v>
      </x:c>
      <x:c r="G306" s="16" t="n">
        <x:f>MAX(0,F306*(1+EXP((LN(1+Assumptions!$C$60)-0.5*Assumptions!$C$61^2)+Assumptions!$C$61*((RAND()+RAND()+RAND()+RAND()+RAND()+RAND()+RAND()+RAND()+RAND()+RAND()+RAND()+RAND())-6))-1)+PT_Y5_MC!H67)</x:f>
        <x:v>770621.6453783156</x:v>
      </x:c>
      <x:c r="H306" s="16" t="n">
        <x:f>MAX(0,G306*(1+EXP((LN(1+Assumptions!$C$60)-0.5*Assumptions!$C$61^2)+Assumptions!$C$61*((RAND()+RAND()+RAND()+RAND()+RAND()+RAND()+RAND()+RAND()+RAND()+RAND()+RAND()+RAND())-6))-1)+PT_Y5_MC!I67)</x:f>
        <x:v>755277.2439732569</x:v>
      </x:c>
      <x:c r="I306" s="16" t="n">
        <x:f>MAX(0,H306*(1+EXP((LN(1+Assumptions!$C$60)-0.5*Assumptions!$C$61^2)+Assumptions!$C$61*((RAND()+RAND()+RAND()+RAND()+RAND()+RAND()+RAND()+RAND()+RAND()+RAND()+RAND()+RAND())-6))-1)+PT_Y5_MC!J67)</x:f>
        <x:v>725710.4609072015</x:v>
      </x:c>
      <x:c r="J306" s="16" t="n">
        <x:f>MAX(0,I306*(1+EXP((LN(1+Assumptions!$C$60)-0.5*Assumptions!$C$61^2)+Assumptions!$C$61*((RAND()+RAND()+RAND()+RAND()+RAND()+RAND()+RAND()+RAND()+RAND()+RAND()+RAND()+RAND())-6))-1)+PT_Y5_MC!K67)</x:f>
        <x:v>870199.924882855</x:v>
      </x:c>
      <x:c r="K306" s="16" t="n">
        <x:f>MAX(0,J306*(1+EXP((LN(1+Assumptions!$C$60)-0.5*Assumptions!$C$61^2)+Assumptions!$C$61*((RAND()+RAND()+RAND()+RAND()+RAND()+RAND()+RAND()+RAND()+RAND()+RAND()+RAND()+RAND())-6))-1)+PT_Y5_MC!L67)</x:f>
        <x:v>978928.2346033192</x:v>
      </x:c>
      <x:c r="L306" s="16" t="n">
        <x:f>MAX(0,K306*(1+EXP((LN(1+Assumptions!$C$60)-0.5*Assumptions!$C$61^2)+Assumptions!$C$61*((RAND()+RAND()+RAND()+RAND()+RAND()+RAND()+RAND()+RAND()+RAND()+RAND()+RAND()+RAND())-6))-1)+PT_Y5_MC!M67)</x:f>
        <x:v>933085.0844381625</x:v>
      </x:c>
      <x:c r="M306" s="16" t="n">
        <x:f>MAX(0,L306*(1+EXP((LN(1+Assumptions!$C$60)-0.5*Assumptions!$C$61^2)+Assumptions!$C$61*((RAND()+RAND()+RAND()+RAND()+RAND()+RAND()+RAND()+RAND()+RAND()+RAND()+RAND()+RAND())-6))-1)+PT_Y5_MC!N67)</x:f>
        <x:v>1123338.3041570429</x:v>
      </x:c>
      <x:c r="N306" s="16" t="n">
        <x:f>MAX(0,M306*(1+EXP((LN(1+Assumptions!$C$60)-0.5*Assumptions!$C$61^2)+Assumptions!$C$61*((RAND()+RAND()+RAND()+RAND()+RAND()+RAND()+RAND()+RAND()+RAND()+RAND()+RAND()+RAND())-6))-1)+PT_Y5_MC!O67)</x:f>
        <x:v>1157692.5924749407</x:v>
      </x:c>
      <x:c r="O306" s="16" t="n">
        <x:f>MAX(0,N306*(1+EXP((LN(1+Assumptions!$C$60)-0.5*Assumptions!$C$61^2)+Assumptions!$C$61*((RAND()+RAND()+RAND()+RAND()+RAND()+RAND()+RAND()+RAND()+RAND()+RAND()+RAND()+RAND())-6))-1)+PT_Y5_MC!P67)</x:f>
        <x:v>935530.6843585215</x:v>
      </x:c>
      <x:c r="P306" s="16" t="n">
        <x:f>MAX(0,O306*(1+EXP((LN(1+Assumptions!$C$60)-0.5*Assumptions!$C$61^2)+Assumptions!$C$61*((RAND()+RAND()+RAND()+RAND()+RAND()+RAND()+RAND()+RAND()+RAND()+RAND()+RAND()+RAND())-6))-1)+PT_Y5_MC!Q67)</x:f>
        <x:v>1066825.3712364584</x:v>
      </x:c>
      <x:c r="Q306" s="16" t="n">
        <x:f>MAX(0,P306*(1+EXP((LN(1+Assumptions!$C$60)-0.5*Assumptions!$C$61^2)+Assumptions!$C$61*((RAND()+RAND()+RAND()+RAND()+RAND()+RAND()+RAND()+RAND()+RAND()+RAND()+RAND()+RAND())-6))-1)+PT_Y5_MC!R67)</x:f>
        <x:v>1000424.1525839637</x:v>
      </x:c>
      <x:c r="R306" s="16" t="n">
        <x:f>MAX(0,Q306*(1+EXP((LN(1+Assumptions!$C$60)-0.5*Assumptions!$C$61^2)+Assumptions!$C$61*((RAND()+RAND()+RAND()+RAND()+RAND()+RAND()+RAND()+RAND()+RAND()+RAND()+RAND()+RAND())-6))-1)+PT_Y5_MC!S67)</x:f>
        <x:v>908780.6432185511</x:v>
      </x:c>
      <x:c r="S306" s="16" t="n">
        <x:f>MAX(0,R306*(1+EXP((LN(1+Assumptions!$C$60)-0.5*Assumptions!$C$61^2)+Assumptions!$C$61*((RAND()+RAND()+RAND()+RAND()+RAND()+RAND()+RAND()+RAND()+RAND()+RAND()+RAND()+RAND())-6))-1)+PT_Y5_MC!T67)</x:f>
        <x:v>784573.1727764874</x:v>
      </x:c>
      <x:c r="T306" s="16" t="n">
        <x:f>MAX(0,S306*(1+EXP((LN(1+Assumptions!$C$60)-0.5*Assumptions!$C$61^2)+Assumptions!$C$61*((RAND()+RAND()+RAND()+RAND()+RAND()+RAND()+RAND()+RAND()+RAND()+RAND()+RAND()+RAND())-6))-1)+PT_Y5_MC!U67)</x:f>
        <x:v>607830.6383877425</x:v>
      </x:c>
      <x:c r="U306" s="16" t="n">
        <x:f>MAX(0,T306*(1+EXP((LN(1+Assumptions!$C$60)-0.5*Assumptions!$C$61^2)+Assumptions!$C$61*((RAND()+RAND()+RAND()+RAND()+RAND()+RAND()+RAND()+RAND()+RAND()+RAND()+RAND()+RAND())-6))-1)+PT_Y5_MC!V67)</x:f>
        <x:v>669358.1638975462</x:v>
      </x:c>
      <x:c r="V306" s="16" t="n">
        <x:f>MAX(0,U306*(1+EXP((LN(1+Assumptions!$C$60)-0.5*Assumptions!$C$61^2)+Assumptions!$C$61*((RAND()+RAND()+RAND()+RAND()+RAND()+RAND()+RAND()+RAND()+RAND()+RAND()+RAND()+RAND())-6))-1)+PT_Y5_MC!W67)</x:f>
        <x:v>639889.3864663992</x:v>
      </x:c>
      <x:c r="W306" s="16" t="n">
        <x:f>MAX(0,V306*(1+EXP((LN(1+Assumptions!$C$60)-0.5*Assumptions!$C$61^2)+Assumptions!$C$61*((RAND()+RAND()+RAND()+RAND()+RAND()+RAND()+RAND()+RAND()+RAND()+RAND()+RAND()+RAND())-6))-1)+PT_Y5_MC!X67)</x:f>
        <x:v>653123.844795116</x:v>
      </x:c>
      <x:c r="X306" s="16" t="n">
        <x:f>MAX(0,W306*(1+EXP((LN(1+Assumptions!$C$60)-0.5*Assumptions!$C$61^2)+Assumptions!$C$61*((RAND()+RAND()+RAND()+RAND()+RAND()+RAND()+RAND()+RAND()+RAND()+RAND()+RAND()+RAND())-6))-1)+PT_Y5_MC!Y67)</x:f>
        <x:v>660381.2261312705</x:v>
      </x:c>
      <x:c r="Y306" s="16" t="n">
        <x:f>MAX(0,X306*(1+EXP((LN(1+Assumptions!$C$60)-0.5*Assumptions!$C$61^2)+Assumptions!$C$61*((RAND()+RAND()+RAND()+RAND()+RAND()+RAND()+RAND()+RAND()+RAND()+RAND()+RAND()+RAND())-6))-1)+PT_Y5_MC!Z67)</x:f>
        <x:v>774788.3320806295</x:v>
      </x:c>
      <x:c r="Z306" s="16" t="n">
        <x:f>MAX(0,Y306*(1+EXP((LN(1+Assumptions!$C$60)-0.5*Assumptions!$C$61^2)+Assumptions!$C$61*((RAND()+RAND()+RAND()+RAND()+RAND()+RAND()+RAND()+RAND()+RAND()+RAND()+RAND()+RAND())-6))-1)+PT_Y5_MC!AA67)</x:f>
        <x:v>779141.4917676384</x:v>
      </x:c>
      <x:c r="AA306" s="16" t="n">
        <x:f>MAX(0,Z306*(1+EXP((LN(1+Assumptions!$C$60)-0.5*Assumptions!$C$61^2)+Assumptions!$C$61*((RAND()+RAND()+RAND()+RAND()+RAND()+RAND()+RAND()+RAND()+RAND()+RAND()+RAND()+RAND())-6))-1)+PT_Y5_MC!AB67)</x:f>
        <x:v>818724.1890368245</x:v>
      </x:c>
      <x:c r="AB306" s="16" t="n">
        <x:f>MAX(0,AA306*(1+EXP((LN(1+Assumptions!$C$60)-0.5*Assumptions!$C$61^2)+Assumptions!$C$61*((RAND()+RAND()+RAND()+RAND()+RAND()+RAND()+RAND()+RAND()+RAND()+RAND()+RAND()+RAND())-6))-1)+PT_Y5_MC!AC67)</x:f>
        <x:v>992499.6681524902</x:v>
      </x:c>
      <x:c r="AC306" s="16" t="n">
        <x:f>MAX(0,AB306*(1+EXP((LN(1+Assumptions!$C$60)-0.5*Assumptions!$C$61^2)+Assumptions!$C$61*((RAND()+RAND()+RAND()+RAND()+RAND()+RAND()+RAND()+RAND()+RAND()+RAND()+RAND()+RAND())-6))-1)+PT_Y5_MC!AD67)</x:f>
        <x:v>1019806.0975624155</x:v>
      </x:c>
      <x:c r="AD306" s="16" t="n">
        <x:f>MAX(0,AC306*(1+EXP((LN(1+Assumptions!$C$60)-0.5*Assumptions!$C$61^2)+Assumptions!$C$61*((RAND()+RAND()+RAND()+RAND()+RAND()+RAND()+RAND()+RAND()+RAND()+RAND()+RAND()+RAND())-6))-1)+PT_Y5_MC!AE67)</x:f>
        <x:v>1301240.356259578</x:v>
      </x:c>
      <x:c r="AE306" s="16" t="n">
        <x:f>MAX(0,AD306*(1+EXP((LN(1+Assumptions!$C$60)-0.5*Assumptions!$C$61^2)+Assumptions!$C$61*((RAND()+RAND()+RAND()+RAND()+RAND()+RAND()+RAND()+RAND()+RAND()+RAND()+RAND()+RAND())-6))-1)+PT_Y5_MC!AF67)</x:f>
        <x:v>1480727.0839785165</x:v>
      </x:c>
      <x:c r="AF306" s="16" t="n">
        <x:f>MAX(0,AE306*(1+EXP((LN(1+Assumptions!$C$60)-0.5*Assumptions!$C$61^2)+Assumptions!$C$61*((RAND()+RAND()+RAND()+RAND()+RAND()+RAND()+RAND()+RAND()+RAND()+RAND()+RAND()+RAND())-6))-1)+PT_Y5_MC!AG67)</x:f>
        <x:v>1683876.3191230898</x:v>
      </x:c>
    </x:row>
    <x:row r="307">
      <x:c r="A307" s="39">
        <x:v>303</x:v>
      </x:c>
      <x:c r="B307" s="16" t="n">
        <x:f>PT_Y5_MC!C68</x:f>
        <x:v>1029031.25</x:v>
      </x:c>
      <x:c r="C307" s="16" t="n">
        <x:f>MAX(0,B307*(1+EXP((LN(1+Assumptions!$C$60)-0.5*Assumptions!$C$61^2)+Assumptions!$C$61*((RAND()+RAND()+RAND()+RAND()+RAND()+RAND()+RAND()+RAND()+RAND()+RAND()+RAND()+RAND())-6))-1)+PT_Y5_MC!D67)</x:f>
        <x:v>1250625.3067563726</x:v>
      </x:c>
      <x:c r="D307" s="16" t="n">
        <x:f>MAX(0,C307*(1+EXP((LN(1+Assumptions!$C$60)-0.5*Assumptions!$C$61^2)+Assumptions!$C$61*((RAND()+RAND()+RAND()+RAND()+RAND()+RAND()+RAND()+RAND()+RAND()+RAND()+RAND()+RAND())-6))-1)+PT_Y5_MC!E67)</x:f>
        <x:v>1284764.5795653511</x:v>
      </x:c>
      <x:c r="E307" s="16" t="n">
        <x:f>MAX(0,D307*(1+EXP((LN(1+Assumptions!$C$60)-0.5*Assumptions!$C$61^2)+Assumptions!$C$61*((RAND()+RAND()+RAND()+RAND()+RAND()+RAND()+RAND()+RAND()+RAND()+RAND()+RAND()+RAND())-6))-1)+PT_Y5_MC!F67)</x:f>
        <x:v>1322651.6395442614</x:v>
      </x:c>
      <x:c r="F307" s="16" t="n">
        <x:f>MAX(0,E307*(1+EXP((LN(1+Assumptions!$C$60)-0.5*Assumptions!$C$61^2)+Assumptions!$C$61*((RAND()+RAND()+RAND()+RAND()+RAND()+RAND()+RAND()+RAND()+RAND()+RAND()+RAND()+RAND())-6))-1)+PT_Y5_MC!G67)</x:f>
        <x:v>1284637.097218173</x:v>
      </x:c>
      <x:c r="G307" s="16" t="n">
        <x:f>MAX(0,F307*(1+EXP((LN(1+Assumptions!$C$60)-0.5*Assumptions!$C$61^2)+Assumptions!$C$61*((RAND()+RAND()+RAND()+RAND()+RAND()+RAND()+RAND()+RAND()+RAND()+RAND()+RAND()+RAND())-6))-1)+PT_Y5_MC!H67)</x:f>
        <x:v>1554470.5845911868</x:v>
      </x:c>
      <x:c r="H307" s="16" t="n">
        <x:f>MAX(0,G307*(1+EXP((LN(1+Assumptions!$C$60)-0.5*Assumptions!$C$61^2)+Assumptions!$C$61*((RAND()+RAND()+RAND()+RAND()+RAND()+RAND()+RAND()+RAND()+RAND()+RAND()+RAND()+RAND())-6))-1)+PT_Y5_MC!I67)</x:f>
        <x:v>1747744.7836781405</x:v>
      </x:c>
      <x:c r="I307" s="16" t="n">
        <x:f>MAX(0,H307*(1+EXP((LN(1+Assumptions!$C$60)-0.5*Assumptions!$C$61^2)+Assumptions!$C$61*((RAND()+RAND()+RAND()+RAND()+RAND()+RAND()+RAND()+RAND()+RAND()+RAND()+RAND()+RAND())-6))-1)+PT_Y5_MC!J67)</x:f>
        <x:v>1929018.085445526</x:v>
      </x:c>
      <x:c r="J307" s="16" t="n">
        <x:f>MAX(0,I307*(1+EXP((LN(1+Assumptions!$C$60)-0.5*Assumptions!$C$61^2)+Assumptions!$C$61*((RAND()+RAND()+RAND()+RAND()+RAND()+RAND()+RAND()+RAND()+RAND()+RAND()+RAND()+RAND())-6))-1)+PT_Y5_MC!K67)</x:f>
        <x:v>1971287.5086675053</x:v>
      </x:c>
      <x:c r="K307" s="16" t="n">
        <x:f>MAX(0,J307*(1+EXP((LN(1+Assumptions!$C$60)-0.5*Assumptions!$C$61^2)+Assumptions!$C$61*((RAND()+RAND()+RAND()+RAND()+RAND()+RAND()+RAND()+RAND()+RAND()+RAND()+RAND()+RAND())-6))-1)+PT_Y5_MC!L67)</x:f>
        <x:v>1753674.304329206</x:v>
      </x:c>
      <x:c r="L307" s="16" t="n">
        <x:f>MAX(0,K307*(1+EXP((LN(1+Assumptions!$C$60)-0.5*Assumptions!$C$61^2)+Assumptions!$C$61*((RAND()+RAND()+RAND()+RAND()+RAND()+RAND()+RAND()+RAND()+RAND()+RAND()+RAND()+RAND())-6))-1)+PT_Y5_MC!M67)</x:f>
        <x:v>2293491.6194924815</x:v>
      </x:c>
      <x:c r="M307" s="16" t="n">
        <x:f>MAX(0,L307*(1+EXP((LN(1+Assumptions!$C$60)-0.5*Assumptions!$C$61^2)+Assumptions!$C$61*((RAND()+RAND()+RAND()+RAND()+RAND()+RAND()+RAND()+RAND()+RAND()+RAND()+RAND()+RAND())-6))-1)+PT_Y5_MC!N67)</x:f>
        <x:v>2939165.00124832</x:v>
      </x:c>
      <x:c r="N307" s="16" t="n">
        <x:f>MAX(0,M307*(1+EXP((LN(1+Assumptions!$C$60)-0.5*Assumptions!$C$61^2)+Assumptions!$C$61*((RAND()+RAND()+RAND()+RAND()+RAND()+RAND()+RAND()+RAND()+RAND()+RAND()+RAND()+RAND())-6))-1)+PT_Y5_MC!O67)</x:f>
        <x:v>2715125.5347453365</x:v>
      </x:c>
      <x:c r="O307" s="16" t="n">
        <x:f>MAX(0,N307*(1+EXP((LN(1+Assumptions!$C$60)-0.5*Assumptions!$C$61^2)+Assumptions!$C$61*((RAND()+RAND()+RAND()+RAND()+RAND()+RAND()+RAND()+RAND()+RAND()+RAND()+RAND()+RAND())-6))-1)+PT_Y5_MC!P67)</x:f>
        <x:v>2980081.7538937996</x:v>
      </x:c>
      <x:c r="P307" s="16" t="n">
        <x:f>MAX(0,O307*(1+EXP((LN(1+Assumptions!$C$60)-0.5*Assumptions!$C$61^2)+Assumptions!$C$61*((RAND()+RAND()+RAND()+RAND()+RAND()+RAND()+RAND()+RAND()+RAND()+RAND()+RAND()+RAND())-6))-1)+PT_Y5_MC!Q67)</x:f>
        <x:v>3364734.3973894194</x:v>
      </x:c>
      <x:c r="Q307" s="16" t="n">
        <x:f>MAX(0,P307*(1+EXP((LN(1+Assumptions!$C$60)-0.5*Assumptions!$C$61^2)+Assumptions!$C$61*((RAND()+RAND()+RAND()+RAND()+RAND()+RAND()+RAND()+RAND()+RAND()+RAND()+RAND()+RAND())-6))-1)+PT_Y5_MC!R67)</x:f>
        <x:v>2883410.684812437</x:v>
      </x:c>
      <x:c r="R307" s="16" t="n">
        <x:f>MAX(0,Q307*(1+EXP((LN(1+Assumptions!$C$60)-0.5*Assumptions!$C$61^2)+Assumptions!$C$61*((RAND()+RAND()+RAND()+RAND()+RAND()+RAND()+RAND()+RAND()+RAND()+RAND()+RAND()+RAND())-6))-1)+PT_Y5_MC!S67)</x:f>
        <x:v>3990043.7296975744</x:v>
      </x:c>
      <x:c r="S307" s="16" t="n">
        <x:f>MAX(0,R307*(1+EXP((LN(1+Assumptions!$C$60)-0.5*Assumptions!$C$61^2)+Assumptions!$C$61*((RAND()+RAND()+RAND()+RAND()+RAND()+RAND()+RAND()+RAND()+RAND()+RAND()+RAND()+RAND())-6))-1)+PT_Y5_MC!T67)</x:f>
        <x:v>5157659.081175984</x:v>
      </x:c>
      <x:c r="T307" s="16" t="n">
        <x:f>MAX(0,S307*(1+EXP((LN(1+Assumptions!$C$60)-0.5*Assumptions!$C$61^2)+Assumptions!$C$61*((RAND()+RAND()+RAND()+RAND()+RAND()+RAND()+RAND()+RAND()+RAND()+RAND()+RAND()+RAND())-6))-1)+PT_Y5_MC!U67)</x:f>
        <x:v>6365427.536532953</x:v>
      </x:c>
      <x:c r="U307" s="16" t="n">
        <x:f>MAX(0,T307*(1+EXP((LN(1+Assumptions!$C$60)-0.5*Assumptions!$C$61^2)+Assumptions!$C$61*((RAND()+RAND()+RAND()+RAND()+RAND()+RAND()+RAND()+RAND()+RAND()+RAND()+RAND()+RAND())-6))-1)+PT_Y5_MC!V67)</x:f>
        <x:v>6296197.0089330105</x:v>
      </x:c>
      <x:c r="V307" s="16" t="n">
        <x:f>MAX(0,U307*(1+EXP((LN(1+Assumptions!$C$60)-0.5*Assumptions!$C$61^2)+Assumptions!$C$61*((RAND()+RAND()+RAND()+RAND()+RAND()+RAND()+RAND()+RAND()+RAND()+RAND()+RAND()+RAND())-6))-1)+PT_Y5_MC!W67)</x:f>
        <x:v>5562081.571392188</x:v>
      </x:c>
      <x:c r="W307" s="16" t="n">
        <x:f>MAX(0,V307*(1+EXP((LN(1+Assumptions!$C$60)-0.5*Assumptions!$C$61^2)+Assumptions!$C$61*((RAND()+RAND()+RAND()+RAND()+RAND()+RAND()+RAND()+RAND()+RAND()+RAND()+RAND()+RAND())-6))-1)+PT_Y5_MC!X67)</x:f>
        <x:v>6211466.643477907</x:v>
      </x:c>
      <x:c r="X307" s="16" t="n">
        <x:f>MAX(0,W307*(1+EXP((LN(1+Assumptions!$C$60)-0.5*Assumptions!$C$61^2)+Assumptions!$C$61*((RAND()+RAND()+RAND()+RAND()+RAND()+RAND()+RAND()+RAND()+RAND()+RAND()+RAND()+RAND())-6))-1)+PT_Y5_MC!Y67)</x:f>
        <x:v>6910381.393213714</x:v>
      </x:c>
      <x:c r="Y307" s="16" t="n">
        <x:f>MAX(0,X307*(1+EXP((LN(1+Assumptions!$C$60)-0.5*Assumptions!$C$61^2)+Assumptions!$C$61*((RAND()+RAND()+RAND()+RAND()+RAND()+RAND()+RAND()+RAND()+RAND()+RAND()+RAND()+RAND())-6))-1)+PT_Y5_MC!Z67)</x:f>
        <x:v>7858918.46247705</x:v>
      </x:c>
      <x:c r="Z307" s="16" t="n">
        <x:f>MAX(0,Y307*(1+EXP((LN(1+Assumptions!$C$60)-0.5*Assumptions!$C$61^2)+Assumptions!$C$61*((RAND()+RAND()+RAND()+RAND()+RAND()+RAND()+RAND()+RAND()+RAND()+RAND()+RAND()+RAND())-6))-1)+PT_Y5_MC!AA67)</x:f>
        <x:v>9251831.528664388</x:v>
      </x:c>
      <x:c r="AA307" s="16" t="n">
        <x:f>MAX(0,Z307*(1+EXP((LN(1+Assumptions!$C$60)-0.5*Assumptions!$C$61^2)+Assumptions!$C$61*((RAND()+RAND()+RAND()+RAND()+RAND()+RAND()+RAND()+RAND()+RAND()+RAND()+RAND()+RAND())-6))-1)+PT_Y5_MC!AB67)</x:f>
        <x:v>10648529.644066257</x:v>
      </x:c>
      <x:c r="AB307" s="16" t="n">
        <x:f>MAX(0,AA307*(1+EXP((LN(1+Assumptions!$C$60)-0.5*Assumptions!$C$61^2)+Assumptions!$C$61*((RAND()+RAND()+RAND()+RAND()+RAND()+RAND()+RAND()+RAND()+RAND()+RAND()+RAND()+RAND())-6))-1)+PT_Y5_MC!AC67)</x:f>
        <x:v>11890524.253220372</x:v>
      </x:c>
      <x:c r="AC307" s="16" t="n">
        <x:f>MAX(0,AB307*(1+EXP((LN(1+Assumptions!$C$60)-0.5*Assumptions!$C$61^2)+Assumptions!$C$61*((RAND()+RAND()+RAND()+RAND()+RAND()+RAND()+RAND()+RAND()+RAND()+RAND()+RAND()+RAND())-6))-1)+PT_Y5_MC!AD67)</x:f>
        <x:v>12122923.659086391</x:v>
      </x:c>
      <x:c r="AD307" s="16" t="n">
        <x:f>MAX(0,AC307*(1+EXP((LN(1+Assumptions!$C$60)-0.5*Assumptions!$C$61^2)+Assumptions!$C$61*((RAND()+RAND()+RAND()+RAND()+RAND()+RAND()+RAND()+RAND()+RAND()+RAND()+RAND()+RAND())-6))-1)+PT_Y5_MC!AE67)</x:f>
        <x:v>13183755.081887221</x:v>
      </x:c>
      <x:c r="AE307" s="16" t="n">
        <x:f>MAX(0,AD307*(1+EXP((LN(1+Assumptions!$C$60)-0.5*Assumptions!$C$61^2)+Assumptions!$C$61*((RAND()+RAND()+RAND()+RAND()+RAND()+RAND()+RAND()+RAND()+RAND()+RAND()+RAND()+RAND())-6))-1)+PT_Y5_MC!AF67)</x:f>
        <x:v>17266678.975842282</x:v>
      </x:c>
      <x:c r="AF307" s="16" t="n">
        <x:f>MAX(0,AE307*(1+EXP((LN(1+Assumptions!$C$60)-0.5*Assumptions!$C$61^2)+Assumptions!$C$61*((RAND()+RAND()+RAND()+RAND()+RAND()+RAND()+RAND()+RAND()+RAND()+RAND()+RAND()+RAND())-6))-1)+PT_Y5_MC!AG67)</x:f>
        <x:v>22869581.665610276</x:v>
      </x:c>
    </x:row>
    <x:row r="308">
      <x:c r="A308" s="39">
        <x:v>304</x:v>
      </x:c>
      <x:c r="B308" s="16" t="n">
        <x:f>PT_Y5_MC!C68</x:f>
        <x:v>1029031.25</x:v>
      </x:c>
      <x:c r="C308" s="16" t="n">
        <x:f>MAX(0,B308*(1+EXP((LN(1+Assumptions!$C$60)-0.5*Assumptions!$C$61^2)+Assumptions!$C$61*((RAND()+RAND()+RAND()+RAND()+RAND()+RAND()+RAND()+RAND()+RAND()+RAND()+RAND()+RAND())-6))-1)+PT_Y5_MC!D67)</x:f>
        <x:v>974562.1544709697</x:v>
      </x:c>
      <x:c r="D308" s="16" t="n">
        <x:f>MAX(0,C308*(1+EXP((LN(1+Assumptions!$C$60)-0.5*Assumptions!$C$61^2)+Assumptions!$C$61*((RAND()+RAND()+RAND()+RAND()+RAND()+RAND()+RAND()+RAND()+RAND()+RAND()+RAND()+RAND())-6))-1)+PT_Y5_MC!E67)</x:f>
        <x:v>858183.9229245221</x:v>
      </x:c>
      <x:c r="E308" s="16" t="n">
        <x:f>MAX(0,D308*(1+EXP((LN(1+Assumptions!$C$60)-0.5*Assumptions!$C$61^2)+Assumptions!$C$61*((RAND()+RAND()+RAND()+RAND()+RAND()+RAND()+RAND()+RAND()+RAND()+RAND()+RAND()+RAND())-6))-1)+PT_Y5_MC!F67)</x:f>
        <x:v>995278.5267158806</x:v>
      </x:c>
      <x:c r="F308" s="16" t="n">
        <x:f>MAX(0,E308*(1+EXP((LN(1+Assumptions!$C$60)-0.5*Assumptions!$C$61^2)+Assumptions!$C$61*((RAND()+RAND()+RAND()+RAND()+RAND()+RAND()+RAND()+RAND()+RAND()+RAND()+RAND()+RAND())-6))-1)+PT_Y5_MC!G67)</x:f>
        <x:v>937545.9468290951</x:v>
      </x:c>
      <x:c r="G308" s="16" t="n">
        <x:f>MAX(0,F308*(1+EXP((LN(1+Assumptions!$C$60)-0.5*Assumptions!$C$61^2)+Assumptions!$C$61*((RAND()+RAND()+RAND()+RAND()+RAND()+RAND()+RAND()+RAND()+RAND()+RAND()+RAND()+RAND())-6))-1)+PT_Y5_MC!H67)</x:f>
        <x:v>1155102.7770327786</x:v>
      </x:c>
      <x:c r="H308" s="16" t="n">
        <x:f>MAX(0,G308*(1+EXP((LN(1+Assumptions!$C$60)-0.5*Assumptions!$C$61^2)+Assumptions!$C$61*((RAND()+RAND()+RAND()+RAND()+RAND()+RAND()+RAND()+RAND()+RAND()+RAND()+RAND()+RAND())-6))-1)+PT_Y5_MC!I67)</x:f>
        <x:v>1529308.66463684</x:v>
      </x:c>
      <x:c r="I308" s="16" t="n">
        <x:f>MAX(0,H308*(1+EXP((LN(1+Assumptions!$C$60)-0.5*Assumptions!$C$61^2)+Assumptions!$C$61*((RAND()+RAND()+RAND()+RAND()+RAND()+RAND()+RAND()+RAND()+RAND()+RAND()+RAND()+RAND())-6))-1)+PT_Y5_MC!J67)</x:f>
        <x:v>1331770.0949787374</x:v>
      </x:c>
      <x:c r="J308" s="16" t="n">
        <x:f>MAX(0,I308*(1+EXP((LN(1+Assumptions!$C$60)-0.5*Assumptions!$C$61^2)+Assumptions!$C$61*((RAND()+RAND()+RAND()+RAND()+RAND()+RAND()+RAND()+RAND()+RAND()+RAND()+RAND()+RAND())-6))-1)+PT_Y5_MC!K67)</x:f>
        <x:v>1347222.5883371485</x:v>
      </x:c>
      <x:c r="K308" s="16" t="n">
        <x:f>MAX(0,J308*(1+EXP((LN(1+Assumptions!$C$60)-0.5*Assumptions!$C$61^2)+Assumptions!$C$61*((RAND()+RAND()+RAND()+RAND()+RAND()+RAND()+RAND()+RAND()+RAND()+RAND()+RAND()+RAND())-6))-1)+PT_Y5_MC!L67)</x:f>
        <x:v>1297895.0081191822</x:v>
      </x:c>
      <x:c r="L308" s="16" t="n">
        <x:f>MAX(0,K308*(1+EXP((LN(1+Assumptions!$C$60)-0.5*Assumptions!$C$61^2)+Assumptions!$C$61*((RAND()+RAND()+RAND()+RAND()+RAND()+RAND()+RAND()+RAND()+RAND()+RAND()+RAND()+RAND())-6))-1)+PT_Y5_MC!M67)</x:f>
        <x:v>1477979.9256150774</x:v>
      </x:c>
      <x:c r="M308" s="16" t="n">
        <x:f>MAX(0,L308*(1+EXP((LN(1+Assumptions!$C$60)-0.5*Assumptions!$C$61^2)+Assumptions!$C$61*((RAND()+RAND()+RAND()+RAND()+RAND()+RAND()+RAND()+RAND()+RAND()+RAND()+RAND()+RAND())-6))-1)+PT_Y5_MC!N67)</x:f>
        <x:v>1399832.5114219862</x:v>
      </x:c>
      <x:c r="N308" s="16" t="n">
        <x:f>MAX(0,M308*(1+EXP((LN(1+Assumptions!$C$60)-0.5*Assumptions!$C$61^2)+Assumptions!$C$61*((RAND()+RAND()+RAND()+RAND()+RAND()+RAND()+RAND()+RAND()+RAND()+RAND()+RAND()+RAND())-6))-1)+PT_Y5_MC!O67)</x:f>
        <x:v>1226694.20267039</x:v>
      </x:c>
      <x:c r="O308" s="16" t="n">
        <x:f>MAX(0,N308*(1+EXP((LN(1+Assumptions!$C$60)-0.5*Assumptions!$C$61^2)+Assumptions!$C$61*((RAND()+RAND()+RAND()+RAND()+RAND()+RAND()+RAND()+RAND()+RAND()+RAND()+RAND()+RAND())-6))-1)+PT_Y5_MC!P67)</x:f>
        <x:v>992304.7588851535</x:v>
      </x:c>
      <x:c r="P308" s="16" t="n">
        <x:f>MAX(0,O308*(1+EXP((LN(1+Assumptions!$C$60)-0.5*Assumptions!$C$61^2)+Assumptions!$C$61*((RAND()+RAND()+RAND()+RAND()+RAND()+RAND()+RAND()+RAND()+RAND()+RAND()+RAND()+RAND())-6))-1)+PT_Y5_MC!Q67)</x:f>
        <x:v>1003740.7826400221</x:v>
      </x:c>
      <x:c r="Q308" s="16" t="n">
        <x:f>MAX(0,P308*(1+EXP((LN(1+Assumptions!$C$60)-0.5*Assumptions!$C$61^2)+Assumptions!$C$61*((RAND()+RAND()+RAND()+RAND()+RAND()+RAND()+RAND()+RAND()+RAND()+RAND()+RAND()+RAND())-6))-1)+PT_Y5_MC!R67)</x:f>
        <x:v>790073.5949776636</x:v>
      </x:c>
      <x:c r="R308" s="16" t="n">
        <x:f>MAX(0,Q308*(1+EXP((LN(1+Assumptions!$C$60)-0.5*Assumptions!$C$61^2)+Assumptions!$C$61*((RAND()+RAND()+RAND()+RAND()+RAND()+RAND()+RAND()+RAND()+RAND()+RAND()+RAND()+RAND())-6))-1)+PT_Y5_MC!S67)</x:f>
        <x:v>492851.2821865237</x:v>
      </x:c>
      <x:c r="S308" s="16" t="n">
        <x:f>MAX(0,R308*(1+EXP((LN(1+Assumptions!$C$60)-0.5*Assumptions!$C$61^2)+Assumptions!$C$61*((RAND()+RAND()+RAND()+RAND()+RAND()+RAND()+RAND()+RAND()+RAND()+RAND()+RAND()+RAND())-6))-1)+PT_Y5_MC!T67)</x:f>
        <x:v>450489.33850562933</x:v>
      </x:c>
      <x:c r="T308" s="16" t="n">
        <x:f>MAX(0,S308*(1+EXP((LN(1+Assumptions!$C$60)-0.5*Assumptions!$C$61^2)+Assumptions!$C$61*((RAND()+RAND()+RAND()+RAND()+RAND()+RAND()+RAND()+RAND()+RAND()+RAND()+RAND()+RAND())-6))-1)+PT_Y5_MC!U67)</x:f>
        <x:v>444364.35797943134</x:v>
      </x:c>
      <x:c r="U308" s="16" t="n">
        <x:f>MAX(0,T308*(1+EXP((LN(1+Assumptions!$C$60)-0.5*Assumptions!$C$61^2)+Assumptions!$C$61*((RAND()+RAND()+RAND()+RAND()+RAND()+RAND()+RAND()+RAND()+RAND()+RAND()+RAND()+RAND())-6))-1)+PT_Y5_MC!V67)</x:f>
        <x:v>582101.4329212387</x:v>
      </x:c>
      <x:c r="V308" s="16" t="n">
        <x:f>MAX(0,U308*(1+EXP((LN(1+Assumptions!$C$60)-0.5*Assumptions!$C$61^2)+Assumptions!$C$61*((RAND()+RAND()+RAND()+RAND()+RAND()+RAND()+RAND()+RAND()+RAND()+RAND()+RAND()+RAND())-6))-1)+PT_Y5_MC!W67)</x:f>
        <x:v>681593.8009348314</x:v>
      </x:c>
      <x:c r="W308" s="16" t="n">
        <x:f>MAX(0,V308*(1+EXP((LN(1+Assumptions!$C$60)-0.5*Assumptions!$C$61^2)+Assumptions!$C$61*((RAND()+RAND()+RAND()+RAND()+RAND()+RAND()+RAND()+RAND()+RAND()+RAND()+RAND()+RAND())-6))-1)+PT_Y5_MC!X67)</x:f>
        <x:v>659287.4189226334</x:v>
      </x:c>
      <x:c r="X308" s="16" t="n">
        <x:f>MAX(0,W308*(1+EXP((LN(1+Assumptions!$C$60)-0.5*Assumptions!$C$61^2)+Assumptions!$C$61*((RAND()+RAND()+RAND()+RAND()+RAND()+RAND()+RAND()+RAND()+RAND()+RAND()+RAND()+RAND())-6))-1)+PT_Y5_MC!Y67)</x:f>
        <x:v>555563.7883980117</x:v>
      </x:c>
      <x:c r="Y308" s="16" t="n">
        <x:f>MAX(0,X308*(1+EXP((LN(1+Assumptions!$C$60)-0.5*Assumptions!$C$61^2)+Assumptions!$C$61*((RAND()+RAND()+RAND()+RAND()+RAND()+RAND()+RAND()+RAND()+RAND()+RAND()+RAND()+RAND())-6))-1)+PT_Y5_MC!Z67)</x:f>
        <x:v>517190.9343874899</x:v>
      </x:c>
      <x:c r="Z308" s="16" t="n">
        <x:f>MAX(0,Y308*(1+EXP((LN(1+Assumptions!$C$60)-0.5*Assumptions!$C$61^2)+Assumptions!$C$61*((RAND()+RAND()+RAND()+RAND()+RAND()+RAND()+RAND()+RAND()+RAND()+RAND()+RAND()+RAND())-6))-1)+PT_Y5_MC!AA67)</x:f>
        <x:v>530403.1516182665</x:v>
      </x:c>
      <x:c r="AA308" s="16" t="n">
        <x:f>MAX(0,Z308*(1+EXP((LN(1+Assumptions!$C$60)-0.5*Assumptions!$C$61^2)+Assumptions!$C$61*((RAND()+RAND()+RAND()+RAND()+RAND()+RAND()+RAND()+RAND()+RAND()+RAND()+RAND()+RAND())-6))-1)+PT_Y5_MC!AB67)</x:f>
        <x:v>615561.9905701999</x:v>
      </x:c>
      <x:c r="AB308" s="16" t="n">
        <x:f>MAX(0,AA308*(1+EXP((LN(1+Assumptions!$C$60)-0.5*Assumptions!$C$61^2)+Assumptions!$C$61*((RAND()+RAND()+RAND()+RAND()+RAND()+RAND()+RAND()+RAND()+RAND()+RAND()+RAND()+RAND())-6))-1)+PT_Y5_MC!AC67)</x:f>
        <x:v>650173.7152388247</x:v>
      </x:c>
      <x:c r="AC308" s="16" t="n">
        <x:f>MAX(0,AB308*(1+EXP((LN(1+Assumptions!$C$60)-0.5*Assumptions!$C$61^2)+Assumptions!$C$61*((RAND()+RAND()+RAND()+RAND()+RAND()+RAND()+RAND()+RAND()+RAND()+RAND()+RAND()+RAND())-6))-1)+PT_Y5_MC!AD67)</x:f>
        <x:v>684952.2623049566</x:v>
      </x:c>
      <x:c r="AD308" s="16" t="n">
        <x:f>MAX(0,AC308*(1+EXP((LN(1+Assumptions!$C$60)-0.5*Assumptions!$C$61^2)+Assumptions!$C$61*((RAND()+RAND()+RAND()+RAND()+RAND()+RAND()+RAND()+RAND()+RAND()+RAND()+RAND()+RAND())-6))-1)+PT_Y5_MC!AE67)</x:f>
        <x:v>642380.1992177209</x:v>
      </x:c>
      <x:c r="AE308" s="16" t="n">
        <x:f>MAX(0,AD308*(1+EXP((LN(1+Assumptions!$C$60)-0.5*Assumptions!$C$61^2)+Assumptions!$C$61*((RAND()+RAND()+RAND()+RAND()+RAND()+RAND()+RAND()+RAND()+RAND()+RAND()+RAND()+RAND())-6))-1)+PT_Y5_MC!AF67)</x:f>
        <x:v>619265.0769937187</x:v>
      </x:c>
      <x:c r="AF308" s="16" t="n">
        <x:f>MAX(0,AE308*(1+EXP((LN(1+Assumptions!$C$60)-0.5*Assumptions!$C$61^2)+Assumptions!$C$61*((RAND()+RAND()+RAND()+RAND()+RAND()+RAND()+RAND()+RAND()+RAND()+RAND()+RAND()+RAND())-6))-1)+PT_Y5_MC!AG67)</x:f>
        <x:v>838546.169959693</x:v>
      </x:c>
    </x:row>
    <x:row r="309">
      <x:c r="A309" s="39">
        <x:v>305</x:v>
      </x:c>
      <x:c r="B309" s="16" t="n">
        <x:f>PT_Y5_MC!C68</x:f>
        <x:v>1029031.25</x:v>
      </x:c>
      <x:c r="C309" s="16" t="n">
        <x:f>MAX(0,B309*(1+EXP((LN(1+Assumptions!$C$60)-0.5*Assumptions!$C$61^2)+Assumptions!$C$61*((RAND()+RAND()+RAND()+RAND()+RAND()+RAND()+RAND()+RAND()+RAND()+RAND()+RAND()+RAND())-6))-1)+PT_Y5_MC!D67)</x:f>
        <x:v>852694.14551176</x:v>
      </x:c>
      <x:c r="D309" s="16" t="n">
        <x:f>MAX(0,C309*(1+EXP((LN(1+Assumptions!$C$60)-0.5*Assumptions!$C$61^2)+Assumptions!$C$61*((RAND()+RAND()+RAND()+RAND()+RAND()+RAND()+RAND()+RAND()+RAND()+RAND()+RAND()+RAND())-6))-1)+PT_Y5_MC!E67)</x:f>
        <x:v>1036677.1645146047</x:v>
      </x:c>
      <x:c r="E309" s="16" t="n">
        <x:f>MAX(0,D309*(1+EXP((LN(1+Assumptions!$C$60)-0.5*Assumptions!$C$61^2)+Assumptions!$C$61*((RAND()+RAND()+RAND()+RAND()+RAND()+RAND()+RAND()+RAND()+RAND()+RAND()+RAND()+RAND())-6))-1)+PT_Y5_MC!F67)</x:f>
        <x:v>948811.4143511822</x:v>
      </x:c>
      <x:c r="F309" s="16" t="n">
        <x:f>MAX(0,E309*(1+EXP((LN(1+Assumptions!$C$60)-0.5*Assumptions!$C$61^2)+Assumptions!$C$61*((RAND()+RAND()+RAND()+RAND()+RAND()+RAND()+RAND()+RAND()+RAND()+RAND()+RAND()+RAND())-6))-1)+PT_Y5_MC!G67)</x:f>
        <x:v>1126373.6270303244</x:v>
      </x:c>
      <x:c r="G309" s="16" t="n">
        <x:f>MAX(0,F309*(1+EXP((LN(1+Assumptions!$C$60)-0.5*Assumptions!$C$61^2)+Assumptions!$C$61*((RAND()+RAND()+RAND()+RAND()+RAND()+RAND()+RAND()+RAND()+RAND()+RAND()+RAND()+RAND())-6))-1)+PT_Y5_MC!H67)</x:f>
        <x:v>1135713.8862106772</x:v>
      </x:c>
      <x:c r="H309" s="16" t="n">
        <x:f>MAX(0,G309*(1+EXP((LN(1+Assumptions!$C$60)-0.5*Assumptions!$C$61^2)+Assumptions!$C$61*((RAND()+RAND()+RAND()+RAND()+RAND()+RAND()+RAND()+RAND()+RAND()+RAND()+RAND()+RAND())-6))-1)+PT_Y5_MC!I67)</x:f>
        <x:v>1266336.1594621984</x:v>
      </x:c>
      <x:c r="I309" s="16" t="n">
        <x:f>MAX(0,H309*(1+EXP((LN(1+Assumptions!$C$60)-0.5*Assumptions!$C$61^2)+Assumptions!$C$61*((RAND()+RAND()+RAND()+RAND()+RAND()+RAND()+RAND()+RAND()+RAND()+RAND()+RAND()+RAND())-6))-1)+PT_Y5_MC!J67)</x:f>
        <x:v>1326572.2483562834</x:v>
      </x:c>
      <x:c r="J309" s="16" t="n">
        <x:f>MAX(0,I309*(1+EXP((LN(1+Assumptions!$C$60)-0.5*Assumptions!$C$61^2)+Assumptions!$C$61*((RAND()+RAND()+RAND()+RAND()+RAND()+RAND()+RAND()+RAND()+RAND()+RAND()+RAND()+RAND())-6))-1)+PT_Y5_MC!K67)</x:f>
        <x:v>1243822.7733540665</x:v>
      </x:c>
      <x:c r="K309" s="16" t="n">
        <x:f>MAX(0,J309*(1+EXP((LN(1+Assumptions!$C$60)-0.5*Assumptions!$C$61^2)+Assumptions!$C$61*((RAND()+RAND()+RAND()+RAND()+RAND()+RAND()+RAND()+RAND()+RAND()+RAND()+RAND()+RAND())-6))-1)+PT_Y5_MC!L67)</x:f>
        <x:v>1163411.9689736848</x:v>
      </x:c>
      <x:c r="L309" s="16" t="n">
        <x:f>MAX(0,K309*(1+EXP((LN(1+Assumptions!$C$60)-0.5*Assumptions!$C$61^2)+Assumptions!$C$61*((RAND()+RAND()+RAND()+RAND()+RAND()+RAND()+RAND()+RAND()+RAND()+RAND()+RAND()+RAND())-6))-1)+PT_Y5_MC!M67)</x:f>
        <x:v>1192873.4474968994</x:v>
      </x:c>
      <x:c r="M309" s="16" t="n">
        <x:f>MAX(0,L309*(1+EXP((LN(1+Assumptions!$C$60)-0.5*Assumptions!$C$61^2)+Assumptions!$C$61*((RAND()+RAND()+RAND()+RAND()+RAND()+RAND()+RAND()+RAND()+RAND()+RAND()+RAND()+RAND())-6))-1)+PT_Y5_MC!N67)</x:f>
        <x:v>1201483.4572701082</x:v>
      </x:c>
      <x:c r="N309" s="16" t="n">
        <x:f>MAX(0,M309*(1+EXP((LN(1+Assumptions!$C$60)-0.5*Assumptions!$C$61^2)+Assumptions!$C$61*((RAND()+RAND()+RAND()+RAND()+RAND()+RAND()+RAND()+RAND()+RAND()+RAND()+RAND()+RAND())-6))-1)+PT_Y5_MC!O67)</x:f>
        <x:v>1275700.5063869397</x:v>
      </x:c>
      <x:c r="O309" s="16" t="n">
        <x:f>MAX(0,N309*(1+EXP((LN(1+Assumptions!$C$60)-0.5*Assumptions!$C$61^2)+Assumptions!$C$61*((RAND()+RAND()+RAND()+RAND()+RAND()+RAND()+RAND()+RAND()+RAND()+RAND()+RAND()+RAND())-6))-1)+PT_Y5_MC!P67)</x:f>
        <x:v>1253625.7799736008</x:v>
      </x:c>
      <x:c r="P309" s="16" t="n">
        <x:f>MAX(0,O309*(1+EXP((LN(1+Assumptions!$C$60)-0.5*Assumptions!$C$61^2)+Assumptions!$C$61*((RAND()+RAND()+RAND()+RAND()+RAND()+RAND()+RAND()+RAND()+RAND()+RAND()+RAND()+RAND())-6))-1)+PT_Y5_MC!Q67)</x:f>
        <x:v>1449136.6992152603</x:v>
      </x:c>
      <x:c r="Q309" s="16" t="n">
        <x:f>MAX(0,P309*(1+EXP((LN(1+Assumptions!$C$60)-0.5*Assumptions!$C$61^2)+Assumptions!$C$61*((RAND()+RAND()+RAND()+RAND()+RAND()+RAND()+RAND()+RAND()+RAND()+RAND()+RAND()+RAND())-6))-1)+PT_Y5_MC!R67)</x:f>
        <x:v>1390016.4238105107</x:v>
      </x:c>
      <x:c r="R309" s="16" t="n">
        <x:f>MAX(0,Q309*(1+EXP((LN(1+Assumptions!$C$60)-0.5*Assumptions!$C$61^2)+Assumptions!$C$61*((RAND()+RAND()+RAND()+RAND()+RAND()+RAND()+RAND()+RAND()+RAND()+RAND()+RAND()+RAND())-6))-1)+PT_Y5_MC!S67)</x:f>
        <x:v>1758780.2428554692</x:v>
      </x:c>
      <x:c r="S309" s="16" t="n">
        <x:f>MAX(0,R309*(1+EXP((LN(1+Assumptions!$C$60)-0.5*Assumptions!$C$61^2)+Assumptions!$C$61*((RAND()+RAND()+RAND()+RAND()+RAND()+RAND()+RAND()+RAND()+RAND()+RAND()+RAND()+RAND())-6))-1)+PT_Y5_MC!T67)</x:f>
        <x:v>1731548.9497867469</x:v>
      </x:c>
      <x:c r="T309" s="16" t="n">
        <x:f>MAX(0,S309*(1+EXP((LN(1+Assumptions!$C$60)-0.5*Assumptions!$C$61^2)+Assumptions!$C$61*((RAND()+RAND()+RAND()+RAND()+RAND()+RAND()+RAND()+RAND()+RAND()+RAND()+RAND()+RAND())-6))-1)+PT_Y5_MC!U67)</x:f>
        <x:v>1794666.0385109826</x:v>
      </x:c>
      <x:c r="U309" s="16" t="n">
        <x:f>MAX(0,T309*(1+EXP((LN(1+Assumptions!$C$60)-0.5*Assumptions!$C$61^2)+Assumptions!$C$61*((RAND()+RAND()+RAND()+RAND()+RAND()+RAND()+RAND()+RAND()+RAND()+RAND()+RAND()+RAND())-6))-1)+PT_Y5_MC!V67)</x:f>
        <x:v>1300656.9191661957</x:v>
      </x:c>
      <x:c r="V309" s="16" t="n">
        <x:f>MAX(0,U309*(1+EXP((LN(1+Assumptions!$C$60)-0.5*Assumptions!$C$61^2)+Assumptions!$C$61*((RAND()+RAND()+RAND()+RAND()+RAND()+RAND()+RAND()+RAND()+RAND()+RAND()+RAND()+RAND())-6))-1)+PT_Y5_MC!W67)</x:f>
        <x:v>1453510.0869435258</x:v>
      </x:c>
      <x:c r="W309" s="16" t="n">
        <x:f>MAX(0,V309*(1+EXP((LN(1+Assumptions!$C$60)-0.5*Assumptions!$C$61^2)+Assumptions!$C$61*((RAND()+RAND()+RAND()+RAND()+RAND()+RAND()+RAND()+RAND()+RAND()+RAND()+RAND()+RAND())-6))-1)+PT_Y5_MC!X67)</x:f>
        <x:v>1675932.041834617</x:v>
      </x:c>
      <x:c r="X309" s="16" t="n">
        <x:f>MAX(0,W309*(1+EXP((LN(1+Assumptions!$C$60)-0.5*Assumptions!$C$61^2)+Assumptions!$C$61*((RAND()+RAND()+RAND()+RAND()+RAND()+RAND()+RAND()+RAND()+RAND()+RAND()+RAND()+RAND())-6))-1)+PT_Y5_MC!Y67)</x:f>
        <x:v>1833441.410736232</x:v>
      </x:c>
      <x:c r="Y309" s="16" t="n">
        <x:f>MAX(0,X309*(1+EXP((LN(1+Assumptions!$C$60)-0.5*Assumptions!$C$61^2)+Assumptions!$C$61*((RAND()+RAND()+RAND()+RAND()+RAND()+RAND()+RAND()+RAND()+RAND()+RAND()+RAND()+RAND())-6))-1)+PT_Y5_MC!Z67)</x:f>
        <x:v>1883889.278574972</x:v>
      </x:c>
      <x:c r="Z309" s="16" t="n">
        <x:f>MAX(0,Y309*(1+EXP((LN(1+Assumptions!$C$60)-0.5*Assumptions!$C$61^2)+Assumptions!$C$61*((RAND()+RAND()+RAND()+RAND()+RAND()+RAND()+RAND()+RAND()+RAND()+RAND()+RAND()+RAND())-6))-1)+PT_Y5_MC!AA67)</x:f>
        <x:v>1764976.5304444018</x:v>
      </x:c>
      <x:c r="AA309" s="16" t="n">
        <x:f>MAX(0,Z309*(1+EXP((LN(1+Assumptions!$C$60)-0.5*Assumptions!$C$61^2)+Assumptions!$C$61*((RAND()+RAND()+RAND()+RAND()+RAND()+RAND()+RAND()+RAND()+RAND()+RAND()+RAND()+RAND())-6))-1)+PT_Y5_MC!AB67)</x:f>
        <x:v>1964861.5648216486</x:v>
      </x:c>
      <x:c r="AB309" s="16" t="n">
        <x:f>MAX(0,AA309*(1+EXP((LN(1+Assumptions!$C$60)-0.5*Assumptions!$C$61^2)+Assumptions!$C$61*((RAND()+RAND()+RAND()+RAND()+RAND()+RAND()+RAND()+RAND()+RAND()+RAND()+RAND()+RAND())-6))-1)+PT_Y5_MC!AC67)</x:f>
        <x:v>1742892.095166502</x:v>
      </x:c>
      <x:c r="AC309" s="16" t="n">
        <x:f>MAX(0,AB309*(1+EXP((LN(1+Assumptions!$C$60)-0.5*Assumptions!$C$61^2)+Assumptions!$C$61*((RAND()+RAND()+RAND()+RAND()+RAND()+RAND()+RAND()+RAND()+RAND()+RAND()+RAND()+RAND())-6))-1)+PT_Y5_MC!AD67)</x:f>
        <x:v>2200830.7345520924</x:v>
      </x:c>
      <x:c r="AD309" s="16" t="n">
        <x:f>MAX(0,AC309*(1+EXP((LN(1+Assumptions!$C$60)-0.5*Assumptions!$C$61^2)+Assumptions!$C$61*((RAND()+RAND()+RAND()+RAND()+RAND()+RAND()+RAND()+RAND()+RAND()+RAND()+RAND()+RAND())-6))-1)+PT_Y5_MC!AE67)</x:f>
        <x:v>2917588.3768723533</x:v>
      </x:c>
      <x:c r="AE309" s="16" t="n">
        <x:f>MAX(0,AD309*(1+EXP((LN(1+Assumptions!$C$60)-0.5*Assumptions!$C$61^2)+Assumptions!$C$61*((RAND()+RAND()+RAND()+RAND()+RAND()+RAND()+RAND()+RAND()+RAND()+RAND()+RAND()+RAND())-6))-1)+PT_Y5_MC!AF67)</x:f>
        <x:v>3108727.7147883284</x:v>
      </x:c>
      <x:c r="AF309" s="16" t="n">
        <x:f>MAX(0,AE309*(1+EXP((LN(1+Assumptions!$C$60)-0.5*Assumptions!$C$61^2)+Assumptions!$C$61*((RAND()+RAND()+RAND()+RAND()+RAND()+RAND()+RAND()+RAND()+RAND()+RAND()+RAND()+RAND())-6))-1)+PT_Y5_MC!AG67)</x:f>
        <x:v>3070465.468980342</x:v>
      </x:c>
    </x:row>
    <x:row r="310">
      <x:c r="A310" s="39">
        <x:v>306</x:v>
      </x:c>
      <x:c r="B310" s="16" t="n">
        <x:f>PT_Y5_MC!C68</x:f>
        <x:v>1029031.25</x:v>
      </x:c>
      <x:c r="C310" s="16" t="n">
        <x:f>MAX(0,B310*(1+EXP((LN(1+Assumptions!$C$60)-0.5*Assumptions!$C$61^2)+Assumptions!$C$61*((RAND()+RAND()+RAND()+RAND()+RAND()+RAND()+RAND()+RAND()+RAND()+RAND()+RAND()+RAND())-6))-1)+PT_Y5_MC!D67)</x:f>
        <x:v>1212652.3475937322</x:v>
      </x:c>
      <x:c r="D310" s="16" t="n">
        <x:f>MAX(0,C310*(1+EXP((LN(1+Assumptions!$C$60)-0.5*Assumptions!$C$61^2)+Assumptions!$C$61*((RAND()+RAND()+RAND()+RAND()+RAND()+RAND()+RAND()+RAND()+RAND()+RAND()+RAND()+RAND())-6))-1)+PT_Y5_MC!E67)</x:f>
        <x:v>1050328.5615800684</x:v>
      </x:c>
      <x:c r="E310" s="16" t="n">
        <x:f>MAX(0,D310*(1+EXP((LN(1+Assumptions!$C$60)-0.5*Assumptions!$C$61^2)+Assumptions!$C$61*((RAND()+RAND()+RAND()+RAND()+RAND()+RAND()+RAND()+RAND()+RAND()+RAND()+RAND()+RAND())-6))-1)+PT_Y5_MC!F67)</x:f>
        <x:v>1100886.072047341</x:v>
      </x:c>
      <x:c r="F310" s="16" t="n">
        <x:f>MAX(0,E310*(1+EXP((LN(1+Assumptions!$C$60)-0.5*Assumptions!$C$61^2)+Assumptions!$C$61*((RAND()+RAND()+RAND()+RAND()+RAND()+RAND()+RAND()+RAND()+RAND()+RAND()+RAND()+RAND())-6))-1)+PT_Y5_MC!G67)</x:f>
        <x:v>1166929.1416140147</x:v>
      </x:c>
      <x:c r="G310" s="16" t="n">
        <x:f>MAX(0,F310*(1+EXP((LN(1+Assumptions!$C$60)-0.5*Assumptions!$C$61^2)+Assumptions!$C$61*((RAND()+RAND()+RAND()+RAND()+RAND()+RAND()+RAND()+RAND()+RAND()+RAND()+RAND()+RAND())-6))-1)+PT_Y5_MC!H67)</x:f>
        <x:v>1590298.5795393628</x:v>
      </x:c>
      <x:c r="H310" s="16" t="n">
        <x:f>MAX(0,G310*(1+EXP((LN(1+Assumptions!$C$60)-0.5*Assumptions!$C$61^2)+Assumptions!$C$61*((RAND()+RAND()+RAND()+RAND()+RAND()+RAND()+RAND()+RAND()+RAND()+RAND()+RAND()+RAND())-6))-1)+PT_Y5_MC!I67)</x:f>
        <x:v>1830086.9057042475</x:v>
      </x:c>
      <x:c r="I310" s="16" t="n">
        <x:f>MAX(0,H310*(1+EXP((LN(1+Assumptions!$C$60)-0.5*Assumptions!$C$61^2)+Assumptions!$C$61*((RAND()+RAND()+RAND()+RAND()+RAND()+RAND()+RAND()+RAND()+RAND()+RAND()+RAND()+RAND())-6))-1)+PT_Y5_MC!J67)</x:f>
        <x:v>2316137.6384616094</x:v>
      </x:c>
      <x:c r="J310" s="16" t="n">
        <x:f>MAX(0,I310*(1+EXP((LN(1+Assumptions!$C$60)-0.5*Assumptions!$C$61^2)+Assumptions!$C$61*((RAND()+RAND()+RAND()+RAND()+RAND()+RAND()+RAND()+RAND()+RAND()+RAND()+RAND()+RAND())-6))-1)+PT_Y5_MC!K67)</x:f>
        <x:v>3160605.3778529265</x:v>
      </x:c>
      <x:c r="K310" s="16" t="n">
        <x:f>MAX(0,J310*(1+EXP((LN(1+Assumptions!$C$60)-0.5*Assumptions!$C$61^2)+Assumptions!$C$61*((RAND()+RAND()+RAND()+RAND()+RAND()+RAND()+RAND()+RAND()+RAND()+RAND()+RAND()+RAND())-6))-1)+PT_Y5_MC!L67)</x:f>
        <x:v>3626351.4756104336</x:v>
      </x:c>
      <x:c r="L310" s="16" t="n">
        <x:f>MAX(0,K310*(1+EXP((LN(1+Assumptions!$C$60)-0.5*Assumptions!$C$61^2)+Assumptions!$C$61*((RAND()+RAND()+RAND()+RAND()+RAND()+RAND()+RAND()+RAND()+RAND()+RAND()+RAND()+RAND())-6))-1)+PT_Y5_MC!M67)</x:f>
        <x:v>3778679.234466308</x:v>
      </x:c>
      <x:c r="M310" s="16" t="n">
        <x:f>MAX(0,L310*(1+EXP((LN(1+Assumptions!$C$60)-0.5*Assumptions!$C$61^2)+Assumptions!$C$61*((RAND()+RAND()+RAND()+RAND()+RAND()+RAND()+RAND()+RAND()+RAND()+RAND()+RAND()+RAND())-6))-1)+PT_Y5_MC!N67)</x:f>
        <x:v>4330150.116909006</x:v>
      </x:c>
      <x:c r="N310" s="16" t="n">
        <x:f>MAX(0,M310*(1+EXP((LN(1+Assumptions!$C$60)-0.5*Assumptions!$C$61^2)+Assumptions!$C$61*((RAND()+RAND()+RAND()+RAND()+RAND()+RAND()+RAND()+RAND()+RAND()+RAND()+RAND()+RAND())-6))-1)+PT_Y5_MC!O67)</x:f>
        <x:v>4604335.386246786</x:v>
      </x:c>
      <x:c r="O310" s="16" t="n">
        <x:f>MAX(0,N310*(1+EXP((LN(1+Assumptions!$C$60)-0.5*Assumptions!$C$61^2)+Assumptions!$C$61*((RAND()+RAND()+RAND()+RAND()+RAND()+RAND()+RAND()+RAND()+RAND()+RAND()+RAND()+RAND())-6))-1)+PT_Y5_MC!P67)</x:f>
        <x:v>3693128.695826955</x:v>
      </x:c>
      <x:c r="P310" s="16" t="n">
        <x:f>MAX(0,O310*(1+EXP((LN(1+Assumptions!$C$60)-0.5*Assumptions!$C$61^2)+Assumptions!$C$61*((RAND()+RAND()+RAND()+RAND()+RAND()+RAND()+RAND()+RAND()+RAND()+RAND()+RAND()+RAND())-6))-1)+PT_Y5_MC!Q67)</x:f>
        <x:v>5030153.425545607</x:v>
      </x:c>
      <x:c r="Q310" s="16" t="n">
        <x:f>MAX(0,P310*(1+EXP((LN(1+Assumptions!$C$60)-0.5*Assumptions!$C$61^2)+Assumptions!$C$61*((RAND()+RAND()+RAND()+RAND()+RAND()+RAND()+RAND()+RAND()+RAND()+RAND()+RAND()+RAND())-6))-1)+PT_Y5_MC!R67)</x:f>
        <x:v>4659634.154843821</x:v>
      </x:c>
      <x:c r="R310" s="16" t="n">
        <x:f>MAX(0,Q310*(1+EXP((LN(1+Assumptions!$C$60)-0.5*Assumptions!$C$61^2)+Assumptions!$C$61*((RAND()+RAND()+RAND()+RAND()+RAND()+RAND()+RAND()+RAND()+RAND()+RAND()+RAND()+RAND())-6))-1)+PT_Y5_MC!S67)</x:f>
        <x:v>4977632.311762853</x:v>
      </x:c>
      <x:c r="S310" s="16" t="n">
        <x:f>MAX(0,R310*(1+EXP((LN(1+Assumptions!$C$60)-0.5*Assumptions!$C$61^2)+Assumptions!$C$61*((RAND()+RAND()+RAND()+RAND()+RAND()+RAND()+RAND()+RAND()+RAND()+RAND()+RAND()+RAND())-6))-1)+PT_Y5_MC!T67)</x:f>
        <x:v>5715004.871854175</x:v>
      </x:c>
      <x:c r="T310" s="16" t="n">
        <x:f>MAX(0,S310*(1+EXP((LN(1+Assumptions!$C$60)-0.5*Assumptions!$C$61^2)+Assumptions!$C$61*((RAND()+RAND()+RAND()+RAND()+RAND()+RAND()+RAND()+RAND()+RAND()+RAND()+RAND()+RAND())-6))-1)+PT_Y5_MC!U67)</x:f>
        <x:v>6542603.017417396</x:v>
      </x:c>
      <x:c r="U310" s="16" t="n">
        <x:f>MAX(0,T310*(1+EXP((LN(1+Assumptions!$C$60)-0.5*Assumptions!$C$61^2)+Assumptions!$C$61*((RAND()+RAND()+RAND()+RAND()+RAND()+RAND()+RAND()+RAND()+RAND()+RAND()+RAND()+RAND())-6))-1)+PT_Y5_MC!V67)</x:f>
        <x:v>8756635.885956846</x:v>
      </x:c>
      <x:c r="V310" s="16" t="n">
        <x:f>MAX(0,U310*(1+EXP((LN(1+Assumptions!$C$60)-0.5*Assumptions!$C$61^2)+Assumptions!$C$61*((RAND()+RAND()+RAND()+RAND()+RAND()+RAND()+RAND()+RAND()+RAND()+RAND()+RAND()+RAND())-6))-1)+PT_Y5_MC!W67)</x:f>
        <x:v>8937181.745156504</x:v>
      </x:c>
      <x:c r="W310" s="16" t="n">
        <x:f>MAX(0,V310*(1+EXP((LN(1+Assumptions!$C$60)-0.5*Assumptions!$C$61^2)+Assumptions!$C$61*((RAND()+RAND()+RAND()+RAND()+RAND()+RAND()+RAND()+RAND()+RAND()+RAND()+RAND()+RAND())-6))-1)+PT_Y5_MC!X67)</x:f>
        <x:v>7919352.765928373</x:v>
      </x:c>
      <x:c r="X310" s="16" t="n">
        <x:f>MAX(0,W310*(1+EXP((LN(1+Assumptions!$C$60)-0.5*Assumptions!$C$61^2)+Assumptions!$C$61*((RAND()+RAND()+RAND()+RAND()+RAND()+RAND()+RAND()+RAND()+RAND()+RAND()+RAND()+RAND())-6))-1)+PT_Y5_MC!Y67)</x:f>
        <x:v>12262400.432899328</x:v>
      </x:c>
      <x:c r="Y310" s="16" t="n">
        <x:f>MAX(0,X310*(1+EXP((LN(1+Assumptions!$C$60)-0.5*Assumptions!$C$61^2)+Assumptions!$C$61*((RAND()+RAND()+RAND()+RAND()+RAND()+RAND()+RAND()+RAND()+RAND()+RAND()+RAND()+RAND())-6))-1)+PT_Y5_MC!Z67)</x:f>
        <x:v>8336985.366769923</x:v>
      </x:c>
      <x:c r="Z310" s="16" t="n">
        <x:f>MAX(0,Y310*(1+EXP((LN(1+Assumptions!$C$60)-0.5*Assumptions!$C$61^2)+Assumptions!$C$61*((RAND()+RAND()+RAND()+RAND()+RAND()+RAND()+RAND()+RAND()+RAND()+RAND()+RAND()+RAND())-6))-1)+PT_Y5_MC!AA67)</x:f>
        <x:v>9674257.534192562</x:v>
      </x:c>
      <x:c r="AA310" s="16" t="n">
        <x:f>MAX(0,Z310*(1+EXP((LN(1+Assumptions!$C$60)-0.5*Assumptions!$C$61^2)+Assumptions!$C$61*((RAND()+RAND()+RAND()+RAND()+RAND()+RAND()+RAND()+RAND()+RAND()+RAND()+RAND()+RAND())-6))-1)+PT_Y5_MC!AB67)</x:f>
        <x:v>12980332.824456232</x:v>
      </x:c>
      <x:c r="AB310" s="16" t="n">
        <x:f>MAX(0,AA310*(1+EXP((LN(1+Assumptions!$C$60)-0.5*Assumptions!$C$61^2)+Assumptions!$C$61*((RAND()+RAND()+RAND()+RAND()+RAND()+RAND()+RAND()+RAND()+RAND()+RAND()+RAND()+RAND())-6))-1)+PT_Y5_MC!AC67)</x:f>
        <x:v>18942740.94031773</x:v>
      </x:c>
      <x:c r="AC310" s="16" t="n">
        <x:f>MAX(0,AB310*(1+EXP((LN(1+Assumptions!$C$60)-0.5*Assumptions!$C$61^2)+Assumptions!$C$61*((RAND()+RAND()+RAND()+RAND()+RAND()+RAND()+RAND()+RAND()+RAND()+RAND()+RAND()+RAND())-6))-1)+PT_Y5_MC!AD67)</x:f>
        <x:v>15092792.245330796</x:v>
      </x:c>
      <x:c r="AD310" s="16" t="n">
        <x:f>MAX(0,AC310*(1+EXP((LN(1+Assumptions!$C$60)-0.5*Assumptions!$C$61^2)+Assumptions!$C$61*((RAND()+RAND()+RAND()+RAND()+RAND()+RAND()+RAND()+RAND()+RAND()+RAND()+RAND()+RAND())-6))-1)+PT_Y5_MC!AE67)</x:f>
        <x:v>16192643.664450165</x:v>
      </x:c>
      <x:c r="AE310" s="16" t="n">
        <x:f>MAX(0,AD310*(1+EXP((LN(1+Assumptions!$C$60)-0.5*Assumptions!$C$61^2)+Assumptions!$C$61*((RAND()+RAND()+RAND()+RAND()+RAND()+RAND()+RAND()+RAND()+RAND()+RAND()+RAND()+RAND())-6))-1)+PT_Y5_MC!AF67)</x:f>
        <x:v>17969213.92707908</x:v>
      </x:c>
      <x:c r="AF310" s="16" t="n">
        <x:f>MAX(0,AE310*(1+EXP((LN(1+Assumptions!$C$60)-0.5*Assumptions!$C$61^2)+Assumptions!$C$61*((RAND()+RAND()+RAND()+RAND()+RAND()+RAND()+RAND()+RAND()+RAND()+RAND()+RAND()+RAND())-6))-1)+PT_Y5_MC!AG67)</x:f>
        <x:v>17672487.32865924</x:v>
      </x:c>
    </x:row>
    <x:row r="311">
      <x:c r="A311" s="39">
        <x:v>307</x:v>
      </x:c>
      <x:c r="B311" s="16" t="n">
        <x:f>PT_Y5_MC!C68</x:f>
        <x:v>1029031.25</x:v>
      </x:c>
      <x:c r="C311" s="16" t="n">
        <x:f>MAX(0,B311*(1+EXP((LN(1+Assumptions!$C$60)-0.5*Assumptions!$C$61^2)+Assumptions!$C$61*((RAND()+RAND()+RAND()+RAND()+RAND()+RAND()+RAND()+RAND()+RAND()+RAND()+RAND()+RAND())-6))-1)+PT_Y5_MC!D67)</x:f>
        <x:v>1177871.1342017902</x:v>
      </x:c>
      <x:c r="D311" s="16" t="n">
        <x:f>MAX(0,C311*(1+EXP((LN(1+Assumptions!$C$60)-0.5*Assumptions!$C$61^2)+Assumptions!$C$61*((RAND()+RAND()+RAND()+RAND()+RAND()+RAND()+RAND()+RAND()+RAND()+RAND()+RAND()+RAND())-6))-1)+PT_Y5_MC!E67)</x:f>
        <x:v>1311708.1430473863</x:v>
      </x:c>
      <x:c r="E311" s="16" t="n">
        <x:f>MAX(0,D311*(1+EXP((LN(1+Assumptions!$C$60)-0.5*Assumptions!$C$61^2)+Assumptions!$C$61*((RAND()+RAND()+RAND()+RAND()+RAND()+RAND()+RAND()+RAND()+RAND()+RAND()+RAND()+RAND())-6))-1)+PT_Y5_MC!F67)</x:f>
        <x:v>1487107.923919498</x:v>
      </x:c>
      <x:c r="F311" s="16" t="n">
        <x:f>MAX(0,E311*(1+EXP((LN(1+Assumptions!$C$60)-0.5*Assumptions!$C$61^2)+Assumptions!$C$61*((RAND()+RAND()+RAND()+RAND()+RAND()+RAND()+RAND()+RAND()+RAND()+RAND()+RAND()+RAND())-6))-1)+PT_Y5_MC!G67)</x:f>
        <x:v>1624993.4986230684</x:v>
      </x:c>
      <x:c r="G311" s="16" t="n">
        <x:f>MAX(0,F311*(1+EXP((LN(1+Assumptions!$C$60)-0.5*Assumptions!$C$61^2)+Assumptions!$C$61*((RAND()+RAND()+RAND()+RAND()+RAND()+RAND()+RAND()+RAND()+RAND()+RAND()+RAND()+RAND())-6))-1)+PT_Y5_MC!H67)</x:f>
        <x:v>1643920.9384031824</x:v>
      </x:c>
      <x:c r="H311" s="16" t="n">
        <x:f>MAX(0,G311*(1+EXP((LN(1+Assumptions!$C$60)-0.5*Assumptions!$C$61^2)+Assumptions!$C$61*((RAND()+RAND()+RAND()+RAND()+RAND()+RAND()+RAND()+RAND()+RAND()+RAND()+RAND()+RAND())-6))-1)+PT_Y5_MC!I67)</x:f>
        <x:v>1881237.494852756</x:v>
      </x:c>
      <x:c r="I311" s="16" t="n">
        <x:f>MAX(0,H311*(1+EXP((LN(1+Assumptions!$C$60)-0.5*Assumptions!$C$61^2)+Assumptions!$C$61*((RAND()+RAND()+RAND()+RAND()+RAND()+RAND()+RAND()+RAND()+RAND()+RAND()+RAND()+RAND())-6))-1)+PT_Y5_MC!J67)</x:f>
        <x:v>2116162.6952405456</x:v>
      </x:c>
      <x:c r="J311" s="16" t="n">
        <x:f>MAX(0,I311*(1+EXP((LN(1+Assumptions!$C$60)-0.5*Assumptions!$C$61^2)+Assumptions!$C$61*((RAND()+RAND()+RAND()+RAND()+RAND()+RAND()+RAND()+RAND()+RAND()+RAND()+RAND()+RAND())-6))-1)+PT_Y5_MC!K67)</x:f>
        <x:v>2327378.500009954</x:v>
      </x:c>
      <x:c r="K311" s="16" t="n">
        <x:f>MAX(0,J311*(1+EXP((LN(1+Assumptions!$C$60)-0.5*Assumptions!$C$61^2)+Assumptions!$C$61*((RAND()+RAND()+RAND()+RAND()+RAND()+RAND()+RAND()+RAND()+RAND()+RAND()+RAND()+RAND())-6))-1)+PT_Y5_MC!L67)</x:f>
        <x:v>2872774.2516403184</x:v>
      </x:c>
      <x:c r="L311" s="16" t="n">
        <x:f>MAX(0,K311*(1+EXP((LN(1+Assumptions!$C$60)-0.5*Assumptions!$C$61^2)+Assumptions!$C$61*((RAND()+RAND()+RAND()+RAND()+RAND()+RAND()+RAND()+RAND()+RAND()+RAND()+RAND()+RAND())-6))-1)+PT_Y5_MC!M67)</x:f>
        <x:v>3165099.395962083</x:v>
      </x:c>
      <x:c r="M311" s="16" t="n">
        <x:f>MAX(0,L311*(1+EXP((LN(1+Assumptions!$C$60)-0.5*Assumptions!$C$61^2)+Assumptions!$C$61*((RAND()+RAND()+RAND()+RAND()+RAND()+RAND()+RAND()+RAND()+RAND()+RAND()+RAND()+RAND())-6))-1)+PT_Y5_MC!N67)</x:f>
        <x:v>3091327.014984232</x:v>
      </x:c>
      <x:c r="N311" s="16" t="n">
        <x:f>MAX(0,M311*(1+EXP((LN(1+Assumptions!$C$60)-0.5*Assumptions!$C$61^2)+Assumptions!$C$61*((RAND()+RAND()+RAND()+RAND()+RAND()+RAND()+RAND()+RAND()+RAND()+RAND()+RAND()+RAND())-6))-1)+PT_Y5_MC!O67)</x:f>
        <x:v>4546887.990135411</x:v>
      </x:c>
      <x:c r="O311" s="16" t="n">
        <x:f>MAX(0,N311*(1+EXP((LN(1+Assumptions!$C$60)-0.5*Assumptions!$C$61^2)+Assumptions!$C$61*((RAND()+RAND()+RAND()+RAND()+RAND()+RAND()+RAND()+RAND()+RAND()+RAND()+RAND()+RAND())-6))-1)+PT_Y5_MC!P67)</x:f>
        <x:v>5874735.204895375</x:v>
      </x:c>
      <x:c r="P311" s="16" t="n">
        <x:f>MAX(0,O311*(1+EXP((LN(1+Assumptions!$C$60)-0.5*Assumptions!$C$61^2)+Assumptions!$C$61*((RAND()+RAND()+RAND()+RAND()+RAND()+RAND()+RAND()+RAND()+RAND()+RAND()+RAND()+RAND())-6))-1)+PT_Y5_MC!Q67)</x:f>
        <x:v>6895279.727089798</x:v>
      </x:c>
      <x:c r="Q311" s="16" t="n">
        <x:f>MAX(0,P311*(1+EXP((LN(1+Assumptions!$C$60)-0.5*Assumptions!$C$61^2)+Assumptions!$C$61*((RAND()+RAND()+RAND()+RAND()+RAND()+RAND()+RAND()+RAND()+RAND()+RAND()+RAND()+RAND())-6))-1)+PT_Y5_MC!R67)</x:f>
        <x:v>8670297.796435524</x:v>
      </x:c>
      <x:c r="R311" s="16" t="n">
        <x:f>MAX(0,Q311*(1+EXP((LN(1+Assumptions!$C$60)-0.5*Assumptions!$C$61^2)+Assumptions!$C$61*((RAND()+RAND()+RAND()+RAND()+RAND()+RAND()+RAND()+RAND()+RAND()+RAND()+RAND()+RAND())-6))-1)+PT_Y5_MC!S67)</x:f>
        <x:v>9302497.219852556</x:v>
      </x:c>
      <x:c r="S311" s="16" t="n">
        <x:f>MAX(0,R311*(1+EXP((LN(1+Assumptions!$C$60)-0.5*Assumptions!$C$61^2)+Assumptions!$C$61*((RAND()+RAND()+RAND()+RAND()+RAND()+RAND()+RAND()+RAND()+RAND()+RAND()+RAND()+RAND())-6))-1)+PT_Y5_MC!T67)</x:f>
        <x:v>13886802.399764962</x:v>
      </x:c>
      <x:c r="T311" s="16" t="n">
        <x:f>MAX(0,S311*(1+EXP((LN(1+Assumptions!$C$60)-0.5*Assumptions!$C$61^2)+Assumptions!$C$61*((RAND()+RAND()+RAND()+RAND()+RAND()+RAND()+RAND()+RAND()+RAND()+RAND()+RAND()+RAND())-6))-1)+PT_Y5_MC!U67)</x:f>
        <x:v>11551273.593660168</x:v>
      </x:c>
      <x:c r="U311" s="16" t="n">
        <x:f>MAX(0,T311*(1+EXP((LN(1+Assumptions!$C$60)-0.5*Assumptions!$C$61^2)+Assumptions!$C$61*((RAND()+RAND()+RAND()+RAND()+RAND()+RAND()+RAND()+RAND()+RAND()+RAND()+RAND()+RAND())-6))-1)+PT_Y5_MC!V67)</x:f>
        <x:v>11545994.61086128</x:v>
      </x:c>
      <x:c r="V311" s="16" t="n">
        <x:f>MAX(0,U311*(1+EXP((LN(1+Assumptions!$C$60)-0.5*Assumptions!$C$61^2)+Assumptions!$C$61*((RAND()+RAND()+RAND()+RAND()+RAND()+RAND()+RAND()+RAND()+RAND()+RAND()+RAND()+RAND())-6))-1)+PT_Y5_MC!W67)</x:f>
        <x:v>14898121.595625611</x:v>
      </x:c>
      <x:c r="W311" s="16" t="n">
        <x:f>MAX(0,V311*(1+EXP((LN(1+Assumptions!$C$60)-0.5*Assumptions!$C$61^2)+Assumptions!$C$61*((RAND()+RAND()+RAND()+RAND()+RAND()+RAND()+RAND()+RAND()+RAND()+RAND()+RAND()+RAND())-6))-1)+PT_Y5_MC!X67)</x:f>
        <x:v>13939739.191375034</x:v>
      </x:c>
      <x:c r="X311" s="16" t="n">
        <x:f>MAX(0,W311*(1+EXP((LN(1+Assumptions!$C$60)-0.5*Assumptions!$C$61^2)+Assumptions!$C$61*((RAND()+RAND()+RAND()+RAND()+RAND()+RAND()+RAND()+RAND()+RAND()+RAND()+RAND()+RAND())-6))-1)+PT_Y5_MC!Y67)</x:f>
        <x:v>12676142.383658921</x:v>
      </x:c>
      <x:c r="Y311" s="16" t="n">
        <x:f>MAX(0,X311*(1+EXP((LN(1+Assumptions!$C$60)-0.5*Assumptions!$C$61^2)+Assumptions!$C$61*((RAND()+RAND()+RAND()+RAND()+RAND()+RAND()+RAND()+RAND()+RAND()+RAND()+RAND()+RAND())-6))-1)+PT_Y5_MC!Z67)</x:f>
        <x:v>12676985.282240894</x:v>
      </x:c>
      <x:c r="Z311" s="16" t="n">
        <x:f>MAX(0,Y311*(1+EXP((LN(1+Assumptions!$C$60)-0.5*Assumptions!$C$61^2)+Assumptions!$C$61*((RAND()+RAND()+RAND()+RAND()+RAND()+RAND()+RAND()+RAND()+RAND()+RAND()+RAND()+RAND())-6))-1)+PT_Y5_MC!AA67)</x:f>
        <x:v>12606488.803111548</x:v>
      </x:c>
      <x:c r="AA311" s="16" t="n">
        <x:f>MAX(0,Z311*(1+EXP((LN(1+Assumptions!$C$60)-0.5*Assumptions!$C$61^2)+Assumptions!$C$61*((RAND()+RAND()+RAND()+RAND()+RAND()+RAND()+RAND()+RAND()+RAND()+RAND()+RAND()+RAND())-6))-1)+PT_Y5_MC!AB67)</x:f>
        <x:v>11838173.950661631</x:v>
      </x:c>
      <x:c r="AB311" s="16" t="n">
        <x:f>MAX(0,AA311*(1+EXP((LN(1+Assumptions!$C$60)-0.5*Assumptions!$C$61^2)+Assumptions!$C$61*((RAND()+RAND()+RAND()+RAND()+RAND()+RAND()+RAND()+RAND()+RAND()+RAND()+RAND()+RAND())-6))-1)+PT_Y5_MC!AC67)</x:f>
        <x:v>9358351.414456798</x:v>
      </x:c>
      <x:c r="AC311" s="16" t="n">
        <x:f>MAX(0,AB311*(1+EXP((LN(1+Assumptions!$C$60)-0.5*Assumptions!$C$61^2)+Assumptions!$C$61*((RAND()+RAND()+RAND()+RAND()+RAND()+RAND()+RAND()+RAND()+RAND()+RAND()+RAND()+RAND())-6))-1)+PT_Y5_MC!AD67)</x:f>
        <x:v>8879534.44965022</x:v>
      </x:c>
      <x:c r="AD311" s="16" t="n">
        <x:f>MAX(0,AC311*(1+EXP((LN(1+Assumptions!$C$60)-0.5*Assumptions!$C$61^2)+Assumptions!$C$61*((RAND()+RAND()+RAND()+RAND()+RAND()+RAND()+RAND()+RAND()+RAND()+RAND()+RAND()+RAND())-6))-1)+PT_Y5_MC!AE67)</x:f>
        <x:v>9836369.195976442</x:v>
      </x:c>
      <x:c r="AE311" s="16" t="n">
        <x:f>MAX(0,AD311*(1+EXP((LN(1+Assumptions!$C$60)-0.5*Assumptions!$C$61^2)+Assumptions!$C$61*((RAND()+RAND()+RAND()+RAND()+RAND()+RAND()+RAND()+RAND()+RAND()+RAND()+RAND()+RAND())-6))-1)+PT_Y5_MC!AF67)</x:f>
        <x:v>10557215.767868204</x:v>
      </x:c>
      <x:c r="AF311" s="16" t="n">
        <x:f>MAX(0,AE311*(1+EXP((LN(1+Assumptions!$C$60)-0.5*Assumptions!$C$61^2)+Assumptions!$C$61*((RAND()+RAND()+RAND()+RAND()+RAND()+RAND()+RAND()+RAND()+RAND()+RAND()+RAND()+RAND())-6))-1)+PT_Y5_MC!AG67)</x:f>
        <x:v>14643890.053777961</x:v>
      </x:c>
    </x:row>
    <x:row r="312">
      <x:c r="A312" s="39">
        <x:v>308</x:v>
      </x:c>
      <x:c r="B312" s="16" t="n">
        <x:f>PT_Y5_MC!C68</x:f>
        <x:v>1029031.25</x:v>
      </x:c>
      <x:c r="C312" s="16" t="n">
        <x:f>MAX(0,B312*(1+EXP((LN(1+Assumptions!$C$60)-0.5*Assumptions!$C$61^2)+Assumptions!$C$61*((RAND()+RAND()+RAND()+RAND()+RAND()+RAND()+RAND()+RAND()+RAND()+RAND()+RAND()+RAND())-6))-1)+PT_Y5_MC!D67)</x:f>
        <x:v>1312711.2387912287</x:v>
      </x:c>
      <x:c r="D312" s="16" t="n">
        <x:f>MAX(0,C312*(1+EXP((LN(1+Assumptions!$C$60)-0.5*Assumptions!$C$61^2)+Assumptions!$C$61*((RAND()+RAND()+RAND()+RAND()+RAND()+RAND()+RAND()+RAND()+RAND()+RAND()+RAND()+RAND())-6))-1)+PT_Y5_MC!E67)</x:f>
        <x:v>1166164.3989561882</x:v>
      </x:c>
      <x:c r="E312" s="16" t="n">
        <x:f>MAX(0,D312*(1+EXP((LN(1+Assumptions!$C$60)-0.5*Assumptions!$C$61^2)+Assumptions!$C$61*((RAND()+RAND()+RAND()+RAND()+RAND()+RAND()+RAND()+RAND()+RAND()+RAND()+RAND()+RAND())-6))-1)+PT_Y5_MC!F67)</x:f>
        <x:v>1445647.4001098634</x:v>
      </x:c>
      <x:c r="F312" s="16" t="n">
        <x:f>MAX(0,E312*(1+EXP((LN(1+Assumptions!$C$60)-0.5*Assumptions!$C$61^2)+Assumptions!$C$61*((RAND()+RAND()+RAND()+RAND()+RAND()+RAND()+RAND()+RAND()+RAND()+RAND()+RAND()+RAND())-6))-1)+PT_Y5_MC!G67)</x:f>
        <x:v>1406886.204495947</x:v>
      </x:c>
      <x:c r="G312" s="16" t="n">
        <x:f>MAX(0,F312*(1+EXP((LN(1+Assumptions!$C$60)-0.5*Assumptions!$C$61^2)+Assumptions!$C$61*((RAND()+RAND()+RAND()+RAND()+RAND()+RAND()+RAND()+RAND()+RAND()+RAND()+RAND()+RAND())-6))-1)+PT_Y5_MC!H67)</x:f>
        <x:v>1578310.8042297685</x:v>
      </x:c>
      <x:c r="H312" s="16" t="n">
        <x:f>MAX(0,G312*(1+EXP((LN(1+Assumptions!$C$60)-0.5*Assumptions!$C$61^2)+Assumptions!$C$61*((RAND()+RAND()+RAND()+RAND()+RAND()+RAND()+RAND()+RAND()+RAND()+RAND()+RAND()+RAND())-6))-1)+PT_Y5_MC!I67)</x:f>
        <x:v>1368736.3170106455</x:v>
      </x:c>
      <x:c r="I312" s="16" t="n">
        <x:f>MAX(0,H312*(1+EXP((LN(1+Assumptions!$C$60)-0.5*Assumptions!$C$61^2)+Assumptions!$C$61*((RAND()+RAND()+RAND()+RAND()+RAND()+RAND()+RAND()+RAND()+RAND()+RAND()+RAND()+RAND())-6))-1)+PT_Y5_MC!J67)</x:f>
        <x:v>1337521.569848991</x:v>
      </x:c>
      <x:c r="J312" s="16" t="n">
        <x:f>MAX(0,I312*(1+EXP((LN(1+Assumptions!$C$60)-0.5*Assumptions!$C$61^2)+Assumptions!$C$61*((RAND()+RAND()+RAND()+RAND()+RAND()+RAND()+RAND()+RAND()+RAND()+RAND()+RAND()+RAND())-6))-1)+PT_Y5_MC!K67)</x:f>
        <x:v>1485556.1284736795</x:v>
      </x:c>
      <x:c r="K312" s="16" t="n">
        <x:f>MAX(0,J312*(1+EXP((LN(1+Assumptions!$C$60)-0.5*Assumptions!$C$61^2)+Assumptions!$C$61*((RAND()+RAND()+RAND()+RAND()+RAND()+RAND()+RAND()+RAND()+RAND()+RAND()+RAND()+RAND())-6))-1)+PT_Y5_MC!L67)</x:f>
        <x:v>1778978.2435080279</x:v>
      </x:c>
      <x:c r="L312" s="16" t="n">
        <x:f>MAX(0,K312*(1+EXP((LN(1+Assumptions!$C$60)-0.5*Assumptions!$C$61^2)+Assumptions!$C$61*((RAND()+RAND()+RAND()+RAND()+RAND()+RAND()+RAND()+RAND()+RAND()+RAND()+RAND()+RAND())-6))-1)+PT_Y5_MC!M67)</x:f>
        <x:v>1721620.6145754056</x:v>
      </x:c>
      <x:c r="M312" s="16" t="n">
        <x:f>MAX(0,L312*(1+EXP((LN(1+Assumptions!$C$60)-0.5*Assumptions!$C$61^2)+Assumptions!$C$61*((RAND()+RAND()+RAND()+RAND()+RAND()+RAND()+RAND()+RAND()+RAND()+RAND()+RAND()+RAND())-6))-1)+PT_Y5_MC!N67)</x:f>
        <x:v>1886783.9506576161</x:v>
      </x:c>
      <x:c r="N312" s="16" t="n">
        <x:f>MAX(0,M312*(1+EXP((LN(1+Assumptions!$C$60)-0.5*Assumptions!$C$61^2)+Assumptions!$C$61*((RAND()+RAND()+RAND()+RAND()+RAND()+RAND()+RAND()+RAND()+RAND()+RAND()+RAND()+RAND())-6))-1)+PT_Y5_MC!O67)</x:f>
        <x:v>1786714.0565815144</x:v>
      </x:c>
      <x:c r="O312" s="16" t="n">
        <x:f>MAX(0,N312*(1+EXP((LN(1+Assumptions!$C$60)-0.5*Assumptions!$C$61^2)+Assumptions!$C$61*((RAND()+RAND()+RAND()+RAND()+RAND()+RAND()+RAND()+RAND()+RAND()+RAND()+RAND()+RAND())-6))-1)+PT_Y5_MC!P67)</x:f>
        <x:v>2276449.82928435</x:v>
      </x:c>
      <x:c r="P312" s="16" t="n">
        <x:f>MAX(0,O312*(1+EXP((LN(1+Assumptions!$C$60)-0.5*Assumptions!$C$61^2)+Assumptions!$C$61*((RAND()+RAND()+RAND()+RAND()+RAND()+RAND()+RAND()+RAND()+RAND()+RAND()+RAND()+RAND())-6))-1)+PT_Y5_MC!Q67)</x:f>
        <x:v>1914343.6980830655</x:v>
      </x:c>
      <x:c r="Q312" s="16" t="n">
        <x:f>MAX(0,P312*(1+EXP((LN(1+Assumptions!$C$60)-0.5*Assumptions!$C$61^2)+Assumptions!$C$61*((RAND()+RAND()+RAND()+RAND()+RAND()+RAND()+RAND()+RAND()+RAND()+RAND()+RAND()+RAND())-6))-1)+PT_Y5_MC!R67)</x:f>
        <x:v>2678500.9750716966</x:v>
      </x:c>
      <x:c r="R312" s="16" t="n">
        <x:f>MAX(0,Q312*(1+EXP((LN(1+Assumptions!$C$60)-0.5*Assumptions!$C$61^2)+Assumptions!$C$61*((RAND()+RAND()+RAND()+RAND()+RAND()+RAND()+RAND()+RAND()+RAND()+RAND()+RAND()+RAND())-6))-1)+PT_Y5_MC!S67)</x:f>
        <x:v>2607939.931794755</x:v>
      </x:c>
      <x:c r="S312" s="16" t="n">
        <x:f>MAX(0,R312*(1+EXP((LN(1+Assumptions!$C$60)-0.5*Assumptions!$C$61^2)+Assumptions!$C$61*((RAND()+RAND()+RAND()+RAND()+RAND()+RAND()+RAND()+RAND()+RAND()+RAND()+RAND()+RAND())-6))-1)+PT_Y5_MC!T67)</x:f>
        <x:v>2747878.1246938678</x:v>
      </x:c>
      <x:c r="T312" s="16" t="n">
        <x:f>MAX(0,S312*(1+EXP((LN(1+Assumptions!$C$60)-0.5*Assumptions!$C$61^2)+Assumptions!$C$61*((RAND()+RAND()+RAND()+RAND()+RAND()+RAND()+RAND()+RAND()+RAND()+RAND()+RAND()+RAND())-6))-1)+PT_Y5_MC!U67)</x:f>
        <x:v>2224830.0979602463</x:v>
      </x:c>
      <x:c r="U312" s="16" t="n">
        <x:f>MAX(0,T312*(1+EXP((LN(1+Assumptions!$C$60)-0.5*Assumptions!$C$61^2)+Assumptions!$C$61*((RAND()+RAND()+RAND()+RAND()+RAND()+RAND()+RAND()+RAND()+RAND()+RAND()+RAND()+RAND())-6))-1)+PT_Y5_MC!V67)</x:f>
        <x:v>2286013.8593784706</x:v>
      </x:c>
      <x:c r="V312" s="16" t="n">
        <x:f>MAX(0,U312*(1+EXP((LN(1+Assumptions!$C$60)-0.5*Assumptions!$C$61^2)+Assumptions!$C$61*((RAND()+RAND()+RAND()+RAND()+RAND()+RAND()+RAND()+RAND()+RAND()+RAND()+RAND()+RAND())-6))-1)+PT_Y5_MC!W67)</x:f>
        <x:v>1833475.965156857</x:v>
      </x:c>
      <x:c r="W312" s="16" t="n">
        <x:f>MAX(0,V312*(1+EXP((LN(1+Assumptions!$C$60)-0.5*Assumptions!$C$61^2)+Assumptions!$C$61*((RAND()+RAND()+RAND()+RAND()+RAND()+RAND()+RAND()+RAND()+RAND()+RAND()+RAND()+RAND())-6))-1)+PT_Y5_MC!X67)</x:f>
        <x:v>1760646.6736365615</x:v>
      </x:c>
      <x:c r="X312" s="16" t="n">
        <x:f>MAX(0,W312*(1+EXP((LN(1+Assumptions!$C$60)-0.5*Assumptions!$C$61^2)+Assumptions!$C$61*((RAND()+RAND()+RAND()+RAND()+RAND()+RAND()+RAND()+RAND()+RAND()+RAND()+RAND()+RAND())-6))-1)+PT_Y5_MC!Y67)</x:f>
        <x:v>2076279.5574558168</x:v>
      </x:c>
      <x:c r="Y312" s="16" t="n">
        <x:f>MAX(0,X312*(1+EXP((LN(1+Assumptions!$C$60)-0.5*Assumptions!$C$61^2)+Assumptions!$C$61*((RAND()+RAND()+RAND()+RAND()+RAND()+RAND()+RAND()+RAND()+RAND()+RAND()+RAND()+RAND())-6))-1)+PT_Y5_MC!Z67)</x:f>
        <x:v>1925889.9528763331</x:v>
      </x:c>
      <x:c r="Z312" s="16" t="n">
        <x:f>MAX(0,Y312*(1+EXP((LN(1+Assumptions!$C$60)-0.5*Assumptions!$C$61^2)+Assumptions!$C$61*((RAND()+RAND()+RAND()+RAND()+RAND()+RAND()+RAND()+RAND()+RAND()+RAND()+RAND()+RAND())-6))-1)+PT_Y5_MC!AA67)</x:f>
        <x:v>1865774.303207931</x:v>
      </x:c>
      <x:c r="AA312" s="16" t="n">
        <x:f>MAX(0,Z312*(1+EXP((LN(1+Assumptions!$C$60)-0.5*Assumptions!$C$61^2)+Assumptions!$C$61*((RAND()+RAND()+RAND()+RAND()+RAND()+RAND()+RAND()+RAND()+RAND()+RAND()+RAND()+RAND())-6))-1)+PT_Y5_MC!AB67)</x:f>
        <x:v>1914553.5867589957</x:v>
      </x:c>
      <x:c r="AB312" s="16" t="n">
        <x:f>MAX(0,AA312*(1+EXP((LN(1+Assumptions!$C$60)-0.5*Assumptions!$C$61^2)+Assumptions!$C$61*((RAND()+RAND()+RAND()+RAND()+RAND()+RAND()+RAND()+RAND()+RAND()+RAND()+RAND()+RAND())-6))-1)+PT_Y5_MC!AC67)</x:f>
        <x:v>2408090.1636950923</x:v>
      </x:c>
      <x:c r="AC312" s="16" t="n">
        <x:f>MAX(0,AB312*(1+EXP((LN(1+Assumptions!$C$60)-0.5*Assumptions!$C$61^2)+Assumptions!$C$61*((RAND()+RAND()+RAND()+RAND()+RAND()+RAND()+RAND()+RAND()+RAND()+RAND()+RAND()+RAND())-6))-1)+PT_Y5_MC!AD67)</x:f>
        <x:v>2690488.842717056</x:v>
      </x:c>
      <x:c r="AD312" s="16" t="n">
        <x:f>MAX(0,AC312*(1+EXP((LN(1+Assumptions!$C$60)-0.5*Assumptions!$C$61^2)+Assumptions!$C$61*((RAND()+RAND()+RAND()+RAND()+RAND()+RAND()+RAND()+RAND()+RAND()+RAND()+RAND()+RAND())-6))-1)+PT_Y5_MC!AE67)</x:f>
        <x:v>3629339.3272682084</x:v>
      </x:c>
      <x:c r="AE312" s="16" t="n">
        <x:f>MAX(0,AD312*(1+EXP((LN(1+Assumptions!$C$60)-0.5*Assumptions!$C$61^2)+Assumptions!$C$61*((RAND()+RAND()+RAND()+RAND()+RAND()+RAND()+RAND()+RAND()+RAND()+RAND()+RAND()+RAND())-6))-1)+PT_Y5_MC!AF67)</x:f>
        <x:v>4127533.9376970776</x:v>
      </x:c>
      <x:c r="AF312" s="16" t="n">
        <x:f>MAX(0,AE312*(1+EXP((LN(1+Assumptions!$C$60)-0.5*Assumptions!$C$61^2)+Assumptions!$C$61*((RAND()+RAND()+RAND()+RAND()+RAND()+RAND()+RAND()+RAND()+RAND()+RAND()+RAND()+RAND())-6))-1)+PT_Y5_MC!AG67)</x:f>
        <x:v>5644770.531231635</x:v>
      </x:c>
    </x:row>
    <x:row r="313">
      <x:c r="A313" s="39">
        <x:v>309</x:v>
      </x:c>
      <x:c r="B313" s="16" t="n">
        <x:f>PT_Y5_MC!C68</x:f>
        <x:v>1029031.25</x:v>
      </x:c>
      <x:c r="C313" s="16" t="n">
        <x:f>MAX(0,B313*(1+EXP((LN(1+Assumptions!$C$60)-0.5*Assumptions!$C$61^2)+Assumptions!$C$61*((RAND()+RAND()+RAND()+RAND()+RAND()+RAND()+RAND()+RAND()+RAND()+RAND()+RAND()+RAND())-6))-1)+PT_Y5_MC!D67)</x:f>
        <x:v>940310.9795435701</x:v>
      </x:c>
      <x:c r="D313" s="16" t="n">
        <x:f>MAX(0,C313*(1+EXP((LN(1+Assumptions!$C$60)-0.5*Assumptions!$C$61^2)+Assumptions!$C$61*((RAND()+RAND()+RAND()+RAND()+RAND()+RAND()+RAND()+RAND()+RAND()+RAND()+RAND()+RAND())-6))-1)+PT_Y5_MC!E67)</x:f>
        <x:v>975218.4635134877</x:v>
      </x:c>
      <x:c r="E313" s="16" t="n">
        <x:f>MAX(0,D313*(1+EXP((LN(1+Assumptions!$C$60)-0.5*Assumptions!$C$61^2)+Assumptions!$C$61*((RAND()+RAND()+RAND()+RAND()+RAND()+RAND()+RAND()+RAND()+RAND()+RAND()+RAND()+RAND())-6))-1)+PT_Y5_MC!F67)</x:f>
        <x:v>1132846.7839215233</x:v>
      </x:c>
      <x:c r="F313" s="16" t="n">
        <x:f>MAX(0,E313*(1+EXP((LN(1+Assumptions!$C$60)-0.5*Assumptions!$C$61^2)+Assumptions!$C$61*((RAND()+RAND()+RAND()+RAND()+RAND()+RAND()+RAND()+RAND()+RAND()+RAND()+RAND()+RAND())-6))-1)+PT_Y5_MC!G67)</x:f>
        <x:v>1102963.2771857332</x:v>
      </x:c>
      <x:c r="G313" s="16" t="n">
        <x:f>MAX(0,F313*(1+EXP((LN(1+Assumptions!$C$60)-0.5*Assumptions!$C$61^2)+Assumptions!$C$61*((RAND()+RAND()+RAND()+RAND()+RAND()+RAND()+RAND()+RAND()+RAND()+RAND()+RAND()+RAND())-6))-1)+PT_Y5_MC!H67)</x:f>
        <x:v>871536.5270409855</x:v>
      </x:c>
      <x:c r="H313" s="16" t="n">
        <x:f>MAX(0,G313*(1+EXP((LN(1+Assumptions!$C$60)-0.5*Assumptions!$C$61^2)+Assumptions!$C$61*((RAND()+RAND()+RAND()+RAND()+RAND()+RAND()+RAND()+RAND()+RAND()+RAND()+RAND()+RAND())-6))-1)+PT_Y5_MC!I67)</x:f>
        <x:v>1283313.3315134423</x:v>
      </x:c>
      <x:c r="I313" s="16" t="n">
        <x:f>MAX(0,H313*(1+EXP((LN(1+Assumptions!$C$60)-0.5*Assumptions!$C$61^2)+Assumptions!$C$61*((RAND()+RAND()+RAND()+RAND()+RAND()+RAND()+RAND()+RAND()+RAND()+RAND()+RAND()+RAND())-6))-1)+PT_Y5_MC!J67)</x:f>
        <x:v>1214056.6200716598</x:v>
      </x:c>
      <x:c r="J313" s="16" t="n">
        <x:f>MAX(0,I313*(1+EXP((LN(1+Assumptions!$C$60)-0.5*Assumptions!$C$61^2)+Assumptions!$C$61*((RAND()+RAND()+RAND()+RAND()+RAND()+RAND()+RAND()+RAND()+RAND()+RAND()+RAND()+RAND())-6))-1)+PT_Y5_MC!K67)</x:f>
        <x:v>1466486.6979267015</x:v>
      </x:c>
      <x:c r="K313" s="16" t="n">
        <x:f>MAX(0,J313*(1+EXP((LN(1+Assumptions!$C$60)-0.5*Assumptions!$C$61^2)+Assumptions!$C$61*((RAND()+RAND()+RAND()+RAND()+RAND()+RAND()+RAND()+RAND()+RAND()+RAND()+RAND()+RAND())-6))-1)+PT_Y5_MC!L67)</x:f>
        <x:v>2201314.6879091673</x:v>
      </x:c>
      <x:c r="L313" s="16" t="n">
        <x:f>MAX(0,K313*(1+EXP((LN(1+Assumptions!$C$60)-0.5*Assumptions!$C$61^2)+Assumptions!$C$61*((RAND()+RAND()+RAND()+RAND()+RAND()+RAND()+RAND()+RAND()+RAND()+RAND()+RAND()+RAND())-6))-1)+PT_Y5_MC!M67)</x:f>
        <x:v>2889655.5375501914</x:v>
      </x:c>
      <x:c r="M313" s="16" t="n">
        <x:f>MAX(0,L313*(1+EXP((LN(1+Assumptions!$C$60)-0.5*Assumptions!$C$61^2)+Assumptions!$C$61*((RAND()+RAND()+RAND()+RAND()+RAND()+RAND()+RAND()+RAND()+RAND()+RAND()+RAND()+RAND())-6))-1)+PT_Y5_MC!N67)</x:f>
        <x:v>2627931.9472324387</x:v>
      </x:c>
      <x:c r="N313" s="16" t="n">
        <x:f>MAX(0,M313*(1+EXP((LN(1+Assumptions!$C$60)-0.5*Assumptions!$C$61^2)+Assumptions!$C$61*((RAND()+RAND()+RAND()+RAND()+RAND()+RAND()+RAND()+RAND()+RAND()+RAND()+RAND()+RAND())-6))-1)+PT_Y5_MC!O67)</x:f>
        <x:v>3301323.3125376315</x:v>
      </x:c>
      <x:c r="O313" s="16" t="n">
        <x:f>MAX(0,N313*(1+EXP((LN(1+Assumptions!$C$60)-0.5*Assumptions!$C$61^2)+Assumptions!$C$61*((RAND()+RAND()+RAND()+RAND()+RAND()+RAND()+RAND()+RAND()+RAND()+RAND()+RAND()+RAND())-6))-1)+PT_Y5_MC!P67)</x:f>
        <x:v>2998824.6228714366</x:v>
      </x:c>
      <x:c r="P313" s="16" t="n">
        <x:f>MAX(0,O313*(1+EXP((LN(1+Assumptions!$C$60)-0.5*Assumptions!$C$61^2)+Assumptions!$C$61*((RAND()+RAND()+RAND()+RAND()+RAND()+RAND()+RAND()+RAND()+RAND()+RAND()+RAND()+RAND())-6))-1)+PT_Y5_MC!Q67)</x:f>
        <x:v>2236126.989610559</x:v>
      </x:c>
      <x:c r="Q313" s="16" t="n">
        <x:f>MAX(0,P313*(1+EXP((LN(1+Assumptions!$C$60)-0.5*Assumptions!$C$61^2)+Assumptions!$C$61*((RAND()+RAND()+RAND()+RAND()+RAND()+RAND()+RAND()+RAND()+RAND()+RAND()+RAND()+RAND())-6))-1)+PT_Y5_MC!R67)</x:f>
        <x:v>2199032.309670557</x:v>
      </x:c>
      <x:c r="R313" s="16" t="n">
        <x:f>MAX(0,Q313*(1+EXP((LN(1+Assumptions!$C$60)-0.5*Assumptions!$C$61^2)+Assumptions!$C$61*((RAND()+RAND()+RAND()+RAND()+RAND()+RAND()+RAND()+RAND()+RAND()+RAND()+RAND()+RAND())-6))-1)+PT_Y5_MC!S67)</x:f>
        <x:v>2524619.8333454407</x:v>
      </x:c>
      <x:c r="S313" s="16" t="n">
        <x:f>MAX(0,R313*(1+EXP((LN(1+Assumptions!$C$60)-0.5*Assumptions!$C$61^2)+Assumptions!$C$61*((RAND()+RAND()+RAND()+RAND()+RAND()+RAND()+RAND()+RAND()+RAND()+RAND()+RAND()+RAND())-6))-1)+PT_Y5_MC!T67)</x:f>
        <x:v>2295989.2068330157</x:v>
      </x:c>
      <x:c r="T313" s="16" t="n">
        <x:f>MAX(0,S313*(1+EXP((LN(1+Assumptions!$C$60)-0.5*Assumptions!$C$61^2)+Assumptions!$C$61*((RAND()+RAND()+RAND()+RAND()+RAND()+RAND()+RAND()+RAND()+RAND()+RAND()+RAND()+RAND())-6))-1)+PT_Y5_MC!U67)</x:f>
        <x:v>2866299.321803589</x:v>
      </x:c>
      <x:c r="U313" s="16" t="n">
        <x:f>MAX(0,T313*(1+EXP((LN(1+Assumptions!$C$60)-0.5*Assumptions!$C$61^2)+Assumptions!$C$61*((RAND()+RAND()+RAND()+RAND()+RAND()+RAND()+RAND()+RAND()+RAND()+RAND()+RAND()+RAND())-6))-1)+PT_Y5_MC!V67)</x:f>
        <x:v>2653252.4985084482</x:v>
      </x:c>
      <x:c r="V313" s="16" t="n">
        <x:f>MAX(0,U313*(1+EXP((LN(1+Assumptions!$C$60)-0.5*Assumptions!$C$61^2)+Assumptions!$C$61*((RAND()+RAND()+RAND()+RAND()+RAND()+RAND()+RAND()+RAND()+RAND()+RAND()+RAND()+RAND())-6))-1)+PT_Y5_MC!W67)</x:f>
        <x:v>2756094.4017710434</x:v>
      </x:c>
      <x:c r="W313" s="16" t="n">
        <x:f>MAX(0,V313*(1+EXP((LN(1+Assumptions!$C$60)-0.5*Assumptions!$C$61^2)+Assumptions!$C$61*((RAND()+RAND()+RAND()+RAND()+RAND()+RAND()+RAND()+RAND()+RAND()+RAND()+RAND()+RAND())-6))-1)+PT_Y5_MC!X67)</x:f>
        <x:v>3737951.3593609314</x:v>
      </x:c>
      <x:c r="X313" s="16" t="n">
        <x:f>MAX(0,W313*(1+EXP((LN(1+Assumptions!$C$60)-0.5*Assumptions!$C$61^2)+Assumptions!$C$61*((RAND()+RAND()+RAND()+RAND()+RAND()+RAND()+RAND()+RAND()+RAND()+RAND()+RAND()+RAND())-6))-1)+PT_Y5_MC!Y67)</x:f>
        <x:v>4433090.285145229</x:v>
      </x:c>
      <x:c r="Y313" s="16" t="n">
        <x:f>MAX(0,X313*(1+EXP((LN(1+Assumptions!$C$60)-0.5*Assumptions!$C$61^2)+Assumptions!$C$61*((RAND()+RAND()+RAND()+RAND()+RAND()+RAND()+RAND()+RAND()+RAND()+RAND()+RAND()+RAND())-6))-1)+PT_Y5_MC!Z67)</x:f>
        <x:v>4998830.564643452</x:v>
      </x:c>
      <x:c r="Z313" s="16" t="n">
        <x:f>MAX(0,Y313*(1+EXP((LN(1+Assumptions!$C$60)-0.5*Assumptions!$C$61^2)+Assumptions!$C$61*((RAND()+RAND()+RAND()+RAND()+RAND()+RAND()+RAND()+RAND()+RAND()+RAND()+RAND()+RAND())-6))-1)+PT_Y5_MC!AA67)</x:f>
        <x:v>5179359.3271170445</x:v>
      </x:c>
      <x:c r="AA313" s="16" t="n">
        <x:f>MAX(0,Z313*(1+EXP((LN(1+Assumptions!$C$60)-0.5*Assumptions!$C$61^2)+Assumptions!$C$61*((RAND()+RAND()+RAND()+RAND()+RAND()+RAND()+RAND()+RAND()+RAND()+RAND()+RAND()+RAND())-6))-1)+PT_Y5_MC!AB67)</x:f>
        <x:v>4274355.788661455</x:v>
      </x:c>
      <x:c r="AB313" s="16" t="n">
        <x:f>MAX(0,AA313*(1+EXP((LN(1+Assumptions!$C$60)-0.5*Assumptions!$C$61^2)+Assumptions!$C$61*((RAND()+RAND()+RAND()+RAND()+RAND()+RAND()+RAND()+RAND()+RAND()+RAND()+RAND()+RAND())-6))-1)+PT_Y5_MC!AC67)</x:f>
        <x:v>3587309.6091806</x:v>
      </x:c>
      <x:c r="AC313" s="16" t="n">
        <x:f>MAX(0,AB313*(1+EXP((LN(1+Assumptions!$C$60)-0.5*Assumptions!$C$61^2)+Assumptions!$C$61*((RAND()+RAND()+RAND()+RAND()+RAND()+RAND()+RAND()+RAND()+RAND()+RAND()+RAND()+RAND())-6))-1)+PT_Y5_MC!AD67)</x:f>
        <x:v>4412808.311850572</x:v>
      </x:c>
      <x:c r="AD313" s="16" t="n">
        <x:f>MAX(0,AC313*(1+EXP((LN(1+Assumptions!$C$60)-0.5*Assumptions!$C$61^2)+Assumptions!$C$61*((RAND()+RAND()+RAND()+RAND()+RAND()+RAND()+RAND()+RAND()+RAND()+RAND()+RAND()+RAND())-6))-1)+PT_Y5_MC!AE67)</x:f>
        <x:v>4291583.179161119</x:v>
      </x:c>
      <x:c r="AE313" s="16" t="n">
        <x:f>MAX(0,AD313*(1+EXP((LN(1+Assumptions!$C$60)-0.5*Assumptions!$C$61^2)+Assumptions!$C$61*((RAND()+RAND()+RAND()+RAND()+RAND()+RAND()+RAND()+RAND()+RAND()+RAND()+RAND()+RAND())-6))-1)+PT_Y5_MC!AF67)</x:f>
        <x:v>4330358.405304897</x:v>
      </x:c>
      <x:c r="AF313" s="16" t="n">
        <x:f>MAX(0,AE313*(1+EXP((LN(1+Assumptions!$C$60)-0.5*Assumptions!$C$61^2)+Assumptions!$C$61*((RAND()+RAND()+RAND()+RAND()+RAND()+RAND()+RAND()+RAND()+RAND()+RAND()+RAND()+RAND())-6))-1)+PT_Y5_MC!AG67)</x:f>
        <x:v>4150694.9254553765</x:v>
      </x:c>
    </x:row>
    <x:row r="314">
      <x:c r="A314" s="39">
        <x:v>310</x:v>
      </x:c>
      <x:c r="B314" s="16" t="n">
        <x:f>PT_Y5_MC!C68</x:f>
        <x:v>1029031.25</x:v>
      </x:c>
      <x:c r="C314" s="16" t="n">
        <x:f>MAX(0,B314*(1+EXP((LN(1+Assumptions!$C$60)-0.5*Assumptions!$C$61^2)+Assumptions!$C$61*((RAND()+RAND()+RAND()+RAND()+RAND()+RAND()+RAND()+RAND()+RAND()+RAND()+RAND()+RAND())-6))-1)+PT_Y5_MC!D67)</x:f>
        <x:v>1312955.2568178903</x:v>
      </x:c>
      <x:c r="D314" s="16" t="n">
        <x:f>MAX(0,C314*(1+EXP((LN(1+Assumptions!$C$60)-0.5*Assumptions!$C$61^2)+Assumptions!$C$61*((RAND()+RAND()+RAND()+RAND()+RAND()+RAND()+RAND()+RAND()+RAND()+RAND()+RAND()+RAND())-6))-1)+PT_Y5_MC!E67)</x:f>
        <x:v>1382457.8438368123</x:v>
      </x:c>
      <x:c r="E314" s="16" t="n">
        <x:f>MAX(0,D314*(1+EXP((LN(1+Assumptions!$C$60)-0.5*Assumptions!$C$61^2)+Assumptions!$C$61*((RAND()+RAND()+RAND()+RAND()+RAND()+RAND()+RAND()+RAND()+RAND()+RAND()+RAND()+RAND())-6))-1)+PT_Y5_MC!F67)</x:f>
        <x:v>1366248.9859119374</x:v>
      </x:c>
      <x:c r="F314" s="16" t="n">
        <x:f>MAX(0,E314*(1+EXP((LN(1+Assumptions!$C$60)-0.5*Assumptions!$C$61^2)+Assumptions!$C$61*((RAND()+RAND()+RAND()+RAND()+RAND()+RAND()+RAND()+RAND()+RAND()+RAND()+RAND()+RAND())-6))-1)+PT_Y5_MC!G67)</x:f>
        <x:v>1631240.3047761112</x:v>
      </x:c>
      <x:c r="G314" s="16" t="n">
        <x:f>MAX(0,F314*(1+EXP((LN(1+Assumptions!$C$60)-0.5*Assumptions!$C$61^2)+Assumptions!$C$61*((RAND()+RAND()+RAND()+RAND()+RAND()+RAND()+RAND()+RAND()+RAND()+RAND()+RAND()+RAND())-6))-1)+PT_Y5_MC!H67)</x:f>
        <x:v>1829402.024338117</x:v>
      </x:c>
      <x:c r="H314" s="16" t="n">
        <x:f>MAX(0,G314*(1+EXP((LN(1+Assumptions!$C$60)-0.5*Assumptions!$C$61^2)+Assumptions!$C$61*((RAND()+RAND()+RAND()+RAND()+RAND()+RAND()+RAND()+RAND()+RAND()+RAND()+RAND()+RAND())-6))-1)+PT_Y5_MC!I67)</x:f>
        <x:v>1817699.0419541814</x:v>
      </x:c>
      <x:c r="I314" s="16" t="n">
        <x:f>MAX(0,H314*(1+EXP((LN(1+Assumptions!$C$60)-0.5*Assumptions!$C$61^2)+Assumptions!$C$61*((RAND()+RAND()+RAND()+RAND()+RAND()+RAND()+RAND()+RAND()+RAND()+RAND()+RAND()+RAND())-6))-1)+PT_Y5_MC!J67)</x:f>
        <x:v>2019212.1940237186</x:v>
      </x:c>
      <x:c r="J314" s="16" t="n">
        <x:f>MAX(0,I314*(1+EXP((LN(1+Assumptions!$C$60)-0.5*Assumptions!$C$61^2)+Assumptions!$C$61*((RAND()+RAND()+RAND()+RAND()+RAND()+RAND()+RAND()+RAND()+RAND()+RAND()+RAND()+RAND())-6))-1)+PT_Y5_MC!K67)</x:f>
        <x:v>3045409.0766033805</x:v>
      </x:c>
      <x:c r="K314" s="16" t="n">
        <x:f>MAX(0,J314*(1+EXP((LN(1+Assumptions!$C$60)-0.5*Assumptions!$C$61^2)+Assumptions!$C$61*((RAND()+RAND()+RAND()+RAND()+RAND()+RAND()+RAND()+RAND()+RAND()+RAND()+RAND()+RAND())-6))-1)+PT_Y5_MC!L67)</x:f>
        <x:v>2403907.790627623</x:v>
      </x:c>
      <x:c r="L314" s="16" t="n">
        <x:f>MAX(0,K314*(1+EXP((LN(1+Assumptions!$C$60)-0.5*Assumptions!$C$61^2)+Assumptions!$C$61*((RAND()+RAND()+RAND()+RAND()+RAND()+RAND()+RAND()+RAND()+RAND()+RAND()+RAND()+RAND())-6))-1)+PT_Y5_MC!M67)</x:f>
        <x:v>2821336.4177818</x:v>
      </x:c>
      <x:c r="M314" s="16" t="n">
        <x:f>MAX(0,L314*(1+EXP((LN(1+Assumptions!$C$60)-0.5*Assumptions!$C$61^2)+Assumptions!$C$61*((RAND()+RAND()+RAND()+RAND()+RAND()+RAND()+RAND()+RAND()+RAND()+RAND()+RAND()+RAND())-6))-1)+PT_Y5_MC!N67)</x:f>
        <x:v>2389961.7697656816</x:v>
      </x:c>
      <x:c r="N314" s="16" t="n">
        <x:f>MAX(0,M314*(1+EXP((LN(1+Assumptions!$C$60)-0.5*Assumptions!$C$61^2)+Assumptions!$C$61*((RAND()+RAND()+RAND()+RAND()+RAND()+RAND()+RAND()+RAND()+RAND()+RAND()+RAND()+RAND())-6))-1)+PT_Y5_MC!O67)</x:f>
        <x:v>2723338.859768494</x:v>
      </x:c>
      <x:c r="O314" s="16" t="n">
        <x:f>MAX(0,N314*(1+EXP((LN(1+Assumptions!$C$60)-0.5*Assumptions!$C$61^2)+Assumptions!$C$61*((RAND()+RAND()+RAND()+RAND()+RAND()+RAND()+RAND()+RAND()+RAND()+RAND()+RAND()+RAND())-6))-1)+PT_Y5_MC!P67)</x:f>
        <x:v>3157890.4108169274</x:v>
      </x:c>
      <x:c r="P314" s="16" t="n">
        <x:f>MAX(0,O314*(1+EXP((LN(1+Assumptions!$C$60)-0.5*Assumptions!$C$61^2)+Assumptions!$C$61*((RAND()+RAND()+RAND()+RAND()+RAND()+RAND()+RAND()+RAND()+RAND()+RAND()+RAND()+RAND())-6))-1)+PT_Y5_MC!Q67)</x:f>
        <x:v>2843802.964161542</x:v>
      </x:c>
      <x:c r="Q314" s="16" t="n">
        <x:f>MAX(0,P314*(1+EXP((LN(1+Assumptions!$C$60)-0.5*Assumptions!$C$61^2)+Assumptions!$C$61*((RAND()+RAND()+RAND()+RAND()+RAND()+RAND()+RAND()+RAND()+RAND()+RAND()+RAND()+RAND())-6))-1)+PT_Y5_MC!R67)</x:f>
        <x:v>2692110.13391053</x:v>
      </x:c>
      <x:c r="R314" s="16" t="n">
        <x:f>MAX(0,Q314*(1+EXP((LN(1+Assumptions!$C$60)-0.5*Assumptions!$C$61^2)+Assumptions!$C$61*((RAND()+RAND()+RAND()+RAND()+RAND()+RAND()+RAND()+RAND()+RAND()+RAND()+RAND()+RAND())-6))-1)+PT_Y5_MC!S67)</x:f>
        <x:v>2267310.080330858</x:v>
      </x:c>
      <x:c r="S314" s="16" t="n">
        <x:f>MAX(0,R314*(1+EXP((LN(1+Assumptions!$C$60)-0.5*Assumptions!$C$61^2)+Assumptions!$C$61*((RAND()+RAND()+RAND()+RAND()+RAND()+RAND()+RAND()+RAND()+RAND()+RAND()+RAND()+RAND())-6))-1)+PT_Y5_MC!T67)</x:f>
        <x:v>2155233.5433513834</x:v>
      </x:c>
      <x:c r="T314" s="16" t="n">
        <x:f>MAX(0,S314*(1+EXP((LN(1+Assumptions!$C$60)-0.5*Assumptions!$C$61^2)+Assumptions!$C$61*((RAND()+RAND()+RAND()+RAND()+RAND()+RAND()+RAND()+RAND()+RAND()+RAND()+RAND()+RAND())-6))-1)+PT_Y5_MC!U67)</x:f>
        <x:v>2204219.219282113</x:v>
      </x:c>
      <x:c r="U314" s="16" t="n">
        <x:f>MAX(0,T314*(1+EXP((LN(1+Assumptions!$C$60)-0.5*Assumptions!$C$61^2)+Assumptions!$C$61*((RAND()+RAND()+RAND()+RAND()+RAND()+RAND()+RAND()+RAND()+RAND()+RAND()+RAND()+RAND())-6))-1)+PT_Y5_MC!V67)</x:f>
        <x:v>2307310.340862492</x:v>
      </x:c>
      <x:c r="V314" s="16" t="n">
        <x:f>MAX(0,U314*(1+EXP((LN(1+Assumptions!$C$60)-0.5*Assumptions!$C$61^2)+Assumptions!$C$61*((RAND()+RAND()+RAND()+RAND()+RAND()+RAND()+RAND()+RAND()+RAND()+RAND()+RAND()+RAND())-6))-1)+PT_Y5_MC!W67)</x:f>
        <x:v>2418804.289493969</x:v>
      </x:c>
      <x:c r="W314" s="16" t="n">
        <x:f>MAX(0,V314*(1+EXP((LN(1+Assumptions!$C$60)-0.5*Assumptions!$C$61^2)+Assumptions!$C$61*((RAND()+RAND()+RAND()+RAND()+RAND()+RAND()+RAND()+RAND()+RAND()+RAND()+RAND()+RAND())-6))-1)+PT_Y5_MC!X67)</x:f>
        <x:v>2477328.1603934933</x:v>
      </x:c>
      <x:c r="X314" s="16" t="n">
        <x:f>MAX(0,W314*(1+EXP((LN(1+Assumptions!$C$60)-0.5*Assumptions!$C$61^2)+Assumptions!$C$61*((RAND()+RAND()+RAND()+RAND()+RAND()+RAND()+RAND()+RAND()+RAND()+RAND()+RAND()+RAND())-6))-1)+PT_Y5_MC!Y67)</x:f>
        <x:v>2541155.5211755335</x:v>
      </x:c>
      <x:c r="Y314" s="16" t="n">
        <x:f>MAX(0,X314*(1+EXP((LN(1+Assumptions!$C$60)-0.5*Assumptions!$C$61^2)+Assumptions!$C$61*((RAND()+RAND()+RAND()+RAND()+RAND()+RAND()+RAND()+RAND()+RAND()+RAND()+RAND()+RAND())-6))-1)+PT_Y5_MC!Z67)</x:f>
        <x:v>2017668.152278279</x:v>
      </x:c>
      <x:c r="Z314" s="16" t="n">
        <x:f>MAX(0,Y314*(1+EXP((LN(1+Assumptions!$C$60)-0.5*Assumptions!$C$61^2)+Assumptions!$C$61*((RAND()+RAND()+RAND()+RAND()+RAND()+RAND()+RAND()+RAND()+RAND()+RAND()+RAND()+RAND())-6))-1)+PT_Y5_MC!AA67)</x:f>
        <x:v>1970786.6733188513</x:v>
      </x:c>
      <x:c r="AA314" s="16" t="n">
        <x:f>MAX(0,Z314*(1+EXP((LN(1+Assumptions!$C$60)-0.5*Assumptions!$C$61^2)+Assumptions!$C$61*((RAND()+RAND()+RAND()+RAND()+RAND()+RAND()+RAND()+RAND()+RAND()+RAND()+RAND()+RAND())-6))-1)+PT_Y5_MC!AB67)</x:f>
        <x:v>2538291.523423863</x:v>
      </x:c>
      <x:c r="AB314" s="16" t="n">
        <x:f>MAX(0,AA314*(1+EXP((LN(1+Assumptions!$C$60)-0.5*Assumptions!$C$61^2)+Assumptions!$C$61*((RAND()+RAND()+RAND()+RAND()+RAND()+RAND()+RAND()+RAND()+RAND()+RAND()+RAND()+RAND())-6))-1)+PT_Y5_MC!AC67)</x:f>
        <x:v>2579962.7710515736</x:v>
      </x:c>
      <x:c r="AC314" s="16" t="n">
        <x:f>MAX(0,AB314*(1+EXP((LN(1+Assumptions!$C$60)-0.5*Assumptions!$C$61^2)+Assumptions!$C$61*((RAND()+RAND()+RAND()+RAND()+RAND()+RAND()+RAND()+RAND()+RAND()+RAND()+RAND()+RAND())-6))-1)+PT_Y5_MC!AD67)</x:f>
        <x:v>2851449.6995671545</x:v>
      </x:c>
      <x:c r="AD314" s="16" t="n">
        <x:f>MAX(0,AC314*(1+EXP((LN(1+Assumptions!$C$60)-0.5*Assumptions!$C$61^2)+Assumptions!$C$61*((RAND()+RAND()+RAND()+RAND()+RAND()+RAND()+RAND()+RAND()+RAND()+RAND()+RAND()+RAND())-6))-1)+PT_Y5_MC!AE67)</x:f>
        <x:v>2570634.0298102656</x:v>
      </x:c>
      <x:c r="AE314" s="16" t="n">
        <x:f>MAX(0,AD314*(1+EXP((LN(1+Assumptions!$C$60)-0.5*Assumptions!$C$61^2)+Assumptions!$C$61*((RAND()+RAND()+RAND()+RAND()+RAND()+RAND()+RAND()+RAND()+RAND()+RAND()+RAND()+RAND())-6))-1)+PT_Y5_MC!AF67)</x:f>
        <x:v>2370145.5934170694</x:v>
      </x:c>
      <x:c r="AF314" s="16" t="n">
        <x:f>MAX(0,AE314*(1+EXP((LN(1+Assumptions!$C$60)-0.5*Assumptions!$C$61^2)+Assumptions!$C$61*((RAND()+RAND()+RAND()+RAND()+RAND()+RAND()+RAND()+RAND()+RAND()+RAND()+RAND()+RAND())-6))-1)+PT_Y5_MC!AG67)</x:f>
        <x:v>2515198.4874922046</x:v>
      </x:c>
    </x:row>
    <x:row r="315">
      <x:c r="A315" s="39">
        <x:v>311</x:v>
      </x:c>
      <x:c r="B315" s="16" t="n">
        <x:f>PT_Y5_MC!C68</x:f>
        <x:v>1029031.25</x:v>
      </x:c>
      <x:c r="C315" s="16" t="n">
        <x:f>MAX(0,B315*(1+EXP((LN(1+Assumptions!$C$60)-0.5*Assumptions!$C$61^2)+Assumptions!$C$61*((RAND()+RAND()+RAND()+RAND()+RAND()+RAND()+RAND()+RAND()+RAND()+RAND()+RAND()+RAND())-6))-1)+PT_Y5_MC!D67)</x:f>
        <x:v>1064513.6953843734</x:v>
      </x:c>
      <x:c r="D315" s="16" t="n">
        <x:f>MAX(0,C315*(1+EXP((LN(1+Assumptions!$C$60)-0.5*Assumptions!$C$61^2)+Assumptions!$C$61*((RAND()+RAND()+RAND()+RAND()+RAND()+RAND()+RAND()+RAND()+RAND()+RAND()+RAND()+RAND())-6))-1)+PT_Y5_MC!E67)</x:f>
        <x:v>1006365.8530223912</x:v>
      </x:c>
      <x:c r="E315" s="16" t="n">
        <x:f>MAX(0,D315*(1+EXP((LN(1+Assumptions!$C$60)-0.5*Assumptions!$C$61^2)+Assumptions!$C$61*((RAND()+RAND()+RAND()+RAND()+RAND()+RAND()+RAND()+RAND()+RAND()+RAND()+RAND()+RAND())-6))-1)+PT_Y5_MC!F67)</x:f>
        <x:v>1153348.5931364822</x:v>
      </x:c>
      <x:c r="F315" s="16" t="n">
        <x:f>MAX(0,E315*(1+EXP((LN(1+Assumptions!$C$60)-0.5*Assumptions!$C$61^2)+Assumptions!$C$61*((RAND()+RAND()+RAND()+RAND()+RAND()+RAND()+RAND()+RAND()+RAND()+RAND()+RAND()+RAND())-6))-1)+PT_Y5_MC!G67)</x:f>
        <x:v>1415330.9141167586</x:v>
      </x:c>
      <x:c r="G315" s="16" t="n">
        <x:f>MAX(0,F315*(1+EXP((LN(1+Assumptions!$C$60)-0.5*Assumptions!$C$61^2)+Assumptions!$C$61*((RAND()+RAND()+RAND()+RAND()+RAND()+RAND()+RAND()+RAND()+RAND()+RAND()+RAND()+RAND())-6))-1)+PT_Y5_MC!H67)</x:f>
        <x:v>1536214.4199537642</x:v>
      </x:c>
      <x:c r="H315" s="16" t="n">
        <x:f>MAX(0,G315*(1+EXP((LN(1+Assumptions!$C$60)-0.5*Assumptions!$C$61^2)+Assumptions!$C$61*((RAND()+RAND()+RAND()+RAND()+RAND()+RAND()+RAND()+RAND()+RAND()+RAND()+RAND()+RAND())-6))-1)+PT_Y5_MC!I67)</x:f>
        <x:v>1362427.5672695984</x:v>
      </x:c>
      <x:c r="I315" s="16" t="n">
        <x:f>MAX(0,H315*(1+EXP((LN(1+Assumptions!$C$60)-0.5*Assumptions!$C$61^2)+Assumptions!$C$61*((RAND()+RAND()+RAND()+RAND()+RAND()+RAND()+RAND()+RAND()+RAND()+RAND()+RAND()+RAND())-6))-1)+PT_Y5_MC!J67)</x:f>
        <x:v>1688103.775634936</x:v>
      </x:c>
      <x:c r="J315" s="16" t="n">
        <x:f>MAX(0,I315*(1+EXP((LN(1+Assumptions!$C$60)-0.5*Assumptions!$C$61^2)+Assumptions!$C$61*((RAND()+RAND()+RAND()+RAND()+RAND()+RAND()+RAND()+RAND()+RAND()+RAND()+RAND()+RAND())-6))-1)+PT_Y5_MC!K67)</x:f>
        <x:v>1746073.7730729394</x:v>
      </x:c>
      <x:c r="K315" s="16" t="n">
        <x:f>MAX(0,J315*(1+EXP((LN(1+Assumptions!$C$60)-0.5*Assumptions!$C$61^2)+Assumptions!$C$61*((RAND()+RAND()+RAND()+RAND()+RAND()+RAND()+RAND()+RAND()+RAND()+RAND()+RAND()+RAND())-6))-1)+PT_Y5_MC!L67)</x:f>
        <x:v>1738506.3716217298</x:v>
      </x:c>
      <x:c r="L315" s="16" t="n">
        <x:f>MAX(0,K315*(1+EXP((LN(1+Assumptions!$C$60)-0.5*Assumptions!$C$61^2)+Assumptions!$C$61*((RAND()+RAND()+RAND()+RAND()+RAND()+RAND()+RAND()+RAND()+RAND()+RAND()+RAND()+RAND())-6))-1)+PT_Y5_MC!M67)</x:f>
        <x:v>2180879.339106134</x:v>
      </x:c>
      <x:c r="M315" s="16" t="n">
        <x:f>MAX(0,L315*(1+EXP((LN(1+Assumptions!$C$60)-0.5*Assumptions!$C$61^2)+Assumptions!$C$61*((RAND()+RAND()+RAND()+RAND()+RAND()+RAND()+RAND()+RAND()+RAND()+RAND()+RAND()+RAND())-6))-1)+PT_Y5_MC!N67)</x:f>
        <x:v>3052503.1480992767</x:v>
      </x:c>
      <x:c r="N315" s="16" t="n">
        <x:f>MAX(0,M315*(1+EXP((LN(1+Assumptions!$C$60)-0.5*Assumptions!$C$61^2)+Assumptions!$C$61*((RAND()+RAND()+RAND()+RAND()+RAND()+RAND()+RAND()+RAND()+RAND()+RAND()+RAND()+RAND())-6))-1)+PT_Y5_MC!O67)</x:f>
        <x:v>3246833.895958211</x:v>
      </x:c>
      <x:c r="O315" s="16" t="n">
        <x:f>MAX(0,N315*(1+EXP((LN(1+Assumptions!$C$60)-0.5*Assumptions!$C$61^2)+Assumptions!$C$61*((RAND()+RAND()+RAND()+RAND()+RAND()+RAND()+RAND()+RAND()+RAND()+RAND()+RAND()+RAND())-6))-1)+PT_Y5_MC!P67)</x:f>
        <x:v>3558163.1639708756</x:v>
      </x:c>
      <x:c r="P315" s="16" t="n">
        <x:f>MAX(0,O315*(1+EXP((LN(1+Assumptions!$C$60)-0.5*Assumptions!$C$61^2)+Assumptions!$C$61*((RAND()+RAND()+RAND()+RAND()+RAND()+RAND()+RAND()+RAND()+RAND()+RAND()+RAND()+RAND())-6))-1)+PT_Y5_MC!Q67)</x:f>
        <x:v>2921929.3761745486</x:v>
      </x:c>
      <x:c r="Q315" s="16" t="n">
        <x:f>MAX(0,P315*(1+EXP((LN(1+Assumptions!$C$60)-0.5*Assumptions!$C$61^2)+Assumptions!$C$61*((RAND()+RAND()+RAND()+RAND()+RAND()+RAND()+RAND()+RAND()+RAND()+RAND()+RAND()+RAND())-6))-1)+PT_Y5_MC!R67)</x:f>
        <x:v>3259977.204532101</x:v>
      </x:c>
      <x:c r="R315" s="16" t="n">
        <x:f>MAX(0,Q315*(1+EXP((LN(1+Assumptions!$C$60)-0.5*Assumptions!$C$61^2)+Assumptions!$C$61*((RAND()+RAND()+RAND()+RAND()+RAND()+RAND()+RAND()+RAND()+RAND()+RAND()+RAND()+RAND())-6))-1)+PT_Y5_MC!S67)</x:f>
        <x:v>4748643.619515994</x:v>
      </x:c>
      <x:c r="S315" s="16" t="n">
        <x:f>MAX(0,R315*(1+EXP((LN(1+Assumptions!$C$60)-0.5*Assumptions!$C$61^2)+Assumptions!$C$61*((RAND()+RAND()+RAND()+RAND()+RAND()+RAND()+RAND()+RAND()+RAND()+RAND()+RAND()+RAND())-6))-1)+PT_Y5_MC!T67)</x:f>
        <x:v>3463733.2330434555</x:v>
      </x:c>
      <x:c r="T315" s="16" t="n">
        <x:f>MAX(0,S315*(1+EXP((LN(1+Assumptions!$C$60)-0.5*Assumptions!$C$61^2)+Assumptions!$C$61*((RAND()+RAND()+RAND()+RAND()+RAND()+RAND()+RAND()+RAND()+RAND()+RAND()+RAND()+RAND())-6))-1)+PT_Y5_MC!U67)</x:f>
        <x:v>3237775.4232754367</x:v>
      </x:c>
      <x:c r="U315" s="16" t="n">
        <x:f>MAX(0,T315*(1+EXP((LN(1+Assumptions!$C$60)-0.5*Assumptions!$C$61^2)+Assumptions!$C$61*((RAND()+RAND()+RAND()+RAND()+RAND()+RAND()+RAND()+RAND()+RAND()+RAND()+RAND()+RAND())-6))-1)+PT_Y5_MC!V67)</x:f>
        <x:v>3218252.285506123</x:v>
      </x:c>
      <x:c r="V315" s="16" t="n">
        <x:f>MAX(0,U315*(1+EXP((LN(1+Assumptions!$C$60)-0.5*Assumptions!$C$61^2)+Assumptions!$C$61*((RAND()+RAND()+RAND()+RAND()+RAND()+RAND()+RAND()+RAND()+RAND()+RAND()+RAND()+RAND())-6))-1)+PT_Y5_MC!W67)</x:f>
        <x:v>2925796.9785729926</x:v>
      </x:c>
      <x:c r="W315" s="16" t="n">
        <x:f>MAX(0,V315*(1+EXP((LN(1+Assumptions!$C$60)-0.5*Assumptions!$C$61^2)+Assumptions!$C$61*((RAND()+RAND()+RAND()+RAND()+RAND()+RAND()+RAND()+RAND()+RAND()+RAND()+RAND()+RAND())-6))-1)+PT_Y5_MC!X67)</x:f>
        <x:v>3447893.4631683696</x:v>
      </x:c>
      <x:c r="X315" s="16" t="n">
        <x:f>MAX(0,W315*(1+EXP((LN(1+Assumptions!$C$60)-0.5*Assumptions!$C$61^2)+Assumptions!$C$61*((RAND()+RAND()+RAND()+RAND()+RAND()+RAND()+RAND()+RAND()+RAND()+RAND()+RAND()+RAND())-6))-1)+PT_Y5_MC!Y67)</x:f>
        <x:v>4037254.8286296446</x:v>
      </x:c>
      <x:c r="Y315" s="16" t="n">
        <x:f>MAX(0,X315*(1+EXP((LN(1+Assumptions!$C$60)-0.5*Assumptions!$C$61^2)+Assumptions!$C$61*((RAND()+RAND()+RAND()+RAND()+RAND()+RAND()+RAND()+RAND()+RAND()+RAND()+RAND()+RAND())-6))-1)+PT_Y5_MC!Z67)</x:f>
        <x:v>5035389.423933416</x:v>
      </x:c>
      <x:c r="Z315" s="16" t="n">
        <x:f>MAX(0,Y315*(1+EXP((LN(1+Assumptions!$C$60)-0.5*Assumptions!$C$61^2)+Assumptions!$C$61*((RAND()+RAND()+RAND()+RAND()+RAND()+RAND()+RAND()+RAND()+RAND()+RAND()+RAND()+RAND())-6))-1)+PT_Y5_MC!AA67)</x:f>
        <x:v>4225221.40031261</x:v>
      </x:c>
      <x:c r="AA315" s="16" t="n">
        <x:f>MAX(0,Z315*(1+EXP((LN(1+Assumptions!$C$60)-0.5*Assumptions!$C$61^2)+Assumptions!$C$61*((RAND()+RAND()+RAND()+RAND()+RAND()+RAND()+RAND()+RAND()+RAND()+RAND()+RAND()+RAND())-6))-1)+PT_Y5_MC!AB67)</x:f>
        <x:v>3869178.280381681</x:v>
      </x:c>
      <x:c r="AB315" s="16" t="n">
        <x:f>MAX(0,AA315*(1+EXP((LN(1+Assumptions!$C$60)-0.5*Assumptions!$C$61^2)+Assumptions!$C$61*((RAND()+RAND()+RAND()+RAND()+RAND()+RAND()+RAND()+RAND()+RAND()+RAND()+RAND()+RAND())-6))-1)+PT_Y5_MC!AC67)</x:f>
        <x:v>3888494.2288352675</x:v>
      </x:c>
      <x:c r="AC315" s="16" t="n">
        <x:f>MAX(0,AB315*(1+EXP((LN(1+Assumptions!$C$60)-0.5*Assumptions!$C$61^2)+Assumptions!$C$61*((RAND()+RAND()+RAND()+RAND()+RAND()+RAND()+RAND()+RAND()+RAND()+RAND()+RAND()+RAND())-6))-1)+PT_Y5_MC!AD67)</x:f>
        <x:v>6045935.654952823</x:v>
      </x:c>
      <x:c r="AD315" s="16" t="n">
        <x:f>MAX(0,AC315*(1+EXP((LN(1+Assumptions!$C$60)-0.5*Assumptions!$C$61^2)+Assumptions!$C$61*((RAND()+RAND()+RAND()+RAND()+RAND()+RAND()+RAND()+RAND()+RAND()+RAND()+RAND()+RAND())-6))-1)+PT_Y5_MC!AE67)</x:f>
        <x:v>7160142.338041023</x:v>
      </x:c>
      <x:c r="AE315" s="16" t="n">
        <x:f>MAX(0,AD315*(1+EXP((LN(1+Assumptions!$C$60)-0.5*Assumptions!$C$61^2)+Assumptions!$C$61*((RAND()+RAND()+RAND()+RAND()+RAND()+RAND()+RAND()+RAND()+RAND()+RAND()+RAND()+RAND())-6))-1)+PT_Y5_MC!AF67)</x:f>
        <x:v>5924366.429690162</x:v>
      </x:c>
      <x:c r="AF315" s="16" t="n">
        <x:f>MAX(0,AE315*(1+EXP((LN(1+Assumptions!$C$60)-0.5*Assumptions!$C$61^2)+Assumptions!$C$61*((RAND()+RAND()+RAND()+RAND()+RAND()+RAND()+RAND()+RAND()+RAND()+RAND()+RAND()+RAND())-6))-1)+PT_Y5_MC!AG67)</x:f>
        <x:v>6306550.792102215</x:v>
      </x:c>
    </x:row>
    <x:row r="316">
      <x:c r="A316" s="39">
        <x:v>312</x:v>
      </x:c>
      <x:c r="B316" s="16" t="n">
        <x:f>PT_Y5_MC!C68</x:f>
        <x:v>1029031.25</x:v>
      </x:c>
      <x:c r="C316" s="16" t="n">
        <x:f>MAX(0,B316*(1+EXP((LN(1+Assumptions!$C$60)-0.5*Assumptions!$C$61^2)+Assumptions!$C$61*((RAND()+RAND()+RAND()+RAND()+RAND()+RAND()+RAND()+RAND()+RAND()+RAND()+RAND()+RAND())-6))-1)+PT_Y5_MC!D67)</x:f>
        <x:v>1092946.0729759345</x:v>
      </x:c>
      <x:c r="D316" s="16" t="n">
        <x:f>MAX(0,C316*(1+EXP((LN(1+Assumptions!$C$60)-0.5*Assumptions!$C$61^2)+Assumptions!$C$61*((RAND()+RAND()+RAND()+RAND()+RAND()+RAND()+RAND()+RAND()+RAND()+RAND()+RAND()+RAND())-6))-1)+PT_Y5_MC!E67)</x:f>
        <x:v>957205.841916657</x:v>
      </x:c>
      <x:c r="E316" s="16" t="n">
        <x:f>MAX(0,D316*(1+EXP((LN(1+Assumptions!$C$60)-0.5*Assumptions!$C$61^2)+Assumptions!$C$61*((RAND()+RAND()+RAND()+RAND()+RAND()+RAND()+RAND()+RAND()+RAND()+RAND()+RAND()+RAND())-6))-1)+PT_Y5_MC!F67)</x:f>
        <x:v>887596.829647132</x:v>
      </x:c>
      <x:c r="F316" s="16" t="n">
        <x:f>MAX(0,E316*(1+EXP((LN(1+Assumptions!$C$60)-0.5*Assumptions!$C$61^2)+Assumptions!$C$61*((RAND()+RAND()+RAND()+RAND()+RAND()+RAND()+RAND()+RAND()+RAND()+RAND()+RAND()+RAND())-6))-1)+PT_Y5_MC!G67)</x:f>
        <x:v>819583.1879391269</x:v>
      </x:c>
      <x:c r="G316" s="16" t="n">
        <x:f>MAX(0,F316*(1+EXP((LN(1+Assumptions!$C$60)-0.5*Assumptions!$C$61^2)+Assumptions!$C$61*((RAND()+RAND()+RAND()+RAND()+RAND()+RAND()+RAND()+RAND()+RAND()+RAND()+RAND()+RAND())-6))-1)+PT_Y5_MC!H67)</x:f>
        <x:v>734902.6050773091</x:v>
      </x:c>
      <x:c r="H316" s="16" t="n">
        <x:f>MAX(0,G316*(1+EXP((LN(1+Assumptions!$C$60)-0.5*Assumptions!$C$61^2)+Assumptions!$C$61*((RAND()+RAND()+RAND()+RAND()+RAND()+RAND()+RAND()+RAND()+RAND()+RAND()+RAND()+RAND())-6))-1)+PT_Y5_MC!I67)</x:f>
        <x:v>793141.0834893269</x:v>
      </x:c>
      <x:c r="I316" s="16" t="n">
        <x:f>MAX(0,H316*(1+EXP((LN(1+Assumptions!$C$60)-0.5*Assumptions!$C$61^2)+Assumptions!$C$61*((RAND()+RAND()+RAND()+RAND()+RAND()+RAND()+RAND()+RAND()+RAND()+RAND()+RAND()+RAND())-6))-1)+PT_Y5_MC!J67)</x:f>
        <x:v>743766.8862649392</x:v>
      </x:c>
      <x:c r="J316" s="16" t="n">
        <x:f>MAX(0,I316*(1+EXP((LN(1+Assumptions!$C$60)-0.5*Assumptions!$C$61^2)+Assumptions!$C$61*((RAND()+RAND()+RAND()+RAND()+RAND()+RAND()+RAND()+RAND()+RAND()+RAND()+RAND()+RAND())-6))-1)+PT_Y5_MC!K67)</x:f>
        <x:v>736485.5892258135</x:v>
      </x:c>
      <x:c r="K316" s="16" t="n">
        <x:f>MAX(0,J316*(1+EXP((LN(1+Assumptions!$C$60)-0.5*Assumptions!$C$61^2)+Assumptions!$C$61*((RAND()+RAND()+RAND()+RAND()+RAND()+RAND()+RAND()+RAND()+RAND()+RAND()+RAND()+RAND())-6))-1)+PT_Y5_MC!L67)</x:f>
        <x:v>810513.2738656304</x:v>
      </x:c>
      <x:c r="L316" s="16" t="n">
        <x:f>MAX(0,K316*(1+EXP((LN(1+Assumptions!$C$60)-0.5*Assumptions!$C$61^2)+Assumptions!$C$61*((RAND()+RAND()+RAND()+RAND()+RAND()+RAND()+RAND()+RAND()+RAND()+RAND()+RAND()+RAND())-6))-1)+PT_Y5_MC!M67)</x:f>
        <x:v>719187.9575408271</x:v>
      </x:c>
      <x:c r="M316" s="16" t="n">
        <x:f>MAX(0,L316*(1+EXP((LN(1+Assumptions!$C$60)-0.5*Assumptions!$C$61^2)+Assumptions!$C$61*((RAND()+RAND()+RAND()+RAND()+RAND()+RAND()+RAND()+RAND()+RAND()+RAND()+RAND()+RAND())-6))-1)+PT_Y5_MC!N67)</x:f>
        <x:v>967716.6655358992</x:v>
      </x:c>
      <x:c r="N316" s="16" t="n">
        <x:f>MAX(0,M316*(1+EXP((LN(1+Assumptions!$C$60)-0.5*Assumptions!$C$61^2)+Assumptions!$C$61*((RAND()+RAND()+RAND()+RAND()+RAND()+RAND()+RAND()+RAND()+RAND()+RAND()+RAND()+RAND())-6))-1)+PT_Y5_MC!O67)</x:f>
        <x:v>678848.715583317</x:v>
      </x:c>
      <x:c r="O316" s="16" t="n">
        <x:f>MAX(0,N316*(1+EXP((LN(1+Assumptions!$C$60)-0.5*Assumptions!$C$61^2)+Assumptions!$C$61*((RAND()+RAND()+RAND()+RAND()+RAND()+RAND()+RAND()+RAND()+RAND()+RAND()+RAND()+RAND())-6))-1)+PT_Y5_MC!P67)</x:f>
        <x:v>565991.7307667127</x:v>
      </x:c>
      <x:c r="P316" s="16" t="n">
        <x:f>MAX(0,O316*(1+EXP((LN(1+Assumptions!$C$60)-0.5*Assumptions!$C$61^2)+Assumptions!$C$61*((RAND()+RAND()+RAND()+RAND()+RAND()+RAND()+RAND()+RAND()+RAND()+RAND()+RAND()+RAND())-6))-1)+PT_Y5_MC!Q67)</x:f>
        <x:v>582894.5613943994</x:v>
      </x:c>
      <x:c r="Q316" s="16" t="n">
        <x:f>MAX(0,P316*(1+EXP((LN(1+Assumptions!$C$60)-0.5*Assumptions!$C$61^2)+Assumptions!$C$61*((RAND()+RAND()+RAND()+RAND()+RAND()+RAND()+RAND()+RAND()+RAND()+RAND()+RAND()+RAND())-6))-1)+PT_Y5_MC!R67)</x:f>
        <x:v>701101.6780045046</x:v>
      </x:c>
      <x:c r="R316" s="16" t="n">
        <x:f>MAX(0,Q316*(1+EXP((LN(1+Assumptions!$C$60)-0.5*Assumptions!$C$61^2)+Assumptions!$C$61*((RAND()+RAND()+RAND()+RAND()+RAND()+RAND()+RAND()+RAND()+RAND()+RAND()+RAND()+RAND())-6))-1)+PT_Y5_MC!S67)</x:f>
        <x:v>720709.9810125366</x:v>
      </x:c>
      <x:c r="S316" s="16" t="n">
        <x:f>MAX(0,R316*(1+EXP((LN(1+Assumptions!$C$60)-0.5*Assumptions!$C$61^2)+Assumptions!$C$61*((RAND()+RAND()+RAND()+RAND()+RAND()+RAND()+RAND()+RAND()+RAND()+RAND()+RAND()+RAND())-6))-1)+PT_Y5_MC!T67)</x:f>
        <x:v>741380.3429745012</x:v>
      </x:c>
      <x:c r="T316" s="16" t="n">
        <x:f>MAX(0,S316*(1+EXP((LN(1+Assumptions!$C$60)-0.5*Assumptions!$C$61^2)+Assumptions!$C$61*((RAND()+RAND()+RAND()+RAND()+RAND()+RAND()+RAND()+RAND()+RAND()+RAND()+RAND()+RAND())-6))-1)+PT_Y5_MC!U67)</x:f>
        <x:v>747479.7734123212</x:v>
      </x:c>
      <x:c r="U316" s="16" t="n">
        <x:f>MAX(0,T316*(1+EXP((LN(1+Assumptions!$C$60)-0.5*Assumptions!$C$61^2)+Assumptions!$C$61*((RAND()+RAND()+RAND()+RAND()+RAND()+RAND()+RAND()+RAND()+RAND()+RAND()+RAND()+RAND())-6))-1)+PT_Y5_MC!V67)</x:f>
        <x:v>875640.0369464101</x:v>
      </x:c>
      <x:c r="V316" s="16" t="n">
        <x:f>MAX(0,U316*(1+EXP((LN(1+Assumptions!$C$60)-0.5*Assumptions!$C$61^2)+Assumptions!$C$61*((RAND()+RAND()+RAND()+RAND()+RAND()+RAND()+RAND()+RAND()+RAND()+RAND()+RAND()+RAND())-6))-1)+PT_Y5_MC!W67)</x:f>
        <x:v>1090211.4745371183</x:v>
      </x:c>
      <x:c r="W316" s="16" t="n">
        <x:f>MAX(0,V316*(1+EXP((LN(1+Assumptions!$C$60)-0.5*Assumptions!$C$61^2)+Assumptions!$C$61*((RAND()+RAND()+RAND()+RAND()+RAND()+RAND()+RAND()+RAND()+RAND()+RAND()+RAND()+RAND())-6))-1)+PT_Y5_MC!X67)</x:f>
        <x:v>1148902.6907223184</x:v>
      </x:c>
      <x:c r="X316" s="16" t="n">
        <x:f>MAX(0,W316*(1+EXP((LN(1+Assumptions!$C$60)-0.5*Assumptions!$C$61^2)+Assumptions!$C$61*((RAND()+RAND()+RAND()+RAND()+RAND()+RAND()+RAND()+RAND()+RAND()+RAND()+RAND()+RAND())-6))-1)+PT_Y5_MC!Y67)</x:f>
        <x:v>1135886.8295772853</x:v>
      </x:c>
      <x:c r="Y316" s="16" t="n">
        <x:f>MAX(0,X316*(1+EXP((LN(1+Assumptions!$C$60)-0.5*Assumptions!$C$61^2)+Assumptions!$C$61*((RAND()+RAND()+RAND()+RAND()+RAND()+RAND()+RAND()+RAND()+RAND()+RAND()+RAND()+RAND())-6))-1)+PT_Y5_MC!Z67)</x:f>
        <x:v>1023519.4783520873</x:v>
      </x:c>
      <x:c r="Z316" s="16" t="n">
        <x:f>MAX(0,Y316*(1+EXP((LN(1+Assumptions!$C$60)-0.5*Assumptions!$C$61^2)+Assumptions!$C$61*((RAND()+RAND()+RAND()+RAND()+RAND()+RAND()+RAND()+RAND()+RAND()+RAND()+RAND()+RAND())-6))-1)+PT_Y5_MC!AA67)</x:f>
        <x:v>862193.2415455398</x:v>
      </x:c>
      <x:c r="AA316" s="16" t="n">
        <x:f>MAX(0,Z316*(1+EXP((LN(1+Assumptions!$C$60)-0.5*Assumptions!$C$61^2)+Assumptions!$C$61*((RAND()+RAND()+RAND()+RAND()+RAND()+RAND()+RAND()+RAND()+RAND()+RAND()+RAND()+RAND())-6))-1)+PT_Y5_MC!AB67)</x:f>
        <x:v>976920.1432732951</x:v>
      </x:c>
      <x:c r="AB316" s="16" t="n">
        <x:f>MAX(0,AA316*(1+EXP((LN(1+Assumptions!$C$60)-0.5*Assumptions!$C$61^2)+Assumptions!$C$61*((RAND()+RAND()+RAND()+RAND()+RAND()+RAND()+RAND()+RAND()+RAND()+RAND()+RAND()+RAND())-6))-1)+PT_Y5_MC!AC67)</x:f>
        <x:v>1056181.2458603566</x:v>
      </x:c>
      <x:c r="AC316" s="16" t="n">
        <x:f>MAX(0,AB316*(1+EXP((LN(1+Assumptions!$C$60)-0.5*Assumptions!$C$61^2)+Assumptions!$C$61*((RAND()+RAND()+RAND()+RAND()+RAND()+RAND()+RAND()+RAND()+RAND()+RAND()+RAND()+RAND())-6))-1)+PT_Y5_MC!AD67)</x:f>
        <x:v>1062675.12481554</x:v>
      </x:c>
      <x:c r="AD316" s="16" t="n">
        <x:f>MAX(0,AC316*(1+EXP((LN(1+Assumptions!$C$60)-0.5*Assumptions!$C$61^2)+Assumptions!$C$61*((RAND()+RAND()+RAND()+RAND()+RAND()+RAND()+RAND()+RAND()+RAND()+RAND()+RAND()+RAND())-6))-1)+PT_Y5_MC!AE67)</x:f>
        <x:v>1116410.9629505447</x:v>
      </x:c>
      <x:c r="AE316" s="16" t="n">
        <x:f>MAX(0,AD316*(1+EXP((LN(1+Assumptions!$C$60)-0.5*Assumptions!$C$61^2)+Assumptions!$C$61*((RAND()+RAND()+RAND()+RAND()+RAND()+RAND()+RAND()+RAND()+RAND()+RAND()+RAND()+RAND())-6))-1)+PT_Y5_MC!AF67)</x:f>
        <x:v>1353592.5951489855</x:v>
      </x:c>
      <x:c r="AF316" s="16" t="n">
        <x:f>MAX(0,AE316*(1+EXP((LN(1+Assumptions!$C$60)-0.5*Assumptions!$C$61^2)+Assumptions!$C$61*((RAND()+RAND()+RAND()+RAND()+RAND()+RAND()+RAND()+RAND()+RAND()+RAND()+RAND()+RAND())-6))-1)+PT_Y5_MC!AG67)</x:f>
        <x:v>1483051.5235900115</x:v>
      </x:c>
    </x:row>
    <x:row r="317">
      <x:c r="A317" s="39">
        <x:v>313</x:v>
      </x:c>
      <x:c r="B317" s="16" t="n">
        <x:f>PT_Y5_MC!C68</x:f>
        <x:v>1029031.25</x:v>
      </x:c>
      <x:c r="C317" s="16" t="n">
        <x:f>MAX(0,B317*(1+EXP((LN(1+Assumptions!$C$60)-0.5*Assumptions!$C$61^2)+Assumptions!$C$61*((RAND()+RAND()+RAND()+RAND()+RAND()+RAND()+RAND()+RAND()+RAND()+RAND()+RAND()+RAND())-6))-1)+PT_Y5_MC!D67)</x:f>
        <x:v>965972.5749168914</x:v>
      </x:c>
      <x:c r="D317" s="16" t="n">
        <x:f>MAX(0,C317*(1+EXP((LN(1+Assumptions!$C$60)-0.5*Assumptions!$C$61^2)+Assumptions!$C$61*((RAND()+RAND()+RAND()+RAND()+RAND()+RAND()+RAND()+RAND()+RAND()+RAND()+RAND()+RAND())-6))-1)+PT_Y5_MC!E67)</x:f>
        <x:v>948568.9563379085</x:v>
      </x:c>
      <x:c r="E317" s="16" t="n">
        <x:f>MAX(0,D317*(1+EXP((LN(1+Assumptions!$C$60)-0.5*Assumptions!$C$61^2)+Assumptions!$C$61*((RAND()+RAND()+RAND()+RAND()+RAND()+RAND()+RAND()+RAND()+RAND()+RAND()+RAND()+RAND())-6))-1)+PT_Y5_MC!F67)</x:f>
        <x:v>866964.2803435585</x:v>
      </x:c>
      <x:c r="F317" s="16" t="n">
        <x:f>MAX(0,E317*(1+EXP((LN(1+Assumptions!$C$60)-0.5*Assumptions!$C$61^2)+Assumptions!$C$61*((RAND()+RAND()+RAND()+RAND()+RAND()+RAND()+RAND()+RAND()+RAND()+RAND()+RAND()+RAND())-6))-1)+PT_Y5_MC!G67)</x:f>
        <x:v>942974.2667039243</x:v>
      </x:c>
      <x:c r="G317" s="16" t="n">
        <x:f>MAX(0,F317*(1+EXP((LN(1+Assumptions!$C$60)-0.5*Assumptions!$C$61^2)+Assumptions!$C$61*((RAND()+RAND()+RAND()+RAND()+RAND()+RAND()+RAND()+RAND()+RAND()+RAND()+RAND()+RAND())-6))-1)+PT_Y5_MC!H67)</x:f>
        <x:v>828743.1114385299</x:v>
      </x:c>
      <x:c r="H317" s="16" t="n">
        <x:f>MAX(0,G317*(1+EXP((LN(1+Assumptions!$C$60)-0.5*Assumptions!$C$61^2)+Assumptions!$C$61*((RAND()+RAND()+RAND()+RAND()+RAND()+RAND()+RAND()+RAND()+RAND()+RAND()+RAND()+RAND())-6))-1)+PT_Y5_MC!I67)</x:f>
        <x:v>952926.3584488141</x:v>
      </x:c>
      <x:c r="I317" s="16" t="n">
        <x:f>MAX(0,H317*(1+EXP((LN(1+Assumptions!$C$60)-0.5*Assumptions!$C$61^2)+Assumptions!$C$61*((RAND()+RAND()+RAND()+RAND()+RAND()+RAND()+RAND()+RAND()+RAND()+RAND()+RAND()+RAND())-6))-1)+PT_Y5_MC!J67)</x:f>
        <x:v>942817.0521417204</x:v>
      </x:c>
      <x:c r="J317" s="16" t="n">
        <x:f>MAX(0,I317*(1+EXP((LN(1+Assumptions!$C$60)-0.5*Assumptions!$C$61^2)+Assumptions!$C$61*((RAND()+RAND()+RAND()+RAND()+RAND()+RAND()+RAND()+RAND()+RAND()+RAND()+RAND()+RAND())-6))-1)+PT_Y5_MC!K67)</x:f>
        <x:v>915829.6961207215</x:v>
      </x:c>
      <x:c r="K317" s="16" t="n">
        <x:f>MAX(0,J317*(1+EXP((LN(1+Assumptions!$C$60)-0.5*Assumptions!$C$61^2)+Assumptions!$C$61*((RAND()+RAND()+RAND()+RAND()+RAND()+RAND()+RAND()+RAND()+RAND()+RAND()+RAND()+RAND())-6))-1)+PT_Y5_MC!L67)</x:f>
        <x:v>715311.3478541569</x:v>
      </x:c>
      <x:c r="L317" s="16" t="n">
        <x:f>MAX(0,K317*(1+EXP((LN(1+Assumptions!$C$60)-0.5*Assumptions!$C$61^2)+Assumptions!$C$61*((RAND()+RAND()+RAND()+RAND()+RAND()+RAND()+RAND()+RAND()+RAND()+RAND()+RAND()+RAND())-6))-1)+PT_Y5_MC!M67)</x:f>
        <x:v>754023.748249312</x:v>
      </x:c>
      <x:c r="M317" s="16" t="n">
        <x:f>MAX(0,L317*(1+EXP((LN(1+Assumptions!$C$60)-0.5*Assumptions!$C$61^2)+Assumptions!$C$61*((RAND()+RAND()+RAND()+RAND()+RAND()+RAND()+RAND()+RAND()+RAND()+RAND()+RAND()+RAND())-6))-1)+PT_Y5_MC!N67)</x:f>
        <x:v>619274.4058720481</x:v>
      </x:c>
      <x:c r="N317" s="16" t="n">
        <x:f>MAX(0,M317*(1+EXP((LN(1+Assumptions!$C$60)-0.5*Assumptions!$C$61^2)+Assumptions!$C$61*((RAND()+RAND()+RAND()+RAND()+RAND()+RAND()+RAND()+RAND()+RAND()+RAND()+RAND()+RAND())-6))-1)+PT_Y5_MC!O67)</x:f>
        <x:v>603273.5922892246</x:v>
      </x:c>
      <x:c r="O317" s="16" t="n">
        <x:f>MAX(0,N317*(1+EXP((LN(1+Assumptions!$C$60)-0.5*Assumptions!$C$61^2)+Assumptions!$C$61*((RAND()+RAND()+RAND()+RAND()+RAND()+RAND()+RAND()+RAND()+RAND()+RAND()+RAND()+RAND())-6))-1)+PT_Y5_MC!P67)</x:f>
        <x:v>573691.3242497083</x:v>
      </x:c>
      <x:c r="P317" s="16" t="n">
        <x:f>MAX(0,O317*(1+EXP((LN(1+Assumptions!$C$60)-0.5*Assumptions!$C$61^2)+Assumptions!$C$61*((RAND()+RAND()+RAND()+RAND()+RAND()+RAND()+RAND()+RAND()+RAND()+RAND()+RAND()+RAND())-6))-1)+PT_Y5_MC!Q67)</x:f>
        <x:v>553131.8903083643</x:v>
      </x:c>
      <x:c r="Q317" s="16" t="n">
        <x:f>MAX(0,P317*(1+EXP((LN(1+Assumptions!$C$60)-0.5*Assumptions!$C$61^2)+Assumptions!$C$61*((RAND()+RAND()+RAND()+RAND()+RAND()+RAND()+RAND()+RAND()+RAND()+RAND()+RAND()+RAND())-6))-1)+PT_Y5_MC!R67)</x:f>
        <x:v>440802.08619560953</x:v>
      </x:c>
      <x:c r="R317" s="16" t="n">
        <x:f>MAX(0,Q317*(1+EXP((LN(1+Assumptions!$C$60)-0.5*Assumptions!$C$61^2)+Assumptions!$C$61*((RAND()+RAND()+RAND()+RAND()+RAND()+RAND()+RAND()+RAND()+RAND()+RAND()+RAND()+RAND())-6))-1)+PT_Y5_MC!S67)</x:f>
        <x:v>523952.02589476644</x:v>
      </x:c>
      <x:c r="S317" s="16" t="n">
        <x:f>MAX(0,R317*(1+EXP((LN(1+Assumptions!$C$60)-0.5*Assumptions!$C$61^2)+Assumptions!$C$61*((RAND()+RAND()+RAND()+RAND()+RAND()+RAND()+RAND()+RAND()+RAND()+RAND()+RAND()+RAND())-6))-1)+PT_Y5_MC!T67)</x:f>
        <x:v>601602.7231891376</x:v>
      </x:c>
      <x:c r="T317" s="16" t="n">
        <x:f>MAX(0,S317*(1+EXP((LN(1+Assumptions!$C$60)-0.5*Assumptions!$C$61^2)+Assumptions!$C$61*((RAND()+RAND()+RAND()+RAND()+RAND()+RAND()+RAND()+RAND()+RAND()+RAND()+RAND()+RAND())-6))-1)+PT_Y5_MC!U67)</x:f>
        <x:v>427697.80989837024</x:v>
      </x:c>
      <x:c r="U317" s="16" t="n">
        <x:f>MAX(0,T317*(1+EXP((LN(1+Assumptions!$C$60)-0.5*Assumptions!$C$61^2)+Assumptions!$C$61*((RAND()+RAND()+RAND()+RAND()+RAND()+RAND()+RAND()+RAND()+RAND()+RAND()+RAND()+RAND())-6))-1)+PT_Y5_MC!V67)</x:f>
        <x:v>414401.90073669644</x:v>
      </x:c>
      <x:c r="V317" s="16" t="n">
        <x:f>MAX(0,U317*(1+EXP((LN(1+Assumptions!$C$60)-0.5*Assumptions!$C$61^2)+Assumptions!$C$61*((RAND()+RAND()+RAND()+RAND()+RAND()+RAND()+RAND()+RAND()+RAND()+RAND()+RAND()+RAND())-6))-1)+PT_Y5_MC!W67)</x:f>
        <x:v>399265.7241133193</x:v>
      </x:c>
      <x:c r="W317" s="16" t="n">
        <x:f>MAX(0,V317*(1+EXP((LN(1+Assumptions!$C$60)-0.5*Assumptions!$C$61^2)+Assumptions!$C$61*((RAND()+RAND()+RAND()+RAND()+RAND()+RAND()+RAND()+RAND()+RAND()+RAND()+RAND()+RAND())-6))-1)+PT_Y5_MC!X67)</x:f>
        <x:v>397423.16339124704</x:v>
      </x:c>
      <x:c r="X317" s="16" t="n">
        <x:f>MAX(0,W317*(1+EXP((LN(1+Assumptions!$C$60)-0.5*Assumptions!$C$61^2)+Assumptions!$C$61*((RAND()+RAND()+RAND()+RAND()+RAND()+RAND()+RAND()+RAND()+RAND()+RAND()+RAND()+RAND())-6))-1)+PT_Y5_MC!Y67)</x:f>
        <x:v>397574.37200047396</x:v>
      </x:c>
      <x:c r="Y317" s="16" t="n">
        <x:f>MAX(0,X317*(1+EXP((LN(1+Assumptions!$C$60)-0.5*Assumptions!$C$61^2)+Assumptions!$C$61*((RAND()+RAND()+RAND()+RAND()+RAND()+RAND()+RAND()+RAND()+RAND()+RAND()+RAND()+RAND())-6))-1)+PT_Y5_MC!Z67)</x:f>
        <x:v>415550.5483163025</x:v>
      </x:c>
      <x:c r="Z317" s="16" t="n">
        <x:f>MAX(0,Y317*(1+EXP((LN(1+Assumptions!$C$60)-0.5*Assumptions!$C$61^2)+Assumptions!$C$61*((RAND()+RAND()+RAND()+RAND()+RAND()+RAND()+RAND()+RAND()+RAND()+RAND()+RAND()+RAND())-6))-1)+PT_Y5_MC!AA67)</x:f>
        <x:v>534031.0987892293</x:v>
      </x:c>
      <x:c r="AA317" s="16" t="n">
        <x:f>MAX(0,Z317*(1+EXP((LN(1+Assumptions!$C$60)-0.5*Assumptions!$C$61^2)+Assumptions!$C$61*((RAND()+RAND()+RAND()+RAND()+RAND()+RAND()+RAND()+RAND()+RAND()+RAND()+RAND()+RAND())-6))-1)+PT_Y5_MC!AB67)</x:f>
        <x:v>607012.8057010489</x:v>
      </x:c>
      <x:c r="AB317" s="16" t="n">
        <x:f>MAX(0,AA317*(1+EXP((LN(1+Assumptions!$C$60)-0.5*Assumptions!$C$61^2)+Assumptions!$C$61*((RAND()+RAND()+RAND()+RAND()+RAND()+RAND()+RAND()+RAND()+RAND()+RAND()+RAND()+RAND())-6))-1)+PT_Y5_MC!AC67)</x:f>
        <x:v>627354.4447157434</x:v>
      </x:c>
      <x:c r="AC317" s="16" t="n">
        <x:f>MAX(0,AB317*(1+EXP((LN(1+Assumptions!$C$60)-0.5*Assumptions!$C$61^2)+Assumptions!$C$61*((RAND()+RAND()+RAND()+RAND()+RAND()+RAND()+RAND()+RAND()+RAND()+RAND()+RAND()+RAND())-6))-1)+PT_Y5_MC!AD67)</x:f>
        <x:v>526179.9555599262</x:v>
      </x:c>
      <x:c r="AD317" s="16" t="n">
        <x:f>MAX(0,AC317*(1+EXP((LN(1+Assumptions!$C$60)-0.5*Assumptions!$C$61^2)+Assumptions!$C$61*((RAND()+RAND()+RAND()+RAND()+RAND()+RAND()+RAND()+RAND()+RAND()+RAND()+RAND()+RAND())-6))-1)+PT_Y5_MC!AE67)</x:f>
        <x:v>477509.07323503203</x:v>
      </x:c>
      <x:c r="AE317" s="16" t="n">
        <x:f>MAX(0,AD317*(1+EXP((LN(1+Assumptions!$C$60)-0.5*Assumptions!$C$61^2)+Assumptions!$C$61*((RAND()+RAND()+RAND()+RAND()+RAND()+RAND()+RAND()+RAND()+RAND()+RAND()+RAND()+RAND())-6))-1)+PT_Y5_MC!AF67)</x:f>
        <x:v>520518.99056632794</x:v>
      </x:c>
      <x:c r="AF317" s="16" t="n">
        <x:f>MAX(0,AE317*(1+EXP((LN(1+Assumptions!$C$60)-0.5*Assumptions!$C$61^2)+Assumptions!$C$61*((RAND()+RAND()+RAND()+RAND()+RAND()+RAND()+RAND()+RAND()+RAND()+RAND()+RAND()+RAND())-6))-1)+PT_Y5_MC!AG67)</x:f>
        <x:v>599882.7330744572</x:v>
      </x:c>
    </x:row>
    <x:row r="318">
      <x:c r="A318" s="39">
        <x:v>314</x:v>
      </x:c>
      <x:c r="B318" s="16" t="n">
        <x:f>PT_Y5_MC!C68</x:f>
        <x:v>1029031.25</x:v>
      </x:c>
      <x:c r="C318" s="16" t="n">
        <x:f>MAX(0,B318*(1+EXP((LN(1+Assumptions!$C$60)-0.5*Assumptions!$C$61^2)+Assumptions!$C$61*((RAND()+RAND()+RAND()+RAND()+RAND()+RAND()+RAND()+RAND()+RAND()+RAND()+RAND()+RAND())-6))-1)+PT_Y5_MC!D67)</x:f>
        <x:v>933830.7637430159</x:v>
      </x:c>
      <x:c r="D318" s="16" t="n">
        <x:f>MAX(0,C318*(1+EXP((LN(1+Assumptions!$C$60)-0.5*Assumptions!$C$61^2)+Assumptions!$C$61*((RAND()+RAND()+RAND()+RAND()+RAND()+RAND()+RAND()+RAND()+RAND()+RAND()+RAND()+RAND())-6))-1)+PT_Y5_MC!E67)</x:f>
        <x:v>1115230.1594337407</x:v>
      </x:c>
      <x:c r="E318" s="16" t="n">
        <x:f>MAX(0,D318*(1+EXP((LN(1+Assumptions!$C$60)-0.5*Assumptions!$C$61^2)+Assumptions!$C$61*((RAND()+RAND()+RAND()+RAND()+RAND()+RAND()+RAND()+RAND()+RAND()+RAND()+RAND()+RAND())-6))-1)+PT_Y5_MC!F67)</x:f>
        <x:v>1317662.6664804055</x:v>
      </x:c>
      <x:c r="F318" s="16" t="n">
        <x:f>MAX(0,E318*(1+EXP((LN(1+Assumptions!$C$60)-0.5*Assumptions!$C$61^2)+Assumptions!$C$61*((RAND()+RAND()+RAND()+RAND()+RAND()+RAND()+RAND()+RAND()+RAND()+RAND()+RAND()+RAND())-6))-1)+PT_Y5_MC!G67)</x:f>
        <x:v>1768247.2471693833</x:v>
      </x:c>
      <x:c r="G318" s="16" t="n">
        <x:f>MAX(0,F318*(1+EXP((LN(1+Assumptions!$C$60)-0.5*Assumptions!$C$61^2)+Assumptions!$C$61*((RAND()+RAND()+RAND()+RAND()+RAND()+RAND()+RAND()+RAND()+RAND()+RAND()+RAND()+RAND())-6))-1)+PT_Y5_MC!H67)</x:f>
        <x:v>1897456.9258179807</x:v>
      </x:c>
      <x:c r="H318" s="16" t="n">
        <x:f>MAX(0,G318*(1+EXP((LN(1+Assumptions!$C$60)-0.5*Assumptions!$C$61^2)+Assumptions!$C$61*((RAND()+RAND()+RAND()+RAND()+RAND()+RAND()+RAND()+RAND()+RAND()+RAND()+RAND()+RAND())-6))-1)+PT_Y5_MC!I67)</x:f>
        <x:v>1679243.0239719062</x:v>
      </x:c>
      <x:c r="I318" s="16" t="n">
        <x:f>MAX(0,H318*(1+EXP((LN(1+Assumptions!$C$60)-0.5*Assumptions!$C$61^2)+Assumptions!$C$61*((RAND()+RAND()+RAND()+RAND()+RAND()+RAND()+RAND()+RAND()+RAND()+RAND()+RAND()+RAND())-6))-1)+PT_Y5_MC!J67)</x:f>
        <x:v>2079906.8331497903</x:v>
      </x:c>
      <x:c r="J318" s="16" t="n">
        <x:f>MAX(0,I318*(1+EXP((LN(1+Assumptions!$C$60)-0.5*Assumptions!$C$61^2)+Assumptions!$C$61*((RAND()+RAND()+RAND()+RAND()+RAND()+RAND()+RAND()+RAND()+RAND()+RAND()+RAND()+RAND())-6))-1)+PT_Y5_MC!K67)</x:f>
        <x:v>2701179.5413342235</x:v>
      </x:c>
      <x:c r="K318" s="16" t="n">
        <x:f>MAX(0,J318*(1+EXP((LN(1+Assumptions!$C$60)-0.5*Assumptions!$C$61^2)+Assumptions!$C$61*((RAND()+RAND()+RAND()+RAND()+RAND()+RAND()+RAND()+RAND()+RAND()+RAND()+RAND()+RAND())-6))-1)+PT_Y5_MC!L67)</x:f>
        <x:v>2942985.298510956</x:v>
      </x:c>
      <x:c r="L318" s="16" t="n">
        <x:f>MAX(0,K318*(1+EXP((LN(1+Assumptions!$C$60)-0.5*Assumptions!$C$61^2)+Assumptions!$C$61*((RAND()+RAND()+RAND()+RAND()+RAND()+RAND()+RAND()+RAND()+RAND()+RAND()+RAND()+RAND())-6))-1)+PT_Y5_MC!M67)</x:f>
        <x:v>3122676.616948899</x:v>
      </x:c>
      <x:c r="M318" s="16" t="n">
        <x:f>MAX(0,L318*(1+EXP((LN(1+Assumptions!$C$60)-0.5*Assumptions!$C$61^2)+Assumptions!$C$61*((RAND()+RAND()+RAND()+RAND()+RAND()+RAND()+RAND()+RAND()+RAND()+RAND()+RAND()+RAND())-6))-1)+PT_Y5_MC!N67)</x:f>
        <x:v>3196175.388643402</x:v>
      </x:c>
      <x:c r="N318" s="16" t="n">
        <x:f>MAX(0,M318*(1+EXP((LN(1+Assumptions!$C$60)-0.5*Assumptions!$C$61^2)+Assumptions!$C$61*((RAND()+RAND()+RAND()+RAND()+RAND()+RAND()+RAND()+RAND()+RAND()+RAND()+RAND()+RAND())-6))-1)+PT_Y5_MC!O67)</x:f>
        <x:v>3901941.4846161646</x:v>
      </x:c>
      <x:c r="O318" s="16" t="n">
        <x:f>MAX(0,N318*(1+EXP((LN(1+Assumptions!$C$60)-0.5*Assumptions!$C$61^2)+Assumptions!$C$61*((RAND()+RAND()+RAND()+RAND()+RAND()+RAND()+RAND()+RAND()+RAND()+RAND()+RAND()+RAND())-6))-1)+PT_Y5_MC!P67)</x:f>
        <x:v>4699014.528182023</x:v>
      </x:c>
      <x:c r="P318" s="16" t="n">
        <x:f>MAX(0,O318*(1+EXP((LN(1+Assumptions!$C$60)-0.5*Assumptions!$C$61^2)+Assumptions!$C$61*((RAND()+RAND()+RAND()+RAND()+RAND()+RAND()+RAND()+RAND()+RAND()+RAND()+RAND()+RAND())-6))-1)+PT_Y5_MC!Q67)</x:f>
        <x:v>6720027.434305213</x:v>
      </x:c>
      <x:c r="Q318" s="16" t="n">
        <x:f>MAX(0,P318*(1+EXP((LN(1+Assumptions!$C$60)-0.5*Assumptions!$C$61^2)+Assumptions!$C$61*((RAND()+RAND()+RAND()+RAND()+RAND()+RAND()+RAND()+RAND()+RAND()+RAND()+RAND()+RAND())-6))-1)+PT_Y5_MC!R67)</x:f>
        <x:v>6044678.670225628</x:v>
      </x:c>
      <x:c r="R318" s="16" t="n">
        <x:f>MAX(0,Q318*(1+EXP((LN(1+Assumptions!$C$60)-0.5*Assumptions!$C$61^2)+Assumptions!$C$61*((RAND()+RAND()+RAND()+RAND()+RAND()+RAND()+RAND()+RAND()+RAND()+RAND()+RAND()+RAND())-6))-1)+PT_Y5_MC!S67)</x:f>
        <x:v>6361599.204372388</x:v>
      </x:c>
      <x:c r="S318" s="16" t="n">
        <x:f>MAX(0,R318*(1+EXP((LN(1+Assumptions!$C$60)-0.5*Assumptions!$C$61^2)+Assumptions!$C$61*((RAND()+RAND()+RAND()+RAND()+RAND()+RAND()+RAND()+RAND()+RAND()+RAND()+RAND()+RAND())-6))-1)+PT_Y5_MC!T67)</x:f>
        <x:v>7632931.2832406135</x:v>
      </x:c>
      <x:c r="T318" s="16" t="n">
        <x:f>MAX(0,S318*(1+EXP((LN(1+Assumptions!$C$60)-0.5*Assumptions!$C$61^2)+Assumptions!$C$61*((RAND()+RAND()+RAND()+RAND()+RAND()+RAND()+RAND()+RAND()+RAND()+RAND()+RAND()+RAND())-6))-1)+PT_Y5_MC!U67)</x:f>
        <x:v>6652631.173658707</x:v>
      </x:c>
      <x:c r="U318" s="16" t="n">
        <x:f>MAX(0,T318*(1+EXP((LN(1+Assumptions!$C$60)-0.5*Assumptions!$C$61^2)+Assumptions!$C$61*((RAND()+RAND()+RAND()+RAND()+RAND()+RAND()+RAND()+RAND()+RAND()+RAND()+RAND()+RAND())-6))-1)+PT_Y5_MC!V67)</x:f>
        <x:v>6445892.143098241</x:v>
      </x:c>
      <x:c r="V318" s="16" t="n">
        <x:f>MAX(0,U318*(1+EXP((LN(1+Assumptions!$C$60)-0.5*Assumptions!$C$61^2)+Assumptions!$C$61*((RAND()+RAND()+RAND()+RAND()+RAND()+RAND()+RAND()+RAND()+RAND()+RAND()+RAND()+RAND())-6))-1)+PT_Y5_MC!W67)</x:f>
        <x:v>6256905.995123153</x:v>
      </x:c>
      <x:c r="W318" s="16" t="n">
        <x:f>MAX(0,V318*(1+EXP((LN(1+Assumptions!$C$60)-0.5*Assumptions!$C$61^2)+Assumptions!$C$61*((RAND()+RAND()+RAND()+RAND()+RAND()+RAND()+RAND()+RAND()+RAND()+RAND()+RAND()+RAND())-6))-1)+PT_Y5_MC!X67)</x:f>
        <x:v>5758383.585152586</x:v>
      </x:c>
      <x:c r="X318" s="16" t="n">
        <x:f>MAX(0,W318*(1+EXP((LN(1+Assumptions!$C$60)-0.5*Assumptions!$C$61^2)+Assumptions!$C$61*((RAND()+RAND()+RAND()+RAND()+RAND()+RAND()+RAND()+RAND()+RAND()+RAND()+RAND()+RAND())-6))-1)+PT_Y5_MC!Y67)</x:f>
        <x:v>4792483.962999063</x:v>
      </x:c>
      <x:c r="Y318" s="16" t="n">
        <x:f>MAX(0,X318*(1+EXP((LN(1+Assumptions!$C$60)-0.5*Assumptions!$C$61^2)+Assumptions!$C$61*((RAND()+RAND()+RAND()+RAND()+RAND()+RAND()+RAND()+RAND()+RAND()+RAND()+RAND()+RAND())-6))-1)+PT_Y5_MC!Z67)</x:f>
        <x:v>5363606.508101411</x:v>
      </x:c>
      <x:c r="Z318" s="16" t="n">
        <x:f>MAX(0,Y318*(1+EXP((LN(1+Assumptions!$C$60)-0.5*Assumptions!$C$61^2)+Assumptions!$C$61*((RAND()+RAND()+RAND()+RAND()+RAND()+RAND()+RAND()+RAND()+RAND()+RAND()+RAND()+RAND())-6))-1)+PT_Y5_MC!AA67)</x:f>
        <x:v>4339017.377482418</x:v>
      </x:c>
      <x:c r="AA318" s="16" t="n">
        <x:f>MAX(0,Z318*(1+EXP((LN(1+Assumptions!$C$60)-0.5*Assumptions!$C$61^2)+Assumptions!$C$61*((RAND()+RAND()+RAND()+RAND()+RAND()+RAND()+RAND()+RAND()+RAND()+RAND()+RAND()+RAND())-6))-1)+PT_Y5_MC!AB67)</x:f>
        <x:v>4051106.0914454157</x:v>
      </x:c>
      <x:c r="AB318" s="16" t="n">
        <x:f>MAX(0,AA318*(1+EXP((LN(1+Assumptions!$C$60)-0.5*Assumptions!$C$61^2)+Assumptions!$C$61*((RAND()+RAND()+RAND()+RAND()+RAND()+RAND()+RAND()+RAND()+RAND()+RAND()+RAND()+RAND())-6))-1)+PT_Y5_MC!AC67)</x:f>
        <x:v>4458230.276030942</x:v>
      </x:c>
      <x:c r="AC318" s="16" t="n">
        <x:f>MAX(0,AB318*(1+EXP((LN(1+Assumptions!$C$60)-0.5*Assumptions!$C$61^2)+Assumptions!$C$61*((RAND()+RAND()+RAND()+RAND()+RAND()+RAND()+RAND()+RAND()+RAND()+RAND()+RAND()+RAND())-6))-1)+PT_Y5_MC!AD67)</x:f>
        <x:v>3674837.5819511246</x:v>
      </x:c>
      <x:c r="AD318" s="16" t="n">
        <x:f>MAX(0,AC318*(1+EXP((LN(1+Assumptions!$C$60)-0.5*Assumptions!$C$61^2)+Assumptions!$C$61*((RAND()+RAND()+RAND()+RAND()+RAND()+RAND()+RAND()+RAND()+RAND()+RAND()+RAND()+RAND())-6))-1)+PT_Y5_MC!AE67)</x:f>
        <x:v>3747095.2188615873</x:v>
      </x:c>
      <x:c r="AE318" s="16" t="n">
        <x:f>MAX(0,AD318*(1+EXP((LN(1+Assumptions!$C$60)-0.5*Assumptions!$C$61^2)+Assumptions!$C$61*((RAND()+RAND()+RAND()+RAND()+RAND()+RAND()+RAND()+RAND()+RAND()+RAND()+RAND()+RAND())-6))-1)+PT_Y5_MC!AF67)</x:f>
        <x:v>3603820.893413594</x:v>
      </x:c>
      <x:c r="AF318" s="16" t="n">
        <x:f>MAX(0,AE318*(1+EXP((LN(1+Assumptions!$C$60)-0.5*Assumptions!$C$61^2)+Assumptions!$C$61*((RAND()+RAND()+RAND()+RAND()+RAND()+RAND()+RAND()+RAND()+RAND()+RAND()+RAND()+RAND())-6))-1)+PT_Y5_MC!AG67)</x:f>
        <x:v>3704380.7180992374</x:v>
      </x:c>
    </x:row>
    <x:row r="319">
      <x:c r="A319" s="39">
        <x:v>315</x:v>
      </x:c>
      <x:c r="B319" s="16" t="n">
        <x:f>PT_Y5_MC!C68</x:f>
        <x:v>1029031.25</x:v>
      </x:c>
      <x:c r="C319" s="16" t="n">
        <x:f>MAX(0,B319*(1+EXP((LN(1+Assumptions!$C$60)-0.5*Assumptions!$C$61^2)+Assumptions!$C$61*((RAND()+RAND()+RAND()+RAND()+RAND()+RAND()+RAND()+RAND()+RAND()+RAND()+RAND()+RAND())-6))-1)+PT_Y5_MC!D67)</x:f>
        <x:v>1372803.8501407295</x:v>
      </x:c>
      <x:c r="D319" s="16" t="n">
        <x:f>MAX(0,C319*(1+EXP((LN(1+Assumptions!$C$60)-0.5*Assumptions!$C$61^2)+Assumptions!$C$61*((RAND()+RAND()+RAND()+RAND()+RAND()+RAND()+RAND()+RAND()+RAND()+RAND()+RAND()+RAND())-6))-1)+PT_Y5_MC!E67)</x:f>
        <x:v>1515624.8651272405</x:v>
      </x:c>
      <x:c r="E319" s="16" t="n">
        <x:f>MAX(0,D319*(1+EXP((LN(1+Assumptions!$C$60)-0.5*Assumptions!$C$61^2)+Assumptions!$C$61*((RAND()+RAND()+RAND()+RAND()+RAND()+RAND()+RAND()+RAND()+RAND()+RAND()+RAND()+RAND())-6))-1)+PT_Y5_MC!F67)</x:f>
        <x:v>1695468.6599730556</x:v>
      </x:c>
      <x:c r="F319" s="16" t="n">
        <x:f>MAX(0,E319*(1+EXP((LN(1+Assumptions!$C$60)-0.5*Assumptions!$C$61^2)+Assumptions!$C$61*((RAND()+RAND()+RAND()+RAND()+RAND()+RAND()+RAND()+RAND()+RAND()+RAND()+RAND()+RAND())-6))-1)+PT_Y5_MC!G67)</x:f>
        <x:v>1957263.771026877</x:v>
      </x:c>
      <x:c r="G319" s="16" t="n">
        <x:f>MAX(0,F319*(1+EXP((LN(1+Assumptions!$C$60)-0.5*Assumptions!$C$61^2)+Assumptions!$C$61*((RAND()+RAND()+RAND()+RAND()+RAND()+RAND()+RAND()+RAND()+RAND()+RAND()+RAND()+RAND())-6))-1)+PT_Y5_MC!H67)</x:f>
        <x:v>2364882.7277714014</x:v>
      </x:c>
      <x:c r="H319" s="16" t="n">
        <x:f>MAX(0,G319*(1+EXP((LN(1+Assumptions!$C$60)-0.5*Assumptions!$C$61^2)+Assumptions!$C$61*((RAND()+RAND()+RAND()+RAND()+RAND()+RAND()+RAND()+RAND()+RAND()+RAND()+RAND()+RAND())-6))-1)+PT_Y5_MC!I67)</x:f>
        <x:v>2658884.532171424</x:v>
      </x:c>
      <x:c r="I319" s="16" t="n">
        <x:f>MAX(0,H319*(1+EXP((LN(1+Assumptions!$C$60)-0.5*Assumptions!$C$61^2)+Assumptions!$C$61*((RAND()+RAND()+RAND()+RAND()+RAND()+RAND()+RAND()+RAND()+RAND()+RAND()+RAND()+RAND())-6))-1)+PT_Y5_MC!J67)</x:f>
        <x:v>2982446.9228860363</x:v>
      </x:c>
      <x:c r="J319" s="16" t="n">
        <x:f>MAX(0,I319*(1+EXP((LN(1+Assumptions!$C$60)-0.5*Assumptions!$C$61^2)+Assumptions!$C$61*((RAND()+RAND()+RAND()+RAND()+RAND()+RAND()+RAND()+RAND()+RAND()+RAND()+RAND()+RAND())-6))-1)+PT_Y5_MC!K67)</x:f>
        <x:v>2726604.090279938</x:v>
      </x:c>
      <x:c r="K319" s="16" t="n">
        <x:f>MAX(0,J319*(1+EXP((LN(1+Assumptions!$C$60)-0.5*Assumptions!$C$61^2)+Assumptions!$C$61*((RAND()+RAND()+RAND()+RAND()+RAND()+RAND()+RAND()+RAND()+RAND()+RAND()+RAND()+RAND())-6))-1)+PT_Y5_MC!L67)</x:f>
        <x:v>2744114.8035677606</x:v>
      </x:c>
      <x:c r="L319" s="16" t="n">
        <x:f>MAX(0,K319*(1+EXP((LN(1+Assumptions!$C$60)-0.5*Assumptions!$C$61^2)+Assumptions!$C$61*((RAND()+RAND()+RAND()+RAND()+RAND()+RAND()+RAND()+RAND()+RAND()+RAND()+RAND()+RAND())-6))-1)+PT_Y5_MC!M67)</x:f>
        <x:v>2557982.067880243</x:v>
      </x:c>
      <x:c r="M319" s="16" t="n">
        <x:f>MAX(0,L319*(1+EXP((LN(1+Assumptions!$C$60)-0.5*Assumptions!$C$61^2)+Assumptions!$C$61*((RAND()+RAND()+RAND()+RAND()+RAND()+RAND()+RAND()+RAND()+RAND()+RAND()+RAND()+RAND())-6))-1)+PT_Y5_MC!N67)</x:f>
        <x:v>2352437.2190155704</x:v>
      </x:c>
      <x:c r="N319" s="16" t="n">
        <x:f>MAX(0,M319*(1+EXP((LN(1+Assumptions!$C$60)-0.5*Assumptions!$C$61^2)+Assumptions!$C$61*((RAND()+RAND()+RAND()+RAND()+RAND()+RAND()+RAND()+RAND()+RAND()+RAND()+RAND()+RAND())-6))-1)+PT_Y5_MC!O67)</x:f>
        <x:v>2150131.680269791</x:v>
      </x:c>
      <x:c r="O319" s="16" t="n">
        <x:f>MAX(0,N319*(1+EXP((LN(1+Assumptions!$C$60)-0.5*Assumptions!$C$61^2)+Assumptions!$C$61*((RAND()+RAND()+RAND()+RAND()+RAND()+RAND()+RAND()+RAND()+RAND()+RAND()+RAND()+RAND())-6))-1)+PT_Y5_MC!P67)</x:f>
        <x:v>2309432.375809093</x:v>
      </x:c>
      <x:c r="P319" s="16" t="n">
        <x:f>MAX(0,O319*(1+EXP((LN(1+Assumptions!$C$60)-0.5*Assumptions!$C$61^2)+Assumptions!$C$61*((RAND()+RAND()+RAND()+RAND()+RAND()+RAND()+RAND()+RAND()+RAND()+RAND()+RAND()+RAND())-6))-1)+PT_Y5_MC!Q67)</x:f>
        <x:v>2222370.478916405</x:v>
      </x:c>
      <x:c r="Q319" s="16" t="n">
        <x:f>MAX(0,P319*(1+EXP((LN(1+Assumptions!$C$60)-0.5*Assumptions!$C$61^2)+Assumptions!$C$61*((RAND()+RAND()+RAND()+RAND()+RAND()+RAND()+RAND()+RAND()+RAND()+RAND()+RAND()+RAND())-6))-1)+PT_Y5_MC!R67)</x:f>
        <x:v>3049196.8622131706</x:v>
      </x:c>
      <x:c r="R319" s="16" t="n">
        <x:f>MAX(0,Q319*(1+EXP((LN(1+Assumptions!$C$60)-0.5*Assumptions!$C$61^2)+Assumptions!$C$61*((RAND()+RAND()+RAND()+RAND()+RAND()+RAND()+RAND()+RAND()+RAND()+RAND()+RAND()+RAND())-6))-1)+PT_Y5_MC!S67)</x:f>
        <x:v>3746147.1681868886</x:v>
      </x:c>
      <x:c r="S319" s="16" t="n">
        <x:f>MAX(0,R319*(1+EXP((LN(1+Assumptions!$C$60)-0.5*Assumptions!$C$61^2)+Assumptions!$C$61*((RAND()+RAND()+RAND()+RAND()+RAND()+RAND()+RAND()+RAND()+RAND()+RAND()+RAND()+RAND())-6))-1)+PT_Y5_MC!T67)</x:f>
        <x:v>4581122.597956978</x:v>
      </x:c>
      <x:c r="T319" s="16" t="n">
        <x:f>MAX(0,S319*(1+EXP((LN(1+Assumptions!$C$60)-0.5*Assumptions!$C$61^2)+Assumptions!$C$61*((RAND()+RAND()+RAND()+RAND()+RAND()+RAND()+RAND()+RAND()+RAND()+RAND()+RAND()+RAND())-6))-1)+PT_Y5_MC!U67)</x:f>
        <x:v>4163729.8037421037</x:v>
      </x:c>
      <x:c r="U319" s="16" t="n">
        <x:f>MAX(0,T319*(1+EXP((LN(1+Assumptions!$C$60)-0.5*Assumptions!$C$61^2)+Assumptions!$C$61*((RAND()+RAND()+RAND()+RAND()+RAND()+RAND()+RAND()+RAND()+RAND()+RAND()+RAND()+RAND())-6))-1)+PT_Y5_MC!V67)</x:f>
        <x:v>4547179.758842231</x:v>
      </x:c>
      <x:c r="V319" s="16" t="n">
        <x:f>MAX(0,U319*(1+EXP((LN(1+Assumptions!$C$60)-0.5*Assumptions!$C$61^2)+Assumptions!$C$61*((RAND()+RAND()+RAND()+RAND()+RAND()+RAND()+RAND()+RAND()+RAND()+RAND()+RAND()+RAND())-6))-1)+PT_Y5_MC!W67)</x:f>
        <x:v>5561832.142595318</x:v>
      </x:c>
      <x:c r="W319" s="16" t="n">
        <x:f>MAX(0,V319*(1+EXP((LN(1+Assumptions!$C$60)-0.5*Assumptions!$C$61^2)+Assumptions!$C$61*((RAND()+RAND()+RAND()+RAND()+RAND()+RAND()+RAND()+RAND()+RAND()+RAND()+RAND()+RAND())-6))-1)+PT_Y5_MC!X67)</x:f>
        <x:v>5503813.441377668</x:v>
      </x:c>
      <x:c r="X319" s="16" t="n">
        <x:f>MAX(0,W319*(1+EXP((LN(1+Assumptions!$C$60)-0.5*Assumptions!$C$61^2)+Assumptions!$C$61*((RAND()+RAND()+RAND()+RAND()+RAND()+RAND()+RAND()+RAND()+RAND()+RAND()+RAND()+RAND())-6))-1)+PT_Y5_MC!Y67)</x:f>
        <x:v>7592601.262195481</x:v>
      </x:c>
      <x:c r="Y319" s="16" t="n">
        <x:f>MAX(0,X319*(1+EXP((LN(1+Assumptions!$C$60)-0.5*Assumptions!$C$61^2)+Assumptions!$C$61*((RAND()+RAND()+RAND()+RAND()+RAND()+RAND()+RAND()+RAND()+RAND()+RAND()+RAND()+RAND())-6))-1)+PT_Y5_MC!Z67)</x:f>
        <x:v>7893802.289880277</x:v>
      </x:c>
      <x:c r="Z319" s="16" t="n">
        <x:f>MAX(0,Y319*(1+EXP((LN(1+Assumptions!$C$60)-0.5*Assumptions!$C$61^2)+Assumptions!$C$61*((RAND()+RAND()+RAND()+RAND()+RAND()+RAND()+RAND()+RAND()+RAND()+RAND()+RAND()+RAND())-6))-1)+PT_Y5_MC!AA67)</x:f>
        <x:v>7651054.694008512</x:v>
      </x:c>
      <x:c r="AA319" s="16" t="n">
        <x:f>MAX(0,Z319*(1+EXP((LN(1+Assumptions!$C$60)-0.5*Assumptions!$C$61^2)+Assumptions!$C$61*((RAND()+RAND()+RAND()+RAND()+RAND()+RAND()+RAND()+RAND()+RAND()+RAND()+RAND()+RAND())-6))-1)+PT_Y5_MC!AB67)</x:f>
        <x:v>7804328.06972842</x:v>
      </x:c>
      <x:c r="AB319" s="16" t="n">
        <x:f>MAX(0,AA319*(1+EXP((LN(1+Assumptions!$C$60)-0.5*Assumptions!$C$61^2)+Assumptions!$C$61*((RAND()+RAND()+RAND()+RAND()+RAND()+RAND()+RAND()+RAND()+RAND()+RAND()+RAND()+RAND())-6))-1)+PT_Y5_MC!AC67)</x:f>
        <x:v>9619035.165853724</x:v>
      </x:c>
      <x:c r="AC319" s="16" t="n">
        <x:f>MAX(0,AB319*(1+EXP((LN(1+Assumptions!$C$60)-0.5*Assumptions!$C$61^2)+Assumptions!$C$61*((RAND()+RAND()+RAND()+RAND()+RAND()+RAND()+RAND()+RAND()+RAND()+RAND()+RAND()+RAND())-6))-1)+PT_Y5_MC!AD67)</x:f>
        <x:v>12309720.584487759</x:v>
      </x:c>
      <x:c r="AD319" s="16" t="n">
        <x:f>MAX(0,AC319*(1+EXP((LN(1+Assumptions!$C$60)-0.5*Assumptions!$C$61^2)+Assumptions!$C$61*((RAND()+RAND()+RAND()+RAND()+RAND()+RAND()+RAND()+RAND()+RAND()+RAND()+RAND()+RAND())-6))-1)+PT_Y5_MC!AE67)</x:f>
        <x:v>10879340.747718096</x:v>
      </x:c>
      <x:c r="AE319" s="16" t="n">
        <x:f>MAX(0,AD319*(1+EXP((LN(1+Assumptions!$C$60)-0.5*Assumptions!$C$61^2)+Assumptions!$C$61*((RAND()+RAND()+RAND()+RAND()+RAND()+RAND()+RAND()+RAND()+RAND()+RAND()+RAND()+RAND())-6))-1)+PT_Y5_MC!AF67)</x:f>
        <x:v>13133797.254389998</x:v>
      </x:c>
      <x:c r="AF319" s="16" t="n">
        <x:f>MAX(0,AE319*(1+EXP((LN(1+Assumptions!$C$60)-0.5*Assumptions!$C$61^2)+Assumptions!$C$61*((RAND()+RAND()+RAND()+RAND()+RAND()+RAND()+RAND()+RAND()+RAND()+RAND()+RAND()+RAND())-6))-1)+PT_Y5_MC!AG67)</x:f>
        <x:v>11620949.439465854</x:v>
      </x:c>
    </x:row>
    <x:row r="320">
      <x:c r="A320" s="39">
        <x:v>316</x:v>
      </x:c>
      <x:c r="B320" s="16" t="n">
        <x:f>PT_Y5_MC!C68</x:f>
        <x:v>1029031.25</x:v>
      </x:c>
      <x:c r="C320" s="16" t="n">
        <x:f>MAX(0,B320*(1+EXP((LN(1+Assumptions!$C$60)-0.5*Assumptions!$C$61^2)+Assumptions!$C$61*((RAND()+RAND()+RAND()+RAND()+RAND()+RAND()+RAND()+RAND()+RAND()+RAND()+RAND()+RAND())-6))-1)+PT_Y5_MC!D67)</x:f>
        <x:v>939287.5770434448</x:v>
      </x:c>
      <x:c r="D320" s="16" t="n">
        <x:f>MAX(0,C320*(1+EXP((LN(1+Assumptions!$C$60)-0.5*Assumptions!$C$61^2)+Assumptions!$C$61*((RAND()+RAND()+RAND()+RAND()+RAND()+RAND()+RAND()+RAND()+RAND()+RAND()+RAND()+RAND())-6))-1)+PT_Y5_MC!E67)</x:f>
        <x:v>1033195.7865150389</x:v>
      </x:c>
      <x:c r="E320" s="16" t="n">
        <x:f>MAX(0,D320*(1+EXP((LN(1+Assumptions!$C$60)-0.5*Assumptions!$C$61^2)+Assumptions!$C$61*((RAND()+RAND()+RAND()+RAND()+RAND()+RAND()+RAND()+RAND()+RAND()+RAND()+RAND()+RAND())-6))-1)+PT_Y5_MC!F67)</x:f>
        <x:v>978370.5068260977</x:v>
      </x:c>
      <x:c r="F320" s="16" t="n">
        <x:f>MAX(0,E320*(1+EXP((LN(1+Assumptions!$C$60)-0.5*Assumptions!$C$61^2)+Assumptions!$C$61*((RAND()+RAND()+RAND()+RAND()+RAND()+RAND()+RAND()+RAND()+RAND()+RAND()+RAND()+RAND())-6))-1)+PT_Y5_MC!G67)</x:f>
        <x:v>1230274.7887188306</x:v>
      </x:c>
      <x:c r="G320" s="16" t="n">
        <x:f>MAX(0,F320*(1+EXP((LN(1+Assumptions!$C$60)-0.5*Assumptions!$C$61^2)+Assumptions!$C$61*((RAND()+RAND()+RAND()+RAND()+RAND()+RAND()+RAND()+RAND()+RAND()+RAND()+RAND()+RAND())-6))-1)+PT_Y5_MC!H67)</x:f>
        <x:v>1320615.1737035594</x:v>
      </x:c>
      <x:c r="H320" s="16" t="n">
        <x:f>MAX(0,G320*(1+EXP((LN(1+Assumptions!$C$60)-0.5*Assumptions!$C$61^2)+Assumptions!$C$61*((RAND()+RAND()+RAND()+RAND()+RAND()+RAND()+RAND()+RAND()+RAND()+RAND()+RAND()+RAND())-6))-1)+PT_Y5_MC!I67)</x:f>
        <x:v>1330303.810800944</x:v>
      </x:c>
      <x:c r="I320" s="16" t="n">
        <x:f>MAX(0,H320*(1+EXP((LN(1+Assumptions!$C$60)-0.5*Assumptions!$C$61^2)+Assumptions!$C$61*((RAND()+RAND()+RAND()+RAND()+RAND()+RAND()+RAND()+RAND()+RAND()+RAND()+RAND()+RAND())-6))-1)+PT_Y5_MC!J67)</x:f>
        <x:v>1387845.6370622972</x:v>
      </x:c>
      <x:c r="J320" s="16" t="n">
        <x:f>MAX(0,I320*(1+EXP((LN(1+Assumptions!$C$60)-0.5*Assumptions!$C$61^2)+Assumptions!$C$61*((RAND()+RAND()+RAND()+RAND()+RAND()+RAND()+RAND()+RAND()+RAND()+RAND()+RAND()+RAND())-6))-1)+PT_Y5_MC!K67)</x:f>
        <x:v>1471032.7388324034</x:v>
      </x:c>
      <x:c r="K320" s="16" t="n">
        <x:f>MAX(0,J320*(1+EXP((LN(1+Assumptions!$C$60)-0.5*Assumptions!$C$61^2)+Assumptions!$C$61*((RAND()+RAND()+RAND()+RAND()+RAND()+RAND()+RAND()+RAND()+RAND()+RAND()+RAND()+RAND())-6))-1)+PT_Y5_MC!L67)</x:f>
        <x:v>1530694.9073784107</x:v>
      </x:c>
      <x:c r="L320" s="16" t="n">
        <x:f>MAX(0,K320*(1+EXP((LN(1+Assumptions!$C$60)-0.5*Assumptions!$C$61^2)+Assumptions!$C$61*((RAND()+RAND()+RAND()+RAND()+RAND()+RAND()+RAND()+RAND()+RAND()+RAND()+RAND()+RAND())-6))-1)+PT_Y5_MC!M67)</x:f>
        <x:v>1301035.0722237644</x:v>
      </x:c>
      <x:c r="M320" s="16" t="n">
        <x:f>MAX(0,L320*(1+EXP((LN(1+Assumptions!$C$60)-0.5*Assumptions!$C$61^2)+Assumptions!$C$61*((RAND()+RAND()+RAND()+RAND()+RAND()+RAND()+RAND()+RAND()+RAND()+RAND()+RAND()+RAND())-6))-1)+PT_Y5_MC!N67)</x:f>
        <x:v>1512470.5386356974</x:v>
      </x:c>
      <x:c r="N320" s="16" t="n">
        <x:f>MAX(0,M320*(1+EXP((LN(1+Assumptions!$C$60)-0.5*Assumptions!$C$61^2)+Assumptions!$C$61*((RAND()+RAND()+RAND()+RAND()+RAND()+RAND()+RAND()+RAND()+RAND()+RAND()+RAND()+RAND())-6))-1)+PT_Y5_MC!O67)</x:f>
        <x:v>1742569.7229270248</x:v>
      </x:c>
      <x:c r="O320" s="16" t="n">
        <x:f>MAX(0,N320*(1+EXP((LN(1+Assumptions!$C$60)-0.5*Assumptions!$C$61^2)+Assumptions!$C$61*((RAND()+RAND()+RAND()+RAND()+RAND()+RAND()+RAND()+RAND()+RAND()+RAND()+RAND()+RAND())-6))-1)+PT_Y5_MC!P67)</x:f>
        <x:v>1497513.8608278467</x:v>
      </x:c>
      <x:c r="P320" s="16" t="n">
        <x:f>MAX(0,O320*(1+EXP((LN(1+Assumptions!$C$60)-0.5*Assumptions!$C$61^2)+Assumptions!$C$61*((RAND()+RAND()+RAND()+RAND()+RAND()+RAND()+RAND()+RAND()+RAND()+RAND()+RAND()+RAND())-6))-1)+PT_Y5_MC!Q67)</x:f>
        <x:v>1586952.4083585446</x:v>
      </x:c>
      <x:c r="Q320" s="16" t="n">
        <x:f>MAX(0,P320*(1+EXP((LN(1+Assumptions!$C$60)-0.5*Assumptions!$C$61^2)+Assumptions!$C$61*((RAND()+RAND()+RAND()+RAND()+RAND()+RAND()+RAND()+RAND()+RAND()+RAND()+RAND()+RAND())-6))-1)+PT_Y5_MC!R67)</x:f>
        <x:v>1895348.2919608408</x:v>
      </x:c>
      <x:c r="R320" s="16" t="n">
        <x:f>MAX(0,Q320*(1+EXP((LN(1+Assumptions!$C$60)-0.5*Assumptions!$C$61^2)+Assumptions!$C$61*((RAND()+RAND()+RAND()+RAND()+RAND()+RAND()+RAND()+RAND()+RAND()+RAND()+RAND()+RAND())-6))-1)+PT_Y5_MC!S67)</x:f>
        <x:v>2153964.391633134</x:v>
      </x:c>
      <x:c r="S320" s="16" t="n">
        <x:f>MAX(0,R320*(1+EXP((LN(1+Assumptions!$C$60)-0.5*Assumptions!$C$61^2)+Assumptions!$C$61*((RAND()+RAND()+RAND()+RAND()+RAND()+RAND()+RAND()+RAND()+RAND()+RAND()+RAND()+RAND())-6))-1)+PT_Y5_MC!T67)</x:f>
        <x:v>2178327.3421385773</x:v>
      </x:c>
      <x:c r="T320" s="16" t="n">
        <x:f>MAX(0,S320*(1+EXP((LN(1+Assumptions!$C$60)-0.5*Assumptions!$C$61^2)+Assumptions!$C$61*((RAND()+RAND()+RAND()+RAND()+RAND()+RAND()+RAND()+RAND()+RAND()+RAND()+RAND()+RAND())-6))-1)+PT_Y5_MC!U67)</x:f>
        <x:v>2564451.48206174</x:v>
      </x:c>
      <x:c r="U320" s="16" t="n">
        <x:f>MAX(0,T320*(1+EXP((LN(1+Assumptions!$C$60)-0.5*Assumptions!$C$61^2)+Assumptions!$C$61*((RAND()+RAND()+RAND()+RAND()+RAND()+RAND()+RAND()+RAND()+RAND()+RAND()+RAND()+RAND())-6))-1)+PT_Y5_MC!V67)</x:f>
        <x:v>2481989.117680024</x:v>
      </x:c>
      <x:c r="V320" s="16" t="n">
        <x:f>MAX(0,U320*(1+EXP((LN(1+Assumptions!$C$60)-0.5*Assumptions!$C$61^2)+Assumptions!$C$61*((RAND()+RAND()+RAND()+RAND()+RAND()+RAND()+RAND()+RAND()+RAND()+RAND()+RAND()+RAND())-6))-1)+PT_Y5_MC!W67)</x:f>
        <x:v>2791795.072553355</x:v>
      </x:c>
      <x:c r="W320" s="16" t="n">
        <x:f>MAX(0,V320*(1+EXP((LN(1+Assumptions!$C$60)-0.5*Assumptions!$C$61^2)+Assumptions!$C$61*((RAND()+RAND()+RAND()+RAND()+RAND()+RAND()+RAND()+RAND()+RAND()+RAND()+RAND()+RAND())-6))-1)+PT_Y5_MC!X67)</x:f>
        <x:v>3395219.6329564853</x:v>
      </x:c>
      <x:c r="X320" s="16" t="n">
        <x:f>MAX(0,W320*(1+EXP((LN(1+Assumptions!$C$60)-0.5*Assumptions!$C$61^2)+Assumptions!$C$61*((RAND()+RAND()+RAND()+RAND()+RAND()+RAND()+RAND()+RAND()+RAND()+RAND()+RAND()+RAND())-6))-1)+PT_Y5_MC!Y67)</x:f>
        <x:v>3515588.922443792</x:v>
      </x:c>
      <x:c r="Y320" s="16" t="n">
        <x:f>MAX(0,X320*(1+EXP((LN(1+Assumptions!$C$60)-0.5*Assumptions!$C$61^2)+Assumptions!$C$61*((RAND()+RAND()+RAND()+RAND()+RAND()+RAND()+RAND()+RAND()+RAND()+RAND()+RAND()+RAND())-6))-1)+PT_Y5_MC!Z67)</x:f>
        <x:v>4318849.746550366</x:v>
      </x:c>
      <x:c r="Z320" s="16" t="n">
        <x:f>MAX(0,Y320*(1+EXP((LN(1+Assumptions!$C$60)-0.5*Assumptions!$C$61^2)+Assumptions!$C$61*((RAND()+RAND()+RAND()+RAND()+RAND()+RAND()+RAND()+RAND()+RAND()+RAND()+RAND()+RAND())-6))-1)+PT_Y5_MC!AA67)</x:f>
        <x:v>4604333.544429135</x:v>
      </x:c>
      <x:c r="AA320" s="16" t="n">
        <x:f>MAX(0,Z320*(1+EXP((LN(1+Assumptions!$C$60)-0.5*Assumptions!$C$61^2)+Assumptions!$C$61*((RAND()+RAND()+RAND()+RAND()+RAND()+RAND()+RAND()+RAND()+RAND()+RAND()+RAND()+RAND())-6))-1)+PT_Y5_MC!AB67)</x:f>
        <x:v>4740487.980489189</x:v>
      </x:c>
      <x:c r="AB320" s="16" t="n">
        <x:f>MAX(0,AA320*(1+EXP((LN(1+Assumptions!$C$60)-0.5*Assumptions!$C$61^2)+Assumptions!$C$61*((RAND()+RAND()+RAND()+RAND()+RAND()+RAND()+RAND()+RAND()+RAND()+RAND()+RAND()+RAND())-6))-1)+PT_Y5_MC!AC67)</x:f>
        <x:v>3820483.880270919</x:v>
      </x:c>
      <x:c r="AC320" s="16" t="n">
        <x:f>MAX(0,AB320*(1+EXP((LN(1+Assumptions!$C$60)-0.5*Assumptions!$C$61^2)+Assumptions!$C$61*((RAND()+RAND()+RAND()+RAND()+RAND()+RAND()+RAND()+RAND()+RAND()+RAND()+RAND()+RAND())-6))-1)+PT_Y5_MC!AD67)</x:f>
        <x:v>3622600.635835612</x:v>
      </x:c>
      <x:c r="AD320" s="16" t="n">
        <x:f>MAX(0,AC320*(1+EXP((LN(1+Assumptions!$C$60)-0.5*Assumptions!$C$61^2)+Assumptions!$C$61*((RAND()+RAND()+RAND()+RAND()+RAND()+RAND()+RAND()+RAND()+RAND()+RAND()+RAND()+RAND())-6))-1)+PT_Y5_MC!AE67)</x:f>
        <x:v>3725854.680299947</x:v>
      </x:c>
      <x:c r="AE320" s="16" t="n">
        <x:f>MAX(0,AD320*(1+EXP((LN(1+Assumptions!$C$60)-0.5*Assumptions!$C$61^2)+Assumptions!$C$61*((RAND()+RAND()+RAND()+RAND()+RAND()+RAND()+RAND()+RAND()+RAND()+RAND()+RAND()+RAND())-6))-1)+PT_Y5_MC!AF67)</x:f>
        <x:v>3925836.415369444</x:v>
      </x:c>
      <x:c r="AF320" s="16" t="n">
        <x:f>MAX(0,AE320*(1+EXP((LN(1+Assumptions!$C$60)-0.5*Assumptions!$C$61^2)+Assumptions!$C$61*((RAND()+RAND()+RAND()+RAND()+RAND()+RAND()+RAND()+RAND()+RAND()+RAND()+RAND()+RAND())-6))-1)+PT_Y5_MC!AG67)</x:f>
        <x:v>4463823.5836818</x:v>
      </x:c>
    </x:row>
    <x:row r="321">
      <x:c r="A321" s="39">
        <x:v>317</x:v>
      </x:c>
      <x:c r="B321" s="16" t="n">
        <x:f>PT_Y5_MC!C68</x:f>
        <x:v>1029031.25</x:v>
      </x:c>
      <x:c r="C321" s="16" t="n">
        <x:f>MAX(0,B321*(1+EXP((LN(1+Assumptions!$C$60)-0.5*Assumptions!$C$61^2)+Assumptions!$C$61*((RAND()+RAND()+RAND()+RAND()+RAND()+RAND()+RAND()+RAND()+RAND()+RAND()+RAND()+RAND())-6))-1)+PT_Y5_MC!D67)</x:f>
        <x:v>1228970.688563535</x:v>
      </x:c>
      <x:c r="D321" s="16" t="n">
        <x:f>MAX(0,C321*(1+EXP((LN(1+Assumptions!$C$60)-0.5*Assumptions!$C$61^2)+Assumptions!$C$61*((RAND()+RAND()+RAND()+RAND()+RAND()+RAND()+RAND()+RAND()+RAND()+RAND()+RAND()+RAND())-6))-1)+PT_Y5_MC!E67)</x:f>
        <x:v>1460029.5161655121</x:v>
      </x:c>
      <x:c r="E321" s="16" t="n">
        <x:f>MAX(0,D321*(1+EXP((LN(1+Assumptions!$C$60)-0.5*Assumptions!$C$61^2)+Assumptions!$C$61*((RAND()+RAND()+RAND()+RAND()+RAND()+RAND()+RAND()+RAND()+RAND()+RAND()+RAND()+RAND())-6))-1)+PT_Y5_MC!F67)</x:f>
        <x:v>1486540.14234054</x:v>
      </x:c>
      <x:c r="F321" s="16" t="n">
        <x:f>MAX(0,E321*(1+EXP((LN(1+Assumptions!$C$60)-0.5*Assumptions!$C$61^2)+Assumptions!$C$61*((RAND()+RAND()+RAND()+RAND()+RAND()+RAND()+RAND()+RAND()+RAND()+RAND()+RAND()+RAND())-6))-1)+PT_Y5_MC!G67)</x:f>
        <x:v>1354001.1444172405</x:v>
      </x:c>
      <x:c r="G321" s="16" t="n">
        <x:f>MAX(0,F321*(1+EXP((LN(1+Assumptions!$C$60)-0.5*Assumptions!$C$61^2)+Assumptions!$C$61*((RAND()+RAND()+RAND()+RAND()+RAND()+RAND()+RAND()+RAND()+RAND()+RAND()+RAND()+RAND())-6))-1)+PT_Y5_MC!H67)</x:f>
        <x:v>1468477.5361936877</x:v>
      </x:c>
      <x:c r="H321" s="16" t="n">
        <x:f>MAX(0,G321*(1+EXP((LN(1+Assumptions!$C$60)-0.5*Assumptions!$C$61^2)+Assumptions!$C$61*((RAND()+RAND()+RAND()+RAND()+RAND()+RAND()+RAND()+RAND()+RAND()+RAND()+RAND()+RAND())-6))-1)+PT_Y5_MC!I67)</x:f>
        <x:v>1079802.7483029636</x:v>
      </x:c>
      <x:c r="I321" s="16" t="n">
        <x:f>MAX(0,H321*(1+EXP((LN(1+Assumptions!$C$60)-0.5*Assumptions!$C$61^2)+Assumptions!$C$61*((RAND()+RAND()+RAND()+RAND()+RAND()+RAND()+RAND()+RAND()+RAND()+RAND()+RAND()+RAND())-6))-1)+PT_Y5_MC!J67)</x:f>
        <x:v>1179711.2767228016</x:v>
      </x:c>
      <x:c r="J321" s="16" t="n">
        <x:f>MAX(0,I321*(1+EXP((LN(1+Assumptions!$C$60)-0.5*Assumptions!$C$61^2)+Assumptions!$C$61*((RAND()+RAND()+RAND()+RAND()+RAND()+RAND()+RAND()+RAND()+RAND()+RAND()+RAND()+RAND())-6))-1)+PT_Y5_MC!K67)</x:f>
        <x:v>980472.747393226</x:v>
      </x:c>
      <x:c r="K321" s="16" t="n">
        <x:f>MAX(0,J321*(1+EXP((LN(1+Assumptions!$C$60)-0.5*Assumptions!$C$61^2)+Assumptions!$C$61*((RAND()+RAND()+RAND()+RAND()+RAND()+RAND()+RAND()+RAND()+RAND()+RAND()+RAND()+RAND())-6))-1)+PT_Y5_MC!L67)</x:f>
        <x:v>949449.083509511</x:v>
      </x:c>
      <x:c r="L321" s="16" t="n">
        <x:f>MAX(0,K321*(1+EXP((LN(1+Assumptions!$C$60)-0.5*Assumptions!$C$61^2)+Assumptions!$C$61*((RAND()+RAND()+RAND()+RAND()+RAND()+RAND()+RAND()+RAND()+RAND()+RAND()+RAND()+RAND())-6))-1)+PT_Y5_MC!M67)</x:f>
        <x:v>988022.6061124566</x:v>
      </x:c>
      <x:c r="M321" s="16" t="n">
        <x:f>MAX(0,L321*(1+EXP((LN(1+Assumptions!$C$60)-0.5*Assumptions!$C$61^2)+Assumptions!$C$61*((RAND()+RAND()+RAND()+RAND()+RAND()+RAND()+RAND()+RAND()+RAND()+RAND()+RAND()+RAND())-6))-1)+PT_Y5_MC!N67)</x:f>
        <x:v>1043429.413666791</x:v>
      </x:c>
      <x:c r="N321" s="16" t="n">
        <x:f>MAX(0,M321*(1+EXP((LN(1+Assumptions!$C$60)-0.5*Assumptions!$C$61^2)+Assumptions!$C$61*((RAND()+RAND()+RAND()+RAND()+RAND()+RAND()+RAND()+RAND()+RAND()+RAND()+RAND()+RAND())-6))-1)+PT_Y5_MC!O67)</x:f>
        <x:v>999101.1872440398</x:v>
      </x:c>
      <x:c r="O321" s="16" t="n">
        <x:f>MAX(0,N321*(1+EXP((LN(1+Assumptions!$C$60)-0.5*Assumptions!$C$61^2)+Assumptions!$C$61*((RAND()+RAND()+RAND()+RAND()+RAND()+RAND()+RAND()+RAND()+RAND()+RAND()+RAND()+RAND())-6))-1)+PT_Y5_MC!P67)</x:f>
        <x:v>906028.9612988646</x:v>
      </x:c>
      <x:c r="P321" s="16" t="n">
        <x:f>MAX(0,O321*(1+EXP((LN(1+Assumptions!$C$60)-0.5*Assumptions!$C$61^2)+Assumptions!$C$61*((RAND()+RAND()+RAND()+RAND()+RAND()+RAND()+RAND()+RAND()+RAND()+RAND()+RAND()+RAND())-6))-1)+PT_Y5_MC!Q67)</x:f>
        <x:v>910818.0217179272</x:v>
      </x:c>
      <x:c r="Q321" s="16" t="n">
        <x:f>MAX(0,P321*(1+EXP((LN(1+Assumptions!$C$60)-0.5*Assumptions!$C$61^2)+Assumptions!$C$61*((RAND()+RAND()+RAND()+RAND()+RAND()+RAND()+RAND()+RAND()+RAND()+RAND()+RAND()+RAND())-6))-1)+PT_Y5_MC!R67)</x:f>
        <x:v>1080051.9981030142</x:v>
      </x:c>
      <x:c r="R321" s="16" t="n">
        <x:f>MAX(0,Q321*(1+EXP((LN(1+Assumptions!$C$60)-0.5*Assumptions!$C$61^2)+Assumptions!$C$61*((RAND()+RAND()+RAND()+RAND()+RAND()+RAND()+RAND()+RAND()+RAND()+RAND()+RAND()+RAND())-6))-1)+PT_Y5_MC!S67)</x:f>
        <x:v>1086225.033090407</x:v>
      </x:c>
      <x:c r="S321" s="16" t="n">
        <x:f>MAX(0,R321*(1+EXP((LN(1+Assumptions!$C$60)-0.5*Assumptions!$C$61^2)+Assumptions!$C$61*((RAND()+RAND()+RAND()+RAND()+RAND()+RAND()+RAND()+RAND()+RAND()+RAND()+RAND()+RAND())-6))-1)+PT_Y5_MC!T67)</x:f>
        <x:v>1126446.3286837966</x:v>
      </x:c>
      <x:c r="T321" s="16" t="n">
        <x:f>MAX(0,S321*(1+EXP((LN(1+Assumptions!$C$60)-0.5*Assumptions!$C$61^2)+Assumptions!$C$61*((RAND()+RAND()+RAND()+RAND()+RAND()+RAND()+RAND()+RAND()+RAND()+RAND()+RAND()+RAND())-6))-1)+PT_Y5_MC!U67)</x:f>
        <x:v>1278266.9855423544</x:v>
      </x:c>
      <x:c r="U321" s="16" t="n">
        <x:f>MAX(0,T321*(1+EXP((LN(1+Assumptions!$C$60)-0.5*Assumptions!$C$61^2)+Assumptions!$C$61*((RAND()+RAND()+RAND()+RAND()+RAND()+RAND()+RAND()+RAND()+RAND()+RAND()+RAND()+RAND())-6))-1)+PT_Y5_MC!V67)</x:f>
        <x:v>1250663.2520476168</x:v>
      </x:c>
      <x:c r="V321" s="16" t="n">
        <x:f>MAX(0,U321*(1+EXP((LN(1+Assumptions!$C$60)-0.5*Assumptions!$C$61^2)+Assumptions!$C$61*((RAND()+RAND()+RAND()+RAND()+RAND()+RAND()+RAND()+RAND()+RAND()+RAND()+RAND()+RAND())-6))-1)+PT_Y5_MC!W67)</x:f>
        <x:v>1385727.4948406096</x:v>
      </x:c>
      <x:c r="W321" s="16" t="n">
        <x:f>MAX(0,V321*(1+EXP((LN(1+Assumptions!$C$60)-0.5*Assumptions!$C$61^2)+Assumptions!$C$61*((RAND()+RAND()+RAND()+RAND()+RAND()+RAND()+RAND()+RAND()+RAND()+RAND()+RAND()+RAND())-6))-1)+PT_Y5_MC!X67)</x:f>
        <x:v>1653460.5999753408</x:v>
      </x:c>
      <x:c r="X321" s="16" t="n">
        <x:f>MAX(0,W321*(1+EXP((LN(1+Assumptions!$C$60)-0.5*Assumptions!$C$61^2)+Assumptions!$C$61*((RAND()+RAND()+RAND()+RAND()+RAND()+RAND()+RAND()+RAND()+RAND()+RAND()+RAND()+RAND())-6))-1)+PT_Y5_MC!Y67)</x:f>
        <x:v>2569743.878335775</x:v>
      </x:c>
      <x:c r="Y321" s="16" t="n">
        <x:f>MAX(0,X321*(1+EXP((LN(1+Assumptions!$C$60)-0.5*Assumptions!$C$61^2)+Assumptions!$C$61*((RAND()+RAND()+RAND()+RAND()+RAND()+RAND()+RAND()+RAND()+RAND()+RAND()+RAND()+RAND())-6))-1)+PT_Y5_MC!Z67)</x:f>
        <x:v>2431596.976033495</x:v>
      </x:c>
      <x:c r="Z321" s="16" t="n">
        <x:f>MAX(0,Y321*(1+EXP((LN(1+Assumptions!$C$60)-0.5*Assumptions!$C$61^2)+Assumptions!$C$61*((RAND()+RAND()+RAND()+RAND()+RAND()+RAND()+RAND()+RAND()+RAND()+RAND()+RAND()+RAND())-6))-1)+PT_Y5_MC!AA67)</x:f>
        <x:v>2758729.1384320254</x:v>
      </x:c>
      <x:c r="AA321" s="16" t="n">
        <x:f>MAX(0,Z321*(1+EXP((LN(1+Assumptions!$C$60)-0.5*Assumptions!$C$61^2)+Assumptions!$C$61*((RAND()+RAND()+RAND()+RAND()+RAND()+RAND()+RAND()+RAND()+RAND()+RAND()+RAND()+RAND())-6))-1)+PT_Y5_MC!AB67)</x:f>
        <x:v>2820553.7511888086</x:v>
      </x:c>
      <x:c r="AB321" s="16" t="n">
        <x:f>MAX(0,AA321*(1+EXP((LN(1+Assumptions!$C$60)-0.5*Assumptions!$C$61^2)+Assumptions!$C$61*((RAND()+RAND()+RAND()+RAND()+RAND()+RAND()+RAND()+RAND()+RAND()+RAND()+RAND()+RAND())-6))-1)+PT_Y5_MC!AC67)</x:f>
        <x:v>2580443.0830893987</x:v>
      </x:c>
      <x:c r="AC321" s="16" t="n">
        <x:f>MAX(0,AB321*(1+EXP((LN(1+Assumptions!$C$60)-0.5*Assumptions!$C$61^2)+Assumptions!$C$61*((RAND()+RAND()+RAND()+RAND()+RAND()+RAND()+RAND()+RAND()+RAND()+RAND()+RAND()+RAND())-6))-1)+PT_Y5_MC!AD67)</x:f>
        <x:v>3311875.221583608</x:v>
      </x:c>
      <x:c r="AD321" s="16" t="n">
        <x:f>MAX(0,AC321*(1+EXP((LN(1+Assumptions!$C$60)-0.5*Assumptions!$C$61^2)+Assumptions!$C$61*((RAND()+RAND()+RAND()+RAND()+RAND()+RAND()+RAND()+RAND()+RAND()+RAND()+RAND()+RAND())-6))-1)+PT_Y5_MC!AE67)</x:f>
        <x:v>3492061.0289151566</x:v>
      </x:c>
      <x:c r="AE321" s="16" t="n">
        <x:f>MAX(0,AD321*(1+EXP((LN(1+Assumptions!$C$60)-0.5*Assumptions!$C$61^2)+Assumptions!$C$61*((RAND()+RAND()+RAND()+RAND()+RAND()+RAND()+RAND()+RAND()+RAND()+RAND()+RAND()+RAND())-6))-1)+PT_Y5_MC!AF67)</x:f>
        <x:v>3450886.704002318</x:v>
      </x:c>
      <x:c r="AF321" s="16" t="n">
        <x:f>MAX(0,AE321*(1+EXP((LN(1+Assumptions!$C$60)-0.5*Assumptions!$C$61^2)+Assumptions!$C$61*((RAND()+RAND()+RAND()+RAND()+RAND()+RAND()+RAND()+RAND()+RAND()+RAND()+RAND()+RAND())-6))-1)+PT_Y5_MC!AG67)</x:f>
        <x:v>3863941.7164841564</x:v>
      </x:c>
    </x:row>
    <x:row r="322">
      <x:c r="A322" s="39">
        <x:v>318</x:v>
      </x:c>
      <x:c r="B322" s="16" t="n">
        <x:f>PT_Y5_MC!C68</x:f>
        <x:v>1029031.25</x:v>
      </x:c>
      <x:c r="C322" s="16" t="n">
        <x:f>MAX(0,B322*(1+EXP((LN(1+Assumptions!$C$60)-0.5*Assumptions!$C$61^2)+Assumptions!$C$61*((RAND()+RAND()+RAND()+RAND()+RAND()+RAND()+RAND()+RAND()+RAND()+RAND()+RAND()+RAND())-6))-1)+PT_Y5_MC!D67)</x:f>
        <x:v>963623.1782261862</x:v>
      </x:c>
      <x:c r="D322" s="16" t="n">
        <x:f>MAX(0,C322*(1+EXP((LN(1+Assumptions!$C$60)-0.5*Assumptions!$C$61^2)+Assumptions!$C$61*((RAND()+RAND()+RAND()+RAND()+RAND()+RAND()+RAND()+RAND()+RAND()+RAND()+RAND()+RAND())-6))-1)+PT_Y5_MC!E67)</x:f>
        <x:v>1208070.2512998579</x:v>
      </x:c>
      <x:c r="E322" s="16" t="n">
        <x:f>MAX(0,D322*(1+EXP((LN(1+Assumptions!$C$60)-0.5*Assumptions!$C$61^2)+Assumptions!$C$61*((RAND()+RAND()+RAND()+RAND()+RAND()+RAND()+RAND()+RAND()+RAND()+RAND()+RAND()+RAND())-6))-1)+PT_Y5_MC!F67)</x:f>
        <x:v>1178556.3280026692</x:v>
      </x:c>
      <x:c r="F322" s="16" t="n">
        <x:f>MAX(0,E322*(1+EXP((LN(1+Assumptions!$C$60)-0.5*Assumptions!$C$61^2)+Assumptions!$C$61*((RAND()+RAND()+RAND()+RAND()+RAND()+RAND()+RAND()+RAND()+RAND()+RAND()+RAND()+RAND())-6))-1)+PT_Y5_MC!G67)</x:f>
        <x:v>1078542.4129876941</x:v>
      </x:c>
      <x:c r="G322" s="16" t="n">
        <x:f>MAX(0,F322*(1+EXP((LN(1+Assumptions!$C$60)-0.5*Assumptions!$C$61^2)+Assumptions!$C$61*((RAND()+RAND()+RAND()+RAND()+RAND()+RAND()+RAND()+RAND()+RAND()+RAND()+RAND()+RAND())-6))-1)+PT_Y5_MC!H67)</x:f>
        <x:v>1098518.2567060688</x:v>
      </x:c>
      <x:c r="H322" s="16" t="n">
        <x:f>MAX(0,G322*(1+EXP((LN(1+Assumptions!$C$60)-0.5*Assumptions!$C$61^2)+Assumptions!$C$61*((RAND()+RAND()+RAND()+RAND()+RAND()+RAND()+RAND()+RAND()+RAND()+RAND()+RAND()+RAND())-6))-1)+PT_Y5_MC!I67)</x:f>
        <x:v>1082246.106284156</x:v>
      </x:c>
      <x:c r="I322" s="16" t="n">
        <x:f>MAX(0,H322*(1+EXP((LN(1+Assumptions!$C$60)-0.5*Assumptions!$C$61^2)+Assumptions!$C$61*((RAND()+RAND()+RAND()+RAND()+RAND()+RAND()+RAND()+RAND()+RAND()+RAND()+RAND()+RAND())-6))-1)+PT_Y5_MC!J67)</x:f>
        <x:v>1080888.1110290508</x:v>
      </x:c>
      <x:c r="J322" s="16" t="n">
        <x:f>MAX(0,I322*(1+EXP((LN(1+Assumptions!$C$60)-0.5*Assumptions!$C$61^2)+Assumptions!$C$61*((RAND()+RAND()+RAND()+RAND()+RAND()+RAND()+RAND()+RAND()+RAND()+RAND()+RAND()+RAND())-6))-1)+PT_Y5_MC!K67)</x:f>
        <x:v>1183541.1782545294</x:v>
      </x:c>
      <x:c r="K322" s="16" t="n">
        <x:f>MAX(0,J322*(1+EXP((LN(1+Assumptions!$C$60)-0.5*Assumptions!$C$61^2)+Assumptions!$C$61*((RAND()+RAND()+RAND()+RAND()+RAND()+RAND()+RAND()+RAND()+RAND()+RAND()+RAND()+RAND())-6))-1)+PT_Y5_MC!L67)</x:f>
        <x:v>1232224.9321035715</x:v>
      </x:c>
      <x:c r="L322" s="16" t="n">
        <x:f>MAX(0,K322*(1+EXP((LN(1+Assumptions!$C$60)-0.5*Assumptions!$C$61^2)+Assumptions!$C$61*((RAND()+RAND()+RAND()+RAND()+RAND()+RAND()+RAND()+RAND()+RAND()+RAND()+RAND()+RAND())-6))-1)+PT_Y5_MC!M67)</x:f>
        <x:v>1399808.8343561448</x:v>
      </x:c>
      <x:c r="M322" s="16" t="n">
        <x:f>MAX(0,L322*(1+EXP((LN(1+Assumptions!$C$60)-0.5*Assumptions!$C$61^2)+Assumptions!$C$61*((RAND()+RAND()+RAND()+RAND()+RAND()+RAND()+RAND()+RAND()+RAND()+RAND()+RAND()+RAND())-6))-1)+PT_Y5_MC!N67)</x:f>
        <x:v>1857341.3609289257</x:v>
      </x:c>
      <x:c r="N322" s="16" t="n">
        <x:f>MAX(0,M322*(1+EXP((LN(1+Assumptions!$C$60)-0.5*Assumptions!$C$61^2)+Assumptions!$C$61*((RAND()+RAND()+RAND()+RAND()+RAND()+RAND()+RAND()+RAND()+RAND()+RAND()+RAND()+RAND())-6))-1)+PT_Y5_MC!O67)</x:f>
        <x:v>1721989.6564313595</x:v>
      </x:c>
      <x:c r="O322" s="16" t="n">
        <x:f>MAX(0,N322*(1+EXP((LN(1+Assumptions!$C$60)-0.5*Assumptions!$C$61^2)+Assumptions!$C$61*((RAND()+RAND()+RAND()+RAND()+RAND()+RAND()+RAND()+RAND()+RAND()+RAND()+RAND()+RAND())-6))-1)+PT_Y5_MC!P67)</x:f>
        <x:v>1833826.0185130797</x:v>
      </x:c>
      <x:c r="P322" s="16" t="n">
        <x:f>MAX(0,O322*(1+EXP((LN(1+Assumptions!$C$60)-0.5*Assumptions!$C$61^2)+Assumptions!$C$61*((RAND()+RAND()+RAND()+RAND()+RAND()+RAND()+RAND()+RAND()+RAND()+RAND()+RAND()+RAND())-6))-1)+PT_Y5_MC!Q67)</x:f>
        <x:v>1835509.0941999855</x:v>
      </x:c>
      <x:c r="Q322" s="16" t="n">
        <x:f>MAX(0,P322*(1+EXP((LN(1+Assumptions!$C$60)-0.5*Assumptions!$C$61^2)+Assumptions!$C$61*((RAND()+RAND()+RAND()+RAND()+RAND()+RAND()+RAND()+RAND()+RAND()+RAND()+RAND()+RAND())-6))-1)+PT_Y5_MC!R67)</x:f>
        <x:v>1723912.5761779295</x:v>
      </x:c>
      <x:c r="R322" s="16" t="n">
        <x:f>MAX(0,Q322*(1+EXP((LN(1+Assumptions!$C$60)-0.5*Assumptions!$C$61^2)+Assumptions!$C$61*((RAND()+RAND()+RAND()+RAND()+RAND()+RAND()+RAND()+RAND()+RAND()+RAND()+RAND()+RAND())-6))-1)+PT_Y5_MC!S67)</x:f>
        <x:v>1660188.9404002135</x:v>
      </x:c>
      <x:c r="S322" s="16" t="n">
        <x:f>MAX(0,R322*(1+EXP((LN(1+Assumptions!$C$60)-0.5*Assumptions!$C$61^2)+Assumptions!$C$61*((RAND()+RAND()+RAND()+RAND()+RAND()+RAND()+RAND()+RAND()+RAND()+RAND()+RAND()+RAND())-6))-1)+PT_Y5_MC!T67)</x:f>
        <x:v>2169267.676015453</x:v>
      </x:c>
      <x:c r="T322" s="16" t="n">
        <x:f>MAX(0,S322*(1+EXP((LN(1+Assumptions!$C$60)-0.5*Assumptions!$C$61^2)+Assumptions!$C$61*((RAND()+RAND()+RAND()+RAND()+RAND()+RAND()+RAND()+RAND()+RAND()+RAND()+RAND()+RAND())-6))-1)+PT_Y5_MC!U67)</x:f>
        <x:v>2430755.471266702</x:v>
      </x:c>
      <x:c r="U322" s="16" t="n">
        <x:f>MAX(0,T322*(1+EXP((LN(1+Assumptions!$C$60)-0.5*Assumptions!$C$61^2)+Assumptions!$C$61*((RAND()+RAND()+RAND()+RAND()+RAND()+RAND()+RAND()+RAND()+RAND()+RAND()+RAND()+RAND())-6))-1)+PT_Y5_MC!V67)</x:f>
        <x:v>3118981.4086018335</x:v>
      </x:c>
      <x:c r="V322" s="16" t="n">
        <x:f>MAX(0,U322*(1+EXP((LN(1+Assumptions!$C$60)-0.5*Assumptions!$C$61^2)+Assumptions!$C$61*((RAND()+RAND()+RAND()+RAND()+RAND()+RAND()+RAND()+RAND()+RAND()+RAND()+RAND()+RAND())-6))-1)+PT_Y5_MC!W67)</x:f>
        <x:v>2837052.438378926</x:v>
      </x:c>
      <x:c r="W322" s="16" t="n">
        <x:f>MAX(0,V322*(1+EXP((LN(1+Assumptions!$C$60)-0.5*Assumptions!$C$61^2)+Assumptions!$C$61*((RAND()+RAND()+RAND()+RAND()+RAND()+RAND()+RAND()+RAND()+RAND()+RAND()+RAND()+RAND())-6))-1)+PT_Y5_MC!X67)</x:f>
        <x:v>3582407.066617081</x:v>
      </x:c>
      <x:c r="X322" s="16" t="n">
        <x:f>MAX(0,W322*(1+EXP((LN(1+Assumptions!$C$60)-0.5*Assumptions!$C$61^2)+Assumptions!$C$61*((RAND()+RAND()+RAND()+RAND()+RAND()+RAND()+RAND()+RAND()+RAND()+RAND()+RAND()+RAND())-6))-1)+PT_Y5_MC!Y67)</x:f>
        <x:v>3645833.3877285635</x:v>
      </x:c>
      <x:c r="Y322" s="16" t="n">
        <x:f>MAX(0,X322*(1+EXP((LN(1+Assumptions!$C$60)-0.5*Assumptions!$C$61^2)+Assumptions!$C$61*((RAND()+RAND()+RAND()+RAND()+RAND()+RAND()+RAND()+RAND()+RAND()+RAND()+RAND()+RAND())-6))-1)+PT_Y5_MC!Z67)</x:f>
        <x:v>3236261.323115907</x:v>
      </x:c>
      <x:c r="Z322" s="16" t="n">
        <x:f>MAX(0,Y322*(1+EXP((LN(1+Assumptions!$C$60)-0.5*Assumptions!$C$61^2)+Assumptions!$C$61*((RAND()+RAND()+RAND()+RAND()+RAND()+RAND()+RAND()+RAND()+RAND()+RAND()+RAND()+RAND())-6))-1)+PT_Y5_MC!AA67)</x:f>
        <x:v>3695480.567534368</x:v>
      </x:c>
      <x:c r="AA322" s="16" t="n">
        <x:f>MAX(0,Z322*(1+EXP((LN(1+Assumptions!$C$60)-0.5*Assumptions!$C$61^2)+Assumptions!$C$61*((RAND()+RAND()+RAND()+RAND()+RAND()+RAND()+RAND()+RAND()+RAND()+RAND()+RAND()+RAND())-6))-1)+PT_Y5_MC!AB67)</x:f>
        <x:v>3696123.3447623868</x:v>
      </x:c>
      <x:c r="AB322" s="16" t="n">
        <x:f>MAX(0,AA322*(1+EXP((LN(1+Assumptions!$C$60)-0.5*Assumptions!$C$61^2)+Assumptions!$C$61*((RAND()+RAND()+RAND()+RAND()+RAND()+RAND()+RAND()+RAND()+RAND()+RAND()+RAND()+RAND())-6))-1)+PT_Y5_MC!AC67)</x:f>
        <x:v>4013411.3764674324</x:v>
      </x:c>
      <x:c r="AC322" s="16" t="n">
        <x:f>MAX(0,AB322*(1+EXP((LN(1+Assumptions!$C$60)-0.5*Assumptions!$C$61^2)+Assumptions!$C$61*((RAND()+RAND()+RAND()+RAND()+RAND()+RAND()+RAND()+RAND()+RAND()+RAND()+RAND()+RAND())-6))-1)+PT_Y5_MC!AD67)</x:f>
        <x:v>5250416.53824114</x:v>
      </x:c>
      <x:c r="AD322" s="16" t="n">
        <x:f>MAX(0,AC322*(1+EXP((LN(1+Assumptions!$C$60)-0.5*Assumptions!$C$61^2)+Assumptions!$C$61*((RAND()+RAND()+RAND()+RAND()+RAND()+RAND()+RAND()+RAND()+RAND()+RAND()+RAND()+RAND())-6))-1)+PT_Y5_MC!AE67)</x:f>
        <x:v>4853057.688752655</x:v>
      </x:c>
      <x:c r="AE322" s="16" t="n">
        <x:f>MAX(0,AD322*(1+EXP((LN(1+Assumptions!$C$60)-0.5*Assumptions!$C$61^2)+Assumptions!$C$61*((RAND()+RAND()+RAND()+RAND()+RAND()+RAND()+RAND()+RAND()+RAND()+RAND()+RAND()+RAND())-6))-1)+PT_Y5_MC!AF67)</x:f>
        <x:v>5243429.221588526</x:v>
      </x:c>
      <x:c r="AF322" s="16" t="n">
        <x:f>MAX(0,AE322*(1+EXP((LN(1+Assumptions!$C$60)-0.5*Assumptions!$C$61^2)+Assumptions!$C$61*((RAND()+RAND()+RAND()+RAND()+RAND()+RAND()+RAND()+RAND()+RAND()+RAND()+RAND()+RAND())-6))-1)+PT_Y5_MC!AG67)</x:f>
        <x:v>4385714.964297013</x:v>
      </x:c>
    </x:row>
    <x:row r="323">
      <x:c r="A323" s="39">
        <x:v>319</x:v>
      </x:c>
      <x:c r="B323" s="16" t="n">
        <x:f>PT_Y5_MC!C68</x:f>
        <x:v>1029031.25</x:v>
      </x:c>
      <x:c r="C323" s="16" t="n">
        <x:f>MAX(0,B323*(1+EXP((LN(1+Assumptions!$C$60)-0.5*Assumptions!$C$61^2)+Assumptions!$C$61*((RAND()+RAND()+RAND()+RAND()+RAND()+RAND()+RAND()+RAND()+RAND()+RAND()+RAND()+RAND())-6))-1)+PT_Y5_MC!D67)</x:f>
        <x:v>1162705.722331047</x:v>
      </x:c>
      <x:c r="D323" s="16" t="n">
        <x:f>MAX(0,C323*(1+EXP((LN(1+Assumptions!$C$60)-0.5*Assumptions!$C$61^2)+Assumptions!$C$61*((RAND()+RAND()+RAND()+RAND()+RAND()+RAND()+RAND()+RAND()+RAND()+RAND()+RAND()+RAND())-6))-1)+PT_Y5_MC!E67)</x:f>
        <x:v>1399108.433724426</x:v>
      </x:c>
      <x:c r="E323" s="16" t="n">
        <x:f>MAX(0,D323*(1+EXP((LN(1+Assumptions!$C$60)-0.5*Assumptions!$C$61^2)+Assumptions!$C$61*((RAND()+RAND()+RAND()+RAND()+RAND()+RAND()+RAND()+RAND()+RAND()+RAND()+RAND()+RAND())-6))-1)+PT_Y5_MC!F67)</x:f>
        <x:v>1472867.7473615732</x:v>
      </x:c>
      <x:c r="F323" s="16" t="n">
        <x:f>MAX(0,E323*(1+EXP((LN(1+Assumptions!$C$60)-0.5*Assumptions!$C$61^2)+Assumptions!$C$61*((RAND()+RAND()+RAND()+RAND()+RAND()+RAND()+RAND()+RAND()+RAND()+RAND()+RAND()+RAND())-6))-1)+PT_Y5_MC!G67)</x:f>
        <x:v>1539467.0329926622</x:v>
      </x:c>
      <x:c r="G323" s="16" t="n">
        <x:f>MAX(0,F323*(1+EXP((LN(1+Assumptions!$C$60)-0.5*Assumptions!$C$61^2)+Assumptions!$C$61*((RAND()+RAND()+RAND()+RAND()+RAND()+RAND()+RAND()+RAND()+RAND()+RAND()+RAND()+RAND())-6))-1)+PT_Y5_MC!H67)</x:f>
        <x:v>1676336.6496043142</x:v>
      </x:c>
      <x:c r="H323" s="16" t="n">
        <x:f>MAX(0,G323*(1+EXP((LN(1+Assumptions!$C$60)-0.5*Assumptions!$C$61^2)+Assumptions!$C$61*((RAND()+RAND()+RAND()+RAND()+RAND()+RAND()+RAND()+RAND()+RAND()+RAND()+RAND()+RAND())-6))-1)+PT_Y5_MC!I67)</x:f>
        <x:v>1456143.7677049444</x:v>
      </x:c>
      <x:c r="I323" s="16" t="n">
        <x:f>MAX(0,H323*(1+EXP((LN(1+Assumptions!$C$60)-0.5*Assumptions!$C$61^2)+Assumptions!$C$61*((RAND()+RAND()+RAND()+RAND()+RAND()+RAND()+RAND()+RAND()+RAND()+RAND()+RAND()+RAND())-6))-1)+PT_Y5_MC!J67)</x:f>
        <x:v>1740495.3710160642</x:v>
      </x:c>
      <x:c r="J323" s="16" t="n">
        <x:f>MAX(0,I323*(1+EXP((LN(1+Assumptions!$C$60)-0.5*Assumptions!$C$61^2)+Assumptions!$C$61*((RAND()+RAND()+RAND()+RAND()+RAND()+RAND()+RAND()+RAND()+RAND()+RAND()+RAND()+RAND())-6))-1)+PT_Y5_MC!K67)</x:f>
        <x:v>1783674.2955430886</x:v>
      </x:c>
      <x:c r="K323" s="16" t="n">
        <x:f>MAX(0,J323*(1+EXP((LN(1+Assumptions!$C$60)-0.5*Assumptions!$C$61^2)+Assumptions!$C$61*((RAND()+RAND()+RAND()+RAND()+RAND()+RAND()+RAND()+RAND()+RAND()+RAND()+RAND()+RAND())-6))-1)+PT_Y5_MC!L67)</x:f>
        <x:v>1464046.5917344121</x:v>
      </x:c>
      <x:c r="L323" s="16" t="n">
        <x:f>MAX(0,K323*(1+EXP((LN(1+Assumptions!$C$60)-0.5*Assumptions!$C$61^2)+Assumptions!$C$61*((RAND()+RAND()+RAND()+RAND()+RAND()+RAND()+RAND()+RAND()+RAND()+RAND()+RAND()+RAND())-6))-1)+PT_Y5_MC!M67)</x:f>
        <x:v>1476558.1623704722</x:v>
      </x:c>
      <x:c r="M323" s="16" t="n">
        <x:f>MAX(0,L323*(1+EXP((LN(1+Assumptions!$C$60)-0.5*Assumptions!$C$61^2)+Assumptions!$C$61*((RAND()+RAND()+RAND()+RAND()+RAND()+RAND()+RAND()+RAND()+RAND()+RAND()+RAND()+RAND())-6))-1)+PT_Y5_MC!N67)</x:f>
        <x:v>2013840.0464183833</x:v>
      </x:c>
      <x:c r="N323" s="16" t="n">
        <x:f>MAX(0,M323*(1+EXP((LN(1+Assumptions!$C$60)-0.5*Assumptions!$C$61^2)+Assumptions!$C$61*((RAND()+RAND()+RAND()+RAND()+RAND()+RAND()+RAND()+RAND()+RAND()+RAND()+RAND()+RAND())-6))-1)+PT_Y5_MC!O67)</x:f>
        <x:v>2205722.626652127</x:v>
      </x:c>
      <x:c r="O323" s="16" t="n">
        <x:f>MAX(0,N323*(1+EXP((LN(1+Assumptions!$C$60)-0.5*Assumptions!$C$61^2)+Assumptions!$C$61*((RAND()+RAND()+RAND()+RAND()+RAND()+RAND()+RAND()+RAND()+RAND()+RAND()+RAND()+RAND())-6))-1)+PT_Y5_MC!P67)</x:f>
        <x:v>1977992.0087880061</x:v>
      </x:c>
      <x:c r="P323" s="16" t="n">
        <x:f>MAX(0,O323*(1+EXP((LN(1+Assumptions!$C$60)-0.5*Assumptions!$C$61^2)+Assumptions!$C$61*((RAND()+RAND()+RAND()+RAND()+RAND()+RAND()+RAND()+RAND()+RAND()+RAND()+RAND()+RAND())-6))-1)+PT_Y5_MC!Q67)</x:f>
        <x:v>2783158.0987518956</x:v>
      </x:c>
      <x:c r="Q323" s="16" t="n">
        <x:f>MAX(0,P323*(1+EXP((LN(1+Assumptions!$C$60)-0.5*Assumptions!$C$61^2)+Assumptions!$C$61*((RAND()+RAND()+RAND()+RAND()+RAND()+RAND()+RAND()+RAND()+RAND()+RAND()+RAND()+RAND())-6))-1)+PT_Y5_MC!R67)</x:f>
        <x:v>3058718.632225085</x:v>
      </x:c>
      <x:c r="R323" s="16" t="n">
        <x:f>MAX(0,Q323*(1+EXP((LN(1+Assumptions!$C$60)-0.5*Assumptions!$C$61^2)+Assumptions!$C$61*((RAND()+RAND()+RAND()+RAND()+RAND()+RAND()+RAND()+RAND()+RAND()+RAND()+RAND()+RAND())-6))-1)+PT_Y5_MC!S67)</x:f>
        <x:v>2992837.1545018307</x:v>
      </x:c>
      <x:c r="S323" s="16" t="n">
        <x:f>MAX(0,R323*(1+EXP((LN(1+Assumptions!$C$60)-0.5*Assumptions!$C$61^2)+Assumptions!$C$61*((RAND()+RAND()+RAND()+RAND()+RAND()+RAND()+RAND()+RAND()+RAND()+RAND()+RAND()+RAND())-6))-1)+PT_Y5_MC!T67)</x:f>
        <x:v>3639124.9227917013</x:v>
      </x:c>
      <x:c r="T323" s="16" t="n">
        <x:f>MAX(0,S323*(1+EXP((LN(1+Assumptions!$C$60)-0.5*Assumptions!$C$61^2)+Assumptions!$C$61*((RAND()+RAND()+RAND()+RAND()+RAND()+RAND()+RAND()+RAND()+RAND()+RAND()+RAND()+RAND())-6))-1)+PT_Y5_MC!U67)</x:f>
        <x:v>4161928.4727210263</x:v>
      </x:c>
      <x:c r="U323" s="16" t="n">
        <x:f>MAX(0,T323*(1+EXP((LN(1+Assumptions!$C$60)-0.5*Assumptions!$C$61^2)+Assumptions!$C$61*((RAND()+RAND()+RAND()+RAND()+RAND()+RAND()+RAND()+RAND()+RAND()+RAND()+RAND()+RAND())-6))-1)+PT_Y5_MC!V67)</x:f>
        <x:v>4392640.627670978</x:v>
      </x:c>
      <x:c r="V323" s="16" t="n">
        <x:f>MAX(0,U323*(1+EXP((LN(1+Assumptions!$C$60)-0.5*Assumptions!$C$61^2)+Assumptions!$C$61*((RAND()+RAND()+RAND()+RAND()+RAND()+RAND()+RAND()+RAND()+RAND()+RAND()+RAND()+RAND())-6))-1)+PT_Y5_MC!W67)</x:f>
        <x:v>5079950.681271877</x:v>
      </x:c>
      <x:c r="W323" s="16" t="n">
        <x:f>MAX(0,V323*(1+EXP((LN(1+Assumptions!$C$60)-0.5*Assumptions!$C$61^2)+Assumptions!$C$61*((RAND()+RAND()+RAND()+RAND()+RAND()+RAND()+RAND()+RAND()+RAND()+RAND()+RAND()+RAND())-6))-1)+PT_Y5_MC!X67)</x:f>
        <x:v>4326434.939674309</x:v>
      </x:c>
      <x:c r="X323" s="16" t="n">
        <x:f>MAX(0,W323*(1+EXP((LN(1+Assumptions!$C$60)-0.5*Assumptions!$C$61^2)+Assumptions!$C$61*((RAND()+RAND()+RAND()+RAND()+RAND()+RAND()+RAND()+RAND()+RAND()+RAND()+RAND()+RAND())-6))-1)+PT_Y5_MC!Y67)</x:f>
        <x:v>6133331.5595864</x:v>
      </x:c>
      <x:c r="Y323" s="16" t="n">
        <x:f>MAX(0,X323*(1+EXP((LN(1+Assumptions!$C$60)-0.5*Assumptions!$C$61^2)+Assumptions!$C$61*((RAND()+RAND()+RAND()+RAND()+RAND()+RAND()+RAND()+RAND()+RAND()+RAND()+RAND()+RAND())-6))-1)+PT_Y5_MC!Z67)</x:f>
        <x:v>5514222.198685946</x:v>
      </x:c>
      <x:c r="Z323" s="16" t="n">
        <x:f>MAX(0,Y323*(1+EXP((LN(1+Assumptions!$C$60)-0.5*Assumptions!$C$61^2)+Assumptions!$C$61*((RAND()+RAND()+RAND()+RAND()+RAND()+RAND()+RAND()+RAND()+RAND()+RAND()+RAND()+RAND())-6))-1)+PT_Y5_MC!AA67)</x:f>
        <x:v>7120225.99903929</x:v>
      </x:c>
      <x:c r="AA323" s="16" t="n">
        <x:f>MAX(0,Z323*(1+EXP((LN(1+Assumptions!$C$60)-0.5*Assumptions!$C$61^2)+Assumptions!$C$61*((RAND()+RAND()+RAND()+RAND()+RAND()+RAND()+RAND()+RAND()+RAND()+RAND()+RAND()+RAND())-6))-1)+PT_Y5_MC!AB67)</x:f>
        <x:v>7426725.47101573</x:v>
      </x:c>
      <x:c r="AB323" s="16" t="n">
        <x:f>MAX(0,AA323*(1+EXP((LN(1+Assumptions!$C$60)-0.5*Assumptions!$C$61^2)+Assumptions!$C$61*((RAND()+RAND()+RAND()+RAND()+RAND()+RAND()+RAND()+RAND()+RAND()+RAND()+RAND()+RAND())-6))-1)+PT_Y5_MC!AC67)</x:f>
        <x:v>7740835.043688218</x:v>
      </x:c>
      <x:c r="AC323" s="16" t="n">
        <x:f>MAX(0,AB323*(1+EXP((LN(1+Assumptions!$C$60)-0.5*Assumptions!$C$61^2)+Assumptions!$C$61*((RAND()+RAND()+RAND()+RAND()+RAND()+RAND()+RAND()+RAND()+RAND()+RAND()+RAND()+RAND())-6))-1)+PT_Y5_MC!AD67)</x:f>
        <x:v>7423756.328245027</x:v>
      </x:c>
      <x:c r="AD323" s="16" t="n">
        <x:f>MAX(0,AC323*(1+EXP((LN(1+Assumptions!$C$60)-0.5*Assumptions!$C$61^2)+Assumptions!$C$61*((RAND()+RAND()+RAND()+RAND()+RAND()+RAND()+RAND()+RAND()+RAND()+RAND()+RAND()+RAND())-6))-1)+PT_Y5_MC!AE67)</x:f>
        <x:v>8373690.92748657</x:v>
      </x:c>
      <x:c r="AE323" s="16" t="n">
        <x:f>MAX(0,AD323*(1+EXP((LN(1+Assumptions!$C$60)-0.5*Assumptions!$C$61^2)+Assumptions!$C$61*((RAND()+RAND()+RAND()+RAND()+RAND()+RAND()+RAND()+RAND()+RAND()+RAND()+RAND()+RAND())-6))-1)+PT_Y5_MC!AF67)</x:f>
        <x:v>9991195.072632078</x:v>
      </x:c>
      <x:c r="AF323" s="16" t="n">
        <x:f>MAX(0,AE323*(1+EXP((LN(1+Assumptions!$C$60)-0.5*Assumptions!$C$61^2)+Assumptions!$C$61*((RAND()+RAND()+RAND()+RAND()+RAND()+RAND()+RAND()+RAND()+RAND()+RAND()+RAND()+RAND())-6))-1)+PT_Y5_MC!AG67)</x:f>
        <x:v>10735159.72292117</x:v>
      </x:c>
    </x:row>
    <x:row r="324">
      <x:c r="A324" s="39">
        <x:v>320</x:v>
      </x:c>
      <x:c r="B324" s="16" t="n">
        <x:f>PT_Y5_MC!C68</x:f>
        <x:v>1029031.25</x:v>
      </x:c>
      <x:c r="C324" s="16" t="n">
        <x:f>MAX(0,B324*(1+EXP((LN(1+Assumptions!$C$60)-0.5*Assumptions!$C$61^2)+Assumptions!$C$61*((RAND()+RAND()+RAND()+RAND()+RAND()+RAND()+RAND()+RAND()+RAND()+RAND()+RAND()+RAND())-6))-1)+PT_Y5_MC!D67)</x:f>
        <x:v>1111501.4004063024</x:v>
      </x:c>
      <x:c r="D324" s="16" t="n">
        <x:f>MAX(0,C324*(1+EXP((LN(1+Assumptions!$C$60)-0.5*Assumptions!$C$61^2)+Assumptions!$C$61*((RAND()+RAND()+RAND()+RAND()+RAND()+RAND()+RAND()+RAND()+RAND()+RAND()+RAND()+RAND())-6))-1)+PT_Y5_MC!E67)</x:f>
        <x:v>1090673.4926483112</x:v>
      </x:c>
      <x:c r="E324" s="16" t="n">
        <x:f>MAX(0,D324*(1+EXP((LN(1+Assumptions!$C$60)-0.5*Assumptions!$C$61^2)+Assumptions!$C$61*((RAND()+RAND()+RAND()+RAND()+RAND()+RAND()+RAND()+RAND()+RAND()+RAND()+RAND()+RAND())-6))-1)+PT_Y5_MC!F67)</x:f>
        <x:v>953676.013381767</x:v>
      </x:c>
      <x:c r="F324" s="16" t="n">
        <x:f>MAX(0,E324*(1+EXP((LN(1+Assumptions!$C$60)-0.5*Assumptions!$C$61^2)+Assumptions!$C$61*((RAND()+RAND()+RAND()+RAND()+RAND()+RAND()+RAND()+RAND()+RAND()+RAND()+RAND()+RAND())-6))-1)+PT_Y5_MC!G67)</x:f>
        <x:v>1444331.9108725258</x:v>
      </x:c>
      <x:c r="G324" s="16" t="n">
        <x:f>MAX(0,F324*(1+EXP((LN(1+Assumptions!$C$60)-0.5*Assumptions!$C$61^2)+Assumptions!$C$61*((RAND()+RAND()+RAND()+RAND()+RAND()+RAND()+RAND()+RAND()+RAND()+RAND()+RAND()+RAND())-6))-1)+PT_Y5_MC!H67)</x:f>
        <x:v>1446121.7322675008</x:v>
      </x:c>
      <x:c r="H324" s="16" t="n">
        <x:f>MAX(0,G324*(1+EXP((LN(1+Assumptions!$C$60)-0.5*Assumptions!$C$61^2)+Assumptions!$C$61*((RAND()+RAND()+RAND()+RAND()+RAND()+RAND()+RAND()+RAND()+RAND()+RAND()+RAND()+RAND())-6))-1)+PT_Y5_MC!I67)</x:f>
        <x:v>1522673.298567827</x:v>
      </x:c>
      <x:c r="I324" s="16" t="n">
        <x:f>MAX(0,H324*(1+EXP((LN(1+Assumptions!$C$60)-0.5*Assumptions!$C$61^2)+Assumptions!$C$61*((RAND()+RAND()+RAND()+RAND()+RAND()+RAND()+RAND()+RAND()+RAND()+RAND()+RAND()+RAND())-6))-1)+PT_Y5_MC!J67)</x:f>
        <x:v>1283431.9630814784</x:v>
      </x:c>
      <x:c r="J324" s="16" t="n">
        <x:f>MAX(0,I324*(1+EXP((LN(1+Assumptions!$C$60)-0.5*Assumptions!$C$61^2)+Assumptions!$C$61*((RAND()+RAND()+RAND()+RAND()+RAND()+RAND()+RAND()+RAND()+RAND()+RAND()+RAND()+RAND())-6))-1)+PT_Y5_MC!K67)</x:f>
        <x:v>1243304.9939339166</x:v>
      </x:c>
      <x:c r="K324" s="16" t="n">
        <x:f>MAX(0,J324*(1+EXP((LN(1+Assumptions!$C$60)-0.5*Assumptions!$C$61^2)+Assumptions!$C$61*((RAND()+RAND()+RAND()+RAND()+RAND()+RAND()+RAND()+RAND()+RAND()+RAND()+RAND()+RAND())-6))-1)+PT_Y5_MC!L67)</x:f>
        <x:v>1187075.239716705</x:v>
      </x:c>
      <x:c r="L324" s="16" t="n">
        <x:f>MAX(0,K324*(1+EXP((LN(1+Assumptions!$C$60)-0.5*Assumptions!$C$61^2)+Assumptions!$C$61*((RAND()+RAND()+RAND()+RAND()+RAND()+RAND()+RAND()+RAND()+RAND()+RAND()+RAND()+RAND())-6))-1)+PT_Y5_MC!M67)</x:f>
        <x:v>1738262.3447580715</x:v>
      </x:c>
      <x:c r="M324" s="16" t="n">
        <x:f>MAX(0,L324*(1+EXP((LN(1+Assumptions!$C$60)-0.5*Assumptions!$C$61^2)+Assumptions!$C$61*((RAND()+RAND()+RAND()+RAND()+RAND()+RAND()+RAND()+RAND()+RAND()+RAND()+RAND()+RAND())-6))-1)+PT_Y5_MC!N67)</x:f>
        <x:v>1501259.2596807783</x:v>
      </x:c>
      <x:c r="N324" s="16" t="n">
        <x:f>MAX(0,M324*(1+EXP((LN(1+Assumptions!$C$60)-0.5*Assumptions!$C$61^2)+Assumptions!$C$61*((RAND()+RAND()+RAND()+RAND()+RAND()+RAND()+RAND()+RAND()+RAND()+RAND()+RAND()+RAND())-6))-1)+PT_Y5_MC!O67)</x:f>
        <x:v>1587046.0714710713</x:v>
      </x:c>
      <x:c r="O324" s="16" t="n">
        <x:f>MAX(0,N324*(1+EXP((LN(1+Assumptions!$C$60)-0.5*Assumptions!$C$61^2)+Assumptions!$C$61*((RAND()+RAND()+RAND()+RAND()+RAND()+RAND()+RAND()+RAND()+RAND()+RAND()+RAND()+RAND())-6))-1)+PT_Y5_MC!P67)</x:f>
        <x:v>1886696.6334930812</x:v>
      </x:c>
      <x:c r="P324" s="16" t="n">
        <x:f>MAX(0,O324*(1+EXP((LN(1+Assumptions!$C$60)-0.5*Assumptions!$C$61^2)+Assumptions!$C$61*((RAND()+RAND()+RAND()+RAND()+RAND()+RAND()+RAND()+RAND()+RAND()+RAND()+RAND()+RAND())-6))-1)+PT_Y5_MC!Q67)</x:f>
        <x:v>1707915.946943712</x:v>
      </x:c>
      <x:c r="Q324" s="16" t="n">
        <x:f>MAX(0,P324*(1+EXP((LN(1+Assumptions!$C$60)-0.5*Assumptions!$C$61^2)+Assumptions!$C$61*((RAND()+RAND()+RAND()+RAND()+RAND()+RAND()+RAND()+RAND()+RAND()+RAND()+RAND()+RAND())-6))-1)+PT_Y5_MC!R67)</x:f>
        <x:v>2210084.36043394</x:v>
      </x:c>
      <x:c r="R324" s="16" t="n">
        <x:f>MAX(0,Q324*(1+EXP((LN(1+Assumptions!$C$60)-0.5*Assumptions!$C$61^2)+Assumptions!$C$61*((RAND()+RAND()+RAND()+RAND()+RAND()+RAND()+RAND()+RAND()+RAND()+RAND()+RAND()+RAND())-6))-1)+PT_Y5_MC!S67)</x:f>
        <x:v>2616392.0298275813</x:v>
      </x:c>
      <x:c r="S324" s="16" t="n">
        <x:f>MAX(0,R324*(1+EXP((LN(1+Assumptions!$C$60)-0.5*Assumptions!$C$61^2)+Assumptions!$C$61*((RAND()+RAND()+RAND()+RAND()+RAND()+RAND()+RAND()+RAND()+RAND()+RAND()+RAND()+RAND())-6))-1)+PT_Y5_MC!T67)</x:f>
        <x:v>2826897.1267811065</x:v>
      </x:c>
      <x:c r="T324" s="16" t="n">
        <x:f>MAX(0,S324*(1+EXP((LN(1+Assumptions!$C$60)-0.5*Assumptions!$C$61^2)+Assumptions!$C$61*((RAND()+RAND()+RAND()+RAND()+RAND()+RAND()+RAND()+RAND()+RAND()+RAND()+RAND()+RAND())-6))-1)+PT_Y5_MC!U67)</x:f>
        <x:v>3107152.8226642366</x:v>
      </x:c>
      <x:c r="U324" s="16" t="n">
        <x:f>MAX(0,T324*(1+EXP((LN(1+Assumptions!$C$60)-0.5*Assumptions!$C$61^2)+Assumptions!$C$61*((RAND()+RAND()+RAND()+RAND()+RAND()+RAND()+RAND()+RAND()+RAND()+RAND()+RAND()+RAND())-6))-1)+PT_Y5_MC!V67)</x:f>
        <x:v>2648564.1829295317</x:v>
      </x:c>
      <x:c r="V324" s="16" t="n">
        <x:f>MAX(0,U324*(1+EXP((LN(1+Assumptions!$C$60)-0.5*Assumptions!$C$61^2)+Assumptions!$C$61*((RAND()+RAND()+RAND()+RAND()+RAND()+RAND()+RAND()+RAND()+RAND()+RAND()+RAND()+RAND())-6))-1)+PT_Y5_MC!W67)</x:f>
        <x:v>2454379.109615206</x:v>
      </x:c>
      <x:c r="W324" s="16" t="n">
        <x:f>MAX(0,V324*(1+EXP((LN(1+Assumptions!$C$60)-0.5*Assumptions!$C$61^2)+Assumptions!$C$61*((RAND()+RAND()+RAND()+RAND()+RAND()+RAND()+RAND()+RAND()+RAND()+RAND()+RAND()+RAND())-6))-1)+PT_Y5_MC!X67)</x:f>
        <x:v>2740694.261783297</x:v>
      </x:c>
      <x:c r="X324" s="16" t="n">
        <x:f>MAX(0,W324*(1+EXP((LN(1+Assumptions!$C$60)-0.5*Assumptions!$C$61^2)+Assumptions!$C$61*((RAND()+RAND()+RAND()+RAND()+RAND()+RAND()+RAND()+RAND()+RAND()+RAND()+RAND()+RAND())-6))-1)+PT_Y5_MC!Y67)</x:f>
        <x:v>2701275.052433872</x:v>
      </x:c>
      <x:c r="Y324" s="16" t="n">
        <x:f>MAX(0,X324*(1+EXP((LN(1+Assumptions!$C$60)-0.5*Assumptions!$C$61^2)+Assumptions!$C$61*((RAND()+RAND()+RAND()+RAND()+RAND()+RAND()+RAND()+RAND()+RAND()+RAND()+RAND()+RAND())-6))-1)+PT_Y5_MC!Z67)</x:f>
        <x:v>2813481.3166675568</x:v>
      </x:c>
      <x:c r="Z324" s="16" t="n">
        <x:f>MAX(0,Y324*(1+EXP((LN(1+Assumptions!$C$60)-0.5*Assumptions!$C$61^2)+Assumptions!$C$61*((RAND()+RAND()+RAND()+RAND()+RAND()+RAND()+RAND()+RAND()+RAND()+RAND()+RAND()+RAND())-6))-1)+PT_Y5_MC!AA67)</x:f>
        <x:v>2590939.880967833</x:v>
      </x:c>
      <x:c r="AA324" s="16" t="n">
        <x:f>MAX(0,Z324*(1+EXP((LN(1+Assumptions!$C$60)-0.5*Assumptions!$C$61^2)+Assumptions!$C$61*((RAND()+RAND()+RAND()+RAND()+RAND()+RAND()+RAND()+RAND()+RAND()+RAND()+RAND()+RAND())-6))-1)+PT_Y5_MC!AB67)</x:f>
        <x:v>3804753.2437933525</x:v>
      </x:c>
      <x:c r="AB324" s="16" t="n">
        <x:f>MAX(0,AA324*(1+EXP((LN(1+Assumptions!$C$60)-0.5*Assumptions!$C$61^2)+Assumptions!$C$61*((RAND()+RAND()+RAND()+RAND()+RAND()+RAND()+RAND()+RAND()+RAND()+RAND()+RAND()+RAND())-6))-1)+PT_Y5_MC!AC67)</x:f>
        <x:v>3413738.4979144745</x:v>
      </x:c>
      <x:c r="AC324" s="16" t="n">
        <x:f>MAX(0,AB324*(1+EXP((LN(1+Assumptions!$C$60)-0.5*Assumptions!$C$61^2)+Assumptions!$C$61*((RAND()+RAND()+RAND()+RAND()+RAND()+RAND()+RAND()+RAND()+RAND()+RAND()+RAND()+RAND())-6))-1)+PT_Y5_MC!AD67)</x:f>
        <x:v>3434152.2421756904</x:v>
      </x:c>
      <x:c r="AD324" s="16" t="n">
        <x:f>MAX(0,AC324*(1+EXP((LN(1+Assumptions!$C$60)-0.5*Assumptions!$C$61^2)+Assumptions!$C$61*((RAND()+RAND()+RAND()+RAND()+RAND()+RAND()+RAND()+RAND()+RAND()+RAND()+RAND()+RAND())-6))-1)+PT_Y5_MC!AE67)</x:f>
        <x:v>4077457.32263982</x:v>
      </x:c>
      <x:c r="AE324" s="16" t="n">
        <x:f>MAX(0,AD324*(1+EXP((LN(1+Assumptions!$C$60)-0.5*Assumptions!$C$61^2)+Assumptions!$C$61*((RAND()+RAND()+RAND()+RAND()+RAND()+RAND()+RAND()+RAND()+RAND()+RAND()+RAND()+RAND())-6))-1)+PT_Y5_MC!AF67)</x:f>
        <x:v>4287785.202772161</x:v>
      </x:c>
      <x:c r="AF324" s="16" t="n">
        <x:f>MAX(0,AE324*(1+EXP((LN(1+Assumptions!$C$60)-0.5*Assumptions!$C$61^2)+Assumptions!$C$61*((RAND()+RAND()+RAND()+RAND()+RAND()+RAND()+RAND()+RAND()+RAND()+RAND()+RAND()+RAND())-6))-1)+PT_Y5_MC!AG67)</x:f>
        <x:v>3331523.3957934743</x:v>
      </x:c>
    </x:row>
    <x:row r="325">
      <x:c r="A325" s="39">
        <x:v>321</x:v>
      </x:c>
      <x:c r="B325" s="16" t="n">
        <x:f>PT_Y5_MC!C68</x:f>
        <x:v>1029031.25</x:v>
      </x:c>
      <x:c r="C325" s="16" t="n">
        <x:f>MAX(0,B325*(1+EXP((LN(1+Assumptions!$C$60)-0.5*Assumptions!$C$61^2)+Assumptions!$C$61*((RAND()+RAND()+RAND()+RAND()+RAND()+RAND()+RAND()+RAND()+RAND()+RAND()+RAND()+RAND())-6))-1)+PT_Y5_MC!D67)</x:f>
        <x:v>1307026.5392563934</x:v>
      </x:c>
      <x:c r="D325" s="16" t="n">
        <x:f>MAX(0,C325*(1+EXP((LN(1+Assumptions!$C$60)-0.5*Assumptions!$C$61^2)+Assumptions!$C$61*((RAND()+RAND()+RAND()+RAND()+RAND()+RAND()+RAND()+RAND()+RAND()+RAND()+RAND()+RAND())-6))-1)+PT_Y5_MC!E67)</x:f>
        <x:v>1172386.7040747656</x:v>
      </x:c>
      <x:c r="E325" s="16" t="n">
        <x:f>MAX(0,D325*(1+EXP((LN(1+Assumptions!$C$60)-0.5*Assumptions!$C$61^2)+Assumptions!$C$61*((RAND()+RAND()+RAND()+RAND()+RAND()+RAND()+RAND()+RAND()+RAND()+RAND()+RAND()+RAND())-6))-1)+PT_Y5_MC!F67)</x:f>
        <x:v>1173112.0170049164</x:v>
      </x:c>
      <x:c r="F325" s="16" t="n">
        <x:f>MAX(0,E325*(1+EXP((LN(1+Assumptions!$C$60)-0.5*Assumptions!$C$61^2)+Assumptions!$C$61*((RAND()+RAND()+RAND()+RAND()+RAND()+RAND()+RAND()+RAND()+RAND()+RAND()+RAND()+RAND())-6))-1)+PT_Y5_MC!G67)</x:f>
        <x:v>1644678.5794185644</x:v>
      </x:c>
      <x:c r="G325" s="16" t="n">
        <x:f>MAX(0,F325*(1+EXP((LN(1+Assumptions!$C$60)-0.5*Assumptions!$C$61^2)+Assumptions!$C$61*((RAND()+RAND()+RAND()+RAND()+RAND()+RAND()+RAND()+RAND()+RAND()+RAND()+RAND()+RAND())-6))-1)+PT_Y5_MC!H67)</x:f>
        <x:v>1465574.9046993337</x:v>
      </x:c>
      <x:c r="H325" s="16" t="n">
        <x:f>MAX(0,G325*(1+EXP((LN(1+Assumptions!$C$60)-0.5*Assumptions!$C$61^2)+Assumptions!$C$61*((RAND()+RAND()+RAND()+RAND()+RAND()+RAND()+RAND()+RAND()+RAND()+RAND()+RAND()+RAND())-6))-1)+PT_Y5_MC!I67)</x:f>
        <x:v>1522271.9935859584</x:v>
      </x:c>
      <x:c r="I325" s="16" t="n">
        <x:f>MAX(0,H325*(1+EXP((LN(1+Assumptions!$C$60)-0.5*Assumptions!$C$61^2)+Assumptions!$C$61*((RAND()+RAND()+RAND()+RAND()+RAND()+RAND()+RAND()+RAND()+RAND()+RAND()+RAND()+RAND())-6))-1)+PT_Y5_MC!J67)</x:f>
        <x:v>1745370.3566970816</x:v>
      </x:c>
      <x:c r="J325" s="16" t="n">
        <x:f>MAX(0,I325*(1+EXP((LN(1+Assumptions!$C$60)-0.5*Assumptions!$C$61^2)+Assumptions!$C$61*((RAND()+RAND()+RAND()+RAND()+RAND()+RAND()+RAND()+RAND()+RAND()+RAND()+RAND()+RAND())-6))-1)+PT_Y5_MC!K67)</x:f>
        <x:v>1973039.9688073848</x:v>
      </x:c>
      <x:c r="K325" s="16" t="n">
        <x:f>MAX(0,J325*(1+EXP((LN(1+Assumptions!$C$60)-0.5*Assumptions!$C$61^2)+Assumptions!$C$61*((RAND()+RAND()+RAND()+RAND()+RAND()+RAND()+RAND()+RAND()+RAND()+RAND()+RAND()+RAND())-6))-1)+PT_Y5_MC!L67)</x:f>
        <x:v>1920171.626233693</x:v>
      </x:c>
      <x:c r="L325" s="16" t="n">
        <x:f>MAX(0,K325*(1+EXP((LN(1+Assumptions!$C$60)-0.5*Assumptions!$C$61^2)+Assumptions!$C$61*((RAND()+RAND()+RAND()+RAND()+RAND()+RAND()+RAND()+RAND()+RAND()+RAND()+RAND()+RAND())-6))-1)+PT_Y5_MC!M67)</x:f>
        <x:v>2115546.139998438</x:v>
      </x:c>
      <x:c r="M325" s="16" t="n">
        <x:f>MAX(0,L325*(1+EXP((LN(1+Assumptions!$C$60)-0.5*Assumptions!$C$61^2)+Assumptions!$C$61*((RAND()+RAND()+RAND()+RAND()+RAND()+RAND()+RAND()+RAND()+RAND()+RAND()+RAND()+RAND())-6))-1)+PT_Y5_MC!N67)</x:f>
        <x:v>1692754.706163258</x:v>
      </x:c>
      <x:c r="N325" s="16" t="n">
        <x:f>MAX(0,M325*(1+EXP((LN(1+Assumptions!$C$60)-0.5*Assumptions!$C$61^2)+Assumptions!$C$61*((RAND()+RAND()+RAND()+RAND()+RAND()+RAND()+RAND()+RAND()+RAND()+RAND()+RAND()+RAND())-6))-1)+PT_Y5_MC!O67)</x:f>
        <x:v>1922706.9491169886</x:v>
      </x:c>
      <x:c r="O325" s="16" t="n">
        <x:f>MAX(0,N325*(1+EXP((LN(1+Assumptions!$C$60)-0.5*Assumptions!$C$61^2)+Assumptions!$C$61*((RAND()+RAND()+RAND()+RAND()+RAND()+RAND()+RAND()+RAND()+RAND()+RAND()+RAND()+RAND())-6))-1)+PT_Y5_MC!P67)</x:f>
        <x:v>2043373.8477247315</x:v>
      </x:c>
      <x:c r="P325" s="16" t="n">
        <x:f>MAX(0,O325*(1+EXP((LN(1+Assumptions!$C$60)-0.5*Assumptions!$C$61^2)+Assumptions!$C$61*((RAND()+RAND()+RAND()+RAND()+RAND()+RAND()+RAND()+RAND()+RAND()+RAND()+RAND()+RAND())-6))-1)+PT_Y5_MC!Q67)</x:f>
        <x:v>2353486.945963421</x:v>
      </x:c>
      <x:c r="Q325" s="16" t="n">
        <x:f>MAX(0,P325*(1+EXP((LN(1+Assumptions!$C$60)-0.5*Assumptions!$C$61^2)+Assumptions!$C$61*((RAND()+RAND()+RAND()+RAND()+RAND()+RAND()+RAND()+RAND()+RAND()+RAND()+RAND()+RAND())-6))-1)+PT_Y5_MC!R67)</x:f>
        <x:v>2757955.47892336</x:v>
      </x:c>
      <x:c r="R325" s="16" t="n">
        <x:f>MAX(0,Q325*(1+EXP((LN(1+Assumptions!$C$60)-0.5*Assumptions!$C$61^2)+Assumptions!$C$61*((RAND()+RAND()+RAND()+RAND()+RAND()+RAND()+RAND()+RAND()+RAND()+RAND()+RAND()+RAND())-6))-1)+PT_Y5_MC!S67)</x:f>
        <x:v>3063967.5833294885</x:v>
      </x:c>
      <x:c r="S325" s="16" t="n">
        <x:f>MAX(0,R325*(1+EXP((LN(1+Assumptions!$C$60)-0.5*Assumptions!$C$61^2)+Assumptions!$C$61*((RAND()+RAND()+RAND()+RAND()+RAND()+RAND()+RAND()+RAND()+RAND()+RAND()+RAND()+RAND())-6))-1)+PT_Y5_MC!T67)</x:f>
        <x:v>4159866.406265283</x:v>
      </x:c>
      <x:c r="T325" s="16" t="n">
        <x:f>MAX(0,S325*(1+EXP((LN(1+Assumptions!$C$60)-0.5*Assumptions!$C$61^2)+Assumptions!$C$61*((RAND()+RAND()+RAND()+RAND()+RAND()+RAND()+RAND()+RAND()+RAND()+RAND()+RAND()+RAND())-6))-1)+PT_Y5_MC!U67)</x:f>
        <x:v>4776822.060611738</x:v>
      </x:c>
      <x:c r="U325" s="16" t="n">
        <x:f>MAX(0,T325*(1+EXP((LN(1+Assumptions!$C$60)-0.5*Assumptions!$C$61^2)+Assumptions!$C$61*((RAND()+RAND()+RAND()+RAND()+RAND()+RAND()+RAND()+RAND()+RAND()+RAND()+RAND()+RAND())-6))-1)+PT_Y5_MC!V67)</x:f>
        <x:v>5365930.105929676</x:v>
      </x:c>
      <x:c r="V325" s="16" t="n">
        <x:f>MAX(0,U325*(1+EXP((LN(1+Assumptions!$C$60)-0.5*Assumptions!$C$61^2)+Assumptions!$C$61*((RAND()+RAND()+RAND()+RAND()+RAND()+RAND()+RAND()+RAND()+RAND()+RAND()+RAND()+RAND())-6))-1)+PT_Y5_MC!W67)</x:f>
        <x:v>4876562.651818421</x:v>
      </x:c>
      <x:c r="W325" s="16" t="n">
        <x:f>MAX(0,V325*(1+EXP((LN(1+Assumptions!$C$60)-0.5*Assumptions!$C$61^2)+Assumptions!$C$61*((RAND()+RAND()+RAND()+RAND()+RAND()+RAND()+RAND()+RAND()+RAND()+RAND()+RAND()+RAND())-6))-1)+PT_Y5_MC!X67)</x:f>
        <x:v>6055180.200078984</x:v>
      </x:c>
      <x:c r="X325" s="16" t="n">
        <x:f>MAX(0,W325*(1+EXP((LN(1+Assumptions!$C$60)-0.5*Assumptions!$C$61^2)+Assumptions!$C$61*((RAND()+RAND()+RAND()+RAND()+RAND()+RAND()+RAND()+RAND()+RAND()+RAND()+RAND()+RAND())-6))-1)+PT_Y5_MC!Y67)</x:f>
        <x:v>4979056.513162535</x:v>
      </x:c>
      <x:c r="Y325" s="16" t="n">
        <x:f>MAX(0,X325*(1+EXP((LN(1+Assumptions!$C$60)-0.5*Assumptions!$C$61^2)+Assumptions!$C$61*((RAND()+RAND()+RAND()+RAND()+RAND()+RAND()+RAND()+RAND()+RAND()+RAND()+RAND()+RAND())-6))-1)+PT_Y5_MC!Z67)</x:f>
        <x:v>5480787.299586967</x:v>
      </x:c>
      <x:c r="Z325" s="16" t="n">
        <x:f>MAX(0,Y325*(1+EXP((LN(1+Assumptions!$C$60)-0.5*Assumptions!$C$61^2)+Assumptions!$C$61*((RAND()+RAND()+RAND()+RAND()+RAND()+RAND()+RAND()+RAND()+RAND()+RAND()+RAND()+RAND())-6))-1)+PT_Y5_MC!AA67)</x:f>
        <x:v>7171043.073677285</x:v>
      </x:c>
      <x:c r="AA325" s="16" t="n">
        <x:f>MAX(0,Z325*(1+EXP((LN(1+Assumptions!$C$60)-0.5*Assumptions!$C$61^2)+Assumptions!$C$61*((RAND()+RAND()+RAND()+RAND()+RAND()+RAND()+RAND()+RAND()+RAND()+RAND()+RAND()+RAND())-6))-1)+PT_Y5_MC!AB67)</x:f>
        <x:v>8128658.88054713</x:v>
      </x:c>
      <x:c r="AB325" s="16" t="n">
        <x:f>MAX(0,AA325*(1+EXP((LN(1+Assumptions!$C$60)-0.5*Assumptions!$C$61^2)+Assumptions!$C$61*((RAND()+RAND()+RAND()+RAND()+RAND()+RAND()+RAND()+RAND()+RAND()+RAND()+RAND()+RAND())-6))-1)+PT_Y5_MC!AC67)</x:f>
        <x:v>9123520.973534029</x:v>
      </x:c>
      <x:c r="AC325" s="16" t="n">
        <x:f>MAX(0,AB325*(1+EXP((LN(1+Assumptions!$C$60)-0.5*Assumptions!$C$61^2)+Assumptions!$C$61*((RAND()+RAND()+RAND()+RAND()+RAND()+RAND()+RAND()+RAND()+RAND()+RAND()+RAND()+RAND())-6))-1)+PT_Y5_MC!AD67)</x:f>
        <x:v>6086610.3857132085</x:v>
      </x:c>
      <x:c r="AD325" s="16" t="n">
        <x:f>MAX(0,AC325*(1+EXP((LN(1+Assumptions!$C$60)-0.5*Assumptions!$C$61^2)+Assumptions!$C$61*((RAND()+RAND()+RAND()+RAND()+RAND()+RAND()+RAND()+RAND()+RAND()+RAND()+RAND()+RAND())-6))-1)+PT_Y5_MC!AE67)</x:f>
        <x:v>7265854.831887199</x:v>
      </x:c>
      <x:c r="AE325" s="16" t="n">
        <x:f>MAX(0,AD325*(1+EXP((LN(1+Assumptions!$C$60)-0.5*Assumptions!$C$61^2)+Assumptions!$C$61*((RAND()+RAND()+RAND()+RAND()+RAND()+RAND()+RAND()+RAND()+RAND()+RAND()+RAND()+RAND())-6))-1)+PT_Y5_MC!AF67)</x:f>
        <x:v>5947747.61341467</x:v>
      </x:c>
      <x:c r="AF325" s="16" t="n">
        <x:f>MAX(0,AE325*(1+EXP((LN(1+Assumptions!$C$60)-0.5*Assumptions!$C$61^2)+Assumptions!$C$61*((RAND()+RAND()+RAND()+RAND()+RAND()+RAND()+RAND()+RAND()+RAND()+RAND()+RAND()+RAND())-6))-1)+PT_Y5_MC!AG67)</x:f>
        <x:v>7074476.754938397</x:v>
      </x:c>
    </x:row>
    <x:row r="326">
      <x:c r="A326" s="39">
        <x:v>322</x:v>
      </x:c>
      <x:c r="B326" s="16" t="n">
        <x:f>PT_Y5_MC!C68</x:f>
        <x:v>1029031.25</x:v>
      </x:c>
      <x:c r="C326" s="16" t="n">
        <x:f>MAX(0,B326*(1+EXP((LN(1+Assumptions!$C$60)-0.5*Assumptions!$C$61^2)+Assumptions!$C$61*((RAND()+RAND()+RAND()+RAND()+RAND()+RAND()+RAND()+RAND()+RAND()+RAND()+RAND()+RAND())-6))-1)+PT_Y5_MC!D67)</x:f>
        <x:v>1104446.620633644</x:v>
      </x:c>
      <x:c r="D326" s="16" t="n">
        <x:f>MAX(0,C326*(1+EXP((LN(1+Assumptions!$C$60)-0.5*Assumptions!$C$61^2)+Assumptions!$C$61*((RAND()+RAND()+RAND()+RAND()+RAND()+RAND()+RAND()+RAND()+RAND()+RAND()+RAND()+RAND())-6))-1)+PT_Y5_MC!E67)</x:f>
        <x:v>1265675.3804054875</x:v>
      </x:c>
      <x:c r="E326" s="16" t="n">
        <x:f>MAX(0,D326*(1+EXP((LN(1+Assumptions!$C$60)-0.5*Assumptions!$C$61^2)+Assumptions!$C$61*((RAND()+RAND()+RAND()+RAND()+RAND()+RAND()+RAND()+RAND()+RAND()+RAND()+RAND()+RAND())-6))-1)+PT_Y5_MC!F67)</x:f>
        <x:v>1657840.8514496537</x:v>
      </x:c>
      <x:c r="F326" s="16" t="n">
        <x:f>MAX(0,E326*(1+EXP((LN(1+Assumptions!$C$60)-0.5*Assumptions!$C$61^2)+Assumptions!$C$61*((RAND()+RAND()+RAND()+RAND()+RAND()+RAND()+RAND()+RAND()+RAND()+RAND()+RAND()+RAND())-6))-1)+PT_Y5_MC!G67)</x:f>
        <x:v>1997396.2935148692</x:v>
      </x:c>
      <x:c r="G326" s="16" t="n">
        <x:f>MAX(0,F326*(1+EXP((LN(1+Assumptions!$C$60)-0.5*Assumptions!$C$61^2)+Assumptions!$C$61*((RAND()+RAND()+RAND()+RAND()+RAND()+RAND()+RAND()+RAND()+RAND()+RAND()+RAND()+RAND())-6))-1)+PT_Y5_MC!H67)</x:f>
        <x:v>2197786.948588802</x:v>
      </x:c>
      <x:c r="H326" s="16" t="n">
        <x:f>MAX(0,G326*(1+EXP((LN(1+Assumptions!$C$60)-0.5*Assumptions!$C$61^2)+Assumptions!$C$61*((RAND()+RAND()+RAND()+RAND()+RAND()+RAND()+RAND()+RAND()+RAND()+RAND()+RAND()+RAND())-6))-1)+PT_Y5_MC!I67)</x:f>
        <x:v>1805578.568054176</x:v>
      </x:c>
      <x:c r="I326" s="16" t="n">
        <x:f>MAX(0,H326*(1+EXP((LN(1+Assumptions!$C$60)-0.5*Assumptions!$C$61^2)+Assumptions!$C$61*((RAND()+RAND()+RAND()+RAND()+RAND()+RAND()+RAND()+RAND()+RAND()+RAND()+RAND()+RAND())-6))-1)+PT_Y5_MC!J67)</x:f>
        <x:v>1723102.7561759567</x:v>
      </x:c>
      <x:c r="J326" s="16" t="n">
        <x:f>MAX(0,I326*(1+EXP((LN(1+Assumptions!$C$60)-0.5*Assumptions!$C$61^2)+Assumptions!$C$61*((RAND()+RAND()+RAND()+RAND()+RAND()+RAND()+RAND()+RAND()+RAND()+RAND()+RAND()+RAND())-6))-1)+PT_Y5_MC!K67)</x:f>
        <x:v>1824066.0644091135</x:v>
      </x:c>
      <x:c r="K326" s="16" t="n">
        <x:f>MAX(0,J326*(1+EXP((LN(1+Assumptions!$C$60)-0.5*Assumptions!$C$61^2)+Assumptions!$C$61*((RAND()+RAND()+RAND()+RAND()+RAND()+RAND()+RAND()+RAND()+RAND()+RAND()+RAND()+RAND())-6))-1)+PT_Y5_MC!L67)</x:f>
        <x:v>2440304.0935932924</x:v>
      </x:c>
      <x:c r="L326" s="16" t="n">
        <x:f>MAX(0,K326*(1+EXP((LN(1+Assumptions!$C$60)-0.5*Assumptions!$C$61^2)+Assumptions!$C$61*((RAND()+RAND()+RAND()+RAND()+RAND()+RAND()+RAND()+RAND()+RAND()+RAND()+RAND()+RAND())-6))-1)+PT_Y5_MC!M67)</x:f>
        <x:v>2887715.642969507</x:v>
      </x:c>
      <x:c r="M326" s="16" t="n">
        <x:f>MAX(0,L326*(1+EXP((LN(1+Assumptions!$C$60)-0.5*Assumptions!$C$61^2)+Assumptions!$C$61*((RAND()+RAND()+RAND()+RAND()+RAND()+RAND()+RAND()+RAND()+RAND()+RAND()+RAND()+RAND())-6))-1)+PT_Y5_MC!N67)</x:f>
        <x:v>3072516.613392964</x:v>
      </x:c>
      <x:c r="N326" s="16" t="n">
        <x:f>MAX(0,M326*(1+EXP((LN(1+Assumptions!$C$60)-0.5*Assumptions!$C$61^2)+Assumptions!$C$61*((RAND()+RAND()+RAND()+RAND()+RAND()+RAND()+RAND()+RAND()+RAND()+RAND()+RAND()+RAND())-6))-1)+PT_Y5_MC!O67)</x:f>
        <x:v>3204409.513884942</x:v>
      </x:c>
      <x:c r="O326" s="16" t="n">
        <x:f>MAX(0,N326*(1+EXP((LN(1+Assumptions!$C$60)-0.5*Assumptions!$C$61^2)+Assumptions!$C$61*((RAND()+RAND()+RAND()+RAND()+RAND()+RAND()+RAND()+RAND()+RAND()+RAND()+RAND()+RAND())-6))-1)+PT_Y5_MC!P67)</x:f>
        <x:v>3406033.9879139755</x:v>
      </x:c>
      <x:c r="P326" s="16" t="n">
        <x:f>MAX(0,O326*(1+EXP((LN(1+Assumptions!$C$60)-0.5*Assumptions!$C$61^2)+Assumptions!$C$61*((RAND()+RAND()+RAND()+RAND()+RAND()+RAND()+RAND()+RAND()+RAND()+RAND()+RAND()+RAND())-6))-1)+PT_Y5_MC!Q67)</x:f>
        <x:v>2809945.0843575364</x:v>
      </x:c>
      <x:c r="Q326" s="16" t="n">
        <x:f>MAX(0,P326*(1+EXP((LN(1+Assumptions!$C$60)-0.5*Assumptions!$C$61^2)+Assumptions!$C$61*((RAND()+RAND()+RAND()+RAND()+RAND()+RAND()+RAND()+RAND()+RAND()+RAND()+RAND()+RAND())-6))-1)+PT_Y5_MC!R67)</x:f>
        <x:v>2427384.8416443137</x:v>
      </x:c>
      <x:c r="R326" s="16" t="n">
        <x:f>MAX(0,Q326*(1+EXP((LN(1+Assumptions!$C$60)-0.5*Assumptions!$C$61^2)+Assumptions!$C$61*((RAND()+RAND()+RAND()+RAND()+RAND()+RAND()+RAND()+RAND()+RAND()+RAND()+RAND()+RAND())-6))-1)+PT_Y5_MC!S67)</x:f>
        <x:v>2206061.6510369144</x:v>
      </x:c>
      <x:c r="S326" s="16" t="n">
        <x:f>MAX(0,R326*(1+EXP((LN(1+Assumptions!$C$60)-0.5*Assumptions!$C$61^2)+Assumptions!$C$61*((RAND()+RAND()+RAND()+RAND()+RAND()+RAND()+RAND()+RAND()+RAND()+RAND()+RAND()+RAND())-6))-1)+PT_Y5_MC!T67)</x:f>
        <x:v>2185037.3831301495</x:v>
      </x:c>
      <x:c r="T326" s="16" t="n">
        <x:f>MAX(0,S326*(1+EXP((LN(1+Assumptions!$C$60)-0.5*Assumptions!$C$61^2)+Assumptions!$C$61*((RAND()+RAND()+RAND()+RAND()+RAND()+RAND()+RAND()+RAND()+RAND()+RAND()+RAND()+RAND())-6))-1)+PT_Y5_MC!U67)</x:f>
        <x:v>2725979.788721281</x:v>
      </x:c>
      <x:c r="U326" s="16" t="n">
        <x:f>MAX(0,T326*(1+EXP((LN(1+Assumptions!$C$60)-0.5*Assumptions!$C$61^2)+Assumptions!$C$61*((RAND()+RAND()+RAND()+RAND()+RAND()+RAND()+RAND()+RAND()+RAND()+RAND()+RAND()+RAND())-6))-1)+PT_Y5_MC!V67)</x:f>
        <x:v>2325228.355959747</x:v>
      </x:c>
      <x:c r="V326" s="16" t="n">
        <x:f>MAX(0,U326*(1+EXP((LN(1+Assumptions!$C$60)-0.5*Assumptions!$C$61^2)+Assumptions!$C$61*((RAND()+RAND()+RAND()+RAND()+RAND()+RAND()+RAND()+RAND()+RAND()+RAND()+RAND()+RAND())-6))-1)+PT_Y5_MC!W67)</x:f>
        <x:v>2230434.4675212256</x:v>
      </x:c>
      <x:c r="W326" s="16" t="n">
        <x:f>MAX(0,V326*(1+EXP((LN(1+Assumptions!$C$60)-0.5*Assumptions!$C$61^2)+Assumptions!$C$61*((RAND()+RAND()+RAND()+RAND()+RAND()+RAND()+RAND()+RAND()+RAND()+RAND()+RAND()+RAND())-6))-1)+PT_Y5_MC!X67)</x:f>
        <x:v>2981946.492576439</x:v>
      </x:c>
      <x:c r="X326" s="16" t="n">
        <x:f>MAX(0,W326*(1+EXP((LN(1+Assumptions!$C$60)-0.5*Assumptions!$C$61^2)+Assumptions!$C$61*((RAND()+RAND()+RAND()+RAND()+RAND()+RAND()+RAND()+RAND()+RAND()+RAND()+RAND()+RAND())-6))-1)+PT_Y5_MC!Y67)</x:f>
        <x:v>3357051.8887616433</x:v>
      </x:c>
      <x:c r="Y326" s="16" t="n">
        <x:f>MAX(0,X326*(1+EXP((LN(1+Assumptions!$C$60)-0.5*Assumptions!$C$61^2)+Assumptions!$C$61*((RAND()+RAND()+RAND()+RAND()+RAND()+RAND()+RAND()+RAND()+RAND()+RAND()+RAND()+RAND())-6))-1)+PT_Y5_MC!Z67)</x:f>
        <x:v>3619732.5840331884</x:v>
      </x:c>
      <x:c r="Z326" s="16" t="n">
        <x:f>MAX(0,Y326*(1+EXP((LN(1+Assumptions!$C$60)-0.5*Assumptions!$C$61^2)+Assumptions!$C$61*((RAND()+RAND()+RAND()+RAND()+RAND()+RAND()+RAND()+RAND()+RAND()+RAND()+RAND()+RAND())-6))-1)+PT_Y5_MC!AA67)</x:f>
        <x:v>3614572.7484409995</x:v>
      </x:c>
      <x:c r="AA326" s="16" t="n">
        <x:f>MAX(0,Z326*(1+EXP((LN(1+Assumptions!$C$60)-0.5*Assumptions!$C$61^2)+Assumptions!$C$61*((RAND()+RAND()+RAND()+RAND()+RAND()+RAND()+RAND()+RAND()+RAND()+RAND()+RAND()+RAND())-6))-1)+PT_Y5_MC!AB67)</x:f>
        <x:v>4951561.58361361</x:v>
      </x:c>
      <x:c r="AB326" s="16" t="n">
        <x:f>MAX(0,AA326*(1+EXP((LN(1+Assumptions!$C$60)-0.5*Assumptions!$C$61^2)+Assumptions!$C$61*((RAND()+RAND()+RAND()+RAND()+RAND()+RAND()+RAND()+RAND()+RAND()+RAND()+RAND()+RAND())-6))-1)+PT_Y5_MC!AC67)</x:f>
        <x:v>6299156.0981454775</x:v>
      </x:c>
      <x:c r="AC326" s="16" t="n">
        <x:f>MAX(0,AB326*(1+EXP((LN(1+Assumptions!$C$60)-0.5*Assumptions!$C$61^2)+Assumptions!$C$61*((RAND()+RAND()+RAND()+RAND()+RAND()+RAND()+RAND()+RAND()+RAND()+RAND()+RAND()+RAND())-6))-1)+PT_Y5_MC!AD67)</x:f>
        <x:v>8117855.115117095</x:v>
      </x:c>
      <x:c r="AD326" s="16" t="n">
        <x:f>MAX(0,AC326*(1+EXP((LN(1+Assumptions!$C$60)-0.5*Assumptions!$C$61^2)+Assumptions!$C$61*((RAND()+RAND()+RAND()+RAND()+RAND()+RAND()+RAND()+RAND()+RAND()+RAND()+RAND()+RAND())-6))-1)+PT_Y5_MC!AE67)</x:f>
        <x:v>7758179.624438639</x:v>
      </x:c>
      <x:c r="AE326" s="16" t="n">
        <x:f>MAX(0,AD326*(1+EXP((LN(1+Assumptions!$C$60)-0.5*Assumptions!$C$61^2)+Assumptions!$C$61*((RAND()+RAND()+RAND()+RAND()+RAND()+RAND()+RAND()+RAND()+RAND()+RAND()+RAND()+RAND())-6))-1)+PT_Y5_MC!AF67)</x:f>
        <x:v>9803076.733626442</x:v>
      </x:c>
      <x:c r="AF326" s="16" t="n">
        <x:f>MAX(0,AE326*(1+EXP((LN(1+Assumptions!$C$60)-0.5*Assumptions!$C$61^2)+Assumptions!$C$61*((RAND()+RAND()+RAND()+RAND()+RAND()+RAND()+RAND()+RAND()+RAND()+RAND()+RAND()+RAND())-6))-1)+PT_Y5_MC!AG67)</x:f>
        <x:v>13450668.966136694</x:v>
      </x:c>
    </x:row>
    <x:row r="327">
      <x:c r="A327" s="39">
        <x:v>323</x:v>
      </x:c>
      <x:c r="B327" s="16" t="n">
        <x:f>PT_Y5_MC!C68</x:f>
        <x:v>1029031.25</x:v>
      </x:c>
      <x:c r="C327" s="16" t="n">
        <x:f>MAX(0,B327*(1+EXP((LN(1+Assumptions!$C$60)-0.5*Assumptions!$C$61^2)+Assumptions!$C$61*((RAND()+RAND()+RAND()+RAND()+RAND()+RAND()+RAND()+RAND()+RAND()+RAND()+RAND()+RAND())-6))-1)+PT_Y5_MC!D67)</x:f>
        <x:v>1087059.7734529148</x:v>
      </x:c>
      <x:c r="D327" s="16" t="n">
        <x:f>MAX(0,C327*(1+EXP((LN(1+Assumptions!$C$60)-0.5*Assumptions!$C$61^2)+Assumptions!$C$61*((RAND()+RAND()+RAND()+RAND()+RAND()+RAND()+RAND()+RAND()+RAND()+RAND()+RAND()+RAND())-6))-1)+PT_Y5_MC!E67)</x:f>
        <x:v>846689.1979937737</x:v>
      </x:c>
      <x:c r="E327" s="16" t="n">
        <x:f>MAX(0,D327*(1+EXP((LN(1+Assumptions!$C$60)-0.5*Assumptions!$C$61^2)+Assumptions!$C$61*((RAND()+RAND()+RAND()+RAND()+RAND()+RAND()+RAND()+RAND()+RAND()+RAND()+RAND()+RAND())-6))-1)+PT_Y5_MC!F67)</x:f>
        <x:v>1061947.6977797023</x:v>
      </x:c>
      <x:c r="F327" s="16" t="n">
        <x:f>MAX(0,E327*(1+EXP((LN(1+Assumptions!$C$60)-0.5*Assumptions!$C$61^2)+Assumptions!$C$61*((RAND()+RAND()+RAND()+RAND()+RAND()+RAND()+RAND()+RAND()+RAND()+RAND()+RAND()+RAND())-6))-1)+PT_Y5_MC!G67)</x:f>
        <x:v>1095699.3286599985</x:v>
      </x:c>
      <x:c r="G327" s="16" t="n">
        <x:f>MAX(0,F327*(1+EXP((LN(1+Assumptions!$C$60)-0.5*Assumptions!$C$61^2)+Assumptions!$C$61*((RAND()+RAND()+RAND()+RAND()+RAND()+RAND()+RAND()+RAND()+RAND()+RAND()+RAND()+RAND())-6))-1)+PT_Y5_MC!H67)</x:f>
        <x:v>1096010.931109489</x:v>
      </x:c>
      <x:c r="H327" s="16" t="n">
        <x:f>MAX(0,G327*(1+EXP((LN(1+Assumptions!$C$60)-0.5*Assumptions!$C$61^2)+Assumptions!$C$61*((RAND()+RAND()+RAND()+RAND()+RAND()+RAND()+RAND()+RAND()+RAND()+RAND()+RAND()+RAND())-6))-1)+PT_Y5_MC!I67)</x:f>
        <x:v>1148127.9827123105</x:v>
      </x:c>
      <x:c r="I327" s="16" t="n">
        <x:f>MAX(0,H327*(1+EXP((LN(1+Assumptions!$C$60)-0.5*Assumptions!$C$61^2)+Assumptions!$C$61*((RAND()+RAND()+RAND()+RAND()+RAND()+RAND()+RAND()+RAND()+RAND()+RAND()+RAND()+RAND())-6))-1)+PT_Y5_MC!J67)</x:f>
        <x:v>1159102.8865598254</x:v>
      </x:c>
      <x:c r="J327" s="16" t="n">
        <x:f>MAX(0,I327*(1+EXP((LN(1+Assumptions!$C$60)-0.5*Assumptions!$C$61^2)+Assumptions!$C$61*((RAND()+RAND()+RAND()+RAND()+RAND()+RAND()+RAND()+RAND()+RAND()+RAND()+RAND()+RAND())-6))-1)+PT_Y5_MC!K67)</x:f>
        <x:v>1189143.5780975749</x:v>
      </x:c>
      <x:c r="K327" s="16" t="n">
        <x:f>MAX(0,J327*(1+EXP((LN(1+Assumptions!$C$60)-0.5*Assumptions!$C$61^2)+Assumptions!$C$61*((RAND()+RAND()+RAND()+RAND()+RAND()+RAND()+RAND()+RAND()+RAND()+RAND()+RAND()+RAND())-6))-1)+PT_Y5_MC!L67)</x:f>
        <x:v>1197322.7553468428</x:v>
      </x:c>
      <x:c r="L327" s="16" t="n">
        <x:f>MAX(0,K327*(1+EXP((LN(1+Assumptions!$C$60)-0.5*Assumptions!$C$61^2)+Assumptions!$C$61*((RAND()+RAND()+RAND()+RAND()+RAND()+RAND()+RAND()+RAND()+RAND()+RAND()+RAND()+RAND())-6))-1)+PT_Y5_MC!M67)</x:f>
        <x:v>1051831.0827165772</x:v>
      </x:c>
      <x:c r="M327" s="16" t="n">
        <x:f>MAX(0,L327*(1+EXP((LN(1+Assumptions!$C$60)-0.5*Assumptions!$C$61^2)+Assumptions!$C$61*((RAND()+RAND()+RAND()+RAND()+RAND()+RAND()+RAND()+RAND()+RAND()+RAND()+RAND()+RAND())-6))-1)+PT_Y5_MC!N67)</x:f>
        <x:v>1205108.2059522783</x:v>
      </x:c>
      <x:c r="N327" s="16" t="n">
        <x:f>MAX(0,M327*(1+EXP((LN(1+Assumptions!$C$60)-0.5*Assumptions!$C$61^2)+Assumptions!$C$61*((RAND()+RAND()+RAND()+RAND()+RAND()+RAND()+RAND()+RAND()+RAND()+RAND()+RAND()+RAND())-6))-1)+PT_Y5_MC!O67)</x:f>
        <x:v>1407401.6245824194</x:v>
      </x:c>
      <x:c r="O327" s="16" t="n">
        <x:f>MAX(0,N327*(1+EXP((LN(1+Assumptions!$C$60)-0.5*Assumptions!$C$61^2)+Assumptions!$C$61*((RAND()+RAND()+RAND()+RAND()+RAND()+RAND()+RAND()+RAND()+RAND()+RAND()+RAND()+RAND())-6))-1)+PT_Y5_MC!P67)</x:f>
        <x:v>1818806.3795140279</x:v>
      </x:c>
      <x:c r="P327" s="16" t="n">
        <x:f>MAX(0,O327*(1+EXP((LN(1+Assumptions!$C$60)-0.5*Assumptions!$C$61^2)+Assumptions!$C$61*((RAND()+RAND()+RAND()+RAND()+RAND()+RAND()+RAND()+RAND()+RAND()+RAND()+RAND()+RAND())-6))-1)+PT_Y5_MC!Q67)</x:f>
        <x:v>1560764.790265724</x:v>
      </x:c>
      <x:c r="Q327" s="16" t="n">
        <x:f>MAX(0,P327*(1+EXP((LN(1+Assumptions!$C$60)-0.5*Assumptions!$C$61^2)+Assumptions!$C$61*((RAND()+RAND()+RAND()+RAND()+RAND()+RAND()+RAND()+RAND()+RAND()+RAND()+RAND()+RAND())-6))-1)+PT_Y5_MC!R67)</x:f>
        <x:v>1428986.6022799173</x:v>
      </x:c>
      <x:c r="R327" s="16" t="n">
        <x:f>MAX(0,Q327*(1+EXP((LN(1+Assumptions!$C$60)-0.5*Assumptions!$C$61^2)+Assumptions!$C$61*((RAND()+RAND()+RAND()+RAND()+RAND()+RAND()+RAND()+RAND()+RAND()+RAND()+RAND()+RAND())-6))-1)+PT_Y5_MC!S67)</x:f>
        <x:v>1379714.0303241154</x:v>
      </x:c>
      <x:c r="S327" s="16" t="n">
        <x:f>MAX(0,R327*(1+EXP((LN(1+Assumptions!$C$60)-0.5*Assumptions!$C$61^2)+Assumptions!$C$61*((RAND()+RAND()+RAND()+RAND()+RAND()+RAND()+RAND()+RAND()+RAND()+RAND()+RAND()+RAND())-6))-1)+PT_Y5_MC!T67)</x:f>
        <x:v>1448416.798842622</x:v>
      </x:c>
      <x:c r="T327" s="16" t="n">
        <x:f>MAX(0,S327*(1+EXP((LN(1+Assumptions!$C$60)-0.5*Assumptions!$C$61^2)+Assumptions!$C$61*((RAND()+RAND()+RAND()+RAND()+RAND()+RAND()+RAND()+RAND()+RAND()+RAND()+RAND()+RAND())-6))-1)+PT_Y5_MC!U67)</x:f>
        <x:v>2002154.650377493</x:v>
      </x:c>
      <x:c r="U327" s="16" t="n">
        <x:f>MAX(0,T327*(1+EXP((LN(1+Assumptions!$C$60)-0.5*Assumptions!$C$61^2)+Assumptions!$C$61*((RAND()+RAND()+RAND()+RAND()+RAND()+RAND()+RAND()+RAND()+RAND()+RAND()+RAND()+RAND())-6))-1)+PT_Y5_MC!V67)</x:f>
        <x:v>2663607.6375288046</x:v>
      </x:c>
      <x:c r="V327" s="16" t="n">
        <x:f>MAX(0,U327*(1+EXP((LN(1+Assumptions!$C$60)-0.5*Assumptions!$C$61^2)+Assumptions!$C$61*((RAND()+RAND()+RAND()+RAND()+RAND()+RAND()+RAND()+RAND()+RAND()+RAND()+RAND()+RAND())-6))-1)+PT_Y5_MC!W67)</x:f>
        <x:v>2356356.995781986</x:v>
      </x:c>
      <x:c r="W327" s="16" t="n">
        <x:f>MAX(0,V327*(1+EXP((LN(1+Assumptions!$C$60)-0.5*Assumptions!$C$61^2)+Assumptions!$C$61*((RAND()+RAND()+RAND()+RAND()+RAND()+RAND()+RAND()+RAND()+RAND()+RAND()+RAND()+RAND())-6))-1)+PT_Y5_MC!X67)</x:f>
        <x:v>2762739.55615783</x:v>
      </x:c>
      <x:c r="X327" s="16" t="n">
        <x:f>MAX(0,W327*(1+EXP((LN(1+Assumptions!$C$60)-0.5*Assumptions!$C$61^2)+Assumptions!$C$61*((RAND()+RAND()+RAND()+RAND()+RAND()+RAND()+RAND()+RAND()+RAND()+RAND()+RAND()+RAND())-6))-1)+PT_Y5_MC!Y67)</x:f>
        <x:v>2710981.179544532</x:v>
      </x:c>
      <x:c r="Y327" s="16" t="n">
        <x:f>MAX(0,X327*(1+EXP((LN(1+Assumptions!$C$60)-0.5*Assumptions!$C$61^2)+Assumptions!$C$61*((RAND()+RAND()+RAND()+RAND()+RAND()+RAND()+RAND()+RAND()+RAND()+RAND()+RAND()+RAND())-6))-1)+PT_Y5_MC!Z67)</x:f>
        <x:v>3200071.117321481</x:v>
      </x:c>
      <x:c r="Z327" s="16" t="n">
        <x:f>MAX(0,Y327*(1+EXP((LN(1+Assumptions!$C$60)-0.5*Assumptions!$C$61^2)+Assumptions!$C$61*((RAND()+RAND()+RAND()+RAND()+RAND()+RAND()+RAND()+RAND()+RAND()+RAND()+RAND()+RAND())-6))-1)+PT_Y5_MC!AA67)</x:f>
        <x:v>3324009.3941374887</x:v>
      </x:c>
      <x:c r="AA327" s="16" t="n">
        <x:f>MAX(0,Z327*(1+EXP((LN(1+Assumptions!$C$60)-0.5*Assumptions!$C$61^2)+Assumptions!$C$61*((RAND()+RAND()+RAND()+RAND()+RAND()+RAND()+RAND()+RAND()+RAND()+RAND()+RAND()+RAND())-6))-1)+PT_Y5_MC!AB67)</x:f>
        <x:v>3114739.864062282</x:v>
      </x:c>
      <x:c r="AB327" s="16" t="n">
        <x:f>MAX(0,AA327*(1+EXP((LN(1+Assumptions!$C$60)-0.5*Assumptions!$C$61^2)+Assumptions!$C$61*((RAND()+RAND()+RAND()+RAND()+RAND()+RAND()+RAND()+RAND()+RAND()+RAND()+RAND()+RAND())-6))-1)+PT_Y5_MC!AC67)</x:f>
        <x:v>3578157.7295193947</x:v>
      </x:c>
      <x:c r="AC327" s="16" t="n">
        <x:f>MAX(0,AB327*(1+EXP((LN(1+Assumptions!$C$60)-0.5*Assumptions!$C$61^2)+Assumptions!$C$61*((RAND()+RAND()+RAND()+RAND()+RAND()+RAND()+RAND()+RAND()+RAND()+RAND()+RAND()+RAND())-6))-1)+PT_Y5_MC!AD67)</x:f>
        <x:v>4756392.391046648</x:v>
      </x:c>
      <x:c r="AD327" s="16" t="n">
        <x:f>MAX(0,AC327*(1+EXP((LN(1+Assumptions!$C$60)-0.5*Assumptions!$C$61^2)+Assumptions!$C$61*((RAND()+RAND()+RAND()+RAND()+RAND()+RAND()+RAND()+RAND()+RAND()+RAND()+RAND()+RAND())-6))-1)+PT_Y5_MC!AE67)</x:f>
        <x:v>4196234.893158717</x:v>
      </x:c>
      <x:c r="AE327" s="16" t="n">
        <x:f>MAX(0,AD327*(1+EXP((LN(1+Assumptions!$C$60)-0.5*Assumptions!$C$61^2)+Assumptions!$C$61*((RAND()+RAND()+RAND()+RAND()+RAND()+RAND()+RAND()+RAND()+RAND()+RAND()+RAND()+RAND())-6))-1)+PT_Y5_MC!AF67)</x:f>
        <x:v>4245481.921563877</x:v>
      </x:c>
      <x:c r="AF327" s="16" t="n">
        <x:f>MAX(0,AE327*(1+EXP((LN(1+Assumptions!$C$60)-0.5*Assumptions!$C$61^2)+Assumptions!$C$61*((RAND()+RAND()+RAND()+RAND()+RAND()+RAND()+RAND()+RAND()+RAND()+RAND()+RAND()+RAND())-6))-1)+PT_Y5_MC!AG67)</x:f>
        <x:v>3651725.544665996</x:v>
      </x:c>
    </x:row>
    <x:row r="328">
      <x:c r="A328" s="39">
        <x:v>324</x:v>
      </x:c>
      <x:c r="B328" s="16" t="n">
        <x:f>PT_Y5_MC!C68</x:f>
        <x:v>1029031.25</x:v>
      </x:c>
      <x:c r="C328" s="16" t="n">
        <x:f>MAX(0,B328*(1+EXP((LN(1+Assumptions!$C$60)-0.5*Assumptions!$C$61^2)+Assumptions!$C$61*((RAND()+RAND()+RAND()+RAND()+RAND()+RAND()+RAND()+RAND()+RAND()+RAND()+RAND()+RAND())-6))-1)+PT_Y5_MC!D67)</x:f>
        <x:v>1138745.5270476574</x:v>
      </x:c>
      <x:c r="D328" s="16" t="n">
        <x:f>MAX(0,C328*(1+EXP((LN(1+Assumptions!$C$60)-0.5*Assumptions!$C$61^2)+Assumptions!$C$61*((RAND()+RAND()+RAND()+RAND()+RAND()+RAND()+RAND()+RAND()+RAND()+RAND()+RAND()+RAND())-6))-1)+PT_Y5_MC!E67)</x:f>
        <x:v>1097929.3118850281</x:v>
      </x:c>
      <x:c r="E328" s="16" t="n">
        <x:f>MAX(0,D328*(1+EXP((LN(1+Assumptions!$C$60)-0.5*Assumptions!$C$61^2)+Assumptions!$C$61*((RAND()+RAND()+RAND()+RAND()+RAND()+RAND()+RAND()+RAND()+RAND()+RAND()+RAND()+RAND())-6))-1)+PT_Y5_MC!F67)</x:f>
        <x:v>1150815.7180477038</x:v>
      </x:c>
      <x:c r="F328" s="16" t="n">
        <x:f>MAX(0,E328*(1+EXP((LN(1+Assumptions!$C$60)-0.5*Assumptions!$C$61^2)+Assumptions!$C$61*((RAND()+RAND()+RAND()+RAND()+RAND()+RAND()+RAND()+RAND()+RAND()+RAND()+RAND()+RAND())-6))-1)+PT_Y5_MC!G67)</x:f>
        <x:v>1298046.8621552037</x:v>
      </x:c>
      <x:c r="G328" s="16" t="n">
        <x:f>MAX(0,F328*(1+EXP((LN(1+Assumptions!$C$60)-0.5*Assumptions!$C$61^2)+Assumptions!$C$61*((RAND()+RAND()+RAND()+RAND()+RAND()+RAND()+RAND()+RAND()+RAND()+RAND()+RAND()+RAND())-6))-1)+PT_Y5_MC!H67)</x:f>
        <x:v>1209884.2581292777</x:v>
      </x:c>
      <x:c r="H328" s="16" t="n">
        <x:f>MAX(0,G328*(1+EXP((LN(1+Assumptions!$C$60)-0.5*Assumptions!$C$61^2)+Assumptions!$C$61*((RAND()+RAND()+RAND()+RAND()+RAND()+RAND()+RAND()+RAND()+RAND()+RAND()+RAND()+RAND())-6))-1)+PT_Y5_MC!I67)</x:f>
        <x:v>1014493.0341397022</x:v>
      </x:c>
      <x:c r="I328" s="16" t="n">
        <x:f>MAX(0,H328*(1+EXP((LN(1+Assumptions!$C$60)-0.5*Assumptions!$C$61^2)+Assumptions!$C$61*((RAND()+RAND()+RAND()+RAND()+RAND()+RAND()+RAND()+RAND()+RAND()+RAND()+RAND()+RAND())-6))-1)+PT_Y5_MC!J67)</x:f>
        <x:v>977083.9584140064</x:v>
      </x:c>
      <x:c r="J328" s="16" t="n">
        <x:f>MAX(0,I328*(1+EXP((LN(1+Assumptions!$C$60)-0.5*Assumptions!$C$61^2)+Assumptions!$C$61*((RAND()+RAND()+RAND()+RAND()+RAND()+RAND()+RAND()+RAND()+RAND()+RAND()+RAND()+RAND())-6))-1)+PT_Y5_MC!K67)</x:f>
        <x:v>1041806.8039208701</x:v>
      </x:c>
      <x:c r="K328" s="16" t="n">
        <x:f>MAX(0,J328*(1+EXP((LN(1+Assumptions!$C$60)-0.5*Assumptions!$C$61^2)+Assumptions!$C$61*((RAND()+RAND()+RAND()+RAND()+RAND()+RAND()+RAND()+RAND()+RAND()+RAND()+RAND()+RAND())-6))-1)+PT_Y5_MC!L67)</x:f>
        <x:v>1277881.2492667055</x:v>
      </x:c>
      <x:c r="L328" s="16" t="n">
        <x:f>MAX(0,K328*(1+EXP((LN(1+Assumptions!$C$60)-0.5*Assumptions!$C$61^2)+Assumptions!$C$61*((RAND()+RAND()+RAND()+RAND()+RAND()+RAND()+RAND()+RAND()+RAND()+RAND()+RAND()+RAND())-6))-1)+PT_Y5_MC!M67)</x:f>
        <x:v>1532404.84655648</x:v>
      </x:c>
      <x:c r="M328" s="16" t="n">
        <x:f>MAX(0,L328*(1+EXP((LN(1+Assumptions!$C$60)-0.5*Assumptions!$C$61^2)+Assumptions!$C$61*((RAND()+RAND()+RAND()+RAND()+RAND()+RAND()+RAND()+RAND()+RAND()+RAND()+RAND()+RAND())-6))-1)+PT_Y5_MC!N67)</x:f>
        <x:v>1296673.6569769625</x:v>
      </x:c>
      <x:c r="N328" s="16" t="n">
        <x:f>MAX(0,M328*(1+EXP((LN(1+Assumptions!$C$60)-0.5*Assumptions!$C$61^2)+Assumptions!$C$61*((RAND()+RAND()+RAND()+RAND()+RAND()+RAND()+RAND()+RAND()+RAND()+RAND()+RAND()+RAND())-6))-1)+PT_Y5_MC!O67)</x:f>
        <x:v>1314352.3120542492</x:v>
      </x:c>
      <x:c r="O328" s="16" t="n">
        <x:f>MAX(0,N328*(1+EXP((LN(1+Assumptions!$C$60)-0.5*Assumptions!$C$61^2)+Assumptions!$C$61*((RAND()+RAND()+RAND()+RAND()+RAND()+RAND()+RAND()+RAND()+RAND()+RAND()+RAND()+RAND())-6))-1)+PT_Y5_MC!P67)</x:f>
        <x:v>1552182.414221753</x:v>
      </x:c>
      <x:c r="P328" s="16" t="n">
        <x:f>MAX(0,O328*(1+EXP((LN(1+Assumptions!$C$60)-0.5*Assumptions!$C$61^2)+Assumptions!$C$61*((RAND()+RAND()+RAND()+RAND()+RAND()+RAND()+RAND()+RAND()+RAND()+RAND()+RAND()+RAND())-6))-1)+PT_Y5_MC!Q67)</x:f>
        <x:v>1327764.9547385725</x:v>
      </x:c>
      <x:c r="Q328" s="16" t="n">
        <x:f>MAX(0,P328*(1+EXP((LN(1+Assumptions!$C$60)-0.5*Assumptions!$C$61^2)+Assumptions!$C$61*((RAND()+RAND()+RAND()+RAND()+RAND()+RAND()+RAND()+RAND()+RAND()+RAND()+RAND()+RAND())-6))-1)+PT_Y5_MC!R67)</x:f>
        <x:v>1517755.855192257</x:v>
      </x:c>
      <x:c r="R328" s="16" t="n">
        <x:f>MAX(0,Q328*(1+EXP((LN(1+Assumptions!$C$60)-0.5*Assumptions!$C$61^2)+Assumptions!$C$61*((RAND()+RAND()+RAND()+RAND()+RAND()+RAND()+RAND()+RAND()+RAND()+RAND()+RAND()+RAND())-6))-1)+PT_Y5_MC!S67)</x:f>
        <x:v>1894114.5988837383</x:v>
      </x:c>
      <x:c r="S328" s="16" t="n">
        <x:f>MAX(0,R328*(1+EXP((LN(1+Assumptions!$C$60)-0.5*Assumptions!$C$61^2)+Assumptions!$C$61*((RAND()+RAND()+RAND()+RAND()+RAND()+RAND()+RAND()+RAND()+RAND()+RAND()+RAND()+RAND())-6))-1)+PT_Y5_MC!T67)</x:f>
        <x:v>2587526.8277700497</x:v>
      </x:c>
      <x:c r="T328" s="16" t="n">
        <x:f>MAX(0,S328*(1+EXP((LN(1+Assumptions!$C$60)-0.5*Assumptions!$C$61^2)+Assumptions!$C$61*((RAND()+RAND()+RAND()+RAND()+RAND()+RAND()+RAND()+RAND()+RAND()+RAND()+RAND()+RAND())-6))-1)+PT_Y5_MC!U67)</x:f>
        <x:v>4231007.709422308</x:v>
      </x:c>
      <x:c r="U328" s="16" t="n">
        <x:f>MAX(0,T328*(1+EXP((LN(1+Assumptions!$C$60)-0.5*Assumptions!$C$61^2)+Assumptions!$C$61*((RAND()+RAND()+RAND()+RAND()+RAND()+RAND()+RAND()+RAND()+RAND()+RAND()+RAND()+RAND())-6))-1)+PT_Y5_MC!V67)</x:f>
        <x:v>4324113.795629782</x:v>
      </x:c>
      <x:c r="V328" s="16" t="n">
        <x:f>MAX(0,U328*(1+EXP((LN(1+Assumptions!$C$60)-0.5*Assumptions!$C$61^2)+Assumptions!$C$61*((RAND()+RAND()+RAND()+RAND()+RAND()+RAND()+RAND()+RAND()+RAND()+RAND()+RAND()+RAND())-6))-1)+PT_Y5_MC!W67)</x:f>
        <x:v>4105630.921943787</x:v>
      </x:c>
      <x:c r="W328" s="16" t="n">
        <x:f>MAX(0,V328*(1+EXP((LN(1+Assumptions!$C$60)-0.5*Assumptions!$C$61^2)+Assumptions!$C$61*((RAND()+RAND()+RAND()+RAND()+RAND()+RAND()+RAND()+RAND()+RAND()+RAND()+RAND()+RAND())-6))-1)+PT_Y5_MC!X67)</x:f>
        <x:v>5330203.602802763</x:v>
      </x:c>
      <x:c r="X328" s="16" t="n">
        <x:f>MAX(0,W328*(1+EXP((LN(1+Assumptions!$C$60)-0.5*Assumptions!$C$61^2)+Assumptions!$C$61*((RAND()+RAND()+RAND()+RAND()+RAND()+RAND()+RAND()+RAND()+RAND()+RAND()+RAND()+RAND())-6))-1)+PT_Y5_MC!Y67)</x:f>
        <x:v>5895866.572729565</x:v>
      </x:c>
      <x:c r="Y328" s="16" t="n">
        <x:f>MAX(0,X328*(1+EXP((LN(1+Assumptions!$C$60)-0.5*Assumptions!$C$61^2)+Assumptions!$C$61*((RAND()+RAND()+RAND()+RAND()+RAND()+RAND()+RAND()+RAND()+RAND()+RAND()+RAND()+RAND())-6))-1)+PT_Y5_MC!Z67)</x:f>
        <x:v>5989550.234071772</x:v>
      </x:c>
      <x:c r="Z328" s="16" t="n">
        <x:f>MAX(0,Y328*(1+EXP((LN(1+Assumptions!$C$60)-0.5*Assumptions!$C$61^2)+Assumptions!$C$61*((RAND()+RAND()+RAND()+RAND()+RAND()+RAND()+RAND()+RAND()+RAND()+RAND()+RAND()+RAND())-6))-1)+PT_Y5_MC!AA67)</x:f>
        <x:v>7711366.374846426</x:v>
      </x:c>
      <x:c r="AA328" s="16" t="n">
        <x:f>MAX(0,Z328*(1+EXP((LN(1+Assumptions!$C$60)-0.5*Assumptions!$C$61^2)+Assumptions!$C$61*((RAND()+RAND()+RAND()+RAND()+RAND()+RAND()+RAND()+RAND()+RAND()+RAND()+RAND()+RAND())-6))-1)+PT_Y5_MC!AB67)</x:f>
        <x:v>8745143.463422006</x:v>
      </x:c>
      <x:c r="AB328" s="16" t="n">
        <x:f>MAX(0,AA328*(1+EXP((LN(1+Assumptions!$C$60)-0.5*Assumptions!$C$61^2)+Assumptions!$C$61*((RAND()+RAND()+RAND()+RAND()+RAND()+RAND()+RAND()+RAND()+RAND()+RAND()+RAND()+RAND())-6))-1)+PT_Y5_MC!AC67)</x:f>
        <x:v>10191457.085563831</x:v>
      </x:c>
      <x:c r="AC328" s="16" t="n">
        <x:f>MAX(0,AB328*(1+EXP((LN(1+Assumptions!$C$60)-0.5*Assumptions!$C$61^2)+Assumptions!$C$61*((RAND()+RAND()+RAND()+RAND()+RAND()+RAND()+RAND()+RAND()+RAND()+RAND()+RAND()+RAND())-6))-1)+PT_Y5_MC!AD67)</x:f>
        <x:v>11399931.948311925</x:v>
      </x:c>
      <x:c r="AD328" s="16" t="n">
        <x:f>MAX(0,AC328*(1+EXP((LN(1+Assumptions!$C$60)-0.5*Assumptions!$C$61^2)+Assumptions!$C$61*((RAND()+RAND()+RAND()+RAND()+RAND()+RAND()+RAND()+RAND()+RAND()+RAND()+RAND()+RAND())-6))-1)+PT_Y5_MC!AE67)</x:f>
        <x:v>15550497.21739739</x:v>
      </x:c>
      <x:c r="AE328" s="16" t="n">
        <x:f>MAX(0,AD328*(1+EXP((LN(1+Assumptions!$C$60)-0.5*Assumptions!$C$61^2)+Assumptions!$C$61*((RAND()+RAND()+RAND()+RAND()+RAND()+RAND()+RAND()+RAND()+RAND()+RAND()+RAND()+RAND())-6))-1)+PT_Y5_MC!AF67)</x:f>
        <x:v>19410339.358029645</x:v>
      </x:c>
      <x:c r="AF328" s="16" t="n">
        <x:f>MAX(0,AE328*(1+EXP((LN(1+Assumptions!$C$60)-0.5*Assumptions!$C$61^2)+Assumptions!$C$61*((RAND()+RAND()+RAND()+RAND()+RAND()+RAND()+RAND()+RAND()+RAND()+RAND()+RAND()+RAND())-6))-1)+PT_Y5_MC!AG67)</x:f>
        <x:v>22483487.8892614</x:v>
      </x:c>
    </x:row>
    <x:row r="329">
      <x:c r="A329" s="39">
        <x:v>325</x:v>
      </x:c>
      <x:c r="B329" s="16" t="n">
        <x:f>PT_Y5_MC!C68</x:f>
        <x:v>1029031.25</x:v>
      </x:c>
      <x:c r="C329" s="16" t="n">
        <x:f>MAX(0,B329*(1+EXP((LN(1+Assumptions!$C$60)-0.5*Assumptions!$C$61^2)+Assumptions!$C$61*((RAND()+RAND()+RAND()+RAND()+RAND()+RAND()+RAND()+RAND()+RAND()+RAND()+RAND()+RAND())-6))-1)+PT_Y5_MC!D67)</x:f>
        <x:v>1190070.0341885197</x:v>
      </x:c>
      <x:c r="D329" s="16" t="n">
        <x:f>MAX(0,C329*(1+EXP((LN(1+Assumptions!$C$60)-0.5*Assumptions!$C$61^2)+Assumptions!$C$61*((RAND()+RAND()+RAND()+RAND()+RAND()+RAND()+RAND()+RAND()+RAND()+RAND()+RAND()+RAND())-6))-1)+PT_Y5_MC!E67)</x:f>
        <x:v>1000842.1140705212</x:v>
      </x:c>
      <x:c r="E329" s="16" t="n">
        <x:f>MAX(0,D329*(1+EXP((LN(1+Assumptions!$C$60)-0.5*Assumptions!$C$61^2)+Assumptions!$C$61*((RAND()+RAND()+RAND()+RAND()+RAND()+RAND()+RAND()+RAND()+RAND()+RAND()+RAND()+RAND())-6))-1)+PT_Y5_MC!F67)</x:f>
        <x:v>1053805.871660202</x:v>
      </x:c>
      <x:c r="F329" s="16" t="n">
        <x:f>MAX(0,E329*(1+EXP((LN(1+Assumptions!$C$60)-0.5*Assumptions!$C$61^2)+Assumptions!$C$61*((RAND()+RAND()+RAND()+RAND()+RAND()+RAND()+RAND()+RAND()+RAND()+RAND()+RAND()+RAND())-6))-1)+PT_Y5_MC!G67)</x:f>
        <x:v>921554.4803533048</x:v>
      </x:c>
      <x:c r="G329" s="16" t="n">
        <x:f>MAX(0,F329*(1+EXP((LN(1+Assumptions!$C$60)-0.5*Assumptions!$C$61^2)+Assumptions!$C$61*((RAND()+RAND()+RAND()+RAND()+RAND()+RAND()+RAND()+RAND()+RAND()+RAND()+RAND()+RAND())-6))-1)+PT_Y5_MC!H67)</x:f>
        <x:v>750244.1835891664</x:v>
      </x:c>
      <x:c r="H329" s="16" t="n">
        <x:f>MAX(0,G329*(1+EXP((LN(1+Assumptions!$C$60)-0.5*Assumptions!$C$61^2)+Assumptions!$C$61*((RAND()+RAND()+RAND()+RAND()+RAND()+RAND()+RAND()+RAND()+RAND()+RAND()+RAND()+RAND())-6))-1)+PT_Y5_MC!I67)</x:f>
        <x:v>747798.682777854</x:v>
      </x:c>
      <x:c r="I329" s="16" t="n">
        <x:f>MAX(0,H329*(1+EXP((LN(1+Assumptions!$C$60)-0.5*Assumptions!$C$61^2)+Assumptions!$C$61*((RAND()+RAND()+RAND()+RAND()+RAND()+RAND()+RAND()+RAND()+RAND()+RAND()+RAND()+RAND())-6))-1)+PT_Y5_MC!J67)</x:f>
        <x:v>789876.7725617774</x:v>
      </x:c>
      <x:c r="J329" s="16" t="n">
        <x:f>MAX(0,I329*(1+EXP((LN(1+Assumptions!$C$60)-0.5*Assumptions!$C$61^2)+Assumptions!$C$61*((RAND()+RAND()+RAND()+RAND()+RAND()+RAND()+RAND()+RAND()+RAND()+RAND()+RAND()+RAND())-6))-1)+PT_Y5_MC!K67)</x:f>
        <x:v>687982.7494228752</x:v>
      </x:c>
      <x:c r="K329" s="16" t="n">
        <x:f>MAX(0,J329*(1+EXP((LN(1+Assumptions!$C$60)-0.5*Assumptions!$C$61^2)+Assumptions!$C$61*((RAND()+RAND()+RAND()+RAND()+RAND()+RAND()+RAND()+RAND()+RAND()+RAND()+RAND()+RAND())-6))-1)+PT_Y5_MC!L67)</x:f>
        <x:v>661020.5158404881</x:v>
      </x:c>
      <x:c r="L329" s="16" t="n">
        <x:f>MAX(0,K329*(1+EXP((LN(1+Assumptions!$C$60)-0.5*Assumptions!$C$61^2)+Assumptions!$C$61*((RAND()+RAND()+RAND()+RAND()+RAND()+RAND()+RAND()+RAND()+RAND()+RAND()+RAND()+RAND())-6))-1)+PT_Y5_MC!M67)</x:f>
        <x:v>691393.6150114216</x:v>
      </x:c>
      <x:c r="M329" s="16" t="n">
        <x:f>MAX(0,L329*(1+EXP((LN(1+Assumptions!$C$60)-0.5*Assumptions!$C$61^2)+Assumptions!$C$61*((RAND()+RAND()+RAND()+RAND()+RAND()+RAND()+RAND()+RAND()+RAND()+RAND()+RAND()+RAND())-6))-1)+PT_Y5_MC!N67)</x:f>
        <x:v>595366.3114316014</x:v>
      </x:c>
      <x:c r="N329" s="16" t="n">
        <x:f>MAX(0,M329*(1+EXP((LN(1+Assumptions!$C$60)-0.5*Assumptions!$C$61^2)+Assumptions!$C$61*((RAND()+RAND()+RAND()+RAND()+RAND()+RAND()+RAND()+RAND()+RAND()+RAND()+RAND()+RAND())-6))-1)+PT_Y5_MC!O67)</x:f>
        <x:v>590415.8124868335</x:v>
      </x:c>
      <x:c r="O329" s="16" t="n">
        <x:f>MAX(0,N329*(1+EXP((LN(1+Assumptions!$C$60)-0.5*Assumptions!$C$61^2)+Assumptions!$C$61*((RAND()+RAND()+RAND()+RAND()+RAND()+RAND()+RAND()+RAND()+RAND()+RAND()+RAND()+RAND())-6))-1)+PT_Y5_MC!P67)</x:f>
        <x:v>514099.1773135944</x:v>
      </x:c>
      <x:c r="P329" s="16" t="n">
        <x:f>MAX(0,O329*(1+EXP((LN(1+Assumptions!$C$60)-0.5*Assumptions!$C$61^2)+Assumptions!$C$61*((RAND()+RAND()+RAND()+RAND()+RAND()+RAND()+RAND()+RAND()+RAND()+RAND()+RAND()+RAND())-6))-1)+PT_Y5_MC!Q67)</x:f>
        <x:v>697104.6773374227</x:v>
      </x:c>
      <x:c r="Q329" s="16" t="n">
        <x:f>MAX(0,P329*(1+EXP((LN(1+Assumptions!$C$60)-0.5*Assumptions!$C$61^2)+Assumptions!$C$61*((RAND()+RAND()+RAND()+RAND()+RAND()+RAND()+RAND()+RAND()+RAND()+RAND()+RAND()+RAND())-6))-1)+PT_Y5_MC!R67)</x:f>
        <x:v>782083.4906771474</x:v>
      </x:c>
      <x:c r="R329" s="16" t="n">
        <x:f>MAX(0,Q329*(1+EXP((LN(1+Assumptions!$C$60)-0.5*Assumptions!$C$61^2)+Assumptions!$C$61*((RAND()+RAND()+RAND()+RAND()+RAND()+RAND()+RAND()+RAND()+RAND()+RAND()+RAND()+RAND())-6))-1)+PT_Y5_MC!S67)</x:f>
        <x:v>835344.7478568885</x:v>
      </x:c>
      <x:c r="S329" s="16" t="n">
        <x:f>MAX(0,R329*(1+EXP((LN(1+Assumptions!$C$60)-0.5*Assumptions!$C$61^2)+Assumptions!$C$61*((RAND()+RAND()+RAND()+RAND()+RAND()+RAND()+RAND()+RAND()+RAND()+RAND()+RAND()+RAND())-6))-1)+PT_Y5_MC!T67)</x:f>
        <x:v>845312.6531832609</x:v>
      </x:c>
      <x:c r="T329" s="16" t="n">
        <x:f>MAX(0,S329*(1+EXP((LN(1+Assumptions!$C$60)-0.5*Assumptions!$C$61^2)+Assumptions!$C$61*((RAND()+RAND()+RAND()+RAND()+RAND()+RAND()+RAND()+RAND()+RAND()+RAND()+RAND()+RAND())-6))-1)+PT_Y5_MC!U67)</x:f>
        <x:v>1188721.9955883964</x:v>
      </x:c>
      <x:c r="U329" s="16" t="n">
        <x:f>MAX(0,T329*(1+EXP((LN(1+Assumptions!$C$60)-0.5*Assumptions!$C$61^2)+Assumptions!$C$61*((RAND()+RAND()+RAND()+RAND()+RAND()+RAND()+RAND()+RAND()+RAND()+RAND()+RAND()+RAND())-6))-1)+PT_Y5_MC!V67)</x:f>
        <x:v>1255871.264469592</x:v>
      </x:c>
      <x:c r="V329" s="16" t="n">
        <x:f>MAX(0,U329*(1+EXP((LN(1+Assumptions!$C$60)-0.5*Assumptions!$C$61^2)+Assumptions!$C$61*((RAND()+RAND()+RAND()+RAND()+RAND()+RAND()+RAND()+RAND()+RAND()+RAND()+RAND()+RAND())-6))-1)+PT_Y5_MC!W67)</x:f>
        <x:v>1260007.9204127358</x:v>
      </x:c>
      <x:c r="W329" s="16" t="n">
        <x:f>MAX(0,V329*(1+EXP((LN(1+Assumptions!$C$60)-0.5*Assumptions!$C$61^2)+Assumptions!$C$61*((RAND()+RAND()+RAND()+RAND()+RAND()+RAND()+RAND()+RAND()+RAND()+RAND()+RAND()+RAND())-6))-1)+PT_Y5_MC!X67)</x:f>
        <x:v>1166379.403555188</x:v>
      </x:c>
      <x:c r="X329" s="16" t="n">
        <x:f>MAX(0,W329*(1+EXP((LN(1+Assumptions!$C$60)-0.5*Assumptions!$C$61^2)+Assumptions!$C$61*((RAND()+RAND()+RAND()+RAND()+RAND()+RAND()+RAND()+RAND()+RAND()+RAND()+RAND()+RAND())-6))-1)+PT_Y5_MC!Y67)</x:f>
        <x:v>1238826.0351585585</x:v>
      </x:c>
      <x:c r="Y329" s="16" t="n">
        <x:f>MAX(0,X329*(1+EXP((LN(1+Assumptions!$C$60)-0.5*Assumptions!$C$61^2)+Assumptions!$C$61*((RAND()+RAND()+RAND()+RAND()+RAND()+RAND()+RAND()+RAND()+RAND()+RAND()+RAND()+RAND())-6))-1)+PT_Y5_MC!Z67)</x:f>
        <x:v>933442.5325549648</x:v>
      </x:c>
      <x:c r="Z329" s="16" t="n">
        <x:f>MAX(0,Y329*(1+EXP((LN(1+Assumptions!$C$60)-0.5*Assumptions!$C$61^2)+Assumptions!$C$61*((RAND()+RAND()+RAND()+RAND()+RAND()+RAND()+RAND()+RAND()+RAND()+RAND()+RAND()+RAND())-6))-1)+PT_Y5_MC!AA67)</x:f>
        <x:v>1061114.1326085394</x:v>
      </x:c>
      <x:c r="AA329" s="16" t="n">
        <x:f>MAX(0,Z329*(1+EXP((LN(1+Assumptions!$C$60)-0.5*Assumptions!$C$61^2)+Assumptions!$C$61*((RAND()+RAND()+RAND()+RAND()+RAND()+RAND()+RAND()+RAND()+RAND()+RAND()+RAND()+RAND())-6))-1)+PT_Y5_MC!AB67)</x:f>
        <x:v>1443417.0836739417</x:v>
      </x:c>
      <x:c r="AB329" s="16" t="n">
        <x:f>MAX(0,AA329*(1+EXP((LN(1+Assumptions!$C$60)-0.5*Assumptions!$C$61^2)+Assumptions!$C$61*((RAND()+RAND()+RAND()+RAND()+RAND()+RAND()+RAND()+RAND()+RAND()+RAND()+RAND()+RAND())-6))-1)+PT_Y5_MC!AC67)</x:f>
        <x:v>1231340.1193675776</x:v>
      </x:c>
      <x:c r="AC329" s="16" t="n">
        <x:f>MAX(0,AB329*(1+EXP((LN(1+Assumptions!$C$60)-0.5*Assumptions!$C$61^2)+Assumptions!$C$61*((RAND()+RAND()+RAND()+RAND()+RAND()+RAND()+RAND()+RAND()+RAND()+RAND()+RAND()+RAND())-6))-1)+PT_Y5_MC!AD67)</x:f>
        <x:v>1263235.0936306696</x:v>
      </x:c>
      <x:c r="AD329" s="16" t="n">
        <x:f>MAX(0,AC329*(1+EXP((LN(1+Assumptions!$C$60)-0.5*Assumptions!$C$61^2)+Assumptions!$C$61*((RAND()+RAND()+RAND()+RAND()+RAND()+RAND()+RAND()+RAND()+RAND()+RAND()+RAND()+RAND())-6))-1)+PT_Y5_MC!AE67)</x:f>
        <x:v>1481507.2240572392</x:v>
      </x:c>
      <x:c r="AE329" s="16" t="n">
        <x:f>MAX(0,AD329*(1+EXP((LN(1+Assumptions!$C$60)-0.5*Assumptions!$C$61^2)+Assumptions!$C$61*((RAND()+RAND()+RAND()+RAND()+RAND()+RAND()+RAND()+RAND()+RAND()+RAND()+RAND()+RAND())-6))-1)+PT_Y5_MC!AF67)</x:f>
        <x:v>1939373.4517804133</x:v>
      </x:c>
      <x:c r="AF329" s="16" t="n">
        <x:f>MAX(0,AE329*(1+EXP((LN(1+Assumptions!$C$60)-0.5*Assumptions!$C$61^2)+Assumptions!$C$61*((RAND()+RAND()+RAND()+RAND()+RAND()+RAND()+RAND()+RAND()+RAND()+RAND()+RAND()+RAND())-6))-1)+PT_Y5_MC!AG67)</x:f>
        <x:v>1898670.4434755817</x:v>
      </x:c>
    </x:row>
    <x:row r="330">
      <x:c r="A330" s="39">
        <x:v>326</x:v>
      </x:c>
      <x:c r="B330" s="16" t="n">
        <x:f>PT_Y5_MC!C68</x:f>
        <x:v>1029031.25</x:v>
      </x:c>
      <x:c r="C330" s="16" t="n">
        <x:f>MAX(0,B330*(1+EXP((LN(1+Assumptions!$C$60)-0.5*Assumptions!$C$61^2)+Assumptions!$C$61*((RAND()+RAND()+RAND()+RAND()+RAND()+RAND()+RAND()+RAND()+RAND()+RAND()+RAND()+RAND())-6))-1)+PT_Y5_MC!D67)</x:f>
        <x:v>1005452.9338314846</x:v>
      </x:c>
      <x:c r="D330" s="16" t="n">
        <x:f>MAX(0,C330*(1+EXP((LN(1+Assumptions!$C$60)-0.5*Assumptions!$C$61^2)+Assumptions!$C$61*((RAND()+RAND()+RAND()+RAND()+RAND()+RAND()+RAND()+RAND()+RAND()+RAND()+RAND()+RAND())-6))-1)+PT_Y5_MC!E67)</x:f>
        <x:v>1263547.6230298919</x:v>
      </x:c>
      <x:c r="E330" s="16" t="n">
        <x:f>MAX(0,D330*(1+EXP((LN(1+Assumptions!$C$60)-0.5*Assumptions!$C$61^2)+Assumptions!$C$61*((RAND()+RAND()+RAND()+RAND()+RAND()+RAND()+RAND()+RAND()+RAND()+RAND()+RAND()+RAND())-6))-1)+PT_Y5_MC!F67)</x:f>
        <x:v>1390282.9169102253</x:v>
      </x:c>
      <x:c r="F330" s="16" t="n">
        <x:f>MAX(0,E330*(1+EXP((LN(1+Assumptions!$C$60)-0.5*Assumptions!$C$61^2)+Assumptions!$C$61*((RAND()+RAND()+RAND()+RAND()+RAND()+RAND()+RAND()+RAND()+RAND()+RAND()+RAND()+RAND())-6))-1)+PT_Y5_MC!G67)</x:f>
        <x:v>1997992.8186047717</x:v>
      </x:c>
      <x:c r="G330" s="16" t="n">
        <x:f>MAX(0,F330*(1+EXP((LN(1+Assumptions!$C$60)-0.5*Assumptions!$C$61^2)+Assumptions!$C$61*((RAND()+RAND()+RAND()+RAND()+RAND()+RAND()+RAND()+RAND()+RAND()+RAND()+RAND()+RAND())-6))-1)+PT_Y5_MC!H67)</x:f>
        <x:v>2834616.2867547036</x:v>
      </x:c>
      <x:c r="H330" s="16" t="n">
        <x:f>MAX(0,G330*(1+EXP((LN(1+Assumptions!$C$60)-0.5*Assumptions!$C$61^2)+Assumptions!$C$61*((RAND()+RAND()+RAND()+RAND()+RAND()+RAND()+RAND()+RAND()+RAND()+RAND()+RAND()+RAND())-6))-1)+PT_Y5_MC!I67)</x:f>
        <x:v>2964616.335492708</x:v>
      </x:c>
      <x:c r="I330" s="16" t="n">
        <x:f>MAX(0,H330*(1+EXP((LN(1+Assumptions!$C$60)-0.5*Assumptions!$C$61^2)+Assumptions!$C$61*((RAND()+RAND()+RAND()+RAND()+RAND()+RAND()+RAND()+RAND()+RAND()+RAND()+RAND()+RAND())-6))-1)+PT_Y5_MC!J67)</x:f>
        <x:v>3660848.8431544085</x:v>
      </x:c>
      <x:c r="J330" s="16" t="n">
        <x:f>MAX(0,I330*(1+EXP((LN(1+Assumptions!$C$60)-0.5*Assumptions!$C$61^2)+Assumptions!$C$61*((RAND()+RAND()+RAND()+RAND()+RAND()+RAND()+RAND()+RAND()+RAND()+RAND()+RAND()+RAND())-6))-1)+PT_Y5_MC!K67)</x:f>
        <x:v>3741816.0560169765</x:v>
      </x:c>
      <x:c r="K330" s="16" t="n">
        <x:f>MAX(0,J330*(1+EXP((LN(1+Assumptions!$C$60)-0.5*Assumptions!$C$61^2)+Assumptions!$C$61*((RAND()+RAND()+RAND()+RAND()+RAND()+RAND()+RAND()+RAND()+RAND()+RAND()+RAND()+RAND())-6))-1)+PT_Y5_MC!L67)</x:f>
        <x:v>3906673.1916504665</x:v>
      </x:c>
      <x:c r="L330" s="16" t="n">
        <x:f>MAX(0,K330*(1+EXP((LN(1+Assumptions!$C$60)-0.5*Assumptions!$C$61^2)+Assumptions!$C$61*((RAND()+RAND()+RAND()+RAND()+RAND()+RAND()+RAND()+RAND()+RAND()+RAND()+RAND()+RAND())-6))-1)+PT_Y5_MC!M67)</x:f>
        <x:v>3716777.7947180774</x:v>
      </x:c>
      <x:c r="M330" s="16" t="n">
        <x:f>MAX(0,L330*(1+EXP((LN(1+Assumptions!$C$60)-0.5*Assumptions!$C$61^2)+Assumptions!$C$61*((RAND()+RAND()+RAND()+RAND()+RAND()+RAND()+RAND()+RAND()+RAND()+RAND()+RAND()+RAND())-6))-1)+PT_Y5_MC!N67)</x:f>
        <x:v>4335023.625041349</x:v>
      </x:c>
      <x:c r="N330" s="16" t="n">
        <x:f>MAX(0,M330*(1+EXP((LN(1+Assumptions!$C$60)-0.5*Assumptions!$C$61^2)+Assumptions!$C$61*((RAND()+RAND()+RAND()+RAND()+RAND()+RAND()+RAND()+RAND()+RAND()+RAND()+RAND()+RAND())-6))-1)+PT_Y5_MC!O67)</x:f>
        <x:v>4095561.0929187634</x:v>
      </x:c>
      <x:c r="O330" s="16" t="n">
        <x:f>MAX(0,N330*(1+EXP((LN(1+Assumptions!$C$60)-0.5*Assumptions!$C$61^2)+Assumptions!$C$61*((RAND()+RAND()+RAND()+RAND()+RAND()+RAND()+RAND()+RAND()+RAND()+RAND()+RAND()+RAND())-6))-1)+PT_Y5_MC!P67)</x:f>
        <x:v>4161679.1968281535</x:v>
      </x:c>
      <x:c r="P330" s="16" t="n">
        <x:f>MAX(0,O330*(1+EXP((LN(1+Assumptions!$C$60)-0.5*Assumptions!$C$61^2)+Assumptions!$C$61*((RAND()+RAND()+RAND()+RAND()+RAND()+RAND()+RAND()+RAND()+RAND()+RAND()+RAND()+RAND())-6))-1)+PT_Y5_MC!Q67)</x:f>
        <x:v>4861988.216061126</x:v>
      </x:c>
      <x:c r="Q330" s="16" t="n">
        <x:f>MAX(0,P330*(1+EXP((LN(1+Assumptions!$C$60)-0.5*Assumptions!$C$61^2)+Assumptions!$C$61*((RAND()+RAND()+RAND()+RAND()+RAND()+RAND()+RAND()+RAND()+RAND()+RAND()+RAND()+RAND())-6))-1)+PT_Y5_MC!R67)</x:f>
        <x:v>4972217.3168867715</x:v>
      </x:c>
      <x:c r="R330" s="16" t="n">
        <x:f>MAX(0,Q330*(1+EXP((LN(1+Assumptions!$C$60)-0.5*Assumptions!$C$61^2)+Assumptions!$C$61*((RAND()+RAND()+RAND()+RAND()+RAND()+RAND()+RAND()+RAND()+RAND()+RAND()+RAND()+RAND())-6))-1)+PT_Y5_MC!S67)</x:f>
        <x:v>4726955.777542947</x:v>
      </x:c>
      <x:c r="S330" s="16" t="n">
        <x:f>MAX(0,R330*(1+EXP((LN(1+Assumptions!$C$60)-0.5*Assumptions!$C$61^2)+Assumptions!$C$61*((RAND()+RAND()+RAND()+RAND()+RAND()+RAND()+RAND()+RAND()+RAND()+RAND()+RAND()+RAND())-6))-1)+PT_Y5_MC!T67)</x:f>
        <x:v>4924983.816765268</x:v>
      </x:c>
      <x:c r="T330" s="16" t="n">
        <x:f>MAX(0,S330*(1+EXP((LN(1+Assumptions!$C$60)-0.5*Assumptions!$C$61^2)+Assumptions!$C$61*((RAND()+RAND()+RAND()+RAND()+RAND()+RAND()+RAND()+RAND()+RAND()+RAND()+RAND()+RAND())-6))-1)+PT_Y5_MC!U67)</x:f>
        <x:v>5590103.320498461</x:v>
      </x:c>
      <x:c r="U330" s="16" t="n">
        <x:f>MAX(0,T330*(1+EXP((LN(1+Assumptions!$C$60)-0.5*Assumptions!$C$61^2)+Assumptions!$C$61*((RAND()+RAND()+RAND()+RAND()+RAND()+RAND()+RAND()+RAND()+RAND()+RAND()+RAND()+RAND())-6))-1)+PT_Y5_MC!V67)</x:f>
        <x:v>3789968.4198301085</x:v>
      </x:c>
      <x:c r="V330" s="16" t="n">
        <x:f>MAX(0,U330*(1+EXP((LN(1+Assumptions!$C$60)-0.5*Assumptions!$C$61^2)+Assumptions!$C$61*((RAND()+RAND()+RAND()+RAND()+RAND()+RAND()+RAND()+RAND()+RAND()+RAND()+RAND()+RAND())-6))-1)+PT_Y5_MC!W67)</x:f>
        <x:v>4013802.7243147856</x:v>
      </x:c>
      <x:c r="W330" s="16" t="n">
        <x:f>MAX(0,V330*(1+EXP((LN(1+Assumptions!$C$60)-0.5*Assumptions!$C$61^2)+Assumptions!$C$61*((RAND()+RAND()+RAND()+RAND()+RAND()+RAND()+RAND()+RAND()+RAND()+RAND()+RAND()+RAND())-6))-1)+PT_Y5_MC!X67)</x:f>
        <x:v>2746717.954144573</x:v>
      </x:c>
      <x:c r="X330" s="16" t="n">
        <x:f>MAX(0,W330*(1+EXP((LN(1+Assumptions!$C$60)-0.5*Assumptions!$C$61^2)+Assumptions!$C$61*((RAND()+RAND()+RAND()+RAND()+RAND()+RAND()+RAND()+RAND()+RAND()+RAND()+RAND()+RAND())-6))-1)+PT_Y5_MC!Y67)</x:f>
        <x:v>2539614.945068407</x:v>
      </x:c>
      <x:c r="Y330" s="16" t="n">
        <x:f>MAX(0,X330*(1+EXP((LN(1+Assumptions!$C$60)-0.5*Assumptions!$C$61^2)+Assumptions!$C$61*((RAND()+RAND()+RAND()+RAND()+RAND()+RAND()+RAND()+RAND()+RAND()+RAND()+RAND()+RAND())-6))-1)+PT_Y5_MC!Z67)</x:f>
        <x:v>2609232.7598604276</x:v>
      </x:c>
      <x:c r="Z330" s="16" t="n">
        <x:f>MAX(0,Y330*(1+EXP((LN(1+Assumptions!$C$60)-0.5*Assumptions!$C$61^2)+Assumptions!$C$61*((RAND()+RAND()+RAND()+RAND()+RAND()+RAND()+RAND()+RAND()+RAND()+RAND()+RAND()+RAND())-6))-1)+PT_Y5_MC!AA67)</x:f>
        <x:v>2031811.0570757745</x:v>
      </x:c>
      <x:c r="AA330" s="16" t="n">
        <x:f>MAX(0,Z330*(1+EXP((LN(1+Assumptions!$C$60)-0.5*Assumptions!$C$61^2)+Assumptions!$C$61*((RAND()+RAND()+RAND()+RAND()+RAND()+RAND()+RAND()+RAND()+RAND()+RAND()+RAND()+RAND())-6))-1)+PT_Y5_MC!AB67)</x:f>
        <x:v>1897888.4156642223</x:v>
      </x:c>
      <x:c r="AB330" s="16" t="n">
        <x:f>MAX(0,AA330*(1+EXP((LN(1+Assumptions!$C$60)-0.5*Assumptions!$C$61^2)+Assumptions!$C$61*((RAND()+RAND()+RAND()+RAND()+RAND()+RAND()+RAND()+RAND()+RAND()+RAND()+RAND()+RAND())-6))-1)+PT_Y5_MC!AC67)</x:f>
        <x:v>1960700.4492955832</x:v>
      </x:c>
      <x:c r="AC330" s="16" t="n">
        <x:f>MAX(0,AB330*(1+EXP((LN(1+Assumptions!$C$60)-0.5*Assumptions!$C$61^2)+Assumptions!$C$61*((RAND()+RAND()+RAND()+RAND()+RAND()+RAND()+RAND()+RAND()+RAND()+RAND()+RAND()+RAND())-6))-1)+PT_Y5_MC!AD67)</x:f>
        <x:v>2237978.8678735592</x:v>
      </x:c>
      <x:c r="AD330" s="16" t="n">
        <x:f>MAX(0,AC330*(1+EXP((LN(1+Assumptions!$C$60)-0.5*Assumptions!$C$61^2)+Assumptions!$C$61*((RAND()+RAND()+RAND()+RAND()+RAND()+RAND()+RAND()+RAND()+RAND()+RAND()+RAND()+RAND())-6))-1)+PT_Y5_MC!AE67)</x:f>
        <x:v>3047402.0859061796</x:v>
      </x:c>
      <x:c r="AE330" s="16" t="n">
        <x:f>MAX(0,AD330*(1+EXP((LN(1+Assumptions!$C$60)-0.5*Assumptions!$C$61^2)+Assumptions!$C$61*((RAND()+RAND()+RAND()+RAND()+RAND()+RAND()+RAND()+RAND()+RAND()+RAND()+RAND()+RAND())-6))-1)+PT_Y5_MC!AF67)</x:f>
        <x:v>3696850.9270237256</x:v>
      </x:c>
      <x:c r="AF330" s="16" t="n">
        <x:f>MAX(0,AE330*(1+EXP((LN(1+Assumptions!$C$60)-0.5*Assumptions!$C$61^2)+Assumptions!$C$61*((RAND()+RAND()+RAND()+RAND()+RAND()+RAND()+RAND()+RAND()+RAND()+RAND()+RAND()+RAND())-6))-1)+PT_Y5_MC!AG67)</x:f>
        <x:v>3754944.5751031255</x:v>
      </x:c>
    </x:row>
    <x:row r="331">
      <x:c r="A331" s="39">
        <x:v>327</x:v>
      </x:c>
      <x:c r="B331" s="16" t="n">
        <x:f>PT_Y5_MC!C68</x:f>
        <x:v>1029031.25</x:v>
      </x:c>
      <x:c r="C331" s="16" t="n">
        <x:f>MAX(0,B331*(1+EXP((LN(1+Assumptions!$C$60)-0.5*Assumptions!$C$61^2)+Assumptions!$C$61*((RAND()+RAND()+RAND()+RAND()+RAND()+RAND()+RAND()+RAND()+RAND()+RAND()+RAND()+RAND())-6))-1)+PT_Y5_MC!D67)</x:f>
        <x:v>923405.9916615684</x:v>
      </x:c>
      <x:c r="D331" s="16" t="n">
        <x:f>MAX(0,C331*(1+EXP((LN(1+Assumptions!$C$60)-0.5*Assumptions!$C$61^2)+Assumptions!$C$61*((RAND()+RAND()+RAND()+RAND()+RAND()+RAND()+RAND()+RAND()+RAND()+RAND()+RAND()+RAND())-6))-1)+PT_Y5_MC!E67)</x:f>
        <x:v>789960.3929461334</x:v>
      </x:c>
      <x:c r="E331" s="16" t="n">
        <x:f>MAX(0,D331*(1+EXP((LN(1+Assumptions!$C$60)-0.5*Assumptions!$C$61^2)+Assumptions!$C$61*((RAND()+RAND()+RAND()+RAND()+RAND()+RAND()+RAND()+RAND()+RAND()+RAND()+RAND()+RAND())-6))-1)+PT_Y5_MC!F67)</x:f>
        <x:v>839605.4808147966</x:v>
      </x:c>
      <x:c r="F331" s="16" t="n">
        <x:f>MAX(0,E331*(1+EXP((LN(1+Assumptions!$C$60)-0.5*Assumptions!$C$61^2)+Assumptions!$C$61*((RAND()+RAND()+RAND()+RAND()+RAND()+RAND()+RAND()+RAND()+RAND()+RAND()+RAND()+RAND())-6))-1)+PT_Y5_MC!G67)</x:f>
        <x:v>723050.0138823763</x:v>
      </x:c>
      <x:c r="G331" s="16" t="n">
        <x:f>MAX(0,F331*(1+EXP((LN(1+Assumptions!$C$60)-0.5*Assumptions!$C$61^2)+Assumptions!$C$61*((RAND()+RAND()+RAND()+RAND()+RAND()+RAND()+RAND()+RAND()+RAND()+RAND()+RAND()+RAND())-6))-1)+PT_Y5_MC!H67)</x:f>
        <x:v>774393.1519313265</x:v>
      </x:c>
      <x:c r="H331" s="16" t="n">
        <x:f>MAX(0,G331*(1+EXP((LN(1+Assumptions!$C$60)-0.5*Assumptions!$C$61^2)+Assumptions!$C$61*((RAND()+RAND()+RAND()+RAND()+RAND()+RAND()+RAND()+RAND()+RAND()+RAND()+RAND()+RAND())-6))-1)+PT_Y5_MC!I67)</x:f>
        <x:v>977205.9006951217</x:v>
      </x:c>
      <x:c r="I331" s="16" t="n">
        <x:f>MAX(0,H331*(1+EXP((LN(1+Assumptions!$C$60)-0.5*Assumptions!$C$61^2)+Assumptions!$C$61*((RAND()+RAND()+RAND()+RAND()+RAND()+RAND()+RAND()+RAND()+RAND()+RAND()+RAND()+RAND())-6))-1)+PT_Y5_MC!J67)</x:f>
        <x:v>950680.9541305603</x:v>
      </x:c>
      <x:c r="J331" s="16" t="n">
        <x:f>MAX(0,I331*(1+EXP((LN(1+Assumptions!$C$60)-0.5*Assumptions!$C$61^2)+Assumptions!$C$61*((RAND()+RAND()+RAND()+RAND()+RAND()+RAND()+RAND()+RAND()+RAND()+RAND()+RAND()+RAND())-6))-1)+PT_Y5_MC!K67)</x:f>
        <x:v>981577.9288715167</x:v>
      </x:c>
      <x:c r="K331" s="16" t="n">
        <x:f>MAX(0,J331*(1+EXP((LN(1+Assumptions!$C$60)-0.5*Assumptions!$C$61^2)+Assumptions!$C$61*((RAND()+RAND()+RAND()+RAND()+RAND()+RAND()+RAND()+RAND()+RAND()+RAND()+RAND()+RAND())-6))-1)+PT_Y5_MC!L67)</x:f>
        <x:v>971371.1452891239</x:v>
      </x:c>
      <x:c r="L331" s="16" t="n">
        <x:f>MAX(0,K331*(1+EXP((LN(1+Assumptions!$C$60)-0.5*Assumptions!$C$61^2)+Assumptions!$C$61*((RAND()+RAND()+RAND()+RAND()+RAND()+RAND()+RAND()+RAND()+RAND()+RAND()+RAND()+RAND())-6))-1)+PT_Y5_MC!M67)</x:f>
        <x:v>1012109.0859722114</x:v>
      </x:c>
      <x:c r="M331" s="16" t="n">
        <x:f>MAX(0,L331*(1+EXP((LN(1+Assumptions!$C$60)-0.5*Assumptions!$C$61^2)+Assumptions!$C$61*((RAND()+RAND()+RAND()+RAND()+RAND()+RAND()+RAND()+RAND()+RAND()+RAND()+RAND()+RAND())-6))-1)+PT_Y5_MC!N67)</x:f>
        <x:v>838148.1794466795</x:v>
      </x:c>
      <x:c r="N331" s="16" t="n">
        <x:f>MAX(0,M331*(1+EXP((LN(1+Assumptions!$C$60)-0.5*Assumptions!$C$61^2)+Assumptions!$C$61*((RAND()+RAND()+RAND()+RAND()+RAND()+RAND()+RAND()+RAND()+RAND()+RAND()+RAND()+RAND())-6))-1)+PT_Y5_MC!O67)</x:f>
        <x:v>1013493.2758119502</x:v>
      </x:c>
      <x:c r="O331" s="16" t="n">
        <x:f>MAX(0,N331*(1+EXP((LN(1+Assumptions!$C$60)-0.5*Assumptions!$C$61^2)+Assumptions!$C$61*((RAND()+RAND()+RAND()+RAND()+RAND()+RAND()+RAND()+RAND()+RAND()+RAND()+RAND()+RAND())-6))-1)+PT_Y5_MC!P67)</x:f>
        <x:v>971124.2424335297</x:v>
      </x:c>
      <x:c r="P331" s="16" t="n">
        <x:f>MAX(0,O331*(1+EXP((LN(1+Assumptions!$C$60)-0.5*Assumptions!$C$61^2)+Assumptions!$C$61*((RAND()+RAND()+RAND()+RAND()+RAND()+RAND()+RAND()+RAND()+RAND()+RAND()+RAND()+RAND())-6))-1)+PT_Y5_MC!Q67)</x:f>
        <x:v>1127141.4933978005</x:v>
      </x:c>
      <x:c r="Q331" s="16" t="n">
        <x:f>MAX(0,P331*(1+EXP((LN(1+Assumptions!$C$60)-0.5*Assumptions!$C$61^2)+Assumptions!$C$61*((RAND()+RAND()+RAND()+RAND()+RAND()+RAND()+RAND()+RAND()+RAND()+RAND()+RAND()+RAND())-6))-1)+PT_Y5_MC!R67)</x:f>
        <x:v>1407039.661382213</x:v>
      </x:c>
      <x:c r="R331" s="16" t="n">
        <x:f>MAX(0,Q331*(1+EXP((LN(1+Assumptions!$C$60)-0.5*Assumptions!$C$61^2)+Assumptions!$C$61*((RAND()+RAND()+RAND()+RAND()+RAND()+RAND()+RAND()+RAND()+RAND()+RAND()+RAND()+RAND())-6))-1)+PT_Y5_MC!S67)</x:f>
        <x:v>1574566.4664522079</x:v>
      </x:c>
      <x:c r="S331" s="16" t="n">
        <x:f>MAX(0,R331*(1+EXP((LN(1+Assumptions!$C$60)-0.5*Assumptions!$C$61^2)+Assumptions!$C$61*((RAND()+RAND()+RAND()+RAND()+RAND()+RAND()+RAND()+RAND()+RAND()+RAND()+RAND()+RAND())-6))-1)+PT_Y5_MC!T67)</x:f>
        <x:v>1832640.560461591</x:v>
      </x:c>
      <x:c r="T331" s="16" t="n">
        <x:f>MAX(0,S331*(1+EXP((LN(1+Assumptions!$C$60)-0.5*Assumptions!$C$61^2)+Assumptions!$C$61*((RAND()+RAND()+RAND()+RAND()+RAND()+RAND()+RAND()+RAND()+RAND()+RAND()+RAND()+RAND())-6))-1)+PT_Y5_MC!U67)</x:f>
        <x:v>1456784.1375561475</x:v>
      </x:c>
      <x:c r="U331" s="16" t="n">
        <x:f>MAX(0,T331*(1+EXP((LN(1+Assumptions!$C$60)-0.5*Assumptions!$C$61^2)+Assumptions!$C$61*((RAND()+RAND()+RAND()+RAND()+RAND()+RAND()+RAND()+RAND()+RAND()+RAND()+RAND()+RAND())-6))-1)+PT_Y5_MC!V67)</x:f>
        <x:v>1547729.7871559064</x:v>
      </x:c>
      <x:c r="V331" s="16" t="n">
        <x:f>MAX(0,U331*(1+EXP((LN(1+Assumptions!$C$60)-0.5*Assumptions!$C$61^2)+Assumptions!$C$61*((RAND()+RAND()+RAND()+RAND()+RAND()+RAND()+RAND()+RAND()+RAND()+RAND()+RAND()+RAND())-6))-1)+PT_Y5_MC!W67)</x:f>
        <x:v>1557578.6280635807</x:v>
      </x:c>
      <x:c r="W331" s="16" t="n">
        <x:f>MAX(0,V331*(1+EXP((LN(1+Assumptions!$C$60)-0.5*Assumptions!$C$61^2)+Assumptions!$C$61*((RAND()+RAND()+RAND()+RAND()+RAND()+RAND()+RAND()+RAND()+RAND()+RAND()+RAND()+RAND())-6))-1)+PT_Y5_MC!X67)</x:f>
        <x:v>1837327.8140976862</x:v>
      </x:c>
      <x:c r="X331" s="16" t="n">
        <x:f>MAX(0,W331*(1+EXP((LN(1+Assumptions!$C$60)-0.5*Assumptions!$C$61^2)+Assumptions!$C$61*((RAND()+RAND()+RAND()+RAND()+RAND()+RAND()+RAND()+RAND()+RAND()+RAND()+RAND()+RAND())-6))-1)+PT_Y5_MC!Y67)</x:f>
        <x:v>2222530.6106675547</x:v>
      </x:c>
      <x:c r="Y331" s="16" t="n">
        <x:f>MAX(0,X331*(1+EXP((LN(1+Assumptions!$C$60)-0.5*Assumptions!$C$61^2)+Assumptions!$C$61*((RAND()+RAND()+RAND()+RAND()+RAND()+RAND()+RAND()+RAND()+RAND()+RAND()+RAND()+RAND())-6))-1)+PT_Y5_MC!Z67)</x:f>
        <x:v>2539081.6043807645</x:v>
      </x:c>
      <x:c r="Z331" s="16" t="n">
        <x:f>MAX(0,Y331*(1+EXP((LN(1+Assumptions!$C$60)-0.5*Assumptions!$C$61^2)+Assumptions!$C$61*((RAND()+RAND()+RAND()+RAND()+RAND()+RAND()+RAND()+RAND()+RAND()+RAND()+RAND()+RAND())-6))-1)+PT_Y5_MC!AA67)</x:f>
        <x:v>3620562.178973285</x:v>
      </x:c>
      <x:c r="AA331" s="16" t="n">
        <x:f>MAX(0,Z331*(1+EXP((LN(1+Assumptions!$C$60)-0.5*Assumptions!$C$61^2)+Assumptions!$C$61*((RAND()+RAND()+RAND()+RAND()+RAND()+RAND()+RAND()+RAND()+RAND()+RAND()+RAND()+RAND())-6))-1)+PT_Y5_MC!AB67)</x:f>
        <x:v>4685615.6724562375</x:v>
      </x:c>
      <x:c r="AB331" s="16" t="n">
        <x:f>MAX(0,AA331*(1+EXP((LN(1+Assumptions!$C$60)-0.5*Assumptions!$C$61^2)+Assumptions!$C$61*((RAND()+RAND()+RAND()+RAND()+RAND()+RAND()+RAND()+RAND()+RAND()+RAND()+RAND()+RAND())-6))-1)+PT_Y5_MC!AC67)</x:f>
        <x:v>5874640.091588071</x:v>
      </x:c>
      <x:c r="AC331" s="16" t="n">
        <x:f>MAX(0,AB331*(1+EXP((LN(1+Assumptions!$C$60)-0.5*Assumptions!$C$61^2)+Assumptions!$C$61*((RAND()+RAND()+RAND()+RAND()+RAND()+RAND()+RAND()+RAND()+RAND()+RAND()+RAND()+RAND())-6))-1)+PT_Y5_MC!AD67)</x:f>
        <x:v>7298693.817229049</x:v>
      </x:c>
      <x:c r="AD331" s="16" t="n">
        <x:f>MAX(0,AC331*(1+EXP((LN(1+Assumptions!$C$60)-0.5*Assumptions!$C$61^2)+Assumptions!$C$61*((RAND()+RAND()+RAND()+RAND()+RAND()+RAND()+RAND()+RAND()+RAND()+RAND()+RAND()+RAND())-6))-1)+PT_Y5_MC!AE67)</x:f>
        <x:v>6790012.428420295</x:v>
      </x:c>
      <x:c r="AE331" s="16" t="n">
        <x:f>MAX(0,AD331*(1+EXP((LN(1+Assumptions!$C$60)-0.5*Assumptions!$C$61^2)+Assumptions!$C$61*((RAND()+RAND()+RAND()+RAND()+RAND()+RAND()+RAND()+RAND()+RAND()+RAND()+RAND()+RAND())-6))-1)+PT_Y5_MC!AF67)</x:f>
        <x:v>6394823.661837145</x:v>
      </x:c>
      <x:c r="AF331" s="16" t="n">
        <x:f>MAX(0,AE331*(1+EXP((LN(1+Assumptions!$C$60)-0.5*Assumptions!$C$61^2)+Assumptions!$C$61*((RAND()+RAND()+RAND()+RAND()+RAND()+RAND()+RAND()+RAND()+RAND()+RAND()+RAND()+RAND())-6))-1)+PT_Y5_MC!AG67)</x:f>
        <x:v>6186988.591286658</x:v>
      </x:c>
    </x:row>
    <x:row r="332">
      <x:c r="A332" s="39">
        <x:v>328</x:v>
      </x:c>
      <x:c r="B332" s="16" t="n">
        <x:f>PT_Y5_MC!C68</x:f>
        <x:v>1029031.25</x:v>
      </x:c>
      <x:c r="C332" s="16" t="n">
        <x:f>MAX(0,B332*(1+EXP((LN(1+Assumptions!$C$60)-0.5*Assumptions!$C$61^2)+Assumptions!$C$61*((RAND()+RAND()+RAND()+RAND()+RAND()+RAND()+RAND()+RAND()+RAND()+RAND()+RAND()+RAND())-6))-1)+PT_Y5_MC!D67)</x:f>
        <x:v>1243366.4843694037</x:v>
      </x:c>
      <x:c r="D332" s="16" t="n">
        <x:f>MAX(0,C332*(1+EXP((LN(1+Assumptions!$C$60)-0.5*Assumptions!$C$61^2)+Assumptions!$C$61*((RAND()+RAND()+RAND()+RAND()+RAND()+RAND()+RAND()+RAND()+RAND()+RAND()+RAND()+RAND())-6))-1)+PT_Y5_MC!E67)</x:f>
        <x:v>1397768.0769759358</x:v>
      </x:c>
      <x:c r="E332" s="16" t="n">
        <x:f>MAX(0,D332*(1+EXP((LN(1+Assumptions!$C$60)-0.5*Assumptions!$C$61^2)+Assumptions!$C$61*((RAND()+RAND()+RAND()+RAND()+RAND()+RAND()+RAND()+RAND()+RAND()+RAND()+RAND()+RAND())-6))-1)+PT_Y5_MC!F67)</x:f>
        <x:v>1138541.3713169876</x:v>
      </x:c>
      <x:c r="F332" s="16" t="n">
        <x:f>MAX(0,E332*(1+EXP((LN(1+Assumptions!$C$60)-0.5*Assumptions!$C$61^2)+Assumptions!$C$61*((RAND()+RAND()+RAND()+RAND()+RAND()+RAND()+RAND()+RAND()+RAND()+RAND()+RAND()+RAND())-6))-1)+PT_Y5_MC!G67)</x:f>
        <x:v>1261483.4567927932</x:v>
      </x:c>
      <x:c r="G332" s="16" t="n">
        <x:f>MAX(0,F332*(1+EXP((LN(1+Assumptions!$C$60)-0.5*Assumptions!$C$61^2)+Assumptions!$C$61*((RAND()+RAND()+RAND()+RAND()+RAND()+RAND()+RAND()+RAND()+RAND()+RAND()+RAND()+RAND())-6))-1)+PT_Y5_MC!H67)</x:f>
        <x:v>1331821.691715699</x:v>
      </x:c>
      <x:c r="H332" s="16" t="n">
        <x:f>MAX(0,G332*(1+EXP((LN(1+Assumptions!$C$60)-0.5*Assumptions!$C$61^2)+Assumptions!$C$61*((RAND()+RAND()+RAND()+RAND()+RAND()+RAND()+RAND()+RAND()+RAND()+RAND()+RAND()+RAND())-6))-1)+PT_Y5_MC!I67)</x:f>
        <x:v>1061472.9788479297</x:v>
      </x:c>
      <x:c r="I332" s="16" t="n">
        <x:f>MAX(0,H332*(1+EXP((LN(1+Assumptions!$C$60)-0.5*Assumptions!$C$61^2)+Assumptions!$C$61*((RAND()+RAND()+RAND()+RAND()+RAND()+RAND()+RAND()+RAND()+RAND()+RAND()+RAND()+RAND())-6))-1)+PT_Y5_MC!J67)</x:f>
        <x:v>1188811.1686301448</x:v>
      </x:c>
      <x:c r="J332" s="16" t="n">
        <x:f>MAX(0,I332*(1+EXP((LN(1+Assumptions!$C$60)-0.5*Assumptions!$C$61^2)+Assumptions!$C$61*((RAND()+RAND()+RAND()+RAND()+RAND()+RAND()+RAND()+RAND()+RAND()+RAND()+RAND()+RAND())-6))-1)+PT_Y5_MC!K67)</x:f>
        <x:v>1276953.9808165152</x:v>
      </x:c>
      <x:c r="K332" s="16" t="n">
        <x:f>MAX(0,J332*(1+EXP((LN(1+Assumptions!$C$60)-0.5*Assumptions!$C$61^2)+Assumptions!$C$61*((RAND()+RAND()+RAND()+RAND()+RAND()+RAND()+RAND()+RAND()+RAND()+RAND()+RAND()+RAND())-6))-1)+PT_Y5_MC!L67)</x:f>
        <x:v>1246106.1074051356</x:v>
      </x:c>
      <x:c r="L332" s="16" t="n">
        <x:f>MAX(0,K332*(1+EXP((LN(1+Assumptions!$C$60)-0.5*Assumptions!$C$61^2)+Assumptions!$C$61*((RAND()+RAND()+RAND()+RAND()+RAND()+RAND()+RAND()+RAND()+RAND()+RAND()+RAND()+RAND())-6))-1)+PT_Y5_MC!M67)</x:f>
        <x:v>1155799.7692443216</x:v>
      </x:c>
      <x:c r="M332" s="16" t="n">
        <x:f>MAX(0,L332*(1+EXP((LN(1+Assumptions!$C$60)-0.5*Assumptions!$C$61^2)+Assumptions!$C$61*((RAND()+RAND()+RAND()+RAND()+RAND()+RAND()+RAND()+RAND()+RAND()+RAND()+RAND()+RAND())-6))-1)+PT_Y5_MC!N67)</x:f>
        <x:v>1162676.3334395767</x:v>
      </x:c>
      <x:c r="N332" s="16" t="n">
        <x:f>MAX(0,M332*(1+EXP((LN(1+Assumptions!$C$60)-0.5*Assumptions!$C$61^2)+Assumptions!$C$61*((RAND()+RAND()+RAND()+RAND()+RAND()+RAND()+RAND()+RAND()+RAND()+RAND()+RAND()+RAND())-6))-1)+PT_Y5_MC!O67)</x:f>
        <x:v>1594351.457343474</x:v>
      </x:c>
      <x:c r="O332" s="16" t="n">
        <x:f>MAX(0,N332*(1+EXP((LN(1+Assumptions!$C$60)-0.5*Assumptions!$C$61^2)+Assumptions!$C$61*((RAND()+RAND()+RAND()+RAND()+RAND()+RAND()+RAND()+RAND()+RAND()+RAND()+RAND()+RAND())-6))-1)+PT_Y5_MC!P67)</x:f>
        <x:v>1784035.0464133706</x:v>
      </x:c>
      <x:c r="P332" s="16" t="n">
        <x:f>MAX(0,O332*(1+EXP((LN(1+Assumptions!$C$60)-0.5*Assumptions!$C$61^2)+Assumptions!$C$61*((RAND()+RAND()+RAND()+RAND()+RAND()+RAND()+RAND()+RAND()+RAND()+RAND()+RAND()+RAND())-6))-1)+PT_Y5_MC!Q67)</x:f>
        <x:v>1826841.4800990203</x:v>
      </x:c>
      <x:c r="Q332" s="16" t="n">
        <x:f>MAX(0,P332*(1+EXP((LN(1+Assumptions!$C$60)-0.5*Assumptions!$C$61^2)+Assumptions!$C$61*((RAND()+RAND()+RAND()+RAND()+RAND()+RAND()+RAND()+RAND()+RAND()+RAND()+RAND()+RAND())-6))-1)+PT_Y5_MC!R67)</x:f>
        <x:v>1784017.652629854</x:v>
      </x:c>
      <x:c r="R332" s="16" t="n">
        <x:f>MAX(0,Q332*(1+EXP((LN(1+Assumptions!$C$60)-0.5*Assumptions!$C$61^2)+Assumptions!$C$61*((RAND()+RAND()+RAND()+RAND()+RAND()+RAND()+RAND()+RAND()+RAND()+RAND()+RAND()+RAND())-6))-1)+PT_Y5_MC!S67)</x:f>
        <x:v>1740641.5328616765</x:v>
      </x:c>
      <x:c r="S332" s="16" t="n">
        <x:f>MAX(0,R332*(1+EXP((LN(1+Assumptions!$C$60)-0.5*Assumptions!$C$61^2)+Assumptions!$C$61*((RAND()+RAND()+RAND()+RAND()+RAND()+RAND()+RAND()+RAND()+RAND()+RAND()+RAND()+RAND())-6))-1)+PT_Y5_MC!T67)</x:f>
        <x:v>1481522.573391907</x:v>
      </x:c>
      <x:c r="T332" s="16" t="n">
        <x:f>MAX(0,S332*(1+EXP((LN(1+Assumptions!$C$60)-0.5*Assumptions!$C$61^2)+Assumptions!$C$61*((RAND()+RAND()+RAND()+RAND()+RAND()+RAND()+RAND()+RAND()+RAND()+RAND()+RAND()+RAND())-6))-1)+PT_Y5_MC!U67)</x:f>
        <x:v>1481918.453660482</x:v>
      </x:c>
      <x:c r="U332" s="16" t="n">
        <x:f>MAX(0,T332*(1+EXP((LN(1+Assumptions!$C$60)-0.5*Assumptions!$C$61^2)+Assumptions!$C$61*((RAND()+RAND()+RAND()+RAND()+RAND()+RAND()+RAND()+RAND()+RAND()+RAND()+RAND()+RAND())-6))-1)+PT_Y5_MC!V67)</x:f>
        <x:v>1774185.308860205</x:v>
      </x:c>
      <x:c r="V332" s="16" t="n">
        <x:f>MAX(0,U332*(1+EXP((LN(1+Assumptions!$C$60)-0.5*Assumptions!$C$61^2)+Assumptions!$C$61*((RAND()+RAND()+RAND()+RAND()+RAND()+RAND()+RAND()+RAND()+RAND()+RAND()+RAND()+RAND())-6))-1)+PT_Y5_MC!W67)</x:f>
        <x:v>2569485.153766273</x:v>
      </x:c>
      <x:c r="W332" s="16" t="n">
        <x:f>MAX(0,V332*(1+EXP((LN(1+Assumptions!$C$60)-0.5*Assumptions!$C$61^2)+Assumptions!$C$61*((RAND()+RAND()+RAND()+RAND()+RAND()+RAND()+RAND()+RAND()+RAND()+RAND()+RAND()+RAND())-6))-1)+PT_Y5_MC!X67)</x:f>
        <x:v>2593437.025716952</x:v>
      </x:c>
      <x:c r="X332" s="16" t="n">
        <x:f>MAX(0,W332*(1+EXP((LN(1+Assumptions!$C$60)-0.5*Assumptions!$C$61^2)+Assumptions!$C$61*((RAND()+RAND()+RAND()+RAND()+RAND()+RAND()+RAND()+RAND()+RAND()+RAND()+RAND()+RAND())-6))-1)+PT_Y5_MC!Y67)</x:f>
        <x:v>2775467.4038827545</x:v>
      </x:c>
      <x:c r="Y332" s="16" t="n">
        <x:f>MAX(0,X332*(1+EXP((LN(1+Assumptions!$C$60)-0.5*Assumptions!$C$61^2)+Assumptions!$C$61*((RAND()+RAND()+RAND()+RAND()+RAND()+RAND()+RAND()+RAND()+RAND()+RAND()+RAND()+RAND())-6))-1)+PT_Y5_MC!Z67)</x:f>
        <x:v>2977829.76212883</x:v>
      </x:c>
      <x:c r="Z332" s="16" t="n">
        <x:f>MAX(0,Y332*(1+EXP((LN(1+Assumptions!$C$60)-0.5*Assumptions!$C$61^2)+Assumptions!$C$61*((RAND()+RAND()+RAND()+RAND()+RAND()+RAND()+RAND()+RAND()+RAND()+RAND()+RAND()+RAND())-6))-1)+PT_Y5_MC!AA67)</x:f>
        <x:v>2634980.14157317</x:v>
      </x:c>
      <x:c r="AA332" s="16" t="n">
        <x:f>MAX(0,Z332*(1+EXP((LN(1+Assumptions!$C$60)-0.5*Assumptions!$C$61^2)+Assumptions!$C$61*((RAND()+RAND()+RAND()+RAND()+RAND()+RAND()+RAND()+RAND()+RAND()+RAND()+RAND()+RAND())-6))-1)+PT_Y5_MC!AB67)</x:f>
        <x:v>2604775.4735744065</x:v>
      </x:c>
      <x:c r="AB332" s="16" t="n">
        <x:f>MAX(0,AA332*(1+EXP((LN(1+Assumptions!$C$60)-0.5*Assumptions!$C$61^2)+Assumptions!$C$61*((RAND()+RAND()+RAND()+RAND()+RAND()+RAND()+RAND()+RAND()+RAND()+RAND()+RAND()+RAND())-6))-1)+PT_Y5_MC!AC67)</x:f>
        <x:v>3136282.159066446</x:v>
      </x:c>
      <x:c r="AC332" s="16" t="n">
        <x:f>MAX(0,AB332*(1+EXP((LN(1+Assumptions!$C$60)-0.5*Assumptions!$C$61^2)+Assumptions!$C$61*((RAND()+RAND()+RAND()+RAND()+RAND()+RAND()+RAND()+RAND()+RAND()+RAND()+RAND()+RAND())-6))-1)+PT_Y5_MC!AD67)</x:f>
        <x:v>3451165.079176859</x:v>
      </x:c>
      <x:c r="AD332" s="16" t="n">
        <x:f>MAX(0,AC332*(1+EXP((LN(1+Assumptions!$C$60)-0.5*Assumptions!$C$61^2)+Assumptions!$C$61*((RAND()+RAND()+RAND()+RAND()+RAND()+RAND()+RAND()+RAND()+RAND()+RAND()+RAND()+RAND())-6))-1)+PT_Y5_MC!AE67)</x:f>
        <x:v>3739661.7781570256</x:v>
      </x:c>
      <x:c r="AE332" s="16" t="n">
        <x:f>MAX(0,AD332*(1+EXP((LN(1+Assumptions!$C$60)-0.5*Assumptions!$C$61^2)+Assumptions!$C$61*((RAND()+RAND()+RAND()+RAND()+RAND()+RAND()+RAND()+RAND()+RAND()+RAND()+RAND()+RAND())-6))-1)+PT_Y5_MC!AF67)</x:f>
        <x:v>3092379.7788596023</x:v>
      </x:c>
      <x:c r="AF332" s="16" t="n">
        <x:f>MAX(0,AE332*(1+EXP((LN(1+Assumptions!$C$60)-0.5*Assumptions!$C$61^2)+Assumptions!$C$61*((RAND()+RAND()+RAND()+RAND()+RAND()+RAND()+RAND()+RAND()+RAND()+RAND()+RAND()+RAND())-6))-1)+PT_Y5_MC!AG67)</x:f>
        <x:v>2618882.26754402</x:v>
      </x:c>
    </x:row>
    <x:row r="333">
      <x:c r="A333" s="39">
        <x:v>329</x:v>
      </x:c>
      <x:c r="B333" s="16" t="n">
        <x:f>PT_Y5_MC!C68</x:f>
        <x:v>1029031.25</x:v>
      </x:c>
      <x:c r="C333" s="16" t="n">
        <x:f>MAX(0,B333*(1+EXP((LN(1+Assumptions!$C$60)-0.5*Assumptions!$C$61^2)+Assumptions!$C$61*((RAND()+RAND()+RAND()+RAND()+RAND()+RAND()+RAND()+RAND()+RAND()+RAND()+RAND()+RAND())-6))-1)+PT_Y5_MC!D67)</x:f>
        <x:v>731060.1587544631</x:v>
      </x:c>
      <x:c r="D333" s="16" t="n">
        <x:f>MAX(0,C333*(1+EXP((LN(1+Assumptions!$C$60)-0.5*Assumptions!$C$61^2)+Assumptions!$C$61*((RAND()+RAND()+RAND()+RAND()+RAND()+RAND()+RAND()+RAND()+RAND()+RAND()+RAND()+RAND())-6))-1)+PT_Y5_MC!E67)</x:f>
        <x:v>539025.8563744777</x:v>
      </x:c>
      <x:c r="E333" s="16" t="n">
        <x:f>MAX(0,D333*(1+EXP((LN(1+Assumptions!$C$60)-0.5*Assumptions!$C$61^2)+Assumptions!$C$61*((RAND()+RAND()+RAND()+RAND()+RAND()+RAND()+RAND()+RAND()+RAND()+RAND()+RAND()+RAND())-6))-1)+PT_Y5_MC!F67)</x:f>
        <x:v>604930.9549710084</x:v>
      </x:c>
      <x:c r="F333" s="16" t="n">
        <x:f>MAX(0,E333*(1+EXP((LN(1+Assumptions!$C$60)-0.5*Assumptions!$C$61^2)+Assumptions!$C$61*((RAND()+RAND()+RAND()+RAND()+RAND()+RAND()+RAND()+RAND()+RAND()+RAND()+RAND()+RAND())-6))-1)+PT_Y5_MC!G67)</x:f>
        <x:v>507116.421281143</x:v>
      </x:c>
      <x:c r="G333" s="16" t="n">
        <x:f>MAX(0,F333*(1+EXP((LN(1+Assumptions!$C$60)-0.5*Assumptions!$C$61^2)+Assumptions!$C$61*((RAND()+RAND()+RAND()+RAND()+RAND()+RAND()+RAND()+RAND()+RAND()+RAND()+RAND()+RAND())-6))-1)+PT_Y5_MC!H67)</x:f>
        <x:v>415155.9781547969</x:v>
      </x:c>
      <x:c r="H333" s="16" t="n">
        <x:f>MAX(0,G333*(1+EXP((LN(1+Assumptions!$C$60)-0.5*Assumptions!$C$61^2)+Assumptions!$C$61*((RAND()+RAND()+RAND()+RAND()+RAND()+RAND()+RAND()+RAND()+RAND()+RAND()+RAND()+RAND())-6))-1)+PT_Y5_MC!I67)</x:f>
        <x:v>315863.81139914703</x:v>
      </x:c>
      <x:c r="I333" s="16" t="n">
        <x:f>MAX(0,H333*(1+EXP((LN(1+Assumptions!$C$60)-0.5*Assumptions!$C$61^2)+Assumptions!$C$61*((RAND()+RAND()+RAND()+RAND()+RAND()+RAND()+RAND()+RAND()+RAND()+RAND()+RAND()+RAND())-6))-1)+PT_Y5_MC!J67)</x:f>
        <x:v>266864.7906058488</x:v>
      </x:c>
      <x:c r="J333" s="16" t="n">
        <x:f>MAX(0,I333*(1+EXP((LN(1+Assumptions!$C$60)-0.5*Assumptions!$C$61^2)+Assumptions!$C$61*((RAND()+RAND()+RAND()+RAND()+RAND()+RAND()+RAND()+RAND()+RAND()+RAND()+RAND()+RAND())-6))-1)+PT_Y5_MC!K67)</x:f>
        <x:v>240357.43114251923</x:v>
      </x:c>
      <x:c r="K333" s="16" t="n">
        <x:f>MAX(0,J333*(1+EXP((LN(1+Assumptions!$C$60)-0.5*Assumptions!$C$61^2)+Assumptions!$C$61*((RAND()+RAND()+RAND()+RAND()+RAND()+RAND()+RAND()+RAND()+RAND()+RAND()+RAND()+RAND())-6))-1)+PT_Y5_MC!L67)</x:f>
        <x:v>219776.6048972833</x:v>
      </x:c>
      <x:c r="L333" s="16" t="n">
        <x:f>MAX(0,K333*(1+EXP((LN(1+Assumptions!$C$60)-0.5*Assumptions!$C$61^2)+Assumptions!$C$61*((RAND()+RAND()+RAND()+RAND()+RAND()+RAND()+RAND()+RAND()+RAND()+RAND()+RAND()+RAND())-6))-1)+PT_Y5_MC!M67)</x:f>
        <x:v>193029.02747212112</x:v>
      </x:c>
      <x:c r="M333" s="16" t="n">
        <x:f>MAX(0,L333*(1+EXP((LN(1+Assumptions!$C$60)-0.5*Assumptions!$C$61^2)+Assumptions!$C$61*((RAND()+RAND()+RAND()+RAND()+RAND()+RAND()+RAND()+RAND()+RAND()+RAND()+RAND()+RAND())-6))-1)+PT_Y5_MC!N67)</x:f>
        <x:v>224567.8090143412</x:v>
      </x:c>
      <x:c r="N333" s="16" t="n">
        <x:f>MAX(0,M333*(1+EXP((LN(1+Assumptions!$C$60)-0.5*Assumptions!$C$61^2)+Assumptions!$C$61*((RAND()+RAND()+RAND()+RAND()+RAND()+RAND()+RAND()+RAND()+RAND()+RAND()+RAND()+RAND())-6))-1)+PT_Y5_MC!O67)</x:f>
        <x:v>212324.56832803873</x:v>
      </x:c>
      <x:c r="O333" s="16" t="n">
        <x:f>MAX(0,N333*(1+EXP((LN(1+Assumptions!$C$60)-0.5*Assumptions!$C$61^2)+Assumptions!$C$61*((RAND()+RAND()+RAND()+RAND()+RAND()+RAND()+RAND()+RAND()+RAND()+RAND()+RAND()+RAND())-6))-1)+PT_Y5_MC!P67)</x:f>
        <x:v>196680.4392915799</x:v>
      </x:c>
      <x:c r="P333" s="16" t="n">
        <x:f>MAX(0,O333*(1+EXP((LN(1+Assumptions!$C$60)-0.5*Assumptions!$C$61^2)+Assumptions!$C$61*((RAND()+RAND()+RAND()+RAND()+RAND()+RAND()+RAND()+RAND()+RAND()+RAND()+RAND()+RAND())-6))-1)+PT_Y5_MC!Q67)</x:f>
        <x:v>189828.4565156694</x:v>
      </x:c>
      <x:c r="Q333" s="16" t="n">
        <x:f>MAX(0,P333*(1+EXP((LN(1+Assumptions!$C$60)-0.5*Assumptions!$C$61^2)+Assumptions!$C$61*((RAND()+RAND()+RAND()+RAND()+RAND()+RAND()+RAND()+RAND()+RAND()+RAND()+RAND()+RAND())-6))-1)+PT_Y5_MC!R67)</x:f>
        <x:v>202921.53644439497</x:v>
      </x:c>
      <x:c r="R333" s="16" t="n">
        <x:f>MAX(0,Q333*(1+EXP((LN(1+Assumptions!$C$60)-0.5*Assumptions!$C$61^2)+Assumptions!$C$61*((RAND()+RAND()+RAND()+RAND()+RAND()+RAND()+RAND()+RAND()+RAND()+RAND()+RAND()+RAND())-6))-1)+PT_Y5_MC!S67)</x:f>
        <x:v>229305.38828161792</x:v>
      </x:c>
      <x:c r="S333" s="16" t="n">
        <x:f>MAX(0,R333*(1+EXP((LN(1+Assumptions!$C$60)-0.5*Assumptions!$C$61^2)+Assumptions!$C$61*((RAND()+RAND()+RAND()+RAND()+RAND()+RAND()+RAND()+RAND()+RAND()+RAND()+RAND()+RAND())-6))-1)+PT_Y5_MC!T67)</x:f>
        <x:v>222485.23971804915</x:v>
      </x:c>
      <x:c r="T333" s="16" t="n">
        <x:f>MAX(0,S333*(1+EXP((LN(1+Assumptions!$C$60)-0.5*Assumptions!$C$61^2)+Assumptions!$C$61*((RAND()+RAND()+RAND()+RAND()+RAND()+RAND()+RAND()+RAND()+RAND()+RAND()+RAND()+RAND())-6))-1)+PT_Y5_MC!U67)</x:f>
        <x:v>255379.62145174367</x:v>
      </x:c>
      <x:c r="U333" s="16" t="n">
        <x:f>MAX(0,T333*(1+EXP((LN(1+Assumptions!$C$60)-0.5*Assumptions!$C$61^2)+Assumptions!$C$61*((RAND()+RAND()+RAND()+RAND()+RAND()+RAND()+RAND()+RAND()+RAND()+RAND()+RAND()+RAND())-6))-1)+PT_Y5_MC!V67)</x:f>
        <x:v>248379.44122876413</x:v>
      </x:c>
      <x:c r="V333" s="16" t="n">
        <x:f>MAX(0,U333*(1+EXP((LN(1+Assumptions!$C$60)-0.5*Assumptions!$C$61^2)+Assumptions!$C$61*((RAND()+RAND()+RAND()+RAND()+RAND()+RAND()+RAND()+RAND()+RAND()+RAND()+RAND()+RAND())-6))-1)+PT_Y5_MC!W67)</x:f>
        <x:v>270898.4123282748</x:v>
      </x:c>
      <x:c r="W333" s="16" t="n">
        <x:f>MAX(0,V333*(1+EXP((LN(1+Assumptions!$C$60)-0.5*Assumptions!$C$61^2)+Assumptions!$C$61*((RAND()+RAND()+RAND()+RAND()+RAND()+RAND()+RAND()+RAND()+RAND()+RAND()+RAND()+RAND())-6))-1)+PT_Y5_MC!X67)</x:f>
        <x:v>359615.8904369118</x:v>
      </x:c>
      <x:c r="X333" s="16" t="n">
        <x:f>MAX(0,W333*(1+EXP((LN(1+Assumptions!$C$60)-0.5*Assumptions!$C$61^2)+Assumptions!$C$61*((RAND()+RAND()+RAND()+RAND()+RAND()+RAND()+RAND()+RAND()+RAND()+RAND()+RAND()+RAND())-6))-1)+PT_Y5_MC!Y67)</x:f>
        <x:v>396019.69247436424</x:v>
      </x:c>
      <x:c r="Y333" s="16" t="n">
        <x:f>MAX(0,X333*(1+EXP((LN(1+Assumptions!$C$60)-0.5*Assumptions!$C$61^2)+Assumptions!$C$61*((RAND()+RAND()+RAND()+RAND()+RAND()+RAND()+RAND()+RAND()+RAND()+RAND()+RAND()+RAND())-6))-1)+PT_Y5_MC!Z67)</x:f>
        <x:v>539659.3824964594</x:v>
      </x:c>
      <x:c r="Z333" s="16" t="n">
        <x:f>MAX(0,Y333*(1+EXP((LN(1+Assumptions!$C$60)-0.5*Assumptions!$C$61^2)+Assumptions!$C$61*((RAND()+RAND()+RAND()+RAND()+RAND()+RAND()+RAND()+RAND()+RAND()+RAND()+RAND()+RAND())-6))-1)+PT_Y5_MC!AA67)</x:f>
        <x:v>534926.772522258</x:v>
      </x:c>
      <x:c r="AA333" s="16" t="n">
        <x:f>MAX(0,Z333*(1+EXP((LN(1+Assumptions!$C$60)-0.5*Assumptions!$C$61^2)+Assumptions!$C$61*((RAND()+RAND()+RAND()+RAND()+RAND()+RAND()+RAND()+RAND()+RAND()+RAND()+RAND()+RAND())-6))-1)+PT_Y5_MC!AB67)</x:f>
        <x:v>550192.4936129028</x:v>
      </x:c>
      <x:c r="AB333" s="16" t="n">
        <x:f>MAX(0,AA333*(1+EXP((LN(1+Assumptions!$C$60)-0.5*Assumptions!$C$61^2)+Assumptions!$C$61*((RAND()+RAND()+RAND()+RAND()+RAND()+RAND()+RAND()+RAND()+RAND()+RAND()+RAND()+RAND())-6))-1)+PT_Y5_MC!AC67)</x:f>
        <x:v>711150.3599742188</x:v>
      </x:c>
      <x:c r="AC333" s="16" t="n">
        <x:f>MAX(0,AB333*(1+EXP((LN(1+Assumptions!$C$60)-0.5*Assumptions!$C$61^2)+Assumptions!$C$61*((RAND()+RAND()+RAND()+RAND()+RAND()+RAND()+RAND()+RAND()+RAND()+RAND()+RAND()+RAND())-6))-1)+PT_Y5_MC!AD67)</x:f>
        <x:v>741981.1171546495</x:v>
      </x:c>
      <x:c r="AD333" s="16" t="n">
        <x:f>MAX(0,AC333*(1+EXP((LN(1+Assumptions!$C$60)-0.5*Assumptions!$C$61^2)+Assumptions!$C$61*((RAND()+RAND()+RAND()+RAND()+RAND()+RAND()+RAND()+RAND()+RAND()+RAND()+RAND()+RAND())-6))-1)+PT_Y5_MC!AE67)</x:f>
        <x:v>697651.60821642</x:v>
      </x:c>
      <x:c r="AE333" s="16" t="n">
        <x:f>MAX(0,AD333*(1+EXP((LN(1+Assumptions!$C$60)-0.5*Assumptions!$C$61^2)+Assumptions!$C$61*((RAND()+RAND()+RAND()+RAND()+RAND()+RAND()+RAND()+RAND()+RAND()+RAND()+RAND()+RAND())-6))-1)+PT_Y5_MC!AF67)</x:f>
        <x:v>758190.4960694041</x:v>
      </x:c>
      <x:c r="AF333" s="16" t="n">
        <x:f>MAX(0,AE333*(1+EXP((LN(1+Assumptions!$C$60)-0.5*Assumptions!$C$61^2)+Assumptions!$C$61*((RAND()+RAND()+RAND()+RAND()+RAND()+RAND()+RAND()+RAND()+RAND()+RAND()+RAND()+RAND())-6))-1)+PT_Y5_MC!AG67)</x:f>
        <x:v>639912.504867298</x:v>
      </x:c>
    </x:row>
    <x:row r="334">
      <x:c r="A334" s="39">
        <x:v>330</x:v>
      </x:c>
      <x:c r="B334" s="16" t="n">
        <x:f>PT_Y5_MC!C68</x:f>
        <x:v>1029031.25</x:v>
      </x:c>
      <x:c r="C334" s="16" t="n">
        <x:f>MAX(0,B334*(1+EXP((LN(1+Assumptions!$C$60)-0.5*Assumptions!$C$61^2)+Assumptions!$C$61*((RAND()+RAND()+RAND()+RAND()+RAND()+RAND()+RAND()+RAND()+RAND()+RAND()+RAND()+RAND())-6))-1)+PT_Y5_MC!D67)</x:f>
        <x:v>1212259.8517137268</x:v>
      </x:c>
      <x:c r="D334" s="16" t="n">
        <x:f>MAX(0,C334*(1+EXP((LN(1+Assumptions!$C$60)-0.5*Assumptions!$C$61^2)+Assumptions!$C$61*((RAND()+RAND()+RAND()+RAND()+RAND()+RAND()+RAND()+RAND()+RAND()+RAND()+RAND()+RAND())-6))-1)+PT_Y5_MC!E67)</x:f>
        <x:v>1261676.2050286063</x:v>
      </x:c>
      <x:c r="E334" s="16" t="n">
        <x:f>MAX(0,D334*(1+EXP((LN(1+Assumptions!$C$60)-0.5*Assumptions!$C$61^2)+Assumptions!$C$61*((RAND()+RAND()+RAND()+RAND()+RAND()+RAND()+RAND()+RAND()+RAND()+RAND()+RAND()+RAND())-6))-1)+PT_Y5_MC!F67)</x:f>
        <x:v>1748366.4839592013</x:v>
      </x:c>
      <x:c r="F334" s="16" t="n">
        <x:f>MAX(0,E334*(1+EXP((LN(1+Assumptions!$C$60)-0.5*Assumptions!$C$61^2)+Assumptions!$C$61*((RAND()+RAND()+RAND()+RAND()+RAND()+RAND()+RAND()+RAND()+RAND()+RAND()+RAND()+RAND())-6))-1)+PT_Y5_MC!G67)</x:f>
        <x:v>1958378.030092349</x:v>
      </x:c>
      <x:c r="G334" s="16" t="n">
        <x:f>MAX(0,F334*(1+EXP((LN(1+Assumptions!$C$60)-0.5*Assumptions!$C$61^2)+Assumptions!$C$61*((RAND()+RAND()+RAND()+RAND()+RAND()+RAND()+RAND()+RAND()+RAND()+RAND()+RAND()+RAND())-6))-1)+PT_Y5_MC!H67)</x:f>
        <x:v>2581690.6700932793</x:v>
      </x:c>
      <x:c r="H334" s="16" t="n">
        <x:f>MAX(0,G334*(1+EXP((LN(1+Assumptions!$C$60)-0.5*Assumptions!$C$61^2)+Assumptions!$C$61*((RAND()+RAND()+RAND()+RAND()+RAND()+RAND()+RAND()+RAND()+RAND()+RAND()+RAND()+RAND())-6))-1)+PT_Y5_MC!I67)</x:f>
        <x:v>3249012.0019028345</x:v>
      </x:c>
      <x:c r="I334" s="16" t="n">
        <x:f>MAX(0,H334*(1+EXP((LN(1+Assumptions!$C$60)-0.5*Assumptions!$C$61^2)+Assumptions!$C$61*((RAND()+RAND()+RAND()+RAND()+RAND()+RAND()+RAND()+RAND()+RAND()+RAND()+RAND()+RAND())-6))-1)+PT_Y5_MC!J67)</x:f>
        <x:v>3556827.028788546</x:v>
      </x:c>
      <x:c r="J334" s="16" t="n">
        <x:f>MAX(0,I334*(1+EXP((LN(1+Assumptions!$C$60)-0.5*Assumptions!$C$61^2)+Assumptions!$C$61*((RAND()+RAND()+RAND()+RAND()+RAND()+RAND()+RAND()+RAND()+RAND()+RAND()+RAND()+RAND())-6))-1)+PT_Y5_MC!K67)</x:f>
        <x:v>3787939.221986502</x:v>
      </x:c>
      <x:c r="K334" s="16" t="n">
        <x:f>MAX(0,J334*(1+EXP((LN(1+Assumptions!$C$60)-0.5*Assumptions!$C$61^2)+Assumptions!$C$61*((RAND()+RAND()+RAND()+RAND()+RAND()+RAND()+RAND()+RAND()+RAND()+RAND()+RAND()+RAND())-6))-1)+PT_Y5_MC!L67)</x:f>
        <x:v>4171625.1437581964</x:v>
      </x:c>
      <x:c r="L334" s="16" t="n">
        <x:f>MAX(0,K334*(1+EXP((LN(1+Assumptions!$C$60)-0.5*Assumptions!$C$61^2)+Assumptions!$C$61*((RAND()+RAND()+RAND()+RAND()+RAND()+RAND()+RAND()+RAND()+RAND()+RAND()+RAND()+RAND())-6))-1)+PT_Y5_MC!M67)</x:f>
        <x:v>5095355.562293871</x:v>
      </x:c>
      <x:c r="M334" s="16" t="n">
        <x:f>MAX(0,L334*(1+EXP((LN(1+Assumptions!$C$60)-0.5*Assumptions!$C$61^2)+Assumptions!$C$61*((RAND()+RAND()+RAND()+RAND()+RAND()+RAND()+RAND()+RAND()+RAND()+RAND()+RAND()+RAND())-6))-1)+PT_Y5_MC!N67)</x:f>
        <x:v>5589146.603902757</x:v>
      </x:c>
      <x:c r="N334" s="16" t="n">
        <x:f>MAX(0,M334*(1+EXP((LN(1+Assumptions!$C$60)-0.5*Assumptions!$C$61^2)+Assumptions!$C$61*((RAND()+RAND()+RAND()+RAND()+RAND()+RAND()+RAND()+RAND()+RAND()+RAND()+RAND()+RAND())-6))-1)+PT_Y5_MC!O67)</x:f>
        <x:v>6018283.801058445</x:v>
      </x:c>
      <x:c r="O334" s="16" t="n">
        <x:f>MAX(0,N334*(1+EXP((LN(1+Assumptions!$C$60)-0.5*Assumptions!$C$61^2)+Assumptions!$C$61*((RAND()+RAND()+RAND()+RAND()+RAND()+RAND()+RAND()+RAND()+RAND()+RAND()+RAND()+RAND())-6))-1)+PT_Y5_MC!P67)</x:f>
        <x:v>5048763.040145663</x:v>
      </x:c>
      <x:c r="P334" s="16" t="n">
        <x:f>MAX(0,O334*(1+EXP((LN(1+Assumptions!$C$60)-0.5*Assumptions!$C$61^2)+Assumptions!$C$61*((RAND()+RAND()+RAND()+RAND()+RAND()+RAND()+RAND()+RAND()+RAND()+RAND()+RAND()+RAND())-6))-1)+PT_Y5_MC!Q67)</x:f>
        <x:v>4972990.608990703</x:v>
      </x:c>
      <x:c r="Q334" s="16" t="n">
        <x:f>MAX(0,P334*(1+EXP((LN(1+Assumptions!$C$60)-0.5*Assumptions!$C$61^2)+Assumptions!$C$61*((RAND()+RAND()+RAND()+RAND()+RAND()+RAND()+RAND()+RAND()+RAND()+RAND()+RAND()+RAND())-6))-1)+PT_Y5_MC!R67)</x:f>
        <x:v>5573930.682909623</x:v>
      </x:c>
      <x:c r="R334" s="16" t="n">
        <x:f>MAX(0,Q334*(1+EXP((LN(1+Assumptions!$C$60)-0.5*Assumptions!$C$61^2)+Assumptions!$C$61*((RAND()+RAND()+RAND()+RAND()+RAND()+RAND()+RAND()+RAND()+RAND()+RAND()+RAND()+RAND())-6))-1)+PT_Y5_MC!S67)</x:f>
        <x:v>7142499.546477572</x:v>
      </x:c>
      <x:c r="S334" s="16" t="n">
        <x:f>MAX(0,R334*(1+EXP((LN(1+Assumptions!$C$60)-0.5*Assumptions!$C$61^2)+Assumptions!$C$61*((RAND()+RAND()+RAND()+RAND()+RAND()+RAND()+RAND()+RAND()+RAND()+RAND()+RAND()+RAND())-6))-1)+PT_Y5_MC!T67)</x:f>
        <x:v>7981095.8176605</x:v>
      </x:c>
      <x:c r="T334" s="16" t="n">
        <x:f>MAX(0,S334*(1+EXP((LN(1+Assumptions!$C$60)-0.5*Assumptions!$C$61^2)+Assumptions!$C$61*((RAND()+RAND()+RAND()+RAND()+RAND()+RAND()+RAND()+RAND()+RAND()+RAND()+RAND()+RAND())-6))-1)+PT_Y5_MC!U67)</x:f>
        <x:v>7349092.725813381</x:v>
      </x:c>
      <x:c r="U334" s="16" t="n">
        <x:f>MAX(0,T334*(1+EXP((LN(1+Assumptions!$C$60)-0.5*Assumptions!$C$61^2)+Assumptions!$C$61*((RAND()+RAND()+RAND()+RAND()+RAND()+RAND()+RAND()+RAND()+RAND()+RAND()+RAND()+RAND())-6))-1)+PT_Y5_MC!V67)</x:f>
        <x:v>9999367.12945366</x:v>
      </x:c>
      <x:c r="V334" s="16" t="n">
        <x:f>MAX(0,U334*(1+EXP((LN(1+Assumptions!$C$60)-0.5*Assumptions!$C$61^2)+Assumptions!$C$61*((RAND()+RAND()+RAND()+RAND()+RAND()+RAND()+RAND()+RAND()+RAND()+RAND()+RAND()+RAND())-6))-1)+PT_Y5_MC!W67)</x:f>
        <x:v>12197669.801312974</x:v>
      </x:c>
      <x:c r="W334" s="16" t="n">
        <x:f>MAX(0,V334*(1+EXP((LN(1+Assumptions!$C$60)-0.5*Assumptions!$C$61^2)+Assumptions!$C$61*((RAND()+RAND()+RAND()+RAND()+RAND()+RAND()+RAND()+RAND()+RAND()+RAND()+RAND()+RAND())-6))-1)+PT_Y5_MC!X67)</x:f>
        <x:v>8501879.385141252</x:v>
      </x:c>
      <x:c r="X334" s="16" t="n">
        <x:f>MAX(0,W334*(1+EXP((LN(1+Assumptions!$C$60)-0.5*Assumptions!$C$61^2)+Assumptions!$C$61*((RAND()+RAND()+RAND()+RAND()+RAND()+RAND()+RAND()+RAND()+RAND()+RAND()+RAND()+RAND())-6))-1)+PT_Y5_MC!Y67)</x:f>
        <x:v>8610587.936803883</x:v>
      </x:c>
      <x:c r="Y334" s="16" t="n">
        <x:f>MAX(0,X334*(1+EXP((LN(1+Assumptions!$C$60)-0.5*Assumptions!$C$61^2)+Assumptions!$C$61*((RAND()+RAND()+RAND()+RAND()+RAND()+RAND()+RAND()+RAND()+RAND()+RAND()+RAND()+RAND())-6))-1)+PT_Y5_MC!Z67)</x:f>
        <x:v>10844134.886550177</x:v>
      </x:c>
      <x:c r="Z334" s="16" t="n">
        <x:f>MAX(0,Y334*(1+EXP((LN(1+Assumptions!$C$60)-0.5*Assumptions!$C$61^2)+Assumptions!$C$61*((RAND()+RAND()+RAND()+RAND()+RAND()+RAND()+RAND()+RAND()+RAND()+RAND()+RAND()+RAND())-6))-1)+PT_Y5_MC!AA67)</x:f>
        <x:v>11405275.791048292</x:v>
      </x:c>
      <x:c r="AA334" s="16" t="n">
        <x:f>MAX(0,Z334*(1+EXP((LN(1+Assumptions!$C$60)-0.5*Assumptions!$C$61^2)+Assumptions!$C$61*((RAND()+RAND()+RAND()+RAND()+RAND()+RAND()+RAND()+RAND()+RAND()+RAND()+RAND()+RAND())-6))-1)+PT_Y5_MC!AB67)</x:f>
        <x:v>14676306.694755754</x:v>
      </x:c>
      <x:c r="AB334" s="16" t="n">
        <x:f>MAX(0,AA334*(1+EXP((LN(1+Assumptions!$C$60)-0.5*Assumptions!$C$61^2)+Assumptions!$C$61*((RAND()+RAND()+RAND()+RAND()+RAND()+RAND()+RAND()+RAND()+RAND()+RAND()+RAND()+RAND())-6))-1)+PT_Y5_MC!AC67)</x:f>
        <x:v>16104223.814889824</x:v>
      </x:c>
      <x:c r="AC334" s="16" t="n">
        <x:f>MAX(0,AB334*(1+EXP((LN(1+Assumptions!$C$60)-0.5*Assumptions!$C$61^2)+Assumptions!$C$61*((RAND()+RAND()+RAND()+RAND()+RAND()+RAND()+RAND()+RAND()+RAND()+RAND()+RAND()+RAND())-6))-1)+PT_Y5_MC!AD67)</x:f>
        <x:v>18587717.676717963</x:v>
      </x:c>
      <x:c r="AD334" s="16" t="n">
        <x:f>MAX(0,AC334*(1+EXP((LN(1+Assumptions!$C$60)-0.5*Assumptions!$C$61^2)+Assumptions!$C$61*((RAND()+RAND()+RAND()+RAND()+RAND()+RAND()+RAND()+RAND()+RAND()+RAND()+RAND()+RAND())-6))-1)+PT_Y5_MC!AE67)</x:f>
        <x:v>17602048.186806552</x:v>
      </x:c>
      <x:c r="AE334" s="16" t="n">
        <x:f>MAX(0,AD334*(1+EXP((LN(1+Assumptions!$C$60)-0.5*Assumptions!$C$61^2)+Assumptions!$C$61*((RAND()+RAND()+RAND()+RAND()+RAND()+RAND()+RAND()+RAND()+RAND()+RAND()+RAND()+RAND())-6))-1)+PT_Y5_MC!AF67)</x:f>
        <x:v>21628318.600951172</x:v>
      </x:c>
      <x:c r="AF334" s="16" t="n">
        <x:f>MAX(0,AE334*(1+EXP((LN(1+Assumptions!$C$60)-0.5*Assumptions!$C$61^2)+Assumptions!$C$61*((RAND()+RAND()+RAND()+RAND()+RAND()+RAND()+RAND()+RAND()+RAND()+RAND()+RAND()+RAND())-6))-1)+PT_Y5_MC!AG67)</x:f>
        <x:v>21254109.68273177</x:v>
      </x:c>
    </x:row>
    <x:row r="335">
      <x:c r="A335" s="39">
        <x:v>331</x:v>
      </x:c>
      <x:c r="B335" s="16" t="n">
        <x:f>PT_Y5_MC!C68</x:f>
        <x:v>1029031.25</x:v>
      </x:c>
      <x:c r="C335" s="16" t="n">
        <x:f>MAX(0,B335*(1+EXP((LN(1+Assumptions!$C$60)-0.5*Assumptions!$C$61^2)+Assumptions!$C$61*((RAND()+RAND()+RAND()+RAND()+RAND()+RAND()+RAND()+RAND()+RAND()+RAND()+RAND()+RAND())-6))-1)+PT_Y5_MC!D67)</x:f>
        <x:v>1268866.0236403951</x:v>
      </x:c>
      <x:c r="D335" s="16" t="n">
        <x:f>MAX(0,C335*(1+EXP((LN(1+Assumptions!$C$60)-0.5*Assumptions!$C$61^2)+Assumptions!$C$61*((RAND()+RAND()+RAND()+RAND()+RAND()+RAND()+RAND()+RAND()+RAND()+RAND()+RAND()+RAND())-6))-1)+PT_Y5_MC!E67)</x:f>
        <x:v>1479809.6505020345</x:v>
      </x:c>
      <x:c r="E335" s="16" t="n">
        <x:f>MAX(0,D335*(1+EXP((LN(1+Assumptions!$C$60)-0.5*Assumptions!$C$61^2)+Assumptions!$C$61*((RAND()+RAND()+RAND()+RAND()+RAND()+RAND()+RAND()+RAND()+RAND()+RAND()+RAND()+RAND())-6))-1)+PT_Y5_MC!F67)</x:f>
        <x:v>1653871.8842160576</x:v>
      </x:c>
      <x:c r="F335" s="16" t="n">
        <x:f>MAX(0,E335*(1+EXP((LN(1+Assumptions!$C$60)-0.5*Assumptions!$C$61^2)+Assumptions!$C$61*((RAND()+RAND()+RAND()+RAND()+RAND()+RAND()+RAND()+RAND()+RAND()+RAND()+RAND()+RAND())-6))-1)+PT_Y5_MC!G67)</x:f>
        <x:v>1556830.885423443</x:v>
      </x:c>
      <x:c r="G335" s="16" t="n">
        <x:f>MAX(0,F335*(1+EXP((LN(1+Assumptions!$C$60)-0.5*Assumptions!$C$61^2)+Assumptions!$C$61*((RAND()+RAND()+RAND()+RAND()+RAND()+RAND()+RAND()+RAND()+RAND()+RAND()+RAND()+RAND())-6))-1)+PT_Y5_MC!H67)</x:f>
        <x:v>1391756.0217886143</x:v>
      </x:c>
      <x:c r="H335" s="16" t="n">
        <x:f>MAX(0,G335*(1+EXP((LN(1+Assumptions!$C$60)-0.5*Assumptions!$C$61^2)+Assumptions!$C$61*((RAND()+RAND()+RAND()+RAND()+RAND()+RAND()+RAND()+RAND()+RAND()+RAND()+RAND()+RAND())-6))-1)+PT_Y5_MC!I67)</x:f>
        <x:v>1516802.474164709</x:v>
      </x:c>
      <x:c r="I335" s="16" t="n">
        <x:f>MAX(0,H335*(1+EXP((LN(1+Assumptions!$C$60)-0.5*Assumptions!$C$61^2)+Assumptions!$C$61*((RAND()+RAND()+RAND()+RAND()+RAND()+RAND()+RAND()+RAND()+RAND()+RAND()+RAND()+RAND())-6))-1)+PT_Y5_MC!J67)</x:f>
        <x:v>1174618.6616718748</x:v>
      </x:c>
      <x:c r="J335" s="16" t="n">
        <x:f>MAX(0,I335*(1+EXP((LN(1+Assumptions!$C$60)-0.5*Assumptions!$C$61^2)+Assumptions!$C$61*((RAND()+RAND()+RAND()+RAND()+RAND()+RAND()+RAND()+RAND()+RAND()+RAND()+RAND()+RAND())-6))-1)+PT_Y5_MC!K67)</x:f>
        <x:v>1082427.488634692</x:v>
      </x:c>
      <x:c r="K335" s="16" t="n">
        <x:f>MAX(0,J335*(1+EXP((LN(1+Assumptions!$C$60)-0.5*Assumptions!$C$61^2)+Assumptions!$C$61*((RAND()+RAND()+RAND()+RAND()+RAND()+RAND()+RAND()+RAND()+RAND()+RAND()+RAND()+RAND())-6))-1)+PT_Y5_MC!L67)</x:f>
        <x:v>1209989.4073733331</x:v>
      </x:c>
      <x:c r="L335" s="16" t="n">
        <x:f>MAX(0,K335*(1+EXP((LN(1+Assumptions!$C$60)-0.5*Assumptions!$C$61^2)+Assumptions!$C$61*((RAND()+RAND()+RAND()+RAND()+RAND()+RAND()+RAND()+RAND()+RAND()+RAND()+RAND()+RAND())-6))-1)+PT_Y5_MC!M67)</x:f>
        <x:v>925468.2937371429</x:v>
      </x:c>
      <x:c r="M335" s="16" t="n">
        <x:f>MAX(0,L335*(1+EXP((LN(1+Assumptions!$C$60)-0.5*Assumptions!$C$61^2)+Assumptions!$C$61*((RAND()+RAND()+RAND()+RAND()+RAND()+RAND()+RAND()+RAND()+RAND()+RAND()+RAND()+RAND())-6))-1)+PT_Y5_MC!N67)</x:f>
        <x:v>786748.7658772228</x:v>
      </x:c>
      <x:c r="N335" s="16" t="n">
        <x:f>MAX(0,M335*(1+EXP((LN(1+Assumptions!$C$60)-0.5*Assumptions!$C$61^2)+Assumptions!$C$61*((RAND()+RAND()+RAND()+RAND()+RAND()+RAND()+RAND()+RAND()+RAND()+RAND()+RAND()+RAND())-6))-1)+PT_Y5_MC!O67)</x:f>
        <x:v>1156257.117981201</x:v>
      </x:c>
      <x:c r="O335" s="16" t="n">
        <x:f>MAX(0,N335*(1+EXP((LN(1+Assumptions!$C$60)-0.5*Assumptions!$C$61^2)+Assumptions!$C$61*((RAND()+RAND()+RAND()+RAND()+RAND()+RAND()+RAND()+RAND()+RAND()+RAND()+RAND()+RAND())-6))-1)+PT_Y5_MC!P67)</x:f>
        <x:v>1091725.0965182027</x:v>
      </x:c>
      <x:c r="P335" s="16" t="n">
        <x:f>MAX(0,O335*(1+EXP((LN(1+Assumptions!$C$60)-0.5*Assumptions!$C$61^2)+Assumptions!$C$61*((RAND()+RAND()+RAND()+RAND()+RAND()+RAND()+RAND()+RAND()+RAND()+RAND()+RAND()+RAND())-6))-1)+PT_Y5_MC!Q67)</x:f>
        <x:v>1294857.718386247</x:v>
      </x:c>
      <x:c r="Q335" s="16" t="n">
        <x:f>MAX(0,P335*(1+EXP((LN(1+Assumptions!$C$60)-0.5*Assumptions!$C$61^2)+Assumptions!$C$61*((RAND()+RAND()+RAND()+RAND()+RAND()+RAND()+RAND()+RAND()+RAND()+RAND()+RAND()+RAND())-6))-1)+PT_Y5_MC!R67)</x:f>
        <x:v>1010727.5724460923</x:v>
      </x:c>
      <x:c r="R335" s="16" t="n">
        <x:f>MAX(0,Q335*(1+EXP((LN(1+Assumptions!$C$60)-0.5*Assumptions!$C$61^2)+Assumptions!$C$61*((RAND()+RAND()+RAND()+RAND()+RAND()+RAND()+RAND()+RAND()+RAND()+RAND()+RAND()+RAND())-6))-1)+PT_Y5_MC!S67)</x:f>
        <x:v>1056654.396788742</x:v>
      </x:c>
      <x:c r="S335" s="16" t="n">
        <x:f>MAX(0,R335*(1+EXP((LN(1+Assumptions!$C$60)-0.5*Assumptions!$C$61^2)+Assumptions!$C$61*((RAND()+RAND()+RAND()+RAND()+RAND()+RAND()+RAND()+RAND()+RAND()+RAND()+RAND()+RAND())-6))-1)+PT_Y5_MC!T67)</x:f>
        <x:v>1530105.902427658</x:v>
      </x:c>
      <x:c r="T335" s="16" t="n">
        <x:f>MAX(0,S335*(1+EXP((LN(1+Assumptions!$C$60)-0.5*Assumptions!$C$61^2)+Assumptions!$C$61*((RAND()+RAND()+RAND()+RAND()+RAND()+RAND()+RAND()+RAND()+RAND()+RAND()+RAND()+RAND())-6))-1)+PT_Y5_MC!U67)</x:f>
        <x:v>1656556.1827207832</x:v>
      </x:c>
      <x:c r="U335" s="16" t="n">
        <x:f>MAX(0,T335*(1+EXP((LN(1+Assumptions!$C$60)-0.5*Assumptions!$C$61^2)+Assumptions!$C$61*((RAND()+RAND()+RAND()+RAND()+RAND()+RAND()+RAND()+RAND()+RAND()+RAND()+RAND()+RAND())-6))-1)+PT_Y5_MC!V67)</x:f>
        <x:v>2023251.030597405</x:v>
      </x:c>
      <x:c r="V335" s="16" t="n">
        <x:f>MAX(0,U335*(1+EXP((LN(1+Assumptions!$C$60)-0.5*Assumptions!$C$61^2)+Assumptions!$C$61*((RAND()+RAND()+RAND()+RAND()+RAND()+RAND()+RAND()+RAND()+RAND()+RAND()+RAND()+RAND())-6))-1)+PT_Y5_MC!W67)</x:f>
        <x:v>2490815.0792096555</x:v>
      </x:c>
      <x:c r="W335" s="16" t="n">
        <x:f>MAX(0,V335*(1+EXP((LN(1+Assumptions!$C$60)-0.5*Assumptions!$C$61^2)+Assumptions!$C$61*((RAND()+RAND()+RAND()+RAND()+RAND()+RAND()+RAND()+RAND()+RAND()+RAND()+RAND()+RAND())-6))-1)+PT_Y5_MC!X67)</x:f>
        <x:v>2798795.560471805</x:v>
      </x:c>
      <x:c r="X335" s="16" t="n">
        <x:f>MAX(0,W335*(1+EXP((LN(1+Assumptions!$C$60)-0.5*Assumptions!$C$61^2)+Assumptions!$C$61*((RAND()+RAND()+RAND()+RAND()+RAND()+RAND()+RAND()+RAND()+RAND()+RAND()+RAND()+RAND())-6))-1)+PT_Y5_MC!Y67)</x:f>
        <x:v>2236680.652531926</x:v>
      </x:c>
      <x:c r="Y335" s="16" t="n">
        <x:f>MAX(0,X335*(1+EXP((LN(1+Assumptions!$C$60)-0.5*Assumptions!$C$61^2)+Assumptions!$C$61*((RAND()+RAND()+RAND()+RAND()+RAND()+RAND()+RAND()+RAND()+RAND()+RAND()+RAND()+RAND())-6))-1)+PT_Y5_MC!Z67)</x:f>
        <x:v>2143648.4909242885</x:v>
      </x:c>
      <x:c r="Z335" s="16" t="n">
        <x:f>MAX(0,Y335*(1+EXP((LN(1+Assumptions!$C$60)-0.5*Assumptions!$C$61^2)+Assumptions!$C$61*((RAND()+RAND()+RAND()+RAND()+RAND()+RAND()+RAND()+RAND()+RAND()+RAND()+RAND()+RAND())-6))-1)+PT_Y5_MC!AA67)</x:f>
        <x:v>2107200.376720741</x:v>
      </x:c>
      <x:c r="AA335" s="16" t="n">
        <x:f>MAX(0,Z335*(1+EXP((LN(1+Assumptions!$C$60)-0.5*Assumptions!$C$61^2)+Assumptions!$C$61*((RAND()+RAND()+RAND()+RAND()+RAND()+RAND()+RAND()+RAND()+RAND()+RAND()+RAND()+RAND())-6))-1)+PT_Y5_MC!AB67)</x:f>
        <x:v>2057650.6794367933</x:v>
      </x:c>
      <x:c r="AB335" s="16" t="n">
        <x:f>MAX(0,AA335*(1+EXP((LN(1+Assumptions!$C$60)-0.5*Assumptions!$C$61^2)+Assumptions!$C$61*((RAND()+RAND()+RAND()+RAND()+RAND()+RAND()+RAND()+RAND()+RAND()+RAND()+RAND()+RAND())-6))-1)+PT_Y5_MC!AC67)</x:f>
        <x:v>2422319.0985903754</x:v>
      </x:c>
      <x:c r="AC335" s="16" t="n">
        <x:f>MAX(0,AB335*(1+EXP((LN(1+Assumptions!$C$60)-0.5*Assumptions!$C$61^2)+Assumptions!$C$61*((RAND()+RAND()+RAND()+RAND()+RAND()+RAND()+RAND()+RAND()+RAND()+RAND()+RAND()+RAND())-6))-1)+PT_Y5_MC!AD67)</x:f>
        <x:v>2889198.5265318397</x:v>
      </x:c>
      <x:c r="AD335" s="16" t="n">
        <x:f>MAX(0,AC335*(1+EXP((LN(1+Assumptions!$C$60)-0.5*Assumptions!$C$61^2)+Assumptions!$C$61*((RAND()+RAND()+RAND()+RAND()+RAND()+RAND()+RAND()+RAND()+RAND()+RAND()+RAND()+RAND())-6))-1)+PT_Y5_MC!AE67)</x:f>
        <x:v>3560449.465874469</x:v>
      </x:c>
      <x:c r="AE335" s="16" t="n">
        <x:f>MAX(0,AD335*(1+EXP((LN(1+Assumptions!$C$60)-0.5*Assumptions!$C$61^2)+Assumptions!$C$61*((RAND()+RAND()+RAND()+RAND()+RAND()+RAND()+RAND()+RAND()+RAND()+RAND()+RAND()+RAND())-6))-1)+PT_Y5_MC!AF67)</x:f>
        <x:v>2745740.139036526</x:v>
      </x:c>
      <x:c r="AF335" s="16" t="n">
        <x:f>MAX(0,AE335*(1+EXP((LN(1+Assumptions!$C$60)-0.5*Assumptions!$C$61^2)+Assumptions!$C$61*((RAND()+RAND()+RAND()+RAND()+RAND()+RAND()+RAND()+RAND()+RAND()+RAND()+RAND()+RAND())-6))-1)+PT_Y5_MC!AG67)</x:f>
        <x:v>3613628.479970013</x:v>
      </x:c>
    </x:row>
    <x:row r="336">
      <x:c r="A336" s="39">
        <x:v>332</x:v>
      </x:c>
      <x:c r="B336" s="16" t="n">
        <x:f>PT_Y5_MC!C68</x:f>
        <x:v>1029031.25</x:v>
      </x:c>
      <x:c r="C336" s="16" t="n">
        <x:f>MAX(0,B336*(1+EXP((LN(1+Assumptions!$C$60)-0.5*Assumptions!$C$61^2)+Assumptions!$C$61*((RAND()+RAND()+RAND()+RAND()+RAND()+RAND()+RAND()+RAND()+RAND()+RAND()+RAND()+RAND())-6))-1)+PT_Y5_MC!D67)</x:f>
        <x:v>1416662.7830715002</x:v>
      </x:c>
      <x:c r="D336" s="16" t="n">
        <x:f>MAX(0,C336*(1+EXP((LN(1+Assumptions!$C$60)-0.5*Assumptions!$C$61^2)+Assumptions!$C$61*((RAND()+RAND()+RAND()+RAND()+RAND()+RAND()+RAND()+RAND()+RAND()+RAND()+RAND()+RAND())-6))-1)+PT_Y5_MC!E67)</x:f>
        <x:v>1245353.9871776653</x:v>
      </x:c>
      <x:c r="E336" s="16" t="n">
        <x:f>MAX(0,D336*(1+EXP((LN(1+Assumptions!$C$60)-0.5*Assumptions!$C$61^2)+Assumptions!$C$61*((RAND()+RAND()+RAND()+RAND()+RAND()+RAND()+RAND()+RAND()+RAND()+RAND()+RAND()+RAND())-6))-1)+PT_Y5_MC!F67)</x:f>
        <x:v>1350061.2002921463</x:v>
      </x:c>
      <x:c r="F336" s="16" t="n">
        <x:f>MAX(0,E336*(1+EXP((LN(1+Assumptions!$C$60)-0.5*Assumptions!$C$61^2)+Assumptions!$C$61*((RAND()+RAND()+RAND()+RAND()+RAND()+RAND()+RAND()+RAND()+RAND()+RAND()+RAND()+RAND())-6))-1)+PT_Y5_MC!G67)</x:f>
        <x:v>1295428.2565368915</x:v>
      </x:c>
      <x:c r="G336" s="16" t="n">
        <x:f>MAX(0,F336*(1+EXP((LN(1+Assumptions!$C$60)-0.5*Assumptions!$C$61^2)+Assumptions!$C$61*((RAND()+RAND()+RAND()+RAND()+RAND()+RAND()+RAND()+RAND()+RAND()+RAND()+RAND()+RAND())-6))-1)+PT_Y5_MC!H67)</x:f>
        <x:v>1507327.006644474</x:v>
      </x:c>
      <x:c r="H336" s="16" t="n">
        <x:f>MAX(0,G336*(1+EXP((LN(1+Assumptions!$C$60)-0.5*Assumptions!$C$61^2)+Assumptions!$C$61*((RAND()+RAND()+RAND()+RAND()+RAND()+RAND()+RAND()+RAND()+RAND()+RAND()+RAND()+RAND())-6))-1)+PT_Y5_MC!I67)</x:f>
        <x:v>1652498.2801178722</x:v>
      </x:c>
      <x:c r="I336" s="16" t="n">
        <x:f>MAX(0,H336*(1+EXP((LN(1+Assumptions!$C$60)-0.5*Assumptions!$C$61^2)+Assumptions!$C$61*((RAND()+RAND()+RAND()+RAND()+RAND()+RAND()+RAND()+RAND()+RAND()+RAND()+RAND()+RAND())-6))-1)+PT_Y5_MC!J67)</x:f>
        <x:v>2176683.892172533</x:v>
      </x:c>
      <x:c r="J336" s="16" t="n">
        <x:f>MAX(0,I336*(1+EXP((LN(1+Assumptions!$C$60)-0.5*Assumptions!$C$61^2)+Assumptions!$C$61*((RAND()+RAND()+RAND()+RAND()+RAND()+RAND()+RAND()+RAND()+RAND()+RAND()+RAND()+RAND())-6))-1)+PT_Y5_MC!K67)</x:f>
        <x:v>1922872.8787468337</x:v>
      </x:c>
      <x:c r="K336" s="16" t="n">
        <x:f>MAX(0,J336*(1+EXP((LN(1+Assumptions!$C$60)-0.5*Assumptions!$C$61^2)+Assumptions!$C$61*((RAND()+RAND()+RAND()+RAND()+RAND()+RAND()+RAND()+RAND()+RAND()+RAND()+RAND()+RAND())-6))-1)+PT_Y5_MC!L67)</x:f>
        <x:v>1989380.95670058</x:v>
      </x:c>
      <x:c r="L336" s="16" t="n">
        <x:f>MAX(0,K336*(1+EXP((LN(1+Assumptions!$C$60)-0.5*Assumptions!$C$61^2)+Assumptions!$C$61*((RAND()+RAND()+RAND()+RAND()+RAND()+RAND()+RAND()+RAND()+RAND()+RAND()+RAND()+RAND())-6))-1)+PT_Y5_MC!M67)</x:f>
        <x:v>2166054.708800708</x:v>
      </x:c>
      <x:c r="M336" s="16" t="n">
        <x:f>MAX(0,L336*(1+EXP((LN(1+Assumptions!$C$60)-0.5*Assumptions!$C$61^2)+Assumptions!$C$61*((RAND()+RAND()+RAND()+RAND()+RAND()+RAND()+RAND()+RAND()+RAND()+RAND()+RAND()+RAND())-6))-1)+PT_Y5_MC!N67)</x:f>
        <x:v>2671775.9625983676</x:v>
      </x:c>
      <x:c r="N336" s="16" t="n">
        <x:f>MAX(0,M336*(1+EXP((LN(1+Assumptions!$C$60)-0.5*Assumptions!$C$61^2)+Assumptions!$C$61*((RAND()+RAND()+RAND()+RAND()+RAND()+RAND()+RAND()+RAND()+RAND()+RAND()+RAND()+RAND())-6))-1)+PT_Y5_MC!O67)</x:f>
        <x:v>2767539.424073672</x:v>
      </x:c>
      <x:c r="O336" s="16" t="n">
        <x:f>MAX(0,N336*(1+EXP((LN(1+Assumptions!$C$60)-0.5*Assumptions!$C$61^2)+Assumptions!$C$61*((RAND()+RAND()+RAND()+RAND()+RAND()+RAND()+RAND()+RAND()+RAND()+RAND()+RAND()+RAND())-6))-1)+PT_Y5_MC!P67)</x:f>
        <x:v>2795172.609271563</x:v>
      </x:c>
      <x:c r="P336" s="16" t="n">
        <x:f>MAX(0,O336*(1+EXP((LN(1+Assumptions!$C$60)-0.5*Assumptions!$C$61^2)+Assumptions!$C$61*((RAND()+RAND()+RAND()+RAND()+RAND()+RAND()+RAND()+RAND()+RAND()+RAND()+RAND()+RAND())-6))-1)+PT_Y5_MC!Q67)</x:f>
        <x:v>3220743.845699197</x:v>
      </x:c>
      <x:c r="Q336" s="16" t="n">
        <x:f>MAX(0,P336*(1+EXP((LN(1+Assumptions!$C$60)-0.5*Assumptions!$C$61^2)+Assumptions!$C$61*((RAND()+RAND()+RAND()+RAND()+RAND()+RAND()+RAND()+RAND()+RAND()+RAND()+RAND()+RAND())-6))-1)+PT_Y5_MC!R67)</x:f>
        <x:v>4133788.7072490635</x:v>
      </x:c>
      <x:c r="R336" s="16" t="n">
        <x:f>MAX(0,Q336*(1+EXP((LN(1+Assumptions!$C$60)-0.5*Assumptions!$C$61^2)+Assumptions!$C$61*((RAND()+RAND()+RAND()+RAND()+RAND()+RAND()+RAND()+RAND()+RAND()+RAND()+RAND()+RAND())-6))-1)+PT_Y5_MC!S67)</x:f>
        <x:v>3956240.7517959466</x:v>
      </x:c>
      <x:c r="S336" s="16" t="n">
        <x:f>MAX(0,R336*(1+EXP((LN(1+Assumptions!$C$60)-0.5*Assumptions!$C$61^2)+Assumptions!$C$61*((RAND()+RAND()+RAND()+RAND()+RAND()+RAND()+RAND()+RAND()+RAND()+RAND()+RAND()+RAND())-6))-1)+PT_Y5_MC!T67)</x:f>
        <x:v>3290475.564607128</x:v>
      </x:c>
      <x:c r="T336" s="16" t="n">
        <x:f>MAX(0,S336*(1+EXP((LN(1+Assumptions!$C$60)-0.5*Assumptions!$C$61^2)+Assumptions!$C$61*((RAND()+RAND()+RAND()+RAND()+RAND()+RAND()+RAND()+RAND()+RAND()+RAND()+RAND()+RAND())-6))-1)+PT_Y5_MC!U67)</x:f>
        <x:v>3304602.525642305</x:v>
      </x:c>
      <x:c r="U336" s="16" t="n">
        <x:f>MAX(0,T336*(1+EXP((LN(1+Assumptions!$C$60)-0.5*Assumptions!$C$61^2)+Assumptions!$C$61*((RAND()+RAND()+RAND()+RAND()+RAND()+RAND()+RAND()+RAND()+RAND()+RAND()+RAND()+RAND())-6))-1)+PT_Y5_MC!V67)</x:f>
        <x:v>3546265.2575409524</x:v>
      </x:c>
      <x:c r="V336" s="16" t="n">
        <x:f>MAX(0,U336*(1+EXP((LN(1+Assumptions!$C$60)-0.5*Assumptions!$C$61^2)+Assumptions!$C$61*((RAND()+RAND()+RAND()+RAND()+RAND()+RAND()+RAND()+RAND()+RAND()+RAND()+RAND()+RAND())-6))-1)+PT_Y5_MC!W67)</x:f>
        <x:v>3866936.3290447253</x:v>
      </x:c>
      <x:c r="W336" s="16" t="n">
        <x:f>MAX(0,V336*(1+EXP((LN(1+Assumptions!$C$60)-0.5*Assumptions!$C$61^2)+Assumptions!$C$61*((RAND()+RAND()+RAND()+RAND()+RAND()+RAND()+RAND()+RAND()+RAND()+RAND()+RAND()+RAND())-6))-1)+PT_Y5_MC!X67)</x:f>
        <x:v>4334514.839366746</x:v>
      </x:c>
      <x:c r="X336" s="16" t="n">
        <x:f>MAX(0,W336*(1+EXP((LN(1+Assumptions!$C$60)-0.5*Assumptions!$C$61^2)+Assumptions!$C$61*((RAND()+RAND()+RAND()+RAND()+RAND()+RAND()+RAND()+RAND()+RAND()+RAND()+RAND()+RAND())-6))-1)+PT_Y5_MC!Y67)</x:f>
        <x:v>4616138.907805283</x:v>
      </x:c>
      <x:c r="Y336" s="16" t="n">
        <x:f>MAX(0,X336*(1+EXP((LN(1+Assumptions!$C$60)-0.5*Assumptions!$C$61^2)+Assumptions!$C$61*((RAND()+RAND()+RAND()+RAND()+RAND()+RAND()+RAND()+RAND()+RAND()+RAND()+RAND()+RAND())-6))-1)+PT_Y5_MC!Z67)</x:f>
        <x:v>6322289.852161224</x:v>
      </x:c>
      <x:c r="Z336" s="16" t="n">
        <x:f>MAX(0,Y336*(1+EXP((LN(1+Assumptions!$C$60)-0.5*Assumptions!$C$61^2)+Assumptions!$C$61*((RAND()+RAND()+RAND()+RAND()+RAND()+RAND()+RAND()+RAND()+RAND()+RAND()+RAND()+RAND())-6))-1)+PT_Y5_MC!AA67)</x:f>
        <x:v>7112272.182109093</x:v>
      </x:c>
      <x:c r="AA336" s="16" t="n">
        <x:f>MAX(0,Z336*(1+EXP((LN(1+Assumptions!$C$60)-0.5*Assumptions!$C$61^2)+Assumptions!$C$61*((RAND()+RAND()+RAND()+RAND()+RAND()+RAND()+RAND()+RAND()+RAND()+RAND()+RAND()+RAND())-6))-1)+PT_Y5_MC!AB67)</x:f>
        <x:v>5557944.707069917</x:v>
      </x:c>
      <x:c r="AB336" s="16" t="n">
        <x:f>MAX(0,AA336*(1+EXP((LN(1+Assumptions!$C$60)-0.5*Assumptions!$C$61^2)+Assumptions!$C$61*((RAND()+RAND()+RAND()+RAND()+RAND()+RAND()+RAND()+RAND()+RAND()+RAND()+RAND()+RAND())-6))-1)+PT_Y5_MC!AC67)</x:f>
        <x:v>6202757.272010388</x:v>
      </x:c>
      <x:c r="AC336" s="16" t="n">
        <x:f>MAX(0,AB336*(1+EXP((LN(1+Assumptions!$C$60)-0.5*Assumptions!$C$61^2)+Assumptions!$C$61*((RAND()+RAND()+RAND()+RAND()+RAND()+RAND()+RAND()+RAND()+RAND()+RAND()+RAND()+RAND())-6))-1)+PT_Y5_MC!AD67)</x:f>
        <x:v>7479137.806962378</x:v>
      </x:c>
      <x:c r="AD336" s="16" t="n">
        <x:f>MAX(0,AC336*(1+EXP((LN(1+Assumptions!$C$60)-0.5*Assumptions!$C$61^2)+Assumptions!$C$61*((RAND()+RAND()+RAND()+RAND()+RAND()+RAND()+RAND()+RAND()+RAND()+RAND()+RAND()+RAND())-6))-1)+PT_Y5_MC!AE67)</x:f>
        <x:v>7231048.6549723465</x:v>
      </x:c>
      <x:c r="AE336" s="16" t="n">
        <x:f>MAX(0,AD336*(1+EXP((LN(1+Assumptions!$C$60)-0.5*Assumptions!$C$61^2)+Assumptions!$C$61*((RAND()+RAND()+RAND()+RAND()+RAND()+RAND()+RAND()+RAND()+RAND()+RAND()+RAND()+RAND())-6))-1)+PT_Y5_MC!AF67)</x:f>
        <x:v>7118525.554208922</x:v>
      </x:c>
      <x:c r="AF336" s="16" t="n">
        <x:f>MAX(0,AE336*(1+EXP((LN(1+Assumptions!$C$60)-0.5*Assumptions!$C$61^2)+Assumptions!$C$61*((RAND()+RAND()+RAND()+RAND()+RAND()+RAND()+RAND()+RAND()+RAND()+RAND()+RAND()+RAND())-6))-1)+PT_Y5_MC!AG67)</x:f>
        <x:v>6457257.333161449</x:v>
      </x:c>
    </x:row>
    <x:row r="337">
      <x:c r="A337" s="39">
        <x:v>333</x:v>
      </x:c>
      <x:c r="B337" s="16" t="n">
        <x:f>PT_Y5_MC!C68</x:f>
        <x:v>1029031.25</x:v>
      </x:c>
      <x:c r="C337" s="16" t="n">
        <x:f>MAX(0,B337*(1+EXP((LN(1+Assumptions!$C$60)-0.5*Assumptions!$C$61^2)+Assumptions!$C$61*((RAND()+RAND()+RAND()+RAND()+RAND()+RAND()+RAND()+RAND()+RAND()+RAND()+RAND()+RAND())-6))-1)+PT_Y5_MC!D67)</x:f>
        <x:v>1249435.1568579082</x:v>
      </x:c>
      <x:c r="D337" s="16" t="n">
        <x:f>MAX(0,C337*(1+EXP((LN(1+Assumptions!$C$60)-0.5*Assumptions!$C$61^2)+Assumptions!$C$61*((RAND()+RAND()+RAND()+RAND()+RAND()+RAND()+RAND()+RAND()+RAND()+RAND()+RAND()+RAND())-6))-1)+PT_Y5_MC!E67)</x:f>
        <x:v>1416344.5726154756</x:v>
      </x:c>
      <x:c r="E337" s="16" t="n">
        <x:f>MAX(0,D337*(1+EXP((LN(1+Assumptions!$C$60)-0.5*Assumptions!$C$61^2)+Assumptions!$C$61*((RAND()+RAND()+RAND()+RAND()+RAND()+RAND()+RAND()+RAND()+RAND()+RAND()+RAND()+RAND())-6))-1)+PT_Y5_MC!F67)</x:f>
        <x:v>1223845.6009364054</x:v>
      </x:c>
      <x:c r="F337" s="16" t="n">
        <x:f>MAX(0,E337*(1+EXP((LN(1+Assumptions!$C$60)-0.5*Assumptions!$C$61^2)+Assumptions!$C$61*((RAND()+RAND()+RAND()+RAND()+RAND()+RAND()+RAND()+RAND()+RAND()+RAND()+RAND()+RAND())-6))-1)+PT_Y5_MC!G67)</x:f>
        <x:v>1313991.083395331</x:v>
      </x:c>
      <x:c r="G337" s="16" t="n">
        <x:f>MAX(0,F337*(1+EXP((LN(1+Assumptions!$C$60)-0.5*Assumptions!$C$61^2)+Assumptions!$C$61*((RAND()+RAND()+RAND()+RAND()+RAND()+RAND()+RAND()+RAND()+RAND()+RAND()+RAND()+RAND())-6))-1)+PT_Y5_MC!H67)</x:f>
        <x:v>1259433.987637226</x:v>
      </x:c>
      <x:c r="H337" s="16" t="n">
        <x:f>MAX(0,G337*(1+EXP((LN(1+Assumptions!$C$60)-0.5*Assumptions!$C$61^2)+Assumptions!$C$61*((RAND()+RAND()+RAND()+RAND()+RAND()+RAND()+RAND()+RAND()+RAND()+RAND()+RAND()+RAND())-6))-1)+PT_Y5_MC!I67)</x:f>
        <x:v>1285341.1823338047</x:v>
      </x:c>
      <x:c r="I337" s="16" t="n">
        <x:f>MAX(0,H337*(1+EXP((LN(1+Assumptions!$C$60)-0.5*Assumptions!$C$61^2)+Assumptions!$C$61*((RAND()+RAND()+RAND()+RAND()+RAND()+RAND()+RAND()+RAND()+RAND()+RAND()+RAND()+RAND())-6))-1)+PT_Y5_MC!J67)</x:f>
        <x:v>1038352.2203903686</x:v>
      </x:c>
      <x:c r="J337" s="16" t="n">
        <x:f>MAX(0,I337*(1+EXP((LN(1+Assumptions!$C$60)-0.5*Assumptions!$C$61^2)+Assumptions!$C$61*((RAND()+RAND()+RAND()+RAND()+RAND()+RAND()+RAND()+RAND()+RAND()+RAND()+RAND()+RAND())-6))-1)+PT_Y5_MC!K67)</x:f>
        <x:v>1587161.578920694</x:v>
      </x:c>
      <x:c r="K337" s="16" t="n">
        <x:f>MAX(0,J337*(1+EXP((LN(1+Assumptions!$C$60)-0.5*Assumptions!$C$61^2)+Assumptions!$C$61*((RAND()+RAND()+RAND()+RAND()+RAND()+RAND()+RAND()+RAND()+RAND()+RAND()+RAND()+RAND())-6))-1)+PT_Y5_MC!L67)</x:f>
        <x:v>2004534.0118154637</x:v>
      </x:c>
      <x:c r="L337" s="16" t="n">
        <x:f>MAX(0,K337*(1+EXP((LN(1+Assumptions!$C$60)-0.5*Assumptions!$C$61^2)+Assumptions!$C$61*((RAND()+RAND()+RAND()+RAND()+RAND()+RAND()+RAND()+RAND()+RAND()+RAND()+RAND()+RAND())-6))-1)+PT_Y5_MC!M67)</x:f>
        <x:v>3251052.6183812832</x:v>
      </x:c>
      <x:c r="M337" s="16" t="n">
        <x:f>MAX(0,L337*(1+EXP((LN(1+Assumptions!$C$60)-0.5*Assumptions!$C$61^2)+Assumptions!$C$61*((RAND()+RAND()+RAND()+RAND()+RAND()+RAND()+RAND()+RAND()+RAND()+RAND()+RAND()+RAND())-6))-1)+PT_Y5_MC!N67)</x:f>
        <x:v>3583782.1236131615</x:v>
      </x:c>
      <x:c r="N337" s="16" t="n">
        <x:f>MAX(0,M337*(1+EXP((LN(1+Assumptions!$C$60)-0.5*Assumptions!$C$61^2)+Assumptions!$C$61*((RAND()+RAND()+RAND()+RAND()+RAND()+RAND()+RAND()+RAND()+RAND()+RAND()+RAND()+RAND())-6))-1)+PT_Y5_MC!O67)</x:f>
        <x:v>3949927.385875623</x:v>
      </x:c>
      <x:c r="O337" s="16" t="n">
        <x:f>MAX(0,N337*(1+EXP((LN(1+Assumptions!$C$60)-0.5*Assumptions!$C$61^2)+Assumptions!$C$61*((RAND()+RAND()+RAND()+RAND()+RAND()+RAND()+RAND()+RAND()+RAND()+RAND()+RAND()+RAND())-6))-1)+PT_Y5_MC!P67)</x:f>
        <x:v>3187652.1117487494</x:v>
      </x:c>
      <x:c r="P337" s="16" t="n">
        <x:f>MAX(0,O337*(1+EXP((LN(1+Assumptions!$C$60)-0.5*Assumptions!$C$61^2)+Assumptions!$C$61*((RAND()+RAND()+RAND()+RAND()+RAND()+RAND()+RAND()+RAND()+RAND()+RAND()+RAND()+RAND())-6))-1)+PT_Y5_MC!Q67)</x:f>
        <x:v>4423247.551261571</x:v>
      </x:c>
      <x:c r="Q337" s="16" t="n">
        <x:f>MAX(0,P337*(1+EXP((LN(1+Assumptions!$C$60)-0.5*Assumptions!$C$61^2)+Assumptions!$C$61*((RAND()+RAND()+RAND()+RAND()+RAND()+RAND()+RAND()+RAND()+RAND()+RAND()+RAND()+RAND())-6))-1)+PT_Y5_MC!R67)</x:f>
        <x:v>4851633.117896797</x:v>
      </x:c>
      <x:c r="R337" s="16" t="n">
        <x:f>MAX(0,Q337*(1+EXP((LN(1+Assumptions!$C$60)-0.5*Assumptions!$C$61^2)+Assumptions!$C$61*((RAND()+RAND()+RAND()+RAND()+RAND()+RAND()+RAND()+RAND()+RAND()+RAND()+RAND()+RAND())-6))-1)+PT_Y5_MC!S67)</x:f>
        <x:v>5297634.828528939</x:v>
      </x:c>
      <x:c r="S337" s="16" t="n">
        <x:f>MAX(0,R337*(1+EXP((LN(1+Assumptions!$C$60)-0.5*Assumptions!$C$61^2)+Assumptions!$C$61*((RAND()+RAND()+RAND()+RAND()+RAND()+RAND()+RAND()+RAND()+RAND()+RAND()+RAND()+RAND())-6))-1)+PT_Y5_MC!T67)</x:f>
        <x:v>6153690.984752428</x:v>
      </x:c>
      <x:c r="T337" s="16" t="n">
        <x:f>MAX(0,S337*(1+EXP((LN(1+Assumptions!$C$60)-0.5*Assumptions!$C$61^2)+Assumptions!$C$61*((RAND()+RAND()+RAND()+RAND()+RAND()+RAND()+RAND()+RAND()+RAND()+RAND()+RAND()+RAND())-6))-1)+PT_Y5_MC!U67)</x:f>
        <x:v>7541824.296056306</x:v>
      </x:c>
      <x:c r="U337" s="16" t="n">
        <x:f>MAX(0,T337*(1+EXP((LN(1+Assumptions!$C$60)-0.5*Assumptions!$C$61^2)+Assumptions!$C$61*((RAND()+RAND()+RAND()+RAND()+RAND()+RAND()+RAND()+RAND()+RAND()+RAND()+RAND()+RAND())-6))-1)+PT_Y5_MC!V67)</x:f>
        <x:v>6326679.719445562</x:v>
      </x:c>
      <x:c r="V337" s="16" t="n">
        <x:f>MAX(0,U337*(1+EXP((LN(1+Assumptions!$C$60)-0.5*Assumptions!$C$61^2)+Assumptions!$C$61*((RAND()+RAND()+RAND()+RAND()+RAND()+RAND()+RAND()+RAND()+RAND()+RAND()+RAND()+RAND())-6))-1)+PT_Y5_MC!W67)</x:f>
        <x:v>8326161.049314223</x:v>
      </x:c>
      <x:c r="W337" s="16" t="n">
        <x:f>MAX(0,V337*(1+EXP((LN(1+Assumptions!$C$60)-0.5*Assumptions!$C$61^2)+Assumptions!$C$61*((RAND()+RAND()+RAND()+RAND()+RAND()+RAND()+RAND()+RAND()+RAND()+RAND()+RAND()+RAND())-6))-1)+PT_Y5_MC!X67)</x:f>
        <x:v>7400887.6140356455</x:v>
      </x:c>
      <x:c r="X337" s="16" t="n">
        <x:f>MAX(0,W337*(1+EXP((LN(1+Assumptions!$C$60)-0.5*Assumptions!$C$61^2)+Assumptions!$C$61*((RAND()+RAND()+RAND()+RAND()+RAND()+RAND()+RAND()+RAND()+RAND()+RAND()+RAND()+RAND())-6))-1)+PT_Y5_MC!Y67)</x:f>
        <x:v>11789846.657170292</x:v>
      </x:c>
      <x:c r="Y337" s="16" t="n">
        <x:f>MAX(0,X337*(1+EXP((LN(1+Assumptions!$C$60)-0.5*Assumptions!$C$61^2)+Assumptions!$C$61*((RAND()+RAND()+RAND()+RAND()+RAND()+RAND()+RAND()+RAND()+RAND()+RAND()+RAND()+RAND())-6))-1)+PT_Y5_MC!Z67)</x:f>
        <x:v>9715337.317504976</x:v>
      </x:c>
      <x:c r="Z337" s="16" t="n">
        <x:f>MAX(0,Y337*(1+EXP((LN(1+Assumptions!$C$60)-0.5*Assumptions!$C$61^2)+Assumptions!$C$61*((RAND()+RAND()+RAND()+RAND()+RAND()+RAND()+RAND()+RAND()+RAND()+RAND()+RAND()+RAND())-6))-1)+PT_Y5_MC!AA67)</x:f>
        <x:v>9897244.282168033</x:v>
      </x:c>
      <x:c r="AA337" s="16" t="n">
        <x:f>MAX(0,Z337*(1+EXP((LN(1+Assumptions!$C$60)-0.5*Assumptions!$C$61^2)+Assumptions!$C$61*((RAND()+RAND()+RAND()+RAND()+RAND()+RAND()+RAND()+RAND()+RAND()+RAND()+RAND()+RAND())-6))-1)+PT_Y5_MC!AB67)</x:f>
        <x:v>13512478.755645877</x:v>
      </x:c>
      <x:c r="AB337" s="16" t="n">
        <x:f>MAX(0,AA337*(1+EXP((LN(1+Assumptions!$C$60)-0.5*Assumptions!$C$61^2)+Assumptions!$C$61*((RAND()+RAND()+RAND()+RAND()+RAND()+RAND()+RAND()+RAND()+RAND()+RAND()+RAND()+RAND())-6))-1)+PT_Y5_MC!AC67)</x:f>
        <x:v>15145398.47463517</x:v>
      </x:c>
      <x:c r="AC337" s="16" t="n">
        <x:f>MAX(0,AB337*(1+EXP((LN(1+Assumptions!$C$60)-0.5*Assumptions!$C$61^2)+Assumptions!$C$61*((RAND()+RAND()+RAND()+RAND()+RAND()+RAND()+RAND()+RAND()+RAND()+RAND()+RAND()+RAND())-6))-1)+PT_Y5_MC!AD67)</x:f>
        <x:v>15055831.530067397</x:v>
      </x:c>
      <x:c r="AD337" s="16" t="n">
        <x:f>MAX(0,AC337*(1+EXP((LN(1+Assumptions!$C$60)-0.5*Assumptions!$C$61^2)+Assumptions!$C$61*((RAND()+RAND()+RAND()+RAND()+RAND()+RAND()+RAND()+RAND()+RAND()+RAND()+RAND()+RAND())-6))-1)+PT_Y5_MC!AE67)</x:f>
        <x:v>14552624.143648075</x:v>
      </x:c>
      <x:c r="AE337" s="16" t="n">
        <x:f>MAX(0,AD337*(1+EXP((LN(1+Assumptions!$C$60)-0.5*Assumptions!$C$61^2)+Assumptions!$C$61*((RAND()+RAND()+RAND()+RAND()+RAND()+RAND()+RAND()+RAND()+RAND()+RAND()+RAND()+RAND())-6))-1)+PT_Y5_MC!AF67)</x:f>
        <x:v>17201823.799049884</x:v>
      </x:c>
      <x:c r="AF337" s="16" t="n">
        <x:f>MAX(0,AE337*(1+EXP((LN(1+Assumptions!$C$60)-0.5*Assumptions!$C$61^2)+Assumptions!$C$61*((RAND()+RAND()+RAND()+RAND()+RAND()+RAND()+RAND()+RAND()+RAND()+RAND()+RAND()+RAND())-6))-1)+PT_Y5_MC!AG67)</x:f>
        <x:v>17624318.15733136</x:v>
      </x:c>
    </x:row>
    <x:row r="338">
      <x:c r="A338" s="39">
        <x:v>334</x:v>
      </x:c>
      <x:c r="B338" s="16" t="n">
        <x:f>PT_Y5_MC!C68</x:f>
        <x:v>1029031.25</x:v>
      </x:c>
      <x:c r="C338" s="16" t="n">
        <x:f>MAX(0,B338*(1+EXP((LN(1+Assumptions!$C$60)-0.5*Assumptions!$C$61^2)+Assumptions!$C$61*((RAND()+RAND()+RAND()+RAND()+RAND()+RAND()+RAND()+RAND()+RAND()+RAND()+RAND()+RAND())-6))-1)+PT_Y5_MC!D67)</x:f>
        <x:v>970821.4088682348</x:v>
      </x:c>
      <x:c r="D338" s="16" t="n">
        <x:f>MAX(0,C338*(1+EXP((LN(1+Assumptions!$C$60)-0.5*Assumptions!$C$61^2)+Assumptions!$C$61*((RAND()+RAND()+RAND()+RAND()+RAND()+RAND()+RAND()+RAND()+RAND()+RAND()+RAND()+RAND())-6))-1)+PT_Y5_MC!E67)</x:f>
        <x:v>992099.5646072745</x:v>
      </x:c>
      <x:c r="E338" s="16" t="n">
        <x:f>MAX(0,D338*(1+EXP((LN(1+Assumptions!$C$60)-0.5*Assumptions!$C$61^2)+Assumptions!$C$61*((RAND()+RAND()+RAND()+RAND()+RAND()+RAND()+RAND()+RAND()+RAND()+RAND()+RAND()+RAND())-6))-1)+PT_Y5_MC!F67)</x:f>
        <x:v>996022.3120061381</x:v>
      </x:c>
      <x:c r="F338" s="16" t="n">
        <x:f>MAX(0,E338*(1+EXP((LN(1+Assumptions!$C$60)-0.5*Assumptions!$C$61^2)+Assumptions!$C$61*((RAND()+RAND()+RAND()+RAND()+RAND()+RAND()+RAND()+RAND()+RAND()+RAND()+RAND()+RAND())-6))-1)+PT_Y5_MC!G67)</x:f>
        <x:v>1118110.6436402546</x:v>
      </x:c>
      <x:c r="G338" s="16" t="n">
        <x:f>MAX(0,F338*(1+EXP((LN(1+Assumptions!$C$60)-0.5*Assumptions!$C$61^2)+Assumptions!$C$61*((RAND()+RAND()+RAND()+RAND()+RAND()+RAND()+RAND()+RAND()+RAND()+RAND()+RAND()+RAND())-6))-1)+PT_Y5_MC!H67)</x:f>
        <x:v>1090968.8481222775</x:v>
      </x:c>
      <x:c r="H338" s="16" t="n">
        <x:f>MAX(0,G338*(1+EXP((LN(1+Assumptions!$C$60)-0.5*Assumptions!$C$61^2)+Assumptions!$C$61*((RAND()+RAND()+RAND()+RAND()+RAND()+RAND()+RAND()+RAND()+RAND()+RAND()+RAND()+RAND())-6))-1)+PT_Y5_MC!I67)</x:f>
        <x:v>1179012.1503254045</x:v>
      </x:c>
      <x:c r="I338" s="16" t="n">
        <x:f>MAX(0,H338*(1+EXP((LN(1+Assumptions!$C$60)-0.5*Assumptions!$C$61^2)+Assumptions!$C$61*((RAND()+RAND()+RAND()+RAND()+RAND()+RAND()+RAND()+RAND()+RAND()+RAND()+RAND()+RAND())-6))-1)+PT_Y5_MC!J67)</x:f>
        <x:v>1370099.4020460243</x:v>
      </x:c>
      <x:c r="J338" s="16" t="n">
        <x:f>MAX(0,I338*(1+EXP((LN(1+Assumptions!$C$60)-0.5*Assumptions!$C$61^2)+Assumptions!$C$61*((RAND()+RAND()+RAND()+RAND()+RAND()+RAND()+RAND()+RAND()+RAND()+RAND()+RAND()+RAND())-6))-1)+PT_Y5_MC!K67)</x:f>
        <x:v>1160171.6222742489</x:v>
      </x:c>
      <x:c r="K338" s="16" t="n">
        <x:f>MAX(0,J338*(1+EXP((LN(1+Assumptions!$C$60)-0.5*Assumptions!$C$61^2)+Assumptions!$C$61*((RAND()+RAND()+RAND()+RAND()+RAND()+RAND()+RAND()+RAND()+RAND()+RAND()+RAND()+RAND())-6))-1)+PT_Y5_MC!L67)</x:f>
        <x:v>1570716.949142569</x:v>
      </x:c>
      <x:c r="L338" s="16" t="n">
        <x:f>MAX(0,K338*(1+EXP((LN(1+Assumptions!$C$60)-0.5*Assumptions!$C$61^2)+Assumptions!$C$61*((RAND()+RAND()+RAND()+RAND()+RAND()+RAND()+RAND()+RAND()+RAND()+RAND()+RAND()+RAND())-6))-1)+PT_Y5_MC!M67)</x:f>
        <x:v>1526147.4760096997</x:v>
      </x:c>
      <x:c r="M338" s="16" t="n">
        <x:f>MAX(0,L338*(1+EXP((LN(1+Assumptions!$C$60)-0.5*Assumptions!$C$61^2)+Assumptions!$C$61*((RAND()+RAND()+RAND()+RAND()+RAND()+RAND()+RAND()+RAND()+RAND()+RAND()+RAND()+RAND())-6))-1)+PT_Y5_MC!N67)</x:f>
        <x:v>1852616.3406565192</x:v>
      </x:c>
      <x:c r="N338" s="16" t="n">
        <x:f>MAX(0,M338*(1+EXP((LN(1+Assumptions!$C$60)-0.5*Assumptions!$C$61^2)+Assumptions!$C$61*((RAND()+RAND()+RAND()+RAND()+RAND()+RAND()+RAND()+RAND()+RAND()+RAND()+RAND()+RAND())-6))-1)+PT_Y5_MC!O67)</x:f>
        <x:v>2252098.7018049746</x:v>
      </x:c>
      <x:c r="O338" s="16" t="n">
        <x:f>MAX(0,N338*(1+EXP((LN(1+Assumptions!$C$60)-0.5*Assumptions!$C$61^2)+Assumptions!$C$61*((RAND()+RAND()+RAND()+RAND()+RAND()+RAND()+RAND()+RAND()+RAND()+RAND()+RAND()+RAND())-6))-1)+PT_Y5_MC!P67)</x:f>
        <x:v>2147637.5479802242</x:v>
      </x:c>
      <x:c r="P338" s="16" t="n">
        <x:f>MAX(0,O338*(1+EXP((LN(1+Assumptions!$C$60)-0.5*Assumptions!$C$61^2)+Assumptions!$C$61*((RAND()+RAND()+RAND()+RAND()+RAND()+RAND()+RAND()+RAND()+RAND()+RAND()+RAND()+RAND())-6))-1)+PT_Y5_MC!Q67)</x:f>
        <x:v>2403756.5496111265</x:v>
      </x:c>
      <x:c r="Q338" s="16" t="n">
        <x:f>MAX(0,P338*(1+EXP((LN(1+Assumptions!$C$60)-0.5*Assumptions!$C$61^2)+Assumptions!$C$61*((RAND()+RAND()+RAND()+RAND()+RAND()+RAND()+RAND()+RAND()+RAND()+RAND()+RAND()+RAND())-6))-1)+PT_Y5_MC!R67)</x:f>
        <x:v>2804271.1505982014</x:v>
      </x:c>
      <x:c r="R338" s="16" t="n">
        <x:f>MAX(0,Q338*(1+EXP((LN(1+Assumptions!$C$60)-0.5*Assumptions!$C$61^2)+Assumptions!$C$61*((RAND()+RAND()+RAND()+RAND()+RAND()+RAND()+RAND()+RAND()+RAND()+RAND()+RAND()+RAND())-6))-1)+PT_Y5_MC!S67)</x:f>
        <x:v>3506058.356342565</x:v>
      </x:c>
      <x:c r="S338" s="16" t="n">
        <x:f>MAX(0,R338*(1+EXP((LN(1+Assumptions!$C$60)-0.5*Assumptions!$C$61^2)+Assumptions!$C$61*((RAND()+RAND()+RAND()+RAND()+RAND()+RAND()+RAND()+RAND()+RAND()+RAND()+RAND()+RAND())-6))-1)+PT_Y5_MC!T67)</x:f>
        <x:v>3958740.689622043</x:v>
      </x:c>
      <x:c r="T338" s="16" t="n">
        <x:f>MAX(0,S338*(1+EXP((LN(1+Assumptions!$C$60)-0.5*Assumptions!$C$61^2)+Assumptions!$C$61*((RAND()+RAND()+RAND()+RAND()+RAND()+RAND()+RAND()+RAND()+RAND()+RAND()+RAND()+RAND())-6))-1)+PT_Y5_MC!U67)</x:f>
        <x:v>3326716.533374399</x:v>
      </x:c>
      <x:c r="U338" s="16" t="n">
        <x:f>MAX(0,T338*(1+EXP((LN(1+Assumptions!$C$60)-0.5*Assumptions!$C$61^2)+Assumptions!$C$61*((RAND()+RAND()+RAND()+RAND()+RAND()+RAND()+RAND()+RAND()+RAND()+RAND()+RAND()+RAND())-6))-1)+PT_Y5_MC!V67)</x:f>
        <x:v>3986374.4312260766</x:v>
      </x:c>
      <x:c r="V338" s="16" t="n">
        <x:f>MAX(0,U338*(1+EXP((LN(1+Assumptions!$C$60)-0.5*Assumptions!$C$61^2)+Assumptions!$C$61*((RAND()+RAND()+RAND()+RAND()+RAND()+RAND()+RAND()+RAND()+RAND()+RAND()+RAND()+RAND())-6))-1)+PT_Y5_MC!W67)</x:f>
        <x:v>3480266.916222943</x:v>
      </x:c>
      <x:c r="W338" s="16" t="n">
        <x:f>MAX(0,V338*(1+EXP((LN(1+Assumptions!$C$60)-0.5*Assumptions!$C$61^2)+Assumptions!$C$61*((RAND()+RAND()+RAND()+RAND()+RAND()+RAND()+RAND()+RAND()+RAND()+RAND()+RAND()+RAND())-6))-1)+PT_Y5_MC!X67)</x:f>
        <x:v>4907458.487905086</x:v>
      </x:c>
      <x:c r="X338" s="16" t="n">
        <x:f>MAX(0,W338*(1+EXP((LN(1+Assumptions!$C$60)-0.5*Assumptions!$C$61^2)+Assumptions!$C$61*((RAND()+RAND()+RAND()+RAND()+RAND()+RAND()+RAND()+RAND()+RAND()+RAND()+RAND()+RAND())-6))-1)+PT_Y5_MC!Y67)</x:f>
        <x:v>5177867.5473822635</x:v>
      </x:c>
      <x:c r="Y338" s="16" t="n">
        <x:f>MAX(0,X338*(1+EXP((LN(1+Assumptions!$C$60)-0.5*Assumptions!$C$61^2)+Assumptions!$C$61*((RAND()+RAND()+RAND()+RAND()+RAND()+RAND()+RAND()+RAND()+RAND()+RAND()+RAND()+RAND())-6))-1)+PT_Y5_MC!Z67)</x:f>
        <x:v>5465810.6427118685</x:v>
      </x:c>
      <x:c r="Z338" s="16" t="n">
        <x:f>MAX(0,Y338*(1+EXP((LN(1+Assumptions!$C$60)-0.5*Assumptions!$C$61^2)+Assumptions!$C$61*((RAND()+RAND()+RAND()+RAND()+RAND()+RAND()+RAND()+RAND()+RAND()+RAND()+RAND()+RAND())-6))-1)+PT_Y5_MC!AA67)</x:f>
        <x:v>7103287.580111907</x:v>
      </x:c>
      <x:c r="AA338" s="16" t="n">
        <x:f>MAX(0,Z338*(1+EXP((LN(1+Assumptions!$C$60)-0.5*Assumptions!$C$61^2)+Assumptions!$C$61*((RAND()+RAND()+RAND()+RAND()+RAND()+RAND()+RAND()+RAND()+RAND()+RAND()+RAND()+RAND())-6))-1)+PT_Y5_MC!AB67)</x:f>
        <x:v>8816934.01762826</x:v>
      </x:c>
      <x:c r="AB338" s="16" t="n">
        <x:f>MAX(0,AA338*(1+EXP((LN(1+Assumptions!$C$60)-0.5*Assumptions!$C$61^2)+Assumptions!$C$61*((RAND()+RAND()+RAND()+RAND()+RAND()+RAND()+RAND()+RAND()+RAND()+RAND()+RAND()+RAND())-6))-1)+PT_Y5_MC!AC67)</x:f>
        <x:v>8062512.92032559</x:v>
      </x:c>
      <x:c r="AC338" s="16" t="n">
        <x:f>MAX(0,AB338*(1+EXP((LN(1+Assumptions!$C$60)-0.5*Assumptions!$C$61^2)+Assumptions!$C$61*((RAND()+RAND()+RAND()+RAND()+RAND()+RAND()+RAND()+RAND()+RAND()+RAND()+RAND()+RAND())-6))-1)+PT_Y5_MC!AD67)</x:f>
        <x:v>9053665.317468585</x:v>
      </x:c>
      <x:c r="AD338" s="16" t="n">
        <x:f>MAX(0,AC338*(1+EXP((LN(1+Assumptions!$C$60)-0.5*Assumptions!$C$61^2)+Assumptions!$C$61*((RAND()+RAND()+RAND()+RAND()+RAND()+RAND()+RAND()+RAND()+RAND()+RAND()+RAND()+RAND())-6))-1)+PT_Y5_MC!AE67)</x:f>
        <x:v>10067001.341411564</x:v>
      </x:c>
      <x:c r="AE338" s="16" t="n">
        <x:f>MAX(0,AD338*(1+EXP((LN(1+Assumptions!$C$60)-0.5*Assumptions!$C$61^2)+Assumptions!$C$61*((RAND()+RAND()+RAND()+RAND()+RAND()+RAND()+RAND()+RAND()+RAND()+RAND()+RAND()+RAND())-6))-1)+PT_Y5_MC!AF67)</x:f>
        <x:v>10071780.652848065</x:v>
      </x:c>
      <x:c r="AF338" s="16" t="n">
        <x:f>MAX(0,AE338*(1+EXP((LN(1+Assumptions!$C$60)-0.5*Assumptions!$C$61^2)+Assumptions!$C$61*((RAND()+RAND()+RAND()+RAND()+RAND()+RAND()+RAND()+RAND()+RAND()+RAND()+RAND()+RAND())-6))-1)+PT_Y5_MC!AG67)</x:f>
        <x:v>15580635.106159627</x:v>
      </x:c>
    </x:row>
    <x:row r="339">
      <x:c r="A339" s="39">
        <x:v>335</x:v>
      </x:c>
      <x:c r="B339" s="16" t="n">
        <x:f>PT_Y5_MC!C68</x:f>
        <x:v>1029031.25</x:v>
      </x:c>
      <x:c r="C339" s="16" t="n">
        <x:f>MAX(0,B339*(1+EXP((LN(1+Assumptions!$C$60)-0.5*Assumptions!$C$61^2)+Assumptions!$C$61*((RAND()+RAND()+RAND()+RAND()+RAND()+RAND()+RAND()+RAND()+RAND()+RAND()+RAND()+RAND())-6))-1)+PT_Y5_MC!D67)</x:f>
        <x:v>1000379.0830598328</x:v>
      </x:c>
      <x:c r="D339" s="16" t="n">
        <x:f>MAX(0,C339*(1+EXP((LN(1+Assumptions!$C$60)-0.5*Assumptions!$C$61^2)+Assumptions!$C$61*((RAND()+RAND()+RAND()+RAND()+RAND()+RAND()+RAND()+RAND()+RAND()+RAND()+RAND()+RAND())-6))-1)+PT_Y5_MC!E67)</x:f>
        <x:v>976303.9488917065</x:v>
      </x:c>
      <x:c r="E339" s="16" t="n">
        <x:f>MAX(0,D339*(1+EXP((LN(1+Assumptions!$C$60)-0.5*Assumptions!$C$61^2)+Assumptions!$C$61*((RAND()+RAND()+RAND()+RAND()+RAND()+RAND()+RAND()+RAND()+RAND()+RAND()+RAND()+RAND())-6))-1)+PT_Y5_MC!F67)</x:f>
        <x:v>1012951.2521636193</x:v>
      </x:c>
      <x:c r="F339" s="16" t="n">
        <x:f>MAX(0,E339*(1+EXP((LN(1+Assumptions!$C$60)-0.5*Assumptions!$C$61^2)+Assumptions!$C$61*((RAND()+RAND()+RAND()+RAND()+RAND()+RAND()+RAND()+RAND()+RAND()+RAND()+RAND()+RAND())-6))-1)+PT_Y5_MC!G67)</x:f>
        <x:v>1176567.1971748148</x:v>
      </x:c>
      <x:c r="G339" s="16" t="n">
        <x:f>MAX(0,F339*(1+EXP((LN(1+Assumptions!$C$60)-0.5*Assumptions!$C$61^2)+Assumptions!$C$61*((RAND()+RAND()+RAND()+RAND()+RAND()+RAND()+RAND()+RAND()+RAND()+RAND()+RAND()+RAND())-6))-1)+PT_Y5_MC!H67)</x:f>
        <x:v>1279342.2609161376</x:v>
      </x:c>
      <x:c r="H339" s="16" t="n">
        <x:f>MAX(0,G339*(1+EXP((LN(1+Assumptions!$C$60)-0.5*Assumptions!$C$61^2)+Assumptions!$C$61*((RAND()+RAND()+RAND()+RAND()+RAND()+RAND()+RAND()+RAND()+RAND()+RAND()+RAND()+RAND())-6))-1)+PT_Y5_MC!I67)</x:f>
        <x:v>1449374.6879895062</x:v>
      </x:c>
      <x:c r="I339" s="16" t="n">
        <x:f>MAX(0,H339*(1+EXP((LN(1+Assumptions!$C$60)-0.5*Assumptions!$C$61^2)+Assumptions!$C$61*((RAND()+RAND()+RAND()+RAND()+RAND()+RAND()+RAND()+RAND()+RAND()+RAND()+RAND()+RAND())-6))-1)+PT_Y5_MC!J67)</x:f>
        <x:v>2177593.068881747</x:v>
      </x:c>
      <x:c r="J339" s="16" t="n">
        <x:f>MAX(0,I339*(1+EXP((LN(1+Assumptions!$C$60)-0.5*Assumptions!$C$61^2)+Assumptions!$C$61*((RAND()+RAND()+RAND()+RAND()+RAND()+RAND()+RAND()+RAND()+RAND()+RAND()+RAND()+RAND())-6))-1)+PT_Y5_MC!K67)</x:f>
        <x:v>2030047.841860882</x:v>
      </x:c>
      <x:c r="K339" s="16" t="n">
        <x:f>MAX(0,J339*(1+EXP((LN(1+Assumptions!$C$60)-0.5*Assumptions!$C$61^2)+Assumptions!$C$61*((RAND()+RAND()+RAND()+RAND()+RAND()+RAND()+RAND()+RAND()+RAND()+RAND()+RAND()+RAND())-6))-1)+PT_Y5_MC!L67)</x:f>
        <x:v>2062602.5790761004</x:v>
      </x:c>
      <x:c r="L339" s="16" t="n">
        <x:f>MAX(0,K339*(1+EXP((LN(1+Assumptions!$C$60)-0.5*Assumptions!$C$61^2)+Assumptions!$C$61*((RAND()+RAND()+RAND()+RAND()+RAND()+RAND()+RAND()+RAND()+RAND()+RAND()+RAND()+RAND())-6))-1)+PT_Y5_MC!M67)</x:f>
        <x:v>2429269.364027989</x:v>
      </x:c>
      <x:c r="M339" s="16" t="n">
        <x:f>MAX(0,L339*(1+EXP((LN(1+Assumptions!$C$60)-0.5*Assumptions!$C$61^2)+Assumptions!$C$61*((RAND()+RAND()+RAND()+RAND()+RAND()+RAND()+RAND()+RAND()+RAND()+RAND()+RAND()+RAND())-6))-1)+PT_Y5_MC!N67)</x:f>
        <x:v>3342044.8415852785</x:v>
      </x:c>
      <x:c r="N339" s="16" t="n">
        <x:f>MAX(0,M339*(1+EXP((LN(1+Assumptions!$C$60)-0.5*Assumptions!$C$61^2)+Assumptions!$C$61*((RAND()+RAND()+RAND()+RAND()+RAND()+RAND()+RAND()+RAND()+RAND()+RAND()+RAND()+RAND())-6))-1)+PT_Y5_MC!O67)</x:f>
        <x:v>3804179.9329013014</x:v>
      </x:c>
      <x:c r="O339" s="16" t="n">
        <x:f>MAX(0,N339*(1+EXP((LN(1+Assumptions!$C$60)-0.5*Assumptions!$C$61^2)+Assumptions!$C$61*((RAND()+RAND()+RAND()+RAND()+RAND()+RAND()+RAND()+RAND()+RAND()+RAND()+RAND()+RAND())-6))-1)+PT_Y5_MC!P67)</x:f>
        <x:v>4015853.009843311</x:v>
      </x:c>
      <x:c r="P339" s="16" t="n">
        <x:f>MAX(0,O339*(1+EXP((LN(1+Assumptions!$C$60)-0.5*Assumptions!$C$61^2)+Assumptions!$C$61*((RAND()+RAND()+RAND()+RAND()+RAND()+RAND()+RAND()+RAND()+RAND()+RAND()+RAND()+RAND())-6))-1)+PT_Y5_MC!Q67)</x:f>
        <x:v>4366522.207557505</x:v>
      </x:c>
      <x:c r="Q339" s="16" t="n">
        <x:f>MAX(0,P339*(1+EXP((LN(1+Assumptions!$C$60)-0.5*Assumptions!$C$61^2)+Assumptions!$C$61*((RAND()+RAND()+RAND()+RAND()+RAND()+RAND()+RAND()+RAND()+RAND()+RAND()+RAND()+RAND())-6))-1)+PT_Y5_MC!R67)</x:f>
        <x:v>4721487.024279404</x:v>
      </x:c>
      <x:c r="R339" s="16" t="n">
        <x:f>MAX(0,Q339*(1+EXP((LN(1+Assumptions!$C$60)-0.5*Assumptions!$C$61^2)+Assumptions!$C$61*((RAND()+RAND()+RAND()+RAND()+RAND()+RAND()+RAND()+RAND()+RAND()+RAND()+RAND()+RAND())-6))-1)+PT_Y5_MC!S67)</x:f>
        <x:v>4674261.899249247</x:v>
      </x:c>
      <x:c r="S339" s="16" t="n">
        <x:f>MAX(0,R339*(1+EXP((LN(1+Assumptions!$C$60)-0.5*Assumptions!$C$61^2)+Assumptions!$C$61*((RAND()+RAND()+RAND()+RAND()+RAND()+RAND()+RAND()+RAND()+RAND()+RAND()+RAND()+RAND())-6))-1)+PT_Y5_MC!T67)</x:f>
        <x:v>4613851.164365567</x:v>
      </x:c>
      <x:c r="T339" s="16" t="n">
        <x:f>MAX(0,S339*(1+EXP((LN(1+Assumptions!$C$60)-0.5*Assumptions!$C$61^2)+Assumptions!$C$61*((RAND()+RAND()+RAND()+RAND()+RAND()+RAND()+RAND()+RAND()+RAND()+RAND()+RAND()+RAND())-6))-1)+PT_Y5_MC!U67)</x:f>
        <x:v>7157714.201533888</x:v>
      </x:c>
      <x:c r="U339" s="16" t="n">
        <x:f>MAX(0,T339*(1+EXP((LN(1+Assumptions!$C$60)-0.5*Assumptions!$C$61^2)+Assumptions!$C$61*((RAND()+RAND()+RAND()+RAND()+RAND()+RAND()+RAND()+RAND()+RAND()+RAND()+RAND()+RAND())-6))-1)+PT_Y5_MC!V67)</x:f>
        <x:v>8181594.753449077</x:v>
      </x:c>
      <x:c r="V339" s="16" t="n">
        <x:f>MAX(0,U339*(1+EXP((LN(1+Assumptions!$C$60)-0.5*Assumptions!$C$61^2)+Assumptions!$C$61*((RAND()+RAND()+RAND()+RAND()+RAND()+RAND()+RAND()+RAND()+RAND()+RAND()+RAND()+RAND())-6))-1)+PT_Y5_MC!W67)</x:f>
        <x:v>7461122.8220941415</x:v>
      </x:c>
      <x:c r="W339" s="16" t="n">
        <x:f>MAX(0,V339*(1+EXP((LN(1+Assumptions!$C$60)-0.5*Assumptions!$C$61^2)+Assumptions!$C$61*((RAND()+RAND()+RAND()+RAND()+RAND()+RAND()+RAND()+RAND()+RAND()+RAND()+RAND()+RAND())-6))-1)+PT_Y5_MC!X67)</x:f>
        <x:v>7141557.965022558</x:v>
      </x:c>
      <x:c r="X339" s="16" t="n">
        <x:f>MAX(0,W339*(1+EXP((LN(1+Assumptions!$C$60)-0.5*Assumptions!$C$61^2)+Assumptions!$C$61*((RAND()+RAND()+RAND()+RAND()+RAND()+RAND()+RAND()+RAND()+RAND()+RAND()+RAND()+RAND())-6))-1)+PT_Y5_MC!Y67)</x:f>
        <x:v>6792987.049776152</x:v>
      </x:c>
      <x:c r="Y339" s="16" t="n">
        <x:f>MAX(0,X339*(1+EXP((LN(1+Assumptions!$C$60)-0.5*Assumptions!$C$61^2)+Assumptions!$C$61*((RAND()+RAND()+RAND()+RAND()+RAND()+RAND()+RAND()+RAND()+RAND()+RAND()+RAND()+RAND())-6))-1)+PT_Y5_MC!Z67)</x:f>
        <x:v>7556374.511173981</x:v>
      </x:c>
      <x:c r="Z339" s="16" t="n">
        <x:f>MAX(0,Y339*(1+EXP((LN(1+Assumptions!$C$60)-0.5*Assumptions!$C$61^2)+Assumptions!$C$61*((RAND()+RAND()+RAND()+RAND()+RAND()+RAND()+RAND()+RAND()+RAND()+RAND()+RAND()+RAND())-6))-1)+PT_Y5_MC!AA67)</x:f>
        <x:v>9323179.454220546</x:v>
      </x:c>
      <x:c r="AA339" s="16" t="n">
        <x:f>MAX(0,Z339*(1+EXP((LN(1+Assumptions!$C$60)-0.5*Assumptions!$C$61^2)+Assumptions!$C$61*((RAND()+RAND()+RAND()+RAND()+RAND()+RAND()+RAND()+RAND()+RAND()+RAND()+RAND()+RAND())-6))-1)+PT_Y5_MC!AB67)</x:f>
        <x:v>6756278.359310484</x:v>
      </x:c>
      <x:c r="AB339" s="16" t="n">
        <x:f>MAX(0,AA339*(1+EXP((LN(1+Assumptions!$C$60)-0.5*Assumptions!$C$61^2)+Assumptions!$C$61*((RAND()+RAND()+RAND()+RAND()+RAND()+RAND()+RAND()+RAND()+RAND()+RAND()+RAND()+RAND())-6))-1)+PT_Y5_MC!AC67)</x:f>
        <x:v>6242052.964886631</x:v>
      </x:c>
      <x:c r="AC339" s="16" t="n">
        <x:f>MAX(0,AB339*(1+EXP((LN(1+Assumptions!$C$60)-0.5*Assumptions!$C$61^2)+Assumptions!$C$61*((RAND()+RAND()+RAND()+RAND()+RAND()+RAND()+RAND()+RAND()+RAND()+RAND()+RAND()+RAND())-6))-1)+PT_Y5_MC!AD67)</x:f>
        <x:v>6843302.377310769</x:v>
      </x:c>
      <x:c r="AD339" s="16" t="n">
        <x:f>MAX(0,AC339*(1+EXP((LN(1+Assumptions!$C$60)-0.5*Assumptions!$C$61^2)+Assumptions!$C$61*((RAND()+RAND()+RAND()+RAND()+RAND()+RAND()+RAND()+RAND()+RAND()+RAND()+RAND()+RAND())-6))-1)+PT_Y5_MC!AE67)</x:f>
        <x:v>6445581.184605824</x:v>
      </x:c>
      <x:c r="AE339" s="16" t="n">
        <x:f>MAX(0,AD339*(1+EXP((LN(1+Assumptions!$C$60)-0.5*Assumptions!$C$61^2)+Assumptions!$C$61*((RAND()+RAND()+RAND()+RAND()+RAND()+RAND()+RAND()+RAND()+RAND()+RAND()+RAND()+RAND())-6))-1)+PT_Y5_MC!AF67)</x:f>
        <x:v>7670682.302205138</x:v>
      </x:c>
      <x:c r="AF339" s="16" t="n">
        <x:f>MAX(0,AE339*(1+EXP((LN(1+Assumptions!$C$60)-0.5*Assumptions!$C$61^2)+Assumptions!$C$61*((RAND()+RAND()+RAND()+RAND()+RAND()+RAND()+RAND()+RAND()+RAND()+RAND()+RAND()+RAND())-6))-1)+PT_Y5_MC!AG67)</x:f>
        <x:v>9144573.360347368</x:v>
      </x:c>
    </x:row>
    <x:row r="340">
      <x:c r="A340" s="39">
        <x:v>336</x:v>
      </x:c>
      <x:c r="B340" s="16" t="n">
        <x:f>PT_Y5_MC!C68</x:f>
        <x:v>1029031.25</x:v>
      </x:c>
      <x:c r="C340" s="16" t="n">
        <x:f>MAX(0,B340*(1+EXP((LN(1+Assumptions!$C$60)-0.5*Assumptions!$C$61^2)+Assumptions!$C$61*((RAND()+RAND()+RAND()+RAND()+RAND()+RAND()+RAND()+RAND()+RAND()+RAND()+RAND()+RAND())-6))-1)+PT_Y5_MC!D67)</x:f>
        <x:v>1072619.4482418709</x:v>
      </x:c>
      <x:c r="D340" s="16" t="n">
        <x:f>MAX(0,C340*(1+EXP((LN(1+Assumptions!$C$60)-0.5*Assumptions!$C$61^2)+Assumptions!$C$61*((RAND()+RAND()+RAND()+RAND()+RAND()+RAND()+RAND()+RAND()+RAND()+RAND()+RAND()+RAND())-6))-1)+PT_Y5_MC!E67)</x:f>
        <x:v>1019622.8972844919</x:v>
      </x:c>
      <x:c r="E340" s="16" t="n">
        <x:f>MAX(0,D340*(1+EXP((LN(1+Assumptions!$C$60)-0.5*Assumptions!$C$61^2)+Assumptions!$C$61*((RAND()+RAND()+RAND()+RAND()+RAND()+RAND()+RAND()+RAND()+RAND()+RAND()+RAND()+RAND())-6))-1)+PT_Y5_MC!F67)</x:f>
        <x:v>1113523.0723614641</x:v>
      </x:c>
      <x:c r="F340" s="16" t="n">
        <x:f>MAX(0,E340*(1+EXP((LN(1+Assumptions!$C$60)-0.5*Assumptions!$C$61^2)+Assumptions!$C$61*((RAND()+RAND()+RAND()+RAND()+RAND()+RAND()+RAND()+RAND()+RAND()+RAND()+RAND()+RAND())-6))-1)+PT_Y5_MC!G67)</x:f>
        <x:v>1215213.3181877306</x:v>
      </x:c>
      <x:c r="G340" s="16" t="n">
        <x:f>MAX(0,F340*(1+EXP((LN(1+Assumptions!$C$60)-0.5*Assumptions!$C$61^2)+Assumptions!$C$61*((RAND()+RAND()+RAND()+RAND()+RAND()+RAND()+RAND()+RAND()+RAND()+RAND()+RAND()+RAND())-6))-1)+PT_Y5_MC!H67)</x:f>
        <x:v>1409627.967031011</x:v>
      </x:c>
      <x:c r="H340" s="16" t="n">
        <x:f>MAX(0,G340*(1+EXP((LN(1+Assumptions!$C$60)-0.5*Assumptions!$C$61^2)+Assumptions!$C$61*((RAND()+RAND()+RAND()+RAND()+RAND()+RAND()+RAND()+RAND()+RAND()+RAND()+RAND()+RAND())-6))-1)+PT_Y5_MC!I67)</x:f>
        <x:v>1318737.6315521433</x:v>
      </x:c>
      <x:c r="I340" s="16" t="n">
        <x:f>MAX(0,H340*(1+EXP((LN(1+Assumptions!$C$60)-0.5*Assumptions!$C$61^2)+Assumptions!$C$61*((RAND()+RAND()+RAND()+RAND()+RAND()+RAND()+RAND()+RAND()+RAND()+RAND()+RAND()+RAND())-6))-1)+PT_Y5_MC!J67)</x:f>
        <x:v>1223705.2212096702</x:v>
      </x:c>
      <x:c r="J340" s="16" t="n">
        <x:f>MAX(0,I340*(1+EXP((LN(1+Assumptions!$C$60)-0.5*Assumptions!$C$61^2)+Assumptions!$C$61*((RAND()+RAND()+RAND()+RAND()+RAND()+RAND()+RAND()+RAND()+RAND()+RAND()+RAND()+RAND())-6))-1)+PT_Y5_MC!K67)</x:f>
        <x:v>1386115.722576816</x:v>
      </x:c>
      <x:c r="K340" s="16" t="n">
        <x:f>MAX(0,J340*(1+EXP((LN(1+Assumptions!$C$60)-0.5*Assumptions!$C$61^2)+Assumptions!$C$61*((RAND()+RAND()+RAND()+RAND()+RAND()+RAND()+RAND()+RAND()+RAND()+RAND()+RAND()+RAND())-6))-1)+PT_Y5_MC!L67)</x:f>
        <x:v>1324956.412760135</x:v>
      </x:c>
      <x:c r="L340" s="16" t="n">
        <x:f>MAX(0,K340*(1+EXP((LN(1+Assumptions!$C$60)-0.5*Assumptions!$C$61^2)+Assumptions!$C$61*((RAND()+RAND()+RAND()+RAND()+RAND()+RAND()+RAND()+RAND()+RAND()+RAND()+RAND()+RAND())-6))-1)+PT_Y5_MC!M67)</x:f>
        <x:v>1165623.3498799014</x:v>
      </x:c>
      <x:c r="M340" s="16" t="n">
        <x:f>MAX(0,L340*(1+EXP((LN(1+Assumptions!$C$60)-0.5*Assumptions!$C$61^2)+Assumptions!$C$61*((RAND()+RAND()+RAND()+RAND()+RAND()+RAND()+RAND()+RAND()+RAND()+RAND()+RAND()+RAND())-6))-1)+PT_Y5_MC!N67)</x:f>
        <x:v>1188693.0977007037</x:v>
      </x:c>
      <x:c r="N340" s="16" t="n">
        <x:f>MAX(0,M340*(1+EXP((LN(1+Assumptions!$C$60)-0.5*Assumptions!$C$61^2)+Assumptions!$C$61*((RAND()+RAND()+RAND()+RAND()+RAND()+RAND()+RAND()+RAND()+RAND()+RAND()+RAND()+RAND())-6))-1)+PT_Y5_MC!O67)</x:f>
        <x:v>1648832.741298899</x:v>
      </x:c>
      <x:c r="O340" s="16" t="n">
        <x:f>MAX(0,N340*(1+EXP((LN(1+Assumptions!$C$60)-0.5*Assumptions!$C$61^2)+Assumptions!$C$61*((RAND()+RAND()+RAND()+RAND()+RAND()+RAND()+RAND()+RAND()+RAND()+RAND()+RAND()+RAND())-6))-1)+PT_Y5_MC!P67)</x:f>
        <x:v>1732924.8526904755</x:v>
      </x:c>
      <x:c r="P340" s="16" t="n">
        <x:f>MAX(0,O340*(1+EXP((LN(1+Assumptions!$C$60)-0.5*Assumptions!$C$61^2)+Assumptions!$C$61*((RAND()+RAND()+RAND()+RAND()+RAND()+RAND()+RAND()+RAND()+RAND()+RAND()+RAND()+RAND())-6))-1)+PT_Y5_MC!Q67)</x:f>
        <x:v>2146384.2059762655</x:v>
      </x:c>
      <x:c r="Q340" s="16" t="n">
        <x:f>MAX(0,P340*(1+EXP((LN(1+Assumptions!$C$60)-0.5*Assumptions!$C$61^2)+Assumptions!$C$61*((RAND()+RAND()+RAND()+RAND()+RAND()+RAND()+RAND()+RAND()+RAND()+RAND()+RAND()+RAND())-6))-1)+PT_Y5_MC!R67)</x:f>
        <x:v>2687727.3452075794</x:v>
      </x:c>
      <x:c r="R340" s="16" t="n">
        <x:f>MAX(0,Q340*(1+EXP((LN(1+Assumptions!$C$60)-0.5*Assumptions!$C$61^2)+Assumptions!$C$61*((RAND()+RAND()+RAND()+RAND()+RAND()+RAND()+RAND()+RAND()+RAND()+RAND()+RAND()+RAND())-6))-1)+PT_Y5_MC!S67)</x:f>
        <x:v>2932151.884404041</x:v>
      </x:c>
      <x:c r="S340" s="16" t="n">
        <x:f>MAX(0,R340*(1+EXP((LN(1+Assumptions!$C$60)-0.5*Assumptions!$C$61^2)+Assumptions!$C$61*((RAND()+RAND()+RAND()+RAND()+RAND()+RAND()+RAND()+RAND()+RAND()+RAND()+RAND()+RAND())-6))-1)+PT_Y5_MC!T67)</x:f>
        <x:v>2842691.816668259</x:v>
      </x:c>
      <x:c r="T340" s="16" t="n">
        <x:f>MAX(0,S340*(1+EXP((LN(1+Assumptions!$C$60)-0.5*Assumptions!$C$61^2)+Assumptions!$C$61*((RAND()+RAND()+RAND()+RAND()+RAND()+RAND()+RAND()+RAND()+RAND()+RAND()+RAND()+RAND())-6))-1)+PT_Y5_MC!U67)</x:f>
        <x:v>2648141.161794555</x:v>
      </x:c>
      <x:c r="U340" s="16" t="n">
        <x:f>MAX(0,T340*(1+EXP((LN(1+Assumptions!$C$60)-0.5*Assumptions!$C$61^2)+Assumptions!$C$61*((RAND()+RAND()+RAND()+RAND()+RAND()+RAND()+RAND()+RAND()+RAND()+RAND()+RAND()+RAND())-6))-1)+PT_Y5_MC!V67)</x:f>
        <x:v>3087265.1284080297</x:v>
      </x:c>
      <x:c r="V340" s="16" t="n">
        <x:f>MAX(0,U340*(1+EXP((LN(1+Assumptions!$C$60)-0.5*Assumptions!$C$61^2)+Assumptions!$C$61*((RAND()+RAND()+RAND()+RAND()+RAND()+RAND()+RAND()+RAND()+RAND()+RAND()+RAND()+RAND())-6))-1)+PT_Y5_MC!W67)</x:f>
        <x:v>4245105.349265061</x:v>
      </x:c>
      <x:c r="W340" s="16" t="n">
        <x:f>MAX(0,V340*(1+EXP((LN(1+Assumptions!$C$60)-0.5*Assumptions!$C$61^2)+Assumptions!$C$61*((RAND()+RAND()+RAND()+RAND()+RAND()+RAND()+RAND()+RAND()+RAND()+RAND()+RAND()+RAND())-6))-1)+PT_Y5_MC!X67)</x:f>
        <x:v>5086192.545058426</x:v>
      </x:c>
      <x:c r="X340" s="16" t="n">
        <x:f>MAX(0,W340*(1+EXP((LN(1+Assumptions!$C$60)-0.5*Assumptions!$C$61^2)+Assumptions!$C$61*((RAND()+RAND()+RAND()+RAND()+RAND()+RAND()+RAND()+RAND()+RAND()+RAND()+RAND()+RAND())-6))-1)+PT_Y5_MC!Y67)</x:f>
        <x:v>5968453.759973053</x:v>
      </x:c>
      <x:c r="Y340" s="16" t="n">
        <x:f>MAX(0,X340*(1+EXP((LN(1+Assumptions!$C$60)-0.5*Assumptions!$C$61^2)+Assumptions!$C$61*((RAND()+RAND()+RAND()+RAND()+RAND()+RAND()+RAND()+RAND()+RAND()+RAND()+RAND()+RAND())-6))-1)+PT_Y5_MC!Z67)</x:f>
        <x:v>4920464.909467594</x:v>
      </x:c>
      <x:c r="Z340" s="16" t="n">
        <x:f>MAX(0,Y340*(1+EXP((LN(1+Assumptions!$C$60)-0.5*Assumptions!$C$61^2)+Assumptions!$C$61*((RAND()+RAND()+RAND()+RAND()+RAND()+RAND()+RAND()+RAND()+RAND()+RAND()+RAND()+RAND())-6))-1)+PT_Y5_MC!AA67)</x:f>
        <x:v>5092591.250005748</x:v>
      </x:c>
      <x:c r="AA340" s="16" t="n">
        <x:f>MAX(0,Z340*(1+EXP((LN(1+Assumptions!$C$60)-0.5*Assumptions!$C$61^2)+Assumptions!$C$61*((RAND()+RAND()+RAND()+RAND()+RAND()+RAND()+RAND()+RAND()+RAND()+RAND()+RAND()+RAND())-6))-1)+PT_Y5_MC!AB67)</x:f>
        <x:v>6793489.75577399</x:v>
      </x:c>
      <x:c r="AB340" s="16" t="n">
        <x:f>MAX(0,AA340*(1+EXP((LN(1+Assumptions!$C$60)-0.5*Assumptions!$C$61^2)+Assumptions!$C$61*((RAND()+RAND()+RAND()+RAND()+RAND()+RAND()+RAND()+RAND()+RAND()+RAND()+RAND()+RAND())-6))-1)+PT_Y5_MC!AC67)</x:f>
        <x:v>7727038.923516939</x:v>
      </x:c>
      <x:c r="AC340" s="16" t="n">
        <x:f>MAX(0,AB340*(1+EXP((LN(1+Assumptions!$C$60)-0.5*Assumptions!$C$61^2)+Assumptions!$C$61*((RAND()+RAND()+RAND()+RAND()+RAND()+RAND()+RAND()+RAND()+RAND()+RAND()+RAND()+RAND())-6))-1)+PT_Y5_MC!AD67)</x:f>
        <x:v>8298473.480197283</x:v>
      </x:c>
      <x:c r="AD340" s="16" t="n">
        <x:f>MAX(0,AC340*(1+EXP((LN(1+Assumptions!$C$60)-0.5*Assumptions!$C$61^2)+Assumptions!$C$61*((RAND()+RAND()+RAND()+RAND()+RAND()+RAND()+RAND()+RAND()+RAND()+RAND()+RAND()+RAND())-6))-1)+PT_Y5_MC!AE67)</x:f>
        <x:v>8619961.05276884</x:v>
      </x:c>
      <x:c r="AE340" s="16" t="n">
        <x:f>MAX(0,AD340*(1+EXP((LN(1+Assumptions!$C$60)-0.5*Assumptions!$C$61^2)+Assumptions!$C$61*((RAND()+RAND()+RAND()+RAND()+RAND()+RAND()+RAND()+RAND()+RAND()+RAND()+RAND()+RAND())-6))-1)+PT_Y5_MC!AF67)</x:f>
        <x:v>9373954.415578214</x:v>
      </x:c>
      <x:c r="AF340" s="16" t="n">
        <x:f>MAX(0,AE340*(1+EXP((LN(1+Assumptions!$C$60)-0.5*Assumptions!$C$61^2)+Assumptions!$C$61*((RAND()+RAND()+RAND()+RAND()+RAND()+RAND()+RAND()+RAND()+RAND()+RAND()+RAND()+RAND())-6))-1)+PT_Y5_MC!AG67)</x:f>
        <x:v>12322415.717989568</x:v>
      </x:c>
    </x:row>
    <x:row r="341">
      <x:c r="A341" s="39">
        <x:v>337</x:v>
      </x:c>
      <x:c r="B341" s="16" t="n">
        <x:f>PT_Y5_MC!C68</x:f>
        <x:v>1029031.25</x:v>
      </x:c>
      <x:c r="C341" s="16" t="n">
        <x:f>MAX(0,B341*(1+EXP((LN(1+Assumptions!$C$60)-0.5*Assumptions!$C$61^2)+Assumptions!$C$61*((RAND()+RAND()+RAND()+RAND()+RAND()+RAND()+RAND()+RAND()+RAND()+RAND()+RAND()+RAND())-6))-1)+PT_Y5_MC!D67)</x:f>
        <x:v>1329750.6896847468</x:v>
      </x:c>
      <x:c r="D341" s="16" t="n">
        <x:f>MAX(0,C341*(1+EXP((LN(1+Assumptions!$C$60)-0.5*Assumptions!$C$61^2)+Assumptions!$C$61*((RAND()+RAND()+RAND()+RAND()+RAND()+RAND()+RAND()+RAND()+RAND()+RAND()+RAND()+RAND())-6))-1)+PT_Y5_MC!E67)</x:f>
        <x:v>1265536.022445264</x:v>
      </x:c>
      <x:c r="E341" s="16" t="n">
        <x:f>MAX(0,D341*(1+EXP((LN(1+Assumptions!$C$60)-0.5*Assumptions!$C$61^2)+Assumptions!$C$61*((RAND()+RAND()+RAND()+RAND()+RAND()+RAND()+RAND()+RAND()+RAND()+RAND()+RAND()+RAND())-6))-1)+PT_Y5_MC!F67)</x:f>
        <x:v>1138907.8400139108</x:v>
      </x:c>
      <x:c r="F341" s="16" t="n">
        <x:f>MAX(0,E341*(1+EXP((LN(1+Assumptions!$C$60)-0.5*Assumptions!$C$61^2)+Assumptions!$C$61*((RAND()+RAND()+RAND()+RAND()+RAND()+RAND()+RAND()+RAND()+RAND()+RAND()+RAND()+RAND())-6))-1)+PT_Y5_MC!G67)</x:f>
        <x:v>1305171.5652740668</x:v>
      </x:c>
      <x:c r="G341" s="16" t="n">
        <x:f>MAX(0,F341*(1+EXP((LN(1+Assumptions!$C$60)-0.5*Assumptions!$C$61^2)+Assumptions!$C$61*((RAND()+RAND()+RAND()+RAND()+RAND()+RAND()+RAND()+RAND()+RAND()+RAND()+RAND()+RAND())-6))-1)+PT_Y5_MC!H67)</x:f>
        <x:v>1763948.7407185414</x:v>
      </x:c>
      <x:c r="H341" s="16" t="n">
        <x:f>MAX(0,G341*(1+EXP((LN(1+Assumptions!$C$60)-0.5*Assumptions!$C$61^2)+Assumptions!$C$61*((RAND()+RAND()+RAND()+RAND()+RAND()+RAND()+RAND()+RAND()+RAND()+RAND()+RAND()+RAND())-6))-1)+PT_Y5_MC!I67)</x:f>
        <x:v>2121169.2405488607</x:v>
      </x:c>
      <x:c r="I341" s="16" t="n">
        <x:f>MAX(0,H341*(1+EXP((LN(1+Assumptions!$C$60)-0.5*Assumptions!$C$61^2)+Assumptions!$C$61*((RAND()+RAND()+RAND()+RAND()+RAND()+RAND()+RAND()+RAND()+RAND()+RAND()+RAND()+RAND())-6))-1)+PT_Y5_MC!J67)</x:f>
        <x:v>1769562.9693892805</x:v>
      </x:c>
      <x:c r="J341" s="16" t="n">
        <x:f>MAX(0,I341*(1+EXP((LN(1+Assumptions!$C$60)-0.5*Assumptions!$C$61^2)+Assumptions!$C$61*((RAND()+RAND()+RAND()+RAND()+RAND()+RAND()+RAND()+RAND()+RAND()+RAND()+RAND()+RAND())-6))-1)+PT_Y5_MC!K67)</x:f>
        <x:v>1892693.6577581847</x:v>
      </x:c>
      <x:c r="K341" s="16" t="n">
        <x:f>MAX(0,J341*(1+EXP((LN(1+Assumptions!$C$60)-0.5*Assumptions!$C$61^2)+Assumptions!$C$61*((RAND()+RAND()+RAND()+RAND()+RAND()+RAND()+RAND()+RAND()+RAND()+RAND()+RAND()+RAND())-6))-1)+PT_Y5_MC!L67)</x:f>
        <x:v>1747107.019518834</x:v>
      </x:c>
      <x:c r="L341" s="16" t="n">
        <x:f>MAX(0,K341*(1+EXP((LN(1+Assumptions!$C$60)-0.5*Assumptions!$C$61^2)+Assumptions!$C$61*((RAND()+RAND()+RAND()+RAND()+RAND()+RAND()+RAND()+RAND()+RAND()+RAND()+RAND()+RAND())-6))-1)+PT_Y5_MC!M67)</x:f>
        <x:v>1583549.5274317043</x:v>
      </x:c>
      <x:c r="M341" s="16" t="n">
        <x:f>MAX(0,L341*(1+EXP((LN(1+Assumptions!$C$60)-0.5*Assumptions!$C$61^2)+Assumptions!$C$61*((RAND()+RAND()+RAND()+RAND()+RAND()+RAND()+RAND()+RAND()+RAND()+RAND()+RAND()+RAND())-6))-1)+PT_Y5_MC!N67)</x:f>
        <x:v>1629319.369933082</x:v>
      </x:c>
      <x:c r="N341" s="16" t="n">
        <x:f>MAX(0,M341*(1+EXP((LN(1+Assumptions!$C$60)-0.5*Assumptions!$C$61^2)+Assumptions!$C$61*((RAND()+RAND()+RAND()+RAND()+RAND()+RAND()+RAND()+RAND()+RAND()+RAND()+RAND()+RAND())-6))-1)+PT_Y5_MC!O67)</x:f>
        <x:v>1834287.9832233633</x:v>
      </x:c>
      <x:c r="O341" s="16" t="n">
        <x:f>MAX(0,N341*(1+EXP((LN(1+Assumptions!$C$60)-0.5*Assumptions!$C$61^2)+Assumptions!$C$61*((RAND()+RAND()+RAND()+RAND()+RAND()+RAND()+RAND()+RAND()+RAND()+RAND()+RAND()+RAND())-6))-1)+PT_Y5_MC!P67)</x:f>
        <x:v>1723623.5420176897</x:v>
      </x:c>
      <x:c r="P341" s="16" t="n">
        <x:f>MAX(0,O341*(1+EXP((LN(1+Assumptions!$C$60)-0.5*Assumptions!$C$61^2)+Assumptions!$C$61*((RAND()+RAND()+RAND()+RAND()+RAND()+RAND()+RAND()+RAND()+RAND()+RAND()+RAND()+RAND())-6))-1)+PT_Y5_MC!Q67)</x:f>
        <x:v>1804652.4513070022</x:v>
      </x:c>
      <x:c r="Q341" s="16" t="n">
        <x:f>MAX(0,P341*(1+EXP((LN(1+Assumptions!$C$60)-0.5*Assumptions!$C$61^2)+Assumptions!$C$61*((RAND()+RAND()+RAND()+RAND()+RAND()+RAND()+RAND()+RAND()+RAND()+RAND()+RAND()+RAND())-6))-1)+PT_Y5_MC!R67)</x:f>
        <x:v>2218755.7292011166</x:v>
      </x:c>
      <x:c r="R341" s="16" t="n">
        <x:f>MAX(0,Q341*(1+EXP((LN(1+Assumptions!$C$60)-0.5*Assumptions!$C$61^2)+Assumptions!$C$61*((RAND()+RAND()+RAND()+RAND()+RAND()+RAND()+RAND()+RAND()+RAND()+RAND()+RAND()+RAND())-6))-1)+PT_Y5_MC!S67)</x:f>
        <x:v>2381934.2693303158</x:v>
      </x:c>
      <x:c r="S341" s="16" t="n">
        <x:f>MAX(0,R341*(1+EXP((LN(1+Assumptions!$C$60)-0.5*Assumptions!$C$61^2)+Assumptions!$C$61*((RAND()+RAND()+RAND()+RAND()+RAND()+RAND()+RAND()+RAND()+RAND()+RAND()+RAND()+RAND())-6))-1)+PT_Y5_MC!T67)</x:f>
        <x:v>2379083.8152213837</x:v>
      </x:c>
      <x:c r="T341" s="16" t="n">
        <x:f>MAX(0,S341*(1+EXP((LN(1+Assumptions!$C$60)-0.5*Assumptions!$C$61^2)+Assumptions!$C$61*((RAND()+RAND()+RAND()+RAND()+RAND()+RAND()+RAND()+RAND()+RAND()+RAND()+RAND()+RAND())-6))-1)+PT_Y5_MC!U67)</x:f>
        <x:v>2449558.9861460654</x:v>
      </x:c>
      <x:c r="U341" s="16" t="n">
        <x:f>MAX(0,T341*(1+EXP((LN(1+Assumptions!$C$60)-0.5*Assumptions!$C$61^2)+Assumptions!$C$61*((RAND()+RAND()+RAND()+RAND()+RAND()+RAND()+RAND()+RAND()+RAND()+RAND()+RAND()+RAND())-6))-1)+PT_Y5_MC!V67)</x:f>
        <x:v>1829912.3895428507</x:v>
      </x:c>
      <x:c r="V341" s="16" t="n">
        <x:f>MAX(0,U341*(1+EXP((LN(1+Assumptions!$C$60)-0.5*Assumptions!$C$61^2)+Assumptions!$C$61*((RAND()+RAND()+RAND()+RAND()+RAND()+RAND()+RAND()+RAND()+RAND()+RAND()+RAND()+RAND())-6))-1)+PT_Y5_MC!W67)</x:f>
        <x:v>1789183.3833628076</x:v>
      </x:c>
      <x:c r="W341" s="16" t="n">
        <x:f>MAX(0,V341*(1+EXP((LN(1+Assumptions!$C$60)-0.5*Assumptions!$C$61^2)+Assumptions!$C$61*((RAND()+RAND()+RAND()+RAND()+RAND()+RAND()+RAND()+RAND()+RAND()+RAND()+RAND()+RAND())-6))-1)+PT_Y5_MC!X67)</x:f>
        <x:v>2421321.980040542</x:v>
      </x:c>
      <x:c r="X341" s="16" t="n">
        <x:f>MAX(0,W341*(1+EXP((LN(1+Assumptions!$C$60)-0.5*Assumptions!$C$61^2)+Assumptions!$C$61*((RAND()+RAND()+RAND()+RAND()+RAND()+RAND()+RAND()+RAND()+RAND()+RAND()+RAND()+RAND())-6))-1)+PT_Y5_MC!Y67)</x:f>
        <x:v>2608885.6510889945</x:v>
      </x:c>
      <x:c r="Y341" s="16" t="n">
        <x:f>MAX(0,X341*(1+EXP((LN(1+Assumptions!$C$60)-0.5*Assumptions!$C$61^2)+Assumptions!$C$61*((RAND()+RAND()+RAND()+RAND()+RAND()+RAND()+RAND()+RAND()+RAND()+RAND()+RAND()+RAND())-6))-1)+PT_Y5_MC!Z67)</x:f>
        <x:v>3590938.832741186</x:v>
      </x:c>
      <x:c r="Z341" s="16" t="n">
        <x:f>MAX(0,Y341*(1+EXP((LN(1+Assumptions!$C$60)-0.5*Assumptions!$C$61^2)+Assumptions!$C$61*((RAND()+RAND()+RAND()+RAND()+RAND()+RAND()+RAND()+RAND()+RAND()+RAND()+RAND()+RAND())-6))-1)+PT_Y5_MC!AA67)</x:f>
        <x:v>5789521.684401186</x:v>
      </x:c>
      <x:c r="AA341" s="16" t="n">
        <x:f>MAX(0,Z341*(1+EXP((LN(1+Assumptions!$C$60)-0.5*Assumptions!$C$61^2)+Assumptions!$C$61*((RAND()+RAND()+RAND()+RAND()+RAND()+RAND()+RAND()+RAND()+RAND()+RAND()+RAND()+RAND())-6))-1)+PT_Y5_MC!AB67)</x:f>
        <x:v>5270398.108685368</x:v>
      </x:c>
      <x:c r="AB341" s="16" t="n">
        <x:f>MAX(0,AA341*(1+EXP((LN(1+Assumptions!$C$60)-0.5*Assumptions!$C$61^2)+Assumptions!$C$61*((RAND()+RAND()+RAND()+RAND()+RAND()+RAND()+RAND()+RAND()+RAND()+RAND()+RAND()+RAND())-6))-1)+PT_Y5_MC!AC67)</x:f>
        <x:v>5781251.998087086</x:v>
      </x:c>
      <x:c r="AC341" s="16" t="n">
        <x:f>MAX(0,AB341*(1+EXP((LN(1+Assumptions!$C$60)-0.5*Assumptions!$C$61^2)+Assumptions!$C$61*((RAND()+RAND()+RAND()+RAND()+RAND()+RAND()+RAND()+RAND()+RAND()+RAND()+RAND()+RAND())-6))-1)+PT_Y5_MC!AD67)</x:f>
        <x:v>6376837.878095561</x:v>
      </x:c>
      <x:c r="AD341" s="16" t="n">
        <x:f>MAX(0,AC341*(1+EXP((LN(1+Assumptions!$C$60)-0.5*Assumptions!$C$61^2)+Assumptions!$C$61*((RAND()+RAND()+RAND()+RAND()+RAND()+RAND()+RAND()+RAND()+RAND()+RAND()+RAND()+RAND())-6))-1)+PT_Y5_MC!AE67)</x:f>
        <x:v>6268305.068766551</x:v>
      </x:c>
      <x:c r="AE341" s="16" t="n">
        <x:f>MAX(0,AD341*(1+EXP((LN(1+Assumptions!$C$60)-0.5*Assumptions!$C$61^2)+Assumptions!$C$61*((RAND()+RAND()+RAND()+RAND()+RAND()+RAND()+RAND()+RAND()+RAND()+RAND()+RAND()+RAND())-6))-1)+PT_Y5_MC!AF67)</x:f>
        <x:v>5783142.859967563</x:v>
      </x:c>
      <x:c r="AF341" s="16" t="n">
        <x:f>MAX(0,AE341*(1+EXP((LN(1+Assumptions!$C$60)-0.5*Assumptions!$C$61^2)+Assumptions!$C$61*((RAND()+RAND()+RAND()+RAND()+RAND()+RAND()+RAND()+RAND()+RAND()+RAND()+RAND()+RAND())-6))-1)+PT_Y5_MC!AG67)</x:f>
        <x:v>7180385.472542057</x:v>
      </x:c>
    </x:row>
    <x:row r="342">
      <x:c r="A342" s="39">
        <x:v>338</x:v>
      </x:c>
      <x:c r="B342" s="16" t="n">
        <x:f>PT_Y5_MC!C68</x:f>
        <x:v>1029031.25</x:v>
      </x:c>
      <x:c r="C342" s="16" t="n">
        <x:f>MAX(0,B342*(1+EXP((LN(1+Assumptions!$C$60)-0.5*Assumptions!$C$61^2)+Assumptions!$C$61*((RAND()+RAND()+RAND()+RAND()+RAND()+RAND()+RAND()+RAND()+RAND()+RAND()+RAND()+RAND())-6))-1)+PT_Y5_MC!D67)</x:f>
        <x:v>974452.9514179133</x:v>
      </x:c>
      <x:c r="D342" s="16" t="n">
        <x:f>MAX(0,C342*(1+EXP((LN(1+Assumptions!$C$60)-0.5*Assumptions!$C$61^2)+Assumptions!$C$61*((RAND()+RAND()+RAND()+RAND()+RAND()+RAND()+RAND()+RAND()+RAND()+RAND()+RAND()+RAND())-6))-1)+PT_Y5_MC!E67)</x:f>
        <x:v>1165262.1149733954</x:v>
      </x:c>
      <x:c r="E342" s="16" t="n">
        <x:f>MAX(0,D342*(1+EXP((LN(1+Assumptions!$C$60)-0.5*Assumptions!$C$61^2)+Assumptions!$C$61*((RAND()+RAND()+RAND()+RAND()+RAND()+RAND()+RAND()+RAND()+RAND()+RAND()+RAND()+RAND())-6))-1)+PT_Y5_MC!F67)</x:f>
        <x:v>1171745.3904716005</x:v>
      </x:c>
      <x:c r="F342" s="16" t="n">
        <x:f>MAX(0,E342*(1+EXP((LN(1+Assumptions!$C$60)-0.5*Assumptions!$C$61^2)+Assumptions!$C$61*((RAND()+RAND()+RAND()+RAND()+RAND()+RAND()+RAND()+RAND()+RAND()+RAND()+RAND()+RAND())-6))-1)+PT_Y5_MC!G67)</x:f>
        <x:v>1330447.049192004</x:v>
      </x:c>
      <x:c r="G342" s="16" t="n">
        <x:f>MAX(0,F342*(1+EXP((LN(1+Assumptions!$C$60)-0.5*Assumptions!$C$61^2)+Assumptions!$C$61*((RAND()+RAND()+RAND()+RAND()+RAND()+RAND()+RAND()+RAND()+RAND()+RAND()+RAND()+RAND())-6))-1)+PT_Y5_MC!H67)</x:f>
        <x:v>1106201.6828964257</x:v>
      </x:c>
      <x:c r="H342" s="16" t="n">
        <x:f>MAX(0,G342*(1+EXP((LN(1+Assumptions!$C$60)-0.5*Assumptions!$C$61^2)+Assumptions!$C$61*((RAND()+RAND()+RAND()+RAND()+RAND()+RAND()+RAND()+RAND()+RAND()+RAND()+RAND()+RAND())-6))-1)+PT_Y5_MC!I67)</x:f>
        <x:v>1428344.4797085226</x:v>
      </x:c>
      <x:c r="I342" s="16" t="n">
        <x:f>MAX(0,H342*(1+EXP((LN(1+Assumptions!$C$60)-0.5*Assumptions!$C$61^2)+Assumptions!$C$61*((RAND()+RAND()+RAND()+RAND()+RAND()+RAND()+RAND()+RAND()+RAND()+RAND()+RAND()+RAND())-6))-1)+PT_Y5_MC!J67)</x:f>
        <x:v>1654412.0702161542</x:v>
      </x:c>
      <x:c r="J342" s="16" t="n">
        <x:f>MAX(0,I342*(1+EXP((LN(1+Assumptions!$C$60)-0.5*Assumptions!$C$61^2)+Assumptions!$C$61*((RAND()+RAND()+RAND()+RAND()+RAND()+RAND()+RAND()+RAND()+RAND()+RAND()+RAND()+RAND())-6))-1)+PT_Y5_MC!K67)</x:f>
        <x:v>1957902.1101870597</x:v>
      </x:c>
      <x:c r="K342" s="16" t="n">
        <x:f>MAX(0,J342*(1+EXP((LN(1+Assumptions!$C$60)-0.5*Assumptions!$C$61^2)+Assumptions!$C$61*((RAND()+RAND()+RAND()+RAND()+RAND()+RAND()+RAND()+RAND()+RAND()+RAND()+RAND()+RAND())-6))-1)+PT_Y5_MC!L67)</x:f>
        <x:v>2158365.2248988757</x:v>
      </x:c>
      <x:c r="L342" s="16" t="n">
        <x:f>MAX(0,K342*(1+EXP((LN(1+Assumptions!$C$60)-0.5*Assumptions!$C$61^2)+Assumptions!$C$61*((RAND()+RAND()+RAND()+RAND()+RAND()+RAND()+RAND()+RAND()+RAND()+RAND()+RAND()+RAND())-6))-1)+PT_Y5_MC!M67)</x:f>
        <x:v>2258230.9433096526</x:v>
      </x:c>
      <x:c r="M342" s="16" t="n">
        <x:f>MAX(0,L342*(1+EXP((LN(1+Assumptions!$C$60)-0.5*Assumptions!$C$61^2)+Assumptions!$C$61*((RAND()+RAND()+RAND()+RAND()+RAND()+RAND()+RAND()+RAND()+RAND()+RAND()+RAND()+RAND())-6))-1)+PT_Y5_MC!N67)</x:f>
        <x:v>2538603.5175368753</x:v>
      </x:c>
      <x:c r="N342" s="16" t="n">
        <x:f>MAX(0,M342*(1+EXP((LN(1+Assumptions!$C$60)-0.5*Assumptions!$C$61^2)+Assumptions!$C$61*((RAND()+RAND()+RAND()+RAND()+RAND()+RAND()+RAND()+RAND()+RAND()+RAND()+RAND()+RAND())-6))-1)+PT_Y5_MC!O67)</x:f>
        <x:v>2268006.2127124206</x:v>
      </x:c>
      <x:c r="O342" s="16" t="n">
        <x:f>MAX(0,N342*(1+EXP((LN(1+Assumptions!$C$60)-0.5*Assumptions!$C$61^2)+Assumptions!$C$61*((RAND()+RAND()+RAND()+RAND()+RAND()+RAND()+RAND()+RAND()+RAND()+RAND()+RAND()+RAND())-6))-1)+PT_Y5_MC!P67)</x:f>
        <x:v>2261229.423453827</x:v>
      </x:c>
      <x:c r="P342" s="16" t="n">
        <x:f>MAX(0,O342*(1+EXP((LN(1+Assumptions!$C$60)-0.5*Assumptions!$C$61^2)+Assumptions!$C$61*((RAND()+RAND()+RAND()+RAND()+RAND()+RAND()+RAND()+RAND()+RAND()+RAND()+RAND()+RAND())-6))-1)+PT_Y5_MC!Q67)</x:f>
        <x:v>2203240.4303033543</x:v>
      </x:c>
      <x:c r="Q342" s="16" t="n">
        <x:f>MAX(0,P342*(1+EXP((LN(1+Assumptions!$C$60)-0.5*Assumptions!$C$61^2)+Assumptions!$C$61*((RAND()+RAND()+RAND()+RAND()+RAND()+RAND()+RAND()+RAND()+RAND()+RAND()+RAND()+RAND())-6))-1)+PT_Y5_MC!R67)</x:f>
        <x:v>2635248.2783927815</x:v>
      </x:c>
      <x:c r="R342" s="16" t="n">
        <x:f>MAX(0,Q342*(1+EXP((LN(1+Assumptions!$C$60)-0.5*Assumptions!$C$61^2)+Assumptions!$C$61*((RAND()+RAND()+RAND()+RAND()+RAND()+RAND()+RAND()+RAND()+RAND()+RAND()+RAND()+RAND())-6))-1)+PT_Y5_MC!S67)</x:f>
        <x:v>3312059.6807609037</x:v>
      </x:c>
      <x:c r="S342" s="16" t="n">
        <x:f>MAX(0,R342*(1+EXP((LN(1+Assumptions!$C$60)-0.5*Assumptions!$C$61^2)+Assumptions!$C$61*((RAND()+RAND()+RAND()+RAND()+RAND()+RAND()+RAND()+RAND()+RAND()+RAND()+RAND()+RAND())-6))-1)+PT_Y5_MC!T67)</x:f>
        <x:v>3186389.955575456</x:v>
      </x:c>
      <x:c r="T342" s="16" t="n">
        <x:f>MAX(0,S342*(1+EXP((LN(1+Assumptions!$C$60)-0.5*Assumptions!$C$61^2)+Assumptions!$C$61*((RAND()+RAND()+RAND()+RAND()+RAND()+RAND()+RAND()+RAND()+RAND()+RAND()+RAND()+RAND())-6))-1)+PT_Y5_MC!U67)</x:f>
        <x:v>4264457.233242193</x:v>
      </x:c>
      <x:c r="U342" s="16" t="n">
        <x:f>MAX(0,T342*(1+EXP((LN(1+Assumptions!$C$60)-0.5*Assumptions!$C$61^2)+Assumptions!$C$61*((RAND()+RAND()+RAND()+RAND()+RAND()+RAND()+RAND()+RAND()+RAND()+RAND()+RAND()+RAND())-6))-1)+PT_Y5_MC!V67)</x:f>
        <x:v>4676944.700508644</x:v>
      </x:c>
      <x:c r="V342" s="16" t="n">
        <x:f>MAX(0,U342*(1+EXP((LN(1+Assumptions!$C$60)-0.5*Assumptions!$C$61^2)+Assumptions!$C$61*((RAND()+RAND()+RAND()+RAND()+RAND()+RAND()+RAND()+RAND()+RAND()+RAND()+RAND()+RAND())-6))-1)+PT_Y5_MC!W67)</x:f>
        <x:v>7116286.1985296635</x:v>
      </x:c>
      <x:c r="W342" s="16" t="n">
        <x:f>MAX(0,V342*(1+EXP((LN(1+Assumptions!$C$60)-0.5*Assumptions!$C$61^2)+Assumptions!$C$61*((RAND()+RAND()+RAND()+RAND()+RAND()+RAND()+RAND()+RAND()+RAND()+RAND()+RAND()+RAND())-6))-1)+PT_Y5_MC!X67)</x:f>
        <x:v>9271716.944986772</x:v>
      </x:c>
      <x:c r="X342" s="16" t="n">
        <x:f>MAX(0,W342*(1+EXP((LN(1+Assumptions!$C$60)-0.5*Assumptions!$C$61^2)+Assumptions!$C$61*((RAND()+RAND()+RAND()+RAND()+RAND()+RAND()+RAND()+RAND()+RAND()+RAND()+RAND()+RAND())-6))-1)+PT_Y5_MC!Y67)</x:f>
        <x:v>9763114.197437165</x:v>
      </x:c>
      <x:c r="Y342" s="16" t="n">
        <x:f>MAX(0,X342*(1+EXP((LN(1+Assumptions!$C$60)-0.5*Assumptions!$C$61^2)+Assumptions!$C$61*((RAND()+RAND()+RAND()+RAND()+RAND()+RAND()+RAND()+RAND()+RAND()+RAND()+RAND()+RAND())-6))-1)+PT_Y5_MC!Z67)</x:f>
        <x:v>10149037.365701193</x:v>
      </x:c>
      <x:c r="Z342" s="16" t="n">
        <x:f>MAX(0,Y342*(1+EXP((LN(1+Assumptions!$C$60)-0.5*Assumptions!$C$61^2)+Assumptions!$C$61*((RAND()+RAND()+RAND()+RAND()+RAND()+RAND()+RAND()+RAND()+RAND()+RAND()+RAND()+RAND())-6))-1)+PT_Y5_MC!AA67)</x:f>
        <x:v>10431361.920165299</x:v>
      </x:c>
      <x:c r="AA342" s="16" t="n">
        <x:f>MAX(0,Z342*(1+EXP((LN(1+Assumptions!$C$60)-0.5*Assumptions!$C$61^2)+Assumptions!$C$61*((RAND()+RAND()+RAND()+RAND()+RAND()+RAND()+RAND()+RAND()+RAND()+RAND()+RAND()+RAND())-6))-1)+PT_Y5_MC!AB67)</x:f>
        <x:v>9995869.033033006</x:v>
      </x:c>
      <x:c r="AB342" s="16" t="n">
        <x:f>MAX(0,AA342*(1+EXP((LN(1+Assumptions!$C$60)-0.5*Assumptions!$C$61^2)+Assumptions!$C$61*((RAND()+RAND()+RAND()+RAND()+RAND()+RAND()+RAND()+RAND()+RAND()+RAND()+RAND()+RAND())-6))-1)+PT_Y5_MC!AC67)</x:f>
        <x:v>11192285.04730036</x:v>
      </x:c>
      <x:c r="AC342" s="16" t="n">
        <x:f>MAX(0,AB342*(1+EXP((LN(1+Assumptions!$C$60)-0.5*Assumptions!$C$61^2)+Assumptions!$C$61*((RAND()+RAND()+RAND()+RAND()+RAND()+RAND()+RAND()+RAND()+RAND()+RAND()+RAND()+RAND())-6))-1)+PT_Y5_MC!AD67)</x:f>
        <x:v>13169939.447642632</x:v>
      </x:c>
      <x:c r="AD342" s="16" t="n">
        <x:f>MAX(0,AC342*(1+EXP((LN(1+Assumptions!$C$60)-0.5*Assumptions!$C$61^2)+Assumptions!$C$61*((RAND()+RAND()+RAND()+RAND()+RAND()+RAND()+RAND()+RAND()+RAND()+RAND()+RAND()+RAND())-6))-1)+PT_Y5_MC!AE67)</x:f>
        <x:v>15917961.616813485</x:v>
      </x:c>
      <x:c r="AE342" s="16" t="n">
        <x:f>MAX(0,AD342*(1+EXP((LN(1+Assumptions!$C$60)-0.5*Assumptions!$C$61^2)+Assumptions!$C$61*((RAND()+RAND()+RAND()+RAND()+RAND()+RAND()+RAND()+RAND()+RAND()+RAND()+RAND()+RAND())-6))-1)+PT_Y5_MC!AF67)</x:f>
        <x:v>14580243.954070853</x:v>
      </x:c>
      <x:c r="AF342" s="16" t="n">
        <x:f>MAX(0,AE342*(1+EXP((LN(1+Assumptions!$C$60)-0.5*Assumptions!$C$61^2)+Assumptions!$C$61*((RAND()+RAND()+RAND()+RAND()+RAND()+RAND()+RAND()+RAND()+RAND()+RAND()+RAND()+RAND())-6))-1)+PT_Y5_MC!AG67)</x:f>
        <x:v>17717021.728103586</x:v>
      </x:c>
    </x:row>
    <x:row r="343">
      <x:c r="A343" s="39">
        <x:v>339</x:v>
      </x:c>
      <x:c r="B343" s="16" t="n">
        <x:f>PT_Y5_MC!C68</x:f>
        <x:v>1029031.25</x:v>
      </x:c>
      <x:c r="C343" s="16" t="n">
        <x:f>MAX(0,B343*(1+EXP((LN(1+Assumptions!$C$60)-0.5*Assumptions!$C$61^2)+Assumptions!$C$61*((RAND()+RAND()+RAND()+RAND()+RAND()+RAND()+RAND()+RAND()+RAND()+RAND()+RAND()+RAND())-6))-1)+PT_Y5_MC!D67)</x:f>
        <x:v>1263761.164554412</x:v>
      </x:c>
      <x:c r="D343" s="16" t="n">
        <x:f>MAX(0,C343*(1+EXP((LN(1+Assumptions!$C$60)-0.5*Assumptions!$C$61^2)+Assumptions!$C$61*((RAND()+RAND()+RAND()+RAND()+RAND()+RAND()+RAND()+RAND()+RAND()+RAND()+RAND()+RAND())-6))-1)+PT_Y5_MC!E67)</x:f>
        <x:v>1366321.611070988</x:v>
      </x:c>
      <x:c r="E343" s="16" t="n">
        <x:f>MAX(0,D343*(1+EXP((LN(1+Assumptions!$C$60)-0.5*Assumptions!$C$61^2)+Assumptions!$C$61*((RAND()+RAND()+RAND()+RAND()+RAND()+RAND()+RAND()+RAND()+RAND()+RAND()+RAND()+RAND())-6))-1)+PT_Y5_MC!F67)</x:f>
        <x:v>1203650.7842598963</x:v>
      </x:c>
      <x:c r="F343" s="16" t="n">
        <x:f>MAX(0,E343*(1+EXP((LN(1+Assumptions!$C$60)-0.5*Assumptions!$C$61^2)+Assumptions!$C$61*((RAND()+RAND()+RAND()+RAND()+RAND()+RAND()+RAND()+RAND()+RAND()+RAND()+RAND()+RAND())-6))-1)+PT_Y5_MC!G67)</x:f>
        <x:v>1379922.9094968268</x:v>
      </x:c>
      <x:c r="G343" s="16" t="n">
        <x:f>MAX(0,F343*(1+EXP((LN(1+Assumptions!$C$60)-0.5*Assumptions!$C$61^2)+Assumptions!$C$61*((RAND()+RAND()+RAND()+RAND()+RAND()+RAND()+RAND()+RAND()+RAND()+RAND()+RAND()+RAND())-6))-1)+PT_Y5_MC!H67)</x:f>
        <x:v>1359488.7429027082</x:v>
      </x:c>
      <x:c r="H343" s="16" t="n">
        <x:f>MAX(0,G343*(1+EXP((LN(1+Assumptions!$C$60)-0.5*Assumptions!$C$61^2)+Assumptions!$C$61*((RAND()+RAND()+RAND()+RAND()+RAND()+RAND()+RAND()+RAND()+RAND()+RAND()+RAND()+RAND())-6))-1)+PT_Y5_MC!I67)</x:f>
        <x:v>1605297.344449268</x:v>
      </x:c>
      <x:c r="I343" s="16" t="n">
        <x:f>MAX(0,H343*(1+EXP((LN(1+Assumptions!$C$60)-0.5*Assumptions!$C$61^2)+Assumptions!$C$61*((RAND()+RAND()+RAND()+RAND()+RAND()+RAND()+RAND()+RAND()+RAND()+RAND()+RAND()+RAND())-6))-1)+PT_Y5_MC!J67)</x:f>
        <x:v>1941022.340361073</x:v>
      </x:c>
      <x:c r="J343" s="16" t="n">
        <x:f>MAX(0,I343*(1+EXP((LN(1+Assumptions!$C$60)-0.5*Assumptions!$C$61^2)+Assumptions!$C$61*((RAND()+RAND()+RAND()+RAND()+RAND()+RAND()+RAND()+RAND()+RAND()+RAND()+RAND()+RAND())-6))-1)+PT_Y5_MC!K67)</x:f>
        <x:v>1968381.8169818632</x:v>
      </x:c>
      <x:c r="K343" s="16" t="n">
        <x:f>MAX(0,J343*(1+EXP((LN(1+Assumptions!$C$60)-0.5*Assumptions!$C$61^2)+Assumptions!$C$61*((RAND()+RAND()+RAND()+RAND()+RAND()+RAND()+RAND()+RAND()+RAND()+RAND()+RAND()+RAND())-6))-1)+PT_Y5_MC!L67)</x:f>
        <x:v>2419927.6867292607</x:v>
      </x:c>
      <x:c r="L343" s="16" t="n">
        <x:f>MAX(0,K343*(1+EXP((LN(1+Assumptions!$C$60)-0.5*Assumptions!$C$61^2)+Assumptions!$C$61*((RAND()+RAND()+RAND()+RAND()+RAND()+RAND()+RAND()+RAND()+RAND()+RAND()+RAND()+RAND())-6))-1)+PT_Y5_MC!M67)</x:f>
        <x:v>2129185.1465927726</x:v>
      </x:c>
      <x:c r="M343" s="16" t="n">
        <x:f>MAX(0,L343*(1+EXP((LN(1+Assumptions!$C$60)-0.5*Assumptions!$C$61^2)+Assumptions!$C$61*((RAND()+RAND()+RAND()+RAND()+RAND()+RAND()+RAND()+RAND()+RAND()+RAND()+RAND()+RAND())-6))-1)+PT_Y5_MC!N67)</x:f>
        <x:v>2088746.9659812397</x:v>
      </x:c>
      <x:c r="N343" s="16" t="n">
        <x:f>MAX(0,M343*(1+EXP((LN(1+Assumptions!$C$60)-0.5*Assumptions!$C$61^2)+Assumptions!$C$61*((RAND()+RAND()+RAND()+RAND()+RAND()+RAND()+RAND()+RAND()+RAND()+RAND()+RAND()+RAND())-6))-1)+PT_Y5_MC!O67)</x:f>
        <x:v>2284651.3452909985</x:v>
      </x:c>
      <x:c r="O343" s="16" t="n">
        <x:f>MAX(0,N343*(1+EXP((LN(1+Assumptions!$C$60)-0.5*Assumptions!$C$61^2)+Assumptions!$C$61*((RAND()+RAND()+RAND()+RAND()+RAND()+RAND()+RAND()+RAND()+RAND()+RAND()+RAND()+RAND())-6))-1)+PT_Y5_MC!P67)</x:f>
        <x:v>2309690.923442336</x:v>
      </x:c>
      <x:c r="P343" s="16" t="n">
        <x:f>MAX(0,O343*(1+EXP((LN(1+Assumptions!$C$60)-0.5*Assumptions!$C$61^2)+Assumptions!$C$61*((RAND()+RAND()+RAND()+RAND()+RAND()+RAND()+RAND()+RAND()+RAND()+RAND()+RAND()+RAND())-6))-1)+PT_Y5_MC!Q67)</x:f>
        <x:v>2717762.2896090997</x:v>
      </x:c>
      <x:c r="Q343" s="16" t="n">
        <x:f>MAX(0,P343*(1+EXP((LN(1+Assumptions!$C$60)-0.5*Assumptions!$C$61^2)+Assumptions!$C$61*((RAND()+RAND()+RAND()+RAND()+RAND()+RAND()+RAND()+RAND()+RAND()+RAND()+RAND()+RAND())-6))-1)+PT_Y5_MC!R67)</x:f>
        <x:v>2397485.9696381735</x:v>
      </x:c>
      <x:c r="R343" s="16" t="n">
        <x:f>MAX(0,Q343*(1+EXP((LN(1+Assumptions!$C$60)-0.5*Assumptions!$C$61^2)+Assumptions!$C$61*((RAND()+RAND()+RAND()+RAND()+RAND()+RAND()+RAND()+RAND()+RAND()+RAND()+RAND()+RAND())-6))-1)+PT_Y5_MC!S67)</x:f>
        <x:v>3021575.4203981757</x:v>
      </x:c>
      <x:c r="S343" s="16" t="n">
        <x:f>MAX(0,R343*(1+EXP((LN(1+Assumptions!$C$60)-0.5*Assumptions!$C$61^2)+Assumptions!$C$61*((RAND()+RAND()+RAND()+RAND()+RAND()+RAND()+RAND()+RAND()+RAND()+RAND()+RAND()+RAND())-6))-1)+PT_Y5_MC!T67)</x:f>
        <x:v>2750491.1136921467</x:v>
      </x:c>
      <x:c r="T343" s="16" t="n">
        <x:f>MAX(0,S343*(1+EXP((LN(1+Assumptions!$C$60)-0.5*Assumptions!$C$61^2)+Assumptions!$C$61*((RAND()+RAND()+RAND()+RAND()+RAND()+RAND()+RAND()+RAND()+RAND()+RAND()+RAND()+RAND())-6))-1)+PT_Y5_MC!U67)</x:f>
        <x:v>3239058.900547931</x:v>
      </x:c>
      <x:c r="U343" s="16" t="n">
        <x:f>MAX(0,T343*(1+EXP((LN(1+Assumptions!$C$60)-0.5*Assumptions!$C$61^2)+Assumptions!$C$61*((RAND()+RAND()+RAND()+RAND()+RAND()+RAND()+RAND()+RAND()+RAND()+RAND()+RAND()+RAND())-6))-1)+PT_Y5_MC!V67)</x:f>
        <x:v>3795231.74592903</x:v>
      </x:c>
      <x:c r="V343" s="16" t="n">
        <x:f>MAX(0,U343*(1+EXP((LN(1+Assumptions!$C$60)-0.5*Assumptions!$C$61^2)+Assumptions!$C$61*((RAND()+RAND()+RAND()+RAND()+RAND()+RAND()+RAND()+RAND()+RAND()+RAND()+RAND()+RAND())-6))-1)+PT_Y5_MC!W67)</x:f>
        <x:v>4734300.167209664</x:v>
      </x:c>
      <x:c r="W343" s="16" t="n">
        <x:f>MAX(0,V343*(1+EXP((LN(1+Assumptions!$C$60)-0.5*Assumptions!$C$61^2)+Assumptions!$C$61*((RAND()+RAND()+RAND()+RAND()+RAND()+RAND()+RAND()+RAND()+RAND()+RAND()+RAND()+RAND())-6))-1)+PT_Y5_MC!X67)</x:f>
        <x:v>5319288.779399157</x:v>
      </x:c>
      <x:c r="X343" s="16" t="n">
        <x:f>MAX(0,W343*(1+EXP((LN(1+Assumptions!$C$60)-0.5*Assumptions!$C$61^2)+Assumptions!$C$61*((RAND()+RAND()+RAND()+RAND()+RAND()+RAND()+RAND()+RAND()+RAND()+RAND()+RAND()+RAND())-6))-1)+PT_Y5_MC!Y67)</x:f>
        <x:v>4512108.454519346</x:v>
      </x:c>
      <x:c r="Y343" s="16" t="n">
        <x:f>MAX(0,X343*(1+EXP((LN(1+Assumptions!$C$60)-0.5*Assumptions!$C$61^2)+Assumptions!$C$61*((RAND()+RAND()+RAND()+RAND()+RAND()+RAND()+RAND()+RAND()+RAND()+RAND()+RAND()+RAND())-6))-1)+PT_Y5_MC!Z67)</x:f>
        <x:v>5065479.799631976</x:v>
      </x:c>
      <x:c r="Z343" s="16" t="n">
        <x:f>MAX(0,Y343*(1+EXP((LN(1+Assumptions!$C$60)-0.5*Assumptions!$C$61^2)+Assumptions!$C$61*((RAND()+RAND()+RAND()+RAND()+RAND()+RAND()+RAND()+RAND()+RAND()+RAND()+RAND()+RAND())-6))-1)+PT_Y5_MC!AA67)</x:f>
        <x:v>5312597.250101387</x:v>
      </x:c>
      <x:c r="AA343" s="16" t="n">
        <x:f>MAX(0,Z343*(1+EXP((LN(1+Assumptions!$C$60)-0.5*Assumptions!$C$61^2)+Assumptions!$C$61*((RAND()+RAND()+RAND()+RAND()+RAND()+RAND()+RAND()+RAND()+RAND()+RAND()+RAND()+RAND())-6))-1)+PT_Y5_MC!AB67)</x:f>
        <x:v>6957045.0898689935</x:v>
      </x:c>
      <x:c r="AB343" s="16" t="n">
        <x:f>MAX(0,AA343*(1+EXP((LN(1+Assumptions!$C$60)-0.5*Assumptions!$C$61^2)+Assumptions!$C$61*((RAND()+RAND()+RAND()+RAND()+RAND()+RAND()+RAND()+RAND()+RAND()+RAND()+RAND()+RAND())-6))-1)+PT_Y5_MC!AC67)</x:f>
        <x:v>6969776.631782552</x:v>
      </x:c>
      <x:c r="AC343" s="16" t="n">
        <x:f>MAX(0,AB343*(1+EXP((LN(1+Assumptions!$C$60)-0.5*Assumptions!$C$61^2)+Assumptions!$C$61*((RAND()+RAND()+RAND()+RAND()+RAND()+RAND()+RAND()+RAND()+RAND()+RAND()+RAND()+RAND())-6))-1)+PT_Y5_MC!AD67)</x:f>
        <x:v>7222628.769941317</x:v>
      </x:c>
      <x:c r="AD343" s="16" t="n">
        <x:f>MAX(0,AC343*(1+EXP((LN(1+Assumptions!$C$60)-0.5*Assumptions!$C$61^2)+Assumptions!$C$61*((RAND()+RAND()+RAND()+RAND()+RAND()+RAND()+RAND()+RAND()+RAND()+RAND()+RAND()+RAND())-6))-1)+PT_Y5_MC!AE67)</x:f>
        <x:v>6873774.9092129115</x:v>
      </x:c>
      <x:c r="AE343" s="16" t="n">
        <x:f>MAX(0,AD343*(1+EXP((LN(1+Assumptions!$C$60)-0.5*Assumptions!$C$61^2)+Assumptions!$C$61*((RAND()+RAND()+RAND()+RAND()+RAND()+RAND()+RAND()+RAND()+RAND()+RAND()+RAND()+RAND())-6))-1)+PT_Y5_MC!AF67)</x:f>
        <x:v>8427612.995272567</x:v>
      </x:c>
      <x:c r="AF343" s="16" t="n">
        <x:f>MAX(0,AE343*(1+EXP((LN(1+Assumptions!$C$60)-0.5*Assumptions!$C$61^2)+Assumptions!$C$61*((RAND()+RAND()+RAND()+RAND()+RAND()+RAND()+RAND()+RAND()+RAND()+RAND()+RAND()+RAND())-6))-1)+PT_Y5_MC!AG67)</x:f>
        <x:v>8064106.203288977</x:v>
      </x:c>
    </x:row>
    <x:row r="344">
      <x:c r="A344" s="39">
        <x:v>340</x:v>
      </x:c>
      <x:c r="B344" s="16" t="n">
        <x:f>PT_Y5_MC!C68</x:f>
        <x:v>1029031.25</x:v>
      </x:c>
      <x:c r="C344" s="16" t="n">
        <x:f>MAX(0,B344*(1+EXP((LN(1+Assumptions!$C$60)-0.5*Assumptions!$C$61^2)+Assumptions!$C$61*((RAND()+RAND()+RAND()+RAND()+RAND()+RAND()+RAND()+RAND()+RAND()+RAND()+RAND()+RAND())-6))-1)+PT_Y5_MC!D67)</x:f>
        <x:v>1026502.116484857</x:v>
      </x:c>
      <x:c r="D344" s="16" t="n">
        <x:f>MAX(0,C344*(1+EXP((LN(1+Assumptions!$C$60)-0.5*Assumptions!$C$61^2)+Assumptions!$C$61*((RAND()+RAND()+RAND()+RAND()+RAND()+RAND()+RAND()+RAND()+RAND()+RAND()+RAND()+RAND())-6))-1)+PT_Y5_MC!E67)</x:f>
        <x:v>1191198.5908845637</x:v>
      </x:c>
      <x:c r="E344" s="16" t="n">
        <x:f>MAX(0,D344*(1+EXP((LN(1+Assumptions!$C$60)-0.5*Assumptions!$C$61^2)+Assumptions!$C$61*((RAND()+RAND()+RAND()+RAND()+RAND()+RAND()+RAND()+RAND()+RAND()+RAND()+RAND()+RAND())-6))-1)+PT_Y5_MC!F67)</x:f>
        <x:v>1076953.2771793003</x:v>
      </x:c>
      <x:c r="F344" s="16" t="n">
        <x:f>MAX(0,E344*(1+EXP((LN(1+Assumptions!$C$60)-0.5*Assumptions!$C$61^2)+Assumptions!$C$61*((RAND()+RAND()+RAND()+RAND()+RAND()+RAND()+RAND()+RAND()+RAND()+RAND()+RAND()+RAND())-6))-1)+PT_Y5_MC!G67)</x:f>
        <x:v>1356012.1612163307</x:v>
      </x:c>
      <x:c r="G344" s="16" t="n">
        <x:f>MAX(0,F344*(1+EXP((LN(1+Assumptions!$C$60)-0.5*Assumptions!$C$61^2)+Assumptions!$C$61*((RAND()+RAND()+RAND()+RAND()+RAND()+RAND()+RAND()+RAND()+RAND()+RAND()+RAND()+RAND())-6))-1)+PT_Y5_MC!H67)</x:f>
        <x:v>1693902.8397555563</x:v>
      </x:c>
      <x:c r="H344" s="16" t="n">
        <x:f>MAX(0,G344*(1+EXP((LN(1+Assumptions!$C$60)-0.5*Assumptions!$C$61^2)+Assumptions!$C$61*((RAND()+RAND()+RAND()+RAND()+RAND()+RAND()+RAND()+RAND()+RAND()+RAND()+RAND()+RAND())-6))-1)+PT_Y5_MC!I67)</x:f>
        <x:v>1721932.0050549947</x:v>
      </x:c>
      <x:c r="I344" s="16" t="n">
        <x:f>MAX(0,H344*(1+EXP((LN(1+Assumptions!$C$60)-0.5*Assumptions!$C$61^2)+Assumptions!$C$61*((RAND()+RAND()+RAND()+RAND()+RAND()+RAND()+RAND()+RAND()+RAND()+RAND()+RAND()+RAND())-6))-1)+PT_Y5_MC!J67)</x:f>
        <x:v>2574133.7335292837</x:v>
      </x:c>
      <x:c r="J344" s="16" t="n">
        <x:f>MAX(0,I344*(1+EXP((LN(1+Assumptions!$C$60)-0.5*Assumptions!$C$61^2)+Assumptions!$C$61*((RAND()+RAND()+RAND()+RAND()+RAND()+RAND()+RAND()+RAND()+RAND()+RAND()+RAND()+RAND())-6))-1)+PT_Y5_MC!K67)</x:f>
        <x:v>2809834.748231167</x:v>
      </x:c>
      <x:c r="K344" s="16" t="n">
        <x:f>MAX(0,J344*(1+EXP((LN(1+Assumptions!$C$60)-0.5*Assumptions!$C$61^2)+Assumptions!$C$61*((RAND()+RAND()+RAND()+RAND()+RAND()+RAND()+RAND()+RAND()+RAND()+RAND()+RAND()+RAND())-6))-1)+PT_Y5_MC!L67)</x:f>
        <x:v>2586931.7513505532</x:v>
      </x:c>
      <x:c r="L344" s="16" t="n">
        <x:f>MAX(0,K344*(1+EXP((LN(1+Assumptions!$C$60)-0.5*Assumptions!$C$61^2)+Assumptions!$C$61*((RAND()+RAND()+RAND()+RAND()+RAND()+RAND()+RAND()+RAND()+RAND()+RAND()+RAND()+RAND())-6))-1)+PT_Y5_MC!M67)</x:f>
        <x:v>2333382.862806867</x:v>
      </x:c>
      <x:c r="M344" s="16" t="n">
        <x:f>MAX(0,L344*(1+EXP((LN(1+Assumptions!$C$60)-0.5*Assumptions!$C$61^2)+Assumptions!$C$61*((RAND()+RAND()+RAND()+RAND()+RAND()+RAND()+RAND()+RAND()+RAND()+RAND()+RAND()+RAND())-6))-1)+PT_Y5_MC!N67)</x:f>
        <x:v>2213445.983077544</x:v>
      </x:c>
      <x:c r="N344" s="16" t="n">
        <x:f>MAX(0,M344*(1+EXP((LN(1+Assumptions!$C$60)-0.5*Assumptions!$C$61^2)+Assumptions!$C$61*((RAND()+RAND()+RAND()+RAND()+RAND()+RAND()+RAND()+RAND()+RAND()+RAND()+RAND()+RAND())-6))-1)+PT_Y5_MC!O67)</x:f>
        <x:v>2444358.609620274</x:v>
      </x:c>
      <x:c r="O344" s="16" t="n">
        <x:f>MAX(0,N344*(1+EXP((LN(1+Assumptions!$C$60)-0.5*Assumptions!$C$61^2)+Assumptions!$C$61*((RAND()+RAND()+RAND()+RAND()+RAND()+RAND()+RAND()+RAND()+RAND()+RAND()+RAND()+RAND())-6))-1)+PT_Y5_MC!P67)</x:f>
        <x:v>3836701.6706617097</x:v>
      </x:c>
      <x:c r="P344" s="16" t="n">
        <x:f>MAX(0,O344*(1+EXP((LN(1+Assumptions!$C$60)-0.5*Assumptions!$C$61^2)+Assumptions!$C$61*((RAND()+RAND()+RAND()+RAND()+RAND()+RAND()+RAND()+RAND()+RAND()+RAND()+RAND()+RAND())-6))-1)+PT_Y5_MC!Q67)</x:f>
        <x:v>3900019.691436438</x:v>
      </x:c>
      <x:c r="Q344" s="16" t="n">
        <x:f>MAX(0,P344*(1+EXP((LN(1+Assumptions!$C$60)-0.5*Assumptions!$C$61^2)+Assumptions!$C$61*((RAND()+RAND()+RAND()+RAND()+RAND()+RAND()+RAND()+RAND()+RAND()+RAND()+RAND()+RAND())-6))-1)+PT_Y5_MC!R67)</x:f>
        <x:v>4939397.8364735525</x:v>
      </x:c>
      <x:c r="R344" s="16" t="n">
        <x:f>MAX(0,Q344*(1+EXP((LN(1+Assumptions!$C$60)-0.5*Assumptions!$C$61^2)+Assumptions!$C$61*((RAND()+RAND()+RAND()+RAND()+RAND()+RAND()+RAND()+RAND()+RAND()+RAND()+RAND()+RAND())-6))-1)+PT_Y5_MC!S67)</x:f>
        <x:v>4766905.534319938</x:v>
      </x:c>
      <x:c r="S344" s="16" t="n">
        <x:f>MAX(0,R344*(1+EXP((LN(1+Assumptions!$C$60)-0.5*Assumptions!$C$61^2)+Assumptions!$C$61*((RAND()+RAND()+RAND()+RAND()+RAND()+RAND()+RAND()+RAND()+RAND()+RAND()+RAND()+RAND())-6))-1)+PT_Y5_MC!T67)</x:f>
        <x:v>6469043.478452631</x:v>
      </x:c>
      <x:c r="T344" s="16" t="n">
        <x:f>MAX(0,S344*(1+EXP((LN(1+Assumptions!$C$60)-0.5*Assumptions!$C$61^2)+Assumptions!$C$61*((RAND()+RAND()+RAND()+RAND()+RAND()+RAND()+RAND()+RAND()+RAND()+RAND()+RAND()+RAND())-6))-1)+PT_Y5_MC!U67)</x:f>
        <x:v>7160032.842446194</x:v>
      </x:c>
      <x:c r="U344" s="16" t="n">
        <x:f>MAX(0,T344*(1+EXP((LN(1+Assumptions!$C$60)-0.5*Assumptions!$C$61^2)+Assumptions!$C$61*((RAND()+RAND()+RAND()+RAND()+RAND()+RAND()+RAND()+RAND()+RAND()+RAND()+RAND()+RAND())-6))-1)+PT_Y5_MC!V67)</x:f>
        <x:v>8268612.545362531</x:v>
      </x:c>
      <x:c r="V344" s="16" t="n">
        <x:f>MAX(0,U344*(1+EXP((LN(1+Assumptions!$C$60)-0.5*Assumptions!$C$61^2)+Assumptions!$C$61*((RAND()+RAND()+RAND()+RAND()+RAND()+RAND()+RAND()+RAND()+RAND()+RAND()+RAND()+RAND())-6))-1)+PT_Y5_MC!W67)</x:f>
        <x:v>9438638.097334145</x:v>
      </x:c>
      <x:c r="W344" s="16" t="n">
        <x:f>MAX(0,V344*(1+EXP((LN(1+Assumptions!$C$60)-0.5*Assumptions!$C$61^2)+Assumptions!$C$61*((RAND()+RAND()+RAND()+RAND()+RAND()+RAND()+RAND()+RAND()+RAND()+RAND()+RAND()+RAND())-6))-1)+PT_Y5_MC!X67)</x:f>
        <x:v>7846058.082583426</x:v>
      </x:c>
      <x:c r="X344" s="16" t="n">
        <x:f>MAX(0,W344*(1+EXP((LN(1+Assumptions!$C$60)-0.5*Assumptions!$C$61^2)+Assumptions!$C$61*((RAND()+RAND()+RAND()+RAND()+RAND()+RAND()+RAND()+RAND()+RAND()+RAND()+RAND()+RAND())-6))-1)+PT_Y5_MC!Y67)</x:f>
        <x:v>10289561.590017352</x:v>
      </x:c>
      <x:c r="Y344" s="16" t="n">
        <x:f>MAX(0,X344*(1+EXP((LN(1+Assumptions!$C$60)-0.5*Assumptions!$C$61^2)+Assumptions!$C$61*((RAND()+RAND()+RAND()+RAND()+RAND()+RAND()+RAND()+RAND()+RAND()+RAND()+RAND()+RAND())-6))-1)+PT_Y5_MC!Z67)</x:f>
        <x:v>9008561.99451139</x:v>
      </x:c>
      <x:c r="Z344" s="16" t="n">
        <x:f>MAX(0,Y344*(1+EXP((LN(1+Assumptions!$C$60)-0.5*Assumptions!$C$61^2)+Assumptions!$C$61*((RAND()+RAND()+RAND()+RAND()+RAND()+RAND()+RAND()+RAND()+RAND()+RAND()+RAND()+RAND())-6))-1)+PT_Y5_MC!AA67)</x:f>
        <x:v>7675584.233260408</x:v>
      </x:c>
      <x:c r="AA344" s="16" t="n">
        <x:f>MAX(0,Z344*(1+EXP((LN(1+Assumptions!$C$60)-0.5*Assumptions!$C$61^2)+Assumptions!$C$61*((RAND()+RAND()+RAND()+RAND()+RAND()+RAND()+RAND()+RAND()+RAND()+RAND()+RAND()+RAND())-6))-1)+PT_Y5_MC!AB67)</x:f>
        <x:v>5916415.62647433</x:v>
      </x:c>
      <x:c r="AB344" s="16" t="n">
        <x:f>MAX(0,AA344*(1+EXP((LN(1+Assumptions!$C$60)-0.5*Assumptions!$C$61^2)+Assumptions!$C$61*((RAND()+RAND()+RAND()+RAND()+RAND()+RAND()+RAND()+RAND()+RAND()+RAND()+RAND()+RAND())-6))-1)+PT_Y5_MC!AC67)</x:f>
        <x:v>8027683.967193225</x:v>
      </x:c>
      <x:c r="AC344" s="16" t="n">
        <x:f>MAX(0,AB344*(1+EXP((LN(1+Assumptions!$C$60)-0.5*Assumptions!$C$61^2)+Assumptions!$C$61*((RAND()+RAND()+RAND()+RAND()+RAND()+RAND()+RAND()+RAND()+RAND()+RAND()+RAND()+RAND())-6))-1)+PT_Y5_MC!AD67)</x:f>
        <x:v>9386072.4561046</x:v>
      </x:c>
      <x:c r="AD344" s="16" t="n">
        <x:f>MAX(0,AC344*(1+EXP((LN(1+Assumptions!$C$60)-0.5*Assumptions!$C$61^2)+Assumptions!$C$61*((RAND()+RAND()+RAND()+RAND()+RAND()+RAND()+RAND()+RAND()+RAND()+RAND()+RAND()+RAND())-6))-1)+PT_Y5_MC!AE67)</x:f>
        <x:v>9397935.804487243</x:v>
      </x:c>
      <x:c r="AE344" s="16" t="n">
        <x:f>MAX(0,AD344*(1+EXP((LN(1+Assumptions!$C$60)-0.5*Assumptions!$C$61^2)+Assumptions!$C$61*((RAND()+RAND()+RAND()+RAND()+RAND()+RAND()+RAND()+RAND()+RAND()+RAND()+RAND()+RAND())-6))-1)+PT_Y5_MC!AF67)</x:f>
        <x:v>11343258.248932013</x:v>
      </x:c>
      <x:c r="AF344" s="16" t="n">
        <x:f>MAX(0,AE344*(1+EXP((LN(1+Assumptions!$C$60)-0.5*Assumptions!$C$61^2)+Assumptions!$C$61*((RAND()+RAND()+RAND()+RAND()+RAND()+RAND()+RAND()+RAND()+RAND()+RAND()+RAND()+RAND())-6))-1)+PT_Y5_MC!AG67)</x:f>
        <x:v>11652925.625230433</x:v>
      </x:c>
    </x:row>
    <x:row r="345">
      <x:c r="A345" s="39">
        <x:v>341</x:v>
      </x:c>
      <x:c r="B345" s="16" t="n">
        <x:f>PT_Y5_MC!C68</x:f>
        <x:v>1029031.25</x:v>
      </x:c>
      <x:c r="C345" s="16" t="n">
        <x:f>MAX(0,B345*(1+EXP((LN(1+Assumptions!$C$60)-0.5*Assumptions!$C$61^2)+Assumptions!$C$61*((RAND()+RAND()+RAND()+RAND()+RAND()+RAND()+RAND()+RAND()+RAND()+RAND()+RAND()+RAND())-6))-1)+PT_Y5_MC!D67)</x:f>
        <x:v>1431921.9980787048</x:v>
      </x:c>
      <x:c r="D345" s="16" t="n">
        <x:f>MAX(0,C345*(1+EXP((LN(1+Assumptions!$C$60)-0.5*Assumptions!$C$61^2)+Assumptions!$C$61*((RAND()+RAND()+RAND()+RAND()+RAND()+RAND()+RAND()+RAND()+RAND()+RAND()+RAND()+RAND())-6))-1)+PT_Y5_MC!E67)</x:f>
        <x:v>1628298.0869708203</x:v>
      </x:c>
      <x:c r="E345" s="16" t="n">
        <x:f>MAX(0,D345*(1+EXP((LN(1+Assumptions!$C$60)-0.5*Assumptions!$C$61^2)+Assumptions!$C$61*((RAND()+RAND()+RAND()+RAND()+RAND()+RAND()+RAND()+RAND()+RAND()+RAND()+RAND()+RAND())-6))-1)+PT_Y5_MC!F67)</x:f>
        <x:v>1647013.5955564599</x:v>
      </x:c>
      <x:c r="F345" s="16" t="n">
        <x:f>MAX(0,E345*(1+EXP((LN(1+Assumptions!$C$60)-0.5*Assumptions!$C$61^2)+Assumptions!$C$61*((RAND()+RAND()+RAND()+RAND()+RAND()+RAND()+RAND()+RAND()+RAND()+RAND()+RAND()+RAND())-6))-1)+PT_Y5_MC!G67)</x:f>
        <x:v>1555832.868215852</x:v>
      </x:c>
      <x:c r="G345" s="16" t="n">
        <x:f>MAX(0,F345*(1+EXP((LN(1+Assumptions!$C$60)-0.5*Assumptions!$C$61^2)+Assumptions!$C$61*((RAND()+RAND()+RAND()+RAND()+RAND()+RAND()+RAND()+RAND()+RAND()+RAND()+RAND()+RAND())-6))-1)+PT_Y5_MC!H67)</x:f>
        <x:v>1315397.5387820061</x:v>
      </x:c>
      <x:c r="H345" s="16" t="n">
        <x:f>MAX(0,G345*(1+EXP((LN(1+Assumptions!$C$60)-0.5*Assumptions!$C$61^2)+Assumptions!$C$61*((RAND()+RAND()+RAND()+RAND()+RAND()+RAND()+RAND()+RAND()+RAND()+RAND()+RAND()+RAND())-6))-1)+PT_Y5_MC!I67)</x:f>
        <x:v>1456981.5695945132</x:v>
      </x:c>
      <x:c r="I345" s="16" t="n">
        <x:f>MAX(0,H345*(1+EXP((LN(1+Assumptions!$C$60)-0.5*Assumptions!$C$61^2)+Assumptions!$C$61*((RAND()+RAND()+RAND()+RAND()+RAND()+RAND()+RAND()+RAND()+RAND()+RAND()+RAND()+RAND())-6))-1)+PT_Y5_MC!J67)</x:f>
        <x:v>1583482.7640922605</x:v>
      </x:c>
      <x:c r="J345" s="16" t="n">
        <x:f>MAX(0,I345*(1+EXP((LN(1+Assumptions!$C$60)-0.5*Assumptions!$C$61^2)+Assumptions!$C$61*((RAND()+RAND()+RAND()+RAND()+RAND()+RAND()+RAND()+RAND()+RAND()+RAND()+RAND()+RAND())-6))-1)+PT_Y5_MC!K67)</x:f>
        <x:v>1479097.9912598054</x:v>
      </x:c>
      <x:c r="K345" s="16" t="n">
        <x:f>MAX(0,J345*(1+EXP((LN(1+Assumptions!$C$60)-0.5*Assumptions!$C$61^2)+Assumptions!$C$61*((RAND()+RAND()+RAND()+RAND()+RAND()+RAND()+RAND()+RAND()+RAND()+RAND()+RAND()+RAND())-6))-1)+PT_Y5_MC!L67)</x:f>
        <x:v>1242819.1980555393</x:v>
      </x:c>
      <x:c r="L345" s="16" t="n">
        <x:f>MAX(0,K345*(1+EXP((LN(1+Assumptions!$C$60)-0.5*Assumptions!$C$61^2)+Assumptions!$C$61*((RAND()+RAND()+RAND()+RAND()+RAND()+RAND()+RAND()+RAND()+RAND()+RAND()+RAND()+RAND())-6))-1)+PT_Y5_MC!M67)</x:f>
        <x:v>1350128.6935681792</x:v>
      </x:c>
      <x:c r="M345" s="16" t="n">
        <x:f>MAX(0,L345*(1+EXP((LN(1+Assumptions!$C$60)-0.5*Assumptions!$C$61^2)+Assumptions!$C$61*((RAND()+RAND()+RAND()+RAND()+RAND()+RAND()+RAND()+RAND()+RAND()+RAND()+RAND()+RAND())-6))-1)+PT_Y5_MC!N67)</x:f>
        <x:v>1492725.2138388844</x:v>
      </x:c>
      <x:c r="N345" s="16" t="n">
        <x:f>MAX(0,M345*(1+EXP((LN(1+Assumptions!$C$60)-0.5*Assumptions!$C$61^2)+Assumptions!$C$61*((RAND()+RAND()+RAND()+RAND()+RAND()+RAND()+RAND()+RAND()+RAND()+RAND()+RAND()+RAND())-6))-1)+PT_Y5_MC!O67)</x:f>
        <x:v>1713189.6399494673</x:v>
      </x:c>
      <x:c r="O345" s="16" t="n">
        <x:f>MAX(0,N345*(1+EXP((LN(1+Assumptions!$C$60)-0.5*Assumptions!$C$61^2)+Assumptions!$C$61*((RAND()+RAND()+RAND()+RAND()+RAND()+RAND()+RAND()+RAND()+RAND()+RAND()+RAND()+RAND())-6))-1)+PT_Y5_MC!P67)</x:f>
        <x:v>2271660.578992998</x:v>
      </x:c>
      <x:c r="P345" s="16" t="n">
        <x:f>MAX(0,O345*(1+EXP((LN(1+Assumptions!$C$60)-0.5*Assumptions!$C$61^2)+Assumptions!$C$61*((RAND()+RAND()+RAND()+RAND()+RAND()+RAND()+RAND()+RAND()+RAND()+RAND()+RAND()+RAND())-6))-1)+PT_Y5_MC!Q67)</x:f>
        <x:v>2361330.647515962</x:v>
      </x:c>
      <x:c r="Q345" s="16" t="n">
        <x:f>MAX(0,P345*(1+EXP((LN(1+Assumptions!$C$60)-0.5*Assumptions!$C$61^2)+Assumptions!$C$61*((RAND()+RAND()+RAND()+RAND()+RAND()+RAND()+RAND()+RAND()+RAND()+RAND()+RAND()+RAND())-6))-1)+PT_Y5_MC!R67)</x:f>
        <x:v>2187532.5923462613</x:v>
      </x:c>
      <x:c r="R345" s="16" t="n">
        <x:f>MAX(0,Q345*(1+EXP((LN(1+Assumptions!$C$60)-0.5*Assumptions!$C$61^2)+Assumptions!$C$61*((RAND()+RAND()+RAND()+RAND()+RAND()+RAND()+RAND()+RAND()+RAND()+RAND()+RAND()+RAND())-6))-1)+PT_Y5_MC!S67)</x:f>
        <x:v>2136160.797621083</x:v>
      </x:c>
      <x:c r="S345" s="16" t="n">
        <x:f>MAX(0,R345*(1+EXP((LN(1+Assumptions!$C$60)-0.5*Assumptions!$C$61^2)+Assumptions!$C$61*((RAND()+RAND()+RAND()+RAND()+RAND()+RAND()+RAND()+RAND()+RAND()+RAND()+RAND()+RAND())-6))-1)+PT_Y5_MC!T67)</x:f>
        <x:v>1836958.7137989216</x:v>
      </x:c>
      <x:c r="T345" s="16" t="n">
        <x:f>MAX(0,S345*(1+EXP((LN(1+Assumptions!$C$60)-0.5*Assumptions!$C$61^2)+Assumptions!$C$61*((RAND()+RAND()+RAND()+RAND()+RAND()+RAND()+RAND()+RAND()+RAND()+RAND()+RAND()+RAND())-6))-1)+PT_Y5_MC!U67)</x:f>
        <x:v>2545387.7752278075</x:v>
      </x:c>
      <x:c r="U345" s="16" t="n">
        <x:f>MAX(0,T345*(1+EXP((LN(1+Assumptions!$C$60)-0.5*Assumptions!$C$61^2)+Assumptions!$C$61*((RAND()+RAND()+RAND()+RAND()+RAND()+RAND()+RAND()+RAND()+RAND()+RAND()+RAND()+RAND())-6))-1)+PT_Y5_MC!V67)</x:f>
        <x:v>2866963.1971309576</x:v>
      </x:c>
      <x:c r="V345" s="16" t="n">
        <x:f>MAX(0,U345*(1+EXP((LN(1+Assumptions!$C$60)-0.5*Assumptions!$C$61^2)+Assumptions!$C$61*((RAND()+RAND()+RAND()+RAND()+RAND()+RAND()+RAND()+RAND()+RAND()+RAND()+RAND()+RAND())-6))-1)+PT_Y5_MC!W67)</x:f>
        <x:v>3116866.1246491787</x:v>
      </x:c>
      <x:c r="W345" s="16" t="n">
        <x:f>MAX(0,V345*(1+EXP((LN(1+Assumptions!$C$60)-0.5*Assumptions!$C$61^2)+Assumptions!$C$61*((RAND()+RAND()+RAND()+RAND()+RAND()+RAND()+RAND()+RAND()+RAND()+RAND()+RAND()+RAND())-6))-1)+PT_Y5_MC!X67)</x:f>
        <x:v>3763881.677786774</x:v>
      </x:c>
      <x:c r="X345" s="16" t="n">
        <x:f>MAX(0,W345*(1+EXP((LN(1+Assumptions!$C$60)-0.5*Assumptions!$C$61^2)+Assumptions!$C$61*((RAND()+RAND()+RAND()+RAND()+RAND()+RAND()+RAND()+RAND()+RAND()+RAND()+RAND()+RAND())-6))-1)+PT_Y5_MC!Y67)</x:f>
        <x:v>3801803.335229702</x:v>
      </x:c>
      <x:c r="Y345" s="16" t="n">
        <x:f>MAX(0,X345*(1+EXP((LN(1+Assumptions!$C$60)-0.5*Assumptions!$C$61^2)+Assumptions!$C$61*((RAND()+RAND()+RAND()+RAND()+RAND()+RAND()+RAND()+RAND()+RAND()+RAND()+RAND()+RAND())-6))-1)+PT_Y5_MC!Z67)</x:f>
        <x:v>3676287.1666821875</x:v>
      </x:c>
      <x:c r="Z345" s="16" t="n">
        <x:f>MAX(0,Y345*(1+EXP((LN(1+Assumptions!$C$60)-0.5*Assumptions!$C$61^2)+Assumptions!$C$61*((RAND()+RAND()+RAND()+RAND()+RAND()+RAND()+RAND()+RAND()+RAND()+RAND()+RAND()+RAND())-6))-1)+PT_Y5_MC!AA67)</x:f>
        <x:v>4715982.830126323</x:v>
      </x:c>
      <x:c r="AA345" s="16" t="n">
        <x:f>MAX(0,Z345*(1+EXP((LN(1+Assumptions!$C$60)-0.5*Assumptions!$C$61^2)+Assumptions!$C$61*((RAND()+RAND()+RAND()+RAND()+RAND()+RAND()+RAND()+RAND()+RAND()+RAND()+RAND()+RAND())-6))-1)+PT_Y5_MC!AB67)</x:f>
        <x:v>4900031.006136562</x:v>
      </x:c>
      <x:c r="AB345" s="16" t="n">
        <x:f>MAX(0,AA345*(1+EXP((LN(1+Assumptions!$C$60)-0.5*Assumptions!$C$61^2)+Assumptions!$C$61*((RAND()+RAND()+RAND()+RAND()+RAND()+RAND()+RAND()+RAND()+RAND()+RAND()+RAND()+RAND())-6))-1)+PT_Y5_MC!AC67)</x:f>
        <x:v>4630489.025662766</x:v>
      </x:c>
      <x:c r="AC345" s="16" t="n">
        <x:f>MAX(0,AB345*(1+EXP((LN(1+Assumptions!$C$60)-0.5*Assumptions!$C$61^2)+Assumptions!$C$61*((RAND()+RAND()+RAND()+RAND()+RAND()+RAND()+RAND()+RAND()+RAND()+RAND()+RAND()+RAND())-6))-1)+PT_Y5_MC!AD67)</x:f>
        <x:v>5307107.343349364</x:v>
      </x:c>
      <x:c r="AD345" s="16" t="n">
        <x:f>MAX(0,AC345*(1+EXP((LN(1+Assumptions!$C$60)-0.5*Assumptions!$C$61^2)+Assumptions!$C$61*((RAND()+RAND()+RAND()+RAND()+RAND()+RAND()+RAND()+RAND()+RAND()+RAND()+RAND()+RAND())-6))-1)+PT_Y5_MC!AE67)</x:f>
        <x:v>6113352.137465269</x:v>
      </x:c>
      <x:c r="AE345" s="16" t="n">
        <x:f>MAX(0,AD345*(1+EXP((LN(1+Assumptions!$C$60)-0.5*Assumptions!$C$61^2)+Assumptions!$C$61*((RAND()+RAND()+RAND()+RAND()+RAND()+RAND()+RAND()+RAND()+RAND()+RAND()+RAND()+RAND())-6))-1)+PT_Y5_MC!AF67)</x:f>
        <x:v>5923814.416546534</x:v>
      </x:c>
      <x:c r="AF345" s="16" t="n">
        <x:f>MAX(0,AE345*(1+EXP((LN(1+Assumptions!$C$60)-0.5*Assumptions!$C$61^2)+Assumptions!$C$61*((RAND()+RAND()+RAND()+RAND()+RAND()+RAND()+RAND()+RAND()+RAND()+RAND()+RAND()+RAND())-6))-1)+PT_Y5_MC!AG67)</x:f>
        <x:v>5727318.451290816</x:v>
      </x:c>
    </x:row>
    <x:row r="346">
      <x:c r="A346" s="39">
        <x:v>342</x:v>
      </x:c>
      <x:c r="B346" s="16" t="n">
        <x:f>PT_Y5_MC!C68</x:f>
        <x:v>1029031.25</x:v>
      </x:c>
      <x:c r="C346" s="16" t="n">
        <x:f>MAX(0,B346*(1+EXP((LN(1+Assumptions!$C$60)-0.5*Assumptions!$C$61^2)+Assumptions!$C$61*((RAND()+RAND()+RAND()+RAND()+RAND()+RAND()+RAND()+RAND()+RAND()+RAND()+RAND()+RAND())-6))-1)+PT_Y5_MC!D67)</x:f>
        <x:v>929997.885077595</x:v>
      </x:c>
      <x:c r="D346" s="16" t="n">
        <x:f>MAX(0,C346*(1+EXP((LN(1+Assumptions!$C$60)-0.5*Assumptions!$C$61^2)+Assumptions!$C$61*((RAND()+RAND()+RAND()+RAND()+RAND()+RAND()+RAND()+RAND()+RAND()+RAND()+RAND()+RAND())-6))-1)+PT_Y5_MC!E67)</x:f>
        <x:v>1051502.7146122684</x:v>
      </x:c>
      <x:c r="E346" s="16" t="n">
        <x:f>MAX(0,D346*(1+EXP((LN(1+Assumptions!$C$60)-0.5*Assumptions!$C$61^2)+Assumptions!$C$61*((RAND()+RAND()+RAND()+RAND()+RAND()+RAND()+RAND()+RAND()+RAND()+RAND()+RAND()+RAND())-6))-1)+PT_Y5_MC!F67)</x:f>
        <x:v>1244282.161809586</x:v>
      </x:c>
      <x:c r="F346" s="16" t="n">
        <x:f>MAX(0,E346*(1+EXP((LN(1+Assumptions!$C$60)-0.5*Assumptions!$C$61^2)+Assumptions!$C$61*((RAND()+RAND()+RAND()+RAND()+RAND()+RAND()+RAND()+RAND()+RAND()+RAND()+RAND()+RAND())-6))-1)+PT_Y5_MC!G67)</x:f>
        <x:v>1326746.3058866565</x:v>
      </x:c>
      <x:c r="G346" s="16" t="n">
        <x:f>MAX(0,F346*(1+EXP((LN(1+Assumptions!$C$60)-0.5*Assumptions!$C$61^2)+Assumptions!$C$61*((RAND()+RAND()+RAND()+RAND()+RAND()+RAND()+RAND()+RAND()+RAND()+RAND()+RAND()+RAND())-6))-1)+PT_Y5_MC!H67)</x:f>
        <x:v>1317656.7818672247</x:v>
      </x:c>
      <x:c r="H346" s="16" t="n">
        <x:f>MAX(0,G346*(1+EXP((LN(1+Assumptions!$C$60)-0.5*Assumptions!$C$61^2)+Assumptions!$C$61*((RAND()+RAND()+RAND()+RAND()+RAND()+RAND()+RAND()+RAND()+RAND()+RAND()+RAND()+RAND())-6))-1)+PT_Y5_MC!I67)</x:f>
        <x:v>1442076.9857621244</x:v>
      </x:c>
      <x:c r="I346" s="16" t="n">
        <x:f>MAX(0,H346*(1+EXP((LN(1+Assumptions!$C$60)-0.5*Assumptions!$C$61^2)+Assumptions!$C$61*((RAND()+RAND()+RAND()+RAND()+RAND()+RAND()+RAND()+RAND()+RAND()+RAND()+RAND()+RAND())-6))-1)+PT_Y5_MC!J67)</x:f>
        <x:v>1619154.2111835124</x:v>
      </x:c>
      <x:c r="J346" s="16" t="n">
        <x:f>MAX(0,I346*(1+EXP((LN(1+Assumptions!$C$60)-0.5*Assumptions!$C$61^2)+Assumptions!$C$61*((RAND()+RAND()+RAND()+RAND()+RAND()+RAND()+RAND()+RAND()+RAND()+RAND()+RAND()+RAND())-6))-1)+PT_Y5_MC!K67)</x:f>
        <x:v>1682295.5404634806</x:v>
      </x:c>
      <x:c r="K346" s="16" t="n">
        <x:f>MAX(0,J346*(1+EXP((LN(1+Assumptions!$C$60)-0.5*Assumptions!$C$61^2)+Assumptions!$C$61*((RAND()+RAND()+RAND()+RAND()+RAND()+RAND()+RAND()+RAND()+RAND()+RAND()+RAND()+RAND())-6))-1)+PT_Y5_MC!L67)</x:f>
        <x:v>1360457.3227276478</x:v>
      </x:c>
      <x:c r="L346" s="16" t="n">
        <x:f>MAX(0,K346*(1+EXP((LN(1+Assumptions!$C$60)-0.5*Assumptions!$C$61^2)+Assumptions!$C$61*((RAND()+RAND()+RAND()+RAND()+RAND()+RAND()+RAND()+RAND()+RAND()+RAND()+RAND()+RAND())-6))-1)+PT_Y5_MC!M67)</x:f>
        <x:v>1456752.9933130234</x:v>
      </x:c>
      <x:c r="M346" s="16" t="n">
        <x:f>MAX(0,L346*(1+EXP((LN(1+Assumptions!$C$60)-0.5*Assumptions!$C$61^2)+Assumptions!$C$61*((RAND()+RAND()+RAND()+RAND()+RAND()+RAND()+RAND()+RAND()+RAND()+RAND()+RAND()+RAND())-6))-1)+PT_Y5_MC!N67)</x:f>
        <x:v>1603985.5609822797</x:v>
      </x:c>
      <x:c r="N346" s="16" t="n">
        <x:f>MAX(0,M346*(1+EXP((LN(1+Assumptions!$C$60)-0.5*Assumptions!$C$61^2)+Assumptions!$C$61*((RAND()+RAND()+RAND()+RAND()+RAND()+RAND()+RAND()+RAND()+RAND()+RAND()+RAND()+RAND())-6))-1)+PT_Y5_MC!O67)</x:f>
        <x:v>1925874.5220943016</x:v>
      </x:c>
      <x:c r="O346" s="16" t="n">
        <x:f>MAX(0,N346*(1+EXP((LN(1+Assumptions!$C$60)-0.5*Assumptions!$C$61^2)+Assumptions!$C$61*((RAND()+RAND()+RAND()+RAND()+RAND()+RAND()+RAND()+RAND()+RAND()+RAND()+RAND()+RAND())-6))-1)+PT_Y5_MC!P67)</x:f>
        <x:v>2149767.3663770785</x:v>
      </x:c>
      <x:c r="P346" s="16" t="n">
        <x:f>MAX(0,O346*(1+EXP((LN(1+Assumptions!$C$60)-0.5*Assumptions!$C$61^2)+Assumptions!$C$61*((RAND()+RAND()+RAND()+RAND()+RAND()+RAND()+RAND()+RAND()+RAND()+RAND()+RAND()+RAND())-6))-1)+PT_Y5_MC!Q67)</x:f>
        <x:v>2907283.3342489176</x:v>
      </x:c>
      <x:c r="Q346" s="16" t="n">
        <x:f>MAX(0,P346*(1+EXP((LN(1+Assumptions!$C$60)-0.5*Assumptions!$C$61^2)+Assumptions!$C$61*((RAND()+RAND()+RAND()+RAND()+RAND()+RAND()+RAND()+RAND()+RAND()+RAND()+RAND()+RAND())-6))-1)+PT_Y5_MC!R67)</x:f>
        <x:v>3554089.3089922736</x:v>
      </x:c>
      <x:c r="R346" s="16" t="n">
        <x:f>MAX(0,Q346*(1+EXP((LN(1+Assumptions!$C$60)-0.5*Assumptions!$C$61^2)+Assumptions!$C$61*((RAND()+RAND()+RAND()+RAND()+RAND()+RAND()+RAND()+RAND()+RAND()+RAND()+RAND()+RAND())-6))-1)+PT_Y5_MC!S67)</x:f>
        <x:v>3789721.7893460565</x:v>
      </x:c>
      <x:c r="S346" s="16" t="n">
        <x:f>MAX(0,R346*(1+EXP((LN(1+Assumptions!$C$60)-0.5*Assumptions!$C$61^2)+Assumptions!$C$61*((RAND()+RAND()+RAND()+RAND()+RAND()+RAND()+RAND()+RAND()+RAND()+RAND()+RAND()+RAND())-6))-1)+PT_Y5_MC!T67)</x:f>
        <x:v>4488101.24691142</x:v>
      </x:c>
      <x:c r="T346" s="16" t="n">
        <x:f>MAX(0,S346*(1+EXP((LN(1+Assumptions!$C$60)-0.5*Assumptions!$C$61^2)+Assumptions!$C$61*((RAND()+RAND()+RAND()+RAND()+RAND()+RAND()+RAND()+RAND()+RAND()+RAND()+RAND()+RAND())-6))-1)+PT_Y5_MC!U67)</x:f>
        <x:v>4322187.170956215</x:v>
      </x:c>
      <x:c r="U346" s="16" t="n">
        <x:f>MAX(0,T346*(1+EXP((LN(1+Assumptions!$C$60)-0.5*Assumptions!$C$61^2)+Assumptions!$C$61*((RAND()+RAND()+RAND()+RAND()+RAND()+RAND()+RAND()+RAND()+RAND()+RAND()+RAND()+RAND())-6))-1)+PT_Y5_MC!V67)</x:f>
        <x:v>4326278.622810986</x:v>
      </x:c>
      <x:c r="V346" s="16" t="n">
        <x:f>MAX(0,U346*(1+EXP((LN(1+Assumptions!$C$60)-0.5*Assumptions!$C$61^2)+Assumptions!$C$61*((RAND()+RAND()+RAND()+RAND()+RAND()+RAND()+RAND()+RAND()+RAND()+RAND()+RAND()+RAND())-6))-1)+PT_Y5_MC!W67)</x:f>
        <x:v>3296809.6563421777</x:v>
      </x:c>
      <x:c r="W346" s="16" t="n">
        <x:f>MAX(0,V346*(1+EXP((LN(1+Assumptions!$C$60)-0.5*Assumptions!$C$61^2)+Assumptions!$C$61*((RAND()+RAND()+RAND()+RAND()+RAND()+RAND()+RAND()+RAND()+RAND()+RAND()+RAND()+RAND())-6))-1)+PT_Y5_MC!X67)</x:f>
        <x:v>2510854.079032167</x:v>
      </x:c>
      <x:c r="X346" s="16" t="n">
        <x:f>MAX(0,W346*(1+EXP((LN(1+Assumptions!$C$60)-0.5*Assumptions!$C$61^2)+Assumptions!$C$61*((RAND()+RAND()+RAND()+RAND()+RAND()+RAND()+RAND()+RAND()+RAND()+RAND()+RAND()+RAND())-6))-1)+PT_Y5_MC!Y67)</x:f>
        <x:v>2639002.2985853334</x:v>
      </x:c>
      <x:c r="Y346" s="16" t="n">
        <x:f>MAX(0,X346*(1+EXP((LN(1+Assumptions!$C$60)-0.5*Assumptions!$C$61^2)+Assumptions!$C$61*((RAND()+RAND()+RAND()+RAND()+RAND()+RAND()+RAND()+RAND()+RAND()+RAND()+RAND()+RAND())-6))-1)+PT_Y5_MC!Z67)</x:f>
        <x:v>3502670.0479978537</x:v>
      </x:c>
      <x:c r="Z346" s="16" t="n">
        <x:f>MAX(0,Y346*(1+EXP((LN(1+Assumptions!$C$60)-0.5*Assumptions!$C$61^2)+Assumptions!$C$61*((RAND()+RAND()+RAND()+RAND()+RAND()+RAND()+RAND()+RAND()+RAND()+RAND()+RAND()+RAND())-6))-1)+PT_Y5_MC!AA67)</x:f>
        <x:v>3297609.414426084</x:v>
      </x:c>
      <x:c r="AA346" s="16" t="n">
        <x:f>MAX(0,Z346*(1+EXP((LN(1+Assumptions!$C$60)-0.5*Assumptions!$C$61^2)+Assumptions!$C$61*((RAND()+RAND()+RAND()+RAND()+RAND()+RAND()+RAND()+RAND()+RAND()+RAND()+RAND()+RAND())-6))-1)+PT_Y5_MC!AB67)</x:f>
        <x:v>4142861.5082152034</x:v>
      </x:c>
      <x:c r="AB346" s="16" t="n">
        <x:f>MAX(0,AA346*(1+EXP((LN(1+Assumptions!$C$60)-0.5*Assumptions!$C$61^2)+Assumptions!$C$61*((RAND()+RAND()+RAND()+RAND()+RAND()+RAND()+RAND()+RAND()+RAND()+RAND()+RAND()+RAND())-6))-1)+PT_Y5_MC!AC67)</x:f>
        <x:v>3680179.756183938</x:v>
      </x:c>
      <x:c r="AC346" s="16" t="n">
        <x:f>MAX(0,AB346*(1+EXP((LN(1+Assumptions!$C$60)-0.5*Assumptions!$C$61^2)+Assumptions!$C$61*((RAND()+RAND()+RAND()+RAND()+RAND()+RAND()+RAND()+RAND()+RAND()+RAND()+RAND()+RAND())-6))-1)+PT_Y5_MC!AD67)</x:f>
        <x:v>3779122.2119036973</x:v>
      </x:c>
      <x:c r="AD346" s="16" t="n">
        <x:f>MAX(0,AC346*(1+EXP((LN(1+Assumptions!$C$60)-0.5*Assumptions!$C$61^2)+Assumptions!$C$61*((RAND()+RAND()+RAND()+RAND()+RAND()+RAND()+RAND()+RAND()+RAND()+RAND()+RAND()+RAND())-6))-1)+PT_Y5_MC!AE67)</x:f>
        <x:v>4648877.5713130655</x:v>
      </x:c>
      <x:c r="AE346" s="16" t="n">
        <x:f>MAX(0,AD346*(1+EXP((LN(1+Assumptions!$C$60)-0.5*Assumptions!$C$61^2)+Assumptions!$C$61*((RAND()+RAND()+RAND()+RAND()+RAND()+RAND()+RAND()+RAND()+RAND()+RAND()+RAND()+RAND())-6))-1)+PT_Y5_MC!AF67)</x:f>
        <x:v>4405219.278699083</x:v>
      </x:c>
      <x:c r="AF346" s="16" t="n">
        <x:f>MAX(0,AE346*(1+EXP((LN(1+Assumptions!$C$60)-0.5*Assumptions!$C$61^2)+Assumptions!$C$61*((RAND()+RAND()+RAND()+RAND()+RAND()+RAND()+RAND()+RAND()+RAND()+RAND()+RAND()+RAND())-6))-1)+PT_Y5_MC!AG67)</x:f>
        <x:v>4965823.598089246</x:v>
      </x:c>
    </x:row>
    <x:row r="347">
      <x:c r="A347" s="39">
        <x:v>343</x:v>
      </x:c>
      <x:c r="B347" s="16" t="n">
        <x:f>PT_Y5_MC!C68</x:f>
        <x:v>1029031.25</x:v>
      </x:c>
      <x:c r="C347" s="16" t="n">
        <x:f>MAX(0,B347*(1+EXP((LN(1+Assumptions!$C$60)-0.5*Assumptions!$C$61^2)+Assumptions!$C$61*((RAND()+RAND()+RAND()+RAND()+RAND()+RAND()+RAND()+RAND()+RAND()+RAND()+RAND()+RAND())-6))-1)+PT_Y5_MC!D67)</x:f>
        <x:v>1199493.6507136002</x:v>
      </x:c>
      <x:c r="D347" s="16" t="n">
        <x:f>MAX(0,C347*(1+EXP((LN(1+Assumptions!$C$60)-0.5*Assumptions!$C$61^2)+Assumptions!$C$61*((RAND()+RAND()+RAND()+RAND()+RAND()+RAND()+RAND()+RAND()+RAND()+RAND()+RAND()+RAND())-6))-1)+PT_Y5_MC!E67)</x:f>
        <x:v>1325486.7269357818</x:v>
      </x:c>
      <x:c r="E347" s="16" t="n">
        <x:f>MAX(0,D347*(1+EXP((LN(1+Assumptions!$C$60)-0.5*Assumptions!$C$61^2)+Assumptions!$C$61*((RAND()+RAND()+RAND()+RAND()+RAND()+RAND()+RAND()+RAND()+RAND()+RAND()+RAND()+RAND())-6))-1)+PT_Y5_MC!F67)</x:f>
        <x:v>1270924.0653477313</x:v>
      </x:c>
      <x:c r="F347" s="16" t="n">
        <x:f>MAX(0,E347*(1+EXP((LN(1+Assumptions!$C$60)-0.5*Assumptions!$C$61^2)+Assumptions!$C$61*((RAND()+RAND()+RAND()+RAND()+RAND()+RAND()+RAND()+RAND()+RAND()+RAND()+RAND()+RAND())-6))-1)+PT_Y5_MC!G67)</x:f>
        <x:v>1183223.3886304554</x:v>
      </x:c>
      <x:c r="G347" s="16" t="n">
        <x:f>MAX(0,F347*(1+EXP((LN(1+Assumptions!$C$60)-0.5*Assumptions!$C$61^2)+Assumptions!$C$61*((RAND()+RAND()+RAND()+RAND()+RAND()+RAND()+RAND()+RAND()+RAND()+RAND()+RAND()+RAND())-6))-1)+PT_Y5_MC!H67)</x:f>
        <x:v>1256722.0359688022</x:v>
      </x:c>
      <x:c r="H347" s="16" t="n">
        <x:f>MAX(0,G347*(1+EXP((LN(1+Assumptions!$C$60)-0.5*Assumptions!$C$61^2)+Assumptions!$C$61*((RAND()+RAND()+RAND()+RAND()+RAND()+RAND()+RAND()+RAND()+RAND()+RAND()+RAND()+RAND())-6))-1)+PT_Y5_MC!I67)</x:f>
        <x:v>1189127.1665058553</x:v>
      </x:c>
      <x:c r="I347" s="16" t="n">
        <x:f>MAX(0,H347*(1+EXP((LN(1+Assumptions!$C$60)-0.5*Assumptions!$C$61^2)+Assumptions!$C$61*((RAND()+RAND()+RAND()+RAND()+RAND()+RAND()+RAND()+RAND()+RAND()+RAND()+RAND()+RAND())-6))-1)+PT_Y5_MC!J67)</x:f>
        <x:v>1222122.491507578</x:v>
      </x:c>
      <x:c r="J347" s="16" t="n">
        <x:f>MAX(0,I347*(1+EXP((LN(1+Assumptions!$C$60)-0.5*Assumptions!$C$61^2)+Assumptions!$C$61*((RAND()+RAND()+RAND()+RAND()+RAND()+RAND()+RAND()+RAND()+RAND()+RAND()+RAND()+RAND())-6))-1)+PT_Y5_MC!K67)</x:f>
        <x:v>1415654.9260733179</x:v>
      </x:c>
      <x:c r="K347" s="16" t="n">
        <x:f>MAX(0,J347*(1+EXP((LN(1+Assumptions!$C$60)-0.5*Assumptions!$C$61^2)+Assumptions!$C$61*((RAND()+RAND()+RAND()+RAND()+RAND()+RAND()+RAND()+RAND()+RAND()+RAND()+RAND()+RAND())-6))-1)+PT_Y5_MC!L67)</x:f>
        <x:v>1516712.65848708</x:v>
      </x:c>
      <x:c r="L347" s="16" t="n">
        <x:f>MAX(0,K347*(1+EXP((LN(1+Assumptions!$C$60)-0.5*Assumptions!$C$61^2)+Assumptions!$C$61*((RAND()+RAND()+RAND()+RAND()+RAND()+RAND()+RAND()+RAND()+RAND()+RAND()+RAND()+RAND())-6))-1)+PT_Y5_MC!M67)</x:f>
        <x:v>1518052.529869036</x:v>
      </x:c>
      <x:c r="M347" s="16" t="n">
        <x:f>MAX(0,L347*(1+EXP((LN(1+Assumptions!$C$60)-0.5*Assumptions!$C$61^2)+Assumptions!$C$61*((RAND()+RAND()+RAND()+RAND()+RAND()+RAND()+RAND()+RAND()+RAND()+RAND()+RAND()+RAND())-6))-1)+PT_Y5_MC!N67)</x:f>
        <x:v>1647808.181331313</x:v>
      </x:c>
      <x:c r="N347" s="16" t="n">
        <x:f>MAX(0,M347*(1+EXP((LN(1+Assumptions!$C$60)-0.5*Assumptions!$C$61^2)+Assumptions!$C$61*((RAND()+RAND()+RAND()+RAND()+RAND()+RAND()+RAND()+RAND()+RAND()+RAND()+RAND()+RAND())-6))-1)+PT_Y5_MC!O67)</x:f>
        <x:v>1644270.1491343565</x:v>
      </x:c>
      <x:c r="O347" s="16" t="n">
        <x:f>MAX(0,N347*(1+EXP((LN(1+Assumptions!$C$60)-0.5*Assumptions!$C$61^2)+Assumptions!$C$61*((RAND()+RAND()+RAND()+RAND()+RAND()+RAND()+RAND()+RAND()+RAND()+RAND()+RAND()+RAND())-6))-1)+PT_Y5_MC!P67)</x:f>
        <x:v>1544638.2355736562</x:v>
      </x:c>
      <x:c r="P347" s="16" t="n">
        <x:f>MAX(0,O347*(1+EXP((LN(1+Assumptions!$C$60)-0.5*Assumptions!$C$61^2)+Assumptions!$C$61*((RAND()+RAND()+RAND()+RAND()+RAND()+RAND()+RAND()+RAND()+RAND()+RAND()+RAND()+RAND())-6))-1)+PT_Y5_MC!Q67)</x:f>
        <x:v>1782157.6765895123</x:v>
      </x:c>
      <x:c r="Q347" s="16" t="n">
        <x:f>MAX(0,P347*(1+EXP((LN(1+Assumptions!$C$60)-0.5*Assumptions!$C$61^2)+Assumptions!$C$61*((RAND()+RAND()+RAND()+RAND()+RAND()+RAND()+RAND()+RAND()+RAND()+RAND()+RAND()+RAND())-6))-1)+PT_Y5_MC!R67)</x:f>
        <x:v>2293291.78158578</x:v>
      </x:c>
      <x:c r="R347" s="16" t="n">
        <x:f>MAX(0,Q347*(1+EXP((LN(1+Assumptions!$C$60)-0.5*Assumptions!$C$61^2)+Assumptions!$C$61*((RAND()+RAND()+RAND()+RAND()+RAND()+RAND()+RAND()+RAND()+RAND()+RAND()+RAND()+RAND())-6))-1)+PT_Y5_MC!S67)</x:f>
        <x:v>2619968.4882002007</x:v>
      </x:c>
      <x:c r="S347" s="16" t="n">
        <x:f>MAX(0,R347*(1+EXP((LN(1+Assumptions!$C$60)-0.5*Assumptions!$C$61^2)+Assumptions!$C$61*((RAND()+RAND()+RAND()+RAND()+RAND()+RAND()+RAND()+RAND()+RAND()+RAND()+RAND()+RAND())-6))-1)+PT_Y5_MC!T67)</x:f>
        <x:v>2435870.793358385</x:v>
      </x:c>
      <x:c r="T347" s="16" t="n">
        <x:f>MAX(0,S347*(1+EXP((LN(1+Assumptions!$C$60)-0.5*Assumptions!$C$61^2)+Assumptions!$C$61*((RAND()+RAND()+RAND()+RAND()+RAND()+RAND()+RAND()+RAND()+RAND()+RAND()+RAND()+RAND())-6))-1)+PT_Y5_MC!U67)</x:f>
        <x:v>2171670.926531715</x:v>
      </x:c>
      <x:c r="U347" s="16" t="n">
        <x:f>MAX(0,T347*(1+EXP((LN(1+Assumptions!$C$60)-0.5*Assumptions!$C$61^2)+Assumptions!$C$61*((RAND()+RAND()+RAND()+RAND()+RAND()+RAND()+RAND()+RAND()+RAND()+RAND()+RAND()+RAND())-6))-1)+PT_Y5_MC!V67)</x:f>
        <x:v>2342135.5092278332</x:v>
      </x:c>
      <x:c r="V347" s="16" t="n">
        <x:f>MAX(0,U347*(1+EXP((LN(1+Assumptions!$C$60)-0.5*Assumptions!$C$61^2)+Assumptions!$C$61*((RAND()+RAND()+RAND()+RAND()+RAND()+RAND()+RAND()+RAND()+RAND()+RAND()+RAND()+RAND())-6))-1)+PT_Y5_MC!W67)</x:f>
        <x:v>2776383.8218067684</x:v>
      </x:c>
      <x:c r="W347" s="16" t="n">
        <x:f>MAX(0,V347*(1+EXP((LN(1+Assumptions!$C$60)-0.5*Assumptions!$C$61^2)+Assumptions!$C$61*((RAND()+RAND()+RAND()+RAND()+RAND()+RAND()+RAND()+RAND()+RAND()+RAND()+RAND()+RAND())-6))-1)+PT_Y5_MC!X67)</x:f>
        <x:v>3503127.5320044635</x:v>
      </x:c>
      <x:c r="X347" s="16" t="n">
        <x:f>MAX(0,W347*(1+EXP((LN(1+Assumptions!$C$60)-0.5*Assumptions!$C$61^2)+Assumptions!$C$61*((RAND()+RAND()+RAND()+RAND()+RAND()+RAND()+RAND()+RAND()+RAND()+RAND()+RAND()+RAND())-6))-1)+PT_Y5_MC!Y67)</x:f>
        <x:v>4114943.3248655563</x:v>
      </x:c>
      <x:c r="Y347" s="16" t="n">
        <x:f>MAX(0,X347*(1+EXP((LN(1+Assumptions!$C$60)-0.5*Assumptions!$C$61^2)+Assumptions!$C$61*((RAND()+RAND()+RAND()+RAND()+RAND()+RAND()+RAND()+RAND()+RAND()+RAND()+RAND()+RAND())-6))-1)+PT_Y5_MC!Z67)</x:f>
        <x:v>4658175.275308876</x:v>
      </x:c>
      <x:c r="Z347" s="16" t="n">
        <x:f>MAX(0,Y347*(1+EXP((LN(1+Assumptions!$C$60)-0.5*Assumptions!$C$61^2)+Assumptions!$C$61*((RAND()+RAND()+RAND()+RAND()+RAND()+RAND()+RAND()+RAND()+RAND()+RAND()+RAND()+RAND())-6))-1)+PT_Y5_MC!AA67)</x:f>
        <x:v>5949048.434688098</x:v>
      </x:c>
      <x:c r="AA347" s="16" t="n">
        <x:f>MAX(0,Z347*(1+EXP((LN(1+Assumptions!$C$60)-0.5*Assumptions!$C$61^2)+Assumptions!$C$61*((RAND()+RAND()+RAND()+RAND()+RAND()+RAND()+RAND()+RAND()+RAND()+RAND()+RAND()+RAND())-6))-1)+PT_Y5_MC!AB67)</x:f>
        <x:v>5566240.390500508</x:v>
      </x:c>
      <x:c r="AB347" s="16" t="n">
        <x:f>MAX(0,AA347*(1+EXP((LN(1+Assumptions!$C$60)-0.5*Assumptions!$C$61^2)+Assumptions!$C$61*((RAND()+RAND()+RAND()+RAND()+RAND()+RAND()+RAND()+RAND()+RAND()+RAND()+RAND()+RAND())-6))-1)+PT_Y5_MC!AC67)</x:f>
        <x:v>4981267.172591532</x:v>
      </x:c>
      <x:c r="AC347" s="16" t="n">
        <x:f>MAX(0,AB347*(1+EXP((LN(1+Assumptions!$C$60)-0.5*Assumptions!$C$61^2)+Assumptions!$C$61*((RAND()+RAND()+RAND()+RAND()+RAND()+RAND()+RAND()+RAND()+RAND()+RAND()+RAND()+RAND())-6))-1)+PT_Y5_MC!AD67)</x:f>
        <x:v>6071699.629889186</x:v>
      </x:c>
      <x:c r="AD347" s="16" t="n">
        <x:f>MAX(0,AC347*(1+EXP((LN(1+Assumptions!$C$60)-0.5*Assumptions!$C$61^2)+Assumptions!$C$61*((RAND()+RAND()+RAND()+RAND()+RAND()+RAND()+RAND()+RAND()+RAND()+RAND()+RAND()+RAND())-6))-1)+PT_Y5_MC!AE67)</x:f>
        <x:v>7807787.122981775</x:v>
      </x:c>
      <x:c r="AE347" s="16" t="n">
        <x:f>MAX(0,AD347*(1+EXP((LN(1+Assumptions!$C$60)-0.5*Assumptions!$C$61^2)+Assumptions!$C$61*((RAND()+RAND()+RAND()+RAND()+RAND()+RAND()+RAND()+RAND()+RAND()+RAND()+RAND()+RAND())-6))-1)+PT_Y5_MC!AF67)</x:f>
        <x:v>7930728.267968457</x:v>
      </x:c>
      <x:c r="AF347" s="16" t="n">
        <x:f>MAX(0,AE347*(1+EXP((LN(1+Assumptions!$C$60)-0.5*Assumptions!$C$61^2)+Assumptions!$C$61*((RAND()+RAND()+RAND()+RAND()+RAND()+RAND()+RAND()+RAND()+RAND()+RAND()+RAND()+RAND())-6))-1)+PT_Y5_MC!AG67)</x:f>
        <x:v>10373261.134191293</x:v>
      </x:c>
    </x:row>
    <x:row r="348">
      <x:c r="A348" s="39">
        <x:v>344</x:v>
      </x:c>
      <x:c r="B348" s="16" t="n">
        <x:f>PT_Y5_MC!C68</x:f>
        <x:v>1029031.25</x:v>
      </x:c>
      <x:c r="C348" s="16" t="n">
        <x:f>MAX(0,B348*(1+EXP((LN(1+Assumptions!$C$60)-0.5*Assumptions!$C$61^2)+Assumptions!$C$61*((RAND()+RAND()+RAND()+RAND()+RAND()+RAND()+RAND()+RAND()+RAND()+RAND()+RAND()+RAND())-6))-1)+PT_Y5_MC!D67)</x:f>
        <x:v>1094745.9778437149</x:v>
      </x:c>
      <x:c r="D348" s="16" t="n">
        <x:f>MAX(0,C348*(1+EXP((LN(1+Assumptions!$C$60)-0.5*Assumptions!$C$61^2)+Assumptions!$C$61*((RAND()+RAND()+RAND()+RAND()+RAND()+RAND()+RAND()+RAND()+RAND()+RAND()+RAND()+RAND())-6))-1)+PT_Y5_MC!E67)</x:f>
        <x:v>1011105.7986408444</x:v>
      </x:c>
      <x:c r="E348" s="16" t="n">
        <x:f>MAX(0,D348*(1+EXP((LN(1+Assumptions!$C$60)-0.5*Assumptions!$C$61^2)+Assumptions!$C$61*((RAND()+RAND()+RAND()+RAND()+RAND()+RAND()+RAND()+RAND()+RAND()+RAND()+RAND()+RAND())-6))-1)+PT_Y5_MC!F67)</x:f>
        <x:v>1062510.5980744986</x:v>
      </x:c>
      <x:c r="F348" s="16" t="n">
        <x:f>MAX(0,E348*(1+EXP((LN(1+Assumptions!$C$60)-0.5*Assumptions!$C$61^2)+Assumptions!$C$61*((RAND()+RAND()+RAND()+RAND()+RAND()+RAND()+RAND()+RAND()+RAND()+RAND()+RAND()+RAND())-6))-1)+PT_Y5_MC!G67)</x:f>
        <x:v>1294517.3005071199</x:v>
      </x:c>
      <x:c r="G348" s="16" t="n">
        <x:f>MAX(0,F348*(1+EXP((LN(1+Assumptions!$C$60)-0.5*Assumptions!$C$61^2)+Assumptions!$C$61*((RAND()+RAND()+RAND()+RAND()+RAND()+RAND()+RAND()+RAND()+RAND()+RAND()+RAND()+RAND())-6))-1)+PT_Y5_MC!H67)</x:f>
        <x:v>1247198.2500568882</x:v>
      </x:c>
      <x:c r="H348" s="16" t="n">
        <x:f>MAX(0,G348*(1+EXP((LN(1+Assumptions!$C$60)-0.5*Assumptions!$C$61^2)+Assumptions!$C$61*((RAND()+RAND()+RAND()+RAND()+RAND()+RAND()+RAND()+RAND()+RAND()+RAND()+RAND()+RAND())-6))-1)+PT_Y5_MC!I67)</x:f>
        <x:v>1448106.1069991672</x:v>
      </x:c>
      <x:c r="I348" s="16" t="n">
        <x:f>MAX(0,H348*(1+EXP((LN(1+Assumptions!$C$60)-0.5*Assumptions!$C$61^2)+Assumptions!$C$61*((RAND()+RAND()+RAND()+RAND()+RAND()+RAND()+RAND()+RAND()+RAND()+RAND()+RAND()+RAND())-6))-1)+PT_Y5_MC!J67)</x:f>
        <x:v>1653698.755230749</x:v>
      </x:c>
      <x:c r="J348" s="16" t="n">
        <x:f>MAX(0,I348*(1+EXP((LN(1+Assumptions!$C$60)-0.5*Assumptions!$C$61^2)+Assumptions!$C$61*((RAND()+RAND()+RAND()+RAND()+RAND()+RAND()+RAND()+RAND()+RAND()+RAND()+RAND()+RAND())-6))-1)+PT_Y5_MC!K67)</x:f>
        <x:v>1701034.8679989702</x:v>
      </x:c>
      <x:c r="K348" s="16" t="n">
        <x:f>MAX(0,J348*(1+EXP((LN(1+Assumptions!$C$60)-0.5*Assumptions!$C$61^2)+Assumptions!$C$61*((RAND()+RAND()+RAND()+RAND()+RAND()+RAND()+RAND()+RAND()+RAND()+RAND()+RAND()+RAND())-6))-1)+PT_Y5_MC!L67)</x:f>
        <x:v>1602069.0804481574</x:v>
      </x:c>
      <x:c r="L348" s="16" t="n">
        <x:f>MAX(0,K348*(1+EXP((LN(1+Assumptions!$C$60)-0.5*Assumptions!$C$61^2)+Assumptions!$C$61*((RAND()+RAND()+RAND()+RAND()+RAND()+RAND()+RAND()+RAND()+RAND()+RAND()+RAND()+RAND())-6))-1)+PT_Y5_MC!M67)</x:f>
        <x:v>1600806.7749632776</x:v>
      </x:c>
      <x:c r="M348" s="16" t="n">
        <x:f>MAX(0,L348*(1+EXP((LN(1+Assumptions!$C$60)-0.5*Assumptions!$C$61^2)+Assumptions!$C$61*((RAND()+RAND()+RAND()+RAND()+RAND()+RAND()+RAND()+RAND()+RAND()+RAND()+RAND()+RAND())-6))-1)+PT_Y5_MC!N67)</x:f>
        <x:v>1552363.7166788713</x:v>
      </x:c>
      <x:c r="N348" s="16" t="n">
        <x:f>MAX(0,M348*(1+EXP((LN(1+Assumptions!$C$60)-0.5*Assumptions!$C$61^2)+Assumptions!$C$61*((RAND()+RAND()+RAND()+RAND()+RAND()+RAND()+RAND()+RAND()+RAND()+RAND()+RAND()+RAND())-6))-1)+PT_Y5_MC!O67)</x:f>
        <x:v>1775712.0922562608</x:v>
      </x:c>
      <x:c r="O348" s="16" t="n">
        <x:f>MAX(0,N348*(1+EXP((LN(1+Assumptions!$C$60)-0.5*Assumptions!$C$61^2)+Assumptions!$C$61*((RAND()+RAND()+RAND()+RAND()+RAND()+RAND()+RAND()+RAND()+RAND()+RAND()+RAND()+RAND())-6))-1)+PT_Y5_MC!P67)</x:f>
        <x:v>1843489.1470329678</x:v>
      </x:c>
      <x:c r="P348" s="16" t="n">
        <x:f>MAX(0,O348*(1+EXP((LN(1+Assumptions!$C$60)-0.5*Assumptions!$C$61^2)+Assumptions!$C$61*((RAND()+RAND()+RAND()+RAND()+RAND()+RAND()+RAND()+RAND()+RAND()+RAND()+RAND()+RAND())-6))-1)+PT_Y5_MC!Q67)</x:f>
        <x:v>2520834.0279654725</x:v>
      </x:c>
      <x:c r="Q348" s="16" t="n">
        <x:f>MAX(0,P348*(1+EXP((LN(1+Assumptions!$C$60)-0.5*Assumptions!$C$61^2)+Assumptions!$C$61*((RAND()+RAND()+RAND()+RAND()+RAND()+RAND()+RAND()+RAND()+RAND()+RAND()+RAND()+RAND())-6))-1)+PT_Y5_MC!R67)</x:f>
        <x:v>2788332.6118481066</x:v>
      </x:c>
      <x:c r="R348" s="16" t="n">
        <x:f>MAX(0,Q348*(1+EXP((LN(1+Assumptions!$C$60)-0.5*Assumptions!$C$61^2)+Assumptions!$C$61*((RAND()+RAND()+RAND()+RAND()+RAND()+RAND()+RAND()+RAND()+RAND()+RAND()+RAND()+RAND())-6))-1)+PT_Y5_MC!S67)</x:f>
        <x:v>3325597.9048495437</x:v>
      </x:c>
      <x:c r="S348" s="16" t="n">
        <x:f>MAX(0,R348*(1+EXP((LN(1+Assumptions!$C$60)-0.5*Assumptions!$C$61^2)+Assumptions!$C$61*((RAND()+RAND()+RAND()+RAND()+RAND()+RAND()+RAND()+RAND()+RAND()+RAND()+RAND()+RAND())-6))-1)+PT_Y5_MC!T67)</x:f>
        <x:v>3756268.703604444</x:v>
      </x:c>
      <x:c r="T348" s="16" t="n">
        <x:f>MAX(0,S348*(1+EXP((LN(1+Assumptions!$C$60)-0.5*Assumptions!$C$61^2)+Assumptions!$C$61*((RAND()+RAND()+RAND()+RAND()+RAND()+RAND()+RAND()+RAND()+RAND()+RAND()+RAND()+RAND())-6))-1)+PT_Y5_MC!U67)</x:f>
        <x:v>4278763.31748521</x:v>
      </x:c>
      <x:c r="U348" s="16" t="n">
        <x:f>MAX(0,T348*(1+EXP((LN(1+Assumptions!$C$60)-0.5*Assumptions!$C$61^2)+Assumptions!$C$61*((RAND()+RAND()+RAND()+RAND()+RAND()+RAND()+RAND()+RAND()+RAND()+RAND()+RAND()+RAND())-6))-1)+PT_Y5_MC!V67)</x:f>
        <x:v>5151522.531774502</x:v>
      </x:c>
      <x:c r="V348" s="16" t="n">
        <x:f>MAX(0,U348*(1+EXP((LN(1+Assumptions!$C$60)-0.5*Assumptions!$C$61^2)+Assumptions!$C$61*((RAND()+RAND()+RAND()+RAND()+RAND()+RAND()+RAND()+RAND()+RAND()+RAND()+RAND()+RAND())-6))-1)+PT_Y5_MC!W67)</x:f>
        <x:v>6004415.3772823</x:v>
      </x:c>
      <x:c r="W348" s="16" t="n">
        <x:f>MAX(0,V348*(1+EXP((LN(1+Assumptions!$C$60)-0.5*Assumptions!$C$61^2)+Assumptions!$C$61*((RAND()+RAND()+RAND()+RAND()+RAND()+RAND()+RAND()+RAND()+RAND()+RAND()+RAND()+RAND())-6))-1)+PT_Y5_MC!X67)</x:f>
        <x:v>7050909.208288969</x:v>
      </x:c>
      <x:c r="X348" s="16" t="n">
        <x:f>MAX(0,W348*(1+EXP((LN(1+Assumptions!$C$60)-0.5*Assumptions!$C$61^2)+Assumptions!$C$61*((RAND()+RAND()+RAND()+RAND()+RAND()+RAND()+RAND()+RAND()+RAND()+RAND()+RAND()+RAND())-6))-1)+PT_Y5_MC!Y67)</x:f>
        <x:v>9240637.663557319</x:v>
      </x:c>
      <x:c r="Y348" s="16" t="n">
        <x:f>MAX(0,X348*(1+EXP((LN(1+Assumptions!$C$60)-0.5*Assumptions!$C$61^2)+Assumptions!$C$61*((RAND()+RAND()+RAND()+RAND()+RAND()+RAND()+RAND()+RAND()+RAND()+RAND()+RAND()+RAND())-6))-1)+PT_Y5_MC!Z67)</x:f>
        <x:v>10263775.678122705</x:v>
      </x:c>
      <x:c r="Z348" s="16" t="n">
        <x:f>MAX(0,Y348*(1+EXP((LN(1+Assumptions!$C$60)-0.5*Assumptions!$C$61^2)+Assumptions!$C$61*((RAND()+RAND()+RAND()+RAND()+RAND()+RAND()+RAND()+RAND()+RAND()+RAND()+RAND()+RAND())-6))-1)+PT_Y5_MC!AA67)</x:f>
        <x:v>10313717.459982911</x:v>
      </x:c>
      <x:c r="AA348" s="16" t="n">
        <x:f>MAX(0,Z348*(1+EXP((LN(1+Assumptions!$C$60)-0.5*Assumptions!$C$61^2)+Assumptions!$C$61*((RAND()+RAND()+RAND()+RAND()+RAND()+RAND()+RAND()+RAND()+RAND()+RAND()+RAND()+RAND())-6))-1)+PT_Y5_MC!AB67)</x:f>
        <x:v>11177794.998802148</x:v>
      </x:c>
      <x:c r="AB348" s="16" t="n">
        <x:f>MAX(0,AA348*(1+EXP((LN(1+Assumptions!$C$60)-0.5*Assumptions!$C$61^2)+Assumptions!$C$61*((RAND()+RAND()+RAND()+RAND()+RAND()+RAND()+RAND()+RAND()+RAND()+RAND()+RAND()+RAND())-6))-1)+PT_Y5_MC!AC67)</x:f>
        <x:v>10840621.799623458</x:v>
      </x:c>
      <x:c r="AC348" s="16" t="n">
        <x:f>MAX(0,AB348*(1+EXP((LN(1+Assumptions!$C$60)-0.5*Assumptions!$C$61^2)+Assumptions!$C$61*((RAND()+RAND()+RAND()+RAND()+RAND()+RAND()+RAND()+RAND()+RAND()+RAND()+RAND()+RAND())-6))-1)+PT_Y5_MC!AD67)</x:f>
        <x:v>10202018.741590932</x:v>
      </x:c>
      <x:c r="AD348" s="16" t="n">
        <x:f>MAX(0,AC348*(1+EXP((LN(1+Assumptions!$C$60)-0.5*Assumptions!$C$61^2)+Assumptions!$C$61*((RAND()+RAND()+RAND()+RAND()+RAND()+RAND()+RAND()+RAND()+RAND()+RAND()+RAND()+RAND())-6))-1)+PT_Y5_MC!AE67)</x:f>
        <x:v>11984672.839294981</x:v>
      </x:c>
      <x:c r="AE348" s="16" t="n">
        <x:f>MAX(0,AD348*(1+EXP((LN(1+Assumptions!$C$60)-0.5*Assumptions!$C$61^2)+Assumptions!$C$61*((RAND()+RAND()+RAND()+RAND()+RAND()+RAND()+RAND()+RAND()+RAND()+RAND()+RAND()+RAND())-6))-1)+PT_Y5_MC!AF67)</x:f>
        <x:v>12398479.920893243</x:v>
      </x:c>
      <x:c r="AF348" s="16" t="n">
        <x:f>MAX(0,AE348*(1+EXP((LN(1+Assumptions!$C$60)-0.5*Assumptions!$C$61^2)+Assumptions!$C$61*((RAND()+RAND()+RAND()+RAND()+RAND()+RAND()+RAND()+RAND()+RAND()+RAND()+RAND()+RAND())-6))-1)+PT_Y5_MC!AG67)</x:f>
        <x:v>12236581.18261372</x:v>
      </x:c>
    </x:row>
    <x:row r="349">
      <x:c r="A349" s="39">
        <x:v>345</x:v>
      </x:c>
      <x:c r="B349" s="16" t="n">
        <x:f>PT_Y5_MC!C68</x:f>
        <x:v>1029031.25</x:v>
      </x:c>
      <x:c r="C349" s="16" t="n">
        <x:f>MAX(0,B349*(1+EXP((LN(1+Assumptions!$C$60)-0.5*Assumptions!$C$61^2)+Assumptions!$C$61*((RAND()+RAND()+RAND()+RAND()+RAND()+RAND()+RAND()+RAND()+RAND()+RAND()+RAND()+RAND())-6))-1)+PT_Y5_MC!D67)</x:f>
        <x:v>1096724.9651922076</x:v>
      </x:c>
      <x:c r="D349" s="16" t="n">
        <x:f>MAX(0,C349*(1+EXP((LN(1+Assumptions!$C$60)-0.5*Assumptions!$C$61^2)+Assumptions!$C$61*((RAND()+RAND()+RAND()+RAND()+RAND()+RAND()+RAND()+RAND()+RAND()+RAND()+RAND()+RAND())-6))-1)+PT_Y5_MC!E67)</x:f>
        <x:v>1110353.4723095507</x:v>
      </x:c>
      <x:c r="E349" s="16" t="n">
        <x:f>MAX(0,D349*(1+EXP((LN(1+Assumptions!$C$60)-0.5*Assumptions!$C$61^2)+Assumptions!$C$61*((RAND()+RAND()+RAND()+RAND()+RAND()+RAND()+RAND()+RAND()+RAND()+RAND()+RAND()+RAND())-6))-1)+PT_Y5_MC!F67)</x:f>
        <x:v>1194143.841389153</x:v>
      </x:c>
      <x:c r="F349" s="16" t="n">
        <x:f>MAX(0,E349*(1+EXP((LN(1+Assumptions!$C$60)-0.5*Assumptions!$C$61^2)+Assumptions!$C$61*((RAND()+RAND()+RAND()+RAND()+RAND()+RAND()+RAND()+RAND()+RAND()+RAND()+RAND()+RAND())-6))-1)+PT_Y5_MC!G67)</x:f>
        <x:v>1038361.9099945577</x:v>
      </x:c>
      <x:c r="G349" s="16" t="n">
        <x:f>MAX(0,F349*(1+EXP((LN(1+Assumptions!$C$60)-0.5*Assumptions!$C$61^2)+Assumptions!$C$61*((RAND()+RAND()+RAND()+RAND()+RAND()+RAND()+RAND()+RAND()+RAND()+RAND()+RAND()+RAND())-6))-1)+PT_Y5_MC!H67)</x:f>
        <x:v>1069613.042464136</x:v>
      </x:c>
      <x:c r="H349" s="16" t="n">
        <x:f>MAX(0,G349*(1+EXP((LN(1+Assumptions!$C$60)-0.5*Assumptions!$C$61^2)+Assumptions!$C$61*((RAND()+RAND()+RAND()+RAND()+RAND()+RAND()+RAND()+RAND()+RAND()+RAND()+RAND()+RAND())-6))-1)+PT_Y5_MC!I67)</x:f>
        <x:v>1138666.2223276559</x:v>
      </x:c>
      <x:c r="I349" s="16" t="n">
        <x:f>MAX(0,H349*(1+EXP((LN(1+Assumptions!$C$60)-0.5*Assumptions!$C$61^2)+Assumptions!$C$61*((RAND()+RAND()+RAND()+RAND()+RAND()+RAND()+RAND()+RAND()+RAND()+RAND()+RAND()+RAND())-6))-1)+PT_Y5_MC!J67)</x:f>
        <x:v>1598389.4202034087</x:v>
      </x:c>
      <x:c r="J349" s="16" t="n">
        <x:f>MAX(0,I349*(1+EXP((LN(1+Assumptions!$C$60)-0.5*Assumptions!$C$61^2)+Assumptions!$C$61*((RAND()+RAND()+RAND()+RAND()+RAND()+RAND()+RAND()+RAND()+RAND()+RAND()+RAND()+RAND())-6))-1)+PT_Y5_MC!K67)</x:f>
        <x:v>1842785.9638151852</x:v>
      </x:c>
      <x:c r="K349" s="16" t="n">
        <x:f>MAX(0,J349*(1+EXP((LN(1+Assumptions!$C$60)-0.5*Assumptions!$C$61^2)+Assumptions!$C$61*((RAND()+RAND()+RAND()+RAND()+RAND()+RAND()+RAND()+RAND()+RAND()+RAND()+RAND()+RAND())-6))-1)+PT_Y5_MC!L67)</x:f>
        <x:v>2016059.3391645888</x:v>
      </x:c>
      <x:c r="L349" s="16" t="n">
        <x:f>MAX(0,K349*(1+EXP((LN(1+Assumptions!$C$60)-0.5*Assumptions!$C$61^2)+Assumptions!$C$61*((RAND()+RAND()+RAND()+RAND()+RAND()+RAND()+RAND()+RAND()+RAND()+RAND()+RAND()+RAND())-6))-1)+PT_Y5_MC!M67)</x:f>
        <x:v>1603759.4372908962</x:v>
      </x:c>
      <x:c r="M349" s="16" t="n">
        <x:f>MAX(0,L349*(1+EXP((LN(1+Assumptions!$C$60)-0.5*Assumptions!$C$61^2)+Assumptions!$C$61*((RAND()+RAND()+RAND()+RAND()+RAND()+RAND()+RAND()+RAND()+RAND()+RAND()+RAND()+RAND())-6))-1)+PT_Y5_MC!N67)</x:f>
        <x:v>1771176.5294721725</x:v>
      </x:c>
      <x:c r="N349" s="16" t="n">
        <x:f>MAX(0,M349*(1+EXP((LN(1+Assumptions!$C$60)-0.5*Assumptions!$C$61^2)+Assumptions!$C$61*((RAND()+RAND()+RAND()+RAND()+RAND()+RAND()+RAND()+RAND()+RAND()+RAND()+RAND()+RAND())-6))-1)+PT_Y5_MC!O67)</x:f>
        <x:v>2077893.1648812739</x:v>
      </x:c>
      <x:c r="O349" s="16" t="n">
        <x:f>MAX(0,N349*(1+EXP((LN(1+Assumptions!$C$60)-0.5*Assumptions!$C$61^2)+Assumptions!$C$61*((RAND()+RAND()+RAND()+RAND()+RAND()+RAND()+RAND()+RAND()+RAND()+RAND()+RAND()+RAND())-6))-1)+PT_Y5_MC!P67)</x:f>
        <x:v>2747569.741247419</x:v>
      </x:c>
      <x:c r="P349" s="16" t="n">
        <x:f>MAX(0,O349*(1+EXP((LN(1+Assumptions!$C$60)-0.5*Assumptions!$C$61^2)+Assumptions!$C$61*((RAND()+RAND()+RAND()+RAND()+RAND()+RAND()+RAND()+RAND()+RAND()+RAND()+RAND()+RAND())-6))-1)+PT_Y5_MC!Q67)</x:f>
        <x:v>2887999.7356620845</x:v>
      </x:c>
      <x:c r="Q349" s="16" t="n">
        <x:f>MAX(0,P349*(1+EXP((LN(1+Assumptions!$C$60)-0.5*Assumptions!$C$61^2)+Assumptions!$C$61*((RAND()+RAND()+RAND()+RAND()+RAND()+RAND()+RAND()+RAND()+RAND()+RAND()+RAND()+RAND())-6))-1)+PT_Y5_MC!R67)</x:f>
        <x:v>3143564.032994533</x:v>
      </x:c>
      <x:c r="R349" s="16" t="n">
        <x:f>MAX(0,Q349*(1+EXP((LN(1+Assumptions!$C$60)-0.5*Assumptions!$C$61^2)+Assumptions!$C$61*((RAND()+RAND()+RAND()+RAND()+RAND()+RAND()+RAND()+RAND()+RAND()+RAND()+RAND()+RAND())-6))-1)+PT_Y5_MC!S67)</x:f>
        <x:v>2734306.681314106</x:v>
      </x:c>
      <x:c r="S349" s="16" t="n">
        <x:f>MAX(0,R349*(1+EXP((LN(1+Assumptions!$C$60)-0.5*Assumptions!$C$61^2)+Assumptions!$C$61*((RAND()+RAND()+RAND()+RAND()+RAND()+RAND()+RAND()+RAND()+RAND()+RAND()+RAND()+RAND())-6))-1)+PT_Y5_MC!T67)</x:f>
        <x:v>2874162.5320311487</x:v>
      </x:c>
      <x:c r="T349" s="16" t="n">
        <x:f>MAX(0,S349*(1+EXP((LN(1+Assumptions!$C$60)-0.5*Assumptions!$C$61^2)+Assumptions!$C$61*((RAND()+RAND()+RAND()+RAND()+RAND()+RAND()+RAND()+RAND()+RAND()+RAND()+RAND()+RAND())-6))-1)+PT_Y5_MC!U67)</x:f>
        <x:v>2447687.6869512047</x:v>
      </x:c>
      <x:c r="U349" s="16" t="n">
        <x:f>MAX(0,T349*(1+EXP((LN(1+Assumptions!$C$60)-0.5*Assumptions!$C$61^2)+Assumptions!$C$61*((RAND()+RAND()+RAND()+RAND()+RAND()+RAND()+RAND()+RAND()+RAND()+RAND()+RAND()+RAND())-6))-1)+PT_Y5_MC!V67)</x:f>
        <x:v>2756905.1550921635</x:v>
      </x:c>
      <x:c r="V349" s="16" t="n">
        <x:f>MAX(0,U349*(1+EXP((LN(1+Assumptions!$C$60)-0.5*Assumptions!$C$61^2)+Assumptions!$C$61*((RAND()+RAND()+RAND()+RAND()+RAND()+RAND()+RAND()+RAND()+RAND()+RAND()+RAND()+RAND())-6))-1)+PT_Y5_MC!W67)</x:f>
        <x:v>2288250.110030386</x:v>
      </x:c>
      <x:c r="W349" s="16" t="n">
        <x:f>MAX(0,V349*(1+EXP((LN(1+Assumptions!$C$60)-0.5*Assumptions!$C$61^2)+Assumptions!$C$61*((RAND()+RAND()+RAND()+RAND()+RAND()+RAND()+RAND()+RAND()+RAND()+RAND()+RAND()+RAND())-6))-1)+PT_Y5_MC!X67)</x:f>
        <x:v>2556237.880830774</x:v>
      </x:c>
      <x:c r="X349" s="16" t="n">
        <x:f>MAX(0,W349*(1+EXP((LN(1+Assumptions!$C$60)-0.5*Assumptions!$C$61^2)+Assumptions!$C$61*((RAND()+RAND()+RAND()+RAND()+RAND()+RAND()+RAND()+RAND()+RAND()+RAND()+RAND()+RAND())-6))-1)+PT_Y5_MC!Y67)</x:f>
        <x:v>2797750.592783359</x:v>
      </x:c>
      <x:c r="Y349" s="16" t="n">
        <x:f>MAX(0,X349*(1+EXP((LN(1+Assumptions!$C$60)-0.5*Assumptions!$C$61^2)+Assumptions!$C$61*((RAND()+RAND()+RAND()+RAND()+RAND()+RAND()+RAND()+RAND()+RAND()+RAND()+RAND()+RAND())-6))-1)+PT_Y5_MC!Z67)</x:f>
        <x:v>2639633.697259485</x:v>
      </x:c>
      <x:c r="Z349" s="16" t="n">
        <x:f>MAX(0,Y349*(1+EXP((LN(1+Assumptions!$C$60)-0.5*Assumptions!$C$61^2)+Assumptions!$C$61*((RAND()+RAND()+RAND()+RAND()+RAND()+RAND()+RAND()+RAND()+RAND()+RAND()+RAND()+RAND())-6))-1)+PT_Y5_MC!AA67)</x:f>
        <x:v>3014712.024575603</x:v>
      </x:c>
      <x:c r="AA349" s="16" t="n">
        <x:f>MAX(0,Z349*(1+EXP((LN(1+Assumptions!$C$60)-0.5*Assumptions!$C$61^2)+Assumptions!$C$61*((RAND()+RAND()+RAND()+RAND()+RAND()+RAND()+RAND()+RAND()+RAND()+RAND()+RAND()+RAND())-6))-1)+PT_Y5_MC!AB67)</x:f>
        <x:v>2586196.7470161533</x:v>
      </x:c>
      <x:c r="AB349" s="16" t="n">
        <x:f>MAX(0,AA349*(1+EXP((LN(1+Assumptions!$C$60)-0.5*Assumptions!$C$61^2)+Assumptions!$C$61*((RAND()+RAND()+RAND()+RAND()+RAND()+RAND()+RAND()+RAND()+RAND()+RAND()+RAND()+RAND())-6))-1)+PT_Y5_MC!AC67)</x:f>
        <x:v>2872225.8130295114</x:v>
      </x:c>
      <x:c r="AC349" s="16" t="n">
        <x:f>MAX(0,AB349*(1+EXP((LN(1+Assumptions!$C$60)-0.5*Assumptions!$C$61^2)+Assumptions!$C$61*((RAND()+RAND()+RAND()+RAND()+RAND()+RAND()+RAND()+RAND()+RAND()+RAND()+RAND()+RAND())-6))-1)+PT_Y5_MC!AD67)</x:f>
        <x:v>2765920.1913688527</x:v>
      </x:c>
      <x:c r="AD349" s="16" t="n">
        <x:f>MAX(0,AC349*(1+EXP((LN(1+Assumptions!$C$60)-0.5*Assumptions!$C$61^2)+Assumptions!$C$61*((RAND()+RAND()+RAND()+RAND()+RAND()+RAND()+RAND()+RAND()+RAND()+RAND()+RAND()+RAND())-6))-1)+PT_Y5_MC!AE67)</x:f>
        <x:v>2576827.554811459</x:v>
      </x:c>
      <x:c r="AE349" s="16" t="n">
        <x:f>MAX(0,AD349*(1+EXP((LN(1+Assumptions!$C$60)-0.5*Assumptions!$C$61^2)+Assumptions!$C$61*((RAND()+RAND()+RAND()+RAND()+RAND()+RAND()+RAND()+RAND()+RAND()+RAND()+RAND()+RAND())-6))-1)+PT_Y5_MC!AF67)</x:f>
        <x:v>2472530.047072768</x:v>
      </x:c>
      <x:c r="AF349" s="16" t="n">
        <x:f>MAX(0,AE349*(1+EXP((LN(1+Assumptions!$C$60)-0.5*Assumptions!$C$61^2)+Assumptions!$C$61*((RAND()+RAND()+RAND()+RAND()+RAND()+RAND()+RAND()+RAND()+RAND()+RAND()+RAND()+RAND())-6))-1)+PT_Y5_MC!AG67)</x:f>
        <x:v>2760835.4397417028</x:v>
      </x:c>
    </x:row>
    <x:row r="350">
      <x:c r="A350" s="39">
        <x:v>346</x:v>
      </x:c>
      <x:c r="B350" s="16" t="n">
        <x:f>PT_Y5_MC!C68</x:f>
        <x:v>1029031.25</x:v>
      </x:c>
      <x:c r="C350" s="16" t="n">
        <x:f>MAX(0,B350*(1+EXP((LN(1+Assumptions!$C$60)-0.5*Assumptions!$C$61^2)+Assumptions!$C$61*((RAND()+RAND()+RAND()+RAND()+RAND()+RAND()+RAND()+RAND()+RAND()+RAND()+RAND()+RAND())-6))-1)+PT_Y5_MC!D67)</x:f>
        <x:v>971032.728934202</x:v>
      </x:c>
      <x:c r="D350" s="16" t="n">
        <x:f>MAX(0,C350*(1+EXP((LN(1+Assumptions!$C$60)-0.5*Assumptions!$C$61^2)+Assumptions!$C$61*((RAND()+RAND()+RAND()+RAND()+RAND()+RAND()+RAND()+RAND()+RAND()+RAND()+RAND()+RAND())-6))-1)+PT_Y5_MC!E67)</x:f>
        <x:v>899564.9179533685</x:v>
      </x:c>
      <x:c r="E350" s="16" t="n">
        <x:f>MAX(0,D350*(1+EXP((LN(1+Assumptions!$C$60)-0.5*Assumptions!$C$61^2)+Assumptions!$C$61*((RAND()+RAND()+RAND()+RAND()+RAND()+RAND()+RAND()+RAND()+RAND()+RAND()+RAND()+RAND())-6))-1)+PT_Y5_MC!F67)</x:f>
        <x:v>956737.8435647362</x:v>
      </x:c>
      <x:c r="F350" s="16" t="n">
        <x:f>MAX(0,E350*(1+EXP((LN(1+Assumptions!$C$60)-0.5*Assumptions!$C$61^2)+Assumptions!$C$61*((RAND()+RAND()+RAND()+RAND()+RAND()+RAND()+RAND()+RAND()+RAND()+RAND()+RAND()+RAND())-6))-1)+PT_Y5_MC!G67)</x:f>
        <x:v>1176009.0090941165</x:v>
      </x:c>
      <x:c r="G350" s="16" t="n">
        <x:f>MAX(0,F350*(1+EXP((LN(1+Assumptions!$C$60)-0.5*Assumptions!$C$61^2)+Assumptions!$C$61*((RAND()+RAND()+RAND()+RAND()+RAND()+RAND()+RAND()+RAND()+RAND()+RAND()+RAND()+RAND())-6))-1)+PT_Y5_MC!H67)</x:f>
        <x:v>1433114.3253112924</x:v>
      </x:c>
      <x:c r="H350" s="16" t="n">
        <x:f>MAX(0,G350*(1+EXP((LN(1+Assumptions!$C$60)-0.5*Assumptions!$C$61^2)+Assumptions!$C$61*((RAND()+RAND()+RAND()+RAND()+RAND()+RAND()+RAND()+RAND()+RAND()+RAND()+RAND()+RAND())-6))-1)+PT_Y5_MC!I67)</x:f>
        <x:v>1361735.3119115834</x:v>
      </x:c>
      <x:c r="I350" s="16" t="n">
        <x:f>MAX(0,H350*(1+EXP((LN(1+Assumptions!$C$60)-0.5*Assumptions!$C$61^2)+Assumptions!$C$61*((RAND()+RAND()+RAND()+RAND()+RAND()+RAND()+RAND()+RAND()+RAND()+RAND()+RAND()+RAND())-6))-1)+PT_Y5_MC!J67)</x:f>
        <x:v>1495359.3943944878</x:v>
      </x:c>
      <x:c r="J350" s="16" t="n">
        <x:f>MAX(0,I350*(1+EXP((LN(1+Assumptions!$C$60)-0.5*Assumptions!$C$61^2)+Assumptions!$C$61*((RAND()+RAND()+RAND()+RAND()+RAND()+RAND()+RAND()+RAND()+RAND()+RAND()+RAND()+RAND())-6))-1)+PT_Y5_MC!K67)</x:f>
        <x:v>1616732.8540146765</x:v>
      </x:c>
      <x:c r="K350" s="16" t="n">
        <x:f>MAX(0,J350*(1+EXP((LN(1+Assumptions!$C$60)-0.5*Assumptions!$C$61^2)+Assumptions!$C$61*((RAND()+RAND()+RAND()+RAND()+RAND()+RAND()+RAND()+RAND()+RAND()+RAND()+RAND()+RAND())-6))-1)+PT_Y5_MC!L67)</x:f>
        <x:v>2467428.4313527155</x:v>
      </x:c>
      <x:c r="L350" s="16" t="n">
        <x:f>MAX(0,K350*(1+EXP((LN(1+Assumptions!$C$60)-0.5*Assumptions!$C$61^2)+Assumptions!$C$61*((RAND()+RAND()+RAND()+RAND()+RAND()+RAND()+RAND()+RAND()+RAND()+RAND()+RAND()+RAND())-6))-1)+PT_Y5_MC!M67)</x:f>
        <x:v>2380373.2565204473</x:v>
      </x:c>
      <x:c r="M350" s="16" t="n">
        <x:f>MAX(0,L350*(1+EXP((LN(1+Assumptions!$C$60)-0.5*Assumptions!$C$61^2)+Assumptions!$C$61*((RAND()+RAND()+RAND()+RAND()+RAND()+RAND()+RAND()+RAND()+RAND()+RAND()+RAND()+RAND())-6))-1)+PT_Y5_MC!N67)</x:f>
        <x:v>2313204.2924214588</x:v>
      </x:c>
      <x:c r="N350" s="16" t="n">
        <x:f>MAX(0,M350*(1+EXP((LN(1+Assumptions!$C$60)-0.5*Assumptions!$C$61^2)+Assumptions!$C$61*((RAND()+RAND()+RAND()+RAND()+RAND()+RAND()+RAND()+RAND()+RAND()+RAND()+RAND()+RAND())-6))-1)+PT_Y5_MC!O67)</x:f>
        <x:v>1998657.0841918646</x:v>
      </x:c>
      <x:c r="O350" s="16" t="n">
        <x:f>MAX(0,N350*(1+EXP((LN(1+Assumptions!$C$60)-0.5*Assumptions!$C$61^2)+Assumptions!$C$61*((RAND()+RAND()+RAND()+RAND()+RAND()+RAND()+RAND()+RAND()+RAND()+RAND()+RAND()+RAND())-6))-1)+PT_Y5_MC!P67)</x:f>
        <x:v>1740260.347243172</x:v>
      </x:c>
      <x:c r="P350" s="16" t="n">
        <x:f>MAX(0,O350*(1+EXP((LN(1+Assumptions!$C$60)-0.5*Assumptions!$C$61^2)+Assumptions!$C$61*((RAND()+RAND()+RAND()+RAND()+RAND()+RAND()+RAND()+RAND()+RAND()+RAND()+RAND()+RAND())-6))-1)+PT_Y5_MC!Q67)</x:f>
        <x:v>2386902.323582542</x:v>
      </x:c>
      <x:c r="Q350" s="16" t="n">
        <x:f>MAX(0,P350*(1+EXP((LN(1+Assumptions!$C$60)-0.5*Assumptions!$C$61^2)+Assumptions!$C$61*((RAND()+RAND()+RAND()+RAND()+RAND()+RAND()+RAND()+RAND()+RAND()+RAND()+RAND()+RAND())-6))-1)+PT_Y5_MC!R67)</x:f>
        <x:v>2071908.0723641752</x:v>
      </x:c>
      <x:c r="R350" s="16" t="n">
        <x:f>MAX(0,Q350*(1+EXP((LN(1+Assumptions!$C$60)-0.5*Assumptions!$C$61^2)+Assumptions!$C$61*((RAND()+RAND()+RAND()+RAND()+RAND()+RAND()+RAND()+RAND()+RAND()+RAND()+RAND()+RAND())-6))-1)+PT_Y5_MC!S67)</x:f>
        <x:v>1995833.320523378</x:v>
      </x:c>
      <x:c r="S350" s="16" t="n">
        <x:f>MAX(0,R350*(1+EXP((LN(1+Assumptions!$C$60)-0.5*Assumptions!$C$61^2)+Assumptions!$C$61*((RAND()+RAND()+RAND()+RAND()+RAND()+RAND()+RAND()+RAND()+RAND()+RAND()+RAND()+RAND())-6))-1)+PT_Y5_MC!T67)</x:f>
        <x:v>2074727.9933328019</x:v>
      </x:c>
      <x:c r="T350" s="16" t="n">
        <x:f>MAX(0,S350*(1+EXP((LN(1+Assumptions!$C$60)-0.5*Assumptions!$C$61^2)+Assumptions!$C$61*((RAND()+RAND()+RAND()+RAND()+RAND()+RAND()+RAND()+RAND()+RAND()+RAND()+RAND()+RAND())-6))-1)+PT_Y5_MC!U67)</x:f>
        <x:v>2253743.024115745</x:v>
      </x:c>
      <x:c r="U350" s="16" t="n">
        <x:f>MAX(0,T350*(1+EXP((LN(1+Assumptions!$C$60)-0.5*Assumptions!$C$61^2)+Assumptions!$C$61*((RAND()+RAND()+RAND()+RAND()+RAND()+RAND()+RAND()+RAND()+RAND()+RAND()+RAND()+RAND())-6))-1)+PT_Y5_MC!V67)</x:f>
        <x:v>2637669.4321381426</x:v>
      </x:c>
      <x:c r="V350" s="16" t="n">
        <x:f>MAX(0,U350*(1+EXP((LN(1+Assumptions!$C$60)-0.5*Assumptions!$C$61^2)+Assumptions!$C$61*((RAND()+RAND()+RAND()+RAND()+RAND()+RAND()+RAND()+RAND()+RAND()+RAND()+RAND()+RAND())-6))-1)+PT_Y5_MC!W67)</x:f>
        <x:v>2389637.0166885783</x:v>
      </x:c>
      <x:c r="W350" s="16" t="n">
        <x:f>MAX(0,V350*(1+EXP((LN(1+Assumptions!$C$60)-0.5*Assumptions!$C$61^2)+Assumptions!$C$61*((RAND()+RAND()+RAND()+RAND()+RAND()+RAND()+RAND()+RAND()+RAND()+RAND()+RAND()+RAND())-6))-1)+PT_Y5_MC!X67)</x:f>
        <x:v>3279314.3745379476</x:v>
      </x:c>
      <x:c r="X350" s="16" t="n">
        <x:f>MAX(0,W350*(1+EXP((LN(1+Assumptions!$C$60)-0.5*Assumptions!$C$61^2)+Assumptions!$C$61*((RAND()+RAND()+RAND()+RAND()+RAND()+RAND()+RAND()+RAND()+RAND()+RAND()+RAND()+RAND())-6))-1)+PT_Y5_MC!Y67)</x:f>
        <x:v>3514295.0357785914</x:v>
      </x:c>
      <x:c r="Y350" s="16" t="n">
        <x:f>MAX(0,X350*(1+EXP((LN(1+Assumptions!$C$60)-0.5*Assumptions!$C$61^2)+Assumptions!$C$61*((RAND()+RAND()+RAND()+RAND()+RAND()+RAND()+RAND()+RAND()+RAND()+RAND()+RAND()+RAND())-6))-1)+PT_Y5_MC!Z67)</x:f>
        <x:v>3257046.3090046947</x:v>
      </x:c>
      <x:c r="Z350" s="16" t="n">
        <x:f>MAX(0,Y350*(1+EXP((LN(1+Assumptions!$C$60)-0.5*Assumptions!$C$61^2)+Assumptions!$C$61*((RAND()+RAND()+RAND()+RAND()+RAND()+RAND()+RAND()+RAND()+RAND()+RAND()+RAND()+RAND())-6))-1)+PT_Y5_MC!AA67)</x:f>
        <x:v>2908389.1428448004</x:v>
      </x:c>
      <x:c r="AA350" s="16" t="n">
        <x:f>MAX(0,Z350*(1+EXP((LN(1+Assumptions!$C$60)-0.5*Assumptions!$C$61^2)+Assumptions!$C$61*((RAND()+RAND()+RAND()+RAND()+RAND()+RAND()+RAND()+RAND()+RAND()+RAND()+RAND()+RAND())-6))-1)+PT_Y5_MC!AB67)</x:f>
        <x:v>3118892.047357947</x:v>
      </x:c>
      <x:c r="AB350" s="16" t="n">
        <x:f>MAX(0,AA350*(1+EXP((LN(1+Assumptions!$C$60)-0.5*Assumptions!$C$61^2)+Assumptions!$C$61*((RAND()+RAND()+RAND()+RAND()+RAND()+RAND()+RAND()+RAND()+RAND()+RAND()+RAND()+RAND())-6))-1)+PT_Y5_MC!AC67)</x:f>
        <x:v>3274867.35940029</x:v>
      </x:c>
      <x:c r="AC350" s="16" t="n">
        <x:f>MAX(0,AB350*(1+EXP((LN(1+Assumptions!$C$60)-0.5*Assumptions!$C$61^2)+Assumptions!$C$61*((RAND()+RAND()+RAND()+RAND()+RAND()+RAND()+RAND()+RAND()+RAND()+RAND()+RAND()+RAND())-6))-1)+PT_Y5_MC!AD67)</x:f>
        <x:v>2974128.8618248655</x:v>
      </x:c>
      <x:c r="AD350" s="16" t="n">
        <x:f>MAX(0,AC350*(1+EXP((LN(1+Assumptions!$C$60)-0.5*Assumptions!$C$61^2)+Assumptions!$C$61*((RAND()+RAND()+RAND()+RAND()+RAND()+RAND()+RAND()+RAND()+RAND()+RAND()+RAND()+RAND())-6))-1)+PT_Y5_MC!AE67)</x:f>
        <x:v>3517124.331438808</x:v>
      </x:c>
      <x:c r="AE350" s="16" t="n">
        <x:f>MAX(0,AD350*(1+EXP((LN(1+Assumptions!$C$60)-0.5*Assumptions!$C$61^2)+Assumptions!$C$61*((RAND()+RAND()+RAND()+RAND()+RAND()+RAND()+RAND()+RAND()+RAND()+RAND()+RAND()+RAND())-6))-1)+PT_Y5_MC!AF67)</x:f>
        <x:v>4991380.945506214</x:v>
      </x:c>
      <x:c r="AF350" s="16" t="n">
        <x:f>MAX(0,AE350*(1+EXP((LN(1+Assumptions!$C$60)-0.5*Assumptions!$C$61^2)+Assumptions!$C$61*((RAND()+RAND()+RAND()+RAND()+RAND()+RAND()+RAND()+RAND()+RAND()+RAND()+RAND()+RAND())-6))-1)+PT_Y5_MC!AG67)</x:f>
        <x:v>4436425.157934787</x:v>
      </x:c>
    </x:row>
    <x:row r="351">
      <x:c r="A351" s="39">
        <x:v>347</x:v>
      </x:c>
      <x:c r="B351" s="16" t="n">
        <x:f>PT_Y5_MC!C68</x:f>
        <x:v>1029031.25</x:v>
      </x:c>
      <x:c r="C351" s="16" t="n">
        <x:f>MAX(0,B351*(1+EXP((LN(1+Assumptions!$C$60)-0.5*Assumptions!$C$61^2)+Assumptions!$C$61*((RAND()+RAND()+RAND()+RAND()+RAND()+RAND()+RAND()+RAND()+RAND()+RAND()+RAND()+RAND())-6))-1)+PT_Y5_MC!D67)</x:f>
        <x:v>1367174.376571457</x:v>
      </x:c>
      <x:c r="D351" s="16" t="n">
        <x:f>MAX(0,C351*(1+EXP((LN(1+Assumptions!$C$60)-0.5*Assumptions!$C$61^2)+Assumptions!$C$61*((RAND()+RAND()+RAND()+RAND()+RAND()+RAND()+RAND()+RAND()+RAND()+RAND()+RAND()+RAND())-6))-1)+PT_Y5_MC!E67)</x:f>
        <x:v>1505619.3283062074</x:v>
      </x:c>
      <x:c r="E351" s="16" t="n">
        <x:f>MAX(0,D351*(1+EXP((LN(1+Assumptions!$C$60)-0.5*Assumptions!$C$61^2)+Assumptions!$C$61*((RAND()+RAND()+RAND()+RAND()+RAND()+RAND()+RAND()+RAND()+RAND()+RAND()+RAND()+RAND())-6))-1)+PT_Y5_MC!F67)</x:f>
        <x:v>1650380.3223285584</x:v>
      </x:c>
      <x:c r="F351" s="16" t="n">
        <x:f>MAX(0,E351*(1+EXP((LN(1+Assumptions!$C$60)-0.5*Assumptions!$C$61^2)+Assumptions!$C$61*((RAND()+RAND()+RAND()+RAND()+RAND()+RAND()+RAND()+RAND()+RAND()+RAND()+RAND()+RAND())-6))-1)+PT_Y5_MC!G67)</x:f>
        <x:v>2012630.5679925925</x:v>
      </x:c>
      <x:c r="G351" s="16" t="n">
        <x:f>MAX(0,F351*(1+EXP((LN(1+Assumptions!$C$60)-0.5*Assumptions!$C$61^2)+Assumptions!$C$61*((RAND()+RAND()+RAND()+RAND()+RAND()+RAND()+RAND()+RAND()+RAND()+RAND()+RAND()+RAND())-6))-1)+PT_Y5_MC!H67)</x:f>
        <x:v>2326321.1274394146</x:v>
      </x:c>
      <x:c r="H351" s="16" t="n">
        <x:f>MAX(0,G351*(1+EXP((LN(1+Assumptions!$C$60)-0.5*Assumptions!$C$61^2)+Assumptions!$C$61*((RAND()+RAND()+RAND()+RAND()+RAND()+RAND()+RAND()+RAND()+RAND()+RAND()+RAND()+RAND())-6))-1)+PT_Y5_MC!I67)</x:f>
        <x:v>2649916.5950292205</x:v>
      </x:c>
      <x:c r="I351" s="16" t="n">
        <x:f>MAX(0,H351*(1+EXP((LN(1+Assumptions!$C$60)-0.5*Assumptions!$C$61^2)+Assumptions!$C$61*((RAND()+RAND()+RAND()+RAND()+RAND()+RAND()+RAND()+RAND()+RAND()+RAND()+RAND()+RAND())-6))-1)+PT_Y5_MC!J67)</x:f>
        <x:v>2029921.318189865</x:v>
      </x:c>
      <x:c r="J351" s="16" t="n">
        <x:f>MAX(0,I351*(1+EXP((LN(1+Assumptions!$C$60)-0.5*Assumptions!$C$61^2)+Assumptions!$C$61*((RAND()+RAND()+RAND()+RAND()+RAND()+RAND()+RAND()+RAND()+RAND()+RAND()+RAND()+RAND())-6))-1)+PT_Y5_MC!K67)</x:f>
        <x:v>2350271.6203284683</x:v>
      </x:c>
      <x:c r="K351" s="16" t="n">
        <x:f>MAX(0,J351*(1+EXP((LN(1+Assumptions!$C$60)-0.5*Assumptions!$C$61^2)+Assumptions!$C$61*((RAND()+RAND()+RAND()+RAND()+RAND()+RAND()+RAND()+RAND()+RAND()+RAND()+RAND()+RAND())-6))-1)+PT_Y5_MC!L67)</x:f>
        <x:v>2648281.278793516</x:v>
      </x:c>
      <x:c r="L351" s="16" t="n">
        <x:f>MAX(0,K351*(1+EXP((LN(1+Assumptions!$C$60)-0.5*Assumptions!$C$61^2)+Assumptions!$C$61*((RAND()+RAND()+RAND()+RAND()+RAND()+RAND()+RAND()+RAND()+RAND()+RAND()+RAND()+RAND())-6))-1)+PT_Y5_MC!M67)</x:f>
        <x:v>2690116.4743365105</x:v>
      </x:c>
      <x:c r="M351" s="16" t="n">
        <x:f>MAX(0,L351*(1+EXP((LN(1+Assumptions!$C$60)-0.5*Assumptions!$C$61^2)+Assumptions!$C$61*((RAND()+RAND()+RAND()+RAND()+RAND()+RAND()+RAND()+RAND()+RAND()+RAND()+RAND()+RAND())-6))-1)+PT_Y5_MC!N67)</x:f>
        <x:v>2457821.6294327374</x:v>
      </x:c>
      <x:c r="N351" s="16" t="n">
        <x:f>MAX(0,M351*(1+EXP((LN(1+Assumptions!$C$60)-0.5*Assumptions!$C$61^2)+Assumptions!$C$61*((RAND()+RAND()+RAND()+RAND()+RAND()+RAND()+RAND()+RAND()+RAND()+RAND()+RAND()+RAND())-6))-1)+PT_Y5_MC!O67)</x:f>
        <x:v>2196340.0138553674</x:v>
      </x:c>
      <x:c r="O351" s="16" t="n">
        <x:f>MAX(0,N351*(1+EXP((LN(1+Assumptions!$C$60)-0.5*Assumptions!$C$61^2)+Assumptions!$C$61*((RAND()+RAND()+RAND()+RAND()+RAND()+RAND()+RAND()+RAND()+RAND()+RAND()+RAND()+RAND())-6))-1)+PT_Y5_MC!P67)</x:f>
        <x:v>2214349.340118237</x:v>
      </x:c>
      <x:c r="P351" s="16" t="n">
        <x:f>MAX(0,O351*(1+EXP((LN(1+Assumptions!$C$60)-0.5*Assumptions!$C$61^2)+Assumptions!$C$61*((RAND()+RAND()+RAND()+RAND()+RAND()+RAND()+RAND()+RAND()+RAND()+RAND()+RAND()+RAND())-6))-1)+PT_Y5_MC!Q67)</x:f>
        <x:v>2639663.8001242285</x:v>
      </x:c>
      <x:c r="Q351" s="16" t="n">
        <x:f>MAX(0,P351*(1+EXP((LN(1+Assumptions!$C$60)-0.5*Assumptions!$C$61^2)+Assumptions!$C$61*((RAND()+RAND()+RAND()+RAND()+RAND()+RAND()+RAND()+RAND()+RAND()+RAND()+RAND()+RAND())-6))-1)+PT_Y5_MC!R67)</x:f>
        <x:v>2131549.5129977083</x:v>
      </x:c>
      <x:c r="R351" s="16" t="n">
        <x:f>MAX(0,Q351*(1+EXP((LN(1+Assumptions!$C$60)-0.5*Assumptions!$C$61^2)+Assumptions!$C$61*((RAND()+RAND()+RAND()+RAND()+RAND()+RAND()+RAND()+RAND()+RAND()+RAND()+RAND()+RAND())-6))-1)+PT_Y5_MC!S67)</x:f>
        <x:v>2424460.5227880343</x:v>
      </x:c>
      <x:c r="S351" s="16" t="n">
        <x:f>MAX(0,R351*(1+EXP((LN(1+Assumptions!$C$60)-0.5*Assumptions!$C$61^2)+Assumptions!$C$61*((RAND()+RAND()+RAND()+RAND()+RAND()+RAND()+RAND()+RAND()+RAND()+RAND()+RAND()+RAND())-6))-1)+PT_Y5_MC!T67)</x:f>
        <x:v>2303833.580450684</x:v>
      </x:c>
      <x:c r="T351" s="16" t="n">
        <x:f>MAX(0,S351*(1+EXP((LN(1+Assumptions!$C$60)-0.5*Assumptions!$C$61^2)+Assumptions!$C$61*((RAND()+RAND()+RAND()+RAND()+RAND()+RAND()+RAND()+RAND()+RAND()+RAND()+RAND()+RAND())-6))-1)+PT_Y5_MC!U67)</x:f>
        <x:v>2418174.3547139275</x:v>
      </x:c>
      <x:c r="U351" s="16" t="n">
        <x:f>MAX(0,T351*(1+EXP((LN(1+Assumptions!$C$60)-0.5*Assumptions!$C$61^2)+Assumptions!$C$61*((RAND()+RAND()+RAND()+RAND()+RAND()+RAND()+RAND()+RAND()+RAND()+RAND()+RAND()+RAND())-6))-1)+PT_Y5_MC!V67)</x:f>
        <x:v>2509809.397922255</x:v>
      </x:c>
      <x:c r="V351" s="16" t="n">
        <x:f>MAX(0,U351*(1+EXP((LN(1+Assumptions!$C$60)-0.5*Assumptions!$C$61^2)+Assumptions!$C$61*((RAND()+RAND()+RAND()+RAND()+RAND()+RAND()+RAND()+RAND()+RAND()+RAND()+RAND()+RAND())-6))-1)+PT_Y5_MC!W67)</x:f>
        <x:v>3438153.071965756</x:v>
      </x:c>
      <x:c r="W351" s="16" t="n">
        <x:f>MAX(0,V351*(1+EXP((LN(1+Assumptions!$C$60)-0.5*Assumptions!$C$61^2)+Assumptions!$C$61*((RAND()+RAND()+RAND()+RAND()+RAND()+RAND()+RAND()+RAND()+RAND()+RAND()+RAND()+RAND())-6))-1)+PT_Y5_MC!X67)</x:f>
        <x:v>4022740.139834244</x:v>
      </x:c>
      <x:c r="X351" s="16" t="n">
        <x:f>MAX(0,W351*(1+EXP((LN(1+Assumptions!$C$60)-0.5*Assumptions!$C$61^2)+Assumptions!$C$61*((RAND()+RAND()+RAND()+RAND()+RAND()+RAND()+RAND()+RAND()+RAND()+RAND()+RAND()+RAND())-6))-1)+PT_Y5_MC!Y67)</x:f>
        <x:v>3837025.3758168127</x:v>
      </x:c>
      <x:c r="Y351" s="16" t="n">
        <x:f>MAX(0,X351*(1+EXP((LN(1+Assumptions!$C$60)-0.5*Assumptions!$C$61^2)+Assumptions!$C$61*((RAND()+RAND()+RAND()+RAND()+RAND()+RAND()+RAND()+RAND()+RAND()+RAND()+RAND()+RAND())-6))-1)+PT_Y5_MC!Z67)</x:f>
        <x:v>4190444.385899665</x:v>
      </x:c>
      <x:c r="Z351" s="16" t="n">
        <x:f>MAX(0,Y351*(1+EXP((LN(1+Assumptions!$C$60)-0.5*Assumptions!$C$61^2)+Assumptions!$C$61*((RAND()+RAND()+RAND()+RAND()+RAND()+RAND()+RAND()+RAND()+RAND()+RAND()+RAND()+RAND())-6))-1)+PT_Y5_MC!AA67)</x:f>
        <x:v>4253072.416762397</x:v>
      </x:c>
      <x:c r="AA351" s="16" t="n">
        <x:f>MAX(0,Z351*(1+EXP((LN(1+Assumptions!$C$60)-0.5*Assumptions!$C$61^2)+Assumptions!$C$61*((RAND()+RAND()+RAND()+RAND()+RAND()+RAND()+RAND()+RAND()+RAND()+RAND()+RAND()+RAND())-6))-1)+PT_Y5_MC!AB67)</x:f>
        <x:v>4727456.990750393</x:v>
      </x:c>
      <x:c r="AB351" s="16" t="n">
        <x:f>MAX(0,AA351*(1+EXP((LN(1+Assumptions!$C$60)-0.5*Assumptions!$C$61^2)+Assumptions!$C$61*((RAND()+RAND()+RAND()+RAND()+RAND()+RAND()+RAND()+RAND()+RAND()+RAND()+RAND()+RAND())-6))-1)+PT_Y5_MC!AC67)</x:f>
        <x:v>4899772.390511888</x:v>
      </x:c>
      <x:c r="AC351" s="16" t="n">
        <x:f>MAX(0,AB351*(1+EXP((LN(1+Assumptions!$C$60)-0.5*Assumptions!$C$61^2)+Assumptions!$C$61*((RAND()+RAND()+RAND()+RAND()+RAND()+RAND()+RAND()+RAND()+RAND()+RAND()+RAND()+RAND())-6))-1)+PT_Y5_MC!AD67)</x:f>
        <x:v>7277311.985340058</x:v>
      </x:c>
      <x:c r="AD351" s="16" t="n">
        <x:f>MAX(0,AC351*(1+EXP((LN(1+Assumptions!$C$60)-0.5*Assumptions!$C$61^2)+Assumptions!$C$61*((RAND()+RAND()+RAND()+RAND()+RAND()+RAND()+RAND()+RAND()+RAND()+RAND()+RAND()+RAND())-6))-1)+PT_Y5_MC!AE67)</x:f>
        <x:v>6361443.498810712</x:v>
      </x:c>
      <x:c r="AE351" s="16" t="n">
        <x:f>MAX(0,AD351*(1+EXP((LN(1+Assumptions!$C$60)-0.5*Assumptions!$C$61^2)+Assumptions!$C$61*((RAND()+RAND()+RAND()+RAND()+RAND()+RAND()+RAND()+RAND()+RAND()+RAND()+RAND()+RAND())-6))-1)+PT_Y5_MC!AF67)</x:f>
        <x:v>7218556.2888036035</x:v>
      </x:c>
      <x:c r="AF351" s="16" t="n">
        <x:f>MAX(0,AE351*(1+EXP((LN(1+Assumptions!$C$60)-0.5*Assumptions!$C$61^2)+Assumptions!$C$61*((RAND()+RAND()+RAND()+RAND()+RAND()+RAND()+RAND()+RAND()+RAND()+RAND()+RAND()+RAND())-6))-1)+PT_Y5_MC!AG67)</x:f>
        <x:v>7247737.689027167</x:v>
      </x:c>
    </x:row>
    <x:row r="352">
      <x:c r="A352" s="39">
        <x:v>348</x:v>
      </x:c>
      <x:c r="B352" s="16" t="n">
        <x:f>PT_Y5_MC!C68</x:f>
        <x:v>1029031.25</x:v>
      </x:c>
      <x:c r="C352" s="16" t="n">
        <x:f>MAX(0,B352*(1+EXP((LN(1+Assumptions!$C$60)-0.5*Assumptions!$C$61^2)+Assumptions!$C$61*((RAND()+RAND()+RAND()+RAND()+RAND()+RAND()+RAND()+RAND()+RAND()+RAND()+RAND()+RAND())-6))-1)+PT_Y5_MC!D67)</x:f>
        <x:v>1313730.03552695</x:v>
      </x:c>
      <x:c r="D352" s="16" t="n">
        <x:f>MAX(0,C352*(1+EXP((LN(1+Assumptions!$C$60)-0.5*Assumptions!$C$61^2)+Assumptions!$C$61*((RAND()+RAND()+RAND()+RAND()+RAND()+RAND()+RAND()+RAND()+RAND()+RAND()+RAND()+RAND())-6))-1)+PT_Y5_MC!E67)</x:f>
        <x:v>1250883.2420143469</x:v>
      </x:c>
      <x:c r="E352" s="16" t="n">
        <x:f>MAX(0,D352*(1+EXP((LN(1+Assumptions!$C$60)-0.5*Assumptions!$C$61^2)+Assumptions!$C$61*((RAND()+RAND()+RAND()+RAND()+RAND()+RAND()+RAND()+RAND()+RAND()+RAND()+RAND()+RAND())-6))-1)+PT_Y5_MC!F67)</x:f>
        <x:v>1199397.5491957308</x:v>
      </x:c>
      <x:c r="F352" s="16" t="n">
        <x:f>MAX(0,E352*(1+EXP((LN(1+Assumptions!$C$60)-0.5*Assumptions!$C$61^2)+Assumptions!$C$61*((RAND()+RAND()+RAND()+RAND()+RAND()+RAND()+RAND()+RAND()+RAND()+RAND()+RAND()+RAND())-6))-1)+PT_Y5_MC!G67)</x:f>
        <x:v>1988477.0465277627</x:v>
      </x:c>
      <x:c r="G352" s="16" t="n">
        <x:f>MAX(0,F352*(1+EXP((LN(1+Assumptions!$C$60)-0.5*Assumptions!$C$61^2)+Assumptions!$C$61*((RAND()+RAND()+RAND()+RAND()+RAND()+RAND()+RAND()+RAND()+RAND()+RAND()+RAND()+RAND())-6))-1)+PT_Y5_MC!H67)</x:f>
        <x:v>2232608.676353147</x:v>
      </x:c>
      <x:c r="H352" s="16" t="n">
        <x:f>MAX(0,G352*(1+EXP((LN(1+Assumptions!$C$60)-0.5*Assumptions!$C$61^2)+Assumptions!$C$61*((RAND()+RAND()+RAND()+RAND()+RAND()+RAND()+RAND()+RAND()+RAND()+RAND()+RAND()+RAND())-6))-1)+PT_Y5_MC!I67)</x:f>
        <x:v>2005985.4735770598</x:v>
      </x:c>
      <x:c r="I352" s="16" t="n">
        <x:f>MAX(0,H352*(1+EXP((LN(1+Assumptions!$C$60)-0.5*Assumptions!$C$61^2)+Assumptions!$C$61*((RAND()+RAND()+RAND()+RAND()+RAND()+RAND()+RAND()+RAND()+RAND()+RAND()+RAND()+RAND())-6))-1)+PT_Y5_MC!J67)</x:f>
        <x:v>2100644.735330349</x:v>
      </x:c>
      <x:c r="J352" s="16" t="n">
        <x:f>MAX(0,I352*(1+EXP((LN(1+Assumptions!$C$60)-0.5*Assumptions!$C$61^2)+Assumptions!$C$61*((RAND()+RAND()+RAND()+RAND()+RAND()+RAND()+RAND()+RAND()+RAND()+RAND()+RAND()+RAND())-6))-1)+PT_Y5_MC!K67)</x:f>
        <x:v>2216051.895425311</x:v>
      </x:c>
      <x:c r="K352" s="16" t="n">
        <x:f>MAX(0,J352*(1+EXP((LN(1+Assumptions!$C$60)-0.5*Assumptions!$C$61^2)+Assumptions!$C$61*((RAND()+RAND()+RAND()+RAND()+RAND()+RAND()+RAND()+RAND()+RAND()+RAND()+RAND()+RAND())-6))-1)+PT_Y5_MC!L67)</x:f>
        <x:v>1978893.6422994453</x:v>
      </x:c>
      <x:c r="L352" s="16" t="n">
        <x:f>MAX(0,K352*(1+EXP((LN(1+Assumptions!$C$60)-0.5*Assumptions!$C$61^2)+Assumptions!$C$61*((RAND()+RAND()+RAND()+RAND()+RAND()+RAND()+RAND()+RAND()+RAND()+RAND()+RAND()+RAND())-6))-1)+PT_Y5_MC!M67)</x:f>
        <x:v>1943077.5072765995</x:v>
      </x:c>
      <x:c r="M352" s="16" t="n">
        <x:f>MAX(0,L352*(1+EXP((LN(1+Assumptions!$C$60)-0.5*Assumptions!$C$61^2)+Assumptions!$C$61*((RAND()+RAND()+RAND()+RAND()+RAND()+RAND()+RAND()+RAND()+RAND()+RAND()+RAND()+RAND())-6))-1)+PT_Y5_MC!N67)</x:f>
        <x:v>2091982.287129671</x:v>
      </x:c>
      <x:c r="N352" s="16" t="n">
        <x:f>MAX(0,M352*(1+EXP((LN(1+Assumptions!$C$60)-0.5*Assumptions!$C$61^2)+Assumptions!$C$61*((RAND()+RAND()+RAND()+RAND()+RAND()+RAND()+RAND()+RAND()+RAND()+RAND()+RAND()+RAND())-6))-1)+PT_Y5_MC!O67)</x:f>
        <x:v>1732341.41368245</x:v>
      </x:c>
      <x:c r="O352" s="16" t="n">
        <x:f>MAX(0,N352*(1+EXP((LN(1+Assumptions!$C$60)-0.5*Assumptions!$C$61^2)+Assumptions!$C$61*((RAND()+RAND()+RAND()+RAND()+RAND()+RAND()+RAND()+RAND()+RAND()+RAND()+RAND()+RAND())-6))-1)+PT_Y5_MC!P67)</x:f>
        <x:v>1952677.9324920734</x:v>
      </x:c>
      <x:c r="P352" s="16" t="n">
        <x:f>MAX(0,O352*(1+EXP((LN(1+Assumptions!$C$60)-0.5*Assumptions!$C$61^2)+Assumptions!$C$61*((RAND()+RAND()+RAND()+RAND()+RAND()+RAND()+RAND()+RAND()+RAND()+RAND()+RAND()+RAND())-6))-1)+PT_Y5_MC!Q67)</x:f>
        <x:v>2806650.9796192455</x:v>
      </x:c>
      <x:c r="Q352" s="16" t="n">
        <x:f>MAX(0,P352*(1+EXP((LN(1+Assumptions!$C$60)-0.5*Assumptions!$C$61^2)+Assumptions!$C$61*((RAND()+RAND()+RAND()+RAND()+RAND()+RAND()+RAND()+RAND()+RAND()+RAND()+RAND()+RAND())-6))-1)+PT_Y5_MC!R67)</x:f>
        <x:v>2685032.441497437</x:v>
      </x:c>
      <x:c r="R352" s="16" t="n">
        <x:f>MAX(0,Q352*(1+EXP((LN(1+Assumptions!$C$60)-0.5*Assumptions!$C$61^2)+Assumptions!$C$61*((RAND()+RAND()+RAND()+RAND()+RAND()+RAND()+RAND()+RAND()+RAND()+RAND()+RAND()+RAND())-6))-1)+PT_Y5_MC!S67)</x:f>
        <x:v>2612873.6287431526</x:v>
      </x:c>
      <x:c r="S352" s="16" t="n">
        <x:f>MAX(0,R352*(1+EXP((LN(1+Assumptions!$C$60)-0.5*Assumptions!$C$61^2)+Assumptions!$C$61*((RAND()+RAND()+RAND()+RAND()+RAND()+RAND()+RAND()+RAND()+RAND()+RAND()+RAND()+RAND())-6))-1)+PT_Y5_MC!T67)</x:f>
        <x:v>2323085.110964188</x:v>
      </x:c>
      <x:c r="T352" s="16" t="n">
        <x:f>MAX(0,S352*(1+EXP((LN(1+Assumptions!$C$60)-0.5*Assumptions!$C$61^2)+Assumptions!$C$61*((RAND()+RAND()+RAND()+RAND()+RAND()+RAND()+RAND()+RAND()+RAND()+RAND()+RAND()+RAND())-6))-1)+PT_Y5_MC!U67)</x:f>
        <x:v>2834768.656079203</x:v>
      </x:c>
      <x:c r="U352" s="16" t="n">
        <x:f>MAX(0,T352*(1+EXP((LN(1+Assumptions!$C$60)-0.5*Assumptions!$C$61^2)+Assumptions!$C$61*((RAND()+RAND()+RAND()+RAND()+RAND()+RAND()+RAND()+RAND()+RAND()+RAND()+RAND()+RAND())-6))-1)+PT_Y5_MC!V67)</x:f>
        <x:v>3479979.7800831376</x:v>
      </x:c>
      <x:c r="V352" s="16" t="n">
        <x:f>MAX(0,U352*(1+EXP((LN(1+Assumptions!$C$60)-0.5*Assumptions!$C$61^2)+Assumptions!$C$61*((RAND()+RAND()+RAND()+RAND()+RAND()+RAND()+RAND()+RAND()+RAND()+RAND()+RAND()+RAND())-6))-1)+PT_Y5_MC!W67)</x:f>
        <x:v>3467858.6279133903</x:v>
      </x:c>
      <x:c r="W352" s="16" t="n">
        <x:f>MAX(0,V352*(1+EXP((LN(1+Assumptions!$C$60)-0.5*Assumptions!$C$61^2)+Assumptions!$C$61*((RAND()+RAND()+RAND()+RAND()+RAND()+RAND()+RAND()+RAND()+RAND()+RAND()+RAND()+RAND())-6))-1)+PT_Y5_MC!X67)</x:f>
        <x:v>3518956.10696424</x:v>
      </x:c>
      <x:c r="X352" s="16" t="n">
        <x:f>MAX(0,W352*(1+EXP((LN(1+Assumptions!$C$60)-0.5*Assumptions!$C$61^2)+Assumptions!$C$61*((RAND()+RAND()+RAND()+RAND()+RAND()+RAND()+RAND()+RAND()+RAND()+RAND()+RAND()+RAND())-6))-1)+PT_Y5_MC!Y67)</x:f>
        <x:v>3496650.6986847464</x:v>
      </x:c>
      <x:c r="Y352" s="16" t="n">
        <x:f>MAX(0,X352*(1+EXP((LN(1+Assumptions!$C$60)-0.5*Assumptions!$C$61^2)+Assumptions!$C$61*((RAND()+RAND()+RAND()+RAND()+RAND()+RAND()+RAND()+RAND()+RAND()+RAND()+RAND()+RAND())-6))-1)+PT_Y5_MC!Z67)</x:f>
        <x:v>4319029.567818022</x:v>
      </x:c>
      <x:c r="Z352" s="16" t="n">
        <x:f>MAX(0,Y352*(1+EXP((LN(1+Assumptions!$C$60)-0.5*Assumptions!$C$61^2)+Assumptions!$C$61*((RAND()+RAND()+RAND()+RAND()+RAND()+RAND()+RAND()+RAND()+RAND()+RAND()+RAND()+RAND())-6))-1)+PT_Y5_MC!AA67)</x:f>
        <x:v>5326122.400468943</x:v>
      </x:c>
      <x:c r="AA352" s="16" t="n">
        <x:f>MAX(0,Z352*(1+EXP((LN(1+Assumptions!$C$60)-0.5*Assumptions!$C$61^2)+Assumptions!$C$61*((RAND()+RAND()+RAND()+RAND()+RAND()+RAND()+RAND()+RAND()+RAND()+RAND()+RAND()+RAND())-6))-1)+PT_Y5_MC!AB67)</x:f>
        <x:v>5557898.73862728</x:v>
      </x:c>
      <x:c r="AB352" s="16" t="n">
        <x:f>MAX(0,AA352*(1+EXP((LN(1+Assumptions!$C$60)-0.5*Assumptions!$C$61^2)+Assumptions!$C$61*((RAND()+RAND()+RAND()+RAND()+RAND()+RAND()+RAND()+RAND()+RAND()+RAND()+RAND()+RAND())-6))-1)+PT_Y5_MC!AC67)</x:f>
        <x:v>7400639.844554677</x:v>
      </x:c>
      <x:c r="AC352" s="16" t="n">
        <x:f>MAX(0,AB352*(1+EXP((LN(1+Assumptions!$C$60)-0.5*Assumptions!$C$61^2)+Assumptions!$C$61*((RAND()+RAND()+RAND()+RAND()+RAND()+RAND()+RAND()+RAND()+RAND()+RAND()+RAND()+RAND())-6))-1)+PT_Y5_MC!AD67)</x:f>
        <x:v>6587995.5374712115</x:v>
      </x:c>
      <x:c r="AD352" s="16" t="n">
        <x:f>MAX(0,AC352*(1+EXP((LN(1+Assumptions!$C$60)-0.5*Assumptions!$C$61^2)+Assumptions!$C$61*((RAND()+RAND()+RAND()+RAND()+RAND()+RAND()+RAND()+RAND()+RAND()+RAND()+RAND()+RAND())-6))-1)+PT_Y5_MC!AE67)</x:f>
        <x:v>6416649.058291119</x:v>
      </x:c>
      <x:c r="AE352" s="16" t="n">
        <x:f>MAX(0,AD352*(1+EXP((LN(1+Assumptions!$C$60)-0.5*Assumptions!$C$61^2)+Assumptions!$C$61*((RAND()+RAND()+RAND()+RAND()+RAND()+RAND()+RAND()+RAND()+RAND()+RAND()+RAND()+RAND())-6))-1)+PT_Y5_MC!AF67)</x:f>
        <x:v>7380103.357779258</x:v>
      </x:c>
      <x:c r="AF352" s="16" t="n">
        <x:f>MAX(0,AE352*(1+EXP((LN(1+Assumptions!$C$60)-0.5*Assumptions!$C$61^2)+Assumptions!$C$61*((RAND()+RAND()+RAND()+RAND()+RAND()+RAND()+RAND()+RAND()+RAND()+RAND()+RAND()+RAND())-6))-1)+PT_Y5_MC!AG67)</x:f>
        <x:v>6824951.5463642</x:v>
      </x:c>
    </x:row>
    <x:row r="353">
      <x:c r="A353" s="39">
        <x:v>349</x:v>
      </x:c>
      <x:c r="B353" s="16" t="n">
        <x:f>PT_Y5_MC!C68</x:f>
        <x:v>1029031.25</x:v>
      </x:c>
      <x:c r="C353" s="16" t="n">
        <x:f>MAX(0,B353*(1+EXP((LN(1+Assumptions!$C$60)-0.5*Assumptions!$C$61^2)+Assumptions!$C$61*((RAND()+RAND()+RAND()+RAND()+RAND()+RAND()+RAND()+RAND()+RAND()+RAND()+RAND()+RAND())-6))-1)+PT_Y5_MC!D67)</x:f>
        <x:v>1061327.0695135766</x:v>
      </x:c>
      <x:c r="D353" s="16" t="n">
        <x:f>MAX(0,C353*(1+EXP((LN(1+Assumptions!$C$60)-0.5*Assumptions!$C$61^2)+Assumptions!$C$61*((RAND()+RAND()+RAND()+RAND()+RAND()+RAND()+RAND()+RAND()+RAND()+RAND()+RAND()+RAND())-6))-1)+PT_Y5_MC!E67)</x:f>
        <x:v>1259832.7756886522</x:v>
      </x:c>
      <x:c r="E353" s="16" t="n">
        <x:f>MAX(0,D353*(1+EXP((LN(1+Assumptions!$C$60)-0.5*Assumptions!$C$61^2)+Assumptions!$C$61*((RAND()+RAND()+RAND()+RAND()+RAND()+RAND()+RAND()+RAND()+RAND()+RAND()+RAND()+RAND())-6))-1)+PT_Y5_MC!F67)</x:f>
        <x:v>1266803.1185922495</x:v>
      </x:c>
      <x:c r="F353" s="16" t="n">
        <x:f>MAX(0,E353*(1+EXP((LN(1+Assumptions!$C$60)-0.5*Assumptions!$C$61^2)+Assumptions!$C$61*((RAND()+RAND()+RAND()+RAND()+RAND()+RAND()+RAND()+RAND()+RAND()+RAND()+RAND()+RAND())-6))-1)+PT_Y5_MC!G67)</x:f>
        <x:v>1478441.5314669155</x:v>
      </x:c>
      <x:c r="G353" s="16" t="n">
        <x:f>MAX(0,F353*(1+EXP((LN(1+Assumptions!$C$60)-0.5*Assumptions!$C$61^2)+Assumptions!$C$61*((RAND()+RAND()+RAND()+RAND()+RAND()+RAND()+RAND()+RAND()+RAND()+RAND()+RAND()+RAND())-6))-1)+PT_Y5_MC!H67)</x:f>
        <x:v>1104775.633530864</x:v>
      </x:c>
      <x:c r="H353" s="16" t="n">
        <x:f>MAX(0,G353*(1+EXP((LN(1+Assumptions!$C$60)-0.5*Assumptions!$C$61^2)+Assumptions!$C$61*((RAND()+RAND()+RAND()+RAND()+RAND()+RAND()+RAND()+RAND()+RAND()+RAND()+RAND()+RAND())-6))-1)+PT_Y5_MC!I67)</x:f>
        <x:v>1303919.9189521384</x:v>
      </x:c>
      <x:c r="I353" s="16" t="n">
        <x:f>MAX(0,H353*(1+EXP((LN(1+Assumptions!$C$60)-0.5*Assumptions!$C$61^2)+Assumptions!$C$61*((RAND()+RAND()+RAND()+RAND()+RAND()+RAND()+RAND()+RAND()+RAND()+RAND()+RAND()+RAND())-6))-1)+PT_Y5_MC!J67)</x:f>
        <x:v>1377916.1886564768</x:v>
      </x:c>
      <x:c r="J353" s="16" t="n">
        <x:f>MAX(0,I353*(1+EXP((LN(1+Assumptions!$C$60)-0.5*Assumptions!$C$61^2)+Assumptions!$C$61*((RAND()+RAND()+RAND()+RAND()+RAND()+RAND()+RAND()+RAND()+RAND()+RAND()+RAND()+RAND())-6))-1)+PT_Y5_MC!K67)</x:f>
        <x:v>1533269.9474589387</x:v>
      </x:c>
      <x:c r="K353" s="16" t="n">
        <x:f>MAX(0,J353*(1+EXP((LN(1+Assumptions!$C$60)-0.5*Assumptions!$C$61^2)+Assumptions!$C$61*((RAND()+RAND()+RAND()+RAND()+RAND()+RAND()+RAND()+RAND()+RAND()+RAND()+RAND()+RAND())-6))-1)+PT_Y5_MC!L67)</x:f>
        <x:v>1360429.3354662869</x:v>
      </x:c>
      <x:c r="L353" s="16" t="n">
        <x:f>MAX(0,K353*(1+EXP((LN(1+Assumptions!$C$60)-0.5*Assumptions!$C$61^2)+Assumptions!$C$61*((RAND()+RAND()+RAND()+RAND()+RAND()+RAND()+RAND()+RAND()+RAND()+RAND()+RAND()+RAND())-6))-1)+PT_Y5_MC!M67)</x:f>
        <x:v>1473996.1931391608</x:v>
      </x:c>
      <x:c r="M353" s="16" t="n">
        <x:f>MAX(0,L353*(1+EXP((LN(1+Assumptions!$C$60)-0.5*Assumptions!$C$61^2)+Assumptions!$C$61*((RAND()+RAND()+RAND()+RAND()+RAND()+RAND()+RAND()+RAND()+RAND()+RAND()+RAND()+RAND())-6))-1)+PT_Y5_MC!N67)</x:f>
        <x:v>1331372.0304069107</x:v>
      </x:c>
      <x:c r="N353" s="16" t="n">
        <x:f>MAX(0,M353*(1+EXP((LN(1+Assumptions!$C$60)-0.5*Assumptions!$C$61^2)+Assumptions!$C$61*((RAND()+RAND()+RAND()+RAND()+RAND()+RAND()+RAND()+RAND()+RAND()+RAND()+RAND()+RAND())-6))-1)+PT_Y5_MC!O67)</x:f>
        <x:v>1251915.7389313905</x:v>
      </x:c>
      <x:c r="O353" s="16" t="n">
        <x:f>MAX(0,N353*(1+EXP((LN(1+Assumptions!$C$60)-0.5*Assumptions!$C$61^2)+Assumptions!$C$61*((RAND()+RAND()+RAND()+RAND()+RAND()+RAND()+RAND()+RAND()+RAND()+RAND()+RAND()+RAND())-6))-1)+PT_Y5_MC!P67)</x:f>
        <x:v>1148002.4331236351</x:v>
      </x:c>
      <x:c r="P353" s="16" t="n">
        <x:f>MAX(0,O353*(1+EXP((LN(1+Assumptions!$C$60)-0.5*Assumptions!$C$61^2)+Assumptions!$C$61*((RAND()+RAND()+RAND()+RAND()+RAND()+RAND()+RAND()+RAND()+RAND()+RAND()+RAND()+RAND())-6))-1)+PT_Y5_MC!Q67)</x:f>
        <x:v>899594.5543930603</x:v>
      </x:c>
      <x:c r="Q353" s="16" t="n">
        <x:f>MAX(0,P353*(1+EXP((LN(1+Assumptions!$C$60)-0.5*Assumptions!$C$61^2)+Assumptions!$C$61*((RAND()+RAND()+RAND()+RAND()+RAND()+RAND()+RAND()+RAND()+RAND()+RAND()+RAND()+RAND())-6))-1)+PT_Y5_MC!R67)</x:f>
        <x:v>905767.2568443376</x:v>
      </x:c>
      <x:c r="R353" s="16" t="n">
        <x:f>MAX(0,Q353*(1+EXP((LN(1+Assumptions!$C$60)-0.5*Assumptions!$C$61^2)+Assumptions!$C$61*((RAND()+RAND()+RAND()+RAND()+RAND()+RAND()+RAND()+RAND()+RAND()+RAND()+RAND()+RAND())-6))-1)+PT_Y5_MC!S67)</x:f>
        <x:v>980275.0279857687</x:v>
      </x:c>
      <x:c r="S353" s="16" t="n">
        <x:f>MAX(0,R353*(1+EXP((LN(1+Assumptions!$C$60)-0.5*Assumptions!$C$61^2)+Assumptions!$C$61*((RAND()+RAND()+RAND()+RAND()+RAND()+RAND()+RAND()+RAND()+RAND()+RAND()+RAND()+RAND())-6))-1)+PT_Y5_MC!T67)</x:f>
        <x:v>878458.0201953838</x:v>
      </x:c>
      <x:c r="T353" s="16" t="n">
        <x:f>MAX(0,S353*(1+EXP((LN(1+Assumptions!$C$60)-0.5*Assumptions!$C$61^2)+Assumptions!$C$61*((RAND()+RAND()+RAND()+RAND()+RAND()+RAND()+RAND()+RAND()+RAND()+RAND()+RAND()+RAND())-6))-1)+PT_Y5_MC!U67)</x:f>
        <x:v>958327.620486731</x:v>
      </x:c>
      <x:c r="U353" s="16" t="n">
        <x:f>MAX(0,T353*(1+EXP((LN(1+Assumptions!$C$60)-0.5*Assumptions!$C$61^2)+Assumptions!$C$61*((RAND()+RAND()+RAND()+RAND()+RAND()+RAND()+RAND()+RAND()+RAND()+RAND()+RAND()+RAND())-6))-1)+PT_Y5_MC!V67)</x:f>
        <x:v>1317643.6532670336</x:v>
      </x:c>
      <x:c r="V353" s="16" t="n">
        <x:f>MAX(0,U353*(1+EXP((LN(1+Assumptions!$C$60)-0.5*Assumptions!$C$61^2)+Assumptions!$C$61*((RAND()+RAND()+RAND()+RAND()+RAND()+RAND()+RAND()+RAND()+RAND()+RAND()+RAND()+RAND())-6))-1)+PT_Y5_MC!W67)</x:f>
        <x:v>1238415.1715703197</x:v>
      </x:c>
      <x:c r="W353" s="16" t="n">
        <x:f>MAX(0,V353*(1+EXP((LN(1+Assumptions!$C$60)-0.5*Assumptions!$C$61^2)+Assumptions!$C$61*((RAND()+RAND()+RAND()+RAND()+RAND()+RAND()+RAND()+RAND()+RAND()+RAND()+RAND()+RAND())-6))-1)+PT_Y5_MC!X67)</x:f>
        <x:v>1148438.1713466777</x:v>
      </x:c>
      <x:c r="X353" s="16" t="n">
        <x:f>MAX(0,W353*(1+EXP((LN(1+Assumptions!$C$60)-0.5*Assumptions!$C$61^2)+Assumptions!$C$61*((RAND()+RAND()+RAND()+RAND()+RAND()+RAND()+RAND()+RAND()+RAND()+RAND()+RAND()+RAND())-6))-1)+PT_Y5_MC!Y67)</x:f>
        <x:v>1185273.848227928</x:v>
      </x:c>
      <x:c r="Y353" s="16" t="n">
        <x:f>MAX(0,X353*(1+EXP((LN(1+Assumptions!$C$60)-0.5*Assumptions!$C$61^2)+Assumptions!$C$61*((RAND()+RAND()+RAND()+RAND()+RAND()+RAND()+RAND()+RAND()+RAND()+RAND()+RAND()+RAND())-6))-1)+PT_Y5_MC!Z67)</x:f>
        <x:v>1415088.1032147037</x:v>
      </x:c>
      <x:c r="Z353" s="16" t="n">
        <x:f>MAX(0,Y353*(1+EXP((LN(1+Assumptions!$C$60)-0.5*Assumptions!$C$61^2)+Assumptions!$C$61*((RAND()+RAND()+RAND()+RAND()+RAND()+RAND()+RAND()+RAND()+RAND()+RAND()+RAND()+RAND())-6))-1)+PT_Y5_MC!AA67)</x:f>
        <x:v>1687393.7534996849</x:v>
      </x:c>
      <x:c r="AA353" s="16" t="n">
        <x:f>MAX(0,Z353*(1+EXP((LN(1+Assumptions!$C$60)-0.5*Assumptions!$C$61^2)+Assumptions!$C$61*((RAND()+RAND()+RAND()+RAND()+RAND()+RAND()+RAND()+RAND()+RAND()+RAND()+RAND()+RAND())-6))-1)+PT_Y5_MC!AB67)</x:f>
        <x:v>2438372.3226067047</x:v>
      </x:c>
      <x:c r="AB353" s="16" t="n">
        <x:f>MAX(0,AA353*(1+EXP((LN(1+Assumptions!$C$60)-0.5*Assumptions!$C$61^2)+Assumptions!$C$61*((RAND()+RAND()+RAND()+RAND()+RAND()+RAND()+RAND()+RAND()+RAND()+RAND()+RAND()+RAND())-6))-1)+PT_Y5_MC!AC67)</x:f>
        <x:v>2462758.6306213676</x:v>
      </x:c>
      <x:c r="AC353" s="16" t="n">
        <x:f>MAX(0,AB353*(1+EXP((LN(1+Assumptions!$C$60)-0.5*Assumptions!$C$61^2)+Assumptions!$C$61*((RAND()+RAND()+RAND()+RAND()+RAND()+RAND()+RAND()+RAND()+RAND()+RAND()+RAND()+RAND())-6))-1)+PT_Y5_MC!AD67)</x:f>
        <x:v>2764944.125207863</x:v>
      </x:c>
      <x:c r="AD353" s="16" t="n">
        <x:f>MAX(0,AC353*(1+EXP((LN(1+Assumptions!$C$60)-0.5*Assumptions!$C$61^2)+Assumptions!$C$61*((RAND()+RAND()+RAND()+RAND()+RAND()+RAND()+RAND()+RAND()+RAND()+RAND()+RAND()+RAND())-6))-1)+PT_Y5_MC!AE67)</x:f>
        <x:v>3258441.2398317307</x:v>
      </x:c>
      <x:c r="AE353" s="16" t="n">
        <x:f>MAX(0,AD353*(1+EXP((LN(1+Assumptions!$C$60)-0.5*Assumptions!$C$61^2)+Assumptions!$C$61*((RAND()+RAND()+RAND()+RAND()+RAND()+RAND()+RAND()+RAND()+RAND()+RAND()+RAND()+RAND())-6))-1)+PT_Y5_MC!AF67)</x:f>
        <x:v>3494256.925859027</x:v>
      </x:c>
      <x:c r="AF353" s="16" t="n">
        <x:f>MAX(0,AE353*(1+EXP((LN(1+Assumptions!$C$60)-0.5*Assumptions!$C$61^2)+Assumptions!$C$61*((RAND()+RAND()+RAND()+RAND()+RAND()+RAND()+RAND()+RAND()+RAND()+RAND()+RAND()+RAND())-6))-1)+PT_Y5_MC!AG67)</x:f>
        <x:v>3140625.7825129535</x:v>
      </x:c>
    </x:row>
    <x:row r="354">
      <x:c r="A354" s="39">
        <x:v>350</x:v>
      </x:c>
      <x:c r="B354" s="16" t="n">
        <x:f>PT_Y5_MC!C68</x:f>
        <x:v>1029031.25</x:v>
      </x:c>
      <x:c r="C354" s="16" t="n">
        <x:f>MAX(0,B354*(1+EXP((LN(1+Assumptions!$C$60)-0.5*Assumptions!$C$61^2)+Assumptions!$C$61*((RAND()+RAND()+RAND()+RAND()+RAND()+RAND()+RAND()+RAND()+RAND()+RAND()+RAND()+RAND())-6))-1)+PT_Y5_MC!D67)</x:f>
        <x:v>1151724.7576976311</x:v>
      </x:c>
      <x:c r="D354" s="16" t="n">
        <x:f>MAX(0,C354*(1+EXP((LN(1+Assumptions!$C$60)-0.5*Assumptions!$C$61^2)+Assumptions!$C$61*((RAND()+RAND()+RAND()+RAND()+RAND()+RAND()+RAND()+RAND()+RAND()+RAND()+RAND()+RAND())-6))-1)+PT_Y5_MC!E67)</x:f>
        <x:v>1131373.1120648014</x:v>
      </x:c>
      <x:c r="E354" s="16" t="n">
        <x:f>MAX(0,D354*(1+EXP((LN(1+Assumptions!$C$60)-0.5*Assumptions!$C$61^2)+Assumptions!$C$61*((RAND()+RAND()+RAND()+RAND()+RAND()+RAND()+RAND()+RAND()+RAND()+RAND()+RAND()+RAND())-6))-1)+PT_Y5_MC!F67)</x:f>
        <x:v>1117205.0441628557</x:v>
      </x:c>
      <x:c r="F354" s="16" t="n">
        <x:f>MAX(0,E354*(1+EXP((LN(1+Assumptions!$C$60)-0.5*Assumptions!$C$61^2)+Assumptions!$C$61*((RAND()+RAND()+RAND()+RAND()+RAND()+RAND()+RAND()+RAND()+RAND()+RAND()+RAND()+RAND())-6))-1)+PT_Y5_MC!G67)</x:f>
        <x:v>1338192.9409681647</x:v>
      </x:c>
      <x:c r="G354" s="16" t="n">
        <x:f>MAX(0,F354*(1+EXP((LN(1+Assumptions!$C$60)-0.5*Assumptions!$C$61^2)+Assumptions!$C$61*((RAND()+RAND()+RAND()+RAND()+RAND()+RAND()+RAND()+RAND()+RAND()+RAND()+RAND()+RAND())-6))-1)+PT_Y5_MC!H67)</x:f>
        <x:v>1339156.0158716384</x:v>
      </x:c>
      <x:c r="H354" s="16" t="n">
        <x:f>MAX(0,G354*(1+EXP((LN(1+Assumptions!$C$60)-0.5*Assumptions!$C$61^2)+Assumptions!$C$61*((RAND()+RAND()+RAND()+RAND()+RAND()+RAND()+RAND()+RAND()+RAND()+RAND()+RAND()+RAND())-6))-1)+PT_Y5_MC!I67)</x:f>
        <x:v>1544286.2193584791</x:v>
      </x:c>
      <x:c r="I354" s="16" t="n">
        <x:f>MAX(0,H354*(1+EXP((LN(1+Assumptions!$C$60)-0.5*Assumptions!$C$61^2)+Assumptions!$C$61*((RAND()+RAND()+RAND()+RAND()+RAND()+RAND()+RAND()+RAND()+RAND()+RAND()+RAND()+RAND())-6))-1)+PT_Y5_MC!J67)</x:f>
        <x:v>1662368.183208935</x:v>
      </x:c>
      <x:c r="J354" s="16" t="n">
        <x:f>MAX(0,I354*(1+EXP((LN(1+Assumptions!$C$60)-0.5*Assumptions!$C$61^2)+Assumptions!$C$61*((RAND()+RAND()+RAND()+RAND()+RAND()+RAND()+RAND()+RAND()+RAND()+RAND()+RAND()+RAND())-6))-1)+PT_Y5_MC!K67)</x:f>
        <x:v>2157350.468781909</x:v>
      </x:c>
      <x:c r="K354" s="16" t="n">
        <x:f>MAX(0,J354*(1+EXP((LN(1+Assumptions!$C$60)-0.5*Assumptions!$C$61^2)+Assumptions!$C$61*((RAND()+RAND()+RAND()+RAND()+RAND()+RAND()+RAND()+RAND()+RAND()+RAND()+RAND()+RAND())-6))-1)+PT_Y5_MC!L67)</x:f>
        <x:v>1921693.7709515677</x:v>
      </x:c>
      <x:c r="L354" s="16" t="n">
        <x:f>MAX(0,K354*(1+EXP((LN(1+Assumptions!$C$60)-0.5*Assumptions!$C$61^2)+Assumptions!$C$61*((RAND()+RAND()+RAND()+RAND()+RAND()+RAND()+RAND()+RAND()+RAND()+RAND()+RAND()+RAND())-6))-1)+PT_Y5_MC!M67)</x:f>
        <x:v>1729802.9340693299</x:v>
      </x:c>
      <x:c r="M354" s="16" t="n">
        <x:f>MAX(0,L354*(1+EXP((LN(1+Assumptions!$C$60)-0.5*Assumptions!$C$61^2)+Assumptions!$C$61*((RAND()+RAND()+RAND()+RAND()+RAND()+RAND()+RAND()+RAND()+RAND()+RAND()+RAND()+RAND())-6))-1)+PT_Y5_MC!N67)</x:f>
        <x:v>1694027.0341617547</x:v>
      </x:c>
      <x:c r="N354" s="16" t="n">
        <x:f>MAX(0,M354*(1+EXP((LN(1+Assumptions!$C$60)-0.5*Assumptions!$C$61^2)+Assumptions!$C$61*((RAND()+RAND()+RAND()+RAND()+RAND()+RAND()+RAND()+RAND()+RAND()+RAND()+RAND()+RAND())-6))-1)+PT_Y5_MC!O67)</x:f>
        <x:v>1849941.9283439193</x:v>
      </x:c>
      <x:c r="O354" s="16" t="n">
        <x:f>MAX(0,N354*(1+EXP((LN(1+Assumptions!$C$60)-0.5*Assumptions!$C$61^2)+Assumptions!$C$61*((RAND()+RAND()+RAND()+RAND()+RAND()+RAND()+RAND()+RAND()+RAND()+RAND()+RAND()+RAND())-6))-1)+PT_Y5_MC!P67)</x:f>
        <x:v>1925127.166036297</x:v>
      </x:c>
      <x:c r="P354" s="16" t="n">
        <x:f>MAX(0,O354*(1+EXP((LN(1+Assumptions!$C$60)-0.5*Assumptions!$C$61^2)+Assumptions!$C$61*((RAND()+RAND()+RAND()+RAND()+RAND()+RAND()+RAND()+RAND()+RAND()+RAND()+RAND()+RAND())-6))-1)+PT_Y5_MC!Q67)</x:f>
        <x:v>2817729.0598748815</x:v>
      </x:c>
      <x:c r="Q354" s="16" t="n">
        <x:f>MAX(0,P354*(1+EXP((LN(1+Assumptions!$C$60)-0.5*Assumptions!$C$61^2)+Assumptions!$C$61*((RAND()+RAND()+RAND()+RAND()+RAND()+RAND()+RAND()+RAND()+RAND()+RAND()+RAND()+RAND())-6))-1)+PT_Y5_MC!R67)</x:f>
        <x:v>3486648.8628875064</x:v>
      </x:c>
      <x:c r="R354" s="16" t="n">
        <x:f>MAX(0,Q354*(1+EXP((LN(1+Assumptions!$C$60)-0.5*Assumptions!$C$61^2)+Assumptions!$C$61*((RAND()+RAND()+RAND()+RAND()+RAND()+RAND()+RAND()+RAND()+RAND()+RAND()+RAND()+RAND())-6))-1)+PT_Y5_MC!S67)</x:f>
        <x:v>3563605.376763751</x:v>
      </x:c>
      <x:c r="S354" s="16" t="n">
        <x:f>MAX(0,R354*(1+EXP((LN(1+Assumptions!$C$60)-0.5*Assumptions!$C$61^2)+Assumptions!$C$61*((RAND()+RAND()+RAND()+RAND()+RAND()+RAND()+RAND()+RAND()+RAND()+RAND()+RAND()+RAND())-6))-1)+PT_Y5_MC!T67)</x:f>
        <x:v>3215236.7962382236</x:v>
      </x:c>
      <x:c r="T354" s="16" t="n">
        <x:f>MAX(0,S354*(1+EXP((LN(1+Assumptions!$C$60)-0.5*Assumptions!$C$61^2)+Assumptions!$C$61*((RAND()+RAND()+RAND()+RAND()+RAND()+RAND()+RAND()+RAND()+RAND()+RAND()+RAND()+RAND())-6))-1)+PT_Y5_MC!U67)</x:f>
        <x:v>2697712.034198176</x:v>
      </x:c>
      <x:c r="U354" s="16" t="n">
        <x:f>MAX(0,T354*(1+EXP((LN(1+Assumptions!$C$60)-0.5*Assumptions!$C$61^2)+Assumptions!$C$61*((RAND()+RAND()+RAND()+RAND()+RAND()+RAND()+RAND()+RAND()+RAND()+RAND()+RAND()+RAND())-6))-1)+PT_Y5_MC!V67)</x:f>
        <x:v>2079583.5226144094</x:v>
      </x:c>
      <x:c r="V354" s="16" t="n">
        <x:f>MAX(0,U354*(1+EXP((LN(1+Assumptions!$C$60)-0.5*Assumptions!$C$61^2)+Assumptions!$C$61*((RAND()+RAND()+RAND()+RAND()+RAND()+RAND()+RAND()+RAND()+RAND()+RAND()+RAND()+RAND())-6))-1)+PT_Y5_MC!W67)</x:f>
        <x:v>2294086.729463966</x:v>
      </x:c>
      <x:c r="W354" s="16" t="n">
        <x:f>MAX(0,V354*(1+EXP((LN(1+Assumptions!$C$60)-0.5*Assumptions!$C$61^2)+Assumptions!$C$61*((RAND()+RAND()+RAND()+RAND()+RAND()+RAND()+RAND()+RAND()+RAND()+RAND()+RAND()+RAND())-6))-1)+PT_Y5_MC!X67)</x:f>
        <x:v>2354612.1215028735</x:v>
      </x:c>
      <x:c r="X354" s="16" t="n">
        <x:f>MAX(0,W354*(1+EXP((LN(1+Assumptions!$C$60)-0.5*Assumptions!$C$61^2)+Assumptions!$C$61*((RAND()+RAND()+RAND()+RAND()+RAND()+RAND()+RAND()+RAND()+RAND()+RAND()+RAND()+RAND())-6))-1)+PT_Y5_MC!Y67)</x:f>
        <x:v>2080253.250182755</x:v>
      </x:c>
      <x:c r="Y354" s="16" t="n">
        <x:f>MAX(0,X354*(1+EXP((LN(1+Assumptions!$C$60)-0.5*Assumptions!$C$61^2)+Assumptions!$C$61*((RAND()+RAND()+RAND()+RAND()+RAND()+RAND()+RAND()+RAND()+RAND()+RAND()+RAND()+RAND())-6))-1)+PT_Y5_MC!Z67)</x:f>
        <x:v>2430541.0208527516</x:v>
      </x:c>
      <x:c r="Z354" s="16" t="n">
        <x:f>MAX(0,Y354*(1+EXP((LN(1+Assumptions!$C$60)-0.5*Assumptions!$C$61^2)+Assumptions!$C$61*((RAND()+RAND()+RAND()+RAND()+RAND()+RAND()+RAND()+RAND()+RAND()+RAND()+RAND()+RAND())-6))-1)+PT_Y5_MC!AA67)</x:f>
        <x:v>2600369.0420580613</x:v>
      </x:c>
      <x:c r="AA354" s="16" t="n">
        <x:f>MAX(0,Z354*(1+EXP((LN(1+Assumptions!$C$60)-0.5*Assumptions!$C$61^2)+Assumptions!$C$61*((RAND()+RAND()+RAND()+RAND()+RAND()+RAND()+RAND()+RAND()+RAND()+RAND()+RAND()+RAND())-6))-1)+PT_Y5_MC!AB67)</x:f>
        <x:v>2271085.9008994964</x:v>
      </x:c>
      <x:c r="AB354" s="16" t="n">
        <x:f>MAX(0,AA354*(1+EXP((LN(1+Assumptions!$C$60)-0.5*Assumptions!$C$61^2)+Assumptions!$C$61*((RAND()+RAND()+RAND()+RAND()+RAND()+RAND()+RAND()+RAND()+RAND()+RAND()+RAND()+RAND())-6))-1)+PT_Y5_MC!AC67)</x:f>
        <x:v>2283418.3269345155</x:v>
      </x:c>
      <x:c r="AC354" s="16" t="n">
        <x:f>MAX(0,AB354*(1+EXP((LN(1+Assumptions!$C$60)-0.5*Assumptions!$C$61^2)+Assumptions!$C$61*((RAND()+RAND()+RAND()+RAND()+RAND()+RAND()+RAND()+RAND()+RAND()+RAND()+RAND()+RAND())-6))-1)+PT_Y5_MC!AD67)</x:f>
        <x:v>2028522.9775594587</x:v>
      </x:c>
      <x:c r="AD354" s="16" t="n">
        <x:f>MAX(0,AC354*(1+EXP((LN(1+Assumptions!$C$60)-0.5*Assumptions!$C$61^2)+Assumptions!$C$61*((RAND()+RAND()+RAND()+RAND()+RAND()+RAND()+RAND()+RAND()+RAND()+RAND()+RAND()+RAND())-6))-1)+PT_Y5_MC!AE67)</x:f>
        <x:v>2358324.2095338153</x:v>
      </x:c>
      <x:c r="AE354" s="16" t="n">
        <x:f>MAX(0,AD354*(1+EXP((LN(1+Assumptions!$C$60)-0.5*Assumptions!$C$61^2)+Assumptions!$C$61*((RAND()+RAND()+RAND()+RAND()+RAND()+RAND()+RAND()+RAND()+RAND()+RAND()+RAND()+RAND())-6))-1)+PT_Y5_MC!AF67)</x:f>
        <x:v>2384905.300217613</x:v>
      </x:c>
      <x:c r="AF354" s="16" t="n">
        <x:f>MAX(0,AE354*(1+EXP((LN(1+Assumptions!$C$60)-0.5*Assumptions!$C$61^2)+Assumptions!$C$61*((RAND()+RAND()+RAND()+RAND()+RAND()+RAND()+RAND()+RAND()+RAND()+RAND()+RAND()+RAND())-6))-1)+PT_Y5_MC!AG67)</x:f>
        <x:v>2925198.3348944867</x:v>
      </x:c>
    </x:row>
    <x:row r="355">
      <x:c r="A355" s="39">
        <x:v>351</x:v>
      </x:c>
      <x:c r="B355" s="16" t="n">
        <x:f>PT_Y5_MC!C68</x:f>
        <x:v>1029031.25</x:v>
      </x:c>
      <x:c r="C355" s="16" t="n">
        <x:f>MAX(0,B355*(1+EXP((LN(1+Assumptions!$C$60)-0.5*Assumptions!$C$61^2)+Assumptions!$C$61*((RAND()+RAND()+RAND()+RAND()+RAND()+RAND()+RAND()+RAND()+RAND()+RAND()+RAND()+RAND())-6))-1)+PT_Y5_MC!D67)</x:f>
        <x:v>1037035.7017632285</x:v>
      </x:c>
      <x:c r="D355" s="16" t="n">
        <x:f>MAX(0,C355*(1+EXP((LN(1+Assumptions!$C$60)-0.5*Assumptions!$C$61^2)+Assumptions!$C$61*((RAND()+RAND()+RAND()+RAND()+RAND()+RAND()+RAND()+RAND()+RAND()+RAND()+RAND()+RAND())-6))-1)+PT_Y5_MC!E67)</x:f>
        <x:v>1076175.948225139</x:v>
      </x:c>
      <x:c r="E355" s="16" t="n">
        <x:f>MAX(0,D355*(1+EXP((LN(1+Assumptions!$C$60)-0.5*Assumptions!$C$61^2)+Assumptions!$C$61*((RAND()+RAND()+RAND()+RAND()+RAND()+RAND()+RAND()+RAND()+RAND()+RAND()+RAND()+RAND())-6))-1)+PT_Y5_MC!F67)</x:f>
        <x:v>780095.3706607171</x:v>
      </x:c>
      <x:c r="F355" s="16" t="n">
        <x:f>MAX(0,E355*(1+EXP((LN(1+Assumptions!$C$60)-0.5*Assumptions!$C$61^2)+Assumptions!$C$61*((RAND()+RAND()+RAND()+RAND()+RAND()+RAND()+RAND()+RAND()+RAND()+RAND()+RAND()+RAND())-6))-1)+PT_Y5_MC!G67)</x:f>
        <x:v>1069542.7867194023</x:v>
      </x:c>
      <x:c r="G355" s="16" t="n">
        <x:f>MAX(0,F355*(1+EXP((LN(1+Assumptions!$C$60)-0.5*Assumptions!$C$61^2)+Assumptions!$C$61*((RAND()+RAND()+RAND()+RAND()+RAND()+RAND()+RAND()+RAND()+RAND()+RAND()+RAND()+RAND())-6))-1)+PT_Y5_MC!H67)</x:f>
        <x:v>1190028.9704954263</x:v>
      </x:c>
      <x:c r="H355" s="16" t="n">
        <x:f>MAX(0,G355*(1+EXP((LN(1+Assumptions!$C$60)-0.5*Assumptions!$C$61^2)+Assumptions!$C$61*((RAND()+RAND()+RAND()+RAND()+RAND()+RAND()+RAND()+RAND()+RAND()+RAND()+RAND()+RAND())-6))-1)+PT_Y5_MC!I67)</x:f>
        <x:v>1776780.9527912175</x:v>
      </x:c>
      <x:c r="I355" s="16" t="n">
        <x:f>MAX(0,H355*(1+EXP((LN(1+Assumptions!$C$60)-0.5*Assumptions!$C$61^2)+Assumptions!$C$61*((RAND()+RAND()+RAND()+RAND()+RAND()+RAND()+RAND()+RAND()+RAND()+RAND()+RAND()+RAND())-6))-1)+PT_Y5_MC!J67)</x:f>
        <x:v>2100799.9104395765</x:v>
      </x:c>
      <x:c r="J355" s="16" t="n">
        <x:f>MAX(0,I355*(1+EXP((LN(1+Assumptions!$C$60)-0.5*Assumptions!$C$61^2)+Assumptions!$C$61*((RAND()+RAND()+RAND()+RAND()+RAND()+RAND()+RAND()+RAND()+RAND()+RAND()+RAND()+RAND())-6))-1)+PT_Y5_MC!K67)</x:f>
        <x:v>2072174.709246141</x:v>
      </x:c>
      <x:c r="K355" s="16" t="n">
        <x:f>MAX(0,J355*(1+EXP((LN(1+Assumptions!$C$60)-0.5*Assumptions!$C$61^2)+Assumptions!$C$61*((RAND()+RAND()+RAND()+RAND()+RAND()+RAND()+RAND()+RAND()+RAND()+RAND()+RAND()+RAND())-6))-1)+PT_Y5_MC!L67)</x:f>
        <x:v>1835433.7135525828</x:v>
      </x:c>
      <x:c r="L355" s="16" t="n">
        <x:f>MAX(0,K355*(1+EXP((LN(1+Assumptions!$C$60)-0.5*Assumptions!$C$61^2)+Assumptions!$C$61*((RAND()+RAND()+RAND()+RAND()+RAND()+RAND()+RAND()+RAND()+RAND()+RAND()+RAND()+RAND())-6))-1)+PT_Y5_MC!M67)</x:f>
        <x:v>1819520.6698521571</x:v>
      </x:c>
      <x:c r="M355" s="16" t="n">
        <x:f>MAX(0,L355*(1+EXP((LN(1+Assumptions!$C$60)-0.5*Assumptions!$C$61^2)+Assumptions!$C$61*((RAND()+RAND()+RAND()+RAND()+RAND()+RAND()+RAND()+RAND()+RAND()+RAND()+RAND()+RAND())-6))-1)+PT_Y5_MC!N67)</x:f>
        <x:v>1844198.8492753427</x:v>
      </x:c>
      <x:c r="N355" s="16" t="n">
        <x:f>MAX(0,M355*(1+EXP((LN(1+Assumptions!$C$60)-0.5*Assumptions!$C$61^2)+Assumptions!$C$61*((RAND()+RAND()+RAND()+RAND()+RAND()+RAND()+RAND()+RAND()+RAND()+RAND()+RAND()+RAND())-6))-1)+PT_Y5_MC!O67)</x:f>
        <x:v>2159719.0103388103</x:v>
      </x:c>
      <x:c r="O355" s="16" t="n">
        <x:f>MAX(0,N355*(1+EXP((LN(1+Assumptions!$C$60)-0.5*Assumptions!$C$61^2)+Assumptions!$C$61*((RAND()+RAND()+RAND()+RAND()+RAND()+RAND()+RAND()+RAND()+RAND()+RAND()+RAND()+RAND())-6))-1)+PT_Y5_MC!P67)</x:f>
        <x:v>2271202.070055048</x:v>
      </x:c>
      <x:c r="P355" s="16" t="n">
        <x:f>MAX(0,O355*(1+EXP((LN(1+Assumptions!$C$60)-0.5*Assumptions!$C$61^2)+Assumptions!$C$61*((RAND()+RAND()+RAND()+RAND()+RAND()+RAND()+RAND()+RAND()+RAND()+RAND()+RAND()+RAND())-6))-1)+PT_Y5_MC!Q67)</x:f>
        <x:v>1958681.9417780105</x:v>
      </x:c>
      <x:c r="Q355" s="16" t="n">
        <x:f>MAX(0,P355*(1+EXP((LN(1+Assumptions!$C$60)-0.5*Assumptions!$C$61^2)+Assumptions!$C$61*((RAND()+RAND()+RAND()+RAND()+RAND()+RAND()+RAND()+RAND()+RAND()+RAND()+RAND()+RAND())-6))-1)+PT_Y5_MC!R67)</x:f>
        <x:v>2781919.692350366</x:v>
      </x:c>
      <x:c r="R355" s="16" t="n">
        <x:f>MAX(0,Q355*(1+EXP((LN(1+Assumptions!$C$60)-0.5*Assumptions!$C$61^2)+Assumptions!$C$61*((RAND()+RAND()+RAND()+RAND()+RAND()+RAND()+RAND()+RAND()+RAND()+RAND()+RAND()+RAND())-6))-1)+PT_Y5_MC!S67)</x:f>
        <x:v>2637326.190807707</x:v>
      </x:c>
      <x:c r="S355" s="16" t="n">
        <x:f>MAX(0,R355*(1+EXP((LN(1+Assumptions!$C$60)-0.5*Assumptions!$C$61^2)+Assumptions!$C$61*((RAND()+RAND()+RAND()+RAND()+RAND()+RAND()+RAND()+RAND()+RAND()+RAND()+RAND()+RAND())-6))-1)+PT_Y5_MC!T67)</x:f>
        <x:v>2951273.5382030234</x:v>
      </x:c>
      <x:c r="T355" s="16" t="n">
        <x:f>MAX(0,S355*(1+EXP((LN(1+Assumptions!$C$60)-0.5*Assumptions!$C$61^2)+Assumptions!$C$61*((RAND()+RAND()+RAND()+RAND()+RAND()+RAND()+RAND()+RAND()+RAND()+RAND()+RAND()+RAND())-6))-1)+PT_Y5_MC!U67)</x:f>
        <x:v>3455962.1356236325</x:v>
      </x:c>
      <x:c r="U355" s="16" t="n">
        <x:f>MAX(0,T355*(1+EXP((LN(1+Assumptions!$C$60)-0.5*Assumptions!$C$61^2)+Assumptions!$C$61*((RAND()+RAND()+RAND()+RAND()+RAND()+RAND()+RAND()+RAND()+RAND()+RAND()+RAND()+RAND())-6))-1)+PT_Y5_MC!V67)</x:f>
        <x:v>3683600.4281611275</x:v>
      </x:c>
      <x:c r="V355" s="16" t="n">
        <x:f>MAX(0,U355*(1+EXP((LN(1+Assumptions!$C$60)-0.5*Assumptions!$C$61^2)+Assumptions!$C$61*((RAND()+RAND()+RAND()+RAND()+RAND()+RAND()+RAND()+RAND()+RAND()+RAND()+RAND()+RAND())-6))-1)+PT_Y5_MC!W67)</x:f>
        <x:v>3278171.1674406226</x:v>
      </x:c>
      <x:c r="W355" s="16" t="n">
        <x:f>MAX(0,V355*(1+EXP((LN(1+Assumptions!$C$60)-0.5*Assumptions!$C$61^2)+Assumptions!$C$61*((RAND()+RAND()+RAND()+RAND()+RAND()+RAND()+RAND()+RAND()+RAND()+RAND()+RAND()+RAND())-6))-1)+PT_Y5_MC!X67)</x:f>
        <x:v>4388369.340225253</x:v>
      </x:c>
      <x:c r="X355" s="16" t="n">
        <x:f>MAX(0,W355*(1+EXP((LN(1+Assumptions!$C$60)-0.5*Assumptions!$C$61^2)+Assumptions!$C$61*((RAND()+RAND()+RAND()+RAND()+RAND()+RAND()+RAND()+RAND()+RAND()+RAND()+RAND()+RAND())-6))-1)+PT_Y5_MC!Y67)</x:f>
        <x:v>4226405.527078344</x:v>
      </x:c>
      <x:c r="Y355" s="16" t="n">
        <x:f>MAX(0,X355*(1+EXP((LN(1+Assumptions!$C$60)-0.5*Assumptions!$C$61^2)+Assumptions!$C$61*((RAND()+RAND()+RAND()+RAND()+RAND()+RAND()+RAND()+RAND()+RAND()+RAND()+RAND()+RAND())-6))-1)+PT_Y5_MC!Z67)</x:f>
        <x:v>5395401.301259986</x:v>
      </x:c>
      <x:c r="Z355" s="16" t="n">
        <x:f>MAX(0,Y355*(1+EXP((LN(1+Assumptions!$C$60)-0.5*Assumptions!$C$61^2)+Assumptions!$C$61*((RAND()+RAND()+RAND()+RAND()+RAND()+RAND()+RAND()+RAND()+RAND()+RAND()+RAND()+RAND())-6))-1)+PT_Y5_MC!AA67)</x:f>
        <x:v>6793967.025212033</x:v>
      </x:c>
      <x:c r="AA355" s="16" t="n">
        <x:f>MAX(0,Z355*(1+EXP((LN(1+Assumptions!$C$60)-0.5*Assumptions!$C$61^2)+Assumptions!$C$61*((RAND()+RAND()+RAND()+RAND()+RAND()+RAND()+RAND()+RAND()+RAND()+RAND()+RAND()+RAND())-6))-1)+PT_Y5_MC!AB67)</x:f>
        <x:v>7518077.652649617</x:v>
      </x:c>
      <x:c r="AB355" s="16" t="n">
        <x:f>MAX(0,AA355*(1+EXP((LN(1+Assumptions!$C$60)-0.5*Assumptions!$C$61^2)+Assumptions!$C$61*((RAND()+RAND()+RAND()+RAND()+RAND()+RAND()+RAND()+RAND()+RAND()+RAND()+RAND()+RAND())-6))-1)+PT_Y5_MC!AC67)</x:f>
        <x:v>9977959.120034866</x:v>
      </x:c>
      <x:c r="AC355" s="16" t="n">
        <x:f>MAX(0,AB355*(1+EXP((LN(1+Assumptions!$C$60)-0.5*Assumptions!$C$61^2)+Assumptions!$C$61*((RAND()+RAND()+RAND()+RAND()+RAND()+RAND()+RAND()+RAND()+RAND()+RAND()+RAND()+RAND())-6))-1)+PT_Y5_MC!AD67)</x:f>
        <x:v>7984491.175860767</x:v>
      </x:c>
      <x:c r="AD355" s="16" t="n">
        <x:f>MAX(0,AC355*(1+EXP((LN(1+Assumptions!$C$60)-0.5*Assumptions!$C$61^2)+Assumptions!$C$61*((RAND()+RAND()+RAND()+RAND()+RAND()+RAND()+RAND()+RAND()+RAND()+RAND()+RAND()+RAND())-6))-1)+PT_Y5_MC!AE67)</x:f>
        <x:v>7411535.941835197</x:v>
      </x:c>
      <x:c r="AE355" s="16" t="n">
        <x:f>MAX(0,AD355*(1+EXP((LN(1+Assumptions!$C$60)-0.5*Assumptions!$C$61^2)+Assumptions!$C$61*((RAND()+RAND()+RAND()+RAND()+RAND()+RAND()+RAND()+RAND()+RAND()+RAND()+RAND()+RAND())-6))-1)+PT_Y5_MC!AF67)</x:f>
        <x:v>7123181.898819205</x:v>
      </x:c>
      <x:c r="AF355" s="16" t="n">
        <x:f>MAX(0,AE355*(1+EXP((LN(1+Assumptions!$C$60)-0.5*Assumptions!$C$61^2)+Assumptions!$C$61*((RAND()+RAND()+RAND()+RAND()+RAND()+RAND()+RAND()+RAND()+RAND()+RAND()+RAND()+RAND())-6))-1)+PT_Y5_MC!AG67)</x:f>
        <x:v>8926500.16115306</x:v>
      </x:c>
    </x:row>
    <x:row r="356">
      <x:c r="A356" s="39">
        <x:v>352</x:v>
      </x:c>
      <x:c r="B356" s="16" t="n">
        <x:f>PT_Y5_MC!C68</x:f>
        <x:v>1029031.25</x:v>
      </x:c>
      <x:c r="C356" s="16" t="n">
        <x:f>MAX(0,B356*(1+EXP((LN(1+Assumptions!$C$60)-0.5*Assumptions!$C$61^2)+Assumptions!$C$61*((RAND()+RAND()+RAND()+RAND()+RAND()+RAND()+RAND()+RAND()+RAND()+RAND()+RAND()+RAND())-6))-1)+PT_Y5_MC!D67)</x:f>
        <x:v>1215350.4320997028</x:v>
      </x:c>
      <x:c r="D356" s="16" t="n">
        <x:f>MAX(0,C356*(1+EXP((LN(1+Assumptions!$C$60)-0.5*Assumptions!$C$61^2)+Assumptions!$C$61*((RAND()+RAND()+RAND()+RAND()+RAND()+RAND()+RAND()+RAND()+RAND()+RAND()+RAND()+RAND())-6))-1)+PT_Y5_MC!E67)</x:f>
        <x:v>1332267.8540930345</x:v>
      </x:c>
      <x:c r="E356" s="16" t="n">
        <x:f>MAX(0,D356*(1+EXP((LN(1+Assumptions!$C$60)-0.5*Assumptions!$C$61^2)+Assumptions!$C$61*((RAND()+RAND()+RAND()+RAND()+RAND()+RAND()+RAND()+RAND()+RAND()+RAND()+RAND()+RAND())-6))-1)+PT_Y5_MC!F67)</x:f>
        <x:v>1319805.3904895354</x:v>
      </x:c>
      <x:c r="F356" s="16" t="n">
        <x:f>MAX(0,E356*(1+EXP((LN(1+Assumptions!$C$60)-0.5*Assumptions!$C$61^2)+Assumptions!$C$61*((RAND()+RAND()+RAND()+RAND()+RAND()+RAND()+RAND()+RAND()+RAND()+RAND()+RAND()+RAND())-6))-1)+PT_Y5_MC!G67)</x:f>
        <x:v>1656506.0438381666</x:v>
      </x:c>
      <x:c r="G356" s="16" t="n">
        <x:f>MAX(0,F356*(1+EXP((LN(1+Assumptions!$C$60)-0.5*Assumptions!$C$61^2)+Assumptions!$C$61*((RAND()+RAND()+RAND()+RAND()+RAND()+RAND()+RAND()+RAND()+RAND()+RAND()+RAND()+RAND())-6))-1)+PT_Y5_MC!H67)</x:f>
        <x:v>2025463.7225928437</x:v>
      </x:c>
      <x:c r="H356" s="16" t="n">
        <x:f>MAX(0,G356*(1+EXP((LN(1+Assumptions!$C$60)-0.5*Assumptions!$C$61^2)+Assumptions!$C$61*((RAND()+RAND()+RAND()+RAND()+RAND()+RAND()+RAND()+RAND()+RAND()+RAND()+RAND()+RAND())-6))-1)+PT_Y5_MC!I67)</x:f>
        <x:v>2851785.494265837</x:v>
      </x:c>
      <x:c r="I356" s="16" t="n">
        <x:f>MAX(0,H356*(1+EXP((LN(1+Assumptions!$C$60)-0.5*Assumptions!$C$61^2)+Assumptions!$C$61*((RAND()+RAND()+RAND()+RAND()+RAND()+RAND()+RAND()+RAND()+RAND()+RAND()+RAND()+RAND())-6))-1)+PT_Y5_MC!J67)</x:f>
        <x:v>3458152.7671294613</x:v>
      </x:c>
      <x:c r="J356" s="16" t="n">
        <x:f>MAX(0,I356*(1+EXP((LN(1+Assumptions!$C$60)-0.5*Assumptions!$C$61^2)+Assumptions!$C$61*((RAND()+RAND()+RAND()+RAND()+RAND()+RAND()+RAND()+RAND()+RAND()+RAND()+RAND()+RAND())-6))-1)+PT_Y5_MC!K67)</x:f>
        <x:v>3939398.4675208055</x:v>
      </x:c>
      <x:c r="K356" s="16" t="n">
        <x:f>MAX(0,J356*(1+EXP((LN(1+Assumptions!$C$60)-0.5*Assumptions!$C$61^2)+Assumptions!$C$61*((RAND()+RAND()+RAND()+RAND()+RAND()+RAND()+RAND()+RAND()+RAND()+RAND()+RAND()+RAND())-6))-1)+PT_Y5_MC!L67)</x:f>
        <x:v>4454889.016840367</x:v>
      </x:c>
      <x:c r="L356" s="16" t="n">
        <x:f>MAX(0,K356*(1+EXP((LN(1+Assumptions!$C$60)-0.5*Assumptions!$C$61^2)+Assumptions!$C$61*((RAND()+RAND()+RAND()+RAND()+RAND()+RAND()+RAND()+RAND()+RAND()+RAND()+RAND()+RAND())-6))-1)+PT_Y5_MC!M67)</x:f>
        <x:v>4354719.878932046</x:v>
      </x:c>
      <x:c r="M356" s="16" t="n">
        <x:f>MAX(0,L356*(1+EXP((LN(1+Assumptions!$C$60)-0.5*Assumptions!$C$61^2)+Assumptions!$C$61*((RAND()+RAND()+RAND()+RAND()+RAND()+RAND()+RAND()+RAND()+RAND()+RAND()+RAND()+RAND())-6))-1)+PT_Y5_MC!N67)</x:f>
        <x:v>4135374.2851736126</x:v>
      </x:c>
      <x:c r="N356" s="16" t="n">
        <x:f>MAX(0,M356*(1+EXP((LN(1+Assumptions!$C$60)-0.5*Assumptions!$C$61^2)+Assumptions!$C$61*((RAND()+RAND()+RAND()+RAND()+RAND()+RAND()+RAND()+RAND()+RAND()+RAND()+RAND()+RAND())-6))-1)+PT_Y5_MC!O67)</x:f>
        <x:v>6103364.210480371</x:v>
      </x:c>
      <x:c r="O356" s="16" t="n">
        <x:f>MAX(0,N356*(1+EXP((LN(1+Assumptions!$C$60)-0.5*Assumptions!$C$61^2)+Assumptions!$C$61*((RAND()+RAND()+RAND()+RAND()+RAND()+RAND()+RAND()+RAND()+RAND()+RAND()+RAND()+RAND())-6))-1)+PT_Y5_MC!P67)</x:f>
        <x:v>7170387.040089646</x:v>
      </x:c>
      <x:c r="P356" s="16" t="n">
        <x:f>MAX(0,O356*(1+EXP((LN(1+Assumptions!$C$60)-0.5*Assumptions!$C$61^2)+Assumptions!$C$61*((RAND()+RAND()+RAND()+RAND()+RAND()+RAND()+RAND()+RAND()+RAND()+RAND()+RAND()+RAND())-6))-1)+PT_Y5_MC!Q67)</x:f>
        <x:v>7684719.79568013</x:v>
      </x:c>
      <x:c r="Q356" s="16" t="n">
        <x:f>MAX(0,P356*(1+EXP((LN(1+Assumptions!$C$60)-0.5*Assumptions!$C$61^2)+Assumptions!$C$61*((RAND()+RAND()+RAND()+RAND()+RAND()+RAND()+RAND()+RAND()+RAND()+RAND()+RAND()+RAND())-6))-1)+PT_Y5_MC!R67)</x:f>
        <x:v>7416754.7507538805</x:v>
      </x:c>
      <x:c r="R356" s="16" t="n">
        <x:f>MAX(0,Q356*(1+EXP((LN(1+Assumptions!$C$60)-0.5*Assumptions!$C$61^2)+Assumptions!$C$61*((RAND()+RAND()+RAND()+RAND()+RAND()+RAND()+RAND()+RAND()+RAND()+RAND()+RAND()+RAND())-6))-1)+PT_Y5_MC!S67)</x:f>
        <x:v>7202222.624512253</x:v>
      </x:c>
      <x:c r="S356" s="16" t="n">
        <x:f>MAX(0,R356*(1+EXP((LN(1+Assumptions!$C$60)-0.5*Assumptions!$C$61^2)+Assumptions!$C$61*((RAND()+RAND()+RAND()+RAND()+RAND()+RAND()+RAND()+RAND()+RAND()+RAND()+RAND()+RAND())-6))-1)+PT_Y5_MC!T67)</x:f>
        <x:v>9522616.81815561</x:v>
      </x:c>
      <x:c r="T356" s="16" t="n">
        <x:f>MAX(0,S356*(1+EXP((LN(1+Assumptions!$C$60)-0.5*Assumptions!$C$61^2)+Assumptions!$C$61*((RAND()+RAND()+RAND()+RAND()+RAND()+RAND()+RAND()+RAND()+RAND()+RAND()+RAND()+RAND())-6))-1)+PT_Y5_MC!U67)</x:f>
        <x:v>9671510.432742108</x:v>
      </x:c>
      <x:c r="U356" s="16" t="n">
        <x:f>MAX(0,T356*(1+EXP((LN(1+Assumptions!$C$60)-0.5*Assumptions!$C$61^2)+Assumptions!$C$61*((RAND()+RAND()+RAND()+RAND()+RAND()+RAND()+RAND()+RAND()+RAND()+RAND()+RAND()+RAND())-6))-1)+PT_Y5_MC!V67)</x:f>
        <x:v>9725765.871415403</x:v>
      </x:c>
      <x:c r="V356" s="16" t="n">
        <x:f>MAX(0,U356*(1+EXP((LN(1+Assumptions!$C$60)-0.5*Assumptions!$C$61^2)+Assumptions!$C$61*((RAND()+RAND()+RAND()+RAND()+RAND()+RAND()+RAND()+RAND()+RAND()+RAND()+RAND()+RAND())-6))-1)+PT_Y5_MC!W67)</x:f>
        <x:v>10651296.07199122</x:v>
      </x:c>
      <x:c r="W356" s="16" t="n">
        <x:f>MAX(0,V356*(1+EXP((LN(1+Assumptions!$C$60)-0.5*Assumptions!$C$61^2)+Assumptions!$C$61*((RAND()+RAND()+RAND()+RAND()+RAND()+RAND()+RAND()+RAND()+RAND()+RAND()+RAND()+RAND())-6))-1)+PT_Y5_MC!X67)</x:f>
        <x:v>9128704.230499433</x:v>
      </x:c>
      <x:c r="X356" s="16" t="n">
        <x:f>MAX(0,W356*(1+EXP((LN(1+Assumptions!$C$60)-0.5*Assumptions!$C$61^2)+Assumptions!$C$61*((RAND()+RAND()+RAND()+RAND()+RAND()+RAND()+RAND()+RAND()+RAND()+RAND()+RAND()+RAND())-6))-1)+PT_Y5_MC!Y67)</x:f>
        <x:v>9216123.990756756</x:v>
      </x:c>
      <x:c r="Y356" s="16" t="n">
        <x:f>MAX(0,X356*(1+EXP((LN(1+Assumptions!$C$60)-0.5*Assumptions!$C$61^2)+Assumptions!$C$61*((RAND()+RAND()+RAND()+RAND()+RAND()+RAND()+RAND()+RAND()+RAND()+RAND()+RAND()+RAND())-6))-1)+PT_Y5_MC!Z67)</x:f>
        <x:v>11481302.807911942</x:v>
      </x:c>
      <x:c r="Z356" s="16" t="n">
        <x:f>MAX(0,Y356*(1+EXP((LN(1+Assumptions!$C$60)-0.5*Assumptions!$C$61^2)+Assumptions!$C$61*((RAND()+RAND()+RAND()+RAND()+RAND()+RAND()+RAND()+RAND()+RAND()+RAND()+RAND()+RAND())-6))-1)+PT_Y5_MC!AA67)</x:f>
        <x:v>11907740.685645722</x:v>
      </x:c>
      <x:c r="AA356" s="16" t="n">
        <x:f>MAX(0,Z356*(1+EXP((LN(1+Assumptions!$C$60)-0.5*Assumptions!$C$61^2)+Assumptions!$C$61*((RAND()+RAND()+RAND()+RAND()+RAND()+RAND()+RAND()+RAND()+RAND()+RAND()+RAND()+RAND())-6))-1)+PT_Y5_MC!AB67)</x:f>
        <x:v>15026336.030813651</x:v>
      </x:c>
      <x:c r="AB356" s="16" t="n">
        <x:f>MAX(0,AA356*(1+EXP((LN(1+Assumptions!$C$60)-0.5*Assumptions!$C$61^2)+Assumptions!$C$61*((RAND()+RAND()+RAND()+RAND()+RAND()+RAND()+RAND()+RAND()+RAND()+RAND()+RAND()+RAND())-6))-1)+PT_Y5_MC!AC67)</x:f>
        <x:v>19558657.965223823</x:v>
      </x:c>
      <x:c r="AC356" s="16" t="n">
        <x:f>MAX(0,AB356*(1+EXP((LN(1+Assumptions!$C$60)-0.5*Assumptions!$C$61^2)+Assumptions!$C$61*((RAND()+RAND()+RAND()+RAND()+RAND()+RAND()+RAND()+RAND()+RAND()+RAND()+RAND()+RAND())-6))-1)+PT_Y5_MC!AD67)</x:f>
        <x:v>24861842.18789672</x:v>
      </x:c>
      <x:c r="AD356" s="16" t="n">
        <x:f>MAX(0,AC356*(1+EXP((LN(1+Assumptions!$C$60)-0.5*Assumptions!$C$61^2)+Assumptions!$C$61*((RAND()+RAND()+RAND()+RAND()+RAND()+RAND()+RAND()+RAND()+RAND()+RAND()+RAND()+RAND())-6))-1)+PT_Y5_MC!AE67)</x:f>
        <x:v>24348472.40705596</x:v>
      </x:c>
      <x:c r="AE356" s="16" t="n">
        <x:f>MAX(0,AD356*(1+EXP((LN(1+Assumptions!$C$60)-0.5*Assumptions!$C$61^2)+Assumptions!$C$61*((RAND()+RAND()+RAND()+RAND()+RAND()+RAND()+RAND()+RAND()+RAND()+RAND()+RAND()+RAND())-6))-1)+PT_Y5_MC!AF67)</x:f>
        <x:v>26938057.171591695</x:v>
      </x:c>
      <x:c r="AF356" s="16" t="n">
        <x:f>MAX(0,AE356*(1+EXP((LN(1+Assumptions!$C$60)-0.5*Assumptions!$C$61^2)+Assumptions!$C$61*((RAND()+RAND()+RAND()+RAND()+RAND()+RAND()+RAND()+RAND()+RAND()+RAND()+RAND()+RAND())-6))-1)+PT_Y5_MC!AG67)</x:f>
        <x:v>35912826.14041273</x:v>
      </x:c>
    </x:row>
    <x:row r="357">
      <x:c r="A357" s="39">
        <x:v>353</x:v>
      </x:c>
      <x:c r="B357" s="16" t="n">
        <x:f>PT_Y5_MC!C68</x:f>
        <x:v>1029031.25</x:v>
      </x:c>
      <x:c r="C357" s="16" t="n">
        <x:f>MAX(0,B357*(1+EXP((LN(1+Assumptions!$C$60)-0.5*Assumptions!$C$61^2)+Assumptions!$C$61*((RAND()+RAND()+RAND()+RAND()+RAND()+RAND()+RAND()+RAND()+RAND()+RAND()+RAND()+RAND())-6))-1)+PT_Y5_MC!D67)</x:f>
        <x:v>878472.9963175746</x:v>
      </x:c>
      <x:c r="D357" s="16" t="n">
        <x:f>MAX(0,C357*(1+EXP((LN(1+Assumptions!$C$60)-0.5*Assumptions!$C$61^2)+Assumptions!$C$61*((RAND()+RAND()+RAND()+RAND()+RAND()+RAND()+RAND()+RAND()+RAND()+RAND()+RAND()+RAND())-6))-1)+PT_Y5_MC!E67)</x:f>
        <x:v>1234921.510485952</x:v>
      </x:c>
      <x:c r="E357" s="16" t="n">
        <x:f>MAX(0,D357*(1+EXP((LN(1+Assumptions!$C$60)-0.5*Assumptions!$C$61^2)+Assumptions!$C$61*((RAND()+RAND()+RAND()+RAND()+RAND()+RAND()+RAND()+RAND()+RAND()+RAND()+RAND()+RAND())-6))-1)+PT_Y5_MC!F67)</x:f>
        <x:v>1071101.426577536</x:v>
      </x:c>
      <x:c r="F357" s="16" t="n">
        <x:f>MAX(0,E357*(1+EXP((LN(1+Assumptions!$C$60)-0.5*Assumptions!$C$61^2)+Assumptions!$C$61*((RAND()+RAND()+RAND()+RAND()+RAND()+RAND()+RAND()+RAND()+RAND()+RAND()+RAND()+RAND())-6))-1)+PT_Y5_MC!G67)</x:f>
        <x:v>981968.3014372381</x:v>
      </x:c>
      <x:c r="G357" s="16" t="n">
        <x:f>MAX(0,F357*(1+EXP((LN(1+Assumptions!$C$60)-0.5*Assumptions!$C$61^2)+Assumptions!$C$61*((RAND()+RAND()+RAND()+RAND()+RAND()+RAND()+RAND()+RAND()+RAND()+RAND()+RAND()+RAND())-6))-1)+PT_Y5_MC!H67)</x:f>
        <x:v>1150018.4198612617</x:v>
      </x:c>
      <x:c r="H357" s="16" t="n">
        <x:f>MAX(0,G357*(1+EXP((LN(1+Assumptions!$C$60)-0.5*Assumptions!$C$61^2)+Assumptions!$C$61*((RAND()+RAND()+RAND()+RAND()+RAND()+RAND()+RAND()+RAND()+RAND()+RAND()+RAND()+RAND())-6))-1)+PT_Y5_MC!I67)</x:f>
        <x:v>994835.258530537</x:v>
      </x:c>
      <x:c r="I357" s="16" t="n">
        <x:f>MAX(0,H357*(1+EXP((LN(1+Assumptions!$C$60)-0.5*Assumptions!$C$61^2)+Assumptions!$C$61*((RAND()+RAND()+RAND()+RAND()+RAND()+RAND()+RAND()+RAND()+RAND()+RAND()+RAND()+RAND())-6))-1)+PT_Y5_MC!J67)</x:f>
        <x:v>1078107.1448311144</x:v>
      </x:c>
      <x:c r="J357" s="16" t="n">
        <x:f>MAX(0,I357*(1+EXP((LN(1+Assumptions!$C$60)-0.5*Assumptions!$C$61^2)+Assumptions!$C$61*((RAND()+RAND()+RAND()+RAND()+RAND()+RAND()+RAND()+RAND()+RAND()+RAND()+RAND()+RAND())-6))-1)+PT_Y5_MC!K67)</x:f>
        <x:v>1412435.5080381306</x:v>
      </x:c>
      <x:c r="K357" s="16" t="n">
        <x:f>MAX(0,J357*(1+EXP((LN(1+Assumptions!$C$60)-0.5*Assumptions!$C$61^2)+Assumptions!$C$61*((RAND()+RAND()+RAND()+RAND()+RAND()+RAND()+RAND()+RAND()+RAND()+RAND()+RAND()+RAND())-6))-1)+PT_Y5_MC!L67)</x:f>
        <x:v>1404141.7214738794</x:v>
      </x:c>
      <x:c r="L357" s="16" t="n">
        <x:f>MAX(0,K357*(1+EXP((LN(1+Assumptions!$C$60)-0.5*Assumptions!$C$61^2)+Assumptions!$C$61*((RAND()+RAND()+RAND()+RAND()+RAND()+RAND()+RAND()+RAND()+RAND()+RAND()+RAND()+RAND())-6))-1)+PT_Y5_MC!M67)</x:f>
        <x:v>1436550.8550677504</x:v>
      </x:c>
      <x:c r="M357" s="16" t="n">
        <x:f>MAX(0,L357*(1+EXP((LN(1+Assumptions!$C$60)-0.5*Assumptions!$C$61^2)+Assumptions!$C$61*((RAND()+RAND()+RAND()+RAND()+RAND()+RAND()+RAND()+RAND()+RAND()+RAND()+RAND()+RAND())-6))-1)+PT_Y5_MC!N67)</x:f>
        <x:v>1411990.2533294717</x:v>
      </x:c>
      <x:c r="N357" s="16" t="n">
        <x:f>MAX(0,M357*(1+EXP((LN(1+Assumptions!$C$60)-0.5*Assumptions!$C$61^2)+Assumptions!$C$61*((RAND()+RAND()+RAND()+RAND()+RAND()+RAND()+RAND()+RAND()+RAND()+RAND()+RAND()+RAND())-6))-1)+PT_Y5_MC!O67)</x:f>
        <x:v>2008701.322583793</x:v>
      </x:c>
      <x:c r="O357" s="16" t="n">
        <x:f>MAX(0,N357*(1+EXP((LN(1+Assumptions!$C$60)-0.5*Assumptions!$C$61^2)+Assumptions!$C$61*((RAND()+RAND()+RAND()+RAND()+RAND()+RAND()+RAND()+RAND()+RAND()+RAND()+RAND()+RAND())-6))-1)+PT_Y5_MC!P67)</x:f>
        <x:v>1933992.8795164074</x:v>
      </x:c>
      <x:c r="P357" s="16" t="n">
        <x:f>MAX(0,O357*(1+EXP((LN(1+Assumptions!$C$60)-0.5*Assumptions!$C$61^2)+Assumptions!$C$61*((RAND()+RAND()+RAND()+RAND()+RAND()+RAND()+RAND()+RAND()+RAND()+RAND()+RAND()+RAND())-6))-1)+PT_Y5_MC!Q67)</x:f>
        <x:v>1931997.9093768145</x:v>
      </x:c>
      <x:c r="Q357" s="16" t="n">
        <x:f>MAX(0,P357*(1+EXP((LN(1+Assumptions!$C$60)-0.5*Assumptions!$C$61^2)+Assumptions!$C$61*((RAND()+RAND()+RAND()+RAND()+RAND()+RAND()+RAND()+RAND()+RAND()+RAND()+RAND()+RAND())-6))-1)+PT_Y5_MC!R67)</x:f>
        <x:v>2020205.4023372151</x:v>
      </x:c>
      <x:c r="R357" s="16" t="n">
        <x:f>MAX(0,Q357*(1+EXP((LN(1+Assumptions!$C$60)-0.5*Assumptions!$C$61^2)+Assumptions!$C$61*((RAND()+RAND()+RAND()+RAND()+RAND()+RAND()+RAND()+RAND()+RAND()+RAND()+RAND()+RAND())-6))-1)+PT_Y5_MC!S67)</x:f>
        <x:v>2429225.9498607474</x:v>
      </x:c>
      <x:c r="S357" s="16" t="n">
        <x:f>MAX(0,R357*(1+EXP((LN(1+Assumptions!$C$60)-0.5*Assumptions!$C$61^2)+Assumptions!$C$61*((RAND()+RAND()+RAND()+RAND()+RAND()+RAND()+RAND()+RAND()+RAND()+RAND()+RAND()+RAND())-6))-1)+PT_Y5_MC!T67)</x:f>
        <x:v>2447803.0515323216</x:v>
      </x:c>
      <x:c r="T357" s="16" t="n">
        <x:f>MAX(0,S357*(1+EXP((LN(1+Assumptions!$C$60)-0.5*Assumptions!$C$61^2)+Assumptions!$C$61*((RAND()+RAND()+RAND()+RAND()+RAND()+RAND()+RAND()+RAND()+RAND()+RAND()+RAND()+RAND())-6))-1)+PT_Y5_MC!U67)</x:f>
        <x:v>2669622.3106420855</x:v>
      </x:c>
      <x:c r="U357" s="16" t="n">
        <x:f>MAX(0,T357*(1+EXP((LN(1+Assumptions!$C$60)-0.5*Assumptions!$C$61^2)+Assumptions!$C$61*((RAND()+RAND()+RAND()+RAND()+RAND()+RAND()+RAND()+RAND()+RAND()+RAND()+RAND()+RAND())-6))-1)+PT_Y5_MC!V67)</x:f>
        <x:v>2680079.1484004417</x:v>
      </x:c>
      <x:c r="V357" s="16" t="n">
        <x:f>MAX(0,U357*(1+EXP((LN(1+Assumptions!$C$60)-0.5*Assumptions!$C$61^2)+Assumptions!$C$61*((RAND()+RAND()+RAND()+RAND()+RAND()+RAND()+RAND()+RAND()+RAND()+RAND()+RAND()+RAND())-6))-1)+PT_Y5_MC!W67)</x:f>
        <x:v>2997381.319842628</x:v>
      </x:c>
      <x:c r="W357" s="16" t="n">
        <x:f>MAX(0,V357*(1+EXP((LN(1+Assumptions!$C$60)-0.5*Assumptions!$C$61^2)+Assumptions!$C$61*((RAND()+RAND()+RAND()+RAND()+RAND()+RAND()+RAND()+RAND()+RAND()+RAND()+RAND()+RAND())-6))-1)+PT_Y5_MC!X67)</x:f>
        <x:v>3078216.23231198</x:v>
      </x:c>
      <x:c r="X357" s="16" t="n">
        <x:f>MAX(0,W357*(1+EXP((LN(1+Assumptions!$C$60)-0.5*Assumptions!$C$61^2)+Assumptions!$C$61*((RAND()+RAND()+RAND()+RAND()+RAND()+RAND()+RAND()+RAND()+RAND()+RAND()+RAND()+RAND())-6))-1)+PT_Y5_MC!Y67)</x:f>
        <x:v>3356869.947099044</x:v>
      </x:c>
      <x:c r="Y357" s="16" t="n">
        <x:f>MAX(0,X357*(1+EXP((LN(1+Assumptions!$C$60)-0.5*Assumptions!$C$61^2)+Assumptions!$C$61*((RAND()+RAND()+RAND()+RAND()+RAND()+RAND()+RAND()+RAND()+RAND()+RAND()+RAND()+RAND())-6))-1)+PT_Y5_MC!Z67)</x:f>
        <x:v>3821119.2277384745</x:v>
      </x:c>
      <x:c r="Z357" s="16" t="n">
        <x:f>MAX(0,Y357*(1+EXP((LN(1+Assumptions!$C$60)-0.5*Assumptions!$C$61^2)+Assumptions!$C$61*((RAND()+RAND()+RAND()+RAND()+RAND()+RAND()+RAND()+RAND()+RAND()+RAND()+RAND()+RAND())-6))-1)+PT_Y5_MC!AA67)</x:f>
        <x:v>3653849.377801931</x:v>
      </x:c>
      <x:c r="AA357" s="16" t="n">
        <x:f>MAX(0,Z357*(1+EXP((LN(1+Assumptions!$C$60)-0.5*Assumptions!$C$61^2)+Assumptions!$C$61*((RAND()+RAND()+RAND()+RAND()+RAND()+RAND()+RAND()+RAND()+RAND()+RAND()+RAND()+RAND())-6))-1)+PT_Y5_MC!AB67)</x:f>
        <x:v>4418862.830215551</x:v>
      </x:c>
      <x:c r="AB357" s="16" t="n">
        <x:f>MAX(0,AA357*(1+EXP((LN(1+Assumptions!$C$60)-0.5*Assumptions!$C$61^2)+Assumptions!$C$61*((RAND()+RAND()+RAND()+RAND()+RAND()+RAND()+RAND()+RAND()+RAND()+RAND()+RAND()+RAND())-6))-1)+PT_Y5_MC!AC67)</x:f>
        <x:v>4148151.568282964</x:v>
      </x:c>
      <x:c r="AC357" s="16" t="n">
        <x:f>MAX(0,AB357*(1+EXP((LN(1+Assumptions!$C$60)-0.5*Assumptions!$C$61^2)+Assumptions!$C$61*((RAND()+RAND()+RAND()+RAND()+RAND()+RAND()+RAND()+RAND()+RAND()+RAND()+RAND()+RAND())-6))-1)+PT_Y5_MC!AD67)</x:f>
        <x:v>4389139.617042474</x:v>
      </x:c>
      <x:c r="AD357" s="16" t="n">
        <x:f>MAX(0,AC357*(1+EXP((LN(1+Assumptions!$C$60)-0.5*Assumptions!$C$61^2)+Assumptions!$C$61*((RAND()+RAND()+RAND()+RAND()+RAND()+RAND()+RAND()+RAND()+RAND()+RAND()+RAND()+RAND())-6))-1)+PT_Y5_MC!AE67)</x:f>
        <x:v>4733822.005208693</x:v>
      </x:c>
      <x:c r="AE357" s="16" t="n">
        <x:f>MAX(0,AD357*(1+EXP((LN(1+Assumptions!$C$60)-0.5*Assumptions!$C$61^2)+Assumptions!$C$61*((RAND()+RAND()+RAND()+RAND()+RAND()+RAND()+RAND()+RAND()+RAND()+RAND()+RAND()+RAND())-6))-1)+PT_Y5_MC!AF67)</x:f>
        <x:v>4380120.318038672</x:v>
      </x:c>
      <x:c r="AF357" s="16" t="n">
        <x:f>MAX(0,AE357*(1+EXP((LN(1+Assumptions!$C$60)-0.5*Assumptions!$C$61^2)+Assumptions!$C$61*((RAND()+RAND()+RAND()+RAND()+RAND()+RAND()+RAND()+RAND()+RAND()+RAND()+RAND()+RAND())-6))-1)+PT_Y5_MC!AG67)</x:f>
        <x:v>3769550.4645529576</x:v>
      </x:c>
    </x:row>
    <x:row r="358">
      <x:c r="A358" s="39">
        <x:v>354</x:v>
      </x:c>
      <x:c r="B358" s="16" t="n">
        <x:f>PT_Y5_MC!C68</x:f>
        <x:v>1029031.25</x:v>
      </x:c>
      <x:c r="C358" s="16" t="n">
        <x:f>MAX(0,B358*(1+EXP((LN(1+Assumptions!$C$60)-0.5*Assumptions!$C$61^2)+Assumptions!$C$61*((RAND()+RAND()+RAND()+RAND()+RAND()+RAND()+RAND()+RAND()+RAND()+RAND()+RAND()+RAND())-6))-1)+PT_Y5_MC!D67)</x:f>
        <x:v>985074.2574299041</x:v>
      </x:c>
      <x:c r="D358" s="16" t="n">
        <x:f>MAX(0,C358*(1+EXP((LN(1+Assumptions!$C$60)-0.5*Assumptions!$C$61^2)+Assumptions!$C$61*((RAND()+RAND()+RAND()+RAND()+RAND()+RAND()+RAND()+RAND()+RAND()+RAND()+RAND()+RAND())-6))-1)+PT_Y5_MC!E67)</x:f>
        <x:v>1123804.2207227093</x:v>
      </x:c>
      <x:c r="E358" s="16" t="n">
        <x:f>MAX(0,D358*(1+EXP((LN(1+Assumptions!$C$60)-0.5*Assumptions!$C$61^2)+Assumptions!$C$61*((RAND()+RAND()+RAND()+RAND()+RAND()+RAND()+RAND()+RAND()+RAND()+RAND()+RAND()+RAND())-6))-1)+PT_Y5_MC!F67)</x:f>
        <x:v>1181996.403433941</x:v>
      </x:c>
      <x:c r="F358" s="16" t="n">
        <x:f>MAX(0,E358*(1+EXP((LN(1+Assumptions!$C$60)-0.5*Assumptions!$C$61^2)+Assumptions!$C$61*((RAND()+RAND()+RAND()+RAND()+RAND()+RAND()+RAND()+RAND()+RAND()+RAND()+RAND()+RAND())-6))-1)+PT_Y5_MC!G67)</x:f>
        <x:v>1119658.5876965632</x:v>
      </x:c>
      <x:c r="G358" s="16" t="n">
        <x:f>MAX(0,F358*(1+EXP((LN(1+Assumptions!$C$60)-0.5*Assumptions!$C$61^2)+Assumptions!$C$61*((RAND()+RAND()+RAND()+RAND()+RAND()+RAND()+RAND()+RAND()+RAND()+RAND()+RAND()+RAND())-6))-1)+PT_Y5_MC!H67)</x:f>
        <x:v>1057392.4119480154</x:v>
      </x:c>
      <x:c r="H358" s="16" t="n">
        <x:f>MAX(0,G358*(1+EXP((LN(1+Assumptions!$C$60)-0.5*Assumptions!$C$61^2)+Assumptions!$C$61*((RAND()+RAND()+RAND()+RAND()+RAND()+RAND()+RAND()+RAND()+RAND()+RAND()+RAND()+RAND())-6))-1)+PT_Y5_MC!I67)</x:f>
        <x:v>1749875.2295366796</x:v>
      </x:c>
      <x:c r="I358" s="16" t="n">
        <x:f>MAX(0,H358*(1+EXP((LN(1+Assumptions!$C$60)-0.5*Assumptions!$C$61^2)+Assumptions!$C$61*((RAND()+RAND()+RAND()+RAND()+RAND()+RAND()+RAND()+RAND()+RAND()+RAND()+RAND()+RAND())-6))-1)+PT_Y5_MC!J67)</x:f>
        <x:v>1858035.980005162</x:v>
      </x:c>
      <x:c r="J358" s="16" t="n">
        <x:f>MAX(0,I358*(1+EXP((LN(1+Assumptions!$C$60)-0.5*Assumptions!$C$61^2)+Assumptions!$C$61*((RAND()+RAND()+RAND()+RAND()+RAND()+RAND()+RAND()+RAND()+RAND()+RAND()+RAND()+RAND())-6))-1)+PT_Y5_MC!K67)</x:f>
        <x:v>2313029.3817846077</x:v>
      </x:c>
      <x:c r="K358" s="16" t="n">
        <x:f>MAX(0,J358*(1+EXP((LN(1+Assumptions!$C$60)-0.5*Assumptions!$C$61^2)+Assumptions!$C$61*((RAND()+RAND()+RAND()+RAND()+RAND()+RAND()+RAND()+RAND()+RAND()+RAND()+RAND()+RAND())-6))-1)+PT_Y5_MC!L67)</x:f>
        <x:v>1845751.6874143602</x:v>
      </x:c>
      <x:c r="L358" s="16" t="n">
        <x:f>MAX(0,K358*(1+EXP((LN(1+Assumptions!$C$60)-0.5*Assumptions!$C$61^2)+Assumptions!$C$61*((RAND()+RAND()+RAND()+RAND()+RAND()+RAND()+RAND()+RAND()+RAND()+RAND()+RAND()+RAND())-6))-1)+PT_Y5_MC!M67)</x:f>
        <x:v>2031439.622701465</x:v>
      </x:c>
      <x:c r="M358" s="16" t="n">
        <x:f>MAX(0,L358*(1+EXP((LN(1+Assumptions!$C$60)-0.5*Assumptions!$C$61^2)+Assumptions!$C$61*((RAND()+RAND()+RAND()+RAND()+RAND()+RAND()+RAND()+RAND()+RAND()+RAND()+RAND()+RAND())-6))-1)+PT_Y5_MC!N67)</x:f>
        <x:v>1951842.290446792</x:v>
      </x:c>
      <x:c r="N358" s="16" t="n">
        <x:f>MAX(0,M358*(1+EXP((LN(1+Assumptions!$C$60)-0.5*Assumptions!$C$61^2)+Assumptions!$C$61*((RAND()+RAND()+RAND()+RAND()+RAND()+RAND()+RAND()+RAND()+RAND()+RAND()+RAND()+RAND())-6))-1)+PT_Y5_MC!O67)</x:f>
        <x:v>1954323.6428195417</x:v>
      </x:c>
      <x:c r="O358" s="16" t="n">
        <x:f>MAX(0,N358*(1+EXP((LN(1+Assumptions!$C$60)-0.5*Assumptions!$C$61^2)+Assumptions!$C$61*((RAND()+RAND()+RAND()+RAND()+RAND()+RAND()+RAND()+RAND()+RAND()+RAND()+RAND()+RAND())-6))-1)+PT_Y5_MC!P67)</x:f>
        <x:v>1710933.9671045188</x:v>
      </x:c>
      <x:c r="P358" s="16" t="n">
        <x:f>MAX(0,O358*(1+EXP((LN(1+Assumptions!$C$60)-0.5*Assumptions!$C$61^2)+Assumptions!$C$61*((RAND()+RAND()+RAND()+RAND()+RAND()+RAND()+RAND()+RAND()+RAND()+RAND()+RAND()+RAND())-6))-1)+PT_Y5_MC!Q67)</x:f>
        <x:v>1743775.068656556</x:v>
      </x:c>
      <x:c r="Q358" s="16" t="n">
        <x:f>MAX(0,P358*(1+EXP((LN(1+Assumptions!$C$60)-0.5*Assumptions!$C$61^2)+Assumptions!$C$61*((RAND()+RAND()+RAND()+RAND()+RAND()+RAND()+RAND()+RAND()+RAND()+RAND()+RAND()+RAND())-6))-1)+PT_Y5_MC!R67)</x:f>
        <x:v>2210694.095262103</x:v>
      </x:c>
      <x:c r="R358" s="16" t="n">
        <x:f>MAX(0,Q358*(1+EXP((LN(1+Assumptions!$C$60)-0.5*Assumptions!$C$61^2)+Assumptions!$C$61*((RAND()+RAND()+RAND()+RAND()+RAND()+RAND()+RAND()+RAND()+RAND()+RAND()+RAND()+RAND())-6))-1)+PT_Y5_MC!S67)</x:f>
        <x:v>2145141.437513503</x:v>
      </x:c>
      <x:c r="S358" s="16" t="n">
        <x:f>MAX(0,R358*(1+EXP((LN(1+Assumptions!$C$60)-0.5*Assumptions!$C$61^2)+Assumptions!$C$61*((RAND()+RAND()+RAND()+RAND()+RAND()+RAND()+RAND()+RAND()+RAND()+RAND()+RAND()+RAND())-6))-1)+PT_Y5_MC!T67)</x:f>
        <x:v>1790324.5423666309</x:v>
      </x:c>
      <x:c r="T358" s="16" t="n">
        <x:f>MAX(0,S358*(1+EXP((LN(1+Assumptions!$C$60)-0.5*Assumptions!$C$61^2)+Assumptions!$C$61*((RAND()+RAND()+RAND()+RAND()+RAND()+RAND()+RAND()+RAND()+RAND()+RAND()+RAND()+RAND())-6))-1)+PT_Y5_MC!U67)</x:f>
        <x:v>2068595.7971709007</x:v>
      </x:c>
      <x:c r="U358" s="16" t="n">
        <x:f>MAX(0,T358*(1+EXP((LN(1+Assumptions!$C$60)-0.5*Assumptions!$C$61^2)+Assumptions!$C$61*((RAND()+RAND()+RAND()+RAND()+RAND()+RAND()+RAND()+RAND()+RAND()+RAND()+RAND()+RAND())-6))-1)+PT_Y5_MC!V67)</x:f>
        <x:v>1726560.5940902403</x:v>
      </x:c>
      <x:c r="V358" s="16" t="n">
        <x:f>MAX(0,U358*(1+EXP((LN(1+Assumptions!$C$60)-0.5*Assumptions!$C$61^2)+Assumptions!$C$61*((RAND()+RAND()+RAND()+RAND()+RAND()+RAND()+RAND()+RAND()+RAND()+RAND()+RAND()+RAND())-6))-1)+PT_Y5_MC!W67)</x:f>
        <x:v>1893364.7728265612</x:v>
      </x:c>
      <x:c r="W358" s="16" t="n">
        <x:f>MAX(0,V358*(1+EXP((LN(1+Assumptions!$C$60)-0.5*Assumptions!$C$61^2)+Assumptions!$C$61*((RAND()+RAND()+RAND()+RAND()+RAND()+RAND()+RAND()+RAND()+RAND()+RAND()+RAND()+RAND())-6))-1)+PT_Y5_MC!X67)</x:f>
        <x:v>1804987.163987294</x:v>
      </x:c>
      <x:c r="X358" s="16" t="n">
        <x:f>MAX(0,W358*(1+EXP((LN(1+Assumptions!$C$60)-0.5*Assumptions!$C$61^2)+Assumptions!$C$61*((RAND()+RAND()+RAND()+RAND()+RAND()+RAND()+RAND()+RAND()+RAND()+RAND()+RAND()+RAND())-6))-1)+PT_Y5_MC!Y67)</x:f>
        <x:v>2229865.4395380397</x:v>
      </x:c>
      <x:c r="Y358" s="16" t="n">
        <x:f>MAX(0,X358*(1+EXP((LN(1+Assumptions!$C$60)-0.5*Assumptions!$C$61^2)+Assumptions!$C$61*((RAND()+RAND()+RAND()+RAND()+RAND()+RAND()+RAND()+RAND()+RAND()+RAND()+RAND()+RAND())-6))-1)+PT_Y5_MC!Z67)</x:f>
        <x:v>2102368.3407435166</x:v>
      </x:c>
      <x:c r="Z358" s="16" t="n">
        <x:f>MAX(0,Y358*(1+EXP((LN(1+Assumptions!$C$60)-0.5*Assumptions!$C$61^2)+Assumptions!$C$61*((RAND()+RAND()+RAND()+RAND()+RAND()+RAND()+RAND()+RAND()+RAND()+RAND()+RAND()+RAND())-6))-1)+PT_Y5_MC!AA67)</x:f>
        <x:v>2346957.2693193457</x:v>
      </x:c>
      <x:c r="AA358" s="16" t="n">
        <x:f>MAX(0,Z358*(1+EXP((LN(1+Assumptions!$C$60)-0.5*Assumptions!$C$61^2)+Assumptions!$C$61*((RAND()+RAND()+RAND()+RAND()+RAND()+RAND()+RAND()+RAND()+RAND()+RAND()+RAND()+RAND())-6))-1)+PT_Y5_MC!AB67)</x:f>
        <x:v>2514828.896056901</x:v>
      </x:c>
      <x:c r="AB358" s="16" t="n">
        <x:f>MAX(0,AA358*(1+EXP((LN(1+Assumptions!$C$60)-0.5*Assumptions!$C$61^2)+Assumptions!$C$61*((RAND()+RAND()+RAND()+RAND()+RAND()+RAND()+RAND()+RAND()+RAND()+RAND()+RAND()+RAND())-6))-1)+PT_Y5_MC!AC67)</x:f>
        <x:v>2965314.444445757</x:v>
      </x:c>
      <x:c r="AC358" s="16" t="n">
        <x:f>MAX(0,AB358*(1+EXP((LN(1+Assumptions!$C$60)-0.5*Assumptions!$C$61^2)+Assumptions!$C$61*((RAND()+RAND()+RAND()+RAND()+RAND()+RAND()+RAND()+RAND()+RAND()+RAND()+RAND()+RAND())-6))-1)+PT_Y5_MC!AD67)</x:f>
        <x:v>3102189.652464619</x:v>
      </x:c>
      <x:c r="AD358" s="16" t="n">
        <x:f>MAX(0,AC358*(1+EXP((LN(1+Assumptions!$C$60)-0.5*Assumptions!$C$61^2)+Assumptions!$C$61*((RAND()+RAND()+RAND()+RAND()+RAND()+RAND()+RAND()+RAND()+RAND()+RAND()+RAND()+RAND())-6))-1)+PT_Y5_MC!AE67)</x:f>
        <x:v>3215559.002044891</x:v>
      </x:c>
      <x:c r="AE358" s="16" t="n">
        <x:f>MAX(0,AD358*(1+EXP((LN(1+Assumptions!$C$60)-0.5*Assumptions!$C$61^2)+Assumptions!$C$61*((RAND()+RAND()+RAND()+RAND()+RAND()+RAND()+RAND()+RAND()+RAND()+RAND()+RAND()+RAND())-6))-1)+PT_Y5_MC!AF67)</x:f>
        <x:v>3054264.170097754</x:v>
      </x:c>
      <x:c r="AF358" s="16" t="n">
        <x:f>MAX(0,AE358*(1+EXP((LN(1+Assumptions!$C$60)-0.5*Assumptions!$C$61^2)+Assumptions!$C$61*((RAND()+RAND()+RAND()+RAND()+RAND()+RAND()+RAND()+RAND()+RAND()+RAND()+RAND()+RAND())-6))-1)+PT_Y5_MC!AG67)</x:f>
        <x:v>3622221.16678892</x:v>
      </x:c>
    </x:row>
    <x:row r="359">
      <x:c r="A359" s="39">
        <x:v>355</x:v>
      </x:c>
      <x:c r="B359" s="16" t="n">
        <x:f>PT_Y5_MC!C68</x:f>
        <x:v>1029031.25</x:v>
      </x:c>
      <x:c r="C359" s="16" t="n">
        <x:f>MAX(0,B359*(1+EXP((LN(1+Assumptions!$C$60)-0.5*Assumptions!$C$61^2)+Assumptions!$C$61*((RAND()+RAND()+RAND()+RAND()+RAND()+RAND()+RAND()+RAND()+RAND()+RAND()+RAND()+RAND())-6))-1)+PT_Y5_MC!D67)</x:f>
        <x:v>973516.9933926231</x:v>
      </x:c>
      <x:c r="D359" s="16" t="n">
        <x:f>MAX(0,C359*(1+EXP((LN(1+Assumptions!$C$60)-0.5*Assumptions!$C$61^2)+Assumptions!$C$61*((RAND()+RAND()+RAND()+RAND()+RAND()+RAND()+RAND()+RAND()+RAND()+RAND()+RAND()+RAND())-6))-1)+PT_Y5_MC!E67)</x:f>
        <x:v>1111680.1931330499</x:v>
      </x:c>
      <x:c r="E359" s="16" t="n">
        <x:f>MAX(0,D359*(1+EXP((LN(1+Assumptions!$C$60)-0.5*Assumptions!$C$61^2)+Assumptions!$C$61*((RAND()+RAND()+RAND()+RAND()+RAND()+RAND()+RAND()+RAND()+RAND()+RAND()+RAND()+RAND())-6))-1)+PT_Y5_MC!F67)</x:f>
        <x:v>1059581.6786679358</x:v>
      </x:c>
      <x:c r="F359" s="16" t="n">
        <x:f>MAX(0,E359*(1+EXP((LN(1+Assumptions!$C$60)-0.5*Assumptions!$C$61^2)+Assumptions!$C$61*((RAND()+RAND()+RAND()+RAND()+RAND()+RAND()+RAND()+RAND()+RAND()+RAND()+RAND()+RAND())-6))-1)+PT_Y5_MC!G67)</x:f>
        <x:v>1169100.3278603693</x:v>
      </x:c>
      <x:c r="G359" s="16" t="n">
        <x:f>MAX(0,F359*(1+EXP((LN(1+Assumptions!$C$60)-0.5*Assumptions!$C$61^2)+Assumptions!$C$61*((RAND()+RAND()+RAND()+RAND()+RAND()+RAND()+RAND()+RAND()+RAND()+RAND()+RAND()+RAND())-6))-1)+PT_Y5_MC!H67)</x:f>
        <x:v>1177797.693656801</x:v>
      </x:c>
      <x:c r="H359" s="16" t="n">
        <x:f>MAX(0,G359*(1+EXP((LN(1+Assumptions!$C$60)-0.5*Assumptions!$C$61^2)+Assumptions!$C$61*((RAND()+RAND()+RAND()+RAND()+RAND()+RAND()+RAND()+RAND()+RAND()+RAND()+RAND()+RAND())-6))-1)+PT_Y5_MC!I67)</x:f>
        <x:v>1503841.8373886396</x:v>
      </x:c>
      <x:c r="I359" s="16" t="n">
        <x:f>MAX(0,H359*(1+EXP((LN(1+Assumptions!$C$60)-0.5*Assumptions!$C$61^2)+Assumptions!$C$61*((RAND()+RAND()+RAND()+RAND()+RAND()+RAND()+RAND()+RAND()+RAND()+RAND()+RAND()+RAND())-6))-1)+PT_Y5_MC!J67)</x:f>
        <x:v>1698340.571813195</x:v>
      </x:c>
      <x:c r="J359" s="16" t="n">
        <x:f>MAX(0,I359*(1+EXP((LN(1+Assumptions!$C$60)-0.5*Assumptions!$C$61^2)+Assumptions!$C$61*((RAND()+RAND()+RAND()+RAND()+RAND()+RAND()+RAND()+RAND()+RAND()+RAND()+RAND()+RAND())-6))-1)+PT_Y5_MC!K67)</x:f>
        <x:v>1730320.628753161</x:v>
      </x:c>
      <x:c r="K359" s="16" t="n">
        <x:f>MAX(0,J359*(1+EXP((LN(1+Assumptions!$C$60)-0.5*Assumptions!$C$61^2)+Assumptions!$C$61*((RAND()+RAND()+RAND()+RAND()+RAND()+RAND()+RAND()+RAND()+RAND()+RAND()+RAND()+RAND())-6))-1)+PT_Y5_MC!L67)</x:f>
        <x:v>1694248.7135823378</x:v>
      </x:c>
      <x:c r="L359" s="16" t="n">
        <x:f>MAX(0,K359*(1+EXP((LN(1+Assumptions!$C$60)-0.5*Assumptions!$C$61^2)+Assumptions!$C$61*((RAND()+RAND()+RAND()+RAND()+RAND()+RAND()+RAND()+RAND()+RAND()+RAND()+RAND()+RAND())-6))-1)+PT_Y5_MC!M67)</x:f>
        <x:v>1590362.4039478358</x:v>
      </x:c>
      <x:c r="M359" s="16" t="n">
        <x:f>MAX(0,L359*(1+EXP((LN(1+Assumptions!$C$60)-0.5*Assumptions!$C$61^2)+Assumptions!$C$61*((RAND()+RAND()+RAND()+RAND()+RAND()+RAND()+RAND()+RAND()+RAND()+RAND()+RAND()+RAND())-6))-1)+PT_Y5_MC!N67)</x:f>
        <x:v>1671472.0573239436</x:v>
      </x:c>
      <x:c r="N359" s="16" t="n">
        <x:f>MAX(0,M359*(1+EXP((LN(1+Assumptions!$C$60)-0.5*Assumptions!$C$61^2)+Assumptions!$C$61*((RAND()+RAND()+RAND()+RAND()+RAND()+RAND()+RAND()+RAND()+RAND()+RAND()+RAND()+RAND())-6))-1)+PT_Y5_MC!O67)</x:f>
        <x:v>1351836.2104687204</x:v>
      </x:c>
      <x:c r="O359" s="16" t="n">
        <x:f>MAX(0,N359*(1+EXP((LN(1+Assumptions!$C$60)-0.5*Assumptions!$C$61^2)+Assumptions!$C$61*((RAND()+RAND()+RAND()+RAND()+RAND()+RAND()+RAND()+RAND()+RAND()+RAND()+RAND()+RAND())-6))-1)+PT_Y5_MC!P67)</x:f>
        <x:v>1859059.2848442104</x:v>
      </x:c>
      <x:c r="P359" s="16" t="n">
        <x:f>MAX(0,O359*(1+EXP((LN(1+Assumptions!$C$60)-0.5*Assumptions!$C$61^2)+Assumptions!$C$61*((RAND()+RAND()+RAND()+RAND()+RAND()+RAND()+RAND()+RAND()+RAND()+RAND()+RAND()+RAND())-6))-1)+PT_Y5_MC!Q67)</x:f>
        <x:v>2100743.1265974394</x:v>
      </x:c>
      <x:c r="Q359" s="16" t="n">
        <x:f>MAX(0,P359*(1+EXP((LN(1+Assumptions!$C$60)-0.5*Assumptions!$C$61^2)+Assumptions!$C$61*((RAND()+RAND()+RAND()+RAND()+RAND()+RAND()+RAND()+RAND()+RAND()+RAND()+RAND()+RAND())-6))-1)+PT_Y5_MC!R67)</x:f>
        <x:v>2306546.7639831267</x:v>
      </x:c>
      <x:c r="R359" s="16" t="n">
        <x:f>MAX(0,Q359*(1+EXP((LN(1+Assumptions!$C$60)-0.5*Assumptions!$C$61^2)+Assumptions!$C$61*((RAND()+RAND()+RAND()+RAND()+RAND()+RAND()+RAND()+RAND()+RAND()+RAND()+RAND()+RAND())-6))-1)+PT_Y5_MC!S67)</x:f>
        <x:v>2943535.2332609077</x:v>
      </x:c>
      <x:c r="S359" s="16" t="n">
        <x:f>MAX(0,R359*(1+EXP((LN(1+Assumptions!$C$60)-0.5*Assumptions!$C$61^2)+Assumptions!$C$61*((RAND()+RAND()+RAND()+RAND()+RAND()+RAND()+RAND()+RAND()+RAND()+RAND()+RAND()+RAND())-6))-1)+PT_Y5_MC!T67)</x:f>
        <x:v>3060837.0300587197</x:v>
      </x:c>
      <x:c r="T359" s="16" t="n">
        <x:f>MAX(0,S359*(1+EXP((LN(1+Assumptions!$C$60)-0.5*Assumptions!$C$61^2)+Assumptions!$C$61*((RAND()+RAND()+RAND()+RAND()+RAND()+RAND()+RAND()+RAND()+RAND()+RAND()+RAND()+RAND())-6))-1)+PT_Y5_MC!U67)</x:f>
        <x:v>3300250.6973606288</x:v>
      </x:c>
      <x:c r="U359" s="16" t="n">
        <x:f>MAX(0,T359*(1+EXP((LN(1+Assumptions!$C$60)-0.5*Assumptions!$C$61^2)+Assumptions!$C$61*((RAND()+RAND()+RAND()+RAND()+RAND()+RAND()+RAND()+RAND()+RAND()+RAND()+RAND()+RAND())-6))-1)+PT_Y5_MC!V67)</x:f>
        <x:v>2811345.1064878865</x:v>
      </x:c>
      <x:c r="V359" s="16" t="n">
        <x:f>MAX(0,U359*(1+EXP((LN(1+Assumptions!$C$60)-0.5*Assumptions!$C$61^2)+Assumptions!$C$61*((RAND()+RAND()+RAND()+RAND()+RAND()+RAND()+RAND()+RAND()+RAND()+RAND()+RAND()+RAND())-6))-1)+PT_Y5_MC!W67)</x:f>
        <x:v>3302810.3461882793</x:v>
      </x:c>
      <x:c r="W359" s="16" t="n">
        <x:f>MAX(0,V359*(1+EXP((LN(1+Assumptions!$C$60)-0.5*Assumptions!$C$61^2)+Assumptions!$C$61*((RAND()+RAND()+RAND()+RAND()+RAND()+RAND()+RAND()+RAND()+RAND()+RAND()+RAND()+RAND())-6))-1)+PT_Y5_MC!X67)</x:f>
        <x:v>2894453.703131167</x:v>
      </x:c>
      <x:c r="X359" s="16" t="n">
        <x:f>MAX(0,W359*(1+EXP((LN(1+Assumptions!$C$60)-0.5*Assumptions!$C$61^2)+Assumptions!$C$61*((RAND()+RAND()+RAND()+RAND()+RAND()+RAND()+RAND()+RAND()+RAND()+RAND()+RAND()+RAND())-6))-1)+PT_Y5_MC!Y67)</x:f>
        <x:v>2894092.1546460055</x:v>
      </x:c>
      <x:c r="Y359" s="16" t="n">
        <x:f>MAX(0,X359*(1+EXP((LN(1+Assumptions!$C$60)-0.5*Assumptions!$C$61^2)+Assumptions!$C$61*((RAND()+RAND()+RAND()+RAND()+RAND()+RAND()+RAND()+RAND()+RAND()+RAND()+RAND()+RAND())-6))-1)+PT_Y5_MC!Z67)</x:f>
        <x:v>3243427.6679226807</x:v>
      </x:c>
      <x:c r="Z359" s="16" t="n">
        <x:f>MAX(0,Y359*(1+EXP((LN(1+Assumptions!$C$60)-0.5*Assumptions!$C$61^2)+Assumptions!$C$61*((RAND()+RAND()+RAND()+RAND()+RAND()+RAND()+RAND()+RAND()+RAND()+RAND()+RAND()+RAND())-6))-1)+PT_Y5_MC!AA67)</x:f>
        <x:v>3691613.5587864835</x:v>
      </x:c>
      <x:c r="AA359" s="16" t="n">
        <x:f>MAX(0,Z359*(1+EXP((LN(1+Assumptions!$C$60)-0.5*Assumptions!$C$61^2)+Assumptions!$C$61*((RAND()+RAND()+RAND()+RAND()+RAND()+RAND()+RAND()+RAND()+RAND()+RAND()+RAND()+RAND())-6))-1)+PT_Y5_MC!AB67)</x:f>
        <x:v>4012468.856140312</x:v>
      </x:c>
      <x:c r="AB359" s="16" t="n">
        <x:f>MAX(0,AA359*(1+EXP((LN(1+Assumptions!$C$60)-0.5*Assumptions!$C$61^2)+Assumptions!$C$61*((RAND()+RAND()+RAND()+RAND()+RAND()+RAND()+RAND()+RAND()+RAND()+RAND()+RAND()+RAND())-6))-1)+PT_Y5_MC!AC67)</x:f>
        <x:v>4652660.224140264</x:v>
      </x:c>
      <x:c r="AC359" s="16" t="n">
        <x:f>MAX(0,AB359*(1+EXP((LN(1+Assumptions!$C$60)-0.5*Assumptions!$C$61^2)+Assumptions!$C$61*((RAND()+RAND()+RAND()+RAND()+RAND()+RAND()+RAND()+RAND()+RAND()+RAND()+RAND()+RAND())-6))-1)+PT_Y5_MC!AD67)</x:f>
        <x:v>5307223.854479681</x:v>
      </x:c>
      <x:c r="AD359" s="16" t="n">
        <x:f>MAX(0,AC359*(1+EXP((LN(1+Assumptions!$C$60)-0.5*Assumptions!$C$61^2)+Assumptions!$C$61*((RAND()+RAND()+RAND()+RAND()+RAND()+RAND()+RAND()+RAND()+RAND()+RAND()+RAND()+RAND())-6))-1)+PT_Y5_MC!AE67)</x:f>
        <x:v>5591469.697212309</x:v>
      </x:c>
      <x:c r="AE359" s="16" t="n">
        <x:f>MAX(0,AD359*(1+EXP((LN(1+Assumptions!$C$60)-0.5*Assumptions!$C$61^2)+Assumptions!$C$61*((RAND()+RAND()+RAND()+RAND()+RAND()+RAND()+RAND()+RAND()+RAND()+RAND()+RAND()+RAND())-6))-1)+PT_Y5_MC!AF67)</x:f>
        <x:v>5803423.480683532</x:v>
      </x:c>
      <x:c r="AF359" s="16" t="n">
        <x:f>MAX(0,AE359*(1+EXP((LN(1+Assumptions!$C$60)-0.5*Assumptions!$C$61^2)+Assumptions!$C$61*((RAND()+RAND()+RAND()+RAND()+RAND()+RAND()+RAND()+RAND()+RAND()+RAND()+RAND()+RAND())-6))-1)+PT_Y5_MC!AG67)</x:f>
        <x:v>5467639.536907054</x:v>
      </x:c>
    </x:row>
    <x:row r="360">
      <x:c r="A360" s="39">
        <x:v>356</x:v>
      </x:c>
      <x:c r="B360" s="16" t="n">
        <x:f>PT_Y5_MC!C68</x:f>
        <x:v>1029031.25</x:v>
      </x:c>
      <x:c r="C360" s="16" t="n">
        <x:f>MAX(0,B360*(1+EXP((LN(1+Assumptions!$C$60)-0.5*Assumptions!$C$61^2)+Assumptions!$C$61*((RAND()+RAND()+RAND()+RAND()+RAND()+RAND()+RAND()+RAND()+RAND()+RAND()+RAND()+RAND())-6))-1)+PT_Y5_MC!D67)</x:f>
        <x:v>979840.6459615353</x:v>
      </x:c>
      <x:c r="D360" s="16" t="n">
        <x:f>MAX(0,C360*(1+EXP((LN(1+Assumptions!$C$60)-0.5*Assumptions!$C$61^2)+Assumptions!$C$61*((RAND()+RAND()+RAND()+RAND()+RAND()+RAND()+RAND()+RAND()+RAND()+RAND()+RAND()+RAND())-6))-1)+PT_Y5_MC!E67)</x:f>
        <x:v>1024215.0595730548</x:v>
      </x:c>
      <x:c r="E360" s="16" t="n">
        <x:f>MAX(0,D360*(1+EXP((LN(1+Assumptions!$C$60)-0.5*Assumptions!$C$61^2)+Assumptions!$C$61*((RAND()+RAND()+RAND()+RAND()+RAND()+RAND()+RAND()+RAND()+RAND()+RAND()+RAND()+RAND())-6))-1)+PT_Y5_MC!F67)</x:f>
        <x:v>1369759.175713959</x:v>
      </x:c>
      <x:c r="F360" s="16" t="n">
        <x:f>MAX(0,E360*(1+EXP((LN(1+Assumptions!$C$60)-0.5*Assumptions!$C$61^2)+Assumptions!$C$61*((RAND()+RAND()+RAND()+RAND()+RAND()+RAND()+RAND()+RAND()+RAND()+RAND()+RAND()+RAND())-6))-1)+PT_Y5_MC!G67)</x:f>
        <x:v>1102464.2556919397</x:v>
      </x:c>
      <x:c r="G360" s="16" t="n">
        <x:f>MAX(0,F360*(1+EXP((LN(1+Assumptions!$C$60)-0.5*Assumptions!$C$61^2)+Assumptions!$C$61*((RAND()+RAND()+RAND()+RAND()+RAND()+RAND()+RAND()+RAND()+RAND()+RAND()+RAND()+RAND())-6))-1)+PT_Y5_MC!H67)</x:f>
        <x:v>1060745.9018413404</x:v>
      </x:c>
      <x:c r="H360" s="16" t="n">
        <x:f>MAX(0,G360*(1+EXP((LN(1+Assumptions!$C$60)-0.5*Assumptions!$C$61^2)+Assumptions!$C$61*((RAND()+RAND()+RAND()+RAND()+RAND()+RAND()+RAND()+RAND()+RAND()+RAND()+RAND()+RAND())-6))-1)+PT_Y5_MC!I67)</x:f>
        <x:v>1106302.5212593114</x:v>
      </x:c>
      <x:c r="I360" s="16" t="n">
        <x:f>MAX(0,H360*(1+EXP((LN(1+Assumptions!$C$60)-0.5*Assumptions!$C$61^2)+Assumptions!$C$61*((RAND()+RAND()+RAND()+RAND()+RAND()+RAND()+RAND()+RAND()+RAND()+RAND()+RAND()+RAND())-6))-1)+PT_Y5_MC!J67)</x:f>
        <x:v>1068758.3552321184</x:v>
      </x:c>
      <x:c r="J360" s="16" t="n">
        <x:f>MAX(0,I360*(1+EXP((LN(1+Assumptions!$C$60)-0.5*Assumptions!$C$61^2)+Assumptions!$C$61*((RAND()+RAND()+RAND()+RAND()+RAND()+RAND()+RAND()+RAND()+RAND()+RAND()+RAND()+RAND())-6))-1)+PT_Y5_MC!K67)</x:f>
        <x:v>1249555.6470232056</x:v>
      </x:c>
      <x:c r="K360" s="16" t="n">
        <x:f>MAX(0,J360*(1+EXP((LN(1+Assumptions!$C$60)-0.5*Assumptions!$C$61^2)+Assumptions!$C$61*((RAND()+RAND()+RAND()+RAND()+RAND()+RAND()+RAND()+RAND()+RAND()+RAND()+RAND()+RAND())-6))-1)+PT_Y5_MC!L67)</x:f>
        <x:v>1732057.6273610617</x:v>
      </x:c>
      <x:c r="L360" s="16" t="n">
        <x:f>MAX(0,K360*(1+EXP((LN(1+Assumptions!$C$60)-0.5*Assumptions!$C$61^2)+Assumptions!$C$61*((RAND()+RAND()+RAND()+RAND()+RAND()+RAND()+RAND()+RAND()+RAND()+RAND()+RAND()+RAND())-6))-1)+PT_Y5_MC!M67)</x:f>
        <x:v>1656631.2074231354</x:v>
      </x:c>
      <x:c r="M360" s="16" t="n">
        <x:f>MAX(0,L360*(1+EXP((LN(1+Assumptions!$C$60)-0.5*Assumptions!$C$61^2)+Assumptions!$C$61*((RAND()+RAND()+RAND()+RAND()+RAND()+RAND()+RAND()+RAND()+RAND()+RAND()+RAND()+RAND())-6))-1)+PT_Y5_MC!N67)</x:f>
        <x:v>2364904.8225371977</x:v>
      </x:c>
      <x:c r="N360" s="16" t="n">
        <x:f>MAX(0,M360*(1+EXP((LN(1+Assumptions!$C$60)-0.5*Assumptions!$C$61^2)+Assumptions!$C$61*((RAND()+RAND()+RAND()+RAND()+RAND()+RAND()+RAND()+RAND()+RAND()+RAND()+RAND()+RAND())-6))-1)+PT_Y5_MC!O67)</x:f>
        <x:v>2170609.8252880387</x:v>
      </x:c>
      <x:c r="O360" s="16" t="n">
        <x:f>MAX(0,N360*(1+EXP((LN(1+Assumptions!$C$60)-0.5*Assumptions!$C$61^2)+Assumptions!$C$61*((RAND()+RAND()+RAND()+RAND()+RAND()+RAND()+RAND()+RAND()+RAND()+RAND()+RAND()+RAND())-6))-1)+PT_Y5_MC!P67)</x:f>
        <x:v>2461105.9839055394</x:v>
      </x:c>
      <x:c r="P360" s="16" t="n">
        <x:f>MAX(0,O360*(1+EXP((LN(1+Assumptions!$C$60)-0.5*Assumptions!$C$61^2)+Assumptions!$C$61*((RAND()+RAND()+RAND()+RAND()+RAND()+RAND()+RAND()+RAND()+RAND()+RAND()+RAND()+RAND())-6))-1)+PT_Y5_MC!Q67)</x:f>
        <x:v>2173240.8108604806</x:v>
      </x:c>
      <x:c r="Q360" s="16" t="n">
        <x:f>MAX(0,P360*(1+EXP((LN(1+Assumptions!$C$60)-0.5*Assumptions!$C$61^2)+Assumptions!$C$61*((RAND()+RAND()+RAND()+RAND()+RAND()+RAND()+RAND()+RAND()+RAND()+RAND()+RAND()+RAND())-6))-1)+PT_Y5_MC!R67)</x:f>
        <x:v>1686862.2586722297</x:v>
      </x:c>
      <x:c r="R360" s="16" t="n">
        <x:f>MAX(0,Q360*(1+EXP((LN(1+Assumptions!$C$60)-0.5*Assumptions!$C$61^2)+Assumptions!$C$61*((RAND()+RAND()+RAND()+RAND()+RAND()+RAND()+RAND()+RAND()+RAND()+RAND()+RAND()+RAND())-6))-1)+PT_Y5_MC!S67)</x:f>
        <x:v>2265876.524059868</x:v>
      </x:c>
      <x:c r="S360" s="16" t="n">
        <x:f>MAX(0,R360*(1+EXP((LN(1+Assumptions!$C$60)-0.5*Assumptions!$C$61^2)+Assumptions!$C$61*((RAND()+RAND()+RAND()+RAND()+RAND()+RAND()+RAND()+RAND()+RAND()+RAND()+RAND()+RAND())-6))-1)+PT_Y5_MC!T67)</x:f>
        <x:v>2171781.8180267625</x:v>
      </x:c>
      <x:c r="T360" s="16" t="n">
        <x:f>MAX(0,S360*(1+EXP((LN(1+Assumptions!$C$60)-0.5*Assumptions!$C$61^2)+Assumptions!$C$61*((RAND()+RAND()+RAND()+RAND()+RAND()+RAND()+RAND()+RAND()+RAND()+RAND()+RAND()+RAND())-6))-1)+PT_Y5_MC!U67)</x:f>
        <x:v>1974566.6435155892</x:v>
      </x:c>
      <x:c r="U360" s="16" t="n">
        <x:f>MAX(0,T360*(1+EXP((LN(1+Assumptions!$C$60)-0.5*Assumptions!$C$61^2)+Assumptions!$C$61*((RAND()+RAND()+RAND()+RAND()+RAND()+RAND()+RAND()+RAND()+RAND()+RAND()+RAND()+RAND())-6))-1)+PT_Y5_MC!V67)</x:f>
        <x:v>2231859.4123262465</x:v>
      </x:c>
      <x:c r="V360" s="16" t="n">
        <x:f>MAX(0,U360*(1+EXP((LN(1+Assumptions!$C$60)-0.5*Assumptions!$C$61^2)+Assumptions!$C$61*((RAND()+RAND()+RAND()+RAND()+RAND()+RAND()+RAND()+RAND()+RAND()+RAND()+RAND()+RAND())-6))-1)+PT_Y5_MC!W67)</x:f>
        <x:v>2348623.7268347894</x:v>
      </x:c>
      <x:c r="W360" s="16" t="n">
        <x:f>MAX(0,V360*(1+EXP((LN(1+Assumptions!$C$60)-0.5*Assumptions!$C$61^2)+Assumptions!$C$61*((RAND()+RAND()+RAND()+RAND()+RAND()+RAND()+RAND()+RAND()+RAND()+RAND()+RAND()+RAND())-6))-1)+PT_Y5_MC!X67)</x:f>
        <x:v>2767781.2124318397</x:v>
      </x:c>
      <x:c r="X360" s="16" t="n">
        <x:f>MAX(0,W360*(1+EXP((LN(1+Assumptions!$C$60)-0.5*Assumptions!$C$61^2)+Assumptions!$C$61*((RAND()+RAND()+RAND()+RAND()+RAND()+RAND()+RAND()+RAND()+RAND()+RAND()+RAND()+RAND())-6))-1)+PT_Y5_MC!Y67)</x:f>
        <x:v>2249433.043104486</x:v>
      </x:c>
      <x:c r="Y360" s="16" t="n">
        <x:f>MAX(0,X360*(1+EXP((LN(1+Assumptions!$C$60)-0.5*Assumptions!$C$61^2)+Assumptions!$C$61*((RAND()+RAND()+RAND()+RAND()+RAND()+RAND()+RAND()+RAND()+RAND()+RAND()+RAND()+RAND())-6))-1)+PT_Y5_MC!Z67)</x:f>
        <x:v>2109596.8306053234</x:v>
      </x:c>
      <x:c r="Z360" s="16" t="n">
        <x:f>MAX(0,Y360*(1+EXP((LN(1+Assumptions!$C$60)-0.5*Assumptions!$C$61^2)+Assumptions!$C$61*((RAND()+RAND()+RAND()+RAND()+RAND()+RAND()+RAND()+RAND()+RAND()+RAND()+RAND()+RAND())-6))-1)+PT_Y5_MC!AA67)</x:f>
        <x:v>1913409.1769188691</x:v>
      </x:c>
      <x:c r="AA360" s="16" t="n">
        <x:f>MAX(0,Z360*(1+EXP((LN(1+Assumptions!$C$60)-0.5*Assumptions!$C$61^2)+Assumptions!$C$61*((RAND()+RAND()+RAND()+RAND()+RAND()+RAND()+RAND()+RAND()+RAND()+RAND()+RAND()+RAND())-6))-1)+PT_Y5_MC!AB67)</x:f>
        <x:v>2780623.8229781883</x:v>
      </x:c>
      <x:c r="AB360" s="16" t="n">
        <x:f>MAX(0,AA360*(1+EXP((LN(1+Assumptions!$C$60)-0.5*Assumptions!$C$61^2)+Assumptions!$C$61*((RAND()+RAND()+RAND()+RAND()+RAND()+RAND()+RAND()+RAND()+RAND()+RAND()+RAND()+RAND())-6))-1)+PT_Y5_MC!AC67)</x:f>
        <x:v>2800188.7025226867</x:v>
      </x:c>
      <x:c r="AC360" s="16" t="n">
        <x:f>MAX(0,AB360*(1+EXP((LN(1+Assumptions!$C$60)-0.5*Assumptions!$C$61^2)+Assumptions!$C$61*((RAND()+RAND()+RAND()+RAND()+RAND()+RAND()+RAND()+RAND()+RAND()+RAND()+RAND()+RAND())-6))-1)+PT_Y5_MC!AD67)</x:f>
        <x:v>3358290.766253209</x:v>
      </x:c>
      <x:c r="AD360" s="16" t="n">
        <x:f>MAX(0,AC360*(1+EXP((LN(1+Assumptions!$C$60)-0.5*Assumptions!$C$61^2)+Assumptions!$C$61*((RAND()+RAND()+RAND()+RAND()+RAND()+RAND()+RAND()+RAND()+RAND()+RAND()+RAND()+RAND())-6))-1)+PT_Y5_MC!AE67)</x:f>
        <x:v>4291200.192059909</x:v>
      </x:c>
      <x:c r="AE360" s="16" t="n">
        <x:f>MAX(0,AD360*(1+EXP((LN(1+Assumptions!$C$60)-0.5*Assumptions!$C$61^2)+Assumptions!$C$61*((RAND()+RAND()+RAND()+RAND()+RAND()+RAND()+RAND()+RAND()+RAND()+RAND()+RAND()+RAND())-6))-1)+PT_Y5_MC!AF67)</x:f>
        <x:v>4015711.8122454397</x:v>
      </x:c>
      <x:c r="AF360" s="16" t="n">
        <x:f>MAX(0,AE360*(1+EXP((LN(1+Assumptions!$C$60)-0.5*Assumptions!$C$61^2)+Assumptions!$C$61*((RAND()+RAND()+RAND()+RAND()+RAND()+RAND()+RAND()+RAND()+RAND()+RAND()+RAND()+RAND())-6))-1)+PT_Y5_MC!AG67)</x:f>
        <x:v>3404643.0470268466</x:v>
      </x:c>
    </x:row>
    <x:row r="361">
      <x:c r="A361" s="39">
        <x:v>357</x:v>
      </x:c>
      <x:c r="B361" s="16" t="n">
        <x:f>PT_Y5_MC!C68</x:f>
        <x:v>1029031.25</x:v>
      </x:c>
      <x:c r="C361" s="16" t="n">
        <x:f>MAX(0,B361*(1+EXP((LN(1+Assumptions!$C$60)-0.5*Assumptions!$C$61^2)+Assumptions!$C$61*((RAND()+RAND()+RAND()+RAND()+RAND()+RAND()+RAND()+RAND()+RAND()+RAND()+RAND()+RAND())-6))-1)+PT_Y5_MC!D67)</x:f>
        <x:v>918310.6400862964</x:v>
      </x:c>
      <x:c r="D361" s="16" t="n">
        <x:f>MAX(0,C361*(1+EXP((LN(1+Assumptions!$C$60)-0.5*Assumptions!$C$61^2)+Assumptions!$C$61*((RAND()+RAND()+RAND()+RAND()+RAND()+RAND()+RAND()+RAND()+RAND()+RAND()+RAND()+RAND())-6))-1)+PT_Y5_MC!E67)</x:f>
        <x:v>1090926.6316650382</x:v>
      </x:c>
      <x:c r="E361" s="16" t="n">
        <x:f>MAX(0,D361*(1+EXP((LN(1+Assumptions!$C$60)-0.5*Assumptions!$C$61^2)+Assumptions!$C$61*((RAND()+RAND()+RAND()+RAND()+RAND()+RAND()+RAND()+RAND()+RAND()+RAND()+RAND()+RAND())-6))-1)+PT_Y5_MC!F67)</x:f>
        <x:v>1316946.399440885</x:v>
      </x:c>
      <x:c r="F361" s="16" t="n">
        <x:f>MAX(0,E361*(1+EXP((LN(1+Assumptions!$C$60)-0.5*Assumptions!$C$61^2)+Assumptions!$C$61*((RAND()+RAND()+RAND()+RAND()+RAND()+RAND()+RAND()+RAND()+RAND()+RAND()+RAND()+RAND())-6))-1)+PT_Y5_MC!G67)</x:f>
        <x:v>1195325.3373235648</x:v>
      </x:c>
      <x:c r="G361" s="16" t="n">
        <x:f>MAX(0,F361*(1+EXP((LN(1+Assumptions!$C$60)-0.5*Assumptions!$C$61^2)+Assumptions!$C$61*((RAND()+RAND()+RAND()+RAND()+RAND()+RAND()+RAND()+RAND()+RAND()+RAND()+RAND()+RAND())-6))-1)+PT_Y5_MC!H67)</x:f>
        <x:v>1369298.4847435027</x:v>
      </x:c>
      <x:c r="H361" s="16" t="n">
        <x:f>MAX(0,G361*(1+EXP((LN(1+Assumptions!$C$60)-0.5*Assumptions!$C$61^2)+Assumptions!$C$61*((RAND()+RAND()+RAND()+RAND()+RAND()+RAND()+RAND()+RAND()+RAND()+RAND()+RAND()+RAND())-6))-1)+PT_Y5_MC!I67)</x:f>
        <x:v>1229869.967967059</x:v>
      </x:c>
      <x:c r="I361" s="16" t="n">
        <x:f>MAX(0,H361*(1+EXP((LN(1+Assumptions!$C$60)-0.5*Assumptions!$C$61^2)+Assumptions!$C$61*((RAND()+RAND()+RAND()+RAND()+RAND()+RAND()+RAND()+RAND()+RAND()+RAND()+RAND()+RAND())-6))-1)+PT_Y5_MC!J67)</x:f>
        <x:v>1077084.798535116</x:v>
      </x:c>
      <x:c r="J361" s="16" t="n">
        <x:f>MAX(0,I361*(1+EXP((LN(1+Assumptions!$C$60)-0.5*Assumptions!$C$61^2)+Assumptions!$C$61*((RAND()+RAND()+RAND()+RAND()+RAND()+RAND()+RAND()+RAND()+RAND()+RAND()+RAND()+RAND())-6))-1)+PT_Y5_MC!K67)</x:f>
        <x:v>1197406.8378668227</x:v>
      </x:c>
      <x:c r="K361" s="16" t="n">
        <x:f>MAX(0,J361*(1+EXP((LN(1+Assumptions!$C$60)-0.5*Assumptions!$C$61^2)+Assumptions!$C$61*((RAND()+RAND()+RAND()+RAND()+RAND()+RAND()+RAND()+RAND()+RAND()+RAND()+RAND()+RAND())-6))-1)+PT_Y5_MC!L67)</x:f>
        <x:v>1404650.7050411785</x:v>
      </x:c>
      <x:c r="L361" s="16" t="n">
        <x:f>MAX(0,K361*(1+EXP((LN(1+Assumptions!$C$60)-0.5*Assumptions!$C$61^2)+Assumptions!$C$61*((RAND()+RAND()+RAND()+RAND()+RAND()+RAND()+RAND()+RAND()+RAND()+RAND()+RAND()+RAND())-6))-1)+PT_Y5_MC!M67)</x:f>
        <x:v>1307822.5255970487</x:v>
      </x:c>
      <x:c r="M361" s="16" t="n">
        <x:f>MAX(0,L361*(1+EXP((LN(1+Assumptions!$C$60)-0.5*Assumptions!$C$61^2)+Assumptions!$C$61*((RAND()+RAND()+RAND()+RAND()+RAND()+RAND()+RAND()+RAND()+RAND()+RAND()+RAND()+RAND())-6))-1)+PT_Y5_MC!N67)</x:f>
        <x:v>1825075.4355836478</x:v>
      </x:c>
      <x:c r="N361" s="16" t="n">
        <x:f>MAX(0,M361*(1+EXP((LN(1+Assumptions!$C$60)-0.5*Assumptions!$C$61^2)+Assumptions!$C$61*((RAND()+RAND()+RAND()+RAND()+RAND()+RAND()+RAND()+RAND()+RAND()+RAND()+RAND()+RAND())-6))-1)+PT_Y5_MC!O67)</x:f>
        <x:v>2095489.6293037962</x:v>
      </x:c>
      <x:c r="O361" s="16" t="n">
        <x:f>MAX(0,N361*(1+EXP((LN(1+Assumptions!$C$60)-0.5*Assumptions!$C$61^2)+Assumptions!$C$61*((RAND()+RAND()+RAND()+RAND()+RAND()+RAND()+RAND()+RAND()+RAND()+RAND()+RAND()+RAND())-6))-1)+PT_Y5_MC!P67)</x:f>
        <x:v>2132586.094676861</x:v>
      </x:c>
      <x:c r="P361" s="16" t="n">
        <x:f>MAX(0,O361*(1+EXP((LN(1+Assumptions!$C$60)-0.5*Assumptions!$C$61^2)+Assumptions!$C$61*((RAND()+RAND()+RAND()+RAND()+RAND()+RAND()+RAND()+RAND()+RAND()+RAND()+RAND()+RAND())-6))-1)+PT_Y5_MC!Q67)</x:f>
        <x:v>1823831.2696530675</x:v>
      </x:c>
      <x:c r="Q361" s="16" t="n">
        <x:f>MAX(0,P361*(1+EXP((LN(1+Assumptions!$C$60)-0.5*Assumptions!$C$61^2)+Assumptions!$C$61*((RAND()+RAND()+RAND()+RAND()+RAND()+RAND()+RAND()+RAND()+RAND()+RAND()+RAND()+RAND())-6))-1)+PT_Y5_MC!R67)</x:f>
        <x:v>2185015.826120994</x:v>
      </x:c>
      <x:c r="R361" s="16" t="n">
        <x:f>MAX(0,Q361*(1+EXP((LN(1+Assumptions!$C$60)-0.5*Assumptions!$C$61^2)+Assumptions!$C$61*((RAND()+RAND()+RAND()+RAND()+RAND()+RAND()+RAND()+RAND()+RAND()+RAND()+RAND()+RAND())-6))-1)+PT_Y5_MC!S67)</x:f>
        <x:v>2380488.7258846425</x:v>
      </x:c>
      <x:c r="S361" s="16" t="n">
        <x:f>MAX(0,R361*(1+EXP((LN(1+Assumptions!$C$60)-0.5*Assumptions!$C$61^2)+Assumptions!$C$61*((RAND()+RAND()+RAND()+RAND()+RAND()+RAND()+RAND()+RAND()+RAND()+RAND()+RAND()+RAND())-6))-1)+PT_Y5_MC!T67)</x:f>
        <x:v>2134287.241516414</x:v>
      </x:c>
      <x:c r="T361" s="16" t="n">
        <x:f>MAX(0,S361*(1+EXP((LN(1+Assumptions!$C$60)-0.5*Assumptions!$C$61^2)+Assumptions!$C$61*((RAND()+RAND()+RAND()+RAND()+RAND()+RAND()+RAND()+RAND()+RAND()+RAND()+RAND()+RAND())-6))-1)+PT_Y5_MC!U67)</x:f>
        <x:v>1906962.2562881082</x:v>
      </x:c>
      <x:c r="U361" s="16" t="n">
        <x:f>MAX(0,T361*(1+EXP((LN(1+Assumptions!$C$60)-0.5*Assumptions!$C$61^2)+Assumptions!$C$61*((RAND()+RAND()+RAND()+RAND()+RAND()+RAND()+RAND()+RAND()+RAND()+RAND()+RAND()+RAND())-6))-1)+PT_Y5_MC!V67)</x:f>
        <x:v>1688285.754404859</x:v>
      </x:c>
      <x:c r="V361" s="16" t="n">
        <x:f>MAX(0,U361*(1+EXP((LN(1+Assumptions!$C$60)-0.5*Assumptions!$C$61^2)+Assumptions!$C$61*((RAND()+RAND()+RAND()+RAND()+RAND()+RAND()+RAND()+RAND()+RAND()+RAND()+RAND()+RAND())-6))-1)+PT_Y5_MC!W67)</x:f>
        <x:v>1794766.905447508</x:v>
      </x:c>
      <x:c r="W361" s="16" t="n">
        <x:f>MAX(0,V361*(1+EXP((LN(1+Assumptions!$C$60)-0.5*Assumptions!$C$61^2)+Assumptions!$C$61*((RAND()+RAND()+RAND()+RAND()+RAND()+RAND()+RAND()+RAND()+RAND()+RAND()+RAND()+RAND())-6))-1)+PT_Y5_MC!X67)</x:f>
        <x:v>1553721.2287896555</x:v>
      </x:c>
      <x:c r="X361" s="16" t="n">
        <x:f>MAX(0,W361*(1+EXP((LN(1+Assumptions!$C$60)-0.5*Assumptions!$C$61^2)+Assumptions!$C$61*((RAND()+RAND()+RAND()+RAND()+RAND()+RAND()+RAND()+RAND()+RAND()+RAND()+RAND()+RAND())-6))-1)+PT_Y5_MC!Y67)</x:f>
        <x:v>1412675.3907090866</x:v>
      </x:c>
      <x:c r="Y361" s="16" t="n">
        <x:f>MAX(0,X361*(1+EXP((LN(1+Assumptions!$C$60)-0.5*Assumptions!$C$61^2)+Assumptions!$C$61*((RAND()+RAND()+RAND()+RAND()+RAND()+RAND()+RAND()+RAND()+RAND()+RAND()+RAND()+RAND())-6))-1)+PT_Y5_MC!Z67)</x:f>
        <x:v>1649557.6742913525</x:v>
      </x:c>
      <x:c r="Z361" s="16" t="n">
        <x:f>MAX(0,Y361*(1+EXP((LN(1+Assumptions!$C$60)-0.5*Assumptions!$C$61^2)+Assumptions!$C$61*((RAND()+RAND()+RAND()+RAND()+RAND()+RAND()+RAND()+RAND()+RAND()+RAND()+RAND()+RAND())-6))-1)+PT_Y5_MC!AA67)</x:f>
        <x:v>1972175.8733476598</x:v>
      </x:c>
      <x:c r="AA361" s="16" t="n">
        <x:f>MAX(0,Z361*(1+EXP((LN(1+Assumptions!$C$60)-0.5*Assumptions!$C$61^2)+Assumptions!$C$61*((RAND()+RAND()+RAND()+RAND()+RAND()+RAND()+RAND()+RAND()+RAND()+RAND()+RAND()+RAND())-6))-1)+PT_Y5_MC!AB67)</x:f>
        <x:v>1929714.783274516</x:v>
      </x:c>
      <x:c r="AB361" s="16" t="n">
        <x:f>MAX(0,AA361*(1+EXP((LN(1+Assumptions!$C$60)-0.5*Assumptions!$C$61^2)+Assumptions!$C$61*((RAND()+RAND()+RAND()+RAND()+RAND()+RAND()+RAND()+RAND()+RAND()+RAND()+RAND()+RAND())-6))-1)+PT_Y5_MC!AC67)</x:f>
        <x:v>2036191.781559619</x:v>
      </x:c>
      <x:c r="AC361" s="16" t="n">
        <x:f>MAX(0,AB361*(1+EXP((LN(1+Assumptions!$C$60)-0.5*Assumptions!$C$61^2)+Assumptions!$C$61*((RAND()+RAND()+RAND()+RAND()+RAND()+RAND()+RAND()+RAND()+RAND()+RAND()+RAND()+RAND())-6))-1)+PT_Y5_MC!AD67)</x:f>
        <x:v>2281607.6895233965</x:v>
      </x:c>
      <x:c r="AD361" s="16" t="n">
        <x:f>MAX(0,AC361*(1+EXP((LN(1+Assumptions!$C$60)-0.5*Assumptions!$C$61^2)+Assumptions!$C$61*((RAND()+RAND()+RAND()+RAND()+RAND()+RAND()+RAND()+RAND()+RAND()+RAND()+RAND()+RAND())-6))-1)+PT_Y5_MC!AE67)</x:f>
        <x:v>2128712.9962396994</x:v>
      </x:c>
      <x:c r="AE361" s="16" t="n">
        <x:f>MAX(0,AD361*(1+EXP((LN(1+Assumptions!$C$60)-0.5*Assumptions!$C$61^2)+Assumptions!$C$61*((RAND()+RAND()+RAND()+RAND()+RAND()+RAND()+RAND()+RAND()+RAND()+RAND()+RAND()+RAND())-6))-1)+PT_Y5_MC!AF67)</x:f>
        <x:v>2380756.5594476196</x:v>
      </x:c>
      <x:c r="AF361" s="16" t="n">
        <x:f>MAX(0,AE361*(1+EXP((LN(1+Assumptions!$C$60)-0.5*Assumptions!$C$61^2)+Assumptions!$C$61*((RAND()+RAND()+RAND()+RAND()+RAND()+RAND()+RAND()+RAND()+RAND()+RAND()+RAND()+RAND())-6))-1)+PT_Y5_MC!AG67)</x:f>
        <x:v>3149865.34185779</x:v>
      </x:c>
    </x:row>
    <x:row r="362">
      <x:c r="A362" s="39">
        <x:v>358</x:v>
      </x:c>
      <x:c r="B362" s="16" t="n">
        <x:f>PT_Y5_MC!C68</x:f>
        <x:v>1029031.25</x:v>
      </x:c>
      <x:c r="C362" s="16" t="n">
        <x:f>MAX(0,B362*(1+EXP((LN(1+Assumptions!$C$60)-0.5*Assumptions!$C$61^2)+Assumptions!$C$61*((RAND()+RAND()+RAND()+RAND()+RAND()+RAND()+RAND()+RAND()+RAND()+RAND()+RAND()+RAND())-6))-1)+PT_Y5_MC!D67)</x:f>
        <x:v>821483.6326331667</x:v>
      </x:c>
      <x:c r="D362" s="16" t="n">
        <x:f>MAX(0,C362*(1+EXP((LN(1+Assumptions!$C$60)-0.5*Assumptions!$C$61^2)+Assumptions!$C$61*((RAND()+RAND()+RAND()+RAND()+RAND()+RAND()+RAND()+RAND()+RAND()+RAND()+RAND()+RAND())-6))-1)+PT_Y5_MC!E67)</x:f>
        <x:v>852143.8492069321</x:v>
      </x:c>
      <x:c r="E362" s="16" t="n">
        <x:f>MAX(0,D362*(1+EXP((LN(1+Assumptions!$C$60)-0.5*Assumptions!$C$61^2)+Assumptions!$C$61*((RAND()+RAND()+RAND()+RAND()+RAND()+RAND()+RAND()+RAND()+RAND()+RAND()+RAND()+RAND())-6))-1)+PT_Y5_MC!F67)</x:f>
        <x:v>1051218.013289482</x:v>
      </x:c>
      <x:c r="F362" s="16" t="n">
        <x:f>MAX(0,E362*(1+EXP((LN(1+Assumptions!$C$60)-0.5*Assumptions!$C$61^2)+Assumptions!$C$61*((RAND()+RAND()+RAND()+RAND()+RAND()+RAND()+RAND()+RAND()+RAND()+RAND()+RAND()+RAND())-6))-1)+PT_Y5_MC!G67)</x:f>
        <x:v>1111155.5557530099</x:v>
      </x:c>
      <x:c r="G362" s="16" t="n">
        <x:f>MAX(0,F362*(1+EXP((LN(1+Assumptions!$C$60)-0.5*Assumptions!$C$61^2)+Assumptions!$C$61*((RAND()+RAND()+RAND()+RAND()+RAND()+RAND()+RAND()+RAND()+RAND()+RAND()+RAND()+RAND())-6))-1)+PT_Y5_MC!H67)</x:f>
        <x:v>1244544.9788165018</x:v>
      </x:c>
      <x:c r="H362" s="16" t="n">
        <x:f>MAX(0,G362*(1+EXP((LN(1+Assumptions!$C$60)-0.5*Assumptions!$C$61^2)+Assumptions!$C$61*((RAND()+RAND()+RAND()+RAND()+RAND()+RAND()+RAND()+RAND()+RAND()+RAND()+RAND()+RAND())-6))-1)+PT_Y5_MC!I67)</x:f>
        <x:v>1070055.8463041654</x:v>
      </x:c>
      <x:c r="I362" s="16" t="n">
        <x:f>MAX(0,H362*(1+EXP((LN(1+Assumptions!$C$60)-0.5*Assumptions!$C$61^2)+Assumptions!$C$61*((RAND()+RAND()+RAND()+RAND()+RAND()+RAND()+RAND()+RAND()+RAND()+RAND()+RAND()+RAND())-6))-1)+PT_Y5_MC!J67)</x:f>
        <x:v>1242704.3256344222</x:v>
      </x:c>
      <x:c r="J362" s="16" t="n">
        <x:f>MAX(0,I362*(1+EXP((LN(1+Assumptions!$C$60)-0.5*Assumptions!$C$61^2)+Assumptions!$C$61*((RAND()+RAND()+RAND()+RAND()+RAND()+RAND()+RAND()+RAND()+RAND()+RAND()+RAND()+RAND())-6))-1)+PT_Y5_MC!K67)</x:f>
        <x:v>1320517.2283941712</x:v>
      </x:c>
      <x:c r="K362" s="16" t="n">
        <x:f>MAX(0,J362*(1+EXP((LN(1+Assumptions!$C$60)-0.5*Assumptions!$C$61^2)+Assumptions!$C$61*((RAND()+RAND()+RAND()+RAND()+RAND()+RAND()+RAND()+RAND()+RAND()+RAND()+RAND()+RAND())-6))-1)+PT_Y5_MC!L67)</x:f>
        <x:v>1691826.8498335213</x:v>
      </x:c>
      <x:c r="L362" s="16" t="n">
        <x:f>MAX(0,K362*(1+EXP((LN(1+Assumptions!$C$60)-0.5*Assumptions!$C$61^2)+Assumptions!$C$61*((RAND()+RAND()+RAND()+RAND()+RAND()+RAND()+RAND()+RAND()+RAND()+RAND()+RAND()+RAND())-6))-1)+PT_Y5_MC!M67)</x:f>
        <x:v>1599344.288035629</x:v>
      </x:c>
      <x:c r="M362" s="16" t="n">
        <x:f>MAX(0,L362*(1+EXP((LN(1+Assumptions!$C$60)-0.5*Assumptions!$C$61^2)+Assumptions!$C$61*((RAND()+RAND()+RAND()+RAND()+RAND()+RAND()+RAND()+RAND()+RAND()+RAND()+RAND()+RAND())-6))-1)+PT_Y5_MC!N67)</x:f>
        <x:v>1467492.6795451085</x:v>
      </x:c>
      <x:c r="N362" s="16" t="n">
        <x:f>MAX(0,M362*(1+EXP((LN(1+Assumptions!$C$60)-0.5*Assumptions!$C$61^2)+Assumptions!$C$61*((RAND()+RAND()+RAND()+RAND()+RAND()+RAND()+RAND()+RAND()+RAND()+RAND()+RAND()+RAND())-6))-1)+PT_Y5_MC!O67)</x:f>
        <x:v>1360435.7974762705</x:v>
      </x:c>
      <x:c r="O362" s="16" t="n">
        <x:f>MAX(0,N362*(1+EXP((LN(1+Assumptions!$C$60)-0.5*Assumptions!$C$61^2)+Assumptions!$C$61*((RAND()+RAND()+RAND()+RAND()+RAND()+RAND()+RAND()+RAND()+RAND()+RAND()+RAND()+RAND())-6))-1)+PT_Y5_MC!P67)</x:f>
        <x:v>1662703.911602422</x:v>
      </x:c>
      <x:c r="P362" s="16" t="n">
        <x:f>MAX(0,O362*(1+EXP((LN(1+Assumptions!$C$60)-0.5*Assumptions!$C$61^2)+Assumptions!$C$61*((RAND()+RAND()+RAND()+RAND()+RAND()+RAND()+RAND()+RAND()+RAND()+RAND()+RAND()+RAND())-6))-1)+PT_Y5_MC!Q67)</x:f>
        <x:v>2154072.5205709427</x:v>
      </x:c>
      <x:c r="Q362" s="16" t="n">
        <x:f>MAX(0,P362*(1+EXP((LN(1+Assumptions!$C$60)-0.5*Assumptions!$C$61^2)+Assumptions!$C$61*((RAND()+RAND()+RAND()+RAND()+RAND()+RAND()+RAND()+RAND()+RAND()+RAND()+RAND()+RAND())-6))-1)+PT_Y5_MC!R67)</x:f>
        <x:v>2100887.115369822</x:v>
      </x:c>
      <x:c r="R362" s="16" t="n">
        <x:f>MAX(0,Q362*(1+EXP((LN(1+Assumptions!$C$60)-0.5*Assumptions!$C$61^2)+Assumptions!$C$61*((RAND()+RAND()+RAND()+RAND()+RAND()+RAND()+RAND()+RAND()+RAND()+RAND()+RAND()+RAND())-6))-1)+PT_Y5_MC!S67)</x:f>
        <x:v>2289323.265151976</x:v>
      </x:c>
      <x:c r="S362" s="16" t="n">
        <x:f>MAX(0,R362*(1+EXP((LN(1+Assumptions!$C$60)-0.5*Assumptions!$C$61^2)+Assumptions!$C$61*((RAND()+RAND()+RAND()+RAND()+RAND()+RAND()+RAND()+RAND()+RAND()+RAND()+RAND()+RAND())-6))-1)+PT_Y5_MC!T67)</x:f>
        <x:v>2210522.2002790757</x:v>
      </x:c>
      <x:c r="T362" s="16" t="n">
        <x:f>MAX(0,S362*(1+EXP((LN(1+Assumptions!$C$60)-0.5*Assumptions!$C$61^2)+Assumptions!$C$61*((RAND()+RAND()+RAND()+RAND()+RAND()+RAND()+RAND()+RAND()+RAND()+RAND()+RAND()+RAND())-6))-1)+PT_Y5_MC!U67)</x:f>
        <x:v>2150896.36548426</x:v>
      </x:c>
      <x:c r="U362" s="16" t="n">
        <x:f>MAX(0,T362*(1+EXP((LN(1+Assumptions!$C$60)-0.5*Assumptions!$C$61^2)+Assumptions!$C$61*((RAND()+RAND()+RAND()+RAND()+RAND()+RAND()+RAND()+RAND()+RAND()+RAND()+RAND()+RAND())-6))-1)+PT_Y5_MC!V67)</x:f>
        <x:v>2523774.728926107</x:v>
      </x:c>
      <x:c r="V362" s="16" t="n">
        <x:f>MAX(0,U362*(1+EXP((LN(1+Assumptions!$C$60)-0.5*Assumptions!$C$61^2)+Assumptions!$C$61*((RAND()+RAND()+RAND()+RAND()+RAND()+RAND()+RAND()+RAND()+RAND()+RAND()+RAND()+RAND())-6))-1)+PT_Y5_MC!W67)</x:f>
        <x:v>2976266.8625248834</x:v>
      </x:c>
      <x:c r="W362" s="16" t="n">
        <x:f>MAX(0,V362*(1+EXP((LN(1+Assumptions!$C$60)-0.5*Assumptions!$C$61^2)+Assumptions!$C$61*((RAND()+RAND()+RAND()+RAND()+RAND()+RAND()+RAND()+RAND()+RAND()+RAND()+RAND()+RAND())-6))-1)+PT_Y5_MC!X67)</x:f>
        <x:v>2966352.576347663</x:v>
      </x:c>
      <x:c r="X362" s="16" t="n">
        <x:f>MAX(0,W362*(1+EXP((LN(1+Assumptions!$C$60)-0.5*Assumptions!$C$61^2)+Assumptions!$C$61*((RAND()+RAND()+RAND()+RAND()+RAND()+RAND()+RAND()+RAND()+RAND()+RAND()+RAND()+RAND())-6))-1)+PT_Y5_MC!Y67)</x:f>
        <x:v>3204128.0656154337</x:v>
      </x:c>
      <x:c r="Y362" s="16" t="n">
        <x:f>MAX(0,X362*(1+EXP((LN(1+Assumptions!$C$60)-0.5*Assumptions!$C$61^2)+Assumptions!$C$61*((RAND()+RAND()+RAND()+RAND()+RAND()+RAND()+RAND()+RAND()+RAND()+RAND()+RAND()+RAND())-6))-1)+PT_Y5_MC!Z67)</x:f>
        <x:v>3065118.7854781435</x:v>
      </x:c>
      <x:c r="Z362" s="16" t="n">
        <x:f>MAX(0,Y362*(1+EXP((LN(1+Assumptions!$C$60)-0.5*Assumptions!$C$61^2)+Assumptions!$C$61*((RAND()+RAND()+RAND()+RAND()+RAND()+RAND()+RAND()+RAND()+RAND()+RAND()+RAND()+RAND())-6))-1)+PT_Y5_MC!AA67)</x:f>
        <x:v>2999188.9957304806</x:v>
      </x:c>
      <x:c r="AA362" s="16" t="n">
        <x:f>MAX(0,Z362*(1+EXP((LN(1+Assumptions!$C$60)-0.5*Assumptions!$C$61^2)+Assumptions!$C$61*((RAND()+RAND()+RAND()+RAND()+RAND()+RAND()+RAND()+RAND()+RAND()+RAND()+RAND()+RAND())-6))-1)+PT_Y5_MC!AB67)</x:f>
        <x:v>2502614.7509305226</x:v>
      </x:c>
      <x:c r="AB362" s="16" t="n">
        <x:f>MAX(0,AA362*(1+EXP((LN(1+Assumptions!$C$60)-0.5*Assumptions!$C$61^2)+Assumptions!$C$61*((RAND()+RAND()+RAND()+RAND()+RAND()+RAND()+RAND()+RAND()+RAND()+RAND()+RAND()+RAND())-6))-1)+PT_Y5_MC!AC67)</x:f>
        <x:v>2371894.1160888458</x:v>
      </x:c>
      <x:c r="AC362" s="16" t="n">
        <x:f>MAX(0,AB362*(1+EXP((LN(1+Assumptions!$C$60)-0.5*Assumptions!$C$61^2)+Assumptions!$C$61*((RAND()+RAND()+RAND()+RAND()+RAND()+RAND()+RAND()+RAND()+RAND()+RAND()+RAND()+RAND())-6))-1)+PT_Y5_MC!AD67)</x:f>
        <x:v>2597789.18910047</x:v>
      </x:c>
      <x:c r="AD362" s="16" t="n">
        <x:f>MAX(0,AC362*(1+EXP((LN(1+Assumptions!$C$60)-0.5*Assumptions!$C$61^2)+Assumptions!$C$61*((RAND()+RAND()+RAND()+RAND()+RAND()+RAND()+RAND()+RAND()+RAND()+RAND()+RAND()+RAND())-6))-1)+PT_Y5_MC!AE67)</x:f>
        <x:v>2999593.0734276334</x:v>
      </x:c>
      <x:c r="AE362" s="16" t="n">
        <x:f>MAX(0,AD362*(1+EXP((LN(1+Assumptions!$C$60)-0.5*Assumptions!$C$61^2)+Assumptions!$C$61*((RAND()+RAND()+RAND()+RAND()+RAND()+RAND()+RAND()+RAND()+RAND()+RAND()+RAND()+RAND())-6))-1)+PT_Y5_MC!AF67)</x:f>
        <x:v>3112747.1586430757</x:v>
      </x:c>
      <x:c r="AF362" s="16" t="n">
        <x:f>MAX(0,AE362*(1+EXP((LN(1+Assumptions!$C$60)-0.5*Assumptions!$C$61^2)+Assumptions!$C$61*((RAND()+RAND()+RAND()+RAND()+RAND()+RAND()+RAND()+RAND()+RAND()+RAND()+RAND()+RAND())-6))-1)+PT_Y5_MC!AG67)</x:f>
        <x:v>4472307.117369633</x:v>
      </x:c>
    </x:row>
    <x:row r="363">
      <x:c r="A363" s="39">
        <x:v>359</x:v>
      </x:c>
      <x:c r="B363" s="16" t="n">
        <x:f>PT_Y5_MC!C68</x:f>
        <x:v>1029031.25</x:v>
      </x:c>
      <x:c r="C363" s="16" t="n">
        <x:f>MAX(0,B363*(1+EXP((LN(1+Assumptions!$C$60)-0.5*Assumptions!$C$61^2)+Assumptions!$C$61*((RAND()+RAND()+RAND()+RAND()+RAND()+RAND()+RAND()+RAND()+RAND()+RAND()+RAND()+RAND())-6))-1)+PT_Y5_MC!D67)</x:f>
        <x:v>949275.2516458617</x:v>
      </x:c>
      <x:c r="D363" s="16" t="n">
        <x:f>MAX(0,C363*(1+EXP((LN(1+Assumptions!$C$60)-0.5*Assumptions!$C$61^2)+Assumptions!$C$61*((RAND()+RAND()+RAND()+RAND()+RAND()+RAND()+RAND()+RAND()+RAND()+RAND()+RAND()+RAND())-6))-1)+PT_Y5_MC!E67)</x:f>
        <x:v>1217977.3751148363</x:v>
      </x:c>
      <x:c r="E363" s="16" t="n">
        <x:f>MAX(0,D363*(1+EXP((LN(1+Assumptions!$C$60)-0.5*Assumptions!$C$61^2)+Assumptions!$C$61*((RAND()+RAND()+RAND()+RAND()+RAND()+RAND()+RAND()+RAND()+RAND()+RAND()+RAND()+RAND())-6))-1)+PT_Y5_MC!F67)</x:f>
        <x:v>1301989.4606455616</x:v>
      </x:c>
      <x:c r="F363" s="16" t="n">
        <x:f>MAX(0,E363*(1+EXP((LN(1+Assumptions!$C$60)-0.5*Assumptions!$C$61^2)+Assumptions!$C$61*((RAND()+RAND()+RAND()+RAND()+RAND()+RAND()+RAND()+RAND()+RAND()+RAND()+RAND()+RAND())-6))-1)+PT_Y5_MC!G67)</x:f>
        <x:v>1407901.9046902359</x:v>
      </x:c>
      <x:c r="G363" s="16" t="n">
        <x:f>MAX(0,F363*(1+EXP((LN(1+Assumptions!$C$60)-0.5*Assumptions!$C$61^2)+Assumptions!$C$61*((RAND()+RAND()+RAND()+RAND()+RAND()+RAND()+RAND()+RAND()+RAND()+RAND()+RAND()+RAND())-6))-1)+PT_Y5_MC!H67)</x:f>
        <x:v>1419933.1206404183</x:v>
      </x:c>
      <x:c r="H363" s="16" t="n">
        <x:f>MAX(0,G363*(1+EXP((LN(1+Assumptions!$C$60)-0.5*Assumptions!$C$61^2)+Assumptions!$C$61*((RAND()+RAND()+RAND()+RAND()+RAND()+RAND()+RAND()+RAND()+RAND()+RAND()+RAND()+RAND())-6))-1)+PT_Y5_MC!I67)</x:f>
        <x:v>1499882.4603496357</x:v>
      </x:c>
      <x:c r="I363" s="16" t="n">
        <x:f>MAX(0,H363*(1+EXP((LN(1+Assumptions!$C$60)-0.5*Assumptions!$C$61^2)+Assumptions!$C$61*((RAND()+RAND()+RAND()+RAND()+RAND()+RAND()+RAND()+RAND()+RAND()+RAND()+RAND()+RAND())-6))-1)+PT_Y5_MC!J67)</x:f>
        <x:v>1244537.9985138357</x:v>
      </x:c>
      <x:c r="J363" s="16" t="n">
        <x:f>MAX(0,I363*(1+EXP((LN(1+Assumptions!$C$60)-0.5*Assumptions!$C$61^2)+Assumptions!$C$61*((RAND()+RAND()+RAND()+RAND()+RAND()+RAND()+RAND()+RAND()+RAND()+RAND()+RAND()+RAND())-6))-1)+PT_Y5_MC!K67)</x:f>
        <x:v>1110425.31090543</x:v>
      </x:c>
      <x:c r="K363" s="16" t="n">
        <x:f>MAX(0,J363*(1+EXP((LN(1+Assumptions!$C$60)-0.5*Assumptions!$C$61^2)+Assumptions!$C$61*((RAND()+RAND()+RAND()+RAND()+RAND()+RAND()+RAND()+RAND()+RAND()+RAND()+RAND()+RAND())-6))-1)+PT_Y5_MC!L67)</x:f>
        <x:v>1350076.5692873131</x:v>
      </x:c>
      <x:c r="L363" s="16" t="n">
        <x:f>MAX(0,K363*(1+EXP((LN(1+Assumptions!$C$60)-0.5*Assumptions!$C$61^2)+Assumptions!$C$61*((RAND()+RAND()+RAND()+RAND()+RAND()+RAND()+RAND()+RAND()+RAND()+RAND()+RAND()+RAND())-6))-1)+PT_Y5_MC!M67)</x:f>
        <x:v>1206608.6122976025</x:v>
      </x:c>
      <x:c r="M363" s="16" t="n">
        <x:f>MAX(0,L363*(1+EXP((LN(1+Assumptions!$C$60)-0.5*Assumptions!$C$61^2)+Assumptions!$C$61*((RAND()+RAND()+RAND()+RAND()+RAND()+RAND()+RAND()+RAND()+RAND()+RAND()+RAND()+RAND())-6))-1)+PT_Y5_MC!N67)</x:f>
        <x:v>1380105.6202097107</x:v>
      </x:c>
      <x:c r="N363" s="16" t="n">
        <x:f>MAX(0,M363*(1+EXP((LN(1+Assumptions!$C$60)-0.5*Assumptions!$C$61^2)+Assumptions!$C$61*((RAND()+RAND()+RAND()+RAND()+RAND()+RAND()+RAND()+RAND()+RAND()+RAND()+RAND()+RAND())-6))-1)+PT_Y5_MC!O67)</x:f>
        <x:v>1806841.0543795116</x:v>
      </x:c>
      <x:c r="O363" s="16" t="n">
        <x:f>MAX(0,N363*(1+EXP((LN(1+Assumptions!$C$60)-0.5*Assumptions!$C$61^2)+Assumptions!$C$61*((RAND()+RAND()+RAND()+RAND()+RAND()+RAND()+RAND()+RAND()+RAND()+RAND()+RAND()+RAND())-6))-1)+PT_Y5_MC!P67)</x:f>
        <x:v>2251941.362030878</x:v>
      </x:c>
      <x:c r="P363" s="16" t="n">
        <x:f>MAX(0,O363*(1+EXP((LN(1+Assumptions!$C$60)-0.5*Assumptions!$C$61^2)+Assumptions!$C$61*((RAND()+RAND()+RAND()+RAND()+RAND()+RAND()+RAND()+RAND()+RAND()+RAND()+RAND()+RAND())-6))-1)+PT_Y5_MC!Q67)</x:f>
        <x:v>2244484.127860972</x:v>
      </x:c>
      <x:c r="Q363" s="16" t="n">
        <x:f>MAX(0,P363*(1+EXP((LN(1+Assumptions!$C$60)-0.5*Assumptions!$C$61^2)+Assumptions!$C$61*((RAND()+RAND()+RAND()+RAND()+RAND()+RAND()+RAND()+RAND()+RAND()+RAND()+RAND()+RAND())-6))-1)+PT_Y5_MC!R67)</x:f>
        <x:v>2504990.136539934</x:v>
      </x:c>
      <x:c r="R363" s="16" t="n">
        <x:f>MAX(0,Q363*(1+EXP((LN(1+Assumptions!$C$60)-0.5*Assumptions!$C$61^2)+Assumptions!$C$61*((RAND()+RAND()+RAND()+RAND()+RAND()+RAND()+RAND()+RAND()+RAND()+RAND()+RAND()+RAND())-6))-1)+PT_Y5_MC!S67)</x:f>
        <x:v>3189867.024349015</x:v>
      </x:c>
      <x:c r="S363" s="16" t="n">
        <x:f>MAX(0,R363*(1+EXP((LN(1+Assumptions!$C$60)-0.5*Assumptions!$C$61^2)+Assumptions!$C$61*((RAND()+RAND()+RAND()+RAND()+RAND()+RAND()+RAND()+RAND()+RAND()+RAND()+RAND()+RAND())-6))-1)+PT_Y5_MC!T67)</x:f>
        <x:v>3579500.7911918266</x:v>
      </x:c>
      <x:c r="T363" s="16" t="n">
        <x:f>MAX(0,S363*(1+EXP((LN(1+Assumptions!$C$60)-0.5*Assumptions!$C$61^2)+Assumptions!$C$61*((RAND()+RAND()+RAND()+RAND()+RAND()+RAND()+RAND()+RAND()+RAND()+RAND()+RAND()+RAND())-6))-1)+PT_Y5_MC!U67)</x:f>
        <x:v>3266222.2686386034</x:v>
      </x:c>
      <x:c r="U363" s="16" t="n">
        <x:f>MAX(0,T363*(1+EXP((LN(1+Assumptions!$C$60)-0.5*Assumptions!$C$61^2)+Assumptions!$C$61*((RAND()+RAND()+RAND()+RAND()+RAND()+RAND()+RAND()+RAND()+RAND()+RAND()+RAND()+RAND())-6))-1)+PT_Y5_MC!V67)</x:f>
        <x:v>4660974.983709</x:v>
      </x:c>
      <x:c r="V363" s="16" t="n">
        <x:f>MAX(0,U363*(1+EXP((LN(1+Assumptions!$C$60)-0.5*Assumptions!$C$61^2)+Assumptions!$C$61*((RAND()+RAND()+RAND()+RAND()+RAND()+RAND()+RAND()+RAND()+RAND()+RAND()+RAND()+RAND())-6))-1)+PT_Y5_MC!W67)</x:f>
        <x:v>4530532.937121296</x:v>
      </x:c>
      <x:c r="W363" s="16" t="n">
        <x:f>MAX(0,V363*(1+EXP((LN(1+Assumptions!$C$60)-0.5*Assumptions!$C$61^2)+Assumptions!$C$61*((RAND()+RAND()+RAND()+RAND()+RAND()+RAND()+RAND()+RAND()+RAND()+RAND()+RAND()+RAND())-6))-1)+PT_Y5_MC!X67)</x:f>
        <x:v>5306063.139484464</x:v>
      </x:c>
      <x:c r="X363" s="16" t="n">
        <x:f>MAX(0,W363*(1+EXP((LN(1+Assumptions!$C$60)-0.5*Assumptions!$C$61^2)+Assumptions!$C$61*((RAND()+RAND()+RAND()+RAND()+RAND()+RAND()+RAND()+RAND()+RAND()+RAND()+RAND()+RAND())-6))-1)+PT_Y5_MC!Y67)</x:f>
        <x:v>4601369.82534904</x:v>
      </x:c>
      <x:c r="Y363" s="16" t="n">
        <x:f>MAX(0,X363*(1+EXP((LN(1+Assumptions!$C$60)-0.5*Assumptions!$C$61^2)+Assumptions!$C$61*((RAND()+RAND()+RAND()+RAND()+RAND()+RAND()+RAND()+RAND()+RAND()+RAND()+RAND()+RAND())-6))-1)+PT_Y5_MC!Z67)</x:f>
        <x:v>5307806.136431048</x:v>
      </x:c>
      <x:c r="Z363" s="16" t="n">
        <x:f>MAX(0,Y363*(1+EXP((LN(1+Assumptions!$C$60)-0.5*Assumptions!$C$61^2)+Assumptions!$C$61*((RAND()+RAND()+RAND()+RAND()+RAND()+RAND()+RAND()+RAND()+RAND()+RAND()+RAND()+RAND())-6))-1)+PT_Y5_MC!AA67)</x:f>
        <x:v>5463463.923525853</x:v>
      </x:c>
      <x:c r="AA363" s="16" t="n">
        <x:f>MAX(0,Z363*(1+EXP((LN(1+Assumptions!$C$60)-0.5*Assumptions!$C$61^2)+Assumptions!$C$61*((RAND()+RAND()+RAND()+RAND()+RAND()+RAND()+RAND()+RAND()+RAND()+RAND()+RAND()+RAND())-6))-1)+PT_Y5_MC!AB67)</x:f>
        <x:v>4447749.348289502</x:v>
      </x:c>
      <x:c r="AB363" s="16" t="n">
        <x:f>MAX(0,AA363*(1+EXP((LN(1+Assumptions!$C$60)-0.5*Assumptions!$C$61^2)+Assumptions!$C$61*((RAND()+RAND()+RAND()+RAND()+RAND()+RAND()+RAND()+RAND()+RAND()+RAND()+RAND()+RAND())-6))-1)+PT_Y5_MC!AC67)</x:f>
        <x:v>4562307.70930614</x:v>
      </x:c>
      <x:c r="AC363" s="16" t="n">
        <x:f>MAX(0,AB363*(1+EXP((LN(1+Assumptions!$C$60)-0.5*Assumptions!$C$61^2)+Assumptions!$C$61*((RAND()+RAND()+RAND()+RAND()+RAND()+RAND()+RAND()+RAND()+RAND()+RAND()+RAND()+RAND())-6))-1)+PT_Y5_MC!AD67)</x:f>
        <x:v>5660610.008852723</x:v>
      </x:c>
      <x:c r="AD363" s="16" t="n">
        <x:f>MAX(0,AC363*(1+EXP((LN(1+Assumptions!$C$60)-0.5*Assumptions!$C$61^2)+Assumptions!$C$61*((RAND()+RAND()+RAND()+RAND()+RAND()+RAND()+RAND()+RAND()+RAND()+RAND()+RAND()+RAND())-6))-1)+PT_Y5_MC!AE67)</x:f>
        <x:v>8585169.237964049</x:v>
      </x:c>
      <x:c r="AE363" s="16" t="n">
        <x:f>MAX(0,AD363*(1+EXP((LN(1+Assumptions!$C$60)-0.5*Assumptions!$C$61^2)+Assumptions!$C$61*((RAND()+RAND()+RAND()+RAND()+RAND()+RAND()+RAND()+RAND()+RAND()+RAND()+RAND()+RAND())-6))-1)+PT_Y5_MC!AF67)</x:f>
        <x:v>8384592.787590173</x:v>
      </x:c>
      <x:c r="AF363" s="16" t="n">
        <x:f>MAX(0,AE363*(1+EXP((LN(1+Assumptions!$C$60)-0.5*Assumptions!$C$61^2)+Assumptions!$C$61*((RAND()+RAND()+RAND()+RAND()+RAND()+RAND()+RAND()+RAND()+RAND()+RAND()+RAND()+RAND())-6))-1)+PT_Y5_MC!AG67)</x:f>
        <x:v>8212680.476436947</x:v>
      </x:c>
    </x:row>
    <x:row r="364">
      <x:c r="A364" s="39">
        <x:v>360</x:v>
      </x:c>
      <x:c r="B364" s="16" t="n">
        <x:f>PT_Y5_MC!C68</x:f>
        <x:v>1029031.25</x:v>
      </x:c>
      <x:c r="C364" s="16" t="n">
        <x:f>MAX(0,B364*(1+EXP((LN(1+Assumptions!$C$60)-0.5*Assumptions!$C$61^2)+Assumptions!$C$61*((RAND()+RAND()+RAND()+RAND()+RAND()+RAND()+RAND()+RAND()+RAND()+RAND()+RAND()+RAND())-6))-1)+PT_Y5_MC!D67)</x:f>
        <x:v>732566.7876610201</x:v>
      </x:c>
      <x:c r="D364" s="16" t="n">
        <x:f>MAX(0,C364*(1+EXP((LN(1+Assumptions!$C$60)-0.5*Assumptions!$C$61^2)+Assumptions!$C$61*((RAND()+RAND()+RAND()+RAND()+RAND()+RAND()+RAND()+RAND()+RAND()+RAND()+RAND()+RAND())-6))-1)+PT_Y5_MC!E67)</x:f>
        <x:v>769681.8140579548</x:v>
      </x:c>
      <x:c r="E364" s="16" t="n">
        <x:f>MAX(0,D364*(1+EXP((LN(1+Assumptions!$C$60)-0.5*Assumptions!$C$61^2)+Assumptions!$C$61*((RAND()+RAND()+RAND()+RAND()+RAND()+RAND()+RAND()+RAND()+RAND()+RAND()+RAND()+RAND())-6))-1)+PT_Y5_MC!F67)</x:f>
        <x:v>989691.0524310388</x:v>
      </x:c>
      <x:c r="F364" s="16" t="n">
        <x:f>MAX(0,E364*(1+EXP((LN(1+Assumptions!$C$60)-0.5*Assumptions!$C$61^2)+Assumptions!$C$61*((RAND()+RAND()+RAND()+RAND()+RAND()+RAND()+RAND()+RAND()+RAND()+RAND()+RAND()+RAND())-6))-1)+PT_Y5_MC!G67)</x:f>
        <x:v>1149641.8433771704</x:v>
      </x:c>
      <x:c r="G364" s="16" t="n">
        <x:f>MAX(0,F364*(1+EXP((LN(1+Assumptions!$C$60)-0.5*Assumptions!$C$61^2)+Assumptions!$C$61*((RAND()+RAND()+RAND()+RAND()+RAND()+RAND()+RAND()+RAND()+RAND()+RAND()+RAND()+RAND())-6))-1)+PT_Y5_MC!H67)</x:f>
        <x:v>1113156.0330813963</x:v>
      </x:c>
      <x:c r="H364" s="16" t="n">
        <x:f>MAX(0,G364*(1+EXP((LN(1+Assumptions!$C$60)-0.5*Assumptions!$C$61^2)+Assumptions!$C$61*((RAND()+RAND()+RAND()+RAND()+RAND()+RAND()+RAND()+RAND()+RAND()+RAND()+RAND()+RAND())-6))-1)+PT_Y5_MC!I67)</x:f>
        <x:v>1076521.0091085117</x:v>
      </x:c>
      <x:c r="I364" s="16" t="n">
        <x:f>MAX(0,H364*(1+EXP((LN(1+Assumptions!$C$60)-0.5*Assumptions!$C$61^2)+Assumptions!$C$61*((RAND()+RAND()+RAND()+RAND()+RAND()+RAND()+RAND()+RAND()+RAND()+RAND()+RAND()+RAND())-6))-1)+PT_Y5_MC!J67)</x:f>
        <x:v>1326170.1652321322</x:v>
      </x:c>
      <x:c r="J364" s="16" t="n">
        <x:f>MAX(0,I364*(1+EXP((LN(1+Assumptions!$C$60)-0.5*Assumptions!$C$61^2)+Assumptions!$C$61*((RAND()+RAND()+RAND()+RAND()+RAND()+RAND()+RAND()+RAND()+RAND()+RAND()+RAND()+RAND())-6))-1)+PT_Y5_MC!K67)</x:f>
        <x:v>1807572.588031549</x:v>
      </x:c>
      <x:c r="K364" s="16" t="n">
        <x:f>MAX(0,J364*(1+EXP((LN(1+Assumptions!$C$60)-0.5*Assumptions!$C$61^2)+Assumptions!$C$61*((RAND()+RAND()+RAND()+RAND()+RAND()+RAND()+RAND()+RAND()+RAND()+RAND()+RAND()+RAND())-6))-1)+PT_Y5_MC!L67)</x:f>
        <x:v>1423812.820503306</x:v>
      </x:c>
      <x:c r="L364" s="16" t="n">
        <x:f>MAX(0,K364*(1+EXP((LN(1+Assumptions!$C$60)-0.5*Assumptions!$C$61^2)+Assumptions!$C$61*((RAND()+RAND()+RAND()+RAND()+RAND()+RAND()+RAND()+RAND()+RAND()+RAND()+RAND()+RAND())-6))-1)+PT_Y5_MC!M67)</x:f>
        <x:v>1588333.2850873577</x:v>
      </x:c>
      <x:c r="M364" s="16" t="n">
        <x:f>MAX(0,L364*(1+EXP((LN(1+Assumptions!$C$60)-0.5*Assumptions!$C$61^2)+Assumptions!$C$61*((RAND()+RAND()+RAND()+RAND()+RAND()+RAND()+RAND()+RAND()+RAND()+RAND()+RAND()+RAND())-6))-1)+PT_Y5_MC!N67)</x:f>
        <x:v>1657943.1606674853</x:v>
      </x:c>
      <x:c r="N364" s="16" t="n">
        <x:f>MAX(0,M364*(1+EXP((LN(1+Assumptions!$C$60)-0.5*Assumptions!$C$61^2)+Assumptions!$C$61*((RAND()+RAND()+RAND()+RAND()+RAND()+RAND()+RAND()+RAND()+RAND()+RAND()+RAND()+RAND())-6))-1)+PT_Y5_MC!O67)</x:f>
        <x:v>1802867.7557932811</x:v>
      </x:c>
      <x:c r="O364" s="16" t="n">
        <x:f>MAX(0,N364*(1+EXP((LN(1+Assumptions!$C$60)-0.5*Assumptions!$C$61^2)+Assumptions!$C$61*((RAND()+RAND()+RAND()+RAND()+RAND()+RAND()+RAND()+RAND()+RAND()+RAND()+RAND()+RAND())-6))-1)+PT_Y5_MC!P67)</x:f>
        <x:v>1432712.7287640814</x:v>
      </x:c>
      <x:c r="P364" s="16" t="n">
        <x:f>MAX(0,O364*(1+EXP((LN(1+Assumptions!$C$60)-0.5*Assumptions!$C$61^2)+Assumptions!$C$61*((RAND()+RAND()+RAND()+RAND()+RAND()+RAND()+RAND()+RAND()+RAND()+RAND()+RAND()+RAND())-6))-1)+PT_Y5_MC!Q67)</x:f>
        <x:v>1171042.771579471</x:v>
      </x:c>
      <x:c r="Q364" s="16" t="n">
        <x:f>MAX(0,P364*(1+EXP((LN(1+Assumptions!$C$60)-0.5*Assumptions!$C$61^2)+Assumptions!$C$61*((RAND()+RAND()+RAND()+RAND()+RAND()+RAND()+RAND()+RAND()+RAND()+RAND()+RAND()+RAND())-6))-1)+PT_Y5_MC!R67)</x:f>
        <x:v>1216667.9162625568</x:v>
      </x:c>
      <x:c r="R364" s="16" t="n">
        <x:f>MAX(0,Q364*(1+EXP((LN(1+Assumptions!$C$60)-0.5*Assumptions!$C$61^2)+Assumptions!$C$61*((RAND()+RAND()+RAND()+RAND()+RAND()+RAND()+RAND()+RAND()+RAND()+RAND()+RAND()+RAND())-6))-1)+PT_Y5_MC!S67)</x:f>
        <x:v>1473920.1787569053</x:v>
      </x:c>
      <x:c r="S364" s="16" t="n">
        <x:f>MAX(0,R364*(1+EXP((LN(1+Assumptions!$C$60)-0.5*Assumptions!$C$61^2)+Assumptions!$C$61*((RAND()+RAND()+RAND()+RAND()+RAND()+RAND()+RAND()+RAND()+RAND()+RAND()+RAND()+RAND())-6))-1)+PT_Y5_MC!T67)</x:f>
        <x:v>1645965.2820252513</x:v>
      </x:c>
      <x:c r="T364" s="16" t="n">
        <x:f>MAX(0,S364*(1+EXP((LN(1+Assumptions!$C$60)-0.5*Assumptions!$C$61^2)+Assumptions!$C$61*((RAND()+RAND()+RAND()+RAND()+RAND()+RAND()+RAND()+RAND()+RAND()+RAND()+RAND()+RAND())-6))-1)+PT_Y5_MC!U67)</x:f>
        <x:v>1490215.756332494</x:v>
      </x:c>
      <x:c r="U364" s="16" t="n">
        <x:f>MAX(0,T364*(1+EXP((LN(1+Assumptions!$C$60)-0.5*Assumptions!$C$61^2)+Assumptions!$C$61*((RAND()+RAND()+RAND()+RAND()+RAND()+RAND()+RAND()+RAND()+RAND()+RAND()+RAND()+RAND())-6))-1)+PT_Y5_MC!V67)</x:f>
        <x:v>1521627.2080347443</x:v>
      </x:c>
      <x:c r="V364" s="16" t="n">
        <x:f>MAX(0,U364*(1+EXP((LN(1+Assumptions!$C$60)-0.5*Assumptions!$C$61^2)+Assumptions!$C$61*((RAND()+RAND()+RAND()+RAND()+RAND()+RAND()+RAND()+RAND()+RAND()+RAND()+RAND()+RAND())-6))-1)+PT_Y5_MC!W67)</x:f>
        <x:v>1609159.547780195</x:v>
      </x:c>
      <x:c r="W364" s="16" t="n">
        <x:f>MAX(0,V364*(1+EXP((LN(1+Assumptions!$C$60)-0.5*Assumptions!$C$61^2)+Assumptions!$C$61*((RAND()+RAND()+RAND()+RAND()+RAND()+RAND()+RAND()+RAND()+RAND()+RAND()+RAND()+RAND())-6))-1)+PT_Y5_MC!X67)</x:f>
        <x:v>1980801.253240948</x:v>
      </x:c>
      <x:c r="X364" s="16" t="n">
        <x:f>MAX(0,W364*(1+EXP((LN(1+Assumptions!$C$60)-0.5*Assumptions!$C$61^2)+Assumptions!$C$61*((RAND()+RAND()+RAND()+RAND()+RAND()+RAND()+RAND()+RAND()+RAND()+RAND()+RAND()+RAND())-6))-1)+PT_Y5_MC!Y67)</x:f>
        <x:v>2149433.109628353</x:v>
      </x:c>
      <x:c r="Y364" s="16" t="n">
        <x:f>MAX(0,X364*(1+EXP((LN(1+Assumptions!$C$60)-0.5*Assumptions!$C$61^2)+Assumptions!$C$61*((RAND()+RAND()+RAND()+RAND()+RAND()+RAND()+RAND()+RAND()+RAND()+RAND()+RAND()+RAND())-6))-1)+PT_Y5_MC!Z67)</x:f>
        <x:v>2476517.739029206</x:v>
      </x:c>
      <x:c r="Z364" s="16" t="n">
        <x:f>MAX(0,Y364*(1+EXP((LN(1+Assumptions!$C$60)-0.5*Assumptions!$C$61^2)+Assumptions!$C$61*((RAND()+RAND()+RAND()+RAND()+RAND()+RAND()+RAND()+RAND()+RAND()+RAND()+RAND()+RAND())-6))-1)+PT_Y5_MC!AA67)</x:f>
        <x:v>2808121.8322598105</x:v>
      </x:c>
      <x:c r="AA364" s="16" t="n">
        <x:f>MAX(0,Z364*(1+EXP((LN(1+Assumptions!$C$60)-0.5*Assumptions!$C$61^2)+Assumptions!$C$61*((RAND()+RAND()+RAND()+RAND()+RAND()+RAND()+RAND()+RAND()+RAND()+RAND()+RAND()+RAND())-6))-1)+PT_Y5_MC!AB67)</x:f>
        <x:v>2951419.3013598872</x:v>
      </x:c>
      <x:c r="AB364" s="16" t="n">
        <x:f>MAX(0,AA364*(1+EXP((LN(1+Assumptions!$C$60)-0.5*Assumptions!$C$61^2)+Assumptions!$C$61*((RAND()+RAND()+RAND()+RAND()+RAND()+RAND()+RAND()+RAND()+RAND()+RAND()+RAND()+RAND())-6))-1)+PT_Y5_MC!AC67)</x:f>
        <x:v>3009082.0641079103</x:v>
      </x:c>
      <x:c r="AC364" s="16" t="n">
        <x:f>MAX(0,AB364*(1+EXP((LN(1+Assumptions!$C$60)-0.5*Assumptions!$C$61^2)+Assumptions!$C$61*((RAND()+RAND()+RAND()+RAND()+RAND()+RAND()+RAND()+RAND()+RAND()+RAND()+RAND()+RAND())-6))-1)+PT_Y5_MC!AD67)</x:f>
        <x:v>2684034.664033529</x:v>
      </x:c>
      <x:c r="AD364" s="16" t="n">
        <x:f>MAX(0,AC364*(1+EXP((LN(1+Assumptions!$C$60)-0.5*Assumptions!$C$61^2)+Assumptions!$C$61*((RAND()+RAND()+RAND()+RAND()+RAND()+RAND()+RAND()+RAND()+RAND()+RAND()+RAND()+RAND())-6))-1)+PT_Y5_MC!AE67)</x:f>
        <x:v>2514356.45941478</x:v>
      </x:c>
      <x:c r="AE364" s="16" t="n">
        <x:f>MAX(0,AD364*(1+EXP((LN(1+Assumptions!$C$60)-0.5*Assumptions!$C$61^2)+Assumptions!$C$61*((RAND()+RAND()+RAND()+RAND()+RAND()+RAND()+RAND()+RAND()+RAND()+RAND()+RAND()+RAND())-6))-1)+PT_Y5_MC!AF67)</x:f>
        <x:v>2459932.8972751773</x:v>
      </x:c>
      <x:c r="AF364" s="16" t="n">
        <x:f>MAX(0,AE364*(1+EXP((LN(1+Assumptions!$C$60)-0.5*Assumptions!$C$61^2)+Assumptions!$C$61*((RAND()+RAND()+RAND()+RAND()+RAND()+RAND()+RAND()+RAND()+RAND()+RAND()+RAND()+RAND())-6))-1)+PT_Y5_MC!AG67)</x:f>
        <x:v>2155220.628152347</x:v>
      </x:c>
    </x:row>
    <x:row r="365">
      <x:c r="A365" s="39">
        <x:v>361</x:v>
      </x:c>
      <x:c r="B365" s="16" t="n">
        <x:f>PT_Y5_MC!C68</x:f>
        <x:v>1029031.25</x:v>
      </x:c>
      <x:c r="C365" s="16" t="n">
        <x:f>MAX(0,B365*(1+EXP((LN(1+Assumptions!$C$60)-0.5*Assumptions!$C$61^2)+Assumptions!$C$61*((RAND()+RAND()+RAND()+RAND()+RAND()+RAND()+RAND()+RAND()+RAND()+RAND()+RAND()+RAND())-6))-1)+PT_Y5_MC!D67)</x:f>
        <x:v>1389386.7791881412</x:v>
      </x:c>
      <x:c r="D365" s="16" t="n">
        <x:f>MAX(0,C365*(1+EXP((LN(1+Assumptions!$C$60)-0.5*Assumptions!$C$61^2)+Assumptions!$C$61*((RAND()+RAND()+RAND()+RAND()+RAND()+RAND()+RAND()+RAND()+RAND()+RAND()+RAND()+RAND())-6))-1)+PT_Y5_MC!E67)</x:f>
        <x:v>1728809.5447506611</x:v>
      </x:c>
      <x:c r="E365" s="16" t="n">
        <x:f>MAX(0,D365*(1+EXP((LN(1+Assumptions!$C$60)-0.5*Assumptions!$C$61^2)+Assumptions!$C$61*((RAND()+RAND()+RAND()+RAND()+RAND()+RAND()+RAND()+RAND()+RAND()+RAND()+RAND()+RAND())-6))-1)+PT_Y5_MC!F67)</x:f>
        <x:v>1908947.991027076</x:v>
      </x:c>
      <x:c r="F365" s="16" t="n">
        <x:f>MAX(0,E365*(1+EXP((LN(1+Assumptions!$C$60)-0.5*Assumptions!$C$61^2)+Assumptions!$C$61*((RAND()+RAND()+RAND()+RAND()+RAND()+RAND()+RAND()+RAND()+RAND()+RAND()+RAND()+RAND())-6))-1)+PT_Y5_MC!G67)</x:f>
        <x:v>1773327.3227871049</x:v>
      </x:c>
      <x:c r="G365" s="16" t="n">
        <x:f>MAX(0,F365*(1+EXP((LN(1+Assumptions!$C$60)-0.5*Assumptions!$C$61^2)+Assumptions!$C$61*((RAND()+RAND()+RAND()+RAND()+RAND()+RAND()+RAND()+RAND()+RAND()+RAND()+RAND()+RAND())-6))-1)+PT_Y5_MC!H67)</x:f>
        <x:v>2448649.45840603</x:v>
      </x:c>
      <x:c r="H365" s="16" t="n">
        <x:f>MAX(0,G365*(1+EXP((LN(1+Assumptions!$C$60)-0.5*Assumptions!$C$61^2)+Assumptions!$C$61*((RAND()+RAND()+RAND()+RAND()+RAND()+RAND()+RAND()+RAND()+RAND()+RAND()+RAND()+RAND())-6))-1)+PT_Y5_MC!I67)</x:f>
        <x:v>1900042.4498898755</x:v>
      </x:c>
      <x:c r="I365" s="16" t="n">
        <x:f>MAX(0,H365*(1+EXP((LN(1+Assumptions!$C$60)-0.5*Assumptions!$C$61^2)+Assumptions!$C$61*((RAND()+RAND()+RAND()+RAND()+RAND()+RAND()+RAND()+RAND()+RAND()+RAND()+RAND()+RAND())-6))-1)+PT_Y5_MC!J67)</x:f>
        <x:v>2271645.2497691014</x:v>
      </x:c>
      <x:c r="J365" s="16" t="n">
        <x:f>MAX(0,I365*(1+EXP((LN(1+Assumptions!$C$60)-0.5*Assumptions!$C$61^2)+Assumptions!$C$61*((RAND()+RAND()+RAND()+RAND()+RAND()+RAND()+RAND()+RAND()+RAND()+RAND()+RAND()+RAND())-6))-1)+PT_Y5_MC!K67)</x:f>
        <x:v>2540805.8540510344</x:v>
      </x:c>
      <x:c r="K365" s="16" t="n">
        <x:f>MAX(0,J365*(1+EXP((LN(1+Assumptions!$C$60)-0.5*Assumptions!$C$61^2)+Assumptions!$C$61*((RAND()+RAND()+RAND()+RAND()+RAND()+RAND()+RAND()+RAND()+RAND()+RAND()+RAND()+RAND())-6))-1)+PT_Y5_MC!L67)</x:f>
        <x:v>2738958.3538272823</x:v>
      </x:c>
      <x:c r="L365" s="16" t="n">
        <x:f>MAX(0,K365*(1+EXP((LN(1+Assumptions!$C$60)-0.5*Assumptions!$C$61^2)+Assumptions!$C$61*((RAND()+RAND()+RAND()+RAND()+RAND()+RAND()+RAND()+RAND()+RAND()+RAND()+RAND()+RAND())-6))-1)+PT_Y5_MC!M67)</x:f>
        <x:v>2332724.5993625643</x:v>
      </x:c>
      <x:c r="M365" s="16" t="n">
        <x:f>MAX(0,L365*(1+EXP((LN(1+Assumptions!$C$60)-0.5*Assumptions!$C$61^2)+Assumptions!$C$61*((RAND()+RAND()+RAND()+RAND()+RAND()+RAND()+RAND()+RAND()+RAND()+RAND()+RAND()+RAND())-6))-1)+PT_Y5_MC!N67)</x:f>
        <x:v>2150363.6042420026</x:v>
      </x:c>
      <x:c r="N365" s="16" t="n">
        <x:f>MAX(0,M365*(1+EXP((LN(1+Assumptions!$C$60)-0.5*Assumptions!$C$61^2)+Assumptions!$C$61*((RAND()+RAND()+RAND()+RAND()+RAND()+RAND()+RAND()+RAND()+RAND()+RAND()+RAND()+RAND())-6))-1)+PT_Y5_MC!O67)</x:f>
        <x:v>1835724.366534443</x:v>
      </x:c>
      <x:c r="O365" s="16" t="n">
        <x:f>MAX(0,N365*(1+EXP((LN(1+Assumptions!$C$60)-0.5*Assumptions!$C$61^2)+Assumptions!$C$61*((RAND()+RAND()+RAND()+RAND()+RAND()+RAND()+RAND()+RAND()+RAND()+RAND()+RAND()+RAND())-6))-1)+PT_Y5_MC!P67)</x:f>
        <x:v>1654787.1849668154</x:v>
      </x:c>
      <x:c r="P365" s="16" t="n">
        <x:f>MAX(0,O365*(1+EXP((LN(1+Assumptions!$C$60)-0.5*Assumptions!$C$61^2)+Assumptions!$C$61*((RAND()+RAND()+RAND()+RAND()+RAND()+RAND()+RAND()+RAND()+RAND()+RAND()+RAND()+RAND())-6))-1)+PT_Y5_MC!Q67)</x:f>
        <x:v>1595529.8945697467</x:v>
      </x:c>
      <x:c r="Q365" s="16" t="n">
        <x:f>MAX(0,P365*(1+EXP((LN(1+Assumptions!$C$60)-0.5*Assumptions!$C$61^2)+Assumptions!$C$61*((RAND()+RAND()+RAND()+RAND()+RAND()+RAND()+RAND()+RAND()+RAND()+RAND()+RAND()+RAND())-6))-1)+PT_Y5_MC!R67)</x:f>
        <x:v>2149333.778027744</x:v>
      </x:c>
      <x:c r="R365" s="16" t="n">
        <x:f>MAX(0,Q365*(1+EXP((LN(1+Assumptions!$C$60)-0.5*Assumptions!$C$61^2)+Assumptions!$C$61*((RAND()+RAND()+RAND()+RAND()+RAND()+RAND()+RAND()+RAND()+RAND()+RAND()+RAND()+RAND())-6))-1)+PT_Y5_MC!S67)</x:f>
        <x:v>2284716.8440310527</x:v>
      </x:c>
      <x:c r="S365" s="16" t="n">
        <x:f>MAX(0,R365*(1+EXP((LN(1+Assumptions!$C$60)-0.5*Assumptions!$C$61^2)+Assumptions!$C$61*((RAND()+RAND()+RAND()+RAND()+RAND()+RAND()+RAND()+RAND()+RAND()+RAND()+RAND()+RAND())-6))-1)+PT_Y5_MC!T67)</x:f>
        <x:v>2236598.1802283614</x:v>
      </x:c>
      <x:c r="T365" s="16" t="n">
        <x:f>MAX(0,S365*(1+EXP((LN(1+Assumptions!$C$60)-0.5*Assumptions!$C$61^2)+Assumptions!$C$61*((RAND()+RAND()+RAND()+RAND()+RAND()+RAND()+RAND()+RAND()+RAND()+RAND()+RAND()+RAND())-6))-1)+PT_Y5_MC!U67)</x:f>
        <x:v>2740219.8532412974</x:v>
      </x:c>
      <x:c r="U365" s="16" t="n">
        <x:f>MAX(0,T365*(1+EXP((LN(1+Assumptions!$C$60)-0.5*Assumptions!$C$61^2)+Assumptions!$C$61*((RAND()+RAND()+RAND()+RAND()+RAND()+RAND()+RAND()+RAND()+RAND()+RAND()+RAND()+RAND())-6))-1)+PT_Y5_MC!V67)</x:f>
        <x:v>2887486.098494581</x:v>
      </x:c>
      <x:c r="V365" s="16" t="n">
        <x:f>MAX(0,U365*(1+EXP((LN(1+Assumptions!$C$60)-0.5*Assumptions!$C$61^2)+Assumptions!$C$61*((RAND()+RAND()+RAND()+RAND()+RAND()+RAND()+RAND()+RAND()+RAND()+RAND()+RAND()+RAND())-6))-1)+PT_Y5_MC!W67)</x:f>
        <x:v>2578922.614353419</x:v>
      </x:c>
      <x:c r="W365" s="16" t="n">
        <x:f>MAX(0,V365*(1+EXP((LN(1+Assumptions!$C$60)-0.5*Assumptions!$C$61^2)+Assumptions!$C$61*((RAND()+RAND()+RAND()+RAND()+RAND()+RAND()+RAND()+RAND()+RAND()+RAND()+RAND()+RAND())-6))-1)+PT_Y5_MC!X67)</x:f>
        <x:v>1871452.6937213228</x:v>
      </x:c>
      <x:c r="X365" s="16" t="n">
        <x:f>MAX(0,W365*(1+EXP((LN(1+Assumptions!$C$60)-0.5*Assumptions!$C$61^2)+Assumptions!$C$61*((RAND()+RAND()+RAND()+RAND()+RAND()+RAND()+RAND()+RAND()+RAND()+RAND()+RAND()+RAND())-6))-1)+PT_Y5_MC!Y67)</x:f>
        <x:v>1975230.3786134222</x:v>
      </x:c>
      <x:c r="Y365" s="16" t="n">
        <x:f>MAX(0,X365*(1+EXP((LN(1+Assumptions!$C$60)-0.5*Assumptions!$C$61^2)+Assumptions!$C$61*((RAND()+RAND()+RAND()+RAND()+RAND()+RAND()+RAND()+RAND()+RAND()+RAND()+RAND()+RAND())-6))-1)+PT_Y5_MC!Z67)</x:f>
        <x:v>2270819.5526786763</x:v>
      </x:c>
      <x:c r="Z365" s="16" t="n">
        <x:f>MAX(0,Y365*(1+EXP((LN(1+Assumptions!$C$60)-0.5*Assumptions!$C$61^2)+Assumptions!$C$61*((RAND()+RAND()+RAND()+RAND()+RAND()+RAND()+RAND()+RAND()+RAND()+RAND()+RAND()+RAND())-6))-1)+PT_Y5_MC!AA67)</x:f>
        <x:v>1994268.255183822</x:v>
      </x:c>
      <x:c r="AA365" s="16" t="n">
        <x:f>MAX(0,Z365*(1+EXP((LN(1+Assumptions!$C$60)-0.5*Assumptions!$C$61^2)+Assumptions!$C$61*((RAND()+RAND()+RAND()+RAND()+RAND()+RAND()+RAND()+RAND()+RAND()+RAND()+RAND()+RAND())-6))-1)+PT_Y5_MC!AB67)</x:f>
        <x:v>2120187.394193563</x:v>
      </x:c>
      <x:c r="AB365" s="16" t="n">
        <x:f>MAX(0,AA365*(1+EXP((LN(1+Assumptions!$C$60)-0.5*Assumptions!$C$61^2)+Assumptions!$C$61*((RAND()+RAND()+RAND()+RAND()+RAND()+RAND()+RAND()+RAND()+RAND()+RAND()+RAND()+RAND())-6))-1)+PT_Y5_MC!AC67)</x:f>
        <x:v>2434190.1230731956</x:v>
      </x:c>
      <x:c r="AC365" s="16" t="n">
        <x:f>MAX(0,AB365*(1+EXP((LN(1+Assumptions!$C$60)-0.5*Assumptions!$C$61^2)+Assumptions!$C$61*((RAND()+RAND()+RAND()+RAND()+RAND()+RAND()+RAND()+RAND()+RAND()+RAND()+RAND()+RAND())-6))-1)+PT_Y5_MC!AD67)</x:f>
        <x:v>2602069.9345482625</x:v>
      </x:c>
      <x:c r="AD365" s="16" t="n">
        <x:f>MAX(0,AC365*(1+EXP((LN(1+Assumptions!$C$60)-0.5*Assumptions!$C$61^2)+Assumptions!$C$61*((RAND()+RAND()+RAND()+RAND()+RAND()+RAND()+RAND()+RAND()+RAND()+RAND()+RAND()+RAND())-6))-1)+PT_Y5_MC!AE67)</x:f>
        <x:v>2998397.876265683</x:v>
      </x:c>
      <x:c r="AE365" s="16" t="n">
        <x:f>MAX(0,AD365*(1+EXP((LN(1+Assumptions!$C$60)-0.5*Assumptions!$C$61^2)+Assumptions!$C$61*((RAND()+RAND()+RAND()+RAND()+RAND()+RAND()+RAND()+RAND()+RAND()+RAND()+RAND()+RAND())-6))-1)+PT_Y5_MC!AF67)</x:f>
        <x:v>2316078.45408959</x:v>
      </x:c>
      <x:c r="AF365" s="16" t="n">
        <x:f>MAX(0,AE365*(1+EXP((LN(1+Assumptions!$C$60)-0.5*Assumptions!$C$61^2)+Assumptions!$C$61*((RAND()+RAND()+RAND()+RAND()+RAND()+RAND()+RAND()+RAND()+RAND()+RAND()+RAND()+RAND())-6))-1)+PT_Y5_MC!AG67)</x:f>
        <x:v>2284013.210485028</x:v>
      </x:c>
    </x:row>
    <x:row r="366">
      <x:c r="A366" s="39">
        <x:v>362</x:v>
      </x:c>
      <x:c r="B366" s="16" t="n">
        <x:f>PT_Y5_MC!C68</x:f>
        <x:v>1029031.25</x:v>
      </x:c>
      <x:c r="C366" s="16" t="n">
        <x:f>MAX(0,B366*(1+EXP((LN(1+Assumptions!$C$60)-0.5*Assumptions!$C$61^2)+Assumptions!$C$61*((RAND()+RAND()+RAND()+RAND()+RAND()+RAND()+RAND()+RAND()+RAND()+RAND()+RAND()+RAND())-6))-1)+PT_Y5_MC!D67)</x:f>
        <x:v>1123307.7652878524</x:v>
      </x:c>
      <x:c r="D366" s="16" t="n">
        <x:f>MAX(0,C366*(1+EXP((LN(1+Assumptions!$C$60)-0.5*Assumptions!$C$61^2)+Assumptions!$C$61*((RAND()+RAND()+RAND()+RAND()+RAND()+RAND()+RAND()+RAND()+RAND()+RAND()+RAND()+RAND())-6))-1)+PT_Y5_MC!E67)</x:f>
        <x:v>1063871.9943734347</x:v>
      </x:c>
      <x:c r="E366" s="16" t="n">
        <x:f>MAX(0,D366*(1+EXP((LN(1+Assumptions!$C$60)-0.5*Assumptions!$C$61^2)+Assumptions!$C$61*((RAND()+RAND()+RAND()+RAND()+RAND()+RAND()+RAND()+RAND()+RAND()+RAND()+RAND()+RAND())-6))-1)+PT_Y5_MC!F67)</x:f>
        <x:v>1253630.0576545277</x:v>
      </x:c>
      <x:c r="F366" s="16" t="n">
        <x:f>MAX(0,E366*(1+EXP((LN(1+Assumptions!$C$60)-0.5*Assumptions!$C$61^2)+Assumptions!$C$61*((RAND()+RAND()+RAND()+RAND()+RAND()+RAND()+RAND()+RAND()+RAND()+RAND()+RAND()+RAND())-6))-1)+PT_Y5_MC!G67)</x:f>
        <x:v>1387770.6008793365</x:v>
      </x:c>
      <x:c r="G366" s="16" t="n">
        <x:f>MAX(0,F366*(1+EXP((LN(1+Assumptions!$C$60)-0.5*Assumptions!$C$61^2)+Assumptions!$C$61*((RAND()+RAND()+RAND()+RAND()+RAND()+RAND()+RAND()+RAND()+RAND()+RAND()+RAND()+RAND())-6))-1)+PT_Y5_MC!H67)</x:f>
        <x:v>920835.5928214424</x:v>
      </x:c>
      <x:c r="H366" s="16" t="n">
        <x:f>MAX(0,G366*(1+EXP((LN(1+Assumptions!$C$60)-0.5*Assumptions!$C$61^2)+Assumptions!$C$61*((RAND()+RAND()+RAND()+RAND()+RAND()+RAND()+RAND()+RAND()+RAND()+RAND()+RAND()+RAND())-6))-1)+PT_Y5_MC!I67)</x:f>
        <x:v>904115.3340325034</x:v>
      </x:c>
      <x:c r="I366" s="16" t="n">
        <x:f>MAX(0,H366*(1+EXP((LN(1+Assumptions!$C$60)-0.5*Assumptions!$C$61^2)+Assumptions!$C$61*((RAND()+RAND()+RAND()+RAND()+RAND()+RAND()+RAND()+RAND()+RAND()+RAND()+RAND()+RAND())-6))-1)+PT_Y5_MC!J67)</x:f>
        <x:v>989755.6044203453</x:v>
      </x:c>
      <x:c r="J366" s="16" t="n">
        <x:f>MAX(0,I366*(1+EXP((LN(1+Assumptions!$C$60)-0.5*Assumptions!$C$61^2)+Assumptions!$C$61*((RAND()+RAND()+RAND()+RAND()+RAND()+RAND()+RAND()+RAND()+RAND()+RAND()+RAND()+RAND())-6))-1)+PT_Y5_MC!K67)</x:f>
        <x:v>917599.9285014053</x:v>
      </x:c>
      <x:c r="K366" s="16" t="n">
        <x:f>MAX(0,J366*(1+EXP((LN(1+Assumptions!$C$60)-0.5*Assumptions!$C$61^2)+Assumptions!$C$61*((RAND()+RAND()+RAND()+RAND()+RAND()+RAND()+RAND()+RAND()+RAND()+RAND()+RAND()+RAND())-6))-1)+PT_Y5_MC!L67)</x:f>
        <x:v>990929.1511716726</x:v>
      </x:c>
      <x:c r="L366" s="16" t="n">
        <x:f>MAX(0,K366*(1+EXP((LN(1+Assumptions!$C$60)-0.5*Assumptions!$C$61^2)+Assumptions!$C$61*((RAND()+RAND()+RAND()+RAND()+RAND()+RAND()+RAND()+RAND()+RAND()+RAND()+RAND()+RAND())-6))-1)+PT_Y5_MC!M67)</x:f>
        <x:v>1088746.0272858308</x:v>
      </x:c>
      <x:c r="M366" s="16" t="n">
        <x:f>MAX(0,L366*(1+EXP((LN(1+Assumptions!$C$60)-0.5*Assumptions!$C$61^2)+Assumptions!$C$61*((RAND()+RAND()+RAND()+RAND()+RAND()+RAND()+RAND()+RAND()+RAND()+RAND()+RAND()+RAND())-6))-1)+PT_Y5_MC!N67)</x:f>
        <x:v>1475021.4680757087</x:v>
      </x:c>
      <x:c r="N366" s="16" t="n">
        <x:f>MAX(0,M366*(1+EXP((LN(1+Assumptions!$C$60)-0.5*Assumptions!$C$61^2)+Assumptions!$C$61*((RAND()+RAND()+RAND()+RAND()+RAND()+RAND()+RAND()+RAND()+RAND()+RAND()+RAND()+RAND())-6))-1)+PT_Y5_MC!O67)</x:f>
        <x:v>1594900.892654371</x:v>
      </x:c>
      <x:c r="O366" s="16" t="n">
        <x:f>MAX(0,N366*(1+EXP((LN(1+Assumptions!$C$60)-0.5*Assumptions!$C$61^2)+Assumptions!$C$61*((RAND()+RAND()+RAND()+RAND()+RAND()+RAND()+RAND()+RAND()+RAND()+RAND()+RAND()+RAND())-6))-1)+PT_Y5_MC!P67)</x:f>
        <x:v>1634521.7759448544</x:v>
      </x:c>
      <x:c r="P366" s="16" t="n">
        <x:f>MAX(0,O366*(1+EXP((LN(1+Assumptions!$C$60)-0.5*Assumptions!$C$61^2)+Assumptions!$C$61*((RAND()+RAND()+RAND()+RAND()+RAND()+RAND()+RAND()+RAND()+RAND()+RAND()+RAND()+RAND())-6))-1)+PT_Y5_MC!Q67)</x:f>
        <x:v>1805834.8174370304</x:v>
      </x:c>
      <x:c r="Q366" s="16" t="n">
        <x:f>MAX(0,P366*(1+EXP((LN(1+Assumptions!$C$60)-0.5*Assumptions!$C$61^2)+Assumptions!$C$61*((RAND()+RAND()+RAND()+RAND()+RAND()+RAND()+RAND()+RAND()+RAND()+RAND()+RAND()+RAND())-6))-1)+PT_Y5_MC!R67)</x:f>
        <x:v>1554292.2245313318</x:v>
      </x:c>
      <x:c r="R366" s="16" t="n">
        <x:f>MAX(0,Q366*(1+EXP((LN(1+Assumptions!$C$60)-0.5*Assumptions!$C$61^2)+Assumptions!$C$61*((RAND()+RAND()+RAND()+RAND()+RAND()+RAND()+RAND()+RAND()+RAND()+RAND()+RAND()+RAND())-6))-1)+PT_Y5_MC!S67)</x:f>
        <x:v>1637201.6079572267</x:v>
      </x:c>
      <x:c r="S366" s="16" t="n">
        <x:f>MAX(0,R366*(1+EXP((LN(1+Assumptions!$C$60)-0.5*Assumptions!$C$61^2)+Assumptions!$C$61*((RAND()+RAND()+RAND()+RAND()+RAND()+RAND()+RAND()+RAND()+RAND()+RAND()+RAND()+RAND())-6))-1)+PT_Y5_MC!T67)</x:f>
        <x:v>1699066.987774953</x:v>
      </x:c>
      <x:c r="T366" s="16" t="n">
        <x:f>MAX(0,S366*(1+EXP((LN(1+Assumptions!$C$60)-0.5*Assumptions!$C$61^2)+Assumptions!$C$61*((RAND()+RAND()+RAND()+RAND()+RAND()+RAND()+RAND()+RAND()+RAND()+RAND()+RAND()+RAND())-6))-1)+PT_Y5_MC!U67)</x:f>
        <x:v>2434176.6034687497</x:v>
      </x:c>
      <x:c r="U366" s="16" t="n">
        <x:f>MAX(0,T366*(1+EXP((LN(1+Assumptions!$C$60)-0.5*Assumptions!$C$61^2)+Assumptions!$C$61*((RAND()+RAND()+RAND()+RAND()+RAND()+RAND()+RAND()+RAND()+RAND()+RAND()+RAND()+RAND())-6))-1)+PT_Y5_MC!V67)</x:f>
        <x:v>2230009.0694183474</x:v>
      </x:c>
      <x:c r="V366" s="16" t="n">
        <x:f>MAX(0,U366*(1+EXP((LN(1+Assumptions!$C$60)-0.5*Assumptions!$C$61^2)+Assumptions!$C$61*((RAND()+RAND()+RAND()+RAND()+RAND()+RAND()+RAND()+RAND()+RAND()+RAND()+RAND()+RAND())-6))-1)+PT_Y5_MC!W67)</x:f>
        <x:v>1684335.6410060076</x:v>
      </x:c>
      <x:c r="W366" s="16" t="n">
        <x:f>MAX(0,V366*(1+EXP((LN(1+Assumptions!$C$60)-0.5*Assumptions!$C$61^2)+Assumptions!$C$61*((RAND()+RAND()+RAND()+RAND()+RAND()+RAND()+RAND()+RAND()+RAND()+RAND()+RAND()+RAND())-6))-1)+PT_Y5_MC!X67)</x:f>
        <x:v>1943103.6817643107</x:v>
      </x:c>
      <x:c r="X366" s="16" t="n">
        <x:f>MAX(0,W366*(1+EXP((LN(1+Assumptions!$C$60)-0.5*Assumptions!$C$61^2)+Assumptions!$C$61*((RAND()+RAND()+RAND()+RAND()+RAND()+RAND()+RAND()+RAND()+RAND()+RAND()+RAND()+RAND())-6))-1)+PT_Y5_MC!Y67)</x:f>
        <x:v>1791205.0151432988</x:v>
      </x:c>
      <x:c r="Y366" s="16" t="n">
        <x:f>MAX(0,X366*(1+EXP((LN(1+Assumptions!$C$60)-0.5*Assumptions!$C$61^2)+Assumptions!$C$61*((RAND()+RAND()+RAND()+RAND()+RAND()+RAND()+RAND()+RAND()+RAND()+RAND()+RAND()+RAND())-6))-1)+PT_Y5_MC!Z67)</x:f>
        <x:v>1419543.9308558174</x:v>
      </x:c>
      <x:c r="Z366" s="16" t="n">
        <x:f>MAX(0,Y366*(1+EXP((LN(1+Assumptions!$C$60)-0.5*Assumptions!$C$61^2)+Assumptions!$C$61*((RAND()+RAND()+RAND()+RAND()+RAND()+RAND()+RAND()+RAND()+RAND()+RAND()+RAND()+RAND())-6))-1)+PT_Y5_MC!AA67)</x:f>
        <x:v>1660755.9874756606</x:v>
      </x:c>
      <x:c r="AA366" s="16" t="n">
        <x:f>MAX(0,Z366*(1+EXP((LN(1+Assumptions!$C$60)-0.5*Assumptions!$C$61^2)+Assumptions!$C$61*((RAND()+RAND()+RAND()+RAND()+RAND()+RAND()+RAND()+RAND()+RAND()+RAND()+RAND()+RAND())-6))-1)+PT_Y5_MC!AB67)</x:f>
        <x:v>2050711.9555907072</x:v>
      </x:c>
      <x:c r="AB366" s="16" t="n">
        <x:f>MAX(0,AA366*(1+EXP((LN(1+Assumptions!$C$60)-0.5*Assumptions!$C$61^2)+Assumptions!$C$61*((RAND()+RAND()+RAND()+RAND()+RAND()+RAND()+RAND()+RAND()+RAND()+RAND()+RAND()+RAND())-6))-1)+PT_Y5_MC!AC67)</x:f>
        <x:v>1901524.4168380806</x:v>
      </x:c>
      <x:c r="AC366" s="16" t="n">
        <x:f>MAX(0,AB366*(1+EXP((LN(1+Assumptions!$C$60)-0.5*Assumptions!$C$61^2)+Assumptions!$C$61*((RAND()+RAND()+RAND()+RAND()+RAND()+RAND()+RAND()+RAND()+RAND()+RAND()+RAND()+RAND())-6))-1)+PT_Y5_MC!AD67)</x:f>
        <x:v>2072096.4083973044</x:v>
      </x:c>
      <x:c r="AD366" s="16" t="n">
        <x:f>MAX(0,AC366*(1+EXP((LN(1+Assumptions!$C$60)-0.5*Assumptions!$C$61^2)+Assumptions!$C$61*((RAND()+RAND()+RAND()+RAND()+RAND()+RAND()+RAND()+RAND()+RAND()+RAND()+RAND()+RAND())-6))-1)+PT_Y5_MC!AE67)</x:f>
        <x:v>2442216.287381199</x:v>
      </x:c>
      <x:c r="AE366" s="16" t="n">
        <x:f>MAX(0,AD366*(1+EXP((LN(1+Assumptions!$C$60)-0.5*Assumptions!$C$61^2)+Assumptions!$C$61*((RAND()+RAND()+RAND()+RAND()+RAND()+RAND()+RAND()+RAND()+RAND()+RAND()+RAND()+RAND())-6))-1)+PT_Y5_MC!AF67)</x:f>
        <x:v>2262999.6229588715</x:v>
      </x:c>
      <x:c r="AF366" s="16" t="n">
        <x:f>MAX(0,AE366*(1+EXP((LN(1+Assumptions!$C$60)-0.5*Assumptions!$C$61^2)+Assumptions!$C$61*((RAND()+RAND()+RAND()+RAND()+RAND()+RAND()+RAND()+RAND()+RAND()+RAND()+RAND()+RAND())-6))-1)+PT_Y5_MC!AG67)</x:f>
        <x:v>2291298.7842299575</x:v>
      </x:c>
    </x:row>
    <x:row r="367">
      <x:c r="A367" s="39">
        <x:v>363</x:v>
      </x:c>
      <x:c r="B367" s="16" t="n">
        <x:f>PT_Y5_MC!C68</x:f>
        <x:v>1029031.25</x:v>
      </x:c>
      <x:c r="C367" s="16" t="n">
        <x:f>MAX(0,B367*(1+EXP((LN(1+Assumptions!$C$60)-0.5*Assumptions!$C$61^2)+Assumptions!$C$61*((RAND()+RAND()+RAND()+RAND()+RAND()+RAND()+RAND()+RAND()+RAND()+RAND()+RAND()+RAND())-6))-1)+PT_Y5_MC!D67)</x:f>
        <x:v>989806.9438899796</x:v>
      </x:c>
      <x:c r="D367" s="16" t="n">
        <x:f>MAX(0,C367*(1+EXP((LN(1+Assumptions!$C$60)-0.5*Assumptions!$C$61^2)+Assumptions!$C$61*((RAND()+RAND()+RAND()+RAND()+RAND()+RAND()+RAND()+RAND()+RAND()+RAND()+RAND()+RAND())-6))-1)+PT_Y5_MC!E67)</x:f>
        <x:v>1133456.3549277047</x:v>
      </x:c>
      <x:c r="E367" s="16" t="n">
        <x:f>MAX(0,D367*(1+EXP((LN(1+Assumptions!$C$60)-0.5*Assumptions!$C$61^2)+Assumptions!$C$61*((RAND()+RAND()+RAND()+RAND()+RAND()+RAND()+RAND()+RAND()+RAND()+RAND()+RAND()+RAND())-6))-1)+PT_Y5_MC!F67)</x:f>
        <x:v>1127805.8748040625</x:v>
      </x:c>
      <x:c r="F367" s="16" t="n">
        <x:f>MAX(0,E367*(1+EXP((LN(1+Assumptions!$C$60)-0.5*Assumptions!$C$61^2)+Assumptions!$C$61*((RAND()+RAND()+RAND()+RAND()+RAND()+RAND()+RAND()+RAND()+RAND()+RAND()+RAND()+RAND())-6))-1)+PT_Y5_MC!G67)</x:f>
        <x:v>1153216.5421910856</x:v>
      </x:c>
      <x:c r="G367" s="16" t="n">
        <x:f>MAX(0,F367*(1+EXP((LN(1+Assumptions!$C$60)-0.5*Assumptions!$C$61^2)+Assumptions!$C$61*((RAND()+RAND()+RAND()+RAND()+RAND()+RAND()+RAND()+RAND()+RAND()+RAND()+RAND()+RAND())-6))-1)+PT_Y5_MC!H67)</x:f>
        <x:v>1341776.84891273</x:v>
      </x:c>
      <x:c r="H367" s="16" t="n">
        <x:f>MAX(0,G367*(1+EXP((LN(1+Assumptions!$C$60)-0.5*Assumptions!$C$61^2)+Assumptions!$C$61*((RAND()+RAND()+RAND()+RAND()+RAND()+RAND()+RAND()+RAND()+RAND()+RAND()+RAND()+RAND())-6))-1)+PT_Y5_MC!I67)</x:f>
        <x:v>1702775.694877402</x:v>
      </x:c>
      <x:c r="I367" s="16" t="n">
        <x:f>MAX(0,H367*(1+EXP((LN(1+Assumptions!$C$60)-0.5*Assumptions!$C$61^2)+Assumptions!$C$61*((RAND()+RAND()+RAND()+RAND()+RAND()+RAND()+RAND()+RAND()+RAND()+RAND()+RAND()+RAND())-6))-1)+PT_Y5_MC!J67)</x:f>
        <x:v>1358371.342790362</x:v>
      </x:c>
      <x:c r="J367" s="16" t="n">
        <x:f>MAX(0,I367*(1+EXP((LN(1+Assumptions!$C$60)-0.5*Assumptions!$C$61^2)+Assumptions!$C$61*((RAND()+RAND()+RAND()+RAND()+RAND()+RAND()+RAND()+RAND()+RAND()+RAND()+RAND()+RAND())-6))-1)+PT_Y5_MC!K67)</x:f>
        <x:v>1333665.5362769994</x:v>
      </x:c>
      <x:c r="K367" s="16" t="n">
        <x:f>MAX(0,J367*(1+EXP((LN(1+Assumptions!$C$60)-0.5*Assumptions!$C$61^2)+Assumptions!$C$61*((RAND()+RAND()+RAND()+RAND()+RAND()+RAND()+RAND()+RAND()+RAND()+RAND()+RAND()+RAND())-6))-1)+PT_Y5_MC!L67)</x:f>
        <x:v>1418379.0365269417</x:v>
      </x:c>
      <x:c r="L367" s="16" t="n">
        <x:f>MAX(0,K367*(1+EXP((LN(1+Assumptions!$C$60)-0.5*Assumptions!$C$61^2)+Assumptions!$C$61*((RAND()+RAND()+RAND()+RAND()+RAND()+RAND()+RAND()+RAND()+RAND()+RAND()+RAND()+RAND())-6))-1)+PT_Y5_MC!M67)</x:f>
        <x:v>1442674.042075599</x:v>
      </x:c>
      <x:c r="M367" s="16" t="n">
        <x:f>MAX(0,L367*(1+EXP((LN(1+Assumptions!$C$60)-0.5*Assumptions!$C$61^2)+Assumptions!$C$61*((RAND()+RAND()+RAND()+RAND()+RAND()+RAND()+RAND()+RAND()+RAND()+RAND()+RAND()+RAND())-6))-1)+PT_Y5_MC!N67)</x:f>
        <x:v>1607850.1246036468</x:v>
      </x:c>
      <x:c r="N367" s="16" t="n">
        <x:f>MAX(0,M367*(1+EXP((LN(1+Assumptions!$C$60)-0.5*Assumptions!$C$61^2)+Assumptions!$C$61*((RAND()+RAND()+RAND()+RAND()+RAND()+RAND()+RAND()+RAND()+RAND()+RAND()+RAND()+RAND())-6))-1)+PT_Y5_MC!O67)</x:f>
        <x:v>1621094.4945674008</x:v>
      </x:c>
      <x:c r="O367" s="16" t="n">
        <x:f>MAX(0,N367*(1+EXP((LN(1+Assumptions!$C$60)-0.5*Assumptions!$C$61^2)+Assumptions!$C$61*((RAND()+RAND()+RAND()+RAND()+RAND()+RAND()+RAND()+RAND()+RAND()+RAND()+RAND()+RAND())-6))-1)+PT_Y5_MC!P67)</x:f>
        <x:v>2099445.824845784</x:v>
      </x:c>
      <x:c r="P367" s="16" t="n">
        <x:f>MAX(0,O367*(1+EXP((LN(1+Assumptions!$C$60)-0.5*Assumptions!$C$61^2)+Assumptions!$C$61*((RAND()+RAND()+RAND()+RAND()+RAND()+RAND()+RAND()+RAND()+RAND()+RAND()+RAND()+RAND())-6))-1)+PT_Y5_MC!Q67)</x:f>
        <x:v>1947238.3101217607</x:v>
      </x:c>
      <x:c r="Q367" s="16" t="n">
        <x:f>MAX(0,P367*(1+EXP((LN(1+Assumptions!$C$60)-0.5*Assumptions!$C$61^2)+Assumptions!$C$61*((RAND()+RAND()+RAND()+RAND()+RAND()+RAND()+RAND()+RAND()+RAND()+RAND()+RAND()+RAND())-6))-1)+PT_Y5_MC!R67)</x:f>
        <x:v>1662634.0942123884</x:v>
      </x:c>
      <x:c r="R367" s="16" t="n">
        <x:f>MAX(0,Q367*(1+EXP((LN(1+Assumptions!$C$60)-0.5*Assumptions!$C$61^2)+Assumptions!$C$61*((RAND()+RAND()+RAND()+RAND()+RAND()+RAND()+RAND()+RAND()+RAND()+RAND()+RAND()+RAND())-6))-1)+PT_Y5_MC!S67)</x:f>
        <x:v>1826992.597072837</x:v>
      </x:c>
      <x:c r="S367" s="16" t="n">
        <x:f>MAX(0,R367*(1+EXP((LN(1+Assumptions!$C$60)-0.5*Assumptions!$C$61^2)+Assumptions!$C$61*((RAND()+RAND()+RAND()+RAND()+RAND()+RAND()+RAND()+RAND()+RAND()+RAND()+RAND()+RAND())-6))-1)+PT_Y5_MC!T67)</x:f>
        <x:v>1840643.221267659</x:v>
      </x:c>
      <x:c r="T367" s="16" t="n">
        <x:f>MAX(0,S367*(1+EXP((LN(1+Assumptions!$C$60)-0.5*Assumptions!$C$61^2)+Assumptions!$C$61*((RAND()+RAND()+RAND()+RAND()+RAND()+RAND()+RAND()+RAND()+RAND()+RAND()+RAND()+RAND())-6))-1)+PT_Y5_MC!U67)</x:f>
        <x:v>2165755.46956478</x:v>
      </x:c>
      <x:c r="U367" s="16" t="n">
        <x:f>MAX(0,T367*(1+EXP((LN(1+Assumptions!$C$60)-0.5*Assumptions!$C$61^2)+Assumptions!$C$61*((RAND()+RAND()+RAND()+RAND()+RAND()+RAND()+RAND()+RAND()+RAND()+RAND()+RAND()+RAND())-6))-1)+PT_Y5_MC!V67)</x:f>
        <x:v>2277025.6818237784</x:v>
      </x:c>
      <x:c r="V367" s="16" t="n">
        <x:f>MAX(0,U367*(1+EXP((LN(1+Assumptions!$C$60)-0.5*Assumptions!$C$61^2)+Assumptions!$C$61*((RAND()+RAND()+RAND()+RAND()+RAND()+RAND()+RAND()+RAND()+RAND()+RAND()+RAND()+RAND())-6))-1)+PT_Y5_MC!W67)</x:f>
        <x:v>2535912.7812419133</x:v>
      </x:c>
      <x:c r="W367" s="16" t="n">
        <x:f>MAX(0,V367*(1+EXP((LN(1+Assumptions!$C$60)-0.5*Assumptions!$C$61^2)+Assumptions!$C$61*((RAND()+RAND()+RAND()+RAND()+RAND()+RAND()+RAND()+RAND()+RAND()+RAND()+RAND()+RAND())-6))-1)+PT_Y5_MC!X67)</x:f>
        <x:v>2042966.2309240638</x:v>
      </x:c>
      <x:c r="X367" s="16" t="n">
        <x:f>MAX(0,W367*(1+EXP((LN(1+Assumptions!$C$60)-0.5*Assumptions!$C$61^2)+Assumptions!$C$61*((RAND()+RAND()+RAND()+RAND()+RAND()+RAND()+RAND()+RAND()+RAND()+RAND()+RAND()+RAND())-6))-1)+PT_Y5_MC!Y67)</x:f>
        <x:v>1866479.065514559</x:v>
      </x:c>
      <x:c r="Y367" s="16" t="n">
        <x:f>MAX(0,X367*(1+EXP((LN(1+Assumptions!$C$60)-0.5*Assumptions!$C$61^2)+Assumptions!$C$61*((RAND()+RAND()+RAND()+RAND()+RAND()+RAND()+RAND()+RAND()+RAND()+RAND()+RAND()+RAND())-6))-1)+PT_Y5_MC!Z67)</x:f>
        <x:v>1976685.8371407427</x:v>
      </x:c>
      <x:c r="Z367" s="16" t="n">
        <x:f>MAX(0,Y367*(1+EXP((LN(1+Assumptions!$C$60)-0.5*Assumptions!$C$61^2)+Assumptions!$C$61*((RAND()+RAND()+RAND()+RAND()+RAND()+RAND()+RAND()+RAND()+RAND()+RAND()+RAND()+RAND())-6))-1)+PT_Y5_MC!AA67)</x:f>
        <x:v>2109428.2361050895</x:v>
      </x:c>
      <x:c r="AA367" s="16" t="n">
        <x:f>MAX(0,Z367*(1+EXP((LN(1+Assumptions!$C$60)-0.5*Assumptions!$C$61^2)+Assumptions!$C$61*((RAND()+RAND()+RAND()+RAND()+RAND()+RAND()+RAND()+RAND()+RAND()+RAND()+RAND()+RAND())-6))-1)+PT_Y5_MC!AB67)</x:f>
        <x:v>2251897.2945266175</x:v>
      </x:c>
      <x:c r="AB367" s="16" t="n">
        <x:f>MAX(0,AA367*(1+EXP((LN(1+Assumptions!$C$60)-0.5*Assumptions!$C$61^2)+Assumptions!$C$61*((RAND()+RAND()+RAND()+RAND()+RAND()+RAND()+RAND()+RAND()+RAND()+RAND()+RAND()+RAND())-6))-1)+PT_Y5_MC!AC67)</x:f>
        <x:v>2361091.1090562018</x:v>
      </x:c>
      <x:c r="AC367" s="16" t="n">
        <x:f>MAX(0,AB367*(1+EXP((LN(1+Assumptions!$C$60)-0.5*Assumptions!$C$61^2)+Assumptions!$C$61*((RAND()+RAND()+RAND()+RAND()+RAND()+RAND()+RAND()+RAND()+RAND()+RAND()+RAND()+RAND())-6))-1)+PT_Y5_MC!AD67)</x:f>
        <x:v>2490976.4768564454</x:v>
      </x:c>
      <x:c r="AD367" s="16" t="n">
        <x:f>MAX(0,AC367*(1+EXP((LN(1+Assumptions!$C$60)-0.5*Assumptions!$C$61^2)+Assumptions!$C$61*((RAND()+RAND()+RAND()+RAND()+RAND()+RAND()+RAND()+RAND()+RAND()+RAND()+RAND()+RAND())-6))-1)+PT_Y5_MC!AE67)</x:f>
        <x:v>2409712.750611974</x:v>
      </x:c>
      <x:c r="AE367" s="16" t="n">
        <x:f>MAX(0,AD367*(1+EXP((LN(1+Assumptions!$C$60)-0.5*Assumptions!$C$61^2)+Assumptions!$C$61*((RAND()+RAND()+RAND()+RAND()+RAND()+RAND()+RAND()+RAND()+RAND()+RAND()+RAND()+RAND())-6))-1)+PT_Y5_MC!AF67)</x:f>
        <x:v>2825062.6708347844</x:v>
      </x:c>
      <x:c r="AF367" s="16" t="n">
        <x:f>MAX(0,AE367*(1+EXP((LN(1+Assumptions!$C$60)-0.5*Assumptions!$C$61^2)+Assumptions!$C$61*((RAND()+RAND()+RAND()+RAND()+RAND()+RAND()+RAND()+RAND()+RAND()+RAND()+RAND()+RAND())-6))-1)+PT_Y5_MC!AG67)</x:f>
        <x:v>4223685.987449383</x:v>
      </x:c>
    </x:row>
    <x:row r="368">
      <x:c r="A368" s="39">
        <x:v>364</x:v>
      </x:c>
      <x:c r="B368" s="16" t="n">
        <x:f>PT_Y5_MC!C68</x:f>
        <x:v>1029031.25</x:v>
      </x:c>
      <x:c r="C368" s="16" t="n">
        <x:f>MAX(0,B368*(1+EXP((LN(1+Assumptions!$C$60)-0.5*Assumptions!$C$61^2)+Assumptions!$C$61*((RAND()+RAND()+RAND()+RAND()+RAND()+RAND()+RAND()+RAND()+RAND()+RAND()+RAND()+RAND())-6))-1)+PT_Y5_MC!D67)</x:f>
        <x:v>1272703.826181855</x:v>
      </x:c>
      <x:c r="D368" s="16" t="n">
        <x:f>MAX(0,C368*(1+EXP((LN(1+Assumptions!$C$60)-0.5*Assumptions!$C$61^2)+Assumptions!$C$61*((RAND()+RAND()+RAND()+RAND()+RAND()+RAND()+RAND()+RAND()+RAND()+RAND()+RAND()+RAND())-6))-1)+PT_Y5_MC!E67)</x:f>
        <x:v>1174947.8046277212</x:v>
      </x:c>
      <x:c r="E368" s="16" t="n">
        <x:f>MAX(0,D368*(1+EXP((LN(1+Assumptions!$C$60)-0.5*Assumptions!$C$61^2)+Assumptions!$C$61*((RAND()+RAND()+RAND()+RAND()+RAND()+RAND()+RAND()+RAND()+RAND()+RAND()+RAND()+RAND())-6))-1)+PT_Y5_MC!F67)</x:f>
        <x:v>1266960.798389226</x:v>
      </x:c>
      <x:c r="F368" s="16" t="n">
        <x:f>MAX(0,E368*(1+EXP((LN(1+Assumptions!$C$60)-0.5*Assumptions!$C$61^2)+Assumptions!$C$61*((RAND()+RAND()+RAND()+RAND()+RAND()+RAND()+RAND()+RAND()+RAND()+RAND()+RAND()+RAND())-6))-1)+PT_Y5_MC!G67)</x:f>
        <x:v>1426386.6405208693</x:v>
      </x:c>
      <x:c r="G368" s="16" t="n">
        <x:f>MAX(0,F368*(1+EXP((LN(1+Assumptions!$C$60)-0.5*Assumptions!$C$61^2)+Assumptions!$C$61*((RAND()+RAND()+RAND()+RAND()+RAND()+RAND()+RAND()+RAND()+RAND()+RAND()+RAND()+RAND())-6))-1)+PT_Y5_MC!H67)</x:f>
        <x:v>1602071.351137862</x:v>
      </x:c>
      <x:c r="H368" s="16" t="n">
        <x:f>MAX(0,G368*(1+EXP((LN(1+Assumptions!$C$60)-0.5*Assumptions!$C$61^2)+Assumptions!$C$61*((RAND()+RAND()+RAND()+RAND()+RAND()+RAND()+RAND()+RAND()+RAND()+RAND()+RAND()+RAND())-6))-1)+PT_Y5_MC!I67)</x:f>
        <x:v>1913277.2386522854</x:v>
      </x:c>
      <x:c r="I368" s="16" t="n">
        <x:f>MAX(0,H368*(1+EXP((LN(1+Assumptions!$C$60)-0.5*Assumptions!$C$61^2)+Assumptions!$C$61*((RAND()+RAND()+RAND()+RAND()+RAND()+RAND()+RAND()+RAND()+RAND()+RAND()+RAND()+RAND())-6))-1)+PT_Y5_MC!J67)</x:f>
        <x:v>1760750.8884227518</x:v>
      </x:c>
      <x:c r="J368" s="16" t="n">
        <x:f>MAX(0,I368*(1+EXP((LN(1+Assumptions!$C$60)-0.5*Assumptions!$C$61^2)+Assumptions!$C$61*((RAND()+RAND()+RAND()+RAND()+RAND()+RAND()+RAND()+RAND()+RAND()+RAND()+RAND()+RAND())-6))-1)+PT_Y5_MC!K67)</x:f>
        <x:v>1765818.6025722725</x:v>
      </x:c>
      <x:c r="K368" s="16" t="n">
        <x:f>MAX(0,J368*(1+EXP((LN(1+Assumptions!$C$60)-0.5*Assumptions!$C$61^2)+Assumptions!$C$61*((RAND()+RAND()+RAND()+RAND()+RAND()+RAND()+RAND()+RAND()+RAND()+RAND()+RAND()+RAND())-6))-1)+PT_Y5_MC!L67)</x:f>
        <x:v>2080691.839987164</x:v>
      </x:c>
      <x:c r="L368" s="16" t="n">
        <x:f>MAX(0,K368*(1+EXP((LN(1+Assumptions!$C$60)-0.5*Assumptions!$C$61^2)+Assumptions!$C$61*((RAND()+RAND()+RAND()+RAND()+RAND()+RAND()+RAND()+RAND()+RAND()+RAND()+RAND()+RAND())-6))-1)+PT_Y5_MC!M67)</x:f>
        <x:v>1907350.2566344873</x:v>
      </x:c>
      <x:c r="M368" s="16" t="n">
        <x:f>MAX(0,L368*(1+EXP((LN(1+Assumptions!$C$60)-0.5*Assumptions!$C$61^2)+Assumptions!$C$61*((RAND()+RAND()+RAND()+RAND()+RAND()+RAND()+RAND()+RAND()+RAND()+RAND()+RAND()+RAND())-6))-1)+PT_Y5_MC!N67)</x:f>
        <x:v>1948820.2411663458</x:v>
      </x:c>
      <x:c r="N368" s="16" t="n">
        <x:f>MAX(0,M368*(1+EXP((LN(1+Assumptions!$C$60)-0.5*Assumptions!$C$61^2)+Assumptions!$C$61*((RAND()+RAND()+RAND()+RAND()+RAND()+RAND()+RAND()+RAND()+RAND()+RAND()+RAND()+RAND())-6))-1)+PT_Y5_MC!O67)</x:f>
        <x:v>2755370.2391115115</x:v>
      </x:c>
      <x:c r="O368" s="16" t="n">
        <x:f>MAX(0,N368*(1+EXP((LN(1+Assumptions!$C$60)-0.5*Assumptions!$C$61^2)+Assumptions!$C$61*((RAND()+RAND()+RAND()+RAND()+RAND()+RAND()+RAND()+RAND()+RAND()+RAND()+RAND()+RAND())-6))-1)+PT_Y5_MC!P67)</x:f>
        <x:v>2788340.927428707</x:v>
      </x:c>
      <x:c r="P368" s="16" t="n">
        <x:f>MAX(0,O368*(1+EXP((LN(1+Assumptions!$C$60)-0.5*Assumptions!$C$61^2)+Assumptions!$C$61*((RAND()+RAND()+RAND()+RAND()+RAND()+RAND()+RAND()+RAND()+RAND()+RAND()+RAND()+RAND())-6))-1)+PT_Y5_MC!Q67)</x:f>
        <x:v>2586980.8119356185</x:v>
      </x:c>
      <x:c r="Q368" s="16" t="n">
        <x:f>MAX(0,P368*(1+EXP((LN(1+Assumptions!$C$60)-0.5*Assumptions!$C$61^2)+Assumptions!$C$61*((RAND()+RAND()+RAND()+RAND()+RAND()+RAND()+RAND()+RAND()+RAND()+RAND()+RAND()+RAND())-6))-1)+PT_Y5_MC!R67)</x:f>
        <x:v>3257201.155531988</x:v>
      </x:c>
      <x:c r="R368" s="16" t="n">
        <x:f>MAX(0,Q368*(1+EXP((LN(1+Assumptions!$C$60)-0.5*Assumptions!$C$61^2)+Assumptions!$C$61*((RAND()+RAND()+RAND()+RAND()+RAND()+RAND()+RAND()+RAND()+RAND()+RAND()+RAND()+RAND())-6))-1)+PT_Y5_MC!S67)</x:f>
        <x:v>2995647.746759413</x:v>
      </x:c>
      <x:c r="S368" s="16" t="n">
        <x:f>MAX(0,R368*(1+EXP((LN(1+Assumptions!$C$60)-0.5*Assumptions!$C$61^2)+Assumptions!$C$61*((RAND()+RAND()+RAND()+RAND()+RAND()+RAND()+RAND()+RAND()+RAND()+RAND()+RAND()+RAND())-6))-1)+PT_Y5_MC!T67)</x:f>
        <x:v>3084062.714188545</x:v>
      </x:c>
      <x:c r="T368" s="16" t="n">
        <x:f>MAX(0,S368*(1+EXP((LN(1+Assumptions!$C$60)-0.5*Assumptions!$C$61^2)+Assumptions!$C$61*((RAND()+RAND()+RAND()+RAND()+RAND()+RAND()+RAND()+RAND()+RAND()+RAND()+RAND()+RAND())-6))-1)+PT_Y5_MC!U67)</x:f>
        <x:v>3260182.226864687</x:v>
      </x:c>
      <x:c r="U368" s="16" t="n">
        <x:f>MAX(0,T368*(1+EXP((LN(1+Assumptions!$C$60)-0.5*Assumptions!$C$61^2)+Assumptions!$C$61*((RAND()+RAND()+RAND()+RAND()+RAND()+RAND()+RAND()+RAND()+RAND()+RAND()+RAND()+RAND())-6))-1)+PT_Y5_MC!V67)</x:f>
        <x:v>4394722.369944149</x:v>
      </x:c>
      <x:c r="V368" s="16" t="n">
        <x:f>MAX(0,U368*(1+EXP((LN(1+Assumptions!$C$60)-0.5*Assumptions!$C$61^2)+Assumptions!$C$61*((RAND()+RAND()+RAND()+RAND()+RAND()+RAND()+RAND()+RAND()+RAND()+RAND()+RAND()+RAND())-6))-1)+PT_Y5_MC!W67)</x:f>
        <x:v>4274579.296787821</x:v>
      </x:c>
      <x:c r="W368" s="16" t="n">
        <x:f>MAX(0,V368*(1+EXP((LN(1+Assumptions!$C$60)-0.5*Assumptions!$C$61^2)+Assumptions!$C$61*((RAND()+RAND()+RAND()+RAND()+RAND()+RAND()+RAND()+RAND()+RAND()+RAND()+RAND()+RAND())-6))-1)+PT_Y5_MC!X67)</x:f>
        <x:v>4709992.570276974</x:v>
      </x:c>
      <x:c r="X368" s="16" t="n">
        <x:f>MAX(0,W368*(1+EXP((LN(1+Assumptions!$C$60)-0.5*Assumptions!$C$61^2)+Assumptions!$C$61*((RAND()+RAND()+RAND()+RAND()+RAND()+RAND()+RAND()+RAND()+RAND()+RAND()+RAND()+RAND())-6))-1)+PT_Y5_MC!Y67)</x:f>
        <x:v>4798904.81578555</x:v>
      </x:c>
      <x:c r="Y368" s="16" t="n">
        <x:f>MAX(0,X368*(1+EXP((LN(1+Assumptions!$C$60)-0.5*Assumptions!$C$61^2)+Assumptions!$C$61*((RAND()+RAND()+RAND()+RAND()+RAND()+RAND()+RAND()+RAND()+RAND()+RAND()+RAND()+RAND())-6))-1)+PT_Y5_MC!Z67)</x:f>
        <x:v>5841425.0580965085</x:v>
      </x:c>
      <x:c r="Z368" s="16" t="n">
        <x:f>MAX(0,Y368*(1+EXP((LN(1+Assumptions!$C$60)-0.5*Assumptions!$C$61^2)+Assumptions!$C$61*((RAND()+RAND()+RAND()+RAND()+RAND()+RAND()+RAND()+RAND()+RAND()+RAND()+RAND()+RAND())-6))-1)+PT_Y5_MC!AA67)</x:f>
        <x:v>5750424.195353011</x:v>
      </x:c>
      <x:c r="AA368" s="16" t="n">
        <x:f>MAX(0,Z368*(1+EXP((LN(1+Assumptions!$C$60)-0.5*Assumptions!$C$61^2)+Assumptions!$C$61*((RAND()+RAND()+RAND()+RAND()+RAND()+RAND()+RAND()+RAND()+RAND()+RAND()+RAND()+RAND())-6))-1)+PT_Y5_MC!AB67)</x:f>
        <x:v>6183851.962728431</x:v>
      </x:c>
      <x:c r="AB368" s="16" t="n">
        <x:f>MAX(0,AA368*(1+EXP((LN(1+Assumptions!$C$60)-0.5*Assumptions!$C$61^2)+Assumptions!$C$61*((RAND()+RAND()+RAND()+RAND()+RAND()+RAND()+RAND()+RAND()+RAND()+RAND()+RAND()+RAND())-6))-1)+PT_Y5_MC!AC67)</x:f>
        <x:v>4467390.849353461</x:v>
      </x:c>
      <x:c r="AC368" s="16" t="n">
        <x:f>MAX(0,AB368*(1+EXP((LN(1+Assumptions!$C$60)-0.5*Assumptions!$C$61^2)+Assumptions!$C$61*((RAND()+RAND()+RAND()+RAND()+RAND()+RAND()+RAND()+RAND()+RAND()+RAND()+RAND()+RAND())-6))-1)+PT_Y5_MC!AD67)</x:f>
        <x:v>4148535.2653040476</x:v>
      </x:c>
      <x:c r="AD368" s="16" t="n">
        <x:f>MAX(0,AC368*(1+EXP((LN(1+Assumptions!$C$60)-0.5*Assumptions!$C$61^2)+Assumptions!$C$61*((RAND()+RAND()+RAND()+RAND()+RAND()+RAND()+RAND()+RAND()+RAND()+RAND()+RAND()+RAND())-6))-1)+PT_Y5_MC!AE67)</x:f>
        <x:v>5521640.8375683585</x:v>
      </x:c>
      <x:c r="AE368" s="16" t="n">
        <x:f>MAX(0,AD368*(1+EXP((LN(1+Assumptions!$C$60)-0.5*Assumptions!$C$61^2)+Assumptions!$C$61*((RAND()+RAND()+RAND()+RAND()+RAND()+RAND()+RAND()+RAND()+RAND()+RAND()+RAND()+RAND())-6))-1)+PT_Y5_MC!AF67)</x:f>
        <x:v>5642167.164896192</x:v>
      </x:c>
      <x:c r="AF368" s="16" t="n">
        <x:f>MAX(0,AE368*(1+EXP((LN(1+Assumptions!$C$60)-0.5*Assumptions!$C$61^2)+Assumptions!$C$61*((RAND()+RAND()+RAND()+RAND()+RAND()+RAND()+RAND()+RAND()+RAND()+RAND()+RAND()+RAND())-6))-1)+PT_Y5_MC!AG67)</x:f>
        <x:v>5387042.588498723</x:v>
      </x:c>
    </x:row>
    <x:row r="369">
      <x:c r="A369" s="39">
        <x:v>365</x:v>
      </x:c>
      <x:c r="B369" s="16" t="n">
        <x:f>PT_Y5_MC!C68</x:f>
        <x:v>1029031.25</x:v>
      </x:c>
      <x:c r="C369" s="16" t="n">
        <x:f>MAX(0,B369*(1+EXP((LN(1+Assumptions!$C$60)-0.5*Assumptions!$C$61^2)+Assumptions!$C$61*((RAND()+RAND()+RAND()+RAND()+RAND()+RAND()+RAND()+RAND()+RAND()+RAND()+RAND()+RAND())-6))-1)+PT_Y5_MC!D67)</x:f>
        <x:v>946081.1950478551</x:v>
      </x:c>
      <x:c r="D369" s="16" t="n">
        <x:f>MAX(0,C369*(1+EXP((LN(1+Assumptions!$C$60)-0.5*Assumptions!$C$61^2)+Assumptions!$C$61*((RAND()+RAND()+RAND()+RAND()+RAND()+RAND()+RAND()+RAND()+RAND()+RAND()+RAND()+RAND())-6))-1)+PT_Y5_MC!E67)</x:f>
        <x:v>1059971.5637582785</x:v>
      </x:c>
      <x:c r="E369" s="16" t="n">
        <x:f>MAX(0,D369*(1+EXP((LN(1+Assumptions!$C$60)-0.5*Assumptions!$C$61^2)+Assumptions!$C$61*((RAND()+RAND()+RAND()+RAND()+RAND()+RAND()+RAND()+RAND()+RAND()+RAND()+RAND()+RAND())-6))-1)+PT_Y5_MC!F67)</x:f>
        <x:v>1208388.5451818956</x:v>
      </x:c>
      <x:c r="F369" s="16" t="n">
        <x:f>MAX(0,E369*(1+EXP((LN(1+Assumptions!$C$60)-0.5*Assumptions!$C$61^2)+Assumptions!$C$61*((RAND()+RAND()+RAND()+RAND()+RAND()+RAND()+RAND()+RAND()+RAND()+RAND()+RAND()+RAND())-6))-1)+PT_Y5_MC!G67)</x:f>
        <x:v>1156961.1258100558</x:v>
      </x:c>
      <x:c r="G369" s="16" t="n">
        <x:f>MAX(0,F369*(1+EXP((LN(1+Assumptions!$C$60)-0.5*Assumptions!$C$61^2)+Assumptions!$C$61*((RAND()+RAND()+RAND()+RAND()+RAND()+RAND()+RAND()+RAND()+RAND()+RAND()+RAND()+RAND())-6))-1)+PT_Y5_MC!H67)</x:f>
        <x:v>1151389.8993770282</x:v>
      </x:c>
      <x:c r="H369" s="16" t="n">
        <x:f>MAX(0,G369*(1+EXP((LN(1+Assumptions!$C$60)-0.5*Assumptions!$C$61^2)+Assumptions!$C$61*((RAND()+RAND()+RAND()+RAND()+RAND()+RAND()+RAND()+RAND()+RAND()+RAND()+RAND()+RAND())-6))-1)+PT_Y5_MC!I67)</x:f>
        <x:v>1554676.0662777966</x:v>
      </x:c>
      <x:c r="I369" s="16" t="n">
        <x:f>MAX(0,H369*(1+EXP((LN(1+Assumptions!$C$60)-0.5*Assumptions!$C$61^2)+Assumptions!$C$61*((RAND()+RAND()+RAND()+RAND()+RAND()+RAND()+RAND()+RAND()+RAND()+RAND()+RAND()+RAND())-6))-1)+PT_Y5_MC!J67)</x:f>
        <x:v>1532490.3780871753</x:v>
      </x:c>
      <x:c r="J369" s="16" t="n">
        <x:f>MAX(0,I369*(1+EXP((LN(1+Assumptions!$C$60)-0.5*Assumptions!$C$61^2)+Assumptions!$C$61*((RAND()+RAND()+RAND()+RAND()+RAND()+RAND()+RAND()+RAND()+RAND()+RAND()+RAND()+RAND())-6))-1)+PT_Y5_MC!K67)</x:f>
        <x:v>1602737.4004485183</x:v>
      </x:c>
      <x:c r="K369" s="16" t="n">
        <x:f>MAX(0,J369*(1+EXP((LN(1+Assumptions!$C$60)-0.5*Assumptions!$C$61^2)+Assumptions!$C$61*((RAND()+RAND()+RAND()+RAND()+RAND()+RAND()+RAND()+RAND()+RAND()+RAND()+RAND()+RAND())-6))-1)+PT_Y5_MC!L67)</x:f>
        <x:v>1443234.432052816</x:v>
      </x:c>
      <x:c r="L369" s="16" t="n">
        <x:f>MAX(0,K369*(1+EXP((LN(1+Assumptions!$C$60)-0.5*Assumptions!$C$61^2)+Assumptions!$C$61*((RAND()+RAND()+RAND()+RAND()+RAND()+RAND()+RAND()+RAND()+RAND()+RAND()+RAND()+RAND())-6))-1)+PT_Y5_MC!M67)</x:f>
        <x:v>1345176.3715774738</x:v>
      </x:c>
      <x:c r="M369" s="16" t="n">
        <x:f>MAX(0,L369*(1+EXP((LN(1+Assumptions!$C$60)-0.5*Assumptions!$C$61^2)+Assumptions!$C$61*((RAND()+RAND()+RAND()+RAND()+RAND()+RAND()+RAND()+RAND()+RAND()+RAND()+RAND()+RAND())-6))-1)+PT_Y5_MC!N67)</x:f>
        <x:v>1158420.6133473187</x:v>
      </x:c>
      <x:c r="N369" s="16" t="n">
        <x:f>MAX(0,M369*(1+EXP((LN(1+Assumptions!$C$60)-0.5*Assumptions!$C$61^2)+Assumptions!$C$61*((RAND()+RAND()+RAND()+RAND()+RAND()+RAND()+RAND()+RAND()+RAND()+RAND()+RAND()+RAND())-6))-1)+PT_Y5_MC!O67)</x:f>
        <x:v>1351525.7269377864</x:v>
      </x:c>
      <x:c r="O369" s="16" t="n">
        <x:f>MAX(0,N369*(1+EXP((LN(1+Assumptions!$C$60)-0.5*Assumptions!$C$61^2)+Assumptions!$C$61*((RAND()+RAND()+RAND()+RAND()+RAND()+RAND()+RAND()+RAND()+RAND()+RAND()+RAND()+RAND())-6))-1)+PT_Y5_MC!P67)</x:f>
        <x:v>1782417.527930702</x:v>
      </x:c>
      <x:c r="P369" s="16" t="n">
        <x:f>MAX(0,O369*(1+EXP((LN(1+Assumptions!$C$60)-0.5*Assumptions!$C$61^2)+Assumptions!$C$61*((RAND()+RAND()+RAND()+RAND()+RAND()+RAND()+RAND()+RAND()+RAND()+RAND()+RAND()+RAND())-6))-1)+PT_Y5_MC!Q67)</x:f>
        <x:v>1323135.8761756502</x:v>
      </x:c>
      <x:c r="Q369" s="16" t="n">
        <x:f>MAX(0,P369*(1+EXP((LN(1+Assumptions!$C$60)-0.5*Assumptions!$C$61^2)+Assumptions!$C$61*((RAND()+RAND()+RAND()+RAND()+RAND()+RAND()+RAND()+RAND()+RAND()+RAND()+RAND()+RAND())-6))-1)+PT_Y5_MC!R67)</x:f>
        <x:v>1186924.406443432</x:v>
      </x:c>
      <x:c r="R369" s="16" t="n">
        <x:f>MAX(0,Q369*(1+EXP((LN(1+Assumptions!$C$60)-0.5*Assumptions!$C$61^2)+Assumptions!$C$61*((RAND()+RAND()+RAND()+RAND()+RAND()+RAND()+RAND()+RAND()+RAND()+RAND()+RAND()+RAND())-6))-1)+PT_Y5_MC!S67)</x:f>
        <x:v>1319614.5211960105</x:v>
      </x:c>
      <x:c r="S369" s="16" t="n">
        <x:f>MAX(0,R369*(1+EXP((LN(1+Assumptions!$C$60)-0.5*Assumptions!$C$61^2)+Assumptions!$C$61*((RAND()+RAND()+RAND()+RAND()+RAND()+RAND()+RAND()+RAND()+RAND()+RAND()+RAND()+RAND())-6))-1)+PT_Y5_MC!T67)</x:f>
        <x:v>1353848.11873209</x:v>
      </x:c>
      <x:c r="T369" s="16" t="n">
        <x:f>MAX(0,S369*(1+EXP((LN(1+Assumptions!$C$60)-0.5*Assumptions!$C$61^2)+Assumptions!$C$61*((RAND()+RAND()+RAND()+RAND()+RAND()+RAND()+RAND()+RAND()+RAND()+RAND()+RAND()+RAND())-6))-1)+PT_Y5_MC!U67)</x:f>
        <x:v>1343995.6973181039</x:v>
      </x:c>
      <x:c r="U369" s="16" t="n">
        <x:f>MAX(0,T369*(1+EXP((LN(1+Assumptions!$C$60)-0.5*Assumptions!$C$61^2)+Assumptions!$C$61*((RAND()+RAND()+RAND()+RAND()+RAND()+RAND()+RAND()+RAND()+RAND()+RAND()+RAND()+RAND())-6))-1)+PT_Y5_MC!V67)</x:f>
        <x:v>1759522.3900311878</x:v>
      </x:c>
      <x:c r="V369" s="16" t="n">
        <x:f>MAX(0,U369*(1+EXP((LN(1+Assumptions!$C$60)-0.5*Assumptions!$C$61^2)+Assumptions!$C$61*((RAND()+RAND()+RAND()+RAND()+RAND()+RAND()+RAND()+RAND()+RAND()+RAND()+RAND()+RAND())-6))-1)+PT_Y5_MC!W67)</x:f>
        <x:v>1812571.01370868</x:v>
      </x:c>
      <x:c r="W369" s="16" t="n">
        <x:f>MAX(0,V369*(1+EXP((LN(1+Assumptions!$C$60)-0.5*Assumptions!$C$61^2)+Assumptions!$C$61*((RAND()+RAND()+RAND()+RAND()+RAND()+RAND()+RAND()+RAND()+RAND()+RAND()+RAND()+RAND())-6))-1)+PT_Y5_MC!X67)</x:f>
        <x:v>1609397.4064903788</x:v>
      </x:c>
      <x:c r="X369" s="16" t="n">
        <x:f>MAX(0,W369*(1+EXP((LN(1+Assumptions!$C$60)-0.5*Assumptions!$C$61^2)+Assumptions!$C$61*((RAND()+RAND()+RAND()+RAND()+RAND()+RAND()+RAND()+RAND()+RAND()+RAND()+RAND()+RAND())-6))-1)+PT_Y5_MC!Y67)</x:f>
        <x:v>1923572.4382628296</x:v>
      </x:c>
      <x:c r="Y369" s="16" t="n">
        <x:f>MAX(0,X369*(1+EXP((LN(1+Assumptions!$C$60)-0.5*Assumptions!$C$61^2)+Assumptions!$C$61*((RAND()+RAND()+RAND()+RAND()+RAND()+RAND()+RAND()+RAND()+RAND()+RAND()+RAND()+RAND())-6))-1)+PT_Y5_MC!Z67)</x:f>
        <x:v>1906801.1538561264</x:v>
      </x:c>
      <x:c r="Z369" s="16" t="n">
        <x:f>MAX(0,Y369*(1+EXP((LN(1+Assumptions!$C$60)-0.5*Assumptions!$C$61^2)+Assumptions!$C$61*((RAND()+RAND()+RAND()+RAND()+RAND()+RAND()+RAND()+RAND()+RAND()+RAND()+RAND()+RAND())-6))-1)+PT_Y5_MC!AA67)</x:f>
        <x:v>1397550.290786704</x:v>
      </x:c>
      <x:c r="AA369" s="16" t="n">
        <x:f>MAX(0,Z369*(1+EXP((LN(1+Assumptions!$C$60)-0.5*Assumptions!$C$61^2)+Assumptions!$C$61*((RAND()+RAND()+RAND()+RAND()+RAND()+RAND()+RAND()+RAND()+RAND()+RAND()+RAND()+RAND())-6))-1)+PT_Y5_MC!AB67)</x:f>
        <x:v>1349803.3677157296</x:v>
      </x:c>
      <x:c r="AB369" s="16" t="n">
        <x:f>MAX(0,AA369*(1+EXP((LN(1+Assumptions!$C$60)-0.5*Assumptions!$C$61^2)+Assumptions!$C$61*((RAND()+RAND()+RAND()+RAND()+RAND()+RAND()+RAND()+RAND()+RAND()+RAND()+RAND()+RAND())-6))-1)+PT_Y5_MC!AC67)</x:f>
        <x:v>1958619.556200153</x:v>
      </x:c>
      <x:c r="AC369" s="16" t="n">
        <x:f>MAX(0,AB369*(1+EXP((LN(1+Assumptions!$C$60)-0.5*Assumptions!$C$61^2)+Assumptions!$C$61*((RAND()+RAND()+RAND()+RAND()+RAND()+RAND()+RAND()+RAND()+RAND()+RAND()+RAND()+RAND())-6))-1)+PT_Y5_MC!AD67)</x:f>
        <x:v>1726825.9462989676</x:v>
      </x:c>
      <x:c r="AD369" s="16" t="n">
        <x:f>MAX(0,AC369*(1+EXP((LN(1+Assumptions!$C$60)-0.5*Assumptions!$C$61^2)+Assumptions!$C$61*((RAND()+RAND()+RAND()+RAND()+RAND()+RAND()+RAND()+RAND()+RAND()+RAND()+RAND()+RAND())-6))-1)+PT_Y5_MC!AE67)</x:f>
        <x:v>1574698.2584054654</x:v>
      </x:c>
      <x:c r="AE369" s="16" t="n">
        <x:f>MAX(0,AD369*(1+EXP((LN(1+Assumptions!$C$60)-0.5*Assumptions!$C$61^2)+Assumptions!$C$61*((RAND()+RAND()+RAND()+RAND()+RAND()+RAND()+RAND()+RAND()+RAND()+RAND()+RAND()+RAND())-6))-1)+PT_Y5_MC!AF67)</x:f>
        <x:v>1426995.3121168187</x:v>
      </x:c>
      <x:c r="AF369" s="16" t="n">
        <x:f>MAX(0,AE369*(1+EXP((LN(1+Assumptions!$C$60)-0.5*Assumptions!$C$61^2)+Assumptions!$C$61*((RAND()+RAND()+RAND()+RAND()+RAND()+RAND()+RAND()+RAND()+RAND()+RAND()+RAND()+RAND())-6))-1)+PT_Y5_MC!AG67)</x:f>
        <x:v>1621641.6775812043</x:v>
      </x:c>
    </x:row>
    <x:row r="370">
      <x:c r="A370" s="39">
        <x:v>366</x:v>
      </x:c>
      <x:c r="B370" s="16" t="n">
        <x:f>PT_Y5_MC!C68</x:f>
        <x:v>1029031.25</x:v>
      </x:c>
      <x:c r="C370" s="16" t="n">
        <x:f>MAX(0,B370*(1+EXP((LN(1+Assumptions!$C$60)-0.5*Assumptions!$C$61^2)+Assumptions!$C$61*((RAND()+RAND()+RAND()+RAND()+RAND()+RAND()+RAND()+RAND()+RAND()+RAND()+RAND()+RAND())-6))-1)+PT_Y5_MC!D67)</x:f>
        <x:v>953659.8361293236</x:v>
      </x:c>
      <x:c r="D370" s="16" t="n">
        <x:f>MAX(0,C370*(1+EXP((LN(1+Assumptions!$C$60)-0.5*Assumptions!$C$61^2)+Assumptions!$C$61*((RAND()+RAND()+RAND()+RAND()+RAND()+RAND()+RAND()+RAND()+RAND()+RAND()+RAND()+RAND())-6))-1)+PT_Y5_MC!E67)</x:f>
        <x:v>1075906.2912163585</x:v>
      </x:c>
      <x:c r="E370" s="16" t="n">
        <x:f>MAX(0,D370*(1+EXP((LN(1+Assumptions!$C$60)-0.5*Assumptions!$C$61^2)+Assumptions!$C$61*((RAND()+RAND()+RAND()+RAND()+RAND()+RAND()+RAND()+RAND()+RAND()+RAND()+RAND()+RAND())-6))-1)+PT_Y5_MC!F67)</x:f>
        <x:v>1270444.0734491358</x:v>
      </x:c>
      <x:c r="F370" s="16" t="n">
        <x:f>MAX(0,E370*(1+EXP((LN(1+Assumptions!$C$60)-0.5*Assumptions!$C$61^2)+Assumptions!$C$61*((RAND()+RAND()+RAND()+RAND()+RAND()+RAND()+RAND()+RAND()+RAND()+RAND()+RAND()+RAND())-6))-1)+PT_Y5_MC!G67)</x:f>
        <x:v>1838164.4019989304</x:v>
      </x:c>
      <x:c r="G370" s="16" t="n">
        <x:f>MAX(0,F370*(1+EXP((LN(1+Assumptions!$C$60)-0.5*Assumptions!$C$61^2)+Assumptions!$C$61*((RAND()+RAND()+RAND()+RAND()+RAND()+RAND()+RAND()+RAND()+RAND()+RAND()+RAND()+RAND())-6))-1)+PT_Y5_MC!H67)</x:f>
        <x:v>1976197.398081683</x:v>
      </x:c>
      <x:c r="H370" s="16" t="n">
        <x:f>MAX(0,G370*(1+EXP((LN(1+Assumptions!$C$60)-0.5*Assumptions!$C$61^2)+Assumptions!$C$61*((RAND()+RAND()+RAND()+RAND()+RAND()+RAND()+RAND()+RAND()+RAND()+RAND()+RAND()+RAND())-6))-1)+PT_Y5_MC!I67)</x:f>
        <x:v>2723237.188824666</x:v>
      </x:c>
      <x:c r="I370" s="16" t="n">
        <x:f>MAX(0,H370*(1+EXP((LN(1+Assumptions!$C$60)-0.5*Assumptions!$C$61^2)+Assumptions!$C$61*((RAND()+RAND()+RAND()+RAND()+RAND()+RAND()+RAND()+RAND()+RAND()+RAND()+RAND()+RAND())-6))-1)+PT_Y5_MC!J67)</x:f>
        <x:v>2451371.429146151</x:v>
      </x:c>
      <x:c r="J370" s="16" t="n">
        <x:f>MAX(0,I370*(1+EXP((LN(1+Assumptions!$C$60)-0.5*Assumptions!$C$61^2)+Assumptions!$C$61*((RAND()+RAND()+RAND()+RAND()+RAND()+RAND()+RAND()+RAND()+RAND()+RAND()+RAND()+RAND())-6))-1)+PT_Y5_MC!K67)</x:f>
        <x:v>1838444.8622816713</x:v>
      </x:c>
      <x:c r="K370" s="16" t="n">
        <x:f>MAX(0,J370*(1+EXP((LN(1+Assumptions!$C$60)-0.5*Assumptions!$C$61^2)+Assumptions!$C$61*((RAND()+RAND()+RAND()+RAND()+RAND()+RAND()+RAND()+RAND()+RAND()+RAND()+RAND()+RAND())-6))-1)+PT_Y5_MC!L67)</x:f>
        <x:v>2658408.5918636555</x:v>
      </x:c>
      <x:c r="L370" s="16" t="n">
        <x:f>MAX(0,K370*(1+EXP((LN(1+Assumptions!$C$60)-0.5*Assumptions!$C$61^2)+Assumptions!$C$61*((RAND()+RAND()+RAND()+RAND()+RAND()+RAND()+RAND()+RAND()+RAND()+RAND()+RAND()+RAND())-6))-1)+PT_Y5_MC!M67)</x:f>
        <x:v>3113890.3644066853</x:v>
      </x:c>
      <x:c r="M370" s="16" t="n">
        <x:f>MAX(0,L370*(1+EXP((LN(1+Assumptions!$C$60)-0.5*Assumptions!$C$61^2)+Assumptions!$C$61*((RAND()+RAND()+RAND()+RAND()+RAND()+RAND()+RAND()+RAND()+RAND()+RAND()+RAND()+RAND())-6))-1)+PT_Y5_MC!N67)</x:f>
        <x:v>2058795.703411322</x:v>
      </x:c>
      <x:c r="N370" s="16" t="n">
        <x:f>MAX(0,M370*(1+EXP((LN(1+Assumptions!$C$60)-0.5*Assumptions!$C$61^2)+Assumptions!$C$61*((RAND()+RAND()+RAND()+RAND()+RAND()+RAND()+RAND()+RAND()+RAND()+RAND()+RAND()+RAND())-6))-1)+PT_Y5_MC!O67)</x:f>
        <x:v>2243648.8431270123</x:v>
      </x:c>
      <x:c r="O370" s="16" t="n">
        <x:f>MAX(0,N370*(1+EXP((LN(1+Assumptions!$C$60)-0.5*Assumptions!$C$61^2)+Assumptions!$C$61*((RAND()+RAND()+RAND()+RAND()+RAND()+RAND()+RAND()+RAND()+RAND()+RAND()+RAND()+RAND())-6))-1)+PT_Y5_MC!P67)</x:f>
        <x:v>2650039.28340186</x:v>
      </x:c>
      <x:c r="P370" s="16" t="n">
        <x:f>MAX(0,O370*(1+EXP((LN(1+Assumptions!$C$60)-0.5*Assumptions!$C$61^2)+Assumptions!$C$61*((RAND()+RAND()+RAND()+RAND()+RAND()+RAND()+RAND()+RAND()+RAND()+RAND()+RAND()+RAND())-6))-1)+PT_Y5_MC!Q67)</x:f>
        <x:v>2980842.755384015</x:v>
      </x:c>
      <x:c r="Q370" s="16" t="n">
        <x:f>MAX(0,P370*(1+EXP((LN(1+Assumptions!$C$60)-0.5*Assumptions!$C$61^2)+Assumptions!$C$61*((RAND()+RAND()+RAND()+RAND()+RAND()+RAND()+RAND()+RAND()+RAND()+RAND()+RAND()+RAND())-6))-1)+PT_Y5_MC!R67)</x:f>
        <x:v>2688797.7011906984</x:v>
      </x:c>
      <x:c r="R370" s="16" t="n">
        <x:f>MAX(0,Q370*(1+EXP((LN(1+Assumptions!$C$60)-0.5*Assumptions!$C$61^2)+Assumptions!$C$61*((RAND()+RAND()+RAND()+RAND()+RAND()+RAND()+RAND()+RAND()+RAND()+RAND()+RAND()+RAND())-6))-1)+PT_Y5_MC!S67)</x:f>
        <x:v>2887793.3337899987</x:v>
      </x:c>
      <x:c r="S370" s="16" t="n">
        <x:f>MAX(0,R370*(1+EXP((LN(1+Assumptions!$C$60)-0.5*Assumptions!$C$61^2)+Assumptions!$C$61*((RAND()+RAND()+RAND()+RAND()+RAND()+RAND()+RAND()+RAND()+RAND()+RAND()+RAND()+RAND())-6))-1)+PT_Y5_MC!T67)</x:f>
        <x:v>2352501.624594066</x:v>
      </x:c>
      <x:c r="T370" s="16" t="n">
        <x:f>MAX(0,S370*(1+EXP((LN(1+Assumptions!$C$60)-0.5*Assumptions!$C$61^2)+Assumptions!$C$61*((RAND()+RAND()+RAND()+RAND()+RAND()+RAND()+RAND()+RAND()+RAND()+RAND()+RAND()+RAND())-6))-1)+PT_Y5_MC!U67)</x:f>
        <x:v>2849004.625562669</x:v>
      </x:c>
      <x:c r="U370" s="16" t="n">
        <x:f>MAX(0,T370*(1+EXP((LN(1+Assumptions!$C$60)-0.5*Assumptions!$C$61^2)+Assumptions!$C$61*((RAND()+RAND()+RAND()+RAND()+RAND()+RAND()+RAND()+RAND()+RAND()+RAND()+RAND()+RAND())-6))-1)+PT_Y5_MC!V67)</x:f>
        <x:v>3035946.3549239556</x:v>
      </x:c>
      <x:c r="V370" s="16" t="n">
        <x:f>MAX(0,U370*(1+EXP((LN(1+Assumptions!$C$60)-0.5*Assumptions!$C$61^2)+Assumptions!$C$61*((RAND()+RAND()+RAND()+RAND()+RAND()+RAND()+RAND()+RAND()+RAND()+RAND()+RAND()+RAND())-6))-1)+PT_Y5_MC!W67)</x:f>
        <x:v>3944887.4453090094</x:v>
      </x:c>
      <x:c r="W370" s="16" t="n">
        <x:f>MAX(0,V370*(1+EXP((LN(1+Assumptions!$C$60)-0.5*Assumptions!$C$61^2)+Assumptions!$C$61*((RAND()+RAND()+RAND()+RAND()+RAND()+RAND()+RAND()+RAND()+RAND()+RAND()+RAND()+RAND())-6))-1)+PT_Y5_MC!X67)</x:f>
        <x:v>3969022.79959716</x:v>
      </x:c>
      <x:c r="X370" s="16" t="n">
        <x:f>MAX(0,W370*(1+EXP((LN(1+Assumptions!$C$60)-0.5*Assumptions!$C$61^2)+Assumptions!$C$61*((RAND()+RAND()+RAND()+RAND()+RAND()+RAND()+RAND()+RAND()+RAND()+RAND()+RAND()+RAND())-6))-1)+PT_Y5_MC!Y67)</x:f>
        <x:v>5374490.629845638</x:v>
      </x:c>
      <x:c r="Y370" s="16" t="n">
        <x:f>MAX(0,X370*(1+EXP((LN(1+Assumptions!$C$60)-0.5*Assumptions!$C$61^2)+Assumptions!$C$61*((RAND()+RAND()+RAND()+RAND()+RAND()+RAND()+RAND()+RAND()+RAND()+RAND()+RAND()+RAND())-6))-1)+PT_Y5_MC!Z67)</x:f>
        <x:v>4390510.575428503</x:v>
      </x:c>
      <x:c r="Z370" s="16" t="n">
        <x:f>MAX(0,Y370*(1+EXP((LN(1+Assumptions!$C$60)-0.5*Assumptions!$C$61^2)+Assumptions!$C$61*((RAND()+RAND()+RAND()+RAND()+RAND()+RAND()+RAND()+RAND()+RAND()+RAND()+RAND()+RAND())-6))-1)+PT_Y5_MC!AA67)</x:f>
        <x:v>4889921.709220939</x:v>
      </x:c>
      <x:c r="AA370" s="16" t="n">
        <x:f>MAX(0,Z370*(1+EXP((LN(1+Assumptions!$C$60)-0.5*Assumptions!$C$61^2)+Assumptions!$C$61*((RAND()+RAND()+RAND()+RAND()+RAND()+RAND()+RAND()+RAND()+RAND()+RAND()+RAND()+RAND())-6))-1)+PT_Y5_MC!AB67)</x:f>
        <x:v>4876163.531311252</x:v>
      </x:c>
      <x:c r="AB370" s="16" t="n">
        <x:f>MAX(0,AA370*(1+EXP((LN(1+Assumptions!$C$60)-0.5*Assumptions!$C$61^2)+Assumptions!$C$61*((RAND()+RAND()+RAND()+RAND()+RAND()+RAND()+RAND()+RAND()+RAND()+RAND()+RAND()+RAND())-6))-1)+PT_Y5_MC!AC67)</x:f>
        <x:v>5190195.985755809</x:v>
      </x:c>
      <x:c r="AC370" s="16" t="n">
        <x:f>MAX(0,AB370*(1+EXP((LN(1+Assumptions!$C$60)-0.5*Assumptions!$C$61^2)+Assumptions!$C$61*((RAND()+RAND()+RAND()+RAND()+RAND()+RAND()+RAND()+RAND()+RAND()+RAND()+RAND()+RAND())-6))-1)+PT_Y5_MC!AD67)</x:f>
        <x:v>7984880.9387293635</x:v>
      </x:c>
      <x:c r="AD370" s="16" t="n">
        <x:f>MAX(0,AC370*(1+EXP((LN(1+Assumptions!$C$60)-0.5*Assumptions!$C$61^2)+Assumptions!$C$61*((RAND()+RAND()+RAND()+RAND()+RAND()+RAND()+RAND()+RAND()+RAND()+RAND()+RAND()+RAND())-6))-1)+PT_Y5_MC!AE67)</x:f>
        <x:v>7690926.073159473</x:v>
      </x:c>
      <x:c r="AE370" s="16" t="n">
        <x:f>MAX(0,AD370*(1+EXP((LN(1+Assumptions!$C$60)-0.5*Assumptions!$C$61^2)+Assumptions!$C$61*((RAND()+RAND()+RAND()+RAND()+RAND()+RAND()+RAND()+RAND()+RAND()+RAND()+RAND()+RAND())-6))-1)+PT_Y5_MC!AF67)</x:f>
        <x:v>7022155.154060676</x:v>
      </x:c>
      <x:c r="AF370" s="16" t="n">
        <x:f>MAX(0,AE370*(1+EXP((LN(1+Assumptions!$C$60)-0.5*Assumptions!$C$61^2)+Assumptions!$C$61*((RAND()+RAND()+RAND()+RAND()+RAND()+RAND()+RAND()+RAND()+RAND()+RAND()+RAND()+RAND())-6))-1)+PT_Y5_MC!AG67)</x:f>
        <x:v>7288731.186554051</x:v>
      </x:c>
    </x:row>
    <x:row r="371">
      <x:c r="A371" s="39">
        <x:v>367</x:v>
      </x:c>
      <x:c r="B371" s="16" t="n">
        <x:f>PT_Y5_MC!C68</x:f>
        <x:v>1029031.25</x:v>
      </x:c>
      <x:c r="C371" s="16" t="n">
        <x:f>MAX(0,B371*(1+EXP((LN(1+Assumptions!$C$60)-0.5*Assumptions!$C$61^2)+Assumptions!$C$61*((RAND()+RAND()+RAND()+RAND()+RAND()+RAND()+RAND()+RAND()+RAND()+RAND()+RAND()+RAND())-6))-1)+PT_Y5_MC!D67)</x:f>
        <x:v>1073187.3297168692</x:v>
      </x:c>
      <x:c r="D371" s="16" t="n">
        <x:f>MAX(0,C371*(1+EXP((LN(1+Assumptions!$C$60)-0.5*Assumptions!$C$61^2)+Assumptions!$C$61*((RAND()+RAND()+RAND()+RAND()+RAND()+RAND()+RAND()+RAND()+RAND()+RAND()+RAND()+RAND())-6))-1)+PT_Y5_MC!E67)</x:f>
        <x:v>945718.507252414</x:v>
      </x:c>
      <x:c r="E371" s="16" t="n">
        <x:f>MAX(0,D371*(1+EXP((LN(1+Assumptions!$C$60)-0.5*Assumptions!$C$61^2)+Assumptions!$C$61*((RAND()+RAND()+RAND()+RAND()+RAND()+RAND()+RAND()+RAND()+RAND()+RAND()+RAND()+RAND())-6))-1)+PT_Y5_MC!F67)</x:f>
        <x:v>968767.8414355578</x:v>
      </x:c>
      <x:c r="F371" s="16" t="n">
        <x:f>MAX(0,E371*(1+EXP((LN(1+Assumptions!$C$60)-0.5*Assumptions!$C$61^2)+Assumptions!$C$61*((RAND()+RAND()+RAND()+RAND()+RAND()+RAND()+RAND()+RAND()+RAND()+RAND()+RAND()+RAND())-6))-1)+PT_Y5_MC!G67)</x:f>
        <x:v>1039393.6774040823</x:v>
      </x:c>
      <x:c r="G371" s="16" t="n">
        <x:f>MAX(0,F371*(1+EXP((LN(1+Assumptions!$C$60)-0.5*Assumptions!$C$61^2)+Assumptions!$C$61*((RAND()+RAND()+RAND()+RAND()+RAND()+RAND()+RAND()+RAND()+RAND()+RAND()+RAND()+RAND())-6))-1)+PT_Y5_MC!H67)</x:f>
        <x:v>944081.817693629</x:v>
      </x:c>
      <x:c r="H371" s="16" t="n">
        <x:f>MAX(0,G371*(1+EXP((LN(1+Assumptions!$C$60)-0.5*Assumptions!$C$61^2)+Assumptions!$C$61*((RAND()+RAND()+RAND()+RAND()+RAND()+RAND()+RAND()+RAND()+RAND()+RAND()+RAND()+RAND())-6))-1)+PT_Y5_MC!I67)</x:f>
        <x:v>1206485.4753949465</x:v>
      </x:c>
      <x:c r="I371" s="16" t="n">
        <x:f>MAX(0,H371*(1+EXP((LN(1+Assumptions!$C$60)-0.5*Assumptions!$C$61^2)+Assumptions!$C$61*((RAND()+RAND()+RAND()+RAND()+RAND()+RAND()+RAND()+RAND()+RAND()+RAND()+RAND()+RAND())-6))-1)+PT_Y5_MC!J67)</x:f>
        <x:v>1127640.9577286902</x:v>
      </x:c>
      <x:c r="J371" s="16" t="n">
        <x:f>MAX(0,I371*(1+EXP((LN(1+Assumptions!$C$60)-0.5*Assumptions!$C$61^2)+Assumptions!$C$61*((RAND()+RAND()+RAND()+RAND()+RAND()+RAND()+RAND()+RAND()+RAND()+RAND()+RAND()+RAND())-6))-1)+PT_Y5_MC!K67)</x:f>
        <x:v>1185678.6570994747</x:v>
      </x:c>
      <x:c r="K371" s="16" t="n">
        <x:f>MAX(0,J371*(1+EXP((LN(1+Assumptions!$C$60)-0.5*Assumptions!$C$61^2)+Assumptions!$C$61*((RAND()+RAND()+RAND()+RAND()+RAND()+RAND()+RAND()+RAND()+RAND()+RAND()+RAND()+RAND())-6))-1)+PT_Y5_MC!L67)</x:f>
        <x:v>1207025.1860232444</x:v>
      </x:c>
      <x:c r="L371" s="16" t="n">
        <x:f>MAX(0,K371*(1+EXP((LN(1+Assumptions!$C$60)-0.5*Assumptions!$C$61^2)+Assumptions!$C$61*((RAND()+RAND()+RAND()+RAND()+RAND()+RAND()+RAND()+RAND()+RAND()+RAND()+RAND()+RAND())-6))-1)+PT_Y5_MC!M67)</x:f>
        <x:v>1425783.1396287146</x:v>
      </x:c>
      <x:c r="M371" s="16" t="n">
        <x:f>MAX(0,L371*(1+EXP((LN(1+Assumptions!$C$60)-0.5*Assumptions!$C$61^2)+Assumptions!$C$61*((RAND()+RAND()+RAND()+RAND()+RAND()+RAND()+RAND()+RAND()+RAND()+RAND()+RAND()+RAND())-6))-1)+PT_Y5_MC!N67)</x:f>
        <x:v>1868644.2960214454</x:v>
      </x:c>
      <x:c r="N371" s="16" t="n">
        <x:f>MAX(0,M371*(1+EXP((LN(1+Assumptions!$C$60)-0.5*Assumptions!$C$61^2)+Assumptions!$C$61*((RAND()+RAND()+RAND()+RAND()+RAND()+RAND()+RAND()+RAND()+RAND()+RAND()+RAND()+RAND())-6))-1)+PT_Y5_MC!O67)</x:f>
        <x:v>2033531.311931688</x:v>
      </x:c>
      <x:c r="O371" s="16" t="n">
        <x:f>MAX(0,N371*(1+EXP((LN(1+Assumptions!$C$60)-0.5*Assumptions!$C$61^2)+Assumptions!$C$61*((RAND()+RAND()+RAND()+RAND()+RAND()+RAND()+RAND()+RAND()+RAND()+RAND()+RAND()+RAND())-6))-1)+PT_Y5_MC!P67)</x:f>
        <x:v>1862575.9872677492</x:v>
      </x:c>
      <x:c r="P371" s="16" t="n">
        <x:f>MAX(0,O371*(1+EXP((LN(1+Assumptions!$C$60)-0.5*Assumptions!$C$61^2)+Assumptions!$C$61*((RAND()+RAND()+RAND()+RAND()+RAND()+RAND()+RAND()+RAND()+RAND()+RAND()+RAND()+RAND())-6))-1)+PT_Y5_MC!Q67)</x:f>
        <x:v>1897819.116269265</x:v>
      </x:c>
      <x:c r="Q371" s="16" t="n">
        <x:f>MAX(0,P371*(1+EXP((LN(1+Assumptions!$C$60)-0.5*Assumptions!$C$61^2)+Assumptions!$C$61*((RAND()+RAND()+RAND()+RAND()+RAND()+RAND()+RAND()+RAND()+RAND()+RAND()+RAND()+RAND())-6))-1)+PT_Y5_MC!R67)</x:f>
        <x:v>2105576.5708309133</x:v>
      </x:c>
      <x:c r="R371" s="16" t="n">
        <x:f>MAX(0,Q371*(1+EXP((LN(1+Assumptions!$C$60)-0.5*Assumptions!$C$61^2)+Assumptions!$C$61*((RAND()+RAND()+RAND()+RAND()+RAND()+RAND()+RAND()+RAND()+RAND()+RAND()+RAND()+RAND())-6))-1)+PT_Y5_MC!S67)</x:f>
        <x:v>2639724.997997388</x:v>
      </x:c>
      <x:c r="S371" s="16" t="n">
        <x:f>MAX(0,R371*(1+EXP((LN(1+Assumptions!$C$60)-0.5*Assumptions!$C$61^2)+Assumptions!$C$61*((RAND()+RAND()+RAND()+RAND()+RAND()+RAND()+RAND()+RAND()+RAND()+RAND()+RAND()+RAND())-6))-1)+PT_Y5_MC!T67)</x:f>
        <x:v>3553313.716362661</x:v>
      </x:c>
      <x:c r="T371" s="16" t="n">
        <x:f>MAX(0,S371*(1+EXP((LN(1+Assumptions!$C$60)-0.5*Assumptions!$C$61^2)+Assumptions!$C$61*((RAND()+RAND()+RAND()+RAND()+RAND()+RAND()+RAND()+RAND()+RAND()+RAND()+RAND()+RAND())-6))-1)+PT_Y5_MC!U67)</x:f>
        <x:v>4949298.812354936</x:v>
      </x:c>
      <x:c r="U371" s="16" t="n">
        <x:f>MAX(0,T371*(1+EXP((LN(1+Assumptions!$C$60)-0.5*Assumptions!$C$61^2)+Assumptions!$C$61*((RAND()+RAND()+RAND()+RAND()+RAND()+RAND()+RAND()+RAND()+RAND()+RAND()+RAND()+RAND())-6))-1)+PT_Y5_MC!V67)</x:f>
        <x:v>5610652.8090440435</x:v>
      </x:c>
      <x:c r="V371" s="16" t="n">
        <x:f>MAX(0,U371*(1+EXP((LN(1+Assumptions!$C$60)-0.5*Assumptions!$C$61^2)+Assumptions!$C$61*((RAND()+RAND()+RAND()+RAND()+RAND()+RAND()+RAND()+RAND()+RAND()+RAND()+RAND()+RAND())-6))-1)+PT_Y5_MC!W67)</x:f>
        <x:v>6242211.922977374</x:v>
      </x:c>
      <x:c r="W371" s="16" t="n">
        <x:f>MAX(0,V371*(1+EXP((LN(1+Assumptions!$C$60)-0.5*Assumptions!$C$61^2)+Assumptions!$C$61*((RAND()+RAND()+RAND()+RAND()+RAND()+RAND()+RAND()+RAND()+RAND()+RAND()+RAND()+RAND())-6))-1)+PT_Y5_MC!X67)</x:f>
        <x:v>7743203.416427242</x:v>
      </x:c>
      <x:c r="X371" s="16" t="n">
        <x:f>MAX(0,W371*(1+EXP((LN(1+Assumptions!$C$60)-0.5*Assumptions!$C$61^2)+Assumptions!$C$61*((RAND()+RAND()+RAND()+RAND()+RAND()+RAND()+RAND()+RAND()+RAND()+RAND()+RAND()+RAND())-6))-1)+PT_Y5_MC!Y67)</x:f>
        <x:v>8265272.39053658</x:v>
      </x:c>
      <x:c r="Y371" s="16" t="n">
        <x:f>MAX(0,X371*(1+EXP((LN(1+Assumptions!$C$60)-0.5*Assumptions!$C$61^2)+Assumptions!$C$61*((RAND()+RAND()+RAND()+RAND()+RAND()+RAND()+RAND()+RAND()+RAND()+RAND()+RAND()+RAND())-6))-1)+PT_Y5_MC!Z67)</x:f>
        <x:v>9188576.998711895</x:v>
      </x:c>
      <x:c r="Z371" s="16" t="n">
        <x:f>MAX(0,Y371*(1+EXP((LN(1+Assumptions!$C$60)-0.5*Assumptions!$C$61^2)+Assumptions!$C$61*((RAND()+RAND()+RAND()+RAND()+RAND()+RAND()+RAND()+RAND()+RAND()+RAND()+RAND()+RAND())-6))-1)+PT_Y5_MC!AA67)</x:f>
        <x:v>10108247.444276223</x:v>
      </x:c>
      <x:c r="AA371" s="16" t="n">
        <x:f>MAX(0,Z371*(1+EXP((LN(1+Assumptions!$C$60)-0.5*Assumptions!$C$61^2)+Assumptions!$C$61*((RAND()+RAND()+RAND()+RAND()+RAND()+RAND()+RAND()+RAND()+RAND()+RAND()+RAND()+RAND())-6))-1)+PT_Y5_MC!AB67)</x:f>
        <x:v>10086721.869608046</x:v>
      </x:c>
      <x:c r="AB371" s="16" t="n">
        <x:f>MAX(0,AA371*(1+EXP((LN(1+Assumptions!$C$60)-0.5*Assumptions!$C$61^2)+Assumptions!$C$61*((RAND()+RAND()+RAND()+RAND()+RAND()+RAND()+RAND()+RAND()+RAND()+RAND()+RAND()+RAND())-6))-1)+PT_Y5_MC!AC67)</x:f>
        <x:v>10956030.388694203</x:v>
      </x:c>
      <x:c r="AC371" s="16" t="n">
        <x:f>MAX(0,AB371*(1+EXP((LN(1+Assumptions!$C$60)-0.5*Assumptions!$C$61^2)+Assumptions!$C$61*((RAND()+RAND()+RAND()+RAND()+RAND()+RAND()+RAND()+RAND()+RAND()+RAND()+RAND()+RAND())-6))-1)+PT_Y5_MC!AD67)</x:f>
        <x:v>9739200.363515306</x:v>
      </x:c>
      <x:c r="AD371" s="16" t="n">
        <x:f>MAX(0,AC371*(1+EXP((LN(1+Assumptions!$C$60)-0.5*Assumptions!$C$61^2)+Assumptions!$C$61*((RAND()+RAND()+RAND()+RAND()+RAND()+RAND()+RAND()+RAND()+RAND()+RAND()+RAND()+RAND())-6))-1)+PT_Y5_MC!AE67)</x:f>
        <x:v>9030589.241175488</x:v>
      </x:c>
      <x:c r="AE371" s="16" t="n">
        <x:f>MAX(0,AD371*(1+EXP((LN(1+Assumptions!$C$60)-0.5*Assumptions!$C$61^2)+Assumptions!$C$61*((RAND()+RAND()+RAND()+RAND()+RAND()+RAND()+RAND()+RAND()+RAND()+RAND()+RAND()+RAND())-6))-1)+PT_Y5_MC!AF67)</x:f>
        <x:v>11250922.071585335</x:v>
      </x:c>
      <x:c r="AF371" s="16" t="n">
        <x:f>MAX(0,AE371*(1+EXP((LN(1+Assumptions!$C$60)-0.5*Assumptions!$C$61^2)+Assumptions!$C$61*((RAND()+RAND()+RAND()+RAND()+RAND()+RAND()+RAND()+RAND()+RAND()+RAND()+RAND()+RAND())-6))-1)+PT_Y5_MC!AG67)</x:f>
        <x:v>13164299.171236385</x:v>
      </x:c>
    </x:row>
    <x:row r="372">
      <x:c r="A372" s="39">
        <x:v>368</x:v>
      </x:c>
      <x:c r="B372" s="16" t="n">
        <x:f>PT_Y5_MC!C68</x:f>
        <x:v>1029031.25</x:v>
      </x:c>
      <x:c r="C372" s="16" t="n">
        <x:f>MAX(0,B372*(1+EXP((LN(1+Assumptions!$C$60)-0.5*Assumptions!$C$61^2)+Assumptions!$C$61*((RAND()+RAND()+RAND()+RAND()+RAND()+RAND()+RAND()+RAND()+RAND()+RAND()+RAND()+RAND())-6))-1)+PT_Y5_MC!D67)</x:f>
        <x:v>1365579.0863868403</x:v>
      </x:c>
      <x:c r="D372" s="16" t="n">
        <x:f>MAX(0,C372*(1+EXP((LN(1+Assumptions!$C$60)-0.5*Assumptions!$C$61^2)+Assumptions!$C$61*((RAND()+RAND()+RAND()+RAND()+RAND()+RAND()+RAND()+RAND()+RAND()+RAND()+RAND()+RAND())-6))-1)+PT_Y5_MC!E67)</x:f>
        <x:v>1565936.6909508607</x:v>
      </x:c>
      <x:c r="E372" s="16" t="n">
        <x:f>MAX(0,D372*(1+EXP((LN(1+Assumptions!$C$60)-0.5*Assumptions!$C$61^2)+Assumptions!$C$61*((RAND()+RAND()+RAND()+RAND()+RAND()+RAND()+RAND()+RAND()+RAND()+RAND()+RAND()+RAND())-6))-1)+PT_Y5_MC!F67)</x:f>
        <x:v>1545512.3322426076</x:v>
      </x:c>
      <x:c r="F372" s="16" t="n">
        <x:f>MAX(0,E372*(1+EXP((LN(1+Assumptions!$C$60)-0.5*Assumptions!$C$61^2)+Assumptions!$C$61*((RAND()+RAND()+RAND()+RAND()+RAND()+RAND()+RAND()+RAND()+RAND()+RAND()+RAND()+RAND())-6))-1)+PT_Y5_MC!G67)</x:f>
        <x:v>1976081.428287891</x:v>
      </x:c>
      <x:c r="G372" s="16" t="n">
        <x:f>MAX(0,F372*(1+EXP((LN(1+Assumptions!$C$60)-0.5*Assumptions!$C$61^2)+Assumptions!$C$61*((RAND()+RAND()+RAND()+RAND()+RAND()+RAND()+RAND()+RAND()+RAND()+RAND()+RAND()+RAND())-6))-1)+PT_Y5_MC!H67)</x:f>
        <x:v>2364185.4545239965</x:v>
      </x:c>
      <x:c r="H372" s="16" t="n">
        <x:f>MAX(0,G372*(1+EXP((LN(1+Assumptions!$C$60)-0.5*Assumptions!$C$61^2)+Assumptions!$C$61*((RAND()+RAND()+RAND()+RAND()+RAND()+RAND()+RAND()+RAND()+RAND()+RAND()+RAND()+RAND())-6))-1)+PT_Y5_MC!I67)</x:f>
        <x:v>2206037.771299393</x:v>
      </x:c>
      <x:c r="I372" s="16" t="n">
        <x:f>MAX(0,H372*(1+EXP((LN(1+Assumptions!$C$60)-0.5*Assumptions!$C$61^2)+Assumptions!$C$61*((RAND()+RAND()+RAND()+RAND()+RAND()+RAND()+RAND()+RAND()+RAND()+RAND()+RAND()+RAND())-6))-1)+PT_Y5_MC!J67)</x:f>
        <x:v>2377795.047823921</x:v>
      </x:c>
      <x:c r="J372" s="16" t="n">
        <x:f>MAX(0,I372*(1+EXP((LN(1+Assumptions!$C$60)-0.5*Assumptions!$C$61^2)+Assumptions!$C$61*((RAND()+RAND()+RAND()+RAND()+RAND()+RAND()+RAND()+RAND()+RAND()+RAND()+RAND()+RAND())-6))-1)+PT_Y5_MC!K67)</x:f>
        <x:v>2455817.5904505984</x:v>
      </x:c>
      <x:c r="K372" s="16" t="n">
        <x:f>MAX(0,J372*(1+EXP((LN(1+Assumptions!$C$60)-0.5*Assumptions!$C$61^2)+Assumptions!$C$61*((RAND()+RAND()+RAND()+RAND()+RAND()+RAND()+RAND()+RAND()+RAND()+RAND()+RAND()+RAND())-6))-1)+PT_Y5_MC!L67)</x:f>
        <x:v>2458041.977724098</x:v>
      </x:c>
      <x:c r="L372" s="16" t="n">
        <x:f>MAX(0,K372*(1+EXP((LN(1+Assumptions!$C$60)-0.5*Assumptions!$C$61^2)+Assumptions!$C$61*((RAND()+RAND()+RAND()+RAND()+RAND()+RAND()+RAND()+RAND()+RAND()+RAND()+RAND()+RAND())-6))-1)+PT_Y5_MC!M67)</x:f>
        <x:v>2547860.014463541</x:v>
      </x:c>
      <x:c r="M372" s="16" t="n">
        <x:f>MAX(0,L372*(1+EXP((LN(1+Assumptions!$C$60)-0.5*Assumptions!$C$61^2)+Assumptions!$C$61*((RAND()+RAND()+RAND()+RAND()+RAND()+RAND()+RAND()+RAND()+RAND()+RAND()+RAND()+RAND())-6))-1)+PT_Y5_MC!N67)</x:f>
        <x:v>2337573.024780065</x:v>
      </x:c>
      <x:c r="N372" s="16" t="n">
        <x:f>MAX(0,M372*(1+EXP((LN(1+Assumptions!$C$60)-0.5*Assumptions!$C$61^2)+Assumptions!$C$61*((RAND()+RAND()+RAND()+RAND()+RAND()+RAND()+RAND()+RAND()+RAND()+RAND()+RAND()+RAND())-6))-1)+PT_Y5_MC!O67)</x:f>
        <x:v>2660938.221716277</x:v>
      </x:c>
      <x:c r="O372" s="16" t="n">
        <x:f>MAX(0,N372*(1+EXP((LN(1+Assumptions!$C$60)-0.5*Assumptions!$C$61^2)+Assumptions!$C$61*((RAND()+RAND()+RAND()+RAND()+RAND()+RAND()+RAND()+RAND()+RAND()+RAND()+RAND()+RAND())-6))-1)+PT_Y5_MC!P67)</x:f>
        <x:v>2554946.6132234973</x:v>
      </x:c>
      <x:c r="P372" s="16" t="n">
        <x:f>MAX(0,O372*(1+EXP((LN(1+Assumptions!$C$60)-0.5*Assumptions!$C$61^2)+Assumptions!$C$61*((RAND()+RAND()+RAND()+RAND()+RAND()+RAND()+RAND()+RAND()+RAND()+RAND()+RAND()+RAND())-6))-1)+PT_Y5_MC!Q67)</x:f>
        <x:v>2794724.7732829354</x:v>
      </x:c>
      <x:c r="Q372" s="16" t="n">
        <x:f>MAX(0,P372*(1+EXP((LN(1+Assumptions!$C$60)-0.5*Assumptions!$C$61^2)+Assumptions!$C$61*((RAND()+RAND()+RAND()+RAND()+RAND()+RAND()+RAND()+RAND()+RAND()+RAND()+RAND()+RAND())-6))-1)+PT_Y5_MC!R67)</x:f>
        <x:v>3539283.5953484997</x:v>
      </x:c>
      <x:c r="R372" s="16" t="n">
        <x:f>MAX(0,Q372*(1+EXP((LN(1+Assumptions!$C$60)-0.5*Assumptions!$C$61^2)+Assumptions!$C$61*((RAND()+RAND()+RAND()+RAND()+RAND()+RAND()+RAND()+RAND()+RAND()+RAND()+RAND()+RAND())-6))-1)+PT_Y5_MC!S67)</x:f>
        <x:v>3749222.083249076</x:v>
      </x:c>
      <x:c r="S372" s="16" t="n">
        <x:f>MAX(0,R372*(1+EXP((LN(1+Assumptions!$C$60)-0.5*Assumptions!$C$61^2)+Assumptions!$C$61*((RAND()+RAND()+RAND()+RAND()+RAND()+RAND()+RAND()+RAND()+RAND()+RAND()+RAND()+RAND())-6))-1)+PT_Y5_MC!T67)</x:f>
        <x:v>4747666.658417479</x:v>
      </x:c>
      <x:c r="T372" s="16" t="n">
        <x:f>MAX(0,S372*(1+EXP((LN(1+Assumptions!$C$60)-0.5*Assumptions!$C$61^2)+Assumptions!$C$61*((RAND()+RAND()+RAND()+RAND()+RAND()+RAND()+RAND()+RAND()+RAND()+RAND()+RAND()+RAND())-6))-1)+PT_Y5_MC!U67)</x:f>
        <x:v>4313187.116838772</x:v>
      </x:c>
      <x:c r="U372" s="16" t="n">
        <x:f>MAX(0,T372*(1+EXP((LN(1+Assumptions!$C$60)-0.5*Assumptions!$C$61^2)+Assumptions!$C$61*((RAND()+RAND()+RAND()+RAND()+RAND()+RAND()+RAND()+RAND()+RAND()+RAND()+RAND()+RAND())-6))-1)+PT_Y5_MC!V67)</x:f>
        <x:v>4255682.042547813</x:v>
      </x:c>
      <x:c r="V372" s="16" t="n">
        <x:f>MAX(0,U372*(1+EXP((LN(1+Assumptions!$C$60)-0.5*Assumptions!$C$61^2)+Assumptions!$C$61*((RAND()+RAND()+RAND()+RAND()+RAND()+RAND()+RAND()+RAND()+RAND()+RAND()+RAND()+RAND())-6))-1)+PT_Y5_MC!W67)</x:f>
        <x:v>4307555.7190813655</x:v>
      </x:c>
      <x:c r="W372" s="16" t="n">
        <x:f>MAX(0,V372*(1+EXP((LN(1+Assumptions!$C$60)-0.5*Assumptions!$C$61^2)+Assumptions!$C$61*((RAND()+RAND()+RAND()+RAND()+RAND()+RAND()+RAND()+RAND()+RAND()+RAND()+RAND()+RAND())-6))-1)+PT_Y5_MC!X67)</x:f>
        <x:v>4591378.9800889855</x:v>
      </x:c>
      <x:c r="X372" s="16" t="n">
        <x:f>MAX(0,W372*(1+EXP((LN(1+Assumptions!$C$60)-0.5*Assumptions!$C$61^2)+Assumptions!$C$61*((RAND()+RAND()+RAND()+RAND()+RAND()+RAND()+RAND()+RAND()+RAND()+RAND()+RAND()+RAND())-6))-1)+PT_Y5_MC!Y67)</x:f>
        <x:v>3912392.0977237765</x:v>
      </x:c>
      <x:c r="Y372" s="16" t="n">
        <x:f>MAX(0,X372*(1+EXP((LN(1+Assumptions!$C$60)-0.5*Assumptions!$C$61^2)+Assumptions!$C$61*((RAND()+RAND()+RAND()+RAND()+RAND()+RAND()+RAND()+RAND()+RAND()+RAND()+RAND()+RAND())-6))-1)+PT_Y5_MC!Z67)</x:f>
        <x:v>4322037.4403370675</x:v>
      </x:c>
      <x:c r="Z372" s="16" t="n">
        <x:f>MAX(0,Y372*(1+EXP((LN(1+Assumptions!$C$60)-0.5*Assumptions!$C$61^2)+Assumptions!$C$61*((RAND()+RAND()+RAND()+RAND()+RAND()+RAND()+RAND()+RAND()+RAND()+RAND()+RAND()+RAND())-6))-1)+PT_Y5_MC!AA67)</x:f>
        <x:v>4503851.984715295</x:v>
      </x:c>
      <x:c r="AA372" s="16" t="n">
        <x:f>MAX(0,Z372*(1+EXP((LN(1+Assumptions!$C$60)-0.5*Assumptions!$C$61^2)+Assumptions!$C$61*((RAND()+RAND()+RAND()+RAND()+RAND()+RAND()+RAND()+RAND()+RAND()+RAND()+RAND()+RAND())-6))-1)+PT_Y5_MC!AB67)</x:f>
        <x:v>6043183.814266754</x:v>
      </x:c>
      <x:c r="AB372" s="16" t="n">
        <x:f>MAX(0,AA372*(1+EXP((LN(1+Assumptions!$C$60)-0.5*Assumptions!$C$61^2)+Assumptions!$C$61*((RAND()+RAND()+RAND()+RAND()+RAND()+RAND()+RAND()+RAND()+RAND()+RAND()+RAND()+RAND())-6))-1)+PT_Y5_MC!AC67)</x:f>
        <x:v>9879346.306526238</x:v>
      </x:c>
      <x:c r="AC372" s="16" t="n">
        <x:f>MAX(0,AB372*(1+EXP((LN(1+Assumptions!$C$60)-0.5*Assumptions!$C$61^2)+Assumptions!$C$61*((RAND()+RAND()+RAND()+RAND()+RAND()+RAND()+RAND()+RAND()+RAND()+RAND()+RAND()+RAND())-6))-1)+PT_Y5_MC!AD67)</x:f>
        <x:v>10061468.249371247</x:v>
      </x:c>
      <x:c r="AD372" s="16" t="n">
        <x:f>MAX(0,AC372*(1+EXP((LN(1+Assumptions!$C$60)-0.5*Assumptions!$C$61^2)+Assumptions!$C$61*((RAND()+RAND()+RAND()+RAND()+RAND()+RAND()+RAND()+RAND()+RAND()+RAND()+RAND()+RAND())-6))-1)+PT_Y5_MC!AE67)</x:f>
        <x:v>10711142.60454698</x:v>
      </x:c>
      <x:c r="AE372" s="16" t="n">
        <x:f>MAX(0,AD372*(1+EXP((LN(1+Assumptions!$C$60)-0.5*Assumptions!$C$61^2)+Assumptions!$C$61*((RAND()+RAND()+RAND()+RAND()+RAND()+RAND()+RAND()+RAND()+RAND()+RAND()+RAND()+RAND())-6))-1)+PT_Y5_MC!AF67)</x:f>
        <x:v>15119014.505456155</x:v>
      </x:c>
      <x:c r="AF372" s="16" t="n">
        <x:f>MAX(0,AE372*(1+EXP((LN(1+Assumptions!$C$60)-0.5*Assumptions!$C$61^2)+Assumptions!$C$61*((RAND()+RAND()+RAND()+RAND()+RAND()+RAND()+RAND()+RAND()+RAND()+RAND()+RAND()+RAND())-6))-1)+PT_Y5_MC!AG67)</x:f>
        <x:v>18831889.81281945</x:v>
      </x:c>
    </x:row>
    <x:row r="373">
      <x:c r="A373" s="39">
        <x:v>369</x:v>
      </x:c>
      <x:c r="B373" s="16" t="n">
        <x:f>PT_Y5_MC!C68</x:f>
        <x:v>1029031.25</x:v>
      </x:c>
      <x:c r="C373" s="16" t="n">
        <x:f>MAX(0,B373*(1+EXP((LN(1+Assumptions!$C$60)-0.5*Assumptions!$C$61^2)+Assumptions!$C$61*((RAND()+RAND()+RAND()+RAND()+RAND()+RAND()+RAND()+RAND()+RAND()+RAND()+RAND()+RAND())-6))-1)+PT_Y5_MC!D67)</x:f>
        <x:v>1005754.9908955048</x:v>
      </x:c>
      <x:c r="D373" s="16" t="n">
        <x:f>MAX(0,C373*(1+EXP((LN(1+Assumptions!$C$60)-0.5*Assumptions!$C$61^2)+Assumptions!$C$61*((RAND()+RAND()+RAND()+RAND()+RAND()+RAND()+RAND()+RAND()+RAND()+RAND()+RAND()+RAND())-6))-1)+PT_Y5_MC!E67)</x:f>
        <x:v>1145392.6690813105</x:v>
      </x:c>
      <x:c r="E373" s="16" t="n">
        <x:f>MAX(0,D373*(1+EXP((LN(1+Assumptions!$C$60)-0.5*Assumptions!$C$61^2)+Assumptions!$C$61*((RAND()+RAND()+RAND()+RAND()+RAND()+RAND()+RAND()+RAND()+RAND()+RAND()+RAND()+RAND())-6))-1)+PT_Y5_MC!F67)</x:f>
        <x:v>1151313.874575491</x:v>
      </x:c>
      <x:c r="F373" s="16" t="n">
        <x:f>MAX(0,E373*(1+EXP((LN(1+Assumptions!$C$60)-0.5*Assumptions!$C$61^2)+Assumptions!$C$61*((RAND()+RAND()+RAND()+RAND()+RAND()+RAND()+RAND()+RAND()+RAND()+RAND()+RAND()+RAND())-6))-1)+PT_Y5_MC!G67)</x:f>
        <x:v>1163213.6021400094</x:v>
      </x:c>
      <x:c r="G373" s="16" t="n">
        <x:f>MAX(0,F373*(1+EXP((LN(1+Assumptions!$C$60)-0.5*Assumptions!$C$61^2)+Assumptions!$C$61*((RAND()+RAND()+RAND()+RAND()+RAND()+RAND()+RAND()+RAND()+RAND()+RAND()+RAND()+RAND())-6))-1)+PT_Y5_MC!H67)</x:f>
        <x:v>991067.5911090665</x:v>
      </x:c>
      <x:c r="H373" s="16" t="n">
        <x:f>MAX(0,G373*(1+EXP((LN(1+Assumptions!$C$60)-0.5*Assumptions!$C$61^2)+Assumptions!$C$61*((RAND()+RAND()+RAND()+RAND()+RAND()+RAND()+RAND()+RAND()+RAND()+RAND()+RAND()+RAND())-6))-1)+PT_Y5_MC!I67)</x:f>
        <x:v>1144380.7451941215</x:v>
      </x:c>
      <x:c r="I373" s="16" t="n">
        <x:f>MAX(0,H373*(1+EXP((LN(1+Assumptions!$C$60)-0.5*Assumptions!$C$61^2)+Assumptions!$C$61*((RAND()+RAND()+RAND()+RAND()+RAND()+RAND()+RAND()+RAND()+RAND()+RAND()+RAND()+RAND())-6))-1)+PT_Y5_MC!J67)</x:f>
        <x:v>1191978.550720085</x:v>
      </x:c>
      <x:c r="J373" s="16" t="n">
        <x:f>MAX(0,I373*(1+EXP((LN(1+Assumptions!$C$60)-0.5*Assumptions!$C$61^2)+Assumptions!$C$61*((RAND()+RAND()+RAND()+RAND()+RAND()+RAND()+RAND()+RAND()+RAND()+RAND()+RAND()+RAND())-6))-1)+PT_Y5_MC!K67)</x:f>
        <x:v>1111475.424746173</x:v>
      </x:c>
      <x:c r="K373" s="16" t="n">
        <x:f>MAX(0,J373*(1+EXP((LN(1+Assumptions!$C$60)-0.5*Assumptions!$C$61^2)+Assumptions!$C$61*((RAND()+RAND()+RAND()+RAND()+RAND()+RAND()+RAND()+RAND()+RAND()+RAND()+RAND()+RAND())-6))-1)+PT_Y5_MC!L67)</x:f>
        <x:v>993024.8798932163</x:v>
      </x:c>
      <x:c r="L373" s="16" t="n">
        <x:f>MAX(0,K373*(1+EXP((LN(1+Assumptions!$C$60)-0.5*Assumptions!$C$61^2)+Assumptions!$C$61*((RAND()+RAND()+RAND()+RAND()+RAND()+RAND()+RAND()+RAND()+RAND()+RAND()+RAND()+RAND())-6))-1)+PT_Y5_MC!M67)</x:f>
        <x:v>1072775.4693356939</x:v>
      </x:c>
      <x:c r="M373" s="16" t="n">
        <x:f>MAX(0,L373*(1+EXP((LN(1+Assumptions!$C$60)-0.5*Assumptions!$C$61^2)+Assumptions!$C$61*((RAND()+RAND()+RAND()+RAND()+RAND()+RAND()+RAND()+RAND()+RAND()+RAND()+RAND()+RAND())-6))-1)+PT_Y5_MC!N67)</x:f>
        <x:v>1232401.7819115971</x:v>
      </x:c>
      <x:c r="N373" s="16" t="n">
        <x:f>MAX(0,M373*(1+EXP((LN(1+Assumptions!$C$60)-0.5*Assumptions!$C$61^2)+Assumptions!$C$61*((RAND()+RAND()+RAND()+RAND()+RAND()+RAND()+RAND()+RAND()+RAND()+RAND()+RAND()+RAND())-6))-1)+PT_Y5_MC!O67)</x:f>
        <x:v>1071809.492051839</x:v>
      </x:c>
      <x:c r="O373" s="16" t="n">
        <x:f>MAX(0,N373*(1+EXP((LN(1+Assumptions!$C$60)-0.5*Assumptions!$C$61^2)+Assumptions!$C$61*((RAND()+RAND()+RAND()+RAND()+RAND()+RAND()+RAND()+RAND()+RAND()+RAND()+RAND()+RAND())-6))-1)+PT_Y5_MC!P67)</x:f>
        <x:v>1179066.3777863365</x:v>
      </x:c>
      <x:c r="P373" s="16" t="n">
        <x:f>MAX(0,O373*(1+EXP((LN(1+Assumptions!$C$60)-0.5*Assumptions!$C$61^2)+Assumptions!$C$61*((RAND()+RAND()+RAND()+RAND()+RAND()+RAND()+RAND()+RAND()+RAND()+RAND()+RAND()+RAND())-6))-1)+PT_Y5_MC!Q67)</x:f>
        <x:v>1705251.476558875</x:v>
      </x:c>
      <x:c r="Q373" s="16" t="n">
        <x:f>MAX(0,P373*(1+EXP((LN(1+Assumptions!$C$60)-0.5*Assumptions!$C$61^2)+Assumptions!$C$61*((RAND()+RAND()+RAND()+RAND()+RAND()+RAND()+RAND()+RAND()+RAND()+RAND()+RAND()+RAND())-6))-1)+PT_Y5_MC!R67)</x:f>
        <x:v>1632998.3667506923</x:v>
      </x:c>
      <x:c r="R373" s="16" t="n">
        <x:f>MAX(0,Q373*(1+EXP((LN(1+Assumptions!$C$60)-0.5*Assumptions!$C$61^2)+Assumptions!$C$61*((RAND()+RAND()+RAND()+RAND()+RAND()+RAND()+RAND()+RAND()+RAND()+RAND()+RAND()+RAND())-6))-1)+PT_Y5_MC!S67)</x:f>
        <x:v>1627580.855560456</x:v>
      </x:c>
      <x:c r="S373" s="16" t="n">
        <x:f>MAX(0,R373*(1+EXP((LN(1+Assumptions!$C$60)-0.5*Assumptions!$C$61^2)+Assumptions!$C$61*((RAND()+RAND()+RAND()+RAND()+RAND()+RAND()+RAND()+RAND()+RAND()+RAND()+RAND()+RAND())-6))-1)+PT_Y5_MC!T67)</x:f>
        <x:v>1412519.979782617</x:v>
      </x:c>
      <x:c r="T373" s="16" t="n">
        <x:f>MAX(0,S373*(1+EXP((LN(1+Assumptions!$C$60)-0.5*Assumptions!$C$61^2)+Assumptions!$C$61*((RAND()+RAND()+RAND()+RAND()+RAND()+RAND()+RAND()+RAND()+RAND()+RAND()+RAND()+RAND())-6))-1)+PT_Y5_MC!U67)</x:f>
        <x:v>1957222.0527069748</x:v>
      </x:c>
      <x:c r="U373" s="16" t="n">
        <x:f>MAX(0,T373*(1+EXP((LN(1+Assumptions!$C$60)-0.5*Assumptions!$C$61^2)+Assumptions!$C$61*((RAND()+RAND()+RAND()+RAND()+RAND()+RAND()+RAND()+RAND()+RAND()+RAND()+RAND()+RAND())-6))-1)+PT_Y5_MC!V67)</x:f>
        <x:v>2095820.050330312</x:v>
      </x:c>
      <x:c r="V373" s="16" t="n">
        <x:f>MAX(0,U373*(1+EXP((LN(1+Assumptions!$C$60)-0.5*Assumptions!$C$61^2)+Assumptions!$C$61*((RAND()+RAND()+RAND()+RAND()+RAND()+RAND()+RAND()+RAND()+RAND()+RAND()+RAND()+RAND())-6))-1)+PT_Y5_MC!W67)</x:f>
        <x:v>2459839.6842756406</x:v>
      </x:c>
      <x:c r="W373" s="16" t="n">
        <x:f>MAX(0,V373*(1+EXP((LN(1+Assumptions!$C$60)-0.5*Assumptions!$C$61^2)+Assumptions!$C$61*((RAND()+RAND()+RAND()+RAND()+RAND()+RAND()+RAND()+RAND()+RAND()+RAND()+RAND()+RAND())-6))-1)+PT_Y5_MC!X67)</x:f>
        <x:v>2502587.4265378555</x:v>
      </x:c>
      <x:c r="X373" s="16" t="n">
        <x:f>MAX(0,W373*(1+EXP((LN(1+Assumptions!$C$60)-0.5*Assumptions!$C$61^2)+Assumptions!$C$61*((RAND()+RAND()+RAND()+RAND()+RAND()+RAND()+RAND()+RAND()+RAND()+RAND()+RAND()+RAND())-6))-1)+PT_Y5_MC!Y67)</x:f>
        <x:v>2760540.1946838214</x:v>
      </x:c>
      <x:c r="Y373" s="16" t="n">
        <x:f>MAX(0,X373*(1+EXP((LN(1+Assumptions!$C$60)-0.5*Assumptions!$C$61^2)+Assumptions!$C$61*((RAND()+RAND()+RAND()+RAND()+RAND()+RAND()+RAND()+RAND()+RAND()+RAND()+RAND()+RAND())-6))-1)+PT_Y5_MC!Z67)</x:f>
        <x:v>2599253.2570320917</x:v>
      </x:c>
      <x:c r="Z373" s="16" t="n">
        <x:f>MAX(0,Y373*(1+EXP((LN(1+Assumptions!$C$60)-0.5*Assumptions!$C$61^2)+Assumptions!$C$61*((RAND()+RAND()+RAND()+RAND()+RAND()+RAND()+RAND()+RAND()+RAND()+RAND()+RAND()+RAND())-6))-1)+PT_Y5_MC!AA67)</x:f>
        <x:v>2088835.8736596066</x:v>
      </x:c>
      <x:c r="AA373" s="16" t="n">
        <x:f>MAX(0,Z373*(1+EXP((LN(1+Assumptions!$C$60)-0.5*Assumptions!$C$61^2)+Assumptions!$C$61*((RAND()+RAND()+RAND()+RAND()+RAND()+RAND()+RAND()+RAND()+RAND()+RAND()+RAND()+RAND())-6))-1)+PT_Y5_MC!AB67)</x:f>
        <x:v>2040897.1187944221</x:v>
      </x:c>
      <x:c r="AB373" s="16" t="n">
        <x:f>MAX(0,AA373*(1+EXP((LN(1+Assumptions!$C$60)-0.5*Assumptions!$C$61^2)+Assumptions!$C$61*((RAND()+RAND()+RAND()+RAND()+RAND()+RAND()+RAND()+RAND()+RAND()+RAND()+RAND()+RAND())-6))-1)+PT_Y5_MC!AC67)</x:f>
        <x:v>2618544.4371835003</x:v>
      </x:c>
      <x:c r="AC373" s="16" t="n">
        <x:f>MAX(0,AB373*(1+EXP((LN(1+Assumptions!$C$60)-0.5*Assumptions!$C$61^2)+Assumptions!$C$61*((RAND()+RAND()+RAND()+RAND()+RAND()+RAND()+RAND()+RAND()+RAND()+RAND()+RAND()+RAND())-6))-1)+PT_Y5_MC!AD67)</x:f>
        <x:v>3073911.2950639115</x:v>
      </x:c>
      <x:c r="AD373" s="16" t="n">
        <x:f>MAX(0,AC373*(1+EXP((LN(1+Assumptions!$C$60)-0.5*Assumptions!$C$61^2)+Assumptions!$C$61*((RAND()+RAND()+RAND()+RAND()+RAND()+RAND()+RAND()+RAND()+RAND()+RAND()+RAND()+RAND())-6))-1)+PT_Y5_MC!AE67)</x:f>
        <x:v>3744970.434747616</x:v>
      </x:c>
      <x:c r="AE373" s="16" t="n">
        <x:f>MAX(0,AD373*(1+EXP((LN(1+Assumptions!$C$60)-0.5*Assumptions!$C$61^2)+Assumptions!$C$61*((RAND()+RAND()+RAND()+RAND()+RAND()+RAND()+RAND()+RAND()+RAND()+RAND()+RAND()+RAND())-6))-1)+PT_Y5_MC!AF67)</x:f>
        <x:v>3895514.2504797</x:v>
      </x:c>
      <x:c r="AF373" s="16" t="n">
        <x:f>MAX(0,AE373*(1+EXP((LN(1+Assumptions!$C$60)-0.5*Assumptions!$C$61^2)+Assumptions!$C$61*((RAND()+RAND()+RAND()+RAND()+RAND()+RAND()+RAND()+RAND()+RAND()+RAND()+RAND()+RAND())-6))-1)+PT_Y5_MC!AG67)</x:f>
        <x:v>4209374.056557023</x:v>
      </x:c>
    </x:row>
    <x:row r="374">
      <x:c r="A374" s="39">
        <x:v>370</x:v>
      </x:c>
      <x:c r="B374" s="16" t="n">
        <x:f>PT_Y5_MC!C68</x:f>
        <x:v>1029031.25</x:v>
      </x:c>
      <x:c r="C374" s="16" t="n">
        <x:f>MAX(0,B374*(1+EXP((LN(1+Assumptions!$C$60)-0.5*Assumptions!$C$61^2)+Assumptions!$C$61*((RAND()+RAND()+RAND()+RAND()+RAND()+RAND()+RAND()+RAND()+RAND()+RAND()+RAND()+RAND())-6))-1)+PT_Y5_MC!D67)</x:f>
        <x:v>1181614.6002927609</x:v>
      </x:c>
      <x:c r="D374" s="16" t="n">
        <x:f>MAX(0,C374*(1+EXP((LN(1+Assumptions!$C$60)-0.5*Assumptions!$C$61^2)+Assumptions!$C$61*((RAND()+RAND()+RAND()+RAND()+RAND()+RAND()+RAND()+RAND()+RAND()+RAND()+RAND()+RAND())-6))-1)+PT_Y5_MC!E67)</x:f>
        <x:v>1020707.0646808539</x:v>
      </x:c>
      <x:c r="E374" s="16" t="n">
        <x:f>MAX(0,D374*(1+EXP((LN(1+Assumptions!$C$60)-0.5*Assumptions!$C$61^2)+Assumptions!$C$61*((RAND()+RAND()+RAND()+RAND()+RAND()+RAND()+RAND()+RAND()+RAND()+RAND()+RAND()+RAND())-6))-1)+PT_Y5_MC!F67)</x:f>
        <x:v>1168665.268898259</x:v>
      </x:c>
      <x:c r="F374" s="16" t="n">
        <x:f>MAX(0,E374*(1+EXP((LN(1+Assumptions!$C$60)-0.5*Assumptions!$C$61^2)+Assumptions!$C$61*((RAND()+RAND()+RAND()+RAND()+RAND()+RAND()+RAND()+RAND()+RAND()+RAND()+RAND()+RAND())-6))-1)+PT_Y5_MC!G67)</x:f>
        <x:v>1210546.4626864786</x:v>
      </x:c>
      <x:c r="G374" s="16" t="n">
        <x:f>MAX(0,F374*(1+EXP((LN(1+Assumptions!$C$60)-0.5*Assumptions!$C$61^2)+Assumptions!$C$61*((RAND()+RAND()+RAND()+RAND()+RAND()+RAND()+RAND()+RAND()+RAND()+RAND()+RAND()+RAND())-6))-1)+PT_Y5_MC!H67)</x:f>
        <x:v>1182847.2660828875</x:v>
      </x:c>
      <x:c r="H374" s="16" t="n">
        <x:f>MAX(0,G374*(1+EXP((LN(1+Assumptions!$C$60)-0.5*Assumptions!$C$61^2)+Assumptions!$C$61*((RAND()+RAND()+RAND()+RAND()+RAND()+RAND()+RAND()+RAND()+RAND()+RAND()+RAND()+RAND())-6))-1)+PT_Y5_MC!I67)</x:f>
        <x:v>1339739.1129348718</x:v>
      </x:c>
      <x:c r="I374" s="16" t="n">
        <x:f>MAX(0,H374*(1+EXP((LN(1+Assumptions!$C$60)-0.5*Assumptions!$C$61^2)+Assumptions!$C$61*((RAND()+RAND()+RAND()+RAND()+RAND()+RAND()+RAND()+RAND()+RAND()+RAND()+RAND()+RAND())-6))-1)+PT_Y5_MC!J67)</x:f>
        <x:v>1402930.8611962602</x:v>
      </x:c>
      <x:c r="J374" s="16" t="n">
        <x:f>MAX(0,I374*(1+EXP((LN(1+Assumptions!$C$60)-0.5*Assumptions!$C$61^2)+Assumptions!$C$61*((RAND()+RAND()+RAND()+RAND()+RAND()+RAND()+RAND()+RAND()+RAND()+RAND()+RAND()+RAND())-6))-1)+PT_Y5_MC!K67)</x:f>
        <x:v>1595952.8233199804</x:v>
      </x:c>
      <x:c r="K374" s="16" t="n">
        <x:f>MAX(0,J374*(1+EXP((LN(1+Assumptions!$C$60)-0.5*Assumptions!$C$61^2)+Assumptions!$C$61*((RAND()+RAND()+RAND()+RAND()+RAND()+RAND()+RAND()+RAND()+RAND()+RAND()+RAND()+RAND())-6))-1)+PT_Y5_MC!L67)</x:f>
        <x:v>1514845.4180141846</x:v>
      </x:c>
      <x:c r="L374" s="16" t="n">
        <x:f>MAX(0,K374*(1+EXP((LN(1+Assumptions!$C$60)-0.5*Assumptions!$C$61^2)+Assumptions!$C$61*((RAND()+RAND()+RAND()+RAND()+RAND()+RAND()+RAND()+RAND()+RAND()+RAND()+RAND()+RAND())-6))-1)+PT_Y5_MC!M67)</x:f>
        <x:v>1740891.5061825751</x:v>
      </x:c>
      <x:c r="M374" s="16" t="n">
        <x:f>MAX(0,L374*(1+EXP((LN(1+Assumptions!$C$60)-0.5*Assumptions!$C$61^2)+Assumptions!$C$61*((RAND()+RAND()+RAND()+RAND()+RAND()+RAND()+RAND()+RAND()+RAND()+RAND()+RAND()+RAND())-6))-1)+PT_Y5_MC!N67)</x:f>
        <x:v>1702103.302133596</x:v>
      </x:c>
      <x:c r="N374" s="16" t="n">
        <x:f>MAX(0,M374*(1+EXP((LN(1+Assumptions!$C$60)-0.5*Assumptions!$C$61^2)+Assumptions!$C$61*((RAND()+RAND()+RAND()+RAND()+RAND()+RAND()+RAND()+RAND()+RAND()+RAND()+RAND()+RAND())-6))-1)+PT_Y5_MC!O67)</x:f>
        <x:v>2246453.7628701357</x:v>
      </x:c>
      <x:c r="O374" s="16" t="n">
        <x:f>MAX(0,N374*(1+EXP((LN(1+Assumptions!$C$60)-0.5*Assumptions!$C$61^2)+Assumptions!$C$61*((RAND()+RAND()+RAND()+RAND()+RAND()+RAND()+RAND()+RAND()+RAND()+RAND()+RAND()+RAND())-6))-1)+PT_Y5_MC!P67)</x:f>
        <x:v>2047783.9522310721</x:v>
      </x:c>
      <x:c r="P374" s="16" t="n">
        <x:f>MAX(0,O374*(1+EXP((LN(1+Assumptions!$C$60)-0.5*Assumptions!$C$61^2)+Assumptions!$C$61*((RAND()+RAND()+RAND()+RAND()+RAND()+RAND()+RAND()+RAND()+RAND()+RAND()+RAND()+RAND())-6))-1)+PT_Y5_MC!Q67)</x:f>
        <x:v>2941060.0807369063</x:v>
      </x:c>
      <x:c r="Q374" s="16" t="n">
        <x:f>MAX(0,P374*(1+EXP((LN(1+Assumptions!$C$60)-0.5*Assumptions!$C$61^2)+Assumptions!$C$61*((RAND()+RAND()+RAND()+RAND()+RAND()+RAND()+RAND()+RAND()+RAND()+RAND()+RAND()+RAND())-6))-1)+PT_Y5_MC!R67)</x:f>
        <x:v>3554339.011614422</x:v>
      </x:c>
      <x:c r="R374" s="16" t="n">
        <x:f>MAX(0,Q374*(1+EXP((LN(1+Assumptions!$C$60)-0.5*Assumptions!$C$61^2)+Assumptions!$C$61*((RAND()+RAND()+RAND()+RAND()+RAND()+RAND()+RAND()+RAND()+RAND()+RAND()+RAND()+RAND())-6))-1)+PT_Y5_MC!S67)</x:f>
        <x:v>3286897.6937221186</x:v>
      </x:c>
      <x:c r="S374" s="16" t="n">
        <x:f>MAX(0,R374*(1+EXP((LN(1+Assumptions!$C$60)-0.5*Assumptions!$C$61^2)+Assumptions!$C$61*((RAND()+RAND()+RAND()+RAND()+RAND()+RAND()+RAND()+RAND()+RAND()+RAND()+RAND()+RAND())-6))-1)+PT_Y5_MC!T67)</x:f>
        <x:v>3137291.193647449</x:v>
      </x:c>
      <x:c r="T374" s="16" t="n">
        <x:f>MAX(0,S374*(1+EXP((LN(1+Assumptions!$C$60)-0.5*Assumptions!$C$61^2)+Assumptions!$C$61*((RAND()+RAND()+RAND()+RAND()+RAND()+RAND()+RAND()+RAND()+RAND()+RAND()+RAND()+RAND())-6))-1)+PT_Y5_MC!U67)</x:f>
        <x:v>2705479.169753145</x:v>
      </x:c>
      <x:c r="U374" s="16" t="n">
        <x:f>MAX(0,T374*(1+EXP((LN(1+Assumptions!$C$60)-0.5*Assumptions!$C$61^2)+Assumptions!$C$61*((RAND()+RAND()+RAND()+RAND()+RAND()+RAND()+RAND()+RAND()+RAND()+RAND()+RAND()+RAND())-6))-1)+PT_Y5_MC!V67)</x:f>
        <x:v>3056284.2977366727</x:v>
      </x:c>
      <x:c r="V374" s="16" t="n">
        <x:f>MAX(0,U374*(1+EXP((LN(1+Assumptions!$C$60)-0.5*Assumptions!$C$61^2)+Assumptions!$C$61*((RAND()+RAND()+RAND()+RAND()+RAND()+RAND()+RAND()+RAND()+RAND()+RAND()+RAND()+RAND())-6))-1)+PT_Y5_MC!W67)</x:f>
        <x:v>3325453.459972991</x:v>
      </x:c>
      <x:c r="W374" s="16" t="n">
        <x:f>MAX(0,V374*(1+EXP((LN(1+Assumptions!$C$60)-0.5*Assumptions!$C$61^2)+Assumptions!$C$61*((RAND()+RAND()+RAND()+RAND()+RAND()+RAND()+RAND()+RAND()+RAND()+RAND()+RAND()+RAND())-6))-1)+PT_Y5_MC!X67)</x:f>
        <x:v>3576648.501188417</x:v>
      </x:c>
      <x:c r="X374" s="16" t="n">
        <x:f>MAX(0,W374*(1+EXP((LN(1+Assumptions!$C$60)-0.5*Assumptions!$C$61^2)+Assumptions!$C$61*((RAND()+RAND()+RAND()+RAND()+RAND()+RAND()+RAND()+RAND()+RAND()+RAND()+RAND()+RAND())-6))-1)+PT_Y5_MC!Y67)</x:f>
        <x:v>4086106.9847008623</x:v>
      </x:c>
      <x:c r="Y374" s="16" t="n">
        <x:f>MAX(0,X374*(1+EXP((LN(1+Assumptions!$C$60)-0.5*Assumptions!$C$61^2)+Assumptions!$C$61*((RAND()+RAND()+RAND()+RAND()+RAND()+RAND()+RAND()+RAND()+RAND()+RAND()+RAND()+RAND())-6))-1)+PT_Y5_MC!Z67)</x:f>
        <x:v>3455157.628609807</x:v>
      </x:c>
      <x:c r="Z374" s="16" t="n">
        <x:f>MAX(0,Y374*(1+EXP((LN(1+Assumptions!$C$60)-0.5*Assumptions!$C$61^2)+Assumptions!$C$61*((RAND()+RAND()+RAND()+RAND()+RAND()+RAND()+RAND()+RAND()+RAND()+RAND()+RAND()+RAND())-6))-1)+PT_Y5_MC!AA67)</x:f>
        <x:v>2923744.477075074</x:v>
      </x:c>
      <x:c r="AA374" s="16" t="n">
        <x:f>MAX(0,Z374*(1+EXP((LN(1+Assumptions!$C$60)-0.5*Assumptions!$C$61^2)+Assumptions!$C$61*((RAND()+RAND()+RAND()+RAND()+RAND()+RAND()+RAND()+RAND()+RAND()+RAND()+RAND()+RAND())-6))-1)+PT_Y5_MC!AB67)</x:f>
        <x:v>3375308.1551406574</x:v>
      </x:c>
      <x:c r="AB374" s="16" t="n">
        <x:f>MAX(0,AA374*(1+EXP((LN(1+Assumptions!$C$60)-0.5*Assumptions!$C$61^2)+Assumptions!$C$61*((RAND()+RAND()+RAND()+RAND()+RAND()+RAND()+RAND()+RAND()+RAND()+RAND()+RAND()+RAND())-6))-1)+PT_Y5_MC!AC67)</x:f>
        <x:v>3453260.8377553886</x:v>
      </x:c>
      <x:c r="AC374" s="16" t="n">
        <x:f>MAX(0,AB374*(1+EXP((LN(1+Assumptions!$C$60)-0.5*Assumptions!$C$61^2)+Assumptions!$C$61*((RAND()+RAND()+RAND()+RAND()+RAND()+RAND()+RAND()+RAND()+RAND()+RAND()+RAND()+RAND())-6))-1)+PT_Y5_MC!AD67)</x:f>
        <x:v>3630090.9324364113</x:v>
      </x:c>
      <x:c r="AD374" s="16" t="n">
        <x:f>MAX(0,AC374*(1+EXP((LN(1+Assumptions!$C$60)-0.5*Assumptions!$C$61^2)+Assumptions!$C$61*((RAND()+RAND()+RAND()+RAND()+RAND()+RAND()+RAND()+RAND()+RAND()+RAND()+RAND()+RAND())-6))-1)+PT_Y5_MC!AE67)</x:f>
        <x:v>3980160.0736115426</x:v>
      </x:c>
      <x:c r="AE374" s="16" t="n">
        <x:f>MAX(0,AD374*(1+EXP((LN(1+Assumptions!$C$60)-0.5*Assumptions!$C$61^2)+Assumptions!$C$61*((RAND()+RAND()+RAND()+RAND()+RAND()+RAND()+RAND()+RAND()+RAND()+RAND()+RAND()+RAND())-6))-1)+PT_Y5_MC!AF67)</x:f>
        <x:v>4297471.196193594</x:v>
      </x:c>
      <x:c r="AF374" s="16" t="n">
        <x:f>MAX(0,AE374*(1+EXP((LN(1+Assumptions!$C$60)-0.5*Assumptions!$C$61^2)+Assumptions!$C$61*((RAND()+RAND()+RAND()+RAND()+RAND()+RAND()+RAND()+RAND()+RAND()+RAND()+RAND()+RAND())-6))-1)+PT_Y5_MC!AG67)</x:f>
        <x:v>4354913.36352421</x:v>
      </x:c>
    </x:row>
    <x:row r="375">
      <x:c r="A375" s="39">
        <x:v>371</x:v>
      </x:c>
      <x:c r="B375" s="16" t="n">
        <x:f>PT_Y5_MC!C68</x:f>
        <x:v>1029031.25</x:v>
      </x:c>
      <x:c r="C375" s="16" t="n">
        <x:f>MAX(0,B375*(1+EXP((LN(1+Assumptions!$C$60)-0.5*Assumptions!$C$61^2)+Assumptions!$C$61*((RAND()+RAND()+RAND()+RAND()+RAND()+RAND()+RAND()+RAND()+RAND()+RAND()+RAND()+RAND())-6))-1)+PT_Y5_MC!D67)</x:f>
        <x:v>1268052.3101182356</x:v>
      </x:c>
      <x:c r="D375" s="16" t="n">
        <x:f>MAX(0,C375*(1+EXP((LN(1+Assumptions!$C$60)-0.5*Assumptions!$C$61^2)+Assumptions!$C$61*((RAND()+RAND()+RAND()+RAND()+RAND()+RAND()+RAND()+RAND()+RAND()+RAND()+RAND()+RAND())-6))-1)+PT_Y5_MC!E67)</x:f>
        <x:v>1278976.7415653907</x:v>
      </x:c>
      <x:c r="E375" s="16" t="n">
        <x:f>MAX(0,D375*(1+EXP((LN(1+Assumptions!$C$60)-0.5*Assumptions!$C$61^2)+Assumptions!$C$61*((RAND()+RAND()+RAND()+RAND()+RAND()+RAND()+RAND()+RAND()+RAND()+RAND()+RAND()+RAND())-6))-1)+PT_Y5_MC!F67)</x:f>
        <x:v>1093473.4902862909</x:v>
      </x:c>
      <x:c r="F375" s="16" t="n">
        <x:f>MAX(0,E375*(1+EXP((LN(1+Assumptions!$C$60)-0.5*Assumptions!$C$61^2)+Assumptions!$C$61*((RAND()+RAND()+RAND()+RAND()+RAND()+RAND()+RAND()+RAND()+RAND()+RAND()+RAND()+RAND())-6))-1)+PT_Y5_MC!G67)</x:f>
        <x:v>1103015.549295564</x:v>
      </x:c>
      <x:c r="G375" s="16" t="n">
        <x:f>MAX(0,F375*(1+EXP((LN(1+Assumptions!$C$60)-0.5*Assumptions!$C$61^2)+Assumptions!$C$61*((RAND()+RAND()+RAND()+RAND()+RAND()+RAND()+RAND()+RAND()+RAND()+RAND()+RAND()+RAND())-6))-1)+PT_Y5_MC!H67)</x:f>
        <x:v>1094008.473408208</x:v>
      </x:c>
      <x:c r="H375" s="16" t="n">
        <x:f>MAX(0,G375*(1+EXP((LN(1+Assumptions!$C$60)-0.5*Assumptions!$C$61^2)+Assumptions!$C$61*((RAND()+RAND()+RAND()+RAND()+RAND()+RAND()+RAND()+RAND()+RAND()+RAND()+RAND()+RAND())-6))-1)+PT_Y5_MC!I67)</x:f>
        <x:v>1348269.079756622</x:v>
      </x:c>
      <x:c r="I375" s="16" t="n">
        <x:f>MAX(0,H375*(1+EXP((LN(1+Assumptions!$C$60)-0.5*Assumptions!$C$61^2)+Assumptions!$C$61*((RAND()+RAND()+RAND()+RAND()+RAND()+RAND()+RAND()+RAND()+RAND()+RAND()+RAND()+RAND())-6))-1)+PT_Y5_MC!J67)</x:f>
        <x:v>1482575.3318669007</x:v>
      </x:c>
      <x:c r="J375" s="16" t="n">
        <x:f>MAX(0,I375*(1+EXP((LN(1+Assumptions!$C$60)-0.5*Assumptions!$C$61^2)+Assumptions!$C$61*((RAND()+RAND()+RAND()+RAND()+RAND()+RAND()+RAND()+RAND()+RAND()+RAND()+RAND()+RAND())-6))-1)+PT_Y5_MC!K67)</x:f>
        <x:v>1535359.2306299554</x:v>
      </x:c>
      <x:c r="K375" s="16" t="n">
        <x:f>MAX(0,J375*(1+EXP((LN(1+Assumptions!$C$60)-0.5*Assumptions!$C$61^2)+Assumptions!$C$61*((RAND()+RAND()+RAND()+RAND()+RAND()+RAND()+RAND()+RAND()+RAND()+RAND()+RAND()+RAND())-6))-1)+PT_Y5_MC!L67)</x:f>
        <x:v>2053772.9020764674</x:v>
      </x:c>
      <x:c r="L375" s="16" t="n">
        <x:f>MAX(0,K375*(1+EXP((LN(1+Assumptions!$C$60)-0.5*Assumptions!$C$61^2)+Assumptions!$C$61*((RAND()+RAND()+RAND()+RAND()+RAND()+RAND()+RAND()+RAND()+RAND()+RAND()+RAND()+RAND())-6))-1)+PT_Y5_MC!M67)</x:f>
        <x:v>2020195.199284827</x:v>
      </x:c>
      <x:c r="M375" s="16" t="n">
        <x:f>MAX(0,L375*(1+EXP((LN(1+Assumptions!$C$60)-0.5*Assumptions!$C$61^2)+Assumptions!$C$61*((RAND()+RAND()+RAND()+RAND()+RAND()+RAND()+RAND()+RAND()+RAND()+RAND()+RAND()+RAND())-6))-1)+PT_Y5_MC!N67)</x:f>
        <x:v>2964748.149762555</x:v>
      </x:c>
      <x:c r="N375" s="16" t="n">
        <x:f>MAX(0,M375*(1+EXP((LN(1+Assumptions!$C$60)-0.5*Assumptions!$C$61^2)+Assumptions!$C$61*((RAND()+RAND()+RAND()+RAND()+RAND()+RAND()+RAND()+RAND()+RAND()+RAND()+RAND()+RAND())-6))-1)+PT_Y5_MC!O67)</x:f>
        <x:v>2986040.2259176495</x:v>
      </x:c>
      <x:c r="O375" s="16" t="n">
        <x:f>MAX(0,N375*(1+EXP((LN(1+Assumptions!$C$60)-0.5*Assumptions!$C$61^2)+Assumptions!$C$61*((RAND()+RAND()+RAND()+RAND()+RAND()+RAND()+RAND()+RAND()+RAND()+RAND()+RAND()+RAND())-6))-1)+PT_Y5_MC!P67)</x:f>
        <x:v>2873201.5524389064</x:v>
      </x:c>
      <x:c r="P375" s="16" t="n">
        <x:f>MAX(0,O375*(1+EXP((LN(1+Assumptions!$C$60)-0.5*Assumptions!$C$61^2)+Assumptions!$C$61*((RAND()+RAND()+RAND()+RAND()+RAND()+RAND()+RAND()+RAND()+RAND()+RAND()+RAND()+RAND())-6))-1)+PT_Y5_MC!Q67)</x:f>
        <x:v>3996502.229593776</x:v>
      </x:c>
      <x:c r="Q375" s="16" t="n">
        <x:f>MAX(0,P375*(1+EXP((LN(1+Assumptions!$C$60)-0.5*Assumptions!$C$61^2)+Assumptions!$C$61*((RAND()+RAND()+RAND()+RAND()+RAND()+RAND()+RAND()+RAND()+RAND()+RAND()+RAND()+RAND())-6))-1)+PT_Y5_MC!R67)</x:f>
        <x:v>3819278.8797217836</x:v>
      </x:c>
      <x:c r="R375" s="16" t="n">
        <x:f>MAX(0,Q375*(1+EXP((LN(1+Assumptions!$C$60)-0.5*Assumptions!$C$61^2)+Assumptions!$C$61*((RAND()+RAND()+RAND()+RAND()+RAND()+RAND()+RAND()+RAND()+RAND()+RAND()+RAND()+RAND())-6))-1)+PT_Y5_MC!S67)</x:f>
        <x:v>5188355.950376685</x:v>
      </x:c>
      <x:c r="S375" s="16" t="n">
        <x:f>MAX(0,R375*(1+EXP((LN(1+Assumptions!$C$60)-0.5*Assumptions!$C$61^2)+Assumptions!$C$61*((RAND()+RAND()+RAND()+RAND()+RAND()+RAND()+RAND()+RAND()+RAND()+RAND()+RAND()+RAND())-6))-1)+PT_Y5_MC!T67)</x:f>
        <x:v>5613073.381999737</x:v>
      </x:c>
      <x:c r="T375" s="16" t="n">
        <x:f>MAX(0,S375*(1+EXP((LN(1+Assumptions!$C$60)-0.5*Assumptions!$C$61^2)+Assumptions!$C$61*((RAND()+RAND()+RAND()+RAND()+RAND()+RAND()+RAND()+RAND()+RAND()+RAND()+RAND()+RAND())-6))-1)+PT_Y5_MC!U67)</x:f>
        <x:v>7023837.186244722</x:v>
      </x:c>
      <x:c r="U375" s="16" t="n">
        <x:f>MAX(0,T375*(1+EXP((LN(1+Assumptions!$C$60)-0.5*Assumptions!$C$61^2)+Assumptions!$C$61*((RAND()+RAND()+RAND()+RAND()+RAND()+RAND()+RAND()+RAND()+RAND()+RAND()+RAND()+RAND())-6))-1)+PT_Y5_MC!V67)</x:f>
        <x:v>5661663.124325856</x:v>
      </x:c>
      <x:c r="V375" s="16" t="n">
        <x:f>MAX(0,U375*(1+EXP((LN(1+Assumptions!$C$60)-0.5*Assumptions!$C$61^2)+Assumptions!$C$61*((RAND()+RAND()+RAND()+RAND()+RAND()+RAND()+RAND()+RAND()+RAND()+RAND()+RAND()+RAND())-6))-1)+PT_Y5_MC!W67)</x:f>
        <x:v>5768207.018696717</x:v>
      </x:c>
      <x:c r="W375" s="16" t="n">
        <x:f>MAX(0,V375*(1+EXP((LN(1+Assumptions!$C$60)-0.5*Assumptions!$C$61^2)+Assumptions!$C$61*((RAND()+RAND()+RAND()+RAND()+RAND()+RAND()+RAND()+RAND()+RAND()+RAND()+RAND()+RAND())-6))-1)+PT_Y5_MC!X67)</x:f>
        <x:v>5400395.051781442</x:v>
      </x:c>
      <x:c r="X375" s="16" t="n">
        <x:f>MAX(0,W375*(1+EXP((LN(1+Assumptions!$C$60)-0.5*Assumptions!$C$61^2)+Assumptions!$C$61*((RAND()+RAND()+RAND()+RAND()+RAND()+RAND()+RAND()+RAND()+RAND()+RAND()+RAND()+RAND())-6))-1)+PT_Y5_MC!Y67)</x:f>
        <x:v>5244617.449271573</x:v>
      </x:c>
      <x:c r="Y375" s="16" t="n">
        <x:f>MAX(0,X375*(1+EXP((LN(1+Assumptions!$C$60)-0.5*Assumptions!$C$61^2)+Assumptions!$C$61*((RAND()+RAND()+RAND()+RAND()+RAND()+RAND()+RAND()+RAND()+RAND()+RAND()+RAND()+RAND())-6))-1)+PT_Y5_MC!Z67)</x:f>
        <x:v>5636324.656518113</x:v>
      </x:c>
      <x:c r="Z375" s="16" t="n">
        <x:f>MAX(0,Y375*(1+EXP((LN(1+Assumptions!$C$60)-0.5*Assumptions!$C$61^2)+Assumptions!$C$61*((RAND()+RAND()+RAND()+RAND()+RAND()+RAND()+RAND()+RAND()+RAND()+RAND()+RAND()+RAND())-6))-1)+PT_Y5_MC!AA67)</x:f>
        <x:v>5536059.061276032</x:v>
      </x:c>
      <x:c r="AA375" s="16" t="n">
        <x:f>MAX(0,Z375*(1+EXP((LN(1+Assumptions!$C$60)-0.5*Assumptions!$C$61^2)+Assumptions!$C$61*((RAND()+RAND()+RAND()+RAND()+RAND()+RAND()+RAND()+RAND()+RAND()+RAND()+RAND()+RAND())-6))-1)+PT_Y5_MC!AB67)</x:f>
        <x:v>5589282.50760836</x:v>
      </x:c>
      <x:c r="AB375" s="16" t="n">
        <x:f>MAX(0,AA375*(1+EXP((LN(1+Assumptions!$C$60)-0.5*Assumptions!$C$61^2)+Assumptions!$C$61*((RAND()+RAND()+RAND()+RAND()+RAND()+RAND()+RAND()+RAND()+RAND()+RAND()+RAND()+RAND())-6))-1)+PT_Y5_MC!AC67)</x:f>
        <x:v>5555742.641757525</x:v>
      </x:c>
      <x:c r="AC375" s="16" t="n">
        <x:f>MAX(0,AB375*(1+EXP((LN(1+Assumptions!$C$60)-0.5*Assumptions!$C$61^2)+Assumptions!$C$61*((RAND()+RAND()+RAND()+RAND()+RAND()+RAND()+RAND()+RAND()+RAND()+RAND()+RAND()+RAND())-6))-1)+PT_Y5_MC!AD67)</x:f>
        <x:v>5259881.999349125</x:v>
      </x:c>
      <x:c r="AD375" s="16" t="n">
        <x:f>MAX(0,AC375*(1+EXP((LN(1+Assumptions!$C$60)-0.5*Assumptions!$C$61^2)+Assumptions!$C$61*((RAND()+RAND()+RAND()+RAND()+RAND()+RAND()+RAND()+RAND()+RAND()+RAND()+RAND()+RAND())-6))-1)+PT_Y5_MC!AE67)</x:f>
        <x:v>5320526.570245989</x:v>
      </x:c>
      <x:c r="AE375" s="16" t="n">
        <x:f>MAX(0,AD375*(1+EXP((LN(1+Assumptions!$C$60)-0.5*Assumptions!$C$61^2)+Assumptions!$C$61*((RAND()+RAND()+RAND()+RAND()+RAND()+RAND()+RAND()+RAND()+RAND()+RAND()+RAND()+RAND())-6))-1)+PT_Y5_MC!AF67)</x:f>
        <x:v>4371693.976031193</x:v>
      </x:c>
      <x:c r="AF375" s="16" t="n">
        <x:f>MAX(0,AE375*(1+EXP((LN(1+Assumptions!$C$60)-0.5*Assumptions!$C$61^2)+Assumptions!$C$61*((RAND()+RAND()+RAND()+RAND()+RAND()+RAND()+RAND()+RAND()+RAND()+RAND()+RAND()+RAND())-6))-1)+PT_Y5_MC!AG67)</x:f>
        <x:v>3929239.053841523</x:v>
      </x:c>
    </x:row>
    <x:row r="376">
      <x:c r="A376" s="39">
        <x:v>372</x:v>
      </x:c>
      <x:c r="B376" s="16" t="n">
        <x:f>PT_Y5_MC!C68</x:f>
        <x:v>1029031.25</x:v>
      </x:c>
      <x:c r="C376" s="16" t="n">
        <x:f>MAX(0,B376*(1+EXP((LN(1+Assumptions!$C$60)-0.5*Assumptions!$C$61^2)+Assumptions!$C$61*((RAND()+RAND()+RAND()+RAND()+RAND()+RAND()+RAND()+RAND()+RAND()+RAND()+RAND()+RAND())-6))-1)+PT_Y5_MC!D67)</x:f>
        <x:v>887940.9760436565</x:v>
      </x:c>
      <x:c r="D376" s="16" t="n">
        <x:f>MAX(0,C376*(1+EXP((LN(1+Assumptions!$C$60)-0.5*Assumptions!$C$61^2)+Assumptions!$C$61*((RAND()+RAND()+RAND()+RAND()+RAND()+RAND()+RAND()+RAND()+RAND()+RAND()+RAND()+RAND())-6))-1)+PT_Y5_MC!E67)</x:f>
        <x:v>900119.69568629</x:v>
      </x:c>
      <x:c r="E376" s="16" t="n">
        <x:f>MAX(0,D376*(1+EXP((LN(1+Assumptions!$C$60)-0.5*Assumptions!$C$61^2)+Assumptions!$C$61*((RAND()+RAND()+RAND()+RAND()+RAND()+RAND()+RAND()+RAND()+RAND()+RAND()+RAND()+RAND())-6))-1)+PT_Y5_MC!F67)</x:f>
        <x:v>963117.4290891417</x:v>
      </x:c>
      <x:c r="F376" s="16" t="n">
        <x:f>MAX(0,E376*(1+EXP((LN(1+Assumptions!$C$60)-0.5*Assumptions!$C$61^2)+Assumptions!$C$61*((RAND()+RAND()+RAND()+RAND()+RAND()+RAND()+RAND()+RAND()+RAND()+RAND()+RAND()+RAND())-6))-1)+PT_Y5_MC!G67)</x:f>
        <x:v>998041.7931708628</x:v>
      </x:c>
      <x:c r="G376" s="16" t="n">
        <x:f>MAX(0,F376*(1+EXP((LN(1+Assumptions!$C$60)-0.5*Assumptions!$C$61^2)+Assumptions!$C$61*((RAND()+RAND()+RAND()+RAND()+RAND()+RAND()+RAND()+RAND()+RAND()+RAND()+RAND()+RAND())-6))-1)+PT_Y5_MC!H67)</x:f>
        <x:v>1046902.1789987463</x:v>
      </x:c>
      <x:c r="H376" s="16" t="n">
        <x:f>MAX(0,G376*(1+EXP((LN(1+Assumptions!$C$60)-0.5*Assumptions!$C$61^2)+Assumptions!$C$61*((RAND()+RAND()+RAND()+RAND()+RAND()+RAND()+RAND()+RAND()+RAND()+RAND()+RAND()+RAND())-6))-1)+PT_Y5_MC!I67)</x:f>
        <x:v>1056340.0870331966</x:v>
      </x:c>
      <x:c r="I376" s="16" t="n">
        <x:f>MAX(0,H376*(1+EXP((LN(1+Assumptions!$C$60)-0.5*Assumptions!$C$61^2)+Assumptions!$C$61*((RAND()+RAND()+RAND()+RAND()+RAND()+RAND()+RAND()+RAND()+RAND()+RAND()+RAND()+RAND())-6))-1)+PT_Y5_MC!J67)</x:f>
        <x:v>1521487.24320908</x:v>
      </x:c>
      <x:c r="J376" s="16" t="n">
        <x:f>MAX(0,I376*(1+EXP((LN(1+Assumptions!$C$60)-0.5*Assumptions!$C$61^2)+Assumptions!$C$61*((RAND()+RAND()+RAND()+RAND()+RAND()+RAND()+RAND()+RAND()+RAND()+RAND()+RAND()+RAND())-6))-1)+PT_Y5_MC!K67)</x:f>
        <x:v>1644256.9905943773</x:v>
      </x:c>
      <x:c r="K376" s="16" t="n">
        <x:f>MAX(0,J376*(1+EXP((LN(1+Assumptions!$C$60)-0.5*Assumptions!$C$61^2)+Assumptions!$C$61*((RAND()+RAND()+RAND()+RAND()+RAND()+RAND()+RAND()+RAND()+RAND()+RAND()+RAND()+RAND())-6))-1)+PT_Y5_MC!L67)</x:f>
        <x:v>1548545.409661243</x:v>
      </x:c>
      <x:c r="L376" s="16" t="n">
        <x:f>MAX(0,K376*(1+EXP((LN(1+Assumptions!$C$60)-0.5*Assumptions!$C$61^2)+Assumptions!$C$61*((RAND()+RAND()+RAND()+RAND()+RAND()+RAND()+RAND()+RAND()+RAND()+RAND()+RAND()+RAND())-6))-1)+PT_Y5_MC!M67)</x:f>
        <x:v>1644900.9522179286</x:v>
      </x:c>
      <x:c r="M376" s="16" t="n">
        <x:f>MAX(0,L376*(1+EXP((LN(1+Assumptions!$C$60)-0.5*Assumptions!$C$61^2)+Assumptions!$C$61*((RAND()+RAND()+RAND()+RAND()+RAND()+RAND()+RAND()+RAND()+RAND()+RAND()+RAND()+RAND())-6))-1)+PT_Y5_MC!N67)</x:f>
        <x:v>1618469.1589020127</x:v>
      </x:c>
      <x:c r="N376" s="16" t="n">
        <x:f>MAX(0,M376*(1+EXP((LN(1+Assumptions!$C$60)-0.5*Assumptions!$C$61^2)+Assumptions!$C$61*((RAND()+RAND()+RAND()+RAND()+RAND()+RAND()+RAND()+RAND()+RAND()+RAND()+RAND()+RAND())-6))-1)+PT_Y5_MC!O67)</x:f>
        <x:v>1963368.2106379005</x:v>
      </x:c>
      <x:c r="O376" s="16" t="n">
        <x:f>MAX(0,N376*(1+EXP((LN(1+Assumptions!$C$60)-0.5*Assumptions!$C$61^2)+Assumptions!$C$61*((RAND()+RAND()+RAND()+RAND()+RAND()+RAND()+RAND()+RAND()+RAND()+RAND()+RAND()+RAND())-6))-1)+PT_Y5_MC!P67)</x:f>
        <x:v>2092686.9491274226</x:v>
      </x:c>
      <x:c r="P376" s="16" t="n">
        <x:f>MAX(0,O376*(1+EXP((LN(1+Assumptions!$C$60)-0.5*Assumptions!$C$61^2)+Assumptions!$C$61*((RAND()+RAND()+RAND()+RAND()+RAND()+RAND()+RAND()+RAND()+RAND()+RAND()+RAND()+RAND())-6))-1)+PT_Y5_MC!Q67)</x:f>
        <x:v>2716344.377246423</x:v>
      </x:c>
      <x:c r="Q376" s="16" t="n">
        <x:f>MAX(0,P376*(1+EXP((LN(1+Assumptions!$C$60)-0.5*Assumptions!$C$61^2)+Assumptions!$C$61*((RAND()+RAND()+RAND()+RAND()+RAND()+RAND()+RAND()+RAND()+RAND()+RAND()+RAND()+RAND())-6))-1)+PT_Y5_MC!R67)</x:f>
        <x:v>3246180.3726844187</x:v>
      </x:c>
      <x:c r="R376" s="16" t="n">
        <x:f>MAX(0,Q376*(1+EXP((LN(1+Assumptions!$C$60)-0.5*Assumptions!$C$61^2)+Assumptions!$C$61*((RAND()+RAND()+RAND()+RAND()+RAND()+RAND()+RAND()+RAND()+RAND()+RAND()+RAND()+RAND())-6))-1)+PT_Y5_MC!S67)</x:f>
        <x:v>4413602.438040585</x:v>
      </x:c>
      <x:c r="S376" s="16" t="n">
        <x:f>MAX(0,R376*(1+EXP((LN(1+Assumptions!$C$60)-0.5*Assumptions!$C$61^2)+Assumptions!$C$61*((RAND()+RAND()+RAND()+RAND()+RAND()+RAND()+RAND()+RAND()+RAND()+RAND()+RAND()+RAND())-6))-1)+PT_Y5_MC!T67)</x:f>
        <x:v>6125809.975224746</x:v>
      </x:c>
      <x:c r="T376" s="16" t="n">
        <x:f>MAX(0,S376*(1+EXP((LN(1+Assumptions!$C$60)-0.5*Assumptions!$C$61^2)+Assumptions!$C$61*((RAND()+RAND()+RAND()+RAND()+RAND()+RAND()+RAND()+RAND()+RAND()+RAND()+RAND()+RAND())-6))-1)+PT_Y5_MC!U67)</x:f>
        <x:v>7349738.052497405</x:v>
      </x:c>
      <x:c r="U376" s="16" t="n">
        <x:f>MAX(0,T376*(1+EXP((LN(1+Assumptions!$C$60)-0.5*Assumptions!$C$61^2)+Assumptions!$C$61*((RAND()+RAND()+RAND()+RAND()+RAND()+RAND()+RAND()+RAND()+RAND()+RAND()+RAND()+RAND())-6))-1)+PT_Y5_MC!V67)</x:f>
        <x:v>7817707.325011765</x:v>
      </x:c>
      <x:c r="V376" s="16" t="n">
        <x:f>MAX(0,U376*(1+EXP((LN(1+Assumptions!$C$60)-0.5*Assumptions!$C$61^2)+Assumptions!$C$61*((RAND()+RAND()+RAND()+RAND()+RAND()+RAND()+RAND()+RAND()+RAND()+RAND()+RAND()+RAND())-6))-1)+PT_Y5_MC!W67)</x:f>
        <x:v>8210033.124632577</x:v>
      </x:c>
      <x:c r="W376" s="16" t="n">
        <x:f>MAX(0,V376*(1+EXP((LN(1+Assumptions!$C$60)-0.5*Assumptions!$C$61^2)+Assumptions!$C$61*((RAND()+RAND()+RAND()+RAND()+RAND()+RAND()+RAND()+RAND()+RAND()+RAND()+RAND()+RAND())-6))-1)+PT_Y5_MC!X67)</x:f>
        <x:v>7558345.784669575</x:v>
      </x:c>
      <x:c r="X376" s="16" t="n">
        <x:f>MAX(0,W376*(1+EXP((LN(1+Assumptions!$C$60)-0.5*Assumptions!$C$61^2)+Assumptions!$C$61*((RAND()+RAND()+RAND()+RAND()+RAND()+RAND()+RAND()+RAND()+RAND()+RAND()+RAND()+RAND())-6))-1)+PT_Y5_MC!Y67)</x:f>
        <x:v>7848518.235908782</x:v>
      </x:c>
      <x:c r="Y376" s="16" t="n">
        <x:f>MAX(0,X376*(1+EXP((LN(1+Assumptions!$C$60)-0.5*Assumptions!$C$61^2)+Assumptions!$C$61*((RAND()+RAND()+RAND()+RAND()+RAND()+RAND()+RAND()+RAND()+RAND()+RAND()+RAND()+RAND())-6))-1)+PT_Y5_MC!Z67)</x:f>
        <x:v>8640095.39199446</x:v>
      </x:c>
      <x:c r="Z376" s="16" t="n">
        <x:f>MAX(0,Y376*(1+EXP((LN(1+Assumptions!$C$60)-0.5*Assumptions!$C$61^2)+Assumptions!$C$61*((RAND()+RAND()+RAND()+RAND()+RAND()+RAND()+RAND()+RAND()+RAND()+RAND()+RAND()+RAND())-6))-1)+PT_Y5_MC!AA67)</x:f>
        <x:v>10165729.305490386</x:v>
      </x:c>
      <x:c r="AA376" s="16" t="n">
        <x:f>MAX(0,Z376*(1+EXP((LN(1+Assumptions!$C$60)-0.5*Assumptions!$C$61^2)+Assumptions!$C$61*((RAND()+RAND()+RAND()+RAND()+RAND()+RAND()+RAND()+RAND()+RAND()+RAND()+RAND()+RAND())-6))-1)+PT_Y5_MC!AB67)</x:f>
        <x:v>9022241.66601008</x:v>
      </x:c>
      <x:c r="AB376" s="16" t="n">
        <x:f>MAX(0,AA376*(1+EXP((LN(1+Assumptions!$C$60)-0.5*Assumptions!$C$61^2)+Assumptions!$C$61*((RAND()+RAND()+RAND()+RAND()+RAND()+RAND()+RAND()+RAND()+RAND()+RAND()+RAND()+RAND())-6))-1)+PT_Y5_MC!AC67)</x:f>
        <x:v>8865018.750723649</x:v>
      </x:c>
      <x:c r="AC376" s="16" t="n">
        <x:f>MAX(0,AB376*(1+EXP((LN(1+Assumptions!$C$60)-0.5*Assumptions!$C$61^2)+Assumptions!$C$61*((RAND()+RAND()+RAND()+RAND()+RAND()+RAND()+RAND()+RAND()+RAND()+RAND()+RAND()+RAND())-6))-1)+PT_Y5_MC!AD67)</x:f>
        <x:v>10371557.656923268</x:v>
      </x:c>
      <x:c r="AD376" s="16" t="n">
        <x:f>MAX(0,AC376*(1+EXP((LN(1+Assumptions!$C$60)-0.5*Assumptions!$C$61^2)+Assumptions!$C$61*((RAND()+RAND()+RAND()+RAND()+RAND()+RAND()+RAND()+RAND()+RAND()+RAND()+RAND()+RAND())-6))-1)+PT_Y5_MC!AE67)</x:f>
        <x:v>11798695.502925793</x:v>
      </x:c>
      <x:c r="AE376" s="16" t="n">
        <x:f>MAX(0,AD376*(1+EXP((LN(1+Assumptions!$C$60)-0.5*Assumptions!$C$61^2)+Assumptions!$C$61*((RAND()+RAND()+RAND()+RAND()+RAND()+RAND()+RAND()+RAND()+RAND()+RAND()+RAND()+RAND())-6))-1)+PT_Y5_MC!AF67)</x:f>
        <x:v>13884227.680639349</x:v>
      </x:c>
      <x:c r="AF376" s="16" t="n">
        <x:f>MAX(0,AE376*(1+EXP((LN(1+Assumptions!$C$60)-0.5*Assumptions!$C$61^2)+Assumptions!$C$61*((RAND()+RAND()+RAND()+RAND()+RAND()+RAND()+RAND()+RAND()+RAND()+RAND()+RAND()+RAND())-6))-1)+PT_Y5_MC!AG67)</x:f>
        <x:v>15355647.019226162</x:v>
      </x:c>
    </x:row>
    <x:row r="377">
      <x:c r="A377" s="39">
        <x:v>373</x:v>
      </x:c>
      <x:c r="B377" s="16" t="n">
        <x:f>PT_Y5_MC!C68</x:f>
        <x:v>1029031.25</x:v>
      </x:c>
      <x:c r="C377" s="16" t="n">
        <x:f>MAX(0,B377*(1+EXP((LN(1+Assumptions!$C$60)-0.5*Assumptions!$C$61^2)+Assumptions!$C$61*((RAND()+RAND()+RAND()+RAND()+RAND()+RAND()+RAND()+RAND()+RAND()+RAND()+RAND()+RAND())-6))-1)+PT_Y5_MC!D67)</x:f>
        <x:v>1247990.6999993967</x:v>
      </x:c>
      <x:c r="D377" s="16" t="n">
        <x:f>MAX(0,C377*(1+EXP((LN(1+Assumptions!$C$60)-0.5*Assumptions!$C$61^2)+Assumptions!$C$61*((RAND()+RAND()+RAND()+RAND()+RAND()+RAND()+RAND()+RAND()+RAND()+RAND()+RAND()+RAND())-6))-1)+PT_Y5_MC!E67)</x:f>
        <x:v>1013871.4319731714</x:v>
      </x:c>
      <x:c r="E377" s="16" t="n">
        <x:f>MAX(0,D377*(1+EXP((LN(1+Assumptions!$C$60)-0.5*Assumptions!$C$61^2)+Assumptions!$C$61*((RAND()+RAND()+RAND()+RAND()+RAND()+RAND()+RAND()+RAND()+RAND()+RAND()+RAND()+RAND())-6))-1)+PT_Y5_MC!F67)</x:f>
        <x:v>874321.9483792826</x:v>
      </x:c>
      <x:c r="F377" s="16" t="n">
        <x:f>MAX(0,E377*(1+EXP((LN(1+Assumptions!$C$60)-0.5*Assumptions!$C$61^2)+Assumptions!$C$61*((RAND()+RAND()+RAND()+RAND()+RAND()+RAND()+RAND()+RAND()+RAND()+RAND()+RAND()+RAND())-6))-1)+PT_Y5_MC!G67)</x:f>
        <x:v>606411.1537759643</x:v>
      </x:c>
      <x:c r="G377" s="16" t="n">
        <x:f>MAX(0,F377*(1+EXP((LN(1+Assumptions!$C$60)-0.5*Assumptions!$C$61^2)+Assumptions!$C$61*((RAND()+RAND()+RAND()+RAND()+RAND()+RAND()+RAND()+RAND()+RAND()+RAND()+RAND()+RAND())-6))-1)+PT_Y5_MC!H67)</x:f>
        <x:v>638468.954652443</x:v>
      </x:c>
      <x:c r="H377" s="16" t="n">
        <x:f>MAX(0,G377*(1+EXP((LN(1+Assumptions!$C$60)-0.5*Assumptions!$C$61^2)+Assumptions!$C$61*((RAND()+RAND()+RAND()+RAND()+RAND()+RAND()+RAND()+RAND()+RAND()+RAND()+RAND()+RAND())-6))-1)+PT_Y5_MC!I67)</x:f>
        <x:v>572917.9800729855</x:v>
      </x:c>
      <x:c r="I377" s="16" t="n">
        <x:f>MAX(0,H377*(1+EXP((LN(1+Assumptions!$C$60)-0.5*Assumptions!$C$61^2)+Assumptions!$C$61*((RAND()+RAND()+RAND()+RAND()+RAND()+RAND()+RAND()+RAND()+RAND()+RAND()+RAND()+RAND())-6))-1)+PT_Y5_MC!J67)</x:f>
        <x:v>698138.2769517844</x:v>
      </x:c>
      <x:c r="J377" s="16" t="n">
        <x:f>MAX(0,I377*(1+EXP((LN(1+Assumptions!$C$60)-0.5*Assumptions!$C$61^2)+Assumptions!$C$61*((RAND()+RAND()+RAND()+RAND()+RAND()+RAND()+RAND()+RAND()+RAND()+RAND()+RAND()+RAND())-6))-1)+PT_Y5_MC!K67)</x:f>
        <x:v>601680.7056367658</x:v>
      </x:c>
      <x:c r="K377" s="16" t="n">
        <x:f>MAX(0,J377*(1+EXP((LN(1+Assumptions!$C$60)-0.5*Assumptions!$C$61^2)+Assumptions!$C$61*((RAND()+RAND()+RAND()+RAND()+RAND()+RAND()+RAND()+RAND()+RAND()+RAND()+RAND()+RAND())-6))-1)+PT_Y5_MC!L67)</x:f>
        <x:v>668564.8915227125</x:v>
      </x:c>
      <x:c r="L377" s="16" t="n">
        <x:f>MAX(0,K377*(1+EXP((LN(1+Assumptions!$C$60)-0.5*Assumptions!$C$61^2)+Assumptions!$C$61*((RAND()+RAND()+RAND()+RAND()+RAND()+RAND()+RAND()+RAND()+RAND()+RAND()+RAND()+RAND())-6))-1)+PT_Y5_MC!M67)</x:f>
        <x:v>693197.7139398835</x:v>
      </x:c>
      <x:c r="M377" s="16" t="n">
        <x:f>MAX(0,L377*(1+EXP((LN(1+Assumptions!$C$60)-0.5*Assumptions!$C$61^2)+Assumptions!$C$61*((RAND()+RAND()+RAND()+RAND()+RAND()+RAND()+RAND()+RAND()+RAND()+RAND()+RAND()+RAND())-6))-1)+PT_Y5_MC!N67)</x:f>
        <x:v>730861.8846207461</x:v>
      </x:c>
      <x:c r="N377" s="16" t="n">
        <x:f>MAX(0,M377*(1+EXP((LN(1+Assumptions!$C$60)-0.5*Assumptions!$C$61^2)+Assumptions!$C$61*((RAND()+RAND()+RAND()+RAND()+RAND()+RAND()+RAND()+RAND()+RAND()+RAND()+RAND()+RAND())-6))-1)+PT_Y5_MC!O67)</x:f>
        <x:v>792694.6459053926</x:v>
      </x:c>
      <x:c r="O377" s="16" t="n">
        <x:f>MAX(0,N377*(1+EXP((LN(1+Assumptions!$C$60)-0.5*Assumptions!$C$61^2)+Assumptions!$C$61*((RAND()+RAND()+RAND()+RAND()+RAND()+RAND()+RAND()+RAND()+RAND()+RAND()+RAND()+RAND())-6))-1)+PT_Y5_MC!P67)</x:f>
        <x:v>703433.7567016281</x:v>
      </x:c>
      <x:c r="P377" s="16" t="n">
        <x:f>MAX(0,O377*(1+EXP((LN(1+Assumptions!$C$60)-0.5*Assumptions!$C$61^2)+Assumptions!$C$61*((RAND()+RAND()+RAND()+RAND()+RAND()+RAND()+RAND()+RAND()+RAND()+RAND()+RAND()+RAND())-6))-1)+PT_Y5_MC!Q67)</x:f>
        <x:v>748027.7175978028</x:v>
      </x:c>
      <x:c r="Q377" s="16" t="n">
        <x:f>MAX(0,P377*(1+EXP((LN(1+Assumptions!$C$60)-0.5*Assumptions!$C$61^2)+Assumptions!$C$61*((RAND()+RAND()+RAND()+RAND()+RAND()+RAND()+RAND()+RAND()+RAND()+RAND()+RAND()+RAND())-6))-1)+PT_Y5_MC!R67)</x:f>
        <x:v>810579.9411396466</x:v>
      </x:c>
      <x:c r="R377" s="16" t="n">
        <x:f>MAX(0,Q377*(1+EXP((LN(1+Assumptions!$C$60)-0.5*Assumptions!$C$61^2)+Assumptions!$C$61*((RAND()+RAND()+RAND()+RAND()+RAND()+RAND()+RAND()+RAND()+RAND()+RAND()+RAND()+RAND())-6))-1)+PT_Y5_MC!S67)</x:f>
        <x:v>669786.4284353012</x:v>
      </x:c>
      <x:c r="S377" s="16" t="n">
        <x:f>MAX(0,R377*(1+EXP((LN(1+Assumptions!$C$60)-0.5*Assumptions!$C$61^2)+Assumptions!$C$61*((RAND()+RAND()+RAND()+RAND()+RAND()+RAND()+RAND()+RAND()+RAND()+RAND()+RAND()+RAND())-6))-1)+PT_Y5_MC!T67)</x:f>
        <x:v>657928.7493435009</x:v>
      </x:c>
      <x:c r="T377" s="16" t="n">
        <x:f>MAX(0,S377*(1+EXP((LN(1+Assumptions!$C$60)-0.5*Assumptions!$C$61^2)+Assumptions!$C$61*((RAND()+RAND()+RAND()+RAND()+RAND()+RAND()+RAND()+RAND()+RAND()+RAND()+RAND()+RAND())-6))-1)+PT_Y5_MC!U67)</x:f>
        <x:v>683939.0568704109</x:v>
      </x:c>
      <x:c r="U377" s="16" t="n">
        <x:f>MAX(0,T377*(1+EXP((LN(1+Assumptions!$C$60)-0.5*Assumptions!$C$61^2)+Assumptions!$C$61*((RAND()+RAND()+RAND()+RAND()+RAND()+RAND()+RAND()+RAND()+RAND()+RAND()+RAND()+RAND())-6))-1)+PT_Y5_MC!V67)</x:f>
        <x:v>760742.4076447557</x:v>
      </x:c>
      <x:c r="V377" s="16" t="n">
        <x:f>MAX(0,U377*(1+EXP((LN(1+Assumptions!$C$60)-0.5*Assumptions!$C$61^2)+Assumptions!$C$61*((RAND()+RAND()+RAND()+RAND()+RAND()+RAND()+RAND()+RAND()+RAND()+RAND()+RAND()+RAND())-6))-1)+PT_Y5_MC!W67)</x:f>
        <x:v>946769.6366892324</x:v>
      </x:c>
      <x:c r="W377" s="16" t="n">
        <x:f>MAX(0,V377*(1+EXP((LN(1+Assumptions!$C$60)-0.5*Assumptions!$C$61^2)+Assumptions!$C$61*((RAND()+RAND()+RAND()+RAND()+RAND()+RAND()+RAND()+RAND()+RAND()+RAND()+RAND()+RAND())-6))-1)+PT_Y5_MC!X67)</x:f>
        <x:v>1143522.3910283297</x:v>
      </x:c>
      <x:c r="X377" s="16" t="n">
        <x:f>MAX(0,W377*(1+EXP((LN(1+Assumptions!$C$60)-0.5*Assumptions!$C$61^2)+Assumptions!$C$61*((RAND()+RAND()+RAND()+RAND()+RAND()+RAND()+RAND()+RAND()+RAND()+RAND()+RAND()+RAND())-6))-1)+PT_Y5_MC!Y67)</x:f>
        <x:v>1541160.7813729912</x:v>
      </x:c>
      <x:c r="Y377" s="16" t="n">
        <x:f>MAX(0,X377*(1+EXP((LN(1+Assumptions!$C$60)-0.5*Assumptions!$C$61^2)+Assumptions!$C$61*((RAND()+RAND()+RAND()+RAND()+RAND()+RAND()+RAND()+RAND()+RAND()+RAND()+RAND()+RAND())-6))-1)+PT_Y5_MC!Z67)</x:f>
        <x:v>1464050.8245667731</x:v>
      </x:c>
      <x:c r="Z377" s="16" t="n">
        <x:f>MAX(0,Y377*(1+EXP((LN(1+Assumptions!$C$60)-0.5*Assumptions!$C$61^2)+Assumptions!$C$61*((RAND()+RAND()+RAND()+RAND()+RAND()+RAND()+RAND()+RAND()+RAND()+RAND()+RAND()+RAND())-6))-1)+PT_Y5_MC!AA67)</x:f>
        <x:v>1538058.6235883138</x:v>
      </x:c>
      <x:c r="AA377" s="16" t="n">
        <x:f>MAX(0,Z377*(1+EXP((LN(1+Assumptions!$C$60)-0.5*Assumptions!$C$61^2)+Assumptions!$C$61*((RAND()+RAND()+RAND()+RAND()+RAND()+RAND()+RAND()+RAND()+RAND()+RAND()+RAND()+RAND())-6))-1)+PT_Y5_MC!AB67)</x:f>
        <x:v>1433498.659480717</x:v>
      </x:c>
      <x:c r="AB377" s="16" t="n">
        <x:f>MAX(0,AA377*(1+EXP((LN(1+Assumptions!$C$60)-0.5*Assumptions!$C$61^2)+Assumptions!$C$61*((RAND()+RAND()+RAND()+RAND()+RAND()+RAND()+RAND()+RAND()+RAND()+RAND()+RAND()+RAND())-6))-1)+PT_Y5_MC!AC67)</x:f>
        <x:v>1724287.1484149005</x:v>
      </x:c>
      <x:c r="AC377" s="16" t="n">
        <x:f>MAX(0,AB377*(1+EXP((LN(1+Assumptions!$C$60)-0.5*Assumptions!$C$61^2)+Assumptions!$C$61*((RAND()+RAND()+RAND()+RAND()+RAND()+RAND()+RAND()+RAND()+RAND()+RAND()+RAND()+RAND())-6))-1)+PT_Y5_MC!AD67)</x:f>
        <x:v>1818574.2728181875</x:v>
      </x:c>
      <x:c r="AD377" s="16" t="n">
        <x:f>MAX(0,AC377*(1+EXP((LN(1+Assumptions!$C$60)-0.5*Assumptions!$C$61^2)+Assumptions!$C$61*((RAND()+RAND()+RAND()+RAND()+RAND()+RAND()+RAND()+RAND()+RAND()+RAND()+RAND()+RAND())-6))-1)+PT_Y5_MC!AE67)</x:f>
        <x:v>1630670.8942527</x:v>
      </x:c>
      <x:c r="AE377" s="16" t="n">
        <x:f>MAX(0,AD377*(1+EXP((LN(1+Assumptions!$C$60)-0.5*Assumptions!$C$61^2)+Assumptions!$C$61*((RAND()+RAND()+RAND()+RAND()+RAND()+RAND()+RAND()+RAND()+RAND()+RAND()+RAND()+RAND())-6))-1)+PT_Y5_MC!AF67)</x:f>
        <x:v>1405569.3058748397</x:v>
      </x:c>
      <x:c r="AF377" s="16" t="n">
        <x:f>MAX(0,AE377*(1+EXP((LN(1+Assumptions!$C$60)-0.5*Assumptions!$C$61^2)+Assumptions!$C$61*((RAND()+RAND()+RAND()+RAND()+RAND()+RAND()+RAND()+RAND()+RAND()+RAND()+RAND()+RAND())-6))-1)+PT_Y5_MC!AG67)</x:f>
        <x:v>1249352.7637246628</x:v>
      </x:c>
    </x:row>
    <x:row r="378">
      <x:c r="A378" s="39">
        <x:v>374</x:v>
      </x:c>
      <x:c r="B378" s="16" t="n">
        <x:f>PT_Y5_MC!C68</x:f>
        <x:v>1029031.25</x:v>
      </x:c>
      <x:c r="C378" s="16" t="n">
        <x:f>MAX(0,B378*(1+EXP((LN(1+Assumptions!$C$60)-0.5*Assumptions!$C$61^2)+Assumptions!$C$61*((RAND()+RAND()+RAND()+RAND()+RAND()+RAND()+RAND()+RAND()+RAND()+RAND()+RAND()+RAND())-6))-1)+PT_Y5_MC!D67)</x:f>
        <x:v>1082731.3702991074</x:v>
      </x:c>
      <x:c r="D378" s="16" t="n">
        <x:f>MAX(0,C378*(1+EXP((LN(1+Assumptions!$C$60)-0.5*Assumptions!$C$61^2)+Assumptions!$C$61*((RAND()+RAND()+RAND()+RAND()+RAND()+RAND()+RAND()+RAND()+RAND()+RAND()+RAND()+RAND())-6))-1)+PT_Y5_MC!E67)</x:f>
        <x:v>1527095.0574495662</x:v>
      </x:c>
      <x:c r="E378" s="16" t="n">
        <x:f>MAX(0,D378*(1+EXP((LN(1+Assumptions!$C$60)-0.5*Assumptions!$C$61^2)+Assumptions!$C$61*((RAND()+RAND()+RAND()+RAND()+RAND()+RAND()+RAND()+RAND()+RAND()+RAND()+RAND()+RAND())-6))-1)+PT_Y5_MC!F67)</x:f>
        <x:v>1603427.8600111108</x:v>
      </x:c>
      <x:c r="F378" s="16" t="n">
        <x:f>MAX(0,E378*(1+EXP((LN(1+Assumptions!$C$60)-0.5*Assumptions!$C$61^2)+Assumptions!$C$61*((RAND()+RAND()+RAND()+RAND()+RAND()+RAND()+RAND()+RAND()+RAND()+RAND()+RAND()+RAND())-6))-1)+PT_Y5_MC!G67)</x:f>
        <x:v>1822860.1359543079</x:v>
      </x:c>
      <x:c r="G378" s="16" t="n">
        <x:f>MAX(0,F378*(1+EXP((LN(1+Assumptions!$C$60)-0.5*Assumptions!$C$61^2)+Assumptions!$C$61*((RAND()+RAND()+RAND()+RAND()+RAND()+RAND()+RAND()+RAND()+RAND()+RAND()+RAND()+RAND())-6))-1)+PT_Y5_MC!H67)</x:f>
        <x:v>2293514.7873433526</x:v>
      </x:c>
      <x:c r="H378" s="16" t="n">
        <x:f>MAX(0,G378*(1+EXP((LN(1+Assumptions!$C$60)-0.5*Assumptions!$C$61^2)+Assumptions!$C$61*((RAND()+RAND()+RAND()+RAND()+RAND()+RAND()+RAND()+RAND()+RAND()+RAND()+RAND()+RAND())-6))-1)+PT_Y5_MC!I67)</x:f>
        <x:v>2195518.731459061</x:v>
      </x:c>
      <x:c r="I378" s="16" t="n">
        <x:f>MAX(0,H378*(1+EXP((LN(1+Assumptions!$C$60)-0.5*Assumptions!$C$61^2)+Assumptions!$C$61*((RAND()+RAND()+RAND()+RAND()+RAND()+RAND()+RAND()+RAND()+RAND()+RAND()+RAND()+RAND())-6))-1)+PT_Y5_MC!J67)</x:f>
        <x:v>2321157.735772646</x:v>
      </x:c>
      <x:c r="J378" s="16" t="n">
        <x:f>MAX(0,I378*(1+EXP((LN(1+Assumptions!$C$60)-0.5*Assumptions!$C$61^2)+Assumptions!$C$61*((RAND()+RAND()+RAND()+RAND()+RAND()+RAND()+RAND()+RAND()+RAND()+RAND()+RAND()+RAND())-6))-1)+PT_Y5_MC!K67)</x:f>
        <x:v>2708518.289457415</x:v>
      </x:c>
      <x:c r="K378" s="16" t="n">
        <x:f>MAX(0,J378*(1+EXP((LN(1+Assumptions!$C$60)-0.5*Assumptions!$C$61^2)+Assumptions!$C$61*((RAND()+RAND()+RAND()+RAND()+RAND()+RAND()+RAND()+RAND()+RAND()+RAND()+RAND()+RAND())-6))-1)+PT_Y5_MC!L67)</x:f>
        <x:v>3360337.1651959014</x:v>
      </x:c>
      <x:c r="L378" s="16" t="n">
        <x:f>MAX(0,K378*(1+EXP((LN(1+Assumptions!$C$60)-0.5*Assumptions!$C$61^2)+Assumptions!$C$61*((RAND()+RAND()+RAND()+RAND()+RAND()+RAND()+RAND()+RAND()+RAND()+RAND()+RAND()+RAND())-6))-1)+PT_Y5_MC!M67)</x:f>
        <x:v>3382481.3370210957</x:v>
      </x:c>
      <x:c r="M378" s="16" t="n">
        <x:f>MAX(0,L378*(1+EXP((LN(1+Assumptions!$C$60)-0.5*Assumptions!$C$61^2)+Assumptions!$C$61*((RAND()+RAND()+RAND()+RAND()+RAND()+RAND()+RAND()+RAND()+RAND()+RAND()+RAND()+RAND())-6))-1)+PT_Y5_MC!N67)</x:f>
        <x:v>4559970.063724257</x:v>
      </x:c>
      <x:c r="N378" s="16" t="n">
        <x:f>MAX(0,M378*(1+EXP((LN(1+Assumptions!$C$60)-0.5*Assumptions!$C$61^2)+Assumptions!$C$61*((RAND()+RAND()+RAND()+RAND()+RAND()+RAND()+RAND()+RAND()+RAND()+RAND()+RAND()+RAND())-6))-1)+PT_Y5_MC!O67)</x:f>
        <x:v>4730365.725698114</x:v>
      </x:c>
      <x:c r="O378" s="16" t="n">
        <x:f>MAX(0,N378*(1+EXP((LN(1+Assumptions!$C$60)-0.5*Assumptions!$C$61^2)+Assumptions!$C$61*((RAND()+RAND()+RAND()+RAND()+RAND()+RAND()+RAND()+RAND()+RAND()+RAND()+RAND()+RAND())-6))-1)+PT_Y5_MC!P67)</x:f>
        <x:v>5640954.679087179</x:v>
      </x:c>
      <x:c r="P378" s="16" t="n">
        <x:f>MAX(0,O378*(1+EXP((LN(1+Assumptions!$C$60)-0.5*Assumptions!$C$61^2)+Assumptions!$C$61*((RAND()+RAND()+RAND()+RAND()+RAND()+RAND()+RAND()+RAND()+RAND()+RAND()+RAND()+RAND())-6))-1)+PT_Y5_MC!Q67)</x:f>
        <x:v>4641435.853350039</x:v>
      </x:c>
      <x:c r="Q378" s="16" t="n">
        <x:f>MAX(0,P378*(1+EXP((LN(1+Assumptions!$C$60)-0.5*Assumptions!$C$61^2)+Assumptions!$C$61*((RAND()+RAND()+RAND()+RAND()+RAND()+RAND()+RAND()+RAND()+RAND()+RAND()+RAND()+RAND())-6))-1)+PT_Y5_MC!R67)</x:f>
        <x:v>4678058.0323447175</x:v>
      </x:c>
      <x:c r="R378" s="16" t="n">
        <x:f>MAX(0,Q378*(1+EXP((LN(1+Assumptions!$C$60)-0.5*Assumptions!$C$61^2)+Assumptions!$C$61*((RAND()+RAND()+RAND()+RAND()+RAND()+RAND()+RAND()+RAND()+RAND()+RAND()+RAND()+RAND())-6))-1)+PT_Y5_MC!S67)</x:f>
        <x:v>4417905.14639398</x:v>
      </x:c>
      <x:c r="S378" s="16" t="n">
        <x:f>MAX(0,R378*(1+EXP((LN(1+Assumptions!$C$60)-0.5*Assumptions!$C$61^2)+Assumptions!$C$61*((RAND()+RAND()+RAND()+RAND()+RAND()+RAND()+RAND()+RAND()+RAND()+RAND()+RAND()+RAND())-6))-1)+PT_Y5_MC!T67)</x:f>
        <x:v>4261963.897932339</x:v>
      </x:c>
      <x:c r="T378" s="16" t="n">
        <x:f>MAX(0,S378*(1+EXP((LN(1+Assumptions!$C$60)-0.5*Assumptions!$C$61^2)+Assumptions!$C$61*((RAND()+RAND()+RAND()+RAND()+RAND()+RAND()+RAND()+RAND()+RAND()+RAND()+RAND()+RAND())-6))-1)+PT_Y5_MC!U67)</x:f>
        <x:v>5271632.2282658955</x:v>
      </x:c>
      <x:c r="U378" s="16" t="n">
        <x:f>MAX(0,T378*(1+EXP((LN(1+Assumptions!$C$60)-0.5*Assumptions!$C$61^2)+Assumptions!$C$61*((RAND()+RAND()+RAND()+RAND()+RAND()+RAND()+RAND()+RAND()+RAND()+RAND()+RAND()+RAND())-6))-1)+PT_Y5_MC!V67)</x:f>
        <x:v>4639817.541564083</x:v>
      </x:c>
      <x:c r="V378" s="16" t="n">
        <x:f>MAX(0,U378*(1+EXP((LN(1+Assumptions!$C$60)-0.5*Assumptions!$C$61^2)+Assumptions!$C$61*((RAND()+RAND()+RAND()+RAND()+RAND()+RAND()+RAND()+RAND()+RAND()+RAND()+RAND()+RAND())-6))-1)+PT_Y5_MC!W67)</x:f>
        <x:v>4042936.0413618092</x:v>
      </x:c>
      <x:c r="W378" s="16" t="n">
        <x:f>MAX(0,V378*(1+EXP((LN(1+Assumptions!$C$60)-0.5*Assumptions!$C$61^2)+Assumptions!$C$61*((RAND()+RAND()+RAND()+RAND()+RAND()+RAND()+RAND()+RAND()+RAND()+RAND()+RAND()+RAND())-6))-1)+PT_Y5_MC!X67)</x:f>
        <x:v>3055567.535578914</x:v>
      </x:c>
      <x:c r="X378" s="16" t="n">
        <x:f>MAX(0,W378*(1+EXP((LN(1+Assumptions!$C$60)-0.5*Assumptions!$C$61^2)+Assumptions!$C$61*((RAND()+RAND()+RAND()+RAND()+RAND()+RAND()+RAND()+RAND()+RAND()+RAND()+RAND()+RAND())-6))-1)+PT_Y5_MC!Y67)</x:f>
        <x:v>3090751.079507675</x:v>
      </x:c>
      <x:c r="Y378" s="16" t="n">
        <x:f>MAX(0,X378*(1+EXP((LN(1+Assumptions!$C$60)-0.5*Assumptions!$C$61^2)+Assumptions!$C$61*((RAND()+RAND()+RAND()+RAND()+RAND()+RAND()+RAND()+RAND()+RAND()+RAND()+RAND()+RAND())-6))-1)+PT_Y5_MC!Z67)</x:f>
        <x:v>3735354.7244253135</x:v>
      </x:c>
      <x:c r="Z378" s="16" t="n">
        <x:f>MAX(0,Y378*(1+EXP((LN(1+Assumptions!$C$60)-0.5*Assumptions!$C$61^2)+Assumptions!$C$61*((RAND()+RAND()+RAND()+RAND()+RAND()+RAND()+RAND()+RAND()+RAND()+RAND()+RAND()+RAND())-6))-1)+PT_Y5_MC!AA67)</x:f>
        <x:v>3895211.2250000685</x:v>
      </x:c>
      <x:c r="AA378" s="16" t="n">
        <x:f>MAX(0,Z378*(1+EXP((LN(1+Assumptions!$C$60)-0.5*Assumptions!$C$61^2)+Assumptions!$C$61*((RAND()+RAND()+RAND()+RAND()+RAND()+RAND()+RAND()+RAND()+RAND()+RAND()+RAND()+RAND())-6))-1)+PT_Y5_MC!AB67)</x:f>
        <x:v>3971359.6181465387</x:v>
      </x:c>
      <x:c r="AB378" s="16" t="n">
        <x:f>MAX(0,AA378*(1+EXP((LN(1+Assumptions!$C$60)-0.5*Assumptions!$C$61^2)+Assumptions!$C$61*((RAND()+RAND()+RAND()+RAND()+RAND()+RAND()+RAND()+RAND()+RAND()+RAND()+RAND()+RAND())-6))-1)+PT_Y5_MC!AC67)</x:f>
        <x:v>5463346.804503426</x:v>
      </x:c>
      <x:c r="AC378" s="16" t="n">
        <x:f>MAX(0,AB378*(1+EXP((LN(1+Assumptions!$C$60)-0.5*Assumptions!$C$61^2)+Assumptions!$C$61*((RAND()+RAND()+RAND()+RAND()+RAND()+RAND()+RAND()+RAND()+RAND()+RAND()+RAND()+RAND())-6))-1)+PT_Y5_MC!AD67)</x:f>
        <x:v>6634663.875636773</x:v>
      </x:c>
      <x:c r="AD378" s="16" t="n">
        <x:f>MAX(0,AC378*(1+EXP((LN(1+Assumptions!$C$60)-0.5*Assumptions!$C$61^2)+Assumptions!$C$61*((RAND()+RAND()+RAND()+RAND()+RAND()+RAND()+RAND()+RAND()+RAND()+RAND()+RAND()+RAND())-6))-1)+PT_Y5_MC!AE67)</x:f>
        <x:v>8186162.208735746</x:v>
      </x:c>
      <x:c r="AE378" s="16" t="n">
        <x:f>MAX(0,AD378*(1+EXP((LN(1+Assumptions!$C$60)-0.5*Assumptions!$C$61^2)+Assumptions!$C$61*((RAND()+RAND()+RAND()+RAND()+RAND()+RAND()+RAND()+RAND()+RAND()+RAND()+RAND()+RAND())-6))-1)+PT_Y5_MC!AF67)</x:f>
        <x:v>8682632.432868123</x:v>
      </x:c>
      <x:c r="AF378" s="16" t="n">
        <x:f>MAX(0,AE378*(1+EXP((LN(1+Assumptions!$C$60)-0.5*Assumptions!$C$61^2)+Assumptions!$C$61*((RAND()+RAND()+RAND()+RAND()+RAND()+RAND()+RAND()+RAND()+RAND()+RAND()+RAND()+RAND())-6))-1)+PT_Y5_MC!AG67)</x:f>
        <x:v>8064415.094540917</x:v>
      </x:c>
    </x:row>
    <x:row r="379">
      <x:c r="A379" s="39">
        <x:v>375</x:v>
      </x:c>
      <x:c r="B379" s="16" t="n">
        <x:f>PT_Y5_MC!C68</x:f>
        <x:v>1029031.25</x:v>
      </x:c>
      <x:c r="C379" s="16" t="n">
        <x:f>MAX(0,B379*(1+EXP((LN(1+Assumptions!$C$60)-0.5*Assumptions!$C$61^2)+Assumptions!$C$61*((RAND()+RAND()+RAND()+RAND()+RAND()+RAND()+RAND()+RAND()+RAND()+RAND()+RAND()+RAND())-6))-1)+PT_Y5_MC!D67)</x:f>
        <x:v>1278448.8318999428</x:v>
      </x:c>
      <x:c r="D379" s="16" t="n">
        <x:f>MAX(0,C379*(1+EXP((LN(1+Assumptions!$C$60)-0.5*Assumptions!$C$61^2)+Assumptions!$C$61*((RAND()+RAND()+RAND()+RAND()+RAND()+RAND()+RAND()+RAND()+RAND()+RAND()+RAND()+RAND())-6))-1)+PT_Y5_MC!E67)</x:f>
        <x:v>1238143.4409654592</x:v>
      </x:c>
      <x:c r="E379" s="16" t="n">
        <x:f>MAX(0,D379*(1+EXP((LN(1+Assumptions!$C$60)-0.5*Assumptions!$C$61^2)+Assumptions!$C$61*((RAND()+RAND()+RAND()+RAND()+RAND()+RAND()+RAND()+RAND()+RAND()+RAND()+RAND()+RAND())-6))-1)+PT_Y5_MC!F67)</x:f>
        <x:v>1411033.699220121</x:v>
      </x:c>
      <x:c r="F379" s="16" t="n">
        <x:f>MAX(0,E379*(1+EXP((LN(1+Assumptions!$C$60)-0.5*Assumptions!$C$61^2)+Assumptions!$C$61*((RAND()+RAND()+RAND()+RAND()+RAND()+RAND()+RAND()+RAND()+RAND()+RAND()+RAND()+RAND())-6))-1)+PT_Y5_MC!G67)</x:f>
        <x:v>1423138.989259065</x:v>
      </x:c>
      <x:c r="G379" s="16" t="n">
        <x:f>MAX(0,F379*(1+EXP((LN(1+Assumptions!$C$60)-0.5*Assumptions!$C$61^2)+Assumptions!$C$61*((RAND()+RAND()+RAND()+RAND()+RAND()+RAND()+RAND()+RAND()+RAND()+RAND()+RAND()+RAND())-6))-1)+PT_Y5_MC!H67)</x:f>
        <x:v>1539511.3579065246</x:v>
      </x:c>
      <x:c r="H379" s="16" t="n">
        <x:f>MAX(0,G379*(1+EXP((LN(1+Assumptions!$C$60)-0.5*Assumptions!$C$61^2)+Assumptions!$C$61*((RAND()+RAND()+RAND()+RAND()+RAND()+RAND()+RAND()+RAND()+RAND()+RAND()+RAND()+RAND())-6))-1)+PT_Y5_MC!I67)</x:f>
        <x:v>2000011.3352430162</x:v>
      </x:c>
      <x:c r="I379" s="16" t="n">
        <x:f>MAX(0,H379*(1+EXP((LN(1+Assumptions!$C$60)-0.5*Assumptions!$C$61^2)+Assumptions!$C$61*((RAND()+RAND()+RAND()+RAND()+RAND()+RAND()+RAND()+RAND()+RAND()+RAND()+RAND()+RAND())-6))-1)+PT_Y5_MC!J67)</x:f>
        <x:v>2210312.1121151084</x:v>
      </x:c>
      <x:c r="J379" s="16" t="n">
        <x:f>MAX(0,I379*(1+EXP((LN(1+Assumptions!$C$60)-0.5*Assumptions!$C$61^2)+Assumptions!$C$61*((RAND()+RAND()+RAND()+RAND()+RAND()+RAND()+RAND()+RAND()+RAND()+RAND()+RAND()+RAND())-6))-1)+PT_Y5_MC!K67)</x:f>
        <x:v>1952255.219579494</x:v>
      </x:c>
      <x:c r="K379" s="16" t="n">
        <x:f>MAX(0,J379*(1+EXP((LN(1+Assumptions!$C$60)-0.5*Assumptions!$C$61^2)+Assumptions!$C$61*((RAND()+RAND()+RAND()+RAND()+RAND()+RAND()+RAND()+RAND()+RAND()+RAND()+RAND()+RAND())-6))-1)+PT_Y5_MC!L67)</x:f>
        <x:v>2784987.626220142</x:v>
      </x:c>
      <x:c r="L379" s="16" t="n">
        <x:f>MAX(0,K379*(1+EXP((LN(1+Assumptions!$C$60)-0.5*Assumptions!$C$61^2)+Assumptions!$C$61*((RAND()+RAND()+RAND()+RAND()+RAND()+RAND()+RAND()+RAND()+RAND()+RAND()+RAND()+RAND())-6))-1)+PT_Y5_MC!M67)</x:f>
        <x:v>3207500.2767277025</x:v>
      </x:c>
      <x:c r="M379" s="16" t="n">
        <x:f>MAX(0,L379*(1+EXP((LN(1+Assumptions!$C$60)-0.5*Assumptions!$C$61^2)+Assumptions!$C$61*((RAND()+RAND()+RAND()+RAND()+RAND()+RAND()+RAND()+RAND()+RAND()+RAND()+RAND()+RAND())-6))-1)+PT_Y5_MC!N67)</x:f>
        <x:v>3878717.1383227664</x:v>
      </x:c>
      <x:c r="N379" s="16" t="n">
        <x:f>MAX(0,M379*(1+EXP((LN(1+Assumptions!$C$60)-0.5*Assumptions!$C$61^2)+Assumptions!$C$61*((RAND()+RAND()+RAND()+RAND()+RAND()+RAND()+RAND()+RAND()+RAND()+RAND()+RAND()+RAND())-6))-1)+PT_Y5_MC!O67)</x:f>
        <x:v>5496505.764659109</x:v>
      </x:c>
      <x:c r="O379" s="16" t="n">
        <x:f>MAX(0,N379*(1+EXP((LN(1+Assumptions!$C$60)-0.5*Assumptions!$C$61^2)+Assumptions!$C$61*((RAND()+RAND()+RAND()+RAND()+RAND()+RAND()+RAND()+RAND()+RAND()+RAND()+RAND()+RAND())-6))-1)+PT_Y5_MC!P67)</x:f>
        <x:v>5037722.120433898</x:v>
      </x:c>
      <x:c r="P379" s="16" t="n">
        <x:f>MAX(0,O379*(1+EXP((LN(1+Assumptions!$C$60)-0.5*Assumptions!$C$61^2)+Assumptions!$C$61*((RAND()+RAND()+RAND()+RAND()+RAND()+RAND()+RAND()+RAND()+RAND()+RAND()+RAND()+RAND())-6))-1)+PT_Y5_MC!Q67)</x:f>
        <x:v>5433627.666505873</x:v>
      </x:c>
      <x:c r="Q379" s="16" t="n">
        <x:f>MAX(0,P379*(1+EXP((LN(1+Assumptions!$C$60)-0.5*Assumptions!$C$61^2)+Assumptions!$C$61*((RAND()+RAND()+RAND()+RAND()+RAND()+RAND()+RAND()+RAND()+RAND()+RAND()+RAND()+RAND())-6))-1)+PT_Y5_MC!R67)</x:f>
        <x:v>5619029.987010996</x:v>
      </x:c>
      <x:c r="R379" s="16" t="n">
        <x:f>MAX(0,Q379*(1+EXP((LN(1+Assumptions!$C$60)-0.5*Assumptions!$C$61^2)+Assumptions!$C$61*((RAND()+RAND()+RAND()+RAND()+RAND()+RAND()+RAND()+RAND()+RAND()+RAND()+RAND()+RAND())-6))-1)+PT_Y5_MC!S67)</x:f>
        <x:v>5126683.988108275</x:v>
      </x:c>
      <x:c r="S379" s="16" t="n">
        <x:f>MAX(0,R379*(1+EXP((LN(1+Assumptions!$C$60)-0.5*Assumptions!$C$61^2)+Assumptions!$C$61*((RAND()+RAND()+RAND()+RAND()+RAND()+RAND()+RAND()+RAND()+RAND()+RAND()+RAND()+RAND())-6))-1)+PT_Y5_MC!T67)</x:f>
        <x:v>5617100.284180576</x:v>
      </x:c>
      <x:c r="T379" s="16" t="n">
        <x:f>MAX(0,S379*(1+EXP((LN(1+Assumptions!$C$60)-0.5*Assumptions!$C$61^2)+Assumptions!$C$61*((RAND()+RAND()+RAND()+RAND()+RAND()+RAND()+RAND()+RAND()+RAND()+RAND()+RAND()+RAND())-6))-1)+PT_Y5_MC!U67)</x:f>
        <x:v>7188816.454614449</x:v>
      </x:c>
      <x:c r="U379" s="16" t="n">
        <x:f>MAX(0,T379*(1+EXP((LN(1+Assumptions!$C$60)-0.5*Assumptions!$C$61^2)+Assumptions!$C$61*((RAND()+RAND()+RAND()+RAND()+RAND()+RAND()+RAND()+RAND()+RAND()+RAND()+RAND()+RAND())-6))-1)+PT_Y5_MC!V67)</x:f>
        <x:v>7563878.728429514</x:v>
      </x:c>
      <x:c r="V379" s="16" t="n">
        <x:f>MAX(0,U379*(1+EXP((LN(1+Assumptions!$C$60)-0.5*Assumptions!$C$61^2)+Assumptions!$C$61*((RAND()+RAND()+RAND()+RAND()+RAND()+RAND()+RAND()+RAND()+RAND()+RAND()+RAND()+RAND())-6))-1)+PT_Y5_MC!W67)</x:f>
        <x:v>7677770.477232603</x:v>
      </x:c>
      <x:c r="W379" s="16" t="n">
        <x:f>MAX(0,V379*(1+EXP((LN(1+Assumptions!$C$60)-0.5*Assumptions!$C$61^2)+Assumptions!$C$61*((RAND()+RAND()+RAND()+RAND()+RAND()+RAND()+RAND()+RAND()+RAND()+RAND()+RAND()+RAND())-6))-1)+PT_Y5_MC!X67)</x:f>
        <x:v>8226823.528248203</x:v>
      </x:c>
      <x:c r="X379" s="16" t="n">
        <x:f>MAX(0,W379*(1+EXP((LN(1+Assumptions!$C$60)-0.5*Assumptions!$C$61^2)+Assumptions!$C$61*((RAND()+RAND()+RAND()+RAND()+RAND()+RAND()+RAND()+RAND()+RAND()+RAND()+RAND()+RAND())-6))-1)+PT_Y5_MC!Y67)</x:f>
        <x:v>10161813.052486787</x:v>
      </x:c>
      <x:c r="Y379" s="16" t="n">
        <x:f>MAX(0,X379*(1+EXP((LN(1+Assumptions!$C$60)-0.5*Assumptions!$C$61^2)+Assumptions!$C$61*((RAND()+RAND()+RAND()+RAND()+RAND()+RAND()+RAND()+RAND()+RAND()+RAND()+RAND()+RAND())-6))-1)+PT_Y5_MC!Z67)</x:f>
        <x:v>12302594.935600964</x:v>
      </x:c>
      <x:c r="Z379" s="16" t="n">
        <x:f>MAX(0,Y379*(1+EXP((LN(1+Assumptions!$C$60)-0.5*Assumptions!$C$61^2)+Assumptions!$C$61*((RAND()+RAND()+RAND()+RAND()+RAND()+RAND()+RAND()+RAND()+RAND()+RAND()+RAND()+RAND())-6))-1)+PT_Y5_MC!AA67)</x:f>
        <x:v>12816744.180852372</x:v>
      </x:c>
      <x:c r="AA379" s="16" t="n">
        <x:f>MAX(0,Z379*(1+EXP((LN(1+Assumptions!$C$60)-0.5*Assumptions!$C$61^2)+Assumptions!$C$61*((RAND()+RAND()+RAND()+RAND()+RAND()+RAND()+RAND()+RAND()+RAND()+RAND()+RAND()+RAND())-6))-1)+PT_Y5_MC!AB67)</x:f>
        <x:v>15000219.118263936</x:v>
      </x:c>
      <x:c r="AB379" s="16" t="n">
        <x:f>MAX(0,AA379*(1+EXP((LN(1+Assumptions!$C$60)-0.5*Assumptions!$C$61^2)+Assumptions!$C$61*((RAND()+RAND()+RAND()+RAND()+RAND()+RAND()+RAND()+RAND()+RAND()+RAND()+RAND()+RAND())-6))-1)+PT_Y5_MC!AC67)</x:f>
        <x:v>13074050.230951902</x:v>
      </x:c>
      <x:c r="AC379" s="16" t="n">
        <x:f>MAX(0,AB379*(1+EXP((LN(1+Assumptions!$C$60)-0.5*Assumptions!$C$61^2)+Assumptions!$C$61*((RAND()+RAND()+RAND()+RAND()+RAND()+RAND()+RAND()+RAND()+RAND()+RAND()+RAND()+RAND())-6))-1)+PT_Y5_MC!AD67)</x:f>
        <x:v>13400798.511018032</x:v>
      </x:c>
      <x:c r="AD379" s="16" t="n">
        <x:f>MAX(0,AC379*(1+EXP((LN(1+Assumptions!$C$60)-0.5*Assumptions!$C$61^2)+Assumptions!$C$61*((RAND()+RAND()+RAND()+RAND()+RAND()+RAND()+RAND()+RAND()+RAND()+RAND()+RAND()+RAND())-6))-1)+PT_Y5_MC!AE67)</x:f>
        <x:v>12448294.283348044</x:v>
      </x:c>
      <x:c r="AE379" s="16" t="n">
        <x:f>MAX(0,AD379*(1+EXP((LN(1+Assumptions!$C$60)-0.5*Assumptions!$C$61^2)+Assumptions!$C$61*((RAND()+RAND()+RAND()+RAND()+RAND()+RAND()+RAND()+RAND()+RAND()+RAND()+RAND()+RAND())-6))-1)+PT_Y5_MC!AF67)</x:f>
        <x:v>12051053.72590085</x:v>
      </x:c>
      <x:c r="AF379" s="16" t="n">
        <x:f>MAX(0,AE379*(1+EXP((LN(1+Assumptions!$C$60)-0.5*Assumptions!$C$61^2)+Assumptions!$C$61*((RAND()+RAND()+RAND()+RAND()+RAND()+RAND()+RAND()+RAND()+RAND()+RAND()+RAND()+RAND())-6))-1)+PT_Y5_MC!AG67)</x:f>
        <x:v>14205229.819847642</x:v>
      </x:c>
    </x:row>
    <x:row r="380">
      <x:c r="A380" s="39">
        <x:v>376</x:v>
      </x:c>
      <x:c r="B380" s="16" t="n">
        <x:f>PT_Y5_MC!C68</x:f>
        <x:v>1029031.25</x:v>
      </x:c>
      <x:c r="C380" s="16" t="n">
        <x:f>MAX(0,B380*(1+EXP((LN(1+Assumptions!$C$60)-0.5*Assumptions!$C$61^2)+Assumptions!$C$61*((RAND()+RAND()+RAND()+RAND()+RAND()+RAND()+RAND()+RAND()+RAND()+RAND()+RAND()+RAND())-6))-1)+PT_Y5_MC!D67)</x:f>
        <x:v>1080301.7816486973</x:v>
      </x:c>
      <x:c r="D380" s="16" t="n">
        <x:f>MAX(0,C380*(1+EXP((LN(1+Assumptions!$C$60)-0.5*Assumptions!$C$61^2)+Assumptions!$C$61*((RAND()+RAND()+RAND()+RAND()+RAND()+RAND()+RAND()+RAND()+RAND()+RAND()+RAND()+RAND())-6))-1)+PT_Y5_MC!E67)</x:f>
        <x:v>1172382.104493864</x:v>
      </x:c>
      <x:c r="E380" s="16" t="n">
        <x:f>MAX(0,D380*(1+EXP((LN(1+Assumptions!$C$60)-0.5*Assumptions!$C$61^2)+Assumptions!$C$61*((RAND()+RAND()+RAND()+RAND()+RAND()+RAND()+RAND()+RAND()+RAND()+RAND()+RAND()+RAND())-6))-1)+PT_Y5_MC!F67)</x:f>
        <x:v>1235877.5215965414</x:v>
      </x:c>
      <x:c r="F380" s="16" t="n">
        <x:f>MAX(0,E380*(1+EXP((LN(1+Assumptions!$C$60)-0.5*Assumptions!$C$61^2)+Assumptions!$C$61*((RAND()+RAND()+RAND()+RAND()+RAND()+RAND()+RAND()+RAND()+RAND()+RAND()+RAND()+RAND())-6))-1)+PT_Y5_MC!G67)</x:f>
        <x:v>1362611.197140641</x:v>
      </x:c>
      <x:c r="G380" s="16" t="n">
        <x:f>MAX(0,F380*(1+EXP((LN(1+Assumptions!$C$60)-0.5*Assumptions!$C$61^2)+Assumptions!$C$61*((RAND()+RAND()+RAND()+RAND()+RAND()+RAND()+RAND()+RAND()+RAND()+RAND()+RAND()+RAND())-6))-1)+PT_Y5_MC!H67)</x:f>
        <x:v>1409602.1442824302</x:v>
      </x:c>
      <x:c r="H380" s="16" t="n">
        <x:f>MAX(0,G380*(1+EXP((LN(1+Assumptions!$C$60)-0.5*Assumptions!$C$61^2)+Assumptions!$C$61*((RAND()+RAND()+RAND()+RAND()+RAND()+RAND()+RAND()+RAND()+RAND()+RAND()+RAND()+RAND())-6))-1)+PT_Y5_MC!I67)</x:f>
        <x:v>1168407.029976895</x:v>
      </x:c>
      <x:c r="I380" s="16" t="n">
        <x:f>MAX(0,H380*(1+EXP((LN(1+Assumptions!$C$60)-0.5*Assumptions!$C$61^2)+Assumptions!$C$61*((RAND()+RAND()+RAND()+RAND()+RAND()+RAND()+RAND()+RAND()+RAND()+RAND()+RAND()+RAND())-6))-1)+PT_Y5_MC!J67)</x:f>
        <x:v>1131824.8095615723</x:v>
      </x:c>
      <x:c r="J380" s="16" t="n">
        <x:f>MAX(0,I380*(1+EXP((LN(1+Assumptions!$C$60)-0.5*Assumptions!$C$61^2)+Assumptions!$C$61*((RAND()+RAND()+RAND()+RAND()+RAND()+RAND()+RAND()+RAND()+RAND()+RAND()+RAND()+RAND())-6))-1)+PT_Y5_MC!K67)</x:f>
        <x:v>999102.281387677</x:v>
      </x:c>
      <x:c r="K380" s="16" t="n">
        <x:f>MAX(0,J380*(1+EXP((LN(1+Assumptions!$C$60)-0.5*Assumptions!$C$61^2)+Assumptions!$C$61*((RAND()+RAND()+RAND()+RAND()+RAND()+RAND()+RAND()+RAND()+RAND()+RAND()+RAND()+RAND())-6))-1)+PT_Y5_MC!L67)</x:f>
        <x:v>944203.6091195397</x:v>
      </x:c>
      <x:c r="L380" s="16" t="n">
        <x:f>MAX(0,K380*(1+EXP((LN(1+Assumptions!$C$60)-0.5*Assumptions!$C$61^2)+Assumptions!$C$61*((RAND()+RAND()+RAND()+RAND()+RAND()+RAND()+RAND()+RAND()+RAND()+RAND()+RAND()+RAND())-6))-1)+PT_Y5_MC!M67)</x:f>
        <x:v>802522.846665678</x:v>
      </x:c>
      <x:c r="M380" s="16" t="n">
        <x:f>MAX(0,L380*(1+EXP((LN(1+Assumptions!$C$60)-0.5*Assumptions!$C$61^2)+Assumptions!$C$61*((RAND()+RAND()+RAND()+RAND()+RAND()+RAND()+RAND()+RAND()+RAND()+RAND()+RAND()+RAND())-6))-1)+PT_Y5_MC!N67)</x:f>
        <x:v>816864.5172925649</x:v>
      </x:c>
      <x:c r="N380" s="16" t="n">
        <x:f>MAX(0,M380*(1+EXP((LN(1+Assumptions!$C$60)-0.5*Assumptions!$C$61^2)+Assumptions!$C$61*((RAND()+RAND()+RAND()+RAND()+RAND()+RAND()+RAND()+RAND()+RAND()+RAND()+RAND()+RAND())-6))-1)+PT_Y5_MC!O67)</x:f>
        <x:v>729800.5432029869</x:v>
      </x:c>
      <x:c r="O380" s="16" t="n">
        <x:f>MAX(0,N380*(1+EXP((LN(1+Assumptions!$C$60)-0.5*Assumptions!$C$61^2)+Assumptions!$C$61*((RAND()+RAND()+RAND()+RAND()+RAND()+RAND()+RAND()+RAND()+RAND()+RAND()+RAND()+RAND())-6))-1)+PT_Y5_MC!P67)</x:f>
        <x:v>773989.1662828596</x:v>
      </x:c>
      <x:c r="P380" s="16" t="n">
        <x:f>MAX(0,O380*(1+EXP((LN(1+Assumptions!$C$60)-0.5*Assumptions!$C$61^2)+Assumptions!$C$61*((RAND()+RAND()+RAND()+RAND()+RAND()+RAND()+RAND()+RAND()+RAND()+RAND()+RAND()+RAND())-6))-1)+PT_Y5_MC!Q67)</x:f>
        <x:v>1035050.5594281842</x:v>
      </x:c>
      <x:c r="Q380" s="16" t="n">
        <x:f>MAX(0,P380*(1+EXP((LN(1+Assumptions!$C$60)-0.5*Assumptions!$C$61^2)+Assumptions!$C$61*((RAND()+RAND()+RAND()+RAND()+RAND()+RAND()+RAND()+RAND()+RAND()+RAND()+RAND()+RAND())-6))-1)+PT_Y5_MC!R67)</x:f>
        <x:v>1202872.4990796903</x:v>
      </x:c>
      <x:c r="R380" s="16" t="n">
        <x:f>MAX(0,Q380*(1+EXP((LN(1+Assumptions!$C$60)-0.5*Assumptions!$C$61^2)+Assumptions!$C$61*((RAND()+RAND()+RAND()+RAND()+RAND()+RAND()+RAND()+RAND()+RAND()+RAND()+RAND()+RAND())-6))-1)+PT_Y5_MC!S67)</x:f>
        <x:v>1111662.63453065</x:v>
      </x:c>
      <x:c r="S380" s="16" t="n">
        <x:f>MAX(0,R380*(1+EXP((LN(1+Assumptions!$C$60)-0.5*Assumptions!$C$61^2)+Assumptions!$C$61*((RAND()+RAND()+RAND()+RAND()+RAND()+RAND()+RAND()+RAND()+RAND()+RAND()+RAND()+RAND())-6))-1)+PT_Y5_MC!T67)</x:f>
        <x:v>1158989.7095079625</x:v>
      </x:c>
      <x:c r="T380" s="16" t="n">
        <x:f>MAX(0,S380*(1+EXP((LN(1+Assumptions!$C$60)-0.5*Assumptions!$C$61^2)+Assumptions!$C$61*((RAND()+RAND()+RAND()+RAND()+RAND()+RAND()+RAND()+RAND()+RAND()+RAND()+RAND()+RAND())-6))-1)+PT_Y5_MC!U67)</x:f>
        <x:v>1108784.123666502</x:v>
      </x:c>
      <x:c r="U380" s="16" t="n">
        <x:f>MAX(0,T380*(1+EXP((LN(1+Assumptions!$C$60)-0.5*Assumptions!$C$61^2)+Assumptions!$C$61*((RAND()+RAND()+RAND()+RAND()+RAND()+RAND()+RAND()+RAND()+RAND()+RAND()+RAND()+RAND())-6))-1)+PT_Y5_MC!V67)</x:f>
        <x:v>951481.0956718004</x:v>
      </x:c>
      <x:c r="V380" s="16" t="n">
        <x:f>MAX(0,U380*(1+EXP((LN(1+Assumptions!$C$60)-0.5*Assumptions!$C$61^2)+Assumptions!$C$61*((RAND()+RAND()+RAND()+RAND()+RAND()+RAND()+RAND()+RAND()+RAND()+RAND()+RAND()+RAND())-6))-1)+PT_Y5_MC!W67)</x:f>
        <x:v>940826.3976237724</x:v>
      </x:c>
      <x:c r="W380" s="16" t="n">
        <x:f>MAX(0,V380*(1+EXP((LN(1+Assumptions!$C$60)-0.5*Assumptions!$C$61^2)+Assumptions!$C$61*((RAND()+RAND()+RAND()+RAND()+RAND()+RAND()+RAND()+RAND()+RAND()+RAND()+RAND()+RAND())-6))-1)+PT_Y5_MC!X67)</x:f>
        <x:v>1093870.172108012</x:v>
      </x:c>
      <x:c r="X380" s="16" t="n">
        <x:f>MAX(0,W380*(1+EXP((LN(1+Assumptions!$C$60)-0.5*Assumptions!$C$61^2)+Assumptions!$C$61*((RAND()+RAND()+RAND()+RAND()+RAND()+RAND()+RAND()+RAND()+RAND()+RAND()+RAND()+RAND())-6))-1)+PT_Y5_MC!Y67)</x:f>
        <x:v>1157219.1648414677</x:v>
      </x:c>
      <x:c r="Y380" s="16" t="n">
        <x:f>MAX(0,X380*(1+EXP((LN(1+Assumptions!$C$60)-0.5*Assumptions!$C$61^2)+Assumptions!$C$61*((RAND()+RAND()+RAND()+RAND()+RAND()+RAND()+RAND()+RAND()+RAND()+RAND()+RAND()+RAND())-6))-1)+PT_Y5_MC!Z67)</x:f>
        <x:v>1503665.0185465652</x:v>
      </x:c>
      <x:c r="Z380" s="16" t="n">
        <x:f>MAX(0,Y380*(1+EXP((LN(1+Assumptions!$C$60)-0.5*Assumptions!$C$61^2)+Assumptions!$C$61*((RAND()+RAND()+RAND()+RAND()+RAND()+RAND()+RAND()+RAND()+RAND()+RAND()+RAND()+RAND())-6))-1)+PT_Y5_MC!AA67)</x:f>
        <x:v>1495278.9622070407</x:v>
      </x:c>
      <x:c r="AA380" s="16" t="n">
        <x:f>MAX(0,Z380*(1+EXP((LN(1+Assumptions!$C$60)-0.5*Assumptions!$C$61^2)+Assumptions!$C$61*((RAND()+RAND()+RAND()+RAND()+RAND()+RAND()+RAND()+RAND()+RAND()+RAND()+RAND()+RAND())-6))-1)+PT_Y5_MC!AB67)</x:f>
        <x:v>1640129.5297115892</x:v>
      </x:c>
      <x:c r="AB380" s="16" t="n">
        <x:f>MAX(0,AA380*(1+EXP((LN(1+Assumptions!$C$60)-0.5*Assumptions!$C$61^2)+Assumptions!$C$61*((RAND()+RAND()+RAND()+RAND()+RAND()+RAND()+RAND()+RAND()+RAND()+RAND()+RAND()+RAND())-6))-1)+PT_Y5_MC!AC67)</x:f>
        <x:v>1907459.4840568218</x:v>
      </x:c>
      <x:c r="AC380" s="16" t="n">
        <x:f>MAX(0,AB380*(1+EXP((LN(1+Assumptions!$C$60)-0.5*Assumptions!$C$61^2)+Assumptions!$C$61*((RAND()+RAND()+RAND()+RAND()+RAND()+RAND()+RAND()+RAND()+RAND()+RAND()+RAND()+RAND())-6))-1)+PT_Y5_MC!AD67)</x:f>
        <x:v>2249779.7678620187</x:v>
      </x:c>
      <x:c r="AD380" s="16" t="n">
        <x:f>MAX(0,AC380*(1+EXP((LN(1+Assumptions!$C$60)-0.5*Assumptions!$C$61^2)+Assumptions!$C$61*((RAND()+RAND()+RAND()+RAND()+RAND()+RAND()+RAND()+RAND()+RAND()+RAND()+RAND()+RAND())-6))-1)+PT_Y5_MC!AE67)</x:f>
        <x:v>2540593.085872935</x:v>
      </x:c>
      <x:c r="AE380" s="16" t="n">
        <x:f>MAX(0,AD380*(1+EXP((LN(1+Assumptions!$C$60)-0.5*Assumptions!$C$61^2)+Assumptions!$C$61*((RAND()+RAND()+RAND()+RAND()+RAND()+RAND()+RAND()+RAND()+RAND()+RAND()+RAND()+RAND())-6))-1)+PT_Y5_MC!AF67)</x:f>
        <x:v>3172582.483514739</x:v>
      </x:c>
      <x:c r="AF380" s="16" t="n">
        <x:f>MAX(0,AE380*(1+EXP((LN(1+Assumptions!$C$60)-0.5*Assumptions!$C$61^2)+Assumptions!$C$61*((RAND()+RAND()+RAND()+RAND()+RAND()+RAND()+RAND()+RAND()+RAND()+RAND()+RAND()+RAND())-6))-1)+PT_Y5_MC!AG67)</x:f>
        <x:v>2745995.370726945</x:v>
      </x:c>
    </x:row>
    <x:row r="381">
      <x:c r="A381" s="39">
        <x:v>377</x:v>
      </x:c>
      <x:c r="B381" s="16" t="n">
        <x:f>PT_Y5_MC!C68</x:f>
        <x:v>1029031.25</x:v>
      </x:c>
      <x:c r="C381" s="16" t="n">
        <x:f>MAX(0,B381*(1+EXP((LN(1+Assumptions!$C$60)-0.5*Assumptions!$C$61^2)+Assumptions!$C$61*((RAND()+RAND()+RAND()+RAND()+RAND()+RAND()+RAND()+RAND()+RAND()+RAND()+RAND()+RAND())-6))-1)+PT_Y5_MC!D67)</x:f>
        <x:v>1112088.8857599031</x:v>
      </x:c>
      <x:c r="D381" s="16" t="n">
        <x:f>MAX(0,C381*(1+EXP((LN(1+Assumptions!$C$60)-0.5*Assumptions!$C$61^2)+Assumptions!$C$61*((RAND()+RAND()+RAND()+RAND()+RAND()+RAND()+RAND()+RAND()+RAND()+RAND()+RAND()+RAND())-6))-1)+PT_Y5_MC!E67)</x:f>
        <x:v>1202830.9795500457</x:v>
      </x:c>
      <x:c r="E381" s="16" t="n">
        <x:f>MAX(0,D381*(1+EXP((LN(1+Assumptions!$C$60)-0.5*Assumptions!$C$61^2)+Assumptions!$C$61*((RAND()+RAND()+RAND()+RAND()+RAND()+RAND()+RAND()+RAND()+RAND()+RAND()+RAND()+RAND())-6))-1)+PT_Y5_MC!F67)</x:f>
        <x:v>1366913.51729411</x:v>
      </x:c>
      <x:c r="F381" s="16" t="n">
        <x:f>MAX(0,E381*(1+EXP((LN(1+Assumptions!$C$60)-0.5*Assumptions!$C$61^2)+Assumptions!$C$61*((RAND()+RAND()+RAND()+RAND()+RAND()+RAND()+RAND()+RAND()+RAND()+RAND()+RAND()+RAND())-6))-1)+PT_Y5_MC!G67)</x:f>
        <x:v>1345161.5609897636</x:v>
      </x:c>
      <x:c r="G381" s="16" t="n">
        <x:f>MAX(0,F381*(1+EXP((LN(1+Assumptions!$C$60)-0.5*Assumptions!$C$61^2)+Assumptions!$C$61*((RAND()+RAND()+RAND()+RAND()+RAND()+RAND()+RAND()+RAND()+RAND()+RAND()+RAND()+RAND())-6))-1)+PT_Y5_MC!H67)</x:f>
        <x:v>980849.375353714</x:v>
      </x:c>
      <x:c r="H381" s="16" t="n">
        <x:f>MAX(0,G381*(1+EXP((LN(1+Assumptions!$C$60)-0.5*Assumptions!$C$61^2)+Assumptions!$C$61*((RAND()+RAND()+RAND()+RAND()+RAND()+RAND()+RAND()+RAND()+RAND()+RAND()+RAND()+RAND())-6))-1)+PT_Y5_MC!I67)</x:f>
        <x:v>857084.4832043755</x:v>
      </x:c>
      <x:c r="I381" s="16" t="n">
        <x:f>MAX(0,H381*(1+EXP((LN(1+Assumptions!$C$60)-0.5*Assumptions!$C$61^2)+Assumptions!$C$61*((RAND()+RAND()+RAND()+RAND()+RAND()+RAND()+RAND()+RAND()+RAND()+RAND()+RAND()+RAND())-6))-1)+PT_Y5_MC!J67)</x:f>
        <x:v>910602.3200808458</x:v>
      </x:c>
      <x:c r="J381" s="16" t="n">
        <x:f>MAX(0,I381*(1+EXP((LN(1+Assumptions!$C$60)-0.5*Assumptions!$C$61^2)+Assumptions!$C$61*((RAND()+RAND()+RAND()+RAND()+RAND()+RAND()+RAND()+RAND()+RAND()+RAND()+RAND()+RAND())-6))-1)+PT_Y5_MC!K67)</x:f>
        <x:v>988959.1127210722</x:v>
      </x:c>
      <x:c r="K381" s="16" t="n">
        <x:f>MAX(0,J381*(1+EXP((LN(1+Assumptions!$C$60)-0.5*Assumptions!$C$61^2)+Assumptions!$C$61*((RAND()+RAND()+RAND()+RAND()+RAND()+RAND()+RAND()+RAND()+RAND()+RAND()+RAND()+RAND())-6))-1)+PT_Y5_MC!L67)</x:f>
        <x:v>1051743.258504886</x:v>
      </x:c>
      <x:c r="L381" s="16" t="n">
        <x:f>MAX(0,K381*(1+EXP((LN(1+Assumptions!$C$60)-0.5*Assumptions!$C$61^2)+Assumptions!$C$61*((RAND()+RAND()+RAND()+RAND()+RAND()+RAND()+RAND()+RAND()+RAND()+RAND()+RAND()+RAND())-6))-1)+PT_Y5_MC!M67)</x:f>
        <x:v>1116039.7581602957</x:v>
      </x:c>
      <x:c r="M381" s="16" t="n">
        <x:f>MAX(0,L381*(1+EXP((LN(1+Assumptions!$C$60)-0.5*Assumptions!$C$61^2)+Assumptions!$C$61*((RAND()+RAND()+RAND()+RAND()+RAND()+RAND()+RAND()+RAND()+RAND()+RAND()+RAND()+RAND())-6))-1)+PT_Y5_MC!N67)</x:f>
        <x:v>911825.1664287143</x:v>
      </x:c>
      <x:c r="N381" s="16" t="n">
        <x:f>MAX(0,M381*(1+EXP((LN(1+Assumptions!$C$60)-0.5*Assumptions!$C$61^2)+Assumptions!$C$61*((RAND()+RAND()+RAND()+RAND()+RAND()+RAND()+RAND()+RAND()+RAND()+RAND()+RAND()+RAND())-6))-1)+PT_Y5_MC!O67)</x:f>
        <x:v>885175.7191560639</x:v>
      </x:c>
      <x:c r="O381" s="16" t="n">
        <x:f>MAX(0,N381*(1+EXP((LN(1+Assumptions!$C$60)-0.5*Assumptions!$C$61^2)+Assumptions!$C$61*((RAND()+RAND()+RAND()+RAND()+RAND()+RAND()+RAND()+RAND()+RAND()+RAND()+RAND()+RAND())-6))-1)+PT_Y5_MC!P67)</x:f>
        <x:v>889190.5542486475</x:v>
      </x:c>
      <x:c r="P381" s="16" t="n">
        <x:f>MAX(0,O381*(1+EXP((LN(1+Assumptions!$C$60)-0.5*Assumptions!$C$61^2)+Assumptions!$C$61*((RAND()+RAND()+RAND()+RAND()+RAND()+RAND()+RAND()+RAND()+RAND()+RAND()+RAND()+RAND())-6))-1)+PT_Y5_MC!Q67)</x:f>
        <x:v>1084065.3755905533</x:v>
      </x:c>
      <x:c r="Q381" s="16" t="n">
        <x:f>MAX(0,P381*(1+EXP((LN(1+Assumptions!$C$60)-0.5*Assumptions!$C$61^2)+Assumptions!$C$61*((RAND()+RAND()+RAND()+RAND()+RAND()+RAND()+RAND()+RAND()+RAND()+RAND()+RAND()+RAND())-6))-1)+PT_Y5_MC!R67)</x:f>
        <x:v>1150825.0087539284</x:v>
      </x:c>
      <x:c r="R381" s="16" t="n">
        <x:f>MAX(0,Q381*(1+EXP((LN(1+Assumptions!$C$60)-0.5*Assumptions!$C$61^2)+Assumptions!$C$61*((RAND()+RAND()+RAND()+RAND()+RAND()+RAND()+RAND()+RAND()+RAND()+RAND()+RAND()+RAND())-6))-1)+PT_Y5_MC!S67)</x:f>
        <x:v>1338143.4675388075</x:v>
      </x:c>
      <x:c r="S381" s="16" t="n">
        <x:f>MAX(0,R381*(1+EXP((LN(1+Assumptions!$C$60)-0.5*Assumptions!$C$61^2)+Assumptions!$C$61*((RAND()+RAND()+RAND()+RAND()+RAND()+RAND()+RAND()+RAND()+RAND()+RAND()+RAND()+RAND())-6))-1)+PT_Y5_MC!T67)</x:f>
        <x:v>1753983.7291587556</x:v>
      </x:c>
      <x:c r="T381" s="16" t="n">
        <x:f>MAX(0,S381*(1+EXP((LN(1+Assumptions!$C$60)-0.5*Assumptions!$C$61^2)+Assumptions!$C$61*((RAND()+RAND()+RAND()+RAND()+RAND()+RAND()+RAND()+RAND()+RAND()+RAND()+RAND()+RAND())-6))-1)+PT_Y5_MC!U67)</x:f>
        <x:v>1813096.296152456</x:v>
      </x:c>
      <x:c r="U381" s="16" t="n">
        <x:f>MAX(0,T381*(1+EXP((LN(1+Assumptions!$C$60)-0.5*Assumptions!$C$61^2)+Assumptions!$C$61*((RAND()+RAND()+RAND()+RAND()+RAND()+RAND()+RAND()+RAND()+RAND()+RAND()+RAND()+RAND())-6))-1)+PT_Y5_MC!V67)</x:f>
        <x:v>1543474.929756116</x:v>
      </x:c>
      <x:c r="V381" s="16" t="n">
        <x:f>MAX(0,U381*(1+EXP((LN(1+Assumptions!$C$60)-0.5*Assumptions!$C$61^2)+Assumptions!$C$61*((RAND()+RAND()+RAND()+RAND()+RAND()+RAND()+RAND()+RAND()+RAND()+RAND()+RAND()+RAND())-6))-1)+PT_Y5_MC!W67)</x:f>
        <x:v>1494328.5698537058</x:v>
      </x:c>
      <x:c r="W381" s="16" t="n">
        <x:f>MAX(0,V381*(1+EXP((LN(1+Assumptions!$C$60)-0.5*Assumptions!$C$61^2)+Assumptions!$C$61*((RAND()+RAND()+RAND()+RAND()+RAND()+RAND()+RAND()+RAND()+RAND()+RAND()+RAND()+RAND())-6))-1)+PT_Y5_MC!X67)</x:f>
        <x:v>1600361.074618223</x:v>
      </x:c>
      <x:c r="X381" s="16" t="n">
        <x:f>MAX(0,W381*(1+EXP((LN(1+Assumptions!$C$60)-0.5*Assumptions!$C$61^2)+Assumptions!$C$61*((RAND()+RAND()+RAND()+RAND()+RAND()+RAND()+RAND()+RAND()+RAND()+RAND()+RAND()+RAND())-6))-1)+PT_Y5_MC!Y67)</x:f>
        <x:v>1670906.577779519</x:v>
      </x:c>
      <x:c r="Y381" s="16" t="n">
        <x:f>MAX(0,X381*(1+EXP((LN(1+Assumptions!$C$60)-0.5*Assumptions!$C$61^2)+Assumptions!$C$61*((RAND()+RAND()+RAND()+RAND()+RAND()+RAND()+RAND()+RAND()+RAND()+RAND()+RAND()+RAND())-6))-1)+PT_Y5_MC!Z67)</x:f>
        <x:v>1326756.6558237395</x:v>
      </x:c>
      <x:c r="Z381" s="16" t="n">
        <x:f>MAX(0,Y381*(1+EXP((LN(1+Assumptions!$C$60)-0.5*Assumptions!$C$61^2)+Assumptions!$C$61*((RAND()+RAND()+RAND()+RAND()+RAND()+RAND()+RAND()+RAND()+RAND()+RAND()+RAND()+RAND())-6))-1)+PT_Y5_MC!AA67)</x:f>
        <x:v>1557979.0761037099</x:v>
      </x:c>
      <x:c r="AA381" s="16" t="n">
        <x:f>MAX(0,Z381*(1+EXP((LN(1+Assumptions!$C$60)-0.5*Assumptions!$C$61^2)+Assumptions!$C$61*((RAND()+RAND()+RAND()+RAND()+RAND()+RAND()+RAND()+RAND()+RAND()+RAND()+RAND()+RAND())-6))-1)+PT_Y5_MC!AB67)</x:f>
        <x:v>2182754.869908619</x:v>
      </x:c>
      <x:c r="AB381" s="16" t="n">
        <x:f>MAX(0,AA381*(1+EXP((LN(1+Assumptions!$C$60)-0.5*Assumptions!$C$61^2)+Assumptions!$C$61*((RAND()+RAND()+RAND()+RAND()+RAND()+RAND()+RAND()+RAND()+RAND()+RAND()+RAND()+RAND())-6))-1)+PT_Y5_MC!AC67)</x:f>
        <x:v>2744833.1336835865</x:v>
      </x:c>
      <x:c r="AC381" s="16" t="n">
        <x:f>MAX(0,AB381*(1+EXP((LN(1+Assumptions!$C$60)-0.5*Assumptions!$C$61^2)+Assumptions!$C$61*((RAND()+RAND()+RAND()+RAND()+RAND()+RAND()+RAND()+RAND()+RAND()+RAND()+RAND()+RAND())-6))-1)+PT_Y5_MC!AD67)</x:f>
        <x:v>3710161.4753038865</x:v>
      </x:c>
      <x:c r="AD381" s="16" t="n">
        <x:f>MAX(0,AC381*(1+EXP((LN(1+Assumptions!$C$60)-0.5*Assumptions!$C$61^2)+Assumptions!$C$61*((RAND()+RAND()+RAND()+RAND()+RAND()+RAND()+RAND()+RAND()+RAND()+RAND()+RAND()+RAND())-6))-1)+PT_Y5_MC!AE67)</x:f>
        <x:v>3829078.092577638</x:v>
      </x:c>
      <x:c r="AE381" s="16" t="n">
        <x:f>MAX(0,AD381*(1+EXP((LN(1+Assumptions!$C$60)-0.5*Assumptions!$C$61^2)+Assumptions!$C$61*((RAND()+RAND()+RAND()+RAND()+RAND()+RAND()+RAND()+RAND()+RAND()+RAND()+RAND()+RAND())-6))-1)+PT_Y5_MC!AF67)</x:f>
        <x:v>4064453.408439737</x:v>
      </x:c>
      <x:c r="AF381" s="16" t="n">
        <x:f>MAX(0,AE381*(1+EXP((LN(1+Assumptions!$C$60)-0.5*Assumptions!$C$61^2)+Assumptions!$C$61*((RAND()+RAND()+RAND()+RAND()+RAND()+RAND()+RAND()+RAND()+RAND()+RAND()+RAND()+RAND())-6))-1)+PT_Y5_MC!AG67)</x:f>
        <x:v>4042764.540914016</x:v>
      </x:c>
    </x:row>
    <x:row r="382">
      <x:c r="A382" s="39">
        <x:v>378</x:v>
      </x:c>
      <x:c r="B382" s="16" t="n">
        <x:f>PT_Y5_MC!C68</x:f>
        <x:v>1029031.25</x:v>
      </x:c>
      <x:c r="C382" s="16" t="n">
        <x:f>MAX(0,B382*(1+EXP((LN(1+Assumptions!$C$60)-0.5*Assumptions!$C$61^2)+Assumptions!$C$61*((RAND()+RAND()+RAND()+RAND()+RAND()+RAND()+RAND()+RAND()+RAND()+RAND()+RAND()+RAND())-6))-1)+PT_Y5_MC!D67)</x:f>
        <x:v>1238187.0025176192</x:v>
      </x:c>
      <x:c r="D382" s="16" t="n">
        <x:f>MAX(0,C382*(1+EXP((LN(1+Assumptions!$C$60)-0.5*Assumptions!$C$61^2)+Assumptions!$C$61*((RAND()+RAND()+RAND()+RAND()+RAND()+RAND()+RAND()+RAND()+RAND()+RAND()+RAND()+RAND())-6))-1)+PT_Y5_MC!E67)</x:f>
        <x:v>1149892.7459071348</x:v>
      </x:c>
      <x:c r="E382" s="16" t="n">
        <x:f>MAX(0,D382*(1+EXP((LN(1+Assumptions!$C$60)-0.5*Assumptions!$C$61^2)+Assumptions!$C$61*((RAND()+RAND()+RAND()+RAND()+RAND()+RAND()+RAND()+RAND()+RAND()+RAND()+RAND()+RAND())-6))-1)+PT_Y5_MC!F67)</x:f>
        <x:v>1038574.0315224393</x:v>
      </x:c>
      <x:c r="F382" s="16" t="n">
        <x:f>MAX(0,E382*(1+EXP((LN(1+Assumptions!$C$60)-0.5*Assumptions!$C$61^2)+Assumptions!$C$61*((RAND()+RAND()+RAND()+RAND()+RAND()+RAND()+RAND()+RAND()+RAND()+RAND()+RAND()+RAND())-6))-1)+PT_Y5_MC!G67)</x:f>
        <x:v>830772.2133139079</x:v>
      </x:c>
      <x:c r="G382" s="16" t="n">
        <x:f>MAX(0,F382*(1+EXP((LN(1+Assumptions!$C$60)-0.5*Assumptions!$C$61^2)+Assumptions!$C$61*((RAND()+RAND()+RAND()+RAND()+RAND()+RAND()+RAND()+RAND()+RAND()+RAND()+RAND()+RAND())-6))-1)+PT_Y5_MC!H67)</x:f>
        <x:v>829588.2202837565</x:v>
      </x:c>
      <x:c r="H382" s="16" t="n">
        <x:f>MAX(0,G382*(1+EXP((LN(1+Assumptions!$C$60)-0.5*Assumptions!$C$61^2)+Assumptions!$C$61*((RAND()+RAND()+RAND()+RAND()+RAND()+RAND()+RAND()+RAND()+RAND()+RAND()+RAND()+RAND())-6))-1)+PT_Y5_MC!I67)</x:f>
        <x:v>908343.3134029038</x:v>
      </x:c>
      <x:c r="I382" s="16" t="n">
        <x:f>MAX(0,H382*(1+EXP((LN(1+Assumptions!$C$60)-0.5*Assumptions!$C$61^2)+Assumptions!$C$61*((RAND()+RAND()+RAND()+RAND()+RAND()+RAND()+RAND()+RAND()+RAND()+RAND()+RAND()+RAND())-6))-1)+PT_Y5_MC!J67)</x:f>
        <x:v>980549.7985872867</x:v>
      </x:c>
      <x:c r="J382" s="16" t="n">
        <x:f>MAX(0,I382*(1+EXP((LN(1+Assumptions!$C$60)-0.5*Assumptions!$C$61^2)+Assumptions!$C$61*((RAND()+RAND()+RAND()+RAND()+RAND()+RAND()+RAND()+RAND()+RAND()+RAND()+RAND()+RAND())-6))-1)+PT_Y5_MC!K67)</x:f>
        <x:v>971708.8913247193</x:v>
      </x:c>
      <x:c r="K382" s="16" t="n">
        <x:f>MAX(0,J382*(1+EXP((LN(1+Assumptions!$C$60)-0.5*Assumptions!$C$61^2)+Assumptions!$C$61*((RAND()+RAND()+RAND()+RAND()+RAND()+RAND()+RAND()+RAND()+RAND()+RAND()+RAND()+RAND())-6))-1)+PT_Y5_MC!L67)</x:f>
        <x:v>1171040.052417385</x:v>
      </x:c>
      <x:c r="L382" s="16" t="n">
        <x:f>MAX(0,K382*(1+EXP((LN(1+Assumptions!$C$60)-0.5*Assumptions!$C$61^2)+Assumptions!$C$61*((RAND()+RAND()+RAND()+RAND()+RAND()+RAND()+RAND()+RAND()+RAND()+RAND()+RAND()+RAND())-6))-1)+PT_Y5_MC!M67)</x:f>
        <x:v>1199200.9287225523</x:v>
      </x:c>
      <x:c r="M382" s="16" t="n">
        <x:f>MAX(0,L382*(1+EXP((LN(1+Assumptions!$C$60)-0.5*Assumptions!$C$61^2)+Assumptions!$C$61*((RAND()+RAND()+RAND()+RAND()+RAND()+RAND()+RAND()+RAND()+RAND()+RAND()+RAND()+RAND())-6))-1)+PT_Y5_MC!N67)</x:f>
        <x:v>1526021.308464964</x:v>
      </x:c>
      <x:c r="N382" s="16" t="n">
        <x:f>MAX(0,M382*(1+EXP((LN(1+Assumptions!$C$60)-0.5*Assumptions!$C$61^2)+Assumptions!$C$61*((RAND()+RAND()+RAND()+RAND()+RAND()+RAND()+RAND()+RAND()+RAND()+RAND()+RAND()+RAND())-6))-1)+PT_Y5_MC!O67)</x:f>
        <x:v>1843028.3726895838</x:v>
      </x:c>
      <x:c r="O382" s="16" t="n">
        <x:f>MAX(0,N382*(1+EXP((LN(1+Assumptions!$C$60)-0.5*Assumptions!$C$61^2)+Assumptions!$C$61*((RAND()+RAND()+RAND()+RAND()+RAND()+RAND()+RAND()+RAND()+RAND()+RAND()+RAND()+RAND())-6))-1)+PT_Y5_MC!P67)</x:f>
        <x:v>1748112.7043380777</x:v>
      </x:c>
      <x:c r="P382" s="16" t="n">
        <x:f>MAX(0,O382*(1+EXP((LN(1+Assumptions!$C$60)-0.5*Assumptions!$C$61^2)+Assumptions!$C$61*((RAND()+RAND()+RAND()+RAND()+RAND()+RAND()+RAND()+RAND()+RAND()+RAND()+RAND()+RAND())-6))-1)+PT_Y5_MC!Q67)</x:f>
        <x:v>1963159.4079749677</x:v>
      </x:c>
      <x:c r="Q382" s="16" t="n">
        <x:f>MAX(0,P382*(1+EXP((LN(1+Assumptions!$C$60)-0.5*Assumptions!$C$61^2)+Assumptions!$C$61*((RAND()+RAND()+RAND()+RAND()+RAND()+RAND()+RAND()+RAND()+RAND()+RAND()+RAND()+RAND())-6))-1)+PT_Y5_MC!R67)</x:f>
        <x:v>2923270.909758311</x:v>
      </x:c>
      <x:c r="R382" s="16" t="n">
        <x:f>MAX(0,Q382*(1+EXP((LN(1+Assumptions!$C$60)-0.5*Assumptions!$C$61^2)+Assumptions!$C$61*((RAND()+RAND()+RAND()+RAND()+RAND()+RAND()+RAND()+RAND()+RAND()+RAND()+RAND()+RAND())-6))-1)+PT_Y5_MC!S67)</x:f>
        <x:v>3704615.8900922462</x:v>
      </x:c>
      <x:c r="S382" s="16" t="n">
        <x:f>MAX(0,R382*(1+EXP((LN(1+Assumptions!$C$60)-0.5*Assumptions!$C$61^2)+Assumptions!$C$61*((RAND()+RAND()+RAND()+RAND()+RAND()+RAND()+RAND()+RAND()+RAND()+RAND()+RAND()+RAND())-6))-1)+PT_Y5_MC!T67)</x:f>
        <x:v>3439923.7944039265</x:v>
      </x:c>
      <x:c r="T382" s="16" t="n">
        <x:f>MAX(0,S382*(1+EXP((LN(1+Assumptions!$C$60)-0.5*Assumptions!$C$61^2)+Assumptions!$C$61*((RAND()+RAND()+RAND()+RAND()+RAND()+RAND()+RAND()+RAND()+RAND()+RAND()+RAND()+RAND())-6))-1)+PT_Y5_MC!U67)</x:f>
        <x:v>4403908.317929645</x:v>
      </x:c>
      <x:c r="U382" s="16" t="n">
        <x:f>MAX(0,T382*(1+EXP((LN(1+Assumptions!$C$60)-0.5*Assumptions!$C$61^2)+Assumptions!$C$61*((RAND()+RAND()+RAND()+RAND()+RAND()+RAND()+RAND()+RAND()+RAND()+RAND()+RAND()+RAND())-6))-1)+PT_Y5_MC!V67)</x:f>
        <x:v>5275662.13438433</x:v>
      </x:c>
      <x:c r="V382" s="16" t="n">
        <x:f>MAX(0,U382*(1+EXP((LN(1+Assumptions!$C$60)-0.5*Assumptions!$C$61^2)+Assumptions!$C$61*((RAND()+RAND()+RAND()+RAND()+RAND()+RAND()+RAND()+RAND()+RAND()+RAND()+RAND()+RAND())-6))-1)+PT_Y5_MC!W67)</x:f>
        <x:v>5728958.446349246</x:v>
      </x:c>
      <x:c r="W382" s="16" t="n">
        <x:f>MAX(0,V382*(1+EXP((LN(1+Assumptions!$C$60)-0.5*Assumptions!$C$61^2)+Assumptions!$C$61*((RAND()+RAND()+RAND()+RAND()+RAND()+RAND()+RAND()+RAND()+RAND()+RAND()+RAND()+RAND())-6))-1)+PT_Y5_MC!X67)</x:f>
        <x:v>6081317.001314693</x:v>
      </x:c>
      <x:c r="X382" s="16" t="n">
        <x:f>MAX(0,W382*(1+EXP((LN(1+Assumptions!$C$60)-0.5*Assumptions!$C$61^2)+Assumptions!$C$61*((RAND()+RAND()+RAND()+RAND()+RAND()+RAND()+RAND()+RAND()+RAND()+RAND()+RAND()+RAND())-6))-1)+PT_Y5_MC!Y67)</x:f>
        <x:v>5581828.279628288</x:v>
      </x:c>
      <x:c r="Y382" s="16" t="n">
        <x:f>MAX(0,X382*(1+EXP((LN(1+Assumptions!$C$60)-0.5*Assumptions!$C$61^2)+Assumptions!$C$61*((RAND()+RAND()+RAND()+RAND()+RAND()+RAND()+RAND()+RAND()+RAND()+RAND()+RAND()+RAND())-6))-1)+PT_Y5_MC!Z67)</x:f>
        <x:v>4804438.684887527</x:v>
      </x:c>
      <x:c r="Z382" s="16" t="n">
        <x:f>MAX(0,Y382*(1+EXP((LN(1+Assumptions!$C$60)-0.5*Assumptions!$C$61^2)+Assumptions!$C$61*((RAND()+RAND()+RAND()+RAND()+RAND()+RAND()+RAND()+RAND()+RAND()+RAND()+RAND()+RAND())-6))-1)+PT_Y5_MC!AA67)</x:f>
        <x:v>5252821.1271829065</x:v>
      </x:c>
      <x:c r="AA382" s="16" t="n">
        <x:f>MAX(0,Z382*(1+EXP((LN(1+Assumptions!$C$60)-0.5*Assumptions!$C$61^2)+Assumptions!$C$61*((RAND()+RAND()+RAND()+RAND()+RAND()+RAND()+RAND()+RAND()+RAND()+RAND()+RAND()+RAND())-6))-1)+PT_Y5_MC!AB67)</x:f>
        <x:v>5520993.521062932</x:v>
      </x:c>
      <x:c r="AB382" s="16" t="n">
        <x:f>MAX(0,AA382*(1+EXP((LN(1+Assumptions!$C$60)-0.5*Assumptions!$C$61^2)+Assumptions!$C$61*((RAND()+RAND()+RAND()+RAND()+RAND()+RAND()+RAND()+RAND()+RAND()+RAND()+RAND()+RAND())-6))-1)+PT_Y5_MC!AC67)</x:f>
        <x:v>5790189.442340898</x:v>
      </x:c>
      <x:c r="AC382" s="16" t="n">
        <x:f>MAX(0,AB382*(1+EXP((LN(1+Assumptions!$C$60)-0.5*Assumptions!$C$61^2)+Assumptions!$C$61*((RAND()+RAND()+RAND()+RAND()+RAND()+RAND()+RAND()+RAND()+RAND()+RAND()+RAND()+RAND())-6))-1)+PT_Y5_MC!AD67)</x:f>
        <x:v>6768486.359106553</x:v>
      </x:c>
      <x:c r="AD382" s="16" t="n">
        <x:f>MAX(0,AC382*(1+EXP((LN(1+Assumptions!$C$60)-0.5*Assumptions!$C$61^2)+Assumptions!$C$61*((RAND()+RAND()+RAND()+RAND()+RAND()+RAND()+RAND()+RAND()+RAND()+RAND()+RAND()+RAND())-6))-1)+PT_Y5_MC!AE67)</x:f>
        <x:v>7647412.824906119</x:v>
      </x:c>
      <x:c r="AE382" s="16" t="n">
        <x:f>MAX(0,AD382*(1+EXP((LN(1+Assumptions!$C$60)-0.5*Assumptions!$C$61^2)+Assumptions!$C$61*((RAND()+RAND()+RAND()+RAND()+RAND()+RAND()+RAND()+RAND()+RAND()+RAND()+RAND()+RAND())-6))-1)+PT_Y5_MC!AF67)</x:f>
        <x:v>6869115.01488368</x:v>
      </x:c>
      <x:c r="AF382" s="16" t="n">
        <x:f>MAX(0,AE382*(1+EXP((LN(1+Assumptions!$C$60)-0.5*Assumptions!$C$61^2)+Assumptions!$C$61*((RAND()+RAND()+RAND()+RAND()+RAND()+RAND()+RAND()+RAND()+RAND()+RAND()+RAND()+RAND())-6))-1)+PT_Y5_MC!AG67)</x:f>
        <x:v>8348674.107138943</x:v>
      </x:c>
    </x:row>
    <x:row r="383">
      <x:c r="A383" s="39">
        <x:v>379</x:v>
      </x:c>
      <x:c r="B383" s="16" t="n">
        <x:f>PT_Y5_MC!C68</x:f>
        <x:v>1029031.25</x:v>
      </x:c>
      <x:c r="C383" s="16" t="n">
        <x:f>MAX(0,B383*(1+EXP((LN(1+Assumptions!$C$60)-0.5*Assumptions!$C$61^2)+Assumptions!$C$61*((RAND()+RAND()+RAND()+RAND()+RAND()+RAND()+RAND()+RAND()+RAND()+RAND()+RAND()+RAND())-6))-1)+PT_Y5_MC!D67)</x:f>
        <x:v>1071553.3709905143</x:v>
      </x:c>
      <x:c r="D383" s="16" t="n">
        <x:f>MAX(0,C383*(1+EXP((LN(1+Assumptions!$C$60)-0.5*Assumptions!$C$61^2)+Assumptions!$C$61*((RAND()+RAND()+RAND()+RAND()+RAND()+RAND()+RAND()+RAND()+RAND()+RAND()+RAND()+RAND())-6))-1)+PT_Y5_MC!E67)</x:f>
        <x:v>1145604.796066714</x:v>
      </x:c>
      <x:c r="E383" s="16" t="n">
        <x:f>MAX(0,D383*(1+EXP((LN(1+Assumptions!$C$60)-0.5*Assumptions!$C$61^2)+Assumptions!$C$61*((RAND()+RAND()+RAND()+RAND()+RAND()+RAND()+RAND()+RAND()+RAND()+RAND()+RAND()+RAND())-6))-1)+PT_Y5_MC!F67)</x:f>
        <x:v>1314281.9172048965</x:v>
      </x:c>
      <x:c r="F383" s="16" t="n">
        <x:f>MAX(0,E383*(1+EXP((LN(1+Assumptions!$C$60)-0.5*Assumptions!$C$61^2)+Assumptions!$C$61*((RAND()+RAND()+RAND()+RAND()+RAND()+RAND()+RAND()+RAND()+RAND()+RAND()+RAND()+RAND())-6))-1)+PT_Y5_MC!G67)</x:f>
        <x:v>1383519.6238389225</x:v>
      </x:c>
      <x:c r="G383" s="16" t="n">
        <x:f>MAX(0,F383*(1+EXP((LN(1+Assumptions!$C$60)-0.5*Assumptions!$C$61^2)+Assumptions!$C$61*((RAND()+RAND()+RAND()+RAND()+RAND()+RAND()+RAND()+RAND()+RAND()+RAND()+RAND()+RAND())-6))-1)+PT_Y5_MC!H67)</x:f>
        <x:v>1616347.7141371276</x:v>
      </x:c>
      <x:c r="H383" s="16" t="n">
        <x:f>MAX(0,G383*(1+EXP((LN(1+Assumptions!$C$60)-0.5*Assumptions!$C$61^2)+Assumptions!$C$61*((RAND()+RAND()+RAND()+RAND()+RAND()+RAND()+RAND()+RAND()+RAND()+RAND()+RAND()+RAND())-6))-1)+PT_Y5_MC!I67)</x:f>
        <x:v>2174238.8250907436</x:v>
      </x:c>
      <x:c r="I383" s="16" t="n">
        <x:f>MAX(0,H383*(1+EXP((LN(1+Assumptions!$C$60)-0.5*Assumptions!$C$61^2)+Assumptions!$C$61*((RAND()+RAND()+RAND()+RAND()+RAND()+RAND()+RAND()+RAND()+RAND()+RAND()+RAND()+RAND())-6))-1)+PT_Y5_MC!J67)</x:f>
        <x:v>2281169.722247879</x:v>
      </x:c>
      <x:c r="J383" s="16" t="n">
        <x:f>MAX(0,I383*(1+EXP((LN(1+Assumptions!$C$60)-0.5*Assumptions!$C$61^2)+Assumptions!$C$61*((RAND()+RAND()+RAND()+RAND()+RAND()+RAND()+RAND()+RAND()+RAND()+RAND()+RAND()+RAND())-6))-1)+PT_Y5_MC!K67)</x:f>
        <x:v>2829994.478816688</x:v>
      </x:c>
      <x:c r="K383" s="16" t="n">
        <x:f>MAX(0,J383*(1+EXP((LN(1+Assumptions!$C$60)-0.5*Assumptions!$C$61^2)+Assumptions!$C$61*((RAND()+RAND()+RAND()+RAND()+RAND()+RAND()+RAND()+RAND()+RAND()+RAND()+RAND()+RAND())-6))-1)+PT_Y5_MC!L67)</x:f>
        <x:v>2960443.4474587357</x:v>
      </x:c>
      <x:c r="L383" s="16" t="n">
        <x:f>MAX(0,K383*(1+EXP((LN(1+Assumptions!$C$60)-0.5*Assumptions!$C$61^2)+Assumptions!$C$61*((RAND()+RAND()+RAND()+RAND()+RAND()+RAND()+RAND()+RAND()+RAND()+RAND()+RAND()+RAND())-6))-1)+PT_Y5_MC!M67)</x:f>
        <x:v>3870036.1480898904</x:v>
      </x:c>
      <x:c r="M383" s="16" t="n">
        <x:f>MAX(0,L383*(1+EXP((LN(1+Assumptions!$C$60)-0.5*Assumptions!$C$61^2)+Assumptions!$C$61*((RAND()+RAND()+RAND()+RAND()+RAND()+RAND()+RAND()+RAND()+RAND()+RAND()+RAND()+RAND())-6))-1)+PT_Y5_MC!N67)</x:f>
        <x:v>3712984.2381150513</x:v>
      </x:c>
      <x:c r="N383" s="16" t="n">
        <x:f>MAX(0,M383*(1+EXP((LN(1+Assumptions!$C$60)-0.5*Assumptions!$C$61^2)+Assumptions!$C$61*((RAND()+RAND()+RAND()+RAND()+RAND()+RAND()+RAND()+RAND()+RAND()+RAND()+RAND()+RAND())-6))-1)+PT_Y5_MC!O67)</x:f>
        <x:v>3427342.7155532003</x:v>
      </x:c>
      <x:c r="O383" s="16" t="n">
        <x:f>MAX(0,N383*(1+EXP((LN(1+Assumptions!$C$60)-0.5*Assumptions!$C$61^2)+Assumptions!$C$61*((RAND()+RAND()+RAND()+RAND()+RAND()+RAND()+RAND()+RAND()+RAND()+RAND()+RAND()+RAND())-6))-1)+PT_Y5_MC!P67)</x:f>
        <x:v>3889726.589591839</x:v>
      </x:c>
      <x:c r="P383" s="16" t="n">
        <x:f>MAX(0,O383*(1+EXP((LN(1+Assumptions!$C$60)-0.5*Assumptions!$C$61^2)+Assumptions!$C$61*((RAND()+RAND()+RAND()+RAND()+RAND()+RAND()+RAND()+RAND()+RAND()+RAND()+RAND()+RAND())-6))-1)+PT_Y5_MC!Q67)</x:f>
        <x:v>4171526.549746791</x:v>
      </x:c>
      <x:c r="Q383" s="16" t="n">
        <x:f>MAX(0,P383*(1+EXP((LN(1+Assumptions!$C$60)-0.5*Assumptions!$C$61^2)+Assumptions!$C$61*((RAND()+RAND()+RAND()+RAND()+RAND()+RAND()+RAND()+RAND()+RAND()+RAND()+RAND()+RAND())-6))-1)+PT_Y5_MC!R67)</x:f>
        <x:v>5553555.88235993</x:v>
      </x:c>
      <x:c r="R383" s="16" t="n">
        <x:f>MAX(0,Q383*(1+EXP((LN(1+Assumptions!$C$60)-0.5*Assumptions!$C$61^2)+Assumptions!$C$61*((RAND()+RAND()+RAND()+RAND()+RAND()+RAND()+RAND()+RAND()+RAND()+RAND()+RAND()+RAND())-6))-1)+PT_Y5_MC!S67)</x:f>
        <x:v>9020619.770921314</x:v>
      </x:c>
      <x:c r="S383" s="16" t="n">
        <x:f>MAX(0,R383*(1+EXP((LN(1+Assumptions!$C$60)-0.5*Assumptions!$C$61^2)+Assumptions!$C$61*((RAND()+RAND()+RAND()+RAND()+RAND()+RAND()+RAND()+RAND()+RAND()+RAND()+RAND()+RAND())-6))-1)+PT_Y5_MC!T67)</x:f>
        <x:v>9043188.198936729</x:v>
      </x:c>
      <x:c r="T383" s="16" t="n">
        <x:f>MAX(0,S383*(1+EXP((LN(1+Assumptions!$C$60)-0.5*Assumptions!$C$61^2)+Assumptions!$C$61*((RAND()+RAND()+RAND()+RAND()+RAND()+RAND()+RAND()+RAND()+RAND()+RAND()+RAND()+RAND())-6))-1)+PT_Y5_MC!U67)</x:f>
        <x:v>10508566.627945736</x:v>
      </x:c>
      <x:c r="U383" s="16" t="n">
        <x:f>MAX(0,T383*(1+EXP((LN(1+Assumptions!$C$60)-0.5*Assumptions!$C$61^2)+Assumptions!$C$61*((RAND()+RAND()+RAND()+RAND()+RAND()+RAND()+RAND()+RAND()+RAND()+RAND()+RAND()+RAND())-6))-1)+PT_Y5_MC!V67)</x:f>
        <x:v>13222690.165906793</x:v>
      </x:c>
      <x:c r="V383" s="16" t="n">
        <x:f>MAX(0,U383*(1+EXP((LN(1+Assumptions!$C$60)-0.5*Assumptions!$C$61^2)+Assumptions!$C$61*((RAND()+RAND()+RAND()+RAND()+RAND()+RAND()+RAND()+RAND()+RAND()+RAND()+RAND()+RAND())-6))-1)+PT_Y5_MC!W67)</x:f>
        <x:v>13490717.666226191</x:v>
      </x:c>
      <x:c r="W383" s="16" t="n">
        <x:f>MAX(0,V383*(1+EXP((LN(1+Assumptions!$C$60)-0.5*Assumptions!$C$61^2)+Assumptions!$C$61*((RAND()+RAND()+RAND()+RAND()+RAND()+RAND()+RAND()+RAND()+RAND()+RAND()+RAND()+RAND())-6))-1)+PT_Y5_MC!X67)</x:f>
        <x:v>11999519.77379364</x:v>
      </x:c>
      <x:c r="X383" s="16" t="n">
        <x:f>MAX(0,W383*(1+EXP((LN(1+Assumptions!$C$60)-0.5*Assumptions!$C$61^2)+Assumptions!$C$61*((RAND()+RAND()+RAND()+RAND()+RAND()+RAND()+RAND()+RAND()+RAND()+RAND()+RAND()+RAND())-6))-1)+PT_Y5_MC!Y67)</x:f>
        <x:v>14143630.15513722</x:v>
      </x:c>
      <x:c r="Y383" s="16" t="n">
        <x:f>MAX(0,X383*(1+EXP((LN(1+Assumptions!$C$60)-0.5*Assumptions!$C$61^2)+Assumptions!$C$61*((RAND()+RAND()+RAND()+RAND()+RAND()+RAND()+RAND()+RAND()+RAND()+RAND()+RAND()+RAND())-6))-1)+PT_Y5_MC!Z67)</x:f>
        <x:v>20304257.644846685</x:v>
      </x:c>
      <x:c r="Z383" s="16" t="n">
        <x:f>MAX(0,Y383*(1+EXP((LN(1+Assumptions!$C$60)-0.5*Assumptions!$C$61^2)+Assumptions!$C$61*((RAND()+RAND()+RAND()+RAND()+RAND()+RAND()+RAND()+RAND()+RAND()+RAND()+RAND()+RAND())-6))-1)+PT_Y5_MC!AA67)</x:f>
        <x:v>29254966.71383865</x:v>
      </x:c>
      <x:c r="AA383" s="16" t="n">
        <x:f>MAX(0,Z383*(1+EXP((LN(1+Assumptions!$C$60)-0.5*Assumptions!$C$61^2)+Assumptions!$C$61*((RAND()+RAND()+RAND()+RAND()+RAND()+RAND()+RAND()+RAND()+RAND()+RAND()+RAND()+RAND())-6))-1)+PT_Y5_MC!AB67)</x:f>
        <x:v>42327435.46402698</x:v>
      </x:c>
      <x:c r="AB383" s="16" t="n">
        <x:f>MAX(0,AA383*(1+EXP((LN(1+Assumptions!$C$60)-0.5*Assumptions!$C$61^2)+Assumptions!$C$61*((RAND()+RAND()+RAND()+RAND()+RAND()+RAND()+RAND()+RAND()+RAND()+RAND()+RAND()+RAND())-6))-1)+PT_Y5_MC!AC67)</x:f>
        <x:v>46002372.34376163</x:v>
      </x:c>
      <x:c r="AC383" s="16" t="n">
        <x:f>MAX(0,AB383*(1+EXP((LN(1+Assumptions!$C$60)-0.5*Assumptions!$C$61^2)+Assumptions!$C$61*((RAND()+RAND()+RAND()+RAND()+RAND()+RAND()+RAND()+RAND()+RAND()+RAND()+RAND()+RAND())-6))-1)+PT_Y5_MC!AD67)</x:f>
        <x:v>59392857.25434992</x:v>
      </x:c>
      <x:c r="AD383" s="16" t="n">
        <x:f>MAX(0,AC383*(1+EXP((LN(1+Assumptions!$C$60)-0.5*Assumptions!$C$61^2)+Assumptions!$C$61*((RAND()+RAND()+RAND()+RAND()+RAND()+RAND()+RAND()+RAND()+RAND()+RAND()+RAND()+RAND())-6))-1)+PT_Y5_MC!AE67)</x:f>
        <x:v>72357757.51474956</x:v>
      </x:c>
      <x:c r="AE383" s="16" t="n">
        <x:f>MAX(0,AD383*(1+EXP((LN(1+Assumptions!$C$60)-0.5*Assumptions!$C$61^2)+Assumptions!$C$61*((RAND()+RAND()+RAND()+RAND()+RAND()+RAND()+RAND()+RAND()+RAND()+RAND()+RAND()+RAND())-6))-1)+PT_Y5_MC!AF67)</x:f>
        <x:v>75495195.02849612</x:v>
      </x:c>
      <x:c r="AF383" s="16" t="n">
        <x:f>MAX(0,AE383*(1+EXP((LN(1+Assumptions!$C$60)-0.5*Assumptions!$C$61^2)+Assumptions!$C$61*((RAND()+RAND()+RAND()+RAND()+RAND()+RAND()+RAND()+RAND()+RAND()+RAND()+RAND()+RAND())-6))-1)+PT_Y5_MC!AG67)</x:f>
        <x:v>84574813.54405884</x:v>
      </x:c>
    </x:row>
    <x:row r="384">
      <x:c r="A384" s="39">
        <x:v>380</x:v>
      </x:c>
      <x:c r="B384" s="16" t="n">
        <x:f>PT_Y5_MC!C68</x:f>
        <x:v>1029031.25</x:v>
      </x:c>
      <x:c r="C384" s="16" t="n">
        <x:f>MAX(0,B384*(1+EXP((LN(1+Assumptions!$C$60)-0.5*Assumptions!$C$61^2)+Assumptions!$C$61*((RAND()+RAND()+RAND()+RAND()+RAND()+RAND()+RAND()+RAND()+RAND()+RAND()+RAND()+RAND())-6))-1)+PT_Y5_MC!D67)</x:f>
        <x:v>1016295.2251673461</x:v>
      </x:c>
      <x:c r="D384" s="16" t="n">
        <x:f>MAX(0,C384*(1+EXP((LN(1+Assumptions!$C$60)-0.5*Assumptions!$C$61^2)+Assumptions!$C$61*((RAND()+RAND()+RAND()+RAND()+RAND()+RAND()+RAND()+RAND()+RAND()+RAND()+RAND()+RAND())-6))-1)+PT_Y5_MC!E67)</x:f>
        <x:v>1008565.9928225165</x:v>
      </x:c>
      <x:c r="E384" s="16" t="n">
        <x:f>MAX(0,D384*(1+EXP((LN(1+Assumptions!$C$60)-0.5*Assumptions!$C$61^2)+Assumptions!$C$61*((RAND()+RAND()+RAND()+RAND()+RAND()+RAND()+RAND()+RAND()+RAND()+RAND()+RAND()+RAND())-6))-1)+PT_Y5_MC!F67)</x:f>
        <x:v>955241.2949538776</x:v>
      </x:c>
      <x:c r="F384" s="16" t="n">
        <x:f>MAX(0,E384*(1+EXP((LN(1+Assumptions!$C$60)-0.5*Assumptions!$C$61^2)+Assumptions!$C$61*((RAND()+RAND()+RAND()+RAND()+RAND()+RAND()+RAND()+RAND()+RAND()+RAND()+RAND()+RAND())-6))-1)+PT_Y5_MC!G67)</x:f>
        <x:v>1270867.1519825426</x:v>
      </x:c>
      <x:c r="G384" s="16" t="n">
        <x:f>MAX(0,F384*(1+EXP((LN(1+Assumptions!$C$60)-0.5*Assumptions!$C$61^2)+Assumptions!$C$61*((RAND()+RAND()+RAND()+RAND()+RAND()+RAND()+RAND()+RAND()+RAND()+RAND()+RAND()+RAND())-6))-1)+PT_Y5_MC!H67)</x:f>
        <x:v>1379219.1828689596</x:v>
      </x:c>
      <x:c r="H384" s="16" t="n">
        <x:f>MAX(0,G384*(1+EXP((LN(1+Assumptions!$C$60)-0.5*Assumptions!$C$61^2)+Assumptions!$C$61*((RAND()+RAND()+RAND()+RAND()+RAND()+RAND()+RAND()+RAND()+RAND()+RAND()+RAND()+RAND())-6))-1)+PT_Y5_MC!I67)</x:f>
        <x:v>1394257.3595343234</x:v>
      </x:c>
      <x:c r="I384" s="16" t="n">
        <x:f>MAX(0,H384*(1+EXP((LN(1+Assumptions!$C$60)-0.5*Assumptions!$C$61^2)+Assumptions!$C$61*((RAND()+RAND()+RAND()+RAND()+RAND()+RAND()+RAND()+RAND()+RAND()+RAND()+RAND()+RAND())-6))-1)+PT_Y5_MC!J67)</x:f>
        <x:v>1652637.505830973</x:v>
      </x:c>
      <x:c r="J384" s="16" t="n">
        <x:f>MAX(0,I384*(1+EXP((LN(1+Assumptions!$C$60)-0.5*Assumptions!$C$61^2)+Assumptions!$C$61*((RAND()+RAND()+RAND()+RAND()+RAND()+RAND()+RAND()+RAND()+RAND()+RAND()+RAND()+RAND())-6))-1)+PT_Y5_MC!K67)</x:f>
        <x:v>1951587.1818952467</x:v>
      </x:c>
      <x:c r="K384" s="16" t="n">
        <x:f>MAX(0,J384*(1+EXP((LN(1+Assumptions!$C$60)-0.5*Assumptions!$C$61^2)+Assumptions!$C$61*((RAND()+RAND()+RAND()+RAND()+RAND()+RAND()+RAND()+RAND()+RAND()+RAND()+RAND()+RAND())-6))-1)+PT_Y5_MC!L67)</x:f>
        <x:v>1847893.9030439097</x:v>
      </x:c>
      <x:c r="L384" s="16" t="n">
        <x:f>MAX(0,K384*(1+EXP((LN(1+Assumptions!$C$60)-0.5*Assumptions!$C$61^2)+Assumptions!$C$61*((RAND()+RAND()+RAND()+RAND()+RAND()+RAND()+RAND()+RAND()+RAND()+RAND()+RAND()+RAND())-6))-1)+PT_Y5_MC!M67)</x:f>
        <x:v>1591762.2260759277</x:v>
      </x:c>
      <x:c r="M384" s="16" t="n">
        <x:f>MAX(0,L384*(1+EXP((LN(1+Assumptions!$C$60)-0.5*Assumptions!$C$61^2)+Assumptions!$C$61*((RAND()+RAND()+RAND()+RAND()+RAND()+RAND()+RAND()+RAND()+RAND()+RAND()+RAND()+RAND())-6))-1)+PT_Y5_MC!N67)</x:f>
        <x:v>1798253.3592323978</x:v>
      </x:c>
      <x:c r="N384" s="16" t="n">
        <x:f>MAX(0,M384*(1+EXP((LN(1+Assumptions!$C$60)-0.5*Assumptions!$C$61^2)+Assumptions!$C$61*((RAND()+RAND()+RAND()+RAND()+RAND()+RAND()+RAND()+RAND()+RAND()+RAND()+RAND()+RAND())-6))-1)+PT_Y5_MC!O67)</x:f>
        <x:v>2096046.585054603</x:v>
      </x:c>
      <x:c r="O384" s="16" t="n">
        <x:f>MAX(0,N384*(1+EXP((LN(1+Assumptions!$C$60)-0.5*Assumptions!$C$61^2)+Assumptions!$C$61*((RAND()+RAND()+RAND()+RAND()+RAND()+RAND()+RAND()+RAND()+RAND()+RAND()+RAND()+RAND())-6))-1)+PT_Y5_MC!P67)</x:f>
        <x:v>1948922.0116737634</x:v>
      </x:c>
      <x:c r="P384" s="16" t="n">
        <x:f>MAX(0,O384*(1+EXP((LN(1+Assumptions!$C$60)-0.5*Assumptions!$C$61^2)+Assumptions!$C$61*((RAND()+RAND()+RAND()+RAND()+RAND()+RAND()+RAND()+RAND()+RAND()+RAND()+RAND()+RAND())-6))-1)+PT_Y5_MC!Q67)</x:f>
        <x:v>1851709.743903251</x:v>
      </x:c>
      <x:c r="Q384" s="16" t="n">
        <x:f>MAX(0,P384*(1+EXP((LN(1+Assumptions!$C$60)-0.5*Assumptions!$C$61^2)+Assumptions!$C$61*((RAND()+RAND()+RAND()+RAND()+RAND()+RAND()+RAND()+RAND()+RAND()+RAND()+RAND()+RAND())-6))-1)+PT_Y5_MC!R67)</x:f>
        <x:v>1922760.933953871</x:v>
      </x:c>
      <x:c r="R384" s="16" t="n">
        <x:f>MAX(0,Q384*(1+EXP((LN(1+Assumptions!$C$60)-0.5*Assumptions!$C$61^2)+Assumptions!$C$61*((RAND()+RAND()+RAND()+RAND()+RAND()+RAND()+RAND()+RAND()+RAND()+RAND()+RAND()+RAND())-6))-1)+PT_Y5_MC!S67)</x:f>
        <x:v>2108336.1988845207</x:v>
      </x:c>
      <x:c r="S384" s="16" t="n">
        <x:f>MAX(0,R384*(1+EXP((LN(1+Assumptions!$C$60)-0.5*Assumptions!$C$61^2)+Assumptions!$C$61*((RAND()+RAND()+RAND()+RAND()+RAND()+RAND()+RAND()+RAND()+RAND()+RAND()+RAND()+RAND())-6))-1)+PT_Y5_MC!T67)</x:f>
        <x:v>2338775.0486016776</x:v>
      </x:c>
      <x:c r="T384" s="16" t="n">
        <x:f>MAX(0,S384*(1+EXP((LN(1+Assumptions!$C$60)-0.5*Assumptions!$C$61^2)+Assumptions!$C$61*((RAND()+RAND()+RAND()+RAND()+RAND()+RAND()+RAND()+RAND()+RAND()+RAND()+RAND()+RAND())-6))-1)+PT_Y5_MC!U67)</x:f>
        <x:v>2401383.798074253</x:v>
      </x:c>
      <x:c r="U384" s="16" t="n">
        <x:f>MAX(0,T384*(1+EXP((LN(1+Assumptions!$C$60)-0.5*Assumptions!$C$61^2)+Assumptions!$C$61*((RAND()+RAND()+RAND()+RAND()+RAND()+RAND()+RAND()+RAND()+RAND()+RAND()+RAND()+RAND())-6))-1)+PT_Y5_MC!V67)</x:f>
        <x:v>2284833.1379456148</x:v>
      </x:c>
      <x:c r="V384" s="16" t="n">
        <x:f>MAX(0,U384*(1+EXP((LN(1+Assumptions!$C$60)-0.5*Assumptions!$C$61^2)+Assumptions!$C$61*((RAND()+RAND()+RAND()+RAND()+RAND()+RAND()+RAND()+RAND()+RAND()+RAND()+RAND()+RAND())-6))-1)+PT_Y5_MC!W67)</x:f>
        <x:v>3719819.0236677458</x:v>
      </x:c>
      <x:c r="W384" s="16" t="n">
        <x:f>MAX(0,V384*(1+EXP((LN(1+Assumptions!$C$60)-0.5*Assumptions!$C$61^2)+Assumptions!$C$61*((RAND()+RAND()+RAND()+RAND()+RAND()+RAND()+RAND()+RAND()+RAND()+RAND()+RAND()+RAND())-6))-1)+PT_Y5_MC!X67)</x:f>
        <x:v>4346538.846676964</x:v>
      </x:c>
      <x:c r="X384" s="16" t="n">
        <x:f>MAX(0,W384*(1+EXP((LN(1+Assumptions!$C$60)-0.5*Assumptions!$C$61^2)+Assumptions!$C$61*((RAND()+RAND()+RAND()+RAND()+RAND()+RAND()+RAND()+RAND()+RAND()+RAND()+RAND()+RAND())-6))-1)+PT_Y5_MC!Y67)</x:f>
        <x:v>4033084.3691269183</x:v>
      </x:c>
      <x:c r="Y384" s="16" t="n">
        <x:f>MAX(0,X384*(1+EXP((LN(1+Assumptions!$C$60)-0.5*Assumptions!$C$61^2)+Assumptions!$C$61*((RAND()+RAND()+RAND()+RAND()+RAND()+RAND()+RAND()+RAND()+RAND()+RAND()+RAND()+RAND())-6))-1)+PT_Y5_MC!Z67)</x:f>
        <x:v>4009461.3742609764</x:v>
      </x:c>
      <x:c r="Z384" s="16" t="n">
        <x:f>MAX(0,Y384*(1+EXP((LN(1+Assumptions!$C$60)-0.5*Assumptions!$C$61^2)+Assumptions!$C$61*((RAND()+RAND()+RAND()+RAND()+RAND()+RAND()+RAND()+RAND()+RAND()+RAND()+RAND()+RAND())-6))-1)+PT_Y5_MC!AA67)</x:f>
        <x:v>4745683.389330207</x:v>
      </x:c>
      <x:c r="AA384" s="16" t="n">
        <x:f>MAX(0,Z384*(1+EXP((LN(1+Assumptions!$C$60)-0.5*Assumptions!$C$61^2)+Assumptions!$C$61*((RAND()+RAND()+RAND()+RAND()+RAND()+RAND()+RAND()+RAND()+RAND()+RAND()+RAND()+RAND())-6))-1)+PT_Y5_MC!AB67)</x:f>
        <x:v>5918767.933607432</x:v>
      </x:c>
      <x:c r="AB384" s="16" t="n">
        <x:f>MAX(0,AA384*(1+EXP((LN(1+Assumptions!$C$60)-0.5*Assumptions!$C$61^2)+Assumptions!$C$61*((RAND()+RAND()+RAND()+RAND()+RAND()+RAND()+RAND()+RAND()+RAND()+RAND()+RAND()+RAND())-6))-1)+PT_Y5_MC!AC67)</x:f>
        <x:v>5622308.326861119</x:v>
      </x:c>
      <x:c r="AC384" s="16" t="n">
        <x:f>MAX(0,AB384*(1+EXP((LN(1+Assumptions!$C$60)-0.5*Assumptions!$C$61^2)+Assumptions!$C$61*((RAND()+RAND()+RAND()+RAND()+RAND()+RAND()+RAND()+RAND()+RAND()+RAND()+RAND()+RAND())-6))-1)+PT_Y5_MC!AD67)</x:f>
        <x:v>6152735.758199695</x:v>
      </x:c>
      <x:c r="AD384" s="16" t="n">
        <x:f>MAX(0,AC384*(1+EXP((LN(1+Assumptions!$C$60)-0.5*Assumptions!$C$61^2)+Assumptions!$C$61*((RAND()+RAND()+RAND()+RAND()+RAND()+RAND()+RAND()+RAND()+RAND()+RAND()+RAND()+RAND())-6))-1)+PT_Y5_MC!AE67)</x:f>
        <x:v>6376593.203240052</x:v>
      </x:c>
      <x:c r="AE384" s="16" t="n">
        <x:f>MAX(0,AD384*(1+EXP((LN(1+Assumptions!$C$60)-0.5*Assumptions!$C$61^2)+Assumptions!$C$61*((RAND()+RAND()+RAND()+RAND()+RAND()+RAND()+RAND()+RAND()+RAND()+RAND()+RAND()+RAND())-6))-1)+PT_Y5_MC!AF67)</x:f>
        <x:v>8170403.286319122</x:v>
      </x:c>
      <x:c r="AF384" s="16" t="n">
        <x:f>MAX(0,AE384*(1+EXP((LN(1+Assumptions!$C$60)-0.5*Assumptions!$C$61^2)+Assumptions!$C$61*((RAND()+RAND()+RAND()+RAND()+RAND()+RAND()+RAND()+RAND()+RAND()+RAND()+RAND()+RAND())-6))-1)+PT_Y5_MC!AG67)</x:f>
        <x:v>8846122.325551769</x:v>
      </x:c>
    </x:row>
    <x:row r="385">
      <x:c r="A385" s="39">
        <x:v>381</x:v>
      </x:c>
      <x:c r="B385" s="16" t="n">
        <x:f>PT_Y5_MC!C68</x:f>
        <x:v>1029031.25</x:v>
      </x:c>
      <x:c r="C385" s="16" t="n">
        <x:f>MAX(0,B385*(1+EXP((LN(1+Assumptions!$C$60)-0.5*Assumptions!$C$61^2)+Assumptions!$C$61*((RAND()+RAND()+RAND()+RAND()+RAND()+RAND()+RAND()+RAND()+RAND()+RAND()+RAND()+RAND())-6))-1)+PT_Y5_MC!D67)</x:f>
        <x:v>1221044.485989321</x:v>
      </x:c>
      <x:c r="D385" s="16" t="n">
        <x:f>MAX(0,C385*(1+EXP((LN(1+Assumptions!$C$60)-0.5*Assumptions!$C$61^2)+Assumptions!$C$61*((RAND()+RAND()+RAND()+RAND()+RAND()+RAND()+RAND()+RAND()+RAND()+RAND()+RAND()+RAND())-6))-1)+PT_Y5_MC!E67)</x:f>
        <x:v>1383506.0404511616</x:v>
      </x:c>
      <x:c r="E385" s="16" t="n">
        <x:f>MAX(0,D385*(1+EXP((LN(1+Assumptions!$C$60)-0.5*Assumptions!$C$61^2)+Assumptions!$C$61*((RAND()+RAND()+RAND()+RAND()+RAND()+RAND()+RAND()+RAND()+RAND()+RAND()+RAND()+RAND())-6))-1)+PT_Y5_MC!F67)</x:f>
        <x:v>1409646.7976448021</x:v>
      </x:c>
      <x:c r="F385" s="16" t="n">
        <x:f>MAX(0,E385*(1+EXP((LN(1+Assumptions!$C$60)-0.5*Assumptions!$C$61^2)+Assumptions!$C$61*((RAND()+RAND()+RAND()+RAND()+RAND()+RAND()+RAND()+RAND()+RAND()+RAND()+RAND()+RAND())-6))-1)+PT_Y5_MC!G67)</x:f>
        <x:v>1627184.0080127392</x:v>
      </x:c>
      <x:c r="G385" s="16" t="n">
        <x:f>MAX(0,F385*(1+EXP((LN(1+Assumptions!$C$60)-0.5*Assumptions!$C$61^2)+Assumptions!$C$61*((RAND()+RAND()+RAND()+RAND()+RAND()+RAND()+RAND()+RAND()+RAND()+RAND()+RAND()+RAND())-6))-1)+PT_Y5_MC!H67)</x:f>
        <x:v>1815393.8659377785</x:v>
      </x:c>
      <x:c r="H385" s="16" t="n">
        <x:f>MAX(0,G385*(1+EXP((LN(1+Assumptions!$C$60)-0.5*Assumptions!$C$61^2)+Assumptions!$C$61*((RAND()+RAND()+RAND()+RAND()+RAND()+RAND()+RAND()+RAND()+RAND()+RAND()+RAND()+RAND())-6))-1)+PT_Y5_MC!I67)</x:f>
        <x:v>2760550.296118025</x:v>
      </x:c>
      <x:c r="I385" s="16" t="n">
        <x:f>MAX(0,H385*(1+EXP((LN(1+Assumptions!$C$60)-0.5*Assumptions!$C$61^2)+Assumptions!$C$61*((RAND()+RAND()+RAND()+RAND()+RAND()+RAND()+RAND()+RAND()+RAND()+RAND()+RAND()+RAND())-6))-1)+PT_Y5_MC!J67)</x:f>
        <x:v>4448900.476300221</x:v>
      </x:c>
      <x:c r="J385" s="16" t="n">
        <x:f>MAX(0,I385*(1+EXP((LN(1+Assumptions!$C$60)-0.5*Assumptions!$C$61^2)+Assumptions!$C$61*((RAND()+RAND()+RAND()+RAND()+RAND()+RAND()+RAND()+RAND()+RAND()+RAND()+RAND()+RAND())-6))-1)+PT_Y5_MC!K67)</x:f>
        <x:v>3590921.6669028164</x:v>
      </x:c>
      <x:c r="K385" s="16" t="n">
        <x:f>MAX(0,J385*(1+EXP((LN(1+Assumptions!$C$60)-0.5*Assumptions!$C$61^2)+Assumptions!$C$61*((RAND()+RAND()+RAND()+RAND()+RAND()+RAND()+RAND()+RAND()+RAND()+RAND()+RAND()+RAND())-6))-1)+PT_Y5_MC!L67)</x:f>
        <x:v>2934424.293026059</x:v>
      </x:c>
      <x:c r="L385" s="16" t="n">
        <x:f>MAX(0,K385*(1+EXP((LN(1+Assumptions!$C$60)-0.5*Assumptions!$C$61^2)+Assumptions!$C$61*((RAND()+RAND()+RAND()+RAND()+RAND()+RAND()+RAND()+RAND()+RAND()+RAND()+RAND()+RAND())-6))-1)+PT_Y5_MC!M67)</x:f>
        <x:v>3291298.85782642</x:v>
      </x:c>
      <x:c r="M385" s="16" t="n">
        <x:f>MAX(0,L385*(1+EXP((LN(1+Assumptions!$C$60)-0.5*Assumptions!$C$61^2)+Assumptions!$C$61*((RAND()+RAND()+RAND()+RAND()+RAND()+RAND()+RAND()+RAND()+RAND()+RAND()+RAND()+RAND())-6))-1)+PT_Y5_MC!N67)</x:f>
        <x:v>4785944.270234012</x:v>
      </x:c>
      <x:c r="N385" s="16" t="n">
        <x:f>MAX(0,M385*(1+EXP((LN(1+Assumptions!$C$60)-0.5*Assumptions!$C$61^2)+Assumptions!$C$61*((RAND()+RAND()+RAND()+RAND()+RAND()+RAND()+RAND()+RAND()+RAND()+RAND()+RAND()+RAND())-6))-1)+PT_Y5_MC!O67)</x:f>
        <x:v>5262169.118558395</x:v>
      </x:c>
      <x:c r="O385" s="16" t="n">
        <x:f>MAX(0,N385*(1+EXP((LN(1+Assumptions!$C$60)-0.5*Assumptions!$C$61^2)+Assumptions!$C$61*((RAND()+RAND()+RAND()+RAND()+RAND()+RAND()+RAND()+RAND()+RAND()+RAND()+RAND()+RAND())-6))-1)+PT_Y5_MC!P67)</x:f>
        <x:v>4579447.4075262435</x:v>
      </x:c>
      <x:c r="P385" s="16" t="n">
        <x:f>MAX(0,O385*(1+EXP((LN(1+Assumptions!$C$60)-0.5*Assumptions!$C$61^2)+Assumptions!$C$61*((RAND()+RAND()+RAND()+RAND()+RAND()+RAND()+RAND()+RAND()+RAND()+RAND()+RAND()+RAND())-6))-1)+PT_Y5_MC!Q67)</x:f>
        <x:v>4410326.6933808895</x:v>
      </x:c>
      <x:c r="Q385" s="16" t="n">
        <x:f>MAX(0,P385*(1+EXP((LN(1+Assumptions!$C$60)-0.5*Assumptions!$C$61^2)+Assumptions!$C$61*((RAND()+RAND()+RAND()+RAND()+RAND()+RAND()+RAND()+RAND()+RAND()+RAND()+RAND()+RAND())-6))-1)+PT_Y5_MC!R67)</x:f>
        <x:v>4544011.149504899</x:v>
      </x:c>
      <x:c r="R385" s="16" t="n">
        <x:f>MAX(0,Q385*(1+EXP((LN(1+Assumptions!$C$60)-0.5*Assumptions!$C$61^2)+Assumptions!$C$61*((RAND()+RAND()+RAND()+RAND()+RAND()+RAND()+RAND()+RAND()+RAND()+RAND()+RAND()+RAND())-6))-1)+PT_Y5_MC!S67)</x:f>
        <x:v>6631317.19316656</x:v>
      </x:c>
      <x:c r="S385" s="16" t="n">
        <x:f>MAX(0,R385*(1+EXP((LN(1+Assumptions!$C$60)-0.5*Assumptions!$C$61^2)+Assumptions!$C$61*((RAND()+RAND()+RAND()+RAND()+RAND()+RAND()+RAND()+RAND()+RAND()+RAND()+RAND()+RAND())-6))-1)+PT_Y5_MC!T67)</x:f>
        <x:v>8581660.451132307</x:v>
      </x:c>
      <x:c r="T385" s="16" t="n">
        <x:f>MAX(0,S385*(1+EXP((LN(1+Assumptions!$C$60)-0.5*Assumptions!$C$61^2)+Assumptions!$C$61*((RAND()+RAND()+RAND()+RAND()+RAND()+RAND()+RAND()+RAND()+RAND()+RAND()+RAND()+RAND())-6))-1)+PT_Y5_MC!U67)</x:f>
        <x:v>8671223.682074837</x:v>
      </x:c>
      <x:c r="U385" s="16" t="n">
        <x:f>MAX(0,T385*(1+EXP((LN(1+Assumptions!$C$60)-0.5*Assumptions!$C$61^2)+Assumptions!$C$61*((RAND()+RAND()+RAND()+RAND()+RAND()+RAND()+RAND()+RAND()+RAND()+RAND()+RAND()+RAND())-6))-1)+PT_Y5_MC!V67)</x:f>
        <x:v>9280524.822503407</x:v>
      </x:c>
      <x:c r="V385" s="16" t="n">
        <x:f>MAX(0,U385*(1+EXP((LN(1+Assumptions!$C$60)-0.5*Assumptions!$C$61^2)+Assumptions!$C$61*((RAND()+RAND()+RAND()+RAND()+RAND()+RAND()+RAND()+RAND()+RAND()+RAND()+RAND()+RAND())-6))-1)+PT_Y5_MC!W67)</x:f>
        <x:v>8580740.830758426</x:v>
      </x:c>
      <x:c r="W385" s="16" t="n">
        <x:f>MAX(0,V385*(1+EXP((LN(1+Assumptions!$C$60)-0.5*Assumptions!$C$61^2)+Assumptions!$C$61*((RAND()+RAND()+RAND()+RAND()+RAND()+RAND()+RAND()+RAND()+RAND()+RAND()+RAND()+RAND())-6))-1)+PT_Y5_MC!X67)</x:f>
        <x:v>9232615.432038652</x:v>
      </x:c>
      <x:c r="X385" s="16" t="n">
        <x:f>MAX(0,W385*(1+EXP((LN(1+Assumptions!$C$60)-0.5*Assumptions!$C$61^2)+Assumptions!$C$61*((RAND()+RAND()+RAND()+RAND()+RAND()+RAND()+RAND()+RAND()+RAND()+RAND()+RAND()+RAND())-6))-1)+PT_Y5_MC!Y67)</x:f>
        <x:v>8745066.919579003</x:v>
      </x:c>
      <x:c r="Y385" s="16" t="n">
        <x:f>MAX(0,X385*(1+EXP((LN(1+Assumptions!$C$60)-0.5*Assumptions!$C$61^2)+Assumptions!$C$61*((RAND()+RAND()+RAND()+RAND()+RAND()+RAND()+RAND()+RAND()+RAND()+RAND()+RAND()+RAND())-6))-1)+PT_Y5_MC!Z67)</x:f>
        <x:v>10642759.05798435</x:v>
      </x:c>
      <x:c r="Z385" s="16" t="n">
        <x:f>MAX(0,Y385*(1+EXP((LN(1+Assumptions!$C$60)-0.5*Assumptions!$C$61^2)+Assumptions!$C$61*((RAND()+RAND()+RAND()+RAND()+RAND()+RAND()+RAND()+RAND()+RAND()+RAND()+RAND()+RAND())-6))-1)+PT_Y5_MC!AA67)</x:f>
        <x:v>10163206.37055922</x:v>
      </x:c>
      <x:c r="AA385" s="16" t="n">
        <x:f>MAX(0,Z385*(1+EXP((LN(1+Assumptions!$C$60)-0.5*Assumptions!$C$61^2)+Assumptions!$C$61*((RAND()+RAND()+RAND()+RAND()+RAND()+RAND()+RAND()+RAND()+RAND()+RAND()+RAND()+RAND())-6))-1)+PT_Y5_MC!AB67)</x:f>
        <x:v>11483734.036828538</x:v>
      </x:c>
      <x:c r="AB385" s="16" t="n">
        <x:f>MAX(0,AA385*(1+EXP((LN(1+Assumptions!$C$60)-0.5*Assumptions!$C$61^2)+Assumptions!$C$61*((RAND()+RAND()+RAND()+RAND()+RAND()+RAND()+RAND()+RAND()+RAND()+RAND()+RAND()+RAND())-6))-1)+PT_Y5_MC!AC67)</x:f>
        <x:v>10822804.492392229</x:v>
      </x:c>
      <x:c r="AC385" s="16" t="n">
        <x:f>MAX(0,AB385*(1+EXP((LN(1+Assumptions!$C$60)-0.5*Assumptions!$C$61^2)+Assumptions!$C$61*((RAND()+RAND()+RAND()+RAND()+RAND()+RAND()+RAND()+RAND()+RAND()+RAND()+RAND()+RAND())-6))-1)+PT_Y5_MC!AD67)</x:f>
        <x:v>11800440.482039737</x:v>
      </x:c>
      <x:c r="AD385" s="16" t="n">
        <x:f>MAX(0,AC385*(1+EXP((LN(1+Assumptions!$C$60)-0.5*Assumptions!$C$61^2)+Assumptions!$C$61*((RAND()+RAND()+RAND()+RAND()+RAND()+RAND()+RAND()+RAND()+RAND()+RAND()+RAND()+RAND())-6))-1)+PT_Y5_MC!AE67)</x:f>
        <x:v>14720799.753289038</x:v>
      </x:c>
      <x:c r="AE385" s="16" t="n">
        <x:f>MAX(0,AD385*(1+EXP((LN(1+Assumptions!$C$60)-0.5*Assumptions!$C$61^2)+Assumptions!$C$61*((RAND()+RAND()+RAND()+RAND()+RAND()+RAND()+RAND()+RAND()+RAND()+RAND()+RAND()+RAND())-6))-1)+PT_Y5_MC!AF67)</x:f>
        <x:v>19132583.13572144</x:v>
      </x:c>
      <x:c r="AF385" s="16" t="n">
        <x:f>MAX(0,AE385*(1+EXP((LN(1+Assumptions!$C$60)-0.5*Assumptions!$C$61^2)+Assumptions!$C$61*((RAND()+RAND()+RAND()+RAND()+RAND()+RAND()+RAND()+RAND()+RAND()+RAND()+RAND()+RAND())-6))-1)+PT_Y5_MC!AG67)</x:f>
        <x:v>25736322.212935455</x:v>
      </x:c>
    </x:row>
    <x:row r="386">
      <x:c r="A386" s="39">
        <x:v>382</x:v>
      </x:c>
      <x:c r="B386" s="16" t="n">
        <x:f>PT_Y5_MC!C68</x:f>
        <x:v>1029031.25</x:v>
      </x:c>
      <x:c r="C386" s="16" t="n">
        <x:f>MAX(0,B386*(1+EXP((LN(1+Assumptions!$C$60)-0.5*Assumptions!$C$61^2)+Assumptions!$C$61*((RAND()+RAND()+RAND()+RAND()+RAND()+RAND()+RAND()+RAND()+RAND()+RAND()+RAND()+RAND())-6))-1)+PT_Y5_MC!D67)</x:f>
        <x:v>1165709.5892995205</x:v>
      </x:c>
      <x:c r="D386" s="16" t="n">
        <x:f>MAX(0,C386*(1+EXP((LN(1+Assumptions!$C$60)-0.5*Assumptions!$C$61^2)+Assumptions!$C$61*((RAND()+RAND()+RAND()+RAND()+RAND()+RAND()+RAND()+RAND()+RAND()+RAND()+RAND()+RAND())-6))-1)+PT_Y5_MC!E67)</x:f>
        <x:v>1096152.695669908</x:v>
      </x:c>
      <x:c r="E386" s="16" t="n">
        <x:f>MAX(0,D386*(1+EXP((LN(1+Assumptions!$C$60)-0.5*Assumptions!$C$61^2)+Assumptions!$C$61*((RAND()+RAND()+RAND()+RAND()+RAND()+RAND()+RAND()+RAND()+RAND()+RAND()+RAND()+RAND())-6))-1)+PT_Y5_MC!F67)</x:f>
        <x:v>1070997.165037518</x:v>
      </x:c>
      <x:c r="F386" s="16" t="n">
        <x:f>MAX(0,E386*(1+EXP((LN(1+Assumptions!$C$60)-0.5*Assumptions!$C$61^2)+Assumptions!$C$61*((RAND()+RAND()+RAND()+RAND()+RAND()+RAND()+RAND()+RAND()+RAND()+RAND()+RAND()+RAND())-6))-1)+PT_Y5_MC!G67)</x:f>
        <x:v>1168549.6921496117</x:v>
      </x:c>
      <x:c r="G386" s="16" t="n">
        <x:f>MAX(0,F386*(1+EXP((LN(1+Assumptions!$C$60)-0.5*Assumptions!$C$61^2)+Assumptions!$C$61*((RAND()+RAND()+RAND()+RAND()+RAND()+RAND()+RAND()+RAND()+RAND()+RAND()+RAND()+RAND())-6))-1)+PT_Y5_MC!H67)</x:f>
        <x:v>891623.1062537271</x:v>
      </x:c>
      <x:c r="H386" s="16" t="n">
        <x:f>MAX(0,G386*(1+EXP((LN(1+Assumptions!$C$60)-0.5*Assumptions!$C$61^2)+Assumptions!$C$61*((RAND()+RAND()+RAND()+RAND()+RAND()+RAND()+RAND()+RAND()+RAND()+RAND()+RAND()+RAND())-6))-1)+PT_Y5_MC!I67)</x:f>
        <x:v>950086.4091555199</x:v>
      </x:c>
      <x:c r="I386" s="16" t="n">
        <x:f>MAX(0,H386*(1+EXP((LN(1+Assumptions!$C$60)-0.5*Assumptions!$C$61^2)+Assumptions!$C$61*((RAND()+RAND()+RAND()+RAND()+RAND()+RAND()+RAND()+RAND()+RAND()+RAND()+RAND()+RAND())-6))-1)+PT_Y5_MC!J67)</x:f>
        <x:v>1008512.9730945119</x:v>
      </x:c>
      <x:c r="J386" s="16" t="n">
        <x:f>MAX(0,I386*(1+EXP((LN(1+Assumptions!$C$60)-0.5*Assumptions!$C$61^2)+Assumptions!$C$61*((RAND()+RAND()+RAND()+RAND()+RAND()+RAND()+RAND()+RAND()+RAND()+RAND()+RAND()+RAND())-6))-1)+PT_Y5_MC!K67)</x:f>
        <x:v>839382.7573537322</x:v>
      </x:c>
      <x:c r="K386" s="16" t="n">
        <x:f>MAX(0,J386*(1+EXP((LN(1+Assumptions!$C$60)-0.5*Assumptions!$C$61^2)+Assumptions!$C$61*((RAND()+RAND()+RAND()+RAND()+RAND()+RAND()+RAND()+RAND()+RAND()+RAND()+RAND()+RAND())-6))-1)+PT_Y5_MC!L67)</x:f>
        <x:v>774712.2389588747</x:v>
      </x:c>
      <x:c r="L386" s="16" t="n">
        <x:f>MAX(0,K386*(1+EXP((LN(1+Assumptions!$C$60)-0.5*Assumptions!$C$61^2)+Assumptions!$C$61*((RAND()+RAND()+RAND()+RAND()+RAND()+RAND()+RAND()+RAND()+RAND()+RAND()+RAND()+RAND())-6))-1)+PT_Y5_MC!M67)</x:f>
        <x:v>716501.7489976333</x:v>
      </x:c>
      <x:c r="M386" s="16" t="n">
        <x:f>MAX(0,L386*(1+EXP((LN(1+Assumptions!$C$60)-0.5*Assumptions!$C$61^2)+Assumptions!$C$61*((RAND()+RAND()+RAND()+RAND()+RAND()+RAND()+RAND()+RAND()+RAND()+RAND()+RAND()+RAND())-6))-1)+PT_Y5_MC!N67)</x:f>
        <x:v>816530.4570005424</x:v>
      </x:c>
      <x:c r="N386" s="16" t="n">
        <x:f>MAX(0,M386*(1+EXP((LN(1+Assumptions!$C$60)-0.5*Assumptions!$C$61^2)+Assumptions!$C$61*((RAND()+RAND()+RAND()+RAND()+RAND()+RAND()+RAND()+RAND()+RAND()+RAND()+RAND()+RAND())-6))-1)+PT_Y5_MC!O67)</x:f>
        <x:v>931225.2416327604</x:v>
      </x:c>
      <x:c r="O386" s="16" t="n">
        <x:f>MAX(0,N386*(1+EXP((LN(1+Assumptions!$C$60)-0.5*Assumptions!$C$61^2)+Assumptions!$C$61*((RAND()+RAND()+RAND()+RAND()+RAND()+RAND()+RAND()+RAND()+RAND()+RAND()+RAND()+RAND())-6))-1)+PT_Y5_MC!P67)</x:f>
        <x:v>977292.3206747412</x:v>
      </x:c>
      <x:c r="P386" s="16" t="n">
        <x:f>MAX(0,O386*(1+EXP((LN(1+Assumptions!$C$60)-0.5*Assumptions!$C$61^2)+Assumptions!$C$61*((RAND()+RAND()+RAND()+RAND()+RAND()+RAND()+RAND()+RAND()+RAND()+RAND()+RAND()+RAND())-6))-1)+PT_Y5_MC!Q67)</x:f>
        <x:v>971247.3684560587</x:v>
      </x:c>
      <x:c r="Q386" s="16" t="n">
        <x:f>MAX(0,P386*(1+EXP((LN(1+Assumptions!$C$60)-0.5*Assumptions!$C$61^2)+Assumptions!$C$61*((RAND()+RAND()+RAND()+RAND()+RAND()+RAND()+RAND()+RAND()+RAND()+RAND()+RAND()+RAND())-6))-1)+PT_Y5_MC!R67)</x:f>
        <x:v>1102278.634389757</x:v>
      </x:c>
      <x:c r="R386" s="16" t="n">
        <x:f>MAX(0,Q386*(1+EXP((LN(1+Assumptions!$C$60)-0.5*Assumptions!$C$61^2)+Assumptions!$C$61*((RAND()+RAND()+RAND()+RAND()+RAND()+RAND()+RAND()+RAND()+RAND()+RAND()+RAND()+RAND())-6))-1)+PT_Y5_MC!S67)</x:f>
        <x:v>1257466.2857391424</x:v>
      </x:c>
      <x:c r="S386" s="16" t="n">
        <x:f>MAX(0,R386*(1+EXP((LN(1+Assumptions!$C$60)-0.5*Assumptions!$C$61^2)+Assumptions!$C$61*((RAND()+RAND()+RAND()+RAND()+RAND()+RAND()+RAND()+RAND()+RAND()+RAND()+RAND()+RAND())-6))-1)+PT_Y5_MC!T67)</x:f>
        <x:v>1293086.524247367</x:v>
      </x:c>
      <x:c r="T386" s="16" t="n">
        <x:f>MAX(0,S386*(1+EXP((LN(1+Assumptions!$C$60)-0.5*Assumptions!$C$61^2)+Assumptions!$C$61*((RAND()+RAND()+RAND()+RAND()+RAND()+RAND()+RAND()+RAND()+RAND()+RAND()+RAND()+RAND())-6))-1)+PT_Y5_MC!U67)</x:f>
        <x:v>1344909.500844842</x:v>
      </x:c>
      <x:c r="U386" s="16" t="n">
        <x:f>MAX(0,T386*(1+EXP((LN(1+Assumptions!$C$60)-0.5*Assumptions!$C$61^2)+Assumptions!$C$61*((RAND()+RAND()+RAND()+RAND()+RAND()+RAND()+RAND()+RAND()+RAND()+RAND()+RAND()+RAND())-6))-1)+PT_Y5_MC!V67)</x:f>
        <x:v>1536560.2367945183</x:v>
      </x:c>
      <x:c r="V386" s="16" t="n">
        <x:f>MAX(0,U386*(1+EXP((LN(1+Assumptions!$C$60)-0.5*Assumptions!$C$61^2)+Assumptions!$C$61*((RAND()+RAND()+RAND()+RAND()+RAND()+RAND()+RAND()+RAND()+RAND()+RAND()+RAND()+RAND())-6))-1)+PT_Y5_MC!W67)</x:f>
        <x:v>2197725.757707994</x:v>
      </x:c>
      <x:c r="W386" s="16" t="n">
        <x:f>MAX(0,V386*(1+EXP((LN(1+Assumptions!$C$60)-0.5*Assumptions!$C$61^2)+Assumptions!$C$61*((RAND()+RAND()+RAND()+RAND()+RAND()+RAND()+RAND()+RAND()+RAND()+RAND()+RAND()+RAND())-6))-1)+PT_Y5_MC!X67)</x:f>
        <x:v>2203557.6560768755</x:v>
      </x:c>
      <x:c r="X386" s="16" t="n">
        <x:f>MAX(0,W386*(1+EXP((LN(1+Assumptions!$C$60)-0.5*Assumptions!$C$61^2)+Assumptions!$C$61*((RAND()+RAND()+RAND()+RAND()+RAND()+RAND()+RAND()+RAND()+RAND()+RAND()+RAND()+RAND())-6))-1)+PT_Y5_MC!Y67)</x:f>
        <x:v>2277205.229848613</x:v>
      </x:c>
      <x:c r="Y386" s="16" t="n">
        <x:f>MAX(0,X386*(1+EXP((LN(1+Assumptions!$C$60)-0.5*Assumptions!$C$61^2)+Assumptions!$C$61*((RAND()+RAND()+RAND()+RAND()+RAND()+RAND()+RAND()+RAND()+RAND()+RAND()+RAND()+RAND())-6))-1)+PT_Y5_MC!Z67)</x:f>
        <x:v>2154400.693011375</x:v>
      </x:c>
      <x:c r="Z386" s="16" t="n">
        <x:f>MAX(0,Y386*(1+EXP((LN(1+Assumptions!$C$60)-0.5*Assumptions!$C$61^2)+Assumptions!$C$61*((RAND()+RAND()+RAND()+RAND()+RAND()+RAND()+RAND()+RAND()+RAND()+RAND()+RAND()+RAND())-6))-1)+PT_Y5_MC!AA67)</x:f>
        <x:v>1952780.542143205</x:v>
      </x:c>
      <x:c r="AA386" s="16" t="n">
        <x:f>MAX(0,Z386*(1+EXP((LN(1+Assumptions!$C$60)-0.5*Assumptions!$C$61^2)+Assumptions!$C$61*((RAND()+RAND()+RAND()+RAND()+RAND()+RAND()+RAND()+RAND()+RAND()+RAND()+RAND()+RAND())-6))-1)+PT_Y5_MC!AB67)</x:f>
        <x:v>1840221.3239680256</x:v>
      </x:c>
      <x:c r="AB386" s="16" t="n">
        <x:f>MAX(0,AA386*(1+EXP((LN(1+Assumptions!$C$60)-0.5*Assumptions!$C$61^2)+Assumptions!$C$61*((RAND()+RAND()+RAND()+RAND()+RAND()+RAND()+RAND()+RAND()+RAND()+RAND()+RAND()+RAND())-6))-1)+PT_Y5_MC!AC67)</x:f>
        <x:v>1905737.3941907529</x:v>
      </x:c>
      <x:c r="AC386" s="16" t="n">
        <x:f>MAX(0,AB386*(1+EXP((LN(1+Assumptions!$C$60)-0.5*Assumptions!$C$61^2)+Assumptions!$C$61*((RAND()+RAND()+RAND()+RAND()+RAND()+RAND()+RAND()+RAND()+RAND()+RAND()+RAND()+RAND())-6))-1)+PT_Y5_MC!AD67)</x:f>
        <x:v>2219332.033475805</x:v>
      </x:c>
      <x:c r="AD386" s="16" t="n">
        <x:f>MAX(0,AC386*(1+EXP((LN(1+Assumptions!$C$60)-0.5*Assumptions!$C$61^2)+Assumptions!$C$61*((RAND()+RAND()+RAND()+RAND()+RAND()+RAND()+RAND()+RAND()+RAND()+RAND()+RAND()+RAND())-6))-1)+PT_Y5_MC!AE67)</x:f>
        <x:v>2651851.444563484</x:v>
      </x:c>
      <x:c r="AE386" s="16" t="n">
        <x:f>MAX(0,AD386*(1+EXP((LN(1+Assumptions!$C$60)-0.5*Assumptions!$C$61^2)+Assumptions!$C$61*((RAND()+RAND()+RAND()+RAND()+RAND()+RAND()+RAND()+RAND()+RAND()+RAND()+RAND()+RAND())-6))-1)+PT_Y5_MC!AF67)</x:f>
        <x:v>3105697.516972678</x:v>
      </x:c>
      <x:c r="AF386" s="16" t="n">
        <x:f>MAX(0,AE386*(1+EXP((LN(1+Assumptions!$C$60)-0.5*Assumptions!$C$61^2)+Assumptions!$C$61*((RAND()+RAND()+RAND()+RAND()+RAND()+RAND()+RAND()+RAND()+RAND()+RAND()+RAND()+RAND())-6))-1)+PT_Y5_MC!AG67)</x:f>
        <x:v>4025015.9374319054</x:v>
      </x:c>
    </x:row>
    <x:row r="387">
      <x:c r="A387" s="39">
        <x:v>383</x:v>
      </x:c>
      <x:c r="B387" s="16" t="n">
        <x:f>PT_Y5_MC!C68</x:f>
        <x:v>1029031.25</x:v>
      </x:c>
      <x:c r="C387" s="16" t="n">
        <x:f>MAX(0,B387*(1+EXP((LN(1+Assumptions!$C$60)-0.5*Assumptions!$C$61^2)+Assumptions!$C$61*((RAND()+RAND()+RAND()+RAND()+RAND()+RAND()+RAND()+RAND()+RAND()+RAND()+RAND()+RAND())-6))-1)+PT_Y5_MC!D67)</x:f>
        <x:v>841734.3826709641</x:v>
      </x:c>
      <x:c r="D387" s="16" t="n">
        <x:f>MAX(0,C387*(1+EXP((LN(1+Assumptions!$C$60)-0.5*Assumptions!$C$61^2)+Assumptions!$C$61*((RAND()+RAND()+RAND()+RAND()+RAND()+RAND()+RAND()+RAND()+RAND()+RAND()+RAND()+RAND())-6))-1)+PT_Y5_MC!E67)</x:f>
        <x:v>792296.4678795158</x:v>
      </x:c>
      <x:c r="E387" s="16" t="n">
        <x:f>MAX(0,D387*(1+EXP((LN(1+Assumptions!$C$60)-0.5*Assumptions!$C$61^2)+Assumptions!$C$61*((RAND()+RAND()+RAND()+RAND()+RAND()+RAND()+RAND()+RAND()+RAND()+RAND()+RAND()+RAND())-6))-1)+PT_Y5_MC!F67)</x:f>
        <x:v>1074586.7366579971</x:v>
      </x:c>
      <x:c r="F387" s="16" t="n">
        <x:f>MAX(0,E387*(1+EXP((LN(1+Assumptions!$C$60)-0.5*Assumptions!$C$61^2)+Assumptions!$C$61*((RAND()+RAND()+RAND()+RAND()+RAND()+RAND()+RAND()+RAND()+RAND()+RAND()+RAND()+RAND())-6))-1)+PT_Y5_MC!G67)</x:f>
        <x:v>1035863.5676345547</x:v>
      </x:c>
      <x:c r="G387" s="16" t="n">
        <x:f>MAX(0,F387*(1+EXP((LN(1+Assumptions!$C$60)-0.5*Assumptions!$C$61^2)+Assumptions!$C$61*((RAND()+RAND()+RAND()+RAND()+RAND()+RAND()+RAND()+RAND()+RAND()+RAND()+RAND()+RAND())-6))-1)+PT_Y5_MC!H67)</x:f>
        <x:v>1611211.4136547972</x:v>
      </x:c>
      <x:c r="H387" s="16" t="n">
        <x:f>MAX(0,G387*(1+EXP((LN(1+Assumptions!$C$60)-0.5*Assumptions!$C$61^2)+Assumptions!$C$61*((RAND()+RAND()+RAND()+RAND()+RAND()+RAND()+RAND()+RAND()+RAND()+RAND()+RAND()+RAND())-6))-1)+PT_Y5_MC!I67)</x:f>
        <x:v>1777648.9387717936</x:v>
      </x:c>
      <x:c r="I387" s="16" t="n">
        <x:f>MAX(0,H387*(1+EXP((LN(1+Assumptions!$C$60)-0.5*Assumptions!$C$61^2)+Assumptions!$C$61*((RAND()+RAND()+RAND()+RAND()+RAND()+RAND()+RAND()+RAND()+RAND()+RAND()+RAND()+RAND())-6))-1)+PT_Y5_MC!J67)</x:f>
        <x:v>1662768.23797578</x:v>
      </x:c>
      <x:c r="J387" s="16" t="n">
        <x:f>MAX(0,I387*(1+EXP((LN(1+Assumptions!$C$60)-0.5*Assumptions!$C$61^2)+Assumptions!$C$61*((RAND()+RAND()+RAND()+RAND()+RAND()+RAND()+RAND()+RAND()+RAND()+RAND()+RAND()+RAND())-6))-1)+PT_Y5_MC!K67)</x:f>
        <x:v>2043221.1800615666</x:v>
      </x:c>
      <x:c r="K387" s="16" t="n">
        <x:f>MAX(0,J387*(1+EXP((LN(1+Assumptions!$C$60)-0.5*Assumptions!$C$61^2)+Assumptions!$C$61*((RAND()+RAND()+RAND()+RAND()+RAND()+RAND()+RAND()+RAND()+RAND()+RAND()+RAND()+RAND())-6))-1)+PT_Y5_MC!L67)</x:f>
        <x:v>2689117.5161414766</x:v>
      </x:c>
      <x:c r="L387" s="16" t="n">
        <x:f>MAX(0,K387*(1+EXP((LN(1+Assumptions!$C$60)-0.5*Assumptions!$C$61^2)+Assumptions!$C$61*((RAND()+RAND()+RAND()+RAND()+RAND()+RAND()+RAND()+RAND()+RAND()+RAND()+RAND()+RAND())-6))-1)+PT_Y5_MC!M67)</x:f>
        <x:v>2874059.8766369745</x:v>
      </x:c>
      <x:c r="M387" s="16" t="n">
        <x:f>MAX(0,L387*(1+EXP((LN(1+Assumptions!$C$60)-0.5*Assumptions!$C$61^2)+Assumptions!$C$61*((RAND()+RAND()+RAND()+RAND()+RAND()+RAND()+RAND()+RAND()+RAND()+RAND()+RAND()+RAND())-6))-1)+PT_Y5_MC!N67)</x:f>
        <x:v>3286224.58243458</x:v>
      </x:c>
      <x:c r="N387" s="16" t="n">
        <x:f>MAX(0,M387*(1+EXP((LN(1+Assumptions!$C$60)-0.5*Assumptions!$C$61^2)+Assumptions!$C$61*((RAND()+RAND()+RAND()+RAND()+RAND()+RAND()+RAND()+RAND()+RAND()+RAND()+RAND()+RAND())-6))-1)+PT_Y5_MC!O67)</x:f>
        <x:v>2857547.889795335</x:v>
      </x:c>
      <x:c r="O387" s="16" t="n">
        <x:f>MAX(0,N387*(1+EXP((LN(1+Assumptions!$C$60)-0.5*Assumptions!$C$61^2)+Assumptions!$C$61*((RAND()+RAND()+RAND()+RAND()+RAND()+RAND()+RAND()+RAND()+RAND()+RAND()+RAND()+RAND())-6))-1)+PT_Y5_MC!P67)</x:f>
        <x:v>3522955.8532255217</x:v>
      </x:c>
      <x:c r="P387" s="16" t="n">
        <x:f>MAX(0,O387*(1+EXP((LN(1+Assumptions!$C$60)-0.5*Assumptions!$C$61^2)+Assumptions!$C$61*((RAND()+RAND()+RAND()+RAND()+RAND()+RAND()+RAND()+RAND()+RAND()+RAND()+RAND()+RAND())-6))-1)+PT_Y5_MC!Q67)</x:f>
        <x:v>4096146.956807227</x:v>
      </x:c>
      <x:c r="Q387" s="16" t="n">
        <x:f>MAX(0,P387*(1+EXP((LN(1+Assumptions!$C$60)-0.5*Assumptions!$C$61^2)+Assumptions!$C$61*((RAND()+RAND()+RAND()+RAND()+RAND()+RAND()+RAND()+RAND()+RAND()+RAND()+RAND()+RAND())-6))-1)+PT_Y5_MC!R67)</x:f>
        <x:v>3622379.196379277</x:v>
      </x:c>
      <x:c r="R387" s="16" t="n">
        <x:f>MAX(0,Q387*(1+EXP((LN(1+Assumptions!$C$60)-0.5*Assumptions!$C$61^2)+Assumptions!$C$61*((RAND()+RAND()+RAND()+RAND()+RAND()+RAND()+RAND()+RAND()+RAND()+RAND()+RAND()+RAND())-6))-1)+PT_Y5_MC!S67)</x:f>
        <x:v>5412373.5100072725</x:v>
      </x:c>
      <x:c r="S387" s="16" t="n">
        <x:f>MAX(0,R387*(1+EXP((LN(1+Assumptions!$C$60)-0.5*Assumptions!$C$61^2)+Assumptions!$C$61*((RAND()+RAND()+RAND()+RAND()+RAND()+RAND()+RAND()+RAND()+RAND()+RAND()+RAND()+RAND())-6))-1)+PT_Y5_MC!T67)</x:f>
        <x:v>4132868.7959564454</x:v>
      </x:c>
      <x:c r="T387" s="16" t="n">
        <x:f>MAX(0,S387*(1+EXP((LN(1+Assumptions!$C$60)-0.5*Assumptions!$C$61^2)+Assumptions!$C$61*((RAND()+RAND()+RAND()+RAND()+RAND()+RAND()+RAND()+RAND()+RAND()+RAND()+RAND()+RAND())-6))-1)+PT_Y5_MC!U67)</x:f>
        <x:v>3637268.0405772896</x:v>
      </x:c>
      <x:c r="U387" s="16" t="n">
        <x:f>MAX(0,T387*(1+EXP((LN(1+Assumptions!$C$60)-0.5*Assumptions!$C$61^2)+Assumptions!$C$61*((RAND()+RAND()+RAND()+RAND()+RAND()+RAND()+RAND()+RAND()+RAND()+RAND()+RAND()+RAND())-6))-1)+PT_Y5_MC!V67)</x:f>
        <x:v>3291913.7674009874</x:v>
      </x:c>
      <x:c r="V387" s="16" t="n">
        <x:f>MAX(0,U387*(1+EXP((LN(1+Assumptions!$C$60)-0.5*Assumptions!$C$61^2)+Assumptions!$C$61*((RAND()+RAND()+RAND()+RAND()+RAND()+RAND()+RAND()+RAND()+RAND()+RAND()+RAND()+RAND())-6))-1)+PT_Y5_MC!W67)</x:f>
        <x:v>3556634.4112218944</x:v>
      </x:c>
      <x:c r="W387" s="16" t="n">
        <x:f>MAX(0,V387*(1+EXP((LN(1+Assumptions!$C$60)-0.5*Assumptions!$C$61^2)+Assumptions!$C$61*((RAND()+RAND()+RAND()+RAND()+RAND()+RAND()+RAND()+RAND()+RAND()+RAND()+RAND()+RAND())-6))-1)+PT_Y5_MC!X67)</x:f>
        <x:v>3045624.1335646147</x:v>
      </x:c>
      <x:c r="X387" s="16" t="n">
        <x:f>MAX(0,W387*(1+EXP((LN(1+Assumptions!$C$60)-0.5*Assumptions!$C$61^2)+Assumptions!$C$61*((RAND()+RAND()+RAND()+RAND()+RAND()+RAND()+RAND()+RAND()+RAND()+RAND()+RAND()+RAND())-6))-1)+PT_Y5_MC!Y67)</x:f>
        <x:v>2280589.5996565833</x:v>
      </x:c>
      <x:c r="Y387" s="16" t="n">
        <x:f>MAX(0,X387*(1+EXP((LN(1+Assumptions!$C$60)-0.5*Assumptions!$C$61^2)+Assumptions!$C$61*((RAND()+RAND()+RAND()+RAND()+RAND()+RAND()+RAND()+RAND()+RAND()+RAND()+RAND()+RAND())-6))-1)+PT_Y5_MC!Z67)</x:f>
        <x:v>2549613.8837068505</x:v>
      </x:c>
      <x:c r="Z387" s="16" t="n">
        <x:f>MAX(0,Y387*(1+EXP((LN(1+Assumptions!$C$60)-0.5*Assumptions!$C$61^2)+Assumptions!$C$61*((RAND()+RAND()+RAND()+RAND()+RAND()+RAND()+RAND()+RAND()+RAND()+RAND()+RAND()+RAND())-6))-1)+PT_Y5_MC!AA67)</x:f>
        <x:v>3351953.850590381</x:v>
      </x:c>
      <x:c r="AA387" s="16" t="n">
        <x:f>MAX(0,Z387*(1+EXP((LN(1+Assumptions!$C$60)-0.5*Assumptions!$C$61^2)+Assumptions!$C$61*((RAND()+RAND()+RAND()+RAND()+RAND()+RAND()+RAND()+RAND()+RAND()+RAND()+RAND()+RAND())-6))-1)+PT_Y5_MC!AB67)</x:f>
        <x:v>3312512.2568994416</x:v>
      </x:c>
      <x:c r="AB387" s="16" t="n">
        <x:f>MAX(0,AA387*(1+EXP((LN(1+Assumptions!$C$60)-0.5*Assumptions!$C$61^2)+Assumptions!$C$61*((RAND()+RAND()+RAND()+RAND()+RAND()+RAND()+RAND()+RAND()+RAND()+RAND()+RAND()+RAND())-6))-1)+PT_Y5_MC!AC67)</x:f>
        <x:v>4160385.570079041</x:v>
      </x:c>
      <x:c r="AC387" s="16" t="n">
        <x:f>MAX(0,AB387*(1+EXP((LN(1+Assumptions!$C$60)-0.5*Assumptions!$C$61^2)+Assumptions!$C$61*((RAND()+RAND()+RAND()+RAND()+RAND()+RAND()+RAND()+RAND()+RAND()+RAND()+RAND()+RAND())-6))-1)+PT_Y5_MC!AD67)</x:f>
        <x:v>3905361.9265581714</x:v>
      </x:c>
      <x:c r="AD387" s="16" t="n">
        <x:f>MAX(0,AC387*(1+EXP((LN(1+Assumptions!$C$60)-0.5*Assumptions!$C$61^2)+Assumptions!$C$61*((RAND()+RAND()+RAND()+RAND()+RAND()+RAND()+RAND()+RAND()+RAND()+RAND()+RAND()+RAND())-6))-1)+PT_Y5_MC!AE67)</x:f>
        <x:v>3516924.382872844</x:v>
      </x:c>
      <x:c r="AE387" s="16" t="n">
        <x:f>MAX(0,AD387*(1+EXP((LN(1+Assumptions!$C$60)-0.5*Assumptions!$C$61^2)+Assumptions!$C$61*((RAND()+RAND()+RAND()+RAND()+RAND()+RAND()+RAND()+RAND()+RAND()+RAND()+RAND()+RAND())-6))-1)+PT_Y5_MC!AF67)</x:f>
        <x:v>3077420.9425459914</x:v>
      </x:c>
      <x:c r="AF387" s="16" t="n">
        <x:f>MAX(0,AE387*(1+EXP((LN(1+Assumptions!$C$60)-0.5*Assumptions!$C$61^2)+Assumptions!$C$61*((RAND()+RAND()+RAND()+RAND()+RAND()+RAND()+RAND()+RAND()+RAND()+RAND()+RAND()+RAND())-6))-1)+PT_Y5_MC!AG67)</x:f>
        <x:v>3455019.8410073817</x:v>
      </x:c>
    </x:row>
    <x:row r="388">
      <x:c r="A388" s="39">
        <x:v>384</x:v>
      </x:c>
      <x:c r="B388" s="16" t="n">
        <x:f>PT_Y5_MC!C68</x:f>
        <x:v>1029031.25</x:v>
      </x:c>
      <x:c r="C388" s="16" t="n">
        <x:f>MAX(0,B388*(1+EXP((LN(1+Assumptions!$C$60)-0.5*Assumptions!$C$61^2)+Assumptions!$C$61*((RAND()+RAND()+RAND()+RAND()+RAND()+RAND()+RAND()+RAND()+RAND()+RAND()+RAND()+RAND())-6))-1)+PT_Y5_MC!D67)</x:f>
        <x:v>1064061.9950882387</x:v>
      </x:c>
      <x:c r="D388" s="16" t="n">
        <x:f>MAX(0,C388*(1+EXP((LN(1+Assumptions!$C$60)-0.5*Assumptions!$C$61^2)+Assumptions!$C$61*((RAND()+RAND()+RAND()+RAND()+RAND()+RAND()+RAND()+RAND()+RAND()+RAND()+RAND()+RAND())-6))-1)+PT_Y5_MC!E67)</x:f>
        <x:v>1294373.3826228417</x:v>
      </x:c>
      <x:c r="E388" s="16" t="n">
        <x:f>MAX(0,D388*(1+EXP((LN(1+Assumptions!$C$60)-0.5*Assumptions!$C$61^2)+Assumptions!$C$61*((RAND()+RAND()+RAND()+RAND()+RAND()+RAND()+RAND()+RAND()+RAND()+RAND()+RAND()+RAND())-6))-1)+PT_Y5_MC!F67)</x:f>
        <x:v>984616.3016488483</x:v>
      </x:c>
      <x:c r="F388" s="16" t="n">
        <x:f>MAX(0,E388*(1+EXP((LN(1+Assumptions!$C$60)-0.5*Assumptions!$C$61^2)+Assumptions!$C$61*((RAND()+RAND()+RAND()+RAND()+RAND()+RAND()+RAND()+RAND()+RAND()+RAND()+RAND()+RAND())-6))-1)+PT_Y5_MC!G67)</x:f>
        <x:v>858405.5188582692</x:v>
      </x:c>
      <x:c r="G388" s="16" t="n">
        <x:f>MAX(0,F388*(1+EXP((LN(1+Assumptions!$C$60)-0.5*Assumptions!$C$61^2)+Assumptions!$C$61*((RAND()+RAND()+RAND()+RAND()+RAND()+RAND()+RAND()+RAND()+RAND()+RAND()+RAND()+RAND())-6))-1)+PT_Y5_MC!H67)</x:f>
        <x:v>752709.1648956117</x:v>
      </x:c>
      <x:c r="H388" s="16" t="n">
        <x:f>MAX(0,G388*(1+EXP((LN(1+Assumptions!$C$60)-0.5*Assumptions!$C$61^2)+Assumptions!$C$61*((RAND()+RAND()+RAND()+RAND()+RAND()+RAND()+RAND()+RAND()+RAND()+RAND()+RAND()+RAND())-6))-1)+PT_Y5_MC!I67)</x:f>
        <x:v>663183.5623043054</x:v>
      </x:c>
      <x:c r="I388" s="16" t="n">
        <x:f>MAX(0,H388*(1+EXP((LN(1+Assumptions!$C$60)-0.5*Assumptions!$C$61^2)+Assumptions!$C$61*((RAND()+RAND()+RAND()+RAND()+RAND()+RAND()+RAND()+RAND()+RAND()+RAND()+RAND()+RAND())-6))-1)+PT_Y5_MC!J67)</x:f>
        <x:v>546535.940649767</x:v>
      </x:c>
      <x:c r="J388" s="16" t="n">
        <x:f>MAX(0,I388*(1+EXP((LN(1+Assumptions!$C$60)-0.5*Assumptions!$C$61^2)+Assumptions!$C$61*((RAND()+RAND()+RAND()+RAND()+RAND()+RAND()+RAND()+RAND()+RAND()+RAND()+RAND()+RAND())-6))-1)+PT_Y5_MC!K67)</x:f>
        <x:v>546888.1134277551</x:v>
      </x:c>
      <x:c r="K388" s="16" t="n">
        <x:f>MAX(0,J388*(1+EXP((LN(1+Assumptions!$C$60)-0.5*Assumptions!$C$61^2)+Assumptions!$C$61*((RAND()+RAND()+RAND()+RAND()+RAND()+RAND()+RAND()+RAND()+RAND()+RAND()+RAND()+RAND())-6))-1)+PT_Y5_MC!L67)</x:f>
        <x:v>456437.9937967705</x:v>
      </x:c>
      <x:c r="L388" s="16" t="n">
        <x:f>MAX(0,K388*(1+EXP((LN(1+Assumptions!$C$60)-0.5*Assumptions!$C$61^2)+Assumptions!$C$61*((RAND()+RAND()+RAND()+RAND()+RAND()+RAND()+RAND()+RAND()+RAND()+RAND()+RAND()+RAND())-6))-1)+PT_Y5_MC!M67)</x:f>
        <x:v>427651.86713729904</x:v>
      </x:c>
      <x:c r="M388" s="16" t="n">
        <x:f>MAX(0,L388*(1+EXP((LN(1+Assumptions!$C$60)-0.5*Assumptions!$C$61^2)+Assumptions!$C$61*((RAND()+RAND()+RAND()+RAND()+RAND()+RAND()+RAND()+RAND()+RAND()+RAND()+RAND()+RAND())-6))-1)+PT_Y5_MC!N67)</x:f>
        <x:v>406703.37051160773</x:v>
      </x:c>
      <x:c r="N388" s="16" t="n">
        <x:f>MAX(0,M388*(1+EXP((LN(1+Assumptions!$C$60)-0.5*Assumptions!$C$61^2)+Assumptions!$C$61*((RAND()+RAND()+RAND()+RAND()+RAND()+RAND()+RAND()+RAND()+RAND()+RAND()+RAND()+RAND())-6))-1)+PT_Y5_MC!O67)</x:f>
        <x:v>310583.3860076398</x:v>
      </x:c>
      <x:c r="O388" s="16" t="n">
        <x:f>MAX(0,N388*(1+EXP((LN(1+Assumptions!$C$60)-0.5*Assumptions!$C$61^2)+Assumptions!$C$61*((RAND()+RAND()+RAND()+RAND()+RAND()+RAND()+RAND()+RAND()+RAND()+RAND()+RAND()+RAND())-6))-1)+PT_Y5_MC!P67)</x:f>
        <x:v>343023.65358455176</x:v>
      </x:c>
      <x:c r="P388" s="16" t="n">
        <x:f>MAX(0,O388*(1+EXP((LN(1+Assumptions!$C$60)-0.5*Assumptions!$C$61^2)+Assumptions!$C$61*((RAND()+RAND()+RAND()+RAND()+RAND()+RAND()+RAND()+RAND()+RAND()+RAND()+RAND()+RAND())-6))-1)+PT_Y5_MC!Q67)</x:f>
        <x:v>297760.0869396868</x:v>
      </x:c>
      <x:c r="Q388" s="16" t="n">
        <x:f>MAX(0,P388*(1+EXP((LN(1+Assumptions!$C$60)-0.5*Assumptions!$C$61^2)+Assumptions!$C$61*((RAND()+RAND()+RAND()+RAND()+RAND()+RAND()+RAND()+RAND()+RAND()+RAND()+RAND()+RAND())-6))-1)+PT_Y5_MC!R67)</x:f>
        <x:v>293826.556172773</x:v>
      </x:c>
      <x:c r="R388" s="16" t="n">
        <x:f>MAX(0,Q388*(1+EXP((LN(1+Assumptions!$C$60)-0.5*Assumptions!$C$61^2)+Assumptions!$C$61*((RAND()+RAND()+RAND()+RAND()+RAND()+RAND()+RAND()+RAND()+RAND()+RAND()+RAND()+RAND())-6))-1)+PT_Y5_MC!S67)</x:f>
        <x:v>285876.01733477914</x:v>
      </x:c>
      <x:c r="S388" s="16" t="n">
        <x:f>MAX(0,R388*(1+EXP((LN(1+Assumptions!$C$60)-0.5*Assumptions!$C$61^2)+Assumptions!$C$61*((RAND()+RAND()+RAND()+RAND()+RAND()+RAND()+RAND()+RAND()+RAND()+RAND()+RAND()+RAND())-6))-1)+PT_Y5_MC!T67)</x:f>
        <x:v>299963.86666597915</x:v>
      </x:c>
      <x:c r="T388" s="16" t="n">
        <x:f>MAX(0,S388*(1+EXP((LN(1+Assumptions!$C$60)-0.5*Assumptions!$C$61^2)+Assumptions!$C$61*((RAND()+RAND()+RAND()+RAND()+RAND()+RAND()+RAND()+RAND()+RAND()+RAND()+RAND()+RAND())-6))-1)+PT_Y5_MC!U67)</x:f>
        <x:v>332365.41895875614</x:v>
      </x:c>
      <x:c r="U388" s="16" t="n">
        <x:f>MAX(0,T388*(1+EXP((LN(1+Assumptions!$C$60)-0.5*Assumptions!$C$61^2)+Assumptions!$C$61*((RAND()+RAND()+RAND()+RAND()+RAND()+RAND()+RAND()+RAND()+RAND()+RAND()+RAND()+RAND())-6))-1)+PT_Y5_MC!V67)</x:f>
        <x:v>432162.0329711897</x:v>
      </x:c>
      <x:c r="V388" s="16" t="n">
        <x:f>MAX(0,U388*(1+EXP((LN(1+Assumptions!$C$60)-0.5*Assumptions!$C$61^2)+Assumptions!$C$61*((RAND()+RAND()+RAND()+RAND()+RAND()+RAND()+RAND()+RAND()+RAND()+RAND()+RAND()+RAND())-6))-1)+PT_Y5_MC!W67)</x:f>
        <x:v>390387.66753181815</x:v>
      </x:c>
      <x:c r="W388" s="16" t="n">
        <x:f>MAX(0,V388*(1+EXP((LN(1+Assumptions!$C$60)-0.5*Assumptions!$C$61^2)+Assumptions!$C$61*((RAND()+RAND()+RAND()+RAND()+RAND()+RAND()+RAND()+RAND()+RAND()+RAND()+RAND()+RAND())-6))-1)+PT_Y5_MC!X67)</x:f>
        <x:v>337184.5589107549</x:v>
      </x:c>
      <x:c r="X388" s="16" t="n">
        <x:f>MAX(0,W388*(1+EXP((LN(1+Assumptions!$C$60)-0.5*Assumptions!$C$61^2)+Assumptions!$C$61*((RAND()+RAND()+RAND()+RAND()+RAND()+RAND()+RAND()+RAND()+RAND()+RAND()+RAND()+RAND())-6))-1)+PT_Y5_MC!Y67)</x:f>
        <x:v>318462.9683301391</x:v>
      </x:c>
      <x:c r="Y388" s="16" t="n">
        <x:f>MAX(0,X388*(1+EXP((LN(1+Assumptions!$C$60)-0.5*Assumptions!$C$61^2)+Assumptions!$C$61*((RAND()+RAND()+RAND()+RAND()+RAND()+RAND()+RAND()+RAND()+RAND()+RAND()+RAND()+RAND())-6))-1)+PT_Y5_MC!Z67)</x:f>
        <x:v>318113.93552615365</x:v>
      </x:c>
      <x:c r="Z388" s="16" t="n">
        <x:f>MAX(0,Y388*(1+EXP((LN(1+Assumptions!$C$60)-0.5*Assumptions!$C$61^2)+Assumptions!$C$61*((RAND()+RAND()+RAND()+RAND()+RAND()+RAND()+RAND()+RAND()+RAND()+RAND()+RAND()+RAND())-6))-1)+PT_Y5_MC!AA67)</x:f>
        <x:v>418640.44809638284</x:v>
      </x:c>
      <x:c r="AA388" s="16" t="n">
        <x:f>MAX(0,Z388*(1+EXP((LN(1+Assumptions!$C$60)-0.5*Assumptions!$C$61^2)+Assumptions!$C$61*((RAND()+RAND()+RAND()+RAND()+RAND()+RAND()+RAND()+RAND()+RAND()+RAND()+RAND()+RAND())-6))-1)+PT_Y5_MC!AB67)</x:f>
        <x:v>439961.3986815645</x:v>
      </x:c>
      <x:c r="AB388" s="16" t="n">
        <x:f>MAX(0,AA388*(1+EXP((LN(1+Assumptions!$C$60)-0.5*Assumptions!$C$61^2)+Assumptions!$C$61*((RAND()+RAND()+RAND()+RAND()+RAND()+RAND()+RAND()+RAND()+RAND()+RAND()+RAND()+RAND())-6))-1)+PT_Y5_MC!AC67)</x:f>
        <x:v>579585.7186864715</x:v>
      </x:c>
      <x:c r="AC388" s="16" t="n">
        <x:f>MAX(0,AB388*(1+EXP((LN(1+Assumptions!$C$60)-0.5*Assumptions!$C$61^2)+Assumptions!$C$61*((RAND()+RAND()+RAND()+RAND()+RAND()+RAND()+RAND()+RAND()+RAND()+RAND()+RAND()+RAND())-6))-1)+PT_Y5_MC!AD67)</x:f>
        <x:v>688098.3228905934</x:v>
      </x:c>
      <x:c r="AD388" s="16" t="n">
        <x:f>MAX(0,AC388*(1+EXP((LN(1+Assumptions!$C$60)-0.5*Assumptions!$C$61^2)+Assumptions!$C$61*((RAND()+RAND()+RAND()+RAND()+RAND()+RAND()+RAND()+RAND()+RAND()+RAND()+RAND()+RAND())-6))-1)+PT_Y5_MC!AE67)</x:f>
        <x:v>775261.0297171471</x:v>
      </x:c>
      <x:c r="AE388" s="16" t="n">
        <x:f>MAX(0,AD388*(1+EXP((LN(1+Assumptions!$C$60)-0.5*Assumptions!$C$61^2)+Assumptions!$C$61*((RAND()+RAND()+RAND()+RAND()+RAND()+RAND()+RAND()+RAND()+RAND()+RAND()+RAND()+RAND())-6))-1)+PT_Y5_MC!AF67)</x:f>
        <x:v>929327.8680742914</x:v>
      </x:c>
      <x:c r="AF388" s="16" t="n">
        <x:f>MAX(0,AE388*(1+EXP((LN(1+Assumptions!$C$60)-0.5*Assumptions!$C$61^2)+Assumptions!$C$61*((RAND()+RAND()+RAND()+RAND()+RAND()+RAND()+RAND()+RAND()+RAND()+RAND()+RAND()+RAND())-6))-1)+PT_Y5_MC!AG67)</x:f>
        <x:v>788918.908472102</x:v>
      </x:c>
    </x:row>
    <x:row r="389">
      <x:c r="A389" s="39">
        <x:v>385</x:v>
      </x:c>
      <x:c r="B389" s="16" t="n">
        <x:f>PT_Y5_MC!C68</x:f>
        <x:v>1029031.25</x:v>
      </x:c>
      <x:c r="C389" s="16" t="n">
        <x:f>MAX(0,B389*(1+EXP((LN(1+Assumptions!$C$60)-0.5*Assumptions!$C$61^2)+Assumptions!$C$61*((RAND()+RAND()+RAND()+RAND()+RAND()+RAND()+RAND()+RAND()+RAND()+RAND()+RAND()+RAND())-6))-1)+PT_Y5_MC!D67)</x:f>
        <x:v>1220584.222893179</x:v>
      </x:c>
      <x:c r="D389" s="16" t="n">
        <x:f>MAX(0,C389*(1+EXP((LN(1+Assumptions!$C$60)-0.5*Assumptions!$C$61^2)+Assumptions!$C$61*((RAND()+RAND()+RAND()+RAND()+RAND()+RAND()+RAND()+RAND()+RAND()+RAND()+RAND()+RAND())-6))-1)+PT_Y5_MC!E67)</x:f>
        <x:v>1159145.203582743</x:v>
      </x:c>
      <x:c r="E389" s="16" t="n">
        <x:f>MAX(0,D389*(1+EXP((LN(1+Assumptions!$C$60)-0.5*Assumptions!$C$61^2)+Assumptions!$C$61*((RAND()+RAND()+RAND()+RAND()+RAND()+RAND()+RAND()+RAND()+RAND()+RAND()+RAND()+RAND())-6))-1)+PT_Y5_MC!F67)</x:f>
        <x:v>1194746.4418739022</x:v>
      </x:c>
      <x:c r="F389" s="16" t="n">
        <x:f>MAX(0,E389*(1+EXP((LN(1+Assumptions!$C$60)-0.5*Assumptions!$C$61^2)+Assumptions!$C$61*((RAND()+RAND()+RAND()+RAND()+RAND()+RAND()+RAND()+RAND()+RAND()+RAND()+RAND()+RAND())-6))-1)+PT_Y5_MC!G67)</x:f>
        <x:v>1056350.0356207818</x:v>
      </x:c>
      <x:c r="G389" s="16" t="n">
        <x:f>MAX(0,F389*(1+EXP((LN(1+Assumptions!$C$60)-0.5*Assumptions!$C$61^2)+Assumptions!$C$61*((RAND()+RAND()+RAND()+RAND()+RAND()+RAND()+RAND()+RAND()+RAND()+RAND()+RAND()+RAND())-6))-1)+PT_Y5_MC!H67)</x:f>
        <x:v>1026141.8571186846</x:v>
      </x:c>
      <x:c r="H389" s="16" t="n">
        <x:f>MAX(0,G389*(1+EXP((LN(1+Assumptions!$C$60)-0.5*Assumptions!$C$61^2)+Assumptions!$C$61*((RAND()+RAND()+RAND()+RAND()+RAND()+RAND()+RAND()+RAND()+RAND()+RAND()+RAND()+RAND())-6))-1)+PT_Y5_MC!I67)</x:f>
        <x:v>1033441.5372951849</x:v>
      </x:c>
      <x:c r="I389" s="16" t="n">
        <x:f>MAX(0,H389*(1+EXP((LN(1+Assumptions!$C$60)-0.5*Assumptions!$C$61^2)+Assumptions!$C$61*((RAND()+RAND()+RAND()+RAND()+RAND()+RAND()+RAND()+RAND()+RAND()+RAND()+RAND()+RAND())-6))-1)+PT_Y5_MC!J67)</x:f>
        <x:v>1275063.1911116256</x:v>
      </x:c>
      <x:c r="J389" s="16" t="n">
        <x:f>MAX(0,I389*(1+EXP((LN(1+Assumptions!$C$60)-0.5*Assumptions!$C$61^2)+Assumptions!$C$61*((RAND()+RAND()+RAND()+RAND()+RAND()+RAND()+RAND()+RAND()+RAND()+RAND()+RAND()+RAND())-6))-1)+PT_Y5_MC!K67)</x:f>
        <x:v>1101245.6019058838</x:v>
      </x:c>
      <x:c r="K389" s="16" t="n">
        <x:f>MAX(0,J389*(1+EXP((LN(1+Assumptions!$C$60)-0.5*Assumptions!$C$61^2)+Assumptions!$C$61*((RAND()+RAND()+RAND()+RAND()+RAND()+RAND()+RAND()+RAND()+RAND()+RAND()+RAND()+RAND())-6))-1)+PT_Y5_MC!L67)</x:f>
        <x:v>1034049.321543795</x:v>
      </x:c>
      <x:c r="L389" s="16" t="n">
        <x:f>MAX(0,K389*(1+EXP((LN(1+Assumptions!$C$60)-0.5*Assumptions!$C$61^2)+Assumptions!$C$61*((RAND()+RAND()+RAND()+RAND()+RAND()+RAND()+RAND()+RAND()+RAND()+RAND()+RAND()+RAND())-6))-1)+PT_Y5_MC!M67)</x:f>
        <x:v>1423135.386546171</x:v>
      </x:c>
      <x:c r="M389" s="16" t="n">
        <x:f>MAX(0,L389*(1+EXP((LN(1+Assumptions!$C$60)-0.5*Assumptions!$C$61^2)+Assumptions!$C$61*((RAND()+RAND()+RAND()+RAND()+RAND()+RAND()+RAND()+RAND()+RAND()+RAND()+RAND()+RAND())-6))-1)+PT_Y5_MC!N67)</x:f>
        <x:v>1119546.613104209</x:v>
      </x:c>
      <x:c r="N389" s="16" t="n">
        <x:f>MAX(0,M389*(1+EXP((LN(1+Assumptions!$C$60)-0.5*Assumptions!$C$61^2)+Assumptions!$C$61*((RAND()+RAND()+RAND()+RAND()+RAND()+RAND()+RAND()+RAND()+RAND()+RAND()+RAND()+RAND())-6))-1)+PT_Y5_MC!O67)</x:f>
        <x:v>1137082.6194749686</x:v>
      </x:c>
      <x:c r="O389" s="16" t="n">
        <x:f>MAX(0,N389*(1+EXP((LN(1+Assumptions!$C$60)-0.5*Assumptions!$C$61^2)+Assumptions!$C$61*((RAND()+RAND()+RAND()+RAND()+RAND()+RAND()+RAND()+RAND()+RAND()+RAND()+RAND()+RAND())-6))-1)+PT_Y5_MC!P67)</x:f>
        <x:v>1146157.804314047</x:v>
      </x:c>
      <x:c r="P389" s="16" t="n">
        <x:f>MAX(0,O389*(1+EXP((LN(1+Assumptions!$C$60)-0.5*Assumptions!$C$61^2)+Assumptions!$C$61*((RAND()+RAND()+RAND()+RAND()+RAND()+RAND()+RAND()+RAND()+RAND()+RAND()+RAND()+RAND())-6))-1)+PT_Y5_MC!Q67)</x:f>
        <x:v>1396369.6228719396</x:v>
      </x:c>
      <x:c r="Q389" s="16" t="n">
        <x:f>MAX(0,P389*(1+EXP((LN(1+Assumptions!$C$60)-0.5*Assumptions!$C$61^2)+Assumptions!$C$61*((RAND()+RAND()+RAND()+RAND()+RAND()+RAND()+RAND()+RAND()+RAND()+RAND()+RAND()+RAND())-6))-1)+PT_Y5_MC!R67)</x:f>
        <x:v>1507847.7401143862</x:v>
      </x:c>
      <x:c r="R389" s="16" t="n">
        <x:f>MAX(0,Q389*(1+EXP((LN(1+Assumptions!$C$60)-0.5*Assumptions!$C$61^2)+Assumptions!$C$61*((RAND()+RAND()+RAND()+RAND()+RAND()+RAND()+RAND()+RAND()+RAND()+RAND()+RAND()+RAND())-6))-1)+PT_Y5_MC!S67)</x:f>
        <x:v>2065878.073261239</x:v>
      </x:c>
      <x:c r="S389" s="16" t="n">
        <x:f>MAX(0,R389*(1+EXP((LN(1+Assumptions!$C$60)-0.5*Assumptions!$C$61^2)+Assumptions!$C$61*((RAND()+RAND()+RAND()+RAND()+RAND()+RAND()+RAND()+RAND()+RAND()+RAND()+RAND()+RAND())-6))-1)+PT_Y5_MC!T67)</x:f>
        <x:v>1836055.3053148505</x:v>
      </x:c>
      <x:c r="T389" s="16" t="n">
        <x:f>MAX(0,S389*(1+EXP((LN(1+Assumptions!$C$60)-0.5*Assumptions!$C$61^2)+Assumptions!$C$61*((RAND()+RAND()+RAND()+RAND()+RAND()+RAND()+RAND()+RAND()+RAND()+RAND()+RAND()+RAND())-6))-1)+PT_Y5_MC!U67)</x:f>
        <x:v>1673840.697541531</x:v>
      </x:c>
      <x:c r="U389" s="16" t="n">
        <x:f>MAX(0,T389*(1+EXP((LN(1+Assumptions!$C$60)-0.5*Assumptions!$C$61^2)+Assumptions!$C$61*((RAND()+RAND()+RAND()+RAND()+RAND()+RAND()+RAND()+RAND()+RAND()+RAND()+RAND()+RAND())-6))-1)+PT_Y5_MC!V67)</x:f>
        <x:v>1412052.5382447962</x:v>
      </x:c>
      <x:c r="V389" s="16" t="n">
        <x:f>MAX(0,U389*(1+EXP((LN(1+Assumptions!$C$60)-0.5*Assumptions!$C$61^2)+Assumptions!$C$61*((RAND()+RAND()+RAND()+RAND()+RAND()+RAND()+RAND()+RAND()+RAND()+RAND()+RAND()+RAND())-6))-1)+PT_Y5_MC!W67)</x:f>
        <x:v>1434684.8491532088</x:v>
      </x:c>
      <x:c r="W389" s="16" t="n">
        <x:f>MAX(0,V389*(1+EXP((LN(1+Assumptions!$C$60)-0.5*Assumptions!$C$61^2)+Assumptions!$C$61*((RAND()+RAND()+RAND()+RAND()+RAND()+RAND()+RAND()+RAND()+RAND()+RAND()+RAND()+RAND())-6))-1)+PT_Y5_MC!X67)</x:f>
        <x:v>1342253.2028919938</x:v>
      </x:c>
      <x:c r="X389" s="16" t="n">
        <x:f>MAX(0,W389*(1+EXP((LN(1+Assumptions!$C$60)-0.5*Assumptions!$C$61^2)+Assumptions!$C$61*((RAND()+RAND()+RAND()+RAND()+RAND()+RAND()+RAND()+RAND()+RAND()+RAND()+RAND()+RAND())-6))-1)+PT_Y5_MC!Y67)</x:f>
        <x:v>1532275.674803864</x:v>
      </x:c>
      <x:c r="Y389" s="16" t="n">
        <x:f>MAX(0,X389*(1+EXP((LN(1+Assumptions!$C$60)-0.5*Assumptions!$C$61^2)+Assumptions!$C$61*((RAND()+RAND()+RAND()+RAND()+RAND()+RAND()+RAND()+RAND()+RAND()+RAND()+RAND()+RAND())-6))-1)+PT_Y5_MC!Z67)</x:f>
        <x:v>1279789.845172072</x:v>
      </x:c>
      <x:c r="Z389" s="16" t="n">
        <x:f>MAX(0,Y389*(1+EXP((LN(1+Assumptions!$C$60)-0.5*Assumptions!$C$61^2)+Assumptions!$C$61*((RAND()+RAND()+RAND()+RAND()+RAND()+RAND()+RAND()+RAND()+RAND()+RAND()+RAND()+RAND())-6))-1)+PT_Y5_MC!AA67)</x:f>
        <x:v>1266324.482084398</x:v>
      </x:c>
      <x:c r="AA389" s="16" t="n">
        <x:f>MAX(0,Z389*(1+EXP((LN(1+Assumptions!$C$60)-0.5*Assumptions!$C$61^2)+Assumptions!$C$61*((RAND()+RAND()+RAND()+RAND()+RAND()+RAND()+RAND()+RAND()+RAND()+RAND()+RAND()+RAND())-6))-1)+PT_Y5_MC!AB67)</x:f>
        <x:v>1305086.2532695024</x:v>
      </x:c>
      <x:c r="AB389" s="16" t="n">
        <x:f>MAX(0,AA389*(1+EXP((LN(1+Assumptions!$C$60)-0.5*Assumptions!$C$61^2)+Assumptions!$C$61*((RAND()+RAND()+RAND()+RAND()+RAND()+RAND()+RAND()+RAND()+RAND()+RAND()+RAND()+RAND())-6))-1)+PT_Y5_MC!AC67)</x:f>
        <x:v>1939289.2581869694</x:v>
      </x:c>
      <x:c r="AC389" s="16" t="n">
        <x:f>MAX(0,AB389*(1+EXP((LN(1+Assumptions!$C$60)-0.5*Assumptions!$C$61^2)+Assumptions!$C$61*((RAND()+RAND()+RAND()+RAND()+RAND()+RAND()+RAND()+RAND()+RAND()+RAND()+RAND()+RAND())-6))-1)+PT_Y5_MC!AD67)</x:f>
        <x:v>2435921.6032136693</x:v>
      </x:c>
      <x:c r="AD389" s="16" t="n">
        <x:f>MAX(0,AC389*(1+EXP((LN(1+Assumptions!$C$60)-0.5*Assumptions!$C$61^2)+Assumptions!$C$61*((RAND()+RAND()+RAND()+RAND()+RAND()+RAND()+RAND()+RAND()+RAND()+RAND()+RAND()+RAND())-6))-1)+PT_Y5_MC!AE67)</x:f>
        <x:v>2365550.3092689468</x:v>
      </x:c>
      <x:c r="AE389" s="16" t="n">
        <x:f>MAX(0,AD389*(1+EXP((LN(1+Assumptions!$C$60)-0.5*Assumptions!$C$61^2)+Assumptions!$C$61*((RAND()+RAND()+RAND()+RAND()+RAND()+RAND()+RAND()+RAND()+RAND()+RAND()+RAND()+RAND())-6))-1)+PT_Y5_MC!AF67)</x:f>
        <x:v>2998821.3557157475</x:v>
      </x:c>
      <x:c r="AF389" s="16" t="n">
        <x:f>MAX(0,AE389*(1+EXP((LN(1+Assumptions!$C$60)-0.5*Assumptions!$C$61^2)+Assumptions!$C$61*((RAND()+RAND()+RAND()+RAND()+RAND()+RAND()+RAND()+RAND()+RAND()+RAND()+RAND()+RAND())-6))-1)+PT_Y5_MC!AG67)</x:f>
        <x:v>2946530.712311268</x:v>
      </x:c>
    </x:row>
    <x:row r="390">
      <x:c r="A390" s="39">
        <x:v>386</x:v>
      </x:c>
      <x:c r="B390" s="16" t="n">
        <x:f>PT_Y5_MC!C68</x:f>
        <x:v>1029031.25</x:v>
      </x:c>
      <x:c r="C390" s="16" t="n">
        <x:f>MAX(0,B390*(1+EXP((LN(1+Assumptions!$C$60)-0.5*Assumptions!$C$61^2)+Assumptions!$C$61*((RAND()+RAND()+RAND()+RAND()+RAND()+RAND()+RAND()+RAND()+RAND()+RAND()+RAND()+RAND())-6))-1)+PT_Y5_MC!D67)</x:f>
        <x:v>852283.0011963737</x:v>
      </x:c>
      <x:c r="D390" s="16" t="n">
        <x:f>MAX(0,C390*(1+EXP((LN(1+Assumptions!$C$60)-0.5*Assumptions!$C$61^2)+Assumptions!$C$61*((RAND()+RAND()+RAND()+RAND()+RAND()+RAND()+RAND()+RAND()+RAND()+RAND()+RAND()+RAND())-6))-1)+PT_Y5_MC!E67)</x:f>
        <x:v>1057740.613119401</x:v>
      </x:c>
      <x:c r="E390" s="16" t="n">
        <x:f>MAX(0,D390*(1+EXP((LN(1+Assumptions!$C$60)-0.5*Assumptions!$C$61^2)+Assumptions!$C$61*((RAND()+RAND()+RAND()+RAND()+RAND()+RAND()+RAND()+RAND()+RAND()+RAND()+RAND()+RAND())-6))-1)+PT_Y5_MC!F67)</x:f>
        <x:v>913265.906031891</x:v>
      </x:c>
      <x:c r="F390" s="16" t="n">
        <x:f>MAX(0,E390*(1+EXP((LN(1+Assumptions!$C$60)-0.5*Assumptions!$C$61^2)+Assumptions!$C$61*((RAND()+RAND()+RAND()+RAND()+RAND()+RAND()+RAND()+RAND()+RAND()+RAND()+RAND()+RAND())-6))-1)+PT_Y5_MC!G67)</x:f>
        <x:v>941393.0144198925</x:v>
      </x:c>
      <x:c r="G390" s="16" t="n">
        <x:f>MAX(0,F390*(1+EXP((LN(1+Assumptions!$C$60)-0.5*Assumptions!$C$61^2)+Assumptions!$C$61*((RAND()+RAND()+RAND()+RAND()+RAND()+RAND()+RAND()+RAND()+RAND()+RAND()+RAND()+RAND())-6))-1)+PT_Y5_MC!H67)</x:f>
        <x:v>871175.2014646726</x:v>
      </x:c>
      <x:c r="H390" s="16" t="n">
        <x:f>MAX(0,G390*(1+EXP((LN(1+Assumptions!$C$60)-0.5*Assumptions!$C$61^2)+Assumptions!$C$61*((RAND()+RAND()+RAND()+RAND()+RAND()+RAND()+RAND()+RAND()+RAND()+RAND()+RAND()+RAND())-6))-1)+PT_Y5_MC!I67)</x:f>
        <x:v>1018337.6210653889</x:v>
      </x:c>
      <x:c r="I390" s="16" t="n">
        <x:f>MAX(0,H390*(1+EXP((LN(1+Assumptions!$C$60)-0.5*Assumptions!$C$61^2)+Assumptions!$C$61*((RAND()+RAND()+RAND()+RAND()+RAND()+RAND()+RAND()+RAND()+RAND()+RAND()+RAND()+RAND())-6))-1)+PT_Y5_MC!J67)</x:f>
        <x:v>1200300.5461297042</x:v>
      </x:c>
      <x:c r="J390" s="16" t="n">
        <x:f>MAX(0,I390*(1+EXP((LN(1+Assumptions!$C$60)-0.5*Assumptions!$C$61^2)+Assumptions!$C$61*((RAND()+RAND()+RAND()+RAND()+RAND()+RAND()+RAND()+RAND()+RAND()+RAND()+RAND()+RAND())-6))-1)+PT_Y5_MC!K67)</x:f>
        <x:v>1611767.3273275467</x:v>
      </x:c>
      <x:c r="K390" s="16" t="n">
        <x:f>MAX(0,J390*(1+EXP((LN(1+Assumptions!$C$60)-0.5*Assumptions!$C$61^2)+Assumptions!$C$61*((RAND()+RAND()+RAND()+RAND()+RAND()+RAND()+RAND()+RAND()+RAND()+RAND()+RAND()+RAND())-6))-1)+PT_Y5_MC!L67)</x:f>
        <x:v>2238408.2062158403</x:v>
      </x:c>
      <x:c r="L390" s="16" t="n">
        <x:f>MAX(0,K390*(1+EXP((LN(1+Assumptions!$C$60)-0.5*Assumptions!$C$61^2)+Assumptions!$C$61*((RAND()+RAND()+RAND()+RAND()+RAND()+RAND()+RAND()+RAND()+RAND()+RAND()+RAND()+RAND())-6))-1)+PT_Y5_MC!M67)</x:f>
        <x:v>2381821.6863896204</x:v>
      </x:c>
      <x:c r="M390" s="16" t="n">
        <x:f>MAX(0,L390*(1+EXP((LN(1+Assumptions!$C$60)-0.5*Assumptions!$C$61^2)+Assumptions!$C$61*((RAND()+RAND()+RAND()+RAND()+RAND()+RAND()+RAND()+RAND()+RAND()+RAND()+RAND()+RAND())-6))-1)+PT_Y5_MC!N67)</x:f>
        <x:v>2160569.670229786</x:v>
      </x:c>
      <x:c r="N390" s="16" t="n">
        <x:f>MAX(0,M390*(1+EXP((LN(1+Assumptions!$C$60)-0.5*Assumptions!$C$61^2)+Assumptions!$C$61*((RAND()+RAND()+RAND()+RAND()+RAND()+RAND()+RAND()+RAND()+RAND()+RAND()+RAND()+RAND())-6))-1)+PT_Y5_MC!O67)</x:f>
        <x:v>2173721.9198110458</x:v>
      </x:c>
      <x:c r="O390" s="16" t="n">
        <x:f>MAX(0,N390*(1+EXP((LN(1+Assumptions!$C$60)-0.5*Assumptions!$C$61^2)+Assumptions!$C$61*((RAND()+RAND()+RAND()+RAND()+RAND()+RAND()+RAND()+RAND()+RAND()+RAND()+RAND()+RAND())-6))-1)+PT_Y5_MC!P67)</x:f>
        <x:v>2293575.066196604</x:v>
      </x:c>
      <x:c r="P390" s="16" t="n">
        <x:f>MAX(0,O390*(1+EXP((LN(1+Assumptions!$C$60)-0.5*Assumptions!$C$61^2)+Assumptions!$C$61*((RAND()+RAND()+RAND()+RAND()+RAND()+RAND()+RAND()+RAND()+RAND()+RAND()+RAND()+RAND())-6))-1)+PT_Y5_MC!Q67)</x:f>
        <x:v>2082557.5138645265</x:v>
      </x:c>
      <x:c r="Q390" s="16" t="n">
        <x:f>MAX(0,P390*(1+EXP((LN(1+Assumptions!$C$60)-0.5*Assumptions!$C$61^2)+Assumptions!$C$61*((RAND()+RAND()+RAND()+RAND()+RAND()+RAND()+RAND()+RAND()+RAND()+RAND()+RAND()+RAND())-6))-1)+PT_Y5_MC!R67)</x:f>
        <x:v>2397968.6354953446</x:v>
      </x:c>
      <x:c r="R390" s="16" t="n">
        <x:f>MAX(0,Q390*(1+EXP((LN(1+Assumptions!$C$60)-0.5*Assumptions!$C$61^2)+Assumptions!$C$61*((RAND()+RAND()+RAND()+RAND()+RAND()+RAND()+RAND()+RAND()+RAND()+RAND()+RAND()+RAND())-6))-1)+PT_Y5_MC!S67)</x:f>
        <x:v>2024336.2178345802</x:v>
      </x:c>
      <x:c r="S390" s="16" t="n">
        <x:f>MAX(0,R390*(1+EXP((LN(1+Assumptions!$C$60)-0.5*Assumptions!$C$61^2)+Assumptions!$C$61*((RAND()+RAND()+RAND()+RAND()+RAND()+RAND()+RAND()+RAND()+RAND()+RAND()+RAND()+RAND())-6))-1)+PT_Y5_MC!T67)</x:f>
        <x:v>1966264.7228190051</x:v>
      </x:c>
      <x:c r="T390" s="16" t="n">
        <x:f>MAX(0,S390*(1+EXP((LN(1+Assumptions!$C$60)-0.5*Assumptions!$C$61^2)+Assumptions!$C$61*((RAND()+RAND()+RAND()+RAND()+RAND()+RAND()+RAND()+RAND()+RAND()+RAND()+RAND()+RAND())-6))-1)+PT_Y5_MC!U67)</x:f>
        <x:v>2267395.449403538</x:v>
      </x:c>
      <x:c r="U390" s="16" t="n">
        <x:f>MAX(0,T390*(1+EXP((LN(1+Assumptions!$C$60)-0.5*Assumptions!$C$61^2)+Assumptions!$C$61*((RAND()+RAND()+RAND()+RAND()+RAND()+RAND()+RAND()+RAND()+RAND()+RAND()+RAND()+RAND())-6))-1)+PT_Y5_MC!V67)</x:f>
        <x:v>1917586.7274059346</x:v>
      </x:c>
      <x:c r="V390" s="16" t="n">
        <x:f>MAX(0,U390*(1+EXP((LN(1+Assumptions!$C$60)-0.5*Assumptions!$C$61^2)+Assumptions!$C$61*((RAND()+RAND()+RAND()+RAND()+RAND()+RAND()+RAND()+RAND()+RAND()+RAND()+RAND()+RAND())-6))-1)+PT_Y5_MC!W67)</x:f>
        <x:v>1809695.7272629223</x:v>
      </x:c>
      <x:c r="W390" s="16" t="n">
        <x:f>MAX(0,V390*(1+EXP((LN(1+Assumptions!$C$60)-0.5*Assumptions!$C$61^2)+Assumptions!$C$61*((RAND()+RAND()+RAND()+RAND()+RAND()+RAND()+RAND()+RAND()+RAND()+RAND()+RAND()+RAND())-6))-1)+PT_Y5_MC!X67)</x:f>
        <x:v>2123164.803458766</x:v>
      </x:c>
      <x:c r="X390" s="16" t="n">
        <x:f>MAX(0,W390*(1+EXP((LN(1+Assumptions!$C$60)-0.5*Assumptions!$C$61^2)+Assumptions!$C$61*((RAND()+RAND()+RAND()+RAND()+RAND()+RAND()+RAND()+RAND()+RAND()+RAND()+RAND()+RAND())-6))-1)+PT_Y5_MC!Y67)</x:f>
        <x:v>2533424.637277224</x:v>
      </x:c>
      <x:c r="Y390" s="16" t="n">
        <x:f>MAX(0,X390*(1+EXP((LN(1+Assumptions!$C$60)-0.5*Assumptions!$C$61^2)+Assumptions!$C$61*((RAND()+RAND()+RAND()+RAND()+RAND()+RAND()+RAND()+RAND()+RAND()+RAND()+RAND()+RAND())-6))-1)+PT_Y5_MC!Z67)</x:f>
        <x:v>3236313.304608296</x:v>
      </x:c>
      <x:c r="Z390" s="16" t="n">
        <x:f>MAX(0,Y390*(1+EXP((LN(1+Assumptions!$C$60)-0.5*Assumptions!$C$61^2)+Assumptions!$C$61*((RAND()+RAND()+RAND()+RAND()+RAND()+RAND()+RAND()+RAND()+RAND()+RAND()+RAND()+RAND())-6))-1)+PT_Y5_MC!AA67)</x:f>
        <x:v>3192684.62678432</x:v>
      </x:c>
      <x:c r="AA390" s="16" t="n">
        <x:f>MAX(0,Z390*(1+EXP((LN(1+Assumptions!$C$60)-0.5*Assumptions!$C$61^2)+Assumptions!$C$61*((RAND()+RAND()+RAND()+RAND()+RAND()+RAND()+RAND()+RAND()+RAND()+RAND()+RAND()+RAND())-6))-1)+PT_Y5_MC!AB67)</x:f>
        <x:v>3765542.7317150426</x:v>
      </x:c>
      <x:c r="AB390" s="16" t="n">
        <x:f>MAX(0,AA390*(1+EXP((LN(1+Assumptions!$C$60)-0.5*Assumptions!$C$61^2)+Assumptions!$C$61*((RAND()+RAND()+RAND()+RAND()+RAND()+RAND()+RAND()+RAND()+RAND()+RAND()+RAND()+RAND())-6))-1)+PT_Y5_MC!AC67)</x:f>
        <x:v>4517793.837069439</x:v>
      </x:c>
      <x:c r="AC390" s="16" t="n">
        <x:f>MAX(0,AB390*(1+EXP((LN(1+Assumptions!$C$60)-0.5*Assumptions!$C$61^2)+Assumptions!$C$61*((RAND()+RAND()+RAND()+RAND()+RAND()+RAND()+RAND()+RAND()+RAND()+RAND()+RAND()+RAND())-6))-1)+PT_Y5_MC!AD67)</x:f>
        <x:v>5349790.652513233</x:v>
      </x:c>
      <x:c r="AD390" s="16" t="n">
        <x:f>MAX(0,AC390*(1+EXP((LN(1+Assumptions!$C$60)-0.5*Assumptions!$C$61^2)+Assumptions!$C$61*((RAND()+RAND()+RAND()+RAND()+RAND()+RAND()+RAND()+RAND()+RAND()+RAND()+RAND()+RAND())-6))-1)+PT_Y5_MC!AE67)</x:f>
        <x:v>7124903.69933713</x:v>
      </x:c>
      <x:c r="AE390" s="16" t="n">
        <x:f>MAX(0,AD390*(1+EXP((LN(1+Assumptions!$C$60)-0.5*Assumptions!$C$61^2)+Assumptions!$C$61*((RAND()+RAND()+RAND()+RAND()+RAND()+RAND()+RAND()+RAND()+RAND()+RAND()+RAND()+RAND())-6))-1)+PT_Y5_MC!AF67)</x:f>
        <x:v>6842366.622221811</x:v>
      </x:c>
      <x:c r="AF390" s="16" t="n">
        <x:f>MAX(0,AE390*(1+EXP((LN(1+Assumptions!$C$60)-0.5*Assumptions!$C$61^2)+Assumptions!$C$61*((RAND()+RAND()+RAND()+RAND()+RAND()+RAND()+RAND()+RAND()+RAND()+RAND()+RAND()+RAND())-6))-1)+PT_Y5_MC!AG67)</x:f>
        <x:v>6987703.47797178</x:v>
      </x:c>
    </x:row>
    <x:row r="391">
      <x:c r="A391" s="39">
        <x:v>387</x:v>
      </x:c>
      <x:c r="B391" s="16" t="n">
        <x:f>PT_Y5_MC!C68</x:f>
        <x:v>1029031.25</x:v>
      </x:c>
      <x:c r="C391" s="16" t="n">
        <x:f>MAX(0,B391*(1+EXP((LN(1+Assumptions!$C$60)-0.5*Assumptions!$C$61^2)+Assumptions!$C$61*((RAND()+RAND()+RAND()+RAND()+RAND()+RAND()+RAND()+RAND()+RAND()+RAND()+RAND()+RAND())-6))-1)+PT_Y5_MC!D67)</x:f>
        <x:v>1070406.5761315743</x:v>
      </x:c>
      <x:c r="D391" s="16" t="n">
        <x:f>MAX(0,C391*(1+EXP((LN(1+Assumptions!$C$60)-0.5*Assumptions!$C$61^2)+Assumptions!$C$61*((RAND()+RAND()+RAND()+RAND()+RAND()+RAND()+RAND()+RAND()+RAND()+RAND()+RAND()+RAND())-6))-1)+PT_Y5_MC!E67)</x:f>
        <x:v>1136902.8654821916</x:v>
      </x:c>
      <x:c r="E391" s="16" t="n">
        <x:f>MAX(0,D391*(1+EXP((LN(1+Assumptions!$C$60)-0.5*Assumptions!$C$61^2)+Assumptions!$C$61*((RAND()+RAND()+RAND()+RAND()+RAND()+RAND()+RAND()+RAND()+RAND()+RAND()+RAND()+RAND())-6))-1)+PT_Y5_MC!F67)</x:f>
        <x:v>1237668.4441704422</x:v>
      </x:c>
      <x:c r="F391" s="16" t="n">
        <x:f>MAX(0,E391*(1+EXP((LN(1+Assumptions!$C$60)-0.5*Assumptions!$C$61^2)+Assumptions!$C$61*((RAND()+RAND()+RAND()+RAND()+RAND()+RAND()+RAND()+RAND()+RAND()+RAND()+RAND()+RAND())-6))-1)+PT_Y5_MC!G67)</x:f>
        <x:v>1782530.5240743381</x:v>
      </x:c>
      <x:c r="G391" s="16" t="n">
        <x:f>MAX(0,F391*(1+EXP((LN(1+Assumptions!$C$60)-0.5*Assumptions!$C$61^2)+Assumptions!$C$61*((RAND()+RAND()+RAND()+RAND()+RAND()+RAND()+RAND()+RAND()+RAND()+RAND()+RAND()+RAND())-6))-1)+PT_Y5_MC!H67)</x:f>
        <x:v>1638593.2516529318</x:v>
      </x:c>
      <x:c r="H391" s="16" t="n">
        <x:f>MAX(0,G391*(1+EXP((LN(1+Assumptions!$C$60)-0.5*Assumptions!$C$61^2)+Assumptions!$C$61*((RAND()+RAND()+RAND()+RAND()+RAND()+RAND()+RAND()+RAND()+RAND()+RAND()+RAND()+RAND())-6))-1)+PT_Y5_MC!I67)</x:f>
        <x:v>1691169.9599432573</x:v>
      </x:c>
      <x:c r="I391" s="16" t="n">
        <x:f>MAX(0,H391*(1+EXP((LN(1+Assumptions!$C$60)-0.5*Assumptions!$C$61^2)+Assumptions!$C$61*((RAND()+RAND()+RAND()+RAND()+RAND()+RAND()+RAND()+RAND()+RAND()+RAND()+RAND()+RAND())-6))-1)+PT_Y5_MC!J67)</x:f>
        <x:v>1925225.9550530459</x:v>
      </x:c>
      <x:c r="J391" s="16" t="n">
        <x:f>MAX(0,I391*(1+EXP((LN(1+Assumptions!$C$60)-0.5*Assumptions!$C$61^2)+Assumptions!$C$61*((RAND()+RAND()+RAND()+RAND()+RAND()+RAND()+RAND()+RAND()+RAND()+RAND()+RAND()+RAND())-6))-1)+PT_Y5_MC!K67)</x:f>
        <x:v>2104083.7773706513</x:v>
      </x:c>
      <x:c r="K391" s="16" t="n">
        <x:f>MAX(0,J391*(1+EXP((LN(1+Assumptions!$C$60)-0.5*Assumptions!$C$61^2)+Assumptions!$C$61*((RAND()+RAND()+RAND()+RAND()+RAND()+RAND()+RAND()+RAND()+RAND()+RAND()+RAND()+RAND())-6))-1)+PT_Y5_MC!L67)</x:f>
        <x:v>1780782.3627953492</x:v>
      </x:c>
      <x:c r="L391" s="16" t="n">
        <x:f>MAX(0,K391*(1+EXP((LN(1+Assumptions!$C$60)-0.5*Assumptions!$C$61^2)+Assumptions!$C$61*((RAND()+RAND()+RAND()+RAND()+RAND()+RAND()+RAND()+RAND()+RAND()+RAND()+RAND()+RAND())-6))-1)+PT_Y5_MC!M67)</x:f>
        <x:v>1445412.976043173</x:v>
      </x:c>
      <x:c r="M391" s="16" t="n">
        <x:f>MAX(0,L391*(1+EXP((LN(1+Assumptions!$C$60)-0.5*Assumptions!$C$61^2)+Assumptions!$C$61*((RAND()+RAND()+RAND()+RAND()+RAND()+RAND()+RAND()+RAND()+RAND()+RAND()+RAND()+RAND())-6))-1)+PT_Y5_MC!N67)</x:f>
        <x:v>1645588.6661203855</x:v>
      </x:c>
      <x:c r="N391" s="16" t="n">
        <x:f>MAX(0,M391*(1+EXP((LN(1+Assumptions!$C$60)-0.5*Assumptions!$C$61^2)+Assumptions!$C$61*((RAND()+RAND()+RAND()+RAND()+RAND()+RAND()+RAND()+RAND()+RAND()+RAND()+RAND()+RAND())-6))-1)+PT_Y5_MC!O67)</x:f>
        <x:v>2563691.1517746453</x:v>
      </x:c>
      <x:c r="O391" s="16" t="n">
        <x:f>MAX(0,N391*(1+EXP((LN(1+Assumptions!$C$60)-0.5*Assumptions!$C$61^2)+Assumptions!$C$61*((RAND()+RAND()+RAND()+RAND()+RAND()+RAND()+RAND()+RAND()+RAND()+RAND()+RAND()+RAND())-6))-1)+PT_Y5_MC!P67)</x:f>
        <x:v>3124398.8499920955</x:v>
      </x:c>
      <x:c r="P391" s="16" t="n">
        <x:f>MAX(0,O391*(1+EXP((LN(1+Assumptions!$C$60)-0.5*Assumptions!$C$61^2)+Assumptions!$C$61*((RAND()+RAND()+RAND()+RAND()+RAND()+RAND()+RAND()+RAND()+RAND()+RAND()+RAND()+RAND())-6))-1)+PT_Y5_MC!Q67)</x:f>
        <x:v>2695487.0831873096</x:v>
      </x:c>
      <x:c r="Q391" s="16" t="n">
        <x:f>MAX(0,P391*(1+EXP((LN(1+Assumptions!$C$60)-0.5*Assumptions!$C$61^2)+Assumptions!$C$61*((RAND()+RAND()+RAND()+RAND()+RAND()+RAND()+RAND()+RAND()+RAND()+RAND()+RAND()+RAND())-6))-1)+PT_Y5_MC!R67)</x:f>
        <x:v>3223195.4368685847</x:v>
      </x:c>
      <x:c r="R391" s="16" t="n">
        <x:f>MAX(0,Q391*(1+EXP((LN(1+Assumptions!$C$60)-0.5*Assumptions!$C$61^2)+Assumptions!$C$61*((RAND()+RAND()+RAND()+RAND()+RAND()+RAND()+RAND()+RAND()+RAND()+RAND()+RAND()+RAND())-6))-1)+PT_Y5_MC!S67)</x:f>
        <x:v>3630486.3158576083</x:v>
      </x:c>
      <x:c r="S391" s="16" t="n">
        <x:f>MAX(0,R391*(1+EXP((LN(1+Assumptions!$C$60)-0.5*Assumptions!$C$61^2)+Assumptions!$C$61*((RAND()+RAND()+RAND()+RAND()+RAND()+RAND()+RAND()+RAND()+RAND()+RAND()+RAND()+RAND())-6))-1)+PT_Y5_MC!T67)</x:f>
        <x:v>3199323.425605218</x:v>
      </x:c>
      <x:c r="T391" s="16" t="n">
        <x:f>MAX(0,S391*(1+EXP((LN(1+Assumptions!$C$60)-0.5*Assumptions!$C$61^2)+Assumptions!$C$61*((RAND()+RAND()+RAND()+RAND()+RAND()+RAND()+RAND()+RAND()+RAND()+RAND()+RAND()+RAND())-6))-1)+PT_Y5_MC!U67)</x:f>
        <x:v>3675278.7796057253</x:v>
      </x:c>
      <x:c r="U391" s="16" t="n">
        <x:f>MAX(0,T391*(1+EXP((LN(1+Assumptions!$C$60)-0.5*Assumptions!$C$61^2)+Assumptions!$C$61*((RAND()+RAND()+RAND()+RAND()+RAND()+RAND()+RAND()+RAND()+RAND()+RAND()+RAND()+RAND())-6))-1)+PT_Y5_MC!V67)</x:f>
        <x:v>3972274.9040314457</x:v>
      </x:c>
      <x:c r="V391" s="16" t="n">
        <x:f>MAX(0,U391*(1+EXP((LN(1+Assumptions!$C$60)-0.5*Assumptions!$C$61^2)+Assumptions!$C$61*((RAND()+RAND()+RAND()+RAND()+RAND()+RAND()+RAND()+RAND()+RAND()+RAND()+RAND()+RAND())-6))-1)+PT_Y5_MC!W67)</x:f>
        <x:v>3934382.1527760993</x:v>
      </x:c>
      <x:c r="W391" s="16" t="n">
        <x:f>MAX(0,V391*(1+EXP((LN(1+Assumptions!$C$60)-0.5*Assumptions!$C$61^2)+Assumptions!$C$61*((RAND()+RAND()+RAND()+RAND()+RAND()+RAND()+RAND()+RAND()+RAND()+RAND()+RAND()+RAND())-6))-1)+PT_Y5_MC!X67)</x:f>
        <x:v>4950457.933578006</x:v>
      </x:c>
      <x:c r="X391" s="16" t="n">
        <x:f>MAX(0,W391*(1+EXP((LN(1+Assumptions!$C$60)-0.5*Assumptions!$C$61^2)+Assumptions!$C$61*((RAND()+RAND()+RAND()+RAND()+RAND()+RAND()+RAND()+RAND()+RAND()+RAND()+RAND()+RAND())-6))-1)+PT_Y5_MC!Y67)</x:f>
        <x:v>5655936.299981903</x:v>
      </x:c>
      <x:c r="Y391" s="16" t="n">
        <x:f>MAX(0,X391*(1+EXP((LN(1+Assumptions!$C$60)-0.5*Assumptions!$C$61^2)+Assumptions!$C$61*((RAND()+RAND()+RAND()+RAND()+RAND()+RAND()+RAND()+RAND()+RAND()+RAND()+RAND()+RAND())-6))-1)+PT_Y5_MC!Z67)</x:f>
        <x:v>6528580.466774619</x:v>
      </x:c>
      <x:c r="Z391" s="16" t="n">
        <x:f>MAX(0,Y391*(1+EXP((LN(1+Assumptions!$C$60)-0.5*Assumptions!$C$61^2)+Assumptions!$C$61*((RAND()+RAND()+RAND()+RAND()+RAND()+RAND()+RAND()+RAND()+RAND()+RAND()+RAND()+RAND())-6))-1)+PT_Y5_MC!AA67)</x:f>
        <x:v>7288731.208012406</x:v>
      </x:c>
      <x:c r="AA391" s="16" t="n">
        <x:f>MAX(0,Z391*(1+EXP((LN(1+Assumptions!$C$60)-0.5*Assumptions!$C$61^2)+Assumptions!$C$61*((RAND()+RAND()+RAND()+RAND()+RAND()+RAND()+RAND()+RAND()+RAND()+RAND()+RAND()+RAND())-6))-1)+PT_Y5_MC!AB67)</x:f>
        <x:v>7910764.29037623</x:v>
      </x:c>
      <x:c r="AB391" s="16" t="n">
        <x:f>MAX(0,AA391*(1+EXP((LN(1+Assumptions!$C$60)-0.5*Assumptions!$C$61^2)+Assumptions!$C$61*((RAND()+RAND()+RAND()+RAND()+RAND()+RAND()+RAND()+RAND()+RAND()+RAND()+RAND()+RAND())-6))-1)+PT_Y5_MC!AC67)</x:f>
        <x:v>8135482.376655707</x:v>
      </x:c>
      <x:c r="AC391" s="16" t="n">
        <x:f>MAX(0,AB391*(1+EXP((LN(1+Assumptions!$C$60)-0.5*Assumptions!$C$61^2)+Assumptions!$C$61*((RAND()+RAND()+RAND()+RAND()+RAND()+RAND()+RAND()+RAND()+RAND()+RAND()+RAND()+RAND())-6))-1)+PT_Y5_MC!AD67)</x:f>
        <x:v>9420825.02999842</x:v>
      </x:c>
      <x:c r="AD391" s="16" t="n">
        <x:f>MAX(0,AC391*(1+EXP((LN(1+Assumptions!$C$60)-0.5*Assumptions!$C$61^2)+Assumptions!$C$61*((RAND()+RAND()+RAND()+RAND()+RAND()+RAND()+RAND()+RAND()+RAND()+RAND()+RAND()+RAND())-6))-1)+PT_Y5_MC!AE67)</x:f>
        <x:v>7737312.242081536</x:v>
      </x:c>
      <x:c r="AE391" s="16" t="n">
        <x:f>MAX(0,AD391*(1+EXP((LN(1+Assumptions!$C$60)-0.5*Assumptions!$C$61^2)+Assumptions!$C$61*((RAND()+RAND()+RAND()+RAND()+RAND()+RAND()+RAND()+RAND()+RAND()+RAND()+RAND()+RAND())-6))-1)+PT_Y5_MC!AF67)</x:f>
        <x:v>8471788.274500415</x:v>
      </x:c>
      <x:c r="AF391" s="16" t="n">
        <x:f>MAX(0,AE391*(1+EXP((LN(1+Assumptions!$C$60)-0.5*Assumptions!$C$61^2)+Assumptions!$C$61*((RAND()+RAND()+RAND()+RAND()+RAND()+RAND()+RAND()+RAND()+RAND()+RAND()+RAND()+RAND())-6))-1)+PT_Y5_MC!AG67)</x:f>
        <x:v>8382331.326815635</x:v>
      </x:c>
    </x:row>
    <x:row r="392">
      <x:c r="A392" s="39">
        <x:v>388</x:v>
      </x:c>
      <x:c r="B392" s="16" t="n">
        <x:f>PT_Y5_MC!C68</x:f>
        <x:v>1029031.25</x:v>
      </x:c>
      <x:c r="C392" s="16" t="n">
        <x:f>MAX(0,B392*(1+EXP((LN(1+Assumptions!$C$60)-0.5*Assumptions!$C$61^2)+Assumptions!$C$61*((RAND()+RAND()+RAND()+RAND()+RAND()+RAND()+RAND()+RAND()+RAND()+RAND()+RAND()+RAND())-6))-1)+PT_Y5_MC!D67)</x:f>
        <x:v>1315783.4899793197</x:v>
      </x:c>
      <x:c r="D392" s="16" t="n">
        <x:f>MAX(0,C392*(1+EXP((LN(1+Assumptions!$C$60)-0.5*Assumptions!$C$61^2)+Assumptions!$C$61*((RAND()+RAND()+RAND()+RAND()+RAND()+RAND()+RAND()+RAND()+RAND()+RAND()+RAND()+RAND())-6))-1)+PT_Y5_MC!E67)</x:f>
        <x:v>1401370.914911769</x:v>
      </x:c>
      <x:c r="E392" s="16" t="n">
        <x:f>MAX(0,D392*(1+EXP((LN(1+Assumptions!$C$60)-0.5*Assumptions!$C$61^2)+Assumptions!$C$61*((RAND()+RAND()+RAND()+RAND()+RAND()+RAND()+RAND()+RAND()+RAND()+RAND()+RAND()+RAND())-6))-1)+PT_Y5_MC!F67)</x:f>
        <x:v>1705694.0817945567</x:v>
      </x:c>
      <x:c r="F392" s="16" t="n">
        <x:f>MAX(0,E392*(1+EXP((LN(1+Assumptions!$C$60)-0.5*Assumptions!$C$61^2)+Assumptions!$C$61*((RAND()+RAND()+RAND()+RAND()+RAND()+RAND()+RAND()+RAND()+RAND()+RAND()+RAND()+RAND())-6))-1)+PT_Y5_MC!G67)</x:f>
        <x:v>1637919.80300418</x:v>
      </x:c>
      <x:c r="G392" s="16" t="n">
        <x:f>MAX(0,F392*(1+EXP((LN(1+Assumptions!$C$60)-0.5*Assumptions!$C$61^2)+Assumptions!$C$61*((RAND()+RAND()+RAND()+RAND()+RAND()+RAND()+RAND()+RAND()+RAND()+RAND()+RAND()+RAND())-6))-1)+PT_Y5_MC!H67)</x:f>
        <x:v>1648338.8103728706</x:v>
      </x:c>
      <x:c r="H392" s="16" t="n">
        <x:f>MAX(0,G392*(1+EXP((LN(1+Assumptions!$C$60)-0.5*Assumptions!$C$61^2)+Assumptions!$C$61*((RAND()+RAND()+RAND()+RAND()+RAND()+RAND()+RAND()+RAND()+RAND()+RAND()+RAND()+RAND())-6))-1)+PT_Y5_MC!I67)</x:f>
        <x:v>1455369.287069075</x:v>
      </x:c>
      <x:c r="I392" s="16" t="n">
        <x:f>MAX(0,H392*(1+EXP((LN(1+Assumptions!$C$60)-0.5*Assumptions!$C$61^2)+Assumptions!$C$61*((RAND()+RAND()+RAND()+RAND()+RAND()+RAND()+RAND()+RAND()+RAND()+RAND()+RAND()+RAND())-6))-1)+PT_Y5_MC!J67)</x:f>
        <x:v>1610632.8166956364</x:v>
      </x:c>
      <x:c r="J392" s="16" t="n">
        <x:f>MAX(0,I392*(1+EXP((LN(1+Assumptions!$C$60)-0.5*Assumptions!$C$61^2)+Assumptions!$C$61*((RAND()+RAND()+RAND()+RAND()+RAND()+RAND()+RAND()+RAND()+RAND()+RAND()+RAND()+RAND())-6))-1)+PT_Y5_MC!K67)</x:f>
        <x:v>1599223.293177045</x:v>
      </x:c>
      <x:c r="K392" s="16" t="n">
        <x:f>MAX(0,J392*(1+EXP((LN(1+Assumptions!$C$60)-0.5*Assumptions!$C$61^2)+Assumptions!$C$61*((RAND()+RAND()+RAND()+RAND()+RAND()+RAND()+RAND()+RAND()+RAND()+RAND()+RAND()+RAND())-6))-1)+PT_Y5_MC!L67)</x:f>
        <x:v>1728681.5813761337</x:v>
      </x:c>
      <x:c r="L392" s="16" t="n">
        <x:f>MAX(0,K392*(1+EXP((LN(1+Assumptions!$C$60)-0.5*Assumptions!$C$61^2)+Assumptions!$C$61*((RAND()+RAND()+RAND()+RAND()+RAND()+RAND()+RAND()+RAND()+RAND()+RAND()+RAND()+RAND())-6))-1)+PT_Y5_MC!M67)</x:f>
        <x:v>1647703.2311348298</x:v>
      </x:c>
      <x:c r="M392" s="16" t="n">
        <x:f>MAX(0,L392*(1+EXP((LN(1+Assumptions!$C$60)-0.5*Assumptions!$C$61^2)+Assumptions!$C$61*((RAND()+RAND()+RAND()+RAND()+RAND()+RAND()+RAND()+RAND()+RAND()+RAND()+RAND()+RAND())-6))-1)+PT_Y5_MC!N67)</x:f>
        <x:v>1773222.7693150647</x:v>
      </x:c>
      <x:c r="N392" s="16" t="n">
        <x:f>MAX(0,M392*(1+EXP((LN(1+Assumptions!$C$60)-0.5*Assumptions!$C$61^2)+Assumptions!$C$61*((RAND()+RAND()+RAND()+RAND()+RAND()+RAND()+RAND()+RAND()+RAND()+RAND()+RAND()+RAND())-6))-1)+PT_Y5_MC!O67)</x:f>
        <x:v>1538071.212580408</x:v>
      </x:c>
      <x:c r="O392" s="16" t="n">
        <x:f>MAX(0,N392*(1+EXP((LN(1+Assumptions!$C$60)-0.5*Assumptions!$C$61^2)+Assumptions!$C$61*((RAND()+RAND()+RAND()+RAND()+RAND()+RAND()+RAND()+RAND()+RAND()+RAND()+RAND()+RAND())-6))-1)+PT_Y5_MC!P67)</x:f>
        <x:v>1606178.1020782108</x:v>
      </x:c>
      <x:c r="P392" s="16" t="n">
        <x:f>MAX(0,O392*(1+EXP((LN(1+Assumptions!$C$60)-0.5*Assumptions!$C$61^2)+Assumptions!$C$61*((RAND()+RAND()+RAND()+RAND()+RAND()+RAND()+RAND()+RAND()+RAND()+RAND()+RAND()+RAND())-6))-1)+PT_Y5_MC!Q67)</x:f>
        <x:v>2102825.5652616615</x:v>
      </x:c>
      <x:c r="Q392" s="16" t="n">
        <x:f>MAX(0,P392*(1+EXP((LN(1+Assumptions!$C$60)-0.5*Assumptions!$C$61^2)+Assumptions!$C$61*((RAND()+RAND()+RAND()+RAND()+RAND()+RAND()+RAND()+RAND()+RAND()+RAND()+RAND()+RAND())-6))-1)+PT_Y5_MC!R67)</x:f>
        <x:v>2409586.1701193713</x:v>
      </x:c>
      <x:c r="R392" s="16" t="n">
        <x:f>MAX(0,Q392*(1+EXP((LN(1+Assumptions!$C$60)-0.5*Assumptions!$C$61^2)+Assumptions!$C$61*((RAND()+RAND()+RAND()+RAND()+RAND()+RAND()+RAND()+RAND()+RAND()+RAND()+RAND()+RAND())-6))-1)+PT_Y5_MC!S67)</x:f>
        <x:v>2970353.1046212343</x:v>
      </x:c>
      <x:c r="S392" s="16" t="n">
        <x:f>MAX(0,R392*(1+EXP((LN(1+Assumptions!$C$60)-0.5*Assumptions!$C$61^2)+Assumptions!$C$61*((RAND()+RAND()+RAND()+RAND()+RAND()+RAND()+RAND()+RAND()+RAND()+RAND()+RAND()+RAND())-6))-1)+PT_Y5_MC!T67)</x:f>
        <x:v>3027850.5056495145</x:v>
      </x:c>
      <x:c r="T392" s="16" t="n">
        <x:f>MAX(0,S392*(1+EXP((LN(1+Assumptions!$C$60)-0.5*Assumptions!$C$61^2)+Assumptions!$C$61*((RAND()+RAND()+RAND()+RAND()+RAND()+RAND()+RAND()+RAND()+RAND()+RAND()+RAND()+RAND())-6))-1)+PT_Y5_MC!U67)</x:f>
        <x:v>3389613.2216038434</x:v>
      </x:c>
      <x:c r="U392" s="16" t="n">
        <x:f>MAX(0,T392*(1+EXP((LN(1+Assumptions!$C$60)-0.5*Assumptions!$C$61^2)+Assumptions!$C$61*((RAND()+RAND()+RAND()+RAND()+RAND()+RAND()+RAND()+RAND()+RAND()+RAND()+RAND()+RAND())-6))-1)+PT_Y5_MC!V67)</x:f>
        <x:v>4027744.479040401</x:v>
      </x:c>
      <x:c r="V392" s="16" t="n">
        <x:f>MAX(0,U392*(1+EXP((LN(1+Assumptions!$C$60)-0.5*Assumptions!$C$61^2)+Assumptions!$C$61*((RAND()+RAND()+RAND()+RAND()+RAND()+RAND()+RAND()+RAND()+RAND()+RAND()+RAND()+RAND())-6))-1)+PT_Y5_MC!W67)</x:f>
        <x:v>3705943.632617998</x:v>
      </x:c>
      <x:c r="W392" s="16" t="n">
        <x:f>MAX(0,V392*(1+EXP((LN(1+Assumptions!$C$60)-0.5*Assumptions!$C$61^2)+Assumptions!$C$61*((RAND()+RAND()+RAND()+RAND()+RAND()+RAND()+RAND()+RAND()+RAND()+RAND()+RAND()+RAND())-6))-1)+PT_Y5_MC!X67)</x:f>
        <x:v>3659390.383892812</x:v>
      </x:c>
      <x:c r="X392" s="16" t="n">
        <x:f>MAX(0,W392*(1+EXP((LN(1+Assumptions!$C$60)-0.5*Assumptions!$C$61^2)+Assumptions!$C$61*((RAND()+RAND()+RAND()+RAND()+RAND()+RAND()+RAND()+RAND()+RAND()+RAND()+RAND()+RAND())-6))-1)+PT_Y5_MC!Y67)</x:f>
        <x:v>3658708.2759781997</x:v>
      </x:c>
      <x:c r="Y392" s="16" t="n">
        <x:f>MAX(0,X392*(1+EXP((LN(1+Assumptions!$C$60)-0.5*Assumptions!$C$61^2)+Assumptions!$C$61*((RAND()+RAND()+RAND()+RAND()+RAND()+RAND()+RAND()+RAND()+RAND()+RAND()+RAND()+RAND())-6))-1)+PT_Y5_MC!Z67)</x:f>
        <x:v>3290069.2828524476</x:v>
      </x:c>
      <x:c r="Z392" s="16" t="n">
        <x:f>MAX(0,Y392*(1+EXP((LN(1+Assumptions!$C$60)-0.5*Assumptions!$C$61^2)+Assumptions!$C$61*((RAND()+RAND()+RAND()+RAND()+RAND()+RAND()+RAND()+RAND()+RAND()+RAND()+RAND()+RAND())-6))-1)+PT_Y5_MC!AA67)</x:f>
        <x:v>3172598.1535289437</x:v>
      </x:c>
      <x:c r="AA392" s="16" t="n">
        <x:f>MAX(0,Z392*(1+EXP((LN(1+Assumptions!$C$60)-0.5*Assumptions!$C$61^2)+Assumptions!$C$61*((RAND()+RAND()+RAND()+RAND()+RAND()+RAND()+RAND()+RAND()+RAND()+RAND()+RAND()+RAND())-6))-1)+PT_Y5_MC!AB67)</x:f>
        <x:v>3334688.704303868</x:v>
      </x:c>
      <x:c r="AB392" s="16" t="n">
        <x:f>MAX(0,AA392*(1+EXP((LN(1+Assumptions!$C$60)-0.5*Assumptions!$C$61^2)+Assumptions!$C$61*((RAND()+RAND()+RAND()+RAND()+RAND()+RAND()+RAND()+RAND()+RAND()+RAND()+RAND()+RAND())-6))-1)+PT_Y5_MC!AC67)</x:f>
        <x:v>3847424.3288483126</x:v>
      </x:c>
      <x:c r="AC392" s="16" t="n">
        <x:f>MAX(0,AB392*(1+EXP((LN(1+Assumptions!$C$60)-0.5*Assumptions!$C$61^2)+Assumptions!$C$61*((RAND()+RAND()+RAND()+RAND()+RAND()+RAND()+RAND()+RAND()+RAND()+RAND()+RAND()+RAND())-6))-1)+PT_Y5_MC!AD67)</x:f>
        <x:v>3809452.0967197986</x:v>
      </x:c>
      <x:c r="AD392" s="16" t="n">
        <x:f>MAX(0,AC392*(1+EXP((LN(1+Assumptions!$C$60)-0.5*Assumptions!$C$61^2)+Assumptions!$C$61*((RAND()+RAND()+RAND()+RAND()+RAND()+RAND()+RAND()+RAND()+RAND()+RAND()+RAND()+RAND())-6))-1)+PT_Y5_MC!AE67)</x:f>
        <x:v>4019315.0381423933</x:v>
      </x:c>
      <x:c r="AE392" s="16" t="n">
        <x:f>MAX(0,AD392*(1+EXP((LN(1+Assumptions!$C$60)-0.5*Assumptions!$C$61^2)+Assumptions!$C$61*((RAND()+RAND()+RAND()+RAND()+RAND()+RAND()+RAND()+RAND()+RAND()+RAND()+RAND()+RAND())-6))-1)+PT_Y5_MC!AF67)</x:f>
        <x:v>4271547.8269658955</x:v>
      </x:c>
      <x:c r="AF392" s="16" t="n">
        <x:f>MAX(0,AE392*(1+EXP((LN(1+Assumptions!$C$60)-0.5*Assumptions!$C$61^2)+Assumptions!$C$61*((RAND()+RAND()+RAND()+RAND()+RAND()+RAND()+RAND()+RAND()+RAND()+RAND()+RAND()+RAND())-6))-1)+PT_Y5_MC!AG67)</x:f>
        <x:v>4103232.0177546237</x:v>
      </x:c>
    </x:row>
    <x:row r="393">
      <x:c r="A393" s="39">
        <x:v>389</x:v>
      </x:c>
      <x:c r="B393" s="16" t="n">
        <x:f>PT_Y5_MC!C68</x:f>
        <x:v>1029031.25</x:v>
      </x:c>
      <x:c r="C393" s="16" t="n">
        <x:f>MAX(0,B393*(1+EXP((LN(1+Assumptions!$C$60)-0.5*Assumptions!$C$61^2)+Assumptions!$C$61*((RAND()+RAND()+RAND()+RAND()+RAND()+RAND()+RAND()+RAND()+RAND()+RAND()+RAND()+RAND())-6))-1)+PT_Y5_MC!D67)</x:f>
        <x:v>1195339.9196310043</x:v>
      </x:c>
      <x:c r="D393" s="16" t="n">
        <x:f>MAX(0,C393*(1+EXP((LN(1+Assumptions!$C$60)-0.5*Assumptions!$C$61^2)+Assumptions!$C$61*((RAND()+RAND()+RAND()+RAND()+RAND()+RAND()+RAND()+RAND()+RAND()+RAND()+RAND()+RAND())-6))-1)+PT_Y5_MC!E67)</x:f>
        <x:v>1374365.40053711</x:v>
      </x:c>
      <x:c r="E393" s="16" t="n">
        <x:f>MAX(0,D393*(1+EXP((LN(1+Assumptions!$C$60)-0.5*Assumptions!$C$61^2)+Assumptions!$C$61*((RAND()+RAND()+RAND()+RAND()+RAND()+RAND()+RAND()+RAND()+RAND()+RAND()+RAND()+RAND())-6))-1)+PT_Y5_MC!F67)</x:f>
        <x:v>1419591.0051184664</x:v>
      </x:c>
      <x:c r="F393" s="16" t="n">
        <x:f>MAX(0,E393*(1+EXP((LN(1+Assumptions!$C$60)-0.5*Assumptions!$C$61^2)+Assumptions!$C$61*((RAND()+RAND()+RAND()+RAND()+RAND()+RAND()+RAND()+RAND()+RAND()+RAND()+RAND()+RAND())-6))-1)+PT_Y5_MC!G67)</x:f>
        <x:v>1617627.590258288</x:v>
      </x:c>
      <x:c r="G393" s="16" t="n">
        <x:f>MAX(0,F393*(1+EXP((LN(1+Assumptions!$C$60)-0.5*Assumptions!$C$61^2)+Assumptions!$C$61*((RAND()+RAND()+RAND()+RAND()+RAND()+RAND()+RAND()+RAND()+RAND()+RAND()+RAND()+RAND())-6))-1)+PT_Y5_MC!H67)</x:f>
        <x:v>1347691.6945381772</x:v>
      </x:c>
      <x:c r="H393" s="16" t="n">
        <x:f>MAX(0,G393*(1+EXP((LN(1+Assumptions!$C$60)-0.5*Assumptions!$C$61^2)+Assumptions!$C$61*((RAND()+RAND()+RAND()+RAND()+RAND()+RAND()+RAND()+RAND()+RAND()+RAND()+RAND()+RAND())-6))-1)+PT_Y5_MC!I67)</x:f>
        <x:v>1867158.0757329096</x:v>
      </x:c>
      <x:c r="I393" s="16" t="n">
        <x:f>MAX(0,H393*(1+EXP((LN(1+Assumptions!$C$60)-0.5*Assumptions!$C$61^2)+Assumptions!$C$61*((RAND()+RAND()+RAND()+RAND()+RAND()+RAND()+RAND()+RAND()+RAND()+RAND()+RAND()+RAND())-6))-1)+PT_Y5_MC!J67)</x:f>
        <x:v>2210228.3647443918</x:v>
      </x:c>
      <x:c r="J393" s="16" t="n">
        <x:f>MAX(0,I393*(1+EXP((LN(1+Assumptions!$C$60)-0.5*Assumptions!$C$61^2)+Assumptions!$C$61*((RAND()+RAND()+RAND()+RAND()+RAND()+RAND()+RAND()+RAND()+RAND()+RAND()+RAND()+RAND())-6))-1)+PT_Y5_MC!K67)</x:f>
        <x:v>2308924.9199771914</x:v>
      </x:c>
      <x:c r="K393" s="16" t="n">
        <x:f>MAX(0,J393*(1+EXP((LN(1+Assumptions!$C$60)-0.5*Assumptions!$C$61^2)+Assumptions!$C$61*((RAND()+RAND()+RAND()+RAND()+RAND()+RAND()+RAND()+RAND()+RAND()+RAND()+RAND()+RAND())-6))-1)+PT_Y5_MC!L67)</x:f>
        <x:v>2822620.1042122385</x:v>
      </x:c>
      <x:c r="L393" s="16" t="n">
        <x:f>MAX(0,K393*(1+EXP((LN(1+Assumptions!$C$60)-0.5*Assumptions!$C$61^2)+Assumptions!$C$61*((RAND()+RAND()+RAND()+RAND()+RAND()+RAND()+RAND()+RAND()+RAND()+RAND()+RAND()+RAND())-6))-1)+PT_Y5_MC!M67)</x:f>
        <x:v>3960293.4386342727</x:v>
      </x:c>
      <x:c r="M393" s="16" t="n">
        <x:f>MAX(0,L393*(1+EXP((LN(1+Assumptions!$C$60)-0.5*Assumptions!$C$61^2)+Assumptions!$C$61*((RAND()+RAND()+RAND()+RAND()+RAND()+RAND()+RAND()+RAND()+RAND()+RAND()+RAND()+RAND())-6))-1)+PT_Y5_MC!N67)</x:f>
        <x:v>3675854.801249033</x:v>
      </x:c>
      <x:c r="N393" s="16" t="n">
        <x:f>MAX(0,M393*(1+EXP((LN(1+Assumptions!$C$60)-0.5*Assumptions!$C$61^2)+Assumptions!$C$61*((RAND()+RAND()+RAND()+RAND()+RAND()+RAND()+RAND()+RAND()+RAND()+RAND()+RAND()+RAND())-6))-1)+PT_Y5_MC!O67)</x:f>
        <x:v>3723153.5653985823</x:v>
      </x:c>
      <x:c r="O393" s="16" t="n">
        <x:f>MAX(0,N393*(1+EXP((LN(1+Assumptions!$C$60)-0.5*Assumptions!$C$61^2)+Assumptions!$C$61*((RAND()+RAND()+RAND()+RAND()+RAND()+RAND()+RAND()+RAND()+RAND()+RAND()+RAND()+RAND())-6))-1)+PT_Y5_MC!P67)</x:f>
        <x:v>3534612.233113529</x:v>
      </x:c>
      <x:c r="P393" s="16" t="n">
        <x:f>MAX(0,O393*(1+EXP((LN(1+Assumptions!$C$60)-0.5*Assumptions!$C$61^2)+Assumptions!$C$61*((RAND()+RAND()+RAND()+RAND()+RAND()+RAND()+RAND()+RAND()+RAND()+RAND()+RAND()+RAND())-6))-1)+PT_Y5_MC!Q67)</x:f>
        <x:v>3611172.7917217202</x:v>
      </x:c>
      <x:c r="Q393" s="16" t="n">
        <x:f>MAX(0,P393*(1+EXP((LN(1+Assumptions!$C$60)-0.5*Assumptions!$C$61^2)+Assumptions!$C$61*((RAND()+RAND()+RAND()+RAND()+RAND()+RAND()+RAND()+RAND()+RAND()+RAND()+RAND()+RAND())-6))-1)+PT_Y5_MC!R67)</x:f>
        <x:v>3650683.2212790917</x:v>
      </x:c>
      <x:c r="R393" s="16" t="n">
        <x:f>MAX(0,Q393*(1+EXP((LN(1+Assumptions!$C$60)-0.5*Assumptions!$C$61^2)+Assumptions!$C$61*((RAND()+RAND()+RAND()+RAND()+RAND()+RAND()+RAND()+RAND()+RAND()+RAND()+RAND()+RAND())-6))-1)+PT_Y5_MC!S67)</x:f>
        <x:v>3274932.948264631</x:v>
      </x:c>
      <x:c r="S393" s="16" t="n">
        <x:f>MAX(0,R393*(1+EXP((LN(1+Assumptions!$C$60)-0.5*Assumptions!$C$61^2)+Assumptions!$C$61*((RAND()+RAND()+RAND()+RAND()+RAND()+RAND()+RAND()+RAND()+RAND()+RAND()+RAND()+RAND())-6))-1)+PT_Y5_MC!T67)</x:f>
        <x:v>3963600.411491546</x:v>
      </x:c>
      <x:c r="T393" s="16" t="n">
        <x:f>MAX(0,S393*(1+EXP((LN(1+Assumptions!$C$60)-0.5*Assumptions!$C$61^2)+Assumptions!$C$61*((RAND()+RAND()+RAND()+RAND()+RAND()+RAND()+RAND()+RAND()+RAND()+RAND()+RAND()+RAND())-6))-1)+PT_Y5_MC!U67)</x:f>
        <x:v>4102589.3616235373</x:v>
      </x:c>
      <x:c r="U393" s="16" t="n">
        <x:f>MAX(0,T393*(1+EXP((LN(1+Assumptions!$C$60)-0.5*Assumptions!$C$61^2)+Assumptions!$C$61*((RAND()+RAND()+RAND()+RAND()+RAND()+RAND()+RAND()+RAND()+RAND()+RAND()+RAND()+RAND())-6))-1)+PT_Y5_MC!V67)</x:f>
        <x:v>4776009.249646043</x:v>
      </x:c>
      <x:c r="V393" s="16" t="n">
        <x:f>MAX(0,U393*(1+EXP((LN(1+Assumptions!$C$60)-0.5*Assumptions!$C$61^2)+Assumptions!$C$61*((RAND()+RAND()+RAND()+RAND()+RAND()+RAND()+RAND()+RAND()+RAND()+RAND()+RAND()+RAND())-6))-1)+PT_Y5_MC!W67)</x:f>
        <x:v>3885767.691865508</x:v>
      </x:c>
      <x:c r="W393" s="16" t="n">
        <x:f>MAX(0,V393*(1+EXP((LN(1+Assumptions!$C$60)-0.5*Assumptions!$C$61^2)+Assumptions!$C$61*((RAND()+RAND()+RAND()+RAND()+RAND()+RAND()+RAND()+RAND()+RAND()+RAND()+RAND()+RAND())-6))-1)+PT_Y5_MC!X67)</x:f>
        <x:v>3585416.966348987</x:v>
      </x:c>
      <x:c r="X393" s="16" t="n">
        <x:f>MAX(0,W393*(1+EXP((LN(1+Assumptions!$C$60)-0.5*Assumptions!$C$61^2)+Assumptions!$C$61*((RAND()+RAND()+RAND()+RAND()+RAND()+RAND()+RAND()+RAND()+RAND()+RAND()+RAND()+RAND())-6))-1)+PT_Y5_MC!Y67)</x:f>
        <x:v>2871052.6307468913</x:v>
      </x:c>
      <x:c r="Y393" s="16" t="n">
        <x:f>MAX(0,X393*(1+EXP((LN(1+Assumptions!$C$60)-0.5*Assumptions!$C$61^2)+Assumptions!$C$61*((RAND()+RAND()+RAND()+RAND()+RAND()+RAND()+RAND()+RAND()+RAND()+RAND()+RAND()+RAND())-6))-1)+PT_Y5_MC!Z67)</x:f>
        <x:v>2880578.9006278175</x:v>
      </x:c>
      <x:c r="Z393" s="16" t="n">
        <x:f>MAX(0,Y393*(1+EXP((LN(1+Assumptions!$C$60)-0.5*Assumptions!$C$61^2)+Assumptions!$C$61*((RAND()+RAND()+RAND()+RAND()+RAND()+RAND()+RAND()+RAND()+RAND()+RAND()+RAND()+RAND())-6))-1)+PT_Y5_MC!AA67)</x:f>
        <x:v>2289399.8602605155</x:v>
      </x:c>
      <x:c r="AA393" s="16" t="n">
        <x:f>MAX(0,Z393*(1+EXP((LN(1+Assumptions!$C$60)-0.5*Assumptions!$C$61^2)+Assumptions!$C$61*((RAND()+RAND()+RAND()+RAND()+RAND()+RAND()+RAND()+RAND()+RAND()+RAND()+RAND()+RAND())-6))-1)+PT_Y5_MC!AB67)</x:f>
        <x:v>2201758.4407524713</x:v>
      </x:c>
      <x:c r="AB393" s="16" t="n">
        <x:f>MAX(0,AA393*(1+EXP((LN(1+Assumptions!$C$60)-0.5*Assumptions!$C$61^2)+Assumptions!$C$61*((RAND()+RAND()+RAND()+RAND()+RAND()+RAND()+RAND()+RAND()+RAND()+RAND()+RAND()+RAND())-6))-1)+PT_Y5_MC!AC67)</x:f>
        <x:v>2238863.4600891857</x:v>
      </x:c>
      <x:c r="AC393" s="16" t="n">
        <x:f>MAX(0,AB393*(1+EXP((LN(1+Assumptions!$C$60)-0.5*Assumptions!$C$61^2)+Assumptions!$C$61*((RAND()+RAND()+RAND()+RAND()+RAND()+RAND()+RAND()+RAND()+RAND()+RAND()+RAND()+RAND())-6))-1)+PT_Y5_MC!AD67)</x:f>
        <x:v>2190031.3018589765</x:v>
      </x:c>
      <x:c r="AD393" s="16" t="n">
        <x:f>MAX(0,AC393*(1+EXP((LN(1+Assumptions!$C$60)-0.5*Assumptions!$C$61^2)+Assumptions!$C$61*((RAND()+RAND()+RAND()+RAND()+RAND()+RAND()+RAND()+RAND()+RAND()+RAND()+RAND()+RAND())-6))-1)+PT_Y5_MC!AE67)</x:f>
        <x:v>2159984.4424147634</x:v>
      </x:c>
      <x:c r="AE393" s="16" t="n">
        <x:f>MAX(0,AD393*(1+EXP((LN(1+Assumptions!$C$60)-0.5*Assumptions!$C$61^2)+Assumptions!$C$61*((RAND()+RAND()+RAND()+RAND()+RAND()+RAND()+RAND()+RAND()+RAND()+RAND()+RAND()+RAND())-6))-1)+PT_Y5_MC!AF67)</x:f>
        <x:v>2702799.8381332513</x:v>
      </x:c>
      <x:c r="AF393" s="16" t="n">
        <x:f>MAX(0,AE393*(1+EXP((LN(1+Assumptions!$C$60)-0.5*Assumptions!$C$61^2)+Assumptions!$C$61*((RAND()+RAND()+RAND()+RAND()+RAND()+RAND()+RAND()+RAND()+RAND()+RAND()+RAND()+RAND())-6))-1)+PT_Y5_MC!AG67)</x:f>
        <x:v>3149939.841099224</x:v>
      </x:c>
    </x:row>
    <x:row r="394">
      <x:c r="A394" s="39">
        <x:v>390</x:v>
      </x:c>
      <x:c r="B394" s="16" t="n">
        <x:f>PT_Y5_MC!C68</x:f>
        <x:v>1029031.25</x:v>
      </x:c>
      <x:c r="C394" s="16" t="n">
        <x:f>MAX(0,B394*(1+EXP((LN(1+Assumptions!$C$60)-0.5*Assumptions!$C$61^2)+Assumptions!$C$61*((RAND()+RAND()+RAND()+RAND()+RAND()+RAND()+RAND()+RAND()+RAND()+RAND()+RAND()+RAND())-6))-1)+PT_Y5_MC!D67)</x:f>
        <x:v>1105546.8122814791</x:v>
      </x:c>
      <x:c r="D394" s="16" t="n">
        <x:f>MAX(0,C394*(1+EXP((LN(1+Assumptions!$C$60)-0.5*Assumptions!$C$61^2)+Assumptions!$C$61*((RAND()+RAND()+RAND()+RAND()+RAND()+RAND()+RAND()+RAND()+RAND()+RAND()+RAND()+RAND())-6))-1)+PT_Y5_MC!E67)</x:f>
        <x:v>1215858.741257656</x:v>
      </x:c>
      <x:c r="E394" s="16" t="n">
        <x:f>MAX(0,D394*(1+EXP((LN(1+Assumptions!$C$60)-0.5*Assumptions!$C$61^2)+Assumptions!$C$61*((RAND()+RAND()+RAND()+RAND()+RAND()+RAND()+RAND()+RAND()+RAND()+RAND()+RAND()+RAND())-6))-1)+PT_Y5_MC!F67)</x:f>
        <x:v>753326.813965768</x:v>
      </x:c>
      <x:c r="F394" s="16" t="n">
        <x:f>MAX(0,E394*(1+EXP((LN(1+Assumptions!$C$60)-0.5*Assumptions!$C$61^2)+Assumptions!$C$61*((RAND()+RAND()+RAND()+RAND()+RAND()+RAND()+RAND()+RAND()+RAND()+RAND()+RAND()+RAND())-6))-1)+PT_Y5_MC!G67)</x:f>
        <x:v>699750.8297865555</x:v>
      </x:c>
      <x:c r="G394" s="16" t="n">
        <x:f>MAX(0,F394*(1+EXP((LN(1+Assumptions!$C$60)-0.5*Assumptions!$C$61^2)+Assumptions!$C$61*((RAND()+RAND()+RAND()+RAND()+RAND()+RAND()+RAND()+RAND()+RAND()+RAND()+RAND()+RAND())-6))-1)+PT_Y5_MC!H67)</x:f>
        <x:v>736165.8000419327</x:v>
      </x:c>
      <x:c r="H394" s="16" t="n">
        <x:f>MAX(0,G394*(1+EXP((LN(1+Assumptions!$C$60)-0.5*Assumptions!$C$61^2)+Assumptions!$C$61*((RAND()+RAND()+RAND()+RAND()+RAND()+RAND()+RAND()+RAND()+RAND()+RAND()+RAND()+RAND())-6))-1)+PT_Y5_MC!I67)</x:f>
        <x:v>803613.8838980534</x:v>
      </x:c>
      <x:c r="I394" s="16" t="n">
        <x:f>MAX(0,H394*(1+EXP((LN(1+Assumptions!$C$60)-0.5*Assumptions!$C$61^2)+Assumptions!$C$61*((RAND()+RAND()+RAND()+RAND()+RAND()+RAND()+RAND()+RAND()+RAND()+RAND()+RAND()+RAND())-6))-1)+PT_Y5_MC!J67)</x:f>
        <x:v>921726.8457312322</x:v>
      </x:c>
      <x:c r="J394" s="16" t="n">
        <x:f>MAX(0,I394*(1+EXP((LN(1+Assumptions!$C$60)-0.5*Assumptions!$C$61^2)+Assumptions!$C$61*((RAND()+RAND()+RAND()+RAND()+RAND()+RAND()+RAND()+RAND()+RAND()+RAND()+RAND()+RAND())-6))-1)+PT_Y5_MC!K67)</x:f>
        <x:v>889546.0554184663</x:v>
      </x:c>
      <x:c r="K394" s="16" t="n">
        <x:f>MAX(0,J394*(1+EXP((LN(1+Assumptions!$C$60)-0.5*Assumptions!$C$61^2)+Assumptions!$C$61*((RAND()+RAND()+RAND()+RAND()+RAND()+RAND()+RAND()+RAND()+RAND()+RAND()+RAND()+RAND())-6))-1)+PT_Y5_MC!L67)</x:f>
        <x:v>753542.9442979998</x:v>
      </x:c>
      <x:c r="L394" s="16" t="n">
        <x:f>MAX(0,K394*(1+EXP((LN(1+Assumptions!$C$60)-0.5*Assumptions!$C$61^2)+Assumptions!$C$61*((RAND()+RAND()+RAND()+RAND()+RAND()+RAND()+RAND()+RAND()+RAND()+RAND()+RAND()+RAND())-6))-1)+PT_Y5_MC!M67)</x:f>
        <x:v>800237.2365712184</x:v>
      </x:c>
      <x:c r="M394" s="16" t="n">
        <x:f>MAX(0,L394*(1+EXP((LN(1+Assumptions!$C$60)-0.5*Assumptions!$C$61^2)+Assumptions!$C$61*((RAND()+RAND()+RAND()+RAND()+RAND()+RAND()+RAND()+RAND()+RAND()+RAND()+RAND()+RAND())-6))-1)+PT_Y5_MC!N67)</x:f>
        <x:v>1002156.6883309139</x:v>
      </x:c>
      <x:c r="N394" s="16" t="n">
        <x:f>MAX(0,M394*(1+EXP((LN(1+Assumptions!$C$60)-0.5*Assumptions!$C$61^2)+Assumptions!$C$61*((RAND()+RAND()+RAND()+RAND()+RAND()+RAND()+RAND()+RAND()+RAND()+RAND()+RAND()+RAND())-6))-1)+PT_Y5_MC!O67)</x:f>
        <x:v>1039436.0060213436</x:v>
      </x:c>
      <x:c r="O394" s="16" t="n">
        <x:f>MAX(0,N394*(1+EXP((LN(1+Assumptions!$C$60)-0.5*Assumptions!$C$61^2)+Assumptions!$C$61*((RAND()+RAND()+RAND()+RAND()+RAND()+RAND()+RAND()+RAND()+RAND()+RAND()+RAND()+RAND())-6))-1)+PT_Y5_MC!P67)</x:f>
        <x:v>1479686.5714363612</x:v>
      </x:c>
      <x:c r="P394" s="16" t="n">
        <x:f>MAX(0,O394*(1+EXP((LN(1+Assumptions!$C$60)-0.5*Assumptions!$C$61^2)+Assumptions!$C$61*((RAND()+RAND()+RAND()+RAND()+RAND()+RAND()+RAND()+RAND()+RAND()+RAND()+RAND()+RAND())-6))-1)+PT_Y5_MC!Q67)</x:f>
        <x:v>1299401.621132755</x:v>
      </x:c>
      <x:c r="Q394" s="16" t="n">
        <x:f>MAX(0,P394*(1+EXP((LN(1+Assumptions!$C$60)-0.5*Assumptions!$C$61^2)+Assumptions!$C$61*((RAND()+RAND()+RAND()+RAND()+RAND()+RAND()+RAND()+RAND()+RAND()+RAND()+RAND()+RAND())-6))-1)+PT_Y5_MC!R67)</x:f>
        <x:v>1642218.640474942</x:v>
      </x:c>
      <x:c r="R394" s="16" t="n">
        <x:f>MAX(0,Q394*(1+EXP((LN(1+Assumptions!$C$60)-0.5*Assumptions!$C$61^2)+Assumptions!$C$61*((RAND()+RAND()+RAND()+RAND()+RAND()+RAND()+RAND()+RAND()+RAND()+RAND()+RAND()+RAND())-6))-1)+PT_Y5_MC!S67)</x:f>
        <x:v>2041320.9521237956</x:v>
      </x:c>
      <x:c r="S394" s="16" t="n">
        <x:f>MAX(0,R394*(1+EXP((LN(1+Assumptions!$C$60)-0.5*Assumptions!$C$61^2)+Assumptions!$C$61*((RAND()+RAND()+RAND()+RAND()+RAND()+RAND()+RAND()+RAND()+RAND()+RAND()+RAND()+RAND())-6))-1)+PT_Y5_MC!T67)</x:f>
        <x:v>2508960.393351226</x:v>
      </x:c>
      <x:c r="T394" s="16" t="n">
        <x:f>MAX(0,S394*(1+EXP((LN(1+Assumptions!$C$60)-0.5*Assumptions!$C$61^2)+Assumptions!$C$61*((RAND()+RAND()+RAND()+RAND()+RAND()+RAND()+RAND()+RAND()+RAND()+RAND()+RAND()+RAND())-6))-1)+PT_Y5_MC!U67)</x:f>
        <x:v>3021757.0665939758</x:v>
      </x:c>
      <x:c r="U394" s="16" t="n">
        <x:f>MAX(0,T394*(1+EXP((LN(1+Assumptions!$C$60)-0.5*Assumptions!$C$61^2)+Assumptions!$C$61*((RAND()+RAND()+RAND()+RAND()+RAND()+RAND()+RAND()+RAND()+RAND()+RAND()+RAND()+RAND())-6))-1)+PT_Y5_MC!V67)</x:f>
        <x:v>3410549.510668929</x:v>
      </x:c>
      <x:c r="V394" s="16" t="n">
        <x:f>MAX(0,U394*(1+EXP((LN(1+Assumptions!$C$60)-0.5*Assumptions!$C$61^2)+Assumptions!$C$61*((RAND()+RAND()+RAND()+RAND()+RAND()+RAND()+RAND()+RAND()+RAND()+RAND()+RAND()+RAND())-6))-1)+PT_Y5_MC!W67)</x:f>
        <x:v>4323324.310741934</x:v>
      </x:c>
      <x:c r="W394" s="16" t="n">
        <x:f>MAX(0,V394*(1+EXP((LN(1+Assumptions!$C$60)-0.5*Assumptions!$C$61^2)+Assumptions!$C$61*((RAND()+RAND()+RAND()+RAND()+RAND()+RAND()+RAND()+RAND()+RAND()+RAND()+RAND()+RAND())-6))-1)+PT_Y5_MC!X67)</x:f>
        <x:v>5459619.590993539</x:v>
      </x:c>
      <x:c r="X394" s="16" t="n">
        <x:f>MAX(0,W394*(1+EXP((LN(1+Assumptions!$C$60)-0.5*Assumptions!$C$61^2)+Assumptions!$C$61*((RAND()+RAND()+RAND()+RAND()+RAND()+RAND()+RAND()+RAND()+RAND()+RAND()+RAND()+RAND())-6))-1)+PT_Y5_MC!Y67)</x:f>
        <x:v>5591924.336249519</x:v>
      </x:c>
      <x:c r="Y394" s="16" t="n">
        <x:f>MAX(0,X394*(1+EXP((LN(1+Assumptions!$C$60)-0.5*Assumptions!$C$61^2)+Assumptions!$C$61*((RAND()+RAND()+RAND()+RAND()+RAND()+RAND()+RAND()+RAND()+RAND()+RAND()+RAND()+RAND())-6))-1)+PT_Y5_MC!Z67)</x:f>
        <x:v>5148982.077881148</x:v>
      </x:c>
      <x:c r="Z394" s="16" t="n">
        <x:f>MAX(0,Y394*(1+EXP((LN(1+Assumptions!$C$60)-0.5*Assumptions!$C$61^2)+Assumptions!$C$61*((RAND()+RAND()+RAND()+RAND()+RAND()+RAND()+RAND()+RAND()+RAND()+RAND()+RAND()+RAND())-6))-1)+PT_Y5_MC!AA67)</x:f>
        <x:v>6239595.832147728</x:v>
      </x:c>
      <x:c r="AA394" s="16" t="n">
        <x:f>MAX(0,Z394*(1+EXP((LN(1+Assumptions!$C$60)-0.5*Assumptions!$C$61^2)+Assumptions!$C$61*((RAND()+RAND()+RAND()+RAND()+RAND()+RAND()+RAND()+RAND()+RAND()+RAND()+RAND()+RAND())-6))-1)+PT_Y5_MC!AB67)</x:f>
        <x:v>6075895.814481171</x:v>
      </x:c>
      <x:c r="AB394" s="16" t="n">
        <x:f>MAX(0,AA394*(1+EXP((LN(1+Assumptions!$C$60)-0.5*Assumptions!$C$61^2)+Assumptions!$C$61*((RAND()+RAND()+RAND()+RAND()+RAND()+RAND()+RAND()+RAND()+RAND()+RAND()+RAND()+RAND())-6))-1)+PT_Y5_MC!AC67)</x:f>
        <x:v>6028302.326245157</x:v>
      </x:c>
      <x:c r="AC394" s="16" t="n">
        <x:f>MAX(0,AB394*(1+EXP((LN(1+Assumptions!$C$60)-0.5*Assumptions!$C$61^2)+Assumptions!$C$61*((RAND()+RAND()+RAND()+RAND()+RAND()+RAND()+RAND()+RAND()+RAND()+RAND()+RAND()+RAND())-6))-1)+PT_Y5_MC!AD67)</x:f>
        <x:v>6386271.284298882</x:v>
      </x:c>
      <x:c r="AD394" s="16" t="n">
        <x:f>MAX(0,AC394*(1+EXP((LN(1+Assumptions!$C$60)-0.5*Assumptions!$C$61^2)+Assumptions!$C$61*((RAND()+RAND()+RAND()+RAND()+RAND()+RAND()+RAND()+RAND()+RAND()+RAND()+RAND()+RAND())-6))-1)+PT_Y5_MC!AE67)</x:f>
        <x:v>8432482.776351554</x:v>
      </x:c>
      <x:c r="AE394" s="16" t="n">
        <x:f>MAX(0,AD394*(1+EXP((LN(1+Assumptions!$C$60)-0.5*Assumptions!$C$61^2)+Assumptions!$C$61*((RAND()+RAND()+RAND()+RAND()+RAND()+RAND()+RAND()+RAND()+RAND()+RAND()+RAND()+RAND())-6))-1)+PT_Y5_MC!AF67)</x:f>
        <x:v>7806800.974073203</x:v>
      </x:c>
      <x:c r="AF394" s="16" t="n">
        <x:f>MAX(0,AE394*(1+EXP((LN(1+Assumptions!$C$60)-0.5*Assumptions!$C$61^2)+Assumptions!$C$61*((RAND()+RAND()+RAND()+RAND()+RAND()+RAND()+RAND()+RAND()+RAND()+RAND()+RAND()+RAND())-6))-1)+PT_Y5_MC!AG67)</x:f>
        <x:v>7349961.18680399</x:v>
      </x:c>
    </x:row>
    <x:row r="395">
      <x:c r="A395" s="39">
        <x:v>391</x:v>
      </x:c>
      <x:c r="B395" s="16" t="n">
        <x:f>PT_Y5_MC!C68</x:f>
        <x:v>1029031.25</x:v>
      </x:c>
      <x:c r="C395" s="16" t="n">
        <x:f>MAX(0,B395*(1+EXP((LN(1+Assumptions!$C$60)-0.5*Assumptions!$C$61^2)+Assumptions!$C$61*((RAND()+RAND()+RAND()+RAND()+RAND()+RAND()+RAND()+RAND()+RAND()+RAND()+RAND()+RAND())-6))-1)+PT_Y5_MC!D67)</x:f>
        <x:v>1110545.331215072</x:v>
      </x:c>
      <x:c r="D395" s="16" t="n">
        <x:f>MAX(0,C395*(1+EXP((LN(1+Assumptions!$C$60)-0.5*Assumptions!$C$61^2)+Assumptions!$C$61*((RAND()+RAND()+RAND()+RAND()+RAND()+RAND()+RAND()+RAND()+RAND()+RAND()+RAND()+RAND())-6))-1)+PT_Y5_MC!E67)</x:f>
        <x:v>1347978.3687763328</x:v>
      </x:c>
      <x:c r="E395" s="16" t="n">
        <x:f>MAX(0,D395*(1+EXP((LN(1+Assumptions!$C$60)-0.5*Assumptions!$C$61^2)+Assumptions!$C$61*((RAND()+RAND()+RAND()+RAND()+RAND()+RAND()+RAND()+RAND()+RAND()+RAND()+RAND()+RAND())-6))-1)+PT_Y5_MC!F67)</x:f>
        <x:v>1273823.5191412568</x:v>
      </x:c>
      <x:c r="F395" s="16" t="n">
        <x:f>MAX(0,E395*(1+EXP((LN(1+Assumptions!$C$60)-0.5*Assumptions!$C$61^2)+Assumptions!$C$61*((RAND()+RAND()+RAND()+RAND()+RAND()+RAND()+RAND()+RAND()+RAND()+RAND()+RAND()+RAND())-6))-1)+PT_Y5_MC!G67)</x:f>
        <x:v>1244054.128036326</x:v>
      </x:c>
      <x:c r="G395" s="16" t="n">
        <x:f>MAX(0,F395*(1+EXP((LN(1+Assumptions!$C$60)-0.5*Assumptions!$C$61^2)+Assumptions!$C$61*((RAND()+RAND()+RAND()+RAND()+RAND()+RAND()+RAND()+RAND()+RAND()+RAND()+RAND()+RAND())-6))-1)+PT_Y5_MC!H67)</x:f>
        <x:v>1337639.3735705225</x:v>
      </x:c>
      <x:c r="H395" s="16" t="n">
        <x:f>MAX(0,G395*(1+EXP((LN(1+Assumptions!$C$60)-0.5*Assumptions!$C$61^2)+Assumptions!$C$61*((RAND()+RAND()+RAND()+RAND()+RAND()+RAND()+RAND()+RAND()+RAND()+RAND()+RAND()+RAND())-6))-1)+PT_Y5_MC!I67)</x:f>
        <x:v>1377699.4519485005</x:v>
      </x:c>
      <x:c r="I395" s="16" t="n">
        <x:f>MAX(0,H395*(1+EXP((LN(1+Assumptions!$C$60)-0.5*Assumptions!$C$61^2)+Assumptions!$C$61*((RAND()+RAND()+RAND()+RAND()+RAND()+RAND()+RAND()+RAND()+RAND()+RAND()+RAND()+RAND())-6))-1)+PT_Y5_MC!J67)</x:f>
        <x:v>1680980.5492843986</x:v>
      </x:c>
      <x:c r="J395" s="16" t="n">
        <x:f>MAX(0,I395*(1+EXP((LN(1+Assumptions!$C$60)-0.5*Assumptions!$C$61^2)+Assumptions!$C$61*((RAND()+RAND()+RAND()+RAND()+RAND()+RAND()+RAND()+RAND()+RAND()+RAND()+RAND()+RAND())-6))-1)+PT_Y5_MC!K67)</x:f>
        <x:v>1530834.3274916573</x:v>
      </x:c>
      <x:c r="K395" s="16" t="n">
        <x:f>MAX(0,J395*(1+EXP((LN(1+Assumptions!$C$60)-0.5*Assumptions!$C$61^2)+Assumptions!$C$61*((RAND()+RAND()+RAND()+RAND()+RAND()+RAND()+RAND()+RAND()+RAND()+RAND()+RAND()+RAND())-6))-1)+PT_Y5_MC!L67)</x:f>
        <x:v>1517700.1987845008</x:v>
      </x:c>
      <x:c r="L395" s="16" t="n">
        <x:f>MAX(0,K395*(1+EXP((LN(1+Assumptions!$C$60)-0.5*Assumptions!$C$61^2)+Assumptions!$C$61*((RAND()+RAND()+RAND()+RAND()+RAND()+RAND()+RAND()+RAND()+RAND()+RAND()+RAND()+RAND())-6))-1)+PT_Y5_MC!M67)</x:f>
        <x:v>1512633.8176239673</x:v>
      </x:c>
      <x:c r="M395" s="16" t="n">
        <x:f>MAX(0,L395*(1+EXP((LN(1+Assumptions!$C$60)-0.5*Assumptions!$C$61^2)+Assumptions!$C$61*((RAND()+RAND()+RAND()+RAND()+RAND()+RAND()+RAND()+RAND()+RAND()+RAND()+RAND()+RAND())-6))-1)+PT_Y5_MC!N67)</x:f>
        <x:v>1804381.163566624</x:v>
      </x:c>
      <x:c r="N395" s="16" t="n">
        <x:f>MAX(0,M395*(1+EXP((LN(1+Assumptions!$C$60)-0.5*Assumptions!$C$61^2)+Assumptions!$C$61*((RAND()+RAND()+RAND()+RAND()+RAND()+RAND()+RAND()+RAND()+RAND()+RAND()+RAND()+RAND())-6))-1)+PT_Y5_MC!O67)</x:f>
        <x:v>1964050.2648582393</x:v>
      </x:c>
      <x:c r="O395" s="16" t="n">
        <x:f>MAX(0,N395*(1+EXP((LN(1+Assumptions!$C$60)-0.5*Assumptions!$C$61^2)+Assumptions!$C$61*((RAND()+RAND()+RAND()+RAND()+RAND()+RAND()+RAND()+RAND()+RAND()+RAND()+RAND()+RAND())-6))-1)+PT_Y5_MC!P67)</x:f>
        <x:v>2149291.237353845</x:v>
      </x:c>
      <x:c r="P395" s="16" t="n">
        <x:f>MAX(0,O395*(1+EXP((LN(1+Assumptions!$C$60)-0.5*Assumptions!$C$61^2)+Assumptions!$C$61*((RAND()+RAND()+RAND()+RAND()+RAND()+RAND()+RAND()+RAND()+RAND()+RAND()+RAND()+RAND())-6))-1)+PT_Y5_MC!Q67)</x:f>
        <x:v>2200231.925944589</x:v>
      </x:c>
      <x:c r="Q395" s="16" t="n">
        <x:f>MAX(0,P395*(1+EXP((LN(1+Assumptions!$C$60)-0.5*Assumptions!$C$61^2)+Assumptions!$C$61*((RAND()+RAND()+RAND()+RAND()+RAND()+RAND()+RAND()+RAND()+RAND()+RAND()+RAND()+RAND())-6))-1)+PT_Y5_MC!R67)</x:f>
        <x:v>2416148.4706430202</x:v>
      </x:c>
      <x:c r="R395" s="16" t="n">
        <x:f>MAX(0,Q395*(1+EXP((LN(1+Assumptions!$C$60)-0.5*Assumptions!$C$61^2)+Assumptions!$C$61*((RAND()+RAND()+RAND()+RAND()+RAND()+RAND()+RAND()+RAND()+RAND()+RAND()+RAND()+RAND())-6))-1)+PT_Y5_MC!S67)</x:f>
        <x:v>2566940.321701972</x:v>
      </x:c>
      <x:c r="S395" s="16" t="n">
        <x:f>MAX(0,R395*(1+EXP((LN(1+Assumptions!$C$60)-0.5*Assumptions!$C$61^2)+Assumptions!$C$61*((RAND()+RAND()+RAND()+RAND()+RAND()+RAND()+RAND()+RAND()+RAND()+RAND()+RAND()+RAND())-6))-1)+PT_Y5_MC!T67)</x:f>
        <x:v>2142592.544981333</x:v>
      </x:c>
      <x:c r="T395" s="16" t="n">
        <x:f>MAX(0,S395*(1+EXP((LN(1+Assumptions!$C$60)-0.5*Assumptions!$C$61^2)+Assumptions!$C$61*((RAND()+RAND()+RAND()+RAND()+RAND()+RAND()+RAND()+RAND()+RAND()+RAND()+RAND()+RAND())-6))-1)+PT_Y5_MC!U67)</x:f>
        <x:v>2295334.035708503</x:v>
      </x:c>
      <x:c r="U395" s="16" t="n">
        <x:f>MAX(0,T395*(1+EXP((LN(1+Assumptions!$C$60)-0.5*Assumptions!$C$61^2)+Assumptions!$C$61*((RAND()+RAND()+RAND()+RAND()+RAND()+RAND()+RAND()+RAND()+RAND()+RAND()+RAND()+RAND())-6))-1)+PT_Y5_MC!V67)</x:f>
        <x:v>2670696.2969710054</x:v>
      </x:c>
      <x:c r="V395" s="16" t="n">
        <x:f>MAX(0,U395*(1+EXP((LN(1+Assumptions!$C$60)-0.5*Assumptions!$C$61^2)+Assumptions!$C$61*((RAND()+RAND()+RAND()+RAND()+RAND()+RAND()+RAND()+RAND()+RAND()+RAND()+RAND()+RAND())-6))-1)+PT_Y5_MC!W67)</x:f>
        <x:v>2990780.6542740082</x:v>
      </x:c>
      <x:c r="W395" s="16" t="n">
        <x:f>MAX(0,V395*(1+EXP((LN(1+Assumptions!$C$60)-0.5*Assumptions!$C$61^2)+Assumptions!$C$61*((RAND()+RAND()+RAND()+RAND()+RAND()+RAND()+RAND()+RAND()+RAND()+RAND()+RAND()+RAND())-6))-1)+PT_Y5_MC!X67)</x:f>
        <x:v>3565616.657783035</x:v>
      </x:c>
      <x:c r="X395" s="16" t="n">
        <x:f>MAX(0,W395*(1+EXP((LN(1+Assumptions!$C$60)-0.5*Assumptions!$C$61^2)+Assumptions!$C$61*((RAND()+RAND()+RAND()+RAND()+RAND()+RAND()+RAND()+RAND()+RAND()+RAND()+RAND()+RAND())-6))-1)+PT_Y5_MC!Y67)</x:f>
        <x:v>3612687.2052248684</x:v>
      </x:c>
      <x:c r="Y395" s="16" t="n">
        <x:f>MAX(0,X395*(1+EXP((LN(1+Assumptions!$C$60)-0.5*Assumptions!$C$61^2)+Assumptions!$C$61*((RAND()+RAND()+RAND()+RAND()+RAND()+RAND()+RAND()+RAND()+RAND()+RAND()+RAND()+RAND())-6))-1)+PT_Y5_MC!Z67)</x:f>
        <x:v>4197615.680142613</x:v>
      </x:c>
      <x:c r="Z395" s="16" t="n">
        <x:f>MAX(0,Y395*(1+EXP((LN(1+Assumptions!$C$60)-0.5*Assumptions!$C$61^2)+Assumptions!$C$61*((RAND()+RAND()+RAND()+RAND()+RAND()+RAND()+RAND()+RAND()+RAND()+RAND()+RAND()+RAND())-6))-1)+PT_Y5_MC!AA67)</x:f>
        <x:v>3896930.8671660367</x:v>
      </x:c>
      <x:c r="AA395" s="16" t="n">
        <x:f>MAX(0,Z395*(1+EXP((LN(1+Assumptions!$C$60)-0.5*Assumptions!$C$61^2)+Assumptions!$C$61*((RAND()+RAND()+RAND()+RAND()+RAND()+RAND()+RAND()+RAND()+RAND()+RAND()+RAND()+RAND())-6))-1)+PT_Y5_MC!AB67)</x:f>
        <x:v>3738449.0024890015</x:v>
      </x:c>
      <x:c r="AB395" s="16" t="n">
        <x:f>MAX(0,AA395*(1+EXP((LN(1+Assumptions!$C$60)-0.5*Assumptions!$C$61^2)+Assumptions!$C$61*((RAND()+RAND()+RAND()+RAND()+RAND()+RAND()+RAND()+RAND()+RAND()+RAND()+RAND()+RAND())-6))-1)+PT_Y5_MC!AC67)</x:f>
        <x:v>4560620.259076304</x:v>
      </x:c>
      <x:c r="AC395" s="16" t="n">
        <x:f>MAX(0,AB395*(1+EXP((LN(1+Assumptions!$C$60)-0.5*Assumptions!$C$61^2)+Assumptions!$C$61*((RAND()+RAND()+RAND()+RAND()+RAND()+RAND()+RAND()+RAND()+RAND()+RAND()+RAND()+RAND())-6))-1)+PT_Y5_MC!AD67)</x:f>
        <x:v>4481776.100989055</x:v>
      </x:c>
      <x:c r="AD395" s="16" t="n">
        <x:f>MAX(0,AC395*(1+EXP((LN(1+Assumptions!$C$60)-0.5*Assumptions!$C$61^2)+Assumptions!$C$61*((RAND()+RAND()+RAND()+RAND()+RAND()+RAND()+RAND()+RAND()+RAND()+RAND()+RAND()+RAND())-6))-1)+PT_Y5_MC!AE67)</x:f>
        <x:v>5087220.569910994</x:v>
      </x:c>
      <x:c r="AE395" s="16" t="n">
        <x:f>MAX(0,AD395*(1+EXP((LN(1+Assumptions!$C$60)-0.5*Assumptions!$C$61^2)+Assumptions!$C$61*((RAND()+RAND()+RAND()+RAND()+RAND()+RAND()+RAND()+RAND()+RAND()+RAND()+RAND()+RAND())-6))-1)+PT_Y5_MC!AF67)</x:f>
        <x:v>5099980.633289551</x:v>
      </x:c>
      <x:c r="AF395" s="16" t="n">
        <x:f>MAX(0,AE395*(1+EXP((LN(1+Assumptions!$C$60)-0.5*Assumptions!$C$61^2)+Assumptions!$C$61*((RAND()+RAND()+RAND()+RAND()+RAND()+RAND()+RAND()+RAND()+RAND()+RAND()+RAND()+RAND())-6))-1)+PT_Y5_MC!AG67)</x:f>
        <x:v>6690067.767695136</x:v>
      </x:c>
    </x:row>
    <x:row r="396">
      <x:c r="A396" s="39">
        <x:v>392</x:v>
      </x:c>
      <x:c r="B396" s="16" t="n">
        <x:f>PT_Y5_MC!C68</x:f>
        <x:v>1029031.25</x:v>
      </x:c>
      <x:c r="C396" s="16" t="n">
        <x:f>MAX(0,B396*(1+EXP((LN(1+Assumptions!$C$60)-0.5*Assumptions!$C$61^2)+Assumptions!$C$61*((RAND()+RAND()+RAND()+RAND()+RAND()+RAND()+RAND()+RAND()+RAND()+RAND()+RAND()+RAND())-6))-1)+PT_Y5_MC!D67)</x:f>
        <x:v>1126088.7028101687</x:v>
      </x:c>
      <x:c r="D396" s="16" t="n">
        <x:f>MAX(0,C396*(1+EXP((LN(1+Assumptions!$C$60)-0.5*Assumptions!$C$61^2)+Assumptions!$C$61*((RAND()+RAND()+RAND()+RAND()+RAND()+RAND()+RAND()+RAND()+RAND()+RAND()+RAND()+RAND())-6))-1)+PT_Y5_MC!E67)</x:f>
        <x:v>1439297.4351025913</x:v>
      </x:c>
      <x:c r="E396" s="16" t="n">
        <x:f>MAX(0,D396*(1+EXP((LN(1+Assumptions!$C$60)-0.5*Assumptions!$C$61^2)+Assumptions!$C$61*((RAND()+RAND()+RAND()+RAND()+RAND()+RAND()+RAND()+RAND()+RAND()+RAND()+RAND()+RAND())-6))-1)+PT_Y5_MC!F67)</x:f>
        <x:v>1669820.2713693685</x:v>
      </x:c>
      <x:c r="F396" s="16" t="n">
        <x:f>MAX(0,E396*(1+EXP((LN(1+Assumptions!$C$60)-0.5*Assumptions!$C$61^2)+Assumptions!$C$61*((RAND()+RAND()+RAND()+RAND()+RAND()+RAND()+RAND()+RAND()+RAND()+RAND()+RAND()+RAND())-6))-1)+PT_Y5_MC!G67)</x:f>
        <x:v>1851011.813119321</x:v>
      </x:c>
      <x:c r="G396" s="16" t="n">
        <x:f>MAX(0,F396*(1+EXP((LN(1+Assumptions!$C$60)-0.5*Assumptions!$C$61^2)+Assumptions!$C$61*((RAND()+RAND()+RAND()+RAND()+RAND()+RAND()+RAND()+RAND()+RAND()+RAND()+RAND()+RAND())-6))-1)+PT_Y5_MC!H67)</x:f>
        <x:v>1736117.497974541</x:v>
      </x:c>
      <x:c r="H396" s="16" t="n">
        <x:f>MAX(0,G396*(1+EXP((LN(1+Assumptions!$C$60)-0.5*Assumptions!$C$61^2)+Assumptions!$C$61*((RAND()+RAND()+RAND()+RAND()+RAND()+RAND()+RAND()+RAND()+RAND()+RAND()+RAND()+RAND())-6))-1)+PT_Y5_MC!I67)</x:f>
        <x:v>2017163.770676723</x:v>
      </x:c>
      <x:c r="I396" s="16" t="n">
        <x:f>MAX(0,H396*(1+EXP((LN(1+Assumptions!$C$60)-0.5*Assumptions!$C$61^2)+Assumptions!$C$61*((RAND()+RAND()+RAND()+RAND()+RAND()+RAND()+RAND()+RAND()+RAND()+RAND()+RAND()+RAND())-6))-1)+PT_Y5_MC!J67)</x:f>
        <x:v>1906484.6314624557</x:v>
      </x:c>
      <x:c r="J396" s="16" t="n">
        <x:f>MAX(0,I396*(1+EXP((LN(1+Assumptions!$C$60)-0.5*Assumptions!$C$61^2)+Assumptions!$C$61*((RAND()+RAND()+RAND()+RAND()+RAND()+RAND()+RAND()+RAND()+RAND()+RAND()+RAND()+RAND())-6))-1)+PT_Y5_MC!K67)</x:f>
        <x:v>1855167.7464151573</x:v>
      </x:c>
      <x:c r="K396" s="16" t="n">
        <x:f>MAX(0,J396*(1+EXP((LN(1+Assumptions!$C$60)-0.5*Assumptions!$C$61^2)+Assumptions!$C$61*((RAND()+RAND()+RAND()+RAND()+RAND()+RAND()+RAND()+RAND()+RAND()+RAND()+RAND()+RAND())-6))-1)+PT_Y5_MC!L67)</x:f>
        <x:v>1963849.513862412</x:v>
      </x:c>
      <x:c r="L396" s="16" t="n">
        <x:f>MAX(0,K396*(1+EXP((LN(1+Assumptions!$C$60)-0.5*Assumptions!$C$61^2)+Assumptions!$C$61*((RAND()+RAND()+RAND()+RAND()+RAND()+RAND()+RAND()+RAND()+RAND()+RAND()+RAND()+RAND())-6))-1)+PT_Y5_MC!M67)</x:f>
        <x:v>1807645.0736834982</x:v>
      </x:c>
      <x:c r="M396" s="16" t="n">
        <x:f>MAX(0,L396*(1+EXP((LN(1+Assumptions!$C$60)-0.5*Assumptions!$C$61^2)+Assumptions!$C$61*((RAND()+RAND()+RAND()+RAND()+RAND()+RAND()+RAND()+RAND()+RAND()+RAND()+RAND()+RAND())-6))-1)+PT_Y5_MC!N67)</x:f>
        <x:v>2053145.9495703871</x:v>
      </x:c>
      <x:c r="N396" s="16" t="n">
        <x:f>MAX(0,M396*(1+EXP((LN(1+Assumptions!$C$60)-0.5*Assumptions!$C$61^2)+Assumptions!$C$61*((RAND()+RAND()+RAND()+RAND()+RAND()+RAND()+RAND()+RAND()+RAND()+RAND()+RAND()+RAND())-6))-1)+PT_Y5_MC!O67)</x:f>
        <x:v>2367213.4357458325</x:v>
      </x:c>
      <x:c r="O396" s="16" t="n">
        <x:f>MAX(0,N396*(1+EXP((LN(1+Assumptions!$C$60)-0.5*Assumptions!$C$61^2)+Assumptions!$C$61*((RAND()+RAND()+RAND()+RAND()+RAND()+RAND()+RAND()+RAND()+RAND()+RAND()+RAND()+RAND())-6))-1)+PT_Y5_MC!P67)</x:f>
        <x:v>2473751.702537514</x:v>
      </x:c>
      <x:c r="P396" s="16" t="n">
        <x:f>MAX(0,O396*(1+EXP((LN(1+Assumptions!$C$60)-0.5*Assumptions!$C$61^2)+Assumptions!$C$61*((RAND()+RAND()+RAND()+RAND()+RAND()+RAND()+RAND()+RAND()+RAND()+RAND()+RAND()+RAND())-6))-1)+PT_Y5_MC!Q67)</x:f>
        <x:v>2402581.5008288473</x:v>
      </x:c>
      <x:c r="Q396" s="16" t="n">
        <x:f>MAX(0,P396*(1+EXP((LN(1+Assumptions!$C$60)-0.5*Assumptions!$C$61^2)+Assumptions!$C$61*((RAND()+RAND()+RAND()+RAND()+RAND()+RAND()+RAND()+RAND()+RAND()+RAND()+RAND()+RAND())-6))-1)+PT_Y5_MC!R67)</x:f>
        <x:v>2839009.8521008063</x:v>
      </x:c>
      <x:c r="R396" s="16" t="n">
        <x:f>MAX(0,Q396*(1+EXP((LN(1+Assumptions!$C$60)-0.5*Assumptions!$C$61^2)+Assumptions!$C$61*((RAND()+RAND()+RAND()+RAND()+RAND()+RAND()+RAND()+RAND()+RAND()+RAND()+RAND()+RAND())-6))-1)+PT_Y5_MC!S67)</x:f>
        <x:v>2642171.845233578</x:v>
      </x:c>
      <x:c r="S396" s="16" t="n">
        <x:f>MAX(0,R396*(1+EXP((LN(1+Assumptions!$C$60)-0.5*Assumptions!$C$61^2)+Assumptions!$C$61*((RAND()+RAND()+RAND()+RAND()+RAND()+RAND()+RAND()+RAND()+RAND()+RAND()+RAND()+RAND())-6))-1)+PT_Y5_MC!T67)</x:f>
        <x:v>2640242.645690364</x:v>
      </x:c>
      <x:c r="T396" s="16" t="n">
        <x:f>MAX(0,S396*(1+EXP((LN(1+Assumptions!$C$60)-0.5*Assumptions!$C$61^2)+Assumptions!$C$61*((RAND()+RAND()+RAND()+RAND()+RAND()+RAND()+RAND()+RAND()+RAND()+RAND()+RAND()+RAND())-6))-1)+PT_Y5_MC!U67)</x:f>
        <x:v>2977500.541922697</x:v>
      </x:c>
      <x:c r="U396" s="16" t="n">
        <x:f>MAX(0,T396*(1+EXP((LN(1+Assumptions!$C$60)-0.5*Assumptions!$C$61^2)+Assumptions!$C$61*((RAND()+RAND()+RAND()+RAND()+RAND()+RAND()+RAND()+RAND()+RAND()+RAND()+RAND()+RAND())-6))-1)+PT_Y5_MC!V67)</x:f>
        <x:v>2442919.4065583614</x:v>
      </x:c>
      <x:c r="V396" s="16" t="n">
        <x:f>MAX(0,U396*(1+EXP((LN(1+Assumptions!$C$60)-0.5*Assumptions!$C$61^2)+Assumptions!$C$61*((RAND()+RAND()+RAND()+RAND()+RAND()+RAND()+RAND()+RAND()+RAND()+RAND()+RAND()+RAND())-6))-1)+PT_Y5_MC!W67)</x:f>
        <x:v>2571938.067464052</x:v>
      </x:c>
      <x:c r="W396" s="16" t="n">
        <x:f>MAX(0,V396*(1+EXP((LN(1+Assumptions!$C$60)-0.5*Assumptions!$C$61^2)+Assumptions!$C$61*((RAND()+RAND()+RAND()+RAND()+RAND()+RAND()+RAND()+RAND()+RAND()+RAND()+RAND()+RAND())-6))-1)+PT_Y5_MC!X67)</x:f>
        <x:v>2452707.011918918</x:v>
      </x:c>
      <x:c r="X396" s="16" t="n">
        <x:f>MAX(0,W396*(1+EXP((LN(1+Assumptions!$C$60)-0.5*Assumptions!$C$61^2)+Assumptions!$C$61*((RAND()+RAND()+RAND()+RAND()+RAND()+RAND()+RAND()+RAND()+RAND()+RAND()+RAND()+RAND())-6))-1)+PT_Y5_MC!Y67)</x:f>
        <x:v>2929436.825347321</x:v>
      </x:c>
      <x:c r="Y396" s="16" t="n">
        <x:f>MAX(0,X396*(1+EXP((LN(1+Assumptions!$C$60)-0.5*Assumptions!$C$61^2)+Assumptions!$C$61*((RAND()+RAND()+RAND()+RAND()+RAND()+RAND()+RAND()+RAND()+RAND()+RAND()+RAND()+RAND())-6))-1)+PT_Y5_MC!Z67)</x:f>
        <x:v>2761474.5980300223</x:v>
      </x:c>
      <x:c r="Z396" s="16" t="n">
        <x:f>MAX(0,Y396*(1+EXP((LN(1+Assumptions!$C$60)-0.5*Assumptions!$C$61^2)+Assumptions!$C$61*((RAND()+RAND()+RAND()+RAND()+RAND()+RAND()+RAND()+RAND()+RAND()+RAND()+RAND()+RAND())-6))-1)+PT_Y5_MC!AA67)</x:f>
        <x:v>2568610.9235033477</x:v>
      </x:c>
      <x:c r="AA396" s="16" t="n">
        <x:f>MAX(0,Z396*(1+EXP((LN(1+Assumptions!$C$60)-0.5*Assumptions!$C$61^2)+Assumptions!$C$61*((RAND()+RAND()+RAND()+RAND()+RAND()+RAND()+RAND()+RAND()+RAND()+RAND()+RAND()+RAND())-6))-1)+PT_Y5_MC!AB67)</x:f>
        <x:v>2747341.816655099</x:v>
      </x:c>
      <x:c r="AB396" s="16" t="n">
        <x:f>MAX(0,AA396*(1+EXP((LN(1+Assumptions!$C$60)-0.5*Assumptions!$C$61^2)+Assumptions!$C$61*((RAND()+RAND()+RAND()+RAND()+RAND()+RAND()+RAND()+RAND()+RAND()+RAND()+RAND()+RAND())-6))-1)+PT_Y5_MC!AC67)</x:f>
        <x:v>2582451.370385692</x:v>
      </x:c>
      <x:c r="AC396" s="16" t="n">
        <x:f>MAX(0,AB396*(1+EXP((LN(1+Assumptions!$C$60)-0.5*Assumptions!$C$61^2)+Assumptions!$C$61*((RAND()+RAND()+RAND()+RAND()+RAND()+RAND()+RAND()+RAND()+RAND()+RAND()+RAND()+RAND())-6))-1)+PT_Y5_MC!AD67)</x:f>
        <x:v>2407313.67202513</x:v>
      </x:c>
      <x:c r="AD396" s="16" t="n">
        <x:f>MAX(0,AC396*(1+EXP((LN(1+Assumptions!$C$60)-0.5*Assumptions!$C$61^2)+Assumptions!$C$61*((RAND()+RAND()+RAND()+RAND()+RAND()+RAND()+RAND()+RAND()+RAND()+RAND()+RAND()+RAND())-6))-1)+PT_Y5_MC!AE67)</x:f>
        <x:v>2671460.230176582</x:v>
      </x:c>
      <x:c r="AE396" s="16" t="n">
        <x:f>MAX(0,AD396*(1+EXP((LN(1+Assumptions!$C$60)-0.5*Assumptions!$C$61^2)+Assumptions!$C$61*((RAND()+RAND()+RAND()+RAND()+RAND()+RAND()+RAND()+RAND()+RAND()+RAND()+RAND()+RAND())-6))-1)+PT_Y5_MC!AF67)</x:f>
        <x:v>3627089.368741377</x:v>
      </x:c>
      <x:c r="AF396" s="16" t="n">
        <x:f>MAX(0,AE396*(1+EXP((LN(1+Assumptions!$C$60)-0.5*Assumptions!$C$61^2)+Assumptions!$C$61*((RAND()+RAND()+RAND()+RAND()+RAND()+RAND()+RAND()+RAND()+RAND()+RAND()+RAND()+RAND())-6))-1)+PT_Y5_MC!AG67)</x:f>
        <x:v>3565705.73432899</x:v>
      </x:c>
    </x:row>
    <x:row r="397">
      <x:c r="A397" s="39">
        <x:v>393</x:v>
      </x:c>
      <x:c r="B397" s="16" t="n">
        <x:f>PT_Y5_MC!C68</x:f>
        <x:v>1029031.25</x:v>
      </x:c>
      <x:c r="C397" s="16" t="n">
        <x:f>MAX(0,B397*(1+EXP((LN(1+Assumptions!$C$60)-0.5*Assumptions!$C$61^2)+Assumptions!$C$61*((RAND()+RAND()+RAND()+RAND()+RAND()+RAND()+RAND()+RAND()+RAND()+RAND()+RAND()+RAND())-6))-1)+PT_Y5_MC!D67)</x:f>
        <x:v>1271251.1262359293</x:v>
      </x:c>
      <x:c r="D397" s="16" t="n">
        <x:f>MAX(0,C397*(1+EXP((LN(1+Assumptions!$C$60)-0.5*Assumptions!$C$61^2)+Assumptions!$C$61*((RAND()+RAND()+RAND()+RAND()+RAND()+RAND()+RAND()+RAND()+RAND()+RAND()+RAND()+RAND())-6))-1)+PT_Y5_MC!E67)</x:f>
        <x:v>1420743.1049638717</x:v>
      </x:c>
      <x:c r="E397" s="16" t="n">
        <x:f>MAX(0,D397*(1+EXP((LN(1+Assumptions!$C$60)-0.5*Assumptions!$C$61^2)+Assumptions!$C$61*((RAND()+RAND()+RAND()+RAND()+RAND()+RAND()+RAND()+RAND()+RAND()+RAND()+RAND()+RAND())-6))-1)+PT_Y5_MC!F67)</x:f>
        <x:v>1755516.379282036</x:v>
      </x:c>
      <x:c r="F397" s="16" t="n">
        <x:f>MAX(0,E397*(1+EXP((LN(1+Assumptions!$C$60)-0.5*Assumptions!$C$61^2)+Assumptions!$C$61*((RAND()+RAND()+RAND()+RAND()+RAND()+RAND()+RAND()+RAND()+RAND()+RAND()+RAND()+RAND())-6))-1)+PT_Y5_MC!G67)</x:f>
        <x:v>1719629.5735033415</x:v>
      </x:c>
      <x:c r="G397" s="16" t="n">
        <x:f>MAX(0,F397*(1+EXP((LN(1+Assumptions!$C$60)-0.5*Assumptions!$C$61^2)+Assumptions!$C$61*((RAND()+RAND()+RAND()+RAND()+RAND()+RAND()+RAND()+RAND()+RAND()+RAND()+RAND()+RAND())-6))-1)+PT_Y5_MC!H67)</x:f>
        <x:v>1807659.471784471</x:v>
      </x:c>
      <x:c r="H397" s="16" t="n">
        <x:f>MAX(0,G397*(1+EXP((LN(1+Assumptions!$C$60)-0.5*Assumptions!$C$61^2)+Assumptions!$C$61*((RAND()+RAND()+RAND()+RAND()+RAND()+RAND()+RAND()+RAND()+RAND()+RAND()+RAND()+RAND())-6))-1)+PT_Y5_MC!I67)</x:f>
        <x:v>1898887.3275595307</x:v>
      </x:c>
      <x:c r="I397" s="16" t="n">
        <x:f>MAX(0,H397*(1+EXP((LN(1+Assumptions!$C$60)-0.5*Assumptions!$C$61^2)+Assumptions!$C$61*((RAND()+RAND()+RAND()+RAND()+RAND()+RAND()+RAND()+RAND()+RAND()+RAND()+RAND()+RAND())-6))-1)+PT_Y5_MC!J67)</x:f>
        <x:v>1941941.9210917198</x:v>
      </x:c>
      <x:c r="J397" s="16" t="n">
        <x:f>MAX(0,I397*(1+EXP((LN(1+Assumptions!$C$60)-0.5*Assumptions!$C$61^2)+Assumptions!$C$61*((RAND()+RAND()+RAND()+RAND()+RAND()+RAND()+RAND()+RAND()+RAND()+RAND()+RAND()+RAND())-6))-1)+PT_Y5_MC!K67)</x:f>
        <x:v>1787031.4529120447</x:v>
      </x:c>
      <x:c r="K397" s="16" t="n">
        <x:f>MAX(0,J397*(1+EXP((LN(1+Assumptions!$C$60)-0.5*Assumptions!$C$61^2)+Assumptions!$C$61*((RAND()+RAND()+RAND()+RAND()+RAND()+RAND()+RAND()+RAND()+RAND()+RAND()+RAND()+RAND())-6))-1)+PT_Y5_MC!L67)</x:f>
        <x:v>1884604.8422059615</x:v>
      </x:c>
      <x:c r="L397" s="16" t="n">
        <x:f>MAX(0,K397*(1+EXP((LN(1+Assumptions!$C$60)-0.5*Assumptions!$C$61^2)+Assumptions!$C$61*((RAND()+RAND()+RAND()+RAND()+RAND()+RAND()+RAND()+RAND()+RAND()+RAND()+RAND()+RAND())-6))-1)+PT_Y5_MC!M67)</x:f>
        <x:v>2194510.69503574</x:v>
      </x:c>
      <x:c r="M397" s="16" t="n">
        <x:f>MAX(0,L397*(1+EXP((LN(1+Assumptions!$C$60)-0.5*Assumptions!$C$61^2)+Assumptions!$C$61*((RAND()+RAND()+RAND()+RAND()+RAND()+RAND()+RAND()+RAND()+RAND()+RAND()+RAND()+RAND())-6))-1)+PT_Y5_MC!N67)</x:f>
        <x:v>2214512.0678650686</x:v>
      </x:c>
      <x:c r="N397" s="16" t="n">
        <x:f>MAX(0,M397*(1+EXP((LN(1+Assumptions!$C$60)-0.5*Assumptions!$C$61^2)+Assumptions!$C$61*((RAND()+RAND()+RAND()+RAND()+RAND()+RAND()+RAND()+RAND()+RAND()+RAND()+RAND()+RAND())-6))-1)+PT_Y5_MC!O67)</x:f>
        <x:v>2471866.6867337152</x:v>
      </x:c>
      <x:c r="O397" s="16" t="n">
        <x:f>MAX(0,N397*(1+EXP((LN(1+Assumptions!$C$60)-0.5*Assumptions!$C$61^2)+Assumptions!$C$61*((RAND()+RAND()+RAND()+RAND()+RAND()+RAND()+RAND()+RAND()+RAND()+RAND()+RAND()+RAND())-6))-1)+PT_Y5_MC!P67)</x:f>
        <x:v>2753049.736803283</x:v>
      </x:c>
      <x:c r="P397" s="16" t="n">
        <x:f>MAX(0,O397*(1+EXP((LN(1+Assumptions!$C$60)-0.5*Assumptions!$C$61^2)+Assumptions!$C$61*((RAND()+RAND()+RAND()+RAND()+RAND()+RAND()+RAND()+RAND()+RAND()+RAND()+RAND()+RAND())-6))-1)+PT_Y5_MC!Q67)</x:f>
        <x:v>3379155.866909384</x:v>
      </x:c>
      <x:c r="Q397" s="16" t="n">
        <x:f>MAX(0,P397*(1+EXP((LN(1+Assumptions!$C$60)-0.5*Assumptions!$C$61^2)+Assumptions!$C$61*((RAND()+RAND()+RAND()+RAND()+RAND()+RAND()+RAND()+RAND()+RAND()+RAND()+RAND()+RAND())-6))-1)+PT_Y5_MC!R67)</x:f>
        <x:v>3186011.2030270584</x:v>
      </x:c>
      <x:c r="R397" s="16" t="n">
        <x:f>MAX(0,Q397*(1+EXP((LN(1+Assumptions!$C$60)-0.5*Assumptions!$C$61^2)+Assumptions!$C$61*((RAND()+RAND()+RAND()+RAND()+RAND()+RAND()+RAND()+RAND()+RAND()+RAND()+RAND()+RAND())-6))-1)+PT_Y5_MC!S67)</x:f>
        <x:v>2837696.027854197</x:v>
      </x:c>
      <x:c r="S397" s="16" t="n">
        <x:f>MAX(0,R397*(1+EXP((LN(1+Assumptions!$C$60)-0.5*Assumptions!$C$61^2)+Assumptions!$C$61*((RAND()+RAND()+RAND()+RAND()+RAND()+RAND()+RAND()+RAND()+RAND()+RAND()+RAND()+RAND())-6))-1)+PT_Y5_MC!T67)</x:f>
        <x:v>2482867.9453374874</x:v>
      </x:c>
      <x:c r="T397" s="16" t="n">
        <x:f>MAX(0,S397*(1+EXP((LN(1+Assumptions!$C$60)-0.5*Assumptions!$C$61^2)+Assumptions!$C$61*((RAND()+RAND()+RAND()+RAND()+RAND()+RAND()+RAND()+RAND()+RAND()+RAND()+RAND()+RAND())-6))-1)+PT_Y5_MC!U67)</x:f>
        <x:v>2253836.362743159</x:v>
      </x:c>
      <x:c r="U397" s="16" t="n">
        <x:f>MAX(0,T397*(1+EXP((LN(1+Assumptions!$C$60)-0.5*Assumptions!$C$61^2)+Assumptions!$C$61*((RAND()+RAND()+RAND()+RAND()+RAND()+RAND()+RAND()+RAND()+RAND()+RAND()+RAND()+RAND())-6))-1)+PT_Y5_MC!V67)</x:f>
        <x:v>2234849.71009571</x:v>
      </x:c>
      <x:c r="V397" s="16" t="n">
        <x:f>MAX(0,U397*(1+EXP((LN(1+Assumptions!$C$60)-0.5*Assumptions!$C$61^2)+Assumptions!$C$61*((RAND()+RAND()+RAND()+RAND()+RAND()+RAND()+RAND()+RAND()+RAND()+RAND()+RAND()+RAND())-6))-1)+PT_Y5_MC!W67)</x:f>
        <x:v>2526042.5226251986</x:v>
      </x:c>
      <x:c r="W397" s="16" t="n">
        <x:f>MAX(0,V397*(1+EXP((LN(1+Assumptions!$C$60)-0.5*Assumptions!$C$61^2)+Assumptions!$C$61*((RAND()+RAND()+RAND()+RAND()+RAND()+RAND()+RAND()+RAND()+RAND()+RAND()+RAND()+RAND())-6))-1)+PT_Y5_MC!X67)</x:f>
        <x:v>2151732.2511063395</x:v>
      </x:c>
      <x:c r="X397" s="16" t="n">
        <x:f>MAX(0,W397*(1+EXP((LN(1+Assumptions!$C$60)-0.5*Assumptions!$C$61^2)+Assumptions!$C$61*((RAND()+RAND()+RAND()+RAND()+RAND()+RAND()+RAND()+RAND()+RAND()+RAND()+RAND()+RAND())-6))-1)+PT_Y5_MC!Y67)</x:f>
        <x:v>2935812.959467074</x:v>
      </x:c>
      <x:c r="Y397" s="16" t="n">
        <x:f>MAX(0,X397*(1+EXP((LN(1+Assumptions!$C$60)-0.5*Assumptions!$C$61^2)+Assumptions!$C$61*((RAND()+RAND()+RAND()+RAND()+RAND()+RAND()+RAND()+RAND()+RAND()+RAND()+RAND()+RAND())-6))-1)+PT_Y5_MC!Z67)</x:f>
        <x:v>2990843.8486374193</x:v>
      </x:c>
      <x:c r="Z397" s="16" t="n">
        <x:f>MAX(0,Y397*(1+EXP((LN(1+Assumptions!$C$60)-0.5*Assumptions!$C$61^2)+Assumptions!$C$61*((RAND()+RAND()+RAND()+RAND()+RAND()+RAND()+RAND()+RAND()+RAND()+RAND()+RAND()+RAND())-6))-1)+PT_Y5_MC!AA67)</x:f>
        <x:v>2620713.228053495</x:v>
      </x:c>
      <x:c r="AA397" s="16" t="n">
        <x:f>MAX(0,Z397*(1+EXP((LN(1+Assumptions!$C$60)-0.5*Assumptions!$C$61^2)+Assumptions!$C$61*((RAND()+RAND()+RAND()+RAND()+RAND()+RAND()+RAND()+RAND()+RAND()+RAND()+RAND()+RAND())-6))-1)+PT_Y5_MC!AB67)</x:f>
        <x:v>2181736.2805833425</x:v>
      </x:c>
      <x:c r="AB397" s="16" t="n">
        <x:f>MAX(0,AA397*(1+EXP((LN(1+Assumptions!$C$60)-0.5*Assumptions!$C$61^2)+Assumptions!$C$61*((RAND()+RAND()+RAND()+RAND()+RAND()+RAND()+RAND()+RAND()+RAND()+RAND()+RAND()+RAND())-6))-1)+PT_Y5_MC!AC67)</x:f>
        <x:v>2684026.207881272</x:v>
      </x:c>
      <x:c r="AC397" s="16" t="n">
        <x:f>MAX(0,AB397*(1+EXP((LN(1+Assumptions!$C$60)-0.5*Assumptions!$C$61^2)+Assumptions!$C$61*((RAND()+RAND()+RAND()+RAND()+RAND()+RAND()+RAND()+RAND()+RAND()+RAND()+RAND()+RAND())-6))-1)+PT_Y5_MC!AD67)</x:f>
        <x:v>3166892.6626126505</x:v>
      </x:c>
      <x:c r="AD397" s="16" t="n">
        <x:f>MAX(0,AC397*(1+EXP((LN(1+Assumptions!$C$60)-0.5*Assumptions!$C$61^2)+Assumptions!$C$61*((RAND()+RAND()+RAND()+RAND()+RAND()+RAND()+RAND()+RAND()+RAND()+RAND()+RAND()+RAND())-6))-1)+PT_Y5_MC!AE67)</x:f>
        <x:v>3394522.6589331618</x:v>
      </x:c>
      <x:c r="AE397" s="16" t="n">
        <x:f>MAX(0,AD397*(1+EXP((LN(1+Assumptions!$C$60)-0.5*Assumptions!$C$61^2)+Assumptions!$C$61*((RAND()+RAND()+RAND()+RAND()+RAND()+RAND()+RAND()+RAND()+RAND()+RAND()+RAND()+RAND())-6))-1)+PT_Y5_MC!AF67)</x:f>
        <x:v>3404119.9014571505</x:v>
      </x:c>
      <x:c r="AF397" s="16" t="n">
        <x:f>MAX(0,AE397*(1+EXP((LN(1+Assumptions!$C$60)-0.5*Assumptions!$C$61^2)+Assumptions!$C$61*((RAND()+RAND()+RAND()+RAND()+RAND()+RAND()+RAND()+RAND()+RAND()+RAND()+RAND()+RAND())-6))-1)+PT_Y5_MC!AG67)</x:f>
        <x:v>4169429.9351096237</x:v>
      </x:c>
    </x:row>
    <x:row r="398">
      <x:c r="A398" s="39">
        <x:v>394</x:v>
      </x:c>
      <x:c r="B398" s="16" t="n">
        <x:f>PT_Y5_MC!C68</x:f>
        <x:v>1029031.25</x:v>
      </x:c>
      <x:c r="C398" s="16" t="n">
        <x:f>MAX(0,B398*(1+EXP((LN(1+Assumptions!$C$60)-0.5*Assumptions!$C$61^2)+Assumptions!$C$61*((RAND()+RAND()+RAND()+RAND()+RAND()+RAND()+RAND()+RAND()+RAND()+RAND()+RAND()+RAND())-6))-1)+PT_Y5_MC!D67)</x:f>
        <x:v>1109367.9338508109</x:v>
      </x:c>
      <x:c r="D398" s="16" t="n">
        <x:f>MAX(0,C398*(1+EXP((LN(1+Assumptions!$C$60)-0.5*Assumptions!$C$61^2)+Assumptions!$C$61*((RAND()+RAND()+RAND()+RAND()+RAND()+RAND()+RAND()+RAND()+RAND()+RAND()+RAND()+RAND())-6))-1)+PT_Y5_MC!E67)</x:f>
        <x:v>1208814.186214422</x:v>
      </x:c>
      <x:c r="E398" s="16" t="n">
        <x:f>MAX(0,D398*(1+EXP((LN(1+Assumptions!$C$60)-0.5*Assumptions!$C$61^2)+Assumptions!$C$61*((RAND()+RAND()+RAND()+RAND()+RAND()+RAND()+RAND()+RAND()+RAND()+RAND()+RAND()+RAND())-6))-1)+PT_Y5_MC!F67)</x:f>
        <x:v>1195162.1425732952</x:v>
      </x:c>
      <x:c r="F398" s="16" t="n">
        <x:f>MAX(0,E398*(1+EXP((LN(1+Assumptions!$C$60)-0.5*Assumptions!$C$61^2)+Assumptions!$C$61*((RAND()+RAND()+RAND()+RAND()+RAND()+RAND()+RAND()+RAND()+RAND()+RAND()+RAND()+RAND())-6))-1)+PT_Y5_MC!G67)</x:f>
        <x:v>1345914.3787934212</x:v>
      </x:c>
      <x:c r="G398" s="16" t="n">
        <x:f>MAX(0,F398*(1+EXP((LN(1+Assumptions!$C$60)-0.5*Assumptions!$C$61^2)+Assumptions!$C$61*((RAND()+RAND()+RAND()+RAND()+RAND()+RAND()+RAND()+RAND()+RAND()+RAND()+RAND()+RAND())-6))-1)+PT_Y5_MC!H67)</x:f>
        <x:v>1639470.0974933452</x:v>
      </x:c>
      <x:c r="H398" s="16" t="n">
        <x:f>MAX(0,G398*(1+EXP((LN(1+Assumptions!$C$60)-0.5*Assumptions!$C$61^2)+Assumptions!$C$61*((RAND()+RAND()+RAND()+RAND()+RAND()+RAND()+RAND()+RAND()+RAND()+RAND()+RAND()+RAND())-6))-1)+PT_Y5_MC!I67)</x:f>
        <x:v>1818435.2668486286</x:v>
      </x:c>
      <x:c r="I398" s="16" t="n">
        <x:f>MAX(0,H398*(1+EXP((LN(1+Assumptions!$C$60)-0.5*Assumptions!$C$61^2)+Assumptions!$C$61*((RAND()+RAND()+RAND()+RAND()+RAND()+RAND()+RAND()+RAND()+RAND()+RAND()+RAND()+RAND())-6))-1)+PT_Y5_MC!J67)</x:f>
        <x:v>2099996.681635101</x:v>
      </x:c>
      <x:c r="J398" s="16" t="n">
        <x:f>MAX(0,I398*(1+EXP((LN(1+Assumptions!$C$60)-0.5*Assumptions!$C$61^2)+Assumptions!$C$61*((RAND()+RAND()+RAND()+RAND()+RAND()+RAND()+RAND()+RAND()+RAND()+RAND()+RAND()+RAND())-6))-1)+PT_Y5_MC!K67)</x:f>
        <x:v>1868947.1359173115</x:v>
      </x:c>
      <x:c r="K398" s="16" t="n">
        <x:f>MAX(0,J398*(1+EXP((LN(1+Assumptions!$C$60)-0.5*Assumptions!$C$61^2)+Assumptions!$C$61*((RAND()+RAND()+RAND()+RAND()+RAND()+RAND()+RAND()+RAND()+RAND()+RAND()+RAND()+RAND())-6))-1)+PT_Y5_MC!L67)</x:f>
        <x:v>1775728.4136090719</x:v>
      </x:c>
      <x:c r="L398" s="16" t="n">
        <x:f>MAX(0,K398*(1+EXP((LN(1+Assumptions!$C$60)-0.5*Assumptions!$C$61^2)+Assumptions!$C$61*((RAND()+RAND()+RAND()+RAND()+RAND()+RAND()+RAND()+RAND()+RAND()+RAND()+RAND()+RAND())-6))-1)+PT_Y5_MC!M67)</x:f>
        <x:v>1726122.6028148711</x:v>
      </x:c>
      <x:c r="M398" s="16" t="n">
        <x:f>MAX(0,L398*(1+EXP((LN(1+Assumptions!$C$60)-0.5*Assumptions!$C$61^2)+Assumptions!$C$61*((RAND()+RAND()+RAND()+RAND()+RAND()+RAND()+RAND()+RAND()+RAND()+RAND()+RAND()+RAND())-6))-1)+PT_Y5_MC!N67)</x:f>
        <x:v>2027775.0051565347</x:v>
      </x:c>
      <x:c r="N398" s="16" t="n">
        <x:f>MAX(0,M398*(1+EXP((LN(1+Assumptions!$C$60)-0.5*Assumptions!$C$61^2)+Assumptions!$C$61*((RAND()+RAND()+RAND()+RAND()+RAND()+RAND()+RAND()+RAND()+RAND()+RAND()+RAND()+RAND())-6))-1)+PT_Y5_MC!O67)</x:f>
        <x:v>1557737.3637157623</x:v>
      </x:c>
      <x:c r="O398" s="16" t="n">
        <x:f>MAX(0,N398*(1+EXP((LN(1+Assumptions!$C$60)-0.5*Assumptions!$C$61^2)+Assumptions!$C$61*((RAND()+RAND()+RAND()+RAND()+RAND()+RAND()+RAND()+RAND()+RAND()+RAND()+RAND()+RAND())-6))-1)+PT_Y5_MC!P67)</x:f>
        <x:v>1381405.1479019495</x:v>
      </x:c>
      <x:c r="P398" s="16" t="n">
        <x:f>MAX(0,O398*(1+EXP((LN(1+Assumptions!$C$60)-0.5*Assumptions!$C$61^2)+Assumptions!$C$61*((RAND()+RAND()+RAND()+RAND()+RAND()+RAND()+RAND()+RAND()+RAND()+RAND()+RAND()+RAND())-6))-1)+PT_Y5_MC!Q67)</x:f>
        <x:v>1787366.645367377</x:v>
      </x:c>
      <x:c r="Q398" s="16" t="n">
        <x:f>MAX(0,P398*(1+EXP((LN(1+Assumptions!$C$60)-0.5*Assumptions!$C$61^2)+Assumptions!$C$61*((RAND()+RAND()+RAND()+RAND()+RAND()+RAND()+RAND()+RAND()+RAND()+RAND()+RAND()+RAND())-6))-1)+PT_Y5_MC!R67)</x:f>
        <x:v>1570366.214603444</x:v>
      </x:c>
      <x:c r="R398" s="16" t="n">
        <x:f>MAX(0,Q398*(1+EXP((LN(1+Assumptions!$C$60)-0.5*Assumptions!$C$61^2)+Assumptions!$C$61*((RAND()+RAND()+RAND()+RAND()+RAND()+RAND()+RAND()+RAND()+RAND()+RAND()+RAND()+RAND())-6))-1)+PT_Y5_MC!S67)</x:f>
        <x:v>2396794.2307657194</x:v>
      </x:c>
      <x:c r="S398" s="16" t="n">
        <x:f>MAX(0,R398*(1+EXP((LN(1+Assumptions!$C$60)-0.5*Assumptions!$C$61^2)+Assumptions!$C$61*((RAND()+RAND()+RAND()+RAND()+RAND()+RAND()+RAND()+RAND()+RAND()+RAND()+RAND()+RAND())-6))-1)+PT_Y5_MC!T67)</x:f>
        <x:v>2663276.993616045</x:v>
      </x:c>
      <x:c r="T398" s="16" t="n">
        <x:f>MAX(0,S398*(1+EXP((LN(1+Assumptions!$C$60)-0.5*Assumptions!$C$61^2)+Assumptions!$C$61*((RAND()+RAND()+RAND()+RAND()+RAND()+RAND()+RAND()+RAND()+RAND()+RAND()+RAND()+RAND())-6))-1)+PT_Y5_MC!U67)</x:f>
        <x:v>2682994.423495524</x:v>
      </x:c>
      <x:c r="U398" s="16" t="n">
        <x:f>MAX(0,T398*(1+EXP((LN(1+Assumptions!$C$60)-0.5*Assumptions!$C$61^2)+Assumptions!$C$61*((RAND()+RAND()+RAND()+RAND()+RAND()+RAND()+RAND()+RAND()+RAND()+RAND()+RAND()+RAND())-6))-1)+PT_Y5_MC!V67)</x:f>
        <x:v>3265696.1452079536</x:v>
      </x:c>
      <x:c r="V398" s="16" t="n">
        <x:f>MAX(0,U398*(1+EXP((LN(1+Assumptions!$C$60)-0.5*Assumptions!$C$61^2)+Assumptions!$C$61*((RAND()+RAND()+RAND()+RAND()+RAND()+RAND()+RAND()+RAND()+RAND()+RAND()+RAND()+RAND())-6))-1)+PT_Y5_MC!W67)</x:f>
        <x:v>3750985.7495177668</x:v>
      </x:c>
      <x:c r="W398" s="16" t="n">
        <x:f>MAX(0,V398*(1+EXP((LN(1+Assumptions!$C$60)-0.5*Assumptions!$C$61^2)+Assumptions!$C$61*((RAND()+RAND()+RAND()+RAND()+RAND()+RAND()+RAND()+RAND()+RAND()+RAND()+RAND()+RAND())-6))-1)+PT_Y5_MC!X67)</x:f>
        <x:v>3373072.592630121</x:v>
      </x:c>
      <x:c r="X398" s="16" t="n">
        <x:f>MAX(0,W398*(1+EXP((LN(1+Assumptions!$C$60)-0.5*Assumptions!$C$61^2)+Assumptions!$C$61*((RAND()+RAND()+RAND()+RAND()+RAND()+RAND()+RAND()+RAND()+RAND()+RAND()+RAND()+RAND())-6))-1)+PT_Y5_MC!Y67)</x:f>
        <x:v>2996636.248004085</x:v>
      </x:c>
      <x:c r="Y398" s="16" t="n">
        <x:f>MAX(0,X398*(1+EXP((LN(1+Assumptions!$C$60)-0.5*Assumptions!$C$61^2)+Assumptions!$C$61*((RAND()+RAND()+RAND()+RAND()+RAND()+RAND()+RAND()+RAND()+RAND()+RAND()+RAND()+RAND())-6))-1)+PT_Y5_MC!Z67)</x:f>
        <x:v>3840365.4086870677</x:v>
      </x:c>
      <x:c r="Z398" s="16" t="n">
        <x:f>MAX(0,Y398*(1+EXP((LN(1+Assumptions!$C$60)-0.5*Assumptions!$C$61^2)+Assumptions!$C$61*((RAND()+RAND()+RAND()+RAND()+RAND()+RAND()+RAND()+RAND()+RAND()+RAND()+RAND()+RAND())-6))-1)+PT_Y5_MC!AA67)</x:f>
        <x:v>3454467.6488079983</x:v>
      </x:c>
      <x:c r="AA398" s="16" t="n">
        <x:f>MAX(0,Z398*(1+EXP((LN(1+Assumptions!$C$60)-0.5*Assumptions!$C$61^2)+Assumptions!$C$61*((RAND()+RAND()+RAND()+RAND()+RAND()+RAND()+RAND()+RAND()+RAND()+RAND()+RAND()+RAND())-6))-1)+PT_Y5_MC!AB67)</x:f>
        <x:v>3466155.505700041</x:v>
      </x:c>
      <x:c r="AB398" s="16" t="n">
        <x:f>MAX(0,AA398*(1+EXP((LN(1+Assumptions!$C$60)-0.5*Assumptions!$C$61^2)+Assumptions!$C$61*((RAND()+RAND()+RAND()+RAND()+RAND()+RAND()+RAND()+RAND()+RAND()+RAND()+RAND()+RAND())-6))-1)+PT_Y5_MC!AC67)</x:f>
        <x:v>4124843.933373289</x:v>
      </x:c>
      <x:c r="AC398" s="16" t="n">
        <x:f>MAX(0,AB398*(1+EXP((LN(1+Assumptions!$C$60)-0.5*Assumptions!$C$61^2)+Assumptions!$C$61*((RAND()+RAND()+RAND()+RAND()+RAND()+RAND()+RAND()+RAND()+RAND()+RAND()+RAND()+RAND())-6))-1)+PT_Y5_MC!AD67)</x:f>
        <x:v>3283963.6143217925</x:v>
      </x:c>
      <x:c r="AD398" s="16" t="n">
        <x:f>MAX(0,AC398*(1+EXP((LN(1+Assumptions!$C$60)-0.5*Assumptions!$C$61^2)+Assumptions!$C$61*((RAND()+RAND()+RAND()+RAND()+RAND()+RAND()+RAND()+RAND()+RAND()+RAND()+RAND()+RAND())-6))-1)+PT_Y5_MC!AE67)</x:f>
        <x:v>4130070.8556613307</x:v>
      </x:c>
      <x:c r="AE398" s="16" t="n">
        <x:f>MAX(0,AD398*(1+EXP((LN(1+Assumptions!$C$60)-0.5*Assumptions!$C$61^2)+Assumptions!$C$61*((RAND()+RAND()+RAND()+RAND()+RAND()+RAND()+RAND()+RAND()+RAND()+RAND()+RAND()+RAND())-6))-1)+PT_Y5_MC!AF67)</x:f>
        <x:v>4457417.307134557</x:v>
      </x:c>
      <x:c r="AF398" s="16" t="n">
        <x:f>MAX(0,AE398*(1+EXP((LN(1+Assumptions!$C$60)-0.5*Assumptions!$C$61^2)+Assumptions!$C$61*((RAND()+RAND()+RAND()+RAND()+RAND()+RAND()+RAND()+RAND()+RAND()+RAND()+RAND()+RAND())-6))-1)+PT_Y5_MC!AG67)</x:f>
        <x:v>4721332.878398758</x:v>
      </x:c>
    </x:row>
    <x:row r="399">
      <x:c r="A399" s="39">
        <x:v>395</x:v>
      </x:c>
      <x:c r="B399" s="16" t="n">
        <x:f>PT_Y5_MC!C68</x:f>
        <x:v>1029031.25</x:v>
      </x:c>
      <x:c r="C399" s="16" t="n">
        <x:f>MAX(0,B399*(1+EXP((LN(1+Assumptions!$C$60)-0.5*Assumptions!$C$61^2)+Assumptions!$C$61*((RAND()+RAND()+RAND()+RAND()+RAND()+RAND()+RAND()+RAND()+RAND()+RAND()+RAND()+RAND())-6))-1)+PT_Y5_MC!D67)</x:f>
        <x:v>879594.2725069105</x:v>
      </x:c>
      <x:c r="D399" s="16" t="n">
        <x:f>MAX(0,C399*(1+EXP((LN(1+Assumptions!$C$60)-0.5*Assumptions!$C$61^2)+Assumptions!$C$61*((RAND()+RAND()+RAND()+RAND()+RAND()+RAND()+RAND()+RAND()+RAND()+RAND()+RAND()+RAND())-6))-1)+PT_Y5_MC!E67)</x:f>
        <x:v>1077733.3686947576</x:v>
      </x:c>
      <x:c r="E399" s="16" t="n">
        <x:f>MAX(0,D399*(1+EXP((LN(1+Assumptions!$C$60)-0.5*Assumptions!$C$61^2)+Assumptions!$C$61*((RAND()+RAND()+RAND()+RAND()+RAND()+RAND()+RAND()+RAND()+RAND()+RAND()+RAND()+RAND())-6))-1)+PT_Y5_MC!F67)</x:f>
        <x:v>1495449.9490729482</x:v>
      </x:c>
      <x:c r="F399" s="16" t="n">
        <x:f>MAX(0,E399*(1+EXP((LN(1+Assumptions!$C$60)-0.5*Assumptions!$C$61^2)+Assumptions!$C$61*((RAND()+RAND()+RAND()+RAND()+RAND()+RAND()+RAND()+RAND()+RAND()+RAND()+RAND()+RAND())-6))-1)+PT_Y5_MC!G67)</x:f>
        <x:v>1179595.217901214</x:v>
      </x:c>
      <x:c r="G399" s="16" t="n">
        <x:f>MAX(0,F399*(1+EXP((LN(1+Assumptions!$C$60)-0.5*Assumptions!$C$61^2)+Assumptions!$C$61*((RAND()+RAND()+RAND()+RAND()+RAND()+RAND()+RAND()+RAND()+RAND()+RAND()+RAND()+RAND())-6))-1)+PT_Y5_MC!H67)</x:f>
        <x:v>1307478.655775963</x:v>
      </x:c>
      <x:c r="H399" s="16" t="n">
        <x:f>MAX(0,G399*(1+EXP((LN(1+Assumptions!$C$60)-0.5*Assumptions!$C$61^2)+Assumptions!$C$61*((RAND()+RAND()+RAND()+RAND()+RAND()+RAND()+RAND()+RAND()+RAND()+RAND()+RAND()+RAND())-6))-1)+PT_Y5_MC!I67)</x:f>
        <x:v>1485979.6472573706</x:v>
      </x:c>
      <x:c r="I399" s="16" t="n">
        <x:f>MAX(0,H399*(1+EXP((LN(1+Assumptions!$C$60)-0.5*Assumptions!$C$61^2)+Assumptions!$C$61*((RAND()+RAND()+RAND()+RAND()+RAND()+RAND()+RAND()+RAND()+RAND()+RAND()+RAND()+RAND())-6))-1)+PT_Y5_MC!J67)</x:f>
        <x:v>1269264.4615876274</x:v>
      </x:c>
      <x:c r="J399" s="16" t="n">
        <x:f>MAX(0,I399*(1+EXP((LN(1+Assumptions!$C$60)-0.5*Assumptions!$C$61^2)+Assumptions!$C$61*((RAND()+RAND()+RAND()+RAND()+RAND()+RAND()+RAND()+RAND()+RAND()+RAND()+RAND()+RAND())-6))-1)+PT_Y5_MC!K67)</x:f>
        <x:v>1335776.8906639954</x:v>
      </x:c>
      <x:c r="K399" s="16" t="n">
        <x:f>MAX(0,J399*(1+EXP((LN(1+Assumptions!$C$60)-0.5*Assumptions!$C$61^2)+Assumptions!$C$61*((RAND()+RAND()+RAND()+RAND()+RAND()+RAND()+RAND()+RAND()+RAND()+RAND()+RAND()+RAND())-6))-1)+PT_Y5_MC!L67)</x:f>
        <x:v>1362550.9780967322</x:v>
      </x:c>
      <x:c r="L399" s="16" t="n">
        <x:f>MAX(0,K399*(1+EXP((LN(1+Assumptions!$C$60)-0.5*Assumptions!$C$61^2)+Assumptions!$C$61*((RAND()+RAND()+RAND()+RAND()+RAND()+RAND()+RAND()+RAND()+RAND()+RAND()+RAND()+RAND())-6))-1)+PT_Y5_MC!M67)</x:f>
        <x:v>1205336.0965751144</x:v>
      </x:c>
      <x:c r="M399" s="16" t="n">
        <x:f>MAX(0,L399*(1+EXP((LN(1+Assumptions!$C$60)-0.5*Assumptions!$C$61^2)+Assumptions!$C$61*((RAND()+RAND()+RAND()+RAND()+RAND()+RAND()+RAND()+RAND()+RAND()+RAND()+RAND()+RAND())-6))-1)+PT_Y5_MC!N67)</x:f>
        <x:v>1174666.495794695</x:v>
      </x:c>
      <x:c r="N399" s="16" t="n">
        <x:f>MAX(0,M399*(1+EXP((LN(1+Assumptions!$C$60)-0.5*Assumptions!$C$61^2)+Assumptions!$C$61*((RAND()+RAND()+RAND()+RAND()+RAND()+RAND()+RAND()+RAND()+RAND()+RAND()+RAND()+RAND())-6))-1)+PT_Y5_MC!O67)</x:f>
        <x:v>1348123.6462506056</x:v>
      </x:c>
      <x:c r="O399" s="16" t="n">
        <x:f>MAX(0,N399*(1+EXP((LN(1+Assumptions!$C$60)-0.5*Assumptions!$C$61^2)+Assumptions!$C$61*((RAND()+RAND()+RAND()+RAND()+RAND()+RAND()+RAND()+RAND()+RAND()+RAND()+RAND()+RAND())-6))-1)+PT_Y5_MC!P67)</x:f>
        <x:v>1312786.334398606</x:v>
      </x:c>
      <x:c r="P399" s="16" t="n">
        <x:f>MAX(0,O399*(1+EXP((LN(1+Assumptions!$C$60)-0.5*Assumptions!$C$61^2)+Assumptions!$C$61*((RAND()+RAND()+RAND()+RAND()+RAND()+RAND()+RAND()+RAND()+RAND()+RAND()+RAND()+RAND())-6))-1)+PT_Y5_MC!Q67)</x:f>
        <x:v>1328453.0923106156</x:v>
      </x:c>
      <x:c r="Q399" s="16" t="n">
        <x:f>MAX(0,P399*(1+EXP((LN(1+Assumptions!$C$60)-0.5*Assumptions!$C$61^2)+Assumptions!$C$61*((RAND()+RAND()+RAND()+RAND()+RAND()+RAND()+RAND()+RAND()+RAND()+RAND()+RAND()+RAND())-6))-1)+PT_Y5_MC!R67)</x:f>
        <x:v>1284343.8822157504</x:v>
      </x:c>
      <x:c r="R399" s="16" t="n">
        <x:f>MAX(0,Q399*(1+EXP((LN(1+Assumptions!$C$60)-0.5*Assumptions!$C$61^2)+Assumptions!$C$61*((RAND()+RAND()+RAND()+RAND()+RAND()+RAND()+RAND()+RAND()+RAND()+RAND()+RAND()+RAND())-6))-1)+PT_Y5_MC!S67)</x:f>
        <x:v>1182071.2928697197</x:v>
      </x:c>
      <x:c r="S399" s="16" t="n">
        <x:f>MAX(0,R399*(1+EXP((LN(1+Assumptions!$C$60)-0.5*Assumptions!$C$61^2)+Assumptions!$C$61*((RAND()+RAND()+RAND()+RAND()+RAND()+RAND()+RAND()+RAND()+RAND()+RAND()+RAND()+RAND())-6))-1)+PT_Y5_MC!T67)</x:f>
        <x:v>1385506.8653969215</x:v>
      </x:c>
      <x:c r="T399" s="16" t="n">
        <x:f>MAX(0,S399*(1+EXP((LN(1+Assumptions!$C$60)-0.5*Assumptions!$C$61^2)+Assumptions!$C$61*((RAND()+RAND()+RAND()+RAND()+RAND()+RAND()+RAND()+RAND()+RAND()+RAND()+RAND()+RAND())-6))-1)+PT_Y5_MC!U67)</x:f>
        <x:v>1593297.4133098102</x:v>
      </x:c>
      <x:c r="U399" s="16" t="n">
        <x:f>MAX(0,T399*(1+EXP((LN(1+Assumptions!$C$60)-0.5*Assumptions!$C$61^2)+Assumptions!$C$61*((RAND()+RAND()+RAND()+RAND()+RAND()+RAND()+RAND()+RAND()+RAND()+RAND()+RAND()+RAND())-6))-1)+PT_Y5_MC!V67)</x:f>
        <x:v>1534093.6214644765</x:v>
      </x:c>
      <x:c r="V399" s="16" t="n">
        <x:f>MAX(0,U399*(1+EXP((LN(1+Assumptions!$C$60)-0.5*Assumptions!$C$61^2)+Assumptions!$C$61*((RAND()+RAND()+RAND()+RAND()+RAND()+RAND()+RAND()+RAND()+RAND()+RAND()+RAND()+RAND())-6))-1)+PT_Y5_MC!W67)</x:f>
        <x:v>2120363.122781765</x:v>
      </x:c>
      <x:c r="W399" s="16" t="n">
        <x:f>MAX(0,V399*(1+EXP((LN(1+Assumptions!$C$60)-0.5*Assumptions!$C$61^2)+Assumptions!$C$61*((RAND()+RAND()+RAND()+RAND()+RAND()+RAND()+RAND()+RAND()+RAND()+RAND()+RAND()+RAND())-6))-1)+PT_Y5_MC!X67)</x:f>
        <x:v>2485310.781375086</x:v>
      </x:c>
      <x:c r="X399" s="16" t="n">
        <x:f>MAX(0,W399*(1+EXP((LN(1+Assumptions!$C$60)-0.5*Assumptions!$C$61^2)+Assumptions!$C$61*((RAND()+RAND()+RAND()+RAND()+RAND()+RAND()+RAND()+RAND()+RAND()+RAND()+RAND()+RAND())-6))-1)+PT_Y5_MC!Y67)</x:f>
        <x:v>2736596.8548580124</x:v>
      </x:c>
      <x:c r="Y399" s="16" t="n">
        <x:f>MAX(0,X399*(1+EXP((LN(1+Assumptions!$C$60)-0.5*Assumptions!$C$61^2)+Assumptions!$C$61*((RAND()+RAND()+RAND()+RAND()+RAND()+RAND()+RAND()+RAND()+RAND()+RAND()+RAND()+RAND())-6))-1)+PT_Y5_MC!Z67)</x:f>
        <x:v>2179988.947397776</x:v>
      </x:c>
      <x:c r="Z399" s="16" t="n">
        <x:f>MAX(0,Y399*(1+EXP((LN(1+Assumptions!$C$60)-0.5*Assumptions!$C$61^2)+Assumptions!$C$61*((RAND()+RAND()+RAND()+RAND()+RAND()+RAND()+RAND()+RAND()+RAND()+RAND()+RAND()+RAND())-6))-1)+PT_Y5_MC!AA67)</x:f>
        <x:v>2143459.495749004</x:v>
      </x:c>
      <x:c r="AA399" s="16" t="n">
        <x:f>MAX(0,Z399*(1+EXP((LN(1+Assumptions!$C$60)-0.5*Assumptions!$C$61^2)+Assumptions!$C$61*((RAND()+RAND()+RAND()+RAND()+RAND()+RAND()+RAND()+RAND()+RAND()+RAND()+RAND()+RAND())-6))-1)+PT_Y5_MC!AB67)</x:f>
        <x:v>2333707.650779218</x:v>
      </x:c>
      <x:c r="AB399" s="16" t="n">
        <x:f>MAX(0,AA399*(1+EXP((LN(1+Assumptions!$C$60)-0.5*Assumptions!$C$61^2)+Assumptions!$C$61*((RAND()+RAND()+RAND()+RAND()+RAND()+RAND()+RAND()+RAND()+RAND()+RAND()+RAND()+RAND())-6))-1)+PT_Y5_MC!AC67)</x:f>
        <x:v>2421372.1927209236</x:v>
      </x:c>
      <x:c r="AC399" s="16" t="n">
        <x:f>MAX(0,AB399*(1+EXP((LN(1+Assumptions!$C$60)-0.5*Assumptions!$C$61^2)+Assumptions!$C$61*((RAND()+RAND()+RAND()+RAND()+RAND()+RAND()+RAND()+RAND()+RAND()+RAND()+RAND()+RAND())-6))-1)+PT_Y5_MC!AD67)</x:f>
        <x:v>2805436.844805721</x:v>
      </x:c>
      <x:c r="AD399" s="16" t="n">
        <x:f>MAX(0,AC399*(1+EXP((LN(1+Assumptions!$C$60)-0.5*Assumptions!$C$61^2)+Assumptions!$C$61*((RAND()+RAND()+RAND()+RAND()+RAND()+RAND()+RAND()+RAND()+RAND()+RAND()+RAND()+RAND())-6))-1)+PT_Y5_MC!AE67)</x:f>
        <x:v>3000074.901358553</x:v>
      </x:c>
      <x:c r="AE399" s="16" t="n">
        <x:f>MAX(0,AD399*(1+EXP((LN(1+Assumptions!$C$60)-0.5*Assumptions!$C$61^2)+Assumptions!$C$61*((RAND()+RAND()+RAND()+RAND()+RAND()+RAND()+RAND()+RAND()+RAND()+RAND()+RAND()+RAND())-6))-1)+PT_Y5_MC!AF67)</x:f>
        <x:v>3070644.3353747497</x:v>
      </x:c>
      <x:c r="AF399" s="16" t="n">
        <x:f>MAX(0,AE399*(1+EXP((LN(1+Assumptions!$C$60)-0.5*Assumptions!$C$61^2)+Assumptions!$C$61*((RAND()+RAND()+RAND()+RAND()+RAND()+RAND()+RAND()+RAND()+RAND()+RAND()+RAND()+RAND())-6))-1)+PT_Y5_MC!AG67)</x:f>
        <x:v>4371546.214619289</x:v>
      </x:c>
    </x:row>
    <x:row r="400">
      <x:c r="A400" s="39">
        <x:v>396</x:v>
      </x:c>
      <x:c r="B400" s="16" t="n">
        <x:f>PT_Y5_MC!C68</x:f>
        <x:v>1029031.25</x:v>
      </x:c>
      <x:c r="C400" s="16" t="n">
        <x:f>MAX(0,B400*(1+EXP((LN(1+Assumptions!$C$60)-0.5*Assumptions!$C$61^2)+Assumptions!$C$61*((RAND()+RAND()+RAND()+RAND()+RAND()+RAND()+RAND()+RAND()+RAND()+RAND()+RAND()+RAND())-6))-1)+PT_Y5_MC!D67)</x:f>
        <x:v>1015744.2430468526</x:v>
      </x:c>
      <x:c r="D400" s="16" t="n">
        <x:f>MAX(0,C400*(1+EXP((LN(1+Assumptions!$C$60)-0.5*Assumptions!$C$61^2)+Assumptions!$C$61*((RAND()+RAND()+RAND()+RAND()+RAND()+RAND()+RAND()+RAND()+RAND()+RAND()+RAND()+RAND())-6))-1)+PT_Y5_MC!E67)</x:f>
        <x:v>897589.0017141504</x:v>
      </x:c>
      <x:c r="E400" s="16" t="n">
        <x:f>MAX(0,D400*(1+EXP((LN(1+Assumptions!$C$60)-0.5*Assumptions!$C$61^2)+Assumptions!$C$61*((RAND()+RAND()+RAND()+RAND()+RAND()+RAND()+RAND()+RAND()+RAND()+RAND()+RAND()+RAND())-6))-1)+PT_Y5_MC!F67)</x:f>
        <x:v>1146387.774492295</x:v>
      </x:c>
      <x:c r="F400" s="16" t="n">
        <x:f>MAX(0,E400*(1+EXP((LN(1+Assumptions!$C$60)-0.5*Assumptions!$C$61^2)+Assumptions!$C$61*((RAND()+RAND()+RAND()+RAND()+RAND()+RAND()+RAND()+RAND()+RAND()+RAND()+RAND()+RAND())-6))-1)+PT_Y5_MC!G67)</x:f>
        <x:v>1324117.2910887569</x:v>
      </x:c>
      <x:c r="G400" s="16" t="n">
        <x:f>MAX(0,F400*(1+EXP((LN(1+Assumptions!$C$60)-0.5*Assumptions!$C$61^2)+Assumptions!$C$61*((RAND()+RAND()+RAND()+RAND()+RAND()+RAND()+RAND()+RAND()+RAND()+RAND()+RAND()+RAND())-6))-1)+PT_Y5_MC!H67)</x:f>
        <x:v>1156127.4552285525</x:v>
      </x:c>
      <x:c r="H400" s="16" t="n">
        <x:f>MAX(0,G400*(1+EXP((LN(1+Assumptions!$C$60)-0.5*Assumptions!$C$61^2)+Assumptions!$C$61*((RAND()+RAND()+RAND()+RAND()+RAND()+RAND()+RAND()+RAND()+RAND()+RAND()+RAND()+RAND())-6))-1)+PT_Y5_MC!I67)</x:f>
        <x:v>1398072.0851663637</x:v>
      </x:c>
      <x:c r="I400" s="16" t="n">
        <x:f>MAX(0,H400*(1+EXP((LN(1+Assumptions!$C$60)-0.5*Assumptions!$C$61^2)+Assumptions!$C$61*((RAND()+RAND()+RAND()+RAND()+RAND()+RAND()+RAND()+RAND()+RAND()+RAND()+RAND()+RAND())-6))-1)+PT_Y5_MC!J67)</x:f>
        <x:v>1707779.9411759272</x:v>
      </x:c>
      <x:c r="J400" s="16" t="n">
        <x:f>MAX(0,I400*(1+EXP((LN(1+Assumptions!$C$60)-0.5*Assumptions!$C$61^2)+Assumptions!$C$61*((RAND()+RAND()+RAND()+RAND()+RAND()+RAND()+RAND()+RAND()+RAND()+RAND()+RAND()+RAND())-6))-1)+PT_Y5_MC!K67)</x:f>
        <x:v>2421728.3244822896</x:v>
      </x:c>
      <x:c r="K400" s="16" t="n">
        <x:f>MAX(0,J400*(1+EXP((LN(1+Assumptions!$C$60)-0.5*Assumptions!$C$61^2)+Assumptions!$C$61*((RAND()+RAND()+RAND()+RAND()+RAND()+RAND()+RAND()+RAND()+RAND()+RAND()+RAND()+RAND())-6))-1)+PT_Y5_MC!L67)</x:f>
        <x:v>1799230.0421649376</x:v>
      </x:c>
      <x:c r="L400" s="16" t="n">
        <x:f>MAX(0,K400*(1+EXP((LN(1+Assumptions!$C$60)-0.5*Assumptions!$C$61^2)+Assumptions!$C$61*((RAND()+RAND()+RAND()+RAND()+RAND()+RAND()+RAND()+RAND()+RAND()+RAND()+RAND()+RAND())-6))-1)+PT_Y5_MC!M67)</x:f>
        <x:v>1816994.2029052419</x:v>
      </x:c>
      <x:c r="M400" s="16" t="n">
        <x:f>MAX(0,L400*(1+EXP((LN(1+Assumptions!$C$60)-0.5*Assumptions!$C$61^2)+Assumptions!$C$61*((RAND()+RAND()+RAND()+RAND()+RAND()+RAND()+RAND()+RAND()+RAND()+RAND()+RAND()+RAND())-6))-1)+PT_Y5_MC!N67)</x:f>
        <x:v>1978619.4200822315</x:v>
      </x:c>
      <x:c r="N400" s="16" t="n">
        <x:f>MAX(0,M400*(1+EXP((LN(1+Assumptions!$C$60)-0.5*Assumptions!$C$61^2)+Assumptions!$C$61*((RAND()+RAND()+RAND()+RAND()+RAND()+RAND()+RAND()+RAND()+RAND()+RAND()+RAND()+RAND())-6))-1)+PT_Y5_MC!O67)</x:f>
        <x:v>1766208.3041072933</x:v>
      </x:c>
      <x:c r="O400" s="16" t="n">
        <x:f>MAX(0,N400*(1+EXP((LN(1+Assumptions!$C$60)-0.5*Assumptions!$C$61^2)+Assumptions!$C$61*((RAND()+RAND()+RAND()+RAND()+RAND()+RAND()+RAND()+RAND()+RAND()+RAND()+RAND()+RAND())-6))-1)+PT_Y5_MC!P67)</x:f>
        <x:v>2189024.6919024335</x:v>
      </x:c>
      <x:c r="P400" s="16" t="n">
        <x:f>MAX(0,O400*(1+EXP((LN(1+Assumptions!$C$60)-0.5*Assumptions!$C$61^2)+Assumptions!$C$61*((RAND()+RAND()+RAND()+RAND()+RAND()+RAND()+RAND()+RAND()+RAND()+RAND()+RAND()+RAND())-6))-1)+PT_Y5_MC!Q67)</x:f>
        <x:v>2186784.5903970376</x:v>
      </x:c>
      <x:c r="Q400" s="16" t="n">
        <x:f>MAX(0,P400*(1+EXP((LN(1+Assumptions!$C$60)-0.5*Assumptions!$C$61^2)+Assumptions!$C$61*((RAND()+RAND()+RAND()+RAND()+RAND()+RAND()+RAND()+RAND()+RAND()+RAND()+RAND()+RAND())-6))-1)+PT_Y5_MC!R67)</x:f>
        <x:v>2109625.0042378334</x:v>
      </x:c>
      <x:c r="R400" s="16" t="n">
        <x:f>MAX(0,Q400*(1+EXP((LN(1+Assumptions!$C$60)-0.5*Assumptions!$C$61^2)+Assumptions!$C$61*((RAND()+RAND()+RAND()+RAND()+RAND()+RAND()+RAND()+RAND()+RAND()+RAND()+RAND()+RAND())-6))-1)+PT_Y5_MC!S67)</x:f>
        <x:v>1717846.5517273215</x:v>
      </x:c>
      <x:c r="S400" s="16" t="n">
        <x:f>MAX(0,R400*(1+EXP((LN(1+Assumptions!$C$60)-0.5*Assumptions!$C$61^2)+Assumptions!$C$61*((RAND()+RAND()+RAND()+RAND()+RAND()+RAND()+RAND()+RAND()+RAND()+RAND()+RAND()+RAND())-6))-1)+PT_Y5_MC!T67)</x:f>
        <x:v>1538261.3028025904</x:v>
      </x:c>
      <x:c r="T400" s="16" t="n">
        <x:f>MAX(0,S400*(1+EXP((LN(1+Assumptions!$C$60)-0.5*Assumptions!$C$61^2)+Assumptions!$C$61*((RAND()+RAND()+RAND()+RAND()+RAND()+RAND()+RAND()+RAND()+RAND()+RAND()+RAND()+RAND())-6))-1)+PT_Y5_MC!U67)</x:f>
        <x:v>1590275.5129264393</x:v>
      </x:c>
      <x:c r="U400" s="16" t="n">
        <x:f>MAX(0,T400*(1+EXP((LN(1+Assumptions!$C$60)-0.5*Assumptions!$C$61^2)+Assumptions!$C$61*((RAND()+RAND()+RAND()+RAND()+RAND()+RAND()+RAND()+RAND()+RAND()+RAND()+RAND()+RAND())-6))-1)+PT_Y5_MC!V67)</x:f>
        <x:v>1920745.7093085086</x:v>
      </x:c>
      <x:c r="V400" s="16" t="n">
        <x:f>MAX(0,U400*(1+EXP((LN(1+Assumptions!$C$60)-0.5*Assumptions!$C$61^2)+Assumptions!$C$61*((RAND()+RAND()+RAND()+RAND()+RAND()+RAND()+RAND()+RAND()+RAND()+RAND()+RAND()+RAND())-6))-1)+PT_Y5_MC!W67)</x:f>
        <x:v>1947486.7227071968</x:v>
      </x:c>
      <x:c r="W400" s="16" t="n">
        <x:f>MAX(0,V400*(1+EXP((LN(1+Assumptions!$C$60)-0.5*Assumptions!$C$61^2)+Assumptions!$C$61*((RAND()+RAND()+RAND()+RAND()+RAND()+RAND()+RAND()+RAND()+RAND()+RAND()+RAND()+RAND())-6))-1)+PT_Y5_MC!X67)</x:f>
        <x:v>1926146.9153904512</x:v>
      </x:c>
      <x:c r="X400" s="16" t="n">
        <x:f>MAX(0,W400*(1+EXP((LN(1+Assumptions!$C$60)-0.5*Assumptions!$C$61^2)+Assumptions!$C$61*((RAND()+RAND()+RAND()+RAND()+RAND()+RAND()+RAND()+RAND()+RAND()+RAND()+RAND()+RAND())-6))-1)+PT_Y5_MC!Y67)</x:f>
        <x:v>2348112.4549438367</x:v>
      </x:c>
      <x:c r="Y400" s="16" t="n">
        <x:f>MAX(0,X400*(1+EXP((LN(1+Assumptions!$C$60)-0.5*Assumptions!$C$61^2)+Assumptions!$C$61*((RAND()+RAND()+RAND()+RAND()+RAND()+RAND()+RAND()+RAND()+RAND()+RAND()+RAND()+RAND())-6))-1)+PT_Y5_MC!Z67)</x:f>
        <x:v>2735256.6237381324</x:v>
      </x:c>
      <x:c r="Z400" s="16" t="n">
        <x:f>MAX(0,Y400*(1+EXP((LN(1+Assumptions!$C$60)-0.5*Assumptions!$C$61^2)+Assumptions!$C$61*((RAND()+RAND()+RAND()+RAND()+RAND()+RAND()+RAND()+RAND()+RAND()+RAND()+RAND()+RAND())-6))-1)+PT_Y5_MC!AA67)</x:f>
        <x:v>3275712.320243372</x:v>
      </x:c>
      <x:c r="AA400" s="16" t="n">
        <x:f>MAX(0,Z400*(1+EXP((LN(1+Assumptions!$C$60)-0.5*Assumptions!$C$61^2)+Assumptions!$C$61*((RAND()+RAND()+RAND()+RAND()+RAND()+RAND()+RAND()+RAND()+RAND()+RAND()+RAND()+RAND())-6))-1)+PT_Y5_MC!AB67)</x:f>
        <x:v>3963731.460127112</x:v>
      </x:c>
      <x:c r="AB400" s="16" t="n">
        <x:f>MAX(0,AA400*(1+EXP((LN(1+Assumptions!$C$60)-0.5*Assumptions!$C$61^2)+Assumptions!$C$61*((RAND()+RAND()+RAND()+RAND()+RAND()+RAND()+RAND()+RAND()+RAND()+RAND()+RAND()+RAND())-6))-1)+PT_Y5_MC!AC67)</x:f>
        <x:v>3690166.946365752</x:v>
      </x:c>
      <x:c r="AC400" s="16" t="n">
        <x:f>MAX(0,AB400*(1+EXP((LN(1+Assumptions!$C$60)-0.5*Assumptions!$C$61^2)+Assumptions!$C$61*((RAND()+RAND()+RAND()+RAND()+RAND()+RAND()+RAND()+RAND()+RAND()+RAND()+RAND()+RAND())-6))-1)+PT_Y5_MC!AD67)</x:f>
        <x:v>3500959.2565693483</x:v>
      </x:c>
      <x:c r="AD400" s="16" t="n">
        <x:f>MAX(0,AC400*(1+EXP((LN(1+Assumptions!$C$60)-0.5*Assumptions!$C$61^2)+Assumptions!$C$61*((RAND()+RAND()+RAND()+RAND()+RAND()+RAND()+RAND()+RAND()+RAND()+RAND()+RAND()+RAND())-6))-1)+PT_Y5_MC!AE67)</x:f>
        <x:v>4238859.770186043</x:v>
      </x:c>
      <x:c r="AE400" s="16" t="n">
        <x:f>MAX(0,AD400*(1+EXP((LN(1+Assumptions!$C$60)-0.5*Assumptions!$C$61^2)+Assumptions!$C$61*((RAND()+RAND()+RAND()+RAND()+RAND()+RAND()+RAND()+RAND()+RAND()+RAND()+RAND()+RAND())-6))-1)+PT_Y5_MC!AF67)</x:f>
        <x:v>4535859.480766199</x:v>
      </x:c>
      <x:c r="AF400" s="16" t="n">
        <x:f>MAX(0,AE400*(1+EXP((LN(1+Assumptions!$C$60)-0.5*Assumptions!$C$61^2)+Assumptions!$C$61*((RAND()+RAND()+RAND()+RAND()+RAND()+RAND()+RAND()+RAND()+RAND()+RAND()+RAND()+RAND())-6))-1)+PT_Y5_MC!AG67)</x:f>
        <x:v>4124321.6104966057</x:v>
      </x:c>
    </x:row>
    <x:row r="401">
      <x:c r="A401" s="39">
        <x:v>397</x:v>
      </x:c>
      <x:c r="B401" s="16" t="n">
        <x:f>PT_Y5_MC!C68</x:f>
        <x:v>1029031.25</x:v>
      </x:c>
      <x:c r="C401" s="16" t="n">
        <x:f>MAX(0,B401*(1+EXP((LN(1+Assumptions!$C$60)-0.5*Assumptions!$C$61^2)+Assumptions!$C$61*((RAND()+RAND()+RAND()+RAND()+RAND()+RAND()+RAND()+RAND()+RAND()+RAND()+RAND()+RAND())-6))-1)+PT_Y5_MC!D67)</x:f>
        <x:v>900841.231412154</x:v>
      </x:c>
      <x:c r="D401" s="16" t="n">
        <x:f>MAX(0,C401*(1+EXP((LN(1+Assumptions!$C$60)-0.5*Assumptions!$C$61^2)+Assumptions!$C$61*((RAND()+RAND()+RAND()+RAND()+RAND()+RAND()+RAND()+RAND()+RAND()+RAND()+RAND()+RAND())-6))-1)+PT_Y5_MC!E67)</x:f>
        <x:v>1144742.9554846312</x:v>
      </x:c>
      <x:c r="E401" s="16" t="n">
        <x:f>MAX(0,D401*(1+EXP((LN(1+Assumptions!$C$60)-0.5*Assumptions!$C$61^2)+Assumptions!$C$61*((RAND()+RAND()+RAND()+RAND()+RAND()+RAND()+RAND()+RAND()+RAND()+RAND()+RAND()+RAND())-6))-1)+PT_Y5_MC!F67)</x:f>
        <x:v>975031.401965313</x:v>
      </x:c>
      <x:c r="F401" s="16" t="n">
        <x:f>MAX(0,E401*(1+EXP((LN(1+Assumptions!$C$60)-0.5*Assumptions!$C$61^2)+Assumptions!$C$61*((RAND()+RAND()+RAND()+RAND()+RAND()+RAND()+RAND()+RAND()+RAND()+RAND()+RAND()+RAND())-6))-1)+PT_Y5_MC!G67)</x:f>
        <x:v>1492581.9376867213</x:v>
      </x:c>
      <x:c r="G401" s="16" t="n">
        <x:f>MAX(0,F401*(1+EXP((LN(1+Assumptions!$C$60)-0.5*Assumptions!$C$61^2)+Assumptions!$C$61*((RAND()+RAND()+RAND()+RAND()+RAND()+RAND()+RAND()+RAND()+RAND()+RAND()+RAND()+RAND())-6))-1)+PT_Y5_MC!H67)</x:f>
        <x:v>1777910.5112708877</x:v>
      </x:c>
      <x:c r="H401" s="16" t="n">
        <x:f>MAX(0,G401*(1+EXP((LN(1+Assumptions!$C$60)-0.5*Assumptions!$C$61^2)+Assumptions!$C$61*((RAND()+RAND()+RAND()+RAND()+RAND()+RAND()+RAND()+RAND()+RAND()+RAND()+RAND()+RAND())-6))-1)+PT_Y5_MC!I67)</x:f>
        <x:v>1965873.4630121654</x:v>
      </x:c>
      <x:c r="I401" s="16" t="n">
        <x:f>MAX(0,H401*(1+EXP((LN(1+Assumptions!$C$60)-0.5*Assumptions!$C$61^2)+Assumptions!$C$61*((RAND()+RAND()+RAND()+RAND()+RAND()+RAND()+RAND()+RAND()+RAND()+RAND()+RAND()+RAND())-6))-1)+PT_Y5_MC!J67)</x:f>
        <x:v>1403365.5436607415</x:v>
      </x:c>
      <x:c r="J401" s="16" t="n">
        <x:f>MAX(0,I401*(1+EXP((LN(1+Assumptions!$C$60)-0.5*Assumptions!$C$61^2)+Assumptions!$C$61*((RAND()+RAND()+RAND()+RAND()+RAND()+RAND()+RAND()+RAND()+RAND()+RAND()+RAND()+RAND())-6))-1)+PT_Y5_MC!K67)</x:f>
        <x:v>2057229.439077844</x:v>
      </x:c>
      <x:c r="K401" s="16" t="n">
        <x:f>MAX(0,J401*(1+EXP((LN(1+Assumptions!$C$60)-0.5*Assumptions!$C$61^2)+Assumptions!$C$61*((RAND()+RAND()+RAND()+RAND()+RAND()+RAND()+RAND()+RAND()+RAND()+RAND()+RAND()+RAND())-6))-1)+PT_Y5_MC!L67)</x:f>
        <x:v>3237470.8434239333</x:v>
      </x:c>
      <x:c r="L401" s="16" t="n">
        <x:f>MAX(0,K401*(1+EXP((LN(1+Assumptions!$C$60)-0.5*Assumptions!$C$61^2)+Assumptions!$C$61*((RAND()+RAND()+RAND()+RAND()+RAND()+RAND()+RAND()+RAND()+RAND()+RAND()+RAND()+RAND())-6))-1)+PT_Y5_MC!M67)</x:f>
        <x:v>3430423.3978937212</x:v>
      </x:c>
      <x:c r="M401" s="16" t="n">
        <x:f>MAX(0,L401*(1+EXP((LN(1+Assumptions!$C$60)-0.5*Assumptions!$C$61^2)+Assumptions!$C$61*((RAND()+RAND()+RAND()+RAND()+RAND()+RAND()+RAND()+RAND()+RAND()+RAND()+RAND()+RAND())-6))-1)+PT_Y5_MC!N67)</x:f>
        <x:v>3388745.9998458424</x:v>
      </x:c>
      <x:c r="N401" s="16" t="n">
        <x:f>MAX(0,M401*(1+EXP((LN(1+Assumptions!$C$60)-0.5*Assumptions!$C$61^2)+Assumptions!$C$61*((RAND()+RAND()+RAND()+RAND()+RAND()+RAND()+RAND()+RAND()+RAND()+RAND()+RAND()+RAND())-6))-1)+PT_Y5_MC!O67)</x:f>
        <x:v>3801672.836979334</x:v>
      </x:c>
      <x:c r="O401" s="16" t="n">
        <x:f>MAX(0,N401*(1+EXP((LN(1+Assumptions!$C$60)-0.5*Assumptions!$C$61^2)+Assumptions!$C$61*((RAND()+RAND()+RAND()+RAND()+RAND()+RAND()+RAND()+RAND()+RAND()+RAND()+RAND()+RAND())-6))-1)+PT_Y5_MC!P67)</x:f>
        <x:v>4272402.765721371</x:v>
      </x:c>
      <x:c r="P401" s="16" t="n">
        <x:f>MAX(0,O401*(1+EXP((LN(1+Assumptions!$C$60)-0.5*Assumptions!$C$61^2)+Assumptions!$C$61*((RAND()+RAND()+RAND()+RAND()+RAND()+RAND()+RAND()+RAND()+RAND()+RAND()+RAND()+RAND())-6))-1)+PT_Y5_MC!Q67)</x:f>
        <x:v>4986795.213159511</x:v>
      </x:c>
      <x:c r="Q401" s="16" t="n">
        <x:f>MAX(0,P401*(1+EXP((LN(1+Assumptions!$C$60)-0.5*Assumptions!$C$61^2)+Assumptions!$C$61*((RAND()+RAND()+RAND()+RAND()+RAND()+RAND()+RAND()+RAND()+RAND()+RAND()+RAND()+RAND())-6))-1)+PT_Y5_MC!R67)</x:f>
        <x:v>4628643.891002065</x:v>
      </x:c>
      <x:c r="R401" s="16" t="n">
        <x:f>MAX(0,Q401*(1+EXP((LN(1+Assumptions!$C$60)-0.5*Assumptions!$C$61^2)+Assumptions!$C$61*((RAND()+RAND()+RAND()+RAND()+RAND()+RAND()+RAND()+RAND()+RAND()+RAND()+RAND()+RAND())-6))-1)+PT_Y5_MC!S67)</x:f>
        <x:v>4054895.9299808014</x:v>
      </x:c>
      <x:c r="S401" s="16" t="n">
        <x:f>MAX(0,R401*(1+EXP((LN(1+Assumptions!$C$60)-0.5*Assumptions!$C$61^2)+Assumptions!$C$61*((RAND()+RAND()+RAND()+RAND()+RAND()+RAND()+RAND()+RAND()+RAND()+RAND()+RAND()+RAND())-6))-1)+PT_Y5_MC!T67)</x:f>
        <x:v>3660187.7078283606</x:v>
      </x:c>
      <x:c r="T401" s="16" t="n">
        <x:f>MAX(0,S401*(1+EXP((LN(1+Assumptions!$C$60)-0.5*Assumptions!$C$61^2)+Assumptions!$C$61*((RAND()+RAND()+RAND()+RAND()+RAND()+RAND()+RAND()+RAND()+RAND()+RAND()+RAND()+RAND())-6))-1)+PT_Y5_MC!U67)</x:f>
        <x:v>3054321.2989998288</x:v>
      </x:c>
      <x:c r="U401" s="16" t="n">
        <x:f>MAX(0,T401*(1+EXP((LN(1+Assumptions!$C$60)-0.5*Assumptions!$C$61^2)+Assumptions!$C$61*((RAND()+RAND()+RAND()+RAND()+RAND()+RAND()+RAND()+RAND()+RAND()+RAND()+RAND()+RAND())-6))-1)+PT_Y5_MC!V67)</x:f>
        <x:v>3687981.174565055</x:v>
      </x:c>
      <x:c r="V401" s="16" t="n">
        <x:f>MAX(0,U401*(1+EXP((LN(1+Assumptions!$C$60)-0.5*Assumptions!$C$61^2)+Assumptions!$C$61*((RAND()+RAND()+RAND()+RAND()+RAND()+RAND()+RAND()+RAND()+RAND()+RAND()+RAND()+RAND())-6))-1)+PT_Y5_MC!W67)</x:f>
        <x:v>4880263.093780429</x:v>
      </x:c>
      <x:c r="W401" s="16" t="n">
        <x:f>MAX(0,V401*(1+EXP((LN(1+Assumptions!$C$60)-0.5*Assumptions!$C$61^2)+Assumptions!$C$61*((RAND()+RAND()+RAND()+RAND()+RAND()+RAND()+RAND()+RAND()+RAND()+RAND()+RAND()+RAND())-6))-1)+PT_Y5_MC!X67)</x:f>
        <x:v>5221020.634617519</x:v>
      </x:c>
      <x:c r="X401" s="16" t="n">
        <x:f>MAX(0,W401*(1+EXP((LN(1+Assumptions!$C$60)-0.5*Assumptions!$C$61^2)+Assumptions!$C$61*((RAND()+RAND()+RAND()+RAND()+RAND()+RAND()+RAND()+RAND()+RAND()+RAND()+RAND()+RAND())-6))-1)+PT_Y5_MC!Y67)</x:f>
        <x:v>6860774.807870029</x:v>
      </x:c>
      <x:c r="Y401" s="16" t="n">
        <x:f>MAX(0,X401*(1+EXP((LN(1+Assumptions!$C$60)-0.5*Assumptions!$C$61^2)+Assumptions!$C$61*((RAND()+RAND()+RAND()+RAND()+RAND()+RAND()+RAND()+RAND()+RAND()+RAND()+RAND()+RAND())-6))-1)+PT_Y5_MC!Z67)</x:f>
        <x:v>6789795.161022875</x:v>
      </x:c>
      <x:c r="Z401" s="16" t="n">
        <x:f>MAX(0,Y401*(1+EXP((LN(1+Assumptions!$C$60)-0.5*Assumptions!$C$61^2)+Assumptions!$C$61*((RAND()+RAND()+RAND()+RAND()+RAND()+RAND()+RAND()+RAND()+RAND()+RAND()+RAND()+RAND())-6))-1)+PT_Y5_MC!AA67)</x:f>
        <x:v>6386314.688769289</x:v>
      </x:c>
      <x:c r="AA401" s="16" t="n">
        <x:f>MAX(0,Z401*(1+EXP((LN(1+Assumptions!$C$60)-0.5*Assumptions!$C$61^2)+Assumptions!$C$61*((RAND()+RAND()+RAND()+RAND()+RAND()+RAND()+RAND()+RAND()+RAND()+RAND()+RAND()+RAND())-6))-1)+PT_Y5_MC!AB67)</x:f>
        <x:v>6696124.459013663</x:v>
      </x:c>
      <x:c r="AB401" s="16" t="n">
        <x:f>MAX(0,AA401*(1+EXP((LN(1+Assumptions!$C$60)-0.5*Assumptions!$C$61^2)+Assumptions!$C$61*((RAND()+RAND()+RAND()+RAND()+RAND()+RAND()+RAND()+RAND()+RAND()+RAND()+RAND()+RAND())-6))-1)+PT_Y5_MC!AC67)</x:f>
        <x:v>7327189.206553577</x:v>
      </x:c>
      <x:c r="AC401" s="16" t="n">
        <x:f>MAX(0,AB401*(1+EXP((LN(1+Assumptions!$C$60)-0.5*Assumptions!$C$61^2)+Assumptions!$C$61*((RAND()+RAND()+RAND()+RAND()+RAND()+RAND()+RAND()+RAND()+RAND()+RAND()+RAND()+RAND())-6))-1)+PT_Y5_MC!AD67)</x:f>
        <x:v>7468021.4045000225</x:v>
      </x:c>
      <x:c r="AD401" s="16" t="n">
        <x:f>MAX(0,AC401*(1+EXP((LN(1+Assumptions!$C$60)-0.5*Assumptions!$C$61^2)+Assumptions!$C$61*((RAND()+RAND()+RAND()+RAND()+RAND()+RAND()+RAND()+RAND()+RAND()+RAND()+RAND()+RAND())-6))-1)+PT_Y5_MC!AE67)</x:f>
        <x:v>5377671.028561567</x:v>
      </x:c>
      <x:c r="AE401" s="16" t="n">
        <x:f>MAX(0,AD401*(1+EXP((LN(1+Assumptions!$C$60)-0.5*Assumptions!$C$61^2)+Assumptions!$C$61*((RAND()+RAND()+RAND()+RAND()+RAND()+RAND()+RAND()+RAND()+RAND()+RAND()+RAND()+RAND())-6))-1)+PT_Y5_MC!AF67)</x:f>
        <x:v>7510528.698327022</x:v>
      </x:c>
      <x:c r="AF401" s="16" t="n">
        <x:f>MAX(0,AE401*(1+EXP((LN(1+Assumptions!$C$60)-0.5*Assumptions!$C$61^2)+Assumptions!$C$61*((RAND()+RAND()+RAND()+RAND()+RAND()+RAND()+RAND()+RAND()+RAND()+RAND()+RAND()+RAND())-6))-1)+PT_Y5_MC!AG67)</x:f>
        <x:v>7342406.520753057</x:v>
      </x:c>
    </x:row>
    <x:row r="402">
      <x:c r="A402" s="39">
        <x:v>398</x:v>
      </x:c>
      <x:c r="B402" s="16" t="n">
        <x:f>PT_Y5_MC!C68</x:f>
        <x:v>1029031.25</x:v>
      </x:c>
      <x:c r="C402" s="16" t="n">
        <x:f>MAX(0,B402*(1+EXP((LN(1+Assumptions!$C$60)-0.5*Assumptions!$C$61^2)+Assumptions!$C$61*((RAND()+RAND()+RAND()+RAND()+RAND()+RAND()+RAND()+RAND()+RAND()+RAND()+RAND()+RAND())-6))-1)+PT_Y5_MC!D67)</x:f>
        <x:v>1073438.1260685772</x:v>
      </x:c>
      <x:c r="D402" s="16" t="n">
        <x:f>MAX(0,C402*(1+EXP((LN(1+Assumptions!$C$60)-0.5*Assumptions!$C$61^2)+Assumptions!$C$61*((RAND()+RAND()+RAND()+RAND()+RAND()+RAND()+RAND()+RAND()+RAND()+RAND()+RAND()+RAND())-6))-1)+PT_Y5_MC!E67)</x:f>
        <x:v>1339987.2996658927</x:v>
      </x:c>
      <x:c r="E402" s="16" t="n">
        <x:f>MAX(0,D402*(1+EXP((LN(1+Assumptions!$C$60)-0.5*Assumptions!$C$61^2)+Assumptions!$C$61*((RAND()+RAND()+RAND()+RAND()+RAND()+RAND()+RAND()+RAND()+RAND()+RAND()+RAND()+RAND())-6))-1)+PT_Y5_MC!F67)</x:f>
        <x:v>1695208.5758430846</x:v>
      </x:c>
      <x:c r="F402" s="16" t="n">
        <x:f>MAX(0,E402*(1+EXP((LN(1+Assumptions!$C$60)-0.5*Assumptions!$C$61^2)+Assumptions!$C$61*((RAND()+RAND()+RAND()+RAND()+RAND()+RAND()+RAND()+RAND()+RAND()+RAND()+RAND()+RAND())-6))-1)+PT_Y5_MC!G67)</x:f>
        <x:v>1959552.6799456687</x:v>
      </x:c>
      <x:c r="G402" s="16" t="n">
        <x:f>MAX(0,F402*(1+EXP((LN(1+Assumptions!$C$60)-0.5*Assumptions!$C$61^2)+Assumptions!$C$61*((RAND()+RAND()+RAND()+RAND()+RAND()+RAND()+RAND()+RAND()+RAND()+RAND()+RAND()+RAND())-6))-1)+PT_Y5_MC!H67)</x:f>
        <x:v>2228527.6361078722</x:v>
      </x:c>
      <x:c r="H402" s="16" t="n">
        <x:f>MAX(0,G402*(1+EXP((LN(1+Assumptions!$C$60)-0.5*Assumptions!$C$61^2)+Assumptions!$C$61*((RAND()+RAND()+RAND()+RAND()+RAND()+RAND()+RAND()+RAND()+RAND()+RAND()+RAND()+RAND())-6))-1)+PT_Y5_MC!I67)</x:f>
        <x:v>2425142.637080241</x:v>
      </x:c>
      <x:c r="I402" s="16" t="n">
        <x:f>MAX(0,H402*(1+EXP((LN(1+Assumptions!$C$60)-0.5*Assumptions!$C$61^2)+Assumptions!$C$61*((RAND()+RAND()+RAND()+RAND()+RAND()+RAND()+RAND()+RAND()+RAND()+RAND()+RAND()+RAND())-6))-1)+PT_Y5_MC!J67)</x:f>
        <x:v>1834594.6991615952</x:v>
      </x:c>
      <x:c r="J402" s="16" t="n">
        <x:f>MAX(0,I402*(1+EXP((LN(1+Assumptions!$C$60)-0.5*Assumptions!$C$61^2)+Assumptions!$C$61*((RAND()+RAND()+RAND()+RAND()+RAND()+RAND()+RAND()+RAND()+RAND()+RAND()+RAND()+RAND())-6))-1)+PT_Y5_MC!K67)</x:f>
        <x:v>1856870.4977495437</x:v>
      </x:c>
      <x:c r="K402" s="16" t="n">
        <x:f>MAX(0,J402*(1+EXP((LN(1+Assumptions!$C$60)-0.5*Assumptions!$C$61^2)+Assumptions!$C$61*((RAND()+RAND()+RAND()+RAND()+RAND()+RAND()+RAND()+RAND()+RAND()+RAND()+RAND()+RAND())-6))-1)+PT_Y5_MC!L67)</x:f>
        <x:v>2132869.0506685073</x:v>
      </x:c>
      <x:c r="L402" s="16" t="n">
        <x:f>MAX(0,K402*(1+EXP((LN(1+Assumptions!$C$60)-0.5*Assumptions!$C$61^2)+Assumptions!$C$61*((RAND()+RAND()+RAND()+RAND()+RAND()+RAND()+RAND()+RAND()+RAND()+RAND()+RAND()+RAND())-6))-1)+PT_Y5_MC!M67)</x:f>
        <x:v>2808709.225839031</x:v>
      </x:c>
      <x:c r="M402" s="16" t="n">
        <x:f>MAX(0,L402*(1+EXP((LN(1+Assumptions!$C$60)-0.5*Assumptions!$C$61^2)+Assumptions!$C$61*((RAND()+RAND()+RAND()+RAND()+RAND()+RAND()+RAND()+RAND()+RAND()+RAND()+RAND()+RAND())-6))-1)+PT_Y5_MC!N67)</x:f>
        <x:v>2610183.8246764736</x:v>
      </x:c>
      <x:c r="N402" s="16" t="n">
        <x:f>MAX(0,M402*(1+EXP((LN(1+Assumptions!$C$60)-0.5*Assumptions!$C$61^2)+Assumptions!$C$61*((RAND()+RAND()+RAND()+RAND()+RAND()+RAND()+RAND()+RAND()+RAND()+RAND()+RAND()+RAND())-6))-1)+PT_Y5_MC!O67)</x:f>
        <x:v>2610763.470356248</x:v>
      </x:c>
      <x:c r="O402" s="16" t="n">
        <x:f>MAX(0,N402*(1+EXP((LN(1+Assumptions!$C$60)-0.5*Assumptions!$C$61^2)+Assumptions!$C$61*((RAND()+RAND()+RAND()+RAND()+RAND()+RAND()+RAND()+RAND()+RAND()+RAND()+RAND()+RAND())-6))-1)+PT_Y5_MC!P67)</x:f>
        <x:v>4040510.3326713573</x:v>
      </x:c>
      <x:c r="P402" s="16" t="n">
        <x:f>MAX(0,O402*(1+EXP((LN(1+Assumptions!$C$60)-0.5*Assumptions!$C$61^2)+Assumptions!$C$61*((RAND()+RAND()+RAND()+RAND()+RAND()+RAND()+RAND()+RAND()+RAND()+RAND()+RAND()+RAND())-6))-1)+PT_Y5_MC!Q67)</x:f>
        <x:v>4110076.315501043</x:v>
      </x:c>
      <x:c r="Q402" s="16" t="n">
        <x:f>MAX(0,P402*(1+EXP((LN(1+Assumptions!$C$60)-0.5*Assumptions!$C$61^2)+Assumptions!$C$61*((RAND()+RAND()+RAND()+RAND()+RAND()+RAND()+RAND()+RAND()+RAND()+RAND()+RAND()+RAND())-6))-1)+PT_Y5_MC!R67)</x:f>
        <x:v>4454827.806909433</x:v>
      </x:c>
      <x:c r="R402" s="16" t="n">
        <x:f>MAX(0,Q402*(1+EXP((LN(1+Assumptions!$C$60)-0.5*Assumptions!$C$61^2)+Assumptions!$C$61*((RAND()+RAND()+RAND()+RAND()+RAND()+RAND()+RAND()+RAND()+RAND()+RAND()+RAND()+RAND())-6))-1)+PT_Y5_MC!S67)</x:f>
        <x:v>5264837.935578781</x:v>
      </x:c>
      <x:c r="S402" s="16" t="n">
        <x:f>MAX(0,R402*(1+EXP((LN(1+Assumptions!$C$60)-0.5*Assumptions!$C$61^2)+Assumptions!$C$61*((RAND()+RAND()+RAND()+RAND()+RAND()+RAND()+RAND()+RAND()+RAND()+RAND()+RAND()+RAND())-6))-1)+PT_Y5_MC!T67)</x:f>
        <x:v>8001319.187597488</x:v>
      </x:c>
      <x:c r="T402" s="16" t="n">
        <x:f>MAX(0,S402*(1+EXP((LN(1+Assumptions!$C$60)-0.5*Assumptions!$C$61^2)+Assumptions!$C$61*((RAND()+RAND()+RAND()+RAND()+RAND()+RAND()+RAND()+RAND()+RAND()+RAND()+RAND()+RAND())-6))-1)+PT_Y5_MC!U67)</x:f>
        <x:v>9809173.689066317</x:v>
      </x:c>
      <x:c r="U402" s="16" t="n">
        <x:f>MAX(0,T402*(1+EXP((LN(1+Assumptions!$C$60)-0.5*Assumptions!$C$61^2)+Assumptions!$C$61*((RAND()+RAND()+RAND()+RAND()+RAND()+RAND()+RAND()+RAND()+RAND()+RAND()+RAND()+RAND())-6))-1)+PT_Y5_MC!V67)</x:f>
        <x:v>13120852.668345245</x:v>
      </x:c>
      <x:c r="V402" s="16" t="n">
        <x:f>MAX(0,U402*(1+EXP((LN(1+Assumptions!$C$60)-0.5*Assumptions!$C$61^2)+Assumptions!$C$61*((RAND()+RAND()+RAND()+RAND()+RAND()+RAND()+RAND()+RAND()+RAND()+RAND()+RAND()+RAND())-6))-1)+PT_Y5_MC!W67)</x:f>
        <x:v>16084480.117411274</x:v>
      </x:c>
      <x:c r="W402" s="16" t="n">
        <x:f>MAX(0,V402*(1+EXP((LN(1+Assumptions!$C$60)-0.5*Assumptions!$C$61^2)+Assumptions!$C$61*((RAND()+RAND()+RAND()+RAND()+RAND()+RAND()+RAND()+RAND()+RAND()+RAND()+RAND()+RAND())-6))-1)+PT_Y5_MC!X67)</x:f>
        <x:v>15424647.560052037</x:v>
      </x:c>
      <x:c r="X402" s="16" t="n">
        <x:f>MAX(0,W402*(1+EXP((LN(1+Assumptions!$C$60)-0.5*Assumptions!$C$61^2)+Assumptions!$C$61*((RAND()+RAND()+RAND()+RAND()+RAND()+RAND()+RAND()+RAND()+RAND()+RAND()+RAND()+RAND())-6))-1)+PT_Y5_MC!Y67)</x:f>
        <x:v>16989998.12955177</x:v>
      </x:c>
      <x:c r="Y402" s="16" t="n">
        <x:f>MAX(0,X402*(1+EXP((LN(1+Assumptions!$C$60)-0.5*Assumptions!$C$61^2)+Assumptions!$C$61*((RAND()+RAND()+RAND()+RAND()+RAND()+RAND()+RAND()+RAND()+RAND()+RAND()+RAND()+RAND())-6))-1)+PT_Y5_MC!Z67)</x:f>
        <x:v>15706626.95729303</x:v>
      </x:c>
      <x:c r="Z402" s="16" t="n">
        <x:f>MAX(0,Y402*(1+EXP((LN(1+Assumptions!$C$60)-0.5*Assumptions!$C$61^2)+Assumptions!$C$61*((RAND()+RAND()+RAND()+RAND()+RAND()+RAND()+RAND()+RAND()+RAND()+RAND()+RAND()+RAND())-6))-1)+PT_Y5_MC!AA67)</x:f>
        <x:v>16212140.072086917</x:v>
      </x:c>
      <x:c r="AA402" s="16" t="n">
        <x:f>MAX(0,Z402*(1+EXP((LN(1+Assumptions!$C$60)-0.5*Assumptions!$C$61^2)+Assumptions!$C$61*((RAND()+RAND()+RAND()+RAND()+RAND()+RAND()+RAND()+RAND()+RAND()+RAND()+RAND()+RAND())-6))-1)+PT_Y5_MC!AB67)</x:f>
        <x:v>13358598.271852354</x:v>
      </x:c>
      <x:c r="AB402" s="16" t="n">
        <x:f>MAX(0,AA402*(1+EXP((LN(1+Assumptions!$C$60)-0.5*Assumptions!$C$61^2)+Assumptions!$C$61*((RAND()+RAND()+RAND()+RAND()+RAND()+RAND()+RAND()+RAND()+RAND()+RAND()+RAND()+RAND())-6))-1)+PT_Y5_MC!AC67)</x:f>
        <x:v>11374342.954924265</x:v>
      </x:c>
      <x:c r="AC402" s="16" t="n">
        <x:f>MAX(0,AB402*(1+EXP((LN(1+Assumptions!$C$60)-0.5*Assumptions!$C$61^2)+Assumptions!$C$61*((RAND()+RAND()+RAND()+RAND()+RAND()+RAND()+RAND()+RAND()+RAND()+RAND()+RAND()+RAND())-6))-1)+PT_Y5_MC!AD67)</x:f>
        <x:v>12028860.494864983</x:v>
      </x:c>
      <x:c r="AD402" s="16" t="n">
        <x:f>MAX(0,AC402*(1+EXP((LN(1+Assumptions!$C$60)-0.5*Assumptions!$C$61^2)+Assumptions!$C$61*((RAND()+RAND()+RAND()+RAND()+RAND()+RAND()+RAND()+RAND()+RAND()+RAND()+RAND()+RAND())-6))-1)+PT_Y5_MC!AE67)</x:f>
        <x:v>13968037.4942842</x:v>
      </x:c>
      <x:c r="AE402" s="16" t="n">
        <x:f>MAX(0,AD402*(1+EXP((LN(1+Assumptions!$C$60)-0.5*Assumptions!$C$61^2)+Assumptions!$C$61*((RAND()+RAND()+RAND()+RAND()+RAND()+RAND()+RAND()+RAND()+RAND()+RAND()+RAND()+RAND())-6))-1)+PT_Y5_MC!AF67)</x:f>
        <x:v>12822857.769167896</x:v>
      </x:c>
      <x:c r="AF402" s="16" t="n">
        <x:f>MAX(0,AE402*(1+EXP((LN(1+Assumptions!$C$60)-0.5*Assumptions!$C$61^2)+Assumptions!$C$61*((RAND()+RAND()+RAND()+RAND()+RAND()+RAND()+RAND()+RAND()+RAND()+RAND()+RAND()+RAND())-6))-1)+PT_Y5_MC!AG67)</x:f>
        <x:v>15405587.292769404</x:v>
      </x:c>
    </x:row>
    <x:row r="403">
      <x:c r="A403" s="39">
        <x:v>399</x:v>
      </x:c>
      <x:c r="B403" s="16" t="n">
        <x:f>PT_Y5_MC!C68</x:f>
        <x:v>1029031.25</x:v>
      </x:c>
      <x:c r="C403" s="16" t="n">
        <x:f>MAX(0,B403*(1+EXP((LN(1+Assumptions!$C$60)-0.5*Assumptions!$C$61^2)+Assumptions!$C$61*((RAND()+RAND()+RAND()+RAND()+RAND()+RAND()+RAND()+RAND()+RAND()+RAND()+RAND()+RAND())-6))-1)+PT_Y5_MC!D67)</x:f>
        <x:v>1038982.2323517746</x:v>
      </x:c>
      <x:c r="D403" s="16" t="n">
        <x:f>MAX(0,C403*(1+EXP((LN(1+Assumptions!$C$60)-0.5*Assumptions!$C$61^2)+Assumptions!$C$61*((RAND()+RAND()+RAND()+RAND()+RAND()+RAND()+RAND()+RAND()+RAND()+RAND()+RAND()+RAND())-6))-1)+PT_Y5_MC!E67)</x:f>
        <x:v>889996.1543800426</x:v>
      </x:c>
      <x:c r="E403" s="16" t="n">
        <x:f>MAX(0,D403*(1+EXP((LN(1+Assumptions!$C$60)-0.5*Assumptions!$C$61^2)+Assumptions!$C$61*((RAND()+RAND()+RAND()+RAND()+RAND()+RAND()+RAND()+RAND()+RAND()+RAND()+RAND()+RAND())-6))-1)+PT_Y5_MC!F67)</x:f>
        <x:v>978017.8163731383</x:v>
      </x:c>
      <x:c r="F403" s="16" t="n">
        <x:f>MAX(0,E403*(1+EXP((LN(1+Assumptions!$C$60)-0.5*Assumptions!$C$61^2)+Assumptions!$C$61*((RAND()+RAND()+RAND()+RAND()+RAND()+RAND()+RAND()+RAND()+RAND()+RAND()+RAND()+RAND())-6))-1)+PT_Y5_MC!G67)</x:f>
        <x:v>1074124.950979466</x:v>
      </x:c>
      <x:c r="G403" s="16" t="n">
        <x:f>MAX(0,F403*(1+EXP((LN(1+Assumptions!$C$60)-0.5*Assumptions!$C$61^2)+Assumptions!$C$61*((RAND()+RAND()+RAND()+RAND()+RAND()+RAND()+RAND()+RAND()+RAND()+RAND()+RAND()+RAND())-6))-1)+PT_Y5_MC!H67)</x:f>
        <x:v>1073657.567088917</x:v>
      </x:c>
      <x:c r="H403" s="16" t="n">
        <x:f>MAX(0,G403*(1+EXP((LN(1+Assumptions!$C$60)-0.5*Assumptions!$C$61^2)+Assumptions!$C$61*((RAND()+RAND()+RAND()+RAND()+RAND()+RAND()+RAND()+RAND()+RAND()+RAND()+RAND()+RAND())-6))-1)+PT_Y5_MC!I67)</x:f>
        <x:v>1096803.8369032717</x:v>
      </x:c>
      <x:c r="I403" s="16" t="n">
        <x:f>MAX(0,H403*(1+EXP((LN(1+Assumptions!$C$60)-0.5*Assumptions!$C$61^2)+Assumptions!$C$61*((RAND()+RAND()+RAND()+RAND()+RAND()+RAND()+RAND()+RAND()+RAND()+RAND()+RAND()+RAND())-6))-1)+PT_Y5_MC!J67)</x:f>
        <x:v>1007230.6071437658</x:v>
      </x:c>
      <x:c r="J403" s="16" t="n">
        <x:f>MAX(0,I403*(1+EXP((LN(1+Assumptions!$C$60)-0.5*Assumptions!$C$61^2)+Assumptions!$C$61*((RAND()+RAND()+RAND()+RAND()+RAND()+RAND()+RAND()+RAND()+RAND()+RAND()+RAND()+RAND())-6))-1)+PT_Y5_MC!K67)</x:f>
        <x:v>1294401.0118776378</x:v>
      </x:c>
      <x:c r="K403" s="16" t="n">
        <x:f>MAX(0,J403*(1+EXP((LN(1+Assumptions!$C$60)-0.5*Assumptions!$C$61^2)+Assumptions!$C$61*((RAND()+RAND()+RAND()+RAND()+RAND()+RAND()+RAND()+RAND()+RAND()+RAND()+RAND()+RAND())-6))-1)+PT_Y5_MC!L67)</x:f>
        <x:v>1349188.8335906276</x:v>
      </x:c>
      <x:c r="L403" s="16" t="n">
        <x:f>MAX(0,K403*(1+EXP((LN(1+Assumptions!$C$60)-0.5*Assumptions!$C$61^2)+Assumptions!$C$61*((RAND()+RAND()+RAND()+RAND()+RAND()+RAND()+RAND()+RAND()+RAND()+RAND()+RAND()+RAND())-6))-1)+PT_Y5_MC!M67)</x:f>
        <x:v>1324038.7997848375</x:v>
      </x:c>
      <x:c r="M403" s="16" t="n">
        <x:f>MAX(0,L403*(1+EXP((LN(1+Assumptions!$C$60)-0.5*Assumptions!$C$61^2)+Assumptions!$C$61*((RAND()+RAND()+RAND()+RAND()+RAND()+RAND()+RAND()+RAND()+RAND()+RAND()+RAND()+RAND())-6))-1)+PT_Y5_MC!N67)</x:f>
        <x:v>1459441.9325621212</x:v>
      </x:c>
      <x:c r="N403" s="16" t="n">
        <x:f>MAX(0,M403*(1+EXP((LN(1+Assumptions!$C$60)-0.5*Assumptions!$C$61^2)+Assumptions!$C$61*((RAND()+RAND()+RAND()+RAND()+RAND()+RAND()+RAND()+RAND()+RAND()+RAND()+RAND()+RAND())-6))-1)+PT_Y5_MC!O67)</x:f>
        <x:v>1523122.1471238504</x:v>
      </x:c>
      <x:c r="O403" s="16" t="n">
        <x:f>MAX(0,N403*(1+EXP((LN(1+Assumptions!$C$60)-0.5*Assumptions!$C$61^2)+Assumptions!$C$61*((RAND()+RAND()+RAND()+RAND()+RAND()+RAND()+RAND()+RAND()+RAND()+RAND()+RAND()+RAND())-6))-1)+PT_Y5_MC!P67)</x:f>
        <x:v>1481093.3353168608</x:v>
      </x:c>
      <x:c r="P403" s="16" t="n">
        <x:f>MAX(0,O403*(1+EXP((LN(1+Assumptions!$C$60)-0.5*Assumptions!$C$61^2)+Assumptions!$C$61*((RAND()+RAND()+RAND()+RAND()+RAND()+RAND()+RAND()+RAND()+RAND()+RAND()+RAND()+RAND())-6))-1)+PT_Y5_MC!Q67)</x:f>
        <x:v>1826303.6450760039</x:v>
      </x:c>
      <x:c r="Q403" s="16" t="n">
        <x:f>MAX(0,P403*(1+EXP((LN(1+Assumptions!$C$60)-0.5*Assumptions!$C$61^2)+Assumptions!$C$61*((RAND()+RAND()+RAND()+RAND()+RAND()+RAND()+RAND()+RAND()+RAND()+RAND()+RAND()+RAND())-6))-1)+PT_Y5_MC!R67)</x:f>
        <x:v>2125159.477225314</x:v>
      </x:c>
      <x:c r="R403" s="16" t="n">
        <x:f>MAX(0,Q403*(1+EXP((LN(1+Assumptions!$C$60)-0.5*Assumptions!$C$61^2)+Assumptions!$C$61*((RAND()+RAND()+RAND()+RAND()+RAND()+RAND()+RAND()+RAND()+RAND()+RAND()+RAND()+RAND())-6))-1)+PT_Y5_MC!S67)</x:f>
        <x:v>2209678.626146443</x:v>
      </x:c>
      <x:c r="S403" s="16" t="n">
        <x:f>MAX(0,R403*(1+EXP((LN(1+Assumptions!$C$60)-0.5*Assumptions!$C$61^2)+Assumptions!$C$61*((RAND()+RAND()+RAND()+RAND()+RAND()+RAND()+RAND()+RAND()+RAND()+RAND()+RAND()+RAND())-6))-1)+PT_Y5_MC!T67)</x:f>
        <x:v>2543023.1816301267</x:v>
      </x:c>
      <x:c r="T403" s="16" t="n">
        <x:f>MAX(0,S403*(1+EXP((LN(1+Assumptions!$C$60)-0.5*Assumptions!$C$61^2)+Assumptions!$C$61*((RAND()+RAND()+RAND()+RAND()+RAND()+RAND()+RAND()+RAND()+RAND()+RAND()+RAND()+RAND())-6))-1)+PT_Y5_MC!U67)</x:f>
        <x:v>2450647.733229293</x:v>
      </x:c>
      <x:c r="U403" s="16" t="n">
        <x:f>MAX(0,T403*(1+EXP((LN(1+Assumptions!$C$60)-0.5*Assumptions!$C$61^2)+Assumptions!$C$61*((RAND()+RAND()+RAND()+RAND()+RAND()+RAND()+RAND()+RAND()+RAND()+RAND()+RAND()+RAND())-6))-1)+PT_Y5_MC!V67)</x:f>
        <x:v>2904153.9458758878</x:v>
      </x:c>
      <x:c r="V403" s="16" t="n">
        <x:f>MAX(0,U403*(1+EXP((LN(1+Assumptions!$C$60)-0.5*Assumptions!$C$61^2)+Assumptions!$C$61*((RAND()+RAND()+RAND()+RAND()+RAND()+RAND()+RAND()+RAND()+RAND()+RAND()+RAND()+RAND())-6))-1)+PT_Y5_MC!W67)</x:f>
        <x:v>2571374.8639142336</x:v>
      </x:c>
      <x:c r="W403" s="16" t="n">
        <x:f>MAX(0,V403*(1+EXP((LN(1+Assumptions!$C$60)-0.5*Assumptions!$C$61^2)+Assumptions!$C$61*((RAND()+RAND()+RAND()+RAND()+RAND()+RAND()+RAND()+RAND()+RAND()+RAND()+RAND()+RAND())-6))-1)+PT_Y5_MC!X67)</x:f>
        <x:v>3173608.941821344</x:v>
      </x:c>
      <x:c r="X403" s="16" t="n">
        <x:f>MAX(0,W403*(1+EXP((LN(1+Assumptions!$C$60)-0.5*Assumptions!$C$61^2)+Assumptions!$C$61*((RAND()+RAND()+RAND()+RAND()+RAND()+RAND()+RAND()+RAND()+RAND()+RAND()+RAND()+RAND())-6))-1)+PT_Y5_MC!Y67)</x:f>
        <x:v>2936727.888511418</x:v>
      </x:c>
      <x:c r="Y403" s="16" t="n">
        <x:f>MAX(0,X403*(1+EXP((LN(1+Assumptions!$C$60)-0.5*Assumptions!$C$61^2)+Assumptions!$C$61*((RAND()+RAND()+RAND()+RAND()+RAND()+RAND()+RAND()+RAND()+RAND()+RAND()+RAND()+RAND())-6))-1)+PT_Y5_MC!Z67)</x:f>
        <x:v>2593058.902284621</x:v>
      </x:c>
      <x:c r="Z403" s="16" t="n">
        <x:f>MAX(0,Y403*(1+EXP((LN(1+Assumptions!$C$60)-0.5*Assumptions!$C$61^2)+Assumptions!$C$61*((RAND()+RAND()+RAND()+RAND()+RAND()+RAND()+RAND()+RAND()+RAND()+RAND()+RAND()+RAND())-6))-1)+PT_Y5_MC!AA67)</x:f>
        <x:v>3378945.40494857</x:v>
      </x:c>
      <x:c r="AA403" s="16" t="n">
        <x:f>MAX(0,Z403*(1+EXP((LN(1+Assumptions!$C$60)-0.5*Assumptions!$C$61^2)+Assumptions!$C$61*((RAND()+RAND()+RAND()+RAND()+RAND()+RAND()+RAND()+RAND()+RAND()+RAND()+RAND()+RAND())-6))-1)+PT_Y5_MC!AB67)</x:f>
        <x:v>3443407.1504465854</x:v>
      </x:c>
      <x:c r="AB403" s="16" t="n">
        <x:f>MAX(0,AA403*(1+EXP((LN(1+Assumptions!$C$60)-0.5*Assumptions!$C$61^2)+Assumptions!$C$61*((RAND()+RAND()+RAND()+RAND()+RAND()+RAND()+RAND()+RAND()+RAND()+RAND()+RAND()+RAND())-6))-1)+PT_Y5_MC!AC67)</x:f>
        <x:v>3713973.1893051984</x:v>
      </x:c>
      <x:c r="AC403" s="16" t="n">
        <x:f>MAX(0,AB403*(1+EXP((LN(1+Assumptions!$C$60)-0.5*Assumptions!$C$61^2)+Assumptions!$C$61*((RAND()+RAND()+RAND()+RAND()+RAND()+RAND()+RAND()+RAND()+RAND()+RAND()+RAND()+RAND())-6))-1)+PT_Y5_MC!AD67)</x:f>
        <x:v>3609806.644755464</x:v>
      </x:c>
      <x:c r="AD403" s="16" t="n">
        <x:f>MAX(0,AC403*(1+EXP((LN(1+Assumptions!$C$60)-0.5*Assumptions!$C$61^2)+Assumptions!$C$61*((RAND()+RAND()+RAND()+RAND()+RAND()+RAND()+RAND()+RAND()+RAND()+RAND()+RAND()+RAND())-6))-1)+PT_Y5_MC!AE67)</x:f>
        <x:v>3748926.64072885</x:v>
      </x:c>
      <x:c r="AE403" s="16" t="n">
        <x:f>MAX(0,AD403*(1+EXP((LN(1+Assumptions!$C$60)-0.5*Assumptions!$C$61^2)+Assumptions!$C$61*((RAND()+RAND()+RAND()+RAND()+RAND()+RAND()+RAND()+RAND()+RAND()+RAND()+RAND()+RAND())-6))-1)+PT_Y5_MC!AF67)</x:f>
        <x:v>5405995.986975307</x:v>
      </x:c>
      <x:c r="AF403" s="16" t="n">
        <x:f>MAX(0,AE403*(1+EXP((LN(1+Assumptions!$C$60)-0.5*Assumptions!$C$61^2)+Assumptions!$C$61*((RAND()+RAND()+RAND()+RAND()+RAND()+RAND()+RAND()+RAND()+RAND()+RAND()+RAND()+RAND())-6))-1)+PT_Y5_MC!AG67)</x:f>
        <x:v>6130906.45251455</x:v>
      </x:c>
    </x:row>
    <x:row r="404">
      <x:c r="A404" s="39">
        <x:v>400</x:v>
      </x:c>
      <x:c r="B404" s="16" t="n">
        <x:f>PT_Y5_MC!C68</x:f>
        <x:v>1029031.25</x:v>
      </x:c>
      <x:c r="C404" s="16" t="n">
        <x:f>MAX(0,B404*(1+EXP((LN(1+Assumptions!$C$60)-0.5*Assumptions!$C$61^2)+Assumptions!$C$61*((RAND()+RAND()+RAND()+RAND()+RAND()+RAND()+RAND()+RAND()+RAND()+RAND()+RAND()+RAND())-6))-1)+PT_Y5_MC!D67)</x:f>
        <x:v>1176559.6641574898</x:v>
      </x:c>
      <x:c r="D404" s="16" t="n">
        <x:f>MAX(0,C404*(1+EXP((LN(1+Assumptions!$C$60)-0.5*Assumptions!$C$61^2)+Assumptions!$C$61*((RAND()+RAND()+RAND()+RAND()+RAND()+RAND()+RAND()+RAND()+RAND()+RAND()+RAND()+RAND())-6))-1)+PT_Y5_MC!E67)</x:f>
        <x:v>1195444.1998941326</x:v>
      </x:c>
      <x:c r="E404" s="16" t="n">
        <x:f>MAX(0,D404*(1+EXP((LN(1+Assumptions!$C$60)-0.5*Assumptions!$C$61^2)+Assumptions!$C$61*((RAND()+RAND()+RAND()+RAND()+RAND()+RAND()+RAND()+RAND()+RAND()+RAND()+RAND()+RAND())-6))-1)+PT_Y5_MC!F67)</x:f>
        <x:v>1325505.5752674975</x:v>
      </x:c>
      <x:c r="F404" s="16" t="n">
        <x:f>MAX(0,E404*(1+EXP((LN(1+Assumptions!$C$60)-0.5*Assumptions!$C$61^2)+Assumptions!$C$61*((RAND()+RAND()+RAND()+RAND()+RAND()+RAND()+RAND()+RAND()+RAND()+RAND()+RAND()+RAND())-6))-1)+PT_Y5_MC!G67)</x:f>
        <x:v>1544649.55384204</x:v>
      </x:c>
      <x:c r="G404" s="16" t="n">
        <x:f>MAX(0,F404*(1+EXP((LN(1+Assumptions!$C$60)-0.5*Assumptions!$C$61^2)+Assumptions!$C$61*((RAND()+RAND()+RAND()+RAND()+RAND()+RAND()+RAND()+RAND()+RAND()+RAND()+RAND()+RAND())-6))-1)+PT_Y5_MC!H67)</x:f>
        <x:v>1739992.1032333674</x:v>
      </x:c>
      <x:c r="H404" s="16" t="n">
        <x:f>MAX(0,G404*(1+EXP((LN(1+Assumptions!$C$60)-0.5*Assumptions!$C$61^2)+Assumptions!$C$61*((RAND()+RAND()+RAND()+RAND()+RAND()+RAND()+RAND()+RAND()+RAND()+RAND()+RAND()+RAND())-6))-1)+PT_Y5_MC!I67)</x:f>
        <x:v>2036894.1398624605</x:v>
      </x:c>
      <x:c r="I404" s="16" t="n">
        <x:f>MAX(0,H404*(1+EXP((LN(1+Assumptions!$C$60)-0.5*Assumptions!$C$61^2)+Assumptions!$C$61*((RAND()+RAND()+RAND()+RAND()+RAND()+RAND()+RAND()+RAND()+RAND()+RAND()+RAND()+RAND())-6))-1)+PT_Y5_MC!J67)</x:f>
        <x:v>1671011.8680569187</x:v>
      </x:c>
      <x:c r="J404" s="16" t="n">
        <x:f>MAX(0,I404*(1+EXP((LN(1+Assumptions!$C$60)-0.5*Assumptions!$C$61^2)+Assumptions!$C$61*((RAND()+RAND()+RAND()+RAND()+RAND()+RAND()+RAND()+RAND()+RAND()+RAND()+RAND()+RAND())-6))-1)+PT_Y5_MC!K67)</x:f>
        <x:v>2125645.1748405746</x:v>
      </x:c>
      <x:c r="K404" s="16" t="n">
        <x:f>MAX(0,J404*(1+EXP((LN(1+Assumptions!$C$60)-0.5*Assumptions!$C$61^2)+Assumptions!$C$61*((RAND()+RAND()+RAND()+RAND()+RAND()+RAND()+RAND()+RAND()+RAND()+RAND()+RAND()+RAND())-6))-1)+PT_Y5_MC!L67)</x:f>
        <x:v>1895020.5463502929</x:v>
      </x:c>
      <x:c r="L404" s="16" t="n">
        <x:f>MAX(0,K404*(1+EXP((LN(1+Assumptions!$C$60)-0.5*Assumptions!$C$61^2)+Assumptions!$C$61*((RAND()+RAND()+RAND()+RAND()+RAND()+RAND()+RAND()+RAND()+RAND()+RAND()+RAND()+RAND())-6))-1)+PT_Y5_MC!M67)</x:f>
        <x:v>1680860.4342353041</x:v>
      </x:c>
      <x:c r="M404" s="16" t="n">
        <x:f>MAX(0,L404*(1+EXP((LN(1+Assumptions!$C$60)-0.5*Assumptions!$C$61^2)+Assumptions!$C$61*((RAND()+RAND()+RAND()+RAND()+RAND()+RAND()+RAND()+RAND()+RAND()+RAND()+RAND()+RAND())-6))-1)+PT_Y5_MC!N67)</x:f>
        <x:v>1534405.3035762901</x:v>
      </x:c>
      <x:c r="N404" s="16" t="n">
        <x:f>MAX(0,M404*(1+EXP((LN(1+Assumptions!$C$60)-0.5*Assumptions!$C$61^2)+Assumptions!$C$61*((RAND()+RAND()+RAND()+RAND()+RAND()+RAND()+RAND()+RAND()+RAND()+RAND()+RAND()+RAND())-6))-1)+PT_Y5_MC!O67)</x:f>
        <x:v>1687795.8014847108</x:v>
      </x:c>
      <x:c r="O404" s="16" t="n">
        <x:f>MAX(0,N404*(1+EXP((LN(1+Assumptions!$C$60)-0.5*Assumptions!$C$61^2)+Assumptions!$C$61*((RAND()+RAND()+RAND()+RAND()+RAND()+RAND()+RAND()+RAND()+RAND()+RAND()+RAND()+RAND())-6))-1)+PT_Y5_MC!P67)</x:f>
        <x:v>1736258.9234156217</x:v>
      </x:c>
      <x:c r="P404" s="16" t="n">
        <x:f>MAX(0,O404*(1+EXP((LN(1+Assumptions!$C$60)-0.5*Assumptions!$C$61^2)+Assumptions!$C$61*((RAND()+RAND()+RAND()+RAND()+RAND()+RAND()+RAND()+RAND()+RAND()+RAND()+RAND()+RAND())-6))-1)+PT_Y5_MC!Q67)</x:f>
        <x:v>2020375.435016601</x:v>
      </x:c>
      <x:c r="Q404" s="16" t="n">
        <x:f>MAX(0,P404*(1+EXP((LN(1+Assumptions!$C$60)-0.5*Assumptions!$C$61^2)+Assumptions!$C$61*((RAND()+RAND()+RAND()+RAND()+RAND()+RAND()+RAND()+RAND()+RAND()+RAND()+RAND()+RAND())-6))-1)+PT_Y5_MC!R67)</x:f>
        <x:v>2261894.021184026</x:v>
      </x:c>
      <x:c r="R404" s="16" t="n">
        <x:f>MAX(0,Q404*(1+EXP((LN(1+Assumptions!$C$60)-0.5*Assumptions!$C$61^2)+Assumptions!$C$61*((RAND()+RAND()+RAND()+RAND()+RAND()+RAND()+RAND()+RAND()+RAND()+RAND()+RAND()+RAND())-6))-1)+PT_Y5_MC!S67)</x:f>
        <x:v>2189185.788127451</x:v>
      </x:c>
      <x:c r="S404" s="16" t="n">
        <x:f>MAX(0,R404*(1+EXP((LN(1+Assumptions!$C$60)-0.5*Assumptions!$C$61^2)+Assumptions!$C$61*((RAND()+RAND()+RAND()+RAND()+RAND()+RAND()+RAND()+RAND()+RAND()+RAND()+RAND()+RAND())-6))-1)+PT_Y5_MC!T67)</x:f>
        <x:v>2923544.77840193</x:v>
      </x:c>
      <x:c r="T404" s="16" t="n">
        <x:f>MAX(0,S404*(1+EXP((LN(1+Assumptions!$C$60)-0.5*Assumptions!$C$61^2)+Assumptions!$C$61*((RAND()+RAND()+RAND()+RAND()+RAND()+RAND()+RAND()+RAND()+RAND()+RAND()+RAND()+RAND())-6))-1)+PT_Y5_MC!U67)</x:f>
        <x:v>2821939.7018416394</x:v>
      </x:c>
      <x:c r="U404" s="16" t="n">
        <x:f>MAX(0,T404*(1+EXP((LN(1+Assumptions!$C$60)-0.5*Assumptions!$C$61^2)+Assumptions!$C$61*((RAND()+RAND()+RAND()+RAND()+RAND()+RAND()+RAND()+RAND()+RAND()+RAND()+RAND()+RAND())-6))-1)+PT_Y5_MC!V67)</x:f>
        <x:v>3374629.2460752632</x:v>
      </x:c>
      <x:c r="V404" s="16" t="n">
        <x:f>MAX(0,U404*(1+EXP((LN(1+Assumptions!$C$60)-0.5*Assumptions!$C$61^2)+Assumptions!$C$61*((RAND()+RAND()+RAND()+RAND()+RAND()+RAND()+RAND()+RAND()+RAND()+RAND()+RAND()+RAND())-6))-1)+PT_Y5_MC!W67)</x:f>
        <x:v>4336344.759848532</x:v>
      </x:c>
      <x:c r="W404" s="16" t="n">
        <x:f>MAX(0,V404*(1+EXP((LN(1+Assumptions!$C$60)-0.5*Assumptions!$C$61^2)+Assumptions!$C$61*((RAND()+RAND()+RAND()+RAND()+RAND()+RAND()+RAND()+RAND()+RAND()+RAND()+RAND()+RAND())-6))-1)+PT_Y5_MC!X67)</x:f>
        <x:v>4017909.7538006967</x:v>
      </x:c>
      <x:c r="X404" s="16" t="n">
        <x:f>MAX(0,W404*(1+EXP((LN(1+Assumptions!$C$60)-0.5*Assumptions!$C$61^2)+Assumptions!$C$61*((RAND()+RAND()+RAND()+RAND()+RAND()+RAND()+RAND()+RAND()+RAND()+RAND()+RAND()+RAND())-6))-1)+PT_Y5_MC!Y67)</x:f>
        <x:v>4052226.833707763</x:v>
      </x:c>
      <x:c r="Y404" s="16" t="n">
        <x:f>MAX(0,X404*(1+EXP((LN(1+Assumptions!$C$60)-0.5*Assumptions!$C$61^2)+Assumptions!$C$61*((RAND()+RAND()+RAND()+RAND()+RAND()+RAND()+RAND()+RAND()+RAND()+RAND()+RAND()+RAND())-6))-1)+PT_Y5_MC!Z67)</x:f>
        <x:v>4315634.320501091</x:v>
      </x:c>
      <x:c r="Z404" s="16" t="n">
        <x:f>MAX(0,Y404*(1+EXP((LN(1+Assumptions!$C$60)-0.5*Assumptions!$C$61^2)+Assumptions!$C$61*((RAND()+RAND()+RAND()+RAND()+RAND()+RAND()+RAND()+RAND()+RAND()+RAND()+RAND()+RAND())-6))-1)+PT_Y5_MC!AA67)</x:f>
        <x:v>3304813.7964277565</x:v>
      </x:c>
      <x:c r="AA404" s="16" t="n">
        <x:f>MAX(0,Z404*(1+EXP((LN(1+Assumptions!$C$60)-0.5*Assumptions!$C$61^2)+Assumptions!$C$61*((RAND()+RAND()+RAND()+RAND()+RAND()+RAND()+RAND()+RAND()+RAND()+RAND()+RAND()+RAND())-6))-1)+PT_Y5_MC!AB67)</x:f>
        <x:v>2483103.2205408136</x:v>
      </x:c>
      <x:c r="AB404" s="16" t="n">
        <x:f>MAX(0,AA404*(1+EXP((LN(1+Assumptions!$C$60)-0.5*Assumptions!$C$61^2)+Assumptions!$C$61*((RAND()+RAND()+RAND()+RAND()+RAND()+RAND()+RAND()+RAND()+RAND()+RAND()+RAND()+RAND())-6))-1)+PT_Y5_MC!AC67)</x:f>
        <x:v>2512206.8434044733</x:v>
      </x:c>
      <x:c r="AC404" s="16" t="n">
        <x:f>MAX(0,AB404*(1+EXP((LN(1+Assumptions!$C$60)-0.5*Assumptions!$C$61^2)+Assumptions!$C$61*((RAND()+RAND()+RAND()+RAND()+RAND()+RAND()+RAND()+RAND()+RAND()+RAND()+RAND()+RAND())-6))-1)+PT_Y5_MC!AD67)</x:f>
        <x:v>2802437.161220858</x:v>
      </x:c>
      <x:c r="AD404" s="16" t="n">
        <x:f>MAX(0,AC404*(1+EXP((LN(1+Assumptions!$C$60)-0.5*Assumptions!$C$61^2)+Assumptions!$C$61*((RAND()+RAND()+RAND()+RAND()+RAND()+RAND()+RAND()+RAND()+RAND()+RAND()+RAND()+RAND())-6))-1)+PT_Y5_MC!AE67)</x:f>
        <x:v>3636611.737453984</x:v>
      </x:c>
      <x:c r="AE404" s="16" t="n">
        <x:f>MAX(0,AD404*(1+EXP((LN(1+Assumptions!$C$60)-0.5*Assumptions!$C$61^2)+Assumptions!$C$61*((RAND()+RAND()+RAND()+RAND()+RAND()+RAND()+RAND()+RAND()+RAND()+RAND()+RAND()+RAND())-6))-1)+PT_Y5_MC!AF67)</x:f>
        <x:v>3100540.70800023</x:v>
      </x:c>
      <x:c r="AF404" s="16" t="n">
        <x:f>MAX(0,AE404*(1+EXP((LN(1+Assumptions!$C$60)-0.5*Assumptions!$C$61^2)+Assumptions!$C$61*((RAND()+RAND()+RAND()+RAND()+RAND()+RAND()+RAND()+RAND()+RAND()+RAND()+RAND()+RAND())-6))-1)+PT_Y5_MC!AG67)</x:f>
        <x:v>3471224.9861164987</x:v>
      </x:c>
    </x:row>
    <x:row r="405">
      <x:c r="A405" s="39">
        <x:v>401</x:v>
      </x:c>
      <x:c r="B405" s="16" t="n">
        <x:f>PT_Y5_MC!C68</x:f>
        <x:v>1029031.25</x:v>
      </x:c>
      <x:c r="C405" s="16" t="n">
        <x:f>MAX(0,B405*(1+EXP((LN(1+Assumptions!$C$60)-0.5*Assumptions!$C$61^2)+Assumptions!$C$61*((RAND()+RAND()+RAND()+RAND()+RAND()+RAND()+RAND()+RAND()+RAND()+RAND()+RAND()+RAND())-6))-1)+PT_Y5_MC!D67)</x:f>
        <x:v>1262211.7986384341</x:v>
      </x:c>
      <x:c r="D405" s="16" t="n">
        <x:f>MAX(0,C405*(1+EXP((LN(1+Assumptions!$C$60)-0.5*Assumptions!$C$61^2)+Assumptions!$C$61*((RAND()+RAND()+RAND()+RAND()+RAND()+RAND()+RAND()+RAND()+RAND()+RAND()+RAND()+RAND())-6))-1)+PT_Y5_MC!E67)</x:f>
        <x:v>1261255.4026848616</x:v>
      </x:c>
      <x:c r="E405" s="16" t="n">
        <x:f>MAX(0,D405*(1+EXP((LN(1+Assumptions!$C$60)-0.5*Assumptions!$C$61^2)+Assumptions!$C$61*((RAND()+RAND()+RAND()+RAND()+RAND()+RAND()+RAND()+RAND()+RAND()+RAND()+RAND()+RAND())-6))-1)+PT_Y5_MC!F67)</x:f>
        <x:v>1293405.3832461906</x:v>
      </x:c>
      <x:c r="F405" s="16" t="n">
        <x:f>MAX(0,E405*(1+EXP((LN(1+Assumptions!$C$60)-0.5*Assumptions!$C$61^2)+Assumptions!$C$61*((RAND()+RAND()+RAND()+RAND()+RAND()+RAND()+RAND()+RAND()+RAND()+RAND()+RAND()+RAND())-6))-1)+PT_Y5_MC!G67)</x:f>
        <x:v>1190051.4515348484</x:v>
      </x:c>
      <x:c r="G405" s="16" t="n">
        <x:f>MAX(0,F405*(1+EXP((LN(1+Assumptions!$C$60)-0.5*Assumptions!$C$61^2)+Assumptions!$C$61*((RAND()+RAND()+RAND()+RAND()+RAND()+RAND()+RAND()+RAND()+RAND()+RAND()+RAND()+RAND())-6))-1)+PT_Y5_MC!H67)</x:f>
        <x:v>1512242.11408647</x:v>
      </x:c>
      <x:c r="H405" s="16" t="n">
        <x:f>MAX(0,G405*(1+EXP((LN(1+Assumptions!$C$60)-0.5*Assumptions!$C$61^2)+Assumptions!$C$61*((RAND()+RAND()+RAND()+RAND()+RAND()+RAND()+RAND()+RAND()+RAND()+RAND()+RAND()+RAND())-6))-1)+PT_Y5_MC!I67)</x:f>
        <x:v>1961455.1865336378</x:v>
      </x:c>
      <x:c r="I405" s="16" t="n">
        <x:f>MAX(0,H405*(1+EXP((LN(1+Assumptions!$C$60)-0.5*Assumptions!$C$61^2)+Assumptions!$C$61*((RAND()+RAND()+RAND()+RAND()+RAND()+RAND()+RAND()+RAND()+RAND()+RAND()+RAND()+RAND())-6))-1)+PT_Y5_MC!J67)</x:f>
        <x:v>2147983.816689392</x:v>
      </x:c>
      <x:c r="J405" s="16" t="n">
        <x:f>MAX(0,I405*(1+EXP((LN(1+Assumptions!$C$60)-0.5*Assumptions!$C$61^2)+Assumptions!$C$61*((RAND()+RAND()+RAND()+RAND()+RAND()+RAND()+RAND()+RAND()+RAND()+RAND()+RAND()+RAND())-6))-1)+PT_Y5_MC!K67)</x:f>
        <x:v>2403555.4859276167</x:v>
      </x:c>
      <x:c r="K405" s="16" t="n">
        <x:f>MAX(0,J405*(1+EXP((LN(1+Assumptions!$C$60)-0.5*Assumptions!$C$61^2)+Assumptions!$C$61*((RAND()+RAND()+RAND()+RAND()+RAND()+RAND()+RAND()+RAND()+RAND()+RAND()+RAND()+RAND())-6))-1)+PT_Y5_MC!L67)</x:f>
        <x:v>2143246.4104887415</x:v>
      </x:c>
      <x:c r="L405" s="16" t="n">
        <x:f>MAX(0,K405*(1+EXP((LN(1+Assumptions!$C$60)-0.5*Assumptions!$C$61^2)+Assumptions!$C$61*((RAND()+RAND()+RAND()+RAND()+RAND()+RAND()+RAND()+RAND()+RAND()+RAND()+RAND()+RAND())-6))-1)+PT_Y5_MC!M67)</x:f>
        <x:v>2271179.8736443007</x:v>
      </x:c>
      <x:c r="M405" s="16" t="n">
        <x:f>MAX(0,L405*(1+EXP((LN(1+Assumptions!$C$60)-0.5*Assumptions!$C$61^2)+Assumptions!$C$61*((RAND()+RAND()+RAND()+RAND()+RAND()+RAND()+RAND()+RAND()+RAND()+RAND()+RAND()+RAND())-6))-1)+PT_Y5_MC!N67)</x:f>
        <x:v>2447152.3041608892</x:v>
      </x:c>
      <x:c r="N405" s="16" t="n">
        <x:f>MAX(0,M405*(1+EXP((LN(1+Assumptions!$C$60)-0.5*Assumptions!$C$61^2)+Assumptions!$C$61*((RAND()+RAND()+RAND()+RAND()+RAND()+RAND()+RAND()+RAND()+RAND()+RAND()+RAND()+RAND())-6))-1)+PT_Y5_MC!O67)</x:f>
        <x:v>3691011.489103245</x:v>
      </x:c>
      <x:c r="O405" s="16" t="n">
        <x:f>MAX(0,N405*(1+EXP((LN(1+Assumptions!$C$60)-0.5*Assumptions!$C$61^2)+Assumptions!$C$61*((RAND()+RAND()+RAND()+RAND()+RAND()+RAND()+RAND()+RAND()+RAND()+RAND()+RAND()+RAND())-6))-1)+PT_Y5_MC!P67)</x:f>
        <x:v>3997269.088854456</x:v>
      </x:c>
      <x:c r="P405" s="16" t="n">
        <x:f>MAX(0,O405*(1+EXP((LN(1+Assumptions!$C$60)-0.5*Assumptions!$C$61^2)+Assumptions!$C$61*((RAND()+RAND()+RAND()+RAND()+RAND()+RAND()+RAND()+RAND()+RAND()+RAND()+RAND()+RAND())-6))-1)+PT_Y5_MC!Q67)</x:f>
        <x:v>4517116.030333571</x:v>
      </x:c>
      <x:c r="Q405" s="16" t="n">
        <x:f>MAX(0,P405*(1+EXP((LN(1+Assumptions!$C$60)-0.5*Assumptions!$C$61^2)+Assumptions!$C$61*((RAND()+RAND()+RAND()+RAND()+RAND()+RAND()+RAND()+RAND()+RAND()+RAND()+RAND()+RAND())-6))-1)+PT_Y5_MC!R67)</x:f>
        <x:v>3215188.36655592</x:v>
      </x:c>
      <x:c r="R405" s="16" t="n">
        <x:f>MAX(0,Q405*(1+EXP((LN(1+Assumptions!$C$60)-0.5*Assumptions!$C$61^2)+Assumptions!$C$61*((RAND()+RAND()+RAND()+RAND()+RAND()+RAND()+RAND()+RAND()+RAND()+RAND()+RAND()+RAND())-6))-1)+PT_Y5_MC!S67)</x:f>
        <x:v>3221920.2735326365</x:v>
      </x:c>
      <x:c r="S405" s="16" t="n">
        <x:f>MAX(0,R405*(1+EXP((LN(1+Assumptions!$C$60)-0.5*Assumptions!$C$61^2)+Assumptions!$C$61*((RAND()+RAND()+RAND()+RAND()+RAND()+RAND()+RAND()+RAND()+RAND()+RAND()+RAND()+RAND())-6))-1)+PT_Y5_MC!T67)</x:f>
        <x:v>3669613.0030266466</x:v>
      </x:c>
      <x:c r="T405" s="16" t="n">
        <x:f>MAX(0,S405*(1+EXP((LN(1+Assumptions!$C$60)-0.5*Assumptions!$C$61^2)+Assumptions!$C$61*((RAND()+RAND()+RAND()+RAND()+RAND()+RAND()+RAND()+RAND()+RAND()+RAND()+RAND()+RAND())-6))-1)+PT_Y5_MC!U67)</x:f>
        <x:v>4064777.622551957</x:v>
      </x:c>
      <x:c r="U405" s="16" t="n">
        <x:f>MAX(0,T405*(1+EXP((LN(1+Assumptions!$C$60)-0.5*Assumptions!$C$61^2)+Assumptions!$C$61*((RAND()+RAND()+RAND()+RAND()+RAND()+RAND()+RAND()+RAND()+RAND()+RAND()+RAND()+RAND())-6))-1)+PT_Y5_MC!V67)</x:f>
        <x:v>3165610.823791788</x:v>
      </x:c>
      <x:c r="V405" s="16" t="n">
        <x:f>MAX(0,U405*(1+EXP((LN(1+Assumptions!$C$60)-0.5*Assumptions!$C$61^2)+Assumptions!$C$61*((RAND()+RAND()+RAND()+RAND()+RAND()+RAND()+RAND()+RAND()+RAND()+RAND()+RAND()+RAND())-6))-1)+PT_Y5_MC!W67)</x:f>
        <x:v>3438757.0863711503</x:v>
      </x:c>
      <x:c r="W405" s="16" t="n">
        <x:f>MAX(0,V405*(1+EXP((LN(1+Assumptions!$C$60)-0.5*Assumptions!$C$61^2)+Assumptions!$C$61*((RAND()+RAND()+RAND()+RAND()+RAND()+RAND()+RAND()+RAND()+RAND()+RAND()+RAND()+RAND())-6))-1)+PT_Y5_MC!X67)</x:f>
        <x:v>3750742.850825103</x:v>
      </x:c>
      <x:c r="X405" s="16" t="n">
        <x:f>MAX(0,W405*(1+EXP((LN(1+Assumptions!$C$60)-0.5*Assumptions!$C$61^2)+Assumptions!$C$61*((RAND()+RAND()+RAND()+RAND()+RAND()+RAND()+RAND()+RAND()+RAND()+RAND()+RAND()+RAND())-6))-1)+PT_Y5_MC!Y67)</x:f>
        <x:v>3719346.3960793107</x:v>
      </x:c>
      <x:c r="Y405" s="16" t="n">
        <x:f>MAX(0,X405*(1+EXP((LN(1+Assumptions!$C$60)-0.5*Assumptions!$C$61^2)+Assumptions!$C$61*((RAND()+RAND()+RAND()+RAND()+RAND()+RAND()+RAND()+RAND()+RAND()+RAND()+RAND()+RAND())-6))-1)+PT_Y5_MC!Z67)</x:f>
        <x:v>5077104.354259223</x:v>
      </x:c>
      <x:c r="Z405" s="16" t="n">
        <x:f>MAX(0,Y405*(1+EXP((LN(1+Assumptions!$C$60)-0.5*Assumptions!$C$61^2)+Assumptions!$C$61*((RAND()+RAND()+RAND()+RAND()+RAND()+RAND()+RAND()+RAND()+RAND()+RAND()+RAND()+RAND())-6))-1)+PT_Y5_MC!AA67)</x:f>
        <x:v>4985345.402842349</x:v>
      </x:c>
      <x:c r="AA405" s="16" t="n">
        <x:f>MAX(0,Z405*(1+EXP((LN(1+Assumptions!$C$60)-0.5*Assumptions!$C$61^2)+Assumptions!$C$61*((RAND()+RAND()+RAND()+RAND()+RAND()+RAND()+RAND()+RAND()+RAND()+RAND()+RAND()+RAND())-6))-1)+PT_Y5_MC!AB67)</x:f>
        <x:v>5307695.213528902</x:v>
      </x:c>
      <x:c r="AB405" s="16" t="n">
        <x:f>MAX(0,AA405*(1+EXP((LN(1+Assumptions!$C$60)-0.5*Assumptions!$C$61^2)+Assumptions!$C$61*((RAND()+RAND()+RAND()+RAND()+RAND()+RAND()+RAND()+RAND()+RAND()+RAND()+RAND()+RAND())-6))-1)+PT_Y5_MC!AC67)</x:f>
        <x:v>5153246.329082998</x:v>
      </x:c>
      <x:c r="AC405" s="16" t="n">
        <x:f>MAX(0,AB405*(1+EXP((LN(1+Assumptions!$C$60)-0.5*Assumptions!$C$61^2)+Assumptions!$C$61*((RAND()+RAND()+RAND()+RAND()+RAND()+RAND()+RAND()+RAND()+RAND()+RAND()+RAND()+RAND())-6))-1)+PT_Y5_MC!AD67)</x:f>
        <x:v>3954747.039586395</x:v>
      </x:c>
      <x:c r="AD405" s="16" t="n">
        <x:f>MAX(0,AC405*(1+EXP((LN(1+Assumptions!$C$60)-0.5*Assumptions!$C$61^2)+Assumptions!$C$61*((RAND()+RAND()+RAND()+RAND()+RAND()+RAND()+RAND()+RAND()+RAND()+RAND()+RAND()+RAND())-6))-1)+PT_Y5_MC!AE67)</x:f>
        <x:v>4224618.769696031</x:v>
      </x:c>
      <x:c r="AE405" s="16" t="n">
        <x:f>MAX(0,AD405*(1+EXP((LN(1+Assumptions!$C$60)-0.5*Assumptions!$C$61^2)+Assumptions!$C$61*((RAND()+RAND()+RAND()+RAND()+RAND()+RAND()+RAND()+RAND()+RAND()+RAND()+RAND()+RAND())-6))-1)+PT_Y5_MC!AF67)</x:f>
        <x:v>3820997.910347501</x:v>
      </x:c>
      <x:c r="AF405" s="16" t="n">
        <x:f>MAX(0,AE405*(1+EXP((LN(1+Assumptions!$C$60)-0.5*Assumptions!$C$61^2)+Assumptions!$C$61*((RAND()+RAND()+RAND()+RAND()+RAND()+RAND()+RAND()+RAND()+RAND()+RAND()+RAND()+RAND())-6))-1)+PT_Y5_MC!AG67)</x:f>
        <x:v>3296703.0756296674</x:v>
      </x:c>
    </x:row>
    <x:row r="406">
      <x:c r="A406" s="39">
        <x:v>402</x:v>
      </x:c>
      <x:c r="B406" s="16" t="n">
        <x:f>PT_Y5_MC!C68</x:f>
        <x:v>1029031.25</x:v>
      </x:c>
      <x:c r="C406" s="16" t="n">
        <x:f>MAX(0,B406*(1+EXP((LN(1+Assumptions!$C$60)-0.5*Assumptions!$C$61^2)+Assumptions!$C$61*((RAND()+RAND()+RAND()+RAND()+RAND()+RAND()+RAND()+RAND()+RAND()+RAND()+RAND()+RAND())-6))-1)+PT_Y5_MC!D67)</x:f>
        <x:v>1041165.2503675076</x:v>
      </x:c>
      <x:c r="D406" s="16" t="n">
        <x:f>MAX(0,C406*(1+EXP((LN(1+Assumptions!$C$60)-0.5*Assumptions!$C$61^2)+Assumptions!$C$61*((RAND()+RAND()+RAND()+RAND()+RAND()+RAND()+RAND()+RAND()+RAND()+RAND()+RAND()+RAND())-6))-1)+PT_Y5_MC!E67)</x:f>
        <x:v>1418634.7617742242</x:v>
      </x:c>
      <x:c r="E406" s="16" t="n">
        <x:f>MAX(0,D406*(1+EXP((LN(1+Assumptions!$C$60)-0.5*Assumptions!$C$61^2)+Assumptions!$C$61*((RAND()+RAND()+RAND()+RAND()+RAND()+RAND()+RAND()+RAND()+RAND()+RAND()+RAND()+RAND())-6))-1)+PT_Y5_MC!F67)</x:f>
        <x:v>1781869.29169467</x:v>
      </x:c>
      <x:c r="F406" s="16" t="n">
        <x:f>MAX(0,E406*(1+EXP((LN(1+Assumptions!$C$60)-0.5*Assumptions!$C$61^2)+Assumptions!$C$61*((RAND()+RAND()+RAND()+RAND()+RAND()+RAND()+RAND()+RAND()+RAND()+RAND()+RAND()+RAND())-6))-1)+PT_Y5_MC!G67)</x:f>
        <x:v>1631536.7386185962</x:v>
      </x:c>
      <x:c r="G406" s="16" t="n">
        <x:f>MAX(0,F406*(1+EXP((LN(1+Assumptions!$C$60)-0.5*Assumptions!$C$61^2)+Assumptions!$C$61*((RAND()+RAND()+RAND()+RAND()+RAND()+RAND()+RAND()+RAND()+RAND()+RAND()+RAND()+RAND())-6))-1)+PT_Y5_MC!H67)</x:f>
        <x:v>1516984.8093011812</x:v>
      </x:c>
      <x:c r="H406" s="16" t="n">
        <x:f>MAX(0,G406*(1+EXP((LN(1+Assumptions!$C$60)-0.5*Assumptions!$C$61^2)+Assumptions!$C$61*((RAND()+RAND()+RAND()+RAND()+RAND()+RAND()+RAND()+RAND()+RAND()+RAND()+RAND()+RAND())-6))-1)+PT_Y5_MC!I67)</x:f>
        <x:v>2097912.9554743147</x:v>
      </x:c>
      <x:c r="I406" s="16" t="n">
        <x:f>MAX(0,H406*(1+EXP((LN(1+Assumptions!$C$60)-0.5*Assumptions!$C$61^2)+Assumptions!$C$61*((RAND()+RAND()+RAND()+RAND()+RAND()+RAND()+RAND()+RAND()+RAND()+RAND()+RAND()+RAND())-6))-1)+PT_Y5_MC!J67)</x:f>
        <x:v>2509217.790072563</x:v>
      </x:c>
      <x:c r="J406" s="16" t="n">
        <x:f>MAX(0,I406*(1+EXP((LN(1+Assumptions!$C$60)-0.5*Assumptions!$C$61^2)+Assumptions!$C$61*((RAND()+RAND()+RAND()+RAND()+RAND()+RAND()+RAND()+RAND()+RAND()+RAND()+RAND()+RAND())-6))-1)+PT_Y5_MC!K67)</x:f>
        <x:v>3528114.145197937</x:v>
      </x:c>
      <x:c r="K406" s="16" t="n">
        <x:f>MAX(0,J406*(1+EXP((LN(1+Assumptions!$C$60)-0.5*Assumptions!$C$61^2)+Assumptions!$C$61*((RAND()+RAND()+RAND()+RAND()+RAND()+RAND()+RAND()+RAND()+RAND()+RAND()+RAND()+RAND())-6))-1)+PT_Y5_MC!L67)</x:f>
        <x:v>2713903.088223743</x:v>
      </x:c>
      <x:c r="L406" s="16" t="n">
        <x:f>MAX(0,K406*(1+EXP((LN(1+Assumptions!$C$60)-0.5*Assumptions!$C$61^2)+Assumptions!$C$61*((RAND()+RAND()+RAND()+RAND()+RAND()+RAND()+RAND()+RAND()+RAND()+RAND()+RAND()+RAND())-6))-1)+PT_Y5_MC!M67)</x:f>
        <x:v>2735925.4651066773</x:v>
      </x:c>
      <x:c r="M406" s="16" t="n">
        <x:f>MAX(0,L406*(1+EXP((LN(1+Assumptions!$C$60)-0.5*Assumptions!$C$61^2)+Assumptions!$C$61*((RAND()+RAND()+RAND()+RAND()+RAND()+RAND()+RAND()+RAND()+RAND()+RAND()+RAND()+RAND())-6))-1)+PT_Y5_MC!N67)</x:f>
        <x:v>2317188.062268237</x:v>
      </x:c>
      <x:c r="N406" s="16" t="n">
        <x:f>MAX(0,M406*(1+EXP((LN(1+Assumptions!$C$60)-0.5*Assumptions!$C$61^2)+Assumptions!$C$61*((RAND()+RAND()+RAND()+RAND()+RAND()+RAND()+RAND()+RAND()+RAND()+RAND()+RAND()+RAND())-6))-1)+PT_Y5_MC!O67)</x:f>
        <x:v>2175724.8793540816</x:v>
      </x:c>
      <x:c r="O406" s="16" t="n">
        <x:f>MAX(0,N406*(1+EXP((LN(1+Assumptions!$C$60)-0.5*Assumptions!$C$61^2)+Assumptions!$C$61*((RAND()+RAND()+RAND()+RAND()+RAND()+RAND()+RAND()+RAND()+RAND()+RAND()+RAND()+RAND())-6))-1)+PT_Y5_MC!P67)</x:f>
        <x:v>2851429.908032956</x:v>
      </x:c>
      <x:c r="P406" s="16" t="n">
        <x:f>MAX(0,O406*(1+EXP((LN(1+Assumptions!$C$60)-0.5*Assumptions!$C$61^2)+Assumptions!$C$61*((RAND()+RAND()+RAND()+RAND()+RAND()+RAND()+RAND()+RAND()+RAND()+RAND()+RAND()+RAND())-6))-1)+PT_Y5_MC!Q67)</x:f>
        <x:v>2928600.6006668075</x:v>
      </x:c>
      <x:c r="Q406" s="16" t="n">
        <x:f>MAX(0,P406*(1+EXP((LN(1+Assumptions!$C$60)-0.5*Assumptions!$C$61^2)+Assumptions!$C$61*((RAND()+RAND()+RAND()+RAND()+RAND()+RAND()+RAND()+RAND()+RAND()+RAND()+RAND()+RAND())-6))-1)+PT_Y5_MC!R67)</x:f>
        <x:v>3073430.039118938</x:v>
      </x:c>
      <x:c r="R406" s="16" t="n">
        <x:f>MAX(0,Q406*(1+EXP((LN(1+Assumptions!$C$60)-0.5*Assumptions!$C$61^2)+Assumptions!$C$61*((RAND()+RAND()+RAND()+RAND()+RAND()+RAND()+RAND()+RAND()+RAND()+RAND()+RAND()+RAND())-6))-1)+PT_Y5_MC!S67)</x:f>
        <x:v>2923417.5533612696</x:v>
      </x:c>
      <x:c r="S406" s="16" t="n">
        <x:f>MAX(0,R406*(1+EXP((LN(1+Assumptions!$C$60)-0.5*Assumptions!$C$61^2)+Assumptions!$C$61*((RAND()+RAND()+RAND()+RAND()+RAND()+RAND()+RAND()+RAND()+RAND()+RAND()+RAND()+RAND())-6))-1)+PT_Y5_MC!T67)</x:f>
        <x:v>3500461.576112303</x:v>
      </x:c>
      <x:c r="T406" s="16" t="n">
        <x:f>MAX(0,S406*(1+EXP((LN(1+Assumptions!$C$60)-0.5*Assumptions!$C$61^2)+Assumptions!$C$61*((RAND()+RAND()+RAND()+RAND()+RAND()+RAND()+RAND()+RAND()+RAND()+RAND()+RAND()+RAND())-6))-1)+PT_Y5_MC!U67)</x:f>
        <x:v>3438164.571286405</x:v>
      </x:c>
      <x:c r="U406" s="16" t="n">
        <x:f>MAX(0,T406*(1+EXP((LN(1+Assumptions!$C$60)-0.5*Assumptions!$C$61^2)+Assumptions!$C$61*((RAND()+RAND()+RAND()+RAND()+RAND()+RAND()+RAND()+RAND()+RAND()+RAND()+RAND()+RAND())-6))-1)+PT_Y5_MC!V67)</x:f>
        <x:v>2865885.144079149</x:v>
      </x:c>
      <x:c r="V406" s="16" t="n">
        <x:f>MAX(0,U406*(1+EXP((LN(1+Assumptions!$C$60)-0.5*Assumptions!$C$61^2)+Assumptions!$C$61*((RAND()+RAND()+RAND()+RAND()+RAND()+RAND()+RAND()+RAND()+RAND()+RAND()+RAND()+RAND())-6))-1)+PT_Y5_MC!W67)</x:f>
        <x:v>3597098.0088304663</x:v>
      </x:c>
      <x:c r="W406" s="16" t="n">
        <x:f>MAX(0,V406*(1+EXP((LN(1+Assumptions!$C$60)-0.5*Assumptions!$C$61^2)+Assumptions!$C$61*((RAND()+RAND()+RAND()+RAND()+RAND()+RAND()+RAND()+RAND()+RAND()+RAND()+RAND()+RAND())-6))-1)+PT_Y5_MC!X67)</x:f>
        <x:v>2974609.985275845</x:v>
      </x:c>
      <x:c r="X406" s="16" t="n">
        <x:f>MAX(0,W406*(1+EXP((LN(1+Assumptions!$C$60)-0.5*Assumptions!$C$61^2)+Assumptions!$C$61*((RAND()+RAND()+RAND()+RAND()+RAND()+RAND()+RAND()+RAND()+RAND()+RAND()+RAND()+RAND())-6))-1)+PT_Y5_MC!Y67)</x:f>
        <x:v>3310886.331620136</x:v>
      </x:c>
      <x:c r="Y406" s="16" t="n">
        <x:f>MAX(0,X406*(1+EXP((LN(1+Assumptions!$C$60)-0.5*Assumptions!$C$61^2)+Assumptions!$C$61*((RAND()+RAND()+RAND()+RAND()+RAND()+RAND()+RAND()+RAND()+RAND()+RAND()+RAND()+RAND())-6))-1)+PT_Y5_MC!Z67)</x:f>
        <x:v>3017409.8323203106</x:v>
      </x:c>
      <x:c r="Z406" s="16" t="n">
        <x:f>MAX(0,Y406*(1+EXP((LN(1+Assumptions!$C$60)-0.5*Assumptions!$C$61^2)+Assumptions!$C$61*((RAND()+RAND()+RAND()+RAND()+RAND()+RAND()+RAND()+RAND()+RAND()+RAND()+RAND()+RAND())-6))-1)+PT_Y5_MC!AA67)</x:f>
        <x:v>3406852.765784278</x:v>
      </x:c>
      <x:c r="AA406" s="16" t="n">
        <x:f>MAX(0,Z406*(1+EXP((LN(1+Assumptions!$C$60)-0.5*Assumptions!$C$61^2)+Assumptions!$C$61*((RAND()+RAND()+RAND()+RAND()+RAND()+RAND()+RAND()+RAND()+RAND()+RAND()+RAND()+RAND())-6))-1)+PT_Y5_MC!AB67)</x:f>
        <x:v>4917644.383714213</x:v>
      </x:c>
      <x:c r="AB406" s="16" t="n">
        <x:f>MAX(0,AA406*(1+EXP((LN(1+Assumptions!$C$60)-0.5*Assumptions!$C$61^2)+Assumptions!$C$61*((RAND()+RAND()+RAND()+RAND()+RAND()+RAND()+RAND()+RAND()+RAND()+RAND()+RAND()+RAND())-6))-1)+PT_Y5_MC!AC67)</x:f>
        <x:v>4542723.761652696</x:v>
      </x:c>
      <x:c r="AC406" s="16" t="n">
        <x:f>MAX(0,AB406*(1+EXP((LN(1+Assumptions!$C$60)-0.5*Assumptions!$C$61^2)+Assumptions!$C$61*((RAND()+RAND()+RAND()+RAND()+RAND()+RAND()+RAND()+RAND()+RAND()+RAND()+RAND()+RAND())-6))-1)+PT_Y5_MC!AD67)</x:f>
        <x:v>3637050.446859254</x:v>
      </x:c>
      <x:c r="AD406" s="16" t="n">
        <x:f>MAX(0,AC406*(1+EXP((LN(1+Assumptions!$C$60)-0.5*Assumptions!$C$61^2)+Assumptions!$C$61*((RAND()+RAND()+RAND()+RAND()+RAND()+RAND()+RAND()+RAND()+RAND()+RAND()+RAND()+RAND())-6))-1)+PT_Y5_MC!AE67)</x:f>
        <x:v>3403650.889113161</x:v>
      </x:c>
      <x:c r="AE406" s="16" t="n">
        <x:f>MAX(0,AD406*(1+EXP((LN(1+Assumptions!$C$60)-0.5*Assumptions!$C$61^2)+Assumptions!$C$61*((RAND()+RAND()+RAND()+RAND()+RAND()+RAND()+RAND()+RAND()+RAND()+RAND()+RAND()+RAND())-6))-1)+PT_Y5_MC!AF67)</x:f>
        <x:v>4019197.0805066423</x:v>
      </x:c>
      <x:c r="AF406" s="16" t="n">
        <x:f>MAX(0,AE406*(1+EXP((LN(1+Assumptions!$C$60)-0.5*Assumptions!$C$61^2)+Assumptions!$C$61*((RAND()+RAND()+RAND()+RAND()+RAND()+RAND()+RAND()+RAND()+RAND()+RAND()+RAND()+RAND())-6))-1)+PT_Y5_MC!AG67)</x:f>
        <x:v>2941957.3122270843</x:v>
      </x:c>
    </x:row>
    <x:row r="407">
      <x:c r="A407" s="39">
        <x:v>403</x:v>
      </x:c>
      <x:c r="B407" s="16" t="n">
        <x:f>PT_Y5_MC!C68</x:f>
        <x:v>1029031.25</x:v>
      </x:c>
      <x:c r="C407" s="16" t="n">
        <x:f>MAX(0,B407*(1+EXP((LN(1+Assumptions!$C$60)-0.5*Assumptions!$C$61^2)+Assumptions!$C$61*((RAND()+RAND()+RAND()+RAND()+RAND()+RAND()+RAND()+RAND()+RAND()+RAND()+RAND()+RAND())-6))-1)+PT_Y5_MC!D67)</x:f>
        <x:v>924645.3607217717</x:v>
      </x:c>
      <x:c r="D407" s="16" t="n">
        <x:f>MAX(0,C407*(1+EXP((LN(1+Assumptions!$C$60)-0.5*Assumptions!$C$61^2)+Assumptions!$C$61*((RAND()+RAND()+RAND()+RAND()+RAND()+RAND()+RAND()+RAND()+RAND()+RAND()+RAND()+RAND())-6))-1)+PT_Y5_MC!E67)</x:f>
        <x:v>1130113.5518335912</x:v>
      </x:c>
      <x:c r="E407" s="16" t="n">
        <x:f>MAX(0,D407*(1+EXP((LN(1+Assumptions!$C$60)-0.5*Assumptions!$C$61^2)+Assumptions!$C$61*((RAND()+RAND()+RAND()+RAND()+RAND()+RAND()+RAND()+RAND()+RAND()+RAND()+RAND()+RAND())-6))-1)+PT_Y5_MC!F67)</x:f>
        <x:v>1219997.147099871</x:v>
      </x:c>
      <x:c r="F407" s="16" t="n">
        <x:f>MAX(0,E407*(1+EXP((LN(1+Assumptions!$C$60)-0.5*Assumptions!$C$61^2)+Assumptions!$C$61*((RAND()+RAND()+RAND()+RAND()+RAND()+RAND()+RAND()+RAND()+RAND()+RAND()+RAND()+RAND())-6))-1)+PT_Y5_MC!G67)</x:f>
        <x:v>1246757.0225706047</x:v>
      </x:c>
      <x:c r="G407" s="16" t="n">
        <x:f>MAX(0,F407*(1+EXP((LN(1+Assumptions!$C$60)-0.5*Assumptions!$C$61^2)+Assumptions!$C$61*((RAND()+RAND()+RAND()+RAND()+RAND()+RAND()+RAND()+RAND()+RAND()+RAND()+RAND()+RAND())-6))-1)+PT_Y5_MC!H67)</x:f>
        <x:v>1233941.2168900275</x:v>
      </x:c>
      <x:c r="H407" s="16" t="n">
        <x:f>MAX(0,G407*(1+EXP((LN(1+Assumptions!$C$60)-0.5*Assumptions!$C$61^2)+Assumptions!$C$61*((RAND()+RAND()+RAND()+RAND()+RAND()+RAND()+RAND()+RAND()+RAND()+RAND()+RAND()+RAND())-6))-1)+PT_Y5_MC!I67)</x:f>
        <x:v>1078438.1990109691</x:v>
      </x:c>
      <x:c r="I407" s="16" t="n">
        <x:f>MAX(0,H407*(1+EXP((LN(1+Assumptions!$C$60)-0.5*Assumptions!$C$61^2)+Assumptions!$C$61*((RAND()+RAND()+RAND()+RAND()+RAND()+RAND()+RAND()+RAND()+RAND()+RAND()+RAND()+RAND())-6))-1)+PT_Y5_MC!J67)</x:f>
        <x:v>1503709.445845497</x:v>
      </x:c>
      <x:c r="J407" s="16" t="n">
        <x:f>MAX(0,I407*(1+EXP((LN(1+Assumptions!$C$60)-0.5*Assumptions!$C$61^2)+Assumptions!$C$61*((RAND()+RAND()+RAND()+RAND()+RAND()+RAND()+RAND()+RAND()+RAND()+RAND()+RAND()+RAND())-6))-1)+PT_Y5_MC!K67)</x:f>
        <x:v>1766023.825515652</x:v>
      </x:c>
      <x:c r="K407" s="16" t="n">
        <x:f>MAX(0,J407*(1+EXP((LN(1+Assumptions!$C$60)-0.5*Assumptions!$C$61^2)+Assumptions!$C$61*((RAND()+RAND()+RAND()+RAND()+RAND()+RAND()+RAND()+RAND()+RAND()+RAND()+RAND()+RAND())-6))-1)+PT_Y5_MC!L67)</x:f>
        <x:v>2229301.5338850054</x:v>
      </x:c>
      <x:c r="L407" s="16" t="n">
        <x:f>MAX(0,K407*(1+EXP((LN(1+Assumptions!$C$60)-0.5*Assumptions!$C$61^2)+Assumptions!$C$61*((RAND()+RAND()+RAND()+RAND()+RAND()+RAND()+RAND()+RAND()+RAND()+RAND()+RAND()+RAND())-6))-1)+PT_Y5_MC!M67)</x:f>
        <x:v>2273729.9966552565</x:v>
      </x:c>
      <x:c r="M407" s="16" t="n">
        <x:f>MAX(0,L407*(1+EXP((LN(1+Assumptions!$C$60)-0.5*Assumptions!$C$61^2)+Assumptions!$C$61*((RAND()+RAND()+RAND()+RAND()+RAND()+RAND()+RAND()+RAND()+RAND()+RAND()+RAND()+RAND())-6))-1)+PT_Y5_MC!N67)</x:f>
        <x:v>2547109.9961393652</x:v>
      </x:c>
      <x:c r="N407" s="16" t="n">
        <x:f>MAX(0,M407*(1+EXP((LN(1+Assumptions!$C$60)-0.5*Assumptions!$C$61^2)+Assumptions!$C$61*((RAND()+RAND()+RAND()+RAND()+RAND()+RAND()+RAND()+RAND()+RAND()+RAND()+RAND()+RAND())-6))-1)+PT_Y5_MC!O67)</x:f>
        <x:v>2525569.913176899</x:v>
      </x:c>
      <x:c r="O407" s="16" t="n">
        <x:f>MAX(0,N407*(1+EXP((LN(1+Assumptions!$C$60)-0.5*Assumptions!$C$61^2)+Assumptions!$C$61*((RAND()+RAND()+RAND()+RAND()+RAND()+RAND()+RAND()+RAND()+RAND()+RAND()+RAND()+RAND())-6))-1)+PT_Y5_MC!P67)</x:f>
        <x:v>2465419.139410528</x:v>
      </x:c>
      <x:c r="P407" s="16" t="n">
        <x:f>MAX(0,O407*(1+EXP((LN(1+Assumptions!$C$60)-0.5*Assumptions!$C$61^2)+Assumptions!$C$61*((RAND()+RAND()+RAND()+RAND()+RAND()+RAND()+RAND()+RAND()+RAND()+RAND()+RAND()+RAND())-6))-1)+PT_Y5_MC!Q67)</x:f>
        <x:v>2826897.2687513637</x:v>
      </x:c>
      <x:c r="Q407" s="16" t="n">
        <x:f>MAX(0,P407*(1+EXP((LN(1+Assumptions!$C$60)-0.5*Assumptions!$C$61^2)+Assumptions!$C$61*((RAND()+RAND()+RAND()+RAND()+RAND()+RAND()+RAND()+RAND()+RAND()+RAND()+RAND()+RAND())-6))-1)+PT_Y5_MC!R67)</x:f>
        <x:v>3665780.5475979308</x:v>
      </x:c>
      <x:c r="R407" s="16" t="n">
        <x:f>MAX(0,Q407*(1+EXP((LN(1+Assumptions!$C$60)-0.5*Assumptions!$C$61^2)+Assumptions!$C$61*((RAND()+RAND()+RAND()+RAND()+RAND()+RAND()+RAND()+RAND()+RAND()+RAND()+RAND()+RAND())-6))-1)+PT_Y5_MC!S67)</x:f>
        <x:v>4203397.800958869</x:v>
      </x:c>
      <x:c r="S407" s="16" t="n">
        <x:f>MAX(0,R407*(1+EXP((LN(1+Assumptions!$C$60)-0.5*Assumptions!$C$61^2)+Assumptions!$C$61*((RAND()+RAND()+RAND()+RAND()+RAND()+RAND()+RAND()+RAND()+RAND()+RAND()+RAND()+RAND())-6))-1)+PT_Y5_MC!T67)</x:f>
        <x:v>3702091.994205892</x:v>
      </x:c>
      <x:c r="T407" s="16" t="n">
        <x:f>MAX(0,S407*(1+EXP((LN(1+Assumptions!$C$60)-0.5*Assumptions!$C$61^2)+Assumptions!$C$61*((RAND()+RAND()+RAND()+RAND()+RAND()+RAND()+RAND()+RAND()+RAND()+RAND()+RAND()+RAND())-6))-1)+PT_Y5_MC!U67)</x:f>
        <x:v>3445807.148838469</x:v>
      </x:c>
      <x:c r="U407" s="16" t="n">
        <x:f>MAX(0,T407*(1+EXP((LN(1+Assumptions!$C$60)-0.5*Assumptions!$C$61^2)+Assumptions!$C$61*((RAND()+RAND()+RAND()+RAND()+RAND()+RAND()+RAND()+RAND()+RAND()+RAND()+RAND()+RAND())-6))-1)+PT_Y5_MC!V67)</x:f>
        <x:v>3847468.6319809826</x:v>
      </x:c>
      <x:c r="V407" s="16" t="n">
        <x:f>MAX(0,U407*(1+EXP((LN(1+Assumptions!$C$60)-0.5*Assumptions!$C$61^2)+Assumptions!$C$61*((RAND()+RAND()+RAND()+RAND()+RAND()+RAND()+RAND()+RAND()+RAND()+RAND()+RAND()+RAND())-6))-1)+PT_Y5_MC!W67)</x:f>
        <x:v>3611858.926591687</x:v>
      </x:c>
      <x:c r="W407" s="16" t="n">
        <x:f>MAX(0,V407*(1+EXP((LN(1+Assumptions!$C$60)-0.5*Assumptions!$C$61^2)+Assumptions!$C$61*((RAND()+RAND()+RAND()+RAND()+RAND()+RAND()+RAND()+RAND()+RAND()+RAND()+RAND()+RAND())-6))-1)+PT_Y5_MC!X67)</x:f>
        <x:v>3460173.175963426</x:v>
      </x:c>
      <x:c r="X407" s="16" t="n">
        <x:f>MAX(0,W407*(1+EXP((LN(1+Assumptions!$C$60)-0.5*Assumptions!$C$61^2)+Assumptions!$C$61*((RAND()+RAND()+RAND()+RAND()+RAND()+RAND()+RAND()+RAND()+RAND()+RAND()+RAND()+RAND())-6))-1)+PT_Y5_MC!Y67)</x:f>
        <x:v>3628135.046003608</x:v>
      </x:c>
      <x:c r="Y407" s="16" t="n">
        <x:f>MAX(0,X407*(1+EXP((LN(1+Assumptions!$C$60)-0.5*Assumptions!$C$61^2)+Assumptions!$C$61*((RAND()+RAND()+RAND()+RAND()+RAND()+RAND()+RAND()+RAND()+RAND()+RAND()+RAND()+RAND())-6))-1)+PT_Y5_MC!Z67)</x:f>
        <x:v>3137124.4173194133</x:v>
      </x:c>
      <x:c r="Z407" s="16" t="n">
        <x:f>MAX(0,Y407*(1+EXP((LN(1+Assumptions!$C$60)-0.5*Assumptions!$C$61^2)+Assumptions!$C$61*((RAND()+RAND()+RAND()+RAND()+RAND()+RAND()+RAND()+RAND()+RAND()+RAND()+RAND()+RAND())-6))-1)+PT_Y5_MC!AA67)</x:f>
        <x:v>3948679.484506049</x:v>
      </x:c>
      <x:c r="AA407" s="16" t="n">
        <x:f>MAX(0,Z407*(1+EXP((LN(1+Assumptions!$C$60)-0.5*Assumptions!$C$61^2)+Assumptions!$C$61*((RAND()+RAND()+RAND()+RAND()+RAND()+RAND()+RAND()+RAND()+RAND()+RAND()+RAND()+RAND())-6))-1)+PT_Y5_MC!AB67)</x:f>
        <x:v>5572859.539710201</x:v>
      </x:c>
      <x:c r="AB407" s="16" t="n">
        <x:f>MAX(0,AA407*(1+EXP((LN(1+Assumptions!$C$60)-0.5*Assumptions!$C$61^2)+Assumptions!$C$61*((RAND()+RAND()+RAND()+RAND()+RAND()+RAND()+RAND()+RAND()+RAND()+RAND()+RAND()+RAND())-6))-1)+PT_Y5_MC!AC67)</x:f>
        <x:v>5162056.398833578</x:v>
      </x:c>
      <x:c r="AC407" s="16" t="n">
        <x:f>MAX(0,AB407*(1+EXP((LN(1+Assumptions!$C$60)-0.5*Assumptions!$C$61^2)+Assumptions!$C$61*((RAND()+RAND()+RAND()+RAND()+RAND()+RAND()+RAND()+RAND()+RAND()+RAND()+RAND()+RAND())-6))-1)+PT_Y5_MC!AD67)</x:f>
        <x:v>6482678.37301945</x:v>
      </x:c>
      <x:c r="AD407" s="16" t="n">
        <x:f>MAX(0,AC407*(1+EXP((LN(1+Assumptions!$C$60)-0.5*Assumptions!$C$61^2)+Assumptions!$C$61*((RAND()+RAND()+RAND()+RAND()+RAND()+RAND()+RAND()+RAND()+RAND()+RAND()+RAND()+RAND())-6))-1)+PT_Y5_MC!AE67)</x:f>
        <x:v>5213498.510954329</x:v>
      </x:c>
      <x:c r="AE407" s="16" t="n">
        <x:f>MAX(0,AD407*(1+EXP((LN(1+Assumptions!$C$60)-0.5*Assumptions!$C$61^2)+Assumptions!$C$61*((RAND()+RAND()+RAND()+RAND()+RAND()+RAND()+RAND()+RAND()+RAND()+RAND()+RAND()+RAND())-6))-1)+PT_Y5_MC!AF67)</x:f>
        <x:v>5613203.735271491</x:v>
      </x:c>
      <x:c r="AF407" s="16" t="n">
        <x:f>MAX(0,AE407*(1+EXP((LN(1+Assumptions!$C$60)-0.5*Assumptions!$C$61^2)+Assumptions!$C$61*((RAND()+RAND()+RAND()+RAND()+RAND()+RAND()+RAND()+RAND()+RAND()+RAND()+RAND()+RAND())-6))-1)+PT_Y5_MC!AG67)</x:f>
        <x:v>5745165.680354783</x:v>
      </x:c>
    </x:row>
    <x:row r="408">
      <x:c r="A408" s="39">
        <x:v>404</x:v>
      </x:c>
      <x:c r="B408" s="16" t="n">
        <x:f>PT_Y5_MC!C68</x:f>
        <x:v>1029031.25</x:v>
      </x:c>
      <x:c r="C408" s="16" t="n">
        <x:f>MAX(0,B408*(1+EXP((LN(1+Assumptions!$C$60)-0.5*Assumptions!$C$61^2)+Assumptions!$C$61*((RAND()+RAND()+RAND()+RAND()+RAND()+RAND()+RAND()+RAND()+RAND()+RAND()+RAND()+RAND())-6))-1)+PT_Y5_MC!D67)</x:f>
        <x:v>1101338.5282863914</x:v>
      </x:c>
      <x:c r="D408" s="16" t="n">
        <x:f>MAX(0,C408*(1+EXP((LN(1+Assumptions!$C$60)-0.5*Assumptions!$C$61^2)+Assumptions!$C$61*((RAND()+RAND()+RAND()+RAND()+RAND()+RAND()+RAND()+RAND()+RAND()+RAND()+RAND()+RAND())-6))-1)+PT_Y5_MC!E67)</x:f>
        <x:v>1242090.0329147342</x:v>
      </x:c>
      <x:c r="E408" s="16" t="n">
        <x:f>MAX(0,D408*(1+EXP((LN(1+Assumptions!$C$60)-0.5*Assumptions!$C$61^2)+Assumptions!$C$61*((RAND()+RAND()+RAND()+RAND()+RAND()+RAND()+RAND()+RAND()+RAND()+RAND()+RAND()+RAND())-6))-1)+PT_Y5_MC!F67)</x:f>
        <x:v>1286284.9527234132</x:v>
      </x:c>
      <x:c r="F408" s="16" t="n">
        <x:f>MAX(0,E408*(1+EXP((LN(1+Assumptions!$C$60)-0.5*Assumptions!$C$61^2)+Assumptions!$C$61*((RAND()+RAND()+RAND()+RAND()+RAND()+RAND()+RAND()+RAND()+RAND()+RAND()+RAND()+RAND())-6))-1)+PT_Y5_MC!G67)</x:f>
        <x:v>1507669.1597939474</x:v>
      </x:c>
      <x:c r="G408" s="16" t="n">
        <x:f>MAX(0,F408*(1+EXP((LN(1+Assumptions!$C$60)-0.5*Assumptions!$C$61^2)+Assumptions!$C$61*((RAND()+RAND()+RAND()+RAND()+RAND()+RAND()+RAND()+RAND()+RAND()+RAND()+RAND()+RAND())-6))-1)+PT_Y5_MC!H67)</x:f>
        <x:v>1800035.798006221</x:v>
      </x:c>
      <x:c r="H408" s="16" t="n">
        <x:f>MAX(0,G408*(1+EXP((LN(1+Assumptions!$C$60)-0.5*Assumptions!$C$61^2)+Assumptions!$C$61*((RAND()+RAND()+RAND()+RAND()+RAND()+RAND()+RAND()+RAND()+RAND()+RAND()+RAND()+RAND())-6))-1)+PT_Y5_MC!I67)</x:f>
        <x:v>1891779.59133306</x:v>
      </x:c>
      <x:c r="I408" s="16" t="n">
        <x:f>MAX(0,H408*(1+EXP((LN(1+Assumptions!$C$60)-0.5*Assumptions!$C$61^2)+Assumptions!$C$61*((RAND()+RAND()+RAND()+RAND()+RAND()+RAND()+RAND()+RAND()+RAND()+RAND()+RAND()+RAND())-6))-1)+PT_Y5_MC!J67)</x:f>
        <x:v>1850230.9091957053</x:v>
      </x:c>
      <x:c r="J408" s="16" t="n">
        <x:f>MAX(0,I408*(1+EXP((LN(1+Assumptions!$C$60)-0.5*Assumptions!$C$61^2)+Assumptions!$C$61*((RAND()+RAND()+RAND()+RAND()+RAND()+RAND()+RAND()+RAND()+RAND()+RAND()+RAND()+RAND())-6))-1)+PT_Y5_MC!K67)</x:f>
        <x:v>2051180.1045263633</x:v>
      </x:c>
      <x:c r="K408" s="16" t="n">
        <x:f>MAX(0,J408*(1+EXP((LN(1+Assumptions!$C$60)-0.5*Assumptions!$C$61^2)+Assumptions!$C$61*((RAND()+RAND()+RAND()+RAND()+RAND()+RAND()+RAND()+RAND()+RAND()+RAND()+RAND()+RAND())-6))-1)+PT_Y5_MC!L67)</x:f>
        <x:v>2340823.5542766377</x:v>
      </x:c>
      <x:c r="L408" s="16" t="n">
        <x:f>MAX(0,K408*(1+EXP((LN(1+Assumptions!$C$60)-0.5*Assumptions!$C$61^2)+Assumptions!$C$61*((RAND()+RAND()+RAND()+RAND()+RAND()+RAND()+RAND()+RAND()+RAND()+RAND()+RAND()+RAND())-6))-1)+PT_Y5_MC!M67)</x:f>
        <x:v>3428628.281243705</x:v>
      </x:c>
      <x:c r="M408" s="16" t="n">
        <x:f>MAX(0,L408*(1+EXP((LN(1+Assumptions!$C$60)-0.5*Assumptions!$C$61^2)+Assumptions!$C$61*((RAND()+RAND()+RAND()+RAND()+RAND()+RAND()+RAND()+RAND()+RAND()+RAND()+RAND()+RAND())-6))-1)+PT_Y5_MC!N67)</x:f>
        <x:v>3212513.2252838877</x:v>
      </x:c>
      <x:c r="N408" s="16" t="n">
        <x:f>MAX(0,M408*(1+EXP((LN(1+Assumptions!$C$60)-0.5*Assumptions!$C$61^2)+Assumptions!$C$61*((RAND()+RAND()+RAND()+RAND()+RAND()+RAND()+RAND()+RAND()+RAND()+RAND()+RAND()+RAND())-6))-1)+PT_Y5_MC!O67)</x:f>
        <x:v>3757930.3109118305</x:v>
      </x:c>
      <x:c r="O408" s="16" t="n">
        <x:f>MAX(0,N408*(1+EXP((LN(1+Assumptions!$C$60)-0.5*Assumptions!$C$61^2)+Assumptions!$C$61*((RAND()+RAND()+RAND()+RAND()+RAND()+RAND()+RAND()+RAND()+RAND()+RAND()+RAND()+RAND())-6))-1)+PT_Y5_MC!P67)</x:f>
        <x:v>3946898.635047541</x:v>
      </x:c>
      <x:c r="P408" s="16" t="n">
        <x:f>MAX(0,O408*(1+EXP((LN(1+Assumptions!$C$60)-0.5*Assumptions!$C$61^2)+Assumptions!$C$61*((RAND()+RAND()+RAND()+RAND()+RAND()+RAND()+RAND()+RAND()+RAND()+RAND()+RAND()+RAND())-6))-1)+PT_Y5_MC!Q67)</x:f>
        <x:v>4607450.584117599</x:v>
      </x:c>
      <x:c r="Q408" s="16" t="n">
        <x:f>MAX(0,P408*(1+EXP((LN(1+Assumptions!$C$60)-0.5*Assumptions!$C$61^2)+Assumptions!$C$61*((RAND()+RAND()+RAND()+RAND()+RAND()+RAND()+RAND()+RAND()+RAND()+RAND()+RAND()+RAND())-6))-1)+PT_Y5_MC!R67)</x:f>
        <x:v>4249474.414622657</x:v>
      </x:c>
      <x:c r="R408" s="16" t="n">
        <x:f>MAX(0,Q408*(1+EXP((LN(1+Assumptions!$C$60)-0.5*Assumptions!$C$61^2)+Assumptions!$C$61*((RAND()+RAND()+RAND()+RAND()+RAND()+RAND()+RAND()+RAND()+RAND()+RAND()+RAND()+RAND())-6))-1)+PT_Y5_MC!S67)</x:f>
        <x:v>5177990.350055333</x:v>
      </x:c>
      <x:c r="S408" s="16" t="n">
        <x:f>MAX(0,R408*(1+EXP((LN(1+Assumptions!$C$60)-0.5*Assumptions!$C$61^2)+Assumptions!$C$61*((RAND()+RAND()+RAND()+RAND()+RAND()+RAND()+RAND()+RAND()+RAND()+RAND()+RAND()+RAND())-6))-1)+PT_Y5_MC!T67)</x:f>
        <x:v>5036011.140379507</x:v>
      </x:c>
      <x:c r="T408" s="16" t="n">
        <x:f>MAX(0,S408*(1+EXP((LN(1+Assumptions!$C$60)-0.5*Assumptions!$C$61^2)+Assumptions!$C$61*((RAND()+RAND()+RAND()+RAND()+RAND()+RAND()+RAND()+RAND()+RAND()+RAND()+RAND()+RAND())-6))-1)+PT_Y5_MC!U67)</x:f>
        <x:v>4572037.347678664</x:v>
      </x:c>
      <x:c r="U408" s="16" t="n">
        <x:f>MAX(0,T408*(1+EXP((LN(1+Assumptions!$C$60)-0.5*Assumptions!$C$61^2)+Assumptions!$C$61*((RAND()+RAND()+RAND()+RAND()+RAND()+RAND()+RAND()+RAND()+RAND()+RAND()+RAND()+RAND())-6))-1)+PT_Y5_MC!V67)</x:f>
        <x:v>4873032.638759644</x:v>
      </x:c>
      <x:c r="V408" s="16" t="n">
        <x:f>MAX(0,U408*(1+EXP((LN(1+Assumptions!$C$60)-0.5*Assumptions!$C$61^2)+Assumptions!$C$61*((RAND()+RAND()+RAND()+RAND()+RAND()+RAND()+RAND()+RAND()+RAND()+RAND()+RAND()+RAND())-6))-1)+PT_Y5_MC!W67)</x:f>
        <x:v>5561582.424512075</x:v>
      </x:c>
      <x:c r="W408" s="16" t="n">
        <x:f>MAX(0,V408*(1+EXP((LN(1+Assumptions!$C$60)-0.5*Assumptions!$C$61^2)+Assumptions!$C$61*((RAND()+RAND()+RAND()+RAND()+RAND()+RAND()+RAND()+RAND()+RAND()+RAND()+RAND()+RAND())-6))-1)+PT_Y5_MC!X67)</x:f>
        <x:v>4415220.165640392</x:v>
      </x:c>
      <x:c r="X408" s="16" t="n">
        <x:f>MAX(0,W408*(1+EXP((LN(1+Assumptions!$C$60)-0.5*Assumptions!$C$61^2)+Assumptions!$C$61*((RAND()+RAND()+RAND()+RAND()+RAND()+RAND()+RAND()+RAND()+RAND()+RAND()+RAND()+RAND())-6))-1)+PT_Y5_MC!Y67)</x:f>
        <x:v>4323417.003871305</x:v>
      </x:c>
      <x:c r="Y408" s="16" t="n">
        <x:f>MAX(0,X408*(1+EXP((LN(1+Assumptions!$C$60)-0.5*Assumptions!$C$61^2)+Assumptions!$C$61*((RAND()+RAND()+RAND()+RAND()+RAND()+RAND()+RAND()+RAND()+RAND()+RAND()+RAND()+RAND())-6))-1)+PT_Y5_MC!Z67)</x:f>
        <x:v>3523599.329830476</x:v>
      </x:c>
      <x:c r="Z408" s="16" t="n">
        <x:f>MAX(0,Y408*(1+EXP((LN(1+Assumptions!$C$60)-0.5*Assumptions!$C$61^2)+Assumptions!$C$61*((RAND()+RAND()+RAND()+RAND()+RAND()+RAND()+RAND()+RAND()+RAND()+RAND()+RAND()+RAND())-6))-1)+PT_Y5_MC!AA67)</x:f>
        <x:v>4047569.4115069234</x:v>
      </x:c>
      <x:c r="AA408" s="16" t="n">
        <x:f>MAX(0,Z408*(1+EXP((LN(1+Assumptions!$C$60)-0.5*Assumptions!$C$61^2)+Assumptions!$C$61*((RAND()+RAND()+RAND()+RAND()+RAND()+RAND()+RAND()+RAND()+RAND()+RAND()+RAND()+RAND())-6))-1)+PT_Y5_MC!AB67)</x:f>
        <x:v>4776500.6985557545</x:v>
      </x:c>
      <x:c r="AB408" s="16" t="n">
        <x:f>MAX(0,AA408*(1+EXP((LN(1+Assumptions!$C$60)-0.5*Assumptions!$C$61^2)+Assumptions!$C$61*((RAND()+RAND()+RAND()+RAND()+RAND()+RAND()+RAND()+RAND()+RAND()+RAND()+RAND()+RAND())-6))-1)+PT_Y5_MC!AC67)</x:f>
        <x:v>5448569.671720393</x:v>
      </x:c>
      <x:c r="AC408" s="16" t="n">
        <x:f>MAX(0,AB408*(1+EXP((LN(1+Assumptions!$C$60)-0.5*Assumptions!$C$61^2)+Assumptions!$C$61*((RAND()+RAND()+RAND()+RAND()+RAND()+RAND()+RAND()+RAND()+RAND()+RAND()+RAND()+RAND())-6))-1)+PT_Y5_MC!AD67)</x:f>
        <x:v>5930306.885890372</x:v>
      </x:c>
      <x:c r="AD408" s="16" t="n">
        <x:f>MAX(0,AC408*(1+EXP((LN(1+Assumptions!$C$60)-0.5*Assumptions!$C$61^2)+Assumptions!$C$61*((RAND()+RAND()+RAND()+RAND()+RAND()+RAND()+RAND()+RAND()+RAND()+RAND()+RAND()+RAND())-6))-1)+PT_Y5_MC!AE67)</x:f>
        <x:v>7179184.729583336</x:v>
      </x:c>
      <x:c r="AE408" s="16" t="n">
        <x:f>MAX(0,AD408*(1+EXP((LN(1+Assumptions!$C$60)-0.5*Assumptions!$C$61^2)+Assumptions!$C$61*((RAND()+RAND()+RAND()+RAND()+RAND()+RAND()+RAND()+RAND()+RAND()+RAND()+RAND()+RAND())-6))-1)+PT_Y5_MC!AF67)</x:f>
        <x:v>7503956.807181558</x:v>
      </x:c>
      <x:c r="AF408" s="16" t="n">
        <x:f>MAX(0,AE408*(1+EXP((LN(1+Assumptions!$C$60)-0.5*Assumptions!$C$61^2)+Assumptions!$C$61*((RAND()+RAND()+RAND()+RAND()+RAND()+RAND()+RAND()+RAND()+RAND()+RAND()+RAND()+RAND())-6))-1)+PT_Y5_MC!AG67)</x:f>
        <x:v>7076725.995089645</x:v>
      </x:c>
    </x:row>
    <x:row r="409">
      <x:c r="A409" s="39">
        <x:v>405</x:v>
      </x:c>
      <x:c r="B409" s="16" t="n">
        <x:f>PT_Y5_MC!C68</x:f>
        <x:v>1029031.25</x:v>
      </x:c>
      <x:c r="C409" s="16" t="n">
        <x:f>MAX(0,B409*(1+EXP((LN(1+Assumptions!$C$60)-0.5*Assumptions!$C$61^2)+Assumptions!$C$61*((RAND()+RAND()+RAND()+RAND()+RAND()+RAND()+RAND()+RAND()+RAND()+RAND()+RAND()+RAND())-6))-1)+PT_Y5_MC!D67)</x:f>
        <x:v>1254161.7813815167</x:v>
      </x:c>
      <x:c r="D409" s="16" t="n">
        <x:f>MAX(0,C409*(1+EXP((LN(1+Assumptions!$C$60)-0.5*Assumptions!$C$61^2)+Assumptions!$C$61*((RAND()+RAND()+RAND()+RAND()+RAND()+RAND()+RAND()+RAND()+RAND()+RAND()+RAND()+RAND())-6))-1)+PT_Y5_MC!E67)</x:f>
        <x:v>1359144.5957466094</x:v>
      </x:c>
      <x:c r="E409" s="16" t="n">
        <x:f>MAX(0,D409*(1+EXP((LN(1+Assumptions!$C$60)-0.5*Assumptions!$C$61^2)+Assumptions!$C$61*((RAND()+RAND()+RAND()+RAND()+RAND()+RAND()+RAND()+RAND()+RAND()+RAND()+RAND()+RAND())-6))-1)+PT_Y5_MC!F67)</x:f>
        <x:v>1445401.8151199871</x:v>
      </x:c>
      <x:c r="F409" s="16" t="n">
        <x:f>MAX(0,E409*(1+EXP((LN(1+Assumptions!$C$60)-0.5*Assumptions!$C$61^2)+Assumptions!$C$61*((RAND()+RAND()+RAND()+RAND()+RAND()+RAND()+RAND()+RAND()+RAND()+RAND()+RAND()+RAND())-6))-1)+PT_Y5_MC!G67)</x:f>
        <x:v>1470378.0265684307</x:v>
      </x:c>
      <x:c r="G409" s="16" t="n">
        <x:f>MAX(0,F409*(1+EXP((LN(1+Assumptions!$C$60)-0.5*Assumptions!$C$61^2)+Assumptions!$C$61*((RAND()+RAND()+RAND()+RAND()+RAND()+RAND()+RAND()+RAND()+RAND()+RAND()+RAND()+RAND())-6))-1)+PT_Y5_MC!H67)</x:f>
        <x:v>1538437.4783846368</x:v>
      </x:c>
      <x:c r="H409" s="16" t="n">
        <x:f>MAX(0,G409*(1+EXP((LN(1+Assumptions!$C$60)-0.5*Assumptions!$C$61^2)+Assumptions!$C$61*((RAND()+RAND()+RAND()+RAND()+RAND()+RAND()+RAND()+RAND()+RAND()+RAND()+RAND()+RAND())-6))-1)+PT_Y5_MC!I67)</x:f>
        <x:v>1462819.5006743711</x:v>
      </x:c>
      <x:c r="I409" s="16" t="n">
        <x:f>MAX(0,H409*(1+EXP((LN(1+Assumptions!$C$60)-0.5*Assumptions!$C$61^2)+Assumptions!$C$61*((RAND()+RAND()+RAND()+RAND()+RAND()+RAND()+RAND()+RAND()+RAND()+RAND()+RAND()+RAND())-6))-1)+PT_Y5_MC!J67)</x:f>
        <x:v>1540395.7290830761</x:v>
      </x:c>
      <x:c r="J409" s="16" t="n">
        <x:f>MAX(0,I409*(1+EXP((LN(1+Assumptions!$C$60)-0.5*Assumptions!$C$61^2)+Assumptions!$C$61*((RAND()+RAND()+RAND()+RAND()+RAND()+RAND()+RAND()+RAND()+RAND()+RAND()+RAND()+RAND())-6))-1)+PT_Y5_MC!K67)</x:f>
        <x:v>1495476.0418869322</x:v>
      </x:c>
      <x:c r="K409" s="16" t="n">
        <x:f>MAX(0,J409*(1+EXP((LN(1+Assumptions!$C$60)-0.5*Assumptions!$C$61^2)+Assumptions!$C$61*((RAND()+RAND()+RAND()+RAND()+RAND()+RAND()+RAND()+RAND()+RAND()+RAND()+RAND()+RAND())-6))-1)+PT_Y5_MC!L67)</x:f>
        <x:v>1590302.7418189049</x:v>
      </x:c>
      <x:c r="L409" s="16" t="n">
        <x:f>MAX(0,K409*(1+EXP((LN(1+Assumptions!$C$60)-0.5*Assumptions!$C$61^2)+Assumptions!$C$61*((RAND()+RAND()+RAND()+RAND()+RAND()+RAND()+RAND()+RAND()+RAND()+RAND()+RAND()+RAND())-6))-1)+PT_Y5_MC!M67)</x:f>
        <x:v>1554995.695000608</x:v>
      </x:c>
      <x:c r="M409" s="16" t="n">
        <x:f>MAX(0,L409*(1+EXP((LN(1+Assumptions!$C$60)-0.5*Assumptions!$C$61^2)+Assumptions!$C$61*((RAND()+RAND()+RAND()+RAND()+RAND()+RAND()+RAND()+RAND()+RAND()+RAND()+RAND()+RAND())-6))-1)+PT_Y5_MC!N67)</x:f>
        <x:v>1290921.2789023905</x:v>
      </x:c>
      <x:c r="N409" s="16" t="n">
        <x:f>MAX(0,M409*(1+EXP((LN(1+Assumptions!$C$60)-0.5*Assumptions!$C$61^2)+Assumptions!$C$61*((RAND()+RAND()+RAND()+RAND()+RAND()+RAND()+RAND()+RAND()+RAND()+RAND()+RAND()+RAND())-6))-1)+PT_Y5_MC!O67)</x:f>
        <x:v>1490267.2141395563</x:v>
      </x:c>
      <x:c r="O409" s="16" t="n">
        <x:f>MAX(0,N409*(1+EXP((LN(1+Assumptions!$C$60)-0.5*Assumptions!$C$61^2)+Assumptions!$C$61*((RAND()+RAND()+RAND()+RAND()+RAND()+RAND()+RAND()+RAND()+RAND()+RAND()+RAND()+RAND())-6))-1)+PT_Y5_MC!P67)</x:f>
        <x:v>1395355.6380915905</x:v>
      </x:c>
      <x:c r="P409" s="16" t="n">
        <x:f>MAX(0,O409*(1+EXP((LN(1+Assumptions!$C$60)-0.5*Assumptions!$C$61^2)+Assumptions!$C$61*((RAND()+RAND()+RAND()+RAND()+RAND()+RAND()+RAND()+RAND()+RAND()+RAND()+RAND()+RAND())-6))-1)+PT_Y5_MC!Q67)</x:f>
        <x:v>1291857.7833053386</x:v>
      </x:c>
      <x:c r="Q409" s="16" t="n">
        <x:f>MAX(0,P409*(1+EXP((LN(1+Assumptions!$C$60)-0.5*Assumptions!$C$61^2)+Assumptions!$C$61*((RAND()+RAND()+RAND()+RAND()+RAND()+RAND()+RAND()+RAND()+RAND()+RAND()+RAND()+RAND())-6))-1)+PT_Y5_MC!R67)</x:f>
        <x:v>1161438.0961929243</x:v>
      </x:c>
      <x:c r="R409" s="16" t="n">
        <x:f>MAX(0,Q409*(1+EXP((LN(1+Assumptions!$C$60)-0.5*Assumptions!$C$61^2)+Assumptions!$C$61*((RAND()+RAND()+RAND()+RAND()+RAND()+RAND()+RAND()+RAND()+RAND()+RAND()+RAND()+RAND())-6))-1)+PT_Y5_MC!S67)</x:f>
        <x:v>1191062.7526628417</x:v>
      </x:c>
      <x:c r="S409" s="16" t="n">
        <x:f>MAX(0,R409*(1+EXP((LN(1+Assumptions!$C$60)-0.5*Assumptions!$C$61^2)+Assumptions!$C$61*((RAND()+RAND()+RAND()+RAND()+RAND()+RAND()+RAND()+RAND()+RAND()+RAND()+RAND()+RAND())-6))-1)+PT_Y5_MC!T67)</x:f>
        <x:v>1544789.8359493294</x:v>
      </x:c>
      <x:c r="T409" s="16" t="n">
        <x:f>MAX(0,S409*(1+EXP((LN(1+Assumptions!$C$60)-0.5*Assumptions!$C$61^2)+Assumptions!$C$61*((RAND()+RAND()+RAND()+RAND()+RAND()+RAND()+RAND()+RAND()+RAND()+RAND()+RAND()+RAND())-6))-1)+PT_Y5_MC!U67)</x:f>
        <x:v>1803090.55046162</x:v>
      </x:c>
      <x:c r="U409" s="16" t="n">
        <x:f>MAX(0,T409*(1+EXP((LN(1+Assumptions!$C$60)-0.5*Assumptions!$C$61^2)+Assumptions!$C$61*((RAND()+RAND()+RAND()+RAND()+RAND()+RAND()+RAND()+RAND()+RAND()+RAND()+RAND()+RAND())-6))-1)+PT_Y5_MC!V67)</x:f>
        <x:v>1887961.187926343</x:v>
      </x:c>
      <x:c r="V409" s="16" t="n">
        <x:f>MAX(0,U409*(1+EXP((LN(1+Assumptions!$C$60)-0.5*Assumptions!$C$61^2)+Assumptions!$C$61*((RAND()+RAND()+RAND()+RAND()+RAND()+RAND()+RAND()+RAND()+RAND()+RAND()+RAND()+RAND())-6))-1)+PT_Y5_MC!W67)</x:f>
        <x:v>1825197.2453404502</x:v>
      </x:c>
      <x:c r="W409" s="16" t="n">
        <x:f>MAX(0,V409*(1+EXP((LN(1+Assumptions!$C$60)-0.5*Assumptions!$C$61^2)+Assumptions!$C$61*((RAND()+RAND()+RAND()+RAND()+RAND()+RAND()+RAND()+RAND()+RAND()+RAND()+RAND()+RAND())-6))-1)+PT_Y5_MC!X67)</x:f>
        <x:v>2043897.2548363307</x:v>
      </x:c>
      <x:c r="X409" s="16" t="n">
        <x:f>MAX(0,W409*(1+EXP((LN(1+Assumptions!$C$60)-0.5*Assumptions!$C$61^2)+Assumptions!$C$61*((RAND()+RAND()+RAND()+RAND()+RAND()+RAND()+RAND()+RAND()+RAND()+RAND()+RAND()+RAND())-6))-1)+PT_Y5_MC!Y67)</x:f>
        <x:v>2218851.2823625123</x:v>
      </x:c>
      <x:c r="Y409" s="16" t="n">
        <x:f>MAX(0,X409*(1+EXP((LN(1+Assumptions!$C$60)-0.5*Assumptions!$C$61^2)+Assumptions!$C$61*((RAND()+RAND()+RAND()+RAND()+RAND()+RAND()+RAND()+RAND()+RAND()+RAND()+RAND()+RAND())-6))-1)+PT_Y5_MC!Z67)</x:f>
        <x:v>2717780.303302794</x:v>
      </x:c>
      <x:c r="Z409" s="16" t="n">
        <x:f>MAX(0,Y409*(1+EXP((LN(1+Assumptions!$C$60)-0.5*Assumptions!$C$61^2)+Assumptions!$C$61*((RAND()+RAND()+RAND()+RAND()+RAND()+RAND()+RAND()+RAND()+RAND()+RAND()+RAND()+RAND())-6))-1)+PT_Y5_MC!AA67)</x:f>
        <x:v>3552884.3988555423</x:v>
      </x:c>
      <x:c r="AA409" s="16" t="n">
        <x:f>MAX(0,Z409*(1+EXP((LN(1+Assumptions!$C$60)-0.5*Assumptions!$C$61^2)+Assumptions!$C$61*((RAND()+RAND()+RAND()+RAND()+RAND()+RAND()+RAND()+RAND()+RAND()+RAND()+RAND()+RAND())-6))-1)+PT_Y5_MC!AB67)</x:f>
        <x:v>3810549.6386239855</x:v>
      </x:c>
      <x:c r="AB409" s="16" t="n">
        <x:f>MAX(0,AA409*(1+EXP((LN(1+Assumptions!$C$60)-0.5*Assumptions!$C$61^2)+Assumptions!$C$61*((RAND()+RAND()+RAND()+RAND()+RAND()+RAND()+RAND()+RAND()+RAND()+RAND()+RAND()+RAND())-6))-1)+PT_Y5_MC!AC67)</x:f>
        <x:v>4299709.670501406</x:v>
      </x:c>
      <x:c r="AC409" s="16" t="n">
        <x:f>MAX(0,AB409*(1+EXP((LN(1+Assumptions!$C$60)-0.5*Assumptions!$C$61^2)+Assumptions!$C$61*((RAND()+RAND()+RAND()+RAND()+RAND()+RAND()+RAND()+RAND()+RAND()+RAND()+RAND()+RAND())-6))-1)+PT_Y5_MC!AD67)</x:f>
        <x:v>5091803.494919743</x:v>
      </x:c>
      <x:c r="AD409" s="16" t="n">
        <x:f>MAX(0,AC409*(1+EXP((LN(1+Assumptions!$C$60)-0.5*Assumptions!$C$61^2)+Assumptions!$C$61*((RAND()+RAND()+RAND()+RAND()+RAND()+RAND()+RAND()+RAND()+RAND()+RAND()+RAND()+RAND())-6))-1)+PT_Y5_MC!AE67)</x:f>
        <x:v>4982673.261766104</x:v>
      </x:c>
      <x:c r="AE409" s="16" t="n">
        <x:f>MAX(0,AD409*(1+EXP((LN(1+Assumptions!$C$60)-0.5*Assumptions!$C$61^2)+Assumptions!$C$61*((RAND()+RAND()+RAND()+RAND()+RAND()+RAND()+RAND()+RAND()+RAND()+RAND()+RAND()+RAND())-6))-1)+PT_Y5_MC!AF67)</x:f>
        <x:v>6308058.942623137</x:v>
      </x:c>
      <x:c r="AF409" s="16" t="n">
        <x:f>MAX(0,AE409*(1+EXP((LN(1+Assumptions!$C$60)-0.5*Assumptions!$C$61^2)+Assumptions!$C$61*((RAND()+RAND()+RAND()+RAND()+RAND()+RAND()+RAND()+RAND()+RAND()+RAND()+RAND()+RAND())-6))-1)+PT_Y5_MC!AG67)</x:f>
        <x:v>6186646.414325868</x:v>
      </x:c>
    </x:row>
    <x:row r="410">
      <x:c r="A410" s="39">
        <x:v>406</x:v>
      </x:c>
      <x:c r="B410" s="16" t="n">
        <x:f>PT_Y5_MC!C68</x:f>
        <x:v>1029031.25</x:v>
      </x:c>
      <x:c r="C410" s="16" t="n">
        <x:f>MAX(0,B410*(1+EXP((LN(1+Assumptions!$C$60)-0.5*Assumptions!$C$61^2)+Assumptions!$C$61*((RAND()+RAND()+RAND()+RAND()+RAND()+RAND()+RAND()+RAND()+RAND()+RAND()+RAND()+RAND())-6))-1)+PT_Y5_MC!D67)</x:f>
        <x:v>1118198.9152272772</x:v>
      </x:c>
      <x:c r="D410" s="16" t="n">
        <x:f>MAX(0,C410*(1+EXP((LN(1+Assumptions!$C$60)-0.5*Assumptions!$C$61^2)+Assumptions!$C$61*((RAND()+RAND()+RAND()+RAND()+RAND()+RAND()+RAND()+RAND()+RAND()+RAND()+RAND()+RAND())-6))-1)+PT_Y5_MC!E67)</x:f>
        <x:v>1428391.528875384</x:v>
      </x:c>
      <x:c r="E410" s="16" t="n">
        <x:f>MAX(0,D410*(1+EXP((LN(1+Assumptions!$C$60)-0.5*Assumptions!$C$61^2)+Assumptions!$C$61*((RAND()+RAND()+RAND()+RAND()+RAND()+RAND()+RAND()+RAND()+RAND()+RAND()+RAND()+RAND())-6))-1)+PT_Y5_MC!F67)</x:f>
        <x:v>1551589.7804118313</x:v>
      </x:c>
      <x:c r="F410" s="16" t="n">
        <x:f>MAX(0,E410*(1+EXP((LN(1+Assumptions!$C$60)-0.5*Assumptions!$C$61^2)+Assumptions!$C$61*((RAND()+RAND()+RAND()+RAND()+RAND()+RAND()+RAND()+RAND()+RAND()+RAND()+RAND()+RAND())-6))-1)+PT_Y5_MC!G67)</x:f>
        <x:v>1552440.353054303</x:v>
      </x:c>
      <x:c r="G410" s="16" t="n">
        <x:f>MAX(0,F410*(1+EXP((LN(1+Assumptions!$C$60)-0.5*Assumptions!$C$61^2)+Assumptions!$C$61*((RAND()+RAND()+RAND()+RAND()+RAND()+RAND()+RAND()+RAND()+RAND()+RAND()+RAND()+RAND())-6))-1)+PT_Y5_MC!H67)</x:f>
        <x:v>1540611.2590278366</x:v>
      </x:c>
      <x:c r="H410" s="16" t="n">
        <x:f>MAX(0,G410*(1+EXP((LN(1+Assumptions!$C$60)-0.5*Assumptions!$C$61^2)+Assumptions!$C$61*((RAND()+RAND()+RAND()+RAND()+RAND()+RAND()+RAND()+RAND()+RAND()+RAND()+RAND()+RAND())-6))-1)+PT_Y5_MC!I67)</x:f>
        <x:v>1843998.23453149</x:v>
      </x:c>
      <x:c r="I410" s="16" t="n">
        <x:f>MAX(0,H410*(1+EXP((LN(1+Assumptions!$C$60)-0.5*Assumptions!$C$61^2)+Assumptions!$C$61*((RAND()+RAND()+RAND()+RAND()+RAND()+RAND()+RAND()+RAND()+RAND()+RAND()+RAND()+RAND())-6))-1)+PT_Y5_MC!J67)</x:f>
        <x:v>1995845.7844880433</x:v>
      </x:c>
      <x:c r="J410" s="16" t="n">
        <x:f>MAX(0,I410*(1+EXP((LN(1+Assumptions!$C$60)-0.5*Assumptions!$C$61^2)+Assumptions!$C$61*((RAND()+RAND()+RAND()+RAND()+RAND()+RAND()+RAND()+RAND()+RAND()+RAND()+RAND()+RAND())-6))-1)+PT_Y5_MC!K67)</x:f>
        <x:v>1906910.9012315758</x:v>
      </x:c>
      <x:c r="K410" s="16" t="n">
        <x:f>MAX(0,J410*(1+EXP((LN(1+Assumptions!$C$60)-0.5*Assumptions!$C$61^2)+Assumptions!$C$61*((RAND()+RAND()+RAND()+RAND()+RAND()+RAND()+RAND()+RAND()+RAND()+RAND()+RAND()+RAND())-6))-1)+PT_Y5_MC!L67)</x:f>
        <x:v>2610872.173322706</x:v>
      </x:c>
      <x:c r="L410" s="16" t="n">
        <x:f>MAX(0,K410*(1+EXP((LN(1+Assumptions!$C$60)-0.5*Assumptions!$C$61^2)+Assumptions!$C$61*((RAND()+RAND()+RAND()+RAND()+RAND()+RAND()+RAND()+RAND()+RAND()+RAND()+RAND()+RAND())-6))-1)+PT_Y5_MC!M67)</x:f>
        <x:v>2095517.3460732952</x:v>
      </x:c>
      <x:c r="M410" s="16" t="n">
        <x:f>MAX(0,L410*(1+EXP((LN(1+Assumptions!$C$60)-0.5*Assumptions!$C$61^2)+Assumptions!$C$61*((RAND()+RAND()+RAND()+RAND()+RAND()+RAND()+RAND()+RAND()+RAND()+RAND()+RAND()+RAND())-6))-1)+PT_Y5_MC!N67)</x:f>
        <x:v>2303346.264622769</x:v>
      </x:c>
      <x:c r="N410" s="16" t="n">
        <x:f>MAX(0,M410*(1+EXP((LN(1+Assumptions!$C$60)-0.5*Assumptions!$C$61^2)+Assumptions!$C$61*((RAND()+RAND()+RAND()+RAND()+RAND()+RAND()+RAND()+RAND()+RAND()+RAND()+RAND()+RAND())-6))-1)+PT_Y5_MC!O67)</x:f>
        <x:v>2201244.843629563</x:v>
      </x:c>
      <x:c r="O410" s="16" t="n">
        <x:f>MAX(0,N410*(1+EXP((LN(1+Assumptions!$C$60)-0.5*Assumptions!$C$61^2)+Assumptions!$C$61*((RAND()+RAND()+RAND()+RAND()+RAND()+RAND()+RAND()+RAND()+RAND()+RAND()+RAND()+RAND())-6))-1)+PT_Y5_MC!P67)</x:f>
        <x:v>2545174.515725679</x:v>
      </x:c>
      <x:c r="P410" s="16" t="n">
        <x:f>MAX(0,O410*(1+EXP((LN(1+Assumptions!$C$60)-0.5*Assumptions!$C$61^2)+Assumptions!$C$61*((RAND()+RAND()+RAND()+RAND()+RAND()+RAND()+RAND()+RAND()+RAND()+RAND()+RAND()+RAND())-6))-1)+PT_Y5_MC!Q67)</x:f>
        <x:v>3311041.6870197956</x:v>
      </x:c>
      <x:c r="Q410" s="16" t="n">
        <x:f>MAX(0,P410*(1+EXP((LN(1+Assumptions!$C$60)-0.5*Assumptions!$C$61^2)+Assumptions!$C$61*((RAND()+RAND()+RAND()+RAND()+RAND()+RAND()+RAND()+RAND()+RAND()+RAND()+RAND()+RAND())-6))-1)+PT_Y5_MC!R67)</x:f>
        <x:v>4564315.890013086</x:v>
      </x:c>
      <x:c r="R410" s="16" t="n">
        <x:f>MAX(0,Q410*(1+EXP((LN(1+Assumptions!$C$60)-0.5*Assumptions!$C$61^2)+Assumptions!$C$61*((RAND()+RAND()+RAND()+RAND()+RAND()+RAND()+RAND()+RAND()+RAND()+RAND()+RAND()+RAND())-6))-1)+PT_Y5_MC!S67)</x:f>
        <x:v>5767660.52405886</x:v>
      </x:c>
      <x:c r="S410" s="16" t="n">
        <x:f>MAX(0,R410*(1+EXP((LN(1+Assumptions!$C$60)-0.5*Assumptions!$C$61^2)+Assumptions!$C$61*((RAND()+RAND()+RAND()+RAND()+RAND()+RAND()+RAND()+RAND()+RAND()+RAND()+RAND()+RAND())-6))-1)+PT_Y5_MC!T67)</x:f>
        <x:v>6156424.058351187</x:v>
      </x:c>
      <x:c r="T410" s="16" t="n">
        <x:f>MAX(0,S410*(1+EXP((LN(1+Assumptions!$C$60)-0.5*Assumptions!$C$61^2)+Assumptions!$C$61*((RAND()+RAND()+RAND()+RAND()+RAND()+RAND()+RAND()+RAND()+RAND()+RAND()+RAND()+RAND())-6))-1)+PT_Y5_MC!U67)</x:f>
        <x:v>5370242.381663427</x:v>
      </x:c>
      <x:c r="U410" s="16" t="n">
        <x:f>MAX(0,T410*(1+EXP((LN(1+Assumptions!$C$60)-0.5*Assumptions!$C$61^2)+Assumptions!$C$61*((RAND()+RAND()+RAND()+RAND()+RAND()+RAND()+RAND()+RAND()+RAND()+RAND()+RAND()+RAND())-6))-1)+PT_Y5_MC!V67)</x:f>
        <x:v>6970812.786882016</x:v>
      </x:c>
      <x:c r="V410" s="16" t="n">
        <x:f>MAX(0,U410*(1+EXP((LN(1+Assumptions!$C$60)-0.5*Assumptions!$C$61^2)+Assumptions!$C$61*((RAND()+RAND()+RAND()+RAND()+RAND()+RAND()+RAND()+RAND()+RAND()+RAND()+RAND()+RAND())-6))-1)+PT_Y5_MC!W67)</x:f>
        <x:v>6329796.20376772</x:v>
      </x:c>
      <x:c r="W410" s="16" t="n">
        <x:f>MAX(0,V410*(1+EXP((LN(1+Assumptions!$C$60)-0.5*Assumptions!$C$61^2)+Assumptions!$C$61*((RAND()+RAND()+RAND()+RAND()+RAND()+RAND()+RAND()+RAND()+RAND()+RAND()+RAND()+RAND())-6))-1)+PT_Y5_MC!X67)</x:f>
        <x:v>6278937.999413087</x:v>
      </x:c>
      <x:c r="X410" s="16" t="n">
        <x:f>MAX(0,W410*(1+EXP((LN(1+Assumptions!$C$60)-0.5*Assumptions!$C$61^2)+Assumptions!$C$61*((RAND()+RAND()+RAND()+RAND()+RAND()+RAND()+RAND()+RAND()+RAND()+RAND()+RAND()+RAND())-6))-1)+PT_Y5_MC!Y67)</x:f>
        <x:v>6029614.660273993</x:v>
      </x:c>
      <x:c r="Y410" s="16" t="n">
        <x:f>MAX(0,X410*(1+EXP((LN(1+Assumptions!$C$60)-0.5*Assumptions!$C$61^2)+Assumptions!$C$61*((RAND()+RAND()+RAND()+RAND()+RAND()+RAND()+RAND()+RAND()+RAND()+RAND()+RAND()+RAND())-6))-1)+PT_Y5_MC!Z67)</x:f>
        <x:v>7770181.987894607</x:v>
      </x:c>
      <x:c r="Z410" s="16" t="n">
        <x:f>MAX(0,Y410*(1+EXP((LN(1+Assumptions!$C$60)-0.5*Assumptions!$C$61^2)+Assumptions!$C$61*((RAND()+RAND()+RAND()+RAND()+RAND()+RAND()+RAND()+RAND()+RAND()+RAND()+RAND()+RAND())-6))-1)+PT_Y5_MC!AA67)</x:f>
        <x:v>10367901.549524873</x:v>
      </x:c>
      <x:c r="AA410" s="16" t="n">
        <x:f>MAX(0,Z410*(1+EXP((LN(1+Assumptions!$C$60)-0.5*Assumptions!$C$61^2)+Assumptions!$C$61*((RAND()+RAND()+RAND()+RAND()+RAND()+RAND()+RAND()+RAND()+RAND()+RAND()+RAND()+RAND())-6))-1)+PT_Y5_MC!AB67)</x:f>
        <x:v>11686951.722179275</x:v>
      </x:c>
      <x:c r="AB410" s="16" t="n">
        <x:f>MAX(0,AA410*(1+EXP((LN(1+Assumptions!$C$60)-0.5*Assumptions!$C$61^2)+Assumptions!$C$61*((RAND()+RAND()+RAND()+RAND()+RAND()+RAND()+RAND()+RAND()+RAND()+RAND()+RAND()+RAND())-6))-1)+PT_Y5_MC!AC67)</x:f>
        <x:v>10071011.250192672</x:v>
      </x:c>
      <x:c r="AC410" s="16" t="n">
        <x:f>MAX(0,AB410*(1+EXP((LN(1+Assumptions!$C$60)-0.5*Assumptions!$C$61^2)+Assumptions!$C$61*((RAND()+RAND()+RAND()+RAND()+RAND()+RAND()+RAND()+RAND()+RAND()+RAND()+RAND()+RAND())-6))-1)+PT_Y5_MC!AD67)</x:f>
        <x:v>9755694.602795022</x:v>
      </x:c>
      <x:c r="AD410" s="16" t="n">
        <x:f>MAX(0,AC410*(1+EXP((LN(1+Assumptions!$C$60)-0.5*Assumptions!$C$61^2)+Assumptions!$C$61*((RAND()+RAND()+RAND()+RAND()+RAND()+RAND()+RAND()+RAND()+RAND()+RAND()+RAND()+RAND())-6))-1)+PT_Y5_MC!AE67)</x:f>
        <x:v>10969526.37933893</x:v>
      </x:c>
      <x:c r="AE410" s="16" t="n">
        <x:f>MAX(0,AD410*(1+EXP((LN(1+Assumptions!$C$60)-0.5*Assumptions!$C$61^2)+Assumptions!$C$61*((RAND()+RAND()+RAND()+RAND()+RAND()+RAND()+RAND()+RAND()+RAND()+RAND()+RAND()+RAND())-6))-1)+PT_Y5_MC!AF67)</x:f>
        <x:v>11441562.19854741</x:v>
      </x:c>
      <x:c r="AF410" s="16" t="n">
        <x:f>MAX(0,AE410*(1+EXP((LN(1+Assumptions!$C$60)-0.5*Assumptions!$C$61^2)+Assumptions!$C$61*((RAND()+RAND()+RAND()+RAND()+RAND()+RAND()+RAND()+RAND()+RAND()+RAND()+RAND()+RAND())-6))-1)+PT_Y5_MC!AG67)</x:f>
        <x:v>12591619.72135582</x:v>
      </x:c>
    </x:row>
    <x:row r="411">
      <x:c r="A411" s="39">
        <x:v>407</x:v>
      </x:c>
      <x:c r="B411" s="16" t="n">
        <x:f>PT_Y5_MC!C68</x:f>
        <x:v>1029031.25</x:v>
      </x:c>
      <x:c r="C411" s="16" t="n">
        <x:f>MAX(0,B411*(1+EXP((LN(1+Assumptions!$C$60)-0.5*Assumptions!$C$61^2)+Assumptions!$C$61*((RAND()+RAND()+RAND()+RAND()+RAND()+RAND()+RAND()+RAND()+RAND()+RAND()+RAND()+RAND())-6))-1)+PT_Y5_MC!D67)</x:f>
        <x:v>1103453.623487065</x:v>
      </x:c>
      <x:c r="D411" s="16" t="n">
        <x:f>MAX(0,C411*(1+EXP((LN(1+Assumptions!$C$60)-0.5*Assumptions!$C$61^2)+Assumptions!$C$61*((RAND()+RAND()+RAND()+RAND()+RAND()+RAND()+RAND()+RAND()+RAND()+RAND()+RAND()+RAND())-6))-1)+PT_Y5_MC!E67)</x:f>
        <x:v>1101526.2465072088</x:v>
      </x:c>
      <x:c r="E411" s="16" t="n">
        <x:f>MAX(0,D411*(1+EXP((LN(1+Assumptions!$C$60)-0.5*Assumptions!$C$61^2)+Assumptions!$C$61*((RAND()+RAND()+RAND()+RAND()+RAND()+RAND()+RAND()+RAND()+RAND()+RAND()+RAND()+RAND())-6))-1)+PT_Y5_MC!F67)</x:f>
        <x:v>1097811.8368469526</x:v>
      </x:c>
      <x:c r="F411" s="16" t="n">
        <x:f>MAX(0,E411*(1+EXP((LN(1+Assumptions!$C$60)-0.5*Assumptions!$C$61^2)+Assumptions!$C$61*((RAND()+RAND()+RAND()+RAND()+RAND()+RAND()+RAND()+RAND()+RAND()+RAND()+RAND()+RAND())-6))-1)+PT_Y5_MC!G67)</x:f>
        <x:v>1201180.8828179077</x:v>
      </x:c>
      <x:c r="G411" s="16" t="n">
        <x:f>MAX(0,F411*(1+EXP((LN(1+Assumptions!$C$60)-0.5*Assumptions!$C$61^2)+Assumptions!$C$61*((RAND()+RAND()+RAND()+RAND()+RAND()+RAND()+RAND()+RAND()+RAND()+RAND()+RAND()+RAND())-6))-1)+PT_Y5_MC!H67)</x:f>
        <x:v>1291095.4640004188</x:v>
      </x:c>
      <x:c r="H411" s="16" t="n">
        <x:f>MAX(0,G411*(1+EXP((LN(1+Assumptions!$C$60)-0.5*Assumptions!$C$61^2)+Assumptions!$C$61*((RAND()+RAND()+RAND()+RAND()+RAND()+RAND()+RAND()+RAND()+RAND()+RAND()+RAND()+RAND())-6))-1)+PT_Y5_MC!I67)</x:f>
        <x:v>1485836.7462570071</x:v>
      </x:c>
      <x:c r="I411" s="16" t="n">
        <x:f>MAX(0,H411*(1+EXP((LN(1+Assumptions!$C$60)-0.5*Assumptions!$C$61^2)+Assumptions!$C$61*((RAND()+RAND()+RAND()+RAND()+RAND()+RAND()+RAND()+RAND()+RAND()+RAND()+RAND()+RAND())-6))-1)+PT_Y5_MC!J67)</x:f>
        <x:v>1543798.8964114948</x:v>
      </x:c>
      <x:c r="J411" s="16" t="n">
        <x:f>MAX(0,I411*(1+EXP((LN(1+Assumptions!$C$60)-0.5*Assumptions!$C$61^2)+Assumptions!$C$61*((RAND()+RAND()+RAND()+RAND()+RAND()+RAND()+RAND()+RAND()+RAND()+RAND()+RAND()+RAND())-6))-1)+PT_Y5_MC!K67)</x:f>
        <x:v>1571716.3174146935</x:v>
      </x:c>
      <x:c r="K411" s="16" t="n">
        <x:f>MAX(0,J411*(1+EXP((LN(1+Assumptions!$C$60)-0.5*Assumptions!$C$61^2)+Assumptions!$C$61*((RAND()+RAND()+RAND()+RAND()+RAND()+RAND()+RAND()+RAND()+RAND()+RAND()+RAND()+RAND())-6))-1)+PT_Y5_MC!L67)</x:f>
        <x:v>1332461.9142784167</x:v>
      </x:c>
      <x:c r="L411" s="16" t="n">
        <x:f>MAX(0,K411*(1+EXP((LN(1+Assumptions!$C$60)-0.5*Assumptions!$C$61^2)+Assumptions!$C$61*((RAND()+RAND()+RAND()+RAND()+RAND()+RAND()+RAND()+RAND()+RAND()+RAND()+RAND()+RAND())-6))-1)+PT_Y5_MC!M67)</x:f>
        <x:v>1159283.1390171598</x:v>
      </x:c>
      <x:c r="M411" s="16" t="n">
        <x:f>MAX(0,L411*(1+EXP((LN(1+Assumptions!$C$60)-0.5*Assumptions!$C$61^2)+Assumptions!$C$61*((RAND()+RAND()+RAND()+RAND()+RAND()+RAND()+RAND()+RAND()+RAND()+RAND()+RAND()+RAND())-6))-1)+PT_Y5_MC!N67)</x:f>
        <x:v>905962.3405779297</x:v>
      </x:c>
      <x:c r="N411" s="16" t="n">
        <x:f>MAX(0,M411*(1+EXP((LN(1+Assumptions!$C$60)-0.5*Assumptions!$C$61^2)+Assumptions!$C$61*((RAND()+RAND()+RAND()+RAND()+RAND()+RAND()+RAND()+RAND()+RAND()+RAND()+RAND()+RAND())-6))-1)+PT_Y5_MC!O67)</x:f>
        <x:v>904513.6812716679</x:v>
      </x:c>
      <x:c r="O411" s="16" t="n">
        <x:f>MAX(0,N411*(1+EXP((LN(1+Assumptions!$C$60)-0.5*Assumptions!$C$61^2)+Assumptions!$C$61*((RAND()+RAND()+RAND()+RAND()+RAND()+RAND()+RAND()+RAND()+RAND()+RAND()+RAND()+RAND())-6))-1)+PT_Y5_MC!P67)</x:f>
        <x:v>1072528.1790198947</x:v>
      </x:c>
      <x:c r="P411" s="16" t="n">
        <x:f>MAX(0,O411*(1+EXP((LN(1+Assumptions!$C$60)-0.5*Assumptions!$C$61^2)+Assumptions!$C$61*((RAND()+RAND()+RAND()+RAND()+RAND()+RAND()+RAND()+RAND()+RAND()+RAND()+RAND()+RAND())-6))-1)+PT_Y5_MC!Q67)</x:f>
        <x:v>1213644.1753270517</x:v>
      </x:c>
      <x:c r="Q411" s="16" t="n">
        <x:f>MAX(0,P411*(1+EXP((LN(1+Assumptions!$C$60)-0.5*Assumptions!$C$61^2)+Assumptions!$C$61*((RAND()+RAND()+RAND()+RAND()+RAND()+RAND()+RAND()+RAND()+RAND()+RAND()+RAND()+RAND())-6))-1)+PT_Y5_MC!R67)</x:f>
        <x:v>1364260.941587215</x:v>
      </x:c>
      <x:c r="R411" s="16" t="n">
        <x:f>MAX(0,Q411*(1+EXP((LN(1+Assumptions!$C$60)-0.5*Assumptions!$C$61^2)+Assumptions!$C$61*((RAND()+RAND()+RAND()+RAND()+RAND()+RAND()+RAND()+RAND()+RAND()+RAND()+RAND()+RAND())-6))-1)+PT_Y5_MC!S67)</x:f>
        <x:v>1587056.2204523268</x:v>
      </x:c>
      <x:c r="S411" s="16" t="n">
        <x:f>MAX(0,R411*(1+EXP((LN(1+Assumptions!$C$60)-0.5*Assumptions!$C$61^2)+Assumptions!$C$61*((RAND()+RAND()+RAND()+RAND()+RAND()+RAND()+RAND()+RAND()+RAND()+RAND()+RAND()+RAND())-6))-1)+PT_Y5_MC!T67)</x:f>
        <x:v>1549219.8726645438</x:v>
      </x:c>
      <x:c r="T411" s="16" t="n">
        <x:f>MAX(0,S411*(1+EXP((LN(1+Assumptions!$C$60)-0.5*Assumptions!$C$61^2)+Assumptions!$C$61*((RAND()+RAND()+RAND()+RAND()+RAND()+RAND()+RAND()+RAND()+RAND()+RAND()+RAND()+RAND())-6))-1)+PT_Y5_MC!U67)</x:f>
        <x:v>1102601.420070304</x:v>
      </x:c>
      <x:c r="U411" s="16" t="n">
        <x:f>MAX(0,T411*(1+EXP((LN(1+Assumptions!$C$60)-0.5*Assumptions!$C$61^2)+Assumptions!$C$61*((RAND()+RAND()+RAND()+RAND()+RAND()+RAND()+RAND()+RAND()+RAND()+RAND()+RAND()+RAND())-6))-1)+PT_Y5_MC!V67)</x:f>
        <x:v>1260303.8791403137</x:v>
      </x:c>
      <x:c r="V411" s="16" t="n">
        <x:f>MAX(0,U411*(1+EXP((LN(1+Assumptions!$C$60)-0.5*Assumptions!$C$61^2)+Assumptions!$C$61*((RAND()+RAND()+RAND()+RAND()+RAND()+RAND()+RAND()+RAND()+RAND()+RAND()+RAND()+RAND())-6))-1)+PT_Y5_MC!W67)</x:f>
        <x:v>1582629.8336175333</x:v>
      </x:c>
      <x:c r="W411" s="16" t="n">
        <x:f>MAX(0,V411*(1+EXP((LN(1+Assumptions!$C$60)-0.5*Assumptions!$C$61^2)+Assumptions!$C$61*((RAND()+RAND()+RAND()+RAND()+RAND()+RAND()+RAND()+RAND()+RAND()+RAND()+RAND()+RAND())-6))-1)+PT_Y5_MC!X67)</x:f>
        <x:v>1533778.5961836965</x:v>
      </x:c>
      <x:c r="X411" s="16" t="n">
        <x:f>MAX(0,W411*(1+EXP((LN(1+Assumptions!$C$60)-0.5*Assumptions!$C$61^2)+Assumptions!$C$61*((RAND()+RAND()+RAND()+RAND()+RAND()+RAND()+RAND()+RAND()+RAND()+RAND()+RAND()+RAND())-6))-1)+PT_Y5_MC!Y67)</x:f>
        <x:v>1927306.0490751949</x:v>
      </x:c>
      <x:c r="Y411" s="16" t="n">
        <x:f>MAX(0,X411*(1+EXP((LN(1+Assumptions!$C$60)-0.5*Assumptions!$C$61^2)+Assumptions!$C$61*((RAND()+RAND()+RAND()+RAND()+RAND()+RAND()+RAND()+RAND()+RAND()+RAND()+RAND()+RAND())-6))-1)+PT_Y5_MC!Z67)</x:f>
        <x:v>2167475.362696192</x:v>
      </x:c>
      <x:c r="Z411" s="16" t="n">
        <x:f>MAX(0,Y411*(1+EXP((LN(1+Assumptions!$C$60)-0.5*Assumptions!$C$61^2)+Assumptions!$C$61*((RAND()+RAND()+RAND()+RAND()+RAND()+RAND()+RAND()+RAND()+RAND()+RAND()+RAND()+RAND())-6))-1)+PT_Y5_MC!AA67)</x:f>
        <x:v>1981063.8356623412</x:v>
      </x:c>
      <x:c r="AA411" s="16" t="n">
        <x:f>MAX(0,Z411*(1+EXP((LN(1+Assumptions!$C$60)-0.5*Assumptions!$C$61^2)+Assumptions!$C$61*((RAND()+RAND()+RAND()+RAND()+RAND()+RAND()+RAND()+RAND()+RAND()+RAND()+RAND()+RAND())-6))-1)+PT_Y5_MC!AB67)</x:f>
        <x:v>2984647.259110579</x:v>
      </x:c>
      <x:c r="AB411" s="16" t="n">
        <x:f>MAX(0,AA411*(1+EXP((LN(1+Assumptions!$C$60)-0.5*Assumptions!$C$61^2)+Assumptions!$C$61*((RAND()+RAND()+RAND()+RAND()+RAND()+RAND()+RAND()+RAND()+RAND()+RAND()+RAND()+RAND())-6))-1)+PT_Y5_MC!AC67)</x:f>
        <x:v>3006839.297381513</x:v>
      </x:c>
      <x:c r="AC411" s="16" t="n">
        <x:f>MAX(0,AB411*(1+EXP((LN(1+Assumptions!$C$60)-0.5*Assumptions!$C$61^2)+Assumptions!$C$61*((RAND()+RAND()+RAND()+RAND()+RAND()+RAND()+RAND()+RAND()+RAND()+RAND()+RAND()+RAND())-6))-1)+PT_Y5_MC!AD67)</x:f>
        <x:v>3133326.0832183035</x:v>
      </x:c>
      <x:c r="AD411" s="16" t="n">
        <x:f>MAX(0,AC411*(1+EXP((LN(1+Assumptions!$C$60)-0.5*Assumptions!$C$61^2)+Assumptions!$C$61*((RAND()+RAND()+RAND()+RAND()+RAND()+RAND()+RAND()+RAND()+RAND()+RAND()+RAND()+RAND())-6))-1)+PT_Y5_MC!AE67)</x:f>
        <x:v>3614189.5235971864</x:v>
      </x:c>
      <x:c r="AE411" s="16" t="n">
        <x:f>MAX(0,AD411*(1+EXP((LN(1+Assumptions!$C$60)-0.5*Assumptions!$C$61^2)+Assumptions!$C$61*((RAND()+RAND()+RAND()+RAND()+RAND()+RAND()+RAND()+RAND()+RAND()+RAND()+RAND()+RAND())-6))-1)+PT_Y5_MC!AF67)</x:f>
        <x:v>3975679.040021347</x:v>
      </x:c>
      <x:c r="AF411" s="16" t="n">
        <x:f>MAX(0,AE411*(1+EXP((LN(1+Assumptions!$C$60)-0.5*Assumptions!$C$61^2)+Assumptions!$C$61*((RAND()+RAND()+RAND()+RAND()+RAND()+RAND()+RAND()+RAND()+RAND()+RAND()+RAND()+RAND())-6))-1)+PT_Y5_MC!AG67)</x:f>
        <x:v>4485688.180149175</x:v>
      </x:c>
    </x:row>
    <x:row r="412">
      <x:c r="A412" s="39">
        <x:v>408</x:v>
      </x:c>
      <x:c r="B412" s="16" t="n">
        <x:f>PT_Y5_MC!C68</x:f>
        <x:v>1029031.25</x:v>
      </x:c>
      <x:c r="C412" s="16" t="n">
        <x:f>MAX(0,B412*(1+EXP((LN(1+Assumptions!$C$60)-0.5*Assumptions!$C$61^2)+Assumptions!$C$61*((RAND()+RAND()+RAND()+RAND()+RAND()+RAND()+RAND()+RAND()+RAND()+RAND()+RAND()+RAND())-6))-1)+PT_Y5_MC!D67)</x:f>
        <x:v>946633.5265264122</x:v>
      </x:c>
      <x:c r="D412" s="16" t="n">
        <x:f>MAX(0,C412*(1+EXP((LN(1+Assumptions!$C$60)-0.5*Assumptions!$C$61^2)+Assumptions!$C$61*((RAND()+RAND()+RAND()+RAND()+RAND()+RAND()+RAND()+RAND()+RAND()+RAND()+RAND()+RAND())-6))-1)+PT_Y5_MC!E67)</x:f>
        <x:v>1052491.2974427387</x:v>
      </x:c>
      <x:c r="E412" s="16" t="n">
        <x:f>MAX(0,D412*(1+EXP((LN(1+Assumptions!$C$60)-0.5*Assumptions!$C$61^2)+Assumptions!$C$61*((RAND()+RAND()+RAND()+RAND()+RAND()+RAND()+RAND()+RAND()+RAND()+RAND()+RAND()+RAND())-6))-1)+PT_Y5_MC!F67)</x:f>
        <x:v>1138234.8357980954</x:v>
      </x:c>
      <x:c r="F412" s="16" t="n">
        <x:f>MAX(0,E412*(1+EXP((LN(1+Assumptions!$C$60)-0.5*Assumptions!$C$61^2)+Assumptions!$C$61*((RAND()+RAND()+RAND()+RAND()+RAND()+RAND()+RAND()+RAND()+RAND()+RAND()+RAND()+RAND())-6))-1)+PT_Y5_MC!G67)</x:f>
        <x:v>1134366.8233694672</x:v>
      </x:c>
      <x:c r="G412" s="16" t="n">
        <x:f>MAX(0,F412*(1+EXP((LN(1+Assumptions!$C$60)-0.5*Assumptions!$C$61^2)+Assumptions!$C$61*((RAND()+RAND()+RAND()+RAND()+RAND()+RAND()+RAND()+RAND()+RAND()+RAND()+RAND()+RAND())-6))-1)+PT_Y5_MC!H67)</x:f>
        <x:v>1354727.741791564</x:v>
      </x:c>
      <x:c r="H412" s="16" t="n">
        <x:f>MAX(0,G412*(1+EXP((LN(1+Assumptions!$C$60)-0.5*Assumptions!$C$61^2)+Assumptions!$C$61*((RAND()+RAND()+RAND()+RAND()+RAND()+RAND()+RAND()+RAND()+RAND()+RAND()+RAND()+RAND())-6))-1)+PT_Y5_MC!I67)</x:f>
        <x:v>1532756.1100985478</x:v>
      </x:c>
      <x:c r="I412" s="16" t="n">
        <x:f>MAX(0,H412*(1+EXP((LN(1+Assumptions!$C$60)-0.5*Assumptions!$C$61^2)+Assumptions!$C$61*((RAND()+RAND()+RAND()+RAND()+RAND()+RAND()+RAND()+RAND()+RAND()+RAND()+RAND()+RAND())-6))-1)+PT_Y5_MC!J67)</x:f>
        <x:v>1290251.9896539673</x:v>
      </x:c>
      <x:c r="J412" s="16" t="n">
        <x:f>MAX(0,I412*(1+EXP((LN(1+Assumptions!$C$60)-0.5*Assumptions!$C$61^2)+Assumptions!$C$61*((RAND()+RAND()+RAND()+RAND()+RAND()+RAND()+RAND()+RAND()+RAND()+RAND()+RAND()+RAND())-6))-1)+PT_Y5_MC!K67)</x:f>
        <x:v>1329973.3796134447</x:v>
      </x:c>
      <x:c r="K412" s="16" t="n">
        <x:f>MAX(0,J412*(1+EXP((LN(1+Assumptions!$C$60)-0.5*Assumptions!$C$61^2)+Assumptions!$C$61*((RAND()+RAND()+RAND()+RAND()+RAND()+RAND()+RAND()+RAND()+RAND()+RAND()+RAND()+RAND())-6))-1)+PT_Y5_MC!L67)</x:f>
        <x:v>1130325.3592118926</x:v>
      </x:c>
      <x:c r="L412" s="16" t="n">
        <x:f>MAX(0,K412*(1+EXP((LN(1+Assumptions!$C$60)-0.5*Assumptions!$C$61^2)+Assumptions!$C$61*((RAND()+RAND()+RAND()+RAND()+RAND()+RAND()+RAND()+RAND()+RAND()+RAND()+RAND()+RAND())-6))-1)+PT_Y5_MC!M67)</x:f>
        <x:v>1542560.4602731522</x:v>
      </x:c>
      <x:c r="M412" s="16" t="n">
        <x:f>MAX(0,L412*(1+EXP((LN(1+Assumptions!$C$60)-0.5*Assumptions!$C$61^2)+Assumptions!$C$61*((RAND()+RAND()+RAND()+RAND()+RAND()+RAND()+RAND()+RAND()+RAND()+RAND()+RAND()+RAND())-6))-1)+PT_Y5_MC!N67)</x:f>
        <x:v>1934677.3921306136</x:v>
      </x:c>
      <x:c r="N412" s="16" t="n">
        <x:f>MAX(0,M412*(1+EXP((LN(1+Assumptions!$C$60)-0.5*Assumptions!$C$61^2)+Assumptions!$C$61*((RAND()+RAND()+RAND()+RAND()+RAND()+RAND()+RAND()+RAND()+RAND()+RAND()+RAND()+RAND())-6))-1)+PT_Y5_MC!O67)</x:f>
        <x:v>2531837.9697061684</x:v>
      </x:c>
      <x:c r="O412" s="16" t="n">
        <x:f>MAX(0,N412*(1+EXP((LN(1+Assumptions!$C$60)-0.5*Assumptions!$C$61^2)+Assumptions!$C$61*((RAND()+RAND()+RAND()+RAND()+RAND()+RAND()+RAND()+RAND()+RAND()+RAND()+RAND()+RAND())-6))-1)+PT_Y5_MC!P67)</x:f>
        <x:v>3818025.580511172</x:v>
      </x:c>
      <x:c r="P412" s="16" t="n">
        <x:f>MAX(0,O412*(1+EXP((LN(1+Assumptions!$C$60)-0.5*Assumptions!$C$61^2)+Assumptions!$C$61*((RAND()+RAND()+RAND()+RAND()+RAND()+RAND()+RAND()+RAND()+RAND()+RAND()+RAND()+RAND())-6))-1)+PT_Y5_MC!Q67)</x:f>
        <x:v>3604538.6650370723</x:v>
      </x:c>
      <x:c r="Q412" s="16" t="n">
        <x:f>MAX(0,P412*(1+EXP((LN(1+Assumptions!$C$60)-0.5*Assumptions!$C$61^2)+Assumptions!$C$61*((RAND()+RAND()+RAND()+RAND()+RAND()+RAND()+RAND()+RAND()+RAND()+RAND()+RAND()+RAND())-6))-1)+PT_Y5_MC!R67)</x:f>
        <x:v>2917330.945469802</x:v>
      </x:c>
      <x:c r="R412" s="16" t="n">
        <x:f>MAX(0,Q412*(1+EXP((LN(1+Assumptions!$C$60)-0.5*Assumptions!$C$61^2)+Assumptions!$C$61*((RAND()+RAND()+RAND()+RAND()+RAND()+RAND()+RAND()+RAND()+RAND()+RAND()+RAND()+RAND())-6))-1)+PT_Y5_MC!S67)</x:f>
        <x:v>2613107.5158075714</x:v>
      </x:c>
      <x:c r="S412" s="16" t="n">
        <x:f>MAX(0,R412*(1+EXP((LN(1+Assumptions!$C$60)-0.5*Assumptions!$C$61^2)+Assumptions!$C$61*((RAND()+RAND()+RAND()+RAND()+RAND()+RAND()+RAND()+RAND()+RAND()+RAND()+RAND()+RAND())-6))-1)+PT_Y5_MC!T67)</x:f>
        <x:v>3627232.9687601062</x:v>
      </x:c>
      <x:c r="T412" s="16" t="n">
        <x:f>MAX(0,S412*(1+EXP((LN(1+Assumptions!$C$60)-0.5*Assumptions!$C$61^2)+Assumptions!$C$61*((RAND()+RAND()+RAND()+RAND()+RAND()+RAND()+RAND()+RAND()+RAND()+RAND()+RAND()+RAND())-6))-1)+PT_Y5_MC!U67)</x:f>
        <x:v>4661121.203376314</x:v>
      </x:c>
      <x:c r="U412" s="16" t="n">
        <x:f>MAX(0,T412*(1+EXP((LN(1+Assumptions!$C$60)-0.5*Assumptions!$C$61^2)+Assumptions!$C$61*((RAND()+RAND()+RAND()+RAND()+RAND()+RAND()+RAND()+RAND()+RAND()+RAND()+RAND()+RAND())-6))-1)+PT_Y5_MC!V67)</x:f>
        <x:v>5378428.028692011</x:v>
      </x:c>
      <x:c r="V412" s="16" t="n">
        <x:f>MAX(0,U412*(1+EXP((LN(1+Assumptions!$C$60)-0.5*Assumptions!$C$61^2)+Assumptions!$C$61*((RAND()+RAND()+RAND()+RAND()+RAND()+RAND()+RAND()+RAND()+RAND()+RAND()+RAND()+RAND())-6))-1)+PT_Y5_MC!W67)</x:f>
        <x:v>6073432.855304703</x:v>
      </x:c>
      <x:c r="W412" s="16" t="n">
        <x:f>MAX(0,V412*(1+EXP((LN(1+Assumptions!$C$60)-0.5*Assumptions!$C$61^2)+Assumptions!$C$61*((RAND()+RAND()+RAND()+RAND()+RAND()+RAND()+RAND()+RAND()+RAND()+RAND()+RAND()+RAND())-6))-1)+PT_Y5_MC!X67)</x:f>
        <x:v>5502281.6425970625</x:v>
      </x:c>
      <x:c r="X412" s="16" t="n">
        <x:f>MAX(0,W412*(1+EXP((LN(1+Assumptions!$C$60)-0.5*Assumptions!$C$61^2)+Assumptions!$C$61*((RAND()+RAND()+RAND()+RAND()+RAND()+RAND()+RAND()+RAND()+RAND()+RAND()+RAND()+RAND())-6))-1)+PT_Y5_MC!Y67)</x:f>
        <x:v>6009767.544228528</x:v>
      </x:c>
      <x:c r="Y412" s="16" t="n">
        <x:f>MAX(0,X412*(1+EXP((LN(1+Assumptions!$C$60)-0.5*Assumptions!$C$61^2)+Assumptions!$C$61*((RAND()+RAND()+RAND()+RAND()+RAND()+RAND()+RAND()+RAND()+RAND()+RAND()+RAND()+RAND())-6))-1)+PT_Y5_MC!Z67)</x:f>
        <x:v>6064118.700627552</x:v>
      </x:c>
      <x:c r="Z412" s="16" t="n">
        <x:f>MAX(0,Y412*(1+EXP((LN(1+Assumptions!$C$60)-0.5*Assumptions!$C$61^2)+Assumptions!$C$61*((RAND()+RAND()+RAND()+RAND()+RAND()+RAND()+RAND()+RAND()+RAND()+RAND()+RAND()+RAND())-6))-1)+PT_Y5_MC!AA67)</x:f>
        <x:v>6719628.996964682</x:v>
      </x:c>
      <x:c r="AA412" s="16" t="n">
        <x:f>MAX(0,Z412*(1+EXP((LN(1+Assumptions!$C$60)-0.5*Assumptions!$C$61^2)+Assumptions!$C$61*((RAND()+RAND()+RAND()+RAND()+RAND()+RAND()+RAND()+RAND()+RAND()+RAND()+RAND()+RAND())-6))-1)+PT_Y5_MC!AB67)</x:f>
        <x:v>7445276.158994715</x:v>
      </x:c>
      <x:c r="AB412" s="16" t="n">
        <x:f>MAX(0,AA412*(1+EXP((LN(1+Assumptions!$C$60)-0.5*Assumptions!$C$61^2)+Assumptions!$C$61*((RAND()+RAND()+RAND()+RAND()+RAND()+RAND()+RAND()+RAND()+RAND()+RAND()+RAND()+RAND())-6))-1)+PT_Y5_MC!AC67)</x:f>
        <x:v>6717199.521424262</x:v>
      </x:c>
      <x:c r="AC412" s="16" t="n">
        <x:f>MAX(0,AB412*(1+EXP((LN(1+Assumptions!$C$60)-0.5*Assumptions!$C$61^2)+Assumptions!$C$61*((RAND()+RAND()+RAND()+RAND()+RAND()+RAND()+RAND()+RAND()+RAND()+RAND()+RAND()+RAND())-6))-1)+PT_Y5_MC!AD67)</x:f>
        <x:v>6942135.571666115</x:v>
      </x:c>
      <x:c r="AD412" s="16" t="n">
        <x:f>MAX(0,AC412*(1+EXP((LN(1+Assumptions!$C$60)-0.5*Assumptions!$C$61^2)+Assumptions!$C$61*((RAND()+RAND()+RAND()+RAND()+RAND()+RAND()+RAND()+RAND()+RAND()+RAND()+RAND()+RAND())-6))-1)+PT_Y5_MC!AE67)</x:f>
        <x:v>5794667.053724517</x:v>
      </x:c>
      <x:c r="AE412" s="16" t="n">
        <x:f>MAX(0,AD412*(1+EXP((LN(1+Assumptions!$C$60)-0.5*Assumptions!$C$61^2)+Assumptions!$C$61*((RAND()+RAND()+RAND()+RAND()+RAND()+RAND()+RAND()+RAND()+RAND()+RAND()+RAND()+RAND())-6))-1)+PT_Y5_MC!AF67)</x:f>
        <x:v>6085292.167224724</x:v>
      </x:c>
      <x:c r="AF412" s="16" t="n">
        <x:f>MAX(0,AE412*(1+EXP((LN(1+Assumptions!$C$60)-0.5*Assumptions!$C$61^2)+Assumptions!$C$61*((RAND()+RAND()+RAND()+RAND()+RAND()+RAND()+RAND()+RAND()+RAND()+RAND()+RAND()+RAND())-6))-1)+PT_Y5_MC!AG67)</x:f>
        <x:v>5680617.001784758</x:v>
      </x:c>
    </x:row>
    <x:row r="413">
      <x:c r="A413" s="39">
        <x:v>409</x:v>
      </x:c>
      <x:c r="B413" s="16" t="n">
        <x:f>PT_Y5_MC!C68</x:f>
        <x:v>1029031.25</x:v>
      </x:c>
      <x:c r="C413" s="16" t="n">
        <x:f>MAX(0,B413*(1+EXP((LN(1+Assumptions!$C$60)-0.5*Assumptions!$C$61^2)+Assumptions!$C$61*((RAND()+RAND()+RAND()+RAND()+RAND()+RAND()+RAND()+RAND()+RAND()+RAND()+RAND()+RAND())-6))-1)+PT_Y5_MC!D67)</x:f>
        <x:v>878717.4683062211</x:v>
      </x:c>
      <x:c r="D413" s="16" t="n">
        <x:f>MAX(0,C413*(1+EXP((LN(1+Assumptions!$C$60)-0.5*Assumptions!$C$61^2)+Assumptions!$C$61*((RAND()+RAND()+RAND()+RAND()+RAND()+RAND()+RAND()+RAND()+RAND()+RAND()+RAND()+RAND())-6))-1)+PT_Y5_MC!E67)</x:f>
        <x:v>947441.3383872968</x:v>
      </x:c>
      <x:c r="E413" s="16" t="n">
        <x:f>MAX(0,D413*(1+EXP((LN(1+Assumptions!$C$60)-0.5*Assumptions!$C$61^2)+Assumptions!$C$61*((RAND()+RAND()+RAND()+RAND()+RAND()+RAND()+RAND()+RAND()+RAND()+RAND()+RAND()+RAND())-6))-1)+PT_Y5_MC!F67)</x:f>
        <x:v>880801.9249622714</x:v>
      </x:c>
      <x:c r="F413" s="16" t="n">
        <x:f>MAX(0,E413*(1+EXP((LN(1+Assumptions!$C$60)-0.5*Assumptions!$C$61^2)+Assumptions!$C$61*((RAND()+RAND()+RAND()+RAND()+RAND()+RAND()+RAND()+RAND()+RAND()+RAND()+RAND()+RAND())-6))-1)+PT_Y5_MC!G67)</x:f>
        <x:v>1232698.9710754796</x:v>
      </x:c>
      <x:c r="G413" s="16" t="n">
        <x:f>MAX(0,F413*(1+EXP((LN(1+Assumptions!$C$60)-0.5*Assumptions!$C$61^2)+Assumptions!$C$61*((RAND()+RAND()+RAND()+RAND()+RAND()+RAND()+RAND()+RAND()+RAND()+RAND()+RAND()+RAND())-6))-1)+PT_Y5_MC!H67)</x:f>
        <x:v>1146649.5064674634</x:v>
      </x:c>
      <x:c r="H413" s="16" t="n">
        <x:f>MAX(0,G413*(1+EXP((LN(1+Assumptions!$C$60)-0.5*Assumptions!$C$61^2)+Assumptions!$C$61*((RAND()+RAND()+RAND()+RAND()+RAND()+RAND()+RAND()+RAND()+RAND()+RAND()+RAND()+RAND())-6))-1)+PT_Y5_MC!I67)</x:f>
        <x:v>1051074.5982672302</x:v>
      </x:c>
      <x:c r="I413" s="16" t="n">
        <x:f>MAX(0,H413*(1+EXP((LN(1+Assumptions!$C$60)-0.5*Assumptions!$C$61^2)+Assumptions!$C$61*((RAND()+RAND()+RAND()+RAND()+RAND()+RAND()+RAND()+RAND()+RAND()+RAND()+RAND()+RAND())-6))-1)+PT_Y5_MC!J67)</x:f>
        <x:v>1392389.1286622114</x:v>
      </x:c>
      <x:c r="J413" s="16" t="n">
        <x:f>MAX(0,I413*(1+EXP((LN(1+Assumptions!$C$60)-0.5*Assumptions!$C$61^2)+Assumptions!$C$61*((RAND()+RAND()+RAND()+RAND()+RAND()+RAND()+RAND()+RAND()+RAND()+RAND()+RAND()+RAND())-6))-1)+PT_Y5_MC!K67)</x:f>
        <x:v>1643245.6501371772</x:v>
      </x:c>
      <x:c r="K413" s="16" t="n">
        <x:f>MAX(0,J413*(1+EXP((LN(1+Assumptions!$C$60)-0.5*Assumptions!$C$61^2)+Assumptions!$C$61*((RAND()+RAND()+RAND()+RAND()+RAND()+RAND()+RAND()+RAND()+RAND()+RAND()+RAND()+RAND())-6))-1)+PT_Y5_MC!L67)</x:f>
        <x:v>1812354.0008621882</x:v>
      </x:c>
      <x:c r="L413" s="16" t="n">
        <x:f>MAX(0,K413*(1+EXP((LN(1+Assumptions!$C$60)-0.5*Assumptions!$C$61^2)+Assumptions!$C$61*((RAND()+RAND()+RAND()+RAND()+RAND()+RAND()+RAND()+RAND()+RAND()+RAND()+RAND()+RAND())-6))-1)+PT_Y5_MC!M67)</x:f>
        <x:v>1886466.1922300959</x:v>
      </x:c>
      <x:c r="M413" s="16" t="n">
        <x:f>MAX(0,L413*(1+EXP((LN(1+Assumptions!$C$60)-0.5*Assumptions!$C$61^2)+Assumptions!$C$61*((RAND()+RAND()+RAND()+RAND()+RAND()+RAND()+RAND()+RAND()+RAND()+RAND()+RAND()+RAND())-6))-1)+PT_Y5_MC!N67)</x:f>
        <x:v>1928349.600504959</x:v>
      </x:c>
      <x:c r="N413" s="16" t="n">
        <x:f>MAX(0,M413*(1+EXP((LN(1+Assumptions!$C$60)-0.5*Assumptions!$C$61^2)+Assumptions!$C$61*((RAND()+RAND()+RAND()+RAND()+RAND()+RAND()+RAND()+RAND()+RAND()+RAND()+RAND()+RAND())-6))-1)+PT_Y5_MC!O67)</x:f>
        <x:v>1900607.2195917151</x:v>
      </x:c>
      <x:c r="O413" s="16" t="n">
        <x:f>MAX(0,N413*(1+EXP((LN(1+Assumptions!$C$60)-0.5*Assumptions!$C$61^2)+Assumptions!$C$61*((RAND()+RAND()+RAND()+RAND()+RAND()+RAND()+RAND()+RAND()+RAND()+RAND()+RAND()+RAND())-6))-1)+PT_Y5_MC!P67)</x:f>
        <x:v>1847760.5836548763</x:v>
      </x:c>
      <x:c r="P413" s="16" t="n">
        <x:f>MAX(0,O413*(1+EXP((LN(1+Assumptions!$C$60)-0.5*Assumptions!$C$61^2)+Assumptions!$C$61*((RAND()+RAND()+RAND()+RAND()+RAND()+RAND()+RAND()+RAND()+RAND()+RAND()+RAND()+RAND())-6))-1)+PT_Y5_MC!Q67)</x:f>
        <x:v>2204053.0323109166</x:v>
      </x:c>
      <x:c r="Q413" s="16" t="n">
        <x:f>MAX(0,P413*(1+EXP((LN(1+Assumptions!$C$60)-0.5*Assumptions!$C$61^2)+Assumptions!$C$61*((RAND()+RAND()+RAND()+RAND()+RAND()+RAND()+RAND()+RAND()+RAND()+RAND()+RAND()+RAND())-6))-1)+PT_Y5_MC!R67)</x:f>
        <x:v>2184280.3488423224</x:v>
      </x:c>
      <x:c r="R413" s="16" t="n">
        <x:f>MAX(0,Q413*(1+EXP((LN(1+Assumptions!$C$60)-0.5*Assumptions!$C$61^2)+Assumptions!$C$61*((RAND()+RAND()+RAND()+RAND()+RAND()+RAND()+RAND()+RAND()+RAND()+RAND()+RAND()+RAND())-6))-1)+PT_Y5_MC!S67)</x:f>
        <x:v>1613837.3552694428</x:v>
      </x:c>
      <x:c r="S413" s="16" t="n">
        <x:f>MAX(0,R413*(1+EXP((LN(1+Assumptions!$C$60)-0.5*Assumptions!$C$61^2)+Assumptions!$C$61*((RAND()+RAND()+RAND()+RAND()+RAND()+RAND()+RAND()+RAND()+RAND()+RAND()+RAND()+RAND())-6))-1)+PT_Y5_MC!T67)</x:f>
        <x:v>2007651.3599222912</x:v>
      </x:c>
      <x:c r="T413" s="16" t="n">
        <x:f>MAX(0,S413*(1+EXP((LN(1+Assumptions!$C$60)-0.5*Assumptions!$C$61^2)+Assumptions!$C$61*((RAND()+RAND()+RAND()+RAND()+RAND()+RAND()+RAND()+RAND()+RAND()+RAND()+RAND()+RAND())-6))-1)+PT_Y5_MC!U67)</x:f>
        <x:v>1802603.0019640895</x:v>
      </x:c>
      <x:c r="U413" s="16" t="n">
        <x:f>MAX(0,T413*(1+EXP((LN(1+Assumptions!$C$60)-0.5*Assumptions!$C$61^2)+Assumptions!$C$61*((RAND()+RAND()+RAND()+RAND()+RAND()+RAND()+RAND()+RAND()+RAND()+RAND()+RAND()+RAND())-6))-1)+PT_Y5_MC!V67)</x:f>
        <x:v>2456547.2542127836</x:v>
      </x:c>
      <x:c r="V413" s="16" t="n">
        <x:f>MAX(0,U413*(1+EXP((LN(1+Assumptions!$C$60)-0.5*Assumptions!$C$61^2)+Assumptions!$C$61*((RAND()+RAND()+RAND()+RAND()+RAND()+RAND()+RAND()+RAND()+RAND()+RAND()+RAND()+RAND())-6))-1)+PT_Y5_MC!W67)</x:f>
        <x:v>2570506.756647745</x:v>
      </x:c>
      <x:c r="W413" s="16" t="n">
        <x:f>MAX(0,V413*(1+EXP((LN(1+Assumptions!$C$60)-0.5*Assumptions!$C$61^2)+Assumptions!$C$61*((RAND()+RAND()+RAND()+RAND()+RAND()+RAND()+RAND()+RAND()+RAND()+RAND()+RAND()+RAND())-6))-1)+PT_Y5_MC!X67)</x:f>
        <x:v>2734311.580401603</x:v>
      </x:c>
      <x:c r="X413" s="16" t="n">
        <x:f>MAX(0,W413*(1+EXP((LN(1+Assumptions!$C$60)-0.5*Assumptions!$C$61^2)+Assumptions!$C$61*((RAND()+RAND()+RAND()+RAND()+RAND()+RAND()+RAND()+RAND()+RAND()+RAND()+RAND()+RAND())-6))-1)+PT_Y5_MC!Y67)</x:f>
        <x:v>3555603.6714072865</x:v>
      </x:c>
      <x:c r="Y413" s="16" t="n">
        <x:f>MAX(0,X413*(1+EXP((LN(1+Assumptions!$C$60)-0.5*Assumptions!$C$61^2)+Assumptions!$C$61*((RAND()+RAND()+RAND()+RAND()+RAND()+RAND()+RAND()+RAND()+RAND()+RAND()+RAND()+RAND())-6))-1)+PT_Y5_MC!Z67)</x:f>
        <x:v>2770791.1062528403</x:v>
      </x:c>
      <x:c r="Z413" s="16" t="n">
        <x:f>MAX(0,Y413*(1+EXP((LN(1+Assumptions!$C$60)-0.5*Assumptions!$C$61^2)+Assumptions!$C$61*((RAND()+RAND()+RAND()+RAND()+RAND()+RAND()+RAND()+RAND()+RAND()+RAND()+RAND()+RAND())-6))-1)+PT_Y5_MC!AA67)</x:f>
        <x:v>2794545.261225638</x:v>
      </x:c>
      <x:c r="AA413" s="16" t="n">
        <x:f>MAX(0,Z413*(1+EXP((LN(1+Assumptions!$C$60)-0.5*Assumptions!$C$61^2)+Assumptions!$C$61*((RAND()+RAND()+RAND()+RAND()+RAND()+RAND()+RAND()+RAND()+RAND()+RAND()+RAND()+RAND())-6))-1)+PT_Y5_MC!AB67)</x:f>
        <x:v>3015038.455804551</x:v>
      </x:c>
      <x:c r="AB413" s="16" t="n">
        <x:f>MAX(0,AA413*(1+EXP((LN(1+Assumptions!$C$60)-0.5*Assumptions!$C$61^2)+Assumptions!$C$61*((RAND()+RAND()+RAND()+RAND()+RAND()+RAND()+RAND()+RAND()+RAND()+RAND()+RAND()+RAND())-6))-1)+PT_Y5_MC!AC67)</x:f>
        <x:v>3107169.7796325157</x:v>
      </x:c>
      <x:c r="AC413" s="16" t="n">
        <x:f>MAX(0,AB413*(1+EXP((LN(1+Assumptions!$C$60)-0.5*Assumptions!$C$61^2)+Assumptions!$C$61*((RAND()+RAND()+RAND()+RAND()+RAND()+RAND()+RAND()+RAND()+RAND()+RAND()+RAND()+RAND())-6))-1)+PT_Y5_MC!AD67)</x:f>
        <x:v>3286714.970752493</x:v>
      </x:c>
      <x:c r="AD413" s="16" t="n">
        <x:f>MAX(0,AC413*(1+EXP((LN(1+Assumptions!$C$60)-0.5*Assumptions!$C$61^2)+Assumptions!$C$61*((RAND()+RAND()+RAND()+RAND()+RAND()+RAND()+RAND()+RAND()+RAND()+RAND()+RAND()+RAND())-6))-1)+PT_Y5_MC!AE67)</x:f>
        <x:v>2676738.4134735055</x:v>
      </x:c>
      <x:c r="AE413" s="16" t="n">
        <x:f>MAX(0,AD413*(1+EXP((LN(1+Assumptions!$C$60)-0.5*Assumptions!$C$61^2)+Assumptions!$C$61*((RAND()+RAND()+RAND()+RAND()+RAND()+RAND()+RAND()+RAND()+RAND()+RAND()+RAND()+RAND())-6))-1)+PT_Y5_MC!AF67)</x:f>
        <x:v>3085261.422459473</x:v>
      </x:c>
      <x:c r="AF413" s="16" t="n">
        <x:f>MAX(0,AE413*(1+EXP((LN(1+Assumptions!$C$60)-0.5*Assumptions!$C$61^2)+Assumptions!$C$61*((RAND()+RAND()+RAND()+RAND()+RAND()+RAND()+RAND()+RAND()+RAND()+RAND()+RAND()+RAND())-6))-1)+PT_Y5_MC!AG67)</x:f>
        <x:v>2591951.819554163</x:v>
      </x:c>
    </x:row>
    <x:row r="414">
      <x:c r="A414" s="39">
        <x:v>410</x:v>
      </x:c>
      <x:c r="B414" s="16" t="n">
        <x:f>PT_Y5_MC!C68</x:f>
        <x:v>1029031.25</x:v>
      </x:c>
      <x:c r="C414" s="16" t="n">
        <x:f>MAX(0,B414*(1+EXP((LN(1+Assumptions!$C$60)-0.5*Assumptions!$C$61^2)+Assumptions!$C$61*((RAND()+RAND()+RAND()+RAND()+RAND()+RAND()+RAND()+RAND()+RAND()+RAND()+RAND()+RAND())-6))-1)+PT_Y5_MC!D67)</x:f>
        <x:v>1246955.3733037165</x:v>
      </x:c>
      <x:c r="D414" s="16" t="n">
        <x:f>MAX(0,C414*(1+EXP((LN(1+Assumptions!$C$60)-0.5*Assumptions!$C$61^2)+Assumptions!$C$61*((RAND()+RAND()+RAND()+RAND()+RAND()+RAND()+RAND()+RAND()+RAND()+RAND()+RAND()+RAND())-6))-1)+PT_Y5_MC!E67)</x:f>
        <x:v>1156730.5504468288</x:v>
      </x:c>
      <x:c r="E414" s="16" t="n">
        <x:f>MAX(0,D414*(1+EXP((LN(1+Assumptions!$C$60)-0.5*Assumptions!$C$61^2)+Assumptions!$C$61*((RAND()+RAND()+RAND()+RAND()+RAND()+RAND()+RAND()+RAND()+RAND()+RAND()+RAND()+RAND())-6))-1)+PT_Y5_MC!F67)</x:f>
        <x:v>1477678.0995654063</x:v>
      </x:c>
      <x:c r="F414" s="16" t="n">
        <x:f>MAX(0,E414*(1+EXP((LN(1+Assumptions!$C$60)-0.5*Assumptions!$C$61^2)+Assumptions!$C$61*((RAND()+RAND()+RAND()+RAND()+RAND()+RAND()+RAND()+RAND()+RAND()+RAND()+RAND()+RAND())-6))-1)+PT_Y5_MC!G67)</x:f>
        <x:v>1874456.0808305342</x:v>
      </x:c>
      <x:c r="G414" s="16" t="n">
        <x:f>MAX(0,F414*(1+EXP((LN(1+Assumptions!$C$60)-0.5*Assumptions!$C$61^2)+Assumptions!$C$61*((RAND()+RAND()+RAND()+RAND()+RAND()+RAND()+RAND()+RAND()+RAND()+RAND()+RAND()+RAND())-6))-1)+PT_Y5_MC!H67)</x:f>
        <x:v>1569384.3357896577</x:v>
      </x:c>
      <x:c r="H414" s="16" t="n">
        <x:f>MAX(0,G414*(1+EXP((LN(1+Assumptions!$C$60)-0.5*Assumptions!$C$61^2)+Assumptions!$C$61*((RAND()+RAND()+RAND()+RAND()+RAND()+RAND()+RAND()+RAND()+RAND()+RAND()+RAND()+RAND())-6))-1)+PT_Y5_MC!I67)</x:f>
        <x:v>1837013.3481230694</x:v>
      </x:c>
      <x:c r="I414" s="16" t="n">
        <x:f>MAX(0,H414*(1+EXP((LN(1+Assumptions!$C$60)-0.5*Assumptions!$C$61^2)+Assumptions!$C$61*((RAND()+RAND()+RAND()+RAND()+RAND()+RAND()+RAND()+RAND()+RAND()+RAND()+RAND()+RAND())-6))-1)+PT_Y5_MC!J67)</x:f>
        <x:v>2479275.043101544</x:v>
      </x:c>
      <x:c r="J414" s="16" t="n">
        <x:f>MAX(0,I414*(1+EXP((LN(1+Assumptions!$C$60)-0.5*Assumptions!$C$61^2)+Assumptions!$C$61*((RAND()+RAND()+RAND()+RAND()+RAND()+RAND()+RAND()+RAND()+RAND()+RAND()+RAND()+RAND())-6))-1)+PT_Y5_MC!K67)</x:f>
        <x:v>2468204.4970663055</x:v>
      </x:c>
      <x:c r="K414" s="16" t="n">
        <x:f>MAX(0,J414*(1+EXP((LN(1+Assumptions!$C$60)-0.5*Assumptions!$C$61^2)+Assumptions!$C$61*((RAND()+RAND()+RAND()+RAND()+RAND()+RAND()+RAND()+RAND()+RAND()+RAND()+RAND()+RAND())-6))-1)+PT_Y5_MC!L67)</x:f>
        <x:v>2577170.088499548</x:v>
      </x:c>
      <x:c r="L414" s="16" t="n">
        <x:f>MAX(0,K414*(1+EXP((LN(1+Assumptions!$C$60)-0.5*Assumptions!$C$61^2)+Assumptions!$C$61*((RAND()+RAND()+RAND()+RAND()+RAND()+RAND()+RAND()+RAND()+RAND()+RAND()+RAND()+RAND())-6))-1)+PT_Y5_MC!M67)</x:f>
        <x:v>2333283.6136384616</x:v>
      </x:c>
      <x:c r="M414" s="16" t="n">
        <x:f>MAX(0,L414*(1+EXP((LN(1+Assumptions!$C$60)-0.5*Assumptions!$C$61^2)+Assumptions!$C$61*((RAND()+RAND()+RAND()+RAND()+RAND()+RAND()+RAND()+RAND()+RAND()+RAND()+RAND()+RAND())-6))-1)+PT_Y5_MC!N67)</x:f>
        <x:v>2324141.2628463693</x:v>
      </x:c>
      <x:c r="N414" s="16" t="n">
        <x:f>MAX(0,M414*(1+EXP((LN(1+Assumptions!$C$60)-0.5*Assumptions!$C$61^2)+Assumptions!$C$61*((RAND()+RAND()+RAND()+RAND()+RAND()+RAND()+RAND()+RAND()+RAND()+RAND()+RAND()+RAND())-6))-1)+PT_Y5_MC!O67)</x:f>
        <x:v>1841221.2812339403</x:v>
      </x:c>
      <x:c r="O414" s="16" t="n">
        <x:f>MAX(0,N414*(1+EXP((LN(1+Assumptions!$C$60)-0.5*Assumptions!$C$61^2)+Assumptions!$C$61*((RAND()+RAND()+RAND()+RAND()+RAND()+RAND()+RAND()+RAND()+RAND()+RAND()+RAND()+RAND())-6))-1)+PT_Y5_MC!P67)</x:f>
        <x:v>2436715.222057482</x:v>
      </x:c>
      <x:c r="P414" s="16" t="n">
        <x:f>MAX(0,O414*(1+EXP((LN(1+Assumptions!$C$60)-0.5*Assumptions!$C$61^2)+Assumptions!$C$61*((RAND()+RAND()+RAND()+RAND()+RAND()+RAND()+RAND()+RAND()+RAND()+RAND()+RAND()+RAND())-6))-1)+PT_Y5_MC!Q67)</x:f>
        <x:v>2440841.664613292</x:v>
      </x:c>
      <x:c r="Q414" s="16" t="n">
        <x:f>MAX(0,P414*(1+EXP((LN(1+Assumptions!$C$60)-0.5*Assumptions!$C$61^2)+Assumptions!$C$61*((RAND()+RAND()+RAND()+RAND()+RAND()+RAND()+RAND()+RAND()+RAND()+RAND()+RAND()+RAND())-6))-1)+PT_Y5_MC!R67)</x:f>
        <x:v>3544332.238826674</x:v>
      </x:c>
      <x:c r="R414" s="16" t="n">
        <x:f>MAX(0,Q414*(1+EXP((LN(1+Assumptions!$C$60)-0.5*Assumptions!$C$61^2)+Assumptions!$C$61*((RAND()+RAND()+RAND()+RAND()+RAND()+RAND()+RAND()+RAND()+RAND()+RAND()+RAND()+RAND())-6))-1)+PT_Y5_MC!S67)</x:f>
        <x:v>3805377.0689545623</x:v>
      </x:c>
      <x:c r="S414" s="16" t="n">
        <x:f>MAX(0,R414*(1+EXP((LN(1+Assumptions!$C$60)-0.5*Assumptions!$C$61^2)+Assumptions!$C$61*((RAND()+RAND()+RAND()+RAND()+RAND()+RAND()+RAND()+RAND()+RAND()+RAND()+RAND()+RAND())-6))-1)+PT_Y5_MC!T67)</x:f>
        <x:v>3265985.666456648</x:v>
      </x:c>
      <x:c r="T414" s="16" t="n">
        <x:f>MAX(0,S414*(1+EXP((LN(1+Assumptions!$C$60)-0.5*Assumptions!$C$61^2)+Assumptions!$C$61*((RAND()+RAND()+RAND()+RAND()+RAND()+RAND()+RAND()+RAND()+RAND()+RAND()+RAND()+RAND())-6))-1)+PT_Y5_MC!U67)</x:f>
        <x:v>2707775.5959945437</x:v>
      </x:c>
      <x:c r="U414" s="16" t="n">
        <x:f>MAX(0,T414*(1+EXP((LN(1+Assumptions!$C$60)-0.5*Assumptions!$C$61^2)+Assumptions!$C$61*((RAND()+RAND()+RAND()+RAND()+RAND()+RAND()+RAND()+RAND()+RAND()+RAND()+RAND()+RAND())-6))-1)+PT_Y5_MC!V67)</x:f>
        <x:v>3119432.580577599</x:v>
      </x:c>
      <x:c r="V414" s="16" t="n">
        <x:f>MAX(0,U414*(1+EXP((LN(1+Assumptions!$C$60)-0.5*Assumptions!$C$61^2)+Assumptions!$C$61*((RAND()+RAND()+RAND()+RAND()+RAND()+RAND()+RAND()+RAND()+RAND()+RAND()+RAND()+RAND())-6))-1)+PT_Y5_MC!W67)</x:f>
        <x:v>4263573.404008621</x:v>
      </x:c>
      <x:c r="W414" s="16" t="n">
        <x:f>MAX(0,V414*(1+EXP((LN(1+Assumptions!$C$60)-0.5*Assumptions!$C$61^2)+Assumptions!$C$61*((RAND()+RAND()+RAND()+RAND()+RAND()+RAND()+RAND()+RAND()+RAND()+RAND()+RAND()+RAND())-6))-1)+PT_Y5_MC!X67)</x:f>
        <x:v>4921858.999018838</x:v>
      </x:c>
      <x:c r="X414" s="16" t="n">
        <x:f>MAX(0,W414*(1+EXP((LN(1+Assumptions!$C$60)-0.5*Assumptions!$C$61^2)+Assumptions!$C$61*((RAND()+RAND()+RAND()+RAND()+RAND()+RAND()+RAND()+RAND()+RAND()+RAND()+RAND()+RAND())-6))-1)+PT_Y5_MC!Y67)</x:f>
        <x:v>5031480.563767318</x:v>
      </x:c>
      <x:c r="Y414" s="16" t="n">
        <x:f>MAX(0,X414*(1+EXP((LN(1+Assumptions!$C$60)-0.5*Assumptions!$C$61^2)+Assumptions!$C$61*((RAND()+RAND()+RAND()+RAND()+RAND()+RAND()+RAND()+RAND()+RAND()+RAND()+RAND()+RAND())-6))-1)+PT_Y5_MC!Z67)</x:f>
        <x:v>6301092.726120723</x:v>
      </x:c>
      <x:c r="Z414" s="16" t="n">
        <x:f>MAX(0,Y414*(1+EXP((LN(1+Assumptions!$C$60)-0.5*Assumptions!$C$61^2)+Assumptions!$C$61*((RAND()+RAND()+RAND()+RAND()+RAND()+RAND()+RAND()+RAND()+RAND()+RAND()+RAND()+RAND())-6))-1)+PT_Y5_MC!AA67)</x:f>
        <x:v>7195904.905472108</x:v>
      </x:c>
      <x:c r="AA414" s="16" t="n">
        <x:f>MAX(0,Z414*(1+EXP((LN(1+Assumptions!$C$60)-0.5*Assumptions!$C$61^2)+Assumptions!$C$61*((RAND()+RAND()+RAND()+RAND()+RAND()+RAND()+RAND()+RAND()+RAND()+RAND()+RAND()+RAND())-6))-1)+PT_Y5_MC!AB67)</x:f>
        <x:v>7828108.435776564</x:v>
      </x:c>
      <x:c r="AB414" s="16" t="n">
        <x:f>MAX(0,AA414*(1+EXP((LN(1+Assumptions!$C$60)-0.5*Assumptions!$C$61^2)+Assumptions!$C$61*((RAND()+RAND()+RAND()+RAND()+RAND()+RAND()+RAND()+RAND()+RAND()+RAND()+RAND()+RAND())-6))-1)+PT_Y5_MC!AC67)</x:f>
        <x:v>7963877.630464308</x:v>
      </x:c>
      <x:c r="AC414" s="16" t="n">
        <x:f>MAX(0,AB414*(1+EXP((LN(1+Assumptions!$C$60)-0.5*Assumptions!$C$61^2)+Assumptions!$C$61*((RAND()+RAND()+RAND()+RAND()+RAND()+RAND()+RAND()+RAND()+RAND()+RAND()+RAND()+RAND())-6))-1)+PT_Y5_MC!AD67)</x:f>
        <x:v>7338129.623469969</x:v>
      </x:c>
      <x:c r="AD414" s="16" t="n">
        <x:f>MAX(0,AC414*(1+EXP((LN(1+Assumptions!$C$60)-0.5*Assumptions!$C$61^2)+Assumptions!$C$61*((RAND()+RAND()+RAND()+RAND()+RAND()+RAND()+RAND()+RAND()+RAND()+RAND()+RAND()+RAND())-6))-1)+PT_Y5_MC!AE67)</x:f>
        <x:v>5604953.464113543</x:v>
      </x:c>
      <x:c r="AE414" s="16" t="n">
        <x:f>MAX(0,AD414*(1+EXP((LN(1+Assumptions!$C$60)-0.5*Assumptions!$C$61^2)+Assumptions!$C$61*((RAND()+RAND()+RAND()+RAND()+RAND()+RAND()+RAND()+RAND()+RAND()+RAND()+RAND()+RAND())-6))-1)+PT_Y5_MC!AF67)</x:f>
        <x:v>5936652.561722283</x:v>
      </x:c>
      <x:c r="AF414" s="16" t="n">
        <x:f>MAX(0,AE414*(1+EXP((LN(1+Assumptions!$C$60)-0.5*Assumptions!$C$61^2)+Assumptions!$C$61*((RAND()+RAND()+RAND()+RAND()+RAND()+RAND()+RAND()+RAND()+RAND()+RAND()+RAND()+RAND())-6))-1)+PT_Y5_MC!AG67)</x:f>
        <x:v>6219098.558680136</x:v>
      </x:c>
    </x:row>
    <x:row r="415">
      <x:c r="A415" s="39">
        <x:v>411</x:v>
      </x:c>
      <x:c r="B415" s="16" t="n">
        <x:f>PT_Y5_MC!C68</x:f>
        <x:v>1029031.25</x:v>
      </x:c>
      <x:c r="C415" s="16" t="n">
        <x:f>MAX(0,B415*(1+EXP((LN(1+Assumptions!$C$60)-0.5*Assumptions!$C$61^2)+Assumptions!$C$61*((RAND()+RAND()+RAND()+RAND()+RAND()+RAND()+RAND()+RAND()+RAND()+RAND()+RAND()+RAND())-6))-1)+PT_Y5_MC!D67)</x:f>
        <x:v>1194256.4987857328</x:v>
      </x:c>
      <x:c r="D415" s="16" t="n">
        <x:f>MAX(0,C415*(1+EXP((LN(1+Assumptions!$C$60)-0.5*Assumptions!$C$61^2)+Assumptions!$C$61*((RAND()+RAND()+RAND()+RAND()+RAND()+RAND()+RAND()+RAND()+RAND()+RAND()+RAND()+RAND())-6))-1)+PT_Y5_MC!E67)</x:f>
        <x:v>878156.6610250399</x:v>
      </x:c>
      <x:c r="E415" s="16" t="n">
        <x:f>MAX(0,D415*(1+EXP((LN(1+Assumptions!$C$60)-0.5*Assumptions!$C$61^2)+Assumptions!$C$61*((RAND()+RAND()+RAND()+RAND()+RAND()+RAND()+RAND()+RAND()+RAND()+RAND()+RAND()+RAND())-6))-1)+PT_Y5_MC!F67)</x:f>
        <x:v>1051833.3296563842</x:v>
      </x:c>
      <x:c r="F415" s="16" t="n">
        <x:f>MAX(0,E415*(1+EXP((LN(1+Assumptions!$C$60)-0.5*Assumptions!$C$61^2)+Assumptions!$C$61*((RAND()+RAND()+RAND()+RAND()+RAND()+RAND()+RAND()+RAND()+RAND()+RAND()+RAND()+RAND())-6))-1)+PT_Y5_MC!G67)</x:f>
        <x:v>1011490.6186945155</x:v>
      </x:c>
      <x:c r="G415" s="16" t="n">
        <x:f>MAX(0,F415*(1+EXP((LN(1+Assumptions!$C$60)-0.5*Assumptions!$C$61^2)+Assumptions!$C$61*((RAND()+RAND()+RAND()+RAND()+RAND()+RAND()+RAND()+RAND()+RAND()+RAND()+RAND()+RAND())-6))-1)+PT_Y5_MC!H67)</x:f>
        <x:v>1231619.3902002382</x:v>
      </x:c>
      <x:c r="H415" s="16" t="n">
        <x:f>MAX(0,G415*(1+EXP((LN(1+Assumptions!$C$60)-0.5*Assumptions!$C$61^2)+Assumptions!$C$61*((RAND()+RAND()+RAND()+RAND()+RAND()+RAND()+RAND()+RAND()+RAND()+RAND()+RAND()+RAND())-6))-1)+PT_Y5_MC!I67)</x:f>
        <x:v>1391102.7872359664</x:v>
      </x:c>
      <x:c r="I415" s="16" t="n">
        <x:f>MAX(0,H415*(1+EXP((LN(1+Assumptions!$C$60)-0.5*Assumptions!$C$61^2)+Assumptions!$C$61*((RAND()+RAND()+RAND()+RAND()+RAND()+RAND()+RAND()+RAND()+RAND()+RAND()+RAND()+RAND())-6))-1)+PT_Y5_MC!J67)</x:f>
        <x:v>1345281.972086181</x:v>
      </x:c>
      <x:c r="J415" s="16" t="n">
        <x:f>MAX(0,I415*(1+EXP((LN(1+Assumptions!$C$60)-0.5*Assumptions!$C$61^2)+Assumptions!$C$61*((RAND()+RAND()+RAND()+RAND()+RAND()+RAND()+RAND()+RAND()+RAND()+RAND()+RAND()+RAND())-6))-1)+PT_Y5_MC!K67)</x:f>
        <x:v>1445813.7129184054</x:v>
      </x:c>
      <x:c r="K415" s="16" t="n">
        <x:f>MAX(0,J415*(1+EXP((LN(1+Assumptions!$C$60)-0.5*Assumptions!$C$61^2)+Assumptions!$C$61*((RAND()+RAND()+RAND()+RAND()+RAND()+RAND()+RAND()+RAND()+RAND()+RAND()+RAND()+RAND())-6))-1)+PT_Y5_MC!L67)</x:f>
        <x:v>1417322.1077478698</x:v>
      </x:c>
      <x:c r="L415" s="16" t="n">
        <x:f>MAX(0,K415*(1+EXP((LN(1+Assumptions!$C$60)-0.5*Assumptions!$C$61^2)+Assumptions!$C$61*((RAND()+RAND()+RAND()+RAND()+RAND()+RAND()+RAND()+RAND()+RAND()+RAND()+RAND()+RAND())-6))-1)+PT_Y5_MC!M67)</x:f>
        <x:v>1597640.2264513222</x:v>
      </x:c>
      <x:c r="M415" s="16" t="n">
        <x:f>MAX(0,L415*(1+EXP((LN(1+Assumptions!$C$60)-0.5*Assumptions!$C$61^2)+Assumptions!$C$61*((RAND()+RAND()+RAND()+RAND()+RAND()+RAND()+RAND()+RAND()+RAND()+RAND()+RAND()+RAND())-6))-1)+PT_Y5_MC!N67)</x:f>
        <x:v>1688145.566973512</x:v>
      </x:c>
      <x:c r="N415" s="16" t="n">
        <x:f>MAX(0,M415*(1+EXP((LN(1+Assumptions!$C$60)-0.5*Assumptions!$C$61^2)+Assumptions!$C$61*((RAND()+RAND()+RAND()+RAND()+RAND()+RAND()+RAND()+RAND()+RAND()+RAND()+RAND()+RAND())-6))-1)+PT_Y5_MC!O67)</x:f>
        <x:v>2188779.125436559</x:v>
      </x:c>
      <x:c r="O415" s="16" t="n">
        <x:f>MAX(0,N415*(1+EXP((LN(1+Assumptions!$C$60)-0.5*Assumptions!$C$61^2)+Assumptions!$C$61*((RAND()+RAND()+RAND()+RAND()+RAND()+RAND()+RAND()+RAND()+RAND()+RAND()+RAND()+RAND())-6))-1)+PT_Y5_MC!P67)</x:f>
        <x:v>2216863.129718174</x:v>
      </x:c>
      <x:c r="P415" s="16" t="n">
        <x:f>MAX(0,O415*(1+EXP((LN(1+Assumptions!$C$60)-0.5*Assumptions!$C$61^2)+Assumptions!$C$61*((RAND()+RAND()+RAND()+RAND()+RAND()+RAND()+RAND()+RAND()+RAND()+RAND()+RAND()+RAND())-6))-1)+PT_Y5_MC!Q67)</x:f>
        <x:v>1951143.1978607732</x:v>
      </x:c>
      <x:c r="Q415" s="16" t="n">
        <x:f>MAX(0,P415*(1+EXP((LN(1+Assumptions!$C$60)-0.5*Assumptions!$C$61^2)+Assumptions!$C$61*((RAND()+RAND()+RAND()+RAND()+RAND()+RAND()+RAND()+RAND()+RAND()+RAND()+RAND()+RAND())-6))-1)+PT_Y5_MC!R67)</x:f>
        <x:v>1616708.2500643667</x:v>
      </x:c>
      <x:c r="R415" s="16" t="n">
        <x:f>MAX(0,Q415*(1+EXP((LN(1+Assumptions!$C$60)-0.5*Assumptions!$C$61^2)+Assumptions!$C$61*((RAND()+RAND()+RAND()+RAND()+RAND()+RAND()+RAND()+RAND()+RAND()+RAND()+RAND()+RAND())-6))-1)+PT_Y5_MC!S67)</x:f>
        <x:v>1709864.750667681</x:v>
      </x:c>
      <x:c r="S415" s="16" t="n">
        <x:f>MAX(0,R415*(1+EXP((LN(1+Assumptions!$C$60)-0.5*Assumptions!$C$61^2)+Assumptions!$C$61*((RAND()+RAND()+RAND()+RAND()+RAND()+RAND()+RAND()+RAND()+RAND()+RAND()+RAND()+RAND())-6))-1)+PT_Y5_MC!T67)</x:f>
        <x:v>1570054.646436572</x:v>
      </x:c>
      <x:c r="T415" s="16" t="n">
        <x:f>MAX(0,S415*(1+EXP((LN(1+Assumptions!$C$60)-0.5*Assumptions!$C$61^2)+Assumptions!$C$61*((RAND()+RAND()+RAND()+RAND()+RAND()+RAND()+RAND()+RAND()+RAND()+RAND()+RAND()+RAND())-6))-1)+PT_Y5_MC!U67)</x:f>
        <x:v>1840608.0807532328</x:v>
      </x:c>
      <x:c r="U415" s="16" t="n">
        <x:f>MAX(0,T415*(1+EXP((LN(1+Assumptions!$C$60)-0.5*Assumptions!$C$61^2)+Assumptions!$C$61*((RAND()+RAND()+RAND()+RAND()+RAND()+RAND()+RAND()+RAND()+RAND()+RAND()+RAND()+RAND())-6))-1)+PT_Y5_MC!V67)</x:f>
        <x:v>1793666.6252300586</x:v>
      </x:c>
      <x:c r="V415" s="16" t="n">
        <x:f>MAX(0,U415*(1+EXP((LN(1+Assumptions!$C$60)-0.5*Assumptions!$C$61^2)+Assumptions!$C$61*((RAND()+RAND()+RAND()+RAND()+RAND()+RAND()+RAND()+RAND()+RAND()+RAND()+RAND()+RAND())-6))-1)+PT_Y5_MC!W67)</x:f>
        <x:v>1311308.2485034408</x:v>
      </x:c>
      <x:c r="W415" s="16" t="n">
        <x:f>MAX(0,V415*(1+EXP((LN(1+Assumptions!$C$60)-0.5*Assumptions!$C$61^2)+Assumptions!$C$61*((RAND()+RAND()+RAND()+RAND()+RAND()+RAND()+RAND()+RAND()+RAND()+RAND()+RAND()+RAND())-6))-1)+PT_Y5_MC!X67)</x:f>
        <x:v>1059367.902227651</x:v>
      </x:c>
      <x:c r="X415" s="16" t="n">
        <x:f>MAX(0,W415*(1+EXP((LN(1+Assumptions!$C$60)-0.5*Assumptions!$C$61^2)+Assumptions!$C$61*((RAND()+RAND()+RAND()+RAND()+RAND()+RAND()+RAND()+RAND()+RAND()+RAND()+RAND()+RAND())-6))-1)+PT_Y5_MC!Y67)</x:f>
        <x:v>1126306.4193355138</x:v>
      </x:c>
      <x:c r="Y415" s="16" t="n">
        <x:f>MAX(0,X415*(1+EXP((LN(1+Assumptions!$C$60)-0.5*Assumptions!$C$61^2)+Assumptions!$C$61*((RAND()+RAND()+RAND()+RAND()+RAND()+RAND()+RAND()+RAND()+RAND()+RAND()+RAND()+RAND())-6))-1)+PT_Y5_MC!Z67)</x:f>
        <x:v>1200218.3956362368</x:v>
      </x:c>
      <x:c r="Z415" s="16" t="n">
        <x:f>MAX(0,Y415*(1+EXP((LN(1+Assumptions!$C$60)-0.5*Assumptions!$C$61^2)+Assumptions!$C$61*((RAND()+RAND()+RAND()+RAND()+RAND()+RAND()+RAND()+RAND()+RAND()+RAND()+RAND()+RAND())-6))-1)+PT_Y5_MC!AA67)</x:f>
        <x:v>1208866.2775407608</x:v>
      </x:c>
      <x:c r="AA415" s="16" t="n">
        <x:f>MAX(0,Z415*(1+EXP((LN(1+Assumptions!$C$60)-0.5*Assumptions!$C$61^2)+Assumptions!$C$61*((RAND()+RAND()+RAND()+RAND()+RAND()+RAND()+RAND()+RAND()+RAND()+RAND()+RAND()+RAND())-6))-1)+PT_Y5_MC!AB67)</x:f>
        <x:v>1188960.2944088597</x:v>
      </x:c>
      <x:c r="AB415" s="16" t="n">
        <x:f>MAX(0,AA415*(1+EXP((LN(1+Assumptions!$C$60)-0.5*Assumptions!$C$61^2)+Assumptions!$C$61*((RAND()+RAND()+RAND()+RAND()+RAND()+RAND()+RAND()+RAND()+RAND()+RAND()+RAND()+RAND())-6))-1)+PT_Y5_MC!AC67)</x:f>
        <x:v>1421428.6313350946</x:v>
      </x:c>
      <x:c r="AC415" s="16" t="n">
        <x:f>MAX(0,AB415*(1+EXP((LN(1+Assumptions!$C$60)-0.5*Assumptions!$C$61^2)+Assumptions!$C$61*((RAND()+RAND()+RAND()+RAND()+RAND()+RAND()+RAND()+RAND()+RAND()+RAND()+RAND()+RAND())-6))-1)+PT_Y5_MC!AD67)</x:f>
        <x:v>1653243.1121577376</x:v>
      </x:c>
      <x:c r="AD415" s="16" t="n">
        <x:f>MAX(0,AC415*(1+EXP((LN(1+Assumptions!$C$60)-0.5*Assumptions!$C$61^2)+Assumptions!$C$61*((RAND()+RAND()+RAND()+RAND()+RAND()+RAND()+RAND()+RAND()+RAND()+RAND()+RAND()+RAND())-6))-1)+PT_Y5_MC!AE67)</x:f>
        <x:v>2023867.6894181508</x:v>
      </x:c>
      <x:c r="AE415" s="16" t="n">
        <x:f>MAX(0,AD415*(1+EXP((LN(1+Assumptions!$C$60)-0.5*Assumptions!$C$61^2)+Assumptions!$C$61*((RAND()+RAND()+RAND()+RAND()+RAND()+RAND()+RAND()+RAND()+RAND()+RAND()+RAND()+RAND())-6))-1)+PT_Y5_MC!AF67)</x:f>
        <x:v>2743563.9912738227</x:v>
      </x:c>
      <x:c r="AF415" s="16" t="n">
        <x:f>MAX(0,AE415*(1+EXP((LN(1+Assumptions!$C$60)-0.5*Assumptions!$C$61^2)+Assumptions!$C$61*((RAND()+RAND()+RAND()+RAND()+RAND()+RAND()+RAND()+RAND()+RAND()+RAND()+RAND()+RAND())-6))-1)+PT_Y5_MC!AG67)</x:f>
        <x:v>3050105.5858833604</x:v>
      </x:c>
    </x:row>
    <x:row r="416">
      <x:c r="A416" s="39">
        <x:v>412</x:v>
      </x:c>
      <x:c r="B416" s="16" t="n">
        <x:f>PT_Y5_MC!C68</x:f>
        <x:v>1029031.25</x:v>
      </x:c>
      <x:c r="C416" s="16" t="n">
        <x:f>MAX(0,B416*(1+EXP((LN(1+Assumptions!$C$60)-0.5*Assumptions!$C$61^2)+Assumptions!$C$61*((RAND()+RAND()+RAND()+RAND()+RAND()+RAND()+RAND()+RAND()+RAND()+RAND()+RAND()+RAND())-6))-1)+PT_Y5_MC!D67)</x:f>
        <x:v>1061588.508708715</x:v>
      </x:c>
      <x:c r="D416" s="16" t="n">
        <x:f>MAX(0,C416*(1+EXP((LN(1+Assumptions!$C$60)-0.5*Assumptions!$C$61^2)+Assumptions!$C$61*((RAND()+RAND()+RAND()+RAND()+RAND()+RAND()+RAND()+RAND()+RAND()+RAND()+RAND()+RAND())-6))-1)+PT_Y5_MC!E67)</x:f>
        <x:v>824060.5991235112</x:v>
      </x:c>
      <x:c r="E416" s="16" t="n">
        <x:f>MAX(0,D416*(1+EXP((LN(1+Assumptions!$C$60)-0.5*Assumptions!$C$61^2)+Assumptions!$C$61*((RAND()+RAND()+RAND()+RAND()+RAND()+RAND()+RAND()+RAND()+RAND()+RAND()+RAND()+RAND())-6))-1)+PT_Y5_MC!F67)</x:f>
        <x:v>834354.2895335634</x:v>
      </x:c>
      <x:c r="F416" s="16" t="n">
        <x:f>MAX(0,E416*(1+EXP((LN(1+Assumptions!$C$60)-0.5*Assumptions!$C$61^2)+Assumptions!$C$61*((RAND()+RAND()+RAND()+RAND()+RAND()+RAND()+RAND()+RAND()+RAND()+RAND()+RAND()+RAND())-6))-1)+PT_Y5_MC!G67)</x:f>
        <x:v>932198.9174990965</x:v>
      </x:c>
      <x:c r="G416" s="16" t="n">
        <x:f>MAX(0,F416*(1+EXP((LN(1+Assumptions!$C$60)-0.5*Assumptions!$C$61^2)+Assumptions!$C$61*((RAND()+RAND()+RAND()+RAND()+RAND()+RAND()+RAND()+RAND()+RAND()+RAND()+RAND()+RAND())-6))-1)+PT_Y5_MC!H67)</x:f>
        <x:v>1047194.9076133725</x:v>
      </x:c>
      <x:c r="H416" s="16" t="n">
        <x:f>MAX(0,G416*(1+EXP((LN(1+Assumptions!$C$60)-0.5*Assumptions!$C$61^2)+Assumptions!$C$61*((RAND()+RAND()+RAND()+RAND()+RAND()+RAND()+RAND()+RAND()+RAND()+RAND()+RAND()+RAND())-6))-1)+PT_Y5_MC!I67)</x:f>
        <x:v>1061175.6267276448</x:v>
      </x:c>
      <x:c r="I416" s="16" t="n">
        <x:f>MAX(0,H416*(1+EXP((LN(1+Assumptions!$C$60)-0.5*Assumptions!$C$61^2)+Assumptions!$C$61*((RAND()+RAND()+RAND()+RAND()+RAND()+RAND()+RAND()+RAND()+RAND()+RAND()+RAND()+RAND())-6))-1)+PT_Y5_MC!J67)</x:f>
        <x:v>981628.9750294465</x:v>
      </x:c>
      <x:c r="J416" s="16" t="n">
        <x:f>MAX(0,I416*(1+EXP((LN(1+Assumptions!$C$60)-0.5*Assumptions!$C$61^2)+Assumptions!$C$61*((RAND()+RAND()+RAND()+RAND()+RAND()+RAND()+RAND()+RAND()+RAND()+RAND()+RAND()+RAND())-6))-1)+PT_Y5_MC!K67)</x:f>
        <x:v>902866.5550336135</x:v>
      </x:c>
      <x:c r="K416" s="16" t="n">
        <x:f>MAX(0,J416*(1+EXP((LN(1+Assumptions!$C$60)-0.5*Assumptions!$C$61^2)+Assumptions!$C$61*((RAND()+RAND()+RAND()+RAND()+RAND()+RAND()+RAND()+RAND()+RAND()+RAND()+RAND()+RAND())-6))-1)+PT_Y5_MC!L67)</x:f>
        <x:v>1026159.7159025358</x:v>
      </x:c>
      <x:c r="L416" s="16" t="n">
        <x:f>MAX(0,K416*(1+EXP((LN(1+Assumptions!$C$60)-0.5*Assumptions!$C$61^2)+Assumptions!$C$61*((RAND()+RAND()+RAND()+RAND()+RAND()+RAND()+RAND()+RAND()+RAND()+RAND()+RAND()+RAND())-6))-1)+PT_Y5_MC!M67)</x:f>
        <x:v>1534589.4336011054</x:v>
      </x:c>
      <x:c r="M416" s="16" t="n">
        <x:f>MAX(0,L416*(1+EXP((LN(1+Assumptions!$C$60)-0.5*Assumptions!$C$61^2)+Assumptions!$C$61*((RAND()+RAND()+RAND()+RAND()+RAND()+RAND()+RAND()+RAND()+RAND()+RAND()+RAND()+RAND())-6))-1)+PT_Y5_MC!N67)</x:f>
        <x:v>1455399.7831177502</x:v>
      </x:c>
      <x:c r="N416" s="16" t="n">
        <x:f>MAX(0,M416*(1+EXP((LN(1+Assumptions!$C$60)-0.5*Assumptions!$C$61^2)+Assumptions!$C$61*((RAND()+RAND()+RAND()+RAND()+RAND()+RAND()+RAND()+RAND()+RAND()+RAND()+RAND()+RAND())-6))-1)+PT_Y5_MC!O67)</x:f>
        <x:v>1546755.4221085638</x:v>
      </x:c>
      <x:c r="O416" s="16" t="n">
        <x:f>MAX(0,N416*(1+EXP((LN(1+Assumptions!$C$60)-0.5*Assumptions!$C$61^2)+Assumptions!$C$61*((RAND()+RAND()+RAND()+RAND()+RAND()+RAND()+RAND()+RAND()+RAND()+RAND()+RAND()+RAND())-6))-1)+PT_Y5_MC!P67)</x:f>
        <x:v>1728128.9968745315</x:v>
      </x:c>
      <x:c r="P416" s="16" t="n">
        <x:f>MAX(0,O416*(1+EXP((LN(1+Assumptions!$C$60)-0.5*Assumptions!$C$61^2)+Assumptions!$C$61*((RAND()+RAND()+RAND()+RAND()+RAND()+RAND()+RAND()+RAND()+RAND()+RAND()+RAND()+RAND())-6))-1)+PT_Y5_MC!Q67)</x:f>
        <x:v>1906794.8155237301</x:v>
      </x:c>
      <x:c r="Q416" s="16" t="n">
        <x:f>MAX(0,P416*(1+EXP((LN(1+Assumptions!$C$60)-0.5*Assumptions!$C$61^2)+Assumptions!$C$61*((RAND()+RAND()+RAND()+RAND()+RAND()+RAND()+RAND()+RAND()+RAND()+RAND()+RAND()+RAND())-6))-1)+PT_Y5_MC!R67)</x:f>
        <x:v>1734903.8760585438</x:v>
      </x:c>
      <x:c r="R416" s="16" t="n">
        <x:f>MAX(0,Q416*(1+EXP((LN(1+Assumptions!$C$60)-0.5*Assumptions!$C$61^2)+Assumptions!$C$61*((RAND()+RAND()+RAND()+RAND()+RAND()+RAND()+RAND()+RAND()+RAND()+RAND()+RAND()+RAND())-6))-1)+PT_Y5_MC!S67)</x:f>
        <x:v>1958554.873633084</x:v>
      </x:c>
      <x:c r="S416" s="16" t="n">
        <x:f>MAX(0,R416*(1+EXP((LN(1+Assumptions!$C$60)-0.5*Assumptions!$C$61^2)+Assumptions!$C$61*((RAND()+RAND()+RAND()+RAND()+RAND()+RAND()+RAND()+RAND()+RAND()+RAND()+RAND()+RAND())-6))-1)+PT_Y5_MC!T67)</x:f>
        <x:v>2035247.259705</x:v>
      </x:c>
      <x:c r="T416" s="16" t="n">
        <x:f>MAX(0,S416*(1+EXP((LN(1+Assumptions!$C$60)-0.5*Assumptions!$C$61^2)+Assumptions!$C$61*((RAND()+RAND()+RAND()+RAND()+RAND()+RAND()+RAND()+RAND()+RAND()+RAND()+RAND()+RAND())-6))-1)+PT_Y5_MC!U67)</x:f>
        <x:v>2722905.94735747</x:v>
      </x:c>
      <x:c r="U416" s="16" t="n">
        <x:f>MAX(0,T416*(1+EXP((LN(1+Assumptions!$C$60)-0.5*Assumptions!$C$61^2)+Assumptions!$C$61*((RAND()+RAND()+RAND()+RAND()+RAND()+RAND()+RAND()+RAND()+RAND()+RAND()+RAND()+RAND())-6))-1)+PT_Y5_MC!V67)</x:f>
        <x:v>3197380.542764872</x:v>
      </x:c>
      <x:c r="V416" s="16" t="n">
        <x:f>MAX(0,U416*(1+EXP((LN(1+Assumptions!$C$60)-0.5*Assumptions!$C$61^2)+Assumptions!$C$61*((RAND()+RAND()+RAND()+RAND()+RAND()+RAND()+RAND()+RAND()+RAND()+RAND()+RAND()+RAND())-6))-1)+PT_Y5_MC!W67)</x:f>
        <x:v>3861361.4470552965</x:v>
      </x:c>
      <x:c r="W416" s="16" t="n">
        <x:f>MAX(0,V416*(1+EXP((LN(1+Assumptions!$C$60)-0.5*Assumptions!$C$61^2)+Assumptions!$C$61*((RAND()+RAND()+RAND()+RAND()+RAND()+RAND()+RAND()+RAND()+RAND()+RAND()+RAND()+RAND())-6))-1)+PT_Y5_MC!X67)</x:f>
        <x:v>5084077.861885619</x:v>
      </x:c>
      <x:c r="X416" s="16" t="n">
        <x:f>MAX(0,W416*(1+EXP((LN(1+Assumptions!$C$60)-0.5*Assumptions!$C$61^2)+Assumptions!$C$61*((RAND()+RAND()+RAND()+RAND()+RAND()+RAND()+RAND()+RAND()+RAND()+RAND()+RAND()+RAND())-6))-1)+PT_Y5_MC!Y67)</x:f>
        <x:v>5614784.189035285</x:v>
      </x:c>
      <x:c r="Y416" s="16" t="n">
        <x:f>MAX(0,X416*(1+EXP((LN(1+Assumptions!$C$60)-0.5*Assumptions!$C$61^2)+Assumptions!$C$61*((RAND()+RAND()+RAND()+RAND()+RAND()+RAND()+RAND()+RAND()+RAND()+RAND()+RAND()+RAND())-6))-1)+PT_Y5_MC!Z67)</x:f>
        <x:v>6008391.098786078</x:v>
      </x:c>
      <x:c r="Z416" s="16" t="n">
        <x:f>MAX(0,Y416*(1+EXP((LN(1+Assumptions!$C$60)-0.5*Assumptions!$C$61^2)+Assumptions!$C$61*((RAND()+RAND()+RAND()+RAND()+RAND()+RAND()+RAND()+RAND()+RAND()+RAND()+RAND()+RAND())-6))-1)+PT_Y5_MC!AA67)</x:f>
        <x:v>6992813.978680228</x:v>
      </x:c>
      <x:c r="AA416" s="16" t="n">
        <x:f>MAX(0,Z416*(1+EXP((LN(1+Assumptions!$C$60)-0.5*Assumptions!$C$61^2)+Assumptions!$C$61*((RAND()+RAND()+RAND()+RAND()+RAND()+RAND()+RAND()+RAND()+RAND()+RAND()+RAND()+RAND())-6))-1)+PT_Y5_MC!AB67)</x:f>
        <x:v>7431201.031104838</x:v>
      </x:c>
      <x:c r="AB416" s="16" t="n">
        <x:f>MAX(0,AA416*(1+EXP((LN(1+Assumptions!$C$60)-0.5*Assumptions!$C$61^2)+Assumptions!$C$61*((RAND()+RAND()+RAND()+RAND()+RAND()+RAND()+RAND()+RAND()+RAND()+RAND()+RAND()+RAND())-6))-1)+PT_Y5_MC!AC67)</x:f>
        <x:v>8493996.130999677</x:v>
      </x:c>
      <x:c r="AC416" s="16" t="n">
        <x:f>MAX(0,AB416*(1+EXP((LN(1+Assumptions!$C$60)-0.5*Assumptions!$C$61^2)+Assumptions!$C$61*((RAND()+RAND()+RAND()+RAND()+RAND()+RAND()+RAND()+RAND()+RAND()+RAND()+RAND()+RAND())-6))-1)+PT_Y5_MC!AD67)</x:f>
        <x:v>11170710.068813415</x:v>
      </x:c>
      <x:c r="AD416" s="16" t="n">
        <x:f>MAX(0,AC416*(1+EXP((LN(1+Assumptions!$C$60)-0.5*Assumptions!$C$61^2)+Assumptions!$C$61*((RAND()+RAND()+RAND()+RAND()+RAND()+RAND()+RAND()+RAND()+RAND()+RAND()+RAND()+RAND())-6))-1)+PT_Y5_MC!AE67)</x:f>
        <x:v>12115929.14170723</x:v>
      </x:c>
      <x:c r="AE416" s="16" t="n">
        <x:f>MAX(0,AD416*(1+EXP((LN(1+Assumptions!$C$60)-0.5*Assumptions!$C$61^2)+Assumptions!$C$61*((RAND()+RAND()+RAND()+RAND()+RAND()+RAND()+RAND()+RAND()+RAND()+RAND()+RAND()+RAND())-6))-1)+PT_Y5_MC!AF67)</x:f>
        <x:v>10528900.696826722</x:v>
      </x:c>
      <x:c r="AF416" s="16" t="n">
        <x:f>MAX(0,AE416*(1+EXP((LN(1+Assumptions!$C$60)-0.5*Assumptions!$C$61^2)+Assumptions!$C$61*((RAND()+RAND()+RAND()+RAND()+RAND()+RAND()+RAND()+RAND()+RAND()+RAND()+RAND()+RAND())-6))-1)+PT_Y5_MC!AG67)</x:f>
        <x:v>12821400.934679242</x:v>
      </x:c>
    </x:row>
    <x:row r="417">
      <x:c r="A417" s="39">
        <x:v>413</x:v>
      </x:c>
      <x:c r="B417" s="16" t="n">
        <x:f>PT_Y5_MC!C68</x:f>
        <x:v>1029031.25</x:v>
      </x:c>
      <x:c r="C417" s="16" t="n">
        <x:f>MAX(0,B417*(1+EXP((LN(1+Assumptions!$C$60)-0.5*Assumptions!$C$61^2)+Assumptions!$C$61*((RAND()+RAND()+RAND()+RAND()+RAND()+RAND()+RAND()+RAND()+RAND()+RAND()+RAND()+RAND())-6))-1)+PT_Y5_MC!D67)</x:f>
        <x:v>1188053.8564071972</x:v>
      </x:c>
      <x:c r="D417" s="16" t="n">
        <x:f>MAX(0,C417*(1+EXP((LN(1+Assumptions!$C$60)-0.5*Assumptions!$C$61^2)+Assumptions!$C$61*((RAND()+RAND()+RAND()+RAND()+RAND()+RAND()+RAND()+RAND()+RAND()+RAND()+RAND()+RAND())-6))-1)+PT_Y5_MC!E67)</x:f>
        <x:v>1145195.6588458547</x:v>
      </x:c>
      <x:c r="E417" s="16" t="n">
        <x:f>MAX(0,D417*(1+EXP((LN(1+Assumptions!$C$60)-0.5*Assumptions!$C$61^2)+Assumptions!$C$61*((RAND()+RAND()+RAND()+RAND()+RAND()+RAND()+RAND()+RAND()+RAND()+RAND()+RAND()+RAND())-6))-1)+PT_Y5_MC!F67)</x:f>
        <x:v>1226939.5789007852</x:v>
      </x:c>
      <x:c r="F417" s="16" t="n">
        <x:f>MAX(0,E417*(1+EXP((LN(1+Assumptions!$C$60)-0.5*Assumptions!$C$61^2)+Assumptions!$C$61*((RAND()+RAND()+RAND()+RAND()+RAND()+RAND()+RAND()+RAND()+RAND()+RAND()+RAND()+RAND())-6))-1)+PT_Y5_MC!G67)</x:f>
        <x:v>1312338.019209757</x:v>
      </x:c>
      <x:c r="G417" s="16" t="n">
        <x:f>MAX(0,F417*(1+EXP((LN(1+Assumptions!$C$60)-0.5*Assumptions!$C$61^2)+Assumptions!$C$61*((RAND()+RAND()+RAND()+RAND()+RAND()+RAND()+RAND()+RAND()+RAND()+RAND()+RAND()+RAND())-6))-1)+PT_Y5_MC!H67)</x:f>
        <x:v>1186663.2959950352</x:v>
      </x:c>
      <x:c r="H417" s="16" t="n">
        <x:f>MAX(0,G417*(1+EXP((LN(1+Assumptions!$C$60)-0.5*Assumptions!$C$61^2)+Assumptions!$C$61*((RAND()+RAND()+RAND()+RAND()+RAND()+RAND()+RAND()+RAND()+RAND()+RAND()+RAND()+RAND())-6))-1)+PT_Y5_MC!I67)</x:f>
        <x:v>1385671.4765012208</x:v>
      </x:c>
      <x:c r="I417" s="16" t="n">
        <x:f>MAX(0,H417*(1+EXP((LN(1+Assumptions!$C$60)-0.5*Assumptions!$C$61^2)+Assumptions!$C$61*((RAND()+RAND()+RAND()+RAND()+RAND()+RAND()+RAND()+RAND()+RAND()+RAND()+RAND()+RAND())-6))-1)+PT_Y5_MC!J67)</x:f>
        <x:v>1422934.7587250671</x:v>
      </x:c>
      <x:c r="J417" s="16" t="n">
        <x:f>MAX(0,I417*(1+EXP((LN(1+Assumptions!$C$60)-0.5*Assumptions!$C$61^2)+Assumptions!$C$61*((RAND()+RAND()+RAND()+RAND()+RAND()+RAND()+RAND()+RAND()+RAND()+RAND()+RAND()+RAND())-6))-1)+PT_Y5_MC!K67)</x:f>
        <x:v>1448428.3312724018</x:v>
      </x:c>
      <x:c r="K417" s="16" t="n">
        <x:f>MAX(0,J417*(1+EXP((LN(1+Assumptions!$C$60)-0.5*Assumptions!$C$61^2)+Assumptions!$C$61*((RAND()+RAND()+RAND()+RAND()+RAND()+RAND()+RAND()+RAND()+RAND()+RAND()+RAND()+RAND())-6))-1)+PT_Y5_MC!L67)</x:f>
        <x:v>1358408.4446861204</x:v>
      </x:c>
      <x:c r="L417" s="16" t="n">
        <x:f>MAX(0,K417*(1+EXP((LN(1+Assumptions!$C$60)-0.5*Assumptions!$C$61^2)+Assumptions!$C$61*((RAND()+RAND()+RAND()+RAND()+RAND()+RAND()+RAND()+RAND()+RAND()+RAND()+RAND()+RAND())-6))-1)+PT_Y5_MC!M67)</x:f>
        <x:v>1201622.7571642536</x:v>
      </x:c>
      <x:c r="M417" s="16" t="n">
        <x:f>MAX(0,L417*(1+EXP((LN(1+Assumptions!$C$60)-0.5*Assumptions!$C$61^2)+Assumptions!$C$61*((RAND()+RAND()+RAND()+RAND()+RAND()+RAND()+RAND()+RAND()+RAND()+RAND()+RAND()+RAND())-6))-1)+PT_Y5_MC!N67)</x:f>
        <x:v>1187379.6706229097</x:v>
      </x:c>
      <x:c r="N417" s="16" t="n">
        <x:f>MAX(0,M417*(1+EXP((LN(1+Assumptions!$C$60)-0.5*Assumptions!$C$61^2)+Assumptions!$C$61*((RAND()+RAND()+RAND()+RAND()+RAND()+RAND()+RAND()+RAND()+RAND()+RAND()+RAND()+RAND())-6))-1)+PT_Y5_MC!O67)</x:f>
        <x:v>1208199.2199589633</x:v>
      </x:c>
      <x:c r="O417" s="16" t="n">
        <x:f>MAX(0,N417*(1+EXP((LN(1+Assumptions!$C$60)-0.5*Assumptions!$C$61^2)+Assumptions!$C$61*((RAND()+RAND()+RAND()+RAND()+RAND()+RAND()+RAND()+RAND()+RAND()+RAND()+RAND()+RAND())-6))-1)+PT_Y5_MC!P67)</x:f>
        <x:v>1401514.3672988839</x:v>
      </x:c>
      <x:c r="P417" s="16" t="n">
        <x:f>MAX(0,O417*(1+EXP((LN(1+Assumptions!$C$60)-0.5*Assumptions!$C$61^2)+Assumptions!$C$61*((RAND()+RAND()+RAND()+RAND()+RAND()+RAND()+RAND()+RAND()+RAND()+RAND()+RAND()+RAND())-6))-1)+PT_Y5_MC!Q67)</x:f>
        <x:v>962650.7493651296</x:v>
      </x:c>
      <x:c r="Q417" s="16" t="n">
        <x:f>MAX(0,P417*(1+EXP((LN(1+Assumptions!$C$60)-0.5*Assumptions!$C$61^2)+Assumptions!$C$61*((RAND()+RAND()+RAND()+RAND()+RAND()+RAND()+RAND()+RAND()+RAND()+RAND()+RAND()+RAND())-6))-1)+PT_Y5_MC!R67)</x:f>
        <x:v>1041460.3706336664</x:v>
      </x:c>
      <x:c r="R417" s="16" t="n">
        <x:f>MAX(0,Q417*(1+EXP((LN(1+Assumptions!$C$60)-0.5*Assumptions!$C$61^2)+Assumptions!$C$61*((RAND()+RAND()+RAND()+RAND()+RAND()+RAND()+RAND()+RAND()+RAND()+RAND()+RAND()+RAND())-6))-1)+PT_Y5_MC!S67)</x:f>
        <x:v>1188250.0043578711</x:v>
      </x:c>
      <x:c r="S417" s="16" t="n">
        <x:f>MAX(0,R417*(1+EXP((LN(1+Assumptions!$C$60)-0.5*Assumptions!$C$61^2)+Assumptions!$C$61*((RAND()+RAND()+RAND()+RAND()+RAND()+RAND()+RAND()+RAND()+RAND()+RAND()+RAND()+RAND())-6))-1)+PT_Y5_MC!T67)</x:f>
        <x:v>1351087.4165094271</x:v>
      </x:c>
      <x:c r="T417" s="16" t="n">
        <x:f>MAX(0,S417*(1+EXP((LN(1+Assumptions!$C$60)-0.5*Assumptions!$C$61^2)+Assumptions!$C$61*((RAND()+RAND()+RAND()+RAND()+RAND()+RAND()+RAND()+RAND()+RAND()+RAND()+RAND()+RAND())-6))-1)+PT_Y5_MC!U67)</x:f>
        <x:v>1510803.1345125772</x:v>
      </x:c>
      <x:c r="U417" s="16" t="n">
        <x:f>MAX(0,T417*(1+EXP((LN(1+Assumptions!$C$60)-0.5*Assumptions!$C$61^2)+Assumptions!$C$61*((RAND()+RAND()+RAND()+RAND()+RAND()+RAND()+RAND()+RAND()+RAND()+RAND()+RAND()+RAND())-6))-1)+PT_Y5_MC!V67)</x:f>
        <x:v>2173788.065036678</x:v>
      </x:c>
      <x:c r="V417" s="16" t="n">
        <x:f>MAX(0,U417*(1+EXP((LN(1+Assumptions!$C$60)-0.5*Assumptions!$C$61^2)+Assumptions!$C$61*((RAND()+RAND()+RAND()+RAND()+RAND()+RAND()+RAND()+RAND()+RAND()+RAND()+RAND()+RAND())-6))-1)+PT_Y5_MC!W67)</x:f>
        <x:v>2082999.346938746</x:v>
      </x:c>
      <x:c r="W417" s="16" t="n">
        <x:f>MAX(0,V417*(1+EXP((LN(1+Assumptions!$C$60)-0.5*Assumptions!$C$61^2)+Assumptions!$C$61*((RAND()+RAND()+RAND()+RAND()+RAND()+RAND()+RAND()+RAND()+RAND()+RAND()+RAND()+RAND())-6))-1)+PT_Y5_MC!X67)</x:f>
        <x:v>2147681.1616698373</x:v>
      </x:c>
      <x:c r="X417" s="16" t="n">
        <x:f>MAX(0,W417*(1+EXP((LN(1+Assumptions!$C$60)-0.5*Assumptions!$C$61^2)+Assumptions!$C$61*((RAND()+RAND()+RAND()+RAND()+RAND()+RAND()+RAND()+RAND()+RAND()+RAND()+RAND()+RAND())-6))-1)+PT_Y5_MC!Y67)</x:f>
        <x:v>2641417.739294299</x:v>
      </x:c>
      <x:c r="Y417" s="16" t="n">
        <x:f>MAX(0,X417*(1+EXP((LN(1+Assumptions!$C$60)-0.5*Assumptions!$C$61^2)+Assumptions!$C$61*((RAND()+RAND()+RAND()+RAND()+RAND()+RAND()+RAND()+RAND()+RAND()+RAND()+RAND()+RAND())-6))-1)+PT_Y5_MC!Z67)</x:f>
        <x:v>2612170.9046412744</x:v>
      </x:c>
      <x:c r="Z417" s="16" t="n">
        <x:f>MAX(0,Y417*(1+EXP((LN(1+Assumptions!$C$60)-0.5*Assumptions!$C$61^2)+Assumptions!$C$61*((RAND()+RAND()+RAND()+RAND()+RAND()+RAND()+RAND()+RAND()+RAND()+RAND()+RAND()+RAND())-6))-1)+PT_Y5_MC!AA67)</x:f>
        <x:v>2914733.226768561</x:v>
      </x:c>
      <x:c r="AA417" s="16" t="n">
        <x:f>MAX(0,Z417*(1+EXP((LN(1+Assumptions!$C$60)-0.5*Assumptions!$C$61^2)+Assumptions!$C$61*((RAND()+RAND()+RAND()+RAND()+RAND()+RAND()+RAND()+RAND()+RAND()+RAND()+RAND()+RAND())-6))-1)+PT_Y5_MC!AB67)</x:f>
        <x:v>2926929.9013358187</x:v>
      </x:c>
      <x:c r="AB417" s="16" t="n">
        <x:f>MAX(0,AA417*(1+EXP((LN(1+Assumptions!$C$60)-0.5*Assumptions!$C$61^2)+Assumptions!$C$61*((RAND()+RAND()+RAND()+RAND()+RAND()+RAND()+RAND()+RAND()+RAND()+RAND()+RAND()+RAND())-6))-1)+PT_Y5_MC!AC67)</x:f>
        <x:v>2802859.7936648917</x:v>
      </x:c>
      <x:c r="AC417" s="16" t="n">
        <x:f>MAX(0,AB417*(1+EXP((LN(1+Assumptions!$C$60)-0.5*Assumptions!$C$61^2)+Assumptions!$C$61*((RAND()+RAND()+RAND()+RAND()+RAND()+RAND()+RAND()+RAND()+RAND()+RAND()+RAND()+RAND())-6))-1)+PT_Y5_MC!AD67)</x:f>
        <x:v>2900296.3272536397</x:v>
      </x:c>
      <x:c r="AD417" s="16" t="n">
        <x:f>MAX(0,AC417*(1+EXP((LN(1+Assumptions!$C$60)-0.5*Assumptions!$C$61^2)+Assumptions!$C$61*((RAND()+RAND()+RAND()+RAND()+RAND()+RAND()+RAND()+RAND()+RAND()+RAND()+RAND()+RAND())-6))-1)+PT_Y5_MC!AE67)</x:f>
        <x:v>2874421.6283352077</x:v>
      </x:c>
      <x:c r="AE417" s="16" t="n">
        <x:f>MAX(0,AD417*(1+EXP((LN(1+Assumptions!$C$60)-0.5*Assumptions!$C$61^2)+Assumptions!$C$61*((RAND()+RAND()+RAND()+RAND()+RAND()+RAND()+RAND()+RAND()+RAND()+RAND()+RAND()+RAND())-6))-1)+PT_Y5_MC!AF67)</x:f>
        <x:v>2989105.943987023</x:v>
      </x:c>
      <x:c r="AF417" s="16" t="n">
        <x:f>MAX(0,AE417*(1+EXP((LN(1+Assumptions!$C$60)-0.5*Assumptions!$C$61^2)+Assumptions!$C$61*((RAND()+RAND()+RAND()+RAND()+RAND()+RAND()+RAND()+RAND()+RAND()+RAND()+RAND()+RAND())-6))-1)+PT_Y5_MC!AG67)</x:f>
        <x:v>3192002.28344037</x:v>
      </x:c>
    </x:row>
    <x:row r="418">
      <x:c r="A418" s="39">
        <x:v>414</x:v>
      </x:c>
      <x:c r="B418" s="16" t="n">
        <x:f>PT_Y5_MC!C68</x:f>
        <x:v>1029031.25</x:v>
      </x:c>
      <x:c r="C418" s="16" t="n">
        <x:f>MAX(0,B418*(1+EXP((LN(1+Assumptions!$C$60)-0.5*Assumptions!$C$61^2)+Assumptions!$C$61*((RAND()+RAND()+RAND()+RAND()+RAND()+RAND()+RAND()+RAND()+RAND()+RAND()+RAND()+RAND())-6))-1)+PT_Y5_MC!D67)</x:f>
        <x:v>1105251.434744182</x:v>
      </x:c>
      <x:c r="D418" s="16" t="n">
        <x:f>MAX(0,C418*(1+EXP((LN(1+Assumptions!$C$60)-0.5*Assumptions!$C$61^2)+Assumptions!$C$61*((RAND()+RAND()+RAND()+RAND()+RAND()+RAND()+RAND()+RAND()+RAND()+RAND()+RAND()+RAND())-6))-1)+PT_Y5_MC!E67)</x:f>
        <x:v>1031320.8401383886</x:v>
      </x:c>
      <x:c r="E418" s="16" t="n">
        <x:f>MAX(0,D418*(1+EXP((LN(1+Assumptions!$C$60)-0.5*Assumptions!$C$61^2)+Assumptions!$C$61*((RAND()+RAND()+RAND()+RAND()+RAND()+RAND()+RAND()+RAND()+RAND()+RAND()+RAND()+RAND())-6))-1)+PT_Y5_MC!F67)</x:f>
        <x:v>1288103.5105884946</x:v>
      </x:c>
      <x:c r="F418" s="16" t="n">
        <x:f>MAX(0,E418*(1+EXP((LN(1+Assumptions!$C$60)-0.5*Assumptions!$C$61^2)+Assumptions!$C$61*((RAND()+RAND()+RAND()+RAND()+RAND()+RAND()+RAND()+RAND()+RAND()+RAND()+RAND()+RAND())-6))-1)+PT_Y5_MC!G67)</x:f>
        <x:v>1230331.2904136921</x:v>
      </x:c>
      <x:c r="G418" s="16" t="n">
        <x:f>MAX(0,F418*(1+EXP((LN(1+Assumptions!$C$60)-0.5*Assumptions!$C$61^2)+Assumptions!$C$61*((RAND()+RAND()+RAND()+RAND()+RAND()+RAND()+RAND()+RAND()+RAND()+RAND()+RAND()+RAND())-6))-1)+PT_Y5_MC!H67)</x:f>
        <x:v>881309.19875897</x:v>
      </x:c>
      <x:c r="H418" s="16" t="n">
        <x:f>MAX(0,G418*(1+EXP((LN(1+Assumptions!$C$60)-0.5*Assumptions!$C$61^2)+Assumptions!$C$61*((RAND()+RAND()+RAND()+RAND()+RAND()+RAND()+RAND()+RAND()+RAND()+RAND()+RAND()+RAND())-6))-1)+PT_Y5_MC!I67)</x:f>
        <x:v>919606.3568362023</x:v>
      </x:c>
      <x:c r="I418" s="16" t="n">
        <x:f>MAX(0,H418*(1+EXP((LN(1+Assumptions!$C$60)-0.5*Assumptions!$C$61^2)+Assumptions!$C$61*((RAND()+RAND()+RAND()+RAND()+RAND()+RAND()+RAND()+RAND()+RAND()+RAND()+RAND()+RAND())-6))-1)+PT_Y5_MC!J67)</x:f>
        <x:v>1251378.5018350931</x:v>
      </x:c>
      <x:c r="J418" s="16" t="n">
        <x:f>MAX(0,I418*(1+EXP((LN(1+Assumptions!$C$60)-0.5*Assumptions!$C$61^2)+Assumptions!$C$61*((RAND()+RAND()+RAND()+RAND()+RAND()+RAND()+RAND()+RAND()+RAND()+RAND()+RAND()+RAND())-6))-1)+PT_Y5_MC!K67)</x:f>
        <x:v>1193368.7737130234</x:v>
      </x:c>
      <x:c r="K418" s="16" t="n">
        <x:f>MAX(0,J418*(1+EXP((LN(1+Assumptions!$C$60)-0.5*Assumptions!$C$61^2)+Assumptions!$C$61*((RAND()+RAND()+RAND()+RAND()+RAND()+RAND()+RAND()+RAND()+RAND()+RAND()+RAND()+RAND())-6))-1)+PT_Y5_MC!L67)</x:f>
        <x:v>1580728.779341914</x:v>
      </x:c>
      <x:c r="L418" s="16" t="n">
        <x:f>MAX(0,K418*(1+EXP((LN(1+Assumptions!$C$60)-0.5*Assumptions!$C$61^2)+Assumptions!$C$61*((RAND()+RAND()+RAND()+RAND()+RAND()+RAND()+RAND()+RAND()+RAND()+RAND()+RAND()+RAND())-6))-1)+PT_Y5_MC!M67)</x:f>
        <x:v>1639138.3365375933</x:v>
      </x:c>
      <x:c r="M418" s="16" t="n">
        <x:f>MAX(0,L418*(1+EXP((LN(1+Assumptions!$C$60)-0.5*Assumptions!$C$61^2)+Assumptions!$C$61*((RAND()+RAND()+RAND()+RAND()+RAND()+RAND()+RAND()+RAND()+RAND()+RAND()+RAND()+RAND())-6))-1)+PT_Y5_MC!N67)</x:f>
        <x:v>1280765.8111026986</x:v>
      </x:c>
      <x:c r="N418" s="16" t="n">
        <x:f>MAX(0,M418*(1+EXP((LN(1+Assumptions!$C$60)-0.5*Assumptions!$C$61^2)+Assumptions!$C$61*((RAND()+RAND()+RAND()+RAND()+RAND()+RAND()+RAND()+RAND()+RAND()+RAND()+RAND()+RAND())-6))-1)+PT_Y5_MC!O67)</x:f>
        <x:v>1146850.017686445</x:v>
      </x:c>
      <x:c r="O418" s="16" t="n">
        <x:f>MAX(0,N418*(1+EXP((LN(1+Assumptions!$C$60)-0.5*Assumptions!$C$61^2)+Assumptions!$C$61*((RAND()+RAND()+RAND()+RAND()+RAND()+RAND()+RAND()+RAND()+RAND()+RAND()+RAND()+RAND())-6))-1)+PT_Y5_MC!P67)</x:f>
        <x:v>1182636.3289662036</x:v>
      </x:c>
      <x:c r="P418" s="16" t="n">
        <x:f>MAX(0,O418*(1+EXP((LN(1+Assumptions!$C$60)-0.5*Assumptions!$C$61^2)+Assumptions!$C$61*((RAND()+RAND()+RAND()+RAND()+RAND()+RAND()+RAND()+RAND()+RAND()+RAND()+RAND()+RAND())-6))-1)+PT_Y5_MC!Q67)</x:f>
        <x:v>1239823.117608936</x:v>
      </x:c>
      <x:c r="Q418" s="16" t="n">
        <x:f>MAX(0,P418*(1+EXP((LN(1+Assumptions!$C$60)-0.5*Assumptions!$C$61^2)+Assumptions!$C$61*((RAND()+RAND()+RAND()+RAND()+RAND()+RAND()+RAND()+RAND()+RAND()+RAND()+RAND()+RAND())-6))-1)+PT_Y5_MC!R67)</x:f>
        <x:v>1012360.8892923295</x:v>
      </x:c>
      <x:c r="R418" s="16" t="n">
        <x:f>MAX(0,Q418*(1+EXP((LN(1+Assumptions!$C$60)-0.5*Assumptions!$C$61^2)+Assumptions!$C$61*((RAND()+RAND()+RAND()+RAND()+RAND()+RAND()+RAND()+RAND()+RAND()+RAND()+RAND()+RAND())-6))-1)+PT_Y5_MC!S67)</x:f>
        <x:v>941815.0682202547</x:v>
      </x:c>
      <x:c r="S418" s="16" t="n">
        <x:f>MAX(0,R418*(1+EXP((LN(1+Assumptions!$C$60)-0.5*Assumptions!$C$61^2)+Assumptions!$C$61*((RAND()+RAND()+RAND()+RAND()+RAND()+RAND()+RAND()+RAND()+RAND()+RAND()+RAND()+RAND())-6))-1)+PT_Y5_MC!T67)</x:f>
        <x:v>865788.3432018643</x:v>
      </x:c>
      <x:c r="T418" s="16" t="n">
        <x:f>MAX(0,S418*(1+EXP((LN(1+Assumptions!$C$60)-0.5*Assumptions!$C$61^2)+Assumptions!$C$61*((RAND()+RAND()+RAND()+RAND()+RAND()+RAND()+RAND()+RAND()+RAND()+RAND()+RAND()+RAND())-6))-1)+PT_Y5_MC!U67)</x:f>
        <x:v>970729.6809607384</x:v>
      </x:c>
      <x:c r="U418" s="16" t="n">
        <x:f>MAX(0,T418*(1+EXP((LN(1+Assumptions!$C$60)-0.5*Assumptions!$C$61^2)+Assumptions!$C$61*((RAND()+RAND()+RAND()+RAND()+RAND()+RAND()+RAND()+RAND()+RAND()+RAND()+RAND()+RAND())-6))-1)+PT_Y5_MC!V67)</x:f>
        <x:v>921685.3381906195</x:v>
      </x:c>
      <x:c r="V418" s="16" t="n">
        <x:f>MAX(0,U418*(1+EXP((LN(1+Assumptions!$C$60)-0.5*Assumptions!$C$61^2)+Assumptions!$C$61*((RAND()+RAND()+RAND()+RAND()+RAND()+RAND()+RAND()+RAND()+RAND()+RAND()+RAND()+RAND())-6))-1)+PT_Y5_MC!W67)</x:f>
        <x:v>779435.2972883187</x:v>
      </x:c>
      <x:c r="W418" s="16" t="n">
        <x:f>MAX(0,V418*(1+EXP((LN(1+Assumptions!$C$60)-0.5*Assumptions!$C$61^2)+Assumptions!$C$61*((RAND()+RAND()+RAND()+RAND()+RAND()+RAND()+RAND()+RAND()+RAND()+RAND()+RAND()+RAND())-6))-1)+PT_Y5_MC!X67)</x:f>
        <x:v>1003666.561590591</x:v>
      </x:c>
      <x:c r="X418" s="16" t="n">
        <x:f>MAX(0,W418*(1+EXP((LN(1+Assumptions!$C$60)-0.5*Assumptions!$C$61^2)+Assumptions!$C$61*((RAND()+RAND()+RAND()+RAND()+RAND()+RAND()+RAND()+RAND()+RAND()+RAND()+RAND()+RAND())-6))-1)+PT_Y5_MC!Y67)</x:f>
        <x:v>1136263.9416423815</x:v>
      </x:c>
      <x:c r="Y418" s="16" t="n">
        <x:f>MAX(0,X418*(1+EXP((LN(1+Assumptions!$C$60)-0.5*Assumptions!$C$61^2)+Assumptions!$C$61*((RAND()+RAND()+RAND()+RAND()+RAND()+RAND()+RAND()+RAND()+RAND()+RAND()+RAND()+RAND())-6))-1)+PT_Y5_MC!Z67)</x:f>
        <x:v>878720.3580784657</x:v>
      </x:c>
      <x:c r="Z418" s="16" t="n">
        <x:f>MAX(0,Y418*(1+EXP((LN(1+Assumptions!$C$60)-0.5*Assumptions!$C$61^2)+Assumptions!$C$61*((RAND()+RAND()+RAND()+RAND()+RAND()+RAND()+RAND()+RAND()+RAND()+RAND()+RAND()+RAND())-6))-1)+PT_Y5_MC!AA67)</x:f>
        <x:v>948075.3298712918</x:v>
      </x:c>
      <x:c r="AA418" s="16" t="n">
        <x:f>MAX(0,Z418*(1+EXP((LN(1+Assumptions!$C$60)-0.5*Assumptions!$C$61^2)+Assumptions!$C$61*((RAND()+RAND()+RAND()+RAND()+RAND()+RAND()+RAND()+RAND()+RAND()+RAND()+RAND()+RAND())-6))-1)+PT_Y5_MC!AB67)</x:f>
        <x:v>859559.8514173136</x:v>
      </x:c>
      <x:c r="AB418" s="16" t="n">
        <x:f>MAX(0,AA418*(1+EXP((LN(1+Assumptions!$C$60)-0.5*Assumptions!$C$61^2)+Assumptions!$C$61*((RAND()+RAND()+RAND()+RAND()+RAND()+RAND()+RAND()+RAND()+RAND()+RAND()+RAND()+RAND())-6))-1)+PT_Y5_MC!AC67)</x:f>
        <x:v>964916.2851111158</x:v>
      </x:c>
      <x:c r="AC418" s="16" t="n">
        <x:f>MAX(0,AB418*(1+EXP((LN(1+Assumptions!$C$60)-0.5*Assumptions!$C$61^2)+Assumptions!$C$61*((RAND()+RAND()+RAND()+RAND()+RAND()+RAND()+RAND()+RAND()+RAND()+RAND()+RAND()+RAND())-6))-1)+PT_Y5_MC!AD67)</x:f>
        <x:v>918421.2511937276</x:v>
      </x:c>
      <x:c r="AD418" s="16" t="n">
        <x:f>MAX(0,AC418*(1+EXP((LN(1+Assumptions!$C$60)-0.5*Assumptions!$C$61^2)+Assumptions!$C$61*((RAND()+RAND()+RAND()+RAND()+RAND()+RAND()+RAND()+RAND()+RAND()+RAND()+RAND()+RAND())-6))-1)+PT_Y5_MC!AE67)</x:f>
        <x:v>927333.8274929272</x:v>
      </x:c>
      <x:c r="AE418" s="16" t="n">
        <x:f>MAX(0,AD418*(1+EXP((LN(1+Assumptions!$C$60)-0.5*Assumptions!$C$61^2)+Assumptions!$C$61*((RAND()+RAND()+RAND()+RAND()+RAND()+RAND()+RAND()+RAND()+RAND()+RAND()+RAND()+RAND())-6))-1)+PT_Y5_MC!AF67)</x:f>
        <x:v>1233891.2770409954</x:v>
      </x:c>
      <x:c r="AF418" s="16" t="n">
        <x:f>MAX(0,AE418*(1+EXP((LN(1+Assumptions!$C$60)-0.5*Assumptions!$C$61^2)+Assumptions!$C$61*((RAND()+RAND()+RAND()+RAND()+RAND()+RAND()+RAND()+RAND()+RAND()+RAND()+RAND()+RAND())-6))-1)+PT_Y5_MC!AG67)</x:f>
        <x:v>983341.0327056261</x:v>
      </x:c>
    </x:row>
    <x:row r="419">
      <x:c r="A419" s="39">
        <x:v>415</x:v>
      </x:c>
      <x:c r="B419" s="16" t="n">
        <x:f>PT_Y5_MC!C68</x:f>
        <x:v>1029031.25</x:v>
      </x:c>
      <x:c r="C419" s="16" t="n">
        <x:f>MAX(0,B419*(1+EXP((LN(1+Assumptions!$C$60)-0.5*Assumptions!$C$61^2)+Assumptions!$C$61*((RAND()+RAND()+RAND()+RAND()+RAND()+RAND()+RAND()+RAND()+RAND()+RAND()+RAND()+RAND())-6))-1)+PT_Y5_MC!D67)</x:f>
        <x:v>931345.7491189162</x:v>
      </x:c>
      <x:c r="D419" s="16" t="n">
        <x:f>MAX(0,C419*(1+EXP((LN(1+Assumptions!$C$60)-0.5*Assumptions!$C$61^2)+Assumptions!$C$61*((RAND()+RAND()+RAND()+RAND()+RAND()+RAND()+RAND()+RAND()+RAND()+RAND()+RAND()+RAND())-6))-1)+PT_Y5_MC!E67)</x:f>
        <x:v>881887.1748501975</x:v>
      </x:c>
      <x:c r="E419" s="16" t="n">
        <x:f>MAX(0,D419*(1+EXP((LN(1+Assumptions!$C$60)-0.5*Assumptions!$C$61^2)+Assumptions!$C$61*((RAND()+RAND()+RAND()+RAND()+RAND()+RAND()+RAND()+RAND()+RAND()+RAND()+RAND()+RAND())-6))-1)+PT_Y5_MC!F67)</x:f>
        <x:v>926749.4832614515</x:v>
      </x:c>
      <x:c r="F419" s="16" t="n">
        <x:f>MAX(0,E419*(1+EXP((LN(1+Assumptions!$C$60)-0.5*Assumptions!$C$61^2)+Assumptions!$C$61*((RAND()+RAND()+RAND()+RAND()+RAND()+RAND()+RAND()+RAND()+RAND()+RAND()+RAND()+RAND())-6))-1)+PT_Y5_MC!G67)</x:f>
        <x:v>995638.6594798542</x:v>
      </x:c>
      <x:c r="G419" s="16" t="n">
        <x:f>MAX(0,F419*(1+EXP((LN(1+Assumptions!$C$60)-0.5*Assumptions!$C$61^2)+Assumptions!$C$61*((RAND()+RAND()+RAND()+RAND()+RAND()+RAND()+RAND()+RAND()+RAND()+RAND()+RAND()+RAND())-6))-1)+PT_Y5_MC!H67)</x:f>
        <x:v>885259.9877251695</x:v>
      </x:c>
      <x:c r="H419" s="16" t="n">
        <x:f>MAX(0,G419*(1+EXP((LN(1+Assumptions!$C$60)-0.5*Assumptions!$C$61^2)+Assumptions!$C$61*((RAND()+RAND()+RAND()+RAND()+RAND()+RAND()+RAND()+RAND()+RAND()+RAND()+RAND()+RAND())-6))-1)+PT_Y5_MC!I67)</x:f>
        <x:v>1084235.7716819847</x:v>
      </x:c>
      <x:c r="I419" s="16" t="n">
        <x:f>MAX(0,H419*(1+EXP((LN(1+Assumptions!$C$60)-0.5*Assumptions!$C$61^2)+Assumptions!$C$61*((RAND()+RAND()+RAND()+RAND()+RAND()+RAND()+RAND()+RAND()+RAND()+RAND()+RAND()+RAND())-6))-1)+PT_Y5_MC!J67)</x:f>
        <x:v>931822.327744841</x:v>
      </x:c>
      <x:c r="J419" s="16" t="n">
        <x:f>MAX(0,I419*(1+EXP((LN(1+Assumptions!$C$60)-0.5*Assumptions!$C$61^2)+Assumptions!$C$61*((RAND()+RAND()+RAND()+RAND()+RAND()+RAND()+RAND()+RAND()+RAND()+RAND()+RAND()+RAND())-6))-1)+PT_Y5_MC!K67)</x:f>
        <x:v>1343206.255848858</x:v>
      </x:c>
      <x:c r="K419" s="16" t="n">
        <x:f>MAX(0,J419*(1+EXP((LN(1+Assumptions!$C$60)-0.5*Assumptions!$C$61^2)+Assumptions!$C$61*((RAND()+RAND()+RAND()+RAND()+RAND()+RAND()+RAND()+RAND()+RAND()+RAND()+RAND()+RAND())-6))-1)+PT_Y5_MC!L67)</x:f>
        <x:v>1504603.3751774</x:v>
      </x:c>
      <x:c r="L419" s="16" t="n">
        <x:f>MAX(0,K419*(1+EXP((LN(1+Assumptions!$C$60)-0.5*Assumptions!$C$61^2)+Assumptions!$C$61*((RAND()+RAND()+RAND()+RAND()+RAND()+RAND()+RAND()+RAND()+RAND()+RAND()+RAND()+RAND())-6))-1)+PT_Y5_MC!M67)</x:f>
        <x:v>1268712.4061531138</x:v>
      </x:c>
      <x:c r="M419" s="16" t="n">
        <x:f>MAX(0,L419*(1+EXP((LN(1+Assumptions!$C$60)-0.5*Assumptions!$C$61^2)+Assumptions!$C$61*((RAND()+RAND()+RAND()+RAND()+RAND()+RAND()+RAND()+RAND()+RAND()+RAND()+RAND()+RAND())-6))-1)+PT_Y5_MC!N67)</x:f>
        <x:v>1293883.9682182213</x:v>
      </x:c>
      <x:c r="N419" s="16" t="n">
        <x:f>MAX(0,M419*(1+EXP((LN(1+Assumptions!$C$60)-0.5*Assumptions!$C$61^2)+Assumptions!$C$61*((RAND()+RAND()+RAND()+RAND()+RAND()+RAND()+RAND()+RAND()+RAND()+RAND()+RAND()+RAND())-6))-1)+PT_Y5_MC!O67)</x:f>
        <x:v>1151979.2087481986</x:v>
      </x:c>
      <x:c r="O419" s="16" t="n">
        <x:f>MAX(0,N419*(1+EXP((LN(1+Assumptions!$C$60)-0.5*Assumptions!$C$61^2)+Assumptions!$C$61*((RAND()+RAND()+RAND()+RAND()+RAND()+RAND()+RAND()+RAND()+RAND()+RAND()+RAND()+RAND())-6))-1)+PT_Y5_MC!P67)</x:f>
        <x:v>1351685.7632492888</x:v>
      </x:c>
      <x:c r="P419" s="16" t="n">
        <x:f>MAX(0,O419*(1+EXP((LN(1+Assumptions!$C$60)-0.5*Assumptions!$C$61^2)+Assumptions!$C$61*((RAND()+RAND()+RAND()+RAND()+RAND()+RAND()+RAND()+RAND()+RAND()+RAND()+RAND()+RAND())-6))-1)+PT_Y5_MC!Q67)</x:f>
        <x:v>1126947.9582098024</x:v>
      </x:c>
      <x:c r="Q419" s="16" t="n">
        <x:f>MAX(0,P419*(1+EXP((LN(1+Assumptions!$C$60)-0.5*Assumptions!$C$61^2)+Assumptions!$C$61*((RAND()+RAND()+RAND()+RAND()+RAND()+RAND()+RAND()+RAND()+RAND()+RAND()+RAND()+RAND())-6))-1)+PT_Y5_MC!R67)</x:f>
        <x:v>1372256.3062585082</x:v>
      </x:c>
      <x:c r="R419" s="16" t="n">
        <x:f>MAX(0,Q419*(1+EXP((LN(1+Assumptions!$C$60)-0.5*Assumptions!$C$61^2)+Assumptions!$C$61*((RAND()+RAND()+RAND()+RAND()+RAND()+RAND()+RAND()+RAND()+RAND()+RAND()+RAND()+RAND())-6))-1)+PT_Y5_MC!S67)</x:f>
        <x:v>1420385.1275723139</x:v>
      </x:c>
      <x:c r="S419" s="16" t="n">
        <x:f>MAX(0,R419*(1+EXP((LN(1+Assumptions!$C$60)-0.5*Assumptions!$C$61^2)+Assumptions!$C$61*((RAND()+RAND()+RAND()+RAND()+RAND()+RAND()+RAND()+RAND()+RAND()+RAND()+RAND()+RAND())-6))-1)+PT_Y5_MC!T67)</x:f>
        <x:v>1293788.0375698772</x:v>
      </x:c>
      <x:c r="T419" s="16" t="n">
        <x:f>MAX(0,S419*(1+EXP((LN(1+Assumptions!$C$60)-0.5*Assumptions!$C$61^2)+Assumptions!$C$61*((RAND()+RAND()+RAND()+RAND()+RAND()+RAND()+RAND()+RAND()+RAND()+RAND()+RAND()+RAND())-6))-1)+PT_Y5_MC!U67)</x:f>
        <x:v>995235.1680296352</x:v>
      </x:c>
      <x:c r="U419" s="16" t="n">
        <x:f>MAX(0,T419*(1+EXP((LN(1+Assumptions!$C$60)-0.5*Assumptions!$C$61^2)+Assumptions!$C$61*((RAND()+RAND()+RAND()+RAND()+RAND()+RAND()+RAND()+RAND()+RAND()+RAND()+RAND()+RAND())-6))-1)+PT_Y5_MC!V67)</x:f>
        <x:v>887339.1144794149</x:v>
      </x:c>
      <x:c r="V419" s="16" t="n">
        <x:f>MAX(0,U419*(1+EXP((LN(1+Assumptions!$C$60)-0.5*Assumptions!$C$61^2)+Assumptions!$C$61*((RAND()+RAND()+RAND()+RAND()+RAND()+RAND()+RAND()+RAND()+RAND()+RAND()+RAND()+RAND())-6))-1)+PT_Y5_MC!W67)</x:f>
        <x:v>871242.9282312794</x:v>
      </x:c>
      <x:c r="W419" s="16" t="n">
        <x:f>MAX(0,V419*(1+EXP((LN(1+Assumptions!$C$60)-0.5*Assumptions!$C$61^2)+Assumptions!$C$61*((RAND()+RAND()+RAND()+RAND()+RAND()+RAND()+RAND()+RAND()+RAND()+RAND()+RAND()+RAND())-6))-1)+PT_Y5_MC!X67)</x:f>
        <x:v>868420.7123493132</x:v>
      </x:c>
      <x:c r="X419" s="16" t="n">
        <x:f>MAX(0,W419*(1+EXP((LN(1+Assumptions!$C$60)-0.5*Assumptions!$C$61^2)+Assumptions!$C$61*((RAND()+RAND()+RAND()+RAND()+RAND()+RAND()+RAND()+RAND()+RAND()+RAND()+RAND()+RAND())-6))-1)+PT_Y5_MC!Y67)</x:f>
        <x:v>817075.7174594776</x:v>
      </x:c>
      <x:c r="Y419" s="16" t="n">
        <x:f>MAX(0,X419*(1+EXP((LN(1+Assumptions!$C$60)-0.5*Assumptions!$C$61^2)+Assumptions!$C$61*((RAND()+RAND()+RAND()+RAND()+RAND()+RAND()+RAND()+RAND()+RAND()+RAND()+RAND()+RAND())-6))-1)+PT_Y5_MC!Z67)</x:f>
        <x:v>1031360.2976221105</x:v>
      </x:c>
      <x:c r="Z419" s="16" t="n">
        <x:f>MAX(0,Y419*(1+EXP((LN(1+Assumptions!$C$60)-0.5*Assumptions!$C$61^2)+Assumptions!$C$61*((RAND()+RAND()+RAND()+RAND()+RAND()+RAND()+RAND()+RAND()+RAND()+RAND()+RAND()+RAND())-6))-1)+PT_Y5_MC!AA67)</x:f>
        <x:v>835304.5511487315</x:v>
      </x:c>
      <x:c r="AA419" s="16" t="n">
        <x:f>MAX(0,Z419*(1+EXP((LN(1+Assumptions!$C$60)-0.5*Assumptions!$C$61^2)+Assumptions!$C$61*((RAND()+RAND()+RAND()+RAND()+RAND()+RAND()+RAND()+RAND()+RAND()+RAND()+RAND()+RAND())-6))-1)+PT_Y5_MC!AB67)</x:f>
        <x:v>1026166.2607782617</x:v>
      </x:c>
      <x:c r="AB419" s="16" t="n">
        <x:f>MAX(0,AA419*(1+EXP((LN(1+Assumptions!$C$60)-0.5*Assumptions!$C$61^2)+Assumptions!$C$61*((RAND()+RAND()+RAND()+RAND()+RAND()+RAND()+RAND()+RAND()+RAND()+RAND()+RAND()+RAND())-6))-1)+PT_Y5_MC!AC67)</x:f>
        <x:v>1287113.2604688832</x:v>
      </x:c>
      <x:c r="AC419" s="16" t="n">
        <x:f>MAX(0,AB419*(1+EXP((LN(1+Assumptions!$C$60)-0.5*Assumptions!$C$61^2)+Assumptions!$C$61*((RAND()+RAND()+RAND()+RAND()+RAND()+RAND()+RAND()+RAND()+RAND()+RAND()+RAND()+RAND())-6))-1)+PT_Y5_MC!AD67)</x:f>
        <x:v>1661211.9316676245</x:v>
      </x:c>
      <x:c r="AD419" s="16" t="n">
        <x:f>MAX(0,AC419*(1+EXP((LN(1+Assumptions!$C$60)-0.5*Assumptions!$C$61^2)+Assumptions!$C$61*((RAND()+RAND()+RAND()+RAND()+RAND()+RAND()+RAND()+RAND()+RAND()+RAND()+RAND()+RAND())-6))-1)+PT_Y5_MC!AE67)</x:f>
        <x:v>2185216.471319805</x:v>
      </x:c>
      <x:c r="AE419" s="16" t="n">
        <x:f>MAX(0,AD419*(1+EXP((LN(1+Assumptions!$C$60)-0.5*Assumptions!$C$61^2)+Assumptions!$C$61*((RAND()+RAND()+RAND()+RAND()+RAND()+RAND()+RAND()+RAND()+RAND()+RAND()+RAND()+RAND())-6))-1)+PT_Y5_MC!AF67)</x:f>
        <x:v>2142558.227885888</x:v>
      </x:c>
      <x:c r="AF419" s="16" t="n">
        <x:f>MAX(0,AE419*(1+EXP((LN(1+Assumptions!$C$60)-0.5*Assumptions!$C$61^2)+Assumptions!$C$61*((RAND()+RAND()+RAND()+RAND()+RAND()+RAND()+RAND()+RAND()+RAND()+RAND()+RAND()+RAND())-6))-1)+PT_Y5_MC!AG67)</x:f>
        <x:v>2225475.396047565</x:v>
      </x:c>
    </x:row>
    <x:row r="420">
      <x:c r="A420" s="39">
        <x:v>416</x:v>
      </x:c>
      <x:c r="B420" s="16" t="n">
        <x:f>PT_Y5_MC!C68</x:f>
        <x:v>1029031.25</x:v>
      </x:c>
      <x:c r="C420" s="16" t="n">
        <x:f>MAX(0,B420*(1+EXP((LN(1+Assumptions!$C$60)-0.5*Assumptions!$C$61^2)+Assumptions!$C$61*((RAND()+RAND()+RAND()+RAND()+RAND()+RAND()+RAND()+RAND()+RAND()+RAND()+RAND()+RAND())-6))-1)+PT_Y5_MC!D67)</x:f>
        <x:v>1014622.2136838009</x:v>
      </x:c>
      <x:c r="D420" s="16" t="n">
        <x:f>MAX(0,C420*(1+EXP((LN(1+Assumptions!$C$60)-0.5*Assumptions!$C$61^2)+Assumptions!$C$61*((RAND()+RAND()+RAND()+RAND()+RAND()+RAND()+RAND()+RAND()+RAND()+RAND()+RAND()+RAND())-6))-1)+PT_Y5_MC!E67)</x:f>
        <x:v>1141472.5660278068</x:v>
      </x:c>
      <x:c r="E420" s="16" t="n">
        <x:f>MAX(0,D420*(1+EXP((LN(1+Assumptions!$C$60)-0.5*Assumptions!$C$61^2)+Assumptions!$C$61*((RAND()+RAND()+RAND()+RAND()+RAND()+RAND()+RAND()+RAND()+RAND()+RAND()+RAND()+RAND())-6))-1)+PT_Y5_MC!F67)</x:f>
        <x:v>1292767.5240999763</x:v>
      </x:c>
      <x:c r="F420" s="16" t="n">
        <x:f>MAX(0,E420*(1+EXP((LN(1+Assumptions!$C$60)-0.5*Assumptions!$C$61^2)+Assumptions!$C$61*((RAND()+RAND()+RAND()+RAND()+RAND()+RAND()+RAND()+RAND()+RAND()+RAND()+RAND()+RAND())-6))-1)+PT_Y5_MC!G67)</x:f>
        <x:v>1225564.0602721479</x:v>
      </x:c>
      <x:c r="G420" s="16" t="n">
        <x:f>MAX(0,F420*(1+EXP((LN(1+Assumptions!$C$60)-0.5*Assumptions!$C$61^2)+Assumptions!$C$61*((RAND()+RAND()+RAND()+RAND()+RAND()+RAND()+RAND()+RAND()+RAND()+RAND()+RAND()+RAND())-6))-1)+PT_Y5_MC!H67)</x:f>
        <x:v>1272072.896732833</x:v>
      </x:c>
      <x:c r="H420" s="16" t="n">
        <x:f>MAX(0,G420*(1+EXP((LN(1+Assumptions!$C$60)-0.5*Assumptions!$C$61^2)+Assumptions!$C$61*((RAND()+RAND()+RAND()+RAND()+RAND()+RAND()+RAND()+RAND()+RAND()+RAND()+RAND()+RAND())-6))-1)+PT_Y5_MC!I67)</x:f>
        <x:v>1502248.9336109573</x:v>
      </x:c>
      <x:c r="I420" s="16" t="n">
        <x:f>MAX(0,H420*(1+EXP((LN(1+Assumptions!$C$60)-0.5*Assumptions!$C$61^2)+Assumptions!$C$61*((RAND()+RAND()+RAND()+RAND()+RAND()+RAND()+RAND()+RAND()+RAND()+RAND()+RAND()+RAND())-6))-1)+PT_Y5_MC!J67)</x:f>
        <x:v>1352156.2128075345</x:v>
      </x:c>
      <x:c r="J420" s="16" t="n">
        <x:f>MAX(0,I420*(1+EXP((LN(1+Assumptions!$C$60)-0.5*Assumptions!$C$61^2)+Assumptions!$C$61*((RAND()+RAND()+RAND()+RAND()+RAND()+RAND()+RAND()+RAND()+RAND()+RAND()+RAND()+RAND())-6))-1)+PT_Y5_MC!K67)</x:f>
        <x:v>1265218.98129181</x:v>
      </x:c>
      <x:c r="K420" s="16" t="n">
        <x:f>MAX(0,J420*(1+EXP((LN(1+Assumptions!$C$60)-0.5*Assumptions!$C$61^2)+Assumptions!$C$61*((RAND()+RAND()+RAND()+RAND()+RAND()+RAND()+RAND()+RAND()+RAND()+RAND()+RAND()+RAND())-6))-1)+PT_Y5_MC!L67)</x:f>
        <x:v>1239935.6728445266</x:v>
      </x:c>
      <x:c r="L420" s="16" t="n">
        <x:f>MAX(0,K420*(1+EXP((LN(1+Assumptions!$C$60)-0.5*Assumptions!$C$61^2)+Assumptions!$C$61*((RAND()+RAND()+RAND()+RAND()+RAND()+RAND()+RAND()+RAND()+RAND()+RAND()+RAND()+RAND())-6))-1)+PT_Y5_MC!M67)</x:f>
        <x:v>1029424.3096574575</x:v>
      </x:c>
      <x:c r="M420" s="16" t="n">
        <x:f>MAX(0,L420*(1+EXP((LN(1+Assumptions!$C$60)-0.5*Assumptions!$C$61^2)+Assumptions!$C$61*((RAND()+RAND()+RAND()+RAND()+RAND()+RAND()+RAND()+RAND()+RAND()+RAND()+RAND()+RAND())-6))-1)+PT_Y5_MC!N67)</x:f>
        <x:v>846695.5545222135</x:v>
      </x:c>
      <x:c r="N420" s="16" t="n">
        <x:f>MAX(0,M420*(1+EXP((LN(1+Assumptions!$C$60)-0.5*Assumptions!$C$61^2)+Assumptions!$C$61*((RAND()+RAND()+RAND()+RAND()+RAND()+RAND()+RAND()+RAND()+RAND()+RAND()+RAND()+RAND())-6))-1)+PT_Y5_MC!O67)</x:f>
        <x:v>829598.957649353</x:v>
      </x:c>
      <x:c r="O420" s="16" t="n">
        <x:f>MAX(0,N420*(1+EXP((LN(1+Assumptions!$C$60)-0.5*Assumptions!$C$61^2)+Assumptions!$C$61*((RAND()+RAND()+RAND()+RAND()+RAND()+RAND()+RAND()+RAND()+RAND()+RAND()+RAND()+RAND())-6))-1)+PT_Y5_MC!P67)</x:f>
        <x:v>1005942.5346063984</x:v>
      </x:c>
      <x:c r="P420" s="16" t="n">
        <x:f>MAX(0,O420*(1+EXP((LN(1+Assumptions!$C$60)-0.5*Assumptions!$C$61^2)+Assumptions!$C$61*((RAND()+RAND()+RAND()+RAND()+RAND()+RAND()+RAND()+RAND()+RAND()+RAND()+RAND()+RAND())-6))-1)+PT_Y5_MC!Q67)</x:f>
        <x:v>884420.1563823445</x:v>
      </x:c>
      <x:c r="Q420" s="16" t="n">
        <x:f>MAX(0,P420*(1+EXP((LN(1+Assumptions!$C$60)-0.5*Assumptions!$C$61^2)+Assumptions!$C$61*((RAND()+RAND()+RAND()+RAND()+RAND()+RAND()+RAND()+RAND()+RAND()+RAND()+RAND()+RAND())-6))-1)+PT_Y5_MC!R67)</x:f>
        <x:v>863587.7654728617</x:v>
      </x:c>
      <x:c r="R420" s="16" t="n">
        <x:f>MAX(0,Q420*(1+EXP((LN(1+Assumptions!$C$60)-0.5*Assumptions!$C$61^2)+Assumptions!$C$61*((RAND()+RAND()+RAND()+RAND()+RAND()+RAND()+RAND()+RAND()+RAND()+RAND()+RAND()+RAND())-6))-1)+PT_Y5_MC!S67)</x:f>
        <x:v>891488.7327626846</x:v>
      </x:c>
      <x:c r="S420" s="16" t="n">
        <x:f>MAX(0,R420*(1+EXP((LN(1+Assumptions!$C$60)-0.5*Assumptions!$C$61^2)+Assumptions!$C$61*((RAND()+RAND()+RAND()+RAND()+RAND()+RAND()+RAND()+RAND()+RAND()+RAND()+RAND()+RAND())-6))-1)+PT_Y5_MC!T67)</x:f>
        <x:v>780308.5561719267</x:v>
      </x:c>
      <x:c r="T420" s="16" t="n">
        <x:f>MAX(0,S420*(1+EXP((LN(1+Assumptions!$C$60)-0.5*Assumptions!$C$61^2)+Assumptions!$C$61*((RAND()+RAND()+RAND()+RAND()+RAND()+RAND()+RAND()+RAND()+RAND()+RAND()+RAND()+RAND())-6))-1)+PT_Y5_MC!U67)</x:f>
        <x:v>796300.2387540692</x:v>
      </x:c>
      <x:c r="U420" s="16" t="n">
        <x:f>MAX(0,T420*(1+EXP((LN(1+Assumptions!$C$60)-0.5*Assumptions!$C$61^2)+Assumptions!$C$61*((RAND()+RAND()+RAND()+RAND()+RAND()+RAND()+RAND()+RAND()+RAND()+RAND()+RAND()+RAND())-6))-1)+PT_Y5_MC!V67)</x:f>
        <x:v>903127.2286588736</x:v>
      </x:c>
      <x:c r="V420" s="16" t="n">
        <x:f>MAX(0,U420*(1+EXP((LN(1+Assumptions!$C$60)-0.5*Assumptions!$C$61^2)+Assumptions!$C$61*((RAND()+RAND()+RAND()+RAND()+RAND()+RAND()+RAND()+RAND()+RAND()+RAND()+RAND()+RAND())-6))-1)+PT_Y5_MC!W67)</x:f>
        <x:v>899894.7601736967</x:v>
      </x:c>
      <x:c r="W420" s="16" t="n">
        <x:f>MAX(0,V420*(1+EXP((LN(1+Assumptions!$C$60)-0.5*Assumptions!$C$61^2)+Assumptions!$C$61*((RAND()+RAND()+RAND()+RAND()+RAND()+RAND()+RAND()+RAND()+RAND()+RAND()+RAND()+RAND())-6))-1)+PT_Y5_MC!X67)</x:f>
        <x:v>1032839.5405791573</x:v>
      </x:c>
      <x:c r="X420" s="16" t="n">
        <x:f>MAX(0,W420*(1+EXP((LN(1+Assumptions!$C$60)-0.5*Assumptions!$C$61^2)+Assumptions!$C$61*((RAND()+RAND()+RAND()+RAND()+RAND()+RAND()+RAND()+RAND()+RAND()+RAND()+RAND()+RAND())-6))-1)+PT_Y5_MC!Y67)</x:f>
        <x:v>996800.6050302952</x:v>
      </x:c>
      <x:c r="Y420" s="16" t="n">
        <x:f>MAX(0,X420*(1+EXP((LN(1+Assumptions!$C$60)-0.5*Assumptions!$C$61^2)+Assumptions!$C$61*((RAND()+RAND()+RAND()+RAND()+RAND()+RAND()+RAND()+RAND()+RAND()+RAND()+RAND()+RAND())-6))-1)+PT_Y5_MC!Z67)</x:f>
        <x:v>852636.2372483028</x:v>
      </x:c>
      <x:c r="Z420" s="16" t="n">
        <x:f>MAX(0,Y420*(1+EXP((LN(1+Assumptions!$C$60)-0.5*Assumptions!$C$61^2)+Assumptions!$C$61*((RAND()+RAND()+RAND()+RAND()+RAND()+RAND()+RAND()+RAND()+RAND()+RAND()+RAND()+RAND())-6))-1)+PT_Y5_MC!AA67)</x:f>
        <x:v>745072.8962409196</x:v>
      </x:c>
      <x:c r="AA420" s="16" t="n">
        <x:f>MAX(0,Z420*(1+EXP((LN(1+Assumptions!$C$60)-0.5*Assumptions!$C$61^2)+Assumptions!$C$61*((RAND()+RAND()+RAND()+RAND()+RAND()+RAND()+RAND()+RAND()+RAND()+RAND()+RAND()+RAND())-6))-1)+PT_Y5_MC!AB67)</x:f>
        <x:v>731202.8624067485</x:v>
      </x:c>
      <x:c r="AB420" s="16" t="n">
        <x:f>MAX(0,AA420*(1+EXP((LN(1+Assumptions!$C$60)-0.5*Assumptions!$C$61^2)+Assumptions!$C$61*((RAND()+RAND()+RAND()+RAND()+RAND()+RAND()+RAND()+RAND()+RAND()+RAND()+RAND()+RAND())-6))-1)+PT_Y5_MC!AC67)</x:f>
        <x:v>766754.4615905208</x:v>
      </x:c>
      <x:c r="AC420" s="16" t="n">
        <x:f>MAX(0,AB420*(1+EXP((LN(1+Assumptions!$C$60)-0.5*Assumptions!$C$61^2)+Assumptions!$C$61*((RAND()+RAND()+RAND()+RAND()+RAND()+RAND()+RAND()+RAND()+RAND()+RAND()+RAND()+RAND())-6))-1)+PT_Y5_MC!AD67)</x:f>
        <x:v>826003.5643011024</x:v>
      </x:c>
      <x:c r="AD420" s="16" t="n">
        <x:f>MAX(0,AC420*(1+EXP((LN(1+Assumptions!$C$60)-0.5*Assumptions!$C$61^2)+Assumptions!$C$61*((RAND()+RAND()+RAND()+RAND()+RAND()+RAND()+RAND()+RAND()+RAND()+RAND()+RAND()+RAND())-6))-1)+PT_Y5_MC!AE67)</x:f>
        <x:v>987048.370740531</x:v>
      </x:c>
      <x:c r="AE420" s="16" t="n">
        <x:f>MAX(0,AD420*(1+EXP((LN(1+Assumptions!$C$60)-0.5*Assumptions!$C$61^2)+Assumptions!$C$61*((RAND()+RAND()+RAND()+RAND()+RAND()+RAND()+RAND()+RAND()+RAND()+RAND()+RAND()+RAND())-6))-1)+PT_Y5_MC!AF67)</x:f>
        <x:v>1002804.241957369</x:v>
      </x:c>
      <x:c r="AF420" s="16" t="n">
        <x:f>MAX(0,AE420*(1+EXP((LN(1+Assumptions!$C$60)-0.5*Assumptions!$C$61^2)+Assumptions!$C$61*((RAND()+RAND()+RAND()+RAND()+RAND()+RAND()+RAND()+RAND()+RAND()+RAND()+RAND()+RAND())-6))-1)+PT_Y5_MC!AG67)</x:f>
        <x:v>1048429.6022225873</x:v>
      </x:c>
    </x:row>
    <x:row r="421">
      <x:c r="A421" s="39">
        <x:v>417</x:v>
      </x:c>
      <x:c r="B421" s="16" t="n">
        <x:f>PT_Y5_MC!C68</x:f>
        <x:v>1029031.25</x:v>
      </x:c>
      <x:c r="C421" s="16" t="n">
        <x:f>MAX(0,B421*(1+EXP((LN(1+Assumptions!$C$60)-0.5*Assumptions!$C$61^2)+Assumptions!$C$61*((RAND()+RAND()+RAND()+RAND()+RAND()+RAND()+RAND()+RAND()+RAND()+RAND()+RAND()+RAND())-6))-1)+PT_Y5_MC!D67)</x:f>
        <x:v>1357138.7705358793</x:v>
      </x:c>
      <x:c r="D421" s="16" t="n">
        <x:f>MAX(0,C421*(1+EXP((LN(1+Assumptions!$C$60)-0.5*Assumptions!$C$61^2)+Assumptions!$C$61*((RAND()+RAND()+RAND()+RAND()+RAND()+RAND()+RAND()+RAND()+RAND()+RAND()+RAND()+RAND())-6))-1)+PT_Y5_MC!E67)</x:f>
        <x:v>1382913.2942114973</x:v>
      </x:c>
      <x:c r="E421" s="16" t="n">
        <x:f>MAX(0,D421*(1+EXP((LN(1+Assumptions!$C$60)-0.5*Assumptions!$C$61^2)+Assumptions!$C$61*((RAND()+RAND()+RAND()+RAND()+RAND()+RAND()+RAND()+RAND()+RAND()+RAND()+RAND()+RAND())-6))-1)+PT_Y5_MC!F67)</x:f>
        <x:v>1631602.321343229</x:v>
      </x:c>
      <x:c r="F421" s="16" t="n">
        <x:f>MAX(0,E421*(1+EXP((LN(1+Assumptions!$C$60)-0.5*Assumptions!$C$61^2)+Assumptions!$C$61*((RAND()+RAND()+RAND()+RAND()+RAND()+RAND()+RAND()+RAND()+RAND()+RAND()+RAND()+RAND())-6))-1)+PT_Y5_MC!G67)</x:f>
        <x:v>1861246.8091769582</x:v>
      </x:c>
      <x:c r="G421" s="16" t="n">
        <x:f>MAX(0,F421*(1+EXP((LN(1+Assumptions!$C$60)-0.5*Assumptions!$C$61^2)+Assumptions!$C$61*((RAND()+RAND()+RAND()+RAND()+RAND()+RAND()+RAND()+RAND()+RAND()+RAND()+RAND()+RAND())-6))-1)+PT_Y5_MC!H67)</x:f>
        <x:v>2040387.7387132924</x:v>
      </x:c>
      <x:c r="H421" s="16" t="n">
        <x:f>MAX(0,G421*(1+EXP((LN(1+Assumptions!$C$60)-0.5*Assumptions!$C$61^2)+Assumptions!$C$61*((RAND()+RAND()+RAND()+RAND()+RAND()+RAND()+RAND()+RAND()+RAND()+RAND()+RAND()+RAND())-6))-1)+PT_Y5_MC!I67)</x:f>
        <x:v>2141033.7079342054</x:v>
      </x:c>
      <x:c r="I421" s="16" t="n">
        <x:f>MAX(0,H421*(1+EXP((LN(1+Assumptions!$C$60)-0.5*Assumptions!$C$61^2)+Assumptions!$C$61*((RAND()+RAND()+RAND()+RAND()+RAND()+RAND()+RAND()+RAND()+RAND()+RAND()+RAND()+RAND())-6))-1)+PT_Y5_MC!J67)</x:f>
        <x:v>2533777.536388552</x:v>
      </x:c>
      <x:c r="J421" s="16" t="n">
        <x:f>MAX(0,I421*(1+EXP((LN(1+Assumptions!$C$60)-0.5*Assumptions!$C$61^2)+Assumptions!$C$61*((RAND()+RAND()+RAND()+RAND()+RAND()+RAND()+RAND()+RAND()+RAND()+RAND()+RAND()+RAND())-6))-1)+PT_Y5_MC!K67)</x:f>
        <x:v>3247208.0268746973</x:v>
      </x:c>
      <x:c r="K421" s="16" t="n">
        <x:f>MAX(0,J421*(1+EXP((LN(1+Assumptions!$C$60)-0.5*Assumptions!$C$61^2)+Assumptions!$C$61*((RAND()+RAND()+RAND()+RAND()+RAND()+RAND()+RAND()+RAND()+RAND()+RAND()+RAND()+RAND())-6))-1)+PT_Y5_MC!L67)</x:f>
        <x:v>2930110.24891859</x:v>
      </x:c>
      <x:c r="L421" s="16" t="n">
        <x:f>MAX(0,K421*(1+EXP((LN(1+Assumptions!$C$60)-0.5*Assumptions!$C$61^2)+Assumptions!$C$61*((RAND()+RAND()+RAND()+RAND()+RAND()+RAND()+RAND()+RAND()+RAND()+RAND()+RAND()+RAND())-6))-1)+PT_Y5_MC!M67)</x:f>
        <x:v>3266610.2394771576</x:v>
      </x:c>
      <x:c r="M421" s="16" t="n">
        <x:f>MAX(0,L421*(1+EXP((LN(1+Assumptions!$C$60)-0.5*Assumptions!$C$61^2)+Assumptions!$C$61*((RAND()+RAND()+RAND()+RAND()+RAND()+RAND()+RAND()+RAND()+RAND()+RAND()+RAND()+RAND())-6))-1)+PT_Y5_MC!N67)</x:f>
        <x:v>4388012.637555394</x:v>
      </x:c>
      <x:c r="N421" s="16" t="n">
        <x:f>MAX(0,M421*(1+EXP((LN(1+Assumptions!$C$60)-0.5*Assumptions!$C$61^2)+Assumptions!$C$61*((RAND()+RAND()+RAND()+RAND()+RAND()+RAND()+RAND()+RAND()+RAND()+RAND()+RAND()+RAND())-6))-1)+PT_Y5_MC!O67)</x:f>
        <x:v>4228082.890421039</x:v>
      </x:c>
      <x:c r="O421" s="16" t="n">
        <x:f>MAX(0,N421*(1+EXP((LN(1+Assumptions!$C$60)-0.5*Assumptions!$C$61^2)+Assumptions!$C$61*((RAND()+RAND()+RAND()+RAND()+RAND()+RAND()+RAND()+RAND()+RAND()+RAND()+RAND()+RAND())-6))-1)+PT_Y5_MC!P67)</x:f>
        <x:v>3805201.726878301</x:v>
      </x:c>
      <x:c r="P421" s="16" t="n">
        <x:f>MAX(0,O421*(1+EXP((LN(1+Assumptions!$C$60)-0.5*Assumptions!$C$61^2)+Assumptions!$C$61*((RAND()+RAND()+RAND()+RAND()+RAND()+RAND()+RAND()+RAND()+RAND()+RAND()+RAND()+RAND())-6))-1)+PT_Y5_MC!Q67)</x:f>
        <x:v>3092878.782318868</x:v>
      </x:c>
      <x:c r="Q421" s="16" t="n">
        <x:f>MAX(0,P421*(1+EXP((LN(1+Assumptions!$C$60)-0.5*Assumptions!$C$61^2)+Assumptions!$C$61*((RAND()+RAND()+RAND()+RAND()+RAND()+RAND()+RAND()+RAND()+RAND()+RAND()+RAND()+RAND())-6))-1)+PT_Y5_MC!R67)</x:f>
        <x:v>2616690.0467947777</x:v>
      </x:c>
      <x:c r="R421" s="16" t="n">
        <x:f>MAX(0,Q421*(1+EXP((LN(1+Assumptions!$C$60)-0.5*Assumptions!$C$61^2)+Assumptions!$C$61*((RAND()+RAND()+RAND()+RAND()+RAND()+RAND()+RAND()+RAND()+RAND()+RAND()+RAND()+RAND())-6))-1)+PT_Y5_MC!S67)</x:f>
        <x:v>3063636.171708126</x:v>
      </x:c>
      <x:c r="S421" s="16" t="n">
        <x:f>MAX(0,R421*(1+EXP((LN(1+Assumptions!$C$60)-0.5*Assumptions!$C$61^2)+Assumptions!$C$61*((RAND()+RAND()+RAND()+RAND()+RAND()+RAND()+RAND()+RAND()+RAND()+RAND()+RAND()+RAND())-6))-1)+PT_Y5_MC!T67)</x:f>
        <x:v>3358030.915660129</x:v>
      </x:c>
      <x:c r="T421" s="16" t="n">
        <x:f>MAX(0,S421*(1+EXP((LN(1+Assumptions!$C$60)-0.5*Assumptions!$C$61^2)+Assumptions!$C$61*((RAND()+RAND()+RAND()+RAND()+RAND()+RAND()+RAND()+RAND()+RAND()+RAND()+RAND()+RAND())-6))-1)+PT_Y5_MC!U67)</x:f>
        <x:v>3803218.5069753886</x:v>
      </x:c>
      <x:c r="U421" s="16" t="n">
        <x:f>MAX(0,T421*(1+EXP((LN(1+Assumptions!$C$60)-0.5*Assumptions!$C$61^2)+Assumptions!$C$61*((RAND()+RAND()+RAND()+RAND()+RAND()+RAND()+RAND()+RAND()+RAND()+RAND()+RAND()+RAND())-6))-1)+PT_Y5_MC!V67)</x:f>
        <x:v>4316988.5449486105</x:v>
      </x:c>
      <x:c r="V421" s="16" t="n">
        <x:f>MAX(0,U421*(1+EXP((LN(1+Assumptions!$C$60)-0.5*Assumptions!$C$61^2)+Assumptions!$C$61*((RAND()+RAND()+RAND()+RAND()+RAND()+RAND()+RAND()+RAND()+RAND()+RAND()+RAND()+RAND())-6))-1)+PT_Y5_MC!W67)</x:f>
        <x:v>4274730.079822646</x:v>
      </x:c>
      <x:c r="W421" s="16" t="n">
        <x:f>MAX(0,V421*(1+EXP((LN(1+Assumptions!$C$60)-0.5*Assumptions!$C$61^2)+Assumptions!$C$61*((RAND()+RAND()+RAND()+RAND()+RAND()+RAND()+RAND()+RAND()+RAND()+RAND()+RAND()+RAND())-6))-1)+PT_Y5_MC!X67)</x:f>
        <x:v>4362747.522012232</x:v>
      </x:c>
      <x:c r="X421" s="16" t="n">
        <x:f>MAX(0,W421*(1+EXP((LN(1+Assumptions!$C$60)-0.5*Assumptions!$C$61^2)+Assumptions!$C$61*((RAND()+RAND()+RAND()+RAND()+RAND()+RAND()+RAND()+RAND()+RAND()+RAND()+RAND()+RAND())-6))-1)+PT_Y5_MC!Y67)</x:f>
        <x:v>3941641.684765848</x:v>
      </x:c>
      <x:c r="Y421" s="16" t="n">
        <x:f>MAX(0,X421*(1+EXP((LN(1+Assumptions!$C$60)-0.5*Assumptions!$C$61^2)+Assumptions!$C$61*((RAND()+RAND()+RAND()+RAND()+RAND()+RAND()+RAND()+RAND()+RAND()+RAND()+RAND()+RAND())-6))-1)+PT_Y5_MC!Z67)</x:f>
        <x:v>4359985.249138499</x:v>
      </x:c>
      <x:c r="Z421" s="16" t="n">
        <x:f>MAX(0,Y421*(1+EXP((LN(1+Assumptions!$C$60)-0.5*Assumptions!$C$61^2)+Assumptions!$C$61*((RAND()+RAND()+RAND()+RAND()+RAND()+RAND()+RAND()+RAND()+RAND()+RAND()+RAND()+RAND())-6))-1)+PT_Y5_MC!AA67)</x:f>
        <x:v>3587260.9593844675</x:v>
      </x:c>
      <x:c r="AA421" s="16" t="n">
        <x:f>MAX(0,Z421*(1+EXP((LN(1+Assumptions!$C$60)-0.5*Assumptions!$C$61^2)+Assumptions!$C$61*((RAND()+RAND()+RAND()+RAND()+RAND()+RAND()+RAND()+RAND()+RAND()+RAND()+RAND()+RAND())-6))-1)+PT_Y5_MC!AB67)</x:f>
        <x:v>4302384.575153431</x:v>
      </x:c>
      <x:c r="AB421" s="16" t="n">
        <x:f>MAX(0,AA421*(1+EXP((LN(1+Assumptions!$C$60)-0.5*Assumptions!$C$61^2)+Assumptions!$C$61*((RAND()+RAND()+RAND()+RAND()+RAND()+RAND()+RAND()+RAND()+RAND()+RAND()+RAND()+RAND())-6))-1)+PT_Y5_MC!AC67)</x:f>
        <x:v>2967277.1725656358</x:v>
      </x:c>
      <x:c r="AC421" s="16" t="n">
        <x:f>MAX(0,AB421*(1+EXP((LN(1+Assumptions!$C$60)-0.5*Assumptions!$C$61^2)+Assumptions!$C$61*((RAND()+RAND()+RAND()+RAND()+RAND()+RAND()+RAND()+RAND()+RAND()+RAND()+RAND()+RAND())-6))-1)+PT_Y5_MC!AD67)</x:f>
        <x:v>3358319.2672193544</x:v>
      </x:c>
      <x:c r="AD421" s="16" t="n">
        <x:f>MAX(0,AC421*(1+EXP((LN(1+Assumptions!$C$60)-0.5*Assumptions!$C$61^2)+Assumptions!$C$61*((RAND()+RAND()+RAND()+RAND()+RAND()+RAND()+RAND()+RAND()+RAND()+RAND()+RAND()+RAND())-6))-1)+PT_Y5_MC!AE67)</x:f>
        <x:v>3550796.6251698947</x:v>
      </x:c>
      <x:c r="AE421" s="16" t="n">
        <x:f>MAX(0,AD421*(1+EXP((LN(1+Assumptions!$C$60)-0.5*Assumptions!$C$61^2)+Assumptions!$C$61*((RAND()+RAND()+RAND()+RAND()+RAND()+RAND()+RAND()+RAND()+RAND()+RAND()+RAND()+RAND())-6))-1)+PT_Y5_MC!AF67)</x:f>
        <x:v>4266956.23675791</x:v>
      </x:c>
      <x:c r="AF421" s="16" t="n">
        <x:f>MAX(0,AE421*(1+EXP((LN(1+Assumptions!$C$60)-0.5*Assumptions!$C$61^2)+Assumptions!$C$61*((RAND()+RAND()+RAND()+RAND()+RAND()+RAND()+RAND()+RAND()+RAND()+RAND()+RAND()+RAND())-6))-1)+PT_Y5_MC!AG67)</x:f>
        <x:v>5057665.177739312</x:v>
      </x:c>
    </x:row>
    <x:row r="422">
      <x:c r="A422" s="39">
        <x:v>418</x:v>
      </x:c>
      <x:c r="B422" s="16" t="n">
        <x:f>PT_Y5_MC!C68</x:f>
        <x:v>1029031.25</x:v>
      </x:c>
      <x:c r="C422" s="16" t="n">
        <x:f>MAX(0,B422*(1+EXP((LN(1+Assumptions!$C$60)-0.5*Assumptions!$C$61^2)+Assumptions!$C$61*((RAND()+RAND()+RAND()+RAND()+RAND()+RAND()+RAND()+RAND()+RAND()+RAND()+RAND()+RAND())-6))-1)+PT_Y5_MC!D67)</x:f>
        <x:v>1077498.370793146</x:v>
      </x:c>
      <x:c r="D422" s="16" t="n">
        <x:f>MAX(0,C422*(1+EXP((LN(1+Assumptions!$C$60)-0.5*Assumptions!$C$61^2)+Assumptions!$C$61*((RAND()+RAND()+RAND()+RAND()+RAND()+RAND()+RAND()+RAND()+RAND()+RAND()+RAND()+RAND())-6))-1)+PT_Y5_MC!E67)</x:f>
        <x:v>1287843.063735795</x:v>
      </x:c>
      <x:c r="E422" s="16" t="n">
        <x:f>MAX(0,D422*(1+EXP((LN(1+Assumptions!$C$60)-0.5*Assumptions!$C$61^2)+Assumptions!$C$61*((RAND()+RAND()+RAND()+RAND()+RAND()+RAND()+RAND()+RAND()+RAND()+RAND()+RAND()+RAND())-6))-1)+PT_Y5_MC!F67)</x:f>
        <x:v>1288641.3949760585</x:v>
      </x:c>
      <x:c r="F422" s="16" t="n">
        <x:f>MAX(0,E422*(1+EXP((LN(1+Assumptions!$C$60)-0.5*Assumptions!$C$61^2)+Assumptions!$C$61*((RAND()+RAND()+RAND()+RAND()+RAND()+RAND()+RAND()+RAND()+RAND()+RAND()+RAND()+RAND())-6))-1)+PT_Y5_MC!G67)</x:f>
        <x:v>1355485.177777166</x:v>
      </x:c>
      <x:c r="G422" s="16" t="n">
        <x:f>MAX(0,F422*(1+EXP((LN(1+Assumptions!$C$60)-0.5*Assumptions!$C$61^2)+Assumptions!$C$61*((RAND()+RAND()+RAND()+RAND()+RAND()+RAND()+RAND()+RAND()+RAND()+RAND()+RAND()+RAND())-6))-1)+PT_Y5_MC!H67)</x:f>
        <x:v>1874235.4424309493</x:v>
      </x:c>
      <x:c r="H422" s="16" t="n">
        <x:f>MAX(0,G422*(1+EXP((LN(1+Assumptions!$C$60)-0.5*Assumptions!$C$61^2)+Assumptions!$C$61*((RAND()+RAND()+RAND()+RAND()+RAND()+RAND()+RAND()+RAND()+RAND()+RAND()+RAND()+RAND())-6))-1)+PT_Y5_MC!I67)</x:f>
        <x:v>2149363.5793963224</x:v>
      </x:c>
      <x:c r="I422" s="16" t="n">
        <x:f>MAX(0,H422*(1+EXP((LN(1+Assumptions!$C$60)-0.5*Assumptions!$C$61^2)+Assumptions!$C$61*((RAND()+RAND()+RAND()+RAND()+RAND()+RAND()+RAND()+RAND()+RAND()+RAND()+RAND()+RAND())-6))-1)+PT_Y5_MC!J67)</x:f>
        <x:v>1986411.550506568</x:v>
      </x:c>
      <x:c r="J422" s="16" t="n">
        <x:f>MAX(0,I422*(1+EXP((LN(1+Assumptions!$C$60)-0.5*Assumptions!$C$61^2)+Assumptions!$C$61*((RAND()+RAND()+RAND()+RAND()+RAND()+RAND()+RAND()+RAND()+RAND()+RAND()+RAND()+RAND())-6))-1)+PT_Y5_MC!K67)</x:f>
        <x:v>2166629.0638096733</x:v>
      </x:c>
      <x:c r="K422" s="16" t="n">
        <x:f>MAX(0,J422*(1+EXP((LN(1+Assumptions!$C$60)-0.5*Assumptions!$C$61^2)+Assumptions!$C$61*((RAND()+RAND()+RAND()+RAND()+RAND()+RAND()+RAND()+RAND()+RAND()+RAND()+RAND()+RAND())-6))-1)+PT_Y5_MC!L67)</x:f>
        <x:v>2170717.380534664</x:v>
      </x:c>
      <x:c r="L422" s="16" t="n">
        <x:f>MAX(0,K422*(1+EXP((LN(1+Assumptions!$C$60)-0.5*Assumptions!$C$61^2)+Assumptions!$C$61*((RAND()+RAND()+RAND()+RAND()+RAND()+RAND()+RAND()+RAND()+RAND()+RAND()+RAND()+RAND())-6))-1)+PT_Y5_MC!M67)</x:f>
        <x:v>2578014.5607898533</x:v>
      </x:c>
      <x:c r="M422" s="16" t="n">
        <x:f>MAX(0,L422*(1+EXP((LN(1+Assumptions!$C$60)-0.5*Assumptions!$C$61^2)+Assumptions!$C$61*((RAND()+RAND()+RAND()+RAND()+RAND()+RAND()+RAND()+RAND()+RAND()+RAND()+RAND()+RAND())-6))-1)+PT_Y5_MC!N67)</x:f>
        <x:v>2797776.009499749</x:v>
      </x:c>
      <x:c r="N422" s="16" t="n">
        <x:f>MAX(0,M422*(1+EXP((LN(1+Assumptions!$C$60)-0.5*Assumptions!$C$61^2)+Assumptions!$C$61*((RAND()+RAND()+RAND()+RAND()+RAND()+RAND()+RAND()+RAND()+RAND()+RAND()+RAND()+RAND())-6))-1)+PT_Y5_MC!O67)</x:f>
        <x:v>3227064.0555870193</x:v>
      </x:c>
      <x:c r="O422" s="16" t="n">
        <x:f>MAX(0,N422*(1+EXP((LN(1+Assumptions!$C$60)-0.5*Assumptions!$C$61^2)+Assumptions!$C$61*((RAND()+RAND()+RAND()+RAND()+RAND()+RAND()+RAND()+RAND()+RAND()+RAND()+RAND()+RAND())-6))-1)+PT_Y5_MC!P67)</x:f>
        <x:v>3484027.2862988254</x:v>
      </x:c>
      <x:c r="P422" s="16" t="n">
        <x:f>MAX(0,O422*(1+EXP((LN(1+Assumptions!$C$60)-0.5*Assumptions!$C$61^2)+Assumptions!$C$61*((RAND()+RAND()+RAND()+RAND()+RAND()+RAND()+RAND()+RAND()+RAND()+RAND()+RAND()+RAND())-6))-1)+PT_Y5_MC!Q67)</x:f>
        <x:v>4440215.828357547</x:v>
      </x:c>
      <x:c r="Q422" s="16" t="n">
        <x:f>MAX(0,P422*(1+EXP((LN(1+Assumptions!$C$60)-0.5*Assumptions!$C$61^2)+Assumptions!$C$61*((RAND()+RAND()+RAND()+RAND()+RAND()+RAND()+RAND()+RAND()+RAND()+RAND()+RAND()+RAND())-6))-1)+PT_Y5_MC!R67)</x:f>
        <x:v>4658946.834194616</x:v>
      </x:c>
      <x:c r="R422" s="16" t="n">
        <x:f>MAX(0,Q422*(1+EXP((LN(1+Assumptions!$C$60)-0.5*Assumptions!$C$61^2)+Assumptions!$C$61*((RAND()+RAND()+RAND()+RAND()+RAND()+RAND()+RAND()+RAND()+RAND()+RAND()+RAND()+RAND())-6))-1)+PT_Y5_MC!S67)</x:f>
        <x:v>4548242.033563707</x:v>
      </x:c>
      <x:c r="S422" s="16" t="n">
        <x:f>MAX(0,R422*(1+EXP((LN(1+Assumptions!$C$60)-0.5*Assumptions!$C$61^2)+Assumptions!$C$61*((RAND()+RAND()+RAND()+RAND()+RAND()+RAND()+RAND()+RAND()+RAND()+RAND()+RAND()+RAND())-6))-1)+PT_Y5_MC!T67)</x:f>
        <x:v>4444018.790635366</x:v>
      </x:c>
      <x:c r="T422" s="16" t="n">
        <x:f>MAX(0,S422*(1+EXP((LN(1+Assumptions!$C$60)-0.5*Assumptions!$C$61^2)+Assumptions!$C$61*((RAND()+RAND()+RAND()+RAND()+RAND()+RAND()+RAND()+RAND()+RAND()+RAND()+RAND()+RAND())-6))-1)+PT_Y5_MC!U67)</x:f>
        <x:v>5349050.826822049</x:v>
      </x:c>
      <x:c r="U422" s="16" t="n">
        <x:f>MAX(0,T422*(1+EXP((LN(1+Assumptions!$C$60)-0.5*Assumptions!$C$61^2)+Assumptions!$C$61*((RAND()+RAND()+RAND()+RAND()+RAND()+RAND()+RAND()+RAND()+RAND()+RAND()+RAND()+RAND())-6))-1)+PT_Y5_MC!V67)</x:f>
        <x:v>4896543.60759211</x:v>
      </x:c>
      <x:c r="V422" s="16" t="n">
        <x:f>MAX(0,U422*(1+EXP((LN(1+Assumptions!$C$60)-0.5*Assumptions!$C$61^2)+Assumptions!$C$61*((RAND()+RAND()+RAND()+RAND()+RAND()+RAND()+RAND()+RAND()+RAND()+RAND()+RAND()+RAND())-6))-1)+PT_Y5_MC!W67)</x:f>
        <x:v>6122474.043520957</x:v>
      </x:c>
      <x:c r="W422" s="16" t="n">
        <x:f>MAX(0,V422*(1+EXP((LN(1+Assumptions!$C$60)-0.5*Assumptions!$C$61^2)+Assumptions!$C$61*((RAND()+RAND()+RAND()+RAND()+RAND()+RAND()+RAND()+RAND()+RAND()+RAND()+RAND()+RAND())-6))-1)+PT_Y5_MC!X67)</x:f>
        <x:v>6588303.172485982</x:v>
      </x:c>
      <x:c r="X422" s="16" t="n">
        <x:f>MAX(0,W422*(1+EXP((LN(1+Assumptions!$C$60)-0.5*Assumptions!$C$61^2)+Assumptions!$C$61*((RAND()+RAND()+RAND()+RAND()+RAND()+RAND()+RAND()+RAND()+RAND()+RAND()+RAND()+RAND())-6))-1)+PT_Y5_MC!Y67)</x:f>
        <x:v>6794231.608216161</x:v>
      </x:c>
      <x:c r="Y422" s="16" t="n">
        <x:f>MAX(0,X422*(1+EXP((LN(1+Assumptions!$C$60)-0.5*Assumptions!$C$61^2)+Assumptions!$C$61*((RAND()+RAND()+RAND()+RAND()+RAND()+RAND()+RAND()+RAND()+RAND()+RAND()+RAND()+RAND())-6))-1)+PT_Y5_MC!Z67)</x:f>
        <x:v>6688703.131730404</x:v>
      </x:c>
      <x:c r="Z422" s="16" t="n">
        <x:f>MAX(0,Y422*(1+EXP((LN(1+Assumptions!$C$60)-0.5*Assumptions!$C$61^2)+Assumptions!$C$61*((RAND()+RAND()+RAND()+RAND()+RAND()+RAND()+RAND()+RAND()+RAND()+RAND()+RAND()+RAND())-6))-1)+PT_Y5_MC!AA67)</x:f>
        <x:v>5473222.052614525</x:v>
      </x:c>
      <x:c r="AA422" s="16" t="n">
        <x:f>MAX(0,Z422*(1+EXP((LN(1+Assumptions!$C$60)-0.5*Assumptions!$C$61^2)+Assumptions!$C$61*((RAND()+RAND()+RAND()+RAND()+RAND()+RAND()+RAND()+RAND()+RAND()+RAND()+RAND()+RAND())-6))-1)+PT_Y5_MC!AB67)</x:f>
        <x:v>6774372.768953111</x:v>
      </x:c>
      <x:c r="AB422" s="16" t="n">
        <x:f>MAX(0,AA422*(1+EXP((LN(1+Assumptions!$C$60)-0.5*Assumptions!$C$61^2)+Assumptions!$C$61*((RAND()+RAND()+RAND()+RAND()+RAND()+RAND()+RAND()+RAND()+RAND()+RAND()+RAND()+RAND())-6))-1)+PT_Y5_MC!AC67)</x:f>
        <x:v>6712466.679271164</x:v>
      </x:c>
      <x:c r="AC422" s="16" t="n">
        <x:f>MAX(0,AB422*(1+EXP((LN(1+Assumptions!$C$60)-0.5*Assumptions!$C$61^2)+Assumptions!$C$61*((RAND()+RAND()+RAND()+RAND()+RAND()+RAND()+RAND()+RAND()+RAND()+RAND()+RAND()+RAND())-6))-1)+PT_Y5_MC!AD67)</x:f>
        <x:v>6136789.525371848</x:v>
      </x:c>
      <x:c r="AD422" s="16" t="n">
        <x:f>MAX(0,AC422*(1+EXP((LN(1+Assumptions!$C$60)-0.5*Assumptions!$C$61^2)+Assumptions!$C$61*((RAND()+RAND()+RAND()+RAND()+RAND()+RAND()+RAND()+RAND()+RAND()+RAND()+RAND()+RAND())-6))-1)+PT_Y5_MC!AE67)</x:f>
        <x:v>7083053.960365689</x:v>
      </x:c>
      <x:c r="AE422" s="16" t="n">
        <x:f>MAX(0,AD422*(1+EXP((LN(1+Assumptions!$C$60)-0.5*Assumptions!$C$61^2)+Assumptions!$C$61*((RAND()+RAND()+RAND()+RAND()+RAND()+RAND()+RAND()+RAND()+RAND()+RAND()+RAND()+RAND())-6))-1)+PT_Y5_MC!AF67)</x:f>
        <x:v>8409138.342847722</x:v>
      </x:c>
      <x:c r="AF422" s="16" t="n">
        <x:f>MAX(0,AE422*(1+EXP((LN(1+Assumptions!$C$60)-0.5*Assumptions!$C$61^2)+Assumptions!$C$61*((RAND()+RAND()+RAND()+RAND()+RAND()+RAND()+RAND()+RAND()+RAND()+RAND()+RAND()+RAND())-6))-1)+PT_Y5_MC!AG67)</x:f>
        <x:v>10278083.463701919</x:v>
      </x:c>
    </x:row>
    <x:row r="423">
      <x:c r="A423" s="39">
        <x:v>419</x:v>
      </x:c>
      <x:c r="B423" s="16" t="n">
        <x:f>PT_Y5_MC!C68</x:f>
        <x:v>1029031.25</x:v>
      </x:c>
      <x:c r="C423" s="16" t="n">
        <x:f>MAX(0,B423*(1+EXP((LN(1+Assumptions!$C$60)-0.5*Assumptions!$C$61^2)+Assumptions!$C$61*((RAND()+RAND()+RAND()+RAND()+RAND()+RAND()+RAND()+RAND()+RAND()+RAND()+RAND()+RAND())-6))-1)+PT_Y5_MC!D67)</x:f>
        <x:v>1194463.847439014</x:v>
      </x:c>
      <x:c r="D423" s="16" t="n">
        <x:f>MAX(0,C423*(1+EXP((LN(1+Assumptions!$C$60)-0.5*Assumptions!$C$61^2)+Assumptions!$C$61*((RAND()+RAND()+RAND()+RAND()+RAND()+RAND()+RAND()+RAND()+RAND()+RAND()+RAND()+RAND())-6))-1)+PT_Y5_MC!E67)</x:f>
        <x:v>1474518.5570197322</x:v>
      </x:c>
      <x:c r="E423" s="16" t="n">
        <x:f>MAX(0,D423*(1+EXP((LN(1+Assumptions!$C$60)-0.5*Assumptions!$C$61^2)+Assumptions!$C$61*((RAND()+RAND()+RAND()+RAND()+RAND()+RAND()+RAND()+RAND()+RAND()+RAND()+RAND()+RAND())-6))-1)+PT_Y5_MC!F67)</x:f>
        <x:v>1592789.0881298487</x:v>
      </x:c>
      <x:c r="F423" s="16" t="n">
        <x:f>MAX(0,E423*(1+EXP((LN(1+Assumptions!$C$60)-0.5*Assumptions!$C$61^2)+Assumptions!$C$61*((RAND()+RAND()+RAND()+RAND()+RAND()+RAND()+RAND()+RAND()+RAND()+RAND()+RAND()+RAND())-6))-1)+PT_Y5_MC!G67)</x:f>
        <x:v>1858922.8383840579</x:v>
      </x:c>
      <x:c r="G423" s="16" t="n">
        <x:f>MAX(0,F423*(1+EXP((LN(1+Assumptions!$C$60)-0.5*Assumptions!$C$61^2)+Assumptions!$C$61*((RAND()+RAND()+RAND()+RAND()+RAND()+RAND()+RAND()+RAND()+RAND()+RAND()+RAND()+RAND())-6))-1)+PT_Y5_MC!H67)</x:f>
        <x:v>2019297.060387874</x:v>
      </x:c>
      <x:c r="H423" s="16" t="n">
        <x:f>MAX(0,G423*(1+EXP((LN(1+Assumptions!$C$60)-0.5*Assumptions!$C$61^2)+Assumptions!$C$61*((RAND()+RAND()+RAND()+RAND()+RAND()+RAND()+RAND()+RAND()+RAND()+RAND()+RAND()+RAND())-6))-1)+PT_Y5_MC!I67)</x:f>
        <x:v>2179226.5832395046</x:v>
      </x:c>
      <x:c r="I423" s="16" t="n">
        <x:f>MAX(0,H423*(1+EXP((LN(1+Assumptions!$C$60)-0.5*Assumptions!$C$61^2)+Assumptions!$C$61*((RAND()+RAND()+RAND()+RAND()+RAND()+RAND()+RAND()+RAND()+RAND()+RAND()+RAND()+RAND())-6))-1)+PT_Y5_MC!J67)</x:f>
        <x:v>2333065.1919779014</x:v>
      </x:c>
      <x:c r="J423" s="16" t="n">
        <x:f>MAX(0,I423*(1+EXP((LN(1+Assumptions!$C$60)-0.5*Assumptions!$C$61^2)+Assumptions!$C$61*((RAND()+RAND()+RAND()+RAND()+RAND()+RAND()+RAND()+RAND()+RAND()+RAND()+RAND()+RAND())-6))-1)+PT_Y5_MC!K67)</x:f>
        <x:v>1904284.942549646</x:v>
      </x:c>
      <x:c r="K423" s="16" t="n">
        <x:f>MAX(0,J423*(1+EXP((LN(1+Assumptions!$C$60)-0.5*Assumptions!$C$61^2)+Assumptions!$C$61*((RAND()+RAND()+RAND()+RAND()+RAND()+RAND()+RAND()+RAND()+RAND()+RAND()+RAND()+RAND())-6))-1)+PT_Y5_MC!L67)</x:f>
        <x:v>2170549.440836493</x:v>
      </x:c>
      <x:c r="L423" s="16" t="n">
        <x:f>MAX(0,K423*(1+EXP((LN(1+Assumptions!$C$60)-0.5*Assumptions!$C$61^2)+Assumptions!$C$61*((RAND()+RAND()+RAND()+RAND()+RAND()+RAND()+RAND()+RAND()+RAND()+RAND()+RAND()+RAND())-6))-1)+PT_Y5_MC!M67)</x:f>
        <x:v>2968072.637839306</x:v>
      </x:c>
      <x:c r="M423" s="16" t="n">
        <x:f>MAX(0,L423*(1+EXP((LN(1+Assumptions!$C$60)-0.5*Assumptions!$C$61^2)+Assumptions!$C$61*((RAND()+RAND()+RAND()+RAND()+RAND()+RAND()+RAND()+RAND()+RAND()+RAND()+RAND()+RAND())-6))-1)+PT_Y5_MC!N67)</x:f>
        <x:v>3697088.866272518</x:v>
      </x:c>
      <x:c r="N423" s="16" t="n">
        <x:f>MAX(0,M423*(1+EXP((LN(1+Assumptions!$C$60)-0.5*Assumptions!$C$61^2)+Assumptions!$C$61*((RAND()+RAND()+RAND()+RAND()+RAND()+RAND()+RAND()+RAND()+RAND()+RAND()+RAND()+RAND())-6))-1)+PT_Y5_MC!O67)</x:f>
        <x:v>2690676.820100989</x:v>
      </x:c>
      <x:c r="O423" s="16" t="n">
        <x:f>MAX(0,N423*(1+EXP((LN(1+Assumptions!$C$60)-0.5*Assumptions!$C$61^2)+Assumptions!$C$61*((RAND()+RAND()+RAND()+RAND()+RAND()+RAND()+RAND()+RAND()+RAND()+RAND()+RAND()+RAND())-6))-1)+PT_Y5_MC!P67)</x:f>
        <x:v>2352148.1031754743</x:v>
      </x:c>
      <x:c r="P423" s="16" t="n">
        <x:f>MAX(0,O423*(1+EXP((LN(1+Assumptions!$C$60)-0.5*Assumptions!$C$61^2)+Assumptions!$C$61*((RAND()+RAND()+RAND()+RAND()+RAND()+RAND()+RAND()+RAND()+RAND()+RAND()+RAND()+RAND())-6))-1)+PT_Y5_MC!Q67)</x:f>
        <x:v>2618453.3657016368</x:v>
      </x:c>
      <x:c r="Q423" s="16" t="n">
        <x:f>MAX(0,P423*(1+EXP((LN(1+Assumptions!$C$60)-0.5*Assumptions!$C$61^2)+Assumptions!$C$61*((RAND()+RAND()+RAND()+RAND()+RAND()+RAND()+RAND()+RAND()+RAND()+RAND()+RAND()+RAND())-6))-1)+PT_Y5_MC!R67)</x:f>
        <x:v>2817674.736069702</x:v>
      </x:c>
      <x:c r="R423" s="16" t="n">
        <x:f>MAX(0,Q423*(1+EXP((LN(1+Assumptions!$C$60)-0.5*Assumptions!$C$61^2)+Assumptions!$C$61*((RAND()+RAND()+RAND()+RAND()+RAND()+RAND()+RAND()+RAND()+RAND()+RAND()+RAND()+RAND())-6))-1)+PT_Y5_MC!S67)</x:f>
        <x:v>3619984.3270900934</x:v>
      </x:c>
      <x:c r="S423" s="16" t="n">
        <x:f>MAX(0,R423*(1+EXP((LN(1+Assumptions!$C$60)-0.5*Assumptions!$C$61^2)+Assumptions!$C$61*((RAND()+RAND()+RAND()+RAND()+RAND()+RAND()+RAND()+RAND()+RAND()+RAND()+RAND()+RAND())-6))-1)+PT_Y5_MC!T67)</x:f>
        <x:v>3199253.0479569705</x:v>
      </x:c>
      <x:c r="T423" s="16" t="n">
        <x:f>MAX(0,S423*(1+EXP((LN(1+Assumptions!$C$60)-0.5*Assumptions!$C$61^2)+Assumptions!$C$61*((RAND()+RAND()+RAND()+RAND()+RAND()+RAND()+RAND()+RAND()+RAND()+RAND()+RAND()+RAND())-6))-1)+PT_Y5_MC!U67)</x:f>
        <x:v>3461440.8067583377</x:v>
      </x:c>
      <x:c r="U423" s="16" t="n">
        <x:f>MAX(0,T423*(1+EXP((LN(1+Assumptions!$C$60)-0.5*Assumptions!$C$61^2)+Assumptions!$C$61*((RAND()+RAND()+RAND()+RAND()+RAND()+RAND()+RAND()+RAND()+RAND()+RAND()+RAND()+RAND())-6))-1)+PT_Y5_MC!V67)</x:f>
        <x:v>3374260.959397</x:v>
      </x:c>
      <x:c r="V423" s="16" t="n">
        <x:f>MAX(0,U423*(1+EXP((LN(1+Assumptions!$C$60)-0.5*Assumptions!$C$61^2)+Assumptions!$C$61*((RAND()+RAND()+RAND()+RAND()+RAND()+RAND()+RAND()+RAND()+RAND()+RAND()+RAND()+RAND())-6))-1)+PT_Y5_MC!W67)</x:f>
        <x:v>2852423.706019409</x:v>
      </x:c>
      <x:c r="W423" s="16" t="n">
        <x:f>MAX(0,V423*(1+EXP((LN(1+Assumptions!$C$60)-0.5*Assumptions!$C$61^2)+Assumptions!$C$61*((RAND()+RAND()+RAND()+RAND()+RAND()+RAND()+RAND()+RAND()+RAND()+RAND()+RAND()+RAND())-6))-1)+PT_Y5_MC!X67)</x:f>
        <x:v>2922041.8492604215</x:v>
      </x:c>
      <x:c r="X423" s="16" t="n">
        <x:f>MAX(0,W423*(1+EXP((LN(1+Assumptions!$C$60)-0.5*Assumptions!$C$61^2)+Assumptions!$C$61*((RAND()+RAND()+RAND()+RAND()+RAND()+RAND()+RAND()+RAND()+RAND()+RAND()+RAND()+RAND())-6))-1)+PT_Y5_MC!Y67)</x:f>
        <x:v>3145115.884374419</x:v>
      </x:c>
      <x:c r="Y423" s="16" t="n">
        <x:f>MAX(0,X423*(1+EXP((LN(1+Assumptions!$C$60)-0.5*Assumptions!$C$61^2)+Assumptions!$C$61*((RAND()+RAND()+RAND()+RAND()+RAND()+RAND()+RAND()+RAND()+RAND()+RAND()+RAND()+RAND())-6))-1)+PT_Y5_MC!Z67)</x:f>
        <x:v>3423185.135784814</x:v>
      </x:c>
      <x:c r="Z423" s="16" t="n">
        <x:f>MAX(0,Y423*(1+EXP((LN(1+Assumptions!$C$60)-0.5*Assumptions!$C$61^2)+Assumptions!$C$61*((RAND()+RAND()+RAND()+RAND()+RAND()+RAND()+RAND()+RAND()+RAND()+RAND()+RAND()+RAND())-6))-1)+PT_Y5_MC!AA67)</x:f>
        <x:v>3592993.691600742</x:v>
      </x:c>
      <x:c r="AA423" s="16" t="n">
        <x:f>MAX(0,Z423*(1+EXP((LN(1+Assumptions!$C$60)-0.5*Assumptions!$C$61^2)+Assumptions!$C$61*((RAND()+RAND()+RAND()+RAND()+RAND()+RAND()+RAND()+RAND()+RAND()+RAND()+RAND()+RAND())-6))-1)+PT_Y5_MC!AB67)</x:f>
        <x:v>3282735.852203766</x:v>
      </x:c>
      <x:c r="AB423" s="16" t="n">
        <x:f>MAX(0,AA423*(1+EXP((LN(1+Assumptions!$C$60)-0.5*Assumptions!$C$61^2)+Assumptions!$C$61*((RAND()+RAND()+RAND()+RAND()+RAND()+RAND()+RAND()+RAND()+RAND()+RAND()+RAND()+RAND())-6))-1)+PT_Y5_MC!AC67)</x:f>
        <x:v>3659765.332986363</x:v>
      </x:c>
      <x:c r="AC423" s="16" t="n">
        <x:f>MAX(0,AB423*(1+EXP((LN(1+Assumptions!$C$60)-0.5*Assumptions!$C$61^2)+Assumptions!$C$61*((RAND()+RAND()+RAND()+RAND()+RAND()+RAND()+RAND()+RAND()+RAND()+RAND()+RAND()+RAND())-6))-1)+PT_Y5_MC!AD67)</x:f>
        <x:v>3563362.705022195</x:v>
      </x:c>
      <x:c r="AD423" s="16" t="n">
        <x:f>MAX(0,AC423*(1+EXP((LN(1+Assumptions!$C$60)-0.5*Assumptions!$C$61^2)+Assumptions!$C$61*((RAND()+RAND()+RAND()+RAND()+RAND()+RAND()+RAND()+RAND()+RAND()+RAND()+RAND()+RAND())-6))-1)+PT_Y5_MC!AE67)</x:f>
        <x:v>3314283.766296531</x:v>
      </x:c>
      <x:c r="AE423" s="16" t="n">
        <x:f>MAX(0,AD423*(1+EXP((LN(1+Assumptions!$C$60)-0.5*Assumptions!$C$61^2)+Assumptions!$C$61*((RAND()+RAND()+RAND()+RAND()+RAND()+RAND()+RAND()+RAND()+RAND()+RAND()+RAND()+RAND())-6))-1)+PT_Y5_MC!AF67)</x:f>
        <x:v>3519280.764179848</x:v>
      </x:c>
      <x:c r="AF423" s="16" t="n">
        <x:f>MAX(0,AE423*(1+EXP((LN(1+Assumptions!$C$60)-0.5*Assumptions!$C$61^2)+Assumptions!$C$61*((RAND()+RAND()+RAND()+RAND()+RAND()+RAND()+RAND()+RAND()+RAND()+RAND()+RAND()+RAND())-6))-1)+PT_Y5_MC!AG67)</x:f>
        <x:v>4491367.560045895</x:v>
      </x:c>
    </x:row>
    <x:row r="424">
      <x:c r="A424" s="39">
        <x:v>420</x:v>
      </x:c>
      <x:c r="B424" s="16" t="n">
        <x:f>PT_Y5_MC!C68</x:f>
        <x:v>1029031.25</x:v>
      </x:c>
      <x:c r="C424" s="16" t="n">
        <x:f>MAX(0,B424*(1+EXP((LN(1+Assumptions!$C$60)-0.5*Assumptions!$C$61^2)+Assumptions!$C$61*((RAND()+RAND()+RAND()+RAND()+RAND()+RAND()+RAND()+RAND()+RAND()+RAND()+RAND()+RAND())-6))-1)+PT_Y5_MC!D67)</x:f>
        <x:v>883785.9203989771</x:v>
      </x:c>
      <x:c r="D424" s="16" t="n">
        <x:f>MAX(0,C424*(1+EXP((LN(1+Assumptions!$C$60)-0.5*Assumptions!$C$61^2)+Assumptions!$C$61*((RAND()+RAND()+RAND()+RAND()+RAND()+RAND()+RAND()+RAND()+RAND()+RAND()+RAND()+RAND())-6))-1)+PT_Y5_MC!E67)</x:f>
        <x:v>699288.1896468492</x:v>
      </x:c>
      <x:c r="E424" s="16" t="n">
        <x:f>MAX(0,D424*(1+EXP((LN(1+Assumptions!$C$60)-0.5*Assumptions!$C$61^2)+Assumptions!$C$61*((RAND()+RAND()+RAND()+RAND()+RAND()+RAND()+RAND()+RAND()+RAND()+RAND()+RAND()+RAND())-6))-1)+PT_Y5_MC!F67)</x:f>
        <x:v>823024.7534105397</x:v>
      </x:c>
      <x:c r="F424" s="16" t="n">
        <x:f>MAX(0,E424*(1+EXP((LN(1+Assumptions!$C$60)-0.5*Assumptions!$C$61^2)+Assumptions!$C$61*((RAND()+RAND()+RAND()+RAND()+RAND()+RAND()+RAND()+RAND()+RAND()+RAND()+RAND()+RAND())-6))-1)+PT_Y5_MC!G67)</x:f>
        <x:v>733132.7793125852</x:v>
      </x:c>
      <x:c r="G424" s="16" t="n">
        <x:f>MAX(0,F424*(1+EXP((LN(1+Assumptions!$C$60)-0.5*Assumptions!$C$61^2)+Assumptions!$C$61*((RAND()+RAND()+RAND()+RAND()+RAND()+RAND()+RAND()+RAND()+RAND()+RAND()+RAND()+RAND())-6))-1)+PT_Y5_MC!H67)</x:f>
        <x:v>715479.9088933956</x:v>
      </x:c>
      <x:c r="H424" s="16" t="n">
        <x:f>MAX(0,G424*(1+EXP((LN(1+Assumptions!$C$60)-0.5*Assumptions!$C$61^2)+Assumptions!$C$61*((RAND()+RAND()+RAND()+RAND()+RAND()+RAND()+RAND()+RAND()+RAND()+RAND()+RAND()+RAND())-6))-1)+PT_Y5_MC!I67)</x:f>
        <x:v>735734.5714752023</x:v>
      </x:c>
      <x:c r="I424" s="16" t="n">
        <x:f>MAX(0,H424*(1+EXP((LN(1+Assumptions!$C$60)-0.5*Assumptions!$C$61^2)+Assumptions!$C$61*((RAND()+RAND()+RAND()+RAND()+RAND()+RAND()+RAND()+RAND()+RAND()+RAND()+RAND()+RAND())-6))-1)+PT_Y5_MC!J67)</x:f>
        <x:v>746157.7920902979</x:v>
      </x:c>
      <x:c r="J424" s="16" t="n">
        <x:f>MAX(0,I424*(1+EXP((LN(1+Assumptions!$C$60)-0.5*Assumptions!$C$61^2)+Assumptions!$C$61*((RAND()+RAND()+RAND()+RAND()+RAND()+RAND()+RAND()+RAND()+RAND()+RAND()+RAND()+RAND())-6))-1)+PT_Y5_MC!K67)</x:f>
        <x:v>612960.5483839842</x:v>
      </x:c>
      <x:c r="K424" s="16" t="n">
        <x:f>MAX(0,J424*(1+EXP((LN(1+Assumptions!$C$60)-0.5*Assumptions!$C$61^2)+Assumptions!$C$61*((RAND()+RAND()+RAND()+RAND()+RAND()+RAND()+RAND()+RAND()+RAND()+RAND()+RAND()+RAND())-6))-1)+PT_Y5_MC!L67)</x:f>
        <x:v>640036.0360142082</x:v>
      </x:c>
      <x:c r="L424" s="16" t="n">
        <x:f>MAX(0,K424*(1+EXP((LN(1+Assumptions!$C$60)-0.5*Assumptions!$C$61^2)+Assumptions!$C$61*((RAND()+RAND()+RAND()+RAND()+RAND()+RAND()+RAND()+RAND()+RAND()+RAND()+RAND()+RAND())-6))-1)+PT_Y5_MC!M67)</x:f>
        <x:v>669456.2696236807</x:v>
      </x:c>
      <x:c r="M424" s="16" t="n">
        <x:f>MAX(0,L424*(1+EXP((LN(1+Assumptions!$C$60)-0.5*Assumptions!$C$61^2)+Assumptions!$C$61*((RAND()+RAND()+RAND()+RAND()+RAND()+RAND()+RAND()+RAND()+RAND()+RAND()+RAND()+RAND())-6))-1)+PT_Y5_MC!N67)</x:f>
        <x:v>702792.8067416314</x:v>
      </x:c>
      <x:c r="N424" s="16" t="n">
        <x:f>MAX(0,M424*(1+EXP((LN(1+Assumptions!$C$60)-0.5*Assumptions!$C$61^2)+Assumptions!$C$61*((RAND()+RAND()+RAND()+RAND()+RAND()+RAND()+RAND()+RAND()+RAND()+RAND()+RAND()+RAND())-6))-1)+PT_Y5_MC!O67)</x:f>
        <x:v>809059.9001042771</x:v>
      </x:c>
      <x:c r="O424" s="16" t="n">
        <x:f>MAX(0,N424*(1+EXP((LN(1+Assumptions!$C$60)-0.5*Assumptions!$C$61^2)+Assumptions!$C$61*((RAND()+RAND()+RAND()+RAND()+RAND()+RAND()+RAND()+RAND()+RAND()+RAND()+RAND()+RAND())-6))-1)+PT_Y5_MC!P67)</x:f>
        <x:v>857765.8780006911</x:v>
      </x:c>
      <x:c r="P424" s="16" t="n">
        <x:f>MAX(0,O424*(1+EXP((LN(1+Assumptions!$C$60)-0.5*Assumptions!$C$61^2)+Assumptions!$C$61*((RAND()+RAND()+RAND()+RAND()+RAND()+RAND()+RAND()+RAND()+RAND()+RAND()+RAND()+RAND())-6))-1)+PT_Y5_MC!Q67)</x:f>
        <x:v>800933.1440618259</x:v>
      </x:c>
      <x:c r="Q424" s="16" t="n">
        <x:f>MAX(0,P424*(1+EXP((LN(1+Assumptions!$C$60)-0.5*Assumptions!$C$61^2)+Assumptions!$C$61*((RAND()+RAND()+RAND()+RAND()+RAND()+RAND()+RAND()+RAND()+RAND()+RAND()+RAND()+RAND())-6))-1)+PT_Y5_MC!R67)</x:f>
        <x:v>843938.7879596222</x:v>
      </x:c>
      <x:c r="R424" s="16" t="n">
        <x:f>MAX(0,Q424*(1+EXP((LN(1+Assumptions!$C$60)-0.5*Assumptions!$C$61^2)+Assumptions!$C$61*((RAND()+RAND()+RAND()+RAND()+RAND()+RAND()+RAND()+RAND()+RAND()+RAND()+RAND()+RAND())-6))-1)+PT_Y5_MC!S67)</x:f>
        <x:v>972039.5478087083</x:v>
      </x:c>
      <x:c r="S424" s="16" t="n">
        <x:f>MAX(0,R424*(1+EXP((LN(1+Assumptions!$C$60)-0.5*Assumptions!$C$61^2)+Assumptions!$C$61*((RAND()+RAND()+RAND()+RAND()+RAND()+RAND()+RAND()+RAND()+RAND()+RAND()+RAND()+RAND())-6))-1)+PT_Y5_MC!T67)</x:f>
        <x:v>991724.0762678715</x:v>
      </x:c>
      <x:c r="T424" s="16" t="n">
        <x:f>MAX(0,S424*(1+EXP((LN(1+Assumptions!$C$60)-0.5*Assumptions!$C$61^2)+Assumptions!$C$61*((RAND()+RAND()+RAND()+RAND()+RAND()+RAND()+RAND()+RAND()+RAND()+RAND()+RAND()+RAND())-6))-1)+PT_Y5_MC!U67)</x:f>
        <x:v>1166653.324923434</x:v>
      </x:c>
      <x:c r="U424" s="16" t="n">
        <x:f>MAX(0,T424*(1+EXP((LN(1+Assumptions!$C$60)-0.5*Assumptions!$C$61^2)+Assumptions!$C$61*((RAND()+RAND()+RAND()+RAND()+RAND()+RAND()+RAND()+RAND()+RAND()+RAND()+RAND()+RAND())-6))-1)+PT_Y5_MC!V67)</x:f>
        <x:v>1002621.4241185151</x:v>
      </x:c>
      <x:c r="V424" s="16" t="n">
        <x:f>MAX(0,U424*(1+EXP((LN(1+Assumptions!$C$60)-0.5*Assumptions!$C$61^2)+Assumptions!$C$61*((RAND()+RAND()+RAND()+RAND()+RAND()+RAND()+RAND()+RAND()+RAND()+RAND()+RAND()+RAND())-6))-1)+PT_Y5_MC!W67)</x:f>
        <x:v>1035924.1852189243</x:v>
      </x:c>
      <x:c r="W424" s="16" t="n">
        <x:f>MAX(0,V424*(1+EXP((LN(1+Assumptions!$C$60)-0.5*Assumptions!$C$61^2)+Assumptions!$C$61*((RAND()+RAND()+RAND()+RAND()+RAND()+RAND()+RAND()+RAND()+RAND()+RAND()+RAND()+RAND())-6))-1)+PT_Y5_MC!X67)</x:f>
        <x:v>1179843.3009917557</x:v>
      </x:c>
      <x:c r="X424" s="16" t="n">
        <x:f>MAX(0,W424*(1+EXP((LN(1+Assumptions!$C$60)-0.5*Assumptions!$C$61^2)+Assumptions!$C$61*((RAND()+RAND()+RAND()+RAND()+RAND()+RAND()+RAND()+RAND()+RAND()+RAND()+RAND()+RAND())-6))-1)+PT_Y5_MC!Y67)</x:f>
        <x:v>1285237.6540167083</x:v>
      </x:c>
      <x:c r="Y424" s="16" t="n">
        <x:f>MAX(0,X424*(1+EXP((LN(1+Assumptions!$C$60)-0.5*Assumptions!$C$61^2)+Assumptions!$C$61*((RAND()+RAND()+RAND()+RAND()+RAND()+RAND()+RAND()+RAND()+RAND()+RAND()+RAND()+RAND())-6))-1)+PT_Y5_MC!Z67)</x:f>
        <x:v>1486800.0576341448</x:v>
      </x:c>
      <x:c r="Z424" s="16" t="n">
        <x:f>MAX(0,Y424*(1+EXP((LN(1+Assumptions!$C$60)-0.5*Assumptions!$C$61^2)+Assumptions!$C$61*((RAND()+RAND()+RAND()+RAND()+RAND()+RAND()+RAND()+RAND()+RAND()+RAND()+RAND()+RAND())-6))-1)+PT_Y5_MC!AA67)</x:f>
        <x:v>1312296.6185320746</x:v>
      </x:c>
      <x:c r="AA424" s="16" t="n">
        <x:f>MAX(0,Z424*(1+EXP((LN(1+Assumptions!$C$60)-0.5*Assumptions!$C$61^2)+Assumptions!$C$61*((RAND()+RAND()+RAND()+RAND()+RAND()+RAND()+RAND()+RAND()+RAND()+RAND()+RAND()+RAND())-6))-1)+PT_Y5_MC!AB67)</x:f>
        <x:v>1665123.248311606</x:v>
      </x:c>
      <x:c r="AB424" s="16" t="n">
        <x:f>MAX(0,AA424*(1+EXP((LN(1+Assumptions!$C$60)-0.5*Assumptions!$C$61^2)+Assumptions!$C$61*((RAND()+RAND()+RAND()+RAND()+RAND()+RAND()+RAND()+RAND()+RAND()+RAND()+RAND()+RAND())-6))-1)+PT_Y5_MC!AC67)</x:f>
        <x:v>1815220.1212801277</x:v>
      </x:c>
      <x:c r="AC424" s="16" t="n">
        <x:f>MAX(0,AB424*(1+EXP((LN(1+Assumptions!$C$60)-0.5*Assumptions!$C$61^2)+Assumptions!$C$61*((RAND()+RAND()+RAND()+RAND()+RAND()+RAND()+RAND()+RAND()+RAND()+RAND()+RAND()+RAND())-6))-1)+PT_Y5_MC!AD67)</x:f>
        <x:v>1594182.168697201</x:v>
      </x:c>
      <x:c r="AD424" s="16" t="n">
        <x:f>MAX(0,AC424*(1+EXP((LN(1+Assumptions!$C$60)-0.5*Assumptions!$C$61^2)+Assumptions!$C$61*((RAND()+RAND()+RAND()+RAND()+RAND()+RAND()+RAND()+RAND()+RAND()+RAND()+RAND()+RAND())-6))-1)+PT_Y5_MC!AE67)</x:f>
        <x:v>2371241.494387038</x:v>
      </x:c>
      <x:c r="AE424" s="16" t="n">
        <x:f>MAX(0,AD424*(1+EXP((LN(1+Assumptions!$C$60)-0.5*Assumptions!$C$61^2)+Assumptions!$C$61*((RAND()+RAND()+RAND()+RAND()+RAND()+RAND()+RAND()+RAND()+RAND()+RAND()+RAND()+RAND())-6))-1)+PT_Y5_MC!AF67)</x:f>
        <x:v>2651396.5755960983</x:v>
      </x:c>
      <x:c r="AF424" s="16" t="n">
        <x:f>MAX(0,AE424*(1+EXP((LN(1+Assumptions!$C$60)-0.5*Assumptions!$C$61^2)+Assumptions!$C$61*((RAND()+RAND()+RAND()+RAND()+RAND()+RAND()+RAND()+RAND()+RAND()+RAND()+RAND()+RAND())-6))-1)+PT_Y5_MC!AG67)</x:f>
        <x:v>3666179.061936562</x:v>
      </x:c>
    </x:row>
    <x:row r="425">
      <x:c r="A425" s="39">
        <x:v>421</x:v>
      </x:c>
      <x:c r="B425" s="16" t="n">
        <x:f>PT_Y5_MC!C68</x:f>
        <x:v>1029031.25</x:v>
      </x:c>
      <x:c r="C425" s="16" t="n">
        <x:f>MAX(0,B425*(1+EXP((LN(1+Assumptions!$C$60)-0.5*Assumptions!$C$61^2)+Assumptions!$C$61*((RAND()+RAND()+RAND()+RAND()+RAND()+RAND()+RAND()+RAND()+RAND()+RAND()+RAND()+RAND())-6))-1)+PT_Y5_MC!D67)</x:f>
        <x:v>1180003.6795415436</x:v>
      </x:c>
      <x:c r="D425" s="16" t="n">
        <x:f>MAX(0,C425*(1+EXP((LN(1+Assumptions!$C$60)-0.5*Assumptions!$C$61^2)+Assumptions!$C$61*((RAND()+RAND()+RAND()+RAND()+RAND()+RAND()+RAND()+RAND()+RAND()+RAND()+RAND()+RAND())-6))-1)+PT_Y5_MC!E67)</x:f>
        <x:v>1283079.8529506703</x:v>
      </x:c>
      <x:c r="E425" s="16" t="n">
        <x:f>MAX(0,D425*(1+EXP((LN(1+Assumptions!$C$60)-0.5*Assumptions!$C$61^2)+Assumptions!$C$61*((RAND()+RAND()+RAND()+RAND()+RAND()+RAND()+RAND()+RAND()+RAND()+RAND()+RAND()+RAND())-6))-1)+PT_Y5_MC!F67)</x:f>
        <x:v>1400290.4494362238</x:v>
      </x:c>
      <x:c r="F425" s="16" t="n">
        <x:f>MAX(0,E425*(1+EXP((LN(1+Assumptions!$C$60)-0.5*Assumptions!$C$61^2)+Assumptions!$C$61*((RAND()+RAND()+RAND()+RAND()+RAND()+RAND()+RAND()+RAND()+RAND()+RAND()+RAND()+RAND())-6))-1)+PT_Y5_MC!G67)</x:f>
        <x:v>1881691.5005130977</x:v>
      </x:c>
      <x:c r="G425" s="16" t="n">
        <x:f>MAX(0,F425*(1+EXP((LN(1+Assumptions!$C$60)-0.5*Assumptions!$C$61^2)+Assumptions!$C$61*((RAND()+RAND()+RAND()+RAND()+RAND()+RAND()+RAND()+RAND()+RAND()+RAND()+RAND()+RAND())-6))-1)+PT_Y5_MC!H67)</x:f>
        <x:v>1578459.864517108</x:v>
      </x:c>
      <x:c r="H425" s="16" t="n">
        <x:f>MAX(0,G425*(1+EXP((LN(1+Assumptions!$C$60)-0.5*Assumptions!$C$61^2)+Assumptions!$C$61*((RAND()+RAND()+RAND()+RAND()+RAND()+RAND()+RAND()+RAND()+RAND()+RAND()+RAND()+RAND())-6))-1)+PT_Y5_MC!I67)</x:f>
        <x:v>2110467.046166364</x:v>
      </x:c>
      <x:c r="I425" s="16" t="n">
        <x:f>MAX(0,H425*(1+EXP((LN(1+Assumptions!$C$60)-0.5*Assumptions!$C$61^2)+Assumptions!$C$61*((RAND()+RAND()+RAND()+RAND()+RAND()+RAND()+RAND()+RAND()+RAND()+RAND()+RAND()+RAND())-6))-1)+PT_Y5_MC!J67)</x:f>
        <x:v>1563505.2474754886</x:v>
      </x:c>
      <x:c r="J425" s="16" t="n">
        <x:f>MAX(0,I425*(1+EXP((LN(1+Assumptions!$C$60)-0.5*Assumptions!$C$61^2)+Assumptions!$C$61*((RAND()+RAND()+RAND()+RAND()+RAND()+RAND()+RAND()+RAND()+RAND()+RAND()+RAND()+RAND())-6))-1)+PT_Y5_MC!K67)</x:f>
        <x:v>1898187.6305237925</x:v>
      </x:c>
      <x:c r="K425" s="16" t="n">
        <x:f>MAX(0,J425*(1+EXP((LN(1+Assumptions!$C$60)-0.5*Assumptions!$C$61^2)+Assumptions!$C$61*((RAND()+RAND()+RAND()+RAND()+RAND()+RAND()+RAND()+RAND()+RAND()+RAND()+RAND()+RAND())-6))-1)+PT_Y5_MC!L67)</x:f>
        <x:v>2113736.7320005614</x:v>
      </x:c>
      <x:c r="L425" s="16" t="n">
        <x:f>MAX(0,K425*(1+EXP((LN(1+Assumptions!$C$60)-0.5*Assumptions!$C$61^2)+Assumptions!$C$61*((RAND()+RAND()+RAND()+RAND()+RAND()+RAND()+RAND()+RAND()+RAND()+RAND()+RAND()+RAND())-6))-1)+PT_Y5_MC!M67)</x:f>
        <x:v>2050541.45071865</x:v>
      </x:c>
      <x:c r="M425" s="16" t="n">
        <x:f>MAX(0,L425*(1+EXP((LN(1+Assumptions!$C$60)-0.5*Assumptions!$C$61^2)+Assumptions!$C$61*((RAND()+RAND()+RAND()+RAND()+RAND()+RAND()+RAND()+RAND()+RAND()+RAND()+RAND()+RAND())-6))-1)+PT_Y5_MC!N67)</x:f>
        <x:v>2449743.0939989025</x:v>
      </x:c>
      <x:c r="N425" s="16" t="n">
        <x:f>MAX(0,M425*(1+EXP((LN(1+Assumptions!$C$60)-0.5*Assumptions!$C$61^2)+Assumptions!$C$61*((RAND()+RAND()+RAND()+RAND()+RAND()+RAND()+RAND()+RAND()+RAND()+RAND()+RAND()+RAND())-6))-1)+PT_Y5_MC!O67)</x:f>
        <x:v>3244384.3324597</x:v>
      </x:c>
      <x:c r="O425" s="16" t="n">
        <x:f>MAX(0,N425*(1+EXP((LN(1+Assumptions!$C$60)-0.5*Assumptions!$C$61^2)+Assumptions!$C$61*((RAND()+RAND()+RAND()+RAND()+RAND()+RAND()+RAND()+RAND()+RAND()+RAND()+RAND()+RAND())-6))-1)+PT_Y5_MC!P67)</x:f>
        <x:v>3607595.630593179</x:v>
      </x:c>
      <x:c r="P425" s="16" t="n">
        <x:f>MAX(0,O425*(1+EXP((LN(1+Assumptions!$C$60)-0.5*Assumptions!$C$61^2)+Assumptions!$C$61*((RAND()+RAND()+RAND()+RAND()+RAND()+RAND()+RAND()+RAND()+RAND()+RAND()+RAND()+RAND())-6))-1)+PT_Y5_MC!Q67)</x:f>
        <x:v>2844620.8959613377</x:v>
      </x:c>
      <x:c r="Q425" s="16" t="n">
        <x:f>MAX(0,P425*(1+EXP((LN(1+Assumptions!$C$60)-0.5*Assumptions!$C$61^2)+Assumptions!$C$61*((RAND()+RAND()+RAND()+RAND()+RAND()+RAND()+RAND()+RAND()+RAND()+RAND()+RAND()+RAND())-6))-1)+PT_Y5_MC!R67)</x:f>
        <x:v>3205222.163803133</x:v>
      </x:c>
      <x:c r="R425" s="16" t="n">
        <x:f>MAX(0,Q425*(1+EXP((LN(1+Assumptions!$C$60)-0.5*Assumptions!$C$61^2)+Assumptions!$C$61*((RAND()+RAND()+RAND()+RAND()+RAND()+RAND()+RAND()+RAND()+RAND()+RAND()+RAND()+RAND())-6))-1)+PT_Y5_MC!S67)</x:f>
        <x:v>2663254.258018942</x:v>
      </x:c>
      <x:c r="S425" s="16" t="n">
        <x:f>MAX(0,R425*(1+EXP((LN(1+Assumptions!$C$60)-0.5*Assumptions!$C$61^2)+Assumptions!$C$61*((RAND()+RAND()+RAND()+RAND()+RAND()+RAND()+RAND()+RAND()+RAND()+RAND()+RAND()+RAND())-6))-1)+PT_Y5_MC!T67)</x:f>
        <x:v>2571750.932072558</x:v>
      </x:c>
      <x:c r="T425" s="16" t="n">
        <x:f>MAX(0,S425*(1+EXP((LN(1+Assumptions!$C$60)-0.5*Assumptions!$C$61^2)+Assumptions!$C$61*((RAND()+RAND()+RAND()+RAND()+RAND()+RAND()+RAND()+RAND()+RAND()+RAND()+RAND()+RAND())-6))-1)+PT_Y5_MC!U67)</x:f>
        <x:v>3515005.008882468</x:v>
      </x:c>
      <x:c r="U425" s="16" t="n">
        <x:f>MAX(0,T425*(1+EXP((LN(1+Assumptions!$C$60)-0.5*Assumptions!$C$61^2)+Assumptions!$C$61*((RAND()+RAND()+RAND()+RAND()+RAND()+RAND()+RAND()+RAND()+RAND()+RAND()+RAND()+RAND())-6))-1)+PT_Y5_MC!V67)</x:f>
        <x:v>5007541.383885712</x:v>
      </x:c>
      <x:c r="V425" s="16" t="n">
        <x:f>MAX(0,U425*(1+EXP((LN(1+Assumptions!$C$60)-0.5*Assumptions!$C$61^2)+Assumptions!$C$61*((RAND()+RAND()+RAND()+RAND()+RAND()+RAND()+RAND()+RAND()+RAND()+RAND()+RAND()+RAND())-6))-1)+PT_Y5_MC!W67)</x:f>
        <x:v>4436759.364297611</x:v>
      </x:c>
      <x:c r="W425" s="16" t="n">
        <x:f>MAX(0,V425*(1+EXP((LN(1+Assumptions!$C$60)-0.5*Assumptions!$C$61^2)+Assumptions!$C$61*((RAND()+RAND()+RAND()+RAND()+RAND()+RAND()+RAND()+RAND()+RAND()+RAND()+RAND()+RAND())-6))-1)+PT_Y5_MC!X67)</x:f>
        <x:v>4810161.460966324</x:v>
      </x:c>
      <x:c r="X425" s="16" t="n">
        <x:f>MAX(0,W425*(1+EXP((LN(1+Assumptions!$C$60)-0.5*Assumptions!$C$61^2)+Assumptions!$C$61*((RAND()+RAND()+RAND()+RAND()+RAND()+RAND()+RAND()+RAND()+RAND()+RAND()+RAND()+RAND())-6))-1)+PT_Y5_MC!Y67)</x:f>
        <x:v>4599289.008894859</x:v>
      </x:c>
      <x:c r="Y425" s="16" t="n">
        <x:f>MAX(0,X425*(1+EXP((LN(1+Assumptions!$C$60)-0.5*Assumptions!$C$61^2)+Assumptions!$C$61*((RAND()+RAND()+RAND()+RAND()+RAND()+RAND()+RAND()+RAND()+RAND()+RAND()+RAND()+RAND())-6))-1)+PT_Y5_MC!Z67)</x:f>
        <x:v>4493974.752902542</x:v>
      </x:c>
      <x:c r="Z425" s="16" t="n">
        <x:f>MAX(0,Y425*(1+EXP((LN(1+Assumptions!$C$60)-0.5*Assumptions!$C$61^2)+Assumptions!$C$61*((RAND()+RAND()+RAND()+RAND()+RAND()+RAND()+RAND()+RAND()+RAND()+RAND()+RAND()+RAND())-6))-1)+PT_Y5_MC!AA67)</x:f>
        <x:v>4894864.839331896</x:v>
      </x:c>
      <x:c r="AA425" s="16" t="n">
        <x:f>MAX(0,Z425*(1+EXP((LN(1+Assumptions!$C$60)-0.5*Assumptions!$C$61^2)+Assumptions!$C$61*((RAND()+RAND()+RAND()+RAND()+RAND()+RAND()+RAND()+RAND()+RAND()+RAND()+RAND()+RAND())-6))-1)+PT_Y5_MC!AB67)</x:f>
        <x:v>4917418.59979811</x:v>
      </x:c>
      <x:c r="AB425" s="16" t="n">
        <x:f>MAX(0,AA425*(1+EXP((LN(1+Assumptions!$C$60)-0.5*Assumptions!$C$61^2)+Assumptions!$C$61*((RAND()+RAND()+RAND()+RAND()+RAND()+RAND()+RAND()+RAND()+RAND()+RAND()+RAND()+RAND())-6))-1)+PT_Y5_MC!AC67)</x:f>
        <x:v>5666974.968546863</x:v>
      </x:c>
      <x:c r="AC425" s="16" t="n">
        <x:f>MAX(0,AB425*(1+EXP((LN(1+Assumptions!$C$60)-0.5*Assumptions!$C$61^2)+Assumptions!$C$61*((RAND()+RAND()+RAND()+RAND()+RAND()+RAND()+RAND()+RAND()+RAND()+RAND()+RAND()+RAND())-6))-1)+PT_Y5_MC!AD67)</x:f>
        <x:v>7332277.741107144</x:v>
      </x:c>
      <x:c r="AD425" s="16" t="n">
        <x:f>MAX(0,AC425*(1+EXP((LN(1+Assumptions!$C$60)-0.5*Assumptions!$C$61^2)+Assumptions!$C$61*((RAND()+RAND()+RAND()+RAND()+RAND()+RAND()+RAND()+RAND()+RAND()+RAND()+RAND()+RAND())-6))-1)+PT_Y5_MC!AE67)</x:f>
        <x:v>9327809.978260279</x:v>
      </x:c>
      <x:c r="AE425" s="16" t="n">
        <x:f>MAX(0,AD425*(1+EXP((LN(1+Assumptions!$C$60)-0.5*Assumptions!$C$61^2)+Assumptions!$C$61*((RAND()+RAND()+RAND()+RAND()+RAND()+RAND()+RAND()+RAND()+RAND()+RAND()+RAND()+RAND())-6))-1)+PT_Y5_MC!AF67)</x:f>
        <x:v>8734483.073198784</x:v>
      </x:c>
      <x:c r="AF425" s="16" t="n">
        <x:f>MAX(0,AE425*(1+EXP((LN(1+Assumptions!$C$60)-0.5*Assumptions!$C$61^2)+Assumptions!$C$61*((RAND()+RAND()+RAND()+RAND()+RAND()+RAND()+RAND()+RAND()+RAND()+RAND()+RAND()+RAND())-6))-1)+PT_Y5_MC!AG67)</x:f>
        <x:v>7910916.822182414</x:v>
      </x:c>
    </x:row>
    <x:row r="426">
      <x:c r="A426" s="39">
        <x:v>422</x:v>
      </x:c>
      <x:c r="B426" s="16" t="n">
        <x:f>PT_Y5_MC!C68</x:f>
        <x:v>1029031.25</x:v>
      </x:c>
      <x:c r="C426" s="16" t="n">
        <x:f>MAX(0,B426*(1+EXP((LN(1+Assumptions!$C$60)-0.5*Assumptions!$C$61^2)+Assumptions!$C$61*((RAND()+RAND()+RAND()+RAND()+RAND()+RAND()+RAND()+RAND()+RAND()+RAND()+RAND()+RAND())-6))-1)+PT_Y5_MC!D67)</x:f>
        <x:v>1108814.4797365093</x:v>
      </x:c>
      <x:c r="D426" s="16" t="n">
        <x:f>MAX(0,C426*(1+EXP((LN(1+Assumptions!$C$60)-0.5*Assumptions!$C$61^2)+Assumptions!$C$61*((RAND()+RAND()+RAND()+RAND()+RAND()+RAND()+RAND()+RAND()+RAND()+RAND()+RAND()+RAND())-6))-1)+PT_Y5_MC!E67)</x:f>
        <x:v>1220979.1558279227</x:v>
      </x:c>
      <x:c r="E426" s="16" t="n">
        <x:f>MAX(0,D426*(1+EXP((LN(1+Assumptions!$C$60)-0.5*Assumptions!$C$61^2)+Assumptions!$C$61*((RAND()+RAND()+RAND()+RAND()+RAND()+RAND()+RAND()+RAND()+RAND()+RAND()+RAND()+RAND())-6))-1)+PT_Y5_MC!F67)</x:f>
        <x:v>1375935.1234656235</x:v>
      </x:c>
      <x:c r="F426" s="16" t="n">
        <x:f>MAX(0,E426*(1+EXP((LN(1+Assumptions!$C$60)-0.5*Assumptions!$C$61^2)+Assumptions!$C$61*((RAND()+RAND()+RAND()+RAND()+RAND()+RAND()+RAND()+RAND()+RAND()+RAND()+RAND()+RAND())-6))-1)+PT_Y5_MC!G67)</x:f>
        <x:v>1761576.598320049</x:v>
      </x:c>
      <x:c r="G426" s="16" t="n">
        <x:f>MAX(0,F426*(1+EXP((LN(1+Assumptions!$C$60)-0.5*Assumptions!$C$61^2)+Assumptions!$C$61*((RAND()+RAND()+RAND()+RAND()+RAND()+RAND()+RAND()+RAND()+RAND()+RAND()+RAND()+RAND())-6))-1)+PT_Y5_MC!H67)</x:f>
        <x:v>1708618.6288209928</x:v>
      </x:c>
      <x:c r="H426" s="16" t="n">
        <x:f>MAX(0,G426*(1+EXP((LN(1+Assumptions!$C$60)-0.5*Assumptions!$C$61^2)+Assumptions!$C$61*((RAND()+RAND()+RAND()+RAND()+RAND()+RAND()+RAND()+RAND()+RAND()+RAND()+RAND()+RAND())-6))-1)+PT_Y5_MC!I67)</x:f>
        <x:v>1572202.5892232575</x:v>
      </x:c>
      <x:c r="I426" s="16" t="n">
        <x:f>MAX(0,H426*(1+EXP((LN(1+Assumptions!$C$60)-0.5*Assumptions!$C$61^2)+Assumptions!$C$61*((RAND()+RAND()+RAND()+RAND()+RAND()+RAND()+RAND()+RAND()+RAND()+RAND()+RAND()+RAND())-6))-1)+PT_Y5_MC!J67)</x:f>
        <x:v>1785484.5064551015</x:v>
      </x:c>
      <x:c r="J426" s="16" t="n">
        <x:f>MAX(0,I426*(1+EXP((LN(1+Assumptions!$C$60)-0.5*Assumptions!$C$61^2)+Assumptions!$C$61*((RAND()+RAND()+RAND()+RAND()+RAND()+RAND()+RAND()+RAND()+RAND()+RAND()+RAND()+RAND())-6))-1)+PT_Y5_MC!K67)</x:f>
        <x:v>1433821.2430127435</x:v>
      </x:c>
      <x:c r="K426" s="16" t="n">
        <x:f>MAX(0,J426*(1+EXP((LN(1+Assumptions!$C$60)-0.5*Assumptions!$C$61^2)+Assumptions!$C$61*((RAND()+RAND()+RAND()+RAND()+RAND()+RAND()+RAND()+RAND()+RAND()+RAND()+RAND()+RAND())-6))-1)+PT_Y5_MC!L67)</x:f>
        <x:v>1620180.9652892207</x:v>
      </x:c>
      <x:c r="L426" s="16" t="n">
        <x:f>MAX(0,K426*(1+EXP((LN(1+Assumptions!$C$60)-0.5*Assumptions!$C$61^2)+Assumptions!$C$61*((RAND()+RAND()+RAND()+RAND()+RAND()+RAND()+RAND()+RAND()+RAND()+RAND()+RAND()+RAND())-6))-1)+PT_Y5_MC!M67)</x:f>
        <x:v>1567443.8296728693</x:v>
      </x:c>
      <x:c r="M426" s="16" t="n">
        <x:f>MAX(0,L426*(1+EXP((LN(1+Assumptions!$C$60)-0.5*Assumptions!$C$61^2)+Assumptions!$C$61*((RAND()+RAND()+RAND()+RAND()+RAND()+RAND()+RAND()+RAND()+RAND()+RAND()+RAND()+RAND())-6))-1)+PT_Y5_MC!N67)</x:f>
        <x:v>1443957.153433068</x:v>
      </x:c>
      <x:c r="N426" s="16" t="n">
        <x:f>MAX(0,M426*(1+EXP((LN(1+Assumptions!$C$60)-0.5*Assumptions!$C$61^2)+Assumptions!$C$61*((RAND()+RAND()+RAND()+RAND()+RAND()+RAND()+RAND()+RAND()+RAND()+RAND()+RAND()+RAND())-6))-1)+PT_Y5_MC!O67)</x:f>
        <x:v>1916991.0004101996</x:v>
      </x:c>
      <x:c r="O426" s="16" t="n">
        <x:f>MAX(0,N426*(1+EXP((LN(1+Assumptions!$C$60)-0.5*Assumptions!$C$61^2)+Assumptions!$C$61*((RAND()+RAND()+RAND()+RAND()+RAND()+RAND()+RAND()+RAND()+RAND()+RAND()+RAND()+RAND())-6))-1)+PT_Y5_MC!P67)</x:f>
        <x:v>2624295.173562452</x:v>
      </x:c>
      <x:c r="P426" s="16" t="n">
        <x:f>MAX(0,O426*(1+EXP((LN(1+Assumptions!$C$60)-0.5*Assumptions!$C$61^2)+Assumptions!$C$61*((RAND()+RAND()+RAND()+RAND()+RAND()+RAND()+RAND()+RAND()+RAND()+RAND()+RAND()+RAND())-6))-1)+PT_Y5_MC!Q67)</x:f>
        <x:v>3626052.881800727</x:v>
      </x:c>
      <x:c r="Q426" s="16" t="n">
        <x:f>MAX(0,P426*(1+EXP((LN(1+Assumptions!$C$60)-0.5*Assumptions!$C$61^2)+Assumptions!$C$61*((RAND()+RAND()+RAND()+RAND()+RAND()+RAND()+RAND()+RAND()+RAND()+RAND()+RAND()+RAND())-6))-1)+PT_Y5_MC!R67)</x:f>
        <x:v>3487321.7804794945</x:v>
      </x:c>
      <x:c r="R426" s="16" t="n">
        <x:f>MAX(0,Q426*(1+EXP((LN(1+Assumptions!$C$60)-0.5*Assumptions!$C$61^2)+Assumptions!$C$61*((RAND()+RAND()+RAND()+RAND()+RAND()+RAND()+RAND()+RAND()+RAND()+RAND()+RAND()+RAND())-6))-1)+PT_Y5_MC!S67)</x:f>
        <x:v>4094284.880735957</x:v>
      </x:c>
      <x:c r="S426" s="16" t="n">
        <x:f>MAX(0,R426*(1+EXP((LN(1+Assumptions!$C$60)-0.5*Assumptions!$C$61^2)+Assumptions!$C$61*((RAND()+RAND()+RAND()+RAND()+RAND()+RAND()+RAND()+RAND()+RAND()+RAND()+RAND()+RAND())-6))-1)+PT_Y5_MC!T67)</x:f>
        <x:v>3777173.1321762404</x:v>
      </x:c>
      <x:c r="T426" s="16" t="n">
        <x:f>MAX(0,S426*(1+EXP((LN(1+Assumptions!$C$60)-0.5*Assumptions!$C$61^2)+Assumptions!$C$61*((RAND()+RAND()+RAND()+RAND()+RAND()+RAND()+RAND()+RAND()+RAND()+RAND()+RAND()+RAND())-6))-1)+PT_Y5_MC!U67)</x:f>
        <x:v>4387436.120922868</x:v>
      </x:c>
      <x:c r="U426" s="16" t="n">
        <x:f>MAX(0,T426*(1+EXP((LN(1+Assumptions!$C$60)-0.5*Assumptions!$C$61^2)+Assumptions!$C$61*((RAND()+RAND()+RAND()+RAND()+RAND()+RAND()+RAND()+RAND()+RAND()+RAND()+RAND()+RAND())-6))-1)+PT_Y5_MC!V67)</x:f>
        <x:v>4019396.538651287</x:v>
      </x:c>
      <x:c r="V426" s="16" t="n">
        <x:f>MAX(0,U426*(1+EXP((LN(1+Assumptions!$C$60)-0.5*Assumptions!$C$61^2)+Assumptions!$C$61*((RAND()+RAND()+RAND()+RAND()+RAND()+RAND()+RAND()+RAND()+RAND()+RAND()+RAND()+RAND())-6))-1)+PT_Y5_MC!W67)</x:f>
        <x:v>3861400.722030051</x:v>
      </x:c>
      <x:c r="W426" s="16" t="n">
        <x:f>MAX(0,V426*(1+EXP((LN(1+Assumptions!$C$60)-0.5*Assumptions!$C$61^2)+Assumptions!$C$61*((RAND()+RAND()+RAND()+RAND()+RAND()+RAND()+RAND()+RAND()+RAND()+RAND()+RAND()+RAND())-6))-1)+PT_Y5_MC!X67)</x:f>
        <x:v>4463702.618367116</x:v>
      </x:c>
      <x:c r="X426" s="16" t="n">
        <x:f>MAX(0,W426*(1+EXP((LN(1+Assumptions!$C$60)-0.5*Assumptions!$C$61^2)+Assumptions!$C$61*((RAND()+RAND()+RAND()+RAND()+RAND()+RAND()+RAND()+RAND()+RAND()+RAND()+RAND()+RAND())-6))-1)+PT_Y5_MC!Y67)</x:f>
        <x:v>4198844.990221988</x:v>
      </x:c>
      <x:c r="Y426" s="16" t="n">
        <x:f>MAX(0,X426*(1+EXP((LN(1+Assumptions!$C$60)-0.5*Assumptions!$C$61^2)+Assumptions!$C$61*((RAND()+RAND()+RAND()+RAND()+RAND()+RAND()+RAND()+RAND()+RAND()+RAND()+RAND()+RAND())-6))-1)+PT_Y5_MC!Z67)</x:f>
        <x:v>5986220.125638989</x:v>
      </x:c>
      <x:c r="Z426" s="16" t="n">
        <x:f>MAX(0,Y426*(1+EXP((LN(1+Assumptions!$C$60)-0.5*Assumptions!$C$61^2)+Assumptions!$C$61*((RAND()+RAND()+RAND()+RAND()+RAND()+RAND()+RAND()+RAND()+RAND()+RAND()+RAND()+RAND())-6))-1)+PT_Y5_MC!AA67)</x:f>
        <x:v>6225801.52967285</x:v>
      </x:c>
      <x:c r="AA426" s="16" t="n">
        <x:f>MAX(0,Z426*(1+EXP((LN(1+Assumptions!$C$60)-0.5*Assumptions!$C$61^2)+Assumptions!$C$61*((RAND()+RAND()+RAND()+RAND()+RAND()+RAND()+RAND()+RAND()+RAND()+RAND()+RAND()+RAND())-6))-1)+PT_Y5_MC!AB67)</x:f>
        <x:v>6252532.607884969</x:v>
      </x:c>
      <x:c r="AB426" s="16" t="n">
        <x:f>MAX(0,AA426*(1+EXP((LN(1+Assumptions!$C$60)-0.5*Assumptions!$C$61^2)+Assumptions!$C$61*((RAND()+RAND()+RAND()+RAND()+RAND()+RAND()+RAND()+RAND()+RAND()+RAND()+RAND()+RAND())-6))-1)+PT_Y5_MC!AC67)</x:f>
        <x:v>6500769.911072482</x:v>
      </x:c>
      <x:c r="AC426" s="16" t="n">
        <x:f>MAX(0,AB426*(1+EXP((LN(1+Assumptions!$C$60)-0.5*Assumptions!$C$61^2)+Assumptions!$C$61*((RAND()+RAND()+RAND()+RAND()+RAND()+RAND()+RAND()+RAND()+RAND()+RAND()+RAND()+RAND())-6))-1)+PT_Y5_MC!AD67)</x:f>
        <x:v>7285126.566701626</x:v>
      </x:c>
      <x:c r="AD426" s="16" t="n">
        <x:f>MAX(0,AC426*(1+EXP((LN(1+Assumptions!$C$60)-0.5*Assumptions!$C$61^2)+Assumptions!$C$61*((RAND()+RAND()+RAND()+RAND()+RAND()+RAND()+RAND()+RAND()+RAND()+RAND()+RAND()+RAND())-6))-1)+PT_Y5_MC!AE67)</x:f>
        <x:v>5947727.863447419</x:v>
      </x:c>
      <x:c r="AE426" s="16" t="n">
        <x:f>MAX(0,AD426*(1+EXP((LN(1+Assumptions!$C$60)-0.5*Assumptions!$C$61^2)+Assumptions!$C$61*((RAND()+RAND()+RAND()+RAND()+RAND()+RAND()+RAND()+RAND()+RAND()+RAND()+RAND()+RAND())-6))-1)+PT_Y5_MC!AF67)</x:f>
        <x:v>6306112.893098084</x:v>
      </x:c>
      <x:c r="AF426" s="16" t="n">
        <x:f>MAX(0,AE426*(1+EXP((LN(1+Assumptions!$C$60)-0.5*Assumptions!$C$61^2)+Assumptions!$C$61*((RAND()+RAND()+RAND()+RAND()+RAND()+RAND()+RAND()+RAND()+RAND()+RAND()+RAND()+RAND())-6))-1)+PT_Y5_MC!AG67)</x:f>
        <x:v>6475044.016118617</x:v>
      </x:c>
    </x:row>
    <x:row r="427">
      <x:c r="A427" s="39">
        <x:v>423</x:v>
      </x:c>
      <x:c r="B427" s="16" t="n">
        <x:f>PT_Y5_MC!C68</x:f>
        <x:v>1029031.25</x:v>
      </x:c>
      <x:c r="C427" s="16" t="n">
        <x:f>MAX(0,B427*(1+EXP((LN(1+Assumptions!$C$60)-0.5*Assumptions!$C$61^2)+Assumptions!$C$61*((RAND()+RAND()+RAND()+RAND()+RAND()+RAND()+RAND()+RAND()+RAND()+RAND()+RAND()+RAND())-6))-1)+PT_Y5_MC!D67)</x:f>
        <x:v>1040619.3464545928</x:v>
      </x:c>
      <x:c r="D427" s="16" t="n">
        <x:f>MAX(0,C427*(1+EXP((LN(1+Assumptions!$C$60)-0.5*Assumptions!$C$61^2)+Assumptions!$C$61*((RAND()+RAND()+RAND()+RAND()+RAND()+RAND()+RAND()+RAND()+RAND()+RAND()+RAND()+RAND())-6))-1)+PT_Y5_MC!E67)</x:f>
        <x:v>1428281.0384795393</x:v>
      </x:c>
      <x:c r="E427" s="16" t="n">
        <x:f>MAX(0,D427*(1+EXP((LN(1+Assumptions!$C$60)-0.5*Assumptions!$C$61^2)+Assumptions!$C$61*((RAND()+RAND()+RAND()+RAND()+RAND()+RAND()+RAND()+RAND()+RAND()+RAND()+RAND()+RAND())-6))-1)+PT_Y5_MC!F67)</x:f>
        <x:v>1215664.6546085696</x:v>
      </x:c>
      <x:c r="F427" s="16" t="n">
        <x:f>MAX(0,E427*(1+EXP((LN(1+Assumptions!$C$60)-0.5*Assumptions!$C$61^2)+Assumptions!$C$61*((RAND()+RAND()+RAND()+RAND()+RAND()+RAND()+RAND()+RAND()+RAND()+RAND()+RAND()+RAND())-6))-1)+PT_Y5_MC!G67)</x:f>
        <x:v>1316267.9089466056</x:v>
      </x:c>
      <x:c r="G427" s="16" t="n">
        <x:f>MAX(0,F427*(1+EXP((LN(1+Assumptions!$C$60)-0.5*Assumptions!$C$61^2)+Assumptions!$C$61*((RAND()+RAND()+RAND()+RAND()+RAND()+RAND()+RAND()+RAND()+RAND()+RAND()+RAND()+RAND())-6))-1)+PT_Y5_MC!H67)</x:f>
        <x:v>1680426.8785811714</x:v>
      </x:c>
      <x:c r="H427" s="16" t="n">
        <x:f>MAX(0,G427*(1+EXP((LN(1+Assumptions!$C$60)-0.5*Assumptions!$C$61^2)+Assumptions!$C$61*((RAND()+RAND()+RAND()+RAND()+RAND()+RAND()+RAND()+RAND()+RAND()+RAND()+RAND()+RAND())-6))-1)+PT_Y5_MC!I67)</x:f>
        <x:v>1562266.6648228366</x:v>
      </x:c>
      <x:c r="I427" s="16" t="n">
        <x:f>MAX(0,H427*(1+EXP((LN(1+Assumptions!$C$60)-0.5*Assumptions!$C$61^2)+Assumptions!$C$61*((RAND()+RAND()+RAND()+RAND()+RAND()+RAND()+RAND()+RAND()+RAND()+RAND()+RAND()+RAND())-6))-1)+PT_Y5_MC!J67)</x:f>
        <x:v>1476378.1566028937</x:v>
      </x:c>
      <x:c r="J427" s="16" t="n">
        <x:f>MAX(0,I427*(1+EXP((LN(1+Assumptions!$C$60)-0.5*Assumptions!$C$61^2)+Assumptions!$C$61*((RAND()+RAND()+RAND()+RAND()+RAND()+RAND()+RAND()+RAND()+RAND()+RAND()+RAND()+RAND())-6))-1)+PT_Y5_MC!K67)</x:f>
        <x:v>1335001.3049136335</x:v>
      </x:c>
      <x:c r="K427" s="16" t="n">
        <x:f>MAX(0,J427*(1+EXP((LN(1+Assumptions!$C$60)-0.5*Assumptions!$C$61^2)+Assumptions!$C$61*((RAND()+RAND()+RAND()+RAND()+RAND()+RAND()+RAND()+RAND()+RAND()+RAND()+RAND()+RAND())-6))-1)+PT_Y5_MC!L67)</x:f>
        <x:v>1126346.7776445653</x:v>
      </x:c>
      <x:c r="L427" s="16" t="n">
        <x:f>MAX(0,K427*(1+EXP((LN(1+Assumptions!$C$60)-0.5*Assumptions!$C$61^2)+Assumptions!$C$61*((RAND()+RAND()+RAND()+RAND()+RAND()+RAND()+RAND()+RAND()+RAND()+RAND()+RAND()+RAND())-6))-1)+PT_Y5_MC!M67)</x:f>
        <x:v>1423948.4645483373</x:v>
      </x:c>
      <x:c r="M427" s="16" t="n">
        <x:f>MAX(0,L427*(1+EXP((LN(1+Assumptions!$C$60)-0.5*Assumptions!$C$61^2)+Assumptions!$C$61*((RAND()+RAND()+RAND()+RAND()+RAND()+RAND()+RAND()+RAND()+RAND()+RAND()+RAND()+RAND())-6))-1)+PT_Y5_MC!N67)</x:f>
        <x:v>1501385.2722642755</x:v>
      </x:c>
      <x:c r="N427" s="16" t="n">
        <x:f>MAX(0,M427*(1+EXP((LN(1+Assumptions!$C$60)-0.5*Assumptions!$C$61^2)+Assumptions!$C$61*((RAND()+RAND()+RAND()+RAND()+RAND()+RAND()+RAND()+RAND()+RAND()+RAND()+RAND()+RAND())-6))-1)+PT_Y5_MC!O67)</x:f>
        <x:v>1919044.0255850079</x:v>
      </x:c>
      <x:c r="O427" s="16" t="n">
        <x:f>MAX(0,N427*(1+EXP((LN(1+Assumptions!$C$60)-0.5*Assumptions!$C$61^2)+Assumptions!$C$61*((RAND()+RAND()+RAND()+RAND()+RAND()+RAND()+RAND()+RAND()+RAND()+RAND()+RAND()+RAND())-6))-1)+PT_Y5_MC!P67)</x:f>
        <x:v>2359856.4698406495</x:v>
      </x:c>
      <x:c r="P427" s="16" t="n">
        <x:f>MAX(0,O427*(1+EXP((LN(1+Assumptions!$C$60)-0.5*Assumptions!$C$61^2)+Assumptions!$C$61*((RAND()+RAND()+RAND()+RAND()+RAND()+RAND()+RAND()+RAND()+RAND()+RAND()+RAND()+RAND())-6))-1)+PT_Y5_MC!Q67)</x:f>
        <x:v>2164334.277164355</x:v>
      </x:c>
      <x:c r="Q427" s="16" t="n">
        <x:f>MAX(0,P427*(1+EXP((LN(1+Assumptions!$C$60)-0.5*Assumptions!$C$61^2)+Assumptions!$C$61*((RAND()+RAND()+RAND()+RAND()+RAND()+RAND()+RAND()+RAND()+RAND()+RAND()+RAND()+RAND())-6))-1)+PT_Y5_MC!R67)</x:f>
        <x:v>2476955.8019587984</x:v>
      </x:c>
      <x:c r="R427" s="16" t="n">
        <x:f>MAX(0,Q427*(1+EXP((LN(1+Assumptions!$C$60)-0.5*Assumptions!$C$61^2)+Assumptions!$C$61*((RAND()+RAND()+RAND()+RAND()+RAND()+RAND()+RAND()+RAND()+RAND()+RAND()+RAND()+RAND())-6))-1)+PT_Y5_MC!S67)</x:f>
        <x:v>2606815.726712165</x:v>
      </x:c>
      <x:c r="S427" s="16" t="n">
        <x:f>MAX(0,R427*(1+EXP((LN(1+Assumptions!$C$60)-0.5*Assumptions!$C$61^2)+Assumptions!$C$61*((RAND()+RAND()+RAND()+RAND()+RAND()+RAND()+RAND()+RAND()+RAND()+RAND()+RAND()+RAND())-6))-1)+PT_Y5_MC!T67)</x:f>
        <x:v>3101850.455594168</x:v>
      </x:c>
      <x:c r="T427" s="16" t="n">
        <x:f>MAX(0,S427*(1+EXP((LN(1+Assumptions!$C$60)-0.5*Assumptions!$C$61^2)+Assumptions!$C$61*((RAND()+RAND()+RAND()+RAND()+RAND()+RAND()+RAND()+RAND()+RAND()+RAND()+RAND()+RAND())-6))-1)+PT_Y5_MC!U67)</x:f>
        <x:v>4888770.780284114</x:v>
      </x:c>
      <x:c r="U427" s="16" t="n">
        <x:f>MAX(0,T427*(1+EXP((LN(1+Assumptions!$C$60)-0.5*Assumptions!$C$61^2)+Assumptions!$C$61*((RAND()+RAND()+RAND()+RAND()+RAND()+RAND()+RAND()+RAND()+RAND()+RAND()+RAND()+RAND())-6))-1)+PT_Y5_MC!V67)</x:f>
        <x:v>4637561.29554865</x:v>
      </x:c>
      <x:c r="V427" s="16" t="n">
        <x:f>MAX(0,U427*(1+EXP((LN(1+Assumptions!$C$60)-0.5*Assumptions!$C$61^2)+Assumptions!$C$61*((RAND()+RAND()+RAND()+RAND()+RAND()+RAND()+RAND()+RAND()+RAND()+RAND()+RAND()+RAND())-6))-1)+PT_Y5_MC!W67)</x:f>
        <x:v>5043772.921913264</x:v>
      </x:c>
      <x:c r="W427" s="16" t="n">
        <x:f>MAX(0,V427*(1+EXP((LN(1+Assumptions!$C$60)-0.5*Assumptions!$C$61^2)+Assumptions!$C$61*((RAND()+RAND()+RAND()+RAND()+RAND()+RAND()+RAND()+RAND()+RAND()+RAND()+RAND()+RAND())-6))-1)+PT_Y5_MC!X67)</x:f>
        <x:v>5735649.458510532</x:v>
      </x:c>
      <x:c r="X427" s="16" t="n">
        <x:f>MAX(0,W427*(1+EXP((LN(1+Assumptions!$C$60)-0.5*Assumptions!$C$61^2)+Assumptions!$C$61*((RAND()+RAND()+RAND()+RAND()+RAND()+RAND()+RAND()+RAND()+RAND()+RAND()+RAND()+RAND())-6))-1)+PT_Y5_MC!Y67)</x:f>
        <x:v>5677564.443632636</x:v>
      </x:c>
      <x:c r="Y427" s="16" t="n">
        <x:f>MAX(0,X427*(1+EXP((LN(1+Assumptions!$C$60)-0.5*Assumptions!$C$61^2)+Assumptions!$C$61*((RAND()+RAND()+RAND()+RAND()+RAND()+RAND()+RAND()+RAND()+RAND()+RAND()+RAND()+RAND())-6))-1)+PT_Y5_MC!Z67)</x:f>
        <x:v>4451278.357115652</x:v>
      </x:c>
      <x:c r="Z427" s="16" t="n">
        <x:f>MAX(0,Y427*(1+EXP((LN(1+Assumptions!$C$60)-0.5*Assumptions!$C$61^2)+Assumptions!$C$61*((RAND()+RAND()+RAND()+RAND()+RAND()+RAND()+RAND()+RAND()+RAND()+RAND()+RAND()+RAND())-6))-1)+PT_Y5_MC!AA67)</x:f>
        <x:v>3054762.6111545465</x:v>
      </x:c>
      <x:c r="AA427" s="16" t="n">
        <x:f>MAX(0,Z427*(1+EXP((LN(1+Assumptions!$C$60)-0.5*Assumptions!$C$61^2)+Assumptions!$C$61*((RAND()+RAND()+RAND()+RAND()+RAND()+RAND()+RAND()+RAND()+RAND()+RAND()+RAND()+RAND())-6))-1)+PT_Y5_MC!AB67)</x:f>
        <x:v>3812822.72426362</x:v>
      </x:c>
      <x:c r="AB427" s="16" t="n">
        <x:f>MAX(0,AA427*(1+EXP((LN(1+Assumptions!$C$60)-0.5*Assumptions!$C$61^2)+Assumptions!$C$61*((RAND()+RAND()+RAND()+RAND()+RAND()+RAND()+RAND()+RAND()+RAND()+RAND()+RAND()+RAND())-6))-1)+PT_Y5_MC!AC67)</x:f>
        <x:v>3646149.262989743</x:v>
      </x:c>
      <x:c r="AC427" s="16" t="n">
        <x:f>MAX(0,AB427*(1+EXP((LN(1+Assumptions!$C$60)-0.5*Assumptions!$C$61^2)+Assumptions!$C$61*((RAND()+RAND()+RAND()+RAND()+RAND()+RAND()+RAND()+RAND()+RAND()+RAND()+RAND()+RAND())-6))-1)+PT_Y5_MC!AD67)</x:f>
        <x:v>3677539.971116899</x:v>
      </x:c>
      <x:c r="AD427" s="16" t="n">
        <x:f>MAX(0,AC427*(1+EXP((LN(1+Assumptions!$C$60)-0.5*Assumptions!$C$61^2)+Assumptions!$C$61*((RAND()+RAND()+RAND()+RAND()+RAND()+RAND()+RAND()+RAND()+RAND()+RAND()+RAND()+RAND())-6))-1)+PT_Y5_MC!AE67)</x:f>
        <x:v>3499094.331007829</x:v>
      </x:c>
      <x:c r="AE427" s="16" t="n">
        <x:f>MAX(0,AD427*(1+EXP((LN(1+Assumptions!$C$60)-0.5*Assumptions!$C$61^2)+Assumptions!$C$61*((RAND()+RAND()+RAND()+RAND()+RAND()+RAND()+RAND()+RAND()+RAND()+RAND()+RAND()+RAND())-6))-1)+PT_Y5_MC!AF67)</x:f>
        <x:v>3490478.071105709</x:v>
      </x:c>
      <x:c r="AF427" s="16" t="n">
        <x:f>MAX(0,AE427*(1+EXP((LN(1+Assumptions!$C$60)-0.5*Assumptions!$C$61^2)+Assumptions!$C$61*((RAND()+RAND()+RAND()+RAND()+RAND()+RAND()+RAND()+RAND()+RAND()+RAND()+RAND()+RAND())-6))-1)+PT_Y5_MC!AG67)</x:f>
        <x:v>3828231.855775118</x:v>
      </x:c>
    </x:row>
    <x:row r="428">
      <x:c r="A428" s="39">
        <x:v>424</x:v>
      </x:c>
      <x:c r="B428" s="16" t="n">
        <x:f>PT_Y5_MC!C68</x:f>
        <x:v>1029031.25</x:v>
      </x:c>
      <x:c r="C428" s="16" t="n">
        <x:f>MAX(0,B428*(1+EXP((LN(1+Assumptions!$C$60)-0.5*Assumptions!$C$61^2)+Assumptions!$C$61*((RAND()+RAND()+RAND()+RAND()+RAND()+RAND()+RAND()+RAND()+RAND()+RAND()+RAND()+RAND())-6))-1)+PT_Y5_MC!D67)</x:f>
        <x:v>872179.770519701</x:v>
      </x:c>
      <x:c r="D428" s="16" t="n">
        <x:f>MAX(0,C428*(1+EXP((LN(1+Assumptions!$C$60)-0.5*Assumptions!$C$61^2)+Assumptions!$C$61*((RAND()+RAND()+RAND()+RAND()+RAND()+RAND()+RAND()+RAND()+RAND()+RAND()+RAND()+RAND())-6))-1)+PT_Y5_MC!E67)</x:f>
        <x:v>1107241.5278054145</x:v>
      </x:c>
      <x:c r="E428" s="16" t="n">
        <x:f>MAX(0,D428*(1+EXP((LN(1+Assumptions!$C$60)-0.5*Assumptions!$C$61^2)+Assumptions!$C$61*((RAND()+RAND()+RAND()+RAND()+RAND()+RAND()+RAND()+RAND()+RAND()+RAND()+RAND()+RAND())-6))-1)+PT_Y5_MC!F67)</x:f>
        <x:v>1215669.020466689</x:v>
      </x:c>
      <x:c r="F428" s="16" t="n">
        <x:f>MAX(0,E428*(1+EXP((LN(1+Assumptions!$C$60)-0.5*Assumptions!$C$61^2)+Assumptions!$C$61*((RAND()+RAND()+RAND()+RAND()+RAND()+RAND()+RAND()+RAND()+RAND()+RAND()+RAND()+RAND())-6))-1)+PT_Y5_MC!G67)</x:f>
        <x:v>1390477.870854628</x:v>
      </x:c>
      <x:c r="G428" s="16" t="n">
        <x:f>MAX(0,F428*(1+EXP((LN(1+Assumptions!$C$60)-0.5*Assumptions!$C$61^2)+Assumptions!$C$61*((RAND()+RAND()+RAND()+RAND()+RAND()+RAND()+RAND()+RAND()+RAND()+RAND()+RAND()+RAND())-6))-1)+PT_Y5_MC!H67)</x:f>
        <x:v>1821551.9262011254</x:v>
      </x:c>
      <x:c r="H428" s="16" t="n">
        <x:f>MAX(0,G428*(1+EXP((LN(1+Assumptions!$C$60)-0.5*Assumptions!$C$61^2)+Assumptions!$C$61*((RAND()+RAND()+RAND()+RAND()+RAND()+RAND()+RAND()+RAND()+RAND()+RAND()+RAND()+RAND())-6))-1)+PT_Y5_MC!I67)</x:f>
        <x:v>1645580.7181602784</x:v>
      </x:c>
      <x:c r="I428" s="16" t="n">
        <x:f>MAX(0,H428*(1+EXP((LN(1+Assumptions!$C$60)-0.5*Assumptions!$C$61^2)+Assumptions!$C$61*((RAND()+RAND()+RAND()+RAND()+RAND()+RAND()+RAND()+RAND()+RAND()+RAND()+RAND()+RAND())-6))-1)+PT_Y5_MC!J67)</x:f>
        <x:v>1596987.1613924315</x:v>
      </x:c>
      <x:c r="J428" s="16" t="n">
        <x:f>MAX(0,I428*(1+EXP((LN(1+Assumptions!$C$60)-0.5*Assumptions!$C$61^2)+Assumptions!$C$61*((RAND()+RAND()+RAND()+RAND()+RAND()+RAND()+RAND()+RAND()+RAND()+RAND()+RAND()+RAND())-6))-1)+PT_Y5_MC!K67)</x:f>
        <x:v>1595926.6990351076</x:v>
      </x:c>
      <x:c r="K428" s="16" t="n">
        <x:f>MAX(0,J428*(1+EXP((LN(1+Assumptions!$C$60)-0.5*Assumptions!$C$61^2)+Assumptions!$C$61*((RAND()+RAND()+RAND()+RAND()+RAND()+RAND()+RAND()+RAND()+RAND()+RAND()+RAND()+RAND())-6))-1)+PT_Y5_MC!L67)</x:f>
        <x:v>1112843.4417895752</x:v>
      </x:c>
      <x:c r="L428" s="16" t="n">
        <x:f>MAX(0,K428*(1+EXP((LN(1+Assumptions!$C$60)-0.5*Assumptions!$C$61^2)+Assumptions!$C$61*((RAND()+RAND()+RAND()+RAND()+RAND()+RAND()+RAND()+RAND()+RAND()+RAND()+RAND()+RAND())-6))-1)+PT_Y5_MC!M67)</x:f>
        <x:v>1147465.6433494848</x:v>
      </x:c>
      <x:c r="M428" s="16" t="n">
        <x:f>MAX(0,L428*(1+EXP((LN(1+Assumptions!$C$60)-0.5*Assumptions!$C$61^2)+Assumptions!$C$61*((RAND()+RAND()+RAND()+RAND()+RAND()+RAND()+RAND()+RAND()+RAND()+RAND()+RAND()+RAND())-6))-1)+PT_Y5_MC!N67)</x:f>
        <x:v>1393018.7126631145</x:v>
      </x:c>
      <x:c r="N428" s="16" t="n">
        <x:f>MAX(0,M428*(1+EXP((LN(1+Assumptions!$C$60)-0.5*Assumptions!$C$61^2)+Assumptions!$C$61*((RAND()+RAND()+RAND()+RAND()+RAND()+RAND()+RAND()+RAND()+RAND()+RAND()+RAND()+RAND())-6))-1)+PT_Y5_MC!O67)</x:f>
        <x:v>1213037.360721308</x:v>
      </x:c>
      <x:c r="O428" s="16" t="n">
        <x:f>MAX(0,N428*(1+EXP((LN(1+Assumptions!$C$60)-0.5*Assumptions!$C$61^2)+Assumptions!$C$61*((RAND()+RAND()+RAND()+RAND()+RAND()+RAND()+RAND()+RAND()+RAND()+RAND()+RAND()+RAND())-6))-1)+PT_Y5_MC!P67)</x:f>
        <x:v>1354199.222278567</x:v>
      </x:c>
      <x:c r="P428" s="16" t="n">
        <x:f>MAX(0,O428*(1+EXP((LN(1+Assumptions!$C$60)-0.5*Assumptions!$C$61^2)+Assumptions!$C$61*((RAND()+RAND()+RAND()+RAND()+RAND()+RAND()+RAND()+RAND()+RAND()+RAND()+RAND()+RAND())-6))-1)+PT_Y5_MC!Q67)</x:f>
        <x:v>1600000.6422405508</x:v>
      </x:c>
      <x:c r="Q428" s="16" t="n">
        <x:f>MAX(0,P428*(1+EXP((LN(1+Assumptions!$C$60)-0.5*Assumptions!$C$61^2)+Assumptions!$C$61*((RAND()+RAND()+RAND()+RAND()+RAND()+RAND()+RAND()+RAND()+RAND()+RAND()+RAND()+RAND())-6))-1)+PT_Y5_MC!R67)</x:f>
        <x:v>1116336.5895821357</x:v>
      </x:c>
      <x:c r="R428" s="16" t="n">
        <x:f>MAX(0,Q428*(1+EXP((LN(1+Assumptions!$C$60)-0.5*Assumptions!$C$61^2)+Assumptions!$C$61*((RAND()+RAND()+RAND()+RAND()+RAND()+RAND()+RAND()+RAND()+RAND()+RAND()+RAND()+RAND())-6))-1)+PT_Y5_MC!S67)</x:f>
        <x:v>1013209.1269079715</x:v>
      </x:c>
      <x:c r="S428" s="16" t="n">
        <x:f>MAX(0,R428*(1+EXP((LN(1+Assumptions!$C$60)-0.5*Assumptions!$C$61^2)+Assumptions!$C$61*((RAND()+RAND()+RAND()+RAND()+RAND()+RAND()+RAND()+RAND()+RAND()+RAND()+RAND()+RAND())-6))-1)+PT_Y5_MC!T67)</x:f>
        <x:v>1231690.8598063705</x:v>
      </x:c>
      <x:c r="T428" s="16" t="n">
        <x:f>MAX(0,S428*(1+EXP((LN(1+Assumptions!$C$60)-0.5*Assumptions!$C$61^2)+Assumptions!$C$61*((RAND()+RAND()+RAND()+RAND()+RAND()+RAND()+RAND()+RAND()+RAND()+RAND()+RAND()+RAND())-6))-1)+PT_Y5_MC!U67)</x:f>
        <x:v>1516488.251564644</x:v>
      </x:c>
      <x:c r="U428" s="16" t="n">
        <x:f>MAX(0,T428*(1+EXP((LN(1+Assumptions!$C$60)-0.5*Assumptions!$C$61^2)+Assumptions!$C$61*((RAND()+RAND()+RAND()+RAND()+RAND()+RAND()+RAND()+RAND()+RAND()+RAND()+RAND()+RAND())-6))-1)+PT_Y5_MC!V67)</x:f>
        <x:v>1822471.3297543137</x:v>
      </x:c>
      <x:c r="V428" s="16" t="n">
        <x:f>MAX(0,U428*(1+EXP((LN(1+Assumptions!$C$60)-0.5*Assumptions!$C$61^2)+Assumptions!$C$61*((RAND()+RAND()+RAND()+RAND()+RAND()+RAND()+RAND()+RAND()+RAND()+RAND()+RAND()+RAND())-6))-1)+PT_Y5_MC!W67)</x:f>
        <x:v>2255185.5495760143</x:v>
      </x:c>
      <x:c r="W428" s="16" t="n">
        <x:f>MAX(0,V428*(1+EXP((LN(1+Assumptions!$C$60)-0.5*Assumptions!$C$61^2)+Assumptions!$C$61*((RAND()+RAND()+RAND()+RAND()+RAND()+RAND()+RAND()+RAND()+RAND()+RAND()+RAND()+RAND())-6))-1)+PT_Y5_MC!X67)</x:f>
        <x:v>3356143.4007909596</x:v>
      </x:c>
      <x:c r="X428" s="16" t="n">
        <x:f>MAX(0,W428*(1+EXP((LN(1+Assumptions!$C$60)-0.5*Assumptions!$C$61^2)+Assumptions!$C$61*((RAND()+RAND()+RAND()+RAND()+RAND()+RAND()+RAND()+RAND()+RAND()+RAND()+RAND()+RAND())-6))-1)+PT_Y5_MC!Y67)</x:f>
        <x:v>4734586.422678595</x:v>
      </x:c>
      <x:c r="Y428" s="16" t="n">
        <x:f>MAX(0,X428*(1+EXP((LN(1+Assumptions!$C$60)-0.5*Assumptions!$C$61^2)+Assumptions!$C$61*((RAND()+RAND()+RAND()+RAND()+RAND()+RAND()+RAND()+RAND()+RAND()+RAND()+RAND()+RAND())-6))-1)+PT_Y5_MC!Z67)</x:f>
        <x:v>5308097.856981338</x:v>
      </x:c>
      <x:c r="Z428" s="16" t="n">
        <x:f>MAX(0,Y428*(1+EXP((LN(1+Assumptions!$C$60)-0.5*Assumptions!$C$61^2)+Assumptions!$C$61*((RAND()+RAND()+RAND()+RAND()+RAND()+RAND()+RAND()+RAND()+RAND()+RAND()+RAND()+RAND())-6))-1)+PT_Y5_MC!AA67)</x:f>
        <x:v>6034375.200896382</x:v>
      </x:c>
      <x:c r="AA428" s="16" t="n">
        <x:f>MAX(0,Z428*(1+EXP((LN(1+Assumptions!$C$60)-0.5*Assumptions!$C$61^2)+Assumptions!$C$61*((RAND()+RAND()+RAND()+RAND()+RAND()+RAND()+RAND()+RAND()+RAND()+RAND()+RAND()+RAND())-6))-1)+PT_Y5_MC!AB67)</x:f>
        <x:v>4484674.712481098</x:v>
      </x:c>
      <x:c r="AB428" s="16" t="n">
        <x:f>MAX(0,AA428*(1+EXP((LN(1+Assumptions!$C$60)-0.5*Assumptions!$C$61^2)+Assumptions!$C$61*((RAND()+RAND()+RAND()+RAND()+RAND()+RAND()+RAND()+RAND()+RAND()+RAND()+RAND()+RAND())-6))-1)+PT_Y5_MC!AC67)</x:f>
        <x:v>4017868.279240264</x:v>
      </x:c>
      <x:c r="AC428" s="16" t="n">
        <x:f>MAX(0,AB428*(1+EXP((LN(1+Assumptions!$C$60)-0.5*Assumptions!$C$61^2)+Assumptions!$C$61*((RAND()+RAND()+RAND()+RAND()+RAND()+RAND()+RAND()+RAND()+RAND()+RAND()+RAND()+RAND())-6))-1)+PT_Y5_MC!AD67)</x:f>
        <x:v>4488786.531492558</x:v>
      </x:c>
      <x:c r="AD428" s="16" t="n">
        <x:f>MAX(0,AC428*(1+EXP((LN(1+Assumptions!$C$60)-0.5*Assumptions!$C$61^2)+Assumptions!$C$61*((RAND()+RAND()+RAND()+RAND()+RAND()+RAND()+RAND()+RAND()+RAND()+RAND()+RAND()+RAND())-6))-1)+PT_Y5_MC!AE67)</x:f>
        <x:v>4845512.913283917</x:v>
      </x:c>
      <x:c r="AE428" s="16" t="n">
        <x:f>MAX(0,AD428*(1+EXP((LN(1+Assumptions!$C$60)-0.5*Assumptions!$C$61^2)+Assumptions!$C$61*((RAND()+RAND()+RAND()+RAND()+RAND()+RAND()+RAND()+RAND()+RAND()+RAND()+RAND()+RAND())-6))-1)+PT_Y5_MC!AF67)</x:f>
        <x:v>5569430.2729534535</x:v>
      </x:c>
      <x:c r="AF428" s="16" t="n">
        <x:f>MAX(0,AE428*(1+EXP((LN(1+Assumptions!$C$60)-0.5*Assumptions!$C$61^2)+Assumptions!$C$61*((RAND()+RAND()+RAND()+RAND()+RAND()+RAND()+RAND()+RAND()+RAND()+RAND()+RAND()+RAND())-6))-1)+PT_Y5_MC!AG67)</x:f>
        <x:v>4656119.0019554775</x:v>
      </x:c>
    </x:row>
    <x:row r="429">
      <x:c r="A429" s="39">
        <x:v>425</x:v>
      </x:c>
      <x:c r="B429" s="16" t="n">
        <x:f>PT_Y5_MC!C68</x:f>
        <x:v>1029031.25</x:v>
      </x:c>
      <x:c r="C429" s="16" t="n">
        <x:f>MAX(0,B429*(1+EXP((LN(1+Assumptions!$C$60)-0.5*Assumptions!$C$61^2)+Assumptions!$C$61*((RAND()+RAND()+RAND()+RAND()+RAND()+RAND()+RAND()+RAND()+RAND()+RAND()+RAND()+RAND())-6))-1)+PT_Y5_MC!D67)</x:f>
        <x:v>1045201.6650595568</x:v>
      </x:c>
      <x:c r="D429" s="16" t="n">
        <x:f>MAX(0,C429*(1+EXP((LN(1+Assumptions!$C$60)-0.5*Assumptions!$C$61^2)+Assumptions!$C$61*((RAND()+RAND()+RAND()+RAND()+RAND()+RAND()+RAND()+RAND()+RAND()+RAND()+RAND()+RAND())-6))-1)+PT_Y5_MC!E67)</x:f>
        <x:v>914317.0502956694</x:v>
      </x:c>
      <x:c r="E429" s="16" t="n">
        <x:f>MAX(0,D429*(1+EXP((LN(1+Assumptions!$C$60)-0.5*Assumptions!$C$61^2)+Assumptions!$C$61*((RAND()+RAND()+RAND()+RAND()+RAND()+RAND()+RAND()+RAND()+RAND()+RAND()+RAND()+RAND())-6))-1)+PT_Y5_MC!F67)</x:f>
        <x:v>1190823.3324872295</x:v>
      </x:c>
      <x:c r="F429" s="16" t="n">
        <x:f>MAX(0,E429*(1+EXP((LN(1+Assumptions!$C$60)-0.5*Assumptions!$C$61^2)+Assumptions!$C$61*((RAND()+RAND()+RAND()+RAND()+RAND()+RAND()+RAND()+RAND()+RAND()+RAND()+RAND()+RAND())-6))-1)+PT_Y5_MC!G67)</x:f>
        <x:v>1270034.9322036009</x:v>
      </x:c>
      <x:c r="G429" s="16" t="n">
        <x:f>MAX(0,F429*(1+EXP((LN(1+Assumptions!$C$60)-0.5*Assumptions!$C$61^2)+Assumptions!$C$61*((RAND()+RAND()+RAND()+RAND()+RAND()+RAND()+RAND()+RAND()+RAND()+RAND()+RAND()+RAND())-6))-1)+PT_Y5_MC!H67)</x:f>
        <x:v>1424597.389216463</x:v>
      </x:c>
      <x:c r="H429" s="16" t="n">
        <x:f>MAX(0,G429*(1+EXP((LN(1+Assumptions!$C$60)-0.5*Assumptions!$C$61^2)+Assumptions!$C$61*((RAND()+RAND()+RAND()+RAND()+RAND()+RAND()+RAND()+RAND()+RAND()+RAND()+RAND()+RAND())-6))-1)+PT_Y5_MC!I67)</x:f>
        <x:v>1310865.7611334496</x:v>
      </x:c>
      <x:c r="I429" s="16" t="n">
        <x:f>MAX(0,H429*(1+EXP((LN(1+Assumptions!$C$60)-0.5*Assumptions!$C$61^2)+Assumptions!$C$61*((RAND()+RAND()+RAND()+RAND()+RAND()+RAND()+RAND()+RAND()+RAND()+RAND()+RAND()+RAND())-6))-1)+PT_Y5_MC!J67)</x:f>
        <x:v>1307165.737703672</x:v>
      </x:c>
      <x:c r="J429" s="16" t="n">
        <x:f>MAX(0,I429*(1+EXP((LN(1+Assumptions!$C$60)-0.5*Assumptions!$C$61^2)+Assumptions!$C$61*((RAND()+RAND()+RAND()+RAND()+RAND()+RAND()+RAND()+RAND()+RAND()+RAND()+RAND()+RAND())-6))-1)+PT_Y5_MC!K67)</x:f>
        <x:v>1829220.480069044</x:v>
      </x:c>
      <x:c r="K429" s="16" t="n">
        <x:f>MAX(0,J429*(1+EXP((LN(1+Assumptions!$C$60)-0.5*Assumptions!$C$61^2)+Assumptions!$C$61*((RAND()+RAND()+RAND()+RAND()+RAND()+RAND()+RAND()+RAND()+RAND()+RAND()+RAND()+RAND())-6))-1)+PT_Y5_MC!L67)</x:f>
        <x:v>2493367.392825756</x:v>
      </x:c>
      <x:c r="L429" s="16" t="n">
        <x:f>MAX(0,K429*(1+EXP((LN(1+Assumptions!$C$60)-0.5*Assumptions!$C$61^2)+Assumptions!$C$61*((RAND()+RAND()+RAND()+RAND()+RAND()+RAND()+RAND()+RAND()+RAND()+RAND()+RAND()+RAND())-6))-1)+PT_Y5_MC!M67)</x:f>
        <x:v>2576438.049603034</x:v>
      </x:c>
      <x:c r="M429" s="16" t="n">
        <x:f>MAX(0,L429*(1+EXP((LN(1+Assumptions!$C$60)-0.5*Assumptions!$C$61^2)+Assumptions!$C$61*((RAND()+RAND()+RAND()+RAND()+RAND()+RAND()+RAND()+RAND()+RAND()+RAND()+RAND()+RAND())-6))-1)+PT_Y5_MC!N67)</x:f>
        <x:v>2431534.8499542205</x:v>
      </x:c>
      <x:c r="N429" s="16" t="n">
        <x:f>MAX(0,M429*(1+EXP((LN(1+Assumptions!$C$60)-0.5*Assumptions!$C$61^2)+Assumptions!$C$61*((RAND()+RAND()+RAND()+RAND()+RAND()+RAND()+RAND()+RAND()+RAND()+RAND()+RAND()+RAND())-6))-1)+PT_Y5_MC!O67)</x:f>
        <x:v>2554569.761368473</x:v>
      </x:c>
      <x:c r="O429" s="16" t="n">
        <x:f>MAX(0,N429*(1+EXP((LN(1+Assumptions!$C$60)-0.5*Assumptions!$C$61^2)+Assumptions!$C$61*((RAND()+RAND()+RAND()+RAND()+RAND()+RAND()+RAND()+RAND()+RAND()+RAND()+RAND()+RAND())-6))-1)+PT_Y5_MC!P67)</x:f>
        <x:v>2636283.3804292334</x:v>
      </x:c>
      <x:c r="P429" s="16" t="n">
        <x:f>MAX(0,O429*(1+EXP((LN(1+Assumptions!$C$60)-0.5*Assumptions!$C$61^2)+Assumptions!$C$61*((RAND()+RAND()+RAND()+RAND()+RAND()+RAND()+RAND()+RAND()+RAND()+RAND()+RAND()+RAND())-6))-1)+PT_Y5_MC!Q67)</x:f>
        <x:v>2631163.7993248785</x:v>
      </x:c>
      <x:c r="Q429" s="16" t="n">
        <x:f>MAX(0,P429*(1+EXP((LN(1+Assumptions!$C$60)-0.5*Assumptions!$C$61^2)+Assumptions!$C$61*((RAND()+RAND()+RAND()+RAND()+RAND()+RAND()+RAND()+RAND()+RAND()+RAND()+RAND()+RAND())-6))-1)+PT_Y5_MC!R67)</x:f>
        <x:v>2882362.882835729</x:v>
      </x:c>
      <x:c r="R429" s="16" t="n">
        <x:f>MAX(0,Q429*(1+EXP((LN(1+Assumptions!$C$60)-0.5*Assumptions!$C$61^2)+Assumptions!$C$61*((RAND()+RAND()+RAND()+RAND()+RAND()+RAND()+RAND()+RAND()+RAND()+RAND()+RAND()+RAND())-6))-1)+PT_Y5_MC!S67)</x:f>
        <x:v>3208656.895567751</x:v>
      </x:c>
      <x:c r="S429" s="16" t="n">
        <x:f>MAX(0,R429*(1+EXP((LN(1+Assumptions!$C$60)-0.5*Assumptions!$C$61^2)+Assumptions!$C$61*((RAND()+RAND()+RAND()+RAND()+RAND()+RAND()+RAND()+RAND()+RAND()+RAND()+RAND()+RAND())-6))-1)+PT_Y5_MC!T67)</x:f>
        <x:v>4001071.6559940465</x:v>
      </x:c>
      <x:c r="T429" s="16" t="n">
        <x:f>MAX(0,S429*(1+EXP((LN(1+Assumptions!$C$60)-0.5*Assumptions!$C$61^2)+Assumptions!$C$61*((RAND()+RAND()+RAND()+RAND()+RAND()+RAND()+RAND()+RAND()+RAND()+RAND()+RAND()+RAND())-6))-1)+PT_Y5_MC!U67)</x:f>
        <x:v>4890996.603214602</x:v>
      </x:c>
      <x:c r="U429" s="16" t="n">
        <x:f>MAX(0,T429*(1+EXP((LN(1+Assumptions!$C$60)-0.5*Assumptions!$C$61^2)+Assumptions!$C$61*((RAND()+RAND()+RAND()+RAND()+RAND()+RAND()+RAND()+RAND()+RAND()+RAND()+RAND()+RAND())-6))-1)+PT_Y5_MC!V67)</x:f>
        <x:v>3947740.6505170027</x:v>
      </x:c>
      <x:c r="V429" s="16" t="n">
        <x:f>MAX(0,U429*(1+EXP((LN(1+Assumptions!$C$60)-0.5*Assumptions!$C$61^2)+Assumptions!$C$61*((RAND()+RAND()+RAND()+RAND()+RAND()+RAND()+RAND()+RAND()+RAND()+RAND()+RAND()+RAND())-6))-1)+PT_Y5_MC!W67)</x:f>
        <x:v>6015623.147389852</x:v>
      </x:c>
      <x:c r="W429" s="16" t="n">
        <x:f>MAX(0,V429*(1+EXP((LN(1+Assumptions!$C$60)-0.5*Assumptions!$C$61^2)+Assumptions!$C$61*((RAND()+RAND()+RAND()+RAND()+RAND()+RAND()+RAND()+RAND()+RAND()+RAND()+RAND()+RAND())-6))-1)+PT_Y5_MC!X67)</x:f>
        <x:v>7195726.649699687</x:v>
      </x:c>
      <x:c r="X429" s="16" t="n">
        <x:f>MAX(0,W429*(1+EXP((LN(1+Assumptions!$C$60)-0.5*Assumptions!$C$61^2)+Assumptions!$C$61*((RAND()+RAND()+RAND()+RAND()+RAND()+RAND()+RAND()+RAND()+RAND()+RAND()+RAND()+RAND())-6))-1)+PT_Y5_MC!Y67)</x:f>
        <x:v>8246057.573931165</x:v>
      </x:c>
      <x:c r="Y429" s="16" t="n">
        <x:f>MAX(0,X429*(1+EXP((LN(1+Assumptions!$C$60)-0.5*Assumptions!$C$61^2)+Assumptions!$C$61*((RAND()+RAND()+RAND()+RAND()+RAND()+RAND()+RAND()+RAND()+RAND()+RAND()+RAND()+RAND())-6))-1)+PT_Y5_MC!Z67)</x:f>
        <x:v>8991606.05939089</x:v>
      </x:c>
      <x:c r="Z429" s="16" t="n">
        <x:f>MAX(0,Y429*(1+EXP((LN(1+Assumptions!$C$60)-0.5*Assumptions!$C$61^2)+Assumptions!$C$61*((RAND()+RAND()+RAND()+RAND()+RAND()+RAND()+RAND()+RAND()+RAND()+RAND()+RAND()+RAND())-6))-1)+PT_Y5_MC!AA67)</x:f>
        <x:v>13041381.467928926</x:v>
      </x:c>
      <x:c r="AA429" s="16" t="n">
        <x:f>MAX(0,Z429*(1+EXP((LN(1+Assumptions!$C$60)-0.5*Assumptions!$C$61^2)+Assumptions!$C$61*((RAND()+RAND()+RAND()+RAND()+RAND()+RAND()+RAND()+RAND()+RAND()+RAND()+RAND()+RAND())-6))-1)+PT_Y5_MC!AB67)</x:f>
        <x:v>12597005.208882684</x:v>
      </x:c>
      <x:c r="AB429" s="16" t="n">
        <x:f>MAX(0,AA429*(1+EXP((LN(1+Assumptions!$C$60)-0.5*Assumptions!$C$61^2)+Assumptions!$C$61*((RAND()+RAND()+RAND()+RAND()+RAND()+RAND()+RAND()+RAND()+RAND()+RAND()+RAND()+RAND())-6))-1)+PT_Y5_MC!AC67)</x:f>
        <x:v>14518205.408350267</x:v>
      </x:c>
      <x:c r="AC429" s="16" t="n">
        <x:f>MAX(0,AB429*(1+EXP((LN(1+Assumptions!$C$60)-0.5*Assumptions!$C$61^2)+Assumptions!$C$61*((RAND()+RAND()+RAND()+RAND()+RAND()+RAND()+RAND()+RAND()+RAND()+RAND()+RAND()+RAND())-6))-1)+PT_Y5_MC!AD67)</x:f>
        <x:v>14165641.77585159</x:v>
      </x:c>
      <x:c r="AD429" s="16" t="n">
        <x:f>MAX(0,AC429*(1+EXP((LN(1+Assumptions!$C$60)-0.5*Assumptions!$C$61^2)+Assumptions!$C$61*((RAND()+RAND()+RAND()+RAND()+RAND()+RAND()+RAND()+RAND()+RAND()+RAND()+RAND()+RAND())-6))-1)+PT_Y5_MC!AE67)</x:f>
        <x:v>11681523.601021817</x:v>
      </x:c>
      <x:c r="AE429" s="16" t="n">
        <x:f>MAX(0,AD429*(1+EXP((LN(1+Assumptions!$C$60)-0.5*Assumptions!$C$61^2)+Assumptions!$C$61*((RAND()+RAND()+RAND()+RAND()+RAND()+RAND()+RAND()+RAND()+RAND()+RAND()+RAND()+RAND())-6))-1)+PT_Y5_MC!AF67)</x:f>
        <x:v>14488224.891933782</x:v>
      </x:c>
      <x:c r="AF429" s="16" t="n">
        <x:f>MAX(0,AE429*(1+EXP((LN(1+Assumptions!$C$60)-0.5*Assumptions!$C$61^2)+Assumptions!$C$61*((RAND()+RAND()+RAND()+RAND()+RAND()+RAND()+RAND()+RAND()+RAND()+RAND()+RAND()+RAND())-6))-1)+PT_Y5_MC!AG67)</x:f>
        <x:v>18506914.08103124</x:v>
      </x:c>
    </x:row>
    <x:row r="430">
      <x:c r="A430" s="39">
        <x:v>426</x:v>
      </x:c>
      <x:c r="B430" s="16" t="n">
        <x:f>PT_Y5_MC!C68</x:f>
        <x:v>1029031.25</x:v>
      </x:c>
      <x:c r="C430" s="16" t="n">
        <x:f>MAX(0,B430*(1+EXP((LN(1+Assumptions!$C$60)-0.5*Assumptions!$C$61^2)+Assumptions!$C$61*((RAND()+RAND()+RAND()+RAND()+RAND()+RAND()+RAND()+RAND()+RAND()+RAND()+RAND()+RAND())-6))-1)+PT_Y5_MC!D67)</x:f>
        <x:v>1095863.1375317243</x:v>
      </x:c>
      <x:c r="D430" s="16" t="n">
        <x:f>MAX(0,C430*(1+EXP((LN(1+Assumptions!$C$60)-0.5*Assumptions!$C$61^2)+Assumptions!$C$61*((RAND()+RAND()+RAND()+RAND()+RAND()+RAND()+RAND()+RAND()+RAND()+RAND()+RAND()+RAND())-6))-1)+PT_Y5_MC!E67)</x:f>
        <x:v>1120833.9603576027</x:v>
      </x:c>
      <x:c r="E430" s="16" t="n">
        <x:f>MAX(0,D430*(1+EXP((LN(1+Assumptions!$C$60)-0.5*Assumptions!$C$61^2)+Assumptions!$C$61*((RAND()+RAND()+RAND()+RAND()+RAND()+RAND()+RAND()+RAND()+RAND()+RAND()+RAND()+RAND())-6))-1)+PT_Y5_MC!F67)</x:f>
        <x:v>1184063.3047126024</x:v>
      </x:c>
      <x:c r="F430" s="16" t="n">
        <x:f>MAX(0,E430*(1+EXP((LN(1+Assumptions!$C$60)-0.5*Assumptions!$C$61^2)+Assumptions!$C$61*((RAND()+RAND()+RAND()+RAND()+RAND()+RAND()+RAND()+RAND()+RAND()+RAND()+RAND()+RAND())-6))-1)+PT_Y5_MC!G67)</x:f>
        <x:v>1200005.5268627978</x:v>
      </x:c>
      <x:c r="G430" s="16" t="n">
        <x:f>MAX(0,F430*(1+EXP((LN(1+Assumptions!$C$60)-0.5*Assumptions!$C$61^2)+Assumptions!$C$61*((RAND()+RAND()+RAND()+RAND()+RAND()+RAND()+RAND()+RAND()+RAND()+RAND()+RAND()+RAND())-6))-1)+PT_Y5_MC!H67)</x:f>
        <x:v>1445726.8372755907</x:v>
      </x:c>
      <x:c r="H430" s="16" t="n">
        <x:f>MAX(0,G430*(1+EXP((LN(1+Assumptions!$C$60)-0.5*Assumptions!$C$61^2)+Assumptions!$C$61*((RAND()+RAND()+RAND()+RAND()+RAND()+RAND()+RAND()+RAND()+RAND()+RAND()+RAND()+RAND())-6))-1)+PT_Y5_MC!I67)</x:f>
        <x:v>1193860.365008632</x:v>
      </x:c>
      <x:c r="I430" s="16" t="n">
        <x:f>MAX(0,H430*(1+EXP((LN(1+Assumptions!$C$60)-0.5*Assumptions!$C$61^2)+Assumptions!$C$61*((RAND()+RAND()+RAND()+RAND()+RAND()+RAND()+RAND()+RAND()+RAND()+RAND()+RAND()+RAND())-6))-1)+PT_Y5_MC!J67)</x:f>
        <x:v>988293.5602597005</x:v>
      </x:c>
      <x:c r="J430" s="16" t="n">
        <x:f>MAX(0,I430*(1+EXP((LN(1+Assumptions!$C$60)-0.5*Assumptions!$C$61^2)+Assumptions!$C$61*((RAND()+RAND()+RAND()+RAND()+RAND()+RAND()+RAND()+RAND()+RAND()+RAND()+RAND()+RAND())-6))-1)+PT_Y5_MC!K67)</x:f>
        <x:v>992273.0687258361</x:v>
      </x:c>
      <x:c r="K430" s="16" t="n">
        <x:f>MAX(0,J430*(1+EXP((LN(1+Assumptions!$C$60)-0.5*Assumptions!$C$61^2)+Assumptions!$C$61*((RAND()+RAND()+RAND()+RAND()+RAND()+RAND()+RAND()+RAND()+RAND()+RAND()+RAND()+RAND())-6))-1)+PT_Y5_MC!L67)</x:f>
        <x:v>965103.7793639787</x:v>
      </x:c>
      <x:c r="L430" s="16" t="n">
        <x:f>MAX(0,K430*(1+EXP((LN(1+Assumptions!$C$60)-0.5*Assumptions!$C$61^2)+Assumptions!$C$61*((RAND()+RAND()+RAND()+RAND()+RAND()+RAND()+RAND()+RAND()+RAND()+RAND()+RAND()+RAND())-6))-1)+PT_Y5_MC!M67)</x:f>
        <x:v>915790.676784422</x:v>
      </x:c>
      <x:c r="M430" s="16" t="n">
        <x:f>MAX(0,L430*(1+EXP((LN(1+Assumptions!$C$60)-0.5*Assumptions!$C$61^2)+Assumptions!$C$61*((RAND()+RAND()+RAND()+RAND()+RAND()+RAND()+RAND()+RAND()+RAND()+RAND()+RAND()+RAND())-6))-1)+PT_Y5_MC!N67)</x:f>
        <x:v>1161569.2758817105</x:v>
      </x:c>
      <x:c r="N430" s="16" t="n">
        <x:f>MAX(0,M430*(1+EXP((LN(1+Assumptions!$C$60)-0.5*Assumptions!$C$61^2)+Assumptions!$C$61*((RAND()+RAND()+RAND()+RAND()+RAND()+RAND()+RAND()+RAND()+RAND()+RAND()+RAND()+RAND())-6))-1)+PT_Y5_MC!O67)</x:f>
        <x:v>1117964.0082695342</x:v>
      </x:c>
      <x:c r="O430" s="16" t="n">
        <x:f>MAX(0,N430*(1+EXP((LN(1+Assumptions!$C$60)-0.5*Assumptions!$C$61^2)+Assumptions!$C$61*((RAND()+RAND()+RAND()+RAND()+RAND()+RAND()+RAND()+RAND()+RAND()+RAND()+RAND()+RAND())-6))-1)+PT_Y5_MC!P67)</x:f>
        <x:v>1130224.5893293414</x:v>
      </x:c>
      <x:c r="P430" s="16" t="n">
        <x:f>MAX(0,O430*(1+EXP((LN(1+Assumptions!$C$60)-0.5*Assumptions!$C$61^2)+Assumptions!$C$61*((RAND()+RAND()+RAND()+RAND()+RAND()+RAND()+RAND()+RAND()+RAND()+RAND()+RAND()+RAND())-6))-1)+PT_Y5_MC!Q67)</x:f>
        <x:v>1316219.0680417677</x:v>
      </x:c>
      <x:c r="Q430" s="16" t="n">
        <x:f>MAX(0,P430*(1+EXP((LN(1+Assumptions!$C$60)-0.5*Assumptions!$C$61^2)+Assumptions!$C$61*((RAND()+RAND()+RAND()+RAND()+RAND()+RAND()+RAND()+RAND()+RAND()+RAND()+RAND()+RAND())-6))-1)+PT_Y5_MC!R67)</x:f>
        <x:v>1314579.7659148923</x:v>
      </x:c>
      <x:c r="R430" s="16" t="n">
        <x:f>MAX(0,Q430*(1+EXP((LN(1+Assumptions!$C$60)-0.5*Assumptions!$C$61^2)+Assumptions!$C$61*((RAND()+RAND()+RAND()+RAND()+RAND()+RAND()+RAND()+RAND()+RAND()+RAND()+RAND()+RAND())-6))-1)+PT_Y5_MC!S67)</x:f>
        <x:v>1312128.8522023736</x:v>
      </x:c>
      <x:c r="S430" s="16" t="n">
        <x:f>MAX(0,R430*(1+EXP((LN(1+Assumptions!$C$60)-0.5*Assumptions!$C$61^2)+Assumptions!$C$61*((RAND()+RAND()+RAND()+RAND()+RAND()+RAND()+RAND()+RAND()+RAND()+RAND()+RAND()+RAND())-6))-1)+PT_Y5_MC!T67)</x:f>
        <x:v>1191081.9963270267</x:v>
      </x:c>
      <x:c r="T430" s="16" t="n">
        <x:f>MAX(0,S430*(1+EXP((LN(1+Assumptions!$C$60)-0.5*Assumptions!$C$61^2)+Assumptions!$C$61*((RAND()+RAND()+RAND()+RAND()+RAND()+RAND()+RAND()+RAND()+RAND()+RAND()+RAND()+RAND())-6))-1)+PT_Y5_MC!U67)</x:f>
        <x:v>1054729.2489372399</x:v>
      </x:c>
      <x:c r="U430" s="16" t="n">
        <x:f>MAX(0,T430*(1+EXP((LN(1+Assumptions!$C$60)-0.5*Assumptions!$C$61^2)+Assumptions!$C$61*((RAND()+RAND()+RAND()+RAND()+RAND()+RAND()+RAND()+RAND()+RAND()+RAND()+RAND()+RAND())-6))-1)+PT_Y5_MC!V67)</x:f>
        <x:v>1078246.731731707</x:v>
      </x:c>
      <x:c r="V430" s="16" t="n">
        <x:f>MAX(0,U430*(1+EXP((LN(1+Assumptions!$C$60)-0.5*Assumptions!$C$61^2)+Assumptions!$C$61*((RAND()+RAND()+RAND()+RAND()+RAND()+RAND()+RAND()+RAND()+RAND()+RAND()+RAND()+RAND())-6))-1)+PT_Y5_MC!W67)</x:f>
        <x:v>1453290.7833959304</x:v>
      </x:c>
      <x:c r="W430" s="16" t="n">
        <x:f>MAX(0,V430*(1+EXP((LN(1+Assumptions!$C$60)-0.5*Assumptions!$C$61^2)+Assumptions!$C$61*((RAND()+RAND()+RAND()+RAND()+RAND()+RAND()+RAND()+RAND()+RAND()+RAND()+RAND()+RAND())-6))-1)+PT_Y5_MC!X67)</x:f>
        <x:v>1846812.394371887</x:v>
      </x:c>
      <x:c r="X430" s="16" t="n">
        <x:f>MAX(0,W430*(1+EXP((LN(1+Assumptions!$C$60)-0.5*Assumptions!$C$61^2)+Assumptions!$C$61*((RAND()+RAND()+RAND()+RAND()+RAND()+RAND()+RAND()+RAND()+RAND()+RAND()+RAND()+RAND())-6))-1)+PT_Y5_MC!Y67)</x:f>
        <x:v>2308616.6240752535</x:v>
      </x:c>
      <x:c r="Y430" s="16" t="n">
        <x:f>MAX(0,X430*(1+EXP((LN(1+Assumptions!$C$60)-0.5*Assumptions!$C$61^2)+Assumptions!$C$61*((RAND()+RAND()+RAND()+RAND()+RAND()+RAND()+RAND()+RAND()+RAND()+RAND()+RAND()+RAND())-6))-1)+PT_Y5_MC!Z67)</x:f>
        <x:v>2260007.151532528</x:v>
      </x:c>
      <x:c r="Z430" s="16" t="n">
        <x:f>MAX(0,Y430*(1+EXP((LN(1+Assumptions!$C$60)-0.5*Assumptions!$C$61^2)+Assumptions!$C$61*((RAND()+RAND()+RAND()+RAND()+RAND()+RAND()+RAND()+RAND()+RAND()+RAND()+RAND()+RAND())-6))-1)+PT_Y5_MC!AA67)</x:f>
        <x:v>2160927.7163787317</x:v>
      </x:c>
      <x:c r="AA430" s="16" t="n">
        <x:f>MAX(0,Z430*(1+EXP((LN(1+Assumptions!$C$60)-0.5*Assumptions!$C$61^2)+Assumptions!$C$61*((RAND()+RAND()+RAND()+RAND()+RAND()+RAND()+RAND()+RAND()+RAND()+RAND()+RAND()+RAND())-6))-1)+PT_Y5_MC!AB67)</x:f>
        <x:v>2326546.724426423</x:v>
      </x:c>
      <x:c r="AB430" s="16" t="n">
        <x:f>MAX(0,AA430*(1+EXP((LN(1+Assumptions!$C$60)-0.5*Assumptions!$C$61^2)+Assumptions!$C$61*((RAND()+RAND()+RAND()+RAND()+RAND()+RAND()+RAND()+RAND()+RAND()+RAND()+RAND()+RAND())-6))-1)+PT_Y5_MC!AC67)</x:f>
        <x:v>2058827.4897436688</x:v>
      </x:c>
      <x:c r="AC430" s="16" t="n">
        <x:f>MAX(0,AB430*(1+EXP((LN(1+Assumptions!$C$60)-0.5*Assumptions!$C$61^2)+Assumptions!$C$61*((RAND()+RAND()+RAND()+RAND()+RAND()+RAND()+RAND()+RAND()+RAND()+RAND()+RAND()+RAND())-6))-1)+PT_Y5_MC!AD67)</x:f>
        <x:v>1916016.867056665</x:v>
      </x:c>
      <x:c r="AD430" s="16" t="n">
        <x:f>MAX(0,AC430*(1+EXP((LN(1+Assumptions!$C$60)-0.5*Assumptions!$C$61^2)+Assumptions!$C$61*((RAND()+RAND()+RAND()+RAND()+RAND()+RAND()+RAND()+RAND()+RAND()+RAND()+RAND()+RAND())-6))-1)+PT_Y5_MC!AE67)</x:f>
        <x:v>2320156.1845243396</x:v>
      </x:c>
      <x:c r="AE430" s="16" t="n">
        <x:f>MAX(0,AD430*(1+EXP((LN(1+Assumptions!$C$60)-0.5*Assumptions!$C$61^2)+Assumptions!$C$61*((RAND()+RAND()+RAND()+RAND()+RAND()+RAND()+RAND()+RAND()+RAND()+RAND()+RAND()+RAND())-6))-1)+PT_Y5_MC!AF67)</x:f>
        <x:v>2771390.319842068</x:v>
      </x:c>
      <x:c r="AF430" s="16" t="n">
        <x:f>MAX(0,AE430*(1+EXP((LN(1+Assumptions!$C$60)-0.5*Assumptions!$C$61^2)+Assumptions!$C$61*((RAND()+RAND()+RAND()+RAND()+RAND()+RAND()+RAND()+RAND()+RAND()+RAND()+RAND()+RAND())-6))-1)+PT_Y5_MC!AG67)</x:f>
        <x:v>2495064.6239324203</x:v>
      </x:c>
    </x:row>
    <x:row r="431">
      <x:c r="A431" s="39">
        <x:v>427</x:v>
      </x:c>
      <x:c r="B431" s="16" t="n">
        <x:f>PT_Y5_MC!C68</x:f>
        <x:v>1029031.25</x:v>
      </x:c>
      <x:c r="C431" s="16" t="n">
        <x:f>MAX(0,B431*(1+EXP((LN(1+Assumptions!$C$60)-0.5*Assumptions!$C$61^2)+Assumptions!$C$61*((RAND()+RAND()+RAND()+RAND()+RAND()+RAND()+RAND()+RAND()+RAND()+RAND()+RAND()+RAND())-6))-1)+PT_Y5_MC!D67)</x:f>
        <x:v>1185757.9313780167</x:v>
      </x:c>
      <x:c r="D431" s="16" t="n">
        <x:f>MAX(0,C431*(1+EXP((LN(1+Assumptions!$C$60)-0.5*Assumptions!$C$61^2)+Assumptions!$C$61*((RAND()+RAND()+RAND()+RAND()+RAND()+RAND()+RAND()+RAND()+RAND()+RAND()+RAND()+RAND())-6))-1)+PT_Y5_MC!E67)</x:f>
        <x:v>1224660.4581895305</x:v>
      </x:c>
      <x:c r="E431" s="16" t="n">
        <x:f>MAX(0,D431*(1+EXP((LN(1+Assumptions!$C$60)-0.5*Assumptions!$C$61^2)+Assumptions!$C$61*((RAND()+RAND()+RAND()+RAND()+RAND()+RAND()+RAND()+RAND()+RAND()+RAND()+RAND()+RAND())-6))-1)+PT_Y5_MC!F67)</x:f>
        <x:v>1097647.760195098</x:v>
      </x:c>
      <x:c r="F431" s="16" t="n">
        <x:f>MAX(0,E431*(1+EXP((LN(1+Assumptions!$C$60)-0.5*Assumptions!$C$61^2)+Assumptions!$C$61*((RAND()+RAND()+RAND()+RAND()+RAND()+RAND()+RAND()+RAND()+RAND()+RAND()+RAND()+RAND())-6))-1)+PT_Y5_MC!G67)</x:f>
        <x:v>1149622.9903424042</x:v>
      </x:c>
      <x:c r="G431" s="16" t="n">
        <x:f>MAX(0,F431*(1+EXP((LN(1+Assumptions!$C$60)-0.5*Assumptions!$C$61^2)+Assumptions!$C$61*((RAND()+RAND()+RAND()+RAND()+RAND()+RAND()+RAND()+RAND()+RAND()+RAND()+RAND()+RAND())-6))-1)+PT_Y5_MC!H67)</x:f>
        <x:v>1182968.9056683439</x:v>
      </x:c>
      <x:c r="H431" s="16" t="n">
        <x:f>MAX(0,G431*(1+EXP((LN(1+Assumptions!$C$60)-0.5*Assumptions!$C$61^2)+Assumptions!$C$61*((RAND()+RAND()+RAND()+RAND()+RAND()+RAND()+RAND()+RAND()+RAND()+RAND()+RAND()+RAND())-6))-1)+PT_Y5_MC!I67)</x:f>
        <x:v>1351559.1260008728</x:v>
      </x:c>
      <x:c r="I431" s="16" t="n">
        <x:f>MAX(0,H431*(1+EXP((LN(1+Assumptions!$C$60)-0.5*Assumptions!$C$61^2)+Assumptions!$C$61*((RAND()+RAND()+RAND()+RAND()+RAND()+RAND()+RAND()+RAND()+RAND()+RAND()+RAND()+RAND())-6))-1)+PT_Y5_MC!J67)</x:f>
        <x:v>1311204.7224987592</x:v>
      </x:c>
      <x:c r="J431" s="16" t="n">
        <x:f>MAX(0,I431*(1+EXP((LN(1+Assumptions!$C$60)-0.5*Assumptions!$C$61^2)+Assumptions!$C$61*((RAND()+RAND()+RAND()+RAND()+RAND()+RAND()+RAND()+RAND()+RAND()+RAND()+RAND()+RAND())-6))-1)+PT_Y5_MC!K67)</x:f>
        <x:v>1268088.164036064</x:v>
      </x:c>
      <x:c r="K431" s="16" t="n">
        <x:f>MAX(0,J431*(1+EXP((LN(1+Assumptions!$C$60)-0.5*Assumptions!$C$61^2)+Assumptions!$C$61*((RAND()+RAND()+RAND()+RAND()+RAND()+RAND()+RAND()+RAND()+RAND()+RAND()+RAND()+RAND())-6))-1)+PT_Y5_MC!L67)</x:f>
        <x:v>1518593.795962454</x:v>
      </x:c>
      <x:c r="L431" s="16" t="n">
        <x:f>MAX(0,K431*(1+EXP((LN(1+Assumptions!$C$60)-0.5*Assumptions!$C$61^2)+Assumptions!$C$61*((RAND()+RAND()+RAND()+RAND()+RAND()+RAND()+RAND()+RAND()+RAND()+RAND()+RAND()+RAND())-6))-1)+PT_Y5_MC!M67)</x:f>
        <x:v>1793219.8148567637</x:v>
      </x:c>
      <x:c r="M431" s="16" t="n">
        <x:f>MAX(0,L431*(1+EXP((LN(1+Assumptions!$C$60)-0.5*Assumptions!$C$61^2)+Assumptions!$C$61*((RAND()+RAND()+RAND()+RAND()+RAND()+RAND()+RAND()+RAND()+RAND()+RAND()+RAND()+RAND())-6))-1)+PT_Y5_MC!N67)</x:f>
        <x:v>2025231.905986664</x:v>
      </x:c>
      <x:c r="N431" s="16" t="n">
        <x:f>MAX(0,M431*(1+EXP((LN(1+Assumptions!$C$60)-0.5*Assumptions!$C$61^2)+Assumptions!$C$61*((RAND()+RAND()+RAND()+RAND()+RAND()+RAND()+RAND()+RAND()+RAND()+RAND()+RAND()+RAND())-6))-1)+PT_Y5_MC!O67)</x:f>
        <x:v>2228310.582559968</x:v>
      </x:c>
      <x:c r="O431" s="16" t="n">
        <x:f>MAX(0,N431*(1+EXP((LN(1+Assumptions!$C$60)-0.5*Assumptions!$C$61^2)+Assumptions!$C$61*((RAND()+RAND()+RAND()+RAND()+RAND()+RAND()+RAND()+RAND()+RAND()+RAND()+RAND()+RAND())-6))-1)+PT_Y5_MC!P67)</x:f>
        <x:v>2218318.788846013</x:v>
      </x:c>
      <x:c r="P431" s="16" t="n">
        <x:f>MAX(0,O431*(1+EXP((LN(1+Assumptions!$C$60)-0.5*Assumptions!$C$61^2)+Assumptions!$C$61*((RAND()+RAND()+RAND()+RAND()+RAND()+RAND()+RAND()+RAND()+RAND()+RAND()+RAND()+RAND())-6))-1)+PT_Y5_MC!Q67)</x:f>
        <x:v>2189904.756503619</x:v>
      </x:c>
      <x:c r="Q431" s="16" t="n">
        <x:f>MAX(0,P431*(1+EXP((LN(1+Assumptions!$C$60)-0.5*Assumptions!$C$61^2)+Assumptions!$C$61*((RAND()+RAND()+RAND()+RAND()+RAND()+RAND()+RAND()+RAND()+RAND()+RAND()+RAND()+RAND())-6))-1)+PT_Y5_MC!R67)</x:f>
        <x:v>2988418.42277011</x:v>
      </x:c>
      <x:c r="R431" s="16" t="n">
        <x:f>MAX(0,Q431*(1+EXP((LN(1+Assumptions!$C$60)-0.5*Assumptions!$C$61^2)+Assumptions!$C$61*((RAND()+RAND()+RAND()+RAND()+RAND()+RAND()+RAND()+RAND()+RAND()+RAND()+RAND()+RAND())-6))-1)+PT_Y5_MC!S67)</x:f>
        <x:v>3577846.668148234</x:v>
      </x:c>
      <x:c r="S431" s="16" t="n">
        <x:f>MAX(0,R431*(1+EXP((LN(1+Assumptions!$C$60)-0.5*Assumptions!$C$61^2)+Assumptions!$C$61*((RAND()+RAND()+RAND()+RAND()+RAND()+RAND()+RAND()+RAND()+RAND()+RAND()+RAND()+RAND())-6))-1)+PT_Y5_MC!T67)</x:f>
        <x:v>5545581.605969805</x:v>
      </x:c>
      <x:c r="T431" s="16" t="n">
        <x:f>MAX(0,S431*(1+EXP((LN(1+Assumptions!$C$60)-0.5*Assumptions!$C$61^2)+Assumptions!$C$61*((RAND()+RAND()+RAND()+RAND()+RAND()+RAND()+RAND()+RAND()+RAND()+RAND()+RAND()+RAND())-6))-1)+PT_Y5_MC!U67)</x:f>
        <x:v>5194068.853574166</x:v>
      </x:c>
      <x:c r="U431" s="16" t="n">
        <x:f>MAX(0,T431*(1+EXP((LN(1+Assumptions!$C$60)-0.5*Assumptions!$C$61^2)+Assumptions!$C$61*((RAND()+RAND()+RAND()+RAND()+RAND()+RAND()+RAND()+RAND()+RAND()+RAND()+RAND()+RAND())-6))-1)+PT_Y5_MC!V67)</x:f>
        <x:v>5652366.025477961</x:v>
      </x:c>
      <x:c r="V431" s="16" t="n">
        <x:f>MAX(0,U431*(1+EXP((LN(1+Assumptions!$C$60)-0.5*Assumptions!$C$61^2)+Assumptions!$C$61*((RAND()+RAND()+RAND()+RAND()+RAND()+RAND()+RAND()+RAND()+RAND()+RAND()+RAND()+RAND())-6))-1)+PT_Y5_MC!W67)</x:f>
        <x:v>5147478.979847873</x:v>
      </x:c>
      <x:c r="W431" s="16" t="n">
        <x:f>MAX(0,V431*(1+EXP((LN(1+Assumptions!$C$60)-0.5*Assumptions!$C$61^2)+Assumptions!$C$61*((RAND()+RAND()+RAND()+RAND()+RAND()+RAND()+RAND()+RAND()+RAND()+RAND()+RAND()+RAND())-6))-1)+PT_Y5_MC!X67)</x:f>
        <x:v>6629635.526880979</x:v>
      </x:c>
      <x:c r="X431" s="16" t="n">
        <x:f>MAX(0,W431*(1+EXP((LN(1+Assumptions!$C$60)-0.5*Assumptions!$C$61^2)+Assumptions!$C$61*((RAND()+RAND()+RAND()+RAND()+RAND()+RAND()+RAND()+RAND()+RAND()+RAND()+RAND()+RAND())-6))-1)+PT_Y5_MC!Y67)</x:f>
        <x:v>5104011.180146709</x:v>
      </x:c>
      <x:c r="Y431" s="16" t="n">
        <x:f>MAX(0,X431*(1+EXP((LN(1+Assumptions!$C$60)-0.5*Assumptions!$C$61^2)+Assumptions!$C$61*((RAND()+RAND()+RAND()+RAND()+RAND()+RAND()+RAND()+RAND()+RAND()+RAND()+RAND()+RAND())-6))-1)+PT_Y5_MC!Z67)</x:f>
        <x:v>7437346.124481772</x:v>
      </x:c>
      <x:c r="Z431" s="16" t="n">
        <x:f>MAX(0,Y431*(1+EXP((LN(1+Assumptions!$C$60)-0.5*Assumptions!$C$61^2)+Assumptions!$C$61*((RAND()+RAND()+RAND()+RAND()+RAND()+RAND()+RAND()+RAND()+RAND()+RAND()+RAND()+RAND())-6))-1)+PT_Y5_MC!AA67)</x:f>
        <x:v>7360033.523563574</x:v>
      </x:c>
      <x:c r="AA431" s="16" t="n">
        <x:f>MAX(0,Z431*(1+EXP((LN(1+Assumptions!$C$60)-0.5*Assumptions!$C$61^2)+Assumptions!$C$61*((RAND()+RAND()+RAND()+RAND()+RAND()+RAND()+RAND()+RAND()+RAND()+RAND()+RAND()+RAND())-6))-1)+PT_Y5_MC!AB67)</x:f>
        <x:v>8749287.101085592</x:v>
      </x:c>
      <x:c r="AB431" s="16" t="n">
        <x:f>MAX(0,AA431*(1+EXP((LN(1+Assumptions!$C$60)-0.5*Assumptions!$C$61^2)+Assumptions!$C$61*((RAND()+RAND()+RAND()+RAND()+RAND()+RAND()+RAND()+RAND()+RAND()+RAND()+RAND()+RAND())-6))-1)+PT_Y5_MC!AC67)</x:f>
        <x:v>6986622.921350537</x:v>
      </x:c>
      <x:c r="AC431" s="16" t="n">
        <x:f>MAX(0,AB431*(1+EXP((LN(1+Assumptions!$C$60)-0.5*Assumptions!$C$61^2)+Assumptions!$C$61*((RAND()+RAND()+RAND()+RAND()+RAND()+RAND()+RAND()+RAND()+RAND()+RAND()+RAND()+RAND())-6))-1)+PT_Y5_MC!AD67)</x:f>
        <x:v>7205695.445938452</x:v>
      </x:c>
      <x:c r="AD431" s="16" t="n">
        <x:f>MAX(0,AC431*(1+EXP((LN(1+Assumptions!$C$60)-0.5*Assumptions!$C$61^2)+Assumptions!$C$61*((RAND()+RAND()+RAND()+RAND()+RAND()+RAND()+RAND()+RAND()+RAND()+RAND()+RAND()+RAND())-6))-1)+PT_Y5_MC!AE67)</x:f>
        <x:v>10090417.834909027</x:v>
      </x:c>
      <x:c r="AE431" s="16" t="n">
        <x:f>MAX(0,AD431*(1+EXP((LN(1+Assumptions!$C$60)-0.5*Assumptions!$C$61^2)+Assumptions!$C$61*((RAND()+RAND()+RAND()+RAND()+RAND()+RAND()+RAND()+RAND()+RAND()+RAND()+RAND()+RAND())-6))-1)+PT_Y5_MC!AF67)</x:f>
        <x:v>12105914.111196065</x:v>
      </x:c>
      <x:c r="AF431" s="16" t="n">
        <x:f>MAX(0,AE431*(1+EXP((LN(1+Assumptions!$C$60)-0.5*Assumptions!$C$61^2)+Assumptions!$C$61*((RAND()+RAND()+RAND()+RAND()+RAND()+RAND()+RAND()+RAND()+RAND()+RAND()+RAND()+RAND())-6))-1)+PT_Y5_MC!AG67)</x:f>
        <x:v>10664720.378634198</x:v>
      </x:c>
    </x:row>
    <x:row r="432">
      <x:c r="A432" s="39">
        <x:v>428</x:v>
      </x:c>
      <x:c r="B432" s="16" t="n">
        <x:f>PT_Y5_MC!C68</x:f>
        <x:v>1029031.25</x:v>
      </x:c>
      <x:c r="C432" s="16" t="n">
        <x:f>MAX(0,B432*(1+EXP((LN(1+Assumptions!$C$60)-0.5*Assumptions!$C$61^2)+Assumptions!$C$61*((RAND()+RAND()+RAND()+RAND()+RAND()+RAND()+RAND()+RAND()+RAND()+RAND()+RAND()+RAND())-6))-1)+PT_Y5_MC!D67)</x:f>
        <x:v>1107281.17343958</x:v>
      </x:c>
      <x:c r="D432" s="16" t="n">
        <x:f>MAX(0,C432*(1+EXP((LN(1+Assumptions!$C$60)-0.5*Assumptions!$C$61^2)+Assumptions!$C$61*((RAND()+RAND()+RAND()+RAND()+RAND()+RAND()+RAND()+RAND()+RAND()+RAND()+RAND()+RAND())-6))-1)+PT_Y5_MC!E67)</x:f>
        <x:v>1303232.8467602124</x:v>
      </x:c>
      <x:c r="E432" s="16" t="n">
        <x:f>MAX(0,D432*(1+EXP((LN(1+Assumptions!$C$60)-0.5*Assumptions!$C$61^2)+Assumptions!$C$61*((RAND()+RAND()+RAND()+RAND()+RAND()+RAND()+RAND()+RAND()+RAND()+RAND()+RAND()+RAND())-6))-1)+PT_Y5_MC!F67)</x:f>
        <x:v>1147594.8980859052</x:v>
      </x:c>
      <x:c r="F432" s="16" t="n">
        <x:f>MAX(0,E432*(1+EXP((LN(1+Assumptions!$C$60)-0.5*Assumptions!$C$61^2)+Assumptions!$C$61*((RAND()+RAND()+RAND()+RAND()+RAND()+RAND()+RAND()+RAND()+RAND()+RAND()+RAND()+RAND())-6))-1)+PT_Y5_MC!G67)</x:f>
        <x:v>1475342.3502987584</x:v>
      </x:c>
      <x:c r="G432" s="16" t="n">
        <x:f>MAX(0,F432*(1+EXP((LN(1+Assumptions!$C$60)-0.5*Assumptions!$C$61^2)+Assumptions!$C$61*((RAND()+RAND()+RAND()+RAND()+RAND()+RAND()+RAND()+RAND()+RAND()+RAND()+RAND()+RAND())-6))-1)+PT_Y5_MC!H67)</x:f>
        <x:v>1957240.1627355153</x:v>
      </x:c>
      <x:c r="H432" s="16" t="n">
        <x:f>MAX(0,G432*(1+EXP((LN(1+Assumptions!$C$60)-0.5*Assumptions!$C$61^2)+Assumptions!$C$61*((RAND()+RAND()+RAND()+RAND()+RAND()+RAND()+RAND()+RAND()+RAND()+RAND()+RAND()+RAND())-6))-1)+PT_Y5_MC!I67)</x:f>
        <x:v>2136357.703512841</x:v>
      </x:c>
      <x:c r="I432" s="16" t="n">
        <x:f>MAX(0,H432*(1+EXP((LN(1+Assumptions!$C$60)-0.5*Assumptions!$C$61^2)+Assumptions!$C$61*((RAND()+RAND()+RAND()+RAND()+RAND()+RAND()+RAND()+RAND()+RAND()+RAND()+RAND()+RAND())-6))-1)+PT_Y5_MC!J67)</x:f>
        <x:v>2891519.2416306552</x:v>
      </x:c>
      <x:c r="J432" s="16" t="n">
        <x:f>MAX(0,I432*(1+EXP((LN(1+Assumptions!$C$60)-0.5*Assumptions!$C$61^2)+Assumptions!$C$61*((RAND()+RAND()+RAND()+RAND()+RAND()+RAND()+RAND()+RAND()+RAND()+RAND()+RAND()+RAND())-6))-1)+PT_Y5_MC!K67)</x:f>
        <x:v>2505169.8007240784</x:v>
      </x:c>
      <x:c r="K432" s="16" t="n">
        <x:f>MAX(0,J432*(1+EXP((LN(1+Assumptions!$C$60)-0.5*Assumptions!$C$61^2)+Assumptions!$C$61*((RAND()+RAND()+RAND()+RAND()+RAND()+RAND()+RAND()+RAND()+RAND()+RAND()+RAND()+RAND())-6))-1)+PT_Y5_MC!L67)</x:f>
        <x:v>3256521.46784033</x:v>
      </x:c>
      <x:c r="L432" s="16" t="n">
        <x:f>MAX(0,K432*(1+EXP((LN(1+Assumptions!$C$60)-0.5*Assumptions!$C$61^2)+Assumptions!$C$61*((RAND()+RAND()+RAND()+RAND()+RAND()+RAND()+RAND()+RAND()+RAND()+RAND()+RAND()+RAND())-6))-1)+PT_Y5_MC!M67)</x:f>
        <x:v>2928444.7136687674</x:v>
      </x:c>
      <x:c r="M432" s="16" t="n">
        <x:f>MAX(0,L432*(1+EXP((LN(1+Assumptions!$C$60)-0.5*Assumptions!$C$61^2)+Assumptions!$C$61*((RAND()+RAND()+RAND()+RAND()+RAND()+RAND()+RAND()+RAND()+RAND()+RAND()+RAND()+RAND())-6))-1)+PT_Y5_MC!N67)</x:f>
        <x:v>4273106.608961746</x:v>
      </x:c>
      <x:c r="N432" s="16" t="n">
        <x:f>MAX(0,M432*(1+EXP((LN(1+Assumptions!$C$60)-0.5*Assumptions!$C$61^2)+Assumptions!$C$61*((RAND()+RAND()+RAND()+RAND()+RAND()+RAND()+RAND()+RAND()+RAND()+RAND()+RAND()+RAND())-6))-1)+PT_Y5_MC!O67)</x:f>
        <x:v>4572902.603548972</x:v>
      </x:c>
      <x:c r="O432" s="16" t="n">
        <x:f>MAX(0,N432*(1+EXP((LN(1+Assumptions!$C$60)-0.5*Assumptions!$C$61^2)+Assumptions!$C$61*((RAND()+RAND()+RAND()+RAND()+RAND()+RAND()+RAND()+RAND()+RAND()+RAND()+RAND()+RAND())-6))-1)+PT_Y5_MC!P67)</x:f>
        <x:v>3616680.59280677</x:v>
      </x:c>
      <x:c r="P432" s="16" t="n">
        <x:f>MAX(0,O432*(1+EXP((LN(1+Assumptions!$C$60)-0.5*Assumptions!$C$61^2)+Assumptions!$C$61*((RAND()+RAND()+RAND()+RAND()+RAND()+RAND()+RAND()+RAND()+RAND()+RAND()+RAND()+RAND())-6))-1)+PT_Y5_MC!Q67)</x:f>
        <x:v>5371818.420140848</x:v>
      </x:c>
      <x:c r="Q432" s="16" t="n">
        <x:f>MAX(0,P432*(1+EXP((LN(1+Assumptions!$C$60)-0.5*Assumptions!$C$61^2)+Assumptions!$C$61*((RAND()+RAND()+RAND()+RAND()+RAND()+RAND()+RAND()+RAND()+RAND()+RAND()+RAND()+RAND())-6))-1)+PT_Y5_MC!R67)</x:f>
        <x:v>5964656.975988135</x:v>
      </x:c>
      <x:c r="R432" s="16" t="n">
        <x:f>MAX(0,Q432*(1+EXP((LN(1+Assumptions!$C$60)-0.5*Assumptions!$C$61^2)+Assumptions!$C$61*((RAND()+RAND()+RAND()+RAND()+RAND()+RAND()+RAND()+RAND()+RAND()+RAND()+RAND()+RAND())-6))-1)+PT_Y5_MC!S67)</x:f>
        <x:v>7684565.600687619</x:v>
      </x:c>
      <x:c r="S432" s="16" t="n">
        <x:f>MAX(0,R432*(1+EXP((LN(1+Assumptions!$C$60)-0.5*Assumptions!$C$61^2)+Assumptions!$C$61*((RAND()+RAND()+RAND()+RAND()+RAND()+RAND()+RAND()+RAND()+RAND()+RAND()+RAND()+RAND())-6))-1)+PT_Y5_MC!T67)</x:f>
        <x:v>7827731.234126639</x:v>
      </x:c>
      <x:c r="T432" s="16" t="n">
        <x:f>MAX(0,S432*(1+EXP((LN(1+Assumptions!$C$60)-0.5*Assumptions!$C$61^2)+Assumptions!$C$61*((RAND()+RAND()+RAND()+RAND()+RAND()+RAND()+RAND()+RAND()+RAND()+RAND()+RAND()+RAND())-6))-1)+PT_Y5_MC!U67)</x:f>
        <x:v>7893385.777126373</x:v>
      </x:c>
      <x:c r="U432" s="16" t="n">
        <x:f>MAX(0,T432*(1+EXP((LN(1+Assumptions!$C$60)-0.5*Assumptions!$C$61^2)+Assumptions!$C$61*((RAND()+RAND()+RAND()+RAND()+RAND()+RAND()+RAND()+RAND()+RAND()+RAND()+RAND()+RAND())-6))-1)+PT_Y5_MC!V67)</x:f>
        <x:v>9379441.099522756</x:v>
      </x:c>
      <x:c r="V432" s="16" t="n">
        <x:f>MAX(0,U432*(1+EXP((LN(1+Assumptions!$C$60)-0.5*Assumptions!$C$61^2)+Assumptions!$C$61*((RAND()+RAND()+RAND()+RAND()+RAND()+RAND()+RAND()+RAND()+RAND()+RAND()+RAND()+RAND())-6))-1)+PT_Y5_MC!W67)</x:f>
        <x:v>11707097.99593851</x:v>
      </x:c>
      <x:c r="W432" s="16" t="n">
        <x:f>MAX(0,V432*(1+EXP((LN(1+Assumptions!$C$60)-0.5*Assumptions!$C$61^2)+Assumptions!$C$61*((RAND()+RAND()+RAND()+RAND()+RAND()+RAND()+RAND()+RAND()+RAND()+RAND()+RAND()+RAND())-6))-1)+PT_Y5_MC!X67)</x:f>
        <x:v>19911396.179138456</x:v>
      </x:c>
      <x:c r="X432" s="16" t="n">
        <x:f>MAX(0,W432*(1+EXP((LN(1+Assumptions!$C$60)-0.5*Assumptions!$C$61^2)+Assumptions!$C$61*((RAND()+RAND()+RAND()+RAND()+RAND()+RAND()+RAND()+RAND()+RAND()+RAND()+RAND()+RAND())-6))-1)+PT_Y5_MC!Y67)</x:f>
        <x:v>21799367.120494954</x:v>
      </x:c>
      <x:c r="Y432" s="16" t="n">
        <x:f>MAX(0,X432*(1+EXP((LN(1+Assumptions!$C$60)-0.5*Assumptions!$C$61^2)+Assumptions!$C$61*((RAND()+RAND()+RAND()+RAND()+RAND()+RAND()+RAND()+RAND()+RAND()+RAND()+RAND()+RAND())-6))-1)+PT_Y5_MC!Z67)</x:f>
        <x:v>31328020.4730027</x:v>
      </x:c>
      <x:c r="Z432" s="16" t="n">
        <x:f>MAX(0,Y432*(1+EXP((LN(1+Assumptions!$C$60)-0.5*Assumptions!$C$61^2)+Assumptions!$C$61*((RAND()+RAND()+RAND()+RAND()+RAND()+RAND()+RAND()+RAND()+RAND()+RAND()+RAND()+RAND())-6))-1)+PT_Y5_MC!AA67)</x:f>
        <x:v>42743548.76185027</x:v>
      </x:c>
      <x:c r="AA432" s="16" t="n">
        <x:f>MAX(0,Z432*(1+EXP((LN(1+Assumptions!$C$60)-0.5*Assumptions!$C$61^2)+Assumptions!$C$61*((RAND()+RAND()+RAND()+RAND()+RAND()+RAND()+RAND()+RAND()+RAND()+RAND()+RAND()+RAND())-6))-1)+PT_Y5_MC!AB67)</x:f>
        <x:v>48665833.16415952</x:v>
      </x:c>
      <x:c r="AB432" s="16" t="n">
        <x:f>MAX(0,AA432*(1+EXP((LN(1+Assumptions!$C$60)-0.5*Assumptions!$C$61^2)+Assumptions!$C$61*((RAND()+RAND()+RAND()+RAND()+RAND()+RAND()+RAND()+RAND()+RAND()+RAND()+RAND()+RAND())-6))-1)+PT_Y5_MC!AC67)</x:f>
        <x:v>55971662.087585025</x:v>
      </x:c>
      <x:c r="AC432" s="16" t="n">
        <x:f>MAX(0,AB432*(1+EXP((LN(1+Assumptions!$C$60)-0.5*Assumptions!$C$61^2)+Assumptions!$C$61*((RAND()+RAND()+RAND()+RAND()+RAND()+RAND()+RAND()+RAND()+RAND()+RAND()+RAND()+RAND())-6))-1)+PT_Y5_MC!AD67)</x:f>
        <x:v>57149017.90124697</x:v>
      </x:c>
      <x:c r="AD432" s="16" t="n">
        <x:f>MAX(0,AC432*(1+EXP((LN(1+Assumptions!$C$60)-0.5*Assumptions!$C$61^2)+Assumptions!$C$61*((RAND()+RAND()+RAND()+RAND()+RAND()+RAND()+RAND()+RAND()+RAND()+RAND()+RAND()+RAND())-6))-1)+PT_Y5_MC!AE67)</x:f>
        <x:v>51941601.68744494</x:v>
      </x:c>
      <x:c r="AE432" s="16" t="n">
        <x:f>MAX(0,AD432*(1+EXP((LN(1+Assumptions!$C$60)-0.5*Assumptions!$C$61^2)+Assumptions!$C$61*((RAND()+RAND()+RAND()+RAND()+RAND()+RAND()+RAND()+RAND()+RAND()+RAND()+RAND()+RAND())-6))-1)+PT_Y5_MC!AF67)</x:f>
        <x:v>59356080.92969531</x:v>
      </x:c>
      <x:c r="AF432" s="16" t="n">
        <x:f>MAX(0,AE432*(1+EXP((LN(1+Assumptions!$C$60)-0.5*Assumptions!$C$61^2)+Assumptions!$C$61*((RAND()+RAND()+RAND()+RAND()+RAND()+RAND()+RAND()+RAND()+RAND()+RAND()+RAND()+RAND())-6))-1)+PT_Y5_MC!AG67)</x:f>
        <x:v>65447059.554661244</x:v>
      </x:c>
    </x:row>
    <x:row r="433">
      <x:c r="A433" s="39">
        <x:v>429</x:v>
      </x:c>
      <x:c r="B433" s="16" t="n">
        <x:f>PT_Y5_MC!C68</x:f>
        <x:v>1029031.25</x:v>
      </x:c>
      <x:c r="C433" s="16" t="n">
        <x:f>MAX(0,B433*(1+EXP((LN(1+Assumptions!$C$60)-0.5*Assumptions!$C$61^2)+Assumptions!$C$61*((RAND()+RAND()+RAND()+RAND()+RAND()+RAND()+RAND()+RAND()+RAND()+RAND()+RAND()+RAND())-6))-1)+PT_Y5_MC!D67)</x:f>
        <x:v>970126.9289106991</x:v>
      </x:c>
      <x:c r="D433" s="16" t="n">
        <x:f>MAX(0,C433*(1+EXP((LN(1+Assumptions!$C$60)-0.5*Assumptions!$C$61^2)+Assumptions!$C$61*((RAND()+RAND()+RAND()+RAND()+RAND()+RAND()+RAND()+RAND()+RAND()+RAND()+RAND()+RAND())-6))-1)+PT_Y5_MC!E67)</x:f>
        <x:v>938652.8372977467</x:v>
      </x:c>
      <x:c r="E433" s="16" t="n">
        <x:f>MAX(0,D433*(1+EXP((LN(1+Assumptions!$C$60)-0.5*Assumptions!$C$61^2)+Assumptions!$C$61*((RAND()+RAND()+RAND()+RAND()+RAND()+RAND()+RAND()+RAND()+RAND()+RAND()+RAND()+RAND())-6))-1)+PT_Y5_MC!F67)</x:f>
        <x:v>1235348.8098929368</x:v>
      </x:c>
      <x:c r="F433" s="16" t="n">
        <x:f>MAX(0,E433*(1+EXP((LN(1+Assumptions!$C$60)-0.5*Assumptions!$C$61^2)+Assumptions!$C$61*((RAND()+RAND()+RAND()+RAND()+RAND()+RAND()+RAND()+RAND()+RAND()+RAND()+RAND()+RAND())-6))-1)+PT_Y5_MC!G67)</x:f>
        <x:v>1506513.5157929396</x:v>
      </x:c>
      <x:c r="G433" s="16" t="n">
        <x:f>MAX(0,F433*(1+EXP((LN(1+Assumptions!$C$60)-0.5*Assumptions!$C$61^2)+Assumptions!$C$61*((RAND()+RAND()+RAND()+RAND()+RAND()+RAND()+RAND()+RAND()+RAND()+RAND()+RAND()+RAND())-6))-1)+PT_Y5_MC!H67)</x:f>
        <x:v>2021358.8906860487</x:v>
      </x:c>
      <x:c r="H433" s="16" t="n">
        <x:f>MAX(0,G433*(1+EXP((LN(1+Assumptions!$C$60)-0.5*Assumptions!$C$61^2)+Assumptions!$C$61*((RAND()+RAND()+RAND()+RAND()+RAND()+RAND()+RAND()+RAND()+RAND()+RAND()+RAND()+RAND())-6))-1)+PT_Y5_MC!I67)</x:f>
        <x:v>2045815.500907543</x:v>
      </x:c>
      <x:c r="I433" s="16" t="n">
        <x:f>MAX(0,H433*(1+EXP((LN(1+Assumptions!$C$60)-0.5*Assumptions!$C$61^2)+Assumptions!$C$61*((RAND()+RAND()+RAND()+RAND()+RAND()+RAND()+RAND()+RAND()+RAND()+RAND()+RAND()+RAND())-6))-1)+PT_Y5_MC!J67)</x:f>
        <x:v>1968181.2147691087</x:v>
      </x:c>
      <x:c r="J433" s="16" t="n">
        <x:f>MAX(0,I433*(1+EXP((LN(1+Assumptions!$C$60)-0.5*Assumptions!$C$61^2)+Assumptions!$C$61*((RAND()+RAND()+RAND()+RAND()+RAND()+RAND()+RAND()+RAND()+RAND()+RAND()+RAND()+RAND())-6))-1)+PT_Y5_MC!K67)</x:f>
        <x:v>1869787.9391293111</x:v>
      </x:c>
      <x:c r="K433" s="16" t="n">
        <x:f>MAX(0,J433*(1+EXP((LN(1+Assumptions!$C$60)-0.5*Assumptions!$C$61^2)+Assumptions!$C$61*((RAND()+RAND()+RAND()+RAND()+RAND()+RAND()+RAND()+RAND()+RAND()+RAND()+RAND()+RAND())-6))-1)+PT_Y5_MC!L67)</x:f>
        <x:v>2368637.2413134603</x:v>
      </x:c>
      <x:c r="L433" s="16" t="n">
        <x:f>MAX(0,K433*(1+EXP((LN(1+Assumptions!$C$60)-0.5*Assumptions!$C$61^2)+Assumptions!$C$61*((RAND()+RAND()+RAND()+RAND()+RAND()+RAND()+RAND()+RAND()+RAND()+RAND()+RAND()+RAND())-6))-1)+PT_Y5_MC!M67)</x:f>
        <x:v>2595219.013070454</x:v>
      </x:c>
      <x:c r="M433" s="16" t="n">
        <x:f>MAX(0,L433*(1+EXP((LN(1+Assumptions!$C$60)-0.5*Assumptions!$C$61^2)+Assumptions!$C$61*((RAND()+RAND()+RAND()+RAND()+RAND()+RAND()+RAND()+RAND()+RAND()+RAND()+RAND()+RAND())-6))-1)+PT_Y5_MC!N67)</x:f>
        <x:v>3215236.6996324663</x:v>
      </x:c>
      <x:c r="N433" s="16" t="n">
        <x:f>MAX(0,M433*(1+EXP((LN(1+Assumptions!$C$60)-0.5*Assumptions!$C$61^2)+Assumptions!$C$61*((RAND()+RAND()+RAND()+RAND()+RAND()+RAND()+RAND()+RAND()+RAND()+RAND()+RAND()+RAND())-6))-1)+PT_Y5_MC!O67)</x:f>
        <x:v>3423676.665291401</x:v>
      </x:c>
      <x:c r="O433" s="16" t="n">
        <x:f>MAX(0,N433*(1+EXP((LN(1+Assumptions!$C$60)-0.5*Assumptions!$C$61^2)+Assumptions!$C$61*((RAND()+RAND()+RAND()+RAND()+RAND()+RAND()+RAND()+RAND()+RAND()+RAND()+RAND()+RAND())-6))-1)+PT_Y5_MC!P67)</x:f>
        <x:v>3874377.727754836</x:v>
      </x:c>
      <x:c r="P433" s="16" t="n">
        <x:f>MAX(0,O433*(1+EXP((LN(1+Assumptions!$C$60)-0.5*Assumptions!$C$61^2)+Assumptions!$C$61*((RAND()+RAND()+RAND()+RAND()+RAND()+RAND()+RAND()+RAND()+RAND()+RAND()+RAND()+RAND())-6))-1)+PT_Y5_MC!Q67)</x:f>
        <x:v>5476169.588897331</x:v>
      </x:c>
      <x:c r="Q433" s="16" t="n">
        <x:f>MAX(0,P433*(1+EXP((LN(1+Assumptions!$C$60)-0.5*Assumptions!$C$61^2)+Assumptions!$C$61*((RAND()+RAND()+RAND()+RAND()+RAND()+RAND()+RAND()+RAND()+RAND()+RAND()+RAND()+RAND())-6))-1)+PT_Y5_MC!R67)</x:f>
        <x:v>4165601.018842947</x:v>
      </x:c>
      <x:c r="R433" s="16" t="n">
        <x:f>MAX(0,Q433*(1+EXP((LN(1+Assumptions!$C$60)-0.5*Assumptions!$C$61^2)+Assumptions!$C$61*((RAND()+RAND()+RAND()+RAND()+RAND()+RAND()+RAND()+RAND()+RAND()+RAND()+RAND()+RAND())-6))-1)+PT_Y5_MC!S67)</x:f>
        <x:v>4760090.007121256</x:v>
      </x:c>
      <x:c r="S433" s="16" t="n">
        <x:f>MAX(0,R433*(1+EXP((LN(1+Assumptions!$C$60)-0.5*Assumptions!$C$61^2)+Assumptions!$C$61*((RAND()+RAND()+RAND()+RAND()+RAND()+RAND()+RAND()+RAND()+RAND()+RAND()+RAND()+RAND())-6))-1)+PT_Y5_MC!T67)</x:f>
        <x:v>5424103.462838688</x:v>
      </x:c>
      <x:c r="T433" s="16" t="n">
        <x:f>MAX(0,S433*(1+EXP((LN(1+Assumptions!$C$60)-0.5*Assumptions!$C$61^2)+Assumptions!$C$61*((RAND()+RAND()+RAND()+RAND()+RAND()+RAND()+RAND()+RAND()+RAND()+RAND()+RAND()+RAND())-6))-1)+PT_Y5_MC!U67)</x:f>
        <x:v>6782902.414344386</x:v>
      </x:c>
      <x:c r="U433" s="16" t="n">
        <x:f>MAX(0,T433*(1+EXP((LN(1+Assumptions!$C$60)-0.5*Assumptions!$C$61^2)+Assumptions!$C$61*((RAND()+RAND()+RAND()+RAND()+RAND()+RAND()+RAND()+RAND()+RAND()+RAND()+RAND()+RAND())-6))-1)+PT_Y5_MC!V67)</x:f>
        <x:v>7558374.866470571</x:v>
      </x:c>
      <x:c r="V433" s="16" t="n">
        <x:f>MAX(0,U433*(1+EXP((LN(1+Assumptions!$C$60)-0.5*Assumptions!$C$61^2)+Assumptions!$C$61*((RAND()+RAND()+RAND()+RAND()+RAND()+RAND()+RAND()+RAND()+RAND()+RAND()+RAND()+RAND())-6))-1)+PT_Y5_MC!W67)</x:f>
        <x:v>8480586.83905087</x:v>
      </x:c>
      <x:c r="W433" s="16" t="n">
        <x:f>MAX(0,V433*(1+EXP((LN(1+Assumptions!$C$60)-0.5*Assumptions!$C$61^2)+Assumptions!$C$61*((RAND()+RAND()+RAND()+RAND()+RAND()+RAND()+RAND()+RAND()+RAND()+RAND()+RAND()+RAND())-6))-1)+PT_Y5_MC!X67)</x:f>
        <x:v>8254601.191146631</x:v>
      </x:c>
      <x:c r="X433" s="16" t="n">
        <x:f>MAX(0,W433*(1+EXP((LN(1+Assumptions!$C$60)-0.5*Assumptions!$C$61^2)+Assumptions!$C$61*((RAND()+RAND()+RAND()+RAND()+RAND()+RAND()+RAND()+RAND()+RAND()+RAND()+RAND()+RAND())-6))-1)+PT_Y5_MC!Y67)</x:f>
        <x:v>8225291.121432055</x:v>
      </x:c>
      <x:c r="Y433" s="16" t="n">
        <x:f>MAX(0,X433*(1+EXP((LN(1+Assumptions!$C$60)-0.5*Assumptions!$C$61^2)+Assumptions!$C$61*((RAND()+RAND()+RAND()+RAND()+RAND()+RAND()+RAND()+RAND()+RAND()+RAND()+RAND()+RAND())-6))-1)+PT_Y5_MC!Z67)</x:f>
        <x:v>7542687.413049945</x:v>
      </x:c>
      <x:c r="Z433" s="16" t="n">
        <x:f>MAX(0,Y433*(1+EXP((LN(1+Assumptions!$C$60)-0.5*Assumptions!$C$61^2)+Assumptions!$C$61*((RAND()+RAND()+RAND()+RAND()+RAND()+RAND()+RAND()+RAND()+RAND()+RAND()+RAND()+RAND())-6))-1)+PT_Y5_MC!AA67)</x:f>
        <x:v>7299777.458422404</x:v>
      </x:c>
      <x:c r="AA433" s="16" t="n">
        <x:f>MAX(0,Z433*(1+EXP((LN(1+Assumptions!$C$60)-0.5*Assumptions!$C$61^2)+Assumptions!$C$61*((RAND()+RAND()+RAND()+RAND()+RAND()+RAND()+RAND()+RAND()+RAND()+RAND()+RAND()+RAND())-6))-1)+PT_Y5_MC!AB67)</x:f>
        <x:v>9114705.705333041</x:v>
      </x:c>
      <x:c r="AB433" s="16" t="n">
        <x:f>MAX(0,AA433*(1+EXP((LN(1+Assumptions!$C$60)-0.5*Assumptions!$C$61^2)+Assumptions!$C$61*((RAND()+RAND()+RAND()+RAND()+RAND()+RAND()+RAND()+RAND()+RAND()+RAND()+RAND()+RAND())-6))-1)+PT_Y5_MC!AC67)</x:f>
        <x:v>10706665.16192276</x:v>
      </x:c>
      <x:c r="AC433" s="16" t="n">
        <x:f>MAX(0,AB433*(1+EXP((LN(1+Assumptions!$C$60)-0.5*Assumptions!$C$61^2)+Assumptions!$C$61*((RAND()+RAND()+RAND()+RAND()+RAND()+RAND()+RAND()+RAND()+RAND()+RAND()+RAND()+RAND())-6))-1)+PT_Y5_MC!AD67)</x:f>
        <x:v>10816871.768820733</x:v>
      </x:c>
      <x:c r="AD433" s="16" t="n">
        <x:f>MAX(0,AC433*(1+EXP((LN(1+Assumptions!$C$60)-0.5*Assumptions!$C$61^2)+Assumptions!$C$61*((RAND()+RAND()+RAND()+RAND()+RAND()+RAND()+RAND()+RAND()+RAND()+RAND()+RAND()+RAND())-6))-1)+PT_Y5_MC!AE67)</x:f>
        <x:v>14421801.345624994</x:v>
      </x:c>
      <x:c r="AE433" s="16" t="n">
        <x:f>MAX(0,AD433*(1+EXP((LN(1+Assumptions!$C$60)-0.5*Assumptions!$C$61^2)+Assumptions!$C$61*((RAND()+RAND()+RAND()+RAND()+RAND()+RAND()+RAND()+RAND()+RAND()+RAND()+RAND()+RAND())-6))-1)+PT_Y5_MC!AF67)</x:f>
        <x:v>16654825.565588534</x:v>
      </x:c>
      <x:c r="AF433" s="16" t="n">
        <x:f>MAX(0,AE433*(1+EXP((LN(1+Assumptions!$C$60)-0.5*Assumptions!$C$61^2)+Assumptions!$C$61*((RAND()+RAND()+RAND()+RAND()+RAND()+RAND()+RAND()+RAND()+RAND()+RAND()+RAND()+RAND())-6))-1)+PT_Y5_MC!AG67)</x:f>
        <x:v>14107032.539233232</x:v>
      </x:c>
    </x:row>
    <x:row r="434">
      <x:c r="A434" s="39">
        <x:v>430</x:v>
      </x:c>
      <x:c r="B434" s="16" t="n">
        <x:f>PT_Y5_MC!C68</x:f>
        <x:v>1029031.25</x:v>
      </x:c>
      <x:c r="C434" s="16" t="n">
        <x:f>MAX(0,B434*(1+EXP((LN(1+Assumptions!$C$60)-0.5*Assumptions!$C$61^2)+Assumptions!$C$61*((RAND()+RAND()+RAND()+RAND()+RAND()+RAND()+RAND()+RAND()+RAND()+RAND()+RAND()+RAND())-6))-1)+PT_Y5_MC!D67)</x:f>
        <x:v>919160.6869822715</x:v>
      </x:c>
      <x:c r="D434" s="16" t="n">
        <x:f>MAX(0,C434*(1+EXP((LN(1+Assumptions!$C$60)-0.5*Assumptions!$C$61^2)+Assumptions!$C$61*((RAND()+RAND()+RAND()+RAND()+RAND()+RAND()+RAND()+RAND()+RAND()+RAND()+RAND()+RAND())-6))-1)+PT_Y5_MC!E67)</x:f>
        <x:v>916042.2280104381</x:v>
      </x:c>
      <x:c r="E434" s="16" t="n">
        <x:f>MAX(0,D434*(1+EXP((LN(1+Assumptions!$C$60)-0.5*Assumptions!$C$61^2)+Assumptions!$C$61*((RAND()+RAND()+RAND()+RAND()+RAND()+RAND()+RAND()+RAND()+RAND()+RAND()+RAND()+RAND())-6))-1)+PT_Y5_MC!F67)</x:f>
        <x:v>1016849.4568752748</x:v>
      </x:c>
      <x:c r="F434" s="16" t="n">
        <x:f>MAX(0,E434*(1+EXP((LN(1+Assumptions!$C$60)-0.5*Assumptions!$C$61^2)+Assumptions!$C$61*((RAND()+RAND()+RAND()+RAND()+RAND()+RAND()+RAND()+RAND()+RAND()+RAND()+RAND()+RAND())-6))-1)+PT_Y5_MC!G67)</x:f>
        <x:v>1133377.4526149014</x:v>
      </x:c>
      <x:c r="G434" s="16" t="n">
        <x:f>MAX(0,F434*(1+EXP((LN(1+Assumptions!$C$60)-0.5*Assumptions!$C$61^2)+Assumptions!$C$61*((RAND()+RAND()+RAND()+RAND()+RAND()+RAND()+RAND()+RAND()+RAND()+RAND()+RAND()+RAND())-6))-1)+PT_Y5_MC!H67)</x:f>
        <x:v>1062668.4943086084</x:v>
      </x:c>
      <x:c r="H434" s="16" t="n">
        <x:f>MAX(0,G434*(1+EXP((LN(1+Assumptions!$C$60)-0.5*Assumptions!$C$61^2)+Assumptions!$C$61*((RAND()+RAND()+RAND()+RAND()+RAND()+RAND()+RAND()+RAND()+RAND()+RAND()+RAND()+RAND())-6))-1)+PT_Y5_MC!I67)</x:f>
        <x:v>1160156.185564758</x:v>
      </x:c>
      <x:c r="I434" s="16" t="n">
        <x:f>MAX(0,H434*(1+EXP((LN(1+Assumptions!$C$60)-0.5*Assumptions!$C$61^2)+Assumptions!$C$61*((RAND()+RAND()+RAND()+RAND()+RAND()+RAND()+RAND()+RAND()+RAND()+RAND()+RAND()+RAND())-6))-1)+PT_Y5_MC!J67)</x:f>
        <x:v>1039382.3380674742</x:v>
      </x:c>
      <x:c r="J434" s="16" t="n">
        <x:f>MAX(0,I434*(1+EXP((LN(1+Assumptions!$C$60)-0.5*Assumptions!$C$61^2)+Assumptions!$C$61*((RAND()+RAND()+RAND()+RAND()+RAND()+RAND()+RAND()+RAND()+RAND()+RAND()+RAND()+RAND())-6))-1)+PT_Y5_MC!K67)</x:f>
        <x:v>1233995.4420168097</x:v>
      </x:c>
      <x:c r="K434" s="16" t="n">
        <x:f>MAX(0,J434*(1+EXP((LN(1+Assumptions!$C$60)-0.5*Assumptions!$C$61^2)+Assumptions!$C$61*((RAND()+RAND()+RAND()+RAND()+RAND()+RAND()+RAND()+RAND()+RAND()+RAND()+RAND()+RAND())-6))-1)+PT_Y5_MC!L67)</x:f>
        <x:v>1599987.5112763902</x:v>
      </x:c>
      <x:c r="L434" s="16" t="n">
        <x:f>MAX(0,K434*(1+EXP((LN(1+Assumptions!$C$60)-0.5*Assumptions!$C$61^2)+Assumptions!$C$61*((RAND()+RAND()+RAND()+RAND()+RAND()+RAND()+RAND()+RAND()+RAND()+RAND()+RAND()+RAND())-6))-1)+PT_Y5_MC!M67)</x:f>
        <x:v>1443544.203723033</x:v>
      </x:c>
      <x:c r="M434" s="16" t="n">
        <x:f>MAX(0,L434*(1+EXP((LN(1+Assumptions!$C$60)-0.5*Assumptions!$C$61^2)+Assumptions!$C$61*((RAND()+RAND()+RAND()+RAND()+RAND()+RAND()+RAND()+RAND()+RAND()+RAND()+RAND()+RAND())-6))-1)+PT_Y5_MC!N67)</x:f>
        <x:v>1575024.5610041143</x:v>
      </x:c>
      <x:c r="N434" s="16" t="n">
        <x:f>MAX(0,M434*(1+EXP((LN(1+Assumptions!$C$60)-0.5*Assumptions!$C$61^2)+Assumptions!$C$61*((RAND()+RAND()+RAND()+RAND()+RAND()+RAND()+RAND()+RAND()+RAND()+RAND()+RAND()+RAND())-6))-1)+PT_Y5_MC!O67)</x:f>
        <x:v>1878257.8185588305</x:v>
      </x:c>
      <x:c r="O434" s="16" t="n">
        <x:f>MAX(0,N434*(1+EXP((LN(1+Assumptions!$C$60)-0.5*Assumptions!$C$61^2)+Assumptions!$C$61*((RAND()+RAND()+RAND()+RAND()+RAND()+RAND()+RAND()+RAND()+RAND()+RAND()+RAND()+RAND())-6))-1)+PT_Y5_MC!P67)</x:f>
        <x:v>1461646.307733277</x:v>
      </x:c>
      <x:c r="P434" s="16" t="n">
        <x:f>MAX(0,O434*(1+EXP((LN(1+Assumptions!$C$60)-0.5*Assumptions!$C$61^2)+Assumptions!$C$61*((RAND()+RAND()+RAND()+RAND()+RAND()+RAND()+RAND()+RAND()+RAND()+RAND()+RAND()+RAND())-6))-1)+PT_Y5_MC!Q67)</x:f>
        <x:v>1567225.2851380552</x:v>
      </x:c>
      <x:c r="Q434" s="16" t="n">
        <x:f>MAX(0,P434*(1+EXP((LN(1+Assumptions!$C$60)-0.5*Assumptions!$C$61^2)+Assumptions!$C$61*((RAND()+RAND()+RAND()+RAND()+RAND()+RAND()+RAND()+RAND()+RAND()+RAND()+RAND()+RAND())-6))-1)+PT_Y5_MC!R67)</x:f>
        <x:v>1185778.0436862824</x:v>
      </x:c>
      <x:c r="R434" s="16" t="n">
        <x:f>MAX(0,Q434*(1+EXP((LN(1+Assumptions!$C$60)-0.5*Assumptions!$C$61^2)+Assumptions!$C$61*((RAND()+RAND()+RAND()+RAND()+RAND()+RAND()+RAND()+RAND()+RAND()+RAND()+RAND()+RAND())-6))-1)+PT_Y5_MC!S67)</x:f>
        <x:v>1240567.2794545293</x:v>
      </x:c>
      <x:c r="S434" s="16" t="n">
        <x:f>MAX(0,R434*(1+EXP((LN(1+Assumptions!$C$60)-0.5*Assumptions!$C$61^2)+Assumptions!$C$61*((RAND()+RAND()+RAND()+RAND()+RAND()+RAND()+RAND()+RAND()+RAND()+RAND()+RAND()+RAND())-6))-1)+PT_Y5_MC!T67)</x:f>
        <x:v>1153642.570005624</x:v>
      </x:c>
      <x:c r="T434" s="16" t="n">
        <x:f>MAX(0,S434*(1+EXP((LN(1+Assumptions!$C$60)-0.5*Assumptions!$C$61^2)+Assumptions!$C$61*((RAND()+RAND()+RAND()+RAND()+RAND()+RAND()+RAND()+RAND()+RAND()+RAND()+RAND()+RAND())-6))-1)+PT_Y5_MC!U67)</x:f>
        <x:v>1156102.065637796</x:v>
      </x:c>
      <x:c r="U434" s="16" t="n">
        <x:f>MAX(0,T434*(1+EXP((LN(1+Assumptions!$C$60)-0.5*Assumptions!$C$61^2)+Assumptions!$C$61*((RAND()+RAND()+RAND()+RAND()+RAND()+RAND()+RAND()+RAND()+RAND()+RAND()+RAND()+RAND())-6))-1)+PT_Y5_MC!V67)</x:f>
        <x:v>1209450.418000002</x:v>
      </x:c>
      <x:c r="V434" s="16" t="n">
        <x:f>MAX(0,U434*(1+EXP((LN(1+Assumptions!$C$60)-0.5*Assumptions!$C$61^2)+Assumptions!$C$61*((RAND()+RAND()+RAND()+RAND()+RAND()+RAND()+RAND()+RAND()+RAND()+RAND()+RAND()+RAND())-6))-1)+PT_Y5_MC!W67)</x:f>
        <x:v>1058493.8798781694</x:v>
      </x:c>
      <x:c r="W434" s="16" t="n">
        <x:f>MAX(0,V434*(1+EXP((LN(1+Assumptions!$C$60)-0.5*Assumptions!$C$61^2)+Assumptions!$C$61*((RAND()+RAND()+RAND()+RAND()+RAND()+RAND()+RAND()+RAND()+RAND()+RAND()+RAND()+RAND())-6))-1)+PT_Y5_MC!X67)</x:f>
        <x:v>1087766.14879329</x:v>
      </x:c>
      <x:c r="X434" s="16" t="n">
        <x:f>MAX(0,W434*(1+EXP((LN(1+Assumptions!$C$60)-0.5*Assumptions!$C$61^2)+Assumptions!$C$61*((RAND()+RAND()+RAND()+RAND()+RAND()+RAND()+RAND()+RAND()+RAND()+RAND()+RAND()+RAND())-6))-1)+PT_Y5_MC!Y67)</x:f>
        <x:v>1341715.0099052826</x:v>
      </x:c>
      <x:c r="Y434" s="16" t="n">
        <x:f>MAX(0,X434*(1+EXP((LN(1+Assumptions!$C$60)-0.5*Assumptions!$C$61^2)+Assumptions!$C$61*((RAND()+RAND()+RAND()+RAND()+RAND()+RAND()+RAND()+RAND()+RAND()+RAND()+RAND()+RAND())-6))-1)+PT_Y5_MC!Z67)</x:f>
        <x:v>1374128.0536368007</x:v>
      </x:c>
      <x:c r="Z434" s="16" t="n">
        <x:f>MAX(0,Y434*(1+EXP((LN(1+Assumptions!$C$60)-0.5*Assumptions!$C$61^2)+Assumptions!$C$61*((RAND()+RAND()+RAND()+RAND()+RAND()+RAND()+RAND()+RAND()+RAND()+RAND()+RAND()+RAND())-6))-1)+PT_Y5_MC!AA67)</x:f>
        <x:v>1174119.0015997393</x:v>
      </x:c>
      <x:c r="AA434" s="16" t="n">
        <x:f>MAX(0,Z434*(1+EXP((LN(1+Assumptions!$C$60)-0.5*Assumptions!$C$61^2)+Assumptions!$C$61*((RAND()+RAND()+RAND()+RAND()+RAND()+RAND()+RAND()+RAND()+RAND()+RAND()+RAND()+RAND())-6))-1)+PT_Y5_MC!AB67)</x:f>
        <x:v>936745.5395835383</x:v>
      </x:c>
      <x:c r="AB434" s="16" t="n">
        <x:f>MAX(0,AA434*(1+EXP((LN(1+Assumptions!$C$60)-0.5*Assumptions!$C$61^2)+Assumptions!$C$61*((RAND()+RAND()+RAND()+RAND()+RAND()+RAND()+RAND()+RAND()+RAND()+RAND()+RAND()+RAND())-6))-1)+PT_Y5_MC!AC67)</x:f>
        <x:v>680843.7904063971</x:v>
      </x:c>
      <x:c r="AC434" s="16" t="n">
        <x:f>MAX(0,AB434*(1+EXP((LN(1+Assumptions!$C$60)-0.5*Assumptions!$C$61^2)+Assumptions!$C$61*((RAND()+RAND()+RAND()+RAND()+RAND()+RAND()+RAND()+RAND()+RAND()+RAND()+RAND()+RAND())-6))-1)+PT_Y5_MC!AD67)</x:f>
        <x:v>643378.6941449156</x:v>
      </x:c>
      <x:c r="AD434" s="16" t="n">
        <x:f>MAX(0,AC434*(1+EXP((LN(1+Assumptions!$C$60)-0.5*Assumptions!$C$61^2)+Assumptions!$C$61*((RAND()+RAND()+RAND()+RAND()+RAND()+RAND()+RAND()+RAND()+RAND()+RAND()+RAND()+RAND())-6))-1)+PT_Y5_MC!AE67)</x:f>
        <x:v>685986.9502837232</x:v>
      </x:c>
      <x:c r="AE434" s="16" t="n">
        <x:f>MAX(0,AD434*(1+EXP((LN(1+Assumptions!$C$60)-0.5*Assumptions!$C$61^2)+Assumptions!$C$61*((RAND()+RAND()+RAND()+RAND()+RAND()+RAND()+RAND()+RAND()+RAND()+RAND()+RAND()+RAND())-6))-1)+PT_Y5_MC!AF67)</x:f>
        <x:v>821092.1305539794</x:v>
      </x:c>
      <x:c r="AF434" s="16" t="n">
        <x:f>MAX(0,AE434*(1+EXP((LN(1+Assumptions!$C$60)-0.5*Assumptions!$C$61^2)+Assumptions!$C$61*((RAND()+RAND()+RAND()+RAND()+RAND()+RAND()+RAND()+RAND()+RAND()+RAND()+RAND()+RAND())-6))-1)+PT_Y5_MC!AG67)</x:f>
        <x:v>779491.9342413027</x:v>
      </x:c>
    </x:row>
    <x:row r="435">
      <x:c r="A435" s="39">
        <x:v>431</x:v>
      </x:c>
      <x:c r="B435" s="16" t="n">
        <x:f>PT_Y5_MC!C68</x:f>
        <x:v>1029031.25</x:v>
      </x:c>
      <x:c r="C435" s="16" t="n">
        <x:f>MAX(0,B435*(1+EXP((LN(1+Assumptions!$C$60)-0.5*Assumptions!$C$61^2)+Assumptions!$C$61*((RAND()+RAND()+RAND()+RAND()+RAND()+RAND()+RAND()+RAND()+RAND()+RAND()+RAND()+RAND())-6))-1)+PT_Y5_MC!D67)</x:f>
        <x:v>903953.5221557067</x:v>
      </x:c>
      <x:c r="D435" s="16" t="n">
        <x:f>MAX(0,C435*(1+EXP((LN(1+Assumptions!$C$60)-0.5*Assumptions!$C$61^2)+Assumptions!$C$61*((RAND()+RAND()+RAND()+RAND()+RAND()+RAND()+RAND()+RAND()+RAND()+RAND()+RAND()+RAND())-6))-1)+PT_Y5_MC!E67)</x:f>
        <x:v>1309815.9504448369</x:v>
      </x:c>
      <x:c r="E435" s="16" t="n">
        <x:f>MAX(0,D435*(1+EXP((LN(1+Assumptions!$C$60)-0.5*Assumptions!$C$61^2)+Assumptions!$C$61*((RAND()+RAND()+RAND()+RAND()+RAND()+RAND()+RAND()+RAND()+RAND()+RAND()+RAND()+RAND())-6))-1)+PT_Y5_MC!F67)</x:f>
        <x:v>1395874.960128753</x:v>
      </x:c>
      <x:c r="F435" s="16" t="n">
        <x:f>MAX(0,E435*(1+EXP((LN(1+Assumptions!$C$60)-0.5*Assumptions!$C$61^2)+Assumptions!$C$61*((RAND()+RAND()+RAND()+RAND()+RAND()+RAND()+RAND()+RAND()+RAND()+RAND()+RAND()+RAND())-6))-1)+PT_Y5_MC!G67)</x:f>
        <x:v>1518178.014236259</x:v>
      </x:c>
      <x:c r="G435" s="16" t="n">
        <x:f>MAX(0,F435*(1+EXP((LN(1+Assumptions!$C$60)-0.5*Assumptions!$C$61^2)+Assumptions!$C$61*((RAND()+RAND()+RAND()+RAND()+RAND()+RAND()+RAND()+RAND()+RAND()+RAND()+RAND()+RAND())-6))-1)+PT_Y5_MC!H67)</x:f>
        <x:v>1886688.1083036992</x:v>
      </x:c>
      <x:c r="H435" s="16" t="n">
        <x:f>MAX(0,G435*(1+EXP((LN(1+Assumptions!$C$60)-0.5*Assumptions!$C$61^2)+Assumptions!$C$61*((RAND()+RAND()+RAND()+RAND()+RAND()+RAND()+RAND()+RAND()+RAND()+RAND()+RAND()+RAND())-6))-1)+PT_Y5_MC!I67)</x:f>
        <x:v>2518879.4685500856</x:v>
      </x:c>
      <x:c r="I435" s="16" t="n">
        <x:f>MAX(0,H435*(1+EXP((LN(1+Assumptions!$C$60)-0.5*Assumptions!$C$61^2)+Assumptions!$C$61*((RAND()+RAND()+RAND()+RAND()+RAND()+RAND()+RAND()+RAND()+RAND()+RAND()+RAND()+RAND())-6))-1)+PT_Y5_MC!J67)</x:f>
        <x:v>2556226.7081311257</x:v>
      </x:c>
      <x:c r="J435" s="16" t="n">
        <x:f>MAX(0,I435*(1+EXP((LN(1+Assumptions!$C$60)-0.5*Assumptions!$C$61^2)+Assumptions!$C$61*((RAND()+RAND()+RAND()+RAND()+RAND()+RAND()+RAND()+RAND()+RAND()+RAND()+RAND()+RAND())-6))-1)+PT_Y5_MC!K67)</x:f>
        <x:v>2324094.96621648</x:v>
      </x:c>
      <x:c r="K435" s="16" t="n">
        <x:f>MAX(0,J435*(1+EXP((LN(1+Assumptions!$C$60)-0.5*Assumptions!$C$61^2)+Assumptions!$C$61*((RAND()+RAND()+RAND()+RAND()+RAND()+RAND()+RAND()+RAND()+RAND()+RAND()+RAND()+RAND())-6))-1)+PT_Y5_MC!L67)</x:f>
        <x:v>2573172.7678335896</x:v>
      </x:c>
      <x:c r="L435" s="16" t="n">
        <x:f>MAX(0,K435*(1+EXP((LN(1+Assumptions!$C$60)-0.5*Assumptions!$C$61^2)+Assumptions!$C$61*((RAND()+RAND()+RAND()+RAND()+RAND()+RAND()+RAND()+RAND()+RAND()+RAND()+RAND()+RAND())-6))-1)+PT_Y5_MC!M67)</x:f>
        <x:v>3073393.4332174724</x:v>
      </x:c>
      <x:c r="M435" s="16" t="n">
        <x:f>MAX(0,L435*(1+EXP((LN(1+Assumptions!$C$60)-0.5*Assumptions!$C$61^2)+Assumptions!$C$61*((RAND()+RAND()+RAND()+RAND()+RAND()+RAND()+RAND()+RAND()+RAND()+RAND()+RAND()+RAND())-6))-1)+PT_Y5_MC!N67)</x:f>
        <x:v>3472821.121964083</x:v>
      </x:c>
      <x:c r="N435" s="16" t="n">
        <x:f>MAX(0,M435*(1+EXP((LN(1+Assumptions!$C$60)-0.5*Assumptions!$C$61^2)+Assumptions!$C$61*((RAND()+RAND()+RAND()+RAND()+RAND()+RAND()+RAND()+RAND()+RAND()+RAND()+RAND()+RAND())-6))-1)+PT_Y5_MC!O67)</x:f>
        <x:v>4302136.276018794</x:v>
      </x:c>
      <x:c r="O435" s="16" t="n">
        <x:f>MAX(0,N435*(1+EXP((LN(1+Assumptions!$C$60)-0.5*Assumptions!$C$61^2)+Assumptions!$C$61*((RAND()+RAND()+RAND()+RAND()+RAND()+RAND()+RAND()+RAND()+RAND()+RAND()+RAND()+RAND())-6))-1)+PT_Y5_MC!P67)</x:f>
        <x:v>4144938.2703807307</x:v>
      </x:c>
      <x:c r="P435" s="16" t="n">
        <x:f>MAX(0,O435*(1+EXP((LN(1+Assumptions!$C$60)-0.5*Assumptions!$C$61^2)+Assumptions!$C$61*((RAND()+RAND()+RAND()+RAND()+RAND()+RAND()+RAND()+RAND()+RAND()+RAND()+RAND()+RAND())-6))-1)+PT_Y5_MC!Q67)</x:f>
        <x:v>4295053.06336347</x:v>
      </x:c>
      <x:c r="Q435" s="16" t="n">
        <x:f>MAX(0,P435*(1+EXP((LN(1+Assumptions!$C$60)-0.5*Assumptions!$C$61^2)+Assumptions!$C$61*((RAND()+RAND()+RAND()+RAND()+RAND()+RAND()+RAND()+RAND()+RAND()+RAND()+RAND()+RAND())-6))-1)+PT_Y5_MC!R67)</x:f>
        <x:v>4616344.260648198</x:v>
      </x:c>
      <x:c r="R435" s="16" t="n">
        <x:f>MAX(0,Q435*(1+EXP((LN(1+Assumptions!$C$60)-0.5*Assumptions!$C$61^2)+Assumptions!$C$61*((RAND()+RAND()+RAND()+RAND()+RAND()+RAND()+RAND()+RAND()+RAND()+RAND()+RAND()+RAND())-6))-1)+PT_Y5_MC!S67)</x:f>
        <x:v>4135678.8361166217</x:v>
      </x:c>
      <x:c r="S435" s="16" t="n">
        <x:f>MAX(0,R435*(1+EXP((LN(1+Assumptions!$C$60)-0.5*Assumptions!$C$61^2)+Assumptions!$C$61*((RAND()+RAND()+RAND()+RAND()+RAND()+RAND()+RAND()+RAND()+RAND()+RAND()+RAND()+RAND())-6))-1)+PT_Y5_MC!T67)</x:f>
        <x:v>4318763.645492319</x:v>
      </x:c>
      <x:c r="T435" s="16" t="n">
        <x:f>MAX(0,S435*(1+EXP((LN(1+Assumptions!$C$60)-0.5*Assumptions!$C$61^2)+Assumptions!$C$61*((RAND()+RAND()+RAND()+RAND()+RAND()+RAND()+RAND()+RAND()+RAND()+RAND()+RAND()+RAND())-6))-1)+PT_Y5_MC!U67)</x:f>
        <x:v>4112003.03794897</x:v>
      </x:c>
      <x:c r="U435" s="16" t="n">
        <x:f>MAX(0,T435*(1+EXP((LN(1+Assumptions!$C$60)-0.5*Assumptions!$C$61^2)+Assumptions!$C$61*((RAND()+RAND()+RAND()+RAND()+RAND()+RAND()+RAND()+RAND()+RAND()+RAND()+RAND()+RAND())-6))-1)+PT_Y5_MC!V67)</x:f>
        <x:v>3651476.7077803607</x:v>
      </x:c>
      <x:c r="V435" s="16" t="n">
        <x:f>MAX(0,U435*(1+EXP((LN(1+Assumptions!$C$60)-0.5*Assumptions!$C$61^2)+Assumptions!$C$61*((RAND()+RAND()+RAND()+RAND()+RAND()+RAND()+RAND()+RAND()+RAND()+RAND()+RAND()+RAND())-6))-1)+PT_Y5_MC!W67)</x:f>
        <x:v>3568664.522049545</x:v>
      </x:c>
      <x:c r="W435" s="16" t="n">
        <x:f>MAX(0,V435*(1+EXP((LN(1+Assumptions!$C$60)-0.5*Assumptions!$C$61^2)+Assumptions!$C$61*((RAND()+RAND()+RAND()+RAND()+RAND()+RAND()+RAND()+RAND()+RAND()+RAND()+RAND()+RAND())-6))-1)+PT_Y5_MC!X67)</x:f>
        <x:v>3761563.443064997</x:v>
      </x:c>
      <x:c r="X435" s="16" t="n">
        <x:f>MAX(0,W435*(1+EXP((LN(1+Assumptions!$C$60)-0.5*Assumptions!$C$61^2)+Assumptions!$C$61*((RAND()+RAND()+RAND()+RAND()+RAND()+RAND()+RAND()+RAND()+RAND()+RAND()+RAND()+RAND())-6))-1)+PT_Y5_MC!Y67)</x:f>
        <x:v>3646263.6529498403</x:v>
      </x:c>
      <x:c r="Y435" s="16" t="n">
        <x:f>MAX(0,X435*(1+EXP((LN(1+Assumptions!$C$60)-0.5*Assumptions!$C$61^2)+Assumptions!$C$61*((RAND()+RAND()+RAND()+RAND()+RAND()+RAND()+RAND()+RAND()+RAND()+RAND()+RAND()+RAND())-6))-1)+PT_Y5_MC!Z67)</x:f>
        <x:v>5128549.716645211</x:v>
      </x:c>
      <x:c r="Z435" s="16" t="n">
        <x:f>MAX(0,Y435*(1+EXP((LN(1+Assumptions!$C$60)-0.5*Assumptions!$C$61^2)+Assumptions!$C$61*((RAND()+RAND()+RAND()+RAND()+RAND()+RAND()+RAND()+RAND()+RAND()+RAND()+RAND()+RAND())-6))-1)+PT_Y5_MC!AA67)</x:f>
        <x:v>4574498.342053061</x:v>
      </x:c>
      <x:c r="AA435" s="16" t="n">
        <x:f>MAX(0,Z435*(1+EXP((LN(1+Assumptions!$C$60)-0.5*Assumptions!$C$61^2)+Assumptions!$C$61*((RAND()+RAND()+RAND()+RAND()+RAND()+RAND()+RAND()+RAND()+RAND()+RAND()+RAND()+RAND())-6))-1)+PT_Y5_MC!AB67)</x:f>
        <x:v>4016152.993015377</x:v>
      </x:c>
      <x:c r="AB435" s="16" t="n">
        <x:f>MAX(0,AA435*(1+EXP((LN(1+Assumptions!$C$60)-0.5*Assumptions!$C$61^2)+Assumptions!$C$61*((RAND()+RAND()+RAND()+RAND()+RAND()+RAND()+RAND()+RAND()+RAND()+RAND()+RAND()+RAND())-6))-1)+PT_Y5_MC!AC67)</x:f>
        <x:v>4148335.741067587</x:v>
      </x:c>
      <x:c r="AC435" s="16" t="n">
        <x:f>MAX(0,AB435*(1+EXP((LN(1+Assumptions!$C$60)-0.5*Assumptions!$C$61^2)+Assumptions!$C$61*((RAND()+RAND()+RAND()+RAND()+RAND()+RAND()+RAND()+RAND()+RAND()+RAND()+RAND()+RAND())-6))-1)+PT_Y5_MC!AD67)</x:f>
        <x:v>3441693.373411443</x:v>
      </x:c>
      <x:c r="AD435" s="16" t="n">
        <x:f>MAX(0,AC435*(1+EXP((LN(1+Assumptions!$C$60)-0.5*Assumptions!$C$61^2)+Assumptions!$C$61*((RAND()+RAND()+RAND()+RAND()+RAND()+RAND()+RAND()+RAND()+RAND()+RAND()+RAND()+RAND())-6))-1)+PT_Y5_MC!AE67)</x:f>
        <x:v>4843782.108100264</x:v>
      </x:c>
      <x:c r="AE435" s="16" t="n">
        <x:f>MAX(0,AD435*(1+EXP((LN(1+Assumptions!$C$60)-0.5*Assumptions!$C$61^2)+Assumptions!$C$61*((RAND()+RAND()+RAND()+RAND()+RAND()+RAND()+RAND()+RAND()+RAND()+RAND()+RAND()+RAND())-6))-1)+PT_Y5_MC!AF67)</x:f>
        <x:v>5292460.35662709</x:v>
      </x:c>
      <x:c r="AF435" s="16" t="n">
        <x:f>MAX(0,AE435*(1+EXP((LN(1+Assumptions!$C$60)-0.5*Assumptions!$C$61^2)+Assumptions!$C$61*((RAND()+RAND()+RAND()+RAND()+RAND()+RAND()+RAND()+RAND()+RAND()+RAND()+RAND()+RAND())-6))-1)+PT_Y5_MC!AG67)</x:f>
        <x:v>4964735.737341655</x:v>
      </x:c>
    </x:row>
    <x:row r="436">
      <x:c r="A436" s="39">
        <x:v>432</x:v>
      </x:c>
      <x:c r="B436" s="16" t="n">
        <x:f>PT_Y5_MC!C68</x:f>
        <x:v>1029031.25</x:v>
      </x:c>
      <x:c r="C436" s="16" t="n">
        <x:f>MAX(0,B436*(1+EXP((LN(1+Assumptions!$C$60)-0.5*Assumptions!$C$61^2)+Assumptions!$C$61*((RAND()+RAND()+RAND()+RAND()+RAND()+RAND()+RAND()+RAND()+RAND()+RAND()+RAND()+RAND())-6))-1)+PT_Y5_MC!D67)</x:f>
        <x:v>1025239.9942991738</x:v>
      </x:c>
      <x:c r="D436" s="16" t="n">
        <x:f>MAX(0,C436*(1+EXP((LN(1+Assumptions!$C$60)-0.5*Assumptions!$C$61^2)+Assumptions!$C$61*((RAND()+RAND()+RAND()+RAND()+RAND()+RAND()+RAND()+RAND()+RAND()+RAND()+RAND()+RAND())-6))-1)+PT_Y5_MC!E67)</x:f>
        <x:v>1078897.3526536194</x:v>
      </x:c>
      <x:c r="E436" s="16" t="n">
        <x:f>MAX(0,D436*(1+EXP((LN(1+Assumptions!$C$60)-0.5*Assumptions!$C$61^2)+Assumptions!$C$61*((RAND()+RAND()+RAND()+RAND()+RAND()+RAND()+RAND()+RAND()+RAND()+RAND()+RAND()+RAND())-6))-1)+PT_Y5_MC!F67)</x:f>
        <x:v>1381470.9087252973</x:v>
      </x:c>
      <x:c r="F436" s="16" t="n">
        <x:f>MAX(0,E436*(1+EXP((LN(1+Assumptions!$C$60)-0.5*Assumptions!$C$61^2)+Assumptions!$C$61*((RAND()+RAND()+RAND()+RAND()+RAND()+RAND()+RAND()+RAND()+RAND()+RAND()+RAND()+RAND())-6))-1)+PT_Y5_MC!G67)</x:f>
        <x:v>1225883.723113234</x:v>
      </x:c>
      <x:c r="G436" s="16" t="n">
        <x:f>MAX(0,F436*(1+EXP((LN(1+Assumptions!$C$60)-0.5*Assumptions!$C$61^2)+Assumptions!$C$61*((RAND()+RAND()+RAND()+RAND()+RAND()+RAND()+RAND()+RAND()+RAND()+RAND()+RAND()+RAND())-6))-1)+PT_Y5_MC!H67)</x:f>
        <x:v>1345406.8509246379</x:v>
      </x:c>
      <x:c r="H436" s="16" t="n">
        <x:f>MAX(0,G436*(1+EXP((LN(1+Assumptions!$C$60)-0.5*Assumptions!$C$61^2)+Assumptions!$C$61*((RAND()+RAND()+RAND()+RAND()+RAND()+RAND()+RAND()+RAND()+RAND()+RAND()+RAND()+RAND())-6))-1)+PT_Y5_MC!I67)</x:f>
        <x:v>1454556.1381024343</x:v>
      </x:c>
      <x:c r="I436" s="16" t="n">
        <x:f>MAX(0,H436*(1+EXP((LN(1+Assumptions!$C$60)-0.5*Assumptions!$C$61^2)+Assumptions!$C$61*((RAND()+RAND()+RAND()+RAND()+RAND()+RAND()+RAND()+RAND()+RAND()+RAND()+RAND()+RAND())-6))-1)+PT_Y5_MC!J67)</x:f>
        <x:v>1374294.6497772306</x:v>
      </x:c>
      <x:c r="J436" s="16" t="n">
        <x:f>MAX(0,I436*(1+EXP((LN(1+Assumptions!$C$60)-0.5*Assumptions!$C$61^2)+Assumptions!$C$61*((RAND()+RAND()+RAND()+RAND()+RAND()+RAND()+RAND()+RAND()+RAND()+RAND()+RAND()+RAND())-6))-1)+PT_Y5_MC!K67)</x:f>
        <x:v>1407760.290054015</x:v>
      </x:c>
      <x:c r="K436" s="16" t="n">
        <x:f>MAX(0,J436*(1+EXP((LN(1+Assumptions!$C$60)-0.5*Assumptions!$C$61^2)+Assumptions!$C$61*((RAND()+RAND()+RAND()+RAND()+RAND()+RAND()+RAND()+RAND()+RAND()+RAND()+RAND()+RAND())-6))-1)+PT_Y5_MC!L67)</x:f>
        <x:v>1189994.7984395078</x:v>
      </x:c>
      <x:c r="L436" s="16" t="n">
        <x:f>MAX(0,K436*(1+EXP((LN(1+Assumptions!$C$60)-0.5*Assumptions!$C$61^2)+Assumptions!$C$61*((RAND()+RAND()+RAND()+RAND()+RAND()+RAND()+RAND()+RAND()+RAND()+RAND()+RAND()+RAND())-6))-1)+PT_Y5_MC!M67)</x:f>
        <x:v>1282649.8088908505</x:v>
      </x:c>
      <x:c r="M436" s="16" t="n">
        <x:f>MAX(0,L436*(1+EXP((LN(1+Assumptions!$C$60)-0.5*Assumptions!$C$61^2)+Assumptions!$C$61*((RAND()+RAND()+RAND()+RAND()+RAND()+RAND()+RAND()+RAND()+RAND()+RAND()+RAND()+RAND())-6))-1)+PT_Y5_MC!N67)</x:f>
        <x:v>1021057.7240676143</x:v>
      </x:c>
      <x:c r="N436" s="16" t="n">
        <x:f>MAX(0,M436*(1+EXP((LN(1+Assumptions!$C$60)-0.5*Assumptions!$C$61^2)+Assumptions!$C$61*((RAND()+RAND()+RAND()+RAND()+RAND()+RAND()+RAND()+RAND()+RAND()+RAND()+RAND()+RAND())-6))-1)+PT_Y5_MC!O67)</x:f>
        <x:v>1112184.694310608</x:v>
      </x:c>
      <x:c r="O436" s="16" t="n">
        <x:f>MAX(0,N436*(1+EXP((LN(1+Assumptions!$C$60)-0.5*Assumptions!$C$61^2)+Assumptions!$C$61*((RAND()+RAND()+RAND()+RAND()+RAND()+RAND()+RAND()+RAND()+RAND()+RAND()+RAND()+RAND())-6))-1)+PT_Y5_MC!P67)</x:f>
        <x:v>1111995.7793046734</x:v>
      </x:c>
      <x:c r="P436" s="16" t="n">
        <x:f>MAX(0,O436*(1+EXP((LN(1+Assumptions!$C$60)-0.5*Assumptions!$C$61^2)+Assumptions!$C$61*((RAND()+RAND()+RAND()+RAND()+RAND()+RAND()+RAND()+RAND()+RAND()+RAND()+RAND()+RAND())-6))-1)+PT_Y5_MC!Q67)</x:f>
        <x:v>998255.1601468158</x:v>
      </x:c>
      <x:c r="Q436" s="16" t="n">
        <x:f>MAX(0,P436*(1+EXP((LN(1+Assumptions!$C$60)-0.5*Assumptions!$C$61^2)+Assumptions!$C$61*((RAND()+RAND()+RAND()+RAND()+RAND()+RAND()+RAND()+RAND()+RAND()+RAND()+RAND()+RAND())-6))-1)+PT_Y5_MC!R67)</x:f>
        <x:v>1092825.759564319</x:v>
      </x:c>
      <x:c r="R436" s="16" t="n">
        <x:f>MAX(0,Q436*(1+EXP((LN(1+Assumptions!$C$60)-0.5*Assumptions!$C$61^2)+Assumptions!$C$61*((RAND()+RAND()+RAND()+RAND()+RAND()+RAND()+RAND()+RAND()+RAND()+RAND()+RAND()+RAND())-6))-1)+PT_Y5_MC!S67)</x:f>
        <x:v>1162972.3657820607</x:v>
      </x:c>
      <x:c r="S436" s="16" t="n">
        <x:f>MAX(0,R436*(1+EXP((LN(1+Assumptions!$C$60)-0.5*Assumptions!$C$61^2)+Assumptions!$C$61*((RAND()+RAND()+RAND()+RAND()+RAND()+RAND()+RAND()+RAND()+RAND()+RAND()+RAND()+RAND())-6))-1)+PT_Y5_MC!T67)</x:f>
        <x:v>1232836.263795119</x:v>
      </x:c>
      <x:c r="T436" s="16" t="n">
        <x:f>MAX(0,S436*(1+EXP((LN(1+Assumptions!$C$60)-0.5*Assumptions!$C$61^2)+Assumptions!$C$61*((RAND()+RAND()+RAND()+RAND()+RAND()+RAND()+RAND()+RAND()+RAND()+RAND()+RAND()+RAND())-6))-1)+PT_Y5_MC!U67)</x:f>
        <x:v>1384373.0504387787</x:v>
      </x:c>
      <x:c r="U436" s="16" t="n">
        <x:f>MAX(0,T436*(1+EXP((LN(1+Assumptions!$C$60)-0.5*Assumptions!$C$61^2)+Assumptions!$C$61*((RAND()+RAND()+RAND()+RAND()+RAND()+RAND()+RAND()+RAND()+RAND()+RAND()+RAND()+RAND())-6))-1)+PT_Y5_MC!V67)</x:f>
        <x:v>1846076.8754335868</x:v>
      </x:c>
      <x:c r="V436" s="16" t="n">
        <x:f>MAX(0,U436*(1+EXP((LN(1+Assumptions!$C$60)-0.5*Assumptions!$C$61^2)+Assumptions!$C$61*((RAND()+RAND()+RAND()+RAND()+RAND()+RAND()+RAND()+RAND()+RAND()+RAND()+RAND()+RAND())-6))-1)+PT_Y5_MC!W67)</x:f>
        <x:v>1610431.7156155515</x:v>
      </x:c>
      <x:c r="W436" s="16" t="n">
        <x:f>MAX(0,V436*(1+EXP((LN(1+Assumptions!$C$60)-0.5*Assumptions!$C$61^2)+Assumptions!$C$61*((RAND()+RAND()+RAND()+RAND()+RAND()+RAND()+RAND()+RAND()+RAND()+RAND()+RAND()+RAND())-6))-1)+PT_Y5_MC!X67)</x:f>
        <x:v>1822099.6891971086</x:v>
      </x:c>
      <x:c r="X436" s="16" t="n">
        <x:f>MAX(0,W436*(1+EXP((LN(1+Assumptions!$C$60)-0.5*Assumptions!$C$61^2)+Assumptions!$C$61*((RAND()+RAND()+RAND()+RAND()+RAND()+RAND()+RAND()+RAND()+RAND()+RAND()+RAND()+RAND())-6))-1)+PT_Y5_MC!Y67)</x:f>
        <x:v>1798949.9420365158</x:v>
      </x:c>
      <x:c r="Y436" s="16" t="n">
        <x:f>MAX(0,X436*(1+EXP((LN(1+Assumptions!$C$60)-0.5*Assumptions!$C$61^2)+Assumptions!$C$61*((RAND()+RAND()+RAND()+RAND()+RAND()+RAND()+RAND()+RAND()+RAND()+RAND()+RAND()+RAND())-6))-1)+PT_Y5_MC!Z67)</x:f>
        <x:v>1964931.5545800512</x:v>
      </x:c>
      <x:c r="Z436" s="16" t="n">
        <x:f>MAX(0,Y436*(1+EXP((LN(1+Assumptions!$C$60)-0.5*Assumptions!$C$61^2)+Assumptions!$C$61*((RAND()+RAND()+RAND()+RAND()+RAND()+RAND()+RAND()+RAND()+RAND()+RAND()+RAND()+RAND())-6))-1)+PT_Y5_MC!AA67)</x:f>
        <x:v>1860514.3634475274</x:v>
      </x:c>
      <x:c r="AA436" s="16" t="n">
        <x:f>MAX(0,Z436*(1+EXP((LN(1+Assumptions!$C$60)-0.5*Assumptions!$C$61^2)+Assumptions!$C$61*((RAND()+RAND()+RAND()+RAND()+RAND()+RAND()+RAND()+RAND()+RAND()+RAND()+RAND()+RAND())-6))-1)+PT_Y5_MC!AB67)</x:f>
        <x:v>1739408.577830483</x:v>
      </x:c>
      <x:c r="AB436" s="16" t="n">
        <x:f>MAX(0,AA436*(1+EXP((LN(1+Assumptions!$C$60)-0.5*Assumptions!$C$61^2)+Assumptions!$C$61*((RAND()+RAND()+RAND()+RAND()+RAND()+RAND()+RAND()+RAND()+RAND()+RAND()+RAND()+RAND())-6))-1)+PT_Y5_MC!AC67)</x:f>
        <x:v>2042112.0005708397</x:v>
      </x:c>
      <x:c r="AC436" s="16" t="n">
        <x:f>MAX(0,AB436*(1+EXP((LN(1+Assumptions!$C$60)-0.5*Assumptions!$C$61^2)+Assumptions!$C$61*((RAND()+RAND()+RAND()+RAND()+RAND()+RAND()+RAND()+RAND()+RAND()+RAND()+RAND()+RAND())-6))-1)+PT_Y5_MC!AD67)</x:f>
        <x:v>1947954.6578281587</x:v>
      </x:c>
      <x:c r="AD436" s="16" t="n">
        <x:f>MAX(0,AC436*(1+EXP((LN(1+Assumptions!$C$60)-0.5*Assumptions!$C$61^2)+Assumptions!$C$61*((RAND()+RAND()+RAND()+RAND()+RAND()+RAND()+RAND()+RAND()+RAND()+RAND()+RAND()+RAND())-6))-1)+PT_Y5_MC!AE67)</x:f>
        <x:v>1928817.6406641467</x:v>
      </x:c>
      <x:c r="AE436" s="16" t="n">
        <x:f>MAX(0,AD436*(1+EXP((LN(1+Assumptions!$C$60)-0.5*Assumptions!$C$61^2)+Assumptions!$C$61*((RAND()+RAND()+RAND()+RAND()+RAND()+RAND()+RAND()+RAND()+RAND()+RAND()+RAND()+RAND())-6))-1)+PT_Y5_MC!AF67)</x:f>
        <x:v>2498201.2735843128</x:v>
      </x:c>
      <x:c r="AF436" s="16" t="n">
        <x:f>MAX(0,AE436*(1+EXP((LN(1+Assumptions!$C$60)-0.5*Assumptions!$C$61^2)+Assumptions!$C$61*((RAND()+RAND()+RAND()+RAND()+RAND()+RAND()+RAND()+RAND()+RAND()+RAND()+RAND()+RAND())-6))-1)+PT_Y5_MC!AG67)</x:f>
        <x:v>1934682.047703122</x:v>
      </x:c>
    </x:row>
    <x:row r="437">
      <x:c r="A437" s="39">
        <x:v>433</x:v>
      </x:c>
      <x:c r="B437" s="16" t="n">
        <x:f>PT_Y5_MC!C68</x:f>
        <x:v>1029031.25</x:v>
      </x:c>
      <x:c r="C437" s="16" t="n">
        <x:f>MAX(0,B437*(1+EXP((LN(1+Assumptions!$C$60)-0.5*Assumptions!$C$61^2)+Assumptions!$C$61*((RAND()+RAND()+RAND()+RAND()+RAND()+RAND()+RAND()+RAND()+RAND()+RAND()+RAND()+RAND())-6))-1)+PT_Y5_MC!D67)</x:f>
        <x:v>1114822.325619442</x:v>
      </x:c>
      <x:c r="D437" s="16" t="n">
        <x:f>MAX(0,C437*(1+EXP((LN(1+Assumptions!$C$60)-0.5*Assumptions!$C$61^2)+Assumptions!$C$61*((RAND()+RAND()+RAND()+RAND()+RAND()+RAND()+RAND()+RAND()+RAND()+RAND()+RAND()+RAND())-6))-1)+PT_Y5_MC!E67)</x:f>
        <x:v>1042341.3430799996</x:v>
      </x:c>
      <x:c r="E437" s="16" t="n">
        <x:f>MAX(0,D437*(1+EXP((LN(1+Assumptions!$C$60)-0.5*Assumptions!$C$61^2)+Assumptions!$C$61*((RAND()+RAND()+RAND()+RAND()+RAND()+RAND()+RAND()+RAND()+RAND()+RAND()+RAND()+RAND())-6))-1)+PT_Y5_MC!F67)</x:f>
        <x:v>1135366.0981372194</x:v>
      </x:c>
      <x:c r="F437" s="16" t="n">
        <x:f>MAX(0,E437*(1+EXP((LN(1+Assumptions!$C$60)-0.5*Assumptions!$C$61^2)+Assumptions!$C$61*((RAND()+RAND()+RAND()+RAND()+RAND()+RAND()+RAND()+RAND()+RAND()+RAND()+RAND()+RAND())-6))-1)+PT_Y5_MC!G67)</x:f>
        <x:v>982732.0729076361</x:v>
      </x:c>
      <x:c r="G437" s="16" t="n">
        <x:f>MAX(0,F437*(1+EXP((LN(1+Assumptions!$C$60)-0.5*Assumptions!$C$61^2)+Assumptions!$C$61*((RAND()+RAND()+RAND()+RAND()+RAND()+RAND()+RAND()+RAND()+RAND()+RAND()+RAND()+RAND())-6))-1)+PT_Y5_MC!H67)</x:f>
        <x:v>902465.8156557548</x:v>
      </x:c>
      <x:c r="H437" s="16" t="n">
        <x:f>MAX(0,G437*(1+EXP((LN(1+Assumptions!$C$60)-0.5*Assumptions!$C$61^2)+Assumptions!$C$61*((RAND()+RAND()+RAND()+RAND()+RAND()+RAND()+RAND()+RAND()+RAND()+RAND()+RAND()+RAND())-6))-1)+PT_Y5_MC!I67)</x:f>
        <x:v>1102267.036258395</x:v>
      </x:c>
      <x:c r="I437" s="16" t="n">
        <x:f>MAX(0,H437*(1+EXP((LN(1+Assumptions!$C$60)-0.5*Assumptions!$C$61^2)+Assumptions!$C$61*((RAND()+RAND()+RAND()+RAND()+RAND()+RAND()+RAND()+RAND()+RAND()+RAND()+RAND()+RAND())-6))-1)+PT_Y5_MC!J67)</x:f>
        <x:v>1073568.033559387</x:v>
      </x:c>
      <x:c r="J437" s="16" t="n">
        <x:f>MAX(0,I437*(1+EXP((LN(1+Assumptions!$C$60)-0.5*Assumptions!$C$61^2)+Assumptions!$C$61*((RAND()+RAND()+RAND()+RAND()+RAND()+RAND()+RAND()+RAND()+RAND()+RAND()+RAND()+RAND())-6))-1)+PT_Y5_MC!K67)</x:f>
        <x:v>1209628.957534099</x:v>
      </x:c>
      <x:c r="K437" s="16" t="n">
        <x:f>MAX(0,J437*(1+EXP((LN(1+Assumptions!$C$60)-0.5*Assumptions!$C$61^2)+Assumptions!$C$61*((RAND()+RAND()+RAND()+RAND()+RAND()+RAND()+RAND()+RAND()+RAND()+RAND()+RAND()+RAND())-6))-1)+PT_Y5_MC!L67)</x:f>
        <x:v>1131842.8914303968</x:v>
      </x:c>
      <x:c r="L437" s="16" t="n">
        <x:f>MAX(0,K437*(1+EXP((LN(1+Assumptions!$C$60)-0.5*Assumptions!$C$61^2)+Assumptions!$C$61*((RAND()+RAND()+RAND()+RAND()+RAND()+RAND()+RAND()+RAND()+RAND()+RAND()+RAND()+RAND())-6))-1)+PT_Y5_MC!M67)</x:f>
        <x:v>1226316.6197875363</x:v>
      </x:c>
      <x:c r="M437" s="16" t="n">
        <x:f>MAX(0,L437*(1+EXP((LN(1+Assumptions!$C$60)-0.5*Assumptions!$C$61^2)+Assumptions!$C$61*((RAND()+RAND()+RAND()+RAND()+RAND()+RAND()+RAND()+RAND()+RAND()+RAND()+RAND()+RAND())-6))-1)+PT_Y5_MC!N67)</x:f>
        <x:v>1283410.4461247681</x:v>
      </x:c>
      <x:c r="N437" s="16" t="n">
        <x:f>MAX(0,M437*(1+EXP((LN(1+Assumptions!$C$60)-0.5*Assumptions!$C$61^2)+Assumptions!$C$61*((RAND()+RAND()+RAND()+RAND()+RAND()+RAND()+RAND()+RAND()+RAND()+RAND()+RAND()+RAND())-6))-1)+PT_Y5_MC!O67)</x:f>
        <x:v>1590638.4489226078</x:v>
      </x:c>
      <x:c r="O437" s="16" t="n">
        <x:f>MAX(0,N437*(1+EXP((LN(1+Assumptions!$C$60)-0.5*Assumptions!$C$61^2)+Assumptions!$C$61*((RAND()+RAND()+RAND()+RAND()+RAND()+RAND()+RAND()+RAND()+RAND()+RAND()+RAND()+RAND())-6))-1)+PT_Y5_MC!P67)</x:f>
        <x:v>1948930.3528811857</x:v>
      </x:c>
      <x:c r="P437" s="16" t="n">
        <x:f>MAX(0,O437*(1+EXP((LN(1+Assumptions!$C$60)-0.5*Assumptions!$C$61^2)+Assumptions!$C$61*((RAND()+RAND()+RAND()+RAND()+RAND()+RAND()+RAND()+RAND()+RAND()+RAND()+RAND()+RAND())-6))-1)+PT_Y5_MC!Q67)</x:f>
        <x:v>1587431.361230346</x:v>
      </x:c>
      <x:c r="Q437" s="16" t="n">
        <x:f>MAX(0,P437*(1+EXP((LN(1+Assumptions!$C$60)-0.5*Assumptions!$C$61^2)+Assumptions!$C$61*((RAND()+RAND()+RAND()+RAND()+RAND()+RAND()+RAND()+RAND()+RAND()+RAND()+RAND()+RAND())-6))-1)+PT_Y5_MC!R67)</x:f>
        <x:v>1872669.26239652</x:v>
      </x:c>
      <x:c r="R437" s="16" t="n">
        <x:f>MAX(0,Q437*(1+EXP((LN(1+Assumptions!$C$60)-0.5*Assumptions!$C$61^2)+Assumptions!$C$61*((RAND()+RAND()+RAND()+RAND()+RAND()+RAND()+RAND()+RAND()+RAND()+RAND()+RAND()+RAND())-6))-1)+PT_Y5_MC!S67)</x:f>
        <x:v>1819001.3421346373</x:v>
      </x:c>
      <x:c r="S437" s="16" t="n">
        <x:f>MAX(0,R437*(1+EXP((LN(1+Assumptions!$C$60)-0.5*Assumptions!$C$61^2)+Assumptions!$C$61*((RAND()+RAND()+RAND()+RAND()+RAND()+RAND()+RAND()+RAND()+RAND()+RAND()+RAND()+RAND())-6))-1)+PT_Y5_MC!T67)</x:f>
        <x:v>1783834.7303904858</x:v>
      </x:c>
      <x:c r="T437" s="16" t="n">
        <x:f>MAX(0,S437*(1+EXP((LN(1+Assumptions!$C$60)-0.5*Assumptions!$C$61^2)+Assumptions!$C$61*((RAND()+RAND()+RAND()+RAND()+RAND()+RAND()+RAND()+RAND()+RAND()+RAND()+RAND()+RAND())-6))-1)+PT_Y5_MC!U67)</x:f>
        <x:v>1838025.3216473733</x:v>
      </x:c>
      <x:c r="U437" s="16" t="n">
        <x:f>MAX(0,T437*(1+EXP((LN(1+Assumptions!$C$60)-0.5*Assumptions!$C$61^2)+Assumptions!$C$61*((RAND()+RAND()+RAND()+RAND()+RAND()+RAND()+RAND()+RAND()+RAND()+RAND()+RAND()+RAND())-6))-1)+PT_Y5_MC!V67)</x:f>
        <x:v>1539162.8603369338</x:v>
      </x:c>
      <x:c r="V437" s="16" t="n">
        <x:f>MAX(0,U437*(1+EXP((LN(1+Assumptions!$C$60)-0.5*Assumptions!$C$61^2)+Assumptions!$C$61*((RAND()+RAND()+RAND()+RAND()+RAND()+RAND()+RAND()+RAND()+RAND()+RAND()+RAND()+RAND())-6))-1)+PT_Y5_MC!W67)</x:f>
        <x:v>1510270.443139575</x:v>
      </x:c>
      <x:c r="W437" s="16" t="n">
        <x:f>MAX(0,V437*(1+EXP((LN(1+Assumptions!$C$60)-0.5*Assumptions!$C$61^2)+Assumptions!$C$61*((RAND()+RAND()+RAND()+RAND()+RAND()+RAND()+RAND()+RAND()+RAND()+RAND()+RAND()+RAND())-6))-1)+PT_Y5_MC!X67)</x:f>
        <x:v>1401076.4179964147</x:v>
      </x:c>
      <x:c r="X437" s="16" t="n">
        <x:f>MAX(0,W437*(1+EXP((LN(1+Assumptions!$C$60)-0.5*Assumptions!$C$61^2)+Assumptions!$C$61*((RAND()+RAND()+RAND()+RAND()+RAND()+RAND()+RAND()+RAND()+RAND()+RAND()+RAND()+RAND())-6))-1)+PT_Y5_MC!Y67)</x:f>
        <x:v>2024089.083529337</x:v>
      </x:c>
      <x:c r="Y437" s="16" t="n">
        <x:f>MAX(0,X437*(1+EXP((LN(1+Assumptions!$C$60)-0.5*Assumptions!$C$61^2)+Assumptions!$C$61*((RAND()+RAND()+RAND()+RAND()+RAND()+RAND()+RAND()+RAND()+RAND()+RAND()+RAND()+RAND())-6))-1)+PT_Y5_MC!Z67)</x:f>
        <x:v>1919149.2448636882</x:v>
      </x:c>
      <x:c r="Z437" s="16" t="n">
        <x:f>MAX(0,Y437*(1+EXP((LN(1+Assumptions!$C$60)-0.5*Assumptions!$C$61^2)+Assumptions!$C$61*((RAND()+RAND()+RAND()+RAND()+RAND()+RAND()+RAND()+RAND()+RAND()+RAND()+RAND()+RAND())-6))-1)+PT_Y5_MC!AA67)</x:f>
        <x:v>2157191.203696595</x:v>
      </x:c>
      <x:c r="AA437" s="16" t="n">
        <x:f>MAX(0,Z437*(1+EXP((LN(1+Assumptions!$C$60)-0.5*Assumptions!$C$61^2)+Assumptions!$C$61*((RAND()+RAND()+RAND()+RAND()+RAND()+RAND()+RAND()+RAND()+RAND()+RAND()+RAND()+RAND())-6))-1)+PT_Y5_MC!AB67)</x:f>
        <x:v>2593526.990866825</x:v>
      </x:c>
      <x:c r="AB437" s="16" t="n">
        <x:f>MAX(0,AA437*(1+EXP((LN(1+Assumptions!$C$60)-0.5*Assumptions!$C$61^2)+Assumptions!$C$61*((RAND()+RAND()+RAND()+RAND()+RAND()+RAND()+RAND()+RAND()+RAND()+RAND()+RAND()+RAND())-6))-1)+PT_Y5_MC!AC67)</x:f>
        <x:v>3232453.291116611</x:v>
      </x:c>
      <x:c r="AC437" s="16" t="n">
        <x:f>MAX(0,AB437*(1+EXP((LN(1+Assumptions!$C$60)-0.5*Assumptions!$C$61^2)+Assumptions!$C$61*((RAND()+RAND()+RAND()+RAND()+RAND()+RAND()+RAND()+RAND()+RAND()+RAND()+RAND()+RAND())-6))-1)+PT_Y5_MC!AD67)</x:f>
        <x:v>2961133.4993792353</x:v>
      </x:c>
      <x:c r="AD437" s="16" t="n">
        <x:f>MAX(0,AC437*(1+EXP((LN(1+Assumptions!$C$60)-0.5*Assumptions!$C$61^2)+Assumptions!$C$61*((RAND()+RAND()+RAND()+RAND()+RAND()+RAND()+RAND()+RAND()+RAND()+RAND()+RAND()+RAND())-6))-1)+PT_Y5_MC!AE67)</x:f>
        <x:v>3474903.925998034</x:v>
      </x:c>
      <x:c r="AE437" s="16" t="n">
        <x:f>MAX(0,AD437*(1+EXP((LN(1+Assumptions!$C$60)-0.5*Assumptions!$C$61^2)+Assumptions!$C$61*((RAND()+RAND()+RAND()+RAND()+RAND()+RAND()+RAND()+RAND()+RAND()+RAND()+RAND()+RAND())-6))-1)+PT_Y5_MC!AF67)</x:f>
        <x:v>5330751.478164368</x:v>
      </x:c>
      <x:c r="AF437" s="16" t="n">
        <x:f>MAX(0,AE437*(1+EXP((LN(1+Assumptions!$C$60)-0.5*Assumptions!$C$61^2)+Assumptions!$C$61*((RAND()+RAND()+RAND()+RAND()+RAND()+RAND()+RAND()+RAND()+RAND()+RAND()+RAND()+RAND())-6))-1)+PT_Y5_MC!AG67)</x:f>
        <x:v>7203265.832778258</x:v>
      </x:c>
    </x:row>
    <x:row r="438">
      <x:c r="A438" s="39">
        <x:v>434</x:v>
      </x:c>
      <x:c r="B438" s="16" t="n">
        <x:f>PT_Y5_MC!C68</x:f>
        <x:v>1029031.25</x:v>
      </x:c>
      <x:c r="C438" s="16" t="n">
        <x:f>MAX(0,B438*(1+EXP((LN(1+Assumptions!$C$60)-0.5*Assumptions!$C$61^2)+Assumptions!$C$61*((RAND()+RAND()+RAND()+RAND()+RAND()+RAND()+RAND()+RAND()+RAND()+RAND()+RAND()+RAND())-6))-1)+PT_Y5_MC!D67)</x:f>
        <x:v>1067067.2575406986</x:v>
      </x:c>
      <x:c r="D438" s="16" t="n">
        <x:f>MAX(0,C438*(1+EXP((LN(1+Assumptions!$C$60)-0.5*Assumptions!$C$61^2)+Assumptions!$C$61*((RAND()+RAND()+RAND()+RAND()+RAND()+RAND()+RAND()+RAND()+RAND()+RAND()+RAND()+RAND())-6))-1)+PT_Y5_MC!E67)</x:f>
        <x:v>996429.0641517614</x:v>
      </x:c>
      <x:c r="E438" s="16" t="n">
        <x:f>MAX(0,D438*(1+EXP((LN(1+Assumptions!$C$60)-0.5*Assumptions!$C$61^2)+Assumptions!$C$61*((RAND()+RAND()+RAND()+RAND()+RAND()+RAND()+RAND()+RAND()+RAND()+RAND()+RAND()+RAND())-6))-1)+PT_Y5_MC!F67)</x:f>
        <x:v>1473977.1297299082</x:v>
      </x:c>
      <x:c r="F438" s="16" t="n">
        <x:f>MAX(0,E438*(1+EXP((LN(1+Assumptions!$C$60)-0.5*Assumptions!$C$61^2)+Assumptions!$C$61*((RAND()+RAND()+RAND()+RAND()+RAND()+RAND()+RAND()+RAND()+RAND()+RAND()+RAND()+RAND())-6))-1)+PT_Y5_MC!G67)</x:f>
        <x:v>2018741.5110864302</x:v>
      </x:c>
      <x:c r="G438" s="16" t="n">
        <x:f>MAX(0,F438*(1+EXP((LN(1+Assumptions!$C$60)-0.5*Assumptions!$C$61^2)+Assumptions!$C$61*((RAND()+RAND()+RAND()+RAND()+RAND()+RAND()+RAND()+RAND()+RAND()+RAND()+RAND()+RAND())-6))-1)+PT_Y5_MC!H67)</x:f>
        <x:v>2093318.5340064545</x:v>
      </x:c>
      <x:c r="H438" s="16" t="n">
        <x:f>MAX(0,G438*(1+EXP((LN(1+Assumptions!$C$60)-0.5*Assumptions!$C$61^2)+Assumptions!$C$61*((RAND()+RAND()+RAND()+RAND()+RAND()+RAND()+RAND()+RAND()+RAND()+RAND()+RAND()+RAND())-6))-1)+PT_Y5_MC!I67)</x:f>
        <x:v>2440186.5344770695</x:v>
      </x:c>
      <x:c r="I438" s="16" t="n">
        <x:f>MAX(0,H438*(1+EXP((LN(1+Assumptions!$C$60)-0.5*Assumptions!$C$61^2)+Assumptions!$C$61*((RAND()+RAND()+RAND()+RAND()+RAND()+RAND()+RAND()+RAND()+RAND()+RAND()+RAND()+RAND())-6))-1)+PT_Y5_MC!J67)</x:f>
        <x:v>2186236.9865731797</x:v>
      </x:c>
      <x:c r="J438" s="16" t="n">
        <x:f>MAX(0,I438*(1+EXP((LN(1+Assumptions!$C$60)-0.5*Assumptions!$C$61^2)+Assumptions!$C$61*((RAND()+RAND()+RAND()+RAND()+RAND()+RAND()+RAND()+RAND()+RAND()+RAND()+RAND()+RAND())-6))-1)+PT_Y5_MC!K67)</x:f>
        <x:v>2440491.5628830134</x:v>
      </x:c>
      <x:c r="K438" s="16" t="n">
        <x:f>MAX(0,J438*(1+EXP((LN(1+Assumptions!$C$60)-0.5*Assumptions!$C$61^2)+Assumptions!$C$61*((RAND()+RAND()+RAND()+RAND()+RAND()+RAND()+RAND()+RAND()+RAND()+RAND()+RAND()+RAND())-6))-1)+PT_Y5_MC!L67)</x:f>
        <x:v>2945283.3560225777</x:v>
      </x:c>
      <x:c r="L438" s="16" t="n">
        <x:f>MAX(0,K438*(1+EXP((LN(1+Assumptions!$C$60)-0.5*Assumptions!$C$61^2)+Assumptions!$C$61*((RAND()+RAND()+RAND()+RAND()+RAND()+RAND()+RAND()+RAND()+RAND()+RAND()+RAND()+RAND())-6))-1)+PT_Y5_MC!M67)</x:f>
        <x:v>3193373.6006850963</x:v>
      </x:c>
      <x:c r="M438" s="16" t="n">
        <x:f>MAX(0,L438*(1+EXP((LN(1+Assumptions!$C$60)-0.5*Assumptions!$C$61^2)+Assumptions!$C$61*((RAND()+RAND()+RAND()+RAND()+RAND()+RAND()+RAND()+RAND()+RAND()+RAND()+RAND()+RAND())-6))-1)+PT_Y5_MC!N67)</x:f>
        <x:v>3709072.2599529945</x:v>
      </x:c>
      <x:c r="N438" s="16" t="n">
        <x:f>MAX(0,M438*(1+EXP((LN(1+Assumptions!$C$60)-0.5*Assumptions!$C$61^2)+Assumptions!$C$61*((RAND()+RAND()+RAND()+RAND()+RAND()+RAND()+RAND()+RAND()+RAND()+RAND()+RAND()+RAND())-6))-1)+PT_Y5_MC!O67)</x:f>
        <x:v>3921369.6892922255</x:v>
      </x:c>
      <x:c r="O438" s="16" t="n">
        <x:f>MAX(0,N438*(1+EXP((LN(1+Assumptions!$C$60)-0.5*Assumptions!$C$61^2)+Assumptions!$C$61*((RAND()+RAND()+RAND()+RAND()+RAND()+RAND()+RAND()+RAND()+RAND()+RAND()+RAND()+RAND())-6))-1)+PT_Y5_MC!P67)</x:f>
        <x:v>4525131.425782803</x:v>
      </x:c>
      <x:c r="P438" s="16" t="n">
        <x:f>MAX(0,O438*(1+EXP((LN(1+Assumptions!$C$60)-0.5*Assumptions!$C$61^2)+Assumptions!$C$61*((RAND()+RAND()+RAND()+RAND()+RAND()+RAND()+RAND()+RAND()+RAND()+RAND()+RAND()+RAND())-6))-1)+PT_Y5_MC!Q67)</x:f>
        <x:v>4460319.368473269</x:v>
      </x:c>
      <x:c r="Q438" s="16" t="n">
        <x:f>MAX(0,P438*(1+EXP((LN(1+Assumptions!$C$60)-0.5*Assumptions!$C$61^2)+Assumptions!$C$61*((RAND()+RAND()+RAND()+RAND()+RAND()+RAND()+RAND()+RAND()+RAND()+RAND()+RAND()+RAND())-6))-1)+PT_Y5_MC!R67)</x:f>
        <x:v>4661787.295799563</x:v>
      </x:c>
      <x:c r="R438" s="16" t="n">
        <x:f>MAX(0,Q438*(1+EXP((LN(1+Assumptions!$C$60)-0.5*Assumptions!$C$61^2)+Assumptions!$C$61*((RAND()+RAND()+RAND()+RAND()+RAND()+RAND()+RAND()+RAND()+RAND()+RAND()+RAND()+RAND())-6))-1)+PT_Y5_MC!S67)</x:f>
        <x:v>4465805.395662057</x:v>
      </x:c>
      <x:c r="S438" s="16" t="n">
        <x:f>MAX(0,R438*(1+EXP((LN(1+Assumptions!$C$60)-0.5*Assumptions!$C$61^2)+Assumptions!$C$61*((RAND()+RAND()+RAND()+RAND()+RAND()+RAND()+RAND()+RAND()+RAND()+RAND()+RAND()+RAND())-6))-1)+PT_Y5_MC!T67)</x:f>
        <x:v>6117346.447317663</x:v>
      </x:c>
      <x:c r="T438" s="16" t="n">
        <x:f>MAX(0,S438*(1+EXP((LN(1+Assumptions!$C$60)-0.5*Assumptions!$C$61^2)+Assumptions!$C$61*((RAND()+RAND()+RAND()+RAND()+RAND()+RAND()+RAND()+RAND()+RAND()+RAND()+RAND()+RAND())-6))-1)+PT_Y5_MC!U67)</x:f>
        <x:v>7442293.906878488</x:v>
      </x:c>
      <x:c r="U438" s="16" t="n">
        <x:f>MAX(0,T438*(1+EXP((LN(1+Assumptions!$C$60)-0.5*Assumptions!$C$61^2)+Assumptions!$C$61*((RAND()+RAND()+RAND()+RAND()+RAND()+RAND()+RAND()+RAND()+RAND()+RAND()+RAND()+RAND())-6))-1)+PT_Y5_MC!V67)</x:f>
        <x:v>6156121.002815213</x:v>
      </x:c>
      <x:c r="V438" s="16" t="n">
        <x:f>MAX(0,U438*(1+EXP((LN(1+Assumptions!$C$60)-0.5*Assumptions!$C$61^2)+Assumptions!$C$61*((RAND()+RAND()+RAND()+RAND()+RAND()+RAND()+RAND()+RAND()+RAND()+RAND()+RAND()+RAND())-6))-1)+PT_Y5_MC!W67)</x:f>
        <x:v>7216418.320397298</x:v>
      </x:c>
      <x:c r="W438" s="16" t="n">
        <x:f>MAX(0,V438*(1+EXP((LN(1+Assumptions!$C$60)-0.5*Assumptions!$C$61^2)+Assumptions!$C$61*((RAND()+RAND()+RAND()+RAND()+RAND()+RAND()+RAND()+RAND()+RAND()+RAND()+RAND()+RAND())-6))-1)+PT_Y5_MC!X67)</x:f>
        <x:v>6550311.59107814</x:v>
      </x:c>
      <x:c r="X438" s="16" t="n">
        <x:f>MAX(0,W438*(1+EXP((LN(1+Assumptions!$C$60)-0.5*Assumptions!$C$61^2)+Assumptions!$C$61*((RAND()+RAND()+RAND()+RAND()+RAND()+RAND()+RAND()+RAND()+RAND()+RAND()+RAND()+RAND())-6))-1)+PT_Y5_MC!Y67)</x:f>
        <x:v>8170737.512600038</x:v>
      </x:c>
      <x:c r="Y438" s="16" t="n">
        <x:f>MAX(0,X438*(1+EXP((LN(1+Assumptions!$C$60)-0.5*Assumptions!$C$61^2)+Assumptions!$C$61*((RAND()+RAND()+RAND()+RAND()+RAND()+RAND()+RAND()+RAND()+RAND()+RAND()+RAND()+RAND())-6))-1)+PT_Y5_MC!Z67)</x:f>
        <x:v>7448564.1482755225</x:v>
      </x:c>
      <x:c r="Z438" s="16" t="n">
        <x:f>MAX(0,Y438*(1+EXP((LN(1+Assumptions!$C$60)-0.5*Assumptions!$C$61^2)+Assumptions!$C$61*((RAND()+RAND()+RAND()+RAND()+RAND()+RAND()+RAND()+RAND()+RAND()+RAND()+RAND()+RAND())-6))-1)+PT_Y5_MC!AA67)</x:f>
        <x:v>8820337.56565367</x:v>
      </x:c>
      <x:c r="AA438" s="16" t="n">
        <x:f>MAX(0,Z438*(1+EXP((LN(1+Assumptions!$C$60)-0.5*Assumptions!$C$61^2)+Assumptions!$C$61*((RAND()+RAND()+RAND()+RAND()+RAND()+RAND()+RAND()+RAND()+RAND()+RAND()+RAND()+RAND())-6))-1)+PT_Y5_MC!AB67)</x:f>
        <x:v>9293474.431905257</x:v>
      </x:c>
      <x:c r="AB438" s="16" t="n">
        <x:f>MAX(0,AA438*(1+EXP((LN(1+Assumptions!$C$60)-0.5*Assumptions!$C$61^2)+Assumptions!$C$61*((RAND()+RAND()+RAND()+RAND()+RAND()+RAND()+RAND()+RAND()+RAND()+RAND()+RAND()+RAND())-6))-1)+PT_Y5_MC!AC67)</x:f>
        <x:v>10305510.029497424</x:v>
      </x:c>
      <x:c r="AC438" s="16" t="n">
        <x:f>MAX(0,AB438*(1+EXP((LN(1+Assumptions!$C$60)-0.5*Assumptions!$C$61^2)+Assumptions!$C$61*((RAND()+RAND()+RAND()+RAND()+RAND()+RAND()+RAND()+RAND()+RAND()+RAND()+RAND()+RAND())-6))-1)+PT_Y5_MC!AD67)</x:f>
        <x:v>11173253.288115047</x:v>
      </x:c>
      <x:c r="AD438" s="16" t="n">
        <x:f>MAX(0,AC438*(1+EXP((LN(1+Assumptions!$C$60)-0.5*Assumptions!$C$61^2)+Assumptions!$C$61*((RAND()+RAND()+RAND()+RAND()+RAND()+RAND()+RAND()+RAND()+RAND()+RAND()+RAND()+RAND())-6))-1)+PT_Y5_MC!AE67)</x:f>
        <x:v>11909418.882192738</x:v>
      </x:c>
      <x:c r="AE438" s="16" t="n">
        <x:f>MAX(0,AD438*(1+EXP((LN(1+Assumptions!$C$60)-0.5*Assumptions!$C$61^2)+Assumptions!$C$61*((RAND()+RAND()+RAND()+RAND()+RAND()+RAND()+RAND()+RAND()+RAND()+RAND()+RAND()+RAND())-6))-1)+PT_Y5_MC!AF67)</x:f>
        <x:v>15742828.714684306</x:v>
      </x:c>
      <x:c r="AF438" s="16" t="n">
        <x:f>MAX(0,AE438*(1+EXP((LN(1+Assumptions!$C$60)-0.5*Assumptions!$C$61^2)+Assumptions!$C$61*((RAND()+RAND()+RAND()+RAND()+RAND()+RAND()+RAND()+RAND()+RAND()+RAND()+RAND()+RAND())-6))-1)+PT_Y5_MC!AG67)</x:f>
        <x:v>17777924.235618368</x:v>
      </x:c>
    </x:row>
    <x:row r="439">
      <x:c r="A439" s="39">
        <x:v>435</x:v>
      </x:c>
      <x:c r="B439" s="16" t="n">
        <x:f>PT_Y5_MC!C68</x:f>
        <x:v>1029031.25</x:v>
      </x:c>
      <x:c r="C439" s="16" t="n">
        <x:f>MAX(0,B439*(1+EXP((LN(1+Assumptions!$C$60)-0.5*Assumptions!$C$61^2)+Assumptions!$C$61*((RAND()+RAND()+RAND()+RAND()+RAND()+RAND()+RAND()+RAND()+RAND()+RAND()+RAND()+RAND())-6))-1)+PT_Y5_MC!D67)</x:f>
        <x:v>797188.5514801076</x:v>
      </x:c>
      <x:c r="D439" s="16" t="n">
        <x:f>MAX(0,C439*(1+EXP((LN(1+Assumptions!$C$60)-0.5*Assumptions!$C$61^2)+Assumptions!$C$61*((RAND()+RAND()+RAND()+RAND()+RAND()+RAND()+RAND()+RAND()+RAND()+RAND()+RAND()+RAND())-6))-1)+PT_Y5_MC!E67)</x:f>
        <x:v>857752.070154516</x:v>
      </x:c>
      <x:c r="E439" s="16" t="n">
        <x:f>MAX(0,D439*(1+EXP((LN(1+Assumptions!$C$60)-0.5*Assumptions!$C$61^2)+Assumptions!$C$61*((RAND()+RAND()+RAND()+RAND()+RAND()+RAND()+RAND()+RAND()+RAND()+RAND()+RAND()+RAND())-6))-1)+PT_Y5_MC!F67)</x:f>
        <x:v>981581.9865455134</x:v>
      </x:c>
      <x:c r="F439" s="16" t="n">
        <x:f>MAX(0,E439*(1+EXP((LN(1+Assumptions!$C$60)-0.5*Assumptions!$C$61^2)+Assumptions!$C$61*((RAND()+RAND()+RAND()+RAND()+RAND()+RAND()+RAND()+RAND()+RAND()+RAND()+RAND()+RAND())-6))-1)+PT_Y5_MC!G67)</x:f>
        <x:v>1460906.5873403412</x:v>
      </x:c>
      <x:c r="G439" s="16" t="n">
        <x:f>MAX(0,F439*(1+EXP((LN(1+Assumptions!$C$60)-0.5*Assumptions!$C$61^2)+Assumptions!$C$61*((RAND()+RAND()+RAND()+RAND()+RAND()+RAND()+RAND()+RAND()+RAND()+RAND()+RAND()+RAND())-6))-1)+PT_Y5_MC!H67)</x:f>
        <x:v>1500852.5482342178</x:v>
      </x:c>
      <x:c r="H439" s="16" t="n">
        <x:f>MAX(0,G439*(1+EXP((LN(1+Assumptions!$C$60)-0.5*Assumptions!$C$61^2)+Assumptions!$C$61*((RAND()+RAND()+RAND()+RAND()+RAND()+RAND()+RAND()+RAND()+RAND()+RAND()+RAND()+RAND())-6))-1)+PT_Y5_MC!I67)</x:f>
        <x:v>1405944.645411178</x:v>
      </x:c>
      <x:c r="I439" s="16" t="n">
        <x:f>MAX(0,H439*(1+EXP((LN(1+Assumptions!$C$60)-0.5*Assumptions!$C$61^2)+Assumptions!$C$61*((RAND()+RAND()+RAND()+RAND()+RAND()+RAND()+RAND()+RAND()+RAND()+RAND()+RAND()+RAND())-6))-1)+PT_Y5_MC!J67)</x:f>
        <x:v>1596629.8987490702</x:v>
      </x:c>
      <x:c r="J439" s="16" t="n">
        <x:f>MAX(0,I439*(1+EXP((LN(1+Assumptions!$C$60)-0.5*Assumptions!$C$61^2)+Assumptions!$C$61*((RAND()+RAND()+RAND()+RAND()+RAND()+RAND()+RAND()+RAND()+RAND()+RAND()+RAND()+RAND())-6))-1)+PT_Y5_MC!K67)</x:f>
        <x:v>1545706.190496813</x:v>
      </x:c>
      <x:c r="K439" s="16" t="n">
        <x:f>MAX(0,J439*(1+EXP((LN(1+Assumptions!$C$60)-0.5*Assumptions!$C$61^2)+Assumptions!$C$61*((RAND()+RAND()+RAND()+RAND()+RAND()+RAND()+RAND()+RAND()+RAND()+RAND()+RAND()+RAND())-6))-1)+PT_Y5_MC!L67)</x:f>
        <x:v>2121341.507866086</x:v>
      </x:c>
      <x:c r="L439" s="16" t="n">
        <x:f>MAX(0,K439*(1+EXP((LN(1+Assumptions!$C$60)-0.5*Assumptions!$C$61^2)+Assumptions!$C$61*((RAND()+RAND()+RAND()+RAND()+RAND()+RAND()+RAND()+RAND()+RAND()+RAND()+RAND()+RAND())-6))-1)+PT_Y5_MC!M67)</x:f>
        <x:v>1902669.0177750862</x:v>
      </x:c>
      <x:c r="M439" s="16" t="n">
        <x:f>MAX(0,L439*(1+EXP((LN(1+Assumptions!$C$60)-0.5*Assumptions!$C$61^2)+Assumptions!$C$61*((RAND()+RAND()+RAND()+RAND()+RAND()+RAND()+RAND()+RAND()+RAND()+RAND()+RAND()+RAND())-6))-1)+PT_Y5_MC!N67)</x:f>
        <x:v>2325577.5872759325</x:v>
      </x:c>
      <x:c r="N439" s="16" t="n">
        <x:f>MAX(0,M439*(1+EXP((LN(1+Assumptions!$C$60)-0.5*Assumptions!$C$61^2)+Assumptions!$C$61*((RAND()+RAND()+RAND()+RAND()+RAND()+RAND()+RAND()+RAND()+RAND()+RAND()+RAND()+RAND())-6))-1)+PT_Y5_MC!O67)</x:f>
        <x:v>2377034.7855000487</x:v>
      </x:c>
      <x:c r="O439" s="16" t="n">
        <x:f>MAX(0,N439*(1+EXP((LN(1+Assumptions!$C$60)-0.5*Assumptions!$C$61^2)+Assumptions!$C$61*((RAND()+RAND()+RAND()+RAND()+RAND()+RAND()+RAND()+RAND()+RAND()+RAND()+RAND()+RAND())-6))-1)+PT_Y5_MC!P67)</x:f>
        <x:v>2283027.9384585894</x:v>
      </x:c>
      <x:c r="P439" s="16" t="n">
        <x:f>MAX(0,O439*(1+EXP((LN(1+Assumptions!$C$60)-0.5*Assumptions!$C$61^2)+Assumptions!$C$61*((RAND()+RAND()+RAND()+RAND()+RAND()+RAND()+RAND()+RAND()+RAND()+RAND()+RAND()+RAND())-6))-1)+PT_Y5_MC!Q67)</x:f>
        <x:v>2147576.2655247557</x:v>
      </x:c>
      <x:c r="Q439" s="16" t="n">
        <x:f>MAX(0,P439*(1+EXP((LN(1+Assumptions!$C$60)-0.5*Assumptions!$C$61^2)+Assumptions!$C$61*((RAND()+RAND()+RAND()+RAND()+RAND()+RAND()+RAND()+RAND()+RAND()+RAND()+RAND()+RAND())-6))-1)+PT_Y5_MC!R67)</x:f>
        <x:v>2140005.356334792</x:v>
      </x:c>
      <x:c r="R439" s="16" t="n">
        <x:f>MAX(0,Q439*(1+EXP((LN(1+Assumptions!$C$60)-0.5*Assumptions!$C$61^2)+Assumptions!$C$61*((RAND()+RAND()+RAND()+RAND()+RAND()+RAND()+RAND()+RAND()+RAND()+RAND()+RAND()+RAND())-6))-1)+PT_Y5_MC!S67)</x:f>
        <x:v>2342350.828516981</x:v>
      </x:c>
      <x:c r="S439" s="16" t="n">
        <x:f>MAX(0,R439*(1+EXP((LN(1+Assumptions!$C$60)-0.5*Assumptions!$C$61^2)+Assumptions!$C$61*((RAND()+RAND()+RAND()+RAND()+RAND()+RAND()+RAND()+RAND()+RAND()+RAND()+RAND()+RAND())-6))-1)+PT_Y5_MC!T67)</x:f>
        <x:v>2733339.543330962</x:v>
      </x:c>
      <x:c r="T439" s="16" t="n">
        <x:f>MAX(0,S439*(1+EXP((LN(1+Assumptions!$C$60)-0.5*Assumptions!$C$61^2)+Assumptions!$C$61*((RAND()+RAND()+RAND()+RAND()+RAND()+RAND()+RAND()+RAND()+RAND()+RAND()+RAND()+RAND())-6))-1)+PT_Y5_MC!U67)</x:f>
        <x:v>3195207.4480842897</x:v>
      </x:c>
      <x:c r="U439" s="16" t="n">
        <x:f>MAX(0,T439*(1+EXP((LN(1+Assumptions!$C$60)-0.5*Assumptions!$C$61^2)+Assumptions!$C$61*((RAND()+RAND()+RAND()+RAND()+RAND()+RAND()+RAND()+RAND()+RAND()+RAND()+RAND()+RAND())-6))-1)+PT_Y5_MC!V67)</x:f>
        <x:v>3465714.398650807</x:v>
      </x:c>
      <x:c r="V439" s="16" t="n">
        <x:f>MAX(0,U439*(1+EXP((LN(1+Assumptions!$C$60)-0.5*Assumptions!$C$61^2)+Assumptions!$C$61*((RAND()+RAND()+RAND()+RAND()+RAND()+RAND()+RAND()+RAND()+RAND()+RAND()+RAND()+RAND())-6))-1)+PT_Y5_MC!W67)</x:f>
        <x:v>5006746.0569553515</x:v>
      </x:c>
      <x:c r="W439" s="16" t="n">
        <x:f>MAX(0,V439*(1+EXP((LN(1+Assumptions!$C$60)-0.5*Assumptions!$C$61^2)+Assumptions!$C$61*((RAND()+RAND()+RAND()+RAND()+RAND()+RAND()+RAND()+RAND()+RAND()+RAND()+RAND()+RAND())-6))-1)+PT_Y5_MC!X67)</x:f>
        <x:v>5996720.081402201</x:v>
      </x:c>
      <x:c r="X439" s="16" t="n">
        <x:f>MAX(0,W439*(1+EXP((LN(1+Assumptions!$C$60)-0.5*Assumptions!$C$61^2)+Assumptions!$C$61*((RAND()+RAND()+RAND()+RAND()+RAND()+RAND()+RAND()+RAND()+RAND()+RAND()+RAND()+RAND())-6))-1)+PT_Y5_MC!Y67)</x:f>
        <x:v>7137528.01977399</x:v>
      </x:c>
      <x:c r="Y439" s="16" t="n">
        <x:f>MAX(0,X439*(1+EXP((LN(1+Assumptions!$C$60)-0.5*Assumptions!$C$61^2)+Assumptions!$C$61*((RAND()+RAND()+RAND()+RAND()+RAND()+RAND()+RAND()+RAND()+RAND()+RAND()+RAND()+RAND())-6))-1)+PT_Y5_MC!Z67)</x:f>
        <x:v>7358715.063027209</x:v>
      </x:c>
      <x:c r="Z439" s="16" t="n">
        <x:f>MAX(0,Y439*(1+EXP((LN(1+Assumptions!$C$60)-0.5*Assumptions!$C$61^2)+Assumptions!$C$61*((RAND()+RAND()+RAND()+RAND()+RAND()+RAND()+RAND()+RAND()+RAND()+RAND()+RAND()+RAND())-6))-1)+PT_Y5_MC!AA67)</x:f>
        <x:v>7879786.838499975</x:v>
      </x:c>
      <x:c r="AA439" s="16" t="n">
        <x:f>MAX(0,Z439*(1+EXP((LN(1+Assumptions!$C$60)-0.5*Assumptions!$C$61^2)+Assumptions!$C$61*((RAND()+RAND()+RAND()+RAND()+RAND()+RAND()+RAND()+RAND()+RAND()+RAND()+RAND()+RAND())-6))-1)+PT_Y5_MC!AB67)</x:f>
        <x:v>8708236.76223364</x:v>
      </x:c>
      <x:c r="AB439" s="16" t="n">
        <x:f>MAX(0,AA439*(1+EXP((LN(1+Assumptions!$C$60)-0.5*Assumptions!$C$61^2)+Assumptions!$C$61*((RAND()+RAND()+RAND()+RAND()+RAND()+RAND()+RAND()+RAND()+RAND()+RAND()+RAND()+RAND())-6))-1)+PT_Y5_MC!AC67)</x:f>
        <x:v>7871278.680824194</x:v>
      </x:c>
      <x:c r="AC439" s="16" t="n">
        <x:f>MAX(0,AB439*(1+EXP((LN(1+Assumptions!$C$60)-0.5*Assumptions!$C$61^2)+Assumptions!$C$61*((RAND()+RAND()+RAND()+RAND()+RAND()+RAND()+RAND()+RAND()+RAND()+RAND()+RAND()+RAND())-6))-1)+PT_Y5_MC!AD67)</x:f>
        <x:v>10822582.67700601</x:v>
      </x:c>
      <x:c r="AD439" s="16" t="n">
        <x:f>MAX(0,AC439*(1+EXP((LN(1+Assumptions!$C$60)-0.5*Assumptions!$C$61^2)+Assumptions!$C$61*((RAND()+RAND()+RAND()+RAND()+RAND()+RAND()+RAND()+RAND()+RAND()+RAND()+RAND()+RAND())-6))-1)+PT_Y5_MC!AE67)</x:f>
        <x:v>18018786.942245897</x:v>
      </x:c>
      <x:c r="AE439" s="16" t="n">
        <x:f>MAX(0,AD439*(1+EXP((LN(1+Assumptions!$C$60)-0.5*Assumptions!$C$61^2)+Assumptions!$C$61*((RAND()+RAND()+RAND()+RAND()+RAND()+RAND()+RAND()+RAND()+RAND()+RAND()+RAND()+RAND())-6))-1)+PT_Y5_MC!AF67)</x:f>
        <x:v>21119195.76919832</x:v>
      </x:c>
      <x:c r="AF439" s="16" t="n">
        <x:f>MAX(0,AE439*(1+EXP((LN(1+Assumptions!$C$60)-0.5*Assumptions!$C$61^2)+Assumptions!$C$61*((RAND()+RAND()+RAND()+RAND()+RAND()+RAND()+RAND()+RAND()+RAND()+RAND()+RAND()+RAND())-6))-1)+PT_Y5_MC!AG67)</x:f>
        <x:v>21814705.949662153</x:v>
      </x:c>
    </x:row>
    <x:row r="440">
      <x:c r="A440" s="39">
        <x:v>436</x:v>
      </x:c>
      <x:c r="B440" s="16" t="n">
        <x:f>PT_Y5_MC!C68</x:f>
        <x:v>1029031.25</x:v>
      </x:c>
      <x:c r="C440" s="16" t="n">
        <x:f>MAX(0,B440*(1+EXP((LN(1+Assumptions!$C$60)-0.5*Assumptions!$C$61^2)+Assumptions!$C$61*((RAND()+RAND()+RAND()+RAND()+RAND()+RAND()+RAND()+RAND()+RAND()+RAND()+RAND()+RAND())-6))-1)+PT_Y5_MC!D67)</x:f>
        <x:v>1022306.9649138985</x:v>
      </x:c>
      <x:c r="D440" s="16" t="n">
        <x:f>MAX(0,C440*(1+EXP((LN(1+Assumptions!$C$60)-0.5*Assumptions!$C$61^2)+Assumptions!$C$61*((RAND()+RAND()+RAND()+RAND()+RAND()+RAND()+RAND()+RAND()+RAND()+RAND()+RAND()+RAND())-6))-1)+PT_Y5_MC!E67)</x:f>
        <x:v>1210805.5300139582</x:v>
      </x:c>
      <x:c r="E440" s="16" t="n">
        <x:f>MAX(0,D440*(1+EXP((LN(1+Assumptions!$C$60)-0.5*Assumptions!$C$61^2)+Assumptions!$C$61*((RAND()+RAND()+RAND()+RAND()+RAND()+RAND()+RAND()+RAND()+RAND()+RAND()+RAND()+RAND())-6))-1)+PT_Y5_MC!F67)</x:f>
        <x:v>1008583.3259756948</x:v>
      </x:c>
      <x:c r="F440" s="16" t="n">
        <x:f>MAX(0,E440*(1+EXP((LN(1+Assumptions!$C$60)-0.5*Assumptions!$C$61^2)+Assumptions!$C$61*((RAND()+RAND()+RAND()+RAND()+RAND()+RAND()+RAND()+RAND()+RAND()+RAND()+RAND()+RAND())-6))-1)+PT_Y5_MC!G67)</x:f>
        <x:v>959949.5198680606</x:v>
      </x:c>
      <x:c r="G440" s="16" t="n">
        <x:f>MAX(0,F440*(1+EXP((LN(1+Assumptions!$C$60)-0.5*Assumptions!$C$61^2)+Assumptions!$C$61*((RAND()+RAND()+RAND()+RAND()+RAND()+RAND()+RAND()+RAND()+RAND()+RAND()+RAND()+RAND())-6))-1)+PT_Y5_MC!H67)</x:f>
        <x:v>1117122.8948576334</x:v>
      </x:c>
      <x:c r="H440" s="16" t="n">
        <x:f>MAX(0,G440*(1+EXP((LN(1+Assumptions!$C$60)-0.5*Assumptions!$C$61^2)+Assumptions!$C$61*((RAND()+RAND()+RAND()+RAND()+RAND()+RAND()+RAND()+RAND()+RAND()+RAND()+RAND()+RAND())-6))-1)+PT_Y5_MC!I67)</x:f>
        <x:v>994964.070667057</x:v>
      </x:c>
      <x:c r="I440" s="16" t="n">
        <x:f>MAX(0,H440*(1+EXP((LN(1+Assumptions!$C$60)-0.5*Assumptions!$C$61^2)+Assumptions!$C$61*((RAND()+RAND()+RAND()+RAND()+RAND()+RAND()+RAND()+RAND()+RAND()+RAND()+RAND()+RAND())-6))-1)+PT_Y5_MC!J67)</x:f>
        <x:v>996574.0762966169</x:v>
      </x:c>
      <x:c r="J440" s="16" t="n">
        <x:f>MAX(0,I440*(1+EXP((LN(1+Assumptions!$C$60)-0.5*Assumptions!$C$61^2)+Assumptions!$C$61*((RAND()+RAND()+RAND()+RAND()+RAND()+RAND()+RAND()+RAND()+RAND()+RAND()+RAND()+RAND())-6))-1)+PT_Y5_MC!K67)</x:f>
        <x:v>1149071.9994144794</x:v>
      </x:c>
      <x:c r="K440" s="16" t="n">
        <x:f>MAX(0,J440*(1+EXP((LN(1+Assumptions!$C$60)-0.5*Assumptions!$C$61^2)+Assumptions!$C$61*((RAND()+RAND()+RAND()+RAND()+RAND()+RAND()+RAND()+RAND()+RAND()+RAND()+RAND()+RAND())-6))-1)+PT_Y5_MC!L67)</x:f>
        <x:v>1139712.9423778143</x:v>
      </x:c>
      <x:c r="L440" s="16" t="n">
        <x:f>MAX(0,K440*(1+EXP((LN(1+Assumptions!$C$60)-0.5*Assumptions!$C$61^2)+Assumptions!$C$61*((RAND()+RAND()+RAND()+RAND()+RAND()+RAND()+RAND()+RAND()+RAND()+RAND()+RAND()+RAND())-6))-1)+PT_Y5_MC!M67)</x:f>
        <x:v>1057605.1196411126</x:v>
      </x:c>
      <x:c r="M440" s="16" t="n">
        <x:f>MAX(0,L440*(1+EXP((LN(1+Assumptions!$C$60)-0.5*Assumptions!$C$61^2)+Assumptions!$C$61*((RAND()+RAND()+RAND()+RAND()+RAND()+RAND()+RAND()+RAND()+RAND()+RAND()+RAND()+RAND())-6))-1)+PT_Y5_MC!N67)</x:f>
        <x:v>1165009.075715354</x:v>
      </x:c>
      <x:c r="N440" s="16" t="n">
        <x:f>MAX(0,M440*(1+EXP((LN(1+Assumptions!$C$60)-0.5*Assumptions!$C$61^2)+Assumptions!$C$61*((RAND()+RAND()+RAND()+RAND()+RAND()+RAND()+RAND()+RAND()+RAND()+RAND()+RAND()+RAND())-6))-1)+PT_Y5_MC!O67)</x:f>
        <x:v>1127435.8605498453</x:v>
      </x:c>
      <x:c r="O440" s="16" t="n">
        <x:f>MAX(0,N440*(1+EXP((LN(1+Assumptions!$C$60)-0.5*Assumptions!$C$61^2)+Assumptions!$C$61*((RAND()+RAND()+RAND()+RAND()+RAND()+RAND()+RAND()+RAND()+RAND()+RAND()+RAND()+RAND())-6))-1)+PT_Y5_MC!P67)</x:f>
        <x:v>1166114.3529921337</x:v>
      </x:c>
      <x:c r="P440" s="16" t="n">
        <x:f>MAX(0,O440*(1+EXP((LN(1+Assumptions!$C$60)-0.5*Assumptions!$C$61^2)+Assumptions!$C$61*((RAND()+RAND()+RAND()+RAND()+RAND()+RAND()+RAND()+RAND()+RAND()+RAND()+RAND()+RAND())-6))-1)+PT_Y5_MC!Q67)</x:f>
        <x:v>1247356.4165095713</x:v>
      </x:c>
      <x:c r="Q440" s="16" t="n">
        <x:f>MAX(0,P440*(1+EXP((LN(1+Assumptions!$C$60)-0.5*Assumptions!$C$61^2)+Assumptions!$C$61*((RAND()+RAND()+RAND()+RAND()+RAND()+RAND()+RAND()+RAND()+RAND()+RAND()+RAND()+RAND())-6))-1)+PT_Y5_MC!R67)</x:f>
        <x:v>1184736.67404238</x:v>
      </x:c>
      <x:c r="R440" s="16" t="n">
        <x:f>MAX(0,Q440*(1+EXP((LN(1+Assumptions!$C$60)-0.5*Assumptions!$C$61^2)+Assumptions!$C$61*((RAND()+RAND()+RAND()+RAND()+RAND()+RAND()+RAND()+RAND()+RAND()+RAND()+RAND()+RAND())-6))-1)+PT_Y5_MC!S67)</x:f>
        <x:v>1222066.1985339052</x:v>
      </x:c>
      <x:c r="S440" s="16" t="n">
        <x:f>MAX(0,R440*(1+EXP((LN(1+Assumptions!$C$60)-0.5*Assumptions!$C$61^2)+Assumptions!$C$61*((RAND()+RAND()+RAND()+RAND()+RAND()+RAND()+RAND()+RAND()+RAND()+RAND()+RAND()+RAND())-6))-1)+PT_Y5_MC!T67)</x:f>
        <x:v>1439797.904967612</x:v>
      </x:c>
      <x:c r="T440" s="16" t="n">
        <x:f>MAX(0,S440*(1+EXP((LN(1+Assumptions!$C$60)-0.5*Assumptions!$C$61^2)+Assumptions!$C$61*((RAND()+RAND()+RAND()+RAND()+RAND()+RAND()+RAND()+RAND()+RAND()+RAND()+RAND()+RAND())-6))-1)+PT_Y5_MC!U67)</x:f>
        <x:v>1066801.893976013</x:v>
      </x:c>
      <x:c r="U440" s="16" t="n">
        <x:f>MAX(0,T440*(1+EXP((LN(1+Assumptions!$C$60)-0.5*Assumptions!$C$61^2)+Assumptions!$C$61*((RAND()+RAND()+RAND()+RAND()+RAND()+RAND()+RAND()+RAND()+RAND()+RAND()+RAND()+RAND())-6))-1)+PT_Y5_MC!V67)</x:f>
        <x:v>934765.6248804135</x:v>
      </x:c>
      <x:c r="V440" s="16" t="n">
        <x:f>MAX(0,U440*(1+EXP((LN(1+Assumptions!$C$60)-0.5*Assumptions!$C$61^2)+Assumptions!$C$61*((RAND()+RAND()+RAND()+RAND()+RAND()+RAND()+RAND()+RAND()+RAND()+RAND()+RAND()+RAND())-6))-1)+PT_Y5_MC!W67)</x:f>
        <x:v>824793.3850290822</x:v>
      </x:c>
      <x:c r="W440" s="16" t="n">
        <x:f>MAX(0,V440*(1+EXP((LN(1+Assumptions!$C$60)-0.5*Assumptions!$C$61^2)+Assumptions!$C$61*((RAND()+RAND()+RAND()+RAND()+RAND()+RAND()+RAND()+RAND()+RAND()+RAND()+RAND()+RAND())-6))-1)+PT_Y5_MC!X67)</x:f>
        <x:v>987945.4766651083</x:v>
      </x:c>
      <x:c r="X440" s="16" t="n">
        <x:f>MAX(0,W440*(1+EXP((LN(1+Assumptions!$C$60)-0.5*Assumptions!$C$61^2)+Assumptions!$C$61*((RAND()+RAND()+RAND()+RAND()+RAND()+RAND()+RAND()+RAND()+RAND()+RAND()+RAND()+RAND())-6))-1)+PT_Y5_MC!Y67)</x:f>
        <x:v>989788.3379474215</x:v>
      </x:c>
      <x:c r="Y440" s="16" t="n">
        <x:f>MAX(0,X440*(1+EXP((LN(1+Assumptions!$C$60)-0.5*Assumptions!$C$61^2)+Assumptions!$C$61*((RAND()+RAND()+RAND()+RAND()+RAND()+RAND()+RAND()+RAND()+RAND()+RAND()+RAND()+RAND())-6))-1)+PT_Y5_MC!Z67)</x:f>
        <x:v>1138877.068448044</x:v>
      </x:c>
      <x:c r="Z440" s="16" t="n">
        <x:f>MAX(0,Y440*(1+EXP((LN(1+Assumptions!$C$60)-0.5*Assumptions!$C$61^2)+Assumptions!$C$61*((RAND()+RAND()+RAND()+RAND()+RAND()+RAND()+RAND()+RAND()+RAND()+RAND()+RAND()+RAND())-6))-1)+PT_Y5_MC!AA67)</x:f>
        <x:v>872597.4154133433</x:v>
      </x:c>
      <x:c r="AA440" s="16" t="n">
        <x:f>MAX(0,Z440*(1+EXP((LN(1+Assumptions!$C$60)-0.5*Assumptions!$C$61^2)+Assumptions!$C$61*((RAND()+RAND()+RAND()+RAND()+RAND()+RAND()+RAND()+RAND()+RAND()+RAND()+RAND()+RAND())-6))-1)+PT_Y5_MC!AB67)</x:f>
        <x:v>695952.3499786351</x:v>
      </x:c>
      <x:c r="AB440" s="16" t="n">
        <x:f>MAX(0,AA440*(1+EXP((LN(1+Assumptions!$C$60)-0.5*Assumptions!$C$61^2)+Assumptions!$C$61*((RAND()+RAND()+RAND()+RAND()+RAND()+RAND()+RAND()+RAND()+RAND()+RAND()+RAND()+RAND())-6))-1)+PT_Y5_MC!AC67)</x:f>
        <x:v>771672.9632224783</x:v>
      </x:c>
      <x:c r="AC440" s="16" t="n">
        <x:f>MAX(0,AB440*(1+EXP((LN(1+Assumptions!$C$60)-0.5*Assumptions!$C$61^2)+Assumptions!$C$61*((RAND()+RAND()+RAND()+RAND()+RAND()+RAND()+RAND()+RAND()+RAND()+RAND()+RAND()+RAND())-6))-1)+PT_Y5_MC!AD67)</x:f>
        <x:v>664688.5660862753</x:v>
      </x:c>
      <x:c r="AD440" s="16" t="n">
        <x:f>MAX(0,AC440*(1+EXP((LN(1+Assumptions!$C$60)-0.5*Assumptions!$C$61^2)+Assumptions!$C$61*((RAND()+RAND()+RAND()+RAND()+RAND()+RAND()+RAND()+RAND()+RAND()+RAND()+RAND()+RAND())-6))-1)+PT_Y5_MC!AE67)</x:f>
        <x:v>768807.7354607113</x:v>
      </x:c>
      <x:c r="AE440" s="16" t="n">
        <x:f>MAX(0,AD440*(1+EXP((LN(1+Assumptions!$C$60)-0.5*Assumptions!$C$61^2)+Assumptions!$C$61*((RAND()+RAND()+RAND()+RAND()+RAND()+RAND()+RAND()+RAND()+RAND()+RAND()+RAND()+RAND())-6))-1)+PT_Y5_MC!AF67)</x:f>
        <x:v>820519.442956394</x:v>
      </x:c>
      <x:c r="AF440" s="16" t="n">
        <x:f>MAX(0,AE440*(1+EXP((LN(1+Assumptions!$C$60)-0.5*Assumptions!$C$61^2)+Assumptions!$C$61*((RAND()+RAND()+RAND()+RAND()+RAND()+RAND()+RAND()+RAND()+RAND()+RAND()+RAND()+RAND())-6))-1)+PT_Y5_MC!AG67)</x:f>
        <x:v>679456.655517264</x:v>
      </x:c>
    </x:row>
    <x:row r="441">
      <x:c r="A441" s="39">
        <x:v>437</x:v>
      </x:c>
      <x:c r="B441" s="16" t="n">
        <x:f>PT_Y5_MC!C68</x:f>
        <x:v>1029031.25</x:v>
      </x:c>
      <x:c r="C441" s="16" t="n">
        <x:f>MAX(0,B441*(1+EXP((LN(1+Assumptions!$C$60)-0.5*Assumptions!$C$61^2)+Assumptions!$C$61*((RAND()+RAND()+RAND()+RAND()+RAND()+RAND()+RAND()+RAND()+RAND()+RAND()+RAND()+RAND())-6))-1)+PT_Y5_MC!D67)</x:f>
        <x:v>772568.7220160539</x:v>
      </x:c>
      <x:c r="D441" s="16" t="n">
        <x:f>MAX(0,C441*(1+EXP((LN(1+Assumptions!$C$60)-0.5*Assumptions!$C$61^2)+Assumptions!$C$61*((RAND()+RAND()+RAND()+RAND()+RAND()+RAND()+RAND()+RAND()+RAND()+RAND()+RAND()+RAND())-6))-1)+PT_Y5_MC!E67)</x:f>
        <x:v>676061.8057971196</x:v>
      </x:c>
      <x:c r="E441" s="16" t="n">
        <x:f>MAX(0,D441*(1+EXP((LN(1+Assumptions!$C$60)-0.5*Assumptions!$C$61^2)+Assumptions!$C$61*((RAND()+RAND()+RAND()+RAND()+RAND()+RAND()+RAND()+RAND()+RAND()+RAND()+RAND()+RAND())-6))-1)+PT_Y5_MC!F67)</x:f>
        <x:v>802615.4667567646</x:v>
      </x:c>
      <x:c r="F441" s="16" t="n">
        <x:f>MAX(0,E441*(1+EXP((LN(1+Assumptions!$C$60)-0.5*Assumptions!$C$61^2)+Assumptions!$C$61*((RAND()+RAND()+RAND()+RAND()+RAND()+RAND()+RAND()+RAND()+RAND()+RAND()+RAND()+RAND())-6))-1)+PT_Y5_MC!G67)</x:f>
        <x:v>857097.6987668428</x:v>
      </x:c>
      <x:c r="G441" s="16" t="n">
        <x:f>MAX(0,F441*(1+EXP((LN(1+Assumptions!$C$60)-0.5*Assumptions!$C$61^2)+Assumptions!$C$61*((RAND()+RAND()+RAND()+RAND()+RAND()+RAND()+RAND()+RAND()+RAND()+RAND()+RAND()+RAND())-6))-1)+PT_Y5_MC!H67)</x:f>
        <x:v>1034504.3288137348</x:v>
      </x:c>
      <x:c r="H441" s="16" t="n">
        <x:f>MAX(0,G441*(1+EXP((LN(1+Assumptions!$C$60)-0.5*Assumptions!$C$61^2)+Assumptions!$C$61*((RAND()+RAND()+RAND()+RAND()+RAND()+RAND()+RAND()+RAND()+RAND()+RAND()+RAND()+RAND())-6))-1)+PT_Y5_MC!I67)</x:f>
        <x:v>1141525.2731588518</x:v>
      </x:c>
      <x:c r="I441" s="16" t="n">
        <x:f>MAX(0,H441*(1+EXP((LN(1+Assumptions!$C$60)-0.5*Assumptions!$C$61^2)+Assumptions!$C$61*((RAND()+RAND()+RAND()+RAND()+RAND()+RAND()+RAND()+RAND()+RAND()+RAND()+RAND()+RAND())-6))-1)+PT_Y5_MC!J67)</x:f>
        <x:v>1287251.2974655468</x:v>
      </x:c>
      <x:c r="J441" s="16" t="n">
        <x:f>MAX(0,I441*(1+EXP((LN(1+Assumptions!$C$60)-0.5*Assumptions!$C$61^2)+Assumptions!$C$61*((RAND()+RAND()+RAND()+RAND()+RAND()+RAND()+RAND()+RAND()+RAND()+RAND()+RAND()+RAND())-6))-1)+PT_Y5_MC!K67)</x:f>
        <x:v>1750652.2804455934</x:v>
      </x:c>
      <x:c r="K441" s="16" t="n">
        <x:f>MAX(0,J441*(1+EXP((LN(1+Assumptions!$C$60)-0.5*Assumptions!$C$61^2)+Assumptions!$C$61*((RAND()+RAND()+RAND()+RAND()+RAND()+RAND()+RAND()+RAND()+RAND()+RAND()+RAND()+RAND())-6))-1)+PT_Y5_MC!L67)</x:f>
        <x:v>1531169.813260034</x:v>
      </x:c>
      <x:c r="L441" s="16" t="n">
        <x:f>MAX(0,K441*(1+EXP((LN(1+Assumptions!$C$60)-0.5*Assumptions!$C$61^2)+Assumptions!$C$61*((RAND()+RAND()+RAND()+RAND()+RAND()+RAND()+RAND()+RAND()+RAND()+RAND()+RAND()+RAND())-6))-1)+PT_Y5_MC!M67)</x:f>
        <x:v>1423474.6025888578</x:v>
      </x:c>
      <x:c r="M441" s="16" t="n">
        <x:f>MAX(0,L441*(1+EXP((LN(1+Assumptions!$C$60)-0.5*Assumptions!$C$61^2)+Assumptions!$C$61*((RAND()+RAND()+RAND()+RAND()+RAND()+RAND()+RAND()+RAND()+RAND()+RAND()+RAND()+RAND())-6))-1)+PT_Y5_MC!N67)</x:f>
        <x:v>1643889.2266488622</x:v>
      </x:c>
      <x:c r="N441" s="16" t="n">
        <x:f>MAX(0,M441*(1+EXP((LN(1+Assumptions!$C$60)-0.5*Assumptions!$C$61^2)+Assumptions!$C$61*((RAND()+RAND()+RAND()+RAND()+RAND()+RAND()+RAND()+RAND()+RAND()+RAND()+RAND()+RAND())-6))-1)+PT_Y5_MC!O67)</x:f>
        <x:v>1594921.9475576058</x:v>
      </x:c>
      <x:c r="O441" s="16" t="n">
        <x:f>MAX(0,N441*(1+EXP((LN(1+Assumptions!$C$60)-0.5*Assumptions!$C$61^2)+Assumptions!$C$61*((RAND()+RAND()+RAND()+RAND()+RAND()+RAND()+RAND()+RAND()+RAND()+RAND()+RAND()+RAND())-6))-1)+PT_Y5_MC!P67)</x:f>
        <x:v>1739168.7212526225</x:v>
      </x:c>
      <x:c r="P441" s="16" t="n">
        <x:f>MAX(0,O441*(1+EXP((LN(1+Assumptions!$C$60)-0.5*Assumptions!$C$61^2)+Assumptions!$C$61*((RAND()+RAND()+RAND()+RAND()+RAND()+RAND()+RAND()+RAND()+RAND()+RAND()+RAND()+RAND())-6))-1)+PT_Y5_MC!Q67)</x:f>
        <x:v>1893967.6714426377</x:v>
      </x:c>
      <x:c r="Q441" s="16" t="n">
        <x:f>MAX(0,P441*(1+EXP((LN(1+Assumptions!$C$60)-0.5*Assumptions!$C$61^2)+Assumptions!$C$61*((RAND()+RAND()+RAND()+RAND()+RAND()+RAND()+RAND()+RAND()+RAND()+RAND()+RAND()+RAND())-6))-1)+PT_Y5_MC!R67)</x:f>
        <x:v>2419365.1044299547</x:v>
      </x:c>
      <x:c r="R441" s="16" t="n">
        <x:f>MAX(0,Q441*(1+EXP((LN(1+Assumptions!$C$60)-0.5*Assumptions!$C$61^2)+Assumptions!$C$61*((RAND()+RAND()+RAND()+RAND()+RAND()+RAND()+RAND()+RAND()+RAND()+RAND()+RAND()+RAND())-6))-1)+PT_Y5_MC!S67)</x:f>
        <x:v>2433657.106614918</x:v>
      </x:c>
      <x:c r="S441" s="16" t="n">
        <x:f>MAX(0,R441*(1+EXP((LN(1+Assumptions!$C$60)-0.5*Assumptions!$C$61^2)+Assumptions!$C$61*((RAND()+RAND()+RAND()+RAND()+RAND()+RAND()+RAND()+RAND()+RAND()+RAND()+RAND()+RAND())-6))-1)+PT_Y5_MC!T67)</x:f>
        <x:v>2104680.664133844</x:v>
      </x:c>
      <x:c r="T441" s="16" t="n">
        <x:f>MAX(0,S441*(1+EXP((LN(1+Assumptions!$C$60)-0.5*Assumptions!$C$61^2)+Assumptions!$C$61*((RAND()+RAND()+RAND()+RAND()+RAND()+RAND()+RAND()+RAND()+RAND()+RAND()+RAND()+RAND())-6))-1)+PT_Y5_MC!U67)</x:f>
        <x:v>2658261.672263627</x:v>
      </x:c>
      <x:c r="U441" s="16" t="n">
        <x:f>MAX(0,T441*(1+EXP((LN(1+Assumptions!$C$60)-0.5*Assumptions!$C$61^2)+Assumptions!$C$61*((RAND()+RAND()+RAND()+RAND()+RAND()+RAND()+RAND()+RAND()+RAND()+RAND()+RAND()+RAND())-6))-1)+PT_Y5_MC!V67)</x:f>
        <x:v>2752866.0104238596</x:v>
      </x:c>
      <x:c r="V441" s="16" t="n">
        <x:f>MAX(0,U441*(1+EXP((LN(1+Assumptions!$C$60)-0.5*Assumptions!$C$61^2)+Assumptions!$C$61*((RAND()+RAND()+RAND()+RAND()+RAND()+RAND()+RAND()+RAND()+RAND()+RAND()+RAND()+RAND())-6))-1)+PT_Y5_MC!W67)</x:f>
        <x:v>2776456.80534112</x:v>
      </x:c>
      <x:c r="W441" s="16" t="n">
        <x:f>MAX(0,V441*(1+EXP((LN(1+Assumptions!$C$60)-0.5*Assumptions!$C$61^2)+Assumptions!$C$61*((RAND()+RAND()+RAND()+RAND()+RAND()+RAND()+RAND()+RAND()+RAND()+RAND()+RAND()+RAND())-6))-1)+PT_Y5_MC!X67)</x:f>
        <x:v>3094563.9056070847</x:v>
      </x:c>
      <x:c r="X441" s="16" t="n">
        <x:f>MAX(0,W441*(1+EXP((LN(1+Assumptions!$C$60)-0.5*Assumptions!$C$61^2)+Assumptions!$C$61*((RAND()+RAND()+RAND()+RAND()+RAND()+RAND()+RAND()+RAND()+RAND()+RAND()+RAND()+RAND())-6))-1)+PT_Y5_MC!Y67)</x:f>
        <x:v>3248311.596374369</x:v>
      </x:c>
      <x:c r="Y441" s="16" t="n">
        <x:f>MAX(0,X441*(1+EXP((LN(1+Assumptions!$C$60)-0.5*Assumptions!$C$61^2)+Assumptions!$C$61*((RAND()+RAND()+RAND()+RAND()+RAND()+RAND()+RAND()+RAND()+RAND()+RAND()+RAND()+RAND())-6))-1)+PT_Y5_MC!Z67)</x:f>
        <x:v>2338805.1196720167</x:v>
      </x:c>
      <x:c r="Z441" s="16" t="n">
        <x:f>MAX(0,Y441*(1+EXP((LN(1+Assumptions!$C$60)-0.5*Assumptions!$C$61^2)+Assumptions!$C$61*((RAND()+RAND()+RAND()+RAND()+RAND()+RAND()+RAND()+RAND()+RAND()+RAND()+RAND()+RAND())-6))-1)+PT_Y5_MC!AA67)</x:f>
        <x:v>2711256.881713886</x:v>
      </x:c>
      <x:c r="AA441" s="16" t="n">
        <x:f>MAX(0,Z441*(1+EXP((LN(1+Assumptions!$C$60)-0.5*Assumptions!$C$61^2)+Assumptions!$C$61*((RAND()+RAND()+RAND()+RAND()+RAND()+RAND()+RAND()+RAND()+RAND()+RAND()+RAND()+RAND())-6))-1)+PT_Y5_MC!AB67)</x:f>
        <x:v>2482378.1309903394</x:v>
      </x:c>
      <x:c r="AB441" s="16" t="n">
        <x:f>MAX(0,AA441*(1+EXP((LN(1+Assumptions!$C$60)-0.5*Assumptions!$C$61^2)+Assumptions!$C$61*((RAND()+RAND()+RAND()+RAND()+RAND()+RAND()+RAND()+RAND()+RAND()+RAND()+RAND()+RAND())-6))-1)+PT_Y5_MC!AC67)</x:f>
        <x:v>2349452.1661159657</x:v>
      </x:c>
      <x:c r="AC441" s="16" t="n">
        <x:f>MAX(0,AB441*(1+EXP((LN(1+Assumptions!$C$60)-0.5*Assumptions!$C$61^2)+Assumptions!$C$61*((RAND()+RAND()+RAND()+RAND()+RAND()+RAND()+RAND()+RAND()+RAND()+RAND()+RAND()+RAND())-6))-1)+PT_Y5_MC!AD67)</x:f>
        <x:v>2858871.626916551</x:v>
      </x:c>
      <x:c r="AD441" s="16" t="n">
        <x:f>MAX(0,AC441*(1+EXP((LN(1+Assumptions!$C$60)-0.5*Assumptions!$C$61^2)+Assumptions!$C$61*((RAND()+RAND()+RAND()+RAND()+RAND()+RAND()+RAND()+RAND()+RAND()+RAND()+RAND()+RAND())-6))-1)+PT_Y5_MC!AE67)</x:f>
        <x:v>2601929.740536172</x:v>
      </x:c>
      <x:c r="AE441" s="16" t="n">
        <x:f>MAX(0,AD441*(1+EXP((LN(1+Assumptions!$C$60)-0.5*Assumptions!$C$61^2)+Assumptions!$C$61*((RAND()+RAND()+RAND()+RAND()+RAND()+RAND()+RAND()+RAND()+RAND()+RAND()+RAND()+RAND())-6))-1)+PT_Y5_MC!AF67)</x:f>
        <x:v>3135242.8732789992</x:v>
      </x:c>
      <x:c r="AF441" s="16" t="n">
        <x:f>MAX(0,AE441*(1+EXP((LN(1+Assumptions!$C$60)-0.5*Assumptions!$C$61^2)+Assumptions!$C$61*((RAND()+RAND()+RAND()+RAND()+RAND()+RAND()+RAND()+RAND()+RAND()+RAND()+RAND()+RAND())-6))-1)+PT_Y5_MC!AG67)</x:f>
        <x:v>3642630.14024657</x:v>
      </x:c>
    </x:row>
    <x:row r="442">
      <x:c r="A442" s="39">
        <x:v>438</x:v>
      </x:c>
      <x:c r="B442" s="16" t="n">
        <x:f>PT_Y5_MC!C68</x:f>
        <x:v>1029031.25</x:v>
      </x:c>
      <x:c r="C442" s="16" t="n">
        <x:f>MAX(0,B442*(1+EXP((LN(1+Assumptions!$C$60)-0.5*Assumptions!$C$61^2)+Assumptions!$C$61*((RAND()+RAND()+RAND()+RAND()+RAND()+RAND()+RAND()+RAND()+RAND()+RAND()+RAND()+RAND())-6))-1)+PT_Y5_MC!D67)</x:f>
        <x:v>1165295.1618847772</x:v>
      </x:c>
      <x:c r="D442" s="16" t="n">
        <x:f>MAX(0,C442*(1+EXP((LN(1+Assumptions!$C$60)-0.5*Assumptions!$C$61^2)+Assumptions!$C$61*((RAND()+RAND()+RAND()+RAND()+RAND()+RAND()+RAND()+RAND()+RAND()+RAND()+RAND()+RAND())-6))-1)+PT_Y5_MC!E67)</x:f>
        <x:v>1436988.1167486862</x:v>
      </x:c>
      <x:c r="E442" s="16" t="n">
        <x:f>MAX(0,D442*(1+EXP((LN(1+Assumptions!$C$60)-0.5*Assumptions!$C$61^2)+Assumptions!$C$61*((RAND()+RAND()+RAND()+RAND()+RAND()+RAND()+RAND()+RAND()+RAND()+RAND()+RAND()+RAND())-6))-1)+PT_Y5_MC!F67)</x:f>
        <x:v>1391611.8204061617</x:v>
      </x:c>
      <x:c r="F442" s="16" t="n">
        <x:f>MAX(0,E442*(1+EXP((LN(1+Assumptions!$C$60)-0.5*Assumptions!$C$61^2)+Assumptions!$C$61*((RAND()+RAND()+RAND()+RAND()+RAND()+RAND()+RAND()+RAND()+RAND()+RAND()+RAND()+RAND())-6))-1)+PT_Y5_MC!G67)</x:f>
        <x:v>1434027.4197413672</x:v>
      </x:c>
      <x:c r="G442" s="16" t="n">
        <x:f>MAX(0,F442*(1+EXP((LN(1+Assumptions!$C$60)-0.5*Assumptions!$C$61^2)+Assumptions!$C$61*((RAND()+RAND()+RAND()+RAND()+RAND()+RAND()+RAND()+RAND()+RAND()+RAND()+RAND()+RAND())-6))-1)+PT_Y5_MC!H67)</x:f>
        <x:v>2162769.2190459394</x:v>
      </x:c>
      <x:c r="H442" s="16" t="n">
        <x:f>MAX(0,G442*(1+EXP((LN(1+Assumptions!$C$60)-0.5*Assumptions!$C$61^2)+Assumptions!$C$61*((RAND()+RAND()+RAND()+RAND()+RAND()+RAND()+RAND()+RAND()+RAND()+RAND()+RAND()+RAND())-6))-1)+PT_Y5_MC!I67)</x:f>
        <x:v>2286881.2137167524</x:v>
      </x:c>
      <x:c r="I442" s="16" t="n">
        <x:f>MAX(0,H442*(1+EXP((LN(1+Assumptions!$C$60)-0.5*Assumptions!$C$61^2)+Assumptions!$C$61*((RAND()+RAND()+RAND()+RAND()+RAND()+RAND()+RAND()+RAND()+RAND()+RAND()+RAND()+RAND())-6))-1)+PT_Y5_MC!J67)</x:f>
        <x:v>1797037.688049225</x:v>
      </x:c>
      <x:c r="J442" s="16" t="n">
        <x:f>MAX(0,I442*(1+EXP((LN(1+Assumptions!$C$60)-0.5*Assumptions!$C$61^2)+Assumptions!$C$61*((RAND()+RAND()+RAND()+RAND()+RAND()+RAND()+RAND()+RAND()+RAND()+RAND()+RAND()+RAND())-6))-1)+PT_Y5_MC!K67)</x:f>
        <x:v>1842516.4902371685</x:v>
      </x:c>
      <x:c r="K442" s="16" t="n">
        <x:f>MAX(0,J442*(1+EXP((LN(1+Assumptions!$C$60)-0.5*Assumptions!$C$61^2)+Assumptions!$C$61*((RAND()+RAND()+RAND()+RAND()+RAND()+RAND()+RAND()+RAND()+RAND()+RAND()+RAND()+RAND())-6))-1)+PT_Y5_MC!L67)</x:f>
        <x:v>1762030.9386007625</x:v>
      </x:c>
      <x:c r="L442" s="16" t="n">
        <x:f>MAX(0,K442*(1+EXP((LN(1+Assumptions!$C$60)-0.5*Assumptions!$C$61^2)+Assumptions!$C$61*((RAND()+RAND()+RAND()+RAND()+RAND()+RAND()+RAND()+RAND()+RAND()+RAND()+RAND()+RAND())-6))-1)+PT_Y5_MC!M67)</x:f>
        <x:v>1576666.087651075</x:v>
      </x:c>
      <x:c r="M442" s="16" t="n">
        <x:f>MAX(0,L442*(1+EXP((LN(1+Assumptions!$C$60)-0.5*Assumptions!$C$61^2)+Assumptions!$C$61*((RAND()+RAND()+RAND()+RAND()+RAND()+RAND()+RAND()+RAND()+RAND()+RAND()+RAND()+RAND())-6))-1)+PT_Y5_MC!N67)</x:f>
        <x:v>1481188.202316393</x:v>
      </x:c>
      <x:c r="N442" s="16" t="n">
        <x:f>MAX(0,M442*(1+EXP((LN(1+Assumptions!$C$60)-0.5*Assumptions!$C$61^2)+Assumptions!$C$61*((RAND()+RAND()+RAND()+RAND()+RAND()+RAND()+RAND()+RAND()+RAND()+RAND()+RAND()+RAND())-6))-1)+PT_Y5_MC!O67)</x:f>
        <x:v>1666494.4765801688</x:v>
      </x:c>
      <x:c r="O442" s="16" t="n">
        <x:f>MAX(0,N442*(1+EXP((LN(1+Assumptions!$C$60)-0.5*Assumptions!$C$61^2)+Assumptions!$C$61*((RAND()+RAND()+RAND()+RAND()+RAND()+RAND()+RAND()+RAND()+RAND()+RAND()+RAND()+RAND())-6))-1)+PT_Y5_MC!P67)</x:f>
        <x:v>1432136.6535884126</x:v>
      </x:c>
      <x:c r="P442" s="16" t="n">
        <x:f>MAX(0,O442*(1+EXP((LN(1+Assumptions!$C$60)-0.5*Assumptions!$C$61^2)+Assumptions!$C$61*((RAND()+RAND()+RAND()+RAND()+RAND()+RAND()+RAND()+RAND()+RAND()+RAND()+RAND()+RAND())-6))-1)+PT_Y5_MC!Q67)</x:f>
        <x:v>1449052.4207440738</x:v>
      </x:c>
      <x:c r="Q442" s="16" t="n">
        <x:f>MAX(0,P442*(1+EXP((LN(1+Assumptions!$C$60)-0.5*Assumptions!$C$61^2)+Assumptions!$C$61*((RAND()+RAND()+RAND()+RAND()+RAND()+RAND()+RAND()+RAND()+RAND()+RAND()+RAND()+RAND())-6))-1)+PT_Y5_MC!R67)</x:f>
        <x:v>1344270.4839227775</x:v>
      </x:c>
      <x:c r="R442" s="16" t="n">
        <x:f>MAX(0,Q442*(1+EXP((LN(1+Assumptions!$C$60)-0.5*Assumptions!$C$61^2)+Assumptions!$C$61*((RAND()+RAND()+RAND()+RAND()+RAND()+RAND()+RAND()+RAND()+RAND()+RAND()+RAND()+RAND())-6))-1)+PT_Y5_MC!S67)</x:f>
        <x:v>1247774.9926878586</x:v>
      </x:c>
      <x:c r="S442" s="16" t="n">
        <x:f>MAX(0,R442*(1+EXP((LN(1+Assumptions!$C$60)-0.5*Assumptions!$C$61^2)+Assumptions!$C$61*((RAND()+RAND()+RAND()+RAND()+RAND()+RAND()+RAND()+RAND()+RAND()+RAND()+RAND()+RAND())-6))-1)+PT_Y5_MC!T67)</x:f>
        <x:v>1222644.8906598594</x:v>
      </x:c>
      <x:c r="T442" s="16" t="n">
        <x:f>MAX(0,S442*(1+EXP((LN(1+Assumptions!$C$60)-0.5*Assumptions!$C$61^2)+Assumptions!$C$61*((RAND()+RAND()+RAND()+RAND()+RAND()+RAND()+RAND()+RAND()+RAND()+RAND()+RAND()+RAND())-6))-1)+PT_Y5_MC!U67)</x:f>
        <x:v>1242025.1799295477</x:v>
      </x:c>
      <x:c r="U442" s="16" t="n">
        <x:f>MAX(0,T442*(1+EXP((LN(1+Assumptions!$C$60)-0.5*Assumptions!$C$61^2)+Assumptions!$C$61*((RAND()+RAND()+RAND()+RAND()+RAND()+RAND()+RAND()+RAND()+RAND()+RAND()+RAND()+RAND())-6))-1)+PT_Y5_MC!V67)</x:f>
        <x:v>1704832.0939472353</x:v>
      </x:c>
      <x:c r="V442" s="16" t="n">
        <x:f>MAX(0,U442*(1+EXP((LN(1+Assumptions!$C$60)-0.5*Assumptions!$C$61^2)+Assumptions!$C$61*((RAND()+RAND()+RAND()+RAND()+RAND()+RAND()+RAND()+RAND()+RAND()+RAND()+RAND()+RAND())-6))-1)+PT_Y5_MC!W67)</x:f>
        <x:v>1986051.9485321946</x:v>
      </x:c>
      <x:c r="W442" s="16" t="n">
        <x:f>MAX(0,V442*(1+EXP((LN(1+Assumptions!$C$60)-0.5*Assumptions!$C$61^2)+Assumptions!$C$61*((RAND()+RAND()+RAND()+RAND()+RAND()+RAND()+RAND()+RAND()+RAND()+RAND()+RAND()+RAND())-6))-1)+PT_Y5_MC!X67)</x:f>
        <x:v>1619384.3353788513</x:v>
      </x:c>
      <x:c r="X442" s="16" t="n">
        <x:f>MAX(0,W442*(1+EXP((LN(1+Assumptions!$C$60)-0.5*Assumptions!$C$61^2)+Assumptions!$C$61*((RAND()+RAND()+RAND()+RAND()+RAND()+RAND()+RAND()+RAND()+RAND()+RAND()+RAND()+RAND())-6))-1)+PT_Y5_MC!Y67)</x:f>
        <x:v>1479013.0761425334</x:v>
      </x:c>
      <x:c r="Y442" s="16" t="n">
        <x:f>MAX(0,X442*(1+EXP((LN(1+Assumptions!$C$60)-0.5*Assumptions!$C$61^2)+Assumptions!$C$61*((RAND()+RAND()+RAND()+RAND()+RAND()+RAND()+RAND()+RAND()+RAND()+RAND()+RAND()+RAND())-6))-1)+PT_Y5_MC!Z67)</x:f>
        <x:v>1352413.9589038747</x:v>
      </x:c>
      <x:c r="Z442" s="16" t="n">
        <x:f>MAX(0,Y442*(1+EXP((LN(1+Assumptions!$C$60)-0.5*Assumptions!$C$61^2)+Assumptions!$C$61*((RAND()+RAND()+RAND()+RAND()+RAND()+RAND()+RAND()+RAND()+RAND()+RAND()+RAND()+RAND())-6))-1)+PT_Y5_MC!AA67)</x:f>
        <x:v>1452856.1630587731</x:v>
      </x:c>
      <x:c r="AA442" s="16" t="n">
        <x:f>MAX(0,Z442*(1+EXP((LN(1+Assumptions!$C$60)-0.5*Assumptions!$C$61^2)+Assumptions!$C$61*((RAND()+RAND()+RAND()+RAND()+RAND()+RAND()+RAND()+RAND()+RAND()+RAND()+RAND()+RAND())-6))-1)+PT_Y5_MC!AB67)</x:f>
        <x:v>1571292.9696855517</x:v>
      </x:c>
      <x:c r="AB442" s="16" t="n">
        <x:f>MAX(0,AA442*(1+EXP((LN(1+Assumptions!$C$60)-0.5*Assumptions!$C$61^2)+Assumptions!$C$61*((RAND()+RAND()+RAND()+RAND()+RAND()+RAND()+RAND()+RAND()+RAND()+RAND()+RAND()+RAND())-6))-1)+PT_Y5_MC!AC67)</x:f>
        <x:v>1647650.735614633</x:v>
      </x:c>
      <x:c r="AC442" s="16" t="n">
        <x:f>MAX(0,AB442*(1+EXP((LN(1+Assumptions!$C$60)-0.5*Assumptions!$C$61^2)+Assumptions!$C$61*((RAND()+RAND()+RAND()+RAND()+RAND()+RAND()+RAND()+RAND()+RAND()+RAND()+RAND()+RAND())-6))-1)+PT_Y5_MC!AD67)</x:f>
        <x:v>1558526.17649577</x:v>
      </x:c>
      <x:c r="AD442" s="16" t="n">
        <x:f>MAX(0,AC442*(1+EXP((LN(1+Assumptions!$C$60)-0.5*Assumptions!$C$61^2)+Assumptions!$C$61*((RAND()+RAND()+RAND()+RAND()+RAND()+RAND()+RAND()+RAND()+RAND()+RAND()+RAND()+RAND())-6))-1)+PT_Y5_MC!AE67)</x:f>
        <x:v>1778323.4215616153</x:v>
      </x:c>
      <x:c r="AE442" s="16" t="n">
        <x:f>MAX(0,AD442*(1+EXP((LN(1+Assumptions!$C$60)-0.5*Assumptions!$C$61^2)+Assumptions!$C$61*((RAND()+RAND()+RAND()+RAND()+RAND()+RAND()+RAND()+RAND()+RAND()+RAND()+RAND()+RAND())-6))-1)+PT_Y5_MC!AF67)</x:f>
        <x:v>1457587.812809638</x:v>
      </x:c>
      <x:c r="AF442" s="16" t="n">
        <x:f>MAX(0,AE442*(1+EXP((LN(1+Assumptions!$C$60)-0.5*Assumptions!$C$61^2)+Assumptions!$C$61*((RAND()+RAND()+RAND()+RAND()+RAND()+RAND()+RAND()+RAND()+RAND()+RAND()+RAND()+RAND())-6))-1)+PT_Y5_MC!AG67)</x:f>
        <x:v>1347796.4228131773</x:v>
      </x:c>
    </x:row>
    <x:row r="443">
      <x:c r="A443" s="39">
        <x:v>439</x:v>
      </x:c>
      <x:c r="B443" s="16" t="n">
        <x:f>PT_Y5_MC!C68</x:f>
        <x:v>1029031.25</x:v>
      </x:c>
      <x:c r="C443" s="16" t="n">
        <x:f>MAX(0,B443*(1+EXP((LN(1+Assumptions!$C$60)-0.5*Assumptions!$C$61^2)+Assumptions!$C$61*((RAND()+RAND()+RAND()+RAND()+RAND()+RAND()+RAND()+RAND()+RAND()+RAND()+RAND()+RAND())-6))-1)+PT_Y5_MC!D67)</x:f>
        <x:v>1056508.5351175782</x:v>
      </x:c>
      <x:c r="D443" s="16" t="n">
        <x:f>MAX(0,C443*(1+EXP((LN(1+Assumptions!$C$60)-0.5*Assumptions!$C$61^2)+Assumptions!$C$61*((RAND()+RAND()+RAND()+RAND()+RAND()+RAND()+RAND()+RAND()+RAND()+RAND()+RAND()+RAND())-6))-1)+PT_Y5_MC!E67)</x:f>
        <x:v>1343977.384473558</x:v>
      </x:c>
      <x:c r="E443" s="16" t="n">
        <x:f>MAX(0,D443*(1+EXP((LN(1+Assumptions!$C$60)-0.5*Assumptions!$C$61^2)+Assumptions!$C$61*((RAND()+RAND()+RAND()+RAND()+RAND()+RAND()+RAND()+RAND()+RAND()+RAND()+RAND()+RAND())-6))-1)+PT_Y5_MC!F67)</x:f>
        <x:v>1300475.7264829325</x:v>
      </x:c>
      <x:c r="F443" s="16" t="n">
        <x:f>MAX(0,E443*(1+EXP((LN(1+Assumptions!$C$60)-0.5*Assumptions!$C$61^2)+Assumptions!$C$61*((RAND()+RAND()+RAND()+RAND()+RAND()+RAND()+RAND()+RAND()+RAND()+RAND()+RAND()+RAND())-6))-1)+PT_Y5_MC!G67)</x:f>
        <x:v>1442434.0825739098</x:v>
      </x:c>
      <x:c r="G443" s="16" t="n">
        <x:f>MAX(0,F443*(1+EXP((LN(1+Assumptions!$C$60)-0.5*Assumptions!$C$61^2)+Assumptions!$C$61*((RAND()+RAND()+RAND()+RAND()+RAND()+RAND()+RAND()+RAND()+RAND()+RAND()+RAND()+RAND())-6))-1)+PT_Y5_MC!H67)</x:f>
        <x:v>1613322.2702185868</x:v>
      </x:c>
      <x:c r="H443" s="16" t="n">
        <x:f>MAX(0,G443*(1+EXP((LN(1+Assumptions!$C$60)-0.5*Assumptions!$C$61^2)+Assumptions!$C$61*((RAND()+RAND()+RAND()+RAND()+RAND()+RAND()+RAND()+RAND()+RAND()+RAND()+RAND()+RAND())-6))-1)+PT_Y5_MC!I67)</x:f>
        <x:v>2602137.05817224</x:v>
      </x:c>
      <x:c r="I443" s="16" t="n">
        <x:f>MAX(0,H443*(1+EXP((LN(1+Assumptions!$C$60)-0.5*Assumptions!$C$61^2)+Assumptions!$C$61*((RAND()+RAND()+RAND()+RAND()+RAND()+RAND()+RAND()+RAND()+RAND()+RAND()+RAND()+RAND())-6))-1)+PT_Y5_MC!J67)</x:f>
        <x:v>2350681.308905323</x:v>
      </x:c>
      <x:c r="J443" s="16" t="n">
        <x:f>MAX(0,I443*(1+EXP((LN(1+Assumptions!$C$60)-0.5*Assumptions!$C$61^2)+Assumptions!$C$61*((RAND()+RAND()+RAND()+RAND()+RAND()+RAND()+RAND()+RAND()+RAND()+RAND()+RAND()+RAND())-6))-1)+PT_Y5_MC!K67)</x:f>
        <x:v>2136530.974884392</x:v>
      </x:c>
      <x:c r="K443" s="16" t="n">
        <x:f>MAX(0,J443*(1+EXP((LN(1+Assumptions!$C$60)-0.5*Assumptions!$C$61^2)+Assumptions!$C$61*((RAND()+RAND()+RAND()+RAND()+RAND()+RAND()+RAND()+RAND()+RAND()+RAND()+RAND()+RAND())-6))-1)+PT_Y5_MC!L67)</x:f>
        <x:v>2140964.9357321686</x:v>
      </x:c>
      <x:c r="L443" s="16" t="n">
        <x:f>MAX(0,K443*(1+EXP((LN(1+Assumptions!$C$60)-0.5*Assumptions!$C$61^2)+Assumptions!$C$61*((RAND()+RAND()+RAND()+RAND()+RAND()+RAND()+RAND()+RAND()+RAND()+RAND()+RAND()+RAND())-6))-1)+PT_Y5_MC!M67)</x:f>
        <x:v>2594993.464370032</x:v>
      </x:c>
      <x:c r="M443" s="16" t="n">
        <x:f>MAX(0,L443*(1+EXP((LN(1+Assumptions!$C$60)-0.5*Assumptions!$C$61^2)+Assumptions!$C$61*((RAND()+RAND()+RAND()+RAND()+RAND()+RAND()+RAND()+RAND()+RAND()+RAND()+RAND()+RAND())-6))-1)+PT_Y5_MC!N67)</x:f>
        <x:v>2963582.773444114</x:v>
      </x:c>
      <x:c r="N443" s="16" t="n">
        <x:f>MAX(0,M443*(1+EXP((LN(1+Assumptions!$C$60)-0.5*Assumptions!$C$61^2)+Assumptions!$C$61*((RAND()+RAND()+RAND()+RAND()+RAND()+RAND()+RAND()+RAND()+RAND()+RAND()+RAND()+RAND())-6))-1)+PT_Y5_MC!O67)</x:f>
        <x:v>2807403.708622753</x:v>
      </x:c>
      <x:c r="O443" s="16" t="n">
        <x:f>MAX(0,N443*(1+EXP((LN(1+Assumptions!$C$60)-0.5*Assumptions!$C$61^2)+Assumptions!$C$61*((RAND()+RAND()+RAND()+RAND()+RAND()+RAND()+RAND()+RAND()+RAND()+RAND()+RAND()+RAND())-6))-1)+PT_Y5_MC!P67)</x:f>
        <x:v>2550953.786339065</x:v>
      </x:c>
      <x:c r="P443" s="16" t="n">
        <x:f>MAX(0,O443*(1+EXP((LN(1+Assumptions!$C$60)-0.5*Assumptions!$C$61^2)+Assumptions!$C$61*((RAND()+RAND()+RAND()+RAND()+RAND()+RAND()+RAND()+RAND()+RAND()+RAND()+RAND()+RAND())-6))-1)+PT_Y5_MC!Q67)</x:f>
        <x:v>2572290.9284670367</x:v>
      </x:c>
      <x:c r="Q443" s="16" t="n">
        <x:f>MAX(0,P443*(1+EXP((LN(1+Assumptions!$C$60)-0.5*Assumptions!$C$61^2)+Assumptions!$C$61*((RAND()+RAND()+RAND()+RAND()+RAND()+RAND()+RAND()+RAND()+RAND()+RAND()+RAND()+RAND())-6))-1)+PT_Y5_MC!R67)</x:f>
        <x:v>2787907.5832601404</x:v>
      </x:c>
      <x:c r="R443" s="16" t="n">
        <x:f>MAX(0,Q443*(1+EXP((LN(1+Assumptions!$C$60)-0.5*Assumptions!$C$61^2)+Assumptions!$C$61*((RAND()+RAND()+RAND()+RAND()+RAND()+RAND()+RAND()+RAND()+RAND()+RAND()+RAND()+RAND())-6))-1)+PT_Y5_MC!S67)</x:f>
        <x:v>3125524.8667107644</x:v>
      </x:c>
      <x:c r="S443" s="16" t="n">
        <x:f>MAX(0,R443*(1+EXP((LN(1+Assumptions!$C$60)-0.5*Assumptions!$C$61^2)+Assumptions!$C$61*((RAND()+RAND()+RAND()+RAND()+RAND()+RAND()+RAND()+RAND()+RAND()+RAND()+RAND()+RAND())-6))-1)+PT_Y5_MC!T67)</x:f>
        <x:v>3359279.03923767</x:v>
      </x:c>
      <x:c r="T443" s="16" t="n">
        <x:f>MAX(0,S443*(1+EXP((LN(1+Assumptions!$C$60)-0.5*Assumptions!$C$61^2)+Assumptions!$C$61*((RAND()+RAND()+RAND()+RAND()+RAND()+RAND()+RAND()+RAND()+RAND()+RAND()+RAND()+RAND())-6))-1)+PT_Y5_MC!U67)</x:f>
        <x:v>3672753.5374968937</x:v>
      </x:c>
      <x:c r="U443" s="16" t="n">
        <x:f>MAX(0,T443*(1+EXP((LN(1+Assumptions!$C$60)-0.5*Assumptions!$C$61^2)+Assumptions!$C$61*((RAND()+RAND()+RAND()+RAND()+RAND()+RAND()+RAND()+RAND()+RAND()+RAND()+RAND()+RAND())-6))-1)+PT_Y5_MC!V67)</x:f>
        <x:v>3628881.181640772</x:v>
      </x:c>
      <x:c r="V443" s="16" t="n">
        <x:f>MAX(0,U443*(1+EXP((LN(1+Assumptions!$C$60)-0.5*Assumptions!$C$61^2)+Assumptions!$C$61*((RAND()+RAND()+RAND()+RAND()+RAND()+RAND()+RAND()+RAND()+RAND()+RAND()+RAND()+RAND())-6))-1)+PT_Y5_MC!W67)</x:f>
        <x:v>4708446.7497876985</x:v>
      </x:c>
      <x:c r="W443" s="16" t="n">
        <x:f>MAX(0,V443*(1+EXP((LN(1+Assumptions!$C$60)-0.5*Assumptions!$C$61^2)+Assumptions!$C$61*((RAND()+RAND()+RAND()+RAND()+RAND()+RAND()+RAND()+RAND()+RAND()+RAND()+RAND()+RAND())-6))-1)+PT_Y5_MC!X67)</x:f>
        <x:v>5109838.020650173</x:v>
      </x:c>
      <x:c r="X443" s="16" t="n">
        <x:f>MAX(0,W443*(1+EXP((LN(1+Assumptions!$C$60)-0.5*Assumptions!$C$61^2)+Assumptions!$C$61*((RAND()+RAND()+RAND()+RAND()+RAND()+RAND()+RAND()+RAND()+RAND()+RAND()+RAND()+RAND())-6))-1)+PT_Y5_MC!Y67)</x:f>
        <x:v>3640155.386575074</x:v>
      </x:c>
      <x:c r="Y443" s="16" t="n">
        <x:f>MAX(0,X443*(1+EXP((LN(1+Assumptions!$C$60)-0.5*Assumptions!$C$61^2)+Assumptions!$C$61*((RAND()+RAND()+RAND()+RAND()+RAND()+RAND()+RAND()+RAND()+RAND()+RAND()+RAND()+RAND())-6))-1)+PT_Y5_MC!Z67)</x:f>
        <x:v>4102330.9062871747</x:v>
      </x:c>
      <x:c r="Z443" s="16" t="n">
        <x:f>MAX(0,Y443*(1+EXP((LN(1+Assumptions!$C$60)-0.5*Assumptions!$C$61^2)+Assumptions!$C$61*((RAND()+RAND()+RAND()+RAND()+RAND()+RAND()+RAND()+RAND()+RAND()+RAND()+RAND()+RAND())-6))-1)+PT_Y5_MC!AA67)</x:f>
        <x:v>4111661.5153211188</x:v>
      </x:c>
      <x:c r="AA443" s="16" t="n">
        <x:f>MAX(0,Z443*(1+EXP((LN(1+Assumptions!$C$60)-0.5*Assumptions!$C$61^2)+Assumptions!$C$61*((RAND()+RAND()+RAND()+RAND()+RAND()+RAND()+RAND()+RAND()+RAND()+RAND()+RAND()+RAND())-6))-1)+PT_Y5_MC!AB67)</x:f>
        <x:v>4353667.784817554</x:v>
      </x:c>
      <x:c r="AB443" s="16" t="n">
        <x:f>MAX(0,AA443*(1+EXP((LN(1+Assumptions!$C$60)-0.5*Assumptions!$C$61^2)+Assumptions!$C$61*((RAND()+RAND()+RAND()+RAND()+RAND()+RAND()+RAND()+RAND()+RAND()+RAND()+RAND()+RAND())-6))-1)+PT_Y5_MC!AC67)</x:f>
        <x:v>4749216.017505913</x:v>
      </x:c>
      <x:c r="AC443" s="16" t="n">
        <x:f>MAX(0,AB443*(1+EXP((LN(1+Assumptions!$C$60)-0.5*Assumptions!$C$61^2)+Assumptions!$C$61*((RAND()+RAND()+RAND()+RAND()+RAND()+RAND()+RAND()+RAND()+RAND()+RAND()+RAND()+RAND())-6))-1)+PT_Y5_MC!AD67)</x:f>
        <x:v>7105073.810857604</x:v>
      </x:c>
      <x:c r="AD443" s="16" t="n">
        <x:f>MAX(0,AC443*(1+EXP((LN(1+Assumptions!$C$60)-0.5*Assumptions!$C$61^2)+Assumptions!$C$61*((RAND()+RAND()+RAND()+RAND()+RAND()+RAND()+RAND()+RAND()+RAND()+RAND()+RAND()+RAND())-6))-1)+PT_Y5_MC!AE67)</x:f>
        <x:v>7559872.9404427335</x:v>
      </x:c>
      <x:c r="AE443" s="16" t="n">
        <x:f>MAX(0,AD443*(1+EXP((LN(1+Assumptions!$C$60)-0.5*Assumptions!$C$61^2)+Assumptions!$C$61*((RAND()+RAND()+RAND()+RAND()+RAND()+RAND()+RAND()+RAND()+RAND()+RAND()+RAND()+RAND())-6))-1)+PT_Y5_MC!AF67)</x:f>
        <x:v>7784475.9092726065</x:v>
      </x:c>
      <x:c r="AF443" s="16" t="n">
        <x:f>MAX(0,AE443*(1+EXP((LN(1+Assumptions!$C$60)-0.5*Assumptions!$C$61^2)+Assumptions!$C$61*((RAND()+RAND()+RAND()+RAND()+RAND()+RAND()+RAND()+RAND()+RAND()+RAND()+RAND()+RAND())-6))-1)+PT_Y5_MC!AG67)</x:f>
        <x:v>7837860.067677702</x:v>
      </x:c>
    </x:row>
    <x:row r="444">
      <x:c r="A444" s="39">
        <x:v>440</x:v>
      </x:c>
      <x:c r="B444" s="16" t="n">
        <x:f>PT_Y5_MC!C68</x:f>
        <x:v>1029031.25</x:v>
      </x:c>
      <x:c r="C444" s="16" t="n">
        <x:f>MAX(0,B444*(1+EXP((LN(1+Assumptions!$C$60)-0.5*Assumptions!$C$61^2)+Assumptions!$C$61*((RAND()+RAND()+RAND()+RAND()+RAND()+RAND()+RAND()+RAND()+RAND()+RAND()+RAND()+RAND())-6))-1)+PT_Y5_MC!D67)</x:f>
        <x:v>1179586.8546289252</x:v>
      </x:c>
      <x:c r="D444" s="16" t="n">
        <x:f>MAX(0,C444*(1+EXP((LN(1+Assumptions!$C$60)-0.5*Assumptions!$C$61^2)+Assumptions!$C$61*((RAND()+RAND()+RAND()+RAND()+RAND()+RAND()+RAND()+RAND()+RAND()+RAND()+RAND()+RAND())-6))-1)+PT_Y5_MC!E67)</x:f>
        <x:v>1157105.9011260907</x:v>
      </x:c>
      <x:c r="E444" s="16" t="n">
        <x:f>MAX(0,D444*(1+EXP((LN(1+Assumptions!$C$60)-0.5*Assumptions!$C$61^2)+Assumptions!$C$61*((RAND()+RAND()+RAND()+RAND()+RAND()+RAND()+RAND()+RAND()+RAND()+RAND()+RAND()+RAND())-6))-1)+PT_Y5_MC!F67)</x:f>
        <x:v>1086819.6303644634</x:v>
      </x:c>
      <x:c r="F444" s="16" t="n">
        <x:f>MAX(0,E444*(1+EXP((LN(1+Assumptions!$C$60)-0.5*Assumptions!$C$61^2)+Assumptions!$C$61*((RAND()+RAND()+RAND()+RAND()+RAND()+RAND()+RAND()+RAND()+RAND()+RAND()+RAND()+RAND())-6))-1)+PT_Y5_MC!G67)</x:f>
        <x:v>1079981.1201952002</x:v>
      </x:c>
      <x:c r="G444" s="16" t="n">
        <x:f>MAX(0,F444*(1+EXP((LN(1+Assumptions!$C$60)-0.5*Assumptions!$C$61^2)+Assumptions!$C$61*((RAND()+RAND()+RAND()+RAND()+RAND()+RAND()+RAND()+RAND()+RAND()+RAND()+RAND()+RAND())-6))-1)+PT_Y5_MC!H67)</x:f>
        <x:v>999776.1640237956</x:v>
      </x:c>
      <x:c r="H444" s="16" t="n">
        <x:f>MAX(0,G444*(1+EXP((LN(1+Assumptions!$C$60)-0.5*Assumptions!$C$61^2)+Assumptions!$C$61*((RAND()+RAND()+RAND()+RAND()+RAND()+RAND()+RAND()+RAND()+RAND()+RAND()+RAND()+RAND())-6))-1)+PT_Y5_MC!I67)</x:f>
        <x:v>1136416.183136328</x:v>
      </x:c>
      <x:c r="I444" s="16" t="n">
        <x:f>MAX(0,H444*(1+EXP((LN(1+Assumptions!$C$60)-0.5*Assumptions!$C$61^2)+Assumptions!$C$61*((RAND()+RAND()+RAND()+RAND()+RAND()+RAND()+RAND()+RAND()+RAND()+RAND()+RAND()+RAND())-6))-1)+PT_Y5_MC!J67)</x:f>
        <x:v>1294787.823815429</x:v>
      </x:c>
      <x:c r="J444" s="16" t="n">
        <x:f>MAX(0,I444*(1+EXP((LN(1+Assumptions!$C$60)-0.5*Assumptions!$C$61^2)+Assumptions!$C$61*((RAND()+RAND()+RAND()+RAND()+RAND()+RAND()+RAND()+RAND()+RAND()+RAND()+RAND()+RAND())-6))-1)+PT_Y5_MC!K67)</x:f>
        <x:v>1508132.172136501</x:v>
      </x:c>
      <x:c r="K444" s="16" t="n">
        <x:f>MAX(0,J444*(1+EXP((LN(1+Assumptions!$C$60)-0.5*Assumptions!$C$61^2)+Assumptions!$C$61*((RAND()+RAND()+RAND()+RAND()+RAND()+RAND()+RAND()+RAND()+RAND()+RAND()+RAND()+RAND())-6))-1)+PT_Y5_MC!L67)</x:f>
        <x:v>1233977.635280056</x:v>
      </x:c>
      <x:c r="L444" s="16" t="n">
        <x:f>MAX(0,K444*(1+EXP((LN(1+Assumptions!$C$60)-0.5*Assumptions!$C$61^2)+Assumptions!$C$61*((RAND()+RAND()+RAND()+RAND()+RAND()+RAND()+RAND()+RAND()+RAND()+RAND()+RAND()+RAND())-6))-1)+PT_Y5_MC!M67)</x:f>
        <x:v>1418445.4776305815</x:v>
      </x:c>
      <x:c r="M444" s="16" t="n">
        <x:f>MAX(0,L444*(1+EXP((LN(1+Assumptions!$C$60)-0.5*Assumptions!$C$61^2)+Assumptions!$C$61*((RAND()+RAND()+RAND()+RAND()+RAND()+RAND()+RAND()+RAND()+RAND()+RAND()+RAND()+RAND())-6))-1)+PT_Y5_MC!N67)</x:f>
        <x:v>1356478.671106751</x:v>
      </x:c>
      <x:c r="N444" s="16" t="n">
        <x:f>MAX(0,M444*(1+EXP((LN(1+Assumptions!$C$60)-0.5*Assumptions!$C$61^2)+Assumptions!$C$61*((RAND()+RAND()+RAND()+RAND()+RAND()+RAND()+RAND()+RAND()+RAND()+RAND()+RAND()+RAND())-6))-1)+PT_Y5_MC!O67)</x:f>
        <x:v>1446292.4571579522</x:v>
      </x:c>
      <x:c r="O444" s="16" t="n">
        <x:f>MAX(0,N444*(1+EXP((LN(1+Assumptions!$C$60)-0.5*Assumptions!$C$61^2)+Assumptions!$C$61*((RAND()+RAND()+RAND()+RAND()+RAND()+RAND()+RAND()+RAND()+RAND()+RAND()+RAND()+RAND())-6))-1)+PT_Y5_MC!P67)</x:f>
        <x:v>1461985.1316870393</x:v>
      </x:c>
      <x:c r="P444" s="16" t="n">
        <x:f>MAX(0,O444*(1+EXP((LN(1+Assumptions!$C$60)-0.5*Assumptions!$C$61^2)+Assumptions!$C$61*((RAND()+RAND()+RAND()+RAND()+RAND()+RAND()+RAND()+RAND()+RAND()+RAND()+RAND()+RAND())-6))-1)+PT_Y5_MC!Q67)</x:f>
        <x:v>1693027.4216356694</x:v>
      </x:c>
      <x:c r="Q444" s="16" t="n">
        <x:f>MAX(0,P444*(1+EXP((LN(1+Assumptions!$C$60)-0.5*Assumptions!$C$61^2)+Assumptions!$C$61*((RAND()+RAND()+RAND()+RAND()+RAND()+RAND()+RAND()+RAND()+RAND()+RAND()+RAND()+RAND())-6))-1)+PT_Y5_MC!R67)</x:f>
        <x:v>1842383.1844878441</x:v>
      </x:c>
      <x:c r="R444" s="16" t="n">
        <x:f>MAX(0,Q444*(1+EXP((LN(1+Assumptions!$C$60)-0.5*Assumptions!$C$61^2)+Assumptions!$C$61*((RAND()+RAND()+RAND()+RAND()+RAND()+RAND()+RAND()+RAND()+RAND()+RAND()+RAND()+RAND())-6))-1)+PT_Y5_MC!S67)</x:f>
        <x:v>2215839.4041231475</x:v>
      </x:c>
      <x:c r="S444" s="16" t="n">
        <x:f>MAX(0,R444*(1+EXP((LN(1+Assumptions!$C$60)-0.5*Assumptions!$C$61^2)+Assumptions!$C$61*((RAND()+RAND()+RAND()+RAND()+RAND()+RAND()+RAND()+RAND()+RAND()+RAND()+RAND()+RAND())-6))-1)+PT_Y5_MC!T67)</x:f>
        <x:v>2192612.9690899774</x:v>
      </x:c>
      <x:c r="T444" s="16" t="n">
        <x:f>MAX(0,S444*(1+EXP((LN(1+Assumptions!$C$60)-0.5*Assumptions!$C$61^2)+Assumptions!$C$61*((RAND()+RAND()+RAND()+RAND()+RAND()+RAND()+RAND()+RAND()+RAND()+RAND()+RAND()+RAND())-6))-1)+PT_Y5_MC!U67)</x:f>
        <x:v>2038810.3795149291</x:v>
      </x:c>
      <x:c r="U444" s="16" t="n">
        <x:f>MAX(0,T444*(1+EXP((LN(1+Assumptions!$C$60)-0.5*Assumptions!$C$61^2)+Assumptions!$C$61*((RAND()+RAND()+RAND()+RAND()+RAND()+RAND()+RAND()+RAND()+RAND()+RAND()+RAND()+RAND())-6))-1)+PT_Y5_MC!V67)</x:f>
        <x:v>1885974.7506455288</x:v>
      </x:c>
      <x:c r="V444" s="16" t="n">
        <x:f>MAX(0,U444*(1+EXP((LN(1+Assumptions!$C$60)-0.5*Assumptions!$C$61^2)+Assumptions!$C$61*((RAND()+RAND()+RAND()+RAND()+RAND()+RAND()+RAND()+RAND()+RAND()+RAND()+RAND()+RAND())-6))-1)+PT_Y5_MC!W67)</x:f>
        <x:v>1985570.3147292126</x:v>
      </x:c>
      <x:c r="W444" s="16" t="n">
        <x:f>MAX(0,V444*(1+EXP((LN(1+Assumptions!$C$60)-0.5*Assumptions!$C$61^2)+Assumptions!$C$61*((RAND()+RAND()+RAND()+RAND()+RAND()+RAND()+RAND()+RAND()+RAND()+RAND()+RAND()+RAND())-6))-1)+PT_Y5_MC!X67)</x:f>
        <x:v>1735434.3952393804</x:v>
      </x:c>
      <x:c r="X444" s="16" t="n">
        <x:f>MAX(0,W444*(1+EXP((LN(1+Assumptions!$C$60)-0.5*Assumptions!$C$61^2)+Assumptions!$C$61*((RAND()+RAND()+RAND()+RAND()+RAND()+RAND()+RAND()+RAND()+RAND()+RAND()+RAND()+RAND())-6))-1)+PT_Y5_MC!Y67)</x:f>
        <x:v>1721615.474256023</x:v>
      </x:c>
      <x:c r="Y444" s="16" t="n">
        <x:f>MAX(0,X444*(1+EXP((LN(1+Assumptions!$C$60)-0.5*Assumptions!$C$61^2)+Assumptions!$C$61*((RAND()+RAND()+RAND()+RAND()+RAND()+RAND()+RAND()+RAND()+RAND()+RAND()+RAND()+RAND())-6))-1)+PT_Y5_MC!Z67)</x:f>
        <x:v>1591957.8284920286</x:v>
      </x:c>
      <x:c r="Z444" s="16" t="n">
        <x:f>MAX(0,Y444*(1+EXP((LN(1+Assumptions!$C$60)-0.5*Assumptions!$C$61^2)+Assumptions!$C$61*((RAND()+RAND()+RAND()+RAND()+RAND()+RAND()+RAND()+RAND()+RAND()+RAND()+RAND()+RAND())-6))-1)+PT_Y5_MC!AA67)</x:f>
        <x:v>1805710.7799162017</x:v>
      </x:c>
      <x:c r="AA444" s="16" t="n">
        <x:f>MAX(0,Z444*(1+EXP((LN(1+Assumptions!$C$60)-0.5*Assumptions!$C$61^2)+Assumptions!$C$61*((RAND()+RAND()+RAND()+RAND()+RAND()+RAND()+RAND()+RAND()+RAND()+RAND()+RAND()+RAND())-6))-1)+PT_Y5_MC!AB67)</x:f>
        <x:v>1576566.7759797468</x:v>
      </x:c>
      <x:c r="AB444" s="16" t="n">
        <x:f>MAX(0,AA444*(1+EXP((LN(1+Assumptions!$C$60)-0.5*Assumptions!$C$61^2)+Assumptions!$C$61*((RAND()+RAND()+RAND()+RAND()+RAND()+RAND()+RAND()+RAND()+RAND()+RAND()+RAND()+RAND())-6))-1)+PT_Y5_MC!AC67)</x:f>
        <x:v>1843709.2437845236</x:v>
      </x:c>
      <x:c r="AC444" s="16" t="n">
        <x:f>MAX(0,AB444*(1+EXP((LN(1+Assumptions!$C$60)-0.5*Assumptions!$C$61^2)+Assumptions!$C$61*((RAND()+RAND()+RAND()+RAND()+RAND()+RAND()+RAND()+RAND()+RAND()+RAND()+RAND()+RAND())-6))-1)+PT_Y5_MC!AD67)</x:f>
        <x:v>1442372.5184810327</x:v>
      </x:c>
      <x:c r="AD444" s="16" t="n">
        <x:f>MAX(0,AC444*(1+EXP((LN(1+Assumptions!$C$60)-0.5*Assumptions!$C$61^2)+Assumptions!$C$61*((RAND()+RAND()+RAND()+RAND()+RAND()+RAND()+RAND()+RAND()+RAND()+RAND()+RAND()+RAND())-6))-1)+PT_Y5_MC!AE67)</x:f>
        <x:v>1915458.0176131222</x:v>
      </x:c>
      <x:c r="AE444" s="16" t="n">
        <x:f>MAX(0,AD444*(1+EXP((LN(1+Assumptions!$C$60)-0.5*Assumptions!$C$61^2)+Assumptions!$C$61*((RAND()+RAND()+RAND()+RAND()+RAND()+RAND()+RAND()+RAND()+RAND()+RAND()+RAND()+RAND())-6))-1)+PT_Y5_MC!AF67)</x:f>
        <x:v>1630961.1198725994</x:v>
      </x:c>
      <x:c r="AF444" s="16" t="n">
        <x:f>MAX(0,AE444*(1+EXP((LN(1+Assumptions!$C$60)-0.5*Assumptions!$C$61^2)+Assumptions!$C$61*((RAND()+RAND()+RAND()+RAND()+RAND()+RAND()+RAND()+RAND()+RAND()+RAND()+RAND()+RAND())-6))-1)+PT_Y5_MC!AG67)</x:f>
        <x:v>1708349.0390102174</x:v>
      </x:c>
    </x:row>
    <x:row r="445">
      <x:c r="A445" s="39">
        <x:v>441</x:v>
      </x:c>
      <x:c r="B445" s="16" t="n">
        <x:f>PT_Y5_MC!C68</x:f>
        <x:v>1029031.25</x:v>
      </x:c>
      <x:c r="C445" s="16" t="n">
        <x:f>MAX(0,B445*(1+EXP((LN(1+Assumptions!$C$60)-0.5*Assumptions!$C$61^2)+Assumptions!$C$61*((RAND()+RAND()+RAND()+RAND()+RAND()+RAND()+RAND()+RAND()+RAND()+RAND()+RAND()+RAND())-6))-1)+PT_Y5_MC!D67)</x:f>
        <x:v>1111756.7209229409</x:v>
      </x:c>
      <x:c r="D445" s="16" t="n">
        <x:f>MAX(0,C445*(1+EXP((LN(1+Assumptions!$C$60)-0.5*Assumptions!$C$61^2)+Assumptions!$C$61*((RAND()+RAND()+RAND()+RAND()+RAND()+RAND()+RAND()+RAND()+RAND()+RAND()+RAND()+RAND())-6))-1)+PT_Y5_MC!E67)</x:f>
        <x:v>1059986.1970527694</x:v>
      </x:c>
      <x:c r="E445" s="16" t="n">
        <x:f>MAX(0,D445*(1+EXP((LN(1+Assumptions!$C$60)-0.5*Assumptions!$C$61^2)+Assumptions!$C$61*((RAND()+RAND()+RAND()+RAND()+RAND()+RAND()+RAND()+RAND()+RAND()+RAND()+RAND()+RAND())-6))-1)+PT_Y5_MC!F67)</x:f>
        <x:v>807512.1108083727</x:v>
      </x:c>
      <x:c r="F445" s="16" t="n">
        <x:f>MAX(0,E445*(1+EXP((LN(1+Assumptions!$C$60)-0.5*Assumptions!$C$61^2)+Assumptions!$C$61*((RAND()+RAND()+RAND()+RAND()+RAND()+RAND()+RAND()+RAND()+RAND()+RAND()+RAND()+RAND())-6))-1)+PT_Y5_MC!G67)</x:f>
        <x:v>987145.6337047355</x:v>
      </x:c>
      <x:c r="G445" s="16" t="n">
        <x:f>MAX(0,F445*(1+EXP((LN(1+Assumptions!$C$60)-0.5*Assumptions!$C$61^2)+Assumptions!$C$61*((RAND()+RAND()+RAND()+RAND()+RAND()+RAND()+RAND()+RAND()+RAND()+RAND()+RAND()+RAND())-6))-1)+PT_Y5_MC!H67)</x:f>
        <x:v>872406.8809982964</x:v>
      </x:c>
      <x:c r="H445" s="16" t="n">
        <x:f>MAX(0,G445*(1+EXP((LN(1+Assumptions!$C$60)-0.5*Assumptions!$C$61^2)+Assumptions!$C$61*((RAND()+RAND()+RAND()+RAND()+RAND()+RAND()+RAND()+RAND()+RAND()+RAND()+RAND()+RAND())-6))-1)+PT_Y5_MC!I67)</x:f>
        <x:v>971974.4615102155</x:v>
      </x:c>
      <x:c r="I445" s="16" t="n">
        <x:f>MAX(0,H445*(1+EXP((LN(1+Assumptions!$C$60)-0.5*Assumptions!$C$61^2)+Assumptions!$C$61*((RAND()+RAND()+RAND()+RAND()+RAND()+RAND()+RAND()+RAND()+RAND()+RAND()+RAND()+RAND())-6))-1)+PT_Y5_MC!J67)</x:f>
        <x:v>897866.7253468184</x:v>
      </x:c>
      <x:c r="J445" s="16" t="n">
        <x:f>MAX(0,I445*(1+EXP((LN(1+Assumptions!$C$60)-0.5*Assumptions!$C$61^2)+Assumptions!$C$61*((RAND()+RAND()+RAND()+RAND()+RAND()+RAND()+RAND()+RAND()+RAND()+RAND()+RAND()+RAND())-6))-1)+PT_Y5_MC!K67)</x:f>
        <x:v>1031226.4532633025</x:v>
      </x:c>
      <x:c r="K445" s="16" t="n">
        <x:f>MAX(0,J445*(1+EXP((LN(1+Assumptions!$C$60)-0.5*Assumptions!$C$61^2)+Assumptions!$C$61*((RAND()+RAND()+RAND()+RAND()+RAND()+RAND()+RAND()+RAND()+RAND()+RAND()+RAND()+RAND())-6))-1)+PT_Y5_MC!L67)</x:f>
        <x:v>1048541.1612425619</x:v>
      </x:c>
      <x:c r="L445" s="16" t="n">
        <x:f>MAX(0,K445*(1+EXP((LN(1+Assumptions!$C$60)-0.5*Assumptions!$C$61^2)+Assumptions!$C$61*((RAND()+RAND()+RAND()+RAND()+RAND()+RAND()+RAND()+RAND()+RAND()+RAND()+RAND()+RAND())-6))-1)+PT_Y5_MC!M67)</x:f>
        <x:v>996766.8004633324</x:v>
      </x:c>
      <x:c r="M445" s="16" t="n">
        <x:f>MAX(0,L445*(1+EXP((LN(1+Assumptions!$C$60)-0.5*Assumptions!$C$61^2)+Assumptions!$C$61*((RAND()+RAND()+RAND()+RAND()+RAND()+RAND()+RAND()+RAND()+RAND()+RAND()+RAND()+RAND())-6))-1)+PT_Y5_MC!N67)</x:f>
        <x:v>938923.2408850794</x:v>
      </x:c>
      <x:c r="N445" s="16" t="n">
        <x:f>MAX(0,M445*(1+EXP((LN(1+Assumptions!$C$60)-0.5*Assumptions!$C$61^2)+Assumptions!$C$61*((RAND()+RAND()+RAND()+RAND()+RAND()+RAND()+RAND()+RAND()+RAND()+RAND()+RAND()+RAND())-6))-1)+PT_Y5_MC!O67)</x:f>
        <x:v>1333929.698390363</x:v>
      </x:c>
      <x:c r="O445" s="16" t="n">
        <x:f>MAX(0,N445*(1+EXP((LN(1+Assumptions!$C$60)-0.5*Assumptions!$C$61^2)+Assumptions!$C$61*((RAND()+RAND()+RAND()+RAND()+RAND()+RAND()+RAND()+RAND()+RAND()+RAND()+RAND()+RAND())-6))-1)+PT_Y5_MC!P67)</x:f>
        <x:v>1260470.591905418</x:v>
      </x:c>
      <x:c r="P445" s="16" t="n">
        <x:f>MAX(0,O445*(1+EXP((LN(1+Assumptions!$C$60)-0.5*Assumptions!$C$61^2)+Assumptions!$C$61*((RAND()+RAND()+RAND()+RAND()+RAND()+RAND()+RAND()+RAND()+RAND()+RAND()+RAND()+RAND())-6))-1)+PT_Y5_MC!Q67)</x:f>
        <x:v>1192023.3497271747</x:v>
      </x:c>
      <x:c r="Q445" s="16" t="n">
        <x:f>MAX(0,P445*(1+EXP((LN(1+Assumptions!$C$60)-0.5*Assumptions!$C$61^2)+Assumptions!$C$61*((RAND()+RAND()+RAND()+RAND()+RAND()+RAND()+RAND()+RAND()+RAND()+RAND()+RAND()+RAND())-6))-1)+PT_Y5_MC!R67)</x:f>
        <x:v>1362382.745164364</x:v>
      </x:c>
      <x:c r="R445" s="16" t="n">
        <x:f>MAX(0,Q445*(1+EXP((LN(1+Assumptions!$C$60)-0.5*Assumptions!$C$61^2)+Assumptions!$C$61*((RAND()+RAND()+RAND()+RAND()+RAND()+RAND()+RAND()+RAND()+RAND()+RAND()+RAND()+RAND())-6))-1)+PT_Y5_MC!S67)</x:f>
        <x:v>1611959.3988940874</x:v>
      </x:c>
      <x:c r="S445" s="16" t="n">
        <x:f>MAX(0,R445*(1+EXP((LN(1+Assumptions!$C$60)-0.5*Assumptions!$C$61^2)+Assumptions!$C$61*((RAND()+RAND()+RAND()+RAND()+RAND()+RAND()+RAND()+RAND()+RAND()+RAND()+RAND()+RAND())-6))-1)+PT_Y5_MC!T67)</x:f>
        <x:v>2146598.188898319</x:v>
      </x:c>
      <x:c r="T445" s="16" t="n">
        <x:f>MAX(0,S445*(1+EXP((LN(1+Assumptions!$C$60)-0.5*Assumptions!$C$61^2)+Assumptions!$C$61*((RAND()+RAND()+RAND()+RAND()+RAND()+RAND()+RAND()+RAND()+RAND()+RAND()+RAND()+RAND())-6))-1)+PT_Y5_MC!U67)</x:f>
        <x:v>1962500.8102568742</x:v>
      </x:c>
      <x:c r="U445" s="16" t="n">
        <x:f>MAX(0,T445*(1+EXP((LN(1+Assumptions!$C$60)-0.5*Assumptions!$C$61^2)+Assumptions!$C$61*((RAND()+RAND()+RAND()+RAND()+RAND()+RAND()+RAND()+RAND()+RAND()+RAND()+RAND()+RAND())-6))-1)+PT_Y5_MC!V67)</x:f>
        <x:v>1823509.2077248958</x:v>
      </x:c>
      <x:c r="V445" s="16" t="n">
        <x:f>MAX(0,U445*(1+EXP((LN(1+Assumptions!$C$60)-0.5*Assumptions!$C$61^2)+Assumptions!$C$61*((RAND()+RAND()+RAND()+RAND()+RAND()+RAND()+RAND()+RAND()+RAND()+RAND()+RAND()+RAND())-6))-1)+PT_Y5_MC!W67)</x:f>
        <x:v>2071806.6548734528</x:v>
      </x:c>
      <x:c r="W445" s="16" t="n">
        <x:f>MAX(0,V445*(1+EXP((LN(1+Assumptions!$C$60)-0.5*Assumptions!$C$61^2)+Assumptions!$C$61*((RAND()+RAND()+RAND()+RAND()+RAND()+RAND()+RAND()+RAND()+RAND()+RAND()+RAND()+RAND())-6))-1)+PT_Y5_MC!X67)</x:f>
        <x:v>1726225.0355881983</x:v>
      </x:c>
      <x:c r="X445" s="16" t="n">
        <x:f>MAX(0,W445*(1+EXP((LN(1+Assumptions!$C$60)-0.5*Assumptions!$C$61^2)+Assumptions!$C$61*((RAND()+RAND()+RAND()+RAND()+RAND()+RAND()+RAND()+RAND()+RAND()+RAND()+RAND()+RAND())-6))-1)+PT_Y5_MC!Y67)</x:f>
        <x:v>1885817.9293565634</x:v>
      </x:c>
      <x:c r="Y445" s="16" t="n">
        <x:f>MAX(0,X445*(1+EXP((LN(1+Assumptions!$C$60)-0.5*Assumptions!$C$61^2)+Assumptions!$C$61*((RAND()+RAND()+RAND()+RAND()+RAND()+RAND()+RAND()+RAND()+RAND()+RAND()+RAND()+RAND())-6))-1)+PT_Y5_MC!Z67)</x:f>
        <x:v>1992495.364350392</x:v>
      </x:c>
      <x:c r="Z445" s="16" t="n">
        <x:f>MAX(0,Y445*(1+EXP((LN(1+Assumptions!$C$60)-0.5*Assumptions!$C$61^2)+Assumptions!$C$61*((RAND()+RAND()+RAND()+RAND()+RAND()+RAND()+RAND()+RAND()+RAND()+RAND()+RAND()+RAND())-6))-1)+PT_Y5_MC!AA67)</x:f>
        <x:v>1858058.550709533</x:v>
      </x:c>
      <x:c r="AA445" s="16" t="n">
        <x:f>MAX(0,Z445*(1+EXP((LN(1+Assumptions!$C$60)-0.5*Assumptions!$C$61^2)+Assumptions!$C$61*((RAND()+RAND()+RAND()+RAND()+RAND()+RAND()+RAND()+RAND()+RAND()+RAND()+RAND()+RAND())-6))-1)+PT_Y5_MC!AB67)</x:f>
        <x:v>1947989.8793081704</x:v>
      </x:c>
      <x:c r="AB445" s="16" t="n">
        <x:f>MAX(0,AA445*(1+EXP((LN(1+Assumptions!$C$60)-0.5*Assumptions!$C$61^2)+Assumptions!$C$61*((RAND()+RAND()+RAND()+RAND()+RAND()+RAND()+RAND()+RAND()+RAND()+RAND()+RAND()+RAND())-6))-1)+PT_Y5_MC!AC67)</x:f>
        <x:v>2263980.8382570758</x:v>
      </x:c>
      <x:c r="AC445" s="16" t="n">
        <x:f>MAX(0,AB445*(1+EXP((LN(1+Assumptions!$C$60)-0.5*Assumptions!$C$61^2)+Assumptions!$C$61*((RAND()+RAND()+RAND()+RAND()+RAND()+RAND()+RAND()+RAND()+RAND()+RAND()+RAND()+RAND())-6))-1)+PT_Y5_MC!AD67)</x:f>
        <x:v>2243879.0404091403</x:v>
      </x:c>
      <x:c r="AD445" s="16" t="n">
        <x:f>MAX(0,AC445*(1+EXP((LN(1+Assumptions!$C$60)-0.5*Assumptions!$C$61^2)+Assumptions!$C$61*((RAND()+RAND()+RAND()+RAND()+RAND()+RAND()+RAND()+RAND()+RAND()+RAND()+RAND()+RAND())-6))-1)+PT_Y5_MC!AE67)</x:f>
        <x:v>2908937.9444258446</x:v>
      </x:c>
      <x:c r="AE445" s="16" t="n">
        <x:f>MAX(0,AD445*(1+EXP((LN(1+Assumptions!$C$60)-0.5*Assumptions!$C$61^2)+Assumptions!$C$61*((RAND()+RAND()+RAND()+RAND()+RAND()+RAND()+RAND()+RAND()+RAND()+RAND()+RAND()+RAND())-6))-1)+PT_Y5_MC!AF67)</x:f>
        <x:v>3112879.811737892</x:v>
      </x:c>
      <x:c r="AF445" s="16" t="n">
        <x:f>MAX(0,AE445*(1+EXP((LN(1+Assumptions!$C$60)-0.5*Assumptions!$C$61^2)+Assumptions!$C$61*((RAND()+RAND()+RAND()+RAND()+RAND()+RAND()+RAND()+RAND()+RAND()+RAND()+RAND()+RAND())-6))-1)+PT_Y5_MC!AG67)</x:f>
        <x:v>3489594.285227867</x:v>
      </x:c>
    </x:row>
    <x:row r="446">
      <x:c r="A446" s="39">
        <x:v>442</x:v>
      </x:c>
      <x:c r="B446" s="16" t="n">
        <x:f>PT_Y5_MC!C68</x:f>
        <x:v>1029031.25</x:v>
      </x:c>
      <x:c r="C446" s="16" t="n">
        <x:f>MAX(0,B446*(1+EXP((LN(1+Assumptions!$C$60)-0.5*Assumptions!$C$61^2)+Assumptions!$C$61*((RAND()+RAND()+RAND()+RAND()+RAND()+RAND()+RAND()+RAND()+RAND()+RAND()+RAND()+RAND())-6))-1)+PT_Y5_MC!D67)</x:f>
        <x:v>914237.0442738696</x:v>
      </x:c>
      <x:c r="D446" s="16" t="n">
        <x:f>MAX(0,C446*(1+EXP((LN(1+Assumptions!$C$60)-0.5*Assumptions!$C$61^2)+Assumptions!$C$61*((RAND()+RAND()+RAND()+RAND()+RAND()+RAND()+RAND()+RAND()+RAND()+RAND()+RAND()+RAND())-6))-1)+PT_Y5_MC!E67)</x:f>
        <x:v>825409.0691393246</x:v>
      </x:c>
      <x:c r="E446" s="16" t="n">
        <x:f>MAX(0,D446*(1+EXP((LN(1+Assumptions!$C$60)-0.5*Assumptions!$C$61^2)+Assumptions!$C$61*((RAND()+RAND()+RAND()+RAND()+RAND()+RAND()+RAND()+RAND()+RAND()+RAND()+RAND()+RAND())-6))-1)+PT_Y5_MC!F67)</x:f>
        <x:v>1055942.0949093162</x:v>
      </x:c>
      <x:c r="F446" s="16" t="n">
        <x:f>MAX(0,E446*(1+EXP((LN(1+Assumptions!$C$60)-0.5*Assumptions!$C$61^2)+Assumptions!$C$61*((RAND()+RAND()+RAND()+RAND()+RAND()+RAND()+RAND()+RAND()+RAND()+RAND()+RAND()+RAND())-6))-1)+PT_Y5_MC!G67)</x:f>
        <x:v>1019795.2740662908</x:v>
      </x:c>
      <x:c r="G446" s="16" t="n">
        <x:f>MAX(0,F446*(1+EXP((LN(1+Assumptions!$C$60)-0.5*Assumptions!$C$61^2)+Assumptions!$C$61*((RAND()+RAND()+RAND()+RAND()+RAND()+RAND()+RAND()+RAND()+RAND()+RAND()+RAND()+RAND())-6))-1)+PT_Y5_MC!H67)</x:f>
        <x:v>905364.3978646656</x:v>
      </x:c>
      <x:c r="H446" s="16" t="n">
        <x:f>MAX(0,G446*(1+EXP((LN(1+Assumptions!$C$60)-0.5*Assumptions!$C$61^2)+Assumptions!$C$61*((RAND()+RAND()+RAND()+RAND()+RAND()+RAND()+RAND()+RAND()+RAND()+RAND()+RAND()+RAND())-6))-1)+PT_Y5_MC!I67)</x:f>
        <x:v>1059123.760461843</x:v>
      </x:c>
      <x:c r="I446" s="16" t="n">
        <x:f>MAX(0,H446*(1+EXP((LN(1+Assumptions!$C$60)-0.5*Assumptions!$C$61^2)+Assumptions!$C$61*((RAND()+RAND()+RAND()+RAND()+RAND()+RAND()+RAND()+RAND()+RAND()+RAND()+RAND()+RAND())-6))-1)+PT_Y5_MC!J67)</x:f>
        <x:v>1355464.8058970964</x:v>
      </x:c>
      <x:c r="J446" s="16" t="n">
        <x:f>MAX(0,I446*(1+EXP((LN(1+Assumptions!$C$60)-0.5*Assumptions!$C$61^2)+Assumptions!$C$61*((RAND()+RAND()+RAND()+RAND()+RAND()+RAND()+RAND()+RAND()+RAND()+RAND()+RAND()+RAND())-6))-1)+PT_Y5_MC!K67)</x:f>
        <x:v>1137537.4020472532</x:v>
      </x:c>
      <x:c r="K446" s="16" t="n">
        <x:f>MAX(0,J446*(1+EXP((LN(1+Assumptions!$C$60)-0.5*Assumptions!$C$61^2)+Assumptions!$C$61*((RAND()+RAND()+RAND()+RAND()+RAND()+RAND()+RAND()+RAND()+RAND()+RAND()+RAND()+RAND())-6))-1)+PT_Y5_MC!L67)</x:f>
        <x:v>989746.0671932563</x:v>
      </x:c>
      <x:c r="L446" s="16" t="n">
        <x:f>MAX(0,K446*(1+EXP((LN(1+Assumptions!$C$60)-0.5*Assumptions!$C$61^2)+Assumptions!$C$61*((RAND()+RAND()+RAND()+RAND()+RAND()+RAND()+RAND()+RAND()+RAND()+RAND()+RAND()+RAND())-6))-1)+PT_Y5_MC!M67)</x:f>
        <x:v>828242.7924097708</x:v>
      </x:c>
      <x:c r="M446" s="16" t="n">
        <x:f>MAX(0,L446*(1+EXP((LN(1+Assumptions!$C$60)-0.5*Assumptions!$C$61^2)+Assumptions!$C$61*((RAND()+RAND()+RAND()+RAND()+RAND()+RAND()+RAND()+RAND()+RAND()+RAND()+RAND()+RAND())-6))-1)+PT_Y5_MC!N67)</x:f>
        <x:v>880535.1708757073</x:v>
      </x:c>
      <x:c r="N446" s="16" t="n">
        <x:f>MAX(0,M446*(1+EXP((LN(1+Assumptions!$C$60)-0.5*Assumptions!$C$61^2)+Assumptions!$C$61*((RAND()+RAND()+RAND()+RAND()+RAND()+RAND()+RAND()+RAND()+RAND()+RAND()+RAND()+RAND())-6))-1)+PT_Y5_MC!O67)</x:f>
        <x:v>1002544.6080045385</x:v>
      </x:c>
      <x:c r="O446" s="16" t="n">
        <x:f>MAX(0,N446*(1+EXP((LN(1+Assumptions!$C$60)-0.5*Assumptions!$C$61^2)+Assumptions!$C$61*((RAND()+RAND()+RAND()+RAND()+RAND()+RAND()+RAND()+RAND()+RAND()+RAND()+RAND()+RAND())-6))-1)+PT_Y5_MC!P67)</x:f>
        <x:v>1325636.7398958234</x:v>
      </x:c>
      <x:c r="P446" s="16" t="n">
        <x:f>MAX(0,O446*(1+EXP((LN(1+Assumptions!$C$60)-0.5*Assumptions!$C$61^2)+Assumptions!$C$61*((RAND()+RAND()+RAND()+RAND()+RAND()+RAND()+RAND()+RAND()+RAND()+RAND()+RAND()+RAND())-6))-1)+PT_Y5_MC!Q67)</x:f>
        <x:v>1015288.2105017258</x:v>
      </x:c>
      <x:c r="Q446" s="16" t="n">
        <x:f>MAX(0,P446*(1+EXP((LN(1+Assumptions!$C$60)-0.5*Assumptions!$C$61^2)+Assumptions!$C$61*((RAND()+RAND()+RAND()+RAND()+RAND()+RAND()+RAND()+RAND()+RAND()+RAND()+RAND()+RAND())-6))-1)+PT_Y5_MC!R67)</x:f>
        <x:v>1153492.730729655</x:v>
      </x:c>
      <x:c r="R446" s="16" t="n">
        <x:f>MAX(0,Q446*(1+EXP((LN(1+Assumptions!$C$60)-0.5*Assumptions!$C$61^2)+Assumptions!$C$61*((RAND()+RAND()+RAND()+RAND()+RAND()+RAND()+RAND()+RAND()+RAND()+RAND()+RAND()+RAND())-6))-1)+PT_Y5_MC!S67)</x:f>
        <x:v>1049406.5651195226</x:v>
      </x:c>
      <x:c r="S446" s="16" t="n">
        <x:f>MAX(0,R446*(1+EXP((LN(1+Assumptions!$C$60)-0.5*Assumptions!$C$61^2)+Assumptions!$C$61*((RAND()+RAND()+RAND()+RAND()+RAND()+RAND()+RAND()+RAND()+RAND()+RAND()+RAND()+RAND())-6))-1)+PT_Y5_MC!T67)</x:f>
        <x:v>1210913.0000634757</x:v>
      </x:c>
      <x:c r="T446" s="16" t="n">
        <x:f>MAX(0,S446*(1+EXP((LN(1+Assumptions!$C$60)-0.5*Assumptions!$C$61^2)+Assumptions!$C$61*((RAND()+RAND()+RAND()+RAND()+RAND()+RAND()+RAND()+RAND()+RAND()+RAND()+RAND()+RAND())-6))-1)+PT_Y5_MC!U67)</x:f>
        <x:v>1129782.99314818</x:v>
      </x:c>
      <x:c r="U446" s="16" t="n">
        <x:f>MAX(0,T446*(1+EXP((LN(1+Assumptions!$C$60)-0.5*Assumptions!$C$61^2)+Assumptions!$C$61*((RAND()+RAND()+RAND()+RAND()+RAND()+RAND()+RAND()+RAND()+RAND()+RAND()+RAND()+RAND())-6))-1)+PT_Y5_MC!V67)</x:f>
        <x:v>978577.5122872829</x:v>
      </x:c>
      <x:c r="V446" s="16" t="n">
        <x:f>MAX(0,U446*(1+EXP((LN(1+Assumptions!$C$60)-0.5*Assumptions!$C$61^2)+Assumptions!$C$61*((RAND()+RAND()+RAND()+RAND()+RAND()+RAND()+RAND()+RAND()+RAND()+RAND()+RAND()+RAND())-6))-1)+PT_Y5_MC!W67)</x:f>
        <x:v>1271238.1914045273</x:v>
      </x:c>
      <x:c r="W446" s="16" t="n">
        <x:f>MAX(0,V446*(1+EXP((LN(1+Assumptions!$C$60)-0.5*Assumptions!$C$61^2)+Assumptions!$C$61*((RAND()+RAND()+RAND()+RAND()+RAND()+RAND()+RAND()+RAND()+RAND()+RAND()+RAND()+RAND())-6))-1)+PT_Y5_MC!X67)</x:f>
        <x:v>1563621.5285332932</x:v>
      </x:c>
      <x:c r="X446" s="16" t="n">
        <x:f>MAX(0,W446*(1+EXP((LN(1+Assumptions!$C$60)-0.5*Assumptions!$C$61^2)+Assumptions!$C$61*((RAND()+RAND()+RAND()+RAND()+RAND()+RAND()+RAND()+RAND()+RAND()+RAND()+RAND()+RAND())-6))-1)+PT_Y5_MC!Y67)</x:f>
        <x:v>1413923.8696596655</x:v>
      </x:c>
      <x:c r="Y446" s="16" t="n">
        <x:f>MAX(0,X446*(1+EXP((LN(1+Assumptions!$C$60)-0.5*Assumptions!$C$61^2)+Assumptions!$C$61*((RAND()+RAND()+RAND()+RAND()+RAND()+RAND()+RAND()+RAND()+RAND()+RAND()+RAND()+RAND())-6))-1)+PT_Y5_MC!Z67)</x:f>
        <x:v>1842145.7965439467</x:v>
      </x:c>
      <x:c r="Z446" s="16" t="n">
        <x:f>MAX(0,Y446*(1+EXP((LN(1+Assumptions!$C$60)-0.5*Assumptions!$C$61^2)+Assumptions!$C$61*((RAND()+RAND()+RAND()+RAND()+RAND()+RAND()+RAND()+RAND()+RAND()+RAND()+RAND()+RAND())-6))-1)+PT_Y5_MC!AA67)</x:f>
        <x:v>1896166.2357778002</x:v>
      </x:c>
      <x:c r="AA446" s="16" t="n">
        <x:f>MAX(0,Z446*(1+EXP((LN(1+Assumptions!$C$60)-0.5*Assumptions!$C$61^2)+Assumptions!$C$61*((RAND()+RAND()+RAND()+RAND()+RAND()+RAND()+RAND()+RAND()+RAND()+RAND()+RAND()+RAND())-6))-1)+PT_Y5_MC!AB67)</x:f>
        <x:v>2028735.9665006856</x:v>
      </x:c>
      <x:c r="AB446" s="16" t="n">
        <x:f>MAX(0,AA446*(1+EXP((LN(1+Assumptions!$C$60)-0.5*Assumptions!$C$61^2)+Assumptions!$C$61*((RAND()+RAND()+RAND()+RAND()+RAND()+RAND()+RAND()+RAND()+RAND()+RAND()+RAND()+RAND())-6))-1)+PT_Y5_MC!AC67)</x:f>
        <x:v>2238691.035260246</x:v>
      </x:c>
      <x:c r="AC446" s="16" t="n">
        <x:f>MAX(0,AB446*(1+EXP((LN(1+Assumptions!$C$60)-0.5*Assumptions!$C$61^2)+Assumptions!$C$61*((RAND()+RAND()+RAND()+RAND()+RAND()+RAND()+RAND()+RAND()+RAND()+RAND()+RAND()+RAND())-6))-1)+PT_Y5_MC!AD67)</x:f>
        <x:v>2631893.3690959476</x:v>
      </x:c>
      <x:c r="AD446" s="16" t="n">
        <x:f>MAX(0,AC446*(1+EXP((LN(1+Assumptions!$C$60)-0.5*Assumptions!$C$61^2)+Assumptions!$C$61*((RAND()+RAND()+RAND()+RAND()+RAND()+RAND()+RAND()+RAND()+RAND()+RAND()+RAND()+RAND())-6))-1)+PT_Y5_MC!AE67)</x:f>
        <x:v>3020929.288589673</x:v>
      </x:c>
      <x:c r="AE446" s="16" t="n">
        <x:f>MAX(0,AD446*(1+EXP((LN(1+Assumptions!$C$60)-0.5*Assumptions!$C$61^2)+Assumptions!$C$61*((RAND()+RAND()+RAND()+RAND()+RAND()+RAND()+RAND()+RAND()+RAND()+RAND()+RAND()+RAND())-6))-1)+PT_Y5_MC!AF67)</x:f>
        <x:v>3174673.471343662</x:v>
      </x:c>
      <x:c r="AF446" s="16" t="n">
        <x:f>MAX(0,AE446*(1+EXP((LN(1+Assumptions!$C$60)-0.5*Assumptions!$C$61^2)+Assumptions!$C$61*((RAND()+RAND()+RAND()+RAND()+RAND()+RAND()+RAND()+RAND()+RAND()+RAND()+RAND()+RAND())-6))-1)+PT_Y5_MC!AG67)</x:f>
        <x:v>3154241.790822207</x:v>
      </x:c>
    </x:row>
    <x:row r="447">
      <x:c r="A447" s="39">
        <x:v>443</x:v>
      </x:c>
      <x:c r="B447" s="16" t="n">
        <x:f>PT_Y5_MC!C68</x:f>
        <x:v>1029031.25</x:v>
      </x:c>
      <x:c r="C447" s="16" t="n">
        <x:f>MAX(0,B447*(1+EXP((LN(1+Assumptions!$C$60)-0.5*Assumptions!$C$61^2)+Assumptions!$C$61*((RAND()+RAND()+RAND()+RAND()+RAND()+RAND()+RAND()+RAND()+RAND()+RAND()+RAND()+RAND())-6))-1)+PT_Y5_MC!D67)</x:f>
        <x:v>1058914.0220214315</x:v>
      </x:c>
      <x:c r="D447" s="16" t="n">
        <x:f>MAX(0,C447*(1+EXP((LN(1+Assumptions!$C$60)-0.5*Assumptions!$C$61^2)+Assumptions!$C$61*((RAND()+RAND()+RAND()+RAND()+RAND()+RAND()+RAND()+RAND()+RAND()+RAND()+RAND()+RAND())-6))-1)+PT_Y5_MC!E67)</x:f>
        <x:v>903465.095376682</x:v>
      </x:c>
      <x:c r="E447" s="16" t="n">
        <x:f>MAX(0,D447*(1+EXP((LN(1+Assumptions!$C$60)-0.5*Assumptions!$C$61^2)+Assumptions!$C$61*((RAND()+RAND()+RAND()+RAND()+RAND()+RAND()+RAND()+RAND()+RAND()+RAND()+RAND()+RAND())-6))-1)+PT_Y5_MC!F67)</x:f>
        <x:v>888341.5022363929</x:v>
      </x:c>
      <x:c r="F447" s="16" t="n">
        <x:f>MAX(0,E447*(1+EXP((LN(1+Assumptions!$C$60)-0.5*Assumptions!$C$61^2)+Assumptions!$C$61*((RAND()+RAND()+RAND()+RAND()+RAND()+RAND()+RAND()+RAND()+RAND()+RAND()+RAND()+RAND())-6))-1)+PT_Y5_MC!G67)</x:f>
        <x:v>965398.5577236153</x:v>
      </x:c>
      <x:c r="G447" s="16" t="n">
        <x:f>MAX(0,F447*(1+EXP((LN(1+Assumptions!$C$60)-0.5*Assumptions!$C$61^2)+Assumptions!$C$61*((RAND()+RAND()+RAND()+RAND()+RAND()+RAND()+RAND()+RAND()+RAND()+RAND()+RAND()+RAND())-6))-1)+PT_Y5_MC!H67)</x:f>
        <x:v>891512.4756236164</x:v>
      </x:c>
      <x:c r="H447" s="16" t="n">
        <x:f>MAX(0,G447*(1+EXP((LN(1+Assumptions!$C$60)-0.5*Assumptions!$C$61^2)+Assumptions!$C$61*((RAND()+RAND()+RAND()+RAND()+RAND()+RAND()+RAND()+RAND()+RAND()+RAND()+RAND()+RAND())-6))-1)+PT_Y5_MC!I67)</x:f>
        <x:v>749957.4567129732</x:v>
      </x:c>
      <x:c r="I447" s="16" t="n">
        <x:f>MAX(0,H447*(1+EXP((LN(1+Assumptions!$C$60)-0.5*Assumptions!$C$61^2)+Assumptions!$C$61*((RAND()+RAND()+RAND()+RAND()+RAND()+RAND()+RAND()+RAND()+RAND()+RAND()+RAND()+RAND())-6))-1)+PT_Y5_MC!J67)</x:f>
        <x:v>793167.0764968512</x:v>
      </x:c>
      <x:c r="J447" s="16" t="n">
        <x:f>MAX(0,I447*(1+EXP((LN(1+Assumptions!$C$60)-0.5*Assumptions!$C$61^2)+Assumptions!$C$61*((RAND()+RAND()+RAND()+RAND()+RAND()+RAND()+RAND()+RAND()+RAND()+RAND()+RAND()+RAND())-6))-1)+PT_Y5_MC!K67)</x:f>
        <x:v>794376.6514552078</x:v>
      </x:c>
      <x:c r="K447" s="16" t="n">
        <x:f>MAX(0,J447*(1+EXP((LN(1+Assumptions!$C$60)-0.5*Assumptions!$C$61^2)+Assumptions!$C$61*((RAND()+RAND()+RAND()+RAND()+RAND()+RAND()+RAND()+RAND()+RAND()+RAND()+RAND()+RAND())-6))-1)+PT_Y5_MC!L67)</x:f>
        <x:v>889650.1845372868</x:v>
      </x:c>
      <x:c r="L447" s="16" t="n">
        <x:f>MAX(0,K447*(1+EXP((LN(1+Assumptions!$C$60)-0.5*Assumptions!$C$61^2)+Assumptions!$C$61*((RAND()+RAND()+RAND()+RAND()+RAND()+RAND()+RAND()+RAND()+RAND()+RAND()+RAND()+RAND())-6))-1)+PT_Y5_MC!M67)</x:f>
        <x:v>915765.8222882558</x:v>
      </x:c>
      <x:c r="M447" s="16" t="n">
        <x:f>MAX(0,L447*(1+EXP((LN(1+Assumptions!$C$60)-0.5*Assumptions!$C$61^2)+Assumptions!$C$61*((RAND()+RAND()+RAND()+RAND()+RAND()+RAND()+RAND()+RAND()+RAND()+RAND()+RAND()+RAND())-6))-1)+PT_Y5_MC!N67)</x:f>
        <x:v>1018950.6130881573</x:v>
      </x:c>
      <x:c r="N447" s="16" t="n">
        <x:f>MAX(0,M447*(1+EXP((LN(1+Assumptions!$C$60)-0.5*Assumptions!$C$61^2)+Assumptions!$C$61*((RAND()+RAND()+RAND()+RAND()+RAND()+RAND()+RAND()+RAND()+RAND()+RAND()+RAND()+RAND())-6))-1)+PT_Y5_MC!O67)</x:f>
        <x:v>1043665.8884343118</x:v>
      </x:c>
      <x:c r="O447" s="16" t="n">
        <x:f>MAX(0,N447*(1+EXP((LN(1+Assumptions!$C$60)-0.5*Assumptions!$C$61^2)+Assumptions!$C$61*((RAND()+RAND()+RAND()+RAND()+RAND()+RAND()+RAND()+RAND()+RAND()+RAND()+RAND()+RAND())-6))-1)+PT_Y5_MC!P67)</x:f>
        <x:v>1035873.2560323016</x:v>
      </x:c>
      <x:c r="P447" s="16" t="n">
        <x:f>MAX(0,O447*(1+EXP((LN(1+Assumptions!$C$60)-0.5*Assumptions!$C$61^2)+Assumptions!$C$61*((RAND()+RAND()+RAND()+RAND()+RAND()+RAND()+RAND()+RAND()+RAND()+RAND()+RAND()+RAND())-6))-1)+PT_Y5_MC!Q67)</x:f>
        <x:v>1379029.016045963</x:v>
      </x:c>
      <x:c r="Q447" s="16" t="n">
        <x:f>MAX(0,P447*(1+EXP((LN(1+Assumptions!$C$60)-0.5*Assumptions!$C$61^2)+Assumptions!$C$61*((RAND()+RAND()+RAND()+RAND()+RAND()+RAND()+RAND()+RAND()+RAND()+RAND()+RAND()+RAND())-6))-1)+PT_Y5_MC!R67)</x:f>
        <x:v>1501982.865902559</x:v>
      </x:c>
      <x:c r="R447" s="16" t="n">
        <x:f>MAX(0,Q447*(1+EXP((LN(1+Assumptions!$C$60)-0.5*Assumptions!$C$61^2)+Assumptions!$C$61*((RAND()+RAND()+RAND()+RAND()+RAND()+RAND()+RAND()+RAND()+RAND()+RAND()+RAND()+RAND())-6))-1)+PT_Y5_MC!S67)</x:f>
        <x:v>1648805.534194183</x:v>
      </x:c>
      <x:c r="S447" s="16" t="n">
        <x:f>MAX(0,R447*(1+EXP((LN(1+Assumptions!$C$60)-0.5*Assumptions!$C$61^2)+Assumptions!$C$61*((RAND()+RAND()+RAND()+RAND()+RAND()+RAND()+RAND()+RAND()+RAND()+RAND()+RAND()+RAND())-6))-1)+PT_Y5_MC!T67)</x:f>
        <x:v>1657315.352108516</x:v>
      </x:c>
      <x:c r="T447" s="16" t="n">
        <x:f>MAX(0,S447*(1+EXP((LN(1+Assumptions!$C$60)-0.5*Assumptions!$C$61^2)+Assumptions!$C$61*((RAND()+RAND()+RAND()+RAND()+RAND()+RAND()+RAND()+RAND()+RAND()+RAND()+RAND()+RAND())-6))-1)+PT_Y5_MC!U67)</x:f>
        <x:v>1610041.6959258534</x:v>
      </x:c>
      <x:c r="U447" s="16" t="n">
        <x:f>MAX(0,T447*(1+EXP((LN(1+Assumptions!$C$60)-0.5*Assumptions!$C$61^2)+Assumptions!$C$61*((RAND()+RAND()+RAND()+RAND()+RAND()+RAND()+RAND()+RAND()+RAND()+RAND()+RAND()+RAND())-6))-1)+PT_Y5_MC!V67)</x:f>
        <x:v>1345235.0865357793</x:v>
      </x:c>
      <x:c r="V447" s="16" t="n">
        <x:f>MAX(0,U447*(1+EXP((LN(1+Assumptions!$C$60)-0.5*Assumptions!$C$61^2)+Assumptions!$C$61*((RAND()+RAND()+RAND()+RAND()+RAND()+RAND()+RAND()+RAND()+RAND()+RAND()+RAND()+RAND())-6))-1)+PT_Y5_MC!W67)</x:f>
        <x:v>1586524.2731008658</x:v>
      </x:c>
      <x:c r="W447" s="16" t="n">
        <x:f>MAX(0,V447*(1+EXP((LN(1+Assumptions!$C$60)-0.5*Assumptions!$C$61^2)+Assumptions!$C$61*((RAND()+RAND()+RAND()+RAND()+RAND()+RAND()+RAND()+RAND()+RAND()+RAND()+RAND()+RAND())-6))-1)+PT_Y5_MC!X67)</x:f>
        <x:v>1858501.1517577844</x:v>
      </x:c>
      <x:c r="X447" s="16" t="n">
        <x:f>MAX(0,W447*(1+EXP((LN(1+Assumptions!$C$60)-0.5*Assumptions!$C$61^2)+Assumptions!$C$61*((RAND()+RAND()+RAND()+RAND()+RAND()+RAND()+RAND()+RAND()+RAND()+RAND()+RAND()+RAND())-6))-1)+PT_Y5_MC!Y67)</x:f>
        <x:v>2505963.6769388914</x:v>
      </x:c>
      <x:c r="Y447" s="16" t="n">
        <x:f>MAX(0,X447*(1+EXP((LN(1+Assumptions!$C$60)-0.5*Assumptions!$C$61^2)+Assumptions!$C$61*((RAND()+RAND()+RAND()+RAND()+RAND()+RAND()+RAND()+RAND()+RAND()+RAND()+RAND()+RAND())-6))-1)+PT_Y5_MC!Z67)</x:f>
        <x:v>3262803.6182344044</x:v>
      </x:c>
      <x:c r="Z447" s="16" t="n">
        <x:f>MAX(0,Y447*(1+EXP((LN(1+Assumptions!$C$60)-0.5*Assumptions!$C$61^2)+Assumptions!$C$61*((RAND()+RAND()+RAND()+RAND()+RAND()+RAND()+RAND()+RAND()+RAND()+RAND()+RAND()+RAND())-6))-1)+PT_Y5_MC!AA67)</x:f>
        <x:v>3448903.262723077</x:v>
      </x:c>
      <x:c r="AA447" s="16" t="n">
        <x:f>MAX(0,Z447*(1+EXP((LN(1+Assumptions!$C$60)-0.5*Assumptions!$C$61^2)+Assumptions!$C$61*((RAND()+RAND()+RAND()+RAND()+RAND()+RAND()+RAND()+RAND()+RAND()+RAND()+RAND()+RAND())-6))-1)+PT_Y5_MC!AB67)</x:f>
        <x:v>3332822.3666926837</x:v>
      </x:c>
      <x:c r="AB447" s="16" t="n">
        <x:f>MAX(0,AA447*(1+EXP((LN(1+Assumptions!$C$60)-0.5*Assumptions!$C$61^2)+Assumptions!$C$61*((RAND()+RAND()+RAND()+RAND()+RAND()+RAND()+RAND()+RAND()+RAND()+RAND()+RAND()+RAND())-6))-1)+PT_Y5_MC!AC67)</x:f>
        <x:v>2873945.146080264</x:v>
      </x:c>
      <x:c r="AC447" s="16" t="n">
        <x:f>MAX(0,AB447*(1+EXP((LN(1+Assumptions!$C$60)-0.5*Assumptions!$C$61^2)+Assumptions!$C$61*((RAND()+RAND()+RAND()+RAND()+RAND()+RAND()+RAND()+RAND()+RAND()+RAND()+RAND()+RAND())-6))-1)+PT_Y5_MC!AD67)</x:f>
        <x:v>3334428.33000857</x:v>
      </x:c>
      <x:c r="AD447" s="16" t="n">
        <x:f>MAX(0,AC447*(1+EXP((LN(1+Assumptions!$C$60)-0.5*Assumptions!$C$61^2)+Assumptions!$C$61*((RAND()+RAND()+RAND()+RAND()+RAND()+RAND()+RAND()+RAND()+RAND()+RAND()+RAND()+RAND())-6))-1)+PT_Y5_MC!AE67)</x:f>
        <x:v>3887531.9066735655</x:v>
      </x:c>
      <x:c r="AE447" s="16" t="n">
        <x:f>MAX(0,AD447*(1+EXP((LN(1+Assumptions!$C$60)-0.5*Assumptions!$C$61^2)+Assumptions!$C$61*((RAND()+RAND()+RAND()+RAND()+RAND()+RAND()+RAND()+RAND()+RAND()+RAND()+RAND()+RAND())-6))-1)+PT_Y5_MC!AF67)</x:f>
        <x:v>3056326.9432945345</x:v>
      </x:c>
      <x:c r="AF447" s="16" t="n">
        <x:f>MAX(0,AE447*(1+EXP((LN(1+Assumptions!$C$60)-0.5*Assumptions!$C$61^2)+Assumptions!$C$61*((RAND()+RAND()+RAND()+RAND()+RAND()+RAND()+RAND()+RAND()+RAND()+RAND()+RAND()+RAND())-6))-1)+PT_Y5_MC!AG67)</x:f>
        <x:v>3800657.258277879</x:v>
      </x:c>
    </x:row>
    <x:row r="448">
      <x:c r="A448" s="39">
        <x:v>444</x:v>
      </x:c>
      <x:c r="B448" s="16" t="n">
        <x:f>PT_Y5_MC!C68</x:f>
        <x:v>1029031.25</x:v>
      </x:c>
      <x:c r="C448" s="16" t="n">
        <x:f>MAX(0,B448*(1+EXP((LN(1+Assumptions!$C$60)-0.5*Assumptions!$C$61^2)+Assumptions!$C$61*((RAND()+RAND()+RAND()+RAND()+RAND()+RAND()+RAND()+RAND()+RAND()+RAND()+RAND()+RAND())-6))-1)+PT_Y5_MC!D67)</x:f>
        <x:v>1115835.6983262487</x:v>
      </x:c>
      <x:c r="D448" s="16" t="n">
        <x:f>MAX(0,C448*(1+EXP((LN(1+Assumptions!$C$60)-0.5*Assumptions!$C$61^2)+Assumptions!$C$61*((RAND()+RAND()+RAND()+RAND()+RAND()+RAND()+RAND()+RAND()+RAND()+RAND()+RAND()+RAND())-6))-1)+PT_Y5_MC!E67)</x:f>
        <x:v>1103218.6769348911</x:v>
      </x:c>
      <x:c r="E448" s="16" t="n">
        <x:f>MAX(0,D448*(1+EXP((LN(1+Assumptions!$C$60)-0.5*Assumptions!$C$61^2)+Assumptions!$C$61*((RAND()+RAND()+RAND()+RAND()+RAND()+RAND()+RAND()+RAND()+RAND()+RAND()+RAND()+RAND())-6))-1)+PT_Y5_MC!F67)</x:f>
        <x:v>1374047.8299319074</x:v>
      </x:c>
      <x:c r="F448" s="16" t="n">
        <x:f>MAX(0,E448*(1+EXP((LN(1+Assumptions!$C$60)-0.5*Assumptions!$C$61^2)+Assumptions!$C$61*((RAND()+RAND()+RAND()+RAND()+RAND()+RAND()+RAND()+RAND()+RAND()+RAND()+RAND()+RAND())-6))-1)+PT_Y5_MC!G67)</x:f>
        <x:v>1425729.1442658103</x:v>
      </x:c>
      <x:c r="G448" s="16" t="n">
        <x:f>MAX(0,F448*(1+EXP((LN(1+Assumptions!$C$60)-0.5*Assumptions!$C$61^2)+Assumptions!$C$61*((RAND()+RAND()+RAND()+RAND()+RAND()+RAND()+RAND()+RAND()+RAND()+RAND()+RAND()+RAND())-6))-1)+PT_Y5_MC!H67)</x:f>
        <x:v>1450124.4623517708</x:v>
      </x:c>
      <x:c r="H448" s="16" t="n">
        <x:f>MAX(0,G448*(1+EXP((LN(1+Assumptions!$C$60)-0.5*Assumptions!$C$61^2)+Assumptions!$C$61*((RAND()+RAND()+RAND()+RAND()+RAND()+RAND()+RAND()+RAND()+RAND()+RAND()+RAND()+RAND())-6))-1)+PT_Y5_MC!I67)</x:f>
        <x:v>1587519.5984297418</x:v>
      </x:c>
      <x:c r="I448" s="16" t="n">
        <x:f>MAX(0,H448*(1+EXP((LN(1+Assumptions!$C$60)-0.5*Assumptions!$C$61^2)+Assumptions!$C$61*((RAND()+RAND()+RAND()+RAND()+RAND()+RAND()+RAND()+RAND()+RAND()+RAND()+RAND()+RAND())-6))-1)+PT_Y5_MC!J67)</x:f>
        <x:v>1418846.7285900614</x:v>
      </x:c>
      <x:c r="J448" s="16" t="n">
        <x:f>MAX(0,I448*(1+EXP((LN(1+Assumptions!$C$60)-0.5*Assumptions!$C$61^2)+Assumptions!$C$61*((RAND()+RAND()+RAND()+RAND()+RAND()+RAND()+RAND()+RAND()+RAND()+RAND()+RAND()+RAND())-6))-1)+PT_Y5_MC!K67)</x:f>
        <x:v>1450925.0693564299</x:v>
      </x:c>
      <x:c r="K448" s="16" t="n">
        <x:f>MAX(0,J448*(1+EXP((LN(1+Assumptions!$C$60)-0.5*Assumptions!$C$61^2)+Assumptions!$C$61*((RAND()+RAND()+RAND()+RAND()+RAND()+RAND()+RAND()+RAND()+RAND()+RAND()+RAND()+RAND())-6))-1)+PT_Y5_MC!L67)</x:f>
        <x:v>1425520.2544009865</x:v>
      </x:c>
      <x:c r="L448" s="16" t="n">
        <x:f>MAX(0,K448*(1+EXP((LN(1+Assumptions!$C$60)-0.5*Assumptions!$C$61^2)+Assumptions!$C$61*((RAND()+RAND()+RAND()+RAND()+RAND()+RAND()+RAND()+RAND()+RAND()+RAND()+RAND()+RAND())-6))-1)+PT_Y5_MC!M67)</x:f>
        <x:v>2394470.7645542054</x:v>
      </x:c>
      <x:c r="M448" s="16" t="n">
        <x:f>MAX(0,L448*(1+EXP((LN(1+Assumptions!$C$60)-0.5*Assumptions!$C$61^2)+Assumptions!$C$61*((RAND()+RAND()+RAND()+RAND()+RAND()+RAND()+RAND()+RAND()+RAND()+RAND()+RAND()+RAND())-6))-1)+PT_Y5_MC!N67)</x:f>
        <x:v>2551928.145189351</x:v>
      </x:c>
      <x:c r="N448" s="16" t="n">
        <x:f>MAX(0,M448*(1+EXP((LN(1+Assumptions!$C$60)-0.5*Assumptions!$C$61^2)+Assumptions!$C$61*((RAND()+RAND()+RAND()+RAND()+RAND()+RAND()+RAND()+RAND()+RAND()+RAND()+RAND()+RAND())-6))-1)+PT_Y5_MC!O67)</x:f>
        <x:v>2772995.0535915615</x:v>
      </x:c>
      <x:c r="O448" s="16" t="n">
        <x:f>MAX(0,N448*(1+EXP((LN(1+Assumptions!$C$60)-0.5*Assumptions!$C$61^2)+Assumptions!$C$61*((RAND()+RAND()+RAND()+RAND()+RAND()+RAND()+RAND()+RAND()+RAND()+RAND()+RAND()+RAND())-6))-1)+PT_Y5_MC!P67)</x:f>
        <x:v>2782449.533069861</x:v>
      </x:c>
      <x:c r="P448" s="16" t="n">
        <x:f>MAX(0,O448*(1+EXP((LN(1+Assumptions!$C$60)-0.5*Assumptions!$C$61^2)+Assumptions!$C$61*((RAND()+RAND()+RAND()+RAND()+RAND()+RAND()+RAND()+RAND()+RAND()+RAND()+RAND()+RAND())-6))-1)+PT_Y5_MC!Q67)</x:f>
        <x:v>2622130.1274128743</x:v>
      </x:c>
      <x:c r="Q448" s="16" t="n">
        <x:f>MAX(0,P448*(1+EXP((LN(1+Assumptions!$C$60)-0.5*Assumptions!$C$61^2)+Assumptions!$C$61*((RAND()+RAND()+RAND()+RAND()+RAND()+RAND()+RAND()+RAND()+RAND()+RAND()+RAND()+RAND())-6))-1)+PT_Y5_MC!R67)</x:f>
        <x:v>2084577.372963234</x:v>
      </x:c>
      <x:c r="R448" s="16" t="n">
        <x:f>MAX(0,Q448*(1+EXP((LN(1+Assumptions!$C$60)-0.5*Assumptions!$C$61^2)+Assumptions!$C$61*((RAND()+RAND()+RAND()+RAND()+RAND()+RAND()+RAND()+RAND()+RAND()+RAND()+RAND()+RAND())-6))-1)+PT_Y5_MC!S67)</x:f>
        <x:v>2290436.587018727</x:v>
      </x:c>
      <x:c r="S448" s="16" t="n">
        <x:f>MAX(0,R448*(1+EXP((LN(1+Assumptions!$C$60)-0.5*Assumptions!$C$61^2)+Assumptions!$C$61*((RAND()+RAND()+RAND()+RAND()+RAND()+RAND()+RAND()+RAND()+RAND()+RAND()+RAND()+RAND())-6))-1)+PT_Y5_MC!T67)</x:f>
        <x:v>2865894.1807973455</x:v>
      </x:c>
      <x:c r="T448" s="16" t="n">
        <x:f>MAX(0,S448*(1+EXP((LN(1+Assumptions!$C$60)-0.5*Assumptions!$C$61^2)+Assumptions!$C$61*((RAND()+RAND()+RAND()+RAND()+RAND()+RAND()+RAND()+RAND()+RAND()+RAND()+RAND()+RAND())-6))-1)+PT_Y5_MC!U67)</x:f>
        <x:v>4290345.214678054</x:v>
      </x:c>
      <x:c r="U448" s="16" t="n">
        <x:f>MAX(0,T448*(1+EXP((LN(1+Assumptions!$C$60)-0.5*Assumptions!$C$61^2)+Assumptions!$C$61*((RAND()+RAND()+RAND()+RAND()+RAND()+RAND()+RAND()+RAND()+RAND()+RAND()+RAND()+RAND())-6))-1)+PT_Y5_MC!V67)</x:f>
        <x:v>3966439.834078711</x:v>
      </x:c>
      <x:c r="V448" s="16" t="n">
        <x:f>MAX(0,U448*(1+EXP((LN(1+Assumptions!$C$60)-0.5*Assumptions!$C$61^2)+Assumptions!$C$61*((RAND()+RAND()+RAND()+RAND()+RAND()+RAND()+RAND()+RAND()+RAND()+RAND()+RAND()+RAND())-6))-1)+PT_Y5_MC!W67)</x:f>
        <x:v>3669984.8992674025</x:v>
      </x:c>
      <x:c r="W448" s="16" t="n">
        <x:f>MAX(0,V448*(1+EXP((LN(1+Assumptions!$C$60)-0.5*Assumptions!$C$61^2)+Assumptions!$C$61*((RAND()+RAND()+RAND()+RAND()+RAND()+RAND()+RAND()+RAND()+RAND()+RAND()+RAND()+RAND())-6))-1)+PT_Y5_MC!X67)</x:f>
        <x:v>3898440.305825332</x:v>
      </x:c>
      <x:c r="X448" s="16" t="n">
        <x:f>MAX(0,W448*(1+EXP((LN(1+Assumptions!$C$60)-0.5*Assumptions!$C$61^2)+Assumptions!$C$61*((RAND()+RAND()+RAND()+RAND()+RAND()+RAND()+RAND()+RAND()+RAND()+RAND()+RAND()+RAND())-6))-1)+PT_Y5_MC!Y67)</x:f>
        <x:v>3640347.5099582984</x:v>
      </x:c>
      <x:c r="Y448" s="16" t="n">
        <x:f>MAX(0,X448*(1+EXP((LN(1+Assumptions!$C$60)-0.5*Assumptions!$C$61^2)+Assumptions!$C$61*((RAND()+RAND()+RAND()+RAND()+RAND()+RAND()+RAND()+RAND()+RAND()+RAND()+RAND()+RAND())-6))-1)+PT_Y5_MC!Z67)</x:f>
        <x:v>4007270.1406582366</x:v>
      </x:c>
      <x:c r="Z448" s="16" t="n">
        <x:f>MAX(0,Y448*(1+EXP((LN(1+Assumptions!$C$60)-0.5*Assumptions!$C$61^2)+Assumptions!$C$61*((RAND()+RAND()+RAND()+RAND()+RAND()+RAND()+RAND()+RAND()+RAND()+RAND()+RAND()+RAND())-6))-1)+PT_Y5_MC!AA67)</x:f>
        <x:v>4591045.425846032</x:v>
      </x:c>
      <x:c r="AA448" s="16" t="n">
        <x:f>MAX(0,Z448*(1+EXP((LN(1+Assumptions!$C$60)-0.5*Assumptions!$C$61^2)+Assumptions!$C$61*((RAND()+RAND()+RAND()+RAND()+RAND()+RAND()+RAND()+RAND()+RAND()+RAND()+RAND()+RAND())-6))-1)+PT_Y5_MC!AB67)</x:f>
        <x:v>4394759.320284019</x:v>
      </x:c>
      <x:c r="AB448" s="16" t="n">
        <x:f>MAX(0,AA448*(1+EXP((LN(1+Assumptions!$C$60)-0.5*Assumptions!$C$61^2)+Assumptions!$C$61*((RAND()+RAND()+RAND()+RAND()+RAND()+RAND()+RAND()+RAND()+RAND()+RAND()+RAND()+RAND())-6))-1)+PT_Y5_MC!AC67)</x:f>
        <x:v>5392613.83977753</x:v>
      </x:c>
      <x:c r="AC448" s="16" t="n">
        <x:f>MAX(0,AB448*(1+EXP((LN(1+Assumptions!$C$60)-0.5*Assumptions!$C$61^2)+Assumptions!$C$61*((RAND()+RAND()+RAND()+RAND()+RAND()+RAND()+RAND()+RAND()+RAND()+RAND()+RAND()+RAND())-6))-1)+PT_Y5_MC!AD67)</x:f>
        <x:v>6157969.462385661</x:v>
      </x:c>
      <x:c r="AD448" s="16" t="n">
        <x:f>MAX(0,AC448*(1+EXP((LN(1+Assumptions!$C$60)-0.5*Assumptions!$C$61^2)+Assumptions!$C$61*((RAND()+RAND()+RAND()+RAND()+RAND()+RAND()+RAND()+RAND()+RAND()+RAND()+RAND()+RAND())-6))-1)+PT_Y5_MC!AE67)</x:f>
        <x:v>5345223.383485882</x:v>
      </x:c>
      <x:c r="AE448" s="16" t="n">
        <x:f>MAX(0,AD448*(1+EXP((LN(1+Assumptions!$C$60)-0.5*Assumptions!$C$61^2)+Assumptions!$C$61*((RAND()+RAND()+RAND()+RAND()+RAND()+RAND()+RAND()+RAND()+RAND()+RAND()+RAND()+RAND())-6))-1)+PT_Y5_MC!AF67)</x:f>
        <x:v>5524970.407651803</x:v>
      </x:c>
      <x:c r="AF448" s="16" t="n">
        <x:f>MAX(0,AE448*(1+EXP((LN(1+Assumptions!$C$60)-0.5*Assumptions!$C$61^2)+Assumptions!$C$61*((RAND()+RAND()+RAND()+RAND()+RAND()+RAND()+RAND()+RAND()+RAND()+RAND()+RAND()+RAND())-6))-1)+PT_Y5_MC!AG67)</x:f>
        <x:v>7297482.896315817</x:v>
      </x:c>
    </x:row>
    <x:row r="449">
      <x:c r="A449" s="39">
        <x:v>445</x:v>
      </x:c>
      <x:c r="B449" s="16" t="n">
        <x:f>PT_Y5_MC!C68</x:f>
        <x:v>1029031.25</x:v>
      </x:c>
      <x:c r="C449" s="16" t="n">
        <x:f>MAX(0,B449*(1+EXP((LN(1+Assumptions!$C$60)-0.5*Assumptions!$C$61^2)+Assumptions!$C$61*((RAND()+RAND()+RAND()+RAND()+RAND()+RAND()+RAND()+RAND()+RAND()+RAND()+RAND()+RAND())-6))-1)+PT_Y5_MC!D67)</x:f>
        <x:v>956143.7802036235</x:v>
      </x:c>
      <x:c r="D449" s="16" t="n">
        <x:f>MAX(0,C449*(1+EXP((LN(1+Assumptions!$C$60)-0.5*Assumptions!$C$61^2)+Assumptions!$C$61*((RAND()+RAND()+RAND()+RAND()+RAND()+RAND()+RAND()+RAND()+RAND()+RAND()+RAND()+RAND())-6))-1)+PT_Y5_MC!E67)</x:f>
        <x:v>1015819.5513038349</x:v>
      </x:c>
      <x:c r="E449" s="16" t="n">
        <x:f>MAX(0,D449*(1+EXP((LN(1+Assumptions!$C$60)-0.5*Assumptions!$C$61^2)+Assumptions!$C$61*((RAND()+RAND()+RAND()+RAND()+RAND()+RAND()+RAND()+RAND()+RAND()+RAND()+RAND()+RAND())-6))-1)+PT_Y5_MC!F67)</x:f>
        <x:v>1119330.1107291293</x:v>
      </x:c>
      <x:c r="F449" s="16" t="n">
        <x:f>MAX(0,E449*(1+EXP((LN(1+Assumptions!$C$60)-0.5*Assumptions!$C$61^2)+Assumptions!$C$61*((RAND()+RAND()+RAND()+RAND()+RAND()+RAND()+RAND()+RAND()+RAND()+RAND()+RAND()+RAND())-6))-1)+PT_Y5_MC!G67)</x:f>
        <x:v>1465438.089080239</x:v>
      </x:c>
      <x:c r="G449" s="16" t="n">
        <x:f>MAX(0,F449*(1+EXP((LN(1+Assumptions!$C$60)-0.5*Assumptions!$C$61^2)+Assumptions!$C$61*((RAND()+RAND()+RAND()+RAND()+RAND()+RAND()+RAND()+RAND()+RAND()+RAND()+RAND()+RAND())-6))-1)+PT_Y5_MC!H67)</x:f>
        <x:v>1264978.1672557793</x:v>
      </x:c>
      <x:c r="H449" s="16" t="n">
        <x:f>MAX(0,G449*(1+EXP((LN(1+Assumptions!$C$60)-0.5*Assumptions!$C$61^2)+Assumptions!$C$61*((RAND()+RAND()+RAND()+RAND()+RAND()+RAND()+RAND()+RAND()+RAND()+RAND()+RAND()+RAND())-6))-1)+PT_Y5_MC!I67)</x:f>
        <x:v>1388820.5530750533</x:v>
      </x:c>
      <x:c r="I449" s="16" t="n">
        <x:f>MAX(0,H449*(1+EXP((LN(1+Assumptions!$C$60)-0.5*Assumptions!$C$61^2)+Assumptions!$C$61*((RAND()+RAND()+RAND()+RAND()+RAND()+RAND()+RAND()+RAND()+RAND()+RAND()+RAND()+RAND())-6))-1)+PT_Y5_MC!J67)</x:f>
        <x:v>1400307.4956591136</x:v>
      </x:c>
      <x:c r="J449" s="16" t="n">
        <x:f>MAX(0,I449*(1+EXP((LN(1+Assumptions!$C$60)-0.5*Assumptions!$C$61^2)+Assumptions!$C$61*((RAND()+RAND()+RAND()+RAND()+RAND()+RAND()+RAND()+RAND()+RAND()+RAND()+RAND()+RAND())-6))-1)+PT_Y5_MC!K67)</x:f>
        <x:v>1403838.064656443</x:v>
      </x:c>
      <x:c r="K449" s="16" t="n">
        <x:f>MAX(0,J449*(1+EXP((LN(1+Assumptions!$C$60)-0.5*Assumptions!$C$61^2)+Assumptions!$C$61*((RAND()+RAND()+RAND()+RAND()+RAND()+RAND()+RAND()+RAND()+RAND()+RAND()+RAND()+RAND())-6))-1)+PT_Y5_MC!L67)</x:f>
        <x:v>1785524.5690603338</x:v>
      </x:c>
      <x:c r="L449" s="16" t="n">
        <x:f>MAX(0,K449*(1+EXP((LN(1+Assumptions!$C$60)-0.5*Assumptions!$C$61^2)+Assumptions!$C$61*((RAND()+RAND()+RAND()+RAND()+RAND()+RAND()+RAND()+RAND()+RAND()+RAND()+RAND()+RAND())-6))-1)+PT_Y5_MC!M67)</x:f>
        <x:v>1475419.5775923145</x:v>
      </x:c>
      <x:c r="M449" s="16" t="n">
        <x:f>MAX(0,L449*(1+EXP((LN(1+Assumptions!$C$60)-0.5*Assumptions!$C$61^2)+Assumptions!$C$61*((RAND()+RAND()+RAND()+RAND()+RAND()+RAND()+RAND()+RAND()+RAND()+RAND()+RAND()+RAND())-6))-1)+PT_Y5_MC!N67)</x:f>
        <x:v>1098646.5302745793</x:v>
      </x:c>
      <x:c r="N449" s="16" t="n">
        <x:f>MAX(0,M449*(1+EXP((LN(1+Assumptions!$C$60)-0.5*Assumptions!$C$61^2)+Assumptions!$C$61*((RAND()+RAND()+RAND()+RAND()+RAND()+RAND()+RAND()+RAND()+RAND()+RAND()+RAND()+RAND())-6))-1)+PT_Y5_MC!O67)</x:f>
        <x:v>994430.5822683243</x:v>
      </x:c>
      <x:c r="O449" s="16" t="n">
        <x:f>MAX(0,N449*(1+EXP((LN(1+Assumptions!$C$60)-0.5*Assumptions!$C$61^2)+Assumptions!$C$61*((RAND()+RAND()+RAND()+RAND()+RAND()+RAND()+RAND()+RAND()+RAND()+RAND()+RAND()+RAND())-6))-1)+PT_Y5_MC!P67)</x:f>
        <x:v>896173.2075843337</x:v>
      </x:c>
      <x:c r="P449" s="16" t="n">
        <x:f>MAX(0,O449*(1+EXP((LN(1+Assumptions!$C$60)-0.5*Assumptions!$C$61^2)+Assumptions!$C$61*((RAND()+RAND()+RAND()+RAND()+RAND()+RAND()+RAND()+RAND()+RAND()+RAND()+RAND()+RAND())-6))-1)+PT_Y5_MC!Q67)</x:f>
        <x:v>714498.1663473836</x:v>
      </x:c>
      <x:c r="Q449" s="16" t="n">
        <x:f>MAX(0,P449*(1+EXP((LN(1+Assumptions!$C$60)-0.5*Assumptions!$C$61^2)+Assumptions!$C$61*((RAND()+RAND()+RAND()+RAND()+RAND()+RAND()+RAND()+RAND()+RAND()+RAND()+RAND()+RAND())-6))-1)+PT_Y5_MC!R67)</x:f>
        <x:v>988263.3244391496</x:v>
      </x:c>
      <x:c r="R449" s="16" t="n">
        <x:f>MAX(0,Q449*(1+EXP((LN(1+Assumptions!$C$60)-0.5*Assumptions!$C$61^2)+Assumptions!$C$61*((RAND()+RAND()+RAND()+RAND()+RAND()+RAND()+RAND()+RAND()+RAND()+RAND()+RAND()+RAND())-6))-1)+PT_Y5_MC!S67)</x:f>
        <x:v>788014.0018892193</x:v>
      </x:c>
      <x:c r="S449" s="16" t="n">
        <x:f>MAX(0,R449*(1+EXP((LN(1+Assumptions!$C$60)-0.5*Assumptions!$C$61^2)+Assumptions!$C$61*((RAND()+RAND()+RAND()+RAND()+RAND()+RAND()+RAND()+RAND()+RAND()+RAND()+RAND()+RAND())-6))-1)+PT_Y5_MC!T67)</x:f>
        <x:v>797779.0255817275</x:v>
      </x:c>
      <x:c r="T449" s="16" t="n">
        <x:f>MAX(0,S449*(1+EXP((LN(1+Assumptions!$C$60)-0.5*Assumptions!$C$61^2)+Assumptions!$C$61*((RAND()+RAND()+RAND()+RAND()+RAND()+RAND()+RAND()+RAND()+RAND()+RAND()+RAND()+RAND())-6))-1)+PT_Y5_MC!U67)</x:f>
        <x:v>722905.4915901073</x:v>
      </x:c>
      <x:c r="U449" s="16" t="n">
        <x:f>MAX(0,T449*(1+EXP((LN(1+Assumptions!$C$60)-0.5*Assumptions!$C$61^2)+Assumptions!$C$61*((RAND()+RAND()+RAND()+RAND()+RAND()+RAND()+RAND()+RAND()+RAND()+RAND()+RAND()+RAND())-6))-1)+PT_Y5_MC!V67)</x:f>
        <x:v>799180.205336508</x:v>
      </x:c>
      <x:c r="V449" s="16" t="n">
        <x:f>MAX(0,U449*(1+EXP((LN(1+Assumptions!$C$60)-0.5*Assumptions!$C$61^2)+Assumptions!$C$61*((RAND()+RAND()+RAND()+RAND()+RAND()+RAND()+RAND()+RAND()+RAND()+RAND()+RAND()+RAND())-6))-1)+PT_Y5_MC!W67)</x:f>
        <x:v>772658.2920532105</x:v>
      </x:c>
      <x:c r="W449" s="16" t="n">
        <x:f>MAX(0,V449*(1+EXP((LN(1+Assumptions!$C$60)-0.5*Assumptions!$C$61^2)+Assumptions!$C$61*((RAND()+RAND()+RAND()+RAND()+RAND()+RAND()+RAND()+RAND()+RAND()+RAND()+RAND()+RAND())-6))-1)+PT_Y5_MC!X67)</x:f>
        <x:v>881773.0859278095</x:v>
      </x:c>
      <x:c r="X449" s="16" t="n">
        <x:f>MAX(0,W449*(1+EXP((LN(1+Assumptions!$C$60)-0.5*Assumptions!$C$61^2)+Assumptions!$C$61*((RAND()+RAND()+RAND()+RAND()+RAND()+RAND()+RAND()+RAND()+RAND()+RAND()+RAND()+RAND())-6))-1)+PT_Y5_MC!Y67)</x:f>
        <x:v>1090659.1939790414</x:v>
      </x:c>
      <x:c r="Y449" s="16" t="n">
        <x:f>MAX(0,X449*(1+EXP((LN(1+Assumptions!$C$60)-0.5*Assumptions!$C$61^2)+Assumptions!$C$61*((RAND()+RAND()+RAND()+RAND()+RAND()+RAND()+RAND()+RAND()+RAND()+RAND()+RAND()+RAND())-6))-1)+PT_Y5_MC!Z67)</x:f>
        <x:v>1063151.9541683248</x:v>
      </x:c>
      <x:c r="Z449" s="16" t="n">
        <x:f>MAX(0,Y449*(1+EXP((LN(1+Assumptions!$C$60)-0.5*Assumptions!$C$61^2)+Assumptions!$C$61*((RAND()+RAND()+RAND()+RAND()+RAND()+RAND()+RAND()+RAND()+RAND()+RAND()+RAND()+RAND())-6))-1)+PT_Y5_MC!AA67)</x:f>
        <x:v>1468970.1403537483</x:v>
      </x:c>
      <x:c r="AA449" s="16" t="n">
        <x:f>MAX(0,Z449*(1+EXP((LN(1+Assumptions!$C$60)-0.5*Assumptions!$C$61^2)+Assumptions!$C$61*((RAND()+RAND()+RAND()+RAND()+RAND()+RAND()+RAND()+RAND()+RAND()+RAND()+RAND()+RAND())-6))-1)+PT_Y5_MC!AB67)</x:f>
        <x:v>1894912.186865898</x:v>
      </x:c>
      <x:c r="AB449" s="16" t="n">
        <x:f>MAX(0,AA449*(1+EXP((LN(1+Assumptions!$C$60)-0.5*Assumptions!$C$61^2)+Assumptions!$C$61*((RAND()+RAND()+RAND()+RAND()+RAND()+RAND()+RAND()+RAND()+RAND()+RAND()+RAND()+RAND())-6))-1)+PT_Y5_MC!AC67)</x:f>
        <x:v>1864254.1720313122</x:v>
      </x:c>
      <x:c r="AC449" s="16" t="n">
        <x:f>MAX(0,AB449*(1+EXP((LN(1+Assumptions!$C$60)-0.5*Assumptions!$C$61^2)+Assumptions!$C$61*((RAND()+RAND()+RAND()+RAND()+RAND()+RAND()+RAND()+RAND()+RAND()+RAND()+RAND()+RAND())-6))-1)+PT_Y5_MC!AD67)</x:f>
        <x:v>2060342.9168032508</x:v>
      </x:c>
      <x:c r="AD449" s="16" t="n">
        <x:f>MAX(0,AC449*(1+EXP((LN(1+Assumptions!$C$60)-0.5*Assumptions!$C$61^2)+Assumptions!$C$61*((RAND()+RAND()+RAND()+RAND()+RAND()+RAND()+RAND()+RAND()+RAND()+RAND()+RAND()+RAND())-6))-1)+PT_Y5_MC!AE67)</x:f>
        <x:v>2829336.4955412643</x:v>
      </x:c>
      <x:c r="AE449" s="16" t="n">
        <x:f>MAX(0,AD449*(1+EXP((LN(1+Assumptions!$C$60)-0.5*Assumptions!$C$61^2)+Assumptions!$C$61*((RAND()+RAND()+RAND()+RAND()+RAND()+RAND()+RAND()+RAND()+RAND()+RAND()+RAND()+RAND())-6))-1)+PT_Y5_MC!AF67)</x:f>
        <x:v>2716220.7109356793</x:v>
      </x:c>
      <x:c r="AF449" s="16" t="n">
        <x:f>MAX(0,AE449*(1+EXP((LN(1+Assumptions!$C$60)-0.5*Assumptions!$C$61^2)+Assumptions!$C$61*((RAND()+RAND()+RAND()+RAND()+RAND()+RAND()+RAND()+RAND()+RAND()+RAND()+RAND()+RAND())-6))-1)+PT_Y5_MC!AG67)</x:f>
        <x:v>2494345.4279323583</x:v>
      </x:c>
    </x:row>
    <x:row r="450">
      <x:c r="A450" s="39">
        <x:v>446</x:v>
      </x:c>
      <x:c r="B450" s="16" t="n">
        <x:f>PT_Y5_MC!C68</x:f>
        <x:v>1029031.25</x:v>
      </x:c>
      <x:c r="C450" s="16" t="n">
        <x:f>MAX(0,B450*(1+EXP((LN(1+Assumptions!$C$60)-0.5*Assumptions!$C$61^2)+Assumptions!$C$61*((RAND()+RAND()+RAND()+RAND()+RAND()+RAND()+RAND()+RAND()+RAND()+RAND()+RAND()+RAND())-6))-1)+PT_Y5_MC!D67)</x:f>
        <x:v>1031119.460789082</x:v>
      </x:c>
      <x:c r="D450" s="16" t="n">
        <x:f>MAX(0,C450*(1+EXP((LN(1+Assumptions!$C$60)-0.5*Assumptions!$C$61^2)+Assumptions!$C$61*((RAND()+RAND()+RAND()+RAND()+RAND()+RAND()+RAND()+RAND()+RAND()+RAND()+RAND()+RAND())-6))-1)+PT_Y5_MC!E67)</x:f>
        <x:v>811422.8757732809</x:v>
      </x:c>
      <x:c r="E450" s="16" t="n">
        <x:f>MAX(0,D450*(1+EXP((LN(1+Assumptions!$C$60)-0.5*Assumptions!$C$61^2)+Assumptions!$C$61*((RAND()+RAND()+RAND()+RAND()+RAND()+RAND()+RAND()+RAND()+RAND()+RAND()+RAND()+RAND())-6))-1)+PT_Y5_MC!F67)</x:f>
        <x:v>766149.6326475624</x:v>
      </x:c>
      <x:c r="F450" s="16" t="n">
        <x:f>MAX(0,E450*(1+EXP((LN(1+Assumptions!$C$60)-0.5*Assumptions!$C$61^2)+Assumptions!$C$61*((RAND()+RAND()+RAND()+RAND()+RAND()+RAND()+RAND()+RAND()+RAND()+RAND()+RAND()+RAND())-6))-1)+PT_Y5_MC!G67)</x:f>
        <x:v>726050.614661532</x:v>
      </x:c>
      <x:c r="G450" s="16" t="n">
        <x:f>MAX(0,F450*(1+EXP((LN(1+Assumptions!$C$60)-0.5*Assumptions!$C$61^2)+Assumptions!$C$61*((RAND()+RAND()+RAND()+RAND()+RAND()+RAND()+RAND()+RAND()+RAND()+RAND()+RAND()+RAND())-6))-1)+PT_Y5_MC!H67)</x:f>
        <x:v>905563.1983597435</x:v>
      </x:c>
      <x:c r="H450" s="16" t="n">
        <x:f>MAX(0,G450*(1+EXP((LN(1+Assumptions!$C$60)-0.5*Assumptions!$C$61^2)+Assumptions!$C$61*((RAND()+RAND()+RAND()+RAND()+RAND()+RAND()+RAND()+RAND()+RAND()+RAND()+RAND()+RAND())-6))-1)+PT_Y5_MC!I67)</x:f>
        <x:v>1154972.2287287186</x:v>
      </x:c>
      <x:c r="I450" s="16" t="n">
        <x:f>MAX(0,H450*(1+EXP((LN(1+Assumptions!$C$60)-0.5*Assumptions!$C$61^2)+Assumptions!$C$61*((RAND()+RAND()+RAND()+RAND()+RAND()+RAND()+RAND()+RAND()+RAND()+RAND()+RAND()+RAND())-6))-1)+PT_Y5_MC!J67)</x:f>
        <x:v>1396223.5510358734</x:v>
      </x:c>
      <x:c r="J450" s="16" t="n">
        <x:f>MAX(0,I450*(1+EXP((LN(1+Assumptions!$C$60)-0.5*Assumptions!$C$61^2)+Assumptions!$C$61*((RAND()+RAND()+RAND()+RAND()+RAND()+RAND()+RAND()+RAND()+RAND()+RAND()+RAND()+RAND())-6))-1)+PT_Y5_MC!K67)</x:f>
        <x:v>1646496.1804521969</x:v>
      </x:c>
      <x:c r="K450" s="16" t="n">
        <x:f>MAX(0,J450*(1+EXP((LN(1+Assumptions!$C$60)-0.5*Assumptions!$C$61^2)+Assumptions!$C$61*((RAND()+RAND()+RAND()+RAND()+RAND()+RAND()+RAND()+RAND()+RAND()+RAND()+RAND()+RAND())-6))-1)+PT_Y5_MC!L67)</x:f>
        <x:v>1594715.282758381</x:v>
      </x:c>
      <x:c r="L450" s="16" t="n">
        <x:f>MAX(0,K450*(1+EXP((LN(1+Assumptions!$C$60)-0.5*Assumptions!$C$61^2)+Assumptions!$C$61*((RAND()+RAND()+RAND()+RAND()+RAND()+RAND()+RAND()+RAND()+RAND()+RAND()+RAND()+RAND())-6))-1)+PT_Y5_MC!M67)</x:f>
        <x:v>1845039.4322606474</x:v>
      </x:c>
      <x:c r="M450" s="16" t="n">
        <x:f>MAX(0,L450*(1+EXP((LN(1+Assumptions!$C$60)-0.5*Assumptions!$C$61^2)+Assumptions!$C$61*((RAND()+RAND()+RAND()+RAND()+RAND()+RAND()+RAND()+RAND()+RAND()+RAND()+RAND()+RAND())-6))-1)+PT_Y5_MC!N67)</x:f>
        <x:v>1972423.3882217058</x:v>
      </x:c>
      <x:c r="N450" s="16" t="n">
        <x:f>MAX(0,M450*(1+EXP((LN(1+Assumptions!$C$60)-0.5*Assumptions!$C$61^2)+Assumptions!$C$61*((RAND()+RAND()+RAND()+RAND()+RAND()+RAND()+RAND()+RAND()+RAND()+RAND()+RAND()+RAND())-6))-1)+PT_Y5_MC!O67)</x:f>
        <x:v>1732672.8211861027</x:v>
      </x:c>
      <x:c r="O450" s="16" t="n">
        <x:f>MAX(0,N450*(1+EXP((LN(1+Assumptions!$C$60)-0.5*Assumptions!$C$61^2)+Assumptions!$C$61*((RAND()+RAND()+RAND()+RAND()+RAND()+RAND()+RAND()+RAND()+RAND()+RAND()+RAND()+RAND())-6))-1)+PT_Y5_MC!P67)</x:f>
        <x:v>1935841.6148986837</x:v>
      </x:c>
      <x:c r="P450" s="16" t="n">
        <x:f>MAX(0,O450*(1+EXP((LN(1+Assumptions!$C$60)-0.5*Assumptions!$C$61^2)+Assumptions!$C$61*((RAND()+RAND()+RAND()+RAND()+RAND()+RAND()+RAND()+RAND()+RAND()+RAND()+RAND()+RAND())-6))-1)+PT_Y5_MC!Q67)</x:f>
        <x:v>2282502.91599039</x:v>
      </x:c>
      <x:c r="Q450" s="16" t="n">
        <x:f>MAX(0,P450*(1+EXP((LN(1+Assumptions!$C$60)-0.5*Assumptions!$C$61^2)+Assumptions!$C$61*((RAND()+RAND()+RAND()+RAND()+RAND()+RAND()+RAND()+RAND()+RAND()+RAND()+RAND()+RAND())-6))-1)+PT_Y5_MC!R67)</x:f>
        <x:v>2145771.876069982</x:v>
      </x:c>
      <x:c r="R450" s="16" t="n">
        <x:f>MAX(0,Q450*(1+EXP((LN(1+Assumptions!$C$60)-0.5*Assumptions!$C$61^2)+Assumptions!$C$61*((RAND()+RAND()+RAND()+RAND()+RAND()+RAND()+RAND()+RAND()+RAND()+RAND()+RAND()+RAND())-6))-1)+PT_Y5_MC!S67)</x:f>
        <x:v>2277067.8845716394</x:v>
      </x:c>
      <x:c r="S450" s="16" t="n">
        <x:f>MAX(0,R450*(1+EXP((LN(1+Assumptions!$C$60)-0.5*Assumptions!$C$61^2)+Assumptions!$C$61*((RAND()+RAND()+RAND()+RAND()+RAND()+RAND()+RAND()+RAND()+RAND()+RAND()+RAND()+RAND())-6))-1)+PT_Y5_MC!T67)</x:f>
        <x:v>1972343.5029829885</x:v>
      </x:c>
      <x:c r="T450" s="16" t="n">
        <x:f>MAX(0,S450*(1+EXP((LN(1+Assumptions!$C$60)-0.5*Assumptions!$C$61^2)+Assumptions!$C$61*((RAND()+RAND()+RAND()+RAND()+RAND()+RAND()+RAND()+RAND()+RAND()+RAND()+RAND()+RAND())-6))-1)+PT_Y5_MC!U67)</x:f>
        <x:v>1818348.0395001818</x:v>
      </x:c>
      <x:c r="U450" s="16" t="n">
        <x:f>MAX(0,T450*(1+EXP((LN(1+Assumptions!$C$60)-0.5*Assumptions!$C$61^2)+Assumptions!$C$61*((RAND()+RAND()+RAND()+RAND()+RAND()+RAND()+RAND()+RAND()+RAND()+RAND()+RAND()+RAND())-6))-1)+PT_Y5_MC!V67)</x:f>
        <x:v>2517088.5231506936</x:v>
      </x:c>
      <x:c r="V450" s="16" t="n">
        <x:f>MAX(0,U450*(1+EXP((LN(1+Assumptions!$C$60)-0.5*Assumptions!$C$61^2)+Assumptions!$C$61*((RAND()+RAND()+RAND()+RAND()+RAND()+RAND()+RAND()+RAND()+RAND()+RAND()+RAND()+RAND())-6))-1)+PT_Y5_MC!W67)</x:f>
        <x:v>2924064.9534452846</x:v>
      </x:c>
      <x:c r="W450" s="16" t="n">
        <x:f>MAX(0,V450*(1+EXP((LN(1+Assumptions!$C$60)-0.5*Assumptions!$C$61^2)+Assumptions!$C$61*((RAND()+RAND()+RAND()+RAND()+RAND()+RAND()+RAND()+RAND()+RAND()+RAND()+RAND()+RAND())-6))-1)+PT_Y5_MC!X67)</x:f>
        <x:v>2371031.051751571</x:v>
      </x:c>
      <x:c r="X450" s="16" t="n">
        <x:f>MAX(0,W450*(1+EXP((LN(1+Assumptions!$C$60)-0.5*Assumptions!$C$61^2)+Assumptions!$C$61*((RAND()+RAND()+RAND()+RAND()+RAND()+RAND()+RAND()+RAND()+RAND()+RAND()+RAND()+RAND())-6))-1)+PT_Y5_MC!Y67)</x:f>
        <x:v>2326596.99441374</x:v>
      </x:c>
      <x:c r="Y450" s="16" t="n">
        <x:f>MAX(0,X450*(1+EXP((LN(1+Assumptions!$C$60)-0.5*Assumptions!$C$61^2)+Assumptions!$C$61*((RAND()+RAND()+RAND()+RAND()+RAND()+RAND()+RAND()+RAND()+RAND()+RAND()+RAND()+RAND())-6))-1)+PT_Y5_MC!Z67)</x:f>
        <x:v>2327964.1715527573</x:v>
      </x:c>
      <x:c r="Z450" s="16" t="n">
        <x:f>MAX(0,Y450*(1+EXP((LN(1+Assumptions!$C$60)-0.5*Assumptions!$C$61^2)+Assumptions!$C$61*((RAND()+RAND()+RAND()+RAND()+RAND()+RAND()+RAND()+RAND()+RAND()+RAND()+RAND()+RAND())-6))-1)+PT_Y5_MC!AA67)</x:f>
        <x:v>2024397.4795694468</x:v>
      </x:c>
      <x:c r="AA450" s="16" t="n">
        <x:f>MAX(0,Z450*(1+EXP((LN(1+Assumptions!$C$60)-0.5*Assumptions!$C$61^2)+Assumptions!$C$61*((RAND()+RAND()+RAND()+RAND()+RAND()+RAND()+RAND()+RAND()+RAND()+RAND()+RAND()+RAND())-6))-1)+PT_Y5_MC!AB67)</x:f>
        <x:v>2047072.7106669103</x:v>
      </x:c>
      <x:c r="AB450" s="16" t="n">
        <x:f>MAX(0,AA450*(1+EXP((LN(1+Assumptions!$C$60)-0.5*Assumptions!$C$61^2)+Assumptions!$C$61*((RAND()+RAND()+RAND()+RAND()+RAND()+RAND()+RAND()+RAND()+RAND()+RAND()+RAND()+RAND())-6))-1)+PT_Y5_MC!AC67)</x:f>
        <x:v>2194701.1450758236</x:v>
      </x:c>
      <x:c r="AC450" s="16" t="n">
        <x:f>MAX(0,AB450*(1+EXP((LN(1+Assumptions!$C$60)-0.5*Assumptions!$C$61^2)+Assumptions!$C$61*((RAND()+RAND()+RAND()+RAND()+RAND()+RAND()+RAND()+RAND()+RAND()+RAND()+RAND()+RAND())-6))-1)+PT_Y5_MC!AD67)</x:f>
        <x:v>2013168.8681407506</x:v>
      </x:c>
      <x:c r="AD450" s="16" t="n">
        <x:f>MAX(0,AC450*(1+EXP((LN(1+Assumptions!$C$60)-0.5*Assumptions!$C$61^2)+Assumptions!$C$61*((RAND()+RAND()+RAND()+RAND()+RAND()+RAND()+RAND()+RAND()+RAND()+RAND()+RAND()+RAND())-6))-1)+PT_Y5_MC!AE67)</x:f>
        <x:v>1943244.1531917013</x:v>
      </x:c>
      <x:c r="AE450" s="16" t="n">
        <x:f>MAX(0,AD450*(1+EXP((LN(1+Assumptions!$C$60)-0.5*Assumptions!$C$61^2)+Assumptions!$C$61*((RAND()+RAND()+RAND()+RAND()+RAND()+RAND()+RAND()+RAND()+RAND()+RAND()+RAND()+RAND())-6))-1)+PT_Y5_MC!AF67)</x:f>
        <x:v>1627555.197197715</x:v>
      </x:c>
      <x:c r="AF450" s="16" t="n">
        <x:f>MAX(0,AE450*(1+EXP((LN(1+Assumptions!$C$60)-0.5*Assumptions!$C$61^2)+Assumptions!$C$61*((RAND()+RAND()+RAND()+RAND()+RAND()+RAND()+RAND()+RAND()+RAND()+RAND()+RAND()+RAND())-6))-1)+PT_Y5_MC!AG67)</x:f>
        <x:v>1644372.5516942153</x:v>
      </x:c>
    </x:row>
    <x:row r="451">
      <x:c r="A451" s="39">
        <x:v>447</x:v>
      </x:c>
      <x:c r="B451" s="16" t="n">
        <x:f>PT_Y5_MC!C68</x:f>
        <x:v>1029031.25</x:v>
      </x:c>
      <x:c r="C451" s="16" t="n">
        <x:f>MAX(0,B451*(1+EXP((LN(1+Assumptions!$C$60)-0.5*Assumptions!$C$61^2)+Assumptions!$C$61*((RAND()+RAND()+RAND()+RAND()+RAND()+RAND()+RAND()+RAND()+RAND()+RAND()+RAND()+RAND())-6))-1)+PT_Y5_MC!D67)</x:f>
        <x:v>1368118.3143862952</x:v>
      </x:c>
      <x:c r="D451" s="16" t="n">
        <x:f>MAX(0,C451*(1+EXP((LN(1+Assumptions!$C$60)-0.5*Assumptions!$C$61^2)+Assumptions!$C$61*((RAND()+RAND()+RAND()+RAND()+RAND()+RAND()+RAND()+RAND()+RAND()+RAND()+RAND()+RAND())-6))-1)+PT_Y5_MC!E67)</x:f>
        <x:v>1580007.9702966113</x:v>
      </x:c>
      <x:c r="E451" s="16" t="n">
        <x:f>MAX(0,D451*(1+EXP((LN(1+Assumptions!$C$60)-0.5*Assumptions!$C$61^2)+Assumptions!$C$61*((RAND()+RAND()+RAND()+RAND()+RAND()+RAND()+RAND()+RAND()+RAND()+RAND()+RAND()+RAND())-6))-1)+PT_Y5_MC!F67)</x:f>
        <x:v>1199713.1211272054</x:v>
      </x:c>
      <x:c r="F451" s="16" t="n">
        <x:f>MAX(0,E451*(1+EXP((LN(1+Assumptions!$C$60)-0.5*Assumptions!$C$61^2)+Assumptions!$C$61*((RAND()+RAND()+RAND()+RAND()+RAND()+RAND()+RAND()+RAND()+RAND()+RAND()+RAND()+RAND())-6))-1)+PT_Y5_MC!G67)</x:f>
        <x:v>1565230.2962714187</x:v>
      </x:c>
      <x:c r="G451" s="16" t="n">
        <x:f>MAX(0,F451*(1+EXP((LN(1+Assumptions!$C$60)-0.5*Assumptions!$C$61^2)+Assumptions!$C$61*((RAND()+RAND()+RAND()+RAND()+RAND()+RAND()+RAND()+RAND()+RAND()+RAND()+RAND()+RAND())-6))-1)+PT_Y5_MC!H67)</x:f>
        <x:v>1375962.8694223892</x:v>
      </x:c>
      <x:c r="H451" s="16" t="n">
        <x:f>MAX(0,G451*(1+EXP((LN(1+Assumptions!$C$60)-0.5*Assumptions!$C$61^2)+Assumptions!$C$61*((RAND()+RAND()+RAND()+RAND()+RAND()+RAND()+RAND()+RAND()+RAND()+RAND()+RAND()+RAND())-6))-1)+PT_Y5_MC!I67)</x:f>
        <x:v>1492967.5039959764</x:v>
      </x:c>
      <x:c r="I451" s="16" t="n">
        <x:f>MAX(0,H451*(1+EXP((LN(1+Assumptions!$C$60)-0.5*Assumptions!$C$61^2)+Assumptions!$C$61*((RAND()+RAND()+RAND()+RAND()+RAND()+RAND()+RAND()+RAND()+RAND()+RAND()+RAND()+RAND())-6))-1)+PT_Y5_MC!J67)</x:f>
        <x:v>1468310.617085543</x:v>
      </x:c>
      <x:c r="J451" s="16" t="n">
        <x:f>MAX(0,I451*(1+EXP((LN(1+Assumptions!$C$60)-0.5*Assumptions!$C$61^2)+Assumptions!$C$61*((RAND()+RAND()+RAND()+RAND()+RAND()+RAND()+RAND()+RAND()+RAND()+RAND()+RAND()+RAND())-6))-1)+PT_Y5_MC!K67)</x:f>
        <x:v>1792038.3473835299</x:v>
      </x:c>
      <x:c r="K451" s="16" t="n">
        <x:f>MAX(0,J451*(1+EXP((LN(1+Assumptions!$C$60)-0.5*Assumptions!$C$61^2)+Assumptions!$C$61*((RAND()+RAND()+RAND()+RAND()+RAND()+RAND()+RAND()+RAND()+RAND()+RAND()+RAND()+RAND())-6))-1)+PT_Y5_MC!L67)</x:f>
        <x:v>2360814.0174017115</x:v>
      </x:c>
      <x:c r="L451" s="16" t="n">
        <x:f>MAX(0,K451*(1+EXP((LN(1+Assumptions!$C$60)-0.5*Assumptions!$C$61^2)+Assumptions!$C$61*((RAND()+RAND()+RAND()+RAND()+RAND()+RAND()+RAND()+RAND()+RAND()+RAND()+RAND()+RAND())-6))-1)+PT_Y5_MC!M67)</x:f>
        <x:v>2351236.32443483</x:v>
      </x:c>
      <x:c r="M451" s="16" t="n">
        <x:f>MAX(0,L451*(1+EXP((LN(1+Assumptions!$C$60)-0.5*Assumptions!$C$61^2)+Assumptions!$C$61*((RAND()+RAND()+RAND()+RAND()+RAND()+RAND()+RAND()+RAND()+RAND()+RAND()+RAND()+RAND())-6))-1)+PT_Y5_MC!N67)</x:f>
        <x:v>2271762.8501974596</x:v>
      </x:c>
      <x:c r="N451" s="16" t="n">
        <x:f>MAX(0,M451*(1+EXP((LN(1+Assumptions!$C$60)-0.5*Assumptions!$C$61^2)+Assumptions!$C$61*((RAND()+RAND()+RAND()+RAND()+RAND()+RAND()+RAND()+RAND()+RAND()+RAND()+RAND()+RAND())-6))-1)+PT_Y5_MC!O67)</x:f>
        <x:v>2844105.068206892</x:v>
      </x:c>
      <x:c r="O451" s="16" t="n">
        <x:f>MAX(0,N451*(1+EXP((LN(1+Assumptions!$C$60)-0.5*Assumptions!$C$61^2)+Assumptions!$C$61*((RAND()+RAND()+RAND()+RAND()+RAND()+RAND()+RAND()+RAND()+RAND()+RAND()+RAND()+RAND())-6))-1)+PT_Y5_MC!P67)</x:f>
        <x:v>2887512.7849489725</x:v>
      </x:c>
      <x:c r="P451" s="16" t="n">
        <x:f>MAX(0,O451*(1+EXP((LN(1+Assumptions!$C$60)-0.5*Assumptions!$C$61^2)+Assumptions!$C$61*((RAND()+RAND()+RAND()+RAND()+RAND()+RAND()+RAND()+RAND()+RAND()+RAND()+RAND()+RAND())-6))-1)+PT_Y5_MC!Q67)</x:f>
        <x:v>3053267.6565887807</x:v>
      </x:c>
      <x:c r="Q451" s="16" t="n">
        <x:f>MAX(0,P451*(1+EXP((LN(1+Assumptions!$C$60)-0.5*Assumptions!$C$61^2)+Assumptions!$C$61*((RAND()+RAND()+RAND()+RAND()+RAND()+RAND()+RAND()+RAND()+RAND()+RAND()+RAND()+RAND())-6))-1)+PT_Y5_MC!R67)</x:f>
        <x:v>3559028.02504358</x:v>
      </x:c>
      <x:c r="R451" s="16" t="n">
        <x:f>MAX(0,Q451*(1+EXP((LN(1+Assumptions!$C$60)-0.5*Assumptions!$C$61^2)+Assumptions!$C$61*((RAND()+RAND()+RAND()+RAND()+RAND()+RAND()+RAND()+RAND()+RAND()+RAND()+RAND()+RAND())-6))-1)+PT_Y5_MC!S67)</x:f>
        <x:v>3317313.1369978585</x:v>
      </x:c>
      <x:c r="S451" s="16" t="n">
        <x:f>MAX(0,R451*(1+EXP((LN(1+Assumptions!$C$60)-0.5*Assumptions!$C$61^2)+Assumptions!$C$61*((RAND()+RAND()+RAND()+RAND()+RAND()+RAND()+RAND()+RAND()+RAND()+RAND()+RAND()+RAND())-6))-1)+PT_Y5_MC!T67)</x:f>
        <x:v>2754617.290407947</x:v>
      </x:c>
      <x:c r="T451" s="16" t="n">
        <x:f>MAX(0,S451*(1+EXP((LN(1+Assumptions!$C$60)-0.5*Assumptions!$C$61^2)+Assumptions!$C$61*((RAND()+RAND()+RAND()+RAND()+RAND()+RAND()+RAND()+RAND()+RAND()+RAND()+RAND()+RAND())-6))-1)+PT_Y5_MC!U67)</x:f>
        <x:v>2179849.438405198</x:v>
      </x:c>
      <x:c r="U451" s="16" t="n">
        <x:f>MAX(0,T451*(1+EXP((LN(1+Assumptions!$C$60)-0.5*Assumptions!$C$61^2)+Assumptions!$C$61*((RAND()+RAND()+RAND()+RAND()+RAND()+RAND()+RAND()+RAND()+RAND()+RAND()+RAND()+RAND())-6))-1)+PT_Y5_MC!V67)</x:f>
        <x:v>2239778.4520562473</x:v>
      </x:c>
      <x:c r="V451" s="16" t="n">
        <x:f>MAX(0,U451*(1+EXP((LN(1+Assumptions!$C$60)-0.5*Assumptions!$C$61^2)+Assumptions!$C$61*((RAND()+RAND()+RAND()+RAND()+RAND()+RAND()+RAND()+RAND()+RAND()+RAND()+RAND()+RAND())-6))-1)+PT_Y5_MC!W67)</x:f>
        <x:v>1992124.93646632</x:v>
      </x:c>
      <x:c r="W451" s="16" t="n">
        <x:f>MAX(0,V451*(1+EXP((LN(1+Assumptions!$C$60)-0.5*Assumptions!$C$61^2)+Assumptions!$C$61*((RAND()+RAND()+RAND()+RAND()+RAND()+RAND()+RAND()+RAND()+RAND()+RAND()+RAND()+RAND())-6))-1)+PT_Y5_MC!X67)</x:f>
        <x:v>2143590.8616587287</x:v>
      </x:c>
      <x:c r="X451" s="16" t="n">
        <x:f>MAX(0,W451*(1+EXP((LN(1+Assumptions!$C$60)-0.5*Assumptions!$C$61^2)+Assumptions!$C$61*((RAND()+RAND()+RAND()+RAND()+RAND()+RAND()+RAND()+RAND()+RAND()+RAND()+RAND()+RAND())-6))-1)+PT_Y5_MC!Y67)</x:f>
        <x:v>2229286.0960776443</x:v>
      </x:c>
      <x:c r="Y451" s="16" t="n">
        <x:f>MAX(0,X451*(1+EXP((LN(1+Assumptions!$C$60)-0.5*Assumptions!$C$61^2)+Assumptions!$C$61*((RAND()+RAND()+RAND()+RAND()+RAND()+RAND()+RAND()+RAND()+RAND()+RAND()+RAND()+RAND())-6))-1)+PT_Y5_MC!Z67)</x:f>
        <x:v>2261282.146186603</x:v>
      </x:c>
      <x:c r="Z451" s="16" t="n">
        <x:f>MAX(0,Y451*(1+EXP((LN(1+Assumptions!$C$60)-0.5*Assumptions!$C$61^2)+Assumptions!$C$61*((RAND()+RAND()+RAND()+RAND()+RAND()+RAND()+RAND()+RAND()+RAND()+RAND()+RAND()+RAND())-6))-1)+PT_Y5_MC!AA67)</x:f>
        <x:v>2334873.8436553725</x:v>
      </x:c>
      <x:c r="AA451" s="16" t="n">
        <x:f>MAX(0,Z451*(1+EXP((LN(1+Assumptions!$C$60)-0.5*Assumptions!$C$61^2)+Assumptions!$C$61*((RAND()+RAND()+RAND()+RAND()+RAND()+RAND()+RAND()+RAND()+RAND()+RAND()+RAND()+RAND())-6))-1)+PT_Y5_MC!AB67)</x:f>
        <x:v>2524995.586159601</x:v>
      </x:c>
      <x:c r="AB451" s="16" t="n">
        <x:f>MAX(0,AA451*(1+EXP((LN(1+Assumptions!$C$60)-0.5*Assumptions!$C$61^2)+Assumptions!$C$61*((RAND()+RAND()+RAND()+RAND()+RAND()+RAND()+RAND()+RAND()+RAND()+RAND()+RAND()+RAND())-6))-1)+PT_Y5_MC!AC67)</x:f>
        <x:v>2849910.0866409214</x:v>
      </x:c>
      <x:c r="AC451" s="16" t="n">
        <x:f>MAX(0,AB451*(1+EXP((LN(1+Assumptions!$C$60)-0.5*Assumptions!$C$61^2)+Assumptions!$C$61*((RAND()+RAND()+RAND()+RAND()+RAND()+RAND()+RAND()+RAND()+RAND()+RAND()+RAND()+RAND())-6))-1)+PT_Y5_MC!AD67)</x:f>
        <x:v>3599529.329313192</x:v>
      </x:c>
      <x:c r="AD451" s="16" t="n">
        <x:f>MAX(0,AC451*(1+EXP((LN(1+Assumptions!$C$60)-0.5*Assumptions!$C$61^2)+Assumptions!$C$61*((RAND()+RAND()+RAND()+RAND()+RAND()+RAND()+RAND()+RAND()+RAND()+RAND()+RAND()+RAND())-6))-1)+PT_Y5_MC!AE67)</x:f>
        <x:v>4460255.481322051</x:v>
      </x:c>
      <x:c r="AE451" s="16" t="n">
        <x:f>MAX(0,AD451*(1+EXP((LN(1+Assumptions!$C$60)-0.5*Assumptions!$C$61^2)+Assumptions!$C$61*((RAND()+RAND()+RAND()+RAND()+RAND()+RAND()+RAND()+RAND()+RAND()+RAND()+RAND()+RAND())-6))-1)+PT_Y5_MC!AF67)</x:f>
        <x:v>6830826.33909319</x:v>
      </x:c>
      <x:c r="AF451" s="16" t="n">
        <x:f>MAX(0,AE451*(1+EXP((LN(1+Assumptions!$C$60)-0.5*Assumptions!$C$61^2)+Assumptions!$C$61*((RAND()+RAND()+RAND()+RAND()+RAND()+RAND()+RAND()+RAND()+RAND()+RAND()+RAND()+RAND())-6))-1)+PT_Y5_MC!AG67)</x:f>
        <x:v>6460987.23309943</x:v>
      </x:c>
    </x:row>
    <x:row r="452">
      <x:c r="A452" s="39">
        <x:v>448</x:v>
      </x:c>
      <x:c r="B452" s="16" t="n">
        <x:f>PT_Y5_MC!C68</x:f>
        <x:v>1029031.25</x:v>
      </x:c>
      <x:c r="C452" s="16" t="n">
        <x:f>MAX(0,B452*(1+EXP((LN(1+Assumptions!$C$60)-0.5*Assumptions!$C$61^2)+Assumptions!$C$61*((RAND()+RAND()+RAND()+RAND()+RAND()+RAND()+RAND()+RAND()+RAND()+RAND()+RAND()+RAND())-6))-1)+PT_Y5_MC!D67)</x:f>
        <x:v>1129319.6406999468</x:v>
      </x:c>
      <x:c r="D452" s="16" t="n">
        <x:f>MAX(0,C452*(1+EXP((LN(1+Assumptions!$C$60)-0.5*Assumptions!$C$61^2)+Assumptions!$C$61*((RAND()+RAND()+RAND()+RAND()+RAND()+RAND()+RAND()+RAND()+RAND()+RAND()+RAND()+RAND())-6))-1)+PT_Y5_MC!E67)</x:f>
        <x:v>1305018.3784173115</x:v>
      </x:c>
      <x:c r="E452" s="16" t="n">
        <x:f>MAX(0,D452*(1+EXP((LN(1+Assumptions!$C$60)-0.5*Assumptions!$C$61^2)+Assumptions!$C$61*((RAND()+RAND()+RAND()+RAND()+RAND()+RAND()+RAND()+RAND()+RAND()+RAND()+RAND()+RAND())-6))-1)+PT_Y5_MC!F67)</x:f>
        <x:v>1358281.5906373758</x:v>
      </x:c>
      <x:c r="F452" s="16" t="n">
        <x:f>MAX(0,E452*(1+EXP((LN(1+Assumptions!$C$60)-0.5*Assumptions!$C$61^2)+Assumptions!$C$61*((RAND()+RAND()+RAND()+RAND()+RAND()+RAND()+RAND()+RAND()+RAND()+RAND()+RAND()+RAND())-6))-1)+PT_Y5_MC!G67)</x:f>
        <x:v>1433431.535203112</x:v>
      </x:c>
      <x:c r="G452" s="16" t="n">
        <x:f>MAX(0,F452*(1+EXP((LN(1+Assumptions!$C$60)-0.5*Assumptions!$C$61^2)+Assumptions!$C$61*((RAND()+RAND()+RAND()+RAND()+RAND()+RAND()+RAND()+RAND()+RAND()+RAND()+RAND()+RAND())-6))-1)+PT_Y5_MC!H67)</x:f>
        <x:v>1317296.9117598047</x:v>
      </x:c>
      <x:c r="H452" s="16" t="n">
        <x:f>MAX(0,G452*(1+EXP((LN(1+Assumptions!$C$60)-0.5*Assumptions!$C$61^2)+Assumptions!$C$61*((RAND()+RAND()+RAND()+RAND()+RAND()+RAND()+RAND()+RAND()+RAND()+RAND()+RAND()+RAND())-6))-1)+PT_Y5_MC!I67)</x:f>
        <x:v>1187528.7014382603</x:v>
      </x:c>
      <x:c r="I452" s="16" t="n">
        <x:f>MAX(0,H452*(1+EXP((LN(1+Assumptions!$C$60)-0.5*Assumptions!$C$61^2)+Assumptions!$C$61*((RAND()+RAND()+RAND()+RAND()+RAND()+RAND()+RAND()+RAND()+RAND()+RAND()+RAND()+RAND())-6))-1)+PT_Y5_MC!J67)</x:f>
        <x:v>1067635.1105764906</x:v>
      </x:c>
      <x:c r="J452" s="16" t="n">
        <x:f>MAX(0,I452*(1+EXP((LN(1+Assumptions!$C$60)-0.5*Assumptions!$C$61^2)+Assumptions!$C$61*((RAND()+RAND()+RAND()+RAND()+RAND()+RAND()+RAND()+RAND()+RAND()+RAND()+RAND()+RAND())-6))-1)+PT_Y5_MC!K67)</x:f>
        <x:v>971514.2379977355</x:v>
      </x:c>
      <x:c r="K452" s="16" t="n">
        <x:f>MAX(0,J452*(1+EXP((LN(1+Assumptions!$C$60)-0.5*Assumptions!$C$61^2)+Assumptions!$C$61*((RAND()+RAND()+RAND()+RAND()+RAND()+RAND()+RAND()+RAND()+RAND()+RAND()+RAND()+RAND())-6))-1)+PT_Y5_MC!L67)</x:f>
        <x:v>889616.4645066822</x:v>
      </x:c>
      <x:c r="L452" s="16" t="n">
        <x:f>MAX(0,K452*(1+EXP((LN(1+Assumptions!$C$60)-0.5*Assumptions!$C$61^2)+Assumptions!$C$61*((RAND()+RAND()+RAND()+RAND()+RAND()+RAND()+RAND()+RAND()+RAND()+RAND()+RAND()+RAND())-6))-1)+PT_Y5_MC!M67)</x:f>
        <x:v>963962.6750974603</x:v>
      </x:c>
      <x:c r="M452" s="16" t="n">
        <x:f>MAX(0,L452*(1+EXP((LN(1+Assumptions!$C$60)-0.5*Assumptions!$C$61^2)+Assumptions!$C$61*((RAND()+RAND()+RAND()+RAND()+RAND()+RAND()+RAND()+RAND()+RAND()+RAND()+RAND()+RAND())-6))-1)+PT_Y5_MC!N67)</x:f>
        <x:v>805823.2987490196</x:v>
      </x:c>
      <x:c r="N452" s="16" t="n">
        <x:f>MAX(0,M452*(1+EXP((LN(1+Assumptions!$C$60)-0.5*Assumptions!$C$61^2)+Assumptions!$C$61*((RAND()+RAND()+RAND()+RAND()+RAND()+RAND()+RAND()+RAND()+RAND()+RAND()+RAND()+RAND())-6))-1)+PT_Y5_MC!O67)</x:f>
        <x:v>849387.2668345089</x:v>
      </x:c>
      <x:c r="O452" s="16" t="n">
        <x:f>MAX(0,N452*(1+EXP((LN(1+Assumptions!$C$60)-0.5*Assumptions!$C$61^2)+Assumptions!$C$61*((RAND()+RAND()+RAND()+RAND()+RAND()+RAND()+RAND()+RAND()+RAND()+RAND()+RAND()+RAND())-6))-1)+PT_Y5_MC!P67)</x:f>
        <x:v>871509.9435544538</x:v>
      </x:c>
      <x:c r="P452" s="16" t="n">
        <x:f>MAX(0,O452*(1+EXP((LN(1+Assumptions!$C$60)-0.5*Assumptions!$C$61^2)+Assumptions!$C$61*((RAND()+RAND()+RAND()+RAND()+RAND()+RAND()+RAND()+RAND()+RAND()+RAND()+RAND()+RAND())-6))-1)+PT_Y5_MC!Q67)</x:f>
        <x:v>908583.6418294016</x:v>
      </x:c>
      <x:c r="Q452" s="16" t="n">
        <x:f>MAX(0,P452*(1+EXP((LN(1+Assumptions!$C$60)-0.5*Assumptions!$C$61^2)+Assumptions!$C$61*((RAND()+RAND()+RAND()+RAND()+RAND()+RAND()+RAND()+RAND()+RAND()+RAND()+RAND()+RAND())-6))-1)+PT_Y5_MC!R67)</x:f>
        <x:v>1107328.0354064263</x:v>
      </x:c>
      <x:c r="R452" s="16" t="n">
        <x:f>MAX(0,Q452*(1+EXP((LN(1+Assumptions!$C$60)-0.5*Assumptions!$C$61^2)+Assumptions!$C$61*((RAND()+RAND()+RAND()+RAND()+RAND()+RAND()+RAND()+RAND()+RAND()+RAND()+RAND()+RAND())-6))-1)+PT_Y5_MC!S67)</x:f>
        <x:v>1299181.9084839118</x:v>
      </x:c>
      <x:c r="S452" s="16" t="n">
        <x:f>MAX(0,R452*(1+EXP((LN(1+Assumptions!$C$60)-0.5*Assumptions!$C$61^2)+Assumptions!$C$61*((RAND()+RAND()+RAND()+RAND()+RAND()+RAND()+RAND()+RAND()+RAND()+RAND()+RAND()+RAND())-6))-1)+PT_Y5_MC!T67)</x:f>
        <x:v>1520120.4908489103</x:v>
      </x:c>
      <x:c r="T452" s="16" t="n">
        <x:f>MAX(0,S452*(1+EXP((LN(1+Assumptions!$C$60)-0.5*Assumptions!$C$61^2)+Assumptions!$C$61*((RAND()+RAND()+RAND()+RAND()+RAND()+RAND()+RAND()+RAND()+RAND()+RAND()+RAND()+RAND())-6))-1)+PT_Y5_MC!U67)</x:f>
        <x:v>1463679.1929490322</x:v>
      </x:c>
      <x:c r="U452" s="16" t="n">
        <x:f>MAX(0,T452*(1+EXP((LN(1+Assumptions!$C$60)-0.5*Assumptions!$C$61^2)+Assumptions!$C$61*((RAND()+RAND()+RAND()+RAND()+RAND()+RAND()+RAND()+RAND()+RAND()+RAND()+RAND()+RAND())-6))-1)+PT_Y5_MC!V67)</x:f>
        <x:v>1428537.2670947504</x:v>
      </x:c>
      <x:c r="V452" s="16" t="n">
        <x:f>MAX(0,U452*(1+EXP((LN(1+Assumptions!$C$60)-0.5*Assumptions!$C$61^2)+Assumptions!$C$61*((RAND()+RAND()+RAND()+RAND()+RAND()+RAND()+RAND()+RAND()+RAND()+RAND()+RAND()+RAND())-6))-1)+PT_Y5_MC!W67)</x:f>
        <x:v>1655415.8680776253</x:v>
      </x:c>
      <x:c r="W452" s="16" t="n">
        <x:f>MAX(0,V452*(1+EXP((LN(1+Assumptions!$C$60)-0.5*Assumptions!$C$61^2)+Assumptions!$C$61*((RAND()+RAND()+RAND()+RAND()+RAND()+RAND()+RAND()+RAND()+RAND()+RAND()+RAND()+RAND())-6))-1)+PT_Y5_MC!X67)</x:f>
        <x:v>1392420.391687267</x:v>
      </x:c>
      <x:c r="X452" s="16" t="n">
        <x:f>MAX(0,W452*(1+EXP((LN(1+Assumptions!$C$60)-0.5*Assumptions!$C$61^2)+Assumptions!$C$61*((RAND()+RAND()+RAND()+RAND()+RAND()+RAND()+RAND()+RAND()+RAND()+RAND()+RAND()+RAND())-6))-1)+PT_Y5_MC!Y67)</x:f>
        <x:v>1455541.7702757686</x:v>
      </x:c>
      <x:c r="Y452" s="16" t="n">
        <x:f>MAX(0,X452*(1+EXP((LN(1+Assumptions!$C$60)-0.5*Assumptions!$C$61^2)+Assumptions!$C$61*((RAND()+RAND()+RAND()+RAND()+RAND()+RAND()+RAND()+RAND()+RAND()+RAND()+RAND()+RAND())-6))-1)+PT_Y5_MC!Z67)</x:f>
        <x:v>1784652.9916892033</x:v>
      </x:c>
      <x:c r="Z452" s="16" t="n">
        <x:f>MAX(0,Y452*(1+EXP((LN(1+Assumptions!$C$60)-0.5*Assumptions!$C$61^2)+Assumptions!$C$61*((RAND()+RAND()+RAND()+RAND()+RAND()+RAND()+RAND()+RAND()+RAND()+RAND()+RAND()+RAND())-6))-1)+PT_Y5_MC!AA67)</x:f>
        <x:v>1522189.7056294444</x:v>
      </x:c>
      <x:c r="AA452" s="16" t="n">
        <x:f>MAX(0,Z452*(1+EXP((LN(1+Assumptions!$C$60)-0.5*Assumptions!$C$61^2)+Assumptions!$C$61*((RAND()+RAND()+RAND()+RAND()+RAND()+RAND()+RAND()+RAND()+RAND()+RAND()+RAND()+RAND())-6))-1)+PT_Y5_MC!AB67)</x:f>
        <x:v>1844731.002076968</x:v>
      </x:c>
      <x:c r="AB452" s="16" t="n">
        <x:f>MAX(0,AA452*(1+EXP((LN(1+Assumptions!$C$60)-0.5*Assumptions!$C$61^2)+Assumptions!$C$61*((RAND()+RAND()+RAND()+RAND()+RAND()+RAND()+RAND()+RAND()+RAND()+RAND()+RAND()+RAND())-6))-1)+PT_Y5_MC!AC67)</x:f>
        <x:v>1582704.0753900944</x:v>
      </x:c>
      <x:c r="AC452" s="16" t="n">
        <x:f>MAX(0,AB452*(1+EXP((LN(1+Assumptions!$C$60)-0.5*Assumptions!$C$61^2)+Assumptions!$C$61*((RAND()+RAND()+RAND()+RAND()+RAND()+RAND()+RAND()+RAND()+RAND()+RAND()+RAND()+RAND())-6))-1)+PT_Y5_MC!AD67)</x:f>
        <x:v>1615829.9241132452</x:v>
      </x:c>
      <x:c r="AD452" s="16" t="n">
        <x:f>MAX(0,AC452*(1+EXP((LN(1+Assumptions!$C$60)-0.5*Assumptions!$C$61^2)+Assumptions!$C$61*((RAND()+RAND()+RAND()+RAND()+RAND()+RAND()+RAND()+RAND()+RAND()+RAND()+RAND()+RAND())-6))-1)+PT_Y5_MC!AE67)</x:f>
        <x:v>1405624.8588036417</x:v>
      </x:c>
      <x:c r="AE452" s="16" t="n">
        <x:f>MAX(0,AD452*(1+EXP((LN(1+Assumptions!$C$60)-0.5*Assumptions!$C$61^2)+Assumptions!$C$61*((RAND()+RAND()+RAND()+RAND()+RAND()+RAND()+RAND()+RAND()+RAND()+RAND()+RAND()+RAND())-6))-1)+PT_Y5_MC!AF67)</x:f>
        <x:v>1226136.3837548443</x:v>
      </x:c>
      <x:c r="AF452" s="16" t="n">
        <x:f>MAX(0,AE452*(1+EXP((LN(1+Assumptions!$C$60)-0.5*Assumptions!$C$61^2)+Assumptions!$C$61*((RAND()+RAND()+RAND()+RAND()+RAND()+RAND()+RAND()+RAND()+RAND()+RAND()+RAND()+RAND())-6))-1)+PT_Y5_MC!AG67)</x:f>
        <x:v>1179205.5512070917</x:v>
      </x:c>
    </x:row>
    <x:row r="453">
      <x:c r="A453" s="39">
        <x:v>449</x:v>
      </x:c>
      <x:c r="B453" s="16" t="n">
        <x:f>PT_Y5_MC!C68</x:f>
        <x:v>1029031.25</x:v>
      </x:c>
      <x:c r="C453" s="16" t="n">
        <x:f>MAX(0,B453*(1+EXP((LN(1+Assumptions!$C$60)-0.5*Assumptions!$C$61^2)+Assumptions!$C$61*((RAND()+RAND()+RAND()+RAND()+RAND()+RAND()+RAND()+RAND()+RAND()+RAND()+RAND()+RAND())-6))-1)+PT_Y5_MC!D67)</x:f>
        <x:v>988379.0345572906</x:v>
      </x:c>
      <x:c r="D453" s="16" t="n">
        <x:f>MAX(0,C453*(1+EXP((LN(1+Assumptions!$C$60)-0.5*Assumptions!$C$61^2)+Assumptions!$C$61*((RAND()+RAND()+RAND()+RAND()+RAND()+RAND()+RAND()+RAND()+RAND()+RAND()+RAND()+RAND())-6))-1)+PT_Y5_MC!E67)</x:f>
        <x:v>839566.2977198162</x:v>
      </x:c>
      <x:c r="E453" s="16" t="n">
        <x:f>MAX(0,D453*(1+EXP((LN(1+Assumptions!$C$60)-0.5*Assumptions!$C$61^2)+Assumptions!$C$61*((RAND()+RAND()+RAND()+RAND()+RAND()+RAND()+RAND()+RAND()+RAND()+RAND()+RAND()+RAND())-6))-1)+PT_Y5_MC!F67)</x:f>
        <x:v>866041.918413313</x:v>
      </x:c>
      <x:c r="F453" s="16" t="n">
        <x:f>MAX(0,E453*(1+EXP((LN(1+Assumptions!$C$60)-0.5*Assumptions!$C$61^2)+Assumptions!$C$61*((RAND()+RAND()+RAND()+RAND()+RAND()+RAND()+RAND()+RAND()+RAND()+RAND()+RAND()+RAND())-6))-1)+PT_Y5_MC!G67)</x:f>
        <x:v>827540.7058835687</x:v>
      </x:c>
      <x:c r="G453" s="16" t="n">
        <x:f>MAX(0,F453*(1+EXP((LN(1+Assumptions!$C$60)-0.5*Assumptions!$C$61^2)+Assumptions!$C$61*((RAND()+RAND()+RAND()+RAND()+RAND()+RAND()+RAND()+RAND()+RAND()+RAND()+RAND()+RAND())-6))-1)+PT_Y5_MC!H67)</x:f>
        <x:v>607243.7250910687</x:v>
      </x:c>
      <x:c r="H453" s="16" t="n">
        <x:f>MAX(0,G453*(1+EXP((LN(1+Assumptions!$C$60)-0.5*Assumptions!$C$61^2)+Assumptions!$C$61*((RAND()+RAND()+RAND()+RAND()+RAND()+RAND()+RAND()+RAND()+RAND()+RAND()+RAND()+RAND())-6))-1)+PT_Y5_MC!I67)</x:f>
        <x:v>752962.9691694033</x:v>
      </x:c>
      <x:c r="I453" s="16" t="n">
        <x:f>MAX(0,H453*(1+EXP((LN(1+Assumptions!$C$60)-0.5*Assumptions!$C$61^2)+Assumptions!$C$61*((RAND()+RAND()+RAND()+RAND()+RAND()+RAND()+RAND()+RAND()+RAND()+RAND()+RAND()+RAND())-6))-1)+PT_Y5_MC!J67)</x:f>
        <x:v>838981.264752504</x:v>
      </x:c>
      <x:c r="J453" s="16" t="n">
        <x:f>MAX(0,I453*(1+EXP((LN(1+Assumptions!$C$60)-0.5*Assumptions!$C$61^2)+Assumptions!$C$61*((RAND()+RAND()+RAND()+RAND()+RAND()+RAND()+RAND()+RAND()+RAND()+RAND()+RAND()+RAND())-6))-1)+PT_Y5_MC!K67)</x:f>
        <x:v>1127884.108510105</x:v>
      </x:c>
      <x:c r="K453" s="16" t="n">
        <x:f>MAX(0,J453*(1+EXP((LN(1+Assumptions!$C$60)-0.5*Assumptions!$C$61^2)+Assumptions!$C$61*((RAND()+RAND()+RAND()+RAND()+RAND()+RAND()+RAND()+RAND()+RAND()+RAND()+RAND()+RAND())-6))-1)+PT_Y5_MC!L67)</x:f>
        <x:v>1250550.768688051</x:v>
      </x:c>
      <x:c r="L453" s="16" t="n">
        <x:f>MAX(0,K453*(1+EXP((LN(1+Assumptions!$C$60)-0.5*Assumptions!$C$61^2)+Assumptions!$C$61*((RAND()+RAND()+RAND()+RAND()+RAND()+RAND()+RAND()+RAND()+RAND()+RAND()+RAND()+RAND())-6))-1)+PT_Y5_MC!M67)</x:f>
        <x:v>1365386.3789947492</x:v>
      </x:c>
      <x:c r="M453" s="16" t="n">
        <x:f>MAX(0,L453*(1+EXP((LN(1+Assumptions!$C$60)-0.5*Assumptions!$C$61^2)+Assumptions!$C$61*((RAND()+RAND()+RAND()+RAND()+RAND()+RAND()+RAND()+RAND()+RAND()+RAND()+RAND()+RAND())-6))-1)+PT_Y5_MC!N67)</x:f>
        <x:v>1477088.8121578617</x:v>
      </x:c>
      <x:c r="N453" s="16" t="n">
        <x:f>MAX(0,M453*(1+EXP((LN(1+Assumptions!$C$60)-0.5*Assumptions!$C$61^2)+Assumptions!$C$61*((RAND()+RAND()+RAND()+RAND()+RAND()+RAND()+RAND()+RAND()+RAND()+RAND()+RAND()+RAND())-6))-1)+PT_Y5_MC!O67)</x:f>
        <x:v>1409932.1179831503</x:v>
      </x:c>
      <x:c r="O453" s="16" t="n">
        <x:f>MAX(0,N453*(1+EXP((LN(1+Assumptions!$C$60)-0.5*Assumptions!$C$61^2)+Assumptions!$C$61*((RAND()+RAND()+RAND()+RAND()+RAND()+RAND()+RAND()+RAND()+RAND()+RAND()+RAND()+RAND())-6))-1)+PT_Y5_MC!P67)</x:f>
        <x:v>1462817.6313516307</x:v>
      </x:c>
      <x:c r="P453" s="16" t="n">
        <x:f>MAX(0,O453*(1+EXP((LN(1+Assumptions!$C$60)-0.5*Assumptions!$C$61^2)+Assumptions!$C$61*((RAND()+RAND()+RAND()+RAND()+RAND()+RAND()+RAND()+RAND()+RAND()+RAND()+RAND()+RAND())-6))-1)+PT_Y5_MC!Q67)</x:f>
        <x:v>1631318.7920610653</x:v>
      </x:c>
      <x:c r="Q453" s="16" t="n">
        <x:f>MAX(0,P453*(1+EXP((LN(1+Assumptions!$C$60)-0.5*Assumptions!$C$61^2)+Assumptions!$C$61*((RAND()+RAND()+RAND()+RAND()+RAND()+RAND()+RAND()+RAND()+RAND()+RAND()+RAND()+RAND())-6))-1)+PT_Y5_MC!R67)</x:f>
        <x:v>1298690.6713072378</x:v>
      </x:c>
      <x:c r="R453" s="16" t="n">
        <x:f>MAX(0,Q453*(1+EXP((LN(1+Assumptions!$C$60)-0.5*Assumptions!$C$61^2)+Assumptions!$C$61*((RAND()+RAND()+RAND()+RAND()+RAND()+RAND()+RAND()+RAND()+RAND()+RAND()+RAND()+RAND())-6))-1)+PT_Y5_MC!S67)</x:f>
        <x:v>1291363.2814660436</x:v>
      </x:c>
      <x:c r="S453" s="16" t="n">
        <x:f>MAX(0,R453*(1+EXP((LN(1+Assumptions!$C$60)-0.5*Assumptions!$C$61^2)+Assumptions!$C$61*((RAND()+RAND()+RAND()+RAND()+RAND()+RAND()+RAND()+RAND()+RAND()+RAND()+RAND()+RAND())-6))-1)+PT_Y5_MC!T67)</x:f>
        <x:v>1782126.3131622847</x:v>
      </x:c>
      <x:c r="T453" s="16" t="n">
        <x:f>MAX(0,S453*(1+EXP((LN(1+Assumptions!$C$60)-0.5*Assumptions!$C$61^2)+Assumptions!$C$61*((RAND()+RAND()+RAND()+RAND()+RAND()+RAND()+RAND()+RAND()+RAND()+RAND()+RAND()+RAND())-6))-1)+PT_Y5_MC!U67)</x:f>
        <x:v>2185429.814489995</x:v>
      </x:c>
      <x:c r="U453" s="16" t="n">
        <x:f>MAX(0,T453*(1+EXP((LN(1+Assumptions!$C$60)-0.5*Assumptions!$C$61^2)+Assumptions!$C$61*((RAND()+RAND()+RAND()+RAND()+RAND()+RAND()+RAND()+RAND()+RAND()+RAND()+RAND()+RAND())-6))-1)+PT_Y5_MC!V67)</x:f>
        <x:v>1985471.8723535025</x:v>
      </x:c>
      <x:c r="V453" s="16" t="n">
        <x:f>MAX(0,U453*(1+EXP((LN(1+Assumptions!$C$60)-0.5*Assumptions!$C$61^2)+Assumptions!$C$61*((RAND()+RAND()+RAND()+RAND()+RAND()+RAND()+RAND()+RAND()+RAND()+RAND()+RAND()+RAND())-6))-1)+PT_Y5_MC!W67)</x:f>
        <x:v>1599266.434428891</x:v>
      </x:c>
      <x:c r="W453" s="16" t="n">
        <x:f>MAX(0,V453*(1+EXP((LN(1+Assumptions!$C$60)-0.5*Assumptions!$C$61^2)+Assumptions!$C$61*((RAND()+RAND()+RAND()+RAND()+RAND()+RAND()+RAND()+RAND()+RAND()+RAND()+RAND()+RAND())-6))-1)+PT_Y5_MC!X67)</x:f>
        <x:v>1622448.8294804948</x:v>
      </x:c>
      <x:c r="X453" s="16" t="n">
        <x:f>MAX(0,W453*(1+EXP((LN(1+Assumptions!$C$60)-0.5*Assumptions!$C$61^2)+Assumptions!$C$61*((RAND()+RAND()+RAND()+RAND()+RAND()+RAND()+RAND()+RAND()+RAND()+RAND()+RAND()+RAND())-6))-1)+PT_Y5_MC!Y67)</x:f>
        <x:v>1740847.1691606515</x:v>
      </x:c>
      <x:c r="Y453" s="16" t="n">
        <x:f>MAX(0,X453*(1+EXP((LN(1+Assumptions!$C$60)-0.5*Assumptions!$C$61^2)+Assumptions!$C$61*((RAND()+RAND()+RAND()+RAND()+RAND()+RAND()+RAND()+RAND()+RAND()+RAND()+RAND()+RAND())-6))-1)+PT_Y5_MC!Z67)</x:f>
        <x:v>1310802.3349236131</x:v>
      </x:c>
      <x:c r="Z453" s="16" t="n">
        <x:f>MAX(0,Y453*(1+EXP((LN(1+Assumptions!$C$60)-0.5*Assumptions!$C$61^2)+Assumptions!$C$61*((RAND()+RAND()+RAND()+RAND()+RAND()+RAND()+RAND()+RAND()+RAND()+RAND()+RAND()+RAND())-6))-1)+PT_Y5_MC!AA67)</x:f>
        <x:v>1560896.2481497815</x:v>
      </x:c>
      <x:c r="AA453" s="16" t="n">
        <x:f>MAX(0,Z453*(1+EXP((LN(1+Assumptions!$C$60)-0.5*Assumptions!$C$61^2)+Assumptions!$C$61*((RAND()+RAND()+RAND()+RAND()+RAND()+RAND()+RAND()+RAND()+RAND()+RAND()+RAND()+RAND())-6))-1)+PT_Y5_MC!AB67)</x:f>
        <x:v>2282211.6409146767</x:v>
      </x:c>
      <x:c r="AB453" s="16" t="n">
        <x:f>MAX(0,AA453*(1+EXP((LN(1+Assumptions!$C$60)-0.5*Assumptions!$C$61^2)+Assumptions!$C$61*((RAND()+RAND()+RAND()+RAND()+RAND()+RAND()+RAND()+RAND()+RAND()+RAND()+RAND()+RAND())-6))-1)+PT_Y5_MC!AC67)</x:f>
        <x:v>2551041.813511924</x:v>
      </x:c>
      <x:c r="AC453" s="16" t="n">
        <x:f>MAX(0,AB453*(1+EXP((LN(1+Assumptions!$C$60)-0.5*Assumptions!$C$61^2)+Assumptions!$C$61*((RAND()+RAND()+RAND()+RAND()+RAND()+RAND()+RAND()+RAND()+RAND()+RAND()+RAND()+RAND())-6))-1)+PT_Y5_MC!AD67)</x:f>
        <x:v>2694664.8993507</x:v>
      </x:c>
      <x:c r="AD453" s="16" t="n">
        <x:f>MAX(0,AC453*(1+EXP((LN(1+Assumptions!$C$60)-0.5*Assumptions!$C$61^2)+Assumptions!$C$61*((RAND()+RAND()+RAND()+RAND()+RAND()+RAND()+RAND()+RAND()+RAND()+RAND()+RAND()+RAND())-6))-1)+PT_Y5_MC!AE67)</x:f>
        <x:v>3875174.439038486</x:v>
      </x:c>
      <x:c r="AE453" s="16" t="n">
        <x:f>MAX(0,AD453*(1+EXP((LN(1+Assumptions!$C$60)-0.5*Assumptions!$C$61^2)+Assumptions!$C$61*((RAND()+RAND()+RAND()+RAND()+RAND()+RAND()+RAND()+RAND()+RAND()+RAND()+RAND()+RAND())-6))-1)+PT_Y5_MC!AF67)</x:f>
        <x:v>3878427.1516420064</x:v>
      </x:c>
      <x:c r="AF453" s="16" t="n">
        <x:f>MAX(0,AE453*(1+EXP((LN(1+Assumptions!$C$60)-0.5*Assumptions!$C$61^2)+Assumptions!$C$61*((RAND()+RAND()+RAND()+RAND()+RAND()+RAND()+RAND()+RAND()+RAND()+RAND()+RAND()+RAND())-6))-1)+PT_Y5_MC!AG67)</x:f>
        <x:v>4478177.277452407</x:v>
      </x:c>
    </x:row>
    <x:row r="454">
      <x:c r="A454" s="39">
        <x:v>450</x:v>
      </x:c>
      <x:c r="B454" s="16" t="n">
        <x:f>PT_Y5_MC!C68</x:f>
        <x:v>1029031.25</x:v>
      </x:c>
      <x:c r="C454" s="16" t="n">
        <x:f>MAX(0,B454*(1+EXP((LN(1+Assumptions!$C$60)-0.5*Assumptions!$C$61^2)+Assumptions!$C$61*((RAND()+RAND()+RAND()+RAND()+RAND()+RAND()+RAND()+RAND()+RAND()+RAND()+RAND()+RAND())-6))-1)+PT_Y5_MC!D67)</x:f>
        <x:v>1162327.0304799806</x:v>
      </x:c>
      <x:c r="D454" s="16" t="n">
        <x:f>MAX(0,C454*(1+EXP((LN(1+Assumptions!$C$60)-0.5*Assumptions!$C$61^2)+Assumptions!$C$61*((RAND()+RAND()+RAND()+RAND()+RAND()+RAND()+RAND()+RAND()+RAND()+RAND()+RAND()+RAND())-6))-1)+PT_Y5_MC!E67)</x:f>
        <x:v>1285070.8565111735</x:v>
      </x:c>
      <x:c r="E454" s="16" t="n">
        <x:f>MAX(0,D454*(1+EXP((LN(1+Assumptions!$C$60)-0.5*Assumptions!$C$61^2)+Assumptions!$C$61*((RAND()+RAND()+RAND()+RAND()+RAND()+RAND()+RAND()+RAND()+RAND()+RAND()+RAND()+RAND())-6))-1)+PT_Y5_MC!F67)</x:f>
        <x:v>1373135.4794551881</x:v>
      </x:c>
      <x:c r="F454" s="16" t="n">
        <x:f>MAX(0,E454*(1+EXP((LN(1+Assumptions!$C$60)-0.5*Assumptions!$C$61^2)+Assumptions!$C$61*((RAND()+RAND()+RAND()+RAND()+RAND()+RAND()+RAND()+RAND()+RAND()+RAND()+RAND()+RAND())-6))-1)+PT_Y5_MC!G67)</x:f>
        <x:v>1144150.2917056726</x:v>
      </x:c>
      <x:c r="G454" s="16" t="n">
        <x:f>MAX(0,F454*(1+EXP((LN(1+Assumptions!$C$60)-0.5*Assumptions!$C$61^2)+Assumptions!$C$61*((RAND()+RAND()+RAND()+RAND()+RAND()+RAND()+RAND()+RAND()+RAND()+RAND()+RAND()+RAND())-6))-1)+PT_Y5_MC!H67)</x:f>
        <x:v>1183942.7813613995</x:v>
      </x:c>
      <x:c r="H454" s="16" t="n">
        <x:f>MAX(0,G454*(1+EXP((LN(1+Assumptions!$C$60)-0.5*Assumptions!$C$61^2)+Assumptions!$C$61*((RAND()+RAND()+RAND()+RAND()+RAND()+RAND()+RAND()+RAND()+RAND()+RAND()+RAND()+RAND())-6))-1)+PT_Y5_MC!I67)</x:f>
        <x:v>1465675.9927164242</x:v>
      </x:c>
      <x:c r="I454" s="16" t="n">
        <x:f>MAX(0,H454*(1+EXP((LN(1+Assumptions!$C$60)-0.5*Assumptions!$C$61^2)+Assumptions!$C$61*((RAND()+RAND()+RAND()+RAND()+RAND()+RAND()+RAND()+RAND()+RAND()+RAND()+RAND()+RAND())-6))-1)+PT_Y5_MC!J67)</x:f>
        <x:v>1570035.9713814722</x:v>
      </x:c>
      <x:c r="J454" s="16" t="n">
        <x:f>MAX(0,I454*(1+EXP((LN(1+Assumptions!$C$60)-0.5*Assumptions!$C$61^2)+Assumptions!$C$61*((RAND()+RAND()+RAND()+RAND()+RAND()+RAND()+RAND()+RAND()+RAND()+RAND()+RAND()+RAND())-6))-1)+PT_Y5_MC!K67)</x:f>
        <x:v>1697457.3822983787</x:v>
      </x:c>
      <x:c r="K454" s="16" t="n">
        <x:f>MAX(0,J454*(1+EXP((LN(1+Assumptions!$C$60)-0.5*Assumptions!$C$61^2)+Assumptions!$C$61*((RAND()+RAND()+RAND()+RAND()+RAND()+RAND()+RAND()+RAND()+RAND()+RAND()+RAND()+RAND())-6))-1)+PT_Y5_MC!L67)</x:f>
        <x:v>2282159.647150053</x:v>
      </x:c>
      <x:c r="L454" s="16" t="n">
        <x:f>MAX(0,K454*(1+EXP((LN(1+Assumptions!$C$60)-0.5*Assumptions!$C$61^2)+Assumptions!$C$61*((RAND()+RAND()+RAND()+RAND()+RAND()+RAND()+RAND()+RAND()+RAND()+RAND()+RAND()+RAND())-6))-1)+PT_Y5_MC!M67)</x:f>
        <x:v>1972223.6861945149</x:v>
      </x:c>
      <x:c r="M454" s="16" t="n">
        <x:f>MAX(0,L454*(1+EXP((LN(1+Assumptions!$C$60)-0.5*Assumptions!$C$61^2)+Assumptions!$C$61*((RAND()+RAND()+RAND()+RAND()+RAND()+RAND()+RAND()+RAND()+RAND()+RAND()+RAND()+RAND())-6))-1)+PT_Y5_MC!N67)</x:f>
        <x:v>2137046.8860852784</x:v>
      </x:c>
      <x:c r="N454" s="16" t="n">
        <x:f>MAX(0,M454*(1+EXP((LN(1+Assumptions!$C$60)-0.5*Assumptions!$C$61^2)+Assumptions!$C$61*((RAND()+RAND()+RAND()+RAND()+RAND()+RAND()+RAND()+RAND()+RAND()+RAND()+RAND()+RAND())-6))-1)+PT_Y5_MC!O67)</x:f>
        <x:v>1958685.2141486225</x:v>
      </x:c>
      <x:c r="O454" s="16" t="n">
        <x:f>MAX(0,N454*(1+EXP((LN(1+Assumptions!$C$60)-0.5*Assumptions!$C$61^2)+Assumptions!$C$61*((RAND()+RAND()+RAND()+RAND()+RAND()+RAND()+RAND()+RAND()+RAND()+RAND()+RAND()+RAND())-6))-1)+PT_Y5_MC!P67)</x:f>
        <x:v>2259422.38449166</x:v>
      </x:c>
      <x:c r="P454" s="16" t="n">
        <x:f>MAX(0,O454*(1+EXP((LN(1+Assumptions!$C$60)-0.5*Assumptions!$C$61^2)+Assumptions!$C$61*((RAND()+RAND()+RAND()+RAND()+RAND()+RAND()+RAND()+RAND()+RAND()+RAND()+RAND()+RAND())-6))-1)+PT_Y5_MC!Q67)</x:f>
        <x:v>2537624.773427523</x:v>
      </x:c>
      <x:c r="Q454" s="16" t="n">
        <x:f>MAX(0,P454*(1+EXP((LN(1+Assumptions!$C$60)-0.5*Assumptions!$C$61^2)+Assumptions!$C$61*((RAND()+RAND()+RAND()+RAND()+RAND()+RAND()+RAND()+RAND()+RAND()+RAND()+RAND()+RAND())-6))-1)+PT_Y5_MC!R67)</x:f>
        <x:v>3437213.222835938</x:v>
      </x:c>
      <x:c r="R454" s="16" t="n">
        <x:f>MAX(0,Q454*(1+EXP((LN(1+Assumptions!$C$60)-0.5*Assumptions!$C$61^2)+Assumptions!$C$61*((RAND()+RAND()+RAND()+RAND()+RAND()+RAND()+RAND()+RAND()+RAND()+RAND()+RAND()+RAND())-6))-1)+PT_Y5_MC!S67)</x:f>
        <x:v>3171576.9280600166</x:v>
      </x:c>
      <x:c r="S454" s="16" t="n">
        <x:f>MAX(0,R454*(1+EXP((LN(1+Assumptions!$C$60)-0.5*Assumptions!$C$61^2)+Assumptions!$C$61*((RAND()+RAND()+RAND()+RAND()+RAND()+RAND()+RAND()+RAND()+RAND()+RAND()+RAND()+RAND())-6))-1)+PT_Y5_MC!T67)</x:f>
        <x:v>3403200.3160002446</x:v>
      </x:c>
      <x:c r="T454" s="16" t="n">
        <x:f>MAX(0,S454*(1+EXP((LN(1+Assumptions!$C$60)-0.5*Assumptions!$C$61^2)+Assumptions!$C$61*((RAND()+RAND()+RAND()+RAND()+RAND()+RAND()+RAND()+RAND()+RAND()+RAND()+RAND()+RAND())-6))-1)+PT_Y5_MC!U67)</x:f>
        <x:v>3508137.7069353308</x:v>
      </x:c>
      <x:c r="U454" s="16" t="n">
        <x:f>MAX(0,T454*(1+EXP((LN(1+Assumptions!$C$60)-0.5*Assumptions!$C$61^2)+Assumptions!$C$61*((RAND()+RAND()+RAND()+RAND()+RAND()+RAND()+RAND()+RAND()+RAND()+RAND()+RAND()+RAND())-6))-1)+PT_Y5_MC!V67)</x:f>
        <x:v>3450546.6443866673</x:v>
      </x:c>
      <x:c r="V454" s="16" t="n">
        <x:f>MAX(0,U454*(1+EXP((LN(1+Assumptions!$C$60)-0.5*Assumptions!$C$61^2)+Assumptions!$C$61*((RAND()+RAND()+RAND()+RAND()+RAND()+RAND()+RAND()+RAND()+RAND()+RAND()+RAND()+RAND())-6))-1)+PT_Y5_MC!W67)</x:f>
        <x:v>3174951.5177645944</x:v>
      </x:c>
      <x:c r="W454" s="16" t="n">
        <x:f>MAX(0,V454*(1+EXP((LN(1+Assumptions!$C$60)-0.5*Assumptions!$C$61^2)+Assumptions!$C$61*((RAND()+RAND()+RAND()+RAND()+RAND()+RAND()+RAND()+RAND()+RAND()+RAND()+RAND()+RAND())-6))-1)+PT_Y5_MC!X67)</x:f>
        <x:v>3158959.2628897345</x:v>
      </x:c>
      <x:c r="X454" s="16" t="n">
        <x:f>MAX(0,W454*(1+EXP((LN(1+Assumptions!$C$60)-0.5*Assumptions!$C$61^2)+Assumptions!$C$61*((RAND()+RAND()+RAND()+RAND()+RAND()+RAND()+RAND()+RAND()+RAND()+RAND()+RAND()+RAND())-6))-1)+PT_Y5_MC!Y67)</x:f>
        <x:v>3297661.9894071887</x:v>
      </x:c>
      <x:c r="Y454" s="16" t="n">
        <x:f>MAX(0,X454*(1+EXP((LN(1+Assumptions!$C$60)-0.5*Assumptions!$C$61^2)+Assumptions!$C$61*((RAND()+RAND()+RAND()+RAND()+RAND()+RAND()+RAND()+RAND()+RAND()+RAND()+RAND()+RAND())-6))-1)+PT_Y5_MC!Z67)</x:f>
        <x:v>3245471.2532964717</x:v>
      </x:c>
      <x:c r="Z454" s="16" t="n">
        <x:f>MAX(0,Y454*(1+EXP((LN(1+Assumptions!$C$60)-0.5*Assumptions!$C$61^2)+Assumptions!$C$61*((RAND()+RAND()+RAND()+RAND()+RAND()+RAND()+RAND()+RAND()+RAND()+RAND()+RAND()+RAND())-6))-1)+PT_Y5_MC!AA67)</x:f>
        <x:v>3970482.491955061</x:v>
      </x:c>
      <x:c r="AA454" s="16" t="n">
        <x:f>MAX(0,Z454*(1+EXP((LN(1+Assumptions!$C$60)-0.5*Assumptions!$C$61^2)+Assumptions!$C$61*((RAND()+RAND()+RAND()+RAND()+RAND()+RAND()+RAND()+RAND()+RAND()+RAND()+RAND()+RAND())-6))-1)+PT_Y5_MC!AB67)</x:f>
        <x:v>5945217.615569101</x:v>
      </x:c>
      <x:c r="AB454" s="16" t="n">
        <x:f>MAX(0,AA454*(1+EXP((LN(1+Assumptions!$C$60)-0.5*Assumptions!$C$61^2)+Assumptions!$C$61*((RAND()+RAND()+RAND()+RAND()+RAND()+RAND()+RAND()+RAND()+RAND()+RAND()+RAND()+RAND())-6))-1)+PT_Y5_MC!AC67)</x:f>
        <x:v>5253563.434181993</x:v>
      </x:c>
      <x:c r="AC454" s="16" t="n">
        <x:f>MAX(0,AB454*(1+EXP((LN(1+Assumptions!$C$60)-0.5*Assumptions!$C$61^2)+Assumptions!$C$61*((RAND()+RAND()+RAND()+RAND()+RAND()+RAND()+RAND()+RAND()+RAND()+RAND()+RAND()+RAND())-6))-1)+PT_Y5_MC!AD67)</x:f>
        <x:v>5785559.506065555</x:v>
      </x:c>
      <x:c r="AD454" s="16" t="n">
        <x:f>MAX(0,AC454*(1+EXP((LN(1+Assumptions!$C$60)-0.5*Assumptions!$C$61^2)+Assumptions!$C$61*((RAND()+RAND()+RAND()+RAND()+RAND()+RAND()+RAND()+RAND()+RAND()+RAND()+RAND()+RAND())-6))-1)+PT_Y5_MC!AE67)</x:f>
        <x:v>6846343.662295947</x:v>
      </x:c>
      <x:c r="AE454" s="16" t="n">
        <x:f>MAX(0,AD454*(1+EXP((LN(1+Assumptions!$C$60)-0.5*Assumptions!$C$61^2)+Assumptions!$C$61*((RAND()+RAND()+RAND()+RAND()+RAND()+RAND()+RAND()+RAND()+RAND()+RAND()+RAND()+RAND())-6))-1)+PT_Y5_MC!AF67)</x:f>
        <x:v>6502417.986235657</x:v>
      </x:c>
      <x:c r="AF454" s="16" t="n">
        <x:f>MAX(0,AE454*(1+EXP((LN(1+Assumptions!$C$60)-0.5*Assumptions!$C$61^2)+Assumptions!$C$61*((RAND()+RAND()+RAND()+RAND()+RAND()+RAND()+RAND()+RAND()+RAND()+RAND()+RAND()+RAND())-6))-1)+PT_Y5_MC!AG67)</x:f>
        <x:v>8236723.742003039</x:v>
      </x:c>
    </x:row>
    <x:row r="455">
      <x:c r="A455" s="39">
        <x:v>451</x:v>
      </x:c>
      <x:c r="B455" s="16" t="n">
        <x:f>PT_Y5_MC!C68</x:f>
        <x:v>1029031.25</x:v>
      </x:c>
      <x:c r="C455" s="16" t="n">
        <x:f>MAX(0,B455*(1+EXP((LN(1+Assumptions!$C$60)-0.5*Assumptions!$C$61^2)+Assumptions!$C$61*((RAND()+RAND()+RAND()+RAND()+RAND()+RAND()+RAND()+RAND()+RAND()+RAND()+RAND()+RAND())-6))-1)+PT_Y5_MC!D67)</x:f>
        <x:v>1294553.699062197</x:v>
      </x:c>
      <x:c r="D455" s="16" t="n">
        <x:f>MAX(0,C455*(1+EXP((LN(1+Assumptions!$C$60)-0.5*Assumptions!$C$61^2)+Assumptions!$C$61*((RAND()+RAND()+RAND()+RAND()+RAND()+RAND()+RAND()+RAND()+RAND()+RAND()+RAND()+RAND())-6))-1)+PT_Y5_MC!E67)</x:f>
        <x:v>1505642.846332297</x:v>
      </x:c>
      <x:c r="E455" s="16" t="n">
        <x:f>MAX(0,D455*(1+EXP((LN(1+Assumptions!$C$60)-0.5*Assumptions!$C$61^2)+Assumptions!$C$61*((RAND()+RAND()+RAND()+RAND()+RAND()+RAND()+RAND()+RAND()+RAND()+RAND()+RAND()+RAND())-6))-1)+PT_Y5_MC!F67)</x:f>
        <x:v>1214135.9673337897</x:v>
      </x:c>
      <x:c r="F455" s="16" t="n">
        <x:f>MAX(0,E455*(1+EXP((LN(1+Assumptions!$C$60)-0.5*Assumptions!$C$61^2)+Assumptions!$C$61*((RAND()+RAND()+RAND()+RAND()+RAND()+RAND()+RAND()+RAND()+RAND()+RAND()+RAND()+RAND())-6))-1)+PT_Y5_MC!G67)</x:f>
        <x:v>1400298.2477763183</x:v>
      </x:c>
      <x:c r="G455" s="16" t="n">
        <x:f>MAX(0,F455*(1+EXP((LN(1+Assumptions!$C$60)-0.5*Assumptions!$C$61^2)+Assumptions!$C$61*((RAND()+RAND()+RAND()+RAND()+RAND()+RAND()+RAND()+RAND()+RAND()+RAND()+RAND()+RAND())-6))-1)+PT_Y5_MC!H67)</x:f>
        <x:v>1223331.9554723238</x:v>
      </x:c>
      <x:c r="H455" s="16" t="n">
        <x:f>MAX(0,G455*(1+EXP((LN(1+Assumptions!$C$60)-0.5*Assumptions!$C$61^2)+Assumptions!$C$61*((RAND()+RAND()+RAND()+RAND()+RAND()+RAND()+RAND()+RAND()+RAND()+RAND()+RAND()+RAND())-6))-1)+PT_Y5_MC!I67)</x:f>
        <x:v>1230417.9978416408</x:v>
      </x:c>
      <x:c r="I455" s="16" t="n">
        <x:f>MAX(0,H455*(1+EXP((LN(1+Assumptions!$C$60)-0.5*Assumptions!$C$61^2)+Assumptions!$C$61*((RAND()+RAND()+RAND()+RAND()+RAND()+RAND()+RAND()+RAND()+RAND()+RAND()+RAND()+RAND())-6))-1)+PT_Y5_MC!J67)</x:f>
        <x:v>1241917.688678668</x:v>
      </x:c>
      <x:c r="J455" s="16" t="n">
        <x:f>MAX(0,I455*(1+EXP((LN(1+Assumptions!$C$60)-0.5*Assumptions!$C$61^2)+Assumptions!$C$61*((RAND()+RAND()+RAND()+RAND()+RAND()+RAND()+RAND()+RAND()+RAND()+RAND()+RAND()+RAND())-6))-1)+PT_Y5_MC!K67)</x:f>
        <x:v>1284524.1442780448</x:v>
      </x:c>
      <x:c r="K455" s="16" t="n">
        <x:f>MAX(0,J455*(1+EXP((LN(1+Assumptions!$C$60)-0.5*Assumptions!$C$61^2)+Assumptions!$C$61*((RAND()+RAND()+RAND()+RAND()+RAND()+RAND()+RAND()+RAND()+RAND()+RAND()+RAND()+RAND())-6))-1)+PT_Y5_MC!L67)</x:f>
        <x:v>1209972.3853136627</x:v>
      </x:c>
      <x:c r="L455" s="16" t="n">
        <x:f>MAX(0,K455*(1+EXP((LN(1+Assumptions!$C$60)-0.5*Assumptions!$C$61^2)+Assumptions!$C$61*((RAND()+RAND()+RAND()+RAND()+RAND()+RAND()+RAND()+RAND()+RAND()+RAND()+RAND()+RAND())-6))-1)+PT_Y5_MC!M67)</x:f>
        <x:v>1100197.6108903342</x:v>
      </x:c>
      <x:c r="M455" s="16" t="n">
        <x:f>MAX(0,L455*(1+EXP((LN(1+Assumptions!$C$60)-0.5*Assumptions!$C$61^2)+Assumptions!$C$61*((RAND()+RAND()+RAND()+RAND()+RAND()+RAND()+RAND()+RAND()+RAND()+RAND()+RAND()+RAND())-6))-1)+PT_Y5_MC!N67)</x:f>
        <x:v>1292452.038846892</x:v>
      </x:c>
      <x:c r="N455" s="16" t="n">
        <x:f>MAX(0,M455*(1+EXP((LN(1+Assumptions!$C$60)-0.5*Assumptions!$C$61^2)+Assumptions!$C$61*((RAND()+RAND()+RAND()+RAND()+RAND()+RAND()+RAND()+RAND()+RAND()+RAND()+RAND()+RAND())-6))-1)+PT_Y5_MC!O67)</x:f>
        <x:v>1406490.795739668</x:v>
      </x:c>
      <x:c r="O455" s="16" t="n">
        <x:f>MAX(0,N455*(1+EXP((LN(1+Assumptions!$C$60)-0.5*Assumptions!$C$61^2)+Assumptions!$C$61*((RAND()+RAND()+RAND()+RAND()+RAND()+RAND()+RAND()+RAND()+RAND()+RAND()+RAND()+RAND())-6))-1)+PT_Y5_MC!P67)</x:f>
        <x:v>1241950.7179834899</x:v>
      </x:c>
      <x:c r="P455" s="16" t="n">
        <x:f>MAX(0,O455*(1+EXP((LN(1+Assumptions!$C$60)-0.5*Assumptions!$C$61^2)+Assumptions!$C$61*((RAND()+RAND()+RAND()+RAND()+RAND()+RAND()+RAND()+RAND()+RAND()+RAND()+RAND()+RAND())-6))-1)+PT_Y5_MC!Q67)</x:f>
        <x:v>1262927.8012524555</x:v>
      </x:c>
      <x:c r="Q455" s="16" t="n">
        <x:f>MAX(0,P455*(1+EXP((LN(1+Assumptions!$C$60)-0.5*Assumptions!$C$61^2)+Assumptions!$C$61*((RAND()+RAND()+RAND()+RAND()+RAND()+RAND()+RAND()+RAND()+RAND()+RAND()+RAND()+RAND())-6))-1)+PT_Y5_MC!R67)</x:f>
        <x:v>1608216.8353365634</x:v>
      </x:c>
      <x:c r="R455" s="16" t="n">
        <x:f>MAX(0,Q455*(1+EXP((LN(1+Assumptions!$C$60)-0.5*Assumptions!$C$61^2)+Assumptions!$C$61*((RAND()+RAND()+RAND()+RAND()+RAND()+RAND()+RAND()+RAND()+RAND()+RAND()+RAND()+RAND())-6))-1)+PT_Y5_MC!S67)</x:f>
        <x:v>2006344.9198378506</x:v>
      </x:c>
      <x:c r="S455" s="16" t="n">
        <x:f>MAX(0,R455*(1+EXP((LN(1+Assumptions!$C$60)-0.5*Assumptions!$C$61^2)+Assumptions!$C$61*((RAND()+RAND()+RAND()+RAND()+RAND()+RAND()+RAND()+RAND()+RAND()+RAND()+RAND()+RAND())-6))-1)+PT_Y5_MC!T67)</x:f>
        <x:v>1966225.4975068693</x:v>
      </x:c>
      <x:c r="T455" s="16" t="n">
        <x:f>MAX(0,S455*(1+EXP((LN(1+Assumptions!$C$60)-0.5*Assumptions!$C$61^2)+Assumptions!$C$61*((RAND()+RAND()+RAND()+RAND()+RAND()+RAND()+RAND()+RAND()+RAND()+RAND()+RAND()+RAND())-6))-1)+PT_Y5_MC!U67)</x:f>
        <x:v>1883196.3088875515</x:v>
      </x:c>
      <x:c r="U455" s="16" t="n">
        <x:f>MAX(0,T455*(1+EXP((LN(1+Assumptions!$C$60)-0.5*Assumptions!$C$61^2)+Assumptions!$C$61*((RAND()+RAND()+RAND()+RAND()+RAND()+RAND()+RAND()+RAND()+RAND()+RAND()+RAND()+RAND())-6))-1)+PT_Y5_MC!V67)</x:f>
        <x:v>1787444.0024422861</x:v>
      </x:c>
      <x:c r="V455" s="16" t="n">
        <x:f>MAX(0,U455*(1+EXP((LN(1+Assumptions!$C$60)-0.5*Assumptions!$C$61^2)+Assumptions!$C$61*((RAND()+RAND()+RAND()+RAND()+RAND()+RAND()+RAND()+RAND()+RAND()+RAND()+RAND()+RAND())-6))-1)+PT_Y5_MC!W67)</x:f>
        <x:v>2047788.5454087143</x:v>
      </x:c>
      <x:c r="W455" s="16" t="n">
        <x:f>MAX(0,V455*(1+EXP((LN(1+Assumptions!$C$60)-0.5*Assumptions!$C$61^2)+Assumptions!$C$61*((RAND()+RAND()+RAND()+RAND()+RAND()+RAND()+RAND()+RAND()+RAND()+RAND()+RAND()+RAND())-6))-1)+PT_Y5_MC!X67)</x:f>
        <x:v>1907924.90893527</x:v>
      </x:c>
      <x:c r="X455" s="16" t="n">
        <x:f>MAX(0,W455*(1+EXP((LN(1+Assumptions!$C$60)-0.5*Assumptions!$C$61^2)+Assumptions!$C$61*((RAND()+RAND()+RAND()+RAND()+RAND()+RAND()+RAND()+RAND()+RAND()+RAND()+RAND()+RAND())-6))-1)+PT_Y5_MC!Y67)</x:f>
        <x:v>1760581.1982554493</x:v>
      </x:c>
      <x:c r="Y455" s="16" t="n">
        <x:f>MAX(0,X455*(1+EXP((LN(1+Assumptions!$C$60)-0.5*Assumptions!$C$61^2)+Assumptions!$C$61*((RAND()+RAND()+RAND()+RAND()+RAND()+RAND()+RAND()+RAND()+RAND()+RAND()+RAND()+RAND())-6))-1)+PT_Y5_MC!Z67)</x:f>
        <x:v>1915639.2073642788</x:v>
      </x:c>
      <x:c r="Z455" s="16" t="n">
        <x:f>MAX(0,Y455*(1+EXP((LN(1+Assumptions!$C$60)-0.5*Assumptions!$C$61^2)+Assumptions!$C$61*((RAND()+RAND()+RAND()+RAND()+RAND()+RAND()+RAND()+RAND()+RAND()+RAND()+RAND()+RAND())-6))-1)+PT_Y5_MC!AA67)</x:f>
        <x:v>2129346.7941310783</x:v>
      </x:c>
      <x:c r="AA455" s="16" t="n">
        <x:f>MAX(0,Z455*(1+EXP((LN(1+Assumptions!$C$60)-0.5*Assumptions!$C$61^2)+Assumptions!$C$61*((RAND()+RAND()+RAND()+RAND()+RAND()+RAND()+RAND()+RAND()+RAND()+RAND()+RAND()+RAND())-6))-1)+PT_Y5_MC!AB67)</x:f>
        <x:v>1899610.47784792</x:v>
      </x:c>
      <x:c r="AB455" s="16" t="n">
        <x:f>MAX(0,AA455*(1+EXP((LN(1+Assumptions!$C$60)-0.5*Assumptions!$C$61^2)+Assumptions!$C$61*((RAND()+RAND()+RAND()+RAND()+RAND()+RAND()+RAND()+RAND()+RAND()+RAND()+RAND()+RAND())-6))-1)+PT_Y5_MC!AC67)</x:f>
        <x:v>2279792.864477283</x:v>
      </x:c>
      <x:c r="AC455" s="16" t="n">
        <x:f>MAX(0,AB455*(1+EXP((LN(1+Assumptions!$C$60)-0.5*Assumptions!$C$61^2)+Assumptions!$C$61*((RAND()+RAND()+RAND()+RAND()+RAND()+RAND()+RAND()+RAND()+RAND()+RAND()+RAND()+RAND())-6))-1)+PT_Y5_MC!AD67)</x:f>
        <x:v>1745639.8204817357</x:v>
      </x:c>
      <x:c r="AD455" s="16" t="n">
        <x:f>MAX(0,AC455*(1+EXP((LN(1+Assumptions!$C$60)-0.5*Assumptions!$C$61^2)+Assumptions!$C$61*((RAND()+RAND()+RAND()+RAND()+RAND()+RAND()+RAND()+RAND()+RAND()+RAND()+RAND()+RAND())-6))-1)+PT_Y5_MC!AE67)</x:f>
        <x:v>1485942.7295902972</x:v>
      </x:c>
      <x:c r="AE455" s="16" t="n">
        <x:f>MAX(0,AD455*(1+EXP((LN(1+Assumptions!$C$60)-0.5*Assumptions!$C$61^2)+Assumptions!$C$61*((RAND()+RAND()+RAND()+RAND()+RAND()+RAND()+RAND()+RAND()+RAND()+RAND()+RAND()+RAND())-6))-1)+PT_Y5_MC!AF67)</x:f>
        <x:v>1831968.0297460016</x:v>
      </x:c>
      <x:c r="AF455" s="16" t="n">
        <x:f>MAX(0,AE455*(1+EXP((LN(1+Assumptions!$C$60)-0.5*Assumptions!$C$61^2)+Assumptions!$C$61*((RAND()+RAND()+RAND()+RAND()+RAND()+RAND()+RAND()+RAND()+RAND()+RAND()+RAND()+RAND())-6))-1)+PT_Y5_MC!AG67)</x:f>
        <x:v>2350904.319322844</x:v>
      </x:c>
    </x:row>
    <x:row r="456">
      <x:c r="A456" s="39">
        <x:v>452</x:v>
      </x:c>
      <x:c r="B456" s="16" t="n">
        <x:f>PT_Y5_MC!C68</x:f>
        <x:v>1029031.25</x:v>
      </x:c>
      <x:c r="C456" s="16" t="n">
        <x:f>MAX(0,B456*(1+EXP((LN(1+Assumptions!$C$60)-0.5*Assumptions!$C$61^2)+Assumptions!$C$61*((RAND()+RAND()+RAND()+RAND()+RAND()+RAND()+RAND()+RAND()+RAND()+RAND()+RAND()+RAND())-6))-1)+PT_Y5_MC!D67)</x:f>
        <x:v>939153.8569990523</x:v>
      </x:c>
      <x:c r="D456" s="16" t="n">
        <x:f>MAX(0,C456*(1+EXP((LN(1+Assumptions!$C$60)-0.5*Assumptions!$C$61^2)+Assumptions!$C$61*((RAND()+RAND()+RAND()+RAND()+RAND()+RAND()+RAND()+RAND()+RAND()+RAND()+RAND()+RAND())-6))-1)+PT_Y5_MC!E67)</x:f>
        <x:v>1082760.1814549873</x:v>
      </x:c>
      <x:c r="E456" s="16" t="n">
        <x:f>MAX(0,D456*(1+EXP((LN(1+Assumptions!$C$60)-0.5*Assumptions!$C$61^2)+Assumptions!$C$61*((RAND()+RAND()+RAND()+RAND()+RAND()+RAND()+RAND()+RAND()+RAND()+RAND()+RAND()+RAND())-6))-1)+PT_Y5_MC!F67)</x:f>
        <x:v>1213047.691518325</x:v>
      </x:c>
      <x:c r="F456" s="16" t="n">
        <x:f>MAX(0,E456*(1+EXP((LN(1+Assumptions!$C$60)-0.5*Assumptions!$C$61^2)+Assumptions!$C$61*((RAND()+RAND()+RAND()+RAND()+RAND()+RAND()+RAND()+RAND()+RAND()+RAND()+RAND()+RAND())-6))-1)+PT_Y5_MC!G67)</x:f>
        <x:v>974793.8494935097</x:v>
      </x:c>
      <x:c r="G456" s="16" t="n">
        <x:f>MAX(0,F456*(1+EXP((LN(1+Assumptions!$C$60)-0.5*Assumptions!$C$61^2)+Assumptions!$C$61*((RAND()+RAND()+RAND()+RAND()+RAND()+RAND()+RAND()+RAND()+RAND()+RAND()+RAND()+RAND())-6))-1)+PT_Y5_MC!H67)</x:f>
        <x:v>779739.2381535502</x:v>
      </x:c>
      <x:c r="H456" s="16" t="n">
        <x:f>MAX(0,G456*(1+EXP((LN(1+Assumptions!$C$60)-0.5*Assumptions!$C$61^2)+Assumptions!$C$61*((RAND()+RAND()+RAND()+RAND()+RAND()+RAND()+RAND()+RAND()+RAND()+RAND()+RAND()+RAND())-6))-1)+PT_Y5_MC!I67)</x:f>
        <x:v>721667.3754895893</x:v>
      </x:c>
      <x:c r="I456" s="16" t="n">
        <x:f>MAX(0,H456*(1+EXP((LN(1+Assumptions!$C$60)-0.5*Assumptions!$C$61^2)+Assumptions!$C$61*((RAND()+RAND()+RAND()+RAND()+RAND()+RAND()+RAND()+RAND()+RAND()+RAND()+RAND()+RAND())-6))-1)+PT_Y5_MC!J67)</x:f>
        <x:v>793239.1163232005</x:v>
      </x:c>
      <x:c r="J456" s="16" t="n">
        <x:f>MAX(0,I456*(1+EXP((LN(1+Assumptions!$C$60)-0.5*Assumptions!$C$61^2)+Assumptions!$C$61*((RAND()+RAND()+RAND()+RAND()+RAND()+RAND()+RAND()+RAND()+RAND()+RAND()+RAND()+RAND())-6))-1)+PT_Y5_MC!K67)</x:f>
        <x:v>806640.2170881378</x:v>
      </x:c>
      <x:c r="K456" s="16" t="n">
        <x:f>MAX(0,J456*(1+EXP((LN(1+Assumptions!$C$60)-0.5*Assumptions!$C$61^2)+Assumptions!$C$61*((RAND()+RAND()+RAND()+RAND()+RAND()+RAND()+RAND()+RAND()+RAND()+RAND()+RAND()+RAND())-6))-1)+PT_Y5_MC!L67)</x:f>
        <x:v>1187378.4953407254</x:v>
      </x:c>
      <x:c r="L456" s="16" t="n">
        <x:f>MAX(0,K456*(1+EXP((LN(1+Assumptions!$C$60)-0.5*Assumptions!$C$61^2)+Assumptions!$C$61*((RAND()+RAND()+RAND()+RAND()+RAND()+RAND()+RAND()+RAND()+RAND()+RAND()+RAND()+RAND())-6))-1)+PT_Y5_MC!M67)</x:f>
        <x:v>1349107.3090192669</x:v>
      </x:c>
      <x:c r="M456" s="16" t="n">
        <x:f>MAX(0,L456*(1+EXP((LN(1+Assumptions!$C$60)-0.5*Assumptions!$C$61^2)+Assumptions!$C$61*((RAND()+RAND()+RAND()+RAND()+RAND()+RAND()+RAND()+RAND()+RAND()+RAND()+RAND()+RAND())-6))-1)+PT_Y5_MC!N67)</x:f>
        <x:v>1417753.5791340275</x:v>
      </x:c>
      <x:c r="N456" s="16" t="n">
        <x:f>MAX(0,M456*(1+EXP((LN(1+Assumptions!$C$60)-0.5*Assumptions!$C$61^2)+Assumptions!$C$61*((RAND()+RAND()+RAND()+RAND()+RAND()+RAND()+RAND()+RAND()+RAND()+RAND()+RAND()+RAND())-6))-1)+PT_Y5_MC!O67)</x:f>
        <x:v>1813699.6133715399</x:v>
      </x:c>
      <x:c r="O456" s="16" t="n">
        <x:f>MAX(0,N456*(1+EXP((LN(1+Assumptions!$C$60)-0.5*Assumptions!$C$61^2)+Assumptions!$C$61*((RAND()+RAND()+RAND()+RAND()+RAND()+RAND()+RAND()+RAND()+RAND()+RAND()+RAND()+RAND())-6))-1)+PT_Y5_MC!P67)</x:f>
        <x:v>1480663.6347347957</x:v>
      </x:c>
      <x:c r="P456" s="16" t="n">
        <x:f>MAX(0,O456*(1+EXP((LN(1+Assumptions!$C$60)-0.5*Assumptions!$C$61^2)+Assumptions!$C$61*((RAND()+RAND()+RAND()+RAND()+RAND()+RAND()+RAND()+RAND()+RAND()+RAND()+RAND()+RAND())-6))-1)+PT_Y5_MC!Q67)</x:f>
        <x:v>1280325.9740203032</x:v>
      </x:c>
      <x:c r="Q456" s="16" t="n">
        <x:f>MAX(0,P456*(1+EXP((LN(1+Assumptions!$C$60)-0.5*Assumptions!$C$61^2)+Assumptions!$C$61*((RAND()+RAND()+RAND()+RAND()+RAND()+RAND()+RAND()+RAND()+RAND()+RAND()+RAND()+RAND())-6))-1)+PT_Y5_MC!R67)</x:f>
        <x:v>1889923.6459717676</x:v>
      </x:c>
      <x:c r="R456" s="16" t="n">
        <x:f>MAX(0,Q456*(1+EXP((LN(1+Assumptions!$C$60)-0.5*Assumptions!$C$61^2)+Assumptions!$C$61*((RAND()+RAND()+RAND()+RAND()+RAND()+RAND()+RAND()+RAND()+RAND()+RAND()+RAND()+RAND())-6))-1)+PT_Y5_MC!S67)</x:f>
        <x:v>2198855.4318632833</x:v>
      </x:c>
      <x:c r="S456" s="16" t="n">
        <x:f>MAX(0,R456*(1+EXP((LN(1+Assumptions!$C$60)-0.5*Assumptions!$C$61^2)+Assumptions!$C$61*((RAND()+RAND()+RAND()+RAND()+RAND()+RAND()+RAND()+RAND()+RAND()+RAND()+RAND()+RAND())-6))-1)+PT_Y5_MC!T67)</x:f>
        <x:v>2714796.053180688</x:v>
      </x:c>
      <x:c r="T456" s="16" t="n">
        <x:f>MAX(0,S456*(1+EXP((LN(1+Assumptions!$C$60)-0.5*Assumptions!$C$61^2)+Assumptions!$C$61*((RAND()+RAND()+RAND()+RAND()+RAND()+RAND()+RAND()+RAND()+RAND()+RAND()+RAND()+RAND())-6))-1)+PT_Y5_MC!U67)</x:f>
        <x:v>2790055.572871171</x:v>
      </x:c>
      <x:c r="U456" s="16" t="n">
        <x:f>MAX(0,T456*(1+EXP((LN(1+Assumptions!$C$60)-0.5*Assumptions!$C$61^2)+Assumptions!$C$61*((RAND()+RAND()+RAND()+RAND()+RAND()+RAND()+RAND()+RAND()+RAND()+RAND()+RAND()+RAND())-6))-1)+PT_Y5_MC!V67)</x:f>
        <x:v>3715484.66510806</x:v>
      </x:c>
      <x:c r="V456" s="16" t="n">
        <x:f>MAX(0,U456*(1+EXP((LN(1+Assumptions!$C$60)-0.5*Assumptions!$C$61^2)+Assumptions!$C$61*((RAND()+RAND()+RAND()+RAND()+RAND()+RAND()+RAND()+RAND()+RAND()+RAND()+RAND()+RAND())-6))-1)+PT_Y5_MC!W67)</x:f>
        <x:v>3932834.280141433</x:v>
      </x:c>
      <x:c r="W456" s="16" t="n">
        <x:f>MAX(0,V456*(1+EXP((LN(1+Assumptions!$C$60)-0.5*Assumptions!$C$61^2)+Assumptions!$C$61*((RAND()+RAND()+RAND()+RAND()+RAND()+RAND()+RAND()+RAND()+RAND()+RAND()+RAND()+RAND())-6))-1)+PT_Y5_MC!X67)</x:f>
        <x:v>4974315.5160739</x:v>
      </x:c>
      <x:c r="X456" s="16" t="n">
        <x:f>MAX(0,W456*(1+EXP((LN(1+Assumptions!$C$60)-0.5*Assumptions!$C$61^2)+Assumptions!$C$61*((RAND()+RAND()+RAND()+RAND()+RAND()+RAND()+RAND()+RAND()+RAND()+RAND()+RAND()+RAND())-6))-1)+PT_Y5_MC!Y67)</x:f>
        <x:v>5294461.791120466</x:v>
      </x:c>
      <x:c r="Y456" s="16" t="n">
        <x:f>MAX(0,X456*(1+EXP((LN(1+Assumptions!$C$60)-0.5*Assumptions!$C$61^2)+Assumptions!$C$61*((RAND()+RAND()+RAND()+RAND()+RAND()+RAND()+RAND()+RAND()+RAND()+RAND()+RAND()+RAND())-6))-1)+PT_Y5_MC!Z67)</x:f>
        <x:v>5873166.700861434</x:v>
      </x:c>
      <x:c r="Z456" s="16" t="n">
        <x:f>MAX(0,Y456*(1+EXP((LN(1+Assumptions!$C$60)-0.5*Assumptions!$C$61^2)+Assumptions!$C$61*((RAND()+RAND()+RAND()+RAND()+RAND()+RAND()+RAND()+RAND()+RAND()+RAND()+RAND()+RAND())-6))-1)+PT_Y5_MC!AA67)</x:f>
        <x:v>6034592.641129115</x:v>
      </x:c>
      <x:c r="AA456" s="16" t="n">
        <x:f>MAX(0,Z456*(1+EXP((LN(1+Assumptions!$C$60)-0.5*Assumptions!$C$61^2)+Assumptions!$C$61*((RAND()+RAND()+RAND()+RAND()+RAND()+RAND()+RAND()+RAND()+RAND()+RAND()+RAND()+RAND())-6))-1)+PT_Y5_MC!AB67)</x:f>
        <x:v>5458164.492641149</x:v>
      </x:c>
      <x:c r="AB456" s="16" t="n">
        <x:f>MAX(0,AA456*(1+EXP((LN(1+Assumptions!$C$60)-0.5*Assumptions!$C$61^2)+Assumptions!$C$61*((RAND()+RAND()+RAND()+RAND()+RAND()+RAND()+RAND()+RAND()+RAND()+RAND()+RAND()+RAND())-6))-1)+PT_Y5_MC!AC67)</x:f>
        <x:v>5840429.5557810785</x:v>
      </x:c>
      <x:c r="AC456" s="16" t="n">
        <x:f>MAX(0,AB456*(1+EXP((LN(1+Assumptions!$C$60)-0.5*Assumptions!$C$61^2)+Assumptions!$C$61*((RAND()+RAND()+RAND()+RAND()+RAND()+RAND()+RAND()+RAND()+RAND()+RAND()+RAND()+RAND())-6))-1)+PT_Y5_MC!AD67)</x:f>
        <x:v>6057996.646617492</x:v>
      </x:c>
      <x:c r="AD456" s="16" t="n">
        <x:f>MAX(0,AC456*(1+EXP((LN(1+Assumptions!$C$60)-0.5*Assumptions!$C$61^2)+Assumptions!$C$61*((RAND()+RAND()+RAND()+RAND()+RAND()+RAND()+RAND()+RAND()+RAND()+RAND()+RAND()+RAND())-6))-1)+PT_Y5_MC!AE67)</x:f>
        <x:v>6537938.17517771</x:v>
      </x:c>
      <x:c r="AE456" s="16" t="n">
        <x:f>MAX(0,AD456*(1+EXP((LN(1+Assumptions!$C$60)-0.5*Assumptions!$C$61^2)+Assumptions!$C$61*((RAND()+RAND()+RAND()+RAND()+RAND()+RAND()+RAND()+RAND()+RAND()+RAND()+RAND()+RAND())-6))-1)+PT_Y5_MC!AF67)</x:f>
        <x:v>6603782.539685836</x:v>
      </x:c>
      <x:c r="AF456" s="16" t="n">
        <x:f>MAX(0,AE456*(1+EXP((LN(1+Assumptions!$C$60)-0.5*Assumptions!$C$61^2)+Assumptions!$C$61*((RAND()+RAND()+RAND()+RAND()+RAND()+RAND()+RAND()+RAND()+RAND()+RAND()+RAND()+RAND())-6))-1)+PT_Y5_MC!AG67)</x:f>
        <x:v>6822817.790238141</x:v>
      </x:c>
    </x:row>
    <x:row r="457">
      <x:c r="A457" s="39">
        <x:v>453</x:v>
      </x:c>
      <x:c r="B457" s="16" t="n">
        <x:f>PT_Y5_MC!C68</x:f>
        <x:v>1029031.25</x:v>
      </x:c>
      <x:c r="C457" s="16" t="n">
        <x:f>MAX(0,B457*(1+EXP((LN(1+Assumptions!$C$60)-0.5*Assumptions!$C$61^2)+Assumptions!$C$61*((RAND()+RAND()+RAND()+RAND()+RAND()+RAND()+RAND()+RAND()+RAND()+RAND()+RAND()+RAND())-6))-1)+PT_Y5_MC!D67)</x:f>
        <x:v>1002872.4761978369</x:v>
      </x:c>
      <x:c r="D457" s="16" t="n">
        <x:f>MAX(0,C457*(1+EXP((LN(1+Assumptions!$C$60)-0.5*Assumptions!$C$61^2)+Assumptions!$C$61*((RAND()+RAND()+RAND()+RAND()+RAND()+RAND()+RAND()+RAND()+RAND()+RAND()+RAND()+RAND())-6))-1)+PT_Y5_MC!E67)</x:f>
        <x:v>800922.0227856541</x:v>
      </x:c>
      <x:c r="E457" s="16" t="n">
        <x:f>MAX(0,D457*(1+EXP((LN(1+Assumptions!$C$60)-0.5*Assumptions!$C$61^2)+Assumptions!$C$61*((RAND()+RAND()+RAND()+RAND()+RAND()+RAND()+RAND()+RAND()+RAND()+RAND()+RAND()+RAND())-6))-1)+PT_Y5_MC!F67)</x:f>
        <x:v>907405.6935336522</x:v>
      </x:c>
      <x:c r="F457" s="16" t="n">
        <x:f>MAX(0,E457*(1+EXP((LN(1+Assumptions!$C$60)-0.5*Assumptions!$C$61^2)+Assumptions!$C$61*((RAND()+RAND()+RAND()+RAND()+RAND()+RAND()+RAND()+RAND()+RAND()+RAND()+RAND()+RAND())-6))-1)+PT_Y5_MC!G67)</x:f>
        <x:v>1107244.4481993425</x:v>
      </x:c>
      <x:c r="G457" s="16" t="n">
        <x:f>MAX(0,F457*(1+EXP((LN(1+Assumptions!$C$60)-0.5*Assumptions!$C$61^2)+Assumptions!$C$61*((RAND()+RAND()+RAND()+RAND()+RAND()+RAND()+RAND()+RAND()+RAND()+RAND()+RAND()+RAND())-6))-1)+PT_Y5_MC!H67)</x:f>
        <x:v>1180312.7513345275</x:v>
      </x:c>
      <x:c r="H457" s="16" t="n">
        <x:f>MAX(0,G457*(1+EXP((LN(1+Assumptions!$C$60)-0.5*Assumptions!$C$61^2)+Assumptions!$C$61*((RAND()+RAND()+RAND()+RAND()+RAND()+RAND()+RAND()+RAND()+RAND()+RAND()+RAND()+RAND())-6))-1)+PT_Y5_MC!I67)</x:f>
        <x:v>1527264.1029896121</x:v>
      </x:c>
      <x:c r="I457" s="16" t="n">
        <x:f>MAX(0,H457*(1+EXP((LN(1+Assumptions!$C$60)-0.5*Assumptions!$C$61^2)+Assumptions!$C$61*((RAND()+RAND()+RAND()+RAND()+RAND()+RAND()+RAND()+RAND()+RAND()+RAND()+RAND()+RAND())-6))-1)+PT_Y5_MC!J67)</x:f>
        <x:v>1826320.795996455</x:v>
      </x:c>
      <x:c r="J457" s="16" t="n">
        <x:f>MAX(0,I457*(1+EXP((LN(1+Assumptions!$C$60)-0.5*Assumptions!$C$61^2)+Assumptions!$C$61*((RAND()+RAND()+RAND()+RAND()+RAND()+RAND()+RAND()+RAND()+RAND()+RAND()+RAND()+RAND())-6))-1)+PT_Y5_MC!K67)</x:f>
        <x:v>2057895.5203172108</x:v>
      </x:c>
      <x:c r="K457" s="16" t="n">
        <x:f>MAX(0,J457*(1+EXP((LN(1+Assumptions!$C$60)-0.5*Assumptions!$C$61^2)+Assumptions!$C$61*((RAND()+RAND()+RAND()+RAND()+RAND()+RAND()+RAND()+RAND()+RAND()+RAND()+RAND()+RAND())-6))-1)+PT_Y5_MC!L67)</x:f>
        <x:v>2688915.6929343324</x:v>
      </x:c>
      <x:c r="L457" s="16" t="n">
        <x:f>MAX(0,K457*(1+EXP((LN(1+Assumptions!$C$60)-0.5*Assumptions!$C$61^2)+Assumptions!$C$61*((RAND()+RAND()+RAND()+RAND()+RAND()+RAND()+RAND()+RAND()+RAND()+RAND()+RAND()+RAND())-6))-1)+PT_Y5_MC!M67)</x:f>
        <x:v>2814475.448911924</x:v>
      </x:c>
      <x:c r="M457" s="16" t="n">
        <x:f>MAX(0,L457*(1+EXP((LN(1+Assumptions!$C$60)-0.5*Assumptions!$C$61^2)+Assumptions!$C$61*((RAND()+RAND()+RAND()+RAND()+RAND()+RAND()+RAND()+RAND()+RAND()+RAND()+RAND()+RAND())-6))-1)+PT_Y5_MC!N67)</x:f>
        <x:v>2566211.4689350864</x:v>
      </x:c>
      <x:c r="N457" s="16" t="n">
        <x:f>MAX(0,M457*(1+EXP((LN(1+Assumptions!$C$60)-0.5*Assumptions!$C$61^2)+Assumptions!$C$61*((RAND()+RAND()+RAND()+RAND()+RAND()+RAND()+RAND()+RAND()+RAND()+RAND()+RAND()+RAND())-6))-1)+PT_Y5_MC!O67)</x:f>
        <x:v>2803476.3336651907</x:v>
      </x:c>
      <x:c r="O457" s="16" t="n">
        <x:f>MAX(0,N457*(1+EXP((LN(1+Assumptions!$C$60)-0.5*Assumptions!$C$61^2)+Assumptions!$C$61*((RAND()+RAND()+RAND()+RAND()+RAND()+RAND()+RAND()+RAND()+RAND()+RAND()+RAND()+RAND())-6))-1)+PT_Y5_MC!P67)</x:f>
        <x:v>2684981.3694129796</x:v>
      </x:c>
      <x:c r="P457" s="16" t="n">
        <x:f>MAX(0,O457*(1+EXP((LN(1+Assumptions!$C$60)-0.5*Assumptions!$C$61^2)+Assumptions!$C$61*((RAND()+RAND()+RAND()+RAND()+RAND()+RAND()+RAND()+RAND()+RAND()+RAND()+RAND()+RAND())-6))-1)+PT_Y5_MC!Q67)</x:f>
        <x:v>2622997.700623696</x:v>
      </x:c>
      <x:c r="Q457" s="16" t="n">
        <x:f>MAX(0,P457*(1+EXP((LN(1+Assumptions!$C$60)-0.5*Assumptions!$C$61^2)+Assumptions!$C$61*((RAND()+RAND()+RAND()+RAND()+RAND()+RAND()+RAND()+RAND()+RAND()+RAND()+RAND()+RAND())-6))-1)+PT_Y5_MC!R67)</x:f>
        <x:v>2689657.424982787</x:v>
      </x:c>
      <x:c r="R457" s="16" t="n">
        <x:f>MAX(0,Q457*(1+EXP((LN(1+Assumptions!$C$60)-0.5*Assumptions!$C$61^2)+Assumptions!$C$61*((RAND()+RAND()+RAND()+RAND()+RAND()+RAND()+RAND()+RAND()+RAND()+RAND()+RAND()+RAND())-6))-1)+PT_Y5_MC!S67)</x:f>
        <x:v>2936173.2894917936</x:v>
      </x:c>
      <x:c r="S457" s="16" t="n">
        <x:f>MAX(0,R457*(1+EXP((LN(1+Assumptions!$C$60)-0.5*Assumptions!$C$61^2)+Assumptions!$C$61*((RAND()+RAND()+RAND()+RAND()+RAND()+RAND()+RAND()+RAND()+RAND()+RAND()+RAND()+RAND())-6))-1)+PT_Y5_MC!T67)</x:f>
        <x:v>2495605.83926074</x:v>
      </x:c>
      <x:c r="T457" s="16" t="n">
        <x:f>MAX(0,S457*(1+EXP((LN(1+Assumptions!$C$60)-0.5*Assumptions!$C$61^2)+Assumptions!$C$61*((RAND()+RAND()+RAND()+RAND()+RAND()+RAND()+RAND()+RAND()+RAND()+RAND()+RAND()+RAND())-6))-1)+PT_Y5_MC!U67)</x:f>
        <x:v>2697640.3063373547</x:v>
      </x:c>
      <x:c r="U457" s="16" t="n">
        <x:f>MAX(0,T457*(1+EXP((LN(1+Assumptions!$C$60)-0.5*Assumptions!$C$61^2)+Assumptions!$C$61*((RAND()+RAND()+RAND()+RAND()+RAND()+RAND()+RAND()+RAND()+RAND()+RAND()+RAND()+RAND())-6))-1)+PT_Y5_MC!V67)</x:f>
        <x:v>2902929.7802336724</x:v>
      </x:c>
      <x:c r="V457" s="16" t="n">
        <x:f>MAX(0,U457*(1+EXP((LN(1+Assumptions!$C$60)-0.5*Assumptions!$C$61^2)+Assumptions!$C$61*((RAND()+RAND()+RAND()+RAND()+RAND()+RAND()+RAND()+RAND()+RAND()+RAND()+RAND()+RAND())-6))-1)+PT_Y5_MC!W67)</x:f>
        <x:v>3134872.750742853</x:v>
      </x:c>
      <x:c r="W457" s="16" t="n">
        <x:f>MAX(0,V457*(1+EXP((LN(1+Assumptions!$C$60)-0.5*Assumptions!$C$61^2)+Assumptions!$C$61*((RAND()+RAND()+RAND()+RAND()+RAND()+RAND()+RAND()+RAND()+RAND()+RAND()+RAND()+RAND())-6))-1)+PT_Y5_MC!X67)</x:f>
        <x:v>4822760.544585508</x:v>
      </x:c>
      <x:c r="X457" s="16" t="n">
        <x:f>MAX(0,W457*(1+EXP((LN(1+Assumptions!$C$60)-0.5*Assumptions!$C$61^2)+Assumptions!$C$61*((RAND()+RAND()+RAND()+RAND()+RAND()+RAND()+RAND()+RAND()+RAND()+RAND()+RAND()+RAND())-6))-1)+PT_Y5_MC!Y67)</x:f>
        <x:v>4690391.816859355</x:v>
      </x:c>
      <x:c r="Y457" s="16" t="n">
        <x:f>MAX(0,X457*(1+EXP((LN(1+Assumptions!$C$60)-0.5*Assumptions!$C$61^2)+Assumptions!$C$61*((RAND()+RAND()+RAND()+RAND()+RAND()+RAND()+RAND()+RAND()+RAND()+RAND()+RAND()+RAND())-6))-1)+PT_Y5_MC!Z67)</x:f>
        <x:v>4503033.499580353</x:v>
      </x:c>
      <x:c r="Z457" s="16" t="n">
        <x:f>MAX(0,Y457*(1+EXP((LN(1+Assumptions!$C$60)-0.5*Assumptions!$C$61^2)+Assumptions!$C$61*((RAND()+RAND()+RAND()+RAND()+RAND()+RAND()+RAND()+RAND()+RAND()+RAND()+RAND()+RAND())-6))-1)+PT_Y5_MC!AA67)</x:f>
        <x:v>4923556.022955842</x:v>
      </x:c>
      <x:c r="AA457" s="16" t="n">
        <x:f>MAX(0,Z457*(1+EXP((LN(1+Assumptions!$C$60)-0.5*Assumptions!$C$61^2)+Assumptions!$C$61*((RAND()+RAND()+RAND()+RAND()+RAND()+RAND()+RAND()+RAND()+RAND()+RAND()+RAND()+RAND())-6))-1)+PT_Y5_MC!AB67)</x:f>
        <x:v>5850963.8694786085</x:v>
      </x:c>
      <x:c r="AB457" s="16" t="n">
        <x:f>MAX(0,AA457*(1+EXP((LN(1+Assumptions!$C$60)-0.5*Assumptions!$C$61^2)+Assumptions!$C$61*((RAND()+RAND()+RAND()+RAND()+RAND()+RAND()+RAND()+RAND()+RAND()+RAND()+RAND()+RAND())-6))-1)+PT_Y5_MC!AC67)</x:f>
        <x:v>5308979.581340192</x:v>
      </x:c>
      <x:c r="AC457" s="16" t="n">
        <x:f>MAX(0,AB457*(1+EXP((LN(1+Assumptions!$C$60)-0.5*Assumptions!$C$61^2)+Assumptions!$C$61*((RAND()+RAND()+RAND()+RAND()+RAND()+RAND()+RAND()+RAND()+RAND()+RAND()+RAND()+RAND())-6))-1)+PT_Y5_MC!AD67)</x:f>
        <x:v>6278094.244588763</x:v>
      </x:c>
      <x:c r="AD457" s="16" t="n">
        <x:f>MAX(0,AC457*(1+EXP((LN(1+Assumptions!$C$60)-0.5*Assumptions!$C$61^2)+Assumptions!$C$61*((RAND()+RAND()+RAND()+RAND()+RAND()+RAND()+RAND()+RAND()+RAND()+RAND()+RAND()+RAND())-6))-1)+PT_Y5_MC!AE67)</x:f>
        <x:v>7392218.987520579</x:v>
      </x:c>
      <x:c r="AE457" s="16" t="n">
        <x:f>MAX(0,AD457*(1+EXP((LN(1+Assumptions!$C$60)-0.5*Assumptions!$C$61^2)+Assumptions!$C$61*((RAND()+RAND()+RAND()+RAND()+RAND()+RAND()+RAND()+RAND()+RAND()+RAND()+RAND()+RAND())-6))-1)+PT_Y5_MC!AF67)</x:f>
        <x:v>5960802.984520886</x:v>
      </x:c>
      <x:c r="AF457" s="16" t="n">
        <x:f>MAX(0,AE457*(1+EXP((LN(1+Assumptions!$C$60)-0.5*Assumptions!$C$61^2)+Assumptions!$C$61*((RAND()+RAND()+RAND()+RAND()+RAND()+RAND()+RAND()+RAND()+RAND()+RAND()+RAND()+RAND())-6))-1)+PT_Y5_MC!AG67)</x:f>
        <x:v>6838460.694896161</x:v>
      </x:c>
    </x:row>
    <x:row r="458">
      <x:c r="A458" s="39">
        <x:v>454</x:v>
      </x:c>
      <x:c r="B458" s="16" t="n">
        <x:f>PT_Y5_MC!C68</x:f>
        <x:v>1029031.25</x:v>
      </x:c>
      <x:c r="C458" s="16" t="n">
        <x:f>MAX(0,B458*(1+EXP((LN(1+Assumptions!$C$60)-0.5*Assumptions!$C$61^2)+Assumptions!$C$61*((RAND()+RAND()+RAND()+RAND()+RAND()+RAND()+RAND()+RAND()+RAND()+RAND()+RAND()+RAND())-6))-1)+PT_Y5_MC!D67)</x:f>
        <x:v>979924.9230652782</x:v>
      </x:c>
      <x:c r="D458" s="16" t="n">
        <x:f>MAX(0,C458*(1+EXP((LN(1+Assumptions!$C$60)-0.5*Assumptions!$C$61^2)+Assumptions!$C$61*((RAND()+RAND()+RAND()+RAND()+RAND()+RAND()+RAND()+RAND()+RAND()+RAND()+RAND()+RAND())-6))-1)+PT_Y5_MC!E67)</x:f>
        <x:v>850266.4397860372</x:v>
      </x:c>
      <x:c r="E458" s="16" t="n">
        <x:f>MAX(0,D458*(1+EXP((LN(1+Assumptions!$C$60)-0.5*Assumptions!$C$61^2)+Assumptions!$C$61*((RAND()+RAND()+RAND()+RAND()+RAND()+RAND()+RAND()+RAND()+RAND()+RAND()+RAND()+RAND())-6))-1)+PT_Y5_MC!F67)</x:f>
        <x:v>878759.0200200046</x:v>
      </x:c>
      <x:c r="F458" s="16" t="n">
        <x:f>MAX(0,E458*(1+EXP((LN(1+Assumptions!$C$60)-0.5*Assumptions!$C$61^2)+Assumptions!$C$61*((RAND()+RAND()+RAND()+RAND()+RAND()+RAND()+RAND()+RAND()+RAND()+RAND()+RAND()+RAND())-6))-1)+PT_Y5_MC!G67)</x:f>
        <x:v>1102209.4816946338</x:v>
      </x:c>
      <x:c r="G458" s="16" t="n">
        <x:f>MAX(0,F458*(1+EXP((LN(1+Assumptions!$C$60)-0.5*Assumptions!$C$61^2)+Assumptions!$C$61*((RAND()+RAND()+RAND()+RAND()+RAND()+RAND()+RAND()+RAND()+RAND()+RAND()+RAND()+RAND())-6))-1)+PT_Y5_MC!H67)</x:f>
        <x:v>1248285.5756560192</x:v>
      </x:c>
      <x:c r="H458" s="16" t="n">
        <x:f>MAX(0,G458*(1+EXP((LN(1+Assumptions!$C$60)-0.5*Assumptions!$C$61^2)+Assumptions!$C$61*((RAND()+RAND()+RAND()+RAND()+RAND()+RAND()+RAND()+RAND()+RAND()+RAND()+RAND()+RAND())-6))-1)+PT_Y5_MC!I67)</x:f>
        <x:v>1064150.375511782</x:v>
      </x:c>
      <x:c r="I458" s="16" t="n">
        <x:f>MAX(0,H458*(1+EXP((LN(1+Assumptions!$C$60)-0.5*Assumptions!$C$61^2)+Assumptions!$C$61*((RAND()+RAND()+RAND()+RAND()+RAND()+RAND()+RAND()+RAND()+RAND()+RAND()+RAND()+RAND())-6))-1)+PT_Y5_MC!J67)</x:f>
        <x:v>816187.5011137043</x:v>
      </x:c>
      <x:c r="J458" s="16" t="n">
        <x:f>MAX(0,I458*(1+EXP((LN(1+Assumptions!$C$60)-0.5*Assumptions!$C$61^2)+Assumptions!$C$61*((RAND()+RAND()+RAND()+RAND()+RAND()+RAND()+RAND()+RAND()+RAND()+RAND()+RAND()+RAND())-6))-1)+PT_Y5_MC!K67)</x:f>
        <x:v>859601.0018685834</x:v>
      </x:c>
      <x:c r="K458" s="16" t="n">
        <x:f>MAX(0,J458*(1+EXP((LN(1+Assumptions!$C$60)-0.5*Assumptions!$C$61^2)+Assumptions!$C$61*((RAND()+RAND()+RAND()+RAND()+RAND()+RAND()+RAND()+RAND()+RAND()+RAND()+RAND()+RAND())-6))-1)+PT_Y5_MC!L67)</x:f>
        <x:v>1053044.865696282</x:v>
      </x:c>
      <x:c r="L458" s="16" t="n">
        <x:f>MAX(0,K458*(1+EXP((LN(1+Assumptions!$C$60)-0.5*Assumptions!$C$61^2)+Assumptions!$C$61*((RAND()+RAND()+RAND()+RAND()+RAND()+RAND()+RAND()+RAND()+RAND()+RAND()+RAND()+RAND())-6))-1)+PT_Y5_MC!M67)</x:f>
        <x:v>1295516.9613814857</x:v>
      </x:c>
      <x:c r="M458" s="16" t="n">
        <x:f>MAX(0,L458*(1+EXP((LN(1+Assumptions!$C$60)-0.5*Assumptions!$C$61^2)+Assumptions!$C$61*((RAND()+RAND()+RAND()+RAND()+RAND()+RAND()+RAND()+RAND()+RAND()+RAND()+RAND()+RAND())-6))-1)+PT_Y5_MC!N67)</x:f>
        <x:v>1516021.263311799</x:v>
      </x:c>
      <x:c r="N458" s="16" t="n">
        <x:f>MAX(0,M458*(1+EXP((LN(1+Assumptions!$C$60)-0.5*Assumptions!$C$61^2)+Assumptions!$C$61*((RAND()+RAND()+RAND()+RAND()+RAND()+RAND()+RAND()+RAND()+RAND()+RAND()+RAND()+RAND())-6))-1)+PT_Y5_MC!O67)</x:f>
        <x:v>1783737.9537537072</x:v>
      </x:c>
      <x:c r="O458" s="16" t="n">
        <x:f>MAX(0,N458*(1+EXP((LN(1+Assumptions!$C$60)-0.5*Assumptions!$C$61^2)+Assumptions!$C$61*((RAND()+RAND()+RAND()+RAND()+RAND()+RAND()+RAND()+RAND()+RAND()+RAND()+RAND()+RAND())-6))-1)+PT_Y5_MC!P67)</x:f>
        <x:v>2534202.0488341404</x:v>
      </x:c>
      <x:c r="P458" s="16" t="n">
        <x:f>MAX(0,O458*(1+EXP((LN(1+Assumptions!$C$60)-0.5*Assumptions!$C$61^2)+Assumptions!$C$61*((RAND()+RAND()+RAND()+RAND()+RAND()+RAND()+RAND()+RAND()+RAND()+RAND()+RAND()+RAND())-6))-1)+PT_Y5_MC!Q67)</x:f>
        <x:v>2686172.2883218494</x:v>
      </x:c>
      <x:c r="Q458" s="16" t="n">
        <x:f>MAX(0,P458*(1+EXP((LN(1+Assumptions!$C$60)-0.5*Assumptions!$C$61^2)+Assumptions!$C$61*((RAND()+RAND()+RAND()+RAND()+RAND()+RAND()+RAND()+RAND()+RAND()+RAND()+RAND()+RAND())-6))-1)+PT_Y5_MC!R67)</x:f>
        <x:v>2643422.6271084906</x:v>
      </x:c>
      <x:c r="R458" s="16" t="n">
        <x:f>MAX(0,Q458*(1+EXP((LN(1+Assumptions!$C$60)-0.5*Assumptions!$C$61^2)+Assumptions!$C$61*((RAND()+RAND()+RAND()+RAND()+RAND()+RAND()+RAND()+RAND()+RAND()+RAND()+RAND()+RAND())-6))-1)+PT_Y5_MC!S67)</x:f>
        <x:v>2262489.870570078</x:v>
      </x:c>
      <x:c r="S458" s="16" t="n">
        <x:f>MAX(0,R458*(1+EXP((LN(1+Assumptions!$C$60)-0.5*Assumptions!$C$61^2)+Assumptions!$C$61*((RAND()+RAND()+RAND()+RAND()+RAND()+RAND()+RAND()+RAND()+RAND()+RAND()+RAND()+RAND())-6))-1)+PT_Y5_MC!T67)</x:f>
        <x:v>2702035.3542647166</x:v>
      </x:c>
      <x:c r="T458" s="16" t="n">
        <x:f>MAX(0,S458*(1+EXP((LN(1+Assumptions!$C$60)-0.5*Assumptions!$C$61^2)+Assumptions!$C$61*((RAND()+RAND()+RAND()+RAND()+RAND()+RAND()+RAND()+RAND()+RAND()+RAND()+RAND()+RAND())-6))-1)+PT_Y5_MC!U67)</x:f>
        <x:v>3062524.9698549705</x:v>
      </x:c>
      <x:c r="U458" s="16" t="n">
        <x:f>MAX(0,T458*(1+EXP((LN(1+Assumptions!$C$60)-0.5*Assumptions!$C$61^2)+Assumptions!$C$61*((RAND()+RAND()+RAND()+RAND()+RAND()+RAND()+RAND()+RAND()+RAND()+RAND()+RAND()+RAND())-6))-1)+PT_Y5_MC!V67)</x:f>
        <x:v>2833071.8440829013</x:v>
      </x:c>
      <x:c r="V458" s="16" t="n">
        <x:f>MAX(0,U458*(1+EXP((LN(1+Assumptions!$C$60)-0.5*Assumptions!$C$61^2)+Assumptions!$C$61*((RAND()+RAND()+RAND()+RAND()+RAND()+RAND()+RAND()+RAND()+RAND()+RAND()+RAND()+RAND())-6))-1)+PT_Y5_MC!W67)</x:f>
        <x:v>2801361.542223128</x:v>
      </x:c>
      <x:c r="W458" s="16" t="n">
        <x:f>MAX(0,V458*(1+EXP((LN(1+Assumptions!$C$60)-0.5*Assumptions!$C$61^2)+Assumptions!$C$61*((RAND()+RAND()+RAND()+RAND()+RAND()+RAND()+RAND()+RAND()+RAND()+RAND()+RAND()+RAND())-6))-1)+PT_Y5_MC!X67)</x:f>
        <x:v>3603209.381951644</x:v>
      </x:c>
      <x:c r="X458" s="16" t="n">
        <x:f>MAX(0,W458*(1+EXP((LN(1+Assumptions!$C$60)-0.5*Assumptions!$C$61^2)+Assumptions!$C$61*((RAND()+RAND()+RAND()+RAND()+RAND()+RAND()+RAND()+RAND()+RAND()+RAND()+RAND()+RAND())-6))-1)+PT_Y5_MC!Y67)</x:f>
        <x:v>4719917.458750661</x:v>
      </x:c>
      <x:c r="Y458" s="16" t="n">
        <x:f>MAX(0,X458*(1+EXP((LN(1+Assumptions!$C$60)-0.5*Assumptions!$C$61^2)+Assumptions!$C$61*((RAND()+RAND()+RAND()+RAND()+RAND()+RAND()+RAND()+RAND()+RAND()+RAND()+RAND()+RAND())-6))-1)+PT_Y5_MC!Z67)</x:f>
        <x:v>3988339.722707073</x:v>
      </x:c>
      <x:c r="Z458" s="16" t="n">
        <x:f>MAX(0,Y458*(1+EXP((LN(1+Assumptions!$C$60)-0.5*Assumptions!$C$61^2)+Assumptions!$C$61*((RAND()+RAND()+RAND()+RAND()+RAND()+RAND()+RAND()+RAND()+RAND()+RAND()+RAND()+RAND())-6))-1)+PT_Y5_MC!AA67)</x:f>
        <x:v>4912620.305053628</x:v>
      </x:c>
      <x:c r="AA458" s="16" t="n">
        <x:f>MAX(0,Z458*(1+EXP((LN(1+Assumptions!$C$60)-0.5*Assumptions!$C$61^2)+Assumptions!$C$61*((RAND()+RAND()+RAND()+RAND()+RAND()+RAND()+RAND()+RAND()+RAND()+RAND()+RAND()+RAND())-6))-1)+PT_Y5_MC!AB67)</x:f>
        <x:v>5561353.579683681</x:v>
      </x:c>
      <x:c r="AB458" s="16" t="n">
        <x:f>MAX(0,AA458*(1+EXP((LN(1+Assumptions!$C$60)-0.5*Assumptions!$C$61^2)+Assumptions!$C$61*((RAND()+RAND()+RAND()+RAND()+RAND()+RAND()+RAND()+RAND()+RAND()+RAND()+RAND()+RAND())-6))-1)+PT_Y5_MC!AC67)</x:f>
        <x:v>5291210.777030835</x:v>
      </x:c>
      <x:c r="AC458" s="16" t="n">
        <x:f>MAX(0,AB458*(1+EXP((LN(1+Assumptions!$C$60)-0.5*Assumptions!$C$61^2)+Assumptions!$C$61*((RAND()+RAND()+RAND()+RAND()+RAND()+RAND()+RAND()+RAND()+RAND()+RAND()+RAND()+RAND())-6))-1)+PT_Y5_MC!AD67)</x:f>
        <x:v>5342732.284141131</x:v>
      </x:c>
      <x:c r="AD458" s="16" t="n">
        <x:f>MAX(0,AC458*(1+EXP((LN(1+Assumptions!$C$60)-0.5*Assumptions!$C$61^2)+Assumptions!$C$61*((RAND()+RAND()+RAND()+RAND()+RAND()+RAND()+RAND()+RAND()+RAND()+RAND()+RAND()+RAND())-6))-1)+PT_Y5_MC!AE67)</x:f>
        <x:v>5775830.907246741</x:v>
      </x:c>
      <x:c r="AE458" s="16" t="n">
        <x:f>MAX(0,AD458*(1+EXP((LN(1+Assumptions!$C$60)-0.5*Assumptions!$C$61^2)+Assumptions!$C$61*((RAND()+RAND()+RAND()+RAND()+RAND()+RAND()+RAND()+RAND()+RAND()+RAND()+RAND()+RAND())-6))-1)+PT_Y5_MC!AF67)</x:f>
        <x:v>6405417.5633778805</x:v>
      </x:c>
      <x:c r="AF458" s="16" t="n">
        <x:f>MAX(0,AE458*(1+EXP((LN(1+Assumptions!$C$60)-0.5*Assumptions!$C$61^2)+Assumptions!$C$61*((RAND()+RAND()+RAND()+RAND()+RAND()+RAND()+RAND()+RAND()+RAND()+RAND()+RAND()+RAND())-6))-1)+PT_Y5_MC!AG67)</x:f>
        <x:v>6215571.451414307</x:v>
      </x:c>
    </x:row>
    <x:row r="459">
      <x:c r="A459" s="39">
        <x:v>455</x:v>
      </x:c>
      <x:c r="B459" s="16" t="n">
        <x:f>PT_Y5_MC!C68</x:f>
        <x:v>1029031.25</x:v>
      </x:c>
      <x:c r="C459" s="16" t="n">
        <x:f>MAX(0,B459*(1+EXP((LN(1+Assumptions!$C$60)-0.5*Assumptions!$C$61^2)+Assumptions!$C$61*((RAND()+RAND()+RAND()+RAND()+RAND()+RAND()+RAND()+RAND()+RAND()+RAND()+RAND()+RAND())-6))-1)+PT_Y5_MC!D67)</x:f>
        <x:v>978073.2464759663</x:v>
      </x:c>
      <x:c r="D459" s="16" t="n">
        <x:f>MAX(0,C459*(1+EXP((LN(1+Assumptions!$C$60)-0.5*Assumptions!$C$61^2)+Assumptions!$C$61*((RAND()+RAND()+RAND()+RAND()+RAND()+RAND()+RAND()+RAND()+RAND()+RAND()+RAND()+RAND())-6))-1)+PT_Y5_MC!E67)</x:f>
        <x:v>1178936.0791740268</x:v>
      </x:c>
      <x:c r="E459" s="16" t="n">
        <x:f>MAX(0,D459*(1+EXP((LN(1+Assumptions!$C$60)-0.5*Assumptions!$C$61^2)+Assumptions!$C$61*((RAND()+RAND()+RAND()+RAND()+RAND()+RAND()+RAND()+RAND()+RAND()+RAND()+RAND()+RAND())-6))-1)+PT_Y5_MC!F67)</x:f>
        <x:v>958029.726831432</x:v>
      </x:c>
      <x:c r="F459" s="16" t="n">
        <x:f>MAX(0,E459*(1+EXP((LN(1+Assumptions!$C$60)-0.5*Assumptions!$C$61^2)+Assumptions!$C$61*((RAND()+RAND()+RAND()+RAND()+RAND()+RAND()+RAND()+RAND()+RAND()+RAND()+RAND()+RAND())-6))-1)+PT_Y5_MC!G67)</x:f>
        <x:v>1027688.3854607854</x:v>
      </x:c>
      <x:c r="G459" s="16" t="n">
        <x:f>MAX(0,F459*(1+EXP((LN(1+Assumptions!$C$60)-0.5*Assumptions!$C$61^2)+Assumptions!$C$61*((RAND()+RAND()+RAND()+RAND()+RAND()+RAND()+RAND()+RAND()+RAND()+RAND()+RAND()+RAND())-6))-1)+PT_Y5_MC!H67)</x:f>
        <x:v>1270181.671578796</x:v>
      </x:c>
      <x:c r="H459" s="16" t="n">
        <x:f>MAX(0,G459*(1+EXP((LN(1+Assumptions!$C$60)-0.5*Assumptions!$C$61^2)+Assumptions!$C$61*((RAND()+RAND()+RAND()+RAND()+RAND()+RAND()+RAND()+RAND()+RAND()+RAND()+RAND()+RAND())-6))-1)+PT_Y5_MC!I67)</x:f>
        <x:v>1358543.4600104967</x:v>
      </x:c>
      <x:c r="I459" s="16" t="n">
        <x:f>MAX(0,H459*(1+EXP((LN(1+Assumptions!$C$60)-0.5*Assumptions!$C$61^2)+Assumptions!$C$61*((RAND()+RAND()+RAND()+RAND()+RAND()+RAND()+RAND()+RAND()+RAND()+RAND()+RAND()+RAND())-6))-1)+PT_Y5_MC!J67)</x:f>
        <x:v>1805841.8314072897</x:v>
      </x:c>
      <x:c r="J459" s="16" t="n">
        <x:f>MAX(0,I459*(1+EXP((LN(1+Assumptions!$C$60)-0.5*Assumptions!$C$61^2)+Assumptions!$C$61*((RAND()+RAND()+RAND()+RAND()+RAND()+RAND()+RAND()+RAND()+RAND()+RAND()+RAND()+RAND())-6))-1)+PT_Y5_MC!K67)</x:f>
        <x:v>1541477.161092604</x:v>
      </x:c>
      <x:c r="K459" s="16" t="n">
        <x:f>MAX(0,J459*(1+EXP((LN(1+Assumptions!$C$60)-0.5*Assumptions!$C$61^2)+Assumptions!$C$61*((RAND()+RAND()+RAND()+RAND()+RAND()+RAND()+RAND()+RAND()+RAND()+RAND()+RAND()+RAND())-6))-1)+PT_Y5_MC!L67)</x:f>
        <x:v>1250956.8053443816</x:v>
      </x:c>
      <x:c r="L459" s="16" t="n">
        <x:f>MAX(0,K459*(1+EXP((LN(1+Assumptions!$C$60)-0.5*Assumptions!$C$61^2)+Assumptions!$C$61*((RAND()+RAND()+RAND()+RAND()+RAND()+RAND()+RAND()+RAND()+RAND()+RAND()+RAND()+RAND())-6))-1)+PT_Y5_MC!M67)</x:f>
        <x:v>1283957.066138291</x:v>
      </x:c>
      <x:c r="M459" s="16" t="n">
        <x:f>MAX(0,L459*(1+EXP((LN(1+Assumptions!$C$60)-0.5*Assumptions!$C$61^2)+Assumptions!$C$61*((RAND()+RAND()+RAND()+RAND()+RAND()+RAND()+RAND()+RAND()+RAND()+RAND()+RAND()+RAND())-6))-1)+PT_Y5_MC!N67)</x:f>
        <x:v>1210929.1434529026</x:v>
      </x:c>
      <x:c r="N459" s="16" t="n">
        <x:f>MAX(0,M459*(1+EXP((LN(1+Assumptions!$C$60)-0.5*Assumptions!$C$61^2)+Assumptions!$C$61*((RAND()+RAND()+RAND()+RAND()+RAND()+RAND()+RAND()+RAND()+RAND()+RAND()+RAND()+RAND())-6))-1)+PT_Y5_MC!O67)</x:f>
        <x:v>1501765.0950719498</x:v>
      </x:c>
      <x:c r="O459" s="16" t="n">
        <x:f>MAX(0,N459*(1+EXP((LN(1+Assumptions!$C$60)-0.5*Assumptions!$C$61^2)+Assumptions!$C$61*((RAND()+RAND()+RAND()+RAND()+RAND()+RAND()+RAND()+RAND()+RAND()+RAND()+RAND()+RAND())-6))-1)+PT_Y5_MC!P67)</x:f>
        <x:v>1754223.8880250026</x:v>
      </x:c>
      <x:c r="P459" s="16" t="n">
        <x:f>MAX(0,O459*(1+EXP((LN(1+Assumptions!$C$60)-0.5*Assumptions!$C$61^2)+Assumptions!$C$61*((RAND()+RAND()+RAND()+RAND()+RAND()+RAND()+RAND()+RAND()+RAND()+RAND()+RAND()+RAND())-6))-1)+PT_Y5_MC!Q67)</x:f>
        <x:v>1478077.7041889257</x:v>
      </x:c>
      <x:c r="Q459" s="16" t="n">
        <x:f>MAX(0,P459*(1+EXP((LN(1+Assumptions!$C$60)-0.5*Assumptions!$C$61^2)+Assumptions!$C$61*((RAND()+RAND()+RAND()+RAND()+RAND()+RAND()+RAND()+RAND()+RAND()+RAND()+RAND()+RAND())-6))-1)+PT_Y5_MC!R67)</x:f>
        <x:v>1412579.379962671</x:v>
      </x:c>
      <x:c r="R459" s="16" t="n">
        <x:f>MAX(0,Q459*(1+EXP((LN(1+Assumptions!$C$60)-0.5*Assumptions!$C$61^2)+Assumptions!$C$61*((RAND()+RAND()+RAND()+RAND()+RAND()+RAND()+RAND()+RAND()+RAND()+RAND()+RAND()+RAND())-6))-1)+PT_Y5_MC!S67)</x:f>
        <x:v>1611201.3414345924</x:v>
      </x:c>
      <x:c r="S459" s="16" t="n">
        <x:f>MAX(0,R459*(1+EXP((LN(1+Assumptions!$C$60)-0.5*Assumptions!$C$61^2)+Assumptions!$C$61*((RAND()+RAND()+RAND()+RAND()+RAND()+RAND()+RAND()+RAND()+RAND()+RAND()+RAND()+RAND())-6))-1)+PT_Y5_MC!T67)</x:f>
        <x:v>1839609.7163108797</x:v>
      </x:c>
      <x:c r="T459" s="16" t="n">
        <x:f>MAX(0,S459*(1+EXP((LN(1+Assumptions!$C$60)-0.5*Assumptions!$C$61^2)+Assumptions!$C$61*((RAND()+RAND()+RAND()+RAND()+RAND()+RAND()+RAND()+RAND()+RAND()+RAND()+RAND()+RAND())-6))-1)+PT_Y5_MC!U67)</x:f>
        <x:v>2117948.526676141</x:v>
      </x:c>
      <x:c r="U459" s="16" t="n">
        <x:f>MAX(0,T459*(1+EXP((LN(1+Assumptions!$C$60)-0.5*Assumptions!$C$61^2)+Assumptions!$C$61*((RAND()+RAND()+RAND()+RAND()+RAND()+RAND()+RAND()+RAND()+RAND()+RAND()+RAND()+RAND())-6))-1)+PT_Y5_MC!V67)</x:f>
        <x:v>2355210.1264634416</x:v>
      </x:c>
      <x:c r="V459" s="16" t="n">
        <x:f>MAX(0,U459*(1+EXP((LN(1+Assumptions!$C$60)-0.5*Assumptions!$C$61^2)+Assumptions!$C$61*((RAND()+RAND()+RAND()+RAND()+RAND()+RAND()+RAND()+RAND()+RAND()+RAND()+RAND()+RAND())-6))-1)+PT_Y5_MC!W67)</x:f>
        <x:v>2836817.803448306</x:v>
      </x:c>
      <x:c r="W459" s="16" t="n">
        <x:f>MAX(0,V459*(1+EXP((LN(1+Assumptions!$C$60)-0.5*Assumptions!$C$61^2)+Assumptions!$C$61*((RAND()+RAND()+RAND()+RAND()+RAND()+RAND()+RAND()+RAND()+RAND()+RAND()+RAND()+RAND())-6))-1)+PT_Y5_MC!X67)</x:f>
        <x:v>3521953.542466378</x:v>
      </x:c>
      <x:c r="X459" s="16" t="n">
        <x:f>MAX(0,W459*(1+EXP((LN(1+Assumptions!$C$60)-0.5*Assumptions!$C$61^2)+Assumptions!$C$61*((RAND()+RAND()+RAND()+RAND()+RAND()+RAND()+RAND()+RAND()+RAND()+RAND()+RAND()+RAND())-6))-1)+PT_Y5_MC!Y67)</x:f>
        <x:v>3362987.973576971</x:v>
      </x:c>
      <x:c r="Y459" s="16" t="n">
        <x:f>MAX(0,X459*(1+EXP((LN(1+Assumptions!$C$60)-0.5*Assumptions!$C$61^2)+Assumptions!$C$61*((RAND()+RAND()+RAND()+RAND()+RAND()+RAND()+RAND()+RAND()+RAND()+RAND()+RAND()+RAND())-6))-1)+PT_Y5_MC!Z67)</x:f>
        <x:v>4029068.9909333293</x:v>
      </x:c>
      <x:c r="Z459" s="16" t="n">
        <x:f>MAX(0,Y459*(1+EXP((LN(1+Assumptions!$C$60)-0.5*Assumptions!$C$61^2)+Assumptions!$C$61*((RAND()+RAND()+RAND()+RAND()+RAND()+RAND()+RAND()+RAND()+RAND()+RAND()+RAND()+RAND())-6))-1)+PT_Y5_MC!AA67)</x:f>
        <x:v>4338829.427725075</x:v>
      </x:c>
      <x:c r="AA459" s="16" t="n">
        <x:f>MAX(0,Z459*(1+EXP((LN(1+Assumptions!$C$60)-0.5*Assumptions!$C$61^2)+Assumptions!$C$61*((RAND()+RAND()+RAND()+RAND()+RAND()+RAND()+RAND()+RAND()+RAND()+RAND()+RAND()+RAND())-6))-1)+PT_Y5_MC!AB67)</x:f>
        <x:v>5008129.099314748</x:v>
      </x:c>
      <x:c r="AB459" s="16" t="n">
        <x:f>MAX(0,AA459*(1+EXP((LN(1+Assumptions!$C$60)-0.5*Assumptions!$C$61^2)+Assumptions!$C$61*((RAND()+RAND()+RAND()+RAND()+RAND()+RAND()+RAND()+RAND()+RAND()+RAND()+RAND()+RAND())-6))-1)+PT_Y5_MC!AC67)</x:f>
        <x:v>5983525.492034236</x:v>
      </x:c>
      <x:c r="AC459" s="16" t="n">
        <x:f>MAX(0,AB459*(1+EXP((LN(1+Assumptions!$C$60)-0.5*Assumptions!$C$61^2)+Assumptions!$C$61*((RAND()+RAND()+RAND()+RAND()+RAND()+RAND()+RAND()+RAND()+RAND()+RAND()+RAND()+RAND())-6))-1)+PT_Y5_MC!AD67)</x:f>
        <x:v>6495523.207407569</x:v>
      </x:c>
      <x:c r="AD459" s="16" t="n">
        <x:f>MAX(0,AC459*(1+EXP((LN(1+Assumptions!$C$60)-0.5*Assumptions!$C$61^2)+Assumptions!$C$61*((RAND()+RAND()+RAND()+RAND()+RAND()+RAND()+RAND()+RAND()+RAND()+RAND()+RAND()+RAND())-6))-1)+PT_Y5_MC!AE67)</x:f>
        <x:v>5102016.450449079</x:v>
      </x:c>
      <x:c r="AE459" s="16" t="n">
        <x:f>MAX(0,AD459*(1+EXP((LN(1+Assumptions!$C$60)-0.5*Assumptions!$C$61^2)+Assumptions!$C$61*((RAND()+RAND()+RAND()+RAND()+RAND()+RAND()+RAND()+RAND()+RAND()+RAND()+RAND()+RAND())-6))-1)+PT_Y5_MC!AF67)</x:f>
        <x:v>6244927.675052279</x:v>
      </x:c>
      <x:c r="AF459" s="16" t="n">
        <x:f>MAX(0,AE459*(1+EXP((LN(1+Assumptions!$C$60)-0.5*Assumptions!$C$61^2)+Assumptions!$C$61*((RAND()+RAND()+RAND()+RAND()+RAND()+RAND()+RAND()+RAND()+RAND()+RAND()+RAND()+RAND())-6))-1)+PT_Y5_MC!AG67)</x:f>
        <x:v>7171197.6936974395</x:v>
      </x:c>
    </x:row>
    <x:row r="460">
      <x:c r="A460" s="39">
        <x:v>456</x:v>
      </x:c>
      <x:c r="B460" s="16" t="n">
        <x:f>PT_Y5_MC!C68</x:f>
        <x:v>1029031.25</x:v>
      </x:c>
      <x:c r="C460" s="16" t="n">
        <x:f>MAX(0,B460*(1+EXP((LN(1+Assumptions!$C$60)-0.5*Assumptions!$C$61^2)+Assumptions!$C$61*((RAND()+RAND()+RAND()+RAND()+RAND()+RAND()+RAND()+RAND()+RAND()+RAND()+RAND()+RAND())-6))-1)+PT_Y5_MC!D67)</x:f>
        <x:v>1045250.5562574946</x:v>
      </x:c>
      <x:c r="D460" s="16" t="n">
        <x:f>MAX(0,C460*(1+EXP((LN(1+Assumptions!$C$60)-0.5*Assumptions!$C$61^2)+Assumptions!$C$61*((RAND()+RAND()+RAND()+RAND()+RAND()+RAND()+RAND()+RAND()+RAND()+RAND()+RAND()+RAND())-6))-1)+PT_Y5_MC!E67)</x:f>
        <x:v>1249784.34123772</x:v>
      </x:c>
      <x:c r="E460" s="16" t="n">
        <x:f>MAX(0,D460*(1+EXP((LN(1+Assumptions!$C$60)-0.5*Assumptions!$C$61^2)+Assumptions!$C$61*((RAND()+RAND()+RAND()+RAND()+RAND()+RAND()+RAND()+RAND()+RAND()+RAND()+RAND()+RAND())-6))-1)+PT_Y5_MC!F67)</x:f>
        <x:v>1323082.465117361</x:v>
      </x:c>
      <x:c r="F460" s="16" t="n">
        <x:f>MAX(0,E460*(1+EXP((LN(1+Assumptions!$C$60)-0.5*Assumptions!$C$61^2)+Assumptions!$C$61*((RAND()+RAND()+RAND()+RAND()+RAND()+RAND()+RAND()+RAND()+RAND()+RAND()+RAND()+RAND())-6))-1)+PT_Y5_MC!G67)</x:f>
        <x:v>1128006.503749937</x:v>
      </x:c>
      <x:c r="G460" s="16" t="n">
        <x:f>MAX(0,F460*(1+EXP((LN(1+Assumptions!$C$60)-0.5*Assumptions!$C$61^2)+Assumptions!$C$61*((RAND()+RAND()+RAND()+RAND()+RAND()+RAND()+RAND()+RAND()+RAND()+RAND()+RAND()+RAND())-6))-1)+PT_Y5_MC!H67)</x:f>
        <x:v>1077424.0389847946</x:v>
      </x:c>
      <x:c r="H460" s="16" t="n">
        <x:f>MAX(0,G460*(1+EXP((LN(1+Assumptions!$C$60)-0.5*Assumptions!$C$61^2)+Assumptions!$C$61*((RAND()+RAND()+RAND()+RAND()+RAND()+RAND()+RAND()+RAND()+RAND()+RAND()+RAND()+RAND())-6))-1)+PT_Y5_MC!I67)</x:f>
        <x:v>1123217.1885191384</x:v>
      </x:c>
      <x:c r="I460" s="16" t="n">
        <x:f>MAX(0,H460*(1+EXP((LN(1+Assumptions!$C$60)-0.5*Assumptions!$C$61^2)+Assumptions!$C$61*((RAND()+RAND()+RAND()+RAND()+RAND()+RAND()+RAND()+RAND()+RAND()+RAND()+RAND()+RAND())-6))-1)+PT_Y5_MC!J67)</x:f>
        <x:v>1109533.2912873037</x:v>
      </x:c>
      <x:c r="J460" s="16" t="n">
        <x:f>MAX(0,I460*(1+EXP((LN(1+Assumptions!$C$60)-0.5*Assumptions!$C$61^2)+Assumptions!$C$61*((RAND()+RAND()+RAND()+RAND()+RAND()+RAND()+RAND()+RAND()+RAND()+RAND()+RAND()+RAND())-6))-1)+PT_Y5_MC!K67)</x:f>
        <x:v>1331231.094932587</x:v>
      </x:c>
      <x:c r="K460" s="16" t="n">
        <x:f>MAX(0,J460*(1+EXP((LN(1+Assumptions!$C$60)-0.5*Assumptions!$C$61^2)+Assumptions!$C$61*((RAND()+RAND()+RAND()+RAND()+RAND()+RAND()+RAND()+RAND()+RAND()+RAND()+RAND()+RAND())-6))-1)+PT_Y5_MC!L67)</x:f>
        <x:v>1005205.9964040858</x:v>
      </x:c>
      <x:c r="L460" s="16" t="n">
        <x:f>MAX(0,K460*(1+EXP((LN(1+Assumptions!$C$60)-0.5*Assumptions!$C$61^2)+Assumptions!$C$61*((RAND()+RAND()+RAND()+RAND()+RAND()+RAND()+RAND()+RAND()+RAND()+RAND()+RAND()+RAND())-6))-1)+PT_Y5_MC!M67)</x:f>
        <x:v>954383.1258806207</x:v>
      </x:c>
      <x:c r="M460" s="16" t="n">
        <x:f>MAX(0,L460*(1+EXP((LN(1+Assumptions!$C$60)-0.5*Assumptions!$C$61^2)+Assumptions!$C$61*((RAND()+RAND()+RAND()+RAND()+RAND()+RAND()+RAND()+RAND()+RAND()+RAND()+RAND()+RAND())-6))-1)+PT_Y5_MC!N67)</x:f>
        <x:v>1120179.869717775</x:v>
      </x:c>
      <x:c r="N460" s="16" t="n">
        <x:f>MAX(0,M460*(1+EXP((LN(1+Assumptions!$C$60)-0.5*Assumptions!$C$61^2)+Assumptions!$C$61*((RAND()+RAND()+RAND()+RAND()+RAND()+RAND()+RAND()+RAND()+RAND()+RAND()+RAND()+RAND())-6))-1)+PT_Y5_MC!O67)</x:f>
        <x:v>1394671.3521028443</x:v>
      </x:c>
      <x:c r="O460" s="16" t="n">
        <x:f>MAX(0,N460*(1+EXP((LN(1+Assumptions!$C$60)-0.5*Assumptions!$C$61^2)+Assumptions!$C$61*((RAND()+RAND()+RAND()+RAND()+RAND()+RAND()+RAND()+RAND()+RAND()+RAND()+RAND()+RAND())-6))-1)+PT_Y5_MC!P67)</x:f>
        <x:v>1139285.9792043993</x:v>
      </x:c>
      <x:c r="P460" s="16" t="n">
        <x:f>MAX(0,O460*(1+EXP((LN(1+Assumptions!$C$60)-0.5*Assumptions!$C$61^2)+Assumptions!$C$61*((RAND()+RAND()+RAND()+RAND()+RAND()+RAND()+RAND()+RAND()+RAND()+RAND()+RAND()+RAND())-6))-1)+PT_Y5_MC!Q67)</x:f>
        <x:v>1663621.0167093794</x:v>
      </x:c>
      <x:c r="Q460" s="16" t="n">
        <x:f>MAX(0,P460*(1+EXP((LN(1+Assumptions!$C$60)-0.5*Assumptions!$C$61^2)+Assumptions!$C$61*((RAND()+RAND()+RAND()+RAND()+RAND()+RAND()+RAND()+RAND()+RAND()+RAND()+RAND()+RAND())-6))-1)+PT_Y5_MC!R67)</x:f>
        <x:v>1826252.2241410438</x:v>
      </x:c>
      <x:c r="R460" s="16" t="n">
        <x:f>MAX(0,Q460*(1+EXP((LN(1+Assumptions!$C$60)-0.5*Assumptions!$C$61^2)+Assumptions!$C$61*((RAND()+RAND()+RAND()+RAND()+RAND()+RAND()+RAND()+RAND()+RAND()+RAND()+RAND()+RAND())-6))-1)+PT_Y5_MC!S67)</x:f>
        <x:v>2405490.7417720705</x:v>
      </x:c>
      <x:c r="S460" s="16" t="n">
        <x:f>MAX(0,R460*(1+EXP((LN(1+Assumptions!$C$60)-0.5*Assumptions!$C$61^2)+Assumptions!$C$61*((RAND()+RAND()+RAND()+RAND()+RAND()+RAND()+RAND()+RAND()+RAND()+RAND()+RAND()+RAND())-6))-1)+PT_Y5_MC!T67)</x:f>
        <x:v>2869576.2096428024</x:v>
      </x:c>
      <x:c r="T460" s="16" t="n">
        <x:f>MAX(0,S460*(1+EXP((LN(1+Assumptions!$C$60)-0.5*Assumptions!$C$61^2)+Assumptions!$C$61*((RAND()+RAND()+RAND()+RAND()+RAND()+RAND()+RAND()+RAND()+RAND()+RAND()+RAND()+RAND())-6))-1)+PT_Y5_MC!U67)</x:f>
        <x:v>2638679.6699350895</x:v>
      </x:c>
      <x:c r="U460" s="16" t="n">
        <x:f>MAX(0,T460*(1+EXP((LN(1+Assumptions!$C$60)-0.5*Assumptions!$C$61^2)+Assumptions!$C$61*((RAND()+RAND()+RAND()+RAND()+RAND()+RAND()+RAND()+RAND()+RAND()+RAND()+RAND()+RAND())-6))-1)+PT_Y5_MC!V67)</x:f>
        <x:v>2984666.0645671007</x:v>
      </x:c>
      <x:c r="V460" s="16" t="n">
        <x:f>MAX(0,U460*(1+EXP((LN(1+Assumptions!$C$60)-0.5*Assumptions!$C$61^2)+Assumptions!$C$61*((RAND()+RAND()+RAND()+RAND()+RAND()+RAND()+RAND()+RAND()+RAND()+RAND()+RAND()+RAND())-6))-1)+PT_Y5_MC!W67)</x:f>
        <x:v>3154598.0208765846</x:v>
      </x:c>
      <x:c r="W460" s="16" t="n">
        <x:f>MAX(0,V460*(1+EXP((LN(1+Assumptions!$C$60)-0.5*Assumptions!$C$61^2)+Assumptions!$C$61*((RAND()+RAND()+RAND()+RAND()+RAND()+RAND()+RAND()+RAND()+RAND()+RAND()+RAND()+RAND())-6))-1)+PT_Y5_MC!X67)</x:f>
        <x:v>2987812.4232939184</x:v>
      </x:c>
      <x:c r="X460" s="16" t="n">
        <x:f>MAX(0,W460*(1+EXP((LN(1+Assumptions!$C$60)-0.5*Assumptions!$C$61^2)+Assumptions!$C$61*((RAND()+RAND()+RAND()+RAND()+RAND()+RAND()+RAND()+RAND()+RAND()+RAND()+RAND()+RAND())-6))-1)+PT_Y5_MC!Y67)</x:f>
        <x:v>4113380.770720951</x:v>
      </x:c>
      <x:c r="Y460" s="16" t="n">
        <x:f>MAX(0,X460*(1+EXP((LN(1+Assumptions!$C$60)-0.5*Assumptions!$C$61^2)+Assumptions!$C$61*((RAND()+RAND()+RAND()+RAND()+RAND()+RAND()+RAND()+RAND()+RAND()+RAND()+RAND()+RAND())-6))-1)+PT_Y5_MC!Z67)</x:f>
        <x:v>4058395.3006252693</x:v>
      </x:c>
      <x:c r="Z460" s="16" t="n">
        <x:f>MAX(0,Y460*(1+EXP((LN(1+Assumptions!$C$60)-0.5*Assumptions!$C$61^2)+Assumptions!$C$61*((RAND()+RAND()+RAND()+RAND()+RAND()+RAND()+RAND()+RAND()+RAND()+RAND()+RAND()+RAND())-6))-1)+PT_Y5_MC!AA67)</x:f>
        <x:v>4209085.727161662</x:v>
      </x:c>
      <x:c r="AA460" s="16" t="n">
        <x:f>MAX(0,Z460*(1+EXP((LN(1+Assumptions!$C$60)-0.5*Assumptions!$C$61^2)+Assumptions!$C$61*((RAND()+RAND()+RAND()+RAND()+RAND()+RAND()+RAND()+RAND()+RAND()+RAND()+RAND()+RAND())-6))-1)+PT_Y5_MC!AB67)</x:f>
        <x:v>3868144.010056757</x:v>
      </x:c>
      <x:c r="AB460" s="16" t="n">
        <x:f>MAX(0,AA460*(1+EXP((LN(1+Assumptions!$C$60)-0.5*Assumptions!$C$61^2)+Assumptions!$C$61*((RAND()+RAND()+RAND()+RAND()+RAND()+RAND()+RAND()+RAND()+RAND()+RAND()+RAND()+RAND())-6))-1)+PT_Y5_MC!AC67)</x:f>
        <x:v>4078717.9477567133</x:v>
      </x:c>
      <x:c r="AC460" s="16" t="n">
        <x:f>MAX(0,AB460*(1+EXP((LN(1+Assumptions!$C$60)-0.5*Assumptions!$C$61^2)+Assumptions!$C$61*((RAND()+RAND()+RAND()+RAND()+RAND()+RAND()+RAND()+RAND()+RAND()+RAND()+RAND()+RAND())-6))-1)+PT_Y5_MC!AD67)</x:f>
        <x:v>3547120.945174434</x:v>
      </x:c>
      <x:c r="AD460" s="16" t="n">
        <x:f>MAX(0,AC460*(1+EXP((LN(1+Assumptions!$C$60)-0.5*Assumptions!$C$61^2)+Assumptions!$C$61*((RAND()+RAND()+RAND()+RAND()+RAND()+RAND()+RAND()+RAND()+RAND()+RAND()+RAND()+RAND())-6))-1)+PT_Y5_MC!AE67)</x:f>
        <x:v>2729587.64345178</x:v>
      </x:c>
      <x:c r="AE460" s="16" t="n">
        <x:f>MAX(0,AD460*(1+EXP((LN(1+Assumptions!$C$60)-0.5*Assumptions!$C$61^2)+Assumptions!$C$61*((RAND()+RAND()+RAND()+RAND()+RAND()+RAND()+RAND()+RAND()+RAND()+RAND()+RAND()+RAND())-6))-1)+PT_Y5_MC!AF67)</x:f>
        <x:v>2357831.792199849</x:v>
      </x:c>
      <x:c r="AF460" s="16" t="n">
        <x:f>MAX(0,AE460*(1+EXP((LN(1+Assumptions!$C$60)-0.5*Assumptions!$C$61^2)+Assumptions!$C$61*((RAND()+RAND()+RAND()+RAND()+RAND()+RAND()+RAND()+RAND()+RAND()+RAND()+RAND()+RAND())-6))-1)+PT_Y5_MC!AG67)</x:f>
        <x:v>2877262.3319435567</x:v>
      </x:c>
    </x:row>
    <x:row r="461">
      <x:c r="A461" s="39">
        <x:v>457</x:v>
      </x:c>
      <x:c r="B461" s="16" t="n">
        <x:f>PT_Y5_MC!C68</x:f>
        <x:v>1029031.25</x:v>
      </x:c>
      <x:c r="C461" s="16" t="n">
        <x:f>MAX(0,B461*(1+EXP((LN(1+Assumptions!$C$60)-0.5*Assumptions!$C$61^2)+Assumptions!$C$61*((RAND()+RAND()+RAND()+RAND()+RAND()+RAND()+RAND()+RAND()+RAND()+RAND()+RAND()+RAND())-6))-1)+PT_Y5_MC!D67)</x:f>
        <x:v>977790.3541281592</x:v>
      </x:c>
      <x:c r="D461" s="16" t="n">
        <x:f>MAX(0,C461*(1+EXP((LN(1+Assumptions!$C$60)-0.5*Assumptions!$C$61^2)+Assumptions!$C$61*((RAND()+RAND()+RAND()+RAND()+RAND()+RAND()+RAND()+RAND()+RAND()+RAND()+RAND()+RAND())-6))-1)+PT_Y5_MC!E67)</x:f>
        <x:v>1115961.75140299</x:v>
      </x:c>
      <x:c r="E461" s="16" t="n">
        <x:f>MAX(0,D461*(1+EXP((LN(1+Assumptions!$C$60)-0.5*Assumptions!$C$61^2)+Assumptions!$C$61*((RAND()+RAND()+RAND()+RAND()+RAND()+RAND()+RAND()+RAND()+RAND()+RAND()+RAND()+RAND())-6))-1)+PT_Y5_MC!F67)</x:f>
        <x:v>1129527.4899102433</x:v>
      </x:c>
      <x:c r="F461" s="16" t="n">
        <x:f>MAX(0,E461*(1+EXP((LN(1+Assumptions!$C$60)-0.5*Assumptions!$C$61^2)+Assumptions!$C$61*((RAND()+RAND()+RAND()+RAND()+RAND()+RAND()+RAND()+RAND()+RAND()+RAND()+RAND()+RAND())-6))-1)+PT_Y5_MC!G67)</x:f>
        <x:v>1044964.7453358773</x:v>
      </x:c>
      <x:c r="G461" s="16" t="n">
        <x:f>MAX(0,F461*(1+EXP((LN(1+Assumptions!$C$60)-0.5*Assumptions!$C$61^2)+Assumptions!$C$61*((RAND()+RAND()+RAND()+RAND()+RAND()+RAND()+RAND()+RAND()+RAND()+RAND()+RAND()+RAND())-6))-1)+PT_Y5_MC!H67)</x:f>
        <x:v>1464787.3176803945</x:v>
      </x:c>
      <x:c r="H461" s="16" t="n">
        <x:f>MAX(0,G461*(1+EXP((LN(1+Assumptions!$C$60)-0.5*Assumptions!$C$61^2)+Assumptions!$C$61*((RAND()+RAND()+RAND()+RAND()+RAND()+RAND()+RAND()+RAND()+RAND()+RAND()+RAND()+RAND())-6))-1)+PT_Y5_MC!I67)</x:f>
        <x:v>1368483.0070417828</x:v>
      </x:c>
      <x:c r="I461" s="16" t="n">
        <x:f>MAX(0,H461*(1+EXP((LN(1+Assumptions!$C$60)-0.5*Assumptions!$C$61^2)+Assumptions!$C$61*((RAND()+RAND()+RAND()+RAND()+RAND()+RAND()+RAND()+RAND()+RAND()+RAND()+RAND()+RAND())-6))-1)+PT_Y5_MC!J67)</x:f>
        <x:v>1174693.792092097</x:v>
      </x:c>
      <x:c r="J461" s="16" t="n">
        <x:f>MAX(0,I461*(1+EXP((LN(1+Assumptions!$C$60)-0.5*Assumptions!$C$61^2)+Assumptions!$C$61*((RAND()+RAND()+RAND()+RAND()+RAND()+RAND()+RAND()+RAND()+RAND()+RAND()+RAND()+RAND())-6))-1)+PT_Y5_MC!K67)</x:f>
        <x:v>1097020.2647607294</x:v>
      </x:c>
      <x:c r="K461" s="16" t="n">
        <x:f>MAX(0,J461*(1+EXP((LN(1+Assumptions!$C$60)-0.5*Assumptions!$C$61^2)+Assumptions!$C$61*((RAND()+RAND()+RAND()+RAND()+RAND()+RAND()+RAND()+RAND()+RAND()+RAND()+RAND()+RAND())-6))-1)+PT_Y5_MC!L67)</x:f>
        <x:v>1173024.7014188888</x:v>
      </x:c>
      <x:c r="L461" s="16" t="n">
        <x:f>MAX(0,K461*(1+EXP((LN(1+Assumptions!$C$60)-0.5*Assumptions!$C$61^2)+Assumptions!$C$61*((RAND()+RAND()+RAND()+RAND()+RAND()+RAND()+RAND()+RAND()+RAND()+RAND()+RAND()+RAND())-6))-1)+PT_Y5_MC!M67)</x:f>
        <x:v>1237207.4725117222</x:v>
      </x:c>
      <x:c r="M461" s="16" t="n">
        <x:f>MAX(0,L461*(1+EXP((LN(1+Assumptions!$C$60)-0.5*Assumptions!$C$61^2)+Assumptions!$C$61*((RAND()+RAND()+RAND()+RAND()+RAND()+RAND()+RAND()+RAND()+RAND()+RAND()+RAND()+RAND())-6))-1)+PT_Y5_MC!N67)</x:f>
        <x:v>1236035.9098660203</x:v>
      </x:c>
      <x:c r="N461" s="16" t="n">
        <x:f>MAX(0,M461*(1+EXP((LN(1+Assumptions!$C$60)-0.5*Assumptions!$C$61^2)+Assumptions!$C$61*((RAND()+RAND()+RAND()+RAND()+RAND()+RAND()+RAND()+RAND()+RAND()+RAND()+RAND()+RAND())-6))-1)+PT_Y5_MC!O67)</x:f>
        <x:v>1043325.1962959992</x:v>
      </x:c>
      <x:c r="O461" s="16" t="n">
        <x:f>MAX(0,N461*(1+EXP((LN(1+Assumptions!$C$60)-0.5*Assumptions!$C$61^2)+Assumptions!$C$61*((RAND()+RAND()+RAND()+RAND()+RAND()+RAND()+RAND()+RAND()+RAND()+RAND()+RAND()+RAND())-6))-1)+PT_Y5_MC!P67)</x:f>
        <x:v>1069293.6440403534</x:v>
      </x:c>
      <x:c r="P461" s="16" t="n">
        <x:f>MAX(0,O461*(1+EXP((LN(1+Assumptions!$C$60)-0.5*Assumptions!$C$61^2)+Assumptions!$C$61*((RAND()+RAND()+RAND()+RAND()+RAND()+RAND()+RAND()+RAND()+RAND()+RAND()+RAND()+RAND())-6))-1)+PT_Y5_MC!Q67)</x:f>
        <x:v>1344259.9689618426</x:v>
      </x:c>
      <x:c r="Q461" s="16" t="n">
        <x:f>MAX(0,P461*(1+EXP((LN(1+Assumptions!$C$60)-0.5*Assumptions!$C$61^2)+Assumptions!$C$61*((RAND()+RAND()+RAND()+RAND()+RAND()+RAND()+RAND()+RAND()+RAND()+RAND()+RAND()+RAND())-6))-1)+PT_Y5_MC!R67)</x:f>
        <x:v>1567383.9587957954</x:v>
      </x:c>
      <x:c r="R461" s="16" t="n">
        <x:f>MAX(0,Q461*(1+EXP((LN(1+Assumptions!$C$60)-0.5*Assumptions!$C$61^2)+Assumptions!$C$61*((RAND()+RAND()+RAND()+RAND()+RAND()+RAND()+RAND()+RAND()+RAND()+RAND()+RAND()+RAND())-6))-1)+PT_Y5_MC!S67)</x:f>
        <x:v>1830279.9542494626</x:v>
      </x:c>
      <x:c r="S461" s="16" t="n">
        <x:f>MAX(0,R461*(1+EXP((LN(1+Assumptions!$C$60)-0.5*Assumptions!$C$61^2)+Assumptions!$C$61*((RAND()+RAND()+RAND()+RAND()+RAND()+RAND()+RAND()+RAND()+RAND()+RAND()+RAND()+RAND())-6))-1)+PT_Y5_MC!T67)</x:f>
        <x:v>1999338.3925637412</x:v>
      </x:c>
      <x:c r="T461" s="16" t="n">
        <x:f>MAX(0,S461*(1+EXP((LN(1+Assumptions!$C$60)-0.5*Assumptions!$C$61^2)+Assumptions!$C$61*((RAND()+RAND()+RAND()+RAND()+RAND()+RAND()+RAND()+RAND()+RAND()+RAND()+RAND()+RAND())-6))-1)+PT_Y5_MC!U67)</x:f>
        <x:v>3180285.48850483</x:v>
      </x:c>
      <x:c r="U461" s="16" t="n">
        <x:f>MAX(0,T461*(1+EXP((LN(1+Assumptions!$C$60)-0.5*Assumptions!$C$61^2)+Assumptions!$C$61*((RAND()+RAND()+RAND()+RAND()+RAND()+RAND()+RAND()+RAND()+RAND()+RAND()+RAND()+RAND())-6))-1)+PT_Y5_MC!V67)</x:f>
        <x:v>3383693.361311933</x:v>
      </x:c>
      <x:c r="V461" s="16" t="n">
        <x:f>MAX(0,U461*(1+EXP((LN(1+Assumptions!$C$60)-0.5*Assumptions!$C$61^2)+Assumptions!$C$61*((RAND()+RAND()+RAND()+RAND()+RAND()+RAND()+RAND()+RAND()+RAND()+RAND()+RAND()+RAND())-6))-1)+PT_Y5_MC!W67)</x:f>
        <x:v>2786934.3191707972</x:v>
      </x:c>
      <x:c r="W461" s="16" t="n">
        <x:f>MAX(0,V461*(1+EXP((LN(1+Assumptions!$C$60)-0.5*Assumptions!$C$61^2)+Assumptions!$C$61*((RAND()+RAND()+RAND()+RAND()+RAND()+RAND()+RAND()+RAND()+RAND()+RAND()+RAND()+RAND())-6))-1)+PT_Y5_MC!X67)</x:f>
        <x:v>2553014.8867816282</x:v>
      </x:c>
      <x:c r="X461" s="16" t="n">
        <x:f>MAX(0,W461*(1+EXP((LN(1+Assumptions!$C$60)-0.5*Assumptions!$C$61^2)+Assumptions!$C$61*((RAND()+RAND()+RAND()+RAND()+RAND()+RAND()+RAND()+RAND()+RAND()+RAND()+RAND()+RAND())-6))-1)+PT_Y5_MC!Y67)</x:f>
        <x:v>1891914.236771738</x:v>
      </x:c>
      <x:c r="Y461" s="16" t="n">
        <x:f>MAX(0,X461*(1+EXP((LN(1+Assumptions!$C$60)-0.5*Assumptions!$C$61^2)+Assumptions!$C$61*((RAND()+RAND()+RAND()+RAND()+RAND()+RAND()+RAND()+RAND()+RAND()+RAND()+RAND()+RAND())-6))-1)+PT_Y5_MC!Z67)</x:f>
        <x:v>1906792.3630809693</x:v>
      </x:c>
      <x:c r="Z461" s="16" t="n">
        <x:f>MAX(0,Y461*(1+EXP((LN(1+Assumptions!$C$60)-0.5*Assumptions!$C$61^2)+Assumptions!$C$61*((RAND()+RAND()+RAND()+RAND()+RAND()+RAND()+RAND()+RAND()+RAND()+RAND()+RAND()+RAND())-6))-1)+PT_Y5_MC!AA67)</x:f>
        <x:v>1851071.7789011956</x:v>
      </x:c>
      <x:c r="AA461" s="16" t="n">
        <x:f>MAX(0,Z461*(1+EXP((LN(1+Assumptions!$C$60)-0.5*Assumptions!$C$61^2)+Assumptions!$C$61*((RAND()+RAND()+RAND()+RAND()+RAND()+RAND()+RAND()+RAND()+RAND()+RAND()+RAND()+RAND())-6))-1)+PT_Y5_MC!AB67)</x:f>
        <x:v>1797357.1442626163</x:v>
      </x:c>
      <x:c r="AB461" s="16" t="n">
        <x:f>MAX(0,AA461*(1+EXP((LN(1+Assumptions!$C$60)-0.5*Assumptions!$C$61^2)+Assumptions!$C$61*((RAND()+RAND()+RAND()+RAND()+RAND()+RAND()+RAND()+RAND()+RAND()+RAND()+RAND()+RAND())-6))-1)+PT_Y5_MC!AC67)</x:f>
        <x:v>1842024.8616057006</x:v>
      </x:c>
      <x:c r="AC461" s="16" t="n">
        <x:f>MAX(0,AB461*(1+EXP((LN(1+Assumptions!$C$60)-0.5*Assumptions!$C$61^2)+Assumptions!$C$61*((RAND()+RAND()+RAND()+RAND()+RAND()+RAND()+RAND()+RAND()+RAND()+RAND()+RAND()+RAND())-6))-1)+PT_Y5_MC!AD67)</x:f>
        <x:v>1830362.532834138</x:v>
      </x:c>
      <x:c r="AD461" s="16" t="n">
        <x:f>MAX(0,AC461*(1+EXP((LN(1+Assumptions!$C$60)-0.5*Assumptions!$C$61^2)+Assumptions!$C$61*((RAND()+RAND()+RAND()+RAND()+RAND()+RAND()+RAND()+RAND()+RAND()+RAND()+RAND()+RAND())-6))-1)+PT_Y5_MC!AE67)</x:f>
        <x:v>2135015.450631857</x:v>
      </x:c>
      <x:c r="AE461" s="16" t="n">
        <x:f>MAX(0,AD461*(1+EXP((LN(1+Assumptions!$C$60)-0.5*Assumptions!$C$61^2)+Assumptions!$C$61*((RAND()+RAND()+RAND()+RAND()+RAND()+RAND()+RAND()+RAND()+RAND()+RAND()+RAND()+RAND())-6))-1)+PT_Y5_MC!AF67)</x:f>
        <x:v>2374355.119992893</x:v>
      </x:c>
      <x:c r="AF461" s="16" t="n">
        <x:f>MAX(0,AE461*(1+EXP((LN(1+Assumptions!$C$60)-0.5*Assumptions!$C$61^2)+Assumptions!$C$61*((RAND()+RAND()+RAND()+RAND()+RAND()+RAND()+RAND()+RAND()+RAND()+RAND()+RAND()+RAND())-6))-1)+PT_Y5_MC!AG67)</x:f>
        <x:v>2447733.6121274903</x:v>
      </x:c>
    </x:row>
    <x:row r="462">
      <x:c r="A462" s="39">
        <x:v>458</x:v>
      </x:c>
      <x:c r="B462" s="16" t="n">
        <x:f>PT_Y5_MC!C68</x:f>
        <x:v>1029031.25</x:v>
      </x:c>
      <x:c r="C462" s="16" t="n">
        <x:f>MAX(0,B462*(1+EXP((LN(1+Assumptions!$C$60)-0.5*Assumptions!$C$61^2)+Assumptions!$C$61*((RAND()+RAND()+RAND()+RAND()+RAND()+RAND()+RAND()+RAND()+RAND()+RAND()+RAND()+RAND())-6))-1)+PT_Y5_MC!D67)</x:f>
        <x:v>1151053.8329840768</x:v>
      </x:c>
      <x:c r="D462" s="16" t="n">
        <x:f>MAX(0,C462*(1+EXP((LN(1+Assumptions!$C$60)-0.5*Assumptions!$C$61^2)+Assumptions!$C$61*((RAND()+RAND()+RAND()+RAND()+RAND()+RAND()+RAND()+RAND()+RAND()+RAND()+RAND()+RAND())-6))-1)+PT_Y5_MC!E67)</x:f>
        <x:v>1394603.4185181567</x:v>
      </x:c>
      <x:c r="E462" s="16" t="n">
        <x:f>MAX(0,D462*(1+EXP((LN(1+Assumptions!$C$60)-0.5*Assumptions!$C$61^2)+Assumptions!$C$61*((RAND()+RAND()+RAND()+RAND()+RAND()+RAND()+RAND()+RAND()+RAND()+RAND()+RAND()+RAND())-6))-1)+PT_Y5_MC!F67)</x:f>
        <x:v>1563087.4195667142</x:v>
      </x:c>
      <x:c r="F462" s="16" t="n">
        <x:f>MAX(0,E462*(1+EXP((LN(1+Assumptions!$C$60)-0.5*Assumptions!$C$61^2)+Assumptions!$C$61*((RAND()+RAND()+RAND()+RAND()+RAND()+RAND()+RAND()+RAND()+RAND()+RAND()+RAND()+RAND())-6))-1)+PT_Y5_MC!G67)</x:f>
        <x:v>2283959.349786858</x:v>
      </x:c>
      <x:c r="G462" s="16" t="n">
        <x:f>MAX(0,F462*(1+EXP((LN(1+Assumptions!$C$60)-0.5*Assumptions!$C$61^2)+Assumptions!$C$61*((RAND()+RAND()+RAND()+RAND()+RAND()+RAND()+RAND()+RAND()+RAND()+RAND()+RAND()+RAND())-6))-1)+PT_Y5_MC!H67)</x:f>
        <x:v>2224576.41969424</x:v>
      </x:c>
      <x:c r="H462" s="16" t="n">
        <x:f>MAX(0,G462*(1+EXP((LN(1+Assumptions!$C$60)-0.5*Assumptions!$C$61^2)+Assumptions!$C$61*((RAND()+RAND()+RAND()+RAND()+RAND()+RAND()+RAND()+RAND()+RAND()+RAND()+RAND()+RAND())-6))-1)+PT_Y5_MC!I67)</x:f>
        <x:v>3052240.384962425</x:v>
      </x:c>
      <x:c r="I462" s="16" t="n">
        <x:f>MAX(0,H462*(1+EXP((LN(1+Assumptions!$C$60)-0.5*Assumptions!$C$61^2)+Assumptions!$C$61*((RAND()+RAND()+RAND()+RAND()+RAND()+RAND()+RAND()+RAND()+RAND()+RAND()+RAND()+RAND())-6))-1)+PT_Y5_MC!J67)</x:f>
        <x:v>3160508.933625085</x:v>
      </x:c>
      <x:c r="J462" s="16" t="n">
        <x:f>MAX(0,I462*(1+EXP((LN(1+Assumptions!$C$60)-0.5*Assumptions!$C$61^2)+Assumptions!$C$61*((RAND()+RAND()+RAND()+RAND()+RAND()+RAND()+RAND()+RAND()+RAND()+RAND()+RAND()+RAND())-6))-1)+PT_Y5_MC!K67)</x:f>
        <x:v>3443620.323025565</x:v>
      </x:c>
      <x:c r="K462" s="16" t="n">
        <x:f>MAX(0,J462*(1+EXP((LN(1+Assumptions!$C$60)-0.5*Assumptions!$C$61^2)+Assumptions!$C$61*((RAND()+RAND()+RAND()+RAND()+RAND()+RAND()+RAND()+RAND()+RAND()+RAND()+RAND()+RAND())-6))-1)+PT_Y5_MC!L67)</x:f>
        <x:v>4436827.689032449</x:v>
      </x:c>
      <x:c r="L462" s="16" t="n">
        <x:f>MAX(0,K462*(1+EXP((LN(1+Assumptions!$C$60)-0.5*Assumptions!$C$61^2)+Assumptions!$C$61*((RAND()+RAND()+RAND()+RAND()+RAND()+RAND()+RAND()+RAND()+RAND()+RAND()+RAND()+RAND())-6))-1)+PT_Y5_MC!M67)</x:f>
        <x:v>4943638.92317864</x:v>
      </x:c>
      <x:c r="M462" s="16" t="n">
        <x:f>MAX(0,L462*(1+EXP((LN(1+Assumptions!$C$60)-0.5*Assumptions!$C$61^2)+Assumptions!$C$61*((RAND()+RAND()+RAND()+RAND()+RAND()+RAND()+RAND()+RAND()+RAND()+RAND()+RAND()+RAND())-6))-1)+PT_Y5_MC!N67)</x:f>
        <x:v>6298116.365572139</x:v>
      </x:c>
      <x:c r="N462" s="16" t="n">
        <x:f>MAX(0,M462*(1+EXP((LN(1+Assumptions!$C$60)-0.5*Assumptions!$C$61^2)+Assumptions!$C$61*((RAND()+RAND()+RAND()+RAND()+RAND()+RAND()+RAND()+RAND()+RAND()+RAND()+RAND()+RAND())-6))-1)+PT_Y5_MC!O67)</x:f>
        <x:v>8145595.314762093</x:v>
      </x:c>
      <x:c r="O462" s="16" t="n">
        <x:f>MAX(0,N462*(1+EXP((LN(1+Assumptions!$C$60)-0.5*Assumptions!$C$61^2)+Assumptions!$C$61*((RAND()+RAND()+RAND()+RAND()+RAND()+RAND()+RAND()+RAND()+RAND()+RAND()+RAND()+RAND())-6))-1)+PT_Y5_MC!P67)</x:f>
        <x:v>7832712.848295298</x:v>
      </x:c>
      <x:c r="P462" s="16" t="n">
        <x:f>MAX(0,O462*(1+EXP((LN(1+Assumptions!$C$60)-0.5*Assumptions!$C$61^2)+Assumptions!$C$61*((RAND()+RAND()+RAND()+RAND()+RAND()+RAND()+RAND()+RAND()+RAND()+RAND()+RAND()+RAND())-6))-1)+PT_Y5_MC!Q67)</x:f>
        <x:v>8569574.632394196</x:v>
      </x:c>
      <x:c r="Q462" s="16" t="n">
        <x:f>MAX(0,P462*(1+EXP((LN(1+Assumptions!$C$60)-0.5*Assumptions!$C$61^2)+Assumptions!$C$61*((RAND()+RAND()+RAND()+RAND()+RAND()+RAND()+RAND()+RAND()+RAND()+RAND()+RAND()+RAND())-6))-1)+PT_Y5_MC!R67)</x:f>
        <x:v>9876637.096345283</x:v>
      </x:c>
      <x:c r="R462" s="16" t="n">
        <x:f>MAX(0,Q462*(1+EXP((LN(1+Assumptions!$C$60)-0.5*Assumptions!$C$61^2)+Assumptions!$C$61*((RAND()+RAND()+RAND()+RAND()+RAND()+RAND()+RAND()+RAND()+RAND()+RAND()+RAND()+RAND())-6))-1)+PT_Y5_MC!S67)</x:f>
        <x:v>9232822.327353744</x:v>
      </x:c>
      <x:c r="S462" s="16" t="n">
        <x:f>MAX(0,R462*(1+EXP((LN(1+Assumptions!$C$60)-0.5*Assumptions!$C$61^2)+Assumptions!$C$61*((RAND()+RAND()+RAND()+RAND()+RAND()+RAND()+RAND()+RAND()+RAND()+RAND()+RAND()+RAND())-6))-1)+PT_Y5_MC!T67)</x:f>
        <x:v>10599697.783711676</x:v>
      </x:c>
      <x:c r="T462" s="16" t="n">
        <x:f>MAX(0,S462*(1+EXP((LN(1+Assumptions!$C$60)-0.5*Assumptions!$C$61^2)+Assumptions!$C$61*((RAND()+RAND()+RAND()+RAND()+RAND()+RAND()+RAND()+RAND()+RAND()+RAND()+RAND()+RAND())-6))-1)+PT_Y5_MC!U67)</x:f>
        <x:v>12112003.08448885</x:v>
      </x:c>
      <x:c r="U462" s="16" t="n">
        <x:f>MAX(0,T462*(1+EXP((LN(1+Assumptions!$C$60)-0.5*Assumptions!$C$61^2)+Assumptions!$C$61*((RAND()+RAND()+RAND()+RAND()+RAND()+RAND()+RAND()+RAND()+RAND()+RAND()+RAND()+RAND())-6))-1)+PT_Y5_MC!V67)</x:f>
        <x:v>12678232.552544503</x:v>
      </x:c>
      <x:c r="V462" s="16" t="n">
        <x:f>MAX(0,U462*(1+EXP((LN(1+Assumptions!$C$60)-0.5*Assumptions!$C$61^2)+Assumptions!$C$61*((RAND()+RAND()+RAND()+RAND()+RAND()+RAND()+RAND()+RAND()+RAND()+RAND()+RAND()+RAND())-6))-1)+PT_Y5_MC!W67)</x:f>
        <x:v>12106016.558067948</x:v>
      </x:c>
      <x:c r="W462" s="16" t="n">
        <x:f>MAX(0,V462*(1+EXP((LN(1+Assumptions!$C$60)-0.5*Assumptions!$C$61^2)+Assumptions!$C$61*((RAND()+RAND()+RAND()+RAND()+RAND()+RAND()+RAND()+RAND()+RAND()+RAND()+RAND()+RAND())-6))-1)+PT_Y5_MC!X67)</x:f>
        <x:v>14486859.126369132</x:v>
      </x:c>
      <x:c r="X462" s="16" t="n">
        <x:f>MAX(0,W462*(1+EXP((LN(1+Assumptions!$C$60)-0.5*Assumptions!$C$61^2)+Assumptions!$C$61*((RAND()+RAND()+RAND()+RAND()+RAND()+RAND()+RAND()+RAND()+RAND()+RAND()+RAND()+RAND())-6))-1)+PT_Y5_MC!Y67)</x:f>
        <x:v>15077129.947239384</x:v>
      </x:c>
      <x:c r="Y462" s="16" t="n">
        <x:f>MAX(0,X462*(1+EXP((LN(1+Assumptions!$C$60)-0.5*Assumptions!$C$61^2)+Assumptions!$C$61*((RAND()+RAND()+RAND()+RAND()+RAND()+RAND()+RAND()+RAND()+RAND()+RAND()+RAND()+RAND())-6))-1)+PT_Y5_MC!Z67)</x:f>
        <x:v>17750645.166145705</x:v>
      </x:c>
      <x:c r="Z462" s="16" t="n">
        <x:f>MAX(0,Y462*(1+EXP((LN(1+Assumptions!$C$60)-0.5*Assumptions!$C$61^2)+Assumptions!$C$61*((RAND()+RAND()+RAND()+RAND()+RAND()+RAND()+RAND()+RAND()+RAND()+RAND()+RAND()+RAND())-6))-1)+PT_Y5_MC!AA67)</x:f>
        <x:v>20543465.148952458</x:v>
      </x:c>
      <x:c r="AA462" s="16" t="n">
        <x:f>MAX(0,Z462*(1+EXP((LN(1+Assumptions!$C$60)-0.5*Assumptions!$C$61^2)+Assumptions!$C$61*((RAND()+RAND()+RAND()+RAND()+RAND()+RAND()+RAND()+RAND()+RAND()+RAND()+RAND()+RAND())-6))-1)+PT_Y5_MC!AB67)</x:f>
        <x:v>31040055.391727336</x:v>
      </x:c>
      <x:c r="AB462" s="16" t="n">
        <x:f>MAX(0,AA462*(1+EXP((LN(1+Assumptions!$C$60)-0.5*Assumptions!$C$61^2)+Assumptions!$C$61*((RAND()+RAND()+RAND()+RAND()+RAND()+RAND()+RAND()+RAND()+RAND()+RAND()+RAND()+RAND())-6))-1)+PT_Y5_MC!AC67)</x:f>
        <x:v>35355738.84357698</x:v>
      </x:c>
      <x:c r="AC462" s="16" t="n">
        <x:f>MAX(0,AB462*(1+EXP((LN(1+Assumptions!$C$60)-0.5*Assumptions!$C$61^2)+Assumptions!$C$61*((RAND()+RAND()+RAND()+RAND()+RAND()+RAND()+RAND()+RAND()+RAND()+RAND()+RAND()+RAND())-6))-1)+PT_Y5_MC!AD67)</x:f>
        <x:v>43090931.85179216</x:v>
      </x:c>
      <x:c r="AD462" s="16" t="n">
        <x:f>MAX(0,AC462*(1+EXP((LN(1+Assumptions!$C$60)-0.5*Assumptions!$C$61^2)+Assumptions!$C$61*((RAND()+RAND()+RAND()+RAND()+RAND()+RAND()+RAND()+RAND()+RAND()+RAND()+RAND()+RAND())-6))-1)+PT_Y5_MC!AE67)</x:f>
        <x:v>47984728.61765531</x:v>
      </x:c>
      <x:c r="AE462" s="16" t="n">
        <x:f>MAX(0,AD462*(1+EXP((LN(1+Assumptions!$C$60)-0.5*Assumptions!$C$61^2)+Assumptions!$C$61*((RAND()+RAND()+RAND()+RAND()+RAND()+RAND()+RAND()+RAND()+RAND()+RAND()+RAND()+RAND())-6))-1)+PT_Y5_MC!AF67)</x:f>
        <x:v>47811002.2153451</x:v>
      </x:c>
      <x:c r="AF462" s="16" t="n">
        <x:f>MAX(0,AE462*(1+EXP((LN(1+Assumptions!$C$60)-0.5*Assumptions!$C$61^2)+Assumptions!$C$61*((RAND()+RAND()+RAND()+RAND()+RAND()+RAND()+RAND()+RAND()+RAND()+RAND()+RAND()+RAND())-6))-1)+PT_Y5_MC!AG67)</x:f>
        <x:v>51537143.13235044</x:v>
      </x:c>
    </x:row>
    <x:row r="463">
      <x:c r="A463" s="39">
        <x:v>459</x:v>
      </x:c>
      <x:c r="B463" s="16" t="n">
        <x:f>PT_Y5_MC!C68</x:f>
        <x:v>1029031.25</x:v>
      </x:c>
      <x:c r="C463" s="16" t="n">
        <x:f>MAX(0,B463*(1+EXP((LN(1+Assumptions!$C$60)-0.5*Assumptions!$C$61^2)+Assumptions!$C$61*((RAND()+RAND()+RAND()+RAND()+RAND()+RAND()+RAND()+RAND()+RAND()+RAND()+RAND()+RAND())-6))-1)+PT_Y5_MC!D67)</x:f>
        <x:v>855745.3977645452</x:v>
      </x:c>
      <x:c r="D463" s="16" t="n">
        <x:f>MAX(0,C463*(1+EXP((LN(1+Assumptions!$C$60)-0.5*Assumptions!$C$61^2)+Assumptions!$C$61*((RAND()+RAND()+RAND()+RAND()+RAND()+RAND()+RAND()+RAND()+RAND()+RAND()+RAND()+RAND())-6))-1)+PT_Y5_MC!E67)</x:f>
        <x:v>694970.5428878039</x:v>
      </x:c>
      <x:c r="E463" s="16" t="n">
        <x:f>MAX(0,D463*(1+EXP((LN(1+Assumptions!$C$60)-0.5*Assumptions!$C$61^2)+Assumptions!$C$61*((RAND()+RAND()+RAND()+RAND()+RAND()+RAND()+RAND()+RAND()+RAND()+RAND()+RAND()+RAND())-6))-1)+PT_Y5_MC!F67)</x:f>
        <x:v>809081.6731990182</x:v>
      </x:c>
      <x:c r="F463" s="16" t="n">
        <x:f>MAX(0,E463*(1+EXP((LN(1+Assumptions!$C$60)-0.5*Assumptions!$C$61^2)+Assumptions!$C$61*((RAND()+RAND()+RAND()+RAND()+RAND()+RAND()+RAND()+RAND()+RAND()+RAND()+RAND()+RAND())-6))-1)+PT_Y5_MC!G67)</x:f>
        <x:v>695031.1233417134</x:v>
      </x:c>
      <x:c r="G463" s="16" t="n">
        <x:f>MAX(0,F463*(1+EXP((LN(1+Assumptions!$C$60)-0.5*Assumptions!$C$61^2)+Assumptions!$C$61*((RAND()+RAND()+RAND()+RAND()+RAND()+RAND()+RAND()+RAND()+RAND()+RAND()+RAND()+RAND())-6))-1)+PT_Y5_MC!H67)</x:f>
        <x:v>584729.2332209377</x:v>
      </x:c>
      <x:c r="H463" s="16" t="n">
        <x:f>MAX(0,G463*(1+EXP((LN(1+Assumptions!$C$60)-0.5*Assumptions!$C$61^2)+Assumptions!$C$61*((RAND()+RAND()+RAND()+RAND()+RAND()+RAND()+RAND()+RAND()+RAND()+RAND()+RAND()+RAND())-6))-1)+PT_Y5_MC!I67)</x:f>
        <x:v>680386.7648714542</x:v>
      </x:c>
      <x:c r="I463" s="16" t="n">
        <x:f>MAX(0,H463*(1+EXP((LN(1+Assumptions!$C$60)-0.5*Assumptions!$C$61^2)+Assumptions!$C$61*((RAND()+RAND()+RAND()+RAND()+RAND()+RAND()+RAND()+RAND()+RAND()+RAND()+RAND()+RAND())-6))-1)+PT_Y5_MC!J67)</x:f>
        <x:v>590711.0709526754</x:v>
      </x:c>
      <x:c r="J463" s="16" t="n">
        <x:f>MAX(0,I463*(1+EXP((LN(1+Assumptions!$C$60)-0.5*Assumptions!$C$61^2)+Assumptions!$C$61*((RAND()+RAND()+RAND()+RAND()+RAND()+RAND()+RAND()+RAND()+RAND()+RAND()+RAND()+RAND())-6))-1)+PT_Y5_MC!K67)</x:f>
        <x:v>500371.0572017679</x:v>
      </x:c>
      <x:c r="K463" s="16" t="n">
        <x:f>MAX(0,J463*(1+EXP((LN(1+Assumptions!$C$60)-0.5*Assumptions!$C$61^2)+Assumptions!$C$61*((RAND()+RAND()+RAND()+RAND()+RAND()+RAND()+RAND()+RAND()+RAND()+RAND()+RAND()+RAND())-6))-1)+PT_Y5_MC!L67)</x:f>
        <x:v>477418.592623775</x:v>
      </x:c>
      <x:c r="L463" s="16" t="n">
        <x:f>MAX(0,K463*(1+EXP((LN(1+Assumptions!$C$60)-0.5*Assumptions!$C$61^2)+Assumptions!$C$61*((RAND()+RAND()+RAND()+RAND()+RAND()+RAND()+RAND()+RAND()+RAND()+RAND()+RAND()+RAND())-6))-1)+PT_Y5_MC!M67)</x:f>
        <x:v>512539.18025023054</x:v>
      </x:c>
      <x:c r="M463" s="16" t="n">
        <x:f>MAX(0,L463*(1+EXP((LN(1+Assumptions!$C$60)-0.5*Assumptions!$C$61^2)+Assumptions!$C$61*((RAND()+RAND()+RAND()+RAND()+RAND()+RAND()+RAND()+RAND()+RAND()+RAND()+RAND()+RAND())-6))-1)+PT_Y5_MC!N67)</x:f>
        <x:v>477754.5700189484</x:v>
      </x:c>
      <x:c r="N463" s="16" t="n">
        <x:f>MAX(0,M463*(1+EXP((LN(1+Assumptions!$C$60)-0.5*Assumptions!$C$61^2)+Assumptions!$C$61*((RAND()+RAND()+RAND()+RAND()+RAND()+RAND()+RAND()+RAND()+RAND()+RAND()+RAND()+RAND())-6))-1)+PT_Y5_MC!O67)</x:f>
        <x:v>337519.7056048679</x:v>
      </x:c>
      <x:c r="O463" s="16" t="n">
        <x:f>MAX(0,N463*(1+EXP((LN(1+Assumptions!$C$60)-0.5*Assumptions!$C$61^2)+Assumptions!$C$61*((RAND()+RAND()+RAND()+RAND()+RAND()+RAND()+RAND()+RAND()+RAND()+RAND()+RAND()+RAND())-6))-1)+PT_Y5_MC!P67)</x:f>
        <x:v>341318.8737059453</x:v>
      </x:c>
      <x:c r="P463" s="16" t="n">
        <x:f>MAX(0,O463*(1+EXP((LN(1+Assumptions!$C$60)-0.5*Assumptions!$C$61^2)+Assumptions!$C$61*((RAND()+RAND()+RAND()+RAND()+RAND()+RAND()+RAND()+RAND()+RAND()+RAND()+RAND()+RAND())-6))-1)+PT_Y5_MC!Q67)</x:f>
        <x:v>274726.7845841948</x:v>
      </x:c>
      <x:c r="Q463" s="16" t="n">
        <x:f>MAX(0,P463*(1+EXP((LN(1+Assumptions!$C$60)-0.5*Assumptions!$C$61^2)+Assumptions!$C$61*((RAND()+RAND()+RAND()+RAND()+RAND()+RAND()+RAND()+RAND()+RAND()+RAND()+RAND()+RAND())-6))-1)+PT_Y5_MC!R67)</x:f>
        <x:v>243579.05091112628</x:v>
      </x:c>
      <x:c r="R463" s="16" t="n">
        <x:f>MAX(0,Q463*(1+EXP((LN(1+Assumptions!$C$60)-0.5*Assumptions!$C$61^2)+Assumptions!$C$61*((RAND()+RAND()+RAND()+RAND()+RAND()+RAND()+RAND()+RAND()+RAND()+RAND()+RAND()+RAND())-6))-1)+PT_Y5_MC!S67)</x:f>
        <x:v>277643.4764983187</x:v>
      </x:c>
      <x:c r="S463" s="16" t="n">
        <x:f>MAX(0,R463*(1+EXP((LN(1+Assumptions!$C$60)-0.5*Assumptions!$C$61^2)+Assumptions!$C$61*((RAND()+RAND()+RAND()+RAND()+RAND()+RAND()+RAND()+RAND()+RAND()+RAND()+RAND()+RAND())-6))-1)+PT_Y5_MC!T67)</x:f>
        <x:v>219639.09595198077</x:v>
      </x:c>
      <x:c r="T463" s="16" t="n">
        <x:f>MAX(0,S463*(1+EXP((LN(1+Assumptions!$C$60)-0.5*Assumptions!$C$61^2)+Assumptions!$C$61*((RAND()+RAND()+RAND()+RAND()+RAND()+RAND()+RAND()+RAND()+RAND()+RAND()+RAND()+RAND())-6))-1)+PT_Y5_MC!U67)</x:f>
        <x:v>209741.61433217747</x:v>
      </x:c>
      <x:c r="U463" s="16" t="n">
        <x:f>MAX(0,T463*(1+EXP((LN(1+Assumptions!$C$60)-0.5*Assumptions!$C$61^2)+Assumptions!$C$61*((RAND()+RAND()+RAND()+RAND()+RAND()+RAND()+RAND()+RAND()+RAND()+RAND()+RAND()+RAND())-6))-1)+PT_Y5_MC!V67)</x:f>
        <x:v>200478.93703769916</x:v>
      </x:c>
      <x:c r="V463" s="16" t="n">
        <x:f>MAX(0,U463*(1+EXP((LN(1+Assumptions!$C$60)-0.5*Assumptions!$C$61^2)+Assumptions!$C$61*((RAND()+RAND()+RAND()+RAND()+RAND()+RAND()+RAND()+RAND()+RAND()+RAND()+RAND()+RAND())-6))-1)+PT_Y5_MC!W67)</x:f>
        <x:v>205464.16352214874</x:v>
      </x:c>
      <x:c r="W463" s="16" t="n">
        <x:f>MAX(0,V463*(1+EXP((LN(1+Assumptions!$C$60)-0.5*Assumptions!$C$61^2)+Assumptions!$C$61*((RAND()+RAND()+RAND()+RAND()+RAND()+RAND()+RAND()+RAND()+RAND()+RAND()+RAND()+RAND())-6))-1)+PT_Y5_MC!X67)</x:f>
        <x:v>214070.05441050045</x:v>
      </x:c>
      <x:c r="X463" s="16" t="n">
        <x:f>MAX(0,W463*(1+EXP((LN(1+Assumptions!$C$60)-0.5*Assumptions!$C$61^2)+Assumptions!$C$61*((RAND()+RAND()+RAND()+RAND()+RAND()+RAND()+RAND()+RAND()+RAND()+RAND()+RAND()+RAND())-6))-1)+PT_Y5_MC!Y67)</x:f>
        <x:v>243092.86294476534</x:v>
      </x:c>
      <x:c r="Y463" s="16" t="n">
        <x:f>MAX(0,X463*(1+EXP((LN(1+Assumptions!$C$60)-0.5*Assumptions!$C$61^2)+Assumptions!$C$61*((RAND()+RAND()+RAND()+RAND()+RAND()+RAND()+RAND()+RAND()+RAND()+RAND()+RAND()+RAND())-6))-1)+PT_Y5_MC!Z67)</x:f>
        <x:v>209083.95556481235</x:v>
      </x:c>
      <x:c r="Z463" s="16" t="n">
        <x:f>MAX(0,Y463*(1+EXP((LN(1+Assumptions!$C$60)-0.5*Assumptions!$C$61^2)+Assumptions!$C$61*((RAND()+RAND()+RAND()+RAND()+RAND()+RAND()+RAND()+RAND()+RAND()+RAND()+RAND()+RAND())-6))-1)+PT_Y5_MC!AA67)</x:f>
        <x:v>247820.9727457069</x:v>
      </x:c>
      <x:c r="AA463" s="16" t="n">
        <x:f>MAX(0,Z463*(1+EXP((LN(1+Assumptions!$C$60)-0.5*Assumptions!$C$61^2)+Assumptions!$C$61*((RAND()+RAND()+RAND()+RAND()+RAND()+RAND()+RAND()+RAND()+RAND()+RAND()+RAND()+RAND())-6))-1)+PT_Y5_MC!AB67)</x:f>
        <x:v>246497.70266531178</x:v>
      </x:c>
      <x:c r="AB463" s="16" t="n">
        <x:f>MAX(0,AA463*(1+EXP((LN(1+Assumptions!$C$60)-0.5*Assumptions!$C$61^2)+Assumptions!$C$61*((RAND()+RAND()+RAND()+RAND()+RAND()+RAND()+RAND()+RAND()+RAND()+RAND()+RAND()+RAND())-6))-1)+PT_Y5_MC!AC67)</x:f>
        <x:v>260492.75936899762</x:v>
      </x:c>
      <x:c r="AC463" s="16" t="n">
        <x:f>MAX(0,AB463*(1+EXP((LN(1+Assumptions!$C$60)-0.5*Assumptions!$C$61^2)+Assumptions!$C$61*((RAND()+RAND()+RAND()+RAND()+RAND()+RAND()+RAND()+RAND()+RAND()+RAND()+RAND()+RAND())-6))-1)+PT_Y5_MC!AD67)</x:f>
        <x:v>261077.94281224415</x:v>
      </x:c>
      <x:c r="AD463" s="16" t="n">
        <x:f>MAX(0,AC463*(1+EXP((LN(1+Assumptions!$C$60)-0.5*Assumptions!$C$61^2)+Assumptions!$C$61*((RAND()+RAND()+RAND()+RAND()+RAND()+RAND()+RAND()+RAND()+RAND()+RAND()+RAND()+RAND())-6))-1)+PT_Y5_MC!AE67)</x:f>
        <x:v>288525.866837575</x:v>
      </x:c>
      <x:c r="AE463" s="16" t="n">
        <x:f>MAX(0,AD463*(1+EXP((LN(1+Assumptions!$C$60)-0.5*Assumptions!$C$61^2)+Assumptions!$C$61*((RAND()+RAND()+RAND()+RAND()+RAND()+RAND()+RAND()+RAND()+RAND()+RAND()+RAND()+RAND())-6))-1)+PT_Y5_MC!AF67)</x:f>
        <x:v>313739.7159757356</x:v>
      </x:c>
      <x:c r="AF463" s="16" t="n">
        <x:f>MAX(0,AE463*(1+EXP((LN(1+Assumptions!$C$60)-0.5*Assumptions!$C$61^2)+Assumptions!$C$61*((RAND()+RAND()+RAND()+RAND()+RAND()+RAND()+RAND()+RAND()+RAND()+RAND()+RAND()+RAND())-6))-1)+PT_Y5_MC!AG67)</x:f>
        <x:v>425306.95234859583</x:v>
      </x:c>
    </x:row>
    <x:row r="464">
      <x:c r="A464" s="39">
        <x:v>460</x:v>
      </x:c>
      <x:c r="B464" s="16" t="n">
        <x:f>PT_Y5_MC!C68</x:f>
        <x:v>1029031.25</x:v>
      </x:c>
      <x:c r="C464" s="16" t="n">
        <x:f>MAX(0,B464*(1+EXP((LN(1+Assumptions!$C$60)-0.5*Assumptions!$C$61^2)+Assumptions!$C$61*((RAND()+RAND()+RAND()+RAND()+RAND()+RAND()+RAND()+RAND()+RAND()+RAND()+RAND()+RAND())-6))-1)+PT_Y5_MC!D67)</x:f>
        <x:v>1058322.1058583804</x:v>
      </x:c>
      <x:c r="D464" s="16" t="n">
        <x:f>MAX(0,C464*(1+EXP((LN(1+Assumptions!$C$60)-0.5*Assumptions!$C$61^2)+Assumptions!$C$61*((RAND()+RAND()+RAND()+RAND()+RAND()+RAND()+RAND()+RAND()+RAND()+RAND()+RAND()+RAND())-6))-1)+PT_Y5_MC!E67)</x:f>
        <x:v>1203553.1260390508</x:v>
      </x:c>
      <x:c r="E464" s="16" t="n">
        <x:f>MAX(0,D464*(1+EXP((LN(1+Assumptions!$C$60)-0.5*Assumptions!$C$61^2)+Assumptions!$C$61*((RAND()+RAND()+RAND()+RAND()+RAND()+RAND()+RAND()+RAND()+RAND()+RAND()+RAND()+RAND())-6))-1)+PT_Y5_MC!F67)</x:f>
        <x:v>1386279.79795563</x:v>
      </x:c>
      <x:c r="F464" s="16" t="n">
        <x:f>MAX(0,E464*(1+EXP((LN(1+Assumptions!$C$60)-0.5*Assumptions!$C$61^2)+Assumptions!$C$61*((RAND()+RAND()+RAND()+RAND()+RAND()+RAND()+RAND()+RAND()+RAND()+RAND()+RAND()+RAND())-6))-1)+PT_Y5_MC!G67)</x:f>
        <x:v>1364904.0327662947</x:v>
      </x:c>
      <x:c r="G464" s="16" t="n">
        <x:f>MAX(0,F464*(1+EXP((LN(1+Assumptions!$C$60)-0.5*Assumptions!$C$61^2)+Assumptions!$C$61*((RAND()+RAND()+RAND()+RAND()+RAND()+RAND()+RAND()+RAND()+RAND()+RAND()+RAND()+RAND())-6))-1)+PT_Y5_MC!H67)</x:f>
        <x:v>1236515.6953385773</x:v>
      </x:c>
      <x:c r="H464" s="16" t="n">
        <x:f>MAX(0,G464*(1+EXP((LN(1+Assumptions!$C$60)-0.5*Assumptions!$C$61^2)+Assumptions!$C$61*((RAND()+RAND()+RAND()+RAND()+RAND()+RAND()+RAND()+RAND()+RAND()+RAND()+RAND()+RAND())-6))-1)+PT_Y5_MC!I67)</x:f>
        <x:v>1148187.134769297</x:v>
      </x:c>
      <x:c r="I464" s="16" t="n">
        <x:f>MAX(0,H464*(1+EXP((LN(1+Assumptions!$C$60)-0.5*Assumptions!$C$61^2)+Assumptions!$C$61*((RAND()+RAND()+RAND()+RAND()+RAND()+RAND()+RAND()+RAND()+RAND()+RAND()+RAND()+RAND())-6))-1)+PT_Y5_MC!J67)</x:f>
        <x:v>1003010.499666263</x:v>
      </x:c>
      <x:c r="J464" s="16" t="n">
        <x:f>MAX(0,I464*(1+EXP((LN(1+Assumptions!$C$60)-0.5*Assumptions!$C$61^2)+Assumptions!$C$61*((RAND()+RAND()+RAND()+RAND()+RAND()+RAND()+RAND()+RAND()+RAND()+RAND()+RAND()+RAND())-6))-1)+PT_Y5_MC!K67)</x:f>
        <x:v>1173987.3677280871</x:v>
      </x:c>
      <x:c r="K464" s="16" t="n">
        <x:f>MAX(0,J464*(1+EXP((LN(1+Assumptions!$C$60)-0.5*Assumptions!$C$61^2)+Assumptions!$C$61*((RAND()+RAND()+RAND()+RAND()+RAND()+RAND()+RAND()+RAND()+RAND()+RAND()+RAND()+RAND())-6))-1)+PT_Y5_MC!L67)</x:f>
        <x:v>1035097.2086736426</x:v>
      </x:c>
      <x:c r="L464" s="16" t="n">
        <x:f>MAX(0,K464*(1+EXP((LN(1+Assumptions!$C$60)-0.5*Assumptions!$C$61^2)+Assumptions!$C$61*((RAND()+RAND()+RAND()+RAND()+RAND()+RAND()+RAND()+RAND()+RAND()+RAND()+RAND()+RAND())-6))-1)+PT_Y5_MC!M67)</x:f>
        <x:v>1298774.8797046198</x:v>
      </x:c>
      <x:c r="M464" s="16" t="n">
        <x:f>MAX(0,L464*(1+EXP((LN(1+Assumptions!$C$60)-0.5*Assumptions!$C$61^2)+Assumptions!$C$61*((RAND()+RAND()+RAND()+RAND()+RAND()+RAND()+RAND()+RAND()+RAND()+RAND()+RAND()+RAND())-6))-1)+PT_Y5_MC!N67)</x:f>
        <x:v>1703384.4706860348</x:v>
      </x:c>
      <x:c r="N464" s="16" t="n">
        <x:f>MAX(0,M464*(1+EXP((LN(1+Assumptions!$C$60)-0.5*Assumptions!$C$61^2)+Assumptions!$C$61*((RAND()+RAND()+RAND()+RAND()+RAND()+RAND()+RAND()+RAND()+RAND()+RAND()+RAND()+RAND())-6))-1)+PT_Y5_MC!O67)</x:f>
        <x:v>1585076.425056328</x:v>
      </x:c>
      <x:c r="O464" s="16" t="n">
        <x:f>MAX(0,N464*(1+EXP((LN(1+Assumptions!$C$60)-0.5*Assumptions!$C$61^2)+Assumptions!$C$61*((RAND()+RAND()+RAND()+RAND()+RAND()+RAND()+RAND()+RAND()+RAND()+RAND()+RAND()+RAND())-6))-1)+PT_Y5_MC!P67)</x:f>
        <x:v>1745213.864506967</x:v>
      </x:c>
      <x:c r="P464" s="16" t="n">
        <x:f>MAX(0,O464*(1+EXP((LN(1+Assumptions!$C$60)-0.5*Assumptions!$C$61^2)+Assumptions!$C$61*((RAND()+RAND()+RAND()+RAND()+RAND()+RAND()+RAND()+RAND()+RAND()+RAND()+RAND()+RAND())-6))-1)+PT_Y5_MC!Q67)</x:f>
        <x:v>1694111.5085093249</x:v>
      </x:c>
      <x:c r="Q464" s="16" t="n">
        <x:f>MAX(0,P464*(1+EXP((LN(1+Assumptions!$C$60)-0.5*Assumptions!$C$61^2)+Assumptions!$C$61*((RAND()+RAND()+RAND()+RAND()+RAND()+RAND()+RAND()+RAND()+RAND()+RAND()+RAND()+RAND())-6))-1)+PT_Y5_MC!R67)</x:f>
        <x:v>1723740.0649632611</x:v>
      </x:c>
      <x:c r="R464" s="16" t="n">
        <x:f>MAX(0,Q464*(1+EXP((LN(1+Assumptions!$C$60)-0.5*Assumptions!$C$61^2)+Assumptions!$C$61*((RAND()+RAND()+RAND()+RAND()+RAND()+RAND()+RAND()+RAND()+RAND()+RAND()+RAND()+RAND())-6))-1)+PT_Y5_MC!S67)</x:f>
        <x:v>2059915.0806581294</x:v>
      </x:c>
      <x:c r="S464" s="16" t="n">
        <x:f>MAX(0,R464*(1+EXP((LN(1+Assumptions!$C$60)-0.5*Assumptions!$C$61^2)+Assumptions!$C$61*((RAND()+RAND()+RAND()+RAND()+RAND()+RAND()+RAND()+RAND()+RAND()+RAND()+RAND()+RAND())-6))-1)+PT_Y5_MC!T67)</x:f>
        <x:v>1713578.7459666058</x:v>
      </x:c>
      <x:c r="T464" s="16" t="n">
        <x:f>MAX(0,S464*(1+EXP((LN(1+Assumptions!$C$60)-0.5*Assumptions!$C$61^2)+Assumptions!$C$61*((RAND()+RAND()+RAND()+RAND()+RAND()+RAND()+RAND()+RAND()+RAND()+RAND()+RAND()+RAND())-6))-1)+PT_Y5_MC!U67)</x:f>
        <x:v>2039875.49199556</x:v>
      </x:c>
      <x:c r="U464" s="16" t="n">
        <x:f>MAX(0,T464*(1+EXP((LN(1+Assumptions!$C$60)-0.5*Assumptions!$C$61^2)+Assumptions!$C$61*((RAND()+RAND()+RAND()+RAND()+RAND()+RAND()+RAND()+RAND()+RAND()+RAND()+RAND()+RAND())-6))-1)+PT_Y5_MC!V67)</x:f>
        <x:v>1841474.7718180208</x:v>
      </x:c>
      <x:c r="V464" s="16" t="n">
        <x:f>MAX(0,U464*(1+EXP((LN(1+Assumptions!$C$60)-0.5*Assumptions!$C$61^2)+Assumptions!$C$61*((RAND()+RAND()+RAND()+RAND()+RAND()+RAND()+RAND()+RAND()+RAND()+RAND()+RAND()+RAND())-6))-1)+PT_Y5_MC!W67)</x:f>
        <x:v>1458522.511381727</x:v>
      </x:c>
      <x:c r="W464" s="16" t="n">
        <x:f>MAX(0,V464*(1+EXP((LN(1+Assumptions!$C$60)-0.5*Assumptions!$C$61^2)+Assumptions!$C$61*((RAND()+RAND()+RAND()+RAND()+RAND()+RAND()+RAND()+RAND()+RAND()+RAND()+RAND()+RAND())-6))-1)+PT_Y5_MC!X67)</x:f>
        <x:v>1399667.7675691105</x:v>
      </x:c>
      <x:c r="X464" s="16" t="n">
        <x:f>MAX(0,W464*(1+EXP((LN(1+Assumptions!$C$60)-0.5*Assumptions!$C$61^2)+Assumptions!$C$61*((RAND()+RAND()+RAND()+RAND()+RAND()+RAND()+RAND()+RAND()+RAND()+RAND()+RAND()+RAND())-6))-1)+PT_Y5_MC!Y67)</x:f>
        <x:v>1773223.6082488163</x:v>
      </x:c>
      <x:c r="Y464" s="16" t="n">
        <x:f>MAX(0,X464*(1+EXP((LN(1+Assumptions!$C$60)-0.5*Assumptions!$C$61^2)+Assumptions!$C$61*((RAND()+RAND()+RAND()+RAND()+RAND()+RAND()+RAND()+RAND()+RAND()+RAND()+RAND()+RAND())-6))-1)+PT_Y5_MC!Z67)</x:f>
        <x:v>1872760.604061528</x:v>
      </x:c>
      <x:c r="Z464" s="16" t="n">
        <x:f>MAX(0,Y464*(1+EXP((LN(1+Assumptions!$C$60)-0.5*Assumptions!$C$61^2)+Assumptions!$C$61*((RAND()+RAND()+RAND()+RAND()+RAND()+RAND()+RAND()+RAND()+RAND()+RAND()+RAND()+RAND())-6))-1)+PT_Y5_MC!AA67)</x:f>
        <x:v>1602518.4559666335</x:v>
      </x:c>
      <x:c r="AA464" s="16" t="n">
        <x:f>MAX(0,Z464*(1+EXP((LN(1+Assumptions!$C$60)-0.5*Assumptions!$C$61^2)+Assumptions!$C$61*((RAND()+RAND()+RAND()+RAND()+RAND()+RAND()+RAND()+RAND()+RAND()+RAND()+RAND()+RAND())-6))-1)+PT_Y5_MC!AB67)</x:f>
        <x:v>1230234.4422011606</x:v>
      </x:c>
      <x:c r="AB464" s="16" t="n">
        <x:f>MAX(0,AA464*(1+EXP((LN(1+Assumptions!$C$60)-0.5*Assumptions!$C$61^2)+Assumptions!$C$61*((RAND()+RAND()+RAND()+RAND()+RAND()+RAND()+RAND()+RAND()+RAND()+RAND()+RAND()+RAND())-6))-1)+PT_Y5_MC!AC67)</x:f>
        <x:v>1441621.668548497</x:v>
      </x:c>
      <x:c r="AC464" s="16" t="n">
        <x:f>MAX(0,AB464*(1+EXP((LN(1+Assumptions!$C$60)-0.5*Assumptions!$C$61^2)+Assumptions!$C$61*((RAND()+RAND()+RAND()+RAND()+RAND()+RAND()+RAND()+RAND()+RAND()+RAND()+RAND()+RAND())-6))-1)+PT_Y5_MC!AD67)</x:f>
        <x:v>1371701.3943551008</x:v>
      </x:c>
      <x:c r="AD464" s="16" t="n">
        <x:f>MAX(0,AC464*(1+EXP((LN(1+Assumptions!$C$60)-0.5*Assumptions!$C$61^2)+Assumptions!$C$61*((RAND()+RAND()+RAND()+RAND()+RAND()+RAND()+RAND()+RAND()+RAND()+RAND()+RAND()+RAND())-6))-1)+PT_Y5_MC!AE67)</x:f>
        <x:v>1608485.3704453255</x:v>
      </x:c>
      <x:c r="AE464" s="16" t="n">
        <x:f>MAX(0,AD464*(1+EXP((LN(1+Assumptions!$C$60)-0.5*Assumptions!$C$61^2)+Assumptions!$C$61*((RAND()+RAND()+RAND()+RAND()+RAND()+RAND()+RAND()+RAND()+RAND()+RAND()+RAND()+RAND())-6))-1)+PT_Y5_MC!AF67)</x:f>
        <x:v>1771573.6137037938</x:v>
      </x:c>
      <x:c r="AF464" s="16" t="n">
        <x:f>MAX(0,AE464*(1+EXP((LN(1+Assumptions!$C$60)-0.5*Assumptions!$C$61^2)+Assumptions!$C$61*((RAND()+RAND()+RAND()+RAND()+RAND()+RAND()+RAND()+RAND()+RAND()+RAND()+RAND()+RAND())-6))-1)+PT_Y5_MC!AG67)</x:f>
        <x:v>1746676.4712550992</x:v>
      </x:c>
    </x:row>
    <x:row r="465">
      <x:c r="A465" s="39">
        <x:v>461</x:v>
      </x:c>
      <x:c r="B465" s="16" t="n">
        <x:f>PT_Y5_MC!C68</x:f>
        <x:v>1029031.25</x:v>
      </x:c>
      <x:c r="C465" s="16" t="n">
        <x:f>MAX(0,B465*(1+EXP((LN(1+Assumptions!$C$60)-0.5*Assumptions!$C$61^2)+Assumptions!$C$61*((RAND()+RAND()+RAND()+RAND()+RAND()+RAND()+RAND()+RAND()+RAND()+RAND()+RAND()+RAND())-6))-1)+PT_Y5_MC!D67)</x:f>
        <x:v>1015049.1616094615</x:v>
      </x:c>
      <x:c r="D465" s="16" t="n">
        <x:f>MAX(0,C465*(1+EXP((LN(1+Assumptions!$C$60)-0.5*Assumptions!$C$61^2)+Assumptions!$C$61*((RAND()+RAND()+RAND()+RAND()+RAND()+RAND()+RAND()+RAND()+RAND()+RAND()+RAND()+RAND())-6))-1)+PT_Y5_MC!E67)</x:f>
        <x:v>1035476.372099281</x:v>
      </x:c>
      <x:c r="E465" s="16" t="n">
        <x:f>MAX(0,D465*(1+EXP((LN(1+Assumptions!$C$60)-0.5*Assumptions!$C$61^2)+Assumptions!$C$61*((RAND()+RAND()+RAND()+RAND()+RAND()+RAND()+RAND()+RAND()+RAND()+RAND()+RAND()+RAND())-6))-1)+PT_Y5_MC!F67)</x:f>
        <x:v>1118596.7234116222</x:v>
      </x:c>
      <x:c r="F465" s="16" t="n">
        <x:f>MAX(0,E465*(1+EXP((LN(1+Assumptions!$C$60)-0.5*Assumptions!$C$61^2)+Assumptions!$C$61*((RAND()+RAND()+RAND()+RAND()+RAND()+RAND()+RAND()+RAND()+RAND()+RAND()+RAND()+RAND())-6))-1)+PT_Y5_MC!G67)</x:f>
        <x:v>929811.2045774303</x:v>
      </x:c>
      <x:c r="G465" s="16" t="n">
        <x:f>MAX(0,F465*(1+EXP((LN(1+Assumptions!$C$60)-0.5*Assumptions!$C$61^2)+Assumptions!$C$61*((RAND()+RAND()+RAND()+RAND()+RAND()+RAND()+RAND()+RAND()+RAND()+RAND()+RAND()+RAND())-6))-1)+PT_Y5_MC!H67)</x:f>
        <x:v>1016639.6270659446</x:v>
      </x:c>
      <x:c r="H465" s="16" t="n">
        <x:f>MAX(0,G465*(1+EXP((LN(1+Assumptions!$C$60)-0.5*Assumptions!$C$61^2)+Assumptions!$C$61*((RAND()+RAND()+RAND()+RAND()+RAND()+RAND()+RAND()+RAND()+RAND()+RAND()+RAND()+RAND())-6))-1)+PT_Y5_MC!I67)</x:f>
        <x:v>1315807.8418732146</x:v>
      </x:c>
      <x:c r="I465" s="16" t="n">
        <x:f>MAX(0,H465*(1+EXP((LN(1+Assumptions!$C$60)-0.5*Assumptions!$C$61^2)+Assumptions!$C$61*((RAND()+RAND()+RAND()+RAND()+RAND()+RAND()+RAND()+RAND()+RAND()+RAND()+RAND()+RAND())-6))-1)+PT_Y5_MC!J67)</x:f>
        <x:v>1025403.6116295152</x:v>
      </x:c>
      <x:c r="J465" s="16" t="n">
        <x:f>MAX(0,I465*(1+EXP((LN(1+Assumptions!$C$60)-0.5*Assumptions!$C$61^2)+Assumptions!$C$61*((RAND()+RAND()+RAND()+RAND()+RAND()+RAND()+RAND()+RAND()+RAND()+RAND()+RAND()+RAND())-6))-1)+PT_Y5_MC!K67)</x:f>
        <x:v>963265.803514776</x:v>
      </x:c>
      <x:c r="K465" s="16" t="n">
        <x:f>MAX(0,J465*(1+EXP((LN(1+Assumptions!$C$60)-0.5*Assumptions!$C$61^2)+Assumptions!$C$61*((RAND()+RAND()+RAND()+RAND()+RAND()+RAND()+RAND()+RAND()+RAND()+RAND()+RAND()+RAND())-6))-1)+PT_Y5_MC!L67)</x:f>
        <x:v>1026359.0214882141</x:v>
      </x:c>
      <x:c r="L465" s="16" t="n">
        <x:f>MAX(0,K465*(1+EXP((LN(1+Assumptions!$C$60)-0.5*Assumptions!$C$61^2)+Assumptions!$C$61*((RAND()+RAND()+RAND()+RAND()+RAND()+RAND()+RAND()+RAND()+RAND()+RAND()+RAND()+RAND())-6))-1)+PT_Y5_MC!M67)</x:f>
        <x:v>1113464.2962134203</x:v>
      </x:c>
      <x:c r="M465" s="16" t="n">
        <x:f>MAX(0,L465*(1+EXP((LN(1+Assumptions!$C$60)-0.5*Assumptions!$C$61^2)+Assumptions!$C$61*((RAND()+RAND()+RAND()+RAND()+RAND()+RAND()+RAND()+RAND()+RAND()+RAND()+RAND()+RAND())-6))-1)+PT_Y5_MC!N67)</x:f>
        <x:v>1157756.1474070598</x:v>
      </x:c>
      <x:c r="N465" s="16" t="n">
        <x:f>MAX(0,M465*(1+EXP((LN(1+Assumptions!$C$60)-0.5*Assumptions!$C$61^2)+Assumptions!$C$61*((RAND()+RAND()+RAND()+RAND()+RAND()+RAND()+RAND()+RAND()+RAND()+RAND()+RAND()+RAND())-6))-1)+PT_Y5_MC!O67)</x:f>
        <x:v>1220544.5454427053</x:v>
      </x:c>
      <x:c r="O465" s="16" t="n">
        <x:f>MAX(0,N465*(1+EXP((LN(1+Assumptions!$C$60)-0.5*Assumptions!$C$61^2)+Assumptions!$C$61*((RAND()+RAND()+RAND()+RAND()+RAND()+RAND()+RAND()+RAND()+RAND()+RAND()+RAND()+RAND())-6))-1)+PT_Y5_MC!P67)</x:f>
        <x:v>1097005.821881777</x:v>
      </x:c>
      <x:c r="P465" s="16" t="n">
        <x:f>MAX(0,O465*(1+EXP((LN(1+Assumptions!$C$60)-0.5*Assumptions!$C$61^2)+Assumptions!$C$61*((RAND()+RAND()+RAND()+RAND()+RAND()+RAND()+RAND()+RAND()+RAND()+RAND()+RAND()+RAND())-6))-1)+PT_Y5_MC!Q67)</x:f>
        <x:v>1108684.0838065168</x:v>
      </x:c>
      <x:c r="Q465" s="16" t="n">
        <x:f>MAX(0,P465*(1+EXP((LN(1+Assumptions!$C$60)-0.5*Assumptions!$C$61^2)+Assumptions!$C$61*((RAND()+RAND()+RAND()+RAND()+RAND()+RAND()+RAND()+RAND()+RAND()+RAND()+RAND()+RAND())-6))-1)+PT_Y5_MC!R67)</x:f>
        <x:v>949771.6269184505</x:v>
      </x:c>
      <x:c r="R465" s="16" t="n">
        <x:f>MAX(0,Q465*(1+EXP((LN(1+Assumptions!$C$60)-0.5*Assumptions!$C$61^2)+Assumptions!$C$61*((RAND()+RAND()+RAND()+RAND()+RAND()+RAND()+RAND()+RAND()+RAND()+RAND()+RAND()+RAND())-6))-1)+PT_Y5_MC!S67)</x:f>
        <x:v>1000065.3309873656</x:v>
      </x:c>
      <x:c r="S465" s="16" t="n">
        <x:f>MAX(0,R465*(1+EXP((LN(1+Assumptions!$C$60)-0.5*Assumptions!$C$61^2)+Assumptions!$C$61*((RAND()+RAND()+RAND()+RAND()+RAND()+RAND()+RAND()+RAND()+RAND()+RAND()+RAND()+RAND())-6))-1)+PT_Y5_MC!T67)</x:f>
        <x:v>1152582.5625697102</x:v>
      </x:c>
      <x:c r="T465" s="16" t="n">
        <x:f>MAX(0,S465*(1+EXP((LN(1+Assumptions!$C$60)-0.5*Assumptions!$C$61^2)+Assumptions!$C$61*((RAND()+RAND()+RAND()+RAND()+RAND()+RAND()+RAND()+RAND()+RAND()+RAND()+RAND()+RAND())-6))-1)+PT_Y5_MC!U67)</x:f>
        <x:v>1149447.6974017255</x:v>
      </x:c>
      <x:c r="U465" s="16" t="n">
        <x:f>MAX(0,T465*(1+EXP((LN(1+Assumptions!$C$60)-0.5*Assumptions!$C$61^2)+Assumptions!$C$61*((RAND()+RAND()+RAND()+RAND()+RAND()+RAND()+RAND()+RAND()+RAND()+RAND()+RAND()+RAND())-6))-1)+PT_Y5_MC!V67)</x:f>
        <x:v>934220.2309806601</x:v>
      </x:c>
      <x:c r="V465" s="16" t="n">
        <x:f>MAX(0,U465*(1+EXP((LN(1+Assumptions!$C$60)-0.5*Assumptions!$C$61^2)+Assumptions!$C$61*((RAND()+RAND()+RAND()+RAND()+RAND()+RAND()+RAND()+RAND()+RAND()+RAND()+RAND()+RAND())-6))-1)+PT_Y5_MC!W67)</x:f>
        <x:v>782980.8393762668</x:v>
      </x:c>
      <x:c r="W465" s="16" t="n">
        <x:f>MAX(0,V465*(1+EXP((LN(1+Assumptions!$C$60)-0.5*Assumptions!$C$61^2)+Assumptions!$C$61*((RAND()+RAND()+RAND()+RAND()+RAND()+RAND()+RAND()+RAND()+RAND()+RAND()+RAND()+RAND())-6))-1)+PT_Y5_MC!X67)</x:f>
        <x:v>875247.6144158673</x:v>
      </x:c>
      <x:c r="X465" s="16" t="n">
        <x:f>MAX(0,W465*(1+EXP((LN(1+Assumptions!$C$60)-0.5*Assumptions!$C$61^2)+Assumptions!$C$61*((RAND()+RAND()+RAND()+RAND()+RAND()+RAND()+RAND()+RAND()+RAND()+RAND()+RAND()+RAND())-6))-1)+PT_Y5_MC!Y67)</x:f>
        <x:v>1050655.2168822596</x:v>
      </x:c>
      <x:c r="Y465" s="16" t="n">
        <x:f>MAX(0,X465*(1+EXP((LN(1+Assumptions!$C$60)-0.5*Assumptions!$C$61^2)+Assumptions!$C$61*((RAND()+RAND()+RAND()+RAND()+RAND()+RAND()+RAND()+RAND()+RAND()+RAND()+RAND()+RAND())-6))-1)+PT_Y5_MC!Z67)</x:f>
        <x:v>1105333.093623416</x:v>
      </x:c>
      <x:c r="Z465" s="16" t="n">
        <x:f>MAX(0,Y465*(1+EXP((LN(1+Assumptions!$C$60)-0.5*Assumptions!$C$61^2)+Assumptions!$C$61*((RAND()+RAND()+RAND()+RAND()+RAND()+RAND()+RAND()+RAND()+RAND()+RAND()+RAND()+RAND())-6))-1)+PT_Y5_MC!AA67)</x:f>
        <x:v>1166757.464204428</x:v>
      </x:c>
      <x:c r="AA465" s="16" t="n">
        <x:f>MAX(0,Z465*(1+EXP((LN(1+Assumptions!$C$60)-0.5*Assumptions!$C$61^2)+Assumptions!$C$61*((RAND()+RAND()+RAND()+RAND()+RAND()+RAND()+RAND()+RAND()+RAND()+RAND()+RAND()+RAND())-6))-1)+PT_Y5_MC!AB67)</x:f>
        <x:v>942591.5290787694</x:v>
      </x:c>
      <x:c r="AB465" s="16" t="n">
        <x:f>MAX(0,AA465*(1+EXP((LN(1+Assumptions!$C$60)-0.5*Assumptions!$C$61^2)+Assumptions!$C$61*((RAND()+RAND()+RAND()+RAND()+RAND()+RAND()+RAND()+RAND()+RAND()+RAND()+RAND()+RAND())-6))-1)+PT_Y5_MC!AC67)</x:f>
        <x:v>1035610.8155948396</x:v>
      </x:c>
      <x:c r="AC465" s="16" t="n">
        <x:f>MAX(0,AB465*(1+EXP((LN(1+Assumptions!$C$60)-0.5*Assumptions!$C$61^2)+Assumptions!$C$61*((RAND()+RAND()+RAND()+RAND()+RAND()+RAND()+RAND()+RAND()+RAND()+RAND()+RAND()+RAND())-6))-1)+PT_Y5_MC!AD67)</x:f>
        <x:v>1246916.0340485193</x:v>
      </x:c>
      <x:c r="AD465" s="16" t="n">
        <x:f>MAX(0,AC465*(1+EXP((LN(1+Assumptions!$C$60)-0.5*Assumptions!$C$61^2)+Assumptions!$C$61*((RAND()+RAND()+RAND()+RAND()+RAND()+RAND()+RAND()+RAND()+RAND()+RAND()+RAND()+RAND())-6))-1)+PT_Y5_MC!AE67)</x:f>
        <x:v>1791364.0192592219</x:v>
      </x:c>
      <x:c r="AE465" s="16" t="n">
        <x:f>MAX(0,AD465*(1+EXP((LN(1+Assumptions!$C$60)-0.5*Assumptions!$C$61^2)+Assumptions!$C$61*((RAND()+RAND()+RAND()+RAND()+RAND()+RAND()+RAND()+RAND()+RAND()+RAND()+RAND()+RAND())-6))-1)+PT_Y5_MC!AF67)</x:f>
        <x:v>2033743.6072896463</x:v>
      </x:c>
      <x:c r="AF465" s="16" t="n">
        <x:f>MAX(0,AE465*(1+EXP((LN(1+Assumptions!$C$60)-0.5*Assumptions!$C$61^2)+Assumptions!$C$61*((RAND()+RAND()+RAND()+RAND()+RAND()+RAND()+RAND()+RAND()+RAND()+RAND()+RAND()+RAND())-6))-1)+PT_Y5_MC!AG67)</x:f>
        <x:v>2313521.07668541</x:v>
      </x:c>
    </x:row>
    <x:row r="466">
      <x:c r="A466" s="39">
        <x:v>462</x:v>
      </x:c>
      <x:c r="B466" s="16" t="n">
        <x:f>PT_Y5_MC!C68</x:f>
        <x:v>1029031.25</x:v>
      </x:c>
      <x:c r="C466" s="16" t="n">
        <x:f>MAX(0,B466*(1+EXP((LN(1+Assumptions!$C$60)-0.5*Assumptions!$C$61^2)+Assumptions!$C$61*((RAND()+RAND()+RAND()+RAND()+RAND()+RAND()+RAND()+RAND()+RAND()+RAND()+RAND()+RAND())-6))-1)+PT_Y5_MC!D67)</x:f>
        <x:v>1295511.1695037722</x:v>
      </x:c>
      <x:c r="D466" s="16" t="n">
        <x:f>MAX(0,C466*(1+EXP((LN(1+Assumptions!$C$60)-0.5*Assumptions!$C$61^2)+Assumptions!$C$61*((RAND()+RAND()+RAND()+RAND()+RAND()+RAND()+RAND()+RAND()+RAND()+RAND()+RAND()+RAND())-6))-1)+PT_Y5_MC!E67)</x:f>
        <x:v>1154796.7993930923</x:v>
      </x:c>
      <x:c r="E466" s="16" t="n">
        <x:f>MAX(0,D466*(1+EXP((LN(1+Assumptions!$C$60)-0.5*Assumptions!$C$61^2)+Assumptions!$C$61*((RAND()+RAND()+RAND()+RAND()+RAND()+RAND()+RAND()+RAND()+RAND()+RAND()+RAND()+RAND())-6))-1)+PT_Y5_MC!F67)</x:f>
        <x:v>899561.363177231</x:v>
      </x:c>
      <x:c r="F466" s="16" t="n">
        <x:f>MAX(0,E466*(1+EXP((LN(1+Assumptions!$C$60)-0.5*Assumptions!$C$61^2)+Assumptions!$C$61*((RAND()+RAND()+RAND()+RAND()+RAND()+RAND()+RAND()+RAND()+RAND()+RAND()+RAND()+RAND())-6))-1)+PT_Y5_MC!G67)</x:f>
        <x:v>1027647.8055289752</x:v>
      </x:c>
      <x:c r="G466" s="16" t="n">
        <x:f>MAX(0,F466*(1+EXP((LN(1+Assumptions!$C$60)-0.5*Assumptions!$C$61^2)+Assumptions!$C$61*((RAND()+RAND()+RAND()+RAND()+RAND()+RAND()+RAND()+RAND()+RAND()+RAND()+RAND()+RAND())-6))-1)+PT_Y5_MC!H67)</x:f>
        <x:v>1212765.7409446698</x:v>
      </x:c>
      <x:c r="H466" s="16" t="n">
        <x:f>MAX(0,G466*(1+EXP((LN(1+Assumptions!$C$60)-0.5*Assumptions!$C$61^2)+Assumptions!$C$61*((RAND()+RAND()+RAND()+RAND()+RAND()+RAND()+RAND()+RAND()+RAND()+RAND()+RAND()+RAND())-6))-1)+PT_Y5_MC!I67)</x:f>
        <x:v>1154725.0475799034</x:v>
      </x:c>
      <x:c r="I466" s="16" t="n">
        <x:f>MAX(0,H466*(1+EXP((LN(1+Assumptions!$C$60)-0.5*Assumptions!$C$61^2)+Assumptions!$C$61*((RAND()+RAND()+RAND()+RAND()+RAND()+RAND()+RAND()+RAND()+RAND()+RAND()+RAND()+RAND())-6))-1)+PT_Y5_MC!J67)</x:f>
        <x:v>1160475.8891994432</x:v>
      </x:c>
      <x:c r="J466" s="16" t="n">
        <x:f>MAX(0,I466*(1+EXP((LN(1+Assumptions!$C$60)-0.5*Assumptions!$C$61^2)+Assumptions!$C$61*((RAND()+RAND()+RAND()+RAND()+RAND()+RAND()+RAND()+RAND()+RAND()+RAND()+RAND()+RAND())-6))-1)+PT_Y5_MC!K67)</x:f>
        <x:v>1219123.8315877258</x:v>
      </x:c>
      <x:c r="K466" s="16" t="n">
        <x:f>MAX(0,J466*(1+EXP((LN(1+Assumptions!$C$60)-0.5*Assumptions!$C$61^2)+Assumptions!$C$61*((RAND()+RAND()+RAND()+RAND()+RAND()+RAND()+RAND()+RAND()+RAND()+RAND()+RAND()+RAND())-6))-1)+PT_Y5_MC!L67)</x:f>
        <x:v>1199823.7494685582</x:v>
      </x:c>
      <x:c r="L466" s="16" t="n">
        <x:f>MAX(0,K466*(1+EXP((LN(1+Assumptions!$C$60)-0.5*Assumptions!$C$61^2)+Assumptions!$C$61*((RAND()+RAND()+RAND()+RAND()+RAND()+RAND()+RAND()+RAND()+RAND()+RAND()+RAND()+RAND())-6))-1)+PT_Y5_MC!M67)</x:f>
        <x:v>1070899.2184093138</x:v>
      </x:c>
      <x:c r="M466" s="16" t="n">
        <x:f>MAX(0,L466*(1+EXP((LN(1+Assumptions!$C$60)-0.5*Assumptions!$C$61^2)+Assumptions!$C$61*((RAND()+RAND()+RAND()+RAND()+RAND()+RAND()+RAND()+RAND()+RAND()+RAND()+RAND()+RAND())-6))-1)+PT_Y5_MC!N67)</x:f>
        <x:v>1140001.2450886776</x:v>
      </x:c>
      <x:c r="N466" s="16" t="n">
        <x:f>MAX(0,M466*(1+EXP((LN(1+Assumptions!$C$60)-0.5*Assumptions!$C$61^2)+Assumptions!$C$61*((RAND()+RAND()+RAND()+RAND()+RAND()+RAND()+RAND()+RAND()+RAND()+RAND()+RAND()+RAND())-6))-1)+PT_Y5_MC!O67)</x:f>
        <x:v>1198119.4672863323</x:v>
      </x:c>
      <x:c r="O466" s="16" t="n">
        <x:f>MAX(0,N466*(1+EXP((LN(1+Assumptions!$C$60)-0.5*Assumptions!$C$61^2)+Assumptions!$C$61*((RAND()+RAND()+RAND()+RAND()+RAND()+RAND()+RAND()+RAND()+RAND()+RAND()+RAND()+RAND())-6))-1)+PT_Y5_MC!P67)</x:f>
        <x:v>1393502.7247060186</x:v>
      </x:c>
      <x:c r="P466" s="16" t="n">
        <x:f>MAX(0,O466*(1+EXP((LN(1+Assumptions!$C$60)-0.5*Assumptions!$C$61^2)+Assumptions!$C$61*((RAND()+RAND()+RAND()+RAND()+RAND()+RAND()+RAND()+RAND()+RAND()+RAND()+RAND()+RAND())-6))-1)+PT_Y5_MC!Q67)</x:f>
        <x:v>1317566.625332018</x:v>
      </x:c>
      <x:c r="Q466" s="16" t="n">
        <x:f>MAX(0,P466*(1+EXP((LN(1+Assumptions!$C$60)-0.5*Assumptions!$C$61^2)+Assumptions!$C$61*((RAND()+RAND()+RAND()+RAND()+RAND()+RAND()+RAND()+RAND()+RAND()+RAND()+RAND()+RAND())-6))-1)+PT_Y5_MC!R67)</x:f>
        <x:v>1353828.893859056</x:v>
      </x:c>
      <x:c r="R466" s="16" t="n">
        <x:f>MAX(0,Q466*(1+EXP((LN(1+Assumptions!$C$60)-0.5*Assumptions!$C$61^2)+Assumptions!$C$61*((RAND()+RAND()+RAND()+RAND()+RAND()+RAND()+RAND()+RAND()+RAND()+RAND()+RAND()+RAND())-6))-1)+PT_Y5_MC!S67)</x:f>
        <x:v>1542298.9618279384</x:v>
      </x:c>
      <x:c r="S466" s="16" t="n">
        <x:f>MAX(0,R466*(1+EXP((LN(1+Assumptions!$C$60)-0.5*Assumptions!$C$61^2)+Assumptions!$C$61*((RAND()+RAND()+RAND()+RAND()+RAND()+RAND()+RAND()+RAND()+RAND()+RAND()+RAND()+RAND())-6))-1)+PT_Y5_MC!T67)</x:f>
        <x:v>1619476.905099673</x:v>
      </x:c>
      <x:c r="T466" s="16" t="n">
        <x:f>MAX(0,S466*(1+EXP((LN(1+Assumptions!$C$60)-0.5*Assumptions!$C$61^2)+Assumptions!$C$61*((RAND()+RAND()+RAND()+RAND()+RAND()+RAND()+RAND()+RAND()+RAND()+RAND()+RAND()+RAND())-6))-1)+PT_Y5_MC!U67)</x:f>
        <x:v>1866588.1245473155</x:v>
      </x:c>
      <x:c r="U466" s="16" t="n">
        <x:f>MAX(0,T466*(1+EXP((LN(1+Assumptions!$C$60)-0.5*Assumptions!$C$61^2)+Assumptions!$C$61*((RAND()+RAND()+RAND()+RAND()+RAND()+RAND()+RAND()+RAND()+RAND()+RAND()+RAND()+RAND())-6))-1)+PT_Y5_MC!V67)</x:f>
        <x:v>1954825.9086653567</x:v>
      </x:c>
      <x:c r="V466" s="16" t="n">
        <x:f>MAX(0,U466*(1+EXP((LN(1+Assumptions!$C$60)-0.5*Assumptions!$C$61^2)+Assumptions!$C$61*((RAND()+RAND()+RAND()+RAND()+RAND()+RAND()+RAND()+RAND()+RAND()+RAND()+RAND()+RAND())-6))-1)+PT_Y5_MC!W67)</x:f>
        <x:v>2258932.401454073</x:v>
      </x:c>
      <x:c r="W466" s="16" t="n">
        <x:f>MAX(0,V466*(1+EXP((LN(1+Assumptions!$C$60)-0.5*Assumptions!$C$61^2)+Assumptions!$C$61*((RAND()+RAND()+RAND()+RAND()+RAND()+RAND()+RAND()+RAND()+RAND()+RAND()+RAND()+RAND())-6))-1)+PT_Y5_MC!X67)</x:f>
        <x:v>2733344.5676668957</x:v>
      </x:c>
      <x:c r="X466" s="16" t="n">
        <x:f>MAX(0,W466*(1+EXP((LN(1+Assumptions!$C$60)-0.5*Assumptions!$C$61^2)+Assumptions!$C$61*((RAND()+RAND()+RAND()+RAND()+RAND()+RAND()+RAND()+RAND()+RAND()+RAND()+RAND()+RAND())-6))-1)+PT_Y5_MC!Y67)</x:f>
        <x:v>2658792.2529282384</x:v>
      </x:c>
      <x:c r="Y466" s="16" t="n">
        <x:f>MAX(0,X466*(1+EXP((LN(1+Assumptions!$C$60)-0.5*Assumptions!$C$61^2)+Assumptions!$C$61*((RAND()+RAND()+RAND()+RAND()+RAND()+RAND()+RAND()+RAND()+RAND()+RAND()+RAND()+RAND())-6))-1)+PT_Y5_MC!Z67)</x:f>
        <x:v>2898260.7725205948</x:v>
      </x:c>
      <x:c r="Z466" s="16" t="n">
        <x:f>MAX(0,Y466*(1+EXP((LN(1+Assumptions!$C$60)-0.5*Assumptions!$C$61^2)+Assumptions!$C$61*((RAND()+RAND()+RAND()+RAND()+RAND()+RAND()+RAND()+RAND()+RAND()+RAND()+RAND()+RAND())-6))-1)+PT_Y5_MC!AA67)</x:f>
        <x:v>3864646.761175006</x:v>
      </x:c>
      <x:c r="AA466" s="16" t="n">
        <x:f>MAX(0,Z466*(1+EXP((LN(1+Assumptions!$C$60)-0.5*Assumptions!$C$61^2)+Assumptions!$C$61*((RAND()+RAND()+RAND()+RAND()+RAND()+RAND()+RAND()+RAND()+RAND()+RAND()+RAND()+RAND())-6))-1)+PT_Y5_MC!AB67)</x:f>
        <x:v>4459226.647335091</x:v>
      </x:c>
      <x:c r="AB466" s="16" t="n">
        <x:f>MAX(0,AA466*(1+EXP((LN(1+Assumptions!$C$60)-0.5*Assumptions!$C$61^2)+Assumptions!$C$61*((RAND()+RAND()+RAND()+RAND()+RAND()+RAND()+RAND()+RAND()+RAND()+RAND()+RAND()+RAND())-6))-1)+PT_Y5_MC!AC67)</x:f>
        <x:v>6412844.778046847</x:v>
      </x:c>
      <x:c r="AC466" s="16" t="n">
        <x:f>MAX(0,AB466*(1+EXP((LN(1+Assumptions!$C$60)-0.5*Assumptions!$C$61^2)+Assumptions!$C$61*((RAND()+RAND()+RAND()+RAND()+RAND()+RAND()+RAND()+RAND()+RAND()+RAND()+RAND()+RAND())-6))-1)+PT_Y5_MC!AD67)</x:f>
        <x:v>6875273.406775979</x:v>
      </x:c>
      <x:c r="AD466" s="16" t="n">
        <x:f>MAX(0,AC466*(1+EXP((LN(1+Assumptions!$C$60)-0.5*Assumptions!$C$61^2)+Assumptions!$C$61*((RAND()+RAND()+RAND()+RAND()+RAND()+RAND()+RAND()+RAND()+RAND()+RAND()+RAND()+RAND())-6))-1)+PT_Y5_MC!AE67)</x:f>
        <x:v>7247405.080759682</x:v>
      </x:c>
      <x:c r="AE466" s="16" t="n">
        <x:f>MAX(0,AD466*(1+EXP((LN(1+Assumptions!$C$60)-0.5*Assumptions!$C$61^2)+Assumptions!$C$61*((RAND()+RAND()+RAND()+RAND()+RAND()+RAND()+RAND()+RAND()+RAND()+RAND()+RAND()+RAND())-6))-1)+PT_Y5_MC!AF67)</x:f>
        <x:v>7890826.937255354</x:v>
      </x:c>
      <x:c r="AF466" s="16" t="n">
        <x:f>MAX(0,AE466*(1+EXP((LN(1+Assumptions!$C$60)-0.5*Assumptions!$C$61^2)+Assumptions!$C$61*((RAND()+RAND()+RAND()+RAND()+RAND()+RAND()+RAND()+RAND()+RAND()+RAND()+RAND()+RAND())-6))-1)+PT_Y5_MC!AG67)</x:f>
        <x:v>7236902.605334398</x:v>
      </x:c>
    </x:row>
    <x:row r="467">
      <x:c r="A467" s="39">
        <x:v>463</x:v>
      </x:c>
      <x:c r="B467" s="16" t="n">
        <x:f>PT_Y5_MC!C68</x:f>
        <x:v>1029031.25</x:v>
      </x:c>
      <x:c r="C467" s="16" t="n">
        <x:f>MAX(0,B467*(1+EXP((LN(1+Assumptions!$C$60)-0.5*Assumptions!$C$61^2)+Assumptions!$C$61*((RAND()+RAND()+RAND()+RAND()+RAND()+RAND()+RAND()+RAND()+RAND()+RAND()+RAND()+RAND())-6))-1)+PT_Y5_MC!D67)</x:f>
        <x:v>1093770.7039727052</x:v>
      </x:c>
      <x:c r="D467" s="16" t="n">
        <x:f>MAX(0,C467*(1+EXP((LN(1+Assumptions!$C$60)-0.5*Assumptions!$C$61^2)+Assumptions!$C$61*((RAND()+RAND()+RAND()+RAND()+RAND()+RAND()+RAND()+RAND()+RAND()+RAND()+RAND()+RAND())-6))-1)+PT_Y5_MC!E67)</x:f>
        <x:v>1345085.018427725</x:v>
      </x:c>
      <x:c r="E467" s="16" t="n">
        <x:f>MAX(0,D467*(1+EXP((LN(1+Assumptions!$C$60)-0.5*Assumptions!$C$61^2)+Assumptions!$C$61*((RAND()+RAND()+RAND()+RAND()+RAND()+RAND()+RAND()+RAND()+RAND()+RAND()+RAND()+RAND())-6))-1)+PT_Y5_MC!F67)</x:f>
        <x:v>1628006.3823567769</x:v>
      </x:c>
      <x:c r="F467" s="16" t="n">
        <x:f>MAX(0,E467*(1+EXP((LN(1+Assumptions!$C$60)-0.5*Assumptions!$C$61^2)+Assumptions!$C$61*((RAND()+RAND()+RAND()+RAND()+RAND()+RAND()+RAND()+RAND()+RAND()+RAND()+RAND()+RAND())-6))-1)+PT_Y5_MC!G67)</x:f>
        <x:v>1552933.0297615093</x:v>
      </x:c>
      <x:c r="G467" s="16" t="n">
        <x:f>MAX(0,F467*(1+EXP((LN(1+Assumptions!$C$60)-0.5*Assumptions!$C$61^2)+Assumptions!$C$61*((RAND()+RAND()+RAND()+RAND()+RAND()+RAND()+RAND()+RAND()+RAND()+RAND()+RAND()+RAND())-6))-1)+PT_Y5_MC!H67)</x:f>
        <x:v>1300190.2056708294</x:v>
      </x:c>
      <x:c r="H467" s="16" t="n">
        <x:f>MAX(0,G467*(1+EXP((LN(1+Assumptions!$C$60)-0.5*Assumptions!$C$61^2)+Assumptions!$C$61*((RAND()+RAND()+RAND()+RAND()+RAND()+RAND()+RAND()+RAND()+RAND()+RAND()+RAND()+RAND())-6))-1)+PT_Y5_MC!I67)</x:f>
        <x:v>1368861.3654773973</x:v>
      </x:c>
      <x:c r="I467" s="16" t="n">
        <x:f>MAX(0,H467*(1+EXP((LN(1+Assumptions!$C$60)-0.5*Assumptions!$C$61^2)+Assumptions!$C$61*((RAND()+RAND()+RAND()+RAND()+RAND()+RAND()+RAND()+RAND()+RAND()+RAND()+RAND()+RAND())-6))-1)+PT_Y5_MC!J67)</x:f>
        <x:v>1267582.293844976</x:v>
      </x:c>
      <x:c r="J467" s="16" t="n">
        <x:f>MAX(0,I467*(1+EXP((LN(1+Assumptions!$C$60)-0.5*Assumptions!$C$61^2)+Assumptions!$C$61*((RAND()+RAND()+RAND()+RAND()+RAND()+RAND()+RAND()+RAND()+RAND()+RAND()+RAND()+RAND())-6))-1)+PT_Y5_MC!K67)</x:f>
        <x:v>1544688.5654117651</x:v>
      </x:c>
      <x:c r="K467" s="16" t="n">
        <x:f>MAX(0,J467*(1+EXP((LN(1+Assumptions!$C$60)-0.5*Assumptions!$C$61^2)+Assumptions!$C$61*((RAND()+RAND()+RAND()+RAND()+RAND()+RAND()+RAND()+RAND()+RAND()+RAND()+RAND()+RAND())-6))-1)+PT_Y5_MC!L67)</x:f>
        <x:v>1481337.1614292336</x:v>
      </x:c>
      <x:c r="L467" s="16" t="n">
        <x:f>MAX(0,K467*(1+EXP((LN(1+Assumptions!$C$60)-0.5*Assumptions!$C$61^2)+Assumptions!$C$61*((RAND()+RAND()+RAND()+RAND()+RAND()+RAND()+RAND()+RAND()+RAND()+RAND()+RAND()+RAND())-6))-1)+PT_Y5_MC!M67)</x:f>
        <x:v>1555411.4790274876</x:v>
      </x:c>
      <x:c r="M467" s="16" t="n">
        <x:f>MAX(0,L467*(1+EXP((LN(1+Assumptions!$C$60)-0.5*Assumptions!$C$61^2)+Assumptions!$C$61*((RAND()+RAND()+RAND()+RAND()+RAND()+RAND()+RAND()+RAND()+RAND()+RAND()+RAND()+RAND())-6))-1)+PT_Y5_MC!N67)</x:f>
        <x:v>1753010.4888982133</x:v>
      </x:c>
      <x:c r="N467" s="16" t="n">
        <x:f>MAX(0,M467*(1+EXP((LN(1+Assumptions!$C$60)-0.5*Assumptions!$C$61^2)+Assumptions!$C$61*((RAND()+RAND()+RAND()+RAND()+RAND()+RAND()+RAND()+RAND()+RAND()+RAND()+RAND()+RAND())-6))-1)+PT_Y5_MC!O67)</x:f>
        <x:v>1527985.133844029</x:v>
      </x:c>
      <x:c r="O467" s="16" t="n">
        <x:f>MAX(0,N467*(1+EXP((LN(1+Assumptions!$C$60)-0.5*Assumptions!$C$61^2)+Assumptions!$C$61*((RAND()+RAND()+RAND()+RAND()+RAND()+RAND()+RAND()+RAND()+RAND()+RAND()+RAND()+RAND())-6))-1)+PT_Y5_MC!P67)</x:f>
        <x:v>1708443.6430674572</x:v>
      </x:c>
      <x:c r="P467" s="16" t="n">
        <x:f>MAX(0,O467*(1+EXP((LN(1+Assumptions!$C$60)-0.5*Assumptions!$C$61^2)+Assumptions!$C$61*((RAND()+RAND()+RAND()+RAND()+RAND()+RAND()+RAND()+RAND()+RAND()+RAND()+RAND()+RAND())-6))-1)+PT_Y5_MC!Q67)</x:f>
        <x:v>1741206.1689487123</x:v>
      </x:c>
      <x:c r="Q467" s="16" t="n">
        <x:f>MAX(0,P467*(1+EXP((LN(1+Assumptions!$C$60)-0.5*Assumptions!$C$61^2)+Assumptions!$C$61*((RAND()+RAND()+RAND()+RAND()+RAND()+RAND()+RAND()+RAND()+RAND()+RAND()+RAND()+RAND())-6))-1)+PT_Y5_MC!R67)</x:f>
        <x:v>1849935.869183592</x:v>
      </x:c>
      <x:c r="R467" s="16" t="n">
        <x:f>MAX(0,Q467*(1+EXP((LN(1+Assumptions!$C$60)-0.5*Assumptions!$C$61^2)+Assumptions!$C$61*((RAND()+RAND()+RAND()+RAND()+RAND()+RAND()+RAND()+RAND()+RAND()+RAND()+RAND()+RAND())-6))-1)+PT_Y5_MC!S67)</x:f>
        <x:v>2244681.8837724105</x:v>
      </x:c>
      <x:c r="S467" s="16" t="n">
        <x:f>MAX(0,R467*(1+EXP((LN(1+Assumptions!$C$60)-0.5*Assumptions!$C$61^2)+Assumptions!$C$61*((RAND()+RAND()+RAND()+RAND()+RAND()+RAND()+RAND()+RAND()+RAND()+RAND()+RAND()+RAND())-6))-1)+PT_Y5_MC!T67)</x:f>
        <x:v>2475930.7910986026</x:v>
      </x:c>
      <x:c r="T467" s="16" t="n">
        <x:f>MAX(0,S467*(1+EXP((LN(1+Assumptions!$C$60)-0.5*Assumptions!$C$61^2)+Assumptions!$C$61*((RAND()+RAND()+RAND()+RAND()+RAND()+RAND()+RAND()+RAND()+RAND()+RAND()+RAND()+RAND())-6))-1)+PT_Y5_MC!U67)</x:f>
        <x:v>2347752.4401767952</x:v>
      </x:c>
      <x:c r="U467" s="16" t="n">
        <x:f>MAX(0,T467*(1+EXP((LN(1+Assumptions!$C$60)-0.5*Assumptions!$C$61^2)+Assumptions!$C$61*((RAND()+RAND()+RAND()+RAND()+RAND()+RAND()+RAND()+RAND()+RAND()+RAND()+RAND()+RAND())-6))-1)+PT_Y5_MC!V67)</x:f>
        <x:v>1919297.3069028105</x:v>
      </x:c>
      <x:c r="V467" s="16" t="n">
        <x:f>MAX(0,U467*(1+EXP((LN(1+Assumptions!$C$60)-0.5*Assumptions!$C$61^2)+Assumptions!$C$61*((RAND()+RAND()+RAND()+RAND()+RAND()+RAND()+RAND()+RAND()+RAND()+RAND()+RAND()+RAND())-6))-1)+PT_Y5_MC!W67)</x:f>
        <x:v>2609106.6715833503</x:v>
      </x:c>
      <x:c r="W467" s="16" t="n">
        <x:f>MAX(0,V467*(1+EXP((LN(1+Assumptions!$C$60)-0.5*Assumptions!$C$61^2)+Assumptions!$C$61*((RAND()+RAND()+RAND()+RAND()+RAND()+RAND()+RAND()+RAND()+RAND()+RAND()+RAND()+RAND())-6))-1)+PT_Y5_MC!X67)</x:f>
        <x:v>3173624.656338432</x:v>
      </x:c>
      <x:c r="X467" s="16" t="n">
        <x:f>MAX(0,W467*(1+EXP((LN(1+Assumptions!$C$60)-0.5*Assumptions!$C$61^2)+Assumptions!$C$61*((RAND()+RAND()+RAND()+RAND()+RAND()+RAND()+RAND()+RAND()+RAND()+RAND()+RAND()+RAND())-6))-1)+PT_Y5_MC!Y67)</x:f>
        <x:v>3872983.972908715</x:v>
      </x:c>
      <x:c r="Y467" s="16" t="n">
        <x:f>MAX(0,X467*(1+EXP((LN(1+Assumptions!$C$60)-0.5*Assumptions!$C$61^2)+Assumptions!$C$61*((RAND()+RAND()+RAND()+RAND()+RAND()+RAND()+RAND()+RAND()+RAND()+RAND()+RAND()+RAND())-6))-1)+PT_Y5_MC!Z67)</x:f>
        <x:v>3982942.0772788203</x:v>
      </x:c>
      <x:c r="Z467" s="16" t="n">
        <x:f>MAX(0,Y467*(1+EXP((LN(1+Assumptions!$C$60)-0.5*Assumptions!$C$61^2)+Assumptions!$C$61*((RAND()+RAND()+RAND()+RAND()+RAND()+RAND()+RAND()+RAND()+RAND()+RAND()+RAND()+RAND())-6))-1)+PT_Y5_MC!AA67)</x:f>
        <x:v>4945863.931523419</x:v>
      </x:c>
      <x:c r="AA467" s="16" t="n">
        <x:f>MAX(0,Z467*(1+EXP((LN(1+Assumptions!$C$60)-0.5*Assumptions!$C$61^2)+Assumptions!$C$61*((RAND()+RAND()+RAND()+RAND()+RAND()+RAND()+RAND()+RAND()+RAND()+RAND()+RAND()+RAND())-6))-1)+PT_Y5_MC!AB67)</x:f>
        <x:v>5624417.445588442</x:v>
      </x:c>
      <x:c r="AB467" s="16" t="n">
        <x:f>MAX(0,AA467*(1+EXP((LN(1+Assumptions!$C$60)-0.5*Assumptions!$C$61^2)+Assumptions!$C$61*((RAND()+RAND()+RAND()+RAND()+RAND()+RAND()+RAND()+RAND()+RAND()+RAND()+RAND()+RAND())-6))-1)+PT_Y5_MC!AC67)</x:f>
        <x:v>4376538.28065574</x:v>
      </x:c>
      <x:c r="AC467" s="16" t="n">
        <x:f>MAX(0,AB467*(1+EXP((LN(1+Assumptions!$C$60)-0.5*Assumptions!$C$61^2)+Assumptions!$C$61*((RAND()+RAND()+RAND()+RAND()+RAND()+RAND()+RAND()+RAND()+RAND()+RAND()+RAND()+RAND())-6))-1)+PT_Y5_MC!AD67)</x:f>
        <x:v>4366402.972489276</x:v>
      </x:c>
      <x:c r="AD467" s="16" t="n">
        <x:f>MAX(0,AC467*(1+EXP((LN(1+Assumptions!$C$60)-0.5*Assumptions!$C$61^2)+Assumptions!$C$61*((RAND()+RAND()+RAND()+RAND()+RAND()+RAND()+RAND()+RAND()+RAND()+RAND()+RAND()+RAND())-6))-1)+PT_Y5_MC!AE67)</x:f>
        <x:v>4293980.484218866</x:v>
      </x:c>
      <x:c r="AE467" s="16" t="n">
        <x:f>MAX(0,AD467*(1+EXP((LN(1+Assumptions!$C$60)-0.5*Assumptions!$C$61^2)+Assumptions!$C$61*((RAND()+RAND()+RAND()+RAND()+RAND()+RAND()+RAND()+RAND()+RAND()+RAND()+RAND()+RAND())-6))-1)+PT_Y5_MC!AF67)</x:f>
        <x:v>4911875.047847681</x:v>
      </x:c>
      <x:c r="AF467" s="16" t="n">
        <x:f>MAX(0,AE467*(1+EXP((LN(1+Assumptions!$C$60)-0.5*Assumptions!$C$61^2)+Assumptions!$C$61*((RAND()+RAND()+RAND()+RAND()+RAND()+RAND()+RAND()+RAND()+RAND()+RAND()+RAND()+RAND())-6))-1)+PT_Y5_MC!AG67)</x:f>
        <x:v>5033486.936199043</x:v>
      </x:c>
    </x:row>
    <x:row r="468">
      <x:c r="A468" s="39">
        <x:v>464</x:v>
      </x:c>
      <x:c r="B468" s="16" t="n">
        <x:f>PT_Y5_MC!C68</x:f>
        <x:v>1029031.25</x:v>
      </x:c>
      <x:c r="C468" s="16" t="n">
        <x:f>MAX(0,B468*(1+EXP((LN(1+Assumptions!$C$60)-0.5*Assumptions!$C$61^2)+Assumptions!$C$61*((RAND()+RAND()+RAND()+RAND()+RAND()+RAND()+RAND()+RAND()+RAND()+RAND()+RAND()+RAND())-6))-1)+PT_Y5_MC!D67)</x:f>
        <x:v>1028795.3852581867</x:v>
      </x:c>
      <x:c r="D468" s="16" t="n">
        <x:f>MAX(0,C468*(1+EXP((LN(1+Assumptions!$C$60)-0.5*Assumptions!$C$61^2)+Assumptions!$C$61*((RAND()+RAND()+RAND()+RAND()+RAND()+RAND()+RAND()+RAND()+RAND()+RAND()+RAND()+RAND())-6))-1)+PT_Y5_MC!E67)</x:f>
        <x:v>1015389.6866785884</x:v>
      </x:c>
      <x:c r="E468" s="16" t="n">
        <x:f>MAX(0,D468*(1+EXP((LN(1+Assumptions!$C$60)-0.5*Assumptions!$C$61^2)+Assumptions!$C$61*((RAND()+RAND()+RAND()+RAND()+RAND()+RAND()+RAND()+RAND()+RAND()+RAND()+RAND()+RAND())-6))-1)+PT_Y5_MC!F67)</x:f>
        <x:v>914947.5280731765</x:v>
      </x:c>
      <x:c r="F468" s="16" t="n">
        <x:f>MAX(0,E468*(1+EXP((LN(1+Assumptions!$C$60)-0.5*Assumptions!$C$61^2)+Assumptions!$C$61*((RAND()+RAND()+RAND()+RAND()+RAND()+RAND()+RAND()+RAND()+RAND()+RAND()+RAND()+RAND())-6))-1)+PT_Y5_MC!G67)</x:f>
        <x:v>871871.876989194</x:v>
      </x:c>
      <x:c r="G468" s="16" t="n">
        <x:f>MAX(0,F468*(1+EXP((LN(1+Assumptions!$C$60)-0.5*Assumptions!$C$61^2)+Assumptions!$C$61*((RAND()+RAND()+RAND()+RAND()+RAND()+RAND()+RAND()+RAND()+RAND()+RAND()+RAND()+RAND())-6))-1)+PT_Y5_MC!H67)</x:f>
        <x:v>981999.6796195947</x:v>
      </x:c>
      <x:c r="H468" s="16" t="n">
        <x:f>MAX(0,G468*(1+EXP((LN(1+Assumptions!$C$60)-0.5*Assumptions!$C$61^2)+Assumptions!$C$61*((RAND()+RAND()+RAND()+RAND()+RAND()+RAND()+RAND()+RAND()+RAND()+RAND()+RAND()+RAND())-6))-1)+PT_Y5_MC!I67)</x:f>
        <x:v>1096012.9903712089</x:v>
      </x:c>
      <x:c r="I468" s="16" t="n">
        <x:f>MAX(0,H468*(1+EXP((LN(1+Assumptions!$C$60)-0.5*Assumptions!$C$61^2)+Assumptions!$C$61*((RAND()+RAND()+RAND()+RAND()+RAND()+RAND()+RAND()+RAND()+RAND()+RAND()+RAND()+RAND())-6))-1)+PT_Y5_MC!J67)</x:f>
        <x:v>1131503.3260909626</x:v>
      </x:c>
      <x:c r="J468" s="16" t="n">
        <x:f>MAX(0,I468*(1+EXP((LN(1+Assumptions!$C$60)-0.5*Assumptions!$C$61^2)+Assumptions!$C$61*((RAND()+RAND()+RAND()+RAND()+RAND()+RAND()+RAND()+RAND()+RAND()+RAND()+RAND()+RAND())-6))-1)+PT_Y5_MC!K67)</x:f>
        <x:v>1271381.9679484004</x:v>
      </x:c>
      <x:c r="K468" s="16" t="n">
        <x:f>MAX(0,J468*(1+EXP((LN(1+Assumptions!$C$60)-0.5*Assumptions!$C$61^2)+Assumptions!$C$61*((RAND()+RAND()+RAND()+RAND()+RAND()+RAND()+RAND()+RAND()+RAND()+RAND()+RAND()+RAND())-6))-1)+PT_Y5_MC!L67)</x:f>
        <x:v>1091864.0172154545</x:v>
      </x:c>
      <x:c r="L468" s="16" t="n">
        <x:f>MAX(0,K468*(1+EXP((LN(1+Assumptions!$C$60)-0.5*Assumptions!$C$61^2)+Assumptions!$C$61*((RAND()+RAND()+RAND()+RAND()+RAND()+RAND()+RAND()+RAND()+RAND()+RAND()+RAND()+RAND())-6))-1)+PT_Y5_MC!M67)</x:f>
        <x:v>1224621.96241267</x:v>
      </x:c>
      <x:c r="M468" s="16" t="n">
        <x:f>MAX(0,L468*(1+EXP((LN(1+Assumptions!$C$60)-0.5*Assumptions!$C$61^2)+Assumptions!$C$61*((RAND()+RAND()+RAND()+RAND()+RAND()+RAND()+RAND()+RAND()+RAND()+RAND()+RAND()+RAND())-6))-1)+PT_Y5_MC!N67)</x:f>
        <x:v>1503743.5782381354</x:v>
      </x:c>
      <x:c r="N468" s="16" t="n">
        <x:f>MAX(0,M468*(1+EXP((LN(1+Assumptions!$C$60)-0.5*Assumptions!$C$61^2)+Assumptions!$C$61*((RAND()+RAND()+RAND()+RAND()+RAND()+RAND()+RAND()+RAND()+RAND()+RAND()+RAND()+RAND())-6))-1)+PT_Y5_MC!O67)</x:f>
        <x:v>1650981.4749316806</x:v>
      </x:c>
      <x:c r="O468" s="16" t="n">
        <x:f>MAX(0,N468*(1+EXP((LN(1+Assumptions!$C$60)-0.5*Assumptions!$C$61^2)+Assumptions!$C$61*((RAND()+RAND()+RAND()+RAND()+RAND()+RAND()+RAND()+RAND()+RAND()+RAND()+RAND()+RAND())-6))-1)+PT_Y5_MC!P67)</x:f>
        <x:v>1718144.8560522373</x:v>
      </x:c>
      <x:c r="P468" s="16" t="n">
        <x:f>MAX(0,O468*(1+EXP((LN(1+Assumptions!$C$60)-0.5*Assumptions!$C$61^2)+Assumptions!$C$61*((RAND()+RAND()+RAND()+RAND()+RAND()+RAND()+RAND()+RAND()+RAND()+RAND()+RAND()+RAND())-6))-1)+PT_Y5_MC!Q67)</x:f>
        <x:v>1823212.004561467</x:v>
      </x:c>
      <x:c r="Q468" s="16" t="n">
        <x:f>MAX(0,P468*(1+EXP((LN(1+Assumptions!$C$60)-0.5*Assumptions!$C$61^2)+Assumptions!$C$61*((RAND()+RAND()+RAND()+RAND()+RAND()+RAND()+RAND()+RAND()+RAND()+RAND()+RAND()+RAND())-6))-1)+PT_Y5_MC!R67)</x:f>
        <x:v>1990961.0067595257</x:v>
      </x:c>
      <x:c r="R468" s="16" t="n">
        <x:f>MAX(0,Q468*(1+EXP((LN(1+Assumptions!$C$60)-0.5*Assumptions!$C$61^2)+Assumptions!$C$61*((RAND()+RAND()+RAND()+RAND()+RAND()+RAND()+RAND()+RAND()+RAND()+RAND()+RAND()+RAND())-6))-1)+PT_Y5_MC!S67)</x:f>
        <x:v>2434045.9788941224</x:v>
      </x:c>
      <x:c r="S468" s="16" t="n">
        <x:f>MAX(0,R468*(1+EXP((LN(1+Assumptions!$C$60)-0.5*Assumptions!$C$61^2)+Assumptions!$C$61*((RAND()+RAND()+RAND()+RAND()+RAND()+RAND()+RAND()+RAND()+RAND()+RAND()+RAND()+RAND())-6))-1)+PT_Y5_MC!T67)</x:f>
        <x:v>3395312.3410282517</x:v>
      </x:c>
      <x:c r="T468" s="16" t="n">
        <x:f>MAX(0,S468*(1+EXP((LN(1+Assumptions!$C$60)-0.5*Assumptions!$C$61^2)+Assumptions!$C$61*((RAND()+RAND()+RAND()+RAND()+RAND()+RAND()+RAND()+RAND()+RAND()+RAND()+RAND()+RAND())-6))-1)+PT_Y5_MC!U67)</x:f>
        <x:v>2561572.2015026887</x:v>
      </x:c>
      <x:c r="U468" s="16" t="n">
        <x:f>MAX(0,T468*(1+EXP((LN(1+Assumptions!$C$60)-0.5*Assumptions!$C$61^2)+Assumptions!$C$61*((RAND()+RAND()+RAND()+RAND()+RAND()+RAND()+RAND()+RAND()+RAND()+RAND()+RAND()+RAND())-6))-1)+PT_Y5_MC!V67)</x:f>
        <x:v>3605989.911350882</x:v>
      </x:c>
      <x:c r="V468" s="16" t="n">
        <x:f>MAX(0,U468*(1+EXP((LN(1+Assumptions!$C$60)-0.5*Assumptions!$C$61^2)+Assumptions!$C$61*((RAND()+RAND()+RAND()+RAND()+RAND()+RAND()+RAND()+RAND()+RAND()+RAND()+RAND()+RAND())-6))-1)+PT_Y5_MC!W67)</x:f>
        <x:v>4544850.001076698</x:v>
      </x:c>
      <x:c r="W468" s="16" t="n">
        <x:f>MAX(0,V468*(1+EXP((LN(1+Assumptions!$C$60)-0.5*Assumptions!$C$61^2)+Assumptions!$C$61*((RAND()+RAND()+RAND()+RAND()+RAND()+RAND()+RAND()+RAND()+RAND()+RAND()+RAND()+RAND())-6))-1)+PT_Y5_MC!X67)</x:f>
        <x:v>5726469.80335711</x:v>
      </x:c>
      <x:c r="X468" s="16" t="n">
        <x:f>MAX(0,W468*(1+EXP((LN(1+Assumptions!$C$60)-0.5*Assumptions!$C$61^2)+Assumptions!$C$61*((RAND()+RAND()+RAND()+RAND()+RAND()+RAND()+RAND()+RAND()+RAND()+RAND()+RAND()+RAND())-6))-1)+PT_Y5_MC!Y67)</x:f>
        <x:v>4487620.763761271</x:v>
      </x:c>
      <x:c r="Y468" s="16" t="n">
        <x:f>MAX(0,X468*(1+EXP((LN(1+Assumptions!$C$60)-0.5*Assumptions!$C$61^2)+Assumptions!$C$61*((RAND()+RAND()+RAND()+RAND()+RAND()+RAND()+RAND()+RAND()+RAND()+RAND()+RAND()+RAND())-6))-1)+PT_Y5_MC!Z67)</x:f>
        <x:v>4416590.70882399</x:v>
      </x:c>
      <x:c r="Z468" s="16" t="n">
        <x:f>MAX(0,Y468*(1+EXP((LN(1+Assumptions!$C$60)-0.5*Assumptions!$C$61^2)+Assumptions!$C$61*((RAND()+RAND()+RAND()+RAND()+RAND()+RAND()+RAND()+RAND()+RAND()+RAND()+RAND()+RAND())-6))-1)+PT_Y5_MC!AA67)</x:f>
        <x:v>4312817.978530538</x:v>
      </x:c>
      <x:c r="AA468" s="16" t="n">
        <x:f>MAX(0,Z468*(1+EXP((LN(1+Assumptions!$C$60)-0.5*Assumptions!$C$61^2)+Assumptions!$C$61*((RAND()+RAND()+RAND()+RAND()+RAND()+RAND()+RAND()+RAND()+RAND()+RAND()+RAND()+RAND())-6))-1)+PT_Y5_MC!AB67)</x:f>
        <x:v>4853795.02971427</x:v>
      </x:c>
      <x:c r="AB468" s="16" t="n">
        <x:f>MAX(0,AA468*(1+EXP((LN(1+Assumptions!$C$60)-0.5*Assumptions!$C$61^2)+Assumptions!$C$61*((RAND()+RAND()+RAND()+RAND()+RAND()+RAND()+RAND()+RAND()+RAND()+RAND()+RAND()+RAND())-6))-1)+PT_Y5_MC!AC67)</x:f>
        <x:v>6245914.706785303</x:v>
      </x:c>
      <x:c r="AC468" s="16" t="n">
        <x:f>MAX(0,AB468*(1+EXP((LN(1+Assumptions!$C$60)-0.5*Assumptions!$C$61^2)+Assumptions!$C$61*((RAND()+RAND()+RAND()+RAND()+RAND()+RAND()+RAND()+RAND()+RAND()+RAND()+RAND()+RAND())-6))-1)+PT_Y5_MC!AD67)</x:f>
        <x:v>6619303.864965545</x:v>
      </x:c>
      <x:c r="AD468" s="16" t="n">
        <x:f>MAX(0,AC468*(1+EXP((LN(1+Assumptions!$C$60)-0.5*Assumptions!$C$61^2)+Assumptions!$C$61*((RAND()+RAND()+RAND()+RAND()+RAND()+RAND()+RAND()+RAND()+RAND()+RAND()+RAND()+RAND())-6))-1)+PT_Y5_MC!AE67)</x:f>
        <x:v>7422354.885938326</x:v>
      </x:c>
      <x:c r="AE468" s="16" t="n">
        <x:f>MAX(0,AD468*(1+EXP((LN(1+Assumptions!$C$60)-0.5*Assumptions!$C$61^2)+Assumptions!$C$61*((RAND()+RAND()+RAND()+RAND()+RAND()+RAND()+RAND()+RAND()+RAND()+RAND()+RAND()+RAND())-6))-1)+PT_Y5_MC!AF67)</x:f>
        <x:v>7594523.27266142</x:v>
      </x:c>
      <x:c r="AF468" s="16" t="n">
        <x:f>MAX(0,AE468*(1+EXP((LN(1+Assumptions!$C$60)-0.5*Assumptions!$C$61^2)+Assumptions!$C$61*((RAND()+RAND()+RAND()+RAND()+RAND()+RAND()+RAND()+RAND()+RAND()+RAND()+RAND()+RAND())-6))-1)+PT_Y5_MC!AG67)</x:f>
        <x:v>8788165.438829899</x:v>
      </x:c>
    </x:row>
    <x:row r="469">
      <x:c r="A469" s="39">
        <x:v>465</x:v>
      </x:c>
      <x:c r="B469" s="16" t="n">
        <x:f>PT_Y5_MC!C68</x:f>
        <x:v>1029031.25</x:v>
      </x:c>
      <x:c r="C469" s="16" t="n">
        <x:f>MAX(0,B469*(1+EXP((LN(1+Assumptions!$C$60)-0.5*Assumptions!$C$61^2)+Assumptions!$C$61*((RAND()+RAND()+RAND()+RAND()+RAND()+RAND()+RAND()+RAND()+RAND()+RAND()+RAND()+RAND())-6))-1)+PT_Y5_MC!D67)</x:f>
        <x:v>889142.2128825809</x:v>
      </x:c>
      <x:c r="D469" s="16" t="n">
        <x:f>MAX(0,C469*(1+EXP((LN(1+Assumptions!$C$60)-0.5*Assumptions!$C$61^2)+Assumptions!$C$61*((RAND()+RAND()+RAND()+RAND()+RAND()+RAND()+RAND()+RAND()+RAND()+RAND()+RAND()+RAND())-6))-1)+PT_Y5_MC!E67)</x:f>
        <x:v>937956.320583801</x:v>
      </x:c>
      <x:c r="E469" s="16" t="n">
        <x:f>MAX(0,D469*(1+EXP((LN(1+Assumptions!$C$60)-0.5*Assumptions!$C$61^2)+Assumptions!$C$61*((RAND()+RAND()+RAND()+RAND()+RAND()+RAND()+RAND()+RAND()+RAND()+RAND()+RAND()+RAND())-6))-1)+PT_Y5_MC!F67)</x:f>
        <x:v>1214018.2196106985</x:v>
      </x:c>
      <x:c r="F469" s="16" t="n">
        <x:f>MAX(0,E469*(1+EXP((LN(1+Assumptions!$C$60)-0.5*Assumptions!$C$61^2)+Assumptions!$C$61*((RAND()+RAND()+RAND()+RAND()+RAND()+RAND()+RAND()+RAND()+RAND()+RAND()+RAND()+RAND())-6))-1)+PT_Y5_MC!G67)</x:f>
        <x:v>932485.3613261805</x:v>
      </x:c>
      <x:c r="G469" s="16" t="n">
        <x:f>MAX(0,F469*(1+EXP((LN(1+Assumptions!$C$60)-0.5*Assumptions!$C$61^2)+Assumptions!$C$61*((RAND()+RAND()+RAND()+RAND()+RAND()+RAND()+RAND()+RAND()+RAND()+RAND()+RAND()+RAND())-6))-1)+PT_Y5_MC!H67)</x:f>
        <x:v>1403093.1653560903</x:v>
      </x:c>
      <x:c r="H469" s="16" t="n">
        <x:f>MAX(0,G469*(1+EXP((LN(1+Assumptions!$C$60)-0.5*Assumptions!$C$61^2)+Assumptions!$C$61*((RAND()+RAND()+RAND()+RAND()+RAND()+RAND()+RAND()+RAND()+RAND()+RAND()+RAND()+RAND())-6))-1)+PT_Y5_MC!I67)</x:f>
        <x:v>1945170.6412946202</x:v>
      </x:c>
      <x:c r="I469" s="16" t="n">
        <x:f>MAX(0,H469*(1+EXP((LN(1+Assumptions!$C$60)-0.5*Assumptions!$C$61^2)+Assumptions!$C$61*((RAND()+RAND()+RAND()+RAND()+RAND()+RAND()+RAND()+RAND()+RAND()+RAND()+RAND()+RAND())-6))-1)+PT_Y5_MC!J67)</x:f>
        <x:v>2089954.655967068</x:v>
      </x:c>
      <x:c r="J469" s="16" t="n">
        <x:f>MAX(0,I469*(1+EXP((LN(1+Assumptions!$C$60)-0.5*Assumptions!$C$61^2)+Assumptions!$C$61*((RAND()+RAND()+RAND()+RAND()+RAND()+RAND()+RAND()+RAND()+RAND()+RAND()+RAND()+RAND())-6))-1)+PT_Y5_MC!K67)</x:f>
        <x:v>2178241.2108582994</x:v>
      </x:c>
      <x:c r="K469" s="16" t="n">
        <x:f>MAX(0,J469*(1+EXP((LN(1+Assumptions!$C$60)-0.5*Assumptions!$C$61^2)+Assumptions!$C$61*((RAND()+RAND()+RAND()+RAND()+RAND()+RAND()+RAND()+RAND()+RAND()+RAND()+RAND()+RAND())-6))-1)+PT_Y5_MC!L67)</x:f>
        <x:v>2990025.535837034</x:v>
      </x:c>
      <x:c r="L469" s="16" t="n">
        <x:f>MAX(0,K469*(1+EXP((LN(1+Assumptions!$C$60)-0.5*Assumptions!$C$61^2)+Assumptions!$C$61*((RAND()+RAND()+RAND()+RAND()+RAND()+RAND()+RAND()+RAND()+RAND()+RAND()+RAND()+RAND())-6))-1)+PT_Y5_MC!M67)</x:f>
        <x:v>2875583.584452236</x:v>
      </x:c>
      <x:c r="M469" s="16" t="n">
        <x:f>MAX(0,L469*(1+EXP((LN(1+Assumptions!$C$60)-0.5*Assumptions!$C$61^2)+Assumptions!$C$61*((RAND()+RAND()+RAND()+RAND()+RAND()+RAND()+RAND()+RAND()+RAND()+RAND()+RAND()+RAND())-6))-1)+PT_Y5_MC!N67)</x:f>
        <x:v>2271845.661979176</x:v>
      </x:c>
      <x:c r="N469" s="16" t="n">
        <x:f>MAX(0,M469*(1+EXP((LN(1+Assumptions!$C$60)-0.5*Assumptions!$C$61^2)+Assumptions!$C$61*((RAND()+RAND()+RAND()+RAND()+RAND()+RAND()+RAND()+RAND()+RAND()+RAND()+RAND()+RAND())-6))-1)+PT_Y5_MC!O67)</x:f>
        <x:v>2474392.380645071</x:v>
      </x:c>
      <x:c r="O469" s="16" t="n">
        <x:f>MAX(0,N469*(1+EXP((LN(1+Assumptions!$C$60)-0.5*Assumptions!$C$61^2)+Assumptions!$C$61*((RAND()+RAND()+RAND()+RAND()+RAND()+RAND()+RAND()+RAND()+RAND()+RAND()+RAND()+RAND())-6))-1)+PT_Y5_MC!P67)</x:f>
        <x:v>3475474.078129604</x:v>
      </x:c>
      <x:c r="P469" s="16" t="n">
        <x:f>MAX(0,O469*(1+EXP((LN(1+Assumptions!$C$60)-0.5*Assumptions!$C$61^2)+Assumptions!$C$61*((RAND()+RAND()+RAND()+RAND()+RAND()+RAND()+RAND()+RAND()+RAND()+RAND()+RAND()+RAND())-6))-1)+PT_Y5_MC!Q67)</x:f>
        <x:v>2712198.9751867005</x:v>
      </x:c>
      <x:c r="Q469" s="16" t="n">
        <x:f>MAX(0,P469*(1+EXP((LN(1+Assumptions!$C$60)-0.5*Assumptions!$C$61^2)+Assumptions!$C$61*((RAND()+RAND()+RAND()+RAND()+RAND()+RAND()+RAND()+RAND()+RAND()+RAND()+RAND()+RAND())-6))-1)+PT_Y5_MC!R67)</x:f>
        <x:v>2517748.2370344093</x:v>
      </x:c>
      <x:c r="R469" s="16" t="n">
        <x:f>MAX(0,Q469*(1+EXP((LN(1+Assumptions!$C$60)-0.5*Assumptions!$C$61^2)+Assumptions!$C$61*((RAND()+RAND()+RAND()+RAND()+RAND()+RAND()+RAND()+RAND()+RAND()+RAND()+RAND()+RAND())-6))-1)+PT_Y5_MC!S67)</x:f>
        <x:v>2735865.2571644103</x:v>
      </x:c>
      <x:c r="S469" s="16" t="n">
        <x:f>MAX(0,R469*(1+EXP((LN(1+Assumptions!$C$60)-0.5*Assumptions!$C$61^2)+Assumptions!$C$61*((RAND()+RAND()+RAND()+RAND()+RAND()+RAND()+RAND()+RAND()+RAND()+RAND()+RAND()+RAND())-6))-1)+PT_Y5_MC!T67)</x:f>
        <x:v>3495184.6788061676</x:v>
      </x:c>
      <x:c r="T469" s="16" t="n">
        <x:f>MAX(0,S469*(1+EXP((LN(1+Assumptions!$C$60)-0.5*Assumptions!$C$61^2)+Assumptions!$C$61*((RAND()+RAND()+RAND()+RAND()+RAND()+RAND()+RAND()+RAND()+RAND()+RAND()+RAND()+RAND())-6))-1)+PT_Y5_MC!U67)</x:f>
        <x:v>3682422.418458308</x:v>
      </x:c>
      <x:c r="U469" s="16" t="n">
        <x:f>MAX(0,T469*(1+EXP((LN(1+Assumptions!$C$60)-0.5*Assumptions!$C$61^2)+Assumptions!$C$61*((RAND()+RAND()+RAND()+RAND()+RAND()+RAND()+RAND()+RAND()+RAND()+RAND()+RAND()+RAND())-6))-1)+PT_Y5_MC!V67)</x:f>
        <x:v>3173825.8685375564</x:v>
      </x:c>
      <x:c r="V469" s="16" t="n">
        <x:f>MAX(0,U469*(1+EXP((LN(1+Assumptions!$C$60)-0.5*Assumptions!$C$61^2)+Assumptions!$C$61*((RAND()+RAND()+RAND()+RAND()+RAND()+RAND()+RAND()+RAND()+RAND()+RAND()+RAND()+RAND())-6))-1)+PT_Y5_MC!W67)</x:f>
        <x:v>2762596.7557931365</x:v>
      </x:c>
      <x:c r="W469" s="16" t="n">
        <x:f>MAX(0,V469*(1+EXP((LN(1+Assumptions!$C$60)-0.5*Assumptions!$C$61^2)+Assumptions!$C$61*((RAND()+RAND()+RAND()+RAND()+RAND()+RAND()+RAND()+RAND()+RAND()+RAND()+RAND()+RAND())-6))-1)+PT_Y5_MC!X67)</x:f>
        <x:v>3148889.2961933278</x:v>
      </x:c>
      <x:c r="X469" s="16" t="n">
        <x:f>MAX(0,W469*(1+EXP((LN(1+Assumptions!$C$60)-0.5*Assumptions!$C$61^2)+Assumptions!$C$61*((RAND()+RAND()+RAND()+RAND()+RAND()+RAND()+RAND()+RAND()+RAND()+RAND()+RAND()+RAND())-6))-1)+PT_Y5_MC!Y67)</x:f>
        <x:v>3626892.890455464</x:v>
      </x:c>
      <x:c r="Y469" s="16" t="n">
        <x:f>MAX(0,X469*(1+EXP((LN(1+Assumptions!$C$60)-0.5*Assumptions!$C$61^2)+Assumptions!$C$61*((RAND()+RAND()+RAND()+RAND()+RAND()+RAND()+RAND()+RAND()+RAND()+RAND()+RAND()+RAND())-6))-1)+PT_Y5_MC!Z67)</x:f>
        <x:v>4329570.78578226</x:v>
      </x:c>
      <x:c r="Z469" s="16" t="n">
        <x:f>MAX(0,Y469*(1+EXP((LN(1+Assumptions!$C$60)-0.5*Assumptions!$C$61^2)+Assumptions!$C$61*((RAND()+RAND()+RAND()+RAND()+RAND()+RAND()+RAND()+RAND()+RAND()+RAND()+RAND()+RAND())-6))-1)+PT_Y5_MC!AA67)</x:f>
        <x:v>4952263.302793502</x:v>
      </x:c>
      <x:c r="AA469" s="16" t="n">
        <x:f>MAX(0,Z469*(1+EXP((LN(1+Assumptions!$C$60)-0.5*Assumptions!$C$61^2)+Assumptions!$C$61*((RAND()+RAND()+RAND()+RAND()+RAND()+RAND()+RAND()+RAND()+RAND()+RAND()+RAND()+RAND())-6))-1)+PT_Y5_MC!AB67)</x:f>
        <x:v>5082211.904047042</x:v>
      </x:c>
      <x:c r="AB469" s="16" t="n">
        <x:f>MAX(0,AA469*(1+EXP((LN(1+Assumptions!$C$60)-0.5*Assumptions!$C$61^2)+Assumptions!$C$61*((RAND()+RAND()+RAND()+RAND()+RAND()+RAND()+RAND()+RAND()+RAND()+RAND()+RAND()+RAND())-6))-1)+PT_Y5_MC!AC67)</x:f>
        <x:v>4795847.930520587</x:v>
      </x:c>
      <x:c r="AC469" s="16" t="n">
        <x:f>MAX(0,AB469*(1+EXP((LN(1+Assumptions!$C$60)-0.5*Assumptions!$C$61^2)+Assumptions!$C$61*((RAND()+RAND()+RAND()+RAND()+RAND()+RAND()+RAND()+RAND()+RAND()+RAND()+RAND()+RAND())-6))-1)+PT_Y5_MC!AD67)</x:f>
        <x:v>5304712.131058682</x:v>
      </x:c>
      <x:c r="AD469" s="16" t="n">
        <x:f>MAX(0,AC469*(1+EXP((LN(1+Assumptions!$C$60)-0.5*Assumptions!$C$61^2)+Assumptions!$C$61*((RAND()+RAND()+RAND()+RAND()+RAND()+RAND()+RAND()+RAND()+RAND()+RAND()+RAND()+RAND())-6))-1)+PT_Y5_MC!AE67)</x:f>
        <x:v>6221438.777178238</x:v>
      </x:c>
      <x:c r="AE469" s="16" t="n">
        <x:f>MAX(0,AD469*(1+EXP((LN(1+Assumptions!$C$60)-0.5*Assumptions!$C$61^2)+Assumptions!$C$61*((RAND()+RAND()+RAND()+RAND()+RAND()+RAND()+RAND()+RAND()+RAND()+RAND()+RAND()+RAND())-6))-1)+PT_Y5_MC!AF67)</x:f>
        <x:v>7368928.159460699</x:v>
      </x:c>
      <x:c r="AF469" s="16" t="n">
        <x:f>MAX(0,AE469*(1+EXP((LN(1+Assumptions!$C$60)-0.5*Assumptions!$C$61^2)+Assumptions!$C$61*((RAND()+RAND()+RAND()+RAND()+RAND()+RAND()+RAND()+RAND()+RAND()+RAND()+RAND()+RAND())-6))-1)+PT_Y5_MC!AG67)</x:f>
        <x:v>8591645.040020345</x:v>
      </x:c>
    </x:row>
    <x:row r="470">
      <x:c r="A470" s="39">
        <x:v>466</x:v>
      </x:c>
      <x:c r="B470" s="16" t="n">
        <x:f>PT_Y5_MC!C68</x:f>
        <x:v>1029031.25</x:v>
      </x:c>
      <x:c r="C470" s="16" t="n">
        <x:f>MAX(0,B470*(1+EXP((LN(1+Assumptions!$C$60)-0.5*Assumptions!$C$61^2)+Assumptions!$C$61*((RAND()+RAND()+RAND()+RAND()+RAND()+RAND()+RAND()+RAND()+RAND()+RAND()+RAND()+RAND())-6))-1)+PT_Y5_MC!D67)</x:f>
        <x:v>882417.4672611183</x:v>
      </x:c>
      <x:c r="D470" s="16" t="n">
        <x:f>MAX(0,C470*(1+EXP((LN(1+Assumptions!$C$60)-0.5*Assumptions!$C$61^2)+Assumptions!$C$61*((RAND()+RAND()+RAND()+RAND()+RAND()+RAND()+RAND()+RAND()+RAND()+RAND()+RAND()+RAND())-6))-1)+PT_Y5_MC!E67)</x:f>
        <x:v>983942.2920151751</x:v>
      </x:c>
      <x:c r="E470" s="16" t="n">
        <x:f>MAX(0,D470*(1+EXP((LN(1+Assumptions!$C$60)-0.5*Assumptions!$C$61^2)+Assumptions!$C$61*((RAND()+RAND()+RAND()+RAND()+RAND()+RAND()+RAND()+RAND()+RAND()+RAND()+RAND()+RAND())-6))-1)+PT_Y5_MC!F67)</x:f>
        <x:v>883749.0936199083</x:v>
      </x:c>
      <x:c r="F470" s="16" t="n">
        <x:f>MAX(0,E470*(1+EXP((LN(1+Assumptions!$C$60)-0.5*Assumptions!$C$61^2)+Assumptions!$C$61*((RAND()+RAND()+RAND()+RAND()+RAND()+RAND()+RAND()+RAND()+RAND()+RAND()+RAND()+RAND())-6))-1)+PT_Y5_MC!G67)</x:f>
        <x:v>1023886.8754740482</x:v>
      </x:c>
      <x:c r="G470" s="16" t="n">
        <x:f>MAX(0,F470*(1+EXP((LN(1+Assumptions!$C$60)-0.5*Assumptions!$C$61^2)+Assumptions!$C$61*((RAND()+RAND()+RAND()+RAND()+RAND()+RAND()+RAND()+RAND()+RAND()+RAND()+RAND()+RAND())-6))-1)+PT_Y5_MC!H67)</x:f>
        <x:v>1245237.7066280101</x:v>
      </x:c>
      <x:c r="H470" s="16" t="n">
        <x:f>MAX(0,G470*(1+EXP((LN(1+Assumptions!$C$60)-0.5*Assumptions!$C$61^2)+Assumptions!$C$61*((RAND()+RAND()+RAND()+RAND()+RAND()+RAND()+RAND()+RAND()+RAND()+RAND()+RAND()+RAND())-6))-1)+PT_Y5_MC!I67)</x:f>
        <x:v>1418273.975634105</x:v>
      </x:c>
      <x:c r="I470" s="16" t="n">
        <x:f>MAX(0,H470*(1+EXP((LN(1+Assumptions!$C$60)-0.5*Assumptions!$C$61^2)+Assumptions!$C$61*((RAND()+RAND()+RAND()+RAND()+RAND()+RAND()+RAND()+RAND()+RAND()+RAND()+RAND()+RAND())-6))-1)+PT_Y5_MC!J67)</x:f>
        <x:v>1396632.7611022864</x:v>
      </x:c>
      <x:c r="J470" s="16" t="n">
        <x:f>MAX(0,I470*(1+EXP((LN(1+Assumptions!$C$60)-0.5*Assumptions!$C$61^2)+Assumptions!$C$61*((RAND()+RAND()+RAND()+RAND()+RAND()+RAND()+RAND()+RAND()+RAND()+RAND()+RAND()+RAND())-6))-1)+PT_Y5_MC!K67)</x:f>
        <x:v>1679399.7355503314</x:v>
      </x:c>
      <x:c r="K470" s="16" t="n">
        <x:f>MAX(0,J470*(1+EXP((LN(1+Assumptions!$C$60)-0.5*Assumptions!$C$61^2)+Assumptions!$C$61*((RAND()+RAND()+RAND()+RAND()+RAND()+RAND()+RAND()+RAND()+RAND()+RAND()+RAND()+RAND())-6))-1)+PT_Y5_MC!L67)</x:f>
        <x:v>1725114.2730239683</x:v>
      </x:c>
      <x:c r="L470" s="16" t="n">
        <x:f>MAX(0,K470*(1+EXP((LN(1+Assumptions!$C$60)-0.5*Assumptions!$C$61^2)+Assumptions!$C$61*((RAND()+RAND()+RAND()+RAND()+RAND()+RAND()+RAND()+RAND()+RAND()+RAND()+RAND()+RAND())-6))-1)+PT_Y5_MC!M67)</x:f>
        <x:v>2046686.288626163</x:v>
      </x:c>
      <x:c r="M470" s="16" t="n">
        <x:f>MAX(0,L470*(1+EXP((LN(1+Assumptions!$C$60)-0.5*Assumptions!$C$61^2)+Assumptions!$C$61*((RAND()+RAND()+RAND()+RAND()+RAND()+RAND()+RAND()+RAND()+RAND()+RAND()+RAND()+RAND())-6))-1)+PT_Y5_MC!N67)</x:f>
        <x:v>2557997.849186053</x:v>
      </x:c>
      <x:c r="N470" s="16" t="n">
        <x:f>MAX(0,M470*(1+EXP((LN(1+Assumptions!$C$60)-0.5*Assumptions!$C$61^2)+Assumptions!$C$61*((RAND()+RAND()+RAND()+RAND()+RAND()+RAND()+RAND()+RAND()+RAND()+RAND()+RAND()+RAND())-6))-1)+PT_Y5_MC!O67)</x:f>
        <x:v>2748917.808510952</x:v>
      </x:c>
      <x:c r="O470" s="16" t="n">
        <x:f>MAX(0,N470*(1+EXP((LN(1+Assumptions!$C$60)-0.5*Assumptions!$C$61^2)+Assumptions!$C$61*((RAND()+RAND()+RAND()+RAND()+RAND()+RAND()+RAND()+RAND()+RAND()+RAND()+RAND()+RAND())-6))-1)+PT_Y5_MC!P67)</x:f>
        <x:v>2655133.405720072</x:v>
      </x:c>
      <x:c r="P470" s="16" t="n">
        <x:f>MAX(0,O470*(1+EXP((LN(1+Assumptions!$C$60)-0.5*Assumptions!$C$61^2)+Assumptions!$C$61*((RAND()+RAND()+RAND()+RAND()+RAND()+RAND()+RAND()+RAND()+RAND()+RAND()+RAND()+RAND())-6))-1)+PT_Y5_MC!Q67)</x:f>
        <x:v>2554452.5695338002</x:v>
      </x:c>
      <x:c r="Q470" s="16" t="n">
        <x:f>MAX(0,P470*(1+EXP((LN(1+Assumptions!$C$60)-0.5*Assumptions!$C$61^2)+Assumptions!$C$61*((RAND()+RAND()+RAND()+RAND()+RAND()+RAND()+RAND()+RAND()+RAND()+RAND()+RAND()+RAND())-6))-1)+PT_Y5_MC!R67)</x:f>
        <x:v>2640549.479626089</x:v>
      </x:c>
      <x:c r="R470" s="16" t="n">
        <x:f>MAX(0,Q470*(1+EXP((LN(1+Assumptions!$C$60)-0.5*Assumptions!$C$61^2)+Assumptions!$C$61*((RAND()+RAND()+RAND()+RAND()+RAND()+RAND()+RAND()+RAND()+RAND()+RAND()+RAND()+RAND())-6))-1)+PT_Y5_MC!S67)</x:f>
        <x:v>3010553.9802286294</x:v>
      </x:c>
      <x:c r="S470" s="16" t="n">
        <x:f>MAX(0,R470*(1+EXP((LN(1+Assumptions!$C$60)-0.5*Assumptions!$C$61^2)+Assumptions!$C$61*((RAND()+RAND()+RAND()+RAND()+RAND()+RAND()+RAND()+RAND()+RAND()+RAND()+RAND()+RAND())-6))-1)+PT_Y5_MC!T67)</x:f>
        <x:v>2435865.932779612</x:v>
      </x:c>
      <x:c r="T470" s="16" t="n">
        <x:f>MAX(0,S470*(1+EXP((LN(1+Assumptions!$C$60)-0.5*Assumptions!$C$61^2)+Assumptions!$C$61*((RAND()+RAND()+RAND()+RAND()+RAND()+RAND()+RAND()+RAND()+RAND()+RAND()+RAND()+RAND())-6))-1)+PT_Y5_MC!U67)</x:f>
        <x:v>2970977.4366767085</x:v>
      </x:c>
      <x:c r="U470" s="16" t="n">
        <x:f>MAX(0,T470*(1+EXP((LN(1+Assumptions!$C$60)-0.5*Assumptions!$C$61^2)+Assumptions!$C$61*((RAND()+RAND()+RAND()+RAND()+RAND()+RAND()+RAND()+RAND()+RAND()+RAND()+RAND()+RAND())-6))-1)+PT_Y5_MC!V67)</x:f>
        <x:v>2851059.3676162553</x:v>
      </x:c>
      <x:c r="V470" s="16" t="n">
        <x:f>MAX(0,U470*(1+EXP((LN(1+Assumptions!$C$60)-0.5*Assumptions!$C$61^2)+Assumptions!$C$61*((RAND()+RAND()+RAND()+RAND()+RAND()+RAND()+RAND()+RAND()+RAND()+RAND()+RAND()+RAND())-6))-1)+PT_Y5_MC!W67)</x:f>
        <x:v>2404299.1779225897</x:v>
      </x:c>
      <x:c r="W470" s="16" t="n">
        <x:f>MAX(0,V470*(1+EXP((LN(1+Assumptions!$C$60)-0.5*Assumptions!$C$61^2)+Assumptions!$C$61*((RAND()+RAND()+RAND()+RAND()+RAND()+RAND()+RAND()+RAND()+RAND()+RAND()+RAND()+RAND())-6))-1)+PT_Y5_MC!X67)</x:f>
        <x:v>2171396.080264328</x:v>
      </x:c>
      <x:c r="X470" s="16" t="n">
        <x:f>MAX(0,W470*(1+EXP((LN(1+Assumptions!$C$60)-0.5*Assumptions!$C$61^2)+Assumptions!$C$61*((RAND()+RAND()+RAND()+RAND()+RAND()+RAND()+RAND()+RAND()+RAND()+RAND()+RAND()+RAND())-6))-1)+PT_Y5_MC!Y67)</x:f>
        <x:v>1954767.9498787334</x:v>
      </x:c>
      <x:c r="Y470" s="16" t="n">
        <x:f>MAX(0,X470*(1+EXP((LN(1+Assumptions!$C$60)-0.5*Assumptions!$C$61^2)+Assumptions!$C$61*((RAND()+RAND()+RAND()+RAND()+RAND()+RAND()+RAND()+RAND()+RAND()+RAND()+RAND()+RAND())-6))-1)+PT_Y5_MC!Z67)</x:f>
        <x:v>2427645.7271680296</x:v>
      </x:c>
      <x:c r="Z470" s="16" t="n">
        <x:f>MAX(0,Y470*(1+EXP((LN(1+Assumptions!$C$60)-0.5*Assumptions!$C$61^2)+Assumptions!$C$61*((RAND()+RAND()+RAND()+RAND()+RAND()+RAND()+RAND()+RAND()+RAND()+RAND()+RAND()+RAND())-6))-1)+PT_Y5_MC!AA67)</x:f>
        <x:v>2717360.4045596095</x:v>
      </x:c>
      <x:c r="AA470" s="16" t="n">
        <x:f>MAX(0,Z470*(1+EXP((LN(1+Assumptions!$C$60)-0.5*Assumptions!$C$61^2)+Assumptions!$C$61*((RAND()+RAND()+RAND()+RAND()+RAND()+RAND()+RAND()+RAND()+RAND()+RAND()+RAND()+RAND())-6))-1)+PT_Y5_MC!AB67)</x:f>
        <x:v>2778174.251621171</x:v>
      </x:c>
      <x:c r="AB470" s="16" t="n">
        <x:f>MAX(0,AA470*(1+EXP((LN(1+Assumptions!$C$60)-0.5*Assumptions!$C$61^2)+Assumptions!$C$61*((RAND()+RAND()+RAND()+RAND()+RAND()+RAND()+RAND()+RAND()+RAND()+RAND()+RAND()+RAND())-6))-1)+PT_Y5_MC!AC67)</x:f>
        <x:v>2667125.1877753036</x:v>
      </x:c>
      <x:c r="AC470" s="16" t="n">
        <x:f>MAX(0,AB470*(1+EXP((LN(1+Assumptions!$C$60)-0.5*Assumptions!$C$61^2)+Assumptions!$C$61*((RAND()+RAND()+RAND()+RAND()+RAND()+RAND()+RAND()+RAND()+RAND()+RAND()+RAND()+RAND())-6))-1)+PT_Y5_MC!AD67)</x:f>
        <x:v>2956455.85641198</x:v>
      </x:c>
      <x:c r="AD470" s="16" t="n">
        <x:f>MAX(0,AC470*(1+EXP((LN(1+Assumptions!$C$60)-0.5*Assumptions!$C$61^2)+Assumptions!$C$61*((RAND()+RAND()+RAND()+RAND()+RAND()+RAND()+RAND()+RAND()+RAND()+RAND()+RAND()+RAND())-6))-1)+PT_Y5_MC!AE67)</x:f>
        <x:v>3216739.316048852</x:v>
      </x:c>
      <x:c r="AE470" s="16" t="n">
        <x:f>MAX(0,AD470*(1+EXP((LN(1+Assumptions!$C$60)-0.5*Assumptions!$C$61^2)+Assumptions!$C$61*((RAND()+RAND()+RAND()+RAND()+RAND()+RAND()+RAND()+RAND()+RAND()+RAND()+RAND()+RAND())-6))-1)+PT_Y5_MC!AF67)</x:f>
        <x:v>3372705.2932885485</x:v>
      </x:c>
      <x:c r="AF470" s="16" t="n">
        <x:f>MAX(0,AE470*(1+EXP((LN(1+Assumptions!$C$60)-0.5*Assumptions!$C$61^2)+Assumptions!$C$61*((RAND()+RAND()+RAND()+RAND()+RAND()+RAND()+RAND()+RAND()+RAND()+RAND()+RAND()+RAND())-6))-1)+PT_Y5_MC!AG67)</x:f>
        <x:v>4325038.400701323</x:v>
      </x:c>
    </x:row>
    <x:row r="471">
      <x:c r="A471" s="39">
        <x:v>467</x:v>
      </x:c>
      <x:c r="B471" s="16" t="n">
        <x:f>PT_Y5_MC!C68</x:f>
        <x:v>1029031.25</x:v>
      </x:c>
      <x:c r="C471" s="16" t="n">
        <x:f>MAX(0,B471*(1+EXP((LN(1+Assumptions!$C$60)-0.5*Assumptions!$C$61^2)+Assumptions!$C$61*((RAND()+RAND()+RAND()+RAND()+RAND()+RAND()+RAND()+RAND()+RAND()+RAND()+RAND()+RAND())-6))-1)+PT_Y5_MC!D67)</x:f>
        <x:v>994491.7611957759</x:v>
      </x:c>
      <x:c r="D471" s="16" t="n">
        <x:f>MAX(0,C471*(1+EXP((LN(1+Assumptions!$C$60)-0.5*Assumptions!$C$61^2)+Assumptions!$C$61*((RAND()+RAND()+RAND()+RAND()+RAND()+RAND()+RAND()+RAND()+RAND()+RAND()+RAND()+RAND())-6))-1)+PT_Y5_MC!E67)</x:f>
        <x:v>921818.8210936186</x:v>
      </x:c>
      <x:c r="E471" s="16" t="n">
        <x:f>MAX(0,D471*(1+EXP((LN(1+Assumptions!$C$60)-0.5*Assumptions!$C$61^2)+Assumptions!$C$61*((RAND()+RAND()+RAND()+RAND()+RAND()+RAND()+RAND()+RAND()+RAND()+RAND()+RAND()+RAND())-6))-1)+PT_Y5_MC!F67)</x:f>
        <x:v>903133.7696043852</x:v>
      </x:c>
      <x:c r="F471" s="16" t="n">
        <x:f>MAX(0,E471*(1+EXP((LN(1+Assumptions!$C$60)-0.5*Assumptions!$C$61^2)+Assumptions!$C$61*((RAND()+RAND()+RAND()+RAND()+RAND()+RAND()+RAND()+RAND()+RAND()+RAND()+RAND()+RAND())-6))-1)+PT_Y5_MC!G67)</x:f>
        <x:v>1175957.1294358058</x:v>
      </x:c>
      <x:c r="G471" s="16" t="n">
        <x:f>MAX(0,F471*(1+EXP((LN(1+Assumptions!$C$60)-0.5*Assumptions!$C$61^2)+Assumptions!$C$61*((RAND()+RAND()+RAND()+RAND()+RAND()+RAND()+RAND()+RAND()+RAND()+RAND()+RAND()+RAND())-6))-1)+PT_Y5_MC!H67)</x:f>
        <x:v>1289550.753713254</x:v>
      </x:c>
      <x:c r="H471" s="16" t="n">
        <x:f>MAX(0,G471*(1+EXP((LN(1+Assumptions!$C$60)-0.5*Assumptions!$C$61^2)+Assumptions!$C$61*((RAND()+RAND()+RAND()+RAND()+RAND()+RAND()+RAND()+RAND()+RAND()+RAND()+RAND()+RAND())-6))-1)+PT_Y5_MC!I67)</x:f>
        <x:v>1320832.7251523284</x:v>
      </x:c>
      <x:c r="I471" s="16" t="n">
        <x:f>MAX(0,H471*(1+EXP((LN(1+Assumptions!$C$60)-0.5*Assumptions!$C$61^2)+Assumptions!$C$61*((RAND()+RAND()+RAND()+RAND()+RAND()+RAND()+RAND()+RAND()+RAND()+RAND()+RAND()+RAND())-6))-1)+PT_Y5_MC!J67)</x:f>
        <x:v>1454351.1901223443</x:v>
      </x:c>
      <x:c r="J471" s="16" t="n">
        <x:f>MAX(0,I471*(1+EXP((LN(1+Assumptions!$C$60)-0.5*Assumptions!$C$61^2)+Assumptions!$C$61*((RAND()+RAND()+RAND()+RAND()+RAND()+RAND()+RAND()+RAND()+RAND()+RAND()+RAND()+RAND())-6))-1)+PT_Y5_MC!K67)</x:f>
        <x:v>1655841.12778656</x:v>
      </x:c>
      <x:c r="K471" s="16" t="n">
        <x:f>MAX(0,J471*(1+EXP((LN(1+Assumptions!$C$60)-0.5*Assumptions!$C$61^2)+Assumptions!$C$61*((RAND()+RAND()+RAND()+RAND()+RAND()+RAND()+RAND()+RAND()+RAND()+RAND()+RAND()+RAND())-6))-1)+PT_Y5_MC!L67)</x:f>
        <x:v>1703315.6297312174</x:v>
      </x:c>
      <x:c r="L471" s="16" t="n">
        <x:f>MAX(0,K471*(1+EXP((LN(1+Assumptions!$C$60)-0.5*Assumptions!$C$61^2)+Assumptions!$C$61*((RAND()+RAND()+RAND()+RAND()+RAND()+RAND()+RAND()+RAND()+RAND()+RAND()+RAND()+RAND())-6))-1)+PT_Y5_MC!M67)</x:f>
        <x:v>1691916.1250373584</x:v>
      </x:c>
      <x:c r="M471" s="16" t="n">
        <x:f>MAX(0,L471*(1+EXP((LN(1+Assumptions!$C$60)-0.5*Assumptions!$C$61^2)+Assumptions!$C$61*((RAND()+RAND()+RAND()+RAND()+RAND()+RAND()+RAND()+RAND()+RAND()+RAND()+RAND()+RAND())-6))-1)+PT_Y5_MC!N67)</x:f>
        <x:v>1810338.1350476067</x:v>
      </x:c>
      <x:c r="N471" s="16" t="n">
        <x:f>MAX(0,M471*(1+EXP((LN(1+Assumptions!$C$60)-0.5*Assumptions!$C$61^2)+Assumptions!$C$61*((RAND()+RAND()+RAND()+RAND()+RAND()+RAND()+RAND()+RAND()+RAND()+RAND()+RAND()+RAND())-6))-1)+PT_Y5_MC!O67)</x:f>
        <x:v>1627362.3637453325</x:v>
      </x:c>
      <x:c r="O471" s="16" t="n">
        <x:f>MAX(0,N471*(1+EXP((LN(1+Assumptions!$C$60)-0.5*Assumptions!$C$61^2)+Assumptions!$C$61*((RAND()+RAND()+RAND()+RAND()+RAND()+RAND()+RAND()+RAND()+RAND()+RAND()+RAND()+RAND())-6))-1)+PT_Y5_MC!P67)</x:f>
        <x:v>1499866.370098635</x:v>
      </x:c>
      <x:c r="P471" s="16" t="n">
        <x:f>MAX(0,O471*(1+EXP((LN(1+Assumptions!$C$60)-0.5*Assumptions!$C$61^2)+Assumptions!$C$61*((RAND()+RAND()+RAND()+RAND()+RAND()+RAND()+RAND()+RAND()+RAND()+RAND()+RAND()+RAND())-6))-1)+PT_Y5_MC!Q67)</x:f>
        <x:v>1326414.8714172733</x:v>
      </x:c>
      <x:c r="Q471" s="16" t="n">
        <x:f>MAX(0,P471*(1+EXP((LN(1+Assumptions!$C$60)-0.5*Assumptions!$C$61^2)+Assumptions!$C$61*((RAND()+RAND()+RAND()+RAND()+RAND()+RAND()+RAND()+RAND()+RAND()+RAND()+RAND()+RAND())-6))-1)+PT_Y5_MC!R67)</x:f>
        <x:v>1375359.2043349175</x:v>
      </x:c>
      <x:c r="R471" s="16" t="n">
        <x:f>MAX(0,Q471*(1+EXP((LN(1+Assumptions!$C$60)-0.5*Assumptions!$C$61^2)+Assumptions!$C$61*((RAND()+RAND()+RAND()+RAND()+RAND()+RAND()+RAND()+RAND()+RAND()+RAND()+RAND()+RAND())-6))-1)+PT_Y5_MC!S67)</x:f>
        <x:v>1763202.0135500077</x:v>
      </x:c>
      <x:c r="S471" s="16" t="n">
        <x:f>MAX(0,R471*(1+EXP((LN(1+Assumptions!$C$60)-0.5*Assumptions!$C$61^2)+Assumptions!$C$61*((RAND()+RAND()+RAND()+RAND()+RAND()+RAND()+RAND()+RAND()+RAND()+RAND()+RAND()+RAND())-6))-1)+PT_Y5_MC!T67)</x:f>
        <x:v>2458877.7843473833</x:v>
      </x:c>
      <x:c r="T471" s="16" t="n">
        <x:f>MAX(0,S471*(1+EXP((LN(1+Assumptions!$C$60)-0.5*Assumptions!$C$61^2)+Assumptions!$C$61*((RAND()+RAND()+RAND()+RAND()+RAND()+RAND()+RAND()+RAND()+RAND()+RAND()+RAND()+RAND())-6))-1)+PT_Y5_MC!U67)</x:f>
        <x:v>3423841.8067185064</x:v>
      </x:c>
      <x:c r="U471" s="16" t="n">
        <x:f>MAX(0,T471*(1+EXP((LN(1+Assumptions!$C$60)-0.5*Assumptions!$C$61^2)+Assumptions!$C$61*((RAND()+RAND()+RAND()+RAND()+RAND()+RAND()+RAND()+RAND()+RAND()+RAND()+RAND()+RAND())-6))-1)+PT_Y5_MC!V67)</x:f>
        <x:v>3951331.037499284</x:v>
      </x:c>
      <x:c r="V471" s="16" t="n">
        <x:f>MAX(0,U471*(1+EXP((LN(1+Assumptions!$C$60)-0.5*Assumptions!$C$61^2)+Assumptions!$C$61*((RAND()+RAND()+RAND()+RAND()+RAND()+RAND()+RAND()+RAND()+RAND()+RAND()+RAND()+RAND())-6))-1)+PT_Y5_MC!W67)</x:f>
        <x:v>3583382.7733045085</x:v>
      </x:c>
      <x:c r="W471" s="16" t="n">
        <x:f>MAX(0,V471*(1+EXP((LN(1+Assumptions!$C$60)-0.5*Assumptions!$C$61^2)+Assumptions!$C$61*((RAND()+RAND()+RAND()+RAND()+RAND()+RAND()+RAND()+RAND()+RAND()+RAND()+RAND()+RAND())-6))-1)+PT_Y5_MC!X67)</x:f>
        <x:v>3412041.7208671635</x:v>
      </x:c>
      <x:c r="X471" s="16" t="n">
        <x:f>MAX(0,W471*(1+EXP((LN(1+Assumptions!$C$60)-0.5*Assumptions!$C$61^2)+Assumptions!$C$61*((RAND()+RAND()+RAND()+RAND()+RAND()+RAND()+RAND()+RAND()+RAND()+RAND()+RAND()+RAND())-6))-1)+PT_Y5_MC!Y67)</x:f>
        <x:v>4650380.354390144</x:v>
      </x:c>
      <x:c r="Y471" s="16" t="n">
        <x:f>MAX(0,X471*(1+EXP((LN(1+Assumptions!$C$60)-0.5*Assumptions!$C$61^2)+Assumptions!$C$61*((RAND()+RAND()+RAND()+RAND()+RAND()+RAND()+RAND()+RAND()+RAND()+RAND()+RAND()+RAND())-6))-1)+PT_Y5_MC!Z67)</x:f>
        <x:v>6100118.707946753</x:v>
      </x:c>
      <x:c r="Z471" s="16" t="n">
        <x:f>MAX(0,Y471*(1+EXP((LN(1+Assumptions!$C$60)-0.5*Assumptions!$C$61^2)+Assumptions!$C$61*((RAND()+RAND()+RAND()+RAND()+RAND()+RAND()+RAND()+RAND()+RAND()+RAND()+RAND()+RAND())-6))-1)+PT_Y5_MC!AA67)</x:f>
        <x:v>8044208.632419029</x:v>
      </x:c>
      <x:c r="AA471" s="16" t="n">
        <x:f>MAX(0,Z471*(1+EXP((LN(1+Assumptions!$C$60)-0.5*Assumptions!$C$61^2)+Assumptions!$C$61*((RAND()+RAND()+RAND()+RAND()+RAND()+RAND()+RAND()+RAND()+RAND()+RAND()+RAND()+RAND())-6))-1)+PT_Y5_MC!AB67)</x:f>
        <x:v>9149535.778504208</x:v>
      </x:c>
      <x:c r="AB471" s="16" t="n">
        <x:f>MAX(0,AA471*(1+EXP((LN(1+Assumptions!$C$60)-0.5*Assumptions!$C$61^2)+Assumptions!$C$61*((RAND()+RAND()+RAND()+RAND()+RAND()+RAND()+RAND()+RAND()+RAND()+RAND()+RAND()+RAND())-6))-1)+PT_Y5_MC!AC67)</x:f>
        <x:v>10486807.080506582</x:v>
      </x:c>
      <x:c r="AC471" s="16" t="n">
        <x:f>MAX(0,AB471*(1+EXP((LN(1+Assumptions!$C$60)-0.5*Assumptions!$C$61^2)+Assumptions!$C$61*((RAND()+RAND()+RAND()+RAND()+RAND()+RAND()+RAND()+RAND()+RAND()+RAND()+RAND()+RAND())-6))-1)+PT_Y5_MC!AD67)</x:f>
        <x:v>10498526.730660241</x:v>
      </x:c>
      <x:c r="AD471" s="16" t="n">
        <x:f>MAX(0,AC471*(1+EXP((LN(1+Assumptions!$C$60)-0.5*Assumptions!$C$61^2)+Assumptions!$C$61*((RAND()+RAND()+RAND()+RAND()+RAND()+RAND()+RAND()+RAND()+RAND()+RAND()+RAND()+RAND())-6))-1)+PT_Y5_MC!AE67)</x:f>
        <x:v>12409621.8761069</x:v>
      </x:c>
      <x:c r="AE471" s="16" t="n">
        <x:f>MAX(0,AD471*(1+EXP((LN(1+Assumptions!$C$60)-0.5*Assumptions!$C$61^2)+Assumptions!$C$61*((RAND()+RAND()+RAND()+RAND()+RAND()+RAND()+RAND()+RAND()+RAND()+RAND()+RAND()+RAND())-6))-1)+PT_Y5_MC!AF67)</x:f>
        <x:v>14179845.205371091</x:v>
      </x:c>
      <x:c r="AF471" s="16" t="n">
        <x:f>MAX(0,AE471*(1+EXP((LN(1+Assumptions!$C$60)-0.5*Assumptions!$C$61^2)+Assumptions!$C$61*((RAND()+RAND()+RAND()+RAND()+RAND()+RAND()+RAND()+RAND()+RAND()+RAND()+RAND()+RAND())-6))-1)+PT_Y5_MC!AG67)</x:f>
        <x:v>14451112.737656295</x:v>
      </x:c>
    </x:row>
    <x:row r="472">
      <x:c r="A472" s="39">
        <x:v>468</x:v>
      </x:c>
      <x:c r="B472" s="16" t="n">
        <x:f>PT_Y5_MC!C68</x:f>
        <x:v>1029031.25</x:v>
      </x:c>
      <x:c r="C472" s="16" t="n">
        <x:f>MAX(0,B472*(1+EXP((LN(1+Assumptions!$C$60)-0.5*Assumptions!$C$61^2)+Assumptions!$C$61*((RAND()+RAND()+RAND()+RAND()+RAND()+RAND()+RAND()+RAND()+RAND()+RAND()+RAND()+RAND())-6))-1)+PT_Y5_MC!D67)</x:f>
        <x:v>1039200.7257129488</x:v>
      </x:c>
      <x:c r="D472" s="16" t="n">
        <x:f>MAX(0,C472*(1+EXP((LN(1+Assumptions!$C$60)-0.5*Assumptions!$C$61^2)+Assumptions!$C$61*((RAND()+RAND()+RAND()+RAND()+RAND()+RAND()+RAND()+RAND()+RAND()+RAND()+RAND()+RAND())-6))-1)+PT_Y5_MC!E67)</x:f>
        <x:v>1026839.6634765267</x:v>
      </x:c>
      <x:c r="E472" s="16" t="n">
        <x:f>MAX(0,D472*(1+EXP((LN(1+Assumptions!$C$60)-0.5*Assumptions!$C$61^2)+Assumptions!$C$61*((RAND()+RAND()+RAND()+RAND()+RAND()+RAND()+RAND()+RAND()+RAND()+RAND()+RAND()+RAND())-6))-1)+PT_Y5_MC!F67)</x:f>
        <x:v>1339106.9607880618</x:v>
      </x:c>
      <x:c r="F472" s="16" t="n">
        <x:f>MAX(0,E472*(1+EXP((LN(1+Assumptions!$C$60)-0.5*Assumptions!$C$61^2)+Assumptions!$C$61*((RAND()+RAND()+RAND()+RAND()+RAND()+RAND()+RAND()+RAND()+RAND()+RAND()+RAND()+RAND())-6))-1)+PT_Y5_MC!G67)</x:f>
        <x:v>1470421.2980296991</x:v>
      </x:c>
      <x:c r="G472" s="16" t="n">
        <x:f>MAX(0,F472*(1+EXP((LN(1+Assumptions!$C$60)-0.5*Assumptions!$C$61^2)+Assumptions!$C$61*((RAND()+RAND()+RAND()+RAND()+RAND()+RAND()+RAND()+RAND()+RAND()+RAND()+RAND()+RAND())-6))-1)+PT_Y5_MC!H67)</x:f>
        <x:v>1208567.235449286</x:v>
      </x:c>
      <x:c r="H472" s="16" t="n">
        <x:f>MAX(0,G472*(1+EXP((LN(1+Assumptions!$C$60)-0.5*Assumptions!$C$61^2)+Assumptions!$C$61*((RAND()+RAND()+RAND()+RAND()+RAND()+RAND()+RAND()+RAND()+RAND()+RAND()+RAND()+RAND())-6))-1)+PT_Y5_MC!I67)</x:f>
        <x:v>1146180.4387882308</x:v>
      </x:c>
      <x:c r="I472" s="16" t="n">
        <x:f>MAX(0,H472*(1+EXP((LN(1+Assumptions!$C$60)-0.5*Assumptions!$C$61^2)+Assumptions!$C$61*((RAND()+RAND()+RAND()+RAND()+RAND()+RAND()+RAND()+RAND()+RAND()+RAND()+RAND()+RAND())-6))-1)+PT_Y5_MC!J67)</x:f>
        <x:v>1023816.7934527482</x:v>
      </x:c>
      <x:c r="J472" s="16" t="n">
        <x:f>MAX(0,I472*(1+EXP((LN(1+Assumptions!$C$60)-0.5*Assumptions!$C$61^2)+Assumptions!$C$61*((RAND()+RAND()+RAND()+RAND()+RAND()+RAND()+RAND()+RAND()+RAND()+RAND()+RAND()+RAND())-6))-1)+PT_Y5_MC!K67)</x:f>
        <x:v>1036359.0159001201</x:v>
      </x:c>
      <x:c r="K472" s="16" t="n">
        <x:f>MAX(0,J472*(1+EXP((LN(1+Assumptions!$C$60)-0.5*Assumptions!$C$61^2)+Assumptions!$C$61*((RAND()+RAND()+RAND()+RAND()+RAND()+RAND()+RAND()+RAND()+RAND()+RAND()+RAND()+RAND())-6))-1)+PT_Y5_MC!L67)</x:f>
        <x:v>879368.5216686309</x:v>
      </x:c>
      <x:c r="L472" s="16" t="n">
        <x:f>MAX(0,K472*(1+EXP((LN(1+Assumptions!$C$60)-0.5*Assumptions!$C$61^2)+Assumptions!$C$61*((RAND()+RAND()+RAND()+RAND()+RAND()+RAND()+RAND()+RAND()+RAND()+RAND()+RAND()+RAND())-6))-1)+PT_Y5_MC!M67)</x:f>
        <x:v>1029997.441212607</x:v>
      </x:c>
      <x:c r="M472" s="16" t="n">
        <x:f>MAX(0,L472*(1+EXP((LN(1+Assumptions!$C$60)-0.5*Assumptions!$C$61^2)+Assumptions!$C$61*((RAND()+RAND()+RAND()+RAND()+RAND()+RAND()+RAND()+RAND()+RAND()+RAND()+RAND()+RAND())-6))-1)+PT_Y5_MC!N67)</x:f>
        <x:v>913057.6993430413</x:v>
      </x:c>
      <x:c r="N472" s="16" t="n">
        <x:f>MAX(0,M472*(1+EXP((LN(1+Assumptions!$C$60)-0.5*Assumptions!$C$61^2)+Assumptions!$C$61*((RAND()+RAND()+RAND()+RAND()+RAND()+RAND()+RAND()+RAND()+RAND()+RAND()+RAND()+RAND())-6))-1)+PT_Y5_MC!O67)</x:f>
        <x:v>981705.4071304472</x:v>
      </x:c>
      <x:c r="O472" s="16" t="n">
        <x:f>MAX(0,N472*(1+EXP((LN(1+Assumptions!$C$60)-0.5*Assumptions!$C$61^2)+Assumptions!$C$61*((RAND()+RAND()+RAND()+RAND()+RAND()+RAND()+RAND()+RAND()+RAND()+RAND()+RAND()+RAND())-6))-1)+PT_Y5_MC!P67)</x:f>
        <x:v>960969.583958986</x:v>
      </x:c>
      <x:c r="P472" s="16" t="n">
        <x:f>MAX(0,O472*(1+EXP((LN(1+Assumptions!$C$60)-0.5*Assumptions!$C$61^2)+Assumptions!$C$61*((RAND()+RAND()+RAND()+RAND()+RAND()+RAND()+RAND()+RAND()+RAND()+RAND()+RAND()+RAND())-6))-1)+PT_Y5_MC!Q67)</x:f>
        <x:v>794291.5587951287</x:v>
      </x:c>
      <x:c r="Q472" s="16" t="n">
        <x:f>MAX(0,P472*(1+EXP((LN(1+Assumptions!$C$60)-0.5*Assumptions!$C$61^2)+Assumptions!$C$61*((RAND()+RAND()+RAND()+RAND()+RAND()+RAND()+RAND()+RAND()+RAND()+RAND()+RAND()+RAND())-6))-1)+PT_Y5_MC!R67)</x:f>
        <x:v>929069.6963773342</x:v>
      </x:c>
      <x:c r="R472" s="16" t="n">
        <x:f>MAX(0,Q472*(1+EXP((LN(1+Assumptions!$C$60)-0.5*Assumptions!$C$61^2)+Assumptions!$C$61*((RAND()+RAND()+RAND()+RAND()+RAND()+RAND()+RAND()+RAND()+RAND()+RAND()+RAND()+RAND())-6))-1)+PT_Y5_MC!S67)</x:f>
        <x:v>985259.259823982</x:v>
      </x:c>
      <x:c r="S472" s="16" t="n">
        <x:f>MAX(0,R472*(1+EXP((LN(1+Assumptions!$C$60)-0.5*Assumptions!$C$61^2)+Assumptions!$C$61*((RAND()+RAND()+RAND()+RAND()+RAND()+RAND()+RAND()+RAND()+RAND()+RAND()+RAND()+RAND())-6))-1)+PT_Y5_MC!T67)</x:f>
        <x:v>1002194.3518754777</x:v>
      </x:c>
      <x:c r="T472" s="16" t="n">
        <x:f>MAX(0,S472*(1+EXP((LN(1+Assumptions!$C$60)-0.5*Assumptions!$C$61^2)+Assumptions!$C$61*((RAND()+RAND()+RAND()+RAND()+RAND()+RAND()+RAND()+RAND()+RAND()+RAND()+RAND()+RAND())-6))-1)+PT_Y5_MC!U67)</x:f>
        <x:v>1102743.2034720206</x:v>
      </x:c>
      <x:c r="U472" s="16" t="n">
        <x:f>MAX(0,T472*(1+EXP((LN(1+Assumptions!$C$60)-0.5*Assumptions!$C$61^2)+Assumptions!$C$61*((RAND()+RAND()+RAND()+RAND()+RAND()+RAND()+RAND()+RAND()+RAND()+RAND()+RAND()+RAND())-6))-1)+PT_Y5_MC!V67)</x:f>
        <x:v>1149600.0596127587</x:v>
      </x:c>
      <x:c r="V472" s="16" t="n">
        <x:f>MAX(0,U472*(1+EXP((LN(1+Assumptions!$C$60)-0.5*Assumptions!$C$61^2)+Assumptions!$C$61*((RAND()+RAND()+RAND()+RAND()+RAND()+RAND()+RAND()+RAND()+RAND()+RAND()+RAND()+RAND())-6))-1)+PT_Y5_MC!W67)</x:f>
        <x:v>1018305.7153942465</x:v>
      </x:c>
      <x:c r="W472" s="16" t="n">
        <x:f>MAX(0,V472*(1+EXP((LN(1+Assumptions!$C$60)-0.5*Assumptions!$C$61^2)+Assumptions!$C$61*((RAND()+RAND()+RAND()+RAND()+RAND()+RAND()+RAND()+RAND()+RAND()+RAND()+RAND()+RAND())-6))-1)+PT_Y5_MC!X67)</x:f>
        <x:v>809854.9706617488</x:v>
      </x:c>
      <x:c r="X472" s="16" t="n">
        <x:f>MAX(0,W472*(1+EXP((LN(1+Assumptions!$C$60)-0.5*Assumptions!$C$61^2)+Assumptions!$C$61*((RAND()+RAND()+RAND()+RAND()+RAND()+RAND()+RAND()+RAND()+RAND()+RAND()+RAND()+RAND())-6))-1)+PT_Y5_MC!Y67)</x:f>
        <x:v>729065.9246665175</x:v>
      </x:c>
      <x:c r="Y472" s="16" t="n">
        <x:f>MAX(0,X472*(1+EXP((LN(1+Assumptions!$C$60)-0.5*Assumptions!$C$61^2)+Assumptions!$C$61*((RAND()+RAND()+RAND()+RAND()+RAND()+RAND()+RAND()+RAND()+RAND()+RAND()+RAND()+RAND())-6))-1)+PT_Y5_MC!Z67)</x:f>
        <x:v>704255.5959155184</x:v>
      </x:c>
      <x:c r="Z472" s="16" t="n">
        <x:f>MAX(0,Y472*(1+EXP((LN(1+Assumptions!$C$60)-0.5*Assumptions!$C$61^2)+Assumptions!$C$61*((RAND()+RAND()+RAND()+RAND()+RAND()+RAND()+RAND()+RAND()+RAND()+RAND()+RAND()+RAND())-6))-1)+PT_Y5_MC!AA67)</x:f>
        <x:v>858614.5441064225</x:v>
      </x:c>
      <x:c r="AA472" s="16" t="n">
        <x:f>MAX(0,Z472*(1+EXP((LN(1+Assumptions!$C$60)-0.5*Assumptions!$C$61^2)+Assumptions!$C$61*((RAND()+RAND()+RAND()+RAND()+RAND()+RAND()+RAND()+RAND()+RAND()+RAND()+RAND()+RAND())-6))-1)+PT_Y5_MC!AB67)</x:f>
        <x:v>1001202.7003688305</x:v>
      </x:c>
      <x:c r="AB472" s="16" t="n">
        <x:f>MAX(0,AA472*(1+EXP((LN(1+Assumptions!$C$60)-0.5*Assumptions!$C$61^2)+Assumptions!$C$61*((RAND()+RAND()+RAND()+RAND()+RAND()+RAND()+RAND()+RAND()+RAND()+RAND()+RAND()+RAND())-6))-1)+PT_Y5_MC!AC67)</x:f>
        <x:v>1070683.5516511276</x:v>
      </x:c>
      <x:c r="AC472" s="16" t="n">
        <x:f>MAX(0,AB472*(1+EXP((LN(1+Assumptions!$C$60)-0.5*Assumptions!$C$61^2)+Assumptions!$C$61*((RAND()+RAND()+RAND()+RAND()+RAND()+RAND()+RAND()+RAND()+RAND()+RAND()+RAND()+RAND())-6))-1)+PT_Y5_MC!AD67)</x:f>
        <x:v>1202699.8498468641</x:v>
      </x:c>
      <x:c r="AD472" s="16" t="n">
        <x:f>MAX(0,AC472*(1+EXP((LN(1+Assumptions!$C$60)-0.5*Assumptions!$C$61^2)+Assumptions!$C$61*((RAND()+RAND()+RAND()+RAND()+RAND()+RAND()+RAND()+RAND()+RAND()+RAND()+RAND()+RAND())-6))-1)+PT_Y5_MC!AE67)</x:f>
        <x:v>1823414.9357280743</x:v>
      </x:c>
      <x:c r="AE472" s="16" t="n">
        <x:f>MAX(0,AD472*(1+EXP((LN(1+Assumptions!$C$60)-0.5*Assumptions!$C$61^2)+Assumptions!$C$61*((RAND()+RAND()+RAND()+RAND()+RAND()+RAND()+RAND()+RAND()+RAND()+RAND()+RAND()+RAND())-6))-1)+PT_Y5_MC!AF67)</x:f>
        <x:v>1461352.1502943733</x:v>
      </x:c>
      <x:c r="AF472" s="16" t="n">
        <x:f>MAX(0,AE472*(1+EXP((LN(1+Assumptions!$C$60)-0.5*Assumptions!$C$61^2)+Assumptions!$C$61*((RAND()+RAND()+RAND()+RAND()+RAND()+RAND()+RAND()+RAND()+RAND()+RAND()+RAND()+RAND())-6))-1)+PT_Y5_MC!AG67)</x:f>
        <x:v>1354704.0825188337</x:v>
      </x:c>
    </x:row>
    <x:row r="473">
      <x:c r="A473" s="39">
        <x:v>469</x:v>
      </x:c>
      <x:c r="B473" s="16" t="n">
        <x:f>PT_Y5_MC!C68</x:f>
        <x:v>1029031.25</x:v>
      </x:c>
      <x:c r="C473" s="16" t="n">
        <x:f>MAX(0,B473*(1+EXP((LN(1+Assumptions!$C$60)-0.5*Assumptions!$C$61^2)+Assumptions!$C$61*((RAND()+RAND()+RAND()+RAND()+RAND()+RAND()+RAND()+RAND()+RAND()+RAND()+RAND()+RAND())-6))-1)+PT_Y5_MC!D67)</x:f>
        <x:v>1275562.3161031017</x:v>
      </x:c>
      <x:c r="D473" s="16" t="n">
        <x:f>MAX(0,C473*(1+EXP((LN(1+Assumptions!$C$60)-0.5*Assumptions!$C$61^2)+Assumptions!$C$61*((RAND()+RAND()+RAND()+RAND()+RAND()+RAND()+RAND()+RAND()+RAND()+RAND()+RAND()+RAND())-6))-1)+PT_Y5_MC!E67)</x:f>
        <x:v>1265377.0653787064</x:v>
      </x:c>
      <x:c r="E473" s="16" t="n">
        <x:f>MAX(0,D473*(1+EXP((LN(1+Assumptions!$C$60)-0.5*Assumptions!$C$61^2)+Assumptions!$C$61*((RAND()+RAND()+RAND()+RAND()+RAND()+RAND()+RAND()+RAND()+RAND()+RAND()+RAND()+RAND())-6))-1)+PT_Y5_MC!F67)</x:f>
        <x:v>1265870.586221236</x:v>
      </x:c>
      <x:c r="F473" s="16" t="n">
        <x:f>MAX(0,E473*(1+EXP((LN(1+Assumptions!$C$60)-0.5*Assumptions!$C$61^2)+Assumptions!$C$61*((RAND()+RAND()+RAND()+RAND()+RAND()+RAND()+RAND()+RAND()+RAND()+RAND()+RAND()+RAND())-6))-1)+PT_Y5_MC!G67)</x:f>
        <x:v>1239269.5158507545</x:v>
      </x:c>
      <x:c r="G473" s="16" t="n">
        <x:f>MAX(0,F473*(1+EXP((LN(1+Assumptions!$C$60)-0.5*Assumptions!$C$61^2)+Assumptions!$C$61*((RAND()+RAND()+RAND()+RAND()+RAND()+RAND()+RAND()+RAND()+RAND()+RAND()+RAND()+RAND())-6))-1)+PT_Y5_MC!H67)</x:f>
        <x:v>1076103.1309302596</x:v>
      </x:c>
      <x:c r="H473" s="16" t="n">
        <x:f>MAX(0,G473*(1+EXP((LN(1+Assumptions!$C$60)-0.5*Assumptions!$C$61^2)+Assumptions!$C$61*((RAND()+RAND()+RAND()+RAND()+RAND()+RAND()+RAND()+RAND()+RAND()+RAND()+RAND()+RAND())-6))-1)+PT_Y5_MC!I67)</x:f>
        <x:v>1151460.8553339725</x:v>
      </x:c>
      <x:c r="I473" s="16" t="n">
        <x:f>MAX(0,H473*(1+EXP((LN(1+Assumptions!$C$60)-0.5*Assumptions!$C$61^2)+Assumptions!$C$61*((RAND()+RAND()+RAND()+RAND()+RAND()+RAND()+RAND()+RAND()+RAND()+RAND()+RAND()+RAND())-6))-1)+PT_Y5_MC!J67)</x:f>
        <x:v>914301.1223473668</x:v>
      </x:c>
      <x:c r="J473" s="16" t="n">
        <x:f>MAX(0,I473*(1+EXP((LN(1+Assumptions!$C$60)-0.5*Assumptions!$C$61^2)+Assumptions!$C$61*((RAND()+RAND()+RAND()+RAND()+RAND()+RAND()+RAND()+RAND()+RAND()+RAND()+RAND()+RAND())-6))-1)+PT_Y5_MC!K67)</x:f>
        <x:v>764149.1749048146</x:v>
      </x:c>
      <x:c r="K473" s="16" t="n">
        <x:f>MAX(0,J473*(1+EXP((LN(1+Assumptions!$C$60)-0.5*Assumptions!$C$61^2)+Assumptions!$C$61*((RAND()+RAND()+RAND()+RAND()+RAND()+RAND()+RAND()+RAND()+RAND()+RAND()+RAND()+RAND())-6))-1)+PT_Y5_MC!L67)</x:f>
        <x:v>808196.463535549</x:v>
      </x:c>
      <x:c r="L473" s="16" t="n">
        <x:f>MAX(0,K473*(1+EXP((LN(1+Assumptions!$C$60)-0.5*Assumptions!$C$61^2)+Assumptions!$C$61*((RAND()+RAND()+RAND()+RAND()+RAND()+RAND()+RAND()+RAND()+RAND()+RAND()+RAND()+RAND())-6))-1)+PT_Y5_MC!M67)</x:f>
        <x:v>897014.9806949709</x:v>
      </x:c>
      <x:c r="M473" s="16" t="n">
        <x:f>MAX(0,L473*(1+EXP((LN(1+Assumptions!$C$60)-0.5*Assumptions!$C$61^2)+Assumptions!$C$61*((RAND()+RAND()+RAND()+RAND()+RAND()+RAND()+RAND()+RAND()+RAND()+RAND()+RAND()+RAND())-6))-1)+PT_Y5_MC!N67)</x:f>
        <x:v>1118787.7615258617</x:v>
      </x:c>
      <x:c r="N473" s="16" t="n">
        <x:f>MAX(0,M473*(1+EXP((LN(1+Assumptions!$C$60)-0.5*Assumptions!$C$61^2)+Assumptions!$C$61*((RAND()+RAND()+RAND()+RAND()+RAND()+RAND()+RAND()+RAND()+RAND()+RAND()+RAND()+RAND())-6))-1)+PT_Y5_MC!O67)</x:f>
        <x:v>1238822.5195147619</x:v>
      </x:c>
      <x:c r="O473" s="16" t="n">
        <x:f>MAX(0,N473*(1+EXP((LN(1+Assumptions!$C$60)-0.5*Assumptions!$C$61^2)+Assumptions!$C$61*((RAND()+RAND()+RAND()+RAND()+RAND()+RAND()+RAND()+RAND()+RAND()+RAND()+RAND()+RAND())-6))-1)+PT_Y5_MC!P67)</x:f>
        <x:v>1279976.5601521612</x:v>
      </x:c>
      <x:c r="P473" s="16" t="n">
        <x:f>MAX(0,O473*(1+EXP((LN(1+Assumptions!$C$60)-0.5*Assumptions!$C$61^2)+Assumptions!$C$61*((RAND()+RAND()+RAND()+RAND()+RAND()+RAND()+RAND()+RAND()+RAND()+RAND()+RAND()+RAND())-6))-1)+PT_Y5_MC!Q67)</x:f>
        <x:v>1299036.5368705261</x:v>
      </x:c>
      <x:c r="Q473" s="16" t="n">
        <x:f>MAX(0,P473*(1+EXP((LN(1+Assumptions!$C$60)-0.5*Assumptions!$C$61^2)+Assumptions!$C$61*((RAND()+RAND()+RAND()+RAND()+RAND()+RAND()+RAND()+RAND()+RAND()+RAND()+RAND()+RAND())-6))-1)+PT_Y5_MC!R67)</x:f>
        <x:v>1281890.8584890554</x:v>
      </x:c>
      <x:c r="R473" s="16" t="n">
        <x:f>MAX(0,Q473*(1+EXP((LN(1+Assumptions!$C$60)-0.5*Assumptions!$C$61^2)+Assumptions!$C$61*((RAND()+RAND()+RAND()+RAND()+RAND()+RAND()+RAND()+RAND()+RAND()+RAND()+RAND()+RAND())-6))-1)+PT_Y5_MC!S67)</x:f>
        <x:v>1279345.6883128854</x:v>
      </x:c>
      <x:c r="S473" s="16" t="n">
        <x:f>MAX(0,R473*(1+EXP((LN(1+Assumptions!$C$60)-0.5*Assumptions!$C$61^2)+Assumptions!$C$61*((RAND()+RAND()+RAND()+RAND()+RAND()+RAND()+RAND()+RAND()+RAND()+RAND()+RAND()+RAND())-6))-1)+PT_Y5_MC!T67)</x:f>
        <x:v>1431561.9674636303</x:v>
      </x:c>
      <x:c r="T473" s="16" t="n">
        <x:f>MAX(0,S473*(1+EXP((LN(1+Assumptions!$C$60)-0.5*Assumptions!$C$61^2)+Assumptions!$C$61*((RAND()+RAND()+RAND()+RAND()+RAND()+RAND()+RAND()+RAND()+RAND()+RAND()+RAND()+RAND())-6))-1)+PT_Y5_MC!U67)</x:f>
        <x:v>1940496.1964754085</x:v>
      </x:c>
      <x:c r="U473" s="16" t="n">
        <x:f>MAX(0,T473*(1+EXP((LN(1+Assumptions!$C$60)-0.5*Assumptions!$C$61^2)+Assumptions!$C$61*((RAND()+RAND()+RAND()+RAND()+RAND()+RAND()+RAND()+RAND()+RAND()+RAND()+RAND()+RAND())-6))-1)+PT_Y5_MC!V67)</x:f>
        <x:v>2166483.505640056</x:v>
      </x:c>
      <x:c r="V473" s="16" t="n">
        <x:f>MAX(0,U473*(1+EXP((LN(1+Assumptions!$C$60)-0.5*Assumptions!$C$61^2)+Assumptions!$C$61*((RAND()+RAND()+RAND()+RAND()+RAND()+RAND()+RAND()+RAND()+RAND()+RAND()+RAND()+RAND())-6))-1)+PT_Y5_MC!W67)</x:f>
        <x:v>1807101.858546123</x:v>
      </x:c>
      <x:c r="W473" s="16" t="n">
        <x:f>MAX(0,V473*(1+EXP((LN(1+Assumptions!$C$60)-0.5*Assumptions!$C$61^2)+Assumptions!$C$61*((RAND()+RAND()+RAND()+RAND()+RAND()+RAND()+RAND()+RAND()+RAND()+RAND()+RAND()+RAND())-6))-1)+PT_Y5_MC!X67)</x:f>
        <x:v>1737226.6827786947</x:v>
      </x:c>
      <x:c r="X473" s="16" t="n">
        <x:f>MAX(0,W473*(1+EXP((LN(1+Assumptions!$C$60)-0.5*Assumptions!$C$61^2)+Assumptions!$C$61*((RAND()+RAND()+RAND()+RAND()+RAND()+RAND()+RAND()+RAND()+RAND()+RAND()+RAND()+RAND())-6))-1)+PT_Y5_MC!Y67)</x:f>
        <x:v>1899467.0290450528</x:v>
      </x:c>
      <x:c r="Y473" s="16" t="n">
        <x:f>MAX(0,X473*(1+EXP((LN(1+Assumptions!$C$60)-0.5*Assumptions!$C$61^2)+Assumptions!$C$61*((RAND()+RAND()+RAND()+RAND()+RAND()+RAND()+RAND()+RAND()+RAND()+RAND()+RAND()+RAND())-6))-1)+PT_Y5_MC!Z67)</x:f>
        <x:v>1821900.307968909</x:v>
      </x:c>
      <x:c r="Z473" s="16" t="n">
        <x:f>MAX(0,Y473*(1+EXP((LN(1+Assumptions!$C$60)-0.5*Assumptions!$C$61^2)+Assumptions!$C$61*((RAND()+RAND()+RAND()+RAND()+RAND()+RAND()+RAND()+RAND()+RAND()+RAND()+RAND()+RAND())-6))-1)+PT_Y5_MC!AA67)</x:f>
        <x:v>1803524.2707948468</x:v>
      </x:c>
      <x:c r="AA473" s="16" t="n">
        <x:f>MAX(0,Z473*(1+EXP((LN(1+Assumptions!$C$60)-0.5*Assumptions!$C$61^2)+Assumptions!$C$61*((RAND()+RAND()+RAND()+RAND()+RAND()+RAND()+RAND()+RAND()+RAND()+RAND()+RAND()+RAND())-6))-1)+PT_Y5_MC!AB67)</x:f>
        <x:v>1725077.2685262396</x:v>
      </x:c>
      <x:c r="AB473" s="16" t="n">
        <x:f>MAX(0,AA473*(1+EXP((LN(1+Assumptions!$C$60)-0.5*Assumptions!$C$61^2)+Assumptions!$C$61*((RAND()+RAND()+RAND()+RAND()+RAND()+RAND()+RAND()+RAND()+RAND()+RAND()+RAND()+RAND())-6))-1)+PT_Y5_MC!AC67)</x:f>
        <x:v>1798145.0283498433</x:v>
      </x:c>
      <x:c r="AC473" s="16" t="n">
        <x:f>MAX(0,AB473*(1+EXP((LN(1+Assumptions!$C$60)-0.5*Assumptions!$C$61^2)+Assumptions!$C$61*((RAND()+RAND()+RAND()+RAND()+RAND()+RAND()+RAND()+RAND()+RAND()+RAND()+RAND()+RAND())-6))-1)+PT_Y5_MC!AD67)</x:f>
        <x:v>1717226.3327982577</x:v>
      </x:c>
      <x:c r="AD473" s="16" t="n">
        <x:f>MAX(0,AC473*(1+EXP((LN(1+Assumptions!$C$60)-0.5*Assumptions!$C$61^2)+Assumptions!$C$61*((RAND()+RAND()+RAND()+RAND()+RAND()+RAND()+RAND()+RAND()+RAND()+RAND()+RAND()+RAND())-6))-1)+PT_Y5_MC!AE67)</x:f>
        <x:v>1998123.3053027196</x:v>
      </x:c>
      <x:c r="AE473" s="16" t="n">
        <x:f>MAX(0,AD473*(1+EXP((LN(1+Assumptions!$C$60)-0.5*Assumptions!$C$61^2)+Assumptions!$C$61*((RAND()+RAND()+RAND()+RAND()+RAND()+RAND()+RAND()+RAND()+RAND()+RAND()+RAND()+RAND())-6))-1)+PT_Y5_MC!AF67)</x:f>
        <x:v>1760681.052014727</x:v>
      </x:c>
      <x:c r="AF473" s="16" t="n">
        <x:f>MAX(0,AE473*(1+EXP((LN(1+Assumptions!$C$60)-0.5*Assumptions!$C$61^2)+Assumptions!$C$61*((RAND()+RAND()+RAND()+RAND()+RAND()+RAND()+RAND()+RAND()+RAND()+RAND()+RAND()+RAND())-6))-1)+PT_Y5_MC!AG67)</x:f>
        <x:v>1732661.9779764868</x:v>
      </x:c>
    </x:row>
    <x:row r="474">
      <x:c r="A474" s="39">
        <x:v>470</x:v>
      </x:c>
      <x:c r="B474" s="16" t="n">
        <x:f>PT_Y5_MC!C68</x:f>
        <x:v>1029031.25</x:v>
      </x:c>
      <x:c r="C474" s="16" t="n">
        <x:f>MAX(0,B474*(1+EXP((LN(1+Assumptions!$C$60)-0.5*Assumptions!$C$61^2)+Assumptions!$C$61*((RAND()+RAND()+RAND()+RAND()+RAND()+RAND()+RAND()+RAND()+RAND()+RAND()+RAND()+RAND())-6))-1)+PT_Y5_MC!D67)</x:f>
        <x:v>1235915.3154975753</x:v>
      </x:c>
      <x:c r="D474" s="16" t="n">
        <x:f>MAX(0,C474*(1+EXP((LN(1+Assumptions!$C$60)-0.5*Assumptions!$C$61^2)+Assumptions!$C$61*((RAND()+RAND()+RAND()+RAND()+RAND()+RAND()+RAND()+RAND()+RAND()+RAND()+RAND()+RAND())-6))-1)+PT_Y5_MC!E67)</x:f>
        <x:v>994173.8417521126</x:v>
      </x:c>
      <x:c r="E474" s="16" t="n">
        <x:f>MAX(0,D474*(1+EXP((LN(1+Assumptions!$C$60)-0.5*Assumptions!$C$61^2)+Assumptions!$C$61*((RAND()+RAND()+RAND()+RAND()+RAND()+RAND()+RAND()+RAND()+RAND()+RAND()+RAND()+RAND())-6))-1)+PT_Y5_MC!F67)</x:f>
        <x:v>1123501.3997326903</x:v>
      </x:c>
      <x:c r="F474" s="16" t="n">
        <x:f>MAX(0,E474*(1+EXP((LN(1+Assumptions!$C$60)-0.5*Assumptions!$C$61^2)+Assumptions!$C$61*((RAND()+RAND()+RAND()+RAND()+RAND()+RAND()+RAND()+RAND()+RAND()+RAND()+RAND()+RAND())-6))-1)+PT_Y5_MC!G67)</x:f>
        <x:v>1267758.7138427459</x:v>
      </x:c>
      <x:c r="G474" s="16" t="n">
        <x:f>MAX(0,F474*(1+EXP((LN(1+Assumptions!$C$60)-0.5*Assumptions!$C$61^2)+Assumptions!$C$61*((RAND()+RAND()+RAND()+RAND()+RAND()+RAND()+RAND()+RAND()+RAND()+RAND()+RAND()+RAND())-6))-1)+PT_Y5_MC!H67)</x:f>
        <x:v>1209026.2996227762</x:v>
      </x:c>
      <x:c r="H474" s="16" t="n">
        <x:f>MAX(0,G474*(1+EXP((LN(1+Assumptions!$C$60)-0.5*Assumptions!$C$61^2)+Assumptions!$C$61*((RAND()+RAND()+RAND()+RAND()+RAND()+RAND()+RAND()+RAND()+RAND()+RAND()+RAND()+RAND())-6))-1)+PT_Y5_MC!I67)</x:f>
        <x:v>979048.613985078</x:v>
      </x:c>
      <x:c r="I474" s="16" t="n">
        <x:f>MAX(0,H474*(1+EXP((LN(1+Assumptions!$C$60)-0.5*Assumptions!$C$61^2)+Assumptions!$C$61*((RAND()+RAND()+RAND()+RAND()+RAND()+RAND()+RAND()+RAND()+RAND()+RAND()+RAND()+RAND())-6))-1)+PT_Y5_MC!J67)</x:f>
        <x:v>1242620.911582548</x:v>
      </x:c>
      <x:c r="J474" s="16" t="n">
        <x:f>MAX(0,I474*(1+EXP((LN(1+Assumptions!$C$60)-0.5*Assumptions!$C$61^2)+Assumptions!$C$61*((RAND()+RAND()+RAND()+RAND()+RAND()+RAND()+RAND()+RAND()+RAND()+RAND()+RAND()+RAND())-6))-1)+PT_Y5_MC!K67)</x:f>
        <x:v>1330347.0336821526</x:v>
      </x:c>
      <x:c r="K474" s="16" t="n">
        <x:f>MAX(0,J474*(1+EXP((LN(1+Assumptions!$C$60)-0.5*Assumptions!$C$61^2)+Assumptions!$C$61*((RAND()+RAND()+RAND()+RAND()+RAND()+RAND()+RAND()+RAND()+RAND()+RAND()+RAND()+RAND())-6))-1)+PT_Y5_MC!L67)</x:f>
        <x:v>1555864.0376757642</x:v>
      </x:c>
      <x:c r="L474" s="16" t="n">
        <x:f>MAX(0,K474*(1+EXP((LN(1+Assumptions!$C$60)-0.5*Assumptions!$C$61^2)+Assumptions!$C$61*((RAND()+RAND()+RAND()+RAND()+RAND()+RAND()+RAND()+RAND()+RAND()+RAND()+RAND()+RAND())-6))-1)+PT_Y5_MC!M67)</x:f>
        <x:v>1231252.1898859402</x:v>
      </x:c>
      <x:c r="M474" s="16" t="n">
        <x:f>MAX(0,L474*(1+EXP((LN(1+Assumptions!$C$60)-0.5*Assumptions!$C$61^2)+Assumptions!$C$61*((RAND()+RAND()+RAND()+RAND()+RAND()+RAND()+RAND()+RAND()+RAND()+RAND()+RAND()+RAND())-6))-1)+PT_Y5_MC!N67)</x:f>
        <x:v>1128379.8284393789</x:v>
      </x:c>
      <x:c r="N474" s="16" t="n">
        <x:f>MAX(0,M474*(1+EXP((LN(1+Assumptions!$C$60)-0.5*Assumptions!$C$61^2)+Assumptions!$C$61*((RAND()+RAND()+RAND()+RAND()+RAND()+RAND()+RAND()+RAND()+RAND()+RAND()+RAND()+RAND())-6))-1)+PT_Y5_MC!O67)</x:f>
        <x:v>1433464.0543286891</x:v>
      </x:c>
      <x:c r="O474" s="16" t="n">
        <x:f>MAX(0,N474*(1+EXP((LN(1+Assumptions!$C$60)-0.5*Assumptions!$C$61^2)+Assumptions!$C$61*((RAND()+RAND()+RAND()+RAND()+RAND()+RAND()+RAND()+RAND()+RAND()+RAND()+RAND()+RAND())-6))-1)+PT_Y5_MC!P67)</x:f>
        <x:v>1396601.9784206965</x:v>
      </x:c>
      <x:c r="P474" s="16" t="n">
        <x:f>MAX(0,O474*(1+EXP((LN(1+Assumptions!$C$60)-0.5*Assumptions!$C$61^2)+Assumptions!$C$61*((RAND()+RAND()+RAND()+RAND()+RAND()+RAND()+RAND()+RAND()+RAND()+RAND()+RAND()+RAND())-6))-1)+PT_Y5_MC!Q67)</x:f>
        <x:v>1316766.2314156839</x:v>
      </x:c>
      <x:c r="Q474" s="16" t="n">
        <x:f>MAX(0,P474*(1+EXP((LN(1+Assumptions!$C$60)-0.5*Assumptions!$C$61^2)+Assumptions!$C$61*((RAND()+RAND()+RAND()+RAND()+RAND()+RAND()+RAND()+RAND()+RAND()+RAND()+RAND()+RAND())-6))-1)+PT_Y5_MC!R67)</x:f>
        <x:v>984773.5966902708</x:v>
      </x:c>
      <x:c r="R474" s="16" t="n">
        <x:f>MAX(0,Q474*(1+EXP((LN(1+Assumptions!$C$60)-0.5*Assumptions!$C$61^2)+Assumptions!$C$61*((RAND()+RAND()+RAND()+RAND()+RAND()+RAND()+RAND()+RAND()+RAND()+RAND()+RAND()+RAND())-6))-1)+PT_Y5_MC!S67)</x:f>
        <x:v>1280442.1885511475</x:v>
      </x:c>
      <x:c r="S474" s="16" t="n">
        <x:f>MAX(0,R474*(1+EXP((LN(1+Assumptions!$C$60)-0.5*Assumptions!$C$61^2)+Assumptions!$C$61*((RAND()+RAND()+RAND()+RAND()+RAND()+RAND()+RAND()+RAND()+RAND()+RAND()+RAND()+RAND())-6))-1)+PT_Y5_MC!T67)</x:f>
        <x:v>1218984.9367475365</x:v>
      </x:c>
      <x:c r="T474" s="16" t="n">
        <x:f>MAX(0,S474*(1+EXP((LN(1+Assumptions!$C$60)-0.5*Assumptions!$C$61^2)+Assumptions!$C$61*((RAND()+RAND()+RAND()+RAND()+RAND()+RAND()+RAND()+RAND()+RAND()+RAND()+RAND()+RAND())-6))-1)+PT_Y5_MC!U67)</x:f>
        <x:v>1650395.3204258713</x:v>
      </x:c>
      <x:c r="U474" s="16" t="n">
        <x:f>MAX(0,T474*(1+EXP((LN(1+Assumptions!$C$60)-0.5*Assumptions!$C$61^2)+Assumptions!$C$61*((RAND()+RAND()+RAND()+RAND()+RAND()+RAND()+RAND()+RAND()+RAND()+RAND()+RAND()+RAND())-6))-1)+PT_Y5_MC!V67)</x:f>
        <x:v>1631752.4782462653</x:v>
      </x:c>
      <x:c r="V474" s="16" t="n">
        <x:f>MAX(0,U474*(1+EXP((LN(1+Assumptions!$C$60)-0.5*Assumptions!$C$61^2)+Assumptions!$C$61*((RAND()+RAND()+RAND()+RAND()+RAND()+RAND()+RAND()+RAND()+RAND()+RAND()+RAND()+RAND())-6))-1)+PT_Y5_MC!W67)</x:f>
        <x:v>1777612.0217085197</x:v>
      </x:c>
      <x:c r="W474" s="16" t="n">
        <x:f>MAX(0,V474*(1+EXP((LN(1+Assumptions!$C$60)-0.5*Assumptions!$C$61^2)+Assumptions!$C$61*((RAND()+RAND()+RAND()+RAND()+RAND()+RAND()+RAND()+RAND()+RAND()+RAND()+RAND()+RAND())-6))-1)+PT_Y5_MC!X67)</x:f>
        <x:v>2224699.6866466394</x:v>
      </x:c>
      <x:c r="X474" s="16" t="n">
        <x:f>MAX(0,W474*(1+EXP((LN(1+Assumptions!$C$60)-0.5*Assumptions!$C$61^2)+Assumptions!$C$61*((RAND()+RAND()+RAND()+RAND()+RAND()+RAND()+RAND()+RAND()+RAND()+RAND()+RAND()+RAND())-6))-1)+PT_Y5_MC!Y67)</x:f>
        <x:v>2901653.60705953</x:v>
      </x:c>
      <x:c r="Y474" s="16" t="n">
        <x:f>MAX(0,X474*(1+EXP((LN(1+Assumptions!$C$60)-0.5*Assumptions!$C$61^2)+Assumptions!$C$61*((RAND()+RAND()+RAND()+RAND()+RAND()+RAND()+RAND()+RAND()+RAND()+RAND()+RAND()+RAND())-6))-1)+PT_Y5_MC!Z67)</x:f>
        <x:v>2919030.8664716748</x:v>
      </x:c>
      <x:c r="Z474" s="16" t="n">
        <x:f>MAX(0,Y474*(1+EXP((LN(1+Assumptions!$C$60)-0.5*Assumptions!$C$61^2)+Assumptions!$C$61*((RAND()+RAND()+RAND()+RAND()+RAND()+RAND()+RAND()+RAND()+RAND()+RAND()+RAND()+RAND())-6))-1)+PT_Y5_MC!AA67)</x:f>
        <x:v>2492669.769363519</x:v>
      </x:c>
      <x:c r="AA474" s="16" t="n">
        <x:f>MAX(0,Z474*(1+EXP((LN(1+Assumptions!$C$60)-0.5*Assumptions!$C$61^2)+Assumptions!$C$61*((RAND()+RAND()+RAND()+RAND()+RAND()+RAND()+RAND()+RAND()+RAND()+RAND()+RAND()+RAND())-6))-1)+PT_Y5_MC!AB67)</x:f>
        <x:v>2885059.812126839</x:v>
      </x:c>
      <x:c r="AB474" s="16" t="n">
        <x:f>MAX(0,AA474*(1+EXP((LN(1+Assumptions!$C$60)-0.5*Assumptions!$C$61^2)+Assumptions!$C$61*((RAND()+RAND()+RAND()+RAND()+RAND()+RAND()+RAND()+RAND()+RAND()+RAND()+RAND()+RAND())-6))-1)+PT_Y5_MC!AC67)</x:f>
        <x:v>2715287.2426071633</x:v>
      </x:c>
      <x:c r="AC474" s="16" t="n">
        <x:f>MAX(0,AB474*(1+EXP((LN(1+Assumptions!$C$60)-0.5*Assumptions!$C$61^2)+Assumptions!$C$61*((RAND()+RAND()+RAND()+RAND()+RAND()+RAND()+RAND()+RAND()+RAND()+RAND()+RAND()+RAND())-6))-1)+PT_Y5_MC!AD67)</x:f>
        <x:v>2704854.5258706952</x:v>
      </x:c>
      <x:c r="AD474" s="16" t="n">
        <x:f>MAX(0,AC474*(1+EXP((LN(1+Assumptions!$C$60)-0.5*Assumptions!$C$61^2)+Assumptions!$C$61*((RAND()+RAND()+RAND()+RAND()+RAND()+RAND()+RAND()+RAND()+RAND()+RAND()+RAND()+RAND())-6))-1)+PT_Y5_MC!AE67)</x:f>
        <x:v>3224415.6774026034</x:v>
      </x:c>
      <x:c r="AE474" s="16" t="n">
        <x:f>MAX(0,AD474*(1+EXP((LN(1+Assumptions!$C$60)-0.5*Assumptions!$C$61^2)+Assumptions!$C$61*((RAND()+RAND()+RAND()+RAND()+RAND()+RAND()+RAND()+RAND()+RAND()+RAND()+RAND()+RAND())-6))-1)+PT_Y5_MC!AF67)</x:f>
        <x:v>3661597.1525805793</x:v>
      </x:c>
      <x:c r="AF474" s="16" t="n">
        <x:f>MAX(0,AE474*(1+EXP((LN(1+Assumptions!$C$60)-0.5*Assumptions!$C$61^2)+Assumptions!$C$61*((RAND()+RAND()+RAND()+RAND()+RAND()+RAND()+RAND()+RAND()+RAND()+RAND()+RAND()+RAND())-6))-1)+PT_Y5_MC!AG67)</x:f>
        <x:v>3611123.9766778667</x:v>
      </x:c>
    </x:row>
    <x:row r="475">
      <x:c r="A475" s="39">
        <x:v>471</x:v>
      </x:c>
      <x:c r="B475" s="16" t="n">
        <x:f>PT_Y5_MC!C68</x:f>
        <x:v>1029031.25</x:v>
      </x:c>
      <x:c r="C475" s="16" t="n">
        <x:f>MAX(0,B475*(1+EXP((LN(1+Assumptions!$C$60)-0.5*Assumptions!$C$61^2)+Assumptions!$C$61*((RAND()+RAND()+RAND()+RAND()+RAND()+RAND()+RAND()+RAND()+RAND()+RAND()+RAND()+RAND())-6))-1)+PT_Y5_MC!D67)</x:f>
        <x:v>875934.2875386132</x:v>
      </x:c>
      <x:c r="D475" s="16" t="n">
        <x:f>MAX(0,C475*(1+EXP((LN(1+Assumptions!$C$60)-0.5*Assumptions!$C$61^2)+Assumptions!$C$61*((RAND()+RAND()+RAND()+RAND()+RAND()+RAND()+RAND()+RAND()+RAND()+RAND()+RAND()+RAND())-6))-1)+PT_Y5_MC!E67)</x:f>
        <x:v>938219.3818586941</x:v>
      </x:c>
      <x:c r="E475" s="16" t="n">
        <x:f>MAX(0,D475*(1+EXP((LN(1+Assumptions!$C$60)-0.5*Assumptions!$C$61^2)+Assumptions!$C$61*((RAND()+RAND()+RAND()+RAND()+RAND()+RAND()+RAND()+RAND()+RAND()+RAND()+RAND()+RAND())-6))-1)+PT_Y5_MC!F67)</x:f>
        <x:v>846862.8618184443</x:v>
      </x:c>
      <x:c r="F475" s="16" t="n">
        <x:f>MAX(0,E475*(1+EXP((LN(1+Assumptions!$C$60)-0.5*Assumptions!$C$61^2)+Assumptions!$C$61*((RAND()+RAND()+RAND()+RAND()+RAND()+RAND()+RAND()+RAND()+RAND()+RAND()+RAND()+RAND())-6))-1)+PT_Y5_MC!G67)</x:f>
        <x:v>849660.5703799747</x:v>
      </x:c>
      <x:c r="G475" s="16" t="n">
        <x:f>MAX(0,F475*(1+EXP((LN(1+Assumptions!$C$60)-0.5*Assumptions!$C$61^2)+Assumptions!$C$61*((RAND()+RAND()+RAND()+RAND()+RAND()+RAND()+RAND()+RAND()+RAND()+RAND()+RAND()+RAND())-6))-1)+PT_Y5_MC!H67)</x:f>
        <x:v>750415.2825951295</x:v>
      </x:c>
      <x:c r="H475" s="16" t="n">
        <x:f>MAX(0,G475*(1+EXP((LN(1+Assumptions!$C$60)-0.5*Assumptions!$C$61^2)+Assumptions!$C$61*((RAND()+RAND()+RAND()+RAND()+RAND()+RAND()+RAND()+RAND()+RAND()+RAND()+RAND()+RAND())-6))-1)+PT_Y5_MC!I67)</x:f>
        <x:v>628981.9601727773</x:v>
      </x:c>
      <x:c r="I475" s="16" t="n">
        <x:f>MAX(0,H475*(1+EXP((LN(1+Assumptions!$C$60)-0.5*Assumptions!$C$61^2)+Assumptions!$C$61*((RAND()+RAND()+RAND()+RAND()+RAND()+RAND()+RAND()+RAND()+RAND()+RAND()+RAND()+RAND())-6))-1)+PT_Y5_MC!J67)</x:f>
        <x:v>778351.3870030101</x:v>
      </x:c>
      <x:c r="J475" s="16" t="n">
        <x:f>MAX(0,I475*(1+EXP((LN(1+Assumptions!$C$60)-0.5*Assumptions!$C$61^2)+Assumptions!$C$61*((RAND()+RAND()+RAND()+RAND()+RAND()+RAND()+RAND()+RAND()+RAND()+RAND()+RAND()+RAND())-6))-1)+PT_Y5_MC!K67)</x:f>
        <x:v>775431.3990892405</x:v>
      </x:c>
      <x:c r="K475" s="16" t="n">
        <x:f>MAX(0,J475*(1+EXP((LN(1+Assumptions!$C$60)-0.5*Assumptions!$C$61^2)+Assumptions!$C$61*((RAND()+RAND()+RAND()+RAND()+RAND()+RAND()+RAND()+RAND()+RAND()+RAND()+RAND()+RAND())-6))-1)+PT_Y5_MC!L67)</x:f>
        <x:v>808929.3737338359</x:v>
      </x:c>
      <x:c r="L475" s="16" t="n">
        <x:f>MAX(0,K475*(1+EXP((LN(1+Assumptions!$C$60)-0.5*Assumptions!$C$61^2)+Assumptions!$C$61*((RAND()+RAND()+RAND()+RAND()+RAND()+RAND()+RAND()+RAND()+RAND()+RAND()+RAND()+RAND())-6))-1)+PT_Y5_MC!M67)</x:f>
        <x:v>915818.042978039</x:v>
      </x:c>
      <x:c r="M475" s="16" t="n">
        <x:f>MAX(0,L475*(1+EXP((LN(1+Assumptions!$C$60)-0.5*Assumptions!$C$61^2)+Assumptions!$C$61*((RAND()+RAND()+RAND()+RAND()+RAND()+RAND()+RAND()+RAND()+RAND()+RAND()+RAND()+RAND())-6))-1)+PT_Y5_MC!N67)</x:f>
        <x:v>927281.7886857401</x:v>
      </x:c>
      <x:c r="N475" s="16" t="n">
        <x:f>MAX(0,M475*(1+EXP((LN(1+Assumptions!$C$60)-0.5*Assumptions!$C$61^2)+Assumptions!$C$61*((RAND()+RAND()+RAND()+RAND()+RAND()+RAND()+RAND()+RAND()+RAND()+RAND()+RAND()+RAND())-6))-1)+PT_Y5_MC!O67)</x:f>
        <x:v>1112963.7246351696</x:v>
      </x:c>
      <x:c r="O475" s="16" t="n">
        <x:f>MAX(0,N475*(1+EXP((LN(1+Assumptions!$C$60)-0.5*Assumptions!$C$61^2)+Assumptions!$C$61*((RAND()+RAND()+RAND()+RAND()+RAND()+RAND()+RAND()+RAND()+RAND()+RAND()+RAND()+RAND())-6))-1)+PT_Y5_MC!P67)</x:f>
        <x:v>1072287.6422182124</x:v>
      </x:c>
      <x:c r="P475" s="16" t="n">
        <x:f>MAX(0,O475*(1+EXP((LN(1+Assumptions!$C$60)-0.5*Assumptions!$C$61^2)+Assumptions!$C$61*((RAND()+RAND()+RAND()+RAND()+RAND()+RAND()+RAND()+RAND()+RAND()+RAND()+RAND()+RAND())-6))-1)+PT_Y5_MC!Q67)</x:f>
        <x:v>1092800.9993388695</x:v>
      </x:c>
      <x:c r="Q475" s="16" t="n">
        <x:f>MAX(0,P475*(1+EXP((LN(1+Assumptions!$C$60)-0.5*Assumptions!$C$61^2)+Assumptions!$C$61*((RAND()+RAND()+RAND()+RAND()+RAND()+RAND()+RAND()+RAND()+RAND()+RAND()+RAND()+RAND())-6))-1)+PT_Y5_MC!R67)</x:f>
        <x:v>1253666.8338617908</x:v>
      </x:c>
      <x:c r="R475" s="16" t="n">
        <x:f>MAX(0,Q475*(1+EXP((LN(1+Assumptions!$C$60)-0.5*Assumptions!$C$61^2)+Assumptions!$C$61*((RAND()+RAND()+RAND()+RAND()+RAND()+RAND()+RAND()+RAND()+RAND()+RAND()+RAND()+RAND())-6))-1)+PT_Y5_MC!S67)</x:f>
        <x:v>1500436.31533573</x:v>
      </x:c>
      <x:c r="S475" s="16" t="n">
        <x:f>MAX(0,R475*(1+EXP((LN(1+Assumptions!$C$60)-0.5*Assumptions!$C$61^2)+Assumptions!$C$61*((RAND()+RAND()+RAND()+RAND()+RAND()+RAND()+RAND()+RAND()+RAND()+RAND()+RAND()+RAND())-6))-1)+PT_Y5_MC!T67)</x:f>
        <x:v>1842899.7105784207</x:v>
      </x:c>
      <x:c r="T475" s="16" t="n">
        <x:f>MAX(0,S475*(1+EXP((LN(1+Assumptions!$C$60)-0.5*Assumptions!$C$61^2)+Assumptions!$C$61*((RAND()+RAND()+RAND()+RAND()+RAND()+RAND()+RAND()+RAND()+RAND()+RAND()+RAND()+RAND())-6))-1)+PT_Y5_MC!U67)</x:f>
        <x:v>1709533.3901993264</x:v>
      </x:c>
      <x:c r="U475" s="16" t="n">
        <x:f>MAX(0,T475*(1+EXP((LN(1+Assumptions!$C$60)-0.5*Assumptions!$C$61^2)+Assumptions!$C$61*((RAND()+RAND()+RAND()+RAND()+RAND()+RAND()+RAND()+RAND()+RAND()+RAND()+RAND()+RAND())-6))-1)+PT_Y5_MC!V67)</x:f>
        <x:v>2014026.4634683498</x:v>
      </x:c>
      <x:c r="V475" s="16" t="n">
        <x:f>MAX(0,U475*(1+EXP((LN(1+Assumptions!$C$60)-0.5*Assumptions!$C$61^2)+Assumptions!$C$61*((RAND()+RAND()+RAND()+RAND()+RAND()+RAND()+RAND()+RAND()+RAND()+RAND()+RAND()+RAND())-6))-1)+PT_Y5_MC!W67)</x:f>
        <x:v>1716638.1668022093</x:v>
      </x:c>
      <x:c r="W475" s="16" t="n">
        <x:f>MAX(0,V475*(1+EXP((LN(1+Assumptions!$C$60)-0.5*Assumptions!$C$61^2)+Assumptions!$C$61*((RAND()+RAND()+RAND()+RAND()+RAND()+RAND()+RAND()+RAND()+RAND()+RAND()+RAND()+RAND())-6))-1)+PT_Y5_MC!X67)</x:f>
        <x:v>1717565.982733371</x:v>
      </x:c>
      <x:c r="X475" s="16" t="n">
        <x:f>MAX(0,W475*(1+EXP((LN(1+Assumptions!$C$60)-0.5*Assumptions!$C$61^2)+Assumptions!$C$61*((RAND()+RAND()+RAND()+RAND()+RAND()+RAND()+RAND()+RAND()+RAND()+RAND()+RAND()+RAND())-6))-1)+PT_Y5_MC!Y67)</x:f>
        <x:v>2163316.472156619</x:v>
      </x:c>
      <x:c r="Y475" s="16" t="n">
        <x:f>MAX(0,X475*(1+EXP((LN(1+Assumptions!$C$60)-0.5*Assumptions!$C$61^2)+Assumptions!$C$61*((RAND()+RAND()+RAND()+RAND()+RAND()+RAND()+RAND()+RAND()+RAND()+RAND()+RAND()+RAND())-6))-1)+PT_Y5_MC!Z67)</x:f>
        <x:v>2051002.7219687284</x:v>
      </x:c>
      <x:c r="Z475" s="16" t="n">
        <x:f>MAX(0,Y475*(1+EXP((LN(1+Assumptions!$C$60)-0.5*Assumptions!$C$61^2)+Assumptions!$C$61*((RAND()+RAND()+RAND()+RAND()+RAND()+RAND()+RAND()+RAND()+RAND()+RAND()+RAND()+RAND())-6))-1)+PT_Y5_MC!AA67)</x:f>
        <x:v>1785710.2779399515</x:v>
      </x:c>
      <x:c r="AA475" s="16" t="n">
        <x:f>MAX(0,Z475*(1+EXP((LN(1+Assumptions!$C$60)-0.5*Assumptions!$C$61^2)+Assumptions!$C$61*((RAND()+RAND()+RAND()+RAND()+RAND()+RAND()+RAND()+RAND()+RAND()+RAND()+RAND()+RAND())-6))-1)+PT_Y5_MC!AB67)</x:f>
        <x:v>2001981.4470695793</x:v>
      </x:c>
      <x:c r="AB475" s="16" t="n">
        <x:f>MAX(0,AA475*(1+EXP((LN(1+Assumptions!$C$60)-0.5*Assumptions!$C$61^2)+Assumptions!$C$61*((RAND()+RAND()+RAND()+RAND()+RAND()+RAND()+RAND()+RAND()+RAND()+RAND()+RAND()+RAND())-6))-1)+PT_Y5_MC!AC67)</x:f>
        <x:v>1957887.3672505731</x:v>
      </x:c>
      <x:c r="AC475" s="16" t="n">
        <x:f>MAX(0,AB475*(1+EXP((LN(1+Assumptions!$C$60)-0.5*Assumptions!$C$61^2)+Assumptions!$C$61*((RAND()+RAND()+RAND()+RAND()+RAND()+RAND()+RAND()+RAND()+RAND()+RAND()+RAND()+RAND())-6))-1)+PT_Y5_MC!AD67)</x:f>
        <x:v>1968512.1581342635</x:v>
      </x:c>
      <x:c r="AD475" s="16" t="n">
        <x:f>MAX(0,AC475*(1+EXP((LN(1+Assumptions!$C$60)-0.5*Assumptions!$C$61^2)+Assumptions!$C$61*((RAND()+RAND()+RAND()+RAND()+RAND()+RAND()+RAND()+RAND()+RAND()+RAND()+RAND()+RAND())-6))-1)+PT_Y5_MC!AE67)</x:f>
        <x:v>2541469.193374051</x:v>
      </x:c>
      <x:c r="AE475" s="16" t="n">
        <x:f>MAX(0,AD475*(1+EXP((LN(1+Assumptions!$C$60)-0.5*Assumptions!$C$61^2)+Assumptions!$C$61*((RAND()+RAND()+RAND()+RAND()+RAND()+RAND()+RAND()+RAND()+RAND()+RAND()+RAND()+RAND())-6))-1)+PT_Y5_MC!AF67)</x:f>
        <x:v>2861932.138803077</x:v>
      </x:c>
      <x:c r="AF475" s="16" t="n">
        <x:f>MAX(0,AE475*(1+EXP((LN(1+Assumptions!$C$60)-0.5*Assumptions!$C$61^2)+Assumptions!$C$61*((RAND()+RAND()+RAND()+RAND()+RAND()+RAND()+RAND()+RAND()+RAND()+RAND()+RAND()+RAND())-6))-1)+PT_Y5_MC!AG67)</x:f>
        <x:v>3492135.5600267025</x:v>
      </x:c>
    </x:row>
    <x:row r="476">
      <x:c r="A476" s="39">
        <x:v>472</x:v>
      </x:c>
      <x:c r="B476" s="16" t="n">
        <x:f>PT_Y5_MC!C68</x:f>
        <x:v>1029031.25</x:v>
      </x:c>
      <x:c r="C476" s="16" t="n">
        <x:f>MAX(0,B476*(1+EXP((LN(1+Assumptions!$C$60)-0.5*Assumptions!$C$61^2)+Assumptions!$C$61*((RAND()+RAND()+RAND()+RAND()+RAND()+RAND()+RAND()+RAND()+RAND()+RAND()+RAND()+RAND())-6))-1)+PT_Y5_MC!D67)</x:f>
        <x:v>988928.783360011</x:v>
      </x:c>
      <x:c r="D476" s="16" t="n">
        <x:f>MAX(0,C476*(1+EXP((LN(1+Assumptions!$C$60)-0.5*Assumptions!$C$61^2)+Assumptions!$C$61*((RAND()+RAND()+RAND()+RAND()+RAND()+RAND()+RAND()+RAND()+RAND()+RAND()+RAND()+RAND())-6))-1)+PT_Y5_MC!E67)</x:f>
        <x:v>961543.7013236783</x:v>
      </x:c>
      <x:c r="E476" s="16" t="n">
        <x:f>MAX(0,D476*(1+EXP((LN(1+Assumptions!$C$60)-0.5*Assumptions!$C$61^2)+Assumptions!$C$61*((RAND()+RAND()+RAND()+RAND()+RAND()+RAND()+RAND()+RAND()+RAND()+RAND()+RAND()+RAND())-6))-1)+PT_Y5_MC!F67)</x:f>
        <x:v>829299.4184942871</x:v>
      </x:c>
      <x:c r="F476" s="16" t="n">
        <x:f>MAX(0,E476*(1+EXP((LN(1+Assumptions!$C$60)-0.5*Assumptions!$C$61^2)+Assumptions!$C$61*((RAND()+RAND()+RAND()+RAND()+RAND()+RAND()+RAND()+RAND()+RAND()+RAND()+RAND()+RAND())-6))-1)+PT_Y5_MC!G67)</x:f>
        <x:v>732880.035609638</x:v>
      </x:c>
      <x:c r="G476" s="16" t="n">
        <x:f>MAX(0,F476*(1+EXP((LN(1+Assumptions!$C$60)-0.5*Assumptions!$C$61^2)+Assumptions!$C$61*((RAND()+RAND()+RAND()+RAND()+RAND()+RAND()+RAND()+RAND()+RAND()+RAND()+RAND()+RAND())-6))-1)+PT_Y5_MC!H67)</x:f>
        <x:v>774483.2800325803</x:v>
      </x:c>
      <x:c r="H476" s="16" t="n">
        <x:f>MAX(0,G476*(1+EXP((LN(1+Assumptions!$C$60)-0.5*Assumptions!$C$61^2)+Assumptions!$C$61*((RAND()+RAND()+RAND()+RAND()+RAND()+RAND()+RAND()+RAND()+RAND()+RAND()+RAND()+RAND())-6))-1)+PT_Y5_MC!I67)</x:f>
        <x:v>758966.1639103984</x:v>
      </x:c>
      <x:c r="I476" s="16" t="n">
        <x:f>MAX(0,H476*(1+EXP((LN(1+Assumptions!$C$60)-0.5*Assumptions!$C$61^2)+Assumptions!$C$61*((RAND()+RAND()+RAND()+RAND()+RAND()+RAND()+RAND()+RAND()+RAND()+RAND()+RAND()+RAND())-6))-1)+PT_Y5_MC!J67)</x:f>
        <x:v>797374.4550593273</x:v>
      </x:c>
      <x:c r="J476" s="16" t="n">
        <x:f>MAX(0,I476*(1+EXP((LN(1+Assumptions!$C$60)-0.5*Assumptions!$C$61^2)+Assumptions!$C$61*((RAND()+RAND()+RAND()+RAND()+RAND()+RAND()+RAND()+RAND()+RAND()+RAND()+RAND()+RAND())-6))-1)+PT_Y5_MC!K67)</x:f>
        <x:v>754274.1807287366</x:v>
      </x:c>
      <x:c r="K476" s="16" t="n">
        <x:f>MAX(0,J476*(1+EXP((LN(1+Assumptions!$C$60)-0.5*Assumptions!$C$61^2)+Assumptions!$C$61*((RAND()+RAND()+RAND()+RAND()+RAND()+RAND()+RAND()+RAND()+RAND()+RAND()+RAND()+RAND())-6))-1)+PT_Y5_MC!L67)</x:f>
        <x:v>874443.4423659383</x:v>
      </x:c>
      <x:c r="L476" s="16" t="n">
        <x:f>MAX(0,K476*(1+EXP((LN(1+Assumptions!$C$60)-0.5*Assumptions!$C$61^2)+Assumptions!$C$61*((RAND()+RAND()+RAND()+RAND()+RAND()+RAND()+RAND()+RAND()+RAND()+RAND()+RAND()+RAND())-6))-1)+PT_Y5_MC!M67)</x:f>
        <x:v>901450.7183696415</x:v>
      </x:c>
      <x:c r="M476" s="16" t="n">
        <x:f>MAX(0,L476*(1+EXP((LN(1+Assumptions!$C$60)-0.5*Assumptions!$C$61^2)+Assumptions!$C$61*((RAND()+RAND()+RAND()+RAND()+RAND()+RAND()+RAND()+RAND()+RAND()+RAND()+RAND()+RAND())-6))-1)+PT_Y5_MC!N67)</x:f>
        <x:v>989250.4445142975</x:v>
      </x:c>
      <x:c r="N476" s="16" t="n">
        <x:f>MAX(0,M476*(1+EXP((LN(1+Assumptions!$C$60)-0.5*Assumptions!$C$61^2)+Assumptions!$C$61*((RAND()+RAND()+RAND()+RAND()+RAND()+RAND()+RAND()+RAND()+RAND()+RAND()+RAND()+RAND())-6))-1)+PT_Y5_MC!O67)</x:f>
        <x:v>819659.2352549846</x:v>
      </x:c>
      <x:c r="O476" s="16" t="n">
        <x:f>MAX(0,N476*(1+EXP((LN(1+Assumptions!$C$60)-0.5*Assumptions!$C$61^2)+Assumptions!$C$61*((RAND()+RAND()+RAND()+RAND()+RAND()+RAND()+RAND()+RAND()+RAND()+RAND()+RAND()+RAND())-6))-1)+PT_Y5_MC!P67)</x:f>
        <x:v>1021892.5649687236</x:v>
      </x:c>
      <x:c r="P476" s="16" t="n">
        <x:f>MAX(0,O476*(1+EXP((LN(1+Assumptions!$C$60)-0.5*Assumptions!$C$61^2)+Assumptions!$C$61*((RAND()+RAND()+RAND()+RAND()+RAND()+RAND()+RAND()+RAND()+RAND()+RAND()+RAND()+RAND())-6))-1)+PT_Y5_MC!Q67)</x:f>
        <x:v>1271974.9886463142</x:v>
      </x:c>
      <x:c r="Q476" s="16" t="n">
        <x:f>MAX(0,P476*(1+EXP((LN(1+Assumptions!$C$60)-0.5*Assumptions!$C$61^2)+Assumptions!$C$61*((RAND()+RAND()+RAND()+RAND()+RAND()+RAND()+RAND()+RAND()+RAND()+RAND()+RAND()+RAND())-6))-1)+PT_Y5_MC!R67)</x:f>
        <x:v>1060345.3158735353</x:v>
      </x:c>
      <x:c r="R476" s="16" t="n">
        <x:f>MAX(0,Q476*(1+EXP((LN(1+Assumptions!$C$60)-0.5*Assumptions!$C$61^2)+Assumptions!$C$61*((RAND()+RAND()+RAND()+RAND()+RAND()+RAND()+RAND()+RAND()+RAND()+RAND()+RAND()+RAND())-6))-1)+PT_Y5_MC!S67)</x:f>
        <x:v>1301277.883305191</x:v>
      </x:c>
      <x:c r="S476" s="16" t="n">
        <x:f>MAX(0,R476*(1+EXP((LN(1+Assumptions!$C$60)-0.5*Assumptions!$C$61^2)+Assumptions!$C$61*((RAND()+RAND()+RAND()+RAND()+RAND()+RAND()+RAND()+RAND()+RAND()+RAND()+RAND()+RAND())-6))-1)+PT_Y5_MC!T67)</x:f>
        <x:v>1439111.3501003713</x:v>
      </x:c>
      <x:c r="T476" s="16" t="n">
        <x:f>MAX(0,S476*(1+EXP((LN(1+Assumptions!$C$60)-0.5*Assumptions!$C$61^2)+Assumptions!$C$61*((RAND()+RAND()+RAND()+RAND()+RAND()+RAND()+RAND()+RAND()+RAND()+RAND()+RAND()+RAND())-6))-1)+PT_Y5_MC!U67)</x:f>
        <x:v>2129253.4951272984</x:v>
      </x:c>
      <x:c r="U476" s="16" t="n">
        <x:f>MAX(0,T476*(1+EXP((LN(1+Assumptions!$C$60)-0.5*Assumptions!$C$61^2)+Assumptions!$C$61*((RAND()+RAND()+RAND()+RAND()+RAND()+RAND()+RAND()+RAND()+RAND()+RAND()+RAND()+RAND())-6))-1)+PT_Y5_MC!V67)</x:f>
        <x:v>2243671.304274018</x:v>
      </x:c>
      <x:c r="V476" s="16" t="n">
        <x:f>MAX(0,U476*(1+EXP((LN(1+Assumptions!$C$60)-0.5*Assumptions!$C$61^2)+Assumptions!$C$61*((RAND()+RAND()+RAND()+RAND()+RAND()+RAND()+RAND()+RAND()+RAND()+RAND()+RAND()+RAND())-6))-1)+PT_Y5_MC!W67)</x:f>
        <x:v>2969644.4980956027</x:v>
      </x:c>
      <x:c r="W476" s="16" t="n">
        <x:f>MAX(0,V476*(1+EXP((LN(1+Assumptions!$C$60)-0.5*Assumptions!$C$61^2)+Assumptions!$C$61*((RAND()+RAND()+RAND()+RAND()+RAND()+RAND()+RAND()+RAND()+RAND()+RAND()+RAND()+RAND())-6))-1)+PT_Y5_MC!X67)</x:f>
        <x:v>3330998.9876068085</x:v>
      </x:c>
      <x:c r="X476" s="16" t="n">
        <x:f>MAX(0,W476*(1+EXP((LN(1+Assumptions!$C$60)-0.5*Assumptions!$C$61^2)+Assumptions!$C$61*((RAND()+RAND()+RAND()+RAND()+RAND()+RAND()+RAND()+RAND()+RAND()+RAND()+RAND()+RAND())-6))-1)+PT_Y5_MC!Y67)</x:f>
        <x:v>3228519.7719942178</x:v>
      </x:c>
      <x:c r="Y476" s="16" t="n">
        <x:f>MAX(0,X476*(1+EXP((LN(1+Assumptions!$C$60)-0.5*Assumptions!$C$61^2)+Assumptions!$C$61*((RAND()+RAND()+RAND()+RAND()+RAND()+RAND()+RAND()+RAND()+RAND()+RAND()+RAND()+RAND())-6))-1)+PT_Y5_MC!Z67)</x:f>
        <x:v>3827495.12453874</x:v>
      </x:c>
      <x:c r="Z476" s="16" t="n">
        <x:f>MAX(0,Y476*(1+EXP((LN(1+Assumptions!$C$60)-0.5*Assumptions!$C$61^2)+Assumptions!$C$61*((RAND()+RAND()+RAND()+RAND()+RAND()+RAND()+RAND()+RAND()+RAND()+RAND()+RAND()+RAND())-6))-1)+PT_Y5_MC!AA67)</x:f>
        <x:v>4888097.019905036</x:v>
      </x:c>
      <x:c r="AA476" s="16" t="n">
        <x:f>MAX(0,Z476*(1+EXP((LN(1+Assumptions!$C$60)-0.5*Assumptions!$C$61^2)+Assumptions!$C$61*((RAND()+RAND()+RAND()+RAND()+RAND()+RAND()+RAND()+RAND()+RAND()+RAND()+RAND()+RAND())-6))-1)+PT_Y5_MC!AB67)</x:f>
        <x:v>5563765.235056621</x:v>
      </x:c>
      <x:c r="AB476" s="16" t="n">
        <x:f>MAX(0,AA476*(1+EXP((LN(1+Assumptions!$C$60)-0.5*Assumptions!$C$61^2)+Assumptions!$C$61*((RAND()+RAND()+RAND()+RAND()+RAND()+RAND()+RAND()+RAND()+RAND()+RAND()+RAND()+RAND())-6))-1)+PT_Y5_MC!AC67)</x:f>
        <x:v>5742429.015698451</x:v>
      </x:c>
      <x:c r="AC476" s="16" t="n">
        <x:f>MAX(0,AB476*(1+EXP((LN(1+Assumptions!$C$60)-0.5*Assumptions!$C$61^2)+Assumptions!$C$61*((RAND()+RAND()+RAND()+RAND()+RAND()+RAND()+RAND()+RAND()+RAND()+RAND()+RAND()+RAND())-6))-1)+PT_Y5_MC!AD67)</x:f>
        <x:v>6772075.172316464</x:v>
      </x:c>
      <x:c r="AD476" s="16" t="n">
        <x:f>MAX(0,AC476*(1+EXP((LN(1+Assumptions!$C$60)-0.5*Assumptions!$C$61^2)+Assumptions!$C$61*((RAND()+RAND()+RAND()+RAND()+RAND()+RAND()+RAND()+RAND()+RAND()+RAND()+RAND()+RAND())-6))-1)+PT_Y5_MC!AE67)</x:f>
        <x:v>7368403.475955036</x:v>
      </x:c>
      <x:c r="AE476" s="16" t="n">
        <x:f>MAX(0,AD476*(1+EXP((LN(1+Assumptions!$C$60)-0.5*Assumptions!$C$61^2)+Assumptions!$C$61*((RAND()+RAND()+RAND()+RAND()+RAND()+RAND()+RAND()+RAND()+RAND()+RAND()+RAND()+RAND())-6))-1)+PT_Y5_MC!AF67)</x:f>
        <x:v>6018534.643178038</x:v>
      </x:c>
      <x:c r="AF476" s="16" t="n">
        <x:f>MAX(0,AE476*(1+EXP((LN(1+Assumptions!$C$60)-0.5*Assumptions!$C$61^2)+Assumptions!$C$61*((RAND()+RAND()+RAND()+RAND()+RAND()+RAND()+RAND()+RAND()+RAND()+RAND()+RAND()+RAND())-6))-1)+PT_Y5_MC!AG67)</x:f>
        <x:v>5653784.449342157</x:v>
      </x:c>
    </x:row>
    <x:row r="477">
      <x:c r="A477" s="39">
        <x:v>473</x:v>
      </x:c>
      <x:c r="B477" s="16" t="n">
        <x:f>PT_Y5_MC!C68</x:f>
        <x:v>1029031.25</x:v>
      </x:c>
      <x:c r="C477" s="16" t="n">
        <x:f>MAX(0,B477*(1+EXP((LN(1+Assumptions!$C$60)-0.5*Assumptions!$C$61^2)+Assumptions!$C$61*((RAND()+RAND()+RAND()+RAND()+RAND()+RAND()+RAND()+RAND()+RAND()+RAND()+RAND()+RAND())-6))-1)+PT_Y5_MC!D67)</x:f>
        <x:v>817374.7605482403</x:v>
      </x:c>
      <x:c r="D477" s="16" t="n">
        <x:f>MAX(0,C477*(1+EXP((LN(1+Assumptions!$C$60)-0.5*Assumptions!$C$61^2)+Assumptions!$C$61*((RAND()+RAND()+RAND()+RAND()+RAND()+RAND()+RAND()+RAND()+RAND()+RAND()+RAND()+RAND())-6))-1)+PT_Y5_MC!E67)</x:f>
        <x:v>775969.2482933654</x:v>
      </x:c>
      <x:c r="E477" s="16" t="n">
        <x:f>MAX(0,D477*(1+EXP((LN(1+Assumptions!$C$60)-0.5*Assumptions!$C$61^2)+Assumptions!$C$61*((RAND()+RAND()+RAND()+RAND()+RAND()+RAND()+RAND()+RAND()+RAND()+RAND()+RAND()+RAND())-6))-1)+PT_Y5_MC!F67)</x:f>
        <x:v>797903.7013069999</x:v>
      </x:c>
      <x:c r="F477" s="16" t="n">
        <x:f>MAX(0,E477*(1+EXP((LN(1+Assumptions!$C$60)-0.5*Assumptions!$C$61^2)+Assumptions!$C$61*((RAND()+RAND()+RAND()+RAND()+RAND()+RAND()+RAND()+RAND()+RAND()+RAND()+RAND()+RAND())-6))-1)+PT_Y5_MC!G67)</x:f>
        <x:v>760883.5633542353</x:v>
      </x:c>
      <x:c r="G477" s="16" t="n">
        <x:f>MAX(0,F477*(1+EXP((LN(1+Assumptions!$C$60)-0.5*Assumptions!$C$61^2)+Assumptions!$C$61*((RAND()+RAND()+RAND()+RAND()+RAND()+RAND()+RAND()+RAND()+RAND()+RAND()+RAND()+RAND())-6))-1)+PT_Y5_MC!H67)</x:f>
        <x:v>753951.3848434624</x:v>
      </x:c>
      <x:c r="H477" s="16" t="n">
        <x:f>MAX(0,G477*(1+EXP((LN(1+Assumptions!$C$60)-0.5*Assumptions!$C$61^2)+Assumptions!$C$61*((RAND()+RAND()+RAND()+RAND()+RAND()+RAND()+RAND()+RAND()+RAND()+RAND()+RAND()+RAND())-6))-1)+PT_Y5_MC!I67)</x:f>
        <x:v>654885.150662705</x:v>
      </x:c>
      <x:c r="I477" s="16" t="n">
        <x:f>MAX(0,H477*(1+EXP((LN(1+Assumptions!$C$60)-0.5*Assumptions!$C$61^2)+Assumptions!$C$61*((RAND()+RAND()+RAND()+RAND()+RAND()+RAND()+RAND()+RAND()+RAND()+RAND()+RAND()+RAND())-6))-1)+PT_Y5_MC!J67)</x:f>
        <x:v>645532.4769204656</x:v>
      </x:c>
      <x:c r="J477" s="16" t="n">
        <x:f>MAX(0,I477*(1+EXP((LN(1+Assumptions!$C$60)-0.5*Assumptions!$C$61^2)+Assumptions!$C$61*((RAND()+RAND()+RAND()+RAND()+RAND()+RAND()+RAND()+RAND()+RAND()+RAND()+RAND()+RAND())-6))-1)+PT_Y5_MC!K67)</x:f>
        <x:v>587448.055032705</x:v>
      </x:c>
      <x:c r="K477" s="16" t="n">
        <x:f>MAX(0,J477*(1+EXP((LN(1+Assumptions!$C$60)-0.5*Assumptions!$C$61^2)+Assumptions!$C$61*((RAND()+RAND()+RAND()+RAND()+RAND()+RAND()+RAND()+RAND()+RAND()+RAND()+RAND()+RAND())-6))-1)+PT_Y5_MC!L67)</x:f>
        <x:v>750104.2799187748</x:v>
      </x:c>
      <x:c r="L477" s="16" t="n">
        <x:f>MAX(0,K477*(1+EXP((LN(1+Assumptions!$C$60)-0.5*Assumptions!$C$61^2)+Assumptions!$C$61*((RAND()+RAND()+RAND()+RAND()+RAND()+RAND()+RAND()+RAND()+RAND()+RAND()+RAND()+RAND())-6))-1)+PT_Y5_MC!M67)</x:f>
        <x:v>605961.8740935619</x:v>
      </x:c>
      <x:c r="M477" s="16" t="n">
        <x:f>MAX(0,L477*(1+EXP((LN(1+Assumptions!$C$60)-0.5*Assumptions!$C$61^2)+Assumptions!$C$61*((RAND()+RAND()+RAND()+RAND()+RAND()+RAND()+RAND()+RAND()+RAND()+RAND()+RAND()+RAND())-6))-1)+PT_Y5_MC!N67)</x:f>
        <x:v>717885.1840127922</x:v>
      </x:c>
      <x:c r="N477" s="16" t="n">
        <x:f>MAX(0,M477*(1+EXP((LN(1+Assumptions!$C$60)-0.5*Assumptions!$C$61^2)+Assumptions!$C$61*((RAND()+RAND()+RAND()+RAND()+RAND()+RAND()+RAND()+RAND()+RAND()+RAND()+RAND()+RAND())-6))-1)+PT_Y5_MC!O67)</x:f>
        <x:v>571291.3189446637</x:v>
      </x:c>
      <x:c r="O477" s="16" t="n">
        <x:f>MAX(0,N477*(1+EXP((LN(1+Assumptions!$C$60)-0.5*Assumptions!$C$61^2)+Assumptions!$C$61*((RAND()+RAND()+RAND()+RAND()+RAND()+RAND()+RAND()+RAND()+RAND()+RAND()+RAND()+RAND())-6))-1)+PT_Y5_MC!P67)</x:f>
        <x:v>477817.5151911017</x:v>
      </x:c>
      <x:c r="P477" s="16" t="n">
        <x:f>MAX(0,O477*(1+EXP((LN(1+Assumptions!$C$60)-0.5*Assumptions!$C$61^2)+Assumptions!$C$61*((RAND()+RAND()+RAND()+RAND()+RAND()+RAND()+RAND()+RAND()+RAND()+RAND()+RAND()+RAND())-6))-1)+PT_Y5_MC!Q67)</x:f>
        <x:v>552109.955035128</x:v>
      </x:c>
      <x:c r="Q477" s="16" t="n">
        <x:f>MAX(0,P477*(1+EXP((LN(1+Assumptions!$C$60)-0.5*Assumptions!$C$61^2)+Assumptions!$C$61*((RAND()+RAND()+RAND()+RAND()+RAND()+RAND()+RAND()+RAND()+RAND()+RAND()+RAND()+RAND())-6))-1)+PT_Y5_MC!R67)</x:f>
        <x:v>701219.368595564</x:v>
      </x:c>
      <x:c r="R477" s="16" t="n">
        <x:f>MAX(0,Q477*(1+EXP((LN(1+Assumptions!$C$60)-0.5*Assumptions!$C$61^2)+Assumptions!$C$61*((RAND()+RAND()+RAND()+RAND()+RAND()+RAND()+RAND()+RAND()+RAND()+RAND()+RAND()+RAND())-6))-1)+PT_Y5_MC!S67)</x:f>
        <x:v>673919.0212777919</x:v>
      </x:c>
      <x:c r="S477" s="16" t="n">
        <x:f>MAX(0,R477*(1+EXP((LN(1+Assumptions!$C$60)-0.5*Assumptions!$C$61^2)+Assumptions!$C$61*((RAND()+RAND()+RAND()+RAND()+RAND()+RAND()+RAND()+RAND()+RAND()+RAND()+RAND()+RAND())-6))-1)+PT_Y5_MC!T67)</x:f>
        <x:v>649218.9168702553</x:v>
      </x:c>
      <x:c r="T477" s="16" t="n">
        <x:f>MAX(0,S477*(1+EXP((LN(1+Assumptions!$C$60)-0.5*Assumptions!$C$61^2)+Assumptions!$C$61*((RAND()+RAND()+RAND()+RAND()+RAND()+RAND()+RAND()+RAND()+RAND()+RAND()+RAND()+RAND())-6))-1)+PT_Y5_MC!U67)</x:f>
        <x:v>524944.8883308794</x:v>
      </x:c>
      <x:c r="U477" s="16" t="n">
        <x:f>MAX(0,T477*(1+EXP((LN(1+Assumptions!$C$60)-0.5*Assumptions!$C$61^2)+Assumptions!$C$61*((RAND()+RAND()+RAND()+RAND()+RAND()+RAND()+RAND()+RAND()+RAND()+RAND()+RAND()+RAND())-6))-1)+PT_Y5_MC!V67)</x:f>
        <x:v>580280.7156610455</x:v>
      </x:c>
      <x:c r="V477" s="16" t="n">
        <x:f>MAX(0,U477*(1+EXP((LN(1+Assumptions!$C$60)-0.5*Assumptions!$C$61^2)+Assumptions!$C$61*((RAND()+RAND()+RAND()+RAND()+RAND()+RAND()+RAND()+RAND()+RAND()+RAND()+RAND()+RAND())-6))-1)+PT_Y5_MC!W67)</x:f>
        <x:v>903136.60486283</x:v>
      </x:c>
      <x:c r="W477" s="16" t="n">
        <x:f>MAX(0,V477*(1+EXP((LN(1+Assumptions!$C$60)-0.5*Assumptions!$C$61^2)+Assumptions!$C$61*((RAND()+RAND()+RAND()+RAND()+RAND()+RAND()+RAND()+RAND()+RAND()+RAND()+RAND()+RAND())-6))-1)+PT_Y5_MC!X67)</x:f>
        <x:v>1342708.2418855703</x:v>
      </x:c>
      <x:c r="X477" s="16" t="n">
        <x:f>MAX(0,W477*(1+EXP((LN(1+Assumptions!$C$60)-0.5*Assumptions!$C$61^2)+Assumptions!$C$61*((RAND()+RAND()+RAND()+RAND()+RAND()+RAND()+RAND()+RAND()+RAND()+RAND()+RAND()+RAND())-6))-1)+PT_Y5_MC!Y67)</x:f>
        <x:v>1615190.5575803653</x:v>
      </x:c>
      <x:c r="Y477" s="16" t="n">
        <x:f>MAX(0,X477*(1+EXP((LN(1+Assumptions!$C$60)-0.5*Assumptions!$C$61^2)+Assumptions!$C$61*((RAND()+RAND()+RAND()+RAND()+RAND()+RAND()+RAND()+RAND()+RAND()+RAND()+RAND()+RAND())-6))-1)+PT_Y5_MC!Z67)</x:f>
        <x:v>1590483.8894323038</x:v>
      </x:c>
      <x:c r="Z477" s="16" t="n">
        <x:f>MAX(0,Y477*(1+EXP((LN(1+Assumptions!$C$60)-0.5*Assumptions!$C$61^2)+Assumptions!$C$61*((RAND()+RAND()+RAND()+RAND()+RAND()+RAND()+RAND()+RAND()+RAND()+RAND()+RAND()+RAND())-6))-1)+PT_Y5_MC!AA67)</x:f>
        <x:v>1627968.061200467</x:v>
      </x:c>
      <x:c r="AA477" s="16" t="n">
        <x:f>MAX(0,Z477*(1+EXP((LN(1+Assumptions!$C$60)-0.5*Assumptions!$C$61^2)+Assumptions!$C$61*((RAND()+RAND()+RAND()+RAND()+RAND()+RAND()+RAND()+RAND()+RAND()+RAND()+RAND()+RAND())-6))-1)+PT_Y5_MC!AB67)</x:f>
        <x:v>1625403.8250530995</x:v>
      </x:c>
      <x:c r="AB477" s="16" t="n">
        <x:f>MAX(0,AA477*(1+EXP((LN(1+Assumptions!$C$60)-0.5*Assumptions!$C$61^2)+Assumptions!$C$61*((RAND()+RAND()+RAND()+RAND()+RAND()+RAND()+RAND()+RAND()+RAND()+RAND()+RAND()+RAND())-6))-1)+PT_Y5_MC!AC67)</x:f>
        <x:v>1462749.5690628395</x:v>
      </x:c>
      <x:c r="AC477" s="16" t="n">
        <x:f>MAX(0,AB477*(1+EXP((LN(1+Assumptions!$C$60)-0.5*Assumptions!$C$61^2)+Assumptions!$C$61*((RAND()+RAND()+RAND()+RAND()+RAND()+RAND()+RAND()+RAND()+RAND()+RAND()+RAND()+RAND())-6))-1)+PT_Y5_MC!AD67)</x:f>
        <x:v>1560675.3751373747</x:v>
      </x:c>
      <x:c r="AD477" s="16" t="n">
        <x:f>MAX(0,AC477*(1+EXP((LN(1+Assumptions!$C$60)-0.5*Assumptions!$C$61^2)+Assumptions!$C$61*((RAND()+RAND()+RAND()+RAND()+RAND()+RAND()+RAND()+RAND()+RAND()+RAND()+RAND()+RAND())-6))-1)+PT_Y5_MC!AE67)</x:f>
        <x:v>1493358.0464647282</x:v>
      </x:c>
      <x:c r="AE477" s="16" t="n">
        <x:f>MAX(0,AD477*(1+EXP((LN(1+Assumptions!$C$60)-0.5*Assumptions!$C$61^2)+Assumptions!$C$61*((RAND()+RAND()+RAND()+RAND()+RAND()+RAND()+RAND()+RAND()+RAND()+RAND()+RAND()+RAND())-6))-1)+PT_Y5_MC!AF67)</x:f>
        <x:v>1522561.797588069</x:v>
      </x:c>
      <x:c r="AF477" s="16" t="n">
        <x:f>MAX(0,AE477*(1+EXP((LN(1+Assumptions!$C$60)-0.5*Assumptions!$C$61^2)+Assumptions!$C$61*((RAND()+RAND()+RAND()+RAND()+RAND()+RAND()+RAND()+RAND()+RAND()+RAND()+RAND()+RAND())-6))-1)+PT_Y5_MC!AG67)</x:f>
        <x:v>1763936.5782663682</x:v>
      </x:c>
    </x:row>
    <x:row r="478">
      <x:c r="A478" s="39">
        <x:v>474</x:v>
      </x:c>
      <x:c r="B478" s="16" t="n">
        <x:f>PT_Y5_MC!C68</x:f>
        <x:v>1029031.25</x:v>
      </x:c>
      <x:c r="C478" s="16" t="n">
        <x:f>MAX(0,B478*(1+EXP((LN(1+Assumptions!$C$60)-0.5*Assumptions!$C$61^2)+Assumptions!$C$61*((RAND()+RAND()+RAND()+RAND()+RAND()+RAND()+RAND()+RAND()+RAND()+RAND()+RAND()+RAND())-6))-1)+PT_Y5_MC!D67)</x:f>
        <x:v>1127072.5466164402</x:v>
      </x:c>
      <x:c r="D478" s="16" t="n">
        <x:f>MAX(0,C478*(1+EXP((LN(1+Assumptions!$C$60)-0.5*Assumptions!$C$61^2)+Assumptions!$C$61*((RAND()+RAND()+RAND()+RAND()+RAND()+RAND()+RAND()+RAND()+RAND()+RAND()+RAND()+RAND())-6))-1)+PT_Y5_MC!E67)</x:f>
        <x:v>967913.7377751663</x:v>
      </x:c>
      <x:c r="E478" s="16" t="n">
        <x:f>MAX(0,D478*(1+EXP((LN(1+Assumptions!$C$60)-0.5*Assumptions!$C$61^2)+Assumptions!$C$61*((RAND()+RAND()+RAND()+RAND()+RAND()+RAND()+RAND()+RAND()+RAND()+RAND()+RAND()+RAND())-6))-1)+PT_Y5_MC!F67)</x:f>
        <x:v>1221265.7756405477</x:v>
      </x:c>
      <x:c r="F478" s="16" t="n">
        <x:f>MAX(0,E478*(1+EXP((LN(1+Assumptions!$C$60)-0.5*Assumptions!$C$61^2)+Assumptions!$C$61*((RAND()+RAND()+RAND()+RAND()+RAND()+RAND()+RAND()+RAND()+RAND()+RAND()+RAND()+RAND())-6))-1)+PT_Y5_MC!G67)</x:f>
        <x:v>1214908.9564329647</x:v>
      </x:c>
      <x:c r="G478" s="16" t="n">
        <x:f>MAX(0,F478*(1+EXP((LN(1+Assumptions!$C$60)-0.5*Assumptions!$C$61^2)+Assumptions!$C$61*((RAND()+RAND()+RAND()+RAND()+RAND()+RAND()+RAND()+RAND()+RAND()+RAND()+RAND()+RAND())-6))-1)+PT_Y5_MC!H67)</x:f>
        <x:v>1032126.7259648555</x:v>
      </x:c>
      <x:c r="H478" s="16" t="n">
        <x:f>MAX(0,G478*(1+EXP((LN(1+Assumptions!$C$60)-0.5*Assumptions!$C$61^2)+Assumptions!$C$61*((RAND()+RAND()+RAND()+RAND()+RAND()+RAND()+RAND()+RAND()+RAND()+RAND()+RAND()+RAND())-6))-1)+PT_Y5_MC!I67)</x:f>
        <x:v>1087072.601555011</x:v>
      </x:c>
      <x:c r="I478" s="16" t="n">
        <x:f>MAX(0,H478*(1+EXP((LN(1+Assumptions!$C$60)-0.5*Assumptions!$C$61^2)+Assumptions!$C$61*((RAND()+RAND()+RAND()+RAND()+RAND()+RAND()+RAND()+RAND()+RAND()+RAND()+RAND()+RAND())-6))-1)+PT_Y5_MC!J67)</x:f>
        <x:v>1042492.7009409094</x:v>
      </x:c>
      <x:c r="J478" s="16" t="n">
        <x:f>MAX(0,I478*(1+EXP((LN(1+Assumptions!$C$60)-0.5*Assumptions!$C$61^2)+Assumptions!$C$61*((RAND()+RAND()+RAND()+RAND()+RAND()+RAND()+RAND()+RAND()+RAND()+RAND()+RAND()+RAND())-6))-1)+PT_Y5_MC!K67)</x:f>
        <x:v>1459882.5363250226</x:v>
      </x:c>
      <x:c r="K478" s="16" t="n">
        <x:f>MAX(0,J478*(1+EXP((LN(1+Assumptions!$C$60)-0.5*Assumptions!$C$61^2)+Assumptions!$C$61*((RAND()+RAND()+RAND()+RAND()+RAND()+RAND()+RAND()+RAND()+RAND()+RAND()+RAND()+RAND())-6))-1)+PT_Y5_MC!L67)</x:f>
        <x:v>1448980.2761137597</x:v>
      </x:c>
      <x:c r="L478" s="16" t="n">
        <x:f>MAX(0,K478*(1+EXP((LN(1+Assumptions!$C$60)-0.5*Assumptions!$C$61^2)+Assumptions!$C$61*((RAND()+RAND()+RAND()+RAND()+RAND()+RAND()+RAND()+RAND()+RAND()+RAND()+RAND()+RAND())-6))-1)+PT_Y5_MC!M67)</x:f>
        <x:v>1398600.8181449012</x:v>
      </x:c>
      <x:c r="M478" s="16" t="n">
        <x:f>MAX(0,L478*(1+EXP((LN(1+Assumptions!$C$60)-0.5*Assumptions!$C$61^2)+Assumptions!$C$61*((RAND()+RAND()+RAND()+RAND()+RAND()+RAND()+RAND()+RAND()+RAND()+RAND()+RAND()+RAND())-6))-1)+PT_Y5_MC!N67)</x:f>
        <x:v>1215169.2508676646</x:v>
      </x:c>
      <x:c r="N478" s="16" t="n">
        <x:f>MAX(0,M478*(1+EXP((LN(1+Assumptions!$C$60)-0.5*Assumptions!$C$61^2)+Assumptions!$C$61*((RAND()+RAND()+RAND()+RAND()+RAND()+RAND()+RAND()+RAND()+RAND()+RAND()+RAND()+RAND())-6))-1)+PT_Y5_MC!O67)</x:f>
        <x:v>1322651.8738857936</x:v>
      </x:c>
      <x:c r="O478" s="16" t="n">
        <x:f>MAX(0,N478*(1+EXP((LN(1+Assumptions!$C$60)-0.5*Assumptions!$C$61^2)+Assumptions!$C$61*((RAND()+RAND()+RAND()+RAND()+RAND()+RAND()+RAND()+RAND()+RAND()+RAND()+RAND()+RAND())-6))-1)+PT_Y5_MC!P67)</x:f>
        <x:v>1476515.5762581285</x:v>
      </x:c>
      <x:c r="P478" s="16" t="n">
        <x:f>MAX(0,O478*(1+EXP((LN(1+Assumptions!$C$60)-0.5*Assumptions!$C$61^2)+Assumptions!$C$61*((RAND()+RAND()+RAND()+RAND()+RAND()+RAND()+RAND()+RAND()+RAND()+RAND()+RAND()+RAND())-6))-1)+PT_Y5_MC!Q67)</x:f>
        <x:v>1930135.9277671494</x:v>
      </x:c>
      <x:c r="Q478" s="16" t="n">
        <x:f>MAX(0,P478*(1+EXP((LN(1+Assumptions!$C$60)-0.5*Assumptions!$C$61^2)+Assumptions!$C$61*((RAND()+RAND()+RAND()+RAND()+RAND()+RAND()+RAND()+RAND()+RAND()+RAND()+RAND()+RAND())-6))-1)+PT_Y5_MC!R67)</x:f>
        <x:v>2130882.1112646535</x:v>
      </x:c>
      <x:c r="R478" s="16" t="n">
        <x:f>MAX(0,Q478*(1+EXP((LN(1+Assumptions!$C$60)-0.5*Assumptions!$C$61^2)+Assumptions!$C$61*((RAND()+RAND()+RAND()+RAND()+RAND()+RAND()+RAND()+RAND()+RAND()+RAND()+RAND()+RAND())-6))-1)+PT_Y5_MC!S67)</x:f>
        <x:v>2222063.6624869406</x:v>
      </x:c>
      <x:c r="S478" s="16" t="n">
        <x:f>MAX(0,R478*(1+EXP((LN(1+Assumptions!$C$60)-0.5*Assumptions!$C$61^2)+Assumptions!$C$61*((RAND()+RAND()+RAND()+RAND()+RAND()+RAND()+RAND()+RAND()+RAND()+RAND()+RAND()+RAND())-6))-1)+PT_Y5_MC!T67)</x:f>
        <x:v>2255828.425738847</x:v>
      </x:c>
      <x:c r="T478" s="16" t="n">
        <x:f>MAX(0,S478*(1+EXP((LN(1+Assumptions!$C$60)-0.5*Assumptions!$C$61^2)+Assumptions!$C$61*((RAND()+RAND()+RAND()+RAND()+RAND()+RAND()+RAND()+RAND()+RAND()+RAND()+RAND()+RAND())-6))-1)+PT_Y5_MC!U67)</x:f>
        <x:v>3069936.615772679</x:v>
      </x:c>
      <x:c r="U478" s="16" t="n">
        <x:f>MAX(0,T478*(1+EXP((LN(1+Assumptions!$C$60)-0.5*Assumptions!$C$61^2)+Assumptions!$C$61*((RAND()+RAND()+RAND()+RAND()+RAND()+RAND()+RAND()+RAND()+RAND()+RAND()+RAND()+RAND())-6))-1)+PT_Y5_MC!V67)</x:f>
        <x:v>3847008.1915103854</x:v>
      </x:c>
      <x:c r="V478" s="16" t="n">
        <x:f>MAX(0,U478*(1+EXP((LN(1+Assumptions!$C$60)-0.5*Assumptions!$C$61^2)+Assumptions!$C$61*((RAND()+RAND()+RAND()+RAND()+RAND()+RAND()+RAND()+RAND()+RAND()+RAND()+RAND()+RAND())-6))-1)+PT_Y5_MC!W67)</x:f>
        <x:v>3424582.219309692</x:v>
      </x:c>
      <x:c r="W478" s="16" t="n">
        <x:f>MAX(0,V478*(1+EXP((LN(1+Assumptions!$C$60)-0.5*Assumptions!$C$61^2)+Assumptions!$C$61*((RAND()+RAND()+RAND()+RAND()+RAND()+RAND()+RAND()+RAND()+RAND()+RAND()+RAND()+RAND())-6))-1)+PT_Y5_MC!X67)</x:f>
        <x:v>2922217.727249762</x:v>
      </x:c>
      <x:c r="X478" s="16" t="n">
        <x:f>MAX(0,W478*(1+EXP((LN(1+Assumptions!$C$60)-0.5*Assumptions!$C$61^2)+Assumptions!$C$61*((RAND()+RAND()+RAND()+RAND()+RAND()+RAND()+RAND()+RAND()+RAND()+RAND()+RAND()+RAND())-6))-1)+PT_Y5_MC!Y67)</x:f>
        <x:v>2599245.705171705</x:v>
      </x:c>
      <x:c r="Y478" s="16" t="n">
        <x:f>MAX(0,X478*(1+EXP((LN(1+Assumptions!$C$60)-0.5*Assumptions!$C$61^2)+Assumptions!$C$61*((RAND()+RAND()+RAND()+RAND()+RAND()+RAND()+RAND()+RAND()+RAND()+RAND()+RAND()+RAND())-6))-1)+PT_Y5_MC!Z67)</x:f>
        <x:v>2212660.996742827</x:v>
      </x:c>
      <x:c r="Z478" s="16" t="n">
        <x:f>MAX(0,Y478*(1+EXP((LN(1+Assumptions!$C$60)-0.5*Assumptions!$C$61^2)+Assumptions!$C$61*((RAND()+RAND()+RAND()+RAND()+RAND()+RAND()+RAND()+RAND()+RAND()+RAND()+RAND()+RAND())-6))-1)+PT_Y5_MC!AA67)</x:f>
        <x:v>2420774.5336412876</x:v>
      </x:c>
      <x:c r="AA478" s="16" t="n">
        <x:f>MAX(0,Z478*(1+EXP((LN(1+Assumptions!$C$60)-0.5*Assumptions!$C$61^2)+Assumptions!$C$61*((RAND()+RAND()+RAND()+RAND()+RAND()+RAND()+RAND()+RAND()+RAND()+RAND()+RAND()+RAND())-6))-1)+PT_Y5_MC!AB67)</x:f>
        <x:v>2354544.395012282</x:v>
      </x:c>
      <x:c r="AB478" s="16" t="n">
        <x:f>MAX(0,AA478*(1+EXP((LN(1+Assumptions!$C$60)-0.5*Assumptions!$C$61^2)+Assumptions!$C$61*((RAND()+RAND()+RAND()+RAND()+RAND()+RAND()+RAND()+RAND()+RAND()+RAND()+RAND()+RAND())-6))-1)+PT_Y5_MC!AC67)</x:f>
        <x:v>2618532.9731999207</x:v>
      </x:c>
      <x:c r="AC478" s="16" t="n">
        <x:f>MAX(0,AB478*(1+EXP((LN(1+Assumptions!$C$60)-0.5*Assumptions!$C$61^2)+Assumptions!$C$61*((RAND()+RAND()+RAND()+RAND()+RAND()+RAND()+RAND()+RAND()+RAND()+RAND()+RAND()+RAND())-6))-1)+PT_Y5_MC!AD67)</x:f>
        <x:v>2651249.181023099</x:v>
      </x:c>
      <x:c r="AD478" s="16" t="n">
        <x:f>MAX(0,AC478*(1+EXP((LN(1+Assumptions!$C$60)-0.5*Assumptions!$C$61^2)+Assumptions!$C$61*((RAND()+RAND()+RAND()+RAND()+RAND()+RAND()+RAND()+RAND()+RAND()+RAND()+RAND()+RAND())-6))-1)+PT_Y5_MC!AE67)</x:f>
        <x:v>2894192.0462449454</x:v>
      </x:c>
      <x:c r="AE478" s="16" t="n">
        <x:f>MAX(0,AD478*(1+EXP((LN(1+Assumptions!$C$60)-0.5*Assumptions!$C$61^2)+Assumptions!$C$61*((RAND()+RAND()+RAND()+RAND()+RAND()+RAND()+RAND()+RAND()+RAND()+RAND()+RAND()+RAND())-6))-1)+PT_Y5_MC!AF67)</x:f>
        <x:v>3542162.7093780055</x:v>
      </x:c>
      <x:c r="AF478" s="16" t="n">
        <x:f>MAX(0,AE478*(1+EXP((LN(1+Assumptions!$C$60)-0.5*Assumptions!$C$61^2)+Assumptions!$C$61*((RAND()+RAND()+RAND()+RAND()+RAND()+RAND()+RAND()+RAND()+RAND()+RAND()+RAND()+RAND())-6))-1)+PT_Y5_MC!AG67)</x:f>
        <x:v>3050540.6112721786</x:v>
      </x:c>
    </x:row>
    <x:row r="479">
      <x:c r="A479" s="39">
        <x:v>475</x:v>
      </x:c>
      <x:c r="B479" s="16" t="n">
        <x:f>PT_Y5_MC!C68</x:f>
        <x:v>1029031.25</x:v>
      </x:c>
      <x:c r="C479" s="16" t="n">
        <x:f>MAX(0,B479*(1+EXP((LN(1+Assumptions!$C$60)-0.5*Assumptions!$C$61^2)+Assumptions!$C$61*((RAND()+RAND()+RAND()+RAND()+RAND()+RAND()+RAND()+RAND()+RAND()+RAND()+RAND()+RAND())-6))-1)+PT_Y5_MC!D67)</x:f>
        <x:v>1065118.722557919</x:v>
      </x:c>
      <x:c r="D479" s="16" t="n">
        <x:f>MAX(0,C479*(1+EXP((LN(1+Assumptions!$C$60)-0.5*Assumptions!$C$61^2)+Assumptions!$C$61*((RAND()+RAND()+RAND()+RAND()+RAND()+RAND()+RAND()+RAND()+RAND()+RAND()+RAND()+RAND())-6))-1)+PT_Y5_MC!E67)</x:f>
        <x:v>1060064.717786352</x:v>
      </x:c>
      <x:c r="E479" s="16" t="n">
        <x:f>MAX(0,D479*(1+EXP((LN(1+Assumptions!$C$60)-0.5*Assumptions!$C$61^2)+Assumptions!$C$61*((RAND()+RAND()+RAND()+RAND()+RAND()+RAND()+RAND()+RAND()+RAND()+RAND()+RAND()+RAND())-6))-1)+PT_Y5_MC!F67)</x:f>
        <x:v>1053986.1396179085</x:v>
      </x:c>
      <x:c r="F479" s="16" t="n">
        <x:f>MAX(0,E479*(1+EXP((LN(1+Assumptions!$C$60)-0.5*Assumptions!$C$61^2)+Assumptions!$C$61*((RAND()+RAND()+RAND()+RAND()+RAND()+RAND()+RAND()+RAND()+RAND()+RAND()+RAND()+RAND())-6))-1)+PT_Y5_MC!G67)</x:f>
        <x:v>825913.5046039475</x:v>
      </x:c>
      <x:c r="G479" s="16" t="n">
        <x:f>MAX(0,F479*(1+EXP((LN(1+Assumptions!$C$60)-0.5*Assumptions!$C$61^2)+Assumptions!$C$61*((RAND()+RAND()+RAND()+RAND()+RAND()+RAND()+RAND()+RAND()+RAND()+RAND()+RAND()+RAND())-6))-1)+PT_Y5_MC!H67)</x:f>
        <x:v>843004.5182439596</x:v>
      </x:c>
      <x:c r="H479" s="16" t="n">
        <x:f>MAX(0,G479*(1+EXP((LN(1+Assumptions!$C$60)-0.5*Assumptions!$C$61^2)+Assumptions!$C$61*((RAND()+RAND()+RAND()+RAND()+RAND()+RAND()+RAND()+RAND()+RAND()+RAND()+RAND()+RAND())-6))-1)+PT_Y5_MC!I67)</x:f>
        <x:v>872799.8577691733</x:v>
      </x:c>
      <x:c r="I479" s="16" t="n">
        <x:f>MAX(0,H479*(1+EXP((LN(1+Assumptions!$C$60)-0.5*Assumptions!$C$61^2)+Assumptions!$C$61*((RAND()+RAND()+RAND()+RAND()+RAND()+RAND()+RAND()+RAND()+RAND()+RAND()+RAND()+RAND())-6))-1)+PT_Y5_MC!J67)</x:f>
        <x:v>1015215.2152103616</x:v>
      </x:c>
      <x:c r="J479" s="16" t="n">
        <x:f>MAX(0,I479*(1+EXP((LN(1+Assumptions!$C$60)-0.5*Assumptions!$C$61^2)+Assumptions!$C$61*((RAND()+RAND()+RAND()+RAND()+RAND()+RAND()+RAND()+RAND()+RAND()+RAND()+RAND()+RAND())-6))-1)+PT_Y5_MC!K67)</x:f>
        <x:v>1220808.0476535056</x:v>
      </x:c>
      <x:c r="K479" s="16" t="n">
        <x:f>MAX(0,J479*(1+EXP((LN(1+Assumptions!$C$60)-0.5*Assumptions!$C$61^2)+Assumptions!$C$61*((RAND()+RAND()+RAND()+RAND()+RAND()+RAND()+RAND()+RAND()+RAND()+RAND()+RAND()+RAND())-6))-1)+PT_Y5_MC!L67)</x:f>
        <x:v>1375625.981412939</x:v>
      </x:c>
      <x:c r="L479" s="16" t="n">
        <x:f>MAX(0,K479*(1+EXP((LN(1+Assumptions!$C$60)-0.5*Assumptions!$C$61^2)+Assumptions!$C$61*((RAND()+RAND()+RAND()+RAND()+RAND()+RAND()+RAND()+RAND()+RAND()+RAND()+RAND()+RAND())-6))-1)+PT_Y5_MC!M67)</x:f>
        <x:v>1576489.448459649</x:v>
      </x:c>
      <x:c r="M479" s="16" t="n">
        <x:f>MAX(0,L479*(1+EXP((LN(1+Assumptions!$C$60)-0.5*Assumptions!$C$61^2)+Assumptions!$C$61*((RAND()+RAND()+RAND()+RAND()+RAND()+RAND()+RAND()+RAND()+RAND()+RAND()+RAND()+RAND())-6))-1)+PT_Y5_MC!N67)</x:f>
        <x:v>1916908.1314598396</x:v>
      </x:c>
      <x:c r="N479" s="16" t="n">
        <x:f>MAX(0,M479*(1+EXP((LN(1+Assumptions!$C$60)-0.5*Assumptions!$C$61^2)+Assumptions!$C$61*((RAND()+RAND()+RAND()+RAND()+RAND()+RAND()+RAND()+RAND()+RAND()+RAND()+RAND()+RAND())-6))-1)+PT_Y5_MC!O67)</x:f>
        <x:v>1488053.2650529863</x:v>
      </x:c>
      <x:c r="O479" s="16" t="n">
        <x:f>MAX(0,N479*(1+EXP((LN(1+Assumptions!$C$60)-0.5*Assumptions!$C$61^2)+Assumptions!$C$61*((RAND()+RAND()+RAND()+RAND()+RAND()+RAND()+RAND()+RAND()+RAND()+RAND()+RAND()+RAND())-6))-1)+PT_Y5_MC!P67)</x:f>
        <x:v>1486692.7660368267</x:v>
      </x:c>
      <x:c r="P479" s="16" t="n">
        <x:f>MAX(0,O479*(1+EXP((LN(1+Assumptions!$C$60)-0.5*Assumptions!$C$61^2)+Assumptions!$C$61*((RAND()+RAND()+RAND()+RAND()+RAND()+RAND()+RAND()+RAND()+RAND()+RAND()+RAND()+RAND())-6))-1)+PT_Y5_MC!Q67)</x:f>
        <x:v>2200340.2141601415</x:v>
      </x:c>
      <x:c r="Q479" s="16" t="n">
        <x:f>MAX(0,P479*(1+EXP((LN(1+Assumptions!$C$60)-0.5*Assumptions!$C$61^2)+Assumptions!$C$61*((RAND()+RAND()+RAND()+RAND()+RAND()+RAND()+RAND()+RAND()+RAND()+RAND()+RAND()+RAND())-6))-1)+PT_Y5_MC!R67)</x:f>
        <x:v>2833901.5814066273</x:v>
      </x:c>
      <x:c r="R479" s="16" t="n">
        <x:f>MAX(0,Q479*(1+EXP((LN(1+Assumptions!$C$60)-0.5*Assumptions!$C$61^2)+Assumptions!$C$61*((RAND()+RAND()+RAND()+RAND()+RAND()+RAND()+RAND()+RAND()+RAND()+RAND()+RAND()+RAND())-6))-1)+PT_Y5_MC!S67)</x:f>
        <x:v>3269972.704945084</x:v>
      </x:c>
      <x:c r="S479" s="16" t="n">
        <x:f>MAX(0,R479*(1+EXP((LN(1+Assumptions!$C$60)-0.5*Assumptions!$C$61^2)+Assumptions!$C$61*((RAND()+RAND()+RAND()+RAND()+RAND()+RAND()+RAND()+RAND()+RAND()+RAND()+RAND()+RAND())-6))-1)+PT_Y5_MC!T67)</x:f>
        <x:v>3547488.9604660785</x:v>
      </x:c>
      <x:c r="T479" s="16" t="n">
        <x:f>MAX(0,S479*(1+EXP((LN(1+Assumptions!$C$60)-0.5*Assumptions!$C$61^2)+Assumptions!$C$61*((RAND()+RAND()+RAND()+RAND()+RAND()+RAND()+RAND()+RAND()+RAND()+RAND()+RAND()+RAND())-6))-1)+PT_Y5_MC!U67)</x:f>
        <x:v>4498648.371592402</x:v>
      </x:c>
      <x:c r="U479" s="16" t="n">
        <x:f>MAX(0,T479*(1+EXP((LN(1+Assumptions!$C$60)-0.5*Assumptions!$C$61^2)+Assumptions!$C$61*((RAND()+RAND()+RAND()+RAND()+RAND()+RAND()+RAND()+RAND()+RAND()+RAND()+RAND()+RAND())-6))-1)+PT_Y5_MC!V67)</x:f>
        <x:v>5167341.664371056</x:v>
      </x:c>
      <x:c r="V479" s="16" t="n">
        <x:f>MAX(0,U479*(1+EXP((LN(1+Assumptions!$C$60)-0.5*Assumptions!$C$61^2)+Assumptions!$C$61*((RAND()+RAND()+RAND()+RAND()+RAND()+RAND()+RAND()+RAND()+RAND()+RAND()+RAND()+RAND())-6))-1)+PT_Y5_MC!W67)</x:f>
        <x:v>5844603.597556683</x:v>
      </x:c>
      <x:c r="W479" s="16" t="n">
        <x:f>MAX(0,V479*(1+EXP((LN(1+Assumptions!$C$60)-0.5*Assumptions!$C$61^2)+Assumptions!$C$61*((RAND()+RAND()+RAND()+RAND()+RAND()+RAND()+RAND()+RAND()+RAND()+RAND()+RAND()+RAND())-6))-1)+PT_Y5_MC!X67)</x:f>
        <x:v>5617114.390989365</x:v>
      </x:c>
      <x:c r="X479" s="16" t="n">
        <x:f>MAX(0,W479*(1+EXP((LN(1+Assumptions!$C$60)-0.5*Assumptions!$C$61^2)+Assumptions!$C$61*((RAND()+RAND()+RAND()+RAND()+RAND()+RAND()+RAND()+RAND()+RAND()+RAND()+RAND()+RAND())-6))-1)+PT_Y5_MC!Y67)</x:f>
        <x:v>4113643.1747699734</x:v>
      </x:c>
      <x:c r="Y479" s="16" t="n">
        <x:f>MAX(0,X479*(1+EXP((LN(1+Assumptions!$C$60)-0.5*Assumptions!$C$61^2)+Assumptions!$C$61*((RAND()+RAND()+RAND()+RAND()+RAND()+RAND()+RAND()+RAND()+RAND()+RAND()+RAND()+RAND())-6))-1)+PT_Y5_MC!Z67)</x:f>
        <x:v>4398754.257968254</x:v>
      </x:c>
      <x:c r="Z479" s="16" t="n">
        <x:f>MAX(0,Y479*(1+EXP((LN(1+Assumptions!$C$60)-0.5*Assumptions!$C$61^2)+Assumptions!$C$61*((RAND()+RAND()+RAND()+RAND()+RAND()+RAND()+RAND()+RAND()+RAND()+RAND()+RAND()+RAND())-6))-1)+PT_Y5_MC!AA67)</x:f>
        <x:v>4444940.958549555</x:v>
      </x:c>
      <x:c r="AA479" s="16" t="n">
        <x:f>MAX(0,Z479*(1+EXP((LN(1+Assumptions!$C$60)-0.5*Assumptions!$C$61^2)+Assumptions!$C$61*((RAND()+RAND()+RAND()+RAND()+RAND()+RAND()+RAND()+RAND()+RAND()+RAND()+RAND()+RAND())-6))-1)+PT_Y5_MC!AB67)</x:f>
        <x:v>4140358.5344443265</x:v>
      </x:c>
      <x:c r="AB479" s="16" t="n">
        <x:f>MAX(0,AA479*(1+EXP((LN(1+Assumptions!$C$60)-0.5*Assumptions!$C$61^2)+Assumptions!$C$61*((RAND()+RAND()+RAND()+RAND()+RAND()+RAND()+RAND()+RAND()+RAND()+RAND()+RAND()+RAND())-6))-1)+PT_Y5_MC!AC67)</x:f>
        <x:v>6714722.299631338</x:v>
      </x:c>
      <x:c r="AC479" s="16" t="n">
        <x:f>MAX(0,AB479*(1+EXP((LN(1+Assumptions!$C$60)-0.5*Assumptions!$C$61^2)+Assumptions!$C$61*((RAND()+RAND()+RAND()+RAND()+RAND()+RAND()+RAND()+RAND()+RAND()+RAND()+RAND()+RAND())-6))-1)+PT_Y5_MC!AD67)</x:f>
        <x:v>6660969.8749779295</x:v>
      </x:c>
      <x:c r="AD479" s="16" t="n">
        <x:f>MAX(0,AC479*(1+EXP((LN(1+Assumptions!$C$60)-0.5*Assumptions!$C$61^2)+Assumptions!$C$61*((RAND()+RAND()+RAND()+RAND()+RAND()+RAND()+RAND()+RAND()+RAND()+RAND()+RAND()+RAND())-6))-1)+PT_Y5_MC!AE67)</x:f>
        <x:v>8089106.190281731</x:v>
      </x:c>
      <x:c r="AE479" s="16" t="n">
        <x:f>MAX(0,AD479*(1+EXP((LN(1+Assumptions!$C$60)-0.5*Assumptions!$C$61^2)+Assumptions!$C$61*((RAND()+RAND()+RAND()+RAND()+RAND()+RAND()+RAND()+RAND()+RAND()+RAND()+RAND()+RAND())-6))-1)+PT_Y5_MC!AF67)</x:f>
        <x:v>10390938.508615797</x:v>
      </x:c>
      <x:c r="AF479" s="16" t="n">
        <x:f>MAX(0,AE479*(1+EXP((LN(1+Assumptions!$C$60)-0.5*Assumptions!$C$61^2)+Assumptions!$C$61*((RAND()+RAND()+RAND()+RAND()+RAND()+RAND()+RAND()+RAND()+RAND()+RAND()+RAND()+RAND())-6))-1)+PT_Y5_MC!AG67)</x:f>
        <x:v>13588952.6568851</x:v>
      </x:c>
    </x:row>
    <x:row r="480">
      <x:c r="A480" s="39">
        <x:v>476</x:v>
      </x:c>
      <x:c r="B480" s="16" t="n">
        <x:f>PT_Y5_MC!C68</x:f>
        <x:v>1029031.25</x:v>
      </x:c>
      <x:c r="C480" s="16" t="n">
        <x:f>MAX(0,B480*(1+EXP((LN(1+Assumptions!$C$60)-0.5*Assumptions!$C$61^2)+Assumptions!$C$61*((RAND()+RAND()+RAND()+RAND()+RAND()+RAND()+RAND()+RAND()+RAND()+RAND()+RAND()+RAND())-6))-1)+PT_Y5_MC!D67)</x:f>
        <x:v>1123118.1063052574</x:v>
      </x:c>
      <x:c r="D480" s="16" t="n">
        <x:f>MAX(0,C480*(1+EXP((LN(1+Assumptions!$C$60)-0.5*Assumptions!$C$61^2)+Assumptions!$C$61*((RAND()+RAND()+RAND()+RAND()+RAND()+RAND()+RAND()+RAND()+RAND()+RAND()+RAND()+RAND())-6))-1)+PT_Y5_MC!E67)</x:f>
        <x:v>1098181.7105627705</x:v>
      </x:c>
      <x:c r="E480" s="16" t="n">
        <x:f>MAX(0,D480*(1+EXP((LN(1+Assumptions!$C$60)-0.5*Assumptions!$C$61^2)+Assumptions!$C$61*((RAND()+RAND()+RAND()+RAND()+RAND()+RAND()+RAND()+RAND()+RAND()+RAND()+RAND()+RAND())-6))-1)+PT_Y5_MC!F67)</x:f>
        <x:v>1307218.7178224819</x:v>
      </x:c>
      <x:c r="F480" s="16" t="n">
        <x:f>MAX(0,E480*(1+EXP((LN(1+Assumptions!$C$60)-0.5*Assumptions!$C$61^2)+Assumptions!$C$61*((RAND()+RAND()+RAND()+RAND()+RAND()+RAND()+RAND()+RAND()+RAND()+RAND()+RAND()+RAND())-6))-1)+PT_Y5_MC!G67)</x:f>
        <x:v>1208699.1062731284</x:v>
      </x:c>
      <x:c r="G480" s="16" t="n">
        <x:f>MAX(0,F480*(1+EXP((LN(1+Assumptions!$C$60)-0.5*Assumptions!$C$61^2)+Assumptions!$C$61*((RAND()+RAND()+RAND()+RAND()+RAND()+RAND()+RAND()+RAND()+RAND()+RAND()+RAND()+RAND())-6))-1)+PT_Y5_MC!H67)</x:f>
        <x:v>1225645.0530823097</x:v>
      </x:c>
      <x:c r="H480" s="16" t="n">
        <x:f>MAX(0,G480*(1+EXP((LN(1+Assumptions!$C$60)-0.5*Assumptions!$C$61^2)+Assumptions!$C$61*((RAND()+RAND()+RAND()+RAND()+RAND()+RAND()+RAND()+RAND()+RAND()+RAND()+RAND()+RAND())-6))-1)+PT_Y5_MC!I67)</x:f>
        <x:v>1311456.743949116</x:v>
      </x:c>
      <x:c r="I480" s="16" t="n">
        <x:f>MAX(0,H480*(1+EXP((LN(1+Assumptions!$C$60)-0.5*Assumptions!$C$61^2)+Assumptions!$C$61*((RAND()+RAND()+RAND()+RAND()+RAND()+RAND()+RAND()+RAND()+RAND()+RAND()+RAND()+RAND())-6))-1)+PT_Y5_MC!J67)</x:f>
        <x:v>1760660.4705225027</x:v>
      </x:c>
      <x:c r="J480" s="16" t="n">
        <x:f>MAX(0,I480*(1+EXP((LN(1+Assumptions!$C$60)-0.5*Assumptions!$C$61^2)+Assumptions!$C$61*((RAND()+RAND()+RAND()+RAND()+RAND()+RAND()+RAND()+RAND()+RAND()+RAND()+RAND()+RAND())-6))-1)+PT_Y5_MC!K67)</x:f>
        <x:v>1751229.7624390787</x:v>
      </x:c>
      <x:c r="K480" s="16" t="n">
        <x:f>MAX(0,J480*(1+EXP((LN(1+Assumptions!$C$60)-0.5*Assumptions!$C$61^2)+Assumptions!$C$61*((RAND()+RAND()+RAND()+RAND()+RAND()+RAND()+RAND()+RAND()+RAND()+RAND()+RAND()+RAND())-6))-1)+PT_Y5_MC!L67)</x:f>
        <x:v>1591564.283588827</x:v>
      </x:c>
      <x:c r="L480" s="16" t="n">
        <x:f>MAX(0,K480*(1+EXP((LN(1+Assumptions!$C$60)-0.5*Assumptions!$C$61^2)+Assumptions!$C$61*((RAND()+RAND()+RAND()+RAND()+RAND()+RAND()+RAND()+RAND()+RAND()+RAND()+RAND()+RAND())-6))-1)+PT_Y5_MC!M67)</x:f>
        <x:v>1306442.1337689925</x:v>
      </x:c>
      <x:c r="M480" s="16" t="n">
        <x:f>MAX(0,L480*(1+EXP((LN(1+Assumptions!$C$60)-0.5*Assumptions!$C$61^2)+Assumptions!$C$61*((RAND()+RAND()+RAND()+RAND()+RAND()+RAND()+RAND()+RAND()+RAND()+RAND()+RAND()+RAND())-6))-1)+PT_Y5_MC!N67)</x:f>
        <x:v>1908857.136606763</x:v>
      </x:c>
      <x:c r="N480" s="16" t="n">
        <x:f>MAX(0,M480*(1+EXP((LN(1+Assumptions!$C$60)-0.5*Assumptions!$C$61^2)+Assumptions!$C$61*((RAND()+RAND()+RAND()+RAND()+RAND()+RAND()+RAND()+RAND()+RAND()+RAND()+RAND()+RAND())-6))-1)+PT_Y5_MC!O67)</x:f>
        <x:v>1784845.3492813292</x:v>
      </x:c>
      <x:c r="O480" s="16" t="n">
        <x:f>MAX(0,N480*(1+EXP((LN(1+Assumptions!$C$60)-0.5*Assumptions!$C$61^2)+Assumptions!$C$61*((RAND()+RAND()+RAND()+RAND()+RAND()+RAND()+RAND()+RAND()+RAND()+RAND()+RAND()+RAND())-6))-1)+PT_Y5_MC!P67)</x:f>
        <x:v>1636649.5888435356</x:v>
      </x:c>
      <x:c r="P480" s="16" t="n">
        <x:f>MAX(0,O480*(1+EXP((LN(1+Assumptions!$C$60)-0.5*Assumptions!$C$61^2)+Assumptions!$C$61*((RAND()+RAND()+RAND()+RAND()+RAND()+RAND()+RAND()+RAND()+RAND()+RAND()+RAND()+RAND())-6))-1)+PT_Y5_MC!Q67)</x:f>
        <x:v>1606502.5807562296</x:v>
      </x:c>
      <x:c r="Q480" s="16" t="n">
        <x:f>MAX(0,P480*(1+EXP((LN(1+Assumptions!$C$60)-0.5*Assumptions!$C$61^2)+Assumptions!$C$61*((RAND()+RAND()+RAND()+RAND()+RAND()+RAND()+RAND()+RAND()+RAND()+RAND()+RAND()+RAND())-6))-1)+PT_Y5_MC!R67)</x:f>
        <x:v>1688957.0338048406</x:v>
      </x:c>
      <x:c r="R480" s="16" t="n">
        <x:f>MAX(0,Q480*(1+EXP((LN(1+Assumptions!$C$60)-0.5*Assumptions!$C$61^2)+Assumptions!$C$61*((RAND()+RAND()+RAND()+RAND()+RAND()+RAND()+RAND()+RAND()+RAND()+RAND()+RAND()+RAND())-6))-1)+PT_Y5_MC!S67)</x:f>
        <x:v>1764701.2942554206</x:v>
      </x:c>
      <x:c r="S480" s="16" t="n">
        <x:f>MAX(0,R480*(1+EXP((LN(1+Assumptions!$C$60)-0.5*Assumptions!$C$61^2)+Assumptions!$C$61*((RAND()+RAND()+RAND()+RAND()+RAND()+RAND()+RAND()+RAND()+RAND()+RAND()+RAND()+RAND())-6))-1)+PT_Y5_MC!T67)</x:f>
        <x:v>1777909.1931219166</x:v>
      </x:c>
      <x:c r="T480" s="16" t="n">
        <x:f>MAX(0,S480*(1+EXP((LN(1+Assumptions!$C$60)-0.5*Assumptions!$C$61^2)+Assumptions!$C$61*((RAND()+RAND()+RAND()+RAND()+RAND()+RAND()+RAND()+RAND()+RAND()+RAND()+RAND()+RAND())-6))-1)+PT_Y5_MC!U67)</x:f>
        <x:v>2004608.4697610752</x:v>
      </x:c>
      <x:c r="U480" s="16" t="n">
        <x:f>MAX(0,T480*(1+EXP((LN(1+Assumptions!$C$60)-0.5*Assumptions!$C$61^2)+Assumptions!$C$61*((RAND()+RAND()+RAND()+RAND()+RAND()+RAND()+RAND()+RAND()+RAND()+RAND()+RAND()+RAND())-6))-1)+PT_Y5_MC!V67)</x:f>
        <x:v>2010626.50226186</x:v>
      </x:c>
      <x:c r="V480" s="16" t="n">
        <x:f>MAX(0,U480*(1+EXP((LN(1+Assumptions!$C$60)-0.5*Assumptions!$C$61^2)+Assumptions!$C$61*((RAND()+RAND()+RAND()+RAND()+RAND()+RAND()+RAND()+RAND()+RAND()+RAND()+RAND()+RAND())-6))-1)+PT_Y5_MC!W67)</x:f>
        <x:v>2485303.1326254224</x:v>
      </x:c>
      <x:c r="W480" s="16" t="n">
        <x:f>MAX(0,V480*(1+EXP((LN(1+Assumptions!$C$60)-0.5*Assumptions!$C$61^2)+Assumptions!$C$61*((RAND()+RAND()+RAND()+RAND()+RAND()+RAND()+RAND()+RAND()+RAND()+RAND()+RAND()+RAND())-6))-1)+PT_Y5_MC!X67)</x:f>
        <x:v>2257609.10912513</x:v>
      </x:c>
      <x:c r="X480" s="16" t="n">
        <x:f>MAX(0,W480*(1+EXP((LN(1+Assumptions!$C$60)-0.5*Assumptions!$C$61^2)+Assumptions!$C$61*((RAND()+RAND()+RAND()+RAND()+RAND()+RAND()+RAND()+RAND()+RAND()+RAND()+RAND()+RAND())-6))-1)+PT_Y5_MC!Y67)</x:f>
        <x:v>3469477.2739157756</x:v>
      </x:c>
      <x:c r="Y480" s="16" t="n">
        <x:f>MAX(0,X480*(1+EXP((LN(1+Assumptions!$C$60)-0.5*Assumptions!$C$61^2)+Assumptions!$C$61*((RAND()+RAND()+RAND()+RAND()+RAND()+RAND()+RAND()+RAND()+RAND()+RAND()+RAND()+RAND())-6))-1)+PT_Y5_MC!Z67)</x:f>
        <x:v>4122865.302865923</x:v>
      </x:c>
      <x:c r="Z480" s="16" t="n">
        <x:f>MAX(0,Y480*(1+EXP((LN(1+Assumptions!$C$60)-0.5*Assumptions!$C$61^2)+Assumptions!$C$61*((RAND()+RAND()+RAND()+RAND()+RAND()+RAND()+RAND()+RAND()+RAND()+RAND()+RAND()+RAND())-6))-1)+PT_Y5_MC!AA67)</x:f>
        <x:v>3802936.6949369167</x:v>
      </x:c>
      <x:c r="AA480" s="16" t="n">
        <x:f>MAX(0,Z480*(1+EXP((LN(1+Assumptions!$C$60)-0.5*Assumptions!$C$61^2)+Assumptions!$C$61*((RAND()+RAND()+RAND()+RAND()+RAND()+RAND()+RAND()+RAND()+RAND()+RAND()+RAND()+RAND())-6))-1)+PT_Y5_MC!AB67)</x:f>
        <x:v>3934302.840406299</x:v>
      </x:c>
      <x:c r="AB480" s="16" t="n">
        <x:f>MAX(0,AA480*(1+EXP((LN(1+Assumptions!$C$60)-0.5*Assumptions!$C$61^2)+Assumptions!$C$61*((RAND()+RAND()+RAND()+RAND()+RAND()+RAND()+RAND()+RAND()+RAND()+RAND()+RAND()+RAND())-6))-1)+PT_Y5_MC!AC67)</x:f>
        <x:v>4500016.437196861</x:v>
      </x:c>
      <x:c r="AC480" s="16" t="n">
        <x:f>MAX(0,AB480*(1+EXP((LN(1+Assumptions!$C$60)-0.5*Assumptions!$C$61^2)+Assumptions!$C$61*((RAND()+RAND()+RAND()+RAND()+RAND()+RAND()+RAND()+RAND()+RAND()+RAND()+RAND()+RAND())-6))-1)+PT_Y5_MC!AD67)</x:f>
        <x:v>3843390.482337166</x:v>
      </x:c>
      <x:c r="AD480" s="16" t="n">
        <x:f>MAX(0,AC480*(1+EXP((LN(1+Assumptions!$C$60)-0.5*Assumptions!$C$61^2)+Assumptions!$C$61*((RAND()+RAND()+RAND()+RAND()+RAND()+RAND()+RAND()+RAND()+RAND()+RAND()+RAND()+RAND())-6))-1)+PT_Y5_MC!AE67)</x:f>
        <x:v>4239145.309941411</x:v>
      </x:c>
      <x:c r="AE480" s="16" t="n">
        <x:f>MAX(0,AD480*(1+EXP((LN(1+Assumptions!$C$60)-0.5*Assumptions!$C$61^2)+Assumptions!$C$61*((RAND()+RAND()+RAND()+RAND()+RAND()+RAND()+RAND()+RAND()+RAND()+RAND()+RAND()+RAND())-6))-1)+PT_Y5_MC!AF67)</x:f>
        <x:v>4831065.251121349</x:v>
      </x:c>
      <x:c r="AF480" s="16" t="n">
        <x:f>MAX(0,AE480*(1+EXP((LN(1+Assumptions!$C$60)-0.5*Assumptions!$C$61^2)+Assumptions!$C$61*((RAND()+RAND()+RAND()+RAND()+RAND()+RAND()+RAND()+RAND()+RAND()+RAND()+RAND()+RAND())-6))-1)+PT_Y5_MC!AG67)</x:f>
        <x:v>6045238.987743102</x:v>
      </x:c>
    </x:row>
    <x:row r="481">
      <x:c r="A481" s="39">
        <x:v>477</x:v>
      </x:c>
      <x:c r="B481" s="16" t="n">
        <x:f>PT_Y5_MC!C68</x:f>
        <x:v>1029031.25</x:v>
      </x:c>
      <x:c r="C481" s="16" t="n">
        <x:f>MAX(0,B481*(1+EXP((LN(1+Assumptions!$C$60)-0.5*Assumptions!$C$61^2)+Assumptions!$C$61*((RAND()+RAND()+RAND()+RAND()+RAND()+RAND()+RAND()+RAND()+RAND()+RAND()+RAND()+RAND())-6))-1)+PT_Y5_MC!D67)</x:f>
        <x:v>1196535.3875658042</x:v>
      </x:c>
      <x:c r="D481" s="16" t="n">
        <x:f>MAX(0,C481*(1+EXP((LN(1+Assumptions!$C$60)-0.5*Assumptions!$C$61^2)+Assumptions!$C$61*((RAND()+RAND()+RAND()+RAND()+RAND()+RAND()+RAND()+RAND()+RAND()+RAND()+RAND()+RAND())-6))-1)+PT_Y5_MC!E67)</x:f>
        <x:v>1134152.206444179</x:v>
      </x:c>
      <x:c r="E481" s="16" t="n">
        <x:f>MAX(0,D481*(1+EXP((LN(1+Assumptions!$C$60)-0.5*Assumptions!$C$61^2)+Assumptions!$C$61*((RAND()+RAND()+RAND()+RAND()+RAND()+RAND()+RAND()+RAND()+RAND()+RAND()+RAND()+RAND())-6))-1)+PT_Y5_MC!F67)</x:f>
        <x:v>1116599.878651253</x:v>
      </x:c>
      <x:c r="F481" s="16" t="n">
        <x:f>MAX(0,E481*(1+EXP((LN(1+Assumptions!$C$60)-0.5*Assumptions!$C$61^2)+Assumptions!$C$61*((RAND()+RAND()+RAND()+RAND()+RAND()+RAND()+RAND()+RAND()+RAND()+RAND()+RAND()+RAND())-6))-1)+PT_Y5_MC!G67)</x:f>
        <x:v>1078230.8003758593</x:v>
      </x:c>
      <x:c r="G481" s="16" t="n">
        <x:f>MAX(0,F481*(1+EXP((LN(1+Assumptions!$C$60)-0.5*Assumptions!$C$61^2)+Assumptions!$C$61*((RAND()+RAND()+RAND()+RAND()+RAND()+RAND()+RAND()+RAND()+RAND()+RAND()+RAND()+RAND())-6))-1)+PT_Y5_MC!H67)</x:f>
        <x:v>1044190.001037497</x:v>
      </x:c>
      <x:c r="H481" s="16" t="n">
        <x:f>MAX(0,G481*(1+EXP((LN(1+Assumptions!$C$60)-0.5*Assumptions!$C$61^2)+Assumptions!$C$61*((RAND()+RAND()+RAND()+RAND()+RAND()+RAND()+RAND()+RAND()+RAND()+RAND()+RAND()+RAND())-6))-1)+PT_Y5_MC!I67)</x:f>
        <x:v>1202279.7374090715</x:v>
      </x:c>
      <x:c r="I481" s="16" t="n">
        <x:f>MAX(0,H481*(1+EXP((LN(1+Assumptions!$C$60)-0.5*Assumptions!$C$61^2)+Assumptions!$C$61*((RAND()+RAND()+RAND()+RAND()+RAND()+RAND()+RAND()+RAND()+RAND()+RAND()+RAND()+RAND())-6))-1)+PT_Y5_MC!J67)</x:f>
        <x:v>1239875.22431022</x:v>
      </x:c>
      <x:c r="J481" s="16" t="n">
        <x:f>MAX(0,I481*(1+EXP((LN(1+Assumptions!$C$60)-0.5*Assumptions!$C$61^2)+Assumptions!$C$61*((RAND()+RAND()+RAND()+RAND()+RAND()+RAND()+RAND()+RAND()+RAND()+RAND()+RAND()+RAND())-6))-1)+PT_Y5_MC!K67)</x:f>
        <x:v>1645043.0832196982</x:v>
      </x:c>
      <x:c r="K481" s="16" t="n">
        <x:f>MAX(0,J481*(1+EXP((LN(1+Assumptions!$C$60)-0.5*Assumptions!$C$61^2)+Assumptions!$C$61*((RAND()+RAND()+RAND()+RAND()+RAND()+RAND()+RAND()+RAND()+RAND()+RAND()+RAND()+RAND())-6))-1)+PT_Y5_MC!L67)</x:f>
        <x:v>3004461.694609411</x:v>
      </x:c>
      <x:c r="L481" s="16" t="n">
        <x:f>MAX(0,K481*(1+EXP((LN(1+Assumptions!$C$60)-0.5*Assumptions!$C$61^2)+Assumptions!$C$61*((RAND()+RAND()+RAND()+RAND()+RAND()+RAND()+RAND()+RAND()+RAND()+RAND()+RAND()+RAND())-6))-1)+PT_Y5_MC!M67)</x:f>
        <x:v>3008395.945599161</x:v>
      </x:c>
      <x:c r="M481" s="16" t="n">
        <x:f>MAX(0,L481*(1+EXP((LN(1+Assumptions!$C$60)-0.5*Assumptions!$C$61^2)+Assumptions!$C$61*((RAND()+RAND()+RAND()+RAND()+RAND()+RAND()+RAND()+RAND()+RAND()+RAND()+RAND()+RAND())-6))-1)+PT_Y5_MC!N67)</x:f>
        <x:v>3280179.6382205863</x:v>
      </x:c>
      <x:c r="N481" s="16" t="n">
        <x:f>MAX(0,M481*(1+EXP((LN(1+Assumptions!$C$60)-0.5*Assumptions!$C$61^2)+Assumptions!$C$61*((RAND()+RAND()+RAND()+RAND()+RAND()+RAND()+RAND()+RAND()+RAND()+RAND()+RAND()+RAND())-6))-1)+PT_Y5_MC!O67)</x:f>
        <x:v>4394980.288715824</x:v>
      </x:c>
      <x:c r="O481" s="16" t="n">
        <x:f>MAX(0,N481*(1+EXP((LN(1+Assumptions!$C$60)-0.5*Assumptions!$C$61^2)+Assumptions!$C$61*((RAND()+RAND()+RAND()+RAND()+RAND()+RAND()+RAND()+RAND()+RAND()+RAND()+RAND()+RAND())-6))-1)+PT_Y5_MC!P67)</x:f>
        <x:v>4862252.129770584</x:v>
      </x:c>
      <x:c r="P481" s="16" t="n">
        <x:f>MAX(0,O481*(1+EXP((LN(1+Assumptions!$C$60)-0.5*Assumptions!$C$61^2)+Assumptions!$C$61*((RAND()+RAND()+RAND()+RAND()+RAND()+RAND()+RAND()+RAND()+RAND()+RAND()+RAND()+RAND())-6))-1)+PT_Y5_MC!Q67)</x:f>
        <x:v>4630974.249018663</x:v>
      </x:c>
      <x:c r="Q481" s="16" t="n">
        <x:f>MAX(0,P481*(1+EXP((LN(1+Assumptions!$C$60)-0.5*Assumptions!$C$61^2)+Assumptions!$C$61*((RAND()+RAND()+RAND()+RAND()+RAND()+RAND()+RAND()+RAND()+RAND()+RAND()+RAND()+RAND())-6))-1)+PT_Y5_MC!R67)</x:f>
        <x:v>5030488.85157038</x:v>
      </x:c>
      <x:c r="R481" s="16" t="n">
        <x:f>MAX(0,Q481*(1+EXP((LN(1+Assumptions!$C$60)-0.5*Assumptions!$C$61^2)+Assumptions!$C$61*((RAND()+RAND()+RAND()+RAND()+RAND()+RAND()+RAND()+RAND()+RAND()+RAND()+RAND()+RAND())-6))-1)+PT_Y5_MC!S67)</x:f>
        <x:v>5073565.850210369</x:v>
      </x:c>
      <x:c r="S481" s="16" t="n">
        <x:f>MAX(0,R481*(1+EXP((LN(1+Assumptions!$C$60)-0.5*Assumptions!$C$61^2)+Assumptions!$C$61*((RAND()+RAND()+RAND()+RAND()+RAND()+RAND()+RAND()+RAND()+RAND()+RAND()+RAND()+RAND())-6))-1)+PT_Y5_MC!T67)</x:f>
        <x:v>5189396.8751257155</x:v>
      </x:c>
      <x:c r="T481" s="16" t="n">
        <x:f>MAX(0,S481*(1+EXP((LN(1+Assumptions!$C$60)-0.5*Assumptions!$C$61^2)+Assumptions!$C$61*((RAND()+RAND()+RAND()+RAND()+RAND()+RAND()+RAND()+RAND()+RAND()+RAND()+RAND()+RAND())-6))-1)+PT_Y5_MC!U67)</x:f>
        <x:v>4955120.805322094</x:v>
      </x:c>
      <x:c r="U481" s="16" t="n">
        <x:f>MAX(0,T481*(1+EXP((LN(1+Assumptions!$C$60)-0.5*Assumptions!$C$61^2)+Assumptions!$C$61*((RAND()+RAND()+RAND()+RAND()+RAND()+RAND()+RAND()+RAND()+RAND()+RAND()+RAND()+RAND())-6))-1)+PT_Y5_MC!V67)</x:f>
        <x:v>6516439.697749491</x:v>
      </x:c>
      <x:c r="V481" s="16" t="n">
        <x:f>MAX(0,U481*(1+EXP((LN(1+Assumptions!$C$60)-0.5*Assumptions!$C$61^2)+Assumptions!$C$61*((RAND()+RAND()+RAND()+RAND()+RAND()+RAND()+RAND()+RAND()+RAND()+RAND()+RAND()+RAND())-6))-1)+PT_Y5_MC!W67)</x:f>
        <x:v>7795634.453454452</x:v>
      </x:c>
      <x:c r="W481" s="16" t="n">
        <x:f>MAX(0,V481*(1+EXP((LN(1+Assumptions!$C$60)-0.5*Assumptions!$C$61^2)+Assumptions!$C$61*((RAND()+RAND()+RAND()+RAND()+RAND()+RAND()+RAND()+RAND()+RAND()+RAND()+RAND()+RAND())-6))-1)+PT_Y5_MC!X67)</x:f>
        <x:v>7810145.177750814</x:v>
      </x:c>
      <x:c r="X481" s="16" t="n">
        <x:f>MAX(0,W481*(1+EXP((LN(1+Assumptions!$C$60)-0.5*Assumptions!$C$61^2)+Assumptions!$C$61*((RAND()+RAND()+RAND()+RAND()+RAND()+RAND()+RAND()+RAND()+RAND()+RAND()+RAND()+RAND())-6))-1)+PT_Y5_MC!Y67)</x:f>
        <x:v>6251947.452262791</x:v>
      </x:c>
      <x:c r="Y481" s="16" t="n">
        <x:f>MAX(0,X481*(1+EXP((LN(1+Assumptions!$C$60)-0.5*Assumptions!$C$61^2)+Assumptions!$C$61*((RAND()+RAND()+RAND()+RAND()+RAND()+RAND()+RAND()+RAND()+RAND()+RAND()+RAND()+RAND())-6))-1)+PT_Y5_MC!Z67)</x:f>
        <x:v>7312172.1392340865</x:v>
      </x:c>
      <x:c r="Z481" s="16" t="n">
        <x:f>MAX(0,Y481*(1+EXP((LN(1+Assumptions!$C$60)-0.5*Assumptions!$C$61^2)+Assumptions!$C$61*((RAND()+RAND()+RAND()+RAND()+RAND()+RAND()+RAND()+RAND()+RAND()+RAND()+RAND()+RAND())-6))-1)+PT_Y5_MC!AA67)</x:f>
        <x:v>9079143.968071133</x:v>
      </x:c>
      <x:c r="AA481" s="16" t="n">
        <x:f>MAX(0,Z481*(1+EXP((LN(1+Assumptions!$C$60)-0.5*Assumptions!$C$61^2)+Assumptions!$C$61*((RAND()+RAND()+RAND()+RAND()+RAND()+RAND()+RAND()+RAND()+RAND()+RAND()+RAND()+RAND())-6))-1)+PT_Y5_MC!AB67)</x:f>
        <x:v>9891916.28545346</x:v>
      </x:c>
      <x:c r="AB481" s="16" t="n">
        <x:f>MAX(0,AA481*(1+EXP((LN(1+Assumptions!$C$60)-0.5*Assumptions!$C$61^2)+Assumptions!$C$61*((RAND()+RAND()+RAND()+RAND()+RAND()+RAND()+RAND()+RAND()+RAND()+RAND()+RAND()+RAND())-6))-1)+PT_Y5_MC!AC67)</x:f>
        <x:v>10617760.817434927</x:v>
      </x:c>
      <x:c r="AC481" s="16" t="n">
        <x:f>MAX(0,AB481*(1+EXP((LN(1+Assumptions!$C$60)-0.5*Assumptions!$C$61^2)+Assumptions!$C$61*((RAND()+RAND()+RAND()+RAND()+RAND()+RAND()+RAND()+RAND()+RAND()+RAND()+RAND()+RAND())-6))-1)+PT_Y5_MC!AD67)</x:f>
        <x:v>12864541.170511836</x:v>
      </x:c>
      <x:c r="AD481" s="16" t="n">
        <x:f>MAX(0,AC481*(1+EXP((LN(1+Assumptions!$C$60)-0.5*Assumptions!$C$61^2)+Assumptions!$C$61*((RAND()+RAND()+RAND()+RAND()+RAND()+RAND()+RAND()+RAND()+RAND()+RAND()+RAND()+RAND())-6))-1)+PT_Y5_MC!AE67)</x:f>
        <x:v>14974859.318506563</x:v>
      </x:c>
      <x:c r="AE481" s="16" t="n">
        <x:f>MAX(0,AD481*(1+EXP((LN(1+Assumptions!$C$60)-0.5*Assumptions!$C$61^2)+Assumptions!$C$61*((RAND()+RAND()+RAND()+RAND()+RAND()+RAND()+RAND()+RAND()+RAND()+RAND()+RAND()+RAND())-6))-1)+PT_Y5_MC!AF67)</x:f>
        <x:v>16304080.152212027</x:v>
      </x:c>
      <x:c r="AF481" s="16" t="n">
        <x:f>MAX(0,AE481*(1+EXP((LN(1+Assumptions!$C$60)-0.5*Assumptions!$C$61^2)+Assumptions!$C$61*((RAND()+RAND()+RAND()+RAND()+RAND()+RAND()+RAND()+RAND()+RAND()+RAND()+RAND()+RAND())-6))-1)+PT_Y5_MC!AG67)</x:f>
        <x:v>15320436.21786415</x:v>
      </x:c>
    </x:row>
    <x:row r="482">
      <x:c r="A482" s="39">
        <x:v>478</x:v>
      </x:c>
      <x:c r="B482" s="16" t="n">
        <x:f>PT_Y5_MC!C68</x:f>
        <x:v>1029031.25</x:v>
      </x:c>
      <x:c r="C482" s="16" t="n">
        <x:f>MAX(0,B482*(1+EXP((LN(1+Assumptions!$C$60)-0.5*Assumptions!$C$61^2)+Assumptions!$C$61*((RAND()+RAND()+RAND()+RAND()+RAND()+RAND()+RAND()+RAND()+RAND()+RAND()+RAND()+RAND())-6))-1)+PT_Y5_MC!D67)</x:f>
        <x:v>1103752.684421442</x:v>
      </x:c>
      <x:c r="D482" s="16" t="n">
        <x:f>MAX(0,C482*(1+EXP((LN(1+Assumptions!$C$60)-0.5*Assumptions!$C$61^2)+Assumptions!$C$61*((RAND()+RAND()+RAND()+RAND()+RAND()+RAND()+RAND()+RAND()+RAND()+RAND()+RAND()+RAND())-6))-1)+PT_Y5_MC!E67)</x:f>
        <x:v>1473739.4197295443</x:v>
      </x:c>
      <x:c r="E482" s="16" t="n">
        <x:f>MAX(0,D482*(1+EXP((LN(1+Assumptions!$C$60)-0.5*Assumptions!$C$61^2)+Assumptions!$C$61*((RAND()+RAND()+RAND()+RAND()+RAND()+RAND()+RAND()+RAND()+RAND()+RAND()+RAND()+RAND())-6))-1)+PT_Y5_MC!F67)</x:f>
        <x:v>1630228.0151391467</x:v>
      </x:c>
      <x:c r="F482" s="16" t="n">
        <x:f>MAX(0,E482*(1+EXP((LN(1+Assumptions!$C$60)-0.5*Assumptions!$C$61^2)+Assumptions!$C$61*((RAND()+RAND()+RAND()+RAND()+RAND()+RAND()+RAND()+RAND()+RAND()+RAND()+RAND()+RAND())-6))-1)+PT_Y5_MC!G67)</x:f>
        <x:v>2346607.544859406</x:v>
      </x:c>
      <x:c r="G482" s="16" t="n">
        <x:f>MAX(0,F482*(1+EXP((LN(1+Assumptions!$C$60)-0.5*Assumptions!$C$61^2)+Assumptions!$C$61*((RAND()+RAND()+RAND()+RAND()+RAND()+RAND()+RAND()+RAND()+RAND()+RAND()+RAND()+RAND())-6))-1)+PT_Y5_MC!H67)</x:f>
        <x:v>2987013.252477147</x:v>
      </x:c>
      <x:c r="H482" s="16" t="n">
        <x:f>MAX(0,G482*(1+EXP((LN(1+Assumptions!$C$60)-0.5*Assumptions!$C$61^2)+Assumptions!$C$61*((RAND()+RAND()+RAND()+RAND()+RAND()+RAND()+RAND()+RAND()+RAND()+RAND()+RAND()+RAND())-6))-1)+PT_Y5_MC!I67)</x:f>
        <x:v>3193305.609009414</x:v>
      </x:c>
      <x:c r="I482" s="16" t="n">
        <x:f>MAX(0,H482*(1+EXP((LN(1+Assumptions!$C$60)-0.5*Assumptions!$C$61^2)+Assumptions!$C$61*((RAND()+RAND()+RAND()+RAND()+RAND()+RAND()+RAND()+RAND()+RAND()+RAND()+RAND()+RAND())-6))-1)+PT_Y5_MC!J67)</x:f>
        <x:v>3749662.8749999125</x:v>
      </x:c>
      <x:c r="J482" s="16" t="n">
        <x:f>MAX(0,I482*(1+EXP((LN(1+Assumptions!$C$60)-0.5*Assumptions!$C$61^2)+Assumptions!$C$61*((RAND()+RAND()+RAND()+RAND()+RAND()+RAND()+RAND()+RAND()+RAND()+RAND()+RAND()+RAND())-6))-1)+PT_Y5_MC!K67)</x:f>
        <x:v>3538170.359104152</x:v>
      </x:c>
      <x:c r="K482" s="16" t="n">
        <x:f>MAX(0,J482*(1+EXP((LN(1+Assumptions!$C$60)-0.5*Assumptions!$C$61^2)+Assumptions!$C$61*((RAND()+RAND()+RAND()+RAND()+RAND()+RAND()+RAND()+RAND()+RAND()+RAND()+RAND()+RAND())-6))-1)+PT_Y5_MC!L67)</x:f>
        <x:v>3602177.936662903</x:v>
      </x:c>
      <x:c r="L482" s="16" t="n">
        <x:f>MAX(0,K482*(1+EXP((LN(1+Assumptions!$C$60)-0.5*Assumptions!$C$61^2)+Assumptions!$C$61*((RAND()+RAND()+RAND()+RAND()+RAND()+RAND()+RAND()+RAND()+RAND()+RAND()+RAND()+RAND())-6))-1)+PT_Y5_MC!M67)</x:f>
        <x:v>3535315.7427222263</x:v>
      </x:c>
      <x:c r="M482" s="16" t="n">
        <x:f>MAX(0,L482*(1+EXP((LN(1+Assumptions!$C$60)-0.5*Assumptions!$C$61^2)+Assumptions!$C$61*((RAND()+RAND()+RAND()+RAND()+RAND()+RAND()+RAND()+RAND()+RAND()+RAND()+RAND()+RAND())-6))-1)+PT_Y5_MC!N67)</x:f>
        <x:v>2851936.842284689</x:v>
      </x:c>
      <x:c r="N482" s="16" t="n">
        <x:f>MAX(0,M482*(1+EXP((LN(1+Assumptions!$C$60)-0.5*Assumptions!$C$61^2)+Assumptions!$C$61*((RAND()+RAND()+RAND()+RAND()+RAND()+RAND()+RAND()+RAND()+RAND()+RAND()+RAND()+RAND())-6))-1)+PT_Y5_MC!O67)</x:f>
        <x:v>2611067.4851078345</x:v>
      </x:c>
      <x:c r="O482" s="16" t="n">
        <x:f>MAX(0,N482*(1+EXP((LN(1+Assumptions!$C$60)-0.5*Assumptions!$C$61^2)+Assumptions!$C$61*((RAND()+RAND()+RAND()+RAND()+RAND()+RAND()+RAND()+RAND()+RAND()+RAND()+RAND()+RAND())-6))-1)+PT_Y5_MC!P67)</x:f>
        <x:v>2218013.606243493</x:v>
      </x:c>
      <x:c r="P482" s="16" t="n">
        <x:f>MAX(0,O482*(1+EXP((LN(1+Assumptions!$C$60)-0.5*Assumptions!$C$61^2)+Assumptions!$C$61*((RAND()+RAND()+RAND()+RAND()+RAND()+RAND()+RAND()+RAND()+RAND()+RAND()+RAND()+RAND())-6))-1)+PT_Y5_MC!Q67)</x:f>
        <x:v>1991500.7278196982</x:v>
      </x:c>
      <x:c r="Q482" s="16" t="n">
        <x:f>MAX(0,P482*(1+EXP((LN(1+Assumptions!$C$60)-0.5*Assumptions!$C$61^2)+Assumptions!$C$61*((RAND()+RAND()+RAND()+RAND()+RAND()+RAND()+RAND()+RAND()+RAND()+RAND()+RAND()+RAND())-6))-1)+PT_Y5_MC!R67)</x:f>
        <x:v>2127498.52639507</x:v>
      </x:c>
      <x:c r="R482" s="16" t="n">
        <x:f>MAX(0,Q482*(1+EXP((LN(1+Assumptions!$C$60)-0.5*Assumptions!$C$61^2)+Assumptions!$C$61*((RAND()+RAND()+RAND()+RAND()+RAND()+RAND()+RAND()+RAND()+RAND()+RAND()+RAND()+RAND())-6))-1)+PT_Y5_MC!S67)</x:f>
        <x:v>2424239.486042231</x:v>
      </x:c>
      <x:c r="S482" s="16" t="n">
        <x:f>MAX(0,R482*(1+EXP((LN(1+Assumptions!$C$60)-0.5*Assumptions!$C$61^2)+Assumptions!$C$61*((RAND()+RAND()+RAND()+RAND()+RAND()+RAND()+RAND()+RAND()+RAND()+RAND()+RAND()+RAND())-6))-1)+PT_Y5_MC!T67)</x:f>
        <x:v>3129675.025211943</x:v>
      </x:c>
      <x:c r="T482" s="16" t="n">
        <x:f>MAX(0,S482*(1+EXP((LN(1+Assumptions!$C$60)-0.5*Assumptions!$C$61^2)+Assumptions!$C$61*((RAND()+RAND()+RAND()+RAND()+RAND()+RAND()+RAND()+RAND()+RAND()+RAND()+RAND()+RAND())-6))-1)+PT_Y5_MC!U67)</x:f>
        <x:v>3255789.473683647</x:v>
      </x:c>
      <x:c r="U482" s="16" t="n">
        <x:f>MAX(0,T482*(1+EXP((LN(1+Assumptions!$C$60)-0.5*Assumptions!$C$61^2)+Assumptions!$C$61*((RAND()+RAND()+RAND()+RAND()+RAND()+RAND()+RAND()+RAND()+RAND()+RAND()+RAND()+RAND())-6))-1)+PT_Y5_MC!V67)</x:f>
        <x:v>3739117.4703104547</x:v>
      </x:c>
      <x:c r="V482" s="16" t="n">
        <x:f>MAX(0,U482*(1+EXP((LN(1+Assumptions!$C$60)-0.5*Assumptions!$C$61^2)+Assumptions!$C$61*((RAND()+RAND()+RAND()+RAND()+RAND()+RAND()+RAND()+RAND()+RAND()+RAND()+RAND()+RAND())-6))-1)+PT_Y5_MC!W67)</x:f>
        <x:v>4287869.880031946</x:v>
      </x:c>
      <x:c r="W482" s="16" t="n">
        <x:f>MAX(0,V482*(1+EXP((LN(1+Assumptions!$C$60)-0.5*Assumptions!$C$61^2)+Assumptions!$C$61*((RAND()+RAND()+RAND()+RAND()+RAND()+RAND()+RAND()+RAND()+RAND()+RAND()+RAND()+RAND())-6))-1)+PT_Y5_MC!X67)</x:f>
        <x:v>4638545.068959068</x:v>
      </x:c>
      <x:c r="X482" s="16" t="n">
        <x:f>MAX(0,W482*(1+EXP((LN(1+Assumptions!$C$60)-0.5*Assumptions!$C$61^2)+Assumptions!$C$61*((RAND()+RAND()+RAND()+RAND()+RAND()+RAND()+RAND()+RAND()+RAND()+RAND()+RAND()+RAND())-6))-1)+PT_Y5_MC!Y67)</x:f>
        <x:v>4433662.746402988</x:v>
      </x:c>
      <x:c r="Y482" s="16" t="n">
        <x:f>MAX(0,X482*(1+EXP((LN(1+Assumptions!$C$60)-0.5*Assumptions!$C$61^2)+Assumptions!$C$61*((RAND()+RAND()+RAND()+RAND()+RAND()+RAND()+RAND()+RAND()+RAND()+RAND()+RAND()+RAND())-6))-1)+PT_Y5_MC!Z67)</x:f>
        <x:v>5487078.282360232</x:v>
      </x:c>
      <x:c r="Z482" s="16" t="n">
        <x:f>MAX(0,Y482*(1+EXP((LN(1+Assumptions!$C$60)-0.5*Assumptions!$C$61^2)+Assumptions!$C$61*((RAND()+RAND()+RAND()+RAND()+RAND()+RAND()+RAND()+RAND()+RAND()+RAND()+RAND()+RAND())-6))-1)+PT_Y5_MC!AA67)</x:f>
        <x:v>6582195.083868218</x:v>
      </x:c>
      <x:c r="AA482" s="16" t="n">
        <x:f>MAX(0,Z482*(1+EXP((LN(1+Assumptions!$C$60)-0.5*Assumptions!$C$61^2)+Assumptions!$C$61*((RAND()+RAND()+RAND()+RAND()+RAND()+RAND()+RAND()+RAND()+RAND()+RAND()+RAND()+RAND())-6))-1)+PT_Y5_MC!AB67)</x:f>
        <x:v>7299109.207807296</x:v>
      </x:c>
      <x:c r="AB482" s="16" t="n">
        <x:f>MAX(0,AA482*(1+EXP((LN(1+Assumptions!$C$60)-0.5*Assumptions!$C$61^2)+Assumptions!$C$61*((RAND()+RAND()+RAND()+RAND()+RAND()+RAND()+RAND()+RAND()+RAND()+RAND()+RAND()+RAND())-6))-1)+PT_Y5_MC!AC67)</x:f>
        <x:v>8864719.063603997</x:v>
      </x:c>
      <x:c r="AC482" s="16" t="n">
        <x:f>MAX(0,AB482*(1+EXP((LN(1+Assumptions!$C$60)-0.5*Assumptions!$C$61^2)+Assumptions!$C$61*((RAND()+RAND()+RAND()+RAND()+RAND()+RAND()+RAND()+RAND()+RAND()+RAND()+RAND()+RAND())-6))-1)+PT_Y5_MC!AD67)</x:f>
        <x:v>10034895.823297307</x:v>
      </x:c>
      <x:c r="AD482" s="16" t="n">
        <x:f>MAX(0,AC482*(1+EXP((LN(1+Assumptions!$C$60)-0.5*Assumptions!$C$61^2)+Assumptions!$C$61*((RAND()+RAND()+RAND()+RAND()+RAND()+RAND()+RAND()+RAND()+RAND()+RAND()+RAND()+RAND())-6))-1)+PT_Y5_MC!AE67)</x:f>
        <x:v>9828169.808575919</x:v>
      </x:c>
      <x:c r="AE482" s="16" t="n">
        <x:f>MAX(0,AD482*(1+EXP((LN(1+Assumptions!$C$60)-0.5*Assumptions!$C$61^2)+Assumptions!$C$61*((RAND()+RAND()+RAND()+RAND()+RAND()+RAND()+RAND()+RAND()+RAND()+RAND()+RAND()+RAND())-6))-1)+PT_Y5_MC!AF67)</x:f>
        <x:v>13865430.24515031</x:v>
      </x:c>
      <x:c r="AF482" s="16" t="n">
        <x:f>MAX(0,AE482*(1+EXP((LN(1+Assumptions!$C$60)-0.5*Assumptions!$C$61^2)+Assumptions!$C$61*((RAND()+RAND()+RAND()+RAND()+RAND()+RAND()+RAND()+RAND()+RAND()+RAND()+RAND()+RAND())-6))-1)+PT_Y5_MC!AG67)</x:f>
        <x:v>15677859.485207783</x:v>
      </x:c>
    </x:row>
    <x:row r="483">
      <x:c r="A483" s="39">
        <x:v>479</x:v>
      </x:c>
      <x:c r="B483" s="16" t="n">
        <x:f>PT_Y5_MC!C68</x:f>
        <x:v>1029031.25</x:v>
      </x:c>
      <x:c r="C483" s="16" t="n">
        <x:f>MAX(0,B483*(1+EXP((LN(1+Assumptions!$C$60)-0.5*Assumptions!$C$61^2)+Assumptions!$C$61*((RAND()+RAND()+RAND()+RAND()+RAND()+RAND()+RAND()+RAND()+RAND()+RAND()+RAND()+RAND())-6))-1)+PT_Y5_MC!D67)</x:f>
        <x:v>908468.1389565762</x:v>
      </x:c>
      <x:c r="D483" s="16" t="n">
        <x:f>MAX(0,C483*(1+EXP((LN(1+Assumptions!$C$60)-0.5*Assumptions!$C$61^2)+Assumptions!$C$61*((RAND()+RAND()+RAND()+RAND()+RAND()+RAND()+RAND()+RAND()+RAND()+RAND()+RAND()+RAND())-6))-1)+PT_Y5_MC!E67)</x:f>
        <x:v>1141172.6544976595</x:v>
      </x:c>
      <x:c r="E483" s="16" t="n">
        <x:f>MAX(0,D483*(1+EXP((LN(1+Assumptions!$C$60)-0.5*Assumptions!$C$61^2)+Assumptions!$C$61*((RAND()+RAND()+RAND()+RAND()+RAND()+RAND()+RAND()+RAND()+RAND()+RAND()+RAND()+RAND())-6))-1)+PT_Y5_MC!F67)</x:f>
        <x:v>1399458.9654295167</x:v>
      </x:c>
      <x:c r="F483" s="16" t="n">
        <x:f>MAX(0,E483*(1+EXP((LN(1+Assumptions!$C$60)-0.5*Assumptions!$C$61^2)+Assumptions!$C$61*((RAND()+RAND()+RAND()+RAND()+RAND()+RAND()+RAND()+RAND()+RAND()+RAND()+RAND()+RAND())-6))-1)+PT_Y5_MC!G67)</x:f>
        <x:v>1268502.9669050793</x:v>
      </x:c>
      <x:c r="G483" s="16" t="n">
        <x:f>MAX(0,F483*(1+EXP((LN(1+Assumptions!$C$60)-0.5*Assumptions!$C$61^2)+Assumptions!$C$61*((RAND()+RAND()+RAND()+RAND()+RAND()+RAND()+RAND()+RAND()+RAND()+RAND()+RAND()+RAND())-6))-1)+PT_Y5_MC!H67)</x:f>
        <x:v>1539473.6397852218</x:v>
      </x:c>
      <x:c r="H483" s="16" t="n">
        <x:f>MAX(0,G483*(1+EXP((LN(1+Assumptions!$C$60)-0.5*Assumptions!$C$61^2)+Assumptions!$C$61*((RAND()+RAND()+RAND()+RAND()+RAND()+RAND()+RAND()+RAND()+RAND()+RAND()+RAND()+RAND())-6))-1)+PT_Y5_MC!I67)</x:f>
        <x:v>1814260.8019697901</x:v>
      </x:c>
      <x:c r="I483" s="16" t="n">
        <x:f>MAX(0,H483*(1+EXP((LN(1+Assumptions!$C$60)-0.5*Assumptions!$C$61^2)+Assumptions!$C$61*((RAND()+RAND()+RAND()+RAND()+RAND()+RAND()+RAND()+RAND()+RAND()+RAND()+RAND()+RAND())-6))-1)+PT_Y5_MC!J67)</x:f>
        <x:v>2275655.9857320124</x:v>
      </x:c>
      <x:c r="J483" s="16" t="n">
        <x:f>MAX(0,I483*(1+EXP((LN(1+Assumptions!$C$60)-0.5*Assumptions!$C$61^2)+Assumptions!$C$61*((RAND()+RAND()+RAND()+RAND()+RAND()+RAND()+RAND()+RAND()+RAND()+RAND()+RAND()+RAND())-6))-1)+PT_Y5_MC!K67)</x:f>
        <x:v>3073265.021634485</x:v>
      </x:c>
      <x:c r="K483" s="16" t="n">
        <x:f>MAX(0,J483*(1+EXP((LN(1+Assumptions!$C$60)-0.5*Assumptions!$C$61^2)+Assumptions!$C$61*((RAND()+RAND()+RAND()+RAND()+RAND()+RAND()+RAND()+RAND()+RAND()+RAND()+RAND()+RAND())-6))-1)+PT_Y5_MC!L67)</x:f>
        <x:v>3237962.1218939824</x:v>
      </x:c>
      <x:c r="L483" s="16" t="n">
        <x:f>MAX(0,K483*(1+EXP((LN(1+Assumptions!$C$60)-0.5*Assumptions!$C$61^2)+Assumptions!$C$61*((RAND()+RAND()+RAND()+RAND()+RAND()+RAND()+RAND()+RAND()+RAND()+RAND()+RAND()+RAND())-6))-1)+PT_Y5_MC!M67)</x:f>
        <x:v>4998717.575338527</x:v>
      </x:c>
      <x:c r="M483" s="16" t="n">
        <x:f>MAX(0,L483*(1+EXP((LN(1+Assumptions!$C$60)-0.5*Assumptions!$C$61^2)+Assumptions!$C$61*((RAND()+RAND()+RAND()+RAND()+RAND()+RAND()+RAND()+RAND()+RAND()+RAND()+RAND()+RAND())-6))-1)+PT_Y5_MC!N67)</x:f>
        <x:v>7106191.372025063</x:v>
      </x:c>
      <x:c r="N483" s="16" t="n">
        <x:f>MAX(0,M483*(1+EXP((LN(1+Assumptions!$C$60)-0.5*Assumptions!$C$61^2)+Assumptions!$C$61*((RAND()+RAND()+RAND()+RAND()+RAND()+RAND()+RAND()+RAND()+RAND()+RAND()+RAND()+RAND())-6))-1)+PT_Y5_MC!O67)</x:f>
        <x:v>7963021.345064721</x:v>
      </x:c>
      <x:c r="O483" s="16" t="n">
        <x:f>MAX(0,N483*(1+EXP((LN(1+Assumptions!$C$60)-0.5*Assumptions!$C$61^2)+Assumptions!$C$61*((RAND()+RAND()+RAND()+RAND()+RAND()+RAND()+RAND()+RAND()+RAND()+RAND()+RAND()+RAND())-6))-1)+PT_Y5_MC!P67)</x:f>
        <x:v>10195072.908911118</x:v>
      </x:c>
      <x:c r="P483" s="16" t="n">
        <x:f>MAX(0,O483*(1+EXP((LN(1+Assumptions!$C$60)-0.5*Assumptions!$C$61^2)+Assumptions!$C$61*((RAND()+RAND()+RAND()+RAND()+RAND()+RAND()+RAND()+RAND()+RAND()+RAND()+RAND()+RAND())-6))-1)+PT_Y5_MC!Q67)</x:f>
        <x:v>9849954.359491311</x:v>
      </x:c>
      <x:c r="Q483" s="16" t="n">
        <x:f>MAX(0,P483*(1+EXP((LN(1+Assumptions!$C$60)-0.5*Assumptions!$C$61^2)+Assumptions!$C$61*((RAND()+RAND()+RAND()+RAND()+RAND()+RAND()+RAND()+RAND()+RAND()+RAND()+RAND()+RAND())-6))-1)+PT_Y5_MC!R67)</x:f>
        <x:v>10276298.2215871</x:v>
      </x:c>
      <x:c r="R483" s="16" t="n">
        <x:f>MAX(0,Q483*(1+EXP((LN(1+Assumptions!$C$60)-0.5*Assumptions!$C$61^2)+Assumptions!$C$61*((RAND()+RAND()+RAND()+RAND()+RAND()+RAND()+RAND()+RAND()+RAND()+RAND()+RAND()+RAND())-6))-1)+PT_Y5_MC!S67)</x:f>
        <x:v>10337697.988710383</x:v>
      </x:c>
      <x:c r="S483" s="16" t="n">
        <x:f>MAX(0,R483*(1+EXP((LN(1+Assumptions!$C$60)-0.5*Assumptions!$C$61^2)+Assumptions!$C$61*((RAND()+RAND()+RAND()+RAND()+RAND()+RAND()+RAND()+RAND()+RAND()+RAND()+RAND()+RAND())-6))-1)+PT_Y5_MC!T67)</x:f>
        <x:v>10991643.843165997</x:v>
      </x:c>
      <x:c r="T483" s="16" t="n">
        <x:f>MAX(0,S483*(1+EXP((LN(1+Assumptions!$C$60)-0.5*Assumptions!$C$61^2)+Assumptions!$C$61*((RAND()+RAND()+RAND()+RAND()+RAND()+RAND()+RAND()+RAND()+RAND()+RAND()+RAND()+RAND())-6))-1)+PT_Y5_MC!U67)</x:f>
        <x:v>11711608.032557648</x:v>
      </x:c>
      <x:c r="U483" s="16" t="n">
        <x:f>MAX(0,T483*(1+EXP((LN(1+Assumptions!$C$60)-0.5*Assumptions!$C$61^2)+Assumptions!$C$61*((RAND()+RAND()+RAND()+RAND()+RAND()+RAND()+RAND()+RAND()+RAND()+RAND()+RAND()+RAND())-6))-1)+PT_Y5_MC!V67)</x:f>
        <x:v>12351899.721812632</x:v>
      </x:c>
      <x:c r="V483" s="16" t="n">
        <x:f>MAX(0,U483*(1+EXP((LN(1+Assumptions!$C$60)-0.5*Assumptions!$C$61^2)+Assumptions!$C$61*((RAND()+RAND()+RAND()+RAND()+RAND()+RAND()+RAND()+RAND()+RAND()+RAND()+RAND()+RAND())-6))-1)+PT_Y5_MC!W67)</x:f>
        <x:v>13505161.210870838</x:v>
      </x:c>
      <x:c r="W483" s="16" t="n">
        <x:f>MAX(0,V483*(1+EXP((LN(1+Assumptions!$C$60)-0.5*Assumptions!$C$61^2)+Assumptions!$C$61*((RAND()+RAND()+RAND()+RAND()+RAND()+RAND()+RAND()+RAND()+RAND()+RAND()+RAND()+RAND())-6))-1)+PT_Y5_MC!X67)</x:f>
        <x:v>12674074.543649683</x:v>
      </x:c>
      <x:c r="X483" s="16" t="n">
        <x:f>MAX(0,W483*(1+EXP((LN(1+Assumptions!$C$60)-0.5*Assumptions!$C$61^2)+Assumptions!$C$61*((RAND()+RAND()+RAND()+RAND()+RAND()+RAND()+RAND()+RAND()+RAND()+RAND()+RAND()+RAND())-6))-1)+PT_Y5_MC!Y67)</x:f>
        <x:v>11331053.51769695</x:v>
      </x:c>
      <x:c r="Y483" s="16" t="n">
        <x:f>MAX(0,X483*(1+EXP((LN(1+Assumptions!$C$60)-0.5*Assumptions!$C$61^2)+Assumptions!$C$61*((RAND()+RAND()+RAND()+RAND()+RAND()+RAND()+RAND()+RAND()+RAND()+RAND()+RAND()+RAND())-6))-1)+PT_Y5_MC!Z67)</x:f>
        <x:v>11261801.09357722</x:v>
      </x:c>
      <x:c r="Z483" s="16" t="n">
        <x:f>MAX(0,Y483*(1+EXP((LN(1+Assumptions!$C$60)-0.5*Assumptions!$C$61^2)+Assumptions!$C$61*((RAND()+RAND()+RAND()+RAND()+RAND()+RAND()+RAND()+RAND()+RAND()+RAND()+RAND()+RAND())-6))-1)+PT_Y5_MC!AA67)</x:f>
        <x:v>10121420.263984365</x:v>
      </x:c>
      <x:c r="AA483" s="16" t="n">
        <x:f>MAX(0,Z483*(1+EXP((LN(1+Assumptions!$C$60)-0.5*Assumptions!$C$61^2)+Assumptions!$C$61*((RAND()+RAND()+RAND()+RAND()+RAND()+RAND()+RAND()+RAND()+RAND()+RAND()+RAND()+RAND())-6))-1)+PT_Y5_MC!AB67)</x:f>
        <x:v>9678715.811781105</x:v>
      </x:c>
      <x:c r="AB483" s="16" t="n">
        <x:f>MAX(0,AA483*(1+EXP((LN(1+Assumptions!$C$60)-0.5*Assumptions!$C$61^2)+Assumptions!$C$61*((RAND()+RAND()+RAND()+RAND()+RAND()+RAND()+RAND()+RAND()+RAND()+RAND()+RAND()+RAND())-6))-1)+PT_Y5_MC!AC67)</x:f>
        <x:v>7974086.8545080805</x:v>
      </x:c>
      <x:c r="AC483" s="16" t="n">
        <x:f>MAX(0,AB483*(1+EXP((LN(1+Assumptions!$C$60)-0.5*Assumptions!$C$61^2)+Assumptions!$C$61*((RAND()+RAND()+RAND()+RAND()+RAND()+RAND()+RAND()+RAND()+RAND()+RAND()+RAND()+RAND())-6))-1)+PT_Y5_MC!AD67)</x:f>
        <x:v>8865184.674265532</x:v>
      </x:c>
      <x:c r="AD483" s="16" t="n">
        <x:f>MAX(0,AC483*(1+EXP((LN(1+Assumptions!$C$60)-0.5*Assumptions!$C$61^2)+Assumptions!$C$61*((RAND()+RAND()+RAND()+RAND()+RAND()+RAND()+RAND()+RAND()+RAND()+RAND()+RAND()+RAND())-6))-1)+PT_Y5_MC!AE67)</x:f>
        <x:v>8051968.267865428</x:v>
      </x:c>
      <x:c r="AE483" s="16" t="n">
        <x:f>MAX(0,AD483*(1+EXP((LN(1+Assumptions!$C$60)-0.5*Assumptions!$C$61^2)+Assumptions!$C$61*((RAND()+RAND()+RAND()+RAND()+RAND()+RAND()+RAND()+RAND()+RAND()+RAND()+RAND()+RAND())-6))-1)+PT_Y5_MC!AF67)</x:f>
        <x:v>10572545.36488637</x:v>
      </x:c>
      <x:c r="AF483" s="16" t="n">
        <x:f>MAX(0,AE483*(1+EXP((LN(1+Assumptions!$C$60)-0.5*Assumptions!$C$61^2)+Assumptions!$C$61*((RAND()+RAND()+RAND()+RAND()+RAND()+RAND()+RAND()+RAND()+RAND()+RAND()+RAND()+RAND())-6))-1)+PT_Y5_MC!AG67)</x:f>
        <x:v>11604850.572549213</x:v>
      </x:c>
    </x:row>
    <x:row r="484">
      <x:c r="A484" s="39">
        <x:v>480</x:v>
      </x:c>
      <x:c r="B484" s="16" t="n">
        <x:f>PT_Y5_MC!C68</x:f>
        <x:v>1029031.25</x:v>
      </x:c>
      <x:c r="C484" s="16" t="n">
        <x:f>MAX(0,B484*(1+EXP((LN(1+Assumptions!$C$60)-0.5*Assumptions!$C$61^2)+Assumptions!$C$61*((RAND()+RAND()+RAND()+RAND()+RAND()+RAND()+RAND()+RAND()+RAND()+RAND()+RAND()+RAND())-6))-1)+PT_Y5_MC!D67)</x:f>
        <x:v>1037407.7587775519</x:v>
      </x:c>
      <x:c r="D484" s="16" t="n">
        <x:f>MAX(0,C484*(1+EXP((LN(1+Assumptions!$C$60)-0.5*Assumptions!$C$61^2)+Assumptions!$C$61*((RAND()+RAND()+RAND()+RAND()+RAND()+RAND()+RAND()+RAND()+RAND()+RAND()+RAND()+RAND())-6))-1)+PT_Y5_MC!E67)</x:f>
        <x:v>985776.4841861685</x:v>
      </x:c>
      <x:c r="E484" s="16" t="n">
        <x:f>MAX(0,D484*(1+EXP((LN(1+Assumptions!$C$60)-0.5*Assumptions!$C$61^2)+Assumptions!$C$61*((RAND()+RAND()+RAND()+RAND()+RAND()+RAND()+RAND()+RAND()+RAND()+RAND()+RAND()+RAND())-6))-1)+PT_Y5_MC!F67)</x:f>
        <x:v>1126539.3617600594</x:v>
      </x:c>
      <x:c r="F484" s="16" t="n">
        <x:f>MAX(0,E484*(1+EXP((LN(1+Assumptions!$C$60)-0.5*Assumptions!$C$61^2)+Assumptions!$C$61*((RAND()+RAND()+RAND()+RAND()+RAND()+RAND()+RAND()+RAND()+RAND()+RAND()+RAND()+RAND())-6))-1)+PT_Y5_MC!G67)</x:f>
        <x:v>1043459.8968250421</x:v>
      </x:c>
      <x:c r="G484" s="16" t="n">
        <x:f>MAX(0,F484*(1+EXP((LN(1+Assumptions!$C$60)-0.5*Assumptions!$C$61^2)+Assumptions!$C$61*((RAND()+RAND()+RAND()+RAND()+RAND()+RAND()+RAND()+RAND()+RAND()+RAND()+RAND()+RAND())-6))-1)+PT_Y5_MC!H67)</x:f>
        <x:v>978796.5349552709</x:v>
      </x:c>
      <x:c r="H484" s="16" t="n">
        <x:f>MAX(0,G484*(1+EXP((LN(1+Assumptions!$C$60)-0.5*Assumptions!$C$61^2)+Assumptions!$C$61*((RAND()+RAND()+RAND()+RAND()+RAND()+RAND()+RAND()+RAND()+RAND()+RAND()+RAND()+RAND())-6))-1)+PT_Y5_MC!I67)</x:f>
        <x:v>752617.5814250543</x:v>
      </x:c>
      <x:c r="I484" s="16" t="n">
        <x:f>MAX(0,H484*(1+EXP((LN(1+Assumptions!$C$60)-0.5*Assumptions!$C$61^2)+Assumptions!$C$61*((RAND()+RAND()+RAND()+RAND()+RAND()+RAND()+RAND()+RAND()+RAND()+RAND()+RAND()+RAND())-6))-1)+PT_Y5_MC!J67)</x:f>
        <x:v>689237.8096492029</x:v>
      </x:c>
      <x:c r="J484" s="16" t="n">
        <x:f>MAX(0,I484*(1+EXP((LN(1+Assumptions!$C$60)-0.5*Assumptions!$C$61^2)+Assumptions!$C$61*((RAND()+RAND()+RAND()+RAND()+RAND()+RAND()+RAND()+RAND()+RAND()+RAND()+RAND()+RAND())-6))-1)+PT_Y5_MC!K67)</x:f>
        <x:v>786865.7227464598</x:v>
      </x:c>
      <x:c r="K484" s="16" t="n">
        <x:f>MAX(0,J484*(1+EXP((LN(1+Assumptions!$C$60)-0.5*Assumptions!$C$61^2)+Assumptions!$C$61*((RAND()+RAND()+RAND()+RAND()+RAND()+RAND()+RAND()+RAND()+RAND()+RAND()+RAND()+RAND())-6))-1)+PT_Y5_MC!L67)</x:f>
        <x:v>773126.9625038337</x:v>
      </x:c>
      <x:c r="L484" s="16" t="n">
        <x:f>MAX(0,K484*(1+EXP((LN(1+Assumptions!$C$60)-0.5*Assumptions!$C$61^2)+Assumptions!$C$61*((RAND()+RAND()+RAND()+RAND()+RAND()+RAND()+RAND()+RAND()+RAND()+RAND()+RAND()+RAND())-6))-1)+PT_Y5_MC!M67)</x:f>
        <x:v>966436.2427111513</x:v>
      </x:c>
      <x:c r="M484" s="16" t="n">
        <x:f>MAX(0,L484*(1+EXP((LN(1+Assumptions!$C$60)-0.5*Assumptions!$C$61^2)+Assumptions!$C$61*((RAND()+RAND()+RAND()+RAND()+RAND()+RAND()+RAND()+RAND()+RAND()+RAND()+RAND()+RAND())-6))-1)+PT_Y5_MC!N67)</x:f>
        <x:v>949424.1544626076</x:v>
      </x:c>
      <x:c r="N484" s="16" t="n">
        <x:f>MAX(0,M484*(1+EXP((LN(1+Assumptions!$C$60)-0.5*Assumptions!$C$61^2)+Assumptions!$C$61*((RAND()+RAND()+RAND()+RAND()+RAND()+RAND()+RAND()+RAND()+RAND()+RAND()+RAND()+RAND())-6))-1)+PT_Y5_MC!O67)</x:f>
        <x:v>1046217.6765537409</x:v>
      </x:c>
      <x:c r="O484" s="16" t="n">
        <x:f>MAX(0,N484*(1+EXP((LN(1+Assumptions!$C$60)-0.5*Assumptions!$C$61^2)+Assumptions!$C$61*((RAND()+RAND()+RAND()+RAND()+RAND()+RAND()+RAND()+RAND()+RAND()+RAND()+RAND()+RAND())-6))-1)+PT_Y5_MC!P67)</x:f>
        <x:v>920389.242341396</x:v>
      </x:c>
      <x:c r="P484" s="16" t="n">
        <x:f>MAX(0,O484*(1+EXP((LN(1+Assumptions!$C$60)-0.5*Assumptions!$C$61^2)+Assumptions!$C$61*((RAND()+RAND()+RAND()+RAND()+RAND()+RAND()+RAND()+RAND()+RAND()+RAND()+RAND()+RAND())-6))-1)+PT_Y5_MC!Q67)</x:f>
        <x:v>975395.919744571</x:v>
      </x:c>
      <x:c r="Q484" s="16" t="n">
        <x:f>MAX(0,P484*(1+EXP((LN(1+Assumptions!$C$60)-0.5*Assumptions!$C$61^2)+Assumptions!$C$61*((RAND()+RAND()+RAND()+RAND()+RAND()+RAND()+RAND()+RAND()+RAND()+RAND()+RAND()+RAND())-6))-1)+PT_Y5_MC!R67)</x:f>
        <x:v>1292491.9411025296</x:v>
      </x:c>
      <x:c r="R484" s="16" t="n">
        <x:f>MAX(0,Q484*(1+EXP((LN(1+Assumptions!$C$60)-0.5*Assumptions!$C$61^2)+Assumptions!$C$61*((RAND()+RAND()+RAND()+RAND()+RAND()+RAND()+RAND()+RAND()+RAND()+RAND()+RAND()+RAND())-6))-1)+PT_Y5_MC!S67)</x:f>
        <x:v>1423017.6965896552</x:v>
      </x:c>
      <x:c r="S484" s="16" t="n">
        <x:f>MAX(0,R484*(1+EXP((LN(1+Assumptions!$C$60)-0.5*Assumptions!$C$61^2)+Assumptions!$C$61*((RAND()+RAND()+RAND()+RAND()+RAND()+RAND()+RAND()+RAND()+RAND()+RAND()+RAND()+RAND())-6))-1)+PT_Y5_MC!T67)</x:f>
        <x:v>1823548.767574006</x:v>
      </x:c>
      <x:c r="T484" s="16" t="n">
        <x:f>MAX(0,S484*(1+EXP((LN(1+Assumptions!$C$60)-0.5*Assumptions!$C$61^2)+Assumptions!$C$61*((RAND()+RAND()+RAND()+RAND()+RAND()+RAND()+RAND()+RAND()+RAND()+RAND()+RAND()+RAND())-6))-1)+PT_Y5_MC!U67)</x:f>
        <x:v>1628670.7065165727</x:v>
      </x:c>
      <x:c r="U484" s="16" t="n">
        <x:f>MAX(0,T484*(1+EXP((LN(1+Assumptions!$C$60)-0.5*Assumptions!$C$61^2)+Assumptions!$C$61*((RAND()+RAND()+RAND()+RAND()+RAND()+RAND()+RAND()+RAND()+RAND()+RAND()+RAND()+RAND())-6))-1)+PT_Y5_MC!V67)</x:f>
        <x:v>2158608.4587957067</x:v>
      </x:c>
      <x:c r="V484" s="16" t="n">
        <x:f>MAX(0,U484*(1+EXP((LN(1+Assumptions!$C$60)-0.5*Assumptions!$C$61^2)+Assumptions!$C$61*((RAND()+RAND()+RAND()+RAND()+RAND()+RAND()+RAND()+RAND()+RAND()+RAND()+RAND()+RAND())-6))-1)+PT_Y5_MC!W67)</x:f>
        <x:v>2492987.495641859</x:v>
      </x:c>
      <x:c r="W484" s="16" t="n">
        <x:f>MAX(0,V484*(1+EXP((LN(1+Assumptions!$C$60)-0.5*Assumptions!$C$61^2)+Assumptions!$C$61*((RAND()+RAND()+RAND()+RAND()+RAND()+RAND()+RAND()+RAND()+RAND()+RAND()+RAND()+RAND())-6))-1)+PT_Y5_MC!X67)</x:f>
        <x:v>3105157.4615891855</x:v>
      </x:c>
      <x:c r="X484" s="16" t="n">
        <x:f>MAX(0,W484*(1+EXP((LN(1+Assumptions!$C$60)-0.5*Assumptions!$C$61^2)+Assumptions!$C$61*((RAND()+RAND()+RAND()+RAND()+RAND()+RAND()+RAND()+RAND()+RAND()+RAND()+RAND()+RAND())-6))-1)+PT_Y5_MC!Y67)</x:f>
        <x:v>3509178.684863476</x:v>
      </x:c>
      <x:c r="Y484" s="16" t="n">
        <x:f>MAX(0,X484*(1+EXP((LN(1+Assumptions!$C$60)-0.5*Assumptions!$C$61^2)+Assumptions!$C$61*((RAND()+RAND()+RAND()+RAND()+RAND()+RAND()+RAND()+RAND()+RAND()+RAND()+RAND()+RAND())-6))-1)+PT_Y5_MC!Z67)</x:f>
        <x:v>3454257.758018745</x:v>
      </x:c>
      <x:c r="Z484" s="16" t="n">
        <x:f>MAX(0,Y484*(1+EXP((LN(1+Assumptions!$C$60)-0.5*Assumptions!$C$61^2)+Assumptions!$C$61*((RAND()+RAND()+RAND()+RAND()+RAND()+RAND()+RAND()+RAND()+RAND()+RAND()+RAND()+RAND())-6))-1)+PT_Y5_MC!AA67)</x:f>
        <x:v>3119804.675359773</x:v>
      </x:c>
      <x:c r="AA484" s="16" t="n">
        <x:f>MAX(0,Z484*(1+EXP((LN(1+Assumptions!$C$60)-0.5*Assumptions!$C$61^2)+Assumptions!$C$61*((RAND()+RAND()+RAND()+RAND()+RAND()+RAND()+RAND()+RAND()+RAND()+RAND()+RAND()+RAND())-6))-1)+PT_Y5_MC!AB67)</x:f>
        <x:v>3175073.3789912206</x:v>
      </x:c>
      <x:c r="AB484" s="16" t="n">
        <x:f>MAX(0,AA484*(1+EXP((LN(1+Assumptions!$C$60)-0.5*Assumptions!$C$61^2)+Assumptions!$C$61*((RAND()+RAND()+RAND()+RAND()+RAND()+RAND()+RAND()+RAND()+RAND()+RAND()+RAND()+RAND())-6))-1)+PT_Y5_MC!AC67)</x:f>
        <x:v>2955974.8896033512</x:v>
      </x:c>
      <x:c r="AC484" s="16" t="n">
        <x:f>MAX(0,AB484*(1+EXP((LN(1+Assumptions!$C$60)-0.5*Assumptions!$C$61^2)+Assumptions!$C$61*((RAND()+RAND()+RAND()+RAND()+RAND()+RAND()+RAND()+RAND()+RAND()+RAND()+RAND()+RAND())-6))-1)+PT_Y5_MC!AD67)</x:f>
        <x:v>2521103.7445025197</x:v>
      </x:c>
      <x:c r="AD484" s="16" t="n">
        <x:f>MAX(0,AC484*(1+EXP((LN(1+Assumptions!$C$60)-0.5*Assumptions!$C$61^2)+Assumptions!$C$61*((RAND()+RAND()+RAND()+RAND()+RAND()+RAND()+RAND()+RAND()+RAND()+RAND()+RAND()+RAND())-6))-1)+PT_Y5_MC!AE67)</x:f>
        <x:v>2154981.392485805</x:v>
      </x:c>
      <x:c r="AE484" s="16" t="n">
        <x:f>MAX(0,AD484*(1+EXP((LN(1+Assumptions!$C$60)-0.5*Assumptions!$C$61^2)+Assumptions!$C$61*((RAND()+RAND()+RAND()+RAND()+RAND()+RAND()+RAND()+RAND()+RAND()+RAND()+RAND()+RAND())-6))-1)+PT_Y5_MC!AF67)</x:f>
        <x:v>2443849.7108890233</x:v>
      </x:c>
      <x:c r="AF484" s="16" t="n">
        <x:f>MAX(0,AE484*(1+EXP((LN(1+Assumptions!$C$60)-0.5*Assumptions!$C$61^2)+Assumptions!$C$61*((RAND()+RAND()+RAND()+RAND()+RAND()+RAND()+RAND()+RAND()+RAND()+RAND()+RAND()+RAND())-6))-1)+PT_Y5_MC!AG67)</x:f>
        <x:v>2412657.902185401</x:v>
      </x:c>
    </x:row>
    <x:row r="485">
      <x:c r="A485" s="39">
        <x:v>481</x:v>
      </x:c>
      <x:c r="B485" s="16" t="n">
        <x:f>PT_Y5_MC!C68</x:f>
        <x:v>1029031.25</x:v>
      </x:c>
      <x:c r="C485" s="16" t="n">
        <x:f>MAX(0,B485*(1+EXP((LN(1+Assumptions!$C$60)-0.5*Assumptions!$C$61^2)+Assumptions!$C$61*((RAND()+RAND()+RAND()+RAND()+RAND()+RAND()+RAND()+RAND()+RAND()+RAND()+RAND()+RAND())-6))-1)+PT_Y5_MC!D67)</x:f>
        <x:v>963890.1851734872</x:v>
      </x:c>
      <x:c r="D485" s="16" t="n">
        <x:f>MAX(0,C485*(1+EXP((LN(1+Assumptions!$C$60)-0.5*Assumptions!$C$61^2)+Assumptions!$C$61*((RAND()+RAND()+RAND()+RAND()+RAND()+RAND()+RAND()+RAND()+RAND()+RAND()+RAND()+RAND())-6))-1)+PT_Y5_MC!E67)</x:f>
        <x:v>1024193.8589872764</x:v>
      </x:c>
      <x:c r="E485" s="16" t="n">
        <x:f>MAX(0,D485*(1+EXP((LN(1+Assumptions!$C$60)-0.5*Assumptions!$C$61^2)+Assumptions!$C$61*((RAND()+RAND()+RAND()+RAND()+RAND()+RAND()+RAND()+RAND()+RAND()+RAND()+RAND()+RAND())-6))-1)+PT_Y5_MC!F67)</x:f>
        <x:v>837827.3922619242</x:v>
      </x:c>
      <x:c r="F485" s="16" t="n">
        <x:f>MAX(0,E485*(1+EXP((LN(1+Assumptions!$C$60)-0.5*Assumptions!$C$61^2)+Assumptions!$C$61*((RAND()+RAND()+RAND()+RAND()+RAND()+RAND()+RAND()+RAND()+RAND()+RAND()+RAND()+RAND())-6))-1)+PT_Y5_MC!G67)</x:f>
        <x:v>875478.9640003976</x:v>
      </x:c>
      <x:c r="G485" s="16" t="n">
        <x:f>MAX(0,F485*(1+EXP((LN(1+Assumptions!$C$60)-0.5*Assumptions!$C$61^2)+Assumptions!$C$61*((RAND()+RAND()+RAND()+RAND()+RAND()+RAND()+RAND()+RAND()+RAND()+RAND()+RAND()+RAND())-6))-1)+PT_Y5_MC!H67)</x:f>
        <x:v>755639.62425309</x:v>
      </x:c>
      <x:c r="H485" s="16" t="n">
        <x:f>MAX(0,G485*(1+EXP((LN(1+Assumptions!$C$60)-0.5*Assumptions!$C$61^2)+Assumptions!$C$61*((RAND()+RAND()+RAND()+RAND()+RAND()+RAND()+RAND()+RAND()+RAND()+RAND()+RAND()+RAND())-6))-1)+PT_Y5_MC!I67)</x:f>
        <x:v>1076833.5070358817</x:v>
      </x:c>
      <x:c r="I485" s="16" t="n">
        <x:f>MAX(0,H485*(1+EXP((LN(1+Assumptions!$C$60)-0.5*Assumptions!$C$61^2)+Assumptions!$C$61*((RAND()+RAND()+RAND()+RAND()+RAND()+RAND()+RAND()+RAND()+RAND()+RAND()+RAND()+RAND())-6))-1)+PT_Y5_MC!J67)</x:f>
        <x:v>1108782.5564892052</x:v>
      </x:c>
      <x:c r="J485" s="16" t="n">
        <x:f>MAX(0,I485*(1+EXP((LN(1+Assumptions!$C$60)-0.5*Assumptions!$C$61^2)+Assumptions!$C$61*((RAND()+RAND()+RAND()+RAND()+RAND()+RAND()+RAND()+RAND()+RAND()+RAND()+RAND()+RAND())-6))-1)+PT_Y5_MC!K67)</x:f>
        <x:v>1207877.7349230754</x:v>
      </x:c>
      <x:c r="K485" s="16" t="n">
        <x:f>MAX(0,J485*(1+EXP((LN(1+Assumptions!$C$60)-0.5*Assumptions!$C$61^2)+Assumptions!$C$61*((RAND()+RAND()+RAND()+RAND()+RAND()+RAND()+RAND()+RAND()+RAND()+RAND()+RAND()+RAND())-6))-1)+PT_Y5_MC!L67)</x:f>
        <x:v>1366504.1956042517</x:v>
      </x:c>
      <x:c r="L485" s="16" t="n">
        <x:f>MAX(0,K485*(1+EXP((LN(1+Assumptions!$C$60)-0.5*Assumptions!$C$61^2)+Assumptions!$C$61*((RAND()+RAND()+RAND()+RAND()+RAND()+RAND()+RAND()+RAND()+RAND()+RAND()+RAND()+RAND())-6))-1)+PT_Y5_MC!M67)</x:f>
        <x:v>1239302.5637597903</x:v>
      </x:c>
      <x:c r="M485" s="16" t="n">
        <x:f>MAX(0,L485*(1+EXP((LN(1+Assumptions!$C$60)-0.5*Assumptions!$C$61^2)+Assumptions!$C$61*((RAND()+RAND()+RAND()+RAND()+RAND()+RAND()+RAND()+RAND()+RAND()+RAND()+RAND()+RAND())-6))-1)+PT_Y5_MC!N67)</x:f>
        <x:v>1412603.960350863</x:v>
      </x:c>
      <x:c r="N485" s="16" t="n">
        <x:f>MAX(0,M485*(1+EXP((LN(1+Assumptions!$C$60)-0.5*Assumptions!$C$61^2)+Assumptions!$C$61*((RAND()+RAND()+RAND()+RAND()+RAND()+RAND()+RAND()+RAND()+RAND()+RAND()+RAND()+RAND())-6))-1)+PT_Y5_MC!O67)</x:f>
        <x:v>1308231.2696187182</x:v>
      </x:c>
      <x:c r="O485" s="16" t="n">
        <x:f>MAX(0,N485*(1+EXP((LN(1+Assumptions!$C$60)-0.5*Assumptions!$C$61^2)+Assumptions!$C$61*((RAND()+RAND()+RAND()+RAND()+RAND()+RAND()+RAND()+RAND()+RAND()+RAND()+RAND()+RAND())-6))-1)+PT_Y5_MC!P67)</x:f>
        <x:v>1467512.2569916972</x:v>
      </x:c>
      <x:c r="P485" s="16" t="n">
        <x:f>MAX(0,O485*(1+EXP((LN(1+Assumptions!$C$60)-0.5*Assumptions!$C$61^2)+Assumptions!$C$61*((RAND()+RAND()+RAND()+RAND()+RAND()+RAND()+RAND()+RAND()+RAND()+RAND()+RAND()+RAND())-6))-1)+PT_Y5_MC!Q67)</x:f>
        <x:v>1867773.602416083</x:v>
      </x:c>
      <x:c r="Q485" s="16" t="n">
        <x:f>MAX(0,P485*(1+EXP((LN(1+Assumptions!$C$60)-0.5*Assumptions!$C$61^2)+Assumptions!$C$61*((RAND()+RAND()+RAND()+RAND()+RAND()+RAND()+RAND()+RAND()+RAND()+RAND()+RAND()+RAND())-6))-1)+PT_Y5_MC!R67)</x:f>
        <x:v>1913101.1974957248</x:v>
      </x:c>
      <x:c r="R485" s="16" t="n">
        <x:f>MAX(0,Q485*(1+EXP((LN(1+Assumptions!$C$60)-0.5*Assumptions!$C$61^2)+Assumptions!$C$61*((RAND()+RAND()+RAND()+RAND()+RAND()+RAND()+RAND()+RAND()+RAND()+RAND()+RAND()+RAND())-6))-1)+PT_Y5_MC!S67)</x:f>
        <x:v>2019049.0132690268</x:v>
      </x:c>
      <x:c r="S485" s="16" t="n">
        <x:f>MAX(0,R485*(1+EXP((LN(1+Assumptions!$C$60)-0.5*Assumptions!$C$61^2)+Assumptions!$C$61*((RAND()+RAND()+RAND()+RAND()+RAND()+RAND()+RAND()+RAND()+RAND()+RAND()+RAND()+RAND())-6))-1)+PT_Y5_MC!T67)</x:f>
        <x:v>1960201.5289669086</x:v>
      </x:c>
      <x:c r="T485" s="16" t="n">
        <x:f>MAX(0,S485*(1+EXP((LN(1+Assumptions!$C$60)-0.5*Assumptions!$C$61^2)+Assumptions!$C$61*((RAND()+RAND()+RAND()+RAND()+RAND()+RAND()+RAND()+RAND()+RAND()+RAND()+RAND()+RAND())-6))-1)+PT_Y5_MC!U67)</x:f>
        <x:v>2451942.8050684035</x:v>
      </x:c>
      <x:c r="U485" s="16" t="n">
        <x:f>MAX(0,T485*(1+EXP((LN(1+Assumptions!$C$60)-0.5*Assumptions!$C$61^2)+Assumptions!$C$61*((RAND()+RAND()+RAND()+RAND()+RAND()+RAND()+RAND()+RAND()+RAND()+RAND()+RAND()+RAND())-6))-1)+PT_Y5_MC!V67)</x:f>
        <x:v>2015066.7599412827</x:v>
      </x:c>
      <x:c r="V485" s="16" t="n">
        <x:f>MAX(0,U485*(1+EXP((LN(1+Assumptions!$C$60)-0.5*Assumptions!$C$61^2)+Assumptions!$C$61*((RAND()+RAND()+RAND()+RAND()+RAND()+RAND()+RAND()+RAND()+RAND()+RAND()+RAND()+RAND())-6))-1)+PT_Y5_MC!W67)</x:f>
        <x:v>1991559.1628866266</x:v>
      </x:c>
      <x:c r="W485" s="16" t="n">
        <x:f>MAX(0,V485*(1+EXP((LN(1+Assumptions!$C$60)-0.5*Assumptions!$C$61^2)+Assumptions!$C$61*((RAND()+RAND()+RAND()+RAND()+RAND()+RAND()+RAND()+RAND()+RAND()+RAND()+RAND()+RAND())-6))-1)+PT_Y5_MC!X67)</x:f>
        <x:v>1867131.285831261</x:v>
      </x:c>
      <x:c r="X485" s="16" t="n">
        <x:f>MAX(0,W485*(1+EXP((LN(1+Assumptions!$C$60)-0.5*Assumptions!$C$61^2)+Assumptions!$C$61*((RAND()+RAND()+RAND()+RAND()+RAND()+RAND()+RAND()+RAND()+RAND()+RAND()+RAND()+RAND())-6))-1)+PT_Y5_MC!Y67)</x:f>
        <x:v>2640431.447380275</x:v>
      </x:c>
      <x:c r="Y485" s="16" t="n">
        <x:f>MAX(0,X485*(1+EXP((LN(1+Assumptions!$C$60)-0.5*Assumptions!$C$61^2)+Assumptions!$C$61*((RAND()+RAND()+RAND()+RAND()+RAND()+RAND()+RAND()+RAND()+RAND()+RAND()+RAND()+RAND())-6))-1)+PT_Y5_MC!Z67)</x:f>
        <x:v>2424982.942415603</x:v>
      </x:c>
      <x:c r="Z485" s="16" t="n">
        <x:f>MAX(0,Y485*(1+EXP((LN(1+Assumptions!$C$60)-0.5*Assumptions!$C$61^2)+Assumptions!$C$61*((RAND()+RAND()+RAND()+RAND()+RAND()+RAND()+RAND()+RAND()+RAND()+RAND()+RAND()+RAND())-6))-1)+PT_Y5_MC!AA67)</x:f>
        <x:v>2549421.2886182307</x:v>
      </x:c>
      <x:c r="AA485" s="16" t="n">
        <x:f>MAX(0,Z485*(1+EXP((LN(1+Assumptions!$C$60)-0.5*Assumptions!$C$61^2)+Assumptions!$C$61*((RAND()+RAND()+RAND()+RAND()+RAND()+RAND()+RAND()+RAND()+RAND()+RAND()+RAND()+RAND())-6))-1)+PT_Y5_MC!AB67)</x:f>
        <x:v>2796475.070068477</x:v>
      </x:c>
      <x:c r="AB485" s="16" t="n">
        <x:f>MAX(0,AA485*(1+EXP((LN(1+Assumptions!$C$60)-0.5*Assumptions!$C$61^2)+Assumptions!$C$61*((RAND()+RAND()+RAND()+RAND()+RAND()+RAND()+RAND()+RAND()+RAND()+RAND()+RAND()+RAND())-6))-1)+PT_Y5_MC!AC67)</x:f>
        <x:v>3088029.0263141473</x:v>
      </x:c>
      <x:c r="AC485" s="16" t="n">
        <x:f>MAX(0,AB485*(1+EXP((LN(1+Assumptions!$C$60)-0.5*Assumptions!$C$61^2)+Assumptions!$C$61*((RAND()+RAND()+RAND()+RAND()+RAND()+RAND()+RAND()+RAND()+RAND()+RAND()+RAND()+RAND())-6))-1)+PT_Y5_MC!AD67)</x:f>
        <x:v>3204363.88553672</x:v>
      </x:c>
      <x:c r="AD485" s="16" t="n">
        <x:f>MAX(0,AC485*(1+EXP((LN(1+Assumptions!$C$60)-0.5*Assumptions!$C$61^2)+Assumptions!$C$61*((RAND()+RAND()+RAND()+RAND()+RAND()+RAND()+RAND()+RAND()+RAND()+RAND()+RAND()+RAND())-6))-1)+PT_Y5_MC!AE67)</x:f>
        <x:v>5078366.622472507</x:v>
      </x:c>
      <x:c r="AE485" s="16" t="n">
        <x:f>MAX(0,AD485*(1+EXP((LN(1+Assumptions!$C$60)-0.5*Assumptions!$C$61^2)+Assumptions!$C$61*((RAND()+RAND()+RAND()+RAND()+RAND()+RAND()+RAND()+RAND()+RAND()+RAND()+RAND()+RAND())-6))-1)+PT_Y5_MC!AF67)</x:f>
        <x:v>6409690.17508322</x:v>
      </x:c>
      <x:c r="AF485" s="16" t="n">
        <x:f>MAX(0,AE485*(1+EXP((LN(1+Assumptions!$C$60)-0.5*Assumptions!$C$61^2)+Assumptions!$C$61*((RAND()+RAND()+RAND()+RAND()+RAND()+RAND()+RAND()+RAND()+RAND()+RAND()+RAND()+RAND())-6))-1)+PT_Y5_MC!AG67)</x:f>
        <x:v>8112029.39108732</x:v>
      </x:c>
    </x:row>
    <x:row r="486">
      <x:c r="A486" s="39">
        <x:v>482</x:v>
      </x:c>
      <x:c r="B486" s="16" t="n">
        <x:f>PT_Y5_MC!C68</x:f>
        <x:v>1029031.25</x:v>
      </x:c>
      <x:c r="C486" s="16" t="n">
        <x:f>MAX(0,B486*(1+EXP((LN(1+Assumptions!$C$60)-0.5*Assumptions!$C$61^2)+Assumptions!$C$61*((RAND()+RAND()+RAND()+RAND()+RAND()+RAND()+RAND()+RAND()+RAND()+RAND()+RAND()+RAND())-6))-1)+PT_Y5_MC!D67)</x:f>
        <x:v>1243358.612128186</x:v>
      </x:c>
      <x:c r="D486" s="16" t="n">
        <x:f>MAX(0,C486*(1+EXP((LN(1+Assumptions!$C$60)-0.5*Assumptions!$C$61^2)+Assumptions!$C$61*((RAND()+RAND()+RAND()+RAND()+RAND()+RAND()+RAND()+RAND()+RAND()+RAND()+RAND()+RAND())-6))-1)+PT_Y5_MC!E67)</x:f>
        <x:v>1287351.497832031</x:v>
      </x:c>
      <x:c r="E486" s="16" t="n">
        <x:f>MAX(0,D486*(1+EXP((LN(1+Assumptions!$C$60)-0.5*Assumptions!$C$61^2)+Assumptions!$C$61*((RAND()+RAND()+RAND()+RAND()+RAND()+RAND()+RAND()+RAND()+RAND()+RAND()+RAND()+RAND())-6))-1)+PT_Y5_MC!F67)</x:f>
        <x:v>840513.6839836967</x:v>
      </x:c>
      <x:c r="F486" s="16" t="n">
        <x:f>MAX(0,E486*(1+EXP((LN(1+Assumptions!$C$60)-0.5*Assumptions!$C$61^2)+Assumptions!$C$61*((RAND()+RAND()+RAND()+RAND()+RAND()+RAND()+RAND()+RAND()+RAND()+RAND()+RAND()+RAND())-6))-1)+PT_Y5_MC!G67)</x:f>
        <x:v>921102.9011925715</x:v>
      </x:c>
      <x:c r="G486" s="16" t="n">
        <x:f>MAX(0,F486*(1+EXP((LN(1+Assumptions!$C$60)-0.5*Assumptions!$C$61^2)+Assumptions!$C$61*((RAND()+RAND()+RAND()+RAND()+RAND()+RAND()+RAND()+RAND()+RAND()+RAND()+RAND()+RAND())-6))-1)+PT_Y5_MC!H67)</x:f>
        <x:v>760432.236157659</x:v>
      </x:c>
      <x:c r="H486" s="16" t="n">
        <x:f>MAX(0,G486*(1+EXP((LN(1+Assumptions!$C$60)-0.5*Assumptions!$C$61^2)+Assumptions!$C$61*((RAND()+RAND()+RAND()+RAND()+RAND()+RAND()+RAND()+RAND()+RAND()+RAND()+RAND()+RAND())-6))-1)+PT_Y5_MC!I67)</x:f>
        <x:v>904433.2164915281</x:v>
      </x:c>
      <x:c r="I486" s="16" t="n">
        <x:f>MAX(0,H486*(1+EXP((LN(1+Assumptions!$C$60)-0.5*Assumptions!$C$61^2)+Assumptions!$C$61*((RAND()+RAND()+RAND()+RAND()+RAND()+RAND()+RAND()+RAND()+RAND()+RAND()+RAND()+RAND())-6))-1)+PT_Y5_MC!J67)</x:f>
        <x:v>860893.5019570822</x:v>
      </x:c>
      <x:c r="J486" s="16" t="n">
        <x:f>MAX(0,I486*(1+EXP((LN(1+Assumptions!$C$60)-0.5*Assumptions!$C$61^2)+Assumptions!$C$61*((RAND()+RAND()+RAND()+RAND()+RAND()+RAND()+RAND()+RAND()+RAND()+RAND()+RAND()+RAND())-6))-1)+PT_Y5_MC!K67)</x:f>
        <x:v>832612.2178334169</x:v>
      </x:c>
      <x:c r="K486" s="16" t="n">
        <x:f>MAX(0,J486*(1+EXP((LN(1+Assumptions!$C$60)-0.5*Assumptions!$C$61^2)+Assumptions!$C$61*((RAND()+RAND()+RAND()+RAND()+RAND()+RAND()+RAND()+RAND()+RAND()+RAND()+RAND()+RAND())-6))-1)+PT_Y5_MC!L67)</x:f>
        <x:v>891106.4896845637</x:v>
      </x:c>
      <x:c r="L486" s="16" t="n">
        <x:f>MAX(0,K486*(1+EXP((LN(1+Assumptions!$C$60)-0.5*Assumptions!$C$61^2)+Assumptions!$C$61*((RAND()+RAND()+RAND()+RAND()+RAND()+RAND()+RAND()+RAND()+RAND()+RAND()+RAND()+RAND())-6))-1)+PT_Y5_MC!M67)</x:f>
        <x:v>1037508.1726574356</x:v>
      </x:c>
      <x:c r="M486" s="16" t="n">
        <x:f>MAX(0,L486*(1+EXP((LN(1+Assumptions!$C$60)-0.5*Assumptions!$C$61^2)+Assumptions!$C$61*((RAND()+RAND()+RAND()+RAND()+RAND()+RAND()+RAND()+RAND()+RAND()+RAND()+RAND()+RAND())-6))-1)+PT_Y5_MC!N67)</x:f>
        <x:v>1169408.4610754163</x:v>
      </x:c>
      <x:c r="N486" s="16" t="n">
        <x:f>MAX(0,M486*(1+EXP((LN(1+Assumptions!$C$60)-0.5*Assumptions!$C$61^2)+Assumptions!$C$61*((RAND()+RAND()+RAND()+RAND()+RAND()+RAND()+RAND()+RAND()+RAND()+RAND()+RAND()+RAND())-6))-1)+PT_Y5_MC!O67)</x:f>
        <x:v>1248248.3701916274</x:v>
      </x:c>
      <x:c r="O486" s="16" t="n">
        <x:f>MAX(0,N486*(1+EXP((LN(1+Assumptions!$C$60)-0.5*Assumptions!$C$61^2)+Assumptions!$C$61*((RAND()+RAND()+RAND()+RAND()+RAND()+RAND()+RAND()+RAND()+RAND()+RAND()+RAND()+RAND())-6))-1)+PT_Y5_MC!P67)</x:f>
        <x:v>1103803.0607145375</x:v>
      </x:c>
      <x:c r="P486" s="16" t="n">
        <x:f>MAX(0,O486*(1+EXP((LN(1+Assumptions!$C$60)-0.5*Assumptions!$C$61^2)+Assumptions!$C$61*((RAND()+RAND()+RAND()+RAND()+RAND()+RAND()+RAND()+RAND()+RAND()+RAND()+RAND()+RAND())-6))-1)+PT_Y5_MC!Q67)</x:f>
        <x:v>1022005.3749330274</x:v>
      </x:c>
      <x:c r="Q486" s="16" t="n">
        <x:f>MAX(0,P486*(1+EXP((LN(1+Assumptions!$C$60)-0.5*Assumptions!$C$61^2)+Assumptions!$C$61*((RAND()+RAND()+RAND()+RAND()+RAND()+RAND()+RAND()+RAND()+RAND()+RAND()+RAND()+RAND())-6))-1)+PT_Y5_MC!R67)</x:f>
        <x:v>834871.4578521741</x:v>
      </x:c>
      <x:c r="R486" s="16" t="n">
        <x:f>MAX(0,Q486*(1+EXP((LN(1+Assumptions!$C$60)-0.5*Assumptions!$C$61^2)+Assumptions!$C$61*((RAND()+RAND()+RAND()+RAND()+RAND()+RAND()+RAND()+RAND()+RAND()+RAND()+RAND()+RAND())-6))-1)+PT_Y5_MC!S67)</x:f>
        <x:v>864005.7556828709</x:v>
      </x:c>
      <x:c r="S486" s="16" t="n">
        <x:f>MAX(0,R486*(1+EXP((LN(1+Assumptions!$C$60)-0.5*Assumptions!$C$61^2)+Assumptions!$C$61*((RAND()+RAND()+RAND()+RAND()+RAND()+RAND()+RAND()+RAND()+RAND()+RAND()+RAND()+RAND())-6))-1)+PT_Y5_MC!T67)</x:f>
        <x:v>1056922.5347555885</x:v>
      </x:c>
      <x:c r="T486" s="16" t="n">
        <x:f>MAX(0,S486*(1+EXP((LN(1+Assumptions!$C$60)-0.5*Assumptions!$C$61^2)+Assumptions!$C$61*((RAND()+RAND()+RAND()+RAND()+RAND()+RAND()+RAND()+RAND()+RAND()+RAND()+RAND()+RAND())-6))-1)+PT_Y5_MC!U67)</x:f>
        <x:v>1450737.6873633428</x:v>
      </x:c>
      <x:c r="U486" s="16" t="n">
        <x:f>MAX(0,T486*(1+EXP((LN(1+Assumptions!$C$60)-0.5*Assumptions!$C$61^2)+Assumptions!$C$61*((RAND()+RAND()+RAND()+RAND()+RAND()+RAND()+RAND()+RAND()+RAND()+RAND()+RAND()+RAND())-6))-1)+PT_Y5_MC!V67)</x:f>
        <x:v>1742640.5496007933</x:v>
      </x:c>
      <x:c r="V486" s="16" t="n">
        <x:f>MAX(0,U486*(1+EXP((LN(1+Assumptions!$C$60)-0.5*Assumptions!$C$61^2)+Assumptions!$C$61*((RAND()+RAND()+RAND()+RAND()+RAND()+RAND()+RAND()+RAND()+RAND()+RAND()+RAND()+RAND())-6))-1)+PT_Y5_MC!W67)</x:f>
        <x:v>1510252.0814709715</x:v>
      </x:c>
      <x:c r="W486" s="16" t="n">
        <x:f>MAX(0,V486*(1+EXP((LN(1+Assumptions!$C$60)-0.5*Assumptions!$C$61^2)+Assumptions!$C$61*((RAND()+RAND()+RAND()+RAND()+RAND()+RAND()+RAND()+RAND()+RAND()+RAND()+RAND()+RAND())-6))-1)+PT_Y5_MC!X67)</x:f>
        <x:v>1727273.8639469037</x:v>
      </x:c>
      <x:c r="X486" s="16" t="n">
        <x:f>MAX(0,W486*(1+EXP((LN(1+Assumptions!$C$60)-0.5*Assumptions!$C$61^2)+Assumptions!$C$61*((RAND()+RAND()+RAND()+RAND()+RAND()+RAND()+RAND()+RAND()+RAND()+RAND()+RAND()+RAND())-6))-1)+PT_Y5_MC!Y67)</x:f>
        <x:v>1268395.7355789272</x:v>
      </x:c>
      <x:c r="Y486" s="16" t="n">
        <x:f>MAX(0,X486*(1+EXP((LN(1+Assumptions!$C$60)-0.5*Assumptions!$C$61^2)+Assumptions!$C$61*((RAND()+RAND()+RAND()+RAND()+RAND()+RAND()+RAND()+RAND()+RAND()+RAND()+RAND()+RAND())-6))-1)+PT_Y5_MC!Z67)</x:f>
        <x:v>1464043.8597483088</x:v>
      </x:c>
      <x:c r="Z486" s="16" t="n">
        <x:f>MAX(0,Y486*(1+EXP((LN(1+Assumptions!$C$60)-0.5*Assumptions!$C$61^2)+Assumptions!$C$61*((RAND()+RAND()+RAND()+RAND()+RAND()+RAND()+RAND()+RAND()+RAND()+RAND()+RAND()+RAND())-6))-1)+PT_Y5_MC!AA67)</x:f>
        <x:v>1473310.772304797</x:v>
      </x:c>
      <x:c r="AA486" s="16" t="n">
        <x:f>MAX(0,Z486*(1+EXP((LN(1+Assumptions!$C$60)-0.5*Assumptions!$C$61^2)+Assumptions!$C$61*((RAND()+RAND()+RAND()+RAND()+RAND()+RAND()+RAND()+RAND()+RAND()+RAND()+RAND()+RAND())-6))-1)+PT_Y5_MC!AB67)</x:f>
        <x:v>1732919.6385163928</x:v>
      </x:c>
      <x:c r="AB486" s="16" t="n">
        <x:f>MAX(0,AA486*(1+EXP((LN(1+Assumptions!$C$60)-0.5*Assumptions!$C$61^2)+Assumptions!$C$61*((RAND()+RAND()+RAND()+RAND()+RAND()+RAND()+RAND()+RAND()+RAND()+RAND()+RAND()+RAND())-6))-1)+PT_Y5_MC!AC67)</x:f>
        <x:v>2334851.8074590685</x:v>
      </x:c>
      <x:c r="AC486" s="16" t="n">
        <x:f>MAX(0,AB486*(1+EXP((LN(1+Assumptions!$C$60)-0.5*Assumptions!$C$61^2)+Assumptions!$C$61*((RAND()+RAND()+RAND()+RAND()+RAND()+RAND()+RAND()+RAND()+RAND()+RAND()+RAND()+RAND())-6))-1)+PT_Y5_MC!AD67)</x:f>
        <x:v>2585601.515855297</x:v>
      </x:c>
      <x:c r="AD486" s="16" t="n">
        <x:f>MAX(0,AC486*(1+EXP((LN(1+Assumptions!$C$60)-0.5*Assumptions!$C$61^2)+Assumptions!$C$61*((RAND()+RAND()+RAND()+RAND()+RAND()+RAND()+RAND()+RAND()+RAND()+RAND()+RAND()+RAND())-6))-1)+PT_Y5_MC!AE67)</x:f>
        <x:v>2485376.714523468</x:v>
      </x:c>
      <x:c r="AE486" s="16" t="n">
        <x:f>MAX(0,AD486*(1+EXP((LN(1+Assumptions!$C$60)-0.5*Assumptions!$C$61^2)+Assumptions!$C$61*((RAND()+RAND()+RAND()+RAND()+RAND()+RAND()+RAND()+RAND()+RAND()+RAND()+RAND()+RAND())-6))-1)+PT_Y5_MC!AF67)</x:f>
        <x:v>2820419.062366882</x:v>
      </x:c>
      <x:c r="AF486" s="16" t="n">
        <x:f>MAX(0,AE486*(1+EXP((LN(1+Assumptions!$C$60)-0.5*Assumptions!$C$61^2)+Assumptions!$C$61*((RAND()+RAND()+RAND()+RAND()+RAND()+RAND()+RAND()+RAND()+RAND()+RAND()+RAND()+RAND())-6))-1)+PT_Y5_MC!AG67)</x:f>
        <x:v>2565468.2653283495</x:v>
      </x:c>
    </x:row>
    <x:row r="487">
      <x:c r="A487" s="39">
        <x:v>483</x:v>
      </x:c>
      <x:c r="B487" s="16" t="n">
        <x:f>PT_Y5_MC!C68</x:f>
        <x:v>1029031.25</x:v>
      </x:c>
      <x:c r="C487" s="16" t="n">
        <x:f>MAX(0,B487*(1+EXP((LN(1+Assumptions!$C$60)-0.5*Assumptions!$C$61^2)+Assumptions!$C$61*((RAND()+RAND()+RAND()+RAND()+RAND()+RAND()+RAND()+RAND()+RAND()+RAND()+RAND()+RAND())-6))-1)+PT_Y5_MC!D67)</x:f>
        <x:v>1102968.869003817</x:v>
      </x:c>
      <x:c r="D487" s="16" t="n">
        <x:f>MAX(0,C487*(1+EXP((LN(1+Assumptions!$C$60)-0.5*Assumptions!$C$61^2)+Assumptions!$C$61*((RAND()+RAND()+RAND()+RAND()+RAND()+RAND()+RAND()+RAND()+RAND()+RAND()+RAND()+RAND())-6))-1)+PT_Y5_MC!E67)</x:f>
        <x:v>928764.4027376557</x:v>
      </x:c>
      <x:c r="E487" s="16" t="n">
        <x:f>MAX(0,D487*(1+EXP((LN(1+Assumptions!$C$60)-0.5*Assumptions!$C$61^2)+Assumptions!$C$61*((RAND()+RAND()+RAND()+RAND()+RAND()+RAND()+RAND()+RAND()+RAND()+RAND()+RAND()+RAND())-6))-1)+PT_Y5_MC!F67)</x:f>
        <x:v>942122.8834275007</x:v>
      </x:c>
      <x:c r="F487" s="16" t="n">
        <x:f>MAX(0,E487*(1+EXP((LN(1+Assumptions!$C$60)-0.5*Assumptions!$C$61^2)+Assumptions!$C$61*((RAND()+RAND()+RAND()+RAND()+RAND()+RAND()+RAND()+RAND()+RAND()+RAND()+RAND()+RAND())-6))-1)+PT_Y5_MC!G67)</x:f>
        <x:v>864247.2805388337</x:v>
      </x:c>
      <x:c r="G487" s="16" t="n">
        <x:f>MAX(0,F487*(1+EXP((LN(1+Assumptions!$C$60)-0.5*Assumptions!$C$61^2)+Assumptions!$C$61*((RAND()+RAND()+RAND()+RAND()+RAND()+RAND()+RAND()+RAND()+RAND()+RAND()+RAND()+RAND())-6))-1)+PT_Y5_MC!H67)</x:f>
        <x:v>1149109.974809691</x:v>
      </x:c>
      <x:c r="H487" s="16" t="n">
        <x:f>MAX(0,G487*(1+EXP((LN(1+Assumptions!$C$60)-0.5*Assumptions!$C$61^2)+Assumptions!$C$61*((RAND()+RAND()+RAND()+RAND()+RAND()+RAND()+RAND()+RAND()+RAND()+RAND()+RAND()+RAND())-6))-1)+PT_Y5_MC!I67)</x:f>
        <x:v>1265631.1686530868</x:v>
      </x:c>
      <x:c r="I487" s="16" t="n">
        <x:f>MAX(0,H487*(1+EXP((LN(1+Assumptions!$C$60)-0.5*Assumptions!$C$61^2)+Assumptions!$C$61*((RAND()+RAND()+RAND()+RAND()+RAND()+RAND()+RAND()+RAND()+RAND()+RAND()+RAND()+RAND())-6))-1)+PT_Y5_MC!J67)</x:f>
        <x:v>1387124.3545157462</x:v>
      </x:c>
      <x:c r="J487" s="16" t="n">
        <x:f>MAX(0,I487*(1+EXP((LN(1+Assumptions!$C$60)-0.5*Assumptions!$C$61^2)+Assumptions!$C$61*((RAND()+RAND()+RAND()+RAND()+RAND()+RAND()+RAND()+RAND()+RAND()+RAND()+RAND()+RAND())-6))-1)+PT_Y5_MC!K67)</x:f>
        <x:v>1338453.2861258471</x:v>
      </x:c>
      <x:c r="K487" s="16" t="n">
        <x:f>MAX(0,J487*(1+EXP((LN(1+Assumptions!$C$60)-0.5*Assumptions!$C$61^2)+Assumptions!$C$61*((RAND()+RAND()+RAND()+RAND()+RAND()+RAND()+RAND()+RAND()+RAND()+RAND()+RAND()+RAND())-6))-1)+PT_Y5_MC!L67)</x:f>
        <x:v>1220743.273872965</x:v>
      </x:c>
      <x:c r="L487" s="16" t="n">
        <x:f>MAX(0,K487*(1+EXP((LN(1+Assumptions!$C$60)-0.5*Assumptions!$C$61^2)+Assumptions!$C$61*((RAND()+RAND()+RAND()+RAND()+RAND()+RAND()+RAND()+RAND()+RAND()+RAND()+RAND()+RAND())-6))-1)+PT_Y5_MC!M67)</x:f>
        <x:v>1183985.1119032698</x:v>
      </x:c>
      <x:c r="M487" s="16" t="n">
        <x:f>MAX(0,L487*(1+EXP((LN(1+Assumptions!$C$60)-0.5*Assumptions!$C$61^2)+Assumptions!$C$61*((RAND()+RAND()+RAND()+RAND()+RAND()+RAND()+RAND()+RAND()+RAND()+RAND()+RAND()+RAND())-6))-1)+PT_Y5_MC!N67)</x:f>
        <x:v>1170546.286194337</x:v>
      </x:c>
      <x:c r="N487" s="16" t="n">
        <x:f>MAX(0,M487*(1+EXP((LN(1+Assumptions!$C$60)-0.5*Assumptions!$C$61^2)+Assumptions!$C$61*((RAND()+RAND()+RAND()+RAND()+RAND()+RAND()+RAND()+RAND()+RAND()+RAND()+RAND()+RAND())-6))-1)+PT_Y5_MC!O67)</x:f>
        <x:v>1627965.7608334054</x:v>
      </x:c>
      <x:c r="O487" s="16" t="n">
        <x:f>MAX(0,N487*(1+EXP((LN(1+Assumptions!$C$60)-0.5*Assumptions!$C$61^2)+Assumptions!$C$61*((RAND()+RAND()+RAND()+RAND()+RAND()+RAND()+RAND()+RAND()+RAND()+RAND()+RAND()+RAND())-6))-1)+PT_Y5_MC!P67)</x:f>
        <x:v>1679791.7272675086</x:v>
      </x:c>
      <x:c r="P487" s="16" t="n">
        <x:f>MAX(0,O487*(1+EXP((LN(1+Assumptions!$C$60)-0.5*Assumptions!$C$61^2)+Assumptions!$C$61*((RAND()+RAND()+RAND()+RAND()+RAND()+RAND()+RAND()+RAND()+RAND()+RAND()+RAND()+RAND())-6))-1)+PT_Y5_MC!Q67)</x:f>
        <x:v>2011460.8355177883</x:v>
      </x:c>
      <x:c r="Q487" s="16" t="n">
        <x:f>MAX(0,P487*(1+EXP((LN(1+Assumptions!$C$60)-0.5*Assumptions!$C$61^2)+Assumptions!$C$61*((RAND()+RAND()+RAND()+RAND()+RAND()+RAND()+RAND()+RAND()+RAND()+RAND()+RAND()+RAND())-6))-1)+PT_Y5_MC!R67)</x:f>
        <x:v>1880089.8199546577</x:v>
      </x:c>
      <x:c r="R487" s="16" t="n">
        <x:f>MAX(0,Q487*(1+EXP((LN(1+Assumptions!$C$60)-0.5*Assumptions!$C$61^2)+Assumptions!$C$61*((RAND()+RAND()+RAND()+RAND()+RAND()+RAND()+RAND()+RAND()+RAND()+RAND()+RAND()+RAND())-6))-1)+PT_Y5_MC!S67)</x:f>
        <x:v>1874059.5923464908</x:v>
      </x:c>
      <x:c r="S487" s="16" t="n">
        <x:f>MAX(0,R487*(1+EXP((LN(1+Assumptions!$C$60)-0.5*Assumptions!$C$61^2)+Assumptions!$C$61*((RAND()+RAND()+RAND()+RAND()+RAND()+RAND()+RAND()+RAND()+RAND()+RAND()+RAND()+RAND())-6))-1)+PT_Y5_MC!T67)</x:f>
        <x:v>1662171.5472144838</x:v>
      </x:c>
      <x:c r="T487" s="16" t="n">
        <x:f>MAX(0,S487*(1+EXP((LN(1+Assumptions!$C$60)-0.5*Assumptions!$C$61^2)+Assumptions!$C$61*((RAND()+RAND()+RAND()+RAND()+RAND()+RAND()+RAND()+RAND()+RAND()+RAND()+RAND()+RAND())-6))-1)+PT_Y5_MC!U67)</x:f>
        <x:v>1820468.8462526521</x:v>
      </x:c>
      <x:c r="U487" s="16" t="n">
        <x:f>MAX(0,T487*(1+EXP((LN(1+Assumptions!$C$60)-0.5*Assumptions!$C$61^2)+Assumptions!$C$61*((RAND()+RAND()+RAND()+RAND()+RAND()+RAND()+RAND()+RAND()+RAND()+RAND()+RAND()+RAND())-6))-1)+PT_Y5_MC!V67)</x:f>
        <x:v>2155775.324616618</x:v>
      </x:c>
      <x:c r="V487" s="16" t="n">
        <x:f>MAX(0,U487*(1+EXP((LN(1+Assumptions!$C$60)-0.5*Assumptions!$C$61^2)+Assumptions!$C$61*((RAND()+RAND()+RAND()+RAND()+RAND()+RAND()+RAND()+RAND()+RAND()+RAND()+RAND()+RAND())-6))-1)+PT_Y5_MC!W67)</x:f>
        <x:v>2303236.222833802</x:v>
      </x:c>
      <x:c r="W487" s="16" t="n">
        <x:f>MAX(0,V487*(1+EXP((LN(1+Assumptions!$C$60)-0.5*Assumptions!$C$61^2)+Assumptions!$C$61*((RAND()+RAND()+RAND()+RAND()+RAND()+RAND()+RAND()+RAND()+RAND()+RAND()+RAND()+RAND())-6))-1)+PT_Y5_MC!X67)</x:f>
        <x:v>2534236.7282407805</x:v>
      </x:c>
      <x:c r="X487" s="16" t="n">
        <x:f>MAX(0,W487*(1+EXP((LN(1+Assumptions!$C$60)-0.5*Assumptions!$C$61^2)+Assumptions!$C$61*((RAND()+RAND()+RAND()+RAND()+RAND()+RAND()+RAND()+RAND()+RAND()+RAND()+RAND()+RAND())-6))-1)+PT_Y5_MC!Y67)</x:f>
        <x:v>2026777.5141254608</x:v>
      </x:c>
      <x:c r="Y487" s="16" t="n">
        <x:f>MAX(0,X487*(1+EXP((LN(1+Assumptions!$C$60)-0.5*Assumptions!$C$61^2)+Assumptions!$C$61*((RAND()+RAND()+RAND()+RAND()+RAND()+RAND()+RAND()+RAND()+RAND()+RAND()+RAND()+RAND())-6))-1)+PT_Y5_MC!Z67)</x:f>
        <x:v>3228904.1090847156</x:v>
      </x:c>
      <x:c r="Z487" s="16" t="n">
        <x:f>MAX(0,Y487*(1+EXP((LN(1+Assumptions!$C$60)-0.5*Assumptions!$C$61^2)+Assumptions!$C$61*((RAND()+RAND()+RAND()+RAND()+RAND()+RAND()+RAND()+RAND()+RAND()+RAND()+RAND()+RAND())-6))-1)+PT_Y5_MC!AA67)</x:f>
        <x:v>4146719.945054135</x:v>
      </x:c>
      <x:c r="AA487" s="16" t="n">
        <x:f>MAX(0,Z487*(1+EXP((LN(1+Assumptions!$C$60)-0.5*Assumptions!$C$61^2)+Assumptions!$C$61*((RAND()+RAND()+RAND()+RAND()+RAND()+RAND()+RAND()+RAND()+RAND()+RAND()+RAND()+RAND())-6))-1)+PT_Y5_MC!AB67)</x:f>
        <x:v>5200260.199716632</x:v>
      </x:c>
      <x:c r="AB487" s="16" t="n">
        <x:f>MAX(0,AA487*(1+EXP((LN(1+Assumptions!$C$60)-0.5*Assumptions!$C$61^2)+Assumptions!$C$61*((RAND()+RAND()+RAND()+RAND()+RAND()+RAND()+RAND()+RAND()+RAND()+RAND()+RAND()+RAND())-6))-1)+PT_Y5_MC!AC67)</x:f>
        <x:v>5843166.877483782</x:v>
      </x:c>
      <x:c r="AC487" s="16" t="n">
        <x:f>MAX(0,AB487*(1+EXP((LN(1+Assumptions!$C$60)-0.5*Assumptions!$C$61^2)+Assumptions!$C$61*((RAND()+RAND()+RAND()+RAND()+RAND()+RAND()+RAND()+RAND()+RAND()+RAND()+RAND()+RAND())-6))-1)+PT_Y5_MC!AD67)</x:f>
        <x:v>6997462.074881437</x:v>
      </x:c>
      <x:c r="AD487" s="16" t="n">
        <x:f>MAX(0,AC487*(1+EXP((LN(1+Assumptions!$C$60)-0.5*Assumptions!$C$61^2)+Assumptions!$C$61*((RAND()+RAND()+RAND()+RAND()+RAND()+RAND()+RAND()+RAND()+RAND()+RAND()+RAND()+RAND())-6))-1)+PT_Y5_MC!AE67)</x:f>
        <x:v>7330286.138952654</x:v>
      </x:c>
      <x:c r="AE487" s="16" t="n">
        <x:f>MAX(0,AD487*(1+EXP((LN(1+Assumptions!$C$60)-0.5*Assumptions!$C$61^2)+Assumptions!$C$61*((RAND()+RAND()+RAND()+RAND()+RAND()+RAND()+RAND()+RAND()+RAND()+RAND()+RAND()+RAND())-6))-1)+PT_Y5_MC!AF67)</x:f>
        <x:v>7443101.075266447</x:v>
      </x:c>
      <x:c r="AF487" s="16" t="n">
        <x:f>MAX(0,AE487*(1+EXP((LN(1+Assumptions!$C$60)-0.5*Assumptions!$C$61^2)+Assumptions!$C$61*((RAND()+RAND()+RAND()+RAND()+RAND()+RAND()+RAND()+RAND()+RAND()+RAND()+RAND()+RAND())-6))-1)+PT_Y5_MC!AG67)</x:f>
        <x:v>10036063.605824059</x:v>
      </x:c>
    </x:row>
    <x:row r="488">
      <x:c r="A488" s="39">
        <x:v>484</x:v>
      </x:c>
      <x:c r="B488" s="16" t="n">
        <x:f>PT_Y5_MC!C68</x:f>
        <x:v>1029031.25</x:v>
      </x:c>
      <x:c r="C488" s="16" t="n">
        <x:f>MAX(0,B488*(1+EXP((LN(1+Assumptions!$C$60)-0.5*Assumptions!$C$61^2)+Assumptions!$C$61*((RAND()+RAND()+RAND()+RAND()+RAND()+RAND()+RAND()+RAND()+RAND()+RAND()+RAND()+RAND())-6))-1)+PT_Y5_MC!D67)</x:f>
        <x:v>934042.1812708463</x:v>
      </x:c>
      <x:c r="D488" s="16" t="n">
        <x:f>MAX(0,C488*(1+EXP((LN(1+Assumptions!$C$60)-0.5*Assumptions!$C$61^2)+Assumptions!$C$61*((RAND()+RAND()+RAND()+RAND()+RAND()+RAND()+RAND()+RAND()+RAND()+RAND()+RAND()+RAND())-6))-1)+PT_Y5_MC!E67)</x:f>
        <x:v>793706.6181923598</x:v>
      </x:c>
      <x:c r="E488" s="16" t="n">
        <x:f>MAX(0,D488*(1+EXP((LN(1+Assumptions!$C$60)-0.5*Assumptions!$C$61^2)+Assumptions!$C$61*((RAND()+RAND()+RAND()+RAND()+RAND()+RAND()+RAND()+RAND()+RAND()+RAND()+RAND()+RAND())-6))-1)+PT_Y5_MC!F67)</x:f>
        <x:v>669114.4716722063</x:v>
      </x:c>
      <x:c r="F488" s="16" t="n">
        <x:f>MAX(0,E488*(1+EXP((LN(1+Assumptions!$C$60)-0.5*Assumptions!$C$61^2)+Assumptions!$C$61*((RAND()+RAND()+RAND()+RAND()+RAND()+RAND()+RAND()+RAND()+RAND()+RAND()+RAND()+RAND())-6))-1)+PT_Y5_MC!G67)</x:f>
        <x:v>818492.3268625855</x:v>
      </x:c>
      <x:c r="G488" s="16" t="n">
        <x:f>MAX(0,F488*(1+EXP((LN(1+Assumptions!$C$60)-0.5*Assumptions!$C$61^2)+Assumptions!$C$61*((RAND()+RAND()+RAND()+RAND()+RAND()+RAND()+RAND()+RAND()+RAND()+RAND()+RAND()+RAND())-6))-1)+PT_Y5_MC!H67)</x:f>
        <x:v>878801.6775804482</x:v>
      </x:c>
      <x:c r="H488" s="16" t="n">
        <x:f>MAX(0,G488*(1+EXP((LN(1+Assumptions!$C$60)-0.5*Assumptions!$C$61^2)+Assumptions!$C$61*((RAND()+RAND()+RAND()+RAND()+RAND()+RAND()+RAND()+RAND()+RAND()+RAND()+RAND()+RAND())-6))-1)+PT_Y5_MC!I67)</x:f>
        <x:v>911928.7290275233</x:v>
      </x:c>
      <x:c r="I488" s="16" t="n">
        <x:f>MAX(0,H488*(1+EXP((LN(1+Assumptions!$C$60)-0.5*Assumptions!$C$61^2)+Assumptions!$C$61*((RAND()+RAND()+RAND()+RAND()+RAND()+RAND()+RAND()+RAND()+RAND()+RAND()+RAND()+RAND())-6))-1)+PT_Y5_MC!J67)</x:f>
        <x:v>863853.9245199219</x:v>
      </x:c>
      <x:c r="J488" s="16" t="n">
        <x:f>MAX(0,I488*(1+EXP((LN(1+Assumptions!$C$60)-0.5*Assumptions!$C$61^2)+Assumptions!$C$61*((RAND()+RAND()+RAND()+RAND()+RAND()+RAND()+RAND()+RAND()+RAND()+RAND()+RAND()+RAND())-6))-1)+PT_Y5_MC!K67)</x:f>
        <x:v>975228.3278085632</x:v>
      </x:c>
      <x:c r="K488" s="16" t="n">
        <x:f>MAX(0,J488*(1+EXP((LN(1+Assumptions!$C$60)-0.5*Assumptions!$C$61^2)+Assumptions!$C$61*((RAND()+RAND()+RAND()+RAND()+RAND()+RAND()+RAND()+RAND()+RAND()+RAND()+RAND()+RAND())-6))-1)+PT_Y5_MC!L67)</x:f>
        <x:v>1024477.3261362315</x:v>
      </x:c>
      <x:c r="L488" s="16" t="n">
        <x:f>MAX(0,K488*(1+EXP((LN(1+Assumptions!$C$60)-0.5*Assumptions!$C$61^2)+Assumptions!$C$61*((RAND()+RAND()+RAND()+RAND()+RAND()+RAND()+RAND()+RAND()+RAND()+RAND()+RAND()+RAND())-6))-1)+PT_Y5_MC!M67)</x:f>
        <x:v>999296.2028400444</x:v>
      </x:c>
      <x:c r="M488" s="16" t="n">
        <x:f>MAX(0,L488*(1+EXP((LN(1+Assumptions!$C$60)-0.5*Assumptions!$C$61^2)+Assumptions!$C$61*((RAND()+RAND()+RAND()+RAND()+RAND()+RAND()+RAND()+RAND()+RAND()+RAND()+RAND()+RAND())-6))-1)+PT_Y5_MC!N67)</x:f>
        <x:v>1054161.2388372186</x:v>
      </x:c>
      <x:c r="N488" s="16" t="n">
        <x:f>MAX(0,M488*(1+EXP((LN(1+Assumptions!$C$60)-0.5*Assumptions!$C$61^2)+Assumptions!$C$61*((RAND()+RAND()+RAND()+RAND()+RAND()+RAND()+RAND()+RAND()+RAND()+RAND()+RAND()+RAND())-6))-1)+PT_Y5_MC!O67)</x:f>
        <x:v>1011242.87100771</x:v>
      </x:c>
      <x:c r="O488" s="16" t="n">
        <x:f>MAX(0,N488*(1+EXP((LN(1+Assumptions!$C$60)-0.5*Assumptions!$C$61^2)+Assumptions!$C$61*((RAND()+RAND()+RAND()+RAND()+RAND()+RAND()+RAND()+RAND()+RAND()+RAND()+RAND()+RAND())-6))-1)+PT_Y5_MC!P67)</x:f>
        <x:v>1083564.3807770188</x:v>
      </x:c>
      <x:c r="P488" s="16" t="n">
        <x:f>MAX(0,O488*(1+EXP((LN(1+Assumptions!$C$60)-0.5*Assumptions!$C$61^2)+Assumptions!$C$61*((RAND()+RAND()+RAND()+RAND()+RAND()+RAND()+RAND()+RAND()+RAND()+RAND()+RAND()+RAND())-6))-1)+PT_Y5_MC!Q67)</x:f>
        <x:v>1333163.728519876</x:v>
      </x:c>
      <x:c r="Q488" s="16" t="n">
        <x:f>MAX(0,P488*(1+EXP((LN(1+Assumptions!$C$60)-0.5*Assumptions!$C$61^2)+Assumptions!$C$61*((RAND()+RAND()+RAND()+RAND()+RAND()+RAND()+RAND()+RAND()+RAND()+RAND()+RAND()+RAND())-6))-1)+PT_Y5_MC!R67)</x:f>
        <x:v>1386603.3372505573</x:v>
      </x:c>
      <x:c r="R488" s="16" t="n">
        <x:f>MAX(0,Q488*(1+EXP((LN(1+Assumptions!$C$60)-0.5*Assumptions!$C$61^2)+Assumptions!$C$61*((RAND()+RAND()+RAND()+RAND()+RAND()+RAND()+RAND()+RAND()+RAND()+RAND()+RAND()+RAND())-6))-1)+PT_Y5_MC!S67)</x:f>
        <x:v>1840917.150686583</x:v>
      </x:c>
      <x:c r="S488" s="16" t="n">
        <x:f>MAX(0,R488*(1+EXP((LN(1+Assumptions!$C$60)-0.5*Assumptions!$C$61^2)+Assumptions!$C$61*((RAND()+RAND()+RAND()+RAND()+RAND()+RAND()+RAND()+RAND()+RAND()+RAND()+RAND()+RAND())-6))-1)+PT_Y5_MC!T67)</x:f>
        <x:v>1693674.2172429021</x:v>
      </x:c>
      <x:c r="T488" s="16" t="n">
        <x:f>MAX(0,S488*(1+EXP((LN(1+Assumptions!$C$60)-0.5*Assumptions!$C$61^2)+Assumptions!$C$61*((RAND()+RAND()+RAND()+RAND()+RAND()+RAND()+RAND()+RAND()+RAND()+RAND()+RAND()+RAND())-6))-1)+PT_Y5_MC!U67)</x:f>
        <x:v>1512936.1365444204</x:v>
      </x:c>
      <x:c r="U488" s="16" t="n">
        <x:f>MAX(0,T488*(1+EXP((LN(1+Assumptions!$C$60)-0.5*Assumptions!$C$61^2)+Assumptions!$C$61*((RAND()+RAND()+RAND()+RAND()+RAND()+RAND()+RAND()+RAND()+RAND()+RAND()+RAND()+RAND())-6))-1)+PT_Y5_MC!V67)</x:f>
        <x:v>1495161.2813410694</x:v>
      </x:c>
      <x:c r="V488" s="16" t="n">
        <x:f>MAX(0,U488*(1+EXP((LN(1+Assumptions!$C$60)-0.5*Assumptions!$C$61^2)+Assumptions!$C$61*((RAND()+RAND()+RAND()+RAND()+RAND()+RAND()+RAND()+RAND()+RAND()+RAND()+RAND()+RAND())-6))-1)+PT_Y5_MC!W67)</x:f>
        <x:v>1412447.9788090927</x:v>
      </x:c>
      <x:c r="W488" s="16" t="n">
        <x:f>MAX(0,V488*(1+EXP((LN(1+Assumptions!$C$60)-0.5*Assumptions!$C$61^2)+Assumptions!$C$61*((RAND()+RAND()+RAND()+RAND()+RAND()+RAND()+RAND()+RAND()+RAND()+RAND()+RAND()+RAND())-6))-1)+PT_Y5_MC!X67)</x:f>
        <x:v>1449227.1376742884</x:v>
      </x:c>
      <x:c r="X488" s="16" t="n">
        <x:f>MAX(0,W488*(1+EXP((LN(1+Assumptions!$C$60)-0.5*Assumptions!$C$61^2)+Assumptions!$C$61*((RAND()+RAND()+RAND()+RAND()+RAND()+RAND()+RAND()+RAND()+RAND()+RAND()+RAND()+RAND())-6))-1)+PT_Y5_MC!Y67)</x:f>
        <x:v>1491099.7373307531</x:v>
      </x:c>
      <x:c r="Y488" s="16" t="n">
        <x:f>MAX(0,X488*(1+EXP((LN(1+Assumptions!$C$60)-0.5*Assumptions!$C$61^2)+Assumptions!$C$61*((RAND()+RAND()+RAND()+RAND()+RAND()+RAND()+RAND()+RAND()+RAND()+RAND()+RAND()+RAND())-6))-1)+PT_Y5_MC!Z67)</x:f>
        <x:v>1341940.2273091062</x:v>
      </x:c>
      <x:c r="Z488" s="16" t="n">
        <x:f>MAX(0,Y488*(1+EXP((LN(1+Assumptions!$C$60)-0.5*Assumptions!$C$61^2)+Assumptions!$C$61*((RAND()+RAND()+RAND()+RAND()+RAND()+RAND()+RAND()+RAND()+RAND()+RAND()+RAND()+RAND())-6))-1)+PT_Y5_MC!AA67)</x:f>
        <x:v>1718398.9747369813</x:v>
      </x:c>
      <x:c r="AA488" s="16" t="n">
        <x:f>MAX(0,Z488*(1+EXP((LN(1+Assumptions!$C$60)-0.5*Assumptions!$C$61^2)+Assumptions!$C$61*((RAND()+RAND()+RAND()+RAND()+RAND()+RAND()+RAND()+RAND()+RAND()+RAND()+RAND()+RAND())-6))-1)+PT_Y5_MC!AB67)</x:f>
        <x:v>1981659.5917983318</x:v>
      </x:c>
      <x:c r="AB488" s="16" t="n">
        <x:f>MAX(0,AA488*(1+EXP((LN(1+Assumptions!$C$60)-0.5*Assumptions!$C$61^2)+Assumptions!$C$61*((RAND()+RAND()+RAND()+RAND()+RAND()+RAND()+RAND()+RAND()+RAND()+RAND()+RAND()+RAND())-6))-1)+PT_Y5_MC!AC67)</x:f>
        <x:v>2398556.727859831</x:v>
      </x:c>
      <x:c r="AC488" s="16" t="n">
        <x:f>MAX(0,AB488*(1+EXP((LN(1+Assumptions!$C$60)-0.5*Assumptions!$C$61^2)+Assumptions!$C$61*((RAND()+RAND()+RAND()+RAND()+RAND()+RAND()+RAND()+RAND()+RAND()+RAND()+RAND()+RAND())-6))-1)+PT_Y5_MC!AD67)</x:f>
        <x:v>2422694.025908466</x:v>
      </x:c>
      <x:c r="AD488" s="16" t="n">
        <x:f>MAX(0,AC488*(1+EXP((LN(1+Assumptions!$C$60)-0.5*Assumptions!$C$61^2)+Assumptions!$C$61*((RAND()+RAND()+RAND()+RAND()+RAND()+RAND()+RAND()+RAND()+RAND()+RAND()+RAND()+RAND())-6))-1)+PT_Y5_MC!AE67)</x:f>
        <x:v>2941849.7952004597</x:v>
      </x:c>
      <x:c r="AE488" s="16" t="n">
        <x:f>MAX(0,AD488*(1+EXP((LN(1+Assumptions!$C$60)-0.5*Assumptions!$C$61^2)+Assumptions!$C$61*((RAND()+RAND()+RAND()+RAND()+RAND()+RAND()+RAND()+RAND()+RAND()+RAND()+RAND()+RAND())-6))-1)+PT_Y5_MC!AF67)</x:f>
        <x:v>3904492.998755535</x:v>
      </x:c>
      <x:c r="AF488" s="16" t="n">
        <x:f>MAX(0,AE488*(1+EXP((LN(1+Assumptions!$C$60)-0.5*Assumptions!$C$61^2)+Assumptions!$C$61*((RAND()+RAND()+RAND()+RAND()+RAND()+RAND()+RAND()+RAND()+RAND()+RAND()+RAND()+RAND())-6))-1)+PT_Y5_MC!AG67)</x:f>
        <x:v>3621714.581852709</x:v>
      </x:c>
    </x:row>
    <x:row r="489">
      <x:c r="A489" s="39">
        <x:v>485</x:v>
      </x:c>
      <x:c r="B489" s="16" t="n">
        <x:f>PT_Y5_MC!C68</x:f>
        <x:v>1029031.25</x:v>
      </x:c>
      <x:c r="C489" s="16" t="n">
        <x:f>MAX(0,B489*(1+EXP((LN(1+Assumptions!$C$60)-0.5*Assumptions!$C$61^2)+Assumptions!$C$61*((RAND()+RAND()+RAND()+RAND()+RAND()+RAND()+RAND()+RAND()+RAND()+RAND()+RAND()+RAND())-6))-1)+PT_Y5_MC!D67)</x:f>
        <x:v>1305731.8978488916</x:v>
      </x:c>
      <x:c r="D489" s="16" t="n">
        <x:f>MAX(0,C489*(1+EXP((LN(1+Assumptions!$C$60)-0.5*Assumptions!$C$61^2)+Assumptions!$C$61*((RAND()+RAND()+RAND()+RAND()+RAND()+RAND()+RAND()+RAND()+RAND()+RAND()+RAND()+RAND())-6))-1)+PT_Y5_MC!E67)</x:f>
        <x:v>1389877.0546402452</x:v>
      </x:c>
      <x:c r="E489" s="16" t="n">
        <x:f>MAX(0,D489*(1+EXP((LN(1+Assumptions!$C$60)-0.5*Assumptions!$C$61^2)+Assumptions!$C$61*((RAND()+RAND()+RAND()+RAND()+RAND()+RAND()+RAND()+RAND()+RAND()+RAND()+RAND()+RAND())-6))-1)+PT_Y5_MC!F67)</x:f>
        <x:v>1755327.6363062446</x:v>
      </x:c>
      <x:c r="F489" s="16" t="n">
        <x:f>MAX(0,E489*(1+EXP((LN(1+Assumptions!$C$60)-0.5*Assumptions!$C$61^2)+Assumptions!$C$61*((RAND()+RAND()+RAND()+RAND()+RAND()+RAND()+RAND()+RAND()+RAND()+RAND()+RAND()+RAND())-6))-1)+PT_Y5_MC!G67)</x:f>
        <x:v>2354110.6557021</x:v>
      </x:c>
      <x:c r="G489" s="16" t="n">
        <x:f>MAX(0,F489*(1+EXP((LN(1+Assumptions!$C$60)-0.5*Assumptions!$C$61^2)+Assumptions!$C$61*((RAND()+RAND()+RAND()+RAND()+RAND()+RAND()+RAND()+RAND()+RAND()+RAND()+RAND()+RAND())-6))-1)+PT_Y5_MC!H67)</x:f>
        <x:v>2323700.1592867076</x:v>
      </x:c>
      <x:c r="H489" s="16" t="n">
        <x:f>MAX(0,G489*(1+EXP((LN(1+Assumptions!$C$60)-0.5*Assumptions!$C$61^2)+Assumptions!$C$61*((RAND()+RAND()+RAND()+RAND()+RAND()+RAND()+RAND()+RAND()+RAND()+RAND()+RAND()+RAND())-6))-1)+PT_Y5_MC!I67)</x:f>
        <x:v>2669243.0067265434</x:v>
      </x:c>
      <x:c r="I489" s="16" t="n">
        <x:f>MAX(0,H489*(1+EXP((LN(1+Assumptions!$C$60)-0.5*Assumptions!$C$61^2)+Assumptions!$C$61*((RAND()+RAND()+RAND()+RAND()+RAND()+RAND()+RAND()+RAND()+RAND()+RAND()+RAND()+RAND())-6))-1)+PT_Y5_MC!J67)</x:f>
        <x:v>3140912.805122866</x:v>
      </x:c>
      <x:c r="J489" s="16" t="n">
        <x:f>MAX(0,I489*(1+EXP((LN(1+Assumptions!$C$60)-0.5*Assumptions!$C$61^2)+Assumptions!$C$61*((RAND()+RAND()+RAND()+RAND()+RAND()+RAND()+RAND()+RAND()+RAND()+RAND()+RAND()+RAND())-6))-1)+PT_Y5_MC!K67)</x:f>
        <x:v>3457616.16063964</x:v>
      </x:c>
      <x:c r="K489" s="16" t="n">
        <x:f>MAX(0,J489*(1+EXP((LN(1+Assumptions!$C$60)-0.5*Assumptions!$C$61^2)+Assumptions!$C$61*((RAND()+RAND()+RAND()+RAND()+RAND()+RAND()+RAND()+RAND()+RAND()+RAND()+RAND()+RAND())-6))-1)+PT_Y5_MC!L67)</x:f>
        <x:v>3646321.373267667</x:v>
      </x:c>
      <x:c r="L489" s="16" t="n">
        <x:f>MAX(0,K489*(1+EXP((LN(1+Assumptions!$C$60)-0.5*Assumptions!$C$61^2)+Assumptions!$C$61*((RAND()+RAND()+RAND()+RAND()+RAND()+RAND()+RAND()+RAND()+RAND()+RAND()+RAND()+RAND())-6))-1)+PT_Y5_MC!M67)</x:f>
        <x:v>3874854.4031634005</x:v>
      </x:c>
      <x:c r="M489" s="16" t="n">
        <x:f>MAX(0,L489*(1+EXP((LN(1+Assumptions!$C$60)-0.5*Assumptions!$C$61^2)+Assumptions!$C$61*((RAND()+RAND()+RAND()+RAND()+RAND()+RAND()+RAND()+RAND()+RAND()+RAND()+RAND()+RAND())-6))-1)+PT_Y5_MC!N67)</x:f>
        <x:v>3075076.416473695</x:v>
      </x:c>
      <x:c r="N489" s="16" t="n">
        <x:f>MAX(0,M489*(1+EXP((LN(1+Assumptions!$C$60)-0.5*Assumptions!$C$61^2)+Assumptions!$C$61*((RAND()+RAND()+RAND()+RAND()+RAND()+RAND()+RAND()+RAND()+RAND()+RAND()+RAND()+RAND())-6))-1)+PT_Y5_MC!O67)</x:f>
        <x:v>2842701.0119438316</x:v>
      </x:c>
      <x:c r="O489" s="16" t="n">
        <x:f>MAX(0,N489*(1+EXP((LN(1+Assumptions!$C$60)-0.5*Assumptions!$C$61^2)+Assumptions!$C$61*((RAND()+RAND()+RAND()+RAND()+RAND()+RAND()+RAND()+RAND()+RAND()+RAND()+RAND()+RAND())-6))-1)+PT_Y5_MC!P67)</x:f>
        <x:v>2915054.0069625424</x:v>
      </x:c>
      <x:c r="P489" s="16" t="n">
        <x:f>MAX(0,O489*(1+EXP((LN(1+Assumptions!$C$60)-0.5*Assumptions!$C$61^2)+Assumptions!$C$61*((RAND()+RAND()+RAND()+RAND()+RAND()+RAND()+RAND()+RAND()+RAND()+RAND()+RAND()+RAND())-6))-1)+PT_Y5_MC!Q67)</x:f>
        <x:v>3216202.916490617</x:v>
      </x:c>
      <x:c r="Q489" s="16" t="n">
        <x:f>MAX(0,P489*(1+EXP((LN(1+Assumptions!$C$60)-0.5*Assumptions!$C$61^2)+Assumptions!$C$61*((RAND()+RAND()+RAND()+RAND()+RAND()+RAND()+RAND()+RAND()+RAND()+RAND()+RAND()+RAND())-6))-1)+PT_Y5_MC!R67)</x:f>
        <x:v>3147451.8354033493</x:v>
      </x:c>
      <x:c r="R489" s="16" t="n">
        <x:f>MAX(0,Q489*(1+EXP((LN(1+Assumptions!$C$60)-0.5*Assumptions!$C$61^2)+Assumptions!$C$61*((RAND()+RAND()+RAND()+RAND()+RAND()+RAND()+RAND()+RAND()+RAND()+RAND()+RAND()+RAND())-6))-1)+PT_Y5_MC!S67)</x:f>
        <x:v>2796621.3333487585</x:v>
      </x:c>
      <x:c r="S489" s="16" t="n">
        <x:f>MAX(0,R489*(1+EXP((LN(1+Assumptions!$C$60)-0.5*Assumptions!$C$61^2)+Assumptions!$C$61*((RAND()+RAND()+RAND()+RAND()+RAND()+RAND()+RAND()+RAND()+RAND()+RAND()+RAND()+RAND())-6))-1)+PT_Y5_MC!T67)</x:f>
        <x:v>2554335.68025611</x:v>
      </x:c>
      <x:c r="T489" s="16" t="n">
        <x:f>MAX(0,S489*(1+EXP((LN(1+Assumptions!$C$60)-0.5*Assumptions!$C$61^2)+Assumptions!$C$61*((RAND()+RAND()+RAND()+RAND()+RAND()+RAND()+RAND()+RAND()+RAND()+RAND()+RAND()+RAND())-6))-1)+PT_Y5_MC!U67)</x:f>
        <x:v>2534728.020412319</x:v>
      </x:c>
      <x:c r="U489" s="16" t="n">
        <x:f>MAX(0,T489*(1+EXP((LN(1+Assumptions!$C$60)-0.5*Assumptions!$C$61^2)+Assumptions!$C$61*((RAND()+RAND()+RAND()+RAND()+RAND()+RAND()+RAND()+RAND()+RAND()+RAND()+RAND()+RAND())-6))-1)+PT_Y5_MC!V67)</x:f>
        <x:v>2587008.919806406</x:v>
      </x:c>
      <x:c r="V489" s="16" t="n">
        <x:f>MAX(0,U489*(1+EXP((LN(1+Assumptions!$C$60)-0.5*Assumptions!$C$61^2)+Assumptions!$C$61*((RAND()+RAND()+RAND()+RAND()+RAND()+RAND()+RAND()+RAND()+RAND()+RAND()+RAND()+RAND())-6))-1)+PT_Y5_MC!W67)</x:f>
        <x:v>3207950.200671821</x:v>
      </x:c>
      <x:c r="W489" s="16" t="n">
        <x:f>MAX(0,V489*(1+EXP((LN(1+Assumptions!$C$60)-0.5*Assumptions!$C$61^2)+Assumptions!$C$61*((RAND()+RAND()+RAND()+RAND()+RAND()+RAND()+RAND()+RAND()+RAND()+RAND()+RAND()+RAND())-6))-1)+PT_Y5_MC!X67)</x:f>
        <x:v>3448850.089061762</x:v>
      </x:c>
      <x:c r="X489" s="16" t="n">
        <x:f>MAX(0,W489*(1+EXP((LN(1+Assumptions!$C$60)-0.5*Assumptions!$C$61^2)+Assumptions!$C$61*((RAND()+RAND()+RAND()+RAND()+RAND()+RAND()+RAND()+RAND()+RAND()+RAND()+RAND()+RAND())-6))-1)+PT_Y5_MC!Y67)</x:f>
        <x:v>3469917.030322236</x:v>
      </x:c>
      <x:c r="Y489" s="16" t="n">
        <x:f>MAX(0,X489*(1+EXP((LN(1+Assumptions!$C$60)-0.5*Assumptions!$C$61^2)+Assumptions!$C$61*((RAND()+RAND()+RAND()+RAND()+RAND()+RAND()+RAND()+RAND()+RAND()+RAND()+RAND()+RAND())-6))-1)+PT_Y5_MC!Z67)</x:f>
        <x:v>4425667.164742599</x:v>
      </x:c>
      <x:c r="Z489" s="16" t="n">
        <x:f>MAX(0,Y489*(1+EXP((LN(1+Assumptions!$C$60)-0.5*Assumptions!$C$61^2)+Assumptions!$C$61*((RAND()+RAND()+RAND()+RAND()+RAND()+RAND()+RAND()+RAND()+RAND()+RAND()+RAND()+RAND())-6))-1)+PT_Y5_MC!AA67)</x:f>
        <x:v>4523602.030705681</x:v>
      </x:c>
      <x:c r="AA489" s="16" t="n">
        <x:f>MAX(0,Z489*(1+EXP((LN(1+Assumptions!$C$60)-0.5*Assumptions!$C$61^2)+Assumptions!$C$61*((RAND()+RAND()+RAND()+RAND()+RAND()+RAND()+RAND()+RAND()+RAND()+RAND()+RAND()+RAND())-6))-1)+PT_Y5_MC!AB67)</x:f>
        <x:v>6352076.728599662</x:v>
      </x:c>
      <x:c r="AB489" s="16" t="n">
        <x:f>MAX(0,AA489*(1+EXP((LN(1+Assumptions!$C$60)-0.5*Assumptions!$C$61^2)+Assumptions!$C$61*((RAND()+RAND()+RAND()+RAND()+RAND()+RAND()+RAND()+RAND()+RAND()+RAND()+RAND()+RAND())-6))-1)+PT_Y5_MC!AC67)</x:f>
        <x:v>6967294.320950284</x:v>
      </x:c>
      <x:c r="AC489" s="16" t="n">
        <x:f>MAX(0,AB489*(1+EXP((LN(1+Assumptions!$C$60)-0.5*Assumptions!$C$61^2)+Assumptions!$C$61*((RAND()+RAND()+RAND()+RAND()+RAND()+RAND()+RAND()+RAND()+RAND()+RAND()+RAND()+RAND())-6))-1)+PT_Y5_MC!AD67)</x:f>
        <x:v>8057943.128893452</x:v>
      </x:c>
      <x:c r="AD489" s="16" t="n">
        <x:f>MAX(0,AC489*(1+EXP((LN(1+Assumptions!$C$60)-0.5*Assumptions!$C$61^2)+Assumptions!$C$61*((RAND()+RAND()+RAND()+RAND()+RAND()+RAND()+RAND()+RAND()+RAND()+RAND()+RAND()+RAND())-6))-1)+PT_Y5_MC!AE67)</x:f>
        <x:v>8381611.538782291</x:v>
      </x:c>
      <x:c r="AE489" s="16" t="n">
        <x:f>MAX(0,AD489*(1+EXP((LN(1+Assumptions!$C$60)-0.5*Assumptions!$C$61^2)+Assumptions!$C$61*((RAND()+RAND()+RAND()+RAND()+RAND()+RAND()+RAND()+RAND()+RAND()+RAND()+RAND()+RAND())-6))-1)+PT_Y5_MC!AF67)</x:f>
        <x:v>10720395.744669612</x:v>
      </x:c>
      <x:c r="AF489" s="16" t="n">
        <x:f>MAX(0,AE489*(1+EXP((LN(1+Assumptions!$C$60)-0.5*Assumptions!$C$61^2)+Assumptions!$C$61*((RAND()+RAND()+RAND()+RAND()+RAND()+RAND()+RAND()+RAND()+RAND()+RAND()+RAND()+RAND())-6))-1)+PT_Y5_MC!AG67)</x:f>
        <x:v>13263278.905495064</x:v>
      </x:c>
    </x:row>
    <x:row r="490">
      <x:c r="A490" s="39">
        <x:v>486</x:v>
      </x:c>
      <x:c r="B490" s="16" t="n">
        <x:f>PT_Y5_MC!C68</x:f>
        <x:v>1029031.25</x:v>
      </x:c>
      <x:c r="C490" s="16" t="n">
        <x:f>MAX(0,B490*(1+EXP((LN(1+Assumptions!$C$60)-0.5*Assumptions!$C$61^2)+Assumptions!$C$61*((RAND()+RAND()+RAND()+RAND()+RAND()+RAND()+RAND()+RAND()+RAND()+RAND()+RAND()+RAND())-6))-1)+PT_Y5_MC!D67)</x:f>
        <x:v>800644.3643949733</x:v>
      </x:c>
      <x:c r="D490" s="16" t="n">
        <x:f>MAX(0,C490*(1+EXP((LN(1+Assumptions!$C$60)-0.5*Assumptions!$C$61^2)+Assumptions!$C$61*((RAND()+RAND()+RAND()+RAND()+RAND()+RAND()+RAND()+RAND()+RAND()+RAND()+RAND()+RAND())-6))-1)+PT_Y5_MC!E67)</x:f>
        <x:v>987366.065929737</x:v>
      </x:c>
      <x:c r="E490" s="16" t="n">
        <x:f>MAX(0,D490*(1+EXP((LN(1+Assumptions!$C$60)-0.5*Assumptions!$C$61^2)+Assumptions!$C$61*((RAND()+RAND()+RAND()+RAND()+RAND()+RAND()+RAND()+RAND()+RAND()+RAND()+RAND()+RAND())-6))-1)+PT_Y5_MC!F67)</x:f>
        <x:v>1151413.3332363165</x:v>
      </x:c>
      <x:c r="F490" s="16" t="n">
        <x:f>MAX(0,E490*(1+EXP((LN(1+Assumptions!$C$60)-0.5*Assumptions!$C$61^2)+Assumptions!$C$61*((RAND()+RAND()+RAND()+RAND()+RAND()+RAND()+RAND()+RAND()+RAND()+RAND()+RAND()+RAND())-6))-1)+PT_Y5_MC!G67)</x:f>
        <x:v>1057251.219529083</x:v>
      </x:c>
      <x:c r="G490" s="16" t="n">
        <x:f>MAX(0,F490*(1+EXP((LN(1+Assumptions!$C$60)-0.5*Assumptions!$C$61^2)+Assumptions!$C$61*((RAND()+RAND()+RAND()+RAND()+RAND()+RAND()+RAND()+RAND()+RAND()+RAND()+RAND()+RAND())-6))-1)+PT_Y5_MC!H67)</x:f>
        <x:v>1073849.5031059438</x:v>
      </x:c>
      <x:c r="H490" s="16" t="n">
        <x:f>MAX(0,G490*(1+EXP((LN(1+Assumptions!$C$60)-0.5*Assumptions!$C$61^2)+Assumptions!$C$61*((RAND()+RAND()+RAND()+RAND()+RAND()+RAND()+RAND()+RAND()+RAND()+RAND()+RAND()+RAND())-6))-1)+PT_Y5_MC!I67)</x:f>
        <x:v>932049.1002097788</x:v>
      </x:c>
      <x:c r="I490" s="16" t="n">
        <x:f>MAX(0,H490*(1+EXP((LN(1+Assumptions!$C$60)-0.5*Assumptions!$C$61^2)+Assumptions!$C$61*((RAND()+RAND()+RAND()+RAND()+RAND()+RAND()+RAND()+RAND()+RAND()+RAND()+RAND()+RAND())-6))-1)+PT_Y5_MC!J67)</x:f>
        <x:v>1295625.0829786859</x:v>
      </x:c>
      <x:c r="J490" s="16" t="n">
        <x:f>MAX(0,I490*(1+EXP((LN(1+Assumptions!$C$60)-0.5*Assumptions!$C$61^2)+Assumptions!$C$61*((RAND()+RAND()+RAND()+RAND()+RAND()+RAND()+RAND()+RAND()+RAND()+RAND()+RAND()+RAND())-6))-1)+PT_Y5_MC!K67)</x:f>
        <x:v>1408713.5282161552</x:v>
      </x:c>
      <x:c r="K490" s="16" t="n">
        <x:f>MAX(0,J490*(1+EXP((LN(1+Assumptions!$C$60)-0.5*Assumptions!$C$61^2)+Assumptions!$C$61*((RAND()+RAND()+RAND()+RAND()+RAND()+RAND()+RAND()+RAND()+RAND()+RAND()+RAND()+RAND())-6))-1)+PT_Y5_MC!L67)</x:f>
        <x:v>1328435.2916573326</x:v>
      </x:c>
      <x:c r="L490" s="16" t="n">
        <x:f>MAX(0,K490*(1+EXP((LN(1+Assumptions!$C$60)-0.5*Assumptions!$C$61^2)+Assumptions!$C$61*((RAND()+RAND()+RAND()+RAND()+RAND()+RAND()+RAND()+RAND()+RAND()+RAND()+RAND()+RAND())-6))-1)+PT_Y5_MC!M67)</x:f>
        <x:v>1292257.30182294</x:v>
      </x:c>
      <x:c r="M490" s="16" t="n">
        <x:f>MAX(0,L490*(1+EXP((LN(1+Assumptions!$C$60)-0.5*Assumptions!$C$61^2)+Assumptions!$C$61*((RAND()+RAND()+RAND()+RAND()+RAND()+RAND()+RAND()+RAND()+RAND()+RAND()+RAND()+RAND())-6))-1)+PT_Y5_MC!N67)</x:f>
        <x:v>1488804.9821286597</x:v>
      </x:c>
      <x:c r="N490" s="16" t="n">
        <x:f>MAX(0,M490*(1+EXP((LN(1+Assumptions!$C$60)-0.5*Assumptions!$C$61^2)+Assumptions!$C$61*((RAND()+RAND()+RAND()+RAND()+RAND()+RAND()+RAND()+RAND()+RAND()+RAND()+RAND()+RAND())-6))-1)+PT_Y5_MC!O67)</x:f>
        <x:v>1704567.860565699</x:v>
      </x:c>
      <x:c r="O490" s="16" t="n">
        <x:f>MAX(0,N490*(1+EXP((LN(1+Assumptions!$C$60)-0.5*Assumptions!$C$61^2)+Assumptions!$C$61*((RAND()+RAND()+RAND()+RAND()+RAND()+RAND()+RAND()+RAND()+RAND()+RAND()+RAND()+RAND())-6))-1)+PT_Y5_MC!P67)</x:f>
        <x:v>1570653.8166756625</x:v>
      </x:c>
      <x:c r="P490" s="16" t="n">
        <x:f>MAX(0,O490*(1+EXP((LN(1+Assumptions!$C$60)-0.5*Assumptions!$C$61^2)+Assumptions!$C$61*((RAND()+RAND()+RAND()+RAND()+RAND()+RAND()+RAND()+RAND()+RAND()+RAND()+RAND()+RAND())-6))-1)+PT_Y5_MC!Q67)</x:f>
        <x:v>1867734.4309308678</x:v>
      </x:c>
      <x:c r="Q490" s="16" t="n">
        <x:f>MAX(0,P490*(1+EXP((LN(1+Assumptions!$C$60)-0.5*Assumptions!$C$61^2)+Assumptions!$C$61*((RAND()+RAND()+RAND()+RAND()+RAND()+RAND()+RAND()+RAND()+RAND()+RAND()+RAND()+RAND())-6))-1)+PT_Y5_MC!R67)</x:f>
        <x:v>1966756.8870742645</x:v>
      </x:c>
      <x:c r="R490" s="16" t="n">
        <x:f>MAX(0,Q490*(1+EXP((LN(1+Assumptions!$C$60)-0.5*Assumptions!$C$61^2)+Assumptions!$C$61*((RAND()+RAND()+RAND()+RAND()+RAND()+RAND()+RAND()+RAND()+RAND()+RAND()+RAND()+RAND())-6))-1)+PT_Y5_MC!S67)</x:f>
        <x:v>2086928.9327520598</x:v>
      </x:c>
      <x:c r="S490" s="16" t="n">
        <x:f>MAX(0,R490*(1+EXP((LN(1+Assumptions!$C$60)-0.5*Assumptions!$C$61^2)+Assumptions!$C$61*((RAND()+RAND()+RAND()+RAND()+RAND()+RAND()+RAND()+RAND()+RAND()+RAND()+RAND()+RAND())-6))-1)+PT_Y5_MC!T67)</x:f>
        <x:v>2179312.6161244707</x:v>
      </x:c>
      <x:c r="T490" s="16" t="n">
        <x:f>MAX(0,S490*(1+EXP((LN(1+Assumptions!$C$60)-0.5*Assumptions!$C$61^2)+Assumptions!$C$61*((RAND()+RAND()+RAND()+RAND()+RAND()+RAND()+RAND()+RAND()+RAND()+RAND()+RAND()+RAND())-6))-1)+PT_Y5_MC!U67)</x:f>
        <x:v>1757378.8704482245</x:v>
      </x:c>
      <x:c r="U490" s="16" t="n">
        <x:f>MAX(0,T490*(1+EXP((LN(1+Assumptions!$C$60)-0.5*Assumptions!$C$61^2)+Assumptions!$C$61*((RAND()+RAND()+RAND()+RAND()+RAND()+RAND()+RAND()+RAND()+RAND()+RAND()+RAND()+RAND())-6))-1)+PT_Y5_MC!V67)</x:f>
        <x:v>1981420.1246878314</x:v>
      </x:c>
      <x:c r="V490" s="16" t="n">
        <x:f>MAX(0,U490*(1+EXP((LN(1+Assumptions!$C$60)-0.5*Assumptions!$C$61^2)+Assumptions!$C$61*((RAND()+RAND()+RAND()+RAND()+RAND()+RAND()+RAND()+RAND()+RAND()+RAND()+RAND()+RAND())-6))-1)+PT_Y5_MC!W67)</x:f>
        <x:v>2502715.08538337</x:v>
      </x:c>
      <x:c r="W490" s="16" t="n">
        <x:f>MAX(0,V490*(1+EXP((LN(1+Assumptions!$C$60)-0.5*Assumptions!$C$61^2)+Assumptions!$C$61*((RAND()+RAND()+RAND()+RAND()+RAND()+RAND()+RAND()+RAND()+RAND()+RAND()+RAND()+RAND())-6))-1)+PT_Y5_MC!X67)</x:f>
        <x:v>2569518.968198035</x:v>
      </x:c>
      <x:c r="X490" s="16" t="n">
        <x:f>MAX(0,W490*(1+EXP((LN(1+Assumptions!$C$60)-0.5*Assumptions!$C$61^2)+Assumptions!$C$61*((RAND()+RAND()+RAND()+RAND()+RAND()+RAND()+RAND()+RAND()+RAND()+RAND()+RAND()+RAND())-6))-1)+PT_Y5_MC!Y67)</x:f>
        <x:v>2645808.779112285</x:v>
      </x:c>
      <x:c r="Y490" s="16" t="n">
        <x:f>MAX(0,X490*(1+EXP((LN(1+Assumptions!$C$60)-0.5*Assumptions!$C$61^2)+Assumptions!$C$61*((RAND()+RAND()+RAND()+RAND()+RAND()+RAND()+RAND()+RAND()+RAND()+RAND()+RAND()+RAND())-6))-1)+PT_Y5_MC!Z67)</x:f>
        <x:v>2605564.5748478197</x:v>
      </x:c>
      <x:c r="Z490" s="16" t="n">
        <x:f>MAX(0,Y490*(1+EXP((LN(1+Assumptions!$C$60)-0.5*Assumptions!$C$61^2)+Assumptions!$C$61*((RAND()+RAND()+RAND()+RAND()+RAND()+RAND()+RAND()+RAND()+RAND()+RAND()+RAND()+RAND())-6))-1)+PT_Y5_MC!AA67)</x:f>
        <x:v>3316536.330942419</x:v>
      </x:c>
      <x:c r="AA490" s="16" t="n">
        <x:f>MAX(0,Z490*(1+EXP((LN(1+Assumptions!$C$60)-0.5*Assumptions!$C$61^2)+Assumptions!$C$61*((RAND()+RAND()+RAND()+RAND()+RAND()+RAND()+RAND()+RAND()+RAND()+RAND()+RAND()+RAND())-6))-1)+PT_Y5_MC!AB67)</x:f>
        <x:v>3767066.591446818</x:v>
      </x:c>
      <x:c r="AB490" s="16" t="n">
        <x:f>MAX(0,AA490*(1+EXP((LN(1+Assumptions!$C$60)-0.5*Assumptions!$C$61^2)+Assumptions!$C$61*((RAND()+RAND()+RAND()+RAND()+RAND()+RAND()+RAND()+RAND()+RAND()+RAND()+RAND()+RAND())-6))-1)+PT_Y5_MC!AC67)</x:f>
        <x:v>3788583.237054192</x:v>
      </x:c>
      <x:c r="AC490" s="16" t="n">
        <x:f>MAX(0,AB490*(1+EXP((LN(1+Assumptions!$C$60)-0.5*Assumptions!$C$61^2)+Assumptions!$C$61*((RAND()+RAND()+RAND()+RAND()+RAND()+RAND()+RAND()+RAND()+RAND()+RAND()+RAND()+RAND())-6))-1)+PT_Y5_MC!AD67)</x:f>
        <x:v>3482374.2310859477</x:v>
      </x:c>
      <x:c r="AD490" s="16" t="n">
        <x:f>MAX(0,AC490*(1+EXP((LN(1+Assumptions!$C$60)-0.5*Assumptions!$C$61^2)+Assumptions!$C$61*((RAND()+RAND()+RAND()+RAND()+RAND()+RAND()+RAND()+RAND()+RAND()+RAND()+RAND()+RAND())-6))-1)+PT_Y5_MC!AE67)</x:f>
        <x:v>3392401.577625219</x:v>
      </x:c>
      <x:c r="AE490" s="16" t="n">
        <x:f>MAX(0,AD490*(1+EXP((LN(1+Assumptions!$C$60)-0.5*Assumptions!$C$61^2)+Assumptions!$C$61*((RAND()+RAND()+RAND()+RAND()+RAND()+RAND()+RAND()+RAND()+RAND()+RAND()+RAND()+RAND())-6))-1)+PT_Y5_MC!AF67)</x:f>
        <x:v>3827940.527648817</x:v>
      </x:c>
      <x:c r="AF490" s="16" t="n">
        <x:f>MAX(0,AE490*(1+EXP((LN(1+Assumptions!$C$60)-0.5*Assumptions!$C$61^2)+Assumptions!$C$61*((RAND()+RAND()+RAND()+RAND()+RAND()+RAND()+RAND()+RAND()+RAND()+RAND()+RAND()+RAND())-6))-1)+PT_Y5_MC!AG67)</x:f>
        <x:v>4060763.346462775</x:v>
      </x:c>
    </x:row>
    <x:row r="491">
      <x:c r="A491" s="39">
        <x:v>487</x:v>
      </x:c>
      <x:c r="B491" s="16" t="n">
        <x:f>PT_Y5_MC!C68</x:f>
        <x:v>1029031.25</x:v>
      </x:c>
      <x:c r="C491" s="16" t="n">
        <x:f>MAX(0,B491*(1+EXP((LN(1+Assumptions!$C$60)-0.5*Assumptions!$C$61^2)+Assumptions!$C$61*((RAND()+RAND()+RAND()+RAND()+RAND()+RAND()+RAND()+RAND()+RAND()+RAND()+RAND()+RAND())-6))-1)+PT_Y5_MC!D67)</x:f>
        <x:v>1132073.1771802236</x:v>
      </x:c>
      <x:c r="D491" s="16" t="n">
        <x:f>MAX(0,C491*(1+EXP((LN(1+Assumptions!$C$60)-0.5*Assumptions!$C$61^2)+Assumptions!$C$61*((RAND()+RAND()+RAND()+RAND()+RAND()+RAND()+RAND()+RAND()+RAND()+RAND()+RAND()+RAND())-6))-1)+PT_Y5_MC!E67)</x:f>
        <x:v>1510618.7701537241</x:v>
      </x:c>
      <x:c r="E491" s="16" t="n">
        <x:f>MAX(0,D491*(1+EXP((LN(1+Assumptions!$C$60)-0.5*Assumptions!$C$61^2)+Assumptions!$C$61*((RAND()+RAND()+RAND()+RAND()+RAND()+RAND()+RAND()+RAND()+RAND()+RAND()+RAND()+RAND())-6))-1)+PT_Y5_MC!F67)</x:f>
        <x:v>1684710.48114718</x:v>
      </x:c>
      <x:c r="F491" s="16" t="n">
        <x:f>MAX(0,E491*(1+EXP((LN(1+Assumptions!$C$60)-0.5*Assumptions!$C$61^2)+Assumptions!$C$61*((RAND()+RAND()+RAND()+RAND()+RAND()+RAND()+RAND()+RAND()+RAND()+RAND()+RAND()+RAND())-6))-1)+PT_Y5_MC!G67)</x:f>
        <x:v>2017206.1431193268</x:v>
      </x:c>
      <x:c r="G491" s="16" t="n">
        <x:f>MAX(0,F491*(1+EXP((LN(1+Assumptions!$C$60)-0.5*Assumptions!$C$61^2)+Assumptions!$C$61*((RAND()+RAND()+RAND()+RAND()+RAND()+RAND()+RAND()+RAND()+RAND()+RAND()+RAND()+RAND())-6))-1)+PT_Y5_MC!H67)</x:f>
        <x:v>2051804.414685137</x:v>
      </x:c>
      <x:c r="H491" s="16" t="n">
        <x:f>MAX(0,G491*(1+EXP((LN(1+Assumptions!$C$60)-0.5*Assumptions!$C$61^2)+Assumptions!$C$61*((RAND()+RAND()+RAND()+RAND()+RAND()+RAND()+RAND()+RAND()+RAND()+RAND()+RAND()+RAND())-6))-1)+PT_Y5_MC!I67)</x:f>
        <x:v>2431903.3897434142</x:v>
      </x:c>
      <x:c r="I491" s="16" t="n">
        <x:f>MAX(0,H491*(1+EXP((LN(1+Assumptions!$C$60)-0.5*Assumptions!$C$61^2)+Assumptions!$C$61*((RAND()+RAND()+RAND()+RAND()+RAND()+RAND()+RAND()+RAND()+RAND()+RAND()+RAND()+RAND())-6))-1)+PT_Y5_MC!J67)</x:f>
        <x:v>3190000.8889757423</x:v>
      </x:c>
      <x:c r="J491" s="16" t="n">
        <x:f>MAX(0,I491*(1+EXP((LN(1+Assumptions!$C$60)-0.5*Assumptions!$C$61^2)+Assumptions!$C$61*((RAND()+RAND()+RAND()+RAND()+RAND()+RAND()+RAND()+RAND()+RAND()+RAND()+RAND()+RAND())-6))-1)+PT_Y5_MC!K67)</x:f>
        <x:v>3086970.25152416</x:v>
      </x:c>
      <x:c r="K491" s="16" t="n">
        <x:f>MAX(0,J491*(1+EXP((LN(1+Assumptions!$C$60)-0.5*Assumptions!$C$61^2)+Assumptions!$C$61*((RAND()+RAND()+RAND()+RAND()+RAND()+RAND()+RAND()+RAND()+RAND()+RAND()+RAND()+RAND())-6))-1)+PT_Y5_MC!L67)</x:f>
        <x:v>2396241.725334769</x:v>
      </x:c>
      <x:c r="L491" s="16" t="n">
        <x:f>MAX(0,K491*(1+EXP((LN(1+Assumptions!$C$60)-0.5*Assumptions!$C$61^2)+Assumptions!$C$61*((RAND()+RAND()+RAND()+RAND()+RAND()+RAND()+RAND()+RAND()+RAND()+RAND()+RAND()+RAND())-6))-1)+PT_Y5_MC!M67)</x:f>
        <x:v>3259484.717531354</x:v>
      </x:c>
      <x:c r="M491" s="16" t="n">
        <x:f>MAX(0,L491*(1+EXP((LN(1+Assumptions!$C$60)-0.5*Assumptions!$C$61^2)+Assumptions!$C$61*((RAND()+RAND()+RAND()+RAND()+RAND()+RAND()+RAND()+RAND()+RAND()+RAND()+RAND()+RAND())-6))-1)+PT_Y5_MC!N67)</x:f>
        <x:v>4036905.894776382</x:v>
      </x:c>
      <x:c r="N491" s="16" t="n">
        <x:f>MAX(0,M491*(1+EXP((LN(1+Assumptions!$C$60)-0.5*Assumptions!$C$61^2)+Assumptions!$C$61*((RAND()+RAND()+RAND()+RAND()+RAND()+RAND()+RAND()+RAND()+RAND()+RAND()+RAND()+RAND())-6))-1)+PT_Y5_MC!O67)</x:f>
        <x:v>5350714.659765297</x:v>
      </x:c>
      <x:c r="O491" s="16" t="n">
        <x:f>MAX(0,N491*(1+EXP((LN(1+Assumptions!$C$60)-0.5*Assumptions!$C$61^2)+Assumptions!$C$61*((RAND()+RAND()+RAND()+RAND()+RAND()+RAND()+RAND()+RAND()+RAND()+RAND()+RAND()+RAND())-6))-1)+PT_Y5_MC!P67)</x:f>
        <x:v>6069200.600610603</x:v>
      </x:c>
      <x:c r="P491" s="16" t="n">
        <x:f>MAX(0,O491*(1+EXP((LN(1+Assumptions!$C$60)-0.5*Assumptions!$C$61^2)+Assumptions!$C$61*((RAND()+RAND()+RAND()+RAND()+RAND()+RAND()+RAND()+RAND()+RAND()+RAND()+RAND()+RAND())-6))-1)+PT_Y5_MC!Q67)</x:f>
        <x:v>6632184.593634465</x:v>
      </x:c>
      <x:c r="Q491" s="16" t="n">
        <x:f>MAX(0,P491*(1+EXP((LN(1+Assumptions!$C$60)-0.5*Assumptions!$C$61^2)+Assumptions!$C$61*((RAND()+RAND()+RAND()+RAND()+RAND()+RAND()+RAND()+RAND()+RAND()+RAND()+RAND()+RAND())-6))-1)+PT_Y5_MC!R67)</x:f>
        <x:v>6571321.971143519</x:v>
      </x:c>
      <x:c r="R491" s="16" t="n">
        <x:f>MAX(0,Q491*(1+EXP((LN(1+Assumptions!$C$60)-0.5*Assumptions!$C$61^2)+Assumptions!$C$61*((RAND()+RAND()+RAND()+RAND()+RAND()+RAND()+RAND()+RAND()+RAND()+RAND()+RAND()+RAND())-6))-1)+PT_Y5_MC!S67)</x:f>
        <x:v>7779158.555584413</x:v>
      </x:c>
      <x:c r="S491" s="16" t="n">
        <x:f>MAX(0,R491*(1+EXP((LN(1+Assumptions!$C$60)-0.5*Assumptions!$C$61^2)+Assumptions!$C$61*((RAND()+RAND()+RAND()+RAND()+RAND()+RAND()+RAND()+RAND()+RAND()+RAND()+RAND()+RAND())-6))-1)+PT_Y5_MC!T67)</x:f>
        <x:v>7342146.395948479</x:v>
      </x:c>
      <x:c r="T491" s="16" t="n">
        <x:f>MAX(0,S491*(1+EXP((LN(1+Assumptions!$C$60)-0.5*Assumptions!$C$61^2)+Assumptions!$C$61*((RAND()+RAND()+RAND()+RAND()+RAND()+RAND()+RAND()+RAND()+RAND()+RAND()+RAND()+RAND())-6))-1)+PT_Y5_MC!U67)</x:f>
        <x:v>6515426.616715577</x:v>
      </x:c>
      <x:c r="U491" s="16" t="n">
        <x:f>MAX(0,T491*(1+EXP((LN(1+Assumptions!$C$60)-0.5*Assumptions!$C$61^2)+Assumptions!$C$61*((RAND()+RAND()+RAND()+RAND()+RAND()+RAND()+RAND()+RAND()+RAND()+RAND()+RAND()+RAND())-6))-1)+PT_Y5_MC!V67)</x:f>
        <x:v>8341592.143492403</x:v>
      </x:c>
      <x:c r="V491" s="16" t="n">
        <x:f>MAX(0,U491*(1+EXP((LN(1+Assumptions!$C$60)-0.5*Assumptions!$C$61^2)+Assumptions!$C$61*((RAND()+RAND()+RAND()+RAND()+RAND()+RAND()+RAND()+RAND()+RAND()+RAND()+RAND()+RAND())-6))-1)+PT_Y5_MC!W67)</x:f>
        <x:v>10364494.500020122</x:v>
      </x:c>
      <x:c r="W491" s="16" t="n">
        <x:f>MAX(0,V491*(1+EXP((LN(1+Assumptions!$C$60)-0.5*Assumptions!$C$61^2)+Assumptions!$C$61*((RAND()+RAND()+RAND()+RAND()+RAND()+RAND()+RAND()+RAND()+RAND()+RAND()+RAND()+RAND())-6))-1)+PT_Y5_MC!X67)</x:f>
        <x:v>11788822.748410083</x:v>
      </x:c>
      <x:c r="X491" s="16" t="n">
        <x:f>MAX(0,W491*(1+EXP((LN(1+Assumptions!$C$60)-0.5*Assumptions!$C$61^2)+Assumptions!$C$61*((RAND()+RAND()+RAND()+RAND()+RAND()+RAND()+RAND()+RAND()+RAND()+RAND()+RAND()+RAND())-6))-1)+PT_Y5_MC!Y67)</x:f>
        <x:v>14644187.441331077</x:v>
      </x:c>
      <x:c r="Y491" s="16" t="n">
        <x:f>MAX(0,X491*(1+EXP((LN(1+Assumptions!$C$60)-0.5*Assumptions!$C$61^2)+Assumptions!$C$61*((RAND()+RAND()+RAND()+RAND()+RAND()+RAND()+RAND()+RAND()+RAND()+RAND()+RAND()+RAND())-6))-1)+PT_Y5_MC!Z67)</x:f>
        <x:v>19586421.103929058</x:v>
      </x:c>
      <x:c r="Z491" s="16" t="n">
        <x:f>MAX(0,Y491*(1+EXP((LN(1+Assumptions!$C$60)-0.5*Assumptions!$C$61^2)+Assumptions!$C$61*((RAND()+RAND()+RAND()+RAND()+RAND()+RAND()+RAND()+RAND()+RAND()+RAND()+RAND()+RAND())-6))-1)+PT_Y5_MC!AA67)</x:f>
        <x:v>19149419.67062846</x:v>
      </x:c>
      <x:c r="AA491" s="16" t="n">
        <x:f>MAX(0,Z491*(1+EXP((LN(1+Assumptions!$C$60)-0.5*Assumptions!$C$61^2)+Assumptions!$C$61*((RAND()+RAND()+RAND()+RAND()+RAND()+RAND()+RAND()+RAND()+RAND()+RAND()+RAND()+RAND())-6))-1)+PT_Y5_MC!AB67)</x:f>
        <x:v>18134126.87675535</x:v>
      </x:c>
      <x:c r="AB491" s="16" t="n">
        <x:f>MAX(0,AA491*(1+EXP((LN(1+Assumptions!$C$60)-0.5*Assumptions!$C$61^2)+Assumptions!$C$61*((RAND()+RAND()+RAND()+RAND()+RAND()+RAND()+RAND()+RAND()+RAND()+RAND()+RAND()+RAND())-6))-1)+PT_Y5_MC!AC67)</x:f>
        <x:v>18891724.506826613</x:v>
      </x:c>
      <x:c r="AC491" s="16" t="n">
        <x:f>MAX(0,AB491*(1+EXP((LN(1+Assumptions!$C$60)-0.5*Assumptions!$C$61^2)+Assumptions!$C$61*((RAND()+RAND()+RAND()+RAND()+RAND()+RAND()+RAND()+RAND()+RAND()+RAND()+RAND()+RAND())-6))-1)+PT_Y5_MC!AD67)</x:f>
        <x:v>20956637.679566793</x:v>
      </x:c>
      <x:c r="AD491" s="16" t="n">
        <x:f>MAX(0,AC491*(1+EXP((LN(1+Assumptions!$C$60)-0.5*Assumptions!$C$61^2)+Assumptions!$C$61*((RAND()+RAND()+RAND()+RAND()+RAND()+RAND()+RAND()+RAND()+RAND()+RAND()+RAND()+RAND())-6))-1)+PT_Y5_MC!AE67)</x:f>
        <x:v>25955906.660959773</x:v>
      </x:c>
      <x:c r="AE491" s="16" t="n">
        <x:f>MAX(0,AD491*(1+EXP((LN(1+Assumptions!$C$60)-0.5*Assumptions!$C$61^2)+Assumptions!$C$61*((RAND()+RAND()+RAND()+RAND()+RAND()+RAND()+RAND()+RAND()+RAND()+RAND()+RAND()+RAND())-6))-1)+PT_Y5_MC!AF67)</x:f>
        <x:v>27549929.325849682</x:v>
      </x:c>
      <x:c r="AF491" s="16" t="n">
        <x:f>MAX(0,AE491*(1+EXP((LN(1+Assumptions!$C$60)-0.5*Assumptions!$C$61^2)+Assumptions!$C$61*((RAND()+RAND()+RAND()+RAND()+RAND()+RAND()+RAND()+RAND()+RAND()+RAND()+RAND()+RAND())-6))-1)+PT_Y5_MC!AG67)</x:f>
        <x:v>25386228.074497562</x:v>
      </x:c>
    </x:row>
    <x:row r="492">
      <x:c r="A492" s="39">
        <x:v>488</x:v>
      </x:c>
      <x:c r="B492" s="16" t="n">
        <x:f>PT_Y5_MC!C68</x:f>
        <x:v>1029031.25</x:v>
      </x:c>
      <x:c r="C492" s="16" t="n">
        <x:f>MAX(0,B492*(1+EXP((LN(1+Assumptions!$C$60)-0.5*Assumptions!$C$61^2)+Assumptions!$C$61*((RAND()+RAND()+RAND()+RAND()+RAND()+RAND()+RAND()+RAND()+RAND()+RAND()+RAND()+RAND())-6))-1)+PT_Y5_MC!D67)</x:f>
        <x:v>1233481.0195979811</x:v>
      </x:c>
      <x:c r="D492" s="16" t="n">
        <x:f>MAX(0,C492*(1+EXP((LN(1+Assumptions!$C$60)-0.5*Assumptions!$C$61^2)+Assumptions!$C$61*((RAND()+RAND()+RAND()+RAND()+RAND()+RAND()+RAND()+RAND()+RAND()+RAND()+RAND()+RAND())-6))-1)+PT_Y5_MC!E67)</x:f>
        <x:v>1821000.2085598616</x:v>
      </x:c>
      <x:c r="E492" s="16" t="n">
        <x:f>MAX(0,D492*(1+EXP((LN(1+Assumptions!$C$60)-0.5*Assumptions!$C$61^2)+Assumptions!$C$61*((RAND()+RAND()+RAND()+RAND()+RAND()+RAND()+RAND()+RAND()+RAND()+RAND()+RAND()+RAND())-6))-1)+PT_Y5_MC!F67)</x:f>
        <x:v>1581625.741018073</x:v>
      </x:c>
      <x:c r="F492" s="16" t="n">
        <x:f>MAX(0,E492*(1+EXP((LN(1+Assumptions!$C$60)-0.5*Assumptions!$C$61^2)+Assumptions!$C$61*((RAND()+RAND()+RAND()+RAND()+RAND()+RAND()+RAND()+RAND()+RAND()+RAND()+RAND()+RAND())-6))-1)+PT_Y5_MC!G67)</x:f>
        <x:v>1739173.9618251384</x:v>
      </x:c>
      <x:c r="G492" s="16" t="n">
        <x:f>MAX(0,F492*(1+EXP((LN(1+Assumptions!$C$60)-0.5*Assumptions!$C$61^2)+Assumptions!$C$61*((RAND()+RAND()+RAND()+RAND()+RAND()+RAND()+RAND()+RAND()+RAND()+RAND()+RAND()+RAND())-6))-1)+PT_Y5_MC!H67)</x:f>
        <x:v>2438680.7146048876</x:v>
      </x:c>
      <x:c r="H492" s="16" t="n">
        <x:f>MAX(0,G492*(1+EXP((LN(1+Assumptions!$C$60)-0.5*Assumptions!$C$61^2)+Assumptions!$C$61*((RAND()+RAND()+RAND()+RAND()+RAND()+RAND()+RAND()+RAND()+RAND()+RAND()+RAND()+RAND())-6))-1)+PT_Y5_MC!I67)</x:f>
        <x:v>2909373.2230322305</x:v>
      </x:c>
      <x:c r="I492" s="16" t="n">
        <x:f>MAX(0,H492*(1+EXP((LN(1+Assumptions!$C$60)-0.5*Assumptions!$C$61^2)+Assumptions!$C$61*((RAND()+RAND()+RAND()+RAND()+RAND()+RAND()+RAND()+RAND()+RAND()+RAND()+RAND()+RAND())-6))-1)+PT_Y5_MC!J67)</x:f>
        <x:v>3931186.966366722</x:v>
      </x:c>
      <x:c r="J492" s="16" t="n">
        <x:f>MAX(0,I492*(1+EXP((LN(1+Assumptions!$C$60)-0.5*Assumptions!$C$61^2)+Assumptions!$C$61*((RAND()+RAND()+RAND()+RAND()+RAND()+RAND()+RAND()+RAND()+RAND()+RAND()+RAND()+RAND())-6))-1)+PT_Y5_MC!K67)</x:f>
        <x:v>3559931.7435732195</x:v>
      </x:c>
      <x:c r="K492" s="16" t="n">
        <x:f>MAX(0,J492*(1+EXP((LN(1+Assumptions!$C$60)-0.5*Assumptions!$C$61^2)+Assumptions!$C$61*((RAND()+RAND()+RAND()+RAND()+RAND()+RAND()+RAND()+RAND()+RAND()+RAND()+RAND()+RAND())-6))-1)+PT_Y5_MC!L67)</x:f>
        <x:v>4160165.2306318884</x:v>
      </x:c>
      <x:c r="L492" s="16" t="n">
        <x:f>MAX(0,K492*(1+EXP((LN(1+Assumptions!$C$60)-0.5*Assumptions!$C$61^2)+Assumptions!$C$61*((RAND()+RAND()+RAND()+RAND()+RAND()+RAND()+RAND()+RAND()+RAND()+RAND()+RAND()+RAND())-6))-1)+PT_Y5_MC!M67)</x:f>
        <x:v>4458345.9593137</x:v>
      </x:c>
      <x:c r="M492" s="16" t="n">
        <x:f>MAX(0,L492*(1+EXP((LN(1+Assumptions!$C$60)-0.5*Assumptions!$C$61^2)+Assumptions!$C$61*((RAND()+RAND()+RAND()+RAND()+RAND()+RAND()+RAND()+RAND()+RAND()+RAND()+RAND()+RAND())-6))-1)+PT_Y5_MC!N67)</x:f>
        <x:v>3689674.5888830167</x:v>
      </x:c>
      <x:c r="N492" s="16" t="n">
        <x:f>MAX(0,M492*(1+EXP((LN(1+Assumptions!$C$60)-0.5*Assumptions!$C$61^2)+Assumptions!$C$61*((RAND()+RAND()+RAND()+RAND()+RAND()+RAND()+RAND()+RAND()+RAND()+RAND()+RAND()+RAND())-6))-1)+PT_Y5_MC!O67)</x:f>
        <x:v>5321574.52063923</x:v>
      </x:c>
      <x:c r="O492" s="16" t="n">
        <x:f>MAX(0,N492*(1+EXP((LN(1+Assumptions!$C$60)-0.5*Assumptions!$C$61^2)+Assumptions!$C$61*((RAND()+RAND()+RAND()+RAND()+RAND()+RAND()+RAND()+RAND()+RAND()+RAND()+RAND()+RAND())-6))-1)+PT_Y5_MC!P67)</x:f>
        <x:v>6623718.180262822</x:v>
      </x:c>
      <x:c r="P492" s="16" t="n">
        <x:f>MAX(0,O492*(1+EXP((LN(1+Assumptions!$C$60)-0.5*Assumptions!$C$61^2)+Assumptions!$C$61*((RAND()+RAND()+RAND()+RAND()+RAND()+RAND()+RAND()+RAND()+RAND()+RAND()+RAND()+RAND())-6))-1)+PT_Y5_MC!Q67)</x:f>
        <x:v>6975888.810272026</x:v>
      </x:c>
      <x:c r="Q492" s="16" t="n">
        <x:f>MAX(0,P492*(1+EXP((LN(1+Assumptions!$C$60)-0.5*Assumptions!$C$61^2)+Assumptions!$C$61*((RAND()+RAND()+RAND()+RAND()+RAND()+RAND()+RAND()+RAND()+RAND()+RAND()+RAND()+RAND())-6))-1)+PT_Y5_MC!R67)</x:f>
        <x:v>5204676.3580617905</x:v>
      </x:c>
      <x:c r="R492" s="16" t="n">
        <x:f>MAX(0,Q492*(1+EXP((LN(1+Assumptions!$C$60)-0.5*Assumptions!$C$61^2)+Assumptions!$C$61*((RAND()+RAND()+RAND()+RAND()+RAND()+RAND()+RAND()+RAND()+RAND()+RAND()+RAND()+RAND())-6))-1)+PT_Y5_MC!S67)</x:f>
        <x:v>4550111.370045008</x:v>
      </x:c>
      <x:c r="S492" s="16" t="n">
        <x:f>MAX(0,R492*(1+EXP((LN(1+Assumptions!$C$60)-0.5*Assumptions!$C$61^2)+Assumptions!$C$61*((RAND()+RAND()+RAND()+RAND()+RAND()+RAND()+RAND()+RAND()+RAND()+RAND()+RAND()+RAND())-6))-1)+PT_Y5_MC!T67)</x:f>
        <x:v>5513559.243977175</x:v>
      </x:c>
      <x:c r="T492" s="16" t="n">
        <x:f>MAX(0,S492*(1+EXP((LN(1+Assumptions!$C$60)-0.5*Assumptions!$C$61^2)+Assumptions!$C$61*((RAND()+RAND()+RAND()+RAND()+RAND()+RAND()+RAND()+RAND()+RAND()+RAND()+RAND()+RAND())-6))-1)+PT_Y5_MC!U67)</x:f>
        <x:v>5940215.8953488</x:v>
      </x:c>
      <x:c r="U492" s="16" t="n">
        <x:f>MAX(0,T492*(1+EXP((LN(1+Assumptions!$C$60)-0.5*Assumptions!$C$61^2)+Assumptions!$C$61*((RAND()+RAND()+RAND()+RAND()+RAND()+RAND()+RAND()+RAND()+RAND()+RAND()+RAND()+RAND())-6))-1)+PT_Y5_MC!V67)</x:f>
        <x:v>5645142.335146891</x:v>
      </x:c>
      <x:c r="V492" s="16" t="n">
        <x:f>MAX(0,U492*(1+EXP((LN(1+Assumptions!$C$60)-0.5*Assumptions!$C$61^2)+Assumptions!$C$61*((RAND()+RAND()+RAND()+RAND()+RAND()+RAND()+RAND()+RAND()+RAND()+RAND()+RAND()+RAND())-6))-1)+PT_Y5_MC!W67)</x:f>
        <x:v>5706279.802358637</x:v>
      </x:c>
      <x:c r="W492" s="16" t="n">
        <x:f>MAX(0,V492*(1+EXP((LN(1+Assumptions!$C$60)-0.5*Assumptions!$C$61^2)+Assumptions!$C$61*((RAND()+RAND()+RAND()+RAND()+RAND()+RAND()+RAND()+RAND()+RAND()+RAND()+RAND()+RAND())-6))-1)+PT_Y5_MC!X67)</x:f>
        <x:v>6475530.359992225</x:v>
      </x:c>
      <x:c r="X492" s="16" t="n">
        <x:f>MAX(0,W492*(1+EXP((LN(1+Assumptions!$C$60)-0.5*Assumptions!$C$61^2)+Assumptions!$C$61*((RAND()+RAND()+RAND()+RAND()+RAND()+RAND()+RAND()+RAND()+RAND()+RAND()+RAND()+RAND())-6))-1)+PT_Y5_MC!Y67)</x:f>
        <x:v>6953093.780290574</x:v>
      </x:c>
      <x:c r="Y492" s="16" t="n">
        <x:f>MAX(0,X492*(1+EXP((LN(1+Assumptions!$C$60)-0.5*Assumptions!$C$61^2)+Assumptions!$C$61*((RAND()+RAND()+RAND()+RAND()+RAND()+RAND()+RAND()+RAND()+RAND()+RAND()+RAND()+RAND())-6))-1)+PT_Y5_MC!Z67)</x:f>
        <x:v>6711309.020680342</x:v>
      </x:c>
      <x:c r="Z492" s="16" t="n">
        <x:f>MAX(0,Y492*(1+EXP((LN(1+Assumptions!$C$60)-0.5*Assumptions!$C$61^2)+Assumptions!$C$61*((RAND()+RAND()+RAND()+RAND()+RAND()+RAND()+RAND()+RAND()+RAND()+RAND()+RAND()+RAND())-6))-1)+PT_Y5_MC!AA67)</x:f>
        <x:v>7286917.75048837</x:v>
      </x:c>
      <x:c r="AA492" s="16" t="n">
        <x:f>MAX(0,Z492*(1+EXP((LN(1+Assumptions!$C$60)-0.5*Assumptions!$C$61^2)+Assumptions!$C$61*((RAND()+RAND()+RAND()+RAND()+RAND()+RAND()+RAND()+RAND()+RAND()+RAND()+RAND()+RAND())-6))-1)+PT_Y5_MC!AB67)</x:f>
        <x:v>6516048.248963777</x:v>
      </x:c>
      <x:c r="AB492" s="16" t="n">
        <x:f>MAX(0,AA492*(1+EXP((LN(1+Assumptions!$C$60)-0.5*Assumptions!$C$61^2)+Assumptions!$C$61*((RAND()+RAND()+RAND()+RAND()+RAND()+RAND()+RAND()+RAND()+RAND()+RAND()+RAND()+RAND())-6))-1)+PT_Y5_MC!AC67)</x:f>
        <x:v>6674746.93966407</x:v>
      </x:c>
      <x:c r="AC492" s="16" t="n">
        <x:f>MAX(0,AB492*(1+EXP((LN(1+Assumptions!$C$60)-0.5*Assumptions!$C$61^2)+Assumptions!$C$61*((RAND()+RAND()+RAND()+RAND()+RAND()+RAND()+RAND()+RAND()+RAND()+RAND()+RAND()+RAND())-6))-1)+PT_Y5_MC!AD67)</x:f>
        <x:v>5557727.470267666</x:v>
      </x:c>
      <x:c r="AD492" s="16" t="n">
        <x:f>MAX(0,AC492*(1+EXP((LN(1+Assumptions!$C$60)-0.5*Assumptions!$C$61^2)+Assumptions!$C$61*((RAND()+RAND()+RAND()+RAND()+RAND()+RAND()+RAND()+RAND()+RAND()+RAND()+RAND()+RAND())-6))-1)+PT_Y5_MC!AE67)</x:f>
        <x:v>8254151.934642171</x:v>
      </x:c>
      <x:c r="AE492" s="16" t="n">
        <x:f>MAX(0,AD492*(1+EXP((LN(1+Assumptions!$C$60)-0.5*Assumptions!$C$61^2)+Assumptions!$C$61*((RAND()+RAND()+RAND()+RAND()+RAND()+RAND()+RAND()+RAND()+RAND()+RAND()+RAND()+RAND())-6))-1)+PT_Y5_MC!AF67)</x:f>
        <x:v>9682558.540014138</x:v>
      </x:c>
      <x:c r="AF492" s="16" t="n">
        <x:f>MAX(0,AE492*(1+EXP((LN(1+Assumptions!$C$60)-0.5*Assumptions!$C$61^2)+Assumptions!$C$61*((RAND()+RAND()+RAND()+RAND()+RAND()+RAND()+RAND()+RAND()+RAND()+RAND()+RAND()+RAND())-6))-1)+PT_Y5_MC!AG67)</x:f>
        <x:v>8266884.054190357</x:v>
      </x:c>
    </x:row>
    <x:row r="493">
      <x:c r="A493" s="39">
        <x:v>489</x:v>
      </x:c>
      <x:c r="B493" s="16" t="n">
        <x:f>PT_Y5_MC!C68</x:f>
        <x:v>1029031.25</x:v>
      </x:c>
      <x:c r="C493" s="16" t="n">
        <x:f>MAX(0,B493*(1+EXP((LN(1+Assumptions!$C$60)-0.5*Assumptions!$C$61^2)+Assumptions!$C$61*((RAND()+RAND()+RAND()+RAND()+RAND()+RAND()+RAND()+RAND()+RAND()+RAND()+RAND()+RAND())-6))-1)+PT_Y5_MC!D67)</x:f>
        <x:v>1176578.18584116</x:v>
      </x:c>
      <x:c r="D493" s="16" t="n">
        <x:f>MAX(0,C493*(1+EXP((LN(1+Assumptions!$C$60)-0.5*Assumptions!$C$61^2)+Assumptions!$C$61*((RAND()+RAND()+RAND()+RAND()+RAND()+RAND()+RAND()+RAND()+RAND()+RAND()+RAND()+RAND())-6))-1)+PT_Y5_MC!E67)</x:f>
        <x:v>1287796.1394978852</x:v>
      </x:c>
      <x:c r="E493" s="16" t="n">
        <x:f>MAX(0,D493*(1+EXP((LN(1+Assumptions!$C$60)-0.5*Assumptions!$C$61^2)+Assumptions!$C$61*((RAND()+RAND()+RAND()+RAND()+RAND()+RAND()+RAND()+RAND()+RAND()+RAND()+RAND()+RAND())-6))-1)+PT_Y5_MC!F67)</x:f>
        <x:v>1304062.794665882</x:v>
      </x:c>
      <x:c r="F493" s="16" t="n">
        <x:f>MAX(0,E493*(1+EXP((LN(1+Assumptions!$C$60)-0.5*Assumptions!$C$61^2)+Assumptions!$C$61*((RAND()+RAND()+RAND()+RAND()+RAND()+RAND()+RAND()+RAND()+RAND()+RAND()+RAND()+RAND())-6))-1)+PT_Y5_MC!G67)</x:f>
        <x:v>1291645.3494660372</x:v>
      </x:c>
      <x:c r="G493" s="16" t="n">
        <x:f>MAX(0,F493*(1+EXP((LN(1+Assumptions!$C$60)-0.5*Assumptions!$C$61^2)+Assumptions!$C$61*((RAND()+RAND()+RAND()+RAND()+RAND()+RAND()+RAND()+RAND()+RAND()+RAND()+RAND()+RAND())-6))-1)+PT_Y5_MC!H67)</x:f>
        <x:v>1216664.3922583119</x:v>
      </x:c>
      <x:c r="H493" s="16" t="n">
        <x:f>MAX(0,G493*(1+EXP((LN(1+Assumptions!$C$60)-0.5*Assumptions!$C$61^2)+Assumptions!$C$61*((RAND()+RAND()+RAND()+RAND()+RAND()+RAND()+RAND()+RAND()+RAND()+RAND()+RAND()+RAND())-6))-1)+PT_Y5_MC!I67)</x:f>
        <x:v>1132134.6560154543</x:v>
      </x:c>
      <x:c r="I493" s="16" t="n">
        <x:f>MAX(0,H493*(1+EXP((LN(1+Assumptions!$C$60)-0.5*Assumptions!$C$61^2)+Assumptions!$C$61*((RAND()+RAND()+RAND()+RAND()+RAND()+RAND()+RAND()+RAND()+RAND()+RAND()+RAND()+RAND())-6))-1)+PT_Y5_MC!J67)</x:f>
        <x:v>1098311.2752381593</x:v>
      </x:c>
      <x:c r="J493" s="16" t="n">
        <x:f>MAX(0,I493*(1+EXP((LN(1+Assumptions!$C$60)-0.5*Assumptions!$C$61^2)+Assumptions!$C$61*((RAND()+RAND()+RAND()+RAND()+RAND()+RAND()+RAND()+RAND()+RAND()+RAND()+RAND()+RAND())-6))-1)+PT_Y5_MC!K67)</x:f>
        <x:v>1494413.0206468166</x:v>
      </x:c>
      <x:c r="K493" s="16" t="n">
        <x:f>MAX(0,J493*(1+EXP((LN(1+Assumptions!$C$60)-0.5*Assumptions!$C$61^2)+Assumptions!$C$61*((RAND()+RAND()+RAND()+RAND()+RAND()+RAND()+RAND()+RAND()+RAND()+RAND()+RAND()+RAND())-6))-1)+PT_Y5_MC!L67)</x:f>
        <x:v>1392043.6587813173</x:v>
      </x:c>
      <x:c r="L493" s="16" t="n">
        <x:f>MAX(0,K493*(1+EXP((LN(1+Assumptions!$C$60)-0.5*Assumptions!$C$61^2)+Assumptions!$C$61*((RAND()+RAND()+RAND()+RAND()+RAND()+RAND()+RAND()+RAND()+RAND()+RAND()+RAND()+RAND())-6))-1)+PT_Y5_MC!M67)</x:f>
        <x:v>1665894.0483831563</x:v>
      </x:c>
      <x:c r="M493" s="16" t="n">
        <x:f>MAX(0,L493*(1+EXP((LN(1+Assumptions!$C$60)-0.5*Assumptions!$C$61^2)+Assumptions!$C$61*((RAND()+RAND()+RAND()+RAND()+RAND()+RAND()+RAND()+RAND()+RAND()+RAND()+RAND()+RAND())-6))-1)+PT_Y5_MC!N67)</x:f>
        <x:v>2133159.706113803</x:v>
      </x:c>
      <x:c r="N493" s="16" t="n">
        <x:f>MAX(0,M493*(1+EXP((LN(1+Assumptions!$C$60)-0.5*Assumptions!$C$61^2)+Assumptions!$C$61*((RAND()+RAND()+RAND()+RAND()+RAND()+RAND()+RAND()+RAND()+RAND()+RAND()+RAND()+RAND())-6))-1)+PT_Y5_MC!O67)</x:f>
        <x:v>2365733.4544642013</x:v>
      </x:c>
      <x:c r="O493" s="16" t="n">
        <x:f>MAX(0,N493*(1+EXP((LN(1+Assumptions!$C$60)-0.5*Assumptions!$C$61^2)+Assumptions!$C$61*((RAND()+RAND()+RAND()+RAND()+RAND()+RAND()+RAND()+RAND()+RAND()+RAND()+RAND()+RAND())-6))-1)+PT_Y5_MC!P67)</x:f>
        <x:v>2497774.086084694</x:v>
      </x:c>
      <x:c r="P493" s="16" t="n">
        <x:f>MAX(0,O493*(1+EXP((LN(1+Assumptions!$C$60)-0.5*Assumptions!$C$61^2)+Assumptions!$C$61*((RAND()+RAND()+RAND()+RAND()+RAND()+RAND()+RAND()+RAND()+RAND()+RAND()+RAND()+RAND())-6))-1)+PT_Y5_MC!Q67)</x:f>
        <x:v>2919919.56974146</x:v>
      </x:c>
      <x:c r="Q493" s="16" t="n">
        <x:f>MAX(0,P493*(1+EXP((LN(1+Assumptions!$C$60)-0.5*Assumptions!$C$61^2)+Assumptions!$C$61*((RAND()+RAND()+RAND()+RAND()+RAND()+RAND()+RAND()+RAND()+RAND()+RAND()+RAND()+RAND())-6))-1)+PT_Y5_MC!R67)</x:f>
        <x:v>3289867.4576706416</x:v>
      </x:c>
      <x:c r="R493" s="16" t="n">
        <x:f>MAX(0,Q493*(1+EXP((LN(1+Assumptions!$C$60)-0.5*Assumptions!$C$61^2)+Assumptions!$C$61*((RAND()+RAND()+RAND()+RAND()+RAND()+RAND()+RAND()+RAND()+RAND()+RAND()+RAND()+RAND())-6))-1)+PT_Y5_MC!S67)</x:f>
        <x:v>4581855.859730946</x:v>
      </x:c>
      <x:c r="S493" s="16" t="n">
        <x:f>MAX(0,R493*(1+EXP((LN(1+Assumptions!$C$60)-0.5*Assumptions!$C$61^2)+Assumptions!$C$61*((RAND()+RAND()+RAND()+RAND()+RAND()+RAND()+RAND()+RAND()+RAND()+RAND()+RAND()+RAND())-6))-1)+PT_Y5_MC!T67)</x:f>
        <x:v>5761734.792779942</x:v>
      </x:c>
      <x:c r="T493" s="16" t="n">
        <x:f>MAX(0,S493*(1+EXP((LN(1+Assumptions!$C$60)-0.5*Assumptions!$C$61^2)+Assumptions!$C$61*((RAND()+RAND()+RAND()+RAND()+RAND()+RAND()+RAND()+RAND()+RAND()+RAND()+RAND()+RAND())-6))-1)+PT_Y5_MC!U67)</x:f>
        <x:v>6184866.189766175</x:v>
      </x:c>
      <x:c r="U493" s="16" t="n">
        <x:f>MAX(0,T493*(1+EXP((LN(1+Assumptions!$C$60)-0.5*Assumptions!$C$61^2)+Assumptions!$C$61*((RAND()+RAND()+RAND()+RAND()+RAND()+RAND()+RAND()+RAND()+RAND()+RAND()+RAND()+RAND())-6))-1)+PT_Y5_MC!V67)</x:f>
        <x:v>5053364.391157177</x:v>
      </x:c>
      <x:c r="V493" s="16" t="n">
        <x:f>MAX(0,U493*(1+EXP((LN(1+Assumptions!$C$60)-0.5*Assumptions!$C$61^2)+Assumptions!$C$61*((RAND()+RAND()+RAND()+RAND()+RAND()+RAND()+RAND()+RAND()+RAND()+RAND()+RAND()+RAND())-6))-1)+PT_Y5_MC!W67)</x:f>
        <x:v>5433373.046036673</x:v>
      </x:c>
      <x:c r="W493" s="16" t="n">
        <x:f>MAX(0,V493*(1+EXP((LN(1+Assumptions!$C$60)-0.5*Assumptions!$C$61^2)+Assumptions!$C$61*((RAND()+RAND()+RAND()+RAND()+RAND()+RAND()+RAND()+RAND()+RAND()+RAND()+RAND()+RAND())-6))-1)+PT_Y5_MC!X67)</x:f>
        <x:v>6995880.186437788</x:v>
      </x:c>
      <x:c r="X493" s="16" t="n">
        <x:f>MAX(0,W493*(1+EXP((LN(1+Assumptions!$C$60)-0.5*Assumptions!$C$61^2)+Assumptions!$C$61*((RAND()+RAND()+RAND()+RAND()+RAND()+RAND()+RAND()+RAND()+RAND()+RAND()+RAND()+RAND())-6))-1)+PT_Y5_MC!Y67)</x:f>
        <x:v>6971725.4341236055</x:v>
      </x:c>
      <x:c r="Y493" s="16" t="n">
        <x:f>MAX(0,X493*(1+EXP((LN(1+Assumptions!$C$60)-0.5*Assumptions!$C$61^2)+Assumptions!$C$61*((RAND()+RAND()+RAND()+RAND()+RAND()+RAND()+RAND()+RAND()+RAND()+RAND()+RAND()+RAND())-6))-1)+PT_Y5_MC!Z67)</x:f>
        <x:v>7416771.722364327</x:v>
      </x:c>
      <x:c r="Z493" s="16" t="n">
        <x:f>MAX(0,Y493*(1+EXP((LN(1+Assumptions!$C$60)-0.5*Assumptions!$C$61^2)+Assumptions!$C$61*((RAND()+RAND()+RAND()+RAND()+RAND()+RAND()+RAND()+RAND()+RAND()+RAND()+RAND()+RAND())-6))-1)+PT_Y5_MC!AA67)</x:f>
        <x:v>6521320.762122498</x:v>
      </x:c>
      <x:c r="AA493" s="16" t="n">
        <x:f>MAX(0,Z493*(1+EXP((LN(1+Assumptions!$C$60)-0.5*Assumptions!$C$61^2)+Assumptions!$C$61*((RAND()+RAND()+RAND()+RAND()+RAND()+RAND()+RAND()+RAND()+RAND()+RAND()+RAND()+RAND())-6))-1)+PT_Y5_MC!AB67)</x:f>
        <x:v>7539127.123419009</x:v>
      </x:c>
      <x:c r="AB493" s="16" t="n">
        <x:f>MAX(0,AA493*(1+EXP((LN(1+Assumptions!$C$60)-0.5*Assumptions!$C$61^2)+Assumptions!$C$61*((RAND()+RAND()+RAND()+RAND()+RAND()+RAND()+RAND()+RAND()+RAND()+RAND()+RAND()+RAND())-6))-1)+PT_Y5_MC!AC67)</x:f>
        <x:v>5668993.213078904</x:v>
      </x:c>
      <x:c r="AC493" s="16" t="n">
        <x:f>MAX(0,AB493*(1+EXP((LN(1+Assumptions!$C$60)-0.5*Assumptions!$C$61^2)+Assumptions!$C$61*((RAND()+RAND()+RAND()+RAND()+RAND()+RAND()+RAND()+RAND()+RAND()+RAND()+RAND()+RAND())-6))-1)+PT_Y5_MC!AD67)</x:f>
        <x:v>5291899.647720697</x:v>
      </x:c>
      <x:c r="AD493" s="16" t="n">
        <x:f>MAX(0,AC493*(1+EXP((LN(1+Assumptions!$C$60)-0.5*Assumptions!$C$61^2)+Assumptions!$C$61*((RAND()+RAND()+RAND()+RAND()+RAND()+RAND()+RAND()+RAND()+RAND()+RAND()+RAND()+RAND())-6))-1)+PT_Y5_MC!AE67)</x:f>
        <x:v>4934219.039555316</x:v>
      </x:c>
      <x:c r="AE493" s="16" t="n">
        <x:f>MAX(0,AD493*(1+EXP((LN(1+Assumptions!$C$60)-0.5*Assumptions!$C$61^2)+Assumptions!$C$61*((RAND()+RAND()+RAND()+RAND()+RAND()+RAND()+RAND()+RAND()+RAND()+RAND()+RAND()+RAND())-6))-1)+PT_Y5_MC!AF67)</x:f>
        <x:v>5495115.682045493</x:v>
      </x:c>
      <x:c r="AF493" s="16" t="n">
        <x:f>MAX(0,AE493*(1+EXP((LN(1+Assumptions!$C$60)-0.5*Assumptions!$C$61^2)+Assumptions!$C$61*((RAND()+RAND()+RAND()+RAND()+RAND()+RAND()+RAND()+RAND()+RAND()+RAND()+RAND()+RAND())-6))-1)+PT_Y5_MC!AG67)</x:f>
        <x:v>5608866.62148075</x:v>
      </x:c>
    </x:row>
    <x:row r="494">
      <x:c r="A494" s="39">
        <x:v>490</x:v>
      </x:c>
      <x:c r="B494" s="16" t="n">
        <x:f>PT_Y5_MC!C68</x:f>
        <x:v>1029031.25</x:v>
      </x:c>
      <x:c r="C494" s="16" t="n">
        <x:f>MAX(0,B494*(1+EXP((LN(1+Assumptions!$C$60)-0.5*Assumptions!$C$61^2)+Assumptions!$C$61*((RAND()+RAND()+RAND()+RAND()+RAND()+RAND()+RAND()+RAND()+RAND()+RAND()+RAND()+RAND())-6))-1)+PT_Y5_MC!D67)</x:f>
        <x:v>1065834.504395532</x:v>
      </x:c>
      <x:c r="D494" s="16" t="n">
        <x:f>MAX(0,C494*(1+EXP((LN(1+Assumptions!$C$60)-0.5*Assumptions!$C$61^2)+Assumptions!$C$61*((RAND()+RAND()+RAND()+RAND()+RAND()+RAND()+RAND()+RAND()+RAND()+RAND()+RAND()+RAND())-6))-1)+PT_Y5_MC!E67)</x:f>
        <x:v>1327717.5909986713</x:v>
      </x:c>
      <x:c r="E494" s="16" t="n">
        <x:f>MAX(0,D494*(1+EXP((LN(1+Assumptions!$C$60)-0.5*Assumptions!$C$61^2)+Assumptions!$C$61*((RAND()+RAND()+RAND()+RAND()+RAND()+RAND()+RAND()+RAND()+RAND()+RAND()+RAND()+RAND())-6))-1)+PT_Y5_MC!F67)</x:f>
        <x:v>1676181.261610313</x:v>
      </x:c>
      <x:c r="F494" s="16" t="n">
        <x:f>MAX(0,E494*(1+EXP((LN(1+Assumptions!$C$60)-0.5*Assumptions!$C$61^2)+Assumptions!$C$61*((RAND()+RAND()+RAND()+RAND()+RAND()+RAND()+RAND()+RAND()+RAND()+RAND()+RAND()+RAND())-6))-1)+PT_Y5_MC!G67)</x:f>
        <x:v>2364558.8948542653</x:v>
      </x:c>
      <x:c r="G494" s="16" t="n">
        <x:f>MAX(0,F494*(1+EXP((LN(1+Assumptions!$C$60)-0.5*Assumptions!$C$61^2)+Assumptions!$C$61*((RAND()+RAND()+RAND()+RAND()+RAND()+RAND()+RAND()+RAND()+RAND()+RAND()+RAND()+RAND())-6))-1)+PT_Y5_MC!H67)</x:f>
        <x:v>1804479.123909397</x:v>
      </x:c>
      <x:c r="H494" s="16" t="n">
        <x:f>MAX(0,G494*(1+EXP((LN(1+Assumptions!$C$60)-0.5*Assumptions!$C$61^2)+Assumptions!$C$61*((RAND()+RAND()+RAND()+RAND()+RAND()+RAND()+RAND()+RAND()+RAND()+RAND()+RAND()+RAND())-6))-1)+PT_Y5_MC!I67)</x:f>
        <x:v>2103510.419801667</x:v>
      </x:c>
      <x:c r="I494" s="16" t="n">
        <x:f>MAX(0,H494*(1+EXP((LN(1+Assumptions!$C$60)-0.5*Assumptions!$C$61^2)+Assumptions!$C$61*((RAND()+RAND()+RAND()+RAND()+RAND()+RAND()+RAND()+RAND()+RAND()+RAND()+RAND()+RAND())-6))-1)+PT_Y5_MC!J67)</x:f>
        <x:v>2367777.9546596576</x:v>
      </x:c>
      <x:c r="J494" s="16" t="n">
        <x:f>MAX(0,I494*(1+EXP((LN(1+Assumptions!$C$60)-0.5*Assumptions!$C$61^2)+Assumptions!$C$61*((RAND()+RAND()+RAND()+RAND()+RAND()+RAND()+RAND()+RAND()+RAND()+RAND()+RAND()+RAND())-6))-1)+PT_Y5_MC!K67)</x:f>
        <x:v>2100634.4477969</x:v>
      </x:c>
      <x:c r="K494" s="16" t="n">
        <x:f>MAX(0,J494*(1+EXP((LN(1+Assumptions!$C$60)-0.5*Assumptions!$C$61^2)+Assumptions!$C$61*((RAND()+RAND()+RAND()+RAND()+RAND()+RAND()+RAND()+RAND()+RAND()+RAND()+RAND()+RAND())-6))-1)+PT_Y5_MC!L67)</x:f>
        <x:v>2164313.628838117</x:v>
      </x:c>
      <x:c r="L494" s="16" t="n">
        <x:f>MAX(0,K494*(1+EXP((LN(1+Assumptions!$C$60)-0.5*Assumptions!$C$61^2)+Assumptions!$C$61*((RAND()+RAND()+RAND()+RAND()+RAND()+RAND()+RAND()+RAND()+RAND()+RAND()+RAND()+RAND())-6))-1)+PT_Y5_MC!M67)</x:f>
        <x:v>2226267.6163517097</x:v>
      </x:c>
      <x:c r="M494" s="16" t="n">
        <x:f>MAX(0,L494*(1+EXP((LN(1+Assumptions!$C$60)-0.5*Assumptions!$C$61^2)+Assumptions!$C$61*((RAND()+RAND()+RAND()+RAND()+RAND()+RAND()+RAND()+RAND()+RAND()+RAND()+RAND()+RAND())-6))-1)+PT_Y5_MC!N67)</x:f>
        <x:v>3063426.8118636287</x:v>
      </x:c>
      <x:c r="N494" s="16" t="n">
        <x:f>MAX(0,M494*(1+EXP((LN(1+Assumptions!$C$60)-0.5*Assumptions!$C$61^2)+Assumptions!$C$61*((RAND()+RAND()+RAND()+RAND()+RAND()+RAND()+RAND()+RAND()+RAND()+RAND()+RAND()+RAND())-6))-1)+PT_Y5_MC!O67)</x:f>
        <x:v>3893914.5044953697</x:v>
      </x:c>
      <x:c r="O494" s="16" t="n">
        <x:f>MAX(0,N494*(1+EXP((LN(1+Assumptions!$C$60)-0.5*Assumptions!$C$61^2)+Assumptions!$C$61*((RAND()+RAND()+RAND()+RAND()+RAND()+RAND()+RAND()+RAND()+RAND()+RAND()+RAND()+RAND())-6))-1)+PT_Y5_MC!P67)</x:f>
        <x:v>3094475.9436766356</x:v>
      </x:c>
      <x:c r="P494" s="16" t="n">
        <x:f>MAX(0,O494*(1+EXP((LN(1+Assumptions!$C$60)-0.5*Assumptions!$C$61^2)+Assumptions!$C$61*((RAND()+RAND()+RAND()+RAND()+RAND()+RAND()+RAND()+RAND()+RAND()+RAND()+RAND()+RAND())-6))-1)+PT_Y5_MC!Q67)</x:f>
        <x:v>3436322.2301103123</x:v>
      </x:c>
      <x:c r="Q494" s="16" t="n">
        <x:f>MAX(0,P494*(1+EXP((LN(1+Assumptions!$C$60)-0.5*Assumptions!$C$61^2)+Assumptions!$C$61*((RAND()+RAND()+RAND()+RAND()+RAND()+RAND()+RAND()+RAND()+RAND()+RAND()+RAND()+RAND())-6))-1)+PT_Y5_MC!R67)</x:f>
        <x:v>3552734.361074553</x:v>
      </x:c>
      <x:c r="R494" s="16" t="n">
        <x:f>MAX(0,Q494*(1+EXP((LN(1+Assumptions!$C$60)-0.5*Assumptions!$C$61^2)+Assumptions!$C$61*((RAND()+RAND()+RAND()+RAND()+RAND()+RAND()+RAND()+RAND()+RAND()+RAND()+RAND()+RAND())-6))-1)+PT_Y5_MC!S67)</x:f>
        <x:v>3779742.5858319276</x:v>
      </x:c>
      <x:c r="S494" s="16" t="n">
        <x:f>MAX(0,R494*(1+EXP((LN(1+Assumptions!$C$60)-0.5*Assumptions!$C$61^2)+Assumptions!$C$61*((RAND()+RAND()+RAND()+RAND()+RAND()+RAND()+RAND()+RAND()+RAND()+RAND()+RAND()+RAND())-6))-1)+PT_Y5_MC!T67)</x:f>
        <x:v>4155593.982013634</x:v>
      </x:c>
      <x:c r="T494" s="16" t="n">
        <x:f>MAX(0,S494*(1+EXP((LN(1+Assumptions!$C$60)-0.5*Assumptions!$C$61^2)+Assumptions!$C$61*((RAND()+RAND()+RAND()+RAND()+RAND()+RAND()+RAND()+RAND()+RAND()+RAND()+RAND()+RAND())-6))-1)+PT_Y5_MC!U67)</x:f>
        <x:v>4019114.2442240957</x:v>
      </x:c>
      <x:c r="U494" s="16" t="n">
        <x:f>MAX(0,T494*(1+EXP((LN(1+Assumptions!$C$60)-0.5*Assumptions!$C$61^2)+Assumptions!$C$61*((RAND()+RAND()+RAND()+RAND()+RAND()+RAND()+RAND()+RAND()+RAND()+RAND()+RAND()+RAND())-6))-1)+PT_Y5_MC!V67)</x:f>
        <x:v>4113288.77258038</x:v>
      </x:c>
      <x:c r="V494" s="16" t="n">
        <x:f>MAX(0,U494*(1+EXP((LN(1+Assumptions!$C$60)-0.5*Assumptions!$C$61^2)+Assumptions!$C$61*((RAND()+RAND()+RAND()+RAND()+RAND()+RAND()+RAND()+RAND()+RAND()+RAND()+RAND()+RAND())-6))-1)+PT_Y5_MC!W67)</x:f>
        <x:v>3617526.6324193566</x:v>
      </x:c>
      <x:c r="W494" s="16" t="n">
        <x:f>MAX(0,V494*(1+EXP((LN(1+Assumptions!$C$60)-0.5*Assumptions!$C$61^2)+Assumptions!$C$61*((RAND()+RAND()+RAND()+RAND()+RAND()+RAND()+RAND()+RAND()+RAND()+RAND()+RAND()+RAND())-6))-1)+PT_Y5_MC!X67)</x:f>
        <x:v>3912490.9882079344</x:v>
      </x:c>
      <x:c r="X494" s="16" t="n">
        <x:f>MAX(0,W494*(1+EXP((LN(1+Assumptions!$C$60)-0.5*Assumptions!$C$61^2)+Assumptions!$C$61*((RAND()+RAND()+RAND()+RAND()+RAND()+RAND()+RAND()+RAND()+RAND()+RAND()+RAND()+RAND())-6))-1)+PT_Y5_MC!Y67)</x:f>
        <x:v>4743861.075684033</x:v>
      </x:c>
      <x:c r="Y494" s="16" t="n">
        <x:f>MAX(0,X494*(1+EXP((LN(1+Assumptions!$C$60)-0.5*Assumptions!$C$61^2)+Assumptions!$C$61*((RAND()+RAND()+RAND()+RAND()+RAND()+RAND()+RAND()+RAND()+RAND()+RAND()+RAND()+RAND())-6))-1)+PT_Y5_MC!Z67)</x:f>
        <x:v>5982620.919190191</x:v>
      </x:c>
      <x:c r="Z494" s="16" t="n">
        <x:f>MAX(0,Y494*(1+EXP((LN(1+Assumptions!$C$60)-0.5*Assumptions!$C$61^2)+Assumptions!$C$61*((RAND()+RAND()+RAND()+RAND()+RAND()+RAND()+RAND()+RAND()+RAND()+RAND()+RAND()+RAND())-6))-1)+PT_Y5_MC!AA67)</x:f>
        <x:v>6349455.4477911135</x:v>
      </x:c>
      <x:c r="AA494" s="16" t="n">
        <x:f>MAX(0,Z494*(1+EXP((LN(1+Assumptions!$C$60)-0.5*Assumptions!$C$61^2)+Assumptions!$C$61*((RAND()+RAND()+RAND()+RAND()+RAND()+RAND()+RAND()+RAND()+RAND()+RAND()+RAND()+RAND())-6))-1)+PT_Y5_MC!AB67)</x:f>
        <x:v>6778005.709663394</x:v>
      </x:c>
      <x:c r="AB494" s="16" t="n">
        <x:f>MAX(0,AA494*(1+EXP((LN(1+Assumptions!$C$60)-0.5*Assumptions!$C$61^2)+Assumptions!$C$61*((RAND()+RAND()+RAND()+RAND()+RAND()+RAND()+RAND()+RAND()+RAND()+RAND()+RAND()+RAND())-6))-1)+PT_Y5_MC!AC67)</x:f>
        <x:v>6309423.723304693</x:v>
      </x:c>
      <x:c r="AC494" s="16" t="n">
        <x:f>MAX(0,AB494*(1+EXP((LN(1+Assumptions!$C$60)-0.5*Assumptions!$C$61^2)+Assumptions!$C$61*((RAND()+RAND()+RAND()+RAND()+RAND()+RAND()+RAND()+RAND()+RAND()+RAND()+RAND()+RAND())-6))-1)+PT_Y5_MC!AD67)</x:f>
        <x:v>5880727.239400169</x:v>
      </x:c>
      <x:c r="AD494" s="16" t="n">
        <x:f>MAX(0,AC494*(1+EXP((LN(1+Assumptions!$C$60)-0.5*Assumptions!$C$61^2)+Assumptions!$C$61*((RAND()+RAND()+RAND()+RAND()+RAND()+RAND()+RAND()+RAND()+RAND()+RAND()+RAND()+RAND())-6))-1)+PT_Y5_MC!AE67)</x:f>
        <x:v>7608975.091786549</x:v>
      </x:c>
      <x:c r="AE494" s="16" t="n">
        <x:f>MAX(0,AD494*(1+EXP((LN(1+Assumptions!$C$60)-0.5*Assumptions!$C$61^2)+Assumptions!$C$61*((RAND()+RAND()+RAND()+RAND()+RAND()+RAND()+RAND()+RAND()+RAND()+RAND()+RAND()+RAND())-6))-1)+PT_Y5_MC!AF67)</x:f>
        <x:v>8922289.467682596</x:v>
      </x:c>
      <x:c r="AF494" s="16" t="n">
        <x:f>MAX(0,AE494*(1+EXP((LN(1+Assumptions!$C$60)-0.5*Assumptions!$C$61^2)+Assumptions!$C$61*((RAND()+RAND()+RAND()+RAND()+RAND()+RAND()+RAND()+RAND()+RAND()+RAND()+RAND()+RAND())-6))-1)+PT_Y5_MC!AG67)</x:f>
        <x:v>8710663.073455263</x:v>
      </x:c>
    </x:row>
    <x:row r="495">
      <x:c r="A495" s="39">
        <x:v>491</x:v>
      </x:c>
      <x:c r="B495" s="16" t="n">
        <x:f>PT_Y5_MC!C68</x:f>
        <x:v>1029031.25</x:v>
      </x:c>
      <x:c r="C495" s="16" t="n">
        <x:f>MAX(0,B495*(1+EXP((LN(1+Assumptions!$C$60)-0.5*Assumptions!$C$61^2)+Assumptions!$C$61*((RAND()+RAND()+RAND()+RAND()+RAND()+RAND()+RAND()+RAND()+RAND()+RAND()+RAND()+RAND())-6))-1)+PT_Y5_MC!D67)</x:f>
        <x:v>1242452.3008933142</x:v>
      </x:c>
      <x:c r="D495" s="16" t="n">
        <x:f>MAX(0,C495*(1+EXP((LN(1+Assumptions!$C$60)-0.5*Assumptions!$C$61^2)+Assumptions!$C$61*((RAND()+RAND()+RAND()+RAND()+RAND()+RAND()+RAND()+RAND()+RAND()+RAND()+RAND()+RAND())-6))-1)+PT_Y5_MC!E67)</x:f>
        <x:v>1245495.2694186124</x:v>
      </x:c>
      <x:c r="E495" s="16" t="n">
        <x:f>MAX(0,D495*(1+EXP((LN(1+Assumptions!$C$60)-0.5*Assumptions!$C$61^2)+Assumptions!$C$61*((RAND()+RAND()+RAND()+RAND()+RAND()+RAND()+RAND()+RAND()+RAND()+RAND()+RAND()+RAND())-6))-1)+PT_Y5_MC!F67)</x:f>
        <x:v>1087245.023750222</x:v>
      </x:c>
      <x:c r="F495" s="16" t="n">
        <x:f>MAX(0,E495*(1+EXP((LN(1+Assumptions!$C$60)-0.5*Assumptions!$C$61^2)+Assumptions!$C$61*((RAND()+RAND()+RAND()+RAND()+RAND()+RAND()+RAND()+RAND()+RAND()+RAND()+RAND()+RAND())-6))-1)+PT_Y5_MC!G67)</x:f>
        <x:v>1105265.4566853</x:v>
      </x:c>
      <x:c r="G495" s="16" t="n">
        <x:f>MAX(0,F495*(1+EXP((LN(1+Assumptions!$C$60)-0.5*Assumptions!$C$61^2)+Assumptions!$C$61*((RAND()+RAND()+RAND()+RAND()+RAND()+RAND()+RAND()+RAND()+RAND()+RAND()+RAND()+RAND())-6))-1)+PT_Y5_MC!H67)</x:f>
        <x:v>1077853.0498386412</x:v>
      </x:c>
      <x:c r="H495" s="16" t="n">
        <x:f>MAX(0,G495*(1+EXP((LN(1+Assumptions!$C$60)-0.5*Assumptions!$C$61^2)+Assumptions!$C$61*((RAND()+RAND()+RAND()+RAND()+RAND()+RAND()+RAND()+RAND()+RAND()+RAND()+RAND()+RAND())-6))-1)+PT_Y5_MC!I67)</x:f>
        <x:v>1103541.3469715116</x:v>
      </x:c>
      <x:c r="I495" s="16" t="n">
        <x:f>MAX(0,H495*(1+EXP((LN(1+Assumptions!$C$60)-0.5*Assumptions!$C$61^2)+Assumptions!$C$61*((RAND()+RAND()+RAND()+RAND()+RAND()+RAND()+RAND()+RAND()+RAND()+RAND()+RAND()+RAND())-6))-1)+PT_Y5_MC!J67)</x:f>
        <x:v>1591079.2706137027</x:v>
      </x:c>
      <x:c r="J495" s="16" t="n">
        <x:f>MAX(0,I495*(1+EXP((LN(1+Assumptions!$C$60)-0.5*Assumptions!$C$61^2)+Assumptions!$C$61*((RAND()+RAND()+RAND()+RAND()+RAND()+RAND()+RAND()+RAND()+RAND()+RAND()+RAND()+RAND())-6))-1)+PT_Y5_MC!K67)</x:f>
        <x:v>1483493.43475063</x:v>
      </x:c>
      <x:c r="K495" s="16" t="n">
        <x:f>MAX(0,J495*(1+EXP((LN(1+Assumptions!$C$60)-0.5*Assumptions!$C$61^2)+Assumptions!$C$61*((RAND()+RAND()+RAND()+RAND()+RAND()+RAND()+RAND()+RAND()+RAND()+RAND()+RAND()+RAND())-6))-1)+PT_Y5_MC!L67)</x:f>
        <x:v>2001456.6835785059</x:v>
      </x:c>
      <x:c r="L495" s="16" t="n">
        <x:f>MAX(0,K495*(1+EXP((LN(1+Assumptions!$C$60)-0.5*Assumptions!$C$61^2)+Assumptions!$C$61*((RAND()+RAND()+RAND()+RAND()+RAND()+RAND()+RAND()+RAND()+RAND()+RAND()+RAND()+RAND())-6))-1)+PT_Y5_MC!M67)</x:f>
        <x:v>2154587.4983771285</x:v>
      </x:c>
      <x:c r="M495" s="16" t="n">
        <x:f>MAX(0,L495*(1+EXP((LN(1+Assumptions!$C$60)-0.5*Assumptions!$C$61^2)+Assumptions!$C$61*((RAND()+RAND()+RAND()+RAND()+RAND()+RAND()+RAND()+RAND()+RAND()+RAND()+RAND()+RAND())-6))-1)+PT_Y5_MC!N67)</x:f>
        <x:v>2451731.9944732036</x:v>
      </x:c>
      <x:c r="N495" s="16" t="n">
        <x:f>MAX(0,M495*(1+EXP((LN(1+Assumptions!$C$60)-0.5*Assumptions!$C$61^2)+Assumptions!$C$61*((RAND()+RAND()+RAND()+RAND()+RAND()+RAND()+RAND()+RAND()+RAND()+RAND()+RAND()+RAND())-6))-1)+PT_Y5_MC!O67)</x:f>
        <x:v>2939965.142761821</x:v>
      </x:c>
      <x:c r="O495" s="16" t="n">
        <x:f>MAX(0,N495*(1+EXP((LN(1+Assumptions!$C$60)-0.5*Assumptions!$C$61^2)+Assumptions!$C$61*((RAND()+RAND()+RAND()+RAND()+RAND()+RAND()+RAND()+RAND()+RAND()+RAND()+RAND()+RAND())-6))-1)+PT_Y5_MC!P67)</x:f>
        <x:v>3557632.552825641</x:v>
      </x:c>
      <x:c r="P495" s="16" t="n">
        <x:f>MAX(0,O495*(1+EXP((LN(1+Assumptions!$C$60)-0.5*Assumptions!$C$61^2)+Assumptions!$C$61*((RAND()+RAND()+RAND()+RAND()+RAND()+RAND()+RAND()+RAND()+RAND()+RAND()+RAND()+RAND())-6))-1)+PT_Y5_MC!Q67)</x:f>
        <x:v>3505037.0306200786</x:v>
      </x:c>
      <x:c r="Q495" s="16" t="n">
        <x:f>MAX(0,P495*(1+EXP((LN(1+Assumptions!$C$60)-0.5*Assumptions!$C$61^2)+Assumptions!$C$61*((RAND()+RAND()+RAND()+RAND()+RAND()+RAND()+RAND()+RAND()+RAND()+RAND()+RAND()+RAND())-6))-1)+PT_Y5_MC!R67)</x:f>
        <x:v>3953977.262590262</x:v>
      </x:c>
      <x:c r="R495" s="16" t="n">
        <x:f>MAX(0,Q495*(1+EXP((LN(1+Assumptions!$C$60)-0.5*Assumptions!$C$61^2)+Assumptions!$C$61*((RAND()+RAND()+RAND()+RAND()+RAND()+RAND()+RAND()+RAND()+RAND()+RAND()+RAND()+RAND())-6))-1)+PT_Y5_MC!S67)</x:f>
        <x:v>4183033.368015339</x:v>
      </x:c>
      <x:c r="S495" s="16" t="n">
        <x:f>MAX(0,R495*(1+EXP((LN(1+Assumptions!$C$60)-0.5*Assumptions!$C$61^2)+Assumptions!$C$61*((RAND()+RAND()+RAND()+RAND()+RAND()+RAND()+RAND()+RAND()+RAND()+RAND()+RAND()+RAND())-6))-1)+PT_Y5_MC!T67)</x:f>
        <x:v>3822778.5736660087</x:v>
      </x:c>
      <x:c r="T495" s="16" t="n">
        <x:f>MAX(0,S495*(1+EXP((LN(1+Assumptions!$C$60)-0.5*Assumptions!$C$61^2)+Assumptions!$C$61*((RAND()+RAND()+RAND()+RAND()+RAND()+RAND()+RAND()+RAND()+RAND()+RAND()+RAND()+RAND())-6))-1)+PT_Y5_MC!U67)</x:f>
        <x:v>4057005.1669725063</x:v>
      </x:c>
      <x:c r="U495" s="16" t="n">
        <x:f>MAX(0,T495*(1+EXP((LN(1+Assumptions!$C$60)-0.5*Assumptions!$C$61^2)+Assumptions!$C$61*((RAND()+RAND()+RAND()+RAND()+RAND()+RAND()+RAND()+RAND()+RAND()+RAND()+RAND()+RAND())-6))-1)+PT_Y5_MC!V67)</x:f>
        <x:v>4754610.769736572</x:v>
      </x:c>
      <x:c r="V495" s="16" t="n">
        <x:f>MAX(0,U495*(1+EXP((LN(1+Assumptions!$C$60)-0.5*Assumptions!$C$61^2)+Assumptions!$C$61*((RAND()+RAND()+RAND()+RAND()+RAND()+RAND()+RAND()+RAND()+RAND()+RAND()+RAND()+RAND())-6))-1)+PT_Y5_MC!W67)</x:f>
        <x:v>5267890.562897921</x:v>
      </x:c>
      <x:c r="W495" s="16" t="n">
        <x:f>MAX(0,V495*(1+EXP((LN(1+Assumptions!$C$60)-0.5*Assumptions!$C$61^2)+Assumptions!$C$61*((RAND()+RAND()+RAND()+RAND()+RAND()+RAND()+RAND()+RAND()+RAND()+RAND()+RAND()+RAND())-6))-1)+PT_Y5_MC!X67)</x:f>
        <x:v>5617149.85276072</x:v>
      </x:c>
      <x:c r="X495" s="16" t="n">
        <x:f>MAX(0,W495*(1+EXP((LN(1+Assumptions!$C$60)-0.5*Assumptions!$C$61^2)+Assumptions!$C$61*((RAND()+RAND()+RAND()+RAND()+RAND()+RAND()+RAND()+RAND()+RAND()+RAND()+RAND()+RAND())-6))-1)+PT_Y5_MC!Y67)</x:f>
        <x:v>6741321.815121949</x:v>
      </x:c>
      <x:c r="Y495" s="16" t="n">
        <x:f>MAX(0,X495*(1+EXP((LN(1+Assumptions!$C$60)-0.5*Assumptions!$C$61^2)+Assumptions!$C$61*((RAND()+RAND()+RAND()+RAND()+RAND()+RAND()+RAND()+RAND()+RAND()+RAND()+RAND()+RAND())-6))-1)+PT_Y5_MC!Z67)</x:f>
        <x:v>8601793.406701183</x:v>
      </x:c>
      <x:c r="Z495" s="16" t="n">
        <x:f>MAX(0,Y495*(1+EXP((LN(1+Assumptions!$C$60)-0.5*Assumptions!$C$61^2)+Assumptions!$C$61*((RAND()+RAND()+RAND()+RAND()+RAND()+RAND()+RAND()+RAND()+RAND()+RAND()+RAND()+RAND())-6))-1)+PT_Y5_MC!AA67)</x:f>
        <x:v>8596760.913635317</x:v>
      </x:c>
      <x:c r="AA495" s="16" t="n">
        <x:f>MAX(0,Z495*(1+EXP((LN(1+Assumptions!$C$60)-0.5*Assumptions!$C$61^2)+Assumptions!$C$61*((RAND()+RAND()+RAND()+RAND()+RAND()+RAND()+RAND()+RAND()+RAND()+RAND()+RAND()+RAND())-6))-1)+PT_Y5_MC!AB67)</x:f>
        <x:v>10430630.359330906</x:v>
      </x:c>
      <x:c r="AB495" s="16" t="n">
        <x:f>MAX(0,AA495*(1+EXP((LN(1+Assumptions!$C$60)-0.5*Assumptions!$C$61^2)+Assumptions!$C$61*((RAND()+RAND()+RAND()+RAND()+RAND()+RAND()+RAND()+RAND()+RAND()+RAND()+RAND()+RAND())-6))-1)+PT_Y5_MC!AC67)</x:f>
        <x:v>13088393.8740958</x:v>
      </x:c>
      <x:c r="AC495" s="16" t="n">
        <x:f>MAX(0,AB495*(1+EXP((LN(1+Assumptions!$C$60)-0.5*Assumptions!$C$61^2)+Assumptions!$C$61*((RAND()+RAND()+RAND()+RAND()+RAND()+RAND()+RAND()+RAND()+RAND()+RAND()+RAND()+RAND())-6))-1)+PT_Y5_MC!AD67)</x:f>
        <x:v>13875158.487730745</x:v>
      </x:c>
      <x:c r="AD495" s="16" t="n">
        <x:f>MAX(0,AC495*(1+EXP((LN(1+Assumptions!$C$60)-0.5*Assumptions!$C$61^2)+Assumptions!$C$61*((RAND()+RAND()+RAND()+RAND()+RAND()+RAND()+RAND()+RAND()+RAND()+RAND()+RAND()+RAND())-6))-1)+PT_Y5_MC!AE67)</x:f>
        <x:v>13813725.192995852</x:v>
      </x:c>
      <x:c r="AE495" s="16" t="n">
        <x:f>MAX(0,AD495*(1+EXP((LN(1+Assumptions!$C$60)-0.5*Assumptions!$C$61^2)+Assumptions!$C$61*((RAND()+RAND()+RAND()+RAND()+RAND()+RAND()+RAND()+RAND()+RAND()+RAND()+RAND()+RAND())-6))-1)+PT_Y5_MC!AF67)</x:f>
        <x:v>14535980.168183606</x:v>
      </x:c>
      <x:c r="AF495" s="16" t="n">
        <x:f>MAX(0,AE495*(1+EXP((LN(1+Assumptions!$C$60)-0.5*Assumptions!$C$61^2)+Assumptions!$C$61*((RAND()+RAND()+RAND()+RAND()+RAND()+RAND()+RAND()+RAND()+RAND()+RAND()+RAND()+RAND())-6))-1)+PT_Y5_MC!AG67)</x:f>
        <x:v>19542441.52357802</x:v>
      </x:c>
    </x:row>
    <x:row r="496">
      <x:c r="A496" s="39">
        <x:v>492</x:v>
      </x:c>
      <x:c r="B496" s="16" t="n">
        <x:f>PT_Y5_MC!C68</x:f>
        <x:v>1029031.25</x:v>
      </x:c>
      <x:c r="C496" s="16" t="n">
        <x:f>MAX(0,B496*(1+EXP((LN(1+Assumptions!$C$60)-0.5*Assumptions!$C$61^2)+Assumptions!$C$61*((RAND()+RAND()+RAND()+RAND()+RAND()+RAND()+RAND()+RAND()+RAND()+RAND()+RAND()+RAND())-6))-1)+PT_Y5_MC!D67)</x:f>
        <x:v>858815.5943229417</x:v>
      </x:c>
      <x:c r="D496" s="16" t="n">
        <x:f>MAX(0,C496*(1+EXP((LN(1+Assumptions!$C$60)-0.5*Assumptions!$C$61^2)+Assumptions!$C$61*((RAND()+RAND()+RAND()+RAND()+RAND()+RAND()+RAND()+RAND()+RAND()+RAND()+RAND()+RAND())-6))-1)+PT_Y5_MC!E67)</x:f>
        <x:v>927096.7078699986</x:v>
      </x:c>
      <x:c r="E496" s="16" t="n">
        <x:f>MAX(0,D496*(1+EXP((LN(1+Assumptions!$C$60)-0.5*Assumptions!$C$61^2)+Assumptions!$C$61*((RAND()+RAND()+RAND()+RAND()+RAND()+RAND()+RAND()+RAND()+RAND()+RAND()+RAND()+RAND())-6))-1)+PT_Y5_MC!F67)</x:f>
        <x:v>1107544.6756349988</x:v>
      </x:c>
      <x:c r="F496" s="16" t="n">
        <x:f>MAX(0,E496*(1+EXP((LN(1+Assumptions!$C$60)-0.5*Assumptions!$C$61^2)+Assumptions!$C$61*((RAND()+RAND()+RAND()+RAND()+RAND()+RAND()+RAND()+RAND()+RAND()+RAND()+RAND()+RAND())-6))-1)+PT_Y5_MC!G67)</x:f>
        <x:v>991284.6591606823</x:v>
      </x:c>
      <x:c r="G496" s="16" t="n">
        <x:f>MAX(0,F496*(1+EXP((LN(1+Assumptions!$C$60)-0.5*Assumptions!$C$61^2)+Assumptions!$C$61*((RAND()+RAND()+RAND()+RAND()+RAND()+RAND()+RAND()+RAND()+RAND()+RAND()+RAND()+RAND())-6))-1)+PT_Y5_MC!H67)</x:f>
        <x:v>862507.7368834534</x:v>
      </x:c>
      <x:c r="H496" s="16" t="n">
        <x:f>MAX(0,G496*(1+EXP((LN(1+Assumptions!$C$60)-0.5*Assumptions!$C$61^2)+Assumptions!$C$61*((RAND()+RAND()+RAND()+RAND()+RAND()+RAND()+RAND()+RAND()+RAND()+RAND()+RAND()+RAND())-6))-1)+PT_Y5_MC!I67)</x:f>
        <x:v>1319521.3890031015</x:v>
      </x:c>
      <x:c r="I496" s="16" t="n">
        <x:f>MAX(0,H496*(1+EXP((LN(1+Assumptions!$C$60)-0.5*Assumptions!$C$61^2)+Assumptions!$C$61*((RAND()+RAND()+RAND()+RAND()+RAND()+RAND()+RAND()+RAND()+RAND()+RAND()+RAND()+RAND())-6))-1)+PT_Y5_MC!J67)</x:f>
        <x:v>1552113.5775013424</x:v>
      </x:c>
      <x:c r="J496" s="16" t="n">
        <x:f>MAX(0,I496*(1+EXP((LN(1+Assumptions!$C$60)-0.5*Assumptions!$C$61^2)+Assumptions!$C$61*((RAND()+RAND()+RAND()+RAND()+RAND()+RAND()+RAND()+RAND()+RAND()+RAND()+RAND()+RAND())-6))-1)+PT_Y5_MC!K67)</x:f>
        <x:v>1707725.0250085085</x:v>
      </x:c>
      <x:c r="K496" s="16" t="n">
        <x:f>MAX(0,J496*(1+EXP((LN(1+Assumptions!$C$60)-0.5*Assumptions!$C$61^2)+Assumptions!$C$61*((RAND()+RAND()+RAND()+RAND()+RAND()+RAND()+RAND()+RAND()+RAND()+RAND()+RAND()+RAND())-6))-1)+PT_Y5_MC!L67)</x:f>
        <x:v>1579515.4236746924</x:v>
      </x:c>
      <x:c r="L496" s="16" t="n">
        <x:f>MAX(0,K496*(1+EXP((LN(1+Assumptions!$C$60)-0.5*Assumptions!$C$61^2)+Assumptions!$C$61*((RAND()+RAND()+RAND()+RAND()+RAND()+RAND()+RAND()+RAND()+RAND()+RAND()+RAND()+RAND())-6))-1)+PT_Y5_MC!M67)</x:f>
        <x:v>1805863.609743237</x:v>
      </x:c>
      <x:c r="M496" s="16" t="n">
        <x:f>MAX(0,L496*(1+EXP((LN(1+Assumptions!$C$60)-0.5*Assumptions!$C$61^2)+Assumptions!$C$61*((RAND()+RAND()+RAND()+RAND()+RAND()+RAND()+RAND()+RAND()+RAND()+RAND()+RAND()+RAND())-6))-1)+PT_Y5_MC!N67)</x:f>
        <x:v>1687605.5728377404</x:v>
      </x:c>
      <x:c r="N496" s="16" t="n">
        <x:f>MAX(0,M496*(1+EXP((LN(1+Assumptions!$C$60)-0.5*Assumptions!$C$61^2)+Assumptions!$C$61*((RAND()+RAND()+RAND()+RAND()+RAND()+RAND()+RAND()+RAND()+RAND()+RAND()+RAND()+RAND())-6))-1)+PT_Y5_MC!O67)</x:f>
        <x:v>1645007.2216188707</x:v>
      </x:c>
      <x:c r="O496" s="16" t="n">
        <x:f>MAX(0,N496*(1+EXP((LN(1+Assumptions!$C$60)-0.5*Assumptions!$C$61^2)+Assumptions!$C$61*((RAND()+RAND()+RAND()+RAND()+RAND()+RAND()+RAND()+RAND()+RAND()+RAND()+RAND()+RAND())-6))-1)+PT_Y5_MC!P67)</x:f>
        <x:v>1771640.3649841887</x:v>
      </x:c>
      <x:c r="P496" s="16" t="n">
        <x:f>MAX(0,O496*(1+EXP((LN(1+Assumptions!$C$60)-0.5*Assumptions!$C$61^2)+Assumptions!$C$61*((RAND()+RAND()+RAND()+RAND()+RAND()+RAND()+RAND()+RAND()+RAND()+RAND()+RAND()+RAND())-6))-1)+PT_Y5_MC!Q67)</x:f>
        <x:v>1634901.5618028943</x:v>
      </x:c>
      <x:c r="Q496" s="16" t="n">
        <x:f>MAX(0,P496*(1+EXP((LN(1+Assumptions!$C$60)-0.5*Assumptions!$C$61^2)+Assumptions!$C$61*((RAND()+RAND()+RAND()+RAND()+RAND()+RAND()+RAND()+RAND()+RAND()+RAND()+RAND()+RAND())-6))-1)+PT_Y5_MC!R67)</x:f>
        <x:v>2024970.6506635435</x:v>
      </x:c>
      <x:c r="R496" s="16" t="n">
        <x:f>MAX(0,Q496*(1+EXP((LN(1+Assumptions!$C$60)-0.5*Assumptions!$C$61^2)+Assumptions!$C$61*((RAND()+RAND()+RAND()+RAND()+RAND()+RAND()+RAND()+RAND()+RAND()+RAND()+RAND()+RAND())-6))-1)+PT_Y5_MC!S67)</x:f>
        <x:v>2011153.788321177</x:v>
      </x:c>
      <x:c r="S496" s="16" t="n">
        <x:f>MAX(0,R496*(1+EXP((LN(1+Assumptions!$C$60)-0.5*Assumptions!$C$61^2)+Assumptions!$C$61*((RAND()+RAND()+RAND()+RAND()+RAND()+RAND()+RAND()+RAND()+RAND()+RAND()+RAND()+RAND())-6))-1)+PT_Y5_MC!T67)</x:f>
        <x:v>1817791.721078624</x:v>
      </x:c>
      <x:c r="T496" s="16" t="n">
        <x:f>MAX(0,S496*(1+EXP((LN(1+Assumptions!$C$60)-0.5*Assumptions!$C$61^2)+Assumptions!$C$61*((RAND()+RAND()+RAND()+RAND()+RAND()+RAND()+RAND()+RAND()+RAND()+RAND()+RAND()+RAND())-6))-1)+PT_Y5_MC!U67)</x:f>
        <x:v>1986349.0096484746</x:v>
      </x:c>
      <x:c r="U496" s="16" t="n">
        <x:f>MAX(0,T496*(1+EXP((LN(1+Assumptions!$C$60)-0.5*Assumptions!$C$61^2)+Assumptions!$C$61*((RAND()+RAND()+RAND()+RAND()+RAND()+RAND()+RAND()+RAND()+RAND()+RAND()+RAND()+RAND())-6))-1)+PT_Y5_MC!V67)</x:f>
        <x:v>2461210.9893036406</x:v>
      </x:c>
      <x:c r="V496" s="16" t="n">
        <x:f>MAX(0,U496*(1+EXP((LN(1+Assumptions!$C$60)-0.5*Assumptions!$C$61^2)+Assumptions!$C$61*((RAND()+RAND()+RAND()+RAND()+RAND()+RAND()+RAND()+RAND()+RAND()+RAND()+RAND()+RAND())-6))-1)+PT_Y5_MC!W67)</x:f>
        <x:v>2548309.5052342177</x:v>
      </x:c>
      <x:c r="W496" s="16" t="n">
        <x:f>MAX(0,V496*(1+EXP((LN(1+Assumptions!$C$60)-0.5*Assumptions!$C$61^2)+Assumptions!$C$61*((RAND()+RAND()+RAND()+RAND()+RAND()+RAND()+RAND()+RAND()+RAND()+RAND()+RAND()+RAND())-6))-1)+PT_Y5_MC!X67)</x:f>
        <x:v>2356891.2535658097</x:v>
      </x:c>
      <x:c r="X496" s="16" t="n">
        <x:f>MAX(0,W496*(1+EXP((LN(1+Assumptions!$C$60)-0.5*Assumptions!$C$61^2)+Assumptions!$C$61*((RAND()+RAND()+RAND()+RAND()+RAND()+RAND()+RAND()+RAND()+RAND()+RAND()+RAND()+RAND())-6))-1)+PT_Y5_MC!Y67)</x:f>
        <x:v>2021151.4901033414</x:v>
      </x:c>
      <x:c r="Y496" s="16" t="n">
        <x:f>MAX(0,X496*(1+EXP((LN(1+Assumptions!$C$60)-0.5*Assumptions!$C$61^2)+Assumptions!$C$61*((RAND()+RAND()+RAND()+RAND()+RAND()+RAND()+RAND()+RAND()+RAND()+RAND()+RAND()+RAND())-6))-1)+PT_Y5_MC!Z67)</x:f>
        <x:v>1972077.1674783353</x:v>
      </x:c>
      <x:c r="Z496" s="16" t="n">
        <x:f>MAX(0,Y496*(1+EXP((LN(1+Assumptions!$C$60)-0.5*Assumptions!$C$61^2)+Assumptions!$C$61*((RAND()+RAND()+RAND()+RAND()+RAND()+RAND()+RAND()+RAND()+RAND()+RAND()+RAND()+RAND())-6))-1)+PT_Y5_MC!AA67)</x:f>
        <x:v>2127972.25804106</x:v>
      </x:c>
      <x:c r="AA496" s="16" t="n">
        <x:f>MAX(0,Z496*(1+EXP((LN(1+Assumptions!$C$60)-0.5*Assumptions!$C$61^2)+Assumptions!$C$61*((RAND()+RAND()+RAND()+RAND()+RAND()+RAND()+RAND()+RAND()+RAND()+RAND()+RAND()+RAND())-6))-1)+PT_Y5_MC!AB67)</x:f>
        <x:v>2192567.670019013</x:v>
      </x:c>
      <x:c r="AB496" s="16" t="n">
        <x:f>MAX(0,AA496*(1+EXP((LN(1+Assumptions!$C$60)-0.5*Assumptions!$C$61^2)+Assumptions!$C$61*((RAND()+RAND()+RAND()+RAND()+RAND()+RAND()+RAND()+RAND()+RAND()+RAND()+RAND()+RAND())-6))-1)+PT_Y5_MC!AC67)</x:f>
        <x:v>2034546.7301221248</x:v>
      </x:c>
      <x:c r="AC496" s="16" t="n">
        <x:f>MAX(0,AB496*(1+EXP((LN(1+Assumptions!$C$60)-0.5*Assumptions!$C$61^2)+Assumptions!$C$61*((RAND()+RAND()+RAND()+RAND()+RAND()+RAND()+RAND()+RAND()+RAND()+RAND()+RAND()+RAND())-6))-1)+PT_Y5_MC!AD67)</x:f>
        <x:v>1788106.6087874495</x:v>
      </x:c>
      <x:c r="AD496" s="16" t="n">
        <x:f>MAX(0,AC496*(1+EXP((LN(1+Assumptions!$C$60)-0.5*Assumptions!$C$61^2)+Assumptions!$C$61*((RAND()+RAND()+RAND()+RAND()+RAND()+RAND()+RAND()+RAND()+RAND()+RAND()+RAND()+RAND())-6))-1)+PT_Y5_MC!AE67)</x:f>
        <x:v>1998290.2025268467</x:v>
      </x:c>
      <x:c r="AE496" s="16" t="n">
        <x:f>MAX(0,AD496*(1+EXP((LN(1+Assumptions!$C$60)-0.5*Assumptions!$C$61^2)+Assumptions!$C$61*((RAND()+RAND()+RAND()+RAND()+RAND()+RAND()+RAND()+RAND()+RAND()+RAND()+RAND()+RAND())-6))-1)+PT_Y5_MC!AF67)</x:f>
        <x:v>1882856.8810263171</x:v>
      </x:c>
      <x:c r="AF496" s="16" t="n">
        <x:f>MAX(0,AE496*(1+EXP((LN(1+Assumptions!$C$60)-0.5*Assumptions!$C$61^2)+Assumptions!$C$61*((RAND()+RAND()+RAND()+RAND()+RAND()+RAND()+RAND()+RAND()+RAND()+RAND()+RAND()+RAND())-6))-1)+PT_Y5_MC!AG67)</x:f>
        <x:v>1847937.6135344042</x:v>
      </x:c>
    </x:row>
    <x:row r="497">
      <x:c r="A497" s="39">
        <x:v>493</x:v>
      </x:c>
      <x:c r="B497" s="16" t="n">
        <x:f>PT_Y5_MC!C68</x:f>
        <x:v>1029031.25</x:v>
      </x:c>
      <x:c r="C497" s="16" t="n">
        <x:f>MAX(0,B497*(1+EXP((LN(1+Assumptions!$C$60)-0.5*Assumptions!$C$61^2)+Assumptions!$C$61*((RAND()+RAND()+RAND()+RAND()+RAND()+RAND()+RAND()+RAND()+RAND()+RAND()+RAND()+RAND())-6))-1)+PT_Y5_MC!D67)</x:f>
        <x:v>888325.6252548752</x:v>
      </x:c>
      <x:c r="D497" s="16" t="n">
        <x:f>MAX(0,C497*(1+EXP((LN(1+Assumptions!$C$60)-0.5*Assumptions!$C$61^2)+Assumptions!$C$61*((RAND()+RAND()+RAND()+RAND()+RAND()+RAND()+RAND()+RAND()+RAND()+RAND()+RAND()+RAND())-6))-1)+PT_Y5_MC!E67)</x:f>
        <x:v>1010837.55955072</x:v>
      </x:c>
      <x:c r="E497" s="16" t="n">
        <x:f>MAX(0,D497*(1+EXP((LN(1+Assumptions!$C$60)-0.5*Assumptions!$C$61^2)+Assumptions!$C$61*((RAND()+RAND()+RAND()+RAND()+RAND()+RAND()+RAND()+RAND()+RAND()+RAND()+RAND()+RAND())-6))-1)+PT_Y5_MC!F67)</x:f>
        <x:v>1050510.3541516683</x:v>
      </x:c>
      <x:c r="F497" s="16" t="n">
        <x:f>MAX(0,E497*(1+EXP((LN(1+Assumptions!$C$60)-0.5*Assumptions!$C$61^2)+Assumptions!$C$61*((RAND()+RAND()+RAND()+RAND()+RAND()+RAND()+RAND()+RAND()+RAND()+RAND()+RAND()+RAND())-6))-1)+PT_Y5_MC!G67)</x:f>
        <x:v>1054219.3857846698</x:v>
      </x:c>
      <x:c r="G497" s="16" t="n">
        <x:f>MAX(0,F497*(1+EXP((LN(1+Assumptions!$C$60)-0.5*Assumptions!$C$61^2)+Assumptions!$C$61*((RAND()+RAND()+RAND()+RAND()+RAND()+RAND()+RAND()+RAND()+RAND()+RAND()+RAND()+RAND())-6))-1)+PT_Y5_MC!H67)</x:f>
        <x:v>1229901.499501597</x:v>
      </x:c>
      <x:c r="H497" s="16" t="n">
        <x:f>MAX(0,G497*(1+EXP((LN(1+Assumptions!$C$60)-0.5*Assumptions!$C$61^2)+Assumptions!$C$61*((RAND()+RAND()+RAND()+RAND()+RAND()+RAND()+RAND()+RAND()+RAND()+RAND()+RAND()+RAND())-6))-1)+PT_Y5_MC!I67)</x:f>
        <x:v>1081772.0517158385</x:v>
      </x:c>
      <x:c r="I497" s="16" t="n">
        <x:f>MAX(0,H497*(1+EXP((LN(1+Assumptions!$C$60)-0.5*Assumptions!$C$61^2)+Assumptions!$C$61*((RAND()+RAND()+RAND()+RAND()+RAND()+RAND()+RAND()+RAND()+RAND()+RAND()+RAND()+RAND())-6))-1)+PT_Y5_MC!J67)</x:f>
        <x:v>1291198.9777298442</x:v>
      </x:c>
      <x:c r="J497" s="16" t="n">
        <x:f>MAX(0,I497*(1+EXP((LN(1+Assumptions!$C$60)-0.5*Assumptions!$C$61^2)+Assumptions!$C$61*((RAND()+RAND()+RAND()+RAND()+RAND()+RAND()+RAND()+RAND()+RAND()+RAND()+RAND()+RAND())-6))-1)+PT_Y5_MC!K67)</x:f>
        <x:v>1778382.5517345383</x:v>
      </x:c>
      <x:c r="K497" s="16" t="n">
        <x:f>MAX(0,J497*(1+EXP((LN(1+Assumptions!$C$60)-0.5*Assumptions!$C$61^2)+Assumptions!$C$61*((RAND()+RAND()+RAND()+RAND()+RAND()+RAND()+RAND()+RAND()+RAND()+RAND()+RAND()+RAND())-6))-1)+PT_Y5_MC!L67)</x:f>
        <x:v>1825768.1132154916</x:v>
      </x:c>
      <x:c r="L497" s="16" t="n">
        <x:f>MAX(0,K497*(1+EXP((LN(1+Assumptions!$C$60)-0.5*Assumptions!$C$61^2)+Assumptions!$C$61*((RAND()+RAND()+RAND()+RAND()+RAND()+RAND()+RAND()+RAND()+RAND()+RAND()+RAND()+RAND())-6))-1)+PT_Y5_MC!M67)</x:f>
        <x:v>1409695.1718286062</x:v>
      </x:c>
      <x:c r="M497" s="16" t="n">
        <x:f>MAX(0,L497*(1+EXP((LN(1+Assumptions!$C$60)-0.5*Assumptions!$C$61^2)+Assumptions!$C$61*((RAND()+RAND()+RAND()+RAND()+RAND()+RAND()+RAND()+RAND()+RAND()+RAND()+RAND()+RAND())-6))-1)+PT_Y5_MC!N67)</x:f>
        <x:v>1616005.0917687484</x:v>
      </x:c>
      <x:c r="N497" s="16" t="n">
        <x:f>MAX(0,M497*(1+EXP((LN(1+Assumptions!$C$60)-0.5*Assumptions!$C$61^2)+Assumptions!$C$61*((RAND()+RAND()+RAND()+RAND()+RAND()+RAND()+RAND()+RAND()+RAND()+RAND()+RAND()+RAND())-6))-1)+PT_Y5_MC!O67)</x:f>
        <x:v>1604976.0012772891</x:v>
      </x:c>
      <x:c r="O497" s="16" t="n">
        <x:f>MAX(0,N497*(1+EXP((LN(1+Assumptions!$C$60)-0.5*Assumptions!$C$61^2)+Assumptions!$C$61*((RAND()+RAND()+RAND()+RAND()+RAND()+RAND()+RAND()+RAND()+RAND()+RAND()+RAND()+RAND())-6))-1)+PT_Y5_MC!P67)</x:f>
        <x:v>1817567.449790044</x:v>
      </x:c>
      <x:c r="P497" s="16" t="n">
        <x:f>MAX(0,O497*(1+EXP((LN(1+Assumptions!$C$60)-0.5*Assumptions!$C$61^2)+Assumptions!$C$61*((RAND()+RAND()+RAND()+RAND()+RAND()+RAND()+RAND()+RAND()+RAND()+RAND()+RAND()+RAND())-6))-1)+PT_Y5_MC!Q67)</x:f>
        <x:v>1815400.396752473</x:v>
      </x:c>
      <x:c r="Q497" s="16" t="n">
        <x:f>MAX(0,P497*(1+EXP((LN(1+Assumptions!$C$60)-0.5*Assumptions!$C$61^2)+Assumptions!$C$61*((RAND()+RAND()+RAND()+RAND()+RAND()+RAND()+RAND()+RAND()+RAND()+RAND()+RAND()+RAND())-6))-1)+PT_Y5_MC!R67)</x:f>
        <x:v>1921011.248869859</x:v>
      </x:c>
      <x:c r="R497" s="16" t="n">
        <x:f>MAX(0,Q497*(1+EXP((LN(1+Assumptions!$C$60)-0.5*Assumptions!$C$61^2)+Assumptions!$C$61*((RAND()+RAND()+RAND()+RAND()+RAND()+RAND()+RAND()+RAND()+RAND()+RAND()+RAND()+RAND())-6))-1)+PT_Y5_MC!S67)</x:f>
        <x:v>1828761.1541484236</x:v>
      </x:c>
      <x:c r="S497" s="16" t="n">
        <x:f>MAX(0,R497*(1+EXP((LN(1+Assumptions!$C$60)-0.5*Assumptions!$C$61^2)+Assumptions!$C$61*((RAND()+RAND()+RAND()+RAND()+RAND()+RAND()+RAND()+RAND()+RAND()+RAND()+RAND()+RAND())-6))-1)+PT_Y5_MC!T67)</x:f>
        <x:v>1896981.855297436</x:v>
      </x:c>
      <x:c r="T497" s="16" t="n">
        <x:f>MAX(0,S497*(1+EXP((LN(1+Assumptions!$C$60)-0.5*Assumptions!$C$61^2)+Assumptions!$C$61*((RAND()+RAND()+RAND()+RAND()+RAND()+RAND()+RAND()+RAND()+RAND()+RAND()+RAND()+RAND())-6))-1)+PT_Y5_MC!U67)</x:f>
        <x:v>1819694.5547368561</x:v>
      </x:c>
      <x:c r="U497" s="16" t="n">
        <x:f>MAX(0,T497*(1+EXP((LN(1+Assumptions!$C$60)-0.5*Assumptions!$C$61^2)+Assumptions!$C$61*((RAND()+RAND()+RAND()+RAND()+RAND()+RAND()+RAND()+RAND()+RAND()+RAND()+RAND()+RAND())-6))-1)+PT_Y5_MC!V67)</x:f>
        <x:v>1523058.0425005022</x:v>
      </x:c>
      <x:c r="V497" s="16" t="n">
        <x:f>MAX(0,U497*(1+EXP((LN(1+Assumptions!$C$60)-0.5*Assumptions!$C$61^2)+Assumptions!$C$61*((RAND()+RAND()+RAND()+RAND()+RAND()+RAND()+RAND()+RAND()+RAND()+RAND()+RAND()+RAND())-6))-1)+PT_Y5_MC!W67)</x:f>
        <x:v>1608374.4828292108</x:v>
      </x:c>
      <x:c r="W497" s="16" t="n">
        <x:f>MAX(0,V497*(1+EXP((LN(1+Assumptions!$C$60)-0.5*Assumptions!$C$61^2)+Assumptions!$C$61*((RAND()+RAND()+RAND()+RAND()+RAND()+RAND()+RAND()+RAND()+RAND()+RAND()+RAND()+RAND())-6))-1)+PT_Y5_MC!X67)</x:f>
        <x:v>2254269.374584321</x:v>
      </x:c>
      <x:c r="X497" s="16" t="n">
        <x:f>MAX(0,W497*(1+EXP((LN(1+Assumptions!$C$60)-0.5*Assumptions!$C$61^2)+Assumptions!$C$61*((RAND()+RAND()+RAND()+RAND()+RAND()+RAND()+RAND()+RAND()+RAND()+RAND()+RAND()+RAND())-6))-1)+PT_Y5_MC!Y67)</x:f>
        <x:v>1797960.0037509026</x:v>
      </x:c>
      <x:c r="Y497" s="16" t="n">
        <x:f>MAX(0,X497*(1+EXP((LN(1+Assumptions!$C$60)-0.5*Assumptions!$C$61^2)+Assumptions!$C$61*((RAND()+RAND()+RAND()+RAND()+RAND()+RAND()+RAND()+RAND()+RAND()+RAND()+RAND()+RAND())-6))-1)+PT_Y5_MC!Z67)</x:f>
        <x:v>2116265.3097804333</x:v>
      </x:c>
      <x:c r="Z497" s="16" t="n">
        <x:f>MAX(0,Y497*(1+EXP((LN(1+Assumptions!$C$60)-0.5*Assumptions!$C$61^2)+Assumptions!$C$61*((RAND()+RAND()+RAND()+RAND()+RAND()+RAND()+RAND()+RAND()+RAND()+RAND()+RAND()+RAND())-6))-1)+PT_Y5_MC!AA67)</x:f>
        <x:v>2188146.251521025</x:v>
      </x:c>
      <x:c r="AA497" s="16" t="n">
        <x:f>MAX(0,Z497*(1+EXP((LN(1+Assumptions!$C$60)-0.5*Assumptions!$C$61^2)+Assumptions!$C$61*((RAND()+RAND()+RAND()+RAND()+RAND()+RAND()+RAND()+RAND()+RAND()+RAND()+RAND()+RAND())-6))-1)+PT_Y5_MC!AB67)</x:f>
        <x:v>2163122.4207116677</x:v>
      </x:c>
      <x:c r="AB497" s="16" t="n">
        <x:f>MAX(0,AA497*(1+EXP((LN(1+Assumptions!$C$60)-0.5*Assumptions!$C$61^2)+Assumptions!$C$61*((RAND()+RAND()+RAND()+RAND()+RAND()+RAND()+RAND()+RAND()+RAND()+RAND()+RAND()+RAND())-6))-1)+PT_Y5_MC!AC67)</x:f>
        <x:v>2086274.5748192805</x:v>
      </x:c>
      <x:c r="AC497" s="16" t="n">
        <x:f>MAX(0,AB497*(1+EXP((LN(1+Assumptions!$C$60)-0.5*Assumptions!$C$61^2)+Assumptions!$C$61*((RAND()+RAND()+RAND()+RAND()+RAND()+RAND()+RAND()+RAND()+RAND()+RAND()+RAND()+RAND())-6))-1)+PT_Y5_MC!AD67)</x:f>
        <x:v>2421437.544756137</x:v>
      </x:c>
      <x:c r="AD497" s="16" t="n">
        <x:f>MAX(0,AC497*(1+EXP((LN(1+Assumptions!$C$60)-0.5*Assumptions!$C$61^2)+Assumptions!$C$61*((RAND()+RAND()+RAND()+RAND()+RAND()+RAND()+RAND()+RAND()+RAND()+RAND()+RAND()+RAND())-6))-1)+PT_Y5_MC!AE67)</x:f>
        <x:v>2634869.9866468385</x:v>
      </x:c>
      <x:c r="AE497" s="16" t="n">
        <x:f>MAX(0,AD497*(1+EXP((LN(1+Assumptions!$C$60)-0.5*Assumptions!$C$61^2)+Assumptions!$C$61*((RAND()+RAND()+RAND()+RAND()+RAND()+RAND()+RAND()+RAND()+RAND()+RAND()+RAND()+RAND())-6))-1)+PT_Y5_MC!AF67)</x:f>
        <x:v>2150221.340453984</x:v>
      </x:c>
      <x:c r="AF497" s="16" t="n">
        <x:f>MAX(0,AE497*(1+EXP((LN(1+Assumptions!$C$60)-0.5*Assumptions!$C$61^2)+Assumptions!$C$61*((RAND()+RAND()+RAND()+RAND()+RAND()+RAND()+RAND()+RAND()+RAND()+RAND()+RAND()+RAND())-6))-1)+PT_Y5_MC!AG67)</x:f>
        <x:v>2474314.324936562</x:v>
      </x:c>
    </x:row>
    <x:row r="498">
      <x:c r="A498" s="39">
        <x:v>494</x:v>
      </x:c>
      <x:c r="B498" s="16" t="n">
        <x:f>PT_Y5_MC!C68</x:f>
        <x:v>1029031.25</x:v>
      </x:c>
      <x:c r="C498" s="16" t="n">
        <x:f>MAX(0,B498*(1+EXP((LN(1+Assumptions!$C$60)-0.5*Assumptions!$C$61^2)+Assumptions!$C$61*((RAND()+RAND()+RAND()+RAND()+RAND()+RAND()+RAND()+RAND()+RAND()+RAND()+RAND()+RAND())-6))-1)+PT_Y5_MC!D67)</x:f>
        <x:v>1302495.7542874194</x:v>
      </x:c>
      <x:c r="D498" s="16" t="n">
        <x:f>MAX(0,C498*(1+EXP((LN(1+Assumptions!$C$60)-0.5*Assumptions!$C$61^2)+Assumptions!$C$61*((RAND()+RAND()+RAND()+RAND()+RAND()+RAND()+RAND()+RAND()+RAND()+RAND()+RAND()+RAND())-6))-1)+PT_Y5_MC!E67)</x:f>
        <x:v>982955.0648837797</x:v>
      </x:c>
      <x:c r="E498" s="16" t="n">
        <x:f>MAX(0,D498*(1+EXP((LN(1+Assumptions!$C$60)-0.5*Assumptions!$C$61^2)+Assumptions!$C$61*((RAND()+RAND()+RAND()+RAND()+RAND()+RAND()+RAND()+RAND()+RAND()+RAND()+RAND()+RAND())-6))-1)+PT_Y5_MC!F67)</x:f>
        <x:v>973977.8176758826</x:v>
      </x:c>
      <x:c r="F498" s="16" t="n">
        <x:f>MAX(0,E498*(1+EXP((LN(1+Assumptions!$C$60)-0.5*Assumptions!$C$61^2)+Assumptions!$C$61*((RAND()+RAND()+RAND()+RAND()+RAND()+RAND()+RAND()+RAND()+RAND()+RAND()+RAND()+RAND())-6))-1)+PT_Y5_MC!G67)</x:f>
        <x:v>874978.3835162594</x:v>
      </x:c>
      <x:c r="G498" s="16" t="n">
        <x:f>MAX(0,F498*(1+EXP((LN(1+Assumptions!$C$60)-0.5*Assumptions!$C$61^2)+Assumptions!$C$61*((RAND()+RAND()+RAND()+RAND()+RAND()+RAND()+RAND()+RAND()+RAND()+RAND()+RAND()+RAND())-6))-1)+PT_Y5_MC!H67)</x:f>
        <x:v>866828.2355368272</x:v>
      </x:c>
      <x:c r="H498" s="16" t="n">
        <x:f>MAX(0,G498*(1+EXP((LN(1+Assumptions!$C$60)-0.5*Assumptions!$C$61^2)+Assumptions!$C$61*((RAND()+RAND()+RAND()+RAND()+RAND()+RAND()+RAND()+RAND()+RAND()+RAND()+RAND()+RAND())-6))-1)+PT_Y5_MC!I67)</x:f>
        <x:v>883187.9202868294</x:v>
      </x:c>
      <x:c r="I498" s="16" t="n">
        <x:f>MAX(0,H498*(1+EXP((LN(1+Assumptions!$C$60)-0.5*Assumptions!$C$61^2)+Assumptions!$C$61*((RAND()+RAND()+RAND()+RAND()+RAND()+RAND()+RAND()+RAND()+RAND()+RAND()+RAND()+RAND())-6))-1)+PT_Y5_MC!J67)</x:f>
        <x:v>831484.6005479065</x:v>
      </x:c>
      <x:c r="J498" s="16" t="n">
        <x:f>MAX(0,I498*(1+EXP((LN(1+Assumptions!$C$60)-0.5*Assumptions!$C$61^2)+Assumptions!$C$61*((RAND()+RAND()+RAND()+RAND()+RAND()+RAND()+RAND()+RAND()+RAND()+RAND()+RAND()+RAND())-6))-1)+PT_Y5_MC!K67)</x:f>
        <x:v>732085.368363316</x:v>
      </x:c>
      <x:c r="K498" s="16" t="n">
        <x:f>MAX(0,J498*(1+EXP((LN(1+Assumptions!$C$60)-0.5*Assumptions!$C$61^2)+Assumptions!$C$61*((RAND()+RAND()+RAND()+RAND()+RAND()+RAND()+RAND()+RAND()+RAND()+RAND()+RAND()+RAND())-6))-1)+PT_Y5_MC!L67)</x:f>
        <x:v>799698.8071756437</x:v>
      </x:c>
      <x:c r="L498" s="16" t="n">
        <x:f>MAX(0,K498*(1+EXP((LN(1+Assumptions!$C$60)-0.5*Assumptions!$C$61^2)+Assumptions!$C$61*((RAND()+RAND()+RAND()+RAND()+RAND()+RAND()+RAND()+RAND()+RAND()+RAND()+RAND()+RAND())-6))-1)+PT_Y5_MC!M67)</x:f>
        <x:v>779240.9900562164</x:v>
      </x:c>
      <x:c r="M498" s="16" t="n">
        <x:f>MAX(0,L498*(1+EXP((LN(1+Assumptions!$C$60)-0.5*Assumptions!$C$61^2)+Assumptions!$C$61*((RAND()+RAND()+RAND()+RAND()+RAND()+RAND()+RAND()+RAND()+RAND()+RAND()+RAND()+RAND())-6))-1)+PT_Y5_MC!N67)</x:f>
        <x:v>716932.5474909077</x:v>
      </x:c>
      <x:c r="N498" s="16" t="n">
        <x:f>MAX(0,M498*(1+EXP((LN(1+Assumptions!$C$60)-0.5*Assumptions!$C$61^2)+Assumptions!$C$61*((RAND()+RAND()+RAND()+RAND()+RAND()+RAND()+RAND()+RAND()+RAND()+RAND()+RAND()+RAND())-6))-1)+PT_Y5_MC!O67)</x:f>
        <x:v>715803.1422859338</x:v>
      </x:c>
      <x:c r="O498" s="16" t="n">
        <x:f>MAX(0,N498*(1+EXP((LN(1+Assumptions!$C$60)-0.5*Assumptions!$C$61^2)+Assumptions!$C$61*((RAND()+RAND()+RAND()+RAND()+RAND()+RAND()+RAND()+RAND()+RAND()+RAND()+RAND()+RAND())-6))-1)+PT_Y5_MC!P67)</x:f>
        <x:v>720883.9036802107</x:v>
      </x:c>
      <x:c r="P498" s="16" t="n">
        <x:f>MAX(0,O498*(1+EXP((LN(1+Assumptions!$C$60)-0.5*Assumptions!$C$61^2)+Assumptions!$C$61*((RAND()+RAND()+RAND()+RAND()+RAND()+RAND()+RAND()+RAND()+RAND()+RAND()+RAND()+RAND())-6))-1)+PT_Y5_MC!Q67)</x:f>
        <x:v>609548.0891647289</x:v>
      </x:c>
      <x:c r="Q498" s="16" t="n">
        <x:f>MAX(0,P498*(1+EXP((LN(1+Assumptions!$C$60)-0.5*Assumptions!$C$61^2)+Assumptions!$C$61*((RAND()+RAND()+RAND()+RAND()+RAND()+RAND()+RAND()+RAND()+RAND()+RAND()+RAND()+RAND())-6))-1)+PT_Y5_MC!R67)</x:f>
        <x:v>562762.5416631715</x:v>
      </x:c>
      <x:c r="R498" s="16" t="n">
        <x:f>MAX(0,Q498*(1+EXP((LN(1+Assumptions!$C$60)-0.5*Assumptions!$C$61^2)+Assumptions!$C$61*((RAND()+RAND()+RAND()+RAND()+RAND()+RAND()+RAND()+RAND()+RAND()+RAND()+RAND()+RAND())-6))-1)+PT_Y5_MC!S67)</x:f>
        <x:v>634513.3574543077</x:v>
      </x:c>
      <x:c r="S498" s="16" t="n">
        <x:f>MAX(0,R498*(1+EXP((LN(1+Assumptions!$C$60)-0.5*Assumptions!$C$61^2)+Assumptions!$C$61*((RAND()+RAND()+RAND()+RAND()+RAND()+RAND()+RAND()+RAND()+RAND()+RAND()+RAND()+RAND())-6))-1)+PT_Y5_MC!T67)</x:f>
        <x:v>713346.8744110835</x:v>
      </x:c>
      <x:c r="T498" s="16" t="n">
        <x:f>MAX(0,S498*(1+EXP((LN(1+Assumptions!$C$60)-0.5*Assumptions!$C$61^2)+Assumptions!$C$61*((RAND()+RAND()+RAND()+RAND()+RAND()+RAND()+RAND()+RAND()+RAND()+RAND()+RAND()+RAND())-6))-1)+PT_Y5_MC!U67)</x:f>
        <x:v>798190.7466081004</x:v>
      </x:c>
      <x:c r="U498" s="16" t="n">
        <x:f>MAX(0,T498*(1+EXP((LN(1+Assumptions!$C$60)-0.5*Assumptions!$C$61^2)+Assumptions!$C$61*((RAND()+RAND()+RAND()+RAND()+RAND()+RAND()+RAND()+RAND()+RAND()+RAND()+RAND()+RAND())-6))-1)+PT_Y5_MC!V67)</x:f>
        <x:v>828816.4691319941</x:v>
      </x:c>
      <x:c r="V498" s="16" t="n">
        <x:f>MAX(0,U498*(1+EXP((LN(1+Assumptions!$C$60)-0.5*Assumptions!$C$61^2)+Assumptions!$C$61*((RAND()+RAND()+RAND()+RAND()+RAND()+RAND()+RAND()+RAND()+RAND()+RAND()+RAND()+RAND())-6))-1)+PT_Y5_MC!W67)</x:f>
        <x:v>729785.1445527007</x:v>
      </x:c>
      <x:c r="W498" s="16" t="n">
        <x:f>MAX(0,V498*(1+EXP((LN(1+Assumptions!$C$60)-0.5*Assumptions!$C$61^2)+Assumptions!$C$61*((RAND()+RAND()+RAND()+RAND()+RAND()+RAND()+RAND()+RAND()+RAND()+RAND()+RAND()+RAND())-6))-1)+PT_Y5_MC!X67)</x:f>
        <x:v>742195.0072727912</x:v>
      </x:c>
      <x:c r="X498" s="16" t="n">
        <x:f>MAX(0,W498*(1+EXP((LN(1+Assumptions!$C$60)-0.5*Assumptions!$C$61^2)+Assumptions!$C$61*((RAND()+RAND()+RAND()+RAND()+RAND()+RAND()+RAND()+RAND()+RAND()+RAND()+RAND()+RAND())-6))-1)+PT_Y5_MC!Y67)</x:f>
        <x:v>775873.1363594836</x:v>
      </x:c>
      <x:c r="Y498" s="16" t="n">
        <x:f>MAX(0,X498*(1+EXP((LN(1+Assumptions!$C$60)-0.5*Assumptions!$C$61^2)+Assumptions!$C$61*((RAND()+RAND()+RAND()+RAND()+RAND()+RAND()+RAND()+RAND()+RAND()+RAND()+RAND()+RAND())-6))-1)+PT_Y5_MC!Z67)</x:f>
        <x:v>919246.6746475747</x:v>
      </x:c>
      <x:c r="Z498" s="16" t="n">
        <x:f>MAX(0,Y498*(1+EXP((LN(1+Assumptions!$C$60)-0.5*Assumptions!$C$61^2)+Assumptions!$C$61*((RAND()+RAND()+RAND()+RAND()+RAND()+RAND()+RAND()+RAND()+RAND()+RAND()+RAND()+RAND())-6))-1)+PT_Y5_MC!AA67)</x:f>
        <x:v>934461.1894665998</x:v>
      </x:c>
      <x:c r="AA498" s="16" t="n">
        <x:f>MAX(0,Z498*(1+EXP((LN(1+Assumptions!$C$60)-0.5*Assumptions!$C$61^2)+Assumptions!$C$61*((RAND()+RAND()+RAND()+RAND()+RAND()+RAND()+RAND()+RAND()+RAND()+RAND()+RAND()+RAND())-6))-1)+PT_Y5_MC!AB67)</x:f>
        <x:v>1074561.16810191</x:v>
      </x:c>
      <x:c r="AB498" s="16" t="n">
        <x:f>MAX(0,AA498*(1+EXP((LN(1+Assumptions!$C$60)-0.5*Assumptions!$C$61^2)+Assumptions!$C$61*((RAND()+RAND()+RAND()+RAND()+RAND()+RAND()+RAND()+RAND()+RAND()+RAND()+RAND()+RAND())-6))-1)+PT_Y5_MC!AC67)</x:f>
        <x:v>1149891.3772187124</x:v>
      </x:c>
      <x:c r="AC498" s="16" t="n">
        <x:f>MAX(0,AB498*(1+EXP((LN(1+Assumptions!$C$60)-0.5*Assumptions!$C$61^2)+Assumptions!$C$61*((RAND()+RAND()+RAND()+RAND()+RAND()+RAND()+RAND()+RAND()+RAND()+RAND()+RAND()+RAND())-6))-1)+PT_Y5_MC!AD67)</x:f>
        <x:v>1318483.4854109928</x:v>
      </x:c>
      <x:c r="AD498" s="16" t="n">
        <x:f>MAX(0,AC498*(1+EXP((LN(1+Assumptions!$C$60)-0.5*Assumptions!$C$61^2)+Assumptions!$C$61*((RAND()+RAND()+RAND()+RAND()+RAND()+RAND()+RAND()+RAND()+RAND()+RAND()+RAND()+RAND())-6))-1)+PT_Y5_MC!AE67)</x:f>
        <x:v>1583522.7910048645</x:v>
      </x:c>
      <x:c r="AE498" s="16" t="n">
        <x:f>MAX(0,AD498*(1+EXP((LN(1+Assumptions!$C$60)-0.5*Assumptions!$C$61^2)+Assumptions!$C$61*((RAND()+RAND()+RAND()+RAND()+RAND()+RAND()+RAND()+RAND()+RAND()+RAND()+RAND()+RAND())-6))-1)+PT_Y5_MC!AF67)</x:f>
        <x:v>1678085.5399247783</x:v>
      </x:c>
      <x:c r="AF498" s="16" t="n">
        <x:f>MAX(0,AE498*(1+EXP((LN(1+Assumptions!$C$60)-0.5*Assumptions!$C$61^2)+Assumptions!$C$61*((RAND()+RAND()+RAND()+RAND()+RAND()+RAND()+RAND()+RAND()+RAND()+RAND()+RAND()+RAND())-6))-1)+PT_Y5_MC!AG67)</x:f>
        <x:v>1594867.200634384</x:v>
      </x:c>
    </x:row>
    <x:row r="499">
      <x:c r="A499" s="39">
        <x:v>495</x:v>
      </x:c>
      <x:c r="B499" s="16" t="n">
        <x:f>PT_Y5_MC!C68</x:f>
        <x:v>1029031.25</x:v>
      </x:c>
      <x:c r="C499" s="16" t="n">
        <x:f>MAX(0,B499*(1+EXP((LN(1+Assumptions!$C$60)-0.5*Assumptions!$C$61^2)+Assumptions!$C$61*((RAND()+RAND()+RAND()+RAND()+RAND()+RAND()+RAND()+RAND()+RAND()+RAND()+RAND()+RAND())-6))-1)+PT_Y5_MC!D67)</x:f>
        <x:v>1227874.590732919</x:v>
      </x:c>
      <x:c r="D499" s="16" t="n">
        <x:f>MAX(0,C499*(1+EXP((LN(1+Assumptions!$C$60)-0.5*Assumptions!$C$61^2)+Assumptions!$C$61*((RAND()+RAND()+RAND()+RAND()+RAND()+RAND()+RAND()+RAND()+RAND()+RAND()+RAND()+RAND())-6))-1)+PT_Y5_MC!E67)</x:f>
        <x:v>1198077.7262850031</x:v>
      </x:c>
      <x:c r="E499" s="16" t="n">
        <x:f>MAX(0,D499*(1+EXP((LN(1+Assumptions!$C$60)-0.5*Assumptions!$C$61^2)+Assumptions!$C$61*((RAND()+RAND()+RAND()+RAND()+RAND()+RAND()+RAND()+RAND()+RAND()+RAND()+RAND()+RAND())-6))-1)+PT_Y5_MC!F67)</x:f>
        <x:v>1311920.4640734093</x:v>
      </x:c>
      <x:c r="F499" s="16" t="n">
        <x:f>MAX(0,E499*(1+EXP((LN(1+Assumptions!$C$60)-0.5*Assumptions!$C$61^2)+Assumptions!$C$61*((RAND()+RAND()+RAND()+RAND()+RAND()+RAND()+RAND()+RAND()+RAND()+RAND()+RAND()+RAND())-6))-1)+PT_Y5_MC!G67)</x:f>
        <x:v>1495411.694405761</x:v>
      </x:c>
      <x:c r="G499" s="16" t="n">
        <x:f>MAX(0,F499*(1+EXP((LN(1+Assumptions!$C$60)-0.5*Assumptions!$C$61^2)+Assumptions!$C$61*((RAND()+RAND()+RAND()+RAND()+RAND()+RAND()+RAND()+RAND()+RAND()+RAND()+RAND()+RAND())-6))-1)+PT_Y5_MC!H67)</x:f>
        <x:v>1405580.5392343097</x:v>
      </x:c>
      <x:c r="H499" s="16" t="n">
        <x:f>MAX(0,G499*(1+EXP((LN(1+Assumptions!$C$60)-0.5*Assumptions!$C$61^2)+Assumptions!$C$61*((RAND()+RAND()+RAND()+RAND()+RAND()+RAND()+RAND()+RAND()+RAND()+RAND()+RAND()+RAND())-6))-1)+PT_Y5_MC!I67)</x:f>
        <x:v>1422500.1972287868</x:v>
      </x:c>
      <x:c r="I499" s="16" t="n">
        <x:f>MAX(0,H499*(1+EXP((LN(1+Assumptions!$C$60)-0.5*Assumptions!$C$61^2)+Assumptions!$C$61*((RAND()+RAND()+RAND()+RAND()+RAND()+RAND()+RAND()+RAND()+RAND()+RAND()+RAND()+RAND())-6))-1)+PT_Y5_MC!J67)</x:f>
        <x:v>1386056.7671490603</x:v>
      </x:c>
      <x:c r="J499" s="16" t="n">
        <x:f>MAX(0,I499*(1+EXP((LN(1+Assumptions!$C$60)-0.5*Assumptions!$C$61^2)+Assumptions!$C$61*((RAND()+RAND()+RAND()+RAND()+RAND()+RAND()+RAND()+RAND()+RAND()+RAND()+RAND()+RAND())-6))-1)+PT_Y5_MC!K67)</x:f>
        <x:v>1431384.4671739815</x:v>
      </x:c>
      <x:c r="K499" s="16" t="n">
        <x:f>MAX(0,J499*(1+EXP((LN(1+Assumptions!$C$60)-0.5*Assumptions!$C$61^2)+Assumptions!$C$61*((RAND()+RAND()+RAND()+RAND()+RAND()+RAND()+RAND()+RAND()+RAND()+RAND()+RAND()+RAND())-6))-1)+PT_Y5_MC!L67)</x:f>
        <x:v>1263085.3311497113</x:v>
      </x:c>
      <x:c r="L499" s="16" t="n">
        <x:f>MAX(0,K499*(1+EXP((LN(1+Assumptions!$C$60)-0.5*Assumptions!$C$61^2)+Assumptions!$C$61*((RAND()+RAND()+RAND()+RAND()+RAND()+RAND()+RAND()+RAND()+RAND()+RAND()+RAND()+RAND())-6))-1)+PT_Y5_MC!M67)</x:f>
        <x:v>1289163.316023018</x:v>
      </x:c>
      <x:c r="M499" s="16" t="n">
        <x:f>MAX(0,L499*(1+EXP((LN(1+Assumptions!$C$60)-0.5*Assumptions!$C$61^2)+Assumptions!$C$61*((RAND()+RAND()+RAND()+RAND()+RAND()+RAND()+RAND()+RAND()+RAND()+RAND()+RAND()+RAND())-6))-1)+PT_Y5_MC!N67)</x:f>
        <x:v>1208478.1695409976</x:v>
      </x:c>
      <x:c r="N499" s="16" t="n">
        <x:f>MAX(0,M499*(1+EXP((LN(1+Assumptions!$C$60)-0.5*Assumptions!$C$61^2)+Assumptions!$C$61*((RAND()+RAND()+RAND()+RAND()+RAND()+RAND()+RAND()+RAND()+RAND()+RAND()+RAND()+RAND())-6))-1)+PT_Y5_MC!O67)</x:f>
        <x:v>1435834.3190371583</x:v>
      </x:c>
      <x:c r="O499" s="16" t="n">
        <x:f>MAX(0,N499*(1+EXP((LN(1+Assumptions!$C$60)-0.5*Assumptions!$C$61^2)+Assumptions!$C$61*((RAND()+RAND()+RAND()+RAND()+RAND()+RAND()+RAND()+RAND()+RAND()+RAND()+RAND()+RAND())-6))-1)+PT_Y5_MC!P67)</x:f>
        <x:v>1369205.786726746</x:v>
      </x:c>
      <x:c r="P499" s="16" t="n">
        <x:f>MAX(0,O499*(1+EXP((LN(1+Assumptions!$C$60)-0.5*Assumptions!$C$61^2)+Assumptions!$C$61*((RAND()+RAND()+RAND()+RAND()+RAND()+RAND()+RAND()+RAND()+RAND()+RAND()+RAND()+RAND())-6))-1)+PT_Y5_MC!Q67)</x:f>
        <x:v>1593110.2839105814</x:v>
      </x:c>
      <x:c r="Q499" s="16" t="n">
        <x:f>MAX(0,P499*(1+EXP((LN(1+Assumptions!$C$60)-0.5*Assumptions!$C$61^2)+Assumptions!$C$61*((RAND()+RAND()+RAND()+RAND()+RAND()+RAND()+RAND()+RAND()+RAND()+RAND()+RAND()+RAND())-6))-1)+PT_Y5_MC!R67)</x:f>
        <x:v>1894714.3417379295</x:v>
      </x:c>
      <x:c r="R499" s="16" t="n">
        <x:f>MAX(0,Q499*(1+EXP((LN(1+Assumptions!$C$60)-0.5*Assumptions!$C$61^2)+Assumptions!$C$61*((RAND()+RAND()+RAND()+RAND()+RAND()+RAND()+RAND()+RAND()+RAND()+RAND()+RAND()+RAND())-6))-1)+PT_Y5_MC!S67)</x:f>
        <x:v>1893750.0965019665</x:v>
      </x:c>
      <x:c r="S499" s="16" t="n">
        <x:f>MAX(0,R499*(1+EXP((LN(1+Assumptions!$C$60)-0.5*Assumptions!$C$61^2)+Assumptions!$C$61*((RAND()+RAND()+RAND()+RAND()+RAND()+RAND()+RAND()+RAND()+RAND()+RAND()+RAND()+RAND())-6))-1)+PT_Y5_MC!T67)</x:f>
        <x:v>2097272.4622168285</x:v>
      </x:c>
      <x:c r="T499" s="16" t="n">
        <x:f>MAX(0,S499*(1+EXP((LN(1+Assumptions!$C$60)-0.5*Assumptions!$C$61^2)+Assumptions!$C$61*((RAND()+RAND()+RAND()+RAND()+RAND()+RAND()+RAND()+RAND()+RAND()+RAND()+RAND()+RAND())-6))-1)+PT_Y5_MC!U67)</x:f>
        <x:v>3446227.8532701624</x:v>
      </x:c>
      <x:c r="U499" s="16" t="n">
        <x:f>MAX(0,T499*(1+EXP((LN(1+Assumptions!$C$60)-0.5*Assumptions!$C$61^2)+Assumptions!$C$61*((RAND()+RAND()+RAND()+RAND()+RAND()+RAND()+RAND()+RAND()+RAND()+RAND()+RAND()+RAND())-6))-1)+PT_Y5_MC!V67)</x:f>
        <x:v>4268060.836051814</x:v>
      </x:c>
      <x:c r="V499" s="16" t="n">
        <x:f>MAX(0,U499*(1+EXP((LN(1+Assumptions!$C$60)-0.5*Assumptions!$C$61^2)+Assumptions!$C$61*((RAND()+RAND()+RAND()+RAND()+RAND()+RAND()+RAND()+RAND()+RAND()+RAND()+RAND()+RAND())-6))-1)+PT_Y5_MC!W67)</x:f>
        <x:v>3831355.4510981697</x:v>
      </x:c>
      <x:c r="W499" s="16" t="n">
        <x:f>MAX(0,V499*(1+EXP((LN(1+Assumptions!$C$60)-0.5*Assumptions!$C$61^2)+Assumptions!$C$61*((RAND()+RAND()+RAND()+RAND()+RAND()+RAND()+RAND()+RAND()+RAND()+RAND()+RAND()+RAND())-6))-1)+PT_Y5_MC!X67)</x:f>
        <x:v>4029503.6341503225</x:v>
      </x:c>
      <x:c r="X499" s="16" t="n">
        <x:f>MAX(0,W499*(1+EXP((LN(1+Assumptions!$C$60)-0.5*Assumptions!$C$61^2)+Assumptions!$C$61*((RAND()+RAND()+RAND()+RAND()+RAND()+RAND()+RAND()+RAND()+RAND()+RAND()+RAND()+RAND())-6))-1)+PT_Y5_MC!Y67)</x:f>
        <x:v>4408896.074882414</x:v>
      </x:c>
      <x:c r="Y499" s="16" t="n">
        <x:f>MAX(0,X499*(1+EXP((LN(1+Assumptions!$C$60)-0.5*Assumptions!$C$61^2)+Assumptions!$C$61*((RAND()+RAND()+RAND()+RAND()+RAND()+RAND()+RAND()+RAND()+RAND()+RAND()+RAND()+RAND())-6))-1)+PT_Y5_MC!Z67)</x:f>
        <x:v>4571339.186021065</x:v>
      </x:c>
      <x:c r="Z499" s="16" t="n">
        <x:f>MAX(0,Y499*(1+EXP((LN(1+Assumptions!$C$60)-0.5*Assumptions!$C$61^2)+Assumptions!$C$61*((RAND()+RAND()+RAND()+RAND()+RAND()+RAND()+RAND()+RAND()+RAND()+RAND()+RAND()+RAND())-6))-1)+PT_Y5_MC!AA67)</x:f>
        <x:v>5926539.226665735</x:v>
      </x:c>
      <x:c r="AA499" s="16" t="n">
        <x:f>MAX(0,Z499*(1+EXP((LN(1+Assumptions!$C$60)-0.5*Assumptions!$C$61^2)+Assumptions!$C$61*((RAND()+RAND()+RAND()+RAND()+RAND()+RAND()+RAND()+RAND()+RAND()+RAND()+RAND()+RAND())-6))-1)+PT_Y5_MC!AB67)</x:f>
        <x:v>5768283.023727815</x:v>
      </x:c>
      <x:c r="AB499" s="16" t="n">
        <x:f>MAX(0,AA499*(1+EXP((LN(1+Assumptions!$C$60)-0.5*Assumptions!$C$61^2)+Assumptions!$C$61*((RAND()+RAND()+RAND()+RAND()+RAND()+RAND()+RAND()+RAND()+RAND()+RAND()+RAND()+RAND())-6))-1)+PT_Y5_MC!AC67)</x:f>
        <x:v>8368096.999876204</x:v>
      </x:c>
      <x:c r="AC499" s="16" t="n">
        <x:f>MAX(0,AB499*(1+EXP((LN(1+Assumptions!$C$60)-0.5*Assumptions!$C$61^2)+Assumptions!$C$61*((RAND()+RAND()+RAND()+RAND()+RAND()+RAND()+RAND()+RAND()+RAND()+RAND()+RAND()+RAND())-6))-1)+PT_Y5_MC!AD67)</x:f>
        <x:v>9755082.062295055</x:v>
      </x:c>
      <x:c r="AD499" s="16" t="n">
        <x:f>MAX(0,AC499*(1+EXP((LN(1+Assumptions!$C$60)-0.5*Assumptions!$C$61^2)+Assumptions!$C$61*((RAND()+RAND()+RAND()+RAND()+RAND()+RAND()+RAND()+RAND()+RAND()+RAND()+RAND()+RAND())-6))-1)+PT_Y5_MC!AE67)</x:f>
        <x:v>11921882.512477027</x:v>
      </x:c>
      <x:c r="AE499" s="16" t="n">
        <x:f>MAX(0,AD499*(1+EXP((LN(1+Assumptions!$C$60)-0.5*Assumptions!$C$61^2)+Assumptions!$C$61*((RAND()+RAND()+RAND()+RAND()+RAND()+RAND()+RAND()+RAND()+RAND()+RAND()+RAND()+RAND())-6))-1)+PT_Y5_MC!AF67)</x:f>
        <x:v>11964942.361249695</x:v>
      </x:c>
      <x:c r="AF499" s="16" t="n">
        <x:f>MAX(0,AE499*(1+EXP((LN(1+Assumptions!$C$60)-0.5*Assumptions!$C$61^2)+Assumptions!$C$61*((RAND()+RAND()+RAND()+RAND()+RAND()+RAND()+RAND()+RAND()+RAND()+RAND()+RAND()+RAND())-6))-1)+PT_Y5_MC!AG67)</x:f>
        <x:v>12336176.083591372</x:v>
      </x:c>
    </x:row>
    <x:row r="500">
      <x:c r="A500" s="39">
        <x:v>496</x:v>
      </x:c>
      <x:c r="B500" s="16" t="n">
        <x:f>PT_Y5_MC!C68</x:f>
        <x:v>1029031.25</x:v>
      </x:c>
      <x:c r="C500" s="16" t="n">
        <x:f>MAX(0,B500*(1+EXP((LN(1+Assumptions!$C$60)-0.5*Assumptions!$C$61^2)+Assumptions!$C$61*((RAND()+RAND()+RAND()+RAND()+RAND()+RAND()+RAND()+RAND()+RAND()+RAND()+RAND()+RAND())-6))-1)+PT_Y5_MC!D67)</x:f>
        <x:v>1046939.5330977703</x:v>
      </x:c>
      <x:c r="D500" s="16" t="n">
        <x:f>MAX(0,C500*(1+EXP((LN(1+Assumptions!$C$60)-0.5*Assumptions!$C$61^2)+Assumptions!$C$61*((RAND()+RAND()+RAND()+RAND()+RAND()+RAND()+RAND()+RAND()+RAND()+RAND()+RAND()+RAND())-6))-1)+PT_Y5_MC!E67)</x:f>
        <x:v>1022527.8404775602</x:v>
      </x:c>
      <x:c r="E500" s="16" t="n">
        <x:f>MAX(0,D500*(1+EXP((LN(1+Assumptions!$C$60)-0.5*Assumptions!$C$61^2)+Assumptions!$C$61*((RAND()+RAND()+RAND()+RAND()+RAND()+RAND()+RAND()+RAND()+RAND()+RAND()+RAND()+RAND())-6))-1)+PT_Y5_MC!F67)</x:f>
        <x:v>1099403.04781895</x:v>
      </x:c>
      <x:c r="F500" s="16" t="n">
        <x:f>MAX(0,E500*(1+EXP((LN(1+Assumptions!$C$60)-0.5*Assumptions!$C$61^2)+Assumptions!$C$61*((RAND()+RAND()+RAND()+RAND()+RAND()+RAND()+RAND()+RAND()+RAND()+RAND()+RAND()+RAND())-6))-1)+PT_Y5_MC!G67)</x:f>
        <x:v>1223032.615926851</x:v>
      </x:c>
      <x:c r="G500" s="16" t="n">
        <x:f>MAX(0,F500*(1+EXP((LN(1+Assumptions!$C$60)-0.5*Assumptions!$C$61^2)+Assumptions!$C$61*((RAND()+RAND()+RAND()+RAND()+RAND()+RAND()+RAND()+RAND()+RAND()+RAND()+RAND()+RAND())-6))-1)+PT_Y5_MC!H67)</x:f>
        <x:v>1251219.468587793</x:v>
      </x:c>
      <x:c r="H500" s="16" t="n">
        <x:f>MAX(0,G500*(1+EXP((LN(1+Assumptions!$C$60)-0.5*Assumptions!$C$61^2)+Assumptions!$C$61*((RAND()+RAND()+RAND()+RAND()+RAND()+RAND()+RAND()+RAND()+RAND()+RAND()+RAND()+RAND())-6))-1)+PT_Y5_MC!I67)</x:f>
        <x:v>1373813.1728515106</x:v>
      </x:c>
      <x:c r="I500" s="16" t="n">
        <x:f>MAX(0,H500*(1+EXP((LN(1+Assumptions!$C$60)-0.5*Assumptions!$C$61^2)+Assumptions!$C$61*((RAND()+RAND()+RAND()+RAND()+RAND()+RAND()+RAND()+RAND()+RAND()+RAND()+RAND()+RAND())-6))-1)+PT_Y5_MC!J67)</x:f>
        <x:v>1175336.3682378645</x:v>
      </x:c>
      <x:c r="J500" s="16" t="n">
        <x:f>MAX(0,I500*(1+EXP((LN(1+Assumptions!$C$60)-0.5*Assumptions!$C$61^2)+Assumptions!$C$61*((RAND()+RAND()+RAND()+RAND()+RAND()+RAND()+RAND()+RAND()+RAND()+RAND()+RAND()+RAND())-6))-1)+PT_Y5_MC!K67)</x:f>
        <x:v>1633378.719787979</x:v>
      </x:c>
      <x:c r="K500" s="16" t="n">
        <x:f>MAX(0,J500*(1+EXP((LN(1+Assumptions!$C$60)-0.5*Assumptions!$C$61^2)+Assumptions!$C$61*((RAND()+RAND()+RAND()+RAND()+RAND()+RAND()+RAND()+RAND()+RAND()+RAND()+RAND()+RAND())-6))-1)+PT_Y5_MC!L67)</x:f>
        <x:v>2024527.719844618</x:v>
      </x:c>
      <x:c r="L500" s="16" t="n">
        <x:f>MAX(0,K500*(1+EXP((LN(1+Assumptions!$C$60)-0.5*Assumptions!$C$61^2)+Assumptions!$C$61*((RAND()+RAND()+RAND()+RAND()+RAND()+RAND()+RAND()+RAND()+RAND()+RAND()+RAND()+RAND())-6))-1)+PT_Y5_MC!M67)</x:f>
        <x:v>2215840.709421533</x:v>
      </x:c>
      <x:c r="M500" s="16" t="n">
        <x:f>MAX(0,L500*(1+EXP((LN(1+Assumptions!$C$60)-0.5*Assumptions!$C$61^2)+Assumptions!$C$61*((RAND()+RAND()+RAND()+RAND()+RAND()+RAND()+RAND()+RAND()+RAND()+RAND()+RAND()+RAND())-6))-1)+PT_Y5_MC!N67)</x:f>
        <x:v>3752475.634706581</x:v>
      </x:c>
      <x:c r="N500" s="16" t="n">
        <x:f>MAX(0,M500*(1+EXP((LN(1+Assumptions!$C$60)-0.5*Assumptions!$C$61^2)+Assumptions!$C$61*((RAND()+RAND()+RAND()+RAND()+RAND()+RAND()+RAND()+RAND()+RAND()+RAND()+RAND()+RAND())-6))-1)+PT_Y5_MC!O67)</x:f>
        <x:v>4152889.2136725914</x:v>
      </x:c>
      <x:c r="O500" s="16" t="n">
        <x:f>MAX(0,N500*(1+EXP((LN(1+Assumptions!$C$60)-0.5*Assumptions!$C$61^2)+Assumptions!$C$61*((RAND()+RAND()+RAND()+RAND()+RAND()+RAND()+RAND()+RAND()+RAND()+RAND()+RAND()+RAND())-6))-1)+PT_Y5_MC!P67)</x:f>
        <x:v>4125413.9304013127</x:v>
      </x:c>
      <x:c r="P500" s="16" t="n">
        <x:f>MAX(0,O500*(1+EXP((LN(1+Assumptions!$C$60)-0.5*Assumptions!$C$61^2)+Assumptions!$C$61*((RAND()+RAND()+RAND()+RAND()+RAND()+RAND()+RAND()+RAND()+RAND()+RAND()+RAND()+RAND())-6))-1)+PT_Y5_MC!Q67)</x:f>
        <x:v>4229544.491210146</x:v>
      </x:c>
      <x:c r="Q500" s="16" t="n">
        <x:f>MAX(0,P500*(1+EXP((LN(1+Assumptions!$C$60)-0.5*Assumptions!$C$61^2)+Assumptions!$C$61*((RAND()+RAND()+RAND()+RAND()+RAND()+RAND()+RAND()+RAND()+RAND()+RAND()+RAND()+RAND())-6))-1)+PT_Y5_MC!R67)</x:f>
        <x:v>5629138.360071478</x:v>
      </x:c>
      <x:c r="R500" s="16" t="n">
        <x:f>MAX(0,Q500*(1+EXP((LN(1+Assumptions!$C$60)-0.5*Assumptions!$C$61^2)+Assumptions!$C$61*((RAND()+RAND()+RAND()+RAND()+RAND()+RAND()+RAND()+RAND()+RAND()+RAND()+RAND()+RAND())-6))-1)+PT_Y5_MC!S67)</x:f>
        <x:v>5481130.447147941</x:v>
      </x:c>
      <x:c r="S500" s="16" t="n">
        <x:f>MAX(0,R500*(1+EXP((LN(1+Assumptions!$C$60)-0.5*Assumptions!$C$61^2)+Assumptions!$C$61*((RAND()+RAND()+RAND()+RAND()+RAND()+RAND()+RAND()+RAND()+RAND()+RAND()+RAND()+RAND())-6))-1)+PT_Y5_MC!T67)</x:f>
        <x:v>7012076.51772002</x:v>
      </x:c>
      <x:c r="T500" s="16" t="n">
        <x:f>MAX(0,S500*(1+EXP((LN(1+Assumptions!$C$60)-0.5*Assumptions!$C$61^2)+Assumptions!$C$61*((RAND()+RAND()+RAND()+RAND()+RAND()+RAND()+RAND()+RAND()+RAND()+RAND()+RAND()+RAND())-6))-1)+PT_Y5_MC!U67)</x:f>
        <x:v>8993813.227005884</x:v>
      </x:c>
      <x:c r="U500" s="16" t="n">
        <x:f>MAX(0,T500*(1+EXP((LN(1+Assumptions!$C$60)-0.5*Assumptions!$C$61^2)+Assumptions!$C$61*((RAND()+RAND()+RAND()+RAND()+RAND()+RAND()+RAND()+RAND()+RAND()+RAND()+RAND()+RAND())-6))-1)+PT_Y5_MC!V67)</x:f>
        <x:v>8002117.865135529</x:v>
      </x:c>
      <x:c r="V500" s="16" t="n">
        <x:f>MAX(0,U500*(1+EXP((LN(1+Assumptions!$C$60)-0.5*Assumptions!$C$61^2)+Assumptions!$C$61*((RAND()+RAND()+RAND()+RAND()+RAND()+RAND()+RAND()+RAND()+RAND()+RAND()+RAND()+RAND())-6))-1)+PT_Y5_MC!W67)</x:f>
        <x:v>7961336.021117387</x:v>
      </x:c>
      <x:c r="W500" s="16" t="n">
        <x:f>MAX(0,V500*(1+EXP((LN(1+Assumptions!$C$60)-0.5*Assumptions!$C$61^2)+Assumptions!$C$61*((RAND()+RAND()+RAND()+RAND()+RAND()+RAND()+RAND()+RAND()+RAND()+RAND()+RAND()+RAND())-6))-1)+PT_Y5_MC!X67)</x:f>
        <x:v>9134626.058083063</x:v>
      </x:c>
      <x:c r="X500" s="16" t="n">
        <x:f>MAX(0,W500*(1+EXP((LN(1+Assumptions!$C$60)-0.5*Assumptions!$C$61^2)+Assumptions!$C$61*((RAND()+RAND()+RAND()+RAND()+RAND()+RAND()+RAND()+RAND()+RAND()+RAND()+RAND()+RAND())-6))-1)+PT_Y5_MC!Y67)</x:f>
        <x:v>12697133.567984482</x:v>
      </x:c>
      <x:c r="Y500" s="16" t="n">
        <x:f>MAX(0,X500*(1+EXP((LN(1+Assumptions!$C$60)-0.5*Assumptions!$C$61^2)+Assumptions!$C$61*((RAND()+RAND()+RAND()+RAND()+RAND()+RAND()+RAND()+RAND()+RAND()+RAND()+RAND()+RAND())-6))-1)+PT_Y5_MC!Z67)</x:f>
        <x:v>14383144.584180553</x:v>
      </x:c>
      <x:c r="Z500" s="16" t="n">
        <x:f>MAX(0,Y500*(1+EXP((LN(1+Assumptions!$C$60)-0.5*Assumptions!$C$61^2)+Assumptions!$C$61*((RAND()+RAND()+RAND()+RAND()+RAND()+RAND()+RAND()+RAND()+RAND()+RAND()+RAND()+RAND())-6))-1)+PT_Y5_MC!AA67)</x:f>
        <x:v>16518549.112182993</x:v>
      </x:c>
      <x:c r="AA500" s="16" t="n">
        <x:f>MAX(0,Z500*(1+EXP((LN(1+Assumptions!$C$60)-0.5*Assumptions!$C$61^2)+Assumptions!$C$61*((RAND()+RAND()+RAND()+RAND()+RAND()+RAND()+RAND()+RAND()+RAND()+RAND()+RAND()+RAND())-6))-1)+PT_Y5_MC!AB67)</x:f>
        <x:v>18525135.60287962</x:v>
      </x:c>
      <x:c r="AB500" s="16" t="n">
        <x:f>MAX(0,AA500*(1+EXP((LN(1+Assumptions!$C$60)-0.5*Assumptions!$C$61^2)+Assumptions!$C$61*((RAND()+RAND()+RAND()+RAND()+RAND()+RAND()+RAND()+RAND()+RAND()+RAND()+RAND()+RAND())-6))-1)+PT_Y5_MC!AC67)</x:f>
        <x:v>17911366.71797682</x:v>
      </x:c>
      <x:c r="AC500" s="16" t="n">
        <x:f>MAX(0,AB500*(1+EXP((LN(1+Assumptions!$C$60)-0.5*Assumptions!$C$61^2)+Assumptions!$C$61*((RAND()+RAND()+RAND()+RAND()+RAND()+RAND()+RAND()+RAND()+RAND()+RAND()+RAND()+RAND())-6))-1)+PT_Y5_MC!AD67)</x:f>
        <x:v>14700452.753579797</x:v>
      </x:c>
      <x:c r="AD500" s="16" t="n">
        <x:f>MAX(0,AC500*(1+EXP((LN(1+Assumptions!$C$60)-0.5*Assumptions!$C$61^2)+Assumptions!$C$61*((RAND()+RAND()+RAND()+RAND()+RAND()+RAND()+RAND()+RAND()+RAND()+RAND()+RAND()+RAND())-6))-1)+PT_Y5_MC!AE67)</x:f>
        <x:v>13933423.790336885</x:v>
      </x:c>
      <x:c r="AE500" s="16" t="n">
        <x:f>MAX(0,AD500*(1+EXP((LN(1+Assumptions!$C$60)-0.5*Assumptions!$C$61^2)+Assumptions!$C$61*((RAND()+RAND()+RAND()+RAND()+RAND()+RAND()+RAND()+RAND()+RAND()+RAND()+RAND()+RAND())-6))-1)+PT_Y5_MC!AF67)</x:f>
        <x:v>15521277.624620631</x:v>
      </x:c>
      <x:c r="AF500" s="16" t="n">
        <x:f>MAX(0,AE500*(1+EXP((LN(1+Assumptions!$C$60)-0.5*Assumptions!$C$61^2)+Assumptions!$C$61*((RAND()+RAND()+RAND()+RAND()+RAND()+RAND()+RAND()+RAND()+RAND()+RAND()+RAND()+RAND())-6))-1)+PT_Y5_MC!AG67)</x:f>
        <x:v>23568961.40403308</x:v>
      </x:c>
    </x:row>
    <x:row r="501">
      <x:c r="A501" s="39">
        <x:v>497</x:v>
      </x:c>
      <x:c r="B501" s="16" t="n">
        <x:f>PT_Y5_MC!C68</x:f>
        <x:v>1029031.25</x:v>
      </x:c>
      <x:c r="C501" s="16" t="n">
        <x:f>MAX(0,B501*(1+EXP((LN(1+Assumptions!$C$60)-0.5*Assumptions!$C$61^2)+Assumptions!$C$61*((RAND()+RAND()+RAND()+RAND()+RAND()+RAND()+RAND()+RAND()+RAND()+RAND()+RAND()+RAND())-6))-1)+PT_Y5_MC!D67)</x:f>
        <x:v>1051096.4775340967</x:v>
      </x:c>
      <x:c r="D501" s="16" t="n">
        <x:f>MAX(0,C501*(1+EXP((LN(1+Assumptions!$C$60)-0.5*Assumptions!$C$61^2)+Assumptions!$C$61*((RAND()+RAND()+RAND()+RAND()+RAND()+RAND()+RAND()+RAND()+RAND()+RAND()+RAND()+RAND())-6))-1)+PT_Y5_MC!E67)</x:f>
        <x:v>855177.3984397359</x:v>
      </x:c>
      <x:c r="E501" s="16" t="n">
        <x:f>MAX(0,D501*(1+EXP((LN(1+Assumptions!$C$60)-0.5*Assumptions!$C$61^2)+Assumptions!$C$61*((RAND()+RAND()+RAND()+RAND()+RAND()+RAND()+RAND()+RAND()+RAND()+RAND()+RAND()+RAND())-6))-1)+PT_Y5_MC!F67)</x:f>
        <x:v>1017244.3747797889</x:v>
      </x:c>
      <x:c r="F501" s="16" t="n">
        <x:f>MAX(0,E501*(1+EXP((LN(1+Assumptions!$C$60)-0.5*Assumptions!$C$61^2)+Assumptions!$C$61*((RAND()+RAND()+RAND()+RAND()+RAND()+RAND()+RAND()+RAND()+RAND()+RAND()+RAND()+RAND())-6))-1)+PT_Y5_MC!G67)</x:f>
        <x:v>989063.411510541</x:v>
      </x:c>
      <x:c r="G501" s="16" t="n">
        <x:f>MAX(0,F501*(1+EXP((LN(1+Assumptions!$C$60)-0.5*Assumptions!$C$61^2)+Assumptions!$C$61*((RAND()+RAND()+RAND()+RAND()+RAND()+RAND()+RAND()+RAND()+RAND()+RAND()+RAND()+RAND())-6))-1)+PT_Y5_MC!H67)</x:f>
        <x:v>1152252.8301005377</x:v>
      </x:c>
      <x:c r="H501" s="16" t="n">
        <x:f>MAX(0,G501*(1+EXP((LN(1+Assumptions!$C$60)-0.5*Assumptions!$C$61^2)+Assumptions!$C$61*((RAND()+RAND()+RAND()+RAND()+RAND()+RAND()+RAND()+RAND()+RAND()+RAND()+RAND()+RAND())-6))-1)+PT_Y5_MC!I67)</x:f>
        <x:v>1110042.2878228212</x:v>
      </x:c>
      <x:c r="I501" s="16" t="n">
        <x:f>MAX(0,H501*(1+EXP((LN(1+Assumptions!$C$60)-0.5*Assumptions!$C$61^2)+Assumptions!$C$61*((RAND()+RAND()+RAND()+RAND()+RAND()+RAND()+RAND()+RAND()+RAND()+RAND()+RAND()+RAND())-6))-1)+PT_Y5_MC!J67)</x:f>
        <x:v>1283215.5881971784</x:v>
      </x:c>
      <x:c r="J501" s="16" t="n">
        <x:f>MAX(0,I501*(1+EXP((LN(1+Assumptions!$C$60)-0.5*Assumptions!$C$61^2)+Assumptions!$C$61*((RAND()+RAND()+RAND()+RAND()+RAND()+RAND()+RAND()+RAND()+RAND()+RAND()+RAND()+RAND())-6))-1)+PT_Y5_MC!K67)</x:f>
        <x:v>1186649.2990959426</x:v>
      </x:c>
      <x:c r="K501" s="16" t="n">
        <x:f>MAX(0,J501*(1+EXP((LN(1+Assumptions!$C$60)-0.5*Assumptions!$C$61^2)+Assumptions!$C$61*((RAND()+RAND()+RAND()+RAND()+RAND()+RAND()+RAND()+RAND()+RAND()+RAND()+RAND()+RAND())-6))-1)+PT_Y5_MC!L67)</x:f>
        <x:v>1091468.0484842109</x:v>
      </x:c>
      <x:c r="L501" s="16" t="n">
        <x:f>MAX(0,K501*(1+EXP((LN(1+Assumptions!$C$60)-0.5*Assumptions!$C$61^2)+Assumptions!$C$61*((RAND()+RAND()+RAND()+RAND()+RAND()+RAND()+RAND()+RAND()+RAND()+RAND()+RAND()+RAND())-6))-1)+PT_Y5_MC!M67)</x:f>
        <x:v>824108.3064345949</x:v>
      </x:c>
      <x:c r="M501" s="16" t="n">
        <x:f>MAX(0,L501*(1+EXP((LN(1+Assumptions!$C$60)-0.5*Assumptions!$C$61^2)+Assumptions!$C$61*((RAND()+RAND()+RAND()+RAND()+RAND()+RAND()+RAND()+RAND()+RAND()+RAND()+RAND()+RAND())-6))-1)+PT_Y5_MC!N67)</x:f>
        <x:v>821854.8576343409</x:v>
      </x:c>
      <x:c r="N501" s="16" t="n">
        <x:f>MAX(0,M501*(1+EXP((LN(1+Assumptions!$C$60)-0.5*Assumptions!$C$61^2)+Assumptions!$C$61*((RAND()+RAND()+RAND()+RAND()+RAND()+RAND()+RAND()+RAND()+RAND()+RAND()+RAND()+RAND())-6))-1)+PT_Y5_MC!O67)</x:f>
        <x:v>718110.865768768</x:v>
      </x:c>
      <x:c r="O501" s="16" t="n">
        <x:f>MAX(0,N501*(1+EXP((LN(1+Assumptions!$C$60)-0.5*Assumptions!$C$61^2)+Assumptions!$C$61*((RAND()+RAND()+RAND()+RAND()+RAND()+RAND()+RAND()+RAND()+RAND()+RAND()+RAND()+RAND())-6))-1)+PT_Y5_MC!P67)</x:f>
        <x:v>659804.3400207267</x:v>
      </x:c>
      <x:c r="P501" s="16" t="n">
        <x:f>MAX(0,O501*(1+EXP((LN(1+Assumptions!$C$60)-0.5*Assumptions!$C$61^2)+Assumptions!$C$61*((RAND()+RAND()+RAND()+RAND()+RAND()+RAND()+RAND()+RAND()+RAND()+RAND()+RAND()+RAND())-6))-1)+PT_Y5_MC!Q67)</x:f>
        <x:v>760795.7928238965</x:v>
      </x:c>
      <x:c r="Q501" s="16" t="n">
        <x:f>MAX(0,P501*(1+EXP((LN(1+Assumptions!$C$60)-0.5*Assumptions!$C$61^2)+Assumptions!$C$61*((RAND()+RAND()+RAND()+RAND()+RAND()+RAND()+RAND()+RAND()+RAND()+RAND()+RAND()+RAND())-6))-1)+PT_Y5_MC!R67)</x:f>
        <x:v>705112.7401436423</x:v>
      </x:c>
      <x:c r="R501" s="16" t="n">
        <x:f>MAX(0,Q501*(1+EXP((LN(1+Assumptions!$C$60)-0.5*Assumptions!$C$61^2)+Assumptions!$C$61*((RAND()+RAND()+RAND()+RAND()+RAND()+RAND()+RAND()+RAND()+RAND()+RAND()+RAND()+RAND())-6))-1)+PT_Y5_MC!S67)</x:f>
        <x:v>681523.62701828</x:v>
      </x:c>
      <x:c r="S501" s="16" t="n">
        <x:f>MAX(0,R501*(1+EXP((LN(1+Assumptions!$C$60)-0.5*Assumptions!$C$61^2)+Assumptions!$C$61*((RAND()+RAND()+RAND()+RAND()+RAND()+RAND()+RAND()+RAND()+RAND()+RAND()+RAND()+RAND())-6))-1)+PT_Y5_MC!T67)</x:f>
        <x:v>644931.4435761329</x:v>
      </x:c>
      <x:c r="T501" s="16" t="n">
        <x:f>MAX(0,S501*(1+EXP((LN(1+Assumptions!$C$60)-0.5*Assumptions!$C$61^2)+Assumptions!$C$61*((RAND()+RAND()+RAND()+RAND()+RAND()+RAND()+RAND()+RAND()+RAND()+RAND()+RAND()+RAND())-6))-1)+PT_Y5_MC!U67)</x:f>
        <x:v>699033.9219686164</x:v>
      </x:c>
      <x:c r="U501" s="16" t="n">
        <x:f>MAX(0,T501*(1+EXP((LN(1+Assumptions!$C$60)-0.5*Assumptions!$C$61^2)+Assumptions!$C$61*((RAND()+RAND()+RAND()+RAND()+RAND()+RAND()+RAND()+RAND()+RAND()+RAND()+RAND()+RAND())-6))-1)+PT_Y5_MC!V67)</x:f>
        <x:v>754524.4902492595</x:v>
      </x:c>
      <x:c r="V501" s="16" t="n">
        <x:f>MAX(0,U501*(1+EXP((LN(1+Assumptions!$C$60)-0.5*Assumptions!$C$61^2)+Assumptions!$C$61*((RAND()+RAND()+RAND()+RAND()+RAND()+RAND()+RAND()+RAND()+RAND()+RAND()+RAND()+RAND())-6))-1)+PT_Y5_MC!W67)</x:f>
        <x:v>853762.8144191694</x:v>
      </x:c>
      <x:c r="W501" s="16" t="n">
        <x:f>MAX(0,V501*(1+EXP((LN(1+Assumptions!$C$60)-0.5*Assumptions!$C$61^2)+Assumptions!$C$61*((RAND()+RAND()+RAND()+RAND()+RAND()+RAND()+RAND()+RAND()+RAND()+RAND()+RAND()+RAND())-6))-1)+PT_Y5_MC!X67)</x:f>
        <x:v>1021614.2518504313</x:v>
      </x:c>
      <x:c r="X501" s="16" t="n">
        <x:f>MAX(0,W501*(1+EXP((LN(1+Assumptions!$C$60)-0.5*Assumptions!$C$61^2)+Assumptions!$C$61*((RAND()+RAND()+RAND()+RAND()+RAND()+RAND()+RAND()+RAND()+RAND()+RAND()+RAND()+RAND())-6))-1)+PT_Y5_MC!Y67)</x:f>
        <x:v>1078454.8108550285</x:v>
      </x:c>
      <x:c r="Y501" s="16" t="n">
        <x:f>MAX(0,X501*(1+EXP((LN(1+Assumptions!$C$60)-0.5*Assumptions!$C$61^2)+Assumptions!$C$61*((RAND()+RAND()+RAND()+RAND()+RAND()+RAND()+RAND()+RAND()+RAND()+RAND()+RAND()+RAND())-6))-1)+PT_Y5_MC!Z67)</x:f>
        <x:v>1021115.4726735499</x:v>
      </x:c>
      <x:c r="Z501" s="16" t="n">
        <x:f>MAX(0,Y501*(1+EXP((LN(1+Assumptions!$C$60)-0.5*Assumptions!$C$61^2)+Assumptions!$C$61*((RAND()+RAND()+RAND()+RAND()+RAND()+RAND()+RAND()+RAND()+RAND()+RAND()+RAND()+RAND())-6))-1)+PT_Y5_MC!AA67)</x:f>
        <x:v>1105826.8141975896</x:v>
      </x:c>
      <x:c r="AA501" s="16" t="n">
        <x:f>MAX(0,Z501*(1+EXP((LN(1+Assumptions!$C$60)-0.5*Assumptions!$C$61^2)+Assumptions!$C$61*((RAND()+RAND()+RAND()+RAND()+RAND()+RAND()+RAND()+RAND()+RAND()+RAND()+RAND()+RAND())-6))-1)+PT_Y5_MC!AB67)</x:f>
        <x:v>1077842.726513833</x:v>
      </x:c>
      <x:c r="AB501" s="16" t="n">
        <x:f>MAX(0,AA501*(1+EXP((LN(1+Assumptions!$C$60)-0.5*Assumptions!$C$61^2)+Assumptions!$C$61*((RAND()+RAND()+RAND()+RAND()+RAND()+RAND()+RAND()+RAND()+RAND()+RAND()+RAND()+RAND())-6))-1)+PT_Y5_MC!AC67)</x:f>
        <x:v>1125987.505418683</x:v>
      </x:c>
      <x:c r="AC501" s="16" t="n">
        <x:f>MAX(0,AB501*(1+EXP((LN(1+Assumptions!$C$60)-0.5*Assumptions!$C$61^2)+Assumptions!$C$61*((RAND()+RAND()+RAND()+RAND()+RAND()+RAND()+RAND()+RAND()+RAND()+RAND()+RAND()+RAND())-6))-1)+PT_Y5_MC!AD67)</x:f>
        <x:v>1256176.845745181</x:v>
      </x:c>
      <x:c r="AD501" s="16" t="n">
        <x:f>MAX(0,AC501*(1+EXP((LN(1+Assumptions!$C$60)-0.5*Assumptions!$C$61^2)+Assumptions!$C$61*((RAND()+RAND()+RAND()+RAND()+RAND()+RAND()+RAND()+RAND()+RAND()+RAND()+RAND()+RAND())-6))-1)+PT_Y5_MC!AE67)</x:f>
        <x:v>1015877.63340973</x:v>
      </x:c>
      <x:c r="AE501" s="16" t="n">
        <x:f>MAX(0,AD501*(1+EXP((LN(1+Assumptions!$C$60)-0.5*Assumptions!$C$61^2)+Assumptions!$C$61*((RAND()+RAND()+RAND()+RAND()+RAND()+RAND()+RAND()+RAND()+RAND()+RAND()+RAND()+RAND())-6))-1)+PT_Y5_MC!AF67)</x:f>
        <x:v>1027596.0414453442</x:v>
      </x:c>
      <x:c r="AF501" s="16" t="n">
        <x:f>MAX(0,AE501*(1+EXP((LN(1+Assumptions!$C$60)-0.5*Assumptions!$C$61^2)+Assumptions!$C$61*((RAND()+RAND()+RAND()+RAND()+RAND()+RAND()+RAND()+RAND()+RAND()+RAND()+RAND()+RAND())-6))-1)+PT_Y5_MC!AG67)</x:f>
        <x:v>1156156.0681974648</x:v>
      </x:c>
    </x:row>
    <x:row r="502">
      <x:c r="A502" s="39">
        <x:v>498</x:v>
      </x:c>
      <x:c r="B502" s="16" t="n">
        <x:f>PT_Y5_MC!C68</x:f>
        <x:v>1029031.25</x:v>
      </x:c>
      <x:c r="C502" s="16" t="n">
        <x:f>MAX(0,B502*(1+EXP((LN(1+Assumptions!$C$60)-0.5*Assumptions!$C$61^2)+Assumptions!$C$61*((RAND()+RAND()+RAND()+RAND()+RAND()+RAND()+RAND()+RAND()+RAND()+RAND()+RAND()+RAND())-6))-1)+PT_Y5_MC!D67)</x:f>
        <x:v>1235337.5181187643</x:v>
      </x:c>
      <x:c r="D502" s="16" t="n">
        <x:f>MAX(0,C502*(1+EXP((LN(1+Assumptions!$C$60)-0.5*Assumptions!$C$61^2)+Assumptions!$C$61*((RAND()+RAND()+RAND()+RAND()+RAND()+RAND()+RAND()+RAND()+RAND()+RAND()+RAND()+RAND())-6))-1)+PT_Y5_MC!E67)</x:f>
        <x:v>1303613.6947032248</x:v>
      </x:c>
      <x:c r="E502" s="16" t="n">
        <x:f>MAX(0,D502*(1+EXP((LN(1+Assumptions!$C$60)-0.5*Assumptions!$C$61^2)+Assumptions!$C$61*((RAND()+RAND()+RAND()+RAND()+RAND()+RAND()+RAND()+RAND()+RAND()+RAND()+RAND()+RAND())-6))-1)+PT_Y5_MC!F67)</x:f>
        <x:v>1540617.59690782</x:v>
      </x:c>
      <x:c r="F502" s="16" t="n">
        <x:f>MAX(0,E502*(1+EXP((LN(1+Assumptions!$C$60)-0.5*Assumptions!$C$61^2)+Assumptions!$C$61*((RAND()+RAND()+RAND()+RAND()+RAND()+RAND()+RAND()+RAND()+RAND()+RAND()+RAND()+RAND())-6))-1)+PT_Y5_MC!G67)</x:f>
        <x:v>1722656.7653015608</x:v>
      </x:c>
      <x:c r="G502" s="16" t="n">
        <x:f>MAX(0,F502*(1+EXP((LN(1+Assumptions!$C$60)-0.5*Assumptions!$C$61^2)+Assumptions!$C$61*((RAND()+RAND()+RAND()+RAND()+RAND()+RAND()+RAND()+RAND()+RAND()+RAND()+RAND()+RAND())-6))-1)+PT_Y5_MC!H67)</x:f>
        <x:v>2308200.901261351</x:v>
      </x:c>
      <x:c r="H502" s="16" t="n">
        <x:f>MAX(0,G502*(1+EXP((LN(1+Assumptions!$C$60)-0.5*Assumptions!$C$61^2)+Assumptions!$C$61*((RAND()+RAND()+RAND()+RAND()+RAND()+RAND()+RAND()+RAND()+RAND()+RAND()+RAND()+RAND())-6))-1)+PT_Y5_MC!I67)</x:f>
        <x:v>2562184.085545898</x:v>
      </x:c>
      <x:c r="I502" s="16" t="n">
        <x:f>MAX(0,H502*(1+EXP((LN(1+Assumptions!$C$60)-0.5*Assumptions!$C$61^2)+Assumptions!$C$61*((RAND()+RAND()+RAND()+RAND()+RAND()+RAND()+RAND()+RAND()+RAND()+RAND()+RAND()+RAND())-6))-1)+PT_Y5_MC!J67)</x:f>
        <x:v>2516103.5991740027</x:v>
      </x:c>
      <x:c r="J502" s="16" t="n">
        <x:f>MAX(0,I502*(1+EXP((LN(1+Assumptions!$C$60)-0.5*Assumptions!$C$61^2)+Assumptions!$C$61*((RAND()+RAND()+RAND()+RAND()+RAND()+RAND()+RAND()+RAND()+RAND()+RAND()+RAND()+RAND())-6))-1)+PT_Y5_MC!K67)</x:f>
        <x:v>2918251.283926875</x:v>
      </x:c>
      <x:c r="K502" s="16" t="n">
        <x:f>MAX(0,J502*(1+EXP((LN(1+Assumptions!$C$60)-0.5*Assumptions!$C$61^2)+Assumptions!$C$61*((RAND()+RAND()+RAND()+RAND()+RAND()+RAND()+RAND()+RAND()+RAND()+RAND()+RAND()+RAND())-6))-1)+PT_Y5_MC!L67)</x:f>
        <x:v>2523833.072305962</x:v>
      </x:c>
      <x:c r="L502" s="16" t="n">
        <x:f>MAX(0,K502*(1+EXP((LN(1+Assumptions!$C$60)-0.5*Assumptions!$C$61^2)+Assumptions!$C$61*((RAND()+RAND()+RAND()+RAND()+RAND()+RAND()+RAND()+RAND()+RAND()+RAND()+RAND()+RAND())-6))-1)+PT_Y5_MC!M67)</x:f>
        <x:v>3393544.9409255944</x:v>
      </x:c>
      <x:c r="M502" s="16" t="n">
        <x:f>MAX(0,L502*(1+EXP((LN(1+Assumptions!$C$60)-0.5*Assumptions!$C$61^2)+Assumptions!$C$61*((RAND()+RAND()+RAND()+RAND()+RAND()+RAND()+RAND()+RAND()+RAND()+RAND()+RAND()+RAND())-6))-1)+PT_Y5_MC!N67)</x:f>
        <x:v>4052993.1852756743</x:v>
      </x:c>
      <x:c r="N502" s="16" t="n">
        <x:f>MAX(0,M502*(1+EXP((LN(1+Assumptions!$C$60)-0.5*Assumptions!$C$61^2)+Assumptions!$C$61*((RAND()+RAND()+RAND()+RAND()+RAND()+RAND()+RAND()+RAND()+RAND()+RAND()+RAND()+RAND())-6))-1)+PT_Y5_MC!O67)</x:f>
        <x:v>4329244.1458506</x:v>
      </x:c>
      <x:c r="O502" s="16" t="n">
        <x:f>MAX(0,N502*(1+EXP((LN(1+Assumptions!$C$60)-0.5*Assumptions!$C$61^2)+Assumptions!$C$61*((RAND()+RAND()+RAND()+RAND()+RAND()+RAND()+RAND()+RAND()+RAND()+RAND()+RAND()+RAND())-6))-1)+PT_Y5_MC!P67)</x:f>
        <x:v>4941264.816994439</x:v>
      </x:c>
      <x:c r="P502" s="16" t="n">
        <x:f>MAX(0,O502*(1+EXP((LN(1+Assumptions!$C$60)-0.5*Assumptions!$C$61^2)+Assumptions!$C$61*((RAND()+RAND()+RAND()+RAND()+RAND()+RAND()+RAND()+RAND()+RAND()+RAND()+RAND()+RAND())-6))-1)+PT_Y5_MC!Q67)</x:f>
        <x:v>5913408.186601966</x:v>
      </x:c>
      <x:c r="Q502" s="16" t="n">
        <x:f>MAX(0,P502*(1+EXP((LN(1+Assumptions!$C$60)-0.5*Assumptions!$C$61^2)+Assumptions!$C$61*((RAND()+RAND()+RAND()+RAND()+RAND()+RAND()+RAND()+RAND()+RAND()+RAND()+RAND()+RAND())-6))-1)+PT_Y5_MC!R67)</x:f>
        <x:v>6976668.650387334</x:v>
      </x:c>
      <x:c r="R502" s="16" t="n">
        <x:f>MAX(0,Q502*(1+EXP((LN(1+Assumptions!$C$60)-0.5*Assumptions!$C$61^2)+Assumptions!$C$61*((RAND()+RAND()+RAND()+RAND()+RAND()+RAND()+RAND()+RAND()+RAND()+RAND()+RAND()+RAND())-6))-1)+PT_Y5_MC!S67)</x:f>
        <x:v>7891191.143516712</x:v>
      </x:c>
      <x:c r="S502" s="16" t="n">
        <x:f>MAX(0,R502*(1+EXP((LN(1+Assumptions!$C$60)-0.5*Assumptions!$C$61^2)+Assumptions!$C$61*((RAND()+RAND()+RAND()+RAND()+RAND()+RAND()+RAND()+RAND()+RAND()+RAND()+RAND()+RAND())-6))-1)+PT_Y5_MC!T67)</x:f>
        <x:v>10023162.908487942</x:v>
      </x:c>
      <x:c r="T502" s="16" t="n">
        <x:f>MAX(0,S502*(1+EXP((LN(1+Assumptions!$C$60)-0.5*Assumptions!$C$61^2)+Assumptions!$C$61*((RAND()+RAND()+RAND()+RAND()+RAND()+RAND()+RAND()+RAND()+RAND()+RAND()+RAND()+RAND())-6))-1)+PT_Y5_MC!U67)</x:f>
        <x:v>11118603.444691624</x:v>
      </x:c>
      <x:c r="U502" s="16" t="n">
        <x:f>MAX(0,T502*(1+EXP((LN(1+Assumptions!$C$60)-0.5*Assumptions!$C$61^2)+Assumptions!$C$61*((RAND()+RAND()+RAND()+RAND()+RAND()+RAND()+RAND()+RAND()+RAND()+RAND()+RAND()+RAND())-6))-1)+PT_Y5_MC!V67)</x:f>
        <x:v>12769690.42849614</x:v>
      </x:c>
      <x:c r="V502" s="16" t="n">
        <x:f>MAX(0,U502*(1+EXP((LN(1+Assumptions!$C$60)-0.5*Assumptions!$C$61^2)+Assumptions!$C$61*((RAND()+RAND()+RAND()+RAND()+RAND()+RAND()+RAND()+RAND()+RAND()+RAND()+RAND()+RAND())-6))-1)+PT_Y5_MC!W67)</x:f>
        <x:v>13619686.05469542</x:v>
      </x:c>
      <x:c r="W502" s="16" t="n">
        <x:f>MAX(0,V502*(1+EXP((LN(1+Assumptions!$C$60)-0.5*Assumptions!$C$61^2)+Assumptions!$C$61*((RAND()+RAND()+RAND()+RAND()+RAND()+RAND()+RAND()+RAND()+RAND()+RAND()+RAND()+RAND())-6))-1)+PT_Y5_MC!X67)</x:f>
        <x:v>14825163.43411863</x:v>
      </x:c>
      <x:c r="X502" s="16" t="n">
        <x:f>MAX(0,W502*(1+EXP((LN(1+Assumptions!$C$60)-0.5*Assumptions!$C$61^2)+Assumptions!$C$61*((RAND()+RAND()+RAND()+RAND()+RAND()+RAND()+RAND()+RAND()+RAND()+RAND()+RAND()+RAND())-6))-1)+PT_Y5_MC!Y67)</x:f>
        <x:v>17615573.743830327</x:v>
      </x:c>
      <x:c r="Y502" s="16" t="n">
        <x:f>MAX(0,X502*(1+EXP((LN(1+Assumptions!$C$60)-0.5*Assumptions!$C$61^2)+Assumptions!$C$61*((RAND()+RAND()+RAND()+RAND()+RAND()+RAND()+RAND()+RAND()+RAND()+RAND()+RAND()+RAND())-6))-1)+PT_Y5_MC!Z67)</x:f>
        <x:v>16793012.42508688</x:v>
      </x:c>
      <x:c r="Z502" s="16" t="n">
        <x:f>MAX(0,Y502*(1+EXP((LN(1+Assumptions!$C$60)-0.5*Assumptions!$C$61^2)+Assumptions!$C$61*((RAND()+RAND()+RAND()+RAND()+RAND()+RAND()+RAND()+RAND()+RAND()+RAND()+RAND()+RAND())-6))-1)+PT_Y5_MC!AA67)</x:f>
        <x:v>20845435.127633438</x:v>
      </x:c>
      <x:c r="AA502" s="16" t="n">
        <x:f>MAX(0,Z502*(1+EXP((LN(1+Assumptions!$C$60)-0.5*Assumptions!$C$61^2)+Assumptions!$C$61*((RAND()+RAND()+RAND()+RAND()+RAND()+RAND()+RAND()+RAND()+RAND()+RAND()+RAND()+RAND())-6))-1)+PT_Y5_MC!AB67)</x:f>
        <x:v>18505806.736181468</x:v>
      </x:c>
      <x:c r="AB502" s="16" t="n">
        <x:f>MAX(0,AA502*(1+EXP((LN(1+Assumptions!$C$60)-0.5*Assumptions!$C$61^2)+Assumptions!$C$61*((RAND()+RAND()+RAND()+RAND()+RAND()+RAND()+RAND()+RAND()+RAND()+RAND()+RAND()+RAND())-6))-1)+PT_Y5_MC!AC67)</x:f>
        <x:v>17079887.158552345</x:v>
      </x:c>
      <x:c r="AC502" s="16" t="n">
        <x:f>MAX(0,AB502*(1+EXP((LN(1+Assumptions!$C$60)-0.5*Assumptions!$C$61^2)+Assumptions!$C$61*((RAND()+RAND()+RAND()+RAND()+RAND()+RAND()+RAND()+RAND()+RAND()+RAND()+RAND()+RAND())-6))-1)+PT_Y5_MC!AD67)</x:f>
        <x:v>20712708.168388367</x:v>
      </x:c>
      <x:c r="AD502" s="16" t="n">
        <x:f>MAX(0,AC502*(1+EXP((LN(1+Assumptions!$C$60)-0.5*Assumptions!$C$61^2)+Assumptions!$C$61*((RAND()+RAND()+RAND()+RAND()+RAND()+RAND()+RAND()+RAND()+RAND()+RAND()+RAND()+RAND())-6))-1)+PT_Y5_MC!AE67)</x:f>
        <x:v>20344178.571894705</x:v>
      </x:c>
      <x:c r="AE502" s="16" t="n">
        <x:f>MAX(0,AD502*(1+EXP((LN(1+Assumptions!$C$60)-0.5*Assumptions!$C$61^2)+Assumptions!$C$61*((RAND()+RAND()+RAND()+RAND()+RAND()+RAND()+RAND()+RAND()+RAND()+RAND()+RAND()+RAND())-6))-1)+PT_Y5_MC!AF67)</x:f>
        <x:v>19555818.14148117</x:v>
      </x:c>
      <x:c r="AF502" s="16" t="n">
        <x:f>MAX(0,AE502*(1+EXP((LN(1+Assumptions!$C$60)-0.5*Assumptions!$C$61^2)+Assumptions!$C$61*((RAND()+RAND()+RAND()+RAND()+RAND()+RAND()+RAND()+RAND()+RAND()+RAND()+RAND()+RAND())-6))-1)+PT_Y5_MC!AG67)</x:f>
        <x:v>17729523.174156114</x:v>
      </x:c>
    </x:row>
    <x:row r="503">
      <x:c r="A503" s="39">
        <x:v>499</x:v>
      </x:c>
      <x:c r="B503" s="16" t="n">
        <x:f>PT_Y5_MC!C68</x:f>
        <x:v>1029031.25</x:v>
      </x:c>
      <x:c r="C503" s="16" t="n">
        <x:f>MAX(0,B503*(1+EXP((LN(1+Assumptions!$C$60)-0.5*Assumptions!$C$61^2)+Assumptions!$C$61*((RAND()+RAND()+RAND()+RAND()+RAND()+RAND()+RAND()+RAND()+RAND()+RAND()+RAND()+RAND())-6))-1)+PT_Y5_MC!D67)</x:f>
        <x:v>995078.9991568857</x:v>
      </x:c>
      <x:c r="D503" s="16" t="n">
        <x:f>MAX(0,C503*(1+EXP((LN(1+Assumptions!$C$60)-0.5*Assumptions!$C$61^2)+Assumptions!$C$61*((RAND()+RAND()+RAND()+RAND()+RAND()+RAND()+RAND()+RAND()+RAND()+RAND()+RAND()+RAND())-6))-1)+PT_Y5_MC!E67)</x:f>
        <x:v>990021.60123746</x:v>
      </x:c>
      <x:c r="E503" s="16" t="n">
        <x:f>MAX(0,D503*(1+EXP((LN(1+Assumptions!$C$60)-0.5*Assumptions!$C$61^2)+Assumptions!$C$61*((RAND()+RAND()+RAND()+RAND()+RAND()+RAND()+RAND()+RAND()+RAND()+RAND()+RAND()+RAND())-6))-1)+PT_Y5_MC!F67)</x:f>
        <x:v>1060046.441607791</x:v>
      </x:c>
      <x:c r="F503" s="16" t="n">
        <x:f>MAX(0,E503*(1+EXP((LN(1+Assumptions!$C$60)-0.5*Assumptions!$C$61^2)+Assumptions!$C$61*((RAND()+RAND()+RAND()+RAND()+RAND()+RAND()+RAND()+RAND()+RAND()+RAND()+RAND()+RAND())-6))-1)+PT_Y5_MC!G67)</x:f>
        <x:v>956394.9717896645</x:v>
      </x:c>
      <x:c r="G503" s="16" t="n">
        <x:f>MAX(0,F503*(1+EXP((LN(1+Assumptions!$C$60)-0.5*Assumptions!$C$61^2)+Assumptions!$C$61*((RAND()+RAND()+RAND()+RAND()+RAND()+RAND()+RAND()+RAND()+RAND()+RAND()+RAND()+RAND())-6))-1)+PT_Y5_MC!H67)</x:f>
        <x:v>1069761.1742812053</x:v>
      </x:c>
      <x:c r="H503" s="16" t="n">
        <x:f>MAX(0,G503*(1+EXP((LN(1+Assumptions!$C$60)-0.5*Assumptions!$C$61^2)+Assumptions!$C$61*((RAND()+RAND()+RAND()+RAND()+RAND()+RAND()+RAND()+RAND()+RAND()+RAND()+RAND()+RAND())-6))-1)+PT_Y5_MC!I67)</x:f>
        <x:v>1048756.5626760116</x:v>
      </x:c>
      <x:c r="I503" s="16" t="n">
        <x:f>MAX(0,H503*(1+EXP((LN(1+Assumptions!$C$60)-0.5*Assumptions!$C$61^2)+Assumptions!$C$61*((RAND()+RAND()+RAND()+RAND()+RAND()+RAND()+RAND()+RAND()+RAND()+RAND()+RAND()+RAND())-6))-1)+PT_Y5_MC!J67)</x:f>
        <x:v>1203144.69454025</x:v>
      </x:c>
      <x:c r="J503" s="16" t="n">
        <x:f>MAX(0,I503*(1+EXP((LN(1+Assumptions!$C$60)-0.5*Assumptions!$C$61^2)+Assumptions!$C$61*((RAND()+RAND()+RAND()+RAND()+RAND()+RAND()+RAND()+RAND()+RAND()+RAND()+RAND()+RAND())-6))-1)+PT_Y5_MC!K67)</x:f>
        <x:v>1263001.992385847</x:v>
      </x:c>
      <x:c r="K503" s="16" t="n">
        <x:f>MAX(0,J503*(1+EXP((LN(1+Assumptions!$C$60)-0.5*Assumptions!$C$61^2)+Assumptions!$C$61*((RAND()+RAND()+RAND()+RAND()+RAND()+RAND()+RAND()+RAND()+RAND()+RAND()+RAND()+RAND())-6))-1)+PT_Y5_MC!L67)</x:f>
        <x:v>949939.119583582</x:v>
      </x:c>
      <x:c r="L503" s="16" t="n">
        <x:f>MAX(0,K503*(1+EXP((LN(1+Assumptions!$C$60)-0.5*Assumptions!$C$61^2)+Assumptions!$C$61*((RAND()+RAND()+RAND()+RAND()+RAND()+RAND()+RAND()+RAND()+RAND()+RAND()+RAND()+RAND())-6))-1)+PT_Y5_MC!M67)</x:f>
        <x:v>1045250.4674713349</x:v>
      </x:c>
      <x:c r="M503" s="16" t="n">
        <x:f>MAX(0,L503*(1+EXP((LN(1+Assumptions!$C$60)-0.5*Assumptions!$C$61^2)+Assumptions!$C$61*((RAND()+RAND()+RAND()+RAND()+RAND()+RAND()+RAND()+RAND()+RAND()+RAND()+RAND()+RAND())-6))-1)+PT_Y5_MC!N67)</x:f>
        <x:v>1257978.3035829104</x:v>
      </x:c>
      <x:c r="N503" s="16" t="n">
        <x:f>MAX(0,M503*(1+EXP((LN(1+Assumptions!$C$60)-0.5*Assumptions!$C$61^2)+Assumptions!$C$61*((RAND()+RAND()+RAND()+RAND()+RAND()+RAND()+RAND()+RAND()+RAND()+RAND()+RAND()+RAND())-6))-1)+PT_Y5_MC!O67)</x:f>
        <x:v>1043267.5392778681</x:v>
      </x:c>
      <x:c r="O503" s="16" t="n">
        <x:f>MAX(0,N503*(1+EXP((LN(1+Assumptions!$C$60)-0.5*Assumptions!$C$61^2)+Assumptions!$C$61*((RAND()+RAND()+RAND()+RAND()+RAND()+RAND()+RAND()+RAND()+RAND()+RAND()+RAND()+RAND())-6))-1)+PT_Y5_MC!P67)</x:f>
        <x:v>1002213.0664191045</x:v>
      </x:c>
      <x:c r="P503" s="16" t="n">
        <x:f>MAX(0,O503*(1+EXP((LN(1+Assumptions!$C$60)-0.5*Assumptions!$C$61^2)+Assumptions!$C$61*((RAND()+RAND()+RAND()+RAND()+RAND()+RAND()+RAND()+RAND()+RAND()+RAND()+RAND()+RAND())-6))-1)+PT_Y5_MC!Q67)</x:f>
        <x:v>1122178.4800641946</x:v>
      </x:c>
      <x:c r="Q503" s="16" t="n">
        <x:f>MAX(0,P503*(1+EXP((LN(1+Assumptions!$C$60)-0.5*Assumptions!$C$61^2)+Assumptions!$C$61*((RAND()+RAND()+RAND()+RAND()+RAND()+RAND()+RAND()+RAND()+RAND()+RAND()+RAND()+RAND())-6))-1)+PT_Y5_MC!R67)</x:f>
        <x:v>1172306.055188255</x:v>
      </x:c>
      <x:c r="R503" s="16" t="n">
        <x:f>MAX(0,Q503*(1+EXP((LN(1+Assumptions!$C$60)-0.5*Assumptions!$C$61^2)+Assumptions!$C$61*((RAND()+RAND()+RAND()+RAND()+RAND()+RAND()+RAND()+RAND()+RAND()+RAND()+RAND()+RAND())-6))-1)+PT_Y5_MC!S67)</x:f>
        <x:v>1148911.652240111</x:v>
      </x:c>
      <x:c r="S503" s="16" t="n">
        <x:f>MAX(0,R503*(1+EXP((LN(1+Assumptions!$C$60)-0.5*Assumptions!$C$61^2)+Assumptions!$C$61*((RAND()+RAND()+RAND()+RAND()+RAND()+RAND()+RAND()+RAND()+RAND()+RAND()+RAND()+RAND())-6))-1)+PT_Y5_MC!T67)</x:f>
        <x:v>1178644.606817484</x:v>
      </x:c>
      <x:c r="T503" s="16" t="n">
        <x:f>MAX(0,S503*(1+EXP((LN(1+Assumptions!$C$60)-0.5*Assumptions!$C$61^2)+Assumptions!$C$61*((RAND()+RAND()+RAND()+RAND()+RAND()+RAND()+RAND()+RAND()+RAND()+RAND()+RAND()+RAND())-6))-1)+PT_Y5_MC!U67)</x:f>
        <x:v>1410595.002258145</x:v>
      </x:c>
      <x:c r="U503" s="16" t="n">
        <x:f>MAX(0,T503*(1+EXP((LN(1+Assumptions!$C$60)-0.5*Assumptions!$C$61^2)+Assumptions!$C$61*((RAND()+RAND()+RAND()+RAND()+RAND()+RAND()+RAND()+RAND()+RAND()+RAND()+RAND()+RAND())-6))-1)+PT_Y5_MC!V67)</x:f>
        <x:v>1671917.77622357</x:v>
      </x:c>
      <x:c r="V503" s="16" t="n">
        <x:f>MAX(0,U503*(1+EXP((LN(1+Assumptions!$C$60)-0.5*Assumptions!$C$61^2)+Assumptions!$C$61*((RAND()+RAND()+RAND()+RAND()+RAND()+RAND()+RAND()+RAND()+RAND()+RAND()+RAND()+RAND())-6))-1)+PT_Y5_MC!W67)</x:f>
        <x:v>1600286.0984545946</x:v>
      </x:c>
      <x:c r="W503" s="16" t="n">
        <x:f>MAX(0,V503*(1+EXP((LN(1+Assumptions!$C$60)-0.5*Assumptions!$C$61^2)+Assumptions!$C$61*((RAND()+RAND()+RAND()+RAND()+RAND()+RAND()+RAND()+RAND()+RAND()+RAND()+RAND()+RAND())-6))-1)+PT_Y5_MC!X67)</x:f>
        <x:v>1425347.3833092763</x:v>
      </x:c>
      <x:c r="X503" s="16" t="n">
        <x:f>MAX(0,W503*(1+EXP((LN(1+Assumptions!$C$60)-0.5*Assumptions!$C$61^2)+Assumptions!$C$61*((RAND()+RAND()+RAND()+RAND()+RAND()+RAND()+RAND()+RAND()+RAND()+RAND()+RAND()+RAND())-6))-1)+PT_Y5_MC!Y67)</x:f>
        <x:v>1613428.9584106833</x:v>
      </x:c>
      <x:c r="Y503" s="16" t="n">
        <x:f>MAX(0,X503*(1+EXP((LN(1+Assumptions!$C$60)-0.5*Assumptions!$C$61^2)+Assumptions!$C$61*((RAND()+RAND()+RAND()+RAND()+RAND()+RAND()+RAND()+RAND()+RAND()+RAND()+RAND()+RAND())-6))-1)+PT_Y5_MC!Z67)</x:f>
        <x:v>1799074.048981403</x:v>
      </x:c>
      <x:c r="Z503" s="16" t="n">
        <x:f>MAX(0,Y503*(1+EXP((LN(1+Assumptions!$C$60)-0.5*Assumptions!$C$61^2)+Assumptions!$C$61*((RAND()+RAND()+RAND()+RAND()+RAND()+RAND()+RAND()+RAND()+RAND()+RAND()+RAND()+RAND())-6))-1)+PT_Y5_MC!AA67)</x:f>
        <x:v>1860816.014017163</x:v>
      </x:c>
      <x:c r="AA503" s="16" t="n">
        <x:f>MAX(0,Z503*(1+EXP((LN(1+Assumptions!$C$60)-0.5*Assumptions!$C$61^2)+Assumptions!$C$61*((RAND()+RAND()+RAND()+RAND()+RAND()+RAND()+RAND()+RAND()+RAND()+RAND()+RAND()+RAND())-6))-1)+PT_Y5_MC!AB67)</x:f>
        <x:v>1867918.1381640714</x:v>
      </x:c>
      <x:c r="AB503" s="16" t="n">
        <x:f>MAX(0,AA503*(1+EXP((LN(1+Assumptions!$C$60)-0.5*Assumptions!$C$61^2)+Assumptions!$C$61*((RAND()+RAND()+RAND()+RAND()+RAND()+RAND()+RAND()+RAND()+RAND()+RAND()+RAND()+RAND())-6))-1)+PT_Y5_MC!AC67)</x:f>
        <x:v>1625996.4947302334</x:v>
      </x:c>
      <x:c r="AC503" s="16" t="n">
        <x:f>MAX(0,AB503*(1+EXP((LN(1+Assumptions!$C$60)-0.5*Assumptions!$C$61^2)+Assumptions!$C$61*((RAND()+RAND()+RAND()+RAND()+RAND()+RAND()+RAND()+RAND()+RAND()+RAND()+RAND()+RAND())-6))-1)+PT_Y5_MC!AD67)</x:f>
        <x:v>1480625.9973294472</x:v>
      </x:c>
      <x:c r="AD503" s="16" t="n">
        <x:f>MAX(0,AC503*(1+EXP((LN(1+Assumptions!$C$60)-0.5*Assumptions!$C$61^2)+Assumptions!$C$61*((RAND()+RAND()+RAND()+RAND()+RAND()+RAND()+RAND()+RAND()+RAND()+RAND()+RAND()+RAND())-6))-1)+PT_Y5_MC!AE67)</x:f>
        <x:v>1370609.4127506304</x:v>
      </x:c>
      <x:c r="AE503" s="16" t="n">
        <x:f>MAX(0,AD503*(1+EXP((LN(1+Assumptions!$C$60)-0.5*Assumptions!$C$61^2)+Assumptions!$C$61*((RAND()+RAND()+RAND()+RAND()+RAND()+RAND()+RAND()+RAND()+RAND()+RAND()+RAND()+RAND())-6))-1)+PT_Y5_MC!AF67)</x:f>
        <x:v>1620030.5424363967</x:v>
      </x:c>
      <x:c r="AF503" s="16" t="n">
        <x:f>MAX(0,AE503*(1+EXP((LN(1+Assumptions!$C$60)-0.5*Assumptions!$C$61^2)+Assumptions!$C$61*((RAND()+RAND()+RAND()+RAND()+RAND()+RAND()+RAND()+RAND()+RAND()+RAND()+RAND()+RAND())-6))-1)+PT_Y5_MC!AG67)</x:f>
        <x:v>1691248.7020297851</x:v>
      </x:c>
    </x:row>
    <x:row r="504">
      <x:c r="A504" s="39">
        <x:v>500</x:v>
      </x:c>
      <x:c r="B504" s="16" t="n">
        <x:f>PT_Y5_MC!C68</x:f>
        <x:v>1029031.25</x:v>
      </x:c>
      <x:c r="C504" s="16" t="n">
        <x:f>MAX(0,B504*(1+EXP((LN(1+Assumptions!$C$60)-0.5*Assumptions!$C$61^2)+Assumptions!$C$61*((RAND()+RAND()+RAND()+RAND()+RAND()+RAND()+RAND()+RAND()+RAND()+RAND()+RAND()+RAND())-6))-1)+PT_Y5_MC!D67)</x:f>
        <x:v>1035319.1078632337</x:v>
      </x:c>
      <x:c r="D504" s="16" t="n">
        <x:f>MAX(0,C504*(1+EXP((LN(1+Assumptions!$C$60)-0.5*Assumptions!$C$61^2)+Assumptions!$C$61*((RAND()+RAND()+RAND()+RAND()+RAND()+RAND()+RAND()+RAND()+RAND()+RAND()+RAND()+RAND())-6))-1)+PT_Y5_MC!E67)</x:f>
        <x:v>895146.7642989699</x:v>
      </x:c>
      <x:c r="E504" s="16" t="n">
        <x:f>MAX(0,D504*(1+EXP((LN(1+Assumptions!$C$60)-0.5*Assumptions!$C$61^2)+Assumptions!$C$61*((RAND()+RAND()+RAND()+RAND()+RAND()+RAND()+RAND()+RAND()+RAND()+RAND()+RAND()+RAND())-6))-1)+PT_Y5_MC!F67)</x:f>
        <x:v>961000.5722713557</x:v>
      </x:c>
      <x:c r="F504" s="16" t="n">
        <x:f>MAX(0,E504*(1+EXP((LN(1+Assumptions!$C$60)-0.5*Assumptions!$C$61^2)+Assumptions!$C$61*((RAND()+RAND()+RAND()+RAND()+RAND()+RAND()+RAND()+RAND()+RAND()+RAND()+RAND()+RAND())-6))-1)+PT_Y5_MC!G67)</x:f>
        <x:v>864244.9515575061</x:v>
      </x:c>
      <x:c r="G504" s="16" t="n">
        <x:f>MAX(0,F504*(1+EXP((LN(1+Assumptions!$C$60)-0.5*Assumptions!$C$61^2)+Assumptions!$C$61*((RAND()+RAND()+RAND()+RAND()+RAND()+RAND()+RAND()+RAND()+RAND()+RAND()+RAND()+RAND())-6))-1)+PT_Y5_MC!H67)</x:f>
        <x:v>1131241.9082647425</x:v>
      </x:c>
      <x:c r="H504" s="16" t="n">
        <x:f>MAX(0,G504*(1+EXP((LN(1+Assumptions!$C$60)-0.5*Assumptions!$C$61^2)+Assumptions!$C$61*((RAND()+RAND()+RAND()+RAND()+RAND()+RAND()+RAND()+RAND()+RAND()+RAND()+RAND()+RAND())-6))-1)+PT_Y5_MC!I67)</x:f>
        <x:v>1051095.9418593077</x:v>
      </x:c>
      <x:c r="I504" s="16" t="n">
        <x:f>MAX(0,H504*(1+EXP((LN(1+Assumptions!$C$60)-0.5*Assumptions!$C$61^2)+Assumptions!$C$61*((RAND()+RAND()+RAND()+RAND()+RAND()+RAND()+RAND()+RAND()+RAND()+RAND()+RAND()+RAND())-6))-1)+PT_Y5_MC!J67)</x:f>
        <x:v>1035233.7443776439</x:v>
      </x:c>
      <x:c r="J504" s="16" t="n">
        <x:f>MAX(0,I504*(1+EXP((LN(1+Assumptions!$C$60)-0.5*Assumptions!$C$61^2)+Assumptions!$C$61*((RAND()+RAND()+RAND()+RAND()+RAND()+RAND()+RAND()+RAND()+RAND()+RAND()+RAND()+RAND())-6))-1)+PT_Y5_MC!K67)</x:f>
        <x:v>1007255.4858429411</x:v>
      </x:c>
      <x:c r="K504" s="16" t="n">
        <x:f>MAX(0,J504*(1+EXP((LN(1+Assumptions!$C$60)-0.5*Assumptions!$C$61^2)+Assumptions!$C$61*((RAND()+RAND()+RAND()+RAND()+RAND()+RAND()+RAND()+RAND()+RAND()+RAND()+RAND()+RAND())-6))-1)+PT_Y5_MC!L67)</x:f>
        <x:v>1028945.7682957571</x:v>
      </x:c>
      <x:c r="L504" s="16" t="n">
        <x:f>MAX(0,K504*(1+EXP((LN(1+Assumptions!$C$60)-0.5*Assumptions!$C$61^2)+Assumptions!$C$61*((RAND()+RAND()+RAND()+RAND()+RAND()+RAND()+RAND()+RAND()+RAND()+RAND()+RAND()+RAND())-6))-1)+PT_Y5_MC!M67)</x:f>
        <x:v>867470.0721358861</x:v>
      </x:c>
      <x:c r="M504" s="16" t="n">
        <x:f>MAX(0,L504*(1+EXP((LN(1+Assumptions!$C$60)-0.5*Assumptions!$C$61^2)+Assumptions!$C$61*((RAND()+RAND()+RAND()+RAND()+RAND()+RAND()+RAND()+RAND()+RAND()+RAND()+RAND()+RAND())-6))-1)+PT_Y5_MC!N67)</x:f>
        <x:v>862057.6042616697</x:v>
      </x:c>
      <x:c r="N504" s="16" t="n">
        <x:f>MAX(0,M504*(1+EXP((LN(1+Assumptions!$C$60)-0.5*Assumptions!$C$61^2)+Assumptions!$C$61*((RAND()+RAND()+RAND()+RAND()+RAND()+RAND()+RAND()+RAND()+RAND()+RAND()+RAND()+RAND())-6))-1)+PT_Y5_MC!O67)</x:f>
        <x:v>833849.8589651191</x:v>
      </x:c>
      <x:c r="O504" s="16" t="n">
        <x:f>MAX(0,N504*(1+EXP((LN(1+Assumptions!$C$60)-0.5*Assumptions!$C$61^2)+Assumptions!$C$61*((RAND()+RAND()+RAND()+RAND()+RAND()+RAND()+RAND()+RAND()+RAND()+RAND()+RAND()+RAND())-6))-1)+PT_Y5_MC!P67)</x:f>
        <x:v>782846.3236171608</x:v>
      </x:c>
      <x:c r="P504" s="16" t="n">
        <x:f>MAX(0,O504*(1+EXP((LN(1+Assumptions!$C$60)-0.5*Assumptions!$C$61^2)+Assumptions!$C$61*((RAND()+RAND()+RAND()+RAND()+RAND()+RAND()+RAND()+RAND()+RAND()+RAND()+RAND()+RAND())-6))-1)+PT_Y5_MC!Q67)</x:f>
        <x:v>721039.890665453</x:v>
      </x:c>
      <x:c r="Q504" s="16" t="n">
        <x:f>MAX(0,P504*(1+EXP((LN(1+Assumptions!$C$60)-0.5*Assumptions!$C$61^2)+Assumptions!$C$61*((RAND()+RAND()+RAND()+RAND()+RAND()+RAND()+RAND()+RAND()+RAND()+RAND()+RAND()+RAND())-6))-1)+PT_Y5_MC!R67)</x:f>
        <x:v>759637.9049563787</x:v>
      </x:c>
      <x:c r="R504" s="16" t="n">
        <x:f>MAX(0,Q504*(1+EXP((LN(1+Assumptions!$C$60)-0.5*Assumptions!$C$61^2)+Assumptions!$C$61*((RAND()+RAND()+RAND()+RAND()+RAND()+RAND()+RAND()+RAND()+RAND()+RAND()+RAND()+RAND())-6))-1)+PT_Y5_MC!S67)</x:f>
        <x:v>772637.2653673112</x:v>
      </x:c>
      <x:c r="S504" s="16" t="n">
        <x:f>MAX(0,R504*(1+EXP((LN(1+Assumptions!$C$60)-0.5*Assumptions!$C$61^2)+Assumptions!$C$61*((RAND()+RAND()+RAND()+RAND()+RAND()+RAND()+RAND()+RAND()+RAND()+RAND()+RAND()+RAND())-6))-1)+PT_Y5_MC!T67)</x:f>
        <x:v>708844.3386806522</x:v>
      </x:c>
      <x:c r="T504" s="16" t="n">
        <x:f>MAX(0,S504*(1+EXP((LN(1+Assumptions!$C$60)-0.5*Assumptions!$C$61^2)+Assumptions!$C$61*((RAND()+RAND()+RAND()+RAND()+RAND()+RAND()+RAND()+RAND()+RAND()+RAND()+RAND()+RAND())-6))-1)+PT_Y5_MC!U67)</x:f>
        <x:v>699724.1453302489</x:v>
      </x:c>
      <x:c r="U504" s="16" t="n">
        <x:f>MAX(0,T504*(1+EXP((LN(1+Assumptions!$C$60)-0.5*Assumptions!$C$61^2)+Assumptions!$C$61*((RAND()+RAND()+RAND()+RAND()+RAND()+RAND()+RAND()+RAND()+RAND()+RAND()+RAND()+RAND())-6))-1)+PT_Y5_MC!V67)</x:f>
        <x:v>668081.6152760058</x:v>
      </x:c>
      <x:c r="V504" s="16" t="n">
        <x:f>MAX(0,U504*(1+EXP((LN(1+Assumptions!$C$60)-0.5*Assumptions!$C$61^2)+Assumptions!$C$61*((RAND()+RAND()+RAND()+RAND()+RAND()+RAND()+RAND()+RAND()+RAND()+RAND()+RAND()+RAND())-6))-1)+PT_Y5_MC!W67)</x:f>
        <x:v>823779.548344917</x:v>
      </x:c>
      <x:c r="W504" s="16" t="n">
        <x:f>MAX(0,V504*(1+EXP((LN(1+Assumptions!$C$60)-0.5*Assumptions!$C$61^2)+Assumptions!$C$61*((RAND()+RAND()+RAND()+RAND()+RAND()+RAND()+RAND()+RAND()+RAND()+RAND()+RAND()+RAND())-6))-1)+PT_Y5_MC!X67)</x:f>
        <x:v>777231.9977378414</x:v>
      </x:c>
      <x:c r="X504" s="16" t="n">
        <x:f>MAX(0,W504*(1+EXP((LN(1+Assumptions!$C$60)-0.5*Assumptions!$C$61^2)+Assumptions!$C$61*((RAND()+RAND()+RAND()+RAND()+RAND()+RAND()+RAND()+RAND()+RAND()+RAND()+RAND()+RAND())-6))-1)+PT_Y5_MC!Y67)</x:f>
        <x:v>932309.5993845849</x:v>
      </x:c>
      <x:c r="Y504" s="16" t="n">
        <x:f>MAX(0,X504*(1+EXP((LN(1+Assumptions!$C$60)-0.5*Assumptions!$C$61^2)+Assumptions!$C$61*((RAND()+RAND()+RAND()+RAND()+RAND()+RAND()+RAND()+RAND()+RAND()+RAND()+RAND()+RAND())-6))-1)+PT_Y5_MC!Z67)</x:f>
        <x:v>943922.410254475</x:v>
      </x:c>
      <x:c r="Z504" s="16" t="n">
        <x:f>MAX(0,Y504*(1+EXP((LN(1+Assumptions!$C$60)-0.5*Assumptions!$C$61^2)+Assumptions!$C$61*((RAND()+RAND()+RAND()+RAND()+RAND()+RAND()+RAND()+RAND()+RAND()+RAND()+RAND()+RAND())-6))-1)+PT_Y5_MC!AA67)</x:f>
        <x:v>909838.337740073</x:v>
      </x:c>
      <x:c r="AA504" s="16" t="n">
        <x:f>MAX(0,Z504*(1+EXP((LN(1+Assumptions!$C$60)-0.5*Assumptions!$C$61^2)+Assumptions!$C$61*((RAND()+RAND()+RAND()+RAND()+RAND()+RAND()+RAND()+RAND()+RAND()+RAND()+RAND()+RAND())-6))-1)+PT_Y5_MC!AB67)</x:f>
        <x:v>951115.9329284945</x:v>
      </x:c>
      <x:c r="AB504" s="16" t="n">
        <x:f>MAX(0,AA504*(1+EXP((LN(1+Assumptions!$C$60)-0.5*Assumptions!$C$61^2)+Assumptions!$C$61*((RAND()+RAND()+RAND()+RAND()+RAND()+RAND()+RAND()+RAND()+RAND()+RAND()+RAND()+RAND())-6))-1)+PT_Y5_MC!AC67)</x:f>
        <x:v>1028184.1540091324</x:v>
      </x:c>
      <x:c r="AC504" s="16" t="n">
        <x:f>MAX(0,AB504*(1+EXP((LN(1+Assumptions!$C$60)-0.5*Assumptions!$C$61^2)+Assumptions!$C$61*((RAND()+RAND()+RAND()+RAND()+RAND()+RAND()+RAND()+RAND()+RAND()+RAND()+RAND()+RAND())-6))-1)+PT_Y5_MC!AD67)</x:f>
        <x:v>1268995.384911989</x:v>
      </x:c>
      <x:c r="AD504" s="16" t="n">
        <x:f>MAX(0,AC504*(1+EXP((LN(1+Assumptions!$C$60)-0.5*Assumptions!$C$61^2)+Assumptions!$C$61*((RAND()+RAND()+RAND()+RAND()+RAND()+RAND()+RAND()+RAND()+RAND()+RAND()+RAND()+RAND())-6))-1)+PT_Y5_MC!AE67)</x:f>
        <x:v>1430926.3681037978</x:v>
      </x:c>
      <x:c r="AE504" s="16" t="n">
        <x:f>MAX(0,AD504*(1+EXP((LN(1+Assumptions!$C$60)-0.5*Assumptions!$C$61^2)+Assumptions!$C$61*((RAND()+RAND()+RAND()+RAND()+RAND()+RAND()+RAND()+RAND()+RAND()+RAND()+RAND()+RAND())-6))-1)+PT_Y5_MC!AF67)</x:f>
        <x:v>1262577.627066528</x:v>
      </x:c>
      <x:c r="AF504" s="16" t="n">
        <x:f>MAX(0,AE504*(1+EXP((LN(1+Assumptions!$C$60)-0.5*Assumptions!$C$61^2)+Assumptions!$C$61*((RAND()+RAND()+RAND()+RAND()+RAND()+RAND()+RAND()+RAND()+RAND()+RAND()+RAND()+RAND())-6))-1)+PT_Y5_MC!AG67)</x:f>
        <x:v>1458254.520220713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8.83203125" defaultRowHeight="14"/>
  <x:cols>
    <x:col min="1" max="1" width="48" customWidth="1"/>
    <x:col min="2" max="2" width="16" customWidth="1"/>
    <x:col min="3" max="3" width="14" customWidth="1"/>
    <x:col min="4" max="4" width="88" customWidth="1"/>
  </x:cols>
  <x:sheetData>
    <x:row r="1" ht="20" customHeight="1">
      <x:c r="A1" s="2" t="s">
        <x:v>33</x:v>
      </x:c>
      <x:c r="B1" s="2"/>
      <x:c r="C1" s="2"/>
      <x:c r="D1" s="2"/>
    </x:row>
    <x:row r="2" ht="30" customHeight="1">
      <x:c r="A2" s="3" t="s">
        <x:v>807</x:v>
      </x:c>
      <x:c r="B2" s="3"/>
      <x:c r="C2" s="3"/>
      <x:c r="D2" s="3"/>
    </x:row>
    <x:row r="3">
      <x:c r="A3" s="3"/>
      <x:c r="B3" s="3"/>
      <x:c r="C3" s="3"/>
      <x:c r="D3" s="3"/>
    </x:row>
    <x:row r="4" ht="16" customHeight="1">
      <x:c r="A4" s="4" t="s">
        <x:v>808</x:v>
      </x:c>
      <x:c r="B4" s="4" t="s">
        <x:v>809</x:v>
      </x:c>
      <x:c r="C4" s="4" t="s">
        <x:v>71</x:v>
      </x:c>
      <x:c r="D4" s="4" t="s">
        <x:v>178</x:v>
      </x:c>
    </x:row>
    <x:row r="5" ht="15" customHeight="1">
      <x:c r="A5" s="3" t="s">
        <x:v>810</x:v>
      </x:c>
      <x:c r="B5" s="3" t="str">
        <x:f>IF(Assumptions!$C$63&gt;0,"OK","Check")</x:f>
        <x:v>OK</x:v>
      </x:c>
      <x:c r="C5" s="3" t="s">
        <x:v>75</x:v>
      </x:c>
      <x:c r="D5" s="3" t="s">
        <x:v>811</x:v>
      </x:c>
    </x:row>
    <x:row r="6" ht="15" customHeight="1">
      <x:c r="A6" s="3" t="s">
        <x:v>812</x:v>
      </x:c>
      <x:c r="B6" s="3" t="str">
        <x:f>IF(AND(Assumptions!$C$63=ROWS(MC_Paths_Base!$A$5:$A$504),Assumptions!$C$63=ROWS(MC_Paths_PT5!$A$5:$A$504)),"OK","Check")</x:f>
        <x:v>OK</x:v>
      </x:c>
      <x:c r="C6" s="3" t="s">
        <x:v>75</x:v>
      </x:c>
      <x:c r="D6" s="3" t="s">
        <x:v>813</x:v>
      </x:c>
    </x:row>
    <x:row r="7" ht="15" customHeight="1">
      <x:c r="A7" s="3" t="s">
        <x:v>814</x:v>
      </x:c>
      <x:c r="B7" s="3" t="str">
        <x:f>IF(AND(Real_MC_30Y!D47&lt;=Real_MC_30Y!E47,Real_MC_30Y!E47&lt;=Real_MC_30Y!F47,Real_MC_30Y!F47&lt;=Real_MC_30Y!G47,Real_MC_30Y!G47&lt;=Real_MC_30Y!H47,Real_MC_30Y!H47&lt;=Real_MC_30Y!I47,Real_MC_30Y!I47&lt;=Real_MC_30Y!J47,Real_MC_30Y!J47&lt;=Real_MC_30Y!K47,Real_MC_30Y!K47&lt;=Real_MC_30Y!L47),"OK","Check")</x:f>
        <x:v>OK</x:v>
      </x:c>
      <x:c r="C7" s="3" t="s">
        <x:v>75</x:v>
      </x:c>
      <x:c r="D7" s="3" t="s">
        <x:v>815</x:v>
      </x:c>
    </x:row>
    <x:row r="8" ht="15" customHeight="1">
      <x:c r="A8" s="3" t="s">
        <x:v>816</x:v>
      </x:c>
      <x:c r="B8" s="3" t="str">
        <x:f>IF(AND(PT_Y5_MC!D47&lt;=PT_Y5_MC!E47,PT_Y5_MC!E47&lt;=PT_Y5_MC!F47,PT_Y5_MC!F47&lt;=PT_Y5_MC!G47,PT_Y5_MC!G47&lt;=PT_Y5_MC!H47,PT_Y5_MC!H47&lt;=PT_Y5_MC!I47,PT_Y5_MC!I47&lt;=PT_Y5_MC!J47,PT_Y5_MC!J47&lt;=PT_Y5_MC!K47,PT_Y5_MC!K47&lt;=PT_Y5_MC!L47),"OK","Check")</x:f>
        <x:v>OK</x:v>
      </x:c>
      <x:c r="C8" s="3" t="s">
        <x:v>75</x:v>
      </x:c>
      <x:c r="D8" s="3" t="s">
        <x:v>815</x:v>
      </x:c>
    </x:row>
    <x:row r="9" ht="15" customHeight="1">
      <x:c r="A9" s="3" t="s">
        <x:v>817</x:v>
      </x:c>
      <x:c r="B9" s="3" t="str">
        <x:f>IF(MIN(Real_MC_30Y!N17:N47)&gt;=0,"OK","Check")</x:f>
        <x:v>OK</x:v>
      </x:c>
      <x:c r="C9" s="3" t="s">
        <x:v>84</x:v>
      </x:c>
      <x:c r="D9" s="3" t="s">
        <x:v>818</x:v>
      </x:c>
    </x:row>
    <x:row r="10" ht="15" customHeight="1">
      <x:c r="A10" s="3" t="s">
        <x:v>819</x:v>
      </x:c>
      <x:c r="B10" s="3" t="str">
        <x:f>IF(MIN(PT_Y5_MC!N17:N47)&gt;=0,"OK","Check")</x:f>
        <x:v>OK</x:v>
      </x:c>
      <x:c r="C10" s="3" t="s">
        <x:v>84</x:v>
      </x:c>
      <x:c r="D10" s="3" t="s">
        <x:v>818</x:v>
      </x:c>
    </x:row>
    <x:row r="11" ht="15" customHeight="1">
      <x:c r="A11" s="3" t="s">
        <x:v>820</x:v>
      </x:c>
      <x:c r="B11" s="3" t="str">
        <x:f>IF(PT_Y5_MC!B5=Assumptions!$C$20,"OK","Check")</x:f>
        <x:v>OK</x:v>
      </x:c>
      <x:c r="C11" s="3" t="s">
        <x:v>75</x:v>
      </x:c>
      <x:c r="D11" s="3" t="s">
        <x:v>821</x:v>
      </x:c>
    </x:row>
    <x:row r="12" ht="15" customHeight="1">
      <x:c r="A12" s="3" t="s">
        <x:v>822</x:v>
      </x:c>
      <x:c r="B12" s="3" t="str">
        <x:f>IF(AND(PT_Y5_MC!A62="Annual employer match",PT_Y5_MC!A63="Total retirement savings",PT_Y5_MC!A64="Annual ownership cost",PT_Y5_MC!A65="Annual non-housing burn"),"OK","Check")</x:f>
        <x:v>OK</x:v>
      </x:c>
      <x:c r="C12" s="3" t="s">
        <x:v>75</x:v>
      </x:c>
      <x:c r="D12" s="3" t="s">
        <x:v>823</x:v>
      </x:c>
    </x:row>
    <x:row r="13" ht="15" customHeight="1">
      <x:c r="A13" s="3" t="s">
        <x:v>824</x:v>
      </x:c>
      <x:c r="B13" s="3" t="str">
        <x:f>IF(AND(ISNUMBER(PT_Y5_MC!C64),ISNUMBER(PT_Y5_MC!C65),ISNUMBER(PT_Y5_MC!C67)),"OK","Check")</x:f>
        <x:v>OK</x:v>
      </x:c>
      <x:c r="C13" s="3" t="s">
        <x:v>75</x:v>
      </x:c>
      <x:c r="D13" s="3" t="s">
        <x:v>825</x:v>
      </x:c>
    </x:row>
    <x:row r="14" ht="15" customHeight="1">
      <x:c r="A14" s="3" t="s">
        <x:v>826</x:v>
      </x:c>
      <x:c r="B14" s="3" t="str">
        <x:f>IF(ABS(Real_MC_30Y!O47-(Real_MC_30Y!H47+Real_MC_30Y!N47))&lt;1,"OK","Check")</x:f>
        <x:v>Check</x:v>
      </x:c>
      <x:c r="C14" s="3" t="s">
        <x:v>84</x:v>
      </x:c>
      <x:c r="D14" s="3" t="s">
        <x:v>827</x:v>
      </x:c>
    </x:row>
    <x:row r="15" ht="15" customHeight="1">
      <x:c r="A15" s="3" t="s">
        <x:v>828</x:v>
      </x:c>
      <x:c r="B15" s="3" t="str">
        <x:f>IF(ABS(PT_Y5_MC!O47-(PT_Y5_MC!H47+PT_Y5_MC!N47))&lt;1,"OK","Check")</x:f>
        <x:v>Check</x:v>
      </x:c>
      <x:c r="C15" s="3" t="s">
        <x:v>84</x:v>
      </x:c>
      <x:c r="D15" s="3" t="s">
        <x:v>827</x:v>
      </x:c>
    </x:row>
    <x:row r="16" ht="15" customHeight="1">
      <x:c r="A16" s="3" t="s">
        <x:v>829</x:v>
      </x:c>
      <x:c r="B16" s="3" t="str">
        <x:f>IF(Assumptions!$C$61&gt;0,"OK","Check")</x:f>
        <x:v>OK</x:v>
      </x:c>
      <x:c r="C16" s="3" t="s">
        <x:v>75</x:v>
      </x:c>
      <x:c r="D16" s="3" t="s">
        <x:v>830</x:v>
      </x:c>
    </x:row>
    <x:row r="17" ht="15" customHeight="1">
      <x:c r="A17" s="3" t="s">
        <x:v>831</x:v>
      </x:c>
      <x:c r="B17" s="3" t="str">
        <x:f>IF(Assumptions!$C$62&gt;=0,"OK","Review")</x:f>
        <x:v>OK</x:v>
      </x:c>
      <x:c r="C17" s="3" t="s">
        <x:v>84</x:v>
      </x:c>
      <x:c r="D17" s="3" t="s">
        <x:v>832</x:v>
      </x:c>
    </x:row>
    <x:row r="18" ht="30" customHeight="1">
      <x:c r="A18" s="3" t="s">
        <x:v>833</x:v>
      </x:c>
      <x:c r="B18" s="3" t="s">
        <x:v>834</x:v>
      </x:c>
      <x:c r="C18" s="3" t="s">
        <x:v>75</x:v>
      </x:c>
      <x:c r="D18" s="3" t="s">
        <x:v>835</x:v>
      </x:c>
    </x:row>
    <x:row r="19" ht="15" customHeight="1">
      <x:c r="A19" s="3" t="s">
        <x:v>836</x:v>
      </x:c>
      <x:c r="B19" s="3" t="str">
        <x:f>IF(COUNTIF(B5:B18,"Check")=0,"OK","Review")</x:f>
        <x:v>Review</x:v>
      </x:c>
      <x:c r="C19" s="3" t="s">
        <x:v>75</x:v>
      </x:c>
      <x:c r="D19" s="3" t="s">
        <x:v>837</x:v>
      </x:c>
    </x:row>
    <x:row r="20">
      <x:c r="A20" s="3"/>
      <x:c r="B20" s="3"/>
      <x:c r="C20" s="3"/>
      <x:c r="D20" s="3"/>
    </x:row>
    <x:row r="21">
      <x:c r="A21" s="3"/>
      <x:c r="B21" s="3"/>
      <x:c r="C21" s="3"/>
      <x:c r="D21" s="3"/>
    </x:row>
    <x:row r="22">
      <x:c r="A22" s="3"/>
      <x:c r="B22" s="3"/>
      <x:c r="C22" s="3"/>
      <x:c r="D22" s="3"/>
    </x:row>
    <x:row r="23">
      <x:c r="A23" s="3"/>
      <x:c r="B23" s="3"/>
      <x:c r="C23" s="3"/>
      <x:c r="D23" s="3"/>
    </x:row>
    <x:row r="24">
      <x:c r="A24" s="3"/>
      <x:c r="B24" s="3"/>
      <x:c r="C24" s="3"/>
      <x:c r="D24" s="3"/>
    </x:row>
    <x:row r="25">
      <x:c r="A25" s="3"/>
      <x:c r="B25" s="3"/>
      <x:c r="C25" s="3"/>
      <x:c r="D25" s="3"/>
    </x:row>
  </x:sheetData>
  <x:conditionalFormatting sqref="B5:B12">
    <x:cfRule type="expression" dxfId="5" priority="1">
      <x:formula>B5="OK"</x:formula>
    </x:cfRule>
    <x:cfRule type="expression" dxfId="4" priority="2">
      <x:formula>B5="Check"</x:formula>
    </x:cfRule>
    <x:cfRule type="expression" dxfId="3" priority="3">
      <x:formula>B5="Review"</x:formula>
    </x:cfRule>
  </x:conditionalFormatting>
  <x:conditionalFormatting sqref="B5:B19">
    <x:cfRule type="expression" dxfId="2" priority="4">
      <x:formula>B5="OK"</x:formula>
    </x:cfRule>
    <x:cfRule type="expression" dxfId="1" priority="5">
      <x:formula>B5="Review"</x:formula>
    </x:cfRule>
    <x:cfRule type="expression" dxfId="0" priority="6">
      <x:formula>B5="Check"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8.83203125" defaultRowHeight="14"/>
  <x:cols>
    <x:col min="1" max="1" width="34" customWidth="1"/>
    <x:col min="2" max="2" width="36" customWidth="1"/>
    <x:col min="3" max="3" width="44" customWidth="1"/>
    <x:col min="4" max="4" width="90" customWidth="1"/>
  </x:cols>
  <x:sheetData>
    <x:row r="1" ht="20" customHeight="1">
      <x:c r="A1" s="10" t="s">
        <x:v>838</x:v>
      </x:c>
      <x:c r="B1" s="10"/>
      <x:c r="C1" s="10"/>
      <x:c r="D1" s="10"/>
    </x:row>
    <x:row r="2" ht="48" customHeight="1">
      <x:c r="A2" s="12" t="s">
        <x:v>839</x:v>
      </x:c>
      <x:c r="B2" s="12"/>
      <x:c r="C2" s="12"/>
      <x:c r="D2" s="12"/>
    </x:row>
    <x:row r="4" ht="16" customHeight="1">
      <x:c r="A4" s="13" t="s">
        <x:v>840</x:v>
      </x:c>
      <x:c r="B4" s="13" t="s">
        <x:v>841</x:v>
      </x:c>
      <x:c r="C4" s="13" t="s">
        <x:v>842</x:v>
      </x:c>
      <x:c r="D4" s="13" t="s">
        <x:v>178</x:v>
      </x:c>
    </x:row>
    <x:row r="5" ht="15" customHeight="1">
      <x:c r="A5" s="14" t="s">
        <x:v>843</x:v>
      </x:c>
      <x:c r="B5" s="14" t="s">
        <x:v>6</x:v>
      </x:c>
      <x:c r="C5" s="14" t="s">
        <x:v>844</x:v>
      </x:c>
      <x:c r="D5" s="14" t="s">
        <x:v>845</x:v>
      </x:c>
    </x:row>
    <x:row r="6" ht="15" customHeight="1">
      <x:c r="A6" s="14" t="s">
        <x:v>846</x:v>
      </x:c>
      <x:c r="B6" s="14" t="s">
        <x:v>21</x:v>
      </x:c>
      <x:c r="C6" s="14" t="s">
        <x:v>847</x:v>
      </x:c>
      <x:c r="D6" s="14" t="s">
        <x:v>848</x:v>
      </x:c>
    </x:row>
    <x:row r="7" ht="30" customHeight="1">
      <x:c r="A7" s="14" t="s">
        <x:v>849</x:v>
      </x:c>
      <x:c r="B7" s="14" t="s">
        <x:v>850</x:v>
      </x:c>
      <x:c r="C7" s="14" t="s">
        <x:v>851</x:v>
      </x:c>
      <x:c r="D7" s="14" t="s">
        <x:v>852</x:v>
      </x:c>
    </x:row>
    <x:row r="8" ht="15" customHeight="1">
      <x:c r="A8" s="14" t="s">
        <x:v>57</x:v>
      </x:c>
      <x:c r="B8" s="14" t="s">
        <x:v>853</x:v>
      </x:c>
      <x:c r="C8" s="14" t="s">
        <x:v>854</x:v>
      </x:c>
      <x:c r="D8" s="14" t="s">
        <x:v>855</x:v>
      </x:c>
    </x:row>
    <x:row r="9" ht="15" customHeight="1">
      <x:c r="A9" s="14" t="s">
        <x:v>51</x:v>
      </x:c>
      <x:c r="B9" s="14" t="s">
        <x:v>88</x:v>
      </x:c>
      <x:c r="C9" s="14" t="s">
        <x:v>856</x:v>
      </x:c>
      <x:c r="D9" s="14" t="s">
        <x:v>857</x:v>
      </x:c>
    </x:row>
    <x:row r="10" ht="30" customHeight="1">
      <x:c r="A10" s="14" t="s">
        <x:v>858</x:v>
      </x:c>
      <x:c r="B10" s="14" t="s">
        <x:v>859</x:v>
      </x:c>
      <x:c r="C10" s="14" t="s">
        <x:v>856</x:v>
      </x:c>
      <x:c r="D10" s="14" t="s">
        <x:v>860</x:v>
      </x:c>
    </x:row>
    <x:row r="20" ht="30" customHeight="1">
      <x:c r="A20" s="14" t="s">
        <x:v>861</x:v>
      </x:c>
      <x:c r="B20" s="14" t="s">
        <x:v>862</x:v>
      </x:c>
      <x:c r="C20" s="14" t="s">
        <x:v>863</x:v>
      </x:c>
      <x:c r="D20" s="14" t="s">
        <x:v>864</x:v>
      </x:c>
    </x:row>
    <x:row r="21" ht="15" customHeight="1">
      <x:c r="A21" s="14" t="s">
        <x:v>865</x:v>
      </x:c>
      <x:c r="B21" s="14" t="s">
        <x:v>866</x:v>
      </x:c>
      <x:c r="C21" s="14" t="s">
        <x:v>856</x:v>
      </x:c>
      <x:c r="D21" s="14" t="s">
        <x:v>867</x:v>
      </x:c>
    </x:row>
    <x:row r="22" ht="15" customHeight="1">
      <x:c r="A22" s="14" t="s">
        <x:v>868</x:v>
      </x:c>
      <x:c r="B22" s="14" t="s">
        <x:v>866</x:v>
      </x:c>
      <x:c r="C22" s="14" t="s">
        <x:v>863</x:v>
      </x:c>
      <x:c r="D22" s="14" t="s">
        <x:v>869</x:v>
      </x:c>
    </x:row>
    <x:row r="23" ht="30" customHeight="1">
      <x:c r="A23" s="14" t="s">
        <x:v>870</x:v>
      </x:c>
      <x:c r="B23" s="14" t="s">
        <x:v>866</x:v>
      </x:c>
      <x:c r="C23" s="14" t="s">
        <x:v>863</x:v>
      </x:c>
      <x:c r="D23" s="14" t="s">
        <x:v>871</x:v>
      </x:c>
    </x:row>
    <x:row r="25" ht="45" customHeight="1">
      <x:c r="A25" s="1" t="s">
        <x:v>872</x:v>
      </x:c>
      <x:c r="B25" s="1" t="s">
        <x:v>850</x:v>
      </x:c>
      <x:c r="C25" s="1" t="s">
        <x:v>873</x:v>
      </x:c>
      <x:c r="D25" s="1" t="s">
        <x:v>874</x:v>
      </x:c>
    </x:row>
    <x:row r="26" ht="30" customHeight="1">
      <x:c r="A26" s="1" t="s">
        <x:v>875</x:v>
      </x:c>
      <x:c r="B26" s="1" t="s">
        <x:v>88</x:v>
      </x:c>
      <x:c r="C26" s="1" t="s">
        <x:v>873</x:v>
      </x:c>
      <x:c r="D26" s="1" t="s">
        <x:v>876</x:v>
      </x:c>
    </x:row>
    <x:row r="29" ht="30" customHeight="1">
      <x:c r="A29" s="3" t="s">
        <x:v>877</x:v>
      </x:c>
      <x:c r="B29" s="3" t="s">
        <x:v>76</x:v>
      </x:c>
      <x:c r="C29" s="3" t="s">
        <x:v>878</x:v>
      </x:c>
      <x:c r="D29" s="3" t="s">
        <x:v>879</x:v>
      </x:c>
    </x:row>
    <x:row r="30" ht="30" customHeight="1">
      <x:c r="A30" s="3" t="s">
        <x:v>880</x:v>
      </x:c>
      <x:c r="B30" s="3" t="s">
        <x:v>881</x:v>
      </x:c>
      <x:c r="C30" s="3" t="s">
        <x:v>878</x:v>
      </x:c>
      <x:c r="D30" s="3" t="s">
        <x:v>882</x:v>
      </x:c>
    </x:row>
    <x:row r="31" ht="15" customHeight="1">
      <x:c r="A31" s="3" t="s">
        <x:v>883</x:v>
      </x:c>
      <x:c r="B31" s="3" t="s">
        <x:v>33</x:v>
      </x:c>
      <x:c r="C31" s="3" t="s">
        <x:v>878</x:v>
      </x:c>
      <x:c r="D31" s="3" t="s">
        <x:v>884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4"/>
  <x:cols>
    <x:col min="1" max="1" width="42" customWidth="1"/>
    <x:col min="2" max="6" width="18" customWidth="1"/>
    <x:col min="8" max="8" width="38" customWidth="1"/>
  </x:cols>
  <x:sheetData>
    <x:row r="1" ht="15">
      <x:c r="A1" s="105" t="s">
        <x:v>885</x:v>
      </x:c>
      <x:c r="B1" s="99"/>
      <x:c r="C1" s="99"/>
      <x:c r="D1" s="99"/>
      <x:c r="E1" s="99"/>
      <x:c r="F1" s="99"/>
      <x:c r="G1" s="43"/>
      <x:c r="H1" s="43"/>
      <x:c r="I1" s="43"/>
      <x:c r="J1" s="43"/>
      <x:c r="K1" s="43"/>
      <x:c r="L1" s="43"/>
    </x:row>
    <x:row r="2">
      <x:c r="A2" s="106" t="s">
        <x:v>886</x:v>
      </x:c>
      <x:c r="B2" s="99"/>
      <x:c r="C2" s="99"/>
      <x:c r="D2" s="99"/>
      <x:c r="E2" s="99"/>
      <x:c r="F2" s="99"/>
      <x:c r="G2" s="43"/>
      <x:c r="H2" s="43"/>
      <x:c r="I2" s="43"/>
      <x:c r="J2" s="43"/>
      <x:c r="K2" s="43"/>
      <x:c r="L2" s="43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</x:row>
    <x:row r="4" ht="28">
      <x:c r="A4" s="45" t="s">
        <x:v>622</x:v>
      </x:c>
      <x:c r="B4" s="45" t="s">
        <x:v>887</x:v>
      </x:c>
      <x:c r="C4" s="45" t="s">
        <x:v>888</x:v>
      </x:c>
      <x:c r="D4" s="45" t="s">
        <x:v>889</x:v>
      </x:c>
      <x:c r="E4" s="45" t="s">
        <x:v>890</x:v>
      </x:c>
      <x:c r="F4" s="45" t="s">
        <x:v>891</x:v>
      </x:c>
      <x:c r="G4" s="43"/>
      <x:c r="H4" s="104" t="s">
        <x:v>892</x:v>
      </x:c>
      <x:c r="I4" s="99"/>
      <x:c r="J4" s="99"/>
      <x:c r="K4" s="99"/>
      <x:c r="L4" s="99"/>
    </x:row>
    <x:row r="5">
      <x:c r="A5" s="43" t="s">
        <x:v>568</x:v>
      </x:c>
      <x:c r="B5" s="46" t="n">
        <x:f>0</x:f>
        <x:v>0</x:v>
      </x:c>
      <x:c r="C5" s="46" t="n">
        <x:f>MIN(Assumptions!$C$74,Calculations!$C$43,MAX(0,Calculations!$C$53-Calculations!$C$45))</x:f>
        <x:v>200000</x:v>
      </x:c>
      <x:c r="D5" s="46" t="n">
        <x:f>MIN(300000,Calculations!$C$43,MAX(0,Calculations!$C$53-Calculations!$C$45))</x:f>
        <x:v>300000</x:v>
      </x:c>
      <x:c r="E5" s="46" t="n">
        <x:f>MIN(400000,Calculations!$C$43,MAX(0,Calculations!$C$53-Calculations!$C$45))</x:f>
        <x:v>400000</x:v>
      </x:c>
      <x:c r="F5" s="46" t="n">
        <x:f>IF(AND(Assumptions!$C$78="Yes",B12&lt;Assumptions!$C$79),MIN(Assumptions!$C$74,Calculations!$C$43,MAX(0,Calculations!$C$53-Calculations!$C$45)),0)</x:f>
        <x:v>0</x:v>
      </x:c>
      <x:c r="G5" s="43"/>
      <x:c r="H5" s="106" t="s">
        <x:v>893</x:v>
      </x:c>
      <x:c r="I5" s="99"/>
      <x:c r="J5" s="99"/>
      <x:c r="K5" s="99"/>
      <x:c r="L5" s="99"/>
    </x:row>
    <x:row r="6">
      <x:c r="A6" s="43" t="s">
        <x:v>382</x:v>
      </x:c>
      <x:c r="B6" s="46" t="n">
        <x:f>IF(B5&gt;0,Calculations!$C$45,0)</x:f>
        <x:v>0</x:v>
      </x:c>
      <x:c r="C6" s="46" t="n">
        <x:f>IF(C5&gt;0,Calculations!$C$45,0)</x:f>
        <x:v>500</x:v>
      </x:c>
      <x:c r="D6" s="46" t="n">
        <x:f>IF(D5&gt;0,Calculations!$C$45,0)</x:f>
        <x:v>500</x:v>
      </x:c>
      <x:c r="E6" s="46" t="n">
        <x:f>IF(E5&gt;0,Calculations!$C$45,0)</x:f>
        <x:v>500</x:v>
      </x:c>
      <x:c r="F6" s="46" t="n">
        <x:f>IF(F5&gt;0,Calculations!$C$45,0)</x:f>
        <x:v>0</x:v>
      </x:c>
      <x:c r="G6" s="43"/>
      <x:c r="H6" s="106" t="s">
        <x:v>894</x:v>
      </x:c>
      <x:c r="I6" s="99"/>
      <x:c r="J6" s="99"/>
      <x:c r="K6" s="99"/>
      <x:c r="L6" s="99"/>
    </x:row>
    <x:row r="7">
      <x:c r="A7" s="43" t="s">
        <x:v>561</x:v>
      </x:c>
      <x:c r="B7" s="46" t="n">
        <x:f>Calculations!$C$43</x:f>
        <x:v>1165883.263703539</x:v>
      </x:c>
      <x:c r="C7" s="46" t="n">
        <x:f>Calculations!$C$43</x:f>
        <x:v>1165883.263703539</x:v>
      </x:c>
      <x:c r="D7" s="46" t="n">
        <x:f>Calculations!$C$43</x:f>
        <x:v>1165883.263703539</x:v>
      </x:c>
      <x:c r="E7" s="46" t="n">
        <x:f>Calculations!$C$43</x:f>
        <x:v>1165883.263703539</x:v>
      </x:c>
      <x:c r="F7" s="46" t="n">
        <x:f>Calculations!$C$43</x:f>
        <x:v>1165883.263703539</x:v>
      </x:c>
      <x:c r="G7" s="43"/>
      <x:c r="H7" s="106" t="s">
        <x:v>895</x:v>
      </x:c>
      <x:c r="I7" s="99"/>
      <x:c r="J7" s="99"/>
      <x:c r="K7" s="99"/>
      <x:c r="L7" s="99"/>
    </x:row>
    <x:row r="8">
      <x:c r="A8" s="43" t="s">
        <x:v>571</x:v>
      </x:c>
      <x:c r="B8" s="46" t="n">
        <x:f>B7-B5</x:f>
        <x:v>1165883.263703539</x:v>
      </x:c>
      <x:c r="C8" s="46" t="n">
        <x:f>C7-C5</x:f>
        <x:v>965883.263703539</x:v>
      </x:c>
      <x:c r="D8" s="46" t="n">
        <x:f>D7-D5</x:f>
        <x:v>865883.263703539</x:v>
      </x:c>
      <x:c r="E8" s="46" t="n">
        <x:f>E7-E5</x:f>
        <x:v>765883.263703539</x:v>
      </x:c>
      <x:c r="F8" s="46" t="n">
        <x:f>F7-F5</x:f>
        <x:v>1165883.263703539</x:v>
      </x:c>
      <x:c r="G8" s="43"/>
      <x:c r="H8" s="106" t="s">
        <x:v>896</x:v>
      </x:c>
      <x:c r="I8" s="99"/>
      <x:c r="J8" s="99"/>
      <x:c r="K8" s="99"/>
      <x:c r="L8" s="99"/>
    </x:row>
    <x:row r="9">
      <x:c r="A9" s="43" t="s">
        <x:v>897</x:v>
      </x:c>
      <x:c r="B9" s="46" t="n">
        <x:f>IF(B5&gt;0,IF(Assumptions!$C$76="Yes",PMT(Calculations!$C$34,Calculations!$C$42,-B8),Calculations!$C$36),Calculations!$C$36)</x:f>
        <x:v>6004.220921436686</x:v>
      </x:c>
      <x:c r="C9" s="46" t="n">
        <x:f>IF(C5&gt;0,IF(Assumptions!$C$76="Yes",PMT(Calculations!$C$34,Calculations!$C$42,-C8),Calculations!$C$36),Calculations!$C$36)</x:f>
        <x:v>4974.234282403256</x:v>
      </x:c>
      <x:c r="D9" s="46" t="n">
        <x:f>IF(D5&gt;0,IF(Assumptions!$C$76="Yes",PMT(Calculations!$C$34,Calculations!$C$42,-D8),Calculations!$C$36),Calculations!$C$36)</x:f>
        <x:v>4459.240962886539</x:v>
      </x:c>
      <x:c r="E9" s="46" t="n">
        <x:f>IF(E5&gt;0,IF(Assumptions!$C$76="Yes",PMT(Calculations!$C$34,Calculations!$C$42,-E8),Calculations!$C$36),Calculations!$C$36)</x:f>
        <x:v>3944.2476433698225</x:v>
      </x:c>
      <x:c r="F9" s="46" t="n">
        <x:f>IF(F5&gt;0,IF(Assumptions!$C$76="Yes",PMT(Calculations!$C$34,Calculations!$C$42,-F8),Calculations!$C$36),Calculations!$C$36)</x:f>
        <x:v>6004.220921436686</x:v>
      </x:c>
      <x:c r="G9" s="43"/>
      <x:c r="H9" s="106" t="s">
        <x:v>898</x:v>
      </x:c>
      <x:c r="I9" s="99"/>
      <x:c r="J9" s="99"/>
      <x:c r="K9" s="99"/>
      <x:c r="L9" s="99"/>
    </x:row>
    <x:row r="10">
      <x:c r="A10" s="43" t="s">
        <x:v>580</x:v>
      </x:c>
      <x:c r="B10" s="46" t="n">
        <x:f>MAX(0,Calculations!$C$36-B9)</x:f>
        <x:v>0</x:v>
      </x:c>
      <x:c r="C10" s="46" t="n">
        <x:f>MAX(0,Calculations!$C$36-C9)</x:f>
        <x:v>1029.98663903343</x:v>
      </x:c>
      <x:c r="D10" s="46" t="n">
        <x:f>MAX(0,Calculations!$C$36-D9)</x:f>
        <x:v>1544.9799585501469</x:v>
      </x:c>
      <x:c r="E10" s="46" t="n">
        <x:f>MAX(0,Calculations!$C$36-E9)</x:f>
        <x:v>2059.9732780668633</x:v>
      </x:c>
      <x:c r="F10" s="46" t="n">
        <x:f>MAX(0,Calculations!$C$36-F9)</x:f>
        <x:v>0</x:v>
      </x:c>
      <x:c r="G10" s="43"/>
      <x:c r="H10" s="106" t="s">
        <x:v>899</x:v>
      </x:c>
      <x:c r="I10" s="99"/>
      <x:c r="J10" s="99"/>
      <x:c r="K10" s="99"/>
      <x:c r="L10" s="99"/>
    </x:row>
    <x:row r="11">
      <x:c r="A11" s="43" t="s">
        <x:v>583</x:v>
      </x:c>
      <x:c r="B11" s="46" t="n">
        <x:f>B10*12</x:f>
        <x:v>0</x:v>
      </x:c>
      <x:c r="C11" s="46" t="n">
        <x:f>C10*12</x:f>
        <x:v>12359.83966840116</x:v>
      </x:c>
      <x:c r="D11" s="46" t="n">
        <x:f>D10*12</x:f>
        <x:v>18539.759502601763</x:v>
      </x:c>
      <x:c r="E11" s="46" t="n">
        <x:f>E10*12</x:f>
        <x:v>24719.679336802357</x:v>
      </x:c>
      <x:c r="F11" s="46" t="n">
        <x:f>F10*12</x:f>
        <x:v>0</x:v>
      </x:c>
      <x:c r="G11" s="43"/>
      <x:c r="H11" s="106" t="s">
        <x:v>900</x:v>
      </x:c>
      <x:c r="I11" s="99"/>
      <x:c r="J11" s="99"/>
      <x:c r="K11" s="99"/>
      <x:c r="L11" s="99"/>
    </x:row>
    <x:row r="12">
      <x:c r="A12" s="43" t="str">
        <x:v>Worst monthly cash flow after recast period</x:v>
      </x:c>
      <x:c r="B12" s="213" t="n">
        <x:f>MIN(INDEX(Calculations!$G$68:$AK$68,1,MATCH(Calculations!$C$39,Calculations!$G$67:$AK$67,0)):INDEX(Calculations!$G$68:$AK$68,1,COLUMNS(Calculations!$G$68:$AK$68)))/12</x:f>
        <x:v>-1599.4159757033533</x:v>
      </x:c>
      <x:c r="C12" s="213" t="n">
        <x:f>MIN(INDEX(Calculations!$G$69:$AK$69,1,MATCH(Calculations!$C$39,Calculations!$G$67:$AK$67,0)):INDEX(Calculations!$G$69:$AK$69,1,COLUMNS(Calculations!$G$69:$AK$69)))/12</x:f>
        <x:v>-569.4293366699225</x:v>
      </x:c>
      <x:c r="D12" s="213" t="n">
        <x:f>MIN(INDEX(Calculations!$G$68:$AK$68,1,MATCH(Calculations!$C$39,Calculations!$G$67:$AK$67,0)):INDEX(Calculations!$G$68:$AK$68,1,COLUMNS(Calculations!$G$68:$AK$68)))/12+D10</x:f>
        <x:v>-54.43601715320642</x:v>
      </x:c>
      <x:c r="E12" s="213" t="n">
        <x:f>MIN(INDEX(Calculations!$G$68:$AK$68,1,MATCH(Calculations!$C$39,Calculations!$G$67:$AK$67,0)):INDEX(Calculations!$G$68:$AK$68,1,COLUMNS(Calculations!$G$68:$AK$68)))/12+E10</x:f>
        <x:v>460.55730236350996</x:v>
      </x:c>
      <x:c r="F12" s="213" t="n">
        <x:f>MIN(INDEX(Calculations!$G$68:$AK$68,1,MATCH(Calculations!$C$39,Calculations!$G$67:$AK$67,0)):INDEX(Calculations!$G$68:$AK$68,1,COLUMNS(Calculations!$G$68:$AK$68)))/12+F10</x:f>
        <x:v>-1599.4159757033533</x:v>
      </x:c>
      <x:c r="G12" s="43"/>
      <x:c r="H12" s="43" t="str">
        <x:v>Uses the lowest modeled annual cash-flow year after recast, so the part-time switch and later burn years are included.</x:v>
      </x:c>
      <x:c r="I12" s="43"/>
      <x:c r="J12" s="43"/>
      <x:c r="K12" s="43"/>
      <x:c r="L12" s="43"/>
    </x:row>
    <x:row r="13">
      <x:c r="A13" s="43" t="s">
        <x:v>901</x:v>
      </x:c>
      <x:c r="B13" s="215" t="str">
        <x:f>IF(B12&gt;0,"Yes","No")</x:f>
        <x:v>No</x:v>
      </x:c>
      <x:c r="C13" s="215" t="str">
        <x:f>IF(C12&gt;0,"Yes","No")</x:f>
        <x:v>No</x:v>
      </x:c>
      <x:c r="D13" s="215" t="str">
        <x:f>IF(D12&gt;0,"Yes","No")</x:f>
        <x:v>No</x:v>
      </x:c>
      <x:c r="E13" s="215" t="str">
        <x:f>IF(E12&gt;0,"Yes","No")</x:f>
        <x:v>Yes</x:v>
      </x:c>
      <x:c r="F13" s="215" t="str">
        <x:f>IF(F12&gt;0,"Yes","No")</x:f>
        <x:v>No</x:v>
      </x:c>
      <x:c r="G13" s="43"/>
      <x:c r="H13" s="43"/>
      <x:c r="I13" s="43"/>
      <x:c r="J13" s="43"/>
      <x:c r="K13" s="43"/>
      <x:c r="L13" s="43"/>
    </x:row>
    <x:row r="14">
      <x:c r="A14" s="43" t="s">
        <x:v>586</x:v>
      </x:c>
      <x:c r="B14" s="48" t="n">
        <x:f>IF(B11&gt;0,(B5+B6)/B11,0)</x:f>
        <x:v>0</x:v>
      </x:c>
      <x:c r="C14" s="48" t="n">
        <x:f>IF(C11&gt;0,(C5+C6)/C11,0)</x:f>
        <x:v>16.2218932752496</x:v>
      </x:c>
      <x:c r="D14" s="48" t="n">
        <x:f>IF(D11&gt;0,(D5+D6)/D11,0)</x:f>
        <x:v>16.208408742186197</x:v>
      </x:c>
      <x:c r="E14" s="48" t="n">
        <x:f>IF(E11&gt;0,(E5+E6)/E11,0)</x:f>
        <x:v>16.2016664756545</x:v>
      </x:c>
      <x:c r="F14" s="48" t="n">
        <x:f>IF(F11&gt;0,(F5+F6)/F11,0)</x:f>
        <x:v>0</x:v>
      </x:c>
      <x:c r="G14" s="43"/>
      <x:c r="H14" s="43"/>
      <x:c r="I14" s="43"/>
      <x:c r="J14" s="43"/>
      <x:c r="K14" s="43"/>
      <x:c r="L14" s="43"/>
    </x:row>
    <x:row r="15">
      <x:c r="A15" s="43" t="s">
        <x:v>902</x:v>
      </x:c>
      <x:c r="B15" s="46" t="n">
        <x:f>Calculations!$C$53</x:f>
        <x:v>1029031.25</x:v>
      </x:c>
      <x:c r="C15" s="46" t="n">
        <x:f>Calculations!$C$53</x:f>
        <x:v>1029031.25</x:v>
      </x:c>
      <x:c r="D15" s="46" t="n">
        <x:f>Calculations!$C$53</x:f>
        <x:v>1029031.25</x:v>
      </x:c>
      <x:c r="E15" s="46" t="n">
        <x:f>Calculations!$C$53</x:f>
        <x:v>1029031.25</x:v>
      </x:c>
      <x:c r="F15" s="46" t="n">
        <x:f>Calculations!$C$53</x:f>
        <x:v>1029031.25</x:v>
      </x:c>
      <x:c r="G15" s="43"/>
      <x:c r="H15" s="43"/>
      <x:c r="I15" s="43"/>
      <x:c r="J15" s="43"/>
      <x:c r="K15" s="43"/>
      <x:c r="L15" s="43"/>
    </x:row>
    <x:row r="16">
      <x:c r="A16" s="43" t="s">
        <x:v>903</x:v>
      </x:c>
      <x:c r="B16" s="46" t="n">
        <x:f>B15-B5-B6</x:f>
        <x:v>1029031.25</x:v>
      </x:c>
      <x:c r="C16" s="46" t="n">
        <x:f>C15-C5-C6</x:f>
        <x:v>828531.25</x:v>
      </x:c>
      <x:c r="D16" s="46" t="n">
        <x:f>D15-D5-D6</x:f>
        <x:v>728531.25</x:v>
      </x:c>
      <x:c r="E16" s="46" t="n">
        <x:f>E15-E5-E6</x:f>
        <x:v>628531.25</x:v>
      </x:c>
      <x:c r="F16" s="46" t="n">
        <x:f>F15-F5-F6</x:f>
        <x:v>1029031.25</x:v>
      </x:c>
      <x:c r="G16" s="43"/>
      <x:c r="H16" s="43"/>
      <x:c r="I16" s="43"/>
      <x:c r="J16" s="43"/>
      <x:c r="K16" s="43"/>
      <x:c r="L16" s="43"/>
    </x:row>
    <x:row r="17">
      <x:c r="A17" s="43" t="s">
        <x:v>904</x:v>
      </x:c>
      <x:c r="B17" s="46" t="n">
        <x:f>B5+B6</x:f>
        <x:v>0</x:v>
      </x:c>
      <x:c r="C17" s="46" t="n">
        <x:f>C5+C6</x:f>
        <x:v>200500</x:v>
      </x:c>
      <x:c r="D17" s="46" t="n">
        <x:f>D5+D6</x:f>
        <x:v>300500</x:v>
      </x:c>
      <x:c r="E17" s="46" t="n">
        <x:f>E5+E6</x:f>
        <x:v>400500</x:v>
      </x:c>
      <x:c r="F17" s="46" t="n">
        <x:f>F5+F6</x:f>
        <x:v>0</x:v>
      </x:c>
      <x:c r="G17" s="43"/>
      <x:c r="H17" s="43"/>
      <x:c r="I17" s="43"/>
      <x:c r="J17" s="43"/>
      <x:c r="K17" s="43"/>
      <x:c r="L17" s="43"/>
    </x:row>
    <x:row r="18">
      <x:c r="A18" s="43" t="s">
        <x:v>905</x:v>
      </x:c>
      <x:c r="B18" s="46" t="n">
        <x:f>B17*((1+Calculations!$C$62)^Assumptions!$C$38-1)</x:f>
        <x:v>0</x:v>
      </x:c>
      <x:c r="C18" s="46" t="n">
        <x:f>C17*((1+Calculations!$C$62)^Assumptions!$C$38-1)</x:f>
        <x:v>1125680.4156896858</x:v>
      </x:c>
      <x:c r="D18" s="46" t="n">
        <x:f>D17*((1+Calculations!$C$62)^Assumptions!$C$38-1)</x:f>
        <x:v>1687117.0319937686</x:v>
      </x:c>
      <x:c r="E18" s="46" t="n">
        <x:f>E17*((1+Calculations!$C$62)^Assumptions!$C$38-1)</x:f>
        <x:v>2248553.6482978514</x:v>
      </x:c>
      <x:c r="F18" s="46" t="n">
        <x:f>F17*((1+Calculations!$C$62)^Assumptions!$C$38-1)</x:f>
        <x:v>0</x:v>
      </x:c>
      <x:c r="G18" s="43"/>
      <x:c r="H18" s="43"/>
      <x:c r="I18" s="43"/>
      <x:c r="J18" s="43"/>
      <x:c r="K18" s="43"/>
      <x:c r="L18" s="43"/>
    </x:row>
    <x:row r="19">
      <x:c r="A19" s="43" t="s">
        <x:v>906</x:v>
      </x:c>
      <x:c r="B19" s="46" t="n">
        <x:f>AF37</x:f>
        <x:v>6540794.817295215</x:v>
      </x:c>
      <x:c r="C19" s="46" t="n">
        <x:f>AF38</x:f>
        <x:v>6282193.872603701</x:v>
      </x:c>
      <x:c r="D19" s="46" t="n">
        <x:f>AF39</x:f>
        <x:v>6154546.991798715</x:v>
      </x:c>
      <x:c r="E19" s="46" t="n">
        <x:f>AF40</x:f>
        <x:v>6026900.110993716</x:v>
      </x:c>
      <x:c r="F19" s="46" t="n">
        <x:f>AF41</x:f>
        <x:v>6540794.817295215</x:v>
      </x:c>
      <x:c r="G19" s="43"/>
      <x:c r="H19" s="43"/>
      <x:c r="I19" s="43"/>
      <x:c r="J19" s="43"/>
      <x:c r="K19" s="43"/>
      <x:c r="L19" s="43"/>
    </x:row>
    <x:row r="20">
      <x:c r="A20" s="43" t="s">
        <x:v>907</x:v>
      </x:c>
      <x:c r="B20" s="46" t="n">
        <x:f>AF43</x:f>
        <x:v>7741922.372714912</x:v>
      </x:c>
      <x:c r="C20" s="46" t="n">
        <x:f>AF44</x:f>
        <x:v>7483321.428023407</x:v>
      </x:c>
      <x:c r="D20" s="46" t="n">
        <x:f>AF45</x:f>
        <x:v>7355674.547218411</x:v>
      </x:c>
      <x:c r="E20" s="46" t="n">
        <x:f>AF46</x:f>
        <x:v>7228027.666413412</x:v>
      </x:c>
      <x:c r="F20" s="46" t="n">
        <x:f>AF47</x:f>
        <x:v>7741922.372714912</x:v>
      </x:c>
      <x:c r="G20" s="43"/>
      <x:c r="H20" s="43"/>
      <x:c r="I20" s="43"/>
      <x:c r="J20" s="43"/>
      <x:c r="K20" s="43"/>
      <x:c r="L20" s="43"/>
    </x:row>
    <x:row r="21">
      <x:c r="A21" s="43" t="s">
        <x:v>908</x:v>
      </x:c>
      <x:c r="B21" s="46" t="n">
        <x:f>AF48</x:f>
        <x:v>3118276.084415098</x:v>
      </x:c>
      <x:c r="C21" s="46" t="n">
        <x:f>AF49</x:f>
        <x:v>2994989.9756525303</x:v>
      </x:c>
      <x:c r="D21" s="46" t="n">
        <x:f>AF50</x:f>
        <x:v>2934135.258942586</x:v>
      </x:c>
      <x:c r="E21" s="46" t="n">
        <x:f>AF51</x:f>
        <x:v>2873280.5422326354</x:v>
      </x:c>
      <x:c r="F21" s="46" t="n">
        <x:f>AF52</x:f>
        <x:v>3118276.084415098</x:v>
      </x:c>
      <x:c r="G21" s="43"/>
      <x:c r="H21" s="43"/>
      <x:c r="I21" s="43"/>
      <x:c r="J21" s="43"/>
      <x:c r="K21" s="43"/>
      <x:c r="L21" s="43"/>
    </x:row>
    <x:row r="22">
      <x:c r="A22" s="43" t="s">
        <x:v>597</x:v>
      </x:c>
      <x:c r="B22" s="43" t="str">
        <x:f>IF(B16&gt;=Assumptions!$C$81,"Yes","No")</x:f>
        <x:v>Yes</x:v>
      </x:c>
      <x:c r="C22" s="43" t="str">
        <x:f>IF(C16&gt;=Assumptions!$C$81,"Yes","No")</x:f>
        <x:v>Yes</x:v>
      </x:c>
      <x:c r="D22" s="43" t="str">
        <x:f>IF(D16&gt;=Assumptions!$C$81,"Yes","No")</x:f>
        <x:v>Yes</x:v>
      </x:c>
      <x:c r="E22" s="43" t="str">
        <x:f>IF(E16&gt;=Assumptions!$C$81,"Yes","No")</x:f>
        <x:v>Yes</x:v>
      </x:c>
      <x:c r="F22" s="43" t="str">
        <x:f>IF(F16&gt;=Assumptions!$C$81,"Yes","No")</x:f>
        <x:v>Yes</x:v>
      </x:c>
      <x:c r="G22" s="43"/>
      <x:c r="H22" s="43"/>
      <x:c r="I22" s="43"/>
      <x:c r="J22" s="43"/>
      <x:c r="K22" s="43"/>
      <x:c r="L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</x:row>
    <x:row r="25">
      <x:c r="A25" s="104" t="s">
        <x:v>909</x:v>
      </x:c>
      <x:c r="B25" s="99"/>
      <x:c r="C25" s="99"/>
      <x:c r="D25" s="99"/>
      <x:c r="E25" s="99"/>
      <x:c r="F25" s="99"/>
      <x:c r="G25" s="43"/>
      <x:c r="H25" s="43"/>
      <x:c r="I25" s="43"/>
      <x:c r="J25" s="43"/>
      <x:c r="K25" s="43"/>
      <x:c r="L25" s="43"/>
    </x:row>
    <x:row r="26" ht="56">
      <x:c r="A26" s="43" t="s">
        <x:v>910</x:v>
      </x:c>
      <x:c r="B26" s="43" t="n">
        <x:f>'Recast Scenario'!C15</x:f>
        <x:v>1029031.25</x:v>
      </x:c>
      <x:c r="C26" s="43" t="s">
        <x:v>911</x:v>
      </x:c>
      <x:c r="D26" s="43"/>
      <x:c r="E26" s="43"/>
      <x:c r="F26" s="43"/>
      <x:c r="G26" s="43"/>
      <x:c r="H26" s="43"/>
      <x:c r="I26" s="43"/>
      <x:c r="J26" s="43"/>
      <x:c r="K26" s="43"/>
      <x:c r="L26" s="43"/>
    </x:row>
    <x:row r="27" ht="42">
      <x:c r="A27" s="43" t="s">
        <x:v>912</x:v>
      </x:c>
      <x:c r="B27" s="43" t="n">
        <x:f>'Recast Scenario'!C5</x:f>
        <x:v>200000</x:v>
      </x:c>
      <x:c r="C27" s="43" t="s">
        <x:v>913</x:v>
      </x:c>
      <x:c r="D27" s="43"/>
      <x:c r="E27" s="43"/>
      <x:c r="F27" s="43"/>
      <x:c r="G27" s="43"/>
      <x:c r="H27" s="43"/>
      <x:c r="I27" s="43"/>
      <x:c r="J27" s="43"/>
      <x:c r="K27" s="43"/>
      <x:c r="L27" s="43"/>
    </x:row>
    <x:row r="28">
      <x:c r="A28" s="43" t="s">
        <x:v>914</x:v>
      </x:c>
      <x:c r="B28" s="43" t="n">
        <x:f>'Recast Scenario'!C6</x:f>
        <x:v>500</x:v>
      </x:c>
      <x:c r="C28" s="43" t="s">
        <x:v>915</x:v>
      </x:c>
      <x:c r="D28" s="43"/>
      <x:c r="E28" s="43"/>
      <x:c r="F28" s="43"/>
      <x:c r="G28" s="43"/>
      <x:c r="H28" s="43"/>
      <x:c r="I28" s="43"/>
      <x:c r="J28" s="43"/>
      <x:c r="K28" s="43"/>
      <x:c r="L28" s="43"/>
    </x:row>
    <x:row r="29" ht="28">
      <x:c r="A29" s="43" t="s">
        <x:v>916</x:v>
      </x:c>
      <x:c r="B29" s="43" t="n">
        <x:f>'Recast Scenario'!C16</x:f>
        <x:v>828531.25</x:v>
      </x:c>
      <x:c r="C29" s="43" t="s">
        <x:v>917</x:v>
      </x:c>
      <x:c r="D29" s="43"/>
      <x:c r="E29" s="43"/>
      <x:c r="F29" s="43"/>
      <x:c r="G29" s="43"/>
      <x:c r="H29" s="43"/>
      <x:c r="I29" s="43"/>
      <x:c r="J29" s="43"/>
      <x:c r="K29" s="43"/>
      <x:c r="L29" s="43"/>
    </x:row>
    <x:row r="30">
      <x:c r="A30" s="43" t="s">
        <x:v>580</x:v>
      </x:c>
      <x:c r="B30" s="43" t="n">
        <x:f>'Recast Scenario'!C10</x:f>
        <x:v>1029.98663903343</x:v>
      </x:c>
      <x:c r="C30" s="43" t="s">
        <x:v>918</x:v>
      </x:c>
      <x:c r="D30" s="43"/>
      <x:c r="E30" s="43"/>
      <x:c r="F30" s="43"/>
      <x:c r="G30" s="43"/>
      <x:c r="H30" s="43"/>
      <x:c r="I30" s="43"/>
      <x:c r="J30" s="43"/>
      <x:c r="K30" s="43"/>
      <x:c r="L30" s="43"/>
    </x:row>
    <x:row r="31" ht="28">
      <x:c r="A31" s="43" t="s">
        <x:v>919</x:v>
      </x:c>
      <x:c r="B31" s="43" t="n">
        <x:f>'Recast Scenario'!C10</x:f>
        <x:v>1029.98663903343</x:v>
      </x:c>
      <x:c r="C31" s="43" t="s">
        <x:v>920</x:v>
      </x:c>
      <x:c r="D31" s="43"/>
      <x:c r="E31" s="43"/>
      <x:c r="F31" s="43"/>
      <x:c r="G31" s="43"/>
      <x:c r="H31" s="43"/>
      <x:c r="I31" s="43"/>
      <x:c r="J31" s="43"/>
      <x:c r="K31" s="43"/>
      <x:c r="L31" s="43"/>
    </x:row>
    <x:row r="32" ht="42">
      <x:c r="A32" s="43" t="s">
        <x:v>921</x:v>
      </x:c>
      <x:c r="B32" s="43" t="n">
        <x:f>'Recast Scenario'!C14</x:f>
        <x:v>16.2218932752496</x:v>
      </x:c>
      <x:c r="C32" s="43" t="s">
        <x:v>922</x:v>
      </x:c>
      <x:c r="D32" s="43"/>
      <x:c r="E32" s="43"/>
      <x:c r="F32" s="43"/>
      <x:c r="G32" s="43"/>
      <x:c r="H32" s="43"/>
      <x:c r="I32" s="43"/>
      <x:c r="J32" s="43"/>
      <x:c r="K32" s="43"/>
      <x:c r="L32" s="43"/>
    </x:row>
    <x:row r="33" ht="42">
      <x:c r="A33" s="43" t="s">
        <x:v>923</x:v>
      </x:c>
      <x:c r="B33" s="43" t="n">
        <x:f>'Recast Scenario'!C18</x:f>
        <x:v>1125680.4156896858</x:v>
      </x:c>
      <x:c r="C33" s="43" t="s">
        <x:v>924</x:v>
      </x:c>
      <x:c r="D33" s="43"/>
      <x:c r="E33" s="43"/>
      <x:c r="F33" s="43"/>
      <x:c r="G33" s="43"/>
      <x:c r="H33" s="43"/>
      <x:c r="I33" s="43"/>
      <x:c r="J33" s="43"/>
      <x:c r="K33" s="43"/>
      <x:c r="L33" s="43"/>
    </x:row>
    <x:row r="34" ht="28">
      <x:c r="A34" s="43" t="s">
        <x:v>925</x:v>
      </x:c>
      <x:c r="B34" s="43" t="str">
        <x:f>'Recast Scenario'!C13</x:f>
        <x:v>No</x:v>
      </x:c>
      <x:c r="C34" s="43" t="s">
        <x:v>926</x:v>
      </x:c>
      <x:c r="D34" s="43"/>
      <x:c r="E34" s="43"/>
      <x:c r="F34" s="43"/>
      <x:c r="G34" s="43"/>
      <x:c r="H34" s="43"/>
      <x:c r="I34" s="43"/>
      <x:c r="J34" s="43"/>
      <x:c r="K34" s="43"/>
      <x:c r="L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</x:row>
    <x:row r="36">
      <x:c r="A36" s="45" t="s">
        <x:v>729</x:v>
      </x:c>
      <x:c r="B36" s="45">
        <x:v>0</x:v>
      </x:c>
      <x:c r="C36" s="45">
        <x:v>1</x:v>
      </x:c>
      <x:c r="D36" s="45">
        <x:v>2</x:v>
      </x:c>
      <x:c r="E36" s="45">
        <x:v>3</x:v>
      </x:c>
      <x:c r="F36" s="45">
        <x:v>4</x:v>
      </x:c>
      <x:c r="G36" s="45">
        <x:v>5</x:v>
      </x:c>
      <x:c r="H36" s="45">
        <x:v>6</x:v>
      </x:c>
      <x:c r="I36" s="45">
        <x:v>7</x:v>
      </x:c>
      <x:c r="J36" s="45">
        <x:v>8</x:v>
      </x:c>
      <x:c r="K36" s="45">
        <x:v>9</x:v>
      </x:c>
      <x:c r="L36" s="45">
        <x:v>10</x:v>
      </x:c>
      <x:c r="M36" s="45">
        <x:v>11</x:v>
      </x:c>
      <x:c r="N36" s="45">
        <x:v>12</x:v>
      </x:c>
      <x:c r="O36" s="45">
        <x:v>13</x:v>
      </x:c>
      <x:c r="P36" s="45">
        <x:v>14</x:v>
      </x:c>
      <x:c r="Q36" s="45">
        <x:v>15</x:v>
      </x:c>
      <x:c r="R36" s="45">
        <x:v>16</x:v>
      </x:c>
      <x:c r="S36" s="45">
        <x:v>17</x:v>
      </x:c>
      <x:c r="T36" s="45">
        <x:v>18</x:v>
      </x:c>
      <x:c r="U36" s="45">
        <x:v>19</x:v>
      </x:c>
      <x:c r="V36" s="45">
        <x:v>20</x:v>
      </x:c>
      <x:c r="W36" s="45">
        <x:v>21</x:v>
      </x:c>
      <x:c r="X36" s="45">
        <x:v>22</x:v>
      </x:c>
      <x:c r="Y36" s="45">
        <x:v>23</x:v>
      </x:c>
      <x:c r="Z36" s="45">
        <x:v>24</x:v>
      </x:c>
      <x:c r="AA36" s="45">
        <x:v>25</x:v>
      </x:c>
      <x:c r="AB36" s="45">
        <x:v>26</x:v>
      </x:c>
      <x:c r="AC36" s="45">
        <x:v>27</x:v>
      </x:c>
      <x:c r="AD36" s="45">
        <x:v>28</x:v>
      </x:c>
      <x:c r="AE36" s="45">
        <x:v>29</x:v>
      </x:c>
      <x:c r="AF36" s="45">
        <x:v>30</x:v>
      </x:c>
    </x:row>
    <x:row r="37">
      <x:c r="A37" s="43" t="s">
        <x:v>927</x:v>
      </x:c>
      <x:c r="B37" s="46" t="n">
        <x:f>$B$15</x:f>
        <x:v>1029031.25</x:v>
      </x:c>
      <x:c r="C37" s="46" t="n">
        <x:f>B37*(1+Calculations!$C$62)+Calculations!H$68</x:f>
        <x:v>1097638.8301927596</x:v>
      </x:c>
      <x:c r="D37" s="46" t="n">
        <x:f>C37*(1+Calculations!$C$62)+Calculations!I$68</x:f>
        <x:v>1172624.7326980487</x:v>
      </x:c>
      <x:c r="E37" s="46" t="n">
        <x:f>D37*(1+Calculations!$C$62)+Calculations!J$68</x:f>
        <x:v>1229652.3486149816</x:v>
      </x:c>
      <x:c r="F37" s="46" t="n">
        <x:f>E37*(1+Calculations!$C$62)+Calculations!K$68</x:f>
        <x:v>1291709.9870894817</x:v>
      </x:c>
      <x:c r="G37" s="46" t="n">
        <x:f>F37*(1+Calculations!$C$62)+Calculations!L$68</x:f>
        <x:v>1359156.3794188136</x:v>
      </x:c>
      <x:c r="H37" s="46" t="n">
        <x:f>G37*(1+Calculations!$C$62)+Calculations!M$68</x:f>
        <x:v>1432374.2834763865</x:v>
      </x:c>
      <x:c r="I37" s="46" t="n">
        <x:f>H37*(1+Calculations!$C$62)+Calculations!N$68</x:f>
        <x:v>1511772.0589614797</x:v>
      </x:c>
      <x:c r="J37" s="46" t="n">
        <x:f>I37*(1+Calculations!$C$62)+Calculations!O$68</x:f>
        <x:v>1597785.3451926159</x:v>
      </x:c>
      <x:c r="K37" s="46" t="n">
        <x:f>J37*(1+Calculations!$C$62)+Calculations!P$68</x:f>
        <x:v>1690878.8481059452</x:v>
      </x:c>
      <x:c r="L37" s="46" t="n">
        <x:f>K37*(1+Calculations!$C$62)+Calculations!Q$68</x:f>
        <x:v>1791548.2435525814</x:v>
      </x:c>
      <x:c r="M37" s="50" t="n">
        <x:f>L37*(1+Calculations!$C$62)+Calculations!R$68</x:f>
        <x:v>1900322.2044494967</x:v>
      </x:c>
      <x:c r="N37" s="50" t="n">
        <x:f>M37*(1+Calculations!$C$62)+Calculations!S$68</x:f>
        <x:v>2017764.5598291655</x:v>
      </x:c>
      <x:c r="O37" s="50" t="n">
        <x:f>N37*(1+Calculations!$C$62)+Calculations!T$68</x:f>
        <x:v>2144476.5943555976</x:v>
      </x:c>
      <x:c r="P37" s="50" t="n">
        <x:f>O37*(1+Calculations!$C$62)+Calculations!U$68</x:f>
        <x:v>2281099.4974307804</x:v>
      </x:c>
      <x:c r="Q37" s="50" t="n">
        <x:f>P37*(1+Calculations!$C$62)+Calculations!V$68</x:f>
        <x:v>2428316.9716080753</x:v>
      </x:c>
      <x:c r="R37" s="50" t="n">
        <x:f>Q37*(1+Calculations!$C$62)+Calculations!W$68</x:f>
        <x:v>2586858.010660099</x:v>
      </x:c>
      <x:c r="S37" s="50" t="n">
        <x:f>R37*(1+Calculations!$C$62)+Calculations!X$68</x:f>
        <x:v>2757499.8583206306</x:v>
      </x:c>
      <x:c r="T37" s="50" t="n">
        <x:f>S37*(1+Calculations!$C$62)+Calculations!Y$68</x:f>
        <x:v>2941071.159435701</x:v>
      </x:c>
      <x:c r="U37" s="50" t="n">
        <x:f>T37*(1+Calculations!$C$62)+Calculations!Z$68</x:f>
        <x:v>3138455.3160211476</x:v>
      </x:c>
      <x:c r="V37" s="50" t="n">
        <x:f>U37*(1+Calculations!$C$62)+Calculations!AA$68</x:f>
        <x:v>3350594.061535538</x:v>
      </x:c>
      <x:c r="W37" s="50" t="n">
        <x:f>V37*(1+Calculations!$C$62)+Calculations!AB$68</x:f>
        <x:v>3578491.2675417066</x:v>
      </x:c>
      <x:c r="X37" s="50" t="n">
        <x:f>W37*(1+Calculations!$C$62)+Calculations!AC$68</x:f>
        <x:v>3823216.997850623</x:v>
      </x:c>
      <x:c r="Y37" s="50" t="n">
        <x:f>X37*(1+Calculations!$C$62)+Calculations!AD$68</x:f>
        <x:v>4085911.8262216025</x:v>
      </x:c>
      <x:c r="Z37" s="50" t="n">
        <x:f>Y37*(1+Calculations!$C$62)+Calculations!AE$68</x:f>
        <x:v>4367791.434736802</x:v>
      </x:c>
      <x:c r="AA37" s="50" t="n">
        <x:f>Z37*(1+Calculations!$C$62)+Calculations!AF$68</x:f>
        <x:v>4670151.511079733</x:v>
      </x:c>
      <x:c r="AB37" s="50" t="n">
        <x:f>AA37*(1+Calculations!$C$62)+Calculations!AG$68</x:f>
        <x:v>4994372.964131475</x:v>
      </x:c>
      <x:c r="AC37" s="50" t="n">
        <x:f>AB37*(1+Calculations!$C$62)+Calculations!AH$68</x:f>
        <x:v>5341927.478559209</x:v>
      </x:c>
      <x:c r="AD37" s="50" t="n">
        <x:f>AC37*(1+Calculations!$C$62)+Calculations!AI$68</x:f>
        <x:v>5714383.430414457</x:v>
      </x:c>
      <x:c r="AE37" s="50" t="n">
        <x:f>AD37*(1+Calculations!$C$62)+Calculations!AJ$68</x:f>
        <x:v>6113412.187188484</x:v>
      </x:c>
      <x:c r="AF37" s="50" t="n">
        <x:f>AE37*(1+Calculations!$C$62)+Calculations!AK$68</x:f>
        <x:v>6540794.817295215</x:v>
      </x:c>
    </x:row>
    <x:row r="38">
      <x:c r="A38" s="43" t="s">
        <x:v>928</x:v>
      </x:c>
      <x:c r="B38" s="46" t="n">
        <x:f>$C$15</x:f>
        <x:v>1029031.25</x:v>
      </x:c>
      <x:c r="C38" s="46" t="n">
        <x:f>(B38-IF(C$36=Calculations!$C$39,C$17,0))*(1+Calculations!$C$62)+Calculations!H$68+IF(C$36&lt;Calculations!$C$39,0,IF(C$36=Calculations!$C$39,C$10*(13-Calculations!$C$40),C$10*12))</x:f>
        <x:v>896466.1698611609</x:v>
      </x:c>
      <x:c r="D38" s="46" t="n">
        <x:f>(C38-IF(D$36=Calculations!$C$39,C$17,0))*(1+Calculations!$C$62)+Calculations!I$68+IF(D$36&lt;Calculations!$C$39,0,IF(D$36=Calculations!$C$39,C$10*(13-Calculations!$C$40),C$10*12))</x:f>
        <x:v>970735.6891132972</x:v>
      </x:c>
      <x:c r="E38" s="46" t="n">
        <x:f>(D38-IF(E$36=Calculations!$C$39,C$17,0))*(1+Calculations!$C$62)+Calculations!J$68+IF(E$36&lt;Calculations!$C$39,0,IF(E$36=Calculations!$C$39,C$10*(13-Calculations!$C$40),C$10*12))</x:f>
        <x:v>1027000.3568656223</x:v>
      </x:c>
      <x:c r="F38" s="46" t="n">
        <x:f>(E38-IF(F$36=Calculations!$C$39,C$17,0))*(1+Calculations!$C$62)+Calculations!K$68+IF(F$36&lt;Calculations!$C$39,0,IF(F$36=Calculations!$C$39,C$10*(13-Calculations!$C$40),C$10*12))</x:f>
        <x:v>1088245.455544815</x:v>
      </x:c>
      <x:c r="G38" s="46" t="n">
        <x:f>(F38-IF(G$36=Calculations!$C$39,C$17,0))*(1+Calculations!$C$62)+Calculations!L$68+IF(G$36&lt;Calculations!$C$39,0,IF(G$36=Calculations!$C$39,C$10*(13-Calculations!$C$40),C$10*12))</x:f>
        <x:v>1154826.4929921445</x:v>
      </x:c>
      <x:c r="H38" s="46" t="n">
        <x:f>(G38-IF(H$36=Calculations!$C$39,C$17,0))*(1+Calculations!$C$62)+Calculations!M$68+IF(H$36&lt;Calculations!$C$39,0,IF(H$36=Calculations!$C$39,C$10*(13-Calculations!$C$40),C$10*12))</x:f>
        <x:v>1227122.794100385</x:v>
      </x:c>
      <x:c r="I38" s="46" t="n">
        <x:f>(H38-IF(I$36=Calculations!$C$39,C$17,0))*(1+Calculations!$C$62)+Calculations!N$68+IF(I$36&lt;Calculations!$C$39,0,IF(I$36=Calculations!$C$39,C$10*(13-Calculations!$C$40),C$10*12))</x:f>
        <x:v>1305539.0624444392</x:v>
      </x:c>
      <x:c r="J38" s="46" t="n">
        <x:f>(I38-IF(J$36=Calculations!$C$39,C$17,0))*(1+Calculations!$C$62)+Calculations!O$68+IF(J$36&lt;Calculations!$C$39,0,IF(J$36=Calculations!$C$39,C$10*(13-Calculations!$C$40),C$10*12))</x:f>
        <x:v>1390507.043570369</x:v>
      </x:c>
      <x:c r="K38" s="46" t="n">
        <x:f>(J38-IF(K$36=Calculations!$C$39,C$17,0))*(1+Calculations!$C$62)+Calculations!P$68+IF(K$36&lt;Calculations!$C$39,0,IF(K$36=Calculations!$C$39,C$10*(13-Calculations!$C$40),C$10*12))</x:f>
        <x:v>1482487.2965466534</x:v>
      </x:c>
      <x:c r="L38" s="46" t="n">
        <x:f>(K38-IF(L$36=Calculations!$C$39,C$17,0))*(1+Calculations!$C$62)+Calculations!Q$68+IF(L$36&lt;Calculations!$C$39,0,IF(L$36=Calculations!$C$39,C$10*(13-Calculations!$C$40),C$10*12))</x:f>
        <x:v>1581971.0808103366</x:v>
      </x:c>
      <x:c r="M38" s="50" t="n">
        <x:f>(L38-IF(M$36=Calculations!$C$39,C$17,0))*(1+Calculations!$C$62)+Calculations!R$68+IF(M$36&lt;Calculations!$C$39,0,IF(M$36=Calculations!$C$39,C$10*(13-Calculations!$C$40),C$10*12))</x:f>
        <x:v>1689482.3657974072</x:v>
      </x:c>
      <x:c r="N38" s="50" t="n">
        <x:f>(M38-IF(N$36=Calculations!$C$39,C$17,0))*(1+Calculations!$C$62)+Calculations!S$68+IF(N$36&lt;Calculations!$C$39,0,IF(N$36=Calculations!$C$39,C$10*(13-Calculations!$C$40),C$10*12))</x:f>
        <x:v>1805579.9713330914</x:v>
      </x:c>
      <x:c r="O38" s="50" t="n">
        <x:f>(N38-IF(O$36=Calculations!$C$39,C$17,0))*(1+Calculations!$C$62)+Calculations!T$68+IF(O$36&lt;Calculations!$C$39,0,IF(O$36=Calculations!$C$39,C$10*(13-Calculations!$C$40),C$10*12))</x:f>
        <x:v>1930859.8472756797</x:v>
      </x:c>
      <x:c r="P38" s="50" t="n">
        <x:f>(O38-IF(P$36=Calculations!$C$39,C$17,0))*(1+Calculations!$C$62)+Calculations!U$68+IF(P$36&lt;Calculations!$C$39,0,IF(P$36=Calculations!$C$39,C$10*(13-Calculations!$C$40),C$10*12))</x:f>
        <x:v>2065957.501459069</x:v>
      </x:c>
      <x:c r="Q38" s="50" t="n">
        <x:f>(P38-IF(Q$36=Calculations!$C$39,C$17,0))*(1+Calculations!$C$62)+Calculations!V$68+IF(Q$36&lt;Calculations!$C$39,0,IF(Q$36=Calculations!$C$39,C$10*(13-Calculations!$C$40),C$10*12))</x:f>
        <x:v>2211550.5855666036</x:v>
      </x:c>
      <x:c r="R38" s="50" t="n">
        <x:f>(Q38-IF(R$36=Calculations!$C$39,C$17,0))*(1+Calculations!$C$62)+Calculations!W$68+IF(R$36&lt;Calculations!$C$39,0,IF(R$36=Calculations!$C$39,C$10*(13-Calculations!$C$40),C$10*12))</x:f>
        <x:v>2368361.649194333</x:v>
      </x:c>
      <x:c r="S38" s="50" t="n">
        <x:f>(R38-IF(S$36=Calculations!$C$39,C$17,0))*(1+Calculations!$C$62)+Calculations!X$68+IF(S$36&lt;Calculations!$C$39,0,IF(S$36=Calculations!$C$39,C$10*(13-Calculations!$C$40),C$10*12))</x:f>
        <x:v>2537161.0730279908</x:v>
      </x:c>
      <x:c r="T38" s="50" t="n">
        <x:f>(S38-IF(T$36=Calculations!$C$39,C$17,0))*(1+Calculations!$C$62)+Calculations!Y$68+IF(T$36&lt;Calculations!$C$39,0,IF(T$36=Calculations!$C$39,C$10*(13-Calculations!$C$40),C$10*12))</x:f>
        <x:v>2718770.192767441</x:v>
      </x:c>
      <x:c r="U38" s="50" t="n">
        <x:f>(T38-IF(U$36=Calculations!$C$39,C$17,0))*(1+Calculations!$C$62)+Calculations!Z$68+IF(U$36&lt;Calculations!$C$39,0,IF(U$36=Calculations!$C$39,C$10*(13-Calculations!$C$40),C$10*12))</x:f>
        <x:v>2914064.626187851</x:v>
      </x:c>
      <x:c r="V38" s="50" t="n">
        <x:f>(U38-IF(V$36=Calculations!$C$39,C$17,0))*(1+Calculations!$C$62)+Calculations!AA$68+IF(V$36&lt;Calculations!$C$39,0,IF(V$36=Calculations!$C$39,C$10*(13-Calculations!$C$40),C$10*12))</x:f>
        <x:v>3123977.8165314784</x:v>
      </x:c>
      <x:c r="W38" s="50" t="n">
        <x:f>(V38-IF(W$36=Calculations!$C$39,C$17,0))*(1+Calculations!$C$62)+Calculations!AB$68+IF(W$36&lt;Calculations!$C$39,0,IF(W$36=Calculations!$C$39,C$10*(13-Calculations!$C$40),C$10*12))</x:f>
        <x:v>3349504.806280785</x:v>
      </x:c>
      <x:c r="X38" s="50" t="n">
        <x:f>(W38-IF(X$36=Calculations!$C$39,C$17,0))*(1+Calculations!$C$62)+Calculations!AC$68+IF(X$36&lt;Calculations!$C$39,0,IF(X$36=Calculations!$C$39,C$10*(13-Calculations!$C$40),C$10*12))</x:f>
        <x:v>3591706.2562761423</x:v>
      </x:c>
      <x:c r="Y38" s="50" t="n">
        <x:f>(X38-IF(Y$36=Calculations!$C$39,C$17,0))*(1+Calculations!$C$62)+Calculations!AD$68+IF(Y$36&lt;Calculations!$C$39,0,IF(Y$36=Calculations!$C$39,C$10*(13-Calculations!$C$40),C$10*12))</x:f>
        <x:v>3851712.7261131816</x:v>
      </x:c>
      <x:c r="Z38" s="50" t="n">
        <x:f>(Y38-IF(Z$36=Calculations!$C$39,C$17,0))*(1+Calculations!$C$62)+Calculations!AE$68+IF(Z$36&lt;Calculations!$C$39,0,IF(Z$36=Calculations!$C$39,C$10*(13-Calculations!$C$40),C$10*12))</x:f>
        <x:v>4130729.2327897353</x:v>
      </x:c>
      <x:c r="AA38" s="50" t="n">
        <x:f>(Z38-IF(AA$36=Calculations!$C$39,C$17,0))*(1+Calculations!$C$62)+Calculations!AF$68+IF(AA$36&lt;Calculations!$C$39,0,IF(AA$36=Calculations!$C$39,C$10*(13-Calculations!$C$40),C$10*12))</x:f>
        <x:v>4430040.105674509</x:v>
      </x:c>
      <x:c r="AB38" s="50" t="n">
        <x:f>(AA38-IF(AB$36=Calculations!$C$39,C$17,0))*(1+Calculations!$C$62)+Calculations!AG$68+IF(AB$36&lt;Calculations!$C$39,0,IF(AB$36=Calculations!$C$39,C$10*(13-Calculations!$C$40),C$10*12))</x:f>
        <x:v>4751014.157043313</x:v>
      </x:c>
      <x:c r="AC38" s="50" t="n">
        <x:f>(AB38-IF(AC$36=Calculations!$C$39,C$17,0))*(1+Calculations!$C$62)+Calculations!AH$68+IF(AC$36&lt;Calculations!$C$39,0,IF(AC$36=Calculations!$C$39,C$10*(13-Calculations!$C$40),C$10*12))</x:f>
        <x:v>5095110.188678717</x:v>
      </x:c>
      <x:c r="AD38" s="50" t="n">
        <x:f>(AC38-IF(AD$36=Calculations!$C$39,C$17,0))*(1+Calculations!$C$62)+Calculations!AI$68+IF(AD$36&lt;Calculations!$C$39,0,IF(AD$36=Calculations!$C$39,C$10*(13-Calculations!$C$40),C$10*12))</x:f>
        <x:v>5463882.856360135</x:v>
      </x:c>
      <x:c r="AE38" s="50" t="n">
        <x:f>(AD38-IF(AE$36=Calculations!$C$39,C$17,0))*(1+Calculations!$C$62)+Calculations!AJ$68+IF(AE$36&lt;Calculations!$C$39,0,IF(AE$36=Calculations!$C$39,C$10*(13-Calculations!$C$40),C$10*12))</x:f>
        <x:v>5858988.915489033</x:v>
      </x:c>
      <x:c r="AF38" s="50" t="n">
        <x:f>(AE38-IF(AF$36=Calculations!$C$39,C$17,0))*(1+Calculations!$C$62)+Calculations!AK$68+IF(AF$36&lt;Calculations!$C$39,0,IF(AF$36=Calculations!$C$39,C$10*(13-Calculations!$C$40),C$10*12))</x:f>
        <x:v>6282193.872603701</x:v>
      </x:c>
    </x:row>
    <x:row r="39">
      <x:c r="A39" s="43" t="s">
        <x:v>929</x:v>
      </x:c>
      <x:c r="B39" s="46" t="n">
        <x:f>$D$15</x:f>
        <x:v>1029031.25</x:v>
      </x:c>
      <x:c r="C39" s="46" t="n">
        <x:f>(B39-IF(C$36=Calculations!$C$39,D$17,0))*(1+Calculations!$C$62)+Calculations!H$68+IF(C$36&lt;Calculations!$C$39,0,IF(C$36=Calculations!$C$39,D$10*(13-Calculations!$C$40),D$10*12))</x:f>
        <x:v>796146.0896953616</x:v>
      </x:c>
      <x:c r="D39" s="46" t="n">
        <x:f>(C39-IF(D$36=Calculations!$C$39,D$17,0))*(1+Calculations!$C$62)+Calculations!I$68+IF(D$36&lt;Calculations!$C$39,0,IF(D$36=Calculations!$C$39,D$10*(13-Calculations!$C$40),D$10*12))</x:f>
        <x:v>870074.7235709217</x:v>
      </x:c>
      <x:c r="E39" s="46" t="n">
        <x:f>(D39-IF(E$36=Calculations!$C$39,D$17,0))*(1+Calculations!$C$62)+Calculations!J$68+IF(E$36&lt;Calculations!$C$39,0,IF(E$36=Calculations!$C$39,D$10*(13-Calculations!$C$40),D$10*12))</x:f>
        <x:v>925976.3483971931</x:v>
      </x:c>
      <x:c r="F39" s="46" t="n">
        <x:f>(E39-IF(F$36=Calculations!$C$39,D$17,0))*(1+Calculations!$C$62)+Calculations!K$68+IF(F$36&lt;Calculations!$C$39,0,IF(F$36=Calculations!$C$39,D$10*(13-Calculations!$C$40),D$10*12))</x:f>
        <x:v>986834.8063601387</x:v>
      </x:c>
      <x:c r="G39" s="46" t="n">
        <x:f>(F39-IF(G$36=Calculations!$C$39,D$17,0))*(1+Calculations!$C$62)+Calculations!L$68+IF(G$36&lt;Calculations!$C$39,0,IF(G$36=Calculations!$C$39,D$10*(13-Calculations!$C$40),D$10*12))</x:f>
        <x:v>1053004.071444665</x:v>
      </x:c>
      <x:c r="H39" s="46" t="n">
        <x:f>(G39-IF(H$36=Calculations!$C$39,D$17,0))*(1+Calculations!$C$62)+Calculations!M$68+IF(H$36&lt;Calculations!$C$39,0,IF(H$36=Calculations!$C$39,D$10*(13-Calculations!$C$40),D$10*12))</x:f>
        <x:v>1124861.83498652</x:v>
      </x:c>
      <x:c r="I39" s="46" t="n">
        <x:f>(H39-IF(I$36=Calculations!$C$39,D$17,0))*(1+Calculations!$C$62)+Calculations!N$68+IF(I$36&lt;Calculations!$C$39,0,IF(I$36=Calculations!$C$39,D$10*(13-Calculations!$C$40),D$10*12))</x:f>
        <x:v>1202811.0608223737</x:v>
      </x:c>
      <x:c r="J39" s="46" t="n">
        <x:f>(I39-IF(J$36=Calculations!$C$39,D$17,0))*(1+Calculations!$C$62)+Calculations!O$68+IF(J$36&lt;Calculations!$C$39,0,IF(J$36=Calculations!$C$39,D$10*(13-Calculations!$C$40),D$10*12))</x:f>
        <x:v>1287281.64167707</x:v>
      </x:c>
      <x:c r="K39" s="46" t="n">
        <x:f>(J39-IF(K$36=Calculations!$C$39,D$17,0))*(1+Calculations!$C$62)+Calculations!P$68+IF(K$36&lt;Calculations!$C$39,0,IF(K$36=Calculations!$C$39,D$10*(13-Calculations!$C$40),D$10*12))</x:f>
        <x:v>1378732.1633644905</x:v>
      </x:c>
      <x:c r="L39" s="46" t="n">
        <x:f>(K39-IF(L$36=Calculations!$C$39,D$17,0))*(1+Calculations!$C$62)+Calculations!Q$68+IF(L$36&lt;Calculations!$C$39,0,IF(L$36=Calculations!$C$39,D$10*(13-Calculations!$C$40),D$10*12))</x:f>
        <x:v>1477651.783805534</x:v>
      </x:c>
      <x:c r="M39" s="50" t="n">
        <x:f>(L39-IF(M$36=Calculations!$C$39,D$17,0))*(1+Calculations!$C$62)+Calculations!R$68+IF(M$36&lt;Calculations!$C$39,0,IF(M$36=Calculations!$C$39,D$10*(13-Calculations!$C$40),D$10*12))</x:f>
        <x:v>1584562.2343214932</x:v>
      </x:c>
      <x:c r="N39" s="50" t="n">
        <x:f>(M39-IF(N$36=Calculations!$C$39,D$17,0))*(1+Calculations!$C$62)+Calculations!S$68+IF(N$36&lt;Calculations!$C$39,0,IF(N$36=Calculations!$C$39,D$10*(13-Calculations!$C$40),D$10*12))</x:f>
        <x:v>1700019.9511454436</x:v>
      </x:c>
      <x:c r="O39" s="50" t="n">
        <x:f>(N39-IF(O$36=Calculations!$C$39,D$17,0))*(1+Calculations!$C$62)+Calculations!T$68+IF(O$36&lt;Calculations!$C$39,0,IF(O$36=Calculations!$C$39,D$10*(13-Calculations!$C$40),D$10*12))</x:f>
        <x:v>1824618.3456100354</x:v>
      </x:c>
      <x:c r="P39" s="50" t="n">
        <x:f>(O39-IF(P$36=Calculations!$C$39,D$17,0))*(1+Calculations!$C$62)+Calculations!U$68+IF(P$36&lt;Calculations!$C$39,0,IF(P$36=Calculations!$C$39,D$10*(13-Calculations!$C$40),D$10*12))</x:f>
        <x:v>1958990.2220193588</x:v>
      </x:c>
      <x:c r="Q39" s="50" t="n">
        <x:f>(P39-IF(Q$36=Calculations!$C$39,D$17,0))*(1+Calculations!$C$62)+Calculations!V$68+IF(Q$36&lt;Calculations!$C$39,0,IF(Q$36=Calculations!$C$39,D$10*(13-Calculations!$C$40),D$10*12))</x:f>
        <x:v>2103810.352797513</x:v>
      </x:c>
      <x:c r="R39" s="50" t="n">
        <x:f>(Q39-IF(R$36=Calculations!$C$39,D$17,0))*(1+Calculations!$C$62)+Calculations!W$68+IF(R$36&lt;Calculations!$C$39,0,IF(R$36=Calculations!$C$39,D$10*(13-Calculations!$C$40),D$10*12))</x:f>
        <x:v>2259798.221129452</x:v>
      </x:c>
      <x:c r="S39" s="50" t="n">
        <x:f>(R39-IF(S$36=Calculations!$C$39,D$17,0))*(1+Calculations!$C$62)+Calculations!X$68+IF(S$36&lt;Calculations!$C$39,0,IF(S$36=Calculations!$C$39,D$10*(13-Calculations!$C$40),D$10*12))</x:f>
        <x:v>2427720.9419730934</x:v>
      </x:c>
      <x:c r="T39" s="50" t="n">
        <x:f>(S39-IF(T$36=Calculations!$C$39,D$17,0))*(1+Calculations!$C$62)+Calculations!Y$68+IF(T$36&lt;Calculations!$C$39,0,IF(T$36=Calculations!$C$39,D$10*(13-Calculations!$C$40),D$10*12))</x:f>
        <x:v>2608396.373028176</x:v>
      </x:c>
      <x:c r="U39" s="50" t="n">
        <x:f>(T39-IF(U$36=Calculations!$C$39,D$17,0))*(1+Calculations!$C$62)+Calculations!Z$68+IF(U$36&lt;Calculations!$C$39,0,IF(U$36=Calculations!$C$39,D$10*(13-Calculations!$C$40),D$10*12))</x:f>
        <x:v>2802696.427999735</x:v>
      </x:c>
      <x:c r="V39" s="50" t="n">
        <x:f>(U39-IF(V$36=Calculations!$C$39,D$17,0))*(1+Calculations!$C$62)+Calculations!AA$68+IF(V$36&lt;Calculations!$C$39,0,IF(V$36=Calculations!$C$39,D$10*(13-Calculations!$C$40),D$10*12))</x:f>
        <x:v>3011550.6052953354</x:v>
      </x:c>
      <x:c r="W39" s="50" t="n">
        <x:f>(V39-IF(W$36=Calculations!$C$39,D$17,0))*(1+Calculations!$C$62)+Calculations!AB$68+IF(W$36&lt;Calculations!$C$39,0,IF(W$36=Calculations!$C$39,D$10*(13-Calculations!$C$40),D$10*12))</x:f>
        <x:v>3235949.746148493</x:v>
      </x:c>
      <x:c r="X39" s="50" t="n">
        <x:f>(W39-IF(X$36=Calculations!$C$39,D$17,0))*(1+Calculations!$C$62)+Calculations!AC$68+IF(X$36&lt;Calculations!$C$39,0,IF(X$36=Calculations!$C$39,D$10*(13-Calculations!$C$40),D$10*12))</x:f>
        <x:v>3476950.037069453</x:v>
      </x:c>
      <x:c r="Y39" s="50" t="n">
        <x:f>(X39-IF(Y$36=Calculations!$C$39,D$17,0))*(1+Calculations!$C$62)+Calculations!AD$68+IF(Y$36&lt;Calculations!$C$39,0,IF(Y$36=Calculations!$C$39,D$10*(13-Calculations!$C$40),D$10*12))</x:f>
        <x:v>3735677.272492258</x:v>
      </x:c>
      <x:c r="Z39" s="50" t="n">
        <x:f>(Y39-IF(Z$36=Calculations!$C$39,D$17,0))*(1+Calculations!$C$62)+Calculations!AE$68+IF(Z$36&lt;Calculations!$C$39,0,IF(Z$36=Calculations!$C$39,D$10*(13-Calculations!$C$40),D$10*12))</x:f>
        <x:v>4013331.394517652</x:v>
      </x:c>
      <x:c r="AA39" s="50" t="n">
        <x:f>(Z39-IF(AA$36=Calculations!$C$39,D$17,0))*(1+Calculations!$C$62)+Calculations!AF$68+IF(AA$36&lt;Calculations!$C$39,0,IF(AA$36=Calculations!$C$39,D$10*(13-Calculations!$C$40),D$10*12))</x:f>
        <x:v>4311191.32774894</x:v>
      </x:c>
      <x:c r="AB39" s="50" t="n">
        <x:f>(AA39-IF(AB$36=Calculations!$C$39,D$17,0))*(1+Calculations!$C$62)+Calculations!AG$68+IF(AB$36&lt;Calculations!$C$39,0,IF(AB$36=Calculations!$C$39,D$10*(13-Calculations!$C$40),D$10*12))</x:f>
        <x:v>4630620.1283867825</x:v>
      </x:c>
      <x:c r="AC39" s="50" t="n">
        <x:f>(AB39-IF(AC$36=Calculations!$C$39,D$17,0))*(1+Calculations!$C$62)+Calculations!AH$68+IF(AC$36&lt;Calculations!$C$39,0,IF(AC$36=Calculations!$C$39,D$10*(13-Calculations!$C$40),D$10*12))</x:f>
        <x:v>4973070.467993713</x:v>
      </x:c>
      <x:c r="AD39" s="50" t="n">
        <x:f>(AC39-IF(AD$36=Calculations!$C$39,D$17,0))*(1+Calculations!$C$62)+Calculations!AI$68+IF(AD$36&lt;Calculations!$C$39,0,IF(AD$36=Calculations!$C$39,D$10*(13-Calculations!$C$40),D$10*12))</x:f>
        <x:v>5340090.473664805</x:v>
      </x:c>
      <x:c r="AE39" s="50" t="n">
        <x:f>(AD39-IF(AE$36=Calculations!$C$39,D$17,0))*(1+Calculations!$C$62)+Calculations!AJ$68+IF(AE$36&lt;Calculations!$C$39,0,IF(AE$36=Calculations!$C$39,D$10*(13-Calculations!$C$40),D$10*12))</x:f>
        <x:v>5733329.947752707</x:v>
      </x:c>
      <x:c r="AF39" s="50" t="n">
        <x:f>(AE39-IF(AF$36=Calculations!$C$39,D$17,0))*(1+Calculations!$C$62)+Calculations!AK$68+IF(AF$36&lt;Calculations!$C$39,0,IF(AF$36=Calculations!$C$39,D$10*(13-Calculations!$C$40),D$10*12))</x:f>
        <x:v>6154546.991798715</x:v>
      </x:c>
    </x:row>
    <x:row r="40">
      <x:c r="A40" s="43" t="s">
        <x:v>930</x:v>
      </x:c>
      <x:c r="B40" s="46" t="n">
        <x:f>$E$15</x:f>
        <x:v>1029031.25</x:v>
      </x:c>
      <x:c r="C40" s="46" t="n">
        <x:f>(B40-IF(C$36=Calculations!$C$39,E$17,0))*(1+Calculations!$C$62)+Calculations!H$68+IF(C$36&lt;Calculations!$C$39,0,IF(C$36=Calculations!$C$39,E$10*(13-Calculations!$C$40),E$10*12))</x:f>
        <x:v>695826.0095295621</x:v>
      </x:c>
      <x:c r="D40" s="46" t="n">
        <x:f>(C40-IF(D$36=Calculations!$C$39,E$17,0))*(1+Calculations!$C$62)+Calculations!I$68+IF(D$36&lt;Calculations!$C$39,0,IF(D$36=Calculations!$C$39,E$10*(13-Calculations!$C$40),E$10*12))</x:f>
        <x:v>769413.7580285456</x:v>
      </x:c>
      <x:c r="E40" s="46" t="n">
        <x:f>(D40-IF(E$36=Calculations!$C$39,E$17,0))*(1+Calculations!$C$62)+Calculations!J$68+IF(E$36&lt;Calculations!$C$39,0,IF(E$36=Calculations!$C$39,E$10*(13-Calculations!$C$40),E$10*12))</x:f>
        <x:v>824952.3399287632</x:v>
      </x:c>
      <x:c r="F40" s="46" t="n">
        <x:f>(E40-IF(F$36=Calculations!$C$39,E$17,0))*(1+Calculations!$C$62)+Calculations!K$68+IF(F$36&lt;Calculations!$C$39,0,IF(F$36=Calculations!$C$39,E$10*(13-Calculations!$C$40),E$10*12))</x:f>
        <x:v>885424.1571754613</x:v>
      </x:c>
      <x:c r="G40" s="46" t="n">
        <x:f>(F40-IF(G$36=Calculations!$C$39,E$17,0))*(1+Calculations!$C$62)+Calculations!L$68+IF(G$36&lt;Calculations!$C$39,0,IF(G$36=Calculations!$C$39,E$10*(13-Calculations!$C$40),E$10*12))</x:f>
        <x:v>951181.6498971842</x:v>
      </x:c>
      <x:c r="H40" s="46" t="n">
        <x:f>(G40-IF(H$36=Calculations!$C$39,E$17,0))*(1+Calculations!$C$62)+Calculations!M$68+IF(H$36&lt;Calculations!$C$39,0,IF(H$36=Calculations!$C$39,E$10*(13-Calculations!$C$40),E$10*12))</x:f>
        <x:v>1022600.8758726533</x:v>
      </x:c>
      <x:c r="I40" s="46" t="n">
        <x:f>(H40-IF(I$36=Calculations!$C$39,E$17,0))*(1+Calculations!$C$62)+Calculations!N$68+IF(I$36&lt;Calculations!$C$39,0,IF(I$36=Calculations!$C$39,E$10*(13-Calculations!$C$40),E$10*12))</x:f>
        <x:v>1100083.0592003062</x:v>
      </x:c>
      <x:c r="J40" s="46" t="n">
        <x:f>(I40-IF(J$36=Calculations!$C$39,E$17,0))*(1+Calculations!$C$62)+Calculations!O$68+IF(J$36&lt;Calculations!$C$39,0,IF(J$36=Calculations!$C$39,E$10*(13-Calculations!$C$40),E$10*12))</x:f>
        <x:v>1184056.2397837683</x:v>
      </x:c>
      <x:c r="K40" s="46" t="n">
        <x:f>(J40-IF(K$36=Calculations!$C$39,E$17,0))*(1+Calculations!$C$62)+Calculations!P$68+IF(K$36&lt;Calculations!$C$39,0,IF(K$36=Calculations!$C$39,E$10*(13-Calculations!$C$40),E$10*12))</x:f>
        <x:v>1274977.0301823248</x:v>
      </x:c>
      <x:c r="L40" s="46" t="n">
        <x:f>(K40-IF(L$36=Calculations!$C$39,E$17,0))*(1+Calculations!$C$62)+Calculations!Q$68+IF(L$36&lt;Calculations!$C$39,0,IF(L$36=Calculations!$C$39,E$10*(13-Calculations!$C$40),E$10*12))</x:f>
        <x:v>1373332.4868007281</x:v>
      </x:c>
      <x:c r="M40" s="50" t="n">
        <x:f>(L40-IF(M$36=Calculations!$C$39,E$17,0))*(1+Calculations!$C$62)+Calculations!R$68+IF(M$36&lt;Calculations!$C$39,0,IF(M$36=Calculations!$C$39,E$10*(13-Calculations!$C$40),E$10*12))</x:f>
        <x:v>1479642.1028455754</x:v>
      </x:c>
      <x:c r="N40" s="50" t="n">
        <x:f>(M40-IF(N$36=Calculations!$C$39,E$17,0))*(1+Calculations!$C$62)+Calculations!S$68+IF(N$36&lt;Calculations!$C$39,0,IF(N$36=Calculations!$C$39,E$10*(13-Calculations!$C$40),E$10*12))</x:f>
        <x:v>1594459.9309577919</x:v>
      </x:c>
      <x:c r="O40" s="50" t="n">
        <x:f>(N40-IF(O$36=Calculations!$C$39,E$17,0))*(1+Calculations!$C$62)+Calculations!T$68+IF(O$36&lt;Calculations!$C$39,0,IF(O$36=Calculations!$C$39,E$10*(13-Calculations!$C$40),E$10*12))</x:f>
        <x:v>1718376.8439443868</x:v>
      </x:c>
      <x:c r="P40" s="50" t="n">
        <x:f>(O40-IF(P$36=Calculations!$C$39,E$17,0))*(1+Calculations!$C$62)+Calculations!U$68+IF(P$36&lt;Calculations!$C$39,0,IF(P$36=Calculations!$C$39,E$10*(13-Calculations!$C$40),E$10*12))</x:f>
        <x:v>1852022.9425796436</x:v>
      </x:c>
      <x:c r="Q40" s="50" t="n">
        <x:f>(P40-IF(Q$36=Calculations!$C$39,E$17,0))*(1+Calculations!$C$62)+Calculations!V$68+IF(Q$36&lt;Calculations!$C$39,0,IF(Q$36=Calculations!$C$39,E$10*(13-Calculations!$C$40),E$10*12))</x:f>
        <x:v>1996070.1200284169</x:v>
      </x:c>
      <x:c r="R40" s="50" t="n">
        <x:f>(Q40-IF(R$36=Calculations!$C$39,E$17,0))*(1+Calculations!$C$62)+Calculations!W$68+IF(R$36&lt;Calculations!$C$39,0,IF(R$36=Calculations!$C$39,E$10*(13-Calculations!$C$40),E$10*12))</x:f>
        <x:v>2151234.7930645654</x:v>
      </x:c>
      <x:c r="S40" s="50" t="n">
        <x:f>(R40-IF(S$36=Calculations!$C$39,E$17,0))*(1+Calculations!$C$62)+Calculations!X$68+IF(S$36&lt;Calculations!$C$39,0,IF(S$36=Calculations!$C$39,E$10*(13-Calculations!$C$40),E$10*12))</x:f>
        <x:v>2318280.81091819</x:v>
      </x:c>
      <x:c r="T40" s="50" t="n">
        <x:f>(S40-IF(T$36=Calculations!$C$39,E$17,0))*(1+Calculations!$C$62)+Calculations!Y$68+IF(T$36&lt;Calculations!$C$39,0,IF(T$36=Calculations!$C$39,E$10*(13-Calculations!$C$40),E$10*12))</x:f>
        <x:v>2498022.5532889045</x:v>
      </x:c>
      <x:c r="U40" s="50" t="n">
        <x:f>(T40-IF(U$36=Calculations!$C$39,E$17,0))*(1+Calculations!$C$62)+Calculations!Z$68+IF(U$36&lt;Calculations!$C$39,0,IF(U$36=Calculations!$C$39,E$10*(13-Calculations!$C$40),E$10*12))</x:f>
        <x:v>2691328.2298116116</x:v>
      </x:c>
      <x:c r="V40" s="50" t="n">
        <x:f>(U40-IF(V$36=Calculations!$C$39,E$17,0))*(1+Calculations!$C$62)+Calculations!AA$68+IF(V$36&lt;Calculations!$C$39,0,IF(V$36=Calculations!$C$39,E$10*(13-Calculations!$C$40),E$10*12))</x:f>
        <x:v>2899123.394059185</x:v>
      </x:c>
      <x:c r="W40" s="50" t="n">
        <x:f>(V40-IF(W$36=Calculations!$C$39,E$17,0))*(1+Calculations!$C$62)+Calculations!AB$68+IF(W$36&lt;Calculations!$C$39,0,IF(W$36=Calculations!$C$39,E$10*(13-Calculations!$C$40),E$10*12))</x:f>
        <x:v>3122394.686016193</x:v>
      </x:c>
      <x:c r="X40" s="50" t="n">
        <x:f>(W40-IF(X$36=Calculations!$C$39,E$17,0))*(1+Calculations!$C$62)+Calculations!AC$68+IF(X$36&lt;Calculations!$C$39,0,IF(X$36=Calculations!$C$39,E$10*(13-Calculations!$C$40),E$10*12))</x:f>
        <x:v>3362193.817862754</x:v>
      </x:c>
      <x:c r="Y40" s="50" t="n">
        <x:f>(X40-IF(Y$36=Calculations!$C$39,E$17,0))*(1+Calculations!$C$62)+Calculations!AD$68+IF(Y$36&lt;Calculations!$C$39,0,IF(Y$36=Calculations!$C$39,E$10*(13-Calculations!$C$40),E$10*12))</x:f>
        <x:v>3619641.818871325</x:v>
      </x:c>
      <x:c r="Z40" s="50" t="n">
        <x:f>(Y40-IF(Z$36=Calculations!$C$39,E$17,0))*(1+Calculations!$C$62)+Calculations!AE$68+IF(Z$36&lt;Calculations!$C$39,0,IF(Z$36=Calculations!$C$39,E$10*(13-Calculations!$C$40),E$10*12))</x:f>
        <x:v>3895933.5562455594</x:v>
      </x:c>
      <x:c r="AA40" s="50" t="n">
        <x:f>(Z40-IF(AA$36=Calculations!$C$39,E$17,0))*(1+Calculations!$C$62)+Calculations!AF$68+IF(AA$36&lt;Calculations!$C$39,0,IF(AA$36=Calculations!$C$39,E$10*(13-Calculations!$C$40),E$10*12))</x:f>
        <x:v>4192342.549823362</x:v>
      </x:c>
      <x:c r="AB40" s="50" t="n">
        <x:f>(AA40-IF(AB$36=Calculations!$C$39,E$17,0))*(1+Calculations!$C$62)+Calculations!AG$68+IF(AB$36&lt;Calculations!$C$39,0,IF(AB$36=Calculations!$C$39,E$10*(13-Calculations!$C$40),E$10*12))</x:f>
        <x:v>4510226.099730242</x:v>
      </x:c>
      <x:c r="AC40" s="50" t="n">
        <x:f>(AB40-IF(AC$36=Calculations!$C$39,E$17,0))*(1+Calculations!$C$62)+Calculations!AH$68+IF(AC$36&lt;Calculations!$C$39,0,IF(AC$36=Calculations!$C$39,E$10*(13-Calculations!$C$40),E$10*12))</x:f>
        <x:v>4851030.747308698</x:v>
      </x:c>
      <x:c r="AD40" s="50" t="n">
        <x:f>(AC40-IF(AD$36=Calculations!$C$39,E$17,0))*(1+Calculations!$C$62)+Calculations!AI$68+IF(AD$36&lt;Calculations!$C$39,0,IF(AD$36=Calculations!$C$39,E$10*(13-Calculations!$C$40),E$10*12))</x:f>
        <x:v>5216298.090969465</x:v>
      </x:c>
      <x:c r="AE40" s="50" t="n">
        <x:f>(AD40-IF(AE$36=Calculations!$C$39,E$17,0))*(1+Calculations!$C$62)+Calculations!AJ$68+IF(AE$36&lt;Calculations!$C$39,0,IF(AE$36=Calculations!$C$39,E$10*(13-Calculations!$C$40),E$10*12))</x:f>
        <x:v>5607670.980016369</x:v>
      </x:c>
      <x:c r="AF40" s="50" t="n">
        <x:f>(AE40-IF(AF$36=Calculations!$C$39,E$17,0))*(1+Calculations!$C$62)+Calculations!AK$68+IF(AF$36&lt;Calculations!$C$39,0,IF(AF$36=Calculations!$C$39,E$10*(13-Calculations!$C$40),E$10*12))</x:f>
        <x:v>6026900.110993716</x:v>
      </x:c>
    </x:row>
    <x:row r="41">
      <x:c r="A41" s="43" t="s">
        <x:v>931</x:v>
      </x:c>
      <x:c r="B41" s="46" t="n">
        <x:f>$F$15</x:f>
        <x:v>1029031.25</x:v>
      </x:c>
      <x:c r="C41" s="46" t="n">
        <x:f>(B41-IF(C$36=Calculations!$C$39,F$17,0))*(1+Calculations!$C$62)+Calculations!H$68+IF(C$36&lt;Calculations!$C$39,0,IF(C$36=Calculations!$C$39,F$10*(13-Calculations!$C$40),F$10*12))</x:f>
        <x:v>1097638.8301927596</x:v>
      </x:c>
      <x:c r="D41" s="46" t="n">
        <x:f>(C41-IF(D$36=Calculations!$C$39,F$17,0))*(1+Calculations!$C$62)+Calculations!I$68+IF(D$36&lt;Calculations!$C$39,0,IF(D$36=Calculations!$C$39,F$10*(13-Calculations!$C$40),F$10*12))</x:f>
        <x:v>1172624.7326980487</x:v>
      </x:c>
      <x:c r="E41" s="46" t="n">
        <x:f>(D41-IF(E$36=Calculations!$C$39,F$17,0))*(1+Calculations!$C$62)+Calculations!J$68+IF(E$36&lt;Calculations!$C$39,0,IF(E$36=Calculations!$C$39,F$10*(13-Calculations!$C$40),F$10*12))</x:f>
        <x:v>1229652.3486149816</x:v>
      </x:c>
      <x:c r="F41" s="46" t="n">
        <x:f>(E41-IF(F$36=Calculations!$C$39,F$17,0))*(1+Calculations!$C$62)+Calculations!K$68+IF(F$36&lt;Calculations!$C$39,0,IF(F$36=Calculations!$C$39,F$10*(13-Calculations!$C$40),F$10*12))</x:f>
        <x:v>1291709.9870894817</x:v>
      </x:c>
      <x:c r="G41" s="46" t="n">
        <x:f>(F41-IF(G$36=Calculations!$C$39,F$17,0))*(1+Calculations!$C$62)+Calculations!L$68+IF(G$36&lt;Calculations!$C$39,0,IF(G$36=Calculations!$C$39,F$10*(13-Calculations!$C$40),F$10*12))</x:f>
        <x:v>1359156.3794188136</x:v>
      </x:c>
      <x:c r="H41" s="46" t="n">
        <x:f>(G41-IF(H$36=Calculations!$C$39,F$17,0))*(1+Calculations!$C$62)+Calculations!M$68+IF(H$36&lt;Calculations!$C$39,0,IF(H$36=Calculations!$C$39,F$10*(13-Calculations!$C$40),F$10*12))</x:f>
        <x:v>1432374.2834763865</x:v>
      </x:c>
      <x:c r="I41" s="46" t="n">
        <x:f>(H41-IF(I$36=Calculations!$C$39,F$17,0))*(1+Calculations!$C$62)+Calculations!N$68+IF(I$36&lt;Calculations!$C$39,0,IF(I$36=Calculations!$C$39,F$10*(13-Calculations!$C$40),F$10*12))</x:f>
        <x:v>1511772.0589614797</x:v>
      </x:c>
      <x:c r="J41" s="46" t="n">
        <x:f>(I41-IF(J$36=Calculations!$C$39,F$17,0))*(1+Calculations!$C$62)+Calculations!O$68+IF(J$36&lt;Calculations!$C$39,0,IF(J$36=Calculations!$C$39,F$10*(13-Calculations!$C$40),F$10*12))</x:f>
        <x:v>1597785.3451926159</x:v>
      </x:c>
      <x:c r="K41" s="46" t="n">
        <x:f>(J41-IF(K$36=Calculations!$C$39,F$17,0))*(1+Calculations!$C$62)+Calculations!P$68+IF(K$36&lt;Calculations!$C$39,0,IF(K$36=Calculations!$C$39,F$10*(13-Calculations!$C$40),F$10*12))</x:f>
        <x:v>1690878.8481059452</x:v>
      </x:c>
      <x:c r="L41" s="46" t="n">
        <x:f>(K41-IF(L$36=Calculations!$C$39,F$17,0))*(1+Calculations!$C$62)+Calculations!Q$68+IF(L$36&lt;Calculations!$C$39,0,IF(L$36=Calculations!$C$39,F$10*(13-Calculations!$C$40),F$10*12))</x:f>
        <x:v>1791548.2435525814</x:v>
      </x:c>
      <x:c r="M41" s="50" t="n">
        <x:f>(L41-IF(M$36=Calculations!$C$39,F$17,0))*(1+Calculations!$C$62)+Calculations!R$68+IF(M$36&lt;Calculations!$C$39,0,IF(M$36=Calculations!$C$39,F$10*(13-Calculations!$C$40),F$10*12))</x:f>
        <x:v>1900322.2044494967</x:v>
      </x:c>
      <x:c r="N41" s="50" t="n">
        <x:f>(M41-IF(N$36=Calculations!$C$39,F$17,0))*(1+Calculations!$C$62)+Calculations!S$68+IF(N$36&lt;Calculations!$C$39,0,IF(N$36=Calculations!$C$39,F$10*(13-Calculations!$C$40),F$10*12))</x:f>
        <x:v>2017764.5598291655</x:v>
      </x:c>
      <x:c r="O41" s="50" t="n">
        <x:f>(N41-IF(O$36=Calculations!$C$39,F$17,0))*(1+Calculations!$C$62)+Calculations!T$68+IF(O$36&lt;Calculations!$C$39,0,IF(O$36=Calculations!$C$39,F$10*(13-Calculations!$C$40),F$10*12))</x:f>
        <x:v>2144476.5943555976</x:v>
      </x:c>
      <x:c r="P41" s="50" t="n">
        <x:f>(O41-IF(P$36=Calculations!$C$39,F$17,0))*(1+Calculations!$C$62)+Calculations!U$68+IF(P$36&lt;Calculations!$C$39,0,IF(P$36=Calculations!$C$39,F$10*(13-Calculations!$C$40),F$10*12))</x:f>
        <x:v>2281099.4974307804</x:v>
      </x:c>
      <x:c r="Q41" s="50" t="n">
        <x:f>(P41-IF(Q$36=Calculations!$C$39,F$17,0))*(1+Calculations!$C$62)+Calculations!V$68+IF(Q$36&lt;Calculations!$C$39,0,IF(Q$36=Calculations!$C$39,F$10*(13-Calculations!$C$40),F$10*12))</x:f>
        <x:v>2428316.9716080753</x:v>
      </x:c>
      <x:c r="R41" s="50" t="n">
        <x:f>(Q41-IF(R$36=Calculations!$C$39,F$17,0))*(1+Calculations!$C$62)+Calculations!W$68+IF(R$36&lt;Calculations!$C$39,0,IF(R$36=Calculations!$C$39,F$10*(13-Calculations!$C$40),F$10*12))</x:f>
        <x:v>2586858.010660099</x:v>
      </x:c>
      <x:c r="S41" s="50" t="n">
        <x:f>(R41-IF(S$36=Calculations!$C$39,F$17,0))*(1+Calculations!$C$62)+Calculations!X$68+IF(S$36&lt;Calculations!$C$39,0,IF(S$36=Calculations!$C$39,F$10*(13-Calculations!$C$40),F$10*12))</x:f>
        <x:v>2757499.8583206306</x:v>
      </x:c>
      <x:c r="T41" s="50" t="n">
        <x:f>(S41-IF(T$36=Calculations!$C$39,F$17,0))*(1+Calculations!$C$62)+Calculations!Y$68+IF(T$36&lt;Calculations!$C$39,0,IF(T$36=Calculations!$C$39,F$10*(13-Calculations!$C$40),F$10*12))</x:f>
        <x:v>2941071.159435701</x:v>
      </x:c>
      <x:c r="U41" s="50" t="n">
        <x:f>(T41-IF(U$36=Calculations!$C$39,F$17,0))*(1+Calculations!$C$62)+Calculations!Z$68+IF(U$36&lt;Calculations!$C$39,0,IF(U$36=Calculations!$C$39,F$10*(13-Calculations!$C$40),F$10*12))</x:f>
        <x:v>3138455.3160211476</x:v>
      </x:c>
      <x:c r="V41" s="50" t="n">
        <x:f>(U41-IF(V$36=Calculations!$C$39,F$17,0))*(1+Calculations!$C$62)+Calculations!AA$68+IF(V$36&lt;Calculations!$C$39,0,IF(V$36=Calculations!$C$39,F$10*(13-Calculations!$C$40),F$10*12))</x:f>
        <x:v>3350594.061535538</x:v>
      </x:c>
      <x:c r="W41" s="50" t="n">
        <x:f>(V41-IF(W$36=Calculations!$C$39,F$17,0))*(1+Calculations!$C$62)+Calculations!AB$68+IF(W$36&lt;Calculations!$C$39,0,IF(W$36=Calculations!$C$39,F$10*(13-Calculations!$C$40),F$10*12))</x:f>
        <x:v>3578491.2675417066</x:v>
      </x:c>
      <x:c r="X41" s="50" t="n">
        <x:f>(W41-IF(X$36=Calculations!$C$39,F$17,0))*(1+Calculations!$C$62)+Calculations!AC$68+IF(X$36&lt;Calculations!$C$39,0,IF(X$36=Calculations!$C$39,F$10*(13-Calculations!$C$40),F$10*12))</x:f>
        <x:v>3823216.997850623</x:v>
      </x:c>
      <x:c r="Y41" s="50" t="n">
        <x:f>(X41-IF(Y$36=Calculations!$C$39,F$17,0))*(1+Calculations!$C$62)+Calculations!AD$68+IF(Y$36&lt;Calculations!$C$39,0,IF(Y$36=Calculations!$C$39,F$10*(13-Calculations!$C$40),F$10*12))</x:f>
        <x:v>4085911.8262216025</x:v>
      </x:c>
      <x:c r="Z41" s="50" t="n">
        <x:f>(Y41-IF(Z$36=Calculations!$C$39,F$17,0))*(1+Calculations!$C$62)+Calculations!AE$68+IF(Z$36&lt;Calculations!$C$39,0,IF(Z$36=Calculations!$C$39,F$10*(13-Calculations!$C$40),F$10*12))</x:f>
        <x:v>4367791.434736802</x:v>
      </x:c>
      <x:c r="AA41" s="50" t="n">
        <x:f>(Z41-IF(AA$36=Calculations!$C$39,F$17,0))*(1+Calculations!$C$62)+Calculations!AF$68+IF(AA$36&lt;Calculations!$C$39,0,IF(AA$36=Calculations!$C$39,F$10*(13-Calculations!$C$40),F$10*12))</x:f>
        <x:v>4670151.511079733</x:v>
      </x:c>
      <x:c r="AB41" s="50" t="n">
        <x:f>(AA41-IF(AB$36=Calculations!$C$39,F$17,0))*(1+Calculations!$C$62)+Calculations!AG$68+IF(AB$36&lt;Calculations!$C$39,0,IF(AB$36=Calculations!$C$39,F$10*(13-Calculations!$C$40),F$10*12))</x:f>
        <x:v>4994372.964131475</x:v>
      </x:c>
      <x:c r="AC41" s="50" t="n">
        <x:f>(AB41-IF(AC$36=Calculations!$C$39,F$17,0))*(1+Calculations!$C$62)+Calculations!AH$68+IF(AC$36&lt;Calculations!$C$39,0,IF(AC$36=Calculations!$C$39,F$10*(13-Calculations!$C$40),F$10*12))</x:f>
        <x:v>5341927.478559209</x:v>
      </x:c>
      <x:c r="AD41" s="50" t="n">
        <x:f>(AC41-IF(AD$36=Calculations!$C$39,F$17,0))*(1+Calculations!$C$62)+Calculations!AI$68+IF(AD$36&lt;Calculations!$C$39,0,IF(AD$36=Calculations!$C$39,F$10*(13-Calculations!$C$40),F$10*12))</x:f>
        <x:v>5714383.430414457</x:v>
      </x:c>
      <x:c r="AE41" s="50" t="n">
        <x:f>(AD41-IF(AE$36=Calculations!$C$39,F$17,0))*(1+Calculations!$C$62)+Calculations!AJ$68+IF(AE$36&lt;Calculations!$C$39,0,IF(AE$36=Calculations!$C$39,F$10*(13-Calculations!$C$40),F$10*12))</x:f>
        <x:v>6113412.187188484</x:v>
      </x:c>
      <x:c r="AF41" s="50" t="n">
        <x:f>(AE41-IF(AF$36=Calculations!$C$39,F$17,0))*(1+Calculations!$C$62)+Calculations!AK$68+IF(AF$36&lt;Calculations!$C$39,0,IF(AF$36=Calculations!$C$39,F$10*(13-Calculations!$C$40),F$10*12))</x:f>
        <x:v>6540794.817295215</x:v>
      </x:c>
    </x:row>
    <x:row r="42">
      <x:c r="A42" s="43" t="s">
        <x:v>932</x:v>
      </x:c>
      <x:c r="B42" s="46" t="n">
        <x:f>Calculations!G$77</x:f>
        <x:v>181593.75000000003</x:v>
      </x:c>
      <x:c r="C42" s="46" t="n">
        <x:f>Calculations!H$77</x:f>
        <x:v>193397.34375000003</x:v>
      </x:c>
      <x:c r="D42" s="46" t="n">
        <x:f>Calculations!I$77</x:f>
        <x:v>205968.17109375002</x:v>
      </x:c>
      <x:c r="E42" s="46" t="n">
        <x:f>Calculations!J$77</x:f>
        <x:v>219356.10221484376</x:v>
      </x:c>
      <x:c r="F42" s="46" t="n">
        <x:f>Calculations!K$77</x:f>
        <x:v>233614.2488588086</x:v>
      </x:c>
      <x:c r="G42" s="46" t="n">
        <x:f>Calculations!L$77</x:f>
        <x:v>248799.17503463113</x:v>
      </x:c>
      <x:c r="H42" s="46" t="n">
        <x:f>Calculations!M$77</x:f>
        <x:v>264971.12141188217</x:v>
      </x:c>
      <x:c r="I42" s="46" t="n">
        <x:f>Calculations!N$77</x:f>
        <x:v>282194.2443036545</x:v>
      </x:c>
      <x:c r="J42" s="46" t="n">
        <x:f>Calculations!O$77</x:f>
        <x:v>300536.870183392</x:v>
      </x:c>
      <x:c r="K42" s="46" t="n">
        <x:f>Calculations!P$77</x:f>
        <x:v>320071.7667453125</x:v>
      </x:c>
      <x:c r="L42" s="46" t="n">
        <x:f>Calculations!Q$77</x:f>
        <x:v>340876.4315837578</x:v>
      </x:c>
      <x:c r="M42" s="50" t="n">
        <x:f>Calculations!R$77</x:f>
        <x:v>363033.39963670203</x:v>
      </x:c>
      <x:c r="N42" s="50" t="n">
        <x:f>Calculations!S$77</x:f>
        <x:v>386630.5706130876</x:v>
      </x:c>
      <x:c r="O42" s="50" t="n">
        <x:f>Calculations!T$77</x:f>
        <x:v>411761.55770293827</x:v>
      </x:c>
      <x:c r="P42" s="50" t="n">
        <x:f>Calculations!U$77</x:f>
        <x:v>438526.0589536292</x:v>
      </x:c>
      <x:c r="Q42" s="50" t="n">
        <x:f>Calculations!V$77</x:f>
        <x:v>467030.2527856151</x:v>
      </x:c>
      <x:c r="R42" s="50" t="n">
        <x:f>Calculations!W$77</x:f>
        <x:v>497387.21921668004</x:v>
      </x:c>
      <x:c r="S42" s="50" t="n">
        <x:f>Calculations!X$77</x:f>
        <x:v>529717.3884657642</x:v>
      </x:c>
      <x:c r="T42" s="50" t="n">
        <x:f>Calculations!Y$77</x:f>
        <x:v>564149.0187160389</x:v>
      </x:c>
      <x:c r="U42" s="50" t="n">
        <x:f>Calculations!Z$77</x:f>
        <x:v>600818.7049325814</x:v>
      </x:c>
      <x:c r="V42" s="50" t="n">
        <x:f>Calculations!AA$77</x:f>
        <x:v>639871.9207531991</x:v>
      </x:c>
      <x:c r="W42" s="50" t="n">
        <x:f>Calculations!AB$77</x:f>
        <x:v>681463.5956021571</x:v>
      </x:c>
      <x:c r="X42" s="50" t="n">
        <x:f>Calculations!AC$77</x:f>
        <x:v>725758.7293162972</x:v>
      </x:c>
      <x:c r="Y42" s="50" t="n">
        <x:f>Calculations!AD$77</x:f>
        <x:v>772933.0467218565</x:v>
      </x:c>
      <x:c r="Z42" s="50" t="n">
        <x:f>Calculations!AE$77</x:f>
        <x:v>823173.694758777</x:v>
      </x:c>
      <x:c r="AA42" s="50" t="n">
        <x:f>Calculations!AF$77</x:f>
        <x:v>876679.9849180975</x:v>
      </x:c>
      <x:c r="AB42" s="50" t="n">
        <x:f>Calculations!AG$77</x:f>
        <x:v>933664.1839377738</x:v>
      </x:c>
      <x:c r="AC42" s="50" t="n">
        <x:f>Calculations!AH$77</x:f>
        <x:v>994352.355893729</x:v>
      </x:c>
      <x:c r="AD42" s="50" t="n">
        <x:f>Calculations!AI$77</x:f>
        <x:v>1058985.2590268215</x:v>
      </x:c>
      <x:c r="AE42" s="50" t="n">
        <x:f>Calculations!AJ$77</x:f>
        <x:v>1127819.3008635647</x:v>
      </x:c>
      <x:c r="AF42" s="50" t="n">
        <x:f>Calculations!AK$77</x:f>
        <x:v>1201127.5554196963</x:v>
      </x:c>
    </x:row>
    <x:row r="43">
      <x:c r="A43" s="43" t="s">
        <x:v>933</x:v>
      </x:c>
      <x:c r="B43" s="46" t="n">
        <x:f t="shared" ref="B43:AF43" si="0">B37+B42</x:f>
        <x:v>1210625</x:v>
      </x:c>
      <x:c r="C43" s="46">
        <x:f t="shared" si="0"/>
        <x:v>1291036.1739427596</x:v>
      </x:c>
      <x:c r="D43" s="46">
        <x:f t="shared" si="0"/>
        <x:v>1378592.9037917987</x:v>
      </x:c>
      <x:c r="E43" s="46">
        <x:f t="shared" si="0"/>
        <x:v>1449008.4508298254</x:v>
      </x:c>
      <x:c r="F43" s="46">
        <x:f t="shared" si="0"/>
        <x:v>1525324.2359482902</x:v>
      </x:c>
      <x:c r="G43" s="46">
        <x:f t="shared" si="0"/>
        <x:v>1607955.5544534447</x:v>
      </x:c>
      <x:c r="H43" s="46">
        <x:f t="shared" si="0"/>
        <x:v>1697345.4048882686</x:v>
      </x:c>
      <x:c r="I43" s="46">
        <x:f t="shared" si="0"/>
        <x:v>1793966.3032651341</x:v>
      </x:c>
      <x:c r="J43" s="46">
        <x:f t="shared" si="0"/>
        <x:v>1898322.2153760078</x:v>
      </x:c>
      <x:c r="K43" s="46">
        <x:f t="shared" si="0"/>
        <x:v>2010950.6148512578</x:v>
      </x:c>
      <x:c r="L43" s="46">
        <x:f t="shared" si="0"/>
        <x:v>2132424.6751363394</x:v>
      </x:c>
      <x:c r="M43" s="50">
        <x:f t="shared" si="0"/>
        <x:v>2263355.6040861988</x:v>
      </x:c>
      <x:c r="N43" s="50">
        <x:f t="shared" si="0"/>
        <x:v>2404395.1304422533</x:v>
      </x:c>
      <x:c r="O43" s="50">
        <x:f t="shared" si="0"/>
        <x:v>2556238.1520585357</x:v>
      </x:c>
      <x:c r="P43" s="50">
        <x:f t="shared" si="0"/>
        <x:v>2719625.5563844098</x:v>
      </x:c>
      <x:c r="Q43" s="50">
        <x:f t="shared" si="0"/>
        <x:v>2895347.2243936905</x:v>
      </x:c>
      <x:c r="R43" s="50">
        <x:f t="shared" si="0"/>
        <x:v>3084245.229876779</x:v>
      </x:c>
      <x:c r="S43" s="50">
        <x:f t="shared" si="0"/>
        <x:v>3287217.2467863951</x:v>
      </x:c>
      <x:c r="T43" s="50">
        <x:f t="shared" si="0"/>
        <x:v>3505220.1781517398</x:v>
      </x:c>
      <x:c r="U43" s="50">
        <x:f t="shared" si="0"/>
        <x:v>3739274.0209537288</x:v>
      </x:c>
      <x:c r="V43" s="50">
        <x:f t="shared" si="0"/>
        <x:v>3990465.9822887373</x:v>
      </x:c>
      <x:c r="W43" s="50">
        <x:f t="shared" si="0"/>
        <x:v>4259954.8631438632</x:v>
      </x:c>
      <x:c r="X43" s="50">
        <x:f t="shared" si="0"/>
        <x:v>4548975.72716692</x:v>
      </x:c>
      <x:c r="Y43" s="50">
        <x:f t="shared" si="0"/>
        <x:v>4858844.8729434591</x:v>
      </x:c>
      <x:c r="Z43" s="50">
        <x:f t="shared" si="0"/>
        <x:v>5190965.1294955797</x:v>
      </x:c>
      <x:c r="AA43" s="50">
        <x:f t="shared" si="0"/>
        <x:v>5546831.4959978312</x:v>
      </x:c>
      <x:c r="AB43" s="50">
        <x:f t="shared" si="0"/>
        <x:v>5928037.1480692495</x:v>
      </x:c>
      <x:c r="AC43" s="50">
        <x:f t="shared" si="0"/>
        <x:v>6336279.8344529383</x:v>
      </x:c>
      <x:c r="AD43" s="50">
        <x:f t="shared" si="0"/>
        <x:v>6773368.6894412786</x:v>
      </x:c>
      <x:c r="AE43" s="50">
        <x:f t="shared" si="0"/>
        <x:v>7241231.4880520487</x:v>
      </x:c>
      <x:c r="AF43" s="50">
        <x:f t="shared" si="0"/>
        <x:v>7741922.3727149116</x:v>
      </x:c>
    </x:row>
    <x:row r="44">
      <x:c r="A44" s="43" t="s">
        <x:v>934</x:v>
      </x:c>
      <x:c r="B44" s="46" t="n">
        <x:f t="shared" ref="B44:AF44" si="1">B38+B42</x:f>
        <x:v>1210625</x:v>
      </x:c>
      <x:c r="C44" s="46">
        <x:f t="shared" si="1"/>
        <x:v>1089863.5136111609</x:v>
      </x:c>
      <x:c r="D44" s="46">
        <x:f t="shared" si="1"/>
        <x:v>1176703.8602070471</x:v>
      </x:c>
      <x:c r="E44" s="46">
        <x:f t="shared" si="1"/>
        <x:v>1246356.4590804661</x:v>
      </x:c>
      <x:c r="F44" s="46">
        <x:f t="shared" si="1"/>
        <x:v>1321859.7044036237</x:v>
      </x:c>
      <x:c r="G44" s="46">
        <x:f t="shared" si="1"/>
        <x:v>1403625.6680267761</x:v>
      </x:c>
      <x:c r="H44" s="46">
        <x:f t="shared" si="1"/>
        <x:v>1492093.9155122677</x:v>
      </x:c>
      <x:c r="I44" s="46">
        <x:f t="shared" si="1"/>
        <x:v>1587733.3067480945</x:v>
      </x:c>
      <x:c r="J44" s="46">
        <x:f t="shared" si="1"/>
        <x:v>1691043.9137537621</x:v>
      </x:c>
      <x:c r="K44" s="46">
        <x:f t="shared" si="1"/>
        <x:v>1802559.0632919674</x:v>
      </x:c>
      <x:c r="L44" s="46">
        <x:f t="shared" si="1"/>
        <x:v>1922847.5123940962</x:v>
      </x:c>
      <x:c r="M44" s="50">
        <x:f t="shared" si="1"/>
        <x:v>2052515.7654341115</x:v>
      </x:c>
      <x:c r="N44" s="50">
        <x:f t="shared" si="1"/>
        <x:v>2192210.5419461811</x:v>
      </x:c>
      <x:c r="O44" s="50">
        <x:f t="shared" si="1"/>
        <x:v>2342621.4049786204</x:v>
      </x:c>
      <x:c r="P44" s="50">
        <x:f t="shared" si="1"/>
        <x:v>2504483.5604127012</x:v>
      </x:c>
      <x:c r="Q44" s="50">
        <x:f t="shared" si="1"/>
        <x:v>2678580.838352222</x:v>
      </x:c>
      <x:c r="R44" s="50">
        <x:f t="shared" si="1"/>
        <x:v>2865748.8684110162</x:v>
      </x:c>
      <x:c r="S44" s="50">
        <x:f t="shared" si="1"/>
        <x:v>3066878.4614937585</x:v>
      </x:c>
      <x:c r="T44" s="50">
        <x:f t="shared" si="1"/>
        <x:v>3282919.2114834832</x:v>
      </x:c>
      <x:c r="U44" s="50">
        <x:f t="shared" si="1"/>
        <x:v>3514883.331120437</x:v>
      </x:c>
      <x:c r="V44" s="50">
        <x:f t="shared" si="1"/>
        <x:v>3763849.7372846822</x:v>
      </x:c>
      <x:c r="W44" s="50">
        <x:f t="shared" si="1"/>
        <x:v>4030968.4018829465</x:v>
      </x:c>
      <x:c r="X44" s="50">
        <x:f t="shared" si="1"/>
        <x:v>4317464.9855924454</x:v>
      </x:c>
      <x:c r="Y44" s="50">
        <x:f t="shared" si="1"/>
        <x:v>4624645.7728350442</x:v>
      </x:c>
      <x:c r="Z44" s="50">
        <x:f t="shared" si="1"/>
        <x:v>4953902.9275485184</x:v>
      </x:c>
      <x:c r="AA44" s="50">
        <x:f t="shared" si="1"/>
        <x:v>5306720.0905926134</x:v>
      </x:c>
      <x:c r="AB44" s="50">
        <x:f t="shared" si="1"/>
        <x:v>5684678.3409810942</x:v>
      </x:c>
      <x:c r="AC44" s="50">
        <x:f t="shared" si="1"/>
        <x:v>6089462.5445724539</x:v>
      </x:c>
      <x:c r="AD44" s="50">
        <x:f t="shared" si="1"/>
        <x:v>6522868.1153869648</x:v>
      </x:c>
      <x:c r="AE44" s="50">
        <x:f t="shared" si="1"/>
        <x:v>6986808.2163526062</x:v>
      </x:c>
      <x:c r="AF44" s="50">
        <x:f t="shared" si="1"/>
        <x:v>7483321.4280234072</x:v>
      </x:c>
    </x:row>
    <x:row r="45">
      <x:c r="A45" s="43" t="s">
        <x:v>935</x:v>
      </x:c>
      <x:c r="B45" s="46" t="n">
        <x:f t="shared" ref="B45:AF45" si="2">B39+B42</x:f>
        <x:v>1210625</x:v>
      </x:c>
      <x:c r="C45" s="46">
        <x:f t="shared" si="2"/>
        <x:v>989543.43344536156</x:v>
      </x:c>
      <x:c r="D45" s="46">
        <x:f t="shared" si="2"/>
        <x:v>1076042.8946646717</x:v>
      </x:c>
      <x:c r="E45" s="46">
        <x:f t="shared" si="2"/>
        <x:v>1145332.450612037</x:v>
      </x:c>
      <x:c r="F45" s="46">
        <x:f t="shared" si="2"/>
        <x:v>1220449.0552189474</x:v>
      </x:c>
      <x:c r="G45" s="46">
        <x:f t="shared" si="2"/>
        <x:v>1301803.2464792961</x:v>
      </x:c>
      <x:c r="H45" s="46">
        <x:f t="shared" si="2"/>
        <x:v>1389832.9563984021</x:v>
      </x:c>
      <x:c r="I45" s="46">
        <x:f t="shared" si="2"/>
        <x:v>1485005.3051260281</x:v>
      </x:c>
      <x:c r="J45" s="46">
        <x:f t="shared" si="2"/>
        <x:v>1587818.5118604619</x:v>
      </x:c>
      <x:c r="K45" s="46">
        <x:f t="shared" si="2"/>
        <x:v>1698803.9301098031</x:v>
      </x:c>
      <x:c r="L45" s="46">
        <x:f t="shared" si="2"/>
        <x:v>1818528.2153892918</x:v>
      </x:c>
      <x:c r="M45" s="50">
        <x:f t="shared" si="2"/>
        <x:v>1947595.6339581953</x:v>
      </x:c>
      <x:c r="N45" s="50">
        <x:f t="shared" si="2"/>
        <x:v>2086650.5217585312</x:v>
      </x:c>
      <x:c r="O45" s="50">
        <x:f t="shared" si="2"/>
        <x:v>2236379.9033129737</x:v>
      </x:c>
      <x:c r="P45" s="50">
        <x:f t="shared" si="2"/>
        <x:v>2397516.2809729879</x:v>
      </x:c>
      <x:c r="Q45" s="50">
        <x:f t="shared" si="2"/>
        <x:v>2570840.6055831281</x:v>
      </x:c>
      <x:c r="R45" s="50">
        <x:f t="shared" si="2"/>
        <x:v>2757185.440346132</x:v>
      </x:c>
      <x:c r="S45" s="50">
        <x:f t="shared" si="2"/>
        <x:v>2957438.3304388579</x:v>
      </x:c>
      <x:c r="T45" s="50">
        <x:f t="shared" si="2"/>
        <x:v>3172545.391744215</x:v>
      </x:c>
      <x:c r="U45" s="50">
        <x:f t="shared" si="2"/>
        <x:v>3403515.1329323165</x:v>
      </x:c>
      <x:c r="V45" s="50">
        <x:f t="shared" si="2"/>
        <x:v>3651422.5260485345</x:v>
      </x:c>
      <x:c r="W45" s="50">
        <x:f t="shared" si="2"/>
        <x:v>3917413.3417506502</x:v>
      </x:c>
      <x:c r="X45" s="50">
        <x:f t="shared" si="2"/>
        <x:v>4202708.7663857499</x:v>
      </x:c>
      <x:c r="Y45" s="50">
        <x:f t="shared" si="2"/>
        <x:v>4508610.319214114</x:v>
      </x:c>
      <x:c r="Z45" s="50">
        <x:f t="shared" si="2"/>
        <x:v>4836505.0892764293</x:v>
      </x:c>
      <x:c r="AA45" s="50">
        <x:f t="shared" si="2"/>
        <x:v>5187871.3126670383</x:v>
      </x:c>
      <x:c r="AB45" s="50">
        <x:f t="shared" si="2"/>
        <x:v>5564284.3123245565</x:v>
      </x:c>
      <x:c r="AC45" s="50">
        <x:f t="shared" si="2"/>
        <x:v>5967422.8238874422</x:v>
      </x:c>
      <x:c r="AD45" s="50">
        <x:f t="shared" si="2"/>
        <x:v>6399075.732691627</x:v>
      </x:c>
      <x:c r="AE45" s="50">
        <x:f t="shared" si="2"/>
        <x:v>6861149.2486162717</x:v>
      </x:c>
      <x:c r="AF45" s="50">
        <x:f t="shared" si="2"/>
        <x:v>7355674.5472184112</x:v>
      </x:c>
    </x:row>
    <x:row r="46">
      <x:c r="A46" s="43" t="s">
        <x:v>936</x:v>
      </x:c>
      <x:c r="B46" s="46" t="n">
        <x:f t="shared" ref="B46:AF46" si="3">B40+B42</x:f>
        <x:v>1210625</x:v>
      </x:c>
      <x:c r="C46" s="46">
        <x:f t="shared" si="3"/>
        <x:v>889223.35327956208</x:v>
      </x:c>
      <x:c r="D46" s="46">
        <x:f t="shared" si="3"/>
        <x:v>975381.9291222957</x:v>
      </x:c>
      <x:c r="E46" s="46">
        <x:f t="shared" si="3"/>
        <x:v>1044308.442143607</x:v>
      </x:c>
      <x:c r="F46" s="46">
        <x:f t="shared" si="3"/>
        <x:v>1119038.4060342698</x:v>
      </x:c>
      <x:c r="G46" s="46">
        <x:f t="shared" si="3"/>
        <x:v>1199980.8249318153</x:v>
      </x:c>
      <x:c r="H46" s="46">
        <x:f t="shared" si="3"/>
        <x:v>1287571.9972845356</x:v>
      </x:c>
      <x:c r="I46" s="46">
        <x:f t="shared" si="3"/>
        <x:v>1382277.3035039606</x:v>
      </x:c>
      <x:c r="J46" s="46">
        <x:f t="shared" si="3"/>
        <x:v>1484593.1099671603</x:v>
      </x:c>
      <x:c r="K46" s="46">
        <x:f t="shared" si="3"/>
        <x:v>1595048.7969276374</x:v>
      </x:c>
      <x:c r="L46" s="46">
        <x:f t="shared" si="3"/>
        <x:v>1714208.9183844859</x:v>
      </x:c>
      <x:c r="M46" s="50">
        <x:f t="shared" si="3"/>
        <x:v>1842675.5024822773</x:v>
      </x:c>
      <x:c r="N46" s="50">
        <x:f t="shared" si="3"/>
        <x:v>1981090.5015708795</x:v>
      </x:c>
      <x:c r="O46" s="50">
        <x:f t="shared" si="3"/>
        <x:v>2130138.4016473251</x:v>
      </x:c>
      <x:c r="P46" s="50">
        <x:f t="shared" si="3"/>
        <x:v>2290549.0015332727</x:v>
      </x:c>
      <x:c r="Q46" s="50">
        <x:f t="shared" si="3"/>
        <x:v>2463100.3728140318</x:v>
      </x:c>
      <x:c r="R46" s="50">
        <x:f t="shared" si="3"/>
        <x:v>2648622.0122812456</x:v>
      </x:c>
      <x:c r="S46" s="50">
        <x:f t="shared" si="3"/>
        <x:v>2847998.1993839545</x:v>
      </x:c>
      <x:c r="T46" s="50">
        <x:f t="shared" si="3"/>
        <x:v>3062171.5720049432</x:v>
      </x:c>
      <x:c r="U46" s="50">
        <x:f t="shared" si="3"/>
        <x:v>3292146.9347441932</x:v>
      </x:c>
      <x:c r="V46" s="50">
        <x:f t="shared" si="3"/>
        <x:v>3538995.3148123841</x:v>
      </x:c>
      <x:c r="W46" s="50">
        <x:f t="shared" si="3"/>
        <x:v>3803858.2816183502</x:v>
      </x:c>
      <x:c r="X46" s="50">
        <x:f t="shared" si="3"/>
        <x:v>4087952.5471790517</x:v>
      </x:c>
      <x:c r="Y46" s="50">
        <x:f t="shared" si="3"/>
        <x:v>4392574.865593181</x:v>
      </x:c>
      <x:c r="Z46" s="50">
        <x:f t="shared" si="3"/>
        <x:v>4719107.2510043364</x:v>
      </x:c>
      <x:c r="AA46" s="50">
        <x:f t="shared" si="3"/>
        <x:v>5069022.5347414594</x:v>
      </x:c>
      <x:c r="AB46" s="50">
        <x:f t="shared" si="3"/>
        <x:v>5443890.2836680161</x:v>
      </x:c>
      <x:c r="AC46" s="50">
        <x:f t="shared" si="3"/>
        <x:v>5845383.1032024268</x:v>
      </x:c>
      <x:c r="AD46" s="50">
        <x:f t="shared" si="3"/>
        <x:v>6275283.3499962864</x:v>
      </x:c>
      <x:c r="AE46" s="50">
        <x:f t="shared" si="3"/>
        <x:v>6735490.2808799343</x:v>
      </x:c>
      <x:c r="AF46" s="50">
        <x:f t="shared" si="3"/>
        <x:v>7228027.6664134124</x:v>
      </x:c>
    </x:row>
    <x:row r="47">
      <x:c r="A47" s="43" t="s">
        <x:v>937</x:v>
      </x:c>
      <x:c r="B47" s="46" t="n">
        <x:f t="shared" ref="B47:AF47" si="4">B41+B42</x:f>
        <x:v>1210625</x:v>
      </x:c>
      <x:c r="C47" s="46">
        <x:f t="shared" si="4"/>
        <x:v>1291036.1739427596</x:v>
      </x:c>
      <x:c r="D47" s="46">
        <x:f t="shared" si="4"/>
        <x:v>1378592.9037917987</x:v>
      </x:c>
      <x:c r="E47" s="46">
        <x:f t="shared" si="4"/>
        <x:v>1449008.4508298254</x:v>
      </x:c>
      <x:c r="F47" s="46">
        <x:f t="shared" si="4"/>
        <x:v>1525324.2359482902</x:v>
      </x:c>
      <x:c r="G47" s="46">
        <x:f t="shared" si="4"/>
        <x:v>1607955.5544534447</x:v>
      </x:c>
      <x:c r="H47" s="46">
        <x:f t="shared" si="4"/>
        <x:v>1697345.4048882686</x:v>
      </x:c>
      <x:c r="I47" s="46">
        <x:f t="shared" si="4"/>
        <x:v>1793966.3032651341</x:v>
      </x:c>
      <x:c r="J47" s="46">
        <x:f t="shared" si="4"/>
        <x:v>1898322.2153760078</x:v>
      </x:c>
      <x:c r="K47" s="46">
        <x:f t="shared" si="4"/>
        <x:v>2010950.6148512578</x:v>
      </x:c>
      <x:c r="L47" s="46">
        <x:f t="shared" si="4"/>
        <x:v>2132424.6751363394</x:v>
      </x:c>
      <x:c r="M47" s="50">
        <x:f t="shared" si="4"/>
        <x:v>2263355.6040861988</x:v>
      </x:c>
      <x:c r="N47" s="50">
        <x:f t="shared" si="4"/>
        <x:v>2404395.1304422533</x:v>
      </x:c>
      <x:c r="O47" s="50">
        <x:f t="shared" si="4"/>
        <x:v>2556238.1520585357</x:v>
      </x:c>
      <x:c r="P47" s="50">
        <x:f t="shared" si="4"/>
        <x:v>2719625.5563844098</x:v>
      </x:c>
      <x:c r="Q47" s="50">
        <x:f t="shared" si="4"/>
        <x:v>2895347.2243936905</x:v>
      </x:c>
      <x:c r="R47" s="50">
        <x:f t="shared" si="4"/>
        <x:v>3084245.229876779</x:v>
      </x:c>
      <x:c r="S47" s="50">
        <x:f t="shared" si="4"/>
        <x:v>3287217.2467863951</x:v>
      </x:c>
      <x:c r="T47" s="50">
        <x:f t="shared" si="4"/>
        <x:v>3505220.1781517398</x:v>
      </x:c>
      <x:c r="U47" s="50">
        <x:f t="shared" si="4"/>
        <x:v>3739274.0209537288</x:v>
      </x:c>
      <x:c r="V47" s="50">
        <x:f t="shared" si="4"/>
        <x:v>3990465.9822887373</x:v>
      </x:c>
      <x:c r="W47" s="50">
        <x:f t="shared" si="4"/>
        <x:v>4259954.8631438632</x:v>
      </x:c>
      <x:c r="X47" s="50">
        <x:f t="shared" si="4"/>
        <x:v>4548975.72716692</x:v>
      </x:c>
      <x:c r="Y47" s="50">
        <x:f t="shared" si="4"/>
        <x:v>4858844.8729434591</x:v>
      </x:c>
      <x:c r="Z47" s="50">
        <x:f t="shared" si="4"/>
        <x:v>5190965.1294955797</x:v>
      </x:c>
      <x:c r="AA47" s="50">
        <x:f t="shared" si="4"/>
        <x:v>5546831.4959978312</x:v>
      </x:c>
      <x:c r="AB47" s="50">
        <x:f t="shared" si="4"/>
        <x:v>5928037.1480692495</x:v>
      </x:c>
      <x:c r="AC47" s="50">
        <x:f t="shared" si="4"/>
        <x:v>6336279.8344529383</x:v>
      </x:c>
      <x:c r="AD47" s="50">
        <x:f t="shared" si="4"/>
        <x:v>6773368.6894412786</x:v>
      </x:c>
      <x:c r="AE47" s="50">
        <x:f t="shared" si="4"/>
        <x:v>7241231.4880520487</x:v>
      </x:c>
      <x:c r="AF47" s="50">
        <x:f t="shared" si="4"/>
        <x:v>7741922.3727149116</x:v>
      </x:c>
    </x:row>
    <x:row r="48">
      <x:c r="A48" s="43" t="s">
        <x:v>938</x:v>
      </x:c>
      <x:c r="B48" s="46" t="n">
        <x:f>B37/Calculations!G$80</x:f>
        <x:v>1029031.25</x:v>
      </x:c>
      <x:c r="C48" s="46" t="n">
        <x:f>C37/Calculations!H$80</x:f>
        <x:v>1070867.1514075706</x:v>
      </x:c>
      <x:c r="D48" s="46" t="n">
        <x:f>D37/Calculations!I$80</x:f>
        <x:v>1116121.1019136694</x:v>
      </x:c>
      <x:c r="E48" s="46" t="n">
        <x:f>E37/Calculations!J$80</x:f>
        <x:v>1141854.4465599575</x:v>
      </x:c>
      <x:c r="F48" s="46" t="n">
        <x:f>F37/Calculations!K$80</x:f>
        <x:v>1170225.4956979991</x:v>
      </x:c>
      <x:c r="G48" s="46" t="n">
        <x:f>G37/Calculations!L$80</x:f>
        <x:v>1201296.1934811461</x:v>
      </x:c>
      <x:c r="H48" s="46" t="n">
        <x:f>H37/Calculations!M$80</x:f>
        <x:v>1235131.8555241115</x:v>
      </x:c>
      <x:c r="I48" s="46" t="n">
        <x:f>I37/Calculations!N$80</x:f>
        <x:v>1271801.2765747737</x:v>
      </x:c>
      <x:c r="J48" s="46" t="n">
        <x:f>J37/Calculations!O$80</x:f>
        <x:v>1311376.8429622517</x:v>
      </x:c>
      <x:c r="K48" s="46" t="n">
        <x:f>K37/Calculations!P$80</x:f>
        <x:v>1353934.649993508</x:v>
      </x:c>
      <x:c r="L48" s="46" t="n">
        <x:f>L37/Calculations!Q$80</x:f>
        <x:v>1399554.6244778102</x:v>
      </x:c>
      <x:c r="M48" s="50" t="n">
        <x:f>M37/Calculations!R$80</x:f>
        <x:v>1448320.6525657144</x:v>
      </x:c>
      <x:c r="N48" s="50" t="n">
        <x:f>N37/Calculations!S$80</x:f>
        <x:v>1500320.7130968324</x:v>
      </x:c>
      <x:c r="O48" s="50" t="n">
        <x:f>O37/Calculations!T$80</x:f>
        <x:v>1555647.0166585613</x:v>
      </x:c>
      <x:c r="P48" s="50" t="n">
        <x:f>P37/Calculations!U$80</x:f>
        <x:v>1614396.1505661416</x:v>
      </x:c>
      <x:c r="Q48" s="50" t="n">
        <x:f>Q37/Calculations!V$80</x:f>
        <x:v>1676669.2299829293</x:v>
      </x:c>
      <x:c r="R48" s="50" t="n">
        <x:f>R37/Calculations!W$80</x:f>
        <x:v>1742572.0554086012</x:v>
      </x:c>
      <x:c r="S48" s="50" t="n">
        <x:f>S37/Calculations!X$80</x:f>
        <x:v>1812215.276772187</x:v>
      </x:c>
      <x:c r="T48" s="50" t="n">
        <x:f>T37/Calculations!Y$80</x:f>
        <x:v>1885714.5643763528</x:v>
      </x:c>
      <x:c r="U48" s="50" t="n">
        <x:f>U37/Calculations!Z$80</x:f>
        <x:v>1963190.7869492474</x:v>
      </x:c>
      <x:c r="V48" s="50" t="n">
        <x:f>V37/Calculations!AA$80</x:f>
        <x:v>2044770.1970704908</x:v>
      </x:c>
      <x:c r="W48" s="50" t="n">
        <x:f>W37/Calculations!AB$80</x:f>
        <x:v>2130584.6242485545</x:v>
      </x:c>
      <x:c r="X48" s="50" t="n">
        <x:f>X37/Calculations!AC$80</x:f>
        <x:v>2220771.675937853</x:v>
      </x:c>
      <x:c r="Y48" s="50" t="n">
        <x:f>Y37/Calculations!AD$80</x:f>
        <x:v>2315474.946795366</x:v>
      </x:c>
      <x:c r="Z48" s="50" t="n">
        <x:f>Z37/Calculations!AE$80</x:f>
        <x:v>2414844.236488554</x:v>
      </x:c>
      <x:c r="AA48" s="50" t="n">
        <x:f>AA37/Calculations!AF$80</x:f>
        <x:v>2519035.7763787424</x:v>
      </x:c>
      <x:c r="AB48" s="50" t="n">
        <x:f>AB37/Calculations!AG$80</x:f>
        <x:v>2628212.465416999</x:v>
      </x:c>
      <x:c r="AC48" s="50" t="n">
        <x:f>AC37/Calculations!AH$80</x:f>
        <x:v>2742544.1156029576</x:v>
      </x:c>
      <x:c r="AD48" s="50" t="n">
        <x:f>AD37/Calculations!AI$80</x:f>
        <x:v>2862207.707370888</x:v>
      </x:c>
      <x:c r="AE48" s="50" t="n">
        <x:f>AE37/Calculations!AJ$80</x:f>
        <x:v>2987387.655281767</x:v>
      </x:c>
      <x:c r="AF48" s="50" t="n">
        <x:f>AF37/Calculations!AK$80</x:f>
        <x:v>3118276.084415098</x:v>
      </x:c>
    </x:row>
    <x:row r="49">
      <x:c r="A49" s="43" t="s">
        <x:v>939</x:v>
      </x:c>
      <x:c r="B49" s="46" t="n">
        <x:f>B38/Calculations!G$80</x:f>
        <x:v>1029031.25</x:v>
      </x:c>
      <x:c r="C49" s="46" t="n">
        <x:f>C38/Calculations!H$80</x:f>
        <x:v>874601.1413279619</x:v>
      </x:c>
      <x:c r="D49" s="46" t="n">
        <x:f>D38/Calculations!I$80</x:f>
        <x:v>923960.2037961187</x:v>
      </x:c>
      <x:c r="E49" s="46" t="n">
        <x:f>E38/Calculations!J$80</x:f>
        <x:v>953671.9263997887</x:v>
      </x:c>
      <x:c r="F49" s="46" t="n">
        <x:f>F38/Calculations!K$80</x:f>
        <x:v>985896.6721512282</x:v>
      </x:c>
      <x:c r="G49" s="46" t="n">
        <x:f>G38/Calculations!L$80</x:f>
        <x:v>1020698.347276169</x:v>
      </x:c>
      <x:c r="H49" s="46" t="n">
        <x:f>H38/Calculations!M$80</x:f>
        <x:v>1058144.1395014594</x:v>
      </x:c>
      <x:c r="I49" s="46" t="n">
        <x:f>I38/Calculations!N$80</x:f>
        <x:v>1098304.6262779078</x:v>
      </x:c>
      <x:c r="J49" s="46" t="n">
        <x:f>J38/Calculations!O$80</x:f>
        <x:v>1141253.8877018308</x:v>
      </x:c>
      <x:c r="K49" s="46" t="n">
        <x:f>K38/Calculations!P$80</x:f>
        <x:v>1187069.624306963</x:v>
      </x:c>
      <x:c r="L49" s="46" t="n">
        <x:f>L38/Calculations!Q$80</x:f>
        <x:v>1235833.279905356</x:v>
      </x:c>
      <x:c r="M49" s="50" t="n">
        <x:f>M38/Calculations!R$80</x:f>
        <x:v>1287630.169663156</x:v>
      </x:c>
      <x:c r="N49" s="50" t="n">
        <x:f>N38/Calculations!S$80</x:f>
        <x:v>1342549.6136046594</x:v>
      </x:c>
      <x:c r="O49" s="50" t="n">
        <x:f>O38/Calculations!T$80</x:f>
        <x:v>1400685.0757458704</x:v>
      </x:c>
      <x:c r="P49" s="50" t="n">
        <x:f>P38/Calculations!U$80</x:f>
        <x:v>1462134.3090668814</x:v>
      </x:c>
      <x:c r="Q49" s="50" t="n">
        <x:f>Q38/Calculations!V$80</x:f>
        <x:v>1526999.50654083</x:v>
      </x:c>
      <x:c r="R49" s="50" t="n">
        <x:f>R38/Calculations!W$80</x:f>
        <x:v>1595387.458445916</x:v>
      </x:c>
      <x:c r="S49" s="50" t="n">
        <x:f>S38/Calculations!X$80</x:f>
        <x:v>1667409.716196046</x:v>
      </x:c>
      <x:c r="T49" s="50" t="n">
        <x:f>T38/Calculations!Y$80</x:f>
        <x:v>1743182.7629351013</x:v>
      </x:c>
      <x:c r="U49" s="50" t="n">
        <x:f>U38/Calculations!Z$80</x:f>
        <x:v>1822828.1911496054</x:v>
      </x:c>
      <x:c r="V49" s="50" t="n">
        <x:f>V38/Calculations!AA$80</x:f>
        <x:v>1906472.8875647355</x:v>
      </x:c>
      <x:c r="W49" s="50" t="n">
        <x:f>W38/Calculations!AB$80</x:f>
        <x:v>1994249.2255991793</x:v>
      </x:c>
      <x:c r="X49" s="50" t="n">
        <x:f>X38/Calculations!AC$80</x:f>
        <x:v>2086295.2656652958</x:v>
      </x:c>
      <x:c r="Y49" s="50" t="n">
        <x:f>Y38/Calculations!AD$80</x:f>
        <x:v>2182754.963612435</x:v>
      </x:c>
      <x:c r="Z49" s="50" t="n">
        <x:f>Z38/Calculations!AE$80</x:f>
        <x:v>2283778.387623072</x:v>
      </x:c>
      <x:c r="AA49" s="50" t="n">
        <x:f>AA38/Calculations!AF$80</x:f>
        <x:v>2389521.9438837236</x:v>
      </x:c>
      <x:c r="AB49" s="50" t="n">
        <x:f>AB38/Calculations!AG$80</x:f>
        <x:v>2500148.6113653327</x:v>
      </x:c>
      <x:c r="AC49" s="50" t="n">
        <x:f>AC38/Calculations!AH$80</x:f>
        <x:v>2615828.186061102</x:v>
      </x:c>
      <x:c r="AD49" s="50" t="n">
        <x:f>AD38/Calculations!AI$80</x:f>
        <x:v>2736737.535043458</x:v>
      </x:c>
      <x:c r="AE49" s="50" t="n">
        <x:f>AE38/Calculations!AJ$80</x:f>
        <x:v>2863060.8607161795</x:v>
      </x:c>
      <x:c r="AF49" s="50" t="n">
        <x:f>AF38/Calculations!AK$80</x:f>
        <x:v>2994989.9756525303</x:v>
      </x:c>
    </x:row>
    <x:row r="50">
      <x:c r="A50" s="43" t="s">
        <x:v>940</x:v>
      </x:c>
      <x:c r="B50" s="46" t="n">
        <x:f>B39/Calculations!G$80</x:f>
        <x:v>1029031.25</x:v>
      </x:c>
      <x:c r="C50" s="46" t="n">
        <x:f>C39/Calculations!H$80</x:f>
        <x:v>776727.8923857186</x:v>
      </x:c>
      <x:c r="D50" s="46" t="n">
        <x:f>D39/Calculations!I$80</x:f>
        <x:v>828149.6476582241</x:v>
      </x:c>
      <x:c r="E50" s="46" t="n">
        <x:f>E39/Calculations!J$80</x:f>
        <x:v>859861.0916472536</x:v>
      </x:c>
      <x:c r="F50" s="46" t="n">
        <x:f>F39/Calculations!K$80</x:f>
        <x:v>894023.629132809</x:v>
      </x:c>
      <x:c r="G50" s="46" t="n">
        <x:f>G39/Calculations!L$80</x:f>
        <x:v>930702.1634166456</x:v>
      </x:c>
      <x:c r="H50" s="46" t="n">
        <x:f>H39/Calculations!M$80</x:f>
        <x:v>969964.8349474585</x:v>
      </x:c>
      <x:c r="I50" s="46" t="n">
        <x:f>I39/Calculations!N$80</x:f>
        <x:v>1011883.129843671</x:v>
      </x:c>
      <x:c r="J50" s="46" t="n">
        <x:f>J39/Calculations!O$80</x:f>
        <x:v>1056531.9930771024</x:v>
      </x:c>
      <x:c r="K50" s="46" t="n">
        <x:f>K39/Calculations!P$80</x:f>
        <x:v>1103989.946488899</x:v>
      </x:c>
      <x:c r="L50" s="46" t="n">
        <x:f>L39/Calculations!Q$80</x:f>
        <x:v>1154339.2118160527</x:v>
      </x:c>
      <x:c r="M50" s="50" t="n">
        <x:f>M39/Calculations!R$80</x:f>
        <x:v>1207665.8389140463</x:v>
      </x:c>
      <x:c r="N50" s="50" t="n">
        <x:f>N39/Calculations!S$80</x:f>
        <x:v>1264059.8393686323</x:v>
      </x:c>
      <x:c r="O50" s="50" t="n">
        <x:f>O39/Calculations!T$80</x:f>
        <x:v>1323615.325697538</x:v>
      </x:c>
      <x:c r="P50" s="50" t="n">
        <x:f>P39/Calculations!U$80</x:f>
        <x:v>1386430.6563509433</x:v>
      </x:c>
      <x:c r="Q50" s="50" t="n">
        <x:f>Q39/Calculations!V$80</x:f>
        <x:v>1452608.586727958</x:v>
      </x:c>
      <x:c r="R50" s="50" t="n">
        <x:f>R39/Calculations!W$80</x:f>
        <x:v>1522256.4264350212</x:v>
      </x:c>
      <x:c r="S50" s="50" t="n">
        <x:f>S39/Calculations!X$80</x:f>
        <x:v>1595486.2030211727</x:v>
      </x:c>
      <x:c r="T50" s="50" t="n">
        <x:f>T39/Calculations!Y$80</x:f>
        <x:v>1672414.8324345294</x:v>
      </x:c>
      <x:c r="U50" s="50" t="n">
        <x:f>U39/Calculations!Z$80</x:f>
        <x:v>1753164.2964540357</x:v>
      </x:c>
      <x:c r="V50" s="50" t="n">
        <x:f>V39/Calculations!AA$80</x:f>
        <x:v>1837861.8273606657</x:v>
      </x:c>
      <x:c r="W50" s="50" t="n">
        <x:f>W39/Calculations!AB$80</x:f>
        <x:v>1926640.1001227647</x:v>
      </x:c>
      <x:c r="X50" s="50" t="n">
        <x:f>X39/Calculations!AC$80</x:f>
        <x:v>2019637.432381126</x:v>
      </x:c>
      <x:c r="Y50" s="50" t="n">
        <x:f>Y39/Calculations!AD$80</x:f>
        <x:v>2116997.9925307217</x:v>
      </x:c>
      <x:c r="Z50" s="50" t="n">
        <x:f>Z39/Calculations!AE$80</x:f>
        <x:v>2218872.016207781</x:v>
      </x:c>
      <x:c r="AA50" s="50" t="n">
        <x:f>AA39/Calculations!AF$80</x:f>
        <x:v>2325416.0315031246</x:v>
      </x:c>
      <x:c r="AB50" s="50" t="n">
        <x:f>AB39/Calculations!AG$80</x:f>
        <x:v>2436793.093235363</x:v>
      </x:c>
      <x:c r="AC50" s="50" t="n">
        <x:f>AC39/Calculations!AH$80</x:f>
        <x:v>2553173.026630753</x:v>
      </x:c>
      <x:c r="AD50" s="50" t="n">
        <x:f>AD39/Calculations!AI$80</x:f>
        <x:v>2674732.680770198</x:v>
      </x:c>
      <x:c r="AE50" s="50" t="n">
        <x:f>AE39/Calculations!AJ$80</x:f>
        <x:v>2801656.192178102</x:v>
      </x:c>
      <x:c r="AF50" s="50" t="n">
        <x:f>AF39/Calculations!AK$80</x:f>
        <x:v>2934135.258942586</x:v>
      </x:c>
    </x:row>
    <x:row r="51">
      <x:c r="A51" s="43" t="s">
        <x:v>941</x:v>
      </x:c>
      <x:c r="B51" s="46" t="n">
        <x:f>B40/Calculations!G$80</x:f>
        <x:v>1029031.25</x:v>
      </x:c>
      <x:c r="C51" s="46" t="n">
        <x:f>C40/Calculations!H$80</x:f>
        <x:v>678854.6434434752</x:v>
      </x:c>
      <x:c r="D51" s="46" t="n">
        <x:f>D40/Calculations!I$80</x:f>
        <x:v>732339.091520329</x:v>
      </x:c>
      <x:c r="E51" s="46" t="n">
        <x:f>E40/Calculations!J$80</x:f>
        <x:v>766050.2568947179</x:v>
      </x:c>
      <x:c r="F51" s="46" t="n">
        <x:f>F40/Calculations!K$80</x:f>
        <x:v>802150.5861143888</x:v>
      </x:c>
      <x:c r="G51" s="46" t="n">
        <x:f>G40/Calculations!L$80</x:f>
        <x:v>840705.9795571209</x:v>
      </x:c>
      <x:c r="H51" s="46" t="n">
        <x:f>H40/Calculations!M$80</x:f>
        <x:v>881785.530393456</x:v>
      </x:c>
      <x:c r="I51" s="46" t="n">
        <x:f>I40/Calculations!N$80</x:f>
        <x:v>925461.6334094325</x:v>
      </x:c>
      <x:c r="J51" s="46" t="n">
        <x:f>J40/Calculations!O$80</x:f>
        <x:v>971810.0984523719</x:v>
      </x:c>
      <x:c r="K51" s="46" t="n">
        <x:f>K40/Calculations!P$80</x:f>
        <x:v>1020910.2686708324</x:v>
      </x:c>
      <x:c r="L51" s="46" t="n">
        <x:f>L40/Calculations!Q$80</x:f>
        <x:v>1072845.143726747</x:v>
      </x:c>
      <x:c r="M51" s="50" t="n">
        <x:f>M40/Calculations!R$80</x:f>
        <x:v>1127701.508164934</x:v>
      </x:c>
      <x:c r="N51" s="50" t="n">
        <x:f>N40/Calculations!S$80</x:f>
        <x:v>1185570.0651326024</x:v>
      </x:c>
      <x:c r="O51" s="50" t="n">
        <x:f>O40/Calculations!T$80</x:f>
        <x:v>1246545.5756492023</x:v>
      </x:c>
      <x:c r="P51" s="50" t="n">
        <x:f>P40/Calculations!U$80</x:f>
        <x:v>1310727.0036350016</x:v>
      </x:c>
      <x:c r="Q51" s="50" t="n">
        <x:f>Q40/Calculations!V$80</x:f>
        <x:v>1378217.6669150821</x:v>
      </x:c>
      <x:c r="R51" s="50" t="n">
        <x:f>R40/Calculations!W$80</x:f>
        <x:v>1449125.3944241225</x:v>
      </x:c>
      <x:c r="S51" s="50" t="n">
        <x:f>S40/Calculations!X$80</x:f>
        <x:v>1523562.6898462952</x:v>
      </x:c>
      <x:c r="T51" s="50" t="n">
        <x:f>T40/Calculations!Y$80</x:f>
        <x:v>1601646.9019339534</x:v>
      </x:c>
      <x:c r="U51" s="50" t="n">
        <x:f>U40/Calculations!Z$80</x:f>
        <x:v>1683500.4017584617</x:v>
      </x:c>
      <x:c r="V51" s="50" t="n">
        <x:f>V40/Calculations!AA$80</x:f>
        <x:v>1769250.7671565912</x:v>
      </x:c>
      <x:c r="W51" s="50" t="n">
        <x:f>W40/Calculations!AB$80</x:f>
        <x:v>1859030.9746463452</x:v>
      </x:c>
      <x:c r="X51" s="50" t="n">
        <x:f>X40/Calculations!AC$80</x:f>
        <x:v>1952979.5990969508</x:v>
      </x:c>
      <x:c r="Y51" s="50" t="n">
        <x:f>Y40/Calculations!AD$80</x:f>
        <x:v>2051241.0214490031</x:v>
      </x:c>
      <x:c r="Z51" s="50" t="n">
        <x:f>Z40/Calculations!AE$80</x:f>
        <x:v>2153965.644792484</x:v>
      </x:c>
      <x:c r="AA51" s="50" t="n">
        <x:f>AA40/Calculations!AF$80</x:f>
        <x:v>2261310.11912252</x:v>
      </x:c>
      <x:c r="AB51" s="50" t="n">
        <x:f>AB40/Calculations!AG$80</x:f>
        <x:v>2373437.5751053873</x:v>
      </x:c>
      <x:c r="AC51" s="50" t="n">
        <x:f>AC40/Calculations!AH$80</x:f>
        <x:v>2490517.8672003993</x:v>
      </x:c>
      <x:c r="AD51" s="50" t="n">
        <x:f>AD40/Calculations!AI$80</x:f>
        <x:v>2612727.8264969327</x:v>
      </x:c>
      <x:c r="AE51" s="50" t="n">
        <x:f>AE40/Calculations!AJ$80</x:f>
        <x:v>2740251.52364002</x:v>
      </x:c>
      <x:c r="AF51" s="50" t="n">
        <x:f>AF40/Calculations!AK$80</x:f>
        <x:v>2873280.5422326354</x:v>
      </x:c>
    </x:row>
    <x:row r="52">
      <x:c r="A52" s="43" t="s">
        <x:v>942</x:v>
      </x:c>
      <x:c r="B52" s="46" t="n">
        <x:f>B41/Calculations!G$80</x:f>
        <x:v>1029031.25</x:v>
      </x:c>
      <x:c r="C52" s="46" t="n">
        <x:f>C41/Calculations!H$80</x:f>
        <x:v>1070867.1514075706</x:v>
      </x:c>
      <x:c r="D52" s="46" t="n">
        <x:f>D41/Calculations!I$80</x:f>
        <x:v>1116121.1019136694</x:v>
      </x:c>
      <x:c r="E52" s="46" t="n">
        <x:f>E41/Calculations!J$80</x:f>
        <x:v>1141854.4465599575</x:v>
      </x:c>
      <x:c r="F52" s="46" t="n">
        <x:f>F41/Calculations!K$80</x:f>
        <x:v>1170225.4956979991</x:v>
      </x:c>
      <x:c r="G52" s="46" t="n">
        <x:f>G41/Calculations!L$80</x:f>
        <x:v>1201296.1934811461</x:v>
      </x:c>
      <x:c r="H52" s="46" t="n">
        <x:f>H41/Calculations!M$80</x:f>
        <x:v>1235131.8555241115</x:v>
      </x:c>
      <x:c r="I52" s="46" t="n">
        <x:f>I41/Calculations!N$80</x:f>
        <x:v>1271801.2765747737</x:v>
      </x:c>
      <x:c r="J52" s="46" t="n">
        <x:f>J41/Calculations!O$80</x:f>
        <x:v>1311376.8429622517</x:v>
      </x:c>
      <x:c r="K52" s="46" t="n">
        <x:f>K41/Calculations!P$80</x:f>
        <x:v>1353934.649993508</x:v>
      </x:c>
      <x:c r="L52" s="46" t="n">
        <x:f>L41/Calculations!Q$80</x:f>
        <x:v>1399554.6244778102</x:v>
      </x:c>
      <x:c r="M52" s="50" t="n">
        <x:f>M41/Calculations!R$80</x:f>
        <x:v>1448320.6525657144</x:v>
      </x:c>
      <x:c r="N52" s="50" t="n">
        <x:f>N41/Calculations!S$80</x:f>
        <x:v>1500320.7130968324</x:v>
      </x:c>
      <x:c r="O52" s="50" t="n">
        <x:f>O41/Calculations!T$80</x:f>
        <x:v>1555647.0166585613</x:v>
      </x:c>
      <x:c r="P52" s="50" t="n">
        <x:f>P41/Calculations!U$80</x:f>
        <x:v>1614396.1505661416</x:v>
      </x:c>
      <x:c r="Q52" s="50" t="n">
        <x:f>Q41/Calculations!V$80</x:f>
        <x:v>1676669.2299829293</x:v>
      </x:c>
      <x:c r="R52" s="50" t="n">
        <x:f>R41/Calculations!W$80</x:f>
        <x:v>1742572.0554086012</x:v>
      </x:c>
      <x:c r="S52" s="50" t="n">
        <x:f>S41/Calculations!X$80</x:f>
        <x:v>1812215.276772187</x:v>
      </x:c>
      <x:c r="T52" s="50" t="n">
        <x:f>T41/Calculations!Y$80</x:f>
        <x:v>1885714.5643763528</x:v>
      </x:c>
      <x:c r="U52" s="50" t="n">
        <x:f>U41/Calculations!Z$80</x:f>
        <x:v>1963190.7869492474</x:v>
      </x:c>
      <x:c r="V52" s="50" t="n">
        <x:f>V41/Calculations!AA$80</x:f>
        <x:v>2044770.1970704908</x:v>
      </x:c>
      <x:c r="W52" s="50" t="n">
        <x:f>W41/Calculations!AB$80</x:f>
        <x:v>2130584.6242485545</x:v>
      </x:c>
      <x:c r="X52" s="50" t="n">
        <x:f>X41/Calculations!AC$80</x:f>
        <x:v>2220771.675937853</x:v>
      </x:c>
      <x:c r="Y52" s="50" t="n">
        <x:f>Y41/Calculations!AD$80</x:f>
        <x:v>2315474.946795366</x:v>
      </x:c>
      <x:c r="Z52" s="50" t="n">
        <x:f>Z41/Calculations!AE$80</x:f>
        <x:v>2414844.236488554</x:v>
      </x:c>
      <x:c r="AA52" s="50" t="n">
        <x:f>AA41/Calculations!AF$80</x:f>
        <x:v>2519035.7763787424</x:v>
      </x:c>
      <x:c r="AB52" s="50" t="n">
        <x:f>AB41/Calculations!AG$80</x:f>
        <x:v>2628212.465416999</x:v>
      </x:c>
      <x:c r="AC52" s="50" t="n">
        <x:f>AC41/Calculations!AH$80</x:f>
        <x:v>2742544.1156029576</x:v>
      </x:c>
      <x:c r="AD52" s="50" t="n">
        <x:f>AD41/Calculations!AI$80</x:f>
        <x:v>2862207.707370888</x:v>
      </x:c>
      <x:c r="AE52" s="50" t="n">
        <x:f>AE41/Calculations!AJ$80</x:f>
        <x:v>2987387.655281767</x:v>
      </x:c>
      <x:c r="AF52" s="50" t="n">
        <x:f>AF41/Calculations!AK$80</x:f>
        <x:v>3118276.084415098</x:v>
      </x:c>
    </x:row>
  </x:sheetData>
  <x:mergeCells>
    <x:mergeCell ref="A25:F25"/>
    <x:mergeCell ref="A1:F1"/>
    <x:mergeCell ref="H10:L10"/>
    <x:mergeCell ref="H5:L5"/>
    <x:mergeCell ref="H4:L4"/>
    <x:mergeCell ref="H8:L8"/>
    <x:mergeCell ref="H9:L9"/>
    <x:mergeCell ref="A2:F2"/>
    <x:mergeCell ref="H11:L11"/>
    <x:mergeCell ref="H7:L7"/>
    <x:mergeCell ref="H6:L6"/>
  </x:mergeCells>
  <x:conditionalFormatting sqref="B12:F12">
    <x:cfRule type="cellIs" dxfId="6" priority="1" operator="lessThan">
      <x:formula>0</x:formula>
    </x:cfRule>
    <x:cfRule type="cellIs" dxfId="7" priority="2" operator="greaterThan">
      <x:formula>0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4"/>
  <x:cols>
    <x:col min="1" max="1" width="34" customWidth="1"/>
    <x:col min="2" max="5" width="18" customWidth="1"/>
    <x:col min="6" max="6" width="16" customWidth="1"/>
    <x:col min="7" max="7" width="22" customWidth="1"/>
    <x:col min="8" max="8" width="18" customWidth="1"/>
    <x:col min="9" max="9" width="38" customWidth="1"/>
  </x:cols>
  <x:sheetData>
    <x:row r="1" ht="15">
      <x:c r="A1" s="105" t="s">
        <x:v>943</x:v>
      </x:c>
      <x:c r="B1" s="99"/>
      <x:c r="C1" s="99"/>
      <x:c r="D1" s="99"/>
      <x:c r="E1" s="99"/>
      <x:c r="F1" s="99"/>
      <x:c r="G1" s="99"/>
      <x:c r="H1" s="99"/>
      <x:c r="I1" s="99"/>
    </x:row>
    <x:row r="2">
      <x:c r="A2" s="99" t="s">
        <x:v>944</x:v>
      </x:c>
      <x:c r="B2" s="99"/>
      <x:c r="C2" s="99"/>
      <x:c r="D2" s="99"/>
      <x:c r="E2" s="99"/>
      <x:c r="F2" s="99"/>
      <x:c r="G2" s="99"/>
      <x:c r="H2" s="99"/>
      <x:c r="I2" s="99"/>
    </x:row>
    <x:row r="4" ht="28">
      <x:c r="A4" s="45" t="s">
        <x:v>945</x:v>
      </x:c>
      <x:c r="B4" s="45" t="s">
        <x:v>946</x:v>
      </x:c>
      <x:c r="C4" s="45" t="s">
        <x:v>947</x:v>
      </x:c>
      <x:c r="D4" s="45" t="s">
        <x:v>948</x:v>
      </x:c>
      <x:c r="E4" s="45" t="s">
        <x:v>949</x:v>
      </x:c>
      <x:c r="F4" s="45" t="s">
        <x:v>950</x:v>
      </x:c>
      <x:c r="G4" s="45" t="s">
        <x:v>951</x:v>
      </x:c>
      <x:c r="H4" s="45" t="s">
        <x:v>952</x:v>
      </x:c>
      <x:c r="I4" s="45" t="s">
        <x:v>953</x:v>
      </x:c>
    </x:row>
    <x:row r="5">
      <x:c r="A5" t="s">
        <x:v>954</x:v>
      </x:c>
      <x:c r="B5" t="s">
        <x:v>955</x:v>
      </x:c>
      <x:c r="C5" s="50" t="n">
        <x:f>AF35</x:f>
        <x:v>6540794.817295215</x:v>
      </x:c>
      <x:c r="D5" s="50" t="n">
        <x:f>MIN(B35:AF35)</x:f>
        <x:v>1029031.25</x:v>
      </x:c>
      <x:c r="E5" s="50" t="n">
        <x:f>AF38</x:f>
        <x:v>7741922.372714912</x:v>
      </x:c>
      <x:c r="F5" t="str">
        <x:f t="shared" ref="F5:F22" si="0">IF(D5&lt;0,"Yes","No")</x:f>
        <x:v>No</x:v>
      </x:c>
      <x:c r="G5" t="str">
        <x:f>IF(OR(B35&lt;Assumptions!$C$83,C35&lt;Assumptions!$C$83,D35&lt;Assumptions!$C$83,E35&lt;Assumptions!$C$83,F35&lt;Assumptions!$C$83,G35&lt;Assumptions!$C$83,H35&lt;Assumptions!$C$83,I35&lt;Assumptions!$C$83,J35&lt;Assumptions!$C$83,K35&lt;Assumptions!$C$83,L35&lt;Assumptions!$C$83,M35&lt;Assumptions!$C$83,N35&lt;Assumptions!$C$83,O35&lt;Assumptions!$C$83,P35&lt;Assumptions!$C$83,Q35&lt;Assumptions!$C$83,R35&lt;Assumptions!$C$83,S35&lt;Assumptions!$C$83,T35&lt;Assumptions!$C$83,U35&lt;Assumptions!$C$83,V35&lt;Assumptions!$C$83,W35&lt;Assumptions!$C$83,X35&lt;Assumptions!$C$83,Y35&lt;Assumptions!$C$83,Z35&lt;Assumptions!$C$83,AA35&lt;Assumptions!$C$83,AB35&lt;Assumptions!$C$83,AC35&lt;Assumptions!$C$83,AD35&lt;Assumptions!$C$83,AE35&lt;Assumptions!$C$83,AF35&lt;Assumptions!$C$83),"Yes","No")</x:f>
        <x:v>No</x:v>
      </x:c>
      <x:c r="H5" t="str">
        <x:f>'Recast Scenario'!$C$13</x:f>
        <x:v>No</x:v>
      </x:c>
      <x:c r="I5" t="str">
        <x:f t="shared" ref="I5:I22" si="1">IF(F5="Yes","Depletes taxable liquidity",IF(G5="Yes","Stays above zero but breaches reserve floor","Stays above reserve floor"))</x:f>
        <x:v>Stays above reserve floor</x:v>
      </x:c>
    </x:row>
    <x:row r="6">
      <x:c r="A6" t="s">
        <x:v>954</x:v>
      </x:c>
      <x:c r="B6" t="s">
        <x:v>888</x:v>
      </x:c>
      <x:c r="C6" s="50" t="n">
        <x:f>AF36</x:f>
        <x:v>6282193.872603706</x:v>
      </x:c>
      <x:c r="D6" s="50" t="n">
        <x:f>MIN(B36:AF36)</x:f>
        <x:v>896466.1698611609</x:v>
      </x:c>
      <x:c r="E6" s="50" t="n">
        <x:f>AF39</x:f>
        <x:v>7483321.428023403</x:v>
      </x:c>
      <x:c r="F6" t="str">
        <x:f t="shared" si="0"/>
        <x:v>No</x:v>
      </x:c>
      <x:c r="G6" t="str">
        <x:f>IF(OR(B36&lt;Assumptions!$C$83,C36&lt;Assumptions!$C$83,D36&lt;Assumptions!$C$83,E36&lt;Assumptions!$C$83,F36&lt;Assumptions!$C$83,G36&lt;Assumptions!$C$83,H36&lt;Assumptions!$C$83,I36&lt;Assumptions!$C$83,J36&lt;Assumptions!$C$83,K36&lt;Assumptions!$C$83,L36&lt;Assumptions!$C$83,M36&lt;Assumptions!$C$83,N36&lt;Assumptions!$C$83,O36&lt;Assumptions!$C$83,P36&lt;Assumptions!$C$83,Q36&lt;Assumptions!$C$83,R36&lt;Assumptions!$C$83,S36&lt;Assumptions!$C$83,T36&lt;Assumptions!$C$83,U36&lt;Assumptions!$C$83,V36&lt;Assumptions!$C$83,W36&lt;Assumptions!$C$83,X36&lt;Assumptions!$C$83,Y36&lt;Assumptions!$C$83,Z36&lt;Assumptions!$C$83,AA36&lt;Assumptions!$C$83,AB36&lt;Assumptions!$C$83,AC36&lt;Assumptions!$C$83,AD36&lt;Assumptions!$C$83,AE36&lt;Assumptions!$C$83,AF36&lt;Assumptions!$C$83),"Yes","No")</x:f>
        <x:v>No</x:v>
      </x:c>
      <x:c r="H6" t="str">
        <x:f>'Recast Scenario'!$C$13</x:f>
        <x:v>No</x:v>
      </x:c>
      <x:c r="I6" t="str">
        <x:f t="shared" si="1"/>
        <x:v>Stays above reserve floor</x:v>
      </x:c>
    </x:row>
    <x:row r="7">
      <x:c r="A7" t="s">
        <x:v>956</x:v>
      </x:c>
      <x:c r="B7" t="s">
        <x:v>955</x:v>
      </x:c>
      <x:c r="C7" s="50" t="n">
        <x:f>AF48</x:f>
        <x:v>4527637.365253755</x:v>
      </x:c>
      <x:c r="D7" s="50" t="n">
        <x:f>MIN(B48:AF48)</x:f>
        <x:v>773493.9864427597</x:v>
      </x:c>
      <x:c r="E7" s="50" t="n">
        <x:f>AF51</x:f>
        <x:v>5373501.840901429</x:v>
      </x:c>
      <x:c r="F7" t="str">
        <x:f t="shared" si="0"/>
        <x:v>No</x:v>
      </x:c>
      <x:c r="G7" t="str">
        <x:f>IF(OR(B48&lt;Assumptions!$C$83,C48&lt;Assumptions!$C$83,D48&lt;Assumptions!$C$83,E48&lt;Assumptions!$C$83,F48&lt;Assumptions!$C$83,G48&lt;Assumptions!$C$83,H48&lt;Assumptions!$C$83,I48&lt;Assumptions!$C$83,J48&lt;Assumptions!$C$83,K48&lt;Assumptions!$C$83,L48&lt;Assumptions!$C$83,M48&lt;Assumptions!$C$83,N48&lt;Assumptions!$C$83,O48&lt;Assumptions!$C$83,P48&lt;Assumptions!$C$83,Q48&lt;Assumptions!$C$83,R48&lt;Assumptions!$C$83,S48&lt;Assumptions!$C$83,T48&lt;Assumptions!$C$83,U48&lt;Assumptions!$C$83,V48&lt;Assumptions!$C$83,W48&lt;Assumptions!$C$83,X48&lt;Assumptions!$C$83,Y48&lt;Assumptions!$C$83,Z48&lt;Assumptions!$C$83,AA48&lt;Assumptions!$C$83,AB48&lt;Assumptions!$C$83,AC48&lt;Assumptions!$C$83,AD48&lt;Assumptions!$C$83,AE48&lt;Assumptions!$C$83,AF48&lt;Assumptions!$C$83),"Yes","No")</x:f>
        <x:v>No</x:v>
      </x:c>
      <x:c r="H7" t="str">
        <x:f>'Recast Scenario'!$C$13</x:f>
        <x:v>No</x:v>
      </x:c>
      <x:c r="I7" t="str">
        <x:f t="shared" si="1"/>
        <x:v>Stays above reserve floor</x:v>
      </x:c>
    </x:row>
    <x:row r="8">
      <x:c r="A8" t="s">
        <x:v>956</x:v>
      </x:c>
      <x:c r="B8" t="s">
        <x:v>888</x:v>
      </x:c>
      <x:c r="C8" s="50" t="n">
        <x:f>AF49</x:f>
        <x:v>4661286.966047924</x:v>
      </x:c>
      <x:c r="D8" s="50" t="n">
        <x:f>MIN(B49:AF49)</x:f>
        <x:v>635478.8261111609</x:v>
      </x:c>
      <x:c r="E8" s="50" t="n">
        <x:f>AF52</x:f>
        <x:v>5507151.441695598</x:v>
      </x:c>
      <x:c r="F8" t="str">
        <x:f t="shared" si="0"/>
        <x:v>No</x:v>
      </x:c>
      <x:c r="G8" t="str">
        <x:f>IF(OR(B49&lt;Assumptions!$C$83,C49&lt;Assumptions!$C$83,D49&lt;Assumptions!$C$83,E49&lt;Assumptions!$C$83,F49&lt;Assumptions!$C$83,G49&lt;Assumptions!$C$83,H49&lt;Assumptions!$C$83,I49&lt;Assumptions!$C$83,J49&lt;Assumptions!$C$83,K49&lt;Assumptions!$C$83,L49&lt;Assumptions!$C$83,M49&lt;Assumptions!$C$83,N49&lt;Assumptions!$C$83,O49&lt;Assumptions!$C$83,P49&lt;Assumptions!$C$83,Q49&lt;Assumptions!$C$83,R49&lt;Assumptions!$C$83,S49&lt;Assumptions!$C$83,T49&lt;Assumptions!$C$83,U49&lt;Assumptions!$C$83,V49&lt;Assumptions!$C$83,W49&lt;Assumptions!$C$83,X49&lt;Assumptions!$C$83,Y49&lt;Assumptions!$C$83,Z49&lt;Assumptions!$C$83,AA49&lt;Assumptions!$C$83,AB49&lt;Assumptions!$C$83,AC49&lt;Assumptions!$C$83,AD49&lt;Assumptions!$C$83,AE49&lt;Assumptions!$C$83,AF49&lt;Assumptions!$C$83),"Yes","No")</x:f>
        <x:v>No</x:v>
      </x:c>
      <x:c r="H8" t="str">
        <x:f>'Recast Scenario'!$C$13</x:f>
        <x:v>No</x:v>
      </x:c>
      <x:c r="I8" t="str">
        <x:f t="shared" si="1"/>
        <x:v>Stays above reserve floor</x:v>
      </x:c>
    </x:row>
    <x:row r="9">
      <x:c r="A9" t="s">
        <x:v>957</x:v>
      </x:c>
      <x:c r="B9" t="s">
        <x:v>955</x:v>
      </x:c>
      <x:c r="C9" s="50" t="n">
        <x:f>AF61</x:f>
        <x:v>4053409.6522135735</x:v>
      </x:c>
      <x:c r="D9" s="50" t="n">
        <x:f>MIN(B61:AF61)</x:f>
        <x:v>746090.3725912436</x:v>
      </x:c>
      <x:c r="E9" s="50" t="n">
        <x:f>AF64</x:f>
        <x:v>4815879.038712885</x:v>
      </x:c>
      <x:c r="F9" t="str">
        <x:f t="shared" si="0"/>
        <x:v>No</x:v>
      </x:c>
      <x:c r="G9" t="str">
        <x:f>IF(OR(B61&lt;Assumptions!$C$83,C61&lt;Assumptions!$C$83,D61&lt;Assumptions!$C$83,E61&lt;Assumptions!$C$83,F61&lt;Assumptions!$C$83,G61&lt;Assumptions!$C$83,H61&lt;Assumptions!$C$83,I61&lt;Assumptions!$C$83,J61&lt;Assumptions!$C$83,K61&lt;Assumptions!$C$83,L61&lt;Assumptions!$C$83,M61&lt;Assumptions!$C$83,N61&lt;Assumptions!$C$83,O61&lt;Assumptions!$C$83,P61&lt;Assumptions!$C$83,Q61&lt;Assumptions!$C$83,R61&lt;Assumptions!$C$83,S61&lt;Assumptions!$C$83,T61&lt;Assumptions!$C$83,U61&lt;Assumptions!$C$83,V61&lt;Assumptions!$C$83,W61&lt;Assumptions!$C$83,X61&lt;Assumptions!$C$83,Y61&lt;Assumptions!$C$83,Z61&lt;Assumptions!$C$83,AA61&lt;Assumptions!$C$83,AB61&lt;Assumptions!$C$83,AC61&lt;Assumptions!$C$83,AD61&lt;Assumptions!$C$83,AE61&lt;Assumptions!$C$83,AF61&lt;Assumptions!$C$83),"Yes","No")</x:f>
        <x:v>No</x:v>
      </x:c>
      <x:c r="H9" t="str">
        <x:f>'Recast Scenario'!$C$13</x:f>
        <x:v>No</x:v>
      </x:c>
      <x:c r="I9" t="str">
        <x:f t="shared" si="1"/>
        <x:v>Stays above reserve floor</x:v>
      </x:c>
    </x:row>
    <x:row r="10">
      <x:c r="A10" t="s">
        <x:v>957</x:v>
      </x:c>
      <x:c r="B10" t="s">
        <x:v>888</x:v>
      </x:c>
      <x:c r="C10" s="50" t="n">
        <x:f>AF62</x:f>
        <x:v>4267243.99974126</x:v>
      </x:c>
      <x:c r="D10" s="50" t="n">
        <x:f>MIN(B62:AF62)</x:f>
        <x:v>625214.0679612058</x:v>
      </x:c>
      <x:c r="E10" s="50" t="n">
        <x:f>AF65</x:f>
        <x:v>5029713.386240572</x:v>
      </x:c>
      <x:c r="F10" t="str">
        <x:f t="shared" si="0"/>
        <x:v>No</x:v>
      </x:c>
      <x:c r="G10" t="str">
        <x:f>IF(OR(B62&lt;Assumptions!$C$83,C62&lt;Assumptions!$C$83,D62&lt;Assumptions!$C$83,E62&lt;Assumptions!$C$83,F62&lt;Assumptions!$C$83,G62&lt;Assumptions!$C$83,H62&lt;Assumptions!$C$83,I62&lt;Assumptions!$C$83,J62&lt;Assumptions!$C$83,K62&lt;Assumptions!$C$83,L62&lt;Assumptions!$C$83,M62&lt;Assumptions!$C$83,N62&lt;Assumptions!$C$83,O62&lt;Assumptions!$C$83,P62&lt;Assumptions!$C$83,Q62&lt;Assumptions!$C$83,R62&lt;Assumptions!$C$83,S62&lt;Assumptions!$C$83,T62&lt;Assumptions!$C$83,U62&lt;Assumptions!$C$83,V62&lt;Assumptions!$C$83,W62&lt;Assumptions!$C$83,X62&lt;Assumptions!$C$83,Y62&lt;Assumptions!$C$83,Z62&lt;Assumptions!$C$83,AA62&lt;Assumptions!$C$83,AB62&lt;Assumptions!$C$83,AC62&lt;Assumptions!$C$83,AD62&lt;Assumptions!$C$83,AE62&lt;Assumptions!$C$83,AF62&lt;Assumptions!$C$83),"Yes","No")</x:f>
        <x:v>No</x:v>
      </x:c>
      <x:c r="H10" t="str">
        <x:f>'Recast Scenario'!$C$13</x:f>
        <x:v>No</x:v>
      </x:c>
      <x:c r="I10" t="str">
        <x:f t="shared" si="1"/>
        <x:v>Stays above reserve floor</x:v>
      </x:c>
    </x:row>
    <x:row r="11">
      <x:c r="A11" t="s">
        <x:v>958</x:v>
      </x:c>
      <x:c r="B11" t="s">
        <x:v>955</x:v>
      </x:c>
      <x:c r="C11" s="50" t="n">
        <x:f>AF74</x:f>
        <x:v>4445844.371340138</x:v>
      </x:c>
      <x:c r="D11" s="50" t="n">
        <x:f>MIN(B74:AF74)</x:f>
        <x:v>1029031.25</x:v>
      </x:c>
      <x:c r="E11" s="50" t="n">
        <x:f>AF77</x:f>
        <x:v>5264934.527361544</x:v>
      </x:c>
      <x:c r="F11" t="str">
        <x:f t="shared" si="0"/>
        <x:v>No</x:v>
      </x:c>
      <x:c r="G11" t="str">
        <x:f>IF(OR(B74&lt;Assumptions!$C$83,C74&lt;Assumptions!$C$83,D74&lt;Assumptions!$C$83,E74&lt;Assumptions!$C$83,F74&lt;Assumptions!$C$83,G74&lt;Assumptions!$C$83,H74&lt;Assumptions!$C$83,I74&lt;Assumptions!$C$83,J74&lt;Assumptions!$C$83,K74&lt;Assumptions!$C$83,L74&lt;Assumptions!$C$83,M74&lt;Assumptions!$C$83,N74&lt;Assumptions!$C$83,O74&lt;Assumptions!$C$83,P74&lt;Assumptions!$C$83,Q74&lt;Assumptions!$C$83,R74&lt;Assumptions!$C$83,S74&lt;Assumptions!$C$83,T74&lt;Assumptions!$C$83,U74&lt;Assumptions!$C$83,V74&lt;Assumptions!$C$83,W74&lt;Assumptions!$C$83,X74&lt;Assumptions!$C$83,Y74&lt;Assumptions!$C$83,Z74&lt;Assumptions!$C$83,AA74&lt;Assumptions!$C$83,AB74&lt;Assumptions!$C$83,AC74&lt;Assumptions!$C$83,AD74&lt;Assumptions!$C$83,AE74&lt;Assumptions!$C$83,AF74&lt;Assumptions!$C$83),"Yes","No")</x:f>
        <x:v>No</x:v>
      </x:c>
      <x:c r="H11" t="str">
        <x:f>'Recast Scenario'!$C$13</x:f>
        <x:v>No</x:v>
      </x:c>
      <x:c r="I11" t="str">
        <x:f t="shared" si="1"/>
        <x:v>Stays above reserve floor</x:v>
      </x:c>
    </x:row>
    <x:row r="12">
      <x:c r="A12" t="s">
        <x:v>958</x:v>
      </x:c>
      <x:c r="B12" t="s">
        <x:v>888</x:v>
      </x:c>
      <x:c r="C12" s="50" t="n">
        <x:f>AF75</x:f>
        <x:v>4509277.150443344</x:v>
      </x:c>
      <x:c r="D12" s="50" t="n">
        <x:f>MIN(B75:AF75)</x:f>
        <x:v>863324.9198611608</x:v>
      </x:c>
      <x:c r="E12" s="50" t="n">
        <x:f>AF78</x:f>
        <x:v>5328367.30646475</x:v>
      </x:c>
      <x:c r="F12" t="str">
        <x:f t="shared" si="0"/>
        <x:v>No</x:v>
      </x:c>
      <x:c r="G12" t="str">
        <x:f>IF(OR(B75&lt;Assumptions!$C$83,C75&lt;Assumptions!$C$83,D75&lt;Assumptions!$C$83,E75&lt;Assumptions!$C$83,F75&lt;Assumptions!$C$83,G75&lt;Assumptions!$C$83,H75&lt;Assumptions!$C$83,I75&lt;Assumptions!$C$83,J75&lt;Assumptions!$C$83,K75&lt;Assumptions!$C$83,L75&lt;Assumptions!$C$83,M75&lt;Assumptions!$C$83,N75&lt;Assumptions!$C$83,O75&lt;Assumptions!$C$83,P75&lt;Assumptions!$C$83,Q75&lt;Assumptions!$C$83,R75&lt;Assumptions!$C$83,S75&lt;Assumptions!$C$83,T75&lt;Assumptions!$C$83,U75&lt;Assumptions!$C$83,V75&lt;Assumptions!$C$83,W75&lt;Assumptions!$C$83,X75&lt;Assumptions!$C$83,Y75&lt;Assumptions!$C$83,Z75&lt;Assumptions!$C$83,AA75&lt;Assumptions!$C$83,AB75&lt;Assumptions!$C$83,AC75&lt;Assumptions!$C$83,AD75&lt;Assumptions!$C$83,AE75&lt;Assumptions!$C$83,AF75&lt;Assumptions!$C$83),"Yes","No")</x:f>
        <x:v>No</x:v>
      </x:c>
      <x:c r="H12" t="str">
        <x:f>'Recast Scenario'!$C$13</x:f>
        <x:v>No</x:v>
      </x:c>
      <x:c r="I12" t="str">
        <x:f t="shared" si="1"/>
        <x:v>Stays above reserve floor</x:v>
      </x:c>
    </x:row>
    <x:row r="13">
      <x:c r="A13" t="s">
        <x:v>959</x:v>
      </x:c>
      <x:c r="B13" t="s">
        <x:v>955</x:v>
      </x:c>
      <x:c r="C13" s="50" t="n">
        <x:f>AF87</x:f>
        <x:v>222048.5253629369</x:v>
      </x:c>
      <x:c r="D13" s="50" t="n">
        <x:f>MIN(B87:AF87)</x:f>
        <x:v>222048.5253629369</x:v>
      </x:c>
      <x:c r="E13" s="50" t="n">
        <x:f>AF90</x:f>
        <x:v>1423176.0807826333</x:v>
      </x:c>
      <x:c r="F13" t="str">
        <x:f t="shared" si="0"/>
        <x:v>No</x:v>
      </x:c>
      <x:c r="G13" t="str">
        <x:f>IF(OR(B87&lt;Assumptions!$C$83,C87&lt;Assumptions!$C$83,D87&lt;Assumptions!$C$83,E87&lt;Assumptions!$C$83,F87&lt;Assumptions!$C$83,G87&lt;Assumptions!$C$83,H87&lt;Assumptions!$C$83,I87&lt;Assumptions!$C$83,J87&lt;Assumptions!$C$83,K87&lt;Assumptions!$C$83,L87&lt;Assumptions!$C$83,M87&lt;Assumptions!$C$83,N87&lt;Assumptions!$C$83,O87&lt;Assumptions!$C$83,P87&lt;Assumptions!$C$83,Q87&lt;Assumptions!$C$83,R87&lt;Assumptions!$C$83,S87&lt;Assumptions!$C$83,T87&lt;Assumptions!$C$83,U87&lt;Assumptions!$C$83,V87&lt;Assumptions!$C$83,W87&lt;Assumptions!$C$83,X87&lt;Assumptions!$C$83,Y87&lt;Assumptions!$C$83,Z87&lt;Assumptions!$C$83,AA87&lt;Assumptions!$C$83,AB87&lt;Assumptions!$C$83,AC87&lt;Assumptions!$C$83,AD87&lt;Assumptions!$C$83,AE87&lt;Assumptions!$C$83,AF87&lt;Assumptions!$C$83),"Yes","No")</x:f>
        <x:v>Yes</x:v>
      </x:c>
      <x:c r="H13" t="str">
        <x:f>'Recast Scenario'!$C$13</x:f>
        <x:v>No</x:v>
      </x:c>
      <x:c r="I13" t="str">
        <x:f t="shared" si="1"/>
        <x:v>Stays above zero but breaches reserve floor</x:v>
      </x:c>
    </x:row>
    <x:row r="14">
      <x:c r="A14" t="s">
        <x:v>959</x:v>
      </x:c>
      <x:c r="B14" t="s">
        <x:v>888</x:v>
      </x:c>
      <x:c r="C14" s="50" t="n">
        <x:f>AF88</x:f>
        <x:v>-36552.419328572985</x:v>
      </x:c>
      <x:c r="D14" s="50" t="n">
        <x:f>MIN(B88:AF88)</x:f>
        <x:v>-36552.419328572985</x:v>
      </x:c>
      <x:c r="E14" s="50" t="n">
        <x:f>AF91</x:f>
        <x:v>1164575.1360911233</x:v>
      </x:c>
      <x:c r="F14" t="str">
        <x:f t="shared" si="0"/>
        <x:v>Yes</x:v>
      </x:c>
      <x:c r="G14" t="str">
        <x:f>IF(OR(B88&lt;Assumptions!$C$83,C88&lt;Assumptions!$C$83,D88&lt;Assumptions!$C$83,E88&lt;Assumptions!$C$83,F88&lt;Assumptions!$C$83,G88&lt;Assumptions!$C$83,H88&lt;Assumptions!$C$83,I88&lt;Assumptions!$C$83,J88&lt;Assumptions!$C$83,K88&lt;Assumptions!$C$83,L88&lt;Assumptions!$C$83,M88&lt;Assumptions!$C$83,N88&lt;Assumptions!$C$83,O88&lt;Assumptions!$C$83,P88&lt;Assumptions!$C$83,Q88&lt;Assumptions!$C$83,R88&lt;Assumptions!$C$83,S88&lt;Assumptions!$C$83,T88&lt;Assumptions!$C$83,U88&lt;Assumptions!$C$83,V88&lt;Assumptions!$C$83,W88&lt;Assumptions!$C$83,X88&lt;Assumptions!$C$83,Y88&lt;Assumptions!$C$83,Z88&lt;Assumptions!$C$83,AA88&lt;Assumptions!$C$83,AB88&lt;Assumptions!$C$83,AC88&lt;Assumptions!$C$83,AD88&lt;Assumptions!$C$83,AE88&lt;Assumptions!$C$83,AF88&lt;Assumptions!$C$83),"Yes","No")</x:f>
        <x:v>Yes</x:v>
      </x:c>
      <x:c r="H14" t="str">
        <x:f>'Recast Scenario'!$C$13</x:f>
        <x:v>No</x:v>
      </x:c>
      <x:c r="I14" t="str">
        <x:f t="shared" si="1"/>
        <x:v>Depletes taxable liquidity</x:v>
      </x:c>
    </x:row>
    <x:row r="15">
      <x:c r="A15" t="s">
        <x:v>960</x:v>
      </x:c>
      <x:c r="B15" t="s">
        <x:v>955</x:v>
      </x:c>
      <x:c r="C15" s="50" t="n">
        <x:f>AF100</x:f>
        <x:v>4468866.954328057</x:v>
      </x:c>
      <x:c r="D15" s="50" t="n">
        <x:f>MIN(B100:AF100)</x:f>
        <x:v>1029031.25</x:v>
      </x:c>
      <x:c r="E15" s="50" t="n">
        <x:f>AF103</x:f>
        <x:v>5669994.509747754</x:v>
      </x:c>
      <x:c r="F15" t="str">
        <x:f t="shared" si="0"/>
        <x:v>No</x:v>
      </x:c>
      <x:c r="G15" t="str">
        <x:f>IF(OR(B100&lt;Assumptions!$C$83,C100&lt;Assumptions!$C$83,D100&lt;Assumptions!$C$83,E100&lt;Assumptions!$C$83,F100&lt;Assumptions!$C$83,G100&lt;Assumptions!$C$83,H100&lt;Assumptions!$C$83,I100&lt;Assumptions!$C$83,J100&lt;Assumptions!$C$83,K100&lt;Assumptions!$C$83,L100&lt;Assumptions!$C$83,M100&lt;Assumptions!$C$83,N100&lt;Assumptions!$C$83,O100&lt;Assumptions!$C$83,P100&lt;Assumptions!$C$83,Q100&lt;Assumptions!$C$83,R100&lt;Assumptions!$C$83,S100&lt;Assumptions!$C$83,T100&lt;Assumptions!$C$83,U100&lt;Assumptions!$C$83,V100&lt;Assumptions!$C$83,W100&lt;Assumptions!$C$83,X100&lt;Assumptions!$C$83,Y100&lt;Assumptions!$C$83,Z100&lt;Assumptions!$C$83,AA100&lt;Assumptions!$C$83,AB100&lt;Assumptions!$C$83,AC100&lt;Assumptions!$C$83,AD100&lt;Assumptions!$C$83,AE100&lt;Assumptions!$C$83,AF100&lt;Assumptions!$C$83),"Yes","No")</x:f>
        <x:v>No</x:v>
      </x:c>
      <x:c r="H15" t="str">
        <x:f>'Recast Scenario'!$C$13</x:f>
        <x:v>No</x:v>
      </x:c>
      <x:c r="I15" t="str">
        <x:f t="shared" si="1"/>
        <x:v>Stays above reserve floor</x:v>
      </x:c>
    </x:row>
    <x:row r="16">
      <x:c r="A16" t="s">
        <x:v>960</x:v>
      </x:c>
      <x:c r="B16" t="s">
        <x:v>888</x:v>
      </x:c>
      <x:c r="C16" s="50" t="n">
        <x:f>AF101</x:f>
        <x:v>4210266.0096365465</x:v>
      </x:c>
      <x:c r="D16" s="50" t="n">
        <x:f>MIN(B101:AF101)</x:f>
        <x:v>896466.1698611609</x:v>
      </x:c>
      <x:c r="E16" s="50" t="n">
        <x:f>AF104</x:f>
        <x:v>5411393.565056243</x:v>
      </x:c>
      <x:c r="F16" t="str">
        <x:f t="shared" si="0"/>
        <x:v>No</x:v>
      </x:c>
      <x:c r="G16" t="str">
        <x:f>IF(OR(B101&lt;Assumptions!$C$83,C101&lt;Assumptions!$C$83,D101&lt;Assumptions!$C$83,E101&lt;Assumptions!$C$83,F101&lt;Assumptions!$C$83,G101&lt;Assumptions!$C$83,H101&lt;Assumptions!$C$83,I101&lt;Assumptions!$C$83,J101&lt;Assumptions!$C$83,K101&lt;Assumptions!$C$83,L101&lt;Assumptions!$C$83,M101&lt;Assumptions!$C$83,N101&lt;Assumptions!$C$83,O101&lt;Assumptions!$C$83,P101&lt;Assumptions!$C$83,Q101&lt;Assumptions!$C$83,R101&lt;Assumptions!$C$83,S101&lt;Assumptions!$C$83,T101&lt;Assumptions!$C$83,U101&lt;Assumptions!$C$83,V101&lt;Assumptions!$C$83,W101&lt;Assumptions!$C$83,X101&lt;Assumptions!$C$83,Y101&lt;Assumptions!$C$83,Z101&lt;Assumptions!$C$83,AA101&lt;Assumptions!$C$83,AB101&lt;Assumptions!$C$83,AC101&lt;Assumptions!$C$83,AD101&lt;Assumptions!$C$83,AE101&lt;Assumptions!$C$83,AF101&lt;Assumptions!$C$83),"Yes","No")</x:f>
        <x:v>No</x:v>
      </x:c>
      <x:c r="H16" t="str">
        <x:f>'Recast Scenario'!$C$13</x:f>
        <x:v>No</x:v>
      </x:c>
      <x:c r="I16" t="str">
        <x:f t="shared" si="1"/>
        <x:v>Stays above reserve floor</x:v>
      </x:c>
    </x:row>
    <x:row r="17">
      <x:c r="A17" t="s">
        <x:v>961</x:v>
      </x:c>
      <x:c r="B17" t="s">
        <x:v>955</x:v>
      </x:c>
      <x:c r="C17" s="50" t="n">
        <x:f>AF113</x:f>
        <x:v>6230261.1946172435</x:v>
      </x:c>
      <x:c r="D17" s="50" t="n">
        <x:f>MIN(B113:AF113)</x:f>
        <x:v>1029031.25</x:v>
      </x:c>
      <x:c r="E17" s="50" t="n">
        <x:f>AF116</x:f>
        <x:v>7431388.75003694</x:v>
      </x:c>
      <x:c r="F17" t="str">
        <x:f t="shared" si="0"/>
        <x:v>No</x:v>
      </x:c>
      <x:c r="G17" t="str">
        <x:f>IF(OR(B113&lt;Assumptions!$C$83,C113&lt;Assumptions!$C$83,D113&lt;Assumptions!$C$83,E113&lt;Assumptions!$C$83,F113&lt;Assumptions!$C$83,G113&lt;Assumptions!$C$83,H113&lt;Assumptions!$C$83,I113&lt;Assumptions!$C$83,J113&lt;Assumptions!$C$83,K113&lt;Assumptions!$C$83,L113&lt;Assumptions!$C$83,M113&lt;Assumptions!$C$83,N113&lt;Assumptions!$C$83,O113&lt;Assumptions!$C$83,P113&lt;Assumptions!$C$83,Q113&lt;Assumptions!$C$83,R113&lt;Assumptions!$C$83,S113&lt;Assumptions!$C$83,T113&lt;Assumptions!$C$83,U113&lt;Assumptions!$C$83,V113&lt;Assumptions!$C$83,W113&lt;Assumptions!$C$83,X113&lt;Assumptions!$C$83,Y113&lt;Assumptions!$C$83,Z113&lt;Assumptions!$C$83,AA113&lt;Assumptions!$C$83,AB113&lt;Assumptions!$C$83,AC113&lt;Assumptions!$C$83,AD113&lt;Assumptions!$C$83,AE113&lt;Assumptions!$C$83,AF113&lt;Assumptions!$C$83),"Yes","No")</x:f>
        <x:v>No</x:v>
      </x:c>
      <x:c r="H17" t="str">
        <x:f>'Recast Scenario'!$C$13</x:f>
        <x:v>No</x:v>
      </x:c>
      <x:c r="I17" t="str">
        <x:f t="shared" si="1"/>
        <x:v>Stays above reserve floor</x:v>
      </x:c>
    </x:row>
    <x:row r="18">
      <x:c r="A18" t="s">
        <x:v>961</x:v>
      </x:c>
      <x:c r="B18" t="s">
        <x:v>888</x:v>
      </x:c>
      <x:c r="C18" s="50" t="n">
        <x:f>AF114</x:f>
        <x:v>5971660.249925733</x:v>
      </x:c>
      <x:c r="D18" s="50" t="n">
        <x:f>MIN(B114:AF114)</x:f>
        <x:v>846466.1698611609</x:v>
      </x:c>
      <x:c r="E18" s="50" t="n">
        <x:f>AF117</x:f>
        <x:v>7172787.805345429</x:v>
      </x:c>
      <x:c r="F18" t="str">
        <x:f t="shared" si="0"/>
        <x:v>No</x:v>
      </x:c>
      <x:c r="G18" t="str">
        <x:f>IF(OR(B114&lt;Assumptions!$C$83,C114&lt;Assumptions!$C$83,D114&lt;Assumptions!$C$83,E114&lt;Assumptions!$C$83,F114&lt;Assumptions!$C$83,G114&lt;Assumptions!$C$83,H114&lt;Assumptions!$C$83,I114&lt;Assumptions!$C$83,J114&lt;Assumptions!$C$83,K114&lt;Assumptions!$C$83,L114&lt;Assumptions!$C$83,M114&lt;Assumptions!$C$83,N114&lt;Assumptions!$C$83,O114&lt;Assumptions!$C$83,P114&lt;Assumptions!$C$83,Q114&lt;Assumptions!$C$83,R114&lt;Assumptions!$C$83,S114&lt;Assumptions!$C$83,T114&lt;Assumptions!$C$83,U114&lt;Assumptions!$C$83,V114&lt;Assumptions!$C$83,W114&lt;Assumptions!$C$83,X114&lt;Assumptions!$C$83,Y114&lt;Assumptions!$C$83,Z114&lt;Assumptions!$C$83,AA114&lt;Assumptions!$C$83,AB114&lt;Assumptions!$C$83,AC114&lt;Assumptions!$C$83,AD114&lt;Assumptions!$C$83,AE114&lt;Assumptions!$C$83,AF114&lt;Assumptions!$C$83),"Yes","No")</x:f>
        <x:v>No</x:v>
      </x:c>
      <x:c r="H18" t="str">
        <x:f>'Recast Scenario'!$C$13</x:f>
        <x:v>No</x:v>
      </x:c>
      <x:c r="I18" t="str">
        <x:f t="shared" si="1"/>
        <x:v>Stays above reserve floor</x:v>
      </x:c>
    </x:row>
    <x:row r="19">
      <x:c r="A19" t="s">
        <x:v>962</x:v>
      </x:c>
      <x:c r="B19" t="s">
        <x:v>955</x:v>
      </x:c>
      <x:c r="C19" s="50" t="n">
        <x:f>AF126</x:f>
        <x:v>5919727.571939265</x:v>
      </x:c>
      <x:c r="D19" s="50" t="n">
        <x:f>MIN(B126:AF126)</x:f>
        <x:v>997638.8301927597</x:v>
      </x:c>
      <x:c r="E19" s="50" t="n">
        <x:f>AF129</x:f>
        <x:v>7120855.127358962</x:v>
      </x:c>
      <x:c r="F19" t="str">
        <x:f t="shared" si="0"/>
        <x:v>No</x:v>
      </x:c>
      <x:c r="G19" t="str">
        <x:f>IF(OR(B126&lt;Assumptions!$C$83,C126&lt;Assumptions!$C$83,D126&lt;Assumptions!$C$83,E126&lt;Assumptions!$C$83,F126&lt;Assumptions!$C$83,G126&lt;Assumptions!$C$83,H126&lt;Assumptions!$C$83,I126&lt;Assumptions!$C$83,J126&lt;Assumptions!$C$83,K126&lt;Assumptions!$C$83,L126&lt;Assumptions!$C$83,M126&lt;Assumptions!$C$83,N126&lt;Assumptions!$C$83,O126&lt;Assumptions!$C$83,P126&lt;Assumptions!$C$83,Q126&lt;Assumptions!$C$83,R126&lt;Assumptions!$C$83,S126&lt;Assumptions!$C$83,T126&lt;Assumptions!$C$83,U126&lt;Assumptions!$C$83,V126&lt;Assumptions!$C$83,W126&lt;Assumptions!$C$83,X126&lt;Assumptions!$C$83,Y126&lt;Assumptions!$C$83,Z126&lt;Assumptions!$C$83,AA126&lt;Assumptions!$C$83,AB126&lt;Assumptions!$C$83,AC126&lt;Assumptions!$C$83,AD126&lt;Assumptions!$C$83,AE126&lt;Assumptions!$C$83,AF126&lt;Assumptions!$C$83),"Yes","No")</x:f>
        <x:v>No</x:v>
      </x:c>
      <x:c r="H19" t="str">
        <x:f>'Recast Scenario'!$C$13</x:f>
        <x:v>No</x:v>
      </x:c>
      <x:c r="I19" t="str">
        <x:f t="shared" si="1"/>
        <x:v>Stays above reserve floor</x:v>
      </x:c>
    </x:row>
    <x:row r="20">
      <x:c r="A20" t="s">
        <x:v>962</x:v>
      </x:c>
      <x:c r="B20" t="s">
        <x:v>888</x:v>
      </x:c>
      <x:c r="C20" s="50" t="n">
        <x:f>AF127</x:f>
        <x:v>5661126.62724776</x:v>
      </x:c>
      <x:c r="D20" s="50" t="n">
        <x:f>MIN(B127:AF127)</x:f>
        <x:v>796466.1698611609</x:v>
      </x:c>
      <x:c r="E20" s="50" t="n">
        <x:f>AF130</x:f>
        <x:v>6862254.182667457</x:v>
      </x:c>
      <x:c r="F20" t="str">
        <x:f t="shared" si="0"/>
        <x:v>No</x:v>
      </x:c>
      <x:c r="G20" t="str">
        <x:f>IF(OR(B127&lt;Assumptions!$C$83,C127&lt;Assumptions!$C$83,D127&lt;Assumptions!$C$83,E127&lt;Assumptions!$C$83,F127&lt;Assumptions!$C$83,G127&lt;Assumptions!$C$83,H127&lt;Assumptions!$C$83,I127&lt;Assumptions!$C$83,J127&lt;Assumptions!$C$83,K127&lt;Assumptions!$C$83,L127&lt;Assumptions!$C$83,M127&lt;Assumptions!$C$83,N127&lt;Assumptions!$C$83,O127&lt;Assumptions!$C$83,P127&lt;Assumptions!$C$83,Q127&lt;Assumptions!$C$83,R127&lt;Assumptions!$C$83,S127&lt;Assumptions!$C$83,T127&lt;Assumptions!$C$83,U127&lt;Assumptions!$C$83,V127&lt;Assumptions!$C$83,W127&lt;Assumptions!$C$83,X127&lt;Assumptions!$C$83,Y127&lt;Assumptions!$C$83,Z127&lt;Assumptions!$C$83,AA127&lt;Assumptions!$C$83,AB127&lt;Assumptions!$C$83,AC127&lt;Assumptions!$C$83,AD127&lt;Assumptions!$C$83,AE127&lt;Assumptions!$C$83,AF127&lt;Assumptions!$C$83),"Yes","No")</x:f>
        <x:v>No</x:v>
      </x:c>
      <x:c r="H20" t="str">
        <x:f>'Recast Scenario'!$C$13</x:f>
        <x:v>No</x:v>
      </x:c>
      <x:c r="I20" t="str">
        <x:f t="shared" si="1"/>
        <x:v>Stays above reserve floor</x:v>
      </x:c>
    </x:row>
    <x:row r="21">
      <x:c r="A21" t="s">
        <x:v>963</x:v>
      </x:c>
      <x:c r="B21" t="s">
        <x:v>955</x:v>
      </x:c>
      <x:c r="C21" s="50" t="n">
        <x:f>AF139</x:f>
        <x:v>5609193.949261297</x:v>
      </x:c>
      <x:c r="D21" s="50" t="n">
        <x:f>MIN(B139:AF139)</x:f>
        <x:v>947638.8301927597</x:v>
      </x:c>
      <x:c r="E21" s="50" t="n">
        <x:f>AF142</x:f>
        <x:v>6810321.504680993</x:v>
      </x:c>
      <x:c r="F21" t="str">
        <x:f t="shared" si="0"/>
        <x:v>No</x:v>
      </x:c>
      <x:c r="G21" t="str">
        <x:f>IF(OR(B139&lt;Assumptions!$C$83,C139&lt;Assumptions!$C$83,D139&lt;Assumptions!$C$83,E139&lt;Assumptions!$C$83,F139&lt;Assumptions!$C$83,G139&lt;Assumptions!$C$83,H139&lt;Assumptions!$C$83,I139&lt;Assumptions!$C$83,J139&lt;Assumptions!$C$83,K139&lt;Assumptions!$C$83,L139&lt;Assumptions!$C$83,M139&lt;Assumptions!$C$83,N139&lt;Assumptions!$C$83,O139&lt;Assumptions!$C$83,P139&lt;Assumptions!$C$83,Q139&lt;Assumptions!$C$83,R139&lt;Assumptions!$C$83,S139&lt;Assumptions!$C$83,T139&lt;Assumptions!$C$83,U139&lt;Assumptions!$C$83,V139&lt;Assumptions!$C$83,W139&lt;Assumptions!$C$83,X139&lt;Assumptions!$C$83,Y139&lt;Assumptions!$C$83,Z139&lt;Assumptions!$C$83,AA139&lt;Assumptions!$C$83,AB139&lt;Assumptions!$C$83,AC139&lt;Assumptions!$C$83,AD139&lt;Assumptions!$C$83,AE139&lt;Assumptions!$C$83,AF139&lt;Assumptions!$C$83),"Yes","No")</x:f>
        <x:v>No</x:v>
      </x:c>
      <x:c r="H21" t="str">
        <x:f>'Recast Scenario'!$C$13</x:f>
        <x:v>No</x:v>
      </x:c>
      <x:c r="I21" t="str">
        <x:f t="shared" si="1"/>
        <x:v>Stays above reserve floor</x:v>
      </x:c>
    </x:row>
    <x:row r="22">
      <x:c r="A22" t="s">
        <x:v>963</x:v>
      </x:c>
      <x:c r="B22" t="s">
        <x:v>888</x:v>
      </x:c>
      <x:c r="C22" s="50" t="n">
        <x:f>AF140</x:f>
        <x:v>5350593.004569786</x:v>
      </x:c>
      <x:c r="D22" s="50" t="n">
        <x:f>MIN(B140:AF140)</x:f>
        <x:v>746466.1698611609</x:v>
      </x:c>
      <x:c r="E22" s="50" t="n">
        <x:f>AF143</x:f>
        <x:v>6551720.559989482</x:v>
      </x:c>
      <x:c r="F22" t="str">
        <x:f t="shared" si="0"/>
        <x:v>No</x:v>
      </x:c>
      <x:c r="G22" t="str">
        <x:f>IF(OR(B140&lt;Assumptions!$C$83,C140&lt;Assumptions!$C$83,D140&lt;Assumptions!$C$83,E140&lt;Assumptions!$C$83,F140&lt;Assumptions!$C$83,G140&lt;Assumptions!$C$83,H140&lt;Assumptions!$C$83,I140&lt;Assumptions!$C$83,J140&lt;Assumptions!$C$83,K140&lt;Assumptions!$C$83,L140&lt;Assumptions!$C$83,M140&lt;Assumptions!$C$83,N140&lt;Assumptions!$C$83,O140&lt;Assumptions!$C$83,P140&lt;Assumptions!$C$83,Q140&lt;Assumptions!$C$83,R140&lt;Assumptions!$C$83,S140&lt;Assumptions!$C$83,T140&lt;Assumptions!$C$83,U140&lt;Assumptions!$C$83,V140&lt;Assumptions!$C$83,W140&lt;Assumptions!$C$83,X140&lt;Assumptions!$C$83,Y140&lt;Assumptions!$C$83,Z140&lt;Assumptions!$C$83,AA140&lt;Assumptions!$C$83,AB140&lt;Assumptions!$C$83,AC140&lt;Assumptions!$C$83,AD140&lt;Assumptions!$C$83,AE140&lt;Assumptions!$C$83,AF140&lt;Assumptions!$C$83),"Yes","No")</x:f>
        <x:v>No</x:v>
      </x:c>
      <x:c r="H22" t="str">
        <x:f>'Recast Scenario'!$C$13</x:f>
        <x:v>No</x:v>
      </x:c>
      <x:c r="I22" t="str">
        <x:f t="shared" si="1"/>
        <x:v>Stays above reserve floor</x:v>
      </x:c>
    </x:row>
    <x:row r="23">
      <x:c r="C23" s="50"/>
      <x:c r="D23" s="50"/>
      <x:c r="E23" s="50"/>
    </x:row>
    <x:row r="24">
      <x:c r="C24" s="50"/>
      <x:c r="D24" s="50"/>
      <x:c r="E24" s="50"/>
    </x:row>
    <x:row r="25">
      <x:c r="C25" s="50"/>
      <x:c r="D25" s="50"/>
      <x:c r="E25" s="50"/>
    </x:row>
    <x:row r="26">
      <x:c r="C26" s="50"/>
      <x:c r="D26" s="50"/>
      <x:c r="E26" s="50"/>
    </x:row>
    <x:row r="27">
      <x:c r="C27" s="50"/>
      <x:c r="D27" s="50"/>
      <x:c r="E27" s="50"/>
    </x:row>
    <x:row r="28">
      <x:c r="C28" s="50"/>
      <x:c r="D28" s="50"/>
      <x:c r="E28" s="50"/>
    </x:row>
    <x:row r="29">
      <x:c r="C29" s="50"/>
      <x:c r="D29" s="50"/>
      <x:c r="E29" s="50"/>
    </x:row>
    <x:row r="30" ht="28">
      <x:c r="A30" s="41" t="s">
        <x:v>964</x:v>
      </x:c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  <x:c r="P30" s="51"/>
      <x:c r="Q30" s="51"/>
      <x:c r="R30" s="51"/>
      <x:c r="S30" s="51"/>
      <x:c r="T30" s="51"/>
      <x:c r="U30" s="51"/>
      <x:c r="V30" s="51"/>
      <x:c r="W30" s="51"/>
      <x:c r="X30" s="51"/>
      <x:c r="Y30" s="51"/>
      <x:c r="Z30" s="51"/>
      <x:c r="AA30" s="51"/>
      <x:c r="AB30" s="51"/>
      <x:c r="AC30" s="51"/>
      <x:c r="AD30" s="51"/>
      <x:c r="AE30" s="51"/>
      <x:c r="AF30" s="51"/>
    </x:row>
    <x:row r="31">
      <x:c r="A31" s="45" t="s">
        <x:v>622</x:v>
      </x:c>
      <x:c r="B31" s="52">
        <x:v>0</x:v>
      </x:c>
      <x:c r="C31" s="52">
        <x:v>1</x:v>
      </x:c>
      <x:c r="D31" s="52">
        <x:v>2</x:v>
      </x:c>
      <x:c r="E31" s="52">
        <x:v>3</x:v>
      </x:c>
      <x:c r="F31" s="52">
        <x:v>4</x:v>
      </x:c>
      <x:c r="G31" s="52">
        <x:v>5</x:v>
      </x:c>
      <x:c r="H31" s="52">
        <x:v>6</x:v>
      </x:c>
      <x:c r="I31" s="52">
        <x:v>7</x:v>
      </x:c>
      <x:c r="J31" s="52">
        <x:v>8</x:v>
      </x:c>
      <x:c r="K31" s="52">
        <x:v>9</x:v>
      </x:c>
      <x:c r="L31" s="52">
        <x:v>10</x:v>
      </x:c>
      <x:c r="M31" s="52">
        <x:v>11</x:v>
      </x:c>
      <x:c r="N31" s="52">
        <x:v>12</x:v>
      </x:c>
      <x:c r="O31" s="52">
        <x:v>13</x:v>
      </x:c>
      <x:c r="P31" s="52">
        <x:v>14</x:v>
      </x:c>
      <x:c r="Q31" s="52">
        <x:v>15</x:v>
      </x:c>
      <x:c r="R31" s="52">
        <x:v>16</x:v>
      </x:c>
      <x:c r="S31" s="52">
        <x:v>17</x:v>
      </x:c>
      <x:c r="T31" s="52">
        <x:v>18</x:v>
      </x:c>
      <x:c r="U31" s="52">
        <x:v>19</x:v>
      </x:c>
      <x:c r="V31" s="52">
        <x:v>20</x:v>
      </x:c>
      <x:c r="W31" s="52">
        <x:v>21</x:v>
      </x:c>
      <x:c r="X31" s="52">
        <x:v>22</x:v>
      </x:c>
      <x:c r="Y31" s="52">
        <x:v>23</x:v>
      </x:c>
      <x:c r="Z31" s="52">
        <x:v>24</x:v>
      </x:c>
      <x:c r="AA31" s="52">
        <x:v>25</x:v>
      </x:c>
      <x:c r="AB31" s="52">
        <x:v>26</x:v>
      </x:c>
      <x:c r="AC31" s="52">
        <x:v>27</x:v>
      </x:c>
      <x:c r="AD31" s="52">
        <x:v>28</x:v>
      </x:c>
      <x:c r="AE31" s="52">
        <x:v>29</x:v>
      </x:c>
      <x:c r="AF31" s="52">
        <x:v>30</x:v>
      </x:c>
    </x:row>
    <x:row r="32">
      <x:c r="A32" t="s">
        <x:v>965</x:v>
      </x:c>
      <x:c r="B32" s="53" t="n">
        <x:f>0</x:f>
        <x:v>0</x:v>
      </x:c>
      <x:c r="C32" s="53" t="n">
        <x:f>Calculations!$C$62</x:f>
        <x:v>0.065</x:v>
      </x:c>
      <x:c r="D32" s="53" t="n">
        <x:f>Calculations!$C$62</x:f>
        <x:v>0.065</x:v>
      </x:c>
      <x:c r="E32" s="53" t="n">
        <x:f>Calculations!$C$62</x:f>
        <x:v>0.065</x:v>
      </x:c>
      <x:c r="F32" s="53" t="n">
        <x:f>Calculations!$C$62</x:f>
        <x:v>0.065</x:v>
      </x:c>
      <x:c r="G32" s="53" t="n">
        <x:f>Calculations!$C$62</x:f>
        <x:v>0.065</x:v>
      </x:c>
      <x:c r="H32" s="53" t="n">
        <x:f>Calculations!$C$62</x:f>
        <x:v>0.065</x:v>
      </x:c>
      <x:c r="I32" s="53" t="n">
        <x:f>Calculations!$C$62</x:f>
        <x:v>0.065</x:v>
      </x:c>
      <x:c r="J32" s="53" t="n">
        <x:f>Calculations!$C$62</x:f>
        <x:v>0.065</x:v>
      </x:c>
      <x:c r="K32" s="53" t="n">
        <x:f>Calculations!$C$62</x:f>
        <x:v>0.065</x:v>
      </x:c>
      <x:c r="L32" s="53" t="n">
        <x:f>Calculations!$C$62</x:f>
        <x:v>0.065</x:v>
      </x:c>
      <x:c r="M32" s="53" t="n">
        <x:f>Calculations!$C$62</x:f>
        <x:v>0.065</x:v>
      </x:c>
      <x:c r="N32" s="53" t="n">
        <x:f>Calculations!$C$62</x:f>
        <x:v>0.065</x:v>
      </x:c>
      <x:c r="O32" s="53" t="n">
        <x:f>Calculations!$C$62</x:f>
        <x:v>0.065</x:v>
      </x:c>
      <x:c r="P32" s="53" t="n">
        <x:f>Calculations!$C$62</x:f>
        <x:v>0.065</x:v>
      </x:c>
      <x:c r="Q32" s="53" t="n">
        <x:f>Calculations!$C$62</x:f>
        <x:v>0.065</x:v>
      </x:c>
      <x:c r="R32" s="53" t="n">
        <x:f>Calculations!$C$62</x:f>
        <x:v>0.065</x:v>
      </x:c>
      <x:c r="S32" s="53" t="n">
        <x:f>Calculations!$C$62</x:f>
        <x:v>0.065</x:v>
      </x:c>
      <x:c r="T32" s="53" t="n">
        <x:f>Calculations!$C$62</x:f>
        <x:v>0.065</x:v>
      </x:c>
      <x:c r="U32" s="53" t="n">
        <x:f>Calculations!$C$62</x:f>
        <x:v>0.065</x:v>
      </x:c>
      <x:c r="V32" s="53" t="n">
        <x:f>Calculations!$C$62</x:f>
        <x:v>0.065</x:v>
      </x:c>
      <x:c r="W32" s="53" t="n">
        <x:f>Calculations!$C$62</x:f>
        <x:v>0.065</x:v>
      </x:c>
      <x:c r="X32" s="53" t="n">
        <x:f>Calculations!$C$62</x:f>
        <x:v>0.065</x:v>
      </x:c>
      <x:c r="Y32" s="53" t="n">
        <x:f>Calculations!$C$62</x:f>
        <x:v>0.065</x:v>
      </x:c>
      <x:c r="Z32" s="53" t="n">
        <x:f>Calculations!$C$62</x:f>
        <x:v>0.065</x:v>
      </x:c>
      <x:c r="AA32" s="53" t="n">
        <x:f>Calculations!$C$62</x:f>
        <x:v>0.065</x:v>
      </x:c>
      <x:c r="AB32" s="53" t="n">
        <x:f>Calculations!$C$62</x:f>
        <x:v>0.065</x:v>
      </x:c>
      <x:c r="AC32" s="53" t="n">
        <x:f>Calculations!$C$62</x:f>
        <x:v>0.065</x:v>
      </x:c>
      <x:c r="AD32" s="53" t="n">
        <x:f>Calculations!$C$62</x:f>
        <x:v>0.065</x:v>
      </x:c>
      <x:c r="AE32" s="53" t="n">
        <x:f>Calculations!$C$62</x:f>
        <x:v>0.065</x:v>
      </x:c>
      <x:c r="AF32" s="53" t="n">
        <x:f>Calculations!$C$62</x:f>
        <x:v>0.065</x:v>
      </x:c>
    </x:row>
    <x:row r="33">
      <x:c r="A33" t="s">
        <x:v>623</x:v>
      </x:c>
      <x:c r="B33" s="50" t="n">
        <x:f>Calculations!G$68</x:f>
        <x:v>-150.65105724023306</x:v>
      </x:c>
      <x:c r="C33" s="50" t="n">
        <x:f>Calculations!H$68</x:f>
        <x:v>1720.5489427597495</x:v>
      </x:c>
      <x:c r="D33" s="50" t="n">
        <x:f>Calculations!I$68</x:f>
        <x:v>3639.378542759747</x:v>
      </x:c>
      <x:c r="E33" s="50" t="n">
        <x:f>Calculations!J$68</x:f>
        <x:v>-19192.99170844024</x:v>
      </x:c>
      <x:c r="F33" s="50" t="n">
        <x:f>Calculations!K$68</x:f>
        <x:v>-17869.764185473818</x:v>
      </x:c>
      <x:c r="G33" s="50" t="n">
        <x:f>Calculations!L$68</x:f>
        <x:v>-16514.756831484352</x:v>
      </x:c>
      <x:c r="H33" s="50" t="n">
        <x:f>Calculations!M$68</x:f>
        <x:v>-15127.260604650102</x:v>
      </x:c>
      <x:c r="I33" s="50" t="n">
        <x:f>Calculations!N$68</x:f>
        <x:v>-13706.55294087177</x:v>
      </x:c>
      <x:c r="J33" s="50" t="n">
        <x:f>Calculations!O$68</x:f>
        <x:v>-12251.897601359873</x:v>
      </x:c>
      <x:c r="K33" s="50" t="n">
        <x:f>Calculations!P$68</x:f>
        <x:v>-10762.544524190715</x:v>
      </x:c>
      <x:c r="L33" s="50" t="n">
        <x:f>Calculations!Q$68</x:f>
        <x:v>-9237.729680250166</x:v>
      </x:c>
      <x:c r="M33" s="50" t="n">
        <x:f>Calculations!R$68</x:f>
        <x:v>-7676.674934002251</x:v>
      </x:c>
      <x:c r="N33" s="50" t="n">
        <x:f>Calculations!S$68</x:f>
        <x:v>-6078.587909548252</x:v>
      </x:c>
      <x:c r="O33" s="50" t="n">
        <x:f>Calculations!T$68</x:f>
        <x:v>-4442.661862463719</x:v>
      </x:c>
      <x:c r="P33" s="50" t="n">
        <x:f>Calculations!U$68</x:f>
        <x:v>-2768.075557930657</x:v>
      </x:c>
      <x:c r="Q33" s="50" t="n">
        <x:f>Calculations!V$68</x:f>
        <x:v>-1053.993155705859</x:v>
      </x:c>
      <x:c r="R33" s="50" t="n">
        <x:f>Calculations!W$68</x:f>
        <x:v>700.4358974989154</x:v>
      </x:c>
      <x:c r="S33" s="50" t="n">
        <x:f>Calculations!X$68</x:f>
        <x:v>2496.0769676255877</x:v>
      </x:c>
      <x:c r="T33" s="50" t="n">
        <x:f>Calculations!Y$68</x:f>
        <x:v>4333.810324229649</x:v>
      </x:c>
      <x:c r="U33" s="50" t="n">
        <x:f>Calculations!Z$68</x:f>
        <x:v>6214.531222126068</x:v>
      </x:c>
      <x:c r="V33" s="50" t="n">
        <x:f>Calculations!AA$68</x:f>
        <x:v>8139.149973016378</x:v>
      </x:c>
      <x:c r="W33" s="50" t="n">
        <x:f>Calculations!AB$68</x:f>
        <x:v>10108.592006359017</x:v>
      </x:c>
      <x:c r="X33" s="50" t="n">
        <x:f>Calculations!AC$68</x:f>
        <x:v>12123.797918705968</x:v>
      </x:c>
      <x:c r="Y33" s="50" t="n">
        <x:f>Calculations!AD$68</x:f>
        <x:v>14185.723510689015</x:v>
      </x:c>
      <x:c r="Z33" s="50" t="n">
        <x:f>Calculations!AE$68</x:f>
        <x:v>16295.339810796257</x:v>
      </x:c>
      <x:c r="AA33" s="50" t="n">
        <x:f>Calculations!AF$68</x:f>
        <x:v>18453.633085039008</x:v>
      </x:c>
      <x:c r="AB33" s="50" t="n">
        <x:f>Calculations!AG$68</x:f>
        <x:v>20661.604831559525</x:v>
      </x:c>
      <x:c r="AC33" s="50" t="n">
        <x:f>Calculations!AH$68</x:f>
        <x:v>22920.271759187628</x:v>
      </x:c>
      <x:c r="AD33" s="50" t="n">
        <x:f>Calculations!AI$68</x:f>
        <x:v>25230.66574890015</x:v>
      </x:c>
      <x:c r="AE33" s="50" t="n">
        <x:f>Calculations!AJ$68</x:f>
        <x:v>27593.83379708772</x:v>
      </x:c>
      <x:c r="AF33" s="50" t="n">
        <x:f>Calculations!AK$68</x:f>
        <x:v>30010.837939480087</x:v>
      </x:c>
    </x:row>
    <x:row r="34">
      <x:c r="A34" t="s">
        <x:v>624</x:v>
      </x:c>
      <x:c r="B34" s="50" t="n">
        <x:f>Calculations!G$69</x:f>
        <x:v>-150.65105724023306</x:v>
      </x:c>
      <x:c r="C34" s="50" t="n">
        <x:f>Calculations!H$69</x:f>
        <x:v>14080.38861116092</x:v>
      </x:c>
      <x:c r="D34" s="50" t="n">
        <x:f>Calculations!I$69</x:f>
        <x:v>15999.218211160918</x:v>
      </x:c>
      <x:c r="E34" s="50" t="n">
        <x:f>Calculations!J$69</x:f>
        <x:v>-6833.152040039069</x:v>
      </x:c>
      <x:c r="F34" s="50" t="n">
        <x:f>Calculations!K$69</x:f>
        <x:v>-5509.924517072646</x:v>
      </x:c>
      <x:c r="G34" s="50" t="n">
        <x:f>Calculations!L$69</x:f>
        <x:v>-4154.917163083181</x:v>
      </x:c>
      <x:c r="H34" s="50" t="n">
        <x:f>Calculations!M$69</x:f>
        <x:v>-2767.420936248931</x:v>
      </x:c>
      <x:c r="I34" s="50" t="n">
        <x:f>Calculations!N$69</x:f>
        <x:v>-1346.713272470599</x:v>
      </x:c>
      <x:c r="J34" s="50" t="n">
        <x:f>Calculations!O$69</x:f>
        <x:v>107.94206704129829</x:v>
      </x:c>
      <x:c r="K34" s="50" t="n">
        <x:f>Calculations!P$69</x:f>
        <x:v>1597.2951442104568</x:v>
      </x:c>
      <x:c r="L34" s="50" t="n">
        <x:f>Calculations!Q$69</x:f>
        <x:v>3122.1099881510054</x:v>
      </x:c>
      <x:c r="M34" s="50" t="n">
        <x:f>Calculations!R$69</x:f>
        <x:v>4683.164734398921</x:v>
      </x:c>
      <x:c r="N34" s="50" t="n">
        <x:f>Calculations!S$69</x:f>
        <x:v>6281.251758852919</x:v>
      </x:c>
      <x:c r="O34" s="50" t="n">
        <x:f>Calculations!T$69</x:f>
        <x:v>7917.177805937452</x:v>
      </x:c>
      <x:c r="P34" s="50" t="n">
        <x:f>Calculations!U$69</x:f>
        <x:v>9591.764110470514</x:v>
      </x:c>
      <x:c r="Q34" s="50" t="n">
        <x:f>Calculations!V$69</x:f>
        <x:v>11305.846512695312</x:v>
      </x:c>
      <x:c r="R34" s="50" t="n">
        <x:f>Calculations!W$69</x:f>
        <x:v>13060.275565900087</x:v>
      </x:c>
      <x:c r="S34" s="50" t="n">
        <x:f>Calculations!X$69</x:f>
        <x:v>14855.916636026759</x:v>
      </x:c>
      <x:c r="T34" s="50" t="n">
        <x:f>Calculations!Y$69</x:f>
        <x:v>16693.64999263082</x:v>
      </x:c>
      <x:c r="U34" s="50" t="n">
        <x:f>Calculations!Z$69</x:f>
        <x:v>18574.37089052724</x:v>
      </x:c>
      <x:c r="V34" s="50" t="n">
        <x:f>Calculations!AA$69</x:f>
        <x:v>20498.98964141755</x:v>
      </x:c>
      <x:c r="W34" s="50" t="n">
        <x:f>Calculations!AB$69</x:f>
        <x:v>22468.431674760188</x:v>
      </x:c>
      <x:c r="X34" s="50" t="n">
        <x:f>Calculations!AC$69</x:f>
        <x:v>24483.63758710714</x:v>
      </x:c>
      <x:c r="Y34" s="50" t="n">
        <x:f>Calculations!AD$69</x:f>
        <x:v>26545.563179090186</x:v>
      </x:c>
      <x:c r="Z34" s="50" t="n">
        <x:f>Calculations!AE$69</x:f>
        <x:v>28655.179479197428</x:v>
      </x:c>
      <x:c r="AA34" s="50" t="n">
        <x:f>Calculations!AF$69</x:f>
        <x:v>30813.47275344018</x:v>
      </x:c>
      <x:c r="AB34" s="50" t="n">
        <x:f>Calculations!AG$69</x:f>
        <x:v>33021.44449996069</x:v>
      </x:c>
      <x:c r="AC34" s="50" t="n">
        <x:f>Calculations!AH$69</x:f>
        <x:v>35280.111427588796</x:v>
      </x:c>
      <x:c r="AD34" s="50" t="n">
        <x:f>Calculations!AI$69</x:f>
        <x:v>37590.50541730132</x:v>
      </x:c>
      <x:c r="AE34" s="50" t="n">
        <x:f>Calculations!AJ$69</x:f>
        <x:v>39953.673465488886</x:v>
      </x:c>
      <x:c r="AF34" s="50" t="n">
        <x:f>Calculations!AK$69</x:f>
        <x:v>42370.677607881255</x:v>
      </x:c>
    </x:row>
    <x:row r="35">
      <x:c r="A35" t="s">
        <x:v>626</x:v>
      </x:c>
      <x:c r="B35" s="50" t="n">
        <x:f>Calculations!$C$53</x:f>
        <x:v>1029031.25</x:v>
      </x:c>
      <x:c r="C35" s="50" t="n">
        <x:f t="shared" ref="C35:AF35" si="2">B35*(1+C32)+C33</x:f>
        <x:v>1097638.8301927596</x:v>
      </x:c>
      <x:c r="D35" s="50">
        <x:f t="shared" si="2"/>
        <x:v>1172624.7326980487</x:v>
      </x:c>
      <x:c r="E35" s="50">
        <x:f t="shared" si="2"/>
        <x:v>1229652.3486149816</x:v>
      </x:c>
      <x:c r="F35" s="50">
        <x:f t="shared" si="2"/>
        <x:v>1291709.9870894817</x:v>
      </x:c>
      <x:c r="G35" s="50">
        <x:f t="shared" si="2"/>
        <x:v>1359156.3794188136</x:v>
      </x:c>
      <x:c r="H35" s="50">
        <x:f t="shared" si="2"/>
        <x:v>1432374.2834763865</x:v>
      </x:c>
      <x:c r="I35" s="50">
        <x:f t="shared" si="2"/>
        <x:v>1511772.0589614797</x:v>
      </x:c>
      <x:c r="J35" s="50">
        <x:f t="shared" si="2"/>
        <x:v>1597785.3451926159</x:v>
      </x:c>
      <x:c r="K35" s="50">
        <x:f t="shared" si="2"/>
        <x:v>1690878.8481059452</x:v>
      </x:c>
      <x:c r="L35" s="50">
        <x:f t="shared" si="2"/>
        <x:v>1791548.2435525814</x:v>
      </x:c>
      <x:c r="M35" s="50">
        <x:f t="shared" si="2"/>
        <x:v>1900322.2044494967</x:v>
      </x:c>
      <x:c r="N35" s="50">
        <x:f t="shared" si="2"/>
        <x:v>2017764.5598291655</x:v>
      </x:c>
      <x:c r="O35" s="50">
        <x:f t="shared" si="2"/>
        <x:v>2144476.5943555976</x:v>
      </x:c>
      <x:c r="P35" s="50">
        <x:f t="shared" si="2"/>
        <x:v>2281099.4974307804</x:v>
      </x:c>
      <x:c r="Q35" s="50">
        <x:f t="shared" si="2"/>
        <x:v>2428316.9716080753</x:v>
      </x:c>
      <x:c r="R35" s="50">
        <x:f t="shared" si="2"/>
        <x:v>2586858.0106600989</x:v>
      </x:c>
      <x:c r="S35" s="50">
        <x:f t="shared" si="2"/>
        <x:v>2757499.8583206306</x:v>
      </x:c>
      <x:c r="T35" s="50">
        <x:f t="shared" si="2"/>
        <x:v>2941071.1594357011</x:v>
      </x:c>
      <x:c r="U35" s="50">
        <x:f t="shared" si="2"/>
        <x:v>3138455.3160211476</x:v>
      </x:c>
      <x:c r="V35" s="50">
        <x:f t="shared" si="2"/>
        <x:v>3350594.0615355382</x:v>
      </x:c>
      <x:c r="W35" s="50">
        <x:f t="shared" si="2"/>
        <x:v>3578491.2675417066</x:v>
      </x:c>
      <x:c r="X35" s="50">
        <x:f t="shared" si="2"/>
        <x:v>3823216.997850623</x:v>
      </x:c>
      <x:c r="Y35" s="50">
        <x:f t="shared" si="2"/>
        <x:v>4085911.8262216025</x:v>
      </x:c>
      <x:c r="Z35" s="50">
        <x:f t="shared" si="2"/>
        <x:v>4367791.4347368022</x:v>
      </x:c>
      <x:c r="AA35" s="50">
        <x:f t="shared" si="2"/>
        <x:v>4670151.5110797333</x:v>
      </x:c>
      <x:c r="AB35" s="50">
        <x:f t="shared" si="2"/>
        <x:v>4994372.9641314754</x:v>
      </x:c>
      <x:c r="AC35" s="50">
        <x:f t="shared" si="2"/>
        <x:v>5341927.478559209</x:v>
      </x:c>
      <x:c r="AD35" s="50">
        <x:f t="shared" si="2"/>
        <x:v>5714383.4304144569</x:v>
      </x:c>
      <x:c r="AE35" s="50">
        <x:f t="shared" si="2"/>
        <x:v>6113412.1871884838</x:v>
      </x:c>
      <x:c r="AF35" s="50">
        <x:f t="shared" si="2"/>
        <x:v>6540794.8172952151</x:v>
      </x:c>
    </x:row>
    <x:row r="36">
      <x:c r="A36" t="s">
        <x:v>627</x:v>
      </x:c>
      <x:c r="B36" s="50" t="n">
        <x:f>Calculations!$C$53</x:f>
        <x:v>1029031.25</x:v>
      </x:c>
      <x:c r="C36" s="50" t="n">
        <x:f>(B36-IF(C$31=Calculations!$C$39,Calculations!$C$46+Calculations!$C$45,0))*(1+C32)+C34</x:f>
        <x:v>896466.1698611609</x:v>
      </x:c>
      <x:c r="D36" s="50" t="n">
        <x:f>(C36-IF(D$31=Calculations!$C$39,Calculations!$C$46+Calculations!$C$45,0))*(1+D32)+D34</x:f>
        <x:v>970735.6891132973</x:v>
      </x:c>
      <x:c r="E36" s="50" t="n">
        <x:f>(D36-IF(E$31=Calculations!$C$39,Calculations!$C$46+Calculations!$C$45,0))*(1+E32)+E34</x:f>
        <x:v>1027000.3568656225</x:v>
      </x:c>
      <x:c r="F36" s="50" t="n">
        <x:f>(E36-IF(F$31=Calculations!$C$39,Calculations!$C$46+Calculations!$C$45,0))*(1+F32)+F34</x:f>
        <x:v>1088245.4555448152</x:v>
      </x:c>
      <x:c r="G36" s="50" t="n">
        <x:f>(F36-IF(G$31=Calculations!$C$39,Calculations!$C$46+Calculations!$C$45,0))*(1+G32)+G34</x:f>
        <x:v>1154826.492992145</x:v>
      </x:c>
      <x:c r="H36" s="50" t="n">
        <x:f>(G36-IF(H$31=Calculations!$C$39,Calculations!$C$46+Calculations!$C$45,0))*(1+H32)+H34</x:f>
        <x:v>1227122.7941003854</x:v>
      </x:c>
      <x:c r="I36" s="50" t="n">
        <x:f>(H36-IF(I$31=Calculations!$C$39,Calculations!$C$46+Calculations!$C$45,0))*(1+I32)+I34</x:f>
        <x:v>1305539.0624444399</x:v>
      </x:c>
      <x:c r="J36" s="50" t="n">
        <x:f>(I36-IF(J$31=Calculations!$C$39,Calculations!$C$46+Calculations!$C$45,0))*(1+J32)+J34</x:f>
        <x:v>1390507.0435703697</x:v>
      </x:c>
      <x:c r="K36" s="50" t="n">
        <x:f>(J36-IF(K$31=Calculations!$C$39,Calculations!$C$46+Calculations!$C$45,0))*(1+K32)+K34</x:f>
        <x:v>1482487.2965466543</x:v>
      </x:c>
      <x:c r="L36" s="50" t="n">
        <x:f>(K36-IF(L$31=Calculations!$C$39,Calculations!$C$46+Calculations!$C$45,0))*(1+L32)+L34</x:f>
        <x:v>1581971.0808103378</x:v>
      </x:c>
      <x:c r="M36" s="50" t="n">
        <x:f>(L36-IF(M$31=Calculations!$C$39,Calculations!$C$46+Calculations!$C$45,0))*(1+M32)+M34</x:f>
        <x:v>1689482.3657974086</x:v>
      </x:c>
      <x:c r="N36" s="50" t="n">
        <x:f>(M36-IF(N$31=Calculations!$C$39,Calculations!$C$46+Calculations!$C$45,0))*(1+N32)+N34</x:f>
        <x:v>1805579.971333093</x:v>
      </x:c>
      <x:c r="O36" s="50" t="n">
        <x:f>(N36-IF(O$31=Calculations!$C$39,Calculations!$C$46+Calculations!$C$45,0))*(1+O32)+O34</x:f>
        <x:v>1930859.8472756813</x:v>
      </x:c>
      <x:c r="P36" s="50" t="n">
        <x:f>(O36-IF(P$31=Calculations!$C$39,Calculations!$C$46+Calculations!$C$45,0))*(1+P32)+P34</x:f>
        <x:v>2065957.501459071</x:v>
      </x:c>
      <x:c r="Q36" s="50" t="n">
        <x:f>(P36-IF(Q$31=Calculations!$C$39,Calculations!$C$46+Calculations!$C$45,0))*(1+Q32)+Q34</x:f>
        <x:v>2211550.585566606</x:v>
      </x:c>
      <x:c r="R36" s="50" t="n">
        <x:f>(Q36-IF(R$31=Calculations!$C$39,Calculations!$C$46+Calculations!$C$45,0))*(1+R32)+R34</x:f>
        <x:v>2368361.649194335</x:v>
      </x:c>
      <x:c r="S36" s="50" t="n">
        <x:f>(R36-IF(S$31=Calculations!$C$39,Calculations!$C$46+Calculations!$C$45,0))*(1+S32)+S34</x:f>
        <x:v>2537161.0730279936</x:v>
      </x:c>
      <x:c r="T36" s="50" t="n">
        <x:f>(S36-IF(T$31=Calculations!$C$39,Calculations!$C$46+Calculations!$C$45,0))*(1+T32)+T34</x:f>
        <x:v>2718770.1927674436</x:v>
      </x:c>
      <x:c r="U36" s="50" t="n">
        <x:f>(T36-IF(U$31=Calculations!$C$39,Calculations!$C$46+Calculations!$C$45,0))*(1+U32)+U34</x:f>
        <x:v>2914064.6261878544</x:v>
      </x:c>
      <x:c r="V36" s="50" t="n">
        <x:f>(U36-IF(V$31=Calculations!$C$39,Calculations!$C$46+Calculations!$C$45,0))*(1+V32)+V34</x:f>
        <x:v>3123977.8165314826</x:v>
      </x:c>
      <x:c r="W36" s="50" t="n">
        <x:f>(V36-IF(W$31=Calculations!$C$39,Calculations!$C$46+Calculations!$C$45,0))*(1+W32)+W34</x:f>
        <x:v>3349504.806280789</x:v>
      </x:c>
      <x:c r="X36" s="50" t="n">
        <x:f>(W36-IF(X$31=Calculations!$C$39,Calculations!$C$46+Calculations!$C$45,0))*(1+X32)+X34</x:f>
        <x:v>3591706.2562761474</x:v>
      </x:c>
      <x:c r="Y36" s="50" t="n">
        <x:f>(X36-IF(Y$31=Calculations!$C$39,Calculations!$C$46+Calculations!$C$45,0))*(1+Y32)+Y34</x:f>
        <x:v>3851712.726113187</x:v>
      </x:c>
      <x:c r="Z36" s="50" t="n">
        <x:f>(Y36-IF(Z$31=Calculations!$C$39,Calculations!$C$46+Calculations!$C$45,0))*(1+Z32)+Z34</x:f>
        <x:v>4130729.232789742</x:v>
      </x:c>
      <x:c r="AA36" s="50" t="n">
        <x:f>(Z36-IF(AA$31=Calculations!$C$39,Calculations!$C$46+Calculations!$C$45,0))*(1+AA32)+AA34</x:f>
        <x:v>4430040.105674515</x:v>
      </x:c>
      <x:c r="AB36" s="50" t="n">
        <x:f>(AA36-IF(AB$31=Calculations!$C$39,Calculations!$C$46+Calculations!$C$45,0))*(1+AB32)+AB34</x:f>
        <x:v>4751014.157043319</x:v>
      </x:c>
      <x:c r="AC36" s="50" t="n">
        <x:f>(AB36-IF(AC$31=Calculations!$C$39,Calculations!$C$46+Calculations!$C$45,0))*(1+AC32)+AC34</x:f>
        <x:v>5095110.188678723</x:v>
      </x:c>
      <x:c r="AD36" s="50" t="n">
        <x:f>(AC36-IF(AD$31=Calculations!$C$39,Calculations!$C$46+Calculations!$C$45,0))*(1+AD32)+AD34</x:f>
        <x:v>5463882.856360141</x:v>
      </x:c>
      <x:c r="AE36" s="50" t="n">
        <x:f>(AD36-IF(AE$31=Calculations!$C$39,Calculations!$C$46+Calculations!$C$45,0))*(1+AE32)+AE34</x:f>
        <x:v>5858988.915489038</x:v>
      </x:c>
      <x:c r="AF36" s="50" t="n">
        <x:f>(AE36-IF(AF$31=Calculations!$C$39,Calculations!$C$46+Calculations!$C$45,0))*(1+AF32)+AF34</x:f>
        <x:v>6282193.872603706</x:v>
      </x:c>
    </x:row>
    <x:row r="37">
      <x:c r="A37" t="s">
        <x:v>966</x:v>
      </x:c>
      <x:c r="B37" s="50" t="n">
        <x:f>Calculations!$C$14</x:f>
        <x:v>181593.75000000003</x:v>
      </x:c>
      <x:c r="C37" s="50" t="n">
        <x:f>B37*(1+C32)+Liquidity_30Y!D$9</x:f>
        <x:v>193397.34375000003</x:v>
      </x:c>
      <x:c r="D37" s="50" t="n">
        <x:f>C37*(1+D32)+Liquidity_30Y!E$9</x:f>
        <x:v>205968.17109375002</x:v>
      </x:c>
      <x:c r="E37" s="50" t="n">
        <x:f>D37*(1+E32)+Liquidity_30Y!F$9</x:f>
        <x:v>219356.10221484376</x:v>
      </x:c>
      <x:c r="F37" s="50" t="n">
        <x:f>E37*(1+F32)+Liquidity_30Y!G$9</x:f>
        <x:v>233614.2488588086</x:v>
      </x:c>
      <x:c r="G37" s="50" t="n">
        <x:f>F37*(1+G32)+Liquidity_30Y!H$9</x:f>
        <x:v>248799.17503463113</x:v>
      </x:c>
      <x:c r="H37" s="50" t="n">
        <x:f>G37*(1+H32)+Liquidity_30Y!I$9</x:f>
        <x:v>264971.12141188217</x:v>
      </x:c>
      <x:c r="I37" s="50" t="n">
        <x:f>H37*(1+I32)+Liquidity_30Y!J$9</x:f>
        <x:v>282194.2443036545</x:v>
      </x:c>
      <x:c r="J37" s="50" t="n">
        <x:f>I37*(1+J32)+Liquidity_30Y!K$9</x:f>
        <x:v>300536.870183392</x:v>
      </x:c>
      <x:c r="K37" s="50" t="n">
        <x:f>J37*(1+K32)+Liquidity_30Y!L$9</x:f>
        <x:v>320071.7667453125</x:v>
      </x:c>
      <x:c r="L37" s="50" t="n">
        <x:f>K37*(1+L32)+Liquidity_30Y!M$9</x:f>
        <x:v>340876.4315837578</x:v>
      </x:c>
      <x:c r="M37" s="50" t="n">
        <x:f>L37*(1+M32)+Liquidity_30Y!N$9</x:f>
        <x:v>363033.39963670203</x:v>
      </x:c>
      <x:c r="N37" s="50" t="n">
        <x:f>M37*(1+N32)+Liquidity_30Y!O$9</x:f>
        <x:v>386630.5706130876</x:v>
      </x:c>
      <x:c r="O37" s="50" t="n">
        <x:f>N37*(1+O32)+Liquidity_30Y!P$9</x:f>
        <x:v>411761.55770293827</x:v>
      </x:c>
      <x:c r="P37" s="50" t="n">
        <x:f>O37*(1+P32)+Liquidity_30Y!Q$9</x:f>
        <x:v>438526.0589536292</x:v>
      </x:c>
      <x:c r="Q37" s="50" t="n">
        <x:f>P37*(1+Q32)+Liquidity_30Y!R$9</x:f>
        <x:v>467030.2527856151</x:v>
      </x:c>
      <x:c r="R37" s="50" t="n">
        <x:f>Q37*(1+R32)+Liquidity_30Y!S$9</x:f>
        <x:v>497387.21921668004</x:v>
      </x:c>
      <x:c r="S37" s="50" t="n">
        <x:f>R37*(1+S32)+Liquidity_30Y!T$9</x:f>
        <x:v>529717.3884657642</x:v>
      </x:c>
      <x:c r="T37" s="50" t="n">
        <x:f>S37*(1+T32)+Liquidity_30Y!U$9</x:f>
        <x:v>564149.0187160389</x:v>
      </x:c>
      <x:c r="U37" s="50" t="n">
        <x:f>T37*(1+U32)+Liquidity_30Y!V$9</x:f>
        <x:v>600818.7049325814</x:v>
      </x:c>
      <x:c r="V37" s="50" t="n">
        <x:f>U37*(1+V32)+Liquidity_30Y!W$9</x:f>
        <x:v>639871.9207531991</x:v>
      </x:c>
      <x:c r="W37" s="50" t="n">
        <x:f>V37*(1+W32)+Liquidity_30Y!X$9</x:f>
        <x:v>681463.5956021571</x:v>
      </x:c>
      <x:c r="X37" s="50" t="n">
        <x:f>W37*(1+X32)+Liquidity_30Y!Y$9</x:f>
        <x:v>725758.7293162972</x:v>
      </x:c>
      <x:c r="Y37" s="50" t="n">
        <x:f>X37*(1+Y32)+Liquidity_30Y!Z$9</x:f>
        <x:v>772933.0467218565</x:v>
      </x:c>
      <x:c r="Z37" s="50" t="n">
        <x:f>Y37*(1+Z32)+Liquidity_30Y!AA$9</x:f>
        <x:v>823173.694758777</x:v>
      </x:c>
      <x:c r="AA37" s="50" t="n">
        <x:f>Z37*(1+AA32)+Liquidity_30Y!AB$9</x:f>
        <x:v>876679.9849180975</x:v>
      </x:c>
      <x:c r="AB37" s="50" t="n">
        <x:f>AA37*(1+AB32)+Liquidity_30Y!AC$9</x:f>
        <x:v>933664.1839377738</x:v>
      </x:c>
      <x:c r="AC37" s="50" t="n">
        <x:f>AB37*(1+AC32)+Liquidity_30Y!AD$9</x:f>
        <x:v>994352.355893729</x:v>
      </x:c>
      <x:c r="AD37" s="50" t="n">
        <x:f>AC37*(1+AD32)+Liquidity_30Y!AE$9</x:f>
        <x:v>1058985.2590268215</x:v>
      </x:c>
      <x:c r="AE37" s="50" t="n">
        <x:f>AD37*(1+AE32)+Liquidity_30Y!AF$9</x:f>
        <x:v>1127819.3008635647</x:v>
      </x:c>
      <x:c r="AF37" s="50" t="n">
        <x:f>AE37*(1+AF32)+Liquidity_30Y!AG$9</x:f>
        <x:v>1201127.5554196963</x:v>
      </x:c>
    </x:row>
    <x:row r="38">
      <x:c r="A38" t="s">
        <x:v>967</x:v>
      </x:c>
      <x:c r="B38" s="50" t="n">
        <x:f t="shared" ref="B38:AF38" si="3">B35+B37</x:f>
        <x:v>1210625</x:v>
      </x:c>
      <x:c r="C38" s="50">
        <x:f t="shared" si="3"/>
        <x:v>1291036.1739427596</x:v>
      </x:c>
      <x:c r="D38" s="50">
        <x:f t="shared" si="3"/>
        <x:v>1378592.9037917987</x:v>
      </x:c>
      <x:c r="E38" s="50">
        <x:f t="shared" si="3"/>
        <x:v>1449008.4508298254</x:v>
      </x:c>
      <x:c r="F38" s="50">
        <x:f t="shared" si="3"/>
        <x:v>1525324.2359482902</x:v>
      </x:c>
      <x:c r="G38" s="50">
        <x:f t="shared" si="3"/>
        <x:v>1607955.5544534447</x:v>
      </x:c>
      <x:c r="H38" s="50">
        <x:f t="shared" si="3"/>
        <x:v>1697345.4048882686</x:v>
      </x:c>
      <x:c r="I38" s="50">
        <x:f t="shared" si="3"/>
        <x:v>1793966.3032651341</x:v>
      </x:c>
      <x:c r="J38" s="50">
        <x:f t="shared" si="3"/>
        <x:v>1898322.2153760078</x:v>
      </x:c>
      <x:c r="K38" s="50">
        <x:f t="shared" si="3"/>
        <x:v>2010950.6148512578</x:v>
      </x:c>
      <x:c r="L38" s="50">
        <x:f t="shared" si="3"/>
        <x:v>2132424.6751363394</x:v>
      </x:c>
      <x:c r="M38" s="50">
        <x:f t="shared" si="3"/>
        <x:v>2263355.6040861988</x:v>
      </x:c>
      <x:c r="N38" s="50">
        <x:f t="shared" si="3"/>
        <x:v>2404395.1304422533</x:v>
      </x:c>
      <x:c r="O38" s="50">
        <x:f t="shared" si="3"/>
        <x:v>2556238.1520585357</x:v>
      </x:c>
      <x:c r="P38" s="50">
        <x:f t="shared" si="3"/>
        <x:v>2719625.5563844098</x:v>
      </x:c>
      <x:c r="Q38" s="50">
        <x:f t="shared" si="3"/>
        <x:v>2895347.2243936905</x:v>
      </x:c>
      <x:c r="R38" s="50">
        <x:f t="shared" si="3"/>
        <x:v>3084245.229876779</x:v>
      </x:c>
      <x:c r="S38" s="50">
        <x:f t="shared" si="3"/>
        <x:v>3287217.2467863951</x:v>
      </x:c>
      <x:c r="T38" s="50">
        <x:f t="shared" si="3"/>
        <x:v>3505220.1781517398</x:v>
      </x:c>
      <x:c r="U38" s="50">
        <x:f t="shared" si="3"/>
        <x:v>3739274.0209537288</x:v>
      </x:c>
      <x:c r="V38" s="50">
        <x:f t="shared" si="3"/>
        <x:v>3990465.9822887373</x:v>
      </x:c>
      <x:c r="W38" s="50">
        <x:f t="shared" si="3"/>
        <x:v>4259954.8631438632</x:v>
      </x:c>
      <x:c r="X38" s="50">
        <x:f t="shared" si="3"/>
        <x:v>4548975.72716692</x:v>
      </x:c>
      <x:c r="Y38" s="50">
        <x:f t="shared" si="3"/>
        <x:v>4858844.8729434591</x:v>
      </x:c>
      <x:c r="Z38" s="50">
        <x:f t="shared" si="3"/>
        <x:v>5190965.1294955797</x:v>
      </x:c>
      <x:c r="AA38" s="50">
        <x:f t="shared" si="3"/>
        <x:v>5546831.4959978312</x:v>
      </x:c>
      <x:c r="AB38" s="50">
        <x:f t="shared" si="3"/>
        <x:v>5928037.1480692495</x:v>
      </x:c>
      <x:c r="AC38" s="50">
        <x:f t="shared" si="3"/>
        <x:v>6336279.8344529383</x:v>
      </x:c>
      <x:c r="AD38" s="50">
        <x:f t="shared" si="3"/>
        <x:v>6773368.6894412786</x:v>
      </x:c>
      <x:c r="AE38" s="50">
        <x:f t="shared" si="3"/>
        <x:v>7241231.4880520487</x:v>
      </x:c>
      <x:c r="AF38" s="50">
        <x:f t="shared" si="3"/>
        <x:v>7741922.3727149116</x:v>
      </x:c>
    </x:row>
    <x:row r="39">
      <x:c r="A39" t="s">
        <x:v>968</x:v>
      </x:c>
      <x:c r="B39" s="50" t="n">
        <x:f t="shared" ref="B39:AF39" si="4">B36+B37</x:f>
        <x:v>1210625</x:v>
      </x:c>
      <x:c r="C39" s="50">
        <x:f t="shared" si="4"/>
        <x:v>1089863.5136111609</x:v>
      </x:c>
      <x:c r="D39" s="50">
        <x:f t="shared" si="4"/>
        <x:v>1176703.8602070473</x:v>
      </x:c>
      <x:c r="E39" s="50">
        <x:f t="shared" si="4"/>
        <x:v>1246356.4590804663</x:v>
      </x:c>
      <x:c r="F39" s="50">
        <x:f t="shared" si="4"/>
        <x:v>1321859.7044036237</x:v>
      </x:c>
      <x:c r="G39" s="50">
        <x:f t="shared" si="4"/>
        <x:v>1403625.6680267761</x:v>
      </x:c>
      <x:c r="H39" s="50">
        <x:f t="shared" si="4"/>
        <x:v>1492093.9155122675</x:v>
      </x:c>
      <x:c r="I39" s="50">
        <x:f t="shared" si="4"/>
        <x:v>1587733.3067480943</x:v>
      </x:c>
      <x:c r="J39" s="50">
        <x:f t="shared" si="4"/>
        <x:v>1691043.9137537617</x:v>
      </x:c>
      <x:c r="K39" s="50">
        <x:f t="shared" si="4"/>
        <x:v>1802559.0632919669</x:v>
      </x:c>
      <x:c r="L39" s="50">
        <x:f t="shared" si="4"/>
        <x:v>1922847.5123940955</x:v>
      </x:c>
      <x:c r="M39" s="50">
        <x:f t="shared" si="4"/>
        <x:v>2052515.7654341105</x:v>
      </x:c>
      <x:c r="N39" s="50">
        <x:f t="shared" si="4"/>
        <x:v>2192210.5419461806</x:v>
      </x:c>
      <x:c r="O39" s="50">
        <x:f t="shared" si="4"/>
        <x:v>2342621.4049786194</x:v>
      </x:c>
      <x:c r="P39" s="50">
        <x:f t="shared" si="4"/>
        <x:v>2504483.5604127003</x:v>
      </x:c>
      <x:c r="Q39" s="50">
        <x:f t="shared" si="4"/>
        <x:v>2678580.8383522211</x:v>
      </x:c>
      <x:c r="R39" s="50">
        <x:f t="shared" si="4"/>
        <x:v>2865748.8684110153</x:v>
      </x:c>
      <x:c r="S39" s="50">
        <x:f t="shared" si="4"/>
        <x:v>3066878.4614937576</x:v>
      </x:c>
      <x:c r="T39" s="50">
        <x:f t="shared" si="4"/>
        <x:v>3282919.2114834823</x:v>
      </x:c>
      <x:c r="U39" s="50">
        <x:f t="shared" si="4"/>
        <x:v>3514883.3311204361</x:v>
      </x:c>
      <x:c r="V39" s="50">
        <x:f t="shared" si="4"/>
        <x:v>3763849.7372846818</x:v>
      </x:c>
      <x:c r="W39" s="50">
        <x:f t="shared" si="4"/>
        <x:v>4030968.401882946</x:v>
      </x:c>
      <x:c r="X39" s="50">
        <x:f t="shared" si="4"/>
        <x:v>4317464.9855924444</x:v>
      </x:c>
      <x:c r="Y39" s="50">
        <x:f t="shared" si="4"/>
        <x:v>4624645.7728350433</x:v>
      </x:c>
      <x:c r="Z39" s="50">
        <x:f t="shared" si="4"/>
        <x:v>4953902.9275485184</x:v>
      </x:c>
      <x:c r="AA39" s="50">
        <x:f t="shared" si="4"/>
        <x:v>5306720.0905926116</x:v>
      </x:c>
      <x:c r="AB39" s="50">
        <x:f t="shared" si="4"/>
        <x:v>5684678.3409810932</x:v>
      </x:c>
      <x:c r="AC39" s="50">
        <x:f t="shared" si="4"/>
        <x:v>6089462.5445724521</x:v>
      </x:c>
      <x:c r="AD39" s="50">
        <x:f t="shared" si="4"/>
        <x:v>6522868.1153869629</x:v>
      </x:c>
      <x:c r="AE39" s="50">
        <x:f t="shared" si="4"/>
        <x:v>6986808.2163526034</x:v>
      </x:c>
      <x:c r="AF39" s="50">
        <x:f t="shared" si="4"/>
        <x:v>7483321.4280234026</x:v>
      </x:c>
    </x:row>
    <x:row r="40">
      <x:c r="A40" t="s">
        <x:v>635</x:v>
      </x:c>
      <x:c r="B40" s="50" t="n">
        <x:f>Calculations!G$80</x:f>
        <x:v>1</x:v>
      </x:c>
      <x:c r="C40" s="50" t="n">
        <x:f>Calculations!H$80</x:f>
        <x:v>1.025</x:v>
      </x:c>
      <x:c r="D40" s="50" t="n">
        <x:f>Calculations!I$80</x:f>
        <x:v>1.050625</x:v>
      </x:c>
      <x:c r="E40" s="50" t="n">
        <x:f>Calculations!J$80</x:f>
        <x:v>1.0768906249999999</x:v>
      </x:c>
      <x:c r="F40" s="50" t="n">
        <x:f>Calculations!K$80</x:f>
        <x:v>1.1038128906249998</x:v>
      </x:c>
      <x:c r="G40" s="50" t="n">
        <x:f>Calculations!L$80</x:f>
        <x:v>1.1314082128906247</x:v>
      </x:c>
      <x:c r="H40" s="50" t="n">
        <x:f>Calculations!M$80</x:f>
        <x:v>1.1596934182128902</x:v>
      </x:c>
      <x:c r="I40" s="50" t="n">
        <x:f>Calculations!N$80</x:f>
        <x:v>1.1886857536682125</x:v>
      </x:c>
      <x:c r="J40" s="50" t="n">
        <x:f>Calculations!O$80</x:f>
        <x:v>1.2184028975099177</x:v>
      </x:c>
      <x:c r="K40" s="50" t="n">
        <x:f>Calculations!P$80</x:f>
        <x:v>1.2488629699476654</x:v>
      </x:c>
      <x:c r="L40" s="50" t="n">
        <x:f>Calculations!Q$80</x:f>
        <x:v>1.280084544196357</x:v>
      </x:c>
      <x:c r="M40" s="50" t="n">
        <x:f>Calculations!R$80</x:f>
        <x:v>1.312086657801266</x:v>
      </x:c>
      <x:c r="N40" s="50" t="n">
        <x:f>Calculations!S$80</x:f>
        <x:v>1.3448888242462975</x:v>
      </x:c>
      <x:c r="O40" s="50" t="n">
        <x:f>Calculations!T$80</x:f>
        <x:v>1.378511044852455</x:v>
      </x:c>
      <x:c r="P40" s="50" t="n">
        <x:f>Calculations!U$80</x:f>
        <x:v>1.4129738209737661</x:v>
      </x:c>
      <x:c r="Q40" s="50" t="n">
        <x:f>Calculations!V$80</x:f>
        <x:v>1.4482981664981105</x:v>
      </x:c>
      <x:c r="R40" s="50" t="n">
        <x:f>Calculations!W$80</x:f>
        <x:v>1.4845056206605631</x:v>
      </x:c>
      <x:c r="S40" s="50" t="n">
        <x:f>Calculations!X$80</x:f>
        <x:v>1.521618261177077</x:v>
      </x:c>
      <x:c r="T40" s="50" t="n">
        <x:f>Calculations!Y$80</x:f>
        <x:v>1.559658717706504</x:v>
      </x:c>
      <x:c r="U40" s="50" t="n">
        <x:f>Calculations!Z$80</x:f>
        <x:v>1.5986501856491666</x:v>
      </x:c>
      <x:c r="V40" s="50" t="n">
        <x:f>Calculations!AA$80</x:f>
        <x:v>1.6386164402903955</x:v>
      </x:c>
      <x:c r="W40" s="50" t="n">
        <x:f>Calculations!AB$80</x:f>
        <x:v>1.6795818512976552</x:v>
      </x:c>
      <x:c r="X40" s="50" t="n">
        <x:f>Calculations!AC$80</x:f>
        <x:v>1.7215713975800966</x:v>
      </x:c>
      <x:c r="Y40" s="50" t="n">
        <x:f>Calculations!AD$80</x:f>
        <x:v>1.764610682519599</x:v>
      </x:c>
      <x:c r="Z40" s="50" t="n">
        <x:f>Calculations!AE$80</x:f>
        <x:v>1.808725949582589</x:v>
      </x:c>
      <x:c r="AA40" s="50" t="n">
        <x:f>Calculations!AF$80</x:f>
        <x:v>1.8539440983221533</x:v>
      </x:c>
      <x:c r="AB40" s="50" t="n">
        <x:f>Calculations!AG$80</x:f>
        <x:v>1.900292700780207</x:v>
      </x:c>
      <x:c r="AC40" s="50" t="n">
        <x:f>Calculations!AH$80</x:f>
        <x:v>1.9478000182997122</x:v>
      </x:c>
      <x:c r="AD40" s="50" t="n">
        <x:f>Calculations!AI$80</x:f>
        <x:v>1.9964950187572048</x:v>
      </x:c>
      <x:c r="AE40" s="50" t="n">
        <x:f>Calculations!AJ$80</x:f>
        <x:v>2.046407394226135</x:v>
      </x:c>
      <x:c r="AF40" s="50" t="n">
        <x:f>Calculations!AK$80</x:f>
        <x:v>2.097567579081788</x:v>
      </x:c>
    </x:row>
    <x:row r="41">
      <x:c r="B41" s="50"/>
      <x:c r="C41" s="50"/>
      <x:c r="D41" s="50"/>
      <x:c r="E41" s="50"/>
      <x:c r="F41" s="50"/>
      <x:c r="G41" s="50"/>
      <x:c r="H41" s="50"/>
      <x:c r="I41" s="50"/>
      <x:c r="J41" s="50"/>
      <x:c r="K41" s="50"/>
      <x:c r="L41" s="50"/>
      <x:c r="M41" s="50"/>
      <x:c r="N41" s="50"/>
      <x:c r="O41" s="50"/>
      <x:c r="P41" s="50"/>
      <x:c r="Q41" s="50"/>
      <x:c r="R41" s="50"/>
      <x:c r="S41" s="50"/>
      <x:c r="T41" s="50"/>
      <x:c r="U41" s="50"/>
      <x:c r="V41" s="50"/>
      <x:c r="W41" s="50"/>
      <x:c r="X41" s="50"/>
      <x:c r="Y41" s="50"/>
      <x:c r="Z41" s="50"/>
      <x:c r="AA41" s="50"/>
      <x:c r="AB41" s="50"/>
      <x:c r="AC41" s="50"/>
      <x:c r="AD41" s="50"/>
      <x:c r="AE41" s="50"/>
      <x:c r="AF41" s="50"/>
    </x:row>
    <x:row r="42">
      <x:c r="B42" s="50"/>
      <x:c r="C42" s="50"/>
      <x:c r="D42" s="50"/>
      <x:c r="E42" s="50"/>
      <x:c r="F42" s="50"/>
      <x:c r="G42" s="50"/>
      <x:c r="H42" s="50"/>
      <x:c r="I42" s="50"/>
      <x:c r="J42" s="50"/>
      <x:c r="K42" s="50"/>
      <x:c r="L42" s="50"/>
      <x:c r="M42" s="50"/>
      <x:c r="N42" s="50"/>
      <x:c r="O42" s="50"/>
      <x:c r="P42" s="50"/>
      <x:c r="Q42" s="50"/>
      <x:c r="R42" s="50"/>
      <x:c r="S42" s="50"/>
      <x:c r="T42" s="50"/>
      <x:c r="U42" s="50"/>
      <x:c r="V42" s="50"/>
      <x:c r="W42" s="50"/>
      <x:c r="X42" s="50"/>
      <x:c r="Y42" s="50"/>
      <x:c r="Z42" s="50"/>
      <x:c r="AA42" s="50"/>
      <x:c r="AB42" s="50"/>
      <x:c r="AC42" s="50"/>
      <x:c r="AD42" s="50"/>
      <x:c r="AE42" s="50"/>
      <x:c r="AF42" s="50"/>
    </x:row>
    <x:row r="43" ht="42">
      <x:c r="A43" s="41" t="s">
        <x:v>969</x:v>
      </x:c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  <x:c r="P43" s="51"/>
      <x:c r="Q43" s="51"/>
      <x:c r="R43" s="51"/>
      <x:c r="S43" s="51"/>
      <x:c r="T43" s="51"/>
      <x:c r="U43" s="51"/>
      <x:c r="V43" s="51"/>
      <x:c r="W43" s="51"/>
      <x:c r="X43" s="51"/>
      <x:c r="Y43" s="51"/>
      <x:c r="Z43" s="51"/>
      <x:c r="AA43" s="51"/>
      <x:c r="AB43" s="51"/>
      <x:c r="AC43" s="51"/>
      <x:c r="AD43" s="51"/>
      <x:c r="AE43" s="51"/>
      <x:c r="AF43" s="51"/>
    </x:row>
    <x:row r="44">
      <x:c r="A44" s="45" t="s">
        <x:v>622</x:v>
      </x:c>
      <x:c r="B44" s="52">
        <x:v>0</x:v>
      </x:c>
      <x:c r="C44" s="52">
        <x:v>1</x:v>
      </x:c>
      <x:c r="D44" s="52">
        <x:v>2</x:v>
      </x:c>
      <x:c r="E44" s="52">
        <x:v>3</x:v>
      </x:c>
      <x:c r="F44" s="52">
        <x:v>4</x:v>
      </x:c>
      <x:c r="G44" s="52">
        <x:v>5</x:v>
      </x:c>
      <x:c r="H44" s="52">
        <x:v>6</x:v>
      </x:c>
      <x:c r="I44" s="52">
        <x:v>7</x:v>
      </x:c>
      <x:c r="J44" s="52">
        <x:v>8</x:v>
      </x:c>
      <x:c r="K44" s="52">
        <x:v>9</x:v>
      </x:c>
      <x:c r="L44" s="52">
        <x:v>10</x:v>
      </x:c>
      <x:c r="M44" s="52">
        <x:v>11</x:v>
      </x:c>
      <x:c r="N44" s="52">
        <x:v>12</x:v>
      </x:c>
      <x:c r="O44" s="52">
        <x:v>13</x:v>
      </x:c>
      <x:c r="P44" s="52">
        <x:v>14</x:v>
      </x:c>
      <x:c r="Q44" s="52">
        <x:v>15</x:v>
      </x:c>
      <x:c r="R44" s="52">
        <x:v>16</x:v>
      </x:c>
      <x:c r="S44" s="52">
        <x:v>17</x:v>
      </x:c>
      <x:c r="T44" s="52">
        <x:v>18</x:v>
      </x:c>
      <x:c r="U44" s="52">
        <x:v>19</x:v>
      </x:c>
      <x:c r="V44" s="52">
        <x:v>20</x:v>
      </x:c>
      <x:c r="W44" s="52">
        <x:v>21</x:v>
      </x:c>
      <x:c r="X44" s="52">
        <x:v>22</x:v>
      </x:c>
      <x:c r="Y44" s="52">
        <x:v>23</x:v>
      </x:c>
      <x:c r="Z44" s="52">
        <x:v>24</x:v>
      </x:c>
      <x:c r="AA44" s="52">
        <x:v>25</x:v>
      </x:c>
      <x:c r="AB44" s="52">
        <x:v>26</x:v>
      </x:c>
      <x:c r="AC44" s="52">
        <x:v>27</x:v>
      </x:c>
      <x:c r="AD44" s="52">
        <x:v>28</x:v>
      </x:c>
      <x:c r="AE44" s="52">
        <x:v>29</x:v>
      </x:c>
      <x:c r="AF44" s="52">
        <x:v>30</x:v>
      </x:c>
    </x:row>
    <x:row r="45">
      <x:c r="A45" t="s">
        <x:v>965</x:v>
      </x:c>
      <x:c r="B45" s="53" t="n">
        <x:f>0</x:f>
        <x:v>0</x:v>
      </x:c>
      <x:c r="C45" s="53" t="n">
        <x:f>IF(C$44=1,Assumptions!$C$86,Calculations!$C$62)</x:f>
        <x:v>-0.25</x:v>
      </x:c>
      <x:c r="D45" s="53" t="n">
        <x:f>IF(D$44=1,Assumptions!$C$86,Calculations!$C$62)</x:f>
        <x:v>0.065</x:v>
      </x:c>
      <x:c r="E45" s="53" t="n">
        <x:f>IF(E$44=1,Assumptions!$C$86,Calculations!$C$62)</x:f>
        <x:v>0.065</x:v>
      </x:c>
      <x:c r="F45" s="53" t="n">
        <x:f>IF(F$44=1,Assumptions!$C$86,Calculations!$C$62)</x:f>
        <x:v>0.065</x:v>
      </x:c>
      <x:c r="G45" s="53" t="n">
        <x:f>IF(G$44=1,Assumptions!$C$86,Calculations!$C$62)</x:f>
        <x:v>0.065</x:v>
      </x:c>
      <x:c r="H45" s="53" t="n">
        <x:f>IF(H$44=1,Assumptions!$C$86,Calculations!$C$62)</x:f>
        <x:v>0.065</x:v>
      </x:c>
      <x:c r="I45" s="53" t="n">
        <x:f>IF(I$44=1,Assumptions!$C$86,Calculations!$C$62)</x:f>
        <x:v>0.065</x:v>
      </x:c>
      <x:c r="J45" s="53" t="n">
        <x:f>IF(J$44=1,Assumptions!$C$86,Calculations!$C$62)</x:f>
        <x:v>0.065</x:v>
      </x:c>
      <x:c r="K45" s="53" t="n">
        <x:f>IF(K$44=1,Assumptions!$C$86,Calculations!$C$62)</x:f>
        <x:v>0.065</x:v>
      </x:c>
      <x:c r="L45" s="53" t="n">
        <x:f>IF(L$44=1,Assumptions!$C$86,Calculations!$C$62)</x:f>
        <x:v>0.065</x:v>
      </x:c>
      <x:c r="M45" s="53" t="n">
        <x:f>IF(M$44=1,Assumptions!$C$86,Calculations!$C$62)</x:f>
        <x:v>0.065</x:v>
      </x:c>
      <x:c r="N45" s="53" t="n">
        <x:f>IF(N$44=1,Assumptions!$C$86,Calculations!$C$62)</x:f>
        <x:v>0.065</x:v>
      </x:c>
      <x:c r="O45" s="53" t="n">
        <x:f>IF(O$44=1,Assumptions!$C$86,Calculations!$C$62)</x:f>
        <x:v>0.065</x:v>
      </x:c>
      <x:c r="P45" s="53" t="n">
        <x:f>IF(P$44=1,Assumptions!$C$86,Calculations!$C$62)</x:f>
        <x:v>0.065</x:v>
      </x:c>
      <x:c r="Q45" s="53" t="n">
        <x:f>IF(Q$44=1,Assumptions!$C$86,Calculations!$C$62)</x:f>
        <x:v>0.065</x:v>
      </x:c>
      <x:c r="R45" s="53" t="n">
        <x:f>IF(R$44=1,Assumptions!$C$86,Calculations!$C$62)</x:f>
        <x:v>0.065</x:v>
      </x:c>
      <x:c r="S45" s="53" t="n">
        <x:f>IF(S$44=1,Assumptions!$C$86,Calculations!$C$62)</x:f>
        <x:v>0.065</x:v>
      </x:c>
      <x:c r="T45" s="53" t="n">
        <x:f>IF(T$44=1,Assumptions!$C$86,Calculations!$C$62)</x:f>
        <x:v>0.065</x:v>
      </x:c>
      <x:c r="U45" s="53" t="n">
        <x:f>IF(U$44=1,Assumptions!$C$86,Calculations!$C$62)</x:f>
        <x:v>0.065</x:v>
      </x:c>
      <x:c r="V45" s="53" t="n">
        <x:f>IF(V$44=1,Assumptions!$C$86,Calculations!$C$62)</x:f>
        <x:v>0.065</x:v>
      </x:c>
      <x:c r="W45" s="53" t="n">
        <x:f>IF(W$44=1,Assumptions!$C$86,Calculations!$C$62)</x:f>
        <x:v>0.065</x:v>
      </x:c>
      <x:c r="X45" s="53" t="n">
        <x:f>IF(X$44=1,Assumptions!$C$86,Calculations!$C$62)</x:f>
        <x:v>0.065</x:v>
      </x:c>
      <x:c r="Y45" s="53" t="n">
        <x:f>IF(Y$44=1,Assumptions!$C$86,Calculations!$C$62)</x:f>
        <x:v>0.065</x:v>
      </x:c>
      <x:c r="Z45" s="53" t="n">
        <x:f>IF(Z$44=1,Assumptions!$C$86,Calculations!$C$62)</x:f>
        <x:v>0.065</x:v>
      </x:c>
      <x:c r="AA45" s="53" t="n">
        <x:f>IF(AA$44=1,Assumptions!$C$86,Calculations!$C$62)</x:f>
        <x:v>0.065</x:v>
      </x:c>
      <x:c r="AB45" s="53" t="n">
        <x:f>IF(AB$44=1,Assumptions!$C$86,Calculations!$C$62)</x:f>
        <x:v>0.065</x:v>
      </x:c>
      <x:c r="AC45" s="53" t="n">
        <x:f>IF(AC$44=1,Assumptions!$C$86,Calculations!$C$62)</x:f>
        <x:v>0.065</x:v>
      </x:c>
      <x:c r="AD45" s="53" t="n">
        <x:f>IF(AD$44=1,Assumptions!$C$86,Calculations!$C$62)</x:f>
        <x:v>0.065</x:v>
      </x:c>
      <x:c r="AE45" s="53" t="n">
        <x:f>IF(AE$44=1,Assumptions!$C$86,Calculations!$C$62)</x:f>
        <x:v>0.065</x:v>
      </x:c>
      <x:c r="AF45" s="53" t="n">
        <x:f>IF(AF$44=1,Assumptions!$C$86,Calculations!$C$62)</x:f>
        <x:v>0.065</x:v>
      </x:c>
    </x:row>
    <x:row r="46">
      <x:c r="A46" t="s">
        <x:v>623</x:v>
      </x:c>
      <x:c r="B46" s="50" t="n">
        <x:f>Calculations!G$68</x:f>
        <x:v>-150.65105724023306</x:v>
      </x:c>
      <x:c r="C46" s="50" t="n">
        <x:f>Calculations!H$68</x:f>
        <x:v>1720.5489427597495</x:v>
      </x:c>
      <x:c r="D46" s="50" t="n">
        <x:f>Calculations!I$68</x:f>
        <x:v>3639.378542759747</x:v>
      </x:c>
      <x:c r="E46" s="50" t="n">
        <x:f>Calculations!J$68</x:f>
        <x:v>-19192.99170844024</x:v>
      </x:c>
      <x:c r="F46" s="50" t="n">
        <x:f>Calculations!K$68</x:f>
        <x:v>-17869.764185473818</x:v>
      </x:c>
      <x:c r="G46" s="50" t="n">
        <x:f>Calculations!L$68</x:f>
        <x:v>-16514.756831484352</x:v>
      </x:c>
      <x:c r="H46" s="50" t="n">
        <x:f>Calculations!M$68</x:f>
        <x:v>-15127.260604650102</x:v>
      </x:c>
      <x:c r="I46" s="50" t="n">
        <x:f>Calculations!N$68</x:f>
        <x:v>-13706.55294087177</x:v>
      </x:c>
      <x:c r="J46" s="50" t="n">
        <x:f>Calculations!O$68</x:f>
        <x:v>-12251.897601359873</x:v>
      </x:c>
      <x:c r="K46" s="50" t="n">
        <x:f>Calculations!P$68</x:f>
        <x:v>-10762.544524190715</x:v>
      </x:c>
      <x:c r="L46" s="50" t="n">
        <x:f>Calculations!Q$68</x:f>
        <x:v>-9237.729680250166</x:v>
      </x:c>
      <x:c r="M46" s="50" t="n">
        <x:f>Calculations!R$68</x:f>
        <x:v>-7676.674934002251</x:v>
      </x:c>
      <x:c r="N46" s="50" t="n">
        <x:f>Calculations!S$68</x:f>
        <x:v>-6078.587909548252</x:v>
      </x:c>
      <x:c r="O46" s="50" t="n">
        <x:f>Calculations!T$68</x:f>
        <x:v>-4442.661862463719</x:v>
      </x:c>
      <x:c r="P46" s="50" t="n">
        <x:f>Calculations!U$68</x:f>
        <x:v>-2768.075557930657</x:v>
      </x:c>
      <x:c r="Q46" s="50" t="n">
        <x:f>Calculations!V$68</x:f>
        <x:v>-1053.993155705859</x:v>
      </x:c>
      <x:c r="R46" s="50" t="n">
        <x:f>Calculations!W$68</x:f>
        <x:v>700.4358974989154</x:v>
      </x:c>
      <x:c r="S46" s="50" t="n">
        <x:f>Calculations!X$68</x:f>
        <x:v>2496.0769676255877</x:v>
      </x:c>
      <x:c r="T46" s="50" t="n">
        <x:f>Calculations!Y$68</x:f>
        <x:v>4333.810324229649</x:v>
      </x:c>
      <x:c r="U46" s="50" t="n">
        <x:f>Calculations!Z$68</x:f>
        <x:v>6214.531222126068</x:v>
      </x:c>
      <x:c r="V46" s="50" t="n">
        <x:f>Calculations!AA$68</x:f>
        <x:v>8139.149973016378</x:v>
      </x:c>
      <x:c r="W46" s="50" t="n">
        <x:f>Calculations!AB$68</x:f>
        <x:v>10108.592006359017</x:v>
      </x:c>
      <x:c r="X46" s="50" t="n">
        <x:f>Calculations!AC$68</x:f>
        <x:v>12123.797918705968</x:v>
      </x:c>
      <x:c r="Y46" s="50" t="n">
        <x:f>Calculations!AD$68</x:f>
        <x:v>14185.723510689015</x:v>
      </x:c>
      <x:c r="Z46" s="50" t="n">
        <x:f>Calculations!AE$68</x:f>
        <x:v>16295.339810796257</x:v>
      </x:c>
      <x:c r="AA46" s="50" t="n">
        <x:f>Calculations!AF$68</x:f>
        <x:v>18453.633085039008</x:v>
      </x:c>
      <x:c r="AB46" s="50" t="n">
        <x:f>Calculations!AG$68</x:f>
        <x:v>20661.604831559525</x:v>
      </x:c>
      <x:c r="AC46" s="50" t="n">
        <x:f>Calculations!AH$68</x:f>
        <x:v>22920.271759187628</x:v>
      </x:c>
      <x:c r="AD46" s="50" t="n">
        <x:f>Calculations!AI$68</x:f>
        <x:v>25230.66574890015</x:v>
      </x:c>
      <x:c r="AE46" s="50" t="n">
        <x:f>Calculations!AJ$68</x:f>
        <x:v>27593.83379708772</x:v>
      </x:c>
      <x:c r="AF46" s="50" t="n">
        <x:f>Calculations!AK$68</x:f>
        <x:v>30010.837939480087</x:v>
      </x:c>
    </x:row>
    <x:row r="47">
      <x:c r="A47" t="s">
        <x:v>624</x:v>
      </x:c>
      <x:c r="B47" s="50" t="n">
        <x:f>Calculations!G$69</x:f>
        <x:v>-150.65105724023306</x:v>
      </x:c>
      <x:c r="C47" s="50" t="n">
        <x:f>Calculations!H$69</x:f>
        <x:v>14080.38861116092</x:v>
      </x:c>
      <x:c r="D47" s="50" t="n">
        <x:f>Calculations!I$69</x:f>
        <x:v>15999.218211160918</x:v>
      </x:c>
      <x:c r="E47" s="50" t="n">
        <x:f>Calculations!J$69</x:f>
        <x:v>-6833.152040039069</x:v>
      </x:c>
      <x:c r="F47" s="50" t="n">
        <x:f>Calculations!K$69</x:f>
        <x:v>-5509.924517072646</x:v>
      </x:c>
      <x:c r="G47" s="50" t="n">
        <x:f>Calculations!L$69</x:f>
        <x:v>-4154.917163083181</x:v>
      </x:c>
      <x:c r="H47" s="50" t="n">
        <x:f>Calculations!M$69</x:f>
        <x:v>-2767.420936248931</x:v>
      </x:c>
      <x:c r="I47" s="50" t="n">
        <x:f>Calculations!N$69</x:f>
        <x:v>-1346.713272470599</x:v>
      </x:c>
      <x:c r="J47" s="50" t="n">
        <x:f>Calculations!O$69</x:f>
        <x:v>107.94206704129829</x:v>
      </x:c>
      <x:c r="K47" s="50" t="n">
        <x:f>Calculations!P$69</x:f>
        <x:v>1597.2951442104568</x:v>
      </x:c>
      <x:c r="L47" s="50" t="n">
        <x:f>Calculations!Q$69</x:f>
        <x:v>3122.1099881510054</x:v>
      </x:c>
      <x:c r="M47" s="50" t="n">
        <x:f>Calculations!R$69</x:f>
        <x:v>4683.164734398921</x:v>
      </x:c>
      <x:c r="N47" s="50" t="n">
        <x:f>Calculations!S$69</x:f>
        <x:v>6281.251758852919</x:v>
      </x:c>
      <x:c r="O47" s="50" t="n">
        <x:f>Calculations!T$69</x:f>
        <x:v>7917.177805937452</x:v>
      </x:c>
      <x:c r="P47" s="50" t="n">
        <x:f>Calculations!U$69</x:f>
        <x:v>9591.764110470514</x:v>
      </x:c>
      <x:c r="Q47" s="50" t="n">
        <x:f>Calculations!V$69</x:f>
        <x:v>11305.846512695312</x:v>
      </x:c>
      <x:c r="R47" s="50" t="n">
        <x:f>Calculations!W$69</x:f>
        <x:v>13060.275565900087</x:v>
      </x:c>
      <x:c r="S47" s="50" t="n">
        <x:f>Calculations!X$69</x:f>
        <x:v>14855.916636026759</x:v>
      </x:c>
      <x:c r="T47" s="50" t="n">
        <x:f>Calculations!Y$69</x:f>
        <x:v>16693.64999263082</x:v>
      </x:c>
      <x:c r="U47" s="50" t="n">
        <x:f>Calculations!Z$69</x:f>
        <x:v>18574.37089052724</x:v>
      </x:c>
      <x:c r="V47" s="50" t="n">
        <x:f>Calculations!AA$69</x:f>
        <x:v>20498.98964141755</x:v>
      </x:c>
      <x:c r="W47" s="50" t="n">
        <x:f>Calculations!AB$69</x:f>
        <x:v>22468.431674760188</x:v>
      </x:c>
      <x:c r="X47" s="50" t="n">
        <x:f>Calculations!AC$69</x:f>
        <x:v>24483.63758710714</x:v>
      </x:c>
      <x:c r="Y47" s="50" t="n">
        <x:f>Calculations!AD$69</x:f>
        <x:v>26545.563179090186</x:v>
      </x:c>
      <x:c r="Z47" s="50" t="n">
        <x:f>Calculations!AE$69</x:f>
        <x:v>28655.179479197428</x:v>
      </x:c>
      <x:c r="AA47" s="50" t="n">
        <x:f>Calculations!AF$69</x:f>
        <x:v>30813.47275344018</x:v>
      </x:c>
      <x:c r="AB47" s="50" t="n">
        <x:f>Calculations!AG$69</x:f>
        <x:v>33021.44449996069</x:v>
      </x:c>
      <x:c r="AC47" s="50" t="n">
        <x:f>Calculations!AH$69</x:f>
        <x:v>35280.111427588796</x:v>
      </x:c>
      <x:c r="AD47" s="50" t="n">
        <x:f>Calculations!AI$69</x:f>
        <x:v>37590.50541730132</x:v>
      </x:c>
      <x:c r="AE47" s="50" t="n">
        <x:f>Calculations!AJ$69</x:f>
        <x:v>39953.673465488886</x:v>
      </x:c>
      <x:c r="AF47" s="50" t="n">
        <x:f>Calculations!AK$69</x:f>
        <x:v>42370.677607881255</x:v>
      </x:c>
    </x:row>
    <x:row r="48">
      <x:c r="A48" t="s">
        <x:v>626</x:v>
      </x:c>
      <x:c r="B48" s="50" t="n">
        <x:f>Calculations!$C$53</x:f>
        <x:v>1029031.25</x:v>
      </x:c>
      <x:c r="C48" s="50" t="n">
        <x:f t="shared" ref="C48:AF48" si="5">B48*(1+C45)+C46</x:f>
        <x:v>773493.9864427597</x:v>
      </x:c>
      <x:c r="D48" s="50">
        <x:f t="shared" si="5"/>
        <x:v>827410.47410429874</x:v>
      </x:c>
      <x:c r="E48" s="50">
        <x:f t="shared" si="5"/>
        <x:v>861999.16321263788</x:v>
      </x:c>
      <x:c r="F48" s="50">
        <x:f t="shared" si="5"/>
        <x:v>900159.34463598556</x:v>
      </x:c>
      <x:c r="G48" s="50">
        <x:f t="shared" si="5"/>
        <x:v>942154.94520584017</x:v>
      </x:c>
      <x:c r="H48" s="50">
        <x:f t="shared" si="5"/>
        <x:v>988267.75603956962</x:v>
      </x:c>
      <x:c r="I48" s="50">
        <x:f t="shared" si="5"/>
        <x:v>1038798.6072412699</x:v>
      </x:c>
      <x:c r="J48" s="50">
        <x:f t="shared" si="5"/>
        <x:v>1094068.6191105926</x:v>
      </x:c>
      <x:c r="K48" s="50">
        <x:f t="shared" si="5"/>
        <x:v>1154420.5348285905</x:v>
      </x:c>
      <x:c r="L48" s="50">
        <x:f t="shared" si="5"/>
        <x:v>1220220.1399121985</x:v>
      </x:c>
      <x:c r="M48" s="50">
        <x:f t="shared" si="5"/>
        <x:v>1291857.774072489</x:v>
      </x:c>
      <x:c r="N48" s="50">
        <x:f t="shared" si="5"/>
        <x:v>1369749.9414776524</x:v>
      </x:c>
      <x:c r="O48" s="50">
        <x:f t="shared" si="5"/>
        <x:v>1454341.0258112361</x:v>
      </x:c>
      <x:c r="P48" s="50">
        <x:f t="shared" si="5"/>
        <x:v>1546105.1169310356</x:v>
      </x:c>
      <x:c r="Q48" s="50">
        <x:f t="shared" si="5"/>
        <x:v>1645547.9563758471</x:v>
      </x:c>
      <x:c r="R48" s="50">
        <x:f t="shared" si="5"/>
        <x:v>1753209.0094377759</x:v>
      </x:c>
      <x:c r="S48" s="50">
        <x:f t="shared" si="5"/>
        <x:v>1869663.672018857</x:v>
      </x:c>
      <x:c r="T48" s="50">
        <x:f t="shared" si="5"/>
        <x:v>1995525.6210243125</x:v>
      </x:c>
      <x:c r="U48" s="50">
        <x:f t="shared" si="5"/>
        <x:v>2131449.3176130187</x:v>
      </x:c>
      <x:c r="V48" s="50">
        <x:f t="shared" si="5"/>
        <x:v>2278132.6732308809</x:v>
      </x:c>
      <x:c r="W48" s="50">
        <x:f t="shared" si="5"/>
        <x:v>2436319.8889972474</x:v>
      </x:c>
      <x:c r="X48" s="50">
        <x:f t="shared" si="5"/>
        <x:v>2606804.479700774</x:v>
      </x:c>
      <x:c r="Y48" s="50">
        <x:f t="shared" si="5"/>
        <x:v>2790432.4943920132</x:v>
      </x:c>
      <x:c r="Z48" s="50">
        <x:f t="shared" si="5"/>
        <x:v>2988105.9463382899</x:v>
      </x:c>
      <x:c r="AA48" s="50">
        <x:f t="shared" si="5"/>
        <x:v>3200786.4659353173</x:v>
      </x:c>
      <x:c r="AB48" s="50">
        <x:f t="shared" si="5"/>
        <x:v>3429499.1910526725</x:v>
      </x:c>
      <x:c r="AC48" s="50">
        <x:f t="shared" si="5"/>
        <x:v>3675336.9102302836</x:v>
      </x:c>
      <x:c r="AD48" s="50">
        <x:f t="shared" si="5"/>
        <x:v>3939464.4751441521</x:v>
      </x:c>
      <x:c r="AE48" s="50">
        <x:f t="shared" si="5"/>
        <x:v>4223123.4998256098</x:v>
      </x:c>
      <x:c r="AF48" s="50">
        <x:f t="shared" si="5"/>
        <x:v>4527637.3652537549</x:v>
      </x:c>
    </x:row>
    <x:row r="49">
      <x:c r="A49" t="s">
        <x:v>627</x:v>
      </x:c>
      <x:c r="B49" s="50" t="n">
        <x:f>Calculations!$C$53</x:f>
        <x:v>1029031.25</x:v>
      </x:c>
      <x:c r="C49" s="50" t="n">
        <x:f>(B49-IF(C$44=Calculations!$C$39,Calculations!$C$46+Calculations!$C$45,0))*(1+C45)+C47</x:f>
        <x:v>635478.8261111609</x:v>
      </x:c>
      <x:c r="D49" s="50" t="n">
        <x:f>(C49-IF(D$44=Calculations!$C$39,Calculations!$C$46+Calculations!$C$45,0))*(1+D45)+D47</x:f>
        <x:v>692784.1680195474</x:v>
      </x:c>
      <x:c r="E49" s="50" t="n">
        <x:f>(D49-IF(E$44=Calculations!$C$39,Calculations!$C$46+Calculations!$C$45,0))*(1+E45)+E47</x:f>
        <x:v>730981.9869007788</x:v>
      </x:c>
      <x:c r="F49" s="50" t="n">
        <x:f>(E49-IF(F$44=Calculations!$C$39,Calculations!$C$46+Calculations!$C$45,0))*(1+F45)+F47</x:f>
        <x:v>772985.8915322569</x:v>
      </x:c>
      <x:c r="G49" s="50" t="n">
        <x:f>(F49-IF(G$44=Calculations!$C$39,Calculations!$C$46+Calculations!$C$45,0))*(1+G45)+G47</x:f>
        <x:v>819075.0573187703</x:v>
      </x:c>
      <x:c r="H49" s="50" t="n">
        <x:f>(G49-IF(H$44=Calculations!$C$39,Calculations!$C$46+Calculations!$C$45,0))*(1+H45)+H47</x:f>
        <x:v>869547.5151082414</x:v>
      </x:c>
      <x:c r="I49" s="50" t="n">
        <x:f>(H49-IF(I$44=Calculations!$C$39,Calculations!$C$46+Calculations!$C$45,0))*(1+I45)+I47</x:f>
        <x:v>924721.3903178064</x:v>
      </x:c>
      <x:c r="J49" s="50" t="n">
        <x:f>(I49-IF(J$44=Calculations!$C$39,Calculations!$C$46+Calculations!$C$45,0))*(1+J45)+J47</x:f>
        <x:v>984936.222755505</x:v>
      </x:c>
      <x:c r="K49" s="50" t="n">
        <x:f>(J49-IF(K$44=Calculations!$C$39,Calculations!$C$46+Calculations!$C$45,0))*(1+K45)+K47</x:f>
        <x:v>1050554.3723788233</x:v>
      </x:c>
      <x:c r="L49" s="50" t="n">
        <x:f>(K49-IF(L$44=Calculations!$C$39,Calculations!$C$46+Calculations!$C$45,0))*(1+L45)+L47</x:f>
        <x:v>1121962.516571598</x:v>
      </x:c>
      <x:c r="M49" s="50" t="n">
        <x:f>(L49-IF(M$44=Calculations!$C$39,Calculations!$C$46+Calculations!$C$45,0))*(1+M45)+M47</x:f>
        <x:v>1199573.2448831506</x:v>
      </x:c>
      <x:c r="N49" s="50" t="n">
        <x:f>(M49-IF(N$44=Calculations!$C$39,Calculations!$C$46+Calculations!$C$45,0))*(1+N45)+N47</x:f>
        <x:v>1283826.7575594082</x:v>
      </x:c>
      <x:c r="O49" s="50" t="n">
        <x:f>(N49-IF(O$44=Calculations!$C$39,Calculations!$C$46+Calculations!$C$45,0))*(1+O45)+O47</x:f>
        <x:v>1375192.674606707</x:v>
      </x:c>
      <x:c r="P49" s="50" t="n">
        <x:f>(O49-IF(P$44=Calculations!$C$39,Calculations!$C$46+Calculations!$C$45,0))*(1+P45)+P47</x:f>
        <x:v>1474171.9625666132</x:v>
      </x:c>
      <x:c r="Q49" s="50" t="n">
        <x:f>(P49-IF(Q$44=Calculations!$C$39,Calculations!$C$46+Calculations!$C$45,0))*(1+Q45)+Q47</x:f>
        <x:v>1581298.9866461384</x:v>
      </x:c>
      <x:c r="R49" s="50" t="n">
        <x:f>(Q49-IF(R$44=Calculations!$C$39,Calculations!$C$46+Calculations!$C$45,0))*(1+R45)+R47</x:f>
        <x:v>1697143.6963440373</x:v>
      </x:c>
      <x:c r="S49" s="50" t="n">
        <x:f>(R49-IF(S$44=Calculations!$C$39,Calculations!$C$46+Calculations!$C$45,0))*(1+S45)+S47</x:f>
        <x:v>1822313.9532424263</x:v>
      </x:c>
      <x:c r="T49" s="50" t="n">
        <x:f>(S49-IF(T$44=Calculations!$C$39,Calculations!$C$46+Calculations!$C$45,0))*(1+T45)+T47</x:f>
        <x:v>1957458.0101958148</x:v>
      </x:c>
      <x:c r="U49" s="50" t="n">
        <x:f>(T49-IF(U$44=Calculations!$C$39,Calculations!$C$46+Calculations!$C$45,0))*(1+U45)+U47</x:f>
        <x:v>2103267.15174907</x:v>
      </x:c>
      <x:c r="V49" s="50" t="n">
        <x:f>(U49-IF(V$44=Calculations!$C$39,Calculations!$C$46+Calculations!$C$45,0))*(1+V45)+V47</x:f>
        <x:v>2260478.506254177</x:v>
      </x:c>
      <x:c r="W49" s="50" t="n">
        <x:f>(V49-IF(W$44=Calculations!$C$39,Calculations!$C$46+Calculations!$C$45,0))*(1+W45)+W47</x:f>
        <x:v>2429878.040835459</x:v>
      </x:c>
      <x:c r="X49" s="50" t="n">
        <x:f>(W49-IF(X$44=Calculations!$C$39,Calculations!$C$46+Calculations!$C$45,0))*(1+X45)+X47</x:f>
        <x:v>2612303.7510768706</x:v>
      </x:c>
      <x:c r="Y49" s="50" t="n">
        <x:f>(X49-IF(Y$44=Calculations!$C$39,Calculations!$C$46+Calculations!$C$45,0))*(1+Y45)+Y47</x:f>
        <x:v>2808649.058075957</x:v>
      </x:c>
      <x:c r="Z49" s="50" t="n">
        <x:f>(Y49-IF(Z$44=Calculations!$C$39,Calculations!$C$46+Calculations!$C$45,0))*(1+Z45)+Z47</x:f>
        <x:v>3019866.4263300914</x:v>
      </x:c>
      <x:c r="AA49" s="50" t="n">
        <x:f>(Z49-IF(AA$44=Calculations!$C$39,Calculations!$C$46+Calculations!$C$45,0))*(1+AA45)+AA47</x:f>
        <x:v>3246971.216794987</x:v>
      </x:c>
      <x:c r="AB49" s="50" t="n">
        <x:f>(AA49-IF(AB$44=Calculations!$C$39,Calculations!$C$46+Calculations!$C$45,0))*(1+AB45)+AB47</x:f>
        <x:v>3491045.790386622</x:v>
      </x:c>
      <x:c r="AC49" s="50" t="n">
        <x:f>(AB49-IF(AC$44=Calculations!$C$39,Calculations!$C$46+Calculations!$C$45,0))*(1+AC45)+AC47</x:f>
        <x:v>3753243.8781893407</x:v>
      </x:c>
      <x:c r="AD49" s="50" t="n">
        <x:f>(AC49-IF(AD$44=Calculations!$C$39,Calculations!$C$46+Calculations!$C$45,0))*(1+AD45)+AD47</x:f>
        <x:v>4034795.235688949</x:v>
      </x:c>
      <x:c r="AE49" s="50" t="n">
        <x:f>(AD49-IF(AE$44=Calculations!$C$39,Calculations!$C$46+Calculations!$C$45,0))*(1+AE45)+AE47</x:f>
        <x:v>4337010.599474219</x:v>
      </x:c>
      <x:c r="AF49" s="50" t="n">
        <x:f>(AE49-IF(AF$44=Calculations!$C$39,Calculations!$C$46+Calculations!$C$45,0))*(1+AF45)+AF47</x:f>
        <x:v>4661286.966047924</x:v>
      </x:c>
    </x:row>
    <x:row r="50">
      <x:c r="A50" t="s">
        <x:v>966</x:v>
      </x:c>
      <x:c r="B50" s="50" t="n">
        <x:f>Calculations!$C$14</x:f>
        <x:v>181593.75000000003</x:v>
      </x:c>
      <x:c r="C50" s="50" t="n">
        <x:f>B50*(1+C45)+Liquidity_30Y!D$9</x:f>
        <x:v>136195.31250000003</x:v>
      </x:c>
      <x:c r="D50" s="50" t="n">
        <x:f>C50*(1+D45)+Liquidity_30Y!E$9</x:f>
        <x:v>145048.00781250003</x:v>
      </x:c>
      <x:c r="E50" s="50" t="n">
        <x:f>D50*(1+E45)+Liquidity_30Y!F$9</x:f>
        <x:v>154476.12832031253</x:v>
      </x:c>
      <x:c r="F50" s="50" t="n">
        <x:f>E50*(1+F45)+Liquidity_30Y!G$9</x:f>
        <x:v>164517.07666113283</x:v>
      </x:c>
      <x:c r="G50" s="50" t="n">
        <x:f>F50*(1+G45)+Liquidity_30Y!H$9</x:f>
        <x:v>175210.68664410646</x:v>
      </x:c>
      <x:c r="H50" s="50" t="n">
        <x:f>G50*(1+H45)+Liquidity_30Y!I$9</x:f>
        <x:v>186599.38127597337</x:v>
      </x:c>
      <x:c r="I50" s="50" t="n">
        <x:f>H50*(1+I45)+Liquidity_30Y!J$9</x:f>
        <x:v>198728.34105891164</x:v>
      </x:c>
      <x:c r="J50" s="50" t="n">
        <x:f>I50*(1+J45)+Liquidity_30Y!K$9</x:f>
        <x:v>211645.6832277409</x:v>
      </x:c>
      <x:c r="K50" s="50" t="n">
        <x:f>J50*(1+K45)+Liquidity_30Y!L$9</x:f>
        <x:v>225402.65263754406</x:v>
      </x:c>
      <x:c r="L50" s="50" t="n">
        <x:f>K50*(1+L45)+Liquidity_30Y!M$9</x:f>
        <x:v>240053.82505898442</x:v>
      </x:c>
      <x:c r="M50" s="50" t="n">
        <x:f>L50*(1+M45)+Liquidity_30Y!N$9</x:f>
        <x:v>255657.3236878184</x:v>
      </x:c>
      <x:c r="N50" s="50" t="n">
        <x:f>M50*(1+N45)+Liquidity_30Y!O$9</x:f>
        <x:v>272275.04972752655</x:v>
      </x:c>
      <x:c r="O50" s="50" t="n">
        <x:f>N50*(1+O45)+Liquidity_30Y!P$9</x:f>
        <x:v>289972.9279598158</x:v>
      </x:c>
      <x:c r="P50" s="50" t="n">
        <x:f>O50*(1+P45)+Liquidity_30Y!Q$9</x:f>
        <x:v>308821.1682772038</x:v>
      </x:c>
      <x:c r="Q50" s="50" t="n">
        <x:f>P50*(1+Q45)+Liquidity_30Y!R$9</x:f>
        <x:v>328894.544215222</x:v>
      </x:c>
      <x:c r="R50" s="50" t="n">
        <x:f>Q50*(1+R45)+Liquidity_30Y!S$9</x:f>
        <x:v>350272.6895892114</x:v>
      </x:c>
      <x:c r="S50" s="50" t="n">
        <x:f>R50*(1+S45)+Liquidity_30Y!T$9</x:f>
        <x:v>373040.4144125102</x:v>
      </x:c>
      <x:c r="T50" s="50" t="n">
        <x:f>S50*(1+T45)+Liquidity_30Y!U$9</x:f>
        <x:v>397288.0413493233</x:v>
      </x:c>
      <x:c r="U50" s="50" t="n">
        <x:f>T50*(1+U45)+Liquidity_30Y!V$9</x:f>
        <x:v>423111.7640370293</x:v>
      </x:c>
      <x:c r="V50" s="50" t="n">
        <x:f>U50*(1+V45)+Liquidity_30Y!W$9</x:f>
        <x:v>450614.02869943617</x:v>
      </x:c>
      <x:c r="W50" s="50" t="n">
        <x:f>V50*(1+W45)+Liquidity_30Y!X$9</x:f>
        <x:v>479903.9405648995</x:v>
      </x:c>
      <x:c r="X50" s="50" t="n">
        <x:f>W50*(1+X45)+Liquidity_30Y!Y$9</x:f>
        <x:v>511097.6967016179</x:v>
      </x:c>
      <x:c r="Y50" s="50" t="n">
        <x:f>X50*(1+Y45)+Liquidity_30Y!Z$9</x:f>
        <x:v>544319.0469872231</x:v>
      </x:c>
      <x:c r="Z50" s="50" t="n">
        <x:f>Y50*(1+Z45)+Liquidity_30Y!AA$9</x:f>
        <x:v>579699.7850413925</x:v>
      </x:c>
      <x:c r="AA50" s="50" t="n">
        <x:f>Z50*(1+AA45)+Liquidity_30Y!AB$9</x:f>
        <x:v>617380.271069083</x:v>
      </x:c>
      <x:c r="AB50" s="50" t="n">
        <x:f>AA50*(1+AB45)+Liquidity_30Y!AC$9</x:f>
        <x:v>657509.9886885734</x:v>
      </x:c>
      <x:c r="AC50" s="50" t="n">
        <x:f>AB50*(1+AC45)+Liquidity_30Y!AD$9</x:f>
        <x:v>700248.1379533306</x:v>
      </x:c>
      <x:c r="AD50" s="50" t="n">
        <x:f>AC50*(1+AD45)+Liquidity_30Y!AE$9</x:f>
        <x:v>745764.266920297</x:v>
      </x:c>
      <x:c r="AE50" s="50" t="n">
        <x:f>AD50*(1+AE45)+Liquidity_30Y!AF$9</x:f>
        <x:v>794238.9442701163</x:v>
      </x:c>
      <x:c r="AF50" s="50" t="n">
        <x:f>AE50*(1+AF45)+Liquidity_30Y!AG$9</x:f>
        <x:v>845864.4756476738</x:v>
      </x:c>
    </x:row>
    <x:row r="51">
      <x:c r="A51" t="s">
        <x:v>967</x:v>
      </x:c>
      <x:c r="B51" s="50" t="n">
        <x:f t="shared" ref="B51:AF51" si="6">B48+B50</x:f>
        <x:v>1210625</x:v>
      </x:c>
      <x:c r="C51" s="50">
        <x:f t="shared" si="6"/>
        <x:v>909689.29894275975</x:v>
      </x:c>
      <x:c r="D51" s="50">
        <x:f t="shared" si="6"/>
        <x:v>972458.48191679874</x:v>
      </x:c>
      <x:c r="E51" s="50">
        <x:f t="shared" si="6"/>
        <x:v>1016475.2915329505</x:v>
      </x:c>
      <x:c r="F51" s="50">
        <x:f t="shared" si="6"/>
        <x:v>1064676.4212971183</x:v>
      </x:c>
      <x:c r="G51" s="50">
        <x:f t="shared" si="6"/>
        <x:v>1117365.6318499467</x:v>
      </x:c>
      <x:c r="H51" s="50">
        <x:f t="shared" si="6"/>
        <x:v>1174867.1373155429</x:v>
      </x:c>
      <x:c r="I51" s="50">
        <x:f t="shared" si="6"/>
        <x:v>1237526.9483001814</x:v>
      </x:c>
      <x:c r="J51" s="50">
        <x:f t="shared" si="6"/>
        <x:v>1305714.3023383336</x:v>
      </x:c>
      <x:c r="K51" s="50">
        <x:f t="shared" si="6"/>
        <x:v>1379823.1874661346</x:v>
      </x:c>
      <x:c r="L51" s="50">
        <x:f t="shared" si="6"/>
        <x:v>1460273.9649711829</x:v>
      </x:c>
      <x:c r="M51" s="50">
        <x:f t="shared" si="6"/>
        <x:v>1547515.0977603074</x:v>
      </x:c>
      <x:c r="N51" s="50">
        <x:f t="shared" si="6"/>
        <x:v>1642024.9912051789</x:v>
      </x:c>
      <x:c r="O51" s="50">
        <x:f t="shared" si="6"/>
        <x:v>1744313.953771052</x:v>
      </x:c>
      <x:c r="P51" s="50">
        <x:f t="shared" si="6"/>
        <x:v>1854926.2852082395</x:v>
      </x:c>
      <x:c r="Q51" s="50">
        <x:f t="shared" si="6"/>
        <x:v>1974442.500591069</x:v>
      </x:c>
      <x:c r="R51" s="50">
        <x:f t="shared" si="6"/>
        <x:v>2103481.6990269874</x:v>
      </x:c>
      <x:c r="S51" s="50">
        <x:f t="shared" si="6"/>
        <x:v>2242704.0864313673</x:v>
      </x:c>
      <x:c r="T51" s="50">
        <x:f t="shared" si="6"/>
        <x:v>2392813.6623736359</x:v>
      </x:c>
      <x:c r="U51" s="50">
        <x:f t="shared" si="6"/>
        <x:v>2554561.081650048</x:v>
      </x:c>
      <x:c r="V51" s="50">
        <x:f t="shared" si="6"/>
        <x:v>2728746.7019303171</x:v>
      </x:c>
      <x:c r="W51" s="50">
        <x:f t="shared" si="6"/>
        <x:v>2916223.8295621471</x:v>
      </x:c>
      <x:c r="X51" s="50">
        <x:f t="shared" si="6"/>
        <x:v>3117902.1764023919</x:v>
      </x:c>
      <x:c r="Y51" s="50">
        <x:f t="shared" si="6"/>
        <x:v>3334751.5413792362</x:v>
      </x:c>
      <x:c r="Z51" s="50">
        <x:f t="shared" si="6"/>
        <x:v>3567805.7313796822</x:v>
      </x:c>
      <x:c r="AA51" s="50">
        <x:f t="shared" si="6"/>
        <x:v>3818166.7370044002</x:v>
      </x:c>
      <x:c r="AB51" s="50">
        <x:f t="shared" si="6"/>
        <x:v>4087009.1797412457</x:v>
      </x:c>
      <x:c r="AC51" s="50">
        <x:f t="shared" si="6"/>
        <x:v>4375585.0481836144</x:v>
      </x:c>
      <x:c r="AD51" s="50">
        <x:f t="shared" si="6"/>
        <x:v>4685228.742064449</x:v>
      </x:c>
      <x:c r="AE51" s="50">
        <x:f t="shared" si="6"/>
        <x:v>5017362.4440957261</x:v>
      </x:c>
      <x:c r="AF51" s="50">
        <x:f t="shared" si="6"/>
        <x:v>5373501.8409014288</x:v>
      </x:c>
    </x:row>
    <x:row r="52">
      <x:c r="A52" t="s">
        <x:v>968</x:v>
      </x:c>
      <x:c r="B52" s="50" t="n">
        <x:f t="shared" ref="B52:AF52" si="7">B49+B50</x:f>
        <x:v>1210625</x:v>
      </x:c>
      <x:c r="C52" s="50">
        <x:f t="shared" si="7"/>
        <x:v>771674.13861116092</x:v>
      </x:c>
      <x:c r="D52" s="50">
        <x:f t="shared" si="7"/>
        <x:v>837832.17583204736</x:v>
      </x:c>
      <x:c r="E52" s="50">
        <x:f t="shared" si="7"/>
        <x:v>885458.11522109131</x:v>
      </x:c>
      <x:c r="F52" s="50">
        <x:f t="shared" si="7"/>
        <x:v>937502.96819338971</x:v>
      </x:c>
      <x:c r="G52" s="50">
        <x:f t="shared" si="7"/>
        <x:v>994285.74396287673</x:v>
      </x:c>
      <x:c r="H52" s="50">
        <x:f t="shared" si="7"/>
        <x:v>1056146.8963842147</x:v>
      </x:c>
      <x:c r="I52" s="50">
        <x:f t="shared" si="7"/>
        <x:v>1123449.731376718</x:v>
      </x:c>
      <x:c r="J52" s="50">
        <x:f t="shared" si="7"/>
        <x:v>1196581.9059832459</x:v>
      </x:c>
      <x:c r="K52" s="50">
        <x:f t="shared" si="7"/>
        <x:v>1275957.0250163674</x:v>
      </x:c>
      <x:c r="L52" s="50">
        <x:f t="shared" si="7"/>
        <x:v>1362016.3416305822</x:v>
      </x:c>
      <x:c r="M52" s="50">
        <x:f t="shared" si="7"/>
        <x:v>1455230.5685709689</x:v>
      </x:c>
      <x:c r="N52" s="50">
        <x:f t="shared" si="7"/>
        <x:v>1556101.8072869347</x:v>
      </x:c>
      <x:c r="O52" s="50">
        <x:f t="shared" si="7"/>
        <x:v>1665165.6025665228</x:v>
      </x:c>
      <x:c r="P52" s="50">
        <x:f t="shared" si="7"/>
        <x:v>1782993.130843817</x:v>
      </x:c>
      <x:c r="Q52" s="50">
        <x:f t="shared" si="7"/>
        <x:v>1910193.5308613605</x:v>
      </x:c>
      <x:c r="R52" s="50">
        <x:f t="shared" si="7"/>
        <x:v>2047416.3859332488</x:v>
      </x:c>
      <x:c r="S52" s="50">
        <x:f t="shared" si="7"/>
        <x:v>2195354.3676549364</x:v>
      </x:c>
      <x:c r="T52" s="50">
        <x:f t="shared" si="7"/>
        <x:v>2354746.051545138</x:v>
      </x:c>
      <x:c r="U52" s="50">
        <x:f t="shared" si="7"/>
        <x:v>2526378.9157860992</x:v>
      </x:c>
      <x:c r="V52" s="50">
        <x:f t="shared" si="7"/>
        <x:v>2711092.5349536133</x:v>
      </x:c>
      <x:c r="W52" s="50">
        <x:f t="shared" si="7"/>
        <x:v>2909781.9814003585</x:v>
      </x:c>
      <x:c r="X52" s="50">
        <x:f t="shared" si="7"/>
        <x:v>3123401.4477784885</x:v>
      </x:c>
      <x:c r="Y52" s="50">
        <x:f t="shared" si="7"/>
        <x:v>3352968.10506318</x:v>
      </x:c>
      <x:c r="Z52" s="50">
        <x:f t="shared" si="7"/>
        <x:v>3599566.2113714842</x:v>
      </x:c>
      <x:c r="AA52" s="50">
        <x:f t="shared" si="7"/>
        <x:v>3864351.4878640701</x:v>
      </x:c>
      <x:c r="AB52" s="50">
        <x:f t="shared" si="7"/>
        <x:v>4148555.7790751951</x:v>
      </x:c>
      <x:c r="AC52" s="50">
        <x:f t="shared" si="7"/>
        <x:v>4453492.016142671</x:v>
      </x:c>
      <x:c r="AD52" s="50">
        <x:f t="shared" si="7"/>
        <x:v>4780559.5026092464</x:v>
      </x:c>
      <x:c r="AE52" s="50">
        <x:f t="shared" si="7"/>
        <x:v>5131249.543744335</x:v>
      </x:c>
      <x:c r="AF52" s="50">
        <x:f t="shared" si="7"/>
        <x:v>5507151.441695598</x:v>
      </x:c>
    </x:row>
    <x:row r="53">
      <x:c r="A53" t="s">
        <x:v>635</x:v>
      </x:c>
      <x:c r="B53" s="50" t="n">
        <x:f>Calculations!G$80</x:f>
        <x:v>1</x:v>
      </x:c>
      <x:c r="C53" s="50" t="n">
        <x:f>Calculations!H$80</x:f>
        <x:v>1.025</x:v>
      </x:c>
      <x:c r="D53" s="50" t="n">
        <x:f>Calculations!I$80</x:f>
        <x:v>1.050625</x:v>
      </x:c>
      <x:c r="E53" s="50" t="n">
        <x:f>Calculations!J$80</x:f>
        <x:v>1.0768906249999999</x:v>
      </x:c>
      <x:c r="F53" s="50" t="n">
        <x:f>Calculations!K$80</x:f>
        <x:v>1.1038128906249998</x:v>
      </x:c>
      <x:c r="G53" s="50" t="n">
        <x:f>Calculations!L$80</x:f>
        <x:v>1.1314082128906247</x:v>
      </x:c>
      <x:c r="H53" s="50" t="n">
        <x:f>Calculations!M$80</x:f>
        <x:v>1.1596934182128902</x:v>
      </x:c>
      <x:c r="I53" s="50" t="n">
        <x:f>Calculations!N$80</x:f>
        <x:v>1.1886857536682125</x:v>
      </x:c>
      <x:c r="J53" s="50" t="n">
        <x:f>Calculations!O$80</x:f>
        <x:v>1.2184028975099177</x:v>
      </x:c>
      <x:c r="K53" s="50" t="n">
        <x:f>Calculations!P$80</x:f>
        <x:v>1.2488629699476654</x:v>
      </x:c>
      <x:c r="L53" s="50" t="n">
        <x:f>Calculations!Q$80</x:f>
        <x:v>1.280084544196357</x:v>
      </x:c>
      <x:c r="M53" s="50" t="n">
        <x:f>Calculations!R$80</x:f>
        <x:v>1.312086657801266</x:v>
      </x:c>
      <x:c r="N53" s="50" t="n">
        <x:f>Calculations!S$80</x:f>
        <x:v>1.3448888242462975</x:v>
      </x:c>
      <x:c r="O53" s="50" t="n">
        <x:f>Calculations!T$80</x:f>
        <x:v>1.378511044852455</x:v>
      </x:c>
      <x:c r="P53" s="50" t="n">
        <x:f>Calculations!U$80</x:f>
        <x:v>1.4129738209737661</x:v>
      </x:c>
      <x:c r="Q53" s="50" t="n">
        <x:f>Calculations!V$80</x:f>
        <x:v>1.4482981664981105</x:v>
      </x:c>
      <x:c r="R53" s="50" t="n">
        <x:f>Calculations!W$80</x:f>
        <x:v>1.4845056206605631</x:v>
      </x:c>
      <x:c r="S53" s="50" t="n">
        <x:f>Calculations!X$80</x:f>
        <x:v>1.521618261177077</x:v>
      </x:c>
      <x:c r="T53" s="50" t="n">
        <x:f>Calculations!Y$80</x:f>
        <x:v>1.559658717706504</x:v>
      </x:c>
      <x:c r="U53" s="50" t="n">
        <x:f>Calculations!Z$80</x:f>
        <x:v>1.5986501856491666</x:v>
      </x:c>
      <x:c r="V53" s="50" t="n">
        <x:f>Calculations!AA$80</x:f>
        <x:v>1.6386164402903955</x:v>
      </x:c>
      <x:c r="W53" s="50" t="n">
        <x:f>Calculations!AB$80</x:f>
        <x:v>1.6795818512976552</x:v>
      </x:c>
      <x:c r="X53" s="50" t="n">
        <x:f>Calculations!AC$80</x:f>
        <x:v>1.7215713975800966</x:v>
      </x:c>
      <x:c r="Y53" s="50" t="n">
        <x:f>Calculations!AD$80</x:f>
        <x:v>1.764610682519599</x:v>
      </x:c>
      <x:c r="Z53" s="50" t="n">
        <x:f>Calculations!AE$80</x:f>
        <x:v>1.808725949582589</x:v>
      </x:c>
      <x:c r="AA53" s="50" t="n">
        <x:f>Calculations!AF$80</x:f>
        <x:v>1.8539440983221533</x:v>
      </x:c>
      <x:c r="AB53" s="50" t="n">
        <x:f>Calculations!AG$80</x:f>
        <x:v>1.900292700780207</x:v>
      </x:c>
      <x:c r="AC53" s="50" t="n">
        <x:f>Calculations!AH$80</x:f>
        <x:v>1.9478000182997122</x:v>
      </x:c>
      <x:c r="AD53" s="50" t="n">
        <x:f>Calculations!AI$80</x:f>
        <x:v>1.9964950187572048</x:v>
      </x:c>
      <x:c r="AE53" s="50" t="n">
        <x:f>Calculations!AJ$80</x:f>
        <x:v>2.046407394226135</x:v>
      </x:c>
      <x:c r="AF53" s="50" t="n">
        <x:f>Calculations!AK$80</x:f>
        <x:v>2.097567579081788</x:v>
      </x:c>
    </x:row>
    <x:row r="54">
      <x:c r="B54" s="50"/>
      <x:c r="C54" s="50"/>
      <x:c r="D54" s="50"/>
      <x:c r="E54" s="50"/>
      <x:c r="F54" s="50"/>
      <x:c r="G54" s="50"/>
      <x:c r="H54" s="50"/>
      <x:c r="I54" s="50"/>
      <x:c r="J54" s="50"/>
      <x:c r="K54" s="50"/>
      <x:c r="L54" s="50"/>
      <x:c r="M54" s="50"/>
      <x:c r="N54" s="50"/>
      <x:c r="O54" s="50"/>
      <x:c r="P54" s="50"/>
      <x:c r="Q54" s="50"/>
      <x:c r="R54" s="50"/>
      <x:c r="S54" s="50"/>
      <x:c r="T54" s="50"/>
      <x:c r="U54" s="50"/>
      <x:c r="V54" s="50"/>
      <x:c r="W54" s="50"/>
      <x:c r="X54" s="50"/>
      <x:c r="Y54" s="50"/>
      <x:c r="Z54" s="50"/>
      <x:c r="AA54" s="50"/>
      <x:c r="AB54" s="50"/>
      <x:c r="AC54" s="50"/>
      <x:c r="AD54" s="50"/>
      <x:c r="AE54" s="50"/>
      <x:c r="AF54" s="50"/>
    </x:row>
    <x:row r="55">
      <x:c r="B55" s="50"/>
      <x:c r="C55" s="50"/>
      <x:c r="D55" s="50"/>
      <x:c r="E55" s="50"/>
      <x:c r="F55" s="50"/>
      <x:c r="G55" s="50"/>
      <x:c r="H55" s="50"/>
      <x:c r="I55" s="50"/>
      <x:c r="J55" s="50"/>
      <x:c r="K55" s="50"/>
      <x:c r="L55" s="50"/>
      <x:c r="M55" s="50"/>
      <x:c r="N55" s="50"/>
      <x:c r="O55" s="50"/>
      <x:c r="P55" s="50"/>
      <x:c r="Q55" s="50"/>
      <x:c r="R55" s="50"/>
      <x:c r="S55" s="50"/>
      <x:c r="T55" s="50"/>
      <x:c r="U55" s="50"/>
      <x:c r="V55" s="50"/>
      <x:c r="W55" s="50"/>
      <x:c r="X55" s="50"/>
      <x:c r="Y55" s="50"/>
      <x:c r="Z55" s="50"/>
      <x:c r="AA55" s="50"/>
      <x:c r="AB55" s="50"/>
      <x:c r="AC55" s="50"/>
      <x:c r="AD55" s="50"/>
      <x:c r="AE55" s="50"/>
      <x:c r="AF55" s="50"/>
    </x:row>
    <x:row r="56" ht="42">
      <x:c r="A56" s="41" t="s">
        <x:v>970</x:v>
      </x:c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  <x:c r="P56" s="51"/>
      <x:c r="Q56" s="51"/>
      <x:c r="R56" s="51"/>
      <x:c r="S56" s="51"/>
      <x:c r="T56" s="51"/>
      <x:c r="U56" s="51"/>
      <x:c r="V56" s="51"/>
      <x:c r="W56" s="51"/>
      <x:c r="X56" s="51"/>
      <x:c r="Y56" s="51"/>
      <x:c r="Z56" s="51"/>
      <x:c r="AA56" s="51"/>
      <x:c r="AB56" s="51"/>
      <x:c r="AC56" s="51"/>
      <x:c r="AD56" s="51"/>
      <x:c r="AE56" s="51"/>
      <x:c r="AF56" s="51"/>
    </x:row>
    <x:row r="57">
      <x:c r="A57" s="45" t="s">
        <x:v>622</x:v>
      </x:c>
      <x:c r="B57" s="52">
        <x:v>0</x:v>
      </x:c>
      <x:c r="C57" s="52">
        <x:v>1</x:v>
      </x:c>
      <x:c r="D57" s="52">
        <x:v>2</x:v>
      </x:c>
      <x:c r="E57" s="52">
        <x:v>3</x:v>
      </x:c>
      <x:c r="F57" s="52">
        <x:v>4</x:v>
      </x:c>
      <x:c r="G57" s="52">
        <x:v>5</x:v>
      </x:c>
      <x:c r="H57" s="52">
        <x:v>6</x:v>
      </x:c>
      <x:c r="I57" s="52">
        <x:v>7</x:v>
      </x:c>
      <x:c r="J57" s="52">
        <x:v>8</x:v>
      </x:c>
      <x:c r="K57" s="52">
        <x:v>9</x:v>
      </x:c>
      <x:c r="L57" s="52">
        <x:v>10</x:v>
      </x:c>
      <x:c r="M57" s="52">
        <x:v>11</x:v>
      </x:c>
      <x:c r="N57" s="52">
        <x:v>12</x:v>
      </x:c>
      <x:c r="O57" s="52">
        <x:v>13</x:v>
      </x:c>
      <x:c r="P57" s="52">
        <x:v>14</x:v>
      </x:c>
      <x:c r="Q57" s="52">
        <x:v>15</x:v>
      </x:c>
      <x:c r="R57" s="52">
        <x:v>16</x:v>
      </x:c>
      <x:c r="S57" s="52">
        <x:v>17</x:v>
      </x:c>
      <x:c r="T57" s="52">
        <x:v>18</x:v>
      </x:c>
      <x:c r="U57" s="52">
        <x:v>19</x:v>
      </x:c>
      <x:c r="V57" s="52">
        <x:v>20</x:v>
      </x:c>
      <x:c r="W57" s="52">
        <x:v>21</x:v>
      </x:c>
      <x:c r="X57" s="52">
        <x:v>22</x:v>
      </x:c>
      <x:c r="Y57" s="52">
        <x:v>23</x:v>
      </x:c>
      <x:c r="Z57" s="52">
        <x:v>24</x:v>
      </x:c>
      <x:c r="AA57" s="52">
        <x:v>25</x:v>
      </x:c>
      <x:c r="AB57" s="52">
        <x:v>26</x:v>
      </x:c>
      <x:c r="AC57" s="52">
        <x:v>27</x:v>
      </x:c>
      <x:c r="AD57" s="52">
        <x:v>28</x:v>
      </x:c>
      <x:c r="AE57" s="52">
        <x:v>29</x:v>
      </x:c>
      <x:c r="AF57" s="52">
        <x:v>30</x:v>
      </x:c>
    </x:row>
    <x:row r="58">
      <x:c r="A58" t="s">
        <x:v>965</x:v>
      </x:c>
      <x:c r="B58" s="53" t="n">
        <x:f>0</x:f>
        <x:v>0</x:v>
      </x:c>
      <x:c r="C58" s="53" t="n">
        <x:f>IF(C$57=1,Assumptions!$C$87,IF(C$57=2,Assumptions!$C$88,Calculations!$C$62))</x:f>
        <x:v>-0.2</x:v>
      </x:c>
      <x:c r="D58" s="53" t="n">
        <x:f>IF(D$57=1,Assumptions!$C$87,IF(D$57=2,Assumptions!$C$88,Calculations!$C$62))</x:f>
        <x:v>-0.1</x:v>
      </x:c>
      <x:c r="E58" s="53" t="n">
        <x:f>IF(E$57=1,Assumptions!$C$87,IF(E$57=2,Assumptions!$C$88,Calculations!$C$62))</x:f>
        <x:v>0.065</x:v>
      </x:c>
      <x:c r="F58" s="53" t="n">
        <x:f>IF(F$57=1,Assumptions!$C$87,IF(F$57=2,Assumptions!$C$88,Calculations!$C$62))</x:f>
        <x:v>0.065</x:v>
      </x:c>
      <x:c r="G58" s="53" t="n">
        <x:f>IF(G$57=1,Assumptions!$C$87,IF(G$57=2,Assumptions!$C$88,Calculations!$C$62))</x:f>
        <x:v>0.065</x:v>
      </x:c>
      <x:c r="H58" s="53" t="n">
        <x:f>IF(H$57=1,Assumptions!$C$87,IF(H$57=2,Assumptions!$C$88,Calculations!$C$62))</x:f>
        <x:v>0.065</x:v>
      </x:c>
      <x:c r="I58" s="53" t="n">
        <x:f>IF(I$57=1,Assumptions!$C$87,IF(I$57=2,Assumptions!$C$88,Calculations!$C$62))</x:f>
        <x:v>0.065</x:v>
      </x:c>
      <x:c r="J58" s="53" t="n">
        <x:f>IF(J$57=1,Assumptions!$C$87,IF(J$57=2,Assumptions!$C$88,Calculations!$C$62))</x:f>
        <x:v>0.065</x:v>
      </x:c>
      <x:c r="K58" s="53" t="n">
        <x:f>IF(K$57=1,Assumptions!$C$87,IF(K$57=2,Assumptions!$C$88,Calculations!$C$62))</x:f>
        <x:v>0.065</x:v>
      </x:c>
      <x:c r="L58" s="53" t="n">
        <x:f>IF(L$57=1,Assumptions!$C$87,IF(L$57=2,Assumptions!$C$88,Calculations!$C$62))</x:f>
        <x:v>0.065</x:v>
      </x:c>
      <x:c r="M58" s="53" t="n">
        <x:f>IF(M$57=1,Assumptions!$C$87,IF(M$57=2,Assumptions!$C$88,Calculations!$C$62))</x:f>
        <x:v>0.065</x:v>
      </x:c>
      <x:c r="N58" s="53" t="n">
        <x:f>IF(N$57=1,Assumptions!$C$87,IF(N$57=2,Assumptions!$C$88,Calculations!$C$62))</x:f>
        <x:v>0.065</x:v>
      </x:c>
      <x:c r="O58" s="53" t="n">
        <x:f>IF(O$57=1,Assumptions!$C$87,IF(O$57=2,Assumptions!$C$88,Calculations!$C$62))</x:f>
        <x:v>0.065</x:v>
      </x:c>
      <x:c r="P58" s="53" t="n">
        <x:f>IF(P$57=1,Assumptions!$C$87,IF(P$57=2,Assumptions!$C$88,Calculations!$C$62))</x:f>
        <x:v>0.065</x:v>
      </x:c>
      <x:c r="Q58" s="53" t="n">
        <x:f>IF(Q$57=1,Assumptions!$C$87,IF(Q$57=2,Assumptions!$C$88,Calculations!$C$62))</x:f>
        <x:v>0.065</x:v>
      </x:c>
      <x:c r="R58" s="53" t="n">
        <x:f>IF(R$57=1,Assumptions!$C$87,IF(R$57=2,Assumptions!$C$88,Calculations!$C$62))</x:f>
        <x:v>0.065</x:v>
      </x:c>
      <x:c r="S58" s="53" t="n">
        <x:f>IF(S$57=1,Assumptions!$C$87,IF(S$57=2,Assumptions!$C$88,Calculations!$C$62))</x:f>
        <x:v>0.065</x:v>
      </x:c>
      <x:c r="T58" s="53" t="n">
        <x:f>IF(T$57=1,Assumptions!$C$87,IF(T$57=2,Assumptions!$C$88,Calculations!$C$62))</x:f>
        <x:v>0.065</x:v>
      </x:c>
      <x:c r="U58" s="53" t="n">
        <x:f>IF(U$57=1,Assumptions!$C$87,IF(U$57=2,Assumptions!$C$88,Calculations!$C$62))</x:f>
        <x:v>0.065</x:v>
      </x:c>
      <x:c r="V58" s="53" t="n">
        <x:f>IF(V$57=1,Assumptions!$C$87,IF(V$57=2,Assumptions!$C$88,Calculations!$C$62))</x:f>
        <x:v>0.065</x:v>
      </x:c>
      <x:c r="W58" s="53" t="n">
        <x:f>IF(W$57=1,Assumptions!$C$87,IF(W$57=2,Assumptions!$C$88,Calculations!$C$62))</x:f>
        <x:v>0.065</x:v>
      </x:c>
      <x:c r="X58" s="53" t="n">
        <x:f>IF(X$57=1,Assumptions!$C$87,IF(X$57=2,Assumptions!$C$88,Calculations!$C$62))</x:f>
        <x:v>0.065</x:v>
      </x:c>
      <x:c r="Y58" s="53" t="n">
        <x:f>IF(Y$57=1,Assumptions!$C$87,IF(Y$57=2,Assumptions!$C$88,Calculations!$C$62))</x:f>
        <x:v>0.065</x:v>
      </x:c>
      <x:c r="Z58" s="53" t="n">
        <x:f>IF(Z$57=1,Assumptions!$C$87,IF(Z$57=2,Assumptions!$C$88,Calculations!$C$62))</x:f>
        <x:v>0.065</x:v>
      </x:c>
      <x:c r="AA58" s="53" t="n">
        <x:f>IF(AA$57=1,Assumptions!$C$87,IF(AA$57=2,Assumptions!$C$88,Calculations!$C$62))</x:f>
        <x:v>0.065</x:v>
      </x:c>
      <x:c r="AB58" s="53" t="n">
        <x:f>IF(AB$57=1,Assumptions!$C$87,IF(AB$57=2,Assumptions!$C$88,Calculations!$C$62))</x:f>
        <x:v>0.065</x:v>
      </x:c>
      <x:c r="AC58" s="53" t="n">
        <x:f>IF(AC$57=1,Assumptions!$C$87,IF(AC$57=2,Assumptions!$C$88,Calculations!$C$62))</x:f>
        <x:v>0.065</x:v>
      </x:c>
      <x:c r="AD58" s="53" t="n">
        <x:f>IF(AD$57=1,Assumptions!$C$87,IF(AD$57=2,Assumptions!$C$88,Calculations!$C$62))</x:f>
        <x:v>0.065</x:v>
      </x:c>
      <x:c r="AE58" s="53" t="n">
        <x:f>IF(AE$57=1,Assumptions!$C$87,IF(AE$57=2,Assumptions!$C$88,Calculations!$C$62))</x:f>
        <x:v>0.065</x:v>
      </x:c>
      <x:c r="AF58" s="53" t="n">
        <x:f>IF(AF$57=1,Assumptions!$C$87,IF(AF$57=2,Assumptions!$C$88,Calculations!$C$62))</x:f>
        <x:v>0.065</x:v>
      </x:c>
    </x:row>
    <x:row r="59">
      <x:c r="A59" t="s">
        <x:v>623</x:v>
      </x:c>
      <x:c r="B59" s="50" t="n">
        <x:f>Calculations!G$68</x:f>
        <x:v>-150.65105724023306</x:v>
      </x:c>
      <x:c r="C59" s="50" t="n">
        <x:f>Calculations!H$68</x:f>
        <x:v>1720.5489427597495</x:v>
      </x:c>
      <x:c r="D59" s="50" t="n">
        <x:f>Calculations!I$68</x:f>
        <x:v>3639.378542759747</x:v>
      </x:c>
      <x:c r="E59" s="50" t="n">
        <x:f>Calculations!J$68</x:f>
        <x:v>-19192.99170844024</x:v>
      </x:c>
      <x:c r="F59" s="50" t="n">
        <x:f>Calculations!K$68</x:f>
        <x:v>-17869.764185473818</x:v>
      </x:c>
      <x:c r="G59" s="50" t="n">
        <x:f>Calculations!L$68</x:f>
        <x:v>-16514.756831484352</x:v>
      </x:c>
      <x:c r="H59" s="50" t="n">
        <x:f>Calculations!M$68</x:f>
        <x:v>-15127.260604650102</x:v>
      </x:c>
      <x:c r="I59" s="50" t="n">
        <x:f>Calculations!N$68</x:f>
        <x:v>-13706.55294087177</x:v>
      </x:c>
      <x:c r="J59" s="50" t="n">
        <x:f>Calculations!O$68</x:f>
        <x:v>-12251.897601359873</x:v>
      </x:c>
      <x:c r="K59" s="50" t="n">
        <x:f>Calculations!P$68</x:f>
        <x:v>-10762.544524190715</x:v>
      </x:c>
      <x:c r="L59" s="50" t="n">
        <x:f>Calculations!Q$68</x:f>
        <x:v>-9237.729680250166</x:v>
      </x:c>
      <x:c r="M59" s="50" t="n">
        <x:f>Calculations!R$68</x:f>
        <x:v>-7676.674934002251</x:v>
      </x:c>
      <x:c r="N59" s="50" t="n">
        <x:f>Calculations!S$68</x:f>
        <x:v>-6078.587909548252</x:v>
      </x:c>
      <x:c r="O59" s="50" t="n">
        <x:f>Calculations!T$68</x:f>
        <x:v>-4442.661862463719</x:v>
      </x:c>
      <x:c r="P59" s="50" t="n">
        <x:f>Calculations!U$68</x:f>
        <x:v>-2768.075557930657</x:v>
      </x:c>
      <x:c r="Q59" s="50" t="n">
        <x:f>Calculations!V$68</x:f>
        <x:v>-1053.993155705859</x:v>
      </x:c>
      <x:c r="R59" s="50" t="n">
        <x:f>Calculations!W$68</x:f>
        <x:v>700.4358974989154</x:v>
      </x:c>
      <x:c r="S59" s="50" t="n">
        <x:f>Calculations!X$68</x:f>
        <x:v>2496.0769676255877</x:v>
      </x:c>
      <x:c r="T59" s="50" t="n">
        <x:f>Calculations!Y$68</x:f>
        <x:v>4333.810324229649</x:v>
      </x:c>
      <x:c r="U59" s="50" t="n">
        <x:f>Calculations!Z$68</x:f>
        <x:v>6214.531222126068</x:v>
      </x:c>
      <x:c r="V59" s="50" t="n">
        <x:f>Calculations!AA$68</x:f>
        <x:v>8139.149973016378</x:v>
      </x:c>
      <x:c r="W59" s="50" t="n">
        <x:f>Calculations!AB$68</x:f>
        <x:v>10108.592006359017</x:v>
      </x:c>
      <x:c r="X59" s="50" t="n">
        <x:f>Calculations!AC$68</x:f>
        <x:v>12123.797918705968</x:v>
      </x:c>
      <x:c r="Y59" s="50" t="n">
        <x:f>Calculations!AD$68</x:f>
        <x:v>14185.723510689015</x:v>
      </x:c>
      <x:c r="Z59" s="50" t="n">
        <x:f>Calculations!AE$68</x:f>
        <x:v>16295.339810796257</x:v>
      </x:c>
      <x:c r="AA59" s="50" t="n">
        <x:f>Calculations!AF$68</x:f>
        <x:v>18453.633085039008</x:v>
      </x:c>
      <x:c r="AB59" s="50" t="n">
        <x:f>Calculations!AG$68</x:f>
        <x:v>20661.604831559525</x:v>
      </x:c>
      <x:c r="AC59" s="50" t="n">
        <x:f>Calculations!AH$68</x:f>
        <x:v>22920.271759187628</x:v>
      </x:c>
      <x:c r="AD59" s="50" t="n">
        <x:f>Calculations!AI$68</x:f>
        <x:v>25230.66574890015</x:v>
      </x:c>
      <x:c r="AE59" s="50" t="n">
        <x:f>Calculations!AJ$68</x:f>
        <x:v>27593.83379708772</x:v>
      </x:c>
      <x:c r="AF59" s="50" t="n">
        <x:f>Calculations!AK$68</x:f>
        <x:v>30010.837939480087</x:v>
      </x:c>
    </x:row>
    <x:row r="60">
      <x:c r="A60" t="s">
        <x:v>624</x:v>
      </x:c>
      <x:c r="B60" s="50" t="n">
        <x:f>Calculations!G$69</x:f>
        <x:v>-150.65105724023306</x:v>
      </x:c>
      <x:c r="C60" s="50" t="n">
        <x:f>Calculations!H$69</x:f>
        <x:v>14080.38861116092</x:v>
      </x:c>
      <x:c r="D60" s="50" t="n">
        <x:f>Calculations!I$69</x:f>
        <x:v>15999.218211160918</x:v>
      </x:c>
      <x:c r="E60" s="50" t="n">
        <x:f>Calculations!J$69</x:f>
        <x:v>-6833.152040039069</x:v>
      </x:c>
      <x:c r="F60" s="50" t="n">
        <x:f>Calculations!K$69</x:f>
        <x:v>-5509.924517072646</x:v>
      </x:c>
      <x:c r="G60" s="50" t="n">
        <x:f>Calculations!L$69</x:f>
        <x:v>-4154.917163083181</x:v>
      </x:c>
      <x:c r="H60" s="50" t="n">
        <x:f>Calculations!M$69</x:f>
        <x:v>-2767.420936248931</x:v>
      </x:c>
      <x:c r="I60" s="50" t="n">
        <x:f>Calculations!N$69</x:f>
        <x:v>-1346.713272470599</x:v>
      </x:c>
      <x:c r="J60" s="50" t="n">
        <x:f>Calculations!O$69</x:f>
        <x:v>107.94206704129829</x:v>
      </x:c>
      <x:c r="K60" s="50" t="n">
        <x:f>Calculations!P$69</x:f>
        <x:v>1597.2951442104568</x:v>
      </x:c>
      <x:c r="L60" s="50" t="n">
        <x:f>Calculations!Q$69</x:f>
        <x:v>3122.1099881510054</x:v>
      </x:c>
      <x:c r="M60" s="50" t="n">
        <x:f>Calculations!R$69</x:f>
        <x:v>4683.164734398921</x:v>
      </x:c>
      <x:c r="N60" s="50" t="n">
        <x:f>Calculations!S$69</x:f>
        <x:v>6281.251758852919</x:v>
      </x:c>
      <x:c r="O60" s="50" t="n">
        <x:f>Calculations!T$69</x:f>
        <x:v>7917.177805937452</x:v>
      </x:c>
      <x:c r="P60" s="50" t="n">
        <x:f>Calculations!U$69</x:f>
        <x:v>9591.764110470514</x:v>
      </x:c>
      <x:c r="Q60" s="50" t="n">
        <x:f>Calculations!V$69</x:f>
        <x:v>11305.846512695312</x:v>
      </x:c>
      <x:c r="R60" s="50" t="n">
        <x:f>Calculations!W$69</x:f>
        <x:v>13060.275565900087</x:v>
      </x:c>
      <x:c r="S60" s="50" t="n">
        <x:f>Calculations!X$69</x:f>
        <x:v>14855.916636026759</x:v>
      </x:c>
      <x:c r="T60" s="50" t="n">
        <x:f>Calculations!Y$69</x:f>
        <x:v>16693.64999263082</x:v>
      </x:c>
      <x:c r="U60" s="50" t="n">
        <x:f>Calculations!Z$69</x:f>
        <x:v>18574.37089052724</x:v>
      </x:c>
      <x:c r="V60" s="50" t="n">
        <x:f>Calculations!AA$69</x:f>
        <x:v>20498.98964141755</x:v>
      </x:c>
      <x:c r="W60" s="50" t="n">
        <x:f>Calculations!AB$69</x:f>
        <x:v>22468.431674760188</x:v>
      </x:c>
      <x:c r="X60" s="50" t="n">
        <x:f>Calculations!AC$69</x:f>
        <x:v>24483.63758710714</x:v>
      </x:c>
      <x:c r="Y60" s="50" t="n">
        <x:f>Calculations!AD$69</x:f>
        <x:v>26545.563179090186</x:v>
      </x:c>
      <x:c r="Z60" s="50" t="n">
        <x:f>Calculations!AE$69</x:f>
        <x:v>28655.179479197428</x:v>
      </x:c>
      <x:c r="AA60" s="50" t="n">
        <x:f>Calculations!AF$69</x:f>
        <x:v>30813.47275344018</x:v>
      </x:c>
      <x:c r="AB60" s="50" t="n">
        <x:f>Calculations!AG$69</x:f>
        <x:v>33021.44449996069</x:v>
      </x:c>
      <x:c r="AC60" s="50" t="n">
        <x:f>Calculations!AH$69</x:f>
        <x:v>35280.111427588796</x:v>
      </x:c>
      <x:c r="AD60" s="50" t="n">
        <x:f>Calculations!AI$69</x:f>
        <x:v>37590.50541730132</x:v>
      </x:c>
      <x:c r="AE60" s="50" t="n">
        <x:f>Calculations!AJ$69</x:f>
        <x:v>39953.673465488886</x:v>
      </x:c>
      <x:c r="AF60" s="50" t="n">
        <x:f>Calculations!AK$69</x:f>
        <x:v>42370.677607881255</x:v>
      </x:c>
    </x:row>
    <x:row r="61">
      <x:c r="A61" t="s">
        <x:v>626</x:v>
      </x:c>
      <x:c r="B61" s="50" t="n">
        <x:f>Calculations!$C$53</x:f>
        <x:v>1029031.25</x:v>
      </x:c>
      <x:c r="C61" s="50" t="n">
        <x:f t="shared" ref="C61:AF61" si="8">B61*(1+C58)+C59</x:f>
        <x:v>824945.5489427597</x:v>
      </x:c>
      <x:c r="D61" s="50">
        <x:f t="shared" si="8"/>
        <x:v>746090.37259124359</x:v>
      </x:c>
      <x:c r="E61" s="50">
        <x:f t="shared" si="8"/>
        <x:v>775393.25510123419</x:v>
      </x:c>
      <x:c r="F61" s="50">
        <x:f t="shared" si="8"/>
        <x:v>807924.0524973406</x:v>
      </x:c>
      <x:c r="G61" s="50">
        <x:f t="shared" si="8"/>
        <x:v>843924.3590781833</x:v>
      </x:c>
      <x:c r="H61" s="50">
        <x:f t="shared" si="8"/>
        <x:v>883652.18181361503</x:v>
      </x:c>
      <x:c r="I61" s="50">
        <x:f t="shared" si="8"/>
        <x:v>927383.02069062821</x:v>
      </x:c>
      <x:c r="J61" s="50">
        <x:f t="shared" si="8"/>
        <x:v>975411.01943415916</x:v>
      </x:c>
      <x:c r="K61" s="50">
        <x:f t="shared" si="8"/>
        <x:v>1028050.1911731887</x:v>
      </x:c>
      <x:c r="L61" s="50">
        <x:f t="shared" si="8"/>
        <x:v>1085635.7239191958</x:v>
      </x:c>
      <x:c r="M61" s="50">
        <x:f t="shared" si="8"/>
        <x:v>1148525.3710399412</x:v>
      </x:c>
      <x:c r="N61" s="50">
        <x:f t="shared" si="8"/>
        <x:v>1217100.9322479891</x:v>
      </x:c>
      <x:c r="O61" s="50">
        <x:f t="shared" si="8"/>
        <x:v>1291769.8309816446</x:v>
      </x:c>
      <x:c r="P61" s="50">
        <x:f t="shared" si="8"/>
        <x:v>1372966.7944375207</x:v>
      </x:c>
      <x:c r="Q61" s="50">
        <x:f t="shared" si="8"/>
        <x:v>1461155.6429202538</x:v>
      </x:c>
      <x:c r="R61" s="50">
        <x:f t="shared" si="8"/>
        <x:v>1556831.1956075691</x:v>
      </x:c>
      <x:c r="S61" s="50">
        <x:f t="shared" si="8"/>
        <x:v>1660521.3002896865</x:v>
      </x:c>
      <x:c r="T61" s="50">
        <x:f t="shared" si="8"/>
        <x:v>1772788.9951327457</x:v>
      </x:c>
      <x:c r="U61" s="50">
        <x:f t="shared" si="8"/>
        <x:v>1894234.8110385002</x:v>
      </x:c>
      <x:c r="V61" s="50">
        <x:f t="shared" si="8"/>
        <x:v>2025499.2237290191</x:v>
      </x:c>
      <x:c r="W61" s="50">
        <x:f t="shared" si="8"/>
        <x:v>2167265.2652777638</x:v>
      </x:c>
      <x:c r="X61" s="50">
        <x:f t="shared" si="8"/>
        <x:v>2320261.3054395244</x:v>
      </x:c>
      <x:c r="Y61" s="50">
        <x:f t="shared" si="8"/>
        <x:v>2485264.0138037824</x:v>
      </x:c>
      <x:c r="Z61" s="50">
        <x:f t="shared" si="8"/>
        <x:v>2663101.5145118241</x:v>
      </x:c>
      <x:c r="AA61" s="50">
        <x:f t="shared" si="8"/>
        <x:v>2854656.7460401314</x:v>
      </x:c>
      <x:c r="AB61" s="50">
        <x:f t="shared" si="8"/>
        <x:v>3060871.0393642993</x:v>
      </x:c>
      <x:c r="AC61" s="50">
        <x:f t="shared" si="8"/>
        <x:v>3282747.9286821662</x:v>
      </x:c>
      <x:c r="AD61" s="50">
        <x:f t="shared" si="8"/>
        <x:v>3521357.209795407</x:v>
      </x:c>
      <x:c r="AE61" s="50">
        <x:f t="shared" si="8"/>
        <x:v>3777839.2622291963</x:v>
      </x:c>
      <x:c r="AF61" s="50">
        <x:f t="shared" si="8"/>
        <x:v>4053409.6522135735</x:v>
      </x:c>
    </x:row>
    <x:row r="62">
      <x:c r="A62" t="s">
        <x:v>627</x:v>
      </x:c>
      <x:c r="B62" s="50" t="n">
        <x:f>Calculations!$C$53</x:f>
        <x:v>1029031.25</x:v>
      </x:c>
      <x:c r="C62" s="50" t="n">
        <x:f>(B62-IF(C$57=Calculations!$C$39,Calculations!$C$46+Calculations!$C$45,0))*(1+C58)+C60</x:f>
        <x:v>676905.3886111609</x:v>
      </x:c>
      <x:c r="D62" s="50" t="n">
        <x:f>(C62-IF(D$57=Calculations!$C$39,Calculations!$C$46+Calculations!$C$45,0))*(1+D58)+D60</x:f>
        <x:v>625214.0679612058</x:v>
      </x:c>
      <x:c r="E62" s="50" t="n">
        <x:f>(D62-IF(E$57=Calculations!$C$39,Calculations!$C$46+Calculations!$C$45,0))*(1+E58)+E60</x:f>
        <x:v>659019.8303386451</x:v>
      </x:c>
      <x:c r="F62" s="50" t="n">
        <x:f>(E62-IF(F$57=Calculations!$C$39,Calculations!$C$46+Calculations!$C$45,0))*(1+F58)+F60</x:f>
        <x:v>696346.1947935844</x:v>
      </x:c>
      <x:c r="G62" s="50" t="n">
        <x:f>(F62-IF(G$57=Calculations!$C$39,Calculations!$C$46+Calculations!$C$45,0))*(1+G58)+G60</x:f>
        <x:v>737453.7802920841</x:v>
      </x:c>
      <x:c r="H62" s="50" t="n">
        <x:f>(G62-IF(H$57=Calculations!$C$39,Calculations!$C$46+Calculations!$C$45,0))*(1+H58)+H60</x:f>
        <x:v>782620.8550748206</x:v>
      </x:c>
      <x:c r="I62" s="50" t="n">
        <x:f>(H62-IF(I$57=Calculations!$C$39,Calculations!$C$46+Calculations!$C$45,0))*(1+I58)+I60</x:f>
        <x:v>832144.4973822132</x:v>
      </x:c>
      <x:c r="J62" s="50" t="n">
        <x:f>(I62-IF(J$57=Calculations!$C$39,Calculations!$C$46+Calculations!$C$45,0))*(1+J58)+J60</x:f>
        <x:v>886341.8317790984</x:v>
      </x:c>
      <x:c r="K62" s="50" t="n">
        <x:f>(J62-IF(K$57=Calculations!$C$39,Calculations!$C$46+Calculations!$C$45,0))*(1+K58)+K60</x:f>
        <x:v>945551.3459889502</x:v>
      </x:c>
      <x:c r="L62" s="50" t="n">
        <x:f>(K62-IF(L$57=Calculations!$C$39,Calculations!$C$46+Calculations!$C$45,0))*(1+L58)+L60</x:f>
        <x:v>1010134.2934663829</x:v>
      </x:c>
      <x:c r="M62" s="50" t="n">
        <x:f>(L62-IF(M$57=Calculations!$C$39,Calculations!$C$46+Calculations!$C$45,0))*(1+M58)+M60</x:f>
        <x:v>1080476.1872760968</x:v>
      </x:c>
      <x:c r="N62" s="50" t="n">
        <x:f>(M62-IF(N$57=Calculations!$C$39,Calculations!$C$46+Calculations!$C$45,0))*(1+N58)+N60</x:f>
        <x:v>1156988.391207896</x:v>
      </x:c>
      <x:c r="O62" s="50" t="n">
        <x:f>(N62-IF(O$57=Calculations!$C$39,Calculations!$C$46+Calculations!$C$45,0))*(1+O58)+O60</x:f>
        <x:v>1240109.8144423466</x:v>
      </x:c>
      <x:c r="P62" s="50" t="n">
        <x:f>(O62-IF(P$57=Calculations!$C$39,Calculations!$C$46+Calculations!$C$45,0))*(1+P58)+P60</x:f>
        <x:v>1330308.7164915695</x:v>
      </x:c>
      <x:c r="Q62" s="50" t="n">
        <x:f>(P62-IF(Q$57=Calculations!$C$39,Calculations!$C$46+Calculations!$C$45,0))*(1+Q58)+Q60</x:f>
        <x:v>1428084.6295762167</x:v>
      </x:c>
      <x:c r="R62" s="50" t="n">
        <x:f>(Q62-IF(R$57=Calculations!$C$39,Calculations!$C$46+Calculations!$C$45,0))*(1+R58)+R60</x:f>
        <x:v>1533970.4060645709</x:v>
      </x:c>
      <x:c r="S62" s="50" t="n">
        <x:f>(R62-IF(S$57=Calculations!$C$39,Calculations!$C$46+Calculations!$C$45,0))*(1+S58)+S60</x:f>
        <x:v>1648534.3990947946</x:v>
      </x:c>
      <x:c r="T62" s="50" t="n">
        <x:f>(S62-IF(T$57=Calculations!$C$39,Calculations!$C$46+Calculations!$C$45,0))*(1+T58)+T60</x:f>
        <x:v>1772382.785028587</x:v>
      </x:c>
      <x:c r="U62" s="50" t="n">
        <x:f>(T62-IF(U$57=Calculations!$C$39,Calculations!$C$46+Calculations!$C$45,0))*(1+U58)+U60</x:f>
        <x:v>1906162.0369459724</x:v>
      </x:c>
      <x:c r="V62" s="50" t="n">
        <x:f>(U62-IF(V$57=Calculations!$C$39,Calculations!$C$46+Calculations!$C$45,0))*(1+V58)+V60</x:f>
        <x:v>2050561.558988878</x:v>
      </x:c>
      <x:c r="W62" s="50" t="n">
        <x:f>(V62-IF(W$57=Calculations!$C$39,Calculations!$C$46+Calculations!$C$45,0))*(1+W58)+W60</x:f>
        <x:v>2206316.4919979153</x:v>
      </x:c>
      <x:c r="X62" s="50" t="n">
        <x:f>(W62-IF(X$57=Calculations!$C$39,Calculations!$C$46+Calculations!$C$45,0))*(1+X58)+X60</x:f>
        <x:v>2374210.701564887</x:v>
      </x:c>
      <x:c r="Y62" s="50" t="n">
        <x:f>(X62-IF(Y$57=Calculations!$C$39,Calculations!$C$46+Calculations!$C$45,0))*(1+Y58)+Y60</x:f>
        <x:v>2555079.960345695</x:v>
      </x:c>
      <x:c r="Z62" s="50" t="n">
        <x:f>(Y62-IF(Z$57=Calculations!$C$39,Calculations!$C$46+Calculations!$C$45,0))*(1+Z58)+Z60</x:f>
        <x:v>2749815.3372473624</x:v>
      </x:c>
      <x:c r="AA62" s="50" t="n">
        <x:f>(Z62-IF(AA$57=Calculations!$C$39,Calculations!$C$46+Calculations!$C$45,0))*(1+AA58)+AA60</x:f>
        <x:v>2959366.8069218807</x:v>
      </x:c>
      <x:c r="AB62" s="50" t="n">
        <x:f>(AA62-IF(AB$57=Calculations!$C$39,Calculations!$C$46+Calculations!$C$45,0))*(1+AB58)+AB60</x:f>
        <x:v>3184747.0938717634</x:v>
      </x:c>
      <x:c r="AC62" s="50" t="n">
        <x:f>(AB62-IF(AC$57=Calculations!$C$39,Calculations!$C$46+Calculations!$C$45,0))*(1+AC58)+AC60</x:f>
        <x:v>3427035.7664010166</x:v>
      </x:c>
      <x:c r="AD62" s="50" t="n">
        <x:f>(AC62-IF(AD$57=Calculations!$C$39,Calculations!$C$46+Calculations!$C$45,0))*(1+AD58)+AD60</x:f>
        <x:v>3687383.596634384</x:v>
      </x:c>
      <x:c r="AE62" s="50" t="n">
        <x:f>(AD62-IF(AE$57=Calculations!$C$39,Calculations!$C$46+Calculations!$C$45,0))*(1+AE58)+AE60</x:f>
        <x:v>3967017.2038811073</x:v>
      </x:c>
      <x:c r="AF62" s="50" t="n">
        <x:f>(AE62-IF(AF$57=Calculations!$C$39,Calculations!$C$46+Calculations!$C$45,0))*(1+AF58)+AF60</x:f>
        <x:v>4267243.99974126</x:v>
      </x:c>
    </x:row>
    <x:row r="63">
      <x:c r="A63" t="s">
        <x:v>966</x:v>
      </x:c>
      <x:c r="B63" s="50" t="n">
        <x:f>Calculations!$C$14</x:f>
        <x:v>181593.75000000003</x:v>
      </x:c>
      <x:c r="C63" s="50" t="n">
        <x:f>B63*(1+C58)+Liquidity_30Y!D$9</x:f>
        <x:v>145275.00000000003</x:v>
      </x:c>
      <x:c r="D63" s="50" t="n">
        <x:f>C63*(1+D58)+Liquidity_30Y!E$9</x:f>
        <x:v>130747.50000000003</x:v>
      </x:c>
      <x:c r="E63" s="50" t="n">
        <x:f>D63*(1+E58)+Liquidity_30Y!F$9</x:f>
        <x:v>139246.08750000002</x:v>
      </x:c>
      <x:c r="F63" s="50" t="n">
        <x:f>E63*(1+F58)+Liquidity_30Y!G$9</x:f>
        <x:v>148297.08318750001</x:v>
      </x:c>
      <x:c r="G63" s="50" t="n">
        <x:f>F63*(1+G58)+Liquidity_30Y!H$9</x:f>
        <x:v>157936.3935946875</x:v>
      </x:c>
      <x:c r="H63" s="50" t="n">
        <x:f>G63*(1+H58)+Liquidity_30Y!I$9</x:f>
        <x:v>168202.25917834218</x:v>
      </x:c>
      <x:c r="I63" s="50" t="n">
        <x:f>H63*(1+I58)+Liquidity_30Y!J$9</x:f>
        <x:v>179135.4060249344</x:v>
      </x:c>
      <x:c r="J63" s="50" t="n">
        <x:f>I63*(1+J58)+Liquidity_30Y!K$9</x:f>
        <x:v>190779.20741655512</x:v>
      </x:c>
      <x:c r="K63" s="50" t="n">
        <x:f>J63*(1+K58)+Liquidity_30Y!L$9</x:f>
        <x:v>203179.85589863118</x:v>
      </x:c>
      <x:c r="L63" s="50" t="n">
        <x:f>K63*(1+L58)+Liquidity_30Y!M$9</x:f>
        <x:v>216386.5465320422</x:v>
      </x:c>
      <x:c r="M63" s="50" t="n">
        <x:f>L63*(1+M58)+Liquidity_30Y!N$9</x:f>
        <x:v>230451.67205662493</x:v>
      </x:c>
      <x:c r="N63" s="50" t="n">
        <x:f>M63*(1+N58)+Liquidity_30Y!O$9</x:f>
        <x:v>245431.03074030555</x:v>
      </x:c>
      <x:c r="O63" s="50" t="n">
        <x:f>N63*(1+O58)+Liquidity_30Y!P$9</x:f>
        <x:v>261384.0477384254</x:v>
      </x:c>
      <x:c r="P63" s="50" t="n">
        <x:f>O63*(1+P58)+Liquidity_30Y!Q$9</x:f>
        <x:v>278374.01084142306</x:v>
      </x:c>
      <x:c r="Q63" s="50" t="n">
        <x:f>P63*(1+Q58)+Liquidity_30Y!R$9</x:f>
        <x:v>296468.32154611556</x:v>
      </x:c>
      <x:c r="R63" s="50" t="n">
        <x:f>Q63*(1+R58)+Liquidity_30Y!S$9</x:f>
        <x:v>315738.76244661305</x:v>
      </x:c>
      <x:c r="S63" s="50" t="n">
        <x:f>R63*(1+S58)+Liquidity_30Y!T$9</x:f>
        <x:v>336261.7820056429</x:v>
      </x:c>
      <x:c r="T63" s="50" t="n">
        <x:f>S63*(1+T58)+Liquidity_30Y!U$9</x:f>
        <x:v>358118.79783600965</x:v>
      </x:c>
      <x:c r="U63" s="50" t="n">
        <x:f>T63*(1+U58)+Liquidity_30Y!V$9</x:f>
        <x:v>381396.51969535026</x:v>
      </x:c>
      <x:c r="V63" s="50" t="n">
        <x:f>U63*(1+V58)+Liquidity_30Y!W$9</x:f>
        <x:v>406187.293475548</x:v>
      </x:c>
      <x:c r="W63" s="50" t="n">
        <x:f>V63*(1+W58)+Liquidity_30Y!X$9</x:f>
        <x:v>432589.46755145857</x:v>
      </x:c>
      <x:c r="X63" s="50" t="n">
        <x:f>W63*(1+X58)+Liquidity_30Y!Y$9</x:f>
        <x:v>460707.78294230334</x:v>
      </x:c>
      <x:c r="Y63" s="50" t="n">
        <x:f>X63*(1+Y58)+Liquidity_30Y!Z$9</x:f>
        <x:v>490653.78883355303</x:v>
      </x:c>
      <x:c r="Z63" s="50" t="n">
        <x:f>Y63*(1+Z58)+Liquidity_30Y!AA$9</x:f>
        <x:v>522546.285107734</x:v>
      </x:c>
      <x:c r="AA63" s="50" t="n">
        <x:f>Z63*(1+AA58)+Liquidity_30Y!AB$9</x:f>
        <x:v>556511.7936397366</x:v>
      </x:c>
      <x:c r="AB63" s="50" t="n">
        <x:f>AA63*(1+AB58)+Liquidity_30Y!AC$9</x:f>
        <x:v>592685.0602263195</x:v>
      </x:c>
      <x:c r="AC63" s="50" t="n">
        <x:f>AB63*(1+AC58)+Liquidity_30Y!AD$9</x:f>
        <x:v>631209.5891410302</x:v>
      </x:c>
      <x:c r="AD63" s="50" t="n">
        <x:f>AC63*(1+AD58)+Liquidity_30Y!AE$9</x:f>
        <x:v>672238.2124351972</x:v>
      </x:c>
      <x:c r="AE63" s="50" t="n">
        <x:f>AD63*(1+AE58)+Liquidity_30Y!AF$9</x:f>
        <x:v>715933.696243485</x:v>
      </x:c>
      <x:c r="AF63" s="50" t="n">
        <x:f>AE63*(1+AF58)+Liquidity_30Y!AG$9</x:f>
        <x:v>762469.3864993114</x:v>
      </x:c>
    </x:row>
    <x:row r="64">
      <x:c r="A64" t="s">
        <x:v>967</x:v>
      </x:c>
      <x:c r="B64" s="50" t="n">
        <x:f t="shared" ref="B64:AF64" si="9">B61+B63</x:f>
        <x:v>1210625</x:v>
      </x:c>
      <x:c r="C64" s="50">
        <x:f t="shared" si="9"/>
        <x:v>970220.54894275975</x:v>
      </x:c>
      <x:c r="D64" s="50">
        <x:f t="shared" si="9"/>
        <x:v>876837.87259124359</x:v>
      </x:c>
      <x:c r="E64" s="50">
        <x:f t="shared" si="9"/>
        <x:v>914639.34260123421</x:v>
      </x:c>
      <x:c r="F64" s="50">
        <x:f t="shared" si="9"/>
        <x:v>956221.13568484061</x:v>
      </x:c>
      <x:c r="G64" s="50">
        <x:f t="shared" si="9"/>
        <x:v>1001860.7526728709</x:v>
      </x:c>
      <x:c r="H64" s="50">
        <x:f t="shared" si="9"/>
        <x:v>1051854.4409919572</x:v>
      </x:c>
      <x:c r="I64" s="50">
        <x:f t="shared" si="9"/>
        <x:v>1106518.4267155626</x:v>
      </x:c>
      <x:c r="J64" s="50">
        <x:f t="shared" si="9"/>
        <x:v>1166190.2268507143</x:v>
      </x:c>
      <x:c r="K64" s="50">
        <x:f t="shared" si="9"/>
        <x:v>1231230.0470718199</x:v>
      </x:c>
      <x:c r="L64" s="50">
        <x:f t="shared" si="9"/>
        <x:v>1302022.2704512379</x:v>
      </x:c>
      <x:c r="M64" s="50">
        <x:f t="shared" si="9"/>
        <x:v>1378977.0430965661</x:v>
      </x:c>
      <x:c r="N64" s="50">
        <x:f t="shared" si="9"/>
        <x:v>1462531.9629882947</x:v>
      </x:c>
      <x:c r="O64" s="50">
        <x:f t="shared" si="9"/>
        <x:v>1553153.87872007</x:v>
      </x:c>
      <x:c r="P64" s="50">
        <x:f t="shared" si="9"/>
        <x:v>1651340.8052789439</x:v>
      </x:c>
      <x:c r="Q64" s="50">
        <x:f t="shared" si="9"/>
        <x:v>1757623.9644663692</x:v>
      </x:c>
      <x:c r="R64" s="50">
        <x:f t="shared" si="9"/>
        <x:v>1872569.9580541821</x:v>
      </x:c>
      <x:c r="S64" s="50">
        <x:f t="shared" si="9"/>
        <x:v>1996783.0822953293</x:v>
      </x:c>
      <x:c r="T64" s="50">
        <x:f t="shared" si="9"/>
        <x:v>2130907.7929687556</x:v>
      </x:c>
      <x:c r="U64" s="50">
        <x:f t="shared" si="9"/>
        <x:v>2275631.3307338506</x:v>
      </x:c>
      <x:c r="V64" s="50">
        <x:f t="shared" si="9"/>
        <x:v>2431686.5172045669</x:v>
      </x:c>
      <x:c r="W64" s="50">
        <x:f t="shared" si="9"/>
        <x:v>2599854.7328292225</x:v>
      </x:c>
      <x:c r="X64" s="50">
        <x:f t="shared" si="9"/>
        <x:v>2780969.0883818278</x:v>
      </x:c>
      <x:c r="Y64" s="50">
        <x:f t="shared" si="9"/>
        <x:v>2975917.8026373354</x:v>
      </x:c>
      <x:c r="Z64" s="50">
        <x:f t="shared" si="9"/>
        <x:v>3185647.7996195583</x:v>
      </x:c>
      <x:c r="AA64" s="50">
        <x:f t="shared" si="9"/>
        <x:v>3411168.5396798681</x:v>
      </x:c>
      <x:c r="AB64" s="50">
        <x:f t="shared" si="9"/>
        <x:v>3653556.0995906186</x:v>
      </x:c>
      <x:c r="AC64" s="50">
        <x:f t="shared" si="9"/>
        <x:v>3913957.5178231965</x:v>
      </x:c>
      <x:c r="AD64" s="50">
        <x:f t="shared" si="9"/>
        <x:v>4193595.4222306041</x:v>
      </x:c>
      <x:c r="AE64" s="50">
        <x:f t="shared" si="9"/>
        <x:v>4493772.9584726812</x:v>
      </x:c>
      <x:c r="AF64" s="50">
        <x:f t="shared" si="9"/>
        <x:v>4815879.0387128852</x:v>
      </x:c>
    </x:row>
    <x:row r="65">
      <x:c r="A65" t="s">
        <x:v>968</x:v>
      </x:c>
      <x:c r="B65" s="50" t="n">
        <x:f t="shared" ref="B65:AF65" si="10">B62+B63</x:f>
        <x:v>1210625</x:v>
      </x:c>
      <x:c r="C65" s="50">
        <x:f t="shared" si="10"/>
        <x:v>822180.38861116092</x:v>
      </x:c>
      <x:c r="D65" s="50">
        <x:f t="shared" si="10"/>
        <x:v>755961.56796120584</x:v>
      </x:c>
      <x:c r="E65" s="50">
        <x:f t="shared" si="10"/>
        <x:v>798265.91783864517</x:v>
      </x:c>
      <x:c r="F65" s="50">
        <x:f t="shared" si="10"/>
        <x:v>844643.27798108442</x:v>
      </x:c>
      <x:c r="G65" s="50">
        <x:f t="shared" si="10"/>
        <x:v>895390.17388677155</x:v>
      </x:c>
      <x:c r="H65" s="50">
        <x:f t="shared" si="10"/>
        <x:v>950823.11425316276</x:v>
      </x:c>
      <x:c r="I65" s="50">
        <x:f t="shared" si="10"/>
        <x:v>1011279.9034071476</x:v>
      </x:c>
      <x:c r="J65" s="50">
        <x:f t="shared" si="10"/>
        <x:v>1077121.0391956535</x:v>
      </x:c>
      <x:c r="K65" s="50">
        <x:f t="shared" si="10"/>
        <x:v>1148731.2018875815</x:v>
      </x:c>
      <x:c r="L65" s="50">
        <x:f t="shared" si="10"/>
        <x:v>1226520.839998425</x:v>
      </x:c>
      <x:c r="M65" s="50">
        <x:f t="shared" si="10"/>
        <x:v>1310927.8593327217</x:v>
      </x:c>
      <x:c r="N65" s="50">
        <x:f t="shared" si="10"/>
        <x:v>1402419.4219482015</x:v>
      </x:c>
      <x:c r="O65" s="50">
        <x:f t="shared" si="10"/>
        <x:v>1501493.862180772</x:v>
      </x:c>
      <x:c r="P65" s="50">
        <x:f t="shared" si="10"/>
        <x:v>1608682.7273329925</x:v>
      </x:c>
      <x:c r="Q65" s="50">
        <x:f t="shared" si="10"/>
        <x:v>1724552.9511223324</x:v>
      </x:c>
      <x:c r="R65" s="50">
        <x:f t="shared" si="10"/>
        <x:v>1849709.1685111839</x:v>
      </x:c>
      <x:c r="S65" s="50">
        <x:f t="shared" si="10"/>
        <x:v>1984796.1811004374</x:v>
      </x:c>
      <x:c r="T65" s="50">
        <x:f t="shared" si="10"/>
        <x:v>2130501.5828645965</x:v>
      </x:c>
      <x:c r="U65" s="50">
        <x:f t="shared" si="10"/>
        <x:v>2287558.5566413226</x:v>
      </x:c>
      <x:c r="V65" s="50">
        <x:f t="shared" si="10"/>
        <x:v>2456748.8524644258</x:v>
      </x:c>
      <x:c r="W65" s="50">
        <x:f t="shared" si="10"/>
        <x:v>2638905.9595493739</x:v>
      </x:c>
      <x:c r="X65" s="50">
        <x:f t="shared" si="10"/>
        <x:v>2834918.4845071905</x:v>
      </x:c>
      <x:c r="Y65" s="50">
        <x:f t="shared" si="10"/>
        <x:v>3045733.7491792478</x:v>
      </x:c>
      <x:c r="Z65" s="50">
        <x:f t="shared" si="10"/>
        <x:v>3272361.6223550965</x:v>
      </x:c>
      <x:c r="AA65" s="50">
        <x:f t="shared" si="10"/>
        <x:v>3515878.6005616174</x:v>
      </x:c>
      <x:c r="AB65" s="50">
        <x:f t="shared" si="10"/>
        <x:v>3777432.1540980828</x:v>
      </x:c>
      <x:c r="AC65" s="50">
        <x:f t="shared" si="10"/>
        <x:v>4058245.3555420469</x:v>
      </x:c>
      <x:c r="AD65" s="50">
        <x:f t="shared" si="10"/>
        <x:v>4359621.8090695813</x:v>
      </x:c>
      <x:c r="AE65" s="50">
        <x:f t="shared" si="10"/>
        <x:v>4682950.9001245927</x:v>
      </x:c>
      <x:c r="AF65" s="50">
        <x:f t="shared" si="10"/>
        <x:v>5029713.3862405717</x:v>
      </x:c>
    </x:row>
    <x:row r="66">
      <x:c r="A66" t="s">
        <x:v>635</x:v>
      </x:c>
      <x:c r="B66" s="50" t="n">
        <x:f>Calculations!G$80</x:f>
        <x:v>1</x:v>
      </x:c>
      <x:c r="C66" s="50" t="n">
        <x:f>Calculations!H$80</x:f>
        <x:v>1.025</x:v>
      </x:c>
      <x:c r="D66" s="50" t="n">
        <x:f>Calculations!I$80</x:f>
        <x:v>1.050625</x:v>
      </x:c>
      <x:c r="E66" s="50" t="n">
        <x:f>Calculations!J$80</x:f>
        <x:v>1.0768906249999999</x:v>
      </x:c>
      <x:c r="F66" s="50" t="n">
        <x:f>Calculations!K$80</x:f>
        <x:v>1.1038128906249998</x:v>
      </x:c>
      <x:c r="G66" s="50" t="n">
        <x:f>Calculations!L$80</x:f>
        <x:v>1.1314082128906247</x:v>
      </x:c>
      <x:c r="H66" s="50" t="n">
        <x:f>Calculations!M$80</x:f>
        <x:v>1.1596934182128902</x:v>
      </x:c>
      <x:c r="I66" s="50" t="n">
        <x:f>Calculations!N$80</x:f>
        <x:v>1.1886857536682125</x:v>
      </x:c>
      <x:c r="J66" s="50" t="n">
        <x:f>Calculations!O$80</x:f>
        <x:v>1.2184028975099177</x:v>
      </x:c>
      <x:c r="K66" s="50" t="n">
        <x:f>Calculations!P$80</x:f>
        <x:v>1.2488629699476654</x:v>
      </x:c>
      <x:c r="L66" s="50" t="n">
        <x:f>Calculations!Q$80</x:f>
        <x:v>1.280084544196357</x:v>
      </x:c>
      <x:c r="M66" s="50" t="n">
        <x:f>Calculations!R$80</x:f>
        <x:v>1.312086657801266</x:v>
      </x:c>
      <x:c r="N66" s="50" t="n">
        <x:f>Calculations!S$80</x:f>
        <x:v>1.3448888242462975</x:v>
      </x:c>
      <x:c r="O66" s="50" t="n">
        <x:f>Calculations!T$80</x:f>
        <x:v>1.378511044852455</x:v>
      </x:c>
      <x:c r="P66" s="50" t="n">
        <x:f>Calculations!U$80</x:f>
        <x:v>1.4129738209737661</x:v>
      </x:c>
      <x:c r="Q66" s="50" t="n">
        <x:f>Calculations!V$80</x:f>
        <x:v>1.4482981664981105</x:v>
      </x:c>
      <x:c r="R66" s="50" t="n">
        <x:f>Calculations!W$80</x:f>
        <x:v>1.4845056206605631</x:v>
      </x:c>
      <x:c r="S66" s="50" t="n">
        <x:f>Calculations!X$80</x:f>
        <x:v>1.521618261177077</x:v>
      </x:c>
      <x:c r="T66" s="50" t="n">
        <x:f>Calculations!Y$80</x:f>
        <x:v>1.559658717706504</x:v>
      </x:c>
      <x:c r="U66" s="50" t="n">
        <x:f>Calculations!Z$80</x:f>
        <x:v>1.5986501856491666</x:v>
      </x:c>
      <x:c r="V66" s="50" t="n">
        <x:f>Calculations!AA$80</x:f>
        <x:v>1.6386164402903955</x:v>
      </x:c>
      <x:c r="W66" s="50" t="n">
        <x:f>Calculations!AB$80</x:f>
        <x:v>1.6795818512976552</x:v>
      </x:c>
      <x:c r="X66" s="50" t="n">
        <x:f>Calculations!AC$80</x:f>
        <x:v>1.7215713975800966</x:v>
      </x:c>
      <x:c r="Y66" s="50" t="n">
        <x:f>Calculations!AD$80</x:f>
        <x:v>1.764610682519599</x:v>
      </x:c>
      <x:c r="Z66" s="50" t="n">
        <x:f>Calculations!AE$80</x:f>
        <x:v>1.808725949582589</x:v>
      </x:c>
      <x:c r="AA66" s="50" t="n">
        <x:f>Calculations!AF$80</x:f>
        <x:v>1.8539440983221533</x:v>
      </x:c>
      <x:c r="AB66" s="50" t="n">
        <x:f>Calculations!AG$80</x:f>
        <x:v>1.900292700780207</x:v>
      </x:c>
      <x:c r="AC66" s="50" t="n">
        <x:f>Calculations!AH$80</x:f>
        <x:v>1.9478000182997122</x:v>
      </x:c>
      <x:c r="AD66" s="50" t="n">
        <x:f>Calculations!AI$80</x:f>
        <x:v>1.9964950187572048</x:v>
      </x:c>
      <x:c r="AE66" s="50" t="n">
        <x:f>Calculations!AJ$80</x:f>
        <x:v>2.046407394226135</x:v>
      </x:c>
      <x:c r="AF66" s="50" t="n">
        <x:f>Calculations!AK$80</x:f>
        <x:v>2.097567579081788</x:v>
      </x:c>
    </x:row>
    <x:row r="67">
      <x:c r="B67" s="50"/>
      <x:c r="C67" s="50"/>
      <x:c r="D67" s="50"/>
      <x:c r="E67" s="50"/>
      <x:c r="F67" s="50"/>
      <x:c r="G67" s="50"/>
      <x:c r="H67" s="50"/>
      <x:c r="I67" s="50"/>
      <x:c r="J67" s="50"/>
      <x:c r="K67" s="50"/>
      <x:c r="L67" s="50"/>
      <x:c r="M67" s="50"/>
      <x:c r="N67" s="50"/>
      <x:c r="O67" s="50"/>
      <x:c r="P67" s="50"/>
      <x:c r="Q67" s="50"/>
      <x:c r="R67" s="50"/>
      <x:c r="S67" s="50"/>
      <x:c r="T67" s="50"/>
      <x:c r="U67" s="50"/>
      <x:c r="V67" s="50"/>
      <x:c r="W67" s="50"/>
      <x:c r="X67" s="50"/>
      <x:c r="Y67" s="50"/>
      <x:c r="Z67" s="50"/>
      <x:c r="AA67" s="50"/>
      <x:c r="AB67" s="50"/>
      <x:c r="AC67" s="50"/>
      <x:c r="AD67" s="50"/>
      <x:c r="AE67" s="50"/>
      <x:c r="AF67" s="50"/>
    </x:row>
    <x:row r="68">
      <x:c r="B68" s="50"/>
      <x:c r="C68" s="50"/>
      <x:c r="D68" s="50"/>
      <x:c r="E68" s="50"/>
      <x:c r="F68" s="50"/>
      <x:c r="G68" s="50"/>
      <x:c r="H68" s="50"/>
      <x:c r="I68" s="50"/>
      <x:c r="J68" s="50"/>
      <x:c r="K68" s="50"/>
      <x:c r="L68" s="50"/>
      <x:c r="M68" s="50"/>
      <x:c r="N68" s="50"/>
      <x:c r="O68" s="50"/>
      <x:c r="P68" s="50"/>
      <x:c r="Q68" s="50"/>
      <x:c r="R68" s="50"/>
      <x:c r="S68" s="50"/>
      <x:c r="T68" s="50"/>
      <x:c r="U68" s="50"/>
      <x:c r="V68" s="50"/>
      <x:c r="W68" s="50"/>
      <x:c r="X68" s="50"/>
      <x:c r="Y68" s="50"/>
      <x:c r="Z68" s="50"/>
      <x:c r="AA68" s="50"/>
      <x:c r="AB68" s="50"/>
      <x:c r="AC68" s="50"/>
      <x:c r="AD68" s="50"/>
      <x:c r="AE68" s="50"/>
      <x:c r="AF68" s="50"/>
    </x:row>
    <x:row r="69" ht="28">
      <x:c r="A69" s="41" t="s">
        <x:v>971</x:v>
      </x:c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  <x:c r="M69" s="51"/>
      <x:c r="N69" s="51"/>
      <x:c r="O69" s="51"/>
      <x:c r="P69" s="51"/>
      <x:c r="Q69" s="51"/>
      <x:c r="R69" s="51"/>
      <x:c r="S69" s="51"/>
      <x:c r="T69" s="51"/>
      <x:c r="U69" s="51"/>
      <x:c r="V69" s="51"/>
      <x:c r="W69" s="51"/>
      <x:c r="X69" s="51"/>
      <x:c r="Y69" s="51"/>
      <x:c r="Z69" s="51"/>
      <x:c r="AA69" s="51"/>
      <x:c r="AB69" s="51"/>
      <x:c r="AC69" s="51"/>
      <x:c r="AD69" s="51"/>
      <x:c r="AE69" s="51"/>
      <x:c r="AF69" s="51"/>
    </x:row>
    <x:row r="70">
      <x:c r="A70" s="45" t="s">
        <x:v>622</x:v>
      </x:c>
      <x:c r="B70" s="52">
        <x:v>0</x:v>
      </x:c>
      <x:c r="C70" s="52">
        <x:v>1</x:v>
      </x:c>
      <x:c r="D70" s="52">
        <x:v>2</x:v>
      </x:c>
      <x:c r="E70" s="52">
        <x:v>3</x:v>
      </x:c>
      <x:c r="F70" s="52">
        <x:v>4</x:v>
      </x:c>
      <x:c r="G70" s="52">
        <x:v>5</x:v>
      </x:c>
      <x:c r="H70" s="52">
        <x:v>6</x:v>
      </x:c>
      <x:c r="I70" s="52">
        <x:v>7</x:v>
      </x:c>
      <x:c r="J70" s="52">
        <x:v>8</x:v>
      </x:c>
      <x:c r="K70" s="52">
        <x:v>9</x:v>
      </x:c>
      <x:c r="L70" s="52">
        <x:v>10</x:v>
      </x:c>
      <x:c r="M70" s="52">
        <x:v>11</x:v>
      </x:c>
      <x:c r="N70" s="52">
        <x:v>12</x:v>
      </x:c>
      <x:c r="O70" s="52">
        <x:v>13</x:v>
      </x:c>
      <x:c r="P70" s="52">
        <x:v>14</x:v>
      </x:c>
      <x:c r="Q70" s="52">
        <x:v>15</x:v>
      </x:c>
      <x:c r="R70" s="52">
        <x:v>16</x:v>
      </x:c>
      <x:c r="S70" s="52">
        <x:v>17</x:v>
      </x:c>
      <x:c r="T70" s="52">
        <x:v>18</x:v>
      </x:c>
      <x:c r="U70" s="52">
        <x:v>19</x:v>
      </x:c>
      <x:c r="V70" s="52">
        <x:v>20</x:v>
      </x:c>
      <x:c r="W70" s="52">
        <x:v>21</x:v>
      </x:c>
      <x:c r="X70" s="52">
        <x:v>22</x:v>
      </x:c>
      <x:c r="Y70" s="52">
        <x:v>23</x:v>
      </x:c>
      <x:c r="Z70" s="52">
        <x:v>24</x:v>
      </x:c>
      <x:c r="AA70" s="52">
        <x:v>25</x:v>
      </x:c>
      <x:c r="AB70" s="52">
        <x:v>26</x:v>
      </x:c>
      <x:c r="AC70" s="52">
        <x:v>27</x:v>
      </x:c>
      <x:c r="AD70" s="52">
        <x:v>28</x:v>
      </x:c>
      <x:c r="AE70" s="52">
        <x:v>29</x:v>
      </x:c>
      <x:c r="AF70" s="52">
        <x:v>30</x:v>
      </x:c>
    </x:row>
    <x:row r="71">
      <x:c r="A71" t="s">
        <x:v>965</x:v>
      </x:c>
      <x:c r="B71" s="53" t="n">
        <x:f>0</x:f>
        <x:v>0</x:v>
      </x:c>
      <x:c r="C71" s="53" t="n">
        <x:f>IF(AND(C$70&gt;=1,C$70&lt;=10),(1+Calculations!$C$64)*(1+Assumptions!$C$89)-1,Calculations!$C$62)</x:f>
        <x:v>0.02499999999999991</x:v>
      </x:c>
      <x:c r="D71" s="53" t="n">
        <x:f>IF(AND(D$70&gt;=1,D$70&lt;=10),(1+Calculations!$C$64)*(1+Assumptions!$C$89)-1,Calculations!$C$62)</x:f>
        <x:v>0.02499999999999991</x:v>
      </x:c>
      <x:c r="E71" s="53" t="n">
        <x:f>IF(AND(E$70&gt;=1,E$70&lt;=10),(1+Calculations!$C$64)*(1+Assumptions!$C$89)-1,Calculations!$C$62)</x:f>
        <x:v>0.02499999999999991</x:v>
      </x:c>
      <x:c r="F71" s="53" t="n">
        <x:f>IF(AND(F$70&gt;=1,F$70&lt;=10),(1+Calculations!$C$64)*(1+Assumptions!$C$89)-1,Calculations!$C$62)</x:f>
        <x:v>0.02499999999999991</x:v>
      </x:c>
      <x:c r="G71" s="53" t="n">
        <x:f>IF(AND(G$70&gt;=1,G$70&lt;=10),(1+Calculations!$C$64)*(1+Assumptions!$C$89)-1,Calculations!$C$62)</x:f>
        <x:v>0.02499999999999991</x:v>
      </x:c>
      <x:c r="H71" s="53" t="n">
        <x:f>IF(AND(H$70&gt;=1,H$70&lt;=10),(1+Calculations!$C$64)*(1+Assumptions!$C$89)-1,Calculations!$C$62)</x:f>
        <x:v>0.02499999999999991</x:v>
      </x:c>
      <x:c r="I71" s="53" t="n">
        <x:f>IF(AND(I$70&gt;=1,I$70&lt;=10),(1+Calculations!$C$64)*(1+Assumptions!$C$89)-1,Calculations!$C$62)</x:f>
        <x:v>0.02499999999999991</x:v>
      </x:c>
      <x:c r="J71" s="53" t="n">
        <x:f>IF(AND(J$70&gt;=1,J$70&lt;=10),(1+Calculations!$C$64)*(1+Assumptions!$C$89)-1,Calculations!$C$62)</x:f>
        <x:v>0.02499999999999991</x:v>
      </x:c>
      <x:c r="K71" s="53" t="n">
        <x:f>IF(AND(K$70&gt;=1,K$70&lt;=10),(1+Calculations!$C$64)*(1+Assumptions!$C$89)-1,Calculations!$C$62)</x:f>
        <x:v>0.02499999999999991</x:v>
      </x:c>
      <x:c r="L71" s="53" t="n">
        <x:f>IF(AND(L$70&gt;=1,L$70&lt;=10),(1+Calculations!$C$64)*(1+Assumptions!$C$89)-1,Calculations!$C$62)</x:f>
        <x:v>0.02499999999999991</x:v>
      </x:c>
      <x:c r="M71" s="53" t="n">
        <x:f>IF(AND(M$70&gt;=1,M$70&lt;=10),(1+Calculations!$C$64)*(1+Assumptions!$C$89)-1,Calculations!$C$62)</x:f>
        <x:v>0.065</x:v>
      </x:c>
      <x:c r="N71" s="53" t="n">
        <x:f>IF(AND(N$70&gt;=1,N$70&lt;=10),(1+Calculations!$C$64)*(1+Assumptions!$C$89)-1,Calculations!$C$62)</x:f>
        <x:v>0.065</x:v>
      </x:c>
      <x:c r="O71" s="53" t="n">
        <x:f>IF(AND(O$70&gt;=1,O$70&lt;=10),(1+Calculations!$C$64)*(1+Assumptions!$C$89)-1,Calculations!$C$62)</x:f>
        <x:v>0.065</x:v>
      </x:c>
      <x:c r="P71" s="53" t="n">
        <x:f>IF(AND(P$70&gt;=1,P$70&lt;=10),(1+Calculations!$C$64)*(1+Assumptions!$C$89)-1,Calculations!$C$62)</x:f>
        <x:v>0.065</x:v>
      </x:c>
      <x:c r="Q71" s="53" t="n">
        <x:f>IF(AND(Q$70&gt;=1,Q$70&lt;=10),(1+Calculations!$C$64)*(1+Assumptions!$C$89)-1,Calculations!$C$62)</x:f>
        <x:v>0.065</x:v>
      </x:c>
      <x:c r="R71" s="53" t="n">
        <x:f>IF(AND(R$70&gt;=1,R$70&lt;=10),(1+Calculations!$C$64)*(1+Assumptions!$C$89)-1,Calculations!$C$62)</x:f>
        <x:v>0.065</x:v>
      </x:c>
      <x:c r="S71" s="53" t="n">
        <x:f>IF(AND(S$70&gt;=1,S$70&lt;=10),(1+Calculations!$C$64)*(1+Assumptions!$C$89)-1,Calculations!$C$62)</x:f>
        <x:v>0.065</x:v>
      </x:c>
      <x:c r="T71" s="53" t="n">
        <x:f>IF(AND(T$70&gt;=1,T$70&lt;=10),(1+Calculations!$C$64)*(1+Assumptions!$C$89)-1,Calculations!$C$62)</x:f>
        <x:v>0.065</x:v>
      </x:c>
      <x:c r="U71" s="53" t="n">
        <x:f>IF(AND(U$70&gt;=1,U$70&lt;=10),(1+Calculations!$C$64)*(1+Assumptions!$C$89)-1,Calculations!$C$62)</x:f>
        <x:v>0.065</x:v>
      </x:c>
      <x:c r="V71" s="53" t="n">
        <x:f>IF(AND(V$70&gt;=1,V$70&lt;=10),(1+Calculations!$C$64)*(1+Assumptions!$C$89)-1,Calculations!$C$62)</x:f>
        <x:v>0.065</x:v>
      </x:c>
      <x:c r="W71" s="53" t="n">
        <x:f>IF(AND(W$70&gt;=1,W$70&lt;=10),(1+Calculations!$C$64)*(1+Assumptions!$C$89)-1,Calculations!$C$62)</x:f>
        <x:v>0.065</x:v>
      </x:c>
      <x:c r="X71" s="53" t="n">
        <x:f>IF(AND(X$70&gt;=1,X$70&lt;=10),(1+Calculations!$C$64)*(1+Assumptions!$C$89)-1,Calculations!$C$62)</x:f>
        <x:v>0.065</x:v>
      </x:c>
      <x:c r="Y71" s="53" t="n">
        <x:f>IF(AND(Y$70&gt;=1,Y$70&lt;=10),(1+Calculations!$C$64)*(1+Assumptions!$C$89)-1,Calculations!$C$62)</x:f>
        <x:v>0.065</x:v>
      </x:c>
      <x:c r="Z71" s="53" t="n">
        <x:f>IF(AND(Z$70&gt;=1,Z$70&lt;=10),(1+Calculations!$C$64)*(1+Assumptions!$C$89)-1,Calculations!$C$62)</x:f>
        <x:v>0.065</x:v>
      </x:c>
      <x:c r="AA71" s="53" t="n">
        <x:f>IF(AND(AA$70&gt;=1,AA$70&lt;=10),(1+Calculations!$C$64)*(1+Assumptions!$C$89)-1,Calculations!$C$62)</x:f>
        <x:v>0.065</x:v>
      </x:c>
      <x:c r="AB71" s="53" t="n">
        <x:f>IF(AND(AB$70&gt;=1,AB$70&lt;=10),(1+Calculations!$C$64)*(1+Assumptions!$C$89)-1,Calculations!$C$62)</x:f>
        <x:v>0.065</x:v>
      </x:c>
      <x:c r="AC71" s="53" t="n">
        <x:f>IF(AND(AC$70&gt;=1,AC$70&lt;=10),(1+Calculations!$C$64)*(1+Assumptions!$C$89)-1,Calculations!$C$62)</x:f>
        <x:v>0.065</x:v>
      </x:c>
      <x:c r="AD71" s="53" t="n">
        <x:f>IF(AND(AD$70&gt;=1,AD$70&lt;=10),(1+Calculations!$C$64)*(1+Assumptions!$C$89)-1,Calculations!$C$62)</x:f>
        <x:v>0.065</x:v>
      </x:c>
      <x:c r="AE71" s="53" t="n">
        <x:f>IF(AND(AE$70&gt;=1,AE$70&lt;=10),(1+Calculations!$C$64)*(1+Assumptions!$C$89)-1,Calculations!$C$62)</x:f>
        <x:v>0.065</x:v>
      </x:c>
      <x:c r="AF71" s="53" t="n">
        <x:f>IF(AND(AF$70&gt;=1,AF$70&lt;=10),(1+Calculations!$C$64)*(1+Assumptions!$C$89)-1,Calculations!$C$62)</x:f>
        <x:v>0.065</x:v>
      </x:c>
    </x:row>
    <x:row r="72">
      <x:c r="A72" t="s">
        <x:v>623</x:v>
      </x:c>
      <x:c r="B72" s="50" t="n">
        <x:f>Calculations!G$68</x:f>
        <x:v>-150.65105724023306</x:v>
      </x:c>
      <x:c r="C72" s="50" t="n">
        <x:f>Calculations!H$68</x:f>
        <x:v>1720.5489427597495</x:v>
      </x:c>
      <x:c r="D72" s="50" t="n">
        <x:f>Calculations!I$68</x:f>
        <x:v>3639.378542759747</x:v>
      </x:c>
      <x:c r="E72" s="50" t="n">
        <x:f>Calculations!J$68</x:f>
        <x:v>-19192.99170844024</x:v>
      </x:c>
      <x:c r="F72" s="50" t="n">
        <x:f>Calculations!K$68</x:f>
        <x:v>-17869.764185473818</x:v>
      </x:c>
      <x:c r="G72" s="50" t="n">
        <x:f>Calculations!L$68</x:f>
        <x:v>-16514.756831484352</x:v>
      </x:c>
      <x:c r="H72" s="50" t="n">
        <x:f>Calculations!M$68</x:f>
        <x:v>-15127.260604650102</x:v>
      </x:c>
      <x:c r="I72" s="50" t="n">
        <x:f>Calculations!N$68</x:f>
        <x:v>-13706.55294087177</x:v>
      </x:c>
      <x:c r="J72" s="50" t="n">
        <x:f>Calculations!O$68</x:f>
        <x:v>-12251.897601359873</x:v>
      </x:c>
      <x:c r="K72" s="50" t="n">
        <x:f>Calculations!P$68</x:f>
        <x:v>-10762.544524190715</x:v>
      </x:c>
      <x:c r="L72" s="50" t="n">
        <x:f>Calculations!Q$68</x:f>
        <x:v>-9237.729680250166</x:v>
      </x:c>
      <x:c r="M72" s="50" t="n">
        <x:f>Calculations!R$68</x:f>
        <x:v>-7676.674934002251</x:v>
      </x:c>
      <x:c r="N72" s="50" t="n">
        <x:f>Calculations!S$68</x:f>
        <x:v>-6078.587909548252</x:v>
      </x:c>
      <x:c r="O72" s="50" t="n">
        <x:f>Calculations!T$68</x:f>
        <x:v>-4442.661862463719</x:v>
      </x:c>
      <x:c r="P72" s="50" t="n">
        <x:f>Calculations!U$68</x:f>
        <x:v>-2768.075557930657</x:v>
      </x:c>
      <x:c r="Q72" s="50" t="n">
        <x:f>Calculations!V$68</x:f>
        <x:v>-1053.993155705859</x:v>
      </x:c>
      <x:c r="R72" s="50" t="n">
        <x:f>Calculations!W$68</x:f>
        <x:v>700.4358974989154</x:v>
      </x:c>
      <x:c r="S72" s="50" t="n">
        <x:f>Calculations!X$68</x:f>
        <x:v>2496.0769676255877</x:v>
      </x:c>
      <x:c r="T72" s="50" t="n">
        <x:f>Calculations!Y$68</x:f>
        <x:v>4333.810324229649</x:v>
      </x:c>
      <x:c r="U72" s="50" t="n">
        <x:f>Calculations!Z$68</x:f>
        <x:v>6214.531222126068</x:v>
      </x:c>
      <x:c r="V72" s="50" t="n">
        <x:f>Calculations!AA$68</x:f>
        <x:v>8139.149973016378</x:v>
      </x:c>
      <x:c r="W72" s="50" t="n">
        <x:f>Calculations!AB$68</x:f>
        <x:v>10108.592006359017</x:v>
      </x:c>
      <x:c r="X72" s="50" t="n">
        <x:f>Calculations!AC$68</x:f>
        <x:v>12123.797918705968</x:v>
      </x:c>
      <x:c r="Y72" s="50" t="n">
        <x:f>Calculations!AD$68</x:f>
        <x:v>14185.723510689015</x:v>
      </x:c>
      <x:c r="Z72" s="50" t="n">
        <x:f>Calculations!AE$68</x:f>
        <x:v>16295.339810796257</x:v>
      </x:c>
      <x:c r="AA72" s="50" t="n">
        <x:f>Calculations!AF$68</x:f>
        <x:v>18453.633085039008</x:v>
      </x:c>
      <x:c r="AB72" s="50" t="n">
        <x:f>Calculations!AG$68</x:f>
        <x:v>20661.604831559525</x:v>
      </x:c>
      <x:c r="AC72" s="50" t="n">
        <x:f>Calculations!AH$68</x:f>
        <x:v>22920.271759187628</x:v>
      </x:c>
      <x:c r="AD72" s="50" t="n">
        <x:f>Calculations!AI$68</x:f>
        <x:v>25230.66574890015</x:v>
      </x:c>
      <x:c r="AE72" s="50" t="n">
        <x:f>Calculations!AJ$68</x:f>
        <x:v>27593.83379708772</x:v>
      </x:c>
      <x:c r="AF72" s="50" t="n">
        <x:f>Calculations!AK$68</x:f>
        <x:v>30010.837939480087</x:v>
      </x:c>
    </x:row>
    <x:row r="73">
      <x:c r="A73" t="s">
        <x:v>624</x:v>
      </x:c>
      <x:c r="B73" s="50" t="n">
        <x:f>Calculations!G$69</x:f>
        <x:v>-150.65105724023306</x:v>
      </x:c>
      <x:c r="C73" s="50" t="n">
        <x:f>Calculations!H$69</x:f>
        <x:v>14080.38861116092</x:v>
      </x:c>
      <x:c r="D73" s="50" t="n">
        <x:f>Calculations!I$69</x:f>
        <x:v>15999.218211160918</x:v>
      </x:c>
      <x:c r="E73" s="50" t="n">
        <x:f>Calculations!J$69</x:f>
        <x:v>-6833.152040039069</x:v>
      </x:c>
      <x:c r="F73" s="50" t="n">
        <x:f>Calculations!K$69</x:f>
        <x:v>-5509.924517072646</x:v>
      </x:c>
      <x:c r="G73" s="50" t="n">
        <x:f>Calculations!L$69</x:f>
        <x:v>-4154.917163083181</x:v>
      </x:c>
      <x:c r="H73" s="50" t="n">
        <x:f>Calculations!M$69</x:f>
        <x:v>-2767.420936248931</x:v>
      </x:c>
      <x:c r="I73" s="50" t="n">
        <x:f>Calculations!N$69</x:f>
        <x:v>-1346.713272470599</x:v>
      </x:c>
      <x:c r="J73" s="50" t="n">
        <x:f>Calculations!O$69</x:f>
        <x:v>107.94206704129829</x:v>
      </x:c>
      <x:c r="K73" s="50" t="n">
        <x:f>Calculations!P$69</x:f>
        <x:v>1597.2951442104568</x:v>
      </x:c>
      <x:c r="L73" s="50" t="n">
        <x:f>Calculations!Q$69</x:f>
        <x:v>3122.1099881510054</x:v>
      </x:c>
      <x:c r="M73" s="50" t="n">
        <x:f>Calculations!R$69</x:f>
        <x:v>4683.164734398921</x:v>
      </x:c>
      <x:c r="N73" s="50" t="n">
        <x:f>Calculations!S$69</x:f>
        <x:v>6281.251758852919</x:v>
      </x:c>
      <x:c r="O73" s="50" t="n">
        <x:f>Calculations!T$69</x:f>
        <x:v>7917.177805937452</x:v>
      </x:c>
      <x:c r="P73" s="50" t="n">
        <x:f>Calculations!U$69</x:f>
        <x:v>9591.764110470514</x:v>
      </x:c>
      <x:c r="Q73" s="50" t="n">
        <x:f>Calculations!V$69</x:f>
        <x:v>11305.846512695312</x:v>
      </x:c>
      <x:c r="R73" s="50" t="n">
        <x:f>Calculations!W$69</x:f>
        <x:v>13060.275565900087</x:v>
      </x:c>
      <x:c r="S73" s="50" t="n">
        <x:f>Calculations!X$69</x:f>
        <x:v>14855.916636026759</x:v>
      </x:c>
      <x:c r="T73" s="50" t="n">
        <x:f>Calculations!Y$69</x:f>
        <x:v>16693.64999263082</x:v>
      </x:c>
      <x:c r="U73" s="50" t="n">
        <x:f>Calculations!Z$69</x:f>
        <x:v>18574.37089052724</x:v>
      </x:c>
      <x:c r="V73" s="50" t="n">
        <x:f>Calculations!AA$69</x:f>
        <x:v>20498.98964141755</x:v>
      </x:c>
      <x:c r="W73" s="50" t="n">
        <x:f>Calculations!AB$69</x:f>
        <x:v>22468.431674760188</x:v>
      </x:c>
      <x:c r="X73" s="50" t="n">
        <x:f>Calculations!AC$69</x:f>
        <x:v>24483.63758710714</x:v>
      </x:c>
      <x:c r="Y73" s="50" t="n">
        <x:f>Calculations!AD$69</x:f>
        <x:v>26545.563179090186</x:v>
      </x:c>
      <x:c r="Z73" s="50" t="n">
        <x:f>Calculations!AE$69</x:f>
        <x:v>28655.179479197428</x:v>
      </x:c>
      <x:c r="AA73" s="50" t="n">
        <x:f>Calculations!AF$69</x:f>
        <x:v>30813.47275344018</x:v>
      </x:c>
      <x:c r="AB73" s="50" t="n">
        <x:f>Calculations!AG$69</x:f>
        <x:v>33021.44449996069</x:v>
      </x:c>
      <x:c r="AC73" s="50" t="n">
        <x:f>Calculations!AH$69</x:f>
        <x:v>35280.111427588796</x:v>
      </x:c>
      <x:c r="AD73" s="50" t="n">
        <x:f>Calculations!AI$69</x:f>
        <x:v>37590.50541730132</x:v>
      </x:c>
      <x:c r="AE73" s="50" t="n">
        <x:f>Calculations!AJ$69</x:f>
        <x:v>39953.673465488886</x:v>
      </x:c>
      <x:c r="AF73" s="50" t="n">
        <x:f>Calculations!AK$69</x:f>
        <x:v>42370.677607881255</x:v>
      </x:c>
    </x:row>
    <x:row r="74">
      <x:c r="A74" t="s">
        <x:v>626</x:v>
      </x:c>
      <x:c r="B74" s="50" t="n">
        <x:f>Calculations!$C$53</x:f>
        <x:v>1029031.25</x:v>
      </x:c>
      <x:c r="C74" s="50" t="n">
        <x:f t="shared" ref="C74:AF74" si="11">B74*(1+C71)+C72</x:f>
        <x:v>1056477.5801927596</x:v>
      </x:c>
      <x:c r="D74" s="50">
        <x:f t="shared" si="11"/>
        <x:v>1086528.8982403383</x:v>
      </x:c>
      <x:c r="E74" s="50">
        <x:f t="shared" si="11"/>
        <x:v>1094499.1289879065</x:v>
      </x:c>
      <x:c r="F74" s="50">
        <x:f t="shared" si="11"/>
        <x:v>1103991.8430271302</x:v>
      </x:c>
      <x:c r="G74" s="50">
        <x:f t="shared" si="11"/>
        <x:v>1115076.8822713241</x:v>
      </x:c>
      <x:c r="H74" s="50">
        <x:f t="shared" si="11"/>
        <x:v>1127826.543723457</x:v>
      </x:c>
      <x:c r="I74" s="50">
        <x:f t="shared" si="11"/>
        <x:v>1142315.6543756716</x:v>
      </x:c>
      <x:c r="J74" s="50">
        <x:f t="shared" si="11"/>
        <x:v>1158621.6481337035</x:v>
      </x:c>
      <x:c r="K74" s="50">
        <x:f t="shared" si="11"/>
        <x:v>1176824.6448128552</x:v>
      </x:c>
      <x:c r="L74" s="50">
        <x:f t="shared" si="11"/>
        <x:v>1197007.5312529262</x:v>
      </x:c>
      <x:c r="M74" s="50">
        <x:f t="shared" si="11"/>
        <x:v>1267136.3458503641</x:v>
      </x:c>
      <x:c r="N74" s="50">
        <x:f t="shared" si="11"/>
        <x:v>1343421.6204210895</x:v>
      </x:c>
      <x:c r="O74" s="50">
        <x:f t="shared" si="11"/>
        <x:v>1426301.3638859966</x:v>
      </x:c>
      <x:c r="P74" s="50">
        <x:f t="shared" si="11"/>
        <x:v>1516242.8769806556</x:v>
      </x:c>
      <x:c r="Q74" s="50">
        <x:f t="shared" si="11"/>
        <x:v>1613744.6708286921</x:v>
      </x:c>
      <x:c r="R74" s="50">
        <x:f t="shared" si="11"/>
        <x:v>1719338.5103300558</x:v>
      </x:c>
      <x:c r="S74" s="50">
        <x:f t="shared" si="11"/>
        <x:v>1833591.590469135</x:v>
      </x:c>
      <x:c r="T74" s="50">
        <x:f t="shared" si="11"/>
        <x:v>1957108.8541738582</x:v>
      </x:c>
      <x:c r="U74" s="50">
        <x:f t="shared" si="11"/>
        <x:v>2090535.4609172849</x:v>
      </x:c>
      <x:c r="V74" s="50">
        <x:f t="shared" si="11"/>
        <x:v>2234559.4158499246</x:v>
      </x:c>
      <x:c r="W74" s="50">
        <x:f t="shared" si="11"/>
        <x:v>2389914.3698865287</x:v>
      </x:c>
      <x:c r="X74" s="50">
        <x:f t="shared" si="11"/>
        <x:v>2557382.6018478591</x:v>
      </x:c>
      <x:c r="Y74" s="50">
        <x:f t="shared" si="11"/>
        <x:v>2737798.194478659</x:v>
      </x:c>
      <x:c r="Z74" s="50">
        <x:f t="shared" si="11"/>
        <x:v>2932050.4169305679</x:v>
      </x:c>
      <x:c r="AA74" s="50">
        <x:f t="shared" si="11"/>
        <x:v>3141087.3271160936</x:v>
      </x:c>
      <x:c r="AB74" s="50">
        <x:f t="shared" si="11"/>
        <x:v>3365919.608210199</x:v>
      </x:c>
      <x:c r="AC74" s="50">
        <x:f t="shared" si="11"/>
        <x:v>3607624.6545030498</x:v>
      </x:c>
      <x:c r="AD74" s="50">
        <x:f t="shared" si="11"/>
        <x:v>3867350.922794648</x:v>
      </x:c>
      <x:c r="AE74" s="50">
        <x:f t="shared" si="11"/>
        <x:v>4146322.5665733879</x:v>
      </x:c>
      <x:c r="AF74" s="50">
        <x:f t="shared" si="11"/>
        <x:v>4445844.3713401379</x:v>
      </x:c>
    </x:row>
    <x:row r="75">
      <x:c r="A75" t="s">
        <x:v>627</x:v>
      </x:c>
      <x:c r="B75" s="50" t="n">
        <x:f>Calculations!$C$53</x:f>
        <x:v>1029031.25</x:v>
      </x:c>
      <x:c r="C75" s="50" t="n">
        <x:f>(B75-IF(C$70=Calculations!$C$39,Calculations!$C$46+Calculations!$C$45,0))*(1+C71)+C73</x:f>
        <x:v>863324.9198611608</x:v>
      </x:c>
      <x:c r="D75" s="50" t="n">
        <x:f>(C75-IF(D$70=Calculations!$C$39,Calculations!$C$46+Calculations!$C$45,0))*(1+D71)+D73</x:f>
        <x:v>900907.2610688508</x:v>
      </x:c>
      <x:c r="E75" s="50" t="n">
        <x:f>(D75-IF(E$70=Calculations!$C$39,Calculations!$C$46+Calculations!$C$45,0))*(1+E71)+E73</x:f>
        <x:v>916596.7905555329</x:v>
      </x:c>
      <x:c r="F75" s="50" t="n">
        <x:f>(E75-IF(F$70=Calculations!$C$39,Calculations!$C$46+Calculations!$C$45,0))*(1+F71)+F73</x:f>
        <x:v>934001.7858023485</x:v>
      </x:c>
      <x:c r="G75" s="50" t="n">
        <x:f>(F75-IF(G$70=Calculations!$C$39,Calculations!$C$46+Calculations!$C$45,0))*(1+G71)+G73</x:f>
        <x:v>953196.9132843239</x:v>
      </x:c>
      <x:c r="H75" s="50" t="n">
        <x:f>(G75-IF(H$70=Calculations!$C$39,Calculations!$C$46+Calculations!$C$45,0))*(1+H71)+H73</x:f>
        <x:v>974259.4151801829</x:v>
      </x:c>
      <x:c r="I75" s="50" t="n">
        <x:f>(H75-IF(I$70=Calculations!$C$39,Calculations!$C$46+Calculations!$C$45,0))*(1+I71)+I73</x:f>
        <x:v>997269.1872872168</x:v>
      </x:c>
      <x:c r="J75" s="50" t="n">
        <x:f>(I75-IF(J$70=Calculations!$C$39,Calculations!$C$46+Calculations!$C$45,0))*(1+J71)+J73</x:f>
        <x:v>1022308.8590364384</x:v>
      </x:c>
      <x:c r="K75" s="50" t="n">
        <x:f>(J75-IF(K$70=Calculations!$C$39,Calculations!$C$46+Calculations!$C$45,0))*(1+K71)+K73</x:f>
        <x:v>1049463.8756565598</x:v>
      </x:c>
      <x:c r="L75" s="50" t="n">
        <x:f>(K75-IF(L$70=Calculations!$C$39,Calculations!$C$46+Calculations!$C$45,0))*(1+L71)+L73</x:f>
        <x:v>1078822.5825361249</x:v>
      </x:c>
      <x:c r="M75" s="50" t="n">
        <x:f>(L75-IF(M$70=Calculations!$C$39,Calculations!$C$46+Calculations!$C$45,0))*(1+M71)+M73</x:f>
        <x:v>1153629.2151353718</x:v>
      </x:c>
      <x:c r="N75" s="50" t="n">
        <x:f>(M75-IF(N$70=Calculations!$C$39,Calculations!$C$46+Calculations!$C$45,0))*(1+N71)+N73</x:f>
        <x:v>1234896.365878024</x:v>
      </x:c>
      <x:c r="O75" s="50" t="n">
        <x:f>(N75-IF(O$70=Calculations!$C$39,Calculations!$C$46+Calculations!$C$45,0))*(1+O71)+O73</x:f>
        <x:v>1323081.8074660327</x:v>
      </x:c>
      <x:c r="P75" s="50" t="n">
        <x:f>(O75-IF(P$70=Calculations!$C$39,Calculations!$C$46+Calculations!$C$45,0))*(1+P71)+P73</x:f>
        <x:v>1418673.889061795</x:v>
      </x:c>
      <x:c r="Q75" s="50" t="n">
        <x:f>(P75-IF(Q$70=Calculations!$C$39,Calculations!$C$46+Calculations!$C$45,0))*(1+Q71)+Q73</x:f>
        <x:v>1522193.538363507</x:v>
      </x:c>
      <x:c r="R75" s="50" t="n">
        <x:f>(Q75-IF(R$70=Calculations!$C$39,Calculations!$C$46+Calculations!$C$45,0))*(1+R71)+R73</x:f>
        <x:v>1634196.3939230351</x:v>
      </x:c>
      <x:c r="S75" s="50" t="n">
        <x:f>(R75-IF(S$70=Calculations!$C$39,Calculations!$C$46+Calculations!$C$45,0))*(1+S71)+S73</x:f>
        <x:v>1755275.076164059</x:v>
      </x:c>
      <x:c r="T75" s="50" t="n">
        <x:f>(S75-IF(T$70=Calculations!$C$39,Calculations!$C$46+Calculations!$C$45,0))*(1+T71)+T73</x:f>
        <x:v>1886061.6061073537</x:v>
      </x:c>
      <x:c r="U75" s="50" t="n">
        <x:f>(T75-IF(U$70=Calculations!$C$39,Calculations!$C$46+Calculations!$C$45,0))*(1+U71)+U73</x:f>
        <x:v>2027229.9813948588</x:v>
      </x:c>
      <x:c r="V75" s="50" t="n">
        <x:f>(U75-IF(V$70=Calculations!$C$39,Calculations!$C$46+Calculations!$C$45,0))*(1+V71)+V73</x:f>
        <x:v>2179498.919826942</x:v>
      </x:c>
      <x:c r="W75" s="50" t="n">
        <x:f>(V75-IF(W$70=Calculations!$C$39,Calculations!$C$46+Calculations!$C$45,0))*(1+W71)+W73</x:f>
        <x:v>2343634.7812904534</x:v>
      </x:c>
      <x:c r="X75" s="50" t="n">
        <x:f>(W75-IF(X$70=Calculations!$C$39,Calculations!$C$46+Calculations!$C$45,0))*(1+X71)+X73</x:f>
        <x:v>2520454.67966144</x:v>
      </x:c>
      <x:c r="Y75" s="50" t="n">
        <x:f>(X75-IF(Y$70=Calculations!$C$39,Calculations!$C$46+Calculations!$C$45,0))*(1+Y71)+Y73</x:f>
        <x:v>2710829.797018524</x:v>
      </x:c>
      <x:c r="Z75" s="50" t="n">
        <x:f>(Y75-IF(Z$70=Calculations!$C$39,Calculations!$C$46+Calculations!$C$45,0))*(1+Z71)+Z73</x:f>
        <x:v>2915688.913303925</x:v>
      </x:c>
      <x:c r="AA75" s="50" t="n">
        <x:f>(Z75-IF(AA$70=Calculations!$C$39,Calculations!$C$46+Calculations!$C$45,0))*(1+AA71)+AA73</x:f>
        <x:v>3136022.16542212</x:v>
      </x:c>
      <x:c r="AB75" s="50" t="n">
        <x:f>(AA75-IF(AB$70=Calculations!$C$39,Calculations!$C$46+Calculations!$C$45,0))*(1+AB71)+AB73</x:f>
        <x:v>3372885.0506745186</x:v>
      </x:c>
      <x:c r="AC75" s="50" t="n">
        <x:f>(AB75-IF(AC$70=Calculations!$C$39,Calculations!$C$46+Calculations!$C$45,0))*(1+AC71)+AC73</x:f>
        <x:v>3627402.690395951</x:v>
      </x:c>
      <x:c r="AD75" s="50" t="n">
        <x:f>(AC75-IF(AD$70=Calculations!$C$39,Calculations!$C$46+Calculations!$C$45,0))*(1+AD71)+AD73</x:f>
        <x:v>3900774.370688989</x:v>
      </x:c>
      <x:c r="AE75" s="50" t="n">
        <x:f>(AD75-IF(AE$70=Calculations!$C$39,Calculations!$C$46+Calculations!$C$45,0))*(1+AE71)+AE73</x:f>
        <x:v>4194278.378249262</x:v>
      </x:c>
      <x:c r="AF75" s="50" t="n">
        <x:f>(AE75-IF(AF$70=Calculations!$C$39,Calculations!$C$46+Calculations!$C$45,0))*(1+AF71)+AF73</x:f>
        <x:v>4509277.150443344</x:v>
      </x:c>
    </x:row>
    <x:row r="76">
      <x:c r="A76" t="s">
        <x:v>966</x:v>
      </x:c>
      <x:c r="B76" s="50" t="n">
        <x:f>Calculations!$C$14</x:f>
        <x:v>181593.75000000003</x:v>
      </x:c>
      <x:c r="C76" s="50" t="n">
        <x:f>B76*(1+C71)+Liquidity_30Y!D$9</x:f>
        <x:v>186133.59375</x:v>
      </x:c>
      <x:c r="D76" s="50" t="n">
        <x:f>C76*(1+D71)+Liquidity_30Y!E$9</x:f>
        <x:v>190786.93359374997</x:v>
      </x:c>
      <x:c r="E76" s="50" t="n">
        <x:f>D76*(1+E71)+Liquidity_30Y!F$9</x:f>
        <x:v>195556.6069335937</x:v>
      </x:c>
      <x:c r="F76" s="50" t="n">
        <x:f>E76*(1+F71)+Liquidity_30Y!G$9</x:f>
        <x:v>200445.52210693352</x:v>
      </x:c>
      <x:c r="G76" s="50" t="n">
        <x:f>F76*(1+G71)+Liquidity_30Y!H$9</x:f>
        <x:v>205456.66015960684</x:v>
      </x:c>
      <x:c r="H76" s="50" t="n">
        <x:f>G76*(1+H71)+Liquidity_30Y!I$9</x:f>
        <x:v>210593.076663597</x:v>
      </x:c>
      <x:c r="I76" s="50" t="n">
        <x:f>H76*(1+I71)+Liquidity_30Y!J$9</x:f>
        <x:v>215857.9035801869</x:v>
      </x:c>
      <x:c r="J76" s="50" t="n">
        <x:f>I76*(1+J71)+Liquidity_30Y!K$9</x:f>
        <x:v>221254.35116969154</x:v>
      </x:c>
      <x:c r="K76" s="50" t="n">
        <x:f>J76*(1+K71)+Liquidity_30Y!L$9</x:f>
        <x:v>226785.7099489338</x:v>
      </x:c>
      <x:c r="L76" s="50" t="n">
        <x:f>K76*(1+L71)+Liquidity_30Y!M$9</x:f>
        <x:v>232455.35269765713</x:v>
      </x:c>
      <x:c r="M76" s="50" t="n">
        <x:f>L76*(1+M71)+Liquidity_30Y!N$9</x:f>
        <x:v>247564.95062300484</x:v>
      </x:c>
      <x:c r="N76" s="50" t="n">
        <x:f>M76*(1+N71)+Liquidity_30Y!O$9</x:f>
        <x:v>263656.67241350014</x:v>
      </x:c>
      <x:c r="O76" s="50" t="n">
        <x:f>N76*(1+O71)+Liquidity_30Y!P$9</x:f>
        <x:v>280794.35612037766</x:v>
      </x:c>
      <x:c r="P76" s="50" t="n">
        <x:f>O76*(1+P71)+Liquidity_30Y!Q$9</x:f>
        <x:v>299045.9892682022</x:v>
      </x:c>
      <x:c r="Q76" s="50" t="n">
        <x:f>P76*(1+Q71)+Liquidity_30Y!R$9</x:f>
        <x:v>318483.9785706354</x:v>
      </x:c>
      <x:c r="R76" s="50" t="n">
        <x:f>Q76*(1+R71)+Liquidity_30Y!S$9</x:f>
        <x:v>339185.43717772665</x:v>
      </x:c>
      <x:c r="S76" s="50" t="n">
        <x:f>R76*(1+S71)+Liquidity_30Y!T$9</x:f>
        <x:v>361232.49059427885</x:v>
      </x:c>
      <x:c r="T76" s="50" t="n">
        <x:f>S76*(1+T71)+Liquidity_30Y!U$9</x:f>
        <x:v>384712.60248290695</x:v>
      </x:c>
      <x:c r="U76" s="50" t="n">
        <x:f>T76*(1+U71)+Liquidity_30Y!V$9</x:f>
        <x:v>409718.92164429586</x:v>
      </x:c>
      <x:c r="V76" s="50" t="n">
        <x:f>U76*(1+V71)+Liquidity_30Y!W$9</x:f>
        <x:v>436350.65155117505</x:v>
      </x:c>
      <x:c r="W76" s="50" t="n">
        <x:f>V76*(1+W71)+Liquidity_30Y!X$9</x:f>
        <x:v>464713.4439020014</x:v>
      </x:c>
      <x:c r="X76" s="50" t="n">
        <x:f>W76*(1+X71)+Liquidity_30Y!Y$9</x:f>
        <x:v>494919.8177556315</x:v>
      </x:c>
      <x:c r="Y76" s="50" t="n">
        <x:f>X76*(1+Y71)+Liquidity_30Y!Z$9</x:f>
        <x:v>527089.6059097475</x:v>
      </x:c>
      <x:c r="Z76" s="50" t="n">
        <x:f>Y76*(1+Z71)+Liquidity_30Y!AA$9</x:f>
        <x:v>561350.4302938811</x:v>
      </x:c>
      <x:c r="AA76" s="50" t="n">
        <x:f>Z76*(1+AA71)+Liquidity_30Y!AB$9</x:f>
        <x:v>597838.2082629834</x:v>
      </x:c>
      <x:c r="AB76" s="50" t="n">
        <x:f>AA76*(1+AB71)+Liquidity_30Y!AC$9</x:f>
        <x:v>636697.6918000772</x:v>
      </x:c>
      <x:c r="AC76" s="50" t="n">
        <x:f>AB76*(1+AC71)+Liquidity_30Y!AD$9</x:f>
        <x:v>678083.0417670822</x:v>
      </x:c>
      <x:c r="AD76" s="50" t="n">
        <x:f>AC76*(1+AD71)+Liquidity_30Y!AE$9</x:f>
        <x:v>722158.4394819424</x:v>
      </x:c>
      <x:c r="AE76" s="50" t="n">
        <x:f>AD76*(1+AE71)+Liquidity_30Y!AF$9</x:f>
        <x:v>769098.7380482687</x:v>
      </x:c>
      <x:c r="AF76" s="50" t="n">
        <x:f>AE76*(1+AF71)+Liquidity_30Y!AG$9</x:f>
        <x:v>819090.1560214062</x:v>
      </x:c>
    </x:row>
    <x:row r="77">
      <x:c r="A77" t="s">
        <x:v>967</x:v>
      </x:c>
      <x:c r="B77" s="50" t="n">
        <x:f t="shared" ref="B77:AF77" si="12">B74+B76</x:f>
        <x:v>1210625</x:v>
      </x:c>
      <x:c r="C77" s="50">
        <x:f t="shared" si="12"/>
        <x:v>1242611.1739427596</x:v>
      </x:c>
      <x:c r="D77" s="50">
        <x:f t="shared" si="12"/>
        <x:v>1277315.8318340883</x:v>
      </x:c>
      <x:c r="E77" s="50">
        <x:f t="shared" si="12"/>
        <x:v>1290055.7359215003</x:v>
      </x:c>
      <x:c r="F77" s="50">
        <x:f t="shared" si="12"/>
        <x:v>1304437.3651340636</x:v>
      </x:c>
      <x:c r="G77" s="50">
        <x:f t="shared" si="12"/>
        <x:v>1320533.5424309308</x:v>
      </x:c>
      <x:c r="H77" s="50">
        <x:f t="shared" si="12"/>
        <x:v>1338419.620387054</x:v>
      </x:c>
      <x:c r="I77" s="50">
        <x:f t="shared" si="12"/>
        <x:v>1358173.5579558585</x:v>
      </x:c>
      <x:c r="J77" s="50">
        <x:f t="shared" si="12"/>
        <x:v>1379875.9993033949</x:v>
      </x:c>
      <x:c r="K77" s="50">
        <x:f t="shared" si="12"/>
        <x:v>1403610.3547617891</x:v>
      </x:c>
      <x:c r="L77" s="50">
        <x:f t="shared" si="12"/>
        <x:v>1429462.8839505834</x:v>
      </x:c>
      <x:c r="M77" s="50">
        <x:f t="shared" si="12"/>
        <x:v>1514701.296473369</x:v>
      </x:c>
      <x:c r="N77" s="50">
        <x:f t="shared" si="12"/>
        <x:v>1607078.2928345897</x:v>
      </x:c>
      <x:c r="O77" s="50">
        <x:f t="shared" si="12"/>
        <x:v>1707095.7200063742</x:v>
      </x:c>
      <x:c r="P77" s="50">
        <x:f t="shared" si="12"/>
        <x:v>1815288.8662488577</x:v>
      </x:c>
      <x:c r="Q77" s="50">
        <x:f t="shared" si="12"/>
        <x:v>1932228.6493993276</x:v>
      </x:c>
      <x:c r="R77" s="50">
        <x:f t="shared" si="12"/>
        <x:v>2058523.9475077824</x:v>
      </x:c>
      <x:c r="S77" s="50">
        <x:f t="shared" si="12"/>
        <x:v>2194824.081063414</x:v>
      </x:c>
      <x:c r="T77" s="50">
        <x:f t="shared" si="12"/>
        <x:v>2341821.4566567652</x:v>
      </x:c>
      <x:c r="U77" s="50">
        <x:f t="shared" si="12"/>
        <x:v>2500254.3825615807</x:v>
      </x:c>
      <x:c r="V77" s="50">
        <x:f t="shared" si="12"/>
        <x:v>2670910.0674010995</x:v>
      </x:c>
      <x:c r="W77" s="50">
        <x:f t="shared" si="12"/>
        <x:v>2854627.81378853</x:v>
      </x:c>
      <x:c r="X77" s="50">
        <x:f t="shared" si="12"/>
        <x:v>3052302.4196034907</x:v>
      </x:c>
      <x:c r="Y77" s="50">
        <x:f t="shared" si="12"/>
        <x:v>3264887.8003884065</x:v>
      </x:c>
      <x:c r="Z77" s="50">
        <x:f t="shared" si="12"/>
        <x:v>3493400.8472244488</x:v>
      </x:c>
      <x:c r="AA77" s="50">
        <x:f t="shared" si="12"/>
        <x:v>3738925.5353790768</x:v>
      </x:c>
      <x:c r="AB77" s="50">
        <x:f t="shared" si="12"/>
        <x:v>4002617.300010276</x:v>
      </x:c>
      <x:c r="AC77" s="50">
        <x:f t="shared" si="12"/>
        <x:v>4285707.6962701324</x:v>
      </x:c>
      <x:c r="AD77" s="50">
        <x:f t="shared" si="12"/>
        <x:v>4589509.3622765904</x:v>
      </x:c>
      <x:c r="AE77" s="50">
        <x:f t="shared" si="12"/>
        <x:v>4915421.3046216564</x:v>
      </x:c>
      <x:c r="AF77" s="50">
        <x:f t="shared" si="12"/>
        <x:v>5264934.5273615438</x:v>
      </x:c>
    </x:row>
    <x:row r="78">
      <x:c r="A78" t="s">
        <x:v>968</x:v>
      </x:c>
      <x:c r="B78" s="50" t="n">
        <x:f t="shared" ref="B78:AF78" si="13">B75+B76</x:f>
        <x:v>1210625</x:v>
      </x:c>
      <x:c r="C78" s="50">
        <x:f t="shared" si="13"/>
        <x:v>1049458.5136111607</x:v>
      </x:c>
      <x:c r="D78" s="50">
        <x:f t="shared" si="13"/>
        <x:v>1091694.1946626008</x:v>
      </x:c>
      <x:c r="E78" s="50">
        <x:f t="shared" si="13"/>
        <x:v>1112153.3974891265</x:v>
      </x:c>
      <x:c r="F78" s="50">
        <x:f t="shared" si="13"/>
        <x:v>1134447.3079092819</x:v>
      </x:c>
      <x:c r="G78" s="50">
        <x:f t="shared" si="13"/>
        <x:v>1158653.5734439306</x:v>
      </x:c>
      <x:c r="H78" s="50">
        <x:f t="shared" si="13"/>
        <x:v>1184852.4918437798</x:v>
      </x:c>
      <x:c r="I78" s="50">
        <x:f t="shared" si="13"/>
        <x:v>1213127.0908674037</x:v>
      </x:c>
      <x:c r="J78" s="50">
        <x:f t="shared" si="13"/>
        <x:v>1243563.2102061301</x:v>
      </x:c>
      <x:c r="K78" s="50">
        <x:f t="shared" si="13"/>
        <x:v>1276249.5856054937</x:v>
      </x:c>
      <x:c r="L78" s="50">
        <x:f t="shared" si="13"/>
        <x:v>1311277.935233782</x:v>
      </x:c>
      <x:c r="M78" s="50">
        <x:f t="shared" si="13"/>
        <x:v>1401194.1657583767</x:v>
      </x:c>
      <x:c r="N78" s="50">
        <x:f t="shared" si="13"/>
        <x:v>1498553.0382915242</x:v>
      </x:c>
      <x:c r="O78" s="50">
        <x:f t="shared" si="13"/>
        <x:v>1603876.1635864102</x:v>
      </x:c>
      <x:c r="P78" s="50">
        <x:f t="shared" si="13"/>
        <x:v>1717719.8783299974</x:v>
      </x:c>
      <x:c r="Q78" s="50">
        <x:f t="shared" si="13"/>
        <x:v>1840677.5169341424</x:v>
      </x:c>
      <x:c r="R78" s="50">
        <x:f t="shared" si="13"/>
        <x:v>1973381.8311007619</x:v>
      </x:c>
      <x:c r="S78" s="50">
        <x:f t="shared" si="13"/>
        <x:v>2116507.5667583379</x:v>
      </x:c>
      <x:c r="T78" s="50">
        <x:f t="shared" si="13"/>
        <x:v>2270774.2085902607</x:v>
      </x:c>
      <x:c r="U78" s="50">
        <x:f t="shared" si="13"/>
        <x:v>2436948.9030391546</x:v>
      </x:c>
      <x:c r="V78" s="50">
        <x:f t="shared" si="13"/>
        <x:v>2615849.571378117</x:v>
      </x:c>
      <x:c r="W78" s="50">
        <x:f t="shared" si="13"/>
        <x:v>2808348.2251924546</x:v>
      </x:c>
      <x:c r="X78" s="50">
        <x:f t="shared" si="13"/>
        <x:v>3015374.4974170718</x:v>
      </x:c>
      <x:c r="Y78" s="50">
        <x:f t="shared" si="13"/>
        <x:v>3237919.4029282713</x:v>
      </x:c>
      <x:c r="Z78" s="50">
        <x:f t="shared" si="13"/>
        <x:v>3477039.3435978061</x:v>
      </x:c>
      <x:c r="AA78" s="50">
        <x:f t="shared" si="13"/>
        <x:v>3733860.3736851034</x:v>
      </x:c>
      <x:c r="AB78" s="50">
        <x:f t="shared" si="13"/>
        <x:v>4009582.742474596</x:v>
      </x:c>
      <x:c r="AC78" s="50">
        <x:f t="shared" si="13"/>
        <x:v>4305485.7321630325</x:v>
      </x:c>
      <x:c r="AD78" s="50">
        <x:f t="shared" si="13"/>
        <x:v>4622932.8101709317</x:v>
      </x:c>
      <x:c r="AE78" s="50">
        <x:f t="shared" si="13"/>
        <x:v>4963377.1162975309</x:v>
      </x:c>
      <x:c r="AF78" s="50">
        <x:f t="shared" si="13"/>
        <x:v>5328367.3064647503</x:v>
      </x:c>
    </x:row>
    <x:row r="79">
      <x:c r="A79" t="s">
        <x:v>635</x:v>
      </x:c>
      <x:c r="B79" s="50" t="n">
        <x:f>Calculations!G$80</x:f>
        <x:v>1</x:v>
      </x:c>
      <x:c r="C79" s="50" t="n">
        <x:f>Calculations!H$80</x:f>
        <x:v>1.025</x:v>
      </x:c>
      <x:c r="D79" s="50" t="n">
        <x:f>Calculations!I$80</x:f>
        <x:v>1.050625</x:v>
      </x:c>
      <x:c r="E79" s="50" t="n">
        <x:f>Calculations!J$80</x:f>
        <x:v>1.0768906249999999</x:v>
      </x:c>
      <x:c r="F79" s="50" t="n">
        <x:f>Calculations!K$80</x:f>
        <x:v>1.1038128906249998</x:v>
      </x:c>
      <x:c r="G79" s="50" t="n">
        <x:f>Calculations!L$80</x:f>
        <x:v>1.1314082128906247</x:v>
      </x:c>
      <x:c r="H79" s="50" t="n">
        <x:f>Calculations!M$80</x:f>
        <x:v>1.1596934182128902</x:v>
      </x:c>
      <x:c r="I79" s="50" t="n">
        <x:f>Calculations!N$80</x:f>
        <x:v>1.1886857536682125</x:v>
      </x:c>
      <x:c r="J79" s="50" t="n">
        <x:f>Calculations!O$80</x:f>
        <x:v>1.2184028975099177</x:v>
      </x:c>
      <x:c r="K79" s="50" t="n">
        <x:f>Calculations!P$80</x:f>
        <x:v>1.2488629699476654</x:v>
      </x:c>
      <x:c r="L79" s="50" t="n">
        <x:f>Calculations!Q$80</x:f>
        <x:v>1.280084544196357</x:v>
      </x:c>
      <x:c r="M79" s="50" t="n">
        <x:f>Calculations!R$80</x:f>
        <x:v>1.312086657801266</x:v>
      </x:c>
      <x:c r="N79" s="50" t="n">
        <x:f>Calculations!S$80</x:f>
        <x:v>1.3448888242462975</x:v>
      </x:c>
      <x:c r="O79" s="50" t="n">
        <x:f>Calculations!T$80</x:f>
        <x:v>1.378511044852455</x:v>
      </x:c>
      <x:c r="P79" s="50" t="n">
        <x:f>Calculations!U$80</x:f>
        <x:v>1.4129738209737661</x:v>
      </x:c>
      <x:c r="Q79" s="50" t="n">
        <x:f>Calculations!V$80</x:f>
        <x:v>1.4482981664981105</x:v>
      </x:c>
      <x:c r="R79" s="50" t="n">
        <x:f>Calculations!W$80</x:f>
        <x:v>1.4845056206605631</x:v>
      </x:c>
      <x:c r="S79" s="50" t="n">
        <x:f>Calculations!X$80</x:f>
        <x:v>1.521618261177077</x:v>
      </x:c>
      <x:c r="T79" s="50" t="n">
        <x:f>Calculations!Y$80</x:f>
        <x:v>1.559658717706504</x:v>
      </x:c>
      <x:c r="U79" s="50" t="n">
        <x:f>Calculations!Z$80</x:f>
        <x:v>1.5986501856491666</x:v>
      </x:c>
      <x:c r="V79" s="50" t="n">
        <x:f>Calculations!AA$80</x:f>
        <x:v>1.6386164402903955</x:v>
      </x:c>
      <x:c r="W79" s="50" t="n">
        <x:f>Calculations!AB$80</x:f>
        <x:v>1.6795818512976552</x:v>
      </x:c>
      <x:c r="X79" s="50" t="n">
        <x:f>Calculations!AC$80</x:f>
        <x:v>1.7215713975800966</x:v>
      </x:c>
      <x:c r="Y79" s="50" t="n">
        <x:f>Calculations!AD$80</x:f>
        <x:v>1.764610682519599</x:v>
      </x:c>
      <x:c r="Z79" s="50" t="n">
        <x:f>Calculations!AE$80</x:f>
        <x:v>1.808725949582589</x:v>
      </x:c>
      <x:c r="AA79" s="50" t="n">
        <x:f>Calculations!AF$80</x:f>
        <x:v>1.8539440983221533</x:v>
      </x:c>
      <x:c r="AB79" s="50" t="n">
        <x:f>Calculations!AG$80</x:f>
        <x:v>1.900292700780207</x:v>
      </x:c>
      <x:c r="AC79" s="50" t="n">
        <x:f>Calculations!AH$80</x:f>
        <x:v>1.9478000182997122</x:v>
      </x:c>
      <x:c r="AD79" s="50" t="n">
        <x:f>Calculations!AI$80</x:f>
        <x:v>1.9964950187572048</x:v>
      </x:c>
      <x:c r="AE79" s="50" t="n">
        <x:f>Calculations!AJ$80</x:f>
        <x:v>2.046407394226135</x:v>
      </x:c>
      <x:c r="AF79" s="50" t="n">
        <x:f>Calculations!AK$80</x:f>
        <x:v>2.097567579081788</x:v>
      </x:c>
    </x:row>
    <x:row r="80">
      <x:c r="B80" s="50"/>
      <x:c r="C80" s="50"/>
      <x:c r="D80" s="50"/>
      <x:c r="E80" s="50"/>
      <x:c r="F80" s="50"/>
      <x:c r="G80" s="50"/>
      <x:c r="H80" s="50"/>
      <x:c r="I80" s="50"/>
      <x:c r="J80" s="50"/>
      <x:c r="K80" s="50"/>
      <x:c r="L80" s="50"/>
      <x:c r="M80" s="50"/>
      <x:c r="N80" s="50"/>
      <x:c r="O80" s="50"/>
      <x:c r="P80" s="50"/>
      <x:c r="Q80" s="50"/>
      <x:c r="R80" s="50"/>
      <x:c r="S80" s="50"/>
      <x:c r="T80" s="50"/>
      <x:c r="U80" s="50"/>
      <x:c r="V80" s="50"/>
      <x:c r="W80" s="50"/>
      <x:c r="X80" s="50"/>
      <x:c r="Y80" s="50"/>
      <x:c r="Z80" s="50"/>
      <x:c r="AA80" s="50"/>
      <x:c r="AB80" s="50"/>
      <x:c r="AC80" s="50"/>
      <x:c r="AD80" s="50"/>
      <x:c r="AE80" s="50"/>
      <x:c r="AF80" s="50"/>
    </x:row>
    <x:row r="81">
      <x:c r="B81" s="50"/>
      <x:c r="C81" s="50"/>
      <x:c r="D81" s="50"/>
      <x:c r="E81" s="50"/>
      <x:c r="F81" s="50"/>
      <x:c r="G81" s="50"/>
      <x:c r="H81" s="50"/>
      <x:c r="I81" s="50"/>
      <x:c r="J81" s="50"/>
      <x:c r="K81" s="50"/>
      <x:c r="L81" s="50"/>
      <x:c r="M81" s="50"/>
      <x:c r="N81" s="50"/>
      <x:c r="O81" s="50"/>
      <x:c r="P81" s="50"/>
      <x:c r="Q81" s="50"/>
      <x:c r="R81" s="50"/>
      <x:c r="S81" s="50"/>
      <x:c r="T81" s="50"/>
      <x:c r="U81" s="50"/>
      <x:c r="V81" s="50"/>
      <x:c r="W81" s="50"/>
      <x:c r="X81" s="50"/>
      <x:c r="Y81" s="50"/>
      <x:c r="Z81" s="50"/>
      <x:c r="AA81" s="50"/>
      <x:c r="AB81" s="50"/>
      <x:c r="AC81" s="50"/>
      <x:c r="AD81" s="50"/>
      <x:c r="AE81" s="50"/>
      <x:c r="AF81" s="50"/>
    </x:row>
    <x:row r="82" ht="42">
      <x:c r="A82" s="41" t="s">
        <x:v>972</x:v>
      </x:c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  <x:c r="M82" s="51"/>
      <x:c r="N82" s="51"/>
      <x:c r="O82" s="51"/>
      <x:c r="P82" s="51"/>
      <x:c r="Q82" s="51"/>
      <x:c r="R82" s="51"/>
      <x:c r="S82" s="51"/>
      <x:c r="T82" s="51"/>
      <x:c r="U82" s="51"/>
      <x:c r="V82" s="51"/>
      <x:c r="W82" s="51"/>
      <x:c r="X82" s="51"/>
      <x:c r="Y82" s="51"/>
      <x:c r="Z82" s="51"/>
      <x:c r="AA82" s="51"/>
      <x:c r="AB82" s="51"/>
      <x:c r="AC82" s="51"/>
      <x:c r="AD82" s="51"/>
      <x:c r="AE82" s="51"/>
      <x:c r="AF82" s="51"/>
    </x:row>
    <x:row r="83">
      <x:c r="A83" s="45" t="s">
        <x:v>622</x:v>
      </x:c>
      <x:c r="B83" s="52">
        <x:v>0</x:v>
      </x:c>
      <x:c r="C83" s="52">
        <x:v>1</x:v>
      </x:c>
      <x:c r="D83" s="52">
        <x:v>2</x:v>
      </x:c>
      <x:c r="E83" s="52">
        <x:v>3</x:v>
      </x:c>
      <x:c r="F83" s="52">
        <x:v>4</x:v>
      </x:c>
      <x:c r="G83" s="52">
        <x:v>5</x:v>
      </x:c>
      <x:c r="H83" s="52">
        <x:v>6</x:v>
      </x:c>
      <x:c r="I83" s="52">
        <x:v>7</x:v>
      </x:c>
      <x:c r="J83" s="52">
        <x:v>8</x:v>
      </x:c>
      <x:c r="K83" s="52">
        <x:v>9</x:v>
      </x:c>
      <x:c r="L83" s="52">
        <x:v>10</x:v>
      </x:c>
      <x:c r="M83" s="52">
        <x:v>11</x:v>
      </x:c>
      <x:c r="N83" s="52">
        <x:v>12</x:v>
      </x:c>
      <x:c r="O83" s="52">
        <x:v>13</x:v>
      </x:c>
      <x:c r="P83" s="52">
        <x:v>14</x:v>
      </x:c>
      <x:c r="Q83" s="52">
        <x:v>15</x:v>
      </x:c>
      <x:c r="R83" s="52">
        <x:v>16</x:v>
      </x:c>
      <x:c r="S83" s="52">
        <x:v>17</x:v>
      </x:c>
      <x:c r="T83" s="52">
        <x:v>18</x:v>
      </x:c>
      <x:c r="U83" s="52">
        <x:v>19</x:v>
      </x:c>
      <x:c r="V83" s="52">
        <x:v>20</x:v>
      </x:c>
      <x:c r="W83" s="52">
        <x:v>21</x:v>
      </x:c>
      <x:c r="X83" s="52">
        <x:v>22</x:v>
      </x:c>
      <x:c r="Y83" s="52">
        <x:v>23</x:v>
      </x:c>
      <x:c r="Z83" s="52">
        <x:v>24</x:v>
      </x:c>
      <x:c r="AA83" s="52">
        <x:v>25</x:v>
      </x:c>
      <x:c r="AB83" s="52">
        <x:v>26</x:v>
      </x:c>
      <x:c r="AC83" s="52">
        <x:v>27</x:v>
      </x:c>
      <x:c r="AD83" s="52">
        <x:v>28</x:v>
      </x:c>
      <x:c r="AE83" s="52">
        <x:v>29</x:v>
      </x:c>
      <x:c r="AF83" s="52">
        <x:v>30</x:v>
      </x:c>
    </x:row>
    <x:row r="84">
      <x:c r="A84" t="s">
        <x:v>965</x:v>
      </x:c>
      <x:c r="B84" s="53" t="n">
        <x:f>0</x:f>
        <x:v>0</x:v>
      </x:c>
      <x:c r="C84" s="53" t="n">
        <x:f>Calculations!$C$62</x:f>
        <x:v>0.065</x:v>
      </x:c>
      <x:c r="D84" s="53" t="n">
        <x:f>Calculations!$C$62</x:f>
        <x:v>0.065</x:v>
      </x:c>
      <x:c r="E84" s="53" t="n">
        <x:f>Calculations!$C$62</x:f>
        <x:v>0.065</x:v>
      </x:c>
      <x:c r="F84" s="53" t="n">
        <x:f>Calculations!$C$62</x:f>
        <x:v>0.065</x:v>
      </x:c>
      <x:c r="G84" s="53" t="n">
        <x:f>Calculations!$C$62</x:f>
        <x:v>0.065</x:v>
      </x:c>
      <x:c r="H84" s="53" t="n">
        <x:f>Calculations!$C$62</x:f>
        <x:v>0.065</x:v>
      </x:c>
      <x:c r="I84" s="53" t="n">
        <x:f>Calculations!$C$62</x:f>
        <x:v>0.065</x:v>
      </x:c>
      <x:c r="J84" s="53" t="n">
        <x:f>Calculations!$C$62</x:f>
        <x:v>0.065</x:v>
      </x:c>
      <x:c r="K84" s="53" t="n">
        <x:f>Calculations!$C$62</x:f>
        <x:v>0.065</x:v>
      </x:c>
      <x:c r="L84" s="53" t="n">
        <x:f>Calculations!$C$62</x:f>
        <x:v>0.065</x:v>
      </x:c>
      <x:c r="M84" s="53" t="n">
        <x:f>Calculations!$C$62</x:f>
        <x:v>0.065</x:v>
      </x:c>
      <x:c r="N84" s="53" t="n">
        <x:f>Calculations!$C$62</x:f>
        <x:v>0.065</x:v>
      </x:c>
      <x:c r="O84" s="53" t="n">
        <x:f>Calculations!$C$62</x:f>
        <x:v>0.065</x:v>
      </x:c>
      <x:c r="P84" s="53" t="n">
        <x:f>Calculations!$C$62</x:f>
        <x:v>0.065</x:v>
      </x:c>
      <x:c r="Q84" s="53" t="n">
        <x:f>Calculations!$C$62</x:f>
        <x:v>0.065</x:v>
      </x:c>
      <x:c r="R84" s="53" t="n">
        <x:f>Calculations!$C$62</x:f>
        <x:v>0.065</x:v>
      </x:c>
      <x:c r="S84" s="53" t="n">
        <x:f>Calculations!$C$62</x:f>
        <x:v>0.065</x:v>
      </x:c>
      <x:c r="T84" s="53" t="n">
        <x:f>Calculations!$C$62</x:f>
        <x:v>0.065</x:v>
      </x:c>
      <x:c r="U84" s="53" t="n">
        <x:f>Calculations!$C$62</x:f>
        <x:v>0.065</x:v>
      </x:c>
      <x:c r="V84" s="53" t="n">
        <x:f>Calculations!$C$62</x:f>
        <x:v>0.065</x:v>
      </x:c>
      <x:c r="W84" s="53" t="n">
        <x:f>Calculations!$C$62</x:f>
        <x:v>0.065</x:v>
      </x:c>
      <x:c r="X84" s="53" t="n">
        <x:f>Calculations!$C$62</x:f>
        <x:v>0.065</x:v>
      </x:c>
      <x:c r="Y84" s="53" t="n">
        <x:f>Calculations!$C$62</x:f>
        <x:v>0.065</x:v>
      </x:c>
      <x:c r="Z84" s="53" t="n">
        <x:f>Calculations!$C$62</x:f>
        <x:v>0.065</x:v>
      </x:c>
      <x:c r="AA84" s="53" t="n">
        <x:f>Calculations!$C$62</x:f>
        <x:v>0.065</x:v>
      </x:c>
      <x:c r="AB84" s="53" t="n">
        <x:f>Calculations!$C$62</x:f>
        <x:v>0.065</x:v>
      </x:c>
      <x:c r="AC84" s="53" t="n">
        <x:f>Calculations!$C$62</x:f>
        <x:v>0.065</x:v>
      </x:c>
      <x:c r="AD84" s="53" t="n">
        <x:f>Calculations!$C$62</x:f>
        <x:v>0.065</x:v>
      </x:c>
      <x:c r="AE84" s="53" t="n">
        <x:f>Calculations!$C$62</x:f>
        <x:v>0.065</x:v>
      </x:c>
      <x:c r="AF84" s="53" t="n">
        <x:f>Calculations!$C$62</x:f>
        <x:v>0.065</x:v>
      </x:c>
    </x:row>
    <x:row r="85">
      <x:c r="A85" t="s">
        <x:v>623</x:v>
      </x:c>
      <x:c r="B85" s="50" t="n">
        <x:f>Calculations!G$68-Liquidity_30Y!C$11*((1+Assumptions!$C$90)^B$83-1)</x:f>
        <x:v>-150.65105724023306</x:v>
      </x:c>
      <x:c r="C85" s="50" t="n">
        <x:f>Calculations!H$68-Liquidity_30Y!D$11*((1+Assumptions!$C$90)^C$83-1)</x:f>
        <x:v>-1610.171057240239</x:v>
      </x:c>
      <x:c r="D85" s="50" t="n">
        <x:f>Calculations!I$68-Liquidity_30Y!E$11*((1+Assumptions!$C$90)^D$83-1)</x:f>
        <x:v>-3294.1812812402422</x:v>
      </x:c>
      <x:c r="E85" s="50" t="n">
        <x:f>Calculations!J$68-Liquidity_30Y!F$11*((1+Assumptions!$C$90)^E$83-1)</x:f>
        <x:v>-30018.735299469023</x:v>
      </x:c>
      <x:c r="F85" s="50" t="n">
        <x:f>Calculations!K$68-Liquidity_30Y!G$11*((1+Assumptions!$C$90)^F$83-1)</x:f>
        <x:v>-32895.25765674627</x:v>
      </x:c>
      <x:c r="G85" s="50" t="n">
        <x:f>Calculations!L$68-Liquidity_30Y!H$11*((1+Assumptions!$C$90)^G$83-1)</x:f>
        <x:v>-36066.84216015291</x:v>
      </x:c>
      <x:c r="H85" s="50" t="n">
        <x:f>Calculations!M$68-Liquidity_30Y!I$11*((1+Assumptions!$C$90)^H$83-1)</x:f>
        <x:v>-39553.16801348063</x:v>
      </x:c>
      <x:c r="I85" s="50" t="n">
        <x:f>Calculations!N$68-Liquidity_30Y!J$11*((1+Assumptions!$C$90)^I$83-1)</x:f>
        <x:v>-43375.07517831333</x:v>
      </x:c>
      <x:c r="J85" s="50" t="n">
        <x:f>Calculations!O$68-Liquidity_30Y!K$11*((1+Assumptions!$C$90)^J$83-1)</x:f>
        <x:v>-47554.62950453005</x:v>
      </x:c>
      <x:c r="K85" s="50" t="n">
        <x:f>Calculations!P$68-Liquidity_30Y!L$11*((1+Assumptions!$C$90)^K$83-1)</x:f>
        <x:v>-52115.1914327433</x:v>
      </x:c>
      <x:c r="L85" s="50" t="n">
        <x:f>Calculations!Q$68-Liquidity_30Y!M$11*((1+Assumptions!$C$90)^L$83-1)</x:f>
        <x:v>-57081.488462435336</x:v>
      </x:c>
      <x:c r="M85" s="50" t="n">
        <x:f>Calculations!R$68-Liquidity_30Y!N$11*((1+Assumptions!$C$90)^M$83-1)</x:f>
        <x:v>-62479.69159000408</x:v>
      </x:c>
      <x:c r="N85" s="50" t="n">
        <x:f>Calculations!S$68-Liquidity_30Y!O$11*((1+Assumptions!$C$90)^N$83-1)</x:f>
        <x:v>-68337.49593195264</x:v>
      </x:c>
      <x:c r="O85" s="50" t="n">
        <x:f>Calculations!T$68-Liquidity_30Y!P$11*((1+Assumptions!$C$90)^O$83-1)</x:f>
        <x:v>-74684.20576006181</x:v>
      </x:c>
      <x:c r="P85" s="50" t="n">
        <x:f>Calculations!U$68-Liquidity_30Y!Q$11*((1+Assumptions!$C$90)^P$83-1)</x:f>
        <x:v>-81550.82418762326</x:v>
      </x:c>
      <x:c r="Q85" s="50" t="n">
        <x:f>Calculations!V$68-Liquidity_30Y!R$11*((1+Assumptions!$C$90)^Q$83-1)</x:f>
        <x:v>-88970.14775870077</x:v>
      </x:c>
      <x:c r="R85" s="50" t="n">
        <x:f>Calculations!W$68-Liquidity_30Y!S$11*((1+Assumptions!$C$90)^R$83-1)</x:f>
        <x:v>-96976.8662059774</x:v>
      </x:c>
      <x:c r="S85" s="50" t="n">
        <x:f>Calculations!X$68-Liquidity_30Y!T$11*((1+Assumptions!$C$90)^S$83-1)</x:f>
        <x:v>-105607.66765706039</x:v>
      </x:c>
      <x:c r="T85" s="50" t="n">
        <x:f>Calculations!Y$68-Liquidity_30Y!U$11*((1+Assumptions!$C$90)^T$83-1)</x:f>
        <x:v>-114901.3495842061</x:v>
      </x:c>
      <x:c r="U85" s="50" t="n">
        <x:f>Calculations!Z$68-Liquidity_30Y!V$11*((1+Assumptions!$C$90)^U$83-1)</x:f>
        <x:v>-124898.93580832411</x:v>
      </x:c>
      <x:c r="V85" s="50" t="n">
        <x:f>Calculations!AA$68-Liquidity_30Y!W$11*((1+Assumptions!$C$90)^V$83-1)</x:f>
        <x:v>-135643.79988487845</x:v>
      </x:c>
      <x:c r="W85" s="50" t="n">
        <x:f>Calculations!AB$68-Liquidity_30Y!X$11*((1+Assumptions!$C$90)^W$83-1)</x:f>
        <x:v>-147181.79521695568</x:v>
      </x:c>
      <x:c r="X85" s="50" t="n">
        <x:f>Calculations!AC$68-Liquidity_30Y!Y$11*((1+Assumptions!$C$90)^X$83-1)</x:f>
        <x:v>-159561.39225937714</x:v>
      </x:c>
      <x:c r="Y85" s="50" t="n">
        <x:f>Calculations!AD$68-Liquidity_30Y!Z$11*((1+Assumptions!$C$90)^Y$83-1)</x:f>
        <x:v>-172833.8231973381</x:v>
      </x:c>
      <x:c r="Z85" s="50" t="n">
        <x:f>Calculations!AE$68-Liquidity_30Y!AA$11*((1+Assumptions!$C$90)^Z$83-1)</x:f>
        <x:v>-187053.2345037195</x:v>
      </x:c>
      <x:c r="AA85" s="50" t="n">
        <x:f>Calculations!AF$68-Liquidity_30Y!AB$11*((1+Assumptions!$C$90)^AA$83-1)</x:f>
        <x:v>-202276.84780098527</x:v>
      </x:c>
      <x:c r="AB85" s="50" t="n">
        <x:f>Calculations!AG$68-Liquidity_30Y!AC$11*((1+Assumptions!$C$90)^AB$83-1)</x:f>
        <x:v>-218565.12947652626</x:v>
      </x:c>
      <x:c r="AC85" s="50" t="n">
        <x:f>Calculations!AH$68-Liquidity_30Y!AD$11*((1+Assumptions!$C$90)^AC$83-1)</x:f>
        <x:v>-235981.96952448186</x:v>
      </x:c>
      <x:c r="AD85" s="50" t="n">
        <x:f>Calculations!AI$68-Liquidity_30Y!AE$11*((1+Assumptions!$C$90)^AD$83-1)</x:f>
        <x:v>-254594.87011255266</x:v>
      </x:c>
      <x:c r="AE85" s="50" t="n">
        <x:f>Calculations!AJ$68-Liquidity_30Y!AF$11*((1+Assumptions!$C$90)^AE$83-1)</x:f>
        <x:v>-274475.1443991592</x:v>
      </x:c>
      <x:c r="AF85" s="50" t="n">
        <x:f>Calculations!AK$68-Liquidity_30Y!AG$11*((1+Assumptions!$C$90)^AF$83-1)</x:f>
        <x:v>-295698.1261545921</x:v>
      </x:c>
    </x:row>
    <x:row r="86">
      <x:c r="A86" t="s">
        <x:v>624</x:v>
      </x:c>
      <x:c r="B86" s="50" t="n">
        <x:f>Calculations!G$69-Liquidity_30Y!C$11*((1+Assumptions!$C$90)^B$83-1)</x:f>
        <x:v>-150.65105724023306</x:v>
      </x:c>
      <x:c r="C86" s="50" t="n">
        <x:f>Calculations!H$69-Liquidity_30Y!D$11*((1+Assumptions!$C$90)^C$83-1)</x:f>
        <x:v>10749.668611160932</x:v>
      </x:c>
      <x:c r="D86" s="50" t="n">
        <x:f>Calculations!I$69-Liquidity_30Y!E$11*((1+Assumptions!$C$90)^D$83-1)</x:f>
        <x:v>9065.65838716093</x:v>
      </x:c>
      <x:c r="E86" s="50" t="n">
        <x:f>Calculations!J$69-Liquidity_30Y!F$11*((1+Assumptions!$C$90)^E$83-1)</x:f>
        <x:v>-17658.895631067855</x:v>
      </x:c>
      <x:c r="F86" s="50" t="n">
        <x:f>Calculations!K$69-Liquidity_30Y!G$11*((1+Assumptions!$C$90)^F$83-1)</x:f>
        <x:v>-20535.4179883451</x:v>
      </x:c>
      <x:c r="G86" s="50" t="n">
        <x:f>Calculations!L$69-Liquidity_30Y!H$11*((1+Assumptions!$C$90)^G$83-1)</x:f>
        <x:v>-23707.00249175174</x:v>
      </x:c>
      <x:c r="H86" s="50" t="n">
        <x:f>Calculations!M$69-Liquidity_30Y!I$11*((1+Assumptions!$C$90)^H$83-1)</x:f>
        <x:v>-27193.32834507946</x:v>
      </x:c>
      <x:c r="I86" s="50" t="n">
        <x:f>Calculations!N$69-Liquidity_30Y!J$11*((1+Assumptions!$C$90)^I$83-1)</x:f>
        <x:v>-31015.23550991216</x:v>
      </x:c>
      <x:c r="J86" s="50" t="n">
        <x:f>Calculations!O$69-Liquidity_30Y!K$11*((1+Assumptions!$C$90)^J$83-1)</x:f>
        <x:v>-35194.78983612888</x:v>
      </x:c>
      <x:c r="K86" s="50" t="n">
        <x:f>Calculations!P$69-Liquidity_30Y!L$11*((1+Assumptions!$C$90)^K$83-1)</x:f>
        <x:v>-39755.35176434212</x:v>
      </x:c>
      <x:c r="L86" s="50" t="n">
        <x:f>Calculations!Q$69-Liquidity_30Y!M$11*((1+Assumptions!$C$90)^L$83-1)</x:f>
        <x:v>-44721.64879403416</x:v>
      </x:c>
      <x:c r="M86" s="50" t="n">
        <x:f>Calculations!R$69-Liquidity_30Y!N$11*((1+Assumptions!$C$90)^M$83-1)</x:f>
        <x:v>-50119.85192160291</x:v>
      </x:c>
      <x:c r="N86" s="50" t="n">
        <x:f>Calculations!S$69-Liquidity_30Y!O$11*((1+Assumptions!$C$90)^N$83-1)</x:f>
        <x:v>-55977.65626355147</x:v>
      </x:c>
      <x:c r="O86" s="50" t="n">
        <x:f>Calculations!T$69-Liquidity_30Y!P$11*((1+Assumptions!$C$90)^O$83-1)</x:f>
        <x:v>-62324.366091660646</x:v>
      </x:c>
      <x:c r="P86" s="50" t="n">
        <x:f>Calculations!U$69-Liquidity_30Y!Q$11*((1+Assumptions!$C$90)^P$83-1)</x:f>
        <x:v>-69190.9845192221</x:v>
      </x:c>
      <x:c r="Q86" s="50" t="n">
        <x:f>Calculations!V$69-Liquidity_30Y!R$11*((1+Assumptions!$C$90)^Q$83-1)</x:f>
        <x:v>-76610.3080902996</x:v>
      </x:c>
      <x:c r="R86" s="50" t="n">
        <x:f>Calculations!W$69-Liquidity_30Y!S$11*((1+Assumptions!$C$90)^R$83-1)</x:f>
        <x:v>-84617.02653757624</x:v>
      </x:c>
      <x:c r="S86" s="50" t="n">
        <x:f>Calculations!X$69-Liquidity_30Y!T$11*((1+Assumptions!$C$90)^S$83-1)</x:f>
        <x:v>-93247.82798865922</x:v>
      </x:c>
      <x:c r="T86" s="50" t="n">
        <x:f>Calculations!Y$69-Liquidity_30Y!U$11*((1+Assumptions!$C$90)^T$83-1)</x:f>
        <x:v>-102541.50991580493</x:v>
      </x:c>
      <x:c r="U86" s="50" t="n">
        <x:f>Calculations!Z$69-Liquidity_30Y!V$11*((1+Assumptions!$C$90)^U$83-1)</x:f>
        <x:v>-112539.09613992294</x:v>
      </x:c>
      <x:c r="V86" s="50" t="n">
        <x:f>Calculations!AA$69-Liquidity_30Y!W$11*((1+Assumptions!$C$90)^V$83-1)</x:f>
        <x:v>-123283.96021647728</x:v>
      </x:c>
      <x:c r="W86" s="50" t="n">
        <x:f>Calculations!AB$69-Liquidity_30Y!X$11*((1+Assumptions!$C$90)^W$83-1)</x:f>
        <x:v>-134821.9555485545</x:v>
      </x:c>
      <x:c r="X86" s="50" t="n">
        <x:f>Calculations!AC$69-Liquidity_30Y!Y$11*((1+Assumptions!$C$90)^X$83-1)</x:f>
        <x:v>-147201.55259097597</x:v>
      </x:c>
      <x:c r="Y86" s="50" t="n">
        <x:f>Calculations!AD$69-Liquidity_30Y!Z$11*((1+Assumptions!$C$90)^Y$83-1)</x:f>
        <x:v>-160473.98352893692</x:v>
      </x:c>
      <x:c r="Z86" s="50" t="n">
        <x:f>Calculations!AE$69-Liquidity_30Y!AA$11*((1+Assumptions!$C$90)^Z$83-1)</x:f>
        <x:v>-174693.39483531832</x:v>
      </x:c>
      <x:c r="AA86" s="50" t="n">
        <x:f>Calculations!AF$69-Liquidity_30Y!AB$11*((1+Assumptions!$C$90)^AA$83-1)</x:f>
        <x:v>-189917.0081325841</x:v>
      </x:c>
      <x:c r="AB86" s="50" t="n">
        <x:f>Calculations!AG$69-Liquidity_30Y!AC$11*((1+Assumptions!$C$90)^AB$83-1)</x:f>
        <x:v>-206205.2898081251</x:v>
      </x:c>
      <x:c r="AC86" s="50" t="n">
        <x:f>Calculations!AH$69-Liquidity_30Y!AD$11*((1+Assumptions!$C$90)^AC$83-1)</x:f>
        <x:v>-223622.1298560807</x:v>
      </x:c>
      <x:c r="AD86" s="50" t="n">
        <x:f>Calculations!AI$69-Liquidity_30Y!AE$11*((1+Assumptions!$C$90)^AD$83-1)</x:f>
        <x:v>-242235.0304441515</x:v>
      </x:c>
      <x:c r="AE86" s="50" t="n">
        <x:f>Calculations!AJ$69-Liquidity_30Y!AF$11*((1+Assumptions!$C$90)^AE$83-1)</x:f>
        <x:v>-262115.304730758</x:v>
      </x:c>
      <x:c r="AF86" s="50" t="n">
        <x:f>Calculations!AK$69-Liquidity_30Y!AG$11*((1+Assumptions!$C$90)^AF$83-1)</x:f>
        <x:v>-283338.2864861909</x:v>
      </x:c>
    </x:row>
    <x:row r="87">
      <x:c r="A87" t="s">
        <x:v>626</x:v>
      </x:c>
      <x:c r="B87" s="50" t="n">
        <x:f>Calculations!$C$53</x:f>
        <x:v>1029031.25</x:v>
      </x:c>
      <x:c r="C87" s="50" t="n">
        <x:f t="shared" ref="C87:AF87" si="14">B87*(1+C84)+C85</x:f>
        <x:v>1094308.1101927597</x:v>
      </x:c>
      <x:c r="D87" s="50">
        <x:f t="shared" si="14"/>
        <x:v>1162143.9560740488</x:v>
      </x:c>
      <x:c r="E87" s="50">
        <x:f t="shared" si="14"/>
        <x:v>1207664.5779193928</x:v>
      </x:c>
      <x:c r="F87" s="50">
        <x:f t="shared" si="14"/>
        <x:v>1253267.517827407</x:v>
      </x:c>
      <x:c r="G87" s="50">
        <x:f t="shared" si="14"/>
        <x:v>1298663.0643260353</x:v>
      </x:c>
      <x:c r="H87" s="50">
        <x:f t="shared" si="14"/>
        <x:v>1343522.9954937468</x:v>
      </x:c>
      <x:c r="I87" s="50">
        <x:f t="shared" si="14"/>
        <x:v>1387476.9150225271</x:v>
      </x:c>
      <x:c r="J87" s="50">
        <x:f t="shared" si="14"/>
        <x:v>1430108.2849944613</x:v>
      </x:c>
      <x:c r="K87" s="50">
        <x:f t="shared" si="14"/>
        <x:v>1470950.132086358</x:v>
      </x:c>
      <x:c r="L87" s="50">
        <x:f t="shared" si="14"/>
        <x:v>1509480.4022095359</x:v>
      </x:c>
      <x:c r="M87" s="50">
        <x:f t="shared" si="14"/>
        <x:v>1545116.9367631515</x:v>
      </x:c>
      <x:c r="N87" s="50">
        <x:f t="shared" si="14"/>
        <x:v>1577212.0417208036</x:v>
      </x:c>
      <x:c r="O87" s="50">
        <x:f t="shared" si="14"/>
        <x:v>1605046.618672594</x:v>
      </x:c>
      <x:c r="P87" s="50">
        <x:f t="shared" si="14"/>
        <x:v>1627823.8246986892</x:v>
      </x:c>
      <x:c r="Q87" s="50">
        <x:f t="shared" si="14"/>
        <x:v>1644662.2255454031</x:v>
      </x:c>
      <x:c r="R87" s="50">
        <x:f t="shared" si="14"/>
        <x:v>1654588.4039998767</x:v>
      </x:c>
      <x:c r="S87" s="50">
        <x:f t="shared" si="14"/>
        <x:v>1656528.9826028084</x:v>
      </x:c>
      <x:c r="T87" s="50">
        <x:f t="shared" si="14"/>
        <x:v>1649302.0168877849</x:v>
      </x:c>
      <x:c r="U87" s="50">
        <x:f t="shared" si="14"/>
        <x:v>1631607.7121771669</x:v>
      </x:c>
      <x:c r="V87" s="50">
        <x:f t="shared" si="14"/>
        <x:v>1602018.4135838044</x:v>
      </x:c>
      <x:c r="W87" s="50">
        <x:f t="shared" si="14"/>
        <x:v>1558967.8152497958</x:v>
      </x:c>
      <x:c r="X87" s="50">
        <x:f t="shared" si="14"/>
        <x:v>1500739.3309816553</x:v>
      </x:c>
      <x:c r="Y87" s="50">
        <x:f t="shared" si="14"/>
        <x:v>1425453.5642981248</x:v>
      </x:c>
      <x:c r="Z87" s="50">
        <x:f t="shared" si="14"/>
        <x:v>1331054.8114737833</x:v>
      </x:c>
      <x:c r="AA87" s="50">
        <x:f t="shared" si="14"/>
        <x:v>1215296.5264185939</x:v>
      </x:c>
      <x:c r="AB87" s="50">
        <x:f t="shared" si="14"/>
        <x:v>1075725.6711592763</x:v>
      </x:c>
      <x:c r="AC87" s="50">
        <x:f t="shared" si="14"/>
        <x:v>909665.87026014738</x:v>
      </x:c>
      <x:c r="AD87" s="50">
        <x:f t="shared" si="14"/>
        <x:v>714199.28171450424</x:v>
      </x:c>
      <x:c r="AE87" s="50">
        <x:f t="shared" si="14"/>
        <x:v>486147.0906267878</x:v>
      </x:c>
      <x:c r="AF87" s="50">
        <x:f t="shared" si="14"/>
        <x:v>222048.5253629369</x:v>
      </x:c>
    </x:row>
    <x:row r="88">
      <x:c r="A88" t="s">
        <x:v>627</x:v>
      </x:c>
      <x:c r="B88" s="50" t="n">
        <x:f>Calculations!$C$53</x:f>
        <x:v>1029031.25</x:v>
      </x:c>
      <x:c r="C88" s="50" t="n">
        <x:f>(B88-IF(C$83=Calculations!$C$39,Calculations!$C$46+Calculations!$C$45,0))*(1+C84)+C86</x:f>
        <x:v>893135.449861161</x:v>
      </x:c>
      <x:c r="D88" s="50" t="n">
        <x:f>(C88-IF(D$83=Calculations!$C$39,Calculations!$C$46+Calculations!$C$45,0))*(1+D84)+D86</x:f>
        <x:v>960254.9124892973</x:v>
      </x:c>
      <x:c r="E88" s="50" t="n">
        <x:f>(D88-IF(E$83=Calculations!$C$39,Calculations!$C$46+Calculations!$C$45,0))*(1+E84)+E86</x:f>
        <x:v>1005012.5861700338</x:v>
      </x:c>
      <x:c r="F88" s="50" t="n">
        <x:f>(E88-IF(F$83=Calculations!$C$39,Calculations!$C$46+Calculations!$C$45,0))*(1+F84)+F86</x:f>
        <x:v>1049802.986282741</x:v>
      </x:c>
      <x:c r="G88" s="50" t="n">
        <x:f>(F88-IF(G$83=Calculations!$C$39,Calculations!$C$46+Calculations!$C$45,0))*(1+G84)+G86</x:f>
        <x:v>1094333.1778993674</x:v>
      </x:c>
      <x:c r="H88" s="50" t="n">
        <x:f>(G88-IF(H$83=Calculations!$C$39,Calculations!$C$46+Calculations!$C$45,0))*(1+H84)+H86</x:f>
        <x:v>1138271.5061177467</x:v>
      </x:c>
      <x:c r="I88" s="50" t="n">
        <x:f>(H88-IF(I$83=Calculations!$C$39,Calculations!$C$46+Calculations!$C$45,0))*(1+I84)+I86</x:f>
        <x:v>1181243.918505488</x:v>
      </x:c>
      <x:c r="J88" s="50" t="n">
        <x:f>(I88-IF(J$83=Calculations!$C$39,Calculations!$C$46+Calculations!$C$45,0))*(1+J84)+J86</x:f>
        <x:v>1222829.9833722156</x:v>
      </x:c>
      <x:c r="K88" s="50" t="n">
        <x:f>(J88-IF(K$83=Calculations!$C$39,Calculations!$C$46+Calculations!$C$45,0))*(1+K84)+K86</x:f>
        <x:v>1262558.5805270677</x:v>
      </x:c>
      <x:c r="L88" s="50" t="n">
        <x:f>(K88-IF(L$83=Calculations!$C$39,Calculations!$C$46+Calculations!$C$45,0))*(1+L84)+L86</x:f>
        <x:v>1299903.2394672928</x:v>
      </x:c>
      <x:c r="M88" s="50" t="n">
        <x:f>(L88-IF(M$83=Calculations!$C$39,Calculations!$C$46+Calculations!$C$45,0))*(1+M84)+M86</x:f>
        <x:v>1334277.098111064</x:v>
      </x:c>
      <x:c r="N88" s="50" t="n">
        <x:f>(M88-IF(N$83=Calculations!$C$39,Calculations!$C$46+Calculations!$C$45,0))*(1+N84)+N86</x:f>
        <x:v>1365027.4532247316</x:v>
      </x:c>
      <x:c r="O88" s="50" t="n">
        <x:f>(N88-IF(O$83=Calculations!$C$39,Calculations!$C$46+Calculations!$C$45,0))*(1+O84)+O86</x:f>
        <x:v>1391429.8715926784</x:v>
      </x:c>
      <x:c r="P88" s="50" t="n">
        <x:f>(O88-IF(P$83=Calculations!$C$39,Calculations!$C$46+Calculations!$C$45,0))*(1+P84)+P86</x:f>
        <x:v>1412681.8287269804</x:v>
      </x:c>
      <x:c r="Q88" s="50" t="n">
        <x:f>(P88-IF(Q$83=Calculations!$C$39,Calculations!$C$46+Calculations!$C$45,0))*(1+Q84)+Q86</x:f>
        <x:v>1427895.8395039344</x:v>
      </x:c>
      <x:c r="R88" s="50" t="n">
        <x:f>(Q88-IF(R$83=Calculations!$C$39,Calculations!$C$46+Calculations!$C$45,0))*(1+R84)+R86</x:f>
        <x:v>1436092.0425341139</x:v>
      </x:c>
      <x:c r="S88" s="50" t="n">
        <x:f>(R88-IF(S$83=Calculations!$C$39,Calculations!$C$46+Calculations!$C$45,0))*(1+S84)+S86</x:f>
        <x:v>1436190.197310172</x:v>
      </x:c>
      <x:c r="T88" s="50" t="n">
        <x:f>(S88-IF(T$83=Calculations!$C$39,Calculations!$C$46+Calculations!$C$45,0))*(1+T84)+T86</x:f>
        <x:v>1427001.0502195281</x:v>
      </x:c>
      <x:c r="U88" s="50" t="n">
        <x:f>(T88-IF(U$83=Calculations!$C$39,Calculations!$C$46+Calculations!$C$45,0))*(1+U84)+U86</x:f>
        <x:v>1407217.0223438744</x:v>
      </x:c>
      <x:c r="V88" s="50" t="n">
        <x:f>(U88-IF(V$83=Calculations!$C$39,Calculations!$C$46+Calculations!$C$45,0))*(1+V84)+V86</x:f>
        <x:v>1375402.1685797488</x:v>
      </x:c>
      <x:c r="W88" s="50" t="n">
        <x:f>(V88-IF(W$83=Calculations!$C$39,Calculations!$C$46+Calculations!$C$45,0))*(1+W84)+W86</x:f>
        <x:v>1329981.353988878</x:v>
      </x:c>
      <x:c r="X88" s="50" t="n">
        <x:f>(W88-IF(X$83=Calculations!$C$39,Calculations!$C$46+Calculations!$C$45,0))*(1+X84)+X86</x:f>
        <x:v>1269228.589407179</x:v>
      </x:c>
      <x:c r="Y88" s="50" t="n">
        <x:f>(X88-IF(Y$83=Calculations!$C$39,Calculations!$C$46+Calculations!$C$45,0))*(1+Y84)+Y86</x:f>
        <x:v>1191254.4641897087</x:v>
      </x:c>
      <x:c r="Z88" s="50" t="n">
        <x:f>(Y88-IF(Z$83=Calculations!$C$39,Calculations!$C$46+Calculations!$C$45,0))*(1+Z84)+Z86</x:f>
        <x:v>1093992.6095267213</x:v>
      </x:c>
      <x:c r="AA88" s="50" t="n">
        <x:f>(Z88-IF(AA$83=Calculations!$C$39,Calculations!$C$46+Calculations!$C$45,0))*(1+AA84)+AA86</x:f>
        <x:v>975185.1210133741</x:v>
      </x:c>
      <x:c r="AB88" s="50" t="n">
        <x:f>(AA88-IF(AB$83=Calculations!$C$39,Calculations!$C$46+Calculations!$C$45,0))*(1+AB84)+AB86</x:f>
        <x:v>832366.8640711182</x:v>
      </x:c>
      <x:c r="AC88" s="50" t="n">
        <x:f>(AB88-IF(AC$83=Calculations!$C$39,Calculations!$C$46+Calculations!$C$45,0))*(1+AC84)+AC86</x:f>
        <x:v>662848.5803796602</x:v>
      </x:c>
      <x:c r="AD88" s="50" t="n">
        <x:f>(AC88-IF(AD$83=Calculations!$C$39,Calculations!$C$46+Calculations!$C$45,0))*(1+AD84)+AD86</x:f>
        <x:v>463698.7076601867</x:v>
      </x:c>
      <x:c r="AE88" s="50" t="n">
        <x:f>(AD88-IF(AE$83=Calculations!$C$39,Calculations!$C$46+Calculations!$C$45,0))*(1+AE84)+AE86</x:f>
        <x:v>231723.8189273408</x:v>
      </x:c>
      <x:c r="AF88" s="50" t="n">
        <x:f>(AE88-IF(AF$83=Calculations!$C$39,Calculations!$C$46+Calculations!$C$45,0))*(1+AF84)+AF86</x:f>
        <x:v>-36552.419328572985</x:v>
      </x:c>
    </x:row>
    <x:row r="89">
      <x:c r="A89" t="s">
        <x:v>966</x:v>
      </x:c>
      <x:c r="B89" s="50" t="n">
        <x:f>Calculations!$C$14</x:f>
        <x:v>181593.75000000003</x:v>
      </x:c>
      <x:c r="C89" s="50" t="n">
        <x:f>B89*(1+C84)+Liquidity_30Y!D$9</x:f>
        <x:v>193397.34375000003</x:v>
      </x:c>
      <x:c r="D89" s="50" t="n">
        <x:f>C89*(1+D84)+Liquidity_30Y!E$9</x:f>
        <x:v>205968.17109375002</x:v>
      </x:c>
      <x:c r="E89" s="50" t="n">
        <x:f>D89*(1+E84)+Liquidity_30Y!F$9</x:f>
        <x:v>219356.10221484376</x:v>
      </x:c>
      <x:c r="F89" s="50" t="n">
        <x:f>E89*(1+F84)+Liquidity_30Y!G$9</x:f>
        <x:v>233614.2488588086</x:v>
      </x:c>
      <x:c r="G89" s="50" t="n">
        <x:f>F89*(1+G84)+Liquidity_30Y!H$9</x:f>
        <x:v>248799.17503463113</x:v>
      </x:c>
      <x:c r="H89" s="50" t="n">
        <x:f>G89*(1+H84)+Liquidity_30Y!I$9</x:f>
        <x:v>264971.12141188217</x:v>
      </x:c>
      <x:c r="I89" s="50" t="n">
        <x:f>H89*(1+I84)+Liquidity_30Y!J$9</x:f>
        <x:v>282194.2443036545</x:v>
      </x:c>
      <x:c r="J89" s="50" t="n">
        <x:f>I89*(1+J84)+Liquidity_30Y!K$9</x:f>
        <x:v>300536.870183392</x:v>
      </x:c>
      <x:c r="K89" s="50" t="n">
        <x:f>J89*(1+K84)+Liquidity_30Y!L$9</x:f>
        <x:v>320071.7667453125</x:v>
      </x:c>
      <x:c r="L89" s="50" t="n">
        <x:f>K89*(1+L84)+Liquidity_30Y!M$9</x:f>
        <x:v>340876.4315837578</x:v>
      </x:c>
      <x:c r="M89" s="50" t="n">
        <x:f>L89*(1+M84)+Liquidity_30Y!N$9</x:f>
        <x:v>363033.39963670203</x:v>
      </x:c>
      <x:c r="N89" s="50" t="n">
        <x:f>M89*(1+N84)+Liquidity_30Y!O$9</x:f>
        <x:v>386630.5706130876</x:v>
      </x:c>
      <x:c r="O89" s="50" t="n">
        <x:f>N89*(1+O84)+Liquidity_30Y!P$9</x:f>
        <x:v>411761.55770293827</x:v>
      </x:c>
      <x:c r="P89" s="50" t="n">
        <x:f>O89*(1+P84)+Liquidity_30Y!Q$9</x:f>
        <x:v>438526.0589536292</x:v>
      </x:c>
      <x:c r="Q89" s="50" t="n">
        <x:f>P89*(1+Q84)+Liquidity_30Y!R$9</x:f>
        <x:v>467030.2527856151</x:v>
      </x:c>
      <x:c r="R89" s="50" t="n">
        <x:f>Q89*(1+R84)+Liquidity_30Y!S$9</x:f>
        <x:v>497387.21921668004</x:v>
      </x:c>
      <x:c r="S89" s="50" t="n">
        <x:f>R89*(1+S84)+Liquidity_30Y!T$9</x:f>
        <x:v>529717.3884657642</x:v>
      </x:c>
      <x:c r="T89" s="50" t="n">
        <x:f>S89*(1+T84)+Liquidity_30Y!U$9</x:f>
        <x:v>564149.0187160389</x:v>
      </x:c>
      <x:c r="U89" s="50" t="n">
        <x:f>T89*(1+U84)+Liquidity_30Y!V$9</x:f>
        <x:v>600818.7049325814</x:v>
      </x:c>
      <x:c r="V89" s="50" t="n">
        <x:f>U89*(1+V84)+Liquidity_30Y!W$9</x:f>
        <x:v>639871.9207531991</x:v>
      </x:c>
      <x:c r="W89" s="50" t="n">
        <x:f>V89*(1+W84)+Liquidity_30Y!X$9</x:f>
        <x:v>681463.5956021571</x:v>
      </x:c>
      <x:c r="X89" s="50" t="n">
        <x:f>W89*(1+X84)+Liquidity_30Y!Y$9</x:f>
        <x:v>725758.7293162972</x:v>
      </x:c>
      <x:c r="Y89" s="50" t="n">
        <x:f>X89*(1+Y84)+Liquidity_30Y!Z$9</x:f>
        <x:v>772933.0467218565</x:v>
      </x:c>
      <x:c r="Z89" s="50" t="n">
        <x:f>Y89*(1+Z84)+Liquidity_30Y!AA$9</x:f>
        <x:v>823173.694758777</x:v>
      </x:c>
      <x:c r="AA89" s="50" t="n">
        <x:f>Z89*(1+AA84)+Liquidity_30Y!AB$9</x:f>
        <x:v>876679.9849180975</x:v>
      </x:c>
      <x:c r="AB89" s="50" t="n">
        <x:f>AA89*(1+AB84)+Liquidity_30Y!AC$9</x:f>
        <x:v>933664.1839377738</x:v>
      </x:c>
      <x:c r="AC89" s="50" t="n">
        <x:f>AB89*(1+AC84)+Liquidity_30Y!AD$9</x:f>
        <x:v>994352.355893729</x:v>
      </x:c>
      <x:c r="AD89" s="50" t="n">
        <x:f>AC89*(1+AD84)+Liquidity_30Y!AE$9</x:f>
        <x:v>1058985.2590268215</x:v>
      </x:c>
      <x:c r="AE89" s="50" t="n">
        <x:f>AD89*(1+AE84)+Liquidity_30Y!AF$9</x:f>
        <x:v>1127819.3008635647</x:v>
      </x:c>
      <x:c r="AF89" s="50" t="n">
        <x:f>AE89*(1+AF84)+Liquidity_30Y!AG$9</x:f>
        <x:v>1201127.5554196963</x:v>
      </x:c>
    </x:row>
    <x:row r="90">
      <x:c r="A90" t="s">
        <x:v>967</x:v>
      </x:c>
      <x:c r="B90" s="50" t="n">
        <x:f t="shared" ref="B90:AF90" si="15">B87+B89</x:f>
        <x:v>1210625</x:v>
      </x:c>
      <x:c r="C90" s="50">
        <x:f t="shared" si="15"/>
        <x:v>1287705.4539427597</x:v>
      </x:c>
      <x:c r="D90" s="50">
        <x:f t="shared" si="15"/>
        <x:v>1368112.1271677988</x:v>
      </x:c>
      <x:c r="E90" s="50">
        <x:f t="shared" si="15"/>
        <x:v>1427020.6801342366</x:v>
      </x:c>
      <x:c r="F90" s="50">
        <x:f t="shared" si="15"/>
        <x:v>1486881.7666862155</x:v>
      </x:c>
      <x:c r="G90" s="50">
        <x:f t="shared" si="15"/>
        <x:v>1547462.2393606664</x:v>
      </x:c>
      <x:c r="H90" s="50">
        <x:f t="shared" si="15"/>
        <x:v>1608494.1169056289</x:v>
      </x:c>
      <x:c r="I90" s="50">
        <x:f t="shared" si="15"/>
        <x:v>1669671.1593261815</x:v>
      </x:c>
      <x:c r="J90" s="50">
        <x:f t="shared" si="15"/>
        <x:v>1730645.1551778533</x:v>
      </x:c>
      <x:c r="K90" s="50">
        <x:f t="shared" si="15"/>
        <x:v>1791021.8988316706</x:v>
      </x:c>
      <x:c r="L90" s="50">
        <x:f t="shared" si="15"/>
        <x:v>1850356.8337932937</x:v>
      </x:c>
      <x:c r="M90" s="50">
        <x:f t="shared" si="15"/>
        <x:v>1908150.3363998537</x:v>
      </x:c>
      <x:c r="N90" s="50">
        <x:f t="shared" si="15"/>
        <x:v>1963842.6123338912</x:v>
      </x:c>
      <x:c r="O90" s="50">
        <x:f t="shared" si="15"/>
        <x:v>2016808.1763755323</x:v>
      </x:c>
      <x:c r="P90" s="50">
        <x:f t="shared" si="15"/>
        <x:v>2066349.8836523183</x:v>
      </x:c>
      <x:c r="Q90" s="50">
        <x:f t="shared" si="15"/>
        <x:v>2111692.4783310182</x:v>
      </x:c>
      <x:c r="R90" s="50">
        <x:f t="shared" si="15"/>
        <x:v>2151975.6232165569</x:v>
      </x:c>
      <x:c r="S90" s="50">
        <x:f t="shared" si="15"/>
        <x:v>2186246.3710685726</x:v>
      </x:c>
      <x:c r="T90" s="50">
        <x:f t="shared" si="15"/>
        <x:v>2213451.0356038241</x:v>
      </x:c>
      <x:c r="U90" s="50">
        <x:f t="shared" si="15"/>
        <x:v>2232426.4171097483</x:v>
      </x:c>
      <x:c r="V90" s="50">
        <x:f t="shared" si="15"/>
        <x:v>2241890.3343370035</x:v>
      </x:c>
      <x:c r="W90" s="50">
        <x:f t="shared" si="15"/>
        <x:v>2240431.4108519526</x:v>
      </x:c>
      <x:c r="X90" s="50">
        <x:f t="shared" si="15"/>
        <x:v>2226498.0602979525</x:v>
      </x:c>
      <x:c r="Y90" s="50">
        <x:f t="shared" si="15"/>
        <x:v>2198386.6110199811</x:v>
      </x:c>
      <x:c r="Z90" s="50">
        <x:f t="shared" si="15"/>
        <x:v>2154228.5062325606</x:v>
      </x:c>
      <x:c r="AA90" s="50">
        <x:f t="shared" si="15"/>
        <x:v>2091976.5113366914</x:v>
      </x:c>
      <x:c r="AB90" s="50">
        <x:f t="shared" si="15"/>
        <x:v>2009389.8550970501</x:v>
      </x:c>
      <x:c r="AC90" s="50">
        <x:f t="shared" si="15"/>
        <x:v>1904018.2261538764</x:v>
      </x:c>
      <x:c r="AD90" s="50">
        <x:f t="shared" si="15"/>
        <x:v>1773184.5407413258</x:v>
      </x:c>
      <x:c r="AE90" s="50">
        <x:f t="shared" si="15"/>
        <x:v>1613966.3914903526</x:v>
      </x:c>
      <x:c r="AF90" s="50">
        <x:f t="shared" si="15"/>
        <x:v>1423176.0807826333</x:v>
      </x:c>
    </x:row>
    <x:row r="91">
      <x:c r="A91" t="s">
        <x:v>968</x:v>
      </x:c>
      <x:c r="B91" s="50" t="n">
        <x:f t="shared" ref="B91:AF91" si="16">B88+B89</x:f>
        <x:v>1210625</x:v>
      </x:c>
      <x:c r="C91" s="50">
        <x:f t="shared" si="16"/>
        <x:v>1086532.7936111609</x:v>
      </x:c>
      <x:c r="D91" s="50">
        <x:f t="shared" si="16"/>
        <x:v>1166223.0835830474</x:v>
      </x:c>
      <x:c r="E91" s="50">
        <x:f t="shared" si="16"/>
        <x:v>1224368.6883848775</x:v>
      </x:c>
      <x:c r="F91" s="50">
        <x:f t="shared" si="16"/>
        <x:v>1283417.2351415495</x:v>
      </x:c>
      <x:c r="G91" s="50">
        <x:f t="shared" si="16"/>
        <x:v>1343132.3529339985</x:v>
      </x:c>
      <x:c r="H91" s="50">
        <x:f t="shared" si="16"/>
        <x:v>1403242.6275296288</x:v>
      </x:c>
      <x:c r="I91" s="50">
        <x:f t="shared" si="16"/>
        <x:v>1463438.1628091424</x:v>
      </x:c>
      <x:c r="J91" s="50">
        <x:f t="shared" si="16"/>
        <x:v>1523366.8535556076</x:v>
      </x:c>
      <x:c r="K91" s="50">
        <x:f t="shared" si="16"/>
        <x:v>1582630.3472723803</x:v>
      </x:c>
      <x:c r="L91" s="50">
        <x:f t="shared" si="16"/>
        <x:v>1640779.6710510505</x:v>
      </x:c>
      <x:c r="M91" s="50">
        <x:f t="shared" si="16"/>
        <x:v>1697310.4977477659</x:v>
      </x:c>
      <x:c r="N91" s="50">
        <x:f t="shared" si="16"/>
        <x:v>1751658.0238378192</x:v>
      </x:c>
      <x:c r="O91" s="50">
        <x:f t="shared" si="16"/>
        <x:v>1803191.4292956167</x:v>
      </x:c>
      <x:c r="P91" s="50">
        <x:f t="shared" si="16"/>
        <x:v>1851207.8876806097</x:v>
      </x:c>
      <x:c r="Q91" s="50">
        <x:f t="shared" si="16"/>
        <x:v>1894926.0922895495</x:v>
      </x:c>
      <x:c r="R91" s="50">
        <x:f t="shared" si="16"/>
        <x:v>1933479.261750794</x:v>
      </x:c>
      <x:c r="S91" s="50">
        <x:f t="shared" si="16"/>
        <x:v>1965907.5857759363</x:v>
      </x:c>
      <x:c r="T91" s="50">
        <x:f t="shared" si="16"/>
        <x:v>1991150.068935567</x:v>
      </x:c>
      <x:c r="U91" s="50">
        <x:f t="shared" si="16"/>
        <x:v>2008035.7272764558</x:v>
      </x:c>
      <x:c r="V91" s="50">
        <x:f t="shared" si="16"/>
        <x:v>2015274.089332948</x:v>
      </x:c>
      <x:c r="W91" s="50">
        <x:f t="shared" si="16"/>
        <x:v>2011444.949591035</x:v>
      </x:c>
      <x:c r="X91" s="50">
        <x:f t="shared" si="16"/>
        <x:v>1994987.3187234763</x:v>
      </x:c>
      <x:c r="Y91" s="50">
        <x:f t="shared" si="16"/>
        <x:v>1964187.5109115653</x:v>
      </x:c>
      <x:c r="Z91" s="50">
        <x:f t="shared" si="16"/>
        <x:v>1917166.3042854983</x:v>
      </x:c>
      <x:c r="AA91" s="50">
        <x:f t="shared" si="16"/>
        <x:v>1851865.1059314716</x:v>
      </x:c>
      <x:c r="AB91" s="50">
        <x:f t="shared" si="16"/>
        <x:v>1766031.048008892</x:v>
      </x:c>
      <x:c r="AC91" s="50">
        <x:f t="shared" si="16"/>
        <x:v>1657200.9362733893</x:v>
      </x:c>
      <x:c r="AD91" s="50">
        <x:f t="shared" si="16"/>
        <x:v>1522683.9666870083</x:v>
      </x:c>
      <x:c r="AE91" s="50">
        <x:f t="shared" si="16"/>
        <x:v>1359543.1197909056</x:v>
      </x:c>
      <x:c r="AF91" s="50">
        <x:f t="shared" si="16"/>
        <x:v>1164575.1360911233</x:v>
      </x:c>
    </x:row>
    <x:row r="92">
      <x:c r="A92" t="s">
        <x:v>635</x:v>
      </x:c>
      <x:c r="B92" s="98" t="n">
        <x:f>Calculations!G$80</x:f>
        <x:v>1</x:v>
      </x:c>
      <x:c r="C92" s="50" t="n">
        <x:f>Calculations!H$80</x:f>
        <x:v>1.025</x:v>
      </x:c>
      <x:c r="D92" s="50" t="n">
        <x:f>Calculations!I$80</x:f>
        <x:v>1.050625</x:v>
      </x:c>
      <x:c r="E92" s="50" t="n">
        <x:f>Calculations!J$80</x:f>
        <x:v>1.0768906249999999</x:v>
      </x:c>
      <x:c r="F92" s="50" t="n">
        <x:f>Calculations!K$80</x:f>
        <x:v>1.1038128906249998</x:v>
      </x:c>
      <x:c r="G92" s="50" t="n">
        <x:f>Calculations!L$80</x:f>
        <x:v>1.1314082128906247</x:v>
      </x:c>
      <x:c r="H92" s="50" t="n">
        <x:f>Calculations!M$80</x:f>
        <x:v>1.1596934182128902</x:v>
      </x:c>
      <x:c r="I92" s="50" t="n">
        <x:f>Calculations!N$80</x:f>
        <x:v>1.1886857536682125</x:v>
      </x:c>
      <x:c r="J92" s="50" t="n">
        <x:f>Calculations!O$80</x:f>
        <x:v>1.2184028975099177</x:v>
      </x:c>
      <x:c r="K92" s="50" t="n">
        <x:f>Calculations!P$80</x:f>
        <x:v>1.2488629699476654</x:v>
      </x:c>
      <x:c r="L92" s="50" t="n">
        <x:f>Calculations!Q$80</x:f>
        <x:v>1.280084544196357</x:v>
      </x:c>
      <x:c r="M92" s="50" t="n">
        <x:f>Calculations!R$80</x:f>
        <x:v>1.312086657801266</x:v>
      </x:c>
      <x:c r="N92" s="50" t="n">
        <x:f>Calculations!S$80</x:f>
        <x:v>1.3448888242462975</x:v>
      </x:c>
      <x:c r="O92" s="50" t="n">
        <x:f>Calculations!T$80</x:f>
        <x:v>1.378511044852455</x:v>
      </x:c>
      <x:c r="P92" s="50" t="n">
        <x:f>Calculations!U$80</x:f>
        <x:v>1.4129738209737661</x:v>
      </x:c>
      <x:c r="Q92" s="50" t="n">
        <x:f>Calculations!V$80</x:f>
        <x:v>1.4482981664981105</x:v>
      </x:c>
      <x:c r="R92" s="50" t="n">
        <x:f>Calculations!W$80</x:f>
        <x:v>1.4845056206605631</x:v>
      </x:c>
      <x:c r="S92" s="50" t="n">
        <x:f>Calculations!X$80</x:f>
        <x:v>1.521618261177077</x:v>
      </x:c>
      <x:c r="T92" s="50" t="n">
        <x:f>Calculations!Y$80</x:f>
        <x:v>1.559658717706504</x:v>
      </x:c>
      <x:c r="U92" s="50" t="n">
        <x:f>Calculations!Z$80</x:f>
        <x:v>1.5986501856491666</x:v>
      </x:c>
      <x:c r="V92" s="50" t="n">
        <x:f>Calculations!AA$80</x:f>
        <x:v>1.6386164402903955</x:v>
      </x:c>
      <x:c r="W92" s="50" t="n">
        <x:f>Calculations!AB$80</x:f>
        <x:v>1.6795818512976552</x:v>
      </x:c>
      <x:c r="X92" s="50" t="n">
        <x:f>Calculations!AC$80</x:f>
        <x:v>1.7215713975800966</x:v>
      </x:c>
      <x:c r="Y92" s="50" t="n">
        <x:f>Calculations!AD$80</x:f>
        <x:v>1.764610682519599</x:v>
      </x:c>
      <x:c r="Z92" s="50" t="n">
        <x:f>Calculations!AE$80</x:f>
        <x:v>1.808725949582589</x:v>
      </x:c>
      <x:c r="AA92" s="50" t="n">
        <x:f>Calculations!AF$80</x:f>
        <x:v>1.8539440983221533</x:v>
      </x:c>
      <x:c r="AB92" s="50" t="n">
        <x:f>Calculations!AG$80</x:f>
        <x:v>1.900292700780207</x:v>
      </x:c>
      <x:c r="AC92" s="50" t="n">
        <x:f>Calculations!AH$80</x:f>
        <x:v>1.9478000182997122</x:v>
      </x:c>
      <x:c r="AD92" s="50" t="n">
        <x:f>Calculations!AI$80</x:f>
        <x:v>1.9964950187572048</x:v>
      </x:c>
      <x:c r="AE92" s="50" t="n">
        <x:f>Calculations!AJ$80</x:f>
        <x:v>2.046407394226135</x:v>
      </x:c>
      <x:c r="AF92" s="50" t="n">
        <x:f>Calculations!AK$80</x:f>
        <x:v>2.097567579081788</x:v>
      </x:c>
    </x:row>
    <x:row r="93">
      <x:c r="B93" s="50"/>
      <x:c r="C93" s="50"/>
      <x:c r="D93" s="50"/>
      <x:c r="E93" s="50"/>
      <x:c r="F93" s="50"/>
      <x:c r="G93" s="50"/>
      <x:c r="H93" s="50"/>
      <x:c r="I93" s="50"/>
      <x:c r="J93" s="50"/>
      <x:c r="K93" s="50"/>
      <x:c r="L93" s="50"/>
      <x:c r="M93" s="50"/>
      <x:c r="N93" s="50"/>
      <x:c r="O93" s="50"/>
      <x:c r="P93" s="50"/>
      <x:c r="Q93" s="50"/>
      <x:c r="R93" s="50"/>
      <x:c r="S93" s="50"/>
      <x:c r="T93" s="50"/>
      <x:c r="U93" s="50"/>
      <x:c r="V93" s="50"/>
      <x:c r="W93" s="50"/>
      <x:c r="X93" s="50"/>
      <x:c r="Y93" s="50"/>
      <x:c r="Z93" s="50"/>
      <x:c r="AA93" s="50"/>
      <x:c r="AB93" s="50"/>
      <x:c r="AC93" s="50"/>
      <x:c r="AD93" s="50"/>
      <x:c r="AE93" s="50"/>
      <x:c r="AF93" s="50"/>
    </x:row>
    <x:row r="94">
      <x:c r="B94" s="50"/>
      <x:c r="C94" s="50"/>
      <x:c r="D94" s="50"/>
      <x:c r="E94" s="50"/>
      <x:c r="F94" s="50"/>
      <x:c r="G94" s="50"/>
      <x:c r="H94" s="50"/>
      <x:c r="I94" s="50"/>
      <x:c r="J94" s="50"/>
      <x:c r="K94" s="50"/>
      <x:c r="L94" s="50"/>
      <x:c r="M94" s="50"/>
      <x:c r="N94" s="50"/>
      <x:c r="O94" s="50"/>
      <x:c r="P94" s="50"/>
      <x:c r="Q94" s="50"/>
      <x:c r="R94" s="50"/>
      <x:c r="S94" s="50"/>
      <x:c r="T94" s="50"/>
      <x:c r="U94" s="50"/>
      <x:c r="V94" s="50"/>
      <x:c r="W94" s="50"/>
      <x:c r="X94" s="50"/>
      <x:c r="Y94" s="50"/>
      <x:c r="Z94" s="50"/>
      <x:c r="AA94" s="50"/>
      <x:c r="AB94" s="50"/>
      <x:c r="AC94" s="50"/>
      <x:c r="AD94" s="50"/>
      <x:c r="AE94" s="50"/>
      <x:c r="AF94" s="50"/>
    </x:row>
    <x:row r="95" ht="42">
      <x:c r="A95" s="41" t="s">
        <x:v>973</x:v>
      </x:c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  <x:c r="M95" s="51"/>
      <x:c r="N95" s="51"/>
      <x:c r="O95" s="51"/>
      <x:c r="P95" s="51"/>
      <x:c r="Q95" s="51"/>
      <x:c r="R95" s="51"/>
      <x:c r="S95" s="51"/>
      <x:c r="T95" s="51"/>
      <x:c r="U95" s="51"/>
      <x:c r="V95" s="51"/>
      <x:c r="W95" s="51"/>
      <x:c r="X95" s="51"/>
      <x:c r="Y95" s="51"/>
      <x:c r="Z95" s="51"/>
      <x:c r="AA95" s="51"/>
      <x:c r="AB95" s="51"/>
      <x:c r="AC95" s="51"/>
      <x:c r="AD95" s="51"/>
      <x:c r="AE95" s="51"/>
      <x:c r="AF95" s="51"/>
    </x:row>
    <x:row r="96">
      <x:c r="A96" s="45" t="s">
        <x:v>622</x:v>
      </x:c>
      <x:c r="B96" s="52">
        <x:v>0</x:v>
      </x:c>
      <x:c r="C96" s="52">
        <x:v>1</x:v>
      </x:c>
      <x:c r="D96" s="52">
        <x:v>2</x:v>
      </x:c>
      <x:c r="E96" s="52">
        <x:v>3</x:v>
      </x:c>
      <x:c r="F96" s="52">
        <x:v>4</x:v>
      </x:c>
      <x:c r="G96" s="52">
        <x:v>5</x:v>
      </x:c>
      <x:c r="H96" s="52">
        <x:v>6</x:v>
      </x:c>
      <x:c r="I96" s="52">
        <x:v>7</x:v>
      </x:c>
      <x:c r="J96" s="52">
        <x:v>8</x:v>
      </x:c>
      <x:c r="K96" s="52">
        <x:v>9</x:v>
      </x:c>
      <x:c r="L96" s="52">
        <x:v>10</x:v>
      </x:c>
      <x:c r="M96" s="52">
        <x:v>11</x:v>
      </x:c>
      <x:c r="N96" s="52">
        <x:v>12</x:v>
      </x:c>
      <x:c r="O96" s="52">
        <x:v>13</x:v>
      </x:c>
      <x:c r="P96" s="52">
        <x:v>14</x:v>
      </x:c>
      <x:c r="Q96" s="52">
        <x:v>15</x:v>
      </x:c>
      <x:c r="R96" s="52">
        <x:v>16</x:v>
      </x:c>
      <x:c r="S96" s="52">
        <x:v>17</x:v>
      </x:c>
      <x:c r="T96" s="52">
        <x:v>18</x:v>
      </x:c>
      <x:c r="U96" s="52">
        <x:v>19</x:v>
      </x:c>
      <x:c r="V96" s="52">
        <x:v>20</x:v>
      </x:c>
      <x:c r="W96" s="52">
        <x:v>21</x:v>
      </x:c>
      <x:c r="X96" s="52">
        <x:v>22</x:v>
      </x:c>
      <x:c r="Y96" s="52">
        <x:v>23</x:v>
      </x:c>
      <x:c r="Z96" s="52">
        <x:v>24</x:v>
      </x:c>
      <x:c r="AA96" s="52">
        <x:v>25</x:v>
      </x:c>
      <x:c r="AB96" s="52">
        <x:v>26</x:v>
      </x:c>
      <x:c r="AC96" s="52">
        <x:v>27</x:v>
      </x:c>
      <x:c r="AD96" s="52">
        <x:v>28</x:v>
      </x:c>
      <x:c r="AE96" s="52">
        <x:v>29</x:v>
      </x:c>
      <x:c r="AF96" s="52">
        <x:v>30</x:v>
      </x:c>
    </x:row>
    <x:row r="97">
      <x:c r="A97" t="s">
        <x:v>965</x:v>
      </x:c>
      <x:c r="B97" s="53" t="n">
        <x:f>0</x:f>
        <x:v>0</x:v>
      </x:c>
      <x:c r="C97" s="53" t="n">
        <x:f>Calculations!$C$62</x:f>
        <x:v>0.065</x:v>
      </x:c>
      <x:c r="D97" s="53" t="n">
        <x:f>Calculations!$C$62</x:f>
        <x:v>0.065</x:v>
      </x:c>
      <x:c r="E97" s="53" t="n">
        <x:f>Calculations!$C$62</x:f>
        <x:v>0.065</x:v>
      </x:c>
      <x:c r="F97" s="53" t="n">
        <x:f>Calculations!$C$62</x:f>
        <x:v>0.065</x:v>
      </x:c>
      <x:c r="G97" s="53" t="n">
        <x:f>Calculations!$C$62</x:f>
        <x:v>0.065</x:v>
      </x:c>
      <x:c r="H97" s="53" t="n">
        <x:f>Calculations!$C$62</x:f>
        <x:v>0.065</x:v>
      </x:c>
      <x:c r="I97" s="53" t="n">
        <x:f>Calculations!$C$62</x:f>
        <x:v>0.065</x:v>
      </x:c>
      <x:c r="J97" s="53" t="n">
        <x:f>Calculations!$C$62</x:f>
        <x:v>0.065</x:v>
      </x:c>
      <x:c r="K97" s="53" t="n">
        <x:f>Calculations!$C$62</x:f>
        <x:v>0.065</x:v>
      </x:c>
      <x:c r="L97" s="53" t="n">
        <x:f>Calculations!$C$62</x:f>
        <x:v>0.065</x:v>
      </x:c>
      <x:c r="M97" s="53" t="n">
        <x:f>Calculations!$C$62</x:f>
        <x:v>0.065</x:v>
      </x:c>
      <x:c r="N97" s="53" t="n">
        <x:f>Calculations!$C$62</x:f>
        <x:v>0.065</x:v>
      </x:c>
      <x:c r="O97" s="53" t="n">
        <x:f>Calculations!$C$62</x:f>
        <x:v>0.065</x:v>
      </x:c>
      <x:c r="P97" s="53" t="n">
        <x:f>Calculations!$C$62</x:f>
        <x:v>0.065</x:v>
      </x:c>
      <x:c r="Q97" s="53" t="n">
        <x:f>Calculations!$C$62</x:f>
        <x:v>0.065</x:v>
      </x:c>
      <x:c r="R97" s="53" t="n">
        <x:f>Calculations!$C$62</x:f>
        <x:v>0.065</x:v>
      </x:c>
      <x:c r="S97" s="53" t="n">
        <x:f>Calculations!$C$62</x:f>
        <x:v>0.065</x:v>
      </x:c>
      <x:c r="T97" s="53" t="n">
        <x:f>Calculations!$C$62</x:f>
        <x:v>0.065</x:v>
      </x:c>
      <x:c r="U97" s="53" t="n">
        <x:f>Calculations!$C$62</x:f>
        <x:v>0.065</x:v>
      </x:c>
      <x:c r="V97" s="53" t="n">
        <x:f>Calculations!$C$62</x:f>
        <x:v>0.065</x:v>
      </x:c>
      <x:c r="W97" s="53" t="n">
        <x:f>Calculations!$C$62</x:f>
        <x:v>0.065</x:v>
      </x:c>
      <x:c r="X97" s="53" t="n">
        <x:f>Calculations!$C$62</x:f>
        <x:v>0.065</x:v>
      </x:c>
      <x:c r="Y97" s="53" t="n">
        <x:f>Calculations!$C$62</x:f>
        <x:v>0.065</x:v>
      </x:c>
      <x:c r="Z97" s="53" t="n">
        <x:f>Calculations!$C$62</x:f>
        <x:v>0.065</x:v>
      </x:c>
      <x:c r="AA97" s="53" t="n">
        <x:f>Calculations!$C$62</x:f>
        <x:v>0.065</x:v>
      </x:c>
      <x:c r="AB97" s="53" t="n">
        <x:f>Calculations!$C$62</x:f>
        <x:v>0.065</x:v>
      </x:c>
      <x:c r="AC97" s="53" t="n">
        <x:f>Calculations!$C$62</x:f>
        <x:v>0.065</x:v>
      </x:c>
      <x:c r="AD97" s="53" t="n">
        <x:f>Calculations!$C$62</x:f>
        <x:v>0.065</x:v>
      </x:c>
      <x:c r="AE97" s="53" t="n">
        <x:f>Calculations!$C$62</x:f>
        <x:v>0.065</x:v>
      </x:c>
      <x:c r="AF97" s="53" t="n">
        <x:f>Calculations!$C$62</x:f>
        <x:v>0.065</x:v>
      </x:c>
    </x:row>
    <x:row r="98">
      <x:c r="A98" t="s">
        <x:v>623</x:v>
      </x:c>
      <x:c r="B98" s="50" t="n">
        <x:f>Calculations!G$68-IF(B$96&gt;=5,Assumptions!$C$92*Assumptions!$C$8*(1+Assumptions!$C$30)^(B$96-5),0)</x:f>
        <x:v>-150.65105724023306</x:v>
      </x:c>
      <x:c r="C98" s="50" t="n">
        <x:f>Calculations!H$68-IF(C$96&gt;=5,Assumptions!$C$92*Assumptions!$C$8*(1+Assumptions!$C$30)^(C$96-5),0)</x:f>
        <x:v>1720.5489427597495</x:v>
      </x:c>
      <x:c r="D98" s="50" t="n">
        <x:f>Calculations!I$68-IF(D$96&gt;=5,Assumptions!$C$92*Assumptions!$C$8*(1+Assumptions!$C$30)^(D$96-5),0)</x:f>
        <x:v>3639.378542759747</x:v>
      </x:c>
      <x:c r="E98" s="50" t="n">
        <x:f>Calculations!J$68-IF(E$96&gt;=5,Assumptions!$C$92*Assumptions!$C$8*(1+Assumptions!$C$30)^(E$96-5),0)</x:f>
        <x:v>-19192.99170844024</x:v>
      </x:c>
      <x:c r="F98" s="50" t="n">
        <x:f>Calculations!K$68-IF(F$96&gt;=5,Assumptions!$C$92*Assumptions!$C$8*(1+Assumptions!$C$30)^(F$96-5),0)</x:f>
        <x:v>-17869.764185473818</x:v>
      </x:c>
      <x:c r="G98" s="50" t="n">
        <x:f>Calculations!L$68-IF(G$96&gt;=5,Assumptions!$C$92*Assumptions!$C$8*(1+Assumptions!$C$30)^(G$96-5),0)</x:f>
        <x:v>-41314.75683148435</x:v>
      </x:c>
      <x:c r="H98" s="50" t="n">
        <x:f>Calculations!M$68-IF(H$96&gt;=5,Assumptions!$C$92*Assumptions!$C$8*(1+Assumptions!$C$30)^(H$96-5),0)</x:f>
        <x:v>-40621.660604650104</x:v>
      </x:c>
      <x:c r="I98" s="50" t="n">
        <x:f>Calculations!N$68-IF(I$96&gt;=5,Assumptions!$C$92*Assumptions!$C$8*(1+Assumptions!$C$30)^(I$96-5),0)</x:f>
        <x:v>-39914.79614087177</x:v>
      </x:c>
      <x:c r="J98" s="50" t="n">
        <x:f>Calculations!O$68-IF(J$96&gt;=5,Assumptions!$C$92*Assumptions!$C$8*(1+Assumptions!$C$30)^(J$96-5),0)</x:f>
        <x:v>-39193.971610959874</x:v>
      </x:c>
      <x:c r="K98" s="50" t="n">
        <x:f>Calculations!P$68-IF(K$96&gt;=5,Assumptions!$C$92*Assumptions!$C$8*(1+Assumptions!$C$30)^(K$96-5),0)</x:f>
        <x:v>-38458.99660605952</x:v>
      </x:c>
      <x:c r="L98" s="50" t="n">
        <x:f>Calculations!Q$68-IF(L$96&gt;=5,Assumptions!$C$92*Assumptions!$C$8*(1+Assumptions!$C$30)^(L$96-5),0)</x:f>
        <x:v>-37709.68242041129</x:v>
      </x:c>
      <x:c r="M98" s="50" t="n">
        <x:f>Calculations!R$68-IF(M$96&gt;=5,Assumptions!$C$92*Assumptions!$C$8*(1+Assumptions!$C$30)^(M$96-5),0)</x:f>
        <x:v>-36945.84235088789</x:v>
      </x:c>
      <x:c r="N98" s="50" t="n">
        <x:f>Calculations!S$68-IF(N$96&gt;=5,Assumptions!$C$92*Assumptions!$C$8*(1+Assumptions!$C$30)^(N$96-5),0)</x:f>
        <x:v>-36167.292014106686</x:v>
      </x:c>
      <x:c r="O98" s="50" t="n">
        <x:f>Calculations!T$68-IF(O$96&gt;=5,Assumptions!$C$92*Assumptions!$C$8*(1+Assumptions!$C$30)^(O$96-5),0)</x:f>
        <x:v>-35373.849681949796</x:v>
      </x:c>
      <x:c r="P98" s="50" t="n">
        <x:f>Calculations!U$68-IF(P$96&gt;=5,Assumptions!$C$92*Assumptions!$C$8*(1+Assumptions!$C$30)^(P$96-5),0)</x:f>
        <x:v>-34565.336636362335</x:v>
      </x:c>
      <x:c r="Q98" s="50" t="n">
        <x:f>Calculations!V$68-IF(Q$96&gt;=5,Assumptions!$C$92*Assumptions!$C$8*(1+Assumptions!$C$30)^(Q$96-5),0)</x:f>
        <x:v>-33741.57754433363</x:v>
      </x:c>
      <x:c r="R98" s="50" t="n">
        <x:f>Calculations!W$68-IF(R$96&gt;=5,Assumptions!$C$92*Assumptions!$C$8*(1+Assumptions!$C$30)^(R$96-5),0)</x:f>
        <x:v>-32902.40085401043</x:v>
      </x:c>
      <x:c r="S98" s="50" t="n">
        <x:f>Calculations!X$68-IF(S$96&gt;=5,Assumptions!$C$92*Assumptions!$C$8*(1+Assumptions!$C$30)^(S$96-5),0)</x:f>
        <x:v>-32047.63921292602</x:v>
      </x:c>
      <x:c r="T98" s="50" t="n">
        <x:f>Calculations!Y$68-IF(T$96&gt;=5,Assumptions!$C$92*Assumptions!$C$8*(1+Assumptions!$C$30)^(T$96-5),0)</x:f>
        <x:v>-31177.129909377407</x:v>
      </x:c>
      <x:c r="U98" s="50" t="n">
        <x:f>Calculations!Z$68-IF(U$96&gt;=5,Assumptions!$C$92*Assumptions!$C$8*(1+Assumptions!$C$30)^(U$96-5),0)</x:f>
        <x:v>-30290.715338021982</x:v>
      </x:c>
      <x:c r="V98" s="50" t="n">
        <x:f>Calculations!AA$68-IF(V$96&gt;=5,Assumptions!$C$92*Assumptions!$C$8*(1+Assumptions!$C$30)^(V$96-5),0)</x:f>
        <x:v>-29388.243490815817</x:v>
      </x:c>
      <x:c r="W98" s="50" t="n">
        <x:f>Calculations!AB$68-IF(W$96&gt;=5,Assumptions!$C$92*Assumptions!$C$8*(1+Assumptions!$C$30)^(W$96-5),0)</x:f>
        <x:v>-28469.56847446048</x:v>
      </x:c>
      <x:c r="X98" s="50" t="n">
        <x:f>Calculations!AC$68-IF(X$96&gt;=5,Assumptions!$C$92*Assumptions!$C$8*(1+Assumptions!$C$30)^(X$96-5),0)</x:f>
        <x:v>-27534.551055576478</x:v>
      </x:c>
      <x:c r="Y98" s="50" t="n">
        <x:f>Calculations!AD$68-IF(Y$96&gt;=5,Assumptions!$C$92*Assumptions!$C$8*(1+Assumptions!$C$30)^(Y$96-5),0)</x:f>
        <x:v>-26583.059234873333</x:v>
      </x:c>
      <x:c r="Z98" s="50" t="n">
        <x:f>Calculations!AE$68-IF(Z$96&gt;=5,Assumptions!$C$92*Assumptions!$C$8*(1+Assumptions!$C$30)^(Z$96-5),0)</x:f>
        <x:v>-25614.96885164184</x:v>
      </x:c>
      <x:c r="AA98" s="50" t="n">
        <x:f>Calculations!AF$68-IF(AA$96&gt;=5,Assumptions!$C$92*Assumptions!$C$8*(1+Assumptions!$C$30)^(AA$96-5),0)</x:f>
        <x:v>-24630.164219947357</x:v>
      </x:c>
      <x:c r="AB98" s="50" t="n">
        <x:f>Calculations!AG$68-IF(AB$96&gt;=5,Assumptions!$C$92*Assumptions!$C$8*(1+Assumptions!$C$30)^(AB$96-5),0)</x:f>
        <x:v>-23628.53879796646</x:v>
      </x:c>
      <x:c r="AC98" s="50" t="n">
        <x:f>Calculations!AH$68-IF(AC$96&gt;=5,Assumptions!$C$92*Assumptions!$C$8*(1+Assumptions!$C$30)^(AC$96-5),0)</x:f>
        <x:v>-22609.99589196508</x:v>
      </x:c>
      <x:c r="AD98" s="50" t="n">
        <x:f>Calculations!AI$68-IF(AD$96&gt;=5,Assumptions!$C$92*Assumptions!$C$8*(1+Assumptions!$C$30)^(AD$96-5),0)</x:f>
        <x:v>-21574.449396484837</x:v>
      </x:c>
      <x:c r="AE98" s="50" t="n">
        <x:f>Calculations!AJ$68-IF(AE$96&gt;=5,Assumptions!$C$92*Assumptions!$C$8*(1+Assumptions!$C$30)^(AE$96-5),0)</x:f>
        <x:v>-20521.824572368045</x:v>
      </x:c>
      <x:c r="AF98" s="50" t="n">
        <x:f>Calculations!AK$68-IF(AF$96&gt;=5,Assumptions!$C$92*Assumptions!$C$8*(1+Assumptions!$C$30)^(AF$96-5),0)</x:f>
        <x:v>-19452.05886432044</x:v>
      </x:c>
    </x:row>
    <x:row r="99">
      <x:c r="A99" t="s">
        <x:v>624</x:v>
      </x:c>
      <x:c r="B99" s="50" t="n">
        <x:f>Calculations!G$69-IF(B$96&gt;=5,Assumptions!$C$92*Assumptions!$C$8*(1+Assumptions!$C$30)^(B$96-5),0)</x:f>
        <x:v>-150.65105724023306</x:v>
      </x:c>
      <x:c r="C99" s="50" t="n">
        <x:f>Calculations!H$69-IF(C$96&gt;=5,Assumptions!$C$92*Assumptions!$C$8*(1+Assumptions!$C$30)^(C$96-5),0)</x:f>
        <x:v>14080.38861116092</x:v>
      </x:c>
      <x:c r="D99" s="50" t="n">
        <x:f>Calculations!I$69-IF(D$96&gt;=5,Assumptions!$C$92*Assumptions!$C$8*(1+Assumptions!$C$30)^(D$96-5),0)</x:f>
        <x:v>15999.218211160918</x:v>
      </x:c>
      <x:c r="E99" s="50" t="n">
        <x:f>Calculations!J$69-IF(E$96&gt;=5,Assumptions!$C$92*Assumptions!$C$8*(1+Assumptions!$C$30)^(E$96-5),0)</x:f>
        <x:v>-6833.152040039069</x:v>
      </x:c>
      <x:c r="F99" s="50" t="n">
        <x:f>Calculations!K$69-IF(F$96&gt;=5,Assumptions!$C$92*Assumptions!$C$8*(1+Assumptions!$C$30)^(F$96-5),0)</x:f>
        <x:v>-5509.924517072646</x:v>
      </x:c>
      <x:c r="G99" s="50" t="n">
        <x:f>Calculations!L$69-IF(G$96&gt;=5,Assumptions!$C$92*Assumptions!$C$8*(1+Assumptions!$C$30)^(G$96-5),0)</x:f>
        <x:v>-28954.91716308318</x:v>
      </x:c>
      <x:c r="H99" s="50" t="n">
        <x:f>Calculations!M$69-IF(H$96&gt;=5,Assumptions!$C$92*Assumptions!$C$8*(1+Assumptions!$C$30)^(H$96-5),0)</x:f>
        <x:v>-28261.820936248932</x:v>
      </x:c>
      <x:c r="I99" s="50" t="n">
        <x:f>Calculations!N$69-IF(I$96&gt;=5,Assumptions!$C$92*Assumptions!$C$8*(1+Assumptions!$C$30)^(I$96-5),0)</x:f>
        <x:v>-27554.956472470596</x:v>
      </x:c>
      <x:c r="J99" s="50" t="n">
        <x:f>Calculations!O$69-IF(J$96&gt;=5,Assumptions!$C$92*Assumptions!$C$8*(1+Assumptions!$C$30)^(J$96-5),0)</x:f>
        <x:v>-26834.131942558703</x:v>
      </x:c>
      <x:c r="K99" s="50" t="n">
        <x:f>Calculations!P$69-IF(K$96&gt;=5,Assumptions!$C$92*Assumptions!$C$8*(1+Assumptions!$C$30)^(K$96-5),0)</x:f>
        <x:v>-26099.156937658343</x:v>
      </x:c>
      <x:c r="L99" s="50" t="n">
        <x:f>Calculations!Q$69-IF(L$96&gt;=5,Assumptions!$C$92*Assumptions!$C$8*(1+Assumptions!$C$30)^(L$96-5),0)</x:f>
        <x:v>-25349.84275201012</x:v>
      </x:c>
      <x:c r="M99" s="50" t="n">
        <x:f>Calculations!R$69-IF(M$96&gt;=5,Assumptions!$C$92*Assumptions!$C$8*(1+Assumptions!$C$30)^(M$96-5),0)</x:f>
        <x:v>-24586.002682486716</x:v>
      </x:c>
      <x:c r="N99" s="50" t="n">
        <x:f>Calculations!S$69-IF(N$96&gt;=5,Assumptions!$C$92*Assumptions!$C$8*(1+Assumptions!$C$30)^(N$96-5),0)</x:f>
        <x:v>-23807.45234570552</x:v>
      </x:c>
      <x:c r="O99" s="50" t="n">
        <x:f>Calculations!T$69-IF(O$96&gt;=5,Assumptions!$C$92*Assumptions!$C$8*(1+Assumptions!$C$30)^(O$96-5),0)</x:f>
        <x:v>-23014.01001354862</x:v>
      </x:c>
      <x:c r="P99" s="50" t="n">
        <x:f>Calculations!U$69-IF(P$96&gt;=5,Assumptions!$C$92*Assumptions!$C$8*(1+Assumptions!$C$30)^(P$96-5),0)</x:f>
        <x:v>-22205.496967961168</x:v>
      </x:c>
      <x:c r="Q99" s="50" t="n">
        <x:f>Calculations!V$69-IF(Q$96&gt;=5,Assumptions!$C$92*Assumptions!$C$8*(1+Assumptions!$C$30)^(Q$96-5),0)</x:f>
        <x:v>-21381.737875932457</x:v>
      </x:c>
      <x:c r="R99" s="50" t="n">
        <x:f>Calculations!W$69-IF(R$96&gt;=5,Assumptions!$C$92*Assumptions!$C$8*(1+Assumptions!$C$30)^(R$96-5),0)</x:f>
        <x:v>-20542.561185609262</x:v>
      </x:c>
      <x:c r="S99" s="50" t="n">
        <x:f>Calculations!X$69-IF(S$96&gt;=5,Assumptions!$C$92*Assumptions!$C$8*(1+Assumptions!$C$30)^(S$96-5),0)</x:f>
        <x:v>-19687.79954452485</x:v>
      </x:c>
      <x:c r="T99" s="50" t="n">
        <x:f>Calculations!Y$69-IF(T$96&gt;=5,Assumptions!$C$92*Assumptions!$C$8*(1+Assumptions!$C$30)^(T$96-5),0)</x:f>
        <x:v>-18817.290240976236</x:v>
      </x:c>
      <x:c r="U99" s="50" t="n">
        <x:f>Calculations!Z$69-IF(U$96&gt;=5,Assumptions!$C$92*Assumptions!$C$8*(1+Assumptions!$C$30)^(U$96-5),0)</x:f>
        <x:v>-17930.87566962081</x:v>
      </x:c>
      <x:c r="V99" s="50" t="n">
        <x:f>Calculations!AA$69-IF(V$96&gt;=5,Assumptions!$C$92*Assumptions!$C$8*(1+Assumptions!$C$30)^(V$96-5),0)</x:f>
        <x:v>-17028.403822414646</x:v>
      </x:c>
      <x:c r="W99" s="50" t="n">
        <x:f>Calculations!AB$69-IF(W$96&gt;=5,Assumptions!$C$92*Assumptions!$C$8*(1+Assumptions!$C$30)^(W$96-5),0)</x:f>
        <x:v>-16109.72880605931</x:v>
      </x:c>
      <x:c r="X99" s="50" t="n">
        <x:f>Calculations!AC$69-IF(X$96&gt;=5,Assumptions!$C$92*Assumptions!$C$8*(1+Assumptions!$C$30)^(X$96-5),0)</x:f>
        <x:v>-15174.711387175306</x:v>
      </x:c>
      <x:c r="Y99" s="50" t="n">
        <x:f>Calculations!AD$69-IF(Y$96&gt;=5,Assumptions!$C$92*Assumptions!$C$8*(1+Assumptions!$C$30)^(Y$96-5),0)</x:f>
        <x:v>-14223.219566472162</x:v>
      </x:c>
      <x:c r="Z99" s="50" t="n">
        <x:f>Calculations!AE$69-IF(Z$96&gt;=5,Assumptions!$C$92*Assumptions!$C$8*(1+Assumptions!$C$30)^(Z$96-5),0)</x:f>
        <x:v>-13255.129183240668</x:v>
      </x:c>
      <x:c r="AA99" s="50" t="n">
        <x:f>Calculations!AF$69-IF(AA$96&gt;=5,Assumptions!$C$92*Assumptions!$C$8*(1+Assumptions!$C$30)^(AA$96-5),0)</x:f>
        <x:v>-12270.324551546186</x:v>
      </x:c>
      <x:c r="AB99" s="50" t="n">
        <x:f>Calculations!AG$69-IF(AB$96&gt;=5,Assumptions!$C$92*Assumptions!$C$8*(1+Assumptions!$C$30)^(AB$96-5),0)</x:f>
        <x:v>-11268.699129565292</x:v>
      </x:c>
      <x:c r="AC99" s="50" t="n">
        <x:f>Calculations!AH$69-IF(AC$96&gt;=5,Assumptions!$C$92*Assumptions!$C$8*(1+Assumptions!$C$30)^(AC$96-5),0)</x:f>
        <x:v>-10250.156223563914</x:v>
      </x:c>
      <x:c r="AD99" s="50" t="n">
        <x:f>Calculations!AI$69-IF(AD$96&gt;=5,Assumptions!$C$92*Assumptions!$C$8*(1+Assumptions!$C$30)^(AD$96-5),0)</x:f>
        <x:v>-9214.60972808367</x:v>
      </x:c>
      <x:c r="AE99" s="50" t="n">
        <x:f>Calculations!AJ$69-IF(AE$96&gt;=5,Assumptions!$C$92*Assumptions!$C$8*(1+Assumptions!$C$30)^(AE$96-5),0)</x:f>
        <x:v>-8161.984903966877</x:v>
      </x:c>
      <x:c r="AF99" s="50" t="n">
        <x:f>Calculations!AK$69-IF(AF$96&gt;=5,Assumptions!$C$92*Assumptions!$C$8*(1+Assumptions!$C$30)^(AF$96-5),0)</x:f>
        <x:v>-7092.219195919271</x:v>
      </x:c>
    </x:row>
    <x:row r="100">
      <x:c r="A100" t="s">
        <x:v>626</x:v>
      </x:c>
      <x:c r="B100" s="50" t="n">
        <x:f>Calculations!$C$53</x:f>
        <x:v>1029031.25</x:v>
      </x:c>
      <x:c r="C100" s="50" t="n">
        <x:f t="shared" ref="C100:AF100" si="17">B100*(1+C97)+C98</x:f>
        <x:v>1097638.8301927596</x:v>
      </x:c>
      <x:c r="D100" s="50">
        <x:f t="shared" si="17"/>
        <x:v>1172624.7326980487</x:v>
      </x:c>
      <x:c r="E100" s="50">
        <x:f t="shared" si="17"/>
        <x:v>1229652.3486149816</x:v>
      </x:c>
      <x:c r="F100" s="50">
        <x:f t="shared" si="17"/>
        <x:v>1291709.9870894817</x:v>
      </x:c>
      <x:c r="G100" s="50">
        <x:f t="shared" si="17"/>
        <x:v>1334356.3794188136</x:v>
      </x:c>
      <x:c r="H100" s="50">
        <x:f t="shared" si="17"/>
        <x:v>1380467.8834763863</x:v>
      </x:c>
      <x:c r="I100" s="50">
        <x:f t="shared" si="17"/>
        <x:v>1430283.4997614797</x:v>
      </x:c>
      <x:c r="J100" s="50">
        <x:f t="shared" si="17"/>
        <x:v>1484057.9556350159</x:v>
      </x:c>
      <x:c r="K100" s="50">
        <x:f t="shared" si="17"/>
        <x:v>1542062.7261452321</x:v>
      </x:c>
      <x:c r="L100" s="50">
        <x:f t="shared" si="17"/>
        <x:v>1604587.1209242607</x:v>
      </x:c>
      <x:c r="M100" s="50">
        <x:f t="shared" si="17"/>
        <x:v>1671939.4414334497</x:v>
      </x:c>
      <x:c r="N100" s="50">
        <x:f t="shared" si="17"/>
        <x:v>1744448.2131125173</x:v>
      </x:c>
      <x:c r="O100" s="50">
        <x:f t="shared" si="17"/>
        <x:v>1822463.4972828811</x:v>
      </x:c>
      <x:c r="P100" s="50">
        <x:f t="shared" si="17"/>
        <x:v>1906358.2879699059</x:v>
      </x:c>
      <x:c r="Q100" s="50">
        <x:f t="shared" si="17"/>
        <x:v>1996529.9991436161</x:v>
      </x:c>
      <x:c r="R100" s="50">
        <x:f t="shared" si="17"/>
        <x:v>2093402.0482339405</x:v>
      </x:c>
      <x:c r="S100" s="50">
        <x:f t="shared" si="17"/>
        <x:v>2197425.5421562204</x:v>
      </x:c>
      <x:c r="T100" s="50">
        <x:f t="shared" si="17"/>
        <x:v>2309081.0724869971</x:v>
      </x:c>
      <x:c r="U100" s="50">
        <x:f t="shared" si="17"/>
        <x:v>2428880.6268606298</x:v>
      </x:c>
      <x:c r="V100" s="50">
        <x:f t="shared" si="17"/>
        <x:v>2557369.6241157549</x:v>
      </x:c>
      <x:c r="W100" s="50">
        <x:f t="shared" si="17"/>
        <x:v>2695129.0812088186</x:v>
      </x:c>
      <x:c r="X100" s="50">
        <x:f t="shared" si="17"/>
        <x:v>2842777.9204318151</x:v>
      </x:c>
      <x:c r="Y100" s="50">
        <x:f t="shared" si="17"/>
        <x:v>3000975.4260250097</x:v>
      </x:c>
      <x:c r="Z100" s="50">
        <x:f t="shared" si="17"/>
        <x:v>3170423.8598649935</x:v>
      </x:c>
      <x:c r="AA100" s="50">
        <x:f t="shared" si="17"/>
        <x:v>3351871.2465362702</x:v>
      </x:c>
      <x:c r="AB100" s="50">
        <x:f t="shared" si="17"/>
        <x:v>3546114.3387631611</x:v>
      </x:c>
      <x:c r="AC100" s="50">
        <x:f t="shared" si="17"/>
        <x:v>3754001.7748908014</x:v>
      </x:c>
      <x:c r="AD100" s="50">
        <x:f t="shared" si="17"/>
        <x:v>3976437.4408622184</x:v>
      </x:c>
      <x:c r="AE100" s="50">
        <x:f t="shared" si="17"/>
        <x:v>4214384.0499458946</x:v>
      </x:c>
      <x:c r="AF100" s="50">
        <x:f t="shared" si="17"/>
        <x:v>4468866.9543280574</x:v>
      </x:c>
    </x:row>
    <x:row r="101">
      <x:c r="A101" t="s">
        <x:v>627</x:v>
      </x:c>
      <x:c r="B101" s="50" t="n">
        <x:f>Calculations!$C$53</x:f>
        <x:v>1029031.25</x:v>
      </x:c>
      <x:c r="C101" s="50" t="n">
        <x:f>(B101-IF(C$96=Calculations!$C$39,Calculations!$C$46+Calculations!$C$45,0))*(1+C97)+C99</x:f>
        <x:v>896466.1698611609</x:v>
      </x:c>
      <x:c r="D101" s="50" t="n">
        <x:f>(C101-IF(D$96=Calculations!$C$39,Calculations!$C$46+Calculations!$C$45,0))*(1+D97)+D99</x:f>
        <x:v>970735.6891132973</x:v>
      </x:c>
      <x:c r="E101" s="50" t="n">
        <x:f>(D101-IF(E$96=Calculations!$C$39,Calculations!$C$46+Calculations!$C$45,0))*(1+E97)+E99</x:f>
        <x:v>1027000.3568656225</x:v>
      </x:c>
      <x:c r="F101" s="50" t="n">
        <x:f>(E101-IF(F$96=Calculations!$C$39,Calculations!$C$46+Calculations!$C$45,0))*(1+F97)+F99</x:f>
        <x:v>1088245.4555448152</x:v>
      </x:c>
      <x:c r="G101" s="50" t="n">
        <x:f>(F101-IF(G$96=Calculations!$C$39,Calculations!$C$46+Calculations!$C$45,0))*(1+G97)+G99</x:f>
        <x:v>1130026.492992145</x:v>
      </x:c>
      <x:c r="H101" s="50" t="n">
        <x:f>(G101-IF(H$96=Calculations!$C$39,Calculations!$C$46+Calculations!$C$45,0))*(1+H97)+H99</x:f>
        <x:v>1175216.3941003855</x:v>
      </x:c>
      <x:c r="I101" s="50" t="n">
        <x:f>(H101-IF(I$96=Calculations!$C$39,Calculations!$C$46+Calculations!$C$45,0))*(1+I97)+I99</x:f>
        <x:v>1224050.5032444398</x:v>
      </x:c>
      <x:c r="J101" s="50" t="n">
        <x:f>(I101-IF(J$96=Calculations!$C$39,Calculations!$C$46+Calculations!$C$45,0))*(1+J97)+J99</x:f>
        <x:v>1276779.6540127695</x:v>
      </x:c>
      <x:c r="K101" s="50" t="n">
        <x:f>(J101-IF(K$96=Calculations!$C$39,Calculations!$C$46+Calculations!$C$45,0))*(1+K97)+K99</x:f>
        <x:v>1333671.174585941</x:v>
      </x:c>
      <x:c r="L101" s="50" t="n">
        <x:f>(K101-IF(L$96=Calculations!$C$39,Calculations!$C$46+Calculations!$C$45,0))*(1+L97)+L99</x:f>
        <x:v>1395009.958182017</x:v>
      </x:c>
      <x:c r="M101" s="50" t="n">
        <x:f>(L101-IF(M$96=Calculations!$C$39,Calculations!$C$46+Calculations!$C$45,0))*(1+M97)+M99</x:f>
        <x:v>1461099.6027813614</x:v>
      </x:c>
      <x:c r="N101" s="50" t="n">
        <x:f>(M101-IF(N$96=Calculations!$C$39,Calculations!$C$46+Calculations!$C$45,0))*(1+N97)+N99</x:f>
        <x:v>1532263.6246164443</x:v>
      </x:c>
      <x:c r="O101" s="50" t="n">
        <x:f>(N101-IF(O$96=Calculations!$C$39,Calculations!$C$46+Calculations!$C$45,0))*(1+O97)+O99</x:f>
        <x:v>1608846.7502029645</x:v>
      </x:c>
      <x:c r="P101" s="50" t="n">
        <x:f>(O101-IF(P$96=Calculations!$C$39,Calculations!$C$46+Calculations!$C$45,0))*(1+P97)+P99</x:f>
        <x:v>1691216.2919981962</x:v>
      </x:c>
      <x:c r="Q101" s="50" t="n">
        <x:f>(P101-IF(Q$96=Calculations!$C$39,Calculations!$C$46+Calculations!$C$45,0))*(1+Q97)+Q99</x:f>
        <x:v>1779763.6131021464</x:v>
      </x:c>
      <x:c r="R101" s="50" t="n">
        <x:f>(Q101-IF(R$96=Calculations!$C$39,Calculations!$C$46+Calculations!$C$45,0))*(1+R97)+R99</x:f>
        <x:v>1874905.6867681765</x:v>
      </x:c>
      <x:c r="S101" s="50" t="n">
        <x:f>(R101-IF(S$96=Calculations!$C$39,Calculations!$C$46+Calculations!$C$45,0))*(1+S97)+S99</x:f>
        <x:v>1977086.756863583</x:v>
      </x:c>
      <x:c r="T101" s="50" t="n">
        <x:f>(S101-IF(T$96=Calculations!$C$39,Calculations!$C$46+Calculations!$C$45,0))*(1+T97)+T99</x:f>
        <x:v>2086780.1058187399</x:v>
      </x:c>
      <x:c r="U101" s="50" t="n">
        <x:f>(T101-IF(U$96=Calculations!$C$39,Calculations!$C$46+Calculations!$C$45,0))*(1+U97)+U99</x:f>
        <x:v>2204489.937027337</x:v>
      </x:c>
      <x:c r="V101" s="50" t="n">
        <x:f>(U101-IF(V$96=Calculations!$C$39,Calculations!$C$46+Calculations!$C$45,0))*(1+V97)+V99</x:f>
        <x:v>2330753.3791116993</x:v>
      </x:c>
      <x:c r="W101" s="50" t="n">
        <x:f>(V101-IF(W$96=Calculations!$C$39,Calculations!$C$46+Calculations!$C$45,0))*(1+W97)+W99</x:f>
        <x:v>2466142.6199479</x:v>
      </x:c>
      <x:c r="X101" s="50" t="n">
        <x:f>(W101-IF(X$96=Calculations!$C$39,Calculations!$C$46+Calculations!$C$45,0))*(1+X97)+X99</x:f>
        <x:v>2611267.178857338</x:v>
      </x:c>
      <x:c r="Y101" s="50" t="n">
        <x:f>(X101-IF(Y$96=Calculations!$C$39,Calculations!$C$46+Calculations!$C$45,0))*(1+Y97)+Y99</x:f>
        <x:v>2766776.3259165925</x:v>
      </x:c>
      <x:c r="Z101" s="50" t="n">
        <x:f>(Y101-IF(Z$96=Calculations!$C$39,Calculations!$C$46+Calculations!$C$45,0))*(1+Z97)+Z99</x:f>
        <x:v>2933361.6579179303</x:v>
      </x:c>
      <x:c r="AA101" s="50" t="n">
        <x:f>(Z101-IF(AA$96=Calculations!$C$39,Calculations!$C$46+Calculations!$C$45,0))*(1+AA97)+AA99</x:f>
        <x:v>3111759.8411310497</x:v>
      </x:c>
      <x:c r="AB101" s="50" t="n">
        <x:f>(AA101-IF(AB$96=Calculations!$C$39,Calculations!$C$46+Calculations!$C$45,0))*(1+AB97)+AB99</x:f>
        <x:v>3302755.5316750025</x:v>
      </x:c>
      <x:c r="AC101" s="50" t="n">
        <x:f>(AB101-IF(AC$96=Calculations!$C$39,Calculations!$C$46+Calculations!$C$45,0))*(1+AC97)+AC99</x:f>
        <x:v>3507184.485010314</x:v>
      </x:c>
      <x:c r="AD101" s="50" t="n">
        <x:f>(AC101-IF(AD$96=Calculations!$C$39,Calculations!$C$46+Calculations!$C$45,0))*(1+AD97)+AD99</x:f>
        <x:v>3725936.8668079004</x:v>
      </x:c>
      <x:c r="AE101" s="50" t="n">
        <x:f>(AD101-IF(AE$96=Calculations!$C$39,Calculations!$C$46+Calculations!$C$45,0))*(1+AE97)+AE99</x:f>
        <x:v>3959960.7782464465</x:v>
      </x:c>
      <x:c r="AF101" s="50" t="n">
        <x:f>(AE101-IF(AF$96=Calculations!$C$39,Calculations!$C$46+Calculations!$C$45,0))*(1+AF97)+AF99</x:f>
        <x:v>4210266.0096365465</x:v>
      </x:c>
    </x:row>
    <x:row r="102">
      <x:c r="A102" t="s">
        <x:v>966</x:v>
      </x:c>
      <x:c r="B102" s="50" t="n">
        <x:f>Calculations!$C$14</x:f>
        <x:v>181593.75000000003</x:v>
      </x:c>
      <x:c r="C102" s="50" t="n">
        <x:f>B102*(1+C97)+Liquidity_30Y!D$9</x:f>
        <x:v>193397.34375000003</x:v>
      </x:c>
      <x:c r="D102" s="50" t="n">
        <x:f>C102*(1+D97)+Liquidity_30Y!E$9</x:f>
        <x:v>205968.17109375002</x:v>
      </x:c>
      <x:c r="E102" s="50" t="n">
        <x:f>D102*(1+E97)+Liquidity_30Y!F$9</x:f>
        <x:v>219356.10221484376</x:v>
      </x:c>
      <x:c r="F102" s="50" t="n">
        <x:f>E102*(1+F97)+Liquidity_30Y!G$9</x:f>
        <x:v>233614.2488588086</x:v>
      </x:c>
      <x:c r="G102" s="50" t="n">
        <x:f>F102*(1+G97)+Liquidity_30Y!H$9</x:f>
        <x:v>248799.17503463113</x:v>
      </x:c>
      <x:c r="H102" s="50" t="n">
        <x:f>G102*(1+H97)+Liquidity_30Y!I$9</x:f>
        <x:v>264971.12141188217</x:v>
      </x:c>
      <x:c r="I102" s="50" t="n">
        <x:f>H102*(1+I97)+Liquidity_30Y!J$9</x:f>
        <x:v>282194.2443036545</x:v>
      </x:c>
      <x:c r="J102" s="50" t="n">
        <x:f>I102*(1+J97)+Liquidity_30Y!K$9</x:f>
        <x:v>300536.870183392</x:v>
      </x:c>
      <x:c r="K102" s="50" t="n">
        <x:f>J102*(1+K97)+Liquidity_30Y!L$9</x:f>
        <x:v>320071.7667453125</x:v>
      </x:c>
      <x:c r="L102" s="50" t="n">
        <x:f>K102*(1+L97)+Liquidity_30Y!M$9</x:f>
        <x:v>340876.4315837578</x:v>
      </x:c>
      <x:c r="M102" s="50" t="n">
        <x:f>L102*(1+M97)+Liquidity_30Y!N$9</x:f>
        <x:v>363033.39963670203</x:v>
      </x:c>
      <x:c r="N102" s="50" t="n">
        <x:f>M102*(1+N97)+Liquidity_30Y!O$9</x:f>
        <x:v>386630.5706130876</x:v>
      </x:c>
      <x:c r="O102" s="50" t="n">
        <x:f>N102*(1+O97)+Liquidity_30Y!P$9</x:f>
        <x:v>411761.55770293827</x:v>
      </x:c>
      <x:c r="P102" s="50" t="n">
        <x:f>O102*(1+P97)+Liquidity_30Y!Q$9</x:f>
        <x:v>438526.0589536292</x:v>
      </x:c>
      <x:c r="Q102" s="50" t="n">
        <x:f>P102*(1+Q97)+Liquidity_30Y!R$9</x:f>
        <x:v>467030.2527856151</x:v>
      </x:c>
      <x:c r="R102" s="50" t="n">
        <x:f>Q102*(1+R97)+Liquidity_30Y!S$9</x:f>
        <x:v>497387.21921668004</x:v>
      </x:c>
      <x:c r="S102" s="50" t="n">
        <x:f>R102*(1+S97)+Liquidity_30Y!T$9</x:f>
        <x:v>529717.3884657642</x:v>
      </x:c>
      <x:c r="T102" s="50" t="n">
        <x:f>S102*(1+T97)+Liquidity_30Y!U$9</x:f>
        <x:v>564149.0187160389</x:v>
      </x:c>
      <x:c r="U102" s="50" t="n">
        <x:f>T102*(1+U97)+Liquidity_30Y!V$9</x:f>
        <x:v>600818.7049325814</x:v>
      </x:c>
      <x:c r="V102" s="50" t="n">
        <x:f>U102*(1+V97)+Liquidity_30Y!W$9</x:f>
        <x:v>639871.9207531991</x:v>
      </x:c>
      <x:c r="W102" s="50" t="n">
        <x:f>V102*(1+W97)+Liquidity_30Y!X$9</x:f>
        <x:v>681463.5956021571</x:v>
      </x:c>
      <x:c r="X102" s="50" t="n">
        <x:f>W102*(1+X97)+Liquidity_30Y!Y$9</x:f>
        <x:v>725758.7293162972</x:v>
      </x:c>
      <x:c r="Y102" s="50" t="n">
        <x:f>X102*(1+Y97)+Liquidity_30Y!Z$9</x:f>
        <x:v>772933.0467218565</x:v>
      </x:c>
      <x:c r="Z102" s="50" t="n">
        <x:f>Y102*(1+Z97)+Liquidity_30Y!AA$9</x:f>
        <x:v>823173.694758777</x:v>
      </x:c>
      <x:c r="AA102" s="50" t="n">
        <x:f>Z102*(1+AA97)+Liquidity_30Y!AB$9</x:f>
        <x:v>876679.9849180975</x:v>
      </x:c>
      <x:c r="AB102" s="50" t="n">
        <x:f>AA102*(1+AB97)+Liquidity_30Y!AC$9</x:f>
        <x:v>933664.1839377738</x:v>
      </x:c>
      <x:c r="AC102" s="50" t="n">
        <x:f>AB102*(1+AC97)+Liquidity_30Y!AD$9</x:f>
        <x:v>994352.355893729</x:v>
      </x:c>
      <x:c r="AD102" s="50" t="n">
        <x:f>AC102*(1+AD97)+Liquidity_30Y!AE$9</x:f>
        <x:v>1058985.2590268215</x:v>
      </x:c>
      <x:c r="AE102" s="50" t="n">
        <x:f>AD102*(1+AE97)+Liquidity_30Y!AF$9</x:f>
        <x:v>1127819.3008635647</x:v>
      </x:c>
      <x:c r="AF102" s="50" t="n">
        <x:f>AE102*(1+AF97)+Liquidity_30Y!AG$9</x:f>
        <x:v>1201127.5554196963</x:v>
      </x:c>
    </x:row>
    <x:row r="103">
      <x:c r="A103" t="s">
        <x:v>967</x:v>
      </x:c>
      <x:c r="B103" s="50" t="n">
        <x:f t="shared" ref="B103:AF103" si="18">B100+B102</x:f>
        <x:v>1210625</x:v>
      </x:c>
      <x:c r="C103" s="50">
        <x:f t="shared" si="18"/>
        <x:v>1291036.1739427596</x:v>
      </x:c>
      <x:c r="D103" s="50">
        <x:f t="shared" si="18"/>
        <x:v>1378592.9037917987</x:v>
      </x:c>
      <x:c r="E103" s="50">
        <x:f t="shared" si="18"/>
        <x:v>1449008.4508298254</x:v>
      </x:c>
      <x:c r="F103" s="50">
        <x:f t="shared" si="18"/>
        <x:v>1525324.2359482902</x:v>
      </x:c>
      <x:c r="G103" s="50">
        <x:f t="shared" si="18"/>
        <x:v>1583155.5544534447</x:v>
      </x:c>
      <x:c r="H103" s="50">
        <x:f t="shared" si="18"/>
        <x:v>1645439.0048882684</x:v>
      </x:c>
      <x:c r="I103" s="50">
        <x:f t="shared" si="18"/>
        <x:v>1712477.7440651341</x:v>
      </x:c>
      <x:c r="J103" s="50">
        <x:f t="shared" si="18"/>
        <x:v>1784594.8258184078</x:v>
      </x:c>
      <x:c r="K103" s="50">
        <x:f t="shared" si="18"/>
        <x:v>1862134.4928905447</x:v>
      </x:c>
      <x:c r="L103" s="50">
        <x:f t="shared" si="18"/>
        <x:v>1945463.5525080184</x:v>
      </x:c>
      <x:c r="M103" s="50">
        <x:f t="shared" si="18"/>
        <x:v>2034972.8410701519</x:v>
      </x:c>
      <x:c r="N103" s="50">
        <x:f t="shared" si="18"/>
        <x:v>2131078.7837256049</x:v>
      </x:c>
      <x:c r="O103" s="50">
        <x:f t="shared" si="18"/>
        <x:v>2234225.0549858194</x:v>
      </x:c>
      <x:c r="P103" s="50">
        <x:f t="shared" si="18"/>
        <x:v>2344884.3469235352</x:v>
      </x:c>
      <x:c r="Q103" s="50">
        <x:f t="shared" si="18"/>
        <x:v>2463560.251929231</x:v>
      </x:c>
      <x:c r="R103" s="50">
        <x:f t="shared" si="18"/>
        <x:v>2590789.2674506204</x:v>
      </x:c>
      <x:c r="S103" s="50">
        <x:f t="shared" si="18"/>
        <x:v>2727142.9306219844</x:v>
      </x:c>
      <x:c r="T103" s="50">
        <x:f t="shared" si="18"/>
        <x:v>2873230.0912030358</x:v>
      </x:c>
      <x:c r="U103" s="50">
        <x:f t="shared" si="18"/>
        <x:v>3029699.3317932114</x:v>
      </x:c>
      <x:c r="V103" s="50">
        <x:f t="shared" si="18"/>
        <x:v>3197241.544868954</x:v>
      </x:c>
      <x:c r="W103" s="50">
        <x:f t="shared" si="18"/>
        <x:v>3376592.6768109757</x:v>
      </x:c>
      <x:c r="X103" s="50">
        <x:f t="shared" si="18"/>
        <x:v>3568536.6497481121</x:v>
      </x:c>
      <x:c r="Y103" s="50">
        <x:f t="shared" si="18"/>
        <x:v>3773908.4727468663</x:v>
      </x:c>
      <x:c r="Z103" s="50">
        <x:f t="shared" si="18"/>
        <x:v>3993597.5546237705</x:v>
      </x:c>
      <x:c r="AA103" s="50">
        <x:f t="shared" si="18"/>
        <x:v>4228551.2314543677</x:v>
      </x:c>
      <x:c r="AB103" s="50">
        <x:f t="shared" si="18"/>
        <x:v>4479778.5227009347</x:v>
      </x:c>
      <x:c r="AC103" s="50">
        <x:f t="shared" si="18"/>
        <x:v>4748354.1307845302</x:v>
      </x:c>
      <x:c r="AD103" s="50">
        <x:f t="shared" si="18"/>
        <x:v>5035422.6998890396</x:v>
      </x:c>
      <x:c r="AE103" s="50">
        <x:f t="shared" si="18"/>
        <x:v>5342203.3508094596</x:v>
      </x:c>
      <x:c r="AF103" s="50">
        <x:f t="shared" si="18"/>
        <x:v>5669994.5097477539</x:v>
      </x:c>
    </x:row>
    <x:row r="104">
      <x:c r="A104" t="s">
        <x:v>968</x:v>
      </x:c>
      <x:c r="B104" s="50" t="n">
        <x:f t="shared" ref="B104:AF104" si="19">B101+B102</x:f>
        <x:v>1210625</x:v>
      </x:c>
      <x:c r="C104" s="50">
        <x:f t="shared" si="19"/>
        <x:v>1089863.5136111609</x:v>
      </x:c>
      <x:c r="D104" s="50">
        <x:f t="shared" si="19"/>
        <x:v>1176703.8602070473</x:v>
      </x:c>
      <x:c r="E104" s="50">
        <x:f t="shared" si="19"/>
        <x:v>1246356.4590804663</x:v>
      </x:c>
      <x:c r="F104" s="50">
        <x:f t="shared" si="19"/>
        <x:v>1321859.7044036237</x:v>
      </x:c>
      <x:c r="G104" s="50">
        <x:f t="shared" si="19"/>
        <x:v>1378825.6680267761</x:v>
      </x:c>
      <x:c r="H104" s="50">
        <x:f t="shared" si="19"/>
        <x:v>1440187.5155122676</x:v>
      </x:c>
      <x:c r="I104" s="50">
        <x:f t="shared" si="19"/>
        <x:v>1506244.7475480943</x:v>
      </x:c>
      <x:c r="J104" s="50">
        <x:f t="shared" si="19"/>
        <x:v>1577316.5241961614</x:v>
      </x:c>
      <x:c r="K104" s="50">
        <x:f t="shared" si="19"/>
        <x:v>1653742.9413312534</x:v>
      </x:c>
      <x:c r="L104" s="50">
        <x:f t="shared" si="19"/>
        <x:v>1735886.3897657748</x:v>
      </x:c>
      <x:c r="M104" s="50">
        <x:f t="shared" si="19"/>
        <x:v>1824133.0024180636</x:v>
      </x:c>
      <x:c r="N104" s="50">
        <x:f t="shared" si="19"/>
        <x:v>1918894.195229532</x:v>
      </x:c>
      <x:c r="O104" s="50">
        <x:f t="shared" si="19"/>
        <x:v>2020608.3079059029</x:v>
      </x:c>
      <x:c r="P104" s="50">
        <x:f t="shared" si="19"/>
        <x:v>2129742.3509518253</x:v>
      </x:c>
      <x:c r="Q104" s="50">
        <x:f t="shared" si="19"/>
        <x:v>2246793.8658877616</x:v>
      </x:c>
      <x:c r="R104" s="50">
        <x:f t="shared" si="19"/>
        <x:v>2372292.9059848567</x:v>
      </x:c>
      <x:c r="S104" s="50">
        <x:f t="shared" si="19"/>
        <x:v>2506804.1453293473</x:v>
      </x:c>
      <x:c r="T104" s="50">
        <x:f t="shared" si="19"/>
        <x:v>2650929.1245347788</x:v>
      </x:c>
      <x:c r="U104" s="50">
        <x:f t="shared" si="19"/>
        <x:v>2805308.6419599187</x:v>
      </x:c>
      <x:c r="V104" s="50">
        <x:f t="shared" si="19"/>
        <x:v>2970625.2998648984</x:v>
      </x:c>
      <x:c r="W104" s="50">
        <x:f t="shared" si="19"/>
        <x:v>3147606.2155500571</x:v>
      </x:c>
      <x:c r="X104" s="50">
        <x:f t="shared" si="19"/>
        <x:v>3337025.9081736356</x:v>
      </x:c>
      <x:c r="Y104" s="50">
        <x:f t="shared" si="19"/>
        <x:v>3539709.3726384491</x:v>
      </x:c>
      <x:c r="Z104" s="50">
        <x:f t="shared" si="19"/>
        <x:v>3756535.3526767073</x:v>
      </x:c>
      <x:c r="AA104" s="50">
        <x:f t="shared" si="19"/>
        <x:v>3988439.8260491472</x:v>
      </x:c>
      <x:c r="AB104" s="50">
        <x:f t="shared" si="19"/>
        <x:v>4236419.7156127766</x:v>
      </x:c>
      <x:c r="AC104" s="50">
        <x:f t="shared" si="19"/>
        <x:v>4501536.8409040431</x:v>
      </x:c>
      <x:c r="AD104" s="50">
        <x:f t="shared" si="19"/>
        <x:v>4784922.1258347221</x:v>
      </x:c>
      <x:c r="AE104" s="50">
        <x:f t="shared" si="19"/>
        <x:v>5087780.0791100115</x:v>
      </x:c>
      <x:c r="AF104" s="50">
        <x:f t="shared" si="19"/>
        <x:v>5411393.565056243</x:v>
      </x:c>
    </x:row>
    <x:row r="105">
      <x:c r="A105" t="s">
        <x:v>635</x:v>
      </x:c>
      <x:c r="B105" s="50" t="n">
        <x:f>Calculations!G$80</x:f>
        <x:v>1</x:v>
      </x:c>
      <x:c r="C105" s="50" t="n">
        <x:f>Calculations!H$80</x:f>
        <x:v>1.025</x:v>
      </x:c>
      <x:c r="D105" s="50" t="n">
        <x:f>Calculations!I$80</x:f>
        <x:v>1.050625</x:v>
      </x:c>
      <x:c r="E105" s="50" t="n">
        <x:f>Calculations!J$80</x:f>
        <x:v>1.0768906249999999</x:v>
      </x:c>
      <x:c r="F105" s="50" t="n">
        <x:f>Calculations!K$80</x:f>
        <x:v>1.1038128906249998</x:v>
      </x:c>
      <x:c r="G105" s="50" t="n">
        <x:f>Calculations!L$80</x:f>
        <x:v>1.1314082128906247</x:v>
      </x:c>
      <x:c r="H105" s="50" t="n">
        <x:f>Calculations!M$80</x:f>
        <x:v>1.1596934182128902</x:v>
      </x:c>
      <x:c r="I105" s="50" t="n">
        <x:f>Calculations!N$80</x:f>
        <x:v>1.1886857536682125</x:v>
      </x:c>
      <x:c r="J105" s="50" t="n">
        <x:f>Calculations!O$80</x:f>
        <x:v>1.2184028975099177</x:v>
      </x:c>
      <x:c r="K105" s="50" t="n">
        <x:f>Calculations!P$80</x:f>
        <x:v>1.2488629699476654</x:v>
      </x:c>
      <x:c r="L105" s="50" t="n">
        <x:f>Calculations!Q$80</x:f>
        <x:v>1.280084544196357</x:v>
      </x:c>
      <x:c r="M105" s="50" t="n">
        <x:f>Calculations!R$80</x:f>
        <x:v>1.312086657801266</x:v>
      </x:c>
      <x:c r="N105" s="50" t="n">
        <x:f>Calculations!S$80</x:f>
        <x:v>1.3448888242462975</x:v>
      </x:c>
      <x:c r="O105" s="50" t="n">
        <x:f>Calculations!T$80</x:f>
        <x:v>1.378511044852455</x:v>
      </x:c>
      <x:c r="P105" s="50" t="n">
        <x:f>Calculations!U$80</x:f>
        <x:v>1.4129738209737661</x:v>
      </x:c>
      <x:c r="Q105" s="50" t="n">
        <x:f>Calculations!V$80</x:f>
        <x:v>1.4482981664981105</x:v>
      </x:c>
      <x:c r="R105" s="50" t="n">
        <x:f>Calculations!W$80</x:f>
        <x:v>1.4845056206605631</x:v>
      </x:c>
      <x:c r="S105" s="50" t="n">
        <x:f>Calculations!X$80</x:f>
        <x:v>1.521618261177077</x:v>
      </x:c>
      <x:c r="T105" s="50" t="n">
        <x:f>Calculations!Y$80</x:f>
        <x:v>1.559658717706504</x:v>
      </x:c>
      <x:c r="U105" s="50" t="n">
        <x:f>Calculations!Z$80</x:f>
        <x:v>1.5986501856491666</x:v>
      </x:c>
      <x:c r="V105" s="50" t="n">
        <x:f>Calculations!AA$80</x:f>
        <x:v>1.6386164402903955</x:v>
      </x:c>
      <x:c r="W105" s="50" t="n">
        <x:f>Calculations!AB$80</x:f>
        <x:v>1.6795818512976552</x:v>
      </x:c>
      <x:c r="X105" s="50" t="n">
        <x:f>Calculations!AC$80</x:f>
        <x:v>1.7215713975800966</x:v>
      </x:c>
      <x:c r="Y105" s="50" t="n">
        <x:f>Calculations!AD$80</x:f>
        <x:v>1.764610682519599</x:v>
      </x:c>
      <x:c r="Z105" s="50" t="n">
        <x:f>Calculations!AE$80</x:f>
        <x:v>1.808725949582589</x:v>
      </x:c>
      <x:c r="AA105" s="50" t="n">
        <x:f>Calculations!AF$80</x:f>
        <x:v>1.8539440983221533</x:v>
      </x:c>
      <x:c r="AB105" s="50" t="n">
        <x:f>Calculations!AG$80</x:f>
        <x:v>1.900292700780207</x:v>
      </x:c>
      <x:c r="AC105" s="50" t="n">
        <x:f>Calculations!AH$80</x:f>
        <x:v>1.9478000182997122</x:v>
      </x:c>
      <x:c r="AD105" s="50" t="n">
        <x:f>Calculations!AI$80</x:f>
        <x:v>1.9964950187572048</x:v>
      </x:c>
      <x:c r="AE105" s="50" t="n">
        <x:f>Calculations!AJ$80</x:f>
        <x:v>2.046407394226135</x:v>
      </x:c>
      <x:c r="AF105" s="50" t="n">
        <x:f>Calculations!AK$80</x:f>
        <x:v>2.097567579081788</x:v>
      </x:c>
    </x:row>
    <x:row r="106">
      <x:c r="B106" s="50"/>
      <x:c r="C106" s="50"/>
      <x:c r="D106" s="50"/>
      <x:c r="E106" s="50"/>
      <x:c r="F106" s="50"/>
      <x:c r="G106" s="50"/>
      <x:c r="H106" s="50"/>
      <x:c r="I106" s="50"/>
      <x:c r="J106" s="50"/>
      <x:c r="K106" s="50"/>
      <x:c r="L106" s="50"/>
      <x:c r="M106" s="50"/>
      <x:c r="N106" s="50"/>
      <x:c r="O106" s="50"/>
      <x:c r="P106" s="50"/>
      <x:c r="Q106" s="50"/>
      <x:c r="R106" s="50"/>
      <x:c r="S106" s="50"/>
      <x:c r="T106" s="50"/>
      <x:c r="U106" s="50"/>
      <x:c r="V106" s="50"/>
      <x:c r="W106" s="50"/>
      <x:c r="X106" s="50"/>
      <x:c r="Y106" s="50"/>
      <x:c r="Z106" s="50"/>
      <x:c r="AA106" s="50"/>
      <x:c r="AB106" s="50"/>
      <x:c r="AC106" s="50"/>
      <x:c r="AD106" s="50"/>
      <x:c r="AE106" s="50"/>
      <x:c r="AF106" s="50"/>
    </x:row>
    <x:row r="107">
      <x:c r="B107" s="50"/>
      <x:c r="C107" s="50"/>
      <x:c r="D107" s="50"/>
      <x:c r="E107" s="50"/>
      <x:c r="F107" s="50"/>
      <x:c r="G107" s="50"/>
      <x:c r="H107" s="50"/>
      <x:c r="I107" s="50"/>
      <x:c r="J107" s="50"/>
      <x:c r="K107" s="50"/>
      <x:c r="L107" s="50"/>
      <x:c r="M107" s="50"/>
      <x:c r="N107" s="50"/>
      <x:c r="O107" s="50"/>
      <x:c r="P107" s="50"/>
      <x:c r="Q107" s="50"/>
      <x:c r="R107" s="50"/>
      <x:c r="S107" s="50"/>
      <x:c r="T107" s="50"/>
      <x:c r="U107" s="50"/>
      <x:c r="V107" s="50"/>
      <x:c r="W107" s="50"/>
      <x:c r="X107" s="50"/>
      <x:c r="Y107" s="50"/>
      <x:c r="Z107" s="50"/>
      <x:c r="AA107" s="50"/>
      <x:c r="AB107" s="50"/>
      <x:c r="AC107" s="50"/>
      <x:c r="AD107" s="50"/>
      <x:c r="AE107" s="50"/>
      <x:c r="AF107" s="50"/>
    </x:row>
    <x:row r="108" ht="42">
      <x:c r="A108" s="41" t="s">
        <x:v>974</x:v>
      </x:c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1"/>
      <x:c r="N108" s="51"/>
      <x:c r="O108" s="51"/>
      <x:c r="P108" s="51"/>
      <x:c r="Q108" s="51"/>
      <x:c r="R108" s="51"/>
      <x:c r="S108" s="51"/>
      <x:c r="T108" s="51"/>
      <x:c r="U108" s="51"/>
      <x:c r="V108" s="51"/>
      <x:c r="W108" s="51"/>
      <x:c r="X108" s="51"/>
      <x:c r="Y108" s="51"/>
      <x:c r="Z108" s="51"/>
      <x:c r="AA108" s="51"/>
      <x:c r="AB108" s="51"/>
      <x:c r="AC108" s="51"/>
      <x:c r="AD108" s="51"/>
      <x:c r="AE108" s="51"/>
      <x:c r="AF108" s="51"/>
    </x:row>
    <x:row r="109">
      <x:c r="A109" s="45" t="s">
        <x:v>622</x:v>
      </x:c>
      <x:c r="B109" s="52">
        <x:v>0</x:v>
      </x:c>
      <x:c r="C109" s="52">
        <x:v>1</x:v>
      </x:c>
      <x:c r="D109" s="52">
        <x:v>2</x:v>
      </x:c>
      <x:c r="E109" s="52">
        <x:v>3</x:v>
      </x:c>
      <x:c r="F109" s="52">
        <x:v>4</x:v>
      </x:c>
      <x:c r="G109" s="52">
        <x:v>5</x:v>
      </x:c>
      <x:c r="H109" s="52">
        <x:v>6</x:v>
      </x:c>
      <x:c r="I109" s="52">
        <x:v>7</x:v>
      </x:c>
      <x:c r="J109" s="52">
        <x:v>8</x:v>
      </x:c>
      <x:c r="K109" s="52">
        <x:v>9</x:v>
      </x:c>
      <x:c r="L109" s="52">
        <x:v>10</x:v>
      </x:c>
      <x:c r="M109" s="52">
        <x:v>11</x:v>
      </x:c>
      <x:c r="N109" s="52">
        <x:v>12</x:v>
      </x:c>
      <x:c r="O109" s="52">
        <x:v>13</x:v>
      </x:c>
      <x:c r="P109" s="52">
        <x:v>14</x:v>
      </x:c>
      <x:c r="Q109" s="52">
        <x:v>15</x:v>
      </x:c>
      <x:c r="R109" s="52">
        <x:v>16</x:v>
      </x:c>
      <x:c r="S109" s="52">
        <x:v>17</x:v>
      </x:c>
      <x:c r="T109" s="52">
        <x:v>18</x:v>
      </x:c>
      <x:c r="U109" s="52">
        <x:v>19</x:v>
      </x:c>
      <x:c r="V109" s="52">
        <x:v>20</x:v>
      </x:c>
      <x:c r="W109" s="52">
        <x:v>21</x:v>
      </x:c>
      <x:c r="X109" s="52">
        <x:v>22</x:v>
      </x:c>
      <x:c r="Y109" s="52">
        <x:v>23</x:v>
      </x:c>
      <x:c r="Z109" s="52">
        <x:v>24</x:v>
      </x:c>
      <x:c r="AA109" s="52">
        <x:v>25</x:v>
      </x:c>
      <x:c r="AB109" s="52">
        <x:v>26</x:v>
      </x:c>
      <x:c r="AC109" s="52">
        <x:v>27</x:v>
      </x:c>
      <x:c r="AD109" s="52">
        <x:v>28</x:v>
      </x:c>
      <x:c r="AE109" s="52">
        <x:v>29</x:v>
      </x:c>
      <x:c r="AF109" s="52">
        <x:v>30</x:v>
      </x:c>
    </x:row>
    <x:row r="110">
      <x:c r="A110" t="s">
        <x:v>965</x:v>
      </x:c>
      <x:c r="B110" s="53" t="n">
        <x:f>0</x:f>
        <x:v>0</x:v>
      </x:c>
      <x:c r="C110" s="53" t="n">
        <x:f>Calculations!$C$62</x:f>
        <x:v>0.065</x:v>
      </x:c>
      <x:c r="D110" s="53" t="n">
        <x:f>Calculations!$C$62</x:f>
        <x:v>0.065</x:v>
      </x:c>
      <x:c r="E110" s="53" t="n">
        <x:f>Calculations!$C$62</x:f>
        <x:v>0.065</x:v>
      </x:c>
      <x:c r="F110" s="53" t="n">
        <x:f>Calculations!$C$62</x:f>
        <x:v>0.065</x:v>
      </x:c>
      <x:c r="G110" s="53" t="n">
        <x:f>Calculations!$C$62</x:f>
        <x:v>0.065</x:v>
      </x:c>
      <x:c r="H110" s="53" t="n">
        <x:f>Calculations!$C$62</x:f>
        <x:v>0.065</x:v>
      </x:c>
      <x:c r="I110" s="53" t="n">
        <x:f>Calculations!$C$62</x:f>
        <x:v>0.065</x:v>
      </x:c>
      <x:c r="J110" s="53" t="n">
        <x:f>Calculations!$C$62</x:f>
        <x:v>0.065</x:v>
      </x:c>
      <x:c r="K110" s="53" t="n">
        <x:f>Calculations!$C$62</x:f>
        <x:v>0.065</x:v>
      </x:c>
      <x:c r="L110" s="53" t="n">
        <x:f>Calculations!$C$62</x:f>
        <x:v>0.065</x:v>
      </x:c>
      <x:c r="M110" s="53" t="n">
        <x:f>Calculations!$C$62</x:f>
        <x:v>0.065</x:v>
      </x:c>
      <x:c r="N110" s="53" t="n">
        <x:f>Calculations!$C$62</x:f>
        <x:v>0.065</x:v>
      </x:c>
      <x:c r="O110" s="53" t="n">
        <x:f>Calculations!$C$62</x:f>
        <x:v>0.065</x:v>
      </x:c>
      <x:c r="P110" s="53" t="n">
        <x:f>Calculations!$C$62</x:f>
        <x:v>0.065</x:v>
      </x:c>
      <x:c r="Q110" s="53" t="n">
        <x:f>Calculations!$C$62</x:f>
        <x:v>0.065</x:v>
      </x:c>
      <x:c r="R110" s="53" t="n">
        <x:f>Calculations!$C$62</x:f>
        <x:v>0.065</x:v>
      </x:c>
      <x:c r="S110" s="53" t="n">
        <x:f>Calculations!$C$62</x:f>
        <x:v>0.065</x:v>
      </x:c>
      <x:c r="T110" s="53" t="n">
        <x:f>Calculations!$C$62</x:f>
        <x:v>0.065</x:v>
      </x:c>
      <x:c r="U110" s="53" t="n">
        <x:f>Calculations!$C$62</x:f>
        <x:v>0.065</x:v>
      </x:c>
      <x:c r="V110" s="53" t="n">
        <x:f>Calculations!$C$62</x:f>
        <x:v>0.065</x:v>
      </x:c>
      <x:c r="W110" s="53" t="n">
        <x:f>Calculations!$C$62</x:f>
        <x:v>0.065</x:v>
      </x:c>
      <x:c r="X110" s="53" t="n">
        <x:f>Calculations!$C$62</x:f>
        <x:v>0.065</x:v>
      </x:c>
      <x:c r="Y110" s="53" t="n">
        <x:f>Calculations!$C$62</x:f>
        <x:v>0.065</x:v>
      </x:c>
      <x:c r="Z110" s="53" t="n">
        <x:f>Calculations!$C$62</x:f>
        <x:v>0.065</x:v>
      </x:c>
      <x:c r="AA110" s="53" t="n">
        <x:f>Calculations!$C$62</x:f>
        <x:v>0.065</x:v>
      </x:c>
      <x:c r="AB110" s="53" t="n">
        <x:f>Calculations!$C$62</x:f>
        <x:v>0.065</x:v>
      </x:c>
      <x:c r="AC110" s="53" t="n">
        <x:f>Calculations!$C$62</x:f>
        <x:v>0.065</x:v>
      </x:c>
      <x:c r="AD110" s="53" t="n">
        <x:f>Calculations!$C$62</x:f>
        <x:v>0.065</x:v>
      </x:c>
      <x:c r="AE110" s="53" t="n">
        <x:f>Calculations!$C$62</x:f>
        <x:v>0.065</x:v>
      </x:c>
      <x:c r="AF110" s="53" t="n">
        <x:f>Calculations!$C$62</x:f>
        <x:v>0.065</x:v>
      </x:c>
    </x:row>
    <x:row r="111">
      <x:c r="A111" t="s">
        <x:v>623</x:v>
      </x:c>
      <x:c r="B111" s="50" t="n">
        <x:f>Calculations!G$68-IF(B$109=Calculations!$C$39,50000,0)</x:f>
        <x:v>-150.65105724023306</x:v>
      </x:c>
      <x:c r="C111" s="50" t="n">
        <x:f>Calculations!H$68-IF(C$109=Calculations!$C$39,50000,0)</x:f>
        <x:v>-48279.45105724025</x:v>
      </x:c>
      <x:c r="D111" s="50" t="n">
        <x:f>Calculations!I$68-IF(D$109=Calculations!$C$39,50000,0)</x:f>
        <x:v>3639.378542759747</x:v>
      </x:c>
      <x:c r="E111" s="50" t="n">
        <x:f>Calculations!J$68-IF(E$109=Calculations!$C$39,50000,0)</x:f>
        <x:v>-19192.99170844024</x:v>
      </x:c>
      <x:c r="F111" s="50" t="n">
        <x:f>Calculations!K$68-IF(F$109=Calculations!$C$39,50000,0)</x:f>
        <x:v>-17869.764185473818</x:v>
      </x:c>
      <x:c r="G111" s="50" t="n">
        <x:f>Calculations!L$68-IF(G$109=Calculations!$C$39,50000,0)</x:f>
        <x:v>-16514.756831484352</x:v>
      </x:c>
      <x:c r="H111" s="50" t="n">
        <x:f>Calculations!M$68-IF(H$109=Calculations!$C$39,50000,0)</x:f>
        <x:v>-15127.260604650102</x:v>
      </x:c>
      <x:c r="I111" s="50" t="n">
        <x:f>Calculations!N$68-IF(I$109=Calculations!$C$39,50000,0)</x:f>
        <x:v>-13706.55294087177</x:v>
      </x:c>
      <x:c r="J111" s="50" t="n">
        <x:f>Calculations!O$68-IF(J$109=Calculations!$C$39,50000,0)</x:f>
        <x:v>-12251.897601359873</x:v>
      </x:c>
      <x:c r="K111" s="50" t="n">
        <x:f>Calculations!P$68-IF(K$109=Calculations!$C$39,50000,0)</x:f>
        <x:v>-10762.544524190715</x:v>
      </x:c>
      <x:c r="L111" s="50" t="n">
        <x:f>Calculations!Q$68-IF(L$109=Calculations!$C$39,50000,0)</x:f>
        <x:v>-9237.729680250166</x:v>
      </x:c>
      <x:c r="M111" s="50" t="n">
        <x:f>Calculations!R$68-IF(M$109=Calculations!$C$39,50000,0)</x:f>
        <x:v>-7676.674934002251</x:v>
      </x:c>
      <x:c r="N111" s="50" t="n">
        <x:f>Calculations!S$68-IF(N$109=Calculations!$C$39,50000,0)</x:f>
        <x:v>-6078.587909548252</x:v>
      </x:c>
      <x:c r="O111" s="50" t="n">
        <x:f>Calculations!T$68-IF(O$109=Calculations!$C$39,50000,0)</x:f>
        <x:v>-4442.661862463719</x:v>
      </x:c>
      <x:c r="P111" s="50" t="n">
        <x:f>Calculations!U$68-IF(P$109=Calculations!$C$39,50000,0)</x:f>
        <x:v>-2768.075557930657</x:v>
      </x:c>
      <x:c r="Q111" s="50" t="n">
        <x:f>Calculations!V$68-IF(Q$109=Calculations!$C$39,50000,0)</x:f>
        <x:v>-1053.993155705859</x:v>
      </x:c>
      <x:c r="R111" s="50" t="n">
        <x:f>Calculations!W$68-IF(R$109=Calculations!$C$39,50000,0)</x:f>
        <x:v>700.4358974989154</x:v>
      </x:c>
      <x:c r="S111" s="50" t="n">
        <x:f>Calculations!X$68-IF(S$109=Calculations!$C$39,50000,0)</x:f>
        <x:v>2496.0769676255877</x:v>
      </x:c>
      <x:c r="T111" s="50" t="n">
        <x:f>Calculations!Y$68-IF(T$109=Calculations!$C$39,50000,0)</x:f>
        <x:v>4333.810324229649</x:v>
      </x:c>
      <x:c r="U111" s="50" t="n">
        <x:f>Calculations!Z$68-IF(U$109=Calculations!$C$39,50000,0)</x:f>
        <x:v>6214.531222126068</x:v>
      </x:c>
      <x:c r="V111" s="50" t="n">
        <x:f>Calculations!AA$68-IF(V$109=Calculations!$C$39,50000,0)</x:f>
        <x:v>8139.149973016378</x:v>
      </x:c>
      <x:c r="W111" s="50" t="n">
        <x:f>Calculations!AB$68-IF(W$109=Calculations!$C$39,50000,0)</x:f>
        <x:v>10108.592006359017</x:v>
      </x:c>
      <x:c r="X111" s="50" t="n">
        <x:f>Calculations!AC$68-IF(X$109=Calculations!$C$39,50000,0)</x:f>
        <x:v>12123.797918705968</x:v>
      </x:c>
      <x:c r="Y111" s="50" t="n">
        <x:f>Calculations!AD$68-IF(Y$109=Calculations!$C$39,50000,0)</x:f>
        <x:v>14185.723510689015</x:v>
      </x:c>
      <x:c r="Z111" s="50" t="n">
        <x:f>Calculations!AE$68-IF(Z$109=Calculations!$C$39,50000,0)</x:f>
        <x:v>16295.339810796257</x:v>
      </x:c>
      <x:c r="AA111" s="50" t="n">
        <x:f>Calculations!AF$68-IF(AA$109=Calculations!$C$39,50000,0)</x:f>
        <x:v>18453.633085039008</x:v>
      </x:c>
      <x:c r="AB111" s="50" t="n">
        <x:f>Calculations!AG$68-IF(AB$109=Calculations!$C$39,50000,0)</x:f>
        <x:v>20661.604831559525</x:v>
      </x:c>
      <x:c r="AC111" s="50" t="n">
        <x:f>Calculations!AH$68-IF(AC$109=Calculations!$C$39,50000,0)</x:f>
        <x:v>22920.271759187628</x:v>
      </x:c>
      <x:c r="AD111" s="50" t="n">
        <x:f>Calculations!AI$68-IF(AD$109=Calculations!$C$39,50000,0)</x:f>
        <x:v>25230.66574890015</x:v>
      </x:c>
      <x:c r="AE111" s="50" t="n">
        <x:f>Calculations!AJ$68-IF(AE$109=Calculations!$C$39,50000,0)</x:f>
        <x:v>27593.83379708772</x:v>
      </x:c>
      <x:c r="AF111" s="50" t="n">
        <x:f>Calculations!AK$68-IF(AF$109=Calculations!$C$39,50000,0)</x:f>
        <x:v>30010.837939480087</x:v>
      </x:c>
    </x:row>
    <x:row r="112">
      <x:c r="A112" t="s">
        <x:v>624</x:v>
      </x:c>
      <x:c r="B112" s="50" t="n">
        <x:f>Calculations!G$69-IF(B$109=Calculations!$C$39,50000,0)</x:f>
        <x:v>-150.65105724023306</x:v>
      </x:c>
      <x:c r="C112" s="50" t="n">
        <x:f>Calculations!H$69-IF(C$109=Calculations!$C$39,50000,0)</x:f>
        <x:v>-35919.61138883908</x:v>
      </x:c>
      <x:c r="D112" s="50" t="n">
        <x:f>Calculations!I$69-IF(D$109=Calculations!$C$39,50000,0)</x:f>
        <x:v>15999.218211160918</x:v>
      </x:c>
      <x:c r="E112" s="50" t="n">
        <x:f>Calculations!J$69-IF(E$109=Calculations!$C$39,50000,0)</x:f>
        <x:v>-6833.152040039069</x:v>
      </x:c>
      <x:c r="F112" s="50" t="n">
        <x:f>Calculations!K$69-IF(F$109=Calculations!$C$39,50000,0)</x:f>
        <x:v>-5509.924517072646</x:v>
      </x:c>
      <x:c r="G112" s="50" t="n">
        <x:f>Calculations!L$69-IF(G$109=Calculations!$C$39,50000,0)</x:f>
        <x:v>-4154.917163083181</x:v>
      </x:c>
      <x:c r="H112" s="50" t="n">
        <x:f>Calculations!M$69-IF(H$109=Calculations!$C$39,50000,0)</x:f>
        <x:v>-2767.420936248931</x:v>
      </x:c>
      <x:c r="I112" s="50" t="n">
        <x:f>Calculations!N$69-IF(I$109=Calculations!$C$39,50000,0)</x:f>
        <x:v>-1346.713272470599</x:v>
      </x:c>
      <x:c r="J112" s="50" t="n">
        <x:f>Calculations!O$69-IF(J$109=Calculations!$C$39,50000,0)</x:f>
        <x:v>107.94206704129829</x:v>
      </x:c>
      <x:c r="K112" s="50" t="n">
        <x:f>Calculations!P$69-IF(K$109=Calculations!$C$39,50000,0)</x:f>
        <x:v>1597.2951442104568</x:v>
      </x:c>
      <x:c r="L112" s="50" t="n">
        <x:f>Calculations!Q$69-IF(L$109=Calculations!$C$39,50000,0)</x:f>
        <x:v>3122.1099881510054</x:v>
      </x:c>
      <x:c r="M112" s="50" t="n">
        <x:f>Calculations!R$69-IF(M$109=Calculations!$C$39,50000,0)</x:f>
        <x:v>4683.164734398921</x:v>
      </x:c>
      <x:c r="N112" s="50" t="n">
        <x:f>Calculations!S$69-IF(N$109=Calculations!$C$39,50000,0)</x:f>
        <x:v>6281.251758852919</x:v>
      </x:c>
      <x:c r="O112" s="50" t="n">
        <x:f>Calculations!T$69-IF(O$109=Calculations!$C$39,50000,0)</x:f>
        <x:v>7917.177805937452</x:v>
      </x:c>
      <x:c r="P112" s="50" t="n">
        <x:f>Calculations!U$69-IF(P$109=Calculations!$C$39,50000,0)</x:f>
        <x:v>9591.764110470514</x:v>
      </x:c>
      <x:c r="Q112" s="50" t="n">
        <x:f>Calculations!V$69-IF(Q$109=Calculations!$C$39,50000,0)</x:f>
        <x:v>11305.846512695312</x:v>
      </x:c>
      <x:c r="R112" s="50" t="n">
        <x:f>Calculations!W$69-IF(R$109=Calculations!$C$39,50000,0)</x:f>
        <x:v>13060.275565900087</x:v>
      </x:c>
      <x:c r="S112" s="50" t="n">
        <x:f>Calculations!X$69-IF(S$109=Calculations!$C$39,50000,0)</x:f>
        <x:v>14855.916636026759</x:v>
      </x:c>
      <x:c r="T112" s="50" t="n">
        <x:f>Calculations!Y$69-IF(T$109=Calculations!$C$39,50000,0)</x:f>
        <x:v>16693.64999263082</x:v>
      </x:c>
      <x:c r="U112" s="50" t="n">
        <x:f>Calculations!Z$69-IF(U$109=Calculations!$C$39,50000,0)</x:f>
        <x:v>18574.37089052724</x:v>
      </x:c>
      <x:c r="V112" s="50" t="n">
        <x:f>Calculations!AA$69-IF(V$109=Calculations!$C$39,50000,0)</x:f>
        <x:v>20498.98964141755</x:v>
      </x:c>
      <x:c r="W112" s="50" t="n">
        <x:f>Calculations!AB$69-IF(W$109=Calculations!$C$39,50000,0)</x:f>
        <x:v>22468.431674760188</x:v>
      </x:c>
      <x:c r="X112" s="50" t="n">
        <x:f>Calculations!AC$69-IF(X$109=Calculations!$C$39,50000,0)</x:f>
        <x:v>24483.63758710714</x:v>
      </x:c>
      <x:c r="Y112" s="50" t="n">
        <x:f>Calculations!AD$69-IF(Y$109=Calculations!$C$39,50000,0)</x:f>
        <x:v>26545.563179090186</x:v>
      </x:c>
      <x:c r="Z112" s="50" t="n">
        <x:f>Calculations!AE$69-IF(Z$109=Calculations!$C$39,50000,0)</x:f>
        <x:v>28655.179479197428</x:v>
      </x:c>
      <x:c r="AA112" s="50" t="n">
        <x:f>Calculations!AF$69-IF(AA$109=Calculations!$C$39,50000,0)</x:f>
        <x:v>30813.47275344018</x:v>
      </x:c>
      <x:c r="AB112" s="50" t="n">
        <x:f>Calculations!AG$69-IF(AB$109=Calculations!$C$39,50000,0)</x:f>
        <x:v>33021.44449996069</x:v>
      </x:c>
      <x:c r="AC112" s="50" t="n">
        <x:f>Calculations!AH$69-IF(AC$109=Calculations!$C$39,50000,0)</x:f>
        <x:v>35280.111427588796</x:v>
      </x:c>
      <x:c r="AD112" s="50" t="n">
        <x:f>Calculations!AI$69-IF(AD$109=Calculations!$C$39,50000,0)</x:f>
        <x:v>37590.50541730132</x:v>
      </x:c>
      <x:c r="AE112" s="50" t="n">
        <x:f>Calculations!AJ$69-IF(AE$109=Calculations!$C$39,50000,0)</x:f>
        <x:v>39953.673465488886</x:v>
      </x:c>
      <x:c r="AF112" s="50" t="n">
        <x:f>Calculations!AK$69-IF(AF$109=Calculations!$C$39,50000,0)</x:f>
        <x:v>42370.677607881255</x:v>
      </x:c>
    </x:row>
    <x:row r="113">
      <x:c r="A113" t="s">
        <x:v>626</x:v>
      </x:c>
      <x:c r="B113" s="50" t="n">
        <x:f>Calculations!$C$53</x:f>
        <x:v>1029031.25</x:v>
      </x:c>
      <x:c r="C113" s="50" t="n">
        <x:f t="shared" ref="C113:AF113" si="20">B113*(1+C110)+C111</x:f>
        <x:v>1047638.8301927597</x:v>
      </x:c>
      <x:c r="D113" s="50">
        <x:f t="shared" si="20"/>
        <x:v>1119374.7326980487</x:v>
      </x:c>
      <x:c r="E113" s="50">
        <x:f t="shared" si="20"/>
        <x:v>1172941.0986149816</x:v>
      </x:c>
      <x:c r="F113" s="50">
        <x:f t="shared" si="20"/>
        <x:v>1231312.5058394815</x:v>
      </x:c>
      <x:c r="G113" s="50">
        <x:f t="shared" si="20"/>
        <x:v>1294833.0618875634</x:v>
      </x:c>
      <x:c r="H113" s="50">
        <x:f t="shared" si="20"/>
        <x:v>1363869.9503056051</x:v>
      </x:c>
      <x:c r="I113" s="50">
        <x:f t="shared" si="20"/>
        <x:v>1438814.9441345974</x:v>
      </x:c>
      <x:c r="J113" s="50">
        <x:f t="shared" si="20"/>
        <x:v>1520086.0179019864</x:v>
      </x:c>
      <x:c r="K113" s="50">
        <x:f t="shared" si="20"/>
        <x:v>1608129.0645414246</x:v>
      </x:c>
      <x:c r="L113" s="50">
        <x:f t="shared" si="20"/>
        <x:v>1703419.7240563671</x:v>
      </x:c>
      <x:c r="M113" s="50">
        <x:f t="shared" si="20"/>
        <x:v>1806465.3311860284</x:v>
      </x:c>
      <x:c r="N113" s="50">
        <x:f t="shared" si="20"/>
        <x:v>1917806.989803572</x:v>
      </x:c>
      <x:c r="O113" s="50">
        <x:f t="shared" si="20"/>
        <x:v>2038021.7822783403</x:v>
      </x:c>
      <x:c r="P113" s="50">
        <x:f t="shared" si="20"/>
        <x:v>2167725.1225685016</x:v>
      </x:c>
      <x:c r="Q113" s="50">
        <x:f t="shared" si="20"/>
        <x:v>2307573.2623797483</x:v>
      </x:c>
      <x:c r="R113" s="50">
        <x:f t="shared" si="20"/>
        <x:v>2458265.9603319308</x:v>
      </x:c>
      <x:c r="S113" s="50">
        <x:f t="shared" si="20"/>
        <x:v>2620549.3247211315</x:v>
      </x:c>
      <x:c r="T113" s="50">
        <x:f t="shared" si="20"/>
        <x:v>2795218.8411522345</x:v>
      </x:c>
      <x:c r="U113" s="50">
        <x:f t="shared" si="20"/>
        <x:v>2983122.5970492554</x:v>
      </x:c>
      <x:c r="V113" s="50">
        <x:f t="shared" si="20"/>
        <x:v>3185164.7158304732</x:v>
      </x:c>
      <x:c r="W113" s="50">
        <x:f t="shared" si="20"/>
        <x:v>3402309.0143658128</x:v>
      </x:c>
      <x:c r="X113" s="50">
        <x:f t="shared" si="20"/>
        <x:v>3635582.8982182965</x:v>
      </x:c>
      <x:c r="Y113" s="50">
        <x:f t="shared" si="20"/>
        <x:v>3886081.5101131746</x:v>
      </x:c>
      <x:c r="Z113" s="50">
        <x:f t="shared" si="20"/>
        <x:v>4154972.1480813269</x:v>
      </x:c>
      <x:c r="AA113" s="50">
        <x:f t="shared" si="20"/>
        <x:v>4443498.9707916519</x:v>
      </x:c>
      <x:c r="AB113" s="50">
        <x:f t="shared" si="20"/>
        <x:v>4752988.008724669</x:v>
      </x:c>
      <x:c r="AC113" s="50">
        <x:f t="shared" si="20"/>
        <x:v>5084852.5010509603</x:v>
      </x:c>
      <x:c r="AD113" s="50">
        <x:f t="shared" si="20"/>
        <x:v>5440598.5793681722</x:v>
      </x:c>
      <x:c r="AE113" s="50">
        <x:f t="shared" si="20"/>
        <x:v>5821831.320824191</x:v>
      </x:c>
      <x:c r="AF113" s="50">
        <x:f t="shared" si="20"/>
        <x:v>6230261.1946172435</x:v>
      </x:c>
    </x:row>
    <x:row r="114">
      <x:c r="A114" t="s">
        <x:v>627</x:v>
      </x:c>
      <x:c r="B114" s="50" t="n">
        <x:f>Calculations!$C$53</x:f>
        <x:v>1029031.25</x:v>
      </x:c>
      <x:c r="C114" s="50" t="n">
        <x:f>(B114-IF(C$109=Calculations!$C$39,Calculations!$C$46+Calculations!$C$45,0))*(1+C110)+C112</x:f>
        <x:v>846466.1698611609</x:v>
      </x:c>
      <x:c r="D114" s="50" t="n">
        <x:f>(C114-IF(D$109=Calculations!$C$39,Calculations!$C$46+Calculations!$C$45,0))*(1+D110)+D112</x:f>
        <x:v>917485.6891132973</x:v>
      </x:c>
      <x:c r="E114" s="50" t="n">
        <x:f>(D114-IF(E$109=Calculations!$C$39,Calculations!$C$46+Calculations!$C$45,0))*(1+E110)+E112</x:f>
        <x:v>970289.1068656225</x:v>
      </x:c>
      <x:c r="F114" s="50" t="n">
        <x:f>(E114-IF(F$109=Calculations!$C$39,Calculations!$C$46+Calculations!$C$45,0))*(1+F110)+F112</x:f>
        <x:v>1027847.9742948152</x:v>
      </x:c>
      <x:c r="G114" s="50" t="n">
        <x:f>(F114-IF(G$109=Calculations!$C$39,Calculations!$C$46+Calculations!$C$45,0))*(1+G110)+G112</x:f>
        <x:v>1090503.175460895</x:v>
      </x:c>
      <x:c r="H114" s="50" t="n">
        <x:f>(G114-IF(H$109=Calculations!$C$39,Calculations!$C$46+Calculations!$C$45,0))*(1+H110)+H112</x:f>
        <x:v>1158618.4609296042</x:v>
      </x:c>
      <x:c r="I114" s="50" t="n">
        <x:f>(H114-IF(I$109=Calculations!$C$39,Calculations!$C$46+Calculations!$C$45,0))*(1+I110)+I112</x:f>
        <x:v>1232581.9476175578</x:v>
      </x:c>
      <x:c r="J114" s="50" t="n">
        <x:f>(I114-IF(J$109=Calculations!$C$39,Calculations!$C$46+Calculations!$C$45,0))*(1+J110)+J112</x:f>
        <x:v>1312807.7162797402</x:v>
      </x:c>
      <x:c r="K114" s="50" t="n">
        <x:f>(J114-IF(K$109=Calculations!$C$39,Calculations!$C$46+Calculations!$C$45,0))*(1+K110)+K112</x:f>
        <x:v>1399737.5129821338</x:v>
      </x:c>
      <x:c r="L114" s="50" t="n">
        <x:f>(K114-IF(L$109=Calculations!$C$39,Calculations!$C$46+Calculations!$C$45,0))*(1+L110)+L112</x:f>
        <x:v>1493842.5613141234</x:v>
      </x:c>
      <x:c r="M114" s="50" t="n">
        <x:f>(L114-IF(M$109=Calculations!$C$39,Calculations!$C$46+Calculations!$C$45,0))*(1+M110)+M112</x:f>
        <x:v>1595625.4925339404</x:v>
      </x:c>
      <x:c r="N114" s="50" t="n">
        <x:f>(M114-IF(N$109=Calculations!$C$39,Calculations!$C$46+Calculations!$C$45,0))*(1+N110)+N112</x:f>
        <x:v>1705622.4013074993</x:v>
      </x:c>
      <x:c r="O114" s="50" t="n">
        <x:f>(N114-IF(O$109=Calculations!$C$39,Calculations!$C$46+Calculations!$C$45,0))*(1+O110)+O112</x:f>
        <x:v>1824405.035198424</x:v>
      </x:c>
      <x:c r="P114" s="50" t="n">
        <x:f>(O114-IF(P$109=Calculations!$C$39,Calculations!$C$46+Calculations!$C$45,0))*(1+P110)+P112</x:f>
        <x:v>1952583.126596792</x:v>
      </x:c>
      <x:c r="Q114" s="50" t="n">
        <x:f>(P114-IF(Q$109=Calculations!$C$39,Calculations!$C$46+Calculations!$C$45,0))*(1+Q110)+Q112</x:f>
        <x:v>2090806.8763382786</x:v>
      </x:c>
      <x:c r="R114" s="50" t="n">
        <x:f>(Q114-IF(R$109=Calculations!$C$39,Calculations!$C$46+Calculations!$C$45,0))*(1+R110)+R112</x:f>
        <x:v>2239769.5988661665</x:v>
      </x:c>
      <x:c r="S114" s="50" t="n">
        <x:f>(R114-IF(S$109=Calculations!$C$39,Calculations!$C$46+Calculations!$C$45,0))*(1+S110)+S112</x:f>
        <x:v>2400210.5394284944</x:v>
      </x:c>
      <x:c r="T114" s="50" t="n">
        <x:f>(S114-IF(T$109=Calculations!$C$39,Calculations!$C$46+Calculations!$C$45,0))*(1+T110)+T112</x:f>
        <x:v>2572917.8744839774</x:v>
      </x:c>
      <x:c r="U114" s="50" t="n">
        <x:f>(T114-IF(U$109=Calculations!$C$39,Calculations!$C$46+Calculations!$C$45,0))*(1+U110)+U112</x:f>
        <x:v>2758731.9072159627</x:v>
      </x:c>
      <x:c r="V114" s="50" t="n">
        <x:f>(U114-IF(V$109=Calculations!$C$39,Calculations!$C$46+Calculations!$C$45,0))*(1+V110)+V112</x:f>
        <x:v>2958548.4708264177</x:v>
      </x:c>
      <x:c r="W114" s="50" t="n">
        <x:f>(V114-IF(W$109=Calculations!$C$39,Calculations!$C$46+Calculations!$C$45,0))*(1+W110)+W112</x:f>
        <x:v>3173322.553104895</x:v>
      </x:c>
      <x:c r="X114" s="50" t="n">
        <x:f>(W114-IF(X$109=Calculations!$C$39,Calculations!$C$46+Calculations!$C$45,0))*(1+X110)+X112</x:f>
        <x:v>3404072.1566438205</x:v>
      </x:c>
      <x:c r="Y114" s="50" t="n">
        <x:f>(X114-IF(Y$109=Calculations!$C$39,Calculations!$C$46+Calculations!$C$45,0))*(1+Y110)+Y112</x:f>
        <x:v>3651882.4100047587</x:v>
      </x:c>
      <x:c r="Z114" s="50" t="n">
        <x:f>(Y114-IF(Z$109=Calculations!$C$39,Calculations!$C$46+Calculations!$C$45,0))*(1+Z110)+Z112</x:f>
        <x:v>3917909.9461342655</x:v>
      </x:c>
      <x:c r="AA114" s="50" t="n">
        <x:f>(Z114-IF(AA$109=Calculations!$C$39,Calculations!$C$46+Calculations!$C$45,0))*(1+AA110)+AA112</x:f>
        <x:v>4203387.565386433</x:v>
      </x:c>
      <x:c r="AB114" s="50" t="n">
        <x:f>(AA114-IF(AB$109=Calculations!$C$39,Calculations!$C$46+Calculations!$C$45,0))*(1+AB110)+AB112</x:f>
        <x:v>4509629.201636512</x:v>
      </x:c>
      <x:c r="AC114" s="50" t="n">
        <x:f>(AB114-IF(AC$109=Calculations!$C$39,Calculations!$C$46+Calculations!$C$45,0))*(1+AC110)+AC112</x:f>
        <x:v>4838035.211170473</x:v>
      </x:c>
      <x:c r="AD114" s="50" t="n">
        <x:f>(AC114-IF(AD$109=Calculations!$C$39,Calculations!$C$46+Calculations!$C$45,0))*(1+AD110)+AD112</x:f>
        <x:v>5190098.005313855</x:v>
      </x:c>
      <x:c r="AE114" s="50" t="n">
        <x:f>(AD114-IF(AE$109=Calculations!$C$39,Calculations!$C$46+Calculations!$C$45,0))*(1+AE110)+AE112</x:f>
        <x:v>5567408.049124744</x:v>
      </x:c>
      <x:c r="AF114" s="50" t="n">
        <x:f>(AE114-IF(AF$109=Calculations!$C$39,Calculations!$C$46+Calculations!$C$45,0))*(1+AF110)+AF112</x:f>
        <x:v>5971660.249925733</x:v>
      </x:c>
    </x:row>
    <x:row r="115">
      <x:c r="A115" t="s">
        <x:v>966</x:v>
      </x:c>
      <x:c r="B115" s="50" t="n">
        <x:f>Calculations!$C$14</x:f>
        <x:v>181593.75000000003</x:v>
      </x:c>
      <x:c r="C115" s="50" t="n">
        <x:f>B115*(1+C110)+Liquidity_30Y!D$9</x:f>
        <x:v>193397.34375000003</x:v>
      </x:c>
      <x:c r="D115" s="50" t="n">
        <x:f>C115*(1+D110)+Liquidity_30Y!E$9</x:f>
        <x:v>205968.17109375002</x:v>
      </x:c>
      <x:c r="E115" s="50" t="n">
        <x:f>D115*(1+E110)+Liquidity_30Y!F$9</x:f>
        <x:v>219356.10221484376</x:v>
      </x:c>
      <x:c r="F115" s="50" t="n">
        <x:f>E115*(1+F110)+Liquidity_30Y!G$9</x:f>
        <x:v>233614.2488588086</x:v>
      </x:c>
      <x:c r="G115" s="50" t="n">
        <x:f>F115*(1+G110)+Liquidity_30Y!H$9</x:f>
        <x:v>248799.17503463113</x:v>
      </x:c>
      <x:c r="H115" s="50" t="n">
        <x:f>G115*(1+H110)+Liquidity_30Y!I$9</x:f>
        <x:v>264971.12141188217</x:v>
      </x:c>
      <x:c r="I115" s="50" t="n">
        <x:f>H115*(1+I110)+Liquidity_30Y!J$9</x:f>
        <x:v>282194.2443036545</x:v>
      </x:c>
      <x:c r="J115" s="50" t="n">
        <x:f>I115*(1+J110)+Liquidity_30Y!K$9</x:f>
        <x:v>300536.870183392</x:v>
      </x:c>
      <x:c r="K115" s="50" t="n">
        <x:f>J115*(1+K110)+Liquidity_30Y!L$9</x:f>
        <x:v>320071.7667453125</x:v>
      </x:c>
      <x:c r="L115" s="50" t="n">
        <x:f>K115*(1+L110)+Liquidity_30Y!M$9</x:f>
        <x:v>340876.4315837578</x:v>
      </x:c>
      <x:c r="M115" s="50" t="n">
        <x:f>L115*(1+M110)+Liquidity_30Y!N$9</x:f>
        <x:v>363033.39963670203</x:v>
      </x:c>
      <x:c r="N115" s="50" t="n">
        <x:f>M115*(1+N110)+Liquidity_30Y!O$9</x:f>
        <x:v>386630.5706130876</x:v>
      </x:c>
      <x:c r="O115" s="50" t="n">
        <x:f>N115*(1+O110)+Liquidity_30Y!P$9</x:f>
        <x:v>411761.55770293827</x:v>
      </x:c>
      <x:c r="P115" s="50" t="n">
        <x:f>O115*(1+P110)+Liquidity_30Y!Q$9</x:f>
        <x:v>438526.0589536292</x:v>
      </x:c>
      <x:c r="Q115" s="50" t="n">
        <x:f>P115*(1+Q110)+Liquidity_30Y!R$9</x:f>
        <x:v>467030.2527856151</x:v>
      </x:c>
      <x:c r="R115" s="50" t="n">
        <x:f>Q115*(1+R110)+Liquidity_30Y!S$9</x:f>
        <x:v>497387.21921668004</x:v>
      </x:c>
      <x:c r="S115" s="50" t="n">
        <x:f>R115*(1+S110)+Liquidity_30Y!T$9</x:f>
        <x:v>529717.3884657642</x:v>
      </x:c>
      <x:c r="T115" s="50" t="n">
        <x:f>S115*(1+T110)+Liquidity_30Y!U$9</x:f>
        <x:v>564149.0187160389</x:v>
      </x:c>
      <x:c r="U115" s="50" t="n">
        <x:f>T115*(1+U110)+Liquidity_30Y!V$9</x:f>
        <x:v>600818.7049325814</x:v>
      </x:c>
      <x:c r="V115" s="50" t="n">
        <x:f>U115*(1+V110)+Liquidity_30Y!W$9</x:f>
        <x:v>639871.9207531991</x:v>
      </x:c>
      <x:c r="W115" s="50" t="n">
        <x:f>V115*(1+W110)+Liquidity_30Y!X$9</x:f>
        <x:v>681463.5956021571</x:v>
      </x:c>
      <x:c r="X115" s="50" t="n">
        <x:f>W115*(1+X110)+Liquidity_30Y!Y$9</x:f>
        <x:v>725758.7293162972</x:v>
      </x:c>
      <x:c r="Y115" s="50" t="n">
        <x:f>X115*(1+Y110)+Liquidity_30Y!Z$9</x:f>
        <x:v>772933.0467218565</x:v>
      </x:c>
      <x:c r="Z115" s="50" t="n">
        <x:f>Y115*(1+Z110)+Liquidity_30Y!AA$9</x:f>
        <x:v>823173.694758777</x:v>
      </x:c>
      <x:c r="AA115" s="50" t="n">
        <x:f>Z115*(1+AA110)+Liquidity_30Y!AB$9</x:f>
        <x:v>876679.9849180975</x:v>
      </x:c>
      <x:c r="AB115" s="50" t="n">
        <x:f>AA115*(1+AB110)+Liquidity_30Y!AC$9</x:f>
        <x:v>933664.1839377738</x:v>
      </x:c>
      <x:c r="AC115" s="50" t="n">
        <x:f>AB115*(1+AC110)+Liquidity_30Y!AD$9</x:f>
        <x:v>994352.355893729</x:v>
      </x:c>
      <x:c r="AD115" s="50" t="n">
        <x:f>AC115*(1+AD110)+Liquidity_30Y!AE$9</x:f>
        <x:v>1058985.2590268215</x:v>
      </x:c>
      <x:c r="AE115" s="50" t="n">
        <x:f>AD115*(1+AE110)+Liquidity_30Y!AF$9</x:f>
        <x:v>1127819.3008635647</x:v>
      </x:c>
      <x:c r="AF115" s="50" t="n">
        <x:f>AE115*(1+AF110)+Liquidity_30Y!AG$9</x:f>
        <x:v>1201127.5554196963</x:v>
      </x:c>
    </x:row>
    <x:row r="116">
      <x:c r="A116" t="s">
        <x:v>967</x:v>
      </x:c>
      <x:c r="B116" s="50" t="n">
        <x:f t="shared" ref="B116:AF116" si="21">B113+B115</x:f>
        <x:v>1210625</x:v>
      </x:c>
      <x:c r="C116" s="50">
        <x:f t="shared" si="21"/>
        <x:v>1241036.1739427599</x:v>
      </x:c>
      <x:c r="D116" s="50">
        <x:f t="shared" si="21"/>
        <x:v>1325342.9037917987</x:v>
      </x:c>
      <x:c r="E116" s="50">
        <x:f t="shared" si="21"/>
        <x:v>1392297.2008298254</x:v>
      </x:c>
      <x:c r="F116" s="50">
        <x:f t="shared" si="21"/>
        <x:v>1464926.75469829</x:v>
      </x:c>
      <x:c r="G116" s="50">
        <x:f t="shared" si="21"/>
        <x:v>1543632.2369221945</x:v>
      </x:c>
      <x:c r="H116" s="50">
        <x:f t="shared" si="21"/>
        <x:v>1628841.0717174872</x:v>
      </x:c>
      <x:c r="I116" s="50">
        <x:f t="shared" si="21"/>
        <x:v>1721009.1884382518</x:v>
      </x:c>
      <x:c r="J116" s="50">
        <x:f t="shared" si="21"/>
        <x:v>1820622.8880853783</x:v>
      </x:c>
      <x:c r="K116" s="50">
        <x:f t="shared" si="21"/>
        <x:v>1928200.8312867372</x:v>
      </x:c>
      <x:c r="L116" s="50">
        <x:f t="shared" si="21"/>
        <x:v>2044296.1556401248</x:v>
      </x:c>
      <x:c r="M116" s="50">
        <x:f t="shared" si="21"/>
        <x:v>2169498.7308227303</x:v>
      </x:c>
      <x:c r="N116" s="50">
        <x:f t="shared" si="21"/>
        <x:v>2304437.5604166593</x:v>
      </x:c>
      <x:c r="O116" s="50">
        <x:f t="shared" si="21"/>
        <x:v>2449783.3399812784</x:v>
      </x:c>
      <x:c r="P116" s="50">
        <x:f t="shared" si="21"/>
        <x:v>2606251.181522131</x:v>
      </x:c>
      <x:c r="Q116" s="50">
        <x:f t="shared" si="21"/>
        <x:v>2774603.5151653634</x:v>
      </x:c>
      <x:c r="R116" s="50">
        <x:f t="shared" si="21"/>
        <x:v>2955653.1795486109</x:v>
      </x:c>
      <x:c r="S116" s="50">
        <x:f t="shared" si="21"/>
        <x:v>3150266.7131868955</x:v>
      </x:c>
      <x:c r="T116" s="50">
        <x:f t="shared" si="21"/>
        <x:v>3359367.8598682731</x:v>
      </x:c>
      <x:c r="U116" s="50">
        <x:f t="shared" si="21"/>
        <x:v>3583941.3019818366</x:v>
      </x:c>
      <x:c r="V116" s="50">
        <x:f t="shared" si="21"/>
        <x:v>3825036.6365836724</x:v>
      </x:c>
      <x:c r="W116" s="50">
        <x:f t="shared" si="21"/>
        <x:v>4083772.6099679698</x:v>
      </x:c>
      <x:c r="X116" s="50">
        <x:f t="shared" si="21"/>
        <x:v>4361341.6275345935</x:v>
      </x:c>
      <x:c r="Y116" s="50">
        <x:f t="shared" si="21"/>
        <x:v>4659014.5568350311</x:v>
      </x:c>
      <x:c r="Z116" s="50">
        <x:f t="shared" si="21"/>
        <x:v>4978145.8428401034</x:v>
      </x:c>
      <x:c r="AA116" s="50">
        <x:f t="shared" si="21"/>
        <x:v>5320178.9557097498</x:v>
      </x:c>
      <x:c r="AB116" s="50">
        <x:f t="shared" si="21"/>
        <x:v>5686652.192662443</x:v>
      </x:c>
      <x:c r="AC116" s="50">
        <x:f t="shared" si="21"/>
        <x:v>6079204.8569446895</x:v>
      </x:c>
      <x:c r="AD116" s="50">
        <x:f t="shared" si="21"/>
        <x:v>6499583.8383949939</x:v>
      </x:c>
      <x:c r="AE116" s="50">
        <x:f t="shared" si="21"/>
        <x:v>6949650.6216877559</x:v>
      </x:c>
      <x:c r="AF116" s="50">
        <x:f t="shared" si="21"/>
        <x:v>7431388.75003694</x:v>
      </x:c>
    </x:row>
    <x:row r="117">
      <x:c r="A117" t="s">
        <x:v>968</x:v>
      </x:c>
      <x:c r="B117" s="50" t="n">
        <x:f t="shared" ref="B117:AF117" si="22">B114+B115</x:f>
        <x:v>1210625</x:v>
      </x:c>
      <x:c r="C117" s="50">
        <x:f t="shared" si="22"/>
        <x:v>1039863.5136111609</x:v>
      </x:c>
      <x:c r="D117" s="50">
        <x:f t="shared" si="22"/>
        <x:v>1123453.8602070473</x:v>
      </x:c>
      <x:c r="E117" s="50">
        <x:f t="shared" si="22"/>
        <x:v>1189645.2090804663</x:v>
      </x:c>
      <x:c r="F117" s="50">
        <x:f t="shared" si="22"/>
        <x:v>1261462.2231536238</x:v>
      </x:c>
      <x:c r="G117" s="50">
        <x:f t="shared" si="22"/>
        <x:v>1339302.3504955261</x:v>
      </x:c>
      <x:c r="H117" s="50">
        <x:f t="shared" si="22"/>
        <x:v>1423589.5823414864</x:v>
      </x:c>
      <x:c r="I117" s="50">
        <x:f t="shared" si="22"/>
        <x:v>1514776.1919212122</x:v>
      </x:c>
      <x:c r="J117" s="50">
        <x:f t="shared" si="22"/>
        <x:v>1613344.5864631322</x:v>
      </x:c>
      <x:c r="K117" s="50">
        <x:f t="shared" si="22"/>
        <x:v>1719809.2797274464</x:v>
      </x:c>
      <x:c r="L117" s="50">
        <x:f t="shared" si="22"/>
        <x:v>1834718.9928978812</x:v>
      </x:c>
      <x:c r="M117" s="50">
        <x:f t="shared" si="22"/>
        <x:v>1958658.8921706425</x:v>
      </x:c>
      <x:c r="N117" s="50">
        <x:f t="shared" si="22"/>
        <x:v>2092252.9719205869</x:v>
      </x:c>
      <x:c r="O117" s="50">
        <x:f t="shared" si="22"/>
        <x:v>2236166.5929013621</x:v>
      </x:c>
      <x:c r="P117" s="50">
        <x:f t="shared" si="22"/>
        <x:v>2391109.185550421</x:v>
      </x:c>
      <x:c r="Q117" s="50">
        <x:f t="shared" si="22"/>
        <x:v>2557837.1291238936</x:v>
      </x:c>
      <x:c r="R117" s="50">
        <x:f t="shared" si="22"/>
        <x:v>2737156.8180828467</x:v>
      </x:c>
      <x:c r="S117" s="50">
        <x:f t="shared" si="22"/>
        <x:v>2929927.9278942589</x:v>
      </x:c>
      <x:c r="T117" s="50">
        <x:f t="shared" si="22"/>
        <x:v>3137066.8932000166</x:v>
      </x:c>
      <x:c r="U117" s="50">
        <x:f t="shared" si="22"/>
        <x:v>3359550.6121485438</x:v>
      </x:c>
      <x:c r="V117" s="50">
        <x:f t="shared" si="22"/>
        <x:v>3598420.3915796168</x:v>
      </x:c>
      <x:c r="W117" s="50">
        <x:f t="shared" si="22"/>
        <x:v>3854786.1487070522</x:v>
      </x:c>
      <x:c r="X117" s="50">
        <x:f t="shared" si="22"/>
        <x:v>4129830.8859601179</x:v>
      </x:c>
      <x:c r="Y117" s="50">
        <x:f t="shared" si="22"/>
        <x:v>4424815.4567266153</x:v>
      </x:c>
      <x:c r="Z117" s="50">
        <x:f t="shared" si="22"/>
        <x:v>4741083.6408930421</x:v>
      </x:c>
      <x:c r="AA117" s="50">
        <x:f t="shared" si="22"/>
        <x:v>5080067.5503045302</x:v>
      </x:c>
      <x:c r="AB117" s="50">
        <x:f t="shared" si="22"/>
        <x:v>5443293.3855742859</x:v>
      </x:c>
      <x:c r="AC117" s="50">
        <x:f t="shared" si="22"/>
        <x:v>5832387.5670642024</x:v>
      </x:c>
      <x:c r="AD117" s="50">
        <x:f t="shared" si="22"/>
        <x:v>6249083.2643406764</x:v>
      </x:c>
      <x:c r="AE117" s="50">
        <x:f t="shared" si="22"/>
        <x:v>6695227.3499883087</x:v>
      </x:c>
      <x:c r="AF117" s="50">
        <x:f t="shared" si="22"/>
        <x:v>7172787.8053454291</x:v>
      </x:c>
    </x:row>
    <x:row r="118">
      <x:c r="A118" t="s">
        <x:v>635</x:v>
      </x:c>
      <x:c r="B118" s="50" t="n">
        <x:f>Calculations!G$80</x:f>
        <x:v>1</x:v>
      </x:c>
      <x:c r="C118" s="50" t="n">
        <x:f>Calculations!H$80</x:f>
        <x:v>1.025</x:v>
      </x:c>
      <x:c r="D118" s="50" t="n">
        <x:f>Calculations!I$80</x:f>
        <x:v>1.050625</x:v>
      </x:c>
      <x:c r="E118" s="50" t="n">
        <x:f>Calculations!J$80</x:f>
        <x:v>1.0768906249999999</x:v>
      </x:c>
      <x:c r="F118" s="50" t="n">
        <x:f>Calculations!K$80</x:f>
        <x:v>1.1038128906249998</x:v>
      </x:c>
      <x:c r="G118" s="50" t="n">
        <x:f>Calculations!L$80</x:f>
        <x:v>1.1314082128906247</x:v>
      </x:c>
      <x:c r="H118" s="50" t="n">
        <x:f>Calculations!M$80</x:f>
        <x:v>1.1596934182128902</x:v>
      </x:c>
      <x:c r="I118" s="50" t="n">
        <x:f>Calculations!N$80</x:f>
        <x:v>1.1886857536682125</x:v>
      </x:c>
      <x:c r="J118" s="50" t="n">
        <x:f>Calculations!O$80</x:f>
        <x:v>1.2184028975099177</x:v>
      </x:c>
      <x:c r="K118" s="50" t="n">
        <x:f>Calculations!P$80</x:f>
        <x:v>1.2488629699476654</x:v>
      </x:c>
      <x:c r="L118" s="50" t="n">
        <x:f>Calculations!Q$80</x:f>
        <x:v>1.280084544196357</x:v>
      </x:c>
      <x:c r="M118" s="50" t="n">
        <x:f>Calculations!R$80</x:f>
        <x:v>1.312086657801266</x:v>
      </x:c>
      <x:c r="N118" s="50" t="n">
        <x:f>Calculations!S$80</x:f>
        <x:v>1.3448888242462975</x:v>
      </x:c>
      <x:c r="O118" s="50" t="n">
        <x:f>Calculations!T$80</x:f>
        <x:v>1.378511044852455</x:v>
      </x:c>
      <x:c r="P118" s="50" t="n">
        <x:f>Calculations!U$80</x:f>
        <x:v>1.4129738209737661</x:v>
      </x:c>
      <x:c r="Q118" s="50" t="n">
        <x:f>Calculations!V$80</x:f>
        <x:v>1.4482981664981105</x:v>
      </x:c>
      <x:c r="R118" s="50" t="n">
        <x:f>Calculations!W$80</x:f>
        <x:v>1.4845056206605631</x:v>
      </x:c>
      <x:c r="S118" s="50" t="n">
        <x:f>Calculations!X$80</x:f>
        <x:v>1.521618261177077</x:v>
      </x:c>
      <x:c r="T118" s="50" t="n">
        <x:f>Calculations!Y$80</x:f>
        <x:v>1.559658717706504</x:v>
      </x:c>
      <x:c r="U118" s="50" t="n">
        <x:f>Calculations!Z$80</x:f>
        <x:v>1.5986501856491666</x:v>
      </x:c>
      <x:c r="V118" s="50" t="n">
        <x:f>Calculations!AA$80</x:f>
        <x:v>1.6386164402903955</x:v>
      </x:c>
      <x:c r="W118" s="50" t="n">
        <x:f>Calculations!AB$80</x:f>
        <x:v>1.6795818512976552</x:v>
      </x:c>
      <x:c r="X118" s="50" t="n">
        <x:f>Calculations!AC$80</x:f>
        <x:v>1.7215713975800966</x:v>
      </x:c>
      <x:c r="Y118" s="50" t="n">
        <x:f>Calculations!AD$80</x:f>
        <x:v>1.764610682519599</x:v>
      </x:c>
      <x:c r="Z118" s="50" t="n">
        <x:f>Calculations!AE$80</x:f>
        <x:v>1.808725949582589</x:v>
      </x:c>
      <x:c r="AA118" s="50" t="n">
        <x:f>Calculations!AF$80</x:f>
        <x:v>1.8539440983221533</x:v>
      </x:c>
      <x:c r="AB118" s="50" t="n">
        <x:f>Calculations!AG$80</x:f>
        <x:v>1.900292700780207</x:v>
      </x:c>
      <x:c r="AC118" s="50" t="n">
        <x:f>Calculations!AH$80</x:f>
        <x:v>1.9478000182997122</x:v>
      </x:c>
      <x:c r="AD118" s="50" t="n">
        <x:f>Calculations!AI$80</x:f>
        <x:v>1.9964950187572048</x:v>
      </x:c>
      <x:c r="AE118" s="50" t="n">
        <x:f>Calculations!AJ$80</x:f>
        <x:v>2.046407394226135</x:v>
      </x:c>
      <x:c r="AF118" s="50" t="n">
        <x:f>Calculations!AK$80</x:f>
        <x:v>2.097567579081788</x:v>
      </x:c>
    </x:row>
    <x:row r="119">
      <x:c r="B119" s="50"/>
      <x:c r="C119" s="50"/>
      <x:c r="D119" s="50"/>
      <x:c r="E119" s="50"/>
      <x:c r="F119" s="50"/>
      <x:c r="G119" s="50"/>
      <x:c r="H119" s="50"/>
      <x:c r="I119" s="50"/>
      <x:c r="J119" s="50"/>
      <x:c r="K119" s="50"/>
      <x:c r="L119" s="50"/>
      <x:c r="M119" s="50"/>
      <x:c r="N119" s="50"/>
      <x:c r="O119" s="50"/>
      <x:c r="P119" s="50"/>
      <x:c r="Q119" s="50"/>
      <x:c r="R119" s="50"/>
      <x:c r="S119" s="50"/>
      <x:c r="T119" s="50"/>
      <x:c r="U119" s="50"/>
      <x:c r="V119" s="50"/>
      <x:c r="W119" s="50"/>
      <x:c r="X119" s="50"/>
      <x:c r="Y119" s="50"/>
      <x:c r="Z119" s="50"/>
      <x:c r="AA119" s="50"/>
      <x:c r="AB119" s="50"/>
      <x:c r="AC119" s="50"/>
      <x:c r="AD119" s="50"/>
      <x:c r="AE119" s="50"/>
      <x:c r="AF119" s="50"/>
    </x:row>
    <x:row r="120">
      <x:c r="B120" s="50"/>
      <x:c r="C120" s="50"/>
      <x:c r="D120" s="50"/>
      <x:c r="E120" s="50"/>
      <x:c r="F120" s="50"/>
      <x:c r="G120" s="50"/>
      <x:c r="H120" s="50"/>
      <x:c r="I120" s="50"/>
      <x:c r="J120" s="50"/>
      <x:c r="K120" s="50"/>
      <x:c r="L120" s="50"/>
      <x:c r="M120" s="50"/>
      <x:c r="N120" s="50"/>
      <x:c r="O120" s="50"/>
      <x:c r="P120" s="50"/>
      <x:c r="Q120" s="50"/>
      <x:c r="R120" s="50"/>
      <x:c r="S120" s="50"/>
      <x:c r="T120" s="50"/>
      <x:c r="U120" s="50"/>
      <x:c r="V120" s="50"/>
      <x:c r="W120" s="50"/>
      <x:c r="X120" s="50"/>
      <x:c r="Y120" s="50"/>
      <x:c r="Z120" s="50"/>
      <x:c r="AA120" s="50"/>
      <x:c r="AB120" s="50"/>
      <x:c r="AC120" s="50"/>
      <x:c r="AD120" s="50"/>
      <x:c r="AE120" s="50"/>
      <x:c r="AF120" s="50"/>
    </x:row>
    <x:row r="121" ht="42">
      <x:c r="A121" s="41" t="s">
        <x:v>975</x:v>
      </x:c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1"/>
      <x:c r="N121" s="51"/>
      <x:c r="O121" s="51"/>
      <x:c r="P121" s="51"/>
      <x:c r="Q121" s="51"/>
      <x:c r="R121" s="51"/>
      <x:c r="S121" s="51"/>
      <x:c r="T121" s="51"/>
      <x:c r="U121" s="51"/>
      <x:c r="V121" s="51"/>
      <x:c r="W121" s="51"/>
      <x:c r="X121" s="51"/>
      <x:c r="Y121" s="51"/>
      <x:c r="Z121" s="51"/>
      <x:c r="AA121" s="51"/>
      <x:c r="AB121" s="51"/>
      <x:c r="AC121" s="51"/>
      <x:c r="AD121" s="51"/>
      <x:c r="AE121" s="51"/>
      <x:c r="AF121" s="51"/>
    </x:row>
    <x:row r="122">
      <x:c r="A122" s="45" t="s">
        <x:v>622</x:v>
      </x:c>
      <x:c r="B122" s="52">
        <x:v>0</x:v>
      </x:c>
      <x:c r="C122" s="52">
        <x:v>1</x:v>
      </x:c>
      <x:c r="D122" s="52">
        <x:v>2</x:v>
      </x:c>
      <x:c r="E122" s="52">
        <x:v>3</x:v>
      </x:c>
      <x:c r="F122" s="52">
        <x:v>4</x:v>
      </x:c>
      <x:c r="G122" s="52">
        <x:v>5</x:v>
      </x:c>
      <x:c r="H122" s="52">
        <x:v>6</x:v>
      </x:c>
      <x:c r="I122" s="52">
        <x:v>7</x:v>
      </x:c>
      <x:c r="J122" s="52">
        <x:v>8</x:v>
      </x:c>
      <x:c r="K122" s="52">
        <x:v>9</x:v>
      </x:c>
      <x:c r="L122" s="52">
        <x:v>10</x:v>
      </x:c>
      <x:c r="M122" s="52">
        <x:v>11</x:v>
      </x:c>
      <x:c r="N122" s="52">
        <x:v>12</x:v>
      </x:c>
      <x:c r="O122" s="52">
        <x:v>13</x:v>
      </x:c>
      <x:c r="P122" s="52">
        <x:v>14</x:v>
      </x:c>
      <x:c r="Q122" s="52">
        <x:v>15</x:v>
      </x:c>
      <x:c r="R122" s="52">
        <x:v>16</x:v>
      </x:c>
      <x:c r="S122" s="52">
        <x:v>17</x:v>
      </x:c>
      <x:c r="T122" s="52">
        <x:v>18</x:v>
      </x:c>
      <x:c r="U122" s="52">
        <x:v>19</x:v>
      </x:c>
      <x:c r="V122" s="52">
        <x:v>20</x:v>
      </x:c>
      <x:c r="W122" s="52">
        <x:v>21</x:v>
      </x:c>
      <x:c r="X122" s="52">
        <x:v>22</x:v>
      </x:c>
      <x:c r="Y122" s="52">
        <x:v>23</x:v>
      </x:c>
      <x:c r="Z122" s="52">
        <x:v>24</x:v>
      </x:c>
      <x:c r="AA122" s="52">
        <x:v>25</x:v>
      </x:c>
      <x:c r="AB122" s="52">
        <x:v>26</x:v>
      </x:c>
      <x:c r="AC122" s="52">
        <x:v>27</x:v>
      </x:c>
      <x:c r="AD122" s="52">
        <x:v>28</x:v>
      </x:c>
      <x:c r="AE122" s="52">
        <x:v>29</x:v>
      </x:c>
      <x:c r="AF122" s="52">
        <x:v>30</x:v>
      </x:c>
    </x:row>
    <x:row r="123">
      <x:c r="A123" t="s">
        <x:v>965</x:v>
      </x:c>
      <x:c r="B123" s="53" t="n">
        <x:f>0</x:f>
        <x:v>0</x:v>
      </x:c>
      <x:c r="C123" s="53" t="n">
        <x:f>Calculations!$C$62</x:f>
        <x:v>0.065</x:v>
      </x:c>
      <x:c r="D123" s="53" t="n">
        <x:f>Calculations!$C$62</x:f>
        <x:v>0.065</x:v>
      </x:c>
      <x:c r="E123" s="53" t="n">
        <x:f>Calculations!$C$62</x:f>
        <x:v>0.065</x:v>
      </x:c>
      <x:c r="F123" s="53" t="n">
        <x:f>Calculations!$C$62</x:f>
        <x:v>0.065</x:v>
      </x:c>
      <x:c r="G123" s="53" t="n">
        <x:f>Calculations!$C$62</x:f>
        <x:v>0.065</x:v>
      </x:c>
      <x:c r="H123" s="53" t="n">
        <x:f>Calculations!$C$62</x:f>
        <x:v>0.065</x:v>
      </x:c>
      <x:c r="I123" s="53" t="n">
        <x:f>Calculations!$C$62</x:f>
        <x:v>0.065</x:v>
      </x:c>
      <x:c r="J123" s="53" t="n">
        <x:f>Calculations!$C$62</x:f>
        <x:v>0.065</x:v>
      </x:c>
      <x:c r="K123" s="53" t="n">
        <x:f>Calculations!$C$62</x:f>
        <x:v>0.065</x:v>
      </x:c>
      <x:c r="L123" s="53" t="n">
        <x:f>Calculations!$C$62</x:f>
        <x:v>0.065</x:v>
      </x:c>
      <x:c r="M123" s="53" t="n">
        <x:f>Calculations!$C$62</x:f>
        <x:v>0.065</x:v>
      </x:c>
      <x:c r="N123" s="53" t="n">
        <x:f>Calculations!$C$62</x:f>
        <x:v>0.065</x:v>
      </x:c>
      <x:c r="O123" s="53" t="n">
        <x:f>Calculations!$C$62</x:f>
        <x:v>0.065</x:v>
      </x:c>
      <x:c r="P123" s="53" t="n">
        <x:f>Calculations!$C$62</x:f>
        <x:v>0.065</x:v>
      </x:c>
      <x:c r="Q123" s="53" t="n">
        <x:f>Calculations!$C$62</x:f>
        <x:v>0.065</x:v>
      </x:c>
      <x:c r="R123" s="53" t="n">
        <x:f>Calculations!$C$62</x:f>
        <x:v>0.065</x:v>
      </x:c>
      <x:c r="S123" s="53" t="n">
        <x:f>Calculations!$C$62</x:f>
        <x:v>0.065</x:v>
      </x:c>
      <x:c r="T123" s="53" t="n">
        <x:f>Calculations!$C$62</x:f>
        <x:v>0.065</x:v>
      </x:c>
      <x:c r="U123" s="53" t="n">
        <x:f>Calculations!$C$62</x:f>
        <x:v>0.065</x:v>
      </x:c>
      <x:c r="V123" s="53" t="n">
        <x:f>Calculations!$C$62</x:f>
        <x:v>0.065</x:v>
      </x:c>
      <x:c r="W123" s="53" t="n">
        <x:f>Calculations!$C$62</x:f>
        <x:v>0.065</x:v>
      </x:c>
      <x:c r="X123" s="53" t="n">
        <x:f>Calculations!$C$62</x:f>
        <x:v>0.065</x:v>
      </x:c>
      <x:c r="Y123" s="53" t="n">
        <x:f>Calculations!$C$62</x:f>
        <x:v>0.065</x:v>
      </x:c>
      <x:c r="Z123" s="53" t="n">
        <x:f>Calculations!$C$62</x:f>
        <x:v>0.065</x:v>
      </x:c>
      <x:c r="AA123" s="53" t="n">
        <x:f>Calculations!$C$62</x:f>
        <x:v>0.065</x:v>
      </x:c>
      <x:c r="AB123" s="53" t="n">
        <x:f>Calculations!$C$62</x:f>
        <x:v>0.065</x:v>
      </x:c>
      <x:c r="AC123" s="53" t="n">
        <x:f>Calculations!$C$62</x:f>
        <x:v>0.065</x:v>
      </x:c>
      <x:c r="AD123" s="53" t="n">
        <x:f>Calculations!$C$62</x:f>
        <x:v>0.065</x:v>
      </x:c>
      <x:c r="AE123" s="53" t="n">
        <x:f>Calculations!$C$62</x:f>
        <x:v>0.065</x:v>
      </x:c>
      <x:c r="AF123" s="53" t="n">
        <x:f>Calculations!$C$62</x:f>
        <x:v>0.065</x:v>
      </x:c>
    </x:row>
    <x:row r="124">
      <x:c r="A124" t="s">
        <x:v>623</x:v>
      </x:c>
      <x:c r="B124" s="50" t="n">
        <x:f>Calculations!G$68-IF(B$122=Calculations!$C$39,100000,0)</x:f>
        <x:v>-150.65105724023306</x:v>
      </x:c>
      <x:c r="C124" s="50" t="n">
        <x:f>Calculations!H$68-IF(C$122=Calculations!$C$39,100000,0)</x:f>
        <x:v>-98279.45105724025</x:v>
      </x:c>
      <x:c r="D124" s="50" t="n">
        <x:f>Calculations!I$68-IF(D$122=Calculations!$C$39,100000,0)</x:f>
        <x:v>3639.378542759747</x:v>
      </x:c>
      <x:c r="E124" s="50" t="n">
        <x:f>Calculations!J$68-IF(E$122=Calculations!$C$39,100000,0)</x:f>
        <x:v>-19192.99170844024</x:v>
      </x:c>
      <x:c r="F124" s="50" t="n">
        <x:f>Calculations!K$68-IF(F$122=Calculations!$C$39,100000,0)</x:f>
        <x:v>-17869.764185473818</x:v>
      </x:c>
      <x:c r="G124" s="50" t="n">
        <x:f>Calculations!L$68-IF(G$122=Calculations!$C$39,100000,0)</x:f>
        <x:v>-16514.756831484352</x:v>
      </x:c>
      <x:c r="H124" s="50" t="n">
        <x:f>Calculations!M$68-IF(H$122=Calculations!$C$39,100000,0)</x:f>
        <x:v>-15127.260604650102</x:v>
      </x:c>
      <x:c r="I124" s="50" t="n">
        <x:f>Calculations!N$68-IF(I$122=Calculations!$C$39,100000,0)</x:f>
        <x:v>-13706.55294087177</x:v>
      </x:c>
      <x:c r="J124" s="50" t="n">
        <x:f>Calculations!O$68-IF(J$122=Calculations!$C$39,100000,0)</x:f>
        <x:v>-12251.897601359873</x:v>
      </x:c>
      <x:c r="K124" s="50" t="n">
        <x:f>Calculations!P$68-IF(K$122=Calculations!$C$39,100000,0)</x:f>
        <x:v>-10762.544524190715</x:v>
      </x:c>
      <x:c r="L124" s="50" t="n">
        <x:f>Calculations!Q$68-IF(L$122=Calculations!$C$39,100000,0)</x:f>
        <x:v>-9237.729680250166</x:v>
      </x:c>
      <x:c r="M124" s="50" t="n">
        <x:f>Calculations!R$68-IF(M$122=Calculations!$C$39,100000,0)</x:f>
        <x:v>-7676.674934002251</x:v>
      </x:c>
      <x:c r="N124" s="50" t="n">
        <x:f>Calculations!S$68-IF(N$122=Calculations!$C$39,100000,0)</x:f>
        <x:v>-6078.587909548252</x:v>
      </x:c>
      <x:c r="O124" s="50" t="n">
        <x:f>Calculations!T$68-IF(O$122=Calculations!$C$39,100000,0)</x:f>
        <x:v>-4442.661862463719</x:v>
      </x:c>
      <x:c r="P124" s="50" t="n">
        <x:f>Calculations!U$68-IF(P$122=Calculations!$C$39,100000,0)</x:f>
        <x:v>-2768.075557930657</x:v>
      </x:c>
      <x:c r="Q124" s="50" t="n">
        <x:f>Calculations!V$68-IF(Q$122=Calculations!$C$39,100000,0)</x:f>
        <x:v>-1053.993155705859</x:v>
      </x:c>
      <x:c r="R124" s="50" t="n">
        <x:f>Calculations!W$68-IF(R$122=Calculations!$C$39,100000,0)</x:f>
        <x:v>700.4358974989154</x:v>
      </x:c>
      <x:c r="S124" s="50" t="n">
        <x:f>Calculations!X$68-IF(S$122=Calculations!$C$39,100000,0)</x:f>
        <x:v>2496.0769676255877</x:v>
      </x:c>
      <x:c r="T124" s="50" t="n">
        <x:f>Calculations!Y$68-IF(T$122=Calculations!$C$39,100000,0)</x:f>
        <x:v>4333.810324229649</x:v>
      </x:c>
      <x:c r="U124" s="50" t="n">
        <x:f>Calculations!Z$68-IF(U$122=Calculations!$C$39,100000,0)</x:f>
        <x:v>6214.531222126068</x:v>
      </x:c>
      <x:c r="V124" s="50" t="n">
        <x:f>Calculations!AA$68-IF(V$122=Calculations!$C$39,100000,0)</x:f>
        <x:v>8139.149973016378</x:v>
      </x:c>
      <x:c r="W124" s="50" t="n">
        <x:f>Calculations!AB$68-IF(W$122=Calculations!$C$39,100000,0)</x:f>
        <x:v>10108.592006359017</x:v>
      </x:c>
      <x:c r="X124" s="50" t="n">
        <x:f>Calculations!AC$68-IF(X$122=Calculations!$C$39,100000,0)</x:f>
        <x:v>12123.797918705968</x:v>
      </x:c>
      <x:c r="Y124" s="50" t="n">
        <x:f>Calculations!AD$68-IF(Y$122=Calculations!$C$39,100000,0)</x:f>
        <x:v>14185.723510689015</x:v>
      </x:c>
      <x:c r="Z124" s="50" t="n">
        <x:f>Calculations!AE$68-IF(Z$122=Calculations!$C$39,100000,0)</x:f>
        <x:v>16295.339810796257</x:v>
      </x:c>
      <x:c r="AA124" s="50" t="n">
        <x:f>Calculations!AF$68-IF(AA$122=Calculations!$C$39,100000,0)</x:f>
        <x:v>18453.633085039008</x:v>
      </x:c>
      <x:c r="AB124" s="50" t="n">
        <x:f>Calculations!AG$68-IF(AB$122=Calculations!$C$39,100000,0)</x:f>
        <x:v>20661.604831559525</x:v>
      </x:c>
      <x:c r="AC124" s="50" t="n">
        <x:f>Calculations!AH$68-IF(AC$122=Calculations!$C$39,100000,0)</x:f>
        <x:v>22920.271759187628</x:v>
      </x:c>
      <x:c r="AD124" s="50" t="n">
        <x:f>Calculations!AI$68-IF(AD$122=Calculations!$C$39,100000,0)</x:f>
        <x:v>25230.66574890015</x:v>
      </x:c>
      <x:c r="AE124" s="50" t="n">
        <x:f>Calculations!AJ$68-IF(AE$122=Calculations!$C$39,100000,0)</x:f>
        <x:v>27593.83379708772</x:v>
      </x:c>
      <x:c r="AF124" s="50" t="n">
        <x:f>Calculations!AK$68-IF(AF$122=Calculations!$C$39,100000,0)</x:f>
        <x:v>30010.837939480087</x:v>
      </x:c>
    </x:row>
    <x:row r="125">
      <x:c r="A125" t="s">
        <x:v>624</x:v>
      </x:c>
      <x:c r="B125" s="50" t="n">
        <x:f>Calculations!G$69-IF(B$122=Calculations!$C$39,100000,0)</x:f>
        <x:v>-150.65105724023306</x:v>
      </x:c>
      <x:c r="C125" s="50" t="n">
        <x:f>Calculations!H$69-IF(C$122=Calculations!$C$39,100000,0)</x:f>
        <x:v>-85919.61138883908</x:v>
      </x:c>
      <x:c r="D125" s="50" t="n">
        <x:f>Calculations!I$69-IF(D$122=Calculations!$C$39,100000,0)</x:f>
        <x:v>15999.218211160918</x:v>
      </x:c>
      <x:c r="E125" s="50" t="n">
        <x:f>Calculations!J$69-IF(E$122=Calculations!$C$39,100000,0)</x:f>
        <x:v>-6833.152040039069</x:v>
      </x:c>
      <x:c r="F125" s="50" t="n">
        <x:f>Calculations!K$69-IF(F$122=Calculations!$C$39,100000,0)</x:f>
        <x:v>-5509.924517072646</x:v>
      </x:c>
      <x:c r="G125" s="50" t="n">
        <x:f>Calculations!L$69-IF(G$122=Calculations!$C$39,100000,0)</x:f>
        <x:v>-4154.917163083181</x:v>
      </x:c>
      <x:c r="H125" s="50" t="n">
        <x:f>Calculations!M$69-IF(H$122=Calculations!$C$39,100000,0)</x:f>
        <x:v>-2767.420936248931</x:v>
      </x:c>
      <x:c r="I125" s="50" t="n">
        <x:f>Calculations!N$69-IF(I$122=Calculations!$C$39,100000,0)</x:f>
        <x:v>-1346.713272470599</x:v>
      </x:c>
      <x:c r="J125" s="50" t="n">
        <x:f>Calculations!O$69-IF(J$122=Calculations!$C$39,100000,0)</x:f>
        <x:v>107.94206704129829</x:v>
      </x:c>
      <x:c r="K125" s="50" t="n">
        <x:f>Calculations!P$69-IF(K$122=Calculations!$C$39,100000,0)</x:f>
        <x:v>1597.2951442104568</x:v>
      </x:c>
      <x:c r="L125" s="50" t="n">
        <x:f>Calculations!Q$69-IF(L$122=Calculations!$C$39,100000,0)</x:f>
        <x:v>3122.1099881510054</x:v>
      </x:c>
      <x:c r="M125" s="50" t="n">
        <x:f>Calculations!R$69-IF(M$122=Calculations!$C$39,100000,0)</x:f>
        <x:v>4683.164734398921</x:v>
      </x:c>
      <x:c r="N125" s="50" t="n">
        <x:f>Calculations!S$69-IF(N$122=Calculations!$C$39,100000,0)</x:f>
        <x:v>6281.251758852919</x:v>
      </x:c>
      <x:c r="O125" s="50" t="n">
        <x:f>Calculations!T$69-IF(O$122=Calculations!$C$39,100000,0)</x:f>
        <x:v>7917.177805937452</x:v>
      </x:c>
      <x:c r="P125" s="50" t="n">
        <x:f>Calculations!U$69-IF(P$122=Calculations!$C$39,100000,0)</x:f>
        <x:v>9591.764110470514</x:v>
      </x:c>
      <x:c r="Q125" s="50" t="n">
        <x:f>Calculations!V$69-IF(Q$122=Calculations!$C$39,100000,0)</x:f>
        <x:v>11305.846512695312</x:v>
      </x:c>
      <x:c r="R125" s="50" t="n">
        <x:f>Calculations!W$69-IF(R$122=Calculations!$C$39,100000,0)</x:f>
        <x:v>13060.275565900087</x:v>
      </x:c>
      <x:c r="S125" s="50" t="n">
        <x:f>Calculations!X$69-IF(S$122=Calculations!$C$39,100000,0)</x:f>
        <x:v>14855.916636026759</x:v>
      </x:c>
      <x:c r="T125" s="50" t="n">
        <x:f>Calculations!Y$69-IF(T$122=Calculations!$C$39,100000,0)</x:f>
        <x:v>16693.64999263082</x:v>
      </x:c>
      <x:c r="U125" s="50" t="n">
        <x:f>Calculations!Z$69-IF(U$122=Calculations!$C$39,100000,0)</x:f>
        <x:v>18574.37089052724</x:v>
      </x:c>
      <x:c r="V125" s="50" t="n">
        <x:f>Calculations!AA$69-IF(V$122=Calculations!$C$39,100000,0)</x:f>
        <x:v>20498.98964141755</x:v>
      </x:c>
      <x:c r="W125" s="50" t="n">
        <x:f>Calculations!AB$69-IF(W$122=Calculations!$C$39,100000,0)</x:f>
        <x:v>22468.431674760188</x:v>
      </x:c>
      <x:c r="X125" s="50" t="n">
        <x:f>Calculations!AC$69-IF(X$122=Calculations!$C$39,100000,0)</x:f>
        <x:v>24483.63758710714</x:v>
      </x:c>
      <x:c r="Y125" s="50" t="n">
        <x:f>Calculations!AD$69-IF(Y$122=Calculations!$C$39,100000,0)</x:f>
        <x:v>26545.563179090186</x:v>
      </x:c>
      <x:c r="Z125" s="50" t="n">
        <x:f>Calculations!AE$69-IF(Z$122=Calculations!$C$39,100000,0)</x:f>
        <x:v>28655.179479197428</x:v>
      </x:c>
      <x:c r="AA125" s="50" t="n">
        <x:f>Calculations!AF$69-IF(AA$122=Calculations!$C$39,100000,0)</x:f>
        <x:v>30813.47275344018</x:v>
      </x:c>
      <x:c r="AB125" s="50" t="n">
        <x:f>Calculations!AG$69-IF(AB$122=Calculations!$C$39,100000,0)</x:f>
        <x:v>33021.44449996069</x:v>
      </x:c>
      <x:c r="AC125" s="50" t="n">
        <x:f>Calculations!AH$69-IF(AC$122=Calculations!$C$39,100000,0)</x:f>
        <x:v>35280.111427588796</x:v>
      </x:c>
      <x:c r="AD125" s="50" t="n">
        <x:f>Calculations!AI$69-IF(AD$122=Calculations!$C$39,100000,0)</x:f>
        <x:v>37590.50541730132</x:v>
      </x:c>
      <x:c r="AE125" s="50" t="n">
        <x:f>Calculations!AJ$69-IF(AE$122=Calculations!$C$39,100000,0)</x:f>
        <x:v>39953.673465488886</x:v>
      </x:c>
      <x:c r="AF125" s="50" t="n">
        <x:f>Calculations!AK$69-IF(AF$122=Calculations!$C$39,100000,0)</x:f>
        <x:v>42370.677607881255</x:v>
      </x:c>
    </x:row>
    <x:row r="126">
      <x:c r="A126" t="s">
        <x:v>626</x:v>
      </x:c>
      <x:c r="B126" s="50" t="n">
        <x:f>Calculations!$C$53</x:f>
        <x:v>1029031.25</x:v>
      </x:c>
      <x:c r="C126" s="50" t="n">
        <x:f t="shared" ref="C126:AF126" si="23">B126*(1+C123)+C124</x:f>
        <x:v>997638.8301927597</x:v>
      </x:c>
      <x:c r="D126" s="50">
        <x:f t="shared" si="23"/>
        <x:v>1066124.7326980487</x:v>
      </x:c>
      <x:c r="E126" s="50">
        <x:f t="shared" si="23"/>
        <x:v>1116229.8486149816</x:v>
      </x:c>
      <x:c r="F126" s="50">
        <x:f t="shared" si="23"/>
        <x:v>1170915.0245894815</x:v>
      </x:c>
      <x:c r="G126" s="50">
        <x:f t="shared" si="23"/>
        <x:v>1230509.7443563135</x:v>
      </x:c>
      <x:c r="H126" s="50">
        <x:f t="shared" si="23"/>
        <x:v>1295365.6171348237</x:v>
      </x:c>
      <x:c r="I126" s="50">
        <x:f t="shared" si="23"/>
        <x:v>1365857.8293077154</x:v>
      </x:c>
      <x:c r="J126" s="50">
        <x:f t="shared" si="23"/>
        <x:v>1442386.6906113569</x:v>
      </x:c>
      <x:c r="K126" s="50">
        <x:f t="shared" si="23"/>
        <x:v>1525379.2809769043</x:v>
      </x:c>
      <x:c r="L126" s="50">
        <x:f t="shared" si="23"/>
        <x:v>1615291.204560153</x:v>
      </x:c>
      <x:c r="M126" s="50">
        <x:f t="shared" si="23"/>
        <x:v>1712608.4579225604</x:v>
      </x:c>
      <x:c r="N126" s="50">
        <x:f t="shared" si="23"/>
        <x:v>1817849.4197779784</x:v>
      </x:c>
      <x:c r="O126" s="50">
        <x:f t="shared" si="23"/>
        <x:v>1931566.9702010832</x:v>
      </x:c>
      <x:c r="P126" s="50">
        <x:f t="shared" si="23"/>
        <x:v>2054350.7477062228</x:v>
      </x:c>
      <x:c r="Q126" s="50">
        <x:f t="shared" si="23"/>
        <x:v>2186829.5531514212</x:v>
      </x:c>
      <x:c r="R126" s="50">
        <x:f t="shared" si="23"/>
        <x:v>2329673.9100037622</x:v>
      </x:c>
      <x:c r="S126" s="50">
        <x:f t="shared" si="23"/>
        <x:v>2483598.7911216319</x:v>
      </x:c>
      <x:c r="T126" s="50">
        <x:f t="shared" si="23"/>
        <x:v>2649366.5228687674</x:v>
      </x:c>
      <x:c r="U126" s="50">
        <x:f t="shared" si="23"/>
        <x:v>2827789.8780773631</x:v>
      </x:c>
      <x:c r="V126" s="50">
        <x:f t="shared" si="23"/>
        <x:v>3019735.3701254078</x:v>
      </x:c>
      <x:c r="W126" s="50">
        <x:f t="shared" si="23"/>
        <x:v>3226126.761189918</x:v>
      </x:c>
      <x:c r="X126" s="50">
        <x:f t="shared" si="23"/>
        <x:v>3447948.7985859681</x:v>
      </x:c>
      <x:c r="Y126" s="50">
        <x:f t="shared" si="23"/>
        <x:v>3686251.1940047448</x:v>
      </x:c>
      <x:c r="Z126" s="50">
        <x:f t="shared" si="23"/>
        <x:v>3942152.8614258491</x:v>
      </x:c>
      <x:c r="AA126" s="50">
        <x:f t="shared" si="23"/>
        <x:v>4216846.4305035686</x:v>
      </x:c>
      <x:c r="AB126" s="50">
        <x:f t="shared" si="23"/>
        <x:v>4511603.0533178598</x:v>
      </x:c>
      <x:c r="AC126" s="50">
        <x:f t="shared" si="23"/>
        <x:v>4827777.5235427078</x:v>
      </x:c>
      <x:c r="AD126" s="50">
        <x:f t="shared" si="23"/>
        <x:v>5166813.7283218829</x:v>
      </x:c>
      <x:c r="AE126" s="50">
        <x:f t="shared" si="23"/>
        <x:v>5530250.4544598926</x:v>
      </x:c>
      <x:c r="AF126" s="50">
        <x:f t="shared" si="23"/>
        <x:v>5919727.5719392654</x:v>
      </x:c>
    </x:row>
    <x:row r="127">
      <x:c r="A127" t="s">
        <x:v>627</x:v>
      </x:c>
      <x:c r="B127" s="50" t="n">
        <x:f>Calculations!$C$53</x:f>
        <x:v>1029031.25</x:v>
      </x:c>
      <x:c r="C127" s="50" t="n">
        <x:f>(B127-IF(C$122=Calculations!$C$39,Calculations!$C$46+Calculations!$C$45,0))*(1+C123)+C125</x:f>
        <x:v>796466.1698611609</x:v>
      </x:c>
      <x:c r="D127" s="50" t="n">
        <x:f>(C127-IF(D$122=Calculations!$C$39,Calculations!$C$46+Calculations!$C$45,0))*(1+D123)+D125</x:f>
        <x:v>864235.6891132973</x:v>
      </x:c>
      <x:c r="E127" s="50" t="n">
        <x:f>(D127-IF(E$122=Calculations!$C$39,Calculations!$C$46+Calculations!$C$45,0))*(1+E123)+E125</x:f>
        <x:v>913577.8568656225</x:v>
      </x:c>
      <x:c r="F127" s="50" t="n">
        <x:f>(E127-IF(F$122=Calculations!$C$39,Calculations!$C$46+Calculations!$C$45,0))*(1+F123)+F125</x:f>
        <x:v>967450.4930448153</x:v>
      </x:c>
      <x:c r="G127" s="50" t="n">
        <x:f>(F127-IF(G$122=Calculations!$C$39,Calculations!$C$46+Calculations!$C$45,0))*(1+G123)+G125</x:f>
        <x:v>1026179.857929645</x:v>
      </x:c>
      <x:c r="H127" s="50" t="n">
        <x:f>(G127-IF(H$122=Calculations!$C$39,Calculations!$C$46+Calculations!$C$45,0))*(1+H123)+H125</x:f>
        <x:v>1090114.1277588229</x:v>
      </x:c>
      <x:c r="I127" s="50" t="n">
        <x:f>(H127-IF(I$122=Calculations!$C$39,Calculations!$C$46+Calculations!$C$45,0))*(1+I123)+I125</x:f>
        <x:v>1159624.8327906758</x:v>
      </x:c>
      <x:c r="J127" s="50" t="n">
        <x:f>(I127-IF(J$122=Calculations!$C$39,Calculations!$C$46+Calculations!$C$45,0))*(1+J123)+J125</x:f>
        <x:v>1235108.388989111</x:v>
      </x:c>
      <x:c r="K127" s="50" t="n">
        <x:f>(J127-IF(K$122=Calculations!$C$39,Calculations!$C$46+Calculations!$C$45,0))*(1+K123)+K125</x:f>
        <x:v>1316987.7294176137</x:v>
      </x:c>
      <x:c r="L127" s="50" t="n">
        <x:f>(K127-IF(L$122=Calculations!$C$39,Calculations!$C$46+Calculations!$C$45,0))*(1+L123)+L125</x:f>
        <x:v>1405714.0418179096</x:v>
      </x:c>
      <x:c r="M127" s="50" t="n">
        <x:f>(L127-IF(M$122=Calculations!$C$39,Calculations!$C$46+Calculations!$C$45,0))*(1+M123)+M125</x:f>
        <x:v>1501768.6192704726</x:v>
      </x:c>
      <x:c r="N127" s="50" t="n">
        <x:f>(M127-IF(N$122=Calculations!$C$39,Calculations!$C$46+Calculations!$C$45,0))*(1+N123)+N125</x:f>
        <x:v>1605664.8312819062</x:v>
      </x:c>
      <x:c r="O127" s="50" t="n">
        <x:f>(N127-IF(O$122=Calculations!$C$39,Calculations!$C$46+Calculations!$C$45,0))*(1+O123)+O125</x:f>
        <x:v>1717950.2231211674</x:v>
      </x:c>
      <x:c r="P127" s="50" t="n">
        <x:f>(O127-IF(P$122=Calculations!$C$39,Calculations!$C$46+Calculations!$C$45,0))*(1+P123)+P125</x:f>
        <x:v>1839208.7517345136</x:v>
      </x:c>
      <x:c r="Q127" s="50" t="n">
        <x:f>(P127-IF(Q$122=Calculations!$C$39,Calculations!$C$46+Calculations!$C$45,0))*(1+Q123)+Q125</x:f>
        <x:v>1970063.167109952</x:v>
      </x:c>
      <x:c r="R127" s="50" t="n">
        <x:f>(Q127-IF(R$122=Calculations!$C$39,Calculations!$C$46+Calculations!$C$45,0))*(1+R123)+R125</x:f>
        <x:v>2111177.548537999</x:v>
      </x:c>
      <x:c r="S127" s="50" t="n">
        <x:f>(R127-IF(S$122=Calculations!$C$39,Calculations!$C$46+Calculations!$C$45,0))*(1+S123)+S125</x:f>
        <x:v>2263260.0058289957</x:v>
      </x:c>
      <x:c r="T127" s="50" t="n">
        <x:f>(S127-IF(T$122=Calculations!$C$39,Calculations!$C$46+Calculations!$C$45,0))*(1+T123)+T125</x:f>
        <x:v>2427065.5562005113</x:v>
      </x:c>
      <x:c r="U127" s="50" t="n">
        <x:f>(T127-IF(U$122=Calculations!$C$39,Calculations!$C$46+Calculations!$C$45,0))*(1+U123)+U125</x:f>
        <x:v>2603399.1882440713</x:v>
      </x:c>
      <x:c r="V127" s="50" t="n">
        <x:f>(U127-IF(V$122=Calculations!$C$39,Calculations!$C$46+Calculations!$C$45,0))*(1+V123)+V125</x:f>
        <x:v>2793119.1251213537</x:v>
      </x:c>
      <x:c r="W127" s="50" t="n">
        <x:f>(V127-IF(W$122=Calculations!$C$39,Calculations!$C$46+Calculations!$C$45,0))*(1+W123)+W125</x:f>
        <x:v>2997140.299929002</x:v>
      </x:c>
      <x:c r="X127" s="50" t="n">
        <x:f>(W127-IF(X$122=Calculations!$C$39,Calculations!$C$46+Calculations!$C$45,0))*(1+X123)+X125</x:f>
        <x:v>3216438.057011494</x:v>
      </x:c>
      <x:c r="Y127" s="50" t="n">
        <x:f>(X127-IF(Y$122=Calculations!$C$39,Calculations!$C$46+Calculations!$C$45,0))*(1+Y123)+Y125</x:f>
        <x:v>3452052.0938963313</x:v>
      </x:c>
      <x:c r="Z127" s="50" t="n">
        <x:f>(Y127-IF(Z$122=Calculations!$C$39,Calculations!$C$46+Calculations!$C$45,0))*(1+Z123)+Z125</x:f>
        <x:v>3705090.65947879</x:v>
      </x:c>
      <x:c r="AA127" s="50" t="n">
        <x:f>(Z127-IF(AA$122=Calculations!$C$39,Calculations!$C$46+Calculations!$C$45,0))*(1+AA123)+AA125</x:f>
        <x:v>3976735.0250983513</x:v>
      </x:c>
      <x:c r="AB127" s="50" t="n">
        <x:f>(AA127-IF(AB$122=Calculations!$C$39,Calculations!$C$46+Calculations!$C$45,0))*(1+AB123)+AB125</x:f>
        <x:v>4268244.246229705</x:v>
      </x:c>
      <x:c r="AC127" s="50" t="n">
        <x:f>(AB127-IF(AC$122=Calculations!$C$39,Calculations!$C$46+Calculations!$C$45,0))*(1+AC123)+AC125</x:f>
        <x:v>4580960.233662224</x:v>
      </x:c>
      <x:c r="AD127" s="50" t="n">
        <x:f>(AC127-IF(AD$122=Calculations!$C$39,Calculations!$C$46+Calculations!$C$45,0))*(1+AD123)+AD125</x:f>
        <x:v>4916313.15426757</x:v>
      </x:c>
      <x:c r="AE127" s="50" t="n">
        <x:f>(AD127-IF(AE$122=Calculations!$C$39,Calculations!$C$46+Calculations!$C$45,0))*(1+AE123)+AE125</x:f>
        <x:v>5275827.18276045</x:v>
      </x:c>
      <x:c r="AF127" s="50" t="n">
        <x:f>(AE127-IF(AF$122=Calculations!$C$39,Calculations!$C$46+Calculations!$C$45,0))*(1+AF123)+AF125</x:f>
        <x:v>5661126.62724776</x:v>
      </x:c>
    </x:row>
    <x:row r="128">
      <x:c r="A128" t="s">
        <x:v>966</x:v>
      </x:c>
      <x:c r="B128" s="50" t="n">
        <x:f>Calculations!$C$14</x:f>
        <x:v>181593.75000000003</x:v>
      </x:c>
      <x:c r="C128" s="50" t="n">
        <x:f>B128*(1+C123)+Liquidity_30Y!D$9</x:f>
        <x:v>193397.34375000003</x:v>
      </x:c>
      <x:c r="D128" s="50" t="n">
        <x:f>C128*(1+D123)+Liquidity_30Y!E$9</x:f>
        <x:v>205968.17109375002</x:v>
      </x:c>
      <x:c r="E128" s="50" t="n">
        <x:f>D128*(1+E123)+Liquidity_30Y!F$9</x:f>
        <x:v>219356.10221484376</x:v>
      </x:c>
      <x:c r="F128" s="50" t="n">
        <x:f>E128*(1+F123)+Liquidity_30Y!G$9</x:f>
        <x:v>233614.2488588086</x:v>
      </x:c>
      <x:c r="G128" s="50" t="n">
        <x:f>F128*(1+G123)+Liquidity_30Y!H$9</x:f>
        <x:v>248799.17503463113</x:v>
      </x:c>
      <x:c r="H128" s="50" t="n">
        <x:f>G128*(1+H123)+Liquidity_30Y!I$9</x:f>
        <x:v>264971.12141188217</x:v>
      </x:c>
      <x:c r="I128" s="50" t="n">
        <x:f>H128*(1+I123)+Liquidity_30Y!J$9</x:f>
        <x:v>282194.2443036545</x:v>
      </x:c>
      <x:c r="J128" s="50" t="n">
        <x:f>I128*(1+J123)+Liquidity_30Y!K$9</x:f>
        <x:v>300536.870183392</x:v>
      </x:c>
      <x:c r="K128" s="50" t="n">
        <x:f>J128*(1+K123)+Liquidity_30Y!L$9</x:f>
        <x:v>320071.7667453125</x:v>
      </x:c>
      <x:c r="L128" s="50" t="n">
        <x:f>K128*(1+L123)+Liquidity_30Y!M$9</x:f>
        <x:v>340876.4315837578</x:v>
      </x:c>
      <x:c r="M128" s="50" t="n">
        <x:f>L128*(1+M123)+Liquidity_30Y!N$9</x:f>
        <x:v>363033.39963670203</x:v>
      </x:c>
      <x:c r="N128" s="50" t="n">
        <x:f>M128*(1+N123)+Liquidity_30Y!O$9</x:f>
        <x:v>386630.5706130876</x:v>
      </x:c>
      <x:c r="O128" s="50" t="n">
        <x:f>N128*(1+O123)+Liquidity_30Y!P$9</x:f>
        <x:v>411761.55770293827</x:v>
      </x:c>
      <x:c r="P128" s="50" t="n">
        <x:f>O128*(1+P123)+Liquidity_30Y!Q$9</x:f>
        <x:v>438526.0589536292</x:v>
      </x:c>
      <x:c r="Q128" s="50" t="n">
        <x:f>P128*(1+Q123)+Liquidity_30Y!R$9</x:f>
        <x:v>467030.2527856151</x:v>
      </x:c>
      <x:c r="R128" s="50" t="n">
        <x:f>Q128*(1+R123)+Liquidity_30Y!S$9</x:f>
        <x:v>497387.21921668004</x:v>
      </x:c>
      <x:c r="S128" s="50" t="n">
        <x:f>R128*(1+S123)+Liquidity_30Y!T$9</x:f>
        <x:v>529717.3884657642</x:v>
      </x:c>
      <x:c r="T128" s="50" t="n">
        <x:f>S128*(1+T123)+Liquidity_30Y!U$9</x:f>
        <x:v>564149.0187160389</x:v>
      </x:c>
      <x:c r="U128" s="50" t="n">
        <x:f>T128*(1+U123)+Liquidity_30Y!V$9</x:f>
        <x:v>600818.7049325814</x:v>
      </x:c>
      <x:c r="V128" s="50" t="n">
        <x:f>U128*(1+V123)+Liquidity_30Y!W$9</x:f>
        <x:v>639871.9207531991</x:v>
      </x:c>
      <x:c r="W128" s="50" t="n">
        <x:f>V128*(1+W123)+Liquidity_30Y!X$9</x:f>
        <x:v>681463.5956021571</x:v>
      </x:c>
      <x:c r="X128" s="50" t="n">
        <x:f>W128*(1+X123)+Liquidity_30Y!Y$9</x:f>
        <x:v>725758.7293162972</x:v>
      </x:c>
      <x:c r="Y128" s="50" t="n">
        <x:f>X128*(1+Y123)+Liquidity_30Y!Z$9</x:f>
        <x:v>772933.0467218565</x:v>
      </x:c>
      <x:c r="Z128" s="50" t="n">
        <x:f>Y128*(1+Z123)+Liquidity_30Y!AA$9</x:f>
        <x:v>823173.694758777</x:v>
      </x:c>
      <x:c r="AA128" s="50" t="n">
        <x:f>Z128*(1+AA123)+Liquidity_30Y!AB$9</x:f>
        <x:v>876679.9849180975</x:v>
      </x:c>
      <x:c r="AB128" s="50" t="n">
        <x:f>AA128*(1+AB123)+Liquidity_30Y!AC$9</x:f>
        <x:v>933664.1839377738</x:v>
      </x:c>
      <x:c r="AC128" s="50" t="n">
        <x:f>AB128*(1+AC123)+Liquidity_30Y!AD$9</x:f>
        <x:v>994352.355893729</x:v>
      </x:c>
      <x:c r="AD128" s="50" t="n">
        <x:f>AC128*(1+AD123)+Liquidity_30Y!AE$9</x:f>
        <x:v>1058985.2590268215</x:v>
      </x:c>
      <x:c r="AE128" s="50" t="n">
        <x:f>AD128*(1+AE123)+Liquidity_30Y!AF$9</x:f>
        <x:v>1127819.3008635647</x:v>
      </x:c>
      <x:c r="AF128" s="50" t="n">
        <x:f>AE128*(1+AF123)+Liquidity_30Y!AG$9</x:f>
        <x:v>1201127.5554196963</x:v>
      </x:c>
    </x:row>
    <x:row r="129">
      <x:c r="A129" t="s">
        <x:v>967</x:v>
      </x:c>
      <x:c r="B129" s="50" t="n">
        <x:f t="shared" ref="B129:AF129" si="24">B126+B128</x:f>
        <x:v>1210625</x:v>
      </x:c>
      <x:c r="C129" s="50">
        <x:f t="shared" si="24"/>
        <x:v>1191036.1739427599</x:v>
      </x:c>
      <x:c r="D129" s="50">
        <x:f t="shared" si="24"/>
        <x:v>1272092.9037917987</x:v>
      </x:c>
      <x:c r="E129" s="50">
        <x:f t="shared" si="24"/>
        <x:v>1335585.9508298254</x:v>
      </x:c>
      <x:c r="F129" s="50">
        <x:f t="shared" si="24"/>
        <x:v>1404529.2734482901</x:v>
      </x:c>
      <x:c r="G129" s="50">
        <x:f t="shared" si="24"/>
        <x:v>1479308.9193909445</x:v>
      </x:c>
      <x:c r="H129" s="50">
        <x:f t="shared" si="24"/>
        <x:v>1560336.7385467058</x:v>
      </x:c>
      <x:c r="I129" s="50">
        <x:f t="shared" si="24"/>
        <x:v>1648052.0736113698</x:v>
      </x:c>
      <x:c r="J129" s="50">
        <x:f t="shared" si="24"/>
        <x:v>1742923.5607947488</x:v>
      </x:c>
      <x:c r="K129" s="50">
        <x:f t="shared" si="24"/>
        <x:v>1845451.0477222167</x:v>
      </x:c>
      <x:c r="L129" s="50">
        <x:f t="shared" si="24"/>
        <x:v>1956167.6361439107</x:v>
      </x:c>
      <x:c r="M129" s="50">
        <x:f t="shared" si="24"/>
        <x:v>2075641.8575592623</x:v>
      </x:c>
      <x:c r="N129" s="50">
        <x:f t="shared" si="24"/>
        <x:v>2204479.9903910663</x:v>
      </x:c>
      <x:c r="O129" s="50">
        <x:f t="shared" si="24"/>
        <x:v>2343328.5279040216</x:v>
      </x:c>
      <x:c r="P129" s="50">
        <x:f t="shared" si="24"/>
        <x:v>2492876.8066598522</x:v>
      </x:c>
      <x:c r="Q129" s="50">
        <x:f t="shared" si="24"/>
        <x:v>2653859.8059370364</x:v>
      </x:c>
      <x:c r="R129" s="50">
        <x:f t="shared" si="24"/>
        <x:v>2827061.1292204424</x:v>
      </x:c>
      <x:c r="S129" s="50">
        <x:f t="shared" si="24"/>
        <x:v>3013316.1795873959</x:v>
      </x:c>
      <x:c r="T129" s="50">
        <x:f t="shared" si="24"/>
        <x:v>3213515.5415848065</x:v>
      </x:c>
      <x:c r="U129" s="50">
        <x:f t="shared" si="24"/>
        <x:v>3428608.5830099443</x:v>
      </x:c>
      <x:c r="V129" s="50">
        <x:f t="shared" si="24"/>
        <x:v>3659607.290878607</x:v>
      </x:c>
      <x:c r="W129" s="50">
        <x:f t="shared" si="24"/>
        <x:v>3907590.3567920751</x:v>
      </x:c>
      <x:c r="X129" s="50">
        <x:f t="shared" si="24"/>
        <x:v>4173707.5279022651</x:v>
      </x:c>
      <x:c r="Y129" s="50">
        <x:f t="shared" si="24"/>
        <x:v>4459184.2407266013</x:v>
      </x:c>
      <x:c r="Z129" s="50">
        <x:f t="shared" si="24"/>
        <x:v>4765326.5561846262</x:v>
      </x:c>
      <x:c r="AA129" s="50">
        <x:f t="shared" si="24"/>
        <x:v>5093526.4154216666</x:v>
      </x:c>
      <x:c r="AB129" s="50">
        <x:f t="shared" si="24"/>
        <x:v>5445267.2372556338</x:v>
      </x:c>
      <x:c r="AC129" s="50">
        <x:f t="shared" si="24"/>
        <x:v>5822129.879436437</x:v>
      </x:c>
      <x:c r="AD129" s="50">
        <x:f t="shared" si="24"/>
        <x:v>6225798.9873487046</x:v>
      </x:c>
      <x:c r="AE129" s="50">
        <x:f t="shared" si="24"/>
        <x:v>6658069.7553234575</x:v>
      </x:c>
      <x:c r="AF129" s="50">
        <x:f t="shared" si="24"/>
        <x:v>7120855.1273589619</x:v>
      </x:c>
    </x:row>
    <x:row r="130">
      <x:c r="A130" t="s">
        <x:v>968</x:v>
      </x:c>
      <x:c r="B130" s="50" t="n">
        <x:f t="shared" ref="B130:AF130" si="25">B127+B128</x:f>
        <x:v>1210625</x:v>
      </x:c>
      <x:c r="C130" s="50">
        <x:f t="shared" si="25"/>
        <x:v>989863.51361116092</x:v>
      </x:c>
      <x:c r="D130" s="50">
        <x:f t="shared" si="25"/>
        <x:v>1070203.8602070473</x:v>
      </x:c>
      <x:c r="E130" s="50">
        <x:f t="shared" si="25"/>
        <x:v>1132933.9590804663</x:v>
      </x:c>
      <x:c r="F130" s="50">
        <x:f t="shared" si="25"/>
        <x:v>1201064.7419036238</x:v>
      </x:c>
      <x:c r="G130" s="50">
        <x:f t="shared" si="25"/>
        <x:v>1274979.0329642761</x:v>
      </x:c>
      <x:c r="H130" s="50">
        <x:f t="shared" si="25"/>
        <x:v>1355085.249170705</x:v>
      </x:c>
      <x:c r="I130" s="50">
        <x:f t="shared" si="25"/>
        <x:v>1441819.0770943302</x:v>
      </x:c>
      <x:c r="J130" s="50">
        <x:f t="shared" si="25"/>
        <x:v>1535645.2591725029</x:v>
      </x:c>
      <x:c r="K130" s="50">
        <x:f t="shared" si="25"/>
        <x:v>1637059.4961629263</x:v>
      </x:c>
      <x:c r="L130" s="50">
        <x:f t="shared" si="25"/>
        <x:v>1746590.4734016673</x:v>
      </x:c>
      <x:c r="M130" s="50">
        <x:f t="shared" si="25"/>
        <x:v>1864802.0189071745</x:v>
      </x:c>
      <x:c r="N130" s="50">
        <x:f t="shared" si="25"/>
        <x:v>1992295.4018949938</x:v>
      </x:c>
      <x:c r="O130" s="50">
        <x:f t="shared" si="25"/>
        <x:v>2129711.7808241057</x:v>
      </x:c>
      <x:c r="P130" s="50">
        <x:f t="shared" si="25"/>
        <x:v>2277734.8106881427</x:v>
      </x:c>
      <x:c r="Q130" s="50">
        <x:f t="shared" si="25"/>
        <x:v>2437093.419895567</x:v>
      </x:c>
      <x:c r="R130" s="50">
        <x:f t="shared" si="25"/>
        <x:v>2608564.7677546791</x:v>
      </x:c>
      <x:c r="S130" s="50">
        <x:f t="shared" si="25"/>
        <x:v>2792977.3942947602</x:v>
      </x:c>
      <x:c r="T130" s="50">
        <x:f t="shared" si="25"/>
        <x:v>2991214.57491655</x:v>
      </x:c>
      <x:c r="U130" s="50">
        <x:f t="shared" si="25"/>
        <x:v>3204217.8931766525</x:v>
      </x:c>
      <x:c r="V130" s="50">
        <x:f t="shared" si="25"/>
        <x:v>3432991.0458745528</x:v>
      </x:c>
      <x:c r="W130" s="50">
        <x:f t="shared" si="25"/>
        <x:v>3678603.8955311589</x:v>
      </x:c>
      <x:c r="X130" s="50">
        <x:f t="shared" si="25"/>
        <x:v>3942196.7863277914</x:v>
      </x:c>
      <x:c r="Y130" s="50">
        <x:f t="shared" si="25"/>
        <x:v>4224985.1406181874</x:v>
      </x:c>
      <x:c r="Z130" s="50">
        <x:f t="shared" si="25"/>
        <x:v>4528264.3542375676</x:v>
      </x:c>
      <x:c r="AA130" s="50">
        <x:f t="shared" si="25"/>
        <x:v>4853415.0100164488</x:v>
      </x:c>
      <x:c r="AB130" s="50">
        <x:f t="shared" si="25"/>
        <x:v>5201908.4301674794</x:v>
      </x:c>
      <x:c r="AC130" s="50">
        <x:f t="shared" si="25"/>
        <x:v>5575312.5895559536</x:v>
      </x:c>
      <x:c r="AD130" s="50">
        <x:f t="shared" si="25"/>
        <x:v>5975298.4132943917</x:v>
      </x:c>
      <x:c r="AE130" s="50">
        <x:f t="shared" si="25"/>
        <x:v>6403646.483624015</x:v>
      </x:c>
      <x:c r="AF130" s="50">
        <x:f t="shared" si="25"/>
        <x:v>6862254.1826674566</x:v>
      </x:c>
    </x:row>
    <x:row r="131">
      <x:c r="A131" t="s">
        <x:v>635</x:v>
      </x:c>
      <x:c r="B131" s="50" t="n">
        <x:f>Calculations!G$80</x:f>
        <x:v>1</x:v>
      </x:c>
      <x:c r="C131" s="50" t="n">
        <x:f>Calculations!H$80</x:f>
        <x:v>1.025</x:v>
      </x:c>
      <x:c r="D131" s="50" t="n">
        <x:f>Calculations!I$80</x:f>
        <x:v>1.050625</x:v>
      </x:c>
      <x:c r="E131" s="50" t="n">
        <x:f>Calculations!J$80</x:f>
        <x:v>1.0768906249999999</x:v>
      </x:c>
      <x:c r="F131" s="50" t="n">
        <x:f>Calculations!K$80</x:f>
        <x:v>1.1038128906249998</x:v>
      </x:c>
      <x:c r="G131" s="50" t="n">
        <x:f>Calculations!L$80</x:f>
        <x:v>1.1314082128906247</x:v>
      </x:c>
      <x:c r="H131" s="50" t="n">
        <x:f>Calculations!M$80</x:f>
        <x:v>1.1596934182128902</x:v>
      </x:c>
      <x:c r="I131" s="50" t="n">
        <x:f>Calculations!N$80</x:f>
        <x:v>1.1886857536682125</x:v>
      </x:c>
      <x:c r="J131" s="50" t="n">
        <x:f>Calculations!O$80</x:f>
        <x:v>1.2184028975099177</x:v>
      </x:c>
      <x:c r="K131" s="50" t="n">
        <x:f>Calculations!P$80</x:f>
        <x:v>1.2488629699476654</x:v>
      </x:c>
      <x:c r="L131" s="50" t="n">
        <x:f>Calculations!Q$80</x:f>
        <x:v>1.280084544196357</x:v>
      </x:c>
      <x:c r="M131" s="50" t="n">
        <x:f>Calculations!R$80</x:f>
        <x:v>1.312086657801266</x:v>
      </x:c>
      <x:c r="N131" s="50" t="n">
        <x:f>Calculations!S$80</x:f>
        <x:v>1.3448888242462975</x:v>
      </x:c>
      <x:c r="O131" s="50" t="n">
        <x:f>Calculations!T$80</x:f>
        <x:v>1.378511044852455</x:v>
      </x:c>
      <x:c r="P131" s="50" t="n">
        <x:f>Calculations!U$80</x:f>
        <x:v>1.4129738209737661</x:v>
      </x:c>
      <x:c r="Q131" s="50" t="n">
        <x:f>Calculations!V$80</x:f>
        <x:v>1.4482981664981105</x:v>
      </x:c>
      <x:c r="R131" s="50" t="n">
        <x:f>Calculations!W$80</x:f>
        <x:v>1.4845056206605631</x:v>
      </x:c>
      <x:c r="S131" s="50" t="n">
        <x:f>Calculations!X$80</x:f>
        <x:v>1.521618261177077</x:v>
      </x:c>
      <x:c r="T131" s="50" t="n">
        <x:f>Calculations!Y$80</x:f>
        <x:v>1.559658717706504</x:v>
      </x:c>
      <x:c r="U131" s="50" t="n">
        <x:f>Calculations!Z$80</x:f>
        <x:v>1.5986501856491666</x:v>
      </x:c>
      <x:c r="V131" s="50" t="n">
        <x:f>Calculations!AA$80</x:f>
        <x:v>1.6386164402903955</x:v>
      </x:c>
      <x:c r="W131" s="50" t="n">
        <x:f>Calculations!AB$80</x:f>
        <x:v>1.6795818512976552</x:v>
      </x:c>
      <x:c r="X131" s="50" t="n">
        <x:f>Calculations!AC$80</x:f>
        <x:v>1.7215713975800966</x:v>
      </x:c>
      <x:c r="Y131" s="50" t="n">
        <x:f>Calculations!AD$80</x:f>
        <x:v>1.764610682519599</x:v>
      </x:c>
      <x:c r="Z131" s="50" t="n">
        <x:f>Calculations!AE$80</x:f>
        <x:v>1.808725949582589</x:v>
      </x:c>
      <x:c r="AA131" s="50" t="n">
        <x:f>Calculations!AF$80</x:f>
        <x:v>1.8539440983221533</x:v>
      </x:c>
      <x:c r="AB131" s="50" t="n">
        <x:f>Calculations!AG$80</x:f>
        <x:v>1.900292700780207</x:v>
      </x:c>
      <x:c r="AC131" s="50" t="n">
        <x:f>Calculations!AH$80</x:f>
        <x:v>1.9478000182997122</x:v>
      </x:c>
      <x:c r="AD131" s="50" t="n">
        <x:f>Calculations!AI$80</x:f>
        <x:v>1.9964950187572048</x:v>
      </x:c>
      <x:c r="AE131" s="50" t="n">
        <x:f>Calculations!AJ$80</x:f>
        <x:v>2.046407394226135</x:v>
      </x:c>
      <x:c r="AF131" s="50" t="n">
        <x:f>Calculations!AK$80</x:f>
        <x:v>2.097567579081788</x:v>
      </x:c>
    </x:row>
    <x:row r="132">
      <x:c r="B132" s="50"/>
      <x:c r="C132" s="50"/>
      <x:c r="D132" s="50"/>
      <x:c r="E132" s="50"/>
      <x:c r="F132" s="50"/>
      <x:c r="G132" s="50"/>
      <x:c r="H132" s="50"/>
      <x:c r="I132" s="50"/>
      <x:c r="J132" s="50"/>
      <x:c r="K132" s="50"/>
      <x:c r="L132" s="50"/>
      <x:c r="M132" s="50"/>
      <x:c r="N132" s="50"/>
      <x:c r="O132" s="50"/>
      <x:c r="P132" s="50"/>
      <x:c r="Q132" s="50"/>
      <x:c r="R132" s="50"/>
      <x:c r="S132" s="50"/>
      <x:c r="T132" s="50"/>
      <x:c r="U132" s="50"/>
      <x:c r="V132" s="50"/>
      <x:c r="W132" s="50"/>
      <x:c r="X132" s="50"/>
      <x:c r="Y132" s="50"/>
      <x:c r="Z132" s="50"/>
      <x:c r="AA132" s="50"/>
      <x:c r="AB132" s="50"/>
      <x:c r="AC132" s="50"/>
      <x:c r="AD132" s="50"/>
      <x:c r="AE132" s="50"/>
      <x:c r="AF132" s="50"/>
    </x:row>
    <x:row r="133">
      <x:c r="B133" s="50"/>
      <x:c r="C133" s="50"/>
      <x:c r="D133" s="50"/>
      <x:c r="E133" s="50"/>
      <x:c r="F133" s="50"/>
      <x:c r="G133" s="50"/>
      <x:c r="H133" s="50"/>
      <x:c r="I133" s="50"/>
      <x:c r="J133" s="50"/>
      <x:c r="K133" s="50"/>
      <x:c r="L133" s="50"/>
      <x:c r="M133" s="50"/>
      <x:c r="N133" s="50"/>
      <x:c r="O133" s="50"/>
      <x:c r="P133" s="50"/>
      <x:c r="Q133" s="50"/>
      <x:c r="R133" s="50"/>
      <x:c r="S133" s="50"/>
      <x:c r="T133" s="50"/>
      <x:c r="U133" s="50"/>
      <x:c r="V133" s="50"/>
      <x:c r="W133" s="50"/>
      <x:c r="X133" s="50"/>
      <x:c r="Y133" s="50"/>
      <x:c r="Z133" s="50"/>
      <x:c r="AA133" s="50"/>
      <x:c r="AB133" s="50"/>
      <x:c r="AC133" s="50"/>
      <x:c r="AD133" s="50"/>
      <x:c r="AE133" s="50"/>
      <x:c r="AF133" s="50"/>
    </x:row>
    <x:row r="134" ht="42">
      <x:c r="A134" s="41" t="s">
        <x:v>976</x:v>
      </x:c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1"/>
      <x:c r="N134" s="51"/>
      <x:c r="O134" s="51"/>
      <x:c r="P134" s="51"/>
      <x:c r="Q134" s="51"/>
      <x:c r="R134" s="51"/>
      <x:c r="S134" s="51"/>
      <x:c r="T134" s="51"/>
      <x:c r="U134" s="51"/>
      <x:c r="V134" s="51"/>
      <x:c r="W134" s="51"/>
      <x:c r="X134" s="51"/>
      <x:c r="Y134" s="51"/>
      <x:c r="Z134" s="51"/>
      <x:c r="AA134" s="51"/>
      <x:c r="AB134" s="51"/>
      <x:c r="AC134" s="51"/>
      <x:c r="AD134" s="51"/>
      <x:c r="AE134" s="51"/>
      <x:c r="AF134" s="51"/>
    </x:row>
    <x:row r="135">
      <x:c r="A135" s="45" t="s">
        <x:v>622</x:v>
      </x:c>
      <x:c r="B135" s="52">
        <x:v>0</x:v>
      </x:c>
      <x:c r="C135" s="52">
        <x:v>1</x:v>
      </x:c>
      <x:c r="D135" s="52">
        <x:v>2</x:v>
      </x:c>
      <x:c r="E135" s="52">
        <x:v>3</x:v>
      </x:c>
      <x:c r="F135" s="52">
        <x:v>4</x:v>
      </x:c>
      <x:c r="G135" s="52">
        <x:v>5</x:v>
      </x:c>
      <x:c r="H135" s="52">
        <x:v>6</x:v>
      </x:c>
      <x:c r="I135" s="52">
        <x:v>7</x:v>
      </x:c>
      <x:c r="J135" s="52">
        <x:v>8</x:v>
      </x:c>
      <x:c r="K135" s="52">
        <x:v>9</x:v>
      </x:c>
      <x:c r="L135" s="52">
        <x:v>10</x:v>
      </x:c>
      <x:c r="M135" s="52">
        <x:v>11</x:v>
      </x:c>
      <x:c r="N135" s="52">
        <x:v>12</x:v>
      </x:c>
      <x:c r="O135" s="52">
        <x:v>13</x:v>
      </x:c>
      <x:c r="P135" s="52">
        <x:v>14</x:v>
      </x:c>
      <x:c r="Q135" s="52">
        <x:v>15</x:v>
      </x:c>
      <x:c r="R135" s="52">
        <x:v>16</x:v>
      </x:c>
      <x:c r="S135" s="52">
        <x:v>17</x:v>
      </x:c>
      <x:c r="T135" s="52">
        <x:v>18</x:v>
      </x:c>
      <x:c r="U135" s="52">
        <x:v>19</x:v>
      </x:c>
      <x:c r="V135" s="52">
        <x:v>20</x:v>
      </x:c>
      <x:c r="W135" s="52">
        <x:v>21</x:v>
      </x:c>
      <x:c r="X135" s="52">
        <x:v>22</x:v>
      </x:c>
      <x:c r="Y135" s="52">
        <x:v>23</x:v>
      </x:c>
      <x:c r="Z135" s="52">
        <x:v>24</x:v>
      </x:c>
      <x:c r="AA135" s="52">
        <x:v>25</x:v>
      </x:c>
      <x:c r="AB135" s="52">
        <x:v>26</x:v>
      </x:c>
      <x:c r="AC135" s="52">
        <x:v>27</x:v>
      </x:c>
      <x:c r="AD135" s="52">
        <x:v>28</x:v>
      </x:c>
      <x:c r="AE135" s="52">
        <x:v>29</x:v>
      </x:c>
      <x:c r="AF135" s="52">
        <x:v>30</x:v>
      </x:c>
    </x:row>
    <x:row r="136">
      <x:c r="A136" t="s">
        <x:v>965</x:v>
      </x:c>
      <x:c r="B136" s="53" t="n">
        <x:f>0</x:f>
        <x:v>0</x:v>
      </x:c>
      <x:c r="C136" s="53" t="n">
        <x:f>Calculations!$C$62</x:f>
        <x:v>0.065</x:v>
      </x:c>
      <x:c r="D136" s="53" t="n">
        <x:f>Calculations!$C$62</x:f>
        <x:v>0.065</x:v>
      </x:c>
      <x:c r="E136" s="53" t="n">
        <x:f>Calculations!$C$62</x:f>
        <x:v>0.065</x:v>
      </x:c>
      <x:c r="F136" s="53" t="n">
        <x:f>Calculations!$C$62</x:f>
        <x:v>0.065</x:v>
      </x:c>
      <x:c r="G136" s="53" t="n">
        <x:f>Calculations!$C$62</x:f>
        <x:v>0.065</x:v>
      </x:c>
      <x:c r="H136" s="53" t="n">
        <x:f>Calculations!$C$62</x:f>
        <x:v>0.065</x:v>
      </x:c>
      <x:c r="I136" s="53" t="n">
        <x:f>Calculations!$C$62</x:f>
        <x:v>0.065</x:v>
      </x:c>
      <x:c r="J136" s="53" t="n">
        <x:f>Calculations!$C$62</x:f>
        <x:v>0.065</x:v>
      </x:c>
      <x:c r="K136" s="53" t="n">
        <x:f>Calculations!$C$62</x:f>
        <x:v>0.065</x:v>
      </x:c>
      <x:c r="L136" s="53" t="n">
        <x:f>Calculations!$C$62</x:f>
        <x:v>0.065</x:v>
      </x:c>
      <x:c r="M136" s="53" t="n">
        <x:f>Calculations!$C$62</x:f>
        <x:v>0.065</x:v>
      </x:c>
      <x:c r="N136" s="53" t="n">
        <x:f>Calculations!$C$62</x:f>
        <x:v>0.065</x:v>
      </x:c>
      <x:c r="O136" s="53" t="n">
        <x:f>Calculations!$C$62</x:f>
        <x:v>0.065</x:v>
      </x:c>
      <x:c r="P136" s="53" t="n">
        <x:f>Calculations!$C$62</x:f>
        <x:v>0.065</x:v>
      </x:c>
      <x:c r="Q136" s="53" t="n">
        <x:f>Calculations!$C$62</x:f>
        <x:v>0.065</x:v>
      </x:c>
      <x:c r="R136" s="53" t="n">
        <x:f>Calculations!$C$62</x:f>
        <x:v>0.065</x:v>
      </x:c>
      <x:c r="S136" s="53" t="n">
        <x:f>Calculations!$C$62</x:f>
        <x:v>0.065</x:v>
      </x:c>
      <x:c r="T136" s="53" t="n">
        <x:f>Calculations!$C$62</x:f>
        <x:v>0.065</x:v>
      </x:c>
      <x:c r="U136" s="53" t="n">
        <x:f>Calculations!$C$62</x:f>
        <x:v>0.065</x:v>
      </x:c>
      <x:c r="V136" s="53" t="n">
        <x:f>Calculations!$C$62</x:f>
        <x:v>0.065</x:v>
      </x:c>
      <x:c r="W136" s="53" t="n">
        <x:f>Calculations!$C$62</x:f>
        <x:v>0.065</x:v>
      </x:c>
      <x:c r="X136" s="53" t="n">
        <x:f>Calculations!$C$62</x:f>
        <x:v>0.065</x:v>
      </x:c>
      <x:c r="Y136" s="53" t="n">
        <x:f>Calculations!$C$62</x:f>
        <x:v>0.065</x:v>
      </x:c>
      <x:c r="Z136" s="53" t="n">
        <x:f>Calculations!$C$62</x:f>
        <x:v>0.065</x:v>
      </x:c>
      <x:c r="AA136" s="53" t="n">
        <x:f>Calculations!$C$62</x:f>
        <x:v>0.065</x:v>
      </x:c>
      <x:c r="AB136" s="53" t="n">
        <x:f>Calculations!$C$62</x:f>
        <x:v>0.065</x:v>
      </x:c>
      <x:c r="AC136" s="53" t="n">
        <x:f>Calculations!$C$62</x:f>
        <x:v>0.065</x:v>
      </x:c>
      <x:c r="AD136" s="53" t="n">
        <x:f>Calculations!$C$62</x:f>
        <x:v>0.065</x:v>
      </x:c>
      <x:c r="AE136" s="53" t="n">
        <x:f>Calculations!$C$62</x:f>
        <x:v>0.065</x:v>
      </x:c>
      <x:c r="AF136" s="53" t="n">
        <x:f>Calculations!$C$62</x:f>
        <x:v>0.065</x:v>
      </x:c>
    </x:row>
    <x:row r="137">
      <x:c r="A137" t="s">
        <x:v>623</x:v>
      </x:c>
      <x:c r="B137" s="50" t="n">
        <x:f>Calculations!G$68-IF(B$135=Calculations!$C$39,150000,0)</x:f>
        <x:v>-150.65105724023306</x:v>
      </x:c>
      <x:c r="C137" s="50" t="n">
        <x:f>Calculations!H$68-IF(C$135=Calculations!$C$39,150000,0)</x:f>
        <x:v>-148279.45105724025</x:v>
      </x:c>
      <x:c r="D137" s="50" t="n">
        <x:f>Calculations!I$68-IF(D$135=Calculations!$C$39,150000,0)</x:f>
        <x:v>3639.378542759747</x:v>
      </x:c>
      <x:c r="E137" s="50" t="n">
        <x:f>Calculations!J$68-IF(E$135=Calculations!$C$39,150000,0)</x:f>
        <x:v>-19192.99170844024</x:v>
      </x:c>
      <x:c r="F137" s="50" t="n">
        <x:f>Calculations!K$68-IF(F$135=Calculations!$C$39,150000,0)</x:f>
        <x:v>-17869.764185473818</x:v>
      </x:c>
      <x:c r="G137" s="50" t="n">
        <x:f>Calculations!L$68-IF(G$135=Calculations!$C$39,150000,0)</x:f>
        <x:v>-16514.756831484352</x:v>
      </x:c>
      <x:c r="H137" s="50" t="n">
        <x:f>Calculations!M$68-IF(H$135=Calculations!$C$39,150000,0)</x:f>
        <x:v>-15127.260604650102</x:v>
      </x:c>
      <x:c r="I137" s="50" t="n">
        <x:f>Calculations!N$68-IF(I$135=Calculations!$C$39,150000,0)</x:f>
        <x:v>-13706.55294087177</x:v>
      </x:c>
      <x:c r="J137" s="50" t="n">
        <x:f>Calculations!O$68-IF(J$135=Calculations!$C$39,150000,0)</x:f>
        <x:v>-12251.897601359873</x:v>
      </x:c>
      <x:c r="K137" s="50" t="n">
        <x:f>Calculations!P$68-IF(K$135=Calculations!$C$39,150000,0)</x:f>
        <x:v>-10762.544524190715</x:v>
      </x:c>
      <x:c r="L137" s="50" t="n">
        <x:f>Calculations!Q$68-IF(L$135=Calculations!$C$39,150000,0)</x:f>
        <x:v>-9237.729680250166</x:v>
      </x:c>
      <x:c r="M137" s="50" t="n">
        <x:f>Calculations!R$68-IF(M$135=Calculations!$C$39,150000,0)</x:f>
        <x:v>-7676.674934002251</x:v>
      </x:c>
      <x:c r="N137" s="50" t="n">
        <x:f>Calculations!S$68-IF(N$135=Calculations!$C$39,150000,0)</x:f>
        <x:v>-6078.587909548252</x:v>
      </x:c>
      <x:c r="O137" s="50" t="n">
        <x:f>Calculations!T$68-IF(O$135=Calculations!$C$39,150000,0)</x:f>
        <x:v>-4442.661862463719</x:v>
      </x:c>
      <x:c r="P137" s="50" t="n">
        <x:f>Calculations!U$68-IF(P$135=Calculations!$C$39,150000,0)</x:f>
        <x:v>-2768.075557930657</x:v>
      </x:c>
      <x:c r="Q137" s="50" t="n">
        <x:f>Calculations!V$68-IF(Q$135=Calculations!$C$39,150000,0)</x:f>
        <x:v>-1053.993155705859</x:v>
      </x:c>
      <x:c r="R137" s="50" t="n">
        <x:f>Calculations!W$68-IF(R$135=Calculations!$C$39,150000,0)</x:f>
        <x:v>700.4358974989154</x:v>
      </x:c>
      <x:c r="S137" s="50" t="n">
        <x:f>Calculations!X$68-IF(S$135=Calculations!$C$39,150000,0)</x:f>
        <x:v>2496.0769676255877</x:v>
      </x:c>
      <x:c r="T137" s="50" t="n">
        <x:f>Calculations!Y$68-IF(T$135=Calculations!$C$39,150000,0)</x:f>
        <x:v>4333.810324229649</x:v>
      </x:c>
      <x:c r="U137" s="50" t="n">
        <x:f>Calculations!Z$68-IF(U$135=Calculations!$C$39,150000,0)</x:f>
        <x:v>6214.531222126068</x:v>
      </x:c>
      <x:c r="V137" s="50" t="n">
        <x:f>Calculations!AA$68-IF(V$135=Calculations!$C$39,150000,0)</x:f>
        <x:v>8139.149973016378</x:v>
      </x:c>
      <x:c r="W137" s="50" t="n">
        <x:f>Calculations!AB$68-IF(W$135=Calculations!$C$39,150000,0)</x:f>
        <x:v>10108.592006359017</x:v>
      </x:c>
      <x:c r="X137" s="50" t="n">
        <x:f>Calculations!AC$68-IF(X$135=Calculations!$C$39,150000,0)</x:f>
        <x:v>12123.797918705968</x:v>
      </x:c>
      <x:c r="Y137" s="50" t="n">
        <x:f>Calculations!AD$68-IF(Y$135=Calculations!$C$39,150000,0)</x:f>
        <x:v>14185.723510689015</x:v>
      </x:c>
      <x:c r="Z137" s="50" t="n">
        <x:f>Calculations!AE$68-IF(Z$135=Calculations!$C$39,150000,0)</x:f>
        <x:v>16295.339810796257</x:v>
      </x:c>
      <x:c r="AA137" s="50" t="n">
        <x:f>Calculations!AF$68-IF(AA$135=Calculations!$C$39,150000,0)</x:f>
        <x:v>18453.633085039008</x:v>
      </x:c>
      <x:c r="AB137" s="50" t="n">
        <x:f>Calculations!AG$68-IF(AB$135=Calculations!$C$39,150000,0)</x:f>
        <x:v>20661.604831559525</x:v>
      </x:c>
      <x:c r="AC137" s="50" t="n">
        <x:f>Calculations!AH$68-IF(AC$135=Calculations!$C$39,150000,0)</x:f>
        <x:v>22920.271759187628</x:v>
      </x:c>
      <x:c r="AD137" s="50" t="n">
        <x:f>Calculations!AI$68-IF(AD$135=Calculations!$C$39,150000,0)</x:f>
        <x:v>25230.66574890015</x:v>
      </x:c>
      <x:c r="AE137" s="50" t="n">
        <x:f>Calculations!AJ$68-IF(AE$135=Calculations!$C$39,150000,0)</x:f>
        <x:v>27593.83379708772</x:v>
      </x:c>
      <x:c r="AF137" s="50" t="n">
        <x:f>Calculations!AK$68-IF(AF$135=Calculations!$C$39,150000,0)</x:f>
        <x:v>30010.837939480087</x:v>
      </x:c>
    </x:row>
    <x:row r="138">
      <x:c r="A138" t="s">
        <x:v>624</x:v>
      </x:c>
      <x:c r="B138" s="50" t="n">
        <x:f>Calculations!G$69-IF(B$135=Calculations!$C$39,150000,0)</x:f>
        <x:v>-150.65105724023306</x:v>
      </x:c>
      <x:c r="C138" s="50" t="n">
        <x:f>Calculations!H$69-IF(C$135=Calculations!$C$39,150000,0)</x:f>
        <x:v>-135919.61138883908</x:v>
      </x:c>
      <x:c r="D138" s="50" t="n">
        <x:f>Calculations!I$69-IF(D$135=Calculations!$C$39,150000,0)</x:f>
        <x:v>15999.218211160918</x:v>
      </x:c>
      <x:c r="E138" s="50" t="n">
        <x:f>Calculations!J$69-IF(E$135=Calculations!$C$39,150000,0)</x:f>
        <x:v>-6833.152040039069</x:v>
      </x:c>
      <x:c r="F138" s="50" t="n">
        <x:f>Calculations!K$69-IF(F$135=Calculations!$C$39,150000,0)</x:f>
        <x:v>-5509.924517072646</x:v>
      </x:c>
      <x:c r="G138" s="50" t="n">
        <x:f>Calculations!L$69-IF(G$135=Calculations!$C$39,150000,0)</x:f>
        <x:v>-4154.917163083181</x:v>
      </x:c>
      <x:c r="H138" s="50" t="n">
        <x:f>Calculations!M$69-IF(H$135=Calculations!$C$39,150000,0)</x:f>
        <x:v>-2767.420936248931</x:v>
      </x:c>
      <x:c r="I138" s="50" t="n">
        <x:f>Calculations!N$69-IF(I$135=Calculations!$C$39,150000,0)</x:f>
        <x:v>-1346.713272470599</x:v>
      </x:c>
      <x:c r="J138" s="50" t="n">
        <x:f>Calculations!O$69-IF(J$135=Calculations!$C$39,150000,0)</x:f>
        <x:v>107.94206704129829</x:v>
      </x:c>
      <x:c r="K138" s="50" t="n">
        <x:f>Calculations!P$69-IF(K$135=Calculations!$C$39,150000,0)</x:f>
        <x:v>1597.2951442104568</x:v>
      </x:c>
      <x:c r="L138" s="50" t="n">
        <x:f>Calculations!Q$69-IF(L$135=Calculations!$C$39,150000,0)</x:f>
        <x:v>3122.1099881510054</x:v>
      </x:c>
      <x:c r="M138" s="50" t="n">
        <x:f>Calculations!R$69-IF(M$135=Calculations!$C$39,150000,0)</x:f>
        <x:v>4683.164734398921</x:v>
      </x:c>
      <x:c r="N138" s="50" t="n">
        <x:f>Calculations!S$69-IF(N$135=Calculations!$C$39,150000,0)</x:f>
        <x:v>6281.251758852919</x:v>
      </x:c>
      <x:c r="O138" s="50" t="n">
        <x:f>Calculations!T$69-IF(O$135=Calculations!$C$39,150000,0)</x:f>
        <x:v>7917.177805937452</x:v>
      </x:c>
      <x:c r="P138" s="50" t="n">
        <x:f>Calculations!U$69-IF(P$135=Calculations!$C$39,150000,0)</x:f>
        <x:v>9591.764110470514</x:v>
      </x:c>
      <x:c r="Q138" s="50" t="n">
        <x:f>Calculations!V$69-IF(Q$135=Calculations!$C$39,150000,0)</x:f>
        <x:v>11305.846512695312</x:v>
      </x:c>
      <x:c r="R138" s="50" t="n">
        <x:f>Calculations!W$69-IF(R$135=Calculations!$C$39,150000,0)</x:f>
        <x:v>13060.275565900087</x:v>
      </x:c>
      <x:c r="S138" s="50" t="n">
        <x:f>Calculations!X$69-IF(S$135=Calculations!$C$39,150000,0)</x:f>
        <x:v>14855.916636026759</x:v>
      </x:c>
      <x:c r="T138" s="50" t="n">
        <x:f>Calculations!Y$69-IF(T$135=Calculations!$C$39,150000,0)</x:f>
        <x:v>16693.64999263082</x:v>
      </x:c>
      <x:c r="U138" s="50" t="n">
        <x:f>Calculations!Z$69-IF(U$135=Calculations!$C$39,150000,0)</x:f>
        <x:v>18574.37089052724</x:v>
      </x:c>
      <x:c r="V138" s="50" t="n">
        <x:f>Calculations!AA$69-IF(V$135=Calculations!$C$39,150000,0)</x:f>
        <x:v>20498.98964141755</x:v>
      </x:c>
      <x:c r="W138" s="50" t="n">
        <x:f>Calculations!AB$69-IF(W$135=Calculations!$C$39,150000,0)</x:f>
        <x:v>22468.431674760188</x:v>
      </x:c>
      <x:c r="X138" s="50" t="n">
        <x:f>Calculations!AC$69-IF(X$135=Calculations!$C$39,150000,0)</x:f>
        <x:v>24483.63758710714</x:v>
      </x:c>
      <x:c r="Y138" s="50" t="n">
        <x:f>Calculations!AD$69-IF(Y$135=Calculations!$C$39,150000,0)</x:f>
        <x:v>26545.563179090186</x:v>
      </x:c>
      <x:c r="Z138" s="50" t="n">
        <x:f>Calculations!AE$69-IF(Z$135=Calculations!$C$39,150000,0)</x:f>
        <x:v>28655.179479197428</x:v>
      </x:c>
      <x:c r="AA138" s="50" t="n">
        <x:f>Calculations!AF$69-IF(AA$135=Calculations!$C$39,150000,0)</x:f>
        <x:v>30813.47275344018</x:v>
      </x:c>
      <x:c r="AB138" s="50" t="n">
        <x:f>Calculations!AG$69-IF(AB$135=Calculations!$C$39,150000,0)</x:f>
        <x:v>33021.44449996069</x:v>
      </x:c>
      <x:c r="AC138" s="50" t="n">
        <x:f>Calculations!AH$69-IF(AC$135=Calculations!$C$39,150000,0)</x:f>
        <x:v>35280.111427588796</x:v>
      </x:c>
      <x:c r="AD138" s="50" t="n">
        <x:f>Calculations!AI$69-IF(AD$135=Calculations!$C$39,150000,0)</x:f>
        <x:v>37590.50541730132</x:v>
      </x:c>
      <x:c r="AE138" s="50" t="n">
        <x:f>Calculations!AJ$69-IF(AE$135=Calculations!$C$39,150000,0)</x:f>
        <x:v>39953.673465488886</x:v>
      </x:c>
      <x:c r="AF138" s="50" t="n">
        <x:f>Calculations!AK$69-IF(AF$135=Calculations!$C$39,150000,0)</x:f>
        <x:v>42370.677607881255</x:v>
      </x:c>
    </x:row>
    <x:row r="139">
      <x:c r="A139" t="s">
        <x:v>626</x:v>
      </x:c>
      <x:c r="B139" s="50" t="n">
        <x:f>Calculations!$C$53</x:f>
        <x:v>1029031.25</x:v>
      </x:c>
      <x:c r="C139" s="50" t="n">
        <x:f t="shared" ref="C139:AF139" si="26">B139*(1+C136)+C137</x:f>
        <x:v>947638.8301927597</x:v>
      </x:c>
      <x:c r="D139" s="50">
        <x:f t="shared" si="26"/>
        <x:v>1012874.7326980489</x:v>
      </x:c>
      <x:c r="E139" s="50">
        <x:f t="shared" si="26"/>
        <x:v>1059518.5986149819</x:v>
      </x:c>
      <x:c r="F139" s="50">
        <x:f t="shared" si="26"/>
        <x:v>1110517.5433394818</x:v>
      </x:c>
      <x:c r="G139" s="50">
        <x:f t="shared" si="26"/>
        <x:v>1166186.4268250638</x:v>
      </x:c>
      <x:c r="H139" s="50">
        <x:f t="shared" si="26"/>
        <x:v>1226861.2839640428</x:v>
      </x:c>
      <x:c r="I139" s="50">
        <x:f t="shared" si="26"/>
        <x:v>1292900.7144808336</x:v>
      </x:c>
      <x:c r="J139" s="50">
        <x:f t="shared" si="26"/>
        <x:v>1364687.3633207278</x:v>
      </x:c>
      <x:c r="K139" s="50">
        <x:f t="shared" si="26"/>
        <x:v>1442629.4974123843</x:v>
      </x:c>
      <x:c r="L139" s="50">
        <x:f t="shared" si="26"/>
        <x:v>1527162.6850639391</x:v>
      </x:c>
      <x:c r="M139" s="50">
        <x:f t="shared" si="26"/>
        <x:v>1618751.5846590926</x:v>
      </x:c>
      <x:c r="N139" s="50">
        <x:f t="shared" si="26"/>
        <x:v>1717891.8497523852</x:v>
      </x:c>
      <x:c r="O139" s="50">
        <x:f t="shared" si="26"/>
        <x:v>1825112.1581238264</x:v>
      </x:c>
      <x:c r="P139" s="50">
        <x:f t="shared" si="26"/>
        <x:v>1940976.3728439445</x:v>
      </x:c>
      <x:c r="Q139" s="50">
        <x:f t="shared" si="26"/>
        <x:v>2066085.8439230947</x:v>
      </x:c>
      <x:c r="R139" s="50">
        <x:f t="shared" si="26"/>
        <x:v>2201081.8596755946</x:v>
      </x:c>
      <x:c r="S139" s="50">
        <x:f t="shared" si="26"/>
        <x:v>2346648.2575221336</x:v>
      </x:c>
      <x:c r="T139" s="50">
        <x:f t="shared" si="26"/>
        <x:v>2503514.2045853022</x:v>
      </x:c>
      <x:c r="U139" s="50">
        <x:f t="shared" si="26"/>
        <x:v>2672457.1591054727</x:v>
      </x:c>
      <x:c r="V139" s="50">
        <x:f t="shared" si="26"/>
        <x:v>2854306.0244203447</x:v>
      </x:c>
      <x:c r="W139" s="50">
        <x:f t="shared" si="26"/>
        <x:v>3049944.5080140261</x:v>
      </x:c>
      <x:c r="X139" s="50">
        <x:f t="shared" si="26"/>
        <x:v>3260314.6989536434</x:v>
      </x:c>
      <x:c r="Y139" s="50">
        <x:f t="shared" si="26"/>
        <x:v>3486420.8778963191</x:v>
      </x:c>
      <x:c r="Z139" s="50">
        <x:f t="shared" si="26"/>
        <x:v>3729333.5747703756</x:v>
      </x:c>
      <x:c r="AA139" s="50">
        <x:f t="shared" si="26"/>
        <x:v>3990193.8902154886</x:v>
      </x:c>
      <x:c r="AB139" s="50">
        <x:f t="shared" si="26"/>
        <x:v>4270218.0979110552</x:v>
      </x:c>
      <x:c r="AC139" s="50">
        <x:f t="shared" si="26"/>
        <x:v>4570702.5460344618</x:v>
      </x:c>
      <x:c r="AD139" s="50">
        <x:f t="shared" si="26"/>
        <x:v>4893028.877275601</x:v>
      </x:c>
      <x:c r="AE139" s="50">
        <x:f t="shared" si="26"/>
        <x:v>5238669.5880956026</x:v>
      </x:c>
      <x:c r="AF139" s="50">
        <x:f t="shared" si="26"/>
        <x:v>5609193.9492612965</x:v>
      </x:c>
    </x:row>
    <x:row r="140">
      <x:c r="A140" t="s">
        <x:v>627</x:v>
      </x:c>
      <x:c r="B140" s="50" t="n">
        <x:f>Calculations!$C$53</x:f>
        <x:v>1029031.25</x:v>
      </x:c>
      <x:c r="C140" s="50" t="n">
        <x:f>(B140-IF(C$135=Calculations!$C$39,Calculations!$C$46+Calculations!$C$45,0))*(1+C136)+C138</x:f>
        <x:v>746466.1698611609</x:v>
      </x:c>
      <x:c r="D140" s="50" t="n">
        <x:f>(C140-IF(D$135=Calculations!$C$39,Calculations!$C$46+Calculations!$C$45,0))*(1+D136)+D138</x:f>
        <x:v>810985.6891132973</x:v>
      </x:c>
      <x:c r="E140" s="50" t="n">
        <x:f>(D140-IF(E$135=Calculations!$C$39,Calculations!$C$46+Calculations!$C$45,0))*(1+E136)+E138</x:f>
        <x:v>856866.6068656225</x:v>
      </x:c>
      <x:c r="F140" s="50" t="n">
        <x:f>(E140-IF(F$135=Calculations!$C$39,Calculations!$C$46+Calculations!$C$45,0))*(1+F136)+F138</x:f>
        <x:v>907053.0117948152</x:v>
      </x:c>
      <x:c r="G140" s="50" t="n">
        <x:f>(F140-IF(G$135=Calculations!$C$39,Calculations!$C$46+Calculations!$C$45,0))*(1+G136)+G138</x:f>
        <x:v>961856.5403983949</x:v>
      </x:c>
      <x:c r="H140" s="50" t="n">
        <x:f>(G140-IF(H$135=Calculations!$C$39,Calculations!$C$46+Calculations!$C$45,0))*(1+H136)+H138</x:f>
        <x:v>1021609.7945880416</x:v>
      </x:c>
      <x:c r="I140" s="50" t="n">
        <x:f>(H140-IF(I$135=Calculations!$C$39,Calculations!$C$46+Calculations!$C$45,0))*(1+I136)+I138</x:f>
        <x:v>1086667.7179637938</x:v>
      </x:c>
      <x:c r="J140" s="50" t="n">
        <x:f>(I140-IF(J$135=Calculations!$C$39,Calculations!$C$46+Calculations!$C$45,0))*(1+J136)+J138</x:f>
        <x:v>1157409.0616984817</x:v>
      </x:c>
      <x:c r="K140" s="50" t="n">
        <x:f>(J140-IF(K$135=Calculations!$C$39,Calculations!$C$46+Calculations!$C$45,0))*(1+K136)+K138</x:f>
        <x:v>1234237.9458530934</x:v>
      </x:c>
      <x:c r="L140" s="50" t="n">
        <x:f>(K140-IF(L$135=Calculations!$C$39,Calculations!$C$46+Calculations!$C$45,0))*(1+L136)+L138</x:f>
        <x:v>1317585.5223216955</x:v>
      </x:c>
      <x:c r="M140" s="50" t="n">
        <x:f>(L140-IF(M$135=Calculations!$C$39,Calculations!$C$46+Calculations!$C$45,0))*(1+M136)+M138</x:f>
        <x:v>1407911.7460070045</x:v>
      </x:c>
      <x:c r="N140" s="50" t="n">
        <x:f>(M140-IF(N$135=Calculations!$C$39,Calculations!$C$46+Calculations!$C$45,0))*(1+N136)+N138</x:f>
        <x:v>1505707.2612563127</x:v>
      </x:c>
      <x:c r="O140" s="50" t="n">
        <x:f>(N140-IF(O$135=Calculations!$C$39,Calculations!$C$46+Calculations!$C$45,0))*(1+O136)+O138</x:f>
        <x:v>1611495.4110439103</x:v>
      </x:c>
      <x:c r="P140" s="50" t="n">
        <x:f>(O140-IF(P$135=Calculations!$C$39,Calculations!$C$46+Calculations!$C$45,0))*(1+P136)+P138</x:f>
        <x:v>1725834.3768722347</x:v>
      </x:c>
      <x:c r="Q140" s="50" t="n">
        <x:f>(P140-IF(Q$135=Calculations!$C$39,Calculations!$C$46+Calculations!$C$45,0))*(1+Q136)+Q138</x:f>
        <x:v>1849319.4578816253</x:v>
      </x:c>
      <x:c r="R140" s="50" t="n">
        <x:f>(Q140-IF(R$135=Calculations!$C$39,Calculations!$C$46+Calculations!$C$45,0))*(1+R136)+R138</x:f>
        <x:v>1982585.498209831</x:v>
      </x:c>
      <x:c r="S140" s="50" t="n">
        <x:f>(R140-IF(S$135=Calculations!$C$39,Calculations!$C$46+Calculations!$C$45,0))*(1+S136)+S138</x:f>
        <x:v>2126309.472229497</x:v>
      </x:c>
      <x:c r="T140" s="50" t="n">
        <x:f>(S140-IF(T$135=Calculations!$C$39,Calculations!$C$46+Calculations!$C$45,0))*(1+T136)+T138</x:f>
        <x:v>2281213.237917045</x:v>
      </x:c>
      <x:c r="U140" s="50" t="n">
        <x:f>(T140-IF(U$135=Calculations!$C$39,Calculations!$C$46+Calculations!$C$45,0))*(1+U136)+U138</x:f>
        <x:v>2448066.46927218</x:v>
      </x:c>
      <x:c r="V140" s="50" t="n">
        <x:f>(U140-IF(V$135=Calculations!$C$39,Calculations!$C$46+Calculations!$C$45,0))*(1+V136)+V138</x:f>
        <x:v>2627689.779416289</x:v>
      </x:c>
      <x:c r="W140" s="50" t="n">
        <x:f>(V140-IF(W$135=Calculations!$C$39,Calculations!$C$46+Calculations!$C$45,0))*(1+W136)+W138</x:f>
        <x:v>2820958.046753108</x:v>
      </x:c>
      <x:c r="X140" s="50" t="n">
        <x:f>(W140-IF(X$135=Calculations!$C$39,Calculations!$C$46+Calculations!$C$45,0))*(1+X136)+X138</x:f>
        <x:v>3028803.957379167</x:v>
      </x:c>
      <x:c r="Y140" s="50" t="n">
        <x:f>(X140-IF(Y$135=Calculations!$C$39,Calculations!$C$46+Calculations!$C$45,0))*(1+Y136)+Y138</x:f>
        <x:v>3252221.777787903</x:v>
      </x:c>
      <x:c r="Z140" s="50" t="n">
        <x:f>(Y140-IF(Z$135=Calculations!$C$39,Calculations!$C$46+Calculations!$C$45,0))*(1+Z136)+Z138</x:f>
        <x:v>3492271.372823314</x:v>
      </x:c>
      <x:c r="AA140" s="50" t="n">
        <x:f>(Z140-IF(AA$135=Calculations!$C$39,Calculations!$C$46+Calculations!$C$45,0))*(1+AA136)+AA138</x:f>
        <x:v>3750082.484810269</x:v>
      </x:c>
      <x:c r="AB140" s="50" t="n">
        <x:f>(AA140-IF(AB$135=Calculations!$C$39,Calculations!$C$46+Calculations!$C$45,0))*(1+AB136)+AB138</x:f>
        <x:v>4026859.290822897</x:v>
      </x:c>
      <x:c r="AC140" s="50" t="n">
        <x:f>(AB140-IF(AC$135=Calculations!$C$39,Calculations!$C$46+Calculations!$C$45,0))*(1+AC136)+AC138</x:f>
        <x:v>4323885.256153974</x:v>
      </x:c>
      <x:c r="AD140" s="50" t="n">
        <x:f>(AC140-IF(AD$135=Calculations!$C$39,Calculations!$C$46+Calculations!$C$45,0))*(1+AD136)+AD138</x:f>
        <x:v>4642528.3032212835</x:v>
      </x:c>
      <x:c r="AE140" s="50" t="n">
        <x:f>(AD140-IF(AE$135=Calculations!$C$39,Calculations!$C$46+Calculations!$C$45,0))*(1+AE136)+AE138</x:f>
        <x:v>4984246.316396155</x:v>
      </x:c>
      <x:c r="AF140" s="50" t="n">
        <x:f>(AE140-IF(AF$135=Calculations!$C$39,Calculations!$C$46+Calculations!$C$45,0))*(1+AF136)+AF138</x:f>
        <x:v>5350593.004569786</x:v>
      </x:c>
    </x:row>
    <x:row r="141">
      <x:c r="A141" t="s">
        <x:v>966</x:v>
      </x:c>
      <x:c r="B141" s="50" t="n">
        <x:f>Calculations!$C$14</x:f>
        <x:v>181593.75000000003</x:v>
      </x:c>
      <x:c r="C141" s="50" t="n">
        <x:f>B141*(1+C136)+Liquidity_30Y!D$9</x:f>
        <x:v>193397.34375000003</x:v>
      </x:c>
      <x:c r="D141" s="50" t="n">
        <x:f>C141*(1+D136)+Liquidity_30Y!E$9</x:f>
        <x:v>205968.17109375002</x:v>
      </x:c>
      <x:c r="E141" s="50" t="n">
        <x:f>D141*(1+E136)+Liquidity_30Y!F$9</x:f>
        <x:v>219356.10221484376</x:v>
      </x:c>
      <x:c r="F141" s="50" t="n">
        <x:f>E141*(1+F136)+Liquidity_30Y!G$9</x:f>
        <x:v>233614.2488588086</x:v>
      </x:c>
      <x:c r="G141" s="50" t="n">
        <x:f>F141*(1+G136)+Liquidity_30Y!H$9</x:f>
        <x:v>248799.17503463113</x:v>
      </x:c>
      <x:c r="H141" s="50" t="n">
        <x:f>G141*(1+H136)+Liquidity_30Y!I$9</x:f>
        <x:v>264971.12141188217</x:v>
      </x:c>
      <x:c r="I141" s="50" t="n">
        <x:f>H141*(1+I136)+Liquidity_30Y!J$9</x:f>
        <x:v>282194.2443036545</x:v>
      </x:c>
      <x:c r="J141" s="50" t="n">
        <x:f>I141*(1+J136)+Liquidity_30Y!K$9</x:f>
        <x:v>300536.870183392</x:v>
      </x:c>
      <x:c r="K141" s="50" t="n">
        <x:f>J141*(1+K136)+Liquidity_30Y!L$9</x:f>
        <x:v>320071.7667453125</x:v>
      </x:c>
      <x:c r="L141" s="50" t="n">
        <x:f>K141*(1+L136)+Liquidity_30Y!M$9</x:f>
        <x:v>340876.4315837578</x:v>
      </x:c>
      <x:c r="M141" s="50" t="n">
        <x:f>L141*(1+M136)+Liquidity_30Y!N$9</x:f>
        <x:v>363033.39963670203</x:v>
      </x:c>
      <x:c r="N141" s="50" t="n">
        <x:f>M141*(1+N136)+Liquidity_30Y!O$9</x:f>
        <x:v>386630.5706130876</x:v>
      </x:c>
      <x:c r="O141" s="50" t="n">
        <x:f>N141*(1+O136)+Liquidity_30Y!P$9</x:f>
        <x:v>411761.55770293827</x:v>
      </x:c>
      <x:c r="P141" s="50" t="n">
        <x:f>O141*(1+P136)+Liquidity_30Y!Q$9</x:f>
        <x:v>438526.0589536292</x:v>
      </x:c>
      <x:c r="Q141" s="50" t="n">
        <x:f>P141*(1+Q136)+Liquidity_30Y!R$9</x:f>
        <x:v>467030.2527856151</x:v>
      </x:c>
      <x:c r="R141" s="50" t="n">
        <x:f>Q141*(1+R136)+Liquidity_30Y!S$9</x:f>
        <x:v>497387.21921668004</x:v>
      </x:c>
      <x:c r="S141" s="50" t="n">
        <x:f>R141*(1+S136)+Liquidity_30Y!T$9</x:f>
        <x:v>529717.3884657642</x:v>
      </x:c>
      <x:c r="T141" s="50" t="n">
        <x:f>S141*(1+T136)+Liquidity_30Y!U$9</x:f>
        <x:v>564149.0187160389</x:v>
      </x:c>
      <x:c r="U141" s="50" t="n">
        <x:f>T141*(1+U136)+Liquidity_30Y!V$9</x:f>
        <x:v>600818.7049325814</x:v>
      </x:c>
      <x:c r="V141" s="50" t="n">
        <x:f>U141*(1+V136)+Liquidity_30Y!W$9</x:f>
        <x:v>639871.9207531991</x:v>
      </x:c>
      <x:c r="W141" s="50" t="n">
        <x:f>V141*(1+W136)+Liquidity_30Y!X$9</x:f>
        <x:v>681463.5956021571</x:v>
      </x:c>
      <x:c r="X141" s="50" t="n">
        <x:f>W141*(1+X136)+Liquidity_30Y!Y$9</x:f>
        <x:v>725758.7293162972</x:v>
      </x:c>
      <x:c r="Y141" s="50" t="n">
        <x:f>X141*(1+Y136)+Liquidity_30Y!Z$9</x:f>
        <x:v>772933.0467218565</x:v>
      </x:c>
      <x:c r="Z141" s="50" t="n">
        <x:f>Y141*(1+Z136)+Liquidity_30Y!AA$9</x:f>
        <x:v>823173.694758777</x:v>
      </x:c>
      <x:c r="AA141" s="50" t="n">
        <x:f>Z141*(1+AA136)+Liquidity_30Y!AB$9</x:f>
        <x:v>876679.9849180975</x:v>
      </x:c>
      <x:c r="AB141" s="50" t="n">
        <x:f>AA141*(1+AB136)+Liquidity_30Y!AC$9</x:f>
        <x:v>933664.1839377738</x:v>
      </x:c>
      <x:c r="AC141" s="50" t="n">
        <x:f>AB141*(1+AC136)+Liquidity_30Y!AD$9</x:f>
        <x:v>994352.355893729</x:v>
      </x:c>
      <x:c r="AD141" s="50" t="n">
        <x:f>AC141*(1+AD136)+Liquidity_30Y!AE$9</x:f>
        <x:v>1058985.2590268215</x:v>
      </x:c>
      <x:c r="AE141" s="50" t="n">
        <x:f>AD141*(1+AE136)+Liquidity_30Y!AF$9</x:f>
        <x:v>1127819.3008635647</x:v>
      </x:c>
      <x:c r="AF141" s="50" t="n">
        <x:f>AE141*(1+AF136)+Liquidity_30Y!AG$9</x:f>
        <x:v>1201127.5554196963</x:v>
      </x:c>
    </x:row>
    <x:row r="142">
      <x:c r="A142" t="s">
        <x:v>967</x:v>
      </x:c>
      <x:c r="B142" s="50" t="n">
        <x:f t="shared" ref="B142:AF142" si="27">B139+B141</x:f>
        <x:v>1210625</x:v>
      </x:c>
      <x:c r="C142" s="50">
        <x:f t="shared" si="27"/>
        <x:v>1141036.1739427599</x:v>
      </x:c>
      <x:c r="D142" s="50">
        <x:f t="shared" si="27"/>
        <x:v>1218842.903791799</x:v>
      </x:c>
      <x:c r="E142" s="50">
        <x:f t="shared" si="27"/>
        <x:v>1278874.7008298256</x:v>
      </x:c>
      <x:c r="F142" s="50">
        <x:f t="shared" si="27"/>
        <x:v>1344131.7921982903</x:v>
      </x:c>
      <x:c r="G142" s="50">
        <x:f t="shared" si="27"/>
        <x:v>1414985.6018596948</x:v>
      </x:c>
      <x:c r="H142" s="50">
        <x:f t="shared" si="27"/>
        <x:v>1491832.4053759249</x:v>
      </x:c>
      <x:c r="I142" s="50">
        <x:f t="shared" si="27"/>
        <x:v>1575094.958784488</x:v>
      </x:c>
      <x:c r="J142" s="50">
        <x:f t="shared" si="27"/>
        <x:v>1665224.2335041198</x:v>
      </x:c>
      <x:c r="K142" s="50">
        <x:f t="shared" si="27"/>
        <x:v>1762701.2641576966</x:v>
      </x:c>
      <x:c r="L142" s="50">
        <x:f t="shared" si="27"/>
        <x:v>1868039.1166476968</x:v>
      </x:c>
      <x:c r="M142" s="50">
        <x:f t="shared" si="27"/>
        <x:v>1981784.9842957947</x:v>
      </x:c>
      <x:c r="N142" s="50">
        <x:f t="shared" si="27"/>
        <x:v>2104522.4203654728</x:v>
      </x:c>
      <x:c r="O142" s="50">
        <x:f t="shared" si="27"/>
        <x:v>2236873.7158267647</x:v>
      </x:c>
      <x:c r="P142" s="50">
        <x:f t="shared" si="27"/>
        <x:v>2379502.4317975738</x:v>
      </x:c>
      <x:c r="Q142" s="50">
        <x:f t="shared" si="27"/>
        <x:v>2533116.0967087098</x:v>
      </x:c>
      <x:c r="R142" s="50">
        <x:f t="shared" si="27"/>
        <x:v>2698469.0788922748</x:v>
      </x:c>
      <x:c r="S142" s="50">
        <x:f t="shared" si="27"/>
        <x:v>2876365.6459878981</x:v>
      </x:c>
      <x:c r="T142" s="50">
        <x:f t="shared" si="27"/>
        <x:v>3067663.2233013408</x:v>
      </x:c>
      <x:c r="U142" s="50">
        <x:f t="shared" si="27"/>
        <x:v>3273275.8640380539</x:v>
      </x:c>
      <x:c r="V142" s="50">
        <x:f t="shared" si="27"/>
        <x:v>3494177.9451735439</x:v>
      </x:c>
      <x:c r="W142" s="50">
        <x:f t="shared" si="27"/>
        <x:v>3731408.1036161832</x:v>
      </x:c>
      <x:c r="X142" s="50">
        <x:f t="shared" si="27"/>
        <x:v>3986073.4282699404</x:v>
      </x:c>
      <x:c r="Y142" s="50">
        <x:f t="shared" si="27"/>
        <x:v>4259353.9246181753</x:v>
      </x:c>
      <x:c r="Z142" s="50">
        <x:f t="shared" si="27"/>
        <x:v>4552507.2695291527</x:v>
      </x:c>
      <x:c r="AA142" s="50">
        <x:f t="shared" si="27"/>
        <x:v>4866873.8751335861</x:v>
      </x:c>
      <x:c r="AB142" s="50">
        <x:f t="shared" si="27"/>
        <x:v>5203882.2818488292</x:v>
      </x:c>
      <x:c r="AC142" s="50">
        <x:f t="shared" si="27"/>
        <x:v>5565054.9019281911</x:v>
      </x:c>
      <x:c r="AD142" s="50">
        <x:f t="shared" si="27"/>
        <x:v>5952014.1363024227</x:v>
      </x:c>
      <x:c r="AE142" s="50">
        <x:f t="shared" si="27"/>
        <x:v>6366488.8889591675</x:v>
      </x:c>
      <x:c r="AF142" s="50">
        <x:f t="shared" si="27"/>
        <x:v>6810321.504680993</x:v>
      </x:c>
    </x:row>
    <x:row r="143">
      <x:c r="A143" t="s">
        <x:v>968</x:v>
      </x:c>
      <x:c r="B143" s="50" t="n">
        <x:f t="shared" ref="B143:AF143" si="28">B140+B141</x:f>
        <x:v>1210625</x:v>
      </x:c>
      <x:c r="C143" s="50">
        <x:f t="shared" si="28"/>
        <x:v>939863.51361116092</x:v>
      </x:c>
      <x:c r="D143" s="50">
        <x:f t="shared" si="28"/>
        <x:v>1016953.8602070473</x:v>
      </x:c>
      <x:c r="E143" s="50">
        <x:f t="shared" si="28"/>
        <x:v>1076222.7090804663</x:v>
      </x:c>
      <x:c r="F143" s="50">
        <x:f t="shared" si="28"/>
        <x:v>1140667.2606536238</x:v>
      </x:c>
      <x:c r="G143" s="50">
        <x:f t="shared" si="28"/>
        <x:v>1210655.715433026</x:v>
      </x:c>
      <x:c r="H143" s="50">
        <x:f t="shared" si="28"/>
        <x:v>1286580.9159999238</x:v>
      </x:c>
      <x:c r="I143" s="50">
        <x:f t="shared" si="28"/>
        <x:v>1368861.9622674482</x:v>
      </x:c>
      <x:c r="J143" s="50">
        <x:f t="shared" si="28"/>
        <x:v>1457945.9318818736</x:v>
      </x:c>
      <x:c r="K143" s="50">
        <x:f t="shared" si="28"/>
        <x:v>1554309.7125984058</x:v>
      </x:c>
      <x:c r="L143" s="50">
        <x:f t="shared" si="28"/>
        <x:v>1658461.9539054532</x:v>
      </x:c>
      <x:c r="M143" s="50">
        <x:f t="shared" si="28"/>
        <x:v>1770945.1456437064</x:v>
      </x:c>
      <x:c r="N143" s="50">
        <x:f t="shared" si="28"/>
        <x:v>1892337.8318694003</x:v>
      </x:c>
      <x:c r="O143" s="50">
        <x:f t="shared" si="28"/>
        <x:v>2023256.9687468486</x:v>
      </x:c>
      <x:c r="P143" s="50">
        <x:f t="shared" si="28"/>
        <x:v>2164360.4358258639</x:v>
      </x:c>
      <x:c r="Q143" s="50">
        <x:f t="shared" si="28"/>
        <x:v>2316349.7106672404</x:v>
      </x:c>
      <x:c r="R143" s="50">
        <x:f t="shared" si="28"/>
        <x:v>2479972.717426511</x:v>
      </x:c>
      <x:c r="S143" s="50">
        <x:f t="shared" si="28"/>
        <x:v>2656026.8606952615</x:v>
      </x:c>
      <x:c r="T143" s="50">
        <x:f t="shared" si="28"/>
        <x:v>2845362.2566330843</x:v>
      </x:c>
      <x:c r="U143" s="50">
        <x:f t="shared" si="28"/>
        <x:v>3048885.1742047612</x:v>
      </x:c>
      <x:c r="V143" s="50">
        <x:f t="shared" si="28"/>
        <x:v>3267561.7001694883</x:v>
      </x:c>
      <x:c r="W143" s="50">
        <x:f t="shared" si="28"/>
        <x:v>3502421.6423552651</x:v>
      </x:c>
      <x:c r="X143" s="50">
        <x:f t="shared" si="28"/>
        <x:v>3754562.686695464</x:v>
      </x:c>
      <x:c r="Y143" s="50">
        <x:f t="shared" si="28"/>
        <x:v>4025154.8245097594</x:v>
      </x:c>
      <x:c r="Z143" s="50">
        <x:f t="shared" si="28"/>
        <x:v>4315445.0675820913</x:v>
      </x:c>
      <x:c r="AA143" s="50">
        <x:f t="shared" si="28"/>
        <x:v>4626762.4697283665</x:v>
      </x:c>
      <x:c r="AB143" s="50">
        <x:f t="shared" si="28"/>
        <x:v>4960523.4747606711</x:v>
      </x:c>
      <x:c r="AC143" s="50">
        <x:f t="shared" si="28"/>
        <x:v>5318237.612047703</x:v>
      </x:c>
      <x:c r="AD143" s="50">
        <x:f t="shared" si="28"/>
        <x:v>5701513.5622481052</x:v>
      </x:c>
      <x:c r="AE143" s="50">
        <x:f t="shared" si="28"/>
        <x:v>6112065.6172597203</x:v>
      </x:c>
      <x:c r="AF143" s="50">
        <x:f t="shared" si="28"/>
        <x:v>6551720.5599894822</x:v>
      </x:c>
    </x:row>
    <x:row r="144">
      <x:c r="A144" t="s">
        <x:v>635</x:v>
      </x:c>
      <x:c r="B144" s="50" t="n">
        <x:f>Calculations!G$80</x:f>
        <x:v>1</x:v>
      </x:c>
      <x:c r="C144" s="50" t="n">
        <x:f>Calculations!H$80</x:f>
        <x:v>1.025</x:v>
      </x:c>
      <x:c r="D144" s="50" t="n">
        <x:f>Calculations!I$80</x:f>
        <x:v>1.050625</x:v>
      </x:c>
      <x:c r="E144" s="50" t="n">
        <x:f>Calculations!J$80</x:f>
        <x:v>1.0768906249999999</x:v>
      </x:c>
      <x:c r="F144" s="50" t="n">
        <x:f>Calculations!K$80</x:f>
        <x:v>1.1038128906249998</x:v>
      </x:c>
      <x:c r="G144" s="50" t="n">
        <x:f>Calculations!L$80</x:f>
        <x:v>1.1314082128906247</x:v>
      </x:c>
      <x:c r="H144" s="50" t="n">
        <x:f>Calculations!M$80</x:f>
        <x:v>1.1596934182128902</x:v>
      </x:c>
      <x:c r="I144" s="50" t="n">
        <x:f>Calculations!N$80</x:f>
        <x:v>1.1886857536682125</x:v>
      </x:c>
      <x:c r="J144" s="50" t="n">
        <x:f>Calculations!O$80</x:f>
        <x:v>1.2184028975099177</x:v>
      </x:c>
      <x:c r="K144" s="50" t="n">
        <x:f>Calculations!P$80</x:f>
        <x:v>1.2488629699476654</x:v>
      </x:c>
      <x:c r="L144" s="50" t="n">
        <x:f>Calculations!Q$80</x:f>
        <x:v>1.280084544196357</x:v>
      </x:c>
      <x:c r="M144" s="50" t="n">
        <x:f>Calculations!R$80</x:f>
        <x:v>1.312086657801266</x:v>
      </x:c>
      <x:c r="N144" s="50" t="n">
        <x:f>Calculations!S$80</x:f>
        <x:v>1.3448888242462975</x:v>
      </x:c>
      <x:c r="O144" s="50" t="n">
        <x:f>Calculations!T$80</x:f>
        <x:v>1.378511044852455</x:v>
      </x:c>
      <x:c r="P144" s="50" t="n">
        <x:f>Calculations!U$80</x:f>
        <x:v>1.4129738209737661</x:v>
      </x:c>
      <x:c r="Q144" s="50" t="n">
        <x:f>Calculations!V$80</x:f>
        <x:v>1.4482981664981105</x:v>
      </x:c>
      <x:c r="R144" s="50" t="n">
        <x:f>Calculations!W$80</x:f>
        <x:v>1.4845056206605631</x:v>
      </x:c>
      <x:c r="S144" s="50" t="n">
        <x:f>Calculations!X$80</x:f>
        <x:v>1.521618261177077</x:v>
      </x:c>
      <x:c r="T144" s="50" t="n">
        <x:f>Calculations!Y$80</x:f>
        <x:v>1.559658717706504</x:v>
      </x:c>
      <x:c r="U144" s="50" t="n">
        <x:f>Calculations!Z$80</x:f>
        <x:v>1.5986501856491666</x:v>
      </x:c>
      <x:c r="V144" s="50" t="n">
        <x:f>Calculations!AA$80</x:f>
        <x:v>1.6386164402903955</x:v>
      </x:c>
      <x:c r="W144" s="50" t="n">
        <x:f>Calculations!AB$80</x:f>
        <x:v>1.6795818512976552</x:v>
      </x:c>
      <x:c r="X144" s="50" t="n">
        <x:f>Calculations!AC$80</x:f>
        <x:v>1.7215713975800966</x:v>
      </x:c>
      <x:c r="Y144" s="50" t="n">
        <x:f>Calculations!AD$80</x:f>
        <x:v>1.764610682519599</x:v>
      </x:c>
      <x:c r="Z144" s="50" t="n">
        <x:f>Calculations!AE$80</x:f>
        <x:v>1.808725949582589</x:v>
      </x:c>
      <x:c r="AA144" s="50" t="n">
        <x:f>Calculations!AF$80</x:f>
        <x:v>1.8539440983221533</x:v>
      </x:c>
      <x:c r="AB144" s="50" t="n">
        <x:f>Calculations!AG$80</x:f>
        <x:v>1.900292700780207</x:v>
      </x:c>
      <x:c r="AC144" s="50" t="n">
        <x:f>Calculations!AH$80</x:f>
        <x:v>1.9478000182997122</x:v>
      </x:c>
      <x:c r="AD144" s="50" t="n">
        <x:f>Calculations!AI$80</x:f>
        <x:v>1.9964950187572048</x:v>
      </x:c>
      <x:c r="AE144" s="50" t="n">
        <x:f>Calculations!AJ$80</x:f>
        <x:v>2.046407394226135</x:v>
      </x:c>
      <x:c r="AF144" s="50" t="n">
        <x:f>Calculations!AK$80</x:f>
        <x:v>2.097567579081788</x:v>
      </x:c>
    </x:row>
    <x:row r="145">
      <x:c r="B145" s="50"/>
      <x:c r="C145" s="50"/>
      <x:c r="D145" s="50"/>
      <x:c r="E145" s="50"/>
      <x:c r="F145" s="50"/>
      <x:c r="G145" s="50"/>
      <x:c r="H145" s="50"/>
      <x:c r="I145" s="50"/>
      <x:c r="J145" s="50"/>
      <x:c r="K145" s="50"/>
      <x:c r="L145" s="50"/>
      <x:c r="M145" s="50"/>
      <x:c r="N145" s="50"/>
      <x:c r="O145" s="50"/>
      <x:c r="P145" s="50"/>
      <x:c r="Q145" s="50"/>
      <x:c r="R145" s="50"/>
      <x:c r="S145" s="50"/>
      <x:c r="T145" s="50"/>
      <x:c r="U145" s="50"/>
      <x:c r="V145" s="50"/>
      <x:c r="W145" s="50"/>
      <x:c r="X145" s="50"/>
      <x:c r="Y145" s="50"/>
      <x:c r="Z145" s="50"/>
      <x:c r="AA145" s="50"/>
      <x:c r="AB145" s="50"/>
      <x:c r="AC145" s="50"/>
      <x:c r="AD145" s="50"/>
      <x:c r="AE145" s="50"/>
      <x:c r="AF145" s="50"/>
    </x:row>
    <x:row r="146">
      <x:c r="B146" s="50"/>
      <x:c r="C146" s="50"/>
      <x:c r="D146" s="50"/>
      <x:c r="E146" s="50"/>
      <x:c r="F146" s="50"/>
      <x:c r="G146" s="50"/>
      <x:c r="H146" s="50"/>
      <x:c r="I146" s="50"/>
      <x:c r="J146" s="50"/>
      <x:c r="K146" s="50"/>
      <x:c r="L146" s="50"/>
      <x:c r="M146" s="50"/>
      <x:c r="N146" s="50"/>
      <x:c r="O146" s="50"/>
      <x:c r="P146" s="50"/>
      <x:c r="Q146" s="50"/>
      <x:c r="R146" s="50"/>
      <x:c r="S146" s="50"/>
      <x:c r="T146" s="50"/>
      <x:c r="U146" s="50"/>
      <x:c r="V146" s="50"/>
      <x:c r="W146" s="50"/>
      <x:c r="X146" s="50"/>
      <x:c r="Y146" s="50"/>
      <x:c r="Z146" s="50"/>
      <x:c r="AA146" s="50"/>
      <x:c r="AB146" s="50"/>
      <x:c r="AC146" s="50"/>
      <x:c r="AD146" s="50"/>
      <x:c r="AE146" s="50"/>
      <x:c r="AF146" s="50"/>
    </x:row>
  </x:sheetData>
  <x:mergeCells>
    <x:mergeCell ref="A1:I1"/>
    <x:mergeCell ref="A2:I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4"/>
  <x:cols>
    <x:col min="1" max="1" width="46" customWidth="1"/>
    <x:col min="2" max="2" width="16" customWidth="1"/>
    <x:col min="3" max="5" width="12" customWidth="1"/>
    <x:col min="6" max="6" width="16" customWidth="1"/>
    <x:col min="10" max="10" width="28" customWidth="1"/>
    <x:col min="11" max="11" width="16" customWidth="1"/>
    <x:col min="12" max="12" width="10" customWidth="1"/>
    <x:col min="13" max="13" width="38" customWidth="1"/>
    <x:col min="14" max="14" width="28" customWidth="1"/>
    <x:col min="15" max="15" width="16" customWidth="1"/>
    <x:col min="16" max="16" width="10" customWidth="1"/>
    <x:col min="17" max="17" width="38" customWidth="1"/>
  </x:cols>
  <x:sheetData>
    <x:row r="1" ht="24" customHeight="1">
      <x:c r="A1" s="100" t="s">
        <x:v>977</x:v>
      </x:c>
      <x:c r="B1" s="99"/>
      <x:c r="C1" s="99"/>
      <x:c r="D1" s="99"/>
      <x:c r="E1" s="99"/>
      <x:c r="F1" s="79"/>
      <x:c r="J1" s="100" t="s">
        <x:v>978</x:v>
      </x:c>
      <x:c r="K1" s="99"/>
      <x:c r="L1" s="99"/>
      <x:c r="M1" s="99"/>
      <x:c r="N1" s="100" t="s">
        <x:v>979</x:v>
      </x:c>
      <x:c r="O1" s="99"/>
      <x:c r="P1" s="99"/>
      <x:c r="Q1" s="99"/>
    </x:row>
    <x:row r="2" ht="34" customHeight="1">
      <x:c r="A2" s="99" t="s">
        <x:v>980</x:v>
      </x:c>
      <x:c r="B2" s="99"/>
      <x:c r="C2" s="99"/>
      <x:c r="D2" s="99"/>
      <x:c r="E2" s="99"/>
    </x:row>
    <x:row r="3" ht="18" customHeight="1">
      <x:c r="J3" s="80" t="s">
        <x:v>665</x:v>
      </x:c>
      <x:c r="K3" s="80" t="s">
        <x:v>176</x:v>
      </x:c>
      <x:c r="L3" s="80" t="s">
        <x:v>177</x:v>
      </x:c>
      <x:c r="M3" s="80" t="s">
        <x:v>178</x:v>
      </x:c>
      <x:c r="N3" s="80" t="s">
        <x:v>622</x:v>
      </x:c>
      <x:c r="O3" s="80" t="s">
        <x:v>176</x:v>
      </x:c>
      <x:c r="P3" s="80" t="s">
        <x:v>177</x:v>
      </x:c>
      <x:c r="Q3" s="80" t="s">
        <x:v>670</x:v>
      </x:c>
    </x:row>
    <x:row r="4" ht="18" customHeight="1">
      <x:c r="A4" s="80" t="s">
        <x:v>622</x:v>
      </x:c>
      <x:c r="B4" s="80" t="s">
        <x:v>955</x:v>
      </x:c>
      <x:c r="C4" s="80" t="s">
        <x:v>888</x:v>
      </x:c>
      <x:c r="D4" s="80" t="s">
        <x:v>981</x:v>
      </x:c>
      <x:c r="E4" s="80" t="s">
        <x:v>982</x:v>
      </x:c>
      <x:c r="F4" s="80" t="s">
        <x:v>983</x:v>
      </x:c>
      <x:c r="J4" s="40" t="s">
        <x:v>984</x:v>
      </x:c>
      <x:c r="K4" s="81" t="s">
        <x:v>365</x:v>
      </x:c>
      <x:c r="L4" s="40" t="s">
        <x:v>366</x:v>
      </x:c>
      <x:c r="M4" s="40" t="s">
        <x:v>985</x:v>
      </x:c>
      <x:c r="N4" s="40" t="s">
        <x:v>986</x:v>
      </x:c>
      <x:c r="O4" s="82" t="n">
        <x:f>$K$14</x:f>
        <x:v>1975000</x:v>
      </x:c>
      <x:c r="P4" s="40" t="s">
        <x:v>241</x:v>
      </x:c>
      <x:c r="Q4" s="40" t="s">
        <x:v>987</x:v>
      </x:c>
      <x:c r="AJ4" t="s">
        <x:v>988</x:v>
      </x:c>
      <x:c r="AK4" t="s">
        <x:v>989</x:v>
      </x:c>
      <x:c r="AL4" t="s">
        <x:v>990</x:v>
      </x:c>
      <x:c r="AM4" t="s">
        <x:v>991</x:v>
      </x:c>
    </x:row>
    <x:row r="5" ht="18" customHeight="1">
      <x:c r="A5" s="40" t="s">
        <x:v>992</x:v>
      </x:c>
      <x:c r="B5" s="82" t="n">
        <x:f>PERCENTILE(MC_Paths_Base!$AF$5:$AF$504,0.05)/$AF$31</x:f>
        <x:v>609876.7289888945</x:v>
      </x:c>
      <x:c r="C5" s="82" t="n">
        <x:f>PERCENTILE(MC_Paths_Base!$AF$5:$AF$504,0.05)/$AF$31+$AF$33</x:f>
        <x:v>486590.6202263288</x:v>
      </x:c>
      <x:c r="D5" s="82" t="n">
        <x:f>PERCENTILE(MC_Paths_Base!$AF$5:$AF$504,0.05)/$AF$31+$AF$36</x:f>
        <x:v>-349881.36038943275</x:v>
      </x:c>
      <x:c r="E5" s="82" t="n">
        <x:f>PERCENTILE(MC_Paths_Base!$AF$5:$AF$504,0.05)/$AF$31+$AF$37</x:f>
        <x:v>-286164.8908334557</x:v>
      </x:c>
      <x:c r="F5" s="83" t="n">
        <x:f>IF(OR(UPPER($K$4)&lt;&gt;"YES",$K$5=0),B5,PERCENTILE(MC_Paths_WaitBuy_30Y!$AF$22:$AF$521,0.05)/MC_Paths_WaitBuy_30Y!$AF$5)</x:f>
        <x:v>609876.7289888945</x:v>
      </x:c>
      <x:c r="J5" s="40" t="s">
        <x:v>993</x:v>
      </x:c>
      <x:c r="K5" s="84">
        <x:v>0</x:v>
      </x:c>
      <x:c r="L5" s="40" t="s">
        <x:v>182</x:v>
      </x:c>
      <x:c r="M5" s="40" t="s">
        <x:v>994</x:v>
      </x:c>
      <x:c r="N5" s="40" t="s">
        <x:v>995</x:v>
      </x:c>
      <x:c r="O5" s="82" t="n">
        <x:f>$K$15</x:f>
        <x:v>839375</x:v>
      </x:c>
      <x:c r="P5" s="40" t="s">
        <x:v>241</x:v>
      </x:c>
      <x:c r="Q5" s="40" t="s">
        <x:v>996</x:v>
      </x:c>
      <x:c r="AJ5" t="n">
        <x:f>MIN(MC_Paths_Base!B5:AF5)</x:f>
        <x:v>1029031.25</x:v>
      </x:c>
      <x:c r="AK5" t="n">
        <x:f>MIN(MC_Paths_Base!B5+'Monte Carlo'!$B$32,MC_Paths_Base!C5+'Monte Carlo'!$C$32,MC_Paths_Base!D5+'Monte Carlo'!$D$32,MC_Paths_Base!E5+'Monte Carlo'!$E$32,MC_Paths_Base!F5+'Monte Carlo'!$F$32,MC_Paths_Base!G5+'Monte Carlo'!$G$32,MC_Paths_Base!H5+'Monte Carlo'!$H$32,MC_Paths_Base!I5+'Monte Carlo'!$I$32,MC_Paths_Base!J5+'Monte Carlo'!$J$32,MC_Paths_Base!K5+'Monte Carlo'!$K$32,MC_Paths_Base!L5+'Monte Carlo'!$L$32,MC_Paths_Base!M5+'Monte Carlo'!$M$32,MC_Paths_Base!N5+'Monte Carlo'!$N$32,MC_Paths_Base!O5+'Monte Carlo'!$O$32,MC_Paths_Base!P5+'Monte Carlo'!$P$32,MC_Paths_Base!Q5+'Monte Carlo'!$Q$32,MC_Paths_Base!R5+'Monte Carlo'!$R$32,MC_Paths_Base!S5+'Monte Carlo'!$S$32,MC_Paths_Base!T5+'Monte Carlo'!$T$32,MC_Paths_Base!U5+'Monte Carlo'!$U$32,MC_Paths_Base!V5+'Monte Carlo'!$V$32,MC_Paths_Base!W5+'Monte Carlo'!$W$32,MC_Paths_Base!X5+'Monte Carlo'!$X$32,MC_Paths_Base!Y5+'Monte Carlo'!$Y$32,MC_Paths_Base!Z5+'Monte Carlo'!$Z$32,MC_Paths_Base!AA5+'Monte Carlo'!$AA$32,MC_Paths_Base!AB5+'Monte Carlo'!$AB$32,MC_Paths_Base!AC5+'Monte Carlo'!$AC$32,MC_Paths_Base!AD5+'Monte Carlo'!$AD$32,MC_Paths_Base!AE5+'Monte Carlo'!$AE$32,MC_Paths_Base!AF5+'Monte Carlo'!$AF$32)</x:f>
        <x:v>891292.9149899436</x:v>
      </x:c>
      <x:c r="AL5" t="n">
        <x:f>MIN(MC_Paths_Base!B5+'Monte Carlo'!$B$34,MC_Paths_Base!C5+'Monte Carlo'!$C$34,MC_Paths_Base!D5+'Monte Carlo'!$D$34,MC_Paths_Base!E5+'Monte Carlo'!$E$34,MC_Paths_Base!F5+'Monte Carlo'!$F$34,MC_Paths_Base!G5+'Monte Carlo'!$G$34,MC_Paths_Base!H5+'Monte Carlo'!$H$34,MC_Paths_Base!I5+'Monte Carlo'!$I$34,MC_Paths_Base!J5+'Monte Carlo'!$J$34,MC_Paths_Base!K5+'Monte Carlo'!$K$34,MC_Paths_Base!L5+'Monte Carlo'!$L$34,MC_Paths_Base!M5+'Monte Carlo'!$M$34,MC_Paths_Base!N5+'Monte Carlo'!$N$34,MC_Paths_Base!O5+'Monte Carlo'!$O$34,MC_Paths_Base!P5+'Monte Carlo'!$P$34,MC_Paths_Base!Q5+'Monte Carlo'!$Q$34,MC_Paths_Base!R5+'Monte Carlo'!$R$34,MC_Paths_Base!S5+'Monte Carlo'!$S$34,MC_Paths_Base!T5+'Monte Carlo'!$T$34,MC_Paths_Base!U5+'Monte Carlo'!$U$34,MC_Paths_Base!V5+'Monte Carlo'!$V$34,MC_Paths_Base!W5+'Monte Carlo'!$W$34,MC_Paths_Base!X5+'Monte Carlo'!$X$34,MC_Paths_Base!Y5+'Monte Carlo'!$Y$34,MC_Paths_Base!Z5+'Monte Carlo'!$Z$34,MC_Paths_Base!AA5+'Monte Carlo'!$AA$34,MC_Paths_Base!AB5+'Monte Carlo'!$AB$34,MC_Paths_Base!AC5+'Monte Carlo'!$AC$34,MC_Paths_Base!AD5+'Monte Carlo'!$AD$34,MC_Paths_Base!AE5+'Monte Carlo'!$AE$34,MC_Paths_Base!AF5+'Monte Carlo'!$AF$34)</x:f>
        <x:v>119356.5823952409</x:v>
      </x:c>
      <x:c r="AM5" t="n">
        <x:f>MIN(MC_Paths_Base!B5+'Monte Carlo'!$B$35,MC_Paths_Base!C5+'Monte Carlo'!$C$35,MC_Paths_Base!D5+'Monte Carlo'!$D$35,MC_Paths_Base!E5+'Monte Carlo'!$E$35,MC_Paths_Base!F5+'Monte Carlo'!$F$35,MC_Paths_Base!G5+'Monte Carlo'!$G$35,MC_Paths_Base!H5+'Monte Carlo'!$H$35,MC_Paths_Base!I5+'Monte Carlo'!$I$35,MC_Paths_Base!J5+'Monte Carlo'!$J$35,MC_Paths_Base!K5+'Monte Carlo'!$K$35,MC_Paths_Base!L5+'Monte Carlo'!$L$35,MC_Paths_Base!M5+'Monte Carlo'!$M$35,MC_Paths_Base!N5+'Monte Carlo'!$N$35,MC_Paths_Base!O5+'Monte Carlo'!$O$35,MC_Paths_Base!P5+'Monte Carlo'!$P$35,MC_Paths_Base!Q5+'Monte Carlo'!$Q$35,MC_Paths_Base!R5+'Monte Carlo'!$R$35,MC_Paths_Base!S5+'Monte Carlo'!$S$35,MC_Paths_Base!T5+'Monte Carlo'!$T$35,MC_Paths_Base!U5+'Monte Carlo'!$U$35,MC_Paths_Base!V5+'Monte Carlo'!$V$35,MC_Paths_Base!W5+'Monte Carlo'!$W$35,MC_Paths_Base!X5+'Monte Carlo'!$X$35,MC_Paths_Base!Y5+'Monte Carlo'!$Y$35,MC_Paths_Base!Z5+'Monte Carlo'!$Z$35,MC_Paths_Base!AA5+'Monte Carlo'!$AA$35,MC_Paths_Base!AB5+'Monte Carlo'!$AB$35,MC_Paths_Base!AC5+'Monte Carlo'!$AC$35,MC_Paths_Base!AD5+'Monte Carlo'!$AD$35,MC_Paths_Base!AE5+'Monte Carlo'!$AE$35,MC_Paths_Base!AF5+'Monte Carlo'!$AF$35)</x:f>
        <x:v>233243.68204384972</x:v>
      </x:c>
    </x:row>
    <x:row r="6" ht="18" customHeight="1">
      <x:c r="A6" s="40" t="s">
        <x:v>997</x:v>
      </x:c>
      <x:c r="B6" s="82" t="n">
        <x:f>PERCENTILE(MC_Paths_Base!$AF$5:$AF$504,0.1)/$AF$31</x:f>
        <x:v>846718.9156106042</x:v>
      </x:c>
      <x:c r="C6" s="82" t="n">
        <x:f>PERCENTILE(MC_Paths_Base!$AF$5:$AF$504,0.1)/$AF$31+$AF$33</x:f>
        <x:v>723432.8068480385</x:v>
      </x:c>
      <x:c r="D6" s="82" t="n">
        <x:f>PERCENTILE(MC_Paths_Base!$AF$5:$AF$504,0.1)/$AF$31+$AF$36</x:f>
        <x:v>-113039.17376772303</x:v>
      </x:c>
      <x:c r="E6" s="82" t="n">
        <x:f>PERCENTILE(MC_Paths_Base!$AF$5:$AF$504,0.1)/$AF$31+$AF$37</x:f>
        <x:v>-49322.70421174599</x:v>
      </x:c>
      <x:c r="F6" s="83" t="n">
        <x:f>IF(OR(UPPER($K$4)&lt;&gt;"YES",$K$5=0),B6,PERCENTILE(MC_Paths_WaitBuy_30Y!$AF$22:$AF$521,0.1)/MC_Paths_WaitBuy_30Y!$AF$5)</x:f>
        <x:v>846718.9156106042</x:v>
      </x:c>
      <x:c r="J6" s="40" t="s">
        <x:v>998</x:v>
      </x:c>
      <x:c r="K6" s="85">
        <x:v>6450</x:v>
      </x:c>
      <x:c r="L6" s="40" t="s">
        <x:v>248</x:v>
      </x:c>
      <x:c r="M6" s="40" t="s">
        <x:v>999</x:v>
      </x:c>
      <x:c r="N6" s="40" t="s">
        <x:v>1000</x:v>
      </x:c>
      <x:c r="O6" s="82" t="n">
        <x:f>$K$16</x:f>
        <x:v>0</x:v>
      </x:c>
      <x:c r="P6" s="40" t="s">
        <x:v>241</x:v>
      </x:c>
      <x:c r="Q6" s="40" t="s">
        <x:v>1001</x:v>
      </x:c>
      <x:c r="AJ6" t="n">
        <x:f>MIN(MC_Paths_Base!B6:AF6)</x:f>
        <x:v>860932.0825304966</x:v>
      </x:c>
      <x:c r="AK6" t="n">
        <x:f>MIN(MC_Paths_Base!B6+'Monte Carlo'!$B$32,MC_Paths_Base!C6+'Monte Carlo'!$C$32,MC_Paths_Base!D6+'Monte Carlo'!$D$32,MC_Paths_Base!E6+'Monte Carlo'!$E$32,MC_Paths_Base!F6+'Monte Carlo'!$F$32,MC_Paths_Base!G6+'Monte Carlo'!$G$32,MC_Paths_Base!H6+'Monte Carlo'!$H$32,MC_Paths_Base!I6+'Monte Carlo'!$I$32,MC_Paths_Base!J6+'Monte Carlo'!$J$32,MC_Paths_Base!K6+'Monte Carlo'!$K$32,MC_Paths_Base!L6+'Monte Carlo'!$L$32,MC_Paths_Base!M6+'Monte Carlo'!$M$32,MC_Paths_Base!N6+'Monte Carlo'!$N$32,MC_Paths_Base!O6+'Monte Carlo'!$O$32,MC_Paths_Base!P6+'Monte Carlo'!$P$32,MC_Paths_Base!Q6+'Monte Carlo'!$Q$32,MC_Paths_Base!R6+'Monte Carlo'!$R$32,MC_Paths_Base!S6+'Monte Carlo'!$S$32,MC_Paths_Base!T6+'Monte Carlo'!$T$32,MC_Paths_Base!U6+'Monte Carlo'!$U$32,MC_Paths_Base!V6+'Monte Carlo'!$V$32,MC_Paths_Base!W6+'Monte Carlo'!$W$32,MC_Paths_Base!X6+'Monte Carlo'!$X$32,MC_Paths_Base!Y6+'Monte Carlo'!$Y$32,MC_Paths_Base!Z6+'Monte Carlo'!$Z$32,MC_Paths_Base!AA6+'Monte Carlo'!$AA$32,MC_Paths_Base!AB6+'Monte Carlo'!$AB$32,MC_Paths_Base!AC6+'Monte Carlo'!$AC$32,MC_Paths_Base!AD6+'Monte Carlo'!$AD$32,MC_Paths_Base!AE6+'Monte Carlo'!$AE$32,MC_Paths_Base!AF6+'Monte Carlo'!$AF$32)</x:f>
        <x:v>659043.0389457452</x:v>
      </x:c>
      <x:c r="AL6" t="n">
        <x:f>MIN(MC_Paths_Base!B6+'Monte Carlo'!$B$34,MC_Paths_Base!C6+'Monte Carlo'!$C$34,MC_Paths_Base!D6+'Monte Carlo'!$D$34,MC_Paths_Base!E6+'Monte Carlo'!$E$34,MC_Paths_Base!F6+'Monte Carlo'!$F$34,MC_Paths_Base!G6+'Monte Carlo'!$G$34,MC_Paths_Base!H6+'Monte Carlo'!$H$34,MC_Paths_Base!I6+'Monte Carlo'!$I$34,MC_Paths_Base!J6+'Monte Carlo'!$J$34,MC_Paths_Base!K6+'Monte Carlo'!$K$34,MC_Paths_Base!L6+'Monte Carlo'!$L$34,MC_Paths_Base!M6+'Monte Carlo'!$M$34,MC_Paths_Base!N6+'Monte Carlo'!$N$34,MC_Paths_Base!O6+'Monte Carlo'!$O$34,MC_Paths_Base!P6+'Monte Carlo'!$P$34,MC_Paths_Base!Q6+'Monte Carlo'!$Q$34,MC_Paths_Base!R6+'Monte Carlo'!$R$34,MC_Paths_Base!S6+'Monte Carlo'!$S$34,MC_Paths_Base!T6+'Monte Carlo'!$T$34,MC_Paths_Base!U6+'Monte Carlo'!$U$34,MC_Paths_Base!V6+'Monte Carlo'!$V$34,MC_Paths_Base!W6+'Monte Carlo'!$W$34,MC_Paths_Base!X6+'Monte Carlo'!$X$34,MC_Paths_Base!Y6+'Monte Carlo'!$Y$34,MC_Paths_Base!Z6+'Monte Carlo'!$Z$34,MC_Paths_Base!AA6+'Monte Carlo'!$AA$34,MC_Paths_Base!AB6+'Monte Carlo'!$AB$34,MC_Paths_Base!AC6+'Monte Carlo'!$AC$34,MC_Paths_Base!AD6+'Monte Carlo'!$AD$34,MC_Paths_Base!AE6+'Monte Carlo'!$AE$34,MC_Paths_Base!AF6+'Monte Carlo'!$AF$34)</x:f>
        <x:v>515717.8239367467</x:v>
      </x:c>
      <x:c r="AM6" t="n">
        <x:f>MIN(MC_Paths_Base!B6+'Monte Carlo'!$B$35,MC_Paths_Base!C6+'Monte Carlo'!$C$35,MC_Paths_Base!D6+'Monte Carlo'!$D$35,MC_Paths_Base!E6+'Monte Carlo'!$E$35,MC_Paths_Base!F6+'Monte Carlo'!$F$35,MC_Paths_Base!G6+'Monte Carlo'!$G$35,MC_Paths_Base!H6+'Monte Carlo'!$H$35,MC_Paths_Base!I6+'Monte Carlo'!$I$35,MC_Paths_Base!J6+'Monte Carlo'!$J$35,MC_Paths_Base!K6+'Monte Carlo'!$K$35,MC_Paths_Base!L6+'Monte Carlo'!$L$35,MC_Paths_Base!M6+'Monte Carlo'!$M$35,MC_Paths_Base!N6+'Monte Carlo'!$N$35,MC_Paths_Base!O6+'Monte Carlo'!$O$35,MC_Paths_Base!P6+'Monte Carlo'!$P$35,MC_Paths_Base!Q6+'Monte Carlo'!$Q$35,MC_Paths_Base!R6+'Monte Carlo'!$R$35,MC_Paths_Base!S6+'Monte Carlo'!$S$35,MC_Paths_Base!T6+'Monte Carlo'!$T$35,MC_Paths_Base!U6+'Monte Carlo'!$U$35,MC_Paths_Base!V6+'Monte Carlo'!$V$35,MC_Paths_Base!W6+'Monte Carlo'!$W$35,MC_Paths_Base!X6+'Monte Carlo'!$X$35,MC_Paths_Base!Y6+'Monte Carlo'!$Y$35,MC_Paths_Base!Z6+'Monte Carlo'!$Z$35,MC_Paths_Base!AA6+'Monte Carlo'!$AA$35,MC_Paths_Base!AB6+'Monte Carlo'!$AB$35,MC_Paths_Base!AC6+'Monte Carlo'!$AC$35,MC_Paths_Base!AD6+'Monte Carlo'!$AD$35,MC_Paths_Base!AE6+'Monte Carlo'!$AE$35,MC_Paths_Base!AF6+'Monte Carlo'!$AF$35)</x:f>
        <x:v>381091.5178519953</x:v>
      </x:c>
    </x:row>
    <x:row r="7" ht="18" customHeight="1">
      <x:c r="A7" s="40" t="s">
        <x:v>1002</x:v>
      </x:c>
      <x:c r="B7" s="82" t="n">
        <x:f>PERCENTILE(MC_Paths_Base!$AF$5:$AF$504,0.15)/$AF$31</x:f>
        <x:v>1000111.0951034315</x:v>
      </x:c>
      <x:c r="C7" s="82" t="n">
        <x:f>PERCENTILE(MC_Paths_Base!$AF$5:$AF$504,0.15)/$AF$31+$AF$33</x:f>
        <x:v>876824.9863408657</x:v>
      </x:c>
      <x:c r="D7" s="82" t="n">
        <x:f>PERCENTILE(MC_Paths_Base!$AF$5:$AF$504,0.15)/$AF$31+$AF$36</x:f>
        <x:v>40353.005725104245</x:v>
      </x:c>
      <x:c r="E7" s="82" t="n">
        <x:f>PERCENTILE(MC_Paths_Base!$AF$5:$AF$504,0.15)/$AF$31+$AF$37</x:f>
        <x:v>104069.47528108128</x:v>
      </x:c>
      <x:c r="F7" s="83" t="n">
        <x:f>IF(OR(UPPER($K$4)&lt;&gt;"YES",$K$5=0),B7,PERCENTILE(MC_Paths_WaitBuy_30Y!$AF$22:$AF$521,0.15)/MC_Paths_WaitBuy_30Y!$AF$5)</x:f>
        <x:v>1000111.0951034315</x:v>
      </x:c>
      <x:c r="J7" s="40" t="s">
        <x:v>1003</x:v>
      </x:c>
      <x:c r="K7" s="86" t="n">
        <x:f>Assumptions!$C$31</x:f>
        <x:v>0.028</x:v>
      </x:c>
      <x:c r="L7" s="40" t="s">
        <x:v>190</x:v>
      </x:c>
      <x:c r="M7" s="40" t="s">
        <x:v>1004</x:v>
      </x:c>
      <x:c r="N7" s="40" t="s">
        <x:v>1005</x:v>
      </x:c>
      <x:c r="O7" s="82" t="n">
        <x:f>$K$13</x:f>
        <x:v>1868406.25</x:v>
      </x:c>
      <x:c r="P7" s="40" t="s">
        <x:v>241</x:v>
      </x:c>
      <x:c r="Q7" s="40" t="s">
        <x:v>1006</x:v>
      </x:c>
      <x:c r="AJ7" t="n">
        <x:f>MIN(MC_Paths_Base!B7:AF7)</x:f>
        <x:v>1029031.25</x:v>
      </x:c>
      <x:c r="AK7" t="n">
        <x:f>MIN(MC_Paths_Base!B7+'Monte Carlo'!$B$32,MC_Paths_Base!C7+'Monte Carlo'!$C$32,MC_Paths_Base!D7+'Monte Carlo'!$D$32,MC_Paths_Base!E7+'Monte Carlo'!$E$32,MC_Paths_Base!F7+'Monte Carlo'!$F$32,MC_Paths_Base!G7+'Monte Carlo'!$G$32,MC_Paths_Base!H7+'Monte Carlo'!$H$32,MC_Paths_Base!I7+'Monte Carlo'!$I$32,MC_Paths_Base!J7+'Monte Carlo'!$J$32,MC_Paths_Base!K7+'Monte Carlo'!$K$32,MC_Paths_Base!L7+'Monte Carlo'!$L$32,MC_Paths_Base!M7+'Monte Carlo'!$M$32,MC_Paths_Base!N7+'Monte Carlo'!$N$32,MC_Paths_Base!O7+'Monte Carlo'!$O$32,MC_Paths_Base!P7+'Monte Carlo'!$P$32,MC_Paths_Base!Q7+'Monte Carlo'!$Q$32,MC_Paths_Base!R7+'Monte Carlo'!$R$32,MC_Paths_Base!S7+'Monte Carlo'!$S$32,MC_Paths_Base!T7+'Monte Carlo'!$T$32,MC_Paths_Base!U7+'Monte Carlo'!$U$32,MC_Paths_Base!V7+'Monte Carlo'!$V$32,MC_Paths_Base!W7+'Monte Carlo'!$W$32,MC_Paths_Base!X7+'Monte Carlo'!$X$32,MC_Paths_Base!Y7+'Monte Carlo'!$Y$32,MC_Paths_Base!Z7+'Monte Carlo'!$Z$32,MC_Paths_Base!AA7+'Monte Carlo'!$AA$32,MC_Paths_Base!AB7+'Monte Carlo'!$AB$32,MC_Paths_Base!AC7+'Monte Carlo'!$AC$32,MC_Paths_Base!AD7+'Monte Carlo'!$AD$32,MC_Paths_Base!AE7+'Monte Carlo'!$AE$32,MC_Paths_Base!AF7+'Monte Carlo'!$AF$32)</x:f>
        <x:v>953068.5976713947</x:v>
      </x:c>
      <x:c r="AL7" t="n">
        <x:f>MIN(MC_Paths_Base!B7+'Monte Carlo'!$B$34,MC_Paths_Base!C7+'Monte Carlo'!$C$34,MC_Paths_Base!D7+'Monte Carlo'!$D$34,MC_Paths_Base!E7+'Monte Carlo'!$E$34,MC_Paths_Base!F7+'Monte Carlo'!$F$34,MC_Paths_Base!G7+'Monte Carlo'!$G$34,MC_Paths_Base!H7+'Monte Carlo'!$H$34,MC_Paths_Base!I7+'Monte Carlo'!$I$34,MC_Paths_Base!J7+'Monte Carlo'!$J$34,MC_Paths_Base!K7+'Monte Carlo'!$K$34,MC_Paths_Base!L7+'Monte Carlo'!$L$34,MC_Paths_Base!M7+'Monte Carlo'!$M$34,MC_Paths_Base!N7+'Monte Carlo'!$N$34,MC_Paths_Base!O7+'Monte Carlo'!$O$34,MC_Paths_Base!P7+'Monte Carlo'!$P$34,MC_Paths_Base!Q7+'Monte Carlo'!$Q$34,MC_Paths_Base!R7+'Monte Carlo'!$R$34,MC_Paths_Base!S7+'Monte Carlo'!$S$34,MC_Paths_Base!T7+'Monte Carlo'!$T$34,MC_Paths_Base!U7+'Monte Carlo'!$U$34,MC_Paths_Base!V7+'Monte Carlo'!$V$34,MC_Paths_Base!W7+'Monte Carlo'!$W$34,MC_Paths_Base!X7+'Monte Carlo'!$X$34,MC_Paths_Base!Y7+'Monte Carlo'!$Y$34,MC_Paths_Base!Z7+'Monte Carlo'!$Z$34,MC_Paths_Base!AA7+'Monte Carlo'!$AA$34,MC_Paths_Base!AB7+'Monte Carlo'!$AB$34,MC_Paths_Base!AC7+'Monte Carlo'!$AC$34,MC_Paths_Base!AD7+'Monte Carlo'!$AD$34,MC_Paths_Base!AE7+'Monte Carlo'!$AE$34,MC_Paths_Base!AF7+'Monte Carlo'!$AF$34)</x:f>
        <x:v>268875.8704788666</x:v>
      </x:c>
      <x:c r="AM7" t="n">
        <x:f>MIN(MC_Paths_Base!B7+'Monte Carlo'!$B$35,MC_Paths_Base!C7+'Monte Carlo'!$C$35,MC_Paths_Base!D7+'Monte Carlo'!$D$35,MC_Paths_Base!E7+'Monte Carlo'!$E$35,MC_Paths_Base!F7+'Monte Carlo'!$F$35,MC_Paths_Base!G7+'Monte Carlo'!$G$35,MC_Paths_Base!H7+'Monte Carlo'!$H$35,MC_Paths_Base!I7+'Monte Carlo'!$I$35,MC_Paths_Base!J7+'Monte Carlo'!$J$35,MC_Paths_Base!K7+'Monte Carlo'!$K$35,MC_Paths_Base!L7+'Monte Carlo'!$L$35,MC_Paths_Base!M7+'Monte Carlo'!$M$35,MC_Paths_Base!N7+'Monte Carlo'!$N$35,MC_Paths_Base!O7+'Monte Carlo'!$O$35,MC_Paths_Base!P7+'Monte Carlo'!$P$35,MC_Paths_Base!Q7+'Monte Carlo'!$Q$35,MC_Paths_Base!R7+'Monte Carlo'!$R$35,MC_Paths_Base!S7+'Monte Carlo'!$S$35,MC_Paths_Base!T7+'Monte Carlo'!$T$35,MC_Paths_Base!U7+'Monte Carlo'!$U$35,MC_Paths_Base!V7+'Monte Carlo'!$V$35,MC_Paths_Base!W7+'Monte Carlo'!$W$35,MC_Paths_Base!X7+'Monte Carlo'!$X$35,MC_Paths_Base!Y7+'Monte Carlo'!$Y$35,MC_Paths_Base!Z7+'Monte Carlo'!$Z$35,MC_Paths_Base!AA7+'Monte Carlo'!$AA$35,MC_Paths_Base!AB7+'Monte Carlo'!$AB$35,MC_Paths_Base!AC7+'Monte Carlo'!$AC$35,MC_Paths_Base!AD7+'Monte Carlo'!$AD$35,MC_Paths_Base!AE7+'Monte Carlo'!$AE$35,MC_Paths_Base!AF7+'Monte Carlo'!$AF$35)</x:f>
        <x:v>364206.63102366356</x:v>
      </x:c>
    </x:row>
    <x:row r="8" ht="18" customHeight="1">
      <x:c r="A8" s="40" t="s">
        <x:v>1007</x:v>
      </x:c>
      <x:c r="B8" s="82" t="n">
        <x:f>PERCENTILE(MC_Paths_Base!$AF$5:$AF$504,0.5)/$AF$31</x:f>
        <x:v>2223686.3798532872</x:v>
      </x:c>
      <x:c r="C8" s="82" t="n">
        <x:f>PERCENTILE(MC_Paths_Base!$AF$5:$AF$504,0.5)/$AF$31+$AF$33</x:f>
        <x:v>2100400.2710907217</x:v>
      </x:c>
      <x:c r="D8" s="82" t="n">
        <x:f>PERCENTILE(MC_Paths_Base!$AF$5:$AF$504,0.5)/$AF$31+$AF$36</x:f>
        <x:v>1263928.29047496</x:v>
      </x:c>
      <x:c r="E8" s="82" t="n">
        <x:f>PERCENTILE(MC_Paths_Base!$AF$5:$AF$504,0.5)/$AF$31+$AF$37</x:f>
        <x:v>1327644.760030937</x:v>
      </x:c>
      <x:c r="F8" s="83" t="n">
        <x:f>IF(OR(UPPER($K$4)&lt;&gt;"YES",$K$5=0),B8,PERCENTILE(MC_Paths_WaitBuy_30Y!$AF$22:$AF$521,0.5)/MC_Paths_WaitBuy_30Y!$AF$5)</x:f>
        <x:v>2223686.3798532872</x:v>
      </x:c>
      <x:c r="J8" s="40" t="s">
        <x:v>1008</x:v>
      </x:c>
      <x:c r="K8" s="86" t="n">
        <x:f>Assumptions!$C$96</x:f>
        <x:v>0.025</x:v>
      </x:c>
      <x:c r="L8" s="40" t="s">
        <x:v>190</x:v>
      </x:c>
      <x:c r="M8" s="40" t="s">
        <x:v>1009</x:v>
      </x:c>
      <x:c r="N8" s="40" t="s">
        <x:v>1010</x:v>
      </x:c>
      <x:c r="O8" s="82" t="n">
        <x:f>F8</x:f>
        <x:v>2223686.3798532872</x:v>
      </x:c>
      <x:c r="P8" s="40" t="s">
        <x:v>402</x:v>
      </x:c>
      <x:c r="Q8" s="40" t="s">
        <x:v>1011</x:v>
      </x:c>
      <x:c r="AJ8" t="n">
        <x:f>MIN(MC_Paths_Base!B8:AF8)</x:f>
        <x:v>960502.6652212548</x:v>
      </x:c>
      <x:c r="AK8" t="n">
        <x:f>MIN(MC_Paths_Base!B8+'Monte Carlo'!$B$32,MC_Paths_Base!C8+'Monte Carlo'!$C$32,MC_Paths_Base!D8+'Monte Carlo'!$D$32,MC_Paths_Base!E8+'Monte Carlo'!$E$32,MC_Paths_Base!F8+'Monte Carlo'!$F$32,MC_Paths_Base!G8+'Monte Carlo'!$G$32,MC_Paths_Base!H8+'Monte Carlo'!$H$32,MC_Paths_Base!I8+'Monte Carlo'!$I$32,MC_Paths_Base!J8+'Monte Carlo'!$J$32,MC_Paths_Base!K8+'Monte Carlo'!$K$32,MC_Paths_Base!L8+'Monte Carlo'!$L$32,MC_Paths_Base!M8+'Monte Carlo'!$M$32,MC_Paths_Base!N8+'Monte Carlo'!$N$32,MC_Paths_Base!O8+'Monte Carlo'!$O$32,MC_Paths_Base!P8+'Monte Carlo'!$P$32,MC_Paths_Base!Q8+'Monte Carlo'!$Q$32,MC_Paths_Base!R8+'Monte Carlo'!$R$32,MC_Paths_Base!S8+'Monte Carlo'!$S$32,MC_Paths_Base!T8+'Monte Carlo'!$T$32,MC_Paths_Base!U8+'Monte Carlo'!$U$32,MC_Paths_Base!V8+'Monte Carlo'!$V$32,MC_Paths_Base!W8+'Monte Carlo'!$W$32,MC_Paths_Base!X8+'Monte Carlo'!$X$32,MC_Paths_Base!Y8+'Monte Carlo'!$Y$32,MC_Paths_Base!Z8+'Monte Carlo'!$Z$32,MC_Paths_Base!AA8+'Monte Carlo'!$AA$32,MC_Paths_Base!AB8+'Monte Carlo'!$AB$32,MC_Paths_Base!AC8+'Monte Carlo'!$AC$32,MC_Paths_Base!AD8+'Monte Carlo'!$AD$32,MC_Paths_Base!AE8+'Monte Carlo'!$AE$32,MC_Paths_Base!AF8+'Monte Carlo'!$AF$32)</x:f>
        <x:v>759330.0048896561</x:v>
      </x:c>
      <x:c r="AL8" t="n">
        <x:f>MIN(MC_Paths_Base!B8+'Monte Carlo'!$B$34,MC_Paths_Base!C8+'Monte Carlo'!$C$34,MC_Paths_Base!D8+'Monte Carlo'!$D$34,MC_Paths_Base!E8+'Monte Carlo'!$E$34,MC_Paths_Base!F8+'Monte Carlo'!$F$34,MC_Paths_Base!G8+'Monte Carlo'!$G$34,MC_Paths_Base!H8+'Monte Carlo'!$H$34,MC_Paths_Base!I8+'Monte Carlo'!$I$34,MC_Paths_Base!J8+'Monte Carlo'!$J$34,MC_Paths_Base!K8+'Monte Carlo'!$K$34,MC_Paths_Base!L8+'Monte Carlo'!$L$34,MC_Paths_Base!M8+'Monte Carlo'!$M$34,MC_Paths_Base!N8+'Monte Carlo'!$N$34,MC_Paths_Base!O8+'Monte Carlo'!$O$34,MC_Paths_Base!P8+'Monte Carlo'!$P$34,MC_Paths_Base!Q8+'Monte Carlo'!$Q$34,MC_Paths_Base!R8+'Monte Carlo'!$R$34,MC_Paths_Base!S8+'Monte Carlo'!$S$34,MC_Paths_Base!T8+'Monte Carlo'!$T$34,MC_Paths_Base!U8+'Monte Carlo'!$U$34,MC_Paths_Base!V8+'Monte Carlo'!$V$34,MC_Paths_Base!W8+'Monte Carlo'!$W$34,MC_Paths_Base!X8+'Monte Carlo'!$X$34,MC_Paths_Base!Y8+'Monte Carlo'!$Y$34,MC_Paths_Base!Z8+'Monte Carlo'!$Z$34,MC_Paths_Base!AA8+'Monte Carlo'!$AA$34,MC_Paths_Base!AB8+'Monte Carlo'!$AB$34,MC_Paths_Base!AC8+'Monte Carlo'!$AC$34,MC_Paths_Base!AD8+'Monte Carlo'!$AD$34,MC_Paths_Base!AE8+'Monte Carlo'!$AE$34,MC_Paths_Base!AF8+'Monte Carlo'!$AF$34)</x:f>
        <x:v>636357.8214712549</x:v>
      </x:c>
      <x:c r="AM8" t="n">
        <x:f>MIN(MC_Paths_Base!B8+'Monte Carlo'!$B$35,MC_Paths_Base!C8+'Monte Carlo'!$C$35,MC_Paths_Base!D8+'Monte Carlo'!$D$35,MC_Paths_Base!E8+'Monte Carlo'!$E$35,MC_Paths_Base!F8+'Monte Carlo'!$F$35,MC_Paths_Base!G8+'Monte Carlo'!$G$35,MC_Paths_Base!H8+'Monte Carlo'!$H$35,MC_Paths_Base!I8+'Monte Carlo'!$I$35,MC_Paths_Base!J8+'Monte Carlo'!$J$35,MC_Paths_Base!K8+'Monte Carlo'!$K$35,MC_Paths_Base!L8+'Monte Carlo'!$L$35,MC_Paths_Base!M8+'Monte Carlo'!$M$35,MC_Paths_Base!N8+'Monte Carlo'!$N$35,MC_Paths_Base!O8+'Monte Carlo'!$O$35,MC_Paths_Base!P8+'Monte Carlo'!$P$35,MC_Paths_Base!Q8+'Monte Carlo'!$Q$35,MC_Paths_Base!R8+'Monte Carlo'!$R$35,MC_Paths_Base!S8+'Monte Carlo'!$S$35,MC_Paths_Base!T8+'Monte Carlo'!$T$35,MC_Paths_Base!U8+'Monte Carlo'!$U$35,MC_Paths_Base!V8+'Monte Carlo'!$V$35,MC_Paths_Base!W8+'Monte Carlo'!$W$35,MC_Paths_Base!X8+'Monte Carlo'!$X$35,MC_Paths_Base!Y8+'Monte Carlo'!$Y$35,MC_Paths_Base!Z8+'Monte Carlo'!$Z$35,MC_Paths_Base!AA8+'Monte Carlo'!$AA$35,MC_Paths_Base!AB8+'Monte Carlo'!$AB$35,MC_Paths_Base!AC8+'Monte Carlo'!$AC$35,MC_Paths_Base!AD8+'Monte Carlo'!$AD$35,MC_Paths_Base!AE8+'Monte Carlo'!$AE$35,MC_Paths_Base!AF8+'Monte Carlo'!$AF$35)</x:f>
        <x:v>498342.6611396561</x:v>
      </x:c>
    </x:row>
    <x:row r="9" ht="18" customHeight="1">
      <x:c r="A9" s="40" t="s">
        <x:v>1012</x:v>
      </x:c>
      <x:c r="B9" s="82" t="n">
        <x:f>PERCENTILE(MC_Paths_Base!$AF$5:$AF$504,0.85)/$AF$31</x:f>
        <x:v>5391412.173460954</x:v>
      </x:c>
      <x:c r="C9" s="82" t="n">
        <x:f>PERCENTILE(MC_Paths_Base!$AF$5:$AF$504,0.85)/$AF$31+$AF$33</x:f>
        <x:v>5268126.064698388</x:v>
      </x:c>
      <x:c r="D9" s="82" t="n">
        <x:f>PERCENTILE(MC_Paths_Base!$AF$5:$AF$504,0.85)/$AF$31+$AF$36</x:f>
        <x:v>4431654.084082627</x:v>
      </x:c>
      <x:c r="E9" s="82" t="n">
        <x:f>PERCENTILE(MC_Paths_Base!$AF$5:$AF$504,0.85)/$AF$31+$AF$37</x:f>
        <x:v>4495370.553638604</x:v>
      </x:c>
      <x:c r="F9" s="83" t="n">
        <x:f>IF(OR(UPPER($K$4)&lt;&gt;"YES",$K$5=0),B9,PERCENTILE(MC_Paths_WaitBuy_30Y!$AF$22:$AF$521,0.85)/MC_Paths_WaitBuy_30Y!$AF$5)</x:f>
        <x:v>5391412.173460954</x:v>
      </x:c>
      <x:c r="J9" s="40" t="s">
        <x:v>1013</x:v>
      </x:c>
      <x:c r="K9" s="86" t="n">
        <x:f>Assumptions!$C$37</x:f>
        <x:v>0.045</x:v>
      </x:c>
      <x:c r="L9" s="40" t="s">
        <x:v>190</x:v>
      </x:c>
      <x:c r="M9" s="40" t="s">
        <x:v>1014</x:v>
      </x:c>
      <x:c r="N9" s="40" t="s">
        <x:v>1015</x:v>
      </x:c>
      <x:c r="O9" s="87" t="n">
        <x:f>F6</x:f>
        <x:v>846718.9156106042</x:v>
      </x:c>
      <x:c r="P9" s="40" t="s">
        <x:v>402</x:v>
      </x:c>
      <x:c r="Q9" s="40" t="s">
        <x:v>1016</x:v>
      </x:c>
      <x:c r="AJ9" t="n">
        <x:f>MIN(MC_Paths_Base!B9:AF9)</x:f>
        <x:v>1029031.25</x:v>
      </x:c>
      <x:c r="AK9" t="n">
        <x:f>MIN(MC_Paths_Base!B9+'Monte Carlo'!$B$32,MC_Paths_Base!C9+'Monte Carlo'!$C$32,MC_Paths_Base!D9+'Monte Carlo'!$D$32,MC_Paths_Base!E9+'Monte Carlo'!$E$32,MC_Paths_Base!F9+'Monte Carlo'!$F$32,MC_Paths_Base!G9+'Monte Carlo'!$G$32,MC_Paths_Base!H9+'Monte Carlo'!$H$32,MC_Paths_Base!I9+'Monte Carlo'!$I$32,MC_Paths_Base!J9+'Monte Carlo'!$J$32,MC_Paths_Base!K9+'Monte Carlo'!$K$32,MC_Paths_Base!L9+'Monte Carlo'!$L$32,MC_Paths_Base!M9+'Monte Carlo'!$M$32,MC_Paths_Base!N9+'Monte Carlo'!$N$32,MC_Paths_Base!O9+'Monte Carlo'!$O$32,MC_Paths_Base!P9+'Monte Carlo'!$P$32,MC_Paths_Base!Q9+'Monte Carlo'!$Q$32,MC_Paths_Base!R9+'Monte Carlo'!$R$32,MC_Paths_Base!S9+'Monte Carlo'!$S$32,MC_Paths_Base!T9+'Monte Carlo'!$T$32,MC_Paths_Base!U9+'Monte Carlo'!$U$32,MC_Paths_Base!V9+'Monte Carlo'!$V$32,MC_Paths_Base!W9+'Monte Carlo'!$W$32,MC_Paths_Base!X9+'Monte Carlo'!$X$32,MC_Paths_Base!Y9+'Monte Carlo'!$Y$32,MC_Paths_Base!Z9+'Monte Carlo'!$Z$32,MC_Paths_Base!AA9+'Monte Carlo'!$AA$32,MC_Paths_Base!AB9+'Monte Carlo'!$AB$32,MC_Paths_Base!AC9+'Monte Carlo'!$AC$32,MC_Paths_Base!AD9+'Monte Carlo'!$AD$32,MC_Paths_Base!AE9+'Monte Carlo'!$AE$32,MC_Paths_Base!AF9+'Monte Carlo'!$AF$32)</x:f>
        <x:v>920331.0610929995</x:v>
      </x:c>
      <x:c r="AL9" t="n">
        <x:f>MIN(MC_Paths_Base!B9+'Monte Carlo'!$B$34,MC_Paths_Base!C9+'Monte Carlo'!$C$34,MC_Paths_Base!D9+'Monte Carlo'!$D$34,MC_Paths_Base!E9+'Monte Carlo'!$E$34,MC_Paths_Base!F9+'Monte Carlo'!$F$34,MC_Paths_Base!G9+'Monte Carlo'!$G$34,MC_Paths_Base!H9+'Monte Carlo'!$H$34,MC_Paths_Base!I9+'Monte Carlo'!$I$34,MC_Paths_Base!J9+'Monte Carlo'!$J$34,MC_Paths_Base!K9+'Monte Carlo'!$K$34,MC_Paths_Base!L9+'Monte Carlo'!$L$34,MC_Paths_Base!M9+'Monte Carlo'!$M$34,MC_Paths_Base!N9+'Monte Carlo'!$N$34,MC_Paths_Base!O9+'Monte Carlo'!$O$34,MC_Paths_Base!P9+'Monte Carlo'!$P$34,MC_Paths_Base!Q9+'Monte Carlo'!$Q$34,MC_Paths_Base!R9+'Monte Carlo'!$R$34,MC_Paths_Base!S9+'Monte Carlo'!$S$34,MC_Paths_Base!T9+'Monte Carlo'!$T$34,MC_Paths_Base!U9+'Monte Carlo'!$U$34,MC_Paths_Base!V9+'Monte Carlo'!$V$34,MC_Paths_Base!W9+'Monte Carlo'!$W$34,MC_Paths_Base!X9+'Monte Carlo'!$X$34,MC_Paths_Base!Y9+'Monte Carlo'!$Y$34,MC_Paths_Base!Z9+'Monte Carlo'!$Z$34,MC_Paths_Base!AA9+'Monte Carlo'!$AA$34,MC_Paths_Base!AB9+'Monte Carlo'!$AB$34,MC_Paths_Base!AC9+'Monte Carlo'!$AC$34,MC_Paths_Base!AD9+'Monte Carlo'!$AD$34,MC_Paths_Base!AE9+'Monte Carlo'!$AE$34,MC_Paths_Base!AF9+'Monte Carlo'!$AF$34)</x:f>
        <x:v>797358.8776745984</x:v>
      </x:c>
      <x:c r="AM9" t="n">
        <x:f>MIN(MC_Paths_Base!B9+'Monte Carlo'!$B$35,MC_Paths_Base!C9+'Monte Carlo'!$C$35,MC_Paths_Base!D9+'Monte Carlo'!$D$35,MC_Paths_Base!E9+'Monte Carlo'!$E$35,MC_Paths_Base!F9+'Monte Carlo'!$F$35,MC_Paths_Base!G9+'Monte Carlo'!$G$35,MC_Paths_Base!H9+'Monte Carlo'!$H$35,MC_Paths_Base!I9+'Monte Carlo'!$I$35,MC_Paths_Base!J9+'Monte Carlo'!$J$35,MC_Paths_Base!K9+'Monte Carlo'!$K$35,MC_Paths_Base!L9+'Monte Carlo'!$L$35,MC_Paths_Base!M9+'Monte Carlo'!$M$35,MC_Paths_Base!N9+'Monte Carlo'!$N$35,MC_Paths_Base!O9+'Monte Carlo'!$O$35,MC_Paths_Base!P9+'Monte Carlo'!$P$35,MC_Paths_Base!Q9+'Monte Carlo'!$Q$35,MC_Paths_Base!R9+'Monte Carlo'!$R$35,MC_Paths_Base!S9+'Monte Carlo'!$S$35,MC_Paths_Base!T9+'Monte Carlo'!$T$35,MC_Paths_Base!U9+'Monte Carlo'!$U$35,MC_Paths_Base!V9+'Monte Carlo'!$V$35,MC_Paths_Base!W9+'Monte Carlo'!$W$35,MC_Paths_Base!X9+'Monte Carlo'!$X$35,MC_Paths_Base!Y9+'Monte Carlo'!$Y$35,MC_Paths_Base!Z9+'Monte Carlo'!$Z$35,MC_Paths_Base!AA9+'Monte Carlo'!$AA$35,MC_Paths_Base!AB9+'Monte Carlo'!$AB$35,MC_Paths_Base!AC9+'Monte Carlo'!$AC$35,MC_Paths_Base!AD9+'Monte Carlo'!$AD$35,MC_Paths_Base!AE9+'Monte Carlo'!$AE$35,MC_Paths_Base!AF9+'Monte Carlo'!$AF$35)</x:f>
        <x:v>659343.7173429995</x:v>
      </x:c>
    </x:row>
    <x:row r="10" ht="18" customHeight="1">
      <x:c r="A10" s="40" t="s">
        <x:v>1017</x:v>
      </x:c>
      <x:c r="B10" s="82" t="n">
        <x:f>PERCENTILE(MC_Paths_Base!$AF$5:$AF$504,0.9)/$AF$31</x:f>
        <x:v>6490797.100303687</x:v>
      </x:c>
      <x:c r="C10" s="82" t="n">
        <x:f>PERCENTILE(MC_Paths_Base!$AF$5:$AF$504,0.9)/$AF$31+$AF$33</x:f>
        <x:v>6367510.991541121</x:v>
      </x:c>
      <x:c r="D10" s="82" t="n">
        <x:f>PERCENTILE(MC_Paths_Base!$AF$5:$AF$504,0.9)/$AF$31+$AF$36</x:f>
        <x:v>5531039.01092536</x:v>
      </x:c>
      <x:c r="E10" s="82" t="n">
        <x:f>PERCENTILE(MC_Paths_Base!$AF$5:$AF$504,0.9)/$AF$31+$AF$37</x:f>
        <x:v>5594755.480481337</x:v>
      </x:c>
      <x:c r="F10" s="83" t="n">
        <x:f>IF(OR(UPPER($K$4)&lt;&gt;"YES",$K$5=0),B10,PERCENTILE(MC_Paths_WaitBuy_30Y!$AF$22:$AF$521,0.9)/MC_Paths_WaitBuy_30Y!$AF$5)</x:f>
        <x:v>6490797.100303687</x:v>
      </x:c>
      <x:c r="J10" s="40" t="s">
        <x:v>1018</x:v>
      </x:c>
      <x:c r="K10" s="86" t="n">
        <x:f>Assumptions!$C$60</x:f>
        <x:v>0.065</x:v>
      </x:c>
      <x:c r="L10" s="40" t="s">
        <x:v>190</x:v>
      </x:c>
      <x:c r="M10" s="40" t="s">
        <x:v>1019</x:v>
      </x:c>
      <x:c r="N10" s="40" t="s">
        <x:v>1020</x:v>
      </x:c>
      <x:c r="O10" s="87" t="n">
        <x:f>F20</x:f>
        <x:v>0</x:v>
      </x:c>
      <x:c r="P10" s="40" t="s">
        <x:v>1021</x:v>
      </x:c>
      <x:c r="Q10" s="40" t="s">
        <x:v>1022</x:v>
      </x:c>
      <x:c r="AJ10" t="n">
        <x:f>MIN(MC_Paths_Base!B10:AF10)</x:f>
        <x:v>984127.2241770147</x:v>
      </x:c>
      <x:c r="AK10" t="n">
        <x:f>MIN(MC_Paths_Base!B10+'Monte Carlo'!$B$32,MC_Paths_Base!C10+'Monte Carlo'!$C$32,MC_Paths_Base!D10+'Monte Carlo'!$D$32,MC_Paths_Base!E10+'Monte Carlo'!$E$32,MC_Paths_Base!F10+'Monte Carlo'!$F$32,MC_Paths_Base!G10+'Monte Carlo'!$G$32,MC_Paths_Base!H10+'Monte Carlo'!$H$32,MC_Paths_Base!I10+'Monte Carlo'!$I$32,MC_Paths_Base!J10+'Monte Carlo'!$J$32,MC_Paths_Base!K10+'Monte Carlo'!$K$32,MC_Paths_Base!L10+'Monte Carlo'!$L$32,MC_Paths_Base!M10+'Monte Carlo'!$M$32,MC_Paths_Base!N10+'Monte Carlo'!$N$32,MC_Paths_Base!O10+'Monte Carlo'!$O$32,MC_Paths_Base!P10+'Monte Carlo'!$P$32,MC_Paths_Base!Q10+'Monte Carlo'!$Q$32,MC_Paths_Base!R10+'Monte Carlo'!$R$32,MC_Paths_Base!S10+'Monte Carlo'!$S$32,MC_Paths_Base!T10+'Monte Carlo'!$T$32,MC_Paths_Base!U10+'Monte Carlo'!$U$32,MC_Paths_Base!V10+'Monte Carlo'!$V$32,MC_Paths_Base!W10+'Monte Carlo'!$W$32,MC_Paths_Base!X10+'Monte Carlo'!$X$32,MC_Paths_Base!Y10+'Monte Carlo'!$Y$32,MC_Paths_Base!Z10+'Monte Carlo'!$Z$32,MC_Paths_Base!AA10+'Monte Carlo'!$AA$32,MC_Paths_Base!AB10+'Monte Carlo'!$AB$32,MC_Paths_Base!AC10+'Monte Carlo'!$AC$32,MC_Paths_Base!AD10+'Monte Carlo'!$AD$32,MC_Paths_Base!AE10+'Monte Carlo'!$AE$32,MC_Paths_Base!AF10+'Monte Carlo'!$AF$32)</x:f>
        <x:v>782954.563845416</x:v>
      </x:c>
      <x:c r="AL10" t="n">
        <x:f>MIN(MC_Paths_Base!B10+'Monte Carlo'!$B$34,MC_Paths_Base!C10+'Monte Carlo'!$C$34,MC_Paths_Base!D10+'Monte Carlo'!$D$34,MC_Paths_Base!E10+'Monte Carlo'!$E$34,MC_Paths_Base!F10+'Monte Carlo'!$F$34,MC_Paths_Base!G10+'Monte Carlo'!$G$34,MC_Paths_Base!H10+'Monte Carlo'!$H$34,MC_Paths_Base!I10+'Monte Carlo'!$I$34,MC_Paths_Base!J10+'Monte Carlo'!$J$34,MC_Paths_Base!K10+'Monte Carlo'!$K$34,MC_Paths_Base!L10+'Monte Carlo'!$L$34,MC_Paths_Base!M10+'Monte Carlo'!$M$34,MC_Paths_Base!N10+'Monte Carlo'!$N$34,MC_Paths_Base!O10+'Monte Carlo'!$O$34,MC_Paths_Base!P10+'Monte Carlo'!$P$34,MC_Paths_Base!Q10+'Monte Carlo'!$Q$34,MC_Paths_Base!R10+'Monte Carlo'!$R$34,MC_Paths_Base!S10+'Monte Carlo'!$S$34,MC_Paths_Base!T10+'Monte Carlo'!$T$34,MC_Paths_Base!U10+'Monte Carlo'!$U$34,MC_Paths_Base!V10+'Monte Carlo'!$V$34,MC_Paths_Base!W10+'Monte Carlo'!$W$34,MC_Paths_Base!X10+'Monte Carlo'!$X$34,MC_Paths_Base!Y10+'Monte Carlo'!$Y$34,MC_Paths_Base!Z10+'Monte Carlo'!$Z$34,MC_Paths_Base!AA10+'Monte Carlo'!$AA$34,MC_Paths_Base!AB10+'Monte Carlo'!$AB$34,MC_Paths_Base!AC10+'Monte Carlo'!$AC$34,MC_Paths_Base!AD10+'Monte Carlo'!$AD$34,MC_Paths_Base!AE10+'Monte Carlo'!$AE$34,MC_Paths_Base!AF10+'Monte Carlo'!$AF$34)</x:f>
        <x:v>659982.3804270148</x:v>
      </x:c>
      <x:c r="AM10" t="n">
        <x:f>MIN(MC_Paths_Base!B10+'Monte Carlo'!$B$35,MC_Paths_Base!C10+'Monte Carlo'!$C$35,MC_Paths_Base!D10+'Monte Carlo'!$D$35,MC_Paths_Base!E10+'Monte Carlo'!$E$35,MC_Paths_Base!F10+'Monte Carlo'!$F$35,MC_Paths_Base!G10+'Monte Carlo'!$G$35,MC_Paths_Base!H10+'Monte Carlo'!$H$35,MC_Paths_Base!I10+'Monte Carlo'!$I$35,MC_Paths_Base!J10+'Monte Carlo'!$J$35,MC_Paths_Base!K10+'Monte Carlo'!$K$35,MC_Paths_Base!L10+'Monte Carlo'!$L$35,MC_Paths_Base!M10+'Monte Carlo'!$M$35,MC_Paths_Base!N10+'Monte Carlo'!$N$35,MC_Paths_Base!O10+'Monte Carlo'!$O$35,MC_Paths_Base!P10+'Monte Carlo'!$P$35,MC_Paths_Base!Q10+'Monte Carlo'!$Q$35,MC_Paths_Base!R10+'Monte Carlo'!$R$35,MC_Paths_Base!S10+'Monte Carlo'!$S$35,MC_Paths_Base!T10+'Monte Carlo'!$T$35,MC_Paths_Base!U10+'Monte Carlo'!$U$35,MC_Paths_Base!V10+'Monte Carlo'!$V$35,MC_Paths_Base!W10+'Monte Carlo'!$W$35,MC_Paths_Base!X10+'Monte Carlo'!$X$35,MC_Paths_Base!Y10+'Monte Carlo'!$Y$35,MC_Paths_Base!Z10+'Monte Carlo'!$Z$35,MC_Paths_Base!AA10+'Monte Carlo'!$AA$35,MC_Paths_Base!AB10+'Monte Carlo'!$AB$35,MC_Paths_Base!AC10+'Monte Carlo'!$AC$35,MC_Paths_Base!AD10+'Monte Carlo'!$AD$35,MC_Paths_Base!AE10+'Monte Carlo'!$AE$35,MC_Paths_Base!AF10+'Monte Carlo'!$AF$35)</x:f>
        <x:v>521967.22009541595</x:v>
      </x:c>
    </x:row>
    <x:row r="11" ht="18" customHeight="1">
      <x:c r="A11" s="40" t="s">
        <x:v>1023</x:v>
      </x:c>
      <x:c r="B11" s="82" t="n">
        <x:f>PERCENTILE(MC_Paths_Base!$AF$5:$AF$504,0.95)/$AF$31</x:f>
        <x:v>8232311.791478644</x:v>
      </x:c>
      <x:c r="C11" s="82" t="n">
        <x:f>PERCENTILE(MC_Paths_Base!$AF$5:$AF$504,0.95)/$AF$31+$AF$33</x:f>
        <x:v>8109025.682716078</x:v>
      </x:c>
      <x:c r="D11" s="82" t="n">
        <x:f>PERCENTILE(MC_Paths_Base!$AF$5:$AF$504,0.95)/$AF$31+$AF$36</x:f>
        <x:v>7272553.702100317</x:v>
      </x:c>
      <x:c r="E11" s="82" t="n">
        <x:f>PERCENTILE(MC_Paths_Base!$AF$5:$AF$504,0.95)/$AF$31+$AF$37</x:f>
        <x:v>7336270.171656294</x:v>
      </x:c>
      <x:c r="F11" s="83" t="n">
        <x:f>IF(OR(UPPER($K$4)&lt;&gt;"YES",$K$5=0),B11,PERCENTILE(MC_Paths_WaitBuy_30Y!$AF$22:$AF$521,0.95)/MC_Paths_WaitBuy_30Y!$AF$5)</x:f>
        <x:v>8232311.791478644</x:v>
      </x:c>
      <x:c r="J11" s="40" t="s">
        <x:v>1024</x:v>
      </x:c>
      <x:c r="K11" s="86" t="n">
        <x:f>Assumptions!$C$62</x:f>
        <x:v>0.025</x:v>
      </x:c>
      <x:c r="L11" s="40" t="s">
        <x:v>190</x:v>
      </x:c>
      <x:c r="M11" s="40" t="s">
        <x:v>1025</x:v>
      </x:c>
      <x:c r="N11" s="40" t="s">
        <x:v>1026</x:v>
      </x:c>
      <x:c r="O11" s="87" t="n">
        <x:f>F22</x:f>
        <x:v>0.03</x:v>
      </x:c>
      <x:c r="P11" s="40" t="s">
        <x:v>1021</x:v>
      </x:c>
      <x:c r="Q11" s="40" t="s">
        <x:v>1022</x:v>
      </x:c>
      <x:c r="AJ11" t="n">
        <x:f>MIN(MC_Paths_Base!B11:AF11)</x:f>
        <x:v>819029.366017465</x:v>
      </x:c>
      <x:c r="AK11" t="n">
        <x:f>MIN(MC_Paths_Base!B11+'Monte Carlo'!$B$32,MC_Paths_Base!C11+'Monte Carlo'!$C$32,MC_Paths_Base!D11+'Monte Carlo'!$D$32,MC_Paths_Base!E11+'Monte Carlo'!$E$32,MC_Paths_Base!F11+'Monte Carlo'!$F$32,MC_Paths_Base!G11+'Monte Carlo'!$G$32,MC_Paths_Base!H11+'Monte Carlo'!$H$32,MC_Paths_Base!I11+'Monte Carlo'!$I$32,MC_Paths_Base!J11+'Monte Carlo'!$J$32,MC_Paths_Base!K11+'Monte Carlo'!$K$32,MC_Paths_Base!L11+'Monte Carlo'!$L$32,MC_Paths_Base!M11+'Monte Carlo'!$M$32,MC_Paths_Base!N11+'Monte Carlo'!$N$32,MC_Paths_Base!O11+'Monte Carlo'!$O$32,MC_Paths_Base!P11+'Monte Carlo'!$P$32,MC_Paths_Base!Q11+'Monte Carlo'!$Q$32,MC_Paths_Base!R11+'Monte Carlo'!$R$32,MC_Paths_Base!S11+'Monte Carlo'!$S$32,MC_Paths_Base!T11+'Monte Carlo'!$T$32,MC_Paths_Base!U11+'Monte Carlo'!$U$32,MC_Paths_Base!V11+'Monte Carlo'!$V$32,MC_Paths_Base!W11+'Monte Carlo'!$W$32,MC_Paths_Base!X11+'Monte Carlo'!$X$32,MC_Paths_Base!Y11+'Monte Carlo'!$Y$32,MC_Paths_Base!Z11+'Monte Carlo'!$Z$32,MC_Paths_Base!AA11+'Monte Carlo'!$AA$32,MC_Paths_Base!AB11+'Monte Carlo'!$AB$32,MC_Paths_Base!AC11+'Monte Carlo'!$AC$32,MC_Paths_Base!AD11+'Monte Carlo'!$AD$32,MC_Paths_Base!AE11+'Monte Carlo'!$AE$32,MC_Paths_Base!AF11+'Monte Carlo'!$AF$32)</x:f>
        <x:v>616377.3742681058</x:v>
      </x:c>
      <x:c r="AL11" t="n">
        <x:f>MIN(MC_Paths_Base!B11+'Monte Carlo'!$B$34,MC_Paths_Base!C11+'Monte Carlo'!$C$34,MC_Paths_Base!D11+'Monte Carlo'!$D$34,MC_Paths_Base!E11+'Monte Carlo'!$E$34,MC_Paths_Base!F11+'Monte Carlo'!$F$34,MC_Paths_Base!G11+'Monte Carlo'!$G$34,MC_Paths_Base!H11+'Monte Carlo'!$H$34,MC_Paths_Base!I11+'Monte Carlo'!$I$34,MC_Paths_Base!J11+'Monte Carlo'!$J$34,MC_Paths_Base!K11+'Monte Carlo'!$K$34,MC_Paths_Base!L11+'Monte Carlo'!$L$34,MC_Paths_Base!M11+'Monte Carlo'!$M$34,MC_Paths_Base!N11+'Monte Carlo'!$N$34,MC_Paths_Base!O11+'Monte Carlo'!$O$34,MC_Paths_Base!P11+'Monte Carlo'!$P$34,MC_Paths_Base!Q11+'Monte Carlo'!$Q$34,MC_Paths_Base!R11+'Monte Carlo'!$R$34,MC_Paths_Base!S11+'Monte Carlo'!$S$34,MC_Paths_Base!T11+'Monte Carlo'!$T$34,MC_Paths_Base!U11+'Monte Carlo'!$U$34,MC_Paths_Base!V11+'Monte Carlo'!$V$34,MC_Paths_Base!W11+'Monte Carlo'!$W$34,MC_Paths_Base!X11+'Monte Carlo'!$X$34,MC_Paths_Base!Y11+'Monte Carlo'!$Y$34,MC_Paths_Base!Z11+'Monte Carlo'!$Z$34,MC_Paths_Base!AA11+'Monte Carlo'!$AA$34,MC_Paths_Base!AB11+'Monte Carlo'!$AB$34,MC_Paths_Base!AC11+'Monte Carlo'!$AC$34,MC_Paths_Base!AD11+'Monte Carlo'!$AD$34,MC_Paths_Base!AE11+'Monte Carlo'!$AE$34,MC_Paths_Base!AF11+'Monte Carlo'!$AF$34)</x:f>
        <x:v>451376.18061512127</x:v>
      </x:c>
      <x:c r="AM11" t="n">
        <x:f>MIN(MC_Paths_Base!B11+'Monte Carlo'!$B$35,MC_Paths_Base!C11+'Monte Carlo'!$C$35,MC_Paths_Base!D11+'Monte Carlo'!$D$35,MC_Paths_Base!E11+'Monte Carlo'!$E$35,MC_Paths_Base!F11+'Monte Carlo'!$F$35,MC_Paths_Base!G11+'Monte Carlo'!$G$35,MC_Paths_Base!H11+'Monte Carlo'!$H$35,MC_Paths_Base!I11+'Monte Carlo'!$I$35,MC_Paths_Base!J11+'Monte Carlo'!$J$35,MC_Paths_Base!K11+'Monte Carlo'!$K$35,MC_Paths_Base!L11+'Monte Carlo'!$L$35,MC_Paths_Base!M11+'Monte Carlo'!$M$35,MC_Paths_Base!N11+'Monte Carlo'!$N$35,MC_Paths_Base!O11+'Monte Carlo'!$O$35,MC_Paths_Base!P11+'Monte Carlo'!$P$35,MC_Paths_Base!Q11+'Monte Carlo'!$Q$35,MC_Paths_Base!R11+'Monte Carlo'!$R$35,MC_Paths_Base!S11+'Monte Carlo'!$S$35,MC_Paths_Base!T11+'Monte Carlo'!$T$35,MC_Paths_Base!U11+'Monte Carlo'!$U$35,MC_Paths_Base!V11+'Monte Carlo'!$V$35,MC_Paths_Base!W11+'Monte Carlo'!$W$35,MC_Paths_Base!X11+'Monte Carlo'!$X$35,MC_Paths_Base!Y11+'Monte Carlo'!$Y$35,MC_Paths_Base!Z11+'Monte Carlo'!$Z$35,MC_Paths_Base!AA11+'Monte Carlo'!$AA$35,MC_Paths_Base!AB11+'Monte Carlo'!$AB$35,MC_Paths_Base!AC11+'Monte Carlo'!$AC$35,MC_Paths_Base!AD11+'Monte Carlo'!$AD$35,MC_Paths_Base!AE11+'Monte Carlo'!$AE$35,MC_Paths_Base!AF11+'Monte Carlo'!$AF$35)</x:f>
        <x:v>320359.0043032622</x:v>
      </x:c>
    </x:row>
    <x:row r="12" ht="18" customHeight="1">
      <x:c r="A12" s="40" t="s">
        <x:v>1027</x:v>
      </x:c>
      <x:c r="B12" s="82" t="n">
        <x:f>B5+Calculations!$AK$77/Calculations!$AK$80</x:f>
        <x:v>1182505.505004536</x:v>
      </x:c>
      <x:c r="C12" s="82" t="n">
        <x:f>C5+Calculations!$AK$77/Calculations!$AK$80</x:f>
        <x:v>1059219.3962419701</x:v>
      </x:c>
      <x:c r="D12" s="82" t="n">
        <x:f>D5+'Stress Tests'!$AF$50/'Stress Tests'!$AF$53</x:f>
        <x:v>53378.34103003319</x:v>
      </x:c>
      <x:c r="E12" s="82" t="n">
        <x:f>E5+'Stress Tests'!$AF$50/'Stress Tests'!$AF$53</x:f>
        <x:v>117094.81058601022</x:v>
      </x:c>
      <x:c r="F12" s="83" t="n">
        <x:f>F5+Calculations!$AK$77/Calculations!$AK$80</x:f>
        <x:v>1182505.505004536</x:v>
      </x:c>
      <x:c r="J12" s="40" t="s">
        <x:v>1028</x:v>
      </x:c>
      <x:c r="K12" s="86" t="n">
        <x:f>Assumptions!$C$61</x:f>
        <x:v>0.15</x:v>
      </x:c>
      <x:c r="L12" s="40" t="s">
        <x:v>190</x:v>
      </x:c>
      <x:c r="M12" s="40" t="s">
        <x:v>1019</x:v>
      </x:c>
      <x:c r="N12" s="40" t="s">
        <x:v>1029</x:v>
      </x:c>
      <x:c r="O12" s="40" t="str">
        <x:f>$K$22</x:f>
        <x:v>No delay selected</x:v>
      </x:c>
      <x:c r="P12" s="40" t="s">
        <x:v>1030</x:v>
      </x:c>
      <x:c r="Q12" s="40" t="s">
        <x:v>1031</x:v>
      </x:c>
      <x:c r="AJ12" t="n">
        <x:f>MIN(MC_Paths_Base!B12:AF12)</x:f>
        <x:v>812131.3370549617</x:v>
      </x:c>
      <x:c r="AK12" t="n">
        <x:f>MIN(MC_Paths_Base!B12+'Monte Carlo'!$B$32,MC_Paths_Base!C12+'Monte Carlo'!$C$32,MC_Paths_Base!D12+'Monte Carlo'!$D$32,MC_Paths_Base!E12+'Monte Carlo'!$E$32,MC_Paths_Base!F12+'Monte Carlo'!$F$32,MC_Paths_Base!G12+'Monte Carlo'!$G$32,MC_Paths_Base!H12+'Monte Carlo'!$H$32,MC_Paths_Base!I12+'Monte Carlo'!$I$32,MC_Paths_Base!J12+'Monte Carlo'!$J$32,MC_Paths_Base!K12+'Monte Carlo'!$K$32,MC_Paths_Base!L12+'Monte Carlo'!$L$32,MC_Paths_Base!M12+'Monte Carlo'!$M$32,MC_Paths_Base!N12+'Monte Carlo'!$N$32,MC_Paths_Base!O12+'Monte Carlo'!$O$32,MC_Paths_Base!P12+'Monte Carlo'!$P$32,MC_Paths_Base!Q12+'Monte Carlo'!$Q$32,MC_Paths_Base!R12+'Monte Carlo'!$R$32,MC_Paths_Base!S12+'Monte Carlo'!$S$32,MC_Paths_Base!T12+'Monte Carlo'!$T$32,MC_Paths_Base!U12+'Monte Carlo'!$U$32,MC_Paths_Base!V12+'Monte Carlo'!$V$32,MC_Paths_Base!W12+'Monte Carlo'!$W$32,MC_Paths_Base!X12+'Monte Carlo'!$X$32,MC_Paths_Base!Y12+'Monte Carlo'!$Y$32,MC_Paths_Base!Z12+'Monte Carlo'!$Z$32,MC_Paths_Base!AA12+'Monte Carlo'!$AA$32,MC_Paths_Base!AB12+'Monte Carlo'!$AB$32,MC_Paths_Base!AC12+'Monte Carlo'!$AC$32,MC_Paths_Base!AD12+'Monte Carlo'!$AD$32,MC_Paths_Base!AE12+'Monte Carlo'!$AE$32,MC_Paths_Base!AF12+'Monte Carlo'!$AF$32)</x:f>
        <x:v>603739.7854956709</x:v>
      </x:c>
      <x:c r="AL12" t="n">
        <x:f>MIN(MC_Paths_Base!B12+'Monte Carlo'!$B$34,MC_Paths_Base!C12+'Monte Carlo'!$C$34,MC_Paths_Base!D12+'Monte Carlo'!$D$34,MC_Paths_Base!E12+'Monte Carlo'!$E$34,MC_Paths_Base!F12+'Monte Carlo'!$F$34,MC_Paths_Base!G12+'Monte Carlo'!$G$34,MC_Paths_Base!H12+'Monte Carlo'!$H$34,MC_Paths_Base!I12+'Monte Carlo'!$I$34,MC_Paths_Base!J12+'Monte Carlo'!$J$34,MC_Paths_Base!K12+'Monte Carlo'!$K$34,MC_Paths_Base!L12+'Monte Carlo'!$L$34,MC_Paths_Base!M12+'Monte Carlo'!$M$34,MC_Paths_Base!N12+'Monte Carlo'!$N$34,MC_Paths_Base!O12+'Monte Carlo'!$O$34,MC_Paths_Base!P12+'Monte Carlo'!$P$34,MC_Paths_Base!Q12+'Monte Carlo'!$Q$34,MC_Paths_Base!R12+'Monte Carlo'!$R$34,MC_Paths_Base!S12+'Monte Carlo'!$S$34,MC_Paths_Base!T12+'Monte Carlo'!$T$34,MC_Paths_Base!U12+'Monte Carlo'!$U$34,MC_Paths_Base!V12+'Monte Carlo'!$V$34,MC_Paths_Base!W12+'Monte Carlo'!$W$34,MC_Paths_Base!X12+'Monte Carlo'!$X$34,MC_Paths_Base!Y12+'Monte Carlo'!$Y$34,MC_Paths_Base!Z12+'Monte Carlo'!$Z$34,MC_Paths_Base!AA12+'Monte Carlo'!$AA$34,MC_Paths_Base!AB12+'Monte Carlo'!$AB$34,MC_Paths_Base!AC12+'Monte Carlo'!$AC$34,MC_Paths_Base!AD12+'Monte Carlo'!$AD$34,MC_Paths_Base!AE12+'Monte Carlo'!$AE$34,MC_Paths_Base!AF12+'Monte Carlo'!$AF$34)</x:f>
        <x:v>275673.023777607</x:v>
      </x:c>
      <x:c r="AM12" t="n">
        <x:f>MIN(MC_Paths_Base!B12+'Monte Carlo'!$B$35,MC_Paths_Base!C12+'Monte Carlo'!$C$35,MC_Paths_Base!D12+'Monte Carlo'!$D$35,MC_Paths_Base!E12+'Monte Carlo'!$E$35,MC_Paths_Base!F12+'Monte Carlo'!$F$35,MC_Paths_Base!G12+'Monte Carlo'!$G$35,MC_Paths_Base!H12+'Monte Carlo'!$H$35,MC_Paths_Base!I12+'Monte Carlo'!$I$35,MC_Paths_Base!J12+'Monte Carlo'!$J$35,MC_Paths_Base!K12+'Monte Carlo'!$K$35,MC_Paths_Base!L12+'Monte Carlo'!$L$35,MC_Paths_Base!M12+'Monte Carlo'!$M$35,MC_Paths_Base!N12+'Monte Carlo'!$N$35,MC_Paths_Base!O12+'Monte Carlo'!$O$35,MC_Paths_Base!P12+'Monte Carlo'!$P$35,MC_Paths_Base!Q12+'Monte Carlo'!$Q$35,MC_Paths_Base!R12+'Monte Carlo'!$R$35,MC_Paths_Base!S12+'Monte Carlo'!$S$35,MC_Paths_Base!T12+'Monte Carlo'!$T$35,MC_Paths_Base!U12+'Monte Carlo'!$U$35,MC_Paths_Base!V12+'Monte Carlo'!$V$35,MC_Paths_Base!W12+'Monte Carlo'!$W$35,MC_Paths_Base!X12+'Monte Carlo'!$X$35,MC_Paths_Base!Y12+'Monte Carlo'!$Y$35,MC_Paths_Base!Z12+'Monte Carlo'!$Z$35,MC_Paths_Base!AA12+'Monte Carlo'!$AA$35,MC_Paths_Base!AB12+'Monte Carlo'!$AB$35,MC_Paths_Base!AC12+'Monte Carlo'!$AC$35,MC_Paths_Base!AD12+'Monte Carlo'!$AD$35,MC_Paths_Base!AE12+'Monte Carlo'!$AE$35,MC_Paths_Base!AF12+'Monte Carlo'!$AF$35)</x:f>
        <x:v>171806.8613278399</x:v>
      </x:c>
    </x:row>
    <x:row r="13" ht="18" customHeight="1">
      <x:c r="A13" s="40" t="s">
        <x:v>1032</x:v>
      </x:c>
      <x:c r="B13" s="82" t="n">
        <x:f>B6+Calculations!$AK$77/Calculations!$AK$80</x:f>
        <x:v>1419347.6916262456</x:v>
      </x:c>
      <x:c r="C13" s="82" t="n">
        <x:f>C6+Calculations!$AK$77/Calculations!$AK$80</x:f>
        <x:v>1296061.5828636799</x:v>
      </x:c>
      <x:c r="D13" s="82" t="n">
        <x:f>D6+'Stress Tests'!$AF$50/'Stress Tests'!$AF$53</x:f>
        <x:v>290220.5276517429</x:v>
      </x:c>
      <x:c r="E13" s="82" t="n">
        <x:f>E6+'Stress Tests'!$AF$50/'Stress Tests'!$AF$53</x:f>
        <x:v>353936.99720771995</x:v>
      </x:c>
      <x:c r="F13" s="83" t="n">
        <x:f>F6+Calculations!$AK$77/Calculations!$AK$80</x:f>
        <x:v>1419347.6916262456</x:v>
      </x:c>
      <x:c r="J13" s="40" t="s">
        <x:v>1005</x:v>
      </x:c>
      <x:c r="K13" s="83" t="n">
        <x:f>Calculations!$C$13+Calculations!$C$11</x:f>
        <x:v>1868406.25</x:v>
      </x:c>
      <x:c r="L13" s="40" t="s">
        <x:v>241</x:v>
      </x:c>
      <x:c r="M13" s="40" t="s">
        <x:v>1033</x:v>
      </x:c>
      <x:c r="AJ13" t="n">
        <x:f>MIN(MC_Paths_Base!B13:AF13)</x:f>
        <x:v>1029031.25</x:v>
      </x:c>
      <x:c r="AK13" t="n">
        <x:f>MIN(MC_Paths_Base!B13+'Monte Carlo'!$B$32,MC_Paths_Base!C13+'Monte Carlo'!$C$32,MC_Paths_Base!D13+'Monte Carlo'!$D$32,MC_Paths_Base!E13+'Monte Carlo'!$E$32,MC_Paths_Base!F13+'Monte Carlo'!$F$32,MC_Paths_Base!G13+'Monte Carlo'!$G$32,MC_Paths_Base!H13+'Monte Carlo'!$H$32,MC_Paths_Base!I13+'Monte Carlo'!$I$32,MC_Paths_Base!J13+'Monte Carlo'!$J$32,MC_Paths_Base!K13+'Monte Carlo'!$K$32,MC_Paths_Base!L13+'Monte Carlo'!$L$32,MC_Paths_Base!M13+'Monte Carlo'!$M$32,MC_Paths_Base!N13+'Monte Carlo'!$N$32,MC_Paths_Base!O13+'Monte Carlo'!$O$32,MC_Paths_Base!P13+'Monte Carlo'!$P$32,MC_Paths_Base!Q13+'Monte Carlo'!$Q$32,MC_Paths_Base!R13+'Monte Carlo'!$R$32,MC_Paths_Base!S13+'Monte Carlo'!$S$32,MC_Paths_Base!T13+'Monte Carlo'!$T$32,MC_Paths_Base!U13+'Monte Carlo'!$U$32,MC_Paths_Base!V13+'Monte Carlo'!$V$32,MC_Paths_Base!W13+'Monte Carlo'!$W$32,MC_Paths_Base!X13+'Monte Carlo'!$X$32,MC_Paths_Base!Y13+'Monte Carlo'!$Y$32,MC_Paths_Base!Z13+'Monte Carlo'!$Z$32,MC_Paths_Base!AA13+'Monte Carlo'!$AA$32,MC_Paths_Base!AB13+'Monte Carlo'!$AB$32,MC_Paths_Base!AC13+'Monte Carlo'!$AC$32,MC_Paths_Base!AD13+'Monte Carlo'!$AD$32,MC_Paths_Base!AE13+'Monte Carlo'!$AE$32,MC_Paths_Base!AF13+'Monte Carlo'!$AF$32)</x:f>
        <x:v>946039.1254349893</x:v>
      </x:c>
      <x:c r="AL13" t="n">
        <x:f>MIN(MC_Paths_Base!B13+'Monte Carlo'!$B$34,MC_Paths_Base!C13+'Monte Carlo'!$C$34,MC_Paths_Base!D13+'Monte Carlo'!$D$34,MC_Paths_Base!E13+'Monte Carlo'!$E$34,MC_Paths_Base!F13+'Monte Carlo'!$F$34,MC_Paths_Base!G13+'Monte Carlo'!$G$34,MC_Paths_Base!H13+'Monte Carlo'!$H$34,MC_Paths_Base!I13+'Monte Carlo'!$I$34,MC_Paths_Base!J13+'Monte Carlo'!$J$34,MC_Paths_Base!K13+'Monte Carlo'!$K$34,MC_Paths_Base!L13+'Monte Carlo'!$L$34,MC_Paths_Base!M13+'Monte Carlo'!$M$34,MC_Paths_Base!N13+'Monte Carlo'!$N$34,MC_Paths_Base!O13+'Monte Carlo'!$O$34,MC_Paths_Base!P13+'Monte Carlo'!$P$34,MC_Paths_Base!Q13+'Monte Carlo'!$Q$34,MC_Paths_Base!R13+'Monte Carlo'!$R$34,MC_Paths_Base!S13+'Monte Carlo'!$S$34,MC_Paths_Base!T13+'Monte Carlo'!$T$34,MC_Paths_Base!U13+'Monte Carlo'!$U$34,MC_Paths_Base!V13+'Monte Carlo'!$V$34,MC_Paths_Base!W13+'Monte Carlo'!$W$34,MC_Paths_Base!X13+'Monte Carlo'!$X$34,MC_Paths_Base!Y13+'Monte Carlo'!$Y$34,MC_Paths_Base!Z13+'Monte Carlo'!$Z$34,MC_Paths_Base!AA13+'Monte Carlo'!$AA$34,MC_Paths_Base!AB13+'Monte Carlo'!$AB$34,MC_Paths_Base!AC13+'Monte Carlo'!$AC$34,MC_Paths_Base!AD13+'Monte Carlo'!$AD$34,MC_Paths_Base!AE13+'Monte Carlo'!$AE$34,MC_Paths_Base!AF13+'Monte Carlo'!$AF$34)</x:f>
        <x:v>823066.9420165882</x:v>
      </x:c>
      <x:c r="AM13" t="n">
        <x:f>MIN(MC_Paths_Base!B13+'Monte Carlo'!$B$35,MC_Paths_Base!C13+'Monte Carlo'!$C$35,MC_Paths_Base!D13+'Monte Carlo'!$D$35,MC_Paths_Base!E13+'Monte Carlo'!$E$35,MC_Paths_Base!F13+'Monte Carlo'!$F$35,MC_Paths_Base!G13+'Monte Carlo'!$G$35,MC_Paths_Base!H13+'Monte Carlo'!$H$35,MC_Paths_Base!I13+'Monte Carlo'!$I$35,MC_Paths_Base!J13+'Monte Carlo'!$J$35,MC_Paths_Base!K13+'Monte Carlo'!$K$35,MC_Paths_Base!L13+'Monte Carlo'!$L$35,MC_Paths_Base!M13+'Monte Carlo'!$M$35,MC_Paths_Base!N13+'Monte Carlo'!$N$35,MC_Paths_Base!O13+'Monte Carlo'!$O$35,MC_Paths_Base!P13+'Monte Carlo'!$P$35,MC_Paths_Base!Q13+'Monte Carlo'!$Q$35,MC_Paths_Base!R13+'Monte Carlo'!$R$35,MC_Paths_Base!S13+'Monte Carlo'!$S$35,MC_Paths_Base!T13+'Monte Carlo'!$T$35,MC_Paths_Base!U13+'Monte Carlo'!$U$35,MC_Paths_Base!V13+'Monte Carlo'!$V$35,MC_Paths_Base!W13+'Monte Carlo'!$W$35,MC_Paths_Base!X13+'Monte Carlo'!$X$35,MC_Paths_Base!Y13+'Monte Carlo'!$Y$35,MC_Paths_Base!Z13+'Monte Carlo'!$Z$35,MC_Paths_Base!AA13+'Monte Carlo'!$AA$35,MC_Paths_Base!AB13+'Monte Carlo'!$AB$35,MC_Paths_Base!AC13+'Monte Carlo'!$AC$35,MC_Paths_Base!AD13+'Monte Carlo'!$AD$35,MC_Paths_Base!AE13+'Monte Carlo'!$AE$35,MC_Paths_Base!AF13+'Monte Carlo'!$AF$35)</x:f>
        <x:v>685051.7816849893</x:v>
      </x:c>
    </x:row>
    <x:row r="14" ht="18" customHeight="1">
      <x:c r="A14" s="40" t="s">
        <x:v>1034</x:v>
      </x:c>
      <x:c r="B14" s="82" t="n">
        <x:f>B7+Calculations!$AK$77/Calculations!$AK$80</x:f>
        <x:v>1572739.871119073</x:v>
      </x:c>
      <x:c r="C14" s="82" t="n">
        <x:f>C7+Calculations!$AK$77/Calculations!$AK$80</x:f>
        <x:v>1449453.7623565071</x:v>
      </x:c>
      <x:c r="D14" s="82" t="n">
        <x:f>D7+'Stress Tests'!$AF$50/'Stress Tests'!$AF$53</x:f>
        <x:v>443612.7071445702</x:v>
      </x:c>
      <x:c r="E14" s="82" t="n">
        <x:f>E7+'Stress Tests'!$AF$50/'Stress Tests'!$AF$53</x:f>
        <x:v>507329.1767005472</x:v>
      </x:c>
      <x:c r="F14" s="83" t="n">
        <x:f>F7+Calculations!$AK$77/Calculations!$AK$80</x:f>
        <x:v>1572739.871119073</x:v>
      </x:c>
      <x:c r="J14" s="40" t="s">
        <x:v>986</x:v>
      </x:c>
      <x:c r="K14" s="83" t="n">
        <x:f>Assumptions!$C$35*(1+$K$8)^($K$5/Assumptions!$C$6)</x:f>
        <x:v>1975000</x:v>
      </x:c>
      <x:c r="L14" s="40" t="s">
        <x:v>241</x:v>
      </x:c>
      <x:c r="M14" s="40" t="s">
        <x:v>1035</x:v>
      </x:c>
      <x:c r="AJ14" t="n">
        <x:f>MIN(MC_Paths_Base!B14:AF14)</x:f>
        <x:v>439909.67058906716</x:v>
      </x:c>
      <x:c r="AK14" t="n">
        <x:f>MIN(MC_Paths_Base!B14+'Monte Carlo'!$B$32,MC_Paths_Base!C14+'Monte Carlo'!$C$32,MC_Paths_Base!D14+'Monte Carlo'!$D$32,MC_Paths_Base!E14+'Monte Carlo'!$E$32,MC_Paths_Base!F14+'Monte Carlo'!$F$32,MC_Paths_Base!G14+'Monte Carlo'!$G$32,MC_Paths_Base!H14+'Monte Carlo'!$H$32,MC_Paths_Base!I14+'Monte Carlo'!$I$32,MC_Paths_Base!J14+'Monte Carlo'!$J$32,MC_Paths_Base!K14+'Monte Carlo'!$K$32,MC_Paths_Base!L14+'Monte Carlo'!$L$32,MC_Paths_Base!M14+'Monte Carlo'!$M$32,MC_Paths_Base!N14+'Monte Carlo'!$N$32,MC_Paths_Base!O14+'Monte Carlo'!$O$32,MC_Paths_Base!P14+'Monte Carlo'!$P$32,MC_Paths_Base!Q14+'Monte Carlo'!$Q$32,MC_Paths_Base!R14+'Monte Carlo'!$R$32,MC_Paths_Base!S14+'Monte Carlo'!$S$32,MC_Paths_Base!T14+'Monte Carlo'!$T$32,MC_Paths_Base!U14+'Monte Carlo'!$U$32,MC_Paths_Base!V14+'Monte Carlo'!$V$32,MC_Paths_Base!W14+'Monte Carlo'!$W$32,MC_Paths_Base!X14+'Monte Carlo'!$X$32,MC_Paths_Base!Y14+'Monte Carlo'!$Y$32,MC_Paths_Base!Z14+'Monte Carlo'!$Z$32,MC_Paths_Base!AA14+'Monte Carlo'!$AA$32,MC_Paths_Base!AB14+'Monte Carlo'!$AB$32,MC_Paths_Base!AC14+'Monte Carlo'!$AC$32,MC_Paths_Base!AD14+'Monte Carlo'!$AD$32,MC_Paths_Base!AE14+'Monte Carlo'!$AE$32,MC_Paths_Base!AF14+'Monte Carlo'!$AF$32)</x:f>
        <x:v>217608.70392080967</x:v>
      </x:c>
      <x:c r="AL14" t="n">
        <x:f>MIN(MC_Paths_Base!B14+'Monte Carlo'!$B$34,MC_Paths_Base!C14+'Monte Carlo'!$C$34,MC_Paths_Base!D14+'Monte Carlo'!$D$34,MC_Paths_Base!E14+'Monte Carlo'!$E$34,MC_Paths_Base!F14+'Monte Carlo'!$F$34,MC_Paths_Base!G14+'Monte Carlo'!$G$34,MC_Paths_Base!H14+'Monte Carlo'!$H$34,MC_Paths_Base!I14+'Monte Carlo'!$I$34,MC_Paths_Base!J14+'Monte Carlo'!$J$34,MC_Paths_Base!K14+'Monte Carlo'!$K$34,MC_Paths_Base!L14+'Monte Carlo'!$L$34,MC_Paths_Base!M14+'Monte Carlo'!$M$34,MC_Paths_Base!N14+'Monte Carlo'!$N$34,MC_Paths_Base!O14+'Monte Carlo'!$O$34,MC_Paths_Base!P14+'Monte Carlo'!$P$34,MC_Paths_Base!Q14+'Monte Carlo'!$Q$34,MC_Paths_Base!R14+'Monte Carlo'!$R$34,MC_Paths_Base!S14+'Monte Carlo'!$S$34,MC_Paths_Base!T14+'Monte Carlo'!$T$34,MC_Paths_Base!U14+'Monte Carlo'!$U$34,MC_Paths_Base!V14+'Monte Carlo'!$V$34,MC_Paths_Base!W14+'Monte Carlo'!$W$34,MC_Paths_Base!X14+'Monte Carlo'!$X$34,MC_Paths_Base!Y14+'Monte Carlo'!$Y$34,MC_Paths_Base!Z14+'Monte Carlo'!$Z$34,MC_Paths_Base!AA14+'Monte Carlo'!$AA$34,MC_Paths_Base!AB14+'Monte Carlo'!$AB$34,MC_Paths_Base!AC14+'Monte Carlo'!$AC$34,MC_Paths_Base!AD14+'Monte Carlo'!$AD$34,MC_Paths_Base!AE14+'Monte Carlo'!$AE$34,MC_Paths_Base!AF14+'Monte Carlo'!$AF$34)</x:f>
        <x:v>-547145.1419068715</x:v>
      </x:c>
      <x:c r="AM14" t="n">
        <x:f>MIN(MC_Paths_Base!B14+'Monte Carlo'!$B$35,MC_Paths_Base!C14+'Monte Carlo'!$C$35,MC_Paths_Base!D14+'Monte Carlo'!$D$35,MC_Paths_Base!E14+'Monte Carlo'!$E$35,MC_Paths_Base!F14+'Monte Carlo'!$F$35,MC_Paths_Base!G14+'Monte Carlo'!$G$35,MC_Paths_Base!H14+'Monte Carlo'!$H$35,MC_Paths_Base!I14+'Monte Carlo'!$I$35,MC_Paths_Base!J14+'Monte Carlo'!$J$35,MC_Paths_Base!K14+'Monte Carlo'!$K$35,MC_Paths_Base!L14+'Monte Carlo'!$L$35,MC_Paths_Base!M14+'Monte Carlo'!$M$35,MC_Paths_Base!N14+'Monte Carlo'!$N$35,MC_Paths_Base!O14+'Monte Carlo'!$O$35,MC_Paths_Base!P14+'Monte Carlo'!$P$35,MC_Paths_Base!Q14+'Monte Carlo'!$Q$35,MC_Paths_Base!R14+'Monte Carlo'!$R$35,MC_Paths_Base!S14+'Monte Carlo'!$S$35,MC_Paths_Base!T14+'Monte Carlo'!$T$35,MC_Paths_Base!U14+'Monte Carlo'!$U$35,MC_Paths_Base!V14+'Monte Carlo'!$V$35,MC_Paths_Base!W14+'Monte Carlo'!$W$35,MC_Paths_Base!X14+'Monte Carlo'!$X$35,MC_Paths_Base!Y14+'Monte Carlo'!$Y$35,MC_Paths_Base!Z14+'Monte Carlo'!$Z$35,MC_Paths_Base!AA14+'Monte Carlo'!$AA$35,MC_Paths_Base!AB14+'Monte Carlo'!$AB$35,MC_Paths_Base!AC14+'Monte Carlo'!$AC$35,MC_Paths_Base!AD14+'Monte Carlo'!$AD$35,MC_Paths_Base!AE14+'Monte Carlo'!$AE$35,MC_Paths_Base!AF14+'Monte Carlo'!$AF$35)</x:f>
        <x:v>-564799.3088835753</x:v>
      </x:c>
    </x:row>
    <x:row r="15" ht="18" customHeight="1">
      <x:c r="A15" s="40" t="s">
        <x:v>1036</x:v>
      </x:c>
      <x:c r="B15" s="82" t="n">
        <x:f>B8+Calculations!$AK$77/Calculations!$AK$80</x:f>
        <x:v>2796315.155868929</x:v>
      </x:c>
      <x:c r="C15" s="82" t="n">
        <x:f>C8+Calculations!$AK$77/Calculations!$AK$80</x:f>
        <x:v>2673029.047106363</x:v>
      </x:c>
      <x:c r="D15" s="82" t="n">
        <x:f>D8+'Stress Tests'!$AF$50/'Stress Tests'!$AF$53</x:f>
        <x:v>1667187.991894426</x:v>
      </x:c>
      <x:c r="E15" s="82" t="n">
        <x:f>E8+'Stress Tests'!$AF$50/'Stress Tests'!$AF$53</x:f>
        <x:v>1730904.4614504029</x:v>
      </x:c>
      <x:c r="F15" s="83" t="n">
        <x:f>F8+Calculations!$AK$77/Calculations!$AK$80</x:f>
        <x:v>2796315.155868929</x:v>
      </x:c>
      <x:c r="J15" s="40" t="s">
        <x:v>995</x:v>
      </x:c>
      <x:c r="K15" s="83" t="n">
        <x:f>$K$14*Assumptions!$C$36+$K$14*Assumptions!$C$39+$K$14*Assumptions!$C$43+(Assumptions!$C$40+Assumptions!$C$41+Assumptions!$C$42)*(1+$K$11)^($K$5/Assumptions!$C$6)-Assumptions!$C$44</x:f>
        <x:v>839375</x:v>
      </x:c>
      <x:c r="L15" s="40" t="s">
        <x:v>241</x:v>
      </x:c>
      <x:c r="M15" s="40" t="s">
        <x:v>1037</x:v>
      </x:c>
      <x:c r="AJ15" t="n">
        <x:f>MIN(MC_Paths_Base!B15:AF15)</x:f>
        <x:v>1009350.5030593659</x:v>
      </x:c>
      <x:c r="AK15" t="n">
        <x:f>MIN(MC_Paths_Base!B15+'Monte Carlo'!$B$32,MC_Paths_Base!C15+'Monte Carlo'!$C$32,MC_Paths_Base!D15+'Monte Carlo'!$D$32,MC_Paths_Base!E15+'Monte Carlo'!$E$32,MC_Paths_Base!F15+'Monte Carlo'!$F$32,MC_Paths_Base!G15+'Monte Carlo'!$G$32,MC_Paths_Base!H15+'Monte Carlo'!$H$32,MC_Paths_Base!I15+'Monte Carlo'!$I$32,MC_Paths_Base!J15+'Monte Carlo'!$J$32,MC_Paths_Base!K15+'Monte Carlo'!$K$32,MC_Paths_Base!L15+'Monte Carlo'!$L$32,MC_Paths_Base!M15+'Monte Carlo'!$M$32,MC_Paths_Base!N15+'Monte Carlo'!$N$32,MC_Paths_Base!O15+'Monte Carlo'!$O$32,MC_Paths_Base!P15+'Monte Carlo'!$P$32,MC_Paths_Base!Q15+'Monte Carlo'!$Q$32,MC_Paths_Base!R15+'Monte Carlo'!$R$32,MC_Paths_Base!S15+'Monte Carlo'!$S$32,MC_Paths_Base!T15+'Monte Carlo'!$T$32,MC_Paths_Base!U15+'Monte Carlo'!$U$32,MC_Paths_Base!V15+'Monte Carlo'!$V$32,MC_Paths_Base!W15+'Monte Carlo'!$W$32,MC_Paths_Base!X15+'Monte Carlo'!$X$32,MC_Paths_Base!Y15+'Monte Carlo'!$Y$32,MC_Paths_Base!Z15+'Monte Carlo'!$Z$32,MC_Paths_Base!AA15+'Monte Carlo'!$AA$32,MC_Paths_Base!AB15+'Monte Carlo'!$AB$32,MC_Paths_Base!AC15+'Monte Carlo'!$AC$32,MC_Paths_Base!AD15+'Monte Carlo'!$AD$32,MC_Paths_Base!AE15+'Monte Carlo'!$AE$32,MC_Paths_Base!AF15+'Monte Carlo'!$AF$32)</x:f>
        <x:v>808177.8427277672</x:v>
      </x:c>
      <x:c r="AL15" t="n">
        <x:f>MIN(MC_Paths_Base!B15+'Monte Carlo'!$B$34,MC_Paths_Base!C15+'Monte Carlo'!$C$34,MC_Paths_Base!D15+'Monte Carlo'!$D$34,MC_Paths_Base!E15+'Monte Carlo'!$E$34,MC_Paths_Base!F15+'Monte Carlo'!$F$34,MC_Paths_Base!G15+'Monte Carlo'!$G$34,MC_Paths_Base!H15+'Monte Carlo'!$H$34,MC_Paths_Base!I15+'Monte Carlo'!$I$34,MC_Paths_Base!J15+'Monte Carlo'!$J$34,MC_Paths_Base!K15+'Monte Carlo'!$K$34,MC_Paths_Base!L15+'Monte Carlo'!$L$34,MC_Paths_Base!M15+'Monte Carlo'!$M$34,MC_Paths_Base!N15+'Monte Carlo'!$N$34,MC_Paths_Base!O15+'Monte Carlo'!$O$34,MC_Paths_Base!P15+'Monte Carlo'!$P$34,MC_Paths_Base!Q15+'Monte Carlo'!$Q$34,MC_Paths_Base!R15+'Monte Carlo'!$R$34,MC_Paths_Base!S15+'Monte Carlo'!$S$34,MC_Paths_Base!T15+'Monte Carlo'!$T$34,MC_Paths_Base!U15+'Monte Carlo'!$U$34,MC_Paths_Base!V15+'Monte Carlo'!$V$34,MC_Paths_Base!W15+'Monte Carlo'!$W$34,MC_Paths_Base!X15+'Monte Carlo'!$X$34,MC_Paths_Base!Y15+'Monte Carlo'!$Y$34,MC_Paths_Base!Z15+'Monte Carlo'!$Z$34,MC_Paths_Base!AA15+'Monte Carlo'!$AA$34,MC_Paths_Base!AB15+'Monte Carlo'!$AB$34,MC_Paths_Base!AC15+'Monte Carlo'!$AC$34,MC_Paths_Base!AD15+'Monte Carlo'!$AD$34,MC_Paths_Base!AE15+'Monte Carlo'!$AE$34,MC_Paths_Base!AF15+'Monte Carlo'!$AF$34)</x:f>
        <x:v>685205.659309366</x:v>
      </x:c>
      <x:c r="AM15" t="n">
        <x:f>MIN(MC_Paths_Base!B15+'Monte Carlo'!$B$35,MC_Paths_Base!C15+'Monte Carlo'!$C$35,MC_Paths_Base!D15+'Monte Carlo'!$D$35,MC_Paths_Base!E15+'Monte Carlo'!$E$35,MC_Paths_Base!F15+'Monte Carlo'!$F$35,MC_Paths_Base!G15+'Monte Carlo'!$G$35,MC_Paths_Base!H15+'Monte Carlo'!$H$35,MC_Paths_Base!I15+'Monte Carlo'!$I$35,MC_Paths_Base!J15+'Monte Carlo'!$J$35,MC_Paths_Base!K15+'Monte Carlo'!$K$35,MC_Paths_Base!L15+'Monte Carlo'!$L$35,MC_Paths_Base!M15+'Monte Carlo'!$M$35,MC_Paths_Base!N15+'Monte Carlo'!$N$35,MC_Paths_Base!O15+'Monte Carlo'!$O$35,MC_Paths_Base!P15+'Monte Carlo'!$P$35,MC_Paths_Base!Q15+'Monte Carlo'!$Q$35,MC_Paths_Base!R15+'Monte Carlo'!$R$35,MC_Paths_Base!S15+'Monte Carlo'!$S$35,MC_Paths_Base!T15+'Monte Carlo'!$T$35,MC_Paths_Base!U15+'Monte Carlo'!$U$35,MC_Paths_Base!V15+'Monte Carlo'!$V$35,MC_Paths_Base!W15+'Monte Carlo'!$W$35,MC_Paths_Base!X15+'Monte Carlo'!$X$35,MC_Paths_Base!Y15+'Monte Carlo'!$Y$35,MC_Paths_Base!Z15+'Monte Carlo'!$Z$35,MC_Paths_Base!AA15+'Monte Carlo'!$AA$35,MC_Paths_Base!AB15+'Monte Carlo'!$AB$35,MC_Paths_Base!AC15+'Monte Carlo'!$AC$35,MC_Paths_Base!AD15+'Monte Carlo'!$AD$35,MC_Paths_Base!AE15+'Monte Carlo'!$AE$35,MC_Paths_Base!AF15+'Monte Carlo'!$AF$35)</x:f>
        <x:v>547190.4989777672</x:v>
      </x:c>
    </x:row>
    <x:row r="16" ht="18" customHeight="1">
      <x:c r="A16" s="40" t="s">
        <x:v>1038</x:v>
      </x:c>
      <x:c r="B16" s="82" t="n">
        <x:f>B9+Calculations!$AK$77/Calculations!$AK$80</x:f>
        <x:v>5964040.949476595</x:v>
      </x:c>
      <x:c r="C16" s="82" t="n">
        <x:f>C9+Calculations!$AK$77/Calculations!$AK$80</x:f>
        <x:v>5840754.840714029</x:v>
      </x:c>
      <x:c r="D16" s="82" t="n">
        <x:f>D9+'Stress Tests'!$AF$50/'Stress Tests'!$AF$53</x:f>
        <x:v>4834913.785502093</x:v>
      </x:c>
      <x:c r="E16" s="82" t="n">
        <x:f>E9+'Stress Tests'!$AF$50/'Stress Tests'!$AF$53</x:f>
        <x:v>4898630.25505807</x:v>
      </x:c>
      <x:c r="F16" s="83" t="n">
        <x:f>F9+Calculations!$AK$77/Calculations!$AK$80</x:f>
        <x:v>5964040.949476595</x:v>
      </x:c>
      <x:c r="J16" s="40" t="s">
        <x:v>1000</x:v>
      </x:c>
      <x:c r="K16" s="83" t="n">
        <x:f>$K$15-Calculations!$C$11</x:f>
        <x:v>0</x:v>
      </x:c>
      <x:c r="L16" s="40" t="s">
        <x:v>241</x:v>
      </x:c>
      <x:c r="M16" s="40" t="s">
        <x:v>1039</x:v>
      </x:c>
      <x:c r="AJ16" t="n">
        <x:f>MIN(MC_Paths_Base!B16:AF16)</x:f>
        <x:v>667679.4850944172</x:v>
      </x:c>
      <x:c r="AK16" t="n">
        <x:f>MIN(MC_Paths_Base!B16+'Monte Carlo'!$B$32,MC_Paths_Base!C16+'Monte Carlo'!$C$32,MC_Paths_Base!D16+'Monte Carlo'!$D$32,MC_Paths_Base!E16+'Monte Carlo'!$E$32,MC_Paths_Base!F16+'Monte Carlo'!$F$32,MC_Paths_Base!G16+'Monte Carlo'!$G$32,MC_Paths_Base!H16+'Monte Carlo'!$H$32,MC_Paths_Base!I16+'Monte Carlo'!$I$32,MC_Paths_Base!J16+'Monte Carlo'!$J$32,MC_Paths_Base!K16+'Monte Carlo'!$K$32,MC_Paths_Base!L16+'Monte Carlo'!$L$32,MC_Paths_Base!M16+'Monte Carlo'!$M$32,MC_Paths_Base!N16+'Monte Carlo'!$N$32,MC_Paths_Base!O16+'Monte Carlo'!$O$32,MC_Paths_Base!P16+'Monte Carlo'!$P$32,MC_Paths_Base!Q16+'Monte Carlo'!$Q$32,MC_Paths_Base!R16+'Monte Carlo'!$R$32,MC_Paths_Base!S16+'Monte Carlo'!$S$32,MC_Paths_Base!T16+'Monte Carlo'!$T$32,MC_Paths_Base!U16+'Monte Carlo'!$U$32,MC_Paths_Base!V16+'Monte Carlo'!$V$32,MC_Paths_Base!W16+'Monte Carlo'!$W$32,MC_Paths_Base!X16+'Monte Carlo'!$X$32,MC_Paths_Base!Y16+'Monte Carlo'!$Y$32,MC_Paths_Base!Z16+'Monte Carlo'!$Z$32,MC_Paths_Base!AA16+'Monte Carlo'!$AA$32,MC_Paths_Base!AB16+'Monte Carlo'!$AB$32,MC_Paths_Base!AC16+'Monte Carlo'!$AC$32,MC_Paths_Base!AD16+'Monte Carlo'!$AD$32,MC_Paths_Base!AE16+'Monte Carlo'!$AE$32,MC_Paths_Base!AF16+'Monte Carlo'!$AF$32)</x:f>
        <x:v>450913.09905294783</x:v>
      </x:c>
      <x:c r="AL16" t="n">
        <x:f>MIN(MC_Paths_Base!B16+'Monte Carlo'!$B$34,MC_Paths_Base!C16+'Monte Carlo'!$C$34,MC_Paths_Base!D16+'Monte Carlo'!$D$34,MC_Paths_Base!E16+'Monte Carlo'!$E$34,MC_Paths_Base!F16+'Monte Carlo'!$F$34,MC_Paths_Base!G16+'Monte Carlo'!$G$34,MC_Paths_Base!H16+'Monte Carlo'!$H$34,MC_Paths_Base!I16+'Monte Carlo'!$I$34,MC_Paths_Base!J16+'Monte Carlo'!$J$34,MC_Paths_Base!K16+'Monte Carlo'!$K$34,MC_Paths_Base!L16+'Monte Carlo'!$L$34,MC_Paths_Base!M16+'Monte Carlo'!$M$34,MC_Paths_Base!N16+'Monte Carlo'!$N$34,MC_Paths_Base!O16+'Monte Carlo'!$O$34,MC_Paths_Base!P16+'Monte Carlo'!$P$34,MC_Paths_Base!Q16+'Monte Carlo'!$Q$34,MC_Paths_Base!R16+'Monte Carlo'!$R$34,MC_Paths_Base!S16+'Monte Carlo'!$S$34,MC_Paths_Base!T16+'Monte Carlo'!$T$34,MC_Paths_Base!U16+'Monte Carlo'!$U$34,MC_Paths_Base!V16+'Monte Carlo'!$V$34,MC_Paths_Base!W16+'Monte Carlo'!$W$34,MC_Paths_Base!X16+'Monte Carlo'!$X$34,MC_Paths_Base!Y16+'Monte Carlo'!$Y$34,MC_Paths_Base!Z16+'Monte Carlo'!$Z$34,MC_Paths_Base!AA16+'Monte Carlo'!$AA$34,MC_Paths_Base!AB16+'Monte Carlo'!$AB$34,MC_Paths_Base!AC16+'Monte Carlo'!$AC$34,MC_Paths_Base!AD16+'Monte Carlo'!$AD$34,MC_Paths_Base!AE16+'Monte Carlo'!$AE$34,MC_Paths_Base!AF16+'Monte Carlo'!$AF$34)</x:f>
        <x:v>-670722.4563082047</x:v>
      </x:c>
      <x:c r="AM16" t="n">
        <x:f>MIN(MC_Paths_Base!B16+'Monte Carlo'!$B$35,MC_Paths_Base!C16+'Monte Carlo'!$C$35,MC_Paths_Base!D16+'Monte Carlo'!$D$35,MC_Paths_Base!E16+'Monte Carlo'!$E$35,MC_Paths_Base!F16+'Monte Carlo'!$F$35,MC_Paths_Base!G16+'Monte Carlo'!$G$35,MC_Paths_Base!H16+'Monte Carlo'!$H$35,MC_Paths_Base!I16+'Monte Carlo'!$I$35,MC_Paths_Base!J16+'Monte Carlo'!$J$35,MC_Paths_Base!K16+'Monte Carlo'!$K$35,MC_Paths_Base!L16+'Monte Carlo'!$L$35,MC_Paths_Base!M16+'Monte Carlo'!$M$35,MC_Paths_Base!N16+'Monte Carlo'!$N$35,MC_Paths_Base!O16+'Monte Carlo'!$O$35,MC_Paths_Base!P16+'Monte Carlo'!$P$35,MC_Paths_Base!Q16+'Monte Carlo'!$Q$35,MC_Paths_Base!R16+'Monte Carlo'!$R$35,MC_Paths_Base!S16+'Monte Carlo'!$S$35,MC_Paths_Base!T16+'Monte Carlo'!$T$35,MC_Paths_Base!U16+'Monte Carlo'!$U$35,MC_Paths_Base!V16+'Monte Carlo'!$V$35,MC_Paths_Base!W16+'Monte Carlo'!$W$35,MC_Paths_Base!X16+'Monte Carlo'!$X$35,MC_Paths_Base!Y16+'Monte Carlo'!$Y$35,MC_Paths_Base!Z16+'Monte Carlo'!$Z$35,MC_Paths_Base!AA16+'Monte Carlo'!$AA$35,MC_Paths_Base!AB16+'Monte Carlo'!$AB$35,MC_Paths_Base!AC16+'Monte Carlo'!$AC$35,MC_Paths_Base!AD16+'Monte Carlo'!$AD$35,MC_Paths_Base!AE16+'Monte Carlo'!$AE$35,MC_Paths_Base!AF16+'Monte Carlo'!$AF$35)</x:f>
        <x:v>-638961.9763164031</x:v>
      </x:c>
    </x:row>
    <x:row r="17" ht="18" customHeight="1">
      <x:c r="A17" s="40" t="s">
        <x:v>1040</x:v>
      </x:c>
      <x:c r="B17" s="82" t="n">
        <x:f>B10+Calculations!$AK$77/Calculations!$AK$80</x:f>
        <x:v>7063425.876319328</x:v>
      </x:c>
      <x:c r="C17" s="82" t="n">
        <x:f>C10+Calculations!$AK$77/Calculations!$AK$80</x:f>
        <x:v>6940139.767556762</x:v>
      </x:c>
      <x:c r="D17" s="82" t="n">
        <x:f>D10+'Stress Tests'!$AF$50/'Stress Tests'!$AF$53</x:f>
        <x:v>5934298.712344826</x:v>
      </x:c>
      <x:c r="E17" s="82" t="n">
        <x:f>E10+'Stress Tests'!$AF$50/'Stress Tests'!$AF$53</x:f>
        <x:v>5998015.181900803</x:v>
      </x:c>
      <x:c r="F17" s="83" t="n">
        <x:f>F10+Calculations!$AK$77/Calculations!$AK$80</x:f>
        <x:v>7063425.876319328</x:v>
      </x:c>
      <x:c r="J17" s="40" t="s">
        <x:v>1041</x:v>
      </x:c>
      <x:c r="K17" s="88" t="n">
        <x:f>IF($K$5=0,0,ROUNDUP($K$5/Assumptions!$C$6,0))</x:f>
        <x:v>0</x:v>
      </x:c>
      <x:c r="L17" s="40" t="s">
        <x:v>224</x:v>
      </x:c>
      <x:c r="M17" s="40" t="s">
        <x:v>1042</x:v>
      </x:c>
      <x:c r="AJ17" t="n">
        <x:f>MIN(MC_Paths_Base!B17:AF17)</x:f>
        <x:v>998579.7623187166</x:v>
      </x:c>
      <x:c r="AK17" t="n">
        <x:f>MIN(MC_Paths_Base!B17+'Monte Carlo'!$B$32,MC_Paths_Base!C17+'Monte Carlo'!$C$32,MC_Paths_Base!D17+'Monte Carlo'!$D$32,MC_Paths_Base!E17+'Monte Carlo'!$E$32,MC_Paths_Base!F17+'Monte Carlo'!$F$32,MC_Paths_Base!G17+'Monte Carlo'!$G$32,MC_Paths_Base!H17+'Monte Carlo'!$H$32,MC_Paths_Base!I17+'Monte Carlo'!$I$32,MC_Paths_Base!J17+'Monte Carlo'!$J$32,MC_Paths_Base!K17+'Monte Carlo'!$K$32,MC_Paths_Base!L17+'Monte Carlo'!$L$32,MC_Paths_Base!M17+'Monte Carlo'!$M$32,MC_Paths_Base!N17+'Monte Carlo'!$N$32,MC_Paths_Base!O17+'Monte Carlo'!$O$32,MC_Paths_Base!P17+'Monte Carlo'!$P$32,MC_Paths_Base!Q17+'Monte Carlo'!$Q$32,MC_Paths_Base!R17+'Monte Carlo'!$R$32,MC_Paths_Base!S17+'Monte Carlo'!$S$32,MC_Paths_Base!T17+'Monte Carlo'!$T$32,MC_Paths_Base!U17+'Monte Carlo'!$U$32,MC_Paths_Base!V17+'Monte Carlo'!$V$32,MC_Paths_Base!W17+'Monte Carlo'!$W$32,MC_Paths_Base!X17+'Monte Carlo'!$X$32,MC_Paths_Base!Y17+'Monte Carlo'!$Y$32,MC_Paths_Base!Z17+'Monte Carlo'!$Z$32,MC_Paths_Base!AA17+'Monte Carlo'!$AA$32,MC_Paths_Base!AB17+'Monte Carlo'!$AB$32,MC_Paths_Base!AC17+'Monte Carlo'!$AC$32,MC_Paths_Base!AD17+'Monte Carlo'!$AD$32,MC_Paths_Base!AE17+'Monte Carlo'!$AE$32,MC_Paths_Base!AF17+'Monte Carlo'!$AF$32)</x:f>
        <x:v>795115.2307740501</x:v>
      </x:c>
      <x:c r="AL17" t="n">
        <x:f>MIN(MC_Paths_Base!B17+'Monte Carlo'!$B$34,MC_Paths_Base!C17+'Monte Carlo'!$C$34,MC_Paths_Base!D17+'Monte Carlo'!$D$34,MC_Paths_Base!E17+'Monte Carlo'!$E$34,MC_Paths_Base!F17+'Monte Carlo'!$F$34,MC_Paths_Base!G17+'Monte Carlo'!$G$34,MC_Paths_Base!H17+'Monte Carlo'!$H$34,MC_Paths_Base!I17+'Monte Carlo'!$I$34,MC_Paths_Base!J17+'Monte Carlo'!$J$34,MC_Paths_Base!K17+'Monte Carlo'!$K$34,MC_Paths_Base!L17+'Monte Carlo'!$L$34,MC_Paths_Base!M17+'Monte Carlo'!$M$34,MC_Paths_Base!N17+'Monte Carlo'!$N$34,MC_Paths_Base!O17+'Monte Carlo'!$O$34,MC_Paths_Base!P17+'Monte Carlo'!$P$34,MC_Paths_Base!Q17+'Monte Carlo'!$Q$34,MC_Paths_Base!R17+'Monte Carlo'!$R$34,MC_Paths_Base!S17+'Monte Carlo'!$S$34,MC_Paths_Base!T17+'Monte Carlo'!$T$34,MC_Paths_Base!U17+'Monte Carlo'!$U$34,MC_Paths_Base!V17+'Monte Carlo'!$V$34,MC_Paths_Base!W17+'Monte Carlo'!$W$34,MC_Paths_Base!X17+'Monte Carlo'!$X$34,MC_Paths_Base!Y17+'Monte Carlo'!$Y$34,MC_Paths_Base!Z17+'Monte Carlo'!$Z$34,MC_Paths_Base!AA17+'Monte Carlo'!$AA$34,MC_Paths_Base!AB17+'Monte Carlo'!$AB$34,MC_Paths_Base!AC17+'Monte Carlo'!$AC$34,MC_Paths_Base!AD17+'Monte Carlo'!$AD$34,MC_Paths_Base!AE17+'Monte Carlo'!$AE$34,MC_Paths_Base!AF17+'Monte Carlo'!$AF$34)</x:f>
        <x:v>591757.7598138865</x:v>
      </x:c>
      <x:c r="AM17" t="n">
        <x:f>MIN(MC_Paths_Base!B17+'Monte Carlo'!$B$35,MC_Paths_Base!C17+'Monte Carlo'!$C$35,MC_Paths_Base!D17+'Monte Carlo'!$D$35,MC_Paths_Base!E17+'Monte Carlo'!$E$35,MC_Paths_Base!F17+'Monte Carlo'!$F$35,MC_Paths_Base!G17+'Monte Carlo'!$G$35,MC_Paths_Base!H17+'Monte Carlo'!$H$35,MC_Paths_Base!I17+'Monte Carlo'!$I$35,MC_Paths_Base!J17+'Monte Carlo'!$J$35,MC_Paths_Base!K17+'Monte Carlo'!$K$35,MC_Paths_Base!L17+'Monte Carlo'!$L$35,MC_Paths_Base!M17+'Monte Carlo'!$M$35,MC_Paths_Base!N17+'Monte Carlo'!$N$35,MC_Paths_Base!O17+'Monte Carlo'!$O$35,MC_Paths_Base!P17+'Monte Carlo'!$P$35,MC_Paths_Base!Q17+'Monte Carlo'!$Q$35,MC_Paths_Base!R17+'Monte Carlo'!$R$35,MC_Paths_Base!S17+'Monte Carlo'!$S$35,MC_Paths_Base!T17+'Monte Carlo'!$T$35,MC_Paths_Base!U17+'Monte Carlo'!$U$35,MC_Paths_Base!V17+'Monte Carlo'!$V$35,MC_Paths_Base!W17+'Monte Carlo'!$W$35,MC_Paths_Base!X17+'Monte Carlo'!$X$35,MC_Paths_Base!Y17+'Monte Carlo'!$Y$35,MC_Paths_Base!Z17+'Monte Carlo'!$Z$35,MC_Paths_Base!AA17+'Monte Carlo'!$AA$35,MC_Paths_Base!AB17+'Monte Carlo'!$AB$35,MC_Paths_Base!AC17+'Monte Carlo'!$AC$35,MC_Paths_Base!AD17+'Monte Carlo'!$AD$35,MC_Paths_Base!AE17+'Monte Carlo'!$AE$35,MC_Paths_Base!AF17+'Monte Carlo'!$AF$35)</x:f>
        <x:v>473037.5188825582</x:v>
      </x:c>
    </x:row>
    <x:row r="18" ht="18" customHeight="1">
      <x:c r="A18" s="40" t="s">
        <x:v>1043</x:v>
      </x:c>
      <x:c r="B18" s="82" t="n">
        <x:f>B11+Calculations!$AK$77/Calculations!$AK$80</x:f>
        <x:v>8804940.567494286</x:v>
      </x:c>
      <x:c r="C18" s="82" t="n">
        <x:f>C11+Calculations!$AK$77/Calculations!$AK$80</x:f>
        <x:v>8681654.45873172</x:v>
      </x:c>
      <x:c r="D18" s="82" t="n">
        <x:f>D11+'Stress Tests'!$AF$50/'Stress Tests'!$AF$53</x:f>
        <x:v>7675813.403519783</x:v>
      </x:c>
      <x:c r="E18" s="82" t="n">
        <x:f>E11+'Stress Tests'!$AF$50/'Stress Tests'!$AF$53</x:f>
        <x:v>7739529.87307576</x:v>
      </x:c>
      <x:c r="F18" s="83" t="n">
        <x:f>F11+Calculations!$AK$77/Calculations!$AK$80</x:f>
        <x:v>8804940.567494286</x:v>
      </x:c>
      <x:c r="J18" s="40" t="s">
        <x:v>1044</x:v>
      </x:c>
      <x:c r="K18" s="83" t="n">
        <x:f>PMT($K$9/Assumptions!$C$6,Assumptions!$C$38*Assumptions!$C$6,-($K$14*(1-Assumptions!$C$36)))</x:f>
        <x:v>6004.220921436686</x:v>
      </x:c>
      <x:c r="L18" s="40" t="s">
        <x:v>248</x:v>
      </x:c>
      <x:c r="M18" s="40" t="s">
        <x:v>1045</x:v>
      </x:c>
      <x:c r="AJ18" t="n">
        <x:f>MIN(MC_Paths_Base!B18:AF18)</x:f>
        <x:v>668424.6012017654</x:v>
      </x:c>
      <x:c r="AK18" t="n">
        <x:f>MIN(MC_Paths_Base!B18+'Monte Carlo'!$B$32,MC_Paths_Base!C18+'Monte Carlo'!$C$32,MC_Paths_Base!D18+'Monte Carlo'!$D$32,MC_Paths_Base!E18+'Monte Carlo'!$E$32,MC_Paths_Base!F18+'Monte Carlo'!$F$32,MC_Paths_Base!G18+'Monte Carlo'!$G$32,MC_Paths_Base!H18+'Monte Carlo'!$H$32,MC_Paths_Base!I18+'Monte Carlo'!$I$32,MC_Paths_Base!J18+'Monte Carlo'!$J$32,MC_Paths_Base!K18+'Monte Carlo'!$K$32,MC_Paths_Base!L18+'Monte Carlo'!$L$32,MC_Paths_Base!M18+'Monte Carlo'!$M$32,MC_Paths_Base!N18+'Monte Carlo'!$N$32,MC_Paths_Base!O18+'Monte Carlo'!$O$32,MC_Paths_Base!P18+'Monte Carlo'!$P$32,MC_Paths_Base!Q18+'Monte Carlo'!$Q$32,MC_Paths_Base!R18+'Monte Carlo'!$R$32,MC_Paths_Base!S18+'Monte Carlo'!$S$32,MC_Paths_Base!T18+'Monte Carlo'!$T$32,MC_Paths_Base!U18+'Monte Carlo'!$U$32,MC_Paths_Base!V18+'Monte Carlo'!$V$32,MC_Paths_Base!W18+'Monte Carlo'!$W$32,MC_Paths_Base!X18+'Monte Carlo'!$X$32,MC_Paths_Base!Y18+'Monte Carlo'!$Y$32,MC_Paths_Base!Z18+'Monte Carlo'!$Z$32,MC_Paths_Base!AA18+'Monte Carlo'!$AA$32,MC_Paths_Base!AB18+'Monte Carlo'!$AB$32,MC_Paths_Base!AC18+'Monte Carlo'!$AC$32,MC_Paths_Base!AD18+'Monte Carlo'!$AD$32,MC_Paths_Base!AE18+'Monte Carlo'!$AE$32,MC_Paths_Base!AF18+'Monte Carlo'!$AF$32)</x:f>
        <x:v>462191.6046847255</x:v>
      </x:c>
      <x:c r="AL18" t="n">
        <x:f>MIN(MC_Paths_Base!B18+'Monte Carlo'!$B$34,MC_Paths_Base!C18+'Monte Carlo'!$C$34,MC_Paths_Base!D18+'Monte Carlo'!$D$34,MC_Paths_Base!E18+'Monte Carlo'!$E$34,MC_Paths_Base!F18+'Monte Carlo'!$F$34,MC_Paths_Base!G18+'Monte Carlo'!$G$34,MC_Paths_Base!H18+'Monte Carlo'!$H$34,MC_Paths_Base!I18+'Monte Carlo'!$I$34,MC_Paths_Base!J18+'Monte Carlo'!$J$34,MC_Paths_Base!K18+'Monte Carlo'!$K$34,MC_Paths_Base!L18+'Monte Carlo'!$L$34,MC_Paths_Base!M18+'Monte Carlo'!$M$34,MC_Paths_Base!N18+'Monte Carlo'!$N$34,MC_Paths_Base!O18+'Monte Carlo'!$O$34,MC_Paths_Base!P18+'Monte Carlo'!$P$34,MC_Paths_Base!Q18+'Monte Carlo'!$Q$34,MC_Paths_Base!R18+'Monte Carlo'!$R$34,MC_Paths_Base!S18+'Monte Carlo'!$S$34,MC_Paths_Base!T18+'Monte Carlo'!$T$34,MC_Paths_Base!U18+'Monte Carlo'!$U$34,MC_Paths_Base!V18+'Monte Carlo'!$V$34,MC_Paths_Base!W18+'Monte Carlo'!$W$34,MC_Paths_Base!X18+'Monte Carlo'!$X$34,MC_Paths_Base!Y18+'Monte Carlo'!$Y$34,MC_Paths_Base!Z18+'Monte Carlo'!$Z$34,MC_Paths_Base!AA18+'Monte Carlo'!$AA$34,MC_Paths_Base!AB18+'Monte Carlo'!$AB$34,MC_Paths_Base!AC18+'Monte Carlo'!$AC$34,MC_Paths_Base!AD18+'Monte Carlo'!$AD$34,MC_Paths_Base!AE18+'Monte Carlo'!$AE$34,MC_Paths_Base!AF18+'Monte Carlo'!$AF$34)</x:f>
        <x:v>195451.14948155556</x:v>
      </x:c>
      <x:c r="AM18" t="n">
        <x:f>MIN(MC_Paths_Base!B18+'Monte Carlo'!$B$35,MC_Paths_Base!C18+'Monte Carlo'!$C$35,MC_Paths_Base!D18+'Monte Carlo'!$D$35,MC_Paths_Base!E18+'Monte Carlo'!$E$35,MC_Paths_Base!F18+'Monte Carlo'!$F$35,MC_Paths_Base!G18+'Monte Carlo'!$G$35,MC_Paths_Base!H18+'Monte Carlo'!$H$35,MC_Paths_Base!I18+'Monte Carlo'!$I$35,MC_Paths_Base!J18+'Monte Carlo'!$J$35,MC_Paths_Base!K18+'Monte Carlo'!$K$35,MC_Paths_Base!L18+'Monte Carlo'!$L$35,MC_Paths_Base!M18+'Monte Carlo'!$M$35,MC_Paths_Base!N18+'Monte Carlo'!$N$35,MC_Paths_Base!O18+'Monte Carlo'!$O$35,MC_Paths_Base!P18+'Monte Carlo'!$P$35,MC_Paths_Base!Q18+'Monte Carlo'!$Q$35,MC_Paths_Base!R18+'Monte Carlo'!$R$35,MC_Paths_Base!S18+'Monte Carlo'!$S$35,MC_Paths_Base!T18+'Monte Carlo'!$T$35,MC_Paths_Base!U18+'Monte Carlo'!$U$35,MC_Paths_Base!V18+'Monte Carlo'!$V$35,MC_Paths_Base!W18+'Monte Carlo'!$W$35,MC_Paths_Base!X18+'Monte Carlo'!$X$35,MC_Paths_Base!Y18+'Monte Carlo'!$Y$35,MC_Paths_Base!Z18+'Monte Carlo'!$Z$35,MC_Paths_Base!AA18+'Monte Carlo'!$AA$35,MC_Paths_Base!AB18+'Monte Carlo'!$AB$35,MC_Paths_Base!AC18+'Monte Carlo'!$AC$35,MC_Paths_Base!AD18+'Monte Carlo'!$AD$35,MC_Paths_Base!AE18+'Monte Carlo'!$AE$35,MC_Paths_Base!AF18+'Monte Carlo'!$AF$35)</x:f>
        <x:v>81373.93255809206</x:v>
      </x:c>
    </x:row>
    <x:row r="19" ht="18" customHeight="1">
      <x:c r="A19" s="40" t="s">
        <x:v>1046</x:v>
      </x:c>
      <x:c r="B19" s="87" t="n">
        <x:f>Calculations!$AK$77/Calculations!$AK$80</x:f>
        <x:v>572628.7760156414</x:v>
      </x:c>
      <x:c r="C19" s="87" t="n">
        <x:f>Calculations!$AK$77/Calculations!$AK$80</x:f>
        <x:v>572628.7760156414</x:v>
      </x:c>
      <x:c r="D19" s="87" t="n">
        <x:f>'Stress Tests'!$AF$50/'Stress Tests'!$AF$53</x:f>
        <x:v>403259.70141946594</x:v>
      </x:c>
      <x:c r="E19" s="87" t="n">
        <x:f>'Stress Tests'!$AF$50/'Stress Tests'!$AF$53</x:f>
        <x:v>403259.70141946594</x:v>
      </x:c>
      <x:c r="F19" s="89" t="n">
        <x:f>Calculations!$AK$77/Calculations!$AK$80</x:f>
        <x:v>572628.7760156414</x:v>
      </x:c>
      <x:c r="J19" s="40" t="s">
        <x:v>1007</x:v>
      </x:c>
      <x:c r="K19" s="83" t="n">
        <x:f>F8</x:f>
        <x:v>2223686.3798532872</x:v>
      </x:c>
      <x:c r="L19" s="40" t="s">
        <x:v>402</x:v>
      </x:c>
      <x:c r="M19" s="40" t="s">
        <x:v>1047</x:v>
      </x:c>
      <x:c r="AJ19" t="n">
        <x:f>MIN(MC_Paths_Base!B19:AF19)</x:f>
        <x:v>799717.1605907489</x:v>
      </x:c>
      <x:c r="AK19" t="n">
        <x:f>MIN(MC_Paths_Base!B19+'Monte Carlo'!$B$32,MC_Paths_Base!C19+'Monte Carlo'!$C$32,MC_Paths_Base!D19+'Monte Carlo'!$D$32,MC_Paths_Base!E19+'Monte Carlo'!$E$32,MC_Paths_Base!F19+'Monte Carlo'!$F$32,MC_Paths_Base!G19+'Monte Carlo'!$G$32,MC_Paths_Base!H19+'Monte Carlo'!$H$32,MC_Paths_Base!I19+'Monte Carlo'!$I$32,MC_Paths_Base!J19+'Monte Carlo'!$J$32,MC_Paths_Base!K19+'Monte Carlo'!$K$32,MC_Paths_Base!L19+'Monte Carlo'!$L$32,MC_Paths_Base!M19+'Monte Carlo'!$M$32,MC_Paths_Base!N19+'Monte Carlo'!$N$32,MC_Paths_Base!O19+'Monte Carlo'!$O$32,MC_Paths_Base!P19+'Monte Carlo'!$P$32,MC_Paths_Base!Q19+'Monte Carlo'!$Q$32,MC_Paths_Base!R19+'Monte Carlo'!$R$32,MC_Paths_Base!S19+'Monte Carlo'!$S$32,MC_Paths_Base!T19+'Monte Carlo'!$T$32,MC_Paths_Base!U19+'Monte Carlo'!$U$32,MC_Paths_Base!V19+'Monte Carlo'!$V$32,MC_Paths_Base!W19+'Monte Carlo'!$W$32,MC_Paths_Base!X19+'Monte Carlo'!$X$32,MC_Paths_Base!Y19+'Monte Carlo'!$Y$32,MC_Paths_Base!Z19+'Monte Carlo'!$Z$32,MC_Paths_Base!AA19+'Monte Carlo'!$AA$32,MC_Paths_Base!AB19+'Monte Carlo'!$AB$32,MC_Paths_Base!AC19+'Monte Carlo'!$AC$32,MC_Paths_Base!AD19+'Monte Carlo'!$AD$32,MC_Paths_Base!AE19+'Monte Carlo'!$AE$32,MC_Paths_Base!AF19+'Monte Carlo'!$AF$32)</x:f>
        <x:v>592438.8589685027</x:v>
      </x:c>
      <x:c r="AL19" t="n">
        <x:f>MIN(MC_Paths_Base!B19+'Monte Carlo'!$B$34,MC_Paths_Base!C19+'Monte Carlo'!$C$34,MC_Paths_Base!D19+'Monte Carlo'!$D$34,MC_Paths_Base!E19+'Monte Carlo'!$E$34,MC_Paths_Base!F19+'Monte Carlo'!$F$34,MC_Paths_Base!G19+'Monte Carlo'!$G$34,MC_Paths_Base!H19+'Monte Carlo'!$H$34,MC_Paths_Base!I19+'Monte Carlo'!$I$34,MC_Paths_Base!J19+'Monte Carlo'!$J$34,MC_Paths_Base!K19+'Monte Carlo'!$K$34,MC_Paths_Base!L19+'Monte Carlo'!$L$34,MC_Paths_Base!M19+'Monte Carlo'!$M$34,MC_Paths_Base!N19+'Monte Carlo'!$N$34,MC_Paths_Base!O19+'Monte Carlo'!$O$34,MC_Paths_Base!P19+'Monte Carlo'!$P$34,MC_Paths_Base!Q19+'Monte Carlo'!$Q$34,MC_Paths_Base!R19+'Monte Carlo'!$R$34,MC_Paths_Base!S19+'Monte Carlo'!$S$34,MC_Paths_Base!T19+'Monte Carlo'!$T$34,MC_Paths_Base!U19+'Monte Carlo'!$U$34,MC_Paths_Base!V19+'Monte Carlo'!$V$34,MC_Paths_Base!W19+'Monte Carlo'!$W$34,MC_Paths_Base!X19+'Monte Carlo'!$X$34,MC_Paths_Base!Y19+'Monte Carlo'!$Y$34,MC_Paths_Base!Z19+'Monte Carlo'!$Z$34,MC_Paths_Base!AA19+'Monte Carlo'!$AA$34,MC_Paths_Base!AB19+'Monte Carlo'!$AB$34,MC_Paths_Base!AC19+'Monte Carlo'!$AC$34,MC_Paths_Base!AD19+'Monte Carlo'!$AD$34,MC_Paths_Base!AE19+'Monte Carlo'!$AE$34,MC_Paths_Base!AF19+'Monte Carlo'!$AF$34)</x:f>
        <x:v>296000.43450872565</x:v>
      </x:c>
      <x:c r="AM19" t="n">
        <x:f>MIN(MC_Paths_Base!B19+'Monte Carlo'!$B$35,MC_Paths_Base!C19+'Monte Carlo'!$C$35,MC_Paths_Base!D19+'Monte Carlo'!$D$35,MC_Paths_Base!E19+'Monte Carlo'!$E$35,MC_Paths_Base!F19+'Monte Carlo'!$F$35,MC_Paths_Base!G19+'Monte Carlo'!$G$35,MC_Paths_Base!H19+'Monte Carlo'!$H$35,MC_Paths_Base!I19+'Monte Carlo'!$I$35,MC_Paths_Base!J19+'Monte Carlo'!$J$35,MC_Paths_Base!K19+'Monte Carlo'!$K$35,MC_Paths_Base!L19+'Monte Carlo'!$L$35,MC_Paths_Base!M19+'Monte Carlo'!$M$35,MC_Paths_Base!N19+'Monte Carlo'!$N$35,MC_Paths_Base!O19+'Monte Carlo'!$O$35,MC_Paths_Base!P19+'Monte Carlo'!$P$35,MC_Paths_Base!Q19+'Monte Carlo'!$Q$35,MC_Paths_Base!R19+'Monte Carlo'!$R$35,MC_Paths_Base!S19+'Monte Carlo'!$S$35,MC_Paths_Base!T19+'Monte Carlo'!$T$35,MC_Paths_Base!U19+'Monte Carlo'!$U$35,MC_Paths_Base!V19+'Monte Carlo'!$V$35,MC_Paths_Base!W19+'Monte Carlo'!$W$35,MC_Paths_Base!X19+'Monte Carlo'!$X$35,MC_Paths_Base!Y19+'Monte Carlo'!$Y$35,MC_Paths_Base!Z19+'Monte Carlo'!$Z$35,MC_Paths_Base!AA19+'Monte Carlo'!$AA$35,MC_Paths_Base!AB19+'Monte Carlo'!$AB$35,MC_Paths_Base!AC19+'Monte Carlo'!$AC$35,MC_Paths_Base!AD19+'Monte Carlo'!$AD$35,MC_Paths_Base!AE19+'Monte Carlo'!$AE$35,MC_Paths_Base!AF19+'Monte Carlo'!$AF$35)</x:f>
        <x:v>186868.03815363802</x:v>
      </x:c>
    </x:row>
    <x:row r="20" ht="18" customHeight="1">
      <x:c r="A20" s="40" t="s">
        <x:v>1048</x:v>
      </x:c>
      <x:c r="B20" s="87" t="n">
        <x:f>COUNTIF($AJ$5:$AJ$504,"&lt;=0")/Assumptions!$C$98</x:f>
        <x:v>0</x:v>
      </x:c>
      <x:c r="C20" s="87" t="n">
        <x:f>COUNTIF($AK$5:$AK$504,"&lt;=0")/Assumptions!$C$98</x:f>
        <x:v>0</x:v>
      </x:c>
      <x:c r="D20" s="87" t="n">
        <x:f>COUNTIF($AL$5:$AL$504,"&lt;=0")/Assumptions!$C$98</x:f>
        <x:v>0.24</x:v>
      </x:c>
      <x:c r="E20" s="87" t="n">
        <x:f>COUNTIF($AM$5:$AM$504,"&lt;=0")/Assumptions!$C$98</x:f>
        <x:v>0.238</x:v>
      </x:c>
      <x:c r="F20" s="89" t="n">
        <x:f>IF(OR(UPPER($K$4)&lt;&gt;"YES",$K$5=0),B20,COUNTIF(MC_Paths_WaitBuy_30Y!$AG$22:$AG$521,"&lt;=0")/Assumptions!$C$98)</x:f>
        <x:v>0</x:v>
      </x:c>
      <x:c r="J20" s="40" t="s">
        <x:v>1049</x:v>
      </x:c>
      <x:c r="K20" s="89" t="n">
        <x:f>F20</x:f>
        <x:v>0</x:v>
      </x:c>
      <x:c r="L20" s="40" t="s">
        <x:v>1021</x:v>
      </x:c>
      <x:c r="M20" s="40" t="s">
        <x:v>1050</x:v>
      </x:c>
      <x:c r="AJ20" t="n">
        <x:f>MIN(MC_Paths_Base!B20:AF20)</x:f>
        <x:v>900328.594930972</x:v>
      </x:c>
      <x:c r="AK20" t="n">
        <x:f>MIN(MC_Paths_Base!B20+'Monte Carlo'!$B$32,MC_Paths_Base!C20+'Monte Carlo'!$C$32,MC_Paths_Base!D20+'Monte Carlo'!$D$32,MC_Paths_Base!E20+'Monte Carlo'!$E$32,MC_Paths_Base!F20+'Monte Carlo'!$F$32,MC_Paths_Base!G20+'Monte Carlo'!$G$32,MC_Paths_Base!H20+'Monte Carlo'!$H$32,MC_Paths_Base!I20+'Monte Carlo'!$I$32,MC_Paths_Base!J20+'Monte Carlo'!$J$32,MC_Paths_Base!K20+'Monte Carlo'!$K$32,MC_Paths_Base!L20+'Monte Carlo'!$L$32,MC_Paths_Base!M20+'Monte Carlo'!$M$32,MC_Paths_Base!N20+'Monte Carlo'!$N$32,MC_Paths_Base!O20+'Monte Carlo'!$O$32,MC_Paths_Base!P20+'Monte Carlo'!$P$32,MC_Paths_Base!Q20+'Monte Carlo'!$Q$32,MC_Paths_Base!R20+'Monte Carlo'!$R$32,MC_Paths_Base!S20+'Monte Carlo'!$S$32,MC_Paths_Base!T20+'Monte Carlo'!$T$32,MC_Paths_Base!U20+'Monte Carlo'!$U$32,MC_Paths_Base!V20+'Monte Carlo'!$V$32,MC_Paths_Base!W20+'Monte Carlo'!$W$32,MC_Paths_Base!X20+'Monte Carlo'!$X$32,MC_Paths_Base!Y20+'Monte Carlo'!$Y$32,MC_Paths_Base!Z20+'Monte Carlo'!$Z$32,MC_Paths_Base!AA20+'Monte Carlo'!$AA$32,MC_Paths_Base!AB20+'Monte Carlo'!$AB$32,MC_Paths_Base!AC20+'Monte Carlo'!$AC$32,MC_Paths_Base!AD20+'Monte Carlo'!$AD$32,MC_Paths_Base!AE20+'Monte Carlo'!$AE$32,MC_Paths_Base!AF20+'Monte Carlo'!$AF$32)</x:f>
        <x:v>699155.9345993733</x:v>
      </x:c>
      <x:c r="AL20" t="n">
        <x:f>MIN(MC_Paths_Base!B20+'Monte Carlo'!$B$34,MC_Paths_Base!C20+'Monte Carlo'!$C$34,MC_Paths_Base!D20+'Monte Carlo'!$D$34,MC_Paths_Base!E20+'Monte Carlo'!$E$34,MC_Paths_Base!F20+'Monte Carlo'!$F$34,MC_Paths_Base!G20+'Monte Carlo'!$G$34,MC_Paths_Base!H20+'Monte Carlo'!$H$34,MC_Paths_Base!I20+'Monte Carlo'!$I$34,MC_Paths_Base!J20+'Monte Carlo'!$J$34,MC_Paths_Base!K20+'Monte Carlo'!$K$34,MC_Paths_Base!L20+'Monte Carlo'!$L$34,MC_Paths_Base!M20+'Monte Carlo'!$M$34,MC_Paths_Base!N20+'Monte Carlo'!$N$34,MC_Paths_Base!O20+'Monte Carlo'!$O$34,MC_Paths_Base!P20+'Monte Carlo'!$P$34,MC_Paths_Base!Q20+'Monte Carlo'!$Q$34,MC_Paths_Base!R20+'Monte Carlo'!$R$34,MC_Paths_Base!S20+'Monte Carlo'!$S$34,MC_Paths_Base!T20+'Monte Carlo'!$T$34,MC_Paths_Base!U20+'Monte Carlo'!$U$34,MC_Paths_Base!V20+'Monte Carlo'!$V$34,MC_Paths_Base!W20+'Monte Carlo'!$W$34,MC_Paths_Base!X20+'Monte Carlo'!$X$34,MC_Paths_Base!Y20+'Monte Carlo'!$Y$34,MC_Paths_Base!Z20+'Monte Carlo'!$Z$34,MC_Paths_Base!AA20+'Monte Carlo'!$AA$34,MC_Paths_Base!AB20+'Monte Carlo'!$AB$34,MC_Paths_Base!AC20+'Monte Carlo'!$AC$34,MC_Paths_Base!AD20+'Monte Carlo'!$AD$34,MC_Paths_Base!AE20+'Monte Carlo'!$AE$34,MC_Paths_Base!AF20+'Monte Carlo'!$AF$34)</x:f>
        <x:v>576183.7511809721</x:v>
      </x:c>
      <x:c r="AM20" t="n">
        <x:f>MIN(MC_Paths_Base!B20+'Monte Carlo'!$B$35,MC_Paths_Base!C20+'Monte Carlo'!$C$35,MC_Paths_Base!D20+'Monte Carlo'!$D$35,MC_Paths_Base!E20+'Monte Carlo'!$E$35,MC_Paths_Base!F20+'Monte Carlo'!$F$35,MC_Paths_Base!G20+'Monte Carlo'!$G$35,MC_Paths_Base!H20+'Monte Carlo'!$H$35,MC_Paths_Base!I20+'Monte Carlo'!$I$35,MC_Paths_Base!J20+'Monte Carlo'!$J$35,MC_Paths_Base!K20+'Monte Carlo'!$K$35,MC_Paths_Base!L20+'Monte Carlo'!$L$35,MC_Paths_Base!M20+'Monte Carlo'!$M$35,MC_Paths_Base!N20+'Monte Carlo'!$N$35,MC_Paths_Base!O20+'Monte Carlo'!$O$35,MC_Paths_Base!P20+'Monte Carlo'!$P$35,MC_Paths_Base!Q20+'Monte Carlo'!$Q$35,MC_Paths_Base!R20+'Monte Carlo'!$R$35,MC_Paths_Base!S20+'Monte Carlo'!$S$35,MC_Paths_Base!T20+'Monte Carlo'!$T$35,MC_Paths_Base!U20+'Monte Carlo'!$U$35,MC_Paths_Base!V20+'Monte Carlo'!$V$35,MC_Paths_Base!W20+'Monte Carlo'!$W$35,MC_Paths_Base!X20+'Monte Carlo'!$X$35,MC_Paths_Base!Y20+'Monte Carlo'!$Y$35,MC_Paths_Base!Z20+'Monte Carlo'!$Z$35,MC_Paths_Base!AA20+'Monte Carlo'!$AA$35,MC_Paths_Base!AB20+'Monte Carlo'!$AB$35,MC_Paths_Base!AC20+'Monte Carlo'!$AC$35,MC_Paths_Base!AD20+'Monte Carlo'!$AD$35,MC_Paths_Base!AE20+'Monte Carlo'!$AE$35,MC_Paths_Base!AF20+'Monte Carlo'!$AF$35)</x:f>
        <x:v>438168.59084937326</x:v>
      </x:c>
    </x:row>
    <x:row r="21" ht="18" customHeight="1">
      <x:c r="A21" s="40" t="s">
        <x:v>1051</x:v>
      </x:c>
      <x:c r="B21" s="87" t="n">
        <x:f>COUNTIF($AJ$5:$AJ$504,"&lt;="&amp;Assumptions!$C$82)/Assumptions!$C$98</x:f>
        <x:v>0</x:v>
      </x:c>
      <x:c r="C21" s="87" t="n">
        <x:f>COUNTIF($AK$5:$AK$504,"&lt;="&amp;Assumptions!$C$82)/Assumptions!$C$98</x:f>
        <x:v>0.022</x:v>
      </x:c>
      <x:c r="D21" s="87" t="n">
        <x:f>COUNTIF($AL$5:$AL$504,"&lt;="&amp;Assumptions!$C$82)/Assumptions!$C$98</x:f>
        <x:v>0.358</x:v>
      </x:c>
      <x:c r="E21" s="87" t="n">
        <x:f>COUNTIF($AM$5:$AM$504,"&lt;="&amp;Assumptions!$C$82)/Assumptions!$C$98</x:f>
        <x:v>0.416</x:v>
      </x:c>
      <x:c r="F21" s="89" t="n">
        <x:f>IF(OR(UPPER($K$4)&lt;&gt;"YES",$K$5=0),B21,COUNTIF(MC_Paths_WaitBuy_30Y!$AG$22:$AG$521,"&lt;="&amp;Assumptions!$C$82)/Assumptions!$C$98)</x:f>
        <x:v>0</x:v>
      </x:c>
      <x:c r="J21" s="40" t="s">
        <x:v>1052</x:v>
      </x:c>
      <x:c r="K21" s="89" t="n">
        <x:f>F22</x:f>
        <x:v>0.03</x:v>
      </x:c>
      <x:c r="L21" s="40" t="s">
        <x:v>1021</x:v>
      </x:c>
      <x:c r="M21" s="40" t="s">
        <x:v>1053</x:v>
      </x:c>
      <x:c r="AJ21" t="n">
        <x:f>MIN(MC_Paths_Base!B21:AF21)</x:f>
        <x:v>1029031.25</x:v>
      </x:c>
      <x:c r="AK21" t="n">
        <x:f>MIN(MC_Paths_Base!B21+'Monte Carlo'!$B$32,MC_Paths_Base!C21+'Monte Carlo'!$C$32,MC_Paths_Base!D21+'Monte Carlo'!$D$32,MC_Paths_Base!E21+'Monte Carlo'!$E$32,MC_Paths_Base!F21+'Monte Carlo'!$F$32,MC_Paths_Base!G21+'Monte Carlo'!$G$32,MC_Paths_Base!H21+'Monte Carlo'!$H$32,MC_Paths_Base!I21+'Monte Carlo'!$I$32,MC_Paths_Base!J21+'Monte Carlo'!$J$32,MC_Paths_Base!K21+'Monte Carlo'!$K$32,MC_Paths_Base!L21+'Monte Carlo'!$L$32,MC_Paths_Base!M21+'Monte Carlo'!$M$32,MC_Paths_Base!N21+'Monte Carlo'!$N$32,MC_Paths_Base!O21+'Monte Carlo'!$O$32,MC_Paths_Base!P21+'Monte Carlo'!$P$32,MC_Paths_Base!Q21+'Monte Carlo'!$Q$32,MC_Paths_Base!R21+'Monte Carlo'!$R$32,MC_Paths_Base!S21+'Monte Carlo'!$S$32,MC_Paths_Base!T21+'Monte Carlo'!$T$32,MC_Paths_Base!U21+'Monte Carlo'!$U$32,MC_Paths_Base!V21+'Monte Carlo'!$V$32,MC_Paths_Base!W21+'Monte Carlo'!$W$32,MC_Paths_Base!X21+'Monte Carlo'!$X$32,MC_Paths_Base!Y21+'Monte Carlo'!$Y$32,MC_Paths_Base!Z21+'Monte Carlo'!$Z$32,MC_Paths_Base!AA21+'Monte Carlo'!$AA$32,MC_Paths_Base!AB21+'Monte Carlo'!$AB$32,MC_Paths_Base!AC21+'Monte Carlo'!$AC$32,MC_Paths_Base!AD21+'Monte Carlo'!$AD$32,MC_Paths_Base!AE21+'Monte Carlo'!$AE$32,MC_Paths_Base!AF21+'Monte Carlo'!$AF$32)</x:f>
        <x:v>859803.749452791</x:v>
      </x:c>
      <x:c r="AL21" t="n">
        <x:f>MIN(MC_Paths_Base!B21+'Monte Carlo'!$B$34,MC_Paths_Base!C21+'Monte Carlo'!$C$34,MC_Paths_Base!D21+'Monte Carlo'!$D$34,MC_Paths_Base!E21+'Monte Carlo'!$E$34,MC_Paths_Base!F21+'Monte Carlo'!$F$34,MC_Paths_Base!G21+'Monte Carlo'!$G$34,MC_Paths_Base!H21+'Monte Carlo'!$H$34,MC_Paths_Base!I21+'Monte Carlo'!$I$34,MC_Paths_Base!J21+'Monte Carlo'!$J$34,MC_Paths_Base!K21+'Monte Carlo'!$K$34,MC_Paths_Base!L21+'Monte Carlo'!$L$34,MC_Paths_Base!M21+'Monte Carlo'!$M$34,MC_Paths_Base!N21+'Monte Carlo'!$N$34,MC_Paths_Base!O21+'Monte Carlo'!$O$34,MC_Paths_Base!P21+'Monte Carlo'!$P$34,MC_Paths_Base!Q21+'Monte Carlo'!$Q$34,MC_Paths_Base!R21+'Monte Carlo'!$R$34,MC_Paths_Base!S21+'Monte Carlo'!$S$34,MC_Paths_Base!T21+'Monte Carlo'!$T$34,MC_Paths_Base!U21+'Monte Carlo'!$U$34,MC_Paths_Base!V21+'Monte Carlo'!$V$34,MC_Paths_Base!W21+'Monte Carlo'!$W$34,MC_Paths_Base!X21+'Monte Carlo'!$X$34,MC_Paths_Base!Y21+'Monte Carlo'!$Y$34,MC_Paths_Base!Z21+'Monte Carlo'!$Z$34,MC_Paths_Base!AA21+'Monte Carlo'!$AA$34,MC_Paths_Base!AB21+'Monte Carlo'!$AB$34,MC_Paths_Base!AC21+'Monte Carlo'!$AC$34,MC_Paths_Base!AD21+'Monte Carlo'!$AD$34,MC_Paths_Base!AE21+'Monte Carlo'!$AE$34,MC_Paths_Base!AF21+'Monte Carlo'!$AF$34)</x:f>
        <x:v>237173.14482835727</x:v>
      </x:c>
      <x:c r="AM21" t="n">
        <x:f>MIN(MC_Paths_Base!B21+'Monte Carlo'!$B$35,MC_Paths_Base!C21+'Monte Carlo'!$C$35,MC_Paths_Base!D21+'Monte Carlo'!$D$35,MC_Paths_Base!E21+'Monte Carlo'!$E$35,MC_Paths_Base!F21+'Monte Carlo'!$F$35,MC_Paths_Base!G21+'Monte Carlo'!$G$35,MC_Paths_Base!H21+'Monte Carlo'!$H$35,MC_Paths_Base!I21+'Monte Carlo'!$I$35,MC_Paths_Base!J21+'Monte Carlo'!$J$35,MC_Paths_Base!K21+'Monte Carlo'!$K$35,MC_Paths_Base!L21+'Monte Carlo'!$L$35,MC_Paths_Base!M21+'Monte Carlo'!$M$35,MC_Paths_Base!N21+'Monte Carlo'!$N$35,MC_Paths_Base!O21+'Monte Carlo'!$O$35,MC_Paths_Base!P21+'Monte Carlo'!$P$35,MC_Paths_Base!Q21+'Monte Carlo'!$Q$35,MC_Paths_Base!R21+'Monte Carlo'!$R$35,MC_Paths_Base!S21+'Monte Carlo'!$S$35,MC_Paths_Base!T21+'Monte Carlo'!$T$35,MC_Paths_Base!U21+'Monte Carlo'!$U$35,MC_Paths_Base!V21+'Monte Carlo'!$V$35,MC_Paths_Base!W21+'Monte Carlo'!$W$35,MC_Paths_Base!X21+'Monte Carlo'!$X$35,MC_Paths_Base!Y21+'Monte Carlo'!$Y$35,MC_Paths_Base!Z21+'Monte Carlo'!$Z$35,MC_Paths_Base!AA21+'Monte Carlo'!$AA$35,MC_Paths_Base!AB21+'Monte Carlo'!$AB$35,MC_Paths_Base!AC21+'Monte Carlo'!$AC$35,MC_Paths_Base!AD21+'Monte Carlo'!$AD$35,MC_Paths_Base!AE21+'Monte Carlo'!$AE$35,MC_Paths_Base!AF21+'Monte Carlo'!$AF$35)</x:f>
        <x:v>332503.9053731542</x:v>
      </x:c>
    </x:row>
    <x:row r="22" ht="18" customHeight="1">
      <x:c r="A22" s="40" t="s">
        <x:v>1054</x:v>
      </x:c>
      <x:c r="B22" s="87" t="n">
        <x:f>COUNTIF($AJ$5:$AJ$504,"&lt;="&amp;Assumptions!$C$83)/Assumptions!$C$98</x:f>
        <x:v>0.03</x:v>
      </x:c>
      <x:c r="C22" s="87" t="n">
        <x:f>COUNTIF($AK$5:$AK$504,"&lt;="&amp;Assumptions!$C$83)/Assumptions!$C$98</x:f>
        <x:v>0.164</x:v>
      </x:c>
      <x:c r="D22" s="87" t="n">
        <x:f>COUNTIF($AL$5:$AL$504,"&lt;="&amp;Assumptions!$C$83)/Assumptions!$C$98</x:f>
        <x:v>0.532</x:v>
      </x:c>
      <x:c r="E22" s="87" t="n">
        <x:f>COUNTIF($AM$5:$AM$504,"&lt;="&amp;Assumptions!$C$83)/Assumptions!$C$98</x:f>
        <x:v>0.648</x:v>
      </x:c>
      <x:c r="F22" s="89" t="n">
        <x:f>IF(OR(UPPER($K$4)&lt;&gt;"YES",$K$5=0),B22,COUNTIF(MC_Paths_WaitBuy_30Y!$AG$22:$AG$521,"&lt;="&amp;Assumptions!$C$83)/Assumptions!$C$98)</x:f>
        <x:v>0.03</x:v>
      </x:c>
      <x:c r="J22" s="40" t="s">
        <x:v>1029</x:v>
      </x:c>
      <x:c r="K22" s="90" t="str">
        <x:f>IF(UPPER($K$4)&lt;&gt;"YES","Disabled",IF($K$5=0,"No delay selected",IF($K$17&gt;30,"Purchase occurs after 30-year horizon",IF($K$15&gt;$K$13,"Active; delayed close exceeds starting liquid before returns/savings","Wait-to-buy scenario active"))))</x:f>
        <x:v>No delay selected</x:v>
      </x:c>
      <x:c r="L22" s="40" t="s">
        <x:v>1030</x:v>
      </x:c>
      <x:c r="M22" s="40" t="s">
        <x:v>1031</x:v>
      </x:c>
      <x:c r="AJ22" t="n">
        <x:f>MIN(MC_Paths_Base!B22:AF22)</x:f>
        <x:v>1029031.25</x:v>
      </x:c>
      <x:c r="AK22" t="n">
        <x:f>MIN(MC_Paths_Base!B22+'Monte Carlo'!$B$32,MC_Paths_Base!C22+'Monte Carlo'!$C$32,MC_Paths_Base!D22+'Monte Carlo'!$D$32,MC_Paths_Base!E22+'Monte Carlo'!$E$32,MC_Paths_Base!F22+'Monte Carlo'!$F$32,MC_Paths_Base!G22+'Monte Carlo'!$G$32,MC_Paths_Base!H22+'Monte Carlo'!$H$32,MC_Paths_Base!I22+'Monte Carlo'!$I$32,MC_Paths_Base!J22+'Monte Carlo'!$J$32,MC_Paths_Base!K22+'Monte Carlo'!$K$32,MC_Paths_Base!L22+'Monte Carlo'!$L$32,MC_Paths_Base!M22+'Monte Carlo'!$M$32,MC_Paths_Base!N22+'Monte Carlo'!$N$32,MC_Paths_Base!O22+'Monte Carlo'!$O$32,MC_Paths_Base!P22+'Monte Carlo'!$P$32,MC_Paths_Base!Q22+'Monte Carlo'!$Q$32,MC_Paths_Base!R22+'Monte Carlo'!$R$32,MC_Paths_Base!S22+'Monte Carlo'!$S$32,MC_Paths_Base!T22+'Monte Carlo'!$T$32,MC_Paths_Base!U22+'Monte Carlo'!$U$32,MC_Paths_Base!V22+'Monte Carlo'!$V$32,MC_Paths_Base!W22+'Monte Carlo'!$W$32,MC_Paths_Base!X22+'Monte Carlo'!$X$32,MC_Paths_Base!Y22+'Monte Carlo'!$Y$32,MC_Paths_Base!Z22+'Monte Carlo'!$Z$32,MC_Paths_Base!AA22+'Monte Carlo'!$AA$32,MC_Paths_Base!AB22+'Monte Carlo'!$AB$32,MC_Paths_Base!AC22+'Monte Carlo'!$AC$32,MC_Paths_Base!AD22+'Monte Carlo'!$AD$32,MC_Paths_Base!AE22+'Monte Carlo'!$AE$32,MC_Paths_Base!AF22+'Monte Carlo'!$AF$32)</x:f>
        <x:v>1029031.25</x:v>
      </x:c>
      <x:c r="AL22" t="n">
        <x:f>MIN(MC_Paths_Base!B22+'Monte Carlo'!$B$34,MC_Paths_Base!C22+'Monte Carlo'!$C$34,MC_Paths_Base!D22+'Monte Carlo'!$D$34,MC_Paths_Base!E22+'Monte Carlo'!$E$34,MC_Paths_Base!F22+'Monte Carlo'!$F$34,MC_Paths_Base!G22+'Monte Carlo'!$G$34,MC_Paths_Base!H22+'Monte Carlo'!$H$34,MC_Paths_Base!I22+'Monte Carlo'!$I$34,MC_Paths_Base!J22+'Monte Carlo'!$J$34,MC_Paths_Base!K22+'Monte Carlo'!$K$34,MC_Paths_Base!L22+'Monte Carlo'!$L$34,MC_Paths_Base!M22+'Monte Carlo'!$M$34,MC_Paths_Base!N22+'Monte Carlo'!$N$34,MC_Paths_Base!O22+'Monte Carlo'!$O$34,MC_Paths_Base!P22+'Monte Carlo'!$P$34,MC_Paths_Base!Q22+'Monte Carlo'!$Q$34,MC_Paths_Base!R22+'Monte Carlo'!$R$34,MC_Paths_Base!S22+'Monte Carlo'!$S$34,MC_Paths_Base!T22+'Monte Carlo'!$T$34,MC_Paths_Base!U22+'Monte Carlo'!$U$34,MC_Paths_Base!V22+'Monte Carlo'!$V$34,MC_Paths_Base!W22+'Monte Carlo'!$W$34,MC_Paths_Base!X22+'Monte Carlo'!$X$34,MC_Paths_Base!Y22+'Monte Carlo'!$Y$34,MC_Paths_Base!Z22+'Monte Carlo'!$Z$34,MC_Paths_Base!AA22+'Monte Carlo'!$AA$34,MC_Paths_Base!AB22+'Monte Carlo'!$AB$34,MC_Paths_Base!AC22+'Monte Carlo'!$AC$34,MC_Paths_Base!AD22+'Monte Carlo'!$AD$34,MC_Paths_Base!AE22+'Monte Carlo'!$AE$34,MC_Paths_Base!AF22+'Monte Carlo'!$AF$34)</x:f>
        <x:v>1027279.9306854113</x:v>
      </x:c>
      <x:c r="AM22" t="n">
        <x:f>MIN(MC_Paths_Base!B22+'Monte Carlo'!$B$35,MC_Paths_Base!C22+'Monte Carlo'!$C$35,MC_Paths_Base!D22+'Monte Carlo'!$D$35,MC_Paths_Base!E22+'Monte Carlo'!$E$35,MC_Paths_Base!F22+'Monte Carlo'!$F$35,MC_Paths_Base!G22+'Monte Carlo'!$G$35,MC_Paths_Base!H22+'Monte Carlo'!$H$35,MC_Paths_Base!I22+'Monte Carlo'!$I$35,MC_Paths_Base!J22+'Monte Carlo'!$J$35,MC_Paths_Base!K22+'Monte Carlo'!$K$35,MC_Paths_Base!L22+'Monte Carlo'!$L$35,MC_Paths_Base!M22+'Monte Carlo'!$M$35,MC_Paths_Base!N22+'Monte Carlo'!$N$35,MC_Paths_Base!O22+'Monte Carlo'!$O$35,MC_Paths_Base!P22+'Monte Carlo'!$P$35,MC_Paths_Base!Q22+'Monte Carlo'!$Q$35,MC_Paths_Base!R22+'Monte Carlo'!$R$35,MC_Paths_Base!S22+'Monte Carlo'!$S$35,MC_Paths_Base!T22+'Monte Carlo'!$T$35,MC_Paths_Base!U22+'Monte Carlo'!$U$35,MC_Paths_Base!V22+'Monte Carlo'!$V$35,MC_Paths_Base!W22+'Monte Carlo'!$W$35,MC_Paths_Base!X22+'Monte Carlo'!$X$35,MC_Paths_Base!Y22+'Monte Carlo'!$Y$35,MC_Paths_Base!Z22+'Monte Carlo'!$Z$35,MC_Paths_Base!AA22+'Monte Carlo'!$AA$35,MC_Paths_Base!AB22+'Monte Carlo'!$AB$35,MC_Paths_Base!AC22+'Monte Carlo'!$AC$35,MC_Paths_Base!AD22+'Monte Carlo'!$AD$35,MC_Paths_Base!AE22+'Monte Carlo'!$AE$35,MC_Paths_Base!AF22+'Monte Carlo'!$AF$35)</x:f>
        <x:v>889264.7703538125</x:v>
      </x:c>
    </x:row>
    <x:row r="23">
      <x:c r="A23" s="40" t="s">
        <x:v>1055</x:v>
      </x:c>
      <x:c r="B23" s="87" t="n">
        <x:f>COUNTIF($AJ$5:$AJ$504,"&lt;="&amp;Assumptions!$C$84)/Assumptions!$C$98</x:f>
        <x:v>0.212</x:v>
      </x:c>
      <x:c r="C23" s="87" t="n">
        <x:f>COUNTIF($AK$5:$AK$504,"&lt;="&amp;Assumptions!$C$84)/Assumptions!$C$98</x:f>
        <x:v>0.492</x:v>
      </x:c>
      <x:c r="D23" s="87" t="n">
        <x:f>COUNTIF($AL$5:$AL$504,"&lt;="&amp;Assumptions!$C$84)/Assumptions!$C$98</x:f>
        <x:v>0.81</x:v>
      </x:c>
      <x:c r="E23" s="87" t="n">
        <x:f>COUNTIF($AM$5:$AM$504,"&lt;="&amp;Assumptions!$C$84)/Assumptions!$C$98</x:f>
        <x:v>0.916</x:v>
      </x:c>
      <x:c r="F23" s="89" t="n">
        <x:f>IF(OR(UPPER($K$4)&lt;&gt;"YES",$K$5=0),B23,COUNTIF(MC_Paths_WaitBuy_30Y!$AG$22:$AG$521,"&lt;="&amp;Assumptions!$C$84)/Assumptions!$C$98)</x:f>
        <x:v>0.212</x:v>
      </x:c>
      <x:c r="AJ23" t="n">
        <x:f>MIN(MC_Paths_Base!B23:AF23)</x:f>
        <x:v>627385.3758723321</x:v>
      </x:c>
      <x:c r="AK23" t="n">
        <x:f>MIN(MC_Paths_Base!B23+'Monte Carlo'!$B$32,MC_Paths_Base!C23+'Monte Carlo'!$C$32,MC_Paths_Base!D23+'Monte Carlo'!$D$32,MC_Paths_Base!E23+'Monte Carlo'!$E$32,MC_Paths_Base!F23+'Monte Carlo'!$F$32,MC_Paths_Base!G23+'Monte Carlo'!$G$32,MC_Paths_Base!H23+'Monte Carlo'!$H$32,MC_Paths_Base!I23+'Monte Carlo'!$I$32,MC_Paths_Base!J23+'Monte Carlo'!$J$32,MC_Paths_Base!K23+'Monte Carlo'!$K$32,MC_Paths_Base!L23+'Monte Carlo'!$L$32,MC_Paths_Base!M23+'Monte Carlo'!$M$32,MC_Paths_Base!N23+'Monte Carlo'!$N$32,MC_Paths_Base!O23+'Monte Carlo'!$O$32,MC_Paths_Base!P23+'Monte Carlo'!$P$32,MC_Paths_Base!Q23+'Monte Carlo'!$Q$32,MC_Paths_Base!R23+'Monte Carlo'!$R$32,MC_Paths_Base!S23+'Monte Carlo'!$S$32,MC_Paths_Base!T23+'Monte Carlo'!$T$32,MC_Paths_Base!U23+'Monte Carlo'!$U$32,MC_Paths_Base!V23+'Monte Carlo'!$V$32,MC_Paths_Base!W23+'Monte Carlo'!$W$32,MC_Paths_Base!X23+'Monte Carlo'!$X$32,MC_Paths_Base!Y23+'Monte Carlo'!$Y$32,MC_Paths_Base!Z23+'Monte Carlo'!$Z$32,MC_Paths_Base!AA23+'Monte Carlo'!$AA$32,MC_Paths_Base!AB23+'Monte Carlo'!$AB$32,MC_Paths_Base!AC23+'Monte Carlo'!$AC$32,MC_Paths_Base!AD23+'Monte Carlo'!$AD$32,MC_Paths_Base!AE23+'Monte Carlo'!$AE$32,MC_Paths_Base!AF23+'Monte Carlo'!$AF$32)</x:f>
        <x:v>415200.7873762597</x:v>
      </x:c>
      <x:c r="AL23" t="n">
        <x:f>MIN(MC_Paths_Base!B23+'Monte Carlo'!$B$34,MC_Paths_Base!C23+'Monte Carlo'!$C$34,MC_Paths_Base!D23+'Monte Carlo'!$D$34,MC_Paths_Base!E23+'Monte Carlo'!$E$34,MC_Paths_Base!F23+'Monte Carlo'!$F$34,MC_Paths_Base!G23+'Monte Carlo'!$G$34,MC_Paths_Base!H23+'Monte Carlo'!$H$34,MC_Paths_Base!I23+'Monte Carlo'!$I$34,MC_Paths_Base!J23+'Monte Carlo'!$J$34,MC_Paths_Base!K23+'Monte Carlo'!$K$34,MC_Paths_Base!L23+'Monte Carlo'!$L$34,MC_Paths_Base!M23+'Monte Carlo'!$M$34,MC_Paths_Base!N23+'Monte Carlo'!$N$34,MC_Paths_Base!O23+'Monte Carlo'!$O$34,MC_Paths_Base!P23+'Monte Carlo'!$P$34,MC_Paths_Base!Q23+'Monte Carlo'!$Q$34,MC_Paths_Base!R23+'Monte Carlo'!$R$34,MC_Paths_Base!S23+'Monte Carlo'!$S$34,MC_Paths_Base!T23+'Monte Carlo'!$T$34,MC_Paths_Base!U23+'Monte Carlo'!$U$34,MC_Paths_Base!V23+'Monte Carlo'!$V$34,MC_Paths_Base!W23+'Monte Carlo'!$W$34,MC_Paths_Base!X23+'Monte Carlo'!$X$34,MC_Paths_Base!Y23+'Monte Carlo'!$Y$34,MC_Paths_Base!Z23+'Monte Carlo'!$Z$34,MC_Paths_Base!AA23+'Monte Carlo'!$AA$34,MC_Paths_Base!AB23+'Monte Carlo'!$AB$34,MC_Paths_Base!AC23+'Monte Carlo'!$AC$34,MC_Paths_Base!AD23+'Monte Carlo'!$AD$34,MC_Paths_Base!AE23+'Monte Carlo'!$AE$34,MC_Paths_Base!AF23+'Monte Carlo'!$AF$34)</x:f>
        <x:v>-20629.242479180917</x:v>
      </x:c>
      <x:c r="AM23" t="n">
        <x:f>MIN(MC_Paths_Base!B23+'Monte Carlo'!$B$35,MC_Paths_Base!C23+'Monte Carlo'!$C$35,MC_Paths_Base!D23+'Monte Carlo'!$D$35,MC_Paths_Base!E23+'Monte Carlo'!$E$35,MC_Paths_Base!F23+'Monte Carlo'!$F$35,MC_Paths_Base!G23+'Monte Carlo'!$G$35,MC_Paths_Base!H23+'Monte Carlo'!$H$35,MC_Paths_Base!I23+'Monte Carlo'!$I$35,MC_Paths_Base!J23+'Monte Carlo'!$J$35,MC_Paths_Base!K23+'Monte Carlo'!$K$35,MC_Paths_Base!L23+'Monte Carlo'!$L$35,MC_Paths_Base!M23+'Monte Carlo'!$M$35,MC_Paths_Base!N23+'Monte Carlo'!$N$35,MC_Paths_Base!O23+'Monte Carlo'!$O$35,MC_Paths_Base!P23+'Monte Carlo'!$P$35,MC_Paths_Base!Q23+'Monte Carlo'!$Q$35,MC_Paths_Base!R23+'Monte Carlo'!$R$35,MC_Paths_Base!S23+'Monte Carlo'!$S$35,MC_Paths_Base!T23+'Monte Carlo'!$T$35,MC_Paths_Base!U23+'Monte Carlo'!$U$35,MC_Paths_Base!V23+'Monte Carlo'!$V$35,MC_Paths_Base!W23+'Monte Carlo'!$W$35,MC_Paths_Base!X23+'Monte Carlo'!$X$35,MC_Paths_Base!Y23+'Monte Carlo'!$Y$35,MC_Paths_Base!Z23+'Monte Carlo'!$Z$35,MC_Paths_Base!AA23+'Monte Carlo'!$AA$35,MC_Paths_Base!AB23+'Monte Carlo'!$AB$35,MC_Paths_Base!AC23+'Monte Carlo'!$AC$35,MC_Paths_Base!AD23+'Monte Carlo'!$AD$35,MC_Paths_Base!AE23+'Monte Carlo'!$AE$35,MC_Paths_Base!AF23+'Monte Carlo'!$AF$35)</x:f>
        <x:v>-106552.42639742512</x:v>
      </x:c>
    </x:row>
    <x:row r="24" ht="28">
      <x:c r="A24" s="40" t="s">
        <x:v>1056</x:v>
      </x:c>
      <x:c r="B24" s="87" t="n">
        <x:f>B20</x:f>
        <x:v>0</x:v>
      </x:c>
      <x:c r="C24" s="87" t="n">
        <x:f>C20</x:f>
        <x:v>0</x:v>
      </x:c>
      <x:c r="D24" s="87" t="n">
        <x:f>D20</x:f>
        <x:v>0.24</x:v>
      </x:c>
      <x:c r="E24" s="87" t="n">
        <x:f>E20</x:f>
        <x:v>0.238</x:v>
      </x:c>
      <x:c r="F24" s="89" t="n">
        <x:f>F20</x:f>
        <x:v>0</x:v>
      </x:c>
      <x:c r="AJ24" t="n">
        <x:f>MIN(MC_Paths_Base!B24:AF24)</x:f>
        <x:v>997088.4330544989</x:v>
      </x:c>
      <x:c r="AK24" t="n">
        <x:f>MIN(MC_Paths_Base!B24+'Monte Carlo'!$B$32,MC_Paths_Base!C24+'Monte Carlo'!$C$32,MC_Paths_Base!D24+'Monte Carlo'!$D$32,MC_Paths_Base!E24+'Monte Carlo'!$E$32,MC_Paths_Base!F24+'Monte Carlo'!$F$32,MC_Paths_Base!G24+'Monte Carlo'!$G$32,MC_Paths_Base!H24+'Monte Carlo'!$H$32,MC_Paths_Base!I24+'Monte Carlo'!$I$32,MC_Paths_Base!J24+'Monte Carlo'!$J$32,MC_Paths_Base!K24+'Monte Carlo'!$K$32,MC_Paths_Base!L24+'Monte Carlo'!$L$32,MC_Paths_Base!M24+'Monte Carlo'!$M$32,MC_Paths_Base!N24+'Monte Carlo'!$N$32,MC_Paths_Base!O24+'Monte Carlo'!$O$32,MC_Paths_Base!P24+'Monte Carlo'!$P$32,MC_Paths_Base!Q24+'Monte Carlo'!$Q$32,MC_Paths_Base!R24+'Monte Carlo'!$R$32,MC_Paths_Base!S24+'Monte Carlo'!$S$32,MC_Paths_Base!T24+'Monte Carlo'!$T$32,MC_Paths_Base!U24+'Monte Carlo'!$U$32,MC_Paths_Base!V24+'Monte Carlo'!$V$32,MC_Paths_Base!W24+'Monte Carlo'!$W$32,MC_Paths_Base!X24+'Monte Carlo'!$X$32,MC_Paths_Base!Y24+'Monte Carlo'!$Y$32,MC_Paths_Base!Z24+'Monte Carlo'!$Z$32,MC_Paths_Base!AA24+'Monte Carlo'!$AA$32,MC_Paths_Base!AB24+'Monte Carlo'!$AB$32,MC_Paths_Base!AC24+'Monte Carlo'!$AC$32,MC_Paths_Base!AD24+'Monte Carlo'!$AD$32,MC_Paths_Base!AE24+'Monte Carlo'!$AE$32,MC_Paths_Base!AF24+'Monte Carlo'!$AF$32)</x:f>
        <x:v>793623.9015098324</x:v>
      </x:c>
      <x:c r="AL24" t="n">
        <x:f>MIN(MC_Paths_Base!B24+'Monte Carlo'!$B$34,MC_Paths_Base!C24+'Monte Carlo'!$C$34,MC_Paths_Base!D24+'Monte Carlo'!$D$34,MC_Paths_Base!E24+'Monte Carlo'!$E$34,MC_Paths_Base!F24+'Monte Carlo'!$F$34,MC_Paths_Base!G24+'Monte Carlo'!$G$34,MC_Paths_Base!H24+'Monte Carlo'!$H$34,MC_Paths_Base!I24+'Monte Carlo'!$I$34,MC_Paths_Base!J24+'Monte Carlo'!$J$34,MC_Paths_Base!K24+'Monte Carlo'!$K$34,MC_Paths_Base!L24+'Monte Carlo'!$L$34,MC_Paths_Base!M24+'Monte Carlo'!$M$34,MC_Paths_Base!N24+'Monte Carlo'!$N$34,MC_Paths_Base!O24+'Monte Carlo'!$O$34,MC_Paths_Base!P24+'Monte Carlo'!$P$34,MC_Paths_Base!Q24+'Monte Carlo'!$Q$34,MC_Paths_Base!R24+'Monte Carlo'!$R$34,MC_Paths_Base!S24+'Monte Carlo'!$S$34,MC_Paths_Base!T24+'Monte Carlo'!$T$34,MC_Paths_Base!U24+'Monte Carlo'!$U$34,MC_Paths_Base!V24+'Monte Carlo'!$V$34,MC_Paths_Base!W24+'Monte Carlo'!$W$34,MC_Paths_Base!X24+'Monte Carlo'!$X$34,MC_Paths_Base!Y24+'Monte Carlo'!$Y$34,MC_Paths_Base!Z24+'Monte Carlo'!$Z$34,MC_Paths_Base!AA24+'Monte Carlo'!$AA$34,MC_Paths_Base!AB24+'Monte Carlo'!$AB$34,MC_Paths_Base!AC24+'Monte Carlo'!$AC$34,MC_Paths_Base!AD24+'Monte Carlo'!$AD$34,MC_Paths_Base!AE24+'Monte Carlo'!$AE$34,MC_Paths_Base!AF24+'Monte Carlo'!$AF$34)</x:f>
        <x:v>605537.7906010028</x:v>
      </x:c>
      <x:c r="AM24" t="n">
        <x:f>MIN(MC_Paths_Base!B24+'Monte Carlo'!$B$35,MC_Paths_Base!C24+'Monte Carlo'!$C$35,MC_Paths_Base!D24+'Monte Carlo'!$D$35,MC_Paths_Base!E24+'Monte Carlo'!$E$35,MC_Paths_Base!F24+'Monte Carlo'!$F$35,MC_Paths_Base!G24+'Monte Carlo'!$G$35,MC_Paths_Base!H24+'Monte Carlo'!$H$35,MC_Paths_Base!I24+'Monte Carlo'!$I$35,MC_Paths_Base!J24+'Monte Carlo'!$J$35,MC_Paths_Base!K24+'Monte Carlo'!$K$35,MC_Paths_Base!L24+'Monte Carlo'!$L$35,MC_Paths_Base!M24+'Monte Carlo'!$M$35,MC_Paths_Base!N24+'Monte Carlo'!$N$35,MC_Paths_Base!O24+'Monte Carlo'!$O$35,MC_Paths_Base!P24+'Monte Carlo'!$P$35,MC_Paths_Base!Q24+'Monte Carlo'!$Q$35,MC_Paths_Base!R24+'Monte Carlo'!$R$35,MC_Paths_Base!S24+'Monte Carlo'!$S$35,MC_Paths_Base!T24+'Monte Carlo'!$T$35,MC_Paths_Base!U24+'Monte Carlo'!$U$35,MC_Paths_Base!V24+'Monte Carlo'!$V$35,MC_Paths_Base!W24+'Monte Carlo'!$W$35,MC_Paths_Base!X24+'Monte Carlo'!$X$35,MC_Paths_Base!Y24+'Monte Carlo'!$Y$35,MC_Paths_Base!Z24+'Monte Carlo'!$Z$35,MC_Paths_Base!AA24+'Monte Carlo'!$AA$35,MC_Paths_Base!AB24+'Monte Carlo'!$AB$35,MC_Paths_Base!AC24+'Monte Carlo'!$AC$35,MC_Paths_Base!AD24+'Monte Carlo'!$AD$35,MC_Paths_Base!AE24+'Monte Carlo'!$AE$35,MC_Paths_Base!AF24+'Monte Carlo'!$AF$35)</x:f>
        <x:v>478364.33749727404</x:v>
      </x:c>
    </x:row>
    <x:row r="25">
      <x:c r="A25" s="40" t="s">
        <x:v>1057</x:v>
      </x:c>
      <x:c r="B25" s="87" t="n">
        <x:f>IF(MIN(Calculations!$G$68:$AK$68)&lt;0,1,0)</x:f>
        <x:v>1</x:v>
      </x:c>
      <x:c r="C25" s="87" t="n">
        <x:f>IF(MIN(Calculations!$G$69:$AK$69)&lt;0,1,0)</x:f>
        <x:v>1</x:v>
      </x:c>
      <x:c r="D25" s="87" t="n">
        <x:f>IF(MIN(Calculations!$G$68:$AK$68)&lt;0,1,0)</x:f>
        <x:v>1</x:v>
      </x:c>
      <x:c r="E25" s="87" t="n">
        <x:f>IF(MIN(Calculations!$G$69:$AK$69)&lt;0,1,0)</x:f>
        <x:v>1</x:v>
      </x:c>
      <x:c r="F25" s="89" t="n">
        <x:f>IF(MIN(MC_Paths_WaitBuy_30Y!$C$15:$AF$15)&lt;0,1,0)</x:f>
        <x:v>1</x:v>
      </x:c>
      <x:c r="AJ25" t="n">
        <x:f>MIN(MC_Paths_Base!B25:AF25)</x:f>
        <x:v>497414.74403475533</x:v>
      </x:c>
      <x:c r="AK25" t="n">
        <x:f>MIN(MC_Paths_Base!B25+'Monte Carlo'!$B$32,MC_Paths_Base!C25+'Monte Carlo'!$C$32,MC_Paths_Base!D25+'Monte Carlo'!$D$32,MC_Paths_Base!E25+'Monte Carlo'!$E$32,MC_Paths_Base!F25+'Monte Carlo'!$F$32,MC_Paths_Base!G25+'Monte Carlo'!$G$32,MC_Paths_Base!H25+'Monte Carlo'!$H$32,MC_Paths_Base!I25+'Monte Carlo'!$I$32,MC_Paths_Base!J25+'Monte Carlo'!$J$32,MC_Paths_Base!K25+'Monte Carlo'!$K$32,MC_Paths_Base!L25+'Monte Carlo'!$L$32,MC_Paths_Base!M25+'Monte Carlo'!$M$32,MC_Paths_Base!N25+'Monte Carlo'!$N$32,MC_Paths_Base!O25+'Monte Carlo'!$O$32,MC_Paths_Base!P25+'Monte Carlo'!$P$32,MC_Paths_Base!Q25+'Monte Carlo'!$Q$32,MC_Paths_Base!R25+'Monte Carlo'!$R$32,MC_Paths_Base!S25+'Monte Carlo'!$S$32,MC_Paths_Base!T25+'Monte Carlo'!$T$32,MC_Paths_Base!U25+'Monte Carlo'!$U$32,MC_Paths_Base!V25+'Monte Carlo'!$V$32,MC_Paths_Base!W25+'Monte Carlo'!$W$32,MC_Paths_Base!X25+'Monte Carlo'!$X$32,MC_Paths_Base!Y25+'Monte Carlo'!$Y$32,MC_Paths_Base!Z25+'Monte Carlo'!$Z$32,MC_Paths_Base!AA25+'Monte Carlo'!$AA$32,MC_Paths_Base!AB25+'Monte Carlo'!$AB$32,MC_Paths_Base!AC25+'Monte Carlo'!$AC$32,MC_Paths_Base!AD25+'Monte Carlo'!$AD$32,MC_Paths_Base!AE25+'Monte Carlo'!$AE$32,MC_Paths_Base!AF25+'Monte Carlo'!$AF$32)</x:f>
        <x:v>289023.1924754645</x:v>
      </x:c>
      <x:c r="AL25" t="n">
        <x:f>MIN(MC_Paths_Base!B25+'Monte Carlo'!$B$34,MC_Paths_Base!C25+'Monte Carlo'!$C$34,MC_Paths_Base!D25+'Monte Carlo'!$D$34,MC_Paths_Base!E25+'Monte Carlo'!$E$34,MC_Paths_Base!F25+'Monte Carlo'!$F$34,MC_Paths_Base!G25+'Monte Carlo'!$G$34,MC_Paths_Base!H25+'Monte Carlo'!$H$34,MC_Paths_Base!I25+'Monte Carlo'!$I$34,MC_Paths_Base!J25+'Monte Carlo'!$J$34,MC_Paths_Base!K25+'Monte Carlo'!$K$34,MC_Paths_Base!L25+'Monte Carlo'!$L$34,MC_Paths_Base!M25+'Monte Carlo'!$M$34,MC_Paths_Base!N25+'Monte Carlo'!$N$34,MC_Paths_Base!O25+'Monte Carlo'!$O$34,MC_Paths_Base!P25+'Monte Carlo'!$P$34,MC_Paths_Base!Q25+'Monte Carlo'!$Q$34,MC_Paths_Base!R25+'Monte Carlo'!$R$34,MC_Paths_Base!S25+'Monte Carlo'!$S$34,MC_Paths_Base!T25+'Monte Carlo'!$T$34,MC_Paths_Base!U25+'Monte Carlo'!$U$34,MC_Paths_Base!V25+'Monte Carlo'!$V$34,MC_Paths_Base!W25+'Monte Carlo'!$W$34,MC_Paths_Base!X25+'Monte Carlo'!$X$34,MC_Paths_Base!Y25+'Monte Carlo'!$Y$34,MC_Paths_Base!Z25+'Monte Carlo'!$Z$34,MC_Paths_Base!AA25+'Monte Carlo'!$AA$34,MC_Paths_Base!AB25+'Monte Carlo'!$AB$34,MC_Paths_Base!AC25+'Monte Carlo'!$AC$34,MC_Paths_Base!AD25+'Monte Carlo'!$AD$34,MC_Paths_Base!AE25+'Monte Carlo'!$AE$34,MC_Paths_Base!AF25+'Monte Carlo'!$AF$34)</x:f>
        <x:v>-93691.69617514324</x:v>
      </x:c>
      <x:c r="AM25" t="n">
        <x:f>MIN(MC_Paths_Base!B25+'Monte Carlo'!$B$35,MC_Paths_Base!C25+'Monte Carlo'!$C$35,MC_Paths_Base!D25+'Monte Carlo'!$D$35,MC_Paths_Base!E25+'Monte Carlo'!$E$35,MC_Paths_Base!F25+'Monte Carlo'!$F$35,MC_Paths_Base!G25+'Monte Carlo'!$G$35,MC_Paths_Base!H25+'Monte Carlo'!$H$35,MC_Paths_Base!I25+'Monte Carlo'!$I$35,MC_Paths_Base!J25+'Monte Carlo'!$J$35,MC_Paths_Base!K25+'Monte Carlo'!$K$35,MC_Paths_Base!L25+'Monte Carlo'!$L$35,MC_Paths_Base!M25+'Monte Carlo'!$M$35,MC_Paths_Base!N25+'Monte Carlo'!$N$35,MC_Paths_Base!O25+'Monte Carlo'!$O$35,MC_Paths_Base!P25+'Monte Carlo'!$P$35,MC_Paths_Base!Q25+'Monte Carlo'!$Q$35,MC_Paths_Base!R25+'Monte Carlo'!$R$35,MC_Paths_Base!S25+'Monte Carlo'!$S$35,MC_Paths_Base!T25+'Monte Carlo'!$T$35,MC_Paths_Base!U25+'Monte Carlo'!$U$35,MC_Paths_Base!V25+'Monte Carlo'!$V$35,MC_Paths_Base!W25+'Monte Carlo'!$W$35,MC_Paths_Base!X25+'Monte Carlo'!$X$35,MC_Paths_Base!Y25+'Monte Carlo'!$Y$35,MC_Paths_Base!Z25+'Monte Carlo'!$Z$35,MC_Paths_Base!AA25+'Monte Carlo'!$AA$35,MC_Paths_Base!AB25+'Monte Carlo'!$AB$35,MC_Paths_Base!AC25+'Monte Carlo'!$AC$35,MC_Paths_Base!AD25+'Monte Carlo'!$AD$35,MC_Paths_Base!AE25+'Monte Carlo'!$AE$35,MC_Paths_Base!AF25+'Monte Carlo'!$AF$35)</x:f>
        <x:v>-185976.22536448168</x:v>
      </x:c>
    </x:row>
    <x:row r="26">
      <x:c r="AJ26" t="n">
        <x:f>MIN(MC_Paths_Base!B26:AF26)</x:f>
        <x:v>863880.5803389256</x:v>
      </x:c>
      <x:c r="AK26" t="n">
        <x:f>MIN(MC_Paths_Base!B26+'Monte Carlo'!$B$32,MC_Paths_Base!C26+'Monte Carlo'!$C$32,MC_Paths_Base!D26+'Monte Carlo'!$D$32,MC_Paths_Base!E26+'Monte Carlo'!$E$32,MC_Paths_Base!F26+'Monte Carlo'!$F$32,MC_Paths_Base!G26+'Monte Carlo'!$G$32,MC_Paths_Base!H26+'Monte Carlo'!$H$32,MC_Paths_Base!I26+'Monte Carlo'!$I$32,MC_Paths_Base!J26+'Monte Carlo'!$J$32,MC_Paths_Base!K26+'Monte Carlo'!$K$32,MC_Paths_Base!L26+'Monte Carlo'!$L$32,MC_Paths_Base!M26+'Monte Carlo'!$M$32,MC_Paths_Base!N26+'Monte Carlo'!$N$32,MC_Paths_Base!O26+'Monte Carlo'!$O$32,MC_Paths_Base!P26+'Monte Carlo'!$P$32,MC_Paths_Base!Q26+'Monte Carlo'!$Q$32,MC_Paths_Base!R26+'Monte Carlo'!$R$32,MC_Paths_Base!S26+'Monte Carlo'!$S$32,MC_Paths_Base!T26+'Monte Carlo'!$T$32,MC_Paths_Base!U26+'Monte Carlo'!$U$32,MC_Paths_Base!V26+'Monte Carlo'!$V$32,MC_Paths_Base!W26+'Monte Carlo'!$W$32,MC_Paths_Base!X26+'Monte Carlo'!$X$32,MC_Paths_Base!Y26+'Monte Carlo'!$Y$32,MC_Paths_Base!Z26+'Monte Carlo'!$Z$32,MC_Paths_Base!AA26+'Monte Carlo'!$AA$32,MC_Paths_Base!AB26+'Monte Carlo'!$AB$32,MC_Paths_Base!AC26+'Monte Carlo'!$AC$32,MC_Paths_Base!AD26+'Monte Carlo'!$AD$32,MC_Paths_Base!AE26+'Monte Carlo'!$AE$32,MC_Paths_Base!AF26+'Monte Carlo'!$AF$32)</x:f>
        <x:v>660416.0487942591</x:v>
      </x:c>
      <x:c r="AL26" t="n">
        <x:f>MIN(MC_Paths_Base!B26+'Monte Carlo'!$B$34,MC_Paths_Base!C26+'Monte Carlo'!$C$34,MC_Paths_Base!D26+'Monte Carlo'!$D$34,MC_Paths_Base!E26+'Monte Carlo'!$E$34,MC_Paths_Base!F26+'Monte Carlo'!$F$34,MC_Paths_Base!G26+'Monte Carlo'!$G$34,MC_Paths_Base!H26+'Monte Carlo'!$H$34,MC_Paths_Base!I26+'Monte Carlo'!$I$34,MC_Paths_Base!J26+'Monte Carlo'!$J$34,MC_Paths_Base!K26+'Monte Carlo'!$K$34,MC_Paths_Base!L26+'Monte Carlo'!$L$34,MC_Paths_Base!M26+'Monte Carlo'!$M$34,MC_Paths_Base!N26+'Monte Carlo'!$N$34,MC_Paths_Base!O26+'Monte Carlo'!$O$34,MC_Paths_Base!P26+'Monte Carlo'!$P$34,MC_Paths_Base!Q26+'Monte Carlo'!$Q$34,MC_Paths_Base!R26+'Monte Carlo'!$R$34,MC_Paths_Base!S26+'Monte Carlo'!$S$34,MC_Paths_Base!T26+'Monte Carlo'!$T$34,MC_Paths_Base!U26+'Monte Carlo'!$U$34,MC_Paths_Base!V26+'Monte Carlo'!$V$34,MC_Paths_Base!W26+'Monte Carlo'!$W$34,MC_Paths_Base!X26+'Monte Carlo'!$X$34,MC_Paths_Base!Y26+'Monte Carlo'!$Y$34,MC_Paths_Base!Z26+'Monte Carlo'!$Z$34,MC_Paths_Base!AA26+'Monte Carlo'!$AA$34,MC_Paths_Base!AB26+'Monte Carlo'!$AB$34,MC_Paths_Base!AC26+'Monte Carlo'!$AC$34,MC_Paths_Base!AD26+'Monte Carlo'!$AD$34,MC_Paths_Base!AE26+'Monte Carlo'!$AE$34,MC_Paths_Base!AF26+'Monte Carlo'!$AF$34)</x:f>
        <x:v>472329.9378854295</x:v>
      </x:c>
      <x:c r="AM26" t="n">
        <x:f>MIN(MC_Paths_Base!B26+'Monte Carlo'!$B$35,MC_Paths_Base!C26+'Monte Carlo'!$C$35,MC_Paths_Base!D26+'Monte Carlo'!$D$35,MC_Paths_Base!E26+'Monte Carlo'!$E$35,MC_Paths_Base!F26+'Monte Carlo'!$F$35,MC_Paths_Base!G26+'Monte Carlo'!$G$35,MC_Paths_Base!H26+'Monte Carlo'!$H$35,MC_Paths_Base!I26+'Monte Carlo'!$I$35,MC_Paths_Base!J26+'Monte Carlo'!$J$35,MC_Paths_Base!K26+'Monte Carlo'!$K$35,MC_Paths_Base!L26+'Monte Carlo'!$L$35,MC_Paths_Base!M26+'Monte Carlo'!$M$35,MC_Paths_Base!N26+'Monte Carlo'!$N$35,MC_Paths_Base!O26+'Monte Carlo'!$O$35,MC_Paths_Base!P26+'Monte Carlo'!$P$35,MC_Paths_Base!Q26+'Monte Carlo'!$Q$35,MC_Paths_Base!R26+'Monte Carlo'!$R$35,MC_Paths_Base!S26+'Monte Carlo'!$S$35,MC_Paths_Base!T26+'Monte Carlo'!$T$35,MC_Paths_Base!U26+'Monte Carlo'!$U$35,MC_Paths_Base!V26+'Monte Carlo'!$V$35,MC_Paths_Base!W26+'Monte Carlo'!$W$35,MC_Paths_Base!X26+'Monte Carlo'!$X$35,MC_Paths_Base!Y26+'Monte Carlo'!$Y$35,MC_Paths_Base!Z26+'Monte Carlo'!$Z$35,MC_Paths_Base!AA26+'Monte Carlo'!$AA$35,MC_Paths_Base!AB26+'Monte Carlo'!$AB$35,MC_Paths_Base!AC26+'Monte Carlo'!$AC$35,MC_Paths_Base!AD26+'Monte Carlo'!$AD$35,MC_Paths_Base!AE26+'Monte Carlo'!$AE$35,MC_Paths_Base!AF26+'Monte Carlo'!$AF$35)</x:f>
        <x:v>345156.48478170077</x:v>
      </x:c>
    </x:row>
    <x:row r="27">
      <x:c r="AJ27" t="n">
        <x:f>MIN(MC_Paths_Base!B27:AF27)</x:f>
        <x:v>1029031.25</x:v>
      </x:c>
      <x:c r="AK27" t="n">
        <x:f>MIN(MC_Paths_Base!B27+'Monte Carlo'!$B$32,MC_Paths_Base!C27+'Monte Carlo'!$C$32,MC_Paths_Base!D27+'Monte Carlo'!$D$32,MC_Paths_Base!E27+'Monte Carlo'!$E$32,MC_Paths_Base!F27+'Monte Carlo'!$F$32,MC_Paths_Base!G27+'Monte Carlo'!$G$32,MC_Paths_Base!H27+'Monte Carlo'!$H$32,MC_Paths_Base!I27+'Monte Carlo'!$I$32,MC_Paths_Base!J27+'Monte Carlo'!$J$32,MC_Paths_Base!K27+'Monte Carlo'!$K$32,MC_Paths_Base!L27+'Monte Carlo'!$L$32,MC_Paths_Base!M27+'Monte Carlo'!$M$32,MC_Paths_Base!N27+'Monte Carlo'!$N$32,MC_Paths_Base!O27+'Monte Carlo'!$O$32,MC_Paths_Base!P27+'Monte Carlo'!$P$32,MC_Paths_Base!Q27+'Monte Carlo'!$Q$32,MC_Paths_Base!R27+'Monte Carlo'!$R$32,MC_Paths_Base!S27+'Monte Carlo'!$S$32,MC_Paths_Base!T27+'Monte Carlo'!$T$32,MC_Paths_Base!U27+'Monte Carlo'!$U$32,MC_Paths_Base!V27+'Monte Carlo'!$V$32,MC_Paths_Base!W27+'Monte Carlo'!$W$32,MC_Paths_Base!X27+'Monte Carlo'!$X$32,MC_Paths_Base!Y27+'Monte Carlo'!$Y$32,MC_Paths_Base!Z27+'Monte Carlo'!$Z$32,MC_Paths_Base!AA27+'Monte Carlo'!$AA$32,MC_Paths_Base!AB27+'Monte Carlo'!$AB$32,MC_Paths_Base!AC27+'Monte Carlo'!$AC$32,MC_Paths_Base!AD27+'Monte Carlo'!$AD$32,MC_Paths_Base!AE27+'Monte Carlo'!$AE$32,MC_Paths_Base!AF27+'Monte Carlo'!$AF$32)</x:f>
        <x:v>917247.9318889587</x:v>
      </x:c>
      <x:c r="AL27" t="n">
        <x:f>MIN(MC_Paths_Base!B27+'Monte Carlo'!$B$34,MC_Paths_Base!C27+'Monte Carlo'!$C$34,MC_Paths_Base!D27+'Monte Carlo'!$D$34,MC_Paths_Base!E27+'Monte Carlo'!$E$34,MC_Paths_Base!F27+'Monte Carlo'!$F$34,MC_Paths_Base!G27+'Monte Carlo'!$G$34,MC_Paths_Base!H27+'Monte Carlo'!$H$34,MC_Paths_Base!I27+'Monte Carlo'!$I$34,MC_Paths_Base!J27+'Monte Carlo'!$J$34,MC_Paths_Base!K27+'Monte Carlo'!$K$34,MC_Paths_Base!L27+'Monte Carlo'!$L$34,MC_Paths_Base!M27+'Monte Carlo'!$M$34,MC_Paths_Base!N27+'Monte Carlo'!$N$34,MC_Paths_Base!O27+'Monte Carlo'!$O$34,MC_Paths_Base!P27+'Monte Carlo'!$P$34,MC_Paths_Base!Q27+'Monte Carlo'!$Q$34,MC_Paths_Base!R27+'Monte Carlo'!$R$34,MC_Paths_Base!S27+'Monte Carlo'!$S$34,MC_Paths_Base!T27+'Monte Carlo'!$T$34,MC_Paths_Base!U27+'Monte Carlo'!$U$34,MC_Paths_Base!V27+'Monte Carlo'!$V$34,MC_Paths_Base!W27+'Monte Carlo'!$W$34,MC_Paths_Base!X27+'Monte Carlo'!$X$34,MC_Paths_Base!Y27+'Monte Carlo'!$Y$34,MC_Paths_Base!Z27+'Monte Carlo'!$Z$34,MC_Paths_Base!AA27+'Monte Carlo'!$AA$34,MC_Paths_Base!AB27+'Monte Carlo'!$AB$34,MC_Paths_Base!AC27+'Monte Carlo'!$AC$34,MC_Paths_Base!AD27+'Monte Carlo'!$AD$34,MC_Paths_Base!AE27+'Monte Carlo'!$AE$34,MC_Paths_Base!AF27+'Monte Carlo'!$AF$34)</x:f>
        <x:v>256452.91092040786</x:v>
      </x:c>
      <x:c r="AM27" t="n">
        <x:f>MIN(MC_Paths_Base!B27+'Monte Carlo'!$B$35,MC_Paths_Base!C27+'Monte Carlo'!$C$35,MC_Paths_Base!D27+'Monte Carlo'!$D$35,MC_Paths_Base!E27+'Monte Carlo'!$E$35,MC_Paths_Base!F27+'Monte Carlo'!$F$35,MC_Paths_Base!G27+'Monte Carlo'!$G$35,MC_Paths_Base!H27+'Monte Carlo'!$H$35,MC_Paths_Base!I27+'Monte Carlo'!$I$35,MC_Paths_Base!J27+'Monte Carlo'!$J$35,MC_Paths_Base!K27+'Monte Carlo'!$K$35,MC_Paths_Base!L27+'Monte Carlo'!$L$35,MC_Paths_Base!M27+'Monte Carlo'!$M$35,MC_Paths_Base!N27+'Monte Carlo'!$N$35,MC_Paths_Base!O27+'Monte Carlo'!$O$35,MC_Paths_Base!P27+'Monte Carlo'!$P$35,MC_Paths_Base!Q27+'Monte Carlo'!$Q$35,MC_Paths_Base!R27+'Monte Carlo'!$R$35,MC_Paths_Base!S27+'Monte Carlo'!$S$35,MC_Paths_Base!T27+'Monte Carlo'!$T$35,MC_Paths_Base!U27+'Monte Carlo'!$U$35,MC_Paths_Base!V27+'Monte Carlo'!$V$35,MC_Paths_Base!W27+'Monte Carlo'!$W$35,MC_Paths_Base!X27+'Monte Carlo'!$X$35,MC_Paths_Base!Y27+'Monte Carlo'!$Y$35,MC_Paths_Base!Z27+'Monte Carlo'!$Z$35,MC_Paths_Base!AA27+'Monte Carlo'!$AA$35,MC_Paths_Base!AB27+'Monte Carlo'!$AB$35,MC_Paths_Base!AC27+'Monte Carlo'!$AC$35,MC_Paths_Base!AD27+'Monte Carlo'!$AD$35,MC_Paths_Base!AE27+'Monte Carlo'!$AE$35,MC_Paths_Base!AF27+'Monte Carlo'!$AF$35)</x:f>
        <x:v>228270.74505645898</x:v>
      </x:c>
    </x:row>
    <x:row r="28">
      <x:c r="AJ28" t="n">
        <x:f>MIN(MC_Paths_Base!B28:AF28)</x:f>
        <x:v>789222.181365099</x:v>
      </x:c>
      <x:c r="AK28" t="n">
        <x:f>MIN(MC_Paths_Base!B28+'Monte Carlo'!$B$32,MC_Paths_Base!C28+'Monte Carlo'!$C$32,MC_Paths_Base!D28+'Monte Carlo'!$D$32,MC_Paths_Base!E28+'Monte Carlo'!$E$32,MC_Paths_Base!F28+'Monte Carlo'!$F$32,MC_Paths_Base!G28+'Monte Carlo'!$G$32,MC_Paths_Base!H28+'Monte Carlo'!$H$32,MC_Paths_Base!I28+'Monte Carlo'!$I$32,MC_Paths_Base!J28+'Monte Carlo'!$J$32,MC_Paths_Base!K28+'Monte Carlo'!$K$32,MC_Paths_Base!L28+'Monte Carlo'!$L$32,MC_Paths_Base!M28+'Monte Carlo'!$M$32,MC_Paths_Base!N28+'Monte Carlo'!$N$32,MC_Paths_Base!O28+'Monte Carlo'!$O$32,MC_Paths_Base!P28+'Monte Carlo'!$P$32,MC_Paths_Base!Q28+'Monte Carlo'!$Q$32,MC_Paths_Base!R28+'Monte Carlo'!$R$32,MC_Paths_Base!S28+'Monte Carlo'!$S$32,MC_Paths_Base!T28+'Monte Carlo'!$T$32,MC_Paths_Base!U28+'Monte Carlo'!$U$32,MC_Paths_Base!V28+'Monte Carlo'!$V$32,MC_Paths_Base!W28+'Monte Carlo'!$W$32,MC_Paths_Base!X28+'Monte Carlo'!$X$32,MC_Paths_Base!Y28+'Monte Carlo'!$Y$32,MC_Paths_Base!Z28+'Monte Carlo'!$Z$32,MC_Paths_Base!AA28+'Monte Carlo'!$AA$32,MC_Paths_Base!AB28+'Monte Carlo'!$AB$32,MC_Paths_Base!AC28+'Monte Carlo'!$AC$32,MC_Paths_Base!AD28+'Monte Carlo'!$AD$32,MC_Paths_Base!AE28+'Monte Carlo'!$AE$32,MC_Paths_Base!AF28+'Monte Carlo'!$AF$32)</x:f>
        <x:v>575605.4342851827</x:v>
      </x:c>
      <x:c r="AL28" t="n">
        <x:f>MIN(MC_Paths_Base!B28+'Monte Carlo'!$B$34,MC_Paths_Base!C28+'Monte Carlo'!$C$34,MC_Paths_Base!D28+'Monte Carlo'!$D$34,MC_Paths_Base!E28+'Monte Carlo'!$E$34,MC_Paths_Base!F28+'Monte Carlo'!$F$34,MC_Paths_Base!G28+'Monte Carlo'!$G$34,MC_Paths_Base!H28+'Monte Carlo'!$H$34,MC_Paths_Base!I28+'Monte Carlo'!$I$34,MC_Paths_Base!J28+'Monte Carlo'!$J$34,MC_Paths_Base!K28+'Monte Carlo'!$K$34,MC_Paths_Base!L28+'Monte Carlo'!$L$34,MC_Paths_Base!M28+'Monte Carlo'!$M$34,MC_Paths_Base!N28+'Monte Carlo'!$N$34,MC_Paths_Base!O28+'Monte Carlo'!$O$34,MC_Paths_Base!P28+'Monte Carlo'!$P$34,MC_Paths_Base!Q28+'Monte Carlo'!$Q$34,MC_Paths_Base!R28+'Monte Carlo'!$R$34,MC_Paths_Base!S28+'Monte Carlo'!$S$34,MC_Paths_Base!T28+'Monte Carlo'!$T$34,MC_Paths_Base!U28+'Monte Carlo'!$U$34,MC_Paths_Base!V28+'Monte Carlo'!$V$34,MC_Paths_Base!W28+'Monte Carlo'!$W$34,MC_Paths_Base!X28+'Monte Carlo'!$X$34,MC_Paths_Base!Y28+'Monte Carlo'!$Y$34,MC_Paths_Base!Z28+'Monte Carlo'!$Z$34,MC_Paths_Base!AA28+'Monte Carlo'!$AA$34,MC_Paths_Base!AB28+'Monte Carlo'!$AB$34,MC_Paths_Base!AC28+'Monte Carlo'!$AC$34,MC_Paths_Base!AD28+'Monte Carlo'!$AD$34,MC_Paths_Base!AE28+'Monte Carlo'!$AE$34,MC_Paths_Base!AF28+'Monte Carlo'!$AF$34)</x:f>
        <x:v>-202922.57354032365</x:v>
      </x:c>
      <x:c r="AM28" t="n">
        <x:f>MIN(MC_Paths_Base!B28+'Monte Carlo'!$B$35,MC_Paths_Base!C28+'Monte Carlo'!$C$35,MC_Paths_Base!D28+'Monte Carlo'!$D$35,MC_Paths_Base!E28+'Monte Carlo'!$E$35,MC_Paths_Base!F28+'Monte Carlo'!$F$35,MC_Paths_Base!G28+'Monte Carlo'!$G$35,MC_Paths_Base!H28+'Monte Carlo'!$H$35,MC_Paths_Base!I28+'Monte Carlo'!$I$35,MC_Paths_Base!J28+'Monte Carlo'!$J$35,MC_Paths_Base!K28+'Monte Carlo'!$K$35,MC_Paths_Base!L28+'Monte Carlo'!$L$35,MC_Paths_Base!M28+'Monte Carlo'!$M$35,MC_Paths_Base!N28+'Monte Carlo'!$N$35,MC_Paths_Base!O28+'Monte Carlo'!$O$35,MC_Paths_Base!P28+'Monte Carlo'!$P$35,MC_Paths_Base!Q28+'Monte Carlo'!$Q$35,MC_Paths_Base!R28+'Monte Carlo'!$R$35,MC_Paths_Base!S28+'Monte Carlo'!$S$35,MC_Paths_Base!T28+'Monte Carlo'!$T$35,MC_Paths_Base!U28+'Monte Carlo'!$U$35,MC_Paths_Base!V28+'Monte Carlo'!$V$35,MC_Paths_Base!W28+'Monte Carlo'!$W$35,MC_Paths_Base!X28+'Monte Carlo'!$X$35,MC_Paths_Base!Y28+'Monte Carlo'!$Y$35,MC_Paths_Base!Z28+'Monte Carlo'!$Z$35,MC_Paths_Base!AA28+'Monte Carlo'!$AA$35,MC_Paths_Base!AB28+'Monte Carlo'!$AB$35,MC_Paths_Base!AC28+'Monte Carlo'!$AC$35,MC_Paths_Base!AD28+'Monte Carlo'!$AD$35,MC_Paths_Base!AE28+'Monte Carlo'!$AE$35,MC_Paths_Base!AF28+'Monte Carlo'!$AF$35)</x:f>
        <x:v>-209364.4217021123</x:v>
      </x:c>
    </x:row>
    <x:row r="29" ht="28">
      <x:c r="A29" s="41" t="s">
        <x:v>1058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  <x:c r="AA29" s="41"/>
      <x:c r="AB29" s="41"/>
      <x:c r="AC29" s="41"/>
      <x:c r="AD29" s="41"/>
      <x:c r="AE29" s="41"/>
      <x:c r="AF29" s="41"/>
      <x:c r="AJ29" t="n">
        <x:f>MIN(MC_Paths_Base!B29:AF29)</x:f>
        <x:v>982614.109266835</x:v>
      </x:c>
      <x:c r="AK29" t="n">
        <x:f>MIN(MC_Paths_Base!B29+'Monte Carlo'!$B$32,MC_Paths_Base!C29+'Monte Carlo'!$C$32,MC_Paths_Base!D29+'Monte Carlo'!$D$32,MC_Paths_Base!E29+'Monte Carlo'!$E$32,MC_Paths_Base!F29+'Monte Carlo'!$F$32,MC_Paths_Base!G29+'Monte Carlo'!$G$32,MC_Paths_Base!H29+'Monte Carlo'!$H$32,MC_Paths_Base!I29+'Monte Carlo'!$I$32,MC_Paths_Base!J29+'Monte Carlo'!$J$32,MC_Paths_Base!K29+'Monte Carlo'!$K$32,MC_Paths_Base!L29+'Monte Carlo'!$L$32,MC_Paths_Base!M29+'Monte Carlo'!$M$32,MC_Paths_Base!N29+'Monte Carlo'!$N$32,MC_Paths_Base!O29+'Monte Carlo'!$O$32,MC_Paths_Base!P29+'Monte Carlo'!$P$32,MC_Paths_Base!Q29+'Monte Carlo'!$Q$32,MC_Paths_Base!R29+'Monte Carlo'!$R$32,MC_Paths_Base!S29+'Monte Carlo'!$S$32,MC_Paths_Base!T29+'Monte Carlo'!$T$32,MC_Paths_Base!U29+'Monte Carlo'!$U$32,MC_Paths_Base!V29+'Monte Carlo'!$V$32,MC_Paths_Base!W29+'Monte Carlo'!$W$32,MC_Paths_Base!X29+'Monte Carlo'!$X$32,MC_Paths_Base!Y29+'Monte Carlo'!$Y$32,MC_Paths_Base!Z29+'Monte Carlo'!$Z$32,MC_Paths_Base!AA29+'Monte Carlo'!$AA$32,MC_Paths_Base!AB29+'Monte Carlo'!$AB$32,MC_Paths_Base!AC29+'Monte Carlo'!$AC$32,MC_Paths_Base!AD29+'Monte Carlo'!$AD$32,MC_Paths_Base!AE29+'Monte Carlo'!$AE$32,MC_Paths_Base!AF29+'Monte Carlo'!$AF$32)</x:f>
        <x:v>780725.0656820836</x:v>
      </x:c>
      <x:c r="AL29" t="n">
        <x:f>MIN(MC_Paths_Base!B29+'Monte Carlo'!$B$34,MC_Paths_Base!C29+'Monte Carlo'!$C$34,MC_Paths_Base!D29+'Monte Carlo'!$D$34,MC_Paths_Base!E29+'Monte Carlo'!$E$34,MC_Paths_Base!F29+'Monte Carlo'!$F$34,MC_Paths_Base!G29+'Monte Carlo'!$G$34,MC_Paths_Base!H29+'Monte Carlo'!$H$34,MC_Paths_Base!I29+'Monte Carlo'!$I$34,MC_Paths_Base!J29+'Monte Carlo'!$J$34,MC_Paths_Base!K29+'Monte Carlo'!$K$34,MC_Paths_Base!L29+'Monte Carlo'!$L$34,MC_Paths_Base!M29+'Monte Carlo'!$M$34,MC_Paths_Base!N29+'Monte Carlo'!$N$34,MC_Paths_Base!O29+'Monte Carlo'!$O$34,MC_Paths_Base!P29+'Monte Carlo'!$P$34,MC_Paths_Base!Q29+'Monte Carlo'!$Q$34,MC_Paths_Base!R29+'Monte Carlo'!$R$34,MC_Paths_Base!S29+'Monte Carlo'!$S$34,MC_Paths_Base!T29+'Monte Carlo'!$T$34,MC_Paths_Base!U29+'Monte Carlo'!$U$34,MC_Paths_Base!V29+'Monte Carlo'!$V$34,MC_Paths_Base!W29+'Monte Carlo'!$W$34,MC_Paths_Base!X29+'Monte Carlo'!$X$34,MC_Paths_Base!Y29+'Monte Carlo'!$Y$34,MC_Paths_Base!Z29+'Monte Carlo'!$Z$34,MC_Paths_Base!AA29+'Monte Carlo'!$AA$34,MC_Paths_Base!AB29+'Monte Carlo'!$AB$34,MC_Paths_Base!AC29+'Monte Carlo'!$AC$34,MC_Paths_Base!AD29+'Monte Carlo'!$AD$34,MC_Paths_Base!AE29+'Monte Carlo'!$AE$34,MC_Paths_Base!AF29+'Monte Carlo'!$AF$34)</x:f>
        <x:v>637399.8506730851</x:v>
      </x:c>
      <x:c r="AM29" t="n">
        <x:f>MIN(MC_Paths_Base!B29+'Monte Carlo'!$B$35,MC_Paths_Base!C29+'Monte Carlo'!$C$35,MC_Paths_Base!D29+'Monte Carlo'!$D$35,MC_Paths_Base!E29+'Monte Carlo'!$E$35,MC_Paths_Base!F29+'Monte Carlo'!$F$35,MC_Paths_Base!G29+'Monte Carlo'!$G$35,MC_Paths_Base!H29+'Monte Carlo'!$H$35,MC_Paths_Base!I29+'Monte Carlo'!$I$35,MC_Paths_Base!J29+'Monte Carlo'!$J$35,MC_Paths_Base!K29+'Monte Carlo'!$K$35,MC_Paths_Base!L29+'Monte Carlo'!$L$35,MC_Paths_Base!M29+'Monte Carlo'!$M$35,MC_Paths_Base!N29+'Monte Carlo'!$N$35,MC_Paths_Base!O29+'Monte Carlo'!$O$35,MC_Paths_Base!P29+'Monte Carlo'!$P$35,MC_Paths_Base!Q29+'Monte Carlo'!$Q$35,MC_Paths_Base!R29+'Monte Carlo'!$R$35,MC_Paths_Base!S29+'Monte Carlo'!$S$35,MC_Paths_Base!T29+'Monte Carlo'!$T$35,MC_Paths_Base!U29+'Monte Carlo'!$U$35,MC_Paths_Base!V29+'Monte Carlo'!$V$35,MC_Paths_Base!W29+'Monte Carlo'!$W$35,MC_Paths_Base!X29+'Monte Carlo'!$X$35,MC_Paths_Base!Y29+'Monte Carlo'!$Y$35,MC_Paths_Base!Z29+'Monte Carlo'!$Z$35,MC_Paths_Base!AA29+'Monte Carlo'!$AA$35,MC_Paths_Base!AB29+'Monte Carlo'!$AB$35,MC_Paths_Base!AC29+'Monte Carlo'!$AC$35,MC_Paths_Base!AD29+'Monte Carlo'!$AD$35,MC_Paths_Base!AE29+'Monte Carlo'!$AE$35,MC_Paths_Base!AF29+'Monte Carlo'!$AF$35)</x:f>
        <x:v>502773.5445883337</x:v>
      </x:c>
    </x:row>
    <x:row r="30">
      <x:c r="A30" s="45" t="s">
        <x:v>729</x:v>
      </x:c>
      <x:c r="B30" s="52">
        <x:v>0</x:v>
      </x:c>
      <x:c r="C30" s="52">
        <x:v>1</x:v>
      </x:c>
      <x:c r="D30" s="52">
        <x:v>2</x:v>
      </x:c>
      <x:c r="E30" s="52">
        <x:v>3</x:v>
      </x:c>
      <x:c r="F30" s="52">
        <x:v>4</x:v>
      </x:c>
      <x:c r="G30" s="52">
        <x:v>5</x:v>
      </x:c>
      <x:c r="H30" s="52">
        <x:v>6</x:v>
      </x:c>
      <x:c r="I30" s="52">
        <x:v>7</x:v>
      </x:c>
      <x:c r="J30" s="52">
        <x:v>8</x:v>
      </x:c>
      <x:c r="K30" s="52">
        <x:v>9</x:v>
      </x:c>
      <x:c r="L30" s="52">
        <x:v>10</x:v>
      </x:c>
      <x:c r="M30" s="52">
        <x:v>11</x:v>
      </x:c>
      <x:c r="N30" s="52">
        <x:v>12</x:v>
      </x:c>
      <x:c r="O30" s="52">
        <x:v>13</x:v>
      </x:c>
      <x:c r="P30" s="52">
        <x:v>14</x:v>
      </x:c>
      <x:c r="Q30" s="52">
        <x:v>15</x:v>
      </x:c>
      <x:c r="R30" s="52">
        <x:v>16</x:v>
      </x:c>
      <x:c r="S30" s="52">
        <x:v>17</x:v>
      </x:c>
      <x:c r="T30" s="52">
        <x:v>18</x:v>
      </x:c>
      <x:c r="U30" s="52">
        <x:v>19</x:v>
      </x:c>
      <x:c r="V30" s="52">
        <x:v>20</x:v>
      </x:c>
      <x:c r="W30" s="52">
        <x:v>21</x:v>
      </x:c>
      <x:c r="X30" s="52">
        <x:v>22</x:v>
      </x:c>
      <x:c r="Y30" s="52">
        <x:v>23</x:v>
      </x:c>
      <x:c r="Z30" s="52">
        <x:v>24</x:v>
      </x:c>
      <x:c r="AA30" s="52">
        <x:v>25</x:v>
      </x:c>
      <x:c r="AB30" s="52">
        <x:v>26</x:v>
      </x:c>
      <x:c r="AC30" s="52">
        <x:v>27</x:v>
      </x:c>
      <x:c r="AD30" s="52">
        <x:v>28</x:v>
      </x:c>
      <x:c r="AE30" s="52">
        <x:v>29</x:v>
      </x:c>
      <x:c r="AF30" s="52">
        <x:v>30</x:v>
      </x:c>
      <x:c r="AJ30" t="n">
        <x:f>MIN(MC_Paths_Base!B30:AF30)</x:f>
        <x:v>910359.0865525416</x:v>
      </x:c>
      <x:c r="AK30" t="n">
        <x:f>MIN(MC_Paths_Base!B30+'Monte Carlo'!$B$32,MC_Paths_Base!C30+'Monte Carlo'!$C$32,MC_Paths_Base!D30+'Monte Carlo'!$D$32,MC_Paths_Base!E30+'Monte Carlo'!$E$32,MC_Paths_Base!F30+'Monte Carlo'!$F$32,MC_Paths_Base!G30+'Monte Carlo'!$G$32,MC_Paths_Base!H30+'Monte Carlo'!$H$32,MC_Paths_Base!I30+'Monte Carlo'!$I$32,MC_Paths_Base!J30+'Monte Carlo'!$J$32,MC_Paths_Base!K30+'Monte Carlo'!$K$32,MC_Paths_Base!L30+'Monte Carlo'!$L$32,MC_Paths_Base!M30+'Monte Carlo'!$M$32,MC_Paths_Base!N30+'Monte Carlo'!$N$32,MC_Paths_Base!O30+'Monte Carlo'!$O$32,MC_Paths_Base!P30+'Monte Carlo'!$P$32,MC_Paths_Base!Q30+'Monte Carlo'!$Q$32,MC_Paths_Base!R30+'Monte Carlo'!$R$32,MC_Paths_Base!S30+'Monte Carlo'!$S$32,MC_Paths_Base!T30+'Monte Carlo'!$T$32,MC_Paths_Base!U30+'Monte Carlo'!$U$32,MC_Paths_Base!V30+'Monte Carlo'!$V$32,MC_Paths_Base!W30+'Monte Carlo'!$W$32,MC_Paths_Base!X30+'Monte Carlo'!$X$32,MC_Paths_Base!Y30+'Monte Carlo'!$Y$32,MC_Paths_Base!Z30+'Monte Carlo'!$Z$32,MC_Paths_Base!AA30+'Monte Carlo'!$AA$32,MC_Paths_Base!AB30+'Monte Carlo'!$AB$32,MC_Paths_Base!AC30+'Monte Carlo'!$AC$32,MC_Paths_Base!AD30+'Monte Carlo'!$AD$32,MC_Paths_Base!AE30+'Monte Carlo'!$AE$32,MC_Paths_Base!AF30+'Monte Carlo'!$AF$32)</x:f>
        <x:v>709186.4262209429</x:v>
      </x:c>
      <x:c r="AL30" t="n">
        <x:f>MIN(MC_Paths_Base!B30+'Monte Carlo'!$B$34,MC_Paths_Base!C30+'Monte Carlo'!$C$34,MC_Paths_Base!D30+'Monte Carlo'!$D$34,MC_Paths_Base!E30+'Monte Carlo'!$E$34,MC_Paths_Base!F30+'Monte Carlo'!$F$34,MC_Paths_Base!G30+'Monte Carlo'!$G$34,MC_Paths_Base!H30+'Monte Carlo'!$H$34,MC_Paths_Base!I30+'Monte Carlo'!$I$34,MC_Paths_Base!J30+'Monte Carlo'!$J$34,MC_Paths_Base!K30+'Monte Carlo'!$K$34,MC_Paths_Base!L30+'Monte Carlo'!$L$34,MC_Paths_Base!M30+'Monte Carlo'!$M$34,MC_Paths_Base!N30+'Monte Carlo'!$N$34,MC_Paths_Base!O30+'Monte Carlo'!$O$34,MC_Paths_Base!P30+'Monte Carlo'!$P$34,MC_Paths_Base!Q30+'Monte Carlo'!$Q$34,MC_Paths_Base!R30+'Monte Carlo'!$R$34,MC_Paths_Base!S30+'Monte Carlo'!$S$34,MC_Paths_Base!T30+'Monte Carlo'!$T$34,MC_Paths_Base!U30+'Monte Carlo'!$U$34,MC_Paths_Base!V30+'Monte Carlo'!$V$34,MC_Paths_Base!W30+'Monte Carlo'!$W$34,MC_Paths_Base!X30+'Monte Carlo'!$X$34,MC_Paths_Base!Y30+'Monte Carlo'!$Y$34,MC_Paths_Base!Z30+'Monte Carlo'!$Z$34,MC_Paths_Base!AA30+'Monte Carlo'!$AA$34,MC_Paths_Base!AB30+'Monte Carlo'!$AB$34,MC_Paths_Base!AC30+'Monte Carlo'!$AC$34,MC_Paths_Base!AD30+'Monte Carlo'!$AD$34,MC_Paths_Base!AE30+'Monte Carlo'!$AE$34,MC_Paths_Base!AF30+'Monte Carlo'!$AF$34)</x:f>
        <x:v>353130.07804419566</x:v>
      </x:c>
      <x:c r="AM30" t="n">
        <x:f>MIN(MC_Paths_Base!B30+'Monte Carlo'!$B$35,MC_Paths_Base!C30+'Monte Carlo'!$C$35,MC_Paths_Base!D30+'Monte Carlo'!$D$35,MC_Paths_Base!E30+'Monte Carlo'!$E$35,MC_Paths_Base!F30+'Monte Carlo'!$F$35,MC_Paths_Base!G30+'Monte Carlo'!$G$35,MC_Paths_Base!H30+'Monte Carlo'!$H$35,MC_Paths_Base!I30+'Monte Carlo'!$I$35,MC_Paths_Base!J30+'Monte Carlo'!$J$35,MC_Paths_Base!K30+'Monte Carlo'!$K$35,MC_Paths_Base!L30+'Monte Carlo'!$L$35,MC_Paths_Base!M30+'Monte Carlo'!$M$35,MC_Paths_Base!N30+'Monte Carlo'!$N$35,MC_Paths_Base!O30+'Monte Carlo'!$O$35,MC_Paths_Base!P30+'Monte Carlo'!$P$35,MC_Paths_Base!Q30+'Monte Carlo'!$Q$35,MC_Paths_Base!R30+'Monte Carlo'!$R$35,MC_Paths_Base!S30+'Monte Carlo'!$S$35,MC_Paths_Base!T30+'Monte Carlo'!$T$35,MC_Paths_Base!U30+'Monte Carlo'!$U$35,MC_Paths_Base!V30+'Monte Carlo'!$V$35,MC_Paths_Base!W30+'Monte Carlo'!$W$35,MC_Paths_Base!X30+'Monte Carlo'!$X$35,MC_Paths_Base!Y30+'Monte Carlo'!$Y$35,MC_Paths_Base!Z30+'Monte Carlo'!$Z$35,MC_Paths_Base!AA30+'Monte Carlo'!$AA$35,MC_Paths_Base!AB30+'Monte Carlo'!$AB$35,MC_Paths_Base!AC30+'Monte Carlo'!$AC$35,MC_Paths_Base!AD30+'Monte Carlo'!$AD$35,MC_Paths_Base!AE30+'Monte Carlo'!$AE$35,MC_Paths_Base!AF30+'Monte Carlo'!$AF$35)</x:f>
        <x:v>384890.5580359972</x:v>
      </x:c>
    </x:row>
    <x:row r="31">
      <x:c r="A31" t="s">
        <x:v>635</x:v>
      </x:c>
      <x:c r="B31" s="50" t="n">
        <x:f>Calculations!G$80</x:f>
        <x:v>1</x:v>
      </x:c>
      <x:c r="C31" s="50" t="n">
        <x:f>Calculations!H$80</x:f>
        <x:v>1.025</x:v>
      </x:c>
      <x:c r="D31" s="50" t="n">
        <x:f>Calculations!I$80</x:f>
        <x:v>1.050625</x:v>
      </x:c>
      <x:c r="E31" s="50" t="n">
        <x:f>Calculations!J$80</x:f>
        <x:v>1.0768906249999999</x:v>
      </x:c>
      <x:c r="F31" s="50" t="n">
        <x:f>Calculations!K$80</x:f>
        <x:v>1.1038128906249998</x:v>
      </x:c>
      <x:c r="G31" s="50" t="n">
        <x:f>Calculations!L$80</x:f>
        <x:v>1.1314082128906247</x:v>
      </x:c>
      <x:c r="H31" s="50" t="n">
        <x:f>Calculations!M$80</x:f>
        <x:v>1.1596934182128902</x:v>
      </x:c>
      <x:c r="I31" s="50" t="n">
        <x:f>Calculations!N$80</x:f>
        <x:v>1.1886857536682125</x:v>
      </x:c>
      <x:c r="J31" s="50" t="n">
        <x:f>Calculations!O$80</x:f>
        <x:v>1.2184028975099177</x:v>
      </x:c>
      <x:c r="K31" s="50" t="n">
        <x:f>Calculations!P$80</x:f>
        <x:v>1.2488629699476654</x:v>
      </x:c>
      <x:c r="L31" s="50" t="n">
        <x:f>Calculations!Q$80</x:f>
        <x:v>1.280084544196357</x:v>
      </x:c>
      <x:c r="M31" s="50" t="n">
        <x:f>Calculations!R$80</x:f>
        <x:v>1.312086657801266</x:v>
      </x:c>
      <x:c r="N31" s="50" t="n">
        <x:f>Calculations!S$80</x:f>
        <x:v>1.3448888242462975</x:v>
      </x:c>
      <x:c r="O31" s="50" t="n">
        <x:f>Calculations!T$80</x:f>
        <x:v>1.378511044852455</x:v>
      </x:c>
      <x:c r="P31" s="50" t="n">
        <x:f>Calculations!U$80</x:f>
        <x:v>1.4129738209737661</x:v>
      </x:c>
      <x:c r="Q31" s="50" t="n">
        <x:f>Calculations!V$80</x:f>
        <x:v>1.4482981664981105</x:v>
      </x:c>
      <x:c r="R31" s="50" t="n">
        <x:f>Calculations!W$80</x:f>
        <x:v>1.4845056206605631</x:v>
      </x:c>
      <x:c r="S31" s="50" t="n">
        <x:f>Calculations!X$80</x:f>
        <x:v>1.521618261177077</x:v>
      </x:c>
      <x:c r="T31" s="50" t="n">
        <x:f>Calculations!Y$80</x:f>
        <x:v>1.559658717706504</x:v>
      </x:c>
      <x:c r="U31" s="50" t="n">
        <x:f>Calculations!Z$80</x:f>
        <x:v>1.5986501856491666</x:v>
      </x:c>
      <x:c r="V31" s="50" t="n">
        <x:f>Calculations!AA$80</x:f>
        <x:v>1.6386164402903955</x:v>
      </x:c>
      <x:c r="W31" s="50" t="n">
        <x:f>Calculations!AB$80</x:f>
        <x:v>1.6795818512976552</x:v>
      </x:c>
      <x:c r="X31" s="50" t="n">
        <x:f>Calculations!AC$80</x:f>
        <x:v>1.7215713975800966</x:v>
      </x:c>
      <x:c r="Y31" s="50" t="n">
        <x:f>Calculations!AD$80</x:f>
        <x:v>1.764610682519599</x:v>
      </x:c>
      <x:c r="Z31" s="50" t="n">
        <x:f>Calculations!AE$80</x:f>
        <x:v>1.808725949582589</x:v>
      </x:c>
      <x:c r="AA31" s="50" t="n">
        <x:f>Calculations!AF$80</x:f>
        <x:v>1.8539440983221533</x:v>
      </x:c>
      <x:c r="AB31" s="50" t="n">
        <x:f>Calculations!AG$80</x:f>
        <x:v>1.900292700780207</x:v>
      </x:c>
      <x:c r="AC31" s="50" t="n">
        <x:f>Calculations!AH$80</x:f>
        <x:v>1.9478000182997122</x:v>
      </x:c>
      <x:c r="AD31" s="50" t="n">
        <x:f>Calculations!AI$80</x:f>
        <x:v>1.9964950187572048</x:v>
      </x:c>
      <x:c r="AE31" s="50" t="n">
        <x:f>Calculations!AJ$80</x:f>
        <x:v>2.046407394226135</x:v>
      </x:c>
      <x:c r="AF31" s="50" t="n">
        <x:f>Calculations!AK$80</x:f>
        <x:v>2.097567579081788</x:v>
      </x:c>
      <x:c r="AJ31" t="n">
        <x:f>MIN(MC_Paths_Base!B31:AF31)</x:f>
        <x:v>880878.5553222876</x:v>
      </x:c>
      <x:c r="AK31" t="n">
        <x:f>MIN(MC_Paths_Base!B31+'Monte Carlo'!$B$32,MC_Paths_Base!C31+'Monte Carlo'!$C$32,MC_Paths_Base!D31+'Monte Carlo'!$D$32,MC_Paths_Base!E31+'Monte Carlo'!$E$32,MC_Paths_Base!F31+'Monte Carlo'!$F$32,MC_Paths_Base!G31+'Monte Carlo'!$G$32,MC_Paths_Base!H31+'Monte Carlo'!$H$32,MC_Paths_Base!I31+'Monte Carlo'!$I$32,MC_Paths_Base!J31+'Monte Carlo'!$J$32,MC_Paths_Base!K31+'Monte Carlo'!$K$32,MC_Paths_Base!L31+'Monte Carlo'!$L$32,MC_Paths_Base!M31+'Monte Carlo'!$M$32,MC_Paths_Base!N31+'Monte Carlo'!$N$32,MC_Paths_Base!O31+'Monte Carlo'!$O$32,MC_Paths_Base!P31+'Monte Carlo'!$P$32,MC_Paths_Base!Q31+'Monte Carlo'!$Q$32,MC_Paths_Base!R31+'Monte Carlo'!$R$32,MC_Paths_Base!S31+'Monte Carlo'!$S$32,MC_Paths_Base!T31+'Monte Carlo'!$T$32,MC_Paths_Base!U31+'Monte Carlo'!$U$32,MC_Paths_Base!V31+'Monte Carlo'!$V$32,MC_Paths_Base!W31+'Monte Carlo'!$W$32,MC_Paths_Base!X31+'Monte Carlo'!$X$32,MC_Paths_Base!Y31+'Monte Carlo'!$Y$32,MC_Paths_Base!Z31+'Monte Carlo'!$Z$32,MC_Paths_Base!AA31+'Monte Carlo'!$AA$32,MC_Paths_Base!AB31+'Monte Carlo'!$AB$32,MC_Paths_Base!AC31+'Monte Carlo'!$AC$32,MC_Paths_Base!AD31+'Monte Carlo'!$AD$32,MC_Paths_Base!AE31+'Monte Carlo'!$AE$32,MC_Paths_Base!AF31+'Monte Carlo'!$AF$32)</x:f>
        <x:v>679705.8949906889</x:v>
      </x:c>
      <x:c r="AL31" t="n">
        <x:f>MIN(MC_Paths_Base!B31+'Monte Carlo'!$B$34,MC_Paths_Base!C31+'Monte Carlo'!$C$34,MC_Paths_Base!D31+'Monte Carlo'!$D$34,MC_Paths_Base!E31+'Monte Carlo'!$E$34,MC_Paths_Base!F31+'Monte Carlo'!$F$34,MC_Paths_Base!G31+'Monte Carlo'!$G$34,MC_Paths_Base!H31+'Monte Carlo'!$H$34,MC_Paths_Base!I31+'Monte Carlo'!$I$34,MC_Paths_Base!J31+'Monte Carlo'!$J$34,MC_Paths_Base!K31+'Monte Carlo'!$K$34,MC_Paths_Base!L31+'Monte Carlo'!$L$34,MC_Paths_Base!M31+'Monte Carlo'!$M$34,MC_Paths_Base!N31+'Monte Carlo'!$N$34,MC_Paths_Base!O31+'Monte Carlo'!$O$34,MC_Paths_Base!P31+'Monte Carlo'!$P$34,MC_Paths_Base!Q31+'Monte Carlo'!$Q$34,MC_Paths_Base!R31+'Monte Carlo'!$R$34,MC_Paths_Base!S31+'Monte Carlo'!$S$34,MC_Paths_Base!T31+'Monte Carlo'!$T$34,MC_Paths_Base!U31+'Monte Carlo'!$U$34,MC_Paths_Base!V31+'Monte Carlo'!$V$34,MC_Paths_Base!W31+'Monte Carlo'!$W$34,MC_Paths_Base!X31+'Monte Carlo'!$X$34,MC_Paths_Base!Y31+'Monte Carlo'!$Y$34,MC_Paths_Base!Z31+'Monte Carlo'!$Z$34,MC_Paths_Base!AA31+'Monte Carlo'!$AA$34,MC_Paths_Base!AB31+'Monte Carlo'!$AB$34,MC_Paths_Base!AC31+'Monte Carlo'!$AC$34,MC_Paths_Base!AD31+'Monte Carlo'!$AD$34,MC_Paths_Base!AE31+'Monte Carlo'!$AE$34,MC_Paths_Base!AF31+'Monte Carlo'!$AF$34)</x:f>
        <x:v>296027.7000214283</x:v>
      </x:c>
      <x:c r="AM31" t="n">
        <x:f>MIN(MC_Paths_Base!B31+'Monte Carlo'!$B$35,MC_Paths_Base!C31+'Monte Carlo'!$C$35,MC_Paths_Base!D31+'Monte Carlo'!$D$35,MC_Paths_Base!E31+'Monte Carlo'!$E$35,MC_Paths_Base!F31+'Monte Carlo'!$F$35,MC_Paths_Base!G31+'Monte Carlo'!$G$35,MC_Paths_Base!H31+'Monte Carlo'!$H$35,MC_Paths_Base!I31+'Monte Carlo'!$I$35,MC_Paths_Base!J31+'Monte Carlo'!$J$35,MC_Paths_Base!K31+'Monte Carlo'!$K$35,MC_Paths_Base!L31+'Monte Carlo'!$L$35,MC_Paths_Base!M31+'Monte Carlo'!$M$35,MC_Paths_Base!N31+'Monte Carlo'!$N$35,MC_Paths_Base!O31+'Monte Carlo'!$O$35,MC_Paths_Base!P31+'Monte Carlo'!$P$35,MC_Paths_Base!Q31+'Monte Carlo'!$Q$35,MC_Paths_Base!R31+'Monte Carlo'!$R$35,MC_Paths_Base!S31+'Monte Carlo'!$S$35,MC_Paths_Base!T31+'Monte Carlo'!$T$35,MC_Paths_Base!U31+'Monte Carlo'!$U$35,MC_Paths_Base!V31+'Monte Carlo'!$V$35,MC_Paths_Base!W31+'Monte Carlo'!$W$35,MC_Paths_Base!X31+'Monte Carlo'!$X$35,MC_Paths_Base!Y31+'Monte Carlo'!$Y$35,MC_Paths_Base!Z31+'Monte Carlo'!$Z$35,MC_Paths_Base!AA31+'Monte Carlo'!$AA$35,MC_Paths_Base!AB31+'Monte Carlo'!$AB$35,MC_Paths_Base!AC31+'Monte Carlo'!$AC$35,MC_Paths_Base!AD31+'Monte Carlo'!$AD$35,MC_Paths_Base!AE31+'Monte Carlo'!$AE$35,MC_Paths_Base!AF31+'Monte Carlo'!$AF$35)</x:f>
        <x:v>289585.85185963963</x:v>
      </x:c>
    </x:row>
    <x:row r="32">
      <x:c r="A32" t="s">
        <x:v>1059</x:v>
      </x:c>
      <x:c r="B32" s="50" t="n">
        <x:f>Calculations!G$72-Calculations!G$71</x:f>
        <x:v>0</x:v>
      </x:c>
      <x:c r="C32" s="50" t="n">
        <x:f>Calculations!H$72-Calculations!H$71</x:f>
        <x:v>-201172.66033159872</x:v>
      </x:c>
      <x:c r="D32" s="50" t="n">
        <x:f>Calculations!I$72-Calculations!I$71</x:f>
        <x:v>-201889.04358475143</x:v>
      </x:c>
      <x:c r="E32" s="50" t="n">
        <x:f>Calculations!J$72-Calculations!J$71</x:f>
        <x:v>-202651.99174935918</x:v>
      </x:c>
      <x:c r="F32" s="50" t="n">
        <x:f>Calculations!K$72-Calculations!K$71</x:f>
        <x:v>-203464.5315446665</x:v>
      </x:c>
      <x:c r="G32" s="50" t="n">
        <x:f>Calculations!L$72-Calculations!L$71</x:f>
        <x:v>-204329.8864266686</x:v>
      </x:c>
      <x:c r="H32" s="50" t="n">
        <x:f>Calculations!M$72-Calculations!M$71</x:f>
        <x:v>-205251.48937600106</x:v>
      </x:c>
      <x:c r="I32" s="50" t="n">
        <x:f>Calculations!N$72-Calculations!N$71</x:f>
        <x:v>-206232.99651703984</x:v>
      </x:c>
      <x:c r="J32" s="50" t="n">
        <x:f>Calculations!O$72-Calculations!O$71</x:f>
        <x:v>-207278.30162224616</x:v>
      </x:c>
      <x:c r="K32" s="50" t="n">
        <x:f>Calculations!P$72-Calculations!P$71</x:f>
        <x:v>-208391.55155929085</x:v>
      </x:c>
      <x:c r="L32" s="50" t="n">
        <x:f>Calculations!Q$72-Calculations!Q$71</x:f>
        <x:v>-209577.1627422436</x:v>
      </x:c>
      <x:c r="M32" s="50" t="n">
        <x:f>Calculations!R$72-Calculations!R$71</x:f>
        <x:v>-210839.83865208807</x:v>
      </x:c>
      <x:c r="N32" s="50" t="n">
        <x:f>Calculations!S$72-Calculations!S$71</x:f>
        <x:v>-212184.58849607245</x:v>
      </x:c>
      <x:c r="O32" s="50" t="n">
        <x:f>Calculations!T$72-Calculations!T$71</x:f>
        <x:v>-213616.7470799163</x:v>
      </x:c>
      <x:c r="P32" s="50" t="n">
        <x:f>Calculations!U$72-Calculations!U$71</x:f>
        <x:v>-215141.9959717095</x:v>
      </x:c>
      <x:c r="Q32" s="50" t="n">
        <x:f>Calculations!V$72-Calculations!V$71</x:f>
        <x:v>-216766.3860414694</x:v>
      </x:c>
      <x:c r="R32" s="50" t="n">
        <x:f>Calculations!W$72-Calculations!W$71</x:f>
        <x:v>-218496.36146576377</x:v>
      </x:c>
      <x:c r="S32" s="50" t="n">
        <x:f>Calculations!X$72-Calculations!X$71</x:f>
        <x:v>-220338.78529263707</x:v>
      </x:c>
      <x:c r="T32" s="50" t="n">
        <x:f>Calculations!Y$72-Calculations!Y$71</x:f>
        <x:v>-222300.9666682575</x:v>
      </x:c>
      <x:c r="U32" s="50" t="n">
        <x:f>Calculations!Z$72-Calculations!Z$71</x:f>
        <x:v>-224390.6898332932</x:v>
      </x:c>
      <x:c r="V32" s="50" t="n">
        <x:f>Calculations!AA$72-Calculations!AA$71</x:f>
        <x:v>-226616.24500405556</x:v>
      </x:c>
      <x:c r="W32" s="50" t="n">
        <x:f>Calculations!AB$72-Calculations!AB$71</x:f>
        <x:v>-228986.4612609176</x:v>
      </x:c>
      <x:c r="X32" s="50" t="n">
        <x:f>Calculations!AC$72-Calculations!AC$71</x:f>
        <x:v>-231510.74157447554</x:v>
      </x:c>
      <x:c r="Y32" s="50" t="n">
        <x:f>Calculations!AD$72-Calculations!AD$71</x:f>
        <x:v>-234199.10010841535</x:v>
      </x:c>
      <x:c r="Z32" s="50" t="n">
        <x:f>Calculations!AE$72-Calculations!AE$71</x:f>
        <x:v>-237062.2019470604</x:v>
      </x:c>
      <x:c r="AA32" s="50" t="n">
        <x:f>Calculations!AF$72-Calculations!AF$71</x:f>
        <x:v>-240111.4054052187</x:v>
      </x:c>
      <x:c r="AB32" s="50" t="n">
        <x:f>Calculations!AG$72-Calculations!AG$71</x:f>
        <x:v>-243358.80708815623</x:v>
      </x:c>
      <x:c r="AC32" s="50" t="n">
        <x:f>Calculations!AH$72-Calculations!AH$71</x:f>
        <x:v>-246817.2898804862</x:v>
      </x:c>
      <x:c r="AD32" s="50" t="n">
        <x:f>Calculations!AI$72-Calculations!AI$71</x:f>
        <x:v>-250500.5740543157</x:v>
      </x:c>
      <x:c r="AE32" s="50" t="n">
        <x:f>Calculations!AJ$72-Calculations!AJ$71</x:f>
        <x:v>-254423.27169944532</x:v>
      </x:c>
      <x:c r="AF32" s="50" t="n">
        <x:f>Calculations!AK$72-Calculations!AK$71</x:f>
        <x:v>-258600.944691509</x:v>
      </x:c>
      <x:c r="AJ32" t="n">
        <x:f>MIN(MC_Paths_Base!B32:AF32)</x:f>
        <x:v>1029031.25</x:v>
      </x:c>
      <x:c r="AK32" t="n">
        <x:f>MIN(MC_Paths_Base!B32+'Monte Carlo'!$B$32,MC_Paths_Base!C32+'Monte Carlo'!$C$32,MC_Paths_Base!D32+'Monte Carlo'!$D$32,MC_Paths_Base!E32+'Monte Carlo'!$E$32,MC_Paths_Base!F32+'Monte Carlo'!$F$32,MC_Paths_Base!G32+'Monte Carlo'!$G$32,MC_Paths_Base!H32+'Monte Carlo'!$H$32,MC_Paths_Base!I32+'Monte Carlo'!$I$32,MC_Paths_Base!J32+'Monte Carlo'!$J$32,MC_Paths_Base!K32+'Monte Carlo'!$K$32,MC_Paths_Base!L32+'Monte Carlo'!$L$32,MC_Paths_Base!M32+'Monte Carlo'!$M$32,MC_Paths_Base!N32+'Monte Carlo'!$N$32,MC_Paths_Base!O32+'Monte Carlo'!$O$32,MC_Paths_Base!P32+'Monte Carlo'!$P$32,MC_Paths_Base!Q32+'Monte Carlo'!$Q$32,MC_Paths_Base!R32+'Monte Carlo'!$R$32,MC_Paths_Base!S32+'Monte Carlo'!$S$32,MC_Paths_Base!T32+'Monte Carlo'!$T$32,MC_Paths_Base!U32+'Monte Carlo'!$U$32,MC_Paths_Base!V32+'Monte Carlo'!$V$32,MC_Paths_Base!W32+'Monte Carlo'!$W$32,MC_Paths_Base!X32+'Monte Carlo'!$X$32,MC_Paths_Base!Y32+'Monte Carlo'!$Y$32,MC_Paths_Base!Z32+'Monte Carlo'!$Z$32,MC_Paths_Base!AA32+'Monte Carlo'!$AA$32,MC_Paths_Base!AB32+'Monte Carlo'!$AB$32,MC_Paths_Base!AC32+'Monte Carlo'!$AC$32,MC_Paths_Base!AD32+'Monte Carlo'!$AD$32,MC_Paths_Base!AE32+'Monte Carlo'!$AE$32,MC_Paths_Base!AF32+'Monte Carlo'!$AF$32)</x:f>
        <x:v>994277.9647058218</x:v>
      </x:c>
      <x:c r="AL32" t="n">
        <x:f>MIN(MC_Paths_Base!B32+'Monte Carlo'!$B$34,MC_Paths_Base!C32+'Monte Carlo'!$C$34,MC_Paths_Base!D32+'Monte Carlo'!$D$34,MC_Paths_Base!E32+'Monte Carlo'!$E$34,MC_Paths_Base!F32+'Monte Carlo'!$F$34,MC_Paths_Base!G32+'Monte Carlo'!$G$34,MC_Paths_Base!H32+'Monte Carlo'!$H$34,MC_Paths_Base!I32+'Monte Carlo'!$I$34,MC_Paths_Base!J32+'Monte Carlo'!$J$34,MC_Paths_Base!K32+'Monte Carlo'!$K$34,MC_Paths_Base!L32+'Monte Carlo'!$L$34,MC_Paths_Base!M32+'Monte Carlo'!$M$34,MC_Paths_Base!N32+'Monte Carlo'!$N$34,MC_Paths_Base!O32+'Monte Carlo'!$O$34,MC_Paths_Base!P32+'Monte Carlo'!$P$34,MC_Paths_Base!Q32+'Monte Carlo'!$Q$34,MC_Paths_Base!R32+'Monte Carlo'!$R$34,MC_Paths_Base!S32+'Monte Carlo'!$S$34,MC_Paths_Base!T32+'Monte Carlo'!$T$34,MC_Paths_Base!U32+'Monte Carlo'!$U$34,MC_Paths_Base!V32+'Monte Carlo'!$V$34,MC_Paths_Base!W32+'Monte Carlo'!$W$34,MC_Paths_Base!X32+'Monte Carlo'!$X$34,MC_Paths_Base!Y32+'Monte Carlo'!$Y$34,MC_Paths_Base!Z32+'Monte Carlo'!$Z$34,MC_Paths_Base!AA32+'Monte Carlo'!$AA$34,MC_Paths_Base!AB32+'Monte Carlo'!$AB$34,MC_Paths_Base!AC32+'Monte Carlo'!$AC$34,MC_Paths_Base!AD32+'Monte Carlo'!$AD$34,MC_Paths_Base!AE32+'Monte Carlo'!$AE$34,MC_Paths_Base!AF32+'Monte Carlo'!$AF$34)</x:f>
        <x:v>871305.7812874207</x:v>
      </x:c>
      <x:c r="AM32" t="n">
        <x:f>MIN(MC_Paths_Base!B32+'Monte Carlo'!$B$35,MC_Paths_Base!C32+'Monte Carlo'!$C$35,MC_Paths_Base!D32+'Monte Carlo'!$D$35,MC_Paths_Base!E32+'Monte Carlo'!$E$35,MC_Paths_Base!F32+'Monte Carlo'!$F$35,MC_Paths_Base!G32+'Monte Carlo'!$G$35,MC_Paths_Base!H32+'Monte Carlo'!$H$35,MC_Paths_Base!I32+'Monte Carlo'!$I$35,MC_Paths_Base!J32+'Monte Carlo'!$J$35,MC_Paths_Base!K32+'Monte Carlo'!$K$35,MC_Paths_Base!L32+'Monte Carlo'!$L$35,MC_Paths_Base!M32+'Monte Carlo'!$M$35,MC_Paths_Base!N32+'Monte Carlo'!$N$35,MC_Paths_Base!O32+'Monte Carlo'!$O$35,MC_Paths_Base!P32+'Monte Carlo'!$P$35,MC_Paths_Base!Q32+'Monte Carlo'!$Q$35,MC_Paths_Base!R32+'Monte Carlo'!$R$35,MC_Paths_Base!S32+'Monte Carlo'!$S$35,MC_Paths_Base!T32+'Monte Carlo'!$T$35,MC_Paths_Base!U32+'Monte Carlo'!$U$35,MC_Paths_Base!V32+'Monte Carlo'!$V$35,MC_Paths_Base!W32+'Monte Carlo'!$W$35,MC_Paths_Base!X32+'Monte Carlo'!$X$35,MC_Paths_Base!Y32+'Monte Carlo'!$Y$35,MC_Paths_Base!Z32+'Monte Carlo'!$Z$35,MC_Paths_Base!AA32+'Monte Carlo'!$AA$35,MC_Paths_Base!AB32+'Monte Carlo'!$AB$35,MC_Paths_Base!AC32+'Monte Carlo'!$AC$35,MC_Paths_Base!AD32+'Monte Carlo'!$AD$35,MC_Paths_Base!AE32+'Monte Carlo'!$AE$35,MC_Paths_Base!AF32+'Monte Carlo'!$AF$35)</x:f>
        <x:v>733290.6209558218</x:v>
      </x:c>
    </x:row>
    <x:row r="33">
      <x:c r="A33" t="s">
        <x:v>1060</x:v>
      </x:c>
      <x:c r="B33" s="50" t="n">
        <x:f t="shared" ref="B33:AF33" si="0">B32/B31</x:f>
        <x:v>0</x:v>
      </x:c>
      <x:c r="C33" s="50">
        <x:f t="shared" si="0"/>
        <x:v>-196266.01007960853</x:v>
      </x:c>
      <x:c r="D33" s="50">
        <x:f t="shared" si="0"/>
        <x:v>-192160.89811755045</x:v>
      </x:c>
      <x:c r="E33" s="50">
        <x:f t="shared" si="0"/>
        <x:v>-188182.52016016873</x:v>
      </x:c>
      <x:c r="F33" s="50">
        <x:f t="shared" si="0"/>
        <x:v>-184328.82354677073</x:v>
      </x:c>
      <x:c r="G33" s="50">
        <x:f t="shared" si="0"/>
        <x:v>-180597.84620497675</x:v>
      </x:c>
      <x:c r="H33" s="50">
        <x:f t="shared" si="0"/>
        <x:v>-176987.71602265153</x:v>
      </x:c>
      <x:c r="I33" s="50">
        <x:f t="shared" si="0"/>
        <x:v>-173496.65029686547</x:v>
      </x:c>
      <x:c r="J33" s="50">
        <x:f t="shared" si="0"/>
        <x:v>-170122.95526042028</x:v>
      </x:c>
      <x:c r="K33" s="50">
        <x:f t="shared" si="0"/>
        <x:v>-166865.02568654402</x:v>
      </x:c>
      <x:c r="L33" s="50">
        <x:f t="shared" si="0"/>
        <x:v>-163721.34457245329</x:v>
      </x:c>
      <x:c r="M33" s="50">
        <x:f t="shared" si="0"/>
        <x:v>-160690.48290255744</x:v>
      </x:c>
      <x:c r="N33" s="50">
        <x:f t="shared" si="0"/>
        <x:v>-157771.09949217172</x:v>
      </x:c>
      <x:c r="O33" s="50">
        <x:f t="shared" si="0"/>
        <x:v>-154961.94091268972</x:v>
      </x:c>
      <x:c r="P33" s="50">
        <x:f t="shared" si="0"/>
        <x:v>-152261.84149925868</x:v>
      </x:c>
      <x:c r="Q33" s="50">
        <x:f t="shared" si="0"/>
        <x:v>-149669.72344209772</x:v>
      </x:c>
      <x:c r="R33" s="50">
        <x:f t="shared" si="0"/>
        <x:v>-147184.59696268381</x:v>
      </x:c>
      <x:c r="S33" s="50">
        <x:f t="shared" si="0"/>
        <x:v>-144805.56057613937</x:v>
      </x:c>
      <x:c r="T33" s="50">
        <x:f t="shared" si="0"/>
        <x:v>-142531.80144124967</x:v>
      </x:c>
      <x:c r="U33" s="50">
        <x:f t="shared" si="0"/>
        <x:v>-140362.59579963988</x:v>
      </x:c>
      <x:c r="V33" s="50">
        <x:f t="shared" si="0"/>
        <x:v>-138297.3095057527</x:v>
      </x:c>
      <x:c r="W33" s="50">
        <x:f t="shared" si="0"/>
        <x:v>-136335.39864937292</x:v>
      </x:c>
      <x:c r="X33" s="50">
        <x:f t="shared" si="0"/>
        <x:v>-134476.41027255417</x:v>
      </x:c>
      <x:c r="Y33" s="50">
        <x:f t="shared" si="0"/>
        <x:v>-132719.98318292748</x:v>
      </x:c>
      <x:c r="Z33" s="50">
        <x:f t="shared" si="0"/>
        <x:v>-131065.84886547834</x:v>
      </x:c>
      <x:c r="AA33" s="50">
        <x:f t="shared" si="0"/>
        <x:v>-129513.83249501593</x:v>
      </x:c>
      <x:c r="AB33" s="50">
        <x:f t="shared" si="0"/>
        <x:v>-128063.85405166262</x:v>
      </x:c>
      <x:c r="AC33" s="50">
        <x:f t="shared" si="0"/>
        <x:v>-126715.92954185295</x:v>
      </x:c>
      <x:c r="AD33" s="50">
        <x:f t="shared" si="0"/>
        <x:v>-125470.1723274268</x:v>
      </x:c>
      <x:c r="AE33" s="50">
        <x:f t="shared" si="0"/>
        <x:v>-124326.79456558426</x:v>
      </x:c>
      <x:c r="AF33" s="50">
        <x:f t="shared" si="0"/>
        <x:v>-123286.10876256572</x:v>
      </x:c>
      <x:c r="AJ33" t="n">
        <x:f>MIN(MC_Paths_Base!B33:AF33)</x:f>
        <x:v>670176.6970224893</x:v>
      </x:c>
      <x:c r="AK33" t="n">
        <x:f>MIN(MC_Paths_Base!B33+'Monte Carlo'!$B$32,MC_Paths_Base!C33+'Monte Carlo'!$C$32,MC_Paths_Base!D33+'Monte Carlo'!$D$32,MC_Paths_Base!E33+'Monte Carlo'!$E$32,MC_Paths_Base!F33+'Monte Carlo'!$F$32,MC_Paths_Base!G33+'Monte Carlo'!$G$32,MC_Paths_Base!H33+'Monte Carlo'!$H$32,MC_Paths_Base!I33+'Monte Carlo'!$I$32,MC_Paths_Base!J33+'Monte Carlo'!$J$32,MC_Paths_Base!K33+'Monte Carlo'!$K$32,MC_Paths_Base!L33+'Monte Carlo'!$L$32,MC_Paths_Base!M33+'Monte Carlo'!$M$32,MC_Paths_Base!N33+'Monte Carlo'!$N$32,MC_Paths_Base!O33+'Monte Carlo'!$O$32,MC_Paths_Base!P33+'Monte Carlo'!$P$32,MC_Paths_Base!Q33+'Monte Carlo'!$Q$32,MC_Paths_Base!R33+'Monte Carlo'!$R$32,MC_Paths_Base!S33+'Monte Carlo'!$S$32,MC_Paths_Base!T33+'Monte Carlo'!$T$32,MC_Paths_Base!U33+'Monte Carlo'!$U$32,MC_Paths_Base!V33+'Monte Carlo'!$V$32,MC_Paths_Base!W33+'Monte Carlo'!$W$32,MC_Paths_Base!X33+'Monte Carlo'!$X$32,MC_Paths_Base!Y33+'Monte Carlo'!$Y$32,MC_Paths_Base!Z33+'Monte Carlo'!$Z$32,MC_Paths_Base!AA33+'Monte Carlo'!$AA$32,MC_Paths_Base!AB33+'Monte Carlo'!$AB$32,MC_Paths_Base!AC33+'Monte Carlo'!$AC$32,MC_Paths_Base!AD33+'Monte Carlo'!$AD$32,MC_Paths_Base!AE33+'Monte Carlo'!$AE$32,MC_Paths_Base!AF33+'Monte Carlo'!$AF$32)</x:f>
        <x:v>455034.7010507798</x:v>
      </x:c>
      <x:c r="AL33" t="n">
        <x:f>MIN(MC_Paths_Base!B33+'Monte Carlo'!$B$34,MC_Paths_Base!C33+'Monte Carlo'!$C$34,MC_Paths_Base!D33+'Monte Carlo'!$D$34,MC_Paths_Base!E33+'Monte Carlo'!$E$34,MC_Paths_Base!F33+'Monte Carlo'!$F$34,MC_Paths_Base!G33+'Monte Carlo'!$G$34,MC_Paths_Base!H33+'Monte Carlo'!$H$34,MC_Paths_Base!I33+'Monte Carlo'!$I$34,MC_Paths_Base!J33+'Monte Carlo'!$J$34,MC_Paths_Base!K33+'Monte Carlo'!$K$34,MC_Paths_Base!L33+'Monte Carlo'!$L$34,MC_Paths_Base!M33+'Monte Carlo'!$M$34,MC_Paths_Base!N33+'Monte Carlo'!$N$34,MC_Paths_Base!O33+'Monte Carlo'!$O$34,MC_Paths_Base!P33+'Monte Carlo'!$P$34,MC_Paths_Base!Q33+'Monte Carlo'!$Q$34,MC_Paths_Base!R33+'Monte Carlo'!$R$34,MC_Paths_Base!S33+'Monte Carlo'!$S$34,MC_Paths_Base!T33+'Monte Carlo'!$T$34,MC_Paths_Base!U33+'Monte Carlo'!$U$34,MC_Paths_Base!V33+'Monte Carlo'!$V$34,MC_Paths_Base!W33+'Monte Carlo'!$W$34,MC_Paths_Base!X33+'Monte Carlo'!$X$34,MC_Paths_Base!Y33+'Monte Carlo'!$Y$34,MC_Paths_Base!Z33+'Monte Carlo'!$Z$34,MC_Paths_Base!AA33+'Monte Carlo'!$AA$34,MC_Paths_Base!AB33+'Monte Carlo'!$AB$34,MC_Paths_Base!AC33+'Monte Carlo'!$AC$34,MC_Paths_Base!AD33+'Monte Carlo'!$AD$34,MC_Paths_Base!AE33+'Monte Carlo'!$AE$34,MC_Paths_Base!AF33+'Monte Carlo'!$AF$34)</x:f>
        <x:v>-445678.0780508402</x:v>
      </x:c>
      <x:c r="AM33" t="n">
        <x:f>MIN(MC_Paths_Base!B33+'Monte Carlo'!$B$35,MC_Paths_Base!C33+'Monte Carlo'!$C$35,MC_Paths_Base!D33+'Monte Carlo'!$D$35,MC_Paths_Base!E33+'Monte Carlo'!$E$35,MC_Paths_Base!F33+'Monte Carlo'!$F$35,MC_Paths_Base!G33+'Monte Carlo'!$G$35,MC_Paths_Base!H33+'Monte Carlo'!$H$35,MC_Paths_Base!I33+'Monte Carlo'!$I$35,MC_Paths_Base!J33+'Monte Carlo'!$J$35,MC_Paths_Base!K33+'Monte Carlo'!$K$35,MC_Paths_Base!L33+'Monte Carlo'!$L$35,MC_Paths_Base!M33+'Monte Carlo'!$M$35,MC_Paths_Base!N33+'Monte Carlo'!$N$35,MC_Paths_Base!O33+'Monte Carlo'!$O$35,MC_Paths_Base!P33+'Monte Carlo'!$P$35,MC_Paths_Base!Q33+'Monte Carlo'!$Q$35,MC_Paths_Base!R33+'Monte Carlo'!$R$35,MC_Paths_Base!S33+'Monte Carlo'!$S$35,MC_Paths_Base!T33+'Monte Carlo'!$T$35,MC_Paths_Base!U33+'Monte Carlo'!$U$35,MC_Paths_Base!V33+'Monte Carlo'!$V$35,MC_Paths_Base!W33+'Monte Carlo'!$W$35,MC_Paths_Base!X33+'Monte Carlo'!$X$35,MC_Paths_Base!Y33+'Monte Carlo'!$Y$35,MC_Paths_Base!Z33+'Monte Carlo'!$Z$35,MC_Paths_Base!AA33+'Monte Carlo'!$AA$35,MC_Paths_Base!AB33+'Monte Carlo'!$AB$35,MC_Paths_Base!AC33+'Monte Carlo'!$AC$35,MC_Paths_Base!AD33+'Monte Carlo'!$AD$35,MC_Paths_Base!AE33+'Monte Carlo'!$AE$35,MC_Paths_Base!AF33+'Monte Carlo'!$AF$35)</x:f>
        <x:v>-312028.47725667106</x:v>
      </x:c>
    </x:row>
    <x:row r="34">
      <x:c r="A34" t="s">
        <x:v>1061</x:v>
      </x:c>
      <x:c r="B34" s="50" t="n">
        <x:f>'Stress Tests'!B48-Calculations!G$71</x:f>
        <x:v>0</x:v>
      </x:c>
      <x:c r="C34" s="50" t="n">
        <x:f>'Stress Tests'!C48-Calculations!H$71</x:f>
        <x:v>-324144.8437499999</x:v>
      </x:c>
      <x:c r="D34" s="50" t="n">
        <x:f>'Stress Tests'!D48-Calculations!I$71</x:f>
        <x:v>-345214.25859374995</x:v>
      </x:c>
      <x:c r="E34" s="50" t="n">
        <x:f>'Stress Tests'!E48-Calculations!J$71</x:f>
        <x:v>-367653.18540234375</x:v>
      </x:c>
      <x:c r="F34" s="50" t="n">
        <x:f>'Stress Tests'!F48-Calculations!K$71</x:f>
        <x:v>-391550.6424534961</x:v>
      </x:c>
      <x:c r="G34" s="50" t="n">
        <x:f>'Stress Tests'!G48-Calculations!L$71</x:f>
        <x:v>-417001.43421297346</x:v>
      </x:c>
      <x:c r="H34" s="50" t="n">
        <x:f>'Stress Tests'!H48-Calculations!M$71</x:f>
        <x:v>-444106.52743681683</x:v>
      </x:c>
      <x:c r="I34" s="50" t="n">
        <x:f>'Stress Tests'!I48-Calculations!N$71</x:f>
        <x:v>-472973.4517202098</x:v>
      </x:c>
      <x:c r="J34" s="50" t="n">
        <x:f>'Stress Tests'!J48-Calculations!O$71</x:f>
        <x:v>-503716.72608202323</x:v>
      </x:c>
      <x:c r="K34" s="50" t="n">
        <x:f>'Stress Tests'!K48-Calculations!P$71</x:f>
        <x:v>-536458.3132773547</x:v>
      </x:c>
      <x:c r="L34" s="50" t="n">
        <x:f>'Stress Tests'!L48-Calculations!Q$71</x:f>
        <x:v>-571328.1036403829</x:v>
      </x:c>
      <x:c r="M34" s="50" t="n">
        <x:f>'Stress Tests'!M48-Calculations!R$71</x:f>
        <x:v>-608464.4303770077</x:v>
      </x:c>
      <x:c r="N34" s="50" t="n">
        <x:f>'Stress Tests'!N48-Calculations!S$71</x:f>
        <x:v>-648014.618351513</x:v>
      </x:c>
      <x:c r="O34" s="50" t="n">
        <x:f>'Stress Tests'!O48-Calculations!T$71</x:f>
        <x:v>-690135.5685443615</x:v>
      </x:c>
      <x:c r="P34" s="50" t="n">
        <x:f>'Stress Tests'!P48-Calculations!U$71</x:f>
        <x:v>-734994.3804997448</x:v>
      </x:c>
      <x:c r="Q34" s="50" t="n">
        <x:f>'Stress Tests'!Q48-Calculations!V$71</x:f>
        <x:v>-782769.0152322282</x:v>
      </x:c>
      <x:c r="R34" s="50" t="n">
        <x:f>'Stress Tests'!R48-Calculations!W$71</x:f>
        <x:v>-833649.0012223229</x:v>
      </x:c>
      <x:c r="S34" s="50" t="n">
        <x:f>'Stress Tests'!S48-Calculations!X$71</x:f>
        <x:v>-887836.1863017736</x:v>
      </x:c>
      <x:c r="T34" s="50" t="n">
        <x:f>'Stress Tests'!T48-Calculations!Y$71</x:f>
        <x:v>-945545.5384113886</x:v>
      </x:c>
      <x:c r="U34" s="50" t="n">
        <x:f>'Stress Tests'!U48-Calculations!Z$71</x:f>
        <x:v>-1007005.998408129</x:v>
      </x:c>
      <x:c r="V34" s="50" t="n">
        <x:f>'Stress Tests'!V48-Calculations!AA$71</x:f>
        <x:v>-1072461.3883046573</x:v>
      </x:c>
      <x:c r="W34" s="50" t="n">
        <x:f>'Stress Tests'!W48-Calculations!AB$71</x:f>
        <x:v>-1142171.3785444591</x:v>
      </x:c>
      <x:c r="X34" s="50" t="n">
        <x:f>'Stress Tests'!X48-Calculations!AC$71</x:f>
        <x:v>-1216412.518149849</x:v>
      </x:c>
      <x:c r="Y34" s="50" t="n">
        <x:f>'Stress Tests'!Y48-Calculations!AD$71</x:f>
        <x:v>-1295479.3318295893</x:v>
      </x:c>
      <x:c r="Z34" s="50" t="n">
        <x:f>'Stress Tests'!Z48-Calculations!AE$71</x:f>
        <x:v>-1379685.4883985124</x:v>
      </x:c>
      <x:c r="AA34" s="50" t="n">
        <x:f>'Stress Tests'!AA48-Calculations!AF$71</x:f>
        <x:v>-1469365.045144416</x:v>
      </x:c>
      <x:c r="AB34" s="50" t="n">
        <x:f>'Stress Tests'!AB48-Calculations!AG$71</x:f>
        <x:v>-1564873.773078803</x:v>
      </x:c>
      <x:c r="AC34" s="50" t="n">
        <x:f>'Stress Tests'!AC48-Calculations!AH$71</x:f>
        <x:v>-1666590.5683289254</x:v>
      </x:c>
      <x:c r="AD34" s="50" t="n">
        <x:f>'Stress Tests'!AD48-Calculations!AI$71</x:f>
        <x:v>-1774918.9552703048</x:v>
      </x:c>
      <x:c r="AE34" s="50" t="n">
        <x:f>'Stress Tests'!AE48-Calculations!AJ$71</x:f>
        <x:v>-1890288.687362874</x:v>
      </x:c>
      <x:c r="AF34" s="50" t="n">
        <x:f>'Stress Tests'!AF48-Calculations!AK$71</x:f>
        <x:v>-2013157.4520414602</x:v>
      </x:c>
      <x:c r="AJ34" t="n">
        <x:f>MIN(MC_Paths_Base!B34:AF34)</x:f>
        <x:v>964174.740599933</x:v>
      </x:c>
      <x:c r="AK34" t="n">
        <x:f>MIN(MC_Paths_Base!B34+'Monte Carlo'!$B$32,MC_Paths_Base!C34+'Monte Carlo'!$C$32,MC_Paths_Base!D34+'Monte Carlo'!$D$32,MC_Paths_Base!E34+'Monte Carlo'!$E$32,MC_Paths_Base!F34+'Monte Carlo'!$F$32,MC_Paths_Base!G34+'Monte Carlo'!$G$32,MC_Paths_Base!H34+'Monte Carlo'!$H$32,MC_Paths_Base!I34+'Monte Carlo'!$I$32,MC_Paths_Base!J34+'Monte Carlo'!$J$32,MC_Paths_Base!K34+'Monte Carlo'!$K$32,MC_Paths_Base!L34+'Monte Carlo'!$L$32,MC_Paths_Base!M34+'Monte Carlo'!$M$32,MC_Paths_Base!N34+'Monte Carlo'!$N$32,MC_Paths_Base!O34+'Monte Carlo'!$O$32,MC_Paths_Base!P34+'Monte Carlo'!$P$32,MC_Paths_Base!Q34+'Monte Carlo'!$Q$32,MC_Paths_Base!R34+'Monte Carlo'!$R$32,MC_Paths_Base!S34+'Monte Carlo'!$S$32,MC_Paths_Base!T34+'Monte Carlo'!$T$32,MC_Paths_Base!U34+'Monte Carlo'!$U$32,MC_Paths_Base!V34+'Monte Carlo'!$V$32,MC_Paths_Base!W34+'Monte Carlo'!$W$32,MC_Paths_Base!X34+'Monte Carlo'!$X$32,MC_Paths_Base!Y34+'Monte Carlo'!$Y$32,MC_Paths_Base!Z34+'Monte Carlo'!$Z$32,MC_Paths_Base!AA34+'Monte Carlo'!$AA$32,MC_Paths_Base!AB34+'Monte Carlo'!$AB$32,MC_Paths_Base!AC34+'Monte Carlo'!$AC$32,MC_Paths_Base!AD34+'Monte Carlo'!$AD$32,MC_Paths_Base!AE34+'Monte Carlo'!$AE$32,MC_Paths_Base!AF34+'Monte Carlo'!$AF$32)</x:f>
        <x:v>763002.0802683342</x:v>
      </x:c>
      <x:c r="AL34" t="n">
        <x:f>MIN(MC_Paths_Base!B34+'Monte Carlo'!$B$34,MC_Paths_Base!C34+'Monte Carlo'!$C$34,MC_Paths_Base!D34+'Monte Carlo'!$D$34,MC_Paths_Base!E34+'Monte Carlo'!$E$34,MC_Paths_Base!F34+'Monte Carlo'!$F$34,MC_Paths_Base!G34+'Monte Carlo'!$G$34,MC_Paths_Base!H34+'Monte Carlo'!$H$34,MC_Paths_Base!I34+'Monte Carlo'!$I$34,MC_Paths_Base!J34+'Monte Carlo'!$J$34,MC_Paths_Base!K34+'Monte Carlo'!$K$34,MC_Paths_Base!L34+'Monte Carlo'!$L$34,MC_Paths_Base!M34+'Monte Carlo'!$M$34,MC_Paths_Base!N34+'Monte Carlo'!$N$34,MC_Paths_Base!O34+'Monte Carlo'!$O$34,MC_Paths_Base!P34+'Monte Carlo'!$P$34,MC_Paths_Base!Q34+'Monte Carlo'!$Q$34,MC_Paths_Base!R34+'Monte Carlo'!$R$34,MC_Paths_Base!S34+'Monte Carlo'!$S$34,MC_Paths_Base!T34+'Monte Carlo'!$T$34,MC_Paths_Base!U34+'Monte Carlo'!$U$34,MC_Paths_Base!V34+'Monte Carlo'!$V$34,MC_Paths_Base!W34+'Monte Carlo'!$W$34,MC_Paths_Base!X34+'Monte Carlo'!$X$34,MC_Paths_Base!Y34+'Monte Carlo'!$Y$34,MC_Paths_Base!Z34+'Monte Carlo'!$Z$34,MC_Paths_Base!AA34+'Monte Carlo'!$AA$34,MC_Paths_Base!AB34+'Monte Carlo'!$AB$34,MC_Paths_Base!AC34+'Monte Carlo'!$AC$34,MC_Paths_Base!AD34+'Monte Carlo'!$AD$34,MC_Paths_Base!AE34+'Monte Carlo'!$AE$34,MC_Paths_Base!AF34+'Monte Carlo'!$AF$34)</x:f>
        <x:v>640029.8968499331</x:v>
      </x:c>
      <x:c r="AM34" t="n">
        <x:f>MIN(MC_Paths_Base!B34+'Monte Carlo'!$B$35,MC_Paths_Base!C34+'Monte Carlo'!$C$35,MC_Paths_Base!D34+'Monte Carlo'!$D$35,MC_Paths_Base!E34+'Monte Carlo'!$E$35,MC_Paths_Base!F34+'Monte Carlo'!$F$35,MC_Paths_Base!G34+'Monte Carlo'!$G$35,MC_Paths_Base!H34+'Monte Carlo'!$H$35,MC_Paths_Base!I34+'Monte Carlo'!$I$35,MC_Paths_Base!J34+'Monte Carlo'!$J$35,MC_Paths_Base!K34+'Monte Carlo'!$K$35,MC_Paths_Base!L34+'Monte Carlo'!$L$35,MC_Paths_Base!M34+'Monte Carlo'!$M$35,MC_Paths_Base!N34+'Monte Carlo'!$N$35,MC_Paths_Base!O34+'Monte Carlo'!$O$35,MC_Paths_Base!P34+'Monte Carlo'!$P$35,MC_Paths_Base!Q34+'Monte Carlo'!$Q$35,MC_Paths_Base!R34+'Monte Carlo'!$R$35,MC_Paths_Base!S34+'Monte Carlo'!$S$35,MC_Paths_Base!T34+'Monte Carlo'!$T$35,MC_Paths_Base!U34+'Monte Carlo'!$U$35,MC_Paths_Base!V34+'Monte Carlo'!$V$35,MC_Paths_Base!W34+'Monte Carlo'!$W$35,MC_Paths_Base!X34+'Monte Carlo'!$X$35,MC_Paths_Base!Y34+'Monte Carlo'!$Y$35,MC_Paths_Base!Z34+'Monte Carlo'!$Z$35,MC_Paths_Base!AA34+'Monte Carlo'!$AA$35,MC_Paths_Base!AB34+'Monte Carlo'!$AB$35,MC_Paths_Base!AC34+'Monte Carlo'!$AC$35,MC_Paths_Base!AD34+'Monte Carlo'!$AD$35,MC_Paths_Base!AE34+'Monte Carlo'!$AE$35,MC_Paths_Base!AF34+'Monte Carlo'!$AF$35)</x:f>
        <x:v>502014.73651833425</x:v>
      </x:c>
    </x:row>
    <x:row r="35">
      <x:c r="A35" t="s">
        <x:v>1062</x:v>
      </x:c>
      <x:c r="B35" s="50" t="n">
        <x:f>'Stress Tests'!B49-Calculations!G$71</x:f>
        <x:v>0</x:v>
      </x:c>
      <x:c r="C35" s="50" t="n">
        <x:f>'Stress Tests'!C49-Calculations!H$71</x:f>
        <x:v>-462160.0040815987</x:v>
      </x:c>
      <x:c r="D35" s="50" t="n">
        <x:f>'Stress Tests'!D49-Calculations!I$71</x:f>
        <x:v>-479840.56467850134</x:v>
      </x:c>
      <x:c r="E35" s="50" t="n">
        <x:f>'Stress Tests'!E49-Calculations!J$71</x:f>
        <x:v>-498670.3617142028</x:v>
      </x:c>
      <x:c r="F35" s="50" t="n">
        <x:f>'Stress Tests'!F49-Calculations!K$71</x:f>
        <x:v>-518724.0955572248</x:v>
      </x:c>
      <x:c r="G35" s="50" t="n">
        <x:f>'Stress Tests'!G49-Calculations!L$71</x:f>
        <x:v>-540081.3221000433</x:v>
      </x:c>
      <x:c r="H35" s="50" t="n">
        <x:f>'Stress Tests'!H49-Calculations!M$71</x:f>
        <x:v>-562826.7683681451</x:v>
      </x:c>
      <x:c r="I35" s="50" t="n">
        <x:f>'Stress Tests'!I49-Calculations!N$71</x:f>
        <x:v>-587050.6686436733</x:v>
      </x:c>
      <x:c r="J35" s="50" t="n">
        <x:f>'Stress Tests'!J49-Calculations!O$71</x:f>
        <x:v>-612849.1224371109</x:v>
      </x:c>
      <x:c r="K35" s="50" t="n">
        <x:f>'Stress Tests'!K49-Calculations!P$71</x:f>
        <x:v>-640324.4757271218</x:v>
      </x:c>
      <x:c r="L35" s="50" t="n">
        <x:f>'Stress Tests'!L49-Calculations!Q$71</x:f>
        <x:v>-669585.7269809835</x:v>
      </x:c>
      <x:c r="M35" s="50" t="n">
        <x:f>'Stress Tests'!M49-Calculations!R$71</x:f>
        <x:v>-700748.9595663461</x:v>
      </x:c>
      <x:c r="N35" s="50" t="n">
        <x:f>'Stress Tests'!N49-Calculations!S$71</x:f>
        <x:v>-733937.8022697573</x:v>
      </x:c>
      <x:c r="O35" s="50" t="n">
        <x:f>'Stress Tests'!O49-Calculations!T$71</x:f>
        <x:v>-769283.9197488907</x:v>
      </x:c>
      <x:c r="P35" s="50" t="n">
        <x:f>'Stress Tests'!P49-Calculations!U$71</x:f>
        <x:v>-806927.5348641672</x:v>
      </x:c>
      <x:c r="Q35" s="50" t="n">
        <x:f>'Stress Tests'!Q49-Calculations!V$71</x:f>
        <x:v>-847017.984961937</x:v>
      </x:c>
      <x:c r="R35" s="50" t="n">
        <x:f>'Stress Tests'!R49-Calculations!W$71</x:f>
        <x:v>-889714.3143160616</x:v>
      </x:c>
      <x:c r="S35" s="50" t="n">
        <x:f>'Stress Tests'!S49-Calculations!X$71</x:f>
        <x:v>-935185.9050782043</x:v>
      </x:c>
      <x:c r="T35" s="50" t="n">
        <x:f>'Stress Tests'!T49-Calculations!Y$71</x:f>
        <x:v>-983613.1492398863</x:v>
      </x:c>
      <x:c r="U35" s="50" t="n">
        <x:f>'Stress Tests'!U49-Calculations!Z$71</x:f>
        <x:v>-1035188.1642720778</x:v>
      </x:c>
      <x:c r="V35" s="50" t="n">
        <x:f>'Stress Tests'!V49-Calculations!AA$71</x:f>
        <x:v>-1090115.555281361</x:v>
      </x:c>
      <x:c r="W35" s="50" t="n">
        <x:f>'Stress Tests'!W49-Calculations!AB$71</x:f>
        <x:v>-1148613.2267062478</x:v>
      </x:c>
      <x:c r="X35" s="50" t="n">
        <x:f>'Stress Tests'!X49-Calculations!AC$71</x:f>
        <x:v>-1210913.2467737524</x:v>
      </x:c>
      <x:c r="Y35" s="50" t="n">
        <x:f>'Stress Tests'!Y49-Calculations!AD$71</x:f>
        <x:v>-1277262.7681456455</x:v>
      </x:c>
      <x:c r="Z35" s="50" t="n">
        <x:f>'Stress Tests'!Z49-Calculations!AE$71</x:f>
        <x:v>-1347925.0084067108</x:v>
      </x:c>
      <x:c r="AA35" s="50" t="n">
        <x:f>'Stress Tests'!AA49-Calculations!AF$71</x:f>
        <x:v>-1423180.294284746</x:v>
      </x:c>
      <x:c r="AB35" s="50" t="n">
        <x:f>'Stress Tests'!AB49-Calculations!AG$71</x:f>
        <x:v>-1503327.1737448536</x:v>
      </x:c>
      <x:c r="AC35" s="50" t="n">
        <x:f>'Stress Tests'!AC49-Calculations!AH$71</x:f>
        <x:v>-1588683.6003698683</x:v>
      </x:c>
      <x:c r="AD35" s="50" t="n">
        <x:f>'Stress Tests'!AD49-Calculations!AI$71</x:f>
        <x:v>-1679588.1947255079</x:v>
      </x:c>
      <x:c r="AE35" s="50" t="n">
        <x:f>'Stress Tests'!AE49-Calculations!AJ$71</x:f>
        <x:v>-1776401.587714265</x:v>
      </x:c>
      <x:c r="AF35" s="50" t="n">
        <x:f>'Stress Tests'!AF49-Calculations!AK$71</x:f>
        <x:v>-1879507.851247291</x:v>
      </x:c>
      <x:c r="AJ35" t="n">
        <x:f>MIN(MC_Paths_Base!B35:AF35)</x:f>
        <x:v>1029031.25</x:v>
      </x:c>
      <x:c r="AK35" t="n">
        <x:f>MIN(MC_Paths_Base!B35+'Monte Carlo'!$B$32,MC_Paths_Base!C35+'Monte Carlo'!$C$32,MC_Paths_Base!D35+'Monte Carlo'!$D$32,MC_Paths_Base!E35+'Monte Carlo'!$E$32,MC_Paths_Base!F35+'Monte Carlo'!$F$32,MC_Paths_Base!G35+'Monte Carlo'!$G$32,MC_Paths_Base!H35+'Monte Carlo'!$H$32,MC_Paths_Base!I35+'Monte Carlo'!$I$32,MC_Paths_Base!J35+'Monte Carlo'!$J$32,MC_Paths_Base!K35+'Monte Carlo'!$K$32,MC_Paths_Base!L35+'Monte Carlo'!$L$32,MC_Paths_Base!M35+'Monte Carlo'!$M$32,MC_Paths_Base!N35+'Monte Carlo'!$N$32,MC_Paths_Base!O35+'Monte Carlo'!$O$32,MC_Paths_Base!P35+'Monte Carlo'!$P$32,MC_Paths_Base!Q35+'Monte Carlo'!$Q$32,MC_Paths_Base!R35+'Monte Carlo'!$R$32,MC_Paths_Base!S35+'Monte Carlo'!$S$32,MC_Paths_Base!T35+'Monte Carlo'!$T$32,MC_Paths_Base!U35+'Monte Carlo'!$U$32,MC_Paths_Base!V35+'Monte Carlo'!$V$32,MC_Paths_Base!W35+'Monte Carlo'!$W$32,MC_Paths_Base!X35+'Monte Carlo'!$X$32,MC_Paths_Base!Y35+'Monte Carlo'!$Y$32,MC_Paths_Base!Z35+'Monte Carlo'!$Z$32,MC_Paths_Base!AA35+'Monte Carlo'!$AA$32,MC_Paths_Base!AB35+'Monte Carlo'!$AB$32,MC_Paths_Base!AC35+'Monte Carlo'!$AC$32,MC_Paths_Base!AD35+'Monte Carlo'!$AD$32,MC_Paths_Base!AE35+'Monte Carlo'!$AE$32,MC_Paths_Base!AF35+'Monte Carlo'!$AF$32)</x:f>
        <x:v>1029031.25</x:v>
      </x:c>
      <x:c r="AL35" t="n">
        <x:f>MIN(MC_Paths_Base!B35+'Monte Carlo'!$B$34,MC_Paths_Base!C35+'Monte Carlo'!$C$34,MC_Paths_Base!D35+'Monte Carlo'!$D$34,MC_Paths_Base!E35+'Monte Carlo'!$E$34,MC_Paths_Base!F35+'Monte Carlo'!$F$34,MC_Paths_Base!G35+'Monte Carlo'!$G$34,MC_Paths_Base!H35+'Monte Carlo'!$H$34,MC_Paths_Base!I35+'Monte Carlo'!$I$34,MC_Paths_Base!J35+'Monte Carlo'!$J$34,MC_Paths_Base!K35+'Monte Carlo'!$K$34,MC_Paths_Base!L35+'Monte Carlo'!$L$34,MC_Paths_Base!M35+'Monte Carlo'!$M$34,MC_Paths_Base!N35+'Monte Carlo'!$N$34,MC_Paths_Base!O35+'Monte Carlo'!$O$34,MC_Paths_Base!P35+'Monte Carlo'!$P$34,MC_Paths_Base!Q35+'Monte Carlo'!$Q$34,MC_Paths_Base!R35+'Monte Carlo'!$R$34,MC_Paths_Base!S35+'Monte Carlo'!$S$34,MC_Paths_Base!T35+'Monte Carlo'!$T$34,MC_Paths_Base!U35+'Monte Carlo'!$U$34,MC_Paths_Base!V35+'Monte Carlo'!$V$34,MC_Paths_Base!W35+'Monte Carlo'!$W$34,MC_Paths_Base!X35+'Monte Carlo'!$X$34,MC_Paths_Base!Y35+'Monte Carlo'!$Y$34,MC_Paths_Base!Z35+'Monte Carlo'!$Z$34,MC_Paths_Base!AA35+'Monte Carlo'!$AA$34,MC_Paths_Base!AB35+'Monte Carlo'!$AB$34,MC_Paths_Base!AC35+'Monte Carlo'!$AC$34,MC_Paths_Base!AD35+'Monte Carlo'!$AD$34,MC_Paths_Base!AE35+'Monte Carlo'!$AE$34,MC_Paths_Base!AF35+'Monte Carlo'!$AF$34)</x:f>
        <x:v>1029031.25</x:v>
      </x:c>
      <x:c r="AM35" t="n">
        <x:f>MIN(MC_Paths_Base!B35+'Monte Carlo'!$B$35,MC_Paths_Base!C35+'Monte Carlo'!$C$35,MC_Paths_Base!D35+'Monte Carlo'!$D$35,MC_Paths_Base!E35+'Monte Carlo'!$E$35,MC_Paths_Base!F35+'Monte Carlo'!$F$35,MC_Paths_Base!G35+'Monte Carlo'!$G$35,MC_Paths_Base!H35+'Monte Carlo'!$H$35,MC_Paths_Base!I35+'Monte Carlo'!$I$35,MC_Paths_Base!J35+'Monte Carlo'!$J$35,MC_Paths_Base!K35+'Monte Carlo'!$K$35,MC_Paths_Base!L35+'Monte Carlo'!$L$35,MC_Paths_Base!M35+'Monte Carlo'!$M$35,MC_Paths_Base!N35+'Monte Carlo'!$N$35,MC_Paths_Base!O35+'Monte Carlo'!$O$35,MC_Paths_Base!P35+'Monte Carlo'!$P$35,MC_Paths_Base!Q35+'Monte Carlo'!$Q$35,MC_Paths_Base!R35+'Monte Carlo'!$R$35,MC_Paths_Base!S35+'Monte Carlo'!$S$35,MC_Paths_Base!T35+'Monte Carlo'!$T$35,MC_Paths_Base!U35+'Monte Carlo'!$U$35,MC_Paths_Base!V35+'Monte Carlo'!$V$35,MC_Paths_Base!W35+'Monte Carlo'!$W$35,MC_Paths_Base!X35+'Monte Carlo'!$X$35,MC_Paths_Base!Y35+'Monte Carlo'!$Y$35,MC_Paths_Base!Z35+'Monte Carlo'!$Z$35,MC_Paths_Base!AA35+'Monte Carlo'!$AA$35,MC_Paths_Base!AB35+'Monte Carlo'!$AB$35,MC_Paths_Base!AC35+'Monte Carlo'!$AC$35,MC_Paths_Base!AD35+'Monte Carlo'!$AD$35,MC_Paths_Base!AE35+'Monte Carlo'!$AE$35,MC_Paths_Base!AF35+'Monte Carlo'!$AF$35)</x:f>
        <x:v>931166.2741942455</x:v>
      </x:c>
    </x:row>
    <x:row r="36">
      <x:c r="A36" t="s">
        <x:v>1063</x:v>
      </x:c>
      <x:c r="B36" s="50" t="n">
        <x:f t="shared" ref="B36:AF36" si="1">B34/B31</x:f>
        <x:v>0</x:v>
      </x:c>
      <x:c r="C36" s="50">
        <x:f t="shared" si="1"/>
        <x:v>-316238.87195121945</x:v>
      </x:c>
      <x:c r="D36" s="50">
        <x:f t="shared" si="1"/>
        <x:v>-328579.90110053535</x:v>
      </x:c>
      <x:c r="E36" s="50">
        <x:f t="shared" si="1"/>
        <x:v>-341402.53138738562</x:v>
      </x:c>
      <x:c r="F36" s="50">
        <x:f t="shared" si="1"/>
        <x:v>-354725.55700250313</x:v>
      </x:c>
      <x:c r="G36" s="50">
        <x:f t="shared" si="1"/>
        <x:v>-368568.50556845462</x:v>
      </x:c>
      <x:c r="H36" s="50">
        <x:f t="shared" si="1"/>
        <x:v>-382951.66676137003</x:v>
      </x:c>
      <x:c r="I36" s="50">
        <x:f t="shared" si="1"/>
        <x:v>-397896.12204961845</x:v>
      </x:c>
      <x:c r="J36" s="50">
        <x:f t="shared" si="1"/>
        <x:v>-413423.7755930181</x:v>
      </x:c>
      <x:c r="K36" s="50">
        <x:f t="shared" si="1"/>
        <x:v>-429557.38634786761</x:v>
      </x:c>
      <x:c r="L36" s="50">
        <x:f t="shared" si="1"/>
        <x:v>-446320.60142485768</x:v>
      </x:c>
      <x:c r="M36" s="50">
        <x:f t="shared" si="1"/>
        <x:v>-463737.99074875447</x:v>
      </x:c>
      <x:c r="N36" s="50">
        <x:f t="shared" si="1"/>
        <x:v>-481835.08307065704</x:v>
      </x:c>
      <x:c r="O36" s="50">
        <x:f t="shared" si="1"/>
        <x:v>-500638.40338560962</x:v>
      </x:c>
      <x:c r="P36" s="50">
        <x:f t="shared" si="1"/>
        <x:v>-520175.51181041379</x:v>
      </x:c>
      <x:c r="Q36" s="50">
        <x:f t="shared" si="1"/>
        <x:v>-540475.04397862498</x:v>
      </x:c>
      <x:c r="R36" s="50">
        <x:f t="shared" si="1"/>
        <x:v>-561566.75301193714</x:v>
      </x:c>
      <x:c r="S36" s="50">
        <x:f t="shared" si="1"/>
        <x:v>-583481.55312947603</x:v>
      </x:c>
      <x:c r="T36" s="50">
        <x:f t="shared" si="1"/>
        <x:v>-606251.56495891884</x:v>
      </x:c>
      <x:c r="U36" s="50">
        <x:f t="shared" si="1"/>
        <x:v>-629910.16261585231</x:v>
      </x:c>
      <x:c r="V36" s="50">
        <x:f t="shared" si="1"/>
        <x:v>-654492.02262037341</x:v>
      </x:c>
      <x:c r="W36" s="50">
        <x:f t="shared" si="1"/>
        <x:v>-680033.17472263146</x:v>
      </x:c>
      <x:c r="X36" s="50">
        <x:f t="shared" si="1"/>
        <x:v>-706571.05471180729</x:v>
      </x:c>
      <x:c r="Y36" s="50">
        <x:f t="shared" si="1"/>
        <x:v>-734144.55928592663</x:v>
      </x:c>
      <x:c r="Z36" s="50">
        <x:f t="shared" si="1"/>
        <x:v>-762794.10306293832</x:v>
      </x:c>
      <x:c r="AA36" s="50">
        <x:f t="shared" si="1"/>
        <x:v>-792561.67781661428</x:v>
      </x:c>
      <x:c r="AB36" s="50">
        <x:f t="shared" si="1"/>
        <x:v>-823490.91402409191</x:v>
      </x:c>
      <x:c r="AC36" s="50">
        <x:f t="shared" si="1"/>
        <x:v>-855627.14481527614</x:v>
      </x:c>
      <x:c r="AD36" s="50">
        <x:f t="shared" si="1"/>
        <x:v>-889017.47241782327</x:v>
      </x:c>
      <x:c r="AE36" s="50">
        <x:f t="shared" si="1"/>
        <x:v>-923710.83719510376</x:v>
      </x:c>
      <x:c r="AF36" s="50">
        <x:f t="shared" si="1"/>
        <x:v>-959758.08937832725</x:v>
      </x:c>
      <x:c r="AJ36" t="n">
        <x:f>MIN(MC_Paths_Base!B36:AF36)</x:f>
        <x:v>1029031.25</x:v>
      </x:c>
      <x:c r="AK36" t="n">
        <x:f>MIN(MC_Paths_Base!B36+'Monte Carlo'!$B$32,MC_Paths_Base!C36+'Monte Carlo'!$C$32,MC_Paths_Base!D36+'Monte Carlo'!$D$32,MC_Paths_Base!E36+'Monte Carlo'!$E$32,MC_Paths_Base!F36+'Monte Carlo'!$F$32,MC_Paths_Base!G36+'Monte Carlo'!$G$32,MC_Paths_Base!H36+'Monte Carlo'!$H$32,MC_Paths_Base!I36+'Monte Carlo'!$I$32,MC_Paths_Base!J36+'Monte Carlo'!$J$32,MC_Paths_Base!K36+'Monte Carlo'!$K$32,MC_Paths_Base!L36+'Monte Carlo'!$L$32,MC_Paths_Base!M36+'Monte Carlo'!$M$32,MC_Paths_Base!N36+'Monte Carlo'!$N$32,MC_Paths_Base!O36+'Monte Carlo'!$O$32,MC_Paths_Base!P36+'Monte Carlo'!$P$32,MC_Paths_Base!Q36+'Monte Carlo'!$Q$32,MC_Paths_Base!R36+'Monte Carlo'!$R$32,MC_Paths_Base!S36+'Monte Carlo'!$S$32,MC_Paths_Base!T36+'Monte Carlo'!$T$32,MC_Paths_Base!U36+'Monte Carlo'!$U$32,MC_Paths_Base!V36+'Monte Carlo'!$V$32,MC_Paths_Base!W36+'Monte Carlo'!$W$32,MC_Paths_Base!X36+'Monte Carlo'!$X$32,MC_Paths_Base!Y36+'Monte Carlo'!$Y$32,MC_Paths_Base!Z36+'Monte Carlo'!$Z$32,MC_Paths_Base!AA36+'Monte Carlo'!$AA$32,MC_Paths_Base!AB36+'Monte Carlo'!$AB$32,MC_Paths_Base!AC36+'Monte Carlo'!$AC$32,MC_Paths_Base!AD36+'Monte Carlo'!$AD$32,MC_Paths_Base!AE36+'Monte Carlo'!$AE$32,MC_Paths_Base!AF36+'Monte Carlo'!$AF$32)</x:f>
        <x:v>944685.2993489809</x:v>
      </x:c>
      <x:c r="AL36" t="n">
        <x:f>MIN(MC_Paths_Base!B36+'Monte Carlo'!$B$34,MC_Paths_Base!C36+'Monte Carlo'!$C$34,MC_Paths_Base!D36+'Monte Carlo'!$D$34,MC_Paths_Base!E36+'Monte Carlo'!$E$34,MC_Paths_Base!F36+'Monte Carlo'!$F$34,MC_Paths_Base!G36+'Monte Carlo'!$G$34,MC_Paths_Base!H36+'Monte Carlo'!$H$34,MC_Paths_Base!I36+'Monte Carlo'!$I$34,MC_Paths_Base!J36+'Monte Carlo'!$J$34,MC_Paths_Base!K36+'Monte Carlo'!$K$34,MC_Paths_Base!L36+'Monte Carlo'!$L$34,MC_Paths_Base!M36+'Monte Carlo'!$M$34,MC_Paths_Base!N36+'Monte Carlo'!$N$34,MC_Paths_Base!O36+'Monte Carlo'!$O$34,MC_Paths_Base!P36+'Monte Carlo'!$P$34,MC_Paths_Base!Q36+'Monte Carlo'!$Q$34,MC_Paths_Base!R36+'Monte Carlo'!$R$34,MC_Paths_Base!S36+'Monte Carlo'!$S$34,MC_Paths_Base!T36+'Monte Carlo'!$T$34,MC_Paths_Base!U36+'Monte Carlo'!$U$34,MC_Paths_Base!V36+'Monte Carlo'!$V$34,MC_Paths_Base!W36+'Monte Carlo'!$W$34,MC_Paths_Base!X36+'Monte Carlo'!$X$34,MC_Paths_Base!Y36+'Monte Carlo'!$Y$34,MC_Paths_Base!Z36+'Monte Carlo'!$Z$34,MC_Paths_Base!AA36+'Monte Carlo'!$AA$34,MC_Paths_Base!AB36+'Monte Carlo'!$AB$34,MC_Paths_Base!AC36+'Monte Carlo'!$AC$34,MC_Paths_Base!AD36+'Monte Carlo'!$AD$34,MC_Paths_Base!AE36+'Monte Carlo'!$AE$34,MC_Paths_Base!AF36+'Monte Carlo'!$AF$34)</x:f>
        <x:v>821713.1159305797</x:v>
      </x:c>
      <x:c r="AM36" t="n">
        <x:f>MIN(MC_Paths_Base!B36+'Monte Carlo'!$B$35,MC_Paths_Base!C36+'Monte Carlo'!$C$35,MC_Paths_Base!D36+'Monte Carlo'!$D$35,MC_Paths_Base!E36+'Monte Carlo'!$E$35,MC_Paths_Base!F36+'Monte Carlo'!$F$35,MC_Paths_Base!G36+'Monte Carlo'!$G$35,MC_Paths_Base!H36+'Monte Carlo'!$H$35,MC_Paths_Base!I36+'Monte Carlo'!$I$35,MC_Paths_Base!J36+'Monte Carlo'!$J$35,MC_Paths_Base!K36+'Monte Carlo'!$K$35,MC_Paths_Base!L36+'Monte Carlo'!$L$35,MC_Paths_Base!M36+'Monte Carlo'!$M$35,MC_Paths_Base!N36+'Monte Carlo'!$N$35,MC_Paths_Base!O36+'Monte Carlo'!$O$35,MC_Paths_Base!P36+'Monte Carlo'!$P$35,MC_Paths_Base!Q36+'Monte Carlo'!$Q$35,MC_Paths_Base!R36+'Monte Carlo'!$R$35,MC_Paths_Base!S36+'Monte Carlo'!$S$35,MC_Paths_Base!T36+'Monte Carlo'!$T$35,MC_Paths_Base!U36+'Monte Carlo'!$U$35,MC_Paths_Base!V36+'Monte Carlo'!$V$35,MC_Paths_Base!W36+'Monte Carlo'!$W$35,MC_Paths_Base!X36+'Monte Carlo'!$X$35,MC_Paths_Base!Y36+'Monte Carlo'!$Y$35,MC_Paths_Base!Z36+'Monte Carlo'!$Z$35,MC_Paths_Base!AA36+'Monte Carlo'!$AA$35,MC_Paths_Base!AB36+'Monte Carlo'!$AB$35,MC_Paths_Base!AC36+'Monte Carlo'!$AC$35,MC_Paths_Base!AD36+'Monte Carlo'!$AD$35,MC_Paths_Base!AE36+'Monte Carlo'!$AE$35,MC_Paths_Base!AF36+'Monte Carlo'!$AF$35)</x:f>
        <x:v>683697.9555989809</x:v>
      </x:c>
    </x:row>
    <x:row r="37">
      <x:c r="A37" t="s">
        <x:v>1064</x:v>
      </x:c>
      <x:c r="B37" s="50" t="n">
        <x:f t="shared" ref="B37:AF37" si="2">B35/B31</x:f>
        <x:v>0</x:v>
      </x:c>
      <x:c r="C37" s="50">
        <x:f t="shared" si="2"/>
        <x:v>-450887.80886009632</x:v>
      </x:c>
      <x:c r="D37" s="50">
        <x:f t="shared" si="2"/>
        <x:v>-456719.15733825235</x:v>
      </x:c>
      <x:c r="E37" s="50">
        <x:f t="shared" si="2"/>
        <x:v>-463065.00413094676</x:v>
      </x:c>
      <x:c r="F37" s="50">
        <x:f t="shared" si="2"/>
        <x:v>-469938.42884323758</x:v>
      </x:c>
      <x:c r="G37" s="50">
        <x:f t="shared" si="2"/>
        <x:v>-477353.19219593995</x:v>
      </x:c>
      <x:c r="H37" s="50">
        <x:f t="shared" si="2"/>
        <x:v>-485323.75844253041</x:v>
      </x:c>
      <x:c r="I37" s="50">
        <x:f t="shared" si="2"/>
        <x:v>-493865.31876239821</x:v>
      </x:c>
      <x:c r="J37" s="50">
        <x:f t="shared" si="2"/>
        <x:v>-502993.81566607143</x:v>
      </x:c>
      <x:c r="K37" s="50">
        <x:f t="shared" si="2"/>
        <x:v>-512725.96844948898</x:v>
      </x:c>
      <x:c r="L37" s="50">
        <x:f t="shared" si="2"/>
        <x:v>-523079.29973590339</x:v>
      </x:c>
      <x:c r="M37" s="50">
        <x:f t="shared" si="2"/>
        <x:v>-534072.16314555681</x:v>
      </x:c>
      <x:c r="N37" s="50">
        <x:f t="shared" si="2"/>
        <x:v>-545723.77213489788</x:v>
      </x:c>
      <x:c r="O37" s="50">
        <x:f t="shared" si="2"/>
        <x:v>-558054.23004879069</x:v>
      </x:c>
      <x:c r="P37" s="50">
        <x:f t="shared" si="2"/>
        <x:v>-571084.56143091479</x:v>
      </x:c>
      <x:c r="Q37" s="50">
        <x:f t="shared" si="2"/>
        <x:v>-584836.74463937944</x:v>
      </x:c>
      <x:c r="R37" s="50">
        <x:f t="shared" si="2"/>
        <x:v>-599333.74581644475</x:v>
      </x:c>
      <x:c r="S37" s="50">
        <x:f t="shared" si="2"/>
        <x:v>-614599.55426321796</x:v>
      </x:c>
      <x:c r="T37" s="50">
        <x:f t="shared" si="2"/>
        <x:v>-630659.2192722141</x:v>
      </x:c>
      <x:c r="U37" s="50">
        <x:f t="shared" si="2"/>
        <x:v>-647538.88847278815</x:v>
      </x:c>
      <x:c r="V37" s="50">
        <x:f t="shared" si="2"/>
        <x:v>-665265.84774663369</x:v>
      </x:c>
      <x:c r="W37" s="50">
        <x:f t="shared" si="2"/>
        <x:v>-683868.56277282478</x:v>
      </x:c>
      <x:c r="X37" s="50">
        <x:f t="shared" si="2"/>
        <x:v>-703376.7222642384</x:v>
      </x:c>
      <x:c r="Y37" s="50">
        <x:f t="shared" si="2"/>
        <x:v>-723821.28295965318</x:v>
      </x:c>
      <x:c r="Z37" s="50">
        <x:f t="shared" si="2"/>
        <x:v>-745234.51643836917</x:v>
      </x:c>
      <x:c r="AA37" s="50">
        <x:f t="shared" si="2"/>
        <x:v>-767650.05782684882</x:v>
      </x:c>
      <x:c r="AB37" s="50">
        <x:f t="shared" si="2"/>
        <x:v>-791102.95646961627</x:v>
      </x:c>
      <x:c r="AC37" s="50">
        <x:f t="shared" si="2"/>
        <x:v>-815629.7286395313</x:v>
      </x:c>
      <x:c r="AD37" s="50">
        <x:f t="shared" si="2"/>
        <x:v>-841268.41236550256</x:v>
      </x:c>
      <x:c r="AE37" s="50">
        <x:f t="shared" si="2"/>
        <x:v>-868058.62445880438</x:v>
      </x:c>
      <x:c r="AF37" s="50">
        <x:f t="shared" si="2"/>
        <x:v>-896041.61982235021</x:v>
      </x:c>
      <x:c r="AJ37" t="n">
        <x:f>MIN(MC_Paths_Base!B37:AF37)</x:f>
        <x:v>1029031.25</x:v>
      </x:c>
      <x:c r="AK37" t="n">
        <x:f>MIN(MC_Paths_Base!B37+'Monte Carlo'!$B$32,MC_Paths_Base!C37+'Monte Carlo'!$C$32,MC_Paths_Base!D37+'Monte Carlo'!$D$32,MC_Paths_Base!E37+'Monte Carlo'!$E$32,MC_Paths_Base!F37+'Monte Carlo'!$F$32,MC_Paths_Base!G37+'Monte Carlo'!$G$32,MC_Paths_Base!H37+'Monte Carlo'!$H$32,MC_Paths_Base!I37+'Monte Carlo'!$I$32,MC_Paths_Base!J37+'Monte Carlo'!$J$32,MC_Paths_Base!K37+'Monte Carlo'!$K$32,MC_Paths_Base!L37+'Monte Carlo'!$L$32,MC_Paths_Base!M37+'Monte Carlo'!$M$32,MC_Paths_Base!N37+'Monte Carlo'!$N$32,MC_Paths_Base!O37+'Monte Carlo'!$O$32,MC_Paths_Base!P37+'Monte Carlo'!$P$32,MC_Paths_Base!Q37+'Monte Carlo'!$Q$32,MC_Paths_Base!R37+'Monte Carlo'!$R$32,MC_Paths_Base!S37+'Monte Carlo'!$S$32,MC_Paths_Base!T37+'Monte Carlo'!$T$32,MC_Paths_Base!U37+'Monte Carlo'!$U$32,MC_Paths_Base!V37+'Monte Carlo'!$V$32,MC_Paths_Base!W37+'Monte Carlo'!$W$32,MC_Paths_Base!X37+'Monte Carlo'!$X$32,MC_Paths_Base!Y37+'Monte Carlo'!$Y$32,MC_Paths_Base!Z37+'Monte Carlo'!$Z$32,MC_Paths_Base!AA37+'Monte Carlo'!$AA$32,MC_Paths_Base!AB37+'Monte Carlo'!$AB$32,MC_Paths_Base!AC37+'Monte Carlo'!$AC$32,MC_Paths_Base!AD37+'Monte Carlo'!$AD$32,MC_Paths_Base!AE37+'Monte Carlo'!$AE$32,MC_Paths_Base!AF37+'Monte Carlo'!$AF$32)</x:f>
        <x:v>1029031.25</x:v>
      </x:c>
      <x:c r="AL37" t="n">
        <x:f>MIN(MC_Paths_Base!B37+'Monte Carlo'!$B$34,MC_Paths_Base!C37+'Monte Carlo'!$C$34,MC_Paths_Base!D37+'Monte Carlo'!$D$34,MC_Paths_Base!E37+'Monte Carlo'!$E$34,MC_Paths_Base!F37+'Monte Carlo'!$F$34,MC_Paths_Base!G37+'Monte Carlo'!$G$34,MC_Paths_Base!H37+'Monte Carlo'!$H$34,MC_Paths_Base!I37+'Monte Carlo'!$I$34,MC_Paths_Base!J37+'Monte Carlo'!$J$34,MC_Paths_Base!K37+'Monte Carlo'!$K$34,MC_Paths_Base!L37+'Monte Carlo'!$L$34,MC_Paths_Base!M37+'Monte Carlo'!$M$34,MC_Paths_Base!N37+'Monte Carlo'!$N$34,MC_Paths_Base!O37+'Monte Carlo'!$O$34,MC_Paths_Base!P37+'Monte Carlo'!$P$34,MC_Paths_Base!Q37+'Monte Carlo'!$Q$34,MC_Paths_Base!R37+'Monte Carlo'!$R$34,MC_Paths_Base!S37+'Monte Carlo'!$S$34,MC_Paths_Base!T37+'Monte Carlo'!$T$34,MC_Paths_Base!U37+'Monte Carlo'!$U$34,MC_Paths_Base!V37+'Monte Carlo'!$V$34,MC_Paths_Base!W37+'Monte Carlo'!$W$34,MC_Paths_Base!X37+'Monte Carlo'!$X$34,MC_Paths_Base!Y37+'Monte Carlo'!$Y$34,MC_Paths_Base!Z37+'Monte Carlo'!$Z$34,MC_Paths_Base!AA37+'Monte Carlo'!$AA$34,MC_Paths_Base!AB37+'Monte Carlo'!$AB$34,MC_Paths_Base!AC37+'Monte Carlo'!$AC$34,MC_Paths_Base!AD37+'Monte Carlo'!$AD$34,MC_Paths_Base!AE37+'Monte Carlo'!$AE$34,MC_Paths_Base!AF37+'Monte Carlo'!$AF$34)</x:f>
        <x:v>959696.527339283</x:v>
      </x:c>
      <x:c r="AM37" t="n">
        <x:f>MIN(MC_Paths_Base!B37+'Monte Carlo'!$B$35,MC_Paths_Base!C37+'Monte Carlo'!$C$35,MC_Paths_Base!D37+'Monte Carlo'!$D$35,MC_Paths_Base!E37+'Monte Carlo'!$E$35,MC_Paths_Base!F37+'Monte Carlo'!$F$35,MC_Paths_Base!G37+'Monte Carlo'!$G$35,MC_Paths_Base!H37+'Monte Carlo'!$H$35,MC_Paths_Base!I37+'Monte Carlo'!$I$35,MC_Paths_Base!J37+'Monte Carlo'!$J$35,MC_Paths_Base!K37+'Monte Carlo'!$K$35,MC_Paths_Base!L37+'Monte Carlo'!$L$35,MC_Paths_Base!M37+'Monte Carlo'!$M$35,MC_Paths_Base!N37+'Monte Carlo'!$N$35,MC_Paths_Base!O37+'Monte Carlo'!$O$35,MC_Paths_Base!P37+'Monte Carlo'!$P$35,MC_Paths_Base!Q37+'Monte Carlo'!$Q$35,MC_Paths_Base!R37+'Monte Carlo'!$R$35,MC_Paths_Base!S37+'Monte Carlo'!$S$35,MC_Paths_Base!T37+'Monte Carlo'!$T$35,MC_Paths_Base!U37+'Monte Carlo'!$U$35,MC_Paths_Base!V37+'Monte Carlo'!$V$35,MC_Paths_Base!W37+'Monte Carlo'!$W$35,MC_Paths_Base!X37+'Monte Carlo'!$X$35,MC_Paths_Base!Y37+'Monte Carlo'!$Y$35,MC_Paths_Base!Z37+'Monte Carlo'!$Z$35,MC_Paths_Base!AA37+'Monte Carlo'!$AA$35,MC_Paths_Base!AB37+'Monte Carlo'!$AB$35,MC_Paths_Base!AC37+'Monte Carlo'!$AC$35,MC_Paths_Base!AD37+'Monte Carlo'!$AD$35,MC_Paths_Base!AE37+'Monte Carlo'!$AE$35,MC_Paths_Base!AF37+'Monte Carlo'!$AF$35)</x:f>
        <x:v>821681.3670076842</x:v>
      </x:c>
    </x:row>
    <x:row r="38">
      <x:c r="AJ38" t="n">
        <x:f>MIN(MC_Paths_Base!B38:AF38)</x:f>
        <x:v>792549.9315279494</x:v>
      </x:c>
      <x:c r="AK38" t="n">
        <x:f>MIN(MC_Paths_Base!B38+'Monte Carlo'!$B$32,MC_Paths_Base!C38+'Monte Carlo'!$C$32,MC_Paths_Base!D38+'Monte Carlo'!$D$32,MC_Paths_Base!E38+'Monte Carlo'!$E$32,MC_Paths_Base!F38+'Monte Carlo'!$F$32,MC_Paths_Base!G38+'Monte Carlo'!$G$32,MC_Paths_Base!H38+'Monte Carlo'!$H$32,MC_Paths_Base!I38+'Monte Carlo'!$I$32,MC_Paths_Base!J38+'Monte Carlo'!$J$32,MC_Paths_Base!K38+'Monte Carlo'!$K$32,MC_Paths_Base!L38+'Monte Carlo'!$L$32,MC_Paths_Base!M38+'Monte Carlo'!$M$32,MC_Paths_Base!N38+'Monte Carlo'!$N$32,MC_Paths_Base!O38+'Monte Carlo'!$O$32,MC_Paths_Base!P38+'Monte Carlo'!$P$32,MC_Paths_Base!Q38+'Monte Carlo'!$Q$32,MC_Paths_Base!R38+'Monte Carlo'!$R$32,MC_Paths_Base!S38+'Monte Carlo'!$S$32,MC_Paths_Base!T38+'Monte Carlo'!$T$32,MC_Paths_Base!U38+'Monte Carlo'!$U$32,MC_Paths_Base!V38+'Monte Carlo'!$V$32,MC_Paths_Base!W38+'Monte Carlo'!$W$32,MC_Paths_Base!X38+'Monte Carlo'!$X$32,MC_Paths_Base!Y38+'Monte Carlo'!$Y$32,MC_Paths_Base!Z38+'Monte Carlo'!$Z$32,MC_Paths_Base!AA38+'Monte Carlo'!$AA$32,MC_Paths_Base!AB38+'Monte Carlo'!$AB$32,MC_Paths_Base!AC38+'Monte Carlo'!$AC$32,MC_Paths_Base!AD38+'Monte Carlo'!$AD$32,MC_Paths_Base!AE38+'Monte Carlo'!$AE$32,MC_Paths_Base!AF38+'Monte Carlo'!$AF$32)</x:f>
        <x:v>584158.3799686586</x:v>
      </x:c>
      <x:c r="AL38" t="n">
        <x:f>MIN(MC_Paths_Base!B38+'Monte Carlo'!$B$34,MC_Paths_Base!C38+'Monte Carlo'!$C$34,MC_Paths_Base!D38+'Monte Carlo'!$D$34,MC_Paths_Base!E38+'Monte Carlo'!$E$34,MC_Paths_Base!F38+'Monte Carlo'!$F$34,MC_Paths_Base!G38+'Monte Carlo'!$G$34,MC_Paths_Base!H38+'Monte Carlo'!$H$34,MC_Paths_Base!I38+'Monte Carlo'!$I$34,MC_Paths_Base!J38+'Monte Carlo'!$J$34,MC_Paths_Base!K38+'Monte Carlo'!$K$34,MC_Paths_Base!L38+'Monte Carlo'!$L$34,MC_Paths_Base!M38+'Monte Carlo'!$M$34,MC_Paths_Base!N38+'Monte Carlo'!$N$34,MC_Paths_Base!O38+'Monte Carlo'!$O$34,MC_Paths_Base!P38+'Monte Carlo'!$P$34,MC_Paths_Base!Q38+'Monte Carlo'!$Q$34,MC_Paths_Base!R38+'Monte Carlo'!$R$34,MC_Paths_Base!S38+'Monte Carlo'!$S$34,MC_Paths_Base!T38+'Monte Carlo'!$T$34,MC_Paths_Base!U38+'Monte Carlo'!$U$34,MC_Paths_Base!V38+'Monte Carlo'!$V$34,MC_Paths_Base!W38+'Monte Carlo'!$W$34,MC_Paths_Base!X38+'Monte Carlo'!$X$34,MC_Paths_Base!Y38+'Monte Carlo'!$Y$34,MC_Paths_Base!Z38+'Monte Carlo'!$Z$34,MC_Paths_Base!AA38+'Monte Carlo'!$AA$34,MC_Paths_Base!AB38+'Monte Carlo'!$AB$34,MC_Paths_Base!AC38+'Monte Carlo'!$AC$34,MC_Paths_Base!AD38+'Monte Carlo'!$AD$34,MC_Paths_Base!AE38+'Monte Carlo'!$AE$34,MC_Paths_Base!AF38+'Monte Carlo'!$AF$34)</x:f>
        <x:v>256091.6182505947</x:v>
      </x:c>
      <x:c r="AM38" t="n">
        <x:f>MIN(MC_Paths_Base!B38+'Monte Carlo'!$B$35,MC_Paths_Base!C38+'Monte Carlo'!$C$35,MC_Paths_Base!D38+'Monte Carlo'!$D$35,MC_Paths_Base!E38+'Monte Carlo'!$E$35,MC_Paths_Base!F38+'Monte Carlo'!$F$35,MC_Paths_Base!G38+'Monte Carlo'!$G$35,MC_Paths_Base!H38+'Monte Carlo'!$H$35,MC_Paths_Base!I38+'Monte Carlo'!$I$35,MC_Paths_Base!J38+'Monte Carlo'!$J$35,MC_Paths_Base!K38+'Monte Carlo'!$K$35,MC_Paths_Base!L38+'Monte Carlo'!$L$35,MC_Paths_Base!M38+'Monte Carlo'!$M$35,MC_Paths_Base!N38+'Monte Carlo'!$N$35,MC_Paths_Base!O38+'Monte Carlo'!$O$35,MC_Paths_Base!P38+'Monte Carlo'!$P$35,MC_Paths_Base!Q38+'Monte Carlo'!$Q$35,MC_Paths_Base!R38+'Monte Carlo'!$R$35,MC_Paths_Base!S38+'Monte Carlo'!$S$35,MC_Paths_Base!T38+'Monte Carlo'!$T$35,MC_Paths_Base!U38+'Monte Carlo'!$U$35,MC_Paths_Base!V38+'Monte Carlo'!$V$35,MC_Paths_Base!W38+'Monte Carlo'!$W$35,MC_Paths_Base!X38+'Monte Carlo'!$X$35,MC_Paths_Base!Y38+'Monte Carlo'!$Y$35,MC_Paths_Base!Z38+'Monte Carlo'!$Z$35,MC_Paths_Base!AA38+'Monte Carlo'!$AA$35,MC_Paths_Base!AB38+'Monte Carlo'!$AB$35,MC_Paths_Base!AC38+'Monte Carlo'!$AC$35,MC_Paths_Base!AD38+'Monte Carlo'!$AD$35,MC_Paths_Base!AE38+'Monte Carlo'!$AE$35,MC_Paths_Base!AF38+'Monte Carlo'!$AF$35)</x:f>
        <x:v>152225.4558008276</x:v>
      </x:c>
    </x:row>
    <x:row r="39">
      <x:c r="AJ39" t="n">
        <x:f>MIN(MC_Paths_Base!B39:AF39)</x:f>
        <x:v>651622.9791226538</x:v>
      </x:c>
      <x:c r="AK39" t="n">
        <x:f>MIN(MC_Paths_Base!B39+'Monte Carlo'!$B$32,MC_Paths_Base!C39+'Monte Carlo'!$C$32,MC_Paths_Base!D39+'Monte Carlo'!$D$32,MC_Paths_Base!E39+'Monte Carlo'!$E$32,MC_Paths_Base!F39+'Monte Carlo'!$F$32,MC_Paths_Base!G39+'Monte Carlo'!$G$32,MC_Paths_Base!H39+'Monte Carlo'!$H$32,MC_Paths_Base!I39+'Monte Carlo'!$I$32,MC_Paths_Base!J39+'Monte Carlo'!$J$32,MC_Paths_Base!K39+'Monte Carlo'!$K$32,MC_Paths_Base!L39+'Monte Carlo'!$L$32,MC_Paths_Base!M39+'Monte Carlo'!$M$32,MC_Paths_Base!N39+'Monte Carlo'!$N$32,MC_Paths_Base!O39+'Monte Carlo'!$O$32,MC_Paths_Base!P39+'Monte Carlo'!$P$32,MC_Paths_Base!Q39+'Monte Carlo'!$Q$32,MC_Paths_Base!R39+'Monte Carlo'!$R$32,MC_Paths_Base!S39+'Monte Carlo'!$S$32,MC_Paths_Base!T39+'Monte Carlo'!$T$32,MC_Paths_Base!U39+'Monte Carlo'!$U$32,MC_Paths_Base!V39+'Monte Carlo'!$V$32,MC_Paths_Base!W39+'Monte Carlo'!$W$32,MC_Paths_Base!X39+'Monte Carlo'!$X$32,MC_Paths_Base!Y39+'Monte Carlo'!$Y$32,MC_Paths_Base!Z39+'Monte Carlo'!$Z$32,MC_Paths_Base!AA39+'Monte Carlo'!$AA$32,MC_Paths_Base!AB39+'Monte Carlo'!$AB$32,MC_Paths_Base!AC39+'Monte Carlo'!$AC$32,MC_Paths_Base!AD39+'Monte Carlo'!$AD$32,MC_Paths_Base!AE39+'Monte Carlo'!$AE$32,MC_Paths_Base!AF39+'Monte Carlo'!$AF$32)</x:f>
        <x:v>444344.6775004077</x:v>
      </x:c>
      <x:c r="AL39" t="n">
        <x:f>MIN(MC_Paths_Base!B39+'Monte Carlo'!$B$34,MC_Paths_Base!C39+'Monte Carlo'!$C$34,MC_Paths_Base!D39+'Monte Carlo'!$D$34,MC_Paths_Base!E39+'Monte Carlo'!$E$34,MC_Paths_Base!F39+'Monte Carlo'!$F$34,MC_Paths_Base!G39+'Monte Carlo'!$G$34,MC_Paths_Base!H39+'Monte Carlo'!$H$34,MC_Paths_Base!I39+'Monte Carlo'!$I$34,MC_Paths_Base!J39+'Monte Carlo'!$J$34,MC_Paths_Base!K39+'Monte Carlo'!$K$34,MC_Paths_Base!L39+'Monte Carlo'!$L$34,MC_Paths_Base!M39+'Monte Carlo'!$M$34,MC_Paths_Base!N39+'Monte Carlo'!$N$34,MC_Paths_Base!O39+'Monte Carlo'!$O$34,MC_Paths_Base!P39+'Monte Carlo'!$P$34,MC_Paths_Base!Q39+'Monte Carlo'!$Q$34,MC_Paths_Base!R39+'Monte Carlo'!$R$34,MC_Paths_Base!S39+'Monte Carlo'!$S$34,MC_Paths_Base!T39+'Monte Carlo'!$T$34,MC_Paths_Base!U39+'Monte Carlo'!$U$34,MC_Paths_Base!V39+'Monte Carlo'!$V$34,MC_Paths_Base!W39+'Monte Carlo'!$W$34,MC_Paths_Base!X39+'Monte Carlo'!$X$34,MC_Paths_Base!Y39+'Monte Carlo'!$Y$34,MC_Paths_Base!Z39+'Monte Carlo'!$Z$34,MC_Paths_Base!AA39+'Monte Carlo'!$AA$34,MC_Paths_Base!AB39+'Monte Carlo'!$AB$34,MC_Paths_Base!AC39+'Monte Carlo'!$AC$34,MC_Paths_Base!AD39+'Monte Carlo'!$AD$34,MC_Paths_Base!AE39+'Monte Carlo'!$AE$34,MC_Paths_Base!AF39+'Monte Carlo'!$AF$34)</x:f>
        <x:v>147906.2530406306</x:v>
      </x:c>
      <x:c r="AM39" t="n">
        <x:f>MIN(MC_Paths_Base!B39+'Monte Carlo'!$B$35,MC_Paths_Base!C39+'Monte Carlo'!$C$35,MC_Paths_Base!D39+'Monte Carlo'!$D$35,MC_Paths_Base!E39+'Monte Carlo'!$E$35,MC_Paths_Base!F39+'Monte Carlo'!$F$35,MC_Paths_Base!G39+'Monte Carlo'!$G$35,MC_Paths_Base!H39+'Monte Carlo'!$H$35,MC_Paths_Base!I39+'Monte Carlo'!$I$35,MC_Paths_Base!J39+'Monte Carlo'!$J$35,MC_Paths_Base!K39+'Monte Carlo'!$K$35,MC_Paths_Base!L39+'Monte Carlo'!$L$35,MC_Paths_Base!M39+'Monte Carlo'!$M$35,MC_Paths_Base!N39+'Monte Carlo'!$N$35,MC_Paths_Base!O39+'Monte Carlo'!$O$35,MC_Paths_Base!P39+'Monte Carlo'!$P$35,MC_Paths_Base!Q39+'Monte Carlo'!$Q$35,MC_Paths_Base!R39+'Monte Carlo'!$R$35,MC_Paths_Base!S39+'Monte Carlo'!$S$35,MC_Paths_Base!T39+'Monte Carlo'!$T$35,MC_Paths_Base!U39+'Monte Carlo'!$U$35,MC_Paths_Base!V39+'Monte Carlo'!$V$35,MC_Paths_Base!W39+'Monte Carlo'!$W$35,MC_Paths_Base!X39+'Monte Carlo'!$X$35,MC_Paths_Base!Y39+'Monte Carlo'!$Y$35,MC_Paths_Base!Z39+'Monte Carlo'!$Z$35,MC_Paths_Base!AA39+'Monte Carlo'!$AA$35,MC_Paths_Base!AB39+'Monte Carlo'!$AB$35,MC_Paths_Base!AC39+'Monte Carlo'!$AC$35,MC_Paths_Base!AD39+'Monte Carlo'!$AD$35,MC_Paths_Base!AE39+'Monte Carlo'!$AE$35,MC_Paths_Base!AF39+'Monte Carlo'!$AF$35)</x:f>
        <x:v>38773.85668554297</x:v>
      </x:c>
    </x:row>
    <x:row r="40">
      <x:c r="A40" s="41" t="s">
        <x:v>1065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  <x:c r="AA40" s="41"/>
      <x:c r="AB40" s="41"/>
      <x:c r="AC40" s="41"/>
      <x:c r="AD40" s="41"/>
      <x:c r="AE40" s="41"/>
      <x:c r="AF40" s="41"/>
      <x:c r="AG40" s="41"/>
      <x:c r="AJ40" t="n">
        <x:f>MIN(MC_Paths_Base!B40:AF40)</x:f>
        <x:v>1029031.25</x:v>
      </x:c>
      <x:c r="AK40" t="n">
        <x:f>MIN(MC_Paths_Base!B40+'Monte Carlo'!$B$32,MC_Paths_Base!C40+'Monte Carlo'!$C$32,MC_Paths_Base!D40+'Monte Carlo'!$D$32,MC_Paths_Base!E40+'Monte Carlo'!$E$32,MC_Paths_Base!F40+'Monte Carlo'!$F$32,MC_Paths_Base!G40+'Monte Carlo'!$G$32,MC_Paths_Base!H40+'Monte Carlo'!$H$32,MC_Paths_Base!I40+'Monte Carlo'!$I$32,MC_Paths_Base!J40+'Monte Carlo'!$J$32,MC_Paths_Base!K40+'Monte Carlo'!$K$32,MC_Paths_Base!L40+'Monte Carlo'!$L$32,MC_Paths_Base!M40+'Monte Carlo'!$M$32,MC_Paths_Base!N40+'Monte Carlo'!$N$32,MC_Paths_Base!O40+'Monte Carlo'!$O$32,MC_Paths_Base!P40+'Monte Carlo'!$P$32,MC_Paths_Base!Q40+'Monte Carlo'!$Q$32,MC_Paths_Base!R40+'Monte Carlo'!$R$32,MC_Paths_Base!S40+'Monte Carlo'!$S$32,MC_Paths_Base!T40+'Monte Carlo'!$T$32,MC_Paths_Base!U40+'Monte Carlo'!$U$32,MC_Paths_Base!V40+'Monte Carlo'!$V$32,MC_Paths_Base!W40+'Monte Carlo'!$W$32,MC_Paths_Base!X40+'Monte Carlo'!$X$32,MC_Paths_Base!Y40+'Monte Carlo'!$Y$32,MC_Paths_Base!Z40+'Monte Carlo'!$Z$32,MC_Paths_Base!AA40+'Monte Carlo'!$AA$32,MC_Paths_Base!AB40+'Monte Carlo'!$AB$32,MC_Paths_Base!AC40+'Monte Carlo'!$AC$32,MC_Paths_Base!AD40+'Monte Carlo'!$AD$32,MC_Paths_Base!AE40+'Monte Carlo'!$AE$32,MC_Paths_Base!AF40+'Monte Carlo'!$AF$32)</x:f>
        <x:v>1029031.25</x:v>
      </x:c>
      <x:c r="AL40" t="n">
        <x:f>MIN(MC_Paths_Base!B40+'Monte Carlo'!$B$34,MC_Paths_Base!C40+'Monte Carlo'!$C$34,MC_Paths_Base!D40+'Monte Carlo'!$D$34,MC_Paths_Base!E40+'Monte Carlo'!$E$34,MC_Paths_Base!F40+'Monte Carlo'!$F$34,MC_Paths_Base!G40+'Monte Carlo'!$G$34,MC_Paths_Base!H40+'Monte Carlo'!$H$34,MC_Paths_Base!I40+'Monte Carlo'!$I$34,MC_Paths_Base!J40+'Monte Carlo'!$J$34,MC_Paths_Base!K40+'Monte Carlo'!$K$34,MC_Paths_Base!L40+'Monte Carlo'!$L$34,MC_Paths_Base!M40+'Monte Carlo'!$M$34,MC_Paths_Base!N40+'Monte Carlo'!$N$34,MC_Paths_Base!O40+'Monte Carlo'!$O$34,MC_Paths_Base!P40+'Monte Carlo'!$P$34,MC_Paths_Base!Q40+'Monte Carlo'!$Q$34,MC_Paths_Base!R40+'Monte Carlo'!$R$34,MC_Paths_Base!S40+'Monte Carlo'!$S$34,MC_Paths_Base!T40+'Monte Carlo'!$T$34,MC_Paths_Base!U40+'Monte Carlo'!$U$34,MC_Paths_Base!V40+'Monte Carlo'!$V$34,MC_Paths_Base!W40+'Monte Carlo'!$W$34,MC_Paths_Base!X40+'Monte Carlo'!$X$34,MC_Paths_Base!Y40+'Monte Carlo'!$Y$34,MC_Paths_Base!Z40+'Monte Carlo'!$Z$34,MC_Paths_Base!AA40+'Monte Carlo'!$AA$34,MC_Paths_Base!AB40+'Monte Carlo'!$AB$34,MC_Paths_Base!AC40+'Monte Carlo'!$AC$34,MC_Paths_Base!AD40+'Monte Carlo'!$AD$34,MC_Paths_Base!AE40+'Monte Carlo'!$AE$34,MC_Paths_Base!AF40+'Monte Carlo'!$AF$34)</x:f>
        <x:v>1029031.25</x:v>
      </x:c>
      <x:c r="AM40" t="n">
        <x:f>MIN(MC_Paths_Base!B40+'Monte Carlo'!$B$35,MC_Paths_Base!C40+'Monte Carlo'!$C$35,MC_Paths_Base!D40+'Monte Carlo'!$D$35,MC_Paths_Base!E40+'Monte Carlo'!$E$35,MC_Paths_Base!F40+'Monte Carlo'!$F$35,MC_Paths_Base!G40+'Monte Carlo'!$G$35,MC_Paths_Base!H40+'Monte Carlo'!$H$35,MC_Paths_Base!I40+'Monte Carlo'!$I$35,MC_Paths_Base!J40+'Monte Carlo'!$J$35,MC_Paths_Base!K40+'Monte Carlo'!$K$35,MC_Paths_Base!L40+'Monte Carlo'!$L$35,MC_Paths_Base!M40+'Monte Carlo'!$M$35,MC_Paths_Base!N40+'Monte Carlo'!$N$35,MC_Paths_Base!O40+'Monte Carlo'!$O$35,MC_Paths_Base!P40+'Monte Carlo'!$P$35,MC_Paths_Base!Q40+'Monte Carlo'!$Q$35,MC_Paths_Base!R40+'Monte Carlo'!$R$35,MC_Paths_Base!S40+'Monte Carlo'!$S$35,MC_Paths_Base!T40+'Monte Carlo'!$T$35,MC_Paths_Base!U40+'Monte Carlo'!$U$35,MC_Paths_Base!V40+'Monte Carlo'!$V$35,MC_Paths_Base!W40+'Monte Carlo'!$W$35,MC_Paths_Base!X40+'Monte Carlo'!$X$35,MC_Paths_Base!Y40+'Monte Carlo'!$Y$35,MC_Paths_Base!Z40+'Monte Carlo'!$Z$35,MC_Paths_Base!AA40+'Monte Carlo'!$AA$35,MC_Paths_Base!AB40+'Monte Carlo'!$AB$35,MC_Paths_Base!AC40+'Monte Carlo'!$AC$35,MC_Paths_Base!AD40+'Monte Carlo'!$AD$35,MC_Paths_Base!AE40+'Monte Carlo'!$AE$35,MC_Paths_Base!AF40+'Monte Carlo'!$AF$35)</x:f>
        <x:v>941652.000000457</x:v>
      </x:c>
    </x:row>
    <x:row r="41">
      <x:c r="AJ41" t="n">
        <x:f>MIN(MC_Paths_Base!B41:AF41)</x:f>
        <x:v>762948.9515551911</x:v>
      </x:c>
      <x:c r="AK41" t="n">
        <x:f>MIN(MC_Paths_Base!B41+'Monte Carlo'!$B$32,MC_Paths_Base!C41+'Monte Carlo'!$C$32,MC_Paths_Base!D41+'Monte Carlo'!$D$32,MC_Paths_Base!E41+'Monte Carlo'!$E$32,MC_Paths_Base!F41+'Monte Carlo'!$F$32,MC_Paths_Base!G41+'Monte Carlo'!$G$32,MC_Paths_Base!H41+'Monte Carlo'!$H$32,MC_Paths_Base!I41+'Monte Carlo'!$I$32,MC_Paths_Base!J41+'Monte Carlo'!$J$32,MC_Paths_Base!K41+'Monte Carlo'!$K$32,MC_Paths_Base!L41+'Monte Carlo'!$L$32,MC_Paths_Base!M41+'Monte Carlo'!$M$32,MC_Paths_Base!N41+'Monte Carlo'!$N$32,MC_Paths_Base!O41+'Monte Carlo'!$O$32,MC_Paths_Base!P41+'Monte Carlo'!$P$32,MC_Paths_Base!Q41+'Monte Carlo'!$Q$32,MC_Paths_Base!R41+'Monte Carlo'!$R$32,MC_Paths_Base!S41+'Monte Carlo'!$S$32,MC_Paths_Base!T41+'Monte Carlo'!$T$32,MC_Paths_Base!U41+'Monte Carlo'!$U$32,MC_Paths_Base!V41+'Monte Carlo'!$V$32,MC_Paths_Base!W41+'Monte Carlo'!$W$32,MC_Paths_Base!X41+'Monte Carlo'!$X$32,MC_Paths_Base!Y41+'Monte Carlo'!$Y$32,MC_Paths_Base!Z41+'Monte Carlo'!$Z$32,MC_Paths_Base!AA41+'Monte Carlo'!$AA$32,MC_Paths_Base!AB41+'Monte Carlo'!$AB$32,MC_Paths_Base!AC41+'Monte Carlo'!$AC$32,MC_Paths_Base!AD41+'Monte Carlo'!$AD$32,MC_Paths_Base!AE41+'Monte Carlo'!$AE$32,MC_Paths_Base!AF41+'Monte Carlo'!$AF$32)</x:f>
        <x:v>561776.2912235924</x:v>
      </x:c>
      <x:c r="AL41" t="n">
        <x:f>MIN(MC_Paths_Base!B41+'Monte Carlo'!$B$34,MC_Paths_Base!C41+'Monte Carlo'!$C$34,MC_Paths_Base!D41+'Monte Carlo'!$D$34,MC_Paths_Base!E41+'Monte Carlo'!$E$34,MC_Paths_Base!F41+'Monte Carlo'!$F$34,MC_Paths_Base!G41+'Monte Carlo'!$G$34,MC_Paths_Base!H41+'Monte Carlo'!$H$34,MC_Paths_Base!I41+'Monte Carlo'!$I$34,MC_Paths_Base!J41+'Monte Carlo'!$J$34,MC_Paths_Base!K41+'Monte Carlo'!$K$34,MC_Paths_Base!L41+'Monte Carlo'!$L$34,MC_Paths_Base!M41+'Monte Carlo'!$M$34,MC_Paths_Base!N41+'Monte Carlo'!$N$34,MC_Paths_Base!O41+'Monte Carlo'!$O$34,MC_Paths_Base!P41+'Monte Carlo'!$P$34,MC_Paths_Base!Q41+'Monte Carlo'!$Q$34,MC_Paths_Base!R41+'Monte Carlo'!$R$34,MC_Paths_Base!S41+'Monte Carlo'!$S$34,MC_Paths_Base!T41+'Monte Carlo'!$T$34,MC_Paths_Base!U41+'Monte Carlo'!$U$34,MC_Paths_Base!V41+'Monte Carlo'!$V$34,MC_Paths_Base!W41+'Monte Carlo'!$W$34,MC_Paths_Base!X41+'Monte Carlo'!$X$34,MC_Paths_Base!Y41+'Monte Carlo'!$Y$34,MC_Paths_Base!Z41+'Monte Carlo'!$Z$34,MC_Paths_Base!AA41+'Monte Carlo'!$AA$34,MC_Paths_Base!AB41+'Monte Carlo'!$AB$34,MC_Paths_Base!AC41+'Monte Carlo'!$AC$34,MC_Paths_Base!AD41+'Monte Carlo'!$AD$34,MC_Paths_Base!AE41+'Monte Carlo'!$AE$34,MC_Paths_Base!AF41+'Monte Carlo'!$AF$34)</x:f>
        <x:v>163894.64309528004</x:v>
      </x:c>
      <x:c r="AM41" t="n">
        <x:f>MIN(MC_Paths_Base!B41+'Monte Carlo'!$B$35,MC_Paths_Base!C41+'Monte Carlo'!$C$35,MC_Paths_Base!D41+'Monte Carlo'!$D$35,MC_Paths_Base!E41+'Monte Carlo'!$E$35,MC_Paths_Base!F41+'Monte Carlo'!$F$35,MC_Paths_Base!G41+'Monte Carlo'!$G$35,MC_Paths_Base!H41+'Monte Carlo'!$H$35,MC_Paths_Base!I41+'Monte Carlo'!$I$35,MC_Paths_Base!J41+'Monte Carlo'!$J$35,MC_Paths_Base!K41+'Monte Carlo'!$K$35,MC_Paths_Base!L41+'Monte Carlo'!$L$35,MC_Paths_Base!M41+'Monte Carlo'!$M$35,MC_Paths_Base!N41+'Monte Carlo'!$N$35,MC_Paths_Base!O41+'Monte Carlo'!$O$35,MC_Paths_Base!P41+'Monte Carlo'!$P$35,MC_Paths_Base!Q41+'Monte Carlo'!$Q$35,MC_Paths_Base!R41+'Monte Carlo'!$R$35,MC_Paths_Base!S41+'Monte Carlo'!$S$35,MC_Paths_Base!T41+'Monte Carlo'!$T$35,MC_Paths_Base!U41+'Monte Carlo'!$U$35,MC_Paths_Base!V41+'Monte Carlo'!$V$35,MC_Paths_Base!W41+'Monte Carlo'!$W$35,MC_Paths_Base!X41+'Monte Carlo'!$X$35,MC_Paths_Base!Y41+'Monte Carlo'!$Y$35,MC_Paths_Base!Z41+'Monte Carlo'!$Z$35,MC_Paths_Base!AA41+'Monte Carlo'!$AA$35,MC_Paths_Base!AB41+'Monte Carlo'!$AB$35,MC_Paths_Base!AC41+'Monte Carlo'!$AC$35,MC_Paths_Base!AD41+'Monte Carlo'!$AD$35,MC_Paths_Base!AE41+'Monte Carlo'!$AE$35,MC_Paths_Base!AF41+'Monte Carlo'!$AF$35)</x:f>
        <x:v>195655.1230870816</x:v>
      </x:c>
    </x:row>
    <x:row r="42">
      <x:c r="A42" s="41" t="s">
        <x:v>1066</x:v>
      </x:c>
      <x:c r="B42" s="4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  <x:c r="P42" s="51"/>
      <x:c r="Q42" s="51"/>
      <x:c r="R42" s="51"/>
      <x:c r="S42" s="51"/>
      <x:c r="T42" s="51"/>
      <x:c r="U42" s="51"/>
      <x:c r="V42" s="51"/>
      <x:c r="W42" s="51"/>
      <x:c r="X42" s="51"/>
      <x:c r="Y42" s="51"/>
      <x:c r="Z42" s="51"/>
      <x:c r="AA42" s="51"/>
      <x:c r="AB42" s="51"/>
      <x:c r="AC42" s="51"/>
      <x:c r="AD42" s="51"/>
      <x:c r="AE42" s="51"/>
      <x:c r="AF42" s="51"/>
      <x:c r="AG42" s="51"/>
      <x:c r="AJ42" t="n">
        <x:f>MIN(MC_Paths_Base!B42:AF42)</x:f>
        <x:v>733790.1386324777</x:v>
      </x:c>
      <x:c r="AK42" t="n">
        <x:f>MIN(MC_Paths_Base!B42+'Monte Carlo'!$B$32,MC_Paths_Base!C42+'Monte Carlo'!$C$32,MC_Paths_Base!D42+'Monte Carlo'!$D$32,MC_Paths_Base!E42+'Monte Carlo'!$E$32,MC_Paths_Base!F42+'Monte Carlo'!$F$32,MC_Paths_Base!G42+'Monte Carlo'!$G$32,MC_Paths_Base!H42+'Monte Carlo'!$H$32,MC_Paths_Base!I42+'Monte Carlo'!$I$32,MC_Paths_Base!J42+'Monte Carlo'!$J$32,MC_Paths_Base!K42+'Monte Carlo'!$K$32,MC_Paths_Base!L42+'Monte Carlo'!$L$32,MC_Paths_Base!M42+'Monte Carlo'!$M$32,MC_Paths_Base!N42+'Monte Carlo'!$N$32,MC_Paths_Base!O42+'Monte Carlo'!$O$32,MC_Paths_Base!P42+'Monte Carlo'!$P$32,MC_Paths_Base!Q42+'Monte Carlo'!$Q$32,MC_Paths_Base!R42+'Monte Carlo'!$R$32,MC_Paths_Base!S42+'Monte Carlo'!$S$32,MC_Paths_Base!T42+'Monte Carlo'!$T$32,MC_Paths_Base!U42+'Monte Carlo'!$U$32,MC_Paths_Base!V42+'Monte Carlo'!$V$32,MC_Paths_Base!W42+'Monte Carlo'!$W$32,MC_Paths_Base!X42+'Monte Carlo'!$X$32,MC_Paths_Base!Y42+'Monte Carlo'!$Y$32,MC_Paths_Base!Z42+'Monte Carlo'!$Z$32,MC_Paths_Base!AA42+'Monte Carlo'!$AA$32,MC_Paths_Base!AB42+'Monte Carlo'!$AB$32,MC_Paths_Base!AC42+'Monte Carlo'!$AC$32,MC_Paths_Base!AD42+'Monte Carlo'!$AD$32,MC_Paths_Base!AE42+'Monte Carlo'!$AE$32,MC_Paths_Base!AF42+'Monte Carlo'!$AF$32)</x:f>
        <x:v>521605.5501364053</x:v>
      </x:c>
      <x:c r="AL42" t="n">
        <x:f>MIN(MC_Paths_Base!B42+'Monte Carlo'!$B$34,MC_Paths_Base!C42+'Monte Carlo'!$C$34,MC_Paths_Base!D42+'Monte Carlo'!$D$34,MC_Paths_Base!E42+'Monte Carlo'!$E$34,MC_Paths_Base!F42+'Monte Carlo'!$F$34,MC_Paths_Base!G42+'Monte Carlo'!$G$34,MC_Paths_Base!H42+'Monte Carlo'!$H$34,MC_Paths_Base!I42+'Monte Carlo'!$I$34,MC_Paths_Base!J42+'Monte Carlo'!$J$34,MC_Paths_Base!K42+'Monte Carlo'!$K$34,MC_Paths_Base!L42+'Monte Carlo'!$L$34,MC_Paths_Base!M42+'Monte Carlo'!$M$34,MC_Paths_Base!N42+'Monte Carlo'!$N$34,MC_Paths_Base!O42+'Monte Carlo'!$O$34,MC_Paths_Base!P42+'Monte Carlo'!$P$34,MC_Paths_Base!Q42+'Monte Carlo'!$Q$34,MC_Paths_Base!R42+'Monte Carlo'!$R$34,MC_Paths_Base!S42+'Monte Carlo'!$S$34,MC_Paths_Base!T42+'Monte Carlo'!$T$34,MC_Paths_Base!U42+'Monte Carlo'!$U$34,MC_Paths_Base!V42+'Monte Carlo'!$V$34,MC_Paths_Base!W42+'Monte Carlo'!$W$34,MC_Paths_Base!X42+'Monte Carlo'!$X$34,MC_Paths_Base!Y42+'Monte Carlo'!$Y$34,MC_Paths_Base!Z42+'Monte Carlo'!$Z$34,MC_Paths_Base!AA42+'Monte Carlo'!$AA$34,MC_Paths_Base!AB42+'Monte Carlo'!$AB$34,MC_Paths_Base!AC42+'Monte Carlo'!$AC$34,MC_Paths_Base!AD42+'Monte Carlo'!$AD$34,MC_Paths_Base!AE42+'Monte Carlo'!$AE$34,MC_Paths_Base!AF42+'Monte Carlo'!$AF$34)</x:f>
        <x:v>85775.52028096467</x:v>
      </x:c>
      <x:c r="AM42" t="n">
        <x:f>MIN(MC_Paths_Base!B42+'Monte Carlo'!$B$35,MC_Paths_Base!C42+'Monte Carlo'!$C$35,MC_Paths_Base!D42+'Monte Carlo'!$D$35,MC_Paths_Base!E42+'Monte Carlo'!$E$35,MC_Paths_Base!F42+'Monte Carlo'!$F$35,MC_Paths_Base!G42+'Monte Carlo'!$G$35,MC_Paths_Base!H42+'Monte Carlo'!$H$35,MC_Paths_Base!I42+'Monte Carlo'!$I$35,MC_Paths_Base!J42+'Monte Carlo'!$J$35,MC_Paths_Base!K42+'Monte Carlo'!$K$35,MC_Paths_Base!L42+'Monte Carlo'!$L$35,MC_Paths_Base!M42+'Monte Carlo'!$M$35,MC_Paths_Base!N42+'Monte Carlo'!$N$35,MC_Paths_Base!O42+'Monte Carlo'!$O$35,MC_Paths_Base!P42+'Monte Carlo'!$P$35,MC_Paths_Base!Q42+'Monte Carlo'!$Q$35,MC_Paths_Base!R42+'Monte Carlo'!$R$35,MC_Paths_Base!S42+'Monte Carlo'!$S$35,MC_Paths_Base!T42+'Monte Carlo'!$T$35,MC_Paths_Base!U42+'Monte Carlo'!$U$35,MC_Paths_Base!V42+'Monte Carlo'!$V$35,MC_Paths_Base!W42+'Monte Carlo'!$W$35,MC_Paths_Base!X42+'Monte Carlo'!$X$35,MC_Paths_Base!Y42+'Monte Carlo'!$Y$35,MC_Paths_Base!Z42+'Monte Carlo'!$Z$35,MC_Paths_Base!AA42+'Monte Carlo'!$AA$35,MC_Paths_Base!AB42+'Monte Carlo'!$AB$35,MC_Paths_Base!AC42+'Monte Carlo'!$AC$35,MC_Paths_Base!AD42+'Monte Carlo'!$AD$35,MC_Paths_Base!AE42+'Monte Carlo'!$AE$35,MC_Paths_Base!AF42+'Monte Carlo'!$AF$35)</x:f>
        <x:v>-147.66363727953285</x:v>
      </x:c>
    </x:row>
    <x:row r="43">
      <x:c r="A43" s="45" t="s">
        <x:v>945</x:v>
      </x:c>
      <x:c r="B43" s="45" t="s">
        <x:v>120</x:v>
      </x:c>
      <x:c r="C43" s="52">
        <x:v>0</x:v>
      </x:c>
      <x:c r="D43" s="52">
        <x:v>1</x:v>
      </x:c>
      <x:c r="E43" s="52">
        <x:v>2</x:v>
      </x:c>
      <x:c r="F43" s="52">
        <x:v>3</x:v>
      </x:c>
      <x:c r="G43" s="52">
        <x:v>4</x:v>
      </x:c>
      <x:c r="H43" s="52">
        <x:v>5</x:v>
      </x:c>
      <x:c r="I43" s="52">
        <x:v>6</x:v>
      </x:c>
      <x:c r="J43" s="52">
        <x:v>7</x:v>
      </x:c>
      <x:c r="K43" s="52">
        <x:v>8</x:v>
      </x:c>
      <x:c r="L43" s="52">
        <x:v>9</x:v>
      </x:c>
      <x:c r="M43" s="52">
        <x:v>10</x:v>
      </x:c>
      <x:c r="N43" s="52">
        <x:v>11</x:v>
      </x:c>
      <x:c r="O43" s="52">
        <x:v>12</x:v>
      </x:c>
      <x:c r="P43" s="52">
        <x:v>13</x:v>
      </x:c>
      <x:c r="Q43" s="52">
        <x:v>14</x:v>
      </x:c>
      <x:c r="R43" s="52">
        <x:v>15</x:v>
      </x:c>
      <x:c r="S43" s="52">
        <x:v>16</x:v>
      </x:c>
      <x:c r="T43" s="52">
        <x:v>17</x:v>
      </x:c>
      <x:c r="U43" s="52">
        <x:v>18</x:v>
      </x:c>
      <x:c r="V43" s="52">
        <x:v>19</x:v>
      </x:c>
      <x:c r="W43" s="52">
        <x:v>20</x:v>
      </x:c>
      <x:c r="X43" s="52">
        <x:v>21</x:v>
      </x:c>
      <x:c r="Y43" s="52">
        <x:v>22</x:v>
      </x:c>
      <x:c r="Z43" s="52">
        <x:v>23</x:v>
      </x:c>
      <x:c r="AA43" s="52">
        <x:v>24</x:v>
      </x:c>
      <x:c r="AB43" s="52">
        <x:v>25</x:v>
      </x:c>
      <x:c r="AC43" s="52">
        <x:v>26</x:v>
      </x:c>
      <x:c r="AD43" s="52">
        <x:v>27</x:v>
      </x:c>
      <x:c r="AE43" s="52">
        <x:v>28</x:v>
      </x:c>
      <x:c r="AF43" s="52">
        <x:v>29</x:v>
      </x:c>
      <x:c r="AG43" s="52">
        <x:v>30</x:v>
      </x:c>
      <x:c r="AJ43" t="n">
        <x:f>MIN(MC_Paths_Base!B43:AF43)</x:f>
        <x:v>1029031.25</x:v>
      </x:c>
      <x:c r="AK43" t="n">
        <x:f>MIN(MC_Paths_Base!B43+'Monte Carlo'!$B$32,MC_Paths_Base!C43+'Monte Carlo'!$C$32,MC_Paths_Base!D43+'Monte Carlo'!$D$32,MC_Paths_Base!E43+'Monte Carlo'!$E$32,MC_Paths_Base!F43+'Monte Carlo'!$F$32,MC_Paths_Base!G43+'Monte Carlo'!$G$32,MC_Paths_Base!H43+'Monte Carlo'!$H$32,MC_Paths_Base!I43+'Monte Carlo'!$I$32,MC_Paths_Base!J43+'Monte Carlo'!$J$32,MC_Paths_Base!K43+'Monte Carlo'!$K$32,MC_Paths_Base!L43+'Monte Carlo'!$L$32,MC_Paths_Base!M43+'Monte Carlo'!$M$32,MC_Paths_Base!N43+'Monte Carlo'!$N$32,MC_Paths_Base!O43+'Monte Carlo'!$O$32,MC_Paths_Base!P43+'Monte Carlo'!$P$32,MC_Paths_Base!Q43+'Monte Carlo'!$Q$32,MC_Paths_Base!R43+'Monte Carlo'!$R$32,MC_Paths_Base!S43+'Monte Carlo'!$S$32,MC_Paths_Base!T43+'Monte Carlo'!$T$32,MC_Paths_Base!U43+'Monte Carlo'!$U$32,MC_Paths_Base!V43+'Monte Carlo'!$V$32,MC_Paths_Base!W43+'Monte Carlo'!$W$32,MC_Paths_Base!X43+'Monte Carlo'!$X$32,MC_Paths_Base!Y43+'Monte Carlo'!$Y$32,MC_Paths_Base!Z43+'Monte Carlo'!$Z$32,MC_Paths_Base!AA43+'Monte Carlo'!$AA$32,MC_Paths_Base!AB43+'Monte Carlo'!$AB$32,MC_Paths_Base!AC43+'Monte Carlo'!$AC$32,MC_Paths_Base!AD43+'Monte Carlo'!$AD$32,MC_Paths_Base!AE43+'Monte Carlo'!$AE$32,MC_Paths_Base!AF43+'Monte Carlo'!$AF$32)</x:f>
        <x:v>1029031.25</x:v>
      </x:c>
      <x:c r="AL43" t="n">
        <x:f>MIN(MC_Paths_Base!B43+'Monte Carlo'!$B$34,MC_Paths_Base!C43+'Monte Carlo'!$C$34,MC_Paths_Base!D43+'Monte Carlo'!$D$34,MC_Paths_Base!E43+'Monte Carlo'!$E$34,MC_Paths_Base!F43+'Monte Carlo'!$F$34,MC_Paths_Base!G43+'Monte Carlo'!$G$34,MC_Paths_Base!H43+'Monte Carlo'!$H$34,MC_Paths_Base!I43+'Monte Carlo'!$I$34,MC_Paths_Base!J43+'Monte Carlo'!$J$34,MC_Paths_Base!K43+'Monte Carlo'!$K$34,MC_Paths_Base!L43+'Monte Carlo'!$L$34,MC_Paths_Base!M43+'Monte Carlo'!$M$34,MC_Paths_Base!N43+'Monte Carlo'!$N$34,MC_Paths_Base!O43+'Monte Carlo'!$O$34,MC_Paths_Base!P43+'Monte Carlo'!$P$34,MC_Paths_Base!Q43+'Monte Carlo'!$Q$34,MC_Paths_Base!R43+'Monte Carlo'!$R$34,MC_Paths_Base!S43+'Monte Carlo'!$S$34,MC_Paths_Base!T43+'Monte Carlo'!$T$34,MC_Paths_Base!U43+'Monte Carlo'!$U$34,MC_Paths_Base!V43+'Monte Carlo'!$V$34,MC_Paths_Base!W43+'Monte Carlo'!$W$34,MC_Paths_Base!X43+'Monte Carlo'!$X$34,MC_Paths_Base!Y43+'Monte Carlo'!$Y$34,MC_Paths_Base!Z43+'Monte Carlo'!$Z$34,MC_Paths_Base!AA43+'Monte Carlo'!$AA$34,MC_Paths_Base!AB43+'Monte Carlo'!$AB$34,MC_Paths_Base!AC43+'Monte Carlo'!$AC$34,MC_Paths_Base!AD43+'Monte Carlo'!$AD$34,MC_Paths_Base!AE43+'Monte Carlo'!$AE$34,MC_Paths_Base!AF43+'Monte Carlo'!$AF$34)</x:f>
        <x:v>1029031.25</x:v>
      </x:c>
      <x:c r="AM43" t="n">
        <x:f>MIN(MC_Paths_Base!B43+'Monte Carlo'!$B$35,MC_Paths_Base!C43+'Monte Carlo'!$C$35,MC_Paths_Base!D43+'Monte Carlo'!$D$35,MC_Paths_Base!E43+'Monte Carlo'!$E$35,MC_Paths_Base!F43+'Monte Carlo'!$F$35,MC_Paths_Base!G43+'Monte Carlo'!$G$35,MC_Paths_Base!H43+'Monte Carlo'!$H$35,MC_Paths_Base!I43+'Monte Carlo'!$I$35,MC_Paths_Base!J43+'Monte Carlo'!$J$35,MC_Paths_Base!K43+'Monte Carlo'!$K$35,MC_Paths_Base!L43+'Monte Carlo'!$L$35,MC_Paths_Base!M43+'Monte Carlo'!$M$35,MC_Paths_Base!N43+'Monte Carlo'!$N$35,MC_Paths_Base!O43+'Monte Carlo'!$O$35,MC_Paths_Base!P43+'Monte Carlo'!$P$35,MC_Paths_Base!Q43+'Monte Carlo'!$Q$35,MC_Paths_Base!R43+'Monte Carlo'!$R$35,MC_Paths_Base!S43+'Monte Carlo'!$S$35,MC_Paths_Base!T43+'Monte Carlo'!$T$35,MC_Paths_Base!U43+'Monte Carlo'!$U$35,MC_Paths_Base!V43+'Monte Carlo'!$V$35,MC_Paths_Base!W43+'Monte Carlo'!$W$35,MC_Paths_Base!X43+'Monte Carlo'!$X$35,MC_Paths_Base!Y43+'Monte Carlo'!$Y$35,MC_Paths_Base!Z43+'Monte Carlo'!$Z$35,MC_Paths_Base!AA43+'Monte Carlo'!$AA$35,MC_Paths_Base!AB43+'Monte Carlo'!$AB$35,MC_Paths_Base!AC43+'Monte Carlo'!$AC$35,MC_Paths_Base!AD43+'Monte Carlo'!$AD$35,MC_Paths_Base!AE43+'Monte Carlo'!$AE$35,MC_Paths_Base!AF43+'Monte Carlo'!$AF$35)</x:f>
        <x:v>930941.8183585166</x:v>
      </x:c>
    </x:row>
    <x:row r="44">
      <x:c r="A44" t="s">
        <x:v>955</x:v>
      </x:c>
      <x:c r="B44" t="s">
        <x:v>126</x:v>
      </x:c>
      <x:c r="C44" s="50" t="n">
        <x:f>PERCENTILE(MC_Paths_Base!$B$5:$B$504,0.05)/'Monte Carlo'!B$31</x:f>
        <x:v>1029031.25</x:v>
      </x:c>
      <x:c r="D44" s="50" t="n">
        <x:f>PERCENTILE(MC_Paths_Base!$C$5:$C$504,0.05)/'Monte Carlo'!C$31</x:f>
        <x:v>817988.9955667269</x:v>
      </x:c>
      <x:c r="E44" s="50" t="n">
        <x:f>PERCENTILE(MC_Paths_Base!$D$5:$D$504,0.05)/'Monte Carlo'!D$31</x:f>
        <x:v>759091.3394136266</x:v>
      </x:c>
      <x:c r="F44" s="50" t="n">
        <x:f>PERCENTILE(MC_Paths_Base!$E$5:$E$504,0.05)/'Monte Carlo'!E$31</x:f>
        <x:v>701022.234586266</x:v>
      </x:c>
      <x:c r="G44" s="50" t="n">
        <x:f>PERCENTILE(MC_Paths_Base!$F$5:$F$504,0.05)/'Monte Carlo'!F$31</x:f>
        <x:v>686627.0344827864</x:v>
      </x:c>
      <x:c r="H44" s="50" t="n">
        <x:f>PERCENTILE(MC_Paths_Base!$G$5:$G$504,0.05)/'Monte Carlo'!G$31</x:f>
        <x:v>647342.4319423201</x:v>
      </x:c>
      <x:c r="I44" s="50" t="n">
        <x:f>PERCENTILE(MC_Paths_Base!$H$5:$H$504,0.05)/'Monte Carlo'!H$31</x:f>
        <x:v>595916.2545198894</x:v>
      </x:c>
      <x:c r="J44" s="50" t="n">
        <x:f>PERCENTILE(MC_Paths_Base!$I$5:$I$504,0.05)/'Monte Carlo'!I$31</x:f>
        <x:v>586444.0961953107</x:v>
      </x:c>
      <x:c r="K44" s="50" t="n">
        <x:f>PERCENTILE(MC_Paths_Base!$J$5:$J$504,0.05)/'Monte Carlo'!J$31</x:f>
        <x:v>595145.6027974964</x:v>
      </x:c>
      <x:c r="L44" s="50" t="n">
        <x:f>PERCENTILE(MC_Paths_Base!$K$5:$K$504,0.05)/'Monte Carlo'!K$31</x:f>
        <x:v>605837.6647515537</x:v>
      </x:c>
      <x:c r="M44" s="50" t="n">
        <x:f>PERCENTILE(MC_Paths_Base!$L$5:$L$504,0.05)/'Monte Carlo'!L$31</x:f>
        <x:v>593543.2478170651</x:v>
      </x:c>
      <x:c r="N44" s="50" t="n">
        <x:f>PERCENTILE(MC_Paths_Base!$M$5:$M$504,0.05)/'Monte Carlo'!M$31</x:f>
        <x:v>591523.7364484782</x:v>
      </x:c>
      <x:c r="O44" s="50" t="n">
        <x:f>PERCENTILE(MC_Paths_Base!$N$5:$N$504,0.05)/'Monte Carlo'!N$31</x:f>
        <x:v>538560.5692782955</x:v>
      </x:c>
      <x:c r="P44" s="50" t="n">
        <x:f>PERCENTILE(MC_Paths_Base!$O$5:$O$504,0.05)/'Monte Carlo'!O$31</x:f>
        <x:v>554608.2340151728</x:v>
      </x:c>
      <x:c r="Q44" s="50" t="n">
        <x:f>PERCENTILE(MC_Paths_Base!$P$5:$P$504,0.05)/'Monte Carlo'!P$31</x:f>
        <x:v>531567.4960628931</x:v>
      </x:c>
      <x:c r="R44" s="50" t="n">
        <x:f>PERCENTILE(MC_Paths_Base!$Q$5:$Q$504,0.05)/'Monte Carlo'!Q$31</x:f>
        <x:v>524321.0683393453</x:v>
      </x:c>
      <x:c r="S44" s="50" t="n">
        <x:f>PERCENTILE(MC_Paths_Base!$R$5:$R$504,0.05)/'Monte Carlo'!R$31</x:f>
        <x:v>515185.86565725814</x:v>
      </x:c>
      <x:c r="T44" s="50" t="n">
        <x:f>PERCENTILE(MC_Paths_Base!$S$5:$S$504,0.05)/'Monte Carlo'!S$31</x:f>
        <x:v>533998.2313597257</x:v>
      </x:c>
      <x:c r="U44" s="50" t="n">
        <x:f>PERCENTILE(MC_Paths_Base!$T$5:$T$504,0.05)/'Monte Carlo'!T$31</x:f>
        <x:v>522704.3629121744</x:v>
      </x:c>
      <x:c r="V44" s="50" t="n">
        <x:f>PERCENTILE(MC_Paths_Base!$U$5:$U$504,0.05)/'Monte Carlo'!U$31</x:f>
        <x:v>527999.7725301752</x:v>
      </x:c>
      <x:c r="W44" s="50" t="n">
        <x:f>PERCENTILE(MC_Paths_Base!$V$5:$V$504,0.05)/'Monte Carlo'!V$31</x:f>
        <x:v>500255.12525074364</x:v>
      </x:c>
      <x:c r="X44" s="50" t="n">
        <x:f>PERCENTILE(MC_Paths_Base!$W$5:$W$504,0.05)/'Monte Carlo'!W$31</x:f>
        <x:v>525262.8867628066</x:v>
      </x:c>
      <x:c r="Y44" s="50" t="n">
        <x:f>PERCENTILE(MC_Paths_Base!$X$5:$X$504,0.05)/'Monte Carlo'!X$31</x:f>
        <x:v>518322.56463892554</x:v>
      </x:c>
      <x:c r="Z44" s="50" t="n">
        <x:f>PERCENTILE(MC_Paths_Base!$Y$5:$Y$504,0.05)/'Monte Carlo'!Y$31</x:f>
        <x:v>549910.8150786889</x:v>
      </x:c>
      <x:c r="AA44" s="50" t="n">
        <x:f>PERCENTILE(MC_Paths_Base!$Z$5:$Z$504,0.05)/'Monte Carlo'!Z$31</x:f>
        <x:v>534059.3404854217</x:v>
      </x:c>
      <x:c r="AB44" s="50" t="n">
        <x:f>PERCENTILE(MC_Paths_Base!$AA$5:$AA$504,0.05)/'Monte Carlo'!AA$31</x:f>
        <x:v>545413.7860360657</x:v>
      </x:c>
      <x:c r="AC44" s="50" t="n">
        <x:f>PERCENTILE(MC_Paths_Base!$AB$5:$AB$504,0.05)/'Monte Carlo'!AB$31</x:f>
        <x:v>580528.4379790643</x:v>
      </x:c>
      <x:c r="AD44" s="50" t="n">
        <x:f>PERCENTILE(MC_Paths_Base!$AC$5:$AC$504,0.05)/'Monte Carlo'!AC$31</x:f>
        <x:v>582721.9782828073</x:v>
      </x:c>
      <x:c r="AE44" s="50" t="n">
        <x:f>PERCENTILE(MC_Paths_Base!$AD$5:$AD$504,0.05)/'Monte Carlo'!AD$31</x:f>
        <x:v>620368.8297206274</x:v>
      </x:c>
      <x:c r="AF44" s="50" t="n">
        <x:f>PERCENTILE(MC_Paths_Base!$AE$5:$AE$504,0.05)/'Monte Carlo'!AE$31</x:f>
        <x:v>612780.8156550954</x:v>
      </x:c>
      <x:c r="AG44" s="50" t="n">
        <x:f>PERCENTILE(MC_Paths_Base!$AF$5:$AF$504,0.05)/'Monte Carlo'!AF$31</x:f>
        <x:v>609876.7289888945</x:v>
      </x:c>
      <x:c r="AJ44" t="n">
        <x:f>MIN(MC_Paths_Base!B44:AF44)</x:f>
        <x:v>923255.6729266352</x:v>
      </x:c>
      <x:c r="AK44" t="n">
        <x:f>MIN(MC_Paths_Base!B44+'Monte Carlo'!$B$32,MC_Paths_Base!C44+'Monte Carlo'!$C$32,MC_Paths_Base!D44+'Monte Carlo'!$D$32,MC_Paths_Base!E44+'Monte Carlo'!$E$32,MC_Paths_Base!F44+'Monte Carlo'!$F$32,MC_Paths_Base!G44+'Monte Carlo'!$G$32,MC_Paths_Base!H44+'Monte Carlo'!$H$32,MC_Paths_Base!I44+'Monte Carlo'!$I$32,MC_Paths_Base!J44+'Monte Carlo'!$J$32,MC_Paths_Base!K44+'Monte Carlo'!$K$32,MC_Paths_Base!L44+'Monte Carlo'!$L$32,MC_Paths_Base!M44+'Monte Carlo'!$M$32,MC_Paths_Base!N44+'Monte Carlo'!$N$32,MC_Paths_Base!O44+'Monte Carlo'!$O$32,MC_Paths_Base!P44+'Monte Carlo'!$P$32,MC_Paths_Base!Q44+'Monte Carlo'!$Q$32,MC_Paths_Base!R44+'Monte Carlo'!$R$32,MC_Paths_Base!S44+'Monte Carlo'!$S$32,MC_Paths_Base!T44+'Monte Carlo'!$T$32,MC_Paths_Base!U44+'Monte Carlo'!$U$32,MC_Paths_Base!V44+'Monte Carlo'!$V$32,MC_Paths_Base!W44+'Monte Carlo'!$W$32,MC_Paths_Base!X44+'Monte Carlo'!$X$32,MC_Paths_Base!Y44+'Monte Carlo'!$Y$32,MC_Paths_Base!Z44+'Monte Carlo'!$Z$32,MC_Paths_Base!AA44+'Monte Carlo'!$AA$32,MC_Paths_Base!AB44+'Monte Carlo'!$AB$32,MC_Paths_Base!AC44+'Monte Carlo'!$AC$32,MC_Paths_Base!AD44+'Monte Carlo'!$AD$32,MC_Paths_Base!AE44+'Monte Carlo'!$AE$32,MC_Paths_Base!AF44+'Monte Carlo'!$AF$32)</x:f>
        <x:v>722083.0125950365</x:v>
      </x:c>
      <x:c r="AL44" t="n">
        <x:f>MIN(MC_Paths_Base!B44+'Monte Carlo'!$B$34,MC_Paths_Base!C44+'Monte Carlo'!$C$34,MC_Paths_Base!D44+'Monte Carlo'!$D$34,MC_Paths_Base!E44+'Monte Carlo'!$E$34,MC_Paths_Base!F44+'Monte Carlo'!$F$34,MC_Paths_Base!G44+'Monte Carlo'!$G$34,MC_Paths_Base!H44+'Monte Carlo'!$H$34,MC_Paths_Base!I44+'Monte Carlo'!$I$34,MC_Paths_Base!J44+'Monte Carlo'!$J$34,MC_Paths_Base!K44+'Monte Carlo'!$K$34,MC_Paths_Base!L44+'Monte Carlo'!$L$34,MC_Paths_Base!M44+'Monte Carlo'!$M$34,MC_Paths_Base!N44+'Monte Carlo'!$N$34,MC_Paths_Base!O44+'Monte Carlo'!$O$34,MC_Paths_Base!P44+'Monte Carlo'!$P$34,MC_Paths_Base!Q44+'Monte Carlo'!$Q$34,MC_Paths_Base!R44+'Monte Carlo'!$R$34,MC_Paths_Base!S44+'Monte Carlo'!$S$34,MC_Paths_Base!T44+'Monte Carlo'!$T$34,MC_Paths_Base!U44+'Monte Carlo'!$U$34,MC_Paths_Base!V44+'Monte Carlo'!$V$34,MC_Paths_Base!W44+'Monte Carlo'!$W$34,MC_Paths_Base!X44+'Monte Carlo'!$X$34,MC_Paths_Base!Y44+'Monte Carlo'!$Y$34,MC_Paths_Base!Z44+'Monte Carlo'!$Z$34,MC_Paths_Base!AA44+'Monte Carlo'!$AA$34,MC_Paths_Base!AB44+'Monte Carlo'!$AB$34,MC_Paths_Base!AC44+'Monte Carlo'!$AC$34,MC_Paths_Base!AD44+'Monte Carlo'!$AD$34,MC_Paths_Base!AE44+'Monte Carlo'!$AE$34,MC_Paths_Base!AF44+'Monte Carlo'!$AF$34)</x:f>
        <x:v>599110.8291766354</x:v>
      </x:c>
      <x:c r="AM44" t="n">
        <x:f>MIN(MC_Paths_Base!B44+'Monte Carlo'!$B$35,MC_Paths_Base!C44+'Monte Carlo'!$C$35,MC_Paths_Base!D44+'Monte Carlo'!$D$35,MC_Paths_Base!E44+'Monte Carlo'!$E$35,MC_Paths_Base!F44+'Monte Carlo'!$F$35,MC_Paths_Base!G44+'Monte Carlo'!$G$35,MC_Paths_Base!H44+'Monte Carlo'!$H$35,MC_Paths_Base!I44+'Monte Carlo'!$I$35,MC_Paths_Base!J44+'Monte Carlo'!$J$35,MC_Paths_Base!K44+'Monte Carlo'!$K$35,MC_Paths_Base!L44+'Monte Carlo'!$L$35,MC_Paths_Base!M44+'Monte Carlo'!$M$35,MC_Paths_Base!N44+'Monte Carlo'!$N$35,MC_Paths_Base!O44+'Monte Carlo'!$O$35,MC_Paths_Base!P44+'Monte Carlo'!$P$35,MC_Paths_Base!Q44+'Monte Carlo'!$Q$35,MC_Paths_Base!R44+'Monte Carlo'!$R$35,MC_Paths_Base!S44+'Monte Carlo'!$S$35,MC_Paths_Base!T44+'Monte Carlo'!$T$35,MC_Paths_Base!U44+'Monte Carlo'!$U$35,MC_Paths_Base!V44+'Monte Carlo'!$V$35,MC_Paths_Base!W44+'Monte Carlo'!$W$35,MC_Paths_Base!X44+'Monte Carlo'!$X$35,MC_Paths_Base!Y44+'Monte Carlo'!$Y$35,MC_Paths_Base!Z44+'Monte Carlo'!$Z$35,MC_Paths_Base!AA44+'Monte Carlo'!$AA$35,MC_Paths_Base!AB44+'Monte Carlo'!$AB$35,MC_Paths_Base!AC44+'Monte Carlo'!$AC$35,MC_Paths_Base!AD44+'Monte Carlo'!$AD$35,MC_Paths_Base!AE44+'Monte Carlo'!$AE$35,MC_Paths_Base!AF44+'Monte Carlo'!$AF$35)</x:f>
        <x:v>461095.66884503653</x:v>
      </x:c>
    </x:row>
    <x:row r="45">
      <x:c r="A45" t="s">
        <x:v>955</x:v>
      </x:c>
      <x:c r="B45" t="s">
        <x:v>130</x:v>
      </x:c>
      <x:c r="C45" s="50" t="n">
        <x:f>PERCENTILE(MC_Paths_Base!$B$5:$B$504,0.1)/'Monte Carlo'!B$31</x:f>
        <x:v>1029031.25</x:v>
      </x:c>
      <x:c r="D45" s="50" t="n">
        <x:f>PERCENTILE(MC_Paths_Base!$C$5:$C$504,0.1)/'Monte Carlo'!C$31</x:f>
        <x:v>865073.0226907704</x:v>
      </x:c>
      <x:c r="E45" s="50" t="n">
        <x:f>PERCENTILE(MC_Paths_Base!$D$5:$D$504,0.1)/'Monte Carlo'!D$31</x:f>
        <x:v>826334.5591023256</x:v>
      </x:c>
      <x:c r="F45" s="50" t="n">
        <x:f>PERCENTILE(MC_Paths_Base!$E$5:$E$504,0.1)/'Monte Carlo'!E$31</x:f>
        <x:v>788375.1096548251</x:v>
      </x:c>
      <x:c r="G45" s="50" t="n">
        <x:f>PERCENTILE(MC_Paths_Base!$F$5:$F$504,0.1)/'Monte Carlo'!F$31</x:f>
        <x:v>764413.6232587487</x:v>
      </x:c>
      <x:c r="H45" s="50" t="n">
        <x:f>PERCENTILE(MC_Paths_Base!$G$5:$G$504,0.1)/'Monte Carlo'!G$31</x:f>
        <x:v>703784.7988768396</x:v>
      </x:c>
      <x:c r="I45" s="50" t="n">
        <x:f>PERCENTILE(MC_Paths_Base!$H$5:$H$504,0.1)/'Monte Carlo'!H$31</x:f>
        <x:v>688696.483134391</x:v>
      </x:c>
      <x:c r="J45" s="50" t="n">
        <x:f>PERCENTILE(MC_Paths_Base!$I$5:$I$504,0.1)/'Monte Carlo'!I$31</x:f>
        <x:v>665710.3659247874</x:v>
      </x:c>
      <x:c r="K45" s="50" t="n">
        <x:f>PERCENTILE(MC_Paths_Base!$J$5:$J$504,0.1)/'Monte Carlo'!J$31</x:f>
        <x:v>670812.4487192604</x:v>
      </x:c>
      <x:c r="L45" s="50" t="n">
        <x:f>PERCENTILE(MC_Paths_Base!$K$5:$K$504,0.1)/'Monte Carlo'!K$31</x:f>
        <x:v>681955.8108239047</x:v>
      </x:c>
      <x:c r="M45" s="50" t="n">
        <x:f>PERCENTILE(MC_Paths_Base!$L$5:$L$504,0.1)/'Monte Carlo'!L$31</x:f>
        <x:v>675164.3009296436</x:v>
      </x:c>
      <x:c r="N45" s="50" t="n">
        <x:f>PERCENTILE(MC_Paths_Base!$M$5:$M$504,0.1)/'Monte Carlo'!M$31</x:f>
        <x:v>680834.6566279897</x:v>
      </x:c>
      <x:c r="O45" s="50" t="n">
        <x:f>PERCENTILE(MC_Paths_Base!$N$5:$N$504,0.1)/'Monte Carlo'!N$31</x:f>
        <x:v>659509.7552593288</x:v>
      </x:c>
      <x:c r="P45" s="50" t="n">
        <x:f>PERCENTILE(MC_Paths_Base!$O$5:$O$504,0.1)/'Monte Carlo'!O$31</x:f>
        <x:v>646140.8553639149</x:v>
      </x:c>
      <x:c r="Q45" s="50" t="n">
        <x:f>PERCENTILE(MC_Paths_Base!$P$5:$P$504,0.1)/'Monte Carlo'!P$31</x:f>
        <x:v>682741.0472767556</x:v>
      </x:c>
      <x:c r="R45" s="50" t="n">
        <x:f>PERCENTILE(MC_Paths_Base!$Q$5:$Q$504,0.1)/'Monte Carlo'!Q$31</x:f>
        <x:v>653428.5353153927</x:v>
      </x:c>
      <x:c r="S45" s="50" t="n">
        <x:f>PERCENTILE(MC_Paths_Base!$R$5:$R$504,0.1)/'Monte Carlo'!R$31</x:f>
        <x:v>634999.1054557264</x:v>
      </x:c>
      <x:c r="T45" s="50" t="n">
        <x:f>PERCENTILE(MC_Paths_Base!$S$5:$S$504,0.1)/'Monte Carlo'!S$31</x:f>
        <x:v>643649.2600273341</x:v>
      </x:c>
      <x:c r="U45" s="50" t="n">
        <x:f>PERCENTILE(MC_Paths_Base!$T$5:$T$504,0.1)/'Monte Carlo'!T$31</x:f>
        <x:v>651596.3499423392</x:v>
      </x:c>
      <x:c r="V45" s="50" t="n">
        <x:f>PERCENTILE(MC_Paths_Base!$U$5:$U$504,0.1)/'Monte Carlo'!U$31</x:f>
        <x:v>626069.8450702826</x:v>
      </x:c>
      <x:c r="W45" s="50" t="n">
        <x:f>PERCENTILE(MC_Paths_Base!$V$5:$V$504,0.1)/'Monte Carlo'!V$31</x:f>
        <x:v>638545.5635433064</x:v>
      </x:c>
      <x:c r="X45" s="50" t="n">
        <x:f>PERCENTILE(MC_Paths_Base!$W$5:$W$504,0.1)/'Monte Carlo'!W$31</x:f>
        <x:v>671899.910110107</x:v>
      </x:c>
      <x:c r="Y45" s="50" t="n">
        <x:f>PERCENTILE(MC_Paths_Base!$X$5:$X$504,0.1)/'Monte Carlo'!X$31</x:f>
        <x:v>693188.8369623173</x:v>
      </x:c>
      <x:c r="Z45" s="50" t="n">
        <x:f>PERCENTILE(MC_Paths_Base!$Y$5:$Y$504,0.1)/'Monte Carlo'!Y$31</x:f>
        <x:v>693666.2824763409</x:v>
      </x:c>
      <x:c r="AA45" s="50" t="n">
        <x:f>PERCENTILE(MC_Paths_Base!$Z$5:$Z$504,0.1)/'Monte Carlo'!Z$31</x:f>
        <x:v>716739.9542461161</x:v>
      </x:c>
      <x:c r="AB45" s="50" t="n">
        <x:f>PERCENTILE(MC_Paths_Base!$AA$5:$AA$504,0.1)/'Monte Carlo'!AA$31</x:f>
        <x:v>701012.1984435699</x:v>
      </x:c>
      <x:c r="AC45" s="50" t="n">
        <x:f>PERCENTILE(MC_Paths_Base!$AB$5:$AB$504,0.1)/'Monte Carlo'!AB$31</x:f>
        <x:v>698849.6087884726</x:v>
      </x:c>
      <x:c r="AD45" s="50" t="n">
        <x:f>PERCENTILE(MC_Paths_Base!$AC$5:$AC$504,0.1)/'Monte Carlo'!AC$31</x:f>
        <x:v>759769.6098045897</x:v>
      </x:c>
      <x:c r="AE45" s="50" t="n">
        <x:f>PERCENTILE(MC_Paths_Base!$AD$5:$AD$504,0.1)/'Monte Carlo'!AD$31</x:f>
        <x:v>770489.4213026518</x:v>
      </x:c>
      <x:c r="AF45" s="50" t="n">
        <x:f>PERCENTILE(MC_Paths_Base!$AE$5:$AE$504,0.1)/'Monte Carlo'!AE$31</x:f>
        <x:v>810772.1335867537</x:v>
      </x:c>
      <x:c r="AG45" s="50" t="n">
        <x:f>PERCENTILE(MC_Paths_Base!$AF$5:$AF$504,0.1)/'Monte Carlo'!AF$31</x:f>
        <x:v>846718.9156106042</x:v>
      </x:c>
      <x:c r="AJ45" t="n">
        <x:f>MIN(MC_Paths_Base!B45:AF45)</x:f>
        <x:v>1029031.25</x:v>
      </x:c>
      <x:c r="AK45" t="n">
        <x:f>MIN(MC_Paths_Base!B45+'Monte Carlo'!$B$32,MC_Paths_Base!C45+'Monte Carlo'!$C$32,MC_Paths_Base!D45+'Monte Carlo'!$D$32,MC_Paths_Base!E45+'Monte Carlo'!$E$32,MC_Paths_Base!F45+'Monte Carlo'!$F$32,MC_Paths_Base!G45+'Monte Carlo'!$G$32,MC_Paths_Base!H45+'Monte Carlo'!$H$32,MC_Paths_Base!I45+'Monte Carlo'!$I$32,MC_Paths_Base!J45+'Monte Carlo'!$J$32,MC_Paths_Base!K45+'Monte Carlo'!$K$32,MC_Paths_Base!L45+'Monte Carlo'!$L$32,MC_Paths_Base!M45+'Monte Carlo'!$M$32,MC_Paths_Base!N45+'Monte Carlo'!$N$32,MC_Paths_Base!O45+'Monte Carlo'!$O$32,MC_Paths_Base!P45+'Monte Carlo'!$P$32,MC_Paths_Base!Q45+'Monte Carlo'!$Q$32,MC_Paths_Base!R45+'Monte Carlo'!$R$32,MC_Paths_Base!S45+'Monte Carlo'!$S$32,MC_Paths_Base!T45+'Monte Carlo'!$T$32,MC_Paths_Base!U45+'Monte Carlo'!$U$32,MC_Paths_Base!V45+'Monte Carlo'!$V$32,MC_Paths_Base!W45+'Monte Carlo'!$W$32,MC_Paths_Base!X45+'Monte Carlo'!$X$32,MC_Paths_Base!Y45+'Monte Carlo'!$Y$32,MC_Paths_Base!Z45+'Monte Carlo'!$Z$32,MC_Paths_Base!AA45+'Monte Carlo'!$AA$32,MC_Paths_Base!AB45+'Monte Carlo'!$AB$32,MC_Paths_Base!AC45+'Monte Carlo'!$AC$32,MC_Paths_Base!AD45+'Monte Carlo'!$AD$32,MC_Paths_Base!AE45+'Monte Carlo'!$AE$32,MC_Paths_Base!AF45+'Monte Carlo'!$AF$32)</x:f>
        <x:v>893174.9612795494</x:v>
      </x:c>
      <x:c r="AL45" t="n">
        <x:f>MIN(MC_Paths_Base!B45+'Monte Carlo'!$B$34,MC_Paths_Base!C45+'Monte Carlo'!$C$34,MC_Paths_Base!D45+'Monte Carlo'!$D$34,MC_Paths_Base!E45+'Monte Carlo'!$E$34,MC_Paths_Base!F45+'Monte Carlo'!$F$34,MC_Paths_Base!G45+'Monte Carlo'!$G$34,MC_Paths_Base!H45+'Monte Carlo'!$H$34,MC_Paths_Base!I45+'Monte Carlo'!$I$34,MC_Paths_Base!J45+'Monte Carlo'!$J$34,MC_Paths_Base!K45+'Monte Carlo'!$K$34,MC_Paths_Base!L45+'Monte Carlo'!$L$34,MC_Paths_Base!M45+'Monte Carlo'!$M$34,MC_Paths_Base!N45+'Monte Carlo'!$N$34,MC_Paths_Base!O45+'Monte Carlo'!$O$34,MC_Paths_Base!P45+'Monte Carlo'!$P$34,MC_Paths_Base!Q45+'Monte Carlo'!$Q$34,MC_Paths_Base!R45+'Monte Carlo'!$R$34,MC_Paths_Base!S45+'Monte Carlo'!$S$34,MC_Paths_Base!T45+'Monte Carlo'!$T$34,MC_Paths_Base!U45+'Monte Carlo'!$U$34,MC_Paths_Base!V45+'Monte Carlo'!$V$34,MC_Paths_Base!W45+'Monte Carlo'!$W$34,MC_Paths_Base!X45+'Monte Carlo'!$X$34,MC_Paths_Base!Y45+'Monte Carlo'!$Y$34,MC_Paths_Base!Z45+'Monte Carlo'!$Z$34,MC_Paths_Base!AA45+'Monte Carlo'!$AA$34,MC_Paths_Base!AB45+'Monte Carlo'!$AB$34,MC_Paths_Base!AC45+'Monte Carlo'!$AC$34,MC_Paths_Base!AD45+'Monte Carlo'!$AD$34,MC_Paths_Base!AE45+'Monte Carlo'!$AE$34,MC_Paths_Base!AF45+'Monte Carlo'!$AF$34)</x:f>
        <x:v>749849.7462705509</x:v>
      </x:c>
      <x:c r="AM45" t="n">
        <x:f>MIN(MC_Paths_Base!B45+'Monte Carlo'!$B$35,MC_Paths_Base!C45+'Monte Carlo'!$C$35,MC_Paths_Base!D45+'Monte Carlo'!$D$35,MC_Paths_Base!E45+'Monte Carlo'!$E$35,MC_Paths_Base!F45+'Monte Carlo'!$F$35,MC_Paths_Base!G45+'Monte Carlo'!$G$35,MC_Paths_Base!H45+'Monte Carlo'!$H$35,MC_Paths_Base!I45+'Monte Carlo'!$I$35,MC_Paths_Base!J45+'Monte Carlo'!$J$35,MC_Paths_Base!K45+'Monte Carlo'!$K$35,MC_Paths_Base!L45+'Monte Carlo'!$L$35,MC_Paths_Base!M45+'Monte Carlo'!$M$35,MC_Paths_Base!N45+'Monte Carlo'!$N$35,MC_Paths_Base!O45+'Monte Carlo'!$O$35,MC_Paths_Base!P45+'Monte Carlo'!$P$35,MC_Paths_Base!Q45+'Monte Carlo'!$Q$35,MC_Paths_Base!R45+'Monte Carlo'!$R$35,MC_Paths_Base!S45+'Monte Carlo'!$S$35,MC_Paths_Base!T45+'Monte Carlo'!$T$35,MC_Paths_Base!U45+'Monte Carlo'!$U$35,MC_Paths_Base!V45+'Monte Carlo'!$V$35,MC_Paths_Base!W45+'Monte Carlo'!$W$35,MC_Paths_Base!X45+'Monte Carlo'!$X$35,MC_Paths_Base!Y45+'Monte Carlo'!$Y$35,MC_Paths_Base!Z45+'Monte Carlo'!$Z$35,MC_Paths_Base!AA45+'Monte Carlo'!$AA$35,MC_Paths_Base!AB45+'Monte Carlo'!$AB$35,MC_Paths_Base!AC45+'Monte Carlo'!$AC$35,MC_Paths_Base!AD45+'Monte Carlo'!$AD$35,MC_Paths_Base!AE45+'Monte Carlo'!$AE$35,MC_Paths_Base!AF45+'Monte Carlo'!$AF$35)</x:f>
        <x:v>615223.4401857995</x:v>
      </x:c>
    </x:row>
    <x:row r="46">
      <x:c r="A46" t="s">
        <x:v>955</x:v>
      </x:c>
      <x:c r="B46" t="s">
        <x:v>134</x:v>
      </x:c>
      <x:c r="C46" s="50" t="n">
        <x:f>PERCENTILE(MC_Paths_Base!$B$5:$B$504,0.15)/'Monte Carlo'!B$31</x:f>
        <x:v>1029031.25</x:v>
      </x:c>
      <x:c r="D46" s="50" t="n">
        <x:f>PERCENTILE(MC_Paths_Base!$C$5:$C$504,0.15)/'Monte Carlo'!C$31</x:f>
        <x:v>903787.1135526141</x:v>
      </x:c>
      <x:c r="E46" s="50" t="n">
        <x:f>PERCENTILE(MC_Paths_Base!$D$5:$D$504,0.15)/'Monte Carlo'!D$31</x:f>
        <x:v>872815.3788754448</x:v>
      </x:c>
      <x:c r="F46" s="50" t="n">
        <x:f>PERCENTILE(MC_Paths_Base!$E$5:$E$504,0.15)/'Monte Carlo'!E$31</x:f>
        <x:v>846677.2634294052</x:v>
      </x:c>
      <x:c r="G46" s="50" t="n">
        <x:f>PERCENTILE(MC_Paths_Base!$F$5:$F$504,0.15)/'Monte Carlo'!F$31</x:f>
        <x:v>795004.7402772821</x:v>
      </x:c>
      <x:c r="H46" s="50" t="n">
        <x:f>PERCENTILE(MC_Paths_Base!$G$5:$G$504,0.15)/'Monte Carlo'!G$31</x:f>
        <x:v>778255.815203499</x:v>
      </x:c>
      <x:c r="I46" s="50" t="n">
        <x:f>PERCENTILE(MC_Paths_Base!$H$5:$H$504,0.15)/'Monte Carlo'!H$31</x:f>
        <x:v>759168.653192046</x:v>
      </x:c>
      <x:c r="J46" s="50" t="n">
        <x:f>PERCENTILE(MC_Paths_Base!$I$5:$I$504,0.15)/'Monte Carlo'!I$31</x:f>
        <x:v>725257.6934171283</x:v>
      </x:c>
      <x:c r="K46" s="50" t="n">
        <x:f>PERCENTILE(MC_Paths_Base!$J$5:$J$504,0.15)/'Monte Carlo'!J$31</x:f>
        <x:v>742921.1787959446</x:v>
      </x:c>
      <x:c r="L46" s="50" t="n">
        <x:f>PERCENTILE(MC_Paths_Base!$K$5:$K$504,0.15)/'Monte Carlo'!K$31</x:f>
        <x:v>731014.796173587</x:v>
      </x:c>
      <x:c r="M46" s="50" t="n">
        <x:f>PERCENTILE(MC_Paths_Base!$L$5:$L$504,0.15)/'Monte Carlo'!L$31</x:f>
        <x:v>751952.5927277356</x:v>
      </x:c>
      <x:c r="N46" s="50" t="n">
        <x:f>PERCENTILE(MC_Paths_Base!$M$5:$M$504,0.15)/'Monte Carlo'!M$31</x:f>
        <x:v>766674.7719989025</x:v>
      </x:c>
      <x:c r="O46" s="50" t="n">
        <x:f>PERCENTILE(MC_Paths_Base!$N$5:$N$504,0.15)/'Monte Carlo'!N$31</x:f>
        <x:v>761380.6330083845</x:v>
      </x:c>
      <x:c r="P46" s="50" t="n">
        <x:f>PERCENTILE(MC_Paths_Base!$O$5:$O$504,0.15)/'Monte Carlo'!O$31</x:f>
        <x:v>739931.0584817879</x:v>
      </x:c>
      <x:c r="Q46" s="50" t="n">
        <x:f>PERCENTILE(MC_Paths_Base!$P$5:$P$504,0.15)/'Monte Carlo'!P$31</x:f>
        <x:v>747935.3195349085</x:v>
      </x:c>
      <x:c r="R46" s="50" t="n">
        <x:f>PERCENTILE(MC_Paths_Base!$Q$5:$Q$504,0.15)/'Monte Carlo'!Q$31</x:f>
        <x:v>733208.4881749764</x:v>
      </x:c>
      <x:c r="S46" s="50" t="n">
        <x:f>PERCENTILE(MC_Paths_Base!$R$5:$R$504,0.15)/'Monte Carlo'!R$31</x:f>
        <x:v>733876.234301533</x:v>
      </x:c>
      <x:c r="T46" s="50" t="n">
        <x:f>PERCENTILE(MC_Paths_Base!$S$5:$S$504,0.15)/'Monte Carlo'!S$31</x:f>
        <x:v>748308.8434239499</x:v>
      </x:c>
      <x:c r="U46" s="50" t="n">
        <x:f>PERCENTILE(MC_Paths_Base!$T$5:$T$504,0.15)/'Monte Carlo'!T$31</x:f>
        <x:v>757912.1473084243</x:v>
      </x:c>
      <x:c r="V46" s="50" t="n">
        <x:f>PERCENTILE(MC_Paths_Base!$U$5:$U$504,0.15)/'Monte Carlo'!U$31</x:f>
        <x:v>731944.3472347289</x:v>
      </x:c>
      <x:c r="W46" s="50" t="n">
        <x:f>PERCENTILE(MC_Paths_Base!$V$5:$V$504,0.15)/'Monte Carlo'!V$31</x:f>
        <x:v>776817.4719067905</x:v>
      </x:c>
      <x:c r="X46" s="50" t="n">
        <x:f>PERCENTILE(MC_Paths_Base!$W$5:$W$504,0.15)/'Monte Carlo'!W$31</x:f>
        <x:v>769084.5903932416</x:v>
      </x:c>
      <x:c r="Y46" s="50" t="n">
        <x:f>PERCENTILE(MC_Paths_Base!$X$5:$X$504,0.15)/'Monte Carlo'!X$31</x:f>
        <x:v>813874.9120210513</x:v>
      </x:c>
      <x:c r="Z46" s="50" t="n">
        <x:f>PERCENTILE(MC_Paths_Base!$Y$5:$Y$504,0.15)/'Monte Carlo'!Y$31</x:f>
        <x:v>833253.8809210446</x:v>
      </x:c>
      <x:c r="AA46" s="50" t="n">
        <x:f>PERCENTILE(MC_Paths_Base!$Z$5:$Z$504,0.15)/'Monte Carlo'!Z$31</x:f>
        <x:v>856326.4766662172</x:v>
      </x:c>
      <x:c r="AB46" s="50" t="n">
        <x:f>PERCENTILE(MC_Paths_Base!$AA$5:$AA$504,0.15)/'Monte Carlo'!AA$31</x:f>
        <x:v>837477.3479427386</x:v>
      </x:c>
      <x:c r="AC46" s="50" t="n">
        <x:f>PERCENTILE(MC_Paths_Base!$AB$5:$AB$504,0.15)/'Monte Carlo'!AB$31</x:f>
        <x:v>852368.7039592891</x:v>
      </x:c>
      <x:c r="AD46" s="50" t="n">
        <x:f>PERCENTILE(MC_Paths_Base!$AC$5:$AC$504,0.15)/'Monte Carlo'!AC$31</x:f>
        <x:v>858317.7218906524</x:v>
      </x:c>
      <x:c r="AE46" s="50" t="n">
        <x:f>PERCENTILE(MC_Paths_Base!$AD$5:$AD$504,0.15)/'Monte Carlo'!AD$31</x:f>
        <x:v>899744.3144733547</x:v>
      </x:c>
      <x:c r="AF46" s="50" t="n">
        <x:f>PERCENTILE(MC_Paths_Base!$AE$5:$AE$504,0.15)/'Monte Carlo'!AE$31</x:f>
        <x:v>941157.403729097</x:v>
      </x:c>
      <x:c r="AG46" s="50" t="n">
        <x:f>PERCENTILE(MC_Paths_Base!$AF$5:$AF$504,0.15)/'Monte Carlo'!AF$31</x:f>
        <x:v>1000111.0951034315</x:v>
      </x:c>
      <x:c r="AJ46" t="n">
        <x:f>MIN(MC_Paths_Base!B46:AF46)</x:f>
        <x:v>1029031.25</x:v>
      </x:c>
      <x:c r="AK46" t="n">
        <x:f>MIN(MC_Paths_Base!B46+'Monte Carlo'!$B$32,MC_Paths_Base!C46+'Monte Carlo'!$C$32,MC_Paths_Base!D46+'Monte Carlo'!$D$32,MC_Paths_Base!E46+'Monte Carlo'!$E$32,MC_Paths_Base!F46+'Monte Carlo'!$F$32,MC_Paths_Base!G46+'Monte Carlo'!$G$32,MC_Paths_Base!H46+'Monte Carlo'!$H$32,MC_Paths_Base!I46+'Monte Carlo'!$I$32,MC_Paths_Base!J46+'Monte Carlo'!$J$32,MC_Paths_Base!K46+'Monte Carlo'!$K$32,MC_Paths_Base!L46+'Monte Carlo'!$L$32,MC_Paths_Base!M46+'Monte Carlo'!$M$32,MC_Paths_Base!N46+'Monte Carlo'!$N$32,MC_Paths_Base!O46+'Monte Carlo'!$O$32,MC_Paths_Base!P46+'Monte Carlo'!$P$32,MC_Paths_Base!Q46+'Monte Carlo'!$Q$32,MC_Paths_Base!R46+'Monte Carlo'!$R$32,MC_Paths_Base!S46+'Monte Carlo'!$S$32,MC_Paths_Base!T46+'Monte Carlo'!$T$32,MC_Paths_Base!U46+'Monte Carlo'!$U$32,MC_Paths_Base!V46+'Monte Carlo'!$V$32,MC_Paths_Base!W46+'Monte Carlo'!$W$32,MC_Paths_Base!X46+'Monte Carlo'!$X$32,MC_Paths_Base!Y46+'Monte Carlo'!$Y$32,MC_Paths_Base!Z46+'Monte Carlo'!$Z$32,MC_Paths_Base!AA46+'Monte Carlo'!$AA$32,MC_Paths_Base!AB46+'Monte Carlo'!$AB$32,MC_Paths_Base!AC46+'Monte Carlo'!$AC$32,MC_Paths_Base!AD46+'Monte Carlo'!$AD$32,MC_Paths_Base!AE46+'Monte Carlo'!$AE$32,MC_Paths_Base!AF46+'Monte Carlo'!$AF$32)</x:f>
        <x:v>1029031.25</x:v>
      </x:c>
      <x:c r="AL46" t="n">
        <x:f>MIN(MC_Paths_Base!B46+'Monte Carlo'!$B$34,MC_Paths_Base!C46+'Monte Carlo'!$C$34,MC_Paths_Base!D46+'Monte Carlo'!$D$34,MC_Paths_Base!E46+'Monte Carlo'!$E$34,MC_Paths_Base!F46+'Monte Carlo'!$F$34,MC_Paths_Base!G46+'Monte Carlo'!$G$34,MC_Paths_Base!H46+'Monte Carlo'!$H$34,MC_Paths_Base!I46+'Monte Carlo'!$I$34,MC_Paths_Base!J46+'Monte Carlo'!$J$34,MC_Paths_Base!K46+'Monte Carlo'!$K$34,MC_Paths_Base!L46+'Monte Carlo'!$L$34,MC_Paths_Base!M46+'Monte Carlo'!$M$34,MC_Paths_Base!N46+'Monte Carlo'!$N$34,MC_Paths_Base!O46+'Monte Carlo'!$O$34,MC_Paths_Base!P46+'Monte Carlo'!$P$34,MC_Paths_Base!Q46+'Monte Carlo'!$Q$34,MC_Paths_Base!R46+'Monte Carlo'!$R$34,MC_Paths_Base!S46+'Monte Carlo'!$S$34,MC_Paths_Base!T46+'Monte Carlo'!$T$34,MC_Paths_Base!U46+'Monte Carlo'!$U$34,MC_Paths_Base!V46+'Monte Carlo'!$V$34,MC_Paths_Base!W46+'Monte Carlo'!$W$34,MC_Paths_Base!X46+'Monte Carlo'!$X$34,MC_Paths_Base!Y46+'Monte Carlo'!$Y$34,MC_Paths_Base!Z46+'Monte Carlo'!$Z$34,MC_Paths_Base!AA46+'Monte Carlo'!$AA$34,MC_Paths_Base!AB46+'Monte Carlo'!$AB$34,MC_Paths_Base!AC46+'Monte Carlo'!$AC$34,MC_Paths_Base!AD46+'Monte Carlo'!$AD$34,MC_Paths_Base!AE46+'Monte Carlo'!$AE$34,MC_Paths_Base!AF46+'Monte Carlo'!$AF$34)</x:f>
        <x:v>954260.5453428865</x:v>
      </x:c>
      <x:c r="AM46" t="n">
        <x:f>MIN(MC_Paths_Base!B46+'Monte Carlo'!$B$35,MC_Paths_Base!C46+'Monte Carlo'!$C$35,MC_Paths_Base!D46+'Monte Carlo'!$D$35,MC_Paths_Base!E46+'Monte Carlo'!$E$35,MC_Paths_Base!F46+'Monte Carlo'!$F$35,MC_Paths_Base!G46+'Monte Carlo'!$G$35,MC_Paths_Base!H46+'Monte Carlo'!$H$35,MC_Paths_Base!I46+'Monte Carlo'!$I$35,MC_Paths_Base!J46+'Monte Carlo'!$J$35,MC_Paths_Base!K46+'Monte Carlo'!$K$35,MC_Paths_Base!L46+'Monte Carlo'!$L$35,MC_Paths_Base!M46+'Monte Carlo'!$M$35,MC_Paths_Base!N46+'Monte Carlo'!$N$35,MC_Paths_Base!O46+'Monte Carlo'!$O$35,MC_Paths_Base!P46+'Monte Carlo'!$P$35,MC_Paths_Base!Q46+'Monte Carlo'!$Q$35,MC_Paths_Base!R46+'Monte Carlo'!$R$35,MC_Paths_Base!S46+'Monte Carlo'!$S$35,MC_Paths_Base!T46+'Monte Carlo'!$T$35,MC_Paths_Base!U46+'Monte Carlo'!$U$35,MC_Paths_Base!V46+'Monte Carlo'!$V$35,MC_Paths_Base!W46+'Monte Carlo'!$W$35,MC_Paths_Base!X46+'Monte Carlo'!$X$35,MC_Paths_Base!Y46+'Monte Carlo'!$Y$35,MC_Paths_Base!Z46+'Monte Carlo'!$Z$35,MC_Paths_Base!AA46+'Monte Carlo'!$AA$35,MC_Paths_Base!AB46+'Monte Carlo'!$AB$35,MC_Paths_Base!AC46+'Monte Carlo'!$AC$35,MC_Paths_Base!AD46+'Monte Carlo'!$AD$35,MC_Paths_Base!AE46+'Monte Carlo'!$AE$35,MC_Paths_Base!AF46+'Monte Carlo'!$AF$35)</x:f>
        <x:v>831180.6574558166</x:v>
      </x:c>
    </x:row>
    <x:row r="47">
      <x:c r="A47" t="s">
        <x:v>955</x:v>
      </x:c>
      <x:c r="B47" t="s">
        <x:v>140</x:v>
      </x:c>
      <x:c r="C47" s="50" t="n">
        <x:f>PERCENTILE(MC_Paths_Base!$B$5:$B$504,0.5)/'Monte Carlo'!B$31</x:f>
        <x:v>1029031.25</x:v>
      </x:c>
      <x:c r="D47" s="50" t="n">
        <x:f>PERCENTILE(MC_Paths_Base!$C$5:$C$504,0.5)/'Monte Carlo'!C$31</x:f>
        <x:v>1061040.9617872275</x:v>
      </x:c>
      <x:c r="E47" s="50" t="n">
        <x:f>PERCENTILE(MC_Paths_Base!$D$5:$D$504,0.5)/'Monte Carlo'!D$31</x:f>
        <x:v>1086627.3598854826</x:v>
      </x:c>
      <x:c r="F47" s="50" t="n">
        <x:f>PERCENTILE(MC_Paths_Base!$E$5:$E$504,0.5)/'Monte Carlo'!E$31</x:f>
        <x:v>1107002.85908352</x:v>
      </x:c>
      <x:c r="G47" s="50" t="n">
        <x:f>PERCENTILE(MC_Paths_Base!$F$5:$F$504,0.5)/'Monte Carlo'!F$31</x:f>
        <x:v>1115451.5524002372</x:v>
      </x:c>
      <x:c r="H47" s="50" t="n">
        <x:f>PERCENTILE(MC_Paths_Base!$G$5:$G$504,0.5)/'Monte Carlo'!G$31</x:f>
        <x:v>1136028.2401967975</x:v>
      </x:c>
      <x:c r="I47" s="50" t="n">
        <x:f>PERCENTILE(MC_Paths_Base!$H$5:$H$504,0.5)/'Monte Carlo'!H$31</x:f>
        <x:v>1135448.8763039408</x:v>
      </x:c>
      <x:c r="J47" s="50" t="n">
        <x:f>PERCENTILE(MC_Paths_Base!$I$5:$I$504,0.5)/'Monte Carlo'!I$31</x:f>
        <x:v>1158823.8551136586</x:v>
      </x:c>
      <x:c r="K47" s="50" t="n">
        <x:f>PERCENTILE(MC_Paths_Base!$J$5:$J$504,0.5)/'Monte Carlo'!J$31</x:f>
        <x:v>1187744.1717529595</x:v>
      </x:c>
      <x:c r="L47" s="50" t="n">
        <x:f>PERCENTILE(MC_Paths_Base!$K$5:$K$504,0.5)/'Monte Carlo'!K$31</x:f>
        <x:v>1239097.346902786</x:v>
      </x:c>
      <x:c r="M47" s="50" t="n">
        <x:f>PERCENTILE(MC_Paths_Base!$L$5:$L$504,0.5)/'Monte Carlo'!L$31</x:f>
        <x:v>1259472.481744657</x:v>
      </x:c>
      <x:c r="N47" s="50" t="n">
        <x:f>PERCENTILE(MC_Paths_Base!$M$5:$M$504,0.5)/'Monte Carlo'!M$31</x:f>
        <x:v>1276609.9775937756</x:v>
      </x:c>
      <x:c r="O47" s="50" t="n">
        <x:f>PERCENTILE(MC_Paths_Base!$N$5:$N$504,0.5)/'Monte Carlo'!N$31</x:f>
        <x:v>1301355.4166883235</x:v>
      </x:c>
      <x:c r="P47" s="50" t="n">
        <x:f>PERCENTILE(MC_Paths_Base!$O$5:$O$504,0.5)/'Monte Carlo'!O$31</x:f>
        <x:v>1325540.3790492227</x:v>
      </x:c>
      <x:c r="Q47" s="50" t="n">
        <x:f>PERCENTILE(MC_Paths_Base!$P$5:$P$504,0.5)/'Monte Carlo'!P$31</x:f>
        <x:v>1376363.9277268548</x:v>
      </x:c>
      <x:c r="R47" s="50" t="n">
        <x:f>PERCENTILE(MC_Paths_Base!$Q$5:$Q$504,0.5)/'Monte Carlo'!Q$31</x:f>
        <x:v>1416889.9897450192</x:v>
      </x:c>
      <x:c r="S47" s="50" t="n">
        <x:f>PERCENTILE(MC_Paths_Base!$R$5:$R$504,0.5)/'Monte Carlo'!R$31</x:f>
        <x:v>1485695.675568321</x:v>
      </x:c>
      <x:c r="T47" s="50" t="n">
        <x:f>PERCENTILE(MC_Paths_Base!$S$5:$S$504,0.5)/'Monte Carlo'!S$31</x:f>
        <x:v>1527889.350938426</x:v>
      </x:c>
      <x:c r="U47" s="50" t="n">
        <x:f>PERCENTILE(MC_Paths_Base!$T$5:$T$504,0.5)/'Monte Carlo'!T$31</x:f>
        <x:v>1576043.8732872012</x:v>
      </x:c>
      <x:c r="V47" s="50" t="n">
        <x:f>PERCENTILE(MC_Paths_Base!$U$5:$U$504,0.5)/'Monte Carlo'!U$31</x:f>
        <x:v>1594758.7804395948</x:v>
      </x:c>
      <x:c r="W47" s="50" t="n">
        <x:f>PERCENTILE(MC_Paths_Base!$V$5:$V$504,0.5)/'Monte Carlo'!V$31</x:f>
        <x:v>1694838.9521996798</x:v>
      </x:c>
      <x:c r="X47" s="50" t="n">
        <x:f>PERCENTILE(MC_Paths_Base!$W$5:$W$504,0.5)/'Monte Carlo'!W$31</x:f>
        <x:v>1778873.8752455998</x:v>
      </x:c>
      <x:c r="Y47" s="50" t="n">
        <x:f>PERCENTILE(MC_Paths_Base!$X$5:$X$504,0.5)/'Monte Carlo'!X$31</x:f>
        <x:v>1816309.5161461516</x:v>
      </x:c>
      <x:c r="Z47" s="50" t="n">
        <x:f>PERCENTILE(MC_Paths_Base!$Y$5:$Y$504,0.5)/'Monte Carlo'!Y$31</x:f>
        <x:v>1871832.8485874184</x:v>
      </x:c>
      <x:c r="AA47" s="50" t="n">
        <x:f>PERCENTILE(MC_Paths_Base!$Z$5:$Z$504,0.5)/'Monte Carlo'!Z$31</x:f>
        <x:v>1801848.7094666658</x:v>
      </x:c>
      <x:c r="AB47" s="50" t="n">
        <x:f>PERCENTILE(MC_Paths_Base!$AA$5:$AA$504,0.5)/'Monte Carlo'!AA$31</x:f>
        <x:v>1888938.439384654</x:v>
      </x:c>
      <x:c r="AC47" s="50" t="n">
        <x:f>PERCENTILE(MC_Paths_Base!$AB$5:$AB$504,0.5)/'Monte Carlo'!AB$31</x:f>
        <x:v>2034552.2084229311</x:v>
      </x:c>
      <x:c r="AD47" s="50" t="n">
        <x:f>PERCENTILE(MC_Paths_Base!$AC$5:$AC$504,0.5)/'Monte Carlo'!AC$31</x:f>
        <x:v>2092388.9389899005</x:v>
      </x:c>
      <x:c r="AE47" s="50" t="n">
        <x:f>PERCENTILE(MC_Paths_Base!$AD$5:$AD$504,0.5)/'Monte Carlo'!AD$31</x:f>
        <x:v>2124894.2194514833</x:v>
      </x:c>
      <x:c r="AF47" s="50" t="n">
        <x:f>PERCENTILE(MC_Paths_Base!$AE$5:$AE$504,0.5)/'Monte Carlo'!AE$31</x:f>
        <x:v>2210340.417009099</x:v>
      </x:c>
      <x:c r="AG47" s="50" t="n">
        <x:f>PERCENTILE(MC_Paths_Base!$AF$5:$AF$504,0.5)/'Monte Carlo'!AF$31</x:f>
        <x:v>2223686.3798532872</x:v>
      </x:c>
      <x:c r="AJ47" t="n">
        <x:f>MIN(MC_Paths_Base!B47:AF47)</x:f>
        <x:v>705158.695845579</x:v>
      </x:c>
      <x:c r="AK47" t="n">
        <x:f>MIN(MC_Paths_Base!B47+'Monte Carlo'!$B$32,MC_Paths_Base!C47+'Monte Carlo'!$C$32,MC_Paths_Base!D47+'Monte Carlo'!$D$32,MC_Paths_Base!E47+'Monte Carlo'!$E$32,MC_Paths_Base!F47+'Monte Carlo'!$F$32,MC_Paths_Base!G47+'Monte Carlo'!$G$32,MC_Paths_Base!H47+'Monte Carlo'!$H$32,MC_Paths_Base!I47+'Monte Carlo'!$I$32,MC_Paths_Base!J47+'Monte Carlo'!$J$32,MC_Paths_Base!K47+'Monte Carlo'!$K$32,MC_Paths_Base!L47+'Monte Carlo'!$L$32,MC_Paths_Base!M47+'Monte Carlo'!$M$32,MC_Paths_Base!N47+'Monte Carlo'!$N$32,MC_Paths_Base!O47+'Monte Carlo'!$O$32,MC_Paths_Base!P47+'Monte Carlo'!$P$32,MC_Paths_Base!Q47+'Monte Carlo'!$Q$32,MC_Paths_Base!R47+'Monte Carlo'!$R$32,MC_Paths_Base!S47+'Monte Carlo'!$S$32,MC_Paths_Base!T47+'Monte Carlo'!$T$32,MC_Paths_Base!U47+'Monte Carlo'!$U$32,MC_Paths_Base!V47+'Monte Carlo'!$V$32,MC_Paths_Base!W47+'Monte Carlo'!$W$32,MC_Paths_Base!X47+'Monte Carlo'!$X$32,MC_Paths_Base!Y47+'Monte Carlo'!$Y$32,MC_Paths_Base!Z47+'Monte Carlo'!$Z$32,MC_Paths_Base!AA47+'Monte Carlo'!$AA$32,MC_Paths_Base!AB47+'Monte Carlo'!$AB$32,MC_Paths_Base!AC47+'Monte Carlo'!$AC$32,MC_Paths_Base!AD47+'Monte Carlo'!$AD$32,MC_Paths_Base!AE47+'Monte Carlo'!$AE$32,MC_Paths_Base!AF47+'Monte Carlo'!$AF$32)</x:f>
        <x:v>484819.91055294196</x:v>
      </x:c>
      <x:c r="AL47" t="n">
        <x:f>MIN(MC_Paths_Base!B47+'Monte Carlo'!$B$34,MC_Paths_Base!C47+'Monte Carlo'!$C$34,MC_Paths_Base!D47+'Monte Carlo'!$D$34,MC_Paths_Base!E47+'Monte Carlo'!$E$34,MC_Paths_Base!F47+'Monte Carlo'!$F$34,MC_Paths_Base!G47+'Monte Carlo'!$G$34,MC_Paths_Base!H47+'Monte Carlo'!$H$34,MC_Paths_Base!I47+'Monte Carlo'!$I$34,MC_Paths_Base!J47+'Monte Carlo'!$J$34,MC_Paths_Base!K47+'Monte Carlo'!$K$34,MC_Paths_Base!L47+'Monte Carlo'!$L$34,MC_Paths_Base!M47+'Monte Carlo'!$M$34,MC_Paths_Base!N47+'Monte Carlo'!$N$34,MC_Paths_Base!O47+'Monte Carlo'!$O$34,MC_Paths_Base!P47+'Monte Carlo'!$P$34,MC_Paths_Base!Q47+'Monte Carlo'!$Q$34,MC_Paths_Base!R47+'Monte Carlo'!$R$34,MC_Paths_Base!S47+'Monte Carlo'!$S$34,MC_Paths_Base!T47+'Monte Carlo'!$T$34,MC_Paths_Base!U47+'Monte Carlo'!$U$34,MC_Paths_Base!V47+'Monte Carlo'!$V$34,MC_Paths_Base!W47+'Monte Carlo'!$W$34,MC_Paths_Base!X47+'Monte Carlo'!$X$34,MC_Paths_Base!Y47+'Monte Carlo'!$Y$34,MC_Paths_Base!Z47+'Monte Carlo'!$Z$34,MC_Paths_Base!AA47+'Monte Carlo'!$AA$34,MC_Paths_Base!AB47+'Monte Carlo'!$AB$34,MC_Paths_Base!AC47+'Monte Carlo'!$AC$34,MC_Paths_Base!AD47+'Monte Carlo'!$AD$34,MC_Paths_Base!AE47+'Monte Carlo'!$AE$34,MC_Paths_Base!AF47+'Monte Carlo'!$AF$34)</x:f>
        <x:v>-722562.3640400547</x:v>
      </x:c>
      <x:c r="AM47" t="n">
        <x:f>MIN(MC_Paths_Base!B47+'Monte Carlo'!$B$35,MC_Paths_Base!C47+'Monte Carlo'!$C$35,MC_Paths_Base!D47+'Monte Carlo'!$D$35,MC_Paths_Base!E47+'Monte Carlo'!$E$35,MC_Paths_Base!F47+'Monte Carlo'!$F$35,MC_Paths_Base!G47+'Monte Carlo'!$G$35,MC_Paths_Base!H47+'Monte Carlo'!$H$35,MC_Paths_Base!I47+'Monte Carlo'!$I$35,MC_Paths_Base!J47+'Monte Carlo'!$J$35,MC_Paths_Base!K47+'Monte Carlo'!$K$35,MC_Paths_Base!L47+'Monte Carlo'!$L$35,MC_Paths_Base!M47+'Monte Carlo'!$M$35,MC_Paths_Base!N47+'Monte Carlo'!$N$35,MC_Paths_Base!O47+'Monte Carlo'!$O$35,MC_Paths_Base!P47+'Monte Carlo'!$P$35,MC_Paths_Base!Q47+'Monte Carlo'!$Q$35,MC_Paths_Base!R47+'Monte Carlo'!$R$35,MC_Paths_Base!S47+'Monte Carlo'!$S$35,MC_Paths_Base!T47+'Monte Carlo'!$T$35,MC_Paths_Base!U47+'Monte Carlo'!$U$35,MC_Paths_Base!V47+'Monte Carlo'!$V$35,MC_Paths_Base!W47+'Monte Carlo'!$W$35,MC_Paths_Base!X47+'Monte Carlo'!$X$35,MC_Paths_Base!Y47+'Monte Carlo'!$Y$35,MC_Paths_Base!Z47+'Monte Carlo'!$Z$35,MC_Paths_Base!AA47+'Monte Carlo'!$AA$35,MC_Paths_Base!AB47+'Monte Carlo'!$AB$35,MC_Paths_Base!AC47+'Monte Carlo'!$AC$35,MC_Paths_Base!AD47+'Monte Carlo'!$AD$35,MC_Paths_Base!AE47+'Monte Carlo'!$AE$35,MC_Paths_Base!AF47+'Monte Carlo'!$AF$35)</x:f>
        <x:v>-676377.6131803849</x:v>
      </x:c>
    </x:row>
    <x:row r="48">
      <x:c r="A48" t="s">
        <x:v>955</x:v>
      </x:c>
      <x:c r="B48" t="s">
        <x:v>146</x:v>
      </x:c>
      <x:c r="C48" s="50" t="n">
        <x:f>PERCENTILE(MC_Paths_Base!$B$5:$B$504,0.85)/'Monte Carlo'!B$31</x:f>
        <x:v>1029031.25</x:v>
      </x:c>
      <x:c r="D48" s="50" t="n">
        <x:f>PERCENTILE(MC_Paths_Base!$C$5:$C$504,0.85)/'Monte Carlo'!C$31</x:f>
        <x:v>1226414.8934743255</x:v>
      </x:c>
      <x:c r="E48" s="50" t="n">
        <x:f>PERCENTILE(MC_Paths_Base!$D$5:$D$504,0.85)/'Monte Carlo'!D$31</x:f>
        <x:v>1368622.2530647353</x:v>
      </x:c>
      <x:c r="F48" s="50" t="n">
        <x:f>PERCENTILE(MC_Paths_Base!$E$5:$E$504,0.85)/'Monte Carlo'!E$31</x:f>
        <x:v>1462908.20108705</x:v>
      </x:c>
      <x:c r="G48" s="50" t="n">
        <x:f>PERCENTILE(MC_Paths_Base!$F$5:$F$504,0.85)/'Monte Carlo'!F$31</x:f>
        <x:v>1555115.34531885</x:v>
      </x:c>
      <x:c r="H48" s="50" t="n">
        <x:f>PERCENTILE(MC_Paths_Base!$G$5:$G$504,0.85)/'Monte Carlo'!G$31</x:f>
        <x:v>1633107.0623924301</x:v>
      </x:c>
      <x:c r="I48" s="50" t="n">
        <x:f>PERCENTILE(MC_Paths_Base!$H$5:$H$504,0.85)/'Monte Carlo'!H$31</x:f>
        <x:v>1732784.4442453717</x:v>
      </x:c>
      <x:c r="J48" s="50" t="n">
        <x:f>PERCENTILE(MC_Paths_Base!$I$5:$I$504,0.85)/'Monte Carlo'!I$31</x:f>
        <x:v>1842743.1336812528</x:v>
      </x:c>
      <x:c r="K48" s="50" t="n">
        <x:f>PERCENTILE(MC_Paths_Base!$J$5:$J$504,0.85)/'Monte Carlo'!J$31</x:f>
        <x:v>1943146.8768261815</x:v>
      </x:c>
      <x:c r="L48" s="50" t="n">
        <x:f>PERCENTILE(MC_Paths_Base!$K$5:$K$504,0.85)/'Monte Carlo'!K$31</x:f>
        <x:v>2024478.1732335794</x:v>
      </x:c>
      <x:c r="M48" s="50" t="n">
        <x:f>PERCENTILE(MC_Paths_Base!$L$5:$L$504,0.85)/'Monte Carlo'!L$31</x:f>
        <x:v>2191029.796407918</x:v>
      </x:c>
      <x:c r="N48" s="50" t="n">
        <x:f>PERCENTILE(MC_Paths_Base!$M$5:$M$504,0.85)/'Monte Carlo'!M$31</x:f>
        <x:v>2236202.0012301425</x:v>
      </x:c>
      <x:c r="O48" s="50" t="n">
        <x:f>PERCENTILE(MC_Paths_Base!$N$5:$N$504,0.85)/'Monte Carlo'!N$31</x:f>
        <x:v>2442135.7633488984</x:v>
      </x:c>
      <x:c r="P48" s="50" t="n">
        <x:f>PERCENTILE(MC_Paths_Base!$O$5:$O$504,0.85)/'Monte Carlo'!O$31</x:f>
        <x:v>2546367.4376489692</x:v>
      </x:c>
      <x:c r="Q48" s="50" t="n">
        <x:f>PERCENTILE(MC_Paths_Base!$P$5:$P$504,0.85)/'Monte Carlo'!P$31</x:f>
        <x:v>2640451.423909977</x:v>
      </x:c>
      <x:c r="R48" s="50" t="n">
        <x:f>PERCENTILE(MC_Paths_Base!$Q$5:$Q$504,0.85)/'Monte Carlo'!Q$31</x:f>
        <x:v>2834439.506934475</x:v>
      </x:c>
      <x:c r="S48" s="50" t="n">
        <x:f>PERCENTILE(MC_Paths_Base!$R$5:$R$504,0.85)/'Monte Carlo'!R$31</x:f>
        <x:v>2895932.0559997694</x:v>
      </x:c>
      <x:c r="T48" s="50" t="n">
        <x:f>PERCENTILE(MC_Paths_Base!$S$5:$S$504,0.85)/'Monte Carlo'!S$31</x:f>
        <x:v>3019567.291770731</x:v>
      </x:c>
      <x:c r="U48" s="50" t="n">
        <x:f>PERCENTILE(MC_Paths_Base!$T$5:$T$504,0.85)/'Monte Carlo'!T$31</x:f>
        <x:v>3021287.6593895676</x:v>
      </x:c>
      <x:c r="V48" s="50" t="n">
        <x:f>PERCENTILE(MC_Paths_Base!$U$5:$U$504,0.85)/'Monte Carlo'!U$31</x:f>
        <x:v>3165599.774074276</x:v>
      </x:c>
      <x:c r="W48" s="50" t="n">
        <x:f>PERCENTILE(MC_Paths_Base!$V$5:$V$504,0.85)/'Monte Carlo'!V$31</x:f>
        <x:v>3301793.1771314647</x:v>
      </x:c>
      <x:c r="X48" s="50" t="n">
        <x:f>PERCENTILE(MC_Paths_Base!$W$5:$W$504,0.85)/'Monte Carlo'!W$31</x:f>
        <x:v>3533851.310082742</x:v>
      </x:c>
      <x:c r="Y48" s="50" t="n">
        <x:f>PERCENTILE(MC_Paths_Base!$X$5:$X$504,0.85)/'Monte Carlo'!X$31</x:f>
        <x:v>3645238.1897857245</x:v>
      </x:c>
      <x:c r="Z48" s="50" t="n">
        <x:f>PERCENTILE(MC_Paths_Base!$Y$5:$Y$504,0.85)/'Monte Carlo'!Y$31</x:f>
        <x:v>3957438.277812571</x:v>
      </x:c>
      <x:c r="AA48" s="50" t="n">
        <x:f>PERCENTILE(MC_Paths_Base!$Z$5:$Z$504,0.85)/'Monte Carlo'!Z$31</x:f>
        <x:v>4160010.8157946086</x:v>
      </x:c>
      <x:c r="AB48" s="50" t="n">
        <x:f>PERCENTILE(MC_Paths_Base!$AA$5:$AA$504,0.85)/'Monte Carlo'!AA$31</x:f>
        <x:v>4143310.7749350728</x:v>
      </x:c>
      <x:c r="AC48" s="50" t="n">
        <x:f>PERCENTILE(MC_Paths_Base!$AB$5:$AB$504,0.85)/'Monte Carlo'!AB$31</x:f>
        <x:v>4581355.012926565</x:v>
      </x:c>
      <x:c r="AD48" s="50" t="n">
        <x:f>PERCENTILE(MC_Paths_Base!$AC$5:$AC$504,0.85)/'Monte Carlo'!AC$31</x:f>
        <x:v>4787862.806291812</x:v>
      </x:c>
      <x:c r="AE48" s="50" t="n">
        <x:f>PERCENTILE(MC_Paths_Base!$AD$5:$AD$504,0.85)/'Monte Carlo'!AD$31</x:f>
        <x:v>4630284.680447212</x:v>
      </x:c>
      <x:c r="AF48" s="50" t="n">
        <x:f>PERCENTILE(MC_Paths_Base!$AE$5:$AE$504,0.85)/'Monte Carlo'!AE$31</x:f>
        <x:v>5005228.711799528</x:v>
      </x:c>
      <x:c r="AG48" s="50" t="n">
        <x:f>PERCENTILE(MC_Paths_Base!$AF$5:$AF$504,0.85)/'Monte Carlo'!AF$31</x:f>
        <x:v>5391412.173460954</x:v>
      </x:c>
      <x:c r="AJ48" t="n">
        <x:f>MIN(MC_Paths_Base!B48:AF48)</x:f>
        <x:v>1029031.25</x:v>
      </x:c>
      <x:c r="AK48" t="n">
        <x:f>MIN(MC_Paths_Base!B48+'Monte Carlo'!$B$32,MC_Paths_Base!C48+'Monte Carlo'!$C$32,MC_Paths_Base!D48+'Monte Carlo'!$D$32,MC_Paths_Base!E48+'Monte Carlo'!$E$32,MC_Paths_Base!F48+'Monte Carlo'!$F$32,MC_Paths_Base!G48+'Monte Carlo'!$G$32,MC_Paths_Base!H48+'Monte Carlo'!$H$32,MC_Paths_Base!I48+'Monte Carlo'!$I$32,MC_Paths_Base!J48+'Monte Carlo'!$J$32,MC_Paths_Base!K48+'Monte Carlo'!$K$32,MC_Paths_Base!L48+'Monte Carlo'!$L$32,MC_Paths_Base!M48+'Monte Carlo'!$M$32,MC_Paths_Base!N48+'Monte Carlo'!$N$32,MC_Paths_Base!O48+'Monte Carlo'!$O$32,MC_Paths_Base!P48+'Monte Carlo'!$P$32,MC_Paths_Base!Q48+'Monte Carlo'!$Q$32,MC_Paths_Base!R48+'Monte Carlo'!$R$32,MC_Paths_Base!S48+'Monte Carlo'!$S$32,MC_Paths_Base!T48+'Monte Carlo'!$T$32,MC_Paths_Base!U48+'Monte Carlo'!$U$32,MC_Paths_Base!V48+'Monte Carlo'!$V$32,MC_Paths_Base!W48+'Monte Carlo'!$W$32,MC_Paths_Base!X48+'Monte Carlo'!$X$32,MC_Paths_Base!Y48+'Monte Carlo'!$Y$32,MC_Paths_Base!Z48+'Monte Carlo'!$Z$32,MC_Paths_Base!AA48+'Monte Carlo'!$AA$32,MC_Paths_Base!AB48+'Monte Carlo'!$AB$32,MC_Paths_Base!AC48+'Monte Carlo'!$AC$32,MC_Paths_Base!AD48+'Monte Carlo'!$AD$32,MC_Paths_Base!AE48+'Monte Carlo'!$AE$32,MC_Paths_Base!AF48+'Monte Carlo'!$AF$32)</x:f>
        <x:v>952128.4563371793</x:v>
      </x:c>
      <x:c r="AL48" t="n">
        <x:f>MIN(MC_Paths_Base!B48+'Monte Carlo'!$B$34,MC_Paths_Base!C48+'Monte Carlo'!$C$34,MC_Paths_Base!D48+'Monte Carlo'!$D$34,MC_Paths_Base!E48+'Monte Carlo'!$E$34,MC_Paths_Base!F48+'Monte Carlo'!$F$34,MC_Paths_Base!G48+'Monte Carlo'!$G$34,MC_Paths_Base!H48+'Monte Carlo'!$H$34,MC_Paths_Base!I48+'Monte Carlo'!$I$34,MC_Paths_Base!J48+'Monte Carlo'!$J$34,MC_Paths_Base!K48+'Monte Carlo'!$K$34,MC_Paths_Base!L48+'Monte Carlo'!$L$34,MC_Paths_Base!M48+'Monte Carlo'!$M$34,MC_Paths_Base!N48+'Monte Carlo'!$N$34,MC_Paths_Base!O48+'Monte Carlo'!$O$34,MC_Paths_Base!P48+'Monte Carlo'!$P$34,MC_Paths_Base!Q48+'Monte Carlo'!$Q$34,MC_Paths_Base!R48+'Monte Carlo'!$R$34,MC_Paths_Base!S48+'Monte Carlo'!$S$34,MC_Paths_Base!T48+'Monte Carlo'!$T$34,MC_Paths_Base!U48+'Monte Carlo'!$U$34,MC_Paths_Base!V48+'Monte Carlo'!$V$34,MC_Paths_Base!W48+'Monte Carlo'!$W$34,MC_Paths_Base!X48+'Monte Carlo'!$X$34,MC_Paths_Base!Y48+'Monte Carlo'!$Y$34,MC_Paths_Base!Z48+'Monte Carlo'!$Z$34,MC_Paths_Base!AA48+'Monte Carlo'!$AA$34,MC_Paths_Base!AB48+'Monte Carlo'!$AB$34,MC_Paths_Base!AC48+'Monte Carlo'!$AC$34,MC_Paths_Base!AD48+'Monte Carlo'!$AD$34,MC_Paths_Base!AE48+'Monte Carlo'!$AE$34,MC_Paths_Base!AF48+'Monte Carlo'!$AF$34)</x:f>
        <x:v>738652.1808448676</x:v>
      </x:c>
      <x:c r="AM48" t="n">
        <x:f>MIN(MC_Paths_Base!B48+'Monte Carlo'!$B$35,MC_Paths_Base!C48+'Monte Carlo'!$C$35,MC_Paths_Base!D48+'Monte Carlo'!$D$35,MC_Paths_Base!E48+'Monte Carlo'!$E$35,MC_Paths_Base!F48+'Monte Carlo'!$F$35,MC_Paths_Base!G48+'Monte Carlo'!$G$35,MC_Paths_Base!H48+'Monte Carlo'!$H$35,MC_Paths_Base!I48+'Monte Carlo'!$I$35,MC_Paths_Base!J48+'Monte Carlo'!$J$35,MC_Paths_Base!K48+'Monte Carlo'!$K$35,MC_Paths_Base!L48+'Monte Carlo'!$L$35,MC_Paths_Base!M48+'Monte Carlo'!$M$35,MC_Paths_Base!N48+'Monte Carlo'!$N$35,MC_Paths_Base!O48+'Monte Carlo'!$O$35,MC_Paths_Base!P48+'Monte Carlo'!$P$35,MC_Paths_Base!Q48+'Monte Carlo'!$Q$35,MC_Paths_Base!R48+'Monte Carlo'!$R$35,MC_Paths_Base!S48+'Monte Carlo'!$S$35,MC_Paths_Base!T48+'Monte Carlo'!$T$35,MC_Paths_Base!U48+'Monte Carlo'!$U$35,MC_Paths_Base!V48+'Monte Carlo'!$V$35,MC_Paths_Base!W48+'Monte Carlo'!$W$35,MC_Paths_Base!X48+'Monte Carlo'!$X$35,MC_Paths_Base!Y48+'Monte Carlo'!$Y$35,MC_Paths_Base!Z48+'Monte Carlo'!$Z$35,MC_Paths_Base!AA48+'Monte Carlo'!$AA$35,MC_Paths_Base!AB48+'Monte Carlo'!$AB$35,MC_Paths_Base!AC48+'Monte Carlo'!$AC$35,MC_Paths_Base!AD48+'Monte Carlo'!$AD$35,MC_Paths_Base!AE48+'Monte Carlo'!$AE$35,MC_Paths_Base!AF48+'Monte Carlo'!$AF$35)</x:f>
        <x:v>619931.9399135393</x:v>
      </x:c>
    </x:row>
    <x:row r="49">
      <x:c r="A49" t="s">
        <x:v>955</x:v>
      </x:c>
      <x:c r="B49" t="s">
        <x:v>148</x:v>
      </x:c>
      <x:c r="C49" s="50" t="n">
        <x:f>PERCENTILE(MC_Paths_Base!$B$5:$B$504,0.9)/'Monte Carlo'!B$31</x:f>
        <x:v>1029031.25</x:v>
      </x:c>
      <x:c r="D49" s="50" t="n">
        <x:f>PERCENTILE(MC_Paths_Base!$C$5:$C$504,0.9)/'Monte Carlo'!C$31</x:f>
        <x:v>1258397.3273229483</x:v>
      </x:c>
      <x:c r="E49" s="50" t="n">
        <x:f>PERCENTILE(MC_Paths_Base!$D$5:$D$504,0.9)/'Monte Carlo'!D$31</x:f>
        <x:v>1440749.7480338414</x:v>
      </x:c>
      <x:c r="F49" s="50" t="n">
        <x:f>PERCENTILE(MC_Paths_Base!$E$5:$E$504,0.9)/'Monte Carlo'!E$31</x:f>
        <x:v>1547678.7916583107</x:v>
      </x:c>
      <x:c r="G49" s="50" t="n">
        <x:f>PERCENTILE(MC_Paths_Base!$F$5:$F$504,0.9)/'Monte Carlo'!F$31</x:f>
        <x:v>1657972.7351383716</x:v>
      </x:c>
      <x:c r="H49" s="50" t="n">
        <x:f>PERCENTILE(MC_Paths_Base!$G$5:$G$504,0.9)/'Monte Carlo'!G$31</x:f>
        <x:v>1781591.3270397373</x:v>
      </x:c>
      <x:c r="I49" s="50" t="n">
        <x:f>PERCENTILE(MC_Paths_Base!$H$5:$H$504,0.9)/'Monte Carlo'!H$31</x:f>
        <x:v>1900514.5956353953</x:v>
      </x:c>
      <x:c r="J49" s="50" t="n">
        <x:f>PERCENTILE(MC_Paths_Base!$I$5:$I$504,0.9)/'Monte Carlo'!I$31</x:f>
        <x:v>2053437.3537627538</x:v>
      </x:c>
      <x:c r="K49" s="50" t="n">
        <x:f>PERCENTILE(MC_Paths_Base!$J$5:$J$504,0.9)/'Monte Carlo'!J$31</x:f>
        <x:v>2154636.7777443845</x:v>
      </x:c>
      <x:c r="L49" s="50" t="n">
        <x:f>PERCENTILE(MC_Paths_Base!$K$5:$K$504,0.9)/'Monte Carlo'!K$31</x:f>
        <x:v>2358390.3700054567</x:v>
      </x:c>
      <x:c r="M49" s="50" t="n">
        <x:f>PERCENTILE(MC_Paths_Base!$L$5:$L$504,0.9)/'Monte Carlo'!L$31</x:f>
        <x:v>2457442.7568885568</x:v>
      </x:c>
      <x:c r="N49" s="50" t="n">
        <x:f>PERCENTILE(MC_Paths_Base!$M$5:$M$504,0.9)/'Monte Carlo'!M$31</x:f>
        <x:v>2606559.540597126</x:v>
      </x:c>
      <x:c r="O49" s="50" t="n">
        <x:f>PERCENTILE(MC_Paths_Base!$N$5:$N$504,0.9)/'Monte Carlo'!N$31</x:f>
        <x:v>2742595.925762385</x:v>
      </x:c>
      <x:c r="P49" s="50" t="n">
        <x:f>PERCENTILE(MC_Paths_Base!$O$5:$O$504,0.9)/'Monte Carlo'!O$31</x:f>
        <x:v>2850935.510765324</x:v>
      </x:c>
      <x:c r="Q49" s="50" t="n">
        <x:f>PERCENTILE(MC_Paths_Base!$P$5:$P$504,0.9)/'Monte Carlo'!P$31</x:f>
        <x:v>3046438.1238037315</x:v>
      </x:c>
      <x:c r="R49" s="50" t="n">
        <x:f>PERCENTILE(MC_Paths_Base!$Q$5:$Q$504,0.9)/'Monte Carlo'!Q$31</x:f>
        <x:v>3200918.809607935</x:v>
      </x:c>
      <x:c r="S49" s="50" t="n">
        <x:f>PERCENTILE(MC_Paths_Base!$R$5:$R$504,0.9)/'Monte Carlo'!R$31</x:f>
        <x:v>3279630.632474338</x:v>
      </x:c>
      <x:c r="T49" s="50" t="n">
        <x:f>PERCENTILE(MC_Paths_Base!$S$5:$S$504,0.9)/'Monte Carlo'!S$31</x:f>
        <x:v>3416552.996992515</x:v>
      </x:c>
      <x:c r="U49" s="50" t="n">
        <x:f>PERCENTILE(MC_Paths_Base!$T$5:$T$504,0.9)/'Monte Carlo'!T$31</x:f>
        <x:v>3658400.918148924</x:v>
      </x:c>
      <x:c r="V49" s="50" t="n">
        <x:f>PERCENTILE(MC_Paths_Base!$U$5:$U$504,0.9)/'Monte Carlo'!U$31</x:f>
        <x:v>3954328.525301849</x:v>
      </x:c>
      <x:c r="W49" s="50" t="n">
        <x:f>PERCENTILE(MC_Paths_Base!$V$5:$V$504,0.9)/'Monte Carlo'!V$31</x:f>
        <x:v>4012634.5783884237</x:v>
      </x:c>
      <x:c r="X49" s="50" t="n">
        <x:f>PERCENTILE(MC_Paths_Base!$W$5:$W$504,0.9)/'Monte Carlo'!W$31</x:f>
        <x:v>4289176.879570213</x:v>
      </x:c>
      <x:c r="Y49" s="50" t="n">
        <x:f>PERCENTILE(MC_Paths_Base!$X$5:$X$504,0.9)/'Monte Carlo'!X$31</x:f>
        <x:v>4326125.762834659</x:v>
      </x:c>
      <x:c r="Z49" s="50" t="n">
        <x:f>PERCENTILE(MC_Paths_Base!$Y$5:$Y$504,0.9)/'Monte Carlo'!Y$31</x:f>
        <x:v>4780740.083316555</x:v>
      </x:c>
      <x:c r="AA49" s="50" t="n">
        <x:f>PERCENTILE(MC_Paths_Base!$Z$5:$Z$504,0.9)/'Monte Carlo'!Z$31</x:f>
        <x:v>4967601.164315475</x:v>
      </x:c>
      <x:c r="AB49" s="50" t="n">
        <x:f>PERCENTILE(MC_Paths_Base!$AA$5:$AA$504,0.9)/'Monte Carlo'!AA$31</x:f>
        <x:v>5222347.028097462</x:v>
      </x:c>
      <x:c r="AC49" s="50" t="n">
        <x:f>PERCENTILE(MC_Paths_Base!$AB$5:$AB$504,0.9)/'Monte Carlo'!AB$31</x:f>
        <x:v>5456654.1005309345</x:v>
      </x:c>
      <x:c r="AD49" s="50" t="n">
        <x:f>PERCENTILE(MC_Paths_Base!$AC$5:$AC$504,0.9)/'Monte Carlo'!AC$31</x:f>
        <x:v>5467032.133242396</x:v>
      </x:c>
      <x:c r="AE49" s="50" t="n">
        <x:f>PERCENTILE(MC_Paths_Base!$AD$5:$AD$504,0.9)/'Monte Carlo'!AD$31</x:f>
        <x:v>5850273.8378641475</x:v>
      </x:c>
      <x:c r="AF49" s="50" t="n">
        <x:f>PERCENTILE(MC_Paths_Base!$AE$5:$AE$504,0.9)/'Monte Carlo'!AE$31</x:f>
        <x:v>6001300.226665453</x:v>
      </x:c>
      <x:c r="AG49" s="50" t="n">
        <x:f>PERCENTILE(MC_Paths_Base!$AF$5:$AF$504,0.9)/'Monte Carlo'!AF$31</x:f>
        <x:v>6490797.100303687</x:v>
      </x:c>
      <x:c r="AJ49" t="n">
        <x:f>MIN(MC_Paths_Base!B49:AF49)</x:f>
        <x:v>1029031.25</x:v>
      </x:c>
      <x:c r="AK49" t="n">
        <x:f>MIN(MC_Paths_Base!B49+'Monte Carlo'!$B$32,MC_Paths_Base!C49+'Monte Carlo'!$C$32,MC_Paths_Base!D49+'Monte Carlo'!$D$32,MC_Paths_Base!E49+'Monte Carlo'!$E$32,MC_Paths_Base!F49+'Monte Carlo'!$F$32,MC_Paths_Base!G49+'Monte Carlo'!$G$32,MC_Paths_Base!H49+'Monte Carlo'!$H$32,MC_Paths_Base!I49+'Monte Carlo'!$I$32,MC_Paths_Base!J49+'Monte Carlo'!$J$32,MC_Paths_Base!K49+'Monte Carlo'!$K$32,MC_Paths_Base!L49+'Monte Carlo'!$L$32,MC_Paths_Base!M49+'Monte Carlo'!$M$32,MC_Paths_Base!N49+'Monte Carlo'!$N$32,MC_Paths_Base!O49+'Monte Carlo'!$O$32,MC_Paths_Base!P49+'Monte Carlo'!$P$32,MC_Paths_Base!Q49+'Monte Carlo'!$Q$32,MC_Paths_Base!R49+'Monte Carlo'!$R$32,MC_Paths_Base!S49+'Monte Carlo'!$S$32,MC_Paths_Base!T49+'Monte Carlo'!$T$32,MC_Paths_Base!U49+'Monte Carlo'!$U$32,MC_Paths_Base!V49+'Monte Carlo'!$V$32,MC_Paths_Base!W49+'Monte Carlo'!$W$32,MC_Paths_Base!X49+'Monte Carlo'!$X$32,MC_Paths_Base!Y49+'Monte Carlo'!$Y$32,MC_Paths_Base!Z49+'Monte Carlo'!$Z$32,MC_Paths_Base!AA49+'Monte Carlo'!$AA$32,MC_Paths_Base!AB49+'Monte Carlo'!$AB$32,MC_Paths_Base!AC49+'Monte Carlo'!$AC$32,MC_Paths_Base!AD49+'Monte Carlo'!$AD$32,MC_Paths_Base!AE49+'Monte Carlo'!$AE$32,MC_Paths_Base!AF49+'Monte Carlo'!$AF$32)</x:f>
        <x:v>1029031.25</x:v>
      </x:c>
      <x:c r="AL49" t="n">
        <x:f>MIN(MC_Paths_Base!B49+'Monte Carlo'!$B$34,MC_Paths_Base!C49+'Monte Carlo'!$C$34,MC_Paths_Base!D49+'Monte Carlo'!$D$34,MC_Paths_Base!E49+'Monte Carlo'!$E$34,MC_Paths_Base!F49+'Monte Carlo'!$F$34,MC_Paths_Base!G49+'Monte Carlo'!$G$34,MC_Paths_Base!H49+'Monte Carlo'!$H$34,MC_Paths_Base!I49+'Monte Carlo'!$I$34,MC_Paths_Base!J49+'Monte Carlo'!$J$34,MC_Paths_Base!K49+'Monte Carlo'!$K$34,MC_Paths_Base!L49+'Monte Carlo'!$L$34,MC_Paths_Base!M49+'Monte Carlo'!$M$34,MC_Paths_Base!N49+'Monte Carlo'!$N$34,MC_Paths_Base!O49+'Monte Carlo'!$O$34,MC_Paths_Base!P49+'Monte Carlo'!$P$34,MC_Paths_Base!Q49+'Monte Carlo'!$Q$34,MC_Paths_Base!R49+'Monte Carlo'!$R$34,MC_Paths_Base!S49+'Monte Carlo'!$S$34,MC_Paths_Base!T49+'Monte Carlo'!$T$34,MC_Paths_Base!U49+'Monte Carlo'!$U$34,MC_Paths_Base!V49+'Monte Carlo'!$V$34,MC_Paths_Base!W49+'Monte Carlo'!$W$34,MC_Paths_Base!X49+'Monte Carlo'!$X$34,MC_Paths_Base!Y49+'Monte Carlo'!$Y$34,MC_Paths_Base!Z49+'Monte Carlo'!$Z$34,MC_Paths_Base!AA49+'Monte Carlo'!$AA$34,MC_Paths_Base!AB49+'Monte Carlo'!$AB$34,MC_Paths_Base!AC49+'Monte Carlo'!$AC$34,MC_Paths_Base!AD49+'Monte Carlo'!$AD$34,MC_Paths_Base!AE49+'Monte Carlo'!$AE$34,MC_Paths_Base!AF49+'Monte Carlo'!$AF$34)</x:f>
        <x:v>1029031.25</x:v>
      </x:c>
      <x:c r="AM49" t="n">
        <x:f>MIN(MC_Paths_Base!B49+'Monte Carlo'!$B$35,MC_Paths_Base!C49+'Monte Carlo'!$C$35,MC_Paths_Base!D49+'Monte Carlo'!$D$35,MC_Paths_Base!E49+'Monte Carlo'!$E$35,MC_Paths_Base!F49+'Monte Carlo'!$F$35,MC_Paths_Base!G49+'Monte Carlo'!$G$35,MC_Paths_Base!H49+'Monte Carlo'!$H$35,MC_Paths_Base!I49+'Monte Carlo'!$I$35,MC_Paths_Base!J49+'Monte Carlo'!$J$35,MC_Paths_Base!K49+'Monte Carlo'!$K$35,MC_Paths_Base!L49+'Monte Carlo'!$L$35,MC_Paths_Base!M49+'Monte Carlo'!$M$35,MC_Paths_Base!N49+'Monte Carlo'!$N$35,MC_Paths_Base!O49+'Monte Carlo'!$O$35,MC_Paths_Base!P49+'Monte Carlo'!$P$35,MC_Paths_Base!Q49+'Monte Carlo'!$Q$35,MC_Paths_Base!R49+'Monte Carlo'!$R$35,MC_Paths_Base!S49+'Monte Carlo'!$S$35,MC_Paths_Base!T49+'Monte Carlo'!$T$35,MC_Paths_Base!U49+'Monte Carlo'!$U$35,MC_Paths_Base!V49+'Monte Carlo'!$V$35,MC_Paths_Base!W49+'Monte Carlo'!$W$35,MC_Paths_Base!X49+'Monte Carlo'!$X$35,MC_Paths_Base!Y49+'Monte Carlo'!$Y$35,MC_Paths_Base!Z49+'Monte Carlo'!$Z$35,MC_Paths_Base!AA49+'Monte Carlo'!$AA$35,MC_Paths_Base!AB49+'Monte Carlo'!$AB$35,MC_Paths_Base!AC49+'Monte Carlo'!$AC$35,MC_Paths_Base!AD49+'Monte Carlo'!$AD$35,MC_Paths_Base!AE49+'Monte Carlo'!$AE$35,MC_Paths_Base!AF49+'Monte Carlo'!$AF$35)</x:f>
        <x:v>993716.4201296337</x:v>
      </x:c>
    </x:row>
    <x:row r="50">
      <x:c r="A50" t="s">
        <x:v>955</x:v>
      </x:c>
      <x:c r="B50" t="s">
        <x:v>151</x:v>
      </x:c>
      <x:c r="C50" s="50" t="n">
        <x:f>PERCENTILE(MC_Paths_Base!$B$5:$B$504,0.95)/'Monte Carlo'!B$31</x:f>
        <x:v>1029031.25</x:v>
      </x:c>
      <x:c r="D50" s="50" t="n">
        <x:f>PERCENTILE(MC_Paths_Base!$C$5:$C$504,0.95)/'Monte Carlo'!C$31</x:f>
        <x:v>1341791.3716428159</x:v>
      </x:c>
      <x:c r="E50" s="50" t="n">
        <x:f>PERCENTILE(MC_Paths_Base!$D$5:$D$504,0.95)/'Monte Carlo'!D$31</x:f>
        <x:v>1530680.0843632335</x:v>
      </x:c>
      <x:c r="F50" s="50" t="n">
        <x:f>PERCENTILE(MC_Paths_Base!$E$5:$E$504,0.95)/'Monte Carlo'!E$31</x:f>
        <x:v>1724319.6100324083</x:v>
      </x:c>
      <x:c r="G50" s="50" t="n">
        <x:f>PERCENTILE(MC_Paths_Base!$F$5:$F$504,0.95)/'Monte Carlo'!F$31</x:f>
        <x:v>1906233.816975459</x:v>
      </x:c>
      <x:c r="H50" s="50" t="n">
        <x:f>PERCENTILE(MC_Paths_Base!$G$5:$G$504,0.95)/'Monte Carlo'!G$31</x:f>
        <x:v>1988961.3866572082</x:v>
      </x:c>
      <x:c r="I50" s="50" t="n">
        <x:f>PERCENTILE(MC_Paths_Base!$H$5:$H$504,0.95)/'Monte Carlo'!H$31</x:f>
        <x:v>2153463.8271021885</x:v>
      </x:c>
      <x:c r="J50" s="50" t="n">
        <x:f>PERCENTILE(MC_Paths_Base!$I$5:$I$504,0.95)/'Monte Carlo'!I$31</x:f>
        <x:v>2313014.8996419916</x:v>
      </x:c>
      <x:c r="K50" s="50" t="n">
        <x:f>PERCENTILE(MC_Paths_Base!$J$5:$J$504,0.95)/'Monte Carlo'!J$31</x:f>
        <x:v>2517814.140024365</x:v>
      </x:c>
      <x:c r="L50" s="50" t="n">
        <x:f>PERCENTILE(MC_Paths_Base!$K$5:$K$504,0.95)/'Monte Carlo'!K$31</x:f>
        <x:v>2729272.2031254447</x:v>
      </x:c>
      <x:c r="M50" s="50" t="n">
        <x:f>PERCENTILE(MC_Paths_Base!$L$5:$L$504,0.95)/'Monte Carlo'!L$31</x:f>
        <x:v>2749585.4384089774</x:v>
      </x:c>
      <x:c r="N50" s="50" t="n">
        <x:f>PERCENTILE(MC_Paths_Base!$M$5:$M$504,0.95)/'Monte Carlo'!M$31</x:f>
        <x:v>3011320.4681502045</x:v>
      </x:c>
      <x:c r="O50" s="50" t="n">
        <x:f>PERCENTILE(MC_Paths_Base!$N$5:$N$504,0.95)/'Monte Carlo'!N$31</x:f>
        <x:v>3256073.1686010477</x:v>
      </x:c>
      <x:c r="P50" s="50" t="n">
        <x:f>PERCENTILE(MC_Paths_Base!$O$5:$O$504,0.95)/'Monte Carlo'!O$31</x:f>
        <x:v>3497864.7919460214</x:v>
      </x:c>
      <x:c r="Q50" s="50" t="n">
        <x:f>PERCENTILE(MC_Paths_Base!$P$5:$P$504,0.95)/'Monte Carlo'!P$31</x:f>
        <x:v>3461679.1018081554</x:v>
      </x:c>
      <x:c r="R50" s="50" t="n">
        <x:f>PERCENTILE(MC_Paths_Base!$Q$5:$Q$504,0.95)/'Monte Carlo'!Q$31</x:f>
        <x:v>3849417.215660138</x:v>
      </x:c>
      <x:c r="S50" s="50" t="n">
        <x:f>PERCENTILE(MC_Paths_Base!$R$5:$R$504,0.95)/'Monte Carlo'!R$31</x:f>
        <x:v>4344362.992853988</x:v>
      </x:c>
      <x:c r="T50" s="50" t="n">
        <x:f>PERCENTILE(MC_Paths_Base!$S$5:$S$504,0.95)/'Monte Carlo'!S$31</x:f>
        <x:v>4494648.455130218</x:v>
      </x:c>
      <x:c r="U50" s="50" t="n">
        <x:f>PERCENTILE(MC_Paths_Base!$T$5:$T$504,0.95)/'Monte Carlo'!T$31</x:f>
        <x:v>4925558.216127881</x:v>
      </x:c>
      <x:c r="V50" s="50" t="n">
        <x:f>PERCENTILE(MC_Paths_Base!$U$5:$U$504,0.95)/'Monte Carlo'!U$31</x:f>
        <x:v>4942755.649230004</x:v>
      </x:c>
      <x:c r="W50" s="50" t="n">
        <x:f>PERCENTILE(MC_Paths_Base!$V$5:$V$504,0.95)/'Monte Carlo'!V$31</x:f>
        <x:v>5409154.160496397</x:v>
      </x:c>
      <x:c r="X50" s="50" t="n">
        <x:f>PERCENTILE(MC_Paths_Base!$W$5:$W$504,0.95)/'Monte Carlo'!W$31</x:f>
        <x:v>5497965.178553804</x:v>
      </x:c>
      <x:c r="Y50" s="50" t="n">
        <x:f>PERCENTILE(MC_Paths_Base!$X$5:$X$504,0.95)/'Monte Carlo'!X$31</x:f>
        <x:v>5833547.196038393</x:v>
      </x:c>
      <x:c r="Z50" s="50" t="n">
        <x:f>PERCENTILE(MC_Paths_Base!$Y$5:$Y$504,0.95)/'Monte Carlo'!Y$31</x:f>
        <x:v>5967525.741162567</x:v>
      </x:c>
      <x:c r="AA50" s="50" t="n">
        <x:f>PERCENTILE(MC_Paths_Base!$Z$5:$Z$504,0.95)/'Monte Carlo'!Z$31</x:f>
        <x:v>6124963.004118633</x:v>
      </x:c>
      <x:c r="AB50" s="50" t="n">
        <x:f>PERCENTILE(MC_Paths_Base!$AA$5:$AA$504,0.95)/'Monte Carlo'!AA$31</x:f>
        <x:v>6452893.640342224</x:v>
      </x:c>
      <x:c r="AC50" s="50" t="n">
        <x:f>PERCENTILE(MC_Paths_Base!$AB$5:$AB$504,0.95)/'Monte Carlo'!AB$31</x:f>
        <x:v>6903309.237772273</x:v>
      </x:c>
      <x:c r="AD50" s="50" t="n">
        <x:f>PERCENTILE(MC_Paths_Base!$AC$5:$AC$504,0.95)/'Monte Carlo'!AC$31</x:f>
        <x:v>7458916.952093404</x:v>
      </x:c>
      <x:c r="AE50" s="50" t="n">
        <x:f>PERCENTILE(MC_Paths_Base!$AD$5:$AD$504,0.95)/'Monte Carlo'!AD$31</x:f>
        <x:v>7711304.099294235</x:v>
      </x:c>
      <x:c r="AF50" s="50" t="n">
        <x:f>PERCENTILE(MC_Paths_Base!$AE$5:$AE$504,0.95)/'Monte Carlo'!AE$31</x:f>
        <x:v>8152873.3583445735</x:v>
      </x:c>
      <x:c r="AG50" s="50" t="n">
        <x:f>PERCENTILE(MC_Paths_Base!$AF$5:$AF$504,0.95)/'Monte Carlo'!AF$31</x:f>
        <x:v>8232311.791478644</x:v>
      </x:c>
      <x:c r="AJ50" t="n">
        <x:f>MIN(MC_Paths_Base!B50:AF50)</x:f>
        <x:v>957744.9942338516</x:v>
      </x:c>
      <x:c r="AK50" t="n">
        <x:f>MIN(MC_Paths_Base!B50+'Monte Carlo'!$B$32,MC_Paths_Base!C50+'Monte Carlo'!$C$32,MC_Paths_Base!D50+'Monte Carlo'!$D$32,MC_Paths_Base!E50+'Monte Carlo'!$E$32,MC_Paths_Base!F50+'Monte Carlo'!$F$32,MC_Paths_Base!G50+'Monte Carlo'!$G$32,MC_Paths_Base!H50+'Monte Carlo'!$H$32,MC_Paths_Base!I50+'Monte Carlo'!$I$32,MC_Paths_Base!J50+'Monte Carlo'!$J$32,MC_Paths_Base!K50+'Monte Carlo'!$K$32,MC_Paths_Base!L50+'Monte Carlo'!$L$32,MC_Paths_Base!M50+'Monte Carlo'!$M$32,MC_Paths_Base!N50+'Monte Carlo'!$N$32,MC_Paths_Base!O50+'Monte Carlo'!$O$32,MC_Paths_Base!P50+'Monte Carlo'!$P$32,MC_Paths_Base!Q50+'Monte Carlo'!$Q$32,MC_Paths_Base!R50+'Monte Carlo'!$R$32,MC_Paths_Base!S50+'Monte Carlo'!$S$32,MC_Paths_Base!T50+'Monte Carlo'!$T$32,MC_Paths_Base!U50+'Monte Carlo'!$U$32,MC_Paths_Base!V50+'Monte Carlo'!$V$32,MC_Paths_Base!W50+'Monte Carlo'!$W$32,MC_Paths_Base!X50+'Monte Carlo'!$X$32,MC_Paths_Base!Y50+'Monte Carlo'!$Y$32,MC_Paths_Base!Z50+'Monte Carlo'!$Z$32,MC_Paths_Base!AA50+'Monte Carlo'!$AA$32,MC_Paths_Base!AB50+'Monte Carlo'!$AB$32,MC_Paths_Base!AC50+'Monte Carlo'!$AC$32,MC_Paths_Base!AD50+'Monte Carlo'!$AD$32,MC_Paths_Base!AE50+'Monte Carlo'!$AE$32,MC_Paths_Base!AF50+'Monte Carlo'!$AF$32)</x:f>
        <x:v>714386.1871456953</x:v>
      </x:c>
      <x:c r="AL50" t="n">
        <x:f>MIN(MC_Paths_Base!B50+'Monte Carlo'!$B$34,MC_Paths_Base!C50+'Monte Carlo'!$C$34,MC_Paths_Base!D50+'Monte Carlo'!$D$34,MC_Paths_Base!E50+'Monte Carlo'!$E$34,MC_Paths_Base!F50+'Monte Carlo'!$F$34,MC_Paths_Base!G50+'Monte Carlo'!$G$34,MC_Paths_Base!H50+'Monte Carlo'!$H$34,MC_Paths_Base!I50+'Monte Carlo'!$I$34,MC_Paths_Base!J50+'Monte Carlo'!$J$34,MC_Paths_Base!K50+'Monte Carlo'!$K$34,MC_Paths_Base!L50+'Monte Carlo'!$L$34,MC_Paths_Base!M50+'Monte Carlo'!$M$34,MC_Paths_Base!N50+'Monte Carlo'!$N$34,MC_Paths_Base!O50+'Monte Carlo'!$O$34,MC_Paths_Base!P50+'Monte Carlo'!$P$34,MC_Paths_Base!Q50+'Monte Carlo'!$Q$34,MC_Paths_Base!R50+'Monte Carlo'!$R$34,MC_Paths_Base!S50+'Monte Carlo'!$S$34,MC_Paths_Base!T50+'Monte Carlo'!$T$34,MC_Paths_Base!U50+'Monte Carlo'!$U$34,MC_Paths_Base!V50+'Monte Carlo'!$V$34,MC_Paths_Base!W50+'Monte Carlo'!$W$34,MC_Paths_Base!X50+'Monte Carlo'!$X$34,MC_Paths_Base!Y50+'Monte Carlo'!$Y$34,MC_Paths_Base!Z50+'Monte Carlo'!$Z$34,MC_Paths_Base!AA50+'Monte Carlo'!$AA$34,MC_Paths_Base!AB50+'Monte Carlo'!$AB$34,MC_Paths_Base!AC50+'Monte Carlo'!$AC$34,MC_Paths_Base!AD50+'Monte Carlo'!$AD$34,MC_Paths_Base!AE50+'Monte Carlo'!$AE$34,MC_Paths_Base!AF50+'Monte Carlo'!$AF$34)</x:f>
        <x:v>-895404.4899405504</x:v>
      </x:c>
      <x:c r="AM50" t="n">
        <x:f>MIN(MC_Paths_Base!B50+'Monte Carlo'!$B$35,MC_Paths_Base!C50+'Monte Carlo'!$C$35,MC_Paths_Base!D50+'Monte Carlo'!$D$35,MC_Paths_Base!E50+'Monte Carlo'!$E$35,MC_Paths_Base!F50+'Monte Carlo'!$F$35,MC_Paths_Base!G50+'Monte Carlo'!$G$35,MC_Paths_Base!H50+'Monte Carlo'!$H$35,MC_Paths_Base!I50+'Monte Carlo'!$I$35,MC_Paths_Base!J50+'Monte Carlo'!$J$35,MC_Paths_Base!K50+'Monte Carlo'!$K$35,MC_Paths_Base!L50+'Monte Carlo'!$L$35,MC_Paths_Base!M50+'Monte Carlo'!$M$35,MC_Paths_Base!N50+'Monte Carlo'!$N$35,MC_Paths_Base!O50+'Monte Carlo'!$O$35,MC_Paths_Base!P50+'Monte Carlo'!$P$35,MC_Paths_Base!Q50+'Monte Carlo'!$Q$35,MC_Paths_Base!R50+'Monte Carlo'!$R$35,MC_Paths_Base!S50+'Monte Carlo'!$S$35,MC_Paths_Base!T50+'Monte Carlo'!$T$35,MC_Paths_Base!U50+'Monte Carlo'!$U$35,MC_Paths_Base!V50+'Monte Carlo'!$V$35,MC_Paths_Base!W50+'Monte Carlo'!$W$35,MC_Paths_Base!X50+'Monte Carlo'!$X$35,MC_Paths_Base!Y50+'Monte Carlo'!$Y$35,MC_Paths_Base!Z50+'Monte Carlo'!$Z$35,MC_Paths_Base!AA50+'Monte Carlo'!$AA$35,MC_Paths_Base!AB50+'Monte Carlo'!$AB$35,MC_Paths_Base!AC50+'Monte Carlo'!$AC$35,MC_Paths_Base!AD50+'Monte Carlo'!$AD$35,MC_Paths_Base!AE50+'Monte Carlo'!$AE$35,MC_Paths_Base!AF50+'Monte Carlo'!$AF$35)</x:f>
        <x:v>-761754.8891463813</x:v>
      </x:c>
    </x:row>
    <x:row r="51">
      <x:c r="A51" t="s">
        <x:v>888</x:v>
      </x:c>
      <x:c r="B51" t="s">
        <x:v>126</x:v>
      </x:c>
      <x:c r="C51" s="50" t="n">
        <x:f>PERCENTILE(MC_Paths_Base!$B$5:$B$504,0.05)/'Monte Carlo'!B$31+'Monte Carlo'!B$33</x:f>
        <x:v>1029031.25</x:v>
      </x:c>
      <x:c r="D51" s="50" t="n">
        <x:f>PERCENTILE(MC_Paths_Base!$C$5:$C$504,0.05)/'Monte Carlo'!C$31+'Monte Carlo'!C$33</x:f>
        <x:v>621722.9854871184</x:v>
      </x:c>
      <x:c r="E51" s="50" t="n">
        <x:f>PERCENTILE(MC_Paths_Base!$D$5:$D$504,0.05)/'Monte Carlo'!D$31+'Monte Carlo'!D$33</x:f>
        <x:v>566930.4412960762</x:v>
      </x:c>
      <x:c r="F51" s="50" t="n">
        <x:f>PERCENTILE(MC_Paths_Base!$E$5:$E$504,0.05)/'Monte Carlo'!E$31+'Monte Carlo'!E$33</x:f>
        <x:v>512839.7144260972</x:v>
      </x:c>
      <x:c r="G51" s="50" t="n">
        <x:f>PERCENTILE(MC_Paths_Base!$F$5:$F$504,0.05)/'Monte Carlo'!F$31+'Monte Carlo'!F$33</x:f>
        <x:v>502298.2109360157</x:v>
      </x:c>
      <x:c r="H51" s="50" t="n">
        <x:f>PERCENTILE(MC_Paths_Base!$G$5:$G$504,0.05)/'Monte Carlo'!G$31+'Monte Carlo'!G$33</x:f>
        <x:v>466744.5857373433</x:v>
      </x:c>
      <x:c r="I51" s="50" t="n">
        <x:f>PERCENTILE(MC_Paths_Base!$H$5:$H$504,0.05)/'Monte Carlo'!H$31+'Monte Carlo'!H$33</x:f>
        <x:v>418928.53849723784</x:v>
      </x:c>
      <x:c r="J51" s="50" t="n">
        <x:f>PERCENTILE(MC_Paths_Base!$I$5:$I$504,0.05)/'Monte Carlo'!I$31+'Monte Carlo'!I$33</x:f>
        <x:v>412947.4458984452</x:v>
      </x:c>
      <x:c r="K51" s="50" t="n">
        <x:f>PERCENTILE(MC_Paths_Base!$J$5:$J$504,0.05)/'Monte Carlo'!J$31+'Monte Carlo'!J$33</x:f>
        <x:v>425022.6475370761</x:v>
      </x:c>
      <x:c r="L51" s="50" t="n">
        <x:f>PERCENTILE(MC_Paths_Base!$K$5:$K$504,0.05)/'Monte Carlo'!K$31+'Monte Carlo'!K$33</x:f>
        <x:v>438972.63906500966</x:v>
      </x:c>
      <x:c r="M51" s="50" t="n">
        <x:f>PERCENTILE(MC_Paths_Base!$L$5:$L$504,0.05)/'Monte Carlo'!L$31+'Monte Carlo'!L$33</x:f>
        <x:v>429821.9032446118</x:v>
      </x:c>
      <x:c r="N51" s="50" t="n">
        <x:f>PERCENTILE(MC_Paths_Base!$M$5:$M$504,0.05)/'Monte Carlo'!M$31+'Monte Carlo'!M$33</x:f>
        <x:v>430833.2535459207</x:v>
      </x:c>
      <x:c r="O51" s="50" t="n">
        <x:f>PERCENTILE(MC_Paths_Base!$N$5:$N$504,0.05)/'Monte Carlo'!N$31+'Monte Carlo'!N$33</x:f>
        <x:v>380789.4697861238</x:v>
      </x:c>
      <x:c r="P51" s="50" t="n">
        <x:f>PERCENTILE(MC_Paths_Base!$O$5:$O$504,0.05)/'Monte Carlo'!O$31+'Monte Carlo'!O$33</x:f>
        <x:v>399646.2931024831</x:v>
      </x:c>
      <x:c r="Q51" s="50" t="n">
        <x:f>PERCENTILE(MC_Paths_Base!$P$5:$P$504,0.05)/'Monte Carlo'!P$31+'Monte Carlo'!P$33</x:f>
        <x:v>379305.6545636344</x:v>
      </x:c>
      <x:c r="R51" s="50" t="n">
        <x:f>PERCENTILE(MC_Paths_Base!$Q$5:$Q$504,0.05)/'Monte Carlo'!Q$31+'Monte Carlo'!Q$33</x:f>
        <x:v>374651.34489724756</x:v>
      </x:c>
      <x:c r="S51" s="50" t="n">
        <x:f>PERCENTILE(MC_Paths_Base!$R$5:$R$504,0.05)/'Monte Carlo'!R$31+'Monte Carlo'!R$33</x:f>
        <x:v>368001.26869457436</x:v>
      </x:c>
      <x:c r="T51" s="50" t="n">
        <x:f>PERCENTILE(MC_Paths_Base!$S$5:$S$504,0.05)/'Monte Carlo'!S$31+'Monte Carlo'!S$33</x:f>
        <x:v>389192.67078358633</x:v>
      </x:c>
      <x:c r="U51" s="50" t="n">
        <x:f>PERCENTILE(MC_Paths_Base!$T$5:$T$504,0.05)/'Monte Carlo'!T$31+'Monte Carlo'!T$33</x:f>
        <x:v>380172.5614709247</x:v>
      </x:c>
      <x:c r="V51" s="50" t="n">
        <x:f>PERCENTILE(MC_Paths_Base!$U$5:$U$504,0.05)/'Monte Carlo'!U$31+'Monte Carlo'!U$33</x:f>
        <x:v>387637.1767305353</x:v>
      </x:c>
      <x:c r="W51" s="50" t="n">
        <x:f>PERCENTILE(MC_Paths_Base!$V$5:$V$504,0.05)/'Monte Carlo'!V$31+'Monte Carlo'!V$33</x:f>
        <x:v>361957.81574499095</x:v>
      </x:c>
      <x:c r="X51" s="50" t="n">
        <x:f>PERCENTILE(MC_Paths_Base!$W$5:$W$504,0.05)/'Monte Carlo'!W$31+'Monte Carlo'!W$33</x:f>
        <x:v>388927.48811343365</x:v>
      </x:c>
      <x:c r="Y51" s="50" t="n">
        <x:f>PERCENTILE(MC_Paths_Base!$X$5:$X$504,0.05)/'Monte Carlo'!X$31+'Monte Carlo'!X$33</x:f>
        <x:v>383846.15436637134</x:v>
      </x:c>
      <x:c r="Z51" s="50" t="n">
        <x:f>PERCENTILE(MC_Paths_Base!$Y$5:$Y$504,0.05)/'Monte Carlo'!Y$31+'Monte Carlo'!Y$33</x:f>
        <x:v>417190.8318957614</x:v>
      </x:c>
      <x:c r="AA51" s="50" t="n">
        <x:f>PERCENTILE(MC_Paths_Base!$Z$5:$Z$504,0.05)/'Monte Carlo'!Z$31+'Monte Carlo'!Z$33</x:f>
        <x:v>402993.49161994335</x:v>
      </x:c>
      <x:c r="AB51" s="50" t="n">
        <x:f>PERCENTILE(MC_Paths_Base!$AA$5:$AA$504,0.05)/'Monte Carlo'!AA$31+'Monte Carlo'!AA$33</x:f>
        <x:v>415899.95354104973</x:v>
      </x:c>
      <x:c r="AC51" s="50" t="n">
        <x:f>PERCENTILE(MC_Paths_Base!$AB$5:$AB$504,0.05)/'Monte Carlo'!AB$31+'Monte Carlo'!AB$33</x:f>
        <x:v>452464.5839274017</x:v>
      </x:c>
      <x:c r="AD51" s="50" t="n">
        <x:f>PERCENTILE(MC_Paths_Base!$AC$5:$AC$504,0.05)/'Monte Carlo'!AC$31+'Monte Carlo'!AC$33</x:f>
        <x:v>456006.0487409543</x:v>
      </x:c>
      <x:c r="AE51" s="50" t="n">
        <x:f>PERCENTILE(MC_Paths_Base!$AD$5:$AD$504,0.05)/'Monte Carlo'!AD$31+'Monte Carlo'!AD$33</x:f>
        <x:v>494898.6573932006</x:v>
      </x:c>
      <x:c r="AF51" s="50" t="n">
        <x:f>PERCENTILE(MC_Paths_Base!$AE$5:$AE$504,0.05)/'Monte Carlo'!AE$31+'Monte Carlo'!AE$33</x:f>
        <x:v>488454.0210895111</x:v>
      </x:c>
      <x:c r="AG51" s="50" t="n">
        <x:f>PERCENTILE(MC_Paths_Base!$AF$5:$AF$504,0.05)/'Monte Carlo'!AF$31+'Monte Carlo'!AF$33</x:f>
        <x:v>486590.6202263288</x:v>
      </x:c>
      <x:c r="AJ51" t="n">
        <x:f>MIN(MC_Paths_Base!B51:AF51)</x:f>
        <x:v>728704.9625838605</x:v>
      </x:c>
      <x:c r="AK51" t="n">
        <x:f>MIN(MC_Paths_Base!B51+'Monte Carlo'!$B$32,MC_Paths_Base!C51+'Monte Carlo'!$C$32,MC_Paths_Base!D51+'Monte Carlo'!$D$32,MC_Paths_Base!E51+'Monte Carlo'!$E$32,MC_Paths_Base!F51+'Monte Carlo'!$F$32,MC_Paths_Base!G51+'Monte Carlo'!$G$32,MC_Paths_Base!H51+'Monte Carlo'!$H$32,MC_Paths_Base!I51+'Monte Carlo'!$I$32,MC_Paths_Base!J51+'Monte Carlo'!$J$32,MC_Paths_Base!K51+'Monte Carlo'!$K$32,MC_Paths_Base!L51+'Monte Carlo'!$L$32,MC_Paths_Base!M51+'Monte Carlo'!$M$32,MC_Paths_Base!N51+'Monte Carlo'!$N$32,MC_Paths_Base!O51+'Monte Carlo'!$O$32,MC_Paths_Base!P51+'Monte Carlo'!$P$32,MC_Paths_Base!Q51+'Monte Carlo'!$Q$32,MC_Paths_Base!R51+'Monte Carlo'!$R$32,MC_Paths_Base!S51+'Monte Carlo'!$S$32,MC_Paths_Base!T51+'Monte Carlo'!$T$32,MC_Paths_Base!U51+'Monte Carlo'!$U$32,MC_Paths_Base!V51+'Monte Carlo'!$V$32,MC_Paths_Base!W51+'Monte Carlo'!$W$32,MC_Paths_Base!X51+'Monte Carlo'!$X$32,MC_Paths_Base!Y51+'Monte Carlo'!$Y$32,MC_Paths_Base!Z51+'Monte Carlo'!$Z$32,MC_Paths_Base!AA51+'Monte Carlo'!$AA$32,MC_Paths_Base!AB51+'Monte Carlo'!$AB$32,MC_Paths_Base!AC51+'Monte Carlo'!$AC$32,MC_Paths_Base!AD51+'Monte Carlo'!$AD$32,MC_Paths_Base!AE51+'Monte Carlo'!$AE$32,MC_Paths_Base!AF51+'Monte Carlo'!$AF$32)</x:f>
        <x:v>526052.9708345013</x:v>
      </x:c>
      <x:c r="AL51" t="n">
        <x:f>MIN(MC_Paths_Base!B51+'Monte Carlo'!$B$34,MC_Paths_Base!C51+'Monte Carlo'!$C$34,MC_Paths_Base!D51+'Monte Carlo'!$D$34,MC_Paths_Base!E51+'Monte Carlo'!$E$34,MC_Paths_Base!F51+'Monte Carlo'!$F$34,MC_Paths_Base!G51+'Monte Carlo'!$G$34,MC_Paths_Base!H51+'Monte Carlo'!$H$34,MC_Paths_Base!I51+'Monte Carlo'!$I$34,MC_Paths_Base!J51+'Monte Carlo'!$J$34,MC_Paths_Base!K51+'Monte Carlo'!$K$34,MC_Paths_Base!L51+'Monte Carlo'!$L$34,MC_Paths_Base!M51+'Monte Carlo'!$M$34,MC_Paths_Base!N51+'Monte Carlo'!$N$34,MC_Paths_Base!O51+'Monte Carlo'!$O$34,MC_Paths_Base!P51+'Monte Carlo'!$P$34,MC_Paths_Base!Q51+'Monte Carlo'!$Q$34,MC_Paths_Base!R51+'Monte Carlo'!$R$34,MC_Paths_Base!S51+'Monte Carlo'!$S$34,MC_Paths_Base!T51+'Monte Carlo'!$T$34,MC_Paths_Base!U51+'Monte Carlo'!$U$34,MC_Paths_Base!V51+'Monte Carlo'!$V$34,MC_Paths_Base!W51+'Monte Carlo'!$W$34,MC_Paths_Base!X51+'Monte Carlo'!$X$34,MC_Paths_Base!Y51+'Monte Carlo'!$Y$34,MC_Paths_Base!Z51+'Monte Carlo'!$Z$34,MC_Paths_Base!AA51+'Monte Carlo'!$AA$34,MC_Paths_Base!AB51+'Monte Carlo'!$AB$34,MC_Paths_Base!AC51+'Monte Carlo'!$AC$34,MC_Paths_Base!AD51+'Monte Carlo'!$AD$34,MC_Paths_Base!AE51+'Monte Carlo'!$AE$34,MC_Paths_Base!AF51+'Monte Carlo'!$AF$34)</x:f>
        <x:v>-114261.62067677197</x:v>
      </x:c>
      <x:c r="AM51" t="n">
        <x:f>MIN(MC_Paths_Base!B51+'Monte Carlo'!$B$35,MC_Paths_Base!C51+'Monte Carlo'!$C$35,MC_Paths_Base!D51+'Monte Carlo'!$D$35,MC_Paths_Base!E51+'Monte Carlo'!$E$35,MC_Paths_Base!F51+'Monte Carlo'!$F$35,MC_Paths_Base!G51+'Monte Carlo'!$G$35,MC_Paths_Base!H51+'Monte Carlo'!$H$35,MC_Paths_Base!I51+'Monte Carlo'!$I$35,MC_Paths_Base!J51+'Monte Carlo'!$J$35,MC_Paths_Base!K51+'Monte Carlo'!$K$35,MC_Paths_Base!L51+'Monte Carlo'!$L$35,MC_Paths_Base!M51+'Monte Carlo'!$M$35,MC_Paths_Base!N51+'Monte Carlo'!$N$35,MC_Paths_Base!O51+'Monte Carlo'!$O$35,MC_Paths_Base!P51+'Monte Carlo'!$P$35,MC_Paths_Base!Q51+'Monte Carlo'!$Q$35,MC_Paths_Base!R51+'Monte Carlo'!$R$35,MC_Paths_Base!S51+'Monte Carlo'!$S$35,MC_Paths_Base!T51+'Monte Carlo'!$T$35,MC_Paths_Base!U51+'Monte Carlo'!$U$35,MC_Paths_Base!V51+'Monte Carlo'!$V$35,MC_Paths_Base!W51+'Monte Carlo'!$W$35,MC_Paths_Base!X51+'Monte Carlo'!$X$35,MC_Paths_Base!Y51+'Monte Carlo'!$Y$35,MC_Paths_Base!Z51+'Monte Carlo'!$Z$35,MC_Paths_Base!AA51+'Monte Carlo'!$AA$35,MC_Paths_Base!AB51+'Monte Carlo'!$AB$35,MC_Paths_Base!AC51+'Monte Carlo'!$AC$35,MC_Paths_Base!AD51+'Monte Carlo'!$AD$35,MC_Paths_Base!AE51+'Monte Carlo'!$AE$35,MC_Paths_Base!AF51+'Monte Carlo'!$AF$35)</x:f>
        <x:v>-120703.46883856063</x:v>
      </x:c>
    </x:row>
    <x:row r="52">
      <x:c r="A52" t="s">
        <x:v>888</x:v>
      </x:c>
      <x:c r="B52" t="s">
        <x:v>130</x:v>
      </x:c>
      <x:c r="C52" s="50" t="n">
        <x:f>PERCENTILE(MC_Paths_Base!$B$5:$B$504,0.1)/'Monte Carlo'!B$31+'Monte Carlo'!B$33</x:f>
        <x:v>1029031.25</x:v>
      </x:c>
      <x:c r="D52" s="50" t="n">
        <x:f>PERCENTILE(MC_Paths_Base!$C$5:$C$504,0.1)/'Monte Carlo'!C$31+'Monte Carlo'!C$33</x:f>
        <x:v>668807.0126111619</x:v>
      </x:c>
      <x:c r="E52" s="50" t="n">
        <x:f>PERCENTILE(MC_Paths_Base!$D$5:$D$504,0.1)/'Monte Carlo'!D$31+'Monte Carlo'!D$33</x:f>
        <x:v>634173.6609847752</x:v>
      </x:c>
      <x:c r="F52" s="50" t="n">
        <x:f>PERCENTILE(MC_Paths_Base!$E$5:$E$504,0.1)/'Monte Carlo'!E$31+'Monte Carlo'!E$33</x:f>
        <x:v>600192.5894946563</x:v>
      </x:c>
      <x:c r="G52" s="50" t="n">
        <x:f>PERCENTILE(MC_Paths_Base!$F$5:$F$504,0.1)/'Monte Carlo'!F$31+'Monte Carlo'!F$33</x:f>
        <x:v>580084.799711978</x:v>
      </x:c>
      <x:c r="H52" s="50" t="n">
        <x:f>PERCENTILE(MC_Paths_Base!$G$5:$G$504,0.1)/'Monte Carlo'!G$31+'Monte Carlo'!G$33</x:f>
        <x:v>523186.9526718628</x:v>
      </x:c>
      <x:c r="I52" s="50" t="n">
        <x:f>PERCENTILE(MC_Paths_Base!$H$5:$H$504,0.1)/'Monte Carlo'!H$31+'Monte Carlo'!H$33</x:f>
        <x:v>511708.7671117395</x:v>
      </x:c>
      <x:c r="J52" s="50" t="n">
        <x:f>PERCENTILE(MC_Paths_Base!$I$5:$I$504,0.1)/'Monte Carlo'!I$31+'Monte Carlo'!I$33</x:f>
        <x:v>492213.71562792186</x:v>
      </x:c>
      <x:c r="K52" s="50" t="n">
        <x:f>PERCENTILE(MC_Paths_Base!$J$5:$J$504,0.1)/'Monte Carlo'!J$31+'Monte Carlo'!J$33</x:f>
        <x:v>500689.4934588401</x:v>
      </x:c>
      <x:c r="L52" s="50" t="n">
        <x:f>PERCENTILE(MC_Paths_Base!$K$5:$K$504,0.1)/'Monte Carlo'!K$31+'Monte Carlo'!K$33</x:f>
        <x:v>515090.7851373607</x:v>
      </x:c>
      <x:c r="M52" s="50" t="n">
        <x:f>PERCENTILE(MC_Paths_Base!$L$5:$L$504,0.1)/'Monte Carlo'!L$31+'Monte Carlo'!L$33</x:f>
        <x:v>511442.95635719027</x:v>
      </x:c>
      <x:c r="N52" s="50" t="n">
        <x:f>PERCENTILE(MC_Paths_Base!$M$5:$M$504,0.1)/'Monte Carlo'!M$31+'Monte Carlo'!M$33</x:f>
        <x:v>520144.17372543225</x:v>
      </x:c>
      <x:c r="O52" s="50" t="n">
        <x:f>PERCENTILE(MC_Paths_Base!$N$5:$N$504,0.1)/'Monte Carlo'!N$31+'Monte Carlo'!N$33</x:f>
        <x:v>501738.65576715703</x:v>
      </x:c>
      <x:c r="P52" s="50" t="n">
        <x:f>PERCENTILE(MC_Paths_Base!$O$5:$O$504,0.1)/'Monte Carlo'!O$31+'Monte Carlo'!O$33</x:f>
        <x:v>491178.91445122514</x:v>
      </x:c>
      <x:c r="Q52" s="50" t="n">
        <x:f>PERCENTILE(MC_Paths_Base!$P$5:$P$504,0.1)/'Monte Carlo'!P$31+'Monte Carlo'!P$33</x:f>
        <x:v>530479.2057774969</x:v>
      </x:c>
      <x:c r="R52" s="50" t="n">
        <x:f>PERCENTILE(MC_Paths_Base!$Q$5:$Q$504,0.1)/'Monte Carlo'!Q$31+'Monte Carlo'!Q$33</x:f>
        <x:v>503758.81187329494</x:v>
      </x:c>
      <x:c r="S52" s="50" t="n">
        <x:f>PERCENTILE(MC_Paths_Base!$R$5:$R$504,0.1)/'Monte Carlo'!R$31+'Monte Carlo'!R$33</x:f>
        <x:v>487814.50849304255</x:v>
      </x:c>
      <x:c r="T52" s="50" t="n">
        <x:f>PERCENTILE(MC_Paths_Base!$S$5:$S$504,0.1)/'Monte Carlo'!S$31+'Monte Carlo'!S$33</x:f>
        <x:v>498843.6994511947</x:v>
      </x:c>
      <x:c r="U52" s="50" t="n">
        <x:f>PERCENTILE(MC_Paths_Base!$T$5:$T$504,0.1)/'Monte Carlo'!T$31+'Monte Carlo'!T$33</x:f>
        <x:v>509064.54850108956</x:v>
      </x:c>
      <x:c r="V52" s="50" t="n">
        <x:f>PERCENTILE(MC_Paths_Base!$U$5:$U$504,0.1)/'Monte Carlo'!U$31+'Monte Carlo'!U$33</x:f>
        <x:v>485707.2492706427</x:v>
      </x:c>
      <x:c r="W52" s="50" t="n">
        <x:f>PERCENTILE(MC_Paths_Base!$V$5:$V$504,0.1)/'Monte Carlo'!V$31+'Monte Carlo'!V$33</x:f>
        <x:v>500248.25403755374</x:v>
      </x:c>
      <x:c r="X52" s="50" t="n">
        <x:f>PERCENTILE(MC_Paths_Base!$W$5:$W$504,0.1)/'Monte Carlo'!W$31+'Monte Carlo'!W$33</x:f>
        <x:v>535564.5114607341</x:v>
      </x:c>
      <x:c r="Y52" s="50" t="n">
        <x:f>PERCENTILE(MC_Paths_Base!$X$5:$X$504,0.1)/'Monte Carlo'!X$31+'Monte Carlo'!X$33</x:f>
        <x:v>558712.4266897632</x:v>
      </x:c>
      <x:c r="Z52" s="50" t="n">
        <x:f>PERCENTILE(MC_Paths_Base!$Y$5:$Y$504,0.1)/'Monte Carlo'!Y$31+'Monte Carlo'!Y$33</x:f>
        <x:v>560946.2992934134</x:v>
      </x:c>
      <x:c r="AA52" s="50" t="n">
        <x:f>PERCENTILE(MC_Paths_Base!$Z$5:$Z$504,0.1)/'Monte Carlo'!Z$31+'Monte Carlo'!Z$33</x:f>
        <x:v>585674.1053806378</x:v>
      </x:c>
      <x:c r="AB52" s="50" t="n">
        <x:f>PERCENTILE(MC_Paths_Base!$AA$5:$AA$504,0.1)/'Monte Carlo'!AA$31+'Monte Carlo'!AA$33</x:f>
        <x:v>571498.365948554</x:v>
      </x:c>
      <x:c r="AC52" s="50" t="n">
        <x:f>PERCENTILE(MC_Paths_Base!$AB$5:$AB$504,0.1)/'Monte Carlo'!AB$31+'Monte Carlo'!AB$33</x:f>
        <x:v>570785.75473681</x:v>
      </x:c>
      <x:c r="AD52" s="50" t="n">
        <x:f>PERCENTILE(MC_Paths_Base!$AC$5:$AC$504,0.1)/'Monte Carlo'!AC$31+'Monte Carlo'!AC$33</x:f>
        <x:v>633053.6802627367</x:v>
      </x:c>
      <x:c r="AE52" s="50" t="n">
        <x:f>PERCENTILE(MC_Paths_Base!$AD$5:$AD$504,0.1)/'Monte Carlo'!AD$31+'Monte Carlo'!AD$33</x:f>
        <x:v>645019.2489752249</x:v>
      </x:c>
      <x:c r="AF52" s="50" t="n">
        <x:f>PERCENTILE(MC_Paths_Base!$AE$5:$AE$504,0.1)/'Monte Carlo'!AE$31+'Monte Carlo'!AE$33</x:f>
        <x:v>686445.3390211695</x:v>
      </x:c>
      <x:c r="AG52" s="50" t="n">
        <x:f>PERCENTILE(MC_Paths_Base!$AF$5:$AF$504,0.1)/'Monte Carlo'!AF$31+'Monte Carlo'!AF$33</x:f>
        <x:v>723432.8068480385</x:v>
      </x:c>
      <x:c r="AJ52" t="n">
        <x:f>MIN(MC_Paths_Base!B52:AF52)</x:f>
        <x:v>951976.1627120669</x:v>
      </x:c>
      <x:c r="AK52" t="n">
        <x:f>MIN(MC_Paths_Base!B52+'Monte Carlo'!$B$32,MC_Paths_Base!C52+'Monte Carlo'!$C$32,MC_Paths_Base!D52+'Monte Carlo'!$D$32,MC_Paths_Base!E52+'Monte Carlo'!$E$32,MC_Paths_Base!F52+'Monte Carlo'!$F$32,MC_Paths_Base!G52+'Monte Carlo'!$G$32,MC_Paths_Base!H52+'Monte Carlo'!$H$32,MC_Paths_Base!I52+'Monte Carlo'!$I$32,MC_Paths_Base!J52+'Monte Carlo'!$J$32,MC_Paths_Base!K52+'Monte Carlo'!$K$32,MC_Paths_Base!L52+'Monte Carlo'!$L$32,MC_Paths_Base!M52+'Monte Carlo'!$M$32,MC_Paths_Base!N52+'Monte Carlo'!$N$32,MC_Paths_Base!O52+'Monte Carlo'!$O$32,MC_Paths_Base!P52+'Monte Carlo'!$P$32,MC_Paths_Base!Q52+'Monte Carlo'!$Q$32,MC_Paths_Base!R52+'Monte Carlo'!$R$32,MC_Paths_Base!S52+'Monte Carlo'!$S$32,MC_Paths_Base!T52+'Monte Carlo'!$T$32,MC_Paths_Base!U52+'Monte Carlo'!$U$32,MC_Paths_Base!V52+'Monte Carlo'!$V$32,MC_Paths_Base!W52+'Monte Carlo'!$W$32,MC_Paths_Base!X52+'Monte Carlo'!$X$32,MC_Paths_Base!Y52+'Monte Carlo'!$Y$32,MC_Paths_Base!Z52+'Monte Carlo'!$Z$32,MC_Paths_Base!AA52+'Monte Carlo'!$AA$32,MC_Paths_Base!AB52+'Monte Carlo'!$AB$32,MC_Paths_Base!AC52+'Monte Carlo'!$AC$32,MC_Paths_Base!AD52+'Monte Carlo'!$AD$32,MC_Paths_Base!AE52+'Monte Carlo'!$AE$32,MC_Paths_Base!AF52+'Monte Carlo'!$AF$32)</x:f>
        <x:v>750087.1191273155</x:v>
      </x:c>
      <x:c r="AL52" t="n">
        <x:f>MIN(MC_Paths_Base!B52+'Monte Carlo'!$B$34,MC_Paths_Base!C52+'Monte Carlo'!$C$34,MC_Paths_Base!D52+'Monte Carlo'!$D$34,MC_Paths_Base!E52+'Monte Carlo'!$E$34,MC_Paths_Base!F52+'Monte Carlo'!$F$34,MC_Paths_Base!G52+'Monte Carlo'!$G$34,MC_Paths_Base!H52+'Monte Carlo'!$H$34,MC_Paths_Base!I52+'Monte Carlo'!$I$34,MC_Paths_Base!J52+'Monte Carlo'!$J$34,MC_Paths_Base!K52+'Monte Carlo'!$K$34,MC_Paths_Base!L52+'Monte Carlo'!$L$34,MC_Paths_Base!M52+'Monte Carlo'!$M$34,MC_Paths_Base!N52+'Monte Carlo'!$N$34,MC_Paths_Base!O52+'Monte Carlo'!$O$34,MC_Paths_Base!P52+'Monte Carlo'!$P$34,MC_Paths_Base!Q52+'Monte Carlo'!$Q$34,MC_Paths_Base!R52+'Monte Carlo'!$R$34,MC_Paths_Base!S52+'Monte Carlo'!$S$34,MC_Paths_Base!T52+'Monte Carlo'!$T$34,MC_Paths_Base!U52+'Monte Carlo'!$U$34,MC_Paths_Base!V52+'Monte Carlo'!$V$34,MC_Paths_Base!W52+'Monte Carlo'!$W$34,MC_Paths_Base!X52+'Monte Carlo'!$X$34,MC_Paths_Base!Y52+'Monte Carlo'!$Y$34,MC_Paths_Base!Z52+'Monte Carlo'!$Z$34,MC_Paths_Base!AA52+'Monte Carlo'!$AA$34,MC_Paths_Base!AB52+'Monte Carlo'!$AB$34,MC_Paths_Base!AC52+'Monte Carlo'!$AC$34,MC_Paths_Base!AD52+'Monte Carlo'!$AD$34,MC_Paths_Base!AE52+'Monte Carlo'!$AE$34,MC_Paths_Base!AF52+'Monte Carlo'!$AF$34)</x:f>
        <x:v>606761.904118317</x:v>
      </x:c>
      <x:c r="AM52" t="n">
        <x:f>MIN(MC_Paths_Base!B52+'Monte Carlo'!$B$35,MC_Paths_Base!C52+'Monte Carlo'!$C$35,MC_Paths_Base!D52+'Monte Carlo'!$D$35,MC_Paths_Base!E52+'Monte Carlo'!$E$35,MC_Paths_Base!F52+'Monte Carlo'!$F$35,MC_Paths_Base!G52+'Monte Carlo'!$G$35,MC_Paths_Base!H52+'Monte Carlo'!$H$35,MC_Paths_Base!I52+'Monte Carlo'!$I$35,MC_Paths_Base!J52+'Monte Carlo'!$J$35,MC_Paths_Base!K52+'Monte Carlo'!$K$35,MC_Paths_Base!L52+'Monte Carlo'!$L$35,MC_Paths_Base!M52+'Monte Carlo'!$M$35,MC_Paths_Base!N52+'Monte Carlo'!$N$35,MC_Paths_Base!O52+'Monte Carlo'!$O$35,MC_Paths_Base!P52+'Monte Carlo'!$P$35,MC_Paths_Base!Q52+'Monte Carlo'!$Q$35,MC_Paths_Base!R52+'Monte Carlo'!$R$35,MC_Paths_Base!S52+'Monte Carlo'!$S$35,MC_Paths_Base!T52+'Monte Carlo'!$T$35,MC_Paths_Base!U52+'Monte Carlo'!$U$35,MC_Paths_Base!V52+'Monte Carlo'!$V$35,MC_Paths_Base!W52+'Monte Carlo'!$W$35,MC_Paths_Base!X52+'Monte Carlo'!$X$35,MC_Paths_Base!Y52+'Monte Carlo'!$Y$35,MC_Paths_Base!Z52+'Monte Carlo'!$Z$35,MC_Paths_Base!AA52+'Monte Carlo'!$AA$35,MC_Paths_Base!AB52+'Monte Carlo'!$AB$35,MC_Paths_Base!AC52+'Monte Carlo'!$AC$35,MC_Paths_Base!AD52+'Monte Carlo'!$AD$35,MC_Paths_Base!AE52+'Monte Carlo'!$AE$35,MC_Paths_Base!AF52+'Monte Carlo'!$AF$35)</x:f>
        <x:v>472135.59803356556</x:v>
      </x:c>
    </x:row>
    <x:row r="53">
      <x:c r="A53" t="s">
        <x:v>888</x:v>
      </x:c>
      <x:c r="B53" t="s">
        <x:v>134</x:v>
      </x:c>
      <x:c r="C53" s="50" t="n">
        <x:f>PERCENTILE(MC_Paths_Base!$B$5:$B$504,0.15)/'Monte Carlo'!B$31+'Monte Carlo'!B$33</x:f>
        <x:v>1029031.25</x:v>
      </x:c>
      <x:c r="D53" s="50" t="n">
        <x:f>PERCENTILE(MC_Paths_Base!$C$5:$C$504,0.15)/'Monte Carlo'!C$31+'Monte Carlo'!C$33</x:f>
        <x:v>707521.1034730056</x:v>
      </x:c>
      <x:c r="E53" s="50" t="n">
        <x:f>PERCENTILE(MC_Paths_Base!$D$5:$D$504,0.15)/'Monte Carlo'!D$31+'Monte Carlo'!D$33</x:f>
        <x:v>680654.4807578943</x:v>
      </x:c>
      <x:c r="F53" s="50" t="n">
        <x:f>PERCENTILE(MC_Paths_Base!$E$5:$E$504,0.15)/'Monte Carlo'!E$31+'Monte Carlo'!E$33</x:f>
        <x:v>658494.7432692364</x:v>
      </x:c>
      <x:c r="G53" s="50" t="n">
        <x:f>PERCENTILE(MC_Paths_Base!$F$5:$F$504,0.15)/'Monte Carlo'!F$31+'Monte Carlo'!F$33</x:f>
        <x:v>610675.9167305114</x:v>
      </x:c>
      <x:c r="H53" s="50" t="n">
        <x:f>PERCENTILE(MC_Paths_Base!$G$5:$G$504,0.15)/'Monte Carlo'!G$31+'Monte Carlo'!G$33</x:f>
        <x:v>597657.9689985223</x:v>
      </x:c>
      <x:c r="I53" s="50" t="n">
        <x:f>PERCENTILE(MC_Paths_Base!$H$5:$H$504,0.15)/'Monte Carlo'!H$31+'Monte Carlo'!H$33</x:f>
        <x:v>582180.9371693945</x:v>
      </x:c>
      <x:c r="J53" s="50" t="n">
        <x:f>PERCENTILE(MC_Paths_Base!$I$5:$I$504,0.15)/'Monte Carlo'!I$31+'Monte Carlo'!I$33</x:f>
        <x:v>551761.0431202628</x:v>
      </x:c>
      <x:c r="K53" s="50" t="n">
        <x:f>PERCENTILE(MC_Paths_Base!$J$5:$J$504,0.15)/'Monte Carlo'!J$31+'Monte Carlo'!J$33</x:f>
        <x:v>572798.2235355242</x:v>
      </x:c>
      <x:c r="L53" s="50" t="n">
        <x:f>PERCENTILE(MC_Paths_Base!$K$5:$K$504,0.15)/'Monte Carlo'!K$31+'Monte Carlo'!K$33</x:f>
        <x:v>564149.770487043</x:v>
      </x:c>
      <x:c r="M53" s="50" t="n">
        <x:f>PERCENTILE(MC_Paths_Base!$L$5:$L$504,0.15)/'Monte Carlo'!L$31+'Monte Carlo'!L$33</x:f>
        <x:v>588231.2481552823</x:v>
      </x:c>
      <x:c r="N53" s="50" t="n">
        <x:f>PERCENTILE(MC_Paths_Base!$M$5:$M$504,0.15)/'Monte Carlo'!M$31+'Monte Carlo'!M$33</x:f>
        <x:v>605984.2890963451</x:v>
      </x:c>
      <x:c r="O53" s="50" t="n">
        <x:f>PERCENTILE(MC_Paths_Base!$N$5:$N$504,0.15)/'Monte Carlo'!N$31+'Monte Carlo'!N$33</x:f>
        <x:v>603609.5335162128</x:v>
      </x:c>
      <x:c r="P53" s="50" t="n">
        <x:f>PERCENTILE(MC_Paths_Base!$O$5:$O$504,0.15)/'Monte Carlo'!O$31+'Monte Carlo'!O$33</x:f>
        <x:v>584969.1175690982</x:v>
      </x:c>
      <x:c r="Q53" s="50" t="n">
        <x:f>PERCENTILE(MC_Paths_Base!$P$5:$P$504,0.15)/'Monte Carlo'!P$31+'Monte Carlo'!P$33</x:f>
        <x:v>595673.4780356499</x:v>
      </x:c>
      <x:c r="R53" s="50" t="n">
        <x:f>PERCENTILE(MC_Paths_Base!$Q$5:$Q$504,0.15)/'Monte Carlo'!Q$31+'Monte Carlo'!Q$33</x:f>
        <x:v>583538.7647328787</x:v>
      </x:c>
      <x:c r="S53" s="50" t="n">
        <x:f>PERCENTILE(MC_Paths_Base!$R$5:$R$504,0.15)/'Monte Carlo'!R$31+'Monte Carlo'!R$33</x:f>
        <x:v>586691.6373388491</x:v>
      </x:c>
      <x:c r="T53" s="50" t="n">
        <x:f>PERCENTILE(MC_Paths_Base!$S$5:$S$504,0.15)/'Monte Carlo'!S$31+'Monte Carlo'!S$33</x:f>
        <x:v>603503.2828478105</x:v>
      </x:c>
      <x:c r="U53" s="50" t="n">
        <x:f>PERCENTILE(MC_Paths_Base!$T$5:$T$504,0.15)/'Monte Carlo'!T$31+'Monte Carlo'!T$33</x:f>
        <x:v>615380.3458671747</x:v>
      </x:c>
      <x:c r="V53" s="50" t="n">
        <x:f>PERCENTILE(MC_Paths_Base!$U$5:$U$504,0.15)/'Monte Carlo'!U$31+'Monte Carlo'!U$33</x:f>
        <x:v>591581.7514350889</x:v>
      </x:c>
      <x:c r="W53" s="50" t="n">
        <x:f>PERCENTILE(MC_Paths_Base!$V$5:$V$504,0.15)/'Monte Carlo'!V$31+'Monte Carlo'!V$33</x:f>
        <x:v>638520.1624010378</x:v>
      </x:c>
      <x:c r="X53" s="50" t="n">
        <x:f>PERCENTILE(MC_Paths_Base!$W$5:$W$504,0.15)/'Monte Carlo'!W$31+'Monte Carlo'!W$33</x:f>
        <x:v>632749.1917438686</x:v>
      </x:c>
      <x:c r="Y53" s="50" t="n">
        <x:f>PERCENTILE(MC_Paths_Base!$X$5:$X$504,0.15)/'Monte Carlo'!X$31+'Monte Carlo'!X$33</x:f>
        <x:v>679398.5017484971</x:v>
      </x:c>
      <x:c r="Z53" s="50" t="n">
        <x:f>PERCENTILE(MC_Paths_Base!$Y$5:$Y$504,0.15)/'Monte Carlo'!Y$31+'Monte Carlo'!Y$33</x:f>
        <x:v>700533.8977381171</x:v>
      </x:c>
      <x:c r="AA53" s="50" t="n">
        <x:f>PERCENTILE(MC_Paths_Base!$Z$5:$Z$504,0.15)/'Monte Carlo'!Z$31+'Monte Carlo'!Z$33</x:f>
        <x:v>725260.6278007389</x:v>
      </x:c>
      <x:c r="AB53" s="50" t="n">
        <x:f>PERCENTILE(MC_Paths_Base!$AA$5:$AA$504,0.15)/'Monte Carlo'!AA$31+'Monte Carlo'!AA$33</x:f>
        <x:v>707963.5154477226</x:v>
      </x:c>
      <x:c r="AC53" s="50" t="n">
        <x:f>PERCENTILE(MC_Paths_Base!$AB$5:$AB$504,0.15)/'Monte Carlo'!AB$31+'Monte Carlo'!AB$33</x:f>
        <x:v>724304.8499076265</x:v>
      </x:c>
      <x:c r="AD53" s="50" t="n">
        <x:f>PERCENTILE(MC_Paths_Base!$AC$5:$AC$504,0.15)/'Monte Carlo'!AC$31+'Monte Carlo'!AC$33</x:f>
        <x:v>731601.7923487995</x:v>
      </x:c>
      <x:c r="AE53" s="50" t="n">
        <x:f>PERCENTILE(MC_Paths_Base!$AD$5:$AD$504,0.15)/'Monte Carlo'!AD$31+'Monte Carlo'!AD$33</x:f>
        <x:v>774274.1421459279</x:v>
      </x:c>
      <x:c r="AF53" s="50" t="n">
        <x:f>PERCENTILE(MC_Paths_Base!$AE$5:$AE$504,0.15)/'Monte Carlo'!AE$31+'Monte Carlo'!AE$33</x:f>
        <x:v>816830.6091635127</x:v>
      </x:c>
      <x:c r="AG53" s="50" t="n">
        <x:f>PERCENTILE(MC_Paths_Base!$AF$5:$AF$504,0.15)/'Monte Carlo'!AF$31+'Monte Carlo'!AF$33</x:f>
        <x:v>876824.9863408657</x:v>
      </x:c>
      <x:c r="AJ53" t="n">
        <x:f>MIN(MC_Paths_Base!B53:AF53)</x:f>
        <x:v>1029031.25</x:v>
      </x:c>
      <x:c r="AK53" t="n">
        <x:f>MIN(MC_Paths_Base!B53+'Monte Carlo'!$B$32,MC_Paths_Base!C53+'Monte Carlo'!$C$32,MC_Paths_Base!D53+'Monte Carlo'!$D$32,MC_Paths_Base!E53+'Monte Carlo'!$E$32,MC_Paths_Base!F53+'Monte Carlo'!$F$32,MC_Paths_Base!G53+'Monte Carlo'!$G$32,MC_Paths_Base!H53+'Monte Carlo'!$H$32,MC_Paths_Base!I53+'Monte Carlo'!$I$32,MC_Paths_Base!J53+'Monte Carlo'!$J$32,MC_Paths_Base!K53+'Monte Carlo'!$K$32,MC_Paths_Base!L53+'Monte Carlo'!$L$32,MC_Paths_Base!M53+'Monte Carlo'!$M$32,MC_Paths_Base!N53+'Monte Carlo'!$N$32,MC_Paths_Base!O53+'Monte Carlo'!$O$32,MC_Paths_Base!P53+'Monte Carlo'!$P$32,MC_Paths_Base!Q53+'Monte Carlo'!$Q$32,MC_Paths_Base!R53+'Monte Carlo'!$R$32,MC_Paths_Base!S53+'Monte Carlo'!$S$32,MC_Paths_Base!T53+'Monte Carlo'!$T$32,MC_Paths_Base!U53+'Monte Carlo'!$U$32,MC_Paths_Base!V53+'Monte Carlo'!$V$32,MC_Paths_Base!W53+'Monte Carlo'!$W$32,MC_Paths_Base!X53+'Monte Carlo'!$X$32,MC_Paths_Base!Y53+'Monte Carlo'!$Y$32,MC_Paths_Base!Z53+'Monte Carlo'!$Z$32,MC_Paths_Base!AA53+'Monte Carlo'!$AA$32,MC_Paths_Base!AB53+'Monte Carlo'!$AB$32,MC_Paths_Base!AC53+'Monte Carlo'!$AC$32,MC_Paths_Base!AD53+'Monte Carlo'!$AD$32,MC_Paths_Base!AE53+'Monte Carlo'!$AE$32,MC_Paths_Base!AF53+'Monte Carlo'!$AF$32)</x:f>
        <x:v>1029031.25</x:v>
      </x:c>
      <x:c r="AL53" t="n">
        <x:f>MIN(MC_Paths_Base!B53+'Monte Carlo'!$B$34,MC_Paths_Base!C53+'Monte Carlo'!$C$34,MC_Paths_Base!D53+'Monte Carlo'!$D$34,MC_Paths_Base!E53+'Monte Carlo'!$E$34,MC_Paths_Base!F53+'Monte Carlo'!$F$34,MC_Paths_Base!G53+'Monte Carlo'!$G$34,MC_Paths_Base!H53+'Monte Carlo'!$H$34,MC_Paths_Base!I53+'Monte Carlo'!$I$34,MC_Paths_Base!J53+'Monte Carlo'!$J$34,MC_Paths_Base!K53+'Monte Carlo'!$K$34,MC_Paths_Base!L53+'Monte Carlo'!$L$34,MC_Paths_Base!M53+'Monte Carlo'!$M$34,MC_Paths_Base!N53+'Monte Carlo'!$N$34,MC_Paths_Base!O53+'Monte Carlo'!$O$34,MC_Paths_Base!P53+'Monte Carlo'!$P$34,MC_Paths_Base!Q53+'Monte Carlo'!$Q$34,MC_Paths_Base!R53+'Monte Carlo'!$R$34,MC_Paths_Base!S53+'Monte Carlo'!$S$34,MC_Paths_Base!T53+'Monte Carlo'!$T$34,MC_Paths_Base!U53+'Monte Carlo'!$U$34,MC_Paths_Base!V53+'Monte Carlo'!$V$34,MC_Paths_Base!W53+'Monte Carlo'!$W$34,MC_Paths_Base!X53+'Monte Carlo'!$X$34,MC_Paths_Base!Y53+'Monte Carlo'!$Y$34,MC_Paths_Base!Z53+'Monte Carlo'!$Z$34,MC_Paths_Base!AA53+'Monte Carlo'!$AA$34,MC_Paths_Base!AB53+'Monte Carlo'!$AB$34,MC_Paths_Base!AC53+'Monte Carlo'!$AC$34,MC_Paths_Base!AD53+'Monte Carlo'!$AD$34,MC_Paths_Base!AE53+'Monte Carlo'!$AE$34,MC_Paths_Base!AF53+'Monte Carlo'!$AF$34)</x:f>
        <x:v>840924.1393641313</x:v>
      </x:c>
      <x:c r="AM53" t="n">
        <x:f>MIN(MC_Paths_Base!B53+'Monte Carlo'!$B$35,MC_Paths_Base!C53+'Monte Carlo'!$C$35,MC_Paths_Base!D53+'Monte Carlo'!$D$35,MC_Paths_Base!E53+'Monte Carlo'!$E$35,MC_Paths_Base!F53+'Monte Carlo'!$F$35,MC_Paths_Base!G53+'Monte Carlo'!$G$35,MC_Paths_Base!H53+'Monte Carlo'!$H$35,MC_Paths_Base!I53+'Monte Carlo'!$I$35,MC_Paths_Base!J53+'Monte Carlo'!$J$35,MC_Paths_Base!K53+'Monte Carlo'!$K$35,MC_Paths_Base!L53+'Monte Carlo'!$L$35,MC_Paths_Base!M53+'Monte Carlo'!$M$35,MC_Paths_Base!N53+'Monte Carlo'!$N$35,MC_Paths_Base!O53+'Monte Carlo'!$O$35,MC_Paths_Base!P53+'Monte Carlo'!$P$35,MC_Paths_Base!Q53+'Monte Carlo'!$Q$35,MC_Paths_Base!R53+'Monte Carlo'!$R$35,MC_Paths_Base!S53+'Monte Carlo'!$S$35,MC_Paths_Base!T53+'Monte Carlo'!$T$35,MC_Paths_Base!U53+'Monte Carlo'!$U$35,MC_Paths_Base!V53+'Monte Carlo'!$V$35,MC_Paths_Base!W53+'Monte Carlo'!$W$35,MC_Paths_Base!X53+'Monte Carlo'!$X$35,MC_Paths_Base!Y53+'Monte Carlo'!$Y$35,MC_Paths_Base!Z53+'Monte Carlo'!$Z$35,MC_Paths_Base!AA53+'Monte Carlo'!$AA$35,MC_Paths_Base!AB53+'Monte Carlo'!$AB$35,MC_Paths_Base!AC53+'Monte Carlo'!$AC$35,MC_Paths_Base!AD53+'Monte Carlo'!$AD$35,MC_Paths_Base!AE53+'Monte Carlo'!$AE$35,MC_Paths_Base!AF53+'Monte Carlo'!$AF$35)</x:f>
        <x:v>722203.898432803</x:v>
      </x:c>
    </x:row>
    <x:row r="54">
      <x:c r="A54" t="s">
        <x:v>888</x:v>
      </x:c>
      <x:c r="B54" t="s">
        <x:v>140</x:v>
      </x:c>
      <x:c r="C54" s="50" t="n">
        <x:f>PERCENTILE(MC_Paths_Base!$B$5:$B$504,0.5)/'Monte Carlo'!B$31+'Monte Carlo'!B$33</x:f>
        <x:v>1029031.25</x:v>
      </x:c>
      <x:c r="D54" s="50" t="n">
        <x:f>PERCENTILE(MC_Paths_Base!$C$5:$C$504,0.5)/'Monte Carlo'!C$31+'Monte Carlo'!C$33</x:f>
        <x:v>864774.951707619</x:v>
      </x:c>
      <x:c r="E54" s="50" t="n">
        <x:f>PERCENTILE(MC_Paths_Base!$D$5:$D$504,0.5)/'Monte Carlo'!D$31+'Monte Carlo'!D$33</x:f>
        <x:v>894466.4617679322</x:v>
      </x:c>
      <x:c r="F54" s="50" t="n">
        <x:f>PERCENTILE(MC_Paths_Base!$E$5:$E$504,0.5)/'Monte Carlo'!E$31+'Monte Carlo'!E$33</x:f>
        <x:v>918820.3389233513</x:v>
      </x:c>
      <x:c r="G54" s="50" t="n">
        <x:f>PERCENTILE(MC_Paths_Base!$F$5:$F$504,0.5)/'Monte Carlo'!F$31+'Monte Carlo'!F$33</x:f>
        <x:v>931122.7288534665</x:v>
      </x:c>
      <x:c r="H54" s="50" t="n">
        <x:f>PERCENTILE(MC_Paths_Base!$G$5:$G$504,0.5)/'Monte Carlo'!G$31+'Monte Carlo'!G$33</x:f>
        <x:v>955430.3939918207</x:v>
      </x:c>
      <x:c r="I54" s="50" t="n">
        <x:f>PERCENTILE(MC_Paths_Base!$H$5:$H$504,0.5)/'Monte Carlo'!H$31+'Monte Carlo'!H$33</x:f>
        <x:v>958461.1602812893</x:v>
      </x:c>
      <x:c r="J54" s="50" t="n">
        <x:f>PERCENTILE(MC_Paths_Base!$I$5:$I$504,0.5)/'Monte Carlo'!I$31+'Monte Carlo'!I$33</x:f>
        <x:v>985327.2048167931</x:v>
      </x:c>
      <x:c r="K54" s="50" t="n">
        <x:f>PERCENTILE(MC_Paths_Base!$J$5:$J$504,0.5)/'Monte Carlo'!J$31+'Monte Carlo'!J$33</x:f>
        <x:v>1017621.2164925393</x:v>
      </x:c>
      <x:c r="L54" s="50" t="n">
        <x:f>PERCENTILE(MC_Paths_Base!$K$5:$K$504,0.5)/'Monte Carlo'!K$31+'Monte Carlo'!K$33</x:f>
        <x:v>1072232.321216242</x:v>
      </x:c>
      <x:c r="M54" s="50" t="n">
        <x:f>PERCENTILE(MC_Paths_Base!$L$5:$L$504,0.5)/'Monte Carlo'!L$31+'Monte Carlo'!L$33</x:f>
        <x:v>1095751.1371722037</x:v>
      </x:c>
      <x:c r="N54" s="50" t="n">
        <x:f>PERCENTILE(MC_Paths_Base!$M$5:$M$504,0.5)/'Monte Carlo'!M$31+'Monte Carlo'!M$33</x:f>
        <x:v>1115919.4946912182</x:v>
      </x:c>
      <x:c r="O54" s="50" t="n">
        <x:f>PERCENTILE(MC_Paths_Base!$N$5:$N$504,0.5)/'Monte Carlo'!N$31+'Monte Carlo'!N$33</x:f>
        <x:v>1143584.3171961517</x:v>
      </x:c>
      <x:c r="P54" s="50" t="n">
        <x:f>PERCENTILE(MC_Paths_Base!$O$5:$O$504,0.5)/'Monte Carlo'!O$31+'Monte Carlo'!O$33</x:f>
        <x:v>1170578.438136533</x:v>
      </x:c>
      <x:c r="Q54" s="50" t="n">
        <x:f>PERCENTILE(MC_Paths_Base!$P$5:$P$504,0.5)/'Monte Carlo'!P$31+'Monte Carlo'!P$33</x:f>
        <x:v>1224102.086227596</x:v>
      </x:c>
      <x:c r="R54" s="50" t="n">
        <x:f>PERCENTILE(MC_Paths_Base!$Q$5:$Q$504,0.5)/'Monte Carlo'!Q$31+'Monte Carlo'!Q$33</x:f>
        <x:v>1267220.2663029216</x:v>
      </x:c>
      <x:c r="S54" s="50" t="n">
        <x:f>PERCENTILE(MC_Paths_Base!$R$5:$R$504,0.5)/'Monte Carlo'!R$31+'Monte Carlo'!R$33</x:f>
        <x:v>1338511.0786056372</x:v>
      </x:c>
      <x:c r="T54" s="50" t="n">
        <x:f>PERCENTILE(MC_Paths_Base!$S$5:$S$504,0.5)/'Monte Carlo'!S$31+'Monte Carlo'!S$33</x:f>
        <x:v>1383083.7903622868</x:v>
      </x:c>
      <x:c r="U54" s="50" t="n">
        <x:f>PERCENTILE(MC_Paths_Base!$T$5:$T$504,0.5)/'Monte Carlo'!T$31+'Monte Carlo'!T$33</x:f>
        <x:v>1433512.0718459515</x:v>
      </x:c>
      <x:c r="V54" s="50" t="n">
        <x:f>PERCENTILE(MC_Paths_Base!$U$5:$U$504,0.5)/'Monte Carlo'!U$31+'Monte Carlo'!U$33</x:f>
        <x:v>1454396.184639955</x:v>
      </x:c>
      <x:c r="W54" s="50" t="n">
        <x:f>PERCENTILE(MC_Paths_Base!$V$5:$V$504,0.5)/'Monte Carlo'!V$31+'Monte Carlo'!V$33</x:f>
        <x:v>1556541.642693927</x:v>
      </x:c>
      <x:c r="X54" s="50" t="n">
        <x:f>PERCENTILE(MC_Paths_Base!$W$5:$W$504,0.5)/'Monte Carlo'!W$31+'Monte Carlo'!W$33</x:f>
        <x:v>1642538.476596227</x:v>
      </x:c>
      <x:c r="Y54" s="50" t="n">
        <x:f>PERCENTILE(MC_Paths_Base!$X$5:$X$504,0.5)/'Monte Carlo'!X$31+'Monte Carlo'!X$33</x:f>
        <x:v>1681833.1058735973</x:v>
      </x:c>
      <x:c r="Z54" s="50" t="n">
        <x:f>PERCENTILE(MC_Paths_Base!$Y$5:$Y$504,0.5)/'Monte Carlo'!Y$31+'Monte Carlo'!Y$33</x:f>
        <x:v>1739112.8654044908</x:v>
      </x:c>
      <x:c r="AA54" s="50" t="n">
        <x:f>PERCENTILE(MC_Paths_Base!$Z$5:$Z$504,0.5)/'Monte Carlo'!Z$31+'Monte Carlo'!Z$33</x:f>
        <x:v>1670782.8606011875</x:v>
      </x:c>
      <x:c r="AB54" s="50" t="n">
        <x:f>PERCENTILE(MC_Paths_Base!$AA$5:$AA$504,0.5)/'Monte Carlo'!AA$31+'Monte Carlo'!AA$33</x:f>
        <x:v>1759424.6068896381</x:v>
      </x:c>
      <x:c r="AC54" s="50" t="n">
        <x:f>PERCENTILE(MC_Paths_Base!$AB$5:$AB$504,0.5)/'Monte Carlo'!AB$31+'Monte Carlo'!AB$33</x:f>
        <x:v>1906488.3543712685</x:v>
      </x:c>
      <x:c r="AD54" s="50" t="n">
        <x:f>PERCENTILE(MC_Paths_Base!$AC$5:$AC$504,0.5)/'Monte Carlo'!AC$31+'Monte Carlo'!AC$33</x:f>
        <x:v>1965673.0094480475</x:v>
      </x:c>
      <x:c r="AE54" s="50" t="n">
        <x:f>PERCENTILE(MC_Paths_Base!$AD$5:$AD$504,0.5)/'Monte Carlo'!AD$31+'Monte Carlo'!AD$33</x:f>
        <x:v>1999424.0471240566</x:v>
      </x:c>
      <x:c r="AF54" s="50" t="n">
        <x:f>PERCENTILE(MC_Paths_Base!$AE$5:$AE$504,0.5)/'Monte Carlo'!AE$31+'Monte Carlo'!AE$33</x:f>
        <x:v>2086013.6224435146</x:v>
      </x:c>
      <x:c r="AG54" s="50" t="n">
        <x:f>PERCENTILE(MC_Paths_Base!$AF$5:$AF$504,0.5)/'Monte Carlo'!AF$31+'Monte Carlo'!AF$33</x:f>
        <x:v>2100400.2710907217</x:v>
      </x:c>
      <x:c r="AJ54" t="n">
        <x:f>MIN(MC_Paths_Base!B54:AF54)</x:f>
        <x:v>967449.7601657386</x:v>
      </x:c>
      <x:c r="AK54" t="n">
        <x:f>MIN(MC_Paths_Base!B54+'Monte Carlo'!$B$32,MC_Paths_Base!C54+'Monte Carlo'!$C$32,MC_Paths_Base!D54+'Monte Carlo'!$D$32,MC_Paths_Base!E54+'Monte Carlo'!$E$32,MC_Paths_Base!F54+'Monte Carlo'!$F$32,MC_Paths_Base!G54+'Monte Carlo'!$G$32,MC_Paths_Base!H54+'Monte Carlo'!$H$32,MC_Paths_Base!I54+'Monte Carlo'!$I$32,MC_Paths_Base!J54+'Monte Carlo'!$J$32,MC_Paths_Base!K54+'Monte Carlo'!$K$32,MC_Paths_Base!L54+'Monte Carlo'!$L$32,MC_Paths_Base!M54+'Monte Carlo'!$M$32,MC_Paths_Base!N54+'Monte Carlo'!$N$32,MC_Paths_Base!O54+'Monte Carlo'!$O$32,MC_Paths_Base!P54+'Monte Carlo'!$P$32,MC_Paths_Base!Q54+'Monte Carlo'!$Q$32,MC_Paths_Base!R54+'Monte Carlo'!$R$32,MC_Paths_Base!S54+'Monte Carlo'!$S$32,MC_Paths_Base!T54+'Monte Carlo'!$T$32,MC_Paths_Base!U54+'Monte Carlo'!$U$32,MC_Paths_Base!V54+'Monte Carlo'!$V$32,MC_Paths_Base!W54+'Monte Carlo'!$W$32,MC_Paths_Base!X54+'Monte Carlo'!$X$32,MC_Paths_Base!Y54+'Monte Carlo'!$Y$32,MC_Paths_Base!Z54+'Monte Carlo'!$Z$32,MC_Paths_Base!AA54+'Monte Carlo'!$AA$32,MC_Paths_Base!AB54+'Monte Carlo'!$AB$32,MC_Paths_Base!AC54+'Monte Carlo'!$AC$32,MC_Paths_Base!AD54+'Monte Carlo'!$AD$32,MC_Paths_Base!AE54+'Monte Carlo'!$AE$32,MC_Paths_Base!AF54+'Monte Carlo'!$AF$32)</x:f>
        <x:v>765560.7165809872</x:v>
      </x:c>
      <x:c r="AL54" t="n">
        <x:f>MIN(MC_Paths_Base!B54+'Monte Carlo'!$B$34,MC_Paths_Base!C54+'Monte Carlo'!$C$34,MC_Paths_Base!D54+'Monte Carlo'!$D$34,MC_Paths_Base!E54+'Monte Carlo'!$E$34,MC_Paths_Base!F54+'Monte Carlo'!$F$34,MC_Paths_Base!G54+'Monte Carlo'!$G$34,MC_Paths_Base!H54+'Monte Carlo'!$H$34,MC_Paths_Base!I54+'Monte Carlo'!$I$34,MC_Paths_Base!J54+'Monte Carlo'!$J$34,MC_Paths_Base!K54+'Monte Carlo'!$K$34,MC_Paths_Base!L54+'Monte Carlo'!$L$34,MC_Paths_Base!M54+'Monte Carlo'!$M$34,MC_Paths_Base!N54+'Monte Carlo'!$N$34,MC_Paths_Base!O54+'Monte Carlo'!$O$34,MC_Paths_Base!P54+'Monte Carlo'!$P$34,MC_Paths_Base!Q54+'Monte Carlo'!$Q$34,MC_Paths_Base!R54+'Monte Carlo'!$R$34,MC_Paths_Base!S54+'Monte Carlo'!$S$34,MC_Paths_Base!T54+'Monte Carlo'!$T$34,MC_Paths_Base!U54+'Monte Carlo'!$U$34,MC_Paths_Base!V54+'Monte Carlo'!$V$34,MC_Paths_Base!W54+'Monte Carlo'!$W$34,MC_Paths_Base!X54+'Monte Carlo'!$X$34,MC_Paths_Base!Y54+'Monte Carlo'!$Y$34,MC_Paths_Base!Z54+'Monte Carlo'!$Z$34,MC_Paths_Base!AA54+'Monte Carlo'!$AA$34,MC_Paths_Base!AB54+'Monte Carlo'!$AB$34,MC_Paths_Base!AC54+'Monte Carlo'!$AC$34,MC_Paths_Base!AD54+'Monte Carlo'!$AD$34,MC_Paths_Base!AE54+'Monte Carlo'!$AE$34,MC_Paths_Base!AF54+'Monte Carlo'!$AF$34)</x:f>
        <x:v>622235.5015719887</x:v>
      </x:c>
      <x:c r="AM54" t="n">
        <x:f>MIN(MC_Paths_Base!B54+'Monte Carlo'!$B$35,MC_Paths_Base!C54+'Monte Carlo'!$C$35,MC_Paths_Base!D54+'Monte Carlo'!$D$35,MC_Paths_Base!E54+'Monte Carlo'!$E$35,MC_Paths_Base!F54+'Monte Carlo'!$F$35,MC_Paths_Base!G54+'Monte Carlo'!$G$35,MC_Paths_Base!H54+'Monte Carlo'!$H$35,MC_Paths_Base!I54+'Monte Carlo'!$I$35,MC_Paths_Base!J54+'Monte Carlo'!$J$35,MC_Paths_Base!K54+'Monte Carlo'!$K$35,MC_Paths_Base!L54+'Monte Carlo'!$L$35,MC_Paths_Base!M54+'Monte Carlo'!$M$35,MC_Paths_Base!N54+'Monte Carlo'!$N$35,MC_Paths_Base!O54+'Monte Carlo'!$O$35,MC_Paths_Base!P54+'Monte Carlo'!$P$35,MC_Paths_Base!Q54+'Monte Carlo'!$Q$35,MC_Paths_Base!R54+'Monte Carlo'!$R$35,MC_Paths_Base!S54+'Monte Carlo'!$S$35,MC_Paths_Base!T54+'Monte Carlo'!$T$35,MC_Paths_Base!U54+'Monte Carlo'!$U$35,MC_Paths_Base!V54+'Monte Carlo'!$V$35,MC_Paths_Base!W54+'Monte Carlo'!$W$35,MC_Paths_Base!X54+'Monte Carlo'!$X$35,MC_Paths_Base!Y54+'Monte Carlo'!$Y$35,MC_Paths_Base!Z54+'Monte Carlo'!$Z$35,MC_Paths_Base!AA54+'Monte Carlo'!$AA$35,MC_Paths_Base!AB54+'Monte Carlo'!$AB$35,MC_Paths_Base!AC54+'Monte Carlo'!$AC$35,MC_Paths_Base!AD54+'Monte Carlo'!$AD$35,MC_Paths_Base!AE54+'Monte Carlo'!$AE$35,MC_Paths_Base!AF54+'Monte Carlo'!$AF$35)</x:f>
        <x:v>487609.1954872373</x:v>
      </x:c>
    </x:row>
    <x:row r="55">
      <x:c r="A55" t="s">
        <x:v>888</x:v>
      </x:c>
      <x:c r="B55" t="s">
        <x:v>146</x:v>
      </x:c>
      <x:c r="C55" s="50" t="n">
        <x:f>PERCENTILE(MC_Paths_Base!$B$5:$B$504,0.85)/'Monte Carlo'!B$31+'Monte Carlo'!B$33</x:f>
        <x:v>1029031.25</x:v>
      </x:c>
      <x:c r="D55" s="50" t="n">
        <x:f>PERCENTILE(MC_Paths_Base!$C$5:$C$504,0.85)/'Monte Carlo'!C$31+'Monte Carlo'!C$33</x:f>
        <x:v>1030148.883394717</x:v>
      </x:c>
      <x:c r="E55" s="50" t="n">
        <x:f>PERCENTILE(MC_Paths_Base!$D$5:$D$504,0.85)/'Monte Carlo'!D$31+'Monte Carlo'!D$33</x:f>
        <x:v>1176461.354947185</x:v>
      </x:c>
      <x:c r="F55" s="50" t="n">
        <x:f>PERCENTILE(MC_Paths_Base!$E$5:$E$504,0.85)/'Monte Carlo'!E$31+'Monte Carlo'!E$33</x:f>
        <x:v>1274725.6809268813</x:v>
      </x:c>
      <x:c r="G55" s="50" t="n">
        <x:f>PERCENTILE(MC_Paths_Base!$F$5:$F$504,0.85)/'Monte Carlo'!F$31+'Monte Carlo'!F$33</x:f>
        <x:v>1370786.5217720792</x:v>
      </x:c>
      <x:c r="H55" s="50" t="n">
        <x:f>PERCENTILE(MC_Paths_Base!$G$5:$G$504,0.85)/'Monte Carlo'!G$31+'Monte Carlo'!G$33</x:f>
        <x:v>1452509.2161874534</x:v>
      </x:c>
      <x:c r="I55" s="50" t="n">
        <x:f>PERCENTILE(MC_Paths_Base!$H$5:$H$504,0.85)/'Monte Carlo'!H$31+'Monte Carlo'!H$33</x:f>
        <x:v>1555796.7282227203</x:v>
      </x:c>
      <x:c r="J55" s="50" t="n">
        <x:f>PERCENTILE(MC_Paths_Base!$I$5:$I$504,0.85)/'Monte Carlo'!I$31+'Monte Carlo'!I$33</x:f>
        <x:v>1669246.4833843873</x:v>
      </x:c>
      <x:c r="K55" s="50" t="n">
        <x:f>PERCENTILE(MC_Paths_Base!$J$5:$J$504,0.85)/'Monte Carlo'!J$31+'Monte Carlo'!J$33</x:f>
        <x:v>1773023.9215657613</x:v>
      </x:c>
      <x:c r="L55" s="50" t="n">
        <x:f>PERCENTILE(MC_Paths_Base!$K$5:$K$504,0.85)/'Monte Carlo'!K$31+'Monte Carlo'!K$33</x:f>
        <x:v>1857613.1475470355</x:v>
      </x:c>
      <x:c r="M55" s="50" t="n">
        <x:f>PERCENTILE(MC_Paths_Base!$L$5:$L$504,0.85)/'Monte Carlo'!L$31+'Monte Carlo'!L$33</x:f>
        <x:v>2027308.4518354647</x:v>
      </x:c>
      <x:c r="N55" s="50" t="n">
        <x:f>PERCENTILE(MC_Paths_Base!$M$5:$M$504,0.85)/'Monte Carlo'!M$31+'Monte Carlo'!M$33</x:f>
        <x:v>2075511.5183275852</x:v>
      </x:c>
      <x:c r="O55" s="50" t="n">
        <x:f>PERCENTILE(MC_Paths_Base!$N$5:$N$504,0.85)/'Monte Carlo'!N$31+'Monte Carlo'!N$33</x:f>
        <x:v>2284364.6638567266</x:v>
      </x:c>
      <x:c r="P55" s="50" t="n">
        <x:f>PERCENTILE(MC_Paths_Base!$O$5:$O$504,0.85)/'Monte Carlo'!O$31+'Monte Carlo'!O$33</x:f>
        <x:v>2391405.4967362797</x:v>
      </x:c>
      <x:c r="Q55" s="50" t="n">
        <x:f>PERCENTILE(MC_Paths_Base!$P$5:$P$504,0.85)/'Monte Carlo'!P$31+'Monte Carlo'!P$33</x:f>
        <x:v>2488189.5824107183</x:v>
      </x:c>
      <x:c r="R55" s="50" t="n">
        <x:f>PERCENTILE(MC_Paths_Base!$Q$5:$Q$504,0.85)/'Monte Carlo'!Q$31+'Monte Carlo'!Q$33</x:f>
        <x:v>2684769.7834923775</x:v>
      </x:c>
      <x:c r="S55" s="50" t="n">
        <x:f>PERCENTILE(MC_Paths_Base!$R$5:$R$504,0.85)/'Monte Carlo'!R$31+'Monte Carlo'!R$33</x:f>
        <x:v>2748747.4590370855</x:v>
      </x:c>
      <x:c r="T55" s="50" t="n">
        <x:f>PERCENTILE(MC_Paths_Base!$S$5:$S$504,0.85)/'Monte Carlo'!S$31+'Monte Carlo'!S$33</x:f>
        <x:v>2874761.7311945916</x:v>
      </x:c>
      <x:c r="U55" s="50" t="n">
        <x:f>PERCENTILE(MC_Paths_Base!$T$5:$T$504,0.85)/'Monte Carlo'!T$31+'Monte Carlo'!T$33</x:f>
        <x:v>2878755.857948318</x:v>
      </x:c>
      <x:c r="V55" s="50" t="n">
        <x:f>PERCENTILE(MC_Paths_Base!$U$5:$U$504,0.85)/'Monte Carlo'!U$31+'Monte Carlo'!U$33</x:f>
        <x:v>3025237.178274636</x:v>
      </x:c>
      <x:c r="W55" s="50" t="n">
        <x:f>PERCENTILE(MC_Paths_Base!$V$5:$V$504,0.85)/'Monte Carlo'!V$31+'Monte Carlo'!V$33</x:f>
        <x:v>3163495.867625712</x:v>
      </x:c>
      <x:c r="X55" s="50" t="n">
        <x:f>PERCENTILE(MC_Paths_Base!$W$5:$W$504,0.85)/'Monte Carlo'!W$31+'Monte Carlo'!W$33</x:f>
        <x:v>3397515.911433369</x:v>
      </x:c>
      <x:c r="Y55" s="50" t="n">
        <x:f>PERCENTILE(MC_Paths_Base!$X$5:$X$504,0.85)/'Monte Carlo'!X$31+'Monte Carlo'!X$33</x:f>
        <x:v>3510761.7795131705</x:v>
      </x:c>
      <x:c r="Z55" s="50" t="n">
        <x:f>PERCENTILE(MC_Paths_Base!$Y$5:$Y$504,0.85)/'Monte Carlo'!Y$31+'Monte Carlo'!Y$33</x:f>
        <x:v>3824718.294629643</x:v>
      </x:c>
      <x:c r="AA55" s="50" t="n">
        <x:f>PERCENTILE(MC_Paths_Base!$Z$5:$Z$504,0.85)/'Monte Carlo'!Z$31+'Monte Carlo'!Z$33</x:f>
        <x:v>4028944.9669291303</x:v>
      </x:c>
      <x:c r="AB55" s="50" t="n">
        <x:f>PERCENTILE(MC_Paths_Base!$AA$5:$AA$504,0.85)/'Monte Carlo'!AA$31+'Monte Carlo'!AA$33</x:f>
        <x:v>4013796.9424400567</x:v>
      </x:c>
      <x:c r="AC55" s="50" t="n">
        <x:f>PERCENTILE(MC_Paths_Base!$AB$5:$AB$504,0.85)/'Monte Carlo'!AB$31+'Monte Carlo'!AB$33</x:f>
        <x:v>4453291.158874902</x:v>
      </x:c>
      <x:c r="AD55" s="50" t="n">
        <x:f>PERCENTILE(MC_Paths_Base!$AC$5:$AC$504,0.85)/'Monte Carlo'!AC$31+'Monte Carlo'!AC$33</x:f>
        <x:v>4661146.876749959</x:v>
      </x:c>
      <x:c r="AE55" s="50" t="n">
        <x:f>PERCENTILE(MC_Paths_Base!$AD$5:$AD$504,0.85)/'Monte Carlo'!AD$31+'Monte Carlo'!AD$33</x:f>
        <x:v>4504814.508119785</x:v>
      </x:c>
      <x:c r="AF55" s="50" t="n">
        <x:f>PERCENTILE(MC_Paths_Base!$AE$5:$AE$504,0.85)/'Monte Carlo'!AE$31+'Monte Carlo'!AE$33</x:f>
        <x:v>4880901.917233944</x:v>
      </x:c>
      <x:c r="AG55" s="50" t="n">
        <x:f>PERCENTILE(MC_Paths_Base!$AF$5:$AF$504,0.85)/'Monte Carlo'!AF$31+'Monte Carlo'!AF$33</x:f>
        <x:v>5268126.064698388</x:v>
      </x:c>
      <x:c r="AJ55" t="n">
        <x:f>MIN(MC_Paths_Base!B55:AF55)</x:f>
        <x:v>1029031.25</x:v>
      </x:c>
      <x:c r="AK55" t="n">
        <x:f>MIN(MC_Paths_Base!B55+'Monte Carlo'!$B$32,MC_Paths_Base!C55+'Monte Carlo'!$C$32,MC_Paths_Base!D55+'Monte Carlo'!$D$32,MC_Paths_Base!E55+'Monte Carlo'!$E$32,MC_Paths_Base!F55+'Monte Carlo'!$F$32,MC_Paths_Base!G55+'Monte Carlo'!$G$32,MC_Paths_Base!H55+'Monte Carlo'!$H$32,MC_Paths_Base!I55+'Monte Carlo'!$I$32,MC_Paths_Base!J55+'Monte Carlo'!$J$32,MC_Paths_Base!K55+'Monte Carlo'!$K$32,MC_Paths_Base!L55+'Monte Carlo'!$L$32,MC_Paths_Base!M55+'Monte Carlo'!$M$32,MC_Paths_Base!N55+'Monte Carlo'!$N$32,MC_Paths_Base!O55+'Monte Carlo'!$O$32,MC_Paths_Base!P55+'Monte Carlo'!$P$32,MC_Paths_Base!Q55+'Monte Carlo'!$Q$32,MC_Paths_Base!R55+'Monte Carlo'!$R$32,MC_Paths_Base!S55+'Monte Carlo'!$S$32,MC_Paths_Base!T55+'Monte Carlo'!$T$32,MC_Paths_Base!U55+'Monte Carlo'!$U$32,MC_Paths_Base!V55+'Monte Carlo'!$V$32,MC_Paths_Base!W55+'Monte Carlo'!$W$32,MC_Paths_Base!X55+'Monte Carlo'!$X$32,MC_Paths_Base!Y55+'Monte Carlo'!$Y$32,MC_Paths_Base!Z55+'Monte Carlo'!$Z$32,MC_Paths_Base!AA55+'Monte Carlo'!$AA$32,MC_Paths_Base!AB55+'Monte Carlo'!$AB$32,MC_Paths_Base!AC55+'Monte Carlo'!$AC$32,MC_Paths_Base!AD55+'Monte Carlo'!$AD$32,MC_Paths_Base!AE55+'Monte Carlo'!$AE$32,MC_Paths_Base!AF55+'Monte Carlo'!$AF$32)</x:f>
        <x:v>913981.7743153053</x:v>
      </x:c>
      <x:c r="AL55" t="n">
        <x:f>MIN(MC_Paths_Base!B55+'Monte Carlo'!$B$34,MC_Paths_Base!C55+'Monte Carlo'!$C$34,MC_Paths_Base!D55+'Monte Carlo'!$D$34,MC_Paths_Base!E55+'Monte Carlo'!$E$34,MC_Paths_Base!F55+'Monte Carlo'!$F$34,MC_Paths_Base!G55+'Monte Carlo'!$G$34,MC_Paths_Base!H55+'Monte Carlo'!$H$34,MC_Paths_Base!I55+'Monte Carlo'!$I$34,MC_Paths_Base!J55+'Monte Carlo'!$J$34,MC_Paths_Base!K55+'Monte Carlo'!$K$34,MC_Paths_Base!L55+'Monte Carlo'!$L$34,MC_Paths_Base!M55+'Monte Carlo'!$M$34,MC_Paths_Base!N55+'Monte Carlo'!$N$34,MC_Paths_Base!O55+'Monte Carlo'!$O$34,MC_Paths_Base!P55+'Monte Carlo'!$P$34,MC_Paths_Base!Q55+'Monte Carlo'!$Q$34,MC_Paths_Base!R55+'Monte Carlo'!$R$34,MC_Paths_Base!S55+'Monte Carlo'!$S$34,MC_Paths_Base!T55+'Monte Carlo'!$T$34,MC_Paths_Base!U55+'Monte Carlo'!$U$34,MC_Paths_Base!V55+'Monte Carlo'!$V$34,MC_Paths_Base!W55+'Monte Carlo'!$W$34,MC_Paths_Base!X55+'Monte Carlo'!$X$34,MC_Paths_Base!Y55+'Monte Carlo'!$Y$34,MC_Paths_Base!Z55+'Monte Carlo'!$Z$34,MC_Paths_Base!AA55+'Monte Carlo'!$AA$34,MC_Paths_Base!AB55+'Monte Carlo'!$AB$34,MC_Paths_Base!AC55+'Monte Carlo'!$AC$34,MC_Paths_Base!AD55+'Monte Carlo'!$AD$34,MC_Paths_Base!AE55+'Monte Carlo'!$AE$34,MC_Paths_Base!AF55+'Monte Carlo'!$AF$34)</x:f>
        <x:v>757185.8676537876</x:v>
      </x:c>
      <x:c r="AM55" t="n">
        <x:f>MIN(MC_Paths_Base!B55+'Monte Carlo'!$B$35,MC_Paths_Base!C55+'Monte Carlo'!$C$35,MC_Paths_Base!D55+'Monte Carlo'!$D$35,MC_Paths_Base!E55+'Monte Carlo'!$E$35,MC_Paths_Base!F55+'Monte Carlo'!$F$35,MC_Paths_Base!G55+'Monte Carlo'!$G$35,MC_Paths_Base!H55+'Monte Carlo'!$H$35,MC_Paths_Base!I55+'Monte Carlo'!$I$35,MC_Paths_Base!J55+'Monte Carlo'!$J$35,MC_Paths_Base!K55+'Monte Carlo'!$K$35,MC_Paths_Base!L55+'Monte Carlo'!$L$35,MC_Paths_Base!M55+'Monte Carlo'!$M$35,MC_Paths_Base!N55+'Monte Carlo'!$N$35,MC_Paths_Base!O55+'Monte Carlo'!$O$35,MC_Paths_Base!P55+'Monte Carlo'!$P$35,MC_Paths_Base!Q55+'Monte Carlo'!$Q$35,MC_Paths_Base!R55+'Monte Carlo'!$R$35,MC_Paths_Base!S55+'Monte Carlo'!$S$35,MC_Paths_Base!T55+'Monte Carlo'!$T$35,MC_Paths_Base!U55+'Monte Carlo'!$U$35,MC_Paths_Base!V55+'Monte Carlo'!$V$35,MC_Paths_Base!W55+'Monte Carlo'!$W$35,MC_Paths_Base!X55+'Monte Carlo'!$X$35,MC_Paths_Base!Y55+'Monte Carlo'!$Y$35,MC_Paths_Base!Z55+'Monte Carlo'!$Z$35,MC_Paths_Base!AA55+'Monte Carlo'!$AA$35,MC_Paths_Base!AB55+'Monte Carlo'!$AB$35,MC_Paths_Base!AC55+'Monte Carlo'!$AC$35,MC_Paths_Base!AD55+'Monte Carlo'!$AD$35,MC_Paths_Base!AE55+'Monte Carlo'!$AE$35,MC_Paths_Base!AF55+'Monte Carlo'!$AF$35)</x:f>
        <x:v>652994.4305653053</x:v>
      </x:c>
    </x:row>
    <x:row r="56">
      <x:c r="A56" t="s">
        <x:v>888</x:v>
      </x:c>
      <x:c r="B56" t="s">
        <x:v>148</x:v>
      </x:c>
      <x:c r="C56" s="50" t="n">
        <x:f>PERCENTILE(MC_Paths_Base!$B$5:$B$504,0.9)/'Monte Carlo'!B$31+'Monte Carlo'!B$33</x:f>
        <x:v>1029031.25</x:v>
      </x:c>
      <x:c r="D56" s="50" t="n">
        <x:f>PERCENTILE(MC_Paths_Base!$C$5:$C$504,0.9)/'Monte Carlo'!C$31+'Monte Carlo'!C$33</x:f>
        <x:v>1062131.3172433397</x:v>
      </x:c>
      <x:c r="E56" s="50" t="n">
        <x:f>PERCENTILE(MC_Paths_Base!$D$5:$D$504,0.9)/'Monte Carlo'!D$31+'Monte Carlo'!D$33</x:f>
        <x:v>1248588.849916291</x:v>
      </x:c>
      <x:c r="F56" s="50" t="n">
        <x:f>PERCENTILE(MC_Paths_Base!$E$5:$E$504,0.9)/'Monte Carlo'!E$31+'Monte Carlo'!E$33</x:f>
        <x:v>1359496.271498142</x:v>
      </x:c>
      <x:c r="G56" s="50" t="n">
        <x:f>PERCENTILE(MC_Paths_Base!$F$5:$F$504,0.9)/'Monte Carlo'!F$31+'Monte Carlo'!F$33</x:f>
        <x:v>1473643.9115916009</x:v>
      </x:c>
      <x:c r="H56" s="50" t="n">
        <x:f>PERCENTILE(MC_Paths_Base!$G$5:$G$504,0.9)/'Monte Carlo'!G$31+'Monte Carlo'!G$33</x:f>
        <x:v>1600993.4808347605</x:v>
      </x:c>
      <x:c r="I56" s="50" t="n">
        <x:f>PERCENTILE(MC_Paths_Base!$H$5:$H$504,0.9)/'Monte Carlo'!H$31+'Monte Carlo'!H$33</x:f>
        <x:v>1723526.8796127439</x:v>
      </x:c>
      <x:c r="J56" s="50" t="n">
        <x:f>PERCENTILE(MC_Paths_Base!$I$5:$I$504,0.9)/'Monte Carlo'!I$31+'Monte Carlo'!I$33</x:f>
        <x:v>1879940.7034658883</x:v>
      </x:c>
      <x:c r="K56" s="50" t="n">
        <x:f>PERCENTILE(MC_Paths_Base!$J$5:$J$504,0.9)/'Monte Carlo'!J$31+'Monte Carlo'!J$33</x:f>
        <x:v>1984513.8224839643</x:v>
      </x:c>
      <x:c r="L56" s="50" t="n">
        <x:f>PERCENTILE(MC_Paths_Base!$K$5:$K$504,0.9)/'Monte Carlo'!K$31+'Monte Carlo'!K$33</x:f>
        <x:v>2191525.344318913</x:v>
      </x:c>
      <x:c r="M56" s="50" t="n">
        <x:f>PERCENTILE(MC_Paths_Base!$L$5:$L$504,0.9)/'Monte Carlo'!L$31+'Monte Carlo'!L$33</x:f>
        <x:v>2293721.4123161035</x:v>
      </x:c>
      <x:c r="N56" s="50" t="n">
        <x:f>PERCENTILE(MC_Paths_Base!$M$5:$M$504,0.9)/'Monte Carlo'!M$31+'Monte Carlo'!M$33</x:f>
        <x:v>2445869.0576945683</x:v>
      </x:c>
      <x:c r="O56" s="50" t="n">
        <x:f>PERCENTILE(MC_Paths_Base!$N$5:$N$504,0.9)/'Monte Carlo'!N$31+'Monte Carlo'!N$33</x:f>
        <x:v>2584824.8262702134</x:v>
      </x:c>
      <x:c r="P56" s="50" t="n">
        <x:f>PERCENTILE(MC_Paths_Base!$O$5:$O$504,0.9)/'Monte Carlo'!O$31+'Monte Carlo'!O$33</x:f>
        <x:v>2695973.5698526343</x:v>
      </x:c>
      <x:c r="Q56" s="50" t="n">
        <x:f>PERCENTILE(MC_Paths_Base!$P$5:$P$504,0.9)/'Monte Carlo'!P$31+'Monte Carlo'!P$33</x:f>
        <x:v>2894176.2823044728</x:v>
      </x:c>
      <x:c r="R56" s="50" t="n">
        <x:f>PERCENTILE(MC_Paths_Base!$Q$5:$Q$504,0.9)/'Monte Carlo'!Q$31+'Monte Carlo'!Q$33</x:f>
        <x:v>3051249.0861658375</x:v>
      </x:c>
      <x:c r="S56" s="50" t="n">
        <x:f>PERCENTILE(MC_Paths_Base!$R$5:$R$504,0.9)/'Monte Carlo'!R$31+'Monte Carlo'!R$33</x:f>
        <x:v>3132446.0355116543</x:v>
      </x:c>
      <x:c r="T56" s="50" t="n">
        <x:f>PERCENTILE(MC_Paths_Base!$S$5:$S$504,0.9)/'Monte Carlo'!S$31+'Monte Carlo'!S$33</x:f>
        <x:v>3271747.4364163755</x:v>
      </x:c>
      <x:c r="U56" s="50" t="n">
        <x:f>PERCENTILE(MC_Paths_Base!$T$5:$T$504,0.9)/'Monte Carlo'!T$31+'Monte Carlo'!T$33</x:f>
        <x:v>3515869.116707674</x:v>
      </x:c>
      <x:c r="V56" s="50" t="n">
        <x:f>PERCENTILE(MC_Paths_Base!$U$5:$U$504,0.9)/'Monte Carlo'!U$31+'Monte Carlo'!U$33</x:f>
        <x:v>3813965.929502209</x:v>
      </x:c>
      <x:c r="W56" s="50" t="n">
        <x:f>PERCENTILE(MC_Paths_Base!$V$5:$V$504,0.9)/'Monte Carlo'!V$31+'Monte Carlo'!V$33</x:f>
        <x:v>3874337.268882671</x:v>
      </x:c>
      <x:c r="X56" s="50" t="n">
        <x:f>PERCENTILE(MC_Paths_Base!$W$5:$W$504,0.9)/'Monte Carlo'!W$31+'Monte Carlo'!W$33</x:f>
        <x:v>4152841.48092084</x:v>
      </x:c>
      <x:c r="Y56" s="50" t="n">
        <x:f>PERCENTILE(MC_Paths_Base!$X$5:$X$504,0.9)/'Monte Carlo'!X$31+'Monte Carlo'!X$33</x:f>
        <x:v>4191649.352562105</x:v>
      </x:c>
      <x:c r="Z56" s="50" t="n">
        <x:f>PERCENTILE(MC_Paths_Base!$Y$5:$Y$504,0.9)/'Monte Carlo'!Y$31+'Monte Carlo'!Y$33</x:f>
        <x:v>4648020.100133628</x:v>
      </x:c>
      <x:c r="AA56" s="50" t="n">
        <x:f>PERCENTILE(MC_Paths_Base!$Z$5:$Z$504,0.9)/'Monte Carlo'!Z$31+'Monte Carlo'!Z$33</x:f>
        <x:v>4836535.315449997</x:v>
      </x:c>
      <x:c r="AB56" s="50" t="n">
        <x:f>PERCENTILE(MC_Paths_Base!$AA$5:$AA$504,0.9)/'Monte Carlo'!AA$31+'Monte Carlo'!AA$33</x:f>
        <x:v>5092833.195602446</x:v>
      </x:c>
      <x:c r="AC56" s="50" t="n">
        <x:f>PERCENTILE(MC_Paths_Base!$AB$5:$AB$504,0.9)/'Monte Carlo'!AB$31+'Monte Carlo'!AB$33</x:f>
        <x:v>5328590.246479272</x:v>
      </x:c>
      <x:c r="AD56" s="50" t="n">
        <x:f>PERCENTILE(MC_Paths_Base!$AC$5:$AC$504,0.9)/'Monte Carlo'!AC$31+'Monte Carlo'!AC$33</x:f>
        <x:v>5340316.203700542</x:v>
      </x:c>
      <x:c r="AE56" s="50" t="n">
        <x:f>PERCENTILE(MC_Paths_Base!$AD$5:$AD$504,0.9)/'Monte Carlo'!AD$31+'Monte Carlo'!AD$33</x:f>
        <x:v>5724803.66553672</x:v>
      </x:c>
      <x:c r="AF56" s="50" t="n">
        <x:f>PERCENTILE(MC_Paths_Base!$AE$5:$AE$504,0.9)/'Monte Carlo'!AE$31+'Monte Carlo'!AE$33</x:f>
        <x:v>5876973.432099869</x:v>
      </x:c>
      <x:c r="AG56" s="50" t="n">
        <x:f>PERCENTILE(MC_Paths_Base!$AF$5:$AF$504,0.9)/'Monte Carlo'!AF$31+'Monte Carlo'!AF$33</x:f>
        <x:v>6367510.991541121</x:v>
      </x:c>
      <x:c r="AJ56" t="n">
        <x:f>MIN(MC_Paths_Base!B56:AF56)</x:f>
        <x:v>1029031.25</x:v>
      </x:c>
      <x:c r="AK56" t="n">
        <x:f>MIN(MC_Paths_Base!B56+'Monte Carlo'!$B$32,MC_Paths_Base!C56+'Monte Carlo'!$C$32,MC_Paths_Base!D56+'Monte Carlo'!$D$32,MC_Paths_Base!E56+'Monte Carlo'!$E$32,MC_Paths_Base!F56+'Monte Carlo'!$F$32,MC_Paths_Base!G56+'Monte Carlo'!$G$32,MC_Paths_Base!H56+'Monte Carlo'!$H$32,MC_Paths_Base!I56+'Monte Carlo'!$I$32,MC_Paths_Base!J56+'Monte Carlo'!$J$32,MC_Paths_Base!K56+'Monte Carlo'!$K$32,MC_Paths_Base!L56+'Monte Carlo'!$L$32,MC_Paths_Base!M56+'Monte Carlo'!$M$32,MC_Paths_Base!N56+'Monte Carlo'!$N$32,MC_Paths_Base!O56+'Monte Carlo'!$O$32,MC_Paths_Base!P56+'Monte Carlo'!$P$32,MC_Paths_Base!Q56+'Monte Carlo'!$Q$32,MC_Paths_Base!R56+'Monte Carlo'!$R$32,MC_Paths_Base!S56+'Monte Carlo'!$S$32,MC_Paths_Base!T56+'Monte Carlo'!$T$32,MC_Paths_Base!U56+'Monte Carlo'!$U$32,MC_Paths_Base!V56+'Monte Carlo'!$V$32,MC_Paths_Base!W56+'Monte Carlo'!$W$32,MC_Paths_Base!X56+'Monte Carlo'!$X$32,MC_Paths_Base!Y56+'Monte Carlo'!$Y$32,MC_Paths_Base!Z56+'Monte Carlo'!$Z$32,MC_Paths_Base!AA56+'Monte Carlo'!$AA$32,MC_Paths_Base!AB56+'Monte Carlo'!$AB$32,MC_Paths_Base!AC56+'Monte Carlo'!$AC$32,MC_Paths_Base!AD56+'Monte Carlo'!$AD$32,MC_Paths_Base!AE56+'Monte Carlo'!$AE$32,MC_Paths_Base!AF56+'Monte Carlo'!$AF$32)</x:f>
        <x:v>1029031.25</x:v>
      </x:c>
      <x:c r="AL56" t="n">
        <x:f>MIN(MC_Paths_Base!B56+'Monte Carlo'!$B$34,MC_Paths_Base!C56+'Monte Carlo'!$C$34,MC_Paths_Base!D56+'Monte Carlo'!$D$34,MC_Paths_Base!E56+'Monte Carlo'!$E$34,MC_Paths_Base!F56+'Monte Carlo'!$F$34,MC_Paths_Base!G56+'Monte Carlo'!$G$34,MC_Paths_Base!H56+'Monte Carlo'!$H$34,MC_Paths_Base!I56+'Monte Carlo'!$I$34,MC_Paths_Base!J56+'Monte Carlo'!$J$34,MC_Paths_Base!K56+'Monte Carlo'!$K$34,MC_Paths_Base!L56+'Monte Carlo'!$L$34,MC_Paths_Base!M56+'Monte Carlo'!$M$34,MC_Paths_Base!N56+'Monte Carlo'!$N$34,MC_Paths_Base!O56+'Monte Carlo'!$O$34,MC_Paths_Base!P56+'Monte Carlo'!$P$34,MC_Paths_Base!Q56+'Monte Carlo'!$Q$34,MC_Paths_Base!R56+'Monte Carlo'!$R$34,MC_Paths_Base!S56+'Monte Carlo'!$S$34,MC_Paths_Base!T56+'Monte Carlo'!$T$34,MC_Paths_Base!U56+'Monte Carlo'!$U$34,MC_Paths_Base!V56+'Monte Carlo'!$V$34,MC_Paths_Base!W56+'Monte Carlo'!$W$34,MC_Paths_Base!X56+'Monte Carlo'!$X$34,MC_Paths_Base!Y56+'Monte Carlo'!$Y$34,MC_Paths_Base!Z56+'Monte Carlo'!$Z$34,MC_Paths_Base!AA56+'Monte Carlo'!$AA$34,MC_Paths_Base!AB56+'Monte Carlo'!$AB$34,MC_Paths_Base!AC56+'Monte Carlo'!$AC$34,MC_Paths_Base!AD56+'Monte Carlo'!$AD$34,MC_Paths_Base!AE56+'Monte Carlo'!$AE$34,MC_Paths_Base!AF56+'Monte Carlo'!$AF$34)</x:f>
        <x:v>583155.3356035782</x:v>
      </x:c>
      <x:c r="AM56" t="n">
        <x:f>MIN(MC_Paths_Base!B56+'Monte Carlo'!$B$35,MC_Paths_Base!C56+'Monte Carlo'!$C$35,MC_Paths_Base!D56+'Monte Carlo'!$D$35,MC_Paths_Base!E56+'Monte Carlo'!$E$35,MC_Paths_Base!F56+'Monte Carlo'!$F$35,MC_Paths_Base!G56+'Monte Carlo'!$G$35,MC_Paths_Base!H56+'Monte Carlo'!$H$35,MC_Paths_Base!I56+'Monte Carlo'!$I$35,MC_Paths_Base!J56+'Monte Carlo'!$J$35,MC_Paths_Base!K56+'Monte Carlo'!$K$35,MC_Paths_Base!L56+'Monte Carlo'!$L$35,MC_Paths_Base!M56+'Monte Carlo'!$M$35,MC_Paths_Base!N56+'Monte Carlo'!$N$35,MC_Paths_Base!O56+'Monte Carlo'!$O$35,MC_Paths_Base!P56+'Monte Carlo'!$P$35,MC_Paths_Base!Q56+'Monte Carlo'!$Q$35,MC_Paths_Base!R56+'Monte Carlo'!$R$35,MC_Paths_Base!S56+'Monte Carlo'!$S$35,MC_Paths_Base!T56+'Monte Carlo'!$T$35,MC_Paths_Base!U56+'Monte Carlo'!$U$35,MC_Paths_Base!V56+'Monte Carlo'!$V$35,MC_Paths_Base!W56+'Monte Carlo'!$W$35,MC_Paths_Base!X56+'Monte Carlo'!$X$35,MC_Paths_Base!Y56+'Monte Carlo'!$Y$35,MC_Paths_Base!Z56+'Monte Carlo'!$Z$35,MC_Paths_Base!AA56+'Monte Carlo'!$AA$35,MC_Paths_Base!AB56+'Monte Carlo'!$AB$35,MC_Paths_Base!AC56+'Monte Carlo'!$AC$35,MC_Paths_Base!AD56+'Monte Carlo'!$AD$35,MC_Paths_Base!AE56+'Monte Carlo'!$AE$35,MC_Paths_Base!AF56+'Monte Carlo'!$AF$35)</x:f>
        <x:v>511222.1812391558</x:v>
      </x:c>
    </x:row>
    <x:row r="57">
      <x:c r="A57" t="s">
        <x:v>888</x:v>
      </x:c>
      <x:c r="B57" t="s">
        <x:v>151</x:v>
      </x:c>
      <x:c r="C57" s="50" t="n">
        <x:f>PERCENTILE(MC_Paths_Base!$B$5:$B$504,0.95)/'Monte Carlo'!B$31+'Monte Carlo'!B$33</x:f>
        <x:v>1029031.25</x:v>
      </x:c>
      <x:c r="D57" s="50" t="n">
        <x:f>PERCENTILE(MC_Paths_Base!$C$5:$C$504,0.95)/'Monte Carlo'!C$31+'Monte Carlo'!C$33</x:f>
        <x:v>1145525.3615632073</x:v>
      </x:c>
      <x:c r="E57" s="50" t="n">
        <x:f>PERCENTILE(MC_Paths_Base!$D$5:$D$504,0.95)/'Monte Carlo'!D$31+'Monte Carlo'!D$33</x:f>
        <x:v>1338519.186245683</x:v>
      </x:c>
      <x:c r="F57" s="50" t="n">
        <x:f>PERCENTILE(MC_Paths_Base!$E$5:$E$504,0.95)/'Monte Carlo'!E$31+'Monte Carlo'!E$33</x:f>
        <x:v>1536137.0898722396</x:v>
      </x:c>
      <x:c r="G57" s="50" t="n">
        <x:f>PERCENTILE(MC_Paths_Base!$F$5:$F$504,0.95)/'Monte Carlo'!F$31+'Monte Carlo'!F$33</x:f>
        <x:v>1721904.9934286883</x:v>
      </x:c>
      <x:c r="H57" s="50" t="n">
        <x:f>PERCENTILE(MC_Paths_Base!$G$5:$G$504,0.95)/'Monte Carlo'!G$31+'Monte Carlo'!G$33</x:f>
        <x:v>1808363.5404522314</x:v>
      </x:c>
      <x:c r="I57" s="50" t="n">
        <x:f>PERCENTILE(MC_Paths_Base!$H$5:$H$504,0.95)/'Monte Carlo'!H$31+'Monte Carlo'!H$33</x:f>
        <x:v>1976476.1110795368</x:v>
      </x:c>
      <x:c r="J57" s="50" t="n">
        <x:f>PERCENTILE(MC_Paths_Base!$I$5:$I$504,0.95)/'Monte Carlo'!I$31+'Monte Carlo'!I$33</x:f>
        <x:v>2139518.249345126</x:v>
      </x:c>
      <x:c r="K57" s="50" t="n">
        <x:f>PERCENTILE(MC_Paths_Base!$J$5:$J$504,0.95)/'Monte Carlo'!J$31+'Monte Carlo'!J$33</x:f>
        <x:v>2347691.1847639447</x:v>
      </x:c>
      <x:c r="L57" s="50" t="n">
        <x:f>PERCENTILE(MC_Paths_Base!$K$5:$K$504,0.95)/'Monte Carlo'!K$31+'Monte Carlo'!K$33</x:f>
        <x:v>2562407.177438901</x:v>
      </x:c>
      <x:c r="M57" s="50" t="n">
        <x:f>PERCENTILE(MC_Paths_Base!$L$5:$L$504,0.95)/'Monte Carlo'!L$31+'Monte Carlo'!L$33</x:f>
        <x:v>2585864.093836524</x:v>
      </x:c>
      <x:c r="N57" s="50" t="n">
        <x:f>PERCENTILE(MC_Paths_Base!$M$5:$M$504,0.95)/'Monte Carlo'!M$31+'Monte Carlo'!M$33</x:f>
        <x:v>2850629.985247647</x:v>
      </x:c>
      <x:c r="O57" s="50" t="n">
        <x:f>PERCENTILE(MC_Paths_Base!$N$5:$N$504,0.95)/'Monte Carlo'!N$31+'Monte Carlo'!N$33</x:f>
        <x:v>3098302.069108876</x:v>
      </x:c>
      <x:c r="P57" s="50" t="n">
        <x:f>PERCENTILE(MC_Paths_Base!$O$5:$O$504,0.95)/'Monte Carlo'!O$31+'Monte Carlo'!O$33</x:f>
        <x:v>3342902.851033332</x:v>
      </x:c>
      <x:c r="Q57" s="50" t="n">
        <x:f>PERCENTILE(MC_Paths_Base!$P$5:$P$504,0.95)/'Monte Carlo'!P$31+'Monte Carlo'!P$33</x:f>
        <x:v>3309417.2603088967</x:v>
      </x:c>
      <x:c r="R57" s="50" t="n">
        <x:f>PERCENTILE(MC_Paths_Base!$Q$5:$Q$504,0.95)/'Monte Carlo'!Q$31+'Monte Carlo'!Q$33</x:f>
        <x:v>3699747.4922180404</x:v>
      </x:c>
      <x:c r="S57" s="50" t="n">
        <x:f>PERCENTILE(MC_Paths_Base!$R$5:$R$504,0.95)/'Monte Carlo'!R$31+'Monte Carlo'!R$33</x:f>
        <x:v>4197178.395891304</x:v>
      </x:c>
      <x:c r="T57" s="50" t="n">
        <x:f>PERCENTILE(MC_Paths_Base!$S$5:$S$504,0.95)/'Monte Carlo'!S$31+'Monte Carlo'!S$33</x:f>
        <x:v>4349842.894554079</x:v>
      </x:c>
      <x:c r="U57" s="50" t="n">
        <x:f>PERCENTILE(MC_Paths_Base!$T$5:$T$504,0.95)/'Monte Carlo'!T$31+'Monte Carlo'!T$33</x:f>
        <x:v>4783026.414686631</x:v>
      </x:c>
      <x:c r="V57" s="50" t="n">
        <x:f>PERCENTILE(MC_Paths_Base!$U$5:$U$504,0.95)/'Monte Carlo'!U$31+'Monte Carlo'!U$33</x:f>
        <x:v>4802393.0534303645</x:v>
      </x:c>
      <x:c r="W57" s="50" t="n">
        <x:f>PERCENTILE(MC_Paths_Base!$V$5:$V$504,0.95)/'Monte Carlo'!V$31+'Monte Carlo'!V$33</x:f>
        <x:v>5270856.850990645</x:v>
      </x:c>
      <x:c r="X57" s="50" t="n">
        <x:f>PERCENTILE(MC_Paths_Base!$W$5:$W$504,0.95)/'Monte Carlo'!W$31+'Monte Carlo'!W$33</x:f>
        <x:v>5361629.779904431</x:v>
      </x:c>
      <x:c r="Y57" s="50" t="n">
        <x:f>PERCENTILE(MC_Paths_Base!$X$5:$X$504,0.95)/'Monte Carlo'!X$31+'Monte Carlo'!X$33</x:f>
        <x:v>5699070.785765839</x:v>
      </x:c>
      <x:c r="Z57" s="50" t="n">
        <x:f>PERCENTILE(MC_Paths_Base!$Y$5:$Y$504,0.95)/'Monte Carlo'!Y$31+'Monte Carlo'!Y$33</x:f>
        <x:v>5834805.75797964</x:v>
      </x:c>
      <x:c r="AA57" s="50" t="n">
        <x:f>PERCENTILE(MC_Paths_Base!$Z$5:$Z$504,0.95)/'Monte Carlo'!Z$31+'Monte Carlo'!Z$33</x:f>
        <x:v>5993897.155253155</x:v>
      </x:c>
      <x:c r="AB57" s="50" t="n">
        <x:f>PERCENTILE(MC_Paths_Base!$AA$5:$AA$504,0.95)/'Monte Carlo'!AA$31+'Monte Carlo'!AA$33</x:f>
        <x:v>6323379.807847208</x:v>
      </x:c>
      <x:c r="AC57" s="50" t="n">
        <x:f>PERCENTILE(MC_Paths_Base!$AB$5:$AB$504,0.95)/'Monte Carlo'!AB$31+'Monte Carlo'!AB$33</x:f>
        <x:v>6775245.38372061</x:v>
      </x:c>
      <x:c r="AD57" s="50" t="n">
        <x:f>PERCENTILE(MC_Paths_Base!$AC$5:$AC$504,0.95)/'Monte Carlo'!AC$31+'Monte Carlo'!AC$33</x:f>
        <x:v>7332201.0225515505</x:v>
      </x:c>
      <x:c r="AE57" s="50" t="n">
        <x:f>PERCENTILE(MC_Paths_Base!$AD$5:$AD$504,0.95)/'Monte Carlo'!AD$31+'Monte Carlo'!AD$33</x:f>
        <x:v>7585833.926966808</x:v>
      </x:c>
      <x:c r="AF57" s="50" t="n">
        <x:f>PERCENTILE(MC_Paths_Base!$AE$5:$AE$504,0.95)/'Monte Carlo'!AE$31+'Monte Carlo'!AE$33</x:f>
        <x:v>8028546.563778989</x:v>
      </x:c>
      <x:c r="AG57" s="50" t="n">
        <x:f>PERCENTILE(MC_Paths_Base!$AF$5:$AF$504,0.95)/'Monte Carlo'!AF$31+'Monte Carlo'!AF$33</x:f>
        <x:v>8109025.682716078</x:v>
      </x:c>
      <x:c r="AJ57" t="n">
        <x:f>MIN(MC_Paths_Base!B57:AF57)</x:f>
        <x:v>1029031.25</x:v>
      </x:c>
      <x:c r="AK57" t="n">
        <x:f>MIN(MC_Paths_Base!B57+'Monte Carlo'!$B$32,MC_Paths_Base!C57+'Monte Carlo'!$C$32,MC_Paths_Base!D57+'Monte Carlo'!$D$32,MC_Paths_Base!E57+'Monte Carlo'!$E$32,MC_Paths_Base!F57+'Monte Carlo'!$F$32,MC_Paths_Base!G57+'Monte Carlo'!$G$32,MC_Paths_Base!H57+'Monte Carlo'!$H$32,MC_Paths_Base!I57+'Monte Carlo'!$I$32,MC_Paths_Base!J57+'Monte Carlo'!$J$32,MC_Paths_Base!K57+'Monte Carlo'!$K$32,MC_Paths_Base!L57+'Monte Carlo'!$L$32,MC_Paths_Base!M57+'Monte Carlo'!$M$32,MC_Paths_Base!N57+'Monte Carlo'!$N$32,MC_Paths_Base!O57+'Monte Carlo'!$O$32,MC_Paths_Base!P57+'Monte Carlo'!$P$32,MC_Paths_Base!Q57+'Monte Carlo'!$Q$32,MC_Paths_Base!R57+'Monte Carlo'!$R$32,MC_Paths_Base!S57+'Monte Carlo'!$S$32,MC_Paths_Base!T57+'Monte Carlo'!$T$32,MC_Paths_Base!U57+'Monte Carlo'!$U$32,MC_Paths_Base!V57+'Monte Carlo'!$V$32,MC_Paths_Base!W57+'Monte Carlo'!$W$32,MC_Paths_Base!X57+'Monte Carlo'!$X$32,MC_Paths_Base!Y57+'Monte Carlo'!$Y$32,MC_Paths_Base!Z57+'Monte Carlo'!$Z$32,MC_Paths_Base!AA57+'Monte Carlo'!$AA$32,MC_Paths_Base!AB57+'Monte Carlo'!$AB$32,MC_Paths_Base!AC57+'Monte Carlo'!$AC$32,MC_Paths_Base!AD57+'Monte Carlo'!$AD$32,MC_Paths_Base!AE57+'Monte Carlo'!$AE$32,MC_Paths_Base!AF57+'Monte Carlo'!$AF$32)</x:f>
        <x:v>879609.6825576967</x:v>
      </x:c>
      <x:c r="AL57" t="n">
        <x:f>MIN(MC_Paths_Base!B57+'Monte Carlo'!$B$34,MC_Paths_Base!C57+'Monte Carlo'!$C$34,MC_Paths_Base!D57+'Monte Carlo'!$D$34,MC_Paths_Base!E57+'Monte Carlo'!$E$34,MC_Paths_Base!F57+'Monte Carlo'!$F$34,MC_Paths_Base!G57+'Monte Carlo'!$G$34,MC_Paths_Base!H57+'Monte Carlo'!$H$34,MC_Paths_Base!I57+'Monte Carlo'!$I$34,MC_Paths_Base!J57+'Monte Carlo'!$J$34,MC_Paths_Base!K57+'Monte Carlo'!$K$34,MC_Paths_Base!L57+'Monte Carlo'!$L$34,MC_Paths_Base!M57+'Monte Carlo'!$M$34,MC_Paths_Base!N57+'Monte Carlo'!$N$34,MC_Paths_Base!O57+'Monte Carlo'!$O$34,MC_Paths_Base!P57+'Monte Carlo'!$P$34,MC_Paths_Base!Q57+'Monte Carlo'!$Q$34,MC_Paths_Base!R57+'Monte Carlo'!$R$34,MC_Paths_Base!S57+'Monte Carlo'!$S$34,MC_Paths_Base!T57+'Monte Carlo'!$T$34,MC_Paths_Base!U57+'Monte Carlo'!$U$34,MC_Paths_Base!V57+'Monte Carlo'!$V$34,MC_Paths_Base!W57+'Monte Carlo'!$W$34,MC_Paths_Base!X57+'Monte Carlo'!$X$34,MC_Paths_Base!Y57+'Monte Carlo'!$Y$34,MC_Paths_Base!Z57+'Monte Carlo'!$Z$34,MC_Paths_Base!AA57+'Monte Carlo'!$AA$34,MC_Paths_Base!AB57+'Monte Carlo'!$AB$34,MC_Paths_Base!AC57+'Monte Carlo'!$AC$34,MC_Paths_Base!AD57+'Monte Carlo'!$AD$34,MC_Paths_Base!AE57+'Monte Carlo'!$AE$34,MC_Paths_Base!AF57+'Monte Carlo'!$AF$34)</x:f>
        <x:v>-646525.998847509</x:v>
      </x:c>
      <x:c r="AM57" t="n">
        <x:f>MIN(MC_Paths_Base!B57+'Monte Carlo'!$B$35,MC_Paths_Base!C57+'Monte Carlo'!$C$35,MC_Paths_Base!D57+'Monte Carlo'!$D$35,MC_Paths_Base!E57+'Monte Carlo'!$E$35,MC_Paths_Base!F57+'Monte Carlo'!$F$35,MC_Paths_Base!G57+'Monte Carlo'!$G$35,MC_Paths_Base!H57+'Monte Carlo'!$H$35,MC_Paths_Base!I57+'Monte Carlo'!$I$35,MC_Paths_Base!J57+'Monte Carlo'!$J$35,MC_Paths_Base!K57+'Monte Carlo'!$K$35,MC_Paths_Base!L57+'Monte Carlo'!$L$35,MC_Paths_Base!M57+'Monte Carlo'!$M$35,MC_Paths_Base!N57+'Monte Carlo'!$N$35,MC_Paths_Base!O57+'Monte Carlo'!$O$35,MC_Paths_Base!P57+'Monte Carlo'!$P$35,MC_Paths_Base!Q57+'Monte Carlo'!$Q$35,MC_Paths_Base!R57+'Monte Carlo'!$R$35,MC_Paths_Base!S57+'Monte Carlo'!$S$35,MC_Paths_Base!T57+'Monte Carlo'!$T$35,MC_Paths_Base!U57+'Monte Carlo'!$U$35,MC_Paths_Base!V57+'Monte Carlo'!$V$35,MC_Paths_Base!W57+'Monte Carlo'!$W$35,MC_Paths_Base!X57+'Monte Carlo'!$X$35,MC_Paths_Base!Y57+'Monte Carlo'!$Y$35,MC_Paths_Base!Z57+'Monte Carlo'!$Z$35,MC_Paths_Base!AA57+'Monte Carlo'!$AA$35,MC_Paths_Base!AB57+'Monte Carlo'!$AB$35,MC_Paths_Base!AC57+'Monte Carlo'!$AC$35,MC_Paths_Base!AD57+'Monte Carlo'!$AD$35,MC_Paths_Base!AE57+'Monte Carlo'!$AE$35,MC_Paths_Base!AF57+'Monte Carlo'!$AF$35)</x:f>
        <x:v>-532638.8991989002</x:v>
      </x:c>
    </x:row>
    <x:row r="58">
      <x:c r="A58" t="s">
        <x:v>981</x:v>
      </x:c>
      <x:c r="B58" t="s">
        <x:v>126</x:v>
      </x:c>
      <x:c r="C58" s="50" t="n">
        <x:f>PERCENTILE(MC_Paths_Base!$B$5:$B$504,0.05)/'Monte Carlo'!B$31+'Monte Carlo'!B$36</x:f>
        <x:v>1029031.25</x:v>
      </x:c>
      <x:c r="D58" s="50" t="n">
        <x:f>PERCENTILE(MC_Paths_Base!$C$5:$C$504,0.05)/'Monte Carlo'!C$31+'Monte Carlo'!C$36</x:f>
        <x:v>501750.12361550744</x:v>
      </x:c>
      <x:c r="E58" s="50" t="n">
        <x:f>PERCENTILE(MC_Paths_Base!$D$5:$D$504,0.05)/'Monte Carlo'!D$31+'Monte Carlo'!D$36</x:f>
        <x:v>430511.43831309123</x:v>
      </x:c>
      <x:c r="F58" s="50" t="n">
        <x:f>PERCENTILE(MC_Paths_Base!$E$5:$E$504,0.05)/'Monte Carlo'!E$31+'Monte Carlo'!E$36</x:f>
        <x:v>359619.70319888036</x:v>
      </x:c>
      <x:c r="G58" s="50" t="n">
        <x:f>PERCENTILE(MC_Paths_Base!$F$5:$F$504,0.05)/'Monte Carlo'!F$31+'Monte Carlo'!F$36</x:f>
        <x:v>331901.4774802833</x:v>
      </x:c>
      <x:c r="H58" s="50" t="n">
        <x:f>PERCENTILE(MC_Paths_Base!$G$5:$G$504,0.05)/'Monte Carlo'!G$31+'Monte Carlo'!G$36</x:f>
        <x:v>278773.92637386546</x:v>
      </x:c>
      <x:c r="I58" s="50" t="n">
        <x:f>PERCENTILE(MC_Paths_Base!$H$5:$H$504,0.05)/'Monte Carlo'!H$31+'Monte Carlo'!H$36</x:f>
        <x:v>212964.58775851934</x:v>
      </x:c>
      <x:c r="J58" s="50" t="n">
        <x:f>PERCENTILE(MC_Paths_Base!$I$5:$I$504,0.05)/'Monte Carlo'!I$31+'Monte Carlo'!I$36</x:f>
        <x:v>188547.97414569225</x:v>
      </x:c>
      <x:c r="K58" s="50" t="n">
        <x:f>PERCENTILE(MC_Paths_Base!$J$5:$J$504,0.05)/'Monte Carlo'!J$31+'Monte Carlo'!J$36</x:f>
        <x:v>181721.82720447826</x:v>
      </x:c>
      <x:c r="L58" s="50" t="n">
        <x:f>PERCENTILE(MC_Paths_Base!$K$5:$K$504,0.05)/'Monte Carlo'!K$31+'Monte Carlo'!K$36</x:f>
        <x:v>176280.27840368607</x:v>
      </x:c>
      <x:c r="M58" s="50" t="n">
        <x:f>PERCENTILE(MC_Paths_Base!$L$5:$L$504,0.05)/'Monte Carlo'!L$31+'Monte Carlo'!L$36</x:f>
        <x:v>147222.64639220742</x:v>
      </x:c>
      <x:c r="N58" s="50" t="n">
        <x:f>PERCENTILE(MC_Paths_Base!$M$5:$M$504,0.05)/'Monte Carlo'!M$31+'Monte Carlo'!M$36</x:f>
        <x:v>127785.74569972372</x:v>
      </x:c>
      <x:c r="O58" s="50" t="n">
        <x:f>PERCENTILE(MC_Paths_Base!$N$5:$N$504,0.05)/'Monte Carlo'!N$31+'Monte Carlo'!N$36</x:f>
        <x:v>56725.48620763846</x:v>
      </x:c>
      <x:c r="P58" s="50" t="n">
        <x:f>PERCENTILE(MC_Paths_Base!$O$5:$O$504,0.05)/'Monte Carlo'!O$31+'Monte Carlo'!O$36</x:f>
        <x:v>53969.83062956319</x:v>
      </x:c>
      <x:c r="Q58" s="50" t="n">
        <x:f>PERCENTILE(MC_Paths_Base!$P$5:$P$504,0.05)/'Monte Carlo'!P$31+'Monte Carlo'!P$36</x:f>
        <x:v>11391.984252479277</x:v>
      </x:c>
      <x:c r="R58" s="50" t="n">
        <x:f>PERCENTILE(MC_Paths_Base!$Q$5:$Q$504,0.05)/'Monte Carlo'!Q$31+'Monte Carlo'!Q$36</x:f>
        <x:v>-16153.975639279699</x:v>
      </x:c>
      <x:c r="S58" s="50" t="n">
        <x:f>PERCENTILE(MC_Paths_Base!$R$5:$R$504,0.05)/'Monte Carlo'!R$31+'Monte Carlo'!R$36</x:f>
        <x:v>-46380.887354679</x:v>
      </x:c>
      <x:c r="T58" s="50" t="n">
        <x:f>PERCENTILE(MC_Paths_Base!$S$5:$S$504,0.05)/'Monte Carlo'!S$31+'Monte Carlo'!S$36</x:f>
        <x:v>-49483.32176975033</x:v>
      </x:c>
      <x:c r="U58" s="50" t="n">
        <x:f>PERCENTILE(MC_Paths_Base!$T$5:$T$504,0.05)/'Monte Carlo'!T$31+'Monte Carlo'!T$36</x:f>
        <x:v>-83547.20204674447</x:v>
      </x:c>
      <x:c r="V58" s="50" t="n">
        <x:f>PERCENTILE(MC_Paths_Base!$U$5:$U$504,0.05)/'Monte Carlo'!U$31+'Monte Carlo'!U$36</x:f>
        <x:v>-101910.39008567715</x:v>
      </x:c>
      <x:c r="W58" s="50" t="n">
        <x:f>PERCENTILE(MC_Paths_Base!$V$5:$V$504,0.05)/'Monte Carlo'!V$31+'Monte Carlo'!V$36</x:f>
        <x:v>-154236.89736962976</x:v>
      </x:c>
      <x:c r="X58" s="50" t="n">
        <x:f>PERCENTILE(MC_Paths_Base!$W$5:$W$504,0.05)/'Monte Carlo'!W$31+'Monte Carlo'!W$36</x:f>
        <x:v>-154770.2879598249</x:v>
      </x:c>
      <x:c r="Y58" s="50" t="n">
        <x:f>PERCENTILE(MC_Paths_Base!$X$5:$X$504,0.05)/'Monte Carlo'!X$31+'Monte Carlo'!X$36</x:f>
        <x:v>-188248.49007288174</x:v>
      </x:c>
      <x:c r="Z58" s="50" t="n">
        <x:f>PERCENTILE(MC_Paths_Base!$Y$5:$Y$504,0.05)/'Monte Carlo'!Y$31+'Monte Carlo'!Y$36</x:f>
        <x:v>-184233.74420723773</x:v>
      </x:c>
      <x:c r="AA58" s="50" t="n">
        <x:f>PERCENTILE(MC_Paths_Base!$Z$5:$Z$504,0.05)/'Monte Carlo'!Z$31+'Monte Carlo'!Z$36</x:f>
        <x:v>-228734.7625775166</x:v>
      </x:c>
      <x:c r="AB58" s="50" t="n">
        <x:f>PERCENTILE(MC_Paths_Base!$AA$5:$AA$504,0.05)/'Monte Carlo'!AA$31+'Monte Carlo'!AA$36</x:f>
        <x:v>-247147.8917805486</x:v>
      </x:c>
      <x:c r="AC58" s="50" t="n">
        <x:f>PERCENTILE(MC_Paths_Base!$AB$5:$AB$504,0.05)/'Monte Carlo'!AB$31+'Monte Carlo'!AB$36</x:f>
        <x:v>-242962.4760450276</x:v>
      </x:c>
      <x:c r="AD58" s="50" t="n">
        <x:f>PERCENTILE(MC_Paths_Base!$AC$5:$AC$504,0.05)/'Monte Carlo'!AC$31+'Monte Carlo'!AC$36</x:f>
        <x:v>-272905.16653246887</x:v>
      </x:c>
      <x:c r="AE58" s="50" t="n">
        <x:f>PERCENTILE(MC_Paths_Base!$AD$5:$AD$504,0.05)/'Monte Carlo'!AD$31+'Monte Carlo'!AD$36</x:f>
        <x:v>-268648.6426971959</x:v>
      </x:c>
      <x:c r="AF58" s="50" t="n">
        <x:f>PERCENTILE(MC_Paths_Base!$AE$5:$AE$504,0.05)/'Monte Carlo'!AE$31+'Monte Carlo'!AE$36</x:f>
        <x:v>-310930.02154000837</x:v>
      </x:c>
      <x:c r="AG58" s="50" t="n">
        <x:f>PERCENTILE(MC_Paths_Base!$AF$5:$AF$504,0.05)/'Monte Carlo'!AF$31+'Monte Carlo'!AF$36</x:f>
        <x:v>-349881.36038943275</x:v>
      </x:c>
      <x:c r="AJ58" t="n">
        <x:f>MIN(MC_Paths_Base!B58:AF58)</x:f>
        <x:v>1029031.25</x:v>
      </x:c>
      <x:c r="AK58" t="n">
        <x:f>MIN(MC_Paths_Base!B58+'Monte Carlo'!$B$32,MC_Paths_Base!C58+'Monte Carlo'!$C$32,MC_Paths_Base!D58+'Monte Carlo'!$D$32,MC_Paths_Base!E58+'Monte Carlo'!$E$32,MC_Paths_Base!F58+'Monte Carlo'!$F$32,MC_Paths_Base!G58+'Monte Carlo'!$G$32,MC_Paths_Base!H58+'Monte Carlo'!$H$32,MC_Paths_Base!I58+'Monte Carlo'!$I$32,MC_Paths_Base!J58+'Monte Carlo'!$J$32,MC_Paths_Base!K58+'Monte Carlo'!$K$32,MC_Paths_Base!L58+'Monte Carlo'!$L$32,MC_Paths_Base!M58+'Monte Carlo'!$M$32,MC_Paths_Base!N58+'Monte Carlo'!$N$32,MC_Paths_Base!O58+'Monte Carlo'!$O$32,MC_Paths_Base!P58+'Monte Carlo'!$P$32,MC_Paths_Base!Q58+'Monte Carlo'!$Q$32,MC_Paths_Base!R58+'Monte Carlo'!$R$32,MC_Paths_Base!S58+'Monte Carlo'!$S$32,MC_Paths_Base!T58+'Monte Carlo'!$T$32,MC_Paths_Base!U58+'Monte Carlo'!$U$32,MC_Paths_Base!V58+'Monte Carlo'!$V$32,MC_Paths_Base!W58+'Monte Carlo'!$W$32,MC_Paths_Base!X58+'Monte Carlo'!$X$32,MC_Paths_Base!Y58+'Monte Carlo'!$Y$32,MC_Paths_Base!Z58+'Monte Carlo'!$Z$32,MC_Paths_Base!AA58+'Monte Carlo'!$AA$32,MC_Paths_Base!AB58+'Monte Carlo'!$AB$32,MC_Paths_Base!AC58+'Monte Carlo'!$AC$32,MC_Paths_Base!AD58+'Monte Carlo'!$AD$32,MC_Paths_Base!AE58+'Monte Carlo'!$AE$32,MC_Paths_Base!AF58+'Monte Carlo'!$AF$32)</x:f>
        <x:v>1029031.25</x:v>
      </x:c>
      <x:c r="AL58" t="n">
        <x:f>MIN(MC_Paths_Base!B58+'Monte Carlo'!$B$34,MC_Paths_Base!C58+'Monte Carlo'!$C$34,MC_Paths_Base!D58+'Monte Carlo'!$D$34,MC_Paths_Base!E58+'Monte Carlo'!$E$34,MC_Paths_Base!F58+'Monte Carlo'!$F$34,MC_Paths_Base!G58+'Monte Carlo'!$G$34,MC_Paths_Base!H58+'Monte Carlo'!$H$34,MC_Paths_Base!I58+'Monte Carlo'!$I$34,MC_Paths_Base!J58+'Monte Carlo'!$J$34,MC_Paths_Base!K58+'Monte Carlo'!$K$34,MC_Paths_Base!L58+'Monte Carlo'!$L$34,MC_Paths_Base!M58+'Monte Carlo'!$M$34,MC_Paths_Base!N58+'Monte Carlo'!$N$34,MC_Paths_Base!O58+'Monte Carlo'!$O$34,MC_Paths_Base!P58+'Monte Carlo'!$P$34,MC_Paths_Base!Q58+'Monte Carlo'!$Q$34,MC_Paths_Base!R58+'Monte Carlo'!$R$34,MC_Paths_Base!S58+'Monte Carlo'!$S$34,MC_Paths_Base!T58+'Monte Carlo'!$T$34,MC_Paths_Base!U58+'Monte Carlo'!$U$34,MC_Paths_Base!V58+'Monte Carlo'!$V$34,MC_Paths_Base!W58+'Monte Carlo'!$W$34,MC_Paths_Base!X58+'Monte Carlo'!$X$34,MC_Paths_Base!Y58+'Monte Carlo'!$Y$34,MC_Paths_Base!Z58+'Monte Carlo'!$Z$34,MC_Paths_Base!AA58+'Monte Carlo'!$AA$34,MC_Paths_Base!AB58+'Monte Carlo'!$AB$34,MC_Paths_Base!AC58+'Monte Carlo'!$AC$34,MC_Paths_Base!AD58+'Monte Carlo'!$AD$34,MC_Paths_Base!AE58+'Monte Carlo'!$AE$34,MC_Paths_Base!AF58+'Monte Carlo'!$AF$34)</x:f>
        <x:v>1029031.25</x:v>
      </x:c>
      <x:c r="AM58" t="n">
        <x:f>MIN(MC_Paths_Base!B58+'Monte Carlo'!$B$35,MC_Paths_Base!C58+'Monte Carlo'!$C$35,MC_Paths_Base!D58+'Monte Carlo'!$D$35,MC_Paths_Base!E58+'Monte Carlo'!$E$35,MC_Paths_Base!F58+'Monte Carlo'!$F$35,MC_Paths_Base!G58+'Monte Carlo'!$G$35,MC_Paths_Base!H58+'Monte Carlo'!$H$35,MC_Paths_Base!I58+'Monte Carlo'!$I$35,MC_Paths_Base!J58+'Monte Carlo'!$J$35,MC_Paths_Base!K58+'Monte Carlo'!$K$35,MC_Paths_Base!L58+'Monte Carlo'!$L$35,MC_Paths_Base!M58+'Monte Carlo'!$M$35,MC_Paths_Base!N58+'Monte Carlo'!$N$35,MC_Paths_Base!O58+'Monte Carlo'!$O$35,MC_Paths_Base!P58+'Monte Carlo'!$P$35,MC_Paths_Base!Q58+'Monte Carlo'!$Q$35,MC_Paths_Base!R58+'Monte Carlo'!$R$35,MC_Paths_Base!S58+'Monte Carlo'!$S$35,MC_Paths_Base!T58+'Monte Carlo'!$T$35,MC_Paths_Base!U58+'Monte Carlo'!$U$35,MC_Paths_Base!V58+'Monte Carlo'!$V$35,MC_Paths_Base!W58+'Monte Carlo'!$W$35,MC_Paths_Base!X58+'Monte Carlo'!$X$35,MC_Paths_Base!Y58+'Monte Carlo'!$Y$35,MC_Paths_Base!Z58+'Monte Carlo'!$Z$35,MC_Paths_Base!AA58+'Monte Carlo'!$AA$35,MC_Paths_Base!AB58+'Monte Carlo'!$AB$35,MC_Paths_Base!AC58+'Monte Carlo'!$AC$35,MC_Paths_Base!AD58+'Monte Carlo'!$AD$35,MC_Paths_Base!AE58+'Monte Carlo'!$AE$35,MC_Paths_Base!AF58+'Monte Carlo'!$AF$35)</x:f>
        <x:v>1029031.25</x:v>
      </x:c>
    </x:row>
    <x:row r="59">
      <x:c r="A59" t="s">
        <x:v>981</x:v>
      </x:c>
      <x:c r="B59" t="s">
        <x:v>130</x:v>
      </x:c>
      <x:c r="C59" s="50" t="n">
        <x:f>PERCENTILE(MC_Paths_Base!$B$5:$B$504,0.1)/'Monte Carlo'!B$31+'Monte Carlo'!B$36</x:f>
        <x:v>1029031.25</x:v>
      </x:c>
      <x:c r="D59" s="50" t="n">
        <x:f>PERCENTILE(MC_Paths_Base!$C$5:$C$504,0.1)/'Monte Carlo'!C$31+'Monte Carlo'!C$36</x:f>
        <x:v>548834.150739551</x:v>
      </x:c>
      <x:c r="E59" s="50" t="n">
        <x:f>PERCENTILE(MC_Paths_Base!$D$5:$D$504,0.1)/'Monte Carlo'!D$31+'Monte Carlo'!D$36</x:f>
        <x:v>497754.65800179023</x:v>
      </x:c>
      <x:c r="F59" s="50" t="n">
        <x:f>PERCENTILE(MC_Paths_Base!$E$5:$E$504,0.1)/'Monte Carlo'!E$31+'Monte Carlo'!E$36</x:f>
        <x:v>446972.57826743944</x:v>
      </x:c>
      <x:c r="G59" s="50" t="n">
        <x:f>PERCENTILE(MC_Paths_Base!$F$5:$F$504,0.1)/'Monte Carlo'!F$31+'Monte Carlo'!F$36</x:f>
        <x:v>409688.06625624554</x:v>
      </x:c>
      <x:c r="H59" s="50" t="n">
        <x:f>PERCENTILE(MC_Paths_Base!$G$5:$G$504,0.1)/'Monte Carlo'!G$31+'Monte Carlo'!G$36</x:f>
        <x:v>335216.29330838495</x:v>
      </x:c>
      <x:c r="I59" s="50" t="n">
        <x:f>PERCENTILE(MC_Paths_Base!$H$5:$H$504,0.1)/'Monte Carlo'!H$31+'Monte Carlo'!H$36</x:f>
        <x:v>305744.816373021</x:v>
      </x:c>
      <x:c r="J59" s="50" t="n">
        <x:f>PERCENTILE(MC_Paths_Base!$I$5:$I$504,0.1)/'Monte Carlo'!I$31+'Monte Carlo'!I$36</x:f>
        <x:v>267814.2438751689</x:v>
      </x:c>
      <x:c r="K59" s="50" t="n">
        <x:f>PERCENTILE(MC_Paths_Base!$J$5:$J$504,0.1)/'Monte Carlo'!J$31+'Monte Carlo'!J$36</x:f>
        <x:v>257388.6731262423</x:v>
      </x:c>
      <x:c r="L59" s="50" t="n">
        <x:f>PERCENTILE(MC_Paths_Base!$K$5:$K$504,0.1)/'Monte Carlo'!K$31+'Monte Carlo'!K$36</x:f>
        <x:v>252398.4244760371</x:v>
      </x:c>
      <x:c r="M59" s="50" t="n">
        <x:f>PERCENTILE(MC_Paths_Base!$L$5:$L$504,0.1)/'Monte Carlo'!L$31+'Monte Carlo'!L$36</x:f>
        <x:v>228843.69950478588</x:v>
      </x:c>
      <x:c r="N59" s="50" t="n">
        <x:f>PERCENTILE(MC_Paths_Base!$M$5:$M$504,0.1)/'Monte Carlo'!M$31+'Monte Carlo'!M$36</x:f>
        <x:v>217096.66587923525</x:v>
      </x:c>
      <x:c r="O59" s="50" t="n">
        <x:f>PERCENTILE(MC_Paths_Base!$N$5:$N$504,0.1)/'Monte Carlo'!N$31+'Monte Carlo'!N$36</x:f>
        <x:v>177674.6721886717</x:v>
      </x:c>
      <x:c r="P59" s="50" t="n">
        <x:f>PERCENTILE(MC_Paths_Base!$O$5:$O$504,0.1)/'Monte Carlo'!O$31+'Monte Carlo'!O$36</x:f>
        <x:v>145502.45197830524</x:v>
      </x:c>
      <x:c r="Q59" s="50" t="n">
        <x:f>PERCENTILE(MC_Paths_Base!$P$5:$P$504,0.1)/'Monte Carlo'!P$31+'Monte Carlo'!P$36</x:f>
        <x:v>162565.53546634177</x:v>
      </x:c>
      <x:c r="R59" s="50" t="n">
        <x:f>PERCENTILE(MC_Paths_Base!$Q$5:$Q$504,0.1)/'Monte Carlo'!Q$31+'Monte Carlo'!Q$36</x:f>
        <x:v>112953.49133676768</x:v>
      </x:c>
      <x:c r="S59" s="50" t="n">
        <x:f>PERCENTILE(MC_Paths_Base!$R$5:$R$504,0.1)/'Monte Carlo'!R$31+'Monte Carlo'!R$36</x:f>
        <x:v>73432.35244378925</x:v>
      </x:c>
      <x:c r="T59" s="50" t="n">
        <x:f>PERCENTILE(MC_Paths_Base!$S$5:$S$504,0.1)/'Monte Carlo'!S$31+'Monte Carlo'!S$36</x:f>
        <x:v>60167.706897858065</x:v>
      </x:c>
      <x:c r="U59" s="50" t="n">
        <x:f>PERCENTILE(MC_Paths_Base!$T$5:$T$504,0.1)/'Monte Carlo'!T$31+'Monte Carlo'!T$36</x:f>
        <x:v>45344.784983420395</x:v>
      </x:c>
      <x:c r="V59" s="50" t="n">
        <x:f>PERCENTILE(MC_Paths_Base!$U$5:$U$504,0.1)/'Monte Carlo'!U$31+'Monte Carlo'!U$36</x:f>
        <x:v>-3840.3175455697346</x:v>
      </x:c>
      <x:c r="W59" s="50" t="n">
        <x:f>PERCENTILE(MC_Paths_Base!$V$5:$V$504,0.1)/'Monte Carlo'!V$31+'Monte Carlo'!V$36</x:f>
        <x:v>-15946.459077066975</x:v>
      </x:c>
      <x:c r="X59" s="50" t="n">
        <x:f>PERCENTILE(MC_Paths_Base!$W$5:$W$504,0.1)/'Monte Carlo'!W$31+'Monte Carlo'!W$36</x:f>
        <x:v>-8133.264612524421</x:v>
      </x:c>
      <x:c r="Y59" s="50" t="n">
        <x:f>PERCENTILE(MC_Paths_Base!$X$5:$X$504,0.1)/'Monte Carlo'!X$31+'Monte Carlo'!X$36</x:f>
        <x:v>-13382.217749489937</x:v>
      </x:c>
      <x:c r="Z59" s="50" t="n">
        <x:f>PERCENTILE(MC_Paths_Base!$Y$5:$Y$504,0.1)/'Monte Carlo'!Y$31+'Monte Carlo'!Y$36</x:f>
        <x:v>-40478.27680958575</x:v>
      </x:c>
      <x:c r="AA59" s="50" t="n">
        <x:f>PERCENTILE(MC_Paths_Base!$Z$5:$Z$504,0.1)/'Monte Carlo'!Z$31+'Monte Carlo'!Z$36</x:f>
        <x:v>-46054.14881682221</x:v>
      </x:c>
      <x:c r="AB59" s="50" t="n">
        <x:f>PERCENTILE(MC_Paths_Base!$AA$5:$AA$504,0.1)/'Monte Carlo'!AA$31+'Monte Carlo'!AA$36</x:f>
        <x:v>-91549.47937304433</x:v>
      </x:c>
      <x:c r="AC59" s="50" t="n">
        <x:f>PERCENTILE(MC_Paths_Base!$AB$5:$AB$504,0.1)/'Monte Carlo'!AB$31+'Monte Carlo'!AB$36</x:f>
        <x:v>-124641.30523561931</x:v>
      </x:c>
      <x:c r="AD59" s="50" t="n">
        <x:f>PERCENTILE(MC_Paths_Base!$AC$5:$AC$504,0.1)/'Monte Carlo'!AC$31+'Monte Carlo'!AC$36</x:f>
        <x:v>-95857.5350106865</x:v>
      </x:c>
      <x:c r="AE59" s="50" t="n">
        <x:f>PERCENTILE(MC_Paths_Base!$AD$5:$AD$504,0.1)/'Monte Carlo'!AD$31+'Monte Carlo'!AD$36</x:f>
        <x:v>-118528.05111517152</x:v>
      </x:c>
      <x:c r="AF59" s="50" t="n">
        <x:f>PERCENTILE(MC_Paths_Base!$AE$5:$AE$504,0.1)/'Monte Carlo'!AE$31+'Monte Carlo'!AE$36</x:f>
        <x:v>-112938.70360835001</x:v>
      </x:c>
      <x:c r="AG59" s="50" t="n">
        <x:f>PERCENTILE(MC_Paths_Base!$AF$5:$AF$504,0.1)/'Monte Carlo'!AF$31+'Monte Carlo'!AF$36</x:f>
        <x:v>-113039.17376772303</x:v>
      </x:c>
      <x:c r="AJ59" t="n">
        <x:f>MIN(MC_Paths_Base!B59:AF59)</x:f>
        <x:v>1029031.25</x:v>
      </x:c>
      <x:c r="AK59" t="n">
        <x:f>MIN(MC_Paths_Base!B59+'Monte Carlo'!$B$32,MC_Paths_Base!C59+'Monte Carlo'!$C$32,MC_Paths_Base!D59+'Monte Carlo'!$D$32,MC_Paths_Base!E59+'Monte Carlo'!$E$32,MC_Paths_Base!F59+'Monte Carlo'!$F$32,MC_Paths_Base!G59+'Monte Carlo'!$G$32,MC_Paths_Base!H59+'Monte Carlo'!$H$32,MC_Paths_Base!I59+'Monte Carlo'!$I$32,MC_Paths_Base!J59+'Monte Carlo'!$J$32,MC_Paths_Base!K59+'Monte Carlo'!$K$32,MC_Paths_Base!L59+'Monte Carlo'!$L$32,MC_Paths_Base!M59+'Monte Carlo'!$M$32,MC_Paths_Base!N59+'Monte Carlo'!$N$32,MC_Paths_Base!O59+'Monte Carlo'!$O$32,MC_Paths_Base!P59+'Monte Carlo'!$P$32,MC_Paths_Base!Q59+'Monte Carlo'!$Q$32,MC_Paths_Base!R59+'Monte Carlo'!$R$32,MC_Paths_Base!S59+'Monte Carlo'!$S$32,MC_Paths_Base!T59+'Monte Carlo'!$T$32,MC_Paths_Base!U59+'Monte Carlo'!$U$32,MC_Paths_Base!V59+'Monte Carlo'!$V$32,MC_Paths_Base!W59+'Monte Carlo'!$W$32,MC_Paths_Base!X59+'Monte Carlo'!$X$32,MC_Paths_Base!Y59+'Monte Carlo'!$Y$32,MC_Paths_Base!Z59+'Monte Carlo'!$Z$32,MC_Paths_Base!AA59+'Monte Carlo'!$AA$32,MC_Paths_Base!AB59+'Monte Carlo'!$AB$32,MC_Paths_Base!AC59+'Monte Carlo'!$AC$32,MC_Paths_Base!AD59+'Monte Carlo'!$AD$32,MC_Paths_Base!AE59+'Monte Carlo'!$AE$32,MC_Paths_Base!AF59+'Monte Carlo'!$AF$32)</x:f>
        <x:v>882569.4126186955</x:v>
      </x:c>
      <x:c r="AL59" t="n">
        <x:f>MIN(MC_Paths_Base!B59+'Monte Carlo'!$B$34,MC_Paths_Base!C59+'Monte Carlo'!$C$34,MC_Paths_Base!D59+'Monte Carlo'!$D$34,MC_Paths_Base!E59+'Monte Carlo'!$E$34,MC_Paths_Base!F59+'Monte Carlo'!$F$34,MC_Paths_Base!G59+'Monte Carlo'!$G$34,MC_Paths_Base!H59+'Monte Carlo'!$H$34,MC_Paths_Base!I59+'Monte Carlo'!$I$34,MC_Paths_Base!J59+'Monte Carlo'!$J$34,MC_Paths_Base!K59+'Monte Carlo'!$K$34,MC_Paths_Base!L59+'Monte Carlo'!$L$34,MC_Paths_Base!M59+'Monte Carlo'!$M$34,MC_Paths_Base!N59+'Monte Carlo'!$N$34,MC_Paths_Base!O59+'Monte Carlo'!$O$34,MC_Paths_Base!P59+'Monte Carlo'!$P$34,MC_Paths_Base!Q59+'Monte Carlo'!$Q$34,MC_Paths_Base!R59+'Monte Carlo'!$R$34,MC_Paths_Base!S59+'Monte Carlo'!$S$34,MC_Paths_Base!T59+'Monte Carlo'!$T$34,MC_Paths_Base!U59+'Monte Carlo'!$U$34,MC_Paths_Base!V59+'Monte Carlo'!$V$34,MC_Paths_Base!W59+'Monte Carlo'!$W$34,MC_Paths_Base!X59+'Monte Carlo'!$X$34,MC_Paths_Base!Y59+'Monte Carlo'!$Y$34,MC_Paths_Base!Z59+'Monte Carlo'!$Z$34,MC_Paths_Base!AA59+'Monte Carlo'!$AA$34,MC_Paths_Base!AB59+'Monte Carlo'!$AB$34,MC_Paths_Base!AC59+'Monte Carlo'!$AC$34,MC_Paths_Base!AD59+'Monte Carlo'!$AD$34,MC_Paths_Base!AE59+'Monte Carlo'!$AE$34,MC_Paths_Base!AF59+'Monte Carlo'!$AF$34)</x:f>
        <x:v>-120344.31754731084</x:v>
      </x:c>
      <x:c r="AM59" t="n">
        <x:f>MIN(MC_Paths_Base!B59+'Monte Carlo'!$B$35,MC_Paths_Base!C59+'Monte Carlo'!$C$35,MC_Paths_Base!D59+'Monte Carlo'!$D$35,MC_Paths_Base!E59+'Monte Carlo'!$E$35,MC_Paths_Base!F59+'Monte Carlo'!$F$35,MC_Paths_Base!G59+'Monte Carlo'!$G$35,MC_Paths_Base!H59+'Monte Carlo'!$H$35,MC_Paths_Base!I59+'Monte Carlo'!$I$35,MC_Paths_Base!J59+'Monte Carlo'!$J$35,MC_Paths_Base!K59+'Monte Carlo'!$K$35,MC_Paths_Base!L59+'Monte Carlo'!$L$35,MC_Paths_Base!M59+'Monte Carlo'!$M$35,MC_Paths_Base!N59+'Monte Carlo'!$N$35,MC_Paths_Base!O59+'Monte Carlo'!$O$35,MC_Paths_Base!P59+'Monte Carlo'!$P$35,MC_Paths_Base!Q59+'Monte Carlo'!$Q$35,MC_Paths_Base!R59+'Monte Carlo'!$R$35,MC_Paths_Base!S59+'Monte Carlo'!$S$35,MC_Paths_Base!T59+'Monte Carlo'!$T$35,MC_Paths_Base!U59+'Monte Carlo'!$U$35,MC_Paths_Base!V59+'Monte Carlo'!$V$35,MC_Paths_Base!W59+'Monte Carlo'!$W$35,MC_Paths_Base!X59+'Monte Carlo'!$X$35,MC_Paths_Base!Y59+'Monte Carlo'!$Y$35,MC_Paths_Base!Z59+'Monte Carlo'!$Z$35,MC_Paths_Base!AA59+'Monte Carlo'!$AA$35,MC_Paths_Base!AB59+'Monte Carlo'!$AB$35,MC_Paths_Base!AC59+'Monte Carlo'!$AC$35,MC_Paths_Base!AD59+'Monte Carlo'!$AD$35,MC_Paths_Base!AE59+'Monte Carlo'!$AE$35,MC_Paths_Base!AF59+'Monte Carlo'!$AF$35)</x:f>
        <x:v>-42437.34958825377</x:v>
      </x:c>
    </x:row>
    <x:row r="60">
      <x:c r="A60" t="s">
        <x:v>981</x:v>
      </x:c>
      <x:c r="B60" t="s">
        <x:v>134</x:v>
      </x:c>
      <x:c r="C60" s="50" t="n">
        <x:f>PERCENTILE(MC_Paths_Base!$B$5:$B$504,0.15)/'Monte Carlo'!B$31+'Monte Carlo'!B$36</x:f>
        <x:v>1029031.25</x:v>
      </x:c>
      <x:c r="D60" s="50" t="n">
        <x:f>PERCENTILE(MC_Paths_Base!$C$5:$C$504,0.15)/'Monte Carlo'!C$31+'Monte Carlo'!C$36</x:f>
        <x:v>587548.2416013947</x:v>
      </x:c>
      <x:c r="E60" s="50" t="n">
        <x:f>PERCENTILE(MC_Paths_Base!$D$5:$D$504,0.15)/'Monte Carlo'!D$31+'Monte Carlo'!D$36</x:f>
        <x:v>544235.4777749095</x:v>
      </x:c>
      <x:c r="F60" s="50" t="n">
        <x:f>PERCENTILE(MC_Paths_Base!$E$5:$E$504,0.15)/'Monte Carlo'!E$31+'Monte Carlo'!E$36</x:f>
        <x:v>505274.73204201955</x:v>
      </x:c>
      <x:c r="G60" s="50" t="n">
        <x:f>PERCENTILE(MC_Paths_Base!$F$5:$F$504,0.15)/'Monte Carlo'!F$31+'Monte Carlo'!F$36</x:f>
        <x:v>440279.18327477894</x:v>
      </x:c>
      <x:c r="H60" s="50" t="n">
        <x:f>PERCENTILE(MC_Paths_Base!$G$5:$G$504,0.15)/'Monte Carlo'!G$31+'Monte Carlo'!G$36</x:f>
        <x:v>409687.3096350444</x:v>
      </x:c>
      <x:c r="I60" s="50" t="n">
        <x:f>PERCENTILE(MC_Paths_Base!$H$5:$H$504,0.15)/'Monte Carlo'!H$31+'Monte Carlo'!H$36</x:f>
        <x:v>376216.98643067596</x:v>
      </x:c>
      <x:c r="J60" s="50" t="n">
        <x:f>PERCENTILE(MC_Paths_Base!$I$5:$I$504,0.15)/'Monte Carlo'!I$31+'Monte Carlo'!I$36</x:f>
        <x:v>327361.57136750984</x:v>
      </x:c>
      <x:c r="K60" s="50" t="n">
        <x:f>PERCENTILE(MC_Paths_Base!$J$5:$J$504,0.15)/'Monte Carlo'!J$31+'Monte Carlo'!J$36</x:f>
        <x:v>329497.40320292645</x:v>
      </x:c>
      <x:c r="L60" s="50" t="n">
        <x:f>PERCENTILE(MC_Paths_Base!$K$5:$K$504,0.15)/'Monte Carlo'!K$31+'Monte Carlo'!K$36</x:f>
        <x:v>301457.40982571937</x:v>
      </x:c>
      <x:c r="M60" s="50" t="n">
        <x:f>PERCENTILE(MC_Paths_Base!$L$5:$L$504,0.15)/'Monte Carlo'!L$31+'Monte Carlo'!L$36</x:f>
        <x:v>305631.99130287796</x:v>
      </x:c>
      <x:c r="N60" s="50" t="n">
        <x:f>PERCENTILE(MC_Paths_Base!$M$5:$M$504,0.15)/'Monte Carlo'!M$31+'Monte Carlo'!M$36</x:f>
        <x:v>302936.7812501481</x:v>
      </x:c>
      <x:c r="O60" s="50" t="n">
        <x:f>PERCENTILE(MC_Paths_Base!$N$5:$N$504,0.15)/'Monte Carlo'!N$31+'Monte Carlo'!N$36</x:f>
        <x:v>279545.54993772745</x:v>
      </x:c>
      <x:c r="P60" s="50" t="n">
        <x:f>PERCENTILE(MC_Paths_Base!$O$5:$O$504,0.15)/'Monte Carlo'!O$31+'Monte Carlo'!O$36</x:f>
        <x:v>239292.6550961783</x:v>
      </x:c>
      <x:c r="Q60" s="50" t="n">
        <x:f>PERCENTILE(MC_Paths_Base!$P$5:$P$504,0.15)/'Monte Carlo'!P$31+'Monte Carlo'!P$36</x:f>
        <x:v>227759.80772449472</x:v>
      </x:c>
      <x:c r="R60" s="50" t="n">
        <x:f>PERCENTILE(MC_Paths_Base!$Q$5:$Q$504,0.15)/'Monte Carlo'!Q$31+'Monte Carlo'!Q$36</x:f>
        <x:v>192733.44419635145</x:v>
      </x:c>
      <x:c r="S60" s="50" t="n">
        <x:f>PERCENTILE(MC_Paths_Base!$R$5:$R$504,0.15)/'Monte Carlo'!R$31+'Monte Carlo'!R$36</x:f>
        <x:v>172309.48128959583</x:v>
      </x:c>
      <x:c r="T60" s="50" t="n">
        <x:f>PERCENTILE(MC_Paths_Base!$S$5:$S$504,0.15)/'Monte Carlo'!S$31+'Monte Carlo'!S$36</x:f>
        <x:v>164827.29029447387</x:v>
      </x:c>
      <x:c r="U60" s="50" t="n">
        <x:f>PERCENTILE(MC_Paths_Base!$T$5:$T$504,0.15)/'Monte Carlo'!T$31+'Monte Carlo'!T$36</x:f>
        <x:v>151660.5823495055</x:v>
      </x:c>
      <x:c r="V60" s="50" t="n">
        <x:f>PERCENTILE(MC_Paths_Base!$U$5:$U$504,0.15)/'Monte Carlo'!U$31+'Monte Carlo'!U$36</x:f>
        <x:v>102034.18461887655</x:v>
      </x:c>
      <x:c r="W60" s="50" t="n">
        <x:f>PERCENTILE(MC_Paths_Base!$V$5:$V$504,0.15)/'Monte Carlo'!V$31+'Monte Carlo'!V$36</x:f>
        <x:v>122325.4492864171</x:v>
      </x:c>
      <x:c r="X60" s="50" t="n">
        <x:f>PERCENTILE(MC_Paths_Base!$W$5:$W$504,0.15)/'Monte Carlo'!W$31+'Monte Carlo'!W$36</x:f>
        <x:v>89051.41567061015</x:v>
      </x:c>
      <x:c r="Y60" s="50" t="n">
        <x:f>PERCENTILE(MC_Paths_Base!$X$5:$X$504,0.15)/'Monte Carlo'!X$31+'Monte Carlo'!X$36</x:f>
        <x:v>107303.85730924399</x:v>
      </x:c>
      <x:c r="Z60" s="50" t="n">
        <x:f>PERCENTILE(MC_Paths_Base!$Y$5:$Y$504,0.15)/'Monte Carlo'!Y$31+'Monte Carlo'!Y$36</x:f>
        <x:v>99109.32163511799</x:v>
      </x:c>
      <x:c r="AA60" s="50" t="n">
        <x:f>PERCENTILE(MC_Paths_Base!$Z$5:$Z$504,0.15)/'Monte Carlo'!Z$31+'Monte Carlo'!Z$36</x:f>
        <x:v>93532.37360327889</x:v>
      </x:c>
      <x:c r="AB60" s="50" t="n">
        <x:f>PERCENTILE(MC_Paths_Base!$AA$5:$AA$504,0.15)/'Monte Carlo'!AA$31+'Monte Carlo'!AA$36</x:f>
        <x:v>44915.670126124285</x:v>
      </x:c>
      <x:c r="AC60" s="50" t="n">
        <x:f>PERCENTILE(MC_Paths_Base!$AB$5:$AB$504,0.15)/'Monte Carlo'!AB$31+'Monte Carlo'!AB$36</x:f>
        <x:v>28877.789935197216</x:v>
      </x:c>
      <x:c r="AD60" s="50" t="n">
        <x:f>PERCENTILE(MC_Paths_Base!$AC$5:$AC$504,0.15)/'Monte Carlo'!AC$31+'Monte Carlo'!AC$36</x:f>
        <x:v>2690.5770753762918</x:v>
      </x:c>
      <x:c r="AE60" s="50" t="n">
        <x:f>PERCENTILE(MC_Paths_Base!$AD$5:$AD$504,0.15)/'Monte Carlo'!AD$31+'Monte Carlo'!AD$36</x:f>
        <x:v>10726.842055531451</x:v>
      </x:c>
      <x:c r="AF60" s="50" t="n">
        <x:f>PERCENTILE(MC_Paths_Base!$AE$5:$AE$504,0.15)/'Monte Carlo'!AE$31+'Monte Carlo'!AE$36</x:f>
        <x:v>17446.56653399323</x:v>
      </x:c>
      <x:c r="AG60" s="50" t="n">
        <x:f>PERCENTILE(MC_Paths_Base!$AF$5:$AF$504,0.15)/'Monte Carlo'!AF$31+'Monte Carlo'!AF$36</x:f>
        <x:v>40353.005725104245</x:v>
      </x:c>
      <x:c r="AJ60" t="n">
        <x:f>MIN(MC_Paths_Base!B60:AF60)</x:f>
        <x:v>683161.3332130384</x:v>
      </x:c>
      <x:c r="AK60" t="n">
        <x:f>MIN(MC_Paths_Base!B60+'Monte Carlo'!$B$32,MC_Paths_Base!C60+'Monte Carlo'!$C$32,MC_Paths_Base!D60+'Monte Carlo'!$D$32,MC_Paths_Base!E60+'Monte Carlo'!$E$32,MC_Paths_Base!F60+'Monte Carlo'!$F$32,MC_Paths_Base!G60+'Monte Carlo'!$G$32,MC_Paths_Base!H60+'Monte Carlo'!$H$32,MC_Paths_Base!I60+'Monte Carlo'!$I$32,MC_Paths_Base!J60+'Monte Carlo'!$J$32,MC_Paths_Base!K60+'Monte Carlo'!$K$32,MC_Paths_Base!L60+'Monte Carlo'!$L$32,MC_Paths_Base!M60+'Monte Carlo'!$M$32,MC_Paths_Base!N60+'Monte Carlo'!$N$32,MC_Paths_Base!O60+'Monte Carlo'!$O$32,MC_Paths_Base!P60+'Monte Carlo'!$P$32,MC_Paths_Base!Q60+'Monte Carlo'!$Q$32,MC_Paths_Base!R60+'Monte Carlo'!$R$32,MC_Paths_Base!S60+'Monte Carlo'!$S$32,MC_Paths_Base!T60+'Monte Carlo'!$T$32,MC_Paths_Base!U60+'Monte Carlo'!$U$32,MC_Paths_Base!V60+'Monte Carlo'!$V$32,MC_Paths_Base!W60+'Monte Carlo'!$W$32,MC_Paths_Base!X60+'Monte Carlo'!$X$32,MC_Paths_Base!Y60+'Monte Carlo'!$Y$32,MC_Paths_Base!Z60+'Monte Carlo'!$Z$32,MC_Paths_Base!AA60+'Monte Carlo'!$AA$32,MC_Paths_Base!AB60+'Monte Carlo'!$AB$32,MC_Paths_Base!AC60+'Monte Carlo'!$AC$32,MC_Paths_Base!AD60+'Monte Carlo'!$AD$32,MC_Paths_Base!AE60+'Monte Carlo'!$AE$32,MC_Paths_Base!AF60+'Monte Carlo'!$AF$32)</x:f>
        <x:v>475883.03159079223</x:v>
      </x:c>
      <x:c r="AL60" t="n">
        <x:f>MIN(MC_Paths_Base!B60+'Monte Carlo'!$B$34,MC_Paths_Base!C60+'Monte Carlo'!$C$34,MC_Paths_Base!D60+'Monte Carlo'!$D$34,MC_Paths_Base!E60+'Monte Carlo'!$E$34,MC_Paths_Base!F60+'Monte Carlo'!$F$34,MC_Paths_Base!G60+'Monte Carlo'!$G$34,MC_Paths_Base!H60+'Monte Carlo'!$H$34,MC_Paths_Base!I60+'Monte Carlo'!$I$34,MC_Paths_Base!J60+'Monte Carlo'!$J$34,MC_Paths_Base!K60+'Monte Carlo'!$K$34,MC_Paths_Base!L60+'Monte Carlo'!$L$34,MC_Paths_Base!M60+'Monte Carlo'!$M$34,MC_Paths_Base!N60+'Monte Carlo'!$N$34,MC_Paths_Base!O60+'Monte Carlo'!$O$34,MC_Paths_Base!P60+'Monte Carlo'!$P$34,MC_Paths_Base!Q60+'Monte Carlo'!$Q$34,MC_Paths_Base!R60+'Monte Carlo'!$R$34,MC_Paths_Base!S60+'Monte Carlo'!$S$34,MC_Paths_Base!T60+'Monte Carlo'!$T$34,MC_Paths_Base!U60+'Monte Carlo'!$U$34,MC_Paths_Base!V60+'Monte Carlo'!$V$34,MC_Paths_Base!W60+'Monte Carlo'!$W$34,MC_Paths_Base!X60+'Monte Carlo'!$X$34,MC_Paths_Base!Y60+'Monte Carlo'!$Y$34,MC_Paths_Base!Z60+'Monte Carlo'!$Z$34,MC_Paths_Base!AA60+'Monte Carlo'!$AA$34,MC_Paths_Base!AB60+'Monte Carlo'!$AB$34,MC_Paths_Base!AC60+'Monte Carlo'!$AC$34,MC_Paths_Base!AD60+'Monte Carlo'!$AD$34,MC_Paths_Base!AE60+'Monte Carlo'!$AE$34,MC_Paths_Base!AF60+'Monte Carlo'!$AF$34)</x:f>
        <x:v>115741.7465932006</x:v>
      </x:c>
      <x:c r="AM60" t="n">
        <x:f>MIN(MC_Paths_Base!B60+'Monte Carlo'!$B$35,MC_Paths_Base!C60+'Monte Carlo'!$C$35,MC_Paths_Base!D60+'Monte Carlo'!$D$35,MC_Paths_Base!E60+'Monte Carlo'!$E$35,MC_Paths_Base!F60+'Monte Carlo'!$F$35,MC_Paths_Base!G60+'Monte Carlo'!$G$35,MC_Paths_Base!H60+'Monte Carlo'!$H$35,MC_Paths_Base!I60+'Monte Carlo'!$I$35,MC_Paths_Base!J60+'Monte Carlo'!$J$35,MC_Paths_Base!K60+'Monte Carlo'!$K$35,MC_Paths_Base!L60+'Monte Carlo'!$L$35,MC_Paths_Base!M60+'Monte Carlo'!$M$35,MC_Paths_Base!N60+'Monte Carlo'!$N$35,MC_Paths_Base!O60+'Monte Carlo'!$O$35,MC_Paths_Base!P60+'Monte Carlo'!$P$35,MC_Paths_Base!Q60+'Monte Carlo'!$Q$35,MC_Paths_Base!R60+'Monte Carlo'!$R$35,MC_Paths_Base!S60+'Monte Carlo'!$S$35,MC_Paths_Base!T60+'Monte Carlo'!$T$35,MC_Paths_Base!U60+'Monte Carlo'!$U$35,MC_Paths_Base!V60+'Monte Carlo'!$V$35,MC_Paths_Base!W60+'Monte Carlo'!$W$35,MC_Paths_Base!X60+'Monte Carlo'!$X$35,MC_Paths_Base!Y60+'Monte Carlo'!$Y$35,MC_Paths_Base!Z60+'Monte Carlo'!$Z$35,MC_Paths_Base!AA60+'Monte Carlo'!$AA$35,MC_Paths_Base!AB60+'Monte Carlo'!$AB$35,MC_Paths_Base!AC60+'Monte Carlo'!$AC$35,MC_Paths_Base!AD60+'Monte Carlo'!$AD$35,MC_Paths_Base!AE60+'Monte Carlo'!$AE$35,MC_Paths_Base!AF60+'Monte Carlo'!$AF$35)</x:f>
        <x:v>17484.123252599966</x:v>
      </x:c>
    </x:row>
    <x:row r="61">
      <x:c r="A61" t="s">
        <x:v>981</x:v>
      </x:c>
      <x:c r="B61" t="s">
        <x:v>140</x:v>
      </x:c>
      <x:c r="C61" s="50" t="n">
        <x:f>PERCENTILE(MC_Paths_Base!$B$5:$B$504,0.5)/'Monte Carlo'!B$31+'Monte Carlo'!B$36</x:f>
        <x:v>1029031.25</x:v>
      </x:c>
      <x:c r="D61" s="50" t="n">
        <x:f>PERCENTILE(MC_Paths_Base!$C$5:$C$504,0.5)/'Monte Carlo'!C$31+'Monte Carlo'!C$36</x:f>
        <x:v>744802.0898360081</x:v>
      </x:c>
      <x:c r="E61" s="50" t="n">
        <x:f>PERCENTILE(MC_Paths_Base!$D$5:$D$504,0.5)/'Monte Carlo'!D$31+'Monte Carlo'!D$36</x:f>
        <x:v>758047.4587849472</x:v>
      </x:c>
      <x:c r="F61" s="50" t="n">
        <x:f>PERCENTILE(MC_Paths_Base!$E$5:$E$504,0.5)/'Monte Carlo'!E$31+'Monte Carlo'!E$36</x:f>
        <x:v>765600.3276961343</x:v>
      </x:c>
      <x:c r="G61" s="50" t="n">
        <x:f>PERCENTILE(MC_Paths_Base!$F$5:$F$504,0.5)/'Monte Carlo'!F$31+'Monte Carlo'!F$36</x:f>
        <x:v>760725.995397734</x:v>
      </x:c>
      <x:c r="H61" s="50" t="n">
        <x:f>PERCENTILE(MC_Paths_Base!$G$5:$G$504,0.5)/'Monte Carlo'!G$31+'Monte Carlo'!G$36</x:f>
        <x:v>767459.7346283429</x:v>
      </x:c>
      <x:c r="I61" s="50" t="n">
        <x:f>PERCENTILE(MC_Paths_Base!$H$5:$H$504,0.5)/'Monte Carlo'!H$31+'Monte Carlo'!H$36</x:f>
        <x:v>752497.2095425708</x:v>
      </x:c>
      <x:c r="J61" s="50" t="n">
        <x:f>PERCENTILE(MC_Paths_Base!$I$5:$I$504,0.5)/'Monte Carlo'!I$31+'Monte Carlo'!I$36</x:f>
        <x:v>760927.7330640401</x:v>
      </x:c>
      <x:c r="K61" s="50" t="n">
        <x:f>PERCENTILE(MC_Paths_Base!$J$5:$J$504,0.5)/'Monte Carlo'!J$31+'Monte Carlo'!J$36</x:f>
        <x:v>774320.3961599413</x:v>
      </x:c>
      <x:c r="L61" s="50" t="n">
        <x:f>PERCENTILE(MC_Paths_Base!$K$5:$K$504,0.5)/'Monte Carlo'!K$31+'Monte Carlo'!K$36</x:f>
        <x:v>809539.9605549185</x:v>
      </x:c>
      <x:c r="M61" s="50" t="n">
        <x:f>PERCENTILE(MC_Paths_Base!$L$5:$L$504,0.5)/'Monte Carlo'!L$31+'Monte Carlo'!L$36</x:f>
        <x:v>813151.8803197993</x:v>
      </x:c>
      <x:c r="N61" s="50" t="n">
        <x:f>PERCENTILE(MC_Paths_Base!$M$5:$M$504,0.5)/'Monte Carlo'!M$31+'Monte Carlo'!M$36</x:f>
        <x:v>812871.9868450211</x:v>
      </x:c>
      <x:c r="O61" s="50" t="n">
        <x:f>PERCENTILE(MC_Paths_Base!$N$5:$N$504,0.5)/'Monte Carlo'!N$31+'Monte Carlo'!N$36</x:f>
        <x:v>819520.3336176665</x:v>
      </x:c>
      <x:c r="P61" s="50" t="n">
        <x:f>PERCENTILE(MC_Paths_Base!$O$5:$O$504,0.5)/'Monte Carlo'!O$31+'Monte Carlo'!O$36</x:f>
        <x:v>824901.9756636131</x:v>
      </x:c>
      <x:c r="Q61" s="50" t="n">
        <x:f>PERCENTILE(MC_Paths_Base!$P$5:$P$504,0.5)/'Monte Carlo'!P$31+'Monte Carlo'!P$36</x:f>
        <x:v>856188.415916441</x:v>
      </x:c>
      <x:c r="R61" s="50" t="n">
        <x:f>PERCENTILE(MC_Paths_Base!$Q$5:$Q$504,0.5)/'Monte Carlo'!Q$31+'Monte Carlo'!Q$36</x:f>
        <x:v>876414.9457663943</x:v>
      </x:c>
      <x:c r="S61" s="50" t="n">
        <x:f>PERCENTILE(MC_Paths_Base!$R$5:$R$504,0.5)/'Monte Carlo'!R$31+'Monte Carlo'!R$36</x:f>
        <x:v>924128.9225563839</x:v>
      </x:c>
      <x:c r="T61" s="50" t="n">
        <x:f>PERCENTILE(MC_Paths_Base!$S$5:$S$504,0.5)/'Monte Carlo'!S$31+'Monte Carlo'!S$36</x:f>
        <x:v>944407.7978089501</x:v>
      </x:c>
      <x:c r="U61" s="50" t="n">
        <x:f>PERCENTILE(MC_Paths_Base!$T$5:$T$504,0.5)/'Monte Carlo'!T$31+'Monte Carlo'!T$36</x:f>
        <x:v>969792.3083282823</x:v>
      </x:c>
      <x:c r="V61" s="50" t="n">
        <x:f>PERCENTILE(MC_Paths_Base!$U$5:$U$504,0.5)/'Monte Carlo'!U$31+'Monte Carlo'!U$36</x:f>
        <x:v>964848.6178237424</x:v>
      </x:c>
      <x:c r="W61" s="50" t="n">
        <x:f>PERCENTILE(MC_Paths_Base!$V$5:$V$504,0.5)/'Monte Carlo'!V$31+'Monte Carlo'!V$36</x:f>
        <x:v>1040346.9295793064</x:v>
      </x:c>
      <x:c r="X61" s="50" t="n">
        <x:f>PERCENTILE(MC_Paths_Base!$W$5:$W$504,0.5)/'Monte Carlo'!W$31+'Monte Carlo'!W$36</x:f>
        <x:v>1098840.7005229683</x:v>
      </x:c>
      <x:c r="Y61" s="50" t="n">
        <x:f>PERCENTILE(MC_Paths_Base!$X$5:$X$504,0.5)/'Monte Carlo'!X$31+'Monte Carlo'!X$36</x:f>
        <x:v>1109738.4614343443</x:v>
      </x:c>
      <x:c r="Z61" s="50" t="n">
        <x:f>PERCENTILE(MC_Paths_Base!$Y$5:$Y$504,0.5)/'Monte Carlo'!Y$31+'Monte Carlo'!Y$36</x:f>
        <x:v>1137688.2893014918</x:v>
      </x:c>
      <x:c r="AA61" s="50" t="n">
        <x:f>PERCENTILE(MC_Paths_Base!$Z$5:$Z$504,0.5)/'Monte Carlo'!Z$31+'Monte Carlo'!Z$36</x:f>
        <x:v>1039054.6064037274</x:v>
      </x:c>
      <x:c r="AB61" s="50" t="n">
        <x:f>PERCENTILE(MC_Paths_Base!$AA$5:$AA$504,0.5)/'Monte Carlo'!AA$31+'Monte Carlo'!AA$36</x:f>
        <x:v>1096376.7615680397</x:v>
      </x:c>
      <x:c r="AC61" s="50" t="n">
        <x:f>PERCENTILE(MC_Paths_Base!$AB$5:$AB$504,0.5)/'Monte Carlo'!AB$31+'Monte Carlo'!AB$36</x:f>
        <x:v>1211061.2943988391</x:v>
      </x:c>
      <x:c r="AD61" s="50" t="n">
        <x:f>PERCENTILE(MC_Paths_Base!$AC$5:$AC$504,0.5)/'Monte Carlo'!AC$31+'Monte Carlo'!AC$36</x:f>
        <x:v>1236761.7941746244</x:v>
      </x:c>
      <x:c r="AE61" s="50" t="n">
        <x:f>PERCENTILE(MC_Paths_Base!$AD$5:$AD$504,0.5)/'Monte Carlo'!AD$31+'Monte Carlo'!AD$36</x:f>
        <x:v>1235876.74703366</x:v>
      </x:c>
      <x:c r="AF61" s="50" t="n">
        <x:f>PERCENTILE(MC_Paths_Base!$AE$5:$AE$504,0.5)/'Monte Carlo'!AE$31+'Monte Carlo'!AE$36</x:f>
        <x:v>1286629.5798139952</x:v>
      </x:c>
      <x:c r="AG61" s="50" t="n">
        <x:f>PERCENTILE(MC_Paths_Base!$AF$5:$AF$504,0.5)/'Monte Carlo'!AF$31+'Monte Carlo'!AF$36</x:f>
        <x:v>1263928.29047496</x:v>
      </x:c>
      <x:c r="AJ61" t="n">
        <x:f>MIN(MC_Paths_Base!B61:AF61)</x:f>
        <x:v>977910.6664886235</x:v>
      </x:c>
      <x:c r="AK61" t="n">
        <x:f>MIN(MC_Paths_Base!B61+'Monte Carlo'!$B$32,MC_Paths_Base!C61+'Monte Carlo'!$C$32,MC_Paths_Base!D61+'Monte Carlo'!$D$32,MC_Paths_Base!E61+'Monte Carlo'!$E$32,MC_Paths_Base!F61+'Monte Carlo'!$F$32,MC_Paths_Base!G61+'Monte Carlo'!$G$32,MC_Paths_Base!H61+'Monte Carlo'!$H$32,MC_Paths_Base!I61+'Monte Carlo'!$I$32,MC_Paths_Base!J61+'Monte Carlo'!$J$32,MC_Paths_Base!K61+'Monte Carlo'!$K$32,MC_Paths_Base!L61+'Monte Carlo'!$L$32,MC_Paths_Base!M61+'Monte Carlo'!$M$32,MC_Paths_Base!N61+'Monte Carlo'!$N$32,MC_Paths_Base!O61+'Monte Carlo'!$O$32,MC_Paths_Base!P61+'Monte Carlo'!$P$32,MC_Paths_Base!Q61+'Monte Carlo'!$Q$32,MC_Paths_Base!R61+'Monte Carlo'!$R$32,MC_Paths_Base!S61+'Monte Carlo'!$S$32,MC_Paths_Base!T61+'Monte Carlo'!$T$32,MC_Paths_Base!U61+'Monte Carlo'!$U$32,MC_Paths_Base!V61+'Monte Carlo'!$V$32,MC_Paths_Base!W61+'Monte Carlo'!$W$32,MC_Paths_Base!X61+'Monte Carlo'!$X$32,MC_Paths_Base!Y61+'Monte Carlo'!$Y$32,MC_Paths_Base!Z61+'Monte Carlo'!$Z$32,MC_Paths_Base!AA61+'Monte Carlo'!$AA$32,MC_Paths_Base!AB61+'Monte Carlo'!$AB$32,MC_Paths_Base!AC61+'Monte Carlo'!$AC$32,MC_Paths_Base!AD61+'Monte Carlo'!$AD$32,MC_Paths_Base!AE61+'Monte Carlo'!$AE$32,MC_Paths_Base!AF61+'Monte Carlo'!$AF$32)</x:f>
        <x:v>776738.0061570248</x:v>
      </x:c>
      <x:c r="AL61" t="n">
        <x:f>MIN(MC_Paths_Base!B61+'Monte Carlo'!$B$34,MC_Paths_Base!C61+'Monte Carlo'!$C$34,MC_Paths_Base!D61+'Monte Carlo'!$D$34,MC_Paths_Base!E61+'Monte Carlo'!$E$34,MC_Paths_Base!F61+'Monte Carlo'!$F$34,MC_Paths_Base!G61+'Monte Carlo'!$G$34,MC_Paths_Base!H61+'Monte Carlo'!$H$34,MC_Paths_Base!I61+'Monte Carlo'!$I$34,MC_Paths_Base!J61+'Monte Carlo'!$J$34,MC_Paths_Base!K61+'Monte Carlo'!$K$34,MC_Paths_Base!L61+'Monte Carlo'!$L$34,MC_Paths_Base!M61+'Monte Carlo'!$M$34,MC_Paths_Base!N61+'Monte Carlo'!$N$34,MC_Paths_Base!O61+'Monte Carlo'!$O$34,MC_Paths_Base!P61+'Monte Carlo'!$P$34,MC_Paths_Base!Q61+'Monte Carlo'!$Q$34,MC_Paths_Base!R61+'Monte Carlo'!$R$34,MC_Paths_Base!S61+'Monte Carlo'!$S$34,MC_Paths_Base!T61+'Monte Carlo'!$T$34,MC_Paths_Base!U61+'Monte Carlo'!$U$34,MC_Paths_Base!V61+'Monte Carlo'!$V$34,MC_Paths_Base!W61+'Monte Carlo'!$W$34,MC_Paths_Base!X61+'Monte Carlo'!$X$34,MC_Paths_Base!Y61+'Monte Carlo'!$Y$34,MC_Paths_Base!Z61+'Monte Carlo'!$Z$34,MC_Paths_Base!AA61+'Monte Carlo'!$AA$34,MC_Paths_Base!AB61+'Monte Carlo'!$AB$34,MC_Paths_Base!AC61+'Monte Carlo'!$AC$34,MC_Paths_Base!AD61+'Monte Carlo'!$AD$34,MC_Paths_Base!AE61+'Monte Carlo'!$AE$34,MC_Paths_Base!AF61+'Monte Carlo'!$AF$34)</x:f>
        <x:v>-916404.2350188862</x:v>
      </x:c>
      <x:c r="AM61" t="n">
        <x:f>MIN(MC_Paths_Base!B61+'Monte Carlo'!$B$35,MC_Paths_Base!C61+'Monte Carlo'!$C$35,MC_Paths_Base!D61+'Monte Carlo'!$D$35,MC_Paths_Base!E61+'Monte Carlo'!$E$35,MC_Paths_Base!F61+'Monte Carlo'!$F$35,MC_Paths_Base!G61+'Monte Carlo'!$G$35,MC_Paths_Base!H61+'Monte Carlo'!$H$35,MC_Paths_Base!I61+'Monte Carlo'!$I$35,MC_Paths_Base!J61+'Monte Carlo'!$J$35,MC_Paths_Base!K61+'Monte Carlo'!$K$35,MC_Paths_Base!L61+'Monte Carlo'!$L$35,MC_Paths_Base!M61+'Monte Carlo'!$M$35,MC_Paths_Base!N61+'Monte Carlo'!$N$35,MC_Paths_Base!O61+'Monte Carlo'!$O$35,MC_Paths_Base!P61+'Monte Carlo'!$P$35,MC_Paths_Base!Q61+'Monte Carlo'!$Q$35,MC_Paths_Base!R61+'Monte Carlo'!$R$35,MC_Paths_Base!S61+'Monte Carlo'!$S$35,MC_Paths_Base!T61+'Monte Carlo'!$T$35,MC_Paths_Base!U61+'Monte Carlo'!$U$35,MC_Paths_Base!V61+'Monte Carlo'!$V$35,MC_Paths_Base!W61+'Monte Carlo'!$W$35,MC_Paths_Base!X61+'Monte Carlo'!$X$35,MC_Paths_Base!Y61+'Monte Carlo'!$Y$35,MC_Paths_Base!Z61+'Monte Carlo'!$Z$35,MC_Paths_Base!AA61+'Monte Carlo'!$AA$35,MC_Paths_Base!AB61+'Monte Carlo'!$AB$35,MC_Paths_Base!AC61+'Monte Carlo'!$AC$35,MC_Paths_Base!AD61+'Monte Carlo'!$AD$35,MC_Paths_Base!AE61+'Monte Carlo'!$AE$35,MC_Paths_Base!AF61+'Monte Carlo'!$AF$35)</x:f>
        <x:v>-782754.634224717</x:v>
      </x:c>
    </x:row>
    <x:row r="62">
      <x:c r="A62" t="s">
        <x:v>981</x:v>
      </x:c>
      <x:c r="B62" t="s">
        <x:v>146</x:v>
      </x:c>
      <x:c r="C62" s="50" t="n">
        <x:f>PERCENTILE(MC_Paths_Base!$B$5:$B$504,0.85)/'Monte Carlo'!B$31+'Monte Carlo'!B$36</x:f>
        <x:v>1029031.25</x:v>
      </x:c>
      <x:c r="D62" s="50" t="n">
        <x:f>PERCENTILE(MC_Paths_Base!$C$5:$C$504,0.85)/'Monte Carlo'!C$31+'Monte Carlo'!C$36</x:f>
        <x:v>910176.0215231061</x:v>
      </x:c>
      <x:c r="E62" s="50" t="n">
        <x:f>PERCENTILE(MC_Paths_Base!$D$5:$D$504,0.85)/'Monte Carlo'!D$31+'Monte Carlo'!D$36</x:f>
        <x:v>1040042.3519641999</x:v>
      </x:c>
      <x:c r="F62" s="50" t="n">
        <x:f>PERCENTILE(MC_Paths_Base!$E$5:$E$504,0.85)/'Monte Carlo'!E$31+'Monte Carlo'!E$36</x:f>
        <x:v>1121505.6696996642</x:v>
      </x:c>
      <x:c r="G62" s="50" t="n">
        <x:f>PERCENTILE(MC_Paths_Base!$F$5:$F$504,0.85)/'Monte Carlo'!F$31+'Monte Carlo'!F$36</x:f>
        <x:v>1200389.7883163467</x:v>
      </x:c>
      <x:c r="H62" s="50" t="n">
        <x:f>PERCENTILE(MC_Paths_Base!$G$5:$G$504,0.85)/'Monte Carlo'!G$31+'Monte Carlo'!G$36</x:f>
        <x:v>1264538.5568239754</x:v>
      </x:c>
      <x:c r="I62" s="50" t="n">
        <x:f>PERCENTILE(MC_Paths_Base!$H$5:$H$504,0.85)/'Monte Carlo'!H$31+'Monte Carlo'!H$36</x:f>
        <x:v>1349832.7774840016</x:v>
      </x:c>
      <x:c r="J62" s="50" t="n">
        <x:f>PERCENTILE(MC_Paths_Base!$I$5:$I$504,0.85)/'Monte Carlo'!I$31+'Monte Carlo'!I$36</x:f>
        <x:v>1444847.0116316343</x:v>
      </x:c>
      <x:c r="K62" s="50" t="n">
        <x:f>PERCENTILE(MC_Paths_Base!$J$5:$J$504,0.85)/'Monte Carlo'!J$31+'Monte Carlo'!J$36</x:f>
        <x:v>1529723.1012331634</x:v>
      </x:c>
      <x:c r="L62" s="50" t="n">
        <x:f>PERCENTILE(MC_Paths_Base!$K$5:$K$504,0.85)/'Monte Carlo'!K$31+'Monte Carlo'!K$36</x:f>
        <x:v>1594920.7868857118</x:v>
      </x:c>
      <x:c r="M62" s="50" t="n">
        <x:f>PERCENTILE(MC_Paths_Base!$L$5:$L$504,0.85)/'Monte Carlo'!L$31+'Monte Carlo'!L$36</x:f>
        <x:v>1744709.1949830602</x:v>
      </x:c>
      <x:c r="N62" s="50" t="n">
        <x:f>PERCENTILE(MC_Paths_Base!$M$5:$M$504,0.85)/'Monte Carlo'!M$31+'Monte Carlo'!M$36</x:f>
        <x:v>1772464.010481388</x:v>
      </x:c>
      <x:c r="O62" s="50" t="n">
        <x:f>PERCENTILE(MC_Paths_Base!$N$5:$N$504,0.85)/'Monte Carlo'!N$31+'Monte Carlo'!N$36</x:f>
        <x:v>1960300.6802782414</x:v>
      </x:c>
      <x:c r="P62" s="50" t="n">
        <x:f>PERCENTILE(MC_Paths_Base!$O$5:$O$504,0.85)/'Monte Carlo'!O$31+'Monte Carlo'!O$36</x:f>
        <x:v>2045729.0342633596</x:v>
      </x:c>
      <x:c r="Q62" s="50" t="n">
        <x:f>PERCENTILE(MC_Paths_Base!$P$5:$P$504,0.85)/'Monte Carlo'!P$31+'Monte Carlo'!P$36</x:f>
        <x:v>2120275.9120995635</x:v>
      </x:c>
      <x:c r="R62" s="50" t="n">
        <x:f>PERCENTILE(MC_Paths_Base!$Q$5:$Q$504,0.85)/'Monte Carlo'!Q$31+'Monte Carlo'!Q$36</x:f>
        <x:v>2293964.46295585</x:v>
      </x:c>
      <x:c r="S62" s="50" t="n">
        <x:f>PERCENTILE(MC_Paths_Base!$R$5:$R$504,0.85)/'Monte Carlo'!R$31+'Monte Carlo'!R$36</x:f>
        <x:v>2334365.302987832</x:v>
      </x:c>
      <x:c r="T62" s="50" t="n">
        <x:f>PERCENTILE(MC_Paths_Base!$S$5:$S$504,0.85)/'Monte Carlo'!S$31+'Monte Carlo'!S$36</x:f>
        <x:v>2436085.738641255</x:v>
      </x:c>
      <x:c r="U62" s="50" t="n">
        <x:f>PERCENTILE(MC_Paths_Base!$T$5:$T$504,0.85)/'Monte Carlo'!T$31+'Monte Carlo'!T$36</x:f>
        <x:v>2415036.0944306487</x:v>
      </x:c>
      <x:c r="V62" s="50" t="n">
        <x:f>PERCENTILE(MC_Paths_Base!$U$5:$U$504,0.85)/'Monte Carlo'!U$31+'Monte Carlo'!U$36</x:f>
        <x:v>2535689.6114584235</x:v>
      </x:c>
      <x:c r="W62" s="50" t="n">
        <x:f>PERCENTILE(MC_Paths_Base!$V$5:$V$504,0.85)/'Monte Carlo'!V$31+'Monte Carlo'!V$36</x:f>
        <x:v>2647301.1545110913</x:v>
      </x:c>
      <x:c r="X62" s="50" t="n">
        <x:f>PERCENTILE(MC_Paths_Base!$W$5:$W$504,0.85)/'Monte Carlo'!W$31+'Monte Carlo'!W$36</x:f>
        <x:v>2853818.1353601106</x:v>
      </x:c>
      <x:c r="Y62" s="50" t="n">
        <x:f>PERCENTILE(MC_Paths_Base!$X$5:$X$504,0.85)/'Monte Carlo'!X$31+'Monte Carlo'!X$36</x:f>
        <x:v>2938667.135073917</x:v>
      </x:c>
      <x:c r="Z62" s="50" t="n">
        <x:f>PERCENTILE(MC_Paths_Base!$Y$5:$Y$504,0.85)/'Monte Carlo'!Y$31+'Monte Carlo'!Y$36</x:f>
        <x:v>3223293.718526644</x:v>
      </x:c>
      <x:c r="AA62" s="50" t="n">
        <x:f>PERCENTILE(MC_Paths_Base!$Z$5:$Z$504,0.85)/'Monte Carlo'!Z$31+'Monte Carlo'!Z$36</x:f>
        <x:v>3397216.71273167</x:v>
      </x:c>
      <x:c r="AB62" s="50" t="n">
        <x:f>PERCENTILE(MC_Paths_Base!$AA$5:$AA$504,0.85)/'Monte Carlo'!AA$31+'Monte Carlo'!AA$36</x:f>
        <x:v>3350749.0971184587</x:v>
      </x:c>
      <x:c r="AC62" s="50" t="n">
        <x:f>PERCENTILE(MC_Paths_Base!$AB$5:$AB$504,0.85)/'Monte Carlo'!AB$31+'Monte Carlo'!AB$36</x:f>
        <x:v>3757864.0989024728</x:v>
      </x:c>
      <x:c r="AD62" s="50" t="n">
        <x:f>PERCENTILE(MC_Paths_Base!$AC$5:$AC$504,0.85)/'Monte Carlo'!AC$31+'Monte Carlo'!AC$36</x:f>
        <x:v>3932235.6614765357</x:v>
      </x:c>
      <x:c r="AE62" s="50" t="n">
        <x:f>PERCENTILE(MC_Paths_Base!$AD$5:$AD$504,0.85)/'Monte Carlo'!AD$31+'Monte Carlo'!AD$36</x:f>
        <x:v>3741267.2080293894</x:v>
      </x:c>
      <x:c r="AF62" s="50" t="n">
        <x:f>PERCENTILE(MC_Paths_Base!$AE$5:$AE$504,0.85)/'Monte Carlo'!AE$31+'Monte Carlo'!AE$36</x:f>
        <x:v>4081517.8746044245</x:v>
      </x:c>
      <x:c r="AG62" s="50" t="n">
        <x:f>PERCENTILE(MC_Paths_Base!$AF$5:$AF$504,0.85)/'Monte Carlo'!AF$31+'Monte Carlo'!AF$36</x:f>
        <x:v>4431654.084082627</x:v>
      </x:c>
      <x:c r="AJ62" t="n">
        <x:f>MIN(MC_Paths_Base!B62:AF62)</x:f>
        <x:v>1029031.25</x:v>
      </x:c>
      <x:c r="AK62" t="n">
        <x:f>MIN(MC_Paths_Base!B62+'Monte Carlo'!$B$32,MC_Paths_Base!C62+'Monte Carlo'!$C$32,MC_Paths_Base!D62+'Monte Carlo'!$D$32,MC_Paths_Base!E62+'Monte Carlo'!$E$32,MC_Paths_Base!F62+'Monte Carlo'!$F$32,MC_Paths_Base!G62+'Monte Carlo'!$G$32,MC_Paths_Base!H62+'Monte Carlo'!$H$32,MC_Paths_Base!I62+'Monte Carlo'!$I$32,MC_Paths_Base!J62+'Monte Carlo'!$J$32,MC_Paths_Base!K62+'Monte Carlo'!$K$32,MC_Paths_Base!L62+'Monte Carlo'!$L$32,MC_Paths_Base!M62+'Monte Carlo'!$M$32,MC_Paths_Base!N62+'Monte Carlo'!$N$32,MC_Paths_Base!O62+'Monte Carlo'!$O$32,MC_Paths_Base!P62+'Monte Carlo'!$P$32,MC_Paths_Base!Q62+'Monte Carlo'!$Q$32,MC_Paths_Base!R62+'Monte Carlo'!$R$32,MC_Paths_Base!S62+'Monte Carlo'!$S$32,MC_Paths_Base!T62+'Monte Carlo'!$T$32,MC_Paths_Base!U62+'Monte Carlo'!$U$32,MC_Paths_Base!V62+'Monte Carlo'!$V$32,MC_Paths_Base!W62+'Monte Carlo'!$W$32,MC_Paths_Base!X62+'Monte Carlo'!$X$32,MC_Paths_Base!Y62+'Monte Carlo'!$Y$32,MC_Paths_Base!Z62+'Monte Carlo'!$Z$32,MC_Paths_Base!AA62+'Monte Carlo'!$AA$32,MC_Paths_Base!AB62+'Monte Carlo'!$AB$32,MC_Paths_Base!AC62+'Monte Carlo'!$AC$32,MC_Paths_Base!AD62+'Monte Carlo'!$AD$32,MC_Paths_Base!AE62+'Monte Carlo'!$AE$32,MC_Paths_Base!AF62+'Monte Carlo'!$AF$32)</x:f>
        <x:v>940262.9027505626</x:v>
      </x:c>
      <x:c r="AL62" t="n">
        <x:f>MIN(MC_Paths_Base!B62+'Monte Carlo'!$B$34,MC_Paths_Base!C62+'Monte Carlo'!$C$34,MC_Paths_Base!D62+'Monte Carlo'!$D$34,MC_Paths_Base!E62+'Monte Carlo'!$E$34,MC_Paths_Base!F62+'Monte Carlo'!$F$34,MC_Paths_Base!G62+'Monte Carlo'!$G$34,MC_Paths_Base!H62+'Monte Carlo'!$H$34,MC_Paths_Base!I62+'Monte Carlo'!$I$34,MC_Paths_Base!J62+'Monte Carlo'!$J$34,MC_Paths_Base!K62+'Monte Carlo'!$K$34,MC_Paths_Base!L62+'Monte Carlo'!$L$34,MC_Paths_Base!M62+'Monte Carlo'!$M$34,MC_Paths_Base!N62+'Monte Carlo'!$N$34,MC_Paths_Base!O62+'Monte Carlo'!$O$34,MC_Paths_Base!P62+'Monte Carlo'!$P$34,MC_Paths_Base!Q62+'Monte Carlo'!$Q$34,MC_Paths_Base!R62+'Monte Carlo'!$R$34,MC_Paths_Base!S62+'Monte Carlo'!$S$34,MC_Paths_Base!T62+'Monte Carlo'!$T$34,MC_Paths_Base!U62+'Monte Carlo'!$U$34,MC_Paths_Base!V62+'Monte Carlo'!$V$34,MC_Paths_Base!W62+'Monte Carlo'!$W$34,MC_Paths_Base!X62+'Monte Carlo'!$X$34,MC_Paths_Base!Y62+'Monte Carlo'!$Y$34,MC_Paths_Base!Z62+'Monte Carlo'!$Z$34,MC_Paths_Base!AA62+'Monte Carlo'!$AA$34,MC_Paths_Base!AB62+'Monte Carlo'!$AB$34,MC_Paths_Base!AC62+'Monte Carlo'!$AC$34,MC_Paths_Base!AD62+'Monte Carlo'!$AD$34,MC_Paths_Base!AE62+'Monte Carlo'!$AE$34,MC_Paths_Base!AF62+'Monte Carlo'!$AF$34)</x:f>
        <x:v>817290.7193321615</x:v>
      </x:c>
      <x:c r="AM62" t="n">
        <x:f>MIN(MC_Paths_Base!B62+'Monte Carlo'!$B$35,MC_Paths_Base!C62+'Monte Carlo'!$C$35,MC_Paths_Base!D62+'Monte Carlo'!$D$35,MC_Paths_Base!E62+'Monte Carlo'!$E$35,MC_Paths_Base!F62+'Monte Carlo'!$F$35,MC_Paths_Base!G62+'Monte Carlo'!$G$35,MC_Paths_Base!H62+'Monte Carlo'!$H$35,MC_Paths_Base!I62+'Monte Carlo'!$I$35,MC_Paths_Base!J62+'Monte Carlo'!$J$35,MC_Paths_Base!K62+'Monte Carlo'!$K$35,MC_Paths_Base!L62+'Monte Carlo'!$L$35,MC_Paths_Base!M62+'Monte Carlo'!$M$35,MC_Paths_Base!N62+'Monte Carlo'!$N$35,MC_Paths_Base!O62+'Monte Carlo'!$O$35,MC_Paths_Base!P62+'Monte Carlo'!$P$35,MC_Paths_Base!Q62+'Monte Carlo'!$Q$35,MC_Paths_Base!R62+'Monte Carlo'!$R$35,MC_Paths_Base!S62+'Monte Carlo'!$S$35,MC_Paths_Base!T62+'Monte Carlo'!$T$35,MC_Paths_Base!U62+'Monte Carlo'!$U$35,MC_Paths_Base!V62+'Monte Carlo'!$V$35,MC_Paths_Base!W62+'Monte Carlo'!$W$35,MC_Paths_Base!X62+'Monte Carlo'!$X$35,MC_Paths_Base!Y62+'Monte Carlo'!$Y$35,MC_Paths_Base!Z62+'Monte Carlo'!$Z$35,MC_Paths_Base!AA62+'Monte Carlo'!$AA$35,MC_Paths_Base!AB62+'Monte Carlo'!$AB$35,MC_Paths_Base!AC62+'Monte Carlo'!$AC$35,MC_Paths_Base!AD62+'Monte Carlo'!$AD$35,MC_Paths_Base!AE62+'Monte Carlo'!$AE$35,MC_Paths_Base!AF62+'Monte Carlo'!$AF$35)</x:f>
        <x:v>679275.5590005626</x:v>
      </x:c>
    </x:row>
    <x:row r="63">
      <x:c r="A63" t="s">
        <x:v>981</x:v>
      </x:c>
      <x:c r="B63" t="s">
        <x:v>148</x:v>
      </x:c>
      <x:c r="C63" s="50" t="n">
        <x:f>PERCENTILE(MC_Paths_Base!$B$5:$B$504,0.9)/'Monte Carlo'!B$31+'Monte Carlo'!B$36</x:f>
        <x:v>1029031.25</x:v>
      </x:c>
      <x:c r="D63" s="50" t="n">
        <x:f>PERCENTILE(MC_Paths_Base!$C$5:$C$504,0.9)/'Monte Carlo'!C$31+'Monte Carlo'!C$36</x:f>
        <x:v>942158.4553717289</x:v>
      </x:c>
      <x:c r="E63" s="50" t="n">
        <x:f>PERCENTILE(MC_Paths_Base!$D$5:$D$504,0.9)/'Monte Carlo'!D$31+'Monte Carlo'!D$36</x:f>
        <x:v>1112169.846933306</x:v>
      </x:c>
      <x:c r="F63" s="50" t="n">
        <x:f>PERCENTILE(MC_Paths_Base!$E$5:$E$504,0.9)/'Monte Carlo'!E$31+'Monte Carlo'!E$36</x:f>
        <x:v>1206276.260270925</x:v>
      </x:c>
      <x:c r="G63" s="50" t="n">
        <x:f>PERCENTILE(MC_Paths_Base!$F$5:$F$504,0.9)/'Monte Carlo'!F$31+'Monte Carlo'!F$36</x:f>
        <x:v>1303247.1781358684</x:v>
      </x:c>
      <x:c r="H63" s="50" t="n">
        <x:f>PERCENTILE(MC_Paths_Base!$G$5:$G$504,0.9)/'Monte Carlo'!G$31+'Monte Carlo'!G$36</x:f>
        <x:v>1413022.8214712827</x:v>
      </x:c>
      <x:c r="I63" s="50" t="n">
        <x:f>PERCENTILE(MC_Paths_Base!$H$5:$H$504,0.9)/'Monte Carlo'!H$31+'Monte Carlo'!H$36</x:f>
        <x:v>1517562.9288740251</x:v>
      </x:c>
      <x:c r="J63" s="50" t="n">
        <x:f>PERCENTILE(MC_Paths_Base!$I$5:$I$504,0.9)/'Monte Carlo'!I$31+'Monte Carlo'!I$36</x:f>
        <x:v>1655541.2317131353</x:v>
      </x:c>
      <x:c r="K63" s="50" t="n">
        <x:f>PERCENTILE(MC_Paths_Base!$J$5:$J$504,0.9)/'Monte Carlo'!J$31+'Monte Carlo'!J$36</x:f>
        <x:v>1741213.0021513663</x:v>
      </x:c>
      <x:c r="L63" s="50" t="n">
        <x:f>PERCENTILE(MC_Paths_Base!$K$5:$K$504,0.9)/'Monte Carlo'!K$31+'Monte Carlo'!K$36</x:f>
        <x:v>1928832.9836575892</x:v>
      </x:c>
      <x:c r="M63" s="50" t="n">
        <x:f>PERCENTILE(MC_Paths_Base!$L$5:$L$504,0.9)/'Monte Carlo'!L$31+'Monte Carlo'!L$36</x:f>
        <x:v>2011122.155463699</x:v>
      </x:c>
      <x:c r="N63" s="50" t="n">
        <x:f>PERCENTILE(MC_Paths_Base!$M$5:$M$504,0.9)/'Monte Carlo'!M$31+'Monte Carlo'!M$36</x:f>
        <x:v>2142821.549848371</x:v>
      </x:c>
      <x:c r="O63" s="50" t="n">
        <x:f>PERCENTILE(MC_Paths_Base!$N$5:$N$504,0.9)/'Monte Carlo'!N$31+'Monte Carlo'!N$36</x:f>
        <x:v>2260760.842691728</x:v>
      </x:c>
      <x:c r="P63" s="50" t="n">
        <x:f>PERCENTILE(MC_Paths_Base!$O$5:$O$504,0.9)/'Monte Carlo'!O$31+'Monte Carlo'!O$36</x:f>
        <x:v>2350297.107379714</x:v>
      </x:c>
      <x:c r="Q63" s="50" t="n">
        <x:f>PERCENTILE(MC_Paths_Base!$P$5:$P$504,0.9)/'Monte Carlo'!P$31+'Monte Carlo'!P$36</x:f>
        <x:v>2526262.6119933175</x:v>
      </x:c>
      <x:c r="R63" s="50" t="n">
        <x:f>PERCENTILE(MC_Paths_Base!$Q$5:$Q$504,0.9)/'Monte Carlo'!Q$31+'Monte Carlo'!Q$36</x:f>
        <x:v>2660443.76562931</x:v>
      </x:c>
      <x:c r="S63" s="50" t="n">
        <x:f>PERCENTILE(MC_Paths_Base!$R$5:$R$504,0.9)/'Monte Carlo'!R$31+'Monte Carlo'!R$36</x:f>
        <x:v>2718063.879462401</x:v>
      </x:c>
      <x:c r="T63" s="50" t="n">
        <x:f>PERCENTILE(MC_Paths_Base!$S$5:$S$504,0.9)/'Monte Carlo'!S$31+'Monte Carlo'!S$36</x:f>
        <x:v>2833071.443863039</x:v>
      </x:c>
      <x:c r="U63" s="50" t="n">
        <x:f>PERCENTILE(MC_Paths_Base!$T$5:$T$504,0.9)/'Monte Carlo'!T$31+'Monte Carlo'!T$36</x:f>
        <x:v>3052149.3531900053</x:v>
      </x:c>
      <x:c r="V63" s="50" t="n">
        <x:f>PERCENTILE(MC_Paths_Base!$U$5:$U$504,0.9)/'Monte Carlo'!U$31+'Monte Carlo'!U$36</x:f>
        <x:v>3324418.3626859966</x:v>
      </x:c>
      <x:c r="W63" s="50" t="n">
        <x:f>PERCENTILE(MC_Paths_Base!$V$5:$V$504,0.9)/'Monte Carlo'!V$31+'Monte Carlo'!V$36</x:f>
        <x:v>3358142.5557680503</x:v>
      </x:c>
      <x:c r="X63" s="50" t="n">
        <x:f>PERCENTILE(MC_Paths_Base!$W$5:$W$504,0.9)/'Monte Carlo'!W$31+'Monte Carlo'!W$36</x:f>
        <x:v>3609143.7048475817</x:v>
      </x:c>
      <x:c r="Y63" s="50" t="n">
        <x:f>PERCENTILE(MC_Paths_Base!$X$5:$X$504,0.9)/'Monte Carlo'!X$31+'Monte Carlo'!X$36</x:f>
        <x:v>3619554.7081228513</x:v>
      </x:c>
      <x:c r="Z63" s="50" t="n">
        <x:f>PERCENTILE(MC_Paths_Base!$Y$5:$Y$504,0.9)/'Monte Carlo'!Y$31+'Monte Carlo'!Y$36</x:f>
        <x:v>4046595.5240306286</x:v>
      </x:c>
      <x:c r="AA63" s="50" t="n">
        <x:f>PERCENTILE(MC_Paths_Base!$Z$5:$Z$504,0.9)/'Monte Carlo'!Z$31+'Monte Carlo'!Z$36</x:f>
        <x:v>4204807.061252537</x:v>
      </x:c>
      <x:c r="AB63" s="50" t="n">
        <x:f>PERCENTILE(MC_Paths_Base!$AA$5:$AA$504,0.9)/'Monte Carlo'!AA$31+'Monte Carlo'!AA$36</x:f>
        <x:v>4429785.350280847</x:v>
      </x:c>
      <x:c r="AC63" s="50" t="n">
        <x:f>PERCENTILE(MC_Paths_Base!$AB$5:$AB$504,0.9)/'Monte Carlo'!AB$31+'Monte Carlo'!AB$36</x:f>
        <x:v>4633163.186506842</x:v>
      </x:c>
      <x:c r="AD63" s="50" t="n">
        <x:f>PERCENTILE(MC_Paths_Base!$AC$5:$AC$504,0.9)/'Monte Carlo'!AC$31+'Monte Carlo'!AC$36</x:f>
        <x:v>4611404.988427119</x:v>
      </x:c>
      <x:c r="AE63" s="50" t="n">
        <x:f>PERCENTILE(MC_Paths_Base!$AD$5:$AD$504,0.9)/'Monte Carlo'!AD$31+'Monte Carlo'!AD$36</x:f>
        <x:v>4961256.365446324</x:v>
      </x:c>
      <x:c r="AF63" s="50" t="n">
        <x:f>PERCENTILE(MC_Paths_Base!$AE$5:$AE$504,0.9)/'Monte Carlo'!AE$31+'Monte Carlo'!AE$36</x:f>
        <x:v>5077589.389470349</x:v>
      </x:c>
      <x:c r="AG63" s="50" t="n">
        <x:f>PERCENTILE(MC_Paths_Base!$AF$5:$AF$504,0.9)/'Monte Carlo'!AF$31+'Monte Carlo'!AF$36</x:f>
        <x:v>5531039.01092536</x:v>
      </x:c>
      <x:c r="AJ63" t="n">
        <x:f>MIN(MC_Paths_Base!B63:AF63)</x:f>
        <x:v>814727.0673568384</x:v>
      </x:c>
      <x:c r="AK63" t="n">
        <x:f>MIN(MC_Paths_Base!B63+'Monte Carlo'!$B$32,MC_Paths_Base!C63+'Monte Carlo'!$C$32,MC_Paths_Base!D63+'Monte Carlo'!$D$32,MC_Paths_Base!E63+'Monte Carlo'!$E$32,MC_Paths_Base!F63+'Monte Carlo'!$F$32,MC_Paths_Base!G63+'Monte Carlo'!$G$32,MC_Paths_Base!H63+'Monte Carlo'!$H$32,MC_Paths_Base!I63+'Monte Carlo'!$I$32,MC_Paths_Base!J63+'Monte Carlo'!$J$32,MC_Paths_Base!K63+'Monte Carlo'!$K$32,MC_Paths_Base!L63+'Monte Carlo'!$L$32,MC_Paths_Base!M63+'Monte Carlo'!$M$32,MC_Paths_Base!N63+'Monte Carlo'!$N$32,MC_Paths_Base!O63+'Monte Carlo'!$O$32,MC_Paths_Base!P63+'Monte Carlo'!$P$32,MC_Paths_Base!Q63+'Monte Carlo'!$Q$32,MC_Paths_Base!R63+'Monte Carlo'!$R$32,MC_Paths_Base!S63+'Monte Carlo'!$S$32,MC_Paths_Base!T63+'Monte Carlo'!$T$32,MC_Paths_Base!U63+'Monte Carlo'!$U$32,MC_Paths_Base!V63+'Monte Carlo'!$V$32,MC_Paths_Base!W63+'Monte Carlo'!$W$32,MC_Paths_Base!X63+'Monte Carlo'!$X$32,MC_Paths_Base!Y63+'Monte Carlo'!$Y$32,MC_Paths_Base!Z63+'Monte Carlo'!$Z$32,MC_Paths_Base!AA63+'Monte Carlo'!$AA$32,MC_Paths_Base!AB63+'Monte Carlo'!$AB$32,MC_Paths_Base!AC63+'Monte Carlo'!$AC$32,MC_Paths_Base!AD63+'Monte Carlo'!$AD$32,MC_Paths_Base!AE63+'Monte Carlo'!$AE$32,MC_Paths_Base!AF63+'Monte Carlo'!$AF$32)</x:f>
        <x:v>613554.4070252397</x:v>
      </x:c>
      <x:c r="AL63" t="n">
        <x:f>MIN(MC_Paths_Base!B63+'Monte Carlo'!$B$34,MC_Paths_Base!C63+'Monte Carlo'!$C$34,MC_Paths_Base!D63+'Monte Carlo'!$D$34,MC_Paths_Base!E63+'Monte Carlo'!$E$34,MC_Paths_Base!F63+'Monte Carlo'!$F$34,MC_Paths_Base!G63+'Monte Carlo'!$G$34,MC_Paths_Base!H63+'Monte Carlo'!$H$34,MC_Paths_Base!I63+'Monte Carlo'!$I$34,MC_Paths_Base!J63+'Monte Carlo'!$J$34,MC_Paths_Base!K63+'Monte Carlo'!$K$34,MC_Paths_Base!L63+'Monte Carlo'!$L$34,MC_Paths_Base!M63+'Monte Carlo'!$M$34,MC_Paths_Base!N63+'Monte Carlo'!$N$34,MC_Paths_Base!O63+'Monte Carlo'!$O$34,MC_Paths_Base!P63+'Monte Carlo'!$P$34,MC_Paths_Base!Q63+'Monte Carlo'!$Q$34,MC_Paths_Base!R63+'Monte Carlo'!$R$34,MC_Paths_Base!S63+'Monte Carlo'!$S$34,MC_Paths_Base!T63+'Monte Carlo'!$T$34,MC_Paths_Base!U63+'Monte Carlo'!$U$34,MC_Paths_Base!V63+'Monte Carlo'!$V$34,MC_Paths_Base!W63+'Monte Carlo'!$W$34,MC_Paths_Base!X63+'Monte Carlo'!$X$34,MC_Paths_Base!Y63+'Monte Carlo'!$Y$34,MC_Paths_Base!Z63+'Monte Carlo'!$Z$34,MC_Paths_Base!AA63+'Monte Carlo'!$AA$34,MC_Paths_Base!AB63+'Monte Carlo'!$AB$34,MC_Paths_Base!AC63+'Monte Carlo'!$AC$34,MC_Paths_Base!AD63+'Monte Carlo'!$AD$34,MC_Paths_Base!AE63+'Monte Carlo'!$AE$34,MC_Paths_Base!AF63+'Monte Carlo'!$AF$34)</x:f>
        <x:v>490582.2236068385</x:v>
      </x:c>
      <x:c r="AM63" t="n">
        <x:f>MIN(MC_Paths_Base!B63+'Monte Carlo'!$B$35,MC_Paths_Base!C63+'Monte Carlo'!$C$35,MC_Paths_Base!D63+'Monte Carlo'!$D$35,MC_Paths_Base!E63+'Monte Carlo'!$E$35,MC_Paths_Base!F63+'Monte Carlo'!$F$35,MC_Paths_Base!G63+'Monte Carlo'!$G$35,MC_Paths_Base!H63+'Monte Carlo'!$H$35,MC_Paths_Base!I63+'Monte Carlo'!$I$35,MC_Paths_Base!J63+'Monte Carlo'!$J$35,MC_Paths_Base!K63+'Monte Carlo'!$K$35,MC_Paths_Base!L63+'Monte Carlo'!$L$35,MC_Paths_Base!M63+'Monte Carlo'!$M$35,MC_Paths_Base!N63+'Monte Carlo'!$N$35,MC_Paths_Base!O63+'Monte Carlo'!$O$35,MC_Paths_Base!P63+'Monte Carlo'!$P$35,MC_Paths_Base!Q63+'Monte Carlo'!$Q$35,MC_Paths_Base!R63+'Monte Carlo'!$R$35,MC_Paths_Base!S63+'Monte Carlo'!$S$35,MC_Paths_Base!T63+'Monte Carlo'!$T$35,MC_Paths_Base!U63+'Monte Carlo'!$U$35,MC_Paths_Base!V63+'Monte Carlo'!$V$35,MC_Paths_Base!W63+'Monte Carlo'!$W$35,MC_Paths_Base!X63+'Monte Carlo'!$X$35,MC_Paths_Base!Y63+'Monte Carlo'!$Y$35,MC_Paths_Base!Z63+'Monte Carlo'!$Z$35,MC_Paths_Base!AA63+'Monte Carlo'!$AA$35,MC_Paths_Base!AB63+'Monte Carlo'!$AB$35,MC_Paths_Base!AC63+'Monte Carlo'!$AC$35,MC_Paths_Base!AD63+'Monte Carlo'!$AD$35,MC_Paths_Base!AE63+'Monte Carlo'!$AE$35,MC_Paths_Base!AF63+'Monte Carlo'!$AF$35)</x:f>
        <x:v>352567.06327523966</x:v>
      </x:c>
    </x:row>
    <x:row r="64">
      <x:c r="A64" t="s">
        <x:v>981</x:v>
      </x:c>
      <x:c r="B64" t="s">
        <x:v>151</x:v>
      </x:c>
      <x:c r="C64" s="50" t="n">
        <x:f>PERCENTILE(MC_Paths_Base!$B$5:$B$504,0.95)/'Monte Carlo'!B$31+'Monte Carlo'!B$36</x:f>
        <x:v>1029031.25</x:v>
      </x:c>
      <x:c r="D64" s="50" t="n">
        <x:f>PERCENTILE(MC_Paths_Base!$C$5:$C$504,0.95)/'Monte Carlo'!C$31+'Monte Carlo'!C$36</x:f>
        <x:v>1025552.4996915965</x:v>
      </x:c>
      <x:c r="E64" s="50" t="n">
        <x:f>PERCENTILE(MC_Paths_Base!$D$5:$D$504,0.95)/'Monte Carlo'!D$31+'Monte Carlo'!D$36</x:f>
        <x:v>1202100.1832626981</x:v>
      </x:c>
      <x:c r="F64" s="50" t="n">
        <x:f>PERCENTILE(MC_Paths_Base!$E$5:$E$504,0.95)/'Monte Carlo'!E$31+'Monte Carlo'!E$36</x:f>
        <x:v>1382917.0786450226</x:v>
      </x:c>
      <x:c r="G64" s="50" t="n">
        <x:f>PERCENTILE(MC_Paths_Base!$F$5:$F$504,0.95)/'Monte Carlo'!F$31+'Monte Carlo'!F$36</x:f>
        <x:v>1551508.2599729558</x:v>
      </x:c>
      <x:c r="H64" s="50" t="n">
        <x:f>PERCENTILE(MC_Paths_Base!$G$5:$G$504,0.95)/'Monte Carlo'!G$31+'Monte Carlo'!G$36</x:f>
        <x:v>1620392.8810887537</x:v>
      </x:c>
      <x:c r="I64" s="50" t="n">
        <x:f>PERCENTILE(MC_Paths_Base!$H$5:$H$504,0.95)/'Monte Carlo'!H$31+'Monte Carlo'!H$36</x:f>
        <x:v>1770512.1603408186</x:v>
      </x:c>
      <x:c r="J64" s="50" t="n">
        <x:f>PERCENTILE(MC_Paths_Base!$I$5:$I$504,0.95)/'Monte Carlo'!I$31+'Monte Carlo'!I$36</x:f>
        <x:v>1915118.777592373</x:v>
      </x:c>
      <x:c r="K64" s="50" t="n">
        <x:f>PERCENTILE(MC_Paths_Base!$J$5:$J$504,0.95)/'Monte Carlo'!J$31+'Monte Carlo'!J$36</x:f>
        <x:v>2104390.3644313468</x:v>
      </x:c>
      <x:c r="L64" s="50" t="n">
        <x:f>PERCENTILE(MC_Paths_Base!$K$5:$K$504,0.95)/'Monte Carlo'!K$31+'Monte Carlo'!K$36</x:f>
        <x:v>2299714.816777577</x:v>
      </x:c>
      <x:c r="M64" s="50" t="n">
        <x:f>PERCENTILE(MC_Paths_Base!$L$5:$L$504,0.95)/'Monte Carlo'!L$31+'Monte Carlo'!L$36</x:f>
        <x:v>2303264.83698412</x:v>
      </x:c>
      <x:c r="N64" s="50" t="n">
        <x:f>PERCENTILE(MC_Paths_Base!$M$5:$M$504,0.95)/'Monte Carlo'!M$31+'Monte Carlo'!M$36</x:f>
        <x:v>2547582.4774014503</x:v>
      </x:c>
      <x:c r="O64" s="50" t="n">
        <x:f>PERCENTILE(MC_Paths_Base!$N$5:$N$504,0.95)/'Monte Carlo'!N$31+'Monte Carlo'!N$36</x:f>
        <x:v>2774238.0855303905</x:v>
      </x:c>
      <x:c r="P64" s="50" t="n">
        <x:f>PERCENTILE(MC_Paths_Base!$O$5:$O$504,0.95)/'Monte Carlo'!O$31+'Monte Carlo'!O$36</x:f>
        <x:v>2997226.3885604115</x:v>
      </x:c>
      <x:c r="Q64" s="50" t="n">
        <x:f>PERCENTILE(MC_Paths_Base!$P$5:$P$504,0.95)/'Monte Carlo'!P$31+'Monte Carlo'!P$36</x:f>
        <x:v>2941503.5899977414</x:v>
      </x:c>
      <x:c r="R64" s="50" t="n">
        <x:f>PERCENTILE(MC_Paths_Base!$Q$5:$Q$504,0.95)/'Monte Carlo'!Q$31+'Monte Carlo'!Q$36</x:f>
        <x:v>3308942.171681513</x:v>
      </x:c>
      <x:c r="S64" s="50" t="n">
        <x:f>PERCENTILE(MC_Paths_Base!$R$5:$R$504,0.95)/'Monte Carlo'!R$31+'Monte Carlo'!R$36</x:f>
        <x:v>3782796.2398420507</x:v>
      </x:c>
      <x:c r="T64" s="50" t="n">
        <x:f>PERCENTILE(MC_Paths_Base!$S$5:$S$504,0.95)/'Monte Carlo'!S$31+'Monte Carlo'!S$36</x:f>
        <x:v>3911166.9020007416</x:v>
      </x:c>
      <x:c r="U64" s="50" t="n">
        <x:f>PERCENTILE(MC_Paths_Base!$T$5:$T$504,0.95)/'Monte Carlo'!T$31+'Monte Carlo'!T$36</x:f>
        <x:v>4319306.651168962</x:v>
      </x:c>
      <x:c r="V64" s="50" t="n">
        <x:f>PERCENTILE(MC_Paths_Base!$U$5:$U$504,0.95)/'Monte Carlo'!U$31+'Monte Carlo'!U$36</x:f>
        <x:v>4312845.486614152</x:v>
      </x:c>
      <x:c r="W64" s="50" t="n">
        <x:f>PERCENTILE(MC_Paths_Base!$V$5:$V$504,0.95)/'Monte Carlo'!V$31+'Monte Carlo'!V$36</x:f>
        <x:v>4754662.137876024</x:v>
      </x:c>
      <x:c r="X64" s="50" t="n">
        <x:f>PERCENTILE(MC_Paths_Base!$W$5:$W$504,0.95)/'Monte Carlo'!W$31+'Monte Carlo'!W$36</x:f>
        <x:v>4817932.003831172</x:v>
      </x:c>
      <x:c r="Y64" s="50" t="n">
        <x:f>PERCENTILE(MC_Paths_Base!$X$5:$X$504,0.95)/'Monte Carlo'!X$31+'Monte Carlo'!X$36</x:f>
        <x:v>5126976.141326586</x:v>
      </x:c>
      <x:c r="Z64" s="50" t="n">
        <x:f>PERCENTILE(MC_Paths_Base!$Y$5:$Y$504,0.95)/'Monte Carlo'!Y$31+'Monte Carlo'!Y$36</x:f>
        <x:v>5233381.181876641</x:v>
      </x:c>
      <x:c r="AA64" s="50" t="n">
        <x:f>PERCENTILE(MC_Paths_Base!$Z$5:$Z$504,0.95)/'Monte Carlo'!Z$31+'Monte Carlo'!Z$36</x:f>
        <x:v>5362168.9010556955</x:v>
      </x:c>
      <x:c r="AB64" s="50" t="n">
        <x:f>PERCENTILE(MC_Paths_Base!$AA$5:$AA$504,0.95)/'Monte Carlo'!AA$31+'Monte Carlo'!AA$36</x:f>
        <x:v>5660331.96252561</x:v>
      </x:c>
      <x:c r="AC64" s="50" t="n">
        <x:f>PERCENTILE(MC_Paths_Base!$AB$5:$AB$504,0.95)/'Monte Carlo'!AB$31+'Monte Carlo'!AB$36</x:f>
        <x:v>6079818.323748181</x:v>
      </x:c>
      <x:c r="AD64" s="50" t="n">
        <x:f>PERCENTILE(MC_Paths_Base!$AC$5:$AC$504,0.95)/'Monte Carlo'!AC$31+'Monte Carlo'!AC$36</x:f>
        <x:v>6603289.807278127</x:v>
      </x:c>
      <x:c r="AE64" s="50" t="n">
        <x:f>PERCENTILE(MC_Paths_Base!$AD$5:$AD$504,0.95)/'Monte Carlo'!AD$31+'Monte Carlo'!AD$36</x:f>
        <x:v>6822286.626876412</x:v>
      </x:c>
      <x:c r="AF64" s="50" t="n">
        <x:f>PERCENTILE(MC_Paths_Base!$AE$5:$AE$504,0.95)/'Monte Carlo'!AE$31+'Monte Carlo'!AE$36</x:f>
        <x:v>7229162.52114947</x:v>
      </x:c>
      <x:c r="AG64" s="50" t="n">
        <x:f>PERCENTILE(MC_Paths_Base!$AF$5:$AF$504,0.95)/'Monte Carlo'!AF$31+'Monte Carlo'!AF$36</x:f>
        <x:v>7272553.702100317</x:v>
      </x:c>
      <x:c r="AJ64" t="n">
        <x:f>MIN(MC_Paths_Base!B64:AF64)</x:f>
        <x:v>680842.919378511</x:v>
      </x:c>
      <x:c r="AK64" t="n">
        <x:f>MIN(MC_Paths_Base!B64+'Monte Carlo'!$B$32,MC_Paths_Base!C64+'Monte Carlo'!$C$32,MC_Paths_Base!D64+'Monte Carlo'!$D$32,MC_Paths_Base!E64+'Monte Carlo'!$E$32,MC_Paths_Base!F64+'Monte Carlo'!$F$32,MC_Paths_Base!G64+'Monte Carlo'!$G$32,MC_Paths_Base!H64+'Monte Carlo'!$H$32,MC_Paths_Base!I64+'Monte Carlo'!$I$32,MC_Paths_Base!J64+'Monte Carlo'!$J$32,MC_Paths_Base!K64+'Monte Carlo'!$K$32,MC_Paths_Base!L64+'Monte Carlo'!$L$32,MC_Paths_Base!M64+'Monte Carlo'!$M$32,MC_Paths_Base!N64+'Monte Carlo'!$N$32,MC_Paths_Base!O64+'Monte Carlo'!$O$32,MC_Paths_Base!P64+'Monte Carlo'!$P$32,MC_Paths_Base!Q64+'Monte Carlo'!$Q$32,MC_Paths_Base!R64+'Monte Carlo'!$R$32,MC_Paths_Base!S64+'Monte Carlo'!$S$32,MC_Paths_Base!T64+'Monte Carlo'!$T$32,MC_Paths_Base!U64+'Monte Carlo'!$U$32,MC_Paths_Base!V64+'Monte Carlo'!$V$32,MC_Paths_Base!W64+'Monte Carlo'!$W$32,MC_Paths_Base!X64+'Monte Carlo'!$X$32,MC_Paths_Base!Y64+'Monte Carlo'!$Y$32,MC_Paths_Base!Z64+'Monte Carlo'!$Z$32,MC_Paths_Base!AA64+'Monte Carlo'!$AA$32,MC_Paths_Base!AB64+'Monte Carlo'!$AB$32,MC_Paths_Base!AC64+'Monte Carlo'!$AC$32,MC_Paths_Base!AD64+'Monte Carlo'!$AD$32,MC_Paths_Base!AE64+'Monte Carlo'!$AE$32,MC_Paths_Base!AF64+'Monte Carlo'!$AF$32)</x:f>
        <x:v>476513.0329518424</x:v>
      </x:c>
      <x:c r="AL64" t="n">
        <x:f>MIN(MC_Paths_Base!B64+'Monte Carlo'!$B$34,MC_Paths_Base!C64+'Monte Carlo'!$C$34,MC_Paths_Base!D64+'Monte Carlo'!$D$34,MC_Paths_Base!E64+'Monte Carlo'!$E$34,MC_Paths_Base!F64+'Monte Carlo'!$F$34,MC_Paths_Base!G64+'Monte Carlo'!$G$34,MC_Paths_Base!H64+'Monte Carlo'!$H$34,MC_Paths_Base!I64+'Monte Carlo'!$I$34,MC_Paths_Base!J64+'Monte Carlo'!$J$34,MC_Paths_Base!K64+'Monte Carlo'!$K$34,MC_Paths_Base!L64+'Monte Carlo'!$L$34,MC_Paths_Base!M64+'Monte Carlo'!$M$34,MC_Paths_Base!N64+'Monte Carlo'!$N$34,MC_Paths_Base!O64+'Monte Carlo'!$O$34,MC_Paths_Base!P64+'Monte Carlo'!$P$34,MC_Paths_Base!Q64+'Monte Carlo'!$Q$34,MC_Paths_Base!R64+'Monte Carlo'!$R$34,MC_Paths_Base!S64+'Monte Carlo'!$S$34,MC_Paths_Base!T64+'Monte Carlo'!$T$34,MC_Paths_Base!U64+'Monte Carlo'!$U$34,MC_Paths_Base!V64+'Monte Carlo'!$V$34,MC_Paths_Base!W64+'Monte Carlo'!$W$34,MC_Paths_Base!X64+'Monte Carlo'!$X$34,MC_Paths_Base!Y64+'Monte Carlo'!$Y$34,MC_Paths_Base!Z64+'Monte Carlo'!$Z$34,MC_Paths_Base!AA64+'Monte Carlo'!$AA$34,MC_Paths_Base!AB64+'Monte Carlo'!$AB$34,MC_Paths_Base!AC64+'Monte Carlo'!$AC$34,MC_Paths_Base!AD64+'Monte Carlo'!$AD$34,MC_Paths_Base!AE64+'Monte Carlo'!$AE$34,MC_Paths_Base!AF64+'Monte Carlo'!$AF$34)</x:f>
        <x:v>210526.2978334513</x:v>
      </x:c>
      <x:c r="AM64" t="n">
        <x:f>MIN(MC_Paths_Base!B64+'Monte Carlo'!$B$35,MC_Paths_Base!C64+'Monte Carlo'!$C$35,MC_Paths_Base!D64+'Monte Carlo'!$D$35,MC_Paths_Base!E64+'Monte Carlo'!$E$35,MC_Paths_Base!F64+'Monte Carlo'!$F$35,MC_Paths_Base!G64+'Monte Carlo'!$G$35,MC_Paths_Base!H64+'Monte Carlo'!$H$35,MC_Paths_Base!I64+'Monte Carlo'!$I$35,MC_Paths_Base!J64+'Monte Carlo'!$J$35,MC_Paths_Base!K64+'Monte Carlo'!$K$35,MC_Paths_Base!L64+'Monte Carlo'!$L$35,MC_Paths_Base!M64+'Monte Carlo'!$M$35,MC_Paths_Base!N64+'Monte Carlo'!$N$35,MC_Paths_Base!O64+'Monte Carlo'!$O$35,MC_Paths_Base!P64+'Monte Carlo'!$P$35,MC_Paths_Base!Q64+'Monte Carlo'!$Q$35,MC_Paths_Base!R64+'Monte Carlo'!$R$35,MC_Paths_Base!S64+'Monte Carlo'!$S$35,MC_Paths_Base!T64+'Monte Carlo'!$T$35,MC_Paths_Base!U64+'Monte Carlo'!$U$35,MC_Paths_Base!V64+'Monte Carlo'!$V$35,MC_Paths_Base!W64+'Monte Carlo'!$W$35,MC_Paths_Base!X64+'Monte Carlo'!$X$35,MC_Paths_Base!Y64+'Monte Carlo'!$Y$35,MC_Paths_Base!Z64+'Monte Carlo'!$Z$35,MC_Paths_Base!AA64+'Monte Carlo'!$AA$35,MC_Paths_Base!AB64+'Monte Carlo'!$AB$35,MC_Paths_Base!AC64+'Monte Carlo'!$AC$35,MC_Paths_Base!AD64+'Monte Carlo'!$AD$35,MC_Paths_Base!AE64+'Monte Carlo'!$AE$35,MC_Paths_Base!AF64+'Monte Carlo'!$AF$35)</x:f>
        <x:v>124603.1139152071</x:v>
      </x:c>
    </x:row>
    <x:row r="65">
      <x:c r="A65" t="s">
        <x:v>982</x:v>
      </x:c>
      <x:c r="B65" t="s">
        <x:v>126</x:v>
      </x:c>
      <x:c r="C65" s="50" t="n">
        <x:f>PERCENTILE(MC_Paths_Base!$B$5:$B$504,0.05)/'Monte Carlo'!B$31+'Monte Carlo'!B$37</x:f>
        <x:v>1029031.25</x:v>
      </x:c>
      <x:c r="D65" s="50" t="n">
        <x:f>PERCENTILE(MC_Paths_Base!$C$5:$C$504,0.05)/'Monte Carlo'!C$31+'Monte Carlo'!C$37</x:f>
        <x:v>367101.1867066306</x:v>
      </x:c>
      <x:c r="E65" s="50" t="n">
        <x:f>PERCENTILE(MC_Paths_Base!$D$5:$D$504,0.05)/'Monte Carlo'!D$31+'Monte Carlo'!D$37</x:f>
        <x:v>302372.18207537424</x:v>
      </x:c>
      <x:c r="F65" s="50" t="n">
        <x:f>PERCENTILE(MC_Paths_Base!$E$5:$E$504,0.05)/'Monte Carlo'!E$31+'Monte Carlo'!E$37</x:f>
        <x:v>237957.23045531922</x:v>
      </x:c>
      <x:c r="G65" s="50" t="n">
        <x:f>PERCENTILE(MC_Paths_Base!$F$5:$F$504,0.05)/'Monte Carlo'!F$31+'Monte Carlo'!F$37</x:f>
        <x:v>216688.60563954886</x:v>
      </x:c>
      <x:c r="H65" s="50" t="n">
        <x:f>PERCENTILE(MC_Paths_Base!$G$5:$G$504,0.05)/'Monte Carlo'!G$31+'Monte Carlo'!G$37</x:f>
        <x:v>169989.23974638013</x:v>
      </x:c>
      <x:c r="I65" s="50" t="n">
        <x:f>PERCENTILE(MC_Paths_Base!$H$5:$H$504,0.05)/'Monte Carlo'!H$31+'Monte Carlo'!H$37</x:f>
        <x:v>110592.49607735896</x:v>
      </x:c>
      <x:c r="J65" s="50" t="n">
        <x:f>PERCENTILE(MC_Paths_Base!$I$5:$I$504,0.05)/'Monte Carlo'!I$31+'Monte Carlo'!I$37</x:f>
        <x:v>92578.7774329125</x:v>
      </x:c>
      <x:c r="K65" s="50" t="n">
        <x:f>PERCENTILE(MC_Paths_Base!$J$5:$J$504,0.05)/'Monte Carlo'!J$31+'Monte Carlo'!J$37</x:f>
        <x:v>92151.78713142494</x:v>
      </x:c>
      <x:c r="L65" s="50" t="n">
        <x:f>PERCENTILE(MC_Paths_Base!$K$5:$K$504,0.05)/'Monte Carlo'!K$31+'Monte Carlo'!K$37</x:f>
        <x:v>93111.6963020647</x:v>
      </x:c>
      <x:c r="M65" s="50" t="n">
        <x:f>PERCENTILE(MC_Paths_Base!$L$5:$L$504,0.05)/'Monte Carlo'!L$31+'Monte Carlo'!L$37</x:f>
        <x:v>70463.94808116171</x:v>
      </x:c>
      <x:c r="N65" s="50" t="n">
        <x:f>PERCENTILE(MC_Paths_Base!$M$5:$M$504,0.05)/'Monte Carlo'!M$31+'Monte Carlo'!M$37</x:f>
        <x:v>57451.57330292137</x:v>
      </x:c>
      <x:c r="O65" s="50" t="n">
        <x:f>PERCENTILE(MC_Paths_Base!$N$5:$N$504,0.05)/'Monte Carlo'!N$31+'Monte Carlo'!N$37</x:f>
        <x:v>-7163.20285660238</x:v>
      </x:c>
      <x:c r="P65" s="50" t="n">
        <x:f>PERCENTILE(MC_Paths_Base!$O$5:$O$504,0.05)/'Monte Carlo'!O$31+'Monte Carlo'!O$37</x:f>
        <x:v>-3445.9960336178774</x:v>
      </x:c>
      <x:c r="Q65" s="50" t="n">
        <x:f>PERCENTILE(MC_Paths_Base!$P$5:$P$504,0.05)/'Monte Carlo'!P$31+'Monte Carlo'!P$37</x:f>
        <x:v>-39517.06536802172</x:v>
      </x:c>
      <x:c r="R65" s="50" t="n">
        <x:f>PERCENTILE(MC_Paths_Base!$Q$5:$Q$504,0.05)/'Monte Carlo'!Q$31+'Monte Carlo'!Q$37</x:f>
        <x:v>-60515.67630003416</x:v>
      </x:c>
      <x:c r="S65" s="50" t="n">
        <x:f>PERCENTILE(MC_Paths_Base!$R$5:$R$504,0.05)/'Monte Carlo'!R$31+'Monte Carlo'!R$37</x:f>
        <x:v>-84147.8801591866</x:v>
      </x:c>
      <x:c r="T65" s="50" t="n">
        <x:f>PERCENTILE(MC_Paths_Base!$S$5:$S$504,0.05)/'Monte Carlo'!S$31+'Monte Carlo'!S$37</x:f>
        <x:v>-80601.32290349226</x:v>
      </x:c>
      <x:c r="U65" s="50" t="n">
        <x:f>PERCENTILE(MC_Paths_Base!$T$5:$T$504,0.05)/'Monte Carlo'!T$31+'Monte Carlo'!T$37</x:f>
        <x:v>-107954.85636003973</x:v>
      </x:c>
      <x:c r="V65" s="50" t="n">
        <x:f>PERCENTILE(MC_Paths_Base!$U$5:$U$504,0.05)/'Monte Carlo'!U$31+'Monte Carlo'!U$37</x:f>
        <x:v>-119539.11594261299</x:v>
      </x:c>
      <x:c r="W65" s="50" t="n">
        <x:f>PERCENTILE(MC_Paths_Base!$V$5:$V$504,0.05)/'Monte Carlo'!V$31+'Monte Carlo'!V$37</x:f>
        <x:v>-165010.72249589005</x:v>
      </x:c>
      <x:c r="X65" s="50" t="n">
        <x:f>PERCENTILE(MC_Paths_Base!$W$5:$W$504,0.05)/'Monte Carlo'!W$31+'Monte Carlo'!W$37</x:f>
        <x:v>-158605.67601001821</x:v>
      </x:c>
      <x:c r="Y65" s="50" t="n">
        <x:f>PERCENTILE(MC_Paths_Base!$X$5:$X$504,0.05)/'Monte Carlo'!X$31+'Monte Carlo'!X$37</x:f>
        <x:v>-185054.15762531286</x:v>
      </x:c>
      <x:c r="Z65" s="50" t="n">
        <x:f>PERCENTILE(MC_Paths_Base!$Y$5:$Y$504,0.05)/'Monte Carlo'!Y$31+'Monte Carlo'!Y$37</x:f>
        <x:v>-173910.46788096428</x:v>
      </x:c>
      <x:c r="AA65" s="50" t="n">
        <x:f>PERCENTILE(MC_Paths_Base!$Z$5:$Z$504,0.05)/'Monte Carlo'!Z$31+'Monte Carlo'!Z$37</x:f>
        <x:v>-211175.17595294747</x:v>
      </x:c>
      <x:c r="AB65" s="50" t="n">
        <x:f>PERCENTILE(MC_Paths_Base!$AA$5:$AA$504,0.05)/'Monte Carlo'!AA$31+'Monte Carlo'!AA$37</x:f>
        <x:v>-222236.27179078315</x:v>
      </x:c>
      <x:c r="AC65" s="50" t="n">
        <x:f>PERCENTILE(MC_Paths_Base!$AB$5:$AB$504,0.05)/'Monte Carlo'!AB$31+'Monte Carlo'!AB$37</x:f>
        <x:v>-210574.51849055197</x:v>
      </x:c>
      <x:c r="AD65" s="50" t="n">
        <x:f>PERCENTILE(MC_Paths_Base!$AC$5:$AC$504,0.05)/'Monte Carlo'!AC$31+'Monte Carlo'!AC$37</x:f>
        <x:v>-232907.75035672402</x:v>
      </x:c>
      <x:c r="AE65" s="50" t="n">
        <x:f>PERCENTILE(MC_Paths_Base!$AD$5:$AD$504,0.05)/'Monte Carlo'!AD$31+'Monte Carlo'!AD$37</x:f>
        <x:v>-220899.58264487516</x:v>
      </x:c>
      <x:c r="AF65" s="50" t="n">
        <x:f>PERCENTILE(MC_Paths_Base!$AE$5:$AE$504,0.05)/'Monte Carlo'!AE$31+'Monte Carlo'!AE$37</x:f>
        <x:v>-255277.808803709</x:v>
      </x:c>
      <x:c r="AG65" s="50" t="n">
        <x:f>PERCENTILE(MC_Paths_Base!$AF$5:$AF$504,0.05)/'Monte Carlo'!AF$31+'Monte Carlo'!AF$37</x:f>
        <x:v>-286164.8908334557</x:v>
      </x:c>
      <x:c r="AJ65" t="n">
        <x:f>MIN(MC_Paths_Base!B65:AF65)</x:f>
        <x:v>896014.8533993876</x:v>
      </x:c>
      <x:c r="AK65" t="n">
        <x:f>MIN(MC_Paths_Base!B65+'Monte Carlo'!$B$32,MC_Paths_Base!C65+'Monte Carlo'!$C$32,MC_Paths_Base!D65+'Monte Carlo'!$D$32,MC_Paths_Base!E65+'Monte Carlo'!$E$32,MC_Paths_Base!F65+'Monte Carlo'!$F$32,MC_Paths_Base!G65+'Monte Carlo'!$G$32,MC_Paths_Base!H65+'Monte Carlo'!$H$32,MC_Paths_Base!I65+'Monte Carlo'!$I$32,MC_Paths_Base!J65+'Monte Carlo'!$J$32,MC_Paths_Base!K65+'Monte Carlo'!$K$32,MC_Paths_Base!L65+'Monte Carlo'!$L$32,MC_Paths_Base!M65+'Monte Carlo'!$M$32,MC_Paths_Base!N65+'Monte Carlo'!$N$32,MC_Paths_Base!O65+'Monte Carlo'!$O$32,MC_Paths_Base!P65+'Monte Carlo'!$P$32,MC_Paths_Base!Q65+'Monte Carlo'!$Q$32,MC_Paths_Base!R65+'Monte Carlo'!$R$32,MC_Paths_Base!S65+'Monte Carlo'!$S$32,MC_Paths_Base!T65+'Monte Carlo'!$T$32,MC_Paths_Base!U65+'Monte Carlo'!$U$32,MC_Paths_Base!V65+'Monte Carlo'!$V$32,MC_Paths_Base!W65+'Monte Carlo'!$W$32,MC_Paths_Base!X65+'Monte Carlo'!$X$32,MC_Paths_Base!Y65+'Monte Carlo'!$Y$32,MC_Paths_Base!Z65+'Monte Carlo'!$Z$32,MC_Paths_Base!AA65+'Monte Carlo'!$AA$32,MC_Paths_Base!AB65+'Monte Carlo'!$AB$32,MC_Paths_Base!AC65+'Monte Carlo'!$AC$32,MC_Paths_Base!AD65+'Monte Carlo'!$AD$32,MC_Paths_Base!AE65+'Monte Carlo'!$AE$32,MC_Paths_Base!AF65+'Monte Carlo'!$AF$32)</x:f>
        <x:v>694125.8098146361</x:v>
      </x:c>
      <x:c r="AL65" t="n">
        <x:f>MIN(MC_Paths_Base!B65+'Monte Carlo'!$B$34,MC_Paths_Base!C65+'Monte Carlo'!$C$34,MC_Paths_Base!D65+'Monte Carlo'!$D$34,MC_Paths_Base!E65+'Monte Carlo'!$E$34,MC_Paths_Base!F65+'Monte Carlo'!$F$34,MC_Paths_Base!G65+'Monte Carlo'!$G$34,MC_Paths_Base!H65+'Monte Carlo'!$H$34,MC_Paths_Base!I65+'Monte Carlo'!$I$34,MC_Paths_Base!J65+'Monte Carlo'!$J$34,MC_Paths_Base!K65+'Monte Carlo'!$K$34,MC_Paths_Base!L65+'Monte Carlo'!$L$34,MC_Paths_Base!M65+'Monte Carlo'!$M$34,MC_Paths_Base!N65+'Monte Carlo'!$N$34,MC_Paths_Base!O65+'Monte Carlo'!$O$34,MC_Paths_Base!P65+'Monte Carlo'!$P$34,MC_Paths_Base!Q65+'Monte Carlo'!$Q$34,MC_Paths_Base!R65+'Monte Carlo'!$R$34,MC_Paths_Base!S65+'Monte Carlo'!$S$34,MC_Paths_Base!T65+'Monte Carlo'!$T$34,MC_Paths_Base!U65+'Monte Carlo'!$U$34,MC_Paths_Base!V65+'Monte Carlo'!$V$34,MC_Paths_Base!W65+'Monte Carlo'!$W$34,MC_Paths_Base!X65+'Monte Carlo'!$X$34,MC_Paths_Base!Y65+'Monte Carlo'!$Y$34,MC_Paths_Base!Z65+'Monte Carlo'!$Z$34,MC_Paths_Base!AA65+'Monte Carlo'!$AA$34,MC_Paths_Base!AB65+'Monte Carlo'!$AB$34,MC_Paths_Base!AC65+'Monte Carlo'!$AC$34,MC_Paths_Base!AD65+'Monte Carlo'!$AD$34,MC_Paths_Base!AE65+'Monte Carlo'!$AE$34,MC_Paths_Base!AF65+'Monte Carlo'!$AF$34)</x:f>
        <x:v>46682.94784596632</x:v>
      </x:c>
      <x:c r="AM65" t="n">
        <x:f>MIN(MC_Paths_Base!B65+'Monte Carlo'!$B$35,MC_Paths_Base!C65+'Monte Carlo'!$C$35,MC_Paths_Base!D65+'Monte Carlo'!$D$35,MC_Paths_Base!E65+'Monte Carlo'!$E$35,MC_Paths_Base!F65+'Monte Carlo'!$F$35,MC_Paths_Base!G65+'Monte Carlo'!$G$35,MC_Paths_Base!H65+'Monte Carlo'!$H$35,MC_Paths_Base!I65+'Monte Carlo'!$I$35,MC_Paths_Base!J65+'Monte Carlo'!$J$35,MC_Paths_Base!K65+'Monte Carlo'!$K$35,MC_Paths_Base!L65+'Monte Carlo'!$L$35,MC_Paths_Base!M65+'Monte Carlo'!$M$35,MC_Paths_Base!N65+'Monte Carlo'!$N$35,MC_Paths_Base!O65+'Monte Carlo'!$O$35,MC_Paths_Base!P65+'Monte Carlo'!$P$35,MC_Paths_Base!Q65+'Monte Carlo'!$Q$35,MC_Paths_Base!R65+'Monte Carlo'!$R$35,MC_Paths_Base!S65+'Monte Carlo'!$S$35,MC_Paths_Base!T65+'Monte Carlo'!$T$35,MC_Paths_Base!U65+'Monte Carlo'!$U$35,MC_Paths_Base!V65+'Monte Carlo'!$V$35,MC_Paths_Base!W65+'Monte Carlo'!$W$35,MC_Paths_Base!X65+'Monte Carlo'!$X$35,MC_Paths_Base!Y65+'Monte Carlo'!$Y$35,MC_Paths_Base!Z65+'Monte Carlo'!$Z$35,MC_Paths_Base!AA65+'Monte Carlo'!$AA$35,MC_Paths_Base!AB65+'Monte Carlo'!$AB$35,MC_Paths_Base!AC65+'Monte Carlo'!$AC$35,MC_Paths_Base!AD65+'Monte Carlo'!$AD$35,MC_Paths_Base!AE65+'Monte Carlo'!$AE$35,MC_Paths_Base!AF65+'Monte Carlo'!$AF$35)</x:f>
        <x:v>85753.67629788886</x:v>
      </x:c>
    </x:row>
    <x:row r="66">
      <x:c r="A66" t="s">
        <x:v>982</x:v>
      </x:c>
      <x:c r="B66" t="s">
        <x:v>130</x:v>
      </x:c>
      <x:c r="C66" s="50" t="n">
        <x:f>PERCENTILE(MC_Paths_Base!$B$5:$B$504,0.1)/'Monte Carlo'!B$31+'Monte Carlo'!B$37</x:f>
        <x:v>1029031.25</x:v>
      </x:c>
      <x:c r="D66" s="50" t="n">
        <x:f>PERCENTILE(MC_Paths_Base!$C$5:$C$504,0.1)/'Monte Carlo'!C$31+'Monte Carlo'!C$37</x:f>
        <x:v>414185.2138306741</x:v>
      </x:c>
      <x:c r="E66" s="50" t="n">
        <x:f>PERCENTILE(MC_Paths_Base!$D$5:$D$504,0.1)/'Monte Carlo'!D$31+'Monte Carlo'!D$37</x:f>
        <x:v>369615.40176407323</x:v>
      </x:c>
      <x:c r="F66" s="50" t="n">
        <x:f>PERCENTILE(MC_Paths_Base!$E$5:$E$504,0.1)/'Monte Carlo'!E$31+'Monte Carlo'!E$37</x:f>
        <x:v>325310.1055238783</x:v>
      </x:c>
      <x:c r="G66" s="50" t="n">
        <x:f>PERCENTILE(MC_Paths_Base!$F$5:$F$504,0.1)/'Monte Carlo'!F$31+'Monte Carlo'!F$37</x:f>
        <x:v>294475.1944155111</x:v>
      </x:c>
      <x:c r="H66" s="50" t="n">
        <x:f>PERCENTILE(MC_Paths_Base!$G$5:$G$504,0.1)/'Monte Carlo'!G$31+'Monte Carlo'!G$37</x:f>
        <x:v>226431.60668089963</x:v>
      </x:c>
      <x:c r="I66" s="50" t="n">
        <x:f>PERCENTILE(MC_Paths_Base!$H$5:$H$504,0.1)/'Monte Carlo'!H$31+'Monte Carlo'!H$37</x:f>
        <x:v>203372.7246918606</x:v>
      </x:c>
      <x:c r="J66" s="50" t="n">
        <x:f>PERCENTILE(MC_Paths_Base!$I$5:$I$504,0.1)/'Monte Carlo'!I$31+'Monte Carlo'!I$37</x:f>
        <x:v>171845.04716238915</x:v>
      </x:c>
      <x:c r="K66" s="50" t="n">
        <x:f>PERCENTILE(MC_Paths_Base!$J$5:$J$504,0.1)/'Monte Carlo'!J$31+'Monte Carlo'!J$37</x:f>
        <x:v>167818.63305318897</x:v>
      </x:c>
      <x:c r="L66" s="50" t="n">
        <x:f>PERCENTILE(MC_Paths_Base!$K$5:$K$504,0.1)/'Monte Carlo'!K$31+'Monte Carlo'!K$37</x:f>
        <x:v>169229.84237441572</x:v>
      </x:c>
      <x:c r="M66" s="50" t="n">
        <x:f>PERCENTILE(MC_Paths_Base!$L$5:$L$504,0.1)/'Monte Carlo'!L$31+'Monte Carlo'!L$37</x:f>
        <x:v>152085.00119374017</x:v>
      </x:c>
      <x:c r="N66" s="50" t="n">
        <x:f>PERCENTILE(MC_Paths_Base!$M$5:$M$504,0.1)/'Monte Carlo'!M$31+'Monte Carlo'!M$37</x:f>
        <x:v>146762.4934824329</x:v>
      </x:c>
      <x:c r="O66" s="50" t="n">
        <x:f>PERCENTILE(MC_Paths_Base!$N$5:$N$504,0.1)/'Monte Carlo'!N$31+'Monte Carlo'!N$37</x:f>
        <x:v>113785.98312443087</x:v>
      </x:c>
      <x:c r="P66" s="50" t="n">
        <x:f>PERCENTILE(MC_Paths_Base!$O$5:$O$504,0.1)/'Monte Carlo'!O$31+'Monte Carlo'!O$37</x:f>
        <x:v>88086.62531512417</x:v>
      </x:c>
      <x:c r="Q66" s="50" t="n">
        <x:f>PERCENTILE(MC_Paths_Base!$P$5:$P$504,0.1)/'Monte Carlo'!P$31+'Monte Carlo'!P$37</x:f>
        <x:v>111656.48584584077</x:v>
      </x:c>
      <x:c r="R66" s="50" t="n">
        <x:f>PERCENTILE(MC_Paths_Base!$Q$5:$Q$504,0.1)/'Monte Carlo'!Q$31+'Monte Carlo'!Q$37</x:f>
        <x:v>68591.79067601322</x:v>
      </x:c>
      <x:c r="S66" s="50" t="n">
        <x:f>PERCENTILE(MC_Paths_Base!$R$5:$R$504,0.1)/'Monte Carlo'!R$31+'Monte Carlo'!R$37</x:f>
        <x:v>35665.35963928164</x:v>
      </x:c>
      <x:c r="T66" s="50" t="n">
        <x:f>PERCENTILE(MC_Paths_Base!$S$5:$S$504,0.1)/'Monte Carlo'!S$31+'Monte Carlo'!S$37</x:f>
        <x:v>29049.705764116137</x:v>
      </x:c>
      <x:c r="U66" s="50" t="n">
        <x:f>PERCENTILE(MC_Paths_Base!$T$5:$T$504,0.1)/'Monte Carlo'!T$31+'Monte Carlo'!T$37</x:f>
        <x:v>20937.13067012513</x:v>
      </x:c>
      <x:c r="V66" s="50" t="n">
        <x:f>PERCENTILE(MC_Paths_Base!$U$5:$U$504,0.1)/'Monte Carlo'!U$31+'Monte Carlo'!U$37</x:f>
        <x:v>-21469.043402505573</x:v>
      </x:c>
      <x:c r="W66" s="50" t="n">
        <x:f>PERCENTILE(MC_Paths_Base!$V$5:$V$504,0.1)/'Monte Carlo'!V$31+'Monte Carlo'!V$37</x:f>
        <x:v>-26720.28420332726</x:v>
      </x:c>
      <x:c r="X66" s="50" t="n">
        <x:f>PERCENTILE(MC_Paths_Base!$W$5:$W$504,0.1)/'Monte Carlo'!W$31+'Monte Carlo'!W$37</x:f>
        <x:v>-11968.652662717737</x:v>
      </x:c>
      <x:c r="Y66" s="50" t="n">
        <x:f>PERCENTILE(MC_Paths_Base!$X$5:$X$504,0.1)/'Monte Carlo'!X$31+'Monte Carlo'!X$37</x:f>
        <x:v>-10187.885301921051</x:v>
      </x:c>
      <x:c r="Z66" s="50" t="n">
        <x:f>PERCENTILE(MC_Paths_Base!$Y$5:$Y$504,0.1)/'Monte Carlo'!Y$31+'Monte Carlo'!Y$37</x:f>
        <x:v>-30155.000483312295</x:v>
      </x:c>
      <x:c r="AA66" s="50" t="n">
        <x:f>PERCENTILE(MC_Paths_Base!$Z$5:$Z$504,0.1)/'Monte Carlo'!Z$31+'Monte Carlo'!Z$37</x:f>
        <x:v>-28494.56219225307</x:v>
      </x:c>
      <x:c r="AB66" s="50" t="n">
        <x:f>PERCENTILE(MC_Paths_Base!$AA$5:$AA$504,0.1)/'Monte Carlo'!AA$31+'Monte Carlo'!AA$37</x:f>
        <x:v>-66637.85938327888</x:v>
      </x:c>
      <x:c r="AC66" s="50" t="n">
        <x:f>PERCENTILE(MC_Paths_Base!$AB$5:$AB$504,0.1)/'Monte Carlo'!AB$31+'Monte Carlo'!AB$37</x:f>
        <x:v>-92253.34768114367</x:v>
      </x:c>
      <x:c r="AD66" s="50" t="n">
        <x:f>PERCENTILE(MC_Paths_Base!$AC$5:$AC$504,0.1)/'Monte Carlo'!AC$31+'Monte Carlo'!AC$37</x:f>
        <x:v>-55860.11883494165</x:v>
      </x:c>
      <x:c r="AE66" s="50" t="n">
        <x:f>PERCENTILE(MC_Paths_Base!$AD$5:$AD$504,0.1)/'Monte Carlo'!AD$31+'Monte Carlo'!AD$37</x:f>
        <x:v>-70778.99106285081</x:v>
      </x:c>
      <x:c r="AF66" s="50" t="n">
        <x:f>PERCENTILE(MC_Paths_Base!$AE$5:$AE$504,0.1)/'Monte Carlo'!AE$31+'Monte Carlo'!AE$37</x:f>
        <x:v>-57286.490872050636</x:v>
      </x:c>
      <x:c r="AG66" s="50" t="n">
        <x:f>PERCENTILE(MC_Paths_Base!$AF$5:$AF$504,0.1)/'Monte Carlo'!AF$31+'Monte Carlo'!AF$37</x:f>
        <x:v>-49322.70421174599</x:v>
      </x:c>
      <x:c r="AJ66" t="n">
        <x:f>MIN(MC_Paths_Base!B66:AF66)</x:f>
        <x:v>487404.40120108065</x:v>
      </x:c>
      <x:c r="AK66" t="n">
        <x:f>MIN(MC_Paths_Base!B66+'Monte Carlo'!$B$32,MC_Paths_Base!C66+'Monte Carlo'!$C$32,MC_Paths_Base!D66+'Monte Carlo'!$D$32,MC_Paths_Base!E66+'Monte Carlo'!$E$32,MC_Paths_Base!F66+'Monte Carlo'!$F$32,MC_Paths_Base!G66+'Monte Carlo'!$G$32,MC_Paths_Base!H66+'Monte Carlo'!$H$32,MC_Paths_Base!I66+'Monte Carlo'!$I$32,MC_Paths_Base!J66+'Monte Carlo'!$J$32,MC_Paths_Base!K66+'Monte Carlo'!$K$32,MC_Paths_Base!L66+'Monte Carlo'!$L$32,MC_Paths_Base!M66+'Monte Carlo'!$M$32,MC_Paths_Base!N66+'Monte Carlo'!$N$32,MC_Paths_Base!O66+'Monte Carlo'!$O$32,MC_Paths_Base!P66+'Monte Carlo'!$P$32,MC_Paths_Base!Q66+'Monte Carlo'!$Q$32,MC_Paths_Base!R66+'Monte Carlo'!$R$32,MC_Paths_Base!S66+'Monte Carlo'!$S$32,MC_Paths_Base!T66+'Monte Carlo'!$T$32,MC_Paths_Base!U66+'Monte Carlo'!$U$32,MC_Paths_Base!V66+'Monte Carlo'!$V$32,MC_Paths_Base!W66+'Monte Carlo'!$W$32,MC_Paths_Base!X66+'Monte Carlo'!$X$32,MC_Paths_Base!Y66+'Monte Carlo'!$Y$32,MC_Paths_Base!Z66+'Monte Carlo'!$Z$32,MC_Paths_Base!AA66+'Monte Carlo'!$AA$32,MC_Paths_Base!AB66+'Monte Carlo'!$AB$32,MC_Paths_Base!AC66+'Monte Carlo'!$AC$32,MC_Paths_Base!AD66+'Monte Carlo'!$AD$32,MC_Paths_Base!AE66+'Monte Carlo'!$AE$32,MC_Paths_Base!AF66+'Monte Carlo'!$AF$32)</x:f>
        <x:v>260788.1561970251</x:v>
      </x:c>
      <x:c r="AL66" t="n">
        <x:f>MIN(MC_Paths_Base!B66+'Monte Carlo'!$B$34,MC_Paths_Base!C66+'Monte Carlo'!$C$34,MC_Paths_Base!D66+'Monte Carlo'!$D$34,MC_Paths_Base!E66+'Monte Carlo'!$E$34,MC_Paths_Base!F66+'Monte Carlo'!$F$34,MC_Paths_Base!G66+'Monte Carlo'!$G$34,MC_Paths_Base!H66+'Monte Carlo'!$H$34,MC_Paths_Base!I66+'Monte Carlo'!$I$34,MC_Paths_Base!J66+'Monte Carlo'!$J$34,MC_Paths_Base!K66+'Monte Carlo'!$K$34,MC_Paths_Base!L66+'Monte Carlo'!$L$34,MC_Paths_Base!M66+'Monte Carlo'!$M$34,MC_Paths_Base!N66+'Monte Carlo'!$N$34,MC_Paths_Base!O66+'Monte Carlo'!$O$34,MC_Paths_Base!P66+'Monte Carlo'!$P$34,MC_Paths_Base!Q66+'Monte Carlo'!$Q$34,MC_Paths_Base!R66+'Monte Carlo'!$R$34,MC_Paths_Base!S66+'Monte Carlo'!$S$34,MC_Paths_Base!T66+'Monte Carlo'!$T$34,MC_Paths_Base!U66+'Monte Carlo'!$U$34,MC_Paths_Base!V66+'Monte Carlo'!$V$34,MC_Paths_Base!W66+'Monte Carlo'!$W$34,MC_Paths_Base!X66+'Monte Carlo'!$X$34,MC_Paths_Base!Y66+'Monte Carlo'!$Y$34,MC_Paths_Base!Z66+'Monte Carlo'!$Z$34,MC_Paths_Base!AA66+'Monte Carlo'!$AA$34,MC_Paths_Base!AB66+'Monte Carlo'!$AB$34,MC_Paths_Base!AC66+'Monte Carlo'!$AC$34,MC_Paths_Base!AD66+'Monte Carlo'!$AD$34,MC_Paths_Base!AE66+'Monte Carlo'!$AE$34,MC_Paths_Base!AF66+'Monte Carlo'!$AF$34)</x:f>
        <x:v>-675264.1708643839</x:v>
      </x:c>
      <x:c r="AM66" t="n">
        <x:f>MIN(MC_Paths_Base!B66+'Monte Carlo'!$B$35,MC_Paths_Base!C66+'Monte Carlo'!$C$35,MC_Paths_Base!D66+'Monte Carlo'!$D$35,MC_Paths_Base!E66+'Monte Carlo'!$E$35,MC_Paths_Base!F66+'Monte Carlo'!$F$35,MC_Paths_Base!G66+'Monte Carlo'!$G$35,MC_Paths_Base!H66+'Monte Carlo'!$H$35,MC_Paths_Base!I66+'Monte Carlo'!$I$35,MC_Paths_Base!J66+'Monte Carlo'!$J$35,MC_Paths_Base!K66+'Monte Carlo'!$K$35,MC_Paths_Base!L66+'Monte Carlo'!$L$35,MC_Paths_Base!M66+'Monte Carlo'!$M$35,MC_Paths_Base!N66+'Monte Carlo'!$N$35,MC_Paths_Base!O66+'Monte Carlo'!$O$35,MC_Paths_Base!P66+'Monte Carlo'!$P$35,MC_Paths_Base!Q66+'Monte Carlo'!$Q$35,MC_Paths_Base!R66+'Monte Carlo'!$R$35,MC_Paths_Base!S66+'Monte Carlo'!$S$35,MC_Paths_Base!T66+'Monte Carlo'!$T$35,MC_Paths_Base!U66+'Monte Carlo'!$U$35,MC_Paths_Base!V66+'Monte Carlo'!$V$35,MC_Paths_Base!W66+'Monte Carlo'!$W$35,MC_Paths_Base!X66+'Monte Carlo'!$X$35,MC_Paths_Base!Y66+'Monte Carlo'!$Y$35,MC_Paths_Base!Z66+'Monte Carlo'!$Z$35,MC_Paths_Base!AA66+'Monte Carlo'!$AA$35,MC_Paths_Base!AB66+'Monte Carlo'!$AB$35,MC_Paths_Base!AC66+'Monte Carlo'!$AC$35,MC_Paths_Base!AD66+'Monte Carlo'!$AD$35,MC_Paths_Base!AE66+'Monte Carlo'!$AE$35,MC_Paths_Base!AF66+'Monte Carlo'!$AF$35)</x:f>
        <x:v>-643030.029512102</x:v>
      </x:c>
    </x:row>
    <x:row r="67">
      <x:c r="A67" t="s">
        <x:v>982</x:v>
      </x:c>
      <x:c r="B67" t="s">
        <x:v>134</x:v>
      </x:c>
      <x:c r="C67" s="50" t="n">
        <x:f>PERCENTILE(MC_Paths_Base!$B$5:$B$504,0.15)/'Monte Carlo'!B$31+'Monte Carlo'!B$37</x:f>
        <x:v>1029031.25</x:v>
      </x:c>
      <x:c r="D67" s="50" t="n">
        <x:f>PERCENTILE(MC_Paths_Base!$C$5:$C$504,0.15)/'Monte Carlo'!C$31+'Monte Carlo'!C$37</x:f>
        <x:v>452899.3046925178</x:v>
      </x:c>
      <x:c r="E67" s="50" t="n">
        <x:f>PERCENTILE(MC_Paths_Base!$D$5:$D$504,0.15)/'Monte Carlo'!D$31+'Monte Carlo'!D$37</x:f>
        <x:v>416096.2215371924</x:v>
      </x:c>
      <x:c r="F67" s="50" t="n">
        <x:f>PERCENTILE(MC_Paths_Base!$E$5:$E$504,0.15)/'Monte Carlo'!E$31+'Monte Carlo'!E$37</x:f>
        <x:v>383612.2592984584</x:v>
      </x:c>
      <x:c r="G67" s="50" t="n">
        <x:f>PERCENTILE(MC_Paths_Base!$F$5:$F$504,0.15)/'Monte Carlo'!F$31+'Monte Carlo'!F$37</x:f>
        <x:v>325066.3114340445</x:v>
      </x:c>
      <x:c r="H67" s="50" t="n">
        <x:f>PERCENTILE(MC_Paths_Base!$G$5:$G$504,0.15)/'Monte Carlo'!G$31+'Monte Carlo'!G$37</x:f>
        <x:v>300902.6230075591</x:v>
      </x:c>
      <x:c r="I67" s="50" t="n">
        <x:f>PERCENTILE(MC_Paths_Base!$H$5:$H$504,0.15)/'Monte Carlo'!H$31+'Monte Carlo'!H$37</x:f>
        <x:v>273844.8947495156</x:v>
      </x:c>
      <x:c r="J67" s="50" t="n">
        <x:f>PERCENTILE(MC_Paths_Base!$I$5:$I$504,0.15)/'Monte Carlo'!I$31+'Monte Carlo'!I$37</x:f>
        <x:v>231392.37465473008</x:v>
      </x:c>
      <x:c r="K67" s="50" t="n">
        <x:f>PERCENTILE(MC_Paths_Base!$J$5:$J$504,0.15)/'Monte Carlo'!J$31+'Monte Carlo'!J$37</x:f>
        <x:v>239927.36312987312</x:v>
      </x:c>
      <x:c r="L67" s="50" t="n">
        <x:f>PERCENTILE(MC_Paths_Base!$K$5:$K$504,0.15)/'Monte Carlo'!K$31+'Monte Carlo'!K$37</x:f>
        <x:v>218288.827724098</x:v>
      </x:c>
      <x:c r="M67" s="50" t="n">
        <x:f>PERCENTILE(MC_Paths_Base!$L$5:$L$504,0.15)/'Monte Carlo'!L$31+'Monte Carlo'!L$37</x:f>
        <x:v>228873.29299183225</x:v>
      </x:c>
      <x:c r="N67" s="50" t="n">
        <x:f>PERCENTILE(MC_Paths_Base!$M$5:$M$504,0.15)/'Monte Carlo'!M$31+'Monte Carlo'!M$37</x:f>
        <x:v>232602.60885334574</x:v>
      </x:c>
      <x:c r="O67" s="50" t="n">
        <x:f>PERCENTILE(MC_Paths_Base!$N$5:$N$504,0.15)/'Monte Carlo'!N$31+'Monte Carlo'!N$37</x:f>
        <x:v>215656.8608734866</x:v>
      </x:c>
      <x:c r="P67" s="50" t="n">
        <x:f>PERCENTILE(MC_Paths_Base!$O$5:$O$504,0.15)/'Monte Carlo'!O$31+'Monte Carlo'!O$37</x:f>
        <x:v>181876.82843299722</x:v>
      </x:c>
      <x:c r="Q67" s="50" t="n">
        <x:f>PERCENTILE(MC_Paths_Base!$P$5:$P$504,0.15)/'Monte Carlo'!P$31+'Monte Carlo'!P$37</x:f>
        <x:v>176850.75810399372</x:v>
      </x:c>
      <x:c r="R67" s="50" t="n">
        <x:f>PERCENTILE(MC_Paths_Base!$Q$5:$Q$504,0.15)/'Monte Carlo'!Q$31+'Monte Carlo'!Q$37</x:f>
        <x:v>148371.743535597</x:v>
      </x:c>
      <x:c r="S67" s="50" t="n">
        <x:f>PERCENTILE(MC_Paths_Base!$R$5:$R$504,0.15)/'Monte Carlo'!R$31+'Monte Carlo'!R$37</x:f>
        <x:v>134542.48848508822</x:v>
      </x:c>
      <x:c r="T67" s="50" t="n">
        <x:f>PERCENTILE(MC_Paths_Base!$S$5:$S$504,0.15)/'Monte Carlo'!S$31+'Monte Carlo'!S$37</x:f>
        <x:v>133709.28916073195</x:v>
      </x:c>
      <x:c r="U67" s="50" t="n">
        <x:f>PERCENTILE(MC_Paths_Base!$T$5:$T$504,0.15)/'Monte Carlo'!T$31+'Monte Carlo'!T$37</x:f>
        <x:v>127252.92803621024</x:v>
      </x:c>
      <x:c r="V67" s="50" t="n">
        <x:f>PERCENTILE(MC_Paths_Base!$U$5:$U$504,0.15)/'Monte Carlo'!U$31+'Monte Carlo'!U$37</x:f>
        <x:v>84405.45876194071</x:v>
      </x:c>
      <x:c r="W67" s="50" t="n">
        <x:f>PERCENTILE(MC_Paths_Base!$V$5:$V$504,0.15)/'Monte Carlo'!V$31+'Monte Carlo'!V$37</x:f>
        <x:v>111551.62416015682</x:v>
      </x:c>
      <x:c r="X67" s="50" t="n">
        <x:f>PERCENTILE(MC_Paths_Base!$W$5:$W$504,0.15)/'Monte Carlo'!W$31+'Monte Carlo'!W$37</x:f>
        <x:v>85216.02762041683</x:v>
      </x:c>
      <x:c r="Y67" s="50" t="n">
        <x:f>PERCENTILE(MC_Paths_Base!$X$5:$X$504,0.15)/'Monte Carlo'!X$31+'Monte Carlo'!X$37</x:f>
        <x:v>110498.18975681288</x:v>
      </x:c>
      <x:c r="Z67" s="50" t="n">
        <x:f>PERCENTILE(MC_Paths_Base!$Y$5:$Y$504,0.15)/'Monte Carlo'!Y$31+'Monte Carlo'!Y$37</x:f>
        <x:v>109432.59796139144</x:v>
      </x:c>
      <x:c r="AA67" s="50" t="n">
        <x:f>PERCENTILE(MC_Paths_Base!$Z$5:$Z$504,0.15)/'Monte Carlo'!Z$31+'Monte Carlo'!Z$37</x:f>
        <x:v>111091.96022784803</x:v>
      </x:c>
      <x:c r="AB67" s="50" t="n">
        <x:f>PERCENTILE(MC_Paths_Base!$AA$5:$AA$504,0.15)/'Monte Carlo'!AA$31+'Monte Carlo'!AA$37</x:f>
        <x:v>69827.29011588974</x:v>
      </x:c>
      <x:c r="AC67" s="50" t="n">
        <x:f>PERCENTILE(MC_Paths_Base!$AB$5:$AB$504,0.15)/'Monte Carlo'!AB$31+'Monte Carlo'!AB$37</x:f>
        <x:v>61265.74748967285</x:v>
      </x:c>
      <x:c r="AD67" s="50" t="n">
        <x:f>PERCENTILE(MC_Paths_Base!$AC$5:$AC$504,0.15)/'Monte Carlo'!AC$31+'Monte Carlo'!AC$37</x:f>
        <x:v>42687.99325112114</x:v>
      </x:c>
      <x:c r="AE67" s="50" t="n">
        <x:f>PERCENTILE(MC_Paths_Base!$AD$5:$AD$504,0.15)/'Monte Carlo'!AD$31+'Monte Carlo'!AD$37</x:f>
        <x:v>58475.90210785216</x:v>
      </x:c>
      <x:c r="AF67" s="50" t="n">
        <x:f>PERCENTILE(MC_Paths_Base!$AE$5:$AE$504,0.15)/'Monte Carlo'!AE$31+'Monte Carlo'!AE$37</x:f>
        <x:v>73098.77927029261</x:v>
      </x:c>
      <x:c r="AG67" s="50" t="n">
        <x:f>PERCENTILE(MC_Paths_Base!$AF$5:$AF$504,0.15)/'Monte Carlo'!AF$31+'Monte Carlo'!AF$37</x:f>
        <x:v>104069.47528108128</x:v>
      </x:c>
      <x:c r="AJ67" t="n">
        <x:f>MIN(MC_Paths_Base!B67:AF67)</x:f>
        <x:v>550733.2987867198</x:v>
      </x:c>
      <x:c r="AK67" t="n">
        <x:f>MIN(MC_Paths_Base!B67+'Monte Carlo'!$B$32,MC_Paths_Base!C67+'Monte Carlo'!$C$32,MC_Paths_Base!D67+'Monte Carlo'!$D$32,MC_Paths_Base!E67+'Monte Carlo'!$E$32,MC_Paths_Base!F67+'Monte Carlo'!$F$32,MC_Paths_Base!G67+'Monte Carlo'!$G$32,MC_Paths_Base!H67+'Monte Carlo'!$H$32,MC_Paths_Base!I67+'Monte Carlo'!$I$32,MC_Paths_Base!J67+'Monte Carlo'!$J$32,MC_Paths_Base!K67+'Monte Carlo'!$K$32,MC_Paths_Base!L67+'Monte Carlo'!$L$32,MC_Paths_Base!M67+'Monte Carlo'!$M$32,MC_Paths_Base!N67+'Monte Carlo'!$N$32,MC_Paths_Base!O67+'Monte Carlo'!$O$32,MC_Paths_Base!P67+'Monte Carlo'!$P$32,MC_Paths_Base!Q67+'Monte Carlo'!$Q$32,MC_Paths_Base!R67+'Monte Carlo'!$R$32,MC_Paths_Base!S67+'Monte Carlo'!$S$32,MC_Paths_Base!T67+'Monte Carlo'!$T$32,MC_Paths_Base!U67+'Monte Carlo'!$U$32,MC_Paths_Base!V67+'Monte Carlo'!$V$32,MC_Paths_Base!W67+'Monte Carlo'!$W$32,MC_Paths_Base!X67+'Monte Carlo'!$X$32,MC_Paths_Base!Y67+'Monte Carlo'!$Y$32,MC_Paths_Base!Z67+'Monte Carlo'!$Z$32,MC_Paths_Base!AA67+'Monte Carlo'!$AA$32,MC_Paths_Base!AB67+'Monte Carlo'!$AB$32,MC_Paths_Base!AC67+'Monte Carlo'!$AC$32,MC_Paths_Base!AD67+'Monte Carlo'!$AD$32,MC_Paths_Base!AE67+'Monte Carlo'!$AE$32,MC_Paths_Base!AF67+'Monte Carlo'!$AF$32)</x:f>
        <x:v>343454.99716447364</x:v>
      </x:c>
      <x:c r="AL67" t="n">
        <x:f>MIN(MC_Paths_Base!B67+'Monte Carlo'!$B$34,MC_Paths_Base!C67+'Monte Carlo'!$C$34,MC_Paths_Base!D67+'Monte Carlo'!$D$34,MC_Paths_Base!E67+'Monte Carlo'!$E$34,MC_Paths_Base!F67+'Monte Carlo'!$F$34,MC_Paths_Base!G67+'Monte Carlo'!$G$34,MC_Paths_Base!H67+'Monte Carlo'!$H$34,MC_Paths_Base!I67+'Monte Carlo'!$I$34,MC_Paths_Base!J67+'Monte Carlo'!$J$34,MC_Paths_Base!K67+'Monte Carlo'!$K$34,MC_Paths_Base!L67+'Monte Carlo'!$L$34,MC_Paths_Base!M67+'Monte Carlo'!$M$34,MC_Paths_Base!N67+'Monte Carlo'!$N$34,MC_Paths_Base!O67+'Monte Carlo'!$O$34,MC_Paths_Base!P67+'Monte Carlo'!$P$34,MC_Paths_Base!Q67+'Monte Carlo'!$Q$34,MC_Paths_Base!R67+'Monte Carlo'!$R$34,MC_Paths_Base!S67+'Monte Carlo'!$S$34,MC_Paths_Base!T67+'Monte Carlo'!$T$34,MC_Paths_Base!U67+'Monte Carlo'!$U$34,MC_Paths_Base!V67+'Monte Carlo'!$V$34,MC_Paths_Base!W67+'Monte Carlo'!$W$34,MC_Paths_Base!X67+'Monte Carlo'!$X$34,MC_Paths_Base!Y67+'Monte Carlo'!$Y$34,MC_Paths_Base!Z67+'Monte Carlo'!$Z$34,MC_Paths_Base!AA67+'Monte Carlo'!$AA$34,MC_Paths_Base!AB67+'Monte Carlo'!$AB$34,MC_Paths_Base!AC67+'Monte Carlo'!$AC$34,MC_Paths_Base!AD67+'Monte Carlo'!$AD$34,MC_Paths_Base!AE67+'Monte Carlo'!$AE$34,MC_Paths_Base!AF67+'Monte Carlo'!$AF$34)</x:f>
        <x:v>-8790.50251001888</x:v>
      </x:c>
      <x:c r="AM67" t="n">
        <x:f>MIN(MC_Paths_Base!B67+'Monte Carlo'!$B$35,MC_Paths_Base!C67+'Monte Carlo'!$C$35,MC_Paths_Base!D67+'Monte Carlo'!$D$35,MC_Paths_Base!E67+'Monte Carlo'!$E$35,MC_Paths_Base!F67+'Monte Carlo'!$F$35,MC_Paths_Base!G67+'Monte Carlo'!$G$35,MC_Paths_Base!H67+'Monte Carlo'!$H$35,MC_Paths_Base!I67+'Monte Carlo'!$I$35,MC_Paths_Base!J67+'Monte Carlo'!$J$35,MC_Paths_Base!K67+'Monte Carlo'!$K$35,MC_Paths_Base!L67+'Monte Carlo'!$L$35,MC_Paths_Base!M67+'Monte Carlo'!$M$35,MC_Paths_Base!N67+'Monte Carlo'!$N$35,MC_Paths_Base!O67+'Monte Carlo'!$O$35,MC_Paths_Base!P67+'Monte Carlo'!$P$35,MC_Paths_Base!Q67+'Monte Carlo'!$Q$35,MC_Paths_Base!R67+'Monte Carlo'!$R$35,MC_Paths_Base!S67+'Monte Carlo'!$S$35,MC_Paths_Base!T67+'Monte Carlo'!$T$35,MC_Paths_Base!U67+'Monte Carlo'!$U$35,MC_Paths_Base!V67+'Monte Carlo'!$V$35,MC_Paths_Base!W67+'Monte Carlo'!$W$35,MC_Paths_Base!X67+'Monte Carlo'!$X$35,MC_Paths_Base!Y67+'Monte Carlo'!$Y$35,MC_Paths_Base!Z67+'Monte Carlo'!$Z$35,MC_Paths_Base!AA67+'Monte Carlo'!$AA$35,MC_Paths_Base!AB67+'Monte Carlo'!$AB$35,MC_Paths_Base!AC67+'Monte Carlo'!$AC$35,MC_Paths_Base!AD67+'Monte Carlo'!$AD$35,MC_Paths_Base!AE67+'Monte Carlo'!$AE$35,MC_Paths_Base!AF67+'Monte Carlo'!$AF$35)</x:f>
        <x:v>-94713.68642826308</x:v>
      </x:c>
    </x:row>
    <x:row r="68">
      <x:c r="A68" t="s">
        <x:v>982</x:v>
      </x:c>
      <x:c r="B68" t="s">
        <x:v>140</x:v>
      </x:c>
      <x:c r="C68" s="50" t="n">
        <x:f>PERCENTILE(MC_Paths_Base!$B$5:$B$504,0.5)/'Monte Carlo'!B$31+'Monte Carlo'!B$37</x:f>
        <x:v>1029031.25</x:v>
      </x:c>
      <x:c r="D68" s="50" t="n">
        <x:f>PERCENTILE(MC_Paths_Base!$C$5:$C$504,0.5)/'Monte Carlo'!C$31+'Monte Carlo'!C$37</x:f>
        <x:v>610153.1529271312</x:v>
      </x:c>
      <x:c r="E68" s="50" t="n">
        <x:f>PERCENTILE(MC_Paths_Base!$D$5:$D$504,0.5)/'Monte Carlo'!D$31+'Monte Carlo'!D$37</x:f>
        <x:v>629908.2025472303</x:v>
      </x:c>
      <x:c r="F68" s="50" t="n">
        <x:f>PERCENTILE(MC_Paths_Base!$E$5:$E$504,0.5)/'Monte Carlo'!E$31+'Monte Carlo'!E$37</x:f>
        <x:v>643937.8549525733</x:v>
      </x:c>
      <x:c r="G68" s="50" t="n">
        <x:f>PERCENTILE(MC_Paths_Base!$F$5:$F$504,0.5)/'Monte Carlo'!F$31+'Monte Carlo'!F$37</x:f>
        <x:v>645513.1235569996</x:v>
      </x:c>
      <x:c r="H68" s="50" t="n">
        <x:f>PERCENTILE(MC_Paths_Base!$G$5:$G$504,0.5)/'Monte Carlo'!G$31+'Monte Carlo'!G$37</x:f>
        <x:v>658675.0480008576</x:v>
      </x:c>
      <x:c r="I68" s="50" t="n">
        <x:f>PERCENTILE(MC_Paths_Base!$H$5:$H$504,0.5)/'Monte Carlo'!H$31+'Monte Carlo'!H$37</x:f>
        <x:v>650125.1178614104</x:v>
      </x:c>
      <x:c r="J68" s="50" t="n">
        <x:f>PERCENTILE(MC_Paths_Base!$I$5:$I$504,0.5)/'Monte Carlo'!I$31+'Monte Carlo'!I$37</x:f>
        <x:v>664958.5363512604</x:v>
      </x:c>
      <x:c r="K68" s="50" t="n">
        <x:f>PERCENTILE(MC_Paths_Base!$J$5:$J$504,0.5)/'Monte Carlo'!J$31+'Monte Carlo'!J$37</x:f>
        <x:v>684750.3560868881</x:v>
      </x:c>
      <x:c r="L68" s="50" t="n">
        <x:f>PERCENTILE(MC_Paths_Base!$K$5:$K$504,0.5)/'Monte Carlo'!K$31+'Monte Carlo'!K$37</x:f>
        <x:v>726371.3784532971</x:v>
      </x:c>
      <x:c r="M68" s="50" t="n">
        <x:f>PERCENTILE(MC_Paths_Base!$L$5:$L$504,0.5)/'Monte Carlo'!L$31+'Monte Carlo'!L$37</x:f>
        <x:v>736393.1820087536</x:v>
      </x:c>
      <x:c r="N68" s="50" t="n">
        <x:f>PERCENTILE(MC_Paths_Base!$M$5:$M$504,0.5)/'Monte Carlo'!M$31+'Monte Carlo'!M$37</x:f>
        <x:v>742537.8144482188</x:v>
      </x:c>
      <x:c r="O68" s="50" t="n">
        <x:f>PERCENTILE(MC_Paths_Base!$N$5:$N$504,0.5)/'Monte Carlo'!N$31+'Monte Carlo'!N$37</x:f>
        <x:v>755631.6445534256</x:v>
      </x:c>
      <x:c r="P68" s="50" t="n">
        <x:f>PERCENTILE(MC_Paths_Base!$O$5:$O$504,0.5)/'Monte Carlo'!O$31+'Monte Carlo'!O$37</x:f>
        <x:v>767486.149000432</x:v>
      </x:c>
      <x:c r="Q68" s="50" t="n">
        <x:f>PERCENTILE(MC_Paths_Base!$P$5:$P$504,0.5)/'Monte Carlo'!P$31+'Monte Carlo'!P$37</x:f>
        <x:v>805279.36629594</x:v>
      </x:c>
      <x:c r="R68" s="50" t="n">
        <x:f>PERCENTILE(MC_Paths_Base!$Q$5:$Q$504,0.5)/'Monte Carlo'!Q$31+'Monte Carlo'!Q$37</x:f>
        <x:v>832053.2451056398</x:v>
      </x:c>
      <x:c r="S68" s="50" t="n">
        <x:f>PERCENTILE(MC_Paths_Base!$R$5:$R$504,0.5)/'Monte Carlo'!R$31+'Monte Carlo'!R$37</x:f>
        <x:v>886361.9297518763</x:v>
      </x:c>
      <x:c r="T68" s="50" t="n">
        <x:f>PERCENTILE(MC_Paths_Base!$S$5:$S$504,0.5)/'Monte Carlo'!S$31+'Monte Carlo'!S$37</x:f>
        <x:v>913289.7966752081</x:v>
      </x:c>
      <x:c r="U68" s="50" t="n">
        <x:f>PERCENTILE(MC_Paths_Base!$T$5:$T$504,0.5)/'Monte Carlo'!T$31+'Monte Carlo'!T$37</x:f>
        <x:v>945384.654014987</x:v>
      </x:c>
      <x:c r="V68" s="50" t="n">
        <x:f>PERCENTILE(MC_Paths_Base!$U$5:$U$504,0.5)/'Monte Carlo'!U$31+'Monte Carlo'!U$37</x:f>
        <x:v>947219.8919668066</x:v>
      </x:c>
      <x:c r="W68" s="50" t="n">
        <x:f>PERCENTILE(MC_Paths_Base!$V$5:$V$504,0.5)/'Monte Carlo'!V$31+'Monte Carlo'!V$37</x:f>
        <x:v>1029573.1044530461</x:v>
      </x:c>
      <x:c r="X68" s="50" t="n">
        <x:f>PERCENTILE(MC_Paths_Base!$W$5:$W$504,0.5)/'Monte Carlo'!W$31+'Monte Carlo'!W$37</x:f>
        <x:v>1095005.312472775</x:v>
      </x:c>
      <x:c r="Y68" s="50" t="n">
        <x:f>PERCENTILE(MC_Paths_Base!$X$5:$X$504,0.5)/'Monte Carlo'!X$31+'Monte Carlo'!X$37</x:f>
        <x:v>1112932.7938819132</x:v>
      </x:c>
      <x:c r="Z68" s="50" t="n">
        <x:f>PERCENTILE(MC_Paths_Base!$Y$5:$Y$504,0.5)/'Monte Carlo'!Y$31+'Monte Carlo'!Y$37</x:f>
        <x:v>1148011.5656277654</x:v>
      </x:c>
      <x:c r="AA68" s="50" t="n">
        <x:f>PERCENTILE(MC_Paths_Base!$Z$5:$Z$504,0.5)/'Monte Carlo'!Z$31+'Monte Carlo'!Z$37</x:f>
        <x:v>1056614.1930282966</x:v>
      </x:c>
      <x:c r="AB68" s="50" t="n">
        <x:f>PERCENTILE(MC_Paths_Base!$AA$5:$AA$504,0.5)/'Monte Carlo'!AA$31+'Monte Carlo'!AA$37</x:f>
        <x:v>1121288.381557805</x:v>
      </x:c>
      <x:c r="AC68" s="50" t="n">
        <x:f>PERCENTILE(MC_Paths_Base!$AB$5:$AB$504,0.5)/'Monte Carlo'!AB$31+'Monte Carlo'!AB$37</x:f>
        <x:v>1243449.251953315</x:v>
      </x:c>
      <x:c r="AD68" s="50" t="n">
        <x:f>PERCENTILE(MC_Paths_Base!$AC$5:$AC$504,0.5)/'Monte Carlo'!AC$31+'Monte Carlo'!AC$37</x:f>
        <x:v>1276759.210350369</x:v>
      </x:c>
      <x:c r="AE68" s="50" t="n">
        <x:f>PERCENTILE(MC_Paths_Base!$AD$5:$AD$504,0.5)/'Monte Carlo'!AD$31+'Monte Carlo'!AD$37</x:f>
        <x:v>1283625.8070859807</x:v>
      </x:c>
      <x:c r="AF68" s="50" t="n">
        <x:f>PERCENTILE(MC_Paths_Base!$AE$5:$AE$504,0.5)/'Monte Carlo'!AE$31+'Monte Carlo'!AE$37</x:f>
        <x:v>1342281.7925502947</x:v>
      </x:c>
      <x:c r="AG68" s="50" t="n">
        <x:f>PERCENTILE(MC_Paths_Base!$AF$5:$AF$504,0.5)/'Monte Carlo'!AF$31+'Monte Carlo'!AF$37</x:f>
        <x:v>1327644.760030937</x:v>
      </x:c>
      <x:c r="AJ68" t="n">
        <x:f>MIN(MC_Paths_Base!B68:AF68)</x:f>
        <x:v>459968.43581515667</x:v>
      </x:c>
      <x:c r="AK68" t="n">
        <x:f>MIN(MC_Paths_Base!B68+'Monte Carlo'!$B$32,MC_Paths_Base!C68+'Monte Carlo'!$C$32,MC_Paths_Base!D68+'Monte Carlo'!$D$32,MC_Paths_Base!E68+'Monte Carlo'!$E$32,MC_Paths_Base!F68+'Monte Carlo'!$F$32,MC_Paths_Base!G68+'Monte Carlo'!$G$32,MC_Paths_Base!H68+'Monte Carlo'!$H$32,MC_Paths_Base!I68+'Monte Carlo'!$I$32,MC_Paths_Base!J68+'Monte Carlo'!$J$32,MC_Paths_Base!K68+'Monte Carlo'!$K$32,MC_Paths_Base!L68+'Monte Carlo'!$L$32,MC_Paths_Base!M68+'Monte Carlo'!$M$32,MC_Paths_Base!N68+'Monte Carlo'!$N$32,MC_Paths_Base!O68+'Monte Carlo'!$O$32,MC_Paths_Base!P68+'Monte Carlo'!$P$32,MC_Paths_Base!Q68+'Monte Carlo'!$Q$32,MC_Paths_Base!R68+'Monte Carlo'!$R$32,MC_Paths_Base!S68+'Monte Carlo'!$S$32,MC_Paths_Base!T68+'Monte Carlo'!$T$32,MC_Paths_Base!U68+'Monte Carlo'!$U$32,MC_Paths_Base!V68+'Monte Carlo'!$V$32,MC_Paths_Base!W68+'Monte Carlo'!$W$32,MC_Paths_Base!X68+'Monte Carlo'!$X$32,MC_Paths_Base!Y68+'Monte Carlo'!$Y$32,MC_Paths_Base!Z68+'Monte Carlo'!$Z$32,MC_Paths_Base!AA68+'Monte Carlo'!$AA$32,MC_Paths_Base!AB68+'Monte Carlo'!$AB$32,MC_Paths_Base!AC68+'Monte Carlo'!$AC$32,MC_Paths_Base!AD68+'Monte Carlo'!$AD$32,MC_Paths_Base!AE68+'Monte Carlo'!$AE$32,MC_Paths_Base!AF68+'Monte Carlo'!$AF$32)</x:f>
        <x:v>225769.33570674132</x:v>
      </x:c>
      <x:c r="AL68" t="n">
        <x:f>MIN(MC_Paths_Base!B68+'Monte Carlo'!$B$34,MC_Paths_Base!C68+'Monte Carlo'!$C$34,MC_Paths_Base!D68+'Monte Carlo'!$D$34,MC_Paths_Base!E68+'Monte Carlo'!$E$34,MC_Paths_Base!F68+'Monte Carlo'!$F$34,MC_Paths_Base!G68+'Monte Carlo'!$G$34,MC_Paths_Base!H68+'Monte Carlo'!$H$34,MC_Paths_Base!I68+'Monte Carlo'!$I$34,MC_Paths_Base!J68+'Monte Carlo'!$J$34,MC_Paths_Base!K68+'Monte Carlo'!$K$34,MC_Paths_Base!L68+'Monte Carlo'!$L$34,MC_Paths_Base!M68+'Monte Carlo'!$M$34,MC_Paths_Base!N68+'Monte Carlo'!$N$34,MC_Paths_Base!O68+'Monte Carlo'!$O$34,MC_Paths_Base!P68+'Monte Carlo'!$P$34,MC_Paths_Base!Q68+'Monte Carlo'!$Q$34,MC_Paths_Base!R68+'Monte Carlo'!$R$34,MC_Paths_Base!S68+'Monte Carlo'!$S$34,MC_Paths_Base!T68+'Monte Carlo'!$T$34,MC_Paths_Base!U68+'Monte Carlo'!$U$34,MC_Paths_Base!V68+'Monte Carlo'!$V$34,MC_Paths_Base!W68+'Monte Carlo'!$W$34,MC_Paths_Base!X68+'Monte Carlo'!$X$34,MC_Paths_Base!Y68+'Monte Carlo'!$Y$34,MC_Paths_Base!Z68+'Monte Carlo'!$Z$34,MC_Paths_Base!AA68+'Monte Carlo'!$AA$34,MC_Paths_Base!AB68+'Monte Carlo'!$AB$34,MC_Paths_Base!AC68+'Monte Carlo'!$AC$34,MC_Paths_Base!AD68+'Monte Carlo'!$AD$34,MC_Paths_Base!AE68+'Monte Carlo'!$AE$34,MC_Paths_Base!AF68+'Monte Carlo'!$AF$34)</x:f>
        <x:v>-896829.0712098356</x:v>
      </x:c>
      <x:c r="AM68" t="n">
        <x:f>MIN(MC_Paths_Base!B68+'Monte Carlo'!$B$35,MC_Paths_Base!C68+'Monte Carlo'!$C$35,MC_Paths_Base!D68+'Monte Carlo'!$D$35,MC_Paths_Base!E68+'Monte Carlo'!$E$35,MC_Paths_Base!F68+'Monte Carlo'!$F$35,MC_Paths_Base!G68+'Monte Carlo'!$G$35,MC_Paths_Base!H68+'Monte Carlo'!$H$35,MC_Paths_Base!I68+'Monte Carlo'!$I$35,MC_Paths_Base!J68+'Monte Carlo'!$J$35,MC_Paths_Base!K68+'Monte Carlo'!$K$35,MC_Paths_Base!L68+'Monte Carlo'!$L$35,MC_Paths_Base!M68+'Monte Carlo'!$M$35,MC_Paths_Base!N68+'Monte Carlo'!$N$35,MC_Paths_Base!O68+'Monte Carlo'!$O$35,MC_Paths_Base!P68+'Monte Carlo'!$P$35,MC_Paths_Base!Q68+'Monte Carlo'!$Q$35,MC_Paths_Base!R68+'Monte Carlo'!$R$35,MC_Paths_Base!S68+'Monte Carlo'!$S$35,MC_Paths_Base!T68+'Monte Carlo'!$T$35,MC_Paths_Base!U68+'Monte Carlo'!$U$35,MC_Paths_Base!V68+'Monte Carlo'!$V$35,MC_Paths_Base!W68+'Monte Carlo'!$W$35,MC_Paths_Base!X68+'Monte Carlo'!$X$35,MC_Paths_Base!Y68+'Monte Carlo'!$Y$35,MC_Paths_Base!Z68+'Monte Carlo'!$Z$35,MC_Paths_Base!AA68+'Monte Carlo'!$AA$35,MC_Paths_Base!AB68+'Monte Carlo'!$AB$35,MC_Paths_Base!AC68+'Monte Carlo'!$AC$35,MC_Paths_Base!AD68+'Monte Carlo'!$AD$35,MC_Paths_Base!AE68+'Monte Carlo'!$AE$35,MC_Paths_Base!AF68+'Monte Carlo'!$AF$35)</x:f>
        <x:v>-850644.3203501657</x:v>
      </x:c>
    </x:row>
    <x:row r="69">
      <x:c r="A69" t="s">
        <x:v>982</x:v>
      </x:c>
      <x:c r="B69" t="s">
        <x:v>146</x:v>
      </x:c>
      <x:c r="C69" s="50" t="n">
        <x:f>PERCENTILE(MC_Paths_Base!$B$5:$B$504,0.85)/'Monte Carlo'!B$31+'Monte Carlo'!B$37</x:f>
        <x:v>1029031.25</x:v>
      </x:c>
      <x:c r="D69" s="50" t="n">
        <x:f>PERCENTILE(MC_Paths_Base!$C$5:$C$504,0.85)/'Monte Carlo'!C$31+'Monte Carlo'!C$37</x:f>
        <x:v>775527.0846142292</x:v>
      </x:c>
      <x:c r="E69" s="50" t="n">
        <x:f>PERCENTILE(MC_Paths_Base!$D$5:$D$504,0.85)/'Monte Carlo'!D$31+'Monte Carlo'!D$37</x:f>
        <x:v>911903.095726483</x:v>
      </x:c>
      <x:c r="F69" s="50" t="n">
        <x:f>PERCENTILE(MC_Paths_Base!$E$5:$E$504,0.85)/'Monte Carlo'!E$31+'Monte Carlo'!E$37</x:f>
        <x:v>999843.1969561032</x:v>
      </x:c>
      <x:c r="G69" s="50" t="n">
        <x:f>PERCENTILE(MC_Paths_Base!$F$5:$F$504,0.85)/'Monte Carlo'!F$31+'Monte Carlo'!F$37</x:f>
        <x:v>1085176.9164756122</x:v>
      </x:c>
      <x:c r="H69" s="50" t="n">
        <x:f>PERCENTILE(MC_Paths_Base!$G$5:$G$504,0.85)/'Monte Carlo'!G$31+'Monte Carlo'!G$37</x:f>
        <x:v>1155753.87019649</x:v>
      </x:c>
      <x:c r="I69" s="50" t="n">
        <x:f>PERCENTILE(MC_Paths_Base!$H$5:$H$504,0.85)/'Monte Carlo'!H$31+'Monte Carlo'!H$37</x:f>
        <x:v>1247460.6858028413</x:v>
      </x:c>
      <x:c r="J69" s="50" t="n">
        <x:f>PERCENTILE(MC_Paths_Base!$I$5:$I$504,0.85)/'Monte Carlo'!I$31+'Monte Carlo'!I$37</x:f>
        <x:v>1348877.8149188547</x:v>
      </x:c>
      <x:c r="K69" s="50" t="n">
        <x:f>PERCENTILE(MC_Paths_Base!$J$5:$J$504,0.85)/'Monte Carlo'!J$31+'Monte Carlo'!J$37</x:f>
        <x:v>1440153.0611601102</x:v>
      </x:c>
      <x:c r="L69" s="50" t="n">
        <x:f>PERCENTILE(MC_Paths_Base!$K$5:$K$504,0.85)/'Monte Carlo'!K$31+'Monte Carlo'!K$37</x:f>
        <x:v>1511752.2047840904</x:v>
      </x:c>
      <x:c r="M69" s="50" t="n">
        <x:f>PERCENTILE(MC_Paths_Base!$L$5:$L$504,0.85)/'Monte Carlo'!L$31+'Monte Carlo'!L$37</x:f>
        <x:v>1667950.4966720147</x:v>
      </x:c>
      <x:c r="N69" s="50" t="n">
        <x:f>PERCENTILE(MC_Paths_Base!$M$5:$M$504,0.85)/'Monte Carlo'!M$31+'Monte Carlo'!M$37</x:f>
        <x:v>1702129.8380845857</x:v>
      </x:c>
      <x:c r="O69" s="50" t="n">
        <x:f>PERCENTILE(MC_Paths_Base!$N$5:$N$504,0.85)/'Monte Carlo'!N$31+'Monte Carlo'!N$37</x:f>
        <x:v>1896411.9912140006</x:v>
      </x:c>
      <x:c r="P69" s="50" t="n">
        <x:f>PERCENTILE(MC_Paths_Base!$O$5:$O$504,0.85)/'Monte Carlo'!O$31+'Monte Carlo'!O$37</x:f>
        <x:v>1988313.2076001787</x:v>
      </x:c>
      <x:c r="Q69" s="50" t="n">
        <x:f>PERCENTILE(MC_Paths_Base!$P$5:$P$504,0.85)/'Monte Carlo'!P$31+'Monte Carlo'!P$37</x:f>
        <x:v>2069366.8624790623</x:v>
      </x:c>
      <x:c r="R69" s="50" t="n">
        <x:f>PERCENTILE(MC_Paths_Base!$Q$5:$Q$504,0.85)/'Monte Carlo'!Q$31+'Monte Carlo'!Q$37</x:f>
        <x:v>2249602.7622950957</x:v>
      </x:c>
      <x:c r="S69" s="50" t="n">
        <x:f>PERCENTILE(MC_Paths_Base!$R$5:$R$504,0.85)/'Monte Carlo'!R$31+'Monte Carlo'!R$37</x:f>
        <x:v>2296598.310183325</x:v>
      </x:c>
      <x:c r="T69" s="50" t="n">
        <x:f>PERCENTILE(MC_Paths_Base!$S$5:$S$504,0.85)/'Monte Carlo'!S$31+'Monte Carlo'!S$37</x:f>
        <x:v>2404967.7375075133</x:v>
      </x:c>
      <x:c r="U69" s="50" t="n">
        <x:f>PERCENTILE(MC_Paths_Base!$T$5:$T$504,0.85)/'Monte Carlo'!T$31+'Monte Carlo'!T$37</x:f>
        <x:v>2390628.4401173536</x:v>
      </x:c>
      <x:c r="V69" s="50" t="n">
        <x:f>PERCENTILE(MC_Paths_Base!$U$5:$U$504,0.85)/'Monte Carlo'!U$31+'Monte Carlo'!U$37</x:f>
        <x:v>2518060.885601488</x:v>
      </x:c>
      <x:c r="W69" s="50" t="n">
        <x:f>PERCENTILE(MC_Paths_Base!$V$5:$V$504,0.85)/'Monte Carlo'!V$31+'Monte Carlo'!V$37</x:f>
        <x:v>2636527.329384831</x:v>
      </x:c>
      <x:c r="X69" s="50" t="n">
        <x:f>PERCENTILE(MC_Paths_Base!$W$5:$W$504,0.85)/'Monte Carlo'!W$31+'Monte Carlo'!W$37</x:f>
        <x:v>2849982.747309917</x:v>
      </x:c>
      <x:c r="Y69" s="50" t="n">
        <x:f>PERCENTILE(MC_Paths_Base!$X$5:$X$504,0.85)/'Monte Carlo'!X$31+'Monte Carlo'!X$37</x:f>
        <x:v>2941861.467521486</x:v>
      </x:c>
      <x:c r="Z69" s="50" t="n">
        <x:f>PERCENTILE(MC_Paths_Base!$Y$5:$Y$504,0.85)/'Monte Carlo'!Y$31+'Monte Carlo'!Y$37</x:f>
        <x:v>3233616.9948529177</x:v>
      </x:c>
      <x:c r="AA69" s="50" t="n">
        <x:f>PERCENTILE(MC_Paths_Base!$Z$5:$Z$504,0.85)/'Monte Carlo'!Z$31+'Monte Carlo'!Z$37</x:f>
        <x:v>3414776.2993562394</x:v>
      </x:c>
      <x:c r="AB69" s="50" t="n">
        <x:f>PERCENTILE(MC_Paths_Base!$AA$5:$AA$504,0.85)/'Monte Carlo'!AA$31+'Monte Carlo'!AA$37</x:f>
        <x:v>3375660.717108224</x:v>
      </x:c>
      <x:c r="AC69" s="50" t="n">
        <x:f>PERCENTILE(MC_Paths_Base!$AB$5:$AB$504,0.85)/'Monte Carlo'!AB$31+'Monte Carlo'!AB$37</x:f>
        <x:v>3790252.056456948</x:v>
      </x:c>
      <x:c r="AD69" s="50" t="n">
        <x:f>PERCENTILE(MC_Paths_Base!$AC$5:$AC$504,0.85)/'Monte Carlo'!AC$31+'Monte Carlo'!AC$37</x:f>
        <x:v>3972233.0776522807</x:v>
      </x:c>
      <x:c r="AE69" s="50" t="n">
        <x:f>PERCENTILE(MC_Paths_Base!$AD$5:$AD$504,0.85)/'Monte Carlo'!AD$31+'Monte Carlo'!AD$37</x:f>
        <x:v>3789016.2680817097</x:v>
      </x:c>
      <x:c r="AF69" s="50" t="n">
        <x:f>PERCENTILE(MC_Paths_Base!$AE$5:$AE$504,0.85)/'Monte Carlo'!AE$31+'Monte Carlo'!AE$37</x:f>
        <x:v>4137170.087340724</x:v>
      </x:c>
      <x:c r="AG69" s="50" t="n">
        <x:f>PERCENTILE(MC_Paths_Base!$AF$5:$AF$504,0.85)/'Monte Carlo'!AF$31+'Monte Carlo'!AF$37</x:f>
        <x:v>4495370.553638604</x:v>
      </x:c>
      <x:c r="AJ69" t="n">
        <x:f>MIN(MC_Paths_Base!B69:AF69)</x:f>
        <x:v>825686.2371773126</x:v>
      </x:c>
      <x:c r="AK69" t="n">
        <x:f>MIN(MC_Paths_Base!B69+'Monte Carlo'!$B$32,MC_Paths_Base!C69+'Monte Carlo'!$C$32,MC_Paths_Base!D69+'Monte Carlo'!$D$32,MC_Paths_Base!E69+'Monte Carlo'!$E$32,MC_Paths_Base!F69+'Monte Carlo'!$F$32,MC_Paths_Base!G69+'Monte Carlo'!$G$32,MC_Paths_Base!H69+'Monte Carlo'!$H$32,MC_Paths_Base!I69+'Monte Carlo'!$I$32,MC_Paths_Base!J69+'Monte Carlo'!$J$32,MC_Paths_Base!K69+'Monte Carlo'!$K$32,MC_Paths_Base!L69+'Monte Carlo'!$L$32,MC_Paths_Base!M69+'Monte Carlo'!$M$32,MC_Paths_Base!N69+'Monte Carlo'!$N$32,MC_Paths_Base!O69+'Monte Carlo'!$O$32,MC_Paths_Base!P69+'Monte Carlo'!$P$32,MC_Paths_Base!Q69+'Monte Carlo'!$Q$32,MC_Paths_Base!R69+'Monte Carlo'!$R$32,MC_Paths_Base!S69+'Monte Carlo'!$S$32,MC_Paths_Base!T69+'Monte Carlo'!$T$32,MC_Paths_Base!U69+'Monte Carlo'!$U$32,MC_Paths_Base!V69+'Monte Carlo'!$V$32,MC_Paths_Base!W69+'Monte Carlo'!$W$32,MC_Paths_Base!X69+'Monte Carlo'!$X$32,MC_Paths_Base!Y69+'Monte Carlo'!$Y$32,MC_Paths_Base!Z69+'Monte Carlo'!$Z$32,MC_Paths_Base!AA69+'Monte Carlo'!$AA$32,MC_Paths_Base!AB69+'Monte Carlo'!$AB$32,MC_Paths_Base!AC69+'Monte Carlo'!$AC$32,MC_Paths_Base!AD69+'Monte Carlo'!$AD$32,MC_Paths_Base!AE69+'Monte Carlo'!$AE$32,MC_Paths_Base!AF69+'Monte Carlo'!$AF$32)</x:f>
        <x:v>623797.1935925612</x:v>
      </x:c>
      <x:c r="AL69" t="n">
        <x:f>MIN(MC_Paths_Base!B69+'Monte Carlo'!$B$34,MC_Paths_Base!C69+'Monte Carlo'!$C$34,MC_Paths_Base!D69+'Monte Carlo'!$D$34,MC_Paths_Base!E69+'Monte Carlo'!$E$34,MC_Paths_Base!F69+'Monte Carlo'!$F$34,MC_Paths_Base!G69+'Monte Carlo'!$G$34,MC_Paths_Base!H69+'Monte Carlo'!$H$34,MC_Paths_Base!I69+'Monte Carlo'!$I$34,MC_Paths_Base!J69+'Monte Carlo'!$J$34,MC_Paths_Base!K69+'Monte Carlo'!$K$34,MC_Paths_Base!L69+'Monte Carlo'!$L$34,MC_Paths_Base!M69+'Monte Carlo'!$M$34,MC_Paths_Base!N69+'Monte Carlo'!$N$34,MC_Paths_Base!O69+'Monte Carlo'!$O$34,MC_Paths_Base!P69+'Monte Carlo'!$P$34,MC_Paths_Base!Q69+'Monte Carlo'!$Q$34,MC_Paths_Base!R69+'Monte Carlo'!$R$34,MC_Paths_Base!S69+'Monte Carlo'!$S$34,MC_Paths_Base!T69+'Monte Carlo'!$T$34,MC_Paths_Base!U69+'Monte Carlo'!$U$34,MC_Paths_Base!V69+'Monte Carlo'!$V$34,MC_Paths_Base!W69+'Monte Carlo'!$W$34,MC_Paths_Base!X69+'Monte Carlo'!$X$34,MC_Paths_Base!Y69+'Monte Carlo'!$Y$34,MC_Paths_Base!Z69+'Monte Carlo'!$Z$34,MC_Paths_Base!AA69+'Monte Carlo'!$AA$34,MC_Paths_Base!AB69+'Monte Carlo'!$AB$34,MC_Paths_Base!AC69+'Monte Carlo'!$AC$34,MC_Paths_Base!AD69+'Monte Carlo'!$AD$34,MC_Paths_Base!AE69+'Monte Carlo'!$AE$34,MC_Paths_Base!AF69+'Monte Carlo'!$AF$34)</x:f>
        <x:v>480471.97858356265</x:v>
      </x:c>
      <x:c r="AM69" t="n">
        <x:f>MIN(MC_Paths_Base!B69+'Monte Carlo'!$B$35,MC_Paths_Base!C69+'Monte Carlo'!$C$35,MC_Paths_Base!D69+'Monte Carlo'!$D$35,MC_Paths_Base!E69+'Monte Carlo'!$E$35,MC_Paths_Base!F69+'Monte Carlo'!$F$35,MC_Paths_Base!G69+'Monte Carlo'!$G$35,MC_Paths_Base!H69+'Monte Carlo'!$H$35,MC_Paths_Base!I69+'Monte Carlo'!$I$35,MC_Paths_Base!J69+'Monte Carlo'!$J$35,MC_Paths_Base!K69+'Monte Carlo'!$K$35,MC_Paths_Base!L69+'Monte Carlo'!$L$35,MC_Paths_Base!M69+'Monte Carlo'!$M$35,MC_Paths_Base!N69+'Monte Carlo'!$N$35,MC_Paths_Base!O69+'Monte Carlo'!$O$35,MC_Paths_Base!P69+'Monte Carlo'!$P$35,MC_Paths_Base!Q69+'Monte Carlo'!$Q$35,MC_Paths_Base!R69+'Monte Carlo'!$R$35,MC_Paths_Base!S69+'Monte Carlo'!$S$35,MC_Paths_Base!T69+'Monte Carlo'!$T$35,MC_Paths_Base!U69+'Monte Carlo'!$U$35,MC_Paths_Base!V69+'Monte Carlo'!$V$35,MC_Paths_Base!W69+'Monte Carlo'!$W$35,MC_Paths_Base!X69+'Monte Carlo'!$X$35,MC_Paths_Base!Y69+'Monte Carlo'!$Y$35,MC_Paths_Base!Z69+'Monte Carlo'!$Z$35,MC_Paths_Base!AA69+'Monte Carlo'!$AA$35,MC_Paths_Base!AB69+'Monte Carlo'!$AB$35,MC_Paths_Base!AC69+'Monte Carlo'!$AC$35,MC_Paths_Base!AD69+'Monte Carlo'!$AD$35,MC_Paths_Base!AE69+'Monte Carlo'!$AE$35,MC_Paths_Base!AF69+'Monte Carlo'!$AF$35)</x:f>
        <x:v>345845.67249881127</x:v>
      </x:c>
    </x:row>
    <x:row r="70">
      <x:c r="A70" t="s">
        <x:v>982</x:v>
      </x:c>
      <x:c r="B70" t="s">
        <x:v>148</x:v>
      </x:c>
      <x:c r="C70" s="50" t="n">
        <x:f>PERCENTILE(MC_Paths_Base!$B$5:$B$504,0.9)/'Monte Carlo'!B$31+'Monte Carlo'!B$37</x:f>
        <x:v>1029031.25</x:v>
      </x:c>
      <x:c r="D70" s="50" t="n">
        <x:f>PERCENTILE(MC_Paths_Base!$C$5:$C$504,0.9)/'Monte Carlo'!C$31+'Monte Carlo'!C$37</x:f>
        <x:v>807509.5184628519</x:v>
      </x:c>
      <x:c r="E70" s="50" t="n">
        <x:f>PERCENTILE(MC_Paths_Base!$D$5:$D$504,0.9)/'Monte Carlo'!D$31+'Monte Carlo'!D$37</x:f>
        <x:v>984030.5906955891</x:v>
      </x:c>
      <x:c r="F70" s="50" t="n">
        <x:f>PERCENTILE(MC_Paths_Base!$E$5:$E$504,0.9)/'Monte Carlo'!E$31+'Monte Carlo'!E$37</x:f>
        <x:v>1084613.787527364</x:v>
      </x:c>
      <x:c r="G70" s="50" t="n">
        <x:f>PERCENTILE(MC_Paths_Base!$F$5:$F$504,0.9)/'Monte Carlo'!F$31+'Monte Carlo'!F$37</x:f>
        <x:v>1188034.3062951341</x:v>
      </x:c>
      <x:c r="H70" s="50" t="n">
        <x:f>PERCENTILE(MC_Paths_Base!$G$5:$G$504,0.9)/'Monte Carlo'!G$31+'Monte Carlo'!G$37</x:f>
        <x:v>1304238.1348437974</x:v>
      </x:c>
      <x:c r="I70" s="50" t="n">
        <x:f>PERCENTILE(MC_Paths_Base!$H$5:$H$504,0.9)/'Monte Carlo'!H$31+'Monte Carlo'!H$37</x:f>
        <x:v>1415190.8371928649</x:v>
      </x:c>
      <x:c r="J70" s="50" t="n">
        <x:f>PERCENTILE(MC_Paths_Base!$I$5:$I$504,0.9)/'Monte Carlo'!I$31+'Monte Carlo'!I$37</x:f>
        <x:v>1559572.0350003554</x:v>
      </x:c>
      <x:c r="K70" s="50" t="n">
        <x:f>PERCENTILE(MC_Paths_Base!$J$5:$J$504,0.9)/'Monte Carlo'!J$31+'Monte Carlo'!J$37</x:f>
        <x:v>1651642.962078313</x:v>
      </x:c>
      <x:c r="L70" s="50" t="n">
        <x:f>PERCENTILE(MC_Paths_Base!$K$5:$K$504,0.9)/'Monte Carlo'!K$31+'Monte Carlo'!K$37</x:f>
        <x:v>1845664.4015559678</x:v>
      </x:c>
      <x:c r="M70" s="50" t="n">
        <x:f>PERCENTILE(MC_Paths_Base!$L$5:$L$504,0.9)/'Monte Carlo'!L$31+'Monte Carlo'!L$37</x:f>
        <x:v>1934363.4571526535</x:v>
      </x:c>
      <x:c r="N70" s="50" t="n">
        <x:f>PERCENTILE(MC_Paths_Base!$M$5:$M$504,0.9)/'Monte Carlo'!M$31+'Monte Carlo'!M$37</x:f>
        <x:v>2072487.377451569</x:v>
      </x:c>
      <x:c r="O70" s="50" t="n">
        <x:f>PERCENTILE(MC_Paths_Base!$N$5:$N$504,0.9)/'Monte Carlo'!N$31+'Monte Carlo'!N$37</x:f>
        <x:v>2196872.1536274874</x:v>
      </x:c>
      <x:c r="P70" s="50" t="n">
        <x:f>PERCENTILE(MC_Paths_Base!$O$5:$O$504,0.9)/'Monte Carlo'!O$31+'Monte Carlo'!O$37</x:f>
        <x:v>2292881.2807165333</x:v>
      </x:c>
      <x:c r="Q70" s="50" t="n">
        <x:f>PERCENTILE(MC_Paths_Base!$P$5:$P$504,0.9)/'Monte Carlo'!P$31+'Monte Carlo'!P$37</x:f>
        <x:v>2475353.5623728167</x:v>
      </x:c>
      <x:c r="R70" s="50" t="n">
        <x:f>PERCENTILE(MC_Paths_Base!$Q$5:$Q$504,0.9)/'Monte Carlo'!Q$31+'Monte Carlo'!Q$37</x:f>
        <x:v>2616082.0649685557</x:v>
      </x:c>
      <x:c r="S70" s="50" t="n">
        <x:f>PERCENTILE(MC_Paths_Base!$R$5:$R$504,0.9)/'Monte Carlo'!R$31+'Monte Carlo'!R$37</x:f>
        <x:v>2680296.8866578937</x:v>
      </x:c>
      <x:c r="T70" s="50" t="n">
        <x:f>PERCENTILE(MC_Paths_Base!$S$5:$S$504,0.9)/'Monte Carlo'!S$31+'Monte Carlo'!S$37</x:f>
        <x:v>2801953.442729297</x:v>
      </x:c>
      <x:c r="U70" s="50" t="n">
        <x:f>PERCENTILE(MC_Paths_Base!$T$5:$T$504,0.9)/'Monte Carlo'!T$31+'Monte Carlo'!T$37</x:f>
        <x:v>3027741.69887671</x:v>
      </x:c>
      <x:c r="V70" s="50" t="n">
        <x:f>PERCENTILE(MC_Paths_Base!$U$5:$U$504,0.9)/'Monte Carlo'!U$31+'Monte Carlo'!U$37</x:f>
        <x:v>3306789.636829061</x:v>
      </x:c>
      <x:c r="W70" s="50" t="n">
        <x:f>PERCENTILE(MC_Paths_Base!$V$5:$V$504,0.9)/'Monte Carlo'!V$31+'Monte Carlo'!V$37</x:f>
        <x:v>3347368.7306417897</x:v>
      </x:c>
      <x:c r="X70" s="50" t="n">
        <x:f>PERCENTILE(MC_Paths_Base!$W$5:$W$504,0.9)/'Monte Carlo'!W$31+'Monte Carlo'!W$37</x:f>
        <x:v>3605308.3167973883</x:v>
      </x:c>
      <x:c r="Y70" s="50" t="n">
        <x:f>PERCENTILE(MC_Paths_Base!$X$5:$X$504,0.9)/'Monte Carlo'!X$31+'Monte Carlo'!X$37</x:f>
        <x:v>3622749.04057042</x:v>
      </x:c>
      <x:c r="Z70" s="50" t="n">
        <x:f>PERCENTILE(MC_Paths_Base!$Y$5:$Y$504,0.9)/'Monte Carlo'!Y$31+'Monte Carlo'!Y$37</x:f>
        <x:v>4056918.800356902</x:v>
      </x:c>
      <x:c r="AA70" s="50" t="n">
        <x:f>PERCENTILE(MC_Paths_Base!$Z$5:$Z$504,0.9)/'Monte Carlo'!Z$31+'Monte Carlo'!Z$37</x:f>
        <x:v>4222366.647877106</x:v>
      </x:c>
      <x:c r="AB70" s="50" t="n">
        <x:f>PERCENTILE(MC_Paths_Base!$AA$5:$AA$504,0.9)/'Monte Carlo'!AA$31+'Monte Carlo'!AA$37</x:f>
        <x:v>4454696.970270613</x:v>
      </x:c>
      <x:c r="AC70" s="50" t="n">
        <x:f>PERCENTILE(MC_Paths_Base!$AB$5:$AB$504,0.9)/'Monte Carlo'!AB$31+'Monte Carlo'!AB$37</x:f>
        <x:v>4665551.144061319</x:v>
      </x:c>
      <x:c r="AD70" s="50" t="n">
        <x:f>PERCENTILE(MC_Paths_Base!$AC$5:$AC$504,0.9)/'Monte Carlo'!AC$31+'Monte Carlo'!AC$37</x:f>
        <x:v>4651402.404602865</x:v>
      </x:c>
      <x:c r="AE70" s="50" t="n">
        <x:f>PERCENTILE(MC_Paths_Base!$AD$5:$AD$504,0.9)/'Monte Carlo'!AD$31+'Monte Carlo'!AD$37</x:f>
        <x:v>5009005.425498645</x:v>
      </x:c>
      <x:c r="AF70" s="50" t="n">
        <x:f>PERCENTILE(MC_Paths_Base!$AE$5:$AE$504,0.9)/'Monte Carlo'!AE$31+'Monte Carlo'!AE$37</x:f>
        <x:v>5133241.602206648</x:v>
      </x:c>
      <x:c r="AG70" s="50" t="n">
        <x:f>PERCENTILE(MC_Paths_Base!$AF$5:$AF$504,0.9)/'Monte Carlo'!AF$31+'Monte Carlo'!AF$37</x:f>
        <x:v>5594755.480481337</x:v>
      </x:c>
      <x:c r="AJ70" t="n">
        <x:f>MIN(MC_Paths_Base!B70:AF70)</x:f>
        <x:v>657173.9064136783</x:v>
      </x:c>
      <x:c r="AK70" t="n">
        <x:f>MIN(MC_Paths_Base!B70+'Monte Carlo'!$B$32,MC_Paths_Base!C70+'Monte Carlo'!$C$32,MC_Paths_Base!D70+'Monte Carlo'!$D$32,MC_Paths_Base!E70+'Monte Carlo'!$E$32,MC_Paths_Base!F70+'Monte Carlo'!$F$32,MC_Paths_Base!G70+'Monte Carlo'!$G$32,MC_Paths_Base!H70+'Monte Carlo'!$H$32,MC_Paths_Base!I70+'Monte Carlo'!$I$32,MC_Paths_Base!J70+'Monte Carlo'!$J$32,MC_Paths_Base!K70+'Monte Carlo'!$K$32,MC_Paths_Base!L70+'Monte Carlo'!$L$32,MC_Paths_Base!M70+'Monte Carlo'!$M$32,MC_Paths_Base!N70+'Monte Carlo'!$N$32,MC_Paths_Base!O70+'Monte Carlo'!$O$32,MC_Paths_Base!P70+'Monte Carlo'!$P$32,MC_Paths_Base!Q70+'Monte Carlo'!$Q$32,MC_Paths_Base!R70+'Monte Carlo'!$R$32,MC_Paths_Base!S70+'Monte Carlo'!$S$32,MC_Paths_Base!T70+'Monte Carlo'!$T$32,MC_Paths_Base!U70+'Monte Carlo'!$U$32,MC_Paths_Base!V70+'Monte Carlo'!$V$32,MC_Paths_Base!W70+'Monte Carlo'!$W$32,MC_Paths_Base!X70+'Monte Carlo'!$X$32,MC_Paths_Base!Y70+'Monte Carlo'!$Y$32,MC_Paths_Base!Z70+'Monte Carlo'!$Z$32,MC_Paths_Base!AA70+'Monte Carlo'!$AA$32,MC_Paths_Base!AB70+'Monte Carlo'!$AB$32,MC_Paths_Base!AC70+'Monte Carlo'!$AC$32,MC_Paths_Base!AD70+'Monte Carlo'!$AD$32,MC_Paths_Base!AE70+'Monte Carlo'!$AE$32,MC_Paths_Base!AF70+'Monte Carlo'!$AF$32)</x:f>
        <x:v>451922.41703767725</x:v>
      </x:c>
      <x:c r="AL70" t="n">
        <x:f>MIN(MC_Paths_Base!B70+'Monte Carlo'!$B$34,MC_Paths_Base!C70+'Monte Carlo'!$C$34,MC_Paths_Base!D70+'Monte Carlo'!$D$34,MC_Paths_Base!E70+'Monte Carlo'!$E$34,MC_Paths_Base!F70+'Monte Carlo'!$F$34,MC_Paths_Base!G70+'Monte Carlo'!$G$34,MC_Paths_Base!H70+'Monte Carlo'!$H$34,MC_Paths_Base!I70+'Monte Carlo'!$I$34,MC_Paths_Base!J70+'Monte Carlo'!$J$34,MC_Paths_Base!K70+'Monte Carlo'!$K$34,MC_Paths_Base!L70+'Monte Carlo'!$L$34,MC_Paths_Base!M70+'Monte Carlo'!$M$34,MC_Paths_Base!N70+'Monte Carlo'!$N$34,MC_Paths_Base!O70+'Monte Carlo'!$O$34,MC_Paths_Base!P70+'Monte Carlo'!$P$34,MC_Paths_Base!Q70+'Monte Carlo'!$Q$34,MC_Paths_Base!R70+'Monte Carlo'!$R$34,MC_Paths_Base!S70+'Monte Carlo'!$S$34,MC_Paths_Base!T70+'Monte Carlo'!$T$34,MC_Paths_Base!U70+'Monte Carlo'!$U$34,MC_Paths_Base!V70+'Monte Carlo'!$V$34,MC_Paths_Base!W70+'Monte Carlo'!$W$34,MC_Paths_Base!X70+'Monte Carlo'!$X$34,MC_Paths_Base!Y70+'Monte Carlo'!$Y$34,MC_Paths_Base!Z70+'Monte Carlo'!$Z$34,MC_Paths_Base!AA70+'Monte Carlo'!$AA$34,MC_Paths_Base!AB70+'Monte Carlo'!$AB$34,MC_Paths_Base!AC70+'Monte Carlo'!$AC$34,MC_Paths_Base!AD70+'Monte Carlo'!$AD$34,MC_Paths_Base!AE70+'Monte Carlo'!$AE$34,MC_Paths_Base!AF70+'Monte Carlo'!$AF$34)</x:f>
        <x:v>132002.41240837646</x:v>
      </x:c>
      <x:c r="AM70" t="n">
        <x:f>MIN(MC_Paths_Base!B70+'Monte Carlo'!$B$35,MC_Paths_Base!C70+'Monte Carlo'!$C$35,MC_Paths_Base!D70+'Monte Carlo'!$D$35,MC_Paths_Base!E70+'Monte Carlo'!$E$35,MC_Paths_Base!F70+'Monte Carlo'!$F$35,MC_Paths_Base!G70+'Monte Carlo'!$G$35,MC_Paths_Base!H70+'Monte Carlo'!$H$35,MC_Paths_Base!I70+'Monte Carlo'!$I$35,MC_Paths_Base!J70+'Monte Carlo'!$J$35,MC_Paths_Base!K70+'Monte Carlo'!$K$35,MC_Paths_Base!L70+'Monte Carlo'!$L$35,MC_Paths_Base!M70+'Monte Carlo'!$M$35,MC_Paths_Base!N70+'Monte Carlo'!$N$35,MC_Paths_Base!O70+'Monte Carlo'!$O$35,MC_Paths_Base!P70+'Monte Carlo'!$P$35,MC_Paths_Base!Q70+'Monte Carlo'!$Q$35,MC_Paths_Base!R70+'Monte Carlo'!$R$35,MC_Paths_Base!S70+'Monte Carlo'!$S$35,MC_Paths_Base!T70+'Monte Carlo'!$T$35,MC_Paths_Base!U70+'Monte Carlo'!$U$35,MC_Paths_Base!V70+'Monte Carlo'!$V$35,MC_Paths_Base!W70+'Monte Carlo'!$W$35,MC_Paths_Base!X70+'Monte Carlo'!$X$35,MC_Paths_Base!Y70+'Monte Carlo'!$Y$35,MC_Paths_Base!Z70+'Monte Carlo'!$Z$35,MC_Paths_Base!AA70+'Monte Carlo'!$AA$35,MC_Paths_Base!AB70+'Monte Carlo'!$AB$35,MC_Paths_Base!AC70+'Monte Carlo'!$AC$35,MC_Paths_Base!AD70+'Monte Carlo'!$AD$35,MC_Paths_Base!AE70+'Monte Carlo'!$AE$35,MC_Paths_Base!AF70+'Monte Carlo'!$AF$35)</x:f>
        <x:v>67753.44267866772</x:v>
      </x:c>
    </x:row>
    <x:row r="71">
      <x:c r="A71" t="s">
        <x:v>982</x:v>
      </x:c>
      <x:c r="B71" t="s">
        <x:v>151</x:v>
      </x:c>
      <x:c r="C71" s="50" t="n">
        <x:f>PERCENTILE(MC_Paths_Base!$B$5:$B$504,0.95)/'Monte Carlo'!B$31+'Monte Carlo'!B$37</x:f>
        <x:v>1029031.25</x:v>
      </x:c>
      <x:c r="D71" s="50" t="n">
        <x:f>PERCENTILE(MC_Paths_Base!$C$5:$C$504,0.95)/'Monte Carlo'!C$31+'Monte Carlo'!C$37</x:f>
        <x:v>890903.5627827195</x:v>
      </x:c>
      <x:c r="E71" s="50" t="n">
        <x:f>PERCENTILE(MC_Paths_Base!$D$5:$D$504,0.95)/'Monte Carlo'!D$31+'Monte Carlo'!D$37</x:f>
        <x:v>1073960.9270249812</x:v>
      </x:c>
      <x:c r="F71" s="50" t="n">
        <x:f>PERCENTILE(MC_Paths_Base!$E$5:$E$504,0.95)/'Monte Carlo'!E$31+'Monte Carlo'!E$37</x:f>
        <x:v>1261254.6059014616</x:v>
      </x:c>
      <x:c r="G71" s="50" t="n">
        <x:f>PERCENTILE(MC_Paths_Base!$F$5:$F$504,0.95)/'Monte Carlo'!F$31+'Monte Carlo'!F$37</x:f>
        <x:v>1436295.3881322215</x:v>
      </x:c>
      <x:c r="H71" s="50" t="n">
        <x:f>PERCENTILE(MC_Paths_Base!$G$5:$G$504,0.95)/'Monte Carlo'!G$31+'Monte Carlo'!G$37</x:f>
        <x:v>1511608.1944612684</x:v>
      </x:c>
      <x:c r="I71" s="50" t="n">
        <x:f>PERCENTILE(MC_Paths_Base!$H$5:$H$504,0.95)/'Monte Carlo'!H$31+'Monte Carlo'!H$37</x:f>
        <x:v>1668140.068659658</x:v>
      </x:c>
      <x:c r="J71" s="50" t="n">
        <x:f>PERCENTILE(MC_Paths_Base!$I$5:$I$504,0.95)/'Monte Carlo'!I$31+'Monte Carlo'!I$37</x:f>
        <x:v>1819149.5808795933</x:v>
      </x:c>
      <x:c r="K71" s="50" t="n">
        <x:f>PERCENTILE(MC_Paths_Base!$J$5:$J$504,0.95)/'Monte Carlo'!J$31+'Monte Carlo'!J$37</x:f>
        <x:v>2014820.3243582936</x:v>
      </x:c>
      <x:c r="L71" s="50" t="n">
        <x:f>PERCENTILE(MC_Paths_Base!$K$5:$K$504,0.95)/'Monte Carlo'!K$31+'Monte Carlo'!K$37</x:f>
        <x:v>2216546.234675956</x:v>
      </x:c>
      <x:c r="M71" s="50" t="n">
        <x:f>PERCENTILE(MC_Paths_Base!$L$5:$L$504,0.95)/'Monte Carlo'!L$31+'Monte Carlo'!L$37</x:f>
        <x:v>2226506.138673074</x:v>
      </x:c>
      <x:c r="N71" s="50" t="n">
        <x:f>PERCENTILE(MC_Paths_Base!$M$5:$M$504,0.95)/'Monte Carlo'!M$31+'Monte Carlo'!M$37</x:f>
        <x:v>2477248.305004648</x:v>
      </x:c>
      <x:c r="O71" s="50" t="n">
        <x:f>PERCENTILE(MC_Paths_Base!$N$5:$N$504,0.95)/'Monte Carlo'!N$31+'Monte Carlo'!N$37</x:f>
        <x:v>2710349.39646615</x:v>
      </x:c>
      <x:c r="P71" s="50" t="n">
        <x:f>PERCENTILE(MC_Paths_Base!$O$5:$O$504,0.95)/'Monte Carlo'!O$31+'Monte Carlo'!O$37</x:f>
        <x:v>2939810.561897231</x:v>
      </x:c>
      <x:c r="Q71" s="50" t="n">
        <x:f>PERCENTILE(MC_Paths_Base!$P$5:$P$504,0.95)/'Monte Carlo'!P$31+'Monte Carlo'!P$37</x:f>
        <x:v>2890594.5403772406</x:v>
      </x:c>
      <x:c r="R71" s="50" t="n">
        <x:f>PERCENTILE(MC_Paths_Base!$Q$5:$Q$504,0.95)/'Monte Carlo'!Q$31+'Monte Carlo'!Q$37</x:f>
        <x:v>3264580.4710207586</x:v>
      </x:c>
      <x:c r="S71" s="50" t="n">
        <x:f>PERCENTILE(MC_Paths_Base!$R$5:$R$504,0.95)/'Monte Carlo'!R$31+'Monte Carlo'!R$37</x:f>
        <x:v>3745029.247037543</x:v>
      </x:c>
      <x:c r="T71" s="50" t="n">
        <x:f>PERCENTILE(MC_Paths_Base!$S$5:$S$504,0.95)/'Monte Carlo'!S$31+'Monte Carlo'!S$37</x:f>
        <x:v>3880048.9008669998</x:v>
      </x:c>
      <x:c r="U71" s="50" t="n">
        <x:f>PERCENTILE(MC_Paths_Base!$T$5:$T$504,0.95)/'Monte Carlo'!T$31+'Monte Carlo'!T$37</x:f>
        <x:v>4294898.996855667</x:v>
      </x:c>
      <x:c r="V71" s="50" t="n">
        <x:f>PERCENTILE(MC_Paths_Base!$U$5:$U$504,0.95)/'Monte Carlo'!U$31+'Monte Carlo'!U$37</x:f>
        <x:v>4295216.760757216</x:v>
      </x:c>
      <x:c r="W71" s="50" t="n">
        <x:f>PERCENTILE(MC_Paths_Base!$V$5:$V$504,0.95)/'Monte Carlo'!V$31+'Monte Carlo'!V$37</x:f>
        <x:v>4743888.312749763</x:v>
      </x:c>
      <x:c r="X71" s="50" t="n">
        <x:f>PERCENTILE(MC_Paths_Base!$W$5:$W$504,0.95)/'Monte Carlo'!W$31+'Monte Carlo'!W$37</x:f>
        <x:v>4814096.615780979</x:v>
      </x:c>
      <x:c r="Y71" s="50" t="n">
        <x:f>PERCENTILE(MC_Paths_Base!$X$5:$X$504,0.95)/'Monte Carlo'!X$31+'Monte Carlo'!X$37</x:f>
        <x:v>5130170.473774155</x:v>
      </x:c>
      <x:c r="Z71" s="50" t="n">
        <x:f>PERCENTILE(MC_Paths_Base!$Y$5:$Y$504,0.95)/'Monte Carlo'!Y$31+'Monte Carlo'!Y$37</x:f>
        <x:v>5243704.458202914</x:v>
      </x:c>
      <x:c r="AA71" s="50" t="n">
        <x:f>PERCENTILE(MC_Paths_Base!$Z$5:$Z$504,0.95)/'Monte Carlo'!Z$31+'Monte Carlo'!Z$37</x:f>
        <x:v>5379728.487680264</x:v>
      </x:c>
      <x:c r="AB71" s="50" t="n">
        <x:f>PERCENTILE(MC_Paths_Base!$AA$5:$AA$504,0.95)/'Monte Carlo'!AA$31+'Monte Carlo'!AA$37</x:f>
        <x:v>5685243.582515376</x:v>
      </x:c>
      <x:c r="AC71" s="50" t="n">
        <x:f>PERCENTILE(MC_Paths_Base!$AB$5:$AB$504,0.95)/'Monte Carlo'!AB$31+'Monte Carlo'!AB$37</x:f>
        <x:v>6112206.281302657</x:v>
      </x:c>
      <x:c r="AD71" s="50" t="n">
        <x:f>PERCENTILE(MC_Paths_Base!$AC$5:$AC$504,0.95)/'Monte Carlo'!AC$31+'Monte Carlo'!AC$37</x:f>
        <x:v>6643287.223453873</x:v>
      </x:c>
      <x:c r="AE71" s="50" t="n">
        <x:f>PERCENTILE(MC_Paths_Base!$AD$5:$AD$504,0.95)/'Monte Carlo'!AD$31+'Monte Carlo'!AD$37</x:f>
        <x:v>6870035.686928732</x:v>
      </x:c>
      <x:c r="AF71" s="50" t="n">
        <x:f>PERCENTILE(MC_Paths_Base!$AE$5:$AE$504,0.95)/'Monte Carlo'!AE$31+'Monte Carlo'!AE$37</x:f>
        <x:v>7284814.733885769</x:v>
      </x:c>
      <x:c r="AG71" s="50" t="n">
        <x:f>PERCENTILE(MC_Paths_Base!$AF$5:$AF$504,0.95)/'Monte Carlo'!AF$31+'Monte Carlo'!AF$37</x:f>
        <x:v>7336270.171656294</x:v>
      </x:c>
      <x:c r="AJ71" t="n">
        <x:f>MIN(MC_Paths_Base!B71:AF71)</x:f>
        <x:v>1029031.25</x:v>
      </x:c>
      <x:c r="AK71" t="n">
        <x:f>MIN(MC_Paths_Base!B71+'Monte Carlo'!$B$32,MC_Paths_Base!C71+'Monte Carlo'!$C$32,MC_Paths_Base!D71+'Monte Carlo'!$D$32,MC_Paths_Base!E71+'Monte Carlo'!$E$32,MC_Paths_Base!F71+'Monte Carlo'!$F$32,MC_Paths_Base!G71+'Monte Carlo'!$G$32,MC_Paths_Base!H71+'Monte Carlo'!$H$32,MC_Paths_Base!I71+'Monte Carlo'!$I$32,MC_Paths_Base!J71+'Monte Carlo'!$J$32,MC_Paths_Base!K71+'Monte Carlo'!$K$32,MC_Paths_Base!L71+'Monte Carlo'!$L$32,MC_Paths_Base!M71+'Monte Carlo'!$M$32,MC_Paths_Base!N71+'Monte Carlo'!$N$32,MC_Paths_Base!O71+'Monte Carlo'!$O$32,MC_Paths_Base!P71+'Monte Carlo'!$P$32,MC_Paths_Base!Q71+'Monte Carlo'!$Q$32,MC_Paths_Base!R71+'Monte Carlo'!$R$32,MC_Paths_Base!S71+'Monte Carlo'!$S$32,MC_Paths_Base!T71+'Monte Carlo'!$T$32,MC_Paths_Base!U71+'Monte Carlo'!$U$32,MC_Paths_Base!V71+'Monte Carlo'!$V$32,MC_Paths_Base!W71+'Monte Carlo'!$W$32,MC_Paths_Base!X71+'Monte Carlo'!$X$32,MC_Paths_Base!Y71+'Monte Carlo'!$Y$32,MC_Paths_Base!Z71+'Monte Carlo'!$Z$32,MC_Paths_Base!AA71+'Monte Carlo'!$AA$32,MC_Paths_Base!AB71+'Monte Carlo'!$AB$32,MC_Paths_Base!AC71+'Monte Carlo'!$AC$32,MC_Paths_Base!AD71+'Monte Carlo'!$AD$32,MC_Paths_Base!AE71+'Monte Carlo'!$AE$32,MC_Paths_Base!AF71+'Monte Carlo'!$AF$32)</x:f>
        <x:v>1018800.8609349413</x:v>
      </x:c>
      <x:c r="AL71" t="n">
        <x:f>MIN(MC_Paths_Base!B71+'Monte Carlo'!$B$34,MC_Paths_Base!C71+'Monte Carlo'!$C$34,MC_Paths_Base!D71+'Monte Carlo'!$D$34,MC_Paths_Base!E71+'Monte Carlo'!$E$34,MC_Paths_Base!F71+'Monte Carlo'!$F$34,MC_Paths_Base!G71+'Monte Carlo'!$G$34,MC_Paths_Base!H71+'Monte Carlo'!$H$34,MC_Paths_Base!I71+'Monte Carlo'!$I$34,MC_Paths_Base!J71+'Monte Carlo'!$J$34,MC_Paths_Base!K71+'Monte Carlo'!$K$34,MC_Paths_Base!L71+'Monte Carlo'!$L$34,MC_Paths_Base!M71+'Monte Carlo'!$M$34,MC_Paths_Base!N71+'Monte Carlo'!$N$34,MC_Paths_Base!O71+'Monte Carlo'!$O$34,MC_Paths_Base!P71+'Monte Carlo'!$P$34,MC_Paths_Base!Q71+'Monte Carlo'!$Q$34,MC_Paths_Base!R71+'Monte Carlo'!$R$34,MC_Paths_Base!S71+'Monte Carlo'!$S$34,MC_Paths_Base!T71+'Monte Carlo'!$T$34,MC_Paths_Base!U71+'Monte Carlo'!$U$34,MC_Paths_Base!V71+'Monte Carlo'!$V$34,MC_Paths_Base!W71+'Monte Carlo'!$W$34,MC_Paths_Base!X71+'Monte Carlo'!$X$34,MC_Paths_Base!Y71+'Monte Carlo'!$Y$34,MC_Paths_Base!Z71+'Monte Carlo'!$Z$34,MC_Paths_Base!AA71+'Monte Carlo'!$AA$34,MC_Paths_Base!AB71+'Monte Carlo'!$AB$34,MC_Paths_Base!AC71+'Monte Carlo'!$AC$34,MC_Paths_Base!AD71+'Monte Carlo'!$AD$34,MC_Paths_Base!AE71+'Monte Carlo'!$AE$34,MC_Paths_Base!AF71+'Monte Carlo'!$AF$34)</x:f>
        <x:v>108983.151843281</x:v>
      </x:c>
      <x:c r="AM71" t="n">
        <x:f>MIN(MC_Paths_Base!B71+'Monte Carlo'!$B$35,MC_Paths_Base!C71+'Monte Carlo'!$C$35,MC_Paths_Base!D71+'Monte Carlo'!$D$35,MC_Paths_Base!E71+'Monte Carlo'!$E$35,MC_Paths_Base!F71+'Monte Carlo'!$F$35,MC_Paths_Base!G71+'Monte Carlo'!$G$35,MC_Paths_Base!H71+'Monte Carlo'!$H$35,MC_Paths_Base!I71+'Monte Carlo'!$I$35,MC_Paths_Base!J71+'Monte Carlo'!$J$35,MC_Paths_Base!K71+'Monte Carlo'!$K$35,MC_Paths_Base!L71+'Monte Carlo'!$L$35,MC_Paths_Base!M71+'Monte Carlo'!$M$35,MC_Paths_Base!N71+'Monte Carlo'!$N$35,MC_Paths_Base!O71+'Monte Carlo'!$O$35,MC_Paths_Base!P71+'Monte Carlo'!$P$35,MC_Paths_Base!Q71+'Monte Carlo'!$Q$35,MC_Paths_Base!R71+'Monte Carlo'!$R$35,MC_Paths_Base!S71+'Monte Carlo'!$S$35,MC_Paths_Base!T71+'Monte Carlo'!$T$35,MC_Paths_Base!U71+'Monte Carlo'!$U$35,MC_Paths_Base!V71+'Monte Carlo'!$V$35,MC_Paths_Base!W71+'Monte Carlo'!$W$35,MC_Paths_Base!X71+'Monte Carlo'!$X$35,MC_Paths_Base!Y71+'Monte Carlo'!$Y$35,MC_Paths_Base!Z71+'Monte Carlo'!$Z$35,MC_Paths_Base!AA71+'Monte Carlo'!$AA$35,MC_Paths_Base!AB71+'Monte Carlo'!$AB$35,MC_Paths_Base!AC71+'Monte Carlo'!$AC$35,MC_Paths_Base!AD71+'Monte Carlo'!$AD$35,MC_Paths_Base!AE71+'Monte Carlo'!$AE$35,MC_Paths_Base!AF71+'Monte Carlo'!$AF$35)</x:f>
        <x:v>170529.75117723038</x:v>
      </x:c>
    </x:row>
    <x:row r="72">
      <x:c r="C72" s="50"/>
      <x:c r="D72" s="50"/>
      <x:c r="E72" s="50"/>
      <x:c r="F72" s="50"/>
      <x:c r="G72" s="50"/>
      <x:c r="H72" s="50"/>
      <x:c r="I72" s="50"/>
      <x:c r="J72" s="50"/>
      <x:c r="K72" s="50"/>
      <x:c r="L72" s="50"/>
      <x:c r="M72" s="50"/>
      <x:c r="N72" s="50"/>
      <x:c r="O72" s="50"/>
      <x:c r="P72" s="50"/>
      <x:c r="Q72" s="50"/>
      <x:c r="R72" s="50"/>
      <x:c r="S72" s="50"/>
      <x:c r="T72" s="50"/>
      <x:c r="U72" s="50"/>
      <x:c r="V72" s="50"/>
      <x:c r="W72" s="50"/>
      <x:c r="X72" s="50"/>
      <x:c r="Y72" s="50"/>
      <x:c r="Z72" s="50"/>
      <x:c r="AA72" s="50"/>
      <x:c r="AB72" s="50"/>
      <x:c r="AC72" s="50"/>
      <x:c r="AD72" s="50"/>
      <x:c r="AE72" s="50"/>
      <x:c r="AF72" s="50"/>
      <x:c r="AG72" s="50"/>
      <x:c r="AJ72" t="n">
        <x:f>MIN(MC_Paths_Base!B72:AF72)</x:f>
        <x:v>1029031.25</x:v>
      </x:c>
      <x:c r="AK72" t="n">
        <x:f>MIN(MC_Paths_Base!B72+'Monte Carlo'!$B$32,MC_Paths_Base!C72+'Monte Carlo'!$C$32,MC_Paths_Base!D72+'Monte Carlo'!$D$32,MC_Paths_Base!E72+'Monte Carlo'!$E$32,MC_Paths_Base!F72+'Monte Carlo'!$F$32,MC_Paths_Base!G72+'Monte Carlo'!$G$32,MC_Paths_Base!H72+'Monte Carlo'!$H$32,MC_Paths_Base!I72+'Monte Carlo'!$I$32,MC_Paths_Base!J72+'Monte Carlo'!$J$32,MC_Paths_Base!K72+'Monte Carlo'!$K$32,MC_Paths_Base!L72+'Monte Carlo'!$L$32,MC_Paths_Base!M72+'Monte Carlo'!$M$32,MC_Paths_Base!N72+'Monte Carlo'!$N$32,MC_Paths_Base!O72+'Monte Carlo'!$O$32,MC_Paths_Base!P72+'Monte Carlo'!$P$32,MC_Paths_Base!Q72+'Monte Carlo'!$Q$32,MC_Paths_Base!R72+'Monte Carlo'!$R$32,MC_Paths_Base!S72+'Monte Carlo'!$S$32,MC_Paths_Base!T72+'Monte Carlo'!$T$32,MC_Paths_Base!U72+'Monte Carlo'!$U$32,MC_Paths_Base!V72+'Monte Carlo'!$V$32,MC_Paths_Base!W72+'Monte Carlo'!$W$32,MC_Paths_Base!X72+'Monte Carlo'!$X$32,MC_Paths_Base!Y72+'Monte Carlo'!$Y$32,MC_Paths_Base!Z72+'Monte Carlo'!$Z$32,MC_Paths_Base!AA72+'Monte Carlo'!$AA$32,MC_Paths_Base!AB72+'Monte Carlo'!$AB$32,MC_Paths_Base!AC72+'Monte Carlo'!$AC$32,MC_Paths_Base!AD72+'Monte Carlo'!$AD$32,MC_Paths_Base!AE72+'Monte Carlo'!$AE$32,MC_Paths_Base!AF72+'Monte Carlo'!$AF$32)</x:f>
        <x:v>932257.4372780088</x:v>
      </x:c>
      <x:c r="AL72" t="n">
        <x:f>MIN(MC_Paths_Base!B72+'Monte Carlo'!$B$34,MC_Paths_Base!C72+'Monte Carlo'!$C$34,MC_Paths_Base!D72+'Monte Carlo'!$D$34,MC_Paths_Base!E72+'Monte Carlo'!$E$34,MC_Paths_Base!F72+'Monte Carlo'!$F$34,MC_Paths_Base!G72+'Monte Carlo'!$G$34,MC_Paths_Base!H72+'Monte Carlo'!$H$34,MC_Paths_Base!I72+'Monte Carlo'!$I$34,MC_Paths_Base!J72+'Monte Carlo'!$J$34,MC_Paths_Base!K72+'Monte Carlo'!$K$34,MC_Paths_Base!L72+'Monte Carlo'!$L$34,MC_Paths_Base!M72+'Monte Carlo'!$M$34,MC_Paths_Base!N72+'Monte Carlo'!$N$34,MC_Paths_Base!O72+'Monte Carlo'!$O$34,MC_Paths_Base!P72+'Monte Carlo'!$P$34,MC_Paths_Base!Q72+'Monte Carlo'!$Q$34,MC_Paths_Base!R72+'Monte Carlo'!$R$34,MC_Paths_Base!S72+'Monte Carlo'!$S$34,MC_Paths_Base!T72+'Monte Carlo'!$T$34,MC_Paths_Base!U72+'Monte Carlo'!$U$34,MC_Paths_Base!V72+'Monte Carlo'!$V$34,MC_Paths_Base!W72+'Monte Carlo'!$W$34,MC_Paths_Base!X72+'Monte Carlo'!$X$34,MC_Paths_Base!Y72+'Monte Carlo'!$Y$34,MC_Paths_Base!Z72+'Monte Carlo'!$Z$34,MC_Paths_Base!AA72+'Monte Carlo'!$AA$34,MC_Paths_Base!AB72+'Monte Carlo'!$AB$34,MC_Paths_Base!AC72+'Monte Carlo'!$AC$34,MC_Paths_Base!AD72+'Monte Carlo'!$AD$34,MC_Paths_Base!AE72+'Monte Carlo'!$AE$34,MC_Paths_Base!AF72+'Monte Carlo'!$AF$34)</x:f>
        <x:v>-76268.8888780172</x:v>
      </x:c>
      <x:c r="AM72" t="n">
        <x:f>MIN(MC_Paths_Base!B72+'Monte Carlo'!$B$35,MC_Paths_Base!C72+'Monte Carlo'!$C$35,MC_Paths_Base!D72+'Monte Carlo'!$D$35,MC_Paths_Base!E72+'Monte Carlo'!$E$35,MC_Paths_Base!F72+'Monte Carlo'!$F$35,MC_Paths_Base!G72+'Monte Carlo'!$G$35,MC_Paths_Base!H72+'Monte Carlo'!$H$35,MC_Paths_Base!I72+'Monte Carlo'!$I$35,MC_Paths_Base!J72+'Monte Carlo'!$J$35,MC_Paths_Base!K72+'Monte Carlo'!$K$35,MC_Paths_Base!L72+'Monte Carlo'!$L$35,MC_Paths_Base!M72+'Monte Carlo'!$M$35,MC_Paths_Base!N72+'Monte Carlo'!$N$35,MC_Paths_Base!O72+'Monte Carlo'!$O$35,MC_Paths_Base!P72+'Monte Carlo'!$P$35,MC_Paths_Base!Q72+'Monte Carlo'!$Q$35,MC_Paths_Base!R72+'Monte Carlo'!$R$35,MC_Paths_Base!S72+'Monte Carlo'!$S$35,MC_Paths_Base!T72+'Monte Carlo'!$T$35,MC_Paths_Base!U72+'Monte Carlo'!$U$35,MC_Paths_Base!V72+'Monte Carlo'!$V$35,MC_Paths_Base!W72+'Monte Carlo'!$W$35,MC_Paths_Base!X72+'Monte Carlo'!$X$35,MC_Paths_Base!Y72+'Monte Carlo'!$Y$35,MC_Paths_Base!Z72+'Monte Carlo'!$Z$35,MC_Paths_Base!AA72+'Monte Carlo'!$AA$35,MC_Paths_Base!AB72+'Monte Carlo'!$AB$35,MC_Paths_Base!AC72+'Monte Carlo'!$AC$35,MC_Paths_Base!AD72+'Monte Carlo'!$AD$35,MC_Paths_Base!AE72+'Monte Carlo'!$AE$35,MC_Paths_Base!AF72+'Monte Carlo'!$AF$35)</x:f>
        <x:v>37618.21077059163</x:v>
      </x:c>
    </x:row>
    <x:row r="73">
      <x:c r="A73" s="41" t="s">
        <x:v>1067</x:v>
      </x:c>
      <x:c r="B73" s="4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  <x:c r="M73" s="51"/>
      <x:c r="N73" s="51"/>
      <x:c r="O73" s="51"/>
      <x:c r="P73" s="51"/>
      <x:c r="Q73" s="51"/>
      <x:c r="R73" s="51"/>
      <x:c r="S73" s="51"/>
      <x:c r="T73" s="51"/>
      <x:c r="U73" s="51"/>
      <x:c r="V73" s="51"/>
      <x:c r="W73" s="51"/>
      <x:c r="X73" s="51"/>
      <x:c r="Y73" s="51"/>
      <x:c r="Z73" s="51"/>
      <x:c r="AA73" s="51"/>
      <x:c r="AB73" s="51"/>
      <x:c r="AC73" s="51"/>
      <x:c r="AD73" s="51"/>
      <x:c r="AE73" s="51"/>
      <x:c r="AF73" s="51"/>
      <x:c r="AG73" s="51"/>
      <x:c r="AJ73" t="n">
        <x:f>MIN(MC_Paths_Base!B73:AF73)</x:f>
        <x:v>901699.6823906545</x:v>
      </x:c>
      <x:c r="AK73" t="n">
        <x:f>MIN(MC_Paths_Base!B73+'Monte Carlo'!$B$32,MC_Paths_Base!C73+'Monte Carlo'!$C$32,MC_Paths_Base!D73+'Monte Carlo'!$D$32,MC_Paths_Base!E73+'Monte Carlo'!$E$32,MC_Paths_Base!F73+'Monte Carlo'!$F$32,MC_Paths_Base!G73+'Monte Carlo'!$G$32,MC_Paths_Base!H73+'Monte Carlo'!$H$32,MC_Paths_Base!I73+'Monte Carlo'!$I$32,MC_Paths_Base!J73+'Monte Carlo'!$J$32,MC_Paths_Base!K73+'Monte Carlo'!$K$32,MC_Paths_Base!L73+'Monte Carlo'!$L$32,MC_Paths_Base!M73+'Monte Carlo'!$M$32,MC_Paths_Base!N73+'Monte Carlo'!$N$32,MC_Paths_Base!O73+'Monte Carlo'!$O$32,MC_Paths_Base!P73+'Monte Carlo'!$P$32,MC_Paths_Base!Q73+'Monte Carlo'!$Q$32,MC_Paths_Base!R73+'Monte Carlo'!$R$32,MC_Paths_Base!S73+'Monte Carlo'!$S$32,MC_Paths_Base!T73+'Monte Carlo'!$T$32,MC_Paths_Base!U73+'Monte Carlo'!$U$32,MC_Paths_Base!V73+'Monte Carlo'!$V$32,MC_Paths_Base!W73+'Monte Carlo'!$W$32,MC_Paths_Base!X73+'Monte Carlo'!$X$32,MC_Paths_Base!Y73+'Monte Carlo'!$Y$32,MC_Paths_Base!Z73+'Monte Carlo'!$Z$32,MC_Paths_Base!AA73+'Monte Carlo'!$AA$32,MC_Paths_Base!AB73+'Monte Carlo'!$AB$32,MC_Paths_Base!AC73+'Monte Carlo'!$AC$32,MC_Paths_Base!AD73+'Monte Carlo'!$AD$32,MC_Paths_Base!AE73+'Monte Carlo'!$AE$32,MC_Paths_Base!AF73+'Monte Carlo'!$AF$32)</x:f>
        <x:v>692122.5196484108</x:v>
      </x:c>
      <x:c r="AL73" t="n">
        <x:f>MIN(MC_Paths_Base!B73+'Monte Carlo'!$B$34,MC_Paths_Base!C73+'Monte Carlo'!$C$34,MC_Paths_Base!D73+'Monte Carlo'!$D$34,MC_Paths_Base!E73+'Monte Carlo'!$E$34,MC_Paths_Base!F73+'Monte Carlo'!$F$34,MC_Paths_Base!G73+'Monte Carlo'!$G$34,MC_Paths_Base!H73+'Monte Carlo'!$H$34,MC_Paths_Base!I73+'Monte Carlo'!$I$34,MC_Paths_Base!J73+'Monte Carlo'!$J$34,MC_Paths_Base!K73+'Monte Carlo'!$K$34,MC_Paths_Base!L73+'Monte Carlo'!$L$34,MC_Paths_Base!M73+'Monte Carlo'!$M$34,MC_Paths_Base!N73+'Monte Carlo'!$N$34,MC_Paths_Base!O73+'Monte Carlo'!$O$34,MC_Paths_Base!P73+'Monte Carlo'!$P$34,MC_Paths_Base!Q73+'Monte Carlo'!$Q$34,MC_Paths_Base!R73+'Monte Carlo'!$R$34,MC_Paths_Base!S73+'Monte Carlo'!$S$34,MC_Paths_Base!T73+'Monte Carlo'!$T$34,MC_Paths_Base!U73+'Monte Carlo'!$U$34,MC_Paths_Base!V73+'Monte Carlo'!$V$34,MC_Paths_Base!W73+'Monte Carlo'!$W$34,MC_Paths_Base!X73+'Monte Carlo'!$X$34,MC_Paths_Base!Y73+'Monte Carlo'!$Y$34,MC_Paths_Base!Z73+'Monte Carlo'!$Z$34,MC_Paths_Base!AA73+'Monte Carlo'!$AA$34,MC_Paths_Base!AB73+'Monte Carlo'!$AB$34,MC_Paths_Base!AC73+'Monte Carlo'!$AC$34,MC_Paths_Base!AD73+'Monte Carlo'!$AD$34,MC_Paths_Base!AE73+'Monte Carlo'!$AE$34,MC_Paths_Base!AF73+'Monte Carlo'!$AF$34)</x:f>
        <x:v>330371.5787502716</x:v>
      </x:c>
      <x:c r="AM73" t="n">
        <x:f>MIN(MC_Paths_Base!B73+'Monte Carlo'!$B$35,MC_Paths_Base!C73+'Monte Carlo'!$C$35,MC_Paths_Base!D73+'Monte Carlo'!$D$35,MC_Paths_Base!E73+'Monte Carlo'!$E$35,MC_Paths_Base!F73+'Monte Carlo'!$F$35,MC_Paths_Base!G73+'Monte Carlo'!$G$35,MC_Paths_Base!H73+'Monte Carlo'!$H$35,MC_Paths_Base!I73+'Monte Carlo'!$I$35,MC_Paths_Base!J73+'Monte Carlo'!$J$35,MC_Paths_Base!K73+'Monte Carlo'!$K$35,MC_Paths_Base!L73+'Monte Carlo'!$L$35,MC_Paths_Base!M73+'Monte Carlo'!$M$35,MC_Paths_Base!N73+'Monte Carlo'!$N$35,MC_Paths_Base!O73+'Monte Carlo'!$O$35,MC_Paths_Base!P73+'Monte Carlo'!$P$35,MC_Paths_Base!Q73+'Monte Carlo'!$Q$35,MC_Paths_Base!R73+'Monte Carlo'!$R$35,MC_Paths_Base!S73+'Monte Carlo'!$S$35,MC_Paths_Base!T73+'Monte Carlo'!$T$35,MC_Paths_Base!U73+'Monte Carlo'!$U$35,MC_Paths_Base!V73+'Monte Carlo'!$V$35,MC_Paths_Base!W73+'Monte Carlo'!$W$35,MC_Paths_Base!X73+'Monte Carlo'!$X$35,MC_Paths_Base!Y73+'Monte Carlo'!$Y$35,MC_Paths_Base!Z73+'Monte Carlo'!$Z$35,MC_Paths_Base!AA73+'Monte Carlo'!$AA$35,MC_Paths_Base!AB73+'Monte Carlo'!$AB$35,MC_Paths_Base!AC73+'Monte Carlo'!$AC$35,MC_Paths_Base!AD73+'Monte Carlo'!$AD$35,MC_Paths_Base!AE73+'Monte Carlo'!$AE$35,MC_Paths_Base!AF73+'Monte Carlo'!$AF$35)</x:f>
        <x:v>232113.95540967095</x:v>
      </x:c>
    </x:row>
    <x:row r="74">
      <x:c r="A74" s="45" t="s">
        <x:v>945</x:v>
      </x:c>
      <x:c r="B74" s="45" t="s">
        <x:v>120</x:v>
      </x:c>
      <x:c r="C74" s="52">
        <x:v>0</x:v>
      </x:c>
      <x:c r="D74" s="52">
        <x:v>1</x:v>
      </x:c>
      <x:c r="E74" s="52">
        <x:v>2</x:v>
      </x:c>
      <x:c r="F74" s="52">
        <x:v>3</x:v>
      </x:c>
      <x:c r="G74" s="52">
        <x:v>4</x:v>
      </x:c>
      <x:c r="H74" s="52">
        <x:v>5</x:v>
      </x:c>
      <x:c r="I74" s="52">
        <x:v>6</x:v>
      </x:c>
      <x:c r="J74" s="52">
        <x:v>7</x:v>
      </x:c>
      <x:c r="K74" s="52">
        <x:v>8</x:v>
      </x:c>
      <x:c r="L74" s="52">
        <x:v>9</x:v>
      </x:c>
      <x:c r="M74" s="52">
        <x:v>10</x:v>
      </x:c>
      <x:c r="N74" s="52">
        <x:v>11</x:v>
      </x:c>
      <x:c r="O74" s="52">
        <x:v>12</x:v>
      </x:c>
      <x:c r="P74" s="52">
        <x:v>13</x:v>
      </x:c>
      <x:c r="Q74" s="52">
        <x:v>14</x:v>
      </x:c>
      <x:c r="R74" s="52">
        <x:v>15</x:v>
      </x:c>
      <x:c r="S74" s="52">
        <x:v>16</x:v>
      </x:c>
      <x:c r="T74" s="52">
        <x:v>17</x:v>
      </x:c>
      <x:c r="U74" s="52">
        <x:v>18</x:v>
      </x:c>
      <x:c r="V74" s="52">
        <x:v>19</x:v>
      </x:c>
      <x:c r="W74" s="52">
        <x:v>20</x:v>
      </x:c>
      <x:c r="X74" s="52">
        <x:v>21</x:v>
      </x:c>
      <x:c r="Y74" s="52">
        <x:v>22</x:v>
      </x:c>
      <x:c r="Z74" s="52">
        <x:v>23</x:v>
      </x:c>
      <x:c r="AA74" s="52">
        <x:v>24</x:v>
      </x:c>
      <x:c r="AB74" s="52">
        <x:v>25</x:v>
      </x:c>
      <x:c r="AC74" s="52">
        <x:v>26</x:v>
      </x:c>
      <x:c r="AD74" s="52">
        <x:v>27</x:v>
      </x:c>
      <x:c r="AE74" s="52">
        <x:v>28</x:v>
      </x:c>
      <x:c r="AF74" s="52">
        <x:v>29</x:v>
      </x:c>
      <x:c r="AG74" s="52">
        <x:v>30</x:v>
      </x:c>
      <x:c r="AJ74" t="n">
        <x:f>MIN(MC_Paths_Base!B74:AF74)</x:f>
        <x:v>1029031.25</x:v>
      </x:c>
      <x:c r="AK74" t="n">
        <x:f>MIN(MC_Paths_Base!B74+'Monte Carlo'!$B$32,MC_Paths_Base!C74+'Monte Carlo'!$C$32,MC_Paths_Base!D74+'Monte Carlo'!$D$32,MC_Paths_Base!E74+'Monte Carlo'!$E$32,MC_Paths_Base!F74+'Monte Carlo'!$F$32,MC_Paths_Base!G74+'Monte Carlo'!$G$32,MC_Paths_Base!H74+'Monte Carlo'!$H$32,MC_Paths_Base!I74+'Monte Carlo'!$I$32,MC_Paths_Base!J74+'Monte Carlo'!$J$32,MC_Paths_Base!K74+'Monte Carlo'!$K$32,MC_Paths_Base!L74+'Monte Carlo'!$L$32,MC_Paths_Base!M74+'Monte Carlo'!$M$32,MC_Paths_Base!N74+'Monte Carlo'!$N$32,MC_Paths_Base!O74+'Monte Carlo'!$O$32,MC_Paths_Base!P74+'Monte Carlo'!$P$32,MC_Paths_Base!Q74+'Monte Carlo'!$Q$32,MC_Paths_Base!R74+'Monte Carlo'!$R$32,MC_Paths_Base!S74+'Monte Carlo'!$S$32,MC_Paths_Base!T74+'Monte Carlo'!$T$32,MC_Paths_Base!U74+'Monte Carlo'!$U$32,MC_Paths_Base!V74+'Monte Carlo'!$V$32,MC_Paths_Base!W74+'Monte Carlo'!$W$32,MC_Paths_Base!X74+'Monte Carlo'!$X$32,MC_Paths_Base!Y74+'Monte Carlo'!$Y$32,MC_Paths_Base!Z74+'Monte Carlo'!$Z$32,MC_Paths_Base!AA74+'Monte Carlo'!$AA$32,MC_Paths_Base!AB74+'Monte Carlo'!$AB$32,MC_Paths_Base!AC74+'Monte Carlo'!$AC$32,MC_Paths_Base!AD74+'Monte Carlo'!$AD$32,MC_Paths_Base!AE74+'Monte Carlo'!$AE$32,MC_Paths_Base!AF74+'Monte Carlo'!$AF$32)</x:f>
        <x:v>1029031.25</x:v>
      </x:c>
      <x:c r="AL74" t="n">
        <x:f>MIN(MC_Paths_Base!B74+'Monte Carlo'!$B$34,MC_Paths_Base!C74+'Monte Carlo'!$C$34,MC_Paths_Base!D74+'Monte Carlo'!$D$34,MC_Paths_Base!E74+'Monte Carlo'!$E$34,MC_Paths_Base!F74+'Monte Carlo'!$F$34,MC_Paths_Base!G74+'Monte Carlo'!$G$34,MC_Paths_Base!H74+'Monte Carlo'!$H$34,MC_Paths_Base!I74+'Monte Carlo'!$I$34,MC_Paths_Base!J74+'Monte Carlo'!$J$34,MC_Paths_Base!K74+'Monte Carlo'!$K$34,MC_Paths_Base!L74+'Monte Carlo'!$L$34,MC_Paths_Base!M74+'Monte Carlo'!$M$34,MC_Paths_Base!N74+'Monte Carlo'!$N$34,MC_Paths_Base!O74+'Monte Carlo'!$O$34,MC_Paths_Base!P74+'Monte Carlo'!$P$34,MC_Paths_Base!Q74+'Monte Carlo'!$Q$34,MC_Paths_Base!R74+'Monte Carlo'!$R$34,MC_Paths_Base!S74+'Monte Carlo'!$S$34,MC_Paths_Base!T74+'Monte Carlo'!$T$34,MC_Paths_Base!U74+'Monte Carlo'!$U$34,MC_Paths_Base!V74+'Monte Carlo'!$V$34,MC_Paths_Base!W74+'Monte Carlo'!$W$34,MC_Paths_Base!X74+'Monte Carlo'!$X$34,MC_Paths_Base!Y74+'Monte Carlo'!$Y$34,MC_Paths_Base!Z74+'Monte Carlo'!$Z$34,MC_Paths_Base!AA74+'Monte Carlo'!$AA$34,MC_Paths_Base!AB74+'Monte Carlo'!$AB$34,MC_Paths_Base!AC74+'Monte Carlo'!$AC$34,MC_Paths_Base!AD74+'Monte Carlo'!$AD$34,MC_Paths_Base!AE74+'Monte Carlo'!$AE$34,MC_Paths_Base!AF74+'Monte Carlo'!$AF$34)</x:f>
        <x:v>998534.4837662522</x:v>
      </x:c>
      <x:c r="AM74" t="n">
        <x:f>MIN(MC_Paths_Base!B74+'Monte Carlo'!$B$35,MC_Paths_Base!C74+'Monte Carlo'!$C$35,MC_Paths_Base!D74+'Monte Carlo'!$D$35,MC_Paths_Base!E74+'Monte Carlo'!$E$35,MC_Paths_Base!F74+'Monte Carlo'!$F$35,MC_Paths_Base!G74+'Monte Carlo'!$G$35,MC_Paths_Base!H74+'Monte Carlo'!$H$35,MC_Paths_Base!I74+'Monte Carlo'!$I$35,MC_Paths_Base!J74+'Monte Carlo'!$J$35,MC_Paths_Base!K74+'Monte Carlo'!$K$35,MC_Paths_Base!L74+'Monte Carlo'!$L$35,MC_Paths_Base!M74+'Monte Carlo'!$M$35,MC_Paths_Base!N74+'Monte Carlo'!$N$35,MC_Paths_Base!O74+'Monte Carlo'!$O$35,MC_Paths_Base!P74+'Monte Carlo'!$P$35,MC_Paths_Base!Q74+'Monte Carlo'!$Q$35,MC_Paths_Base!R74+'Monte Carlo'!$R$35,MC_Paths_Base!S74+'Monte Carlo'!$S$35,MC_Paths_Base!T74+'Monte Carlo'!$T$35,MC_Paths_Base!U74+'Monte Carlo'!$U$35,MC_Paths_Base!V74+'Monte Carlo'!$V$35,MC_Paths_Base!W74+'Monte Carlo'!$W$35,MC_Paths_Base!X74+'Monte Carlo'!$X$35,MC_Paths_Base!Y74+'Monte Carlo'!$Y$35,MC_Paths_Base!Z74+'Monte Carlo'!$Z$35,MC_Paths_Base!AA74+'Monte Carlo'!$AA$35,MC_Paths_Base!AB74+'Monte Carlo'!$AB$35,MC_Paths_Base!AC74+'Monte Carlo'!$AC$35,MC_Paths_Base!AD74+'Monte Carlo'!$AD$35,MC_Paths_Base!AE74+'Monte Carlo'!$AE$35,MC_Paths_Base!AF74+'Monte Carlo'!$AF$35)</x:f>
        <x:v>863908.1776815008</x:v>
      </x:c>
    </x:row>
    <x:row r="75">
      <x:c r="A75" t="s">
        <x:v>955</x:v>
      </x:c>
      <x:c r="B75" t="s">
        <x:v>126</x:v>
      </x:c>
      <x:c r="C75" s="50" t="n">
        <x:f>Calculations!G$77/Calculations!G$80</x:f>
        <x:v>181593.75000000003</x:v>
      </x:c>
      <x:c r="D75" s="50" t="n">
        <x:f>Calculations!H$77/Calculations!H$80</x:f>
        <x:v>188680.3353658537</x:v>
      </x:c>
      <x:c r="E75" s="50" t="n">
        <x:f>Calculations!I$77/Calculations!I$80</x:f>
        <x:v>196043.47040452115</x:v>
      </x:c>
      <x:c r="F75" s="50" t="n">
        <x:f>Calculations!J$77/Calculations!J$80</x:f>
        <x:v>203693.94729835613</x:v>
      </x:c>
      <x:c r="G75" s="50" t="n">
        <x:f>Calculations!K$77/Calculations!K$80</x:f>
        <x:v>211642.9793880481</x:v>
      </x:c>
      <x:c r="H75" s="50" t="n">
        <x:f>Calculations!L$77/Calculations!L$80</x:f>
        <x:v>219902.21760806948</x:v>
      </x:c>
      <x:c r="I75" s="50" t="n">
        <x:f>Calculations!M$77/Calculations!M$80</x:f>
        <x:v>228483.76756350635</x:v>
      </x:c>
      <x:c r="J75" s="50" t="n">
        <x:f>Calculations!N$77/Calculations!N$80</x:f>
        <x:v>237400.20727330167</x:v>
      </x:c>
      <x:c r="K75" s="50" t="n">
        <x:f>Calculations!O$77/Calculations!O$80</x:f>
        <x:v>246664.60560591836</x:v>
      </x:c>
      <x:c r="L75" s="50" t="n">
        <x:f>Calculations!P$77/Calculations!P$80</x:f>
        <x:v>256290.54143444204</x:v>
      </x:c>
      <x:c r="M75" s="50" t="n">
        <x:f>Calculations!Q$77/Calculations!Q$80</x:f>
        <x:v>266292.12353920075</x:v>
      </x:c>
      <x:c r="N75" s="50" t="n">
        <x:f>Calculations!R$77/Calculations!R$80</x:f>
        <x:v>276684.011287072</x:v>
      </x:c>
      <x:c r="O75" s="50" t="n">
        <x:f>Calculations!S$77/Calculations!S$80</x:f>
        <x:v>287481.436117787</x:v>
      </x:c>
      <x:c r="P75" s="50" t="n">
        <x:f>Calculations!T$77/Calculations!T$80</x:f>
        <x:v>298700.223868725</x:v>
      </x:c>
      <x:c r="Q75" s="50" t="n">
        <x:f>Calculations!U$77/Calculations!U$80</x:f>
        <x:v>310356.81797091913</x:v>
      </x:c>
      <x:c r="R75" s="50" t="n">
        <x:f>Calculations!V$77/Calculations!V$80</x:f>
        <x:v>322468.303550272</x:v>
      </x:c>
      <x:c r="S75" s="50" t="n">
        <x:f>Calculations!W$77/Calculations!W$80</x:f>
        <x:v>335052.43246930704</x:v>
      </x:c>
      <x:c r="T75" s="50" t="n">
        <x:f>Calculations!X$77/Calculations!X$80</x:f>
        <x:v>348127.6493461581</x:v>
      </x:c>
      <x:c r="U75" s="50" t="n">
        <x:f>Calculations!Y$77/Calculations!Y$80</x:f>
        <x:v>361713.11858893494</x:v>
      </x:c>
      <x:c r="V75" s="50" t="n">
        <x:f>Calculations!Z$77/Calculations!Z$80</x:f>
        <x:v>375828.7524850885</x:v>
      </x:c>
      <x:c r="W75" s="50" t="n">
        <x:f>Calculations!AA$77/Calculations!AA$80</x:f>
        <x:v>390495.2403869456</x:v>
      </x:c>
      <x:c r="X75" s="50" t="n">
        <x:f>Calculations!AB$77/Calculations!AB$80</x:f>
        <x:v>405734.0790361923</x:v>
      </x:c>
      <x:c r="Y75" s="50" t="n">
        <x:f>Calculations!AC$77/Calculations!AC$80</x:f>
        <x:v>421567.604071751</x:v>
      </x:c>
      <x:c r="Z75" s="50" t="n">
        <x:f>Calculations!AD$77/Calculations!AD$80</x:f>
        <x:v>438019.0227672339</x:v>
      </x:c>
      <x:c r="AA75" s="50" t="n">
        <x:f>Calculations!AE$77/Calculations!AE$80</x:f>
        <x:v>455112.4480459552</x:v>
      </x:c>
      <x:c r="AB75" s="50" t="n">
        <x:f>Calculations!AF$77/Calculations!AF$80</x:f>
        <x:v>472872.9338233584</x:v>
      </x:c>
      <x:c r="AC75" s="50" t="n">
        <x:f>Calculations!AG$77/Calculations!AG$80</x:f>
        <x:v>491326.5117286602</x:v>
      </x:c>
      <x:c r="AD75" s="50" t="n">
        <x:f>Calculations!AH$77/Calculations!AH$80</x:f>
        <x:v>510500.22925953474</x:v>
      </x:c>
      <x:c r="AE75" s="50" t="n">
        <x:f>Calculations!AI$77/Calculations!AI$80</x:f>
        <x:v>530422.1894257605</x:v>
      </x:c>
      <x:c r="AF75" s="50" t="n">
        <x:f>Calculations!AJ$77/Calculations!AJ$80</x:f>
        <x:v>551121.5919399364</x:v>
      </x:c>
      <x:c r="AG75" s="50" t="n">
        <x:f>Calculations!AK$77/Calculations!AK$80</x:f>
        <x:v>572628.7760156414</x:v>
      </x:c>
      <x:c r="AJ75" t="n">
        <x:f>MIN(MC_Paths_Base!B75:AF75)</x:f>
        <x:v>1024363.2762615288</x:v>
      </x:c>
      <x:c r="AK75" t="n">
        <x:f>MIN(MC_Paths_Base!B75+'Monte Carlo'!$B$32,MC_Paths_Base!C75+'Monte Carlo'!$C$32,MC_Paths_Base!D75+'Monte Carlo'!$D$32,MC_Paths_Base!E75+'Monte Carlo'!$E$32,MC_Paths_Base!F75+'Monte Carlo'!$F$32,MC_Paths_Base!G75+'Monte Carlo'!$G$32,MC_Paths_Base!H75+'Monte Carlo'!$H$32,MC_Paths_Base!I75+'Monte Carlo'!$I$32,MC_Paths_Base!J75+'Monte Carlo'!$J$32,MC_Paths_Base!K75+'Monte Carlo'!$K$32,MC_Paths_Base!L75+'Monte Carlo'!$L$32,MC_Paths_Base!M75+'Monte Carlo'!$M$32,MC_Paths_Base!N75+'Monte Carlo'!$N$32,MC_Paths_Base!O75+'Monte Carlo'!$O$32,MC_Paths_Base!P75+'Monte Carlo'!$P$32,MC_Paths_Base!Q75+'Monte Carlo'!$Q$32,MC_Paths_Base!R75+'Monte Carlo'!$R$32,MC_Paths_Base!S75+'Monte Carlo'!$S$32,MC_Paths_Base!T75+'Monte Carlo'!$T$32,MC_Paths_Base!U75+'Monte Carlo'!$U$32,MC_Paths_Base!V75+'Monte Carlo'!$V$32,MC_Paths_Base!W75+'Monte Carlo'!$W$32,MC_Paths_Base!X75+'Monte Carlo'!$X$32,MC_Paths_Base!Y75+'Monte Carlo'!$Y$32,MC_Paths_Base!Z75+'Monte Carlo'!$Z$32,MC_Paths_Base!AA75+'Monte Carlo'!$AA$32,MC_Paths_Base!AB75+'Monte Carlo'!$AB$32,MC_Paths_Base!AC75+'Monte Carlo'!$AC$32,MC_Paths_Base!AD75+'Monte Carlo'!$AD$32,MC_Paths_Base!AE75+'Monte Carlo'!$AE$32,MC_Paths_Base!AF75+'Monte Carlo'!$AF$32)</x:f>
        <x:v>823190.6159299301</x:v>
      </x:c>
      <x:c r="AL75" t="n">
        <x:f>MIN(MC_Paths_Base!B75+'Monte Carlo'!$B$34,MC_Paths_Base!C75+'Monte Carlo'!$C$34,MC_Paths_Base!D75+'Monte Carlo'!$D$34,MC_Paths_Base!E75+'Monte Carlo'!$E$34,MC_Paths_Base!F75+'Monte Carlo'!$F$34,MC_Paths_Base!G75+'Monte Carlo'!$G$34,MC_Paths_Base!H75+'Monte Carlo'!$H$34,MC_Paths_Base!I75+'Monte Carlo'!$I$34,MC_Paths_Base!J75+'Monte Carlo'!$J$34,MC_Paths_Base!K75+'Monte Carlo'!$K$34,MC_Paths_Base!L75+'Monte Carlo'!$L$34,MC_Paths_Base!M75+'Monte Carlo'!$M$34,MC_Paths_Base!N75+'Monte Carlo'!$N$34,MC_Paths_Base!O75+'Monte Carlo'!$O$34,MC_Paths_Base!P75+'Monte Carlo'!$P$34,MC_Paths_Base!Q75+'Monte Carlo'!$Q$34,MC_Paths_Base!R75+'Monte Carlo'!$R$34,MC_Paths_Base!S75+'Monte Carlo'!$S$34,MC_Paths_Base!T75+'Monte Carlo'!$T$34,MC_Paths_Base!U75+'Monte Carlo'!$U$34,MC_Paths_Base!V75+'Monte Carlo'!$V$34,MC_Paths_Base!W75+'Monte Carlo'!$W$34,MC_Paths_Base!X75+'Monte Carlo'!$X$34,MC_Paths_Base!Y75+'Monte Carlo'!$Y$34,MC_Paths_Base!Z75+'Monte Carlo'!$Z$34,MC_Paths_Base!AA75+'Monte Carlo'!$AA$34,MC_Paths_Base!AB75+'Monte Carlo'!$AB$34,MC_Paths_Base!AC75+'Monte Carlo'!$AC$34,MC_Paths_Base!AD75+'Monte Carlo'!$AD$34,MC_Paths_Base!AE75+'Monte Carlo'!$AE$34,MC_Paths_Base!AF75+'Monte Carlo'!$AF$34)</x:f>
        <x:v>700218.432511529</x:v>
      </x:c>
      <x:c r="AM75" t="n">
        <x:f>MIN(MC_Paths_Base!B75+'Monte Carlo'!$B$35,MC_Paths_Base!C75+'Monte Carlo'!$C$35,MC_Paths_Base!D75+'Monte Carlo'!$D$35,MC_Paths_Base!E75+'Monte Carlo'!$E$35,MC_Paths_Base!F75+'Monte Carlo'!$F$35,MC_Paths_Base!G75+'Monte Carlo'!$G$35,MC_Paths_Base!H75+'Monte Carlo'!$H$35,MC_Paths_Base!I75+'Monte Carlo'!$I$35,MC_Paths_Base!J75+'Monte Carlo'!$J$35,MC_Paths_Base!K75+'Monte Carlo'!$K$35,MC_Paths_Base!L75+'Monte Carlo'!$L$35,MC_Paths_Base!M75+'Monte Carlo'!$M$35,MC_Paths_Base!N75+'Monte Carlo'!$N$35,MC_Paths_Base!O75+'Monte Carlo'!$O$35,MC_Paths_Base!P75+'Monte Carlo'!$P$35,MC_Paths_Base!Q75+'Monte Carlo'!$Q$35,MC_Paths_Base!R75+'Monte Carlo'!$R$35,MC_Paths_Base!S75+'Monte Carlo'!$S$35,MC_Paths_Base!T75+'Monte Carlo'!$T$35,MC_Paths_Base!U75+'Monte Carlo'!$U$35,MC_Paths_Base!V75+'Monte Carlo'!$V$35,MC_Paths_Base!W75+'Monte Carlo'!$W$35,MC_Paths_Base!X75+'Monte Carlo'!$X$35,MC_Paths_Base!Y75+'Monte Carlo'!$Y$35,MC_Paths_Base!Z75+'Monte Carlo'!$Z$35,MC_Paths_Base!AA75+'Monte Carlo'!$AA$35,MC_Paths_Base!AB75+'Monte Carlo'!$AB$35,MC_Paths_Base!AC75+'Monte Carlo'!$AC$35,MC_Paths_Base!AD75+'Monte Carlo'!$AD$35,MC_Paths_Base!AE75+'Monte Carlo'!$AE$35,MC_Paths_Base!AF75+'Monte Carlo'!$AF$35)</x:f>
        <x:v>562203.2721799301</x:v>
      </x:c>
    </x:row>
    <x:row r="76">
      <x:c r="A76" t="s">
        <x:v>955</x:v>
      </x:c>
      <x:c r="B76" t="s">
        <x:v>130</x:v>
      </x:c>
      <x:c r="C76" s="50" t="n">
        <x:f>Calculations!G$77/Calculations!G$80</x:f>
        <x:v>181593.75000000003</x:v>
      </x:c>
      <x:c r="D76" s="50" t="n">
        <x:f>Calculations!H$77/Calculations!H$80</x:f>
        <x:v>188680.3353658537</x:v>
      </x:c>
      <x:c r="E76" s="50" t="n">
        <x:f>Calculations!I$77/Calculations!I$80</x:f>
        <x:v>196043.47040452115</x:v>
      </x:c>
      <x:c r="F76" s="50" t="n">
        <x:f>Calculations!J$77/Calculations!J$80</x:f>
        <x:v>203693.94729835613</x:v>
      </x:c>
      <x:c r="G76" s="50" t="n">
        <x:f>Calculations!K$77/Calculations!K$80</x:f>
        <x:v>211642.9793880481</x:v>
      </x:c>
      <x:c r="H76" s="50" t="n">
        <x:f>Calculations!L$77/Calculations!L$80</x:f>
        <x:v>219902.21760806948</x:v>
      </x:c>
      <x:c r="I76" s="50" t="n">
        <x:f>Calculations!M$77/Calculations!M$80</x:f>
        <x:v>228483.76756350635</x:v>
      </x:c>
      <x:c r="J76" s="50" t="n">
        <x:f>Calculations!N$77/Calculations!N$80</x:f>
        <x:v>237400.20727330167</x:v>
      </x:c>
      <x:c r="K76" s="50" t="n">
        <x:f>Calculations!O$77/Calculations!O$80</x:f>
        <x:v>246664.60560591836</x:v>
      </x:c>
      <x:c r="L76" s="50" t="n">
        <x:f>Calculations!P$77/Calculations!P$80</x:f>
        <x:v>256290.54143444204</x:v>
      </x:c>
      <x:c r="M76" s="50" t="n">
        <x:f>Calculations!Q$77/Calculations!Q$80</x:f>
        <x:v>266292.12353920075</x:v>
      </x:c>
      <x:c r="N76" s="50" t="n">
        <x:f>Calculations!R$77/Calculations!R$80</x:f>
        <x:v>276684.011287072</x:v>
      </x:c>
      <x:c r="O76" s="50" t="n">
        <x:f>Calculations!S$77/Calculations!S$80</x:f>
        <x:v>287481.436117787</x:v>
      </x:c>
      <x:c r="P76" s="50" t="n">
        <x:f>Calculations!T$77/Calculations!T$80</x:f>
        <x:v>298700.223868725</x:v>
      </x:c>
      <x:c r="Q76" s="50" t="n">
        <x:f>Calculations!U$77/Calculations!U$80</x:f>
        <x:v>310356.81797091913</x:v>
      </x:c>
      <x:c r="R76" s="50" t="n">
        <x:f>Calculations!V$77/Calculations!V$80</x:f>
        <x:v>322468.303550272</x:v>
      </x:c>
      <x:c r="S76" s="50" t="n">
        <x:f>Calculations!W$77/Calculations!W$80</x:f>
        <x:v>335052.43246930704</x:v>
      </x:c>
      <x:c r="T76" s="50" t="n">
        <x:f>Calculations!X$77/Calculations!X$80</x:f>
        <x:v>348127.6493461581</x:v>
      </x:c>
      <x:c r="U76" s="50" t="n">
        <x:f>Calculations!Y$77/Calculations!Y$80</x:f>
        <x:v>361713.11858893494</x:v>
      </x:c>
      <x:c r="V76" s="50" t="n">
        <x:f>Calculations!Z$77/Calculations!Z$80</x:f>
        <x:v>375828.7524850885</x:v>
      </x:c>
      <x:c r="W76" s="50" t="n">
        <x:f>Calculations!AA$77/Calculations!AA$80</x:f>
        <x:v>390495.2403869456</x:v>
      </x:c>
      <x:c r="X76" s="50" t="n">
        <x:f>Calculations!AB$77/Calculations!AB$80</x:f>
        <x:v>405734.0790361923</x:v>
      </x:c>
      <x:c r="Y76" s="50" t="n">
        <x:f>Calculations!AC$77/Calculations!AC$80</x:f>
        <x:v>421567.604071751</x:v>
      </x:c>
      <x:c r="Z76" s="50" t="n">
        <x:f>Calculations!AD$77/Calculations!AD$80</x:f>
        <x:v>438019.0227672339</x:v>
      </x:c>
      <x:c r="AA76" s="50" t="n">
        <x:f>Calculations!AE$77/Calculations!AE$80</x:f>
        <x:v>455112.4480459552</x:v>
      </x:c>
      <x:c r="AB76" s="50" t="n">
        <x:f>Calculations!AF$77/Calculations!AF$80</x:f>
        <x:v>472872.9338233584</x:v>
      </x:c>
      <x:c r="AC76" s="50" t="n">
        <x:f>Calculations!AG$77/Calculations!AG$80</x:f>
        <x:v>491326.5117286602</x:v>
      </x:c>
      <x:c r="AD76" s="50" t="n">
        <x:f>Calculations!AH$77/Calculations!AH$80</x:f>
        <x:v>510500.22925953474</x:v>
      </x:c>
      <x:c r="AE76" s="50" t="n">
        <x:f>Calculations!AI$77/Calculations!AI$80</x:f>
        <x:v>530422.1894257605</x:v>
      </x:c>
      <x:c r="AF76" s="50" t="n">
        <x:f>Calculations!AJ$77/Calculations!AJ$80</x:f>
        <x:v>551121.5919399364</x:v>
      </x:c>
      <x:c r="AG76" s="50" t="n">
        <x:f>Calculations!AK$77/Calculations!AK$80</x:f>
        <x:v>572628.7760156414</x:v>
      </x:c>
      <x:c r="AJ76" t="n">
        <x:f>MIN(MC_Paths_Base!B76:AF76)</x:f>
        <x:v>700466.429931595</x:v>
      </x:c>
      <x:c r="AK76" t="n">
        <x:f>MIN(MC_Paths_Base!B76+'Monte Carlo'!$B$32,MC_Paths_Base!C76+'Monte Carlo'!$C$32,MC_Paths_Base!D76+'Monte Carlo'!$D$32,MC_Paths_Base!E76+'Monte Carlo'!$E$32,MC_Paths_Base!F76+'Monte Carlo'!$F$32,MC_Paths_Base!G76+'Monte Carlo'!$G$32,MC_Paths_Base!H76+'Monte Carlo'!$H$32,MC_Paths_Base!I76+'Monte Carlo'!$I$32,MC_Paths_Base!J76+'Monte Carlo'!$J$32,MC_Paths_Base!K76+'Monte Carlo'!$K$32,MC_Paths_Base!L76+'Monte Carlo'!$L$32,MC_Paths_Base!M76+'Monte Carlo'!$M$32,MC_Paths_Base!N76+'Monte Carlo'!$N$32,MC_Paths_Base!O76+'Monte Carlo'!$O$32,MC_Paths_Base!P76+'Monte Carlo'!$P$32,MC_Paths_Base!Q76+'Monte Carlo'!$Q$32,MC_Paths_Base!R76+'Monte Carlo'!$R$32,MC_Paths_Base!S76+'Monte Carlo'!$S$32,MC_Paths_Base!T76+'Monte Carlo'!$T$32,MC_Paths_Base!U76+'Monte Carlo'!$U$32,MC_Paths_Base!V76+'Monte Carlo'!$V$32,MC_Paths_Base!W76+'Monte Carlo'!$W$32,MC_Paths_Base!X76+'Monte Carlo'!$X$32,MC_Paths_Base!Y76+'Monte Carlo'!$Y$32,MC_Paths_Base!Z76+'Monte Carlo'!$Z$32,MC_Paths_Base!AA76+'Monte Carlo'!$AA$32,MC_Paths_Base!AB76+'Monte Carlo'!$AB$32,MC_Paths_Base!AC76+'Monte Carlo'!$AC$32,MC_Paths_Base!AD76+'Monte Carlo'!$AD$32,MC_Paths_Base!AE76+'Monte Carlo'!$AE$32,MC_Paths_Base!AF76+'Monte Carlo'!$AF$32)</x:f>
        <x:v>497814.4381822358</x:v>
      </x:c>
      <x:c r="AL76" t="n">
        <x:f>MIN(MC_Paths_Base!B76+'Monte Carlo'!$B$34,MC_Paths_Base!C76+'Monte Carlo'!$C$34,MC_Paths_Base!D76+'Monte Carlo'!$D$34,MC_Paths_Base!E76+'Monte Carlo'!$E$34,MC_Paths_Base!F76+'Monte Carlo'!$F$34,MC_Paths_Base!G76+'Monte Carlo'!$G$34,MC_Paths_Base!H76+'Monte Carlo'!$H$34,MC_Paths_Base!I76+'Monte Carlo'!$I$34,MC_Paths_Base!J76+'Monte Carlo'!$J$34,MC_Paths_Base!K76+'Monte Carlo'!$K$34,MC_Paths_Base!L76+'Monte Carlo'!$L$34,MC_Paths_Base!M76+'Monte Carlo'!$M$34,MC_Paths_Base!N76+'Monte Carlo'!$N$34,MC_Paths_Base!O76+'Monte Carlo'!$O$34,MC_Paths_Base!P76+'Monte Carlo'!$P$34,MC_Paths_Base!Q76+'Monte Carlo'!$Q$34,MC_Paths_Base!R76+'Monte Carlo'!$R$34,MC_Paths_Base!S76+'Monte Carlo'!$S$34,MC_Paths_Base!T76+'Monte Carlo'!$T$34,MC_Paths_Base!U76+'Monte Carlo'!$U$34,MC_Paths_Base!V76+'Monte Carlo'!$V$34,MC_Paths_Base!W76+'Monte Carlo'!$W$34,MC_Paths_Base!X76+'Monte Carlo'!$X$34,MC_Paths_Base!Y76+'Monte Carlo'!$Y$34,MC_Paths_Base!Z76+'Monte Carlo'!$Z$34,MC_Paths_Base!AA76+'Monte Carlo'!$AA$34,MC_Paths_Base!AB76+'Monte Carlo'!$AB$34,MC_Paths_Base!AC76+'Monte Carlo'!$AC$34,MC_Paths_Base!AD76+'Monte Carlo'!$AD$34,MC_Paths_Base!AE76+'Monte Carlo'!$AE$34,MC_Paths_Base!AF76+'Monte Carlo'!$AF$34)</x:f>
        <x:v>332813.24452925124</x:v>
      </x:c>
      <x:c r="AM76" t="n">
        <x:f>MIN(MC_Paths_Base!B76+'Monte Carlo'!$B$35,MC_Paths_Base!C76+'Monte Carlo'!$C$35,MC_Paths_Base!D76+'Monte Carlo'!$D$35,MC_Paths_Base!E76+'Monte Carlo'!$E$35,MC_Paths_Base!F76+'Monte Carlo'!$F$35,MC_Paths_Base!G76+'Monte Carlo'!$G$35,MC_Paths_Base!H76+'Monte Carlo'!$H$35,MC_Paths_Base!I76+'Monte Carlo'!$I$35,MC_Paths_Base!J76+'Monte Carlo'!$J$35,MC_Paths_Base!K76+'Monte Carlo'!$K$35,MC_Paths_Base!L76+'Monte Carlo'!$L$35,MC_Paths_Base!M76+'Monte Carlo'!$M$35,MC_Paths_Base!N76+'Monte Carlo'!$N$35,MC_Paths_Base!O76+'Monte Carlo'!$O$35,MC_Paths_Base!P76+'Monte Carlo'!$P$35,MC_Paths_Base!Q76+'Monte Carlo'!$Q$35,MC_Paths_Base!R76+'Monte Carlo'!$R$35,MC_Paths_Base!S76+'Monte Carlo'!$S$35,MC_Paths_Base!T76+'Monte Carlo'!$T$35,MC_Paths_Base!U76+'Monte Carlo'!$U$35,MC_Paths_Base!V76+'Monte Carlo'!$V$35,MC_Paths_Base!W76+'Monte Carlo'!$W$35,MC_Paths_Base!X76+'Monte Carlo'!$X$35,MC_Paths_Base!Y76+'Monte Carlo'!$Y$35,MC_Paths_Base!Z76+'Monte Carlo'!$Z$35,MC_Paths_Base!AA76+'Monte Carlo'!$AA$35,MC_Paths_Base!AB76+'Monte Carlo'!$AB$35,MC_Paths_Base!AC76+'Monte Carlo'!$AC$35,MC_Paths_Base!AD76+'Monte Carlo'!$AD$35,MC_Paths_Base!AE76+'Monte Carlo'!$AE$35,MC_Paths_Base!AF76+'Monte Carlo'!$AF$35)</x:f>
        <x:v>201796.0682173922</x:v>
      </x:c>
    </x:row>
    <x:row r="77">
      <x:c r="A77" t="s">
        <x:v>955</x:v>
      </x:c>
      <x:c r="B77" t="s">
        <x:v>134</x:v>
      </x:c>
      <x:c r="C77" s="50" t="n">
        <x:f>Calculations!G$77/Calculations!G$80</x:f>
        <x:v>181593.75000000003</x:v>
      </x:c>
      <x:c r="D77" s="50" t="n">
        <x:f>Calculations!H$77/Calculations!H$80</x:f>
        <x:v>188680.3353658537</x:v>
      </x:c>
      <x:c r="E77" s="50" t="n">
        <x:f>Calculations!I$77/Calculations!I$80</x:f>
        <x:v>196043.47040452115</x:v>
      </x:c>
      <x:c r="F77" s="50" t="n">
        <x:f>Calculations!J$77/Calculations!J$80</x:f>
        <x:v>203693.94729835613</x:v>
      </x:c>
      <x:c r="G77" s="50" t="n">
        <x:f>Calculations!K$77/Calculations!K$80</x:f>
        <x:v>211642.9793880481</x:v>
      </x:c>
      <x:c r="H77" s="50" t="n">
        <x:f>Calculations!L$77/Calculations!L$80</x:f>
        <x:v>219902.21760806948</x:v>
      </x:c>
      <x:c r="I77" s="50" t="n">
        <x:f>Calculations!M$77/Calculations!M$80</x:f>
        <x:v>228483.76756350635</x:v>
      </x:c>
      <x:c r="J77" s="50" t="n">
        <x:f>Calculations!N$77/Calculations!N$80</x:f>
        <x:v>237400.20727330167</x:v>
      </x:c>
      <x:c r="K77" s="50" t="n">
        <x:f>Calculations!O$77/Calculations!O$80</x:f>
        <x:v>246664.60560591836</x:v>
      </x:c>
      <x:c r="L77" s="50" t="n">
        <x:f>Calculations!P$77/Calculations!P$80</x:f>
        <x:v>256290.54143444204</x:v>
      </x:c>
      <x:c r="M77" s="50" t="n">
        <x:f>Calculations!Q$77/Calculations!Q$80</x:f>
        <x:v>266292.12353920075</x:v>
      </x:c>
      <x:c r="N77" s="50" t="n">
        <x:f>Calculations!R$77/Calculations!R$80</x:f>
        <x:v>276684.011287072</x:v>
      </x:c>
      <x:c r="O77" s="50" t="n">
        <x:f>Calculations!S$77/Calculations!S$80</x:f>
        <x:v>287481.436117787</x:v>
      </x:c>
      <x:c r="P77" s="50" t="n">
        <x:f>Calculations!T$77/Calculations!T$80</x:f>
        <x:v>298700.223868725</x:v>
      </x:c>
      <x:c r="Q77" s="50" t="n">
        <x:f>Calculations!U$77/Calculations!U$80</x:f>
        <x:v>310356.81797091913</x:v>
      </x:c>
      <x:c r="R77" s="50" t="n">
        <x:f>Calculations!V$77/Calculations!V$80</x:f>
        <x:v>322468.303550272</x:v>
      </x:c>
      <x:c r="S77" s="50" t="n">
        <x:f>Calculations!W$77/Calculations!W$80</x:f>
        <x:v>335052.43246930704</x:v>
      </x:c>
      <x:c r="T77" s="50" t="n">
        <x:f>Calculations!X$77/Calculations!X$80</x:f>
        <x:v>348127.6493461581</x:v>
      </x:c>
      <x:c r="U77" s="50" t="n">
        <x:f>Calculations!Y$77/Calculations!Y$80</x:f>
        <x:v>361713.11858893494</x:v>
      </x:c>
      <x:c r="V77" s="50" t="n">
        <x:f>Calculations!Z$77/Calculations!Z$80</x:f>
        <x:v>375828.7524850885</x:v>
      </x:c>
      <x:c r="W77" s="50" t="n">
        <x:f>Calculations!AA$77/Calculations!AA$80</x:f>
        <x:v>390495.2403869456</x:v>
      </x:c>
      <x:c r="X77" s="50" t="n">
        <x:f>Calculations!AB$77/Calculations!AB$80</x:f>
        <x:v>405734.0790361923</x:v>
      </x:c>
      <x:c r="Y77" s="50" t="n">
        <x:f>Calculations!AC$77/Calculations!AC$80</x:f>
        <x:v>421567.604071751</x:v>
      </x:c>
      <x:c r="Z77" s="50" t="n">
        <x:f>Calculations!AD$77/Calculations!AD$80</x:f>
        <x:v>438019.0227672339</x:v>
      </x:c>
      <x:c r="AA77" s="50" t="n">
        <x:f>Calculations!AE$77/Calculations!AE$80</x:f>
        <x:v>455112.4480459552</x:v>
      </x:c>
      <x:c r="AB77" s="50" t="n">
        <x:f>Calculations!AF$77/Calculations!AF$80</x:f>
        <x:v>472872.9338233584</x:v>
      </x:c>
      <x:c r="AC77" s="50" t="n">
        <x:f>Calculations!AG$77/Calculations!AG$80</x:f>
        <x:v>491326.5117286602</x:v>
      </x:c>
      <x:c r="AD77" s="50" t="n">
        <x:f>Calculations!AH$77/Calculations!AH$80</x:f>
        <x:v>510500.22925953474</x:v>
      </x:c>
      <x:c r="AE77" s="50" t="n">
        <x:f>Calculations!AI$77/Calculations!AI$80</x:f>
        <x:v>530422.1894257605</x:v>
      </x:c>
      <x:c r="AF77" s="50" t="n">
        <x:f>Calculations!AJ$77/Calculations!AJ$80</x:f>
        <x:v>551121.5919399364</x:v>
      </x:c>
      <x:c r="AG77" s="50" t="n">
        <x:f>Calculations!AK$77/Calculations!AK$80</x:f>
        <x:v>572628.7760156414</x:v>
      </x:c>
      <x:c r="AJ77" t="n">
        <x:f>MIN(MC_Paths_Base!B77:AF77)</x:f>
        <x:v>885042.4215332755</x:v>
      </x:c>
      <x:c r="AK77" t="n">
        <x:f>MIN(MC_Paths_Base!B77+'Monte Carlo'!$B$32,MC_Paths_Base!C77+'Monte Carlo'!$C$32,MC_Paths_Base!D77+'Monte Carlo'!$D$32,MC_Paths_Base!E77+'Monte Carlo'!$E$32,MC_Paths_Base!F77+'Monte Carlo'!$F$32,MC_Paths_Base!G77+'Monte Carlo'!$G$32,MC_Paths_Base!H77+'Monte Carlo'!$H$32,MC_Paths_Base!I77+'Monte Carlo'!$I$32,MC_Paths_Base!J77+'Monte Carlo'!$J$32,MC_Paths_Base!K77+'Monte Carlo'!$K$32,MC_Paths_Base!L77+'Monte Carlo'!$L$32,MC_Paths_Base!M77+'Monte Carlo'!$M$32,MC_Paths_Base!N77+'Monte Carlo'!$N$32,MC_Paths_Base!O77+'Monte Carlo'!$O$32,MC_Paths_Base!P77+'Monte Carlo'!$P$32,MC_Paths_Base!Q77+'Monte Carlo'!$Q$32,MC_Paths_Base!R77+'Monte Carlo'!$R$32,MC_Paths_Base!S77+'Monte Carlo'!$S$32,MC_Paths_Base!T77+'Monte Carlo'!$T$32,MC_Paths_Base!U77+'Monte Carlo'!$U$32,MC_Paths_Base!V77+'Monte Carlo'!$V$32,MC_Paths_Base!W77+'Monte Carlo'!$W$32,MC_Paths_Base!X77+'Monte Carlo'!$X$32,MC_Paths_Base!Y77+'Monte Carlo'!$Y$32,MC_Paths_Base!Z77+'Monte Carlo'!$Z$32,MC_Paths_Base!AA77+'Monte Carlo'!$AA$32,MC_Paths_Base!AB77+'Monte Carlo'!$AB$32,MC_Paths_Base!AC77+'Monte Carlo'!$AC$32,MC_Paths_Base!AD77+'Monte Carlo'!$AD$32,MC_Paths_Base!AE77+'Monte Carlo'!$AE$32,MC_Paths_Base!AF77+'Monte Carlo'!$AF$32)</x:f>
        <x:v>683869.7612016768</x:v>
      </x:c>
      <x:c r="AL77" t="n">
        <x:f>MIN(MC_Paths_Base!B77+'Monte Carlo'!$B$34,MC_Paths_Base!C77+'Monte Carlo'!$C$34,MC_Paths_Base!D77+'Monte Carlo'!$D$34,MC_Paths_Base!E77+'Monte Carlo'!$E$34,MC_Paths_Base!F77+'Monte Carlo'!$F$34,MC_Paths_Base!G77+'Monte Carlo'!$G$34,MC_Paths_Base!H77+'Monte Carlo'!$H$34,MC_Paths_Base!I77+'Monte Carlo'!$I$34,MC_Paths_Base!J77+'Monte Carlo'!$J$34,MC_Paths_Base!K77+'Monte Carlo'!$K$34,MC_Paths_Base!L77+'Monte Carlo'!$L$34,MC_Paths_Base!M77+'Monte Carlo'!$M$34,MC_Paths_Base!N77+'Monte Carlo'!$N$34,MC_Paths_Base!O77+'Monte Carlo'!$O$34,MC_Paths_Base!P77+'Monte Carlo'!$P$34,MC_Paths_Base!Q77+'Monte Carlo'!$Q$34,MC_Paths_Base!R77+'Monte Carlo'!$R$34,MC_Paths_Base!S77+'Monte Carlo'!$S$34,MC_Paths_Base!T77+'Monte Carlo'!$T$34,MC_Paths_Base!U77+'Monte Carlo'!$U$34,MC_Paths_Base!V77+'Monte Carlo'!$V$34,MC_Paths_Base!W77+'Monte Carlo'!$W$34,MC_Paths_Base!X77+'Monte Carlo'!$X$34,MC_Paths_Base!Y77+'Monte Carlo'!$Y$34,MC_Paths_Base!Z77+'Monte Carlo'!$Z$34,MC_Paths_Base!AA77+'Monte Carlo'!$AA$34,MC_Paths_Base!AB77+'Monte Carlo'!$AB$34,MC_Paths_Base!AC77+'Monte Carlo'!$AC$34,MC_Paths_Base!AD77+'Monte Carlo'!$AD$34,MC_Paths_Base!AE77+'Monte Carlo'!$AE$34,MC_Paths_Base!AF77+'Monte Carlo'!$AF$34)</x:f>
        <x:v>560897.5777832756</x:v>
      </x:c>
      <x:c r="AM77" t="n">
        <x:f>MIN(MC_Paths_Base!B77+'Monte Carlo'!$B$35,MC_Paths_Base!C77+'Monte Carlo'!$C$35,MC_Paths_Base!D77+'Monte Carlo'!$D$35,MC_Paths_Base!E77+'Monte Carlo'!$E$35,MC_Paths_Base!F77+'Monte Carlo'!$F$35,MC_Paths_Base!G77+'Monte Carlo'!$G$35,MC_Paths_Base!H77+'Monte Carlo'!$H$35,MC_Paths_Base!I77+'Monte Carlo'!$I$35,MC_Paths_Base!J77+'Monte Carlo'!$J$35,MC_Paths_Base!K77+'Monte Carlo'!$K$35,MC_Paths_Base!L77+'Monte Carlo'!$L$35,MC_Paths_Base!M77+'Monte Carlo'!$M$35,MC_Paths_Base!N77+'Monte Carlo'!$N$35,MC_Paths_Base!O77+'Monte Carlo'!$O$35,MC_Paths_Base!P77+'Monte Carlo'!$P$35,MC_Paths_Base!Q77+'Monte Carlo'!$Q$35,MC_Paths_Base!R77+'Monte Carlo'!$R$35,MC_Paths_Base!S77+'Monte Carlo'!$S$35,MC_Paths_Base!T77+'Monte Carlo'!$T$35,MC_Paths_Base!U77+'Monte Carlo'!$U$35,MC_Paths_Base!V77+'Monte Carlo'!$V$35,MC_Paths_Base!W77+'Monte Carlo'!$W$35,MC_Paths_Base!X77+'Monte Carlo'!$X$35,MC_Paths_Base!Y77+'Monte Carlo'!$Y$35,MC_Paths_Base!Z77+'Monte Carlo'!$Z$35,MC_Paths_Base!AA77+'Monte Carlo'!$AA$35,MC_Paths_Base!AB77+'Monte Carlo'!$AB$35,MC_Paths_Base!AC77+'Monte Carlo'!$AC$35,MC_Paths_Base!AD77+'Monte Carlo'!$AD$35,MC_Paths_Base!AE77+'Monte Carlo'!$AE$35,MC_Paths_Base!AF77+'Monte Carlo'!$AF$35)</x:f>
        <x:v>422882.4174516768</x:v>
      </x:c>
    </x:row>
    <x:row r="78">
      <x:c r="A78" t="s">
        <x:v>955</x:v>
      </x:c>
      <x:c r="B78" t="s">
        <x:v>140</x:v>
      </x:c>
      <x:c r="C78" s="50" t="n">
        <x:f>Calculations!G$77/Calculations!G$80</x:f>
        <x:v>181593.75000000003</x:v>
      </x:c>
      <x:c r="D78" s="50" t="n">
        <x:f>Calculations!H$77/Calculations!H$80</x:f>
        <x:v>188680.3353658537</x:v>
      </x:c>
      <x:c r="E78" s="50" t="n">
        <x:f>Calculations!I$77/Calculations!I$80</x:f>
        <x:v>196043.47040452115</x:v>
      </x:c>
      <x:c r="F78" s="50" t="n">
        <x:f>Calculations!J$77/Calculations!J$80</x:f>
        <x:v>203693.94729835613</x:v>
      </x:c>
      <x:c r="G78" s="50" t="n">
        <x:f>Calculations!K$77/Calculations!K$80</x:f>
        <x:v>211642.9793880481</x:v>
      </x:c>
      <x:c r="H78" s="50" t="n">
        <x:f>Calculations!L$77/Calculations!L$80</x:f>
        <x:v>219902.21760806948</x:v>
      </x:c>
      <x:c r="I78" s="50" t="n">
        <x:f>Calculations!M$77/Calculations!M$80</x:f>
        <x:v>228483.76756350635</x:v>
      </x:c>
      <x:c r="J78" s="50" t="n">
        <x:f>Calculations!N$77/Calculations!N$80</x:f>
        <x:v>237400.20727330167</x:v>
      </x:c>
      <x:c r="K78" s="50" t="n">
        <x:f>Calculations!O$77/Calculations!O$80</x:f>
        <x:v>246664.60560591836</x:v>
      </x:c>
      <x:c r="L78" s="50" t="n">
        <x:f>Calculations!P$77/Calculations!P$80</x:f>
        <x:v>256290.54143444204</x:v>
      </x:c>
      <x:c r="M78" s="50" t="n">
        <x:f>Calculations!Q$77/Calculations!Q$80</x:f>
        <x:v>266292.12353920075</x:v>
      </x:c>
      <x:c r="N78" s="50" t="n">
        <x:f>Calculations!R$77/Calculations!R$80</x:f>
        <x:v>276684.011287072</x:v>
      </x:c>
      <x:c r="O78" s="50" t="n">
        <x:f>Calculations!S$77/Calculations!S$80</x:f>
        <x:v>287481.436117787</x:v>
      </x:c>
      <x:c r="P78" s="50" t="n">
        <x:f>Calculations!T$77/Calculations!T$80</x:f>
        <x:v>298700.223868725</x:v>
      </x:c>
      <x:c r="Q78" s="50" t="n">
        <x:f>Calculations!U$77/Calculations!U$80</x:f>
        <x:v>310356.81797091913</x:v>
      </x:c>
      <x:c r="R78" s="50" t="n">
        <x:f>Calculations!V$77/Calculations!V$80</x:f>
        <x:v>322468.303550272</x:v>
      </x:c>
      <x:c r="S78" s="50" t="n">
        <x:f>Calculations!W$77/Calculations!W$80</x:f>
        <x:v>335052.43246930704</x:v>
      </x:c>
      <x:c r="T78" s="50" t="n">
        <x:f>Calculations!X$77/Calculations!X$80</x:f>
        <x:v>348127.6493461581</x:v>
      </x:c>
      <x:c r="U78" s="50" t="n">
        <x:f>Calculations!Y$77/Calculations!Y$80</x:f>
        <x:v>361713.11858893494</x:v>
      </x:c>
      <x:c r="V78" s="50" t="n">
        <x:f>Calculations!Z$77/Calculations!Z$80</x:f>
        <x:v>375828.7524850885</x:v>
      </x:c>
      <x:c r="W78" s="50" t="n">
        <x:f>Calculations!AA$77/Calculations!AA$80</x:f>
        <x:v>390495.2403869456</x:v>
      </x:c>
      <x:c r="X78" s="50" t="n">
        <x:f>Calculations!AB$77/Calculations!AB$80</x:f>
        <x:v>405734.0790361923</x:v>
      </x:c>
      <x:c r="Y78" s="50" t="n">
        <x:f>Calculations!AC$77/Calculations!AC$80</x:f>
        <x:v>421567.604071751</x:v>
      </x:c>
      <x:c r="Z78" s="50" t="n">
        <x:f>Calculations!AD$77/Calculations!AD$80</x:f>
        <x:v>438019.0227672339</x:v>
      </x:c>
      <x:c r="AA78" s="50" t="n">
        <x:f>Calculations!AE$77/Calculations!AE$80</x:f>
        <x:v>455112.4480459552</x:v>
      </x:c>
      <x:c r="AB78" s="50" t="n">
        <x:f>Calculations!AF$77/Calculations!AF$80</x:f>
        <x:v>472872.9338233584</x:v>
      </x:c>
      <x:c r="AC78" s="50" t="n">
        <x:f>Calculations!AG$77/Calculations!AG$80</x:f>
        <x:v>491326.5117286602</x:v>
      </x:c>
      <x:c r="AD78" s="50" t="n">
        <x:f>Calculations!AH$77/Calculations!AH$80</x:f>
        <x:v>510500.22925953474</x:v>
      </x:c>
      <x:c r="AE78" s="50" t="n">
        <x:f>Calculations!AI$77/Calculations!AI$80</x:f>
        <x:v>530422.1894257605</x:v>
      </x:c>
      <x:c r="AF78" s="50" t="n">
        <x:f>Calculations!AJ$77/Calculations!AJ$80</x:f>
        <x:v>551121.5919399364</x:v>
      </x:c>
      <x:c r="AG78" s="50" t="n">
        <x:f>Calculations!AK$77/Calculations!AK$80</x:f>
        <x:v>572628.7760156414</x:v>
      </x:c>
      <x:c r="AJ78" t="n">
        <x:f>MIN(MC_Paths_Base!B78:AF78)</x:f>
        <x:v>1029031.25</x:v>
      </x:c>
      <x:c r="AK78" t="n">
        <x:f>MIN(MC_Paths_Base!B78+'Monte Carlo'!$B$32,MC_Paths_Base!C78+'Monte Carlo'!$C$32,MC_Paths_Base!D78+'Monte Carlo'!$D$32,MC_Paths_Base!E78+'Monte Carlo'!$E$32,MC_Paths_Base!F78+'Monte Carlo'!$F$32,MC_Paths_Base!G78+'Monte Carlo'!$G$32,MC_Paths_Base!H78+'Monte Carlo'!$H$32,MC_Paths_Base!I78+'Monte Carlo'!$I$32,MC_Paths_Base!J78+'Monte Carlo'!$J$32,MC_Paths_Base!K78+'Monte Carlo'!$K$32,MC_Paths_Base!L78+'Monte Carlo'!$L$32,MC_Paths_Base!M78+'Monte Carlo'!$M$32,MC_Paths_Base!N78+'Monte Carlo'!$N$32,MC_Paths_Base!O78+'Monte Carlo'!$O$32,MC_Paths_Base!P78+'Monte Carlo'!$P$32,MC_Paths_Base!Q78+'Monte Carlo'!$Q$32,MC_Paths_Base!R78+'Monte Carlo'!$R$32,MC_Paths_Base!S78+'Monte Carlo'!$S$32,MC_Paths_Base!T78+'Monte Carlo'!$T$32,MC_Paths_Base!U78+'Monte Carlo'!$U$32,MC_Paths_Base!V78+'Monte Carlo'!$V$32,MC_Paths_Base!W78+'Monte Carlo'!$W$32,MC_Paths_Base!X78+'Monte Carlo'!$X$32,MC_Paths_Base!Y78+'Monte Carlo'!$Y$32,MC_Paths_Base!Z78+'Monte Carlo'!$Z$32,MC_Paths_Base!AA78+'Monte Carlo'!$AA$32,MC_Paths_Base!AB78+'Monte Carlo'!$AB$32,MC_Paths_Base!AC78+'Monte Carlo'!$AC$32,MC_Paths_Base!AD78+'Monte Carlo'!$AD$32,MC_Paths_Base!AE78+'Monte Carlo'!$AE$32,MC_Paths_Base!AF78+'Monte Carlo'!$AF$32)</x:f>
        <x:v>971367.3048302412</x:v>
      </x:c>
      <x:c r="AL78" t="n">
        <x:f>MIN(MC_Paths_Base!B78+'Monte Carlo'!$B$34,MC_Paths_Base!C78+'Monte Carlo'!$C$34,MC_Paths_Base!D78+'Monte Carlo'!$D$34,MC_Paths_Base!E78+'Monte Carlo'!$E$34,MC_Paths_Base!F78+'Monte Carlo'!$F$34,MC_Paths_Base!G78+'Monte Carlo'!$G$34,MC_Paths_Base!H78+'Monte Carlo'!$H$34,MC_Paths_Base!I78+'Monte Carlo'!$I$34,MC_Paths_Base!J78+'Monte Carlo'!$J$34,MC_Paths_Base!K78+'Monte Carlo'!$K$34,MC_Paths_Base!L78+'Monte Carlo'!$L$34,MC_Paths_Base!M78+'Monte Carlo'!$M$34,MC_Paths_Base!N78+'Monte Carlo'!$N$34,MC_Paths_Base!O78+'Monte Carlo'!$O$34,MC_Paths_Base!P78+'Monte Carlo'!$P$34,MC_Paths_Base!Q78+'Monte Carlo'!$Q$34,MC_Paths_Base!R78+'Monte Carlo'!$R$34,MC_Paths_Base!S78+'Monte Carlo'!$S$34,MC_Paths_Base!T78+'Monte Carlo'!$T$34,MC_Paths_Base!U78+'Monte Carlo'!$U$34,MC_Paths_Base!V78+'Monte Carlo'!$V$34,MC_Paths_Base!W78+'Monte Carlo'!$W$34,MC_Paths_Base!X78+'Monte Carlo'!$X$34,MC_Paths_Base!Y78+'Monte Carlo'!$Y$34,MC_Paths_Base!Z78+'Monte Carlo'!$Z$34,MC_Paths_Base!AA78+'Monte Carlo'!$AA$34,MC_Paths_Base!AB78+'Monte Carlo'!$AB$34,MC_Paths_Base!AC78+'Monte Carlo'!$AC$34,MC_Paths_Base!AD78+'Monte Carlo'!$AD$34,MC_Paths_Base!AE78+'Monte Carlo'!$AE$34,MC_Paths_Base!AF78+'Monte Carlo'!$AF$34)</x:f>
        <x:v>848395.1214118401</x:v>
      </x:c>
      <x:c r="AM78" t="n">
        <x:f>MIN(MC_Paths_Base!B78+'Monte Carlo'!$B$35,MC_Paths_Base!C78+'Monte Carlo'!$C$35,MC_Paths_Base!D78+'Monte Carlo'!$D$35,MC_Paths_Base!E78+'Monte Carlo'!$E$35,MC_Paths_Base!F78+'Monte Carlo'!$F$35,MC_Paths_Base!G78+'Monte Carlo'!$G$35,MC_Paths_Base!H78+'Monte Carlo'!$H$35,MC_Paths_Base!I78+'Monte Carlo'!$I$35,MC_Paths_Base!J78+'Monte Carlo'!$J$35,MC_Paths_Base!K78+'Monte Carlo'!$K$35,MC_Paths_Base!L78+'Monte Carlo'!$L$35,MC_Paths_Base!M78+'Monte Carlo'!$M$35,MC_Paths_Base!N78+'Monte Carlo'!$N$35,MC_Paths_Base!O78+'Monte Carlo'!$O$35,MC_Paths_Base!P78+'Monte Carlo'!$P$35,MC_Paths_Base!Q78+'Monte Carlo'!$Q$35,MC_Paths_Base!R78+'Monte Carlo'!$R$35,MC_Paths_Base!S78+'Monte Carlo'!$S$35,MC_Paths_Base!T78+'Monte Carlo'!$T$35,MC_Paths_Base!U78+'Monte Carlo'!$U$35,MC_Paths_Base!V78+'Monte Carlo'!$V$35,MC_Paths_Base!W78+'Monte Carlo'!$W$35,MC_Paths_Base!X78+'Monte Carlo'!$X$35,MC_Paths_Base!Y78+'Monte Carlo'!$Y$35,MC_Paths_Base!Z78+'Monte Carlo'!$Z$35,MC_Paths_Base!AA78+'Monte Carlo'!$AA$35,MC_Paths_Base!AB78+'Monte Carlo'!$AB$35,MC_Paths_Base!AC78+'Monte Carlo'!$AC$35,MC_Paths_Base!AD78+'Monte Carlo'!$AD$35,MC_Paths_Base!AE78+'Monte Carlo'!$AE$35,MC_Paths_Base!AF78+'Monte Carlo'!$AF$35)</x:f>
        <x:v>710379.9610802412</x:v>
      </x:c>
    </x:row>
    <x:row r="79">
      <x:c r="A79" t="s">
        <x:v>955</x:v>
      </x:c>
      <x:c r="B79" t="s">
        <x:v>146</x:v>
      </x:c>
      <x:c r="C79" s="50" t="n">
        <x:f>Calculations!G$77/Calculations!G$80</x:f>
        <x:v>181593.75000000003</x:v>
      </x:c>
      <x:c r="D79" s="50" t="n">
        <x:f>Calculations!H$77/Calculations!H$80</x:f>
        <x:v>188680.3353658537</x:v>
      </x:c>
      <x:c r="E79" s="50" t="n">
        <x:f>Calculations!I$77/Calculations!I$80</x:f>
        <x:v>196043.47040452115</x:v>
      </x:c>
      <x:c r="F79" s="50" t="n">
        <x:f>Calculations!J$77/Calculations!J$80</x:f>
        <x:v>203693.94729835613</x:v>
      </x:c>
      <x:c r="G79" s="50" t="n">
        <x:f>Calculations!K$77/Calculations!K$80</x:f>
        <x:v>211642.9793880481</x:v>
      </x:c>
      <x:c r="H79" s="50" t="n">
        <x:f>Calculations!L$77/Calculations!L$80</x:f>
        <x:v>219902.21760806948</x:v>
      </x:c>
      <x:c r="I79" s="50" t="n">
        <x:f>Calculations!M$77/Calculations!M$80</x:f>
        <x:v>228483.76756350635</x:v>
      </x:c>
      <x:c r="J79" s="50" t="n">
        <x:f>Calculations!N$77/Calculations!N$80</x:f>
        <x:v>237400.20727330167</x:v>
      </x:c>
      <x:c r="K79" s="50" t="n">
        <x:f>Calculations!O$77/Calculations!O$80</x:f>
        <x:v>246664.60560591836</x:v>
      </x:c>
      <x:c r="L79" s="50" t="n">
        <x:f>Calculations!P$77/Calculations!P$80</x:f>
        <x:v>256290.54143444204</x:v>
      </x:c>
      <x:c r="M79" s="50" t="n">
        <x:f>Calculations!Q$77/Calculations!Q$80</x:f>
        <x:v>266292.12353920075</x:v>
      </x:c>
      <x:c r="N79" s="50" t="n">
        <x:f>Calculations!R$77/Calculations!R$80</x:f>
        <x:v>276684.011287072</x:v>
      </x:c>
      <x:c r="O79" s="50" t="n">
        <x:f>Calculations!S$77/Calculations!S$80</x:f>
        <x:v>287481.436117787</x:v>
      </x:c>
      <x:c r="P79" s="50" t="n">
        <x:f>Calculations!T$77/Calculations!T$80</x:f>
        <x:v>298700.223868725</x:v>
      </x:c>
      <x:c r="Q79" s="50" t="n">
        <x:f>Calculations!U$77/Calculations!U$80</x:f>
        <x:v>310356.81797091913</x:v>
      </x:c>
      <x:c r="R79" s="50" t="n">
        <x:f>Calculations!V$77/Calculations!V$80</x:f>
        <x:v>322468.303550272</x:v>
      </x:c>
      <x:c r="S79" s="50" t="n">
        <x:f>Calculations!W$77/Calculations!W$80</x:f>
        <x:v>335052.43246930704</x:v>
      </x:c>
      <x:c r="T79" s="50" t="n">
        <x:f>Calculations!X$77/Calculations!X$80</x:f>
        <x:v>348127.6493461581</x:v>
      </x:c>
      <x:c r="U79" s="50" t="n">
        <x:f>Calculations!Y$77/Calculations!Y$80</x:f>
        <x:v>361713.11858893494</x:v>
      </x:c>
      <x:c r="V79" s="50" t="n">
        <x:f>Calculations!Z$77/Calculations!Z$80</x:f>
        <x:v>375828.7524850885</x:v>
      </x:c>
      <x:c r="W79" s="50" t="n">
        <x:f>Calculations!AA$77/Calculations!AA$80</x:f>
        <x:v>390495.2403869456</x:v>
      </x:c>
      <x:c r="X79" s="50" t="n">
        <x:f>Calculations!AB$77/Calculations!AB$80</x:f>
        <x:v>405734.0790361923</x:v>
      </x:c>
      <x:c r="Y79" s="50" t="n">
        <x:f>Calculations!AC$77/Calculations!AC$80</x:f>
        <x:v>421567.604071751</x:v>
      </x:c>
      <x:c r="Z79" s="50" t="n">
        <x:f>Calculations!AD$77/Calculations!AD$80</x:f>
        <x:v>438019.0227672339</x:v>
      </x:c>
      <x:c r="AA79" s="50" t="n">
        <x:f>Calculations!AE$77/Calculations!AE$80</x:f>
        <x:v>455112.4480459552</x:v>
      </x:c>
      <x:c r="AB79" s="50" t="n">
        <x:f>Calculations!AF$77/Calculations!AF$80</x:f>
        <x:v>472872.9338233584</x:v>
      </x:c>
      <x:c r="AC79" s="50" t="n">
        <x:f>Calculations!AG$77/Calculations!AG$80</x:f>
        <x:v>491326.5117286602</x:v>
      </x:c>
      <x:c r="AD79" s="50" t="n">
        <x:f>Calculations!AH$77/Calculations!AH$80</x:f>
        <x:v>510500.22925953474</x:v>
      </x:c>
      <x:c r="AE79" s="50" t="n">
        <x:f>Calculations!AI$77/Calculations!AI$80</x:f>
        <x:v>530422.1894257605</x:v>
      </x:c>
      <x:c r="AF79" s="50" t="n">
        <x:f>Calculations!AJ$77/Calculations!AJ$80</x:f>
        <x:v>551121.5919399364</x:v>
      </x:c>
      <x:c r="AG79" s="50" t="n">
        <x:f>Calculations!AK$77/Calculations!AK$80</x:f>
        <x:v>572628.7760156414</x:v>
      </x:c>
      <x:c r="AJ79" t="n">
        <x:f>MIN(MC_Paths_Base!B79:AF79)</x:f>
        <x:v>807418.4774037567</x:v>
      </x:c>
      <x:c r="AK79" t="n">
        <x:f>MIN(MC_Paths_Base!B79+'Monte Carlo'!$B$32,MC_Paths_Base!C79+'Monte Carlo'!$C$32,MC_Paths_Base!D79+'Monte Carlo'!$D$32,MC_Paths_Base!E79+'Monte Carlo'!$E$32,MC_Paths_Base!F79+'Monte Carlo'!$F$32,MC_Paths_Base!G79+'Monte Carlo'!$G$32,MC_Paths_Base!H79+'Monte Carlo'!$H$32,MC_Paths_Base!I79+'Monte Carlo'!$I$32,MC_Paths_Base!J79+'Monte Carlo'!$J$32,MC_Paths_Base!K79+'Monte Carlo'!$K$32,MC_Paths_Base!L79+'Monte Carlo'!$L$32,MC_Paths_Base!M79+'Monte Carlo'!$M$32,MC_Paths_Base!N79+'Monte Carlo'!$N$32,MC_Paths_Base!O79+'Monte Carlo'!$O$32,MC_Paths_Base!P79+'Monte Carlo'!$P$32,MC_Paths_Base!Q79+'Monte Carlo'!$Q$32,MC_Paths_Base!R79+'Monte Carlo'!$R$32,MC_Paths_Base!S79+'Monte Carlo'!$S$32,MC_Paths_Base!T79+'Monte Carlo'!$T$32,MC_Paths_Base!U79+'Monte Carlo'!$U$32,MC_Paths_Base!V79+'Monte Carlo'!$V$32,MC_Paths_Base!W79+'Monte Carlo'!$W$32,MC_Paths_Base!X79+'Monte Carlo'!$X$32,MC_Paths_Base!Y79+'Monte Carlo'!$Y$32,MC_Paths_Base!Z79+'Monte Carlo'!$Z$32,MC_Paths_Base!AA79+'Monte Carlo'!$AA$32,MC_Paths_Base!AB79+'Monte Carlo'!$AB$32,MC_Paths_Base!AC79+'Monte Carlo'!$AC$32,MC_Paths_Base!AD79+'Monte Carlo'!$AD$32,MC_Paths_Base!AE79+'Monte Carlo'!$AE$32,MC_Paths_Base!AF79+'Monte Carlo'!$AF$32)</x:f>
        <x:v>580802.2323997011</x:v>
      </x:c>
      <x:c r="AL79" t="n">
        <x:f>MIN(MC_Paths_Base!B79+'Monte Carlo'!$B$34,MC_Paths_Base!C79+'Monte Carlo'!$C$34,MC_Paths_Base!D79+'Monte Carlo'!$D$34,MC_Paths_Base!E79+'Monte Carlo'!$E$34,MC_Paths_Base!F79+'Monte Carlo'!$F$34,MC_Paths_Base!G79+'Monte Carlo'!$G$34,MC_Paths_Base!H79+'Monte Carlo'!$H$34,MC_Paths_Base!I79+'Monte Carlo'!$I$34,MC_Paths_Base!J79+'Monte Carlo'!$J$34,MC_Paths_Base!K79+'Monte Carlo'!$K$34,MC_Paths_Base!L79+'Monte Carlo'!$L$34,MC_Paths_Base!M79+'Monte Carlo'!$M$34,MC_Paths_Base!N79+'Monte Carlo'!$N$34,MC_Paths_Base!O79+'Monte Carlo'!$O$34,MC_Paths_Base!P79+'Monte Carlo'!$P$34,MC_Paths_Base!Q79+'Monte Carlo'!$Q$34,MC_Paths_Base!R79+'Monte Carlo'!$R$34,MC_Paths_Base!S79+'Monte Carlo'!$S$34,MC_Paths_Base!T79+'Monte Carlo'!$T$34,MC_Paths_Base!U79+'Monte Carlo'!$U$34,MC_Paths_Base!V79+'Monte Carlo'!$V$34,MC_Paths_Base!W79+'Monte Carlo'!$W$34,MC_Paths_Base!X79+'Monte Carlo'!$X$34,MC_Paths_Base!Y79+'Monte Carlo'!$Y$34,MC_Paths_Base!Z79+'Monte Carlo'!$Z$34,MC_Paths_Base!AA79+'Monte Carlo'!$AA$34,MC_Paths_Base!AB79+'Monte Carlo'!$AB$34,MC_Paths_Base!AC79+'Monte Carlo'!$AC$34,MC_Paths_Base!AD79+'Monte Carlo'!$AD$34,MC_Paths_Base!AE79+'Monte Carlo'!$AE$34,MC_Paths_Base!AF79+'Monte Carlo'!$AF$34)</x:f>
        <x:v>-265042.9109009006</x:v>
      </x:c>
      <x:c r="AM79" t="n">
        <x:f>MIN(MC_Paths_Base!B79+'Monte Carlo'!$B$35,MC_Paths_Base!C79+'Monte Carlo'!$C$35,MC_Paths_Base!D79+'Monte Carlo'!$D$35,MC_Paths_Base!E79+'Monte Carlo'!$E$35,MC_Paths_Base!F79+'Monte Carlo'!$F$35,MC_Paths_Base!G79+'Monte Carlo'!$G$35,MC_Paths_Base!H79+'Monte Carlo'!$H$35,MC_Paths_Base!I79+'Monte Carlo'!$I$35,MC_Paths_Base!J79+'Monte Carlo'!$J$35,MC_Paths_Base!K79+'Monte Carlo'!$K$35,MC_Paths_Base!L79+'Monte Carlo'!$L$35,MC_Paths_Base!M79+'Monte Carlo'!$M$35,MC_Paths_Base!N79+'Monte Carlo'!$N$35,MC_Paths_Base!O79+'Monte Carlo'!$O$35,MC_Paths_Base!P79+'Monte Carlo'!$P$35,MC_Paths_Base!Q79+'Monte Carlo'!$Q$35,MC_Paths_Base!R79+'Monte Carlo'!$R$35,MC_Paths_Base!S79+'Monte Carlo'!$S$35,MC_Paths_Base!T79+'Monte Carlo'!$T$35,MC_Paths_Base!U79+'Monte Carlo'!$U$35,MC_Paths_Base!V79+'Monte Carlo'!$V$35,MC_Paths_Base!W79+'Monte Carlo'!$W$35,MC_Paths_Base!X79+'Monte Carlo'!$X$35,MC_Paths_Base!Y79+'Monte Carlo'!$Y$35,MC_Paths_Base!Z79+'Monte Carlo'!$Z$35,MC_Paths_Base!AA79+'Monte Carlo'!$AA$35,MC_Paths_Base!AB79+'Monte Carlo'!$AB$35,MC_Paths_Base!AC79+'Monte Carlo'!$AC$35,MC_Paths_Base!AD79+'Monte Carlo'!$AD$35,MC_Paths_Base!AE79+'Monte Carlo'!$AE$35,MC_Paths_Base!AF79+'Monte Carlo'!$AF$35)</x:f>
        <x:v>-282697.0778776044</x:v>
      </x:c>
    </x:row>
    <x:row r="80">
      <x:c r="A80" t="s">
        <x:v>955</x:v>
      </x:c>
      <x:c r="B80" t="s">
        <x:v>148</x:v>
      </x:c>
      <x:c r="C80" s="50" t="n">
        <x:f>Calculations!G$77/Calculations!G$80</x:f>
        <x:v>181593.75000000003</x:v>
      </x:c>
      <x:c r="D80" s="50" t="n">
        <x:f>Calculations!H$77/Calculations!H$80</x:f>
        <x:v>188680.3353658537</x:v>
      </x:c>
      <x:c r="E80" s="50" t="n">
        <x:f>Calculations!I$77/Calculations!I$80</x:f>
        <x:v>196043.47040452115</x:v>
      </x:c>
      <x:c r="F80" s="50" t="n">
        <x:f>Calculations!J$77/Calculations!J$80</x:f>
        <x:v>203693.94729835613</x:v>
      </x:c>
      <x:c r="G80" s="50" t="n">
        <x:f>Calculations!K$77/Calculations!K$80</x:f>
        <x:v>211642.9793880481</x:v>
      </x:c>
      <x:c r="H80" s="50" t="n">
        <x:f>Calculations!L$77/Calculations!L$80</x:f>
        <x:v>219902.21760806948</x:v>
      </x:c>
      <x:c r="I80" s="50" t="n">
        <x:f>Calculations!M$77/Calculations!M$80</x:f>
        <x:v>228483.76756350635</x:v>
      </x:c>
      <x:c r="J80" s="50" t="n">
        <x:f>Calculations!N$77/Calculations!N$80</x:f>
        <x:v>237400.20727330167</x:v>
      </x:c>
      <x:c r="K80" s="50" t="n">
        <x:f>Calculations!O$77/Calculations!O$80</x:f>
        <x:v>246664.60560591836</x:v>
      </x:c>
      <x:c r="L80" s="50" t="n">
        <x:f>Calculations!P$77/Calculations!P$80</x:f>
        <x:v>256290.54143444204</x:v>
      </x:c>
      <x:c r="M80" s="50" t="n">
        <x:f>Calculations!Q$77/Calculations!Q$80</x:f>
        <x:v>266292.12353920075</x:v>
      </x:c>
      <x:c r="N80" s="50" t="n">
        <x:f>Calculations!R$77/Calculations!R$80</x:f>
        <x:v>276684.011287072</x:v>
      </x:c>
      <x:c r="O80" s="50" t="n">
        <x:f>Calculations!S$77/Calculations!S$80</x:f>
        <x:v>287481.436117787</x:v>
      </x:c>
      <x:c r="P80" s="50" t="n">
        <x:f>Calculations!T$77/Calculations!T$80</x:f>
        <x:v>298700.223868725</x:v>
      </x:c>
      <x:c r="Q80" s="50" t="n">
        <x:f>Calculations!U$77/Calculations!U$80</x:f>
        <x:v>310356.81797091913</x:v>
      </x:c>
      <x:c r="R80" s="50" t="n">
        <x:f>Calculations!V$77/Calculations!V$80</x:f>
        <x:v>322468.303550272</x:v>
      </x:c>
      <x:c r="S80" s="50" t="n">
        <x:f>Calculations!W$77/Calculations!W$80</x:f>
        <x:v>335052.43246930704</x:v>
      </x:c>
      <x:c r="T80" s="50" t="n">
        <x:f>Calculations!X$77/Calculations!X$80</x:f>
        <x:v>348127.6493461581</x:v>
      </x:c>
      <x:c r="U80" s="50" t="n">
        <x:f>Calculations!Y$77/Calculations!Y$80</x:f>
        <x:v>361713.11858893494</x:v>
      </x:c>
      <x:c r="V80" s="50" t="n">
        <x:f>Calculations!Z$77/Calculations!Z$80</x:f>
        <x:v>375828.7524850885</x:v>
      </x:c>
      <x:c r="W80" s="50" t="n">
        <x:f>Calculations!AA$77/Calculations!AA$80</x:f>
        <x:v>390495.2403869456</x:v>
      </x:c>
      <x:c r="X80" s="50" t="n">
        <x:f>Calculations!AB$77/Calculations!AB$80</x:f>
        <x:v>405734.0790361923</x:v>
      </x:c>
      <x:c r="Y80" s="50" t="n">
        <x:f>Calculations!AC$77/Calculations!AC$80</x:f>
        <x:v>421567.604071751</x:v>
      </x:c>
      <x:c r="Z80" s="50" t="n">
        <x:f>Calculations!AD$77/Calculations!AD$80</x:f>
        <x:v>438019.0227672339</x:v>
      </x:c>
      <x:c r="AA80" s="50" t="n">
        <x:f>Calculations!AE$77/Calculations!AE$80</x:f>
        <x:v>455112.4480459552</x:v>
      </x:c>
      <x:c r="AB80" s="50" t="n">
        <x:f>Calculations!AF$77/Calculations!AF$80</x:f>
        <x:v>472872.9338233584</x:v>
      </x:c>
      <x:c r="AC80" s="50" t="n">
        <x:f>Calculations!AG$77/Calculations!AG$80</x:f>
        <x:v>491326.5117286602</x:v>
      </x:c>
      <x:c r="AD80" s="50" t="n">
        <x:f>Calculations!AH$77/Calculations!AH$80</x:f>
        <x:v>510500.22925953474</x:v>
      </x:c>
      <x:c r="AE80" s="50" t="n">
        <x:f>Calculations!AI$77/Calculations!AI$80</x:f>
        <x:v>530422.1894257605</x:v>
      </x:c>
      <x:c r="AF80" s="50" t="n">
        <x:f>Calculations!AJ$77/Calculations!AJ$80</x:f>
        <x:v>551121.5919399364</x:v>
      </x:c>
      <x:c r="AG80" s="50" t="n">
        <x:f>Calculations!AK$77/Calculations!AK$80</x:f>
        <x:v>572628.7760156414</x:v>
      </x:c>
      <x:c r="AJ80" t="n">
        <x:f>MIN(MC_Paths_Base!B80:AF80)</x:f>
        <x:v>960544.4443621836</x:v>
      </x:c>
      <x:c r="AK80" t="n">
        <x:f>MIN(MC_Paths_Base!B80+'Monte Carlo'!$B$32,MC_Paths_Base!C80+'Monte Carlo'!$C$32,MC_Paths_Base!D80+'Monte Carlo'!$D$32,MC_Paths_Base!E80+'Monte Carlo'!$E$32,MC_Paths_Base!F80+'Monte Carlo'!$F$32,MC_Paths_Base!G80+'Monte Carlo'!$G$32,MC_Paths_Base!H80+'Monte Carlo'!$H$32,MC_Paths_Base!I80+'Monte Carlo'!$I$32,MC_Paths_Base!J80+'Monte Carlo'!$J$32,MC_Paths_Base!K80+'Monte Carlo'!$K$32,MC_Paths_Base!L80+'Monte Carlo'!$L$32,MC_Paths_Base!M80+'Monte Carlo'!$M$32,MC_Paths_Base!N80+'Monte Carlo'!$N$32,MC_Paths_Base!O80+'Monte Carlo'!$O$32,MC_Paths_Base!P80+'Monte Carlo'!$P$32,MC_Paths_Base!Q80+'Monte Carlo'!$Q$32,MC_Paths_Base!R80+'Monte Carlo'!$R$32,MC_Paths_Base!S80+'Monte Carlo'!$S$32,MC_Paths_Base!T80+'Monte Carlo'!$T$32,MC_Paths_Base!U80+'Monte Carlo'!$U$32,MC_Paths_Base!V80+'Monte Carlo'!$V$32,MC_Paths_Base!W80+'Monte Carlo'!$W$32,MC_Paths_Base!X80+'Monte Carlo'!$X$32,MC_Paths_Base!Y80+'Monte Carlo'!$Y$32,MC_Paths_Base!Z80+'Monte Carlo'!$Z$32,MC_Paths_Base!AA80+'Monte Carlo'!$AA$32,MC_Paths_Base!AB80+'Monte Carlo'!$AB$32,MC_Paths_Base!AC80+'Monte Carlo'!$AC$32,MC_Paths_Base!AD80+'Monte Carlo'!$AD$32,MC_Paths_Base!AE80+'Monte Carlo'!$AE$32,MC_Paths_Base!AF80+'Monte Carlo'!$AF$32)</x:f>
        <x:v>759371.7840305849</x:v>
      </x:c>
      <x:c r="AL80" t="n">
        <x:f>MIN(MC_Paths_Base!B80+'Monte Carlo'!$B$34,MC_Paths_Base!C80+'Monte Carlo'!$C$34,MC_Paths_Base!D80+'Monte Carlo'!$D$34,MC_Paths_Base!E80+'Monte Carlo'!$E$34,MC_Paths_Base!F80+'Monte Carlo'!$F$34,MC_Paths_Base!G80+'Monte Carlo'!$G$34,MC_Paths_Base!H80+'Monte Carlo'!$H$34,MC_Paths_Base!I80+'Monte Carlo'!$I$34,MC_Paths_Base!J80+'Monte Carlo'!$J$34,MC_Paths_Base!K80+'Monte Carlo'!$K$34,MC_Paths_Base!L80+'Monte Carlo'!$L$34,MC_Paths_Base!M80+'Monte Carlo'!$M$34,MC_Paths_Base!N80+'Monte Carlo'!$N$34,MC_Paths_Base!O80+'Monte Carlo'!$O$34,MC_Paths_Base!P80+'Monte Carlo'!$P$34,MC_Paths_Base!Q80+'Monte Carlo'!$Q$34,MC_Paths_Base!R80+'Monte Carlo'!$R$34,MC_Paths_Base!S80+'Monte Carlo'!$S$34,MC_Paths_Base!T80+'Monte Carlo'!$T$34,MC_Paths_Base!U80+'Monte Carlo'!$U$34,MC_Paths_Base!V80+'Monte Carlo'!$V$34,MC_Paths_Base!W80+'Monte Carlo'!$W$34,MC_Paths_Base!X80+'Monte Carlo'!$X$34,MC_Paths_Base!Y80+'Monte Carlo'!$Y$34,MC_Paths_Base!Z80+'Monte Carlo'!$Z$34,MC_Paths_Base!AA80+'Monte Carlo'!$AA$34,MC_Paths_Base!AB80+'Monte Carlo'!$AB$34,MC_Paths_Base!AC80+'Monte Carlo'!$AC$34,MC_Paths_Base!AD80+'Monte Carlo'!$AD$34,MC_Paths_Base!AE80+'Monte Carlo'!$AE$34,MC_Paths_Base!AF80+'Monte Carlo'!$AF$34)</x:f>
        <x:v>636004.7764702141</x:v>
      </x:c>
      <x:c r="AM80" t="n">
        <x:f>MIN(MC_Paths_Base!B80+'Monte Carlo'!$B$35,MC_Paths_Base!C80+'Monte Carlo'!$C$35,MC_Paths_Base!D80+'Monte Carlo'!$D$35,MC_Paths_Base!E80+'Monte Carlo'!$E$35,MC_Paths_Base!F80+'Monte Carlo'!$F$35,MC_Paths_Base!G80+'Monte Carlo'!$G$35,MC_Paths_Base!H80+'Monte Carlo'!$H$35,MC_Paths_Base!I80+'Monte Carlo'!$I$35,MC_Paths_Base!J80+'Monte Carlo'!$J$35,MC_Paths_Base!K80+'Monte Carlo'!$K$35,MC_Paths_Base!L80+'Monte Carlo'!$L$35,MC_Paths_Base!M80+'Monte Carlo'!$M$35,MC_Paths_Base!N80+'Monte Carlo'!$N$35,MC_Paths_Base!O80+'Monte Carlo'!$O$35,MC_Paths_Base!P80+'Monte Carlo'!$P$35,MC_Paths_Base!Q80+'Monte Carlo'!$Q$35,MC_Paths_Base!R80+'Monte Carlo'!$R$35,MC_Paths_Base!S80+'Monte Carlo'!$S$35,MC_Paths_Base!T80+'Monte Carlo'!$T$35,MC_Paths_Base!U80+'Monte Carlo'!$U$35,MC_Paths_Base!V80+'Monte Carlo'!$V$35,MC_Paths_Base!W80+'Monte Carlo'!$W$35,MC_Paths_Base!X80+'Monte Carlo'!$X$35,MC_Paths_Base!Y80+'Monte Carlo'!$Y$35,MC_Paths_Base!Z80+'Monte Carlo'!$Z$35,MC_Paths_Base!AA80+'Monte Carlo'!$AA$35,MC_Paths_Base!AB80+'Monte Carlo'!$AB$35,MC_Paths_Base!AC80+'Monte Carlo'!$AC$35,MC_Paths_Base!AD80+'Monte Carlo'!$AD$35,MC_Paths_Base!AE80+'Monte Carlo'!$AE$35,MC_Paths_Base!AF80+'Monte Carlo'!$AF$35)</x:f>
        <x:v>498384.44028058485</x:v>
      </x:c>
    </x:row>
    <x:row r="81">
      <x:c r="A81" t="s">
        <x:v>955</x:v>
      </x:c>
      <x:c r="B81" t="s">
        <x:v>151</x:v>
      </x:c>
      <x:c r="C81" s="50" t="n">
        <x:f>Calculations!G$77/Calculations!G$80</x:f>
        <x:v>181593.75000000003</x:v>
      </x:c>
      <x:c r="D81" s="50" t="n">
        <x:f>Calculations!H$77/Calculations!H$80</x:f>
        <x:v>188680.3353658537</x:v>
      </x:c>
      <x:c r="E81" s="50" t="n">
        <x:f>Calculations!I$77/Calculations!I$80</x:f>
        <x:v>196043.47040452115</x:v>
      </x:c>
      <x:c r="F81" s="50" t="n">
        <x:f>Calculations!J$77/Calculations!J$80</x:f>
        <x:v>203693.94729835613</x:v>
      </x:c>
      <x:c r="G81" s="50" t="n">
        <x:f>Calculations!K$77/Calculations!K$80</x:f>
        <x:v>211642.9793880481</x:v>
      </x:c>
      <x:c r="H81" s="50" t="n">
        <x:f>Calculations!L$77/Calculations!L$80</x:f>
        <x:v>219902.21760806948</x:v>
      </x:c>
      <x:c r="I81" s="50" t="n">
        <x:f>Calculations!M$77/Calculations!M$80</x:f>
        <x:v>228483.76756350635</x:v>
      </x:c>
      <x:c r="J81" s="50" t="n">
        <x:f>Calculations!N$77/Calculations!N$80</x:f>
        <x:v>237400.20727330167</x:v>
      </x:c>
      <x:c r="K81" s="50" t="n">
        <x:f>Calculations!O$77/Calculations!O$80</x:f>
        <x:v>246664.60560591836</x:v>
      </x:c>
      <x:c r="L81" s="50" t="n">
        <x:f>Calculations!P$77/Calculations!P$80</x:f>
        <x:v>256290.54143444204</x:v>
      </x:c>
      <x:c r="M81" s="50" t="n">
        <x:f>Calculations!Q$77/Calculations!Q$80</x:f>
        <x:v>266292.12353920075</x:v>
      </x:c>
      <x:c r="N81" s="50" t="n">
        <x:f>Calculations!R$77/Calculations!R$80</x:f>
        <x:v>276684.011287072</x:v>
      </x:c>
      <x:c r="O81" s="50" t="n">
        <x:f>Calculations!S$77/Calculations!S$80</x:f>
        <x:v>287481.436117787</x:v>
      </x:c>
      <x:c r="P81" s="50" t="n">
        <x:f>Calculations!T$77/Calculations!T$80</x:f>
        <x:v>298700.223868725</x:v>
      </x:c>
      <x:c r="Q81" s="50" t="n">
        <x:f>Calculations!U$77/Calculations!U$80</x:f>
        <x:v>310356.81797091913</x:v>
      </x:c>
      <x:c r="R81" s="50" t="n">
        <x:f>Calculations!V$77/Calculations!V$80</x:f>
        <x:v>322468.303550272</x:v>
      </x:c>
      <x:c r="S81" s="50" t="n">
        <x:f>Calculations!W$77/Calculations!W$80</x:f>
        <x:v>335052.43246930704</x:v>
      </x:c>
      <x:c r="T81" s="50" t="n">
        <x:f>Calculations!X$77/Calculations!X$80</x:f>
        <x:v>348127.6493461581</x:v>
      </x:c>
      <x:c r="U81" s="50" t="n">
        <x:f>Calculations!Y$77/Calculations!Y$80</x:f>
        <x:v>361713.11858893494</x:v>
      </x:c>
      <x:c r="V81" s="50" t="n">
        <x:f>Calculations!Z$77/Calculations!Z$80</x:f>
        <x:v>375828.7524850885</x:v>
      </x:c>
      <x:c r="W81" s="50" t="n">
        <x:f>Calculations!AA$77/Calculations!AA$80</x:f>
        <x:v>390495.2403869456</x:v>
      </x:c>
      <x:c r="X81" s="50" t="n">
        <x:f>Calculations!AB$77/Calculations!AB$80</x:f>
        <x:v>405734.0790361923</x:v>
      </x:c>
      <x:c r="Y81" s="50" t="n">
        <x:f>Calculations!AC$77/Calculations!AC$80</x:f>
        <x:v>421567.604071751</x:v>
      </x:c>
      <x:c r="Z81" s="50" t="n">
        <x:f>Calculations!AD$77/Calculations!AD$80</x:f>
        <x:v>438019.0227672339</x:v>
      </x:c>
      <x:c r="AA81" s="50" t="n">
        <x:f>Calculations!AE$77/Calculations!AE$80</x:f>
        <x:v>455112.4480459552</x:v>
      </x:c>
      <x:c r="AB81" s="50" t="n">
        <x:f>Calculations!AF$77/Calculations!AF$80</x:f>
        <x:v>472872.9338233584</x:v>
      </x:c>
      <x:c r="AC81" s="50" t="n">
        <x:f>Calculations!AG$77/Calculations!AG$80</x:f>
        <x:v>491326.5117286602</x:v>
      </x:c>
      <x:c r="AD81" s="50" t="n">
        <x:f>Calculations!AH$77/Calculations!AH$80</x:f>
        <x:v>510500.22925953474</x:v>
      </x:c>
      <x:c r="AE81" s="50" t="n">
        <x:f>Calculations!AI$77/Calculations!AI$80</x:f>
        <x:v>530422.1894257605</x:v>
      </x:c>
      <x:c r="AF81" s="50" t="n">
        <x:f>Calculations!AJ$77/Calculations!AJ$80</x:f>
        <x:v>551121.5919399364</x:v>
      </x:c>
      <x:c r="AG81" s="50" t="n">
        <x:f>Calculations!AK$77/Calculations!AK$80</x:f>
        <x:v>572628.7760156414</x:v>
      </x:c>
      <x:c r="AJ81" t="n">
        <x:f>MIN(MC_Paths_Base!B81:AF81)</x:f>
        <x:v>1029031.25</x:v>
      </x:c>
      <x:c r="AK81" t="n">
        <x:f>MIN(MC_Paths_Base!B81+'Monte Carlo'!$B$32,MC_Paths_Base!C81+'Monte Carlo'!$C$32,MC_Paths_Base!D81+'Monte Carlo'!$D$32,MC_Paths_Base!E81+'Monte Carlo'!$E$32,MC_Paths_Base!F81+'Monte Carlo'!$F$32,MC_Paths_Base!G81+'Monte Carlo'!$G$32,MC_Paths_Base!H81+'Monte Carlo'!$H$32,MC_Paths_Base!I81+'Monte Carlo'!$I$32,MC_Paths_Base!J81+'Monte Carlo'!$J$32,MC_Paths_Base!K81+'Monte Carlo'!$K$32,MC_Paths_Base!L81+'Monte Carlo'!$L$32,MC_Paths_Base!M81+'Monte Carlo'!$M$32,MC_Paths_Base!N81+'Monte Carlo'!$N$32,MC_Paths_Base!O81+'Monte Carlo'!$O$32,MC_Paths_Base!P81+'Monte Carlo'!$P$32,MC_Paths_Base!Q81+'Monte Carlo'!$Q$32,MC_Paths_Base!R81+'Monte Carlo'!$R$32,MC_Paths_Base!S81+'Monte Carlo'!$S$32,MC_Paths_Base!T81+'Monte Carlo'!$T$32,MC_Paths_Base!U81+'Monte Carlo'!$U$32,MC_Paths_Base!V81+'Monte Carlo'!$V$32,MC_Paths_Base!W81+'Monte Carlo'!$W$32,MC_Paths_Base!X81+'Monte Carlo'!$X$32,MC_Paths_Base!Y81+'Monte Carlo'!$Y$32,MC_Paths_Base!Z81+'Monte Carlo'!$Z$32,MC_Paths_Base!AA81+'Monte Carlo'!$AA$32,MC_Paths_Base!AB81+'Monte Carlo'!$AB$32,MC_Paths_Base!AC81+'Monte Carlo'!$AC$32,MC_Paths_Base!AD81+'Monte Carlo'!$AD$32,MC_Paths_Base!AE81+'Monte Carlo'!$AE$32,MC_Paths_Base!AF81+'Monte Carlo'!$AF$32)</x:f>
        <x:v>1029031.25</x:v>
      </x:c>
      <x:c r="AL81" t="n">
        <x:f>MIN(MC_Paths_Base!B81+'Monte Carlo'!$B$34,MC_Paths_Base!C81+'Monte Carlo'!$C$34,MC_Paths_Base!D81+'Monte Carlo'!$D$34,MC_Paths_Base!E81+'Monte Carlo'!$E$34,MC_Paths_Base!F81+'Monte Carlo'!$F$34,MC_Paths_Base!G81+'Monte Carlo'!$G$34,MC_Paths_Base!H81+'Monte Carlo'!$H$34,MC_Paths_Base!I81+'Monte Carlo'!$I$34,MC_Paths_Base!J81+'Monte Carlo'!$J$34,MC_Paths_Base!K81+'Monte Carlo'!$K$34,MC_Paths_Base!L81+'Monte Carlo'!$L$34,MC_Paths_Base!M81+'Monte Carlo'!$M$34,MC_Paths_Base!N81+'Monte Carlo'!$N$34,MC_Paths_Base!O81+'Monte Carlo'!$O$34,MC_Paths_Base!P81+'Monte Carlo'!$P$34,MC_Paths_Base!Q81+'Monte Carlo'!$Q$34,MC_Paths_Base!R81+'Monte Carlo'!$R$34,MC_Paths_Base!S81+'Monte Carlo'!$S$34,MC_Paths_Base!T81+'Monte Carlo'!$T$34,MC_Paths_Base!U81+'Monte Carlo'!$U$34,MC_Paths_Base!V81+'Monte Carlo'!$V$34,MC_Paths_Base!W81+'Monte Carlo'!$W$34,MC_Paths_Base!X81+'Monte Carlo'!$X$34,MC_Paths_Base!Y81+'Monte Carlo'!$Y$34,MC_Paths_Base!Z81+'Monte Carlo'!$Z$34,MC_Paths_Base!AA81+'Monte Carlo'!$AA$34,MC_Paths_Base!AB81+'Monte Carlo'!$AB$34,MC_Paths_Base!AC81+'Monte Carlo'!$AC$34,MC_Paths_Base!AD81+'Monte Carlo'!$AD$34,MC_Paths_Base!AE81+'Monte Carlo'!$AE$34,MC_Paths_Base!AF81+'Monte Carlo'!$AF$34)</x:f>
        <x:v>887305.3796895787</x:v>
      </x:c>
      <x:c r="AM81" t="n">
        <x:f>MIN(MC_Paths_Base!B81+'Monte Carlo'!$B$35,MC_Paths_Base!C81+'Monte Carlo'!$C$35,MC_Paths_Base!D81+'Monte Carlo'!$D$35,MC_Paths_Base!E81+'Monte Carlo'!$E$35,MC_Paths_Base!F81+'Monte Carlo'!$F$35,MC_Paths_Base!G81+'Monte Carlo'!$G$35,MC_Paths_Base!H81+'Monte Carlo'!$H$35,MC_Paths_Base!I81+'Monte Carlo'!$I$35,MC_Paths_Base!J81+'Monte Carlo'!$J$35,MC_Paths_Base!K81+'Monte Carlo'!$K$35,MC_Paths_Base!L81+'Monte Carlo'!$L$35,MC_Paths_Base!M81+'Monte Carlo'!$M$35,MC_Paths_Base!N81+'Monte Carlo'!$N$35,MC_Paths_Base!O81+'Monte Carlo'!$O$35,MC_Paths_Base!P81+'Monte Carlo'!$P$35,MC_Paths_Base!Q81+'Monte Carlo'!$Q$35,MC_Paths_Base!R81+'Monte Carlo'!$R$35,MC_Paths_Base!S81+'Monte Carlo'!$S$35,MC_Paths_Base!T81+'Monte Carlo'!$T$35,MC_Paths_Base!U81+'Monte Carlo'!$U$35,MC_Paths_Base!V81+'Monte Carlo'!$V$35,MC_Paths_Base!W81+'Monte Carlo'!$W$35,MC_Paths_Base!X81+'Monte Carlo'!$X$35,MC_Paths_Base!Y81+'Monte Carlo'!$Y$35,MC_Paths_Base!Z81+'Monte Carlo'!$Z$35,MC_Paths_Base!AA81+'Monte Carlo'!$AA$35,MC_Paths_Base!AB81+'Monte Carlo'!$AB$35,MC_Paths_Base!AC81+'Monte Carlo'!$AC$35,MC_Paths_Base!AD81+'Monte Carlo'!$AD$35,MC_Paths_Base!AE81+'Monte Carlo'!$AE$35,MC_Paths_Base!AF81+'Monte Carlo'!$AF$35)</x:f>
        <x:v>752679.0736048273</x:v>
      </x:c>
    </x:row>
    <x:row r="82">
      <x:c r="A82" t="s">
        <x:v>888</x:v>
      </x:c>
      <x:c r="B82" t="s">
        <x:v>126</x:v>
      </x:c>
      <x:c r="C82" s="50" t="n">
        <x:f>Calculations!G$77/Calculations!G$80</x:f>
        <x:v>181593.75000000003</x:v>
      </x:c>
      <x:c r="D82" s="50" t="n">
        <x:f>Calculations!H$77/Calculations!H$80</x:f>
        <x:v>188680.3353658537</x:v>
      </x:c>
      <x:c r="E82" s="50" t="n">
        <x:f>Calculations!I$77/Calculations!I$80</x:f>
        <x:v>196043.47040452115</x:v>
      </x:c>
      <x:c r="F82" s="50" t="n">
        <x:f>Calculations!J$77/Calculations!J$80</x:f>
        <x:v>203693.94729835613</x:v>
      </x:c>
      <x:c r="G82" s="50" t="n">
        <x:f>Calculations!K$77/Calculations!K$80</x:f>
        <x:v>211642.9793880481</x:v>
      </x:c>
      <x:c r="H82" s="50" t="n">
        <x:f>Calculations!L$77/Calculations!L$80</x:f>
        <x:v>219902.21760806948</x:v>
      </x:c>
      <x:c r="I82" s="50" t="n">
        <x:f>Calculations!M$77/Calculations!M$80</x:f>
        <x:v>228483.76756350635</x:v>
      </x:c>
      <x:c r="J82" s="50" t="n">
        <x:f>Calculations!N$77/Calculations!N$80</x:f>
        <x:v>237400.20727330167</x:v>
      </x:c>
      <x:c r="K82" s="50" t="n">
        <x:f>Calculations!O$77/Calculations!O$80</x:f>
        <x:v>246664.60560591836</x:v>
      </x:c>
      <x:c r="L82" s="50" t="n">
        <x:f>Calculations!P$77/Calculations!P$80</x:f>
        <x:v>256290.54143444204</x:v>
      </x:c>
      <x:c r="M82" s="50" t="n">
        <x:f>Calculations!Q$77/Calculations!Q$80</x:f>
        <x:v>266292.12353920075</x:v>
      </x:c>
      <x:c r="N82" s="50" t="n">
        <x:f>Calculations!R$77/Calculations!R$80</x:f>
        <x:v>276684.011287072</x:v>
      </x:c>
      <x:c r="O82" s="50" t="n">
        <x:f>Calculations!S$77/Calculations!S$80</x:f>
        <x:v>287481.436117787</x:v>
      </x:c>
      <x:c r="P82" s="50" t="n">
        <x:f>Calculations!T$77/Calculations!T$80</x:f>
        <x:v>298700.223868725</x:v>
      </x:c>
      <x:c r="Q82" s="50" t="n">
        <x:f>Calculations!U$77/Calculations!U$80</x:f>
        <x:v>310356.81797091913</x:v>
      </x:c>
      <x:c r="R82" s="50" t="n">
        <x:f>Calculations!V$77/Calculations!V$80</x:f>
        <x:v>322468.303550272</x:v>
      </x:c>
      <x:c r="S82" s="50" t="n">
        <x:f>Calculations!W$77/Calculations!W$80</x:f>
        <x:v>335052.43246930704</x:v>
      </x:c>
      <x:c r="T82" s="50" t="n">
        <x:f>Calculations!X$77/Calculations!X$80</x:f>
        <x:v>348127.6493461581</x:v>
      </x:c>
      <x:c r="U82" s="50" t="n">
        <x:f>Calculations!Y$77/Calculations!Y$80</x:f>
        <x:v>361713.11858893494</x:v>
      </x:c>
      <x:c r="V82" s="50" t="n">
        <x:f>Calculations!Z$77/Calculations!Z$80</x:f>
        <x:v>375828.7524850885</x:v>
      </x:c>
      <x:c r="W82" s="50" t="n">
        <x:f>Calculations!AA$77/Calculations!AA$80</x:f>
        <x:v>390495.2403869456</x:v>
      </x:c>
      <x:c r="X82" s="50" t="n">
        <x:f>Calculations!AB$77/Calculations!AB$80</x:f>
        <x:v>405734.0790361923</x:v>
      </x:c>
      <x:c r="Y82" s="50" t="n">
        <x:f>Calculations!AC$77/Calculations!AC$80</x:f>
        <x:v>421567.604071751</x:v>
      </x:c>
      <x:c r="Z82" s="50" t="n">
        <x:f>Calculations!AD$77/Calculations!AD$80</x:f>
        <x:v>438019.0227672339</x:v>
      </x:c>
      <x:c r="AA82" s="50" t="n">
        <x:f>Calculations!AE$77/Calculations!AE$80</x:f>
        <x:v>455112.4480459552</x:v>
      </x:c>
      <x:c r="AB82" s="50" t="n">
        <x:f>Calculations!AF$77/Calculations!AF$80</x:f>
        <x:v>472872.9338233584</x:v>
      </x:c>
      <x:c r="AC82" s="50" t="n">
        <x:f>Calculations!AG$77/Calculations!AG$80</x:f>
        <x:v>491326.5117286602</x:v>
      </x:c>
      <x:c r="AD82" s="50" t="n">
        <x:f>Calculations!AH$77/Calculations!AH$80</x:f>
        <x:v>510500.22925953474</x:v>
      </x:c>
      <x:c r="AE82" s="50" t="n">
        <x:f>Calculations!AI$77/Calculations!AI$80</x:f>
        <x:v>530422.1894257605</x:v>
      </x:c>
      <x:c r="AF82" s="50" t="n">
        <x:f>Calculations!AJ$77/Calculations!AJ$80</x:f>
        <x:v>551121.5919399364</x:v>
      </x:c>
      <x:c r="AG82" s="50" t="n">
        <x:f>Calculations!AK$77/Calculations!AK$80</x:f>
        <x:v>572628.7760156414</x:v>
      </x:c>
      <x:c r="AJ82" t="n">
        <x:f>MIN(MC_Paths_Base!B82:AF82)</x:f>
        <x:v>780472.3539997537</x:v>
      </x:c>
      <x:c r="AK82" t="n">
        <x:f>MIN(MC_Paths_Base!B82+'Monte Carlo'!$B$32,MC_Paths_Base!C82+'Monte Carlo'!$C$32,MC_Paths_Base!D82+'Monte Carlo'!$D$32,MC_Paths_Base!E82+'Monte Carlo'!$E$32,MC_Paths_Base!F82+'Monte Carlo'!$F$32,MC_Paths_Base!G82+'Monte Carlo'!$G$32,MC_Paths_Base!H82+'Monte Carlo'!$H$32,MC_Paths_Base!I82+'Monte Carlo'!$I$32,MC_Paths_Base!J82+'Monte Carlo'!$J$32,MC_Paths_Base!K82+'Monte Carlo'!$K$32,MC_Paths_Base!L82+'Monte Carlo'!$L$32,MC_Paths_Base!M82+'Monte Carlo'!$M$32,MC_Paths_Base!N82+'Monte Carlo'!$N$32,MC_Paths_Base!O82+'Monte Carlo'!$O$32,MC_Paths_Base!P82+'Monte Carlo'!$P$32,MC_Paths_Base!Q82+'Monte Carlo'!$Q$32,MC_Paths_Base!R82+'Monte Carlo'!$R$32,MC_Paths_Base!S82+'Monte Carlo'!$S$32,MC_Paths_Base!T82+'Monte Carlo'!$T$32,MC_Paths_Base!U82+'Monte Carlo'!$U$32,MC_Paths_Base!V82+'Monte Carlo'!$V$32,MC_Paths_Base!W82+'Monte Carlo'!$W$32,MC_Paths_Base!X82+'Monte Carlo'!$X$32,MC_Paths_Base!Y82+'Monte Carlo'!$Y$32,MC_Paths_Base!Z82+'Monte Carlo'!$Z$32,MC_Paths_Base!AA82+'Monte Carlo'!$AA$32,MC_Paths_Base!AB82+'Monte Carlo'!$AB$32,MC_Paths_Base!AC82+'Monte Carlo'!$AC$32,MC_Paths_Base!AD82+'Monte Carlo'!$AD$32,MC_Paths_Base!AE82+'Monte Carlo'!$AE$32,MC_Paths_Base!AF82+'Monte Carlo'!$AF$32)</x:f>
        <x:v>575220.8646237527</x:v>
      </x:c>
      <x:c r="AL82" t="n">
        <x:f>MIN(MC_Paths_Base!B82+'Monte Carlo'!$B$34,MC_Paths_Base!C82+'Monte Carlo'!$C$34,MC_Paths_Base!D82+'Monte Carlo'!$D$34,MC_Paths_Base!E82+'Monte Carlo'!$E$34,MC_Paths_Base!F82+'Monte Carlo'!$F$34,MC_Paths_Base!G82+'Monte Carlo'!$G$34,MC_Paths_Base!H82+'Monte Carlo'!$H$34,MC_Paths_Base!I82+'Monte Carlo'!$I$34,MC_Paths_Base!J82+'Monte Carlo'!$J$34,MC_Paths_Base!K82+'Monte Carlo'!$K$34,MC_Paths_Base!L82+'Monte Carlo'!$L$34,MC_Paths_Base!M82+'Monte Carlo'!$M$34,MC_Paths_Base!N82+'Monte Carlo'!$N$34,MC_Paths_Base!O82+'Monte Carlo'!$O$34,MC_Paths_Base!P82+'Monte Carlo'!$P$34,MC_Paths_Base!Q82+'Monte Carlo'!$Q$34,MC_Paths_Base!R82+'Monte Carlo'!$R$34,MC_Paths_Base!S82+'Monte Carlo'!$S$34,MC_Paths_Base!T82+'Monte Carlo'!$T$34,MC_Paths_Base!U82+'Monte Carlo'!$U$34,MC_Paths_Base!V82+'Monte Carlo'!$V$34,MC_Paths_Base!W82+'Monte Carlo'!$W$34,MC_Paths_Base!X82+'Monte Carlo'!$X$34,MC_Paths_Base!Y82+'Monte Carlo'!$Y$34,MC_Paths_Base!Z82+'Monte Carlo'!$Z$34,MC_Paths_Base!AA82+'Monte Carlo'!$AA$34,MC_Paths_Base!AB82+'Monte Carlo'!$AB$34,MC_Paths_Base!AC82+'Monte Carlo'!$AC$34,MC_Paths_Base!AD82+'Monte Carlo'!$AD$34,MC_Paths_Base!AE82+'Monte Carlo'!$AE$34,MC_Paths_Base!AF82+'Monte Carlo'!$AF$34)</x:f>
        <x:v>336365.8265629369</x:v>
      </x:c>
      <x:c r="AM82" t="n">
        <x:f>MIN(MC_Paths_Base!B82+'Monte Carlo'!$B$35,MC_Paths_Base!C82+'Monte Carlo'!$C$35,MC_Paths_Base!D82+'Monte Carlo'!$D$35,MC_Paths_Base!E82+'Monte Carlo'!$E$35,MC_Paths_Base!F82+'Monte Carlo'!$F$35,MC_Paths_Base!G82+'Monte Carlo'!$G$35,MC_Paths_Base!H82+'Monte Carlo'!$H$35,MC_Paths_Base!I82+'Monte Carlo'!$I$35,MC_Paths_Base!J82+'Monte Carlo'!$J$35,MC_Paths_Base!K82+'Monte Carlo'!$K$35,MC_Paths_Base!L82+'Monte Carlo'!$L$35,MC_Paths_Base!M82+'Monte Carlo'!$M$35,MC_Paths_Base!N82+'Monte Carlo'!$N$35,MC_Paths_Base!O82+'Monte Carlo'!$O$35,MC_Paths_Base!P82+'Monte Carlo'!$P$35,MC_Paths_Base!Q82+'Monte Carlo'!$Q$35,MC_Paths_Base!R82+'Monte Carlo'!$R$35,MC_Paths_Base!S82+'Monte Carlo'!$S$35,MC_Paths_Base!T82+'Monte Carlo'!$T$35,MC_Paths_Base!U82+'Monte Carlo'!$U$35,MC_Paths_Base!V82+'Monte Carlo'!$V$35,MC_Paths_Base!W82+'Monte Carlo'!$W$35,MC_Paths_Base!X82+'Monte Carlo'!$X$35,MC_Paths_Base!Y82+'Monte Carlo'!$Y$35,MC_Paths_Base!Z82+'Monte Carlo'!$Z$35,MC_Paths_Base!AA82+'Monte Carlo'!$AA$35,MC_Paths_Base!AB82+'Monte Carlo'!$AB$35,MC_Paths_Base!AC82+'Monte Carlo'!$AC$35,MC_Paths_Base!AD82+'Monte Carlo'!$AD$35,MC_Paths_Base!AE82+'Monte Carlo'!$AE$35,MC_Paths_Base!AF82+'Monte Carlo'!$AF$35)</x:f>
        <x:v>217645.5856316086</x:v>
      </x:c>
    </x:row>
    <x:row r="83">
      <x:c r="A83" t="s">
        <x:v>888</x:v>
      </x:c>
      <x:c r="B83" t="s">
        <x:v>130</x:v>
      </x:c>
      <x:c r="C83" s="50" t="n">
        <x:f>Calculations!G$77/Calculations!G$80</x:f>
        <x:v>181593.75000000003</x:v>
      </x:c>
      <x:c r="D83" s="50" t="n">
        <x:f>Calculations!H$77/Calculations!H$80</x:f>
        <x:v>188680.3353658537</x:v>
      </x:c>
      <x:c r="E83" s="50" t="n">
        <x:f>Calculations!I$77/Calculations!I$80</x:f>
        <x:v>196043.47040452115</x:v>
      </x:c>
      <x:c r="F83" s="50" t="n">
        <x:f>Calculations!J$77/Calculations!J$80</x:f>
        <x:v>203693.94729835613</x:v>
      </x:c>
      <x:c r="G83" s="50" t="n">
        <x:f>Calculations!K$77/Calculations!K$80</x:f>
        <x:v>211642.9793880481</x:v>
      </x:c>
      <x:c r="H83" s="50" t="n">
        <x:f>Calculations!L$77/Calculations!L$80</x:f>
        <x:v>219902.21760806948</x:v>
      </x:c>
      <x:c r="I83" s="50" t="n">
        <x:f>Calculations!M$77/Calculations!M$80</x:f>
        <x:v>228483.76756350635</x:v>
      </x:c>
      <x:c r="J83" s="50" t="n">
        <x:f>Calculations!N$77/Calculations!N$80</x:f>
        <x:v>237400.20727330167</x:v>
      </x:c>
      <x:c r="K83" s="50" t="n">
        <x:f>Calculations!O$77/Calculations!O$80</x:f>
        <x:v>246664.60560591836</x:v>
      </x:c>
      <x:c r="L83" s="50" t="n">
        <x:f>Calculations!P$77/Calculations!P$80</x:f>
        <x:v>256290.54143444204</x:v>
      </x:c>
      <x:c r="M83" s="50" t="n">
        <x:f>Calculations!Q$77/Calculations!Q$80</x:f>
        <x:v>266292.12353920075</x:v>
      </x:c>
      <x:c r="N83" s="50" t="n">
        <x:f>Calculations!R$77/Calculations!R$80</x:f>
        <x:v>276684.011287072</x:v>
      </x:c>
      <x:c r="O83" s="50" t="n">
        <x:f>Calculations!S$77/Calculations!S$80</x:f>
        <x:v>287481.436117787</x:v>
      </x:c>
      <x:c r="P83" s="50" t="n">
        <x:f>Calculations!T$77/Calculations!T$80</x:f>
        <x:v>298700.223868725</x:v>
      </x:c>
      <x:c r="Q83" s="50" t="n">
        <x:f>Calculations!U$77/Calculations!U$80</x:f>
        <x:v>310356.81797091913</x:v>
      </x:c>
      <x:c r="R83" s="50" t="n">
        <x:f>Calculations!V$77/Calculations!V$80</x:f>
        <x:v>322468.303550272</x:v>
      </x:c>
      <x:c r="S83" s="50" t="n">
        <x:f>Calculations!W$77/Calculations!W$80</x:f>
        <x:v>335052.43246930704</x:v>
      </x:c>
      <x:c r="T83" s="50" t="n">
        <x:f>Calculations!X$77/Calculations!X$80</x:f>
        <x:v>348127.6493461581</x:v>
      </x:c>
      <x:c r="U83" s="50" t="n">
        <x:f>Calculations!Y$77/Calculations!Y$80</x:f>
        <x:v>361713.11858893494</x:v>
      </x:c>
      <x:c r="V83" s="50" t="n">
        <x:f>Calculations!Z$77/Calculations!Z$80</x:f>
        <x:v>375828.7524850885</x:v>
      </x:c>
      <x:c r="W83" s="50" t="n">
        <x:f>Calculations!AA$77/Calculations!AA$80</x:f>
        <x:v>390495.2403869456</x:v>
      </x:c>
      <x:c r="X83" s="50" t="n">
        <x:f>Calculations!AB$77/Calculations!AB$80</x:f>
        <x:v>405734.0790361923</x:v>
      </x:c>
      <x:c r="Y83" s="50" t="n">
        <x:f>Calculations!AC$77/Calculations!AC$80</x:f>
        <x:v>421567.604071751</x:v>
      </x:c>
      <x:c r="Z83" s="50" t="n">
        <x:f>Calculations!AD$77/Calculations!AD$80</x:f>
        <x:v>438019.0227672339</x:v>
      </x:c>
      <x:c r="AA83" s="50" t="n">
        <x:f>Calculations!AE$77/Calculations!AE$80</x:f>
        <x:v>455112.4480459552</x:v>
      </x:c>
      <x:c r="AB83" s="50" t="n">
        <x:f>Calculations!AF$77/Calculations!AF$80</x:f>
        <x:v>472872.9338233584</x:v>
      </x:c>
      <x:c r="AC83" s="50" t="n">
        <x:f>Calculations!AG$77/Calculations!AG$80</x:f>
        <x:v>491326.5117286602</x:v>
      </x:c>
      <x:c r="AD83" s="50" t="n">
        <x:f>Calculations!AH$77/Calculations!AH$80</x:f>
        <x:v>510500.22925953474</x:v>
      </x:c>
      <x:c r="AE83" s="50" t="n">
        <x:f>Calculations!AI$77/Calculations!AI$80</x:f>
        <x:v>530422.1894257605</x:v>
      </x:c>
      <x:c r="AF83" s="50" t="n">
        <x:f>Calculations!AJ$77/Calculations!AJ$80</x:f>
        <x:v>551121.5919399364</x:v>
      </x:c>
      <x:c r="AG83" s="50" t="n">
        <x:f>Calculations!AK$77/Calculations!AK$80</x:f>
        <x:v>572628.7760156414</x:v>
      </x:c>
      <x:c r="AJ83" t="n">
        <x:f>MIN(MC_Paths_Base!B83:AF83)</x:f>
        <x:v>1029031.25</x:v>
      </x:c>
      <x:c r="AK83" t="n">
        <x:f>MIN(MC_Paths_Base!B83+'Monte Carlo'!$B$32,MC_Paths_Base!C83+'Monte Carlo'!$C$32,MC_Paths_Base!D83+'Monte Carlo'!$D$32,MC_Paths_Base!E83+'Monte Carlo'!$E$32,MC_Paths_Base!F83+'Monte Carlo'!$F$32,MC_Paths_Base!G83+'Monte Carlo'!$G$32,MC_Paths_Base!H83+'Monte Carlo'!$H$32,MC_Paths_Base!I83+'Monte Carlo'!$I$32,MC_Paths_Base!J83+'Monte Carlo'!$J$32,MC_Paths_Base!K83+'Monte Carlo'!$K$32,MC_Paths_Base!L83+'Monte Carlo'!$L$32,MC_Paths_Base!M83+'Monte Carlo'!$M$32,MC_Paths_Base!N83+'Monte Carlo'!$N$32,MC_Paths_Base!O83+'Monte Carlo'!$O$32,MC_Paths_Base!P83+'Monte Carlo'!$P$32,MC_Paths_Base!Q83+'Monte Carlo'!$Q$32,MC_Paths_Base!R83+'Monte Carlo'!$R$32,MC_Paths_Base!S83+'Monte Carlo'!$S$32,MC_Paths_Base!T83+'Monte Carlo'!$T$32,MC_Paths_Base!U83+'Monte Carlo'!$U$32,MC_Paths_Base!V83+'Monte Carlo'!$V$32,MC_Paths_Base!W83+'Monte Carlo'!$W$32,MC_Paths_Base!X83+'Monte Carlo'!$X$32,MC_Paths_Base!Y83+'Monte Carlo'!$Y$32,MC_Paths_Base!Z83+'Monte Carlo'!$Z$32,MC_Paths_Base!AA83+'Monte Carlo'!$AA$32,MC_Paths_Base!AB83+'Monte Carlo'!$AB$32,MC_Paths_Base!AC83+'Monte Carlo'!$AC$32,MC_Paths_Base!AD83+'Monte Carlo'!$AD$32,MC_Paths_Base!AE83+'Monte Carlo'!$AE$32,MC_Paths_Base!AF83+'Monte Carlo'!$AF$32)</x:f>
        <x:v>887658.1373209364</x:v>
      </x:c>
      <x:c r="AL83" t="n">
        <x:f>MIN(MC_Paths_Base!B83+'Monte Carlo'!$B$34,MC_Paths_Base!C83+'Monte Carlo'!$C$34,MC_Paths_Base!D83+'Monte Carlo'!$D$34,MC_Paths_Base!E83+'Monte Carlo'!$E$34,MC_Paths_Base!F83+'Monte Carlo'!$F$34,MC_Paths_Base!G83+'Monte Carlo'!$G$34,MC_Paths_Base!H83+'Monte Carlo'!$H$34,MC_Paths_Base!I83+'Monte Carlo'!$I$34,MC_Paths_Base!J83+'Monte Carlo'!$J$34,MC_Paths_Base!K83+'Monte Carlo'!$K$34,MC_Paths_Base!L83+'Monte Carlo'!$L$34,MC_Paths_Base!M83+'Monte Carlo'!$M$34,MC_Paths_Base!N83+'Monte Carlo'!$N$34,MC_Paths_Base!O83+'Monte Carlo'!$O$34,MC_Paths_Base!P83+'Monte Carlo'!$P$34,MC_Paths_Base!Q83+'Monte Carlo'!$Q$34,MC_Paths_Base!R83+'Monte Carlo'!$R$34,MC_Paths_Base!S83+'Monte Carlo'!$S$34,MC_Paths_Base!T83+'Monte Carlo'!$T$34,MC_Paths_Base!U83+'Monte Carlo'!$U$34,MC_Paths_Base!V83+'Monte Carlo'!$V$34,MC_Paths_Base!W83+'Monte Carlo'!$W$34,MC_Paths_Base!X83+'Monte Carlo'!$X$34,MC_Paths_Base!Y83+'Monte Carlo'!$Y$34,MC_Paths_Base!Z83+'Monte Carlo'!$Z$34,MC_Paths_Base!AA83+'Monte Carlo'!$AA$34,MC_Paths_Base!AB83+'Monte Carlo'!$AB$34,MC_Paths_Base!AC83+'Monte Carlo'!$AC$34,MC_Paths_Base!AD83+'Monte Carlo'!$AD$34,MC_Paths_Base!AE83+'Monte Carlo'!$AE$34,MC_Paths_Base!AF83+'Monte Carlo'!$AF$34)</x:f>
        <x:v>764685.9539025353</x:v>
      </x:c>
      <x:c r="AM83" t="n">
        <x:f>MIN(MC_Paths_Base!B83+'Monte Carlo'!$B$35,MC_Paths_Base!C83+'Monte Carlo'!$C$35,MC_Paths_Base!D83+'Monte Carlo'!$D$35,MC_Paths_Base!E83+'Monte Carlo'!$E$35,MC_Paths_Base!F83+'Monte Carlo'!$F$35,MC_Paths_Base!G83+'Monte Carlo'!$G$35,MC_Paths_Base!H83+'Monte Carlo'!$H$35,MC_Paths_Base!I83+'Monte Carlo'!$I$35,MC_Paths_Base!J83+'Monte Carlo'!$J$35,MC_Paths_Base!K83+'Monte Carlo'!$K$35,MC_Paths_Base!L83+'Monte Carlo'!$L$35,MC_Paths_Base!M83+'Monte Carlo'!$M$35,MC_Paths_Base!N83+'Monte Carlo'!$N$35,MC_Paths_Base!O83+'Monte Carlo'!$O$35,MC_Paths_Base!P83+'Monte Carlo'!$P$35,MC_Paths_Base!Q83+'Monte Carlo'!$Q$35,MC_Paths_Base!R83+'Monte Carlo'!$R$35,MC_Paths_Base!S83+'Monte Carlo'!$S$35,MC_Paths_Base!T83+'Monte Carlo'!$T$35,MC_Paths_Base!U83+'Monte Carlo'!$U$35,MC_Paths_Base!V83+'Monte Carlo'!$V$35,MC_Paths_Base!W83+'Monte Carlo'!$W$35,MC_Paths_Base!X83+'Monte Carlo'!$X$35,MC_Paths_Base!Y83+'Monte Carlo'!$Y$35,MC_Paths_Base!Z83+'Monte Carlo'!$Z$35,MC_Paths_Base!AA83+'Monte Carlo'!$AA$35,MC_Paths_Base!AB83+'Monte Carlo'!$AB$35,MC_Paths_Base!AC83+'Monte Carlo'!$AC$35,MC_Paths_Base!AD83+'Monte Carlo'!$AD$35,MC_Paths_Base!AE83+'Monte Carlo'!$AE$35,MC_Paths_Base!AF83+'Monte Carlo'!$AF$35)</x:f>
        <x:v>626670.7935709364</x:v>
      </x:c>
    </x:row>
    <x:row r="84">
      <x:c r="A84" t="s">
        <x:v>888</x:v>
      </x:c>
      <x:c r="B84" t="s">
        <x:v>134</x:v>
      </x:c>
      <x:c r="C84" s="50" t="n">
        <x:f>Calculations!G$77/Calculations!G$80</x:f>
        <x:v>181593.75000000003</x:v>
      </x:c>
      <x:c r="D84" s="50" t="n">
        <x:f>Calculations!H$77/Calculations!H$80</x:f>
        <x:v>188680.3353658537</x:v>
      </x:c>
      <x:c r="E84" s="50" t="n">
        <x:f>Calculations!I$77/Calculations!I$80</x:f>
        <x:v>196043.47040452115</x:v>
      </x:c>
      <x:c r="F84" s="50" t="n">
        <x:f>Calculations!J$77/Calculations!J$80</x:f>
        <x:v>203693.94729835613</x:v>
      </x:c>
      <x:c r="G84" s="50" t="n">
        <x:f>Calculations!K$77/Calculations!K$80</x:f>
        <x:v>211642.9793880481</x:v>
      </x:c>
      <x:c r="H84" s="50" t="n">
        <x:f>Calculations!L$77/Calculations!L$80</x:f>
        <x:v>219902.21760806948</x:v>
      </x:c>
      <x:c r="I84" s="50" t="n">
        <x:f>Calculations!M$77/Calculations!M$80</x:f>
        <x:v>228483.76756350635</x:v>
      </x:c>
      <x:c r="J84" s="50" t="n">
        <x:f>Calculations!N$77/Calculations!N$80</x:f>
        <x:v>237400.20727330167</x:v>
      </x:c>
      <x:c r="K84" s="50" t="n">
        <x:f>Calculations!O$77/Calculations!O$80</x:f>
        <x:v>246664.60560591836</x:v>
      </x:c>
      <x:c r="L84" s="50" t="n">
        <x:f>Calculations!P$77/Calculations!P$80</x:f>
        <x:v>256290.54143444204</x:v>
      </x:c>
      <x:c r="M84" s="50" t="n">
        <x:f>Calculations!Q$77/Calculations!Q$80</x:f>
        <x:v>266292.12353920075</x:v>
      </x:c>
      <x:c r="N84" s="50" t="n">
        <x:f>Calculations!R$77/Calculations!R$80</x:f>
        <x:v>276684.011287072</x:v>
      </x:c>
      <x:c r="O84" s="50" t="n">
        <x:f>Calculations!S$77/Calculations!S$80</x:f>
        <x:v>287481.436117787</x:v>
      </x:c>
      <x:c r="P84" s="50" t="n">
        <x:f>Calculations!T$77/Calculations!T$80</x:f>
        <x:v>298700.223868725</x:v>
      </x:c>
      <x:c r="Q84" s="50" t="n">
        <x:f>Calculations!U$77/Calculations!U$80</x:f>
        <x:v>310356.81797091913</x:v>
      </x:c>
      <x:c r="R84" s="50" t="n">
        <x:f>Calculations!V$77/Calculations!V$80</x:f>
        <x:v>322468.303550272</x:v>
      </x:c>
      <x:c r="S84" s="50" t="n">
        <x:f>Calculations!W$77/Calculations!W$80</x:f>
        <x:v>335052.43246930704</x:v>
      </x:c>
      <x:c r="T84" s="50" t="n">
        <x:f>Calculations!X$77/Calculations!X$80</x:f>
        <x:v>348127.6493461581</x:v>
      </x:c>
      <x:c r="U84" s="50" t="n">
        <x:f>Calculations!Y$77/Calculations!Y$80</x:f>
        <x:v>361713.11858893494</x:v>
      </x:c>
      <x:c r="V84" s="50" t="n">
        <x:f>Calculations!Z$77/Calculations!Z$80</x:f>
        <x:v>375828.7524850885</x:v>
      </x:c>
      <x:c r="W84" s="50" t="n">
        <x:f>Calculations!AA$77/Calculations!AA$80</x:f>
        <x:v>390495.2403869456</x:v>
      </x:c>
      <x:c r="X84" s="50" t="n">
        <x:f>Calculations!AB$77/Calculations!AB$80</x:f>
        <x:v>405734.0790361923</x:v>
      </x:c>
      <x:c r="Y84" s="50" t="n">
        <x:f>Calculations!AC$77/Calculations!AC$80</x:f>
        <x:v>421567.604071751</x:v>
      </x:c>
      <x:c r="Z84" s="50" t="n">
        <x:f>Calculations!AD$77/Calculations!AD$80</x:f>
        <x:v>438019.0227672339</x:v>
      </x:c>
      <x:c r="AA84" s="50" t="n">
        <x:f>Calculations!AE$77/Calculations!AE$80</x:f>
        <x:v>455112.4480459552</x:v>
      </x:c>
      <x:c r="AB84" s="50" t="n">
        <x:f>Calculations!AF$77/Calculations!AF$80</x:f>
        <x:v>472872.9338233584</x:v>
      </x:c>
      <x:c r="AC84" s="50" t="n">
        <x:f>Calculations!AG$77/Calculations!AG$80</x:f>
        <x:v>491326.5117286602</x:v>
      </x:c>
      <x:c r="AD84" s="50" t="n">
        <x:f>Calculations!AH$77/Calculations!AH$80</x:f>
        <x:v>510500.22925953474</x:v>
      </x:c>
      <x:c r="AE84" s="50" t="n">
        <x:f>Calculations!AI$77/Calculations!AI$80</x:f>
        <x:v>530422.1894257605</x:v>
      </x:c>
      <x:c r="AF84" s="50" t="n">
        <x:f>Calculations!AJ$77/Calculations!AJ$80</x:f>
        <x:v>551121.5919399364</x:v>
      </x:c>
      <x:c r="AG84" s="50" t="n">
        <x:f>Calculations!AK$77/Calculations!AK$80</x:f>
        <x:v>572628.7760156414</x:v>
      </x:c>
      <x:c r="AJ84" t="n">
        <x:f>MIN(MC_Paths_Base!B84:AF84)</x:f>
        <x:v>557073.4999300321</x:v>
      </x:c>
      <x:c r="AK84" t="n">
        <x:f>MIN(MC_Paths_Base!B84+'Monte Carlo'!$B$32,MC_Paths_Base!C84+'Monte Carlo'!$C$32,MC_Paths_Base!D84+'Monte Carlo'!$D$32,MC_Paths_Base!E84+'Monte Carlo'!$E$32,MC_Paths_Base!F84+'Monte Carlo'!$F$32,MC_Paths_Base!G84+'Monte Carlo'!$G$32,MC_Paths_Base!H84+'Monte Carlo'!$H$32,MC_Paths_Base!I84+'Monte Carlo'!$I$32,MC_Paths_Base!J84+'Monte Carlo'!$J$32,MC_Paths_Base!K84+'Monte Carlo'!$K$32,MC_Paths_Base!L84+'Monte Carlo'!$L$32,MC_Paths_Base!M84+'Monte Carlo'!$M$32,MC_Paths_Base!N84+'Monte Carlo'!$N$32,MC_Paths_Base!O84+'Monte Carlo'!$O$32,MC_Paths_Base!P84+'Monte Carlo'!$P$32,MC_Paths_Base!Q84+'Monte Carlo'!$Q$32,MC_Paths_Base!R84+'Monte Carlo'!$R$32,MC_Paths_Base!S84+'Monte Carlo'!$S$32,MC_Paths_Base!T84+'Monte Carlo'!$T$32,MC_Paths_Base!U84+'Monte Carlo'!$U$32,MC_Paths_Base!V84+'Monte Carlo'!$V$32,MC_Paths_Base!W84+'Monte Carlo'!$W$32,MC_Paths_Base!X84+'Monte Carlo'!$X$32,MC_Paths_Base!Y84+'Monte Carlo'!$Y$32,MC_Paths_Base!Z84+'Monte Carlo'!$Z$32,MC_Paths_Base!AA84+'Monte Carlo'!$AA$32,MC_Paths_Base!AB84+'Monte Carlo'!$AB$32,MC_Paths_Base!AC84+'Monte Carlo'!$AC$32,MC_Paths_Base!AD84+'Monte Carlo'!$AD$32,MC_Paths_Base!AE84+'Monte Carlo'!$AE$32,MC_Paths_Base!AF84+'Monte Carlo'!$AF$32)</x:f>
        <x:v>336734.714637395</x:v>
      </x:c>
      <x:c r="AL84" t="n">
        <x:f>MIN(MC_Paths_Base!B84+'Monte Carlo'!$B$34,MC_Paths_Base!C84+'Monte Carlo'!$C$34,MC_Paths_Base!D84+'Monte Carlo'!$D$34,MC_Paths_Base!E84+'Monte Carlo'!$E$34,MC_Paths_Base!F84+'Monte Carlo'!$F$34,MC_Paths_Base!G84+'Monte Carlo'!$G$34,MC_Paths_Base!H84+'Monte Carlo'!$H$34,MC_Paths_Base!I84+'Monte Carlo'!$I$34,MC_Paths_Base!J84+'Monte Carlo'!$J$34,MC_Paths_Base!K84+'Monte Carlo'!$K$34,MC_Paths_Base!L84+'Monte Carlo'!$L$34,MC_Paths_Base!M84+'Monte Carlo'!$M$34,MC_Paths_Base!N84+'Monte Carlo'!$N$34,MC_Paths_Base!O84+'Monte Carlo'!$O$34,MC_Paths_Base!P84+'Monte Carlo'!$P$34,MC_Paths_Base!Q84+'Monte Carlo'!$Q$34,MC_Paths_Base!R84+'Monte Carlo'!$R$34,MC_Paths_Base!S84+'Monte Carlo'!$S$34,MC_Paths_Base!T84+'Monte Carlo'!$T$34,MC_Paths_Base!U84+'Monte Carlo'!$U$34,MC_Paths_Base!V84+'Monte Carlo'!$V$34,MC_Paths_Base!W84+'Monte Carlo'!$W$34,MC_Paths_Base!X84+'Monte Carlo'!$X$34,MC_Paths_Base!Y84+'Monte Carlo'!$Y$34,MC_Paths_Base!Z84+'Monte Carlo'!$Z$34,MC_Paths_Base!AA84+'Monte Carlo'!$AA$34,MC_Paths_Base!AB84+'Monte Carlo'!$AB$34,MC_Paths_Base!AC84+'Monte Carlo'!$AC$34,MC_Paths_Base!AD84+'Monte Carlo'!$AD$34,MC_Paths_Base!AE84+'Monte Carlo'!$AE$34,MC_Paths_Base!AF84+'Monte Carlo'!$AF$34)</x:f>
        <x:v>-714361.9839501597</x:v>
      </x:c>
      <x:c r="AM84" t="n">
        <x:f>MIN(MC_Paths_Base!B84+'Monte Carlo'!$B$35,MC_Paths_Base!C84+'Monte Carlo'!$C$35,MC_Paths_Base!D84+'Monte Carlo'!$D$35,MC_Paths_Base!E84+'Monte Carlo'!$E$35,MC_Paths_Base!F84+'Monte Carlo'!$F$35,MC_Paths_Base!G84+'Monte Carlo'!$G$35,MC_Paths_Base!H84+'Monte Carlo'!$H$35,MC_Paths_Base!I84+'Monte Carlo'!$I$35,MC_Paths_Base!J84+'Monte Carlo'!$J$35,MC_Paths_Base!K84+'Monte Carlo'!$K$35,MC_Paths_Base!L84+'Monte Carlo'!$L$35,MC_Paths_Base!M84+'Monte Carlo'!$M$35,MC_Paths_Base!N84+'Monte Carlo'!$N$35,MC_Paths_Base!O84+'Monte Carlo'!$O$35,MC_Paths_Base!P84+'Monte Carlo'!$P$35,MC_Paths_Base!Q84+'Monte Carlo'!$Q$35,MC_Paths_Base!R84+'Monte Carlo'!$R$35,MC_Paths_Base!S84+'Monte Carlo'!$S$35,MC_Paths_Base!T84+'Monte Carlo'!$T$35,MC_Paths_Base!U84+'Monte Carlo'!$U$35,MC_Paths_Base!V84+'Monte Carlo'!$V$35,MC_Paths_Base!W84+'Monte Carlo'!$W$35,MC_Paths_Base!X84+'Monte Carlo'!$X$35,MC_Paths_Base!Y84+'Monte Carlo'!$Y$35,MC_Paths_Base!Z84+'Monte Carlo'!$Z$35,MC_Paths_Base!AA84+'Monte Carlo'!$AA$35,MC_Paths_Base!AB84+'Monte Carlo'!$AB$35,MC_Paths_Base!AC84+'Monte Carlo'!$AC$35,MC_Paths_Base!AD84+'Monte Carlo'!$AD$35,MC_Paths_Base!AE84+'Monte Carlo'!$AE$35,MC_Paths_Base!AF84+'Monte Carlo'!$AF$35)</x:f>
        <x:v>-668177.2330904899</x:v>
      </x:c>
    </x:row>
    <x:row r="85">
      <x:c r="A85" t="s">
        <x:v>888</x:v>
      </x:c>
      <x:c r="B85" t="s">
        <x:v>140</x:v>
      </x:c>
      <x:c r="C85" s="50" t="n">
        <x:f>Calculations!G$77/Calculations!G$80</x:f>
        <x:v>181593.75000000003</x:v>
      </x:c>
      <x:c r="D85" s="50" t="n">
        <x:f>Calculations!H$77/Calculations!H$80</x:f>
        <x:v>188680.3353658537</x:v>
      </x:c>
      <x:c r="E85" s="50" t="n">
        <x:f>Calculations!I$77/Calculations!I$80</x:f>
        <x:v>196043.47040452115</x:v>
      </x:c>
      <x:c r="F85" s="50" t="n">
        <x:f>Calculations!J$77/Calculations!J$80</x:f>
        <x:v>203693.94729835613</x:v>
      </x:c>
      <x:c r="G85" s="50" t="n">
        <x:f>Calculations!K$77/Calculations!K$80</x:f>
        <x:v>211642.9793880481</x:v>
      </x:c>
      <x:c r="H85" s="50" t="n">
        <x:f>Calculations!L$77/Calculations!L$80</x:f>
        <x:v>219902.21760806948</x:v>
      </x:c>
      <x:c r="I85" s="50" t="n">
        <x:f>Calculations!M$77/Calculations!M$80</x:f>
        <x:v>228483.76756350635</x:v>
      </x:c>
      <x:c r="J85" s="50" t="n">
        <x:f>Calculations!N$77/Calculations!N$80</x:f>
        <x:v>237400.20727330167</x:v>
      </x:c>
      <x:c r="K85" s="50" t="n">
        <x:f>Calculations!O$77/Calculations!O$80</x:f>
        <x:v>246664.60560591836</x:v>
      </x:c>
      <x:c r="L85" s="50" t="n">
        <x:f>Calculations!P$77/Calculations!P$80</x:f>
        <x:v>256290.54143444204</x:v>
      </x:c>
      <x:c r="M85" s="50" t="n">
        <x:f>Calculations!Q$77/Calculations!Q$80</x:f>
        <x:v>266292.12353920075</x:v>
      </x:c>
      <x:c r="N85" s="50" t="n">
        <x:f>Calculations!R$77/Calculations!R$80</x:f>
        <x:v>276684.011287072</x:v>
      </x:c>
      <x:c r="O85" s="50" t="n">
        <x:f>Calculations!S$77/Calculations!S$80</x:f>
        <x:v>287481.436117787</x:v>
      </x:c>
      <x:c r="P85" s="50" t="n">
        <x:f>Calculations!T$77/Calculations!T$80</x:f>
        <x:v>298700.223868725</x:v>
      </x:c>
      <x:c r="Q85" s="50" t="n">
        <x:f>Calculations!U$77/Calculations!U$80</x:f>
        <x:v>310356.81797091913</x:v>
      </x:c>
      <x:c r="R85" s="50" t="n">
        <x:f>Calculations!V$77/Calculations!V$80</x:f>
        <x:v>322468.303550272</x:v>
      </x:c>
      <x:c r="S85" s="50" t="n">
        <x:f>Calculations!W$77/Calculations!W$80</x:f>
        <x:v>335052.43246930704</x:v>
      </x:c>
      <x:c r="T85" s="50" t="n">
        <x:f>Calculations!X$77/Calculations!X$80</x:f>
        <x:v>348127.6493461581</x:v>
      </x:c>
      <x:c r="U85" s="50" t="n">
        <x:f>Calculations!Y$77/Calculations!Y$80</x:f>
        <x:v>361713.11858893494</x:v>
      </x:c>
      <x:c r="V85" s="50" t="n">
        <x:f>Calculations!Z$77/Calculations!Z$80</x:f>
        <x:v>375828.7524850885</x:v>
      </x:c>
      <x:c r="W85" s="50" t="n">
        <x:f>Calculations!AA$77/Calculations!AA$80</x:f>
        <x:v>390495.2403869456</x:v>
      </x:c>
      <x:c r="X85" s="50" t="n">
        <x:f>Calculations!AB$77/Calculations!AB$80</x:f>
        <x:v>405734.0790361923</x:v>
      </x:c>
      <x:c r="Y85" s="50" t="n">
        <x:f>Calculations!AC$77/Calculations!AC$80</x:f>
        <x:v>421567.604071751</x:v>
      </x:c>
      <x:c r="Z85" s="50" t="n">
        <x:f>Calculations!AD$77/Calculations!AD$80</x:f>
        <x:v>438019.0227672339</x:v>
      </x:c>
      <x:c r="AA85" s="50" t="n">
        <x:f>Calculations!AE$77/Calculations!AE$80</x:f>
        <x:v>455112.4480459552</x:v>
      </x:c>
      <x:c r="AB85" s="50" t="n">
        <x:f>Calculations!AF$77/Calculations!AF$80</x:f>
        <x:v>472872.9338233584</x:v>
      </x:c>
      <x:c r="AC85" s="50" t="n">
        <x:f>Calculations!AG$77/Calculations!AG$80</x:f>
        <x:v>491326.5117286602</x:v>
      </x:c>
      <x:c r="AD85" s="50" t="n">
        <x:f>Calculations!AH$77/Calculations!AH$80</x:f>
        <x:v>510500.22925953474</x:v>
      </x:c>
      <x:c r="AE85" s="50" t="n">
        <x:f>Calculations!AI$77/Calculations!AI$80</x:f>
        <x:v>530422.1894257605</x:v>
      </x:c>
      <x:c r="AF85" s="50" t="n">
        <x:f>Calculations!AJ$77/Calculations!AJ$80</x:f>
        <x:v>551121.5919399364</x:v>
      </x:c>
      <x:c r="AG85" s="50" t="n">
        <x:f>Calculations!AK$77/Calculations!AK$80</x:f>
        <x:v>572628.7760156414</x:v>
      </x:c>
      <x:c r="AJ85" t="n">
        <x:f>MIN(MC_Paths_Base!B85:AF85)</x:f>
        <x:v>1027396.1201845726</x:v>
      </x:c>
      <x:c r="AK85" t="n">
        <x:f>MIN(MC_Paths_Base!B85+'Monte Carlo'!$B$32,MC_Paths_Base!C85+'Monte Carlo'!$C$32,MC_Paths_Base!D85+'Monte Carlo'!$D$32,MC_Paths_Base!E85+'Monte Carlo'!$E$32,MC_Paths_Base!F85+'Monte Carlo'!$F$32,MC_Paths_Base!G85+'Monte Carlo'!$G$32,MC_Paths_Base!H85+'Monte Carlo'!$H$32,MC_Paths_Base!I85+'Monte Carlo'!$I$32,MC_Paths_Base!J85+'Monte Carlo'!$J$32,MC_Paths_Base!K85+'Monte Carlo'!$K$32,MC_Paths_Base!L85+'Monte Carlo'!$L$32,MC_Paths_Base!M85+'Monte Carlo'!$M$32,MC_Paths_Base!N85+'Monte Carlo'!$N$32,MC_Paths_Base!O85+'Monte Carlo'!$O$32,MC_Paths_Base!P85+'Monte Carlo'!$P$32,MC_Paths_Base!Q85+'Monte Carlo'!$Q$32,MC_Paths_Base!R85+'Monte Carlo'!$R$32,MC_Paths_Base!S85+'Monte Carlo'!$S$32,MC_Paths_Base!T85+'Monte Carlo'!$T$32,MC_Paths_Base!U85+'Monte Carlo'!$U$32,MC_Paths_Base!V85+'Monte Carlo'!$V$32,MC_Paths_Base!W85+'Monte Carlo'!$W$32,MC_Paths_Base!X85+'Monte Carlo'!$X$32,MC_Paths_Base!Y85+'Monte Carlo'!$Y$32,MC_Paths_Base!Z85+'Monte Carlo'!$Z$32,MC_Paths_Base!AA85+'Monte Carlo'!$AA$32,MC_Paths_Base!AB85+'Monte Carlo'!$AB$32,MC_Paths_Base!AC85+'Monte Carlo'!$AC$32,MC_Paths_Base!AD85+'Monte Carlo'!$AD$32,MC_Paths_Base!AE85+'Monte Carlo'!$AE$32,MC_Paths_Base!AF85+'Monte Carlo'!$AF$32)</x:f>
        <x:v>824744.1284352135</x:v>
      </x:c>
      <x:c r="AL85" t="n">
        <x:f>MIN(MC_Paths_Base!B85+'Monte Carlo'!$B$34,MC_Paths_Base!C85+'Monte Carlo'!$C$34,MC_Paths_Base!D85+'Monte Carlo'!$D$34,MC_Paths_Base!E85+'Monte Carlo'!$E$34,MC_Paths_Base!F85+'Monte Carlo'!$F$34,MC_Paths_Base!G85+'Monte Carlo'!$G$34,MC_Paths_Base!H85+'Monte Carlo'!$H$34,MC_Paths_Base!I85+'Monte Carlo'!$I$34,MC_Paths_Base!J85+'Monte Carlo'!$J$34,MC_Paths_Base!K85+'Monte Carlo'!$K$34,MC_Paths_Base!L85+'Monte Carlo'!$L$34,MC_Paths_Base!M85+'Monte Carlo'!$M$34,MC_Paths_Base!N85+'Monte Carlo'!$N$34,MC_Paths_Base!O85+'Monte Carlo'!$O$34,MC_Paths_Base!P85+'Monte Carlo'!$P$34,MC_Paths_Base!Q85+'Monte Carlo'!$Q$34,MC_Paths_Base!R85+'Monte Carlo'!$R$34,MC_Paths_Base!S85+'Monte Carlo'!$S$34,MC_Paths_Base!T85+'Monte Carlo'!$T$34,MC_Paths_Base!U85+'Monte Carlo'!$U$34,MC_Paths_Base!V85+'Monte Carlo'!$V$34,MC_Paths_Base!W85+'Monte Carlo'!$W$34,MC_Paths_Base!X85+'Monte Carlo'!$X$34,MC_Paths_Base!Y85+'Monte Carlo'!$Y$34,MC_Paths_Base!Z85+'Monte Carlo'!$Z$34,MC_Paths_Base!AA85+'Monte Carlo'!$AA$34,MC_Paths_Base!AB85+'Monte Carlo'!$AB$34,MC_Paths_Base!AC85+'Monte Carlo'!$AC$34,MC_Paths_Base!AD85+'Monte Carlo'!$AD$34,MC_Paths_Base!AE85+'Monte Carlo'!$AE$34,MC_Paths_Base!AF85+'Monte Carlo'!$AF$34)</x:f>
        <x:v>659742.9347822289</x:v>
      </x:c>
      <x:c r="AM85" t="n">
        <x:f>MIN(MC_Paths_Base!B85+'Monte Carlo'!$B$35,MC_Paths_Base!C85+'Monte Carlo'!$C$35,MC_Paths_Base!D85+'Monte Carlo'!$D$35,MC_Paths_Base!E85+'Monte Carlo'!$E$35,MC_Paths_Base!F85+'Monte Carlo'!$F$35,MC_Paths_Base!G85+'Monte Carlo'!$G$35,MC_Paths_Base!H85+'Monte Carlo'!$H$35,MC_Paths_Base!I85+'Monte Carlo'!$I$35,MC_Paths_Base!J85+'Monte Carlo'!$J$35,MC_Paths_Base!K85+'Monte Carlo'!$K$35,MC_Paths_Base!L85+'Monte Carlo'!$L$35,MC_Paths_Base!M85+'Monte Carlo'!$M$35,MC_Paths_Base!N85+'Monte Carlo'!$N$35,MC_Paths_Base!O85+'Monte Carlo'!$O$35,MC_Paths_Base!P85+'Monte Carlo'!$P$35,MC_Paths_Base!Q85+'Monte Carlo'!$Q$35,MC_Paths_Base!R85+'Monte Carlo'!$R$35,MC_Paths_Base!S85+'Monte Carlo'!$S$35,MC_Paths_Base!T85+'Monte Carlo'!$T$35,MC_Paths_Base!U85+'Monte Carlo'!$U$35,MC_Paths_Base!V85+'Monte Carlo'!$V$35,MC_Paths_Base!W85+'Monte Carlo'!$W$35,MC_Paths_Base!X85+'Monte Carlo'!$X$35,MC_Paths_Base!Y85+'Monte Carlo'!$Y$35,MC_Paths_Base!Z85+'Monte Carlo'!$Z$35,MC_Paths_Base!AA85+'Monte Carlo'!$AA$35,MC_Paths_Base!AB85+'Monte Carlo'!$AB$35,MC_Paths_Base!AC85+'Monte Carlo'!$AC$35,MC_Paths_Base!AD85+'Monte Carlo'!$AD$35,MC_Paths_Base!AE85+'Monte Carlo'!$AE$35,MC_Paths_Base!AF85+'Monte Carlo'!$AF$35)</x:f>
        <x:v>528725.7584703699</x:v>
      </x:c>
    </x:row>
    <x:row r="86">
      <x:c r="A86" t="s">
        <x:v>888</x:v>
      </x:c>
      <x:c r="B86" t="s">
        <x:v>146</x:v>
      </x:c>
      <x:c r="C86" s="50" t="n">
        <x:f>Calculations!G$77/Calculations!G$80</x:f>
        <x:v>181593.75000000003</x:v>
      </x:c>
      <x:c r="D86" s="50" t="n">
        <x:f>Calculations!H$77/Calculations!H$80</x:f>
        <x:v>188680.3353658537</x:v>
      </x:c>
      <x:c r="E86" s="50" t="n">
        <x:f>Calculations!I$77/Calculations!I$80</x:f>
        <x:v>196043.47040452115</x:v>
      </x:c>
      <x:c r="F86" s="50" t="n">
        <x:f>Calculations!J$77/Calculations!J$80</x:f>
        <x:v>203693.94729835613</x:v>
      </x:c>
      <x:c r="G86" s="50" t="n">
        <x:f>Calculations!K$77/Calculations!K$80</x:f>
        <x:v>211642.9793880481</x:v>
      </x:c>
      <x:c r="H86" s="50" t="n">
        <x:f>Calculations!L$77/Calculations!L$80</x:f>
        <x:v>219902.21760806948</x:v>
      </x:c>
      <x:c r="I86" s="50" t="n">
        <x:f>Calculations!M$77/Calculations!M$80</x:f>
        <x:v>228483.76756350635</x:v>
      </x:c>
      <x:c r="J86" s="50" t="n">
        <x:f>Calculations!N$77/Calculations!N$80</x:f>
        <x:v>237400.20727330167</x:v>
      </x:c>
      <x:c r="K86" s="50" t="n">
        <x:f>Calculations!O$77/Calculations!O$80</x:f>
        <x:v>246664.60560591836</x:v>
      </x:c>
      <x:c r="L86" s="50" t="n">
        <x:f>Calculations!P$77/Calculations!P$80</x:f>
        <x:v>256290.54143444204</x:v>
      </x:c>
      <x:c r="M86" s="50" t="n">
        <x:f>Calculations!Q$77/Calculations!Q$80</x:f>
        <x:v>266292.12353920075</x:v>
      </x:c>
      <x:c r="N86" s="50" t="n">
        <x:f>Calculations!R$77/Calculations!R$80</x:f>
        <x:v>276684.011287072</x:v>
      </x:c>
      <x:c r="O86" s="50" t="n">
        <x:f>Calculations!S$77/Calculations!S$80</x:f>
        <x:v>287481.436117787</x:v>
      </x:c>
      <x:c r="P86" s="50" t="n">
        <x:f>Calculations!T$77/Calculations!T$80</x:f>
        <x:v>298700.223868725</x:v>
      </x:c>
      <x:c r="Q86" s="50" t="n">
        <x:f>Calculations!U$77/Calculations!U$80</x:f>
        <x:v>310356.81797091913</x:v>
      </x:c>
      <x:c r="R86" s="50" t="n">
        <x:f>Calculations!V$77/Calculations!V$80</x:f>
        <x:v>322468.303550272</x:v>
      </x:c>
      <x:c r="S86" s="50" t="n">
        <x:f>Calculations!W$77/Calculations!W$80</x:f>
        <x:v>335052.43246930704</x:v>
      </x:c>
      <x:c r="T86" s="50" t="n">
        <x:f>Calculations!X$77/Calculations!X$80</x:f>
        <x:v>348127.6493461581</x:v>
      </x:c>
      <x:c r="U86" s="50" t="n">
        <x:f>Calculations!Y$77/Calculations!Y$80</x:f>
        <x:v>361713.11858893494</x:v>
      </x:c>
      <x:c r="V86" s="50" t="n">
        <x:f>Calculations!Z$77/Calculations!Z$80</x:f>
        <x:v>375828.7524850885</x:v>
      </x:c>
      <x:c r="W86" s="50" t="n">
        <x:f>Calculations!AA$77/Calculations!AA$80</x:f>
        <x:v>390495.2403869456</x:v>
      </x:c>
      <x:c r="X86" s="50" t="n">
        <x:f>Calculations!AB$77/Calculations!AB$80</x:f>
        <x:v>405734.0790361923</x:v>
      </x:c>
      <x:c r="Y86" s="50" t="n">
        <x:f>Calculations!AC$77/Calculations!AC$80</x:f>
        <x:v>421567.604071751</x:v>
      </x:c>
      <x:c r="Z86" s="50" t="n">
        <x:f>Calculations!AD$77/Calculations!AD$80</x:f>
        <x:v>438019.0227672339</x:v>
      </x:c>
      <x:c r="AA86" s="50" t="n">
        <x:f>Calculations!AE$77/Calculations!AE$80</x:f>
        <x:v>455112.4480459552</x:v>
      </x:c>
      <x:c r="AB86" s="50" t="n">
        <x:f>Calculations!AF$77/Calculations!AF$80</x:f>
        <x:v>472872.9338233584</x:v>
      </x:c>
      <x:c r="AC86" s="50" t="n">
        <x:f>Calculations!AG$77/Calculations!AG$80</x:f>
        <x:v>491326.5117286602</x:v>
      </x:c>
      <x:c r="AD86" s="50" t="n">
        <x:f>Calculations!AH$77/Calculations!AH$80</x:f>
        <x:v>510500.22925953474</x:v>
      </x:c>
      <x:c r="AE86" s="50" t="n">
        <x:f>Calculations!AI$77/Calculations!AI$80</x:f>
        <x:v>530422.1894257605</x:v>
      </x:c>
      <x:c r="AF86" s="50" t="n">
        <x:f>Calculations!AJ$77/Calculations!AJ$80</x:f>
        <x:v>551121.5919399364</x:v>
      </x:c>
      <x:c r="AG86" s="50" t="n">
        <x:f>Calculations!AK$77/Calculations!AK$80</x:f>
        <x:v>572628.7760156414</x:v>
      </x:c>
      <x:c r="AJ86" t="n">
        <x:f>MIN(MC_Paths_Base!B86:AF86)</x:f>
        <x:v>1029031.25</x:v>
      </x:c>
      <x:c r="AK86" t="n">
        <x:f>MIN(MC_Paths_Base!B86+'Monte Carlo'!$B$32,MC_Paths_Base!C86+'Monte Carlo'!$C$32,MC_Paths_Base!D86+'Monte Carlo'!$D$32,MC_Paths_Base!E86+'Monte Carlo'!$E$32,MC_Paths_Base!F86+'Monte Carlo'!$F$32,MC_Paths_Base!G86+'Monte Carlo'!$G$32,MC_Paths_Base!H86+'Monte Carlo'!$H$32,MC_Paths_Base!I86+'Monte Carlo'!$I$32,MC_Paths_Base!J86+'Monte Carlo'!$J$32,MC_Paths_Base!K86+'Monte Carlo'!$K$32,MC_Paths_Base!L86+'Monte Carlo'!$L$32,MC_Paths_Base!M86+'Monte Carlo'!$M$32,MC_Paths_Base!N86+'Monte Carlo'!$N$32,MC_Paths_Base!O86+'Monte Carlo'!$O$32,MC_Paths_Base!P86+'Monte Carlo'!$P$32,MC_Paths_Base!Q86+'Monte Carlo'!$Q$32,MC_Paths_Base!R86+'Monte Carlo'!$R$32,MC_Paths_Base!S86+'Monte Carlo'!$S$32,MC_Paths_Base!T86+'Monte Carlo'!$T$32,MC_Paths_Base!U86+'Monte Carlo'!$U$32,MC_Paths_Base!V86+'Monte Carlo'!$V$32,MC_Paths_Base!W86+'Monte Carlo'!$W$32,MC_Paths_Base!X86+'Monte Carlo'!$X$32,MC_Paths_Base!Y86+'Monte Carlo'!$Y$32,MC_Paths_Base!Z86+'Monte Carlo'!$Z$32,MC_Paths_Base!AA86+'Monte Carlo'!$AA$32,MC_Paths_Base!AB86+'Monte Carlo'!$AB$32,MC_Paths_Base!AC86+'Monte Carlo'!$AC$32,MC_Paths_Base!AD86+'Monte Carlo'!$AD$32,MC_Paths_Base!AE86+'Monte Carlo'!$AE$32,MC_Paths_Base!AF86+'Monte Carlo'!$AF$32)</x:f>
        <x:v>920889.7007529186</x:v>
      </x:c>
      <x:c r="AL86" t="n">
        <x:f>MIN(MC_Paths_Base!B86+'Monte Carlo'!$B$34,MC_Paths_Base!C86+'Monte Carlo'!$C$34,MC_Paths_Base!D86+'Monte Carlo'!$D$34,MC_Paths_Base!E86+'Monte Carlo'!$E$34,MC_Paths_Base!F86+'Monte Carlo'!$F$34,MC_Paths_Base!G86+'Monte Carlo'!$G$34,MC_Paths_Base!H86+'Monte Carlo'!$H$34,MC_Paths_Base!I86+'Monte Carlo'!$I$34,MC_Paths_Base!J86+'Monte Carlo'!$J$34,MC_Paths_Base!K86+'Monte Carlo'!$K$34,MC_Paths_Base!L86+'Monte Carlo'!$L$34,MC_Paths_Base!M86+'Monte Carlo'!$M$34,MC_Paths_Base!N86+'Monte Carlo'!$N$34,MC_Paths_Base!O86+'Monte Carlo'!$O$34,MC_Paths_Base!P86+'Monte Carlo'!$P$34,MC_Paths_Base!Q86+'Monte Carlo'!$Q$34,MC_Paths_Base!R86+'Monte Carlo'!$R$34,MC_Paths_Base!S86+'Monte Carlo'!$S$34,MC_Paths_Base!T86+'Monte Carlo'!$T$34,MC_Paths_Base!U86+'Monte Carlo'!$U$34,MC_Paths_Base!V86+'Monte Carlo'!$V$34,MC_Paths_Base!W86+'Monte Carlo'!$W$34,MC_Paths_Base!X86+'Monte Carlo'!$X$34,MC_Paths_Base!Y86+'Monte Carlo'!$Y$34,MC_Paths_Base!Z86+'Monte Carlo'!$Z$34,MC_Paths_Base!AA86+'Monte Carlo'!$AA$34,MC_Paths_Base!AB86+'Monte Carlo'!$AB$34,MC_Paths_Base!AC86+'Monte Carlo'!$AC$34,MC_Paths_Base!AD86+'Monte Carlo'!$AD$34,MC_Paths_Base!AE86+'Monte Carlo'!$AE$34,MC_Paths_Base!AF86+'Monte Carlo'!$AF$34)</x:f>
        <x:v>462998.1009201971</x:v>
      </x:c>
      <x:c r="AM86" t="n">
        <x:f>MIN(MC_Paths_Base!B86+'Monte Carlo'!$B$35,MC_Paths_Base!C86+'Monte Carlo'!$C$35,MC_Paths_Base!D86+'Monte Carlo'!$D$35,MC_Paths_Base!E86+'Monte Carlo'!$E$35,MC_Paths_Base!F86+'Monte Carlo'!$F$35,MC_Paths_Base!G86+'Monte Carlo'!$G$35,MC_Paths_Base!H86+'Monte Carlo'!$H$35,MC_Paths_Base!I86+'Monte Carlo'!$I$35,MC_Paths_Base!J86+'Monte Carlo'!$J$35,MC_Paths_Base!K86+'Monte Carlo'!$K$35,MC_Paths_Base!L86+'Monte Carlo'!$L$35,MC_Paths_Base!M86+'Monte Carlo'!$M$35,MC_Paths_Base!N86+'Monte Carlo'!$N$35,MC_Paths_Base!O86+'Monte Carlo'!$O$35,MC_Paths_Base!P86+'Monte Carlo'!$P$35,MC_Paths_Base!Q86+'Monte Carlo'!$Q$35,MC_Paths_Base!R86+'Monte Carlo'!$R$35,MC_Paths_Base!S86+'Monte Carlo'!$S$35,MC_Paths_Base!T86+'Monte Carlo'!$T$35,MC_Paths_Base!U86+'Monte Carlo'!$U$35,MC_Paths_Base!V86+'Monte Carlo'!$V$35,MC_Paths_Base!W86+'Monte Carlo'!$W$35,MC_Paths_Base!X86+'Monte Carlo'!$X$35,MC_Paths_Base!Y86+'Monte Carlo'!$Y$35,MC_Paths_Base!Z86+'Monte Carlo'!$Z$35,MC_Paths_Base!AA86+'Monte Carlo'!$AA$35,MC_Paths_Base!AB86+'Monte Carlo'!$AB$35,MC_Paths_Base!AC86+'Monte Carlo'!$AC$35,MC_Paths_Base!AD86+'Monte Carlo'!$AD$35,MC_Paths_Base!AE86+'Monte Carlo'!$AE$35,MC_Paths_Base!AF86+'Monte Carlo'!$AF$35)</x:f>
        <x:v>406932.78782645846</x:v>
      </x:c>
    </x:row>
    <x:row r="87">
      <x:c r="A87" t="s">
        <x:v>888</x:v>
      </x:c>
      <x:c r="B87" t="s">
        <x:v>148</x:v>
      </x:c>
      <x:c r="C87" s="50" t="n">
        <x:f>Calculations!G$77/Calculations!G$80</x:f>
        <x:v>181593.75000000003</x:v>
      </x:c>
      <x:c r="D87" s="50" t="n">
        <x:f>Calculations!H$77/Calculations!H$80</x:f>
        <x:v>188680.3353658537</x:v>
      </x:c>
      <x:c r="E87" s="50" t="n">
        <x:f>Calculations!I$77/Calculations!I$80</x:f>
        <x:v>196043.47040452115</x:v>
      </x:c>
      <x:c r="F87" s="50" t="n">
        <x:f>Calculations!J$77/Calculations!J$80</x:f>
        <x:v>203693.94729835613</x:v>
      </x:c>
      <x:c r="G87" s="50" t="n">
        <x:f>Calculations!K$77/Calculations!K$80</x:f>
        <x:v>211642.9793880481</x:v>
      </x:c>
      <x:c r="H87" s="50" t="n">
        <x:f>Calculations!L$77/Calculations!L$80</x:f>
        <x:v>219902.21760806948</x:v>
      </x:c>
      <x:c r="I87" s="50" t="n">
        <x:f>Calculations!M$77/Calculations!M$80</x:f>
        <x:v>228483.76756350635</x:v>
      </x:c>
      <x:c r="J87" s="50" t="n">
        <x:f>Calculations!N$77/Calculations!N$80</x:f>
        <x:v>237400.20727330167</x:v>
      </x:c>
      <x:c r="K87" s="50" t="n">
        <x:f>Calculations!O$77/Calculations!O$80</x:f>
        <x:v>246664.60560591836</x:v>
      </x:c>
      <x:c r="L87" s="50" t="n">
        <x:f>Calculations!P$77/Calculations!P$80</x:f>
        <x:v>256290.54143444204</x:v>
      </x:c>
      <x:c r="M87" s="50" t="n">
        <x:f>Calculations!Q$77/Calculations!Q$80</x:f>
        <x:v>266292.12353920075</x:v>
      </x:c>
      <x:c r="N87" s="50" t="n">
        <x:f>Calculations!R$77/Calculations!R$80</x:f>
        <x:v>276684.011287072</x:v>
      </x:c>
      <x:c r="O87" s="50" t="n">
        <x:f>Calculations!S$77/Calculations!S$80</x:f>
        <x:v>287481.436117787</x:v>
      </x:c>
      <x:c r="P87" s="50" t="n">
        <x:f>Calculations!T$77/Calculations!T$80</x:f>
        <x:v>298700.223868725</x:v>
      </x:c>
      <x:c r="Q87" s="50" t="n">
        <x:f>Calculations!U$77/Calculations!U$80</x:f>
        <x:v>310356.81797091913</x:v>
      </x:c>
      <x:c r="R87" s="50" t="n">
        <x:f>Calculations!V$77/Calculations!V$80</x:f>
        <x:v>322468.303550272</x:v>
      </x:c>
      <x:c r="S87" s="50" t="n">
        <x:f>Calculations!W$77/Calculations!W$80</x:f>
        <x:v>335052.43246930704</x:v>
      </x:c>
      <x:c r="T87" s="50" t="n">
        <x:f>Calculations!X$77/Calculations!X$80</x:f>
        <x:v>348127.6493461581</x:v>
      </x:c>
      <x:c r="U87" s="50" t="n">
        <x:f>Calculations!Y$77/Calculations!Y$80</x:f>
        <x:v>361713.11858893494</x:v>
      </x:c>
      <x:c r="V87" s="50" t="n">
        <x:f>Calculations!Z$77/Calculations!Z$80</x:f>
        <x:v>375828.7524850885</x:v>
      </x:c>
      <x:c r="W87" s="50" t="n">
        <x:f>Calculations!AA$77/Calculations!AA$80</x:f>
        <x:v>390495.2403869456</x:v>
      </x:c>
      <x:c r="X87" s="50" t="n">
        <x:f>Calculations!AB$77/Calculations!AB$80</x:f>
        <x:v>405734.0790361923</x:v>
      </x:c>
      <x:c r="Y87" s="50" t="n">
        <x:f>Calculations!AC$77/Calculations!AC$80</x:f>
        <x:v>421567.604071751</x:v>
      </x:c>
      <x:c r="Z87" s="50" t="n">
        <x:f>Calculations!AD$77/Calculations!AD$80</x:f>
        <x:v>438019.0227672339</x:v>
      </x:c>
      <x:c r="AA87" s="50" t="n">
        <x:f>Calculations!AE$77/Calculations!AE$80</x:f>
        <x:v>455112.4480459552</x:v>
      </x:c>
      <x:c r="AB87" s="50" t="n">
        <x:f>Calculations!AF$77/Calculations!AF$80</x:f>
        <x:v>472872.9338233584</x:v>
      </x:c>
      <x:c r="AC87" s="50" t="n">
        <x:f>Calculations!AG$77/Calculations!AG$80</x:f>
        <x:v>491326.5117286602</x:v>
      </x:c>
      <x:c r="AD87" s="50" t="n">
        <x:f>Calculations!AH$77/Calculations!AH$80</x:f>
        <x:v>510500.22925953474</x:v>
      </x:c>
      <x:c r="AE87" s="50" t="n">
        <x:f>Calculations!AI$77/Calculations!AI$80</x:f>
        <x:v>530422.1894257605</x:v>
      </x:c>
      <x:c r="AF87" s="50" t="n">
        <x:f>Calculations!AJ$77/Calculations!AJ$80</x:f>
        <x:v>551121.5919399364</x:v>
      </x:c>
      <x:c r="AG87" s="50" t="n">
        <x:f>Calculations!AK$77/Calculations!AK$80</x:f>
        <x:v>572628.7760156414</x:v>
      </x:c>
      <x:c r="AJ87" t="n">
        <x:f>MIN(MC_Paths_Base!B87:AF87)</x:f>
        <x:v>788967.8204833488</x:v>
      </x:c>
      <x:c r="AK87" t="n">
        <x:f>MIN(MC_Paths_Base!B87+'Monte Carlo'!$B$32,MC_Paths_Base!C87+'Monte Carlo'!$C$32,MC_Paths_Base!D87+'Monte Carlo'!$D$32,MC_Paths_Base!E87+'Monte Carlo'!$E$32,MC_Paths_Base!F87+'Monte Carlo'!$F$32,MC_Paths_Base!G87+'Monte Carlo'!$G$32,MC_Paths_Base!H87+'Monte Carlo'!$H$32,MC_Paths_Base!I87+'Monte Carlo'!$I$32,MC_Paths_Base!J87+'Monte Carlo'!$J$32,MC_Paths_Base!K87+'Monte Carlo'!$K$32,MC_Paths_Base!L87+'Monte Carlo'!$L$32,MC_Paths_Base!M87+'Monte Carlo'!$M$32,MC_Paths_Base!N87+'Monte Carlo'!$N$32,MC_Paths_Base!O87+'Monte Carlo'!$O$32,MC_Paths_Base!P87+'Monte Carlo'!$P$32,MC_Paths_Base!Q87+'Monte Carlo'!$Q$32,MC_Paths_Base!R87+'Monte Carlo'!$R$32,MC_Paths_Base!S87+'Monte Carlo'!$S$32,MC_Paths_Base!T87+'Monte Carlo'!$T$32,MC_Paths_Base!U87+'Monte Carlo'!$U$32,MC_Paths_Base!V87+'Monte Carlo'!$V$32,MC_Paths_Base!W87+'Monte Carlo'!$W$32,MC_Paths_Base!X87+'Monte Carlo'!$X$32,MC_Paths_Base!Y87+'Monte Carlo'!$Y$32,MC_Paths_Base!Z87+'Monte Carlo'!$Z$32,MC_Paths_Base!AA87+'Monte Carlo'!$AA$32,MC_Paths_Base!AB87+'Monte Carlo'!$AB$32,MC_Paths_Base!AC87+'Monte Carlo'!$AC$32,MC_Paths_Base!AD87+'Monte Carlo'!$AD$32,MC_Paths_Base!AE87+'Monte Carlo'!$AE$32,MC_Paths_Base!AF87+'Monte Carlo'!$AF$32)</x:f>
        <x:v>586315.8287339896</x:v>
      </x:c>
      <x:c r="AL87" t="n">
        <x:f>MIN(MC_Paths_Base!B87+'Monte Carlo'!$B$34,MC_Paths_Base!C87+'Monte Carlo'!$C$34,MC_Paths_Base!D87+'Monte Carlo'!$D$34,MC_Paths_Base!E87+'Monte Carlo'!$E$34,MC_Paths_Base!F87+'Monte Carlo'!$F$34,MC_Paths_Base!G87+'Monte Carlo'!$G$34,MC_Paths_Base!H87+'Monte Carlo'!$H$34,MC_Paths_Base!I87+'Monte Carlo'!$I$34,MC_Paths_Base!J87+'Monte Carlo'!$J$34,MC_Paths_Base!K87+'Monte Carlo'!$K$34,MC_Paths_Base!L87+'Monte Carlo'!$L$34,MC_Paths_Base!M87+'Monte Carlo'!$M$34,MC_Paths_Base!N87+'Monte Carlo'!$N$34,MC_Paths_Base!O87+'Monte Carlo'!$O$34,MC_Paths_Base!P87+'Monte Carlo'!$P$34,MC_Paths_Base!Q87+'Monte Carlo'!$Q$34,MC_Paths_Base!R87+'Monte Carlo'!$R$34,MC_Paths_Base!S87+'Monte Carlo'!$S$34,MC_Paths_Base!T87+'Monte Carlo'!$T$34,MC_Paths_Base!U87+'Monte Carlo'!$U$34,MC_Paths_Base!V87+'Monte Carlo'!$V$34,MC_Paths_Base!W87+'Monte Carlo'!$W$34,MC_Paths_Base!X87+'Monte Carlo'!$X$34,MC_Paths_Base!Y87+'Monte Carlo'!$Y$34,MC_Paths_Base!Z87+'Monte Carlo'!$Z$34,MC_Paths_Base!AA87+'Monte Carlo'!$AA$34,MC_Paths_Base!AB87+'Monte Carlo'!$AB$34,MC_Paths_Base!AC87+'Monte Carlo'!$AC$34,MC_Paths_Base!AD87+'Monte Carlo'!$AD$34,MC_Paths_Base!AE87+'Monte Carlo'!$AE$34,MC_Paths_Base!AF87+'Monte Carlo'!$AF$34)</x:f>
        <x:v>421314.63508100505</x:v>
      </x:c>
      <x:c r="AM87" t="n">
        <x:f>MIN(MC_Paths_Base!B87+'Monte Carlo'!$B$35,MC_Paths_Base!C87+'Monte Carlo'!$C$35,MC_Paths_Base!D87+'Monte Carlo'!$D$35,MC_Paths_Base!E87+'Monte Carlo'!$E$35,MC_Paths_Base!F87+'Monte Carlo'!$F$35,MC_Paths_Base!G87+'Monte Carlo'!$G$35,MC_Paths_Base!H87+'Monte Carlo'!$H$35,MC_Paths_Base!I87+'Monte Carlo'!$I$35,MC_Paths_Base!J87+'Monte Carlo'!$J$35,MC_Paths_Base!K87+'Monte Carlo'!$K$35,MC_Paths_Base!L87+'Monte Carlo'!$L$35,MC_Paths_Base!M87+'Monte Carlo'!$M$35,MC_Paths_Base!N87+'Monte Carlo'!$N$35,MC_Paths_Base!O87+'Monte Carlo'!$O$35,MC_Paths_Base!P87+'Monte Carlo'!$P$35,MC_Paths_Base!Q87+'Monte Carlo'!$Q$35,MC_Paths_Base!R87+'Monte Carlo'!$R$35,MC_Paths_Base!S87+'Monte Carlo'!$S$35,MC_Paths_Base!T87+'Monte Carlo'!$T$35,MC_Paths_Base!U87+'Monte Carlo'!$U$35,MC_Paths_Base!V87+'Monte Carlo'!$V$35,MC_Paths_Base!W87+'Monte Carlo'!$W$35,MC_Paths_Base!X87+'Monte Carlo'!$X$35,MC_Paths_Base!Y87+'Monte Carlo'!$Y$35,MC_Paths_Base!Z87+'Monte Carlo'!$Z$35,MC_Paths_Base!AA87+'Monte Carlo'!$AA$35,MC_Paths_Base!AB87+'Monte Carlo'!$AB$35,MC_Paths_Base!AC87+'Monte Carlo'!$AC$35,MC_Paths_Base!AD87+'Monte Carlo'!$AD$35,MC_Paths_Base!AE87+'Monte Carlo'!$AE$35,MC_Paths_Base!AF87+'Monte Carlo'!$AF$35)</x:f>
        <x:v>290297.458769146</x:v>
      </x:c>
    </x:row>
    <x:row r="88">
      <x:c r="A88" t="s">
        <x:v>888</x:v>
      </x:c>
      <x:c r="B88" t="s">
        <x:v>151</x:v>
      </x:c>
      <x:c r="C88" s="50" t="n">
        <x:f>Calculations!G$77/Calculations!G$80</x:f>
        <x:v>181593.75000000003</x:v>
      </x:c>
      <x:c r="D88" s="50" t="n">
        <x:f>Calculations!H$77/Calculations!H$80</x:f>
        <x:v>188680.3353658537</x:v>
      </x:c>
      <x:c r="E88" s="50" t="n">
        <x:f>Calculations!I$77/Calculations!I$80</x:f>
        <x:v>196043.47040452115</x:v>
      </x:c>
      <x:c r="F88" s="50" t="n">
        <x:f>Calculations!J$77/Calculations!J$80</x:f>
        <x:v>203693.94729835613</x:v>
      </x:c>
      <x:c r="G88" s="50" t="n">
        <x:f>Calculations!K$77/Calculations!K$80</x:f>
        <x:v>211642.9793880481</x:v>
      </x:c>
      <x:c r="H88" s="50" t="n">
        <x:f>Calculations!L$77/Calculations!L$80</x:f>
        <x:v>219902.21760806948</x:v>
      </x:c>
      <x:c r="I88" s="50" t="n">
        <x:f>Calculations!M$77/Calculations!M$80</x:f>
        <x:v>228483.76756350635</x:v>
      </x:c>
      <x:c r="J88" s="50" t="n">
        <x:f>Calculations!N$77/Calculations!N$80</x:f>
        <x:v>237400.20727330167</x:v>
      </x:c>
      <x:c r="K88" s="50" t="n">
        <x:f>Calculations!O$77/Calculations!O$80</x:f>
        <x:v>246664.60560591836</x:v>
      </x:c>
      <x:c r="L88" s="50" t="n">
        <x:f>Calculations!P$77/Calculations!P$80</x:f>
        <x:v>256290.54143444204</x:v>
      </x:c>
      <x:c r="M88" s="50" t="n">
        <x:f>Calculations!Q$77/Calculations!Q$80</x:f>
        <x:v>266292.12353920075</x:v>
      </x:c>
      <x:c r="N88" s="50" t="n">
        <x:f>Calculations!R$77/Calculations!R$80</x:f>
        <x:v>276684.011287072</x:v>
      </x:c>
      <x:c r="O88" s="50" t="n">
        <x:f>Calculations!S$77/Calculations!S$80</x:f>
        <x:v>287481.436117787</x:v>
      </x:c>
      <x:c r="P88" s="50" t="n">
        <x:f>Calculations!T$77/Calculations!T$80</x:f>
        <x:v>298700.223868725</x:v>
      </x:c>
      <x:c r="Q88" s="50" t="n">
        <x:f>Calculations!U$77/Calculations!U$80</x:f>
        <x:v>310356.81797091913</x:v>
      </x:c>
      <x:c r="R88" s="50" t="n">
        <x:f>Calculations!V$77/Calculations!V$80</x:f>
        <x:v>322468.303550272</x:v>
      </x:c>
      <x:c r="S88" s="50" t="n">
        <x:f>Calculations!W$77/Calculations!W$80</x:f>
        <x:v>335052.43246930704</x:v>
      </x:c>
      <x:c r="T88" s="50" t="n">
        <x:f>Calculations!X$77/Calculations!X$80</x:f>
        <x:v>348127.6493461581</x:v>
      </x:c>
      <x:c r="U88" s="50" t="n">
        <x:f>Calculations!Y$77/Calculations!Y$80</x:f>
        <x:v>361713.11858893494</x:v>
      </x:c>
      <x:c r="V88" s="50" t="n">
        <x:f>Calculations!Z$77/Calculations!Z$80</x:f>
        <x:v>375828.7524850885</x:v>
      </x:c>
      <x:c r="W88" s="50" t="n">
        <x:f>Calculations!AA$77/Calculations!AA$80</x:f>
        <x:v>390495.2403869456</x:v>
      </x:c>
      <x:c r="X88" s="50" t="n">
        <x:f>Calculations!AB$77/Calculations!AB$80</x:f>
        <x:v>405734.0790361923</x:v>
      </x:c>
      <x:c r="Y88" s="50" t="n">
        <x:f>Calculations!AC$77/Calculations!AC$80</x:f>
        <x:v>421567.604071751</x:v>
      </x:c>
      <x:c r="Z88" s="50" t="n">
        <x:f>Calculations!AD$77/Calculations!AD$80</x:f>
        <x:v>438019.0227672339</x:v>
      </x:c>
      <x:c r="AA88" s="50" t="n">
        <x:f>Calculations!AE$77/Calculations!AE$80</x:f>
        <x:v>455112.4480459552</x:v>
      </x:c>
      <x:c r="AB88" s="50" t="n">
        <x:f>Calculations!AF$77/Calculations!AF$80</x:f>
        <x:v>472872.9338233584</x:v>
      </x:c>
      <x:c r="AC88" s="50" t="n">
        <x:f>Calculations!AG$77/Calculations!AG$80</x:f>
        <x:v>491326.5117286602</x:v>
      </x:c>
      <x:c r="AD88" s="50" t="n">
        <x:f>Calculations!AH$77/Calculations!AH$80</x:f>
        <x:v>510500.22925953474</x:v>
      </x:c>
      <x:c r="AE88" s="50" t="n">
        <x:f>Calculations!AI$77/Calculations!AI$80</x:f>
        <x:v>530422.1894257605</x:v>
      </x:c>
      <x:c r="AF88" s="50" t="n">
        <x:f>Calculations!AJ$77/Calculations!AJ$80</x:f>
        <x:v>551121.5919399364</x:v>
      </x:c>
      <x:c r="AG88" s="50" t="n">
        <x:f>Calculations!AK$77/Calculations!AK$80</x:f>
        <x:v>572628.7760156414</x:v>
      </x:c>
      <x:c r="AJ88" t="n">
        <x:f>MIN(MC_Paths_Base!B88:AF88)</x:f>
        <x:v>1029031.25</x:v>
      </x:c>
      <x:c r="AK88" t="n">
        <x:f>MIN(MC_Paths_Base!B88+'Monte Carlo'!$B$32,MC_Paths_Base!C88+'Monte Carlo'!$C$32,MC_Paths_Base!D88+'Monte Carlo'!$D$32,MC_Paths_Base!E88+'Monte Carlo'!$E$32,MC_Paths_Base!F88+'Monte Carlo'!$F$32,MC_Paths_Base!G88+'Monte Carlo'!$G$32,MC_Paths_Base!H88+'Monte Carlo'!$H$32,MC_Paths_Base!I88+'Monte Carlo'!$I$32,MC_Paths_Base!J88+'Monte Carlo'!$J$32,MC_Paths_Base!K88+'Monte Carlo'!$K$32,MC_Paths_Base!L88+'Monte Carlo'!$L$32,MC_Paths_Base!M88+'Monte Carlo'!$M$32,MC_Paths_Base!N88+'Monte Carlo'!$N$32,MC_Paths_Base!O88+'Monte Carlo'!$O$32,MC_Paths_Base!P88+'Monte Carlo'!$P$32,MC_Paths_Base!Q88+'Monte Carlo'!$Q$32,MC_Paths_Base!R88+'Monte Carlo'!$R$32,MC_Paths_Base!S88+'Monte Carlo'!$S$32,MC_Paths_Base!T88+'Monte Carlo'!$T$32,MC_Paths_Base!U88+'Monte Carlo'!$U$32,MC_Paths_Base!V88+'Monte Carlo'!$V$32,MC_Paths_Base!W88+'Monte Carlo'!$W$32,MC_Paths_Base!X88+'Monte Carlo'!$X$32,MC_Paths_Base!Y88+'Monte Carlo'!$Y$32,MC_Paths_Base!Z88+'Monte Carlo'!$Z$32,MC_Paths_Base!AA88+'Monte Carlo'!$AA$32,MC_Paths_Base!AB88+'Monte Carlo'!$AB$32,MC_Paths_Base!AC88+'Monte Carlo'!$AC$32,MC_Paths_Base!AD88+'Monte Carlo'!$AD$32,MC_Paths_Base!AE88+'Monte Carlo'!$AE$32,MC_Paths_Base!AF88+'Monte Carlo'!$AF$32)</x:f>
        <x:v>894518.3360430689</x:v>
      </x:c>
      <x:c r="AL88" t="n">
        <x:f>MIN(MC_Paths_Base!B88+'Monte Carlo'!$B$34,MC_Paths_Base!C88+'Monte Carlo'!$C$34,MC_Paths_Base!D88+'Monte Carlo'!$D$34,MC_Paths_Base!E88+'Monte Carlo'!$E$34,MC_Paths_Base!F88+'Monte Carlo'!$F$34,MC_Paths_Base!G88+'Monte Carlo'!$G$34,MC_Paths_Base!H88+'Monte Carlo'!$H$34,MC_Paths_Base!I88+'Monte Carlo'!$I$34,MC_Paths_Base!J88+'Monte Carlo'!$J$34,MC_Paths_Base!K88+'Monte Carlo'!$K$34,MC_Paths_Base!L88+'Monte Carlo'!$L$34,MC_Paths_Base!M88+'Monte Carlo'!$M$34,MC_Paths_Base!N88+'Monte Carlo'!$N$34,MC_Paths_Base!O88+'Monte Carlo'!$O$34,MC_Paths_Base!P88+'Monte Carlo'!$P$34,MC_Paths_Base!Q88+'Monte Carlo'!$Q$34,MC_Paths_Base!R88+'Monte Carlo'!$R$34,MC_Paths_Base!S88+'Monte Carlo'!$S$34,MC_Paths_Base!T88+'Monte Carlo'!$T$34,MC_Paths_Base!U88+'Monte Carlo'!$U$34,MC_Paths_Base!V88+'Monte Carlo'!$V$34,MC_Paths_Base!W88+'Monte Carlo'!$W$34,MC_Paths_Base!X88+'Monte Carlo'!$X$34,MC_Paths_Base!Y88+'Monte Carlo'!$Y$34,MC_Paths_Base!Z88+'Monte Carlo'!$Z$34,MC_Paths_Base!AA88+'Monte Carlo'!$AA$34,MC_Paths_Base!AB88+'Monte Carlo'!$AB$34,MC_Paths_Base!AC88+'Monte Carlo'!$AC$34,MC_Paths_Base!AD88+'Monte Carlo'!$AD$34,MC_Paths_Base!AE88+'Monte Carlo'!$AE$34,MC_Paths_Base!AF88+'Monte Carlo'!$AF$34)</x:f>
        <x:v>771546.1526246677</x:v>
      </x:c>
      <x:c r="AM88" t="n">
        <x:f>MIN(MC_Paths_Base!B88+'Monte Carlo'!$B$35,MC_Paths_Base!C88+'Monte Carlo'!$C$35,MC_Paths_Base!D88+'Monte Carlo'!$D$35,MC_Paths_Base!E88+'Monte Carlo'!$E$35,MC_Paths_Base!F88+'Monte Carlo'!$F$35,MC_Paths_Base!G88+'Monte Carlo'!$G$35,MC_Paths_Base!H88+'Monte Carlo'!$H$35,MC_Paths_Base!I88+'Monte Carlo'!$I$35,MC_Paths_Base!J88+'Monte Carlo'!$J$35,MC_Paths_Base!K88+'Monte Carlo'!$K$35,MC_Paths_Base!L88+'Monte Carlo'!$L$35,MC_Paths_Base!M88+'Monte Carlo'!$M$35,MC_Paths_Base!N88+'Monte Carlo'!$N$35,MC_Paths_Base!O88+'Monte Carlo'!$O$35,MC_Paths_Base!P88+'Monte Carlo'!$P$35,MC_Paths_Base!Q88+'Monte Carlo'!$Q$35,MC_Paths_Base!R88+'Monte Carlo'!$R$35,MC_Paths_Base!S88+'Monte Carlo'!$S$35,MC_Paths_Base!T88+'Monte Carlo'!$T$35,MC_Paths_Base!U88+'Monte Carlo'!$U$35,MC_Paths_Base!V88+'Monte Carlo'!$V$35,MC_Paths_Base!W88+'Monte Carlo'!$W$35,MC_Paths_Base!X88+'Monte Carlo'!$X$35,MC_Paths_Base!Y88+'Monte Carlo'!$Y$35,MC_Paths_Base!Z88+'Monte Carlo'!$Z$35,MC_Paths_Base!AA88+'Monte Carlo'!$AA$35,MC_Paths_Base!AB88+'Monte Carlo'!$AB$35,MC_Paths_Base!AC88+'Monte Carlo'!$AC$35,MC_Paths_Base!AD88+'Monte Carlo'!$AD$35,MC_Paths_Base!AE88+'Monte Carlo'!$AE$35,MC_Paths_Base!AF88+'Monte Carlo'!$AF$35)</x:f>
        <x:v>633530.9922930689</x:v>
      </x:c>
    </x:row>
    <x:row r="89">
      <x:c r="A89" t="s">
        <x:v>981</x:v>
      </x:c>
      <x:c r="B89" t="s">
        <x:v>126</x:v>
      </x:c>
      <x:c r="C89" s="50" t="n">
        <x:f>'Stress Tests'!B$50/'Stress Tests'!B$53</x:f>
        <x:v>181593.75000000003</x:v>
      </x:c>
      <x:c r="D89" s="50" t="n">
        <x:f>'Stress Tests'!C$50/'Stress Tests'!C$53</x:f>
        <x:v>132873.47560975613</x:v>
      </x:c>
      <x:c r="E89" s="50" t="n">
        <x:f>'Stress Tests'!D$50/'Stress Tests'!D$53</x:f>
        <x:v>138058.78197501492</x:v>
      </x:c>
      <x:c r="F89" s="50" t="n">
        <x:f>'Stress Tests'!E$50/'Stress Tests'!E$53</x:f>
        <x:v>143446.44175940574</x:v>
      </x:c>
      <x:c r="G89" s="50" t="n">
        <x:f>'Stress Tests'!F$50/'Stress Tests'!F$53</x:f>
        <x:v>149044.35168172402</x:v>
      </x:c>
      <x:c r="H89" s="50" t="n">
        <x:f>'Stress Tests'!G$50/'Stress Tests'!G$53</x:f>
        <x:v>154860.71662540105</x:v>
      </x:c>
      <x:c r="I89" s="50" t="n">
        <x:f>'Stress Tests'!H$50/'Stress Tests'!H$53</x:f>
        <x:v>160904.0616644411</x:v>
      </x:c>
      <x:c r="J89" s="50" t="n">
        <x:f>'Stress Tests'!I$50/'Stress Tests'!I$53</x:f>
        <x:v>167183.2445586632</x:v>
      </x:c>
      <x:c r="K89" s="50" t="n">
        <x:f>'Stress Tests'!J$50/'Stress Tests'!J$53</x:f>
        <x:v>173707.46873656227</x:v>
      </x:c>
      <x:c r="L89" s="50" t="n">
        <x:f>'Stress Tests'!K$50/'Stress Tests'!K$53</x:f>
        <x:v>180486.29678481838</x:v>
      </x:c>
      <x:c r="M89" s="50" t="n">
        <x:f>'Stress Tests'!L$50/'Stress Tests'!L$53</x:f>
        <x:v>187529.66446422593</x:v>
      </x:c>
      <x:c r="N89" s="50" t="n">
        <x:f>'Stress Tests'!M$50/'Stress Tests'!M$53</x:f>
        <x:v>194847.89527258594</x:v>
      </x:c>
      <x:c r="O89" s="50" t="n">
        <x:f>'Stress Tests'!N$50/'Stress Tests'!N$53</x:f>
        <x:v>202451.71557590636</x:v>
      </x:c>
      <x:c r="P89" s="50" t="n">
        <x:f>'Stress Tests'!O$50/'Stress Tests'!O$53</x:f>
        <x:v>210352.2703300881</x:v>
      </x:c>
      <x:c r="Q89" s="50" t="n">
        <x:f>'Stress Tests'!P$50/'Stress Tests'!P$53</x:f>
        <x:v>218561.13941614033</x:v>
      </x:c>
      <x:c r="R89" s="50" t="n">
        <x:f>'Stress Tests'!Q$50/'Stress Tests'!Q$53</x:f>
        <x:v>227090.3546128677</x:v>
      </x:c>
      <x:c r="S89" s="50" t="n">
        <x:f>'Stress Tests'!R$50/'Stress Tests'!R$53</x:f>
        <x:v>235952.41723190644</x:v>
      </x:c>
      <x:c r="T89" s="50" t="n">
        <x:f>'Stress Tests'!S$50/'Stress Tests'!S$53</x:f>
        <x:v>245160.3164409565</x:v>
      </x:c>
      <x:c r="U89" s="50" t="n">
        <x:f>'Stress Tests'!T$50/'Stress Tests'!T$53</x:f>
        <x:v>254727.54830206695</x:v>
      </x:c>
      <x:c r="V89" s="50" t="n">
        <x:f>'Stress Tests'!U$50/'Stress Tests'!U$53</x:f>
        <x:v>264668.1355528793</x:v>
      </x:c>
      <x:c r="W89" s="50" t="n">
        <x:f>'Stress Tests'!V$50/'Stress Tests'!V$53</x:f>
        <x:v>274996.64815982094</x:v>
      </x:c>
      <x:c r="X89" s="50" t="n">
        <x:f>'Stress Tests'!W$50/'Stress Tests'!W$53</x:f>
        <x:v>285728.22467337496</x:v>
      </x:c>
      <x:c r="Y89" s="50" t="n">
        <x:f>'Stress Tests'!X$50/'Stress Tests'!X$53</x:f>
        <x:v>296878.59441672615</x:v>
      </x:c>
      <x:c r="Z89" s="50" t="n">
        <x:f>'Stress Tests'!Y$50/'Stress Tests'!Y$53</x:f>
        <x:v>308464.1005403057</x:v>
      </x:c>
      <x:c r="AA89" s="50" t="n">
        <x:f>'Stress Tests'!Z$50/'Stress Tests'!Z$53</x:f>
        <x:v>320501.72397602495</x:v>
      </x:c>
      <x:c r="AB89" s="50" t="n">
        <x:f>'Stress Tests'!AA$50/'Stress Tests'!AA$53</x:f>
        <x:v>333009.1083263089</x:v>
      </x:c>
      <x:c r="AC89" s="50" t="n">
        <x:f>'Stress Tests'!AB$50/'Stress Tests'!AB$53</x:f>
        <x:v>346004.58572440874</x:v>
      </x:c>
      <x:c r="AD89" s="50" t="n">
        <x:f>'Stress Tests'!AC$50/'Stress Tests'!AC$53</x:f>
        <x:v>359507.2037038979</x:v>
      </x:c>
      <x:c r="AE89" s="50" t="n">
        <x:f>'Stress Tests'!AD$50/'Stress Tests'!AD$53</x:f>
        <x:v>373536.7531167329</x:v>
      </x:c>
      <x:c r="AF89" s="50" t="n">
        <x:f>'Stress Tests'!AE$50/'Stress Tests'!AE$53</x:f>
        <x:v>388113.79714080045</x:v>
      </x:c>
      <x:c r="AG89" s="50" t="n">
        <x:f>'Stress Tests'!AF$50/'Stress Tests'!AF$53</x:f>
        <x:v>403259.70141946594</x:v>
      </x:c>
      <x:c r="AJ89" t="n">
        <x:f>MIN(MC_Paths_Base!B89:AF89)</x:f>
        <x:v>571314.8342001308</x:v>
      </x:c>
      <x:c r="AK89" t="n">
        <x:f>MIN(MC_Paths_Base!B89+'Monte Carlo'!$B$32,MC_Paths_Base!C89+'Monte Carlo'!$C$32,MC_Paths_Base!D89+'Monte Carlo'!$D$32,MC_Paths_Base!E89+'Monte Carlo'!$E$32,MC_Paths_Base!F89+'Monte Carlo'!$F$32,MC_Paths_Base!G89+'Monte Carlo'!$G$32,MC_Paths_Base!H89+'Monte Carlo'!$H$32,MC_Paths_Base!I89+'Monte Carlo'!$I$32,MC_Paths_Base!J89+'Monte Carlo'!$J$32,MC_Paths_Base!K89+'Monte Carlo'!$K$32,MC_Paths_Base!L89+'Monte Carlo'!$L$32,MC_Paths_Base!M89+'Monte Carlo'!$M$32,MC_Paths_Base!N89+'Monte Carlo'!$N$32,MC_Paths_Base!O89+'Monte Carlo'!$O$32,MC_Paths_Base!P89+'Monte Carlo'!$P$32,MC_Paths_Base!Q89+'Monte Carlo'!$Q$32,MC_Paths_Base!R89+'Monte Carlo'!$R$32,MC_Paths_Base!S89+'Monte Carlo'!$S$32,MC_Paths_Base!T89+'Monte Carlo'!$T$32,MC_Paths_Base!U89+'Monte Carlo'!$U$32,MC_Paths_Base!V89+'Monte Carlo'!$V$32,MC_Paths_Base!W89+'Monte Carlo'!$W$32,MC_Paths_Base!X89+'Monte Carlo'!$X$32,MC_Paths_Base!Y89+'Monte Carlo'!$Y$32,MC_Paths_Base!Z89+'Monte Carlo'!$Z$32,MC_Paths_Base!AA89+'Monte Carlo'!$AA$32,MC_Paths_Base!AB89+'Monte Carlo'!$AB$32,MC_Paths_Base!AC89+'Monte Carlo'!$AC$32,MC_Paths_Base!AD89+'Monte Carlo'!$AD$32,MC_Paths_Base!AE89+'Monte Carlo'!$AE$32,MC_Paths_Base!AF89+'Monte Carlo'!$AF$32)</x:f>
        <x:v>357005.61519391614</x:v>
      </x:c>
      <x:c r="AL89" t="n">
        <x:f>MIN(MC_Paths_Base!B89+'Monte Carlo'!$B$34,MC_Paths_Base!C89+'Monte Carlo'!$C$34,MC_Paths_Base!D89+'Monte Carlo'!$D$34,MC_Paths_Base!E89+'Monte Carlo'!$E$34,MC_Paths_Base!F89+'Monte Carlo'!$F$34,MC_Paths_Base!G89+'Monte Carlo'!$G$34,MC_Paths_Base!H89+'Monte Carlo'!$H$34,MC_Paths_Base!I89+'Monte Carlo'!$I$34,MC_Paths_Base!J89+'Monte Carlo'!$J$34,MC_Paths_Base!K89+'Monte Carlo'!$K$34,MC_Paths_Base!L89+'Monte Carlo'!$L$34,MC_Paths_Base!M89+'Monte Carlo'!$M$34,MC_Paths_Base!N89+'Monte Carlo'!$N$34,MC_Paths_Base!O89+'Monte Carlo'!$O$34,MC_Paths_Base!P89+'Monte Carlo'!$P$34,MC_Paths_Base!Q89+'Monte Carlo'!$Q$34,MC_Paths_Base!R89+'Monte Carlo'!$R$34,MC_Paths_Base!S89+'Monte Carlo'!$S$34,MC_Paths_Base!T89+'Monte Carlo'!$T$34,MC_Paths_Base!U89+'Monte Carlo'!$U$34,MC_Paths_Base!V89+'Monte Carlo'!$V$34,MC_Paths_Base!W89+'Monte Carlo'!$W$34,MC_Paths_Base!X89+'Monte Carlo'!$X$34,MC_Paths_Base!Y89+'Monte Carlo'!$Y$34,MC_Paths_Base!Z89+'Monte Carlo'!$Z$34,MC_Paths_Base!AA89+'Monte Carlo'!$AA$34,MC_Paths_Base!AB89+'Monte Carlo'!$AB$34,MC_Paths_Base!AC89+'Monte Carlo'!$AC$34,MC_Paths_Base!AD89+'Monte Carlo'!$AD$34,MC_Paths_Base!AE89+'Monte Carlo'!$AE$34,MC_Paths_Base!AF89+'Monte Carlo'!$AF$34)</x:f>
        <x:v>-787036.8924722879</x:v>
      </x:c>
      <x:c r="AM89" t="n">
        <x:f>MIN(MC_Paths_Base!B89+'Monte Carlo'!$B$35,MC_Paths_Base!C89+'Monte Carlo'!$C$35,MC_Paths_Base!D89+'Monte Carlo'!$D$35,MC_Paths_Base!E89+'Monte Carlo'!$E$35,MC_Paths_Base!F89+'Monte Carlo'!$F$35,MC_Paths_Base!G89+'Monte Carlo'!$G$35,MC_Paths_Base!H89+'Monte Carlo'!$H$35,MC_Paths_Base!I89+'Monte Carlo'!$I$35,MC_Paths_Base!J89+'Monte Carlo'!$J$35,MC_Paths_Base!K89+'Monte Carlo'!$K$35,MC_Paths_Base!L89+'Monte Carlo'!$L$35,MC_Paths_Base!M89+'Monte Carlo'!$M$35,MC_Paths_Base!N89+'Monte Carlo'!$N$35,MC_Paths_Base!O89+'Monte Carlo'!$O$35,MC_Paths_Base!P89+'Monte Carlo'!$P$35,MC_Paths_Base!Q89+'Monte Carlo'!$Q$35,MC_Paths_Base!R89+'Monte Carlo'!$R$35,MC_Paths_Base!S89+'Monte Carlo'!$S$35,MC_Paths_Base!T89+'Monte Carlo'!$T$35,MC_Paths_Base!U89+'Monte Carlo'!$U$35,MC_Paths_Base!V89+'Monte Carlo'!$V$35,MC_Paths_Base!W89+'Monte Carlo'!$W$35,MC_Paths_Base!X89+'Monte Carlo'!$X$35,MC_Paths_Base!Y89+'Monte Carlo'!$Y$35,MC_Paths_Base!Z89+'Monte Carlo'!$Z$35,MC_Paths_Base!AA89+'Monte Carlo'!$AA$35,MC_Paths_Base!AB89+'Monte Carlo'!$AB$35,MC_Paths_Base!AC89+'Monte Carlo'!$AC$35,MC_Paths_Base!AD89+'Monte Carlo'!$AD$35,MC_Paths_Base!AE89+'Monte Carlo'!$AE$35,MC_Paths_Base!AF89+'Monte Carlo'!$AF$35)</x:f>
        <x:v>-673149.792823679</x:v>
      </x:c>
    </x:row>
    <x:row r="90">
      <x:c r="A90" t="s">
        <x:v>981</x:v>
      </x:c>
      <x:c r="B90" t="s">
        <x:v>130</x:v>
      </x:c>
      <x:c r="C90" s="50" t="n">
        <x:f>'Stress Tests'!B$50/'Stress Tests'!B$53</x:f>
        <x:v>181593.75000000003</x:v>
      </x:c>
      <x:c r="D90" s="50" t="n">
        <x:f>'Stress Tests'!C$50/'Stress Tests'!C$53</x:f>
        <x:v>132873.47560975613</x:v>
      </x:c>
      <x:c r="E90" s="50" t="n">
        <x:f>'Stress Tests'!D$50/'Stress Tests'!D$53</x:f>
        <x:v>138058.78197501492</x:v>
      </x:c>
      <x:c r="F90" s="50" t="n">
        <x:f>'Stress Tests'!E$50/'Stress Tests'!E$53</x:f>
        <x:v>143446.44175940574</x:v>
      </x:c>
      <x:c r="G90" s="50" t="n">
        <x:f>'Stress Tests'!F$50/'Stress Tests'!F$53</x:f>
        <x:v>149044.35168172402</x:v>
      </x:c>
      <x:c r="H90" s="50" t="n">
        <x:f>'Stress Tests'!G$50/'Stress Tests'!G$53</x:f>
        <x:v>154860.71662540105</x:v>
      </x:c>
      <x:c r="I90" s="50" t="n">
        <x:f>'Stress Tests'!H$50/'Stress Tests'!H$53</x:f>
        <x:v>160904.0616644411</x:v>
      </x:c>
      <x:c r="J90" s="50" t="n">
        <x:f>'Stress Tests'!I$50/'Stress Tests'!I$53</x:f>
        <x:v>167183.2445586632</x:v>
      </x:c>
      <x:c r="K90" s="50" t="n">
        <x:f>'Stress Tests'!J$50/'Stress Tests'!J$53</x:f>
        <x:v>173707.46873656227</x:v>
      </x:c>
      <x:c r="L90" s="50" t="n">
        <x:f>'Stress Tests'!K$50/'Stress Tests'!K$53</x:f>
        <x:v>180486.29678481838</x:v>
      </x:c>
      <x:c r="M90" s="50" t="n">
        <x:f>'Stress Tests'!L$50/'Stress Tests'!L$53</x:f>
        <x:v>187529.66446422593</x:v>
      </x:c>
      <x:c r="N90" s="50" t="n">
        <x:f>'Stress Tests'!M$50/'Stress Tests'!M$53</x:f>
        <x:v>194847.89527258594</x:v>
      </x:c>
      <x:c r="O90" s="50" t="n">
        <x:f>'Stress Tests'!N$50/'Stress Tests'!N$53</x:f>
        <x:v>202451.71557590636</x:v>
      </x:c>
      <x:c r="P90" s="50" t="n">
        <x:f>'Stress Tests'!O$50/'Stress Tests'!O$53</x:f>
        <x:v>210352.2703300881</x:v>
      </x:c>
      <x:c r="Q90" s="50" t="n">
        <x:f>'Stress Tests'!P$50/'Stress Tests'!P$53</x:f>
        <x:v>218561.13941614033</x:v>
      </x:c>
      <x:c r="R90" s="50" t="n">
        <x:f>'Stress Tests'!Q$50/'Stress Tests'!Q$53</x:f>
        <x:v>227090.3546128677</x:v>
      </x:c>
      <x:c r="S90" s="50" t="n">
        <x:f>'Stress Tests'!R$50/'Stress Tests'!R$53</x:f>
        <x:v>235952.41723190644</x:v>
      </x:c>
      <x:c r="T90" s="50" t="n">
        <x:f>'Stress Tests'!S$50/'Stress Tests'!S$53</x:f>
        <x:v>245160.3164409565</x:v>
      </x:c>
      <x:c r="U90" s="50" t="n">
        <x:f>'Stress Tests'!T$50/'Stress Tests'!T$53</x:f>
        <x:v>254727.54830206695</x:v>
      </x:c>
      <x:c r="V90" s="50" t="n">
        <x:f>'Stress Tests'!U$50/'Stress Tests'!U$53</x:f>
        <x:v>264668.1355528793</x:v>
      </x:c>
      <x:c r="W90" s="50" t="n">
        <x:f>'Stress Tests'!V$50/'Stress Tests'!V$53</x:f>
        <x:v>274996.64815982094</x:v>
      </x:c>
      <x:c r="X90" s="50" t="n">
        <x:f>'Stress Tests'!W$50/'Stress Tests'!W$53</x:f>
        <x:v>285728.22467337496</x:v>
      </x:c>
      <x:c r="Y90" s="50" t="n">
        <x:f>'Stress Tests'!X$50/'Stress Tests'!X$53</x:f>
        <x:v>296878.59441672615</x:v>
      </x:c>
      <x:c r="Z90" s="50" t="n">
        <x:f>'Stress Tests'!Y$50/'Stress Tests'!Y$53</x:f>
        <x:v>308464.1005403057</x:v>
      </x:c>
      <x:c r="AA90" s="50" t="n">
        <x:f>'Stress Tests'!Z$50/'Stress Tests'!Z$53</x:f>
        <x:v>320501.72397602495</x:v>
      </x:c>
      <x:c r="AB90" s="50" t="n">
        <x:f>'Stress Tests'!AA$50/'Stress Tests'!AA$53</x:f>
        <x:v>333009.1083263089</x:v>
      </x:c>
      <x:c r="AC90" s="50" t="n">
        <x:f>'Stress Tests'!AB$50/'Stress Tests'!AB$53</x:f>
        <x:v>346004.58572440874</x:v>
      </x:c>
      <x:c r="AD90" s="50" t="n">
        <x:f>'Stress Tests'!AC$50/'Stress Tests'!AC$53</x:f>
        <x:v>359507.2037038979</x:v>
      </x:c>
      <x:c r="AE90" s="50" t="n">
        <x:f>'Stress Tests'!AD$50/'Stress Tests'!AD$53</x:f>
        <x:v>373536.7531167329</x:v>
      </x:c>
      <x:c r="AF90" s="50" t="n">
        <x:f>'Stress Tests'!AE$50/'Stress Tests'!AE$53</x:f>
        <x:v>388113.79714080045</x:v>
      </x:c>
      <x:c r="AG90" s="50" t="n">
        <x:f>'Stress Tests'!AF$50/'Stress Tests'!AF$53</x:f>
        <x:v>403259.70141946594</x:v>
      </x:c>
      <x:c r="AJ90" t="n">
        <x:f>MIN(MC_Paths_Base!B90:AF90)</x:f>
        <x:v>1029031.25</x:v>
      </x:c>
      <x:c r="AK90" t="n">
        <x:f>MIN(MC_Paths_Base!B90+'Monte Carlo'!$B$32,MC_Paths_Base!C90+'Monte Carlo'!$C$32,MC_Paths_Base!D90+'Monte Carlo'!$D$32,MC_Paths_Base!E90+'Monte Carlo'!$E$32,MC_Paths_Base!F90+'Monte Carlo'!$F$32,MC_Paths_Base!G90+'Monte Carlo'!$G$32,MC_Paths_Base!H90+'Monte Carlo'!$H$32,MC_Paths_Base!I90+'Monte Carlo'!$I$32,MC_Paths_Base!J90+'Monte Carlo'!$J$32,MC_Paths_Base!K90+'Monte Carlo'!$K$32,MC_Paths_Base!L90+'Monte Carlo'!$L$32,MC_Paths_Base!M90+'Monte Carlo'!$M$32,MC_Paths_Base!N90+'Monte Carlo'!$N$32,MC_Paths_Base!O90+'Monte Carlo'!$O$32,MC_Paths_Base!P90+'Monte Carlo'!$P$32,MC_Paths_Base!Q90+'Monte Carlo'!$Q$32,MC_Paths_Base!R90+'Monte Carlo'!$R$32,MC_Paths_Base!S90+'Monte Carlo'!$S$32,MC_Paths_Base!T90+'Monte Carlo'!$T$32,MC_Paths_Base!U90+'Monte Carlo'!$U$32,MC_Paths_Base!V90+'Monte Carlo'!$V$32,MC_Paths_Base!W90+'Monte Carlo'!$W$32,MC_Paths_Base!X90+'Monte Carlo'!$X$32,MC_Paths_Base!Y90+'Monte Carlo'!$Y$32,MC_Paths_Base!Z90+'Monte Carlo'!$Z$32,MC_Paths_Base!AA90+'Monte Carlo'!$AA$32,MC_Paths_Base!AB90+'Monte Carlo'!$AB$32,MC_Paths_Base!AC90+'Monte Carlo'!$AC$32,MC_Paths_Base!AD90+'Monte Carlo'!$AD$32,MC_Paths_Base!AE90+'Monte Carlo'!$AE$32,MC_Paths_Base!AF90+'Monte Carlo'!$AF$32)</x:f>
        <x:v>878403.6347824367</x:v>
      </x:c>
      <x:c r="AL90" t="n">
        <x:f>MIN(MC_Paths_Base!B90+'Monte Carlo'!$B$34,MC_Paths_Base!C90+'Monte Carlo'!$C$34,MC_Paths_Base!D90+'Monte Carlo'!$D$34,MC_Paths_Base!E90+'Monte Carlo'!$E$34,MC_Paths_Base!F90+'Monte Carlo'!$F$34,MC_Paths_Base!G90+'Monte Carlo'!$G$34,MC_Paths_Base!H90+'Monte Carlo'!$H$34,MC_Paths_Base!I90+'Monte Carlo'!$I$34,MC_Paths_Base!J90+'Monte Carlo'!$J$34,MC_Paths_Base!K90+'Monte Carlo'!$K$34,MC_Paths_Base!L90+'Monte Carlo'!$L$34,MC_Paths_Base!M90+'Monte Carlo'!$M$34,MC_Paths_Base!N90+'Monte Carlo'!$N$34,MC_Paths_Base!O90+'Monte Carlo'!$O$34,MC_Paths_Base!P90+'Monte Carlo'!$P$34,MC_Paths_Base!Q90+'Monte Carlo'!$Q$34,MC_Paths_Base!R90+'Monte Carlo'!$R$34,MC_Paths_Base!S90+'Monte Carlo'!$S$34,MC_Paths_Base!T90+'Monte Carlo'!$T$34,MC_Paths_Base!U90+'Monte Carlo'!$U$34,MC_Paths_Base!V90+'Monte Carlo'!$V$34,MC_Paths_Base!W90+'Monte Carlo'!$W$34,MC_Paths_Base!X90+'Monte Carlo'!$X$34,MC_Paths_Base!Y90+'Monte Carlo'!$Y$34,MC_Paths_Base!Z90+'Monte Carlo'!$Z$34,MC_Paths_Base!AA90+'Monte Carlo'!$AA$34,MC_Paths_Base!AB90+'Monte Carlo'!$AB$34,MC_Paths_Base!AC90+'Monte Carlo'!$AC$34,MC_Paths_Base!AD90+'Monte Carlo'!$AD$34,MC_Paths_Base!AE90+'Monte Carlo'!$AE$34,MC_Paths_Base!AF90+'Monte Carlo'!$AF$34)</x:f>
        <x:v>713402.4411294521</x:v>
      </x:c>
      <x:c r="AM90" t="n">
        <x:f>MIN(MC_Paths_Base!B90+'Monte Carlo'!$B$35,MC_Paths_Base!C90+'Monte Carlo'!$C$35,MC_Paths_Base!D90+'Monte Carlo'!$D$35,MC_Paths_Base!E90+'Monte Carlo'!$E$35,MC_Paths_Base!F90+'Monte Carlo'!$F$35,MC_Paths_Base!G90+'Monte Carlo'!$G$35,MC_Paths_Base!H90+'Monte Carlo'!$H$35,MC_Paths_Base!I90+'Monte Carlo'!$I$35,MC_Paths_Base!J90+'Monte Carlo'!$J$35,MC_Paths_Base!K90+'Monte Carlo'!$K$35,MC_Paths_Base!L90+'Monte Carlo'!$L$35,MC_Paths_Base!M90+'Monte Carlo'!$M$35,MC_Paths_Base!N90+'Monte Carlo'!$N$35,MC_Paths_Base!O90+'Monte Carlo'!$O$35,MC_Paths_Base!P90+'Monte Carlo'!$P$35,MC_Paths_Base!Q90+'Monte Carlo'!$Q$35,MC_Paths_Base!R90+'Monte Carlo'!$R$35,MC_Paths_Base!S90+'Monte Carlo'!$S$35,MC_Paths_Base!T90+'Monte Carlo'!$T$35,MC_Paths_Base!U90+'Monte Carlo'!$U$35,MC_Paths_Base!V90+'Monte Carlo'!$V$35,MC_Paths_Base!W90+'Monte Carlo'!$W$35,MC_Paths_Base!X90+'Monte Carlo'!$X$35,MC_Paths_Base!Y90+'Monte Carlo'!$Y$35,MC_Paths_Base!Z90+'Monte Carlo'!$Z$35,MC_Paths_Base!AA90+'Monte Carlo'!$AA$35,MC_Paths_Base!AB90+'Monte Carlo'!$AB$35,MC_Paths_Base!AC90+'Monte Carlo'!$AC$35,MC_Paths_Base!AD90+'Monte Carlo'!$AD$35,MC_Paths_Base!AE90+'Monte Carlo'!$AE$35,MC_Paths_Base!AF90+'Monte Carlo'!$AF$35)</x:f>
        <x:v>582385.264817593</x:v>
      </x:c>
    </x:row>
    <x:row r="91">
      <x:c r="A91" t="s">
        <x:v>981</x:v>
      </x:c>
      <x:c r="B91" t="s">
        <x:v>134</x:v>
      </x:c>
      <x:c r="C91" s="50" t="n">
        <x:f>'Stress Tests'!B$50/'Stress Tests'!B$53</x:f>
        <x:v>181593.75000000003</x:v>
      </x:c>
      <x:c r="D91" s="50" t="n">
        <x:f>'Stress Tests'!C$50/'Stress Tests'!C$53</x:f>
        <x:v>132873.47560975613</x:v>
      </x:c>
      <x:c r="E91" s="50" t="n">
        <x:f>'Stress Tests'!D$50/'Stress Tests'!D$53</x:f>
        <x:v>138058.78197501492</x:v>
      </x:c>
      <x:c r="F91" s="50" t="n">
        <x:f>'Stress Tests'!E$50/'Stress Tests'!E$53</x:f>
        <x:v>143446.44175940574</x:v>
      </x:c>
      <x:c r="G91" s="50" t="n">
        <x:f>'Stress Tests'!F$50/'Stress Tests'!F$53</x:f>
        <x:v>149044.35168172402</x:v>
      </x:c>
      <x:c r="H91" s="50" t="n">
        <x:f>'Stress Tests'!G$50/'Stress Tests'!G$53</x:f>
        <x:v>154860.71662540105</x:v>
      </x:c>
      <x:c r="I91" s="50" t="n">
        <x:f>'Stress Tests'!H$50/'Stress Tests'!H$53</x:f>
        <x:v>160904.0616644411</x:v>
      </x:c>
      <x:c r="J91" s="50" t="n">
        <x:f>'Stress Tests'!I$50/'Stress Tests'!I$53</x:f>
        <x:v>167183.2445586632</x:v>
      </x:c>
      <x:c r="K91" s="50" t="n">
        <x:f>'Stress Tests'!J$50/'Stress Tests'!J$53</x:f>
        <x:v>173707.46873656227</x:v>
      </x:c>
      <x:c r="L91" s="50" t="n">
        <x:f>'Stress Tests'!K$50/'Stress Tests'!K$53</x:f>
        <x:v>180486.29678481838</x:v>
      </x:c>
      <x:c r="M91" s="50" t="n">
        <x:f>'Stress Tests'!L$50/'Stress Tests'!L$53</x:f>
        <x:v>187529.66446422593</x:v>
      </x:c>
      <x:c r="N91" s="50" t="n">
        <x:f>'Stress Tests'!M$50/'Stress Tests'!M$53</x:f>
        <x:v>194847.89527258594</x:v>
      </x:c>
      <x:c r="O91" s="50" t="n">
        <x:f>'Stress Tests'!N$50/'Stress Tests'!N$53</x:f>
        <x:v>202451.71557590636</x:v>
      </x:c>
      <x:c r="P91" s="50" t="n">
        <x:f>'Stress Tests'!O$50/'Stress Tests'!O$53</x:f>
        <x:v>210352.2703300881</x:v>
      </x:c>
      <x:c r="Q91" s="50" t="n">
        <x:f>'Stress Tests'!P$50/'Stress Tests'!P$53</x:f>
        <x:v>218561.13941614033</x:v>
      </x:c>
      <x:c r="R91" s="50" t="n">
        <x:f>'Stress Tests'!Q$50/'Stress Tests'!Q$53</x:f>
        <x:v>227090.3546128677</x:v>
      </x:c>
      <x:c r="S91" s="50" t="n">
        <x:f>'Stress Tests'!R$50/'Stress Tests'!R$53</x:f>
        <x:v>235952.41723190644</x:v>
      </x:c>
      <x:c r="T91" s="50" t="n">
        <x:f>'Stress Tests'!S$50/'Stress Tests'!S$53</x:f>
        <x:v>245160.3164409565</x:v>
      </x:c>
      <x:c r="U91" s="50" t="n">
        <x:f>'Stress Tests'!T$50/'Stress Tests'!T$53</x:f>
        <x:v>254727.54830206695</x:v>
      </x:c>
      <x:c r="V91" s="50" t="n">
        <x:f>'Stress Tests'!U$50/'Stress Tests'!U$53</x:f>
        <x:v>264668.1355528793</x:v>
      </x:c>
      <x:c r="W91" s="50" t="n">
        <x:f>'Stress Tests'!V$50/'Stress Tests'!V$53</x:f>
        <x:v>274996.64815982094</x:v>
      </x:c>
      <x:c r="X91" s="50" t="n">
        <x:f>'Stress Tests'!W$50/'Stress Tests'!W$53</x:f>
        <x:v>285728.22467337496</x:v>
      </x:c>
      <x:c r="Y91" s="50" t="n">
        <x:f>'Stress Tests'!X$50/'Stress Tests'!X$53</x:f>
        <x:v>296878.59441672615</x:v>
      </x:c>
      <x:c r="Z91" s="50" t="n">
        <x:f>'Stress Tests'!Y$50/'Stress Tests'!Y$53</x:f>
        <x:v>308464.1005403057</x:v>
      </x:c>
      <x:c r="AA91" s="50" t="n">
        <x:f>'Stress Tests'!Z$50/'Stress Tests'!Z$53</x:f>
        <x:v>320501.72397602495</x:v>
      </x:c>
      <x:c r="AB91" s="50" t="n">
        <x:f>'Stress Tests'!AA$50/'Stress Tests'!AA$53</x:f>
        <x:v>333009.1083263089</x:v>
      </x:c>
      <x:c r="AC91" s="50" t="n">
        <x:f>'Stress Tests'!AB$50/'Stress Tests'!AB$53</x:f>
        <x:v>346004.58572440874</x:v>
      </x:c>
      <x:c r="AD91" s="50" t="n">
        <x:f>'Stress Tests'!AC$50/'Stress Tests'!AC$53</x:f>
        <x:v>359507.2037038979</x:v>
      </x:c>
      <x:c r="AE91" s="50" t="n">
        <x:f>'Stress Tests'!AD$50/'Stress Tests'!AD$53</x:f>
        <x:v>373536.7531167329</x:v>
      </x:c>
      <x:c r="AF91" s="50" t="n">
        <x:f>'Stress Tests'!AE$50/'Stress Tests'!AE$53</x:f>
        <x:v>388113.79714080045</x:v>
      </x:c>
      <x:c r="AG91" s="50" t="n">
        <x:f>'Stress Tests'!AF$50/'Stress Tests'!AF$53</x:f>
        <x:v>403259.70141946594</x:v>
      </x:c>
      <x:c r="AJ91" t="n">
        <x:f>MIN(MC_Paths_Base!B91:AF91)</x:f>
        <x:v>1010192.7684059278</x:v>
      </x:c>
      <x:c r="AK91" t="n">
        <x:f>MIN(MC_Paths_Base!B91+'Monte Carlo'!$B$32,MC_Paths_Base!C91+'Monte Carlo'!$C$32,MC_Paths_Base!D91+'Monte Carlo'!$D$32,MC_Paths_Base!E91+'Monte Carlo'!$E$32,MC_Paths_Base!F91+'Monte Carlo'!$F$32,MC_Paths_Base!G91+'Monte Carlo'!$G$32,MC_Paths_Base!H91+'Monte Carlo'!$H$32,MC_Paths_Base!I91+'Monte Carlo'!$I$32,MC_Paths_Base!J91+'Monte Carlo'!$J$32,MC_Paths_Base!K91+'Monte Carlo'!$K$32,MC_Paths_Base!L91+'Monte Carlo'!$L$32,MC_Paths_Base!M91+'Monte Carlo'!$M$32,MC_Paths_Base!N91+'Monte Carlo'!$N$32,MC_Paths_Base!O91+'Monte Carlo'!$O$32,MC_Paths_Base!P91+'Monte Carlo'!$P$32,MC_Paths_Base!Q91+'Monte Carlo'!$Q$32,MC_Paths_Base!R91+'Monte Carlo'!$R$32,MC_Paths_Base!S91+'Monte Carlo'!$S$32,MC_Paths_Base!T91+'Monte Carlo'!$T$32,MC_Paths_Base!U91+'Monte Carlo'!$U$32,MC_Paths_Base!V91+'Monte Carlo'!$V$32,MC_Paths_Base!W91+'Monte Carlo'!$W$32,MC_Paths_Base!X91+'Monte Carlo'!$X$32,MC_Paths_Base!Y91+'Monte Carlo'!$Y$32,MC_Paths_Base!Z91+'Monte Carlo'!$Z$32,MC_Paths_Base!AA91+'Monte Carlo'!$AA$32,MC_Paths_Base!AB91+'Monte Carlo'!$AB$32,MC_Paths_Base!AC91+'Monte Carlo'!$AC$32,MC_Paths_Base!AD91+'Monte Carlo'!$AD$32,MC_Paths_Base!AE91+'Monte Carlo'!$AE$32,MC_Paths_Base!AF91+'Monte Carlo'!$AF$32)</x:f>
        <x:v>808303.7248211764</x:v>
      </x:c>
      <x:c r="AL91" t="n">
        <x:f>MIN(MC_Paths_Base!B91+'Monte Carlo'!$B$34,MC_Paths_Base!C91+'Monte Carlo'!$C$34,MC_Paths_Base!D91+'Monte Carlo'!$D$34,MC_Paths_Base!E91+'Monte Carlo'!$E$34,MC_Paths_Base!F91+'Monte Carlo'!$F$34,MC_Paths_Base!G91+'Monte Carlo'!$G$34,MC_Paths_Base!H91+'Monte Carlo'!$H$34,MC_Paths_Base!I91+'Monte Carlo'!$I$34,MC_Paths_Base!J91+'Monte Carlo'!$J$34,MC_Paths_Base!K91+'Monte Carlo'!$K$34,MC_Paths_Base!L91+'Monte Carlo'!$L$34,MC_Paths_Base!M91+'Monte Carlo'!$M$34,MC_Paths_Base!N91+'Monte Carlo'!$N$34,MC_Paths_Base!O91+'Monte Carlo'!$O$34,MC_Paths_Base!P91+'Monte Carlo'!$P$34,MC_Paths_Base!Q91+'Monte Carlo'!$Q$34,MC_Paths_Base!R91+'Monte Carlo'!$R$34,MC_Paths_Base!S91+'Monte Carlo'!$S$34,MC_Paths_Base!T91+'Monte Carlo'!$T$34,MC_Paths_Base!U91+'Monte Carlo'!$U$34,MC_Paths_Base!V91+'Monte Carlo'!$V$34,MC_Paths_Base!W91+'Monte Carlo'!$W$34,MC_Paths_Base!X91+'Monte Carlo'!$X$34,MC_Paths_Base!Y91+'Monte Carlo'!$Y$34,MC_Paths_Base!Z91+'Monte Carlo'!$Z$34,MC_Paths_Base!AA91+'Monte Carlo'!$AA$34,MC_Paths_Base!AB91+'Monte Carlo'!$AB$34,MC_Paths_Base!AC91+'Monte Carlo'!$AC$34,MC_Paths_Base!AD91+'Monte Carlo'!$AD$34,MC_Paths_Base!AE91+'Monte Carlo'!$AE$34,MC_Paths_Base!AF91+'Monte Carlo'!$AF$34)</x:f>
        <x:v>664978.5098121779</x:v>
      </x:c>
      <x:c r="AM91" t="n">
        <x:f>MIN(MC_Paths_Base!B91+'Monte Carlo'!$B$35,MC_Paths_Base!C91+'Monte Carlo'!$C$35,MC_Paths_Base!D91+'Monte Carlo'!$D$35,MC_Paths_Base!E91+'Monte Carlo'!$E$35,MC_Paths_Base!F91+'Monte Carlo'!$F$35,MC_Paths_Base!G91+'Monte Carlo'!$G$35,MC_Paths_Base!H91+'Monte Carlo'!$H$35,MC_Paths_Base!I91+'Monte Carlo'!$I$35,MC_Paths_Base!J91+'Monte Carlo'!$J$35,MC_Paths_Base!K91+'Monte Carlo'!$K$35,MC_Paths_Base!L91+'Monte Carlo'!$L$35,MC_Paths_Base!M91+'Monte Carlo'!$M$35,MC_Paths_Base!N91+'Monte Carlo'!$N$35,MC_Paths_Base!O91+'Monte Carlo'!$O$35,MC_Paths_Base!P91+'Monte Carlo'!$P$35,MC_Paths_Base!Q91+'Monte Carlo'!$Q$35,MC_Paths_Base!R91+'Monte Carlo'!$R$35,MC_Paths_Base!S91+'Monte Carlo'!$S$35,MC_Paths_Base!T91+'Monte Carlo'!$T$35,MC_Paths_Base!U91+'Monte Carlo'!$U$35,MC_Paths_Base!V91+'Monte Carlo'!$V$35,MC_Paths_Base!W91+'Monte Carlo'!$W$35,MC_Paths_Base!X91+'Monte Carlo'!$X$35,MC_Paths_Base!Y91+'Monte Carlo'!$Y$35,MC_Paths_Base!Z91+'Monte Carlo'!$Z$35,MC_Paths_Base!AA91+'Monte Carlo'!$AA$35,MC_Paths_Base!AB91+'Monte Carlo'!$AB$35,MC_Paths_Base!AC91+'Monte Carlo'!$AC$35,MC_Paths_Base!AD91+'Monte Carlo'!$AD$35,MC_Paths_Base!AE91+'Monte Carlo'!$AE$35,MC_Paths_Base!AF91+'Monte Carlo'!$AF$35)</x:f>
        <x:v>530352.2037274265</x:v>
      </x:c>
    </x:row>
    <x:row r="92">
      <x:c r="A92" t="s">
        <x:v>981</x:v>
      </x:c>
      <x:c r="B92" t="s">
        <x:v>140</x:v>
      </x:c>
      <x:c r="C92" s="50" t="n">
        <x:f>'Stress Tests'!B$50/'Stress Tests'!B$53</x:f>
        <x:v>181593.75000000003</x:v>
      </x:c>
      <x:c r="D92" s="50" t="n">
        <x:f>'Stress Tests'!C$50/'Stress Tests'!C$53</x:f>
        <x:v>132873.47560975613</x:v>
      </x:c>
      <x:c r="E92" s="50" t="n">
        <x:f>'Stress Tests'!D$50/'Stress Tests'!D$53</x:f>
        <x:v>138058.78197501492</x:v>
      </x:c>
      <x:c r="F92" s="50" t="n">
        <x:f>'Stress Tests'!E$50/'Stress Tests'!E$53</x:f>
        <x:v>143446.44175940574</x:v>
      </x:c>
      <x:c r="G92" s="50" t="n">
        <x:f>'Stress Tests'!F$50/'Stress Tests'!F$53</x:f>
        <x:v>149044.35168172402</x:v>
      </x:c>
      <x:c r="H92" s="50" t="n">
        <x:f>'Stress Tests'!G$50/'Stress Tests'!G$53</x:f>
        <x:v>154860.71662540105</x:v>
      </x:c>
      <x:c r="I92" s="50" t="n">
        <x:f>'Stress Tests'!H$50/'Stress Tests'!H$53</x:f>
        <x:v>160904.0616644411</x:v>
      </x:c>
      <x:c r="J92" s="50" t="n">
        <x:f>'Stress Tests'!I$50/'Stress Tests'!I$53</x:f>
        <x:v>167183.2445586632</x:v>
      </x:c>
      <x:c r="K92" s="50" t="n">
        <x:f>'Stress Tests'!J$50/'Stress Tests'!J$53</x:f>
        <x:v>173707.46873656227</x:v>
      </x:c>
      <x:c r="L92" s="50" t="n">
        <x:f>'Stress Tests'!K$50/'Stress Tests'!K$53</x:f>
        <x:v>180486.29678481838</x:v>
      </x:c>
      <x:c r="M92" s="50" t="n">
        <x:f>'Stress Tests'!L$50/'Stress Tests'!L$53</x:f>
        <x:v>187529.66446422593</x:v>
      </x:c>
      <x:c r="N92" s="50" t="n">
        <x:f>'Stress Tests'!M$50/'Stress Tests'!M$53</x:f>
        <x:v>194847.89527258594</x:v>
      </x:c>
      <x:c r="O92" s="50" t="n">
        <x:f>'Stress Tests'!N$50/'Stress Tests'!N$53</x:f>
        <x:v>202451.71557590636</x:v>
      </x:c>
      <x:c r="P92" s="50" t="n">
        <x:f>'Stress Tests'!O$50/'Stress Tests'!O$53</x:f>
        <x:v>210352.2703300881</x:v>
      </x:c>
      <x:c r="Q92" s="50" t="n">
        <x:f>'Stress Tests'!P$50/'Stress Tests'!P$53</x:f>
        <x:v>218561.13941614033</x:v>
      </x:c>
      <x:c r="R92" s="50" t="n">
        <x:f>'Stress Tests'!Q$50/'Stress Tests'!Q$53</x:f>
        <x:v>227090.3546128677</x:v>
      </x:c>
      <x:c r="S92" s="50" t="n">
        <x:f>'Stress Tests'!R$50/'Stress Tests'!R$53</x:f>
        <x:v>235952.41723190644</x:v>
      </x:c>
      <x:c r="T92" s="50" t="n">
        <x:f>'Stress Tests'!S$50/'Stress Tests'!S$53</x:f>
        <x:v>245160.3164409565</x:v>
      </x:c>
      <x:c r="U92" s="50" t="n">
        <x:f>'Stress Tests'!T$50/'Stress Tests'!T$53</x:f>
        <x:v>254727.54830206695</x:v>
      </x:c>
      <x:c r="V92" s="50" t="n">
        <x:f>'Stress Tests'!U$50/'Stress Tests'!U$53</x:f>
        <x:v>264668.1355528793</x:v>
      </x:c>
      <x:c r="W92" s="50" t="n">
        <x:f>'Stress Tests'!V$50/'Stress Tests'!V$53</x:f>
        <x:v>274996.64815982094</x:v>
      </x:c>
      <x:c r="X92" s="50" t="n">
        <x:f>'Stress Tests'!W$50/'Stress Tests'!W$53</x:f>
        <x:v>285728.22467337496</x:v>
      </x:c>
      <x:c r="Y92" s="50" t="n">
        <x:f>'Stress Tests'!X$50/'Stress Tests'!X$53</x:f>
        <x:v>296878.59441672615</x:v>
      </x:c>
      <x:c r="Z92" s="50" t="n">
        <x:f>'Stress Tests'!Y$50/'Stress Tests'!Y$53</x:f>
        <x:v>308464.1005403057</x:v>
      </x:c>
      <x:c r="AA92" s="50" t="n">
        <x:f>'Stress Tests'!Z$50/'Stress Tests'!Z$53</x:f>
        <x:v>320501.72397602495</x:v>
      </x:c>
      <x:c r="AB92" s="50" t="n">
        <x:f>'Stress Tests'!AA$50/'Stress Tests'!AA$53</x:f>
        <x:v>333009.1083263089</x:v>
      </x:c>
      <x:c r="AC92" s="50" t="n">
        <x:f>'Stress Tests'!AB$50/'Stress Tests'!AB$53</x:f>
        <x:v>346004.58572440874</x:v>
      </x:c>
      <x:c r="AD92" s="50" t="n">
        <x:f>'Stress Tests'!AC$50/'Stress Tests'!AC$53</x:f>
        <x:v>359507.2037038979</x:v>
      </x:c>
      <x:c r="AE92" s="50" t="n">
        <x:f>'Stress Tests'!AD$50/'Stress Tests'!AD$53</x:f>
        <x:v>373536.7531167329</x:v>
      </x:c>
      <x:c r="AF92" s="50" t="n">
        <x:f>'Stress Tests'!AE$50/'Stress Tests'!AE$53</x:f>
        <x:v>388113.79714080045</x:v>
      </x:c>
      <x:c r="AG92" s="50" t="n">
        <x:f>'Stress Tests'!AF$50/'Stress Tests'!AF$53</x:f>
        <x:v>403259.70141946594</x:v>
      </x:c>
      <x:c r="AJ92" t="n">
        <x:f>MIN(MC_Paths_Base!B92:AF92)</x:f>
        <x:v>1029031.25</x:v>
      </x:c>
      <x:c r="AK92" t="n">
        <x:f>MIN(MC_Paths_Base!B92+'Monte Carlo'!$B$32,MC_Paths_Base!C92+'Monte Carlo'!$C$32,MC_Paths_Base!D92+'Monte Carlo'!$D$32,MC_Paths_Base!E92+'Monte Carlo'!$E$32,MC_Paths_Base!F92+'Monte Carlo'!$F$32,MC_Paths_Base!G92+'Monte Carlo'!$G$32,MC_Paths_Base!H92+'Monte Carlo'!$H$32,MC_Paths_Base!I92+'Monte Carlo'!$I$32,MC_Paths_Base!J92+'Monte Carlo'!$J$32,MC_Paths_Base!K92+'Monte Carlo'!$K$32,MC_Paths_Base!L92+'Monte Carlo'!$L$32,MC_Paths_Base!M92+'Monte Carlo'!$M$32,MC_Paths_Base!N92+'Monte Carlo'!$N$32,MC_Paths_Base!O92+'Monte Carlo'!$O$32,MC_Paths_Base!P92+'Monte Carlo'!$P$32,MC_Paths_Base!Q92+'Monte Carlo'!$Q$32,MC_Paths_Base!R92+'Monte Carlo'!$R$32,MC_Paths_Base!S92+'Monte Carlo'!$S$32,MC_Paths_Base!T92+'Monte Carlo'!$T$32,MC_Paths_Base!U92+'Monte Carlo'!$U$32,MC_Paths_Base!V92+'Monte Carlo'!$V$32,MC_Paths_Base!W92+'Monte Carlo'!$W$32,MC_Paths_Base!X92+'Monte Carlo'!$X$32,MC_Paths_Base!Y92+'Monte Carlo'!$Y$32,MC_Paths_Base!Z92+'Monte Carlo'!$Z$32,MC_Paths_Base!AA92+'Monte Carlo'!$AA$32,MC_Paths_Base!AB92+'Monte Carlo'!$AB$32,MC_Paths_Base!AC92+'Monte Carlo'!$AC$32,MC_Paths_Base!AD92+'Monte Carlo'!$AD$32,MC_Paths_Base!AE92+'Monte Carlo'!$AE$32,MC_Paths_Base!AF92+'Monte Carlo'!$AF$32)</x:f>
        <x:v>910539.2766344848</x:v>
      </x:c>
      <x:c r="AL92" t="n">
        <x:f>MIN(MC_Paths_Base!B92+'Monte Carlo'!$B$34,MC_Paths_Base!C92+'Monte Carlo'!$C$34,MC_Paths_Base!D92+'Monte Carlo'!$D$34,MC_Paths_Base!E92+'Monte Carlo'!$E$34,MC_Paths_Base!F92+'Monte Carlo'!$F$34,MC_Paths_Base!G92+'Monte Carlo'!$G$34,MC_Paths_Base!H92+'Monte Carlo'!$H$34,MC_Paths_Base!I92+'Monte Carlo'!$I$34,MC_Paths_Base!J92+'Monte Carlo'!$J$34,MC_Paths_Base!K92+'Monte Carlo'!$K$34,MC_Paths_Base!L92+'Monte Carlo'!$L$34,MC_Paths_Base!M92+'Monte Carlo'!$M$34,MC_Paths_Base!N92+'Monte Carlo'!$N$34,MC_Paths_Base!O92+'Monte Carlo'!$O$34,MC_Paths_Base!P92+'Monte Carlo'!$P$34,MC_Paths_Base!Q92+'Monte Carlo'!$Q$34,MC_Paths_Base!R92+'Monte Carlo'!$R$34,MC_Paths_Base!S92+'Monte Carlo'!$S$34,MC_Paths_Base!T92+'Monte Carlo'!$T$34,MC_Paths_Base!U92+'Monte Carlo'!$U$34,MC_Paths_Base!V92+'Monte Carlo'!$V$34,MC_Paths_Base!W92+'Monte Carlo'!$W$34,MC_Paths_Base!X92+'Monte Carlo'!$X$34,MC_Paths_Base!Y92+'Monte Carlo'!$Y$34,MC_Paths_Base!Z92+'Monte Carlo'!$Z$34,MC_Paths_Base!AA92+'Monte Carlo'!$AA$34,MC_Paths_Base!AB92+'Monte Carlo'!$AB$34,MC_Paths_Base!AC92+'Monte Carlo'!$AC$34,MC_Paths_Base!AD92+'Monte Carlo'!$AD$34,MC_Paths_Base!AE92+'Monte Carlo'!$AE$34,MC_Paths_Base!AF92+'Monte Carlo'!$AF$34)</x:f>
        <x:v>787567.0932160836</x:v>
      </x:c>
      <x:c r="AM92" t="n">
        <x:f>MIN(MC_Paths_Base!B92+'Monte Carlo'!$B$35,MC_Paths_Base!C92+'Monte Carlo'!$C$35,MC_Paths_Base!D92+'Monte Carlo'!$D$35,MC_Paths_Base!E92+'Monte Carlo'!$E$35,MC_Paths_Base!F92+'Monte Carlo'!$F$35,MC_Paths_Base!G92+'Monte Carlo'!$G$35,MC_Paths_Base!H92+'Monte Carlo'!$H$35,MC_Paths_Base!I92+'Monte Carlo'!$I$35,MC_Paths_Base!J92+'Monte Carlo'!$J$35,MC_Paths_Base!K92+'Monte Carlo'!$K$35,MC_Paths_Base!L92+'Monte Carlo'!$L$35,MC_Paths_Base!M92+'Monte Carlo'!$M$35,MC_Paths_Base!N92+'Monte Carlo'!$N$35,MC_Paths_Base!O92+'Monte Carlo'!$O$35,MC_Paths_Base!P92+'Monte Carlo'!$P$35,MC_Paths_Base!Q92+'Monte Carlo'!$Q$35,MC_Paths_Base!R92+'Monte Carlo'!$R$35,MC_Paths_Base!S92+'Monte Carlo'!$S$35,MC_Paths_Base!T92+'Monte Carlo'!$T$35,MC_Paths_Base!U92+'Monte Carlo'!$U$35,MC_Paths_Base!V92+'Monte Carlo'!$V$35,MC_Paths_Base!W92+'Monte Carlo'!$W$35,MC_Paths_Base!X92+'Monte Carlo'!$X$35,MC_Paths_Base!Y92+'Monte Carlo'!$Y$35,MC_Paths_Base!Z92+'Monte Carlo'!$Z$35,MC_Paths_Base!AA92+'Monte Carlo'!$AA$35,MC_Paths_Base!AB92+'Monte Carlo'!$AB$35,MC_Paths_Base!AC92+'Monte Carlo'!$AC$35,MC_Paths_Base!AD92+'Monte Carlo'!$AD$35,MC_Paths_Base!AE92+'Monte Carlo'!$AE$35,MC_Paths_Base!AF92+'Monte Carlo'!$AF$35)</x:f>
        <x:v>649551.9328844848</x:v>
      </x:c>
    </x:row>
    <x:row r="93">
      <x:c r="A93" t="s">
        <x:v>981</x:v>
      </x:c>
      <x:c r="B93" t="s">
        <x:v>146</x:v>
      </x:c>
      <x:c r="C93" s="50" t="n">
        <x:f>'Stress Tests'!B$50/'Stress Tests'!B$53</x:f>
        <x:v>181593.75000000003</x:v>
      </x:c>
      <x:c r="D93" s="50" t="n">
        <x:f>'Stress Tests'!C$50/'Stress Tests'!C$53</x:f>
        <x:v>132873.47560975613</x:v>
      </x:c>
      <x:c r="E93" s="50" t="n">
        <x:f>'Stress Tests'!D$50/'Stress Tests'!D$53</x:f>
        <x:v>138058.78197501492</x:v>
      </x:c>
      <x:c r="F93" s="50" t="n">
        <x:f>'Stress Tests'!E$50/'Stress Tests'!E$53</x:f>
        <x:v>143446.44175940574</x:v>
      </x:c>
      <x:c r="G93" s="50" t="n">
        <x:f>'Stress Tests'!F$50/'Stress Tests'!F$53</x:f>
        <x:v>149044.35168172402</x:v>
      </x:c>
      <x:c r="H93" s="50" t="n">
        <x:f>'Stress Tests'!G$50/'Stress Tests'!G$53</x:f>
        <x:v>154860.71662540105</x:v>
      </x:c>
      <x:c r="I93" s="50" t="n">
        <x:f>'Stress Tests'!H$50/'Stress Tests'!H$53</x:f>
        <x:v>160904.0616644411</x:v>
      </x:c>
      <x:c r="J93" s="50" t="n">
        <x:f>'Stress Tests'!I$50/'Stress Tests'!I$53</x:f>
        <x:v>167183.2445586632</x:v>
      </x:c>
      <x:c r="K93" s="50" t="n">
        <x:f>'Stress Tests'!J$50/'Stress Tests'!J$53</x:f>
        <x:v>173707.46873656227</x:v>
      </x:c>
      <x:c r="L93" s="50" t="n">
        <x:f>'Stress Tests'!K$50/'Stress Tests'!K$53</x:f>
        <x:v>180486.29678481838</x:v>
      </x:c>
      <x:c r="M93" s="50" t="n">
        <x:f>'Stress Tests'!L$50/'Stress Tests'!L$53</x:f>
        <x:v>187529.66446422593</x:v>
      </x:c>
      <x:c r="N93" s="50" t="n">
        <x:f>'Stress Tests'!M$50/'Stress Tests'!M$53</x:f>
        <x:v>194847.89527258594</x:v>
      </x:c>
      <x:c r="O93" s="50" t="n">
        <x:f>'Stress Tests'!N$50/'Stress Tests'!N$53</x:f>
        <x:v>202451.71557590636</x:v>
      </x:c>
      <x:c r="P93" s="50" t="n">
        <x:f>'Stress Tests'!O$50/'Stress Tests'!O$53</x:f>
        <x:v>210352.2703300881</x:v>
      </x:c>
      <x:c r="Q93" s="50" t="n">
        <x:f>'Stress Tests'!P$50/'Stress Tests'!P$53</x:f>
        <x:v>218561.13941614033</x:v>
      </x:c>
      <x:c r="R93" s="50" t="n">
        <x:f>'Stress Tests'!Q$50/'Stress Tests'!Q$53</x:f>
        <x:v>227090.3546128677</x:v>
      </x:c>
      <x:c r="S93" s="50" t="n">
        <x:f>'Stress Tests'!R$50/'Stress Tests'!R$53</x:f>
        <x:v>235952.41723190644</x:v>
      </x:c>
      <x:c r="T93" s="50" t="n">
        <x:f>'Stress Tests'!S$50/'Stress Tests'!S$53</x:f>
        <x:v>245160.3164409565</x:v>
      </x:c>
      <x:c r="U93" s="50" t="n">
        <x:f>'Stress Tests'!T$50/'Stress Tests'!T$53</x:f>
        <x:v>254727.54830206695</x:v>
      </x:c>
      <x:c r="V93" s="50" t="n">
        <x:f>'Stress Tests'!U$50/'Stress Tests'!U$53</x:f>
        <x:v>264668.1355528793</x:v>
      </x:c>
      <x:c r="W93" s="50" t="n">
        <x:f>'Stress Tests'!V$50/'Stress Tests'!V$53</x:f>
        <x:v>274996.64815982094</x:v>
      </x:c>
      <x:c r="X93" s="50" t="n">
        <x:f>'Stress Tests'!W$50/'Stress Tests'!W$53</x:f>
        <x:v>285728.22467337496</x:v>
      </x:c>
      <x:c r="Y93" s="50" t="n">
        <x:f>'Stress Tests'!X$50/'Stress Tests'!X$53</x:f>
        <x:v>296878.59441672615</x:v>
      </x:c>
      <x:c r="Z93" s="50" t="n">
        <x:f>'Stress Tests'!Y$50/'Stress Tests'!Y$53</x:f>
        <x:v>308464.1005403057</x:v>
      </x:c>
      <x:c r="AA93" s="50" t="n">
        <x:f>'Stress Tests'!Z$50/'Stress Tests'!Z$53</x:f>
        <x:v>320501.72397602495</x:v>
      </x:c>
      <x:c r="AB93" s="50" t="n">
        <x:f>'Stress Tests'!AA$50/'Stress Tests'!AA$53</x:f>
        <x:v>333009.1083263089</x:v>
      </x:c>
      <x:c r="AC93" s="50" t="n">
        <x:f>'Stress Tests'!AB$50/'Stress Tests'!AB$53</x:f>
        <x:v>346004.58572440874</x:v>
      </x:c>
      <x:c r="AD93" s="50" t="n">
        <x:f>'Stress Tests'!AC$50/'Stress Tests'!AC$53</x:f>
        <x:v>359507.2037038979</x:v>
      </x:c>
      <x:c r="AE93" s="50" t="n">
        <x:f>'Stress Tests'!AD$50/'Stress Tests'!AD$53</x:f>
        <x:v>373536.7531167329</x:v>
      </x:c>
      <x:c r="AF93" s="50" t="n">
        <x:f>'Stress Tests'!AE$50/'Stress Tests'!AE$53</x:f>
        <x:v>388113.79714080045</x:v>
      </x:c>
      <x:c r="AG93" s="50" t="n">
        <x:f>'Stress Tests'!AF$50/'Stress Tests'!AF$53</x:f>
        <x:v>403259.70141946594</x:v>
      </x:c>
      <x:c r="AJ93" t="n">
        <x:f>MIN(MC_Paths_Base!B93:AF93)</x:f>
        <x:v>918419.3119998676</x:v>
      </x:c>
      <x:c r="AK93" t="n">
        <x:f>MIN(MC_Paths_Base!B93+'Monte Carlo'!$B$32,MC_Paths_Base!C93+'Monte Carlo'!$C$32,MC_Paths_Base!D93+'Monte Carlo'!$D$32,MC_Paths_Base!E93+'Monte Carlo'!$E$32,MC_Paths_Base!F93+'Monte Carlo'!$F$32,MC_Paths_Base!G93+'Monte Carlo'!$G$32,MC_Paths_Base!H93+'Monte Carlo'!$H$32,MC_Paths_Base!I93+'Monte Carlo'!$I$32,MC_Paths_Base!J93+'Monte Carlo'!$J$32,MC_Paths_Base!K93+'Monte Carlo'!$K$32,MC_Paths_Base!L93+'Monte Carlo'!$L$32,MC_Paths_Base!M93+'Monte Carlo'!$M$32,MC_Paths_Base!N93+'Monte Carlo'!$N$32,MC_Paths_Base!O93+'Monte Carlo'!$O$32,MC_Paths_Base!P93+'Monte Carlo'!$P$32,MC_Paths_Base!Q93+'Monte Carlo'!$Q$32,MC_Paths_Base!R93+'Monte Carlo'!$R$32,MC_Paths_Base!S93+'Monte Carlo'!$S$32,MC_Paths_Base!T93+'Monte Carlo'!$T$32,MC_Paths_Base!U93+'Monte Carlo'!$U$32,MC_Paths_Base!V93+'Monte Carlo'!$V$32,MC_Paths_Base!W93+'Monte Carlo'!$W$32,MC_Paths_Base!X93+'Monte Carlo'!$X$32,MC_Paths_Base!Y93+'Monte Carlo'!$Y$32,MC_Paths_Base!Z93+'Monte Carlo'!$Z$32,MC_Paths_Base!AA93+'Monte Carlo'!$AA$32,MC_Paths_Base!AB93+'Monte Carlo'!$AB$32,MC_Paths_Base!AC93+'Monte Carlo'!$AC$32,MC_Paths_Base!AD93+'Monte Carlo'!$AD$32,MC_Paths_Base!AE93+'Monte Carlo'!$AE$32,MC_Paths_Base!AF93+'Monte Carlo'!$AF$32)</x:f>
        <x:v>714089.4255731989</x:v>
      </x:c>
      <x:c r="AL93" t="n">
        <x:f>MIN(MC_Paths_Base!B93+'Monte Carlo'!$B$34,MC_Paths_Base!C93+'Monte Carlo'!$C$34,MC_Paths_Base!D93+'Monte Carlo'!$D$34,MC_Paths_Base!E93+'Monte Carlo'!$E$34,MC_Paths_Base!F93+'Monte Carlo'!$F$34,MC_Paths_Base!G93+'Monte Carlo'!$G$34,MC_Paths_Base!H93+'Monte Carlo'!$H$34,MC_Paths_Base!I93+'Monte Carlo'!$I$34,MC_Paths_Base!J93+'Monte Carlo'!$J$34,MC_Paths_Base!K93+'Monte Carlo'!$K$34,MC_Paths_Base!L93+'Monte Carlo'!$L$34,MC_Paths_Base!M93+'Monte Carlo'!$M$34,MC_Paths_Base!N93+'Monte Carlo'!$N$34,MC_Paths_Base!O93+'Monte Carlo'!$O$34,MC_Paths_Base!P93+'Monte Carlo'!$P$34,MC_Paths_Base!Q93+'Monte Carlo'!$Q$34,MC_Paths_Base!R93+'Monte Carlo'!$R$34,MC_Paths_Base!S93+'Monte Carlo'!$S$34,MC_Paths_Base!T93+'Monte Carlo'!$T$34,MC_Paths_Base!U93+'Monte Carlo'!$U$34,MC_Paths_Base!V93+'Monte Carlo'!$V$34,MC_Paths_Base!W93+'Monte Carlo'!$W$34,MC_Paths_Base!X93+'Monte Carlo'!$X$34,MC_Paths_Base!Y93+'Monte Carlo'!$Y$34,MC_Paths_Base!Z93+'Monte Carlo'!$Z$34,MC_Paths_Base!AA93+'Monte Carlo'!$AA$34,MC_Paths_Base!AB93+'Monte Carlo'!$AB$34,MC_Paths_Base!AC93+'Monte Carlo'!$AC$34,MC_Paths_Base!AD93+'Monte Carlo'!$AD$34,MC_Paths_Base!AE93+'Monte Carlo'!$AE$34,MC_Paths_Base!AF93+'Monte Carlo'!$AF$34)</x:f>
        <x:v>501417.8777868941</x:v>
      </x:c>
      <x:c r="AM93" t="n">
        <x:f>MIN(MC_Paths_Base!B93+'Monte Carlo'!$B$35,MC_Paths_Base!C93+'Monte Carlo'!$C$35,MC_Paths_Base!D93+'Monte Carlo'!$D$35,MC_Paths_Base!E93+'Monte Carlo'!$E$35,MC_Paths_Base!F93+'Monte Carlo'!$F$35,MC_Paths_Base!G93+'Monte Carlo'!$G$35,MC_Paths_Base!H93+'Monte Carlo'!$H$35,MC_Paths_Base!I93+'Monte Carlo'!$I$35,MC_Paths_Base!J93+'Monte Carlo'!$J$35,MC_Paths_Base!K93+'Monte Carlo'!$K$35,MC_Paths_Base!L93+'Monte Carlo'!$L$35,MC_Paths_Base!M93+'Monte Carlo'!$M$35,MC_Paths_Base!N93+'Monte Carlo'!$N$35,MC_Paths_Base!O93+'Monte Carlo'!$O$35,MC_Paths_Base!P93+'Monte Carlo'!$P$35,MC_Paths_Base!Q93+'Monte Carlo'!$Q$35,MC_Paths_Base!R93+'Monte Carlo'!$R$35,MC_Paths_Base!S93+'Monte Carlo'!$S$35,MC_Paths_Base!T93+'Monte Carlo'!$T$35,MC_Paths_Base!U93+'Monte Carlo'!$U$35,MC_Paths_Base!V93+'Monte Carlo'!$V$35,MC_Paths_Base!W93+'Monte Carlo'!$W$35,MC_Paths_Base!X93+'Monte Carlo'!$X$35,MC_Paths_Base!Y93+'Monte Carlo'!$Y$35,MC_Paths_Base!Z93+'Monte Carlo'!$Z$35,MC_Paths_Base!AA93+'Monte Carlo'!$AA$35,MC_Paths_Base!AB93+'Monte Carlo'!$AB$35,MC_Paths_Base!AC93+'Monte Carlo'!$AC$35,MC_Paths_Base!AD93+'Monte Carlo'!$AD$35,MC_Paths_Base!AE93+'Monte Carlo'!$AE$35,MC_Paths_Base!AF93+'Monte Carlo'!$AF$35)</x:f>
        <x:v>378337.98989982426</x:v>
      </x:c>
    </x:row>
    <x:row r="94">
      <x:c r="A94" t="s">
        <x:v>981</x:v>
      </x:c>
      <x:c r="B94" t="s">
        <x:v>148</x:v>
      </x:c>
      <x:c r="C94" s="50" t="n">
        <x:f>'Stress Tests'!B$50/'Stress Tests'!B$53</x:f>
        <x:v>181593.75000000003</x:v>
      </x:c>
      <x:c r="D94" s="50" t="n">
        <x:f>'Stress Tests'!C$50/'Stress Tests'!C$53</x:f>
        <x:v>132873.47560975613</x:v>
      </x:c>
      <x:c r="E94" s="50" t="n">
        <x:f>'Stress Tests'!D$50/'Stress Tests'!D$53</x:f>
        <x:v>138058.78197501492</x:v>
      </x:c>
      <x:c r="F94" s="50" t="n">
        <x:f>'Stress Tests'!E$50/'Stress Tests'!E$53</x:f>
        <x:v>143446.44175940574</x:v>
      </x:c>
      <x:c r="G94" s="50" t="n">
        <x:f>'Stress Tests'!F$50/'Stress Tests'!F$53</x:f>
        <x:v>149044.35168172402</x:v>
      </x:c>
      <x:c r="H94" s="50" t="n">
        <x:f>'Stress Tests'!G$50/'Stress Tests'!G$53</x:f>
        <x:v>154860.71662540105</x:v>
      </x:c>
      <x:c r="I94" s="50" t="n">
        <x:f>'Stress Tests'!H$50/'Stress Tests'!H$53</x:f>
        <x:v>160904.0616644411</x:v>
      </x:c>
      <x:c r="J94" s="50" t="n">
        <x:f>'Stress Tests'!I$50/'Stress Tests'!I$53</x:f>
        <x:v>167183.2445586632</x:v>
      </x:c>
      <x:c r="K94" s="50" t="n">
        <x:f>'Stress Tests'!J$50/'Stress Tests'!J$53</x:f>
        <x:v>173707.46873656227</x:v>
      </x:c>
      <x:c r="L94" s="50" t="n">
        <x:f>'Stress Tests'!K$50/'Stress Tests'!K$53</x:f>
        <x:v>180486.29678481838</x:v>
      </x:c>
      <x:c r="M94" s="50" t="n">
        <x:f>'Stress Tests'!L$50/'Stress Tests'!L$53</x:f>
        <x:v>187529.66446422593</x:v>
      </x:c>
      <x:c r="N94" s="50" t="n">
        <x:f>'Stress Tests'!M$50/'Stress Tests'!M$53</x:f>
        <x:v>194847.89527258594</x:v>
      </x:c>
      <x:c r="O94" s="50" t="n">
        <x:f>'Stress Tests'!N$50/'Stress Tests'!N$53</x:f>
        <x:v>202451.71557590636</x:v>
      </x:c>
      <x:c r="P94" s="50" t="n">
        <x:f>'Stress Tests'!O$50/'Stress Tests'!O$53</x:f>
        <x:v>210352.2703300881</x:v>
      </x:c>
      <x:c r="Q94" s="50" t="n">
        <x:f>'Stress Tests'!P$50/'Stress Tests'!P$53</x:f>
        <x:v>218561.13941614033</x:v>
      </x:c>
      <x:c r="R94" s="50" t="n">
        <x:f>'Stress Tests'!Q$50/'Stress Tests'!Q$53</x:f>
        <x:v>227090.3546128677</x:v>
      </x:c>
      <x:c r="S94" s="50" t="n">
        <x:f>'Stress Tests'!R$50/'Stress Tests'!R$53</x:f>
        <x:v>235952.41723190644</x:v>
      </x:c>
      <x:c r="T94" s="50" t="n">
        <x:f>'Stress Tests'!S$50/'Stress Tests'!S$53</x:f>
        <x:v>245160.3164409565</x:v>
      </x:c>
      <x:c r="U94" s="50" t="n">
        <x:f>'Stress Tests'!T$50/'Stress Tests'!T$53</x:f>
        <x:v>254727.54830206695</x:v>
      </x:c>
      <x:c r="V94" s="50" t="n">
        <x:f>'Stress Tests'!U$50/'Stress Tests'!U$53</x:f>
        <x:v>264668.1355528793</x:v>
      </x:c>
      <x:c r="W94" s="50" t="n">
        <x:f>'Stress Tests'!V$50/'Stress Tests'!V$53</x:f>
        <x:v>274996.64815982094</x:v>
      </x:c>
      <x:c r="X94" s="50" t="n">
        <x:f>'Stress Tests'!W$50/'Stress Tests'!W$53</x:f>
        <x:v>285728.22467337496</x:v>
      </x:c>
      <x:c r="Y94" s="50" t="n">
        <x:f>'Stress Tests'!X$50/'Stress Tests'!X$53</x:f>
        <x:v>296878.59441672615</x:v>
      </x:c>
      <x:c r="Z94" s="50" t="n">
        <x:f>'Stress Tests'!Y$50/'Stress Tests'!Y$53</x:f>
        <x:v>308464.1005403057</x:v>
      </x:c>
      <x:c r="AA94" s="50" t="n">
        <x:f>'Stress Tests'!Z$50/'Stress Tests'!Z$53</x:f>
        <x:v>320501.72397602495</x:v>
      </x:c>
      <x:c r="AB94" s="50" t="n">
        <x:f>'Stress Tests'!AA$50/'Stress Tests'!AA$53</x:f>
        <x:v>333009.1083263089</x:v>
      </x:c>
      <x:c r="AC94" s="50" t="n">
        <x:f>'Stress Tests'!AB$50/'Stress Tests'!AB$53</x:f>
        <x:v>346004.58572440874</x:v>
      </x:c>
      <x:c r="AD94" s="50" t="n">
        <x:f>'Stress Tests'!AC$50/'Stress Tests'!AC$53</x:f>
        <x:v>359507.2037038979</x:v>
      </x:c>
      <x:c r="AE94" s="50" t="n">
        <x:f>'Stress Tests'!AD$50/'Stress Tests'!AD$53</x:f>
        <x:v>373536.7531167329</x:v>
      </x:c>
      <x:c r="AF94" s="50" t="n">
        <x:f>'Stress Tests'!AE$50/'Stress Tests'!AE$53</x:f>
        <x:v>388113.79714080045</x:v>
      </x:c>
      <x:c r="AG94" s="50" t="n">
        <x:f>'Stress Tests'!AF$50/'Stress Tests'!AF$53</x:f>
        <x:v>403259.70141946594</x:v>
      </x:c>
      <x:c r="AJ94" t="n">
        <x:f>MIN(MC_Paths_Base!B94:AF94)</x:f>
        <x:v>1029031.25</x:v>
      </x:c>
      <x:c r="AK94" t="n">
        <x:f>MIN(MC_Paths_Base!B94+'Monte Carlo'!$B$32,MC_Paths_Base!C94+'Monte Carlo'!$C$32,MC_Paths_Base!D94+'Monte Carlo'!$D$32,MC_Paths_Base!E94+'Monte Carlo'!$E$32,MC_Paths_Base!F94+'Monte Carlo'!$F$32,MC_Paths_Base!G94+'Monte Carlo'!$G$32,MC_Paths_Base!H94+'Monte Carlo'!$H$32,MC_Paths_Base!I94+'Monte Carlo'!$I$32,MC_Paths_Base!J94+'Monte Carlo'!$J$32,MC_Paths_Base!K94+'Monte Carlo'!$K$32,MC_Paths_Base!L94+'Monte Carlo'!$L$32,MC_Paths_Base!M94+'Monte Carlo'!$M$32,MC_Paths_Base!N94+'Monte Carlo'!$N$32,MC_Paths_Base!O94+'Monte Carlo'!$O$32,MC_Paths_Base!P94+'Monte Carlo'!$P$32,MC_Paths_Base!Q94+'Monte Carlo'!$Q$32,MC_Paths_Base!R94+'Monte Carlo'!$R$32,MC_Paths_Base!S94+'Monte Carlo'!$S$32,MC_Paths_Base!T94+'Monte Carlo'!$T$32,MC_Paths_Base!U94+'Monte Carlo'!$U$32,MC_Paths_Base!V94+'Monte Carlo'!$V$32,MC_Paths_Base!W94+'Monte Carlo'!$W$32,MC_Paths_Base!X94+'Monte Carlo'!$X$32,MC_Paths_Base!Y94+'Monte Carlo'!$Y$32,MC_Paths_Base!Z94+'Monte Carlo'!$Z$32,MC_Paths_Base!AA94+'Monte Carlo'!$AA$32,MC_Paths_Base!AB94+'Monte Carlo'!$AB$32,MC_Paths_Base!AC94+'Monte Carlo'!$AC$32,MC_Paths_Base!AD94+'Monte Carlo'!$AD$32,MC_Paths_Base!AE94+'Monte Carlo'!$AE$32,MC_Paths_Base!AF94+'Monte Carlo'!$AF$32)</x:f>
        <x:v>983961.2237248479</x:v>
      </x:c>
      <x:c r="AL94" t="n">
        <x:f>MIN(MC_Paths_Base!B94+'Monte Carlo'!$B$34,MC_Paths_Base!C94+'Monte Carlo'!$C$34,MC_Paths_Base!D94+'Monte Carlo'!$D$34,MC_Paths_Base!E94+'Monte Carlo'!$E$34,MC_Paths_Base!F94+'Monte Carlo'!$F$34,MC_Paths_Base!G94+'Monte Carlo'!$G$34,MC_Paths_Base!H94+'Monte Carlo'!$H$34,MC_Paths_Base!I94+'Monte Carlo'!$I$34,MC_Paths_Base!J94+'Monte Carlo'!$J$34,MC_Paths_Base!K94+'Monte Carlo'!$K$34,MC_Paths_Base!L94+'Monte Carlo'!$L$34,MC_Paths_Base!M94+'Monte Carlo'!$M$34,MC_Paths_Base!N94+'Monte Carlo'!$N$34,MC_Paths_Base!O94+'Monte Carlo'!$O$34,MC_Paths_Base!P94+'Monte Carlo'!$P$34,MC_Paths_Base!Q94+'Monte Carlo'!$Q$34,MC_Paths_Base!R94+'Monte Carlo'!$R$34,MC_Paths_Base!S94+'Monte Carlo'!$S$34,MC_Paths_Base!T94+'Monte Carlo'!$T$34,MC_Paths_Base!U94+'Monte Carlo'!$U$34,MC_Paths_Base!V94+'Monte Carlo'!$V$34,MC_Paths_Base!W94+'Monte Carlo'!$W$34,MC_Paths_Base!X94+'Monte Carlo'!$X$34,MC_Paths_Base!Y94+'Monte Carlo'!$Y$34,MC_Paths_Base!Z94+'Monte Carlo'!$Z$34,MC_Paths_Base!AA94+'Monte Carlo'!$AA$34,MC_Paths_Base!AB94+'Monte Carlo'!$AB$34,MC_Paths_Base!AC94+'Monte Carlo'!$AC$34,MC_Paths_Base!AD94+'Monte Carlo'!$AD$34,MC_Paths_Base!AE94+'Monte Carlo'!$AE$34,MC_Paths_Base!AF94+'Monte Carlo'!$AF$34)</x:f>
        <x:v>718355.2469354572</x:v>
      </x:c>
      <x:c r="AM94" t="n">
        <x:f>MIN(MC_Paths_Base!B94+'Monte Carlo'!$B$35,MC_Paths_Base!C94+'Monte Carlo'!$C$35,MC_Paths_Base!D94+'Monte Carlo'!$D$35,MC_Paths_Base!E94+'Monte Carlo'!$E$35,MC_Paths_Base!F94+'Monte Carlo'!$F$35,MC_Paths_Base!G94+'Monte Carlo'!$G$35,MC_Paths_Base!H94+'Monte Carlo'!$H$35,MC_Paths_Base!I94+'Monte Carlo'!$I$35,MC_Paths_Base!J94+'Monte Carlo'!$J$35,MC_Paths_Base!K94+'Monte Carlo'!$K$35,MC_Paths_Base!L94+'Monte Carlo'!$L$35,MC_Paths_Base!M94+'Monte Carlo'!$M$35,MC_Paths_Base!N94+'Monte Carlo'!$N$35,MC_Paths_Base!O94+'Monte Carlo'!$O$35,MC_Paths_Base!P94+'Monte Carlo'!$P$35,MC_Paths_Base!Q94+'Monte Carlo'!$Q$35,MC_Paths_Base!R94+'Monte Carlo'!$R$35,MC_Paths_Base!S94+'Monte Carlo'!$S$35,MC_Paths_Base!T94+'Monte Carlo'!$T$35,MC_Paths_Base!U94+'Monte Carlo'!$U$35,MC_Paths_Base!V94+'Monte Carlo'!$V$35,MC_Paths_Base!W94+'Monte Carlo'!$W$35,MC_Paths_Base!X94+'Monte Carlo'!$X$35,MC_Paths_Base!Y94+'Monte Carlo'!$Y$35,MC_Paths_Base!Z94+'Monte Carlo'!$Z$35,MC_Paths_Base!AA94+'Monte Carlo'!$AA$35,MC_Paths_Base!AB94+'Monte Carlo'!$AB$35,MC_Paths_Base!AC94+'Monte Carlo'!$AC$35,MC_Paths_Base!AD94+'Monte Carlo'!$AD$35,MC_Paths_Base!AE94+'Monte Carlo'!$AE$35,MC_Paths_Base!AF94+'Monte Carlo'!$AF$35)</x:f>
        <x:v>626070.7177461188</x:v>
      </x:c>
    </x:row>
    <x:row r="95">
      <x:c r="A95" t="s">
        <x:v>981</x:v>
      </x:c>
      <x:c r="B95" t="s">
        <x:v>151</x:v>
      </x:c>
      <x:c r="C95" s="50" t="n">
        <x:f>'Stress Tests'!B$50/'Stress Tests'!B$53</x:f>
        <x:v>181593.75000000003</x:v>
      </x:c>
      <x:c r="D95" s="50" t="n">
        <x:f>'Stress Tests'!C$50/'Stress Tests'!C$53</x:f>
        <x:v>132873.47560975613</x:v>
      </x:c>
      <x:c r="E95" s="50" t="n">
        <x:f>'Stress Tests'!D$50/'Stress Tests'!D$53</x:f>
        <x:v>138058.78197501492</x:v>
      </x:c>
      <x:c r="F95" s="50" t="n">
        <x:f>'Stress Tests'!E$50/'Stress Tests'!E$53</x:f>
        <x:v>143446.44175940574</x:v>
      </x:c>
      <x:c r="G95" s="50" t="n">
        <x:f>'Stress Tests'!F$50/'Stress Tests'!F$53</x:f>
        <x:v>149044.35168172402</x:v>
      </x:c>
      <x:c r="H95" s="50" t="n">
        <x:f>'Stress Tests'!G$50/'Stress Tests'!G$53</x:f>
        <x:v>154860.71662540105</x:v>
      </x:c>
      <x:c r="I95" s="50" t="n">
        <x:f>'Stress Tests'!H$50/'Stress Tests'!H$53</x:f>
        <x:v>160904.0616644411</x:v>
      </x:c>
      <x:c r="J95" s="50" t="n">
        <x:f>'Stress Tests'!I$50/'Stress Tests'!I$53</x:f>
        <x:v>167183.2445586632</x:v>
      </x:c>
      <x:c r="K95" s="50" t="n">
        <x:f>'Stress Tests'!J$50/'Stress Tests'!J$53</x:f>
        <x:v>173707.46873656227</x:v>
      </x:c>
      <x:c r="L95" s="50" t="n">
        <x:f>'Stress Tests'!K$50/'Stress Tests'!K$53</x:f>
        <x:v>180486.29678481838</x:v>
      </x:c>
      <x:c r="M95" s="50" t="n">
        <x:f>'Stress Tests'!L$50/'Stress Tests'!L$53</x:f>
        <x:v>187529.66446422593</x:v>
      </x:c>
      <x:c r="N95" s="50" t="n">
        <x:f>'Stress Tests'!M$50/'Stress Tests'!M$53</x:f>
        <x:v>194847.89527258594</x:v>
      </x:c>
      <x:c r="O95" s="50" t="n">
        <x:f>'Stress Tests'!N$50/'Stress Tests'!N$53</x:f>
        <x:v>202451.71557590636</x:v>
      </x:c>
      <x:c r="P95" s="50" t="n">
        <x:f>'Stress Tests'!O$50/'Stress Tests'!O$53</x:f>
        <x:v>210352.2703300881</x:v>
      </x:c>
      <x:c r="Q95" s="50" t="n">
        <x:f>'Stress Tests'!P$50/'Stress Tests'!P$53</x:f>
        <x:v>218561.13941614033</x:v>
      </x:c>
      <x:c r="R95" s="50" t="n">
        <x:f>'Stress Tests'!Q$50/'Stress Tests'!Q$53</x:f>
        <x:v>227090.3546128677</x:v>
      </x:c>
      <x:c r="S95" s="50" t="n">
        <x:f>'Stress Tests'!R$50/'Stress Tests'!R$53</x:f>
        <x:v>235952.41723190644</x:v>
      </x:c>
      <x:c r="T95" s="50" t="n">
        <x:f>'Stress Tests'!S$50/'Stress Tests'!S$53</x:f>
        <x:v>245160.3164409565</x:v>
      </x:c>
      <x:c r="U95" s="50" t="n">
        <x:f>'Stress Tests'!T$50/'Stress Tests'!T$53</x:f>
        <x:v>254727.54830206695</x:v>
      </x:c>
      <x:c r="V95" s="50" t="n">
        <x:f>'Stress Tests'!U$50/'Stress Tests'!U$53</x:f>
        <x:v>264668.1355528793</x:v>
      </x:c>
      <x:c r="W95" s="50" t="n">
        <x:f>'Stress Tests'!V$50/'Stress Tests'!V$53</x:f>
        <x:v>274996.64815982094</x:v>
      </x:c>
      <x:c r="X95" s="50" t="n">
        <x:f>'Stress Tests'!W$50/'Stress Tests'!W$53</x:f>
        <x:v>285728.22467337496</x:v>
      </x:c>
      <x:c r="Y95" s="50" t="n">
        <x:f>'Stress Tests'!X$50/'Stress Tests'!X$53</x:f>
        <x:v>296878.59441672615</x:v>
      </x:c>
      <x:c r="Z95" s="50" t="n">
        <x:f>'Stress Tests'!Y$50/'Stress Tests'!Y$53</x:f>
        <x:v>308464.1005403057</x:v>
      </x:c>
      <x:c r="AA95" s="50" t="n">
        <x:f>'Stress Tests'!Z$50/'Stress Tests'!Z$53</x:f>
        <x:v>320501.72397602495</x:v>
      </x:c>
      <x:c r="AB95" s="50" t="n">
        <x:f>'Stress Tests'!AA$50/'Stress Tests'!AA$53</x:f>
        <x:v>333009.1083263089</x:v>
      </x:c>
      <x:c r="AC95" s="50" t="n">
        <x:f>'Stress Tests'!AB$50/'Stress Tests'!AB$53</x:f>
        <x:v>346004.58572440874</x:v>
      </x:c>
      <x:c r="AD95" s="50" t="n">
        <x:f>'Stress Tests'!AC$50/'Stress Tests'!AC$53</x:f>
        <x:v>359507.2037038979</x:v>
      </x:c>
      <x:c r="AE95" s="50" t="n">
        <x:f>'Stress Tests'!AD$50/'Stress Tests'!AD$53</x:f>
        <x:v>373536.7531167329</x:v>
      </x:c>
      <x:c r="AF95" s="50" t="n">
        <x:f>'Stress Tests'!AE$50/'Stress Tests'!AE$53</x:f>
        <x:v>388113.79714080045</x:v>
      </x:c>
      <x:c r="AG95" s="50" t="n">
        <x:f>'Stress Tests'!AF$50/'Stress Tests'!AF$53</x:f>
        <x:v>403259.70141946594</x:v>
      </x:c>
      <x:c r="AJ95" t="n">
        <x:f>MIN(MC_Paths_Base!B95:AF95)</x:f>
        <x:v>858621.1164927557</x:v>
      </x:c>
      <x:c r="AK95" t="n">
        <x:f>MIN(MC_Paths_Base!B95+'Monte Carlo'!$B$32,MC_Paths_Base!C95+'Monte Carlo'!$C$32,MC_Paths_Base!D95+'Monte Carlo'!$D$32,MC_Paths_Base!E95+'Monte Carlo'!$E$32,MC_Paths_Base!F95+'Monte Carlo'!$F$32,MC_Paths_Base!G95+'Monte Carlo'!$G$32,MC_Paths_Base!H95+'Monte Carlo'!$H$32,MC_Paths_Base!I95+'Monte Carlo'!$I$32,MC_Paths_Base!J95+'Monte Carlo'!$J$32,MC_Paths_Base!K95+'Monte Carlo'!$K$32,MC_Paths_Base!L95+'Monte Carlo'!$L$32,MC_Paths_Base!M95+'Monte Carlo'!$M$32,MC_Paths_Base!N95+'Monte Carlo'!$N$32,MC_Paths_Base!O95+'Monte Carlo'!$O$32,MC_Paths_Base!P95+'Monte Carlo'!$P$32,MC_Paths_Base!Q95+'Monte Carlo'!$Q$32,MC_Paths_Base!R95+'Monte Carlo'!$R$32,MC_Paths_Base!S95+'Monte Carlo'!$S$32,MC_Paths_Base!T95+'Monte Carlo'!$T$32,MC_Paths_Base!U95+'Monte Carlo'!$U$32,MC_Paths_Base!V95+'Monte Carlo'!$V$32,MC_Paths_Base!W95+'Monte Carlo'!$W$32,MC_Paths_Base!X95+'Monte Carlo'!$X$32,MC_Paths_Base!Y95+'Monte Carlo'!$Y$32,MC_Paths_Base!Z95+'Monte Carlo'!$Z$32,MC_Paths_Base!AA95+'Monte Carlo'!$AA$32,MC_Paths_Base!AB95+'Monte Carlo'!$AB$32,MC_Paths_Base!AC95+'Monte Carlo'!$AC$32,MC_Paths_Base!AD95+'Monte Carlo'!$AD$32,MC_Paths_Base!AE95+'Monte Carlo'!$AE$32,MC_Paths_Base!AF95+'Monte Carlo'!$AF$32)</x:f>
        <x:v>655156.5849480892</x:v>
      </x:c>
      <x:c r="AL95" t="n">
        <x:f>MIN(MC_Paths_Base!B95+'Monte Carlo'!$B$34,MC_Paths_Base!C95+'Monte Carlo'!$C$34,MC_Paths_Base!D95+'Monte Carlo'!$D$34,MC_Paths_Base!E95+'Monte Carlo'!$E$34,MC_Paths_Base!F95+'Monte Carlo'!$F$34,MC_Paths_Base!G95+'Monte Carlo'!$G$34,MC_Paths_Base!H95+'Monte Carlo'!$H$34,MC_Paths_Base!I95+'Monte Carlo'!$I$34,MC_Paths_Base!J95+'Monte Carlo'!$J$34,MC_Paths_Base!K95+'Monte Carlo'!$K$34,MC_Paths_Base!L95+'Monte Carlo'!$L$34,MC_Paths_Base!M95+'Monte Carlo'!$M$34,MC_Paths_Base!N95+'Monte Carlo'!$N$34,MC_Paths_Base!O95+'Monte Carlo'!$O$34,MC_Paths_Base!P95+'Monte Carlo'!$P$34,MC_Paths_Base!Q95+'Monte Carlo'!$Q$34,MC_Paths_Base!R95+'Monte Carlo'!$R$34,MC_Paths_Base!S95+'Monte Carlo'!$S$34,MC_Paths_Base!T95+'Monte Carlo'!$T$34,MC_Paths_Base!U95+'Monte Carlo'!$U$34,MC_Paths_Base!V95+'Monte Carlo'!$V$34,MC_Paths_Base!W95+'Monte Carlo'!$W$34,MC_Paths_Base!X95+'Monte Carlo'!$X$34,MC_Paths_Base!Y95+'Monte Carlo'!$Y$34,MC_Paths_Base!Z95+'Monte Carlo'!$Z$34,MC_Paths_Base!AA95+'Monte Carlo'!$AA$34,MC_Paths_Base!AB95+'Monte Carlo'!$AB$34,MC_Paths_Base!AC95+'Monte Carlo'!$AC$34,MC_Paths_Base!AD95+'Monte Carlo'!$AD$34,MC_Paths_Base!AE95+'Monte Carlo'!$AE$34,MC_Paths_Base!AF95+'Monte Carlo'!$AF$34)</x:f>
        <x:v>-522470.6703764873</x:v>
      </x:c>
      <x:c r="AM95" t="n">
        <x:f>MIN(MC_Paths_Base!B95+'Monte Carlo'!$B$35,MC_Paths_Base!C95+'Monte Carlo'!$C$35,MC_Paths_Base!D95+'Monte Carlo'!$D$35,MC_Paths_Base!E95+'Monte Carlo'!$E$35,MC_Paths_Base!F95+'Monte Carlo'!$F$35,MC_Paths_Base!G95+'Monte Carlo'!$G$35,MC_Paths_Base!H95+'Monte Carlo'!$H$35,MC_Paths_Base!I95+'Monte Carlo'!$I$35,MC_Paths_Base!J95+'Monte Carlo'!$J$35,MC_Paths_Base!K95+'Monte Carlo'!$K$35,MC_Paths_Base!L95+'Monte Carlo'!$L$35,MC_Paths_Base!M95+'Monte Carlo'!$M$35,MC_Paths_Base!N95+'Monte Carlo'!$N$35,MC_Paths_Base!O95+'Monte Carlo'!$O$35,MC_Paths_Base!P95+'Monte Carlo'!$P$35,MC_Paths_Base!Q95+'Monte Carlo'!$Q$35,MC_Paths_Base!R95+'Monte Carlo'!$R$35,MC_Paths_Base!S95+'Monte Carlo'!$S$35,MC_Paths_Base!T95+'Monte Carlo'!$T$35,MC_Paths_Base!U95+'Monte Carlo'!$U$35,MC_Paths_Base!V95+'Monte Carlo'!$V$35,MC_Paths_Base!W95+'Monte Carlo'!$W$35,MC_Paths_Base!X95+'Monte Carlo'!$X$35,MC_Paths_Base!Y95+'Monte Carlo'!$Y$35,MC_Paths_Base!Z95+'Monte Carlo'!$Z$35,MC_Paths_Base!AA95+'Monte Carlo'!$AA$35,MC_Paths_Base!AB95+'Monte Carlo'!$AB$35,MC_Paths_Base!AC95+'Monte Carlo'!$AC$35,MC_Paths_Base!AD95+'Monte Carlo'!$AD$35,MC_Paths_Base!AE95+'Monte Carlo'!$AE$35,MC_Paths_Base!AF95+'Monte Carlo'!$AF$35)</x:f>
        <x:v>-388821.0695823182</x:v>
      </x:c>
    </x:row>
    <x:row r="96">
      <x:c r="A96" t="s">
        <x:v>982</x:v>
      </x:c>
      <x:c r="B96" t="s">
        <x:v>126</x:v>
      </x:c>
      <x:c r="C96" s="50" t="n">
        <x:f>'Stress Tests'!B$50/'Stress Tests'!B$53</x:f>
        <x:v>181593.75000000003</x:v>
      </x:c>
      <x:c r="D96" s="50" t="n">
        <x:f>'Stress Tests'!C$50/'Stress Tests'!C$53</x:f>
        <x:v>132873.47560975613</x:v>
      </x:c>
      <x:c r="E96" s="50" t="n">
        <x:f>'Stress Tests'!D$50/'Stress Tests'!D$53</x:f>
        <x:v>138058.78197501492</x:v>
      </x:c>
      <x:c r="F96" s="50" t="n">
        <x:f>'Stress Tests'!E$50/'Stress Tests'!E$53</x:f>
        <x:v>143446.44175940574</x:v>
      </x:c>
      <x:c r="G96" s="50" t="n">
        <x:f>'Stress Tests'!F$50/'Stress Tests'!F$53</x:f>
        <x:v>149044.35168172402</x:v>
      </x:c>
      <x:c r="H96" s="50" t="n">
        <x:f>'Stress Tests'!G$50/'Stress Tests'!G$53</x:f>
        <x:v>154860.71662540105</x:v>
      </x:c>
      <x:c r="I96" s="50" t="n">
        <x:f>'Stress Tests'!H$50/'Stress Tests'!H$53</x:f>
        <x:v>160904.0616644411</x:v>
      </x:c>
      <x:c r="J96" s="50" t="n">
        <x:f>'Stress Tests'!I$50/'Stress Tests'!I$53</x:f>
        <x:v>167183.2445586632</x:v>
      </x:c>
      <x:c r="K96" s="50" t="n">
        <x:f>'Stress Tests'!J$50/'Stress Tests'!J$53</x:f>
        <x:v>173707.46873656227</x:v>
      </x:c>
      <x:c r="L96" s="50" t="n">
        <x:f>'Stress Tests'!K$50/'Stress Tests'!K$53</x:f>
        <x:v>180486.29678481838</x:v>
      </x:c>
      <x:c r="M96" s="50" t="n">
        <x:f>'Stress Tests'!L$50/'Stress Tests'!L$53</x:f>
        <x:v>187529.66446422593</x:v>
      </x:c>
      <x:c r="N96" s="50" t="n">
        <x:f>'Stress Tests'!M$50/'Stress Tests'!M$53</x:f>
        <x:v>194847.89527258594</x:v>
      </x:c>
      <x:c r="O96" s="50" t="n">
        <x:f>'Stress Tests'!N$50/'Stress Tests'!N$53</x:f>
        <x:v>202451.71557590636</x:v>
      </x:c>
      <x:c r="P96" s="50" t="n">
        <x:f>'Stress Tests'!O$50/'Stress Tests'!O$53</x:f>
        <x:v>210352.2703300881</x:v>
      </x:c>
      <x:c r="Q96" s="50" t="n">
        <x:f>'Stress Tests'!P$50/'Stress Tests'!P$53</x:f>
        <x:v>218561.13941614033</x:v>
      </x:c>
      <x:c r="R96" s="50" t="n">
        <x:f>'Stress Tests'!Q$50/'Stress Tests'!Q$53</x:f>
        <x:v>227090.3546128677</x:v>
      </x:c>
      <x:c r="S96" s="50" t="n">
        <x:f>'Stress Tests'!R$50/'Stress Tests'!R$53</x:f>
        <x:v>235952.41723190644</x:v>
      </x:c>
      <x:c r="T96" s="50" t="n">
        <x:f>'Stress Tests'!S$50/'Stress Tests'!S$53</x:f>
        <x:v>245160.3164409565</x:v>
      </x:c>
      <x:c r="U96" s="50" t="n">
        <x:f>'Stress Tests'!T$50/'Stress Tests'!T$53</x:f>
        <x:v>254727.54830206695</x:v>
      </x:c>
      <x:c r="V96" s="50" t="n">
        <x:f>'Stress Tests'!U$50/'Stress Tests'!U$53</x:f>
        <x:v>264668.1355528793</x:v>
      </x:c>
      <x:c r="W96" s="50" t="n">
        <x:f>'Stress Tests'!V$50/'Stress Tests'!V$53</x:f>
        <x:v>274996.64815982094</x:v>
      </x:c>
      <x:c r="X96" s="50" t="n">
        <x:f>'Stress Tests'!W$50/'Stress Tests'!W$53</x:f>
        <x:v>285728.22467337496</x:v>
      </x:c>
      <x:c r="Y96" s="50" t="n">
        <x:f>'Stress Tests'!X$50/'Stress Tests'!X$53</x:f>
        <x:v>296878.59441672615</x:v>
      </x:c>
      <x:c r="Z96" s="50" t="n">
        <x:f>'Stress Tests'!Y$50/'Stress Tests'!Y$53</x:f>
        <x:v>308464.1005403057</x:v>
      </x:c>
      <x:c r="AA96" s="50" t="n">
        <x:f>'Stress Tests'!Z$50/'Stress Tests'!Z$53</x:f>
        <x:v>320501.72397602495</x:v>
      </x:c>
      <x:c r="AB96" s="50" t="n">
        <x:f>'Stress Tests'!AA$50/'Stress Tests'!AA$53</x:f>
        <x:v>333009.1083263089</x:v>
      </x:c>
      <x:c r="AC96" s="50" t="n">
        <x:f>'Stress Tests'!AB$50/'Stress Tests'!AB$53</x:f>
        <x:v>346004.58572440874</x:v>
      </x:c>
      <x:c r="AD96" s="50" t="n">
        <x:f>'Stress Tests'!AC$50/'Stress Tests'!AC$53</x:f>
        <x:v>359507.2037038979</x:v>
      </x:c>
      <x:c r="AE96" s="50" t="n">
        <x:f>'Stress Tests'!AD$50/'Stress Tests'!AD$53</x:f>
        <x:v>373536.7531167329</x:v>
      </x:c>
      <x:c r="AF96" s="50" t="n">
        <x:f>'Stress Tests'!AE$50/'Stress Tests'!AE$53</x:f>
        <x:v>388113.79714080045</x:v>
      </x:c>
      <x:c r="AG96" s="50" t="n">
        <x:f>'Stress Tests'!AF$50/'Stress Tests'!AF$53</x:f>
        <x:v>403259.70141946594</x:v>
      </x:c>
      <x:c r="AJ96" t="n">
        <x:f>MIN(MC_Paths_Base!B96:AF96)</x:f>
        <x:v>864678.2930772242</x:v>
      </x:c>
      <x:c r="AK96" t="n">
        <x:f>MIN(MC_Paths_Base!B96+'Monte Carlo'!$B$32,MC_Paths_Base!C96+'Monte Carlo'!$C$32,MC_Paths_Base!D96+'Monte Carlo'!$D$32,MC_Paths_Base!E96+'Monte Carlo'!$E$32,MC_Paths_Base!F96+'Monte Carlo'!$F$32,MC_Paths_Base!G96+'Monte Carlo'!$G$32,MC_Paths_Base!H96+'Monte Carlo'!$H$32,MC_Paths_Base!I96+'Monte Carlo'!$I$32,MC_Paths_Base!J96+'Monte Carlo'!$J$32,MC_Paths_Base!K96+'Monte Carlo'!$K$32,MC_Paths_Base!L96+'Monte Carlo'!$L$32,MC_Paths_Base!M96+'Monte Carlo'!$M$32,MC_Paths_Base!N96+'Monte Carlo'!$N$32,MC_Paths_Base!O96+'Monte Carlo'!$O$32,MC_Paths_Base!P96+'Monte Carlo'!$P$32,MC_Paths_Base!Q96+'Monte Carlo'!$Q$32,MC_Paths_Base!R96+'Monte Carlo'!$R$32,MC_Paths_Base!S96+'Monte Carlo'!$S$32,MC_Paths_Base!T96+'Monte Carlo'!$T$32,MC_Paths_Base!U96+'Monte Carlo'!$U$32,MC_Paths_Base!V96+'Monte Carlo'!$V$32,MC_Paths_Base!W96+'Monte Carlo'!$W$32,MC_Paths_Base!X96+'Monte Carlo'!$X$32,MC_Paths_Base!Y96+'Monte Carlo'!$Y$32,MC_Paths_Base!Z96+'Monte Carlo'!$Z$32,MC_Paths_Base!AA96+'Monte Carlo'!$AA$32,MC_Paths_Base!AB96+'Monte Carlo'!$AB$32,MC_Paths_Base!AC96+'Monte Carlo'!$AC$32,MC_Paths_Base!AD96+'Monte Carlo'!$AD$32,MC_Paths_Base!AE96+'Monte Carlo'!$AE$32,MC_Paths_Base!AF96+'Monte Carlo'!$AF$32)</x:f>
        <x:v>660300.7988349373</x:v>
      </x:c>
      <x:c r="AL96" t="n">
        <x:f>MIN(MC_Paths_Base!B96+'Monte Carlo'!$B$34,MC_Paths_Base!C96+'Monte Carlo'!$C$34,MC_Paths_Base!D96+'Monte Carlo'!$D$34,MC_Paths_Base!E96+'Monte Carlo'!$E$34,MC_Paths_Base!F96+'Monte Carlo'!$F$34,MC_Paths_Base!G96+'Monte Carlo'!$G$34,MC_Paths_Base!H96+'Monte Carlo'!$H$34,MC_Paths_Base!I96+'Monte Carlo'!$I$34,MC_Paths_Base!J96+'Monte Carlo'!$J$34,MC_Paths_Base!K96+'Monte Carlo'!$K$34,MC_Paths_Base!L96+'Monte Carlo'!$L$34,MC_Paths_Base!M96+'Monte Carlo'!$M$34,MC_Paths_Base!N96+'Monte Carlo'!$N$34,MC_Paths_Base!O96+'Monte Carlo'!$O$34,MC_Paths_Base!P96+'Monte Carlo'!$P$34,MC_Paths_Base!Q96+'Monte Carlo'!$Q$34,MC_Paths_Base!R96+'Monte Carlo'!$R$34,MC_Paths_Base!S96+'Monte Carlo'!$S$34,MC_Paths_Base!T96+'Monte Carlo'!$T$34,MC_Paths_Base!U96+'Monte Carlo'!$U$34,MC_Paths_Base!V96+'Monte Carlo'!$V$34,MC_Paths_Base!W96+'Monte Carlo'!$W$34,MC_Paths_Base!X96+'Monte Carlo'!$X$34,MC_Paths_Base!Y96+'Monte Carlo'!$Y$34,MC_Paths_Base!Z96+'Monte Carlo'!$Z$34,MC_Paths_Base!AA96+'Monte Carlo'!$AA$34,MC_Paths_Base!AB96+'Monte Carlo'!$AB$34,MC_Paths_Base!AC96+'Monte Carlo'!$AC$34,MC_Paths_Base!AD96+'Monte Carlo'!$AD$34,MC_Paths_Base!AE96+'Monte Carlo'!$AE$34,MC_Paths_Base!AF96+'Monte Carlo'!$AF$34)</x:f>
        <x:v>298549.857936798</x:v>
      </x:c>
      <x:c r="AM96" t="n">
        <x:f>MIN(MC_Paths_Base!B96+'Monte Carlo'!$B$35,MC_Paths_Base!C96+'Monte Carlo'!$C$35,MC_Paths_Base!D96+'Monte Carlo'!$D$35,MC_Paths_Base!E96+'Monte Carlo'!$E$35,MC_Paths_Base!F96+'Monte Carlo'!$F$35,MC_Paths_Base!G96+'Monte Carlo'!$G$35,MC_Paths_Base!H96+'Monte Carlo'!$H$35,MC_Paths_Base!I96+'Monte Carlo'!$I$35,MC_Paths_Base!J96+'Monte Carlo'!$J$35,MC_Paths_Base!K96+'Monte Carlo'!$K$35,MC_Paths_Base!L96+'Monte Carlo'!$L$35,MC_Paths_Base!M96+'Monte Carlo'!$M$35,MC_Paths_Base!N96+'Monte Carlo'!$N$35,MC_Paths_Base!O96+'Monte Carlo'!$O$35,MC_Paths_Base!P96+'Monte Carlo'!$P$35,MC_Paths_Base!Q96+'Monte Carlo'!$Q$35,MC_Paths_Base!R96+'Monte Carlo'!$R$35,MC_Paths_Base!S96+'Monte Carlo'!$S$35,MC_Paths_Base!T96+'Monte Carlo'!$T$35,MC_Paths_Base!U96+'Monte Carlo'!$U$35,MC_Paths_Base!V96+'Monte Carlo'!$V$35,MC_Paths_Base!W96+'Monte Carlo'!$W$35,MC_Paths_Base!X96+'Monte Carlo'!$X$35,MC_Paths_Base!Y96+'Monte Carlo'!$Y$35,MC_Paths_Base!Z96+'Monte Carlo'!$Z$35,MC_Paths_Base!AA96+'Monte Carlo'!$AA$35,MC_Paths_Base!AB96+'Monte Carlo'!$AB$35,MC_Paths_Base!AC96+'Monte Carlo'!$AC$35,MC_Paths_Base!AD96+'Monte Carlo'!$AD$35,MC_Paths_Base!AE96+'Monte Carlo'!$AE$35,MC_Paths_Base!AF96+'Monte Carlo'!$AF$35)</x:f>
        <x:v>200292.23459619738</x:v>
      </x:c>
    </x:row>
    <x:row r="97">
      <x:c r="A97" t="s">
        <x:v>982</x:v>
      </x:c>
      <x:c r="B97" t="s">
        <x:v>130</x:v>
      </x:c>
      <x:c r="C97" s="50" t="n">
        <x:f>'Stress Tests'!B$50/'Stress Tests'!B$53</x:f>
        <x:v>181593.75000000003</x:v>
      </x:c>
      <x:c r="D97" s="50" t="n">
        <x:f>'Stress Tests'!C$50/'Stress Tests'!C$53</x:f>
        <x:v>132873.47560975613</x:v>
      </x:c>
      <x:c r="E97" s="50" t="n">
        <x:f>'Stress Tests'!D$50/'Stress Tests'!D$53</x:f>
        <x:v>138058.78197501492</x:v>
      </x:c>
      <x:c r="F97" s="50" t="n">
        <x:f>'Stress Tests'!E$50/'Stress Tests'!E$53</x:f>
        <x:v>143446.44175940574</x:v>
      </x:c>
      <x:c r="G97" s="50" t="n">
        <x:f>'Stress Tests'!F$50/'Stress Tests'!F$53</x:f>
        <x:v>149044.35168172402</x:v>
      </x:c>
      <x:c r="H97" s="50" t="n">
        <x:f>'Stress Tests'!G$50/'Stress Tests'!G$53</x:f>
        <x:v>154860.71662540105</x:v>
      </x:c>
      <x:c r="I97" s="50" t="n">
        <x:f>'Stress Tests'!H$50/'Stress Tests'!H$53</x:f>
        <x:v>160904.0616644411</x:v>
      </x:c>
      <x:c r="J97" s="50" t="n">
        <x:f>'Stress Tests'!I$50/'Stress Tests'!I$53</x:f>
        <x:v>167183.2445586632</x:v>
      </x:c>
      <x:c r="K97" s="50" t="n">
        <x:f>'Stress Tests'!J$50/'Stress Tests'!J$53</x:f>
        <x:v>173707.46873656227</x:v>
      </x:c>
      <x:c r="L97" s="50" t="n">
        <x:f>'Stress Tests'!K$50/'Stress Tests'!K$53</x:f>
        <x:v>180486.29678481838</x:v>
      </x:c>
      <x:c r="M97" s="50" t="n">
        <x:f>'Stress Tests'!L$50/'Stress Tests'!L$53</x:f>
        <x:v>187529.66446422593</x:v>
      </x:c>
      <x:c r="N97" s="50" t="n">
        <x:f>'Stress Tests'!M$50/'Stress Tests'!M$53</x:f>
        <x:v>194847.89527258594</x:v>
      </x:c>
      <x:c r="O97" s="50" t="n">
        <x:f>'Stress Tests'!N$50/'Stress Tests'!N$53</x:f>
        <x:v>202451.71557590636</x:v>
      </x:c>
      <x:c r="P97" s="50" t="n">
        <x:f>'Stress Tests'!O$50/'Stress Tests'!O$53</x:f>
        <x:v>210352.2703300881</x:v>
      </x:c>
      <x:c r="Q97" s="50" t="n">
        <x:f>'Stress Tests'!P$50/'Stress Tests'!P$53</x:f>
        <x:v>218561.13941614033</x:v>
      </x:c>
      <x:c r="R97" s="50" t="n">
        <x:f>'Stress Tests'!Q$50/'Stress Tests'!Q$53</x:f>
        <x:v>227090.3546128677</x:v>
      </x:c>
      <x:c r="S97" s="50" t="n">
        <x:f>'Stress Tests'!R$50/'Stress Tests'!R$53</x:f>
        <x:v>235952.41723190644</x:v>
      </x:c>
      <x:c r="T97" s="50" t="n">
        <x:f>'Stress Tests'!S$50/'Stress Tests'!S$53</x:f>
        <x:v>245160.3164409565</x:v>
      </x:c>
      <x:c r="U97" s="50" t="n">
        <x:f>'Stress Tests'!T$50/'Stress Tests'!T$53</x:f>
        <x:v>254727.54830206695</x:v>
      </x:c>
      <x:c r="V97" s="50" t="n">
        <x:f>'Stress Tests'!U$50/'Stress Tests'!U$53</x:f>
        <x:v>264668.1355528793</x:v>
      </x:c>
      <x:c r="W97" s="50" t="n">
        <x:f>'Stress Tests'!V$50/'Stress Tests'!V$53</x:f>
        <x:v>274996.64815982094</x:v>
      </x:c>
      <x:c r="X97" s="50" t="n">
        <x:f>'Stress Tests'!W$50/'Stress Tests'!W$53</x:f>
        <x:v>285728.22467337496</x:v>
      </x:c>
      <x:c r="Y97" s="50" t="n">
        <x:f>'Stress Tests'!X$50/'Stress Tests'!X$53</x:f>
        <x:v>296878.59441672615</x:v>
      </x:c>
      <x:c r="Z97" s="50" t="n">
        <x:f>'Stress Tests'!Y$50/'Stress Tests'!Y$53</x:f>
        <x:v>308464.1005403057</x:v>
      </x:c>
      <x:c r="AA97" s="50" t="n">
        <x:f>'Stress Tests'!Z$50/'Stress Tests'!Z$53</x:f>
        <x:v>320501.72397602495</x:v>
      </x:c>
      <x:c r="AB97" s="50" t="n">
        <x:f>'Stress Tests'!AA$50/'Stress Tests'!AA$53</x:f>
        <x:v>333009.1083263089</x:v>
      </x:c>
      <x:c r="AC97" s="50" t="n">
        <x:f>'Stress Tests'!AB$50/'Stress Tests'!AB$53</x:f>
        <x:v>346004.58572440874</x:v>
      </x:c>
      <x:c r="AD97" s="50" t="n">
        <x:f>'Stress Tests'!AC$50/'Stress Tests'!AC$53</x:f>
        <x:v>359507.2037038979</x:v>
      </x:c>
      <x:c r="AE97" s="50" t="n">
        <x:f>'Stress Tests'!AD$50/'Stress Tests'!AD$53</x:f>
        <x:v>373536.7531167329</x:v>
      </x:c>
      <x:c r="AF97" s="50" t="n">
        <x:f>'Stress Tests'!AE$50/'Stress Tests'!AE$53</x:f>
        <x:v>388113.79714080045</x:v>
      </x:c>
      <x:c r="AG97" s="50" t="n">
        <x:f>'Stress Tests'!AF$50/'Stress Tests'!AF$53</x:f>
        <x:v>403259.70141946594</x:v>
      </x:c>
      <x:c r="AJ97" t="n">
        <x:f>MIN(MC_Paths_Base!B97:AF97)</x:f>
        <x:v>943457.0055318025</x:v>
      </x:c>
      <x:c r="AK97" t="n">
        <x:f>MIN(MC_Paths_Base!B97+'Monte Carlo'!$B$32,MC_Paths_Base!C97+'Monte Carlo'!$C$32,MC_Paths_Base!D97+'Monte Carlo'!$D$32,MC_Paths_Base!E97+'Monte Carlo'!$E$32,MC_Paths_Base!F97+'Monte Carlo'!$F$32,MC_Paths_Base!G97+'Monte Carlo'!$G$32,MC_Paths_Base!H97+'Monte Carlo'!$H$32,MC_Paths_Base!I97+'Monte Carlo'!$I$32,MC_Paths_Base!J97+'Monte Carlo'!$J$32,MC_Paths_Base!K97+'Monte Carlo'!$K$32,MC_Paths_Base!L97+'Monte Carlo'!$L$32,MC_Paths_Base!M97+'Monte Carlo'!$M$32,MC_Paths_Base!N97+'Monte Carlo'!$N$32,MC_Paths_Base!O97+'Monte Carlo'!$O$32,MC_Paths_Base!P97+'Monte Carlo'!$P$32,MC_Paths_Base!Q97+'Monte Carlo'!$Q$32,MC_Paths_Base!R97+'Monte Carlo'!$R$32,MC_Paths_Base!S97+'Monte Carlo'!$S$32,MC_Paths_Base!T97+'Monte Carlo'!$T$32,MC_Paths_Base!U97+'Monte Carlo'!$U$32,MC_Paths_Base!V97+'Monte Carlo'!$V$32,MC_Paths_Base!W97+'Monte Carlo'!$W$32,MC_Paths_Base!X97+'Monte Carlo'!$X$32,MC_Paths_Base!Y97+'Monte Carlo'!$Y$32,MC_Paths_Base!Z97+'Monte Carlo'!$Z$32,MC_Paths_Base!AA97+'Monte Carlo'!$AA$32,MC_Paths_Base!AB97+'Monte Carlo'!$AB$32,MC_Paths_Base!AC97+'Monte Carlo'!$AC$32,MC_Paths_Base!AD97+'Monte Carlo'!$AD$32,MC_Paths_Base!AE97+'Monte Carlo'!$AE$32,MC_Paths_Base!AF97+'Monte Carlo'!$AF$32)</x:f>
        <x:v>740805.0137824434</x:v>
      </x:c>
      <x:c r="AL97" t="n">
        <x:f>MIN(MC_Paths_Base!B97+'Monte Carlo'!$B$34,MC_Paths_Base!C97+'Monte Carlo'!$C$34,MC_Paths_Base!D97+'Monte Carlo'!$D$34,MC_Paths_Base!E97+'Monte Carlo'!$E$34,MC_Paths_Base!F97+'Monte Carlo'!$F$34,MC_Paths_Base!G97+'Monte Carlo'!$G$34,MC_Paths_Base!H97+'Monte Carlo'!$H$34,MC_Paths_Base!I97+'Monte Carlo'!$I$34,MC_Paths_Base!J97+'Monte Carlo'!$J$34,MC_Paths_Base!K97+'Monte Carlo'!$K$34,MC_Paths_Base!L97+'Monte Carlo'!$L$34,MC_Paths_Base!M97+'Monte Carlo'!$M$34,MC_Paths_Base!N97+'Monte Carlo'!$N$34,MC_Paths_Base!O97+'Monte Carlo'!$O$34,MC_Paths_Base!P97+'Monte Carlo'!$P$34,MC_Paths_Base!Q97+'Monte Carlo'!$Q$34,MC_Paths_Base!R97+'Monte Carlo'!$R$34,MC_Paths_Base!S97+'Monte Carlo'!$S$34,MC_Paths_Base!T97+'Monte Carlo'!$T$34,MC_Paths_Base!U97+'Monte Carlo'!$U$34,MC_Paths_Base!V97+'Monte Carlo'!$V$34,MC_Paths_Base!W97+'Monte Carlo'!$W$34,MC_Paths_Base!X97+'Monte Carlo'!$X$34,MC_Paths_Base!Y97+'Monte Carlo'!$Y$34,MC_Paths_Base!Z97+'Monte Carlo'!$Z$34,MC_Paths_Base!AA97+'Monte Carlo'!$AA$34,MC_Paths_Base!AB97+'Monte Carlo'!$AB$34,MC_Paths_Base!AC97+'Monte Carlo'!$AC$34,MC_Paths_Base!AD97+'Monte Carlo'!$AD$34,MC_Paths_Base!AE97+'Monte Carlo'!$AE$34,MC_Paths_Base!AF97+'Monte Carlo'!$AF$34)</x:f>
        <x:v>575803.8201294588</x:v>
      </x:c>
      <x:c r="AM97" t="n">
        <x:f>MIN(MC_Paths_Base!B97+'Monte Carlo'!$B$35,MC_Paths_Base!C97+'Monte Carlo'!$C$35,MC_Paths_Base!D97+'Monte Carlo'!$D$35,MC_Paths_Base!E97+'Monte Carlo'!$E$35,MC_Paths_Base!F97+'Monte Carlo'!$F$35,MC_Paths_Base!G97+'Monte Carlo'!$G$35,MC_Paths_Base!H97+'Monte Carlo'!$H$35,MC_Paths_Base!I97+'Monte Carlo'!$I$35,MC_Paths_Base!J97+'Monte Carlo'!$J$35,MC_Paths_Base!K97+'Monte Carlo'!$K$35,MC_Paths_Base!L97+'Monte Carlo'!$L$35,MC_Paths_Base!M97+'Monte Carlo'!$M$35,MC_Paths_Base!N97+'Monte Carlo'!$N$35,MC_Paths_Base!O97+'Monte Carlo'!$O$35,MC_Paths_Base!P97+'Monte Carlo'!$P$35,MC_Paths_Base!Q97+'Monte Carlo'!$Q$35,MC_Paths_Base!R97+'Monte Carlo'!$R$35,MC_Paths_Base!S97+'Monte Carlo'!$S$35,MC_Paths_Base!T97+'Monte Carlo'!$T$35,MC_Paths_Base!U97+'Monte Carlo'!$U$35,MC_Paths_Base!V97+'Monte Carlo'!$V$35,MC_Paths_Base!W97+'Monte Carlo'!$W$35,MC_Paths_Base!X97+'Monte Carlo'!$X$35,MC_Paths_Base!Y97+'Monte Carlo'!$Y$35,MC_Paths_Base!Z97+'Monte Carlo'!$Z$35,MC_Paths_Base!AA97+'Monte Carlo'!$AA$35,MC_Paths_Base!AB97+'Monte Carlo'!$AB$35,MC_Paths_Base!AC97+'Monte Carlo'!$AC$35,MC_Paths_Base!AD97+'Monte Carlo'!$AD$35,MC_Paths_Base!AE97+'Monte Carlo'!$AE$35,MC_Paths_Base!AF97+'Monte Carlo'!$AF$35)</x:f>
        <x:v>444786.64381759975</x:v>
      </x:c>
    </x:row>
    <x:row r="98">
      <x:c r="A98" t="s">
        <x:v>982</x:v>
      </x:c>
      <x:c r="B98" t="s">
        <x:v>134</x:v>
      </x:c>
      <x:c r="C98" s="50" t="n">
        <x:f>'Stress Tests'!B$50/'Stress Tests'!B$53</x:f>
        <x:v>181593.75000000003</x:v>
      </x:c>
      <x:c r="D98" s="50" t="n">
        <x:f>'Stress Tests'!C$50/'Stress Tests'!C$53</x:f>
        <x:v>132873.47560975613</x:v>
      </x:c>
      <x:c r="E98" s="50" t="n">
        <x:f>'Stress Tests'!D$50/'Stress Tests'!D$53</x:f>
        <x:v>138058.78197501492</x:v>
      </x:c>
      <x:c r="F98" s="50" t="n">
        <x:f>'Stress Tests'!E$50/'Stress Tests'!E$53</x:f>
        <x:v>143446.44175940574</x:v>
      </x:c>
      <x:c r="G98" s="50" t="n">
        <x:f>'Stress Tests'!F$50/'Stress Tests'!F$53</x:f>
        <x:v>149044.35168172402</x:v>
      </x:c>
      <x:c r="H98" s="50" t="n">
        <x:f>'Stress Tests'!G$50/'Stress Tests'!G$53</x:f>
        <x:v>154860.71662540105</x:v>
      </x:c>
      <x:c r="I98" s="50" t="n">
        <x:f>'Stress Tests'!H$50/'Stress Tests'!H$53</x:f>
        <x:v>160904.0616644411</x:v>
      </x:c>
      <x:c r="J98" s="50" t="n">
        <x:f>'Stress Tests'!I$50/'Stress Tests'!I$53</x:f>
        <x:v>167183.2445586632</x:v>
      </x:c>
      <x:c r="K98" s="50" t="n">
        <x:f>'Stress Tests'!J$50/'Stress Tests'!J$53</x:f>
        <x:v>173707.46873656227</x:v>
      </x:c>
      <x:c r="L98" s="50" t="n">
        <x:f>'Stress Tests'!K$50/'Stress Tests'!K$53</x:f>
        <x:v>180486.29678481838</x:v>
      </x:c>
      <x:c r="M98" s="50" t="n">
        <x:f>'Stress Tests'!L$50/'Stress Tests'!L$53</x:f>
        <x:v>187529.66446422593</x:v>
      </x:c>
      <x:c r="N98" s="50" t="n">
        <x:f>'Stress Tests'!M$50/'Stress Tests'!M$53</x:f>
        <x:v>194847.89527258594</x:v>
      </x:c>
      <x:c r="O98" s="50" t="n">
        <x:f>'Stress Tests'!N$50/'Stress Tests'!N$53</x:f>
        <x:v>202451.71557590636</x:v>
      </x:c>
      <x:c r="P98" s="50" t="n">
        <x:f>'Stress Tests'!O$50/'Stress Tests'!O$53</x:f>
        <x:v>210352.2703300881</x:v>
      </x:c>
      <x:c r="Q98" s="50" t="n">
        <x:f>'Stress Tests'!P$50/'Stress Tests'!P$53</x:f>
        <x:v>218561.13941614033</x:v>
      </x:c>
      <x:c r="R98" s="50" t="n">
        <x:f>'Stress Tests'!Q$50/'Stress Tests'!Q$53</x:f>
        <x:v>227090.3546128677</x:v>
      </x:c>
      <x:c r="S98" s="50" t="n">
        <x:f>'Stress Tests'!R$50/'Stress Tests'!R$53</x:f>
        <x:v>235952.41723190644</x:v>
      </x:c>
      <x:c r="T98" s="50" t="n">
        <x:f>'Stress Tests'!S$50/'Stress Tests'!S$53</x:f>
        <x:v>245160.3164409565</x:v>
      </x:c>
      <x:c r="U98" s="50" t="n">
        <x:f>'Stress Tests'!T$50/'Stress Tests'!T$53</x:f>
        <x:v>254727.54830206695</x:v>
      </x:c>
      <x:c r="V98" s="50" t="n">
        <x:f>'Stress Tests'!U$50/'Stress Tests'!U$53</x:f>
        <x:v>264668.1355528793</x:v>
      </x:c>
      <x:c r="W98" s="50" t="n">
        <x:f>'Stress Tests'!V$50/'Stress Tests'!V$53</x:f>
        <x:v>274996.64815982094</x:v>
      </x:c>
      <x:c r="X98" s="50" t="n">
        <x:f>'Stress Tests'!W$50/'Stress Tests'!W$53</x:f>
        <x:v>285728.22467337496</x:v>
      </x:c>
      <x:c r="Y98" s="50" t="n">
        <x:f>'Stress Tests'!X$50/'Stress Tests'!X$53</x:f>
        <x:v>296878.59441672615</x:v>
      </x:c>
      <x:c r="Z98" s="50" t="n">
        <x:f>'Stress Tests'!Y$50/'Stress Tests'!Y$53</x:f>
        <x:v>308464.1005403057</x:v>
      </x:c>
      <x:c r="AA98" s="50" t="n">
        <x:f>'Stress Tests'!Z$50/'Stress Tests'!Z$53</x:f>
        <x:v>320501.72397602495</x:v>
      </x:c>
      <x:c r="AB98" s="50" t="n">
        <x:f>'Stress Tests'!AA$50/'Stress Tests'!AA$53</x:f>
        <x:v>333009.1083263089</x:v>
      </x:c>
      <x:c r="AC98" s="50" t="n">
        <x:f>'Stress Tests'!AB$50/'Stress Tests'!AB$53</x:f>
        <x:v>346004.58572440874</x:v>
      </x:c>
      <x:c r="AD98" s="50" t="n">
        <x:f>'Stress Tests'!AC$50/'Stress Tests'!AC$53</x:f>
        <x:v>359507.2037038979</x:v>
      </x:c>
      <x:c r="AE98" s="50" t="n">
        <x:f>'Stress Tests'!AD$50/'Stress Tests'!AD$53</x:f>
        <x:v>373536.7531167329</x:v>
      </x:c>
      <x:c r="AF98" s="50" t="n">
        <x:f>'Stress Tests'!AE$50/'Stress Tests'!AE$53</x:f>
        <x:v>388113.79714080045</x:v>
      </x:c>
      <x:c r="AG98" s="50" t="n">
        <x:f>'Stress Tests'!AF$50/'Stress Tests'!AF$53</x:f>
        <x:v>403259.70141946594</x:v>
      </x:c>
      <x:c r="AJ98" t="n">
        <x:f>MIN(MC_Paths_Base!B98:AF98)</x:f>
        <x:v>1029031.25</x:v>
      </x:c>
      <x:c r="AK98" t="n">
        <x:f>MIN(MC_Paths_Base!B98+'Monte Carlo'!$B$32,MC_Paths_Base!C98+'Monte Carlo'!$C$32,MC_Paths_Base!D98+'Monte Carlo'!$D$32,MC_Paths_Base!E98+'Monte Carlo'!$E$32,MC_Paths_Base!F98+'Monte Carlo'!$F$32,MC_Paths_Base!G98+'Monte Carlo'!$G$32,MC_Paths_Base!H98+'Monte Carlo'!$H$32,MC_Paths_Base!I98+'Monte Carlo'!$I$32,MC_Paths_Base!J98+'Monte Carlo'!$J$32,MC_Paths_Base!K98+'Monte Carlo'!$K$32,MC_Paths_Base!L98+'Monte Carlo'!$L$32,MC_Paths_Base!M98+'Monte Carlo'!$M$32,MC_Paths_Base!N98+'Monte Carlo'!$N$32,MC_Paths_Base!O98+'Monte Carlo'!$O$32,MC_Paths_Base!P98+'Monte Carlo'!$P$32,MC_Paths_Base!Q98+'Monte Carlo'!$Q$32,MC_Paths_Base!R98+'Monte Carlo'!$R$32,MC_Paths_Base!S98+'Monte Carlo'!$S$32,MC_Paths_Base!T98+'Monte Carlo'!$T$32,MC_Paths_Base!U98+'Monte Carlo'!$U$32,MC_Paths_Base!V98+'Monte Carlo'!$V$32,MC_Paths_Base!W98+'Monte Carlo'!$W$32,MC_Paths_Base!X98+'Monte Carlo'!$X$32,MC_Paths_Base!Y98+'Monte Carlo'!$Y$32,MC_Paths_Base!Z98+'Monte Carlo'!$Z$32,MC_Paths_Base!AA98+'Monte Carlo'!$AA$32,MC_Paths_Base!AB98+'Monte Carlo'!$AB$32,MC_Paths_Base!AC98+'Monte Carlo'!$AC$32,MC_Paths_Base!AD98+'Monte Carlo'!$AD$32,MC_Paths_Base!AE98+'Monte Carlo'!$AE$32,MC_Paths_Base!AF98+'Monte Carlo'!$AF$32)</x:f>
        <x:v>1029031.25</x:v>
      </x:c>
      <x:c r="AL98" t="n">
        <x:f>MIN(MC_Paths_Base!B98+'Monte Carlo'!$B$34,MC_Paths_Base!C98+'Monte Carlo'!$C$34,MC_Paths_Base!D98+'Monte Carlo'!$D$34,MC_Paths_Base!E98+'Monte Carlo'!$E$34,MC_Paths_Base!F98+'Monte Carlo'!$F$34,MC_Paths_Base!G98+'Monte Carlo'!$G$34,MC_Paths_Base!H98+'Monte Carlo'!$H$34,MC_Paths_Base!I98+'Monte Carlo'!$I$34,MC_Paths_Base!J98+'Monte Carlo'!$J$34,MC_Paths_Base!K98+'Monte Carlo'!$K$34,MC_Paths_Base!L98+'Monte Carlo'!$L$34,MC_Paths_Base!M98+'Monte Carlo'!$M$34,MC_Paths_Base!N98+'Monte Carlo'!$N$34,MC_Paths_Base!O98+'Monte Carlo'!$O$34,MC_Paths_Base!P98+'Monte Carlo'!$P$34,MC_Paths_Base!Q98+'Monte Carlo'!$Q$34,MC_Paths_Base!R98+'Monte Carlo'!$R$34,MC_Paths_Base!S98+'Monte Carlo'!$S$34,MC_Paths_Base!T98+'Monte Carlo'!$T$34,MC_Paths_Base!U98+'Monte Carlo'!$U$34,MC_Paths_Base!V98+'Monte Carlo'!$V$34,MC_Paths_Base!W98+'Monte Carlo'!$W$34,MC_Paths_Base!X98+'Monte Carlo'!$X$34,MC_Paths_Base!Y98+'Monte Carlo'!$Y$34,MC_Paths_Base!Z98+'Monte Carlo'!$Z$34,MC_Paths_Base!AA98+'Monte Carlo'!$AA$34,MC_Paths_Base!AB98+'Monte Carlo'!$AB$34,MC_Paths_Base!AC98+'Monte Carlo'!$AC$34,MC_Paths_Base!AD98+'Monte Carlo'!$AD$34,MC_Paths_Base!AE98+'Monte Carlo'!$AE$34,MC_Paths_Base!AF98+'Monte Carlo'!$AF$34)</x:f>
        <x:v>930198.0083463603</x:v>
      </x:c>
      <x:c r="AM98" t="n">
        <x:f>MIN(MC_Paths_Base!B98+'Monte Carlo'!$B$35,MC_Paths_Base!C98+'Monte Carlo'!$C$35,MC_Paths_Base!D98+'Monte Carlo'!$D$35,MC_Paths_Base!E98+'Monte Carlo'!$E$35,MC_Paths_Base!F98+'Monte Carlo'!$F$35,MC_Paths_Base!G98+'Monte Carlo'!$G$35,MC_Paths_Base!H98+'Monte Carlo'!$H$35,MC_Paths_Base!I98+'Monte Carlo'!$I$35,MC_Paths_Base!J98+'Monte Carlo'!$J$35,MC_Paths_Base!K98+'Monte Carlo'!$K$35,MC_Paths_Base!L98+'Monte Carlo'!$L$35,MC_Paths_Base!M98+'Monte Carlo'!$M$35,MC_Paths_Base!N98+'Monte Carlo'!$N$35,MC_Paths_Base!O98+'Monte Carlo'!$O$35,MC_Paths_Base!P98+'Monte Carlo'!$P$35,MC_Paths_Base!Q98+'Monte Carlo'!$Q$35,MC_Paths_Base!R98+'Monte Carlo'!$R$35,MC_Paths_Base!S98+'Monte Carlo'!$S$35,MC_Paths_Base!T98+'Monte Carlo'!$T$35,MC_Paths_Base!U98+'Monte Carlo'!$U$35,MC_Paths_Base!V98+'Monte Carlo'!$V$35,MC_Paths_Base!W98+'Monte Carlo'!$W$35,MC_Paths_Base!X98+'Monte Carlo'!$X$35,MC_Paths_Base!Y98+'Monte Carlo'!$Y$35,MC_Paths_Base!Z98+'Monte Carlo'!$Z$35,MC_Paths_Base!AA98+'Monte Carlo'!$AA$35,MC_Paths_Base!AB98+'Monte Carlo'!$AB$35,MC_Paths_Base!AC98+'Monte Carlo'!$AC$35,MC_Paths_Base!AD98+'Monte Carlo'!$AD$35,MC_Paths_Base!AE98+'Monte Carlo'!$AE$35,MC_Paths_Base!AF98+'Monte Carlo'!$AF$35)</x:f>
        <x:v>792182.8480147615</x:v>
      </x:c>
    </x:row>
    <x:row r="99">
      <x:c r="A99" t="s">
        <x:v>982</x:v>
      </x:c>
      <x:c r="B99" t="s">
        <x:v>140</x:v>
      </x:c>
      <x:c r="C99" s="50" t="n">
        <x:f>'Stress Tests'!B$50/'Stress Tests'!B$53</x:f>
        <x:v>181593.75000000003</x:v>
      </x:c>
      <x:c r="D99" s="50" t="n">
        <x:f>'Stress Tests'!C$50/'Stress Tests'!C$53</x:f>
        <x:v>132873.47560975613</x:v>
      </x:c>
      <x:c r="E99" s="50" t="n">
        <x:f>'Stress Tests'!D$50/'Stress Tests'!D$53</x:f>
        <x:v>138058.78197501492</x:v>
      </x:c>
      <x:c r="F99" s="50" t="n">
        <x:f>'Stress Tests'!E$50/'Stress Tests'!E$53</x:f>
        <x:v>143446.44175940574</x:v>
      </x:c>
      <x:c r="G99" s="50" t="n">
        <x:f>'Stress Tests'!F$50/'Stress Tests'!F$53</x:f>
        <x:v>149044.35168172402</x:v>
      </x:c>
      <x:c r="H99" s="50" t="n">
        <x:f>'Stress Tests'!G$50/'Stress Tests'!G$53</x:f>
        <x:v>154860.71662540105</x:v>
      </x:c>
      <x:c r="I99" s="50" t="n">
        <x:f>'Stress Tests'!H$50/'Stress Tests'!H$53</x:f>
        <x:v>160904.0616644411</x:v>
      </x:c>
      <x:c r="J99" s="50" t="n">
        <x:f>'Stress Tests'!I$50/'Stress Tests'!I$53</x:f>
        <x:v>167183.2445586632</x:v>
      </x:c>
      <x:c r="K99" s="50" t="n">
        <x:f>'Stress Tests'!J$50/'Stress Tests'!J$53</x:f>
        <x:v>173707.46873656227</x:v>
      </x:c>
      <x:c r="L99" s="50" t="n">
        <x:f>'Stress Tests'!K$50/'Stress Tests'!K$53</x:f>
        <x:v>180486.29678481838</x:v>
      </x:c>
      <x:c r="M99" s="50" t="n">
        <x:f>'Stress Tests'!L$50/'Stress Tests'!L$53</x:f>
        <x:v>187529.66446422593</x:v>
      </x:c>
      <x:c r="N99" s="50" t="n">
        <x:f>'Stress Tests'!M$50/'Stress Tests'!M$53</x:f>
        <x:v>194847.89527258594</x:v>
      </x:c>
      <x:c r="O99" s="50" t="n">
        <x:f>'Stress Tests'!N$50/'Stress Tests'!N$53</x:f>
        <x:v>202451.71557590636</x:v>
      </x:c>
      <x:c r="P99" s="50" t="n">
        <x:f>'Stress Tests'!O$50/'Stress Tests'!O$53</x:f>
        <x:v>210352.2703300881</x:v>
      </x:c>
      <x:c r="Q99" s="50" t="n">
        <x:f>'Stress Tests'!P$50/'Stress Tests'!P$53</x:f>
        <x:v>218561.13941614033</x:v>
      </x:c>
      <x:c r="R99" s="50" t="n">
        <x:f>'Stress Tests'!Q$50/'Stress Tests'!Q$53</x:f>
        <x:v>227090.3546128677</x:v>
      </x:c>
      <x:c r="S99" s="50" t="n">
        <x:f>'Stress Tests'!R$50/'Stress Tests'!R$53</x:f>
        <x:v>235952.41723190644</x:v>
      </x:c>
      <x:c r="T99" s="50" t="n">
        <x:f>'Stress Tests'!S$50/'Stress Tests'!S$53</x:f>
        <x:v>245160.3164409565</x:v>
      </x:c>
      <x:c r="U99" s="50" t="n">
        <x:f>'Stress Tests'!T$50/'Stress Tests'!T$53</x:f>
        <x:v>254727.54830206695</x:v>
      </x:c>
      <x:c r="V99" s="50" t="n">
        <x:f>'Stress Tests'!U$50/'Stress Tests'!U$53</x:f>
        <x:v>264668.1355528793</x:v>
      </x:c>
      <x:c r="W99" s="50" t="n">
        <x:f>'Stress Tests'!V$50/'Stress Tests'!V$53</x:f>
        <x:v>274996.64815982094</x:v>
      </x:c>
      <x:c r="X99" s="50" t="n">
        <x:f>'Stress Tests'!W$50/'Stress Tests'!W$53</x:f>
        <x:v>285728.22467337496</x:v>
      </x:c>
      <x:c r="Y99" s="50" t="n">
        <x:f>'Stress Tests'!X$50/'Stress Tests'!X$53</x:f>
        <x:v>296878.59441672615</x:v>
      </x:c>
      <x:c r="Z99" s="50" t="n">
        <x:f>'Stress Tests'!Y$50/'Stress Tests'!Y$53</x:f>
        <x:v>308464.1005403057</x:v>
      </x:c>
      <x:c r="AA99" s="50" t="n">
        <x:f>'Stress Tests'!Z$50/'Stress Tests'!Z$53</x:f>
        <x:v>320501.72397602495</x:v>
      </x:c>
      <x:c r="AB99" s="50" t="n">
        <x:f>'Stress Tests'!AA$50/'Stress Tests'!AA$53</x:f>
        <x:v>333009.1083263089</x:v>
      </x:c>
      <x:c r="AC99" s="50" t="n">
        <x:f>'Stress Tests'!AB$50/'Stress Tests'!AB$53</x:f>
        <x:v>346004.58572440874</x:v>
      </x:c>
      <x:c r="AD99" s="50" t="n">
        <x:f>'Stress Tests'!AC$50/'Stress Tests'!AC$53</x:f>
        <x:v>359507.2037038979</x:v>
      </x:c>
      <x:c r="AE99" s="50" t="n">
        <x:f>'Stress Tests'!AD$50/'Stress Tests'!AD$53</x:f>
        <x:v>373536.7531167329</x:v>
      </x:c>
      <x:c r="AF99" s="50" t="n">
        <x:f>'Stress Tests'!AE$50/'Stress Tests'!AE$53</x:f>
        <x:v>388113.79714080045</x:v>
      </x:c>
      <x:c r="AG99" s="50" t="n">
        <x:f>'Stress Tests'!AF$50/'Stress Tests'!AF$53</x:f>
        <x:v>403259.70141946594</x:v>
      </x:c>
      <x:c r="AJ99" t="n">
        <x:f>MIN(MC_Paths_Base!B99:AF99)</x:f>
        <x:v>1029031.25</x:v>
      </x:c>
      <x:c r="AK99" t="n">
        <x:f>MIN(MC_Paths_Base!B99+'Monte Carlo'!$B$32,MC_Paths_Base!C99+'Monte Carlo'!$C$32,MC_Paths_Base!D99+'Monte Carlo'!$D$32,MC_Paths_Base!E99+'Monte Carlo'!$E$32,MC_Paths_Base!F99+'Monte Carlo'!$F$32,MC_Paths_Base!G99+'Monte Carlo'!$G$32,MC_Paths_Base!H99+'Monte Carlo'!$H$32,MC_Paths_Base!I99+'Monte Carlo'!$I$32,MC_Paths_Base!J99+'Monte Carlo'!$J$32,MC_Paths_Base!K99+'Monte Carlo'!$K$32,MC_Paths_Base!L99+'Monte Carlo'!$L$32,MC_Paths_Base!M99+'Monte Carlo'!$M$32,MC_Paths_Base!N99+'Monte Carlo'!$N$32,MC_Paths_Base!O99+'Monte Carlo'!$O$32,MC_Paths_Base!P99+'Monte Carlo'!$P$32,MC_Paths_Base!Q99+'Monte Carlo'!$Q$32,MC_Paths_Base!R99+'Monte Carlo'!$R$32,MC_Paths_Base!S99+'Monte Carlo'!$S$32,MC_Paths_Base!T99+'Monte Carlo'!$T$32,MC_Paths_Base!U99+'Monte Carlo'!$U$32,MC_Paths_Base!V99+'Monte Carlo'!$V$32,MC_Paths_Base!W99+'Monte Carlo'!$W$32,MC_Paths_Base!X99+'Monte Carlo'!$X$32,MC_Paths_Base!Y99+'Monte Carlo'!$Y$32,MC_Paths_Base!Z99+'Monte Carlo'!$Z$32,MC_Paths_Base!AA99+'Monte Carlo'!$AA$32,MC_Paths_Base!AB99+'Monte Carlo'!$AB$32,MC_Paths_Base!AC99+'Monte Carlo'!$AC$32,MC_Paths_Base!AD99+'Monte Carlo'!$AD$32,MC_Paths_Base!AE99+'Monte Carlo'!$AE$32,MC_Paths_Base!AF99+'Monte Carlo'!$AF$32)</x:f>
        <x:v>923440.372566507</x:v>
      </x:c>
      <x:c r="AL99" t="n">
        <x:f>MIN(MC_Paths_Base!B99+'Monte Carlo'!$B$34,MC_Paths_Base!C99+'Monte Carlo'!$C$34,MC_Paths_Base!D99+'Monte Carlo'!$D$34,MC_Paths_Base!E99+'Monte Carlo'!$E$34,MC_Paths_Base!F99+'Monte Carlo'!$F$34,MC_Paths_Base!G99+'Monte Carlo'!$G$34,MC_Paths_Base!H99+'Monte Carlo'!$H$34,MC_Paths_Base!I99+'Monte Carlo'!$I$34,MC_Paths_Base!J99+'Monte Carlo'!$J$34,MC_Paths_Base!K99+'Monte Carlo'!$K$34,MC_Paths_Base!L99+'Monte Carlo'!$L$34,MC_Paths_Base!M99+'Monte Carlo'!$M$34,MC_Paths_Base!N99+'Monte Carlo'!$N$34,MC_Paths_Base!O99+'Monte Carlo'!$O$34,MC_Paths_Base!P99+'Monte Carlo'!$P$34,MC_Paths_Base!Q99+'Monte Carlo'!$Q$34,MC_Paths_Base!R99+'Monte Carlo'!$R$34,MC_Paths_Base!S99+'Monte Carlo'!$S$34,MC_Paths_Base!T99+'Monte Carlo'!$T$34,MC_Paths_Base!U99+'Monte Carlo'!$U$34,MC_Paths_Base!V99+'Monte Carlo'!$V$34,MC_Paths_Base!W99+'Monte Carlo'!$W$34,MC_Paths_Base!X99+'Monte Carlo'!$X$34,MC_Paths_Base!Y99+'Monte Carlo'!$Y$34,MC_Paths_Base!Z99+'Monte Carlo'!$Z$34,MC_Paths_Base!AA99+'Monte Carlo'!$AA$34,MC_Paths_Base!AB99+'Monte Carlo'!$AB$34,MC_Paths_Base!AC99+'Monte Carlo'!$AC$34,MC_Paths_Base!AD99+'Monte Carlo'!$AD$34,MC_Paths_Base!AE99+'Monte Carlo'!$AE$34,MC_Paths_Base!AF99+'Monte Carlo'!$AF$34)</x:f>
        <x:v>800468.1891481058</x:v>
      </x:c>
      <x:c r="AM99" t="n">
        <x:f>MIN(MC_Paths_Base!B99+'Monte Carlo'!$B$35,MC_Paths_Base!C99+'Monte Carlo'!$C$35,MC_Paths_Base!D99+'Monte Carlo'!$D$35,MC_Paths_Base!E99+'Monte Carlo'!$E$35,MC_Paths_Base!F99+'Monte Carlo'!$F$35,MC_Paths_Base!G99+'Monte Carlo'!$G$35,MC_Paths_Base!H99+'Monte Carlo'!$H$35,MC_Paths_Base!I99+'Monte Carlo'!$I$35,MC_Paths_Base!J99+'Monte Carlo'!$J$35,MC_Paths_Base!K99+'Monte Carlo'!$K$35,MC_Paths_Base!L99+'Monte Carlo'!$L$35,MC_Paths_Base!M99+'Monte Carlo'!$M$35,MC_Paths_Base!N99+'Monte Carlo'!$N$35,MC_Paths_Base!O99+'Monte Carlo'!$O$35,MC_Paths_Base!P99+'Monte Carlo'!$P$35,MC_Paths_Base!Q99+'Monte Carlo'!$Q$35,MC_Paths_Base!R99+'Monte Carlo'!$R$35,MC_Paths_Base!S99+'Monte Carlo'!$S$35,MC_Paths_Base!T99+'Monte Carlo'!$T$35,MC_Paths_Base!U99+'Monte Carlo'!$U$35,MC_Paths_Base!V99+'Monte Carlo'!$V$35,MC_Paths_Base!W99+'Monte Carlo'!$W$35,MC_Paths_Base!X99+'Monte Carlo'!$X$35,MC_Paths_Base!Y99+'Monte Carlo'!$Y$35,MC_Paths_Base!Z99+'Monte Carlo'!$Z$35,MC_Paths_Base!AA99+'Monte Carlo'!$AA$35,MC_Paths_Base!AB99+'Monte Carlo'!$AB$35,MC_Paths_Base!AC99+'Monte Carlo'!$AC$35,MC_Paths_Base!AD99+'Monte Carlo'!$AD$35,MC_Paths_Base!AE99+'Monte Carlo'!$AE$35,MC_Paths_Base!AF99+'Monte Carlo'!$AF$35)</x:f>
        <x:v>662453.028816507</x:v>
      </x:c>
    </x:row>
    <x:row r="100">
      <x:c r="A100" t="s">
        <x:v>982</x:v>
      </x:c>
      <x:c r="B100" t="s">
        <x:v>146</x:v>
      </x:c>
      <x:c r="C100" s="50" t="n">
        <x:f>'Stress Tests'!B$50/'Stress Tests'!B$53</x:f>
        <x:v>181593.75000000003</x:v>
      </x:c>
      <x:c r="D100" s="50" t="n">
        <x:f>'Stress Tests'!C$50/'Stress Tests'!C$53</x:f>
        <x:v>132873.47560975613</x:v>
      </x:c>
      <x:c r="E100" s="50" t="n">
        <x:f>'Stress Tests'!D$50/'Stress Tests'!D$53</x:f>
        <x:v>138058.78197501492</x:v>
      </x:c>
      <x:c r="F100" s="50" t="n">
        <x:f>'Stress Tests'!E$50/'Stress Tests'!E$53</x:f>
        <x:v>143446.44175940574</x:v>
      </x:c>
      <x:c r="G100" s="50" t="n">
        <x:f>'Stress Tests'!F$50/'Stress Tests'!F$53</x:f>
        <x:v>149044.35168172402</x:v>
      </x:c>
      <x:c r="H100" s="50" t="n">
        <x:f>'Stress Tests'!G$50/'Stress Tests'!G$53</x:f>
        <x:v>154860.71662540105</x:v>
      </x:c>
      <x:c r="I100" s="50" t="n">
        <x:f>'Stress Tests'!H$50/'Stress Tests'!H$53</x:f>
        <x:v>160904.0616644411</x:v>
      </x:c>
      <x:c r="J100" s="50" t="n">
        <x:f>'Stress Tests'!I$50/'Stress Tests'!I$53</x:f>
        <x:v>167183.2445586632</x:v>
      </x:c>
      <x:c r="K100" s="50" t="n">
        <x:f>'Stress Tests'!J$50/'Stress Tests'!J$53</x:f>
        <x:v>173707.46873656227</x:v>
      </x:c>
      <x:c r="L100" s="50" t="n">
        <x:f>'Stress Tests'!K$50/'Stress Tests'!K$53</x:f>
        <x:v>180486.29678481838</x:v>
      </x:c>
      <x:c r="M100" s="50" t="n">
        <x:f>'Stress Tests'!L$50/'Stress Tests'!L$53</x:f>
        <x:v>187529.66446422593</x:v>
      </x:c>
      <x:c r="N100" s="50" t="n">
        <x:f>'Stress Tests'!M$50/'Stress Tests'!M$53</x:f>
        <x:v>194847.89527258594</x:v>
      </x:c>
      <x:c r="O100" s="50" t="n">
        <x:f>'Stress Tests'!N$50/'Stress Tests'!N$53</x:f>
        <x:v>202451.71557590636</x:v>
      </x:c>
      <x:c r="P100" s="50" t="n">
        <x:f>'Stress Tests'!O$50/'Stress Tests'!O$53</x:f>
        <x:v>210352.2703300881</x:v>
      </x:c>
      <x:c r="Q100" s="50" t="n">
        <x:f>'Stress Tests'!P$50/'Stress Tests'!P$53</x:f>
        <x:v>218561.13941614033</x:v>
      </x:c>
      <x:c r="R100" s="50" t="n">
        <x:f>'Stress Tests'!Q$50/'Stress Tests'!Q$53</x:f>
        <x:v>227090.3546128677</x:v>
      </x:c>
      <x:c r="S100" s="50" t="n">
        <x:f>'Stress Tests'!R$50/'Stress Tests'!R$53</x:f>
        <x:v>235952.41723190644</x:v>
      </x:c>
      <x:c r="T100" s="50" t="n">
        <x:f>'Stress Tests'!S$50/'Stress Tests'!S$53</x:f>
        <x:v>245160.3164409565</x:v>
      </x:c>
      <x:c r="U100" s="50" t="n">
        <x:f>'Stress Tests'!T$50/'Stress Tests'!T$53</x:f>
        <x:v>254727.54830206695</x:v>
      </x:c>
      <x:c r="V100" s="50" t="n">
        <x:f>'Stress Tests'!U$50/'Stress Tests'!U$53</x:f>
        <x:v>264668.1355528793</x:v>
      </x:c>
      <x:c r="W100" s="50" t="n">
        <x:f>'Stress Tests'!V$50/'Stress Tests'!V$53</x:f>
        <x:v>274996.64815982094</x:v>
      </x:c>
      <x:c r="X100" s="50" t="n">
        <x:f>'Stress Tests'!W$50/'Stress Tests'!W$53</x:f>
        <x:v>285728.22467337496</x:v>
      </x:c>
      <x:c r="Y100" s="50" t="n">
        <x:f>'Stress Tests'!X$50/'Stress Tests'!X$53</x:f>
        <x:v>296878.59441672615</x:v>
      </x:c>
      <x:c r="Z100" s="50" t="n">
        <x:f>'Stress Tests'!Y$50/'Stress Tests'!Y$53</x:f>
        <x:v>308464.1005403057</x:v>
      </x:c>
      <x:c r="AA100" s="50" t="n">
        <x:f>'Stress Tests'!Z$50/'Stress Tests'!Z$53</x:f>
        <x:v>320501.72397602495</x:v>
      </x:c>
      <x:c r="AB100" s="50" t="n">
        <x:f>'Stress Tests'!AA$50/'Stress Tests'!AA$53</x:f>
        <x:v>333009.1083263089</x:v>
      </x:c>
      <x:c r="AC100" s="50" t="n">
        <x:f>'Stress Tests'!AB$50/'Stress Tests'!AB$53</x:f>
        <x:v>346004.58572440874</x:v>
      </x:c>
      <x:c r="AD100" s="50" t="n">
        <x:f>'Stress Tests'!AC$50/'Stress Tests'!AC$53</x:f>
        <x:v>359507.2037038979</x:v>
      </x:c>
      <x:c r="AE100" s="50" t="n">
        <x:f>'Stress Tests'!AD$50/'Stress Tests'!AD$53</x:f>
        <x:v>373536.7531167329</x:v>
      </x:c>
      <x:c r="AF100" s="50" t="n">
        <x:f>'Stress Tests'!AE$50/'Stress Tests'!AE$53</x:f>
        <x:v>388113.79714080045</x:v>
      </x:c>
      <x:c r="AG100" s="50" t="n">
        <x:f>'Stress Tests'!AF$50/'Stress Tests'!AF$53</x:f>
        <x:v>403259.70141946594</x:v>
      </x:c>
      <x:c r="AJ100" t="n">
        <x:f>MIN(MC_Paths_Base!B100:AF100)</x:f>
        <x:v>1029031.25</x:v>
      </x:c>
      <x:c r="AK100" t="n">
        <x:f>MIN(MC_Paths_Base!B100+'Monte Carlo'!$B$32,MC_Paths_Base!C100+'Monte Carlo'!$C$32,MC_Paths_Base!D100+'Monte Carlo'!$D$32,MC_Paths_Base!E100+'Monte Carlo'!$E$32,MC_Paths_Base!F100+'Monte Carlo'!$F$32,MC_Paths_Base!G100+'Monte Carlo'!$G$32,MC_Paths_Base!H100+'Monte Carlo'!$H$32,MC_Paths_Base!I100+'Monte Carlo'!$I$32,MC_Paths_Base!J100+'Monte Carlo'!$J$32,MC_Paths_Base!K100+'Monte Carlo'!$K$32,MC_Paths_Base!L100+'Monte Carlo'!$L$32,MC_Paths_Base!M100+'Monte Carlo'!$M$32,MC_Paths_Base!N100+'Monte Carlo'!$N$32,MC_Paths_Base!O100+'Monte Carlo'!$O$32,MC_Paths_Base!P100+'Monte Carlo'!$P$32,MC_Paths_Base!Q100+'Monte Carlo'!$Q$32,MC_Paths_Base!R100+'Monte Carlo'!$R$32,MC_Paths_Base!S100+'Monte Carlo'!$S$32,MC_Paths_Base!T100+'Monte Carlo'!$T$32,MC_Paths_Base!U100+'Monte Carlo'!$U$32,MC_Paths_Base!V100+'Monte Carlo'!$V$32,MC_Paths_Base!W100+'Monte Carlo'!$W$32,MC_Paths_Base!X100+'Monte Carlo'!$X$32,MC_Paths_Base!Y100+'Monte Carlo'!$Y$32,MC_Paths_Base!Z100+'Monte Carlo'!$Z$32,MC_Paths_Base!AA100+'Monte Carlo'!$AA$32,MC_Paths_Base!AB100+'Monte Carlo'!$AB$32,MC_Paths_Base!AC100+'Monte Carlo'!$AC$32,MC_Paths_Base!AD100+'Monte Carlo'!$AD$32,MC_Paths_Base!AE100+'Monte Carlo'!$AE$32,MC_Paths_Base!AF100+'Monte Carlo'!$AF$32)</x:f>
        <x:v>937202.6841897266</x:v>
      </x:c>
      <x:c r="AL100" t="n">
        <x:f>MIN(MC_Paths_Base!B100+'Monte Carlo'!$B$34,MC_Paths_Base!C100+'Monte Carlo'!$C$34,MC_Paths_Base!D100+'Monte Carlo'!$D$34,MC_Paths_Base!E100+'Monte Carlo'!$E$34,MC_Paths_Base!F100+'Monte Carlo'!$F$34,MC_Paths_Base!G100+'Monte Carlo'!$G$34,MC_Paths_Base!H100+'Monte Carlo'!$H$34,MC_Paths_Base!I100+'Monte Carlo'!$I$34,MC_Paths_Base!J100+'Monte Carlo'!$J$34,MC_Paths_Base!K100+'Monte Carlo'!$K$34,MC_Paths_Base!L100+'Monte Carlo'!$L$34,MC_Paths_Base!M100+'Monte Carlo'!$M$34,MC_Paths_Base!N100+'Monte Carlo'!$N$34,MC_Paths_Base!O100+'Monte Carlo'!$O$34,MC_Paths_Base!P100+'Monte Carlo'!$P$34,MC_Paths_Base!Q100+'Monte Carlo'!$Q$34,MC_Paths_Base!R100+'Monte Carlo'!$R$34,MC_Paths_Base!S100+'Monte Carlo'!$S$34,MC_Paths_Base!T100+'Monte Carlo'!$T$34,MC_Paths_Base!U100+'Monte Carlo'!$U$34,MC_Paths_Base!V100+'Monte Carlo'!$V$34,MC_Paths_Base!W100+'Monte Carlo'!$W$34,MC_Paths_Base!X100+'Monte Carlo'!$X$34,MC_Paths_Base!Y100+'Monte Carlo'!$Y$34,MC_Paths_Base!Z100+'Monte Carlo'!$Z$34,MC_Paths_Base!AA100+'Monte Carlo'!$AA$34,MC_Paths_Base!AB100+'Monte Carlo'!$AB$34,MC_Paths_Base!AC100+'Monte Carlo'!$AC$34,MC_Paths_Base!AD100+'Monte Carlo'!$AD$34,MC_Paths_Base!AE100+'Monte Carlo'!$AE$34,MC_Paths_Base!AF100+'Monte Carlo'!$AF$34)</x:f>
        <x:v>749116.573280897</x:v>
      </x:c>
      <x:c r="AM100" t="n">
        <x:f>MIN(MC_Paths_Base!B100+'Monte Carlo'!$B$35,MC_Paths_Base!C100+'Monte Carlo'!$C$35,MC_Paths_Base!D100+'Monte Carlo'!$D$35,MC_Paths_Base!E100+'Monte Carlo'!$E$35,MC_Paths_Base!F100+'Monte Carlo'!$F$35,MC_Paths_Base!G100+'Monte Carlo'!$G$35,MC_Paths_Base!H100+'Monte Carlo'!$H$35,MC_Paths_Base!I100+'Monte Carlo'!$I$35,MC_Paths_Base!J100+'Monte Carlo'!$J$35,MC_Paths_Base!K100+'Monte Carlo'!$K$35,MC_Paths_Base!L100+'Monte Carlo'!$L$35,MC_Paths_Base!M100+'Monte Carlo'!$M$35,MC_Paths_Base!N100+'Monte Carlo'!$N$35,MC_Paths_Base!O100+'Monte Carlo'!$O$35,MC_Paths_Base!P100+'Monte Carlo'!$P$35,MC_Paths_Base!Q100+'Monte Carlo'!$Q$35,MC_Paths_Base!R100+'Monte Carlo'!$R$35,MC_Paths_Base!S100+'Monte Carlo'!$S$35,MC_Paths_Base!T100+'Monte Carlo'!$T$35,MC_Paths_Base!U100+'Monte Carlo'!$U$35,MC_Paths_Base!V100+'Monte Carlo'!$V$35,MC_Paths_Base!W100+'Monte Carlo'!$W$35,MC_Paths_Base!X100+'Monte Carlo'!$X$35,MC_Paths_Base!Y100+'Monte Carlo'!$Y$35,MC_Paths_Base!Z100+'Monte Carlo'!$Z$35,MC_Paths_Base!AA100+'Monte Carlo'!$AA$35,MC_Paths_Base!AB100+'Monte Carlo'!$AB$35,MC_Paths_Base!AC100+'Monte Carlo'!$AC$35,MC_Paths_Base!AD100+'Monte Carlo'!$AD$35,MC_Paths_Base!AE100+'Monte Carlo'!$AE$35,MC_Paths_Base!AF100+'Monte Carlo'!$AF$35)</x:f>
        <x:v>621943.1201771683</x:v>
      </x:c>
    </x:row>
    <x:row r="101">
      <x:c r="A101" t="s">
        <x:v>982</x:v>
      </x:c>
      <x:c r="B101" t="s">
        <x:v>148</x:v>
      </x:c>
      <x:c r="C101" s="50" t="n">
        <x:f>'Stress Tests'!B$50/'Stress Tests'!B$53</x:f>
        <x:v>181593.75000000003</x:v>
      </x:c>
      <x:c r="D101" s="50" t="n">
        <x:f>'Stress Tests'!C$50/'Stress Tests'!C$53</x:f>
        <x:v>132873.47560975613</x:v>
      </x:c>
      <x:c r="E101" s="50" t="n">
        <x:f>'Stress Tests'!D$50/'Stress Tests'!D$53</x:f>
        <x:v>138058.78197501492</x:v>
      </x:c>
      <x:c r="F101" s="50" t="n">
        <x:f>'Stress Tests'!E$50/'Stress Tests'!E$53</x:f>
        <x:v>143446.44175940574</x:v>
      </x:c>
      <x:c r="G101" s="50" t="n">
        <x:f>'Stress Tests'!F$50/'Stress Tests'!F$53</x:f>
        <x:v>149044.35168172402</x:v>
      </x:c>
      <x:c r="H101" s="50" t="n">
        <x:f>'Stress Tests'!G$50/'Stress Tests'!G$53</x:f>
        <x:v>154860.71662540105</x:v>
      </x:c>
      <x:c r="I101" s="50" t="n">
        <x:f>'Stress Tests'!H$50/'Stress Tests'!H$53</x:f>
        <x:v>160904.0616644411</x:v>
      </x:c>
      <x:c r="J101" s="50" t="n">
        <x:f>'Stress Tests'!I$50/'Stress Tests'!I$53</x:f>
        <x:v>167183.2445586632</x:v>
      </x:c>
      <x:c r="K101" s="50" t="n">
        <x:f>'Stress Tests'!J$50/'Stress Tests'!J$53</x:f>
        <x:v>173707.46873656227</x:v>
      </x:c>
      <x:c r="L101" s="50" t="n">
        <x:f>'Stress Tests'!K$50/'Stress Tests'!K$53</x:f>
        <x:v>180486.29678481838</x:v>
      </x:c>
      <x:c r="M101" s="50" t="n">
        <x:f>'Stress Tests'!L$50/'Stress Tests'!L$53</x:f>
        <x:v>187529.66446422593</x:v>
      </x:c>
      <x:c r="N101" s="50" t="n">
        <x:f>'Stress Tests'!M$50/'Stress Tests'!M$53</x:f>
        <x:v>194847.89527258594</x:v>
      </x:c>
      <x:c r="O101" s="50" t="n">
        <x:f>'Stress Tests'!N$50/'Stress Tests'!N$53</x:f>
        <x:v>202451.71557590636</x:v>
      </x:c>
      <x:c r="P101" s="50" t="n">
        <x:f>'Stress Tests'!O$50/'Stress Tests'!O$53</x:f>
        <x:v>210352.2703300881</x:v>
      </x:c>
      <x:c r="Q101" s="50" t="n">
        <x:f>'Stress Tests'!P$50/'Stress Tests'!P$53</x:f>
        <x:v>218561.13941614033</x:v>
      </x:c>
      <x:c r="R101" s="50" t="n">
        <x:f>'Stress Tests'!Q$50/'Stress Tests'!Q$53</x:f>
        <x:v>227090.3546128677</x:v>
      </x:c>
      <x:c r="S101" s="50" t="n">
        <x:f>'Stress Tests'!R$50/'Stress Tests'!R$53</x:f>
        <x:v>235952.41723190644</x:v>
      </x:c>
      <x:c r="T101" s="50" t="n">
        <x:f>'Stress Tests'!S$50/'Stress Tests'!S$53</x:f>
        <x:v>245160.3164409565</x:v>
      </x:c>
      <x:c r="U101" s="50" t="n">
        <x:f>'Stress Tests'!T$50/'Stress Tests'!T$53</x:f>
        <x:v>254727.54830206695</x:v>
      </x:c>
      <x:c r="V101" s="50" t="n">
        <x:f>'Stress Tests'!U$50/'Stress Tests'!U$53</x:f>
        <x:v>264668.1355528793</x:v>
      </x:c>
      <x:c r="W101" s="50" t="n">
        <x:f>'Stress Tests'!V$50/'Stress Tests'!V$53</x:f>
        <x:v>274996.64815982094</x:v>
      </x:c>
      <x:c r="X101" s="50" t="n">
        <x:f>'Stress Tests'!W$50/'Stress Tests'!W$53</x:f>
        <x:v>285728.22467337496</x:v>
      </x:c>
      <x:c r="Y101" s="50" t="n">
        <x:f>'Stress Tests'!X$50/'Stress Tests'!X$53</x:f>
        <x:v>296878.59441672615</x:v>
      </x:c>
      <x:c r="Z101" s="50" t="n">
        <x:f>'Stress Tests'!Y$50/'Stress Tests'!Y$53</x:f>
        <x:v>308464.1005403057</x:v>
      </x:c>
      <x:c r="AA101" s="50" t="n">
        <x:f>'Stress Tests'!Z$50/'Stress Tests'!Z$53</x:f>
        <x:v>320501.72397602495</x:v>
      </x:c>
      <x:c r="AB101" s="50" t="n">
        <x:f>'Stress Tests'!AA$50/'Stress Tests'!AA$53</x:f>
        <x:v>333009.1083263089</x:v>
      </x:c>
      <x:c r="AC101" s="50" t="n">
        <x:f>'Stress Tests'!AB$50/'Stress Tests'!AB$53</x:f>
        <x:v>346004.58572440874</x:v>
      </x:c>
      <x:c r="AD101" s="50" t="n">
        <x:f>'Stress Tests'!AC$50/'Stress Tests'!AC$53</x:f>
        <x:v>359507.2037038979</x:v>
      </x:c>
      <x:c r="AE101" s="50" t="n">
        <x:f>'Stress Tests'!AD$50/'Stress Tests'!AD$53</x:f>
        <x:v>373536.7531167329</x:v>
      </x:c>
      <x:c r="AF101" s="50" t="n">
        <x:f>'Stress Tests'!AE$50/'Stress Tests'!AE$53</x:f>
        <x:v>388113.79714080045</x:v>
      </x:c>
      <x:c r="AG101" s="50" t="n">
        <x:f>'Stress Tests'!AF$50/'Stress Tests'!AF$53</x:f>
        <x:v>403259.70141946594</x:v>
      </x:c>
      <x:c r="AJ101" t="n">
        <x:f>MIN(MC_Paths_Base!B101:AF101)</x:f>
        <x:v>951650.04680906</x:v>
      </x:c>
      <x:c r="AK101" t="n">
        <x:f>MIN(MC_Paths_Base!B101+'Monte Carlo'!$B$32,MC_Paths_Base!C101+'Monte Carlo'!$C$32,MC_Paths_Base!D101+'Monte Carlo'!$D$32,MC_Paths_Base!E101+'Monte Carlo'!$E$32,MC_Paths_Base!F101+'Monte Carlo'!$F$32,MC_Paths_Base!G101+'Monte Carlo'!$G$32,MC_Paths_Base!H101+'Monte Carlo'!$H$32,MC_Paths_Base!I101+'Monte Carlo'!$I$32,MC_Paths_Base!J101+'Monte Carlo'!$J$32,MC_Paths_Base!K101+'Monte Carlo'!$K$32,MC_Paths_Base!L101+'Monte Carlo'!$L$32,MC_Paths_Base!M101+'Monte Carlo'!$M$32,MC_Paths_Base!N101+'Monte Carlo'!$N$32,MC_Paths_Base!O101+'Monte Carlo'!$O$32,MC_Paths_Base!P101+'Monte Carlo'!$P$32,MC_Paths_Base!Q101+'Monte Carlo'!$Q$32,MC_Paths_Base!R101+'Monte Carlo'!$R$32,MC_Paths_Base!S101+'Monte Carlo'!$S$32,MC_Paths_Base!T101+'Monte Carlo'!$T$32,MC_Paths_Base!U101+'Monte Carlo'!$U$32,MC_Paths_Base!V101+'Monte Carlo'!$V$32,MC_Paths_Base!W101+'Monte Carlo'!$W$32,MC_Paths_Base!X101+'Monte Carlo'!$X$32,MC_Paths_Base!Y101+'Monte Carlo'!$Y$32,MC_Paths_Base!Z101+'Monte Carlo'!$Z$32,MC_Paths_Base!AA101+'Monte Carlo'!$AA$32,MC_Paths_Base!AB101+'Monte Carlo'!$AB$32,MC_Paths_Base!AC101+'Monte Carlo'!$AC$32,MC_Paths_Base!AD101+'Monte Carlo'!$AD$32,MC_Paths_Base!AE101+'Monte Carlo'!$AE$32,MC_Paths_Base!AF101+'Monte Carlo'!$AF$32)</x:f>
        <x:v>750477.3864774613</x:v>
      </x:c>
      <x:c r="AL101" t="n">
        <x:f>MIN(MC_Paths_Base!B101+'Monte Carlo'!$B$34,MC_Paths_Base!C101+'Monte Carlo'!$C$34,MC_Paths_Base!D101+'Monte Carlo'!$D$34,MC_Paths_Base!E101+'Monte Carlo'!$E$34,MC_Paths_Base!F101+'Monte Carlo'!$F$34,MC_Paths_Base!G101+'Monte Carlo'!$G$34,MC_Paths_Base!H101+'Monte Carlo'!$H$34,MC_Paths_Base!I101+'Monte Carlo'!$I$34,MC_Paths_Base!J101+'Monte Carlo'!$J$34,MC_Paths_Base!K101+'Monte Carlo'!$K$34,MC_Paths_Base!L101+'Monte Carlo'!$L$34,MC_Paths_Base!M101+'Monte Carlo'!$M$34,MC_Paths_Base!N101+'Monte Carlo'!$N$34,MC_Paths_Base!O101+'Monte Carlo'!$O$34,MC_Paths_Base!P101+'Monte Carlo'!$P$34,MC_Paths_Base!Q101+'Monte Carlo'!$Q$34,MC_Paths_Base!R101+'Monte Carlo'!$R$34,MC_Paths_Base!S101+'Monte Carlo'!$S$34,MC_Paths_Base!T101+'Monte Carlo'!$T$34,MC_Paths_Base!U101+'Monte Carlo'!$U$34,MC_Paths_Base!V101+'Monte Carlo'!$V$34,MC_Paths_Base!W101+'Monte Carlo'!$W$34,MC_Paths_Base!X101+'Monte Carlo'!$X$34,MC_Paths_Base!Y101+'Monte Carlo'!$Y$34,MC_Paths_Base!Z101+'Monte Carlo'!$Z$34,MC_Paths_Base!AA101+'Monte Carlo'!$AA$34,MC_Paths_Base!AB101+'Monte Carlo'!$AB$34,MC_Paths_Base!AC101+'Monte Carlo'!$AC$34,MC_Paths_Base!AD101+'Monte Carlo'!$AD$34,MC_Paths_Base!AE101+'Monte Carlo'!$AE$34,MC_Paths_Base!AF101+'Monte Carlo'!$AF$34)</x:f>
        <x:v>330439.1926481731</x:v>
      </x:c>
      <x:c r="AM101" t="n">
        <x:f>MIN(MC_Paths_Base!B101+'Monte Carlo'!$B$35,MC_Paths_Base!C101+'Monte Carlo'!$C$35,MC_Paths_Base!D101+'Monte Carlo'!$D$35,MC_Paths_Base!E101+'Monte Carlo'!$E$35,MC_Paths_Base!F101+'Monte Carlo'!$F$35,MC_Paths_Base!G101+'Monte Carlo'!$G$35,MC_Paths_Base!H101+'Monte Carlo'!$H$35,MC_Paths_Base!I101+'Monte Carlo'!$I$35,MC_Paths_Base!J101+'Monte Carlo'!$J$35,MC_Paths_Base!K101+'Monte Carlo'!$K$35,MC_Paths_Base!L101+'Monte Carlo'!$L$35,MC_Paths_Base!M101+'Monte Carlo'!$M$35,MC_Paths_Base!N101+'Monte Carlo'!$N$35,MC_Paths_Base!O101+'Monte Carlo'!$O$35,MC_Paths_Base!P101+'Monte Carlo'!$P$35,MC_Paths_Base!Q101+'Monte Carlo'!$Q$35,MC_Paths_Base!R101+'Monte Carlo'!$R$35,MC_Paths_Base!S101+'Monte Carlo'!$S$35,MC_Paths_Base!T101+'Monte Carlo'!$T$35,MC_Paths_Base!U101+'Monte Carlo'!$U$35,MC_Paths_Base!V101+'Monte Carlo'!$V$35,MC_Paths_Base!W101+'Monte Carlo'!$W$35,MC_Paths_Base!X101+'Monte Carlo'!$X$35,MC_Paths_Base!Y101+'Monte Carlo'!$Y$35,MC_Paths_Base!Z101+'Monte Carlo'!$Z$35,MC_Paths_Base!AA101+'Monte Carlo'!$AA$35,MC_Paths_Base!AB101+'Monte Carlo'!$AB$35,MC_Paths_Base!AC101+'Monte Carlo'!$AC$35,MC_Paths_Base!AD101+'Monte Carlo'!$AD$35,MC_Paths_Base!AE101+'Monte Carlo'!$AE$35,MC_Paths_Base!AF101+'Monte Carlo'!$AF$35)</x:f>
        <x:v>258506.03828375065</x:v>
      </x:c>
    </x:row>
    <x:row r="102">
      <x:c r="A102" t="s">
        <x:v>982</x:v>
      </x:c>
      <x:c r="B102" t="s">
        <x:v>151</x:v>
      </x:c>
      <x:c r="C102" s="50" t="n">
        <x:f>'Stress Tests'!B$50/'Stress Tests'!B$53</x:f>
        <x:v>181593.75000000003</x:v>
      </x:c>
      <x:c r="D102" s="50" t="n">
        <x:f>'Stress Tests'!C$50/'Stress Tests'!C$53</x:f>
        <x:v>132873.47560975613</x:v>
      </x:c>
      <x:c r="E102" s="50" t="n">
        <x:f>'Stress Tests'!D$50/'Stress Tests'!D$53</x:f>
        <x:v>138058.78197501492</x:v>
      </x:c>
      <x:c r="F102" s="50" t="n">
        <x:f>'Stress Tests'!E$50/'Stress Tests'!E$53</x:f>
        <x:v>143446.44175940574</x:v>
      </x:c>
      <x:c r="G102" s="50" t="n">
        <x:f>'Stress Tests'!F$50/'Stress Tests'!F$53</x:f>
        <x:v>149044.35168172402</x:v>
      </x:c>
      <x:c r="H102" s="50" t="n">
        <x:f>'Stress Tests'!G$50/'Stress Tests'!G$53</x:f>
        <x:v>154860.71662540105</x:v>
      </x:c>
      <x:c r="I102" s="50" t="n">
        <x:f>'Stress Tests'!H$50/'Stress Tests'!H$53</x:f>
        <x:v>160904.0616644411</x:v>
      </x:c>
      <x:c r="J102" s="50" t="n">
        <x:f>'Stress Tests'!I$50/'Stress Tests'!I$53</x:f>
        <x:v>167183.2445586632</x:v>
      </x:c>
      <x:c r="K102" s="50" t="n">
        <x:f>'Stress Tests'!J$50/'Stress Tests'!J$53</x:f>
        <x:v>173707.46873656227</x:v>
      </x:c>
      <x:c r="L102" s="50" t="n">
        <x:f>'Stress Tests'!K$50/'Stress Tests'!K$53</x:f>
        <x:v>180486.29678481838</x:v>
      </x:c>
      <x:c r="M102" s="50" t="n">
        <x:f>'Stress Tests'!L$50/'Stress Tests'!L$53</x:f>
        <x:v>187529.66446422593</x:v>
      </x:c>
      <x:c r="N102" s="50" t="n">
        <x:f>'Stress Tests'!M$50/'Stress Tests'!M$53</x:f>
        <x:v>194847.89527258594</x:v>
      </x:c>
      <x:c r="O102" s="50" t="n">
        <x:f>'Stress Tests'!N$50/'Stress Tests'!N$53</x:f>
        <x:v>202451.71557590636</x:v>
      </x:c>
      <x:c r="P102" s="50" t="n">
        <x:f>'Stress Tests'!O$50/'Stress Tests'!O$53</x:f>
        <x:v>210352.2703300881</x:v>
      </x:c>
      <x:c r="Q102" s="50" t="n">
        <x:f>'Stress Tests'!P$50/'Stress Tests'!P$53</x:f>
        <x:v>218561.13941614033</x:v>
      </x:c>
      <x:c r="R102" s="50" t="n">
        <x:f>'Stress Tests'!Q$50/'Stress Tests'!Q$53</x:f>
        <x:v>227090.3546128677</x:v>
      </x:c>
      <x:c r="S102" s="50" t="n">
        <x:f>'Stress Tests'!R$50/'Stress Tests'!R$53</x:f>
        <x:v>235952.41723190644</x:v>
      </x:c>
      <x:c r="T102" s="50" t="n">
        <x:f>'Stress Tests'!S$50/'Stress Tests'!S$53</x:f>
        <x:v>245160.3164409565</x:v>
      </x:c>
      <x:c r="U102" s="50" t="n">
        <x:f>'Stress Tests'!T$50/'Stress Tests'!T$53</x:f>
        <x:v>254727.54830206695</x:v>
      </x:c>
      <x:c r="V102" s="50" t="n">
        <x:f>'Stress Tests'!U$50/'Stress Tests'!U$53</x:f>
        <x:v>264668.1355528793</x:v>
      </x:c>
      <x:c r="W102" s="50" t="n">
        <x:f>'Stress Tests'!V$50/'Stress Tests'!V$53</x:f>
        <x:v>274996.64815982094</x:v>
      </x:c>
      <x:c r="X102" s="50" t="n">
        <x:f>'Stress Tests'!W$50/'Stress Tests'!W$53</x:f>
        <x:v>285728.22467337496</x:v>
      </x:c>
      <x:c r="Y102" s="50" t="n">
        <x:f>'Stress Tests'!X$50/'Stress Tests'!X$53</x:f>
        <x:v>296878.59441672615</x:v>
      </x:c>
      <x:c r="Z102" s="50" t="n">
        <x:f>'Stress Tests'!Y$50/'Stress Tests'!Y$53</x:f>
        <x:v>308464.1005403057</x:v>
      </x:c>
      <x:c r="AA102" s="50" t="n">
        <x:f>'Stress Tests'!Z$50/'Stress Tests'!Z$53</x:f>
        <x:v>320501.72397602495</x:v>
      </x:c>
      <x:c r="AB102" s="50" t="n">
        <x:f>'Stress Tests'!AA$50/'Stress Tests'!AA$53</x:f>
        <x:v>333009.1083263089</x:v>
      </x:c>
      <x:c r="AC102" s="50" t="n">
        <x:f>'Stress Tests'!AB$50/'Stress Tests'!AB$53</x:f>
        <x:v>346004.58572440874</x:v>
      </x:c>
      <x:c r="AD102" s="50" t="n">
        <x:f>'Stress Tests'!AC$50/'Stress Tests'!AC$53</x:f>
        <x:v>359507.2037038979</x:v>
      </x:c>
      <x:c r="AE102" s="50" t="n">
        <x:f>'Stress Tests'!AD$50/'Stress Tests'!AD$53</x:f>
        <x:v>373536.7531167329</x:v>
      </x:c>
      <x:c r="AF102" s="50" t="n">
        <x:f>'Stress Tests'!AE$50/'Stress Tests'!AE$53</x:f>
        <x:v>388113.79714080045</x:v>
      </x:c>
      <x:c r="AG102" s="50" t="n">
        <x:f>'Stress Tests'!AF$50/'Stress Tests'!AF$53</x:f>
        <x:v>403259.70141946594</x:v>
      </x:c>
      <x:c r="AJ102" t="n">
        <x:f>MIN(MC_Paths_Base!B102:AF102)</x:f>
        <x:v>788940.9408557573</x:v>
      </x:c>
      <x:c r="AK102" t="n">
        <x:f>MIN(MC_Paths_Base!B102+'Monte Carlo'!$B$32,MC_Paths_Base!C102+'Monte Carlo'!$C$32,MC_Paths_Base!D102+'Monte Carlo'!$D$32,MC_Paths_Base!E102+'Monte Carlo'!$E$32,MC_Paths_Base!F102+'Monte Carlo'!$F$32,MC_Paths_Base!G102+'Monte Carlo'!$G$32,MC_Paths_Base!H102+'Monte Carlo'!$H$32,MC_Paths_Base!I102+'Monte Carlo'!$I$32,MC_Paths_Base!J102+'Monte Carlo'!$J$32,MC_Paths_Base!K102+'Monte Carlo'!$K$32,MC_Paths_Base!L102+'Monte Carlo'!$L$32,MC_Paths_Base!M102+'Monte Carlo'!$M$32,MC_Paths_Base!N102+'Monte Carlo'!$N$32,MC_Paths_Base!O102+'Monte Carlo'!$O$32,MC_Paths_Base!P102+'Monte Carlo'!$P$32,MC_Paths_Base!Q102+'Monte Carlo'!$Q$32,MC_Paths_Base!R102+'Monte Carlo'!$R$32,MC_Paths_Base!S102+'Monte Carlo'!$S$32,MC_Paths_Base!T102+'Monte Carlo'!$T$32,MC_Paths_Base!U102+'Monte Carlo'!$U$32,MC_Paths_Base!V102+'Monte Carlo'!$V$32,MC_Paths_Base!W102+'Monte Carlo'!$W$32,MC_Paths_Base!X102+'Monte Carlo'!$X$32,MC_Paths_Base!Y102+'Monte Carlo'!$Y$32,MC_Paths_Base!Z102+'Monte Carlo'!$Z$32,MC_Paths_Base!AA102+'Monte Carlo'!$AA$32,MC_Paths_Base!AB102+'Monte Carlo'!$AB$32,MC_Paths_Base!AC102+'Monte Carlo'!$AC$32,MC_Paths_Base!AD102+'Monte Carlo'!$AD$32,MC_Paths_Base!AE102+'Monte Carlo'!$AE$32,MC_Paths_Base!AF102+'Monte Carlo'!$AF$32)</x:f>
        <x:v>585054.3711072685</x:v>
      </x:c>
      <x:c r="AL102" t="n">
        <x:f>MIN(MC_Paths_Base!B102+'Monte Carlo'!$B$34,MC_Paths_Base!C102+'Monte Carlo'!$C$34,MC_Paths_Base!D102+'Monte Carlo'!$D$34,MC_Paths_Base!E102+'Monte Carlo'!$E$34,MC_Paths_Base!F102+'Monte Carlo'!$F$34,MC_Paths_Base!G102+'Monte Carlo'!$G$34,MC_Paths_Base!H102+'Monte Carlo'!$H$34,MC_Paths_Base!I102+'Monte Carlo'!$I$34,MC_Paths_Base!J102+'Monte Carlo'!$J$34,MC_Paths_Base!K102+'Monte Carlo'!$K$34,MC_Paths_Base!L102+'Monte Carlo'!$L$34,MC_Paths_Base!M102+'Monte Carlo'!$M$34,MC_Paths_Base!N102+'Monte Carlo'!$N$34,MC_Paths_Base!O102+'Monte Carlo'!$O$34,MC_Paths_Base!P102+'Monte Carlo'!$P$34,MC_Paths_Base!Q102+'Monte Carlo'!$Q$34,MC_Paths_Base!R102+'Monte Carlo'!$R$34,MC_Paths_Base!S102+'Monte Carlo'!$S$34,MC_Paths_Base!T102+'Monte Carlo'!$T$34,MC_Paths_Base!U102+'Monte Carlo'!$U$34,MC_Paths_Base!V102+'Monte Carlo'!$V$34,MC_Paths_Base!W102+'Monte Carlo'!$W$34,MC_Paths_Base!X102+'Monte Carlo'!$X$34,MC_Paths_Base!Y102+'Monte Carlo'!$Y$34,MC_Paths_Base!Z102+'Monte Carlo'!$Z$34,MC_Paths_Base!AA102+'Monte Carlo'!$AA$34,MC_Paths_Base!AB102+'Monte Carlo'!$AB$34,MC_Paths_Base!AC102+'Monte Carlo'!$AC$34,MC_Paths_Base!AD102+'Monte Carlo'!$AD$34,MC_Paths_Base!AE102+'Monte Carlo'!$AE$34,MC_Paths_Base!AF102+'Monte Carlo'!$AF$34)</x:f>
        <x:v>372382.82332096365</x:v>
      </x:c>
      <x:c r="AM102" t="n">
        <x:f>MIN(MC_Paths_Base!B102+'Monte Carlo'!$B$35,MC_Paths_Base!C102+'Monte Carlo'!$C$35,MC_Paths_Base!D102+'Monte Carlo'!$D$35,MC_Paths_Base!E102+'Monte Carlo'!$E$35,MC_Paths_Base!F102+'Monte Carlo'!$F$35,MC_Paths_Base!G102+'Monte Carlo'!$G$35,MC_Paths_Base!H102+'Monte Carlo'!$H$35,MC_Paths_Base!I102+'Monte Carlo'!$I$35,MC_Paths_Base!J102+'Monte Carlo'!$J$35,MC_Paths_Base!K102+'Monte Carlo'!$K$35,MC_Paths_Base!L102+'Monte Carlo'!$L$35,MC_Paths_Base!M102+'Monte Carlo'!$M$35,MC_Paths_Base!N102+'Monte Carlo'!$N$35,MC_Paths_Base!O102+'Monte Carlo'!$O$35,MC_Paths_Base!P102+'Monte Carlo'!$P$35,MC_Paths_Base!Q102+'Monte Carlo'!$Q$35,MC_Paths_Base!R102+'Monte Carlo'!$R$35,MC_Paths_Base!S102+'Monte Carlo'!$S$35,MC_Paths_Base!T102+'Monte Carlo'!$T$35,MC_Paths_Base!U102+'Monte Carlo'!$U$35,MC_Paths_Base!V102+'Monte Carlo'!$V$35,MC_Paths_Base!W102+'Monte Carlo'!$W$35,MC_Paths_Base!X102+'Monte Carlo'!$X$35,MC_Paths_Base!Y102+'Monte Carlo'!$Y$35,MC_Paths_Base!Z102+'Monte Carlo'!$Z$35,MC_Paths_Base!AA102+'Monte Carlo'!$AA$35,MC_Paths_Base!AB102+'Monte Carlo'!$AB$35,MC_Paths_Base!AC102+'Monte Carlo'!$AC$35,MC_Paths_Base!AD102+'Monte Carlo'!$AD$35,MC_Paths_Base!AE102+'Monte Carlo'!$AE$35,MC_Paths_Base!AF102+'Monte Carlo'!$AF$35)</x:f>
        <x:v>249302.9354338938</x:v>
      </x:c>
    </x:row>
    <x:row r="103">
      <x:c r="C103" s="50"/>
      <x:c r="D103" s="50"/>
      <x:c r="E103" s="50"/>
      <x:c r="F103" s="50"/>
      <x:c r="G103" s="50"/>
      <x:c r="H103" s="50"/>
      <x:c r="I103" s="50"/>
      <x:c r="J103" s="50"/>
      <x:c r="K103" s="50"/>
      <x:c r="L103" s="50"/>
      <x:c r="M103" s="50"/>
      <x:c r="N103" s="50"/>
      <x:c r="O103" s="50"/>
      <x:c r="P103" s="50"/>
      <x:c r="Q103" s="50"/>
      <x:c r="R103" s="50"/>
      <x:c r="S103" s="50"/>
      <x:c r="T103" s="50"/>
      <x:c r="U103" s="50"/>
      <x:c r="V103" s="50"/>
      <x:c r="W103" s="50"/>
      <x:c r="X103" s="50"/>
      <x:c r="Y103" s="50"/>
      <x:c r="Z103" s="50"/>
      <x:c r="AA103" s="50"/>
      <x:c r="AB103" s="50"/>
      <x:c r="AC103" s="50"/>
      <x:c r="AD103" s="50"/>
      <x:c r="AE103" s="50"/>
      <x:c r="AF103" s="50"/>
      <x:c r="AG103" s="50"/>
      <x:c r="AJ103" t="n">
        <x:f>MIN(MC_Paths_Base!B103:AF103)</x:f>
        <x:v>1029031.25</x:v>
      </x:c>
      <x:c r="AK103" t="n">
        <x:f>MIN(MC_Paths_Base!B103+'Monte Carlo'!$B$32,MC_Paths_Base!C103+'Monte Carlo'!$C$32,MC_Paths_Base!D103+'Monte Carlo'!$D$32,MC_Paths_Base!E103+'Monte Carlo'!$E$32,MC_Paths_Base!F103+'Monte Carlo'!$F$32,MC_Paths_Base!G103+'Monte Carlo'!$G$32,MC_Paths_Base!H103+'Monte Carlo'!$H$32,MC_Paths_Base!I103+'Monte Carlo'!$I$32,MC_Paths_Base!J103+'Monte Carlo'!$J$32,MC_Paths_Base!K103+'Monte Carlo'!$K$32,MC_Paths_Base!L103+'Monte Carlo'!$L$32,MC_Paths_Base!M103+'Monte Carlo'!$M$32,MC_Paths_Base!N103+'Monte Carlo'!$N$32,MC_Paths_Base!O103+'Monte Carlo'!$O$32,MC_Paths_Base!P103+'Monte Carlo'!$P$32,MC_Paths_Base!Q103+'Monte Carlo'!$Q$32,MC_Paths_Base!R103+'Monte Carlo'!$R$32,MC_Paths_Base!S103+'Monte Carlo'!$S$32,MC_Paths_Base!T103+'Monte Carlo'!$T$32,MC_Paths_Base!U103+'Monte Carlo'!$U$32,MC_Paths_Base!V103+'Monte Carlo'!$V$32,MC_Paths_Base!W103+'Monte Carlo'!$W$32,MC_Paths_Base!X103+'Monte Carlo'!$X$32,MC_Paths_Base!Y103+'Monte Carlo'!$Y$32,MC_Paths_Base!Z103+'Monte Carlo'!$Z$32,MC_Paths_Base!AA103+'Monte Carlo'!$AA$32,MC_Paths_Base!AB103+'Monte Carlo'!$AB$32,MC_Paths_Base!AC103+'Monte Carlo'!$AC$32,MC_Paths_Base!AD103+'Monte Carlo'!$AD$32,MC_Paths_Base!AE103+'Monte Carlo'!$AE$32,MC_Paths_Base!AF103+'Monte Carlo'!$AF$32)</x:f>
        <x:v>828471.9045516883</x:v>
      </x:c>
      <x:c r="AL103" t="n">
        <x:f>MIN(MC_Paths_Base!B103+'Monte Carlo'!$B$34,MC_Paths_Base!C103+'Monte Carlo'!$C$34,MC_Paths_Base!D103+'Monte Carlo'!$D$34,MC_Paths_Base!E103+'Monte Carlo'!$E$34,MC_Paths_Base!F103+'Monte Carlo'!$F$34,MC_Paths_Base!G103+'Monte Carlo'!$G$34,MC_Paths_Base!H103+'Monte Carlo'!$H$34,MC_Paths_Base!I103+'Monte Carlo'!$I$34,MC_Paths_Base!J103+'Monte Carlo'!$J$34,MC_Paths_Base!K103+'Monte Carlo'!$K$34,MC_Paths_Base!L103+'Monte Carlo'!$L$34,MC_Paths_Base!M103+'Monte Carlo'!$M$34,MC_Paths_Base!N103+'Monte Carlo'!$N$34,MC_Paths_Base!O103+'Monte Carlo'!$O$34,MC_Paths_Base!P103+'Monte Carlo'!$P$34,MC_Paths_Base!Q103+'Monte Carlo'!$Q$34,MC_Paths_Base!R103+'Monte Carlo'!$R$34,MC_Paths_Base!S103+'Monte Carlo'!$S$34,MC_Paths_Base!T103+'Monte Carlo'!$T$34,MC_Paths_Base!U103+'Monte Carlo'!$U$34,MC_Paths_Base!V103+'Monte Carlo'!$V$34,MC_Paths_Base!W103+'Monte Carlo'!$W$34,MC_Paths_Base!X103+'Monte Carlo'!$X$34,MC_Paths_Base!Y103+'Monte Carlo'!$Y$34,MC_Paths_Base!Z103+'Monte Carlo'!$Z$34,MC_Paths_Base!AA103+'Monte Carlo'!$AA$34,MC_Paths_Base!AB103+'Monte Carlo'!$AB$34,MC_Paths_Base!AC103+'Monte Carlo'!$AC$34,MC_Paths_Base!AD103+'Monte Carlo'!$AD$34,MC_Paths_Base!AE103+'Monte Carlo'!$AE$34,MC_Paths_Base!AF103+'Monte Carlo'!$AF$34)</x:f>
        <x:v>-17373.238748913398</x:v>
      </x:c>
      <x:c r="AM103" t="n">
        <x:f>MIN(MC_Paths_Base!B103+'Monte Carlo'!$B$35,MC_Paths_Base!C103+'Monte Carlo'!$C$35,MC_Paths_Base!D103+'Monte Carlo'!$D$35,MC_Paths_Base!E103+'Monte Carlo'!$E$35,MC_Paths_Base!F103+'Monte Carlo'!$F$35,MC_Paths_Base!G103+'Monte Carlo'!$G$35,MC_Paths_Base!H103+'Monte Carlo'!$H$35,MC_Paths_Base!I103+'Monte Carlo'!$I$35,MC_Paths_Base!J103+'Monte Carlo'!$J$35,MC_Paths_Base!K103+'Monte Carlo'!$K$35,MC_Paths_Base!L103+'Monte Carlo'!$L$35,MC_Paths_Base!M103+'Monte Carlo'!$M$35,MC_Paths_Base!N103+'Monte Carlo'!$N$35,MC_Paths_Base!O103+'Monte Carlo'!$O$35,MC_Paths_Base!P103+'Monte Carlo'!$P$35,MC_Paths_Base!Q103+'Monte Carlo'!$Q$35,MC_Paths_Base!R103+'Monte Carlo'!$R$35,MC_Paths_Base!S103+'Monte Carlo'!$S$35,MC_Paths_Base!T103+'Monte Carlo'!$T$35,MC_Paths_Base!U103+'Monte Carlo'!$U$35,MC_Paths_Base!V103+'Monte Carlo'!$V$35,MC_Paths_Base!W103+'Monte Carlo'!$W$35,MC_Paths_Base!X103+'Monte Carlo'!$X$35,MC_Paths_Base!Y103+'Monte Carlo'!$Y$35,MC_Paths_Base!Z103+'Monte Carlo'!$Z$35,MC_Paths_Base!AA103+'Monte Carlo'!$AA$35,MC_Paths_Base!AB103+'Monte Carlo'!$AB$35,MC_Paths_Base!AC103+'Monte Carlo'!$AC$35,MC_Paths_Base!AD103+'Monte Carlo'!$AD$35,MC_Paths_Base!AE103+'Monte Carlo'!$AE$35,MC_Paths_Base!AF103+'Monte Carlo'!$AF$35)</x:f>
        <x:v>-35027.405725617195</x:v>
      </x:c>
    </x:row>
    <x:row r="104">
      <x:c r="A104" s="41" t="s">
        <x:v>1068</x:v>
      </x:c>
      <x:c r="B104" s="4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1"/>
      <x:c r="N104" s="51"/>
      <x:c r="O104" s="51"/>
      <x:c r="P104" s="51"/>
      <x:c r="Q104" s="51"/>
      <x:c r="R104" s="51"/>
      <x:c r="S104" s="51"/>
      <x:c r="T104" s="51"/>
      <x:c r="U104" s="51"/>
      <x:c r="V104" s="51"/>
      <x:c r="W104" s="51"/>
      <x:c r="X104" s="51"/>
      <x:c r="Y104" s="51"/>
      <x:c r="Z104" s="51"/>
      <x:c r="AA104" s="51"/>
      <x:c r="AB104" s="51"/>
      <x:c r="AC104" s="51"/>
      <x:c r="AD104" s="51"/>
      <x:c r="AE104" s="51"/>
      <x:c r="AF104" s="51"/>
      <x:c r="AG104" s="51"/>
      <x:c r="AJ104" t="n">
        <x:f>MIN(MC_Paths_Base!B104:AF104)</x:f>
        <x:v>775149.8396958966</x:v>
      </x:c>
      <x:c r="AK104" t="n">
        <x:f>MIN(MC_Paths_Base!B104+'Monte Carlo'!$B$32,MC_Paths_Base!C104+'Monte Carlo'!$C$32,MC_Paths_Base!D104+'Monte Carlo'!$D$32,MC_Paths_Base!E104+'Monte Carlo'!$E$32,MC_Paths_Base!F104+'Monte Carlo'!$F$32,MC_Paths_Base!G104+'Monte Carlo'!$G$32,MC_Paths_Base!H104+'Monte Carlo'!$H$32,MC_Paths_Base!I104+'Monte Carlo'!$I$32,MC_Paths_Base!J104+'Monte Carlo'!$J$32,MC_Paths_Base!K104+'Monte Carlo'!$K$32,MC_Paths_Base!L104+'Monte Carlo'!$L$32,MC_Paths_Base!M104+'Monte Carlo'!$M$32,MC_Paths_Base!N104+'Monte Carlo'!$N$32,MC_Paths_Base!O104+'Monte Carlo'!$O$32,MC_Paths_Base!P104+'Monte Carlo'!$P$32,MC_Paths_Base!Q104+'Monte Carlo'!$Q$32,MC_Paths_Base!R104+'Monte Carlo'!$R$32,MC_Paths_Base!S104+'Monte Carlo'!$S$32,MC_Paths_Base!T104+'Monte Carlo'!$T$32,MC_Paths_Base!U104+'Monte Carlo'!$U$32,MC_Paths_Base!V104+'Monte Carlo'!$V$32,MC_Paths_Base!W104+'Monte Carlo'!$W$32,MC_Paths_Base!X104+'Monte Carlo'!$X$32,MC_Paths_Base!Y104+'Monte Carlo'!$Y$32,MC_Paths_Base!Z104+'Monte Carlo'!$Z$32,MC_Paths_Base!AA104+'Monte Carlo'!$AA$32,MC_Paths_Base!AB104+'Monte Carlo'!$AB$32,MC_Paths_Base!AC104+'Monte Carlo'!$AC$32,MC_Paths_Base!AD104+'Monte Carlo'!$AD$32,MC_Paths_Base!AE104+'Monte Carlo'!$AE$32,MC_Paths_Base!AF104+'Monte Carlo'!$AF$32)</x:f>
        <x:v>548533.594691841</x:v>
      </x:c>
      <x:c r="AL104" t="n">
        <x:f>MIN(MC_Paths_Base!B104+'Monte Carlo'!$B$34,MC_Paths_Base!C104+'Monte Carlo'!$C$34,MC_Paths_Base!D104+'Monte Carlo'!$D$34,MC_Paths_Base!E104+'Monte Carlo'!$E$34,MC_Paths_Base!F104+'Monte Carlo'!$F$34,MC_Paths_Base!G104+'Monte Carlo'!$G$34,MC_Paths_Base!H104+'Monte Carlo'!$H$34,MC_Paths_Base!I104+'Monte Carlo'!$I$34,MC_Paths_Base!J104+'Monte Carlo'!$J$34,MC_Paths_Base!K104+'Monte Carlo'!$K$34,MC_Paths_Base!L104+'Monte Carlo'!$L$34,MC_Paths_Base!M104+'Monte Carlo'!$M$34,MC_Paths_Base!N104+'Monte Carlo'!$N$34,MC_Paths_Base!O104+'Monte Carlo'!$O$34,MC_Paths_Base!P104+'Monte Carlo'!$P$34,MC_Paths_Base!Q104+'Monte Carlo'!$Q$34,MC_Paths_Base!R104+'Monte Carlo'!$R$34,MC_Paths_Base!S104+'Monte Carlo'!$S$34,MC_Paths_Base!T104+'Monte Carlo'!$T$34,MC_Paths_Base!U104+'Monte Carlo'!$U$34,MC_Paths_Base!V104+'Monte Carlo'!$V$34,MC_Paths_Base!W104+'Monte Carlo'!$W$34,MC_Paths_Base!X104+'Monte Carlo'!$X$34,MC_Paths_Base!Y104+'Monte Carlo'!$Y$34,MC_Paths_Base!Z104+'Monte Carlo'!$Z$34,MC_Paths_Base!AA104+'Monte Carlo'!$AA$34,MC_Paths_Base!AB104+'Monte Carlo'!$AB$34,MC_Paths_Base!AC104+'Monte Carlo'!$AC$34,MC_Paths_Base!AD104+'Monte Carlo'!$AD$34,MC_Paths_Base!AE104+'Monte Carlo'!$AE$34,MC_Paths_Base!AF104+'Monte Carlo'!$AF$34)</x:f>
        <x:v>-415190.13188449433</x:v>
      </x:c>
      <x:c r="AM104" t="n">
        <x:f>MIN(MC_Paths_Base!B104+'Monte Carlo'!$B$35,MC_Paths_Base!C104+'Monte Carlo'!$C$35,MC_Paths_Base!D104+'Monte Carlo'!$D$35,MC_Paths_Base!E104+'Monte Carlo'!$E$35,MC_Paths_Base!F104+'Monte Carlo'!$F$35,MC_Paths_Base!G104+'Monte Carlo'!$G$35,MC_Paths_Base!H104+'Monte Carlo'!$H$35,MC_Paths_Base!I104+'Monte Carlo'!$I$35,MC_Paths_Base!J104+'Monte Carlo'!$J$35,MC_Paths_Base!K104+'Monte Carlo'!$K$35,MC_Paths_Base!L104+'Monte Carlo'!$L$35,MC_Paths_Base!M104+'Monte Carlo'!$M$35,MC_Paths_Base!N104+'Monte Carlo'!$N$35,MC_Paths_Base!O104+'Monte Carlo'!$O$35,MC_Paths_Base!P104+'Monte Carlo'!$P$35,MC_Paths_Base!Q104+'Monte Carlo'!$Q$35,MC_Paths_Base!R104+'Monte Carlo'!$R$35,MC_Paths_Base!S104+'Monte Carlo'!$S$35,MC_Paths_Base!T104+'Monte Carlo'!$T$35,MC_Paths_Base!U104+'Monte Carlo'!$U$35,MC_Paths_Base!V104+'Monte Carlo'!$V$35,MC_Paths_Base!W104+'Monte Carlo'!$W$35,MC_Paths_Base!X104+'Monte Carlo'!$X$35,MC_Paths_Base!Y104+'Monte Carlo'!$Y$35,MC_Paths_Base!Z104+'Monte Carlo'!$Z$35,MC_Paths_Base!AA104+'Monte Carlo'!$AA$35,MC_Paths_Base!AB104+'Monte Carlo'!$AB$35,MC_Paths_Base!AC104+'Monte Carlo'!$AC$35,MC_Paths_Base!AD104+'Monte Carlo'!$AD$35,MC_Paths_Base!AE104+'Monte Carlo'!$AE$35,MC_Paths_Base!AF104+'Monte Carlo'!$AF$35)</x:f>
        <x:v>-319859.3713396974</x:v>
      </x:c>
    </x:row>
    <x:row r="105">
      <x:c r="A105" s="45" t="s">
        <x:v>945</x:v>
      </x:c>
      <x:c r="B105" s="45" t="s">
        <x:v>120</x:v>
      </x:c>
      <x:c r="C105" s="52">
        <x:v>0</x:v>
      </x:c>
      <x:c r="D105" s="52">
        <x:v>1</x:v>
      </x:c>
      <x:c r="E105" s="52">
        <x:v>2</x:v>
      </x:c>
      <x:c r="F105" s="52">
        <x:v>3</x:v>
      </x:c>
      <x:c r="G105" s="52">
        <x:v>4</x:v>
      </x:c>
      <x:c r="H105" s="52">
        <x:v>5</x:v>
      </x:c>
      <x:c r="I105" s="52">
        <x:v>6</x:v>
      </x:c>
      <x:c r="J105" s="52">
        <x:v>7</x:v>
      </x:c>
      <x:c r="K105" s="52">
        <x:v>8</x:v>
      </x:c>
      <x:c r="L105" s="52">
        <x:v>9</x:v>
      </x:c>
      <x:c r="M105" s="52">
        <x:v>10</x:v>
      </x:c>
      <x:c r="N105" s="52">
        <x:v>11</x:v>
      </x:c>
      <x:c r="O105" s="52">
        <x:v>12</x:v>
      </x:c>
      <x:c r="P105" s="52">
        <x:v>13</x:v>
      </x:c>
      <x:c r="Q105" s="52">
        <x:v>14</x:v>
      </x:c>
      <x:c r="R105" s="52">
        <x:v>15</x:v>
      </x:c>
      <x:c r="S105" s="52">
        <x:v>16</x:v>
      </x:c>
      <x:c r="T105" s="52">
        <x:v>17</x:v>
      </x:c>
      <x:c r="U105" s="52">
        <x:v>18</x:v>
      </x:c>
      <x:c r="V105" s="52">
        <x:v>19</x:v>
      </x:c>
      <x:c r="W105" s="52">
        <x:v>20</x:v>
      </x:c>
      <x:c r="X105" s="52">
        <x:v>21</x:v>
      </x:c>
      <x:c r="Y105" s="52">
        <x:v>22</x:v>
      </x:c>
      <x:c r="Z105" s="52">
        <x:v>23</x:v>
      </x:c>
      <x:c r="AA105" s="52">
        <x:v>24</x:v>
      </x:c>
      <x:c r="AB105" s="52">
        <x:v>25</x:v>
      </x:c>
      <x:c r="AC105" s="52">
        <x:v>26</x:v>
      </x:c>
      <x:c r="AD105" s="52">
        <x:v>27</x:v>
      </x:c>
      <x:c r="AE105" s="52">
        <x:v>28</x:v>
      </x:c>
      <x:c r="AF105" s="52">
        <x:v>29</x:v>
      </x:c>
      <x:c r="AG105" s="52">
        <x:v>30</x:v>
      </x:c>
      <x:c r="AJ105" t="n">
        <x:f>MIN(MC_Paths_Base!B105:AF105)</x:f>
        <x:v>1029031.25</x:v>
      </x:c>
      <x:c r="AK105" t="n">
        <x:f>MIN(MC_Paths_Base!B105+'Monte Carlo'!$B$32,MC_Paths_Base!C105+'Monte Carlo'!$C$32,MC_Paths_Base!D105+'Monte Carlo'!$D$32,MC_Paths_Base!E105+'Monte Carlo'!$E$32,MC_Paths_Base!F105+'Monte Carlo'!$F$32,MC_Paths_Base!G105+'Monte Carlo'!$G$32,MC_Paths_Base!H105+'Monte Carlo'!$H$32,MC_Paths_Base!I105+'Monte Carlo'!$I$32,MC_Paths_Base!J105+'Monte Carlo'!$J$32,MC_Paths_Base!K105+'Monte Carlo'!$K$32,MC_Paths_Base!L105+'Monte Carlo'!$L$32,MC_Paths_Base!M105+'Monte Carlo'!$M$32,MC_Paths_Base!N105+'Monte Carlo'!$N$32,MC_Paths_Base!O105+'Monte Carlo'!$O$32,MC_Paths_Base!P105+'Monte Carlo'!$P$32,MC_Paths_Base!Q105+'Monte Carlo'!$Q$32,MC_Paths_Base!R105+'Monte Carlo'!$R$32,MC_Paths_Base!S105+'Monte Carlo'!$S$32,MC_Paths_Base!T105+'Monte Carlo'!$T$32,MC_Paths_Base!U105+'Monte Carlo'!$U$32,MC_Paths_Base!V105+'Monte Carlo'!$V$32,MC_Paths_Base!W105+'Monte Carlo'!$W$32,MC_Paths_Base!X105+'Monte Carlo'!$X$32,MC_Paths_Base!Y105+'Monte Carlo'!$Y$32,MC_Paths_Base!Z105+'Monte Carlo'!$Z$32,MC_Paths_Base!AA105+'Monte Carlo'!$AA$32,MC_Paths_Base!AB105+'Monte Carlo'!$AB$32,MC_Paths_Base!AC105+'Monte Carlo'!$AC$32,MC_Paths_Base!AD105+'Monte Carlo'!$AD$32,MC_Paths_Base!AE105+'Monte Carlo'!$AE$32,MC_Paths_Base!AF105+'Monte Carlo'!$AF$32)</x:f>
        <x:v>1029031.25</x:v>
      </x:c>
      <x:c r="AL105" t="n">
        <x:f>MIN(MC_Paths_Base!B105+'Monte Carlo'!$B$34,MC_Paths_Base!C105+'Monte Carlo'!$C$34,MC_Paths_Base!D105+'Monte Carlo'!$D$34,MC_Paths_Base!E105+'Monte Carlo'!$E$34,MC_Paths_Base!F105+'Monte Carlo'!$F$34,MC_Paths_Base!G105+'Monte Carlo'!$G$34,MC_Paths_Base!H105+'Monte Carlo'!$H$34,MC_Paths_Base!I105+'Monte Carlo'!$I$34,MC_Paths_Base!J105+'Monte Carlo'!$J$34,MC_Paths_Base!K105+'Monte Carlo'!$K$34,MC_Paths_Base!L105+'Monte Carlo'!$L$34,MC_Paths_Base!M105+'Monte Carlo'!$M$34,MC_Paths_Base!N105+'Monte Carlo'!$N$34,MC_Paths_Base!O105+'Monte Carlo'!$O$34,MC_Paths_Base!P105+'Monte Carlo'!$P$34,MC_Paths_Base!Q105+'Monte Carlo'!$Q$34,MC_Paths_Base!R105+'Monte Carlo'!$R$34,MC_Paths_Base!S105+'Monte Carlo'!$S$34,MC_Paths_Base!T105+'Monte Carlo'!$T$34,MC_Paths_Base!U105+'Monte Carlo'!$U$34,MC_Paths_Base!V105+'Monte Carlo'!$V$34,MC_Paths_Base!W105+'Monte Carlo'!$W$34,MC_Paths_Base!X105+'Monte Carlo'!$X$34,MC_Paths_Base!Y105+'Monte Carlo'!$Y$34,MC_Paths_Base!Z105+'Monte Carlo'!$Z$34,MC_Paths_Base!AA105+'Monte Carlo'!$AA$34,MC_Paths_Base!AB105+'Monte Carlo'!$AB$34,MC_Paths_Base!AC105+'Monte Carlo'!$AC$34,MC_Paths_Base!AD105+'Monte Carlo'!$AD$34,MC_Paths_Base!AE105+'Monte Carlo'!$AE$34,MC_Paths_Base!AF105+'Monte Carlo'!$AF$34)</x:f>
        <x:v>492525.58030138095</x:v>
      </x:c>
      <x:c r="AM105" t="n">
        <x:f>MIN(MC_Paths_Base!B105+'Monte Carlo'!$B$35,MC_Paths_Base!C105+'Monte Carlo'!$C$35,MC_Paths_Base!D105+'Monte Carlo'!$D$35,MC_Paths_Base!E105+'Monte Carlo'!$E$35,MC_Paths_Base!F105+'Monte Carlo'!$F$35,MC_Paths_Base!G105+'Monte Carlo'!$G$35,MC_Paths_Base!H105+'Monte Carlo'!$H$35,MC_Paths_Base!I105+'Monte Carlo'!$I$35,MC_Paths_Base!J105+'Monte Carlo'!$J$35,MC_Paths_Base!K105+'Monte Carlo'!$K$35,MC_Paths_Base!L105+'Monte Carlo'!$L$35,MC_Paths_Base!M105+'Monte Carlo'!$M$35,MC_Paths_Base!N105+'Monte Carlo'!$N$35,MC_Paths_Base!O105+'Monte Carlo'!$O$35,MC_Paths_Base!P105+'Monte Carlo'!$P$35,MC_Paths_Base!Q105+'Monte Carlo'!$Q$35,MC_Paths_Base!R105+'Monte Carlo'!$R$35,MC_Paths_Base!S105+'Monte Carlo'!$S$35,MC_Paths_Base!T105+'Monte Carlo'!$T$35,MC_Paths_Base!U105+'Monte Carlo'!$U$35,MC_Paths_Base!V105+'Monte Carlo'!$V$35,MC_Paths_Base!W105+'Monte Carlo'!$W$35,MC_Paths_Base!X105+'Monte Carlo'!$X$35,MC_Paths_Base!Y105+'Monte Carlo'!$Y$35,MC_Paths_Base!Z105+'Monte Carlo'!$Z$35,MC_Paths_Base!AA105+'Monte Carlo'!$AA$35,MC_Paths_Base!AB105+'Monte Carlo'!$AB$35,MC_Paths_Base!AC105+'Monte Carlo'!$AC$35,MC_Paths_Base!AD105+'Monte Carlo'!$AD$35,MC_Paths_Base!AE105+'Monte Carlo'!$AE$35,MC_Paths_Base!AF105+'Monte Carlo'!$AF$35)</x:f>
        <x:v>538710.3311610508</x:v>
      </x:c>
    </x:row>
    <x:row r="106">
      <x:c r="A106" t="s">
        <x:v>955</x:v>
      </x:c>
      <x:c r="B106" t="s">
        <x:v>126</x:v>
      </x:c>
      <x:c r="C106" s="50" t="n">
        <x:f>PERCENTILE(MC_Paths_Base!$B$5:$B$504,0.05)/'Monte Carlo'!B$31+Calculations!G$77/Calculations!G$80</x:f>
        <x:v>1210625</x:v>
      </x:c>
      <x:c r="D106" s="50" t="n">
        <x:f>PERCENTILE(MC_Paths_Base!$C$5:$C$504,0.05)/'Monte Carlo'!C$31+Calculations!H$77/Calculations!H$80</x:f>
        <x:v>1006669.3309325806</x:v>
      </x:c>
      <x:c r="E106" s="50" t="n">
        <x:f>PERCENTILE(MC_Paths_Base!$D$5:$D$504,0.05)/'Monte Carlo'!D$31+Calculations!I$77/Calculations!I$80</x:f>
        <x:v>955134.8098181477</x:v>
      </x:c>
      <x:c r="F106" s="50" t="n">
        <x:f>PERCENTILE(MC_Paths_Base!$E$5:$E$504,0.05)/'Monte Carlo'!E$31+Calculations!J$77/Calculations!J$80</x:f>
        <x:v>904716.1818846221</x:v>
      </x:c>
      <x:c r="G106" s="50" t="n">
        <x:f>PERCENTILE(MC_Paths_Base!$F$5:$F$504,0.05)/'Monte Carlo'!F$31+Calculations!K$77/Calculations!K$80</x:f>
        <x:v>898270.0138708345</x:v>
      </x:c>
      <x:c r="H106" s="50" t="n">
        <x:f>PERCENTILE(MC_Paths_Base!$G$5:$G$504,0.05)/'Monte Carlo'!G$31+Calculations!L$77/Calculations!L$80</x:f>
        <x:v>867244.6495503895</x:v>
      </x:c>
      <x:c r="I106" s="50" t="n">
        <x:f>PERCENTILE(MC_Paths_Base!$H$5:$H$504,0.05)/'Monte Carlo'!H$31+Calculations!M$77/Calculations!M$80</x:f>
        <x:v>824400.0220833957</x:v>
      </x:c>
      <x:c r="J106" s="50" t="n">
        <x:f>PERCENTILE(MC_Paths_Base!$I$5:$I$504,0.05)/'Monte Carlo'!I$31+Calculations!N$77/Calculations!N$80</x:f>
        <x:v>823844.3034686124</x:v>
      </x:c>
      <x:c r="K106" s="50" t="n">
        <x:f>PERCENTILE(MC_Paths_Base!$J$5:$J$504,0.05)/'Monte Carlo'!J$31+Calculations!O$77/Calculations!O$80</x:f>
        <x:v>841810.2084034147</x:v>
      </x:c>
      <x:c r="L106" s="50" t="n">
        <x:f>PERCENTILE(MC_Paths_Base!$K$5:$K$504,0.05)/'Monte Carlo'!K$31+Calculations!P$77/Calculations!P$80</x:f>
        <x:v>862128.2061859957</x:v>
      </x:c>
      <x:c r="M106" s="50" t="n">
        <x:f>PERCENTILE(MC_Paths_Base!$L$5:$L$504,0.05)/'Monte Carlo'!L$31+Calculations!Q$77/Calculations!Q$80</x:f>
        <x:v>859835.3713562659</x:v>
      </x:c>
      <x:c r="N106" s="50" t="n">
        <x:f>PERCENTILE(MC_Paths_Base!$M$5:$M$504,0.05)/'Monte Carlo'!M$31+Calculations!R$77/Calculations!R$80</x:f>
        <x:v>868207.7477355502</x:v>
      </x:c>
      <x:c r="O106" s="50" t="n">
        <x:f>PERCENTILE(MC_Paths_Base!$N$5:$N$504,0.05)/'Monte Carlo'!N$31+Calculations!S$77/Calculations!S$80</x:f>
        <x:v>826042.0053960825</x:v>
      </x:c>
      <x:c r="P106" s="50" t="n">
        <x:f>PERCENTILE(MC_Paths_Base!$O$5:$O$504,0.05)/'Monte Carlo'!O$31+Calculations!T$77/Calculations!T$80</x:f>
        <x:v>853308.4578838978</x:v>
      </x:c>
      <x:c r="Q106" s="50" t="n">
        <x:f>PERCENTILE(MC_Paths_Base!$P$5:$P$504,0.05)/'Monte Carlo'!P$31+Calculations!U$77/Calculations!U$80</x:f>
        <x:v>841924.3140338121</x:v>
      </x:c>
      <x:c r="R106" s="50" t="n">
        <x:f>PERCENTILE(MC_Paths_Base!$Q$5:$Q$504,0.05)/'Monte Carlo'!Q$31+Calculations!V$77/Calculations!V$80</x:f>
        <x:v>846789.3718896173</x:v>
      </x:c>
      <x:c r="S106" s="50" t="n">
        <x:f>PERCENTILE(MC_Paths_Base!$R$5:$R$504,0.05)/'Monte Carlo'!R$31+Calculations!W$77/Calculations!W$80</x:f>
        <x:v>850238.2981265652</x:v>
      </x:c>
      <x:c r="T106" s="50" t="n">
        <x:f>PERCENTILE(MC_Paths_Base!$S$5:$S$504,0.05)/'Monte Carlo'!S$31+Calculations!X$77/Calculations!X$80</x:f>
        <x:v>882125.8807058837</x:v>
      </x:c>
      <x:c r="U106" s="50" t="n">
        <x:f>PERCENTILE(MC_Paths_Base!$T$5:$T$504,0.05)/'Monte Carlo'!T$31+Calculations!Y$77/Calculations!Y$80</x:f>
        <x:v>884417.4815011093</x:v>
      </x:c>
      <x:c r="V106" s="50" t="n">
        <x:f>PERCENTILE(MC_Paths_Base!$U$5:$U$504,0.05)/'Monte Carlo'!U$31+Calculations!Z$77/Calculations!Z$80</x:f>
        <x:v>903828.5250152636</x:v>
      </x:c>
      <x:c r="W106" s="50" t="n">
        <x:f>PERCENTILE(MC_Paths_Base!$V$5:$V$504,0.05)/'Monte Carlo'!V$31+Calculations!AA$77/Calculations!AA$80</x:f>
        <x:v>890750.3656376892</x:v>
      </x:c>
      <x:c r="X106" s="50" t="n">
        <x:f>PERCENTILE(MC_Paths_Base!$W$5:$W$504,0.05)/'Monte Carlo'!W$31+Calculations!AB$77/Calculations!AB$80</x:f>
        <x:v>930996.965798999</x:v>
      </x:c>
      <x:c r="Y106" s="50" t="n">
        <x:f>PERCENTILE(MC_Paths_Base!$X$5:$X$504,0.05)/'Monte Carlo'!X$31+Calculations!AC$77/Calculations!AC$80</x:f>
        <x:v>939890.1687106765</x:v>
      </x:c>
      <x:c r="Z106" s="50" t="n">
        <x:f>PERCENTILE(MC_Paths_Base!$Y$5:$Y$504,0.05)/'Monte Carlo'!Y$31+Calculations!AD$77/Calculations!AD$80</x:f>
        <x:v>987929.8378459228</x:v>
      </x:c>
      <x:c r="AA106" s="50" t="n">
        <x:f>PERCENTILE(MC_Paths_Base!$Z$5:$Z$504,0.05)/'Monte Carlo'!Z$31+Calculations!AE$77/Calculations!AE$80</x:f>
        <x:v>989171.788531377</x:v>
      </x:c>
      <x:c r="AB106" s="50" t="n">
        <x:f>PERCENTILE(MC_Paths_Base!$AA$5:$AA$504,0.05)/'Monte Carlo'!AA$31+Calculations!AF$77/Calculations!AF$80</x:f>
        <x:v>1018286.719859424</x:v>
      </x:c>
      <x:c r="AC106" s="50" t="n">
        <x:f>PERCENTILE(MC_Paths_Base!$AB$5:$AB$504,0.05)/'Monte Carlo'!AB$31+Calculations!AG$77/Calculations!AG$80</x:f>
        <x:v>1071854.9497077246</x:v>
      </x:c>
      <x:c r="AD106" s="50" t="n">
        <x:f>PERCENTILE(MC_Paths_Base!$AC$5:$AC$504,0.05)/'Monte Carlo'!AC$31+Calculations!AH$77/Calculations!AH$80</x:f>
        <x:v>1093222.2075423421</x:v>
      </x:c>
      <x:c r="AE106" s="50" t="n">
        <x:f>PERCENTILE(MC_Paths_Base!$AD$5:$AD$504,0.05)/'Monte Carlo'!AD$31+Calculations!AI$77/Calculations!AI$80</x:f>
        <x:v>1150791.019146388</x:v>
      </x:c>
      <x:c r="AF106" s="50" t="n">
        <x:f>PERCENTILE(MC_Paths_Base!$AE$5:$AE$504,0.05)/'Monte Carlo'!AE$31+Calculations!AJ$77/Calculations!AJ$80</x:f>
        <x:v>1163902.407595032</x:v>
      </x:c>
      <x:c r="AG106" s="50" t="n">
        <x:f>PERCENTILE(MC_Paths_Base!$AF$5:$AF$504,0.05)/'Monte Carlo'!AF$31+Calculations!AK$77/Calculations!AK$80</x:f>
        <x:v>1182505.505004536</x:v>
      </x:c>
      <x:c r="AJ106" t="n">
        <x:f>MIN(MC_Paths_Base!B106:AF106)</x:f>
        <x:v>1029031.25</x:v>
      </x:c>
      <x:c r="AK106" t="n">
        <x:f>MIN(MC_Paths_Base!B106+'Monte Carlo'!$B$32,MC_Paths_Base!C106+'Monte Carlo'!$C$32,MC_Paths_Base!D106+'Monte Carlo'!$D$32,MC_Paths_Base!E106+'Monte Carlo'!$E$32,MC_Paths_Base!F106+'Monte Carlo'!$F$32,MC_Paths_Base!G106+'Monte Carlo'!$G$32,MC_Paths_Base!H106+'Monte Carlo'!$H$32,MC_Paths_Base!I106+'Monte Carlo'!$I$32,MC_Paths_Base!J106+'Monte Carlo'!$J$32,MC_Paths_Base!K106+'Monte Carlo'!$K$32,MC_Paths_Base!L106+'Monte Carlo'!$L$32,MC_Paths_Base!M106+'Monte Carlo'!$M$32,MC_Paths_Base!N106+'Monte Carlo'!$N$32,MC_Paths_Base!O106+'Monte Carlo'!$O$32,MC_Paths_Base!P106+'Monte Carlo'!$P$32,MC_Paths_Base!Q106+'Monte Carlo'!$Q$32,MC_Paths_Base!R106+'Monte Carlo'!$R$32,MC_Paths_Base!S106+'Monte Carlo'!$S$32,MC_Paths_Base!T106+'Monte Carlo'!$T$32,MC_Paths_Base!U106+'Monte Carlo'!$U$32,MC_Paths_Base!V106+'Monte Carlo'!$V$32,MC_Paths_Base!W106+'Monte Carlo'!$W$32,MC_Paths_Base!X106+'Monte Carlo'!$X$32,MC_Paths_Base!Y106+'Monte Carlo'!$Y$32,MC_Paths_Base!Z106+'Monte Carlo'!$Z$32,MC_Paths_Base!AA106+'Monte Carlo'!$AA$32,MC_Paths_Base!AB106+'Monte Carlo'!$AB$32,MC_Paths_Base!AC106+'Monte Carlo'!$AC$32,MC_Paths_Base!AD106+'Monte Carlo'!$AD$32,MC_Paths_Base!AE106+'Monte Carlo'!$AE$32,MC_Paths_Base!AF106+'Monte Carlo'!$AF$32)</x:f>
        <x:v>897829.1942775154</x:v>
      </x:c>
      <x:c r="AL106" t="n">
        <x:f>MIN(MC_Paths_Base!B106+'Monte Carlo'!$B$34,MC_Paths_Base!C106+'Monte Carlo'!$C$34,MC_Paths_Base!D106+'Monte Carlo'!$D$34,MC_Paths_Base!E106+'Monte Carlo'!$E$34,MC_Paths_Base!F106+'Monte Carlo'!$F$34,MC_Paths_Base!G106+'Monte Carlo'!$G$34,MC_Paths_Base!H106+'Monte Carlo'!$H$34,MC_Paths_Base!I106+'Monte Carlo'!$I$34,MC_Paths_Base!J106+'Monte Carlo'!$J$34,MC_Paths_Base!K106+'Monte Carlo'!$K$34,MC_Paths_Base!L106+'Monte Carlo'!$L$34,MC_Paths_Base!M106+'Monte Carlo'!$M$34,MC_Paths_Base!N106+'Monte Carlo'!$N$34,MC_Paths_Base!O106+'Monte Carlo'!$O$34,MC_Paths_Base!P106+'Monte Carlo'!$P$34,MC_Paths_Base!Q106+'Monte Carlo'!$Q$34,MC_Paths_Base!R106+'Monte Carlo'!$R$34,MC_Paths_Base!S106+'Monte Carlo'!$S$34,MC_Paths_Base!T106+'Monte Carlo'!$T$34,MC_Paths_Base!U106+'Monte Carlo'!$U$34,MC_Paths_Base!V106+'Monte Carlo'!$V$34,MC_Paths_Base!W106+'Monte Carlo'!$W$34,MC_Paths_Base!X106+'Monte Carlo'!$X$34,MC_Paths_Base!Y106+'Monte Carlo'!$Y$34,MC_Paths_Base!Z106+'Monte Carlo'!$Z$34,MC_Paths_Base!AA106+'Monte Carlo'!$AA$34,MC_Paths_Base!AB106+'Monte Carlo'!$AB$34,MC_Paths_Base!AC106+'Monte Carlo'!$AC$34,MC_Paths_Base!AD106+'Monte Carlo'!$AD$34,MC_Paths_Base!AE106+'Monte Carlo'!$AE$34,MC_Paths_Base!AF106+'Monte Carlo'!$AF$34)</x:f>
        <x:v>-66399.76024748222</x:v>
      </x:c>
      <x:c r="AM106" t="n">
        <x:f>MIN(MC_Paths_Base!B106+'Monte Carlo'!$B$35,MC_Paths_Base!C106+'Monte Carlo'!$C$35,MC_Paths_Base!D106+'Monte Carlo'!$D$35,MC_Paths_Base!E106+'Monte Carlo'!$E$35,MC_Paths_Base!F106+'Monte Carlo'!$F$35,MC_Paths_Base!G106+'Monte Carlo'!$G$35,MC_Paths_Base!H106+'Monte Carlo'!$H$35,MC_Paths_Base!I106+'Monte Carlo'!$I$35,MC_Paths_Base!J106+'Monte Carlo'!$J$35,MC_Paths_Base!K106+'Monte Carlo'!$K$35,MC_Paths_Base!L106+'Monte Carlo'!$L$35,MC_Paths_Base!M106+'Monte Carlo'!$M$35,MC_Paths_Base!N106+'Monte Carlo'!$N$35,MC_Paths_Base!O106+'Monte Carlo'!$O$35,MC_Paths_Base!P106+'Monte Carlo'!$P$35,MC_Paths_Base!Q106+'Monte Carlo'!$Q$35,MC_Paths_Base!R106+'Monte Carlo'!$R$35,MC_Paths_Base!S106+'Monte Carlo'!$S$35,MC_Paths_Base!T106+'Monte Carlo'!$T$35,MC_Paths_Base!U106+'Monte Carlo'!$U$35,MC_Paths_Base!V106+'Monte Carlo'!$V$35,MC_Paths_Base!W106+'Monte Carlo'!$W$35,MC_Paths_Base!X106+'Monte Carlo'!$X$35,MC_Paths_Base!Y106+'Monte Carlo'!$Y$35,MC_Paths_Base!Z106+'Monte Carlo'!$Z$35,MC_Paths_Base!AA106+'Monte Carlo'!$AA$35,MC_Paths_Base!AB106+'Monte Carlo'!$AB$35,MC_Paths_Base!AC106+'Monte Carlo'!$AC$35,MC_Paths_Base!AD106+'Monte Carlo'!$AD$35,MC_Paths_Base!AE106+'Monte Carlo'!$AE$35,MC_Paths_Base!AF106+'Monte Carlo'!$AF$35)</x:f>
        <x:v>67249.8405466869</x:v>
      </x:c>
    </x:row>
    <x:row r="107">
      <x:c r="A107" t="s">
        <x:v>955</x:v>
      </x:c>
      <x:c r="B107" t="s">
        <x:v>130</x:v>
      </x:c>
      <x:c r="C107" s="50" t="n">
        <x:f>PERCENTILE(MC_Paths_Base!$B$5:$B$504,0.1)/'Monte Carlo'!B$31+Calculations!G$77/Calculations!G$80</x:f>
        <x:v>1210625</x:v>
      </x:c>
      <x:c r="D107" s="50" t="n">
        <x:f>PERCENTILE(MC_Paths_Base!$C$5:$C$504,0.1)/'Monte Carlo'!C$31+Calculations!H$77/Calculations!H$80</x:f>
        <x:v>1053753.3580566242</x:v>
      </x:c>
      <x:c r="E107" s="50" t="n">
        <x:f>PERCENTILE(MC_Paths_Base!$D$5:$D$504,0.1)/'Monte Carlo'!D$31+Calculations!I$77/Calculations!I$80</x:f>
        <x:v>1022378.0295068468</x:v>
      </x:c>
      <x:c r="F107" s="50" t="n">
        <x:f>PERCENTILE(MC_Paths_Base!$E$5:$E$504,0.1)/'Monte Carlo'!E$31+Calculations!J$77/Calculations!J$80</x:f>
        <x:v>992069.0569531812</x:v>
      </x:c>
      <x:c r="G107" s="50" t="n">
        <x:f>PERCENTILE(MC_Paths_Base!$F$5:$F$504,0.1)/'Monte Carlo'!F$31+Calculations!K$77/Calculations!K$80</x:f>
        <x:v>976056.6026467967</x:v>
      </x:c>
      <x:c r="H107" s="50" t="n">
        <x:f>PERCENTILE(MC_Paths_Base!$G$5:$G$504,0.1)/'Monte Carlo'!G$31+Calculations!L$77/Calculations!L$80</x:f>
        <x:v>923687.016484909</x:v>
      </x:c>
      <x:c r="I107" s="50" t="n">
        <x:f>PERCENTILE(MC_Paths_Base!$H$5:$H$504,0.1)/'Monte Carlo'!H$31+Calculations!M$77/Calculations!M$80</x:f>
        <x:v>917180.2506978974</x:v>
      </x:c>
      <x:c r="J107" s="50" t="n">
        <x:f>PERCENTILE(MC_Paths_Base!$I$5:$I$504,0.1)/'Monte Carlo'!I$31+Calculations!N$77/Calculations!N$80</x:f>
        <x:v>903110.573198089</x:v>
      </x:c>
      <x:c r="K107" s="50" t="n">
        <x:f>PERCENTILE(MC_Paths_Base!$J$5:$J$504,0.1)/'Monte Carlo'!J$31+Calculations!O$77/Calculations!O$80</x:f>
        <x:v>917477.0543251787</x:v>
      </x:c>
      <x:c r="L107" s="50" t="n">
        <x:f>PERCENTILE(MC_Paths_Base!$K$5:$K$504,0.1)/'Monte Carlo'!K$31+Calculations!P$77/Calculations!P$80</x:f>
        <x:v>938246.3522583467</x:v>
      </x:c>
      <x:c r="M107" s="50" t="n">
        <x:f>PERCENTILE(MC_Paths_Base!$L$5:$L$504,0.1)/'Monte Carlo'!L$31+Calculations!Q$77/Calculations!Q$80</x:f>
        <x:v>941456.4244688443</x:v>
      </x:c>
      <x:c r="N107" s="50" t="n">
        <x:f>PERCENTILE(MC_Paths_Base!$M$5:$M$504,0.1)/'Monte Carlo'!M$31+Calculations!R$77/Calculations!R$80</x:f>
        <x:v>957518.6679150617</x:v>
      </x:c>
      <x:c r="O107" s="50" t="n">
        <x:f>PERCENTILE(MC_Paths_Base!$N$5:$N$504,0.1)/'Monte Carlo'!N$31+Calculations!S$77/Calculations!S$80</x:f>
        <x:v>946991.1913771157</x:v>
      </x:c>
      <x:c r="P107" s="50" t="n">
        <x:f>PERCENTILE(MC_Paths_Base!$O$5:$O$504,0.1)/'Monte Carlo'!O$31+Calculations!T$77/Calculations!T$80</x:f>
        <x:v>944841.0792326399</x:v>
      </x:c>
      <x:c r="Q107" s="50" t="n">
        <x:f>PERCENTILE(MC_Paths_Base!$P$5:$P$504,0.1)/'Monte Carlo'!P$31+Calculations!U$77/Calculations!U$80</x:f>
        <x:v>993097.8652476748</x:v>
      </x:c>
      <x:c r="R107" s="50" t="n">
        <x:f>PERCENTILE(MC_Paths_Base!$Q$5:$Q$504,0.1)/'Monte Carlo'!Q$31+Calculations!V$77/Calculations!V$80</x:f>
        <x:v>975896.8388656647</x:v>
      </x:c>
      <x:c r="S107" s="50" t="n">
        <x:f>PERCENTILE(MC_Paths_Base!$R$5:$R$504,0.1)/'Monte Carlo'!R$31+Calculations!W$77/Calculations!W$80</x:f>
        <x:v>970051.5379250334</x:v>
      </x:c>
      <x:c r="T107" s="50" t="n">
        <x:f>PERCENTILE(MC_Paths_Base!$S$5:$S$504,0.1)/'Monte Carlo'!S$31+Calculations!X$77/Calculations!X$80</x:f>
        <x:v>991776.9093734922</x:v>
      </x:c>
      <x:c r="U107" s="50" t="n">
        <x:f>PERCENTILE(MC_Paths_Base!$T$5:$T$504,0.1)/'Monte Carlo'!T$31+Calculations!Y$77/Calculations!Y$80</x:f>
        <x:v>1013309.4685312742</x:v>
      </x:c>
      <x:c r="V107" s="50" t="n">
        <x:f>PERCENTILE(MC_Paths_Base!$U$5:$U$504,0.1)/'Monte Carlo'!U$31+Calculations!Z$77/Calculations!Z$80</x:f>
        <x:v>1001898.597555371</x:v>
      </x:c>
      <x:c r="W107" s="50" t="n">
        <x:f>PERCENTILE(MC_Paths_Base!$V$5:$V$504,0.1)/'Monte Carlo'!V$31+Calculations!AA$77/Calculations!AA$80</x:f>
        <x:v>1029040.8039302521</x:v>
      </x:c>
      <x:c r="X107" s="50" t="n">
        <x:f>PERCENTILE(MC_Paths_Base!$W$5:$W$504,0.1)/'Monte Carlo'!W$31+Calculations!AB$77/Calculations!AB$80</x:f>
        <x:v>1077633.9891462994</x:v>
      </x:c>
      <x:c r="Y107" s="50" t="n">
        <x:f>PERCENTILE(MC_Paths_Base!$X$5:$X$504,0.1)/'Monte Carlo'!X$31+Calculations!AC$77/Calculations!AC$80</x:f>
        <x:v>1114756.4410340684</x:v>
      </x:c>
      <x:c r="Z107" s="50" t="n">
        <x:f>PERCENTILE(MC_Paths_Base!$Y$5:$Y$504,0.1)/'Monte Carlo'!Y$31+Calculations!AD$77/Calculations!AD$80</x:f>
        <x:v>1131685.3052435748</x:v>
      </x:c>
      <x:c r="AA107" s="50" t="n">
        <x:f>PERCENTILE(MC_Paths_Base!$Z$5:$Z$504,0.1)/'Monte Carlo'!Z$31+Calculations!AE$77/Calculations!AE$80</x:f>
        <x:v>1171852.4022920714</x:v>
      </x:c>
      <x:c r="AB107" s="50" t="n">
        <x:f>PERCENTILE(MC_Paths_Base!$AA$5:$AA$504,0.1)/'Monte Carlo'!AA$31+Calculations!AF$77/Calculations!AF$80</x:f>
        <x:v>1173885.1322669284</x:v>
      </x:c>
      <x:c r="AC107" s="50" t="n">
        <x:f>PERCENTILE(MC_Paths_Base!$AB$5:$AB$504,0.1)/'Monte Carlo'!AB$31+Calculations!AG$77/Calculations!AG$80</x:f>
        <x:v>1190176.1205171328</x:v>
      </x:c>
      <x:c r="AD107" s="50" t="n">
        <x:f>PERCENTILE(MC_Paths_Base!$AC$5:$AC$504,0.1)/'Monte Carlo'!AC$31+Calculations!AH$77/Calculations!AH$80</x:f>
        <x:v>1270269.8390641245</x:v>
      </x:c>
      <x:c r="AE107" s="50" t="n">
        <x:f>PERCENTILE(MC_Paths_Base!$AD$5:$AD$504,0.1)/'Monte Carlo'!AD$31+Calculations!AI$77/Calculations!AI$80</x:f>
        <x:v>1300911.6107284124</x:v>
      </x:c>
      <x:c r="AF107" s="50" t="n">
        <x:f>PERCENTILE(MC_Paths_Base!$AE$5:$AE$504,0.1)/'Monte Carlo'!AE$31+Calculations!AJ$77/Calculations!AJ$80</x:f>
        <x:v>1361893.72552669</x:v>
      </x:c>
      <x:c r="AG107" s="50" t="n">
        <x:f>PERCENTILE(MC_Paths_Base!$AF$5:$AF$504,0.1)/'Monte Carlo'!AF$31+Calculations!AK$77/Calculations!AK$80</x:f>
        <x:v>1419347.6916262456</x:v>
      </x:c>
      <x:c r="AJ107" t="n">
        <x:f>MIN(MC_Paths_Base!B107:AF107)</x:f>
        <x:v>419363.6586939858</x:v>
      </x:c>
      <x:c r="AK107" t="n">
        <x:f>MIN(MC_Paths_Base!B107+'Monte Carlo'!$B$32,MC_Paths_Base!C107+'Monte Carlo'!$C$32,MC_Paths_Base!D107+'Monte Carlo'!$D$32,MC_Paths_Base!E107+'Monte Carlo'!$E$32,MC_Paths_Base!F107+'Monte Carlo'!$F$32,MC_Paths_Base!G107+'Monte Carlo'!$G$32,MC_Paths_Base!H107+'Monte Carlo'!$H$32,MC_Paths_Base!I107+'Monte Carlo'!$I$32,MC_Paths_Base!J107+'Monte Carlo'!$J$32,MC_Paths_Base!K107+'Monte Carlo'!$K$32,MC_Paths_Base!L107+'Monte Carlo'!$L$32,MC_Paths_Base!M107+'Monte Carlo'!$M$32,MC_Paths_Base!N107+'Monte Carlo'!$N$32,MC_Paths_Base!O107+'Monte Carlo'!$O$32,MC_Paths_Base!P107+'Monte Carlo'!$P$32,MC_Paths_Base!Q107+'Monte Carlo'!$Q$32,MC_Paths_Base!R107+'Monte Carlo'!$R$32,MC_Paths_Base!S107+'Monte Carlo'!$S$32,MC_Paths_Base!T107+'Monte Carlo'!$T$32,MC_Paths_Base!U107+'Monte Carlo'!$U$32,MC_Paths_Base!V107+'Monte Carlo'!$V$32,MC_Paths_Base!W107+'Monte Carlo'!$W$32,MC_Paths_Base!X107+'Monte Carlo'!$X$32,MC_Paths_Base!Y107+'Monte Carlo'!$Y$32,MC_Paths_Base!Z107+'Monte Carlo'!$Z$32,MC_Paths_Base!AA107+'Monte Carlo'!$AA$32,MC_Paths_Base!AB107+'Monte Carlo'!$AB$32,MC_Paths_Base!AC107+'Monte Carlo'!$AC$32,MC_Paths_Base!AD107+'Monte Carlo'!$AD$32,MC_Paths_Base!AE107+'Monte Carlo'!$AE$32,MC_Paths_Base!AF107+'Monte Carlo'!$AF$32)</x:f>
        <x:v>214112.16931798472</x:v>
      </x:c>
      <x:c r="AL107" t="n">
        <x:f>MIN(MC_Paths_Base!B107+'Monte Carlo'!$B$34,MC_Paths_Base!C107+'Monte Carlo'!$C$34,MC_Paths_Base!D107+'Monte Carlo'!$D$34,MC_Paths_Base!E107+'Monte Carlo'!$E$34,MC_Paths_Base!F107+'Monte Carlo'!$F$34,MC_Paths_Base!G107+'Monte Carlo'!$G$34,MC_Paths_Base!H107+'Monte Carlo'!$H$34,MC_Paths_Base!I107+'Monte Carlo'!$I$34,MC_Paths_Base!J107+'Monte Carlo'!$J$34,MC_Paths_Base!K107+'Monte Carlo'!$K$34,MC_Paths_Base!L107+'Monte Carlo'!$L$34,MC_Paths_Base!M107+'Monte Carlo'!$M$34,MC_Paths_Base!N107+'Monte Carlo'!$N$34,MC_Paths_Base!O107+'Monte Carlo'!$O$34,MC_Paths_Base!P107+'Monte Carlo'!$P$34,MC_Paths_Base!Q107+'Monte Carlo'!$Q$34,MC_Paths_Base!R107+'Monte Carlo'!$R$34,MC_Paths_Base!S107+'Monte Carlo'!$S$34,MC_Paths_Base!T107+'Monte Carlo'!$T$34,MC_Paths_Base!U107+'Monte Carlo'!$U$34,MC_Paths_Base!V107+'Monte Carlo'!$V$34,MC_Paths_Base!W107+'Monte Carlo'!$W$34,MC_Paths_Base!X107+'Monte Carlo'!$X$34,MC_Paths_Base!Y107+'Monte Carlo'!$Y$34,MC_Paths_Base!Z107+'Monte Carlo'!$Z$34,MC_Paths_Base!AA107+'Monte Carlo'!$AA$34,MC_Paths_Base!AB107+'Monte Carlo'!$AB$34,MC_Paths_Base!AC107+'Monte Carlo'!$AC$34,MC_Paths_Base!AD107+'Monte Carlo'!$AD$34,MC_Paths_Base!AE107+'Monte Carlo'!$AE$34,MC_Paths_Base!AF107+'Monte Carlo'!$AF$34)</x:f>
        <x:v>-793535.2589764115</x:v>
      </x:c>
      <x:c r="AM107" t="n">
        <x:f>MIN(MC_Paths_Base!B107+'Monte Carlo'!$B$35,MC_Paths_Base!C107+'Monte Carlo'!$C$35,MC_Paths_Base!D107+'Monte Carlo'!$D$35,MC_Paths_Base!E107+'Monte Carlo'!$E$35,MC_Paths_Base!F107+'Monte Carlo'!$F$35,MC_Paths_Base!G107+'Monte Carlo'!$G$35,MC_Paths_Base!H107+'Monte Carlo'!$H$35,MC_Paths_Base!I107+'Monte Carlo'!$I$35,MC_Paths_Base!J107+'Monte Carlo'!$J$35,MC_Paths_Base!K107+'Monte Carlo'!$K$35,MC_Paths_Base!L107+'Monte Carlo'!$L$35,MC_Paths_Base!M107+'Monte Carlo'!$M$35,MC_Paths_Base!N107+'Monte Carlo'!$N$35,MC_Paths_Base!O107+'Monte Carlo'!$O$35,MC_Paths_Base!P107+'Monte Carlo'!$P$35,MC_Paths_Base!Q107+'Monte Carlo'!$Q$35,MC_Paths_Base!R107+'Monte Carlo'!$R$35,MC_Paths_Base!S107+'Monte Carlo'!$S$35,MC_Paths_Base!T107+'Monte Carlo'!$T$35,MC_Paths_Base!U107+'Monte Carlo'!$U$35,MC_Paths_Base!V107+'Monte Carlo'!$V$35,MC_Paths_Base!W107+'Monte Carlo'!$W$35,MC_Paths_Base!X107+'Monte Carlo'!$X$35,MC_Paths_Base!Y107+'Monte Carlo'!$Y$35,MC_Paths_Base!Z107+'Monte Carlo'!$Z$35,MC_Paths_Base!AA107+'Monte Carlo'!$AA$35,MC_Paths_Base!AB107+'Monte Carlo'!$AB$35,MC_Paths_Base!AC107+'Monte Carlo'!$AC$35,MC_Paths_Base!AD107+'Monte Carlo'!$AD$35,MC_Paths_Base!AE107+'Monte Carlo'!$AE$35,MC_Paths_Base!AF107+'Monte Carlo'!$AF$35)</x:f>
        <x:v>-659885.6581822424</x:v>
      </x:c>
    </x:row>
    <x:row r="108">
      <x:c r="A108" t="s">
        <x:v>955</x:v>
      </x:c>
      <x:c r="B108" t="s">
        <x:v>134</x:v>
      </x:c>
      <x:c r="C108" s="50" t="n">
        <x:f>PERCENTILE(MC_Paths_Base!$B$5:$B$504,0.15)/'Monte Carlo'!B$31+Calculations!G$77/Calculations!G$80</x:f>
        <x:v>1210625</x:v>
      </x:c>
      <x:c r="D108" s="50" t="n">
        <x:f>PERCENTILE(MC_Paths_Base!$C$5:$C$504,0.15)/'Monte Carlo'!C$31+Calculations!H$77/Calculations!H$80</x:f>
        <x:v>1092467.4489184679</x:v>
      </x:c>
      <x:c r="E108" s="50" t="n">
        <x:f>PERCENTILE(MC_Paths_Base!$D$5:$D$504,0.15)/'Monte Carlo'!D$31+Calculations!I$77/Calculations!I$80</x:f>
        <x:v>1068858.849279966</x:v>
      </x:c>
      <x:c r="F108" s="50" t="n">
        <x:f>PERCENTILE(MC_Paths_Base!$E$5:$E$504,0.15)/'Monte Carlo'!E$31+Calculations!J$77/Calculations!J$80</x:f>
        <x:v>1050371.2107277613</x:v>
      </x:c>
      <x:c r="G108" s="50" t="n">
        <x:f>PERCENTILE(MC_Paths_Base!$F$5:$F$504,0.15)/'Monte Carlo'!F$31+Calculations!K$77/Calculations!K$80</x:f>
        <x:v>1006647.7196653301</x:v>
      </x:c>
      <x:c r="H108" s="50" t="n">
        <x:f>PERCENTILE(MC_Paths_Base!$G$5:$G$504,0.15)/'Monte Carlo'!G$31+Calculations!L$77/Calculations!L$80</x:f>
        <x:v>998158.0328115686</x:v>
      </x:c>
      <x:c r="I108" s="50" t="n">
        <x:f>PERCENTILE(MC_Paths_Base!$H$5:$H$504,0.15)/'Monte Carlo'!H$31+Calculations!M$77/Calculations!M$80</x:f>
        <x:v>987652.4207555524</x:v>
      </x:c>
      <x:c r="J108" s="50" t="n">
        <x:f>PERCENTILE(MC_Paths_Base!$I$5:$I$504,0.15)/'Monte Carlo'!I$31+Calculations!N$77/Calculations!N$80</x:f>
        <x:v>962657.90069043</x:v>
      </x:c>
      <x:c r="K108" s="50" t="n">
        <x:f>PERCENTILE(MC_Paths_Base!$J$5:$J$504,0.15)/'Monte Carlo'!J$31+Calculations!O$77/Calculations!O$80</x:f>
        <x:v>989585.7844018629</x:v>
      </x:c>
      <x:c r="L108" s="50" t="n">
        <x:f>PERCENTILE(MC_Paths_Base!$K$5:$K$504,0.15)/'Monte Carlo'!K$31+Calculations!P$77/Calculations!P$80</x:f>
        <x:v>987305.337608029</x:v>
      </x:c>
      <x:c r="M108" s="50" t="n">
        <x:f>PERCENTILE(MC_Paths_Base!$L$5:$L$504,0.15)/'Monte Carlo'!L$31+Calculations!Q$77/Calculations!Q$80</x:f>
        <x:v>1018244.7162669364</x:v>
      </x:c>
      <x:c r="N108" s="50" t="n">
        <x:f>PERCENTILE(MC_Paths_Base!$M$5:$M$504,0.15)/'Monte Carlo'!M$31+Calculations!R$77/Calculations!R$80</x:f>
        <x:v>1043358.7832859745</x:v>
      </x:c>
      <x:c r="O108" s="50" t="n">
        <x:f>PERCENTILE(MC_Paths_Base!$N$5:$N$504,0.15)/'Monte Carlo'!N$31+Calculations!S$77/Calculations!S$80</x:f>
        <x:v>1048862.0691261715</x:v>
      </x:c>
      <x:c r="P108" s="50" t="n">
        <x:f>PERCENTILE(MC_Paths_Base!$O$5:$O$504,0.15)/'Monte Carlo'!O$31+Calculations!T$77/Calculations!T$80</x:f>
        <x:v>1038631.2823505129</x:v>
      </x:c>
      <x:c r="Q108" s="50" t="n">
        <x:f>PERCENTILE(MC_Paths_Base!$P$5:$P$504,0.15)/'Monte Carlo'!P$31+Calculations!U$77/Calculations!U$80</x:f>
        <x:v>1058292.1375058277</x:v>
      </x:c>
      <x:c r="R108" s="50" t="n">
        <x:f>PERCENTILE(MC_Paths_Base!$Q$5:$Q$504,0.15)/'Monte Carlo'!Q$31+Calculations!V$77/Calculations!V$80</x:f>
        <x:v>1055676.7917252486</x:v>
      </x:c>
      <x:c r="S108" s="50" t="n">
        <x:f>PERCENTILE(MC_Paths_Base!$R$5:$R$504,0.15)/'Monte Carlo'!R$31+Calculations!W$77/Calculations!W$80</x:f>
        <x:v>1068928.66677084</x:v>
      </x:c>
      <x:c r="T108" s="50" t="n">
        <x:f>PERCENTILE(MC_Paths_Base!$S$5:$S$504,0.15)/'Monte Carlo'!S$31+Calculations!X$77/Calculations!X$80</x:f>
        <x:v>1096436.492770108</x:v>
      </x:c>
      <x:c r="U108" s="50" t="n">
        <x:f>PERCENTILE(MC_Paths_Base!$T$5:$T$504,0.15)/'Monte Carlo'!T$31+Calculations!Y$77/Calculations!Y$80</x:f>
        <x:v>1119625.2658973592</x:v>
      </x:c>
      <x:c r="V108" s="50" t="n">
        <x:f>PERCENTILE(MC_Paths_Base!$U$5:$U$504,0.15)/'Monte Carlo'!U$31+Calculations!Z$77/Calculations!Z$80</x:f>
        <x:v>1107773.0997198173</x:v>
      </x:c>
      <x:c r="W108" s="50" t="n">
        <x:f>PERCENTILE(MC_Paths_Base!$V$5:$V$504,0.15)/'Monte Carlo'!V$31+Calculations!AA$77/Calculations!AA$80</x:f>
        <x:v>1167312.7122937362</x:v>
      </x:c>
      <x:c r="X108" s="50" t="n">
        <x:f>PERCENTILE(MC_Paths_Base!$W$5:$W$504,0.15)/'Monte Carlo'!W$31+Calculations!AB$77/Calculations!AB$80</x:f>
        <x:v>1174818.669429434</x:v>
      </x:c>
      <x:c r="Y108" s="50" t="n">
        <x:f>PERCENTILE(MC_Paths_Base!$X$5:$X$504,0.15)/'Monte Carlo'!X$31+Calculations!AC$77/Calculations!AC$80</x:f>
        <x:v>1235442.5160928024</x:v>
      </x:c>
      <x:c r="Z108" s="50" t="n">
        <x:f>PERCENTILE(MC_Paths_Base!$Y$5:$Y$504,0.15)/'Monte Carlo'!Y$31+Calculations!AD$77/Calculations!AD$80</x:f>
        <x:v>1271272.9036882785</x:v>
      </x:c>
      <x:c r="AA108" s="50" t="n">
        <x:f>PERCENTILE(MC_Paths_Base!$Z$5:$Z$504,0.15)/'Monte Carlo'!Z$31+Calculations!AE$77/Calculations!AE$80</x:f>
        <x:v>1311438.9247121725</x:v>
      </x:c>
      <x:c r="AB108" s="50" t="n">
        <x:f>PERCENTILE(MC_Paths_Base!$AA$5:$AA$504,0.15)/'Monte Carlo'!AA$31+Calculations!AF$77/Calculations!AF$80</x:f>
        <x:v>1310350.281766097</x:v>
      </x:c>
      <x:c r="AC108" s="50" t="n">
        <x:f>PERCENTILE(MC_Paths_Base!$AB$5:$AB$504,0.15)/'Monte Carlo'!AB$31+Calculations!AG$77/Calculations!AG$80</x:f>
        <x:v>1343695.2156879492</x:v>
      </x:c>
      <x:c r="AD108" s="50" t="n">
        <x:f>PERCENTILE(MC_Paths_Base!$AC$5:$AC$504,0.15)/'Monte Carlo'!AC$31+Calculations!AH$77/Calculations!AH$80</x:f>
        <x:v>1368817.9511501873</x:v>
      </x:c>
      <x:c r="AE108" s="50" t="n">
        <x:f>PERCENTILE(MC_Paths_Base!$AD$5:$AD$504,0.15)/'Monte Carlo'!AD$31+Calculations!AI$77/Calculations!AI$80</x:f>
        <x:v>1430166.5038991151</x:v>
      </x:c>
      <x:c r="AF108" s="50" t="n">
        <x:f>PERCENTILE(MC_Paths_Base!$AE$5:$AE$504,0.15)/'Monte Carlo'!AE$31+Calculations!AJ$77/Calculations!AJ$80</x:f>
        <x:v>1492278.9956690334</x:v>
      </x:c>
      <x:c r="AG108" s="50" t="n">
        <x:f>PERCENTILE(MC_Paths_Base!$AF$5:$AF$504,0.15)/'Monte Carlo'!AF$31+Calculations!AK$77/Calculations!AK$80</x:f>
        <x:v>1572739.871119073</x:v>
      </x:c>
      <x:c r="AJ108" t="n">
        <x:f>MIN(MC_Paths_Base!B108:AF108)</x:f>
        <x:v>1004010.1729512754</x:v>
      </x:c>
      <x:c r="AK108" t="n">
        <x:f>MIN(MC_Paths_Base!B108+'Monte Carlo'!$B$32,MC_Paths_Base!C108+'Monte Carlo'!$C$32,MC_Paths_Base!D108+'Monte Carlo'!$D$32,MC_Paths_Base!E108+'Monte Carlo'!$E$32,MC_Paths_Base!F108+'Monte Carlo'!$F$32,MC_Paths_Base!G108+'Monte Carlo'!$G$32,MC_Paths_Base!H108+'Monte Carlo'!$H$32,MC_Paths_Base!I108+'Monte Carlo'!$I$32,MC_Paths_Base!J108+'Monte Carlo'!$J$32,MC_Paths_Base!K108+'Monte Carlo'!$K$32,MC_Paths_Base!L108+'Monte Carlo'!$L$32,MC_Paths_Base!M108+'Monte Carlo'!$M$32,MC_Paths_Base!N108+'Monte Carlo'!$N$32,MC_Paths_Base!O108+'Monte Carlo'!$O$32,MC_Paths_Base!P108+'Monte Carlo'!$P$32,MC_Paths_Base!Q108+'Monte Carlo'!$Q$32,MC_Paths_Base!R108+'Monte Carlo'!$R$32,MC_Paths_Base!S108+'Monte Carlo'!$S$32,MC_Paths_Base!T108+'Monte Carlo'!$T$32,MC_Paths_Base!U108+'Monte Carlo'!$U$32,MC_Paths_Base!V108+'Monte Carlo'!$V$32,MC_Paths_Base!W108+'Monte Carlo'!$W$32,MC_Paths_Base!X108+'Monte Carlo'!$X$32,MC_Paths_Base!Y108+'Monte Carlo'!$Y$32,MC_Paths_Base!Z108+'Monte Carlo'!$Z$32,MC_Paths_Base!AA108+'Monte Carlo'!$AA$32,MC_Paths_Base!AB108+'Monte Carlo'!$AB$32,MC_Paths_Base!AC108+'Monte Carlo'!$AC$32,MC_Paths_Base!AD108+'Monte Carlo'!$AD$32,MC_Paths_Base!AE108+'Monte Carlo'!$AE$32,MC_Paths_Base!AF108+'Monte Carlo'!$AF$32)</x:f>
        <x:v>800545.6414066089</x:v>
      </x:c>
      <x:c r="AL108" t="n">
        <x:f>MIN(MC_Paths_Base!B108+'Monte Carlo'!$B$34,MC_Paths_Base!C108+'Monte Carlo'!$C$34,MC_Paths_Base!D108+'Monte Carlo'!$D$34,MC_Paths_Base!E108+'Monte Carlo'!$E$34,MC_Paths_Base!F108+'Monte Carlo'!$F$34,MC_Paths_Base!G108+'Monte Carlo'!$G$34,MC_Paths_Base!H108+'Monte Carlo'!$H$34,MC_Paths_Base!I108+'Monte Carlo'!$I$34,MC_Paths_Base!J108+'Monte Carlo'!$J$34,MC_Paths_Base!K108+'Monte Carlo'!$K$34,MC_Paths_Base!L108+'Monte Carlo'!$L$34,MC_Paths_Base!M108+'Monte Carlo'!$M$34,MC_Paths_Base!N108+'Monte Carlo'!$N$34,MC_Paths_Base!O108+'Monte Carlo'!$O$34,MC_Paths_Base!P108+'Monte Carlo'!$P$34,MC_Paths_Base!Q108+'Monte Carlo'!$Q$34,MC_Paths_Base!R108+'Monte Carlo'!$R$34,MC_Paths_Base!S108+'Monte Carlo'!$S$34,MC_Paths_Base!T108+'Monte Carlo'!$T$34,MC_Paths_Base!U108+'Monte Carlo'!$U$34,MC_Paths_Base!V108+'Monte Carlo'!$V$34,MC_Paths_Base!W108+'Monte Carlo'!$W$34,MC_Paths_Base!X108+'Monte Carlo'!$X$34,MC_Paths_Base!Y108+'Monte Carlo'!$Y$34,MC_Paths_Base!Z108+'Monte Carlo'!$Z$34,MC_Paths_Base!AA108+'Monte Carlo'!$AA$34,MC_Paths_Base!AB108+'Monte Carlo'!$AB$34,MC_Paths_Base!AC108+'Monte Carlo'!$AC$34,MC_Paths_Base!AD108+'Monte Carlo'!$AD$34,MC_Paths_Base!AE108+'Monte Carlo'!$AE$34,MC_Paths_Base!AF108+'Monte Carlo'!$AF$34)</x:f>
        <x:v>608385.046775677</x:v>
      </x:c>
      <x:c r="AM108" t="n">
        <x:f>MIN(MC_Paths_Base!B108+'Monte Carlo'!$B$35,MC_Paths_Base!C108+'Monte Carlo'!$C$35,MC_Paths_Base!D108+'Monte Carlo'!$D$35,MC_Paths_Base!E108+'Monte Carlo'!$E$35,MC_Paths_Base!F108+'Monte Carlo'!$F$35,MC_Paths_Base!G108+'Monte Carlo'!$G$35,MC_Paths_Base!H108+'Monte Carlo'!$H$35,MC_Paths_Base!I108+'Monte Carlo'!$I$35,MC_Paths_Base!J108+'Monte Carlo'!$J$35,MC_Paths_Base!K108+'Monte Carlo'!$K$35,MC_Paths_Base!L108+'Monte Carlo'!$L$35,MC_Paths_Base!M108+'Monte Carlo'!$M$35,MC_Paths_Base!N108+'Monte Carlo'!$N$35,MC_Paths_Base!O108+'Monte Carlo'!$O$35,MC_Paths_Base!P108+'Monte Carlo'!$P$35,MC_Paths_Base!Q108+'Monte Carlo'!$Q$35,MC_Paths_Base!R108+'Monte Carlo'!$R$35,MC_Paths_Base!S108+'Monte Carlo'!$S$35,MC_Paths_Base!T108+'Monte Carlo'!$T$35,MC_Paths_Base!U108+'Monte Carlo'!$U$35,MC_Paths_Base!V108+'Monte Carlo'!$V$35,MC_Paths_Base!W108+'Monte Carlo'!$W$35,MC_Paths_Base!X108+'Monte Carlo'!$X$35,MC_Paths_Base!Y108+'Monte Carlo'!$Y$35,MC_Paths_Base!Z108+'Monte Carlo'!$Z$35,MC_Paths_Base!AA108+'Monte Carlo'!$AA$35,MC_Paths_Base!AB108+'Monte Carlo'!$AB$35,MC_Paths_Base!AC108+'Monte Carlo'!$AC$35,MC_Paths_Base!AD108+'Monte Carlo'!$AD$35,MC_Paths_Base!AE108+'Monte Carlo'!$AE$35,MC_Paths_Base!AF108+'Monte Carlo'!$AF$35)</x:f>
        <x:v>485286.07739405055</x:v>
      </x:c>
    </x:row>
    <x:row r="109">
      <x:c r="A109" t="s">
        <x:v>955</x:v>
      </x:c>
      <x:c r="B109" t="s">
        <x:v>140</x:v>
      </x:c>
      <x:c r="C109" s="50" t="n">
        <x:f>PERCENTILE(MC_Paths_Base!$B$5:$B$504,0.5)/'Monte Carlo'!B$31+Calculations!G$77/Calculations!G$80</x:f>
        <x:v>1210625</x:v>
      </x:c>
      <x:c r="D109" s="50" t="n">
        <x:f>PERCENTILE(MC_Paths_Base!$C$5:$C$504,0.5)/'Monte Carlo'!C$31+Calculations!H$77/Calculations!H$80</x:f>
        <x:v>1249721.2971530813</x:v>
      </x:c>
      <x:c r="E109" s="50" t="n">
        <x:f>PERCENTILE(MC_Paths_Base!$D$5:$D$504,0.5)/'Monte Carlo'!D$31+Calculations!I$77/Calculations!I$80</x:f>
        <x:v>1282670.8302900037</x:v>
      </x:c>
      <x:c r="F109" s="50" t="n">
        <x:f>PERCENTILE(MC_Paths_Base!$E$5:$E$504,0.5)/'Monte Carlo'!E$31+Calculations!J$77/Calculations!J$80</x:f>
        <x:v>1310696.806381876</x:v>
      </x:c>
      <x:c r="G109" s="50" t="n">
        <x:f>PERCENTILE(MC_Paths_Base!$F$5:$F$504,0.5)/'Monte Carlo'!F$31+Calculations!K$77/Calculations!K$80</x:f>
        <x:v>1327094.5317882854</x:v>
      </x:c>
      <x:c r="H109" s="50" t="n">
        <x:f>PERCENTILE(MC_Paths_Base!$G$5:$G$504,0.5)/'Monte Carlo'!G$31+Calculations!L$77/Calculations!L$80</x:f>
        <x:v>1355930.457804867</x:v>
      </x:c>
      <x:c r="I109" s="50" t="n">
        <x:f>PERCENTILE(MC_Paths_Base!$H$5:$H$504,0.5)/'Monte Carlo'!H$31+Calculations!M$77/Calculations!M$80</x:f>
        <x:v>1363932.643867447</x:v>
      </x:c>
      <x:c r="J109" s="50" t="n">
        <x:f>PERCENTILE(MC_Paths_Base!$I$5:$I$504,0.5)/'Monte Carlo'!I$31+Calculations!N$77/Calculations!N$80</x:f>
        <x:v>1396224.0623869603</x:v>
      </x:c>
      <x:c r="K109" s="50" t="n">
        <x:f>PERCENTILE(MC_Paths_Base!$J$5:$J$504,0.5)/'Monte Carlo'!J$31+Calculations!O$77/Calculations!O$80</x:f>
        <x:v>1434408.777358878</x:v>
      </x:c>
      <x:c r="L109" s="50" t="n">
        <x:f>PERCENTILE(MC_Paths_Base!$K$5:$K$504,0.5)/'Monte Carlo'!K$31+Calculations!P$77/Calculations!P$80</x:f>
        <x:v>1495387.888337228</x:v>
      </x:c>
      <x:c r="M109" s="50" t="n">
        <x:f>PERCENTILE(MC_Paths_Base!$L$5:$L$504,0.5)/'Monte Carlo'!L$31+Calculations!Q$77/Calculations!Q$80</x:f>
        <x:v>1525764.6052838578</x:v>
      </x:c>
      <x:c r="N109" s="50" t="n">
        <x:f>PERCENTILE(MC_Paths_Base!$M$5:$M$504,0.5)/'Monte Carlo'!M$31+Calculations!R$77/Calculations!R$80</x:f>
        <x:v>1553293.9888808476</x:v>
      </x:c>
      <x:c r="O109" s="50" t="n">
        <x:f>PERCENTILE(MC_Paths_Base!$N$5:$N$504,0.5)/'Monte Carlo'!N$31+Calculations!S$77/Calculations!S$80</x:f>
        <x:v>1588836.8528061104</x:v>
      </x:c>
      <x:c r="P109" s="50" t="n">
        <x:f>PERCENTILE(MC_Paths_Base!$O$5:$O$504,0.5)/'Monte Carlo'!O$31+Calculations!T$77/Calculations!T$80</x:f>
        <x:v>1624240.6029179478</x:v>
      </x:c>
      <x:c r="Q109" s="50" t="n">
        <x:f>PERCENTILE(MC_Paths_Base!$P$5:$P$504,0.5)/'Monte Carlo'!P$31+Calculations!U$77/Calculations!U$80</x:f>
        <x:v>1686720.745697774</x:v>
      </x:c>
      <x:c r="R109" s="50" t="n">
        <x:f>PERCENTILE(MC_Paths_Base!$Q$5:$Q$504,0.5)/'Monte Carlo'!Q$31+Calculations!V$77/Calculations!V$80</x:f>
        <x:v>1739358.2932952913</x:v>
      </x:c>
      <x:c r="S109" s="50" t="n">
        <x:f>PERCENTILE(MC_Paths_Base!$R$5:$R$504,0.5)/'Monte Carlo'!R$31+Calculations!W$77/Calculations!W$80</x:f>
        <x:v>1820748.108037628</x:v>
      </x:c>
      <x:c r="T109" s="50" t="n">
        <x:f>PERCENTILE(MC_Paths_Base!$S$5:$S$504,0.5)/'Monte Carlo'!S$31+Calculations!X$77/Calculations!X$80</x:f>
        <x:v>1876017.0002845842</x:v>
      </x:c>
      <x:c r="U109" s="50" t="n">
        <x:f>PERCENTILE(MC_Paths_Base!$T$5:$T$504,0.5)/'Monte Carlo'!T$31+Calculations!Y$77/Calculations!Y$80</x:f>
        <x:v>1937756.991876136</x:v>
      </x:c>
      <x:c r="V109" s="50" t="n">
        <x:f>PERCENTILE(MC_Paths_Base!$U$5:$U$504,0.5)/'Monte Carlo'!U$31+Calculations!Z$77/Calculations!Z$80</x:f>
        <x:v>1970587.5329246833</x:v>
      </x:c>
      <x:c r="W109" s="50" t="n">
        <x:f>PERCENTILE(MC_Paths_Base!$V$5:$V$504,0.5)/'Monte Carlo'!V$31+Calculations!AA$77/Calculations!AA$80</x:f>
        <x:v>2085334.1925866255</x:v>
      </x:c>
      <x:c r="X109" s="50" t="n">
        <x:f>PERCENTILE(MC_Paths_Base!$W$5:$W$504,0.5)/'Monte Carlo'!W$31+Calculations!AB$77/Calculations!AB$80</x:f>
        <x:v>2184607.954281792</x:v>
      </x:c>
      <x:c r="Y109" s="50" t="n">
        <x:f>PERCENTILE(MC_Paths_Base!$X$5:$X$504,0.5)/'Monte Carlo'!X$31+Calculations!AC$77/Calculations!AC$80</x:f>
        <x:v>2237877.1202179026</x:v>
      </x:c>
      <x:c r="Z109" s="50" t="n">
        <x:f>PERCENTILE(MC_Paths_Base!$Y$5:$Y$504,0.5)/'Monte Carlo'!Y$31+Calculations!AD$77/Calculations!AD$80</x:f>
        <x:v>2309851.8713546526</x:v>
      </x:c>
      <x:c r="AA109" s="50" t="n">
        <x:f>PERCENTILE(MC_Paths_Base!$Z$5:$Z$504,0.5)/'Monte Carlo'!Z$31+Calculations!AE$77/Calculations!AE$80</x:f>
        <x:v>2256961.157512621</x:v>
      </x:c>
      <x:c r="AB109" s="50" t="n">
        <x:f>PERCENTILE(MC_Paths_Base!$AA$5:$AA$504,0.5)/'Monte Carlo'!AA$31+Calculations!AF$77/Calculations!AF$80</x:f>
        <x:v>2361811.3732080124</x:v>
      </x:c>
      <x:c r="AC109" s="50" t="n">
        <x:f>PERCENTILE(MC_Paths_Base!$AB$5:$AB$504,0.5)/'Monte Carlo'!AB$31+Calculations!AG$77/Calculations!AG$80</x:f>
        <x:v>2525878.720151591</x:v>
      </x:c>
      <x:c r="AD109" s="50" t="n">
        <x:f>PERCENTILE(MC_Paths_Base!$AC$5:$AC$504,0.5)/'Monte Carlo'!AC$31+Calculations!AH$77/Calculations!AH$80</x:f>
        <x:v>2602889.1682494353</x:v>
      </x:c>
      <x:c r="AE109" s="50" t="n">
        <x:f>PERCENTILE(MC_Paths_Base!$AD$5:$AD$504,0.5)/'Monte Carlo'!AD$31+Calculations!AI$77/Calculations!AI$80</x:f>
        <x:v>2655316.4088772438</x:v>
      </x:c>
      <x:c r="AF109" s="50" t="n">
        <x:f>PERCENTILE(MC_Paths_Base!$AE$5:$AE$504,0.5)/'Monte Carlo'!AE$31+Calculations!AJ$77/Calculations!AJ$80</x:f>
        <x:v>2761462.0089490353</x:v>
      </x:c>
      <x:c r="AG109" s="50" t="n">
        <x:f>PERCENTILE(MC_Paths_Base!$AF$5:$AF$504,0.5)/'Monte Carlo'!AF$31+Calculations!AK$77/Calculations!AK$80</x:f>
        <x:v>2796315.155868929</x:v>
      </x:c>
      <x:c r="AJ109" t="n">
        <x:f>MIN(MC_Paths_Base!B109:AF109)</x:f>
        <x:v>492335.2800411759</x:v>
      </x:c>
      <x:c r="AK109" t="n">
        <x:f>MIN(MC_Paths_Base!B109+'Monte Carlo'!$B$32,MC_Paths_Base!C109+'Monte Carlo'!$C$32,MC_Paths_Base!D109+'Monte Carlo'!$D$32,MC_Paths_Base!E109+'Monte Carlo'!$E$32,MC_Paths_Base!F109+'Monte Carlo'!$F$32,MC_Paths_Base!G109+'Monte Carlo'!$G$32,MC_Paths_Base!H109+'Monte Carlo'!$H$32,MC_Paths_Base!I109+'Monte Carlo'!$I$32,MC_Paths_Base!J109+'Monte Carlo'!$J$32,MC_Paths_Base!K109+'Monte Carlo'!$K$32,MC_Paths_Base!L109+'Monte Carlo'!$L$32,MC_Paths_Base!M109+'Monte Carlo'!$M$32,MC_Paths_Base!N109+'Monte Carlo'!$N$32,MC_Paths_Base!O109+'Monte Carlo'!$O$32,MC_Paths_Base!P109+'Monte Carlo'!$P$32,MC_Paths_Base!Q109+'Monte Carlo'!$Q$32,MC_Paths_Base!R109+'Monte Carlo'!$R$32,MC_Paths_Base!S109+'Monte Carlo'!$S$32,MC_Paths_Base!T109+'Monte Carlo'!$T$32,MC_Paths_Base!U109+'Monte Carlo'!$U$32,MC_Paths_Base!V109+'Monte Carlo'!$V$32,MC_Paths_Base!W109+'Monte Carlo'!$W$32,MC_Paths_Base!X109+'Monte Carlo'!$X$32,MC_Paths_Base!Y109+'Monte Carlo'!$Y$32,MC_Paths_Base!Z109+'Monte Carlo'!$Z$32,MC_Paths_Base!AA109+'Monte Carlo'!$AA$32,MC_Paths_Base!AB109+'Monte Carlo'!$AB$32,MC_Paths_Base!AC109+'Monte Carlo'!$AC$32,MC_Paths_Base!AD109+'Monte Carlo'!$AD$32,MC_Paths_Base!AE109+'Monte Carlo'!$AE$32,MC_Paths_Base!AF109+'Monte Carlo'!$AF$32)</x:f>
        <x:v>278718.5329612596</x:v>
      </x:c>
      <x:c r="AL109" t="n">
        <x:f>MIN(MC_Paths_Base!B109+'Monte Carlo'!$B$34,MC_Paths_Base!C109+'Monte Carlo'!$C$34,MC_Paths_Base!D109+'Monte Carlo'!$D$34,MC_Paths_Base!E109+'Monte Carlo'!$E$34,MC_Paths_Base!F109+'Monte Carlo'!$F$34,MC_Paths_Base!G109+'Monte Carlo'!$G$34,MC_Paths_Base!H109+'Monte Carlo'!$H$34,MC_Paths_Base!I109+'Monte Carlo'!$I$34,MC_Paths_Base!J109+'Monte Carlo'!$J$34,MC_Paths_Base!K109+'Monte Carlo'!$K$34,MC_Paths_Base!L109+'Monte Carlo'!$L$34,MC_Paths_Base!M109+'Monte Carlo'!$M$34,MC_Paths_Base!N109+'Monte Carlo'!$N$34,MC_Paths_Base!O109+'Monte Carlo'!$O$34,MC_Paths_Base!P109+'Monte Carlo'!$P$34,MC_Paths_Base!Q109+'Monte Carlo'!$Q$34,MC_Paths_Base!R109+'Monte Carlo'!$R$34,MC_Paths_Base!S109+'Monte Carlo'!$S$34,MC_Paths_Base!T109+'Monte Carlo'!$T$34,MC_Paths_Base!U109+'Monte Carlo'!$U$34,MC_Paths_Base!V109+'Monte Carlo'!$V$34,MC_Paths_Base!W109+'Monte Carlo'!$W$34,MC_Paths_Base!X109+'Monte Carlo'!$X$34,MC_Paths_Base!Y109+'Monte Carlo'!$Y$34,MC_Paths_Base!Z109+'Monte Carlo'!$Z$34,MC_Paths_Base!AA109+'Monte Carlo'!$AA$34,MC_Paths_Base!AB109+'Monte Carlo'!$AB$34,MC_Paths_Base!AC109+'Monte Carlo'!$AC$34,MC_Paths_Base!AD109+'Monte Carlo'!$AD$34,MC_Paths_Base!AE109+'Monte Carlo'!$AE$34,MC_Paths_Base!AF109+'Monte Carlo'!$AF$34)</x:f>
        <x:v>-321488.220608721</x:v>
      </x:c>
      <x:c r="AM109" t="n">
        <x:f>MIN(MC_Paths_Base!B109+'Monte Carlo'!$B$35,MC_Paths_Base!C109+'Monte Carlo'!$C$35,MC_Paths_Base!D109+'Monte Carlo'!$D$35,MC_Paths_Base!E109+'Monte Carlo'!$E$35,MC_Paths_Base!F109+'Monte Carlo'!$F$35,MC_Paths_Base!G109+'Monte Carlo'!$G$35,MC_Paths_Base!H109+'Monte Carlo'!$H$35,MC_Paths_Base!I109+'Monte Carlo'!$I$35,MC_Paths_Base!J109+'Monte Carlo'!$J$35,MC_Paths_Base!K109+'Monte Carlo'!$K$35,MC_Paths_Base!L109+'Monte Carlo'!$L$35,MC_Paths_Base!M109+'Monte Carlo'!$M$35,MC_Paths_Base!N109+'Monte Carlo'!$N$35,MC_Paths_Base!O109+'Monte Carlo'!$O$35,MC_Paths_Base!P109+'Monte Carlo'!$P$35,MC_Paths_Base!Q109+'Monte Carlo'!$Q$35,MC_Paths_Base!R109+'Monte Carlo'!$R$35,MC_Paths_Base!S109+'Monte Carlo'!$S$35,MC_Paths_Base!T109+'Monte Carlo'!$T$35,MC_Paths_Base!U109+'Monte Carlo'!$U$35,MC_Paths_Base!V109+'Monte Carlo'!$V$35,MC_Paths_Base!W109+'Monte Carlo'!$W$35,MC_Paths_Base!X109+'Monte Carlo'!$X$35,MC_Paths_Base!Y109+'Monte Carlo'!$Y$35,MC_Paths_Base!Z109+'Monte Carlo'!$Z$35,MC_Paths_Base!AA109+'Monte Carlo'!$AA$35,MC_Paths_Base!AB109+'Monte Carlo'!$AB$35,MC_Paths_Base!AC109+'Monte Carlo'!$AC$35,MC_Paths_Base!AD109+'Monte Carlo'!$AD$35,MC_Paths_Base!AE109+'Monte Carlo'!$AE$35,MC_Paths_Base!AF109+'Monte Carlo'!$AF$35)</x:f>
        <x:v>-283786.5957982638</x:v>
      </x:c>
    </x:row>
    <x:row r="110">
      <x:c r="A110" t="s">
        <x:v>955</x:v>
      </x:c>
      <x:c r="B110" t="s">
        <x:v>146</x:v>
      </x:c>
      <x:c r="C110" s="50" t="n">
        <x:f>PERCENTILE(MC_Paths_Base!$B$5:$B$504,0.85)/'Monte Carlo'!B$31+Calculations!G$77/Calculations!G$80</x:f>
        <x:v>1210625</x:v>
      </x:c>
      <x:c r="D110" s="50" t="n">
        <x:f>PERCENTILE(MC_Paths_Base!$C$5:$C$504,0.85)/'Monte Carlo'!C$31+Calculations!H$77/Calculations!H$80</x:f>
        <x:v>1415095.2288401793</x:v>
      </x:c>
      <x:c r="E110" s="50" t="n">
        <x:f>PERCENTILE(MC_Paths_Base!$D$5:$D$504,0.85)/'Monte Carlo'!D$31+Calculations!I$77/Calculations!I$80</x:f>
        <x:v>1564665.7234692564</x:v>
      </x:c>
      <x:c r="F110" s="50" t="n">
        <x:f>PERCENTILE(MC_Paths_Base!$E$5:$E$504,0.85)/'Monte Carlo'!E$31+Calculations!J$77/Calculations!J$80</x:f>
        <x:v>1666602.148385406</x:v>
      </x:c>
      <x:c r="G110" s="50" t="n">
        <x:f>PERCENTILE(MC_Paths_Base!$F$5:$F$504,0.85)/'Monte Carlo'!F$31+Calculations!K$77/Calculations!K$80</x:f>
        <x:v>1766758.324706898</x:v>
      </x:c>
      <x:c r="H110" s="50" t="n">
        <x:f>PERCENTILE(MC_Paths_Base!$G$5:$G$504,0.85)/'Monte Carlo'!G$31+Calculations!L$77/Calculations!L$80</x:f>
        <x:v>1853009.2800004997</x:v>
      </x:c>
      <x:c r="I110" s="50" t="n">
        <x:f>PERCENTILE(MC_Paths_Base!$H$5:$H$504,0.85)/'Monte Carlo'!H$31+Calculations!M$77/Calculations!M$80</x:f>
        <x:v>1961268.211808878</x:v>
      </x:c>
      <x:c r="J110" s="50" t="n">
        <x:f>PERCENTILE(MC_Paths_Base!$I$5:$I$504,0.85)/'Monte Carlo'!I$31+Calculations!N$77/Calculations!N$80</x:f>
        <x:v>2080143.3409545545</x:v>
      </x:c>
      <x:c r="K110" s="50" t="n">
        <x:f>PERCENTILE(MC_Paths_Base!$J$5:$J$504,0.85)/'Monte Carlo'!J$31+Calculations!O$77/Calculations!O$80</x:f>
        <x:v>2189811.4824321</x:v>
      </x:c>
      <x:c r="L110" s="50" t="n">
        <x:f>PERCENTILE(MC_Paths_Base!$K$5:$K$504,0.85)/'Monte Carlo'!K$31+Calculations!P$77/Calculations!P$80</x:f>
        <x:v>2280768.7146680215</x:v>
      </x:c>
      <x:c r="M110" s="50" t="n">
        <x:f>PERCENTILE(MC_Paths_Base!$L$5:$L$504,0.85)/'Monte Carlo'!L$31+Calculations!Q$77/Calculations!Q$80</x:f>
        <x:v>2457321.9199471185</x:v>
      </x:c>
      <x:c r="N110" s="50" t="n">
        <x:f>PERCENTILE(MC_Paths_Base!$M$5:$M$504,0.85)/'Monte Carlo'!M$31+Calculations!R$77/Calculations!R$80</x:f>
        <x:v>2512886.0125172148</x:v>
      </x:c>
      <x:c r="O110" s="50" t="n">
        <x:f>PERCENTILE(MC_Paths_Base!$N$5:$N$504,0.85)/'Monte Carlo'!N$31+Calculations!S$77/Calculations!S$80</x:f>
        <x:v>2729617.1994666853</x:v>
      </x:c>
      <x:c r="P110" s="50" t="n">
        <x:f>PERCENTILE(MC_Paths_Base!$O$5:$O$504,0.85)/'Monte Carlo'!O$31+Calculations!T$77/Calculations!T$80</x:f>
        <x:v>2845067.661517694</x:v>
      </x:c>
      <x:c r="Q110" s="50" t="n">
        <x:f>PERCENTILE(MC_Paths_Base!$P$5:$P$504,0.85)/'Monte Carlo'!P$31+Calculations!U$77/Calculations!U$80</x:f>
        <x:v>2950808.241880896</x:v>
      </x:c>
      <x:c r="R110" s="50" t="n">
        <x:f>PERCENTILE(MC_Paths_Base!$Q$5:$Q$504,0.85)/'Monte Carlo'!Q$31+Calculations!V$77/Calculations!V$80</x:f>
        <x:v>3156907.8104847474</x:v>
      </x:c>
      <x:c r="S110" s="50" t="n">
        <x:f>PERCENTILE(MC_Paths_Base!$R$5:$R$504,0.85)/'Monte Carlo'!R$31+Calculations!W$77/Calculations!W$80</x:f>
        <x:v>3230984.4884690763</x:v>
      </x:c>
      <x:c r="T110" s="50" t="n">
        <x:f>PERCENTILE(MC_Paths_Base!$S$5:$S$504,0.85)/'Monte Carlo'!S$31+Calculations!X$77/Calculations!X$80</x:f>
        <x:v>3367694.941116889</x:v>
      </x:c>
      <x:c r="U110" s="50" t="n">
        <x:f>PERCENTILE(MC_Paths_Base!$T$5:$T$504,0.85)/'Monte Carlo'!T$31+Calculations!Y$77/Calculations!Y$80</x:f>
        <x:v>3383000.7779785027</x:v>
      </x:c>
      <x:c r="V110" s="50" t="n">
        <x:f>PERCENTILE(MC_Paths_Base!$U$5:$U$504,0.85)/'Monte Carlo'!U$31+Calculations!Z$77/Calculations!Z$80</x:f>
        <x:v>3541428.5265593645</x:v>
      </x:c>
      <x:c r="W110" s="50" t="n">
        <x:f>PERCENTILE(MC_Paths_Base!$V$5:$V$504,0.85)/'Monte Carlo'!V$31+Calculations!AA$77/Calculations!AA$80</x:f>
        <x:v>3692288.4175184104</x:v>
      </x:c>
      <x:c r="X110" s="50" t="n">
        <x:f>PERCENTILE(MC_Paths_Base!$W$5:$W$504,0.85)/'Monte Carlo'!W$31+Calculations!AB$77/Calculations!AB$80</x:f>
        <x:v>3939585.3891189345</x:v>
      </x:c>
      <x:c r="Y110" s="50" t="n">
        <x:f>PERCENTILE(MC_Paths_Base!$X$5:$X$504,0.85)/'Monte Carlo'!X$31+Calculations!AC$77/Calculations!AC$80</x:f>
        <x:v>4066805.7938574757</x:v>
      </x:c>
      <x:c r="Z110" s="50" t="n">
        <x:f>PERCENTILE(MC_Paths_Base!$Y$5:$Y$504,0.85)/'Monte Carlo'!Y$31+Calculations!AD$77/Calculations!AD$80</x:f>
        <x:v>4395457.300579805</x:v>
      </x:c>
      <x:c r="AA110" s="50" t="n">
        <x:f>PERCENTILE(MC_Paths_Base!$Z$5:$Z$504,0.85)/'Monte Carlo'!Z$31+Calculations!AE$77/Calculations!AE$80</x:f>
        <x:v>4615123.263840564</x:v>
      </x:c>
      <x:c r="AB110" s="50" t="n">
        <x:f>PERCENTILE(MC_Paths_Base!$AA$5:$AA$504,0.85)/'Monte Carlo'!AA$31+Calculations!AF$77/Calculations!AF$80</x:f>
        <x:v>4616183.7087584315</x:v>
      </x:c>
      <x:c r="AC110" s="50" t="n">
        <x:f>PERCENTILE(MC_Paths_Base!$AB$5:$AB$504,0.85)/'Monte Carlo'!AB$31+Calculations!AG$77/Calculations!AG$80</x:f>
        <x:v>5072681.524655225</x:v>
      </x:c>
      <x:c r="AD110" s="50" t="n">
        <x:f>PERCENTILE(MC_Paths_Base!$AC$5:$AC$504,0.85)/'Monte Carlo'!AC$31+Calculations!AH$77/Calculations!AH$80</x:f>
        <x:v>5298363.035551347</x:v>
      </x:c>
      <x:c r="AE110" s="50" t="n">
        <x:f>PERCENTILE(MC_Paths_Base!$AD$5:$AD$504,0.85)/'Monte Carlo'!AD$31+Calculations!AI$77/Calculations!AI$80</x:f>
        <x:v>5160706.869872973</x:v>
      </x:c>
      <x:c r="AF110" s="50" t="n">
        <x:f>PERCENTILE(MC_Paths_Base!$AE$5:$AE$504,0.85)/'Monte Carlo'!AE$31+Calculations!AJ$77/Calculations!AJ$80</x:f>
        <x:v>5556350.303739465</x:v>
      </x:c>
      <x:c r="AG110" s="50" t="n">
        <x:f>PERCENTILE(MC_Paths_Base!$AF$5:$AF$504,0.85)/'Monte Carlo'!AF$31+Calculations!AK$77/Calculations!AK$80</x:f>
        <x:v>5964040.949476595</x:v>
      </x:c>
      <x:c r="AJ110" t="n">
        <x:f>MIN(MC_Paths_Base!B110:AF110)</x:f>
        <x:v>926301.3550014263</x:v>
      </x:c>
      <x:c r="AK110" t="n">
        <x:f>MIN(MC_Paths_Base!B110+'Monte Carlo'!$B$32,MC_Paths_Base!C110+'Monte Carlo'!$C$32,MC_Paths_Base!D110+'Monte Carlo'!$D$32,MC_Paths_Base!E110+'Monte Carlo'!$E$32,MC_Paths_Base!F110+'Monte Carlo'!$F$32,MC_Paths_Base!G110+'Monte Carlo'!$G$32,MC_Paths_Base!H110+'Monte Carlo'!$H$32,MC_Paths_Base!I110+'Monte Carlo'!$I$32,MC_Paths_Base!J110+'Monte Carlo'!$J$32,MC_Paths_Base!K110+'Monte Carlo'!$K$32,MC_Paths_Base!L110+'Monte Carlo'!$L$32,MC_Paths_Base!M110+'Monte Carlo'!$M$32,MC_Paths_Base!N110+'Monte Carlo'!$N$32,MC_Paths_Base!O110+'Monte Carlo'!$O$32,MC_Paths_Base!P110+'Monte Carlo'!$P$32,MC_Paths_Base!Q110+'Monte Carlo'!$Q$32,MC_Paths_Base!R110+'Monte Carlo'!$R$32,MC_Paths_Base!S110+'Monte Carlo'!$S$32,MC_Paths_Base!T110+'Monte Carlo'!$T$32,MC_Paths_Base!U110+'Monte Carlo'!$U$32,MC_Paths_Base!V110+'Monte Carlo'!$V$32,MC_Paths_Base!W110+'Monte Carlo'!$W$32,MC_Paths_Base!X110+'Monte Carlo'!$X$32,MC_Paths_Base!Y110+'Monte Carlo'!$Y$32,MC_Paths_Base!Z110+'Monte Carlo'!$Z$32,MC_Paths_Base!AA110+'Monte Carlo'!$AA$32,MC_Paths_Base!AB110+'Monte Carlo'!$AB$32,MC_Paths_Base!AC110+'Monte Carlo'!$AC$32,MC_Paths_Base!AD110+'Monte Carlo'!$AD$32,MC_Paths_Base!AE110+'Monte Carlo'!$AE$32,MC_Paths_Base!AF110+'Monte Carlo'!$AF$32)</x:f>
        <x:v>725128.6946698276</x:v>
      </x:c>
      <x:c r="AL110" t="n">
        <x:f>MIN(MC_Paths_Base!B110+'Monte Carlo'!$B$34,MC_Paths_Base!C110+'Monte Carlo'!$C$34,MC_Paths_Base!D110+'Monte Carlo'!$D$34,MC_Paths_Base!E110+'Monte Carlo'!$E$34,MC_Paths_Base!F110+'Monte Carlo'!$F$34,MC_Paths_Base!G110+'Monte Carlo'!$G$34,MC_Paths_Base!H110+'Monte Carlo'!$H$34,MC_Paths_Base!I110+'Monte Carlo'!$I$34,MC_Paths_Base!J110+'Monte Carlo'!$J$34,MC_Paths_Base!K110+'Monte Carlo'!$K$34,MC_Paths_Base!L110+'Monte Carlo'!$L$34,MC_Paths_Base!M110+'Monte Carlo'!$M$34,MC_Paths_Base!N110+'Monte Carlo'!$N$34,MC_Paths_Base!O110+'Monte Carlo'!$O$34,MC_Paths_Base!P110+'Monte Carlo'!$P$34,MC_Paths_Base!Q110+'Monte Carlo'!$Q$34,MC_Paths_Base!R110+'Monte Carlo'!$R$34,MC_Paths_Base!S110+'Monte Carlo'!$S$34,MC_Paths_Base!T110+'Monte Carlo'!$T$34,MC_Paths_Base!U110+'Monte Carlo'!$U$34,MC_Paths_Base!V110+'Monte Carlo'!$V$34,MC_Paths_Base!W110+'Monte Carlo'!$W$34,MC_Paths_Base!X110+'Monte Carlo'!$X$34,MC_Paths_Base!Y110+'Monte Carlo'!$Y$34,MC_Paths_Base!Z110+'Monte Carlo'!$Z$34,MC_Paths_Base!AA110+'Monte Carlo'!$AA$34,MC_Paths_Base!AB110+'Monte Carlo'!$AB$34,MC_Paths_Base!AC110+'Monte Carlo'!$AC$34,MC_Paths_Base!AD110+'Monte Carlo'!$AD$34,MC_Paths_Base!AE110+'Monte Carlo'!$AE$34,MC_Paths_Base!AF110+'Monte Carlo'!$AF$34)</x:f>
        <x:v>602156.5112514264</x:v>
      </x:c>
      <x:c r="AM110" t="n">
        <x:f>MIN(MC_Paths_Base!B110+'Monte Carlo'!$B$35,MC_Paths_Base!C110+'Monte Carlo'!$C$35,MC_Paths_Base!D110+'Monte Carlo'!$D$35,MC_Paths_Base!E110+'Monte Carlo'!$E$35,MC_Paths_Base!F110+'Monte Carlo'!$F$35,MC_Paths_Base!G110+'Monte Carlo'!$G$35,MC_Paths_Base!H110+'Monte Carlo'!$H$35,MC_Paths_Base!I110+'Monte Carlo'!$I$35,MC_Paths_Base!J110+'Monte Carlo'!$J$35,MC_Paths_Base!K110+'Monte Carlo'!$K$35,MC_Paths_Base!L110+'Monte Carlo'!$L$35,MC_Paths_Base!M110+'Monte Carlo'!$M$35,MC_Paths_Base!N110+'Monte Carlo'!$N$35,MC_Paths_Base!O110+'Monte Carlo'!$O$35,MC_Paths_Base!P110+'Monte Carlo'!$P$35,MC_Paths_Base!Q110+'Monte Carlo'!$Q$35,MC_Paths_Base!R110+'Monte Carlo'!$R$35,MC_Paths_Base!S110+'Monte Carlo'!$S$35,MC_Paths_Base!T110+'Monte Carlo'!$T$35,MC_Paths_Base!U110+'Monte Carlo'!$U$35,MC_Paths_Base!V110+'Monte Carlo'!$V$35,MC_Paths_Base!W110+'Monte Carlo'!$W$35,MC_Paths_Base!X110+'Monte Carlo'!$X$35,MC_Paths_Base!Y110+'Monte Carlo'!$Y$35,MC_Paths_Base!Z110+'Monte Carlo'!$Z$35,MC_Paths_Base!AA110+'Monte Carlo'!$AA$35,MC_Paths_Base!AB110+'Monte Carlo'!$AB$35,MC_Paths_Base!AC110+'Monte Carlo'!$AC$35,MC_Paths_Base!AD110+'Monte Carlo'!$AD$35,MC_Paths_Base!AE110+'Monte Carlo'!$AE$35,MC_Paths_Base!AF110+'Monte Carlo'!$AF$35)</x:f>
        <x:v>464141.3509198276</x:v>
      </x:c>
    </x:row>
    <x:row r="111">
      <x:c r="A111" t="s">
        <x:v>955</x:v>
      </x:c>
      <x:c r="B111" t="s">
        <x:v>148</x:v>
      </x:c>
      <x:c r="C111" s="50" t="n">
        <x:f>PERCENTILE(MC_Paths_Base!$B$5:$B$504,0.9)/'Monte Carlo'!B$31+Calculations!G$77/Calculations!G$80</x:f>
        <x:v>1210625</x:v>
      </x:c>
      <x:c r="D111" s="50" t="n">
        <x:f>PERCENTILE(MC_Paths_Base!$C$5:$C$504,0.9)/'Monte Carlo'!C$31+Calculations!H$77/Calculations!H$80</x:f>
        <x:v>1447077.662688802</x:v>
      </x:c>
      <x:c r="E111" s="50" t="n">
        <x:f>PERCENTILE(MC_Paths_Base!$D$5:$D$504,0.9)/'Monte Carlo'!D$31+Calculations!I$77/Calculations!I$80</x:f>
        <x:v>1636793.2184383625</x:v>
      </x:c>
      <x:c r="F111" s="50" t="n">
        <x:f>PERCENTILE(MC_Paths_Base!$E$5:$E$504,0.9)/'Monte Carlo'!E$31+Calculations!J$77/Calculations!J$80</x:f>
        <x:v>1751372.7389566668</x:v>
      </x:c>
      <x:c r="G111" s="50" t="n">
        <x:f>PERCENTILE(MC_Paths_Base!$F$5:$F$504,0.9)/'Monte Carlo'!F$31+Calculations!K$77/Calculations!K$80</x:f>
        <x:v>1869615.7145264198</x:v>
      </x:c>
      <x:c r="H111" s="50" t="n">
        <x:f>PERCENTILE(MC_Paths_Base!$G$5:$G$504,0.9)/'Monte Carlo'!G$31+Calculations!L$77/Calculations!L$80</x:f>
        <x:v>2001493.5446478068</x:v>
      </x:c>
      <x:c r="I111" s="50" t="n">
        <x:f>PERCENTILE(MC_Paths_Base!$H$5:$H$504,0.9)/'Monte Carlo'!H$31+Calculations!M$77/Calculations!M$80</x:f>
        <x:v>2128998.3631989015</x:v>
      </x:c>
      <x:c r="J111" s="50" t="n">
        <x:f>PERCENTILE(MC_Paths_Base!$I$5:$I$504,0.9)/'Monte Carlo'!I$31+Calculations!N$77/Calculations!N$80</x:f>
        <x:v>2290837.5610360554</x:v>
      </x:c>
      <x:c r="K111" s="50" t="n">
        <x:f>PERCENTILE(MC_Paths_Base!$J$5:$J$504,0.9)/'Monte Carlo'!J$31+Calculations!O$77/Calculations!O$80</x:f>
        <x:v>2401301.383350303</x:v>
      </x:c>
      <x:c r="L111" s="50" t="n">
        <x:f>PERCENTILE(MC_Paths_Base!$K$5:$K$504,0.9)/'Monte Carlo'!K$31+Calculations!P$77/Calculations!P$80</x:f>
        <x:v>2614680.911439899</x:v>
      </x:c>
      <x:c r="M111" s="50" t="n">
        <x:f>PERCENTILE(MC_Paths_Base!$L$5:$L$504,0.9)/'Monte Carlo'!L$31+Calculations!Q$77/Calculations!Q$80</x:f>
        <x:v>2723734.8804277573</x:v>
      </x:c>
      <x:c r="N111" s="50" t="n">
        <x:f>PERCENTILE(MC_Paths_Base!$M$5:$M$504,0.9)/'Monte Carlo'!M$31+Calculations!R$77/Calculations!R$80</x:f>
        <x:v>2883243.5518841976</x:v>
      </x:c>
      <x:c r="O111" s="50" t="n">
        <x:f>PERCENTILE(MC_Paths_Base!$N$5:$N$504,0.9)/'Monte Carlo'!N$31+Calculations!S$77/Calculations!S$80</x:f>
        <x:v>3030077.361880172</x:v>
      </x:c>
      <x:c r="P111" s="50" t="n">
        <x:f>PERCENTILE(MC_Paths_Base!$O$5:$O$504,0.9)/'Monte Carlo'!O$31+Calculations!T$77/Calculations!T$80</x:f>
        <x:v>3149635.734634049</x:v>
      </x:c>
      <x:c r="Q111" s="50" t="n">
        <x:f>PERCENTILE(MC_Paths_Base!$P$5:$P$504,0.9)/'Monte Carlo'!P$31+Calculations!U$77/Calculations!U$80</x:f>
        <x:v>3356794.9417746505</x:v>
      </x:c>
      <x:c r="R111" s="50" t="n">
        <x:f>PERCENTILE(MC_Paths_Base!$Q$5:$Q$504,0.9)/'Monte Carlo'!Q$31+Calculations!V$77/Calculations!V$80</x:f>
        <x:v>3523387.1131582074</x:v>
      </x:c>
      <x:c r="S111" s="50" t="n">
        <x:f>PERCENTILE(MC_Paths_Base!$R$5:$R$504,0.9)/'Monte Carlo'!R$31+Calculations!W$77/Calculations!W$80</x:f>
        <x:v>3614683.064943645</x:v>
      </x:c>
      <x:c r="T111" s="50" t="n">
        <x:f>PERCENTILE(MC_Paths_Base!$S$5:$S$504,0.9)/'Monte Carlo'!S$31+Calculations!X$77/Calculations!X$80</x:f>
        <x:v>3764680.646338673</x:v>
      </x:c>
      <x:c r="U111" s="50" t="n">
        <x:f>PERCENTILE(MC_Paths_Base!$T$5:$T$504,0.9)/'Monte Carlo'!T$31+Calculations!Y$77/Calculations!Y$80</x:f>
        <x:v>4020114.0367378592</x:v>
      </x:c>
      <x:c r="V111" s="50" t="n">
        <x:f>PERCENTILE(MC_Paths_Base!$U$5:$U$504,0.9)/'Monte Carlo'!U$31+Calculations!Z$77/Calculations!Z$80</x:f>
        <x:v>4330157.277786938</x:v>
      </x:c>
      <x:c r="W111" s="50" t="n">
        <x:f>PERCENTILE(MC_Paths_Base!$V$5:$V$504,0.9)/'Monte Carlo'!V$31+Calculations!AA$77/Calculations!AA$80</x:f>
        <x:v>4403129.818775369</x:v>
      </x:c>
      <x:c r="X111" s="50" t="n">
        <x:f>PERCENTILE(MC_Paths_Base!$W$5:$W$504,0.9)/'Monte Carlo'!W$31+Calculations!AB$77/Calculations!AB$80</x:f>
        <x:v>4694910.958606405</x:v>
      </x:c>
      <x:c r="Y111" s="50" t="n">
        <x:f>PERCENTILE(MC_Paths_Base!$X$5:$X$504,0.9)/'Monte Carlo'!X$31+Calculations!AC$77/Calculations!AC$80</x:f>
        <x:v>4747693.36690641</x:v>
      </x:c>
      <x:c r="Z111" s="50" t="n">
        <x:f>PERCENTILE(MC_Paths_Base!$Y$5:$Y$504,0.9)/'Monte Carlo'!Y$31+Calculations!AD$77/Calculations!AD$80</x:f>
        <x:v>5218759.106083789</x:v>
      </x:c>
      <x:c r="AA111" s="50" t="n">
        <x:f>PERCENTILE(MC_Paths_Base!$Z$5:$Z$504,0.9)/'Monte Carlo'!Z$31+Calculations!AE$77/Calculations!AE$80</x:f>
        <x:v>5422713.61236143</x:v>
      </x:c>
      <x:c r="AB111" s="50" t="n">
        <x:f>PERCENTILE(MC_Paths_Base!$AA$5:$AA$504,0.9)/'Monte Carlo'!AA$31+Calculations!AF$77/Calculations!AF$80</x:f>
        <x:v>5695219.96192082</x:v>
      </x:c>
      <x:c r="AC111" s="50" t="n">
        <x:f>PERCENTILE(MC_Paths_Base!$AB$5:$AB$504,0.9)/'Monte Carlo'!AB$31+Calculations!AG$77/Calculations!AG$80</x:f>
        <x:v>5947980.612259595</x:v>
      </x:c>
      <x:c r="AD111" s="50" t="n">
        <x:f>PERCENTILE(MC_Paths_Base!$AC$5:$AC$504,0.9)/'Monte Carlo'!AC$31+Calculations!AH$77/Calculations!AH$80</x:f>
        <x:v>5977532.36250193</x:v>
      </x:c>
      <x:c r="AE111" s="50" t="n">
        <x:f>PERCENTILE(MC_Paths_Base!$AD$5:$AD$504,0.9)/'Monte Carlo'!AD$31+Calculations!AI$77/Calculations!AI$80</x:f>
        <x:v>6380696.027289908</x:v>
      </x:c>
      <x:c r="AF111" s="50" t="n">
        <x:f>PERCENTILE(MC_Paths_Base!$AE$5:$AE$504,0.9)/'Monte Carlo'!AE$31+Calculations!AJ$77/Calculations!AJ$80</x:f>
        <x:v>6552421.818605389</x:v>
      </x:c>
      <x:c r="AG111" s="50" t="n">
        <x:f>PERCENTILE(MC_Paths_Base!$AF$5:$AF$504,0.9)/'Monte Carlo'!AF$31+Calculations!AK$77/Calculations!AK$80</x:f>
        <x:v>7063425.876319328</x:v>
      </x:c>
      <x:c r="AJ111" t="n">
        <x:f>MIN(MC_Paths_Base!B111:AF111)</x:f>
        <x:v>709262.6334059767</x:v>
      </x:c>
      <x:c r="AK111" t="n">
        <x:f>MIN(MC_Paths_Base!B111+'Monte Carlo'!$B$32,MC_Paths_Base!C111+'Monte Carlo'!$C$32,MC_Paths_Base!D111+'Monte Carlo'!$D$32,MC_Paths_Base!E111+'Monte Carlo'!$E$32,MC_Paths_Base!F111+'Monte Carlo'!$F$32,MC_Paths_Base!G111+'Monte Carlo'!$G$32,MC_Paths_Base!H111+'Monte Carlo'!$H$32,MC_Paths_Base!I111+'Monte Carlo'!$I$32,MC_Paths_Base!J111+'Monte Carlo'!$J$32,MC_Paths_Base!K111+'Monte Carlo'!$K$32,MC_Paths_Base!L111+'Monte Carlo'!$L$32,MC_Paths_Base!M111+'Monte Carlo'!$M$32,MC_Paths_Base!N111+'Monte Carlo'!$N$32,MC_Paths_Base!O111+'Monte Carlo'!$O$32,MC_Paths_Base!P111+'Monte Carlo'!$P$32,MC_Paths_Base!Q111+'Monte Carlo'!$Q$32,MC_Paths_Base!R111+'Monte Carlo'!$R$32,MC_Paths_Base!S111+'Monte Carlo'!$S$32,MC_Paths_Base!T111+'Monte Carlo'!$T$32,MC_Paths_Base!U111+'Monte Carlo'!$U$32,MC_Paths_Base!V111+'Monte Carlo'!$V$32,MC_Paths_Base!W111+'Monte Carlo'!$W$32,MC_Paths_Base!X111+'Monte Carlo'!$X$32,MC_Paths_Base!Y111+'Monte Carlo'!$Y$32,MC_Paths_Base!Z111+'Monte Carlo'!$Z$32,MC_Paths_Base!AA111+'Monte Carlo'!$AA$32,MC_Paths_Base!AB111+'Monte Carlo'!$AB$32,MC_Paths_Base!AC111+'Monte Carlo'!$AC$32,MC_Paths_Base!AD111+'Monte Carlo'!$AD$32,MC_Paths_Base!AE111+'Monte Carlo'!$AE$32,MC_Paths_Base!AF111+'Monte Carlo'!$AF$32)</x:f>
        <x:v>507373.58982122527</x:v>
      </x:c>
      <x:c r="AL111" t="n">
        <x:f>MIN(MC_Paths_Base!B111+'Monte Carlo'!$B$34,MC_Paths_Base!C111+'Monte Carlo'!$C$34,MC_Paths_Base!D111+'Monte Carlo'!$D$34,MC_Paths_Base!E111+'Monte Carlo'!$E$34,MC_Paths_Base!F111+'Monte Carlo'!$F$34,MC_Paths_Base!G111+'Monte Carlo'!$G$34,MC_Paths_Base!H111+'Monte Carlo'!$H$34,MC_Paths_Base!I111+'Monte Carlo'!$I$34,MC_Paths_Base!J111+'Monte Carlo'!$J$34,MC_Paths_Base!K111+'Monte Carlo'!$K$34,MC_Paths_Base!L111+'Monte Carlo'!$L$34,MC_Paths_Base!M111+'Monte Carlo'!$M$34,MC_Paths_Base!N111+'Monte Carlo'!$N$34,MC_Paths_Base!O111+'Monte Carlo'!$O$34,MC_Paths_Base!P111+'Monte Carlo'!$P$34,MC_Paths_Base!Q111+'Monte Carlo'!$Q$34,MC_Paths_Base!R111+'Monte Carlo'!$R$34,MC_Paths_Base!S111+'Monte Carlo'!$S$34,MC_Paths_Base!T111+'Monte Carlo'!$T$34,MC_Paths_Base!U111+'Monte Carlo'!$U$34,MC_Paths_Base!V111+'Monte Carlo'!$V$34,MC_Paths_Base!W111+'Monte Carlo'!$W$34,MC_Paths_Base!X111+'Monte Carlo'!$X$34,MC_Paths_Base!Y111+'Monte Carlo'!$Y$34,MC_Paths_Base!Z111+'Monte Carlo'!$Z$34,MC_Paths_Base!AA111+'Monte Carlo'!$AA$34,MC_Paths_Base!AB111+'Monte Carlo'!$AB$34,MC_Paths_Base!AC111+'Monte Carlo'!$AC$34,MC_Paths_Base!AD111+'Monte Carlo'!$AD$34,MC_Paths_Base!AE111+'Monte Carlo'!$AE$34,MC_Paths_Base!AF111+'Monte Carlo'!$AF$34)</x:f>
        <x:v>364048.37481222674</x:v>
      </x:c>
      <x:c r="AM111" t="n">
        <x:f>MIN(MC_Paths_Base!B111+'Monte Carlo'!$B$35,MC_Paths_Base!C111+'Monte Carlo'!$C$35,MC_Paths_Base!D111+'Monte Carlo'!$D$35,MC_Paths_Base!E111+'Monte Carlo'!$E$35,MC_Paths_Base!F111+'Monte Carlo'!$F$35,MC_Paths_Base!G111+'Monte Carlo'!$G$35,MC_Paths_Base!H111+'Monte Carlo'!$H$35,MC_Paths_Base!I111+'Monte Carlo'!$I$35,MC_Paths_Base!J111+'Monte Carlo'!$J$35,MC_Paths_Base!K111+'Monte Carlo'!$K$35,MC_Paths_Base!L111+'Monte Carlo'!$L$35,MC_Paths_Base!M111+'Monte Carlo'!$M$35,MC_Paths_Base!N111+'Monte Carlo'!$N$35,MC_Paths_Base!O111+'Monte Carlo'!$O$35,MC_Paths_Base!P111+'Monte Carlo'!$P$35,MC_Paths_Base!Q111+'Monte Carlo'!$Q$35,MC_Paths_Base!R111+'Monte Carlo'!$R$35,MC_Paths_Base!S111+'Monte Carlo'!$S$35,MC_Paths_Base!T111+'Monte Carlo'!$T$35,MC_Paths_Base!U111+'Monte Carlo'!$U$35,MC_Paths_Base!V111+'Monte Carlo'!$V$35,MC_Paths_Base!W111+'Monte Carlo'!$W$35,MC_Paths_Base!X111+'Monte Carlo'!$X$35,MC_Paths_Base!Y111+'Monte Carlo'!$Y$35,MC_Paths_Base!Z111+'Monte Carlo'!$Z$35,MC_Paths_Base!AA111+'Monte Carlo'!$AA$35,MC_Paths_Base!AB111+'Monte Carlo'!$AB$35,MC_Paths_Base!AC111+'Monte Carlo'!$AC$35,MC_Paths_Base!AD111+'Monte Carlo'!$AD$35,MC_Paths_Base!AE111+'Monte Carlo'!$AE$35,MC_Paths_Base!AF111+'Monte Carlo'!$AF$35)</x:f>
        <x:v>229422.06872747536</x:v>
      </x:c>
    </x:row>
    <x:row r="112">
      <x:c r="A112" t="s">
        <x:v>955</x:v>
      </x:c>
      <x:c r="B112" t="s">
        <x:v>151</x:v>
      </x:c>
      <x:c r="C112" s="50" t="n">
        <x:f>PERCENTILE(MC_Paths_Base!$B$5:$B$504,0.95)/'Monte Carlo'!B$31+Calculations!G$77/Calculations!G$80</x:f>
        <x:v>1210625</x:v>
      </x:c>
      <x:c r="D112" s="50" t="n">
        <x:f>PERCENTILE(MC_Paths_Base!$C$5:$C$504,0.95)/'Monte Carlo'!C$31+Calculations!H$77/Calculations!H$80</x:f>
        <x:v>1530471.7070086696</x:v>
      </x:c>
      <x:c r="E112" s="50" t="n">
        <x:f>PERCENTILE(MC_Paths_Base!$D$5:$D$504,0.95)/'Monte Carlo'!D$31+Calculations!I$77/Calculations!I$80</x:f>
        <x:v>1726723.5547677546</x:v>
      </x:c>
      <x:c r="F112" s="50" t="n">
        <x:f>PERCENTILE(MC_Paths_Base!$E$5:$E$504,0.95)/'Monte Carlo'!E$31+Calculations!J$77/Calculations!J$80</x:f>
        <x:v>1928013.5573307644</x:v>
      </x:c>
      <x:c r="G112" s="50" t="n">
        <x:f>PERCENTILE(MC_Paths_Base!$F$5:$F$504,0.95)/'Monte Carlo'!F$31+Calculations!K$77/Calculations!K$80</x:f>
        <x:v>2117876.796363507</x:v>
      </x:c>
      <x:c r="H112" s="50" t="n">
        <x:f>PERCENTILE(MC_Paths_Base!$G$5:$G$504,0.95)/'Monte Carlo'!G$31+Calculations!L$77/Calculations!L$80</x:f>
        <x:v>2208863.6042652777</x:v>
      </x:c>
      <x:c r="I112" s="50" t="n">
        <x:f>PERCENTILE(MC_Paths_Base!$H$5:$H$504,0.95)/'Monte Carlo'!H$31+Calculations!M$77/Calculations!M$80</x:f>
        <x:v>2381947.594665695</x:v>
      </x:c>
      <x:c r="J112" s="50" t="n">
        <x:f>PERCENTILE(MC_Paths_Base!$I$5:$I$504,0.95)/'Monte Carlo'!I$31+Calculations!N$77/Calculations!N$80</x:f>
        <x:v>2550415.1069152933</x:v>
      </x:c>
      <x:c r="K112" s="50" t="n">
        <x:f>PERCENTILE(MC_Paths_Base!$J$5:$J$504,0.95)/'Monte Carlo'!J$31+Calculations!O$77/Calculations!O$80</x:f>
        <x:v>2764478.7456302834</x:v>
      </x:c>
      <x:c r="L112" s="50" t="n">
        <x:f>PERCENTILE(MC_Paths_Base!$K$5:$K$504,0.95)/'Monte Carlo'!K$31+Calculations!P$77/Calculations!P$80</x:f>
        <x:v>2985562.744559887</x:v>
      </x:c>
      <x:c r="M112" s="50" t="n">
        <x:f>PERCENTILE(MC_Paths_Base!$L$5:$L$504,0.95)/'Monte Carlo'!L$31+Calculations!Q$77/Calculations!Q$80</x:f>
        <x:v>3015877.5619481783</x:v>
      </x:c>
      <x:c r="N112" s="50" t="n">
        <x:f>PERCENTILE(MC_Paths_Base!$M$5:$M$504,0.95)/'Monte Carlo'!M$31+Calculations!R$77/Calculations!R$80</x:f>
        <x:v>3288004.4794372767</x:v>
      </x:c>
      <x:c r="O112" s="50" t="n">
        <x:f>PERCENTILE(MC_Paths_Base!$N$5:$N$504,0.95)/'Monte Carlo'!N$31+Calculations!S$77/Calculations!S$80</x:f>
        <x:v>3543554.6047188346</x:v>
      </x:c>
      <x:c r="P112" s="50" t="n">
        <x:f>PERCENTILE(MC_Paths_Base!$O$5:$O$504,0.95)/'Monte Carlo'!O$31+Calculations!T$77/Calculations!T$80</x:f>
        <x:v>3796565.0158147463</x:v>
      </x:c>
      <x:c r="Q112" s="50" t="n">
        <x:f>PERCENTILE(MC_Paths_Base!$P$5:$P$504,0.95)/'Monte Carlo'!P$31+Calculations!U$77/Calculations!U$80</x:f>
        <x:v>3772035.9197790744</x:v>
      </x:c>
      <x:c r="R112" s="50" t="n">
        <x:f>PERCENTILE(MC_Paths_Base!$Q$5:$Q$504,0.95)/'Monte Carlo'!Q$31+Calculations!V$77/Calculations!V$80</x:f>
        <x:v>4171885.5192104103</x:v>
      </x:c>
      <x:c r="S112" s="50" t="n">
        <x:f>PERCENTILE(MC_Paths_Base!$R$5:$R$504,0.95)/'Monte Carlo'!R$31+Calculations!W$77/Calculations!W$80</x:f>
        <x:v>4679415.425323295</x:v>
      </x:c>
      <x:c r="T112" s="50" t="n">
        <x:f>PERCENTILE(MC_Paths_Base!$S$5:$S$504,0.95)/'Monte Carlo'!S$31+Calculations!X$77/Calculations!X$80</x:f>
        <x:v>4842776.1044763755</x:v>
      </x:c>
      <x:c r="U112" s="50" t="n">
        <x:f>PERCENTILE(MC_Paths_Base!$T$5:$T$504,0.95)/'Monte Carlo'!T$31+Calculations!Y$77/Calculations!Y$80</x:f>
        <x:v>5287271.3347168155</x:v>
      </x:c>
      <x:c r="V112" s="50" t="n">
        <x:f>PERCENTILE(MC_Paths_Base!$U$5:$U$504,0.95)/'Monte Carlo'!U$31+Calculations!Z$77/Calculations!Z$80</x:f>
        <x:v>5318584.401715092</x:v>
      </x:c>
      <x:c r="W112" s="50" t="n">
        <x:f>PERCENTILE(MC_Paths_Base!$V$5:$V$504,0.95)/'Monte Carlo'!V$31+Calculations!AA$77/Calculations!AA$80</x:f>
        <x:v>5799649.400883342</x:v>
      </x:c>
      <x:c r="X112" s="50" t="n">
        <x:f>PERCENTILE(MC_Paths_Base!$W$5:$W$504,0.95)/'Monte Carlo'!W$31+Calculations!AB$77/Calculations!AB$80</x:f>
        <x:v>5903699.257589996</x:v>
      </x:c>
      <x:c r="Y112" s="50" t="n">
        <x:f>PERCENTILE(MC_Paths_Base!$X$5:$X$504,0.95)/'Monte Carlo'!X$31+Calculations!AC$77/Calculations!AC$80</x:f>
        <x:v>6255114.800110145</x:v>
      </x:c>
      <x:c r="Z112" s="50" t="n">
        <x:f>PERCENTILE(MC_Paths_Base!$Y$5:$Y$504,0.95)/'Monte Carlo'!Y$31+Calculations!AD$77/Calculations!AD$80</x:f>
        <x:v>6405544.763929801</x:v>
      </x:c>
      <x:c r="AA112" s="50" t="n">
        <x:f>PERCENTILE(MC_Paths_Base!$Z$5:$Z$504,0.95)/'Monte Carlo'!Z$31+Calculations!AE$77/Calculations!AE$80</x:f>
        <x:v>6580075.4521645885</x:v>
      </x:c>
      <x:c r="AB112" s="50" t="n">
        <x:f>PERCENTILE(MC_Paths_Base!$AA$5:$AA$504,0.95)/'Monte Carlo'!AA$31+Calculations!AF$77/Calculations!AF$80</x:f>
        <x:v>6925766.574165583</x:v>
      </x:c>
      <x:c r="AC112" s="50" t="n">
        <x:f>PERCENTILE(MC_Paths_Base!$AB$5:$AB$504,0.95)/'Monte Carlo'!AB$31+Calculations!AG$77/Calculations!AG$80</x:f>
        <x:v>7394635.749500933</x:v>
      </x:c>
      <x:c r="AD112" s="50" t="n">
        <x:f>PERCENTILE(MC_Paths_Base!$AC$5:$AC$504,0.95)/'Monte Carlo'!AC$31+Calculations!AH$77/Calculations!AH$80</x:f>
        <x:v>7969417.1813529385</x:v>
      </x:c>
      <x:c r="AE112" s="50" t="n">
        <x:f>PERCENTILE(MC_Paths_Base!$AD$5:$AD$504,0.95)/'Monte Carlo'!AD$31+Calculations!AI$77/Calculations!AI$80</x:f>
        <x:v>8241726.288719996</x:v>
      </x:c>
      <x:c r="AF112" s="50" t="n">
        <x:f>PERCENTILE(MC_Paths_Base!$AE$5:$AE$504,0.95)/'Monte Carlo'!AE$31+Calculations!AJ$77/Calculations!AJ$80</x:f>
        <x:v>8703994.95028451</x:v>
      </x:c>
      <x:c r="AG112" s="50" t="n">
        <x:f>PERCENTILE(MC_Paths_Base!$AF$5:$AF$504,0.95)/'Monte Carlo'!AF$31+Calculations!AK$77/Calculations!AK$80</x:f>
        <x:v>8804940.567494286</x:v>
      </x:c>
      <x:c r="AJ112" t="n">
        <x:f>MIN(MC_Paths_Base!B112:AF112)</x:f>
        <x:v>1029031.25</x:v>
      </x:c>
      <x:c r="AK112" t="n">
        <x:f>MIN(MC_Paths_Base!B112+'Monte Carlo'!$B$32,MC_Paths_Base!C112+'Monte Carlo'!$C$32,MC_Paths_Base!D112+'Monte Carlo'!$D$32,MC_Paths_Base!E112+'Monte Carlo'!$E$32,MC_Paths_Base!F112+'Monte Carlo'!$F$32,MC_Paths_Base!G112+'Monte Carlo'!$G$32,MC_Paths_Base!H112+'Monte Carlo'!$H$32,MC_Paths_Base!I112+'Monte Carlo'!$I$32,MC_Paths_Base!J112+'Monte Carlo'!$J$32,MC_Paths_Base!K112+'Monte Carlo'!$K$32,MC_Paths_Base!L112+'Monte Carlo'!$L$32,MC_Paths_Base!M112+'Monte Carlo'!$M$32,MC_Paths_Base!N112+'Monte Carlo'!$N$32,MC_Paths_Base!O112+'Monte Carlo'!$O$32,MC_Paths_Base!P112+'Monte Carlo'!$P$32,MC_Paths_Base!Q112+'Monte Carlo'!$Q$32,MC_Paths_Base!R112+'Monte Carlo'!$R$32,MC_Paths_Base!S112+'Monte Carlo'!$S$32,MC_Paths_Base!T112+'Monte Carlo'!$T$32,MC_Paths_Base!U112+'Monte Carlo'!$U$32,MC_Paths_Base!V112+'Monte Carlo'!$V$32,MC_Paths_Base!W112+'Monte Carlo'!$W$32,MC_Paths_Base!X112+'Monte Carlo'!$X$32,MC_Paths_Base!Y112+'Monte Carlo'!$Y$32,MC_Paths_Base!Z112+'Monte Carlo'!$Z$32,MC_Paths_Base!AA112+'Monte Carlo'!$AA$32,MC_Paths_Base!AB112+'Monte Carlo'!$AB$32,MC_Paths_Base!AC112+'Monte Carlo'!$AC$32,MC_Paths_Base!AD112+'Monte Carlo'!$AD$32,MC_Paths_Base!AE112+'Monte Carlo'!$AE$32,MC_Paths_Base!AF112+'Monte Carlo'!$AF$32)</x:f>
        <x:v>904451.6138220953</x:v>
      </x:c>
      <x:c r="AL112" t="n">
        <x:f>MIN(MC_Paths_Base!B112+'Monte Carlo'!$B$34,MC_Paths_Base!C112+'Monte Carlo'!$C$34,MC_Paths_Base!D112+'Monte Carlo'!$D$34,MC_Paths_Base!E112+'Monte Carlo'!$E$34,MC_Paths_Base!F112+'Monte Carlo'!$F$34,MC_Paths_Base!G112+'Monte Carlo'!$G$34,MC_Paths_Base!H112+'Monte Carlo'!$H$34,MC_Paths_Base!I112+'Monte Carlo'!$I$34,MC_Paths_Base!J112+'Monte Carlo'!$J$34,MC_Paths_Base!K112+'Monte Carlo'!$K$34,MC_Paths_Base!L112+'Monte Carlo'!$L$34,MC_Paths_Base!M112+'Monte Carlo'!$M$34,MC_Paths_Base!N112+'Monte Carlo'!$N$34,MC_Paths_Base!O112+'Monte Carlo'!$O$34,MC_Paths_Base!P112+'Monte Carlo'!$P$34,MC_Paths_Base!Q112+'Monte Carlo'!$Q$34,MC_Paths_Base!R112+'Monte Carlo'!$R$34,MC_Paths_Base!S112+'Monte Carlo'!$S$34,MC_Paths_Base!T112+'Monte Carlo'!$T$34,MC_Paths_Base!U112+'Monte Carlo'!$U$34,MC_Paths_Base!V112+'Monte Carlo'!$V$34,MC_Paths_Base!W112+'Monte Carlo'!$W$34,MC_Paths_Base!X112+'Monte Carlo'!$X$34,MC_Paths_Base!Y112+'Monte Carlo'!$Y$34,MC_Paths_Base!Z112+'Monte Carlo'!$Z$34,MC_Paths_Base!AA112+'Monte Carlo'!$AA$34,MC_Paths_Base!AB112+'Monte Carlo'!$AB$34,MC_Paths_Base!AC112+'Monte Carlo'!$AC$34,MC_Paths_Base!AD112+'Monte Carlo'!$AD$34,MC_Paths_Base!AE112+'Monte Carlo'!$AE$34,MC_Paths_Base!AF112+'Monte Carlo'!$AF$34)</x:f>
        <x:v>-39940.68945024465</x:v>
      </x:c>
      <x:c r="AM112" t="n">
        <x:f>MIN(MC_Paths_Base!B112+'Monte Carlo'!$B$35,MC_Paths_Base!C112+'Monte Carlo'!$C$35,MC_Paths_Base!D112+'Monte Carlo'!$D$35,MC_Paths_Base!E112+'Monte Carlo'!$E$35,MC_Paths_Base!F112+'Monte Carlo'!$F$35,MC_Paths_Base!G112+'Monte Carlo'!$G$35,MC_Paths_Base!H112+'Monte Carlo'!$H$35,MC_Paths_Base!I112+'Monte Carlo'!$I$35,MC_Paths_Base!J112+'Monte Carlo'!$J$35,MC_Paths_Base!K112+'Monte Carlo'!$K$35,MC_Paths_Base!L112+'Monte Carlo'!$L$35,MC_Paths_Base!M112+'Monte Carlo'!$M$35,MC_Paths_Base!N112+'Monte Carlo'!$N$35,MC_Paths_Base!O112+'Monte Carlo'!$O$35,MC_Paths_Base!P112+'Monte Carlo'!$P$35,MC_Paths_Base!Q112+'Monte Carlo'!$Q$35,MC_Paths_Base!R112+'Monte Carlo'!$R$35,MC_Paths_Base!S112+'Monte Carlo'!$S$35,MC_Paths_Base!T112+'Monte Carlo'!$T$35,MC_Paths_Base!U112+'Monte Carlo'!$U$35,MC_Paths_Base!V112+'Monte Carlo'!$V$35,MC_Paths_Base!W112+'Monte Carlo'!$W$35,MC_Paths_Base!X112+'Monte Carlo'!$X$35,MC_Paths_Base!Y112+'Monte Carlo'!$Y$35,MC_Paths_Base!Z112+'Monte Carlo'!$Z$35,MC_Paths_Base!AA112+'Monte Carlo'!$AA$35,MC_Paths_Base!AB112+'Monte Carlo'!$AB$35,MC_Paths_Base!AC112+'Monte Carlo'!$AC$35,MC_Paths_Base!AD112+'Monte Carlo'!$AD$35,MC_Paths_Base!AE112+'Monte Carlo'!$AE$35,MC_Paths_Base!AF112+'Monte Carlo'!$AF$35)</x:f>
        <x:v>-8180.209458443103</x:v>
      </x:c>
    </x:row>
    <x:row r="113">
      <x:c r="A113" t="s">
        <x:v>888</x:v>
      </x:c>
      <x:c r="B113" t="s">
        <x:v>126</x:v>
      </x:c>
      <x:c r="C113" s="50" t="n">
        <x:f>PERCENTILE(MC_Paths_Base!$B$5:$B$504,0.05)/'Monte Carlo'!B$31+'Monte Carlo'!B$33+Calculations!G$77/Calculations!G$80</x:f>
        <x:v>1210625</x:v>
      </x:c>
      <x:c r="D113" s="50" t="n">
        <x:f>PERCENTILE(MC_Paths_Base!$C$5:$C$504,0.05)/'Monte Carlo'!C$31+'Monte Carlo'!C$33+Calculations!H$77/Calculations!H$80</x:f>
        <x:v>810403.3208529721</x:v>
      </x:c>
      <x:c r="E113" s="50" t="n">
        <x:f>PERCENTILE(MC_Paths_Base!$D$5:$D$504,0.05)/'Monte Carlo'!D$31+'Monte Carlo'!D$33+Calculations!I$77/Calculations!I$80</x:f>
        <x:v>762973.9117005973</x:v>
      </x:c>
      <x:c r="F113" s="50" t="n">
        <x:f>PERCENTILE(MC_Paths_Base!$E$5:$E$504,0.05)/'Monte Carlo'!E$31+'Monte Carlo'!E$33+Calculations!J$77/Calculations!J$80</x:f>
        <x:v>716533.6617244533</x:v>
      </x:c>
      <x:c r="G113" s="50" t="n">
        <x:f>PERCENTILE(MC_Paths_Base!$F$5:$F$504,0.05)/'Monte Carlo'!F$31+'Monte Carlo'!F$33+Calculations!K$77/Calculations!K$80</x:f>
        <x:v>713941.1903240638</x:v>
      </x:c>
      <x:c r="H113" s="50" t="n">
        <x:f>PERCENTILE(MC_Paths_Base!$G$5:$G$504,0.05)/'Monte Carlo'!G$31+'Monte Carlo'!G$33+Calculations!L$77/Calculations!L$80</x:f>
        <x:v>686646.8033454127</x:v>
      </x:c>
      <x:c r="I113" s="50" t="n">
        <x:f>PERCENTILE(MC_Paths_Base!$H$5:$H$504,0.05)/'Monte Carlo'!H$31+'Monte Carlo'!H$33+Calculations!M$77/Calculations!M$80</x:f>
        <x:v>647412.3060607442</x:v>
      </x:c>
      <x:c r="J113" s="50" t="n">
        <x:f>PERCENTILE(MC_Paths_Base!$I$5:$I$504,0.05)/'Monte Carlo'!I$31+'Monte Carlo'!I$33+Calculations!N$77/Calculations!N$80</x:f>
        <x:v>650347.6531717469</x:v>
      </x:c>
      <x:c r="K113" s="50" t="n">
        <x:f>PERCENTILE(MC_Paths_Base!$J$5:$J$504,0.05)/'Monte Carlo'!J$31+'Monte Carlo'!J$33+Calculations!O$77/Calculations!O$80</x:f>
        <x:v>671687.2531429945</x:v>
      </x:c>
      <x:c r="L113" s="50" t="n">
        <x:f>PERCENTILE(MC_Paths_Base!$K$5:$K$504,0.05)/'Monte Carlo'!K$31+'Monte Carlo'!K$33+Calculations!P$77/Calculations!P$80</x:f>
        <x:v>695263.1804994517</x:v>
      </x:c>
      <x:c r="M113" s="50" t="n">
        <x:f>PERCENTILE(MC_Paths_Base!$L$5:$L$504,0.05)/'Monte Carlo'!L$31+'Monte Carlo'!L$33+Calculations!Q$77/Calculations!Q$80</x:f>
        <x:v>696114.0267838126</x:v>
      </x:c>
      <x:c r="N113" s="50" t="n">
        <x:f>PERCENTILE(MC_Paths_Base!$M$5:$M$504,0.05)/'Monte Carlo'!M$31+'Monte Carlo'!M$33+Calculations!R$77/Calculations!R$80</x:f>
        <x:v>707517.2648329927</x:v>
      </x:c>
      <x:c r="O113" s="50" t="n">
        <x:f>PERCENTILE(MC_Paths_Base!$N$5:$N$504,0.05)/'Monte Carlo'!N$31+'Monte Carlo'!N$33+Calculations!S$77/Calculations!S$80</x:f>
        <x:v>668270.9059039108</x:v>
      </x:c>
      <x:c r="P113" s="50" t="n">
        <x:f>PERCENTILE(MC_Paths_Base!$O$5:$O$504,0.05)/'Monte Carlo'!O$31+'Monte Carlo'!O$33+Calculations!T$77/Calculations!T$80</x:f>
        <x:v>698346.5169712082</x:v>
      </x:c>
      <x:c r="Q113" s="50" t="n">
        <x:f>PERCENTILE(MC_Paths_Base!$P$5:$P$504,0.05)/'Monte Carlo'!P$31+'Monte Carlo'!P$33+Calculations!U$77/Calculations!U$80</x:f>
        <x:v>689662.4725345536</x:v>
      </x:c>
      <x:c r="R113" s="50" t="n">
        <x:f>PERCENTILE(MC_Paths_Base!$Q$5:$Q$504,0.05)/'Monte Carlo'!Q$31+'Monte Carlo'!Q$33+Calculations!V$77/Calculations!V$80</x:f>
        <x:v>697119.6484475196</x:v>
      </x:c>
      <x:c r="S113" s="50" t="n">
        <x:f>PERCENTILE(MC_Paths_Base!$R$5:$R$504,0.05)/'Monte Carlo'!R$31+'Monte Carlo'!R$33+Calculations!W$77/Calculations!W$80</x:f>
        <x:v>703053.7011638815</x:v>
      </x:c>
      <x:c r="T113" s="50" t="n">
        <x:f>PERCENTILE(MC_Paths_Base!$S$5:$S$504,0.05)/'Monte Carlo'!S$31+'Monte Carlo'!S$33+Calculations!X$77/Calculations!X$80</x:f>
        <x:v>737320.3201297445</x:v>
      </x:c>
      <x:c r="U113" s="50" t="n">
        <x:f>PERCENTILE(MC_Paths_Base!$T$5:$T$504,0.05)/'Monte Carlo'!T$31+'Monte Carlo'!T$33+Calculations!Y$77/Calculations!Y$80</x:f>
        <x:v>741885.6800598596</x:v>
      </x:c>
      <x:c r="V113" s="50" t="n">
        <x:f>PERCENTILE(MC_Paths_Base!$U$5:$U$504,0.05)/'Monte Carlo'!U$31+'Monte Carlo'!U$33+Calculations!Z$77/Calculations!Z$80</x:f>
        <x:v>763465.9292156238</x:v>
      </x:c>
      <x:c r="W113" s="50" t="n">
        <x:f>PERCENTILE(MC_Paths_Base!$V$5:$V$504,0.05)/'Monte Carlo'!V$31+'Monte Carlo'!V$33+Calculations!AA$77/Calculations!AA$80</x:f>
        <x:v>752453.0561319366</x:v>
      </x:c>
      <x:c r="X113" s="50" t="n">
        <x:f>PERCENTILE(MC_Paths_Base!$W$5:$W$504,0.05)/'Monte Carlo'!W$31+'Monte Carlo'!W$33+Calculations!AB$77/Calculations!AB$80</x:f>
        <x:v>794661.567149626</x:v>
      </x:c>
      <x:c r="Y113" s="50" t="n">
        <x:f>PERCENTILE(MC_Paths_Base!$X$5:$X$504,0.05)/'Monte Carlo'!X$31+'Monte Carlo'!X$33+Calculations!AC$77/Calculations!AC$80</x:f>
        <x:v>805413.7584381223</x:v>
      </x:c>
      <x:c r="Z113" s="50" t="n">
        <x:f>PERCENTILE(MC_Paths_Base!$Y$5:$Y$504,0.05)/'Monte Carlo'!Y$31+'Monte Carlo'!Y$33+Calculations!AD$77/Calculations!AD$80</x:f>
        <x:v>855209.8546629953</x:v>
      </x:c>
      <x:c r="AA113" s="50" t="n">
        <x:f>PERCENTILE(MC_Paths_Base!$Z$5:$Z$504,0.05)/'Monte Carlo'!Z$31+'Monte Carlo'!Z$33+Calculations!AE$77/Calculations!AE$80</x:f>
        <x:v>858105.9396658986</x:v>
      </x:c>
      <x:c r="AB113" s="50" t="n">
        <x:f>PERCENTILE(MC_Paths_Base!$AA$5:$AA$504,0.05)/'Monte Carlo'!AA$31+'Monte Carlo'!AA$33+Calculations!AF$77/Calculations!AF$80</x:f>
        <x:v>888772.8873644081</x:v>
      </x:c>
      <x:c r="AC113" s="50" t="n">
        <x:f>PERCENTILE(MC_Paths_Base!$AB$5:$AB$504,0.05)/'Monte Carlo'!AB$31+'Monte Carlo'!AB$33+Calculations!AG$77/Calculations!AG$80</x:f>
        <x:v>943791.0956560619</x:v>
      </x:c>
      <x:c r="AD113" s="50" t="n">
        <x:f>PERCENTILE(MC_Paths_Base!$AC$5:$AC$504,0.05)/'Monte Carlo'!AC$31+'Monte Carlo'!AC$33+Calculations!AH$77/Calculations!AH$80</x:f>
        <x:v>966506.2780004891</x:v>
      </x:c>
      <x:c r="AE113" s="50" t="n">
        <x:f>PERCENTILE(MC_Paths_Base!$AD$5:$AD$504,0.05)/'Monte Carlo'!AD$31+'Monte Carlo'!AD$33+Calculations!AI$77/Calculations!AI$80</x:f>
        <x:v>1025320.8468189612</x:v>
      </x:c>
      <x:c r="AF113" s="50" t="n">
        <x:f>PERCENTILE(MC_Paths_Base!$AE$5:$AE$504,0.05)/'Monte Carlo'!AE$31+'Monte Carlo'!AE$33+Calculations!AJ$77/Calculations!AJ$80</x:f>
        <x:v>1039575.6130294475</x:v>
      </x:c>
      <x:c r="AG113" s="50" t="n">
        <x:f>PERCENTILE(MC_Paths_Base!$AF$5:$AF$504,0.05)/'Monte Carlo'!AF$31+'Monte Carlo'!AF$33+Calculations!AK$77/Calculations!AK$80</x:f>
        <x:v>1059219.3962419701</x:v>
      </x:c>
      <x:c r="AJ113" t="n">
        <x:f>MIN(MC_Paths_Base!B113:AF113)</x:f>
        <x:v>989973.0322145903</x:v>
      </x:c>
      <x:c r="AK113" t="n">
        <x:f>MIN(MC_Paths_Base!B113+'Monte Carlo'!$B$32,MC_Paths_Base!C113+'Monte Carlo'!$C$32,MC_Paths_Base!D113+'Monte Carlo'!$D$32,MC_Paths_Base!E113+'Monte Carlo'!$E$32,MC_Paths_Base!F113+'Monte Carlo'!$F$32,MC_Paths_Base!G113+'Monte Carlo'!$G$32,MC_Paths_Base!H113+'Monte Carlo'!$H$32,MC_Paths_Base!I113+'Monte Carlo'!$I$32,MC_Paths_Base!J113+'Monte Carlo'!$J$32,MC_Paths_Base!K113+'Monte Carlo'!$K$32,MC_Paths_Base!L113+'Monte Carlo'!$L$32,MC_Paths_Base!M113+'Monte Carlo'!$M$32,MC_Paths_Base!N113+'Monte Carlo'!$N$32,MC_Paths_Base!O113+'Monte Carlo'!$O$32,MC_Paths_Base!P113+'Monte Carlo'!$P$32,MC_Paths_Base!Q113+'Monte Carlo'!$Q$32,MC_Paths_Base!R113+'Monte Carlo'!$R$32,MC_Paths_Base!S113+'Monte Carlo'!$S$32,MC_Paths_Base!T113+'Monte Carlo'!$T$32,MC_Paths_Base!U113+'Monte Carlo'!$U$32,MC_Paths_Base!V113+'Monte Carlo'!$V$32,MC_Paths_Base!W113+'Monte Carlo'!$W$32,MC_Paths_Base!X113+'Monte Carlo'!$X$32,MC_Paths_Base!Y113+'Monte Carlo'!$Y$32,MC_Paths_Base!Z113+'Monte Carlo'!$Z$32,MC_Paths_Base!AA113+'Monte Carlo'!$AA$32,MC_Paths_Base!AB113+'Monte Carlo'!$AB$32,MC_Paths_Base!AC113+'Monte Carlo'!$AC$32,MC_Paths_Base!AD113+'Monte Carlo'!$AD$32,MC_Paths_Base!AE113+'Monte Carlo'!$AE$32,MC_Paths_Base!AF113+'Monte Carlo'!$AF$32)</x:f>
        <x:v>788800.3718829916</x:v>
      </x:c>
      <x:c r="AL113" t="n">
        <x:f>MIN(MC_Paths_Base!B113+'Monte Carlo'!$B$34,MC_Paths_Base!C113+'Monte Carlo'!$C$34,MC_Paths_Base!D113+'Monte Carlo'!$D$34,MC_Paths_Base!E113+'Monte Carlo'!$E$34,MC_Paths_Base!F113+'Monte Carlo'!$F$34,MC_Paths_Base!G113+'Monte Carlo'!$G$34,MC_Paths_Base!H113+'Monte Carlo'!$H$34,MC_Paths_Base!I113+'Monte Carlo'!$I$34,MC_Paths_Base!J113+'Monte Carlo'!$J$34,MC_Paths_Base!K113+'Monte Carlo'!$K$34,MC_Paths_Base!L113+'Monte Carlo'!$L$34,MC_Paths_Base!M113+'Monte Carlo'!$M$34,MC_Paths_Base!N113+'Monte Carlo'!$N$34,MC_Paths_Base!O113+'Monte Carlo'!$O$34,MC_Paths_Base!P113+'Monte Carlo'!$P$34,MC_Paths_Base!Q113+'Monte Carlo'!$Q$34,MC_Paths_Base!R113+'Monte Carlo'!$R$34,MC_Paths_Base!S113+'Monte Carlo'!$S$34,MC_Paths_Base!T113+'Monte Carlo'!$T$34,MC_Paths_Base!U113+'Monte Carlo'!$U$34,MC_Paths_Base!V113+'Monte Carlo'!$V$34,MC_Paths_Base!W113+'Monte Carlo'!$W$34,MC_Paths_Base!X113+'Monte Carlo'!$X$34,MC_Paths_Base!Y113+'Monte Carlo'!$Y$34,MC_Paths_Base!Z113+'Monte Carlo'!$Z$34,MC_Paths_Base!AA113+'Monte Carlo'!$AA$34,MC_Paths_Base!AB113+'Monte Carlo'!$AB$34,MC_Paths_Base!AC113+'Monte Carlo'!$AC$34,MC_Paths_Base!AD113+'Monte Carlo'!$AD$34,MC_Paths_Base!AE113+'Monte Carlo'!$AE$34,MC_Paths_Base!AF113+'Monte Carlo'!$AF$34)</x:f>
        <x:v>665828.1884645905</x:v>
      </x:c>
      <x:c r="AM113" t="n">
        <x:f>MIN(MC_Paths_Base!B113+'Monte Carlo'!$B$35,MC_Paths_Base!C113+'Monte Carlo'!$C$35,MC_Paths_Base!D113+'Monte Carlo'!$D$35,MC_Paths_Base!E113+'Monte Carlo'!$E$35,MC_Paths_Base!F113+'Monte Carlo'!$F$35,MC_Paths_Base!G113+'Monte Carlo'!$G$35,MC_Paths_Base!H113+'Monte Carlo'!$H$35,MC_Paths_Base!I113+'Monte Carlo'!$I$35,MC_Paths_Base!J113+'Monte Carlo'!$J$35,MC_Paths_Base!K113+'Monte Carlo'!$K$35,MC_Paths_Base!L113+'Monte Carlo'!$L$35,MC_Paths_Base!M113+'Monte Carlo'!$M$35,MC_Paths_Base!N113+'Monte Carlo'!$N$35,MC_Paths_Base!O113+'Monte Carlo'!$O$35,MC_Paths_Base!P113+'Monte Carlo'!$P$35,MC_Paths_Base!Q113+'Monte Carlo'!$Q$35,MC_Paths_Base!R113+'Monte Carlo'!$R$35,MC_Paths_Base!S113+'Monte Carlo'!$S$35,MC_Paths_Base!T113+'Monte Carlo'!$T$35,MC_Paths_Base!U113+'Monte Carlo'!$U$35,MC_Paths_Base!V113+'Monte Carlo'!$V$35,MC_Paths_Base!W113+'Monte Carlo'!$W$35,MC_Paths_Base!X113+'Monte Carlo'!$X$35,MC_Paths_Base!Y113+'Monte Carlo'!$Y$35,MC_Paths_Base!Z113+'Monte Carlo'!$Z$35,MC_Paths_Base!AA113+'Monte Carlo'!$AA$35,MC_Paths_Base!AB113+'Monte Carlo'!$AB$35,MC_Paths_Base!AC113+'Monte Carlo'!$AC$35,MC_Paths_Base!AD113+'Monte Carlo'!$AD$35,MC_Paths_Base!AE113+'Monte Carlo'!$AE$35,MC_Paths_Base!AF113+'Monte Carlo'!$AF$35)</x:f>
        <x:v>527813.0281329916</x:v>
      </x:c>
    </x:row>
    <x:row r="114">
      <x:c r="A114" t="s">
        <x:v>888</x:v>
      </x:c>
      <x:c r="B114" t="s">
        <x:v>130</x:v>
      </x:c>
      <x:c r="C114" s="50" t="n">
        <x:f>PERCENTILE(MC_Paths_Base!$B$5:$B$504,0.1)/'Monte Carlo'!B$31+'Monte Carlo'!B$33+Calculations!G$77/Calculations!G$80</x:f>
        <x:v>1210625</x:v>
      </x:c>
      <x:c r="D114" s="50" t="n">
        <x:f>PERCENTILE(MC_Paths_Base!$C$5:$C$504,0.1)/'Monte Carlo'!C$31+'Monte Carlo'!C$33+Calculations!H$77/Calculations!H$80</x:f>
        <x:v>857487.3479770157</x:v>
      </x:c>
      <x:c r="E114" s="50" t="n">
        <x:f>PERCENTILE(MC_Paths_Base!$D$5:$D$504,0.1)/'Monte Carlo'!D$31+'Monte Carlo'!D$33+Calculations!I$77/Calculations!I$80</x:f>
        <x:v>830217.1313892964</x:v>
      </x:c>
      <x:c r="F114" s="50" t="n">
        <x:f>PERCENTILE(MC_Paths_Base!$E$5:$E$504,0.1)/'Monte Carlo'!E$31+'Monte Carlo'!E$33+Calculations!J$77/Calculations!J$80</x:f>
        <x:v>803886.5367930124</x:v>
      </x:c>
      <x:c r="G114" s="50" t="n">
        <x:f>PERCENTILE(MC_Paths_Base!$F$5:$F$504,0.1)/'Monte Carlo'!F$31+'Monte Carlo'!F$33+Calculations!K$77/Calculations!K$80</x:f>
        <x:v>791727.779100026</x:v>
      </x:c>
      <x:c r="H114" s="50" t="n">
        <x:f>PERCENTILE(MC_Paths_Base!$G$5:$G$504,0.1)/'Monte Carlo'!G$31+'Monte Carlo'!G$33+Calculations!L$77/Calculations!L$80</x:f>
        <x:v>743089.1702799322</x:v>
      </x:c>
      <x:c r="I114" s="50" t="n">
        <x:f>PERCENTILE(MC_Paths_Base!$H$5:$H$504,0.1)/'Monte Carlo'!H$31+'Monte Carlo'!H$33+Calculations!M$77/Calculations!M$80</x:f>
        <x:v>740192.5346752459</x:v>
      </x:c>
      <x:c r="J114" s="50" t="n">
        <x:f>PERCENTILE(MC_Paths_Base!$I$5:$I$504,0.1)/'Monte Carlo'!I$31+'Monte Carlo'!I$33+Calculations!N$77/Calculations!N$80</x:f>
        <x:v>729613.9229012235</x:v>
      </x:c>
      <x:c r="K114" s="50" t="n">
        <x:f>PERCENTILE(MC_Paths_Base!$J$5:$J$504,0.1)/'Monte Carlo'!J$31+'Monte Carlo'!J$33+Calculations!O$77/Calculations!O$80</x:f>
        <x:v>747354.0990647585</x:v>
      </x:c>
      <x:c r="L114" s="50" t="n">
        <x:f>PERCENTILE(MC_Paths_Base!$K$5:$K$504,0.1)/'Monte Carlo'!K$31+'Monte Carlo'!K$33+Calculations!P$77/Calculations!P$80</x:f>
        <x:v>771381.3265718027</x:v>
      </x:c>
      <x:c r="M114" s="50" t="n">
        <x:f>PERCENTILE(MC_Paths_Base!$L$5:$L$504,0.1)/'Monte Carlo'!L$31+'Monte Carlo'!L$33+Calculations!Q$77/Calculations!Q$80</x:f>
        <x:v>777735.079896391</x:v>
      </x:c>
      <x:c r="N114" s="50" t="n">
        <x:f>PERCENTILE(MC_Paths_Base!$M$5:$M$504,0.1)/'Monte Carlo'!M$31+'Monte Carlo'!M$33+Calculations!R$77/Calculations!R$80</x:f>
        <x:v>796828.1850125042</x:v>
      </x:c>
      <x:c r="O114" s="50" t="n">
        <x:f>PERCENTILE(MC_Paths_Base!$N$5:$N$504,0.1)/'Monte Carlo'!N$31+'Monte Carlo'!N$33+Calculations!S$77/Calculations!S$80</x:f>
        <x:v>789220.091884944</x:v>
      </x:c>
      <x:c r="P114" s="50" t="n">
        <x:f>PERCENTILE(MC_Paths_Base!$O$5:$O$504,0.1)/'Monte Carlo'!O$31+'Monte Carlo'!O$33+Calculations!T$77/Calculations!T$80</x:f>
        <x:v>789879.1383199501</x:v>
      </x:c>
      <x:c r="Q114" s="50" t="n">
        <x:f>PERCENTILE(MC_Paths_Base!$P$5:$P$504,0.1)/'Monte Carlo'!P$31+'Monte Carlo'!P$33+Calculations!U$77/Calculations!U$80</x:f>
        <x:v>840836.023748416</x:v>
      </x:c>
      <x:c r="R114" s="50" t="n">
        <x:f>PERCENTILE(MC_Paths_Base!$Q$5:$Q$504,0.1)/'Monte Carlo'!Q$31+'Monte Carlo'!Q$33+Calculations!V$77/Calculations!V$80</x:f>
        <x:v>826227.1154235669</x:v>
      </x:c>
      <x:c r="S114" s="50" t="n">
        <x:f>PERCENTILE(MC_Paths_Base!$R$5:$R$504,0.1)/'Monte Carlo'!R$31+'Monte Carlo'!R$33+Calculations!W$77/Calculations!W$80</x:f>
        <x:v>822866.9409623495</x:v>
      </x:c>
      <x:c r="T114" s="50" t="n">
        <x:f>PERCENTILE(MC_Paths_Base!$S$5:$S$504,0.1)/'Monte Carlo'!S$31+'Monte Carlo'!S$33+Calculations!X$77/Calculations!X$80</x:f>
        <x:v>846971.3487973528</x:v>
      </x:c>
      <x:c r="U114" s="50" t="n">
        <x:f>PERCENTILE(MC_Paths_Base!$T$5:$T$504,0.1)/'Monte Carlo'!T$31+'Monte Carlo'!T$33+Calculations!Y$77/Calculations!Y$80</x:f>
        <x:v>870777.6670900246</x:v>
      </x:c>
      <x:c r="V114" s="50" t="n">
        <x:f>PERCENTILE(MC_Paths_Base!$U$5:$U$504,0.1)/'Monte Carlo'!U$31+'Monte Carlo'!U$33+Calculations!Z$77/Calculations!Z$80</x:f>
        <x:v>861536.0017557312</x:v>
      </x:c>
      <x:c r="W114" s="50" t="n">
        <x:f>PERCENTILE(MC_Paths_Base!$V$5:$V$504,0.1)/'Monte Carlo'!V$31+'Monte Carlo'!V$33+Calculations!AA$77/Calculations!AA$80</x:f>
        <x:v>890743.4944244993</x:v>
      </x:c>
      <x:c r="X114" s="50" t="n">
        <x:f>PERCENTILE(MC_Paths_Base!$W$5:$W$504,0.1)/'Monte Carlo'!W$31+'Monte Carlo'!W$33+Calculations!AB$77/Calculations!AB$80</x:f>
        <x:v>941298.5904969263</x:v>
      </x:c>
      <x:c r="Y114" s="50" t="n">
        <x:f>PERCENTILE(MC_Paths_Base!$X$5:$X$504,0.1)/'Monte Carlo'!X$31+'Monte Carlo'!X$33+Calculations!AC$77/Calculations!AC$80</x:f>
        <x:v>980280.0307615142</x:v>
      </x:c>
      <x:c r="Z114" s="50" t="n">
        <x:f>PERCENTILE(MC_Paths_Base!$Y$5:$Y$504,0.1)/'Monte Carlo'!Y$31+'Monte Carlo'!Y$33+Calculations!AD$77/Calculations!AD$80</x:f>
        <x:v>998965.3220606473</x:v>
      </x:c>
      <x:c r="AA114" s="50" t="n">
        <x:f>PERCENTILE(MC_Paths_Base!$Z$5:$Z$504,0.1)/'Monte Carlo'!Z$31+'Monte Carlo'!Z$33+Calculations!AE$77/Calculations!AE$80</x:f>
        <x:v>1040786.5534265931</x:v>
      </x:c>
      <x:c r="AB114" s="50" t="n">
        <x:f>PERCENTILE(MC_Paths_Base!$AA$5:$AA$504,0.1)/'Monte Carlo'!AA$31+'Monte Carlo'!AA$33+Calculations!AF$77/Calculations!AF$80</x:f>
        <x:v>1044371.2997719124</x:v>
      </x:c>
      <x:c r="AC114" s="50" t="n">
        <x:f>PERCENTILE(MC_Paths_Base!$AB$5:$AB$504,0.1)/'Monte Carlo'!AB$31+'Monte Carlo'!AB$33+Calculations!AG$77/Calculations!AG$80</x:f>
        <x:v>1062112.2664654702</x:v>
      </x:c>
      <x:c r="AD114" s="50" t="n">
        <x:f>PERCENTILE(MC_Paths_Base!$AC$5:$AC$504,0.1)/'Monte Carlo'!AC$31+'Monte Carlo'!AC$33+Calculations!AH$77/Calculations!AH$80</x:f>
        <x:v>1143553.9095222715</x:v>
      </x:c>
      <x:c r="AE114" s="50" t="n">
        <x:f>PERCENTILE(MC_Paths_Base!$AD$5:$AD$504,0.1)/'Monte Carlo'!AD$31+'Monte Carlo'!AD$33+Calculations!AI$77/Calculations!AI$80</x:f>
        <x:v>1175441.4384009854</x:v>
      </x:c>
      <x:c r="AF114" s="50" t="n">
        <x:f>PERCENTILE(MC_Paths_Base!$AE$5:$AE$504,0.1)/'Monte Carlo'!AE$31+'Monte Carlo'!AE$33+Calculations!AJ$77/Calculations!AJ$80</x:f>
        <x:v>1237566.930961106</x:v>
      </x:c>
      <x:c r="AG114" s="50" t="n">
        <x:f>PERCENTILE(MC_Paths_Base!$AF$5:$AF$504,0.1)/'Monte Carlo'!AF$31+'Monte Carlo'!AF$33+Calculations!AK$77/Calculations!AK$80</x:f>
        <x:v>1296061.5828636799</x:v>
      </x:c>
      <x:c r="AJ114" t="n">
        <x:f>MIN(MC_Paths_Base!B114:AF114)</x:f>
        <x:v>985357.9148364495</x:v>
      </x:c>
      <x:c r="AK114" t="n">
        <x:f>MIN(MC_Paths_Base!B114+'Monte Carlo'!$B$32,MC_Paths_Base!C114+'Monte Carlo'!$C$32,MC_Paths_Base!D114+'Monte Carlo'!$D$32,MC_Paths_Base!E114+'Monte Carlo'!$E$32,MC_Paths_Base!F114+'Monte Carlo'!$F$32,MC_Paths_Base!G114+'Monte Carlo'!$G$32,MC_Paths_Base!H114+'Monte Carlo'!$H$32,MC_Paths_Base!I114+'Monte Carlo'!$I$32,MC_Paths_Base!J114+'Monte Carlo'!$J$32,MC_Paths_Base!K114+'Monte Carlo'!$K$32,MC_Paths_Base!L114+'Monte Carlo'!$L$32,MC_Paths_Base!M114+'Monte Carlo'!$M$32,MC_Paths_Base!N114+'Monte Carlo'!$N$32,MC_Paths_Base!O114+'Monte Carlo'!$O$32,MC_Paths_Base!P114+'Monte Carlo'!$P$32,MC_Paths_Base!Q114+'Monte Carlo'!$Q$32,MC_Paths_Base!R114+'Monte Carlo'!$R$32,MC_Paths_Base!S114+'Monte Carlo'!$S$32,MC_Paths_Base!T114+'Monte Carlo'!$T$32,MC_Paths_Base!U114+'Monte Carlo'!$U$32,MC_Paths_Base!V114+'Monte Carlo'!$V$32,MC_Paths_Base!W114+'Monte Carlo'!$W$32,MC_Paths_Base!X114+'Monte Carlo'!$X$32,MC_Paths_Base!Y114+'Monte Carlo'!$Y$32,MC_Paths_Base!Z114+'Monte Carlo'!$Z$32,MC_Paths_Base!AA114+'Monte Carlo'!$AA$32,MC_Paths_Base!AB114+'Monte Carlo'!$AB$32,MC_Paths_Base!AC114+'Monte Carlo'!$AC$32,MC_Paths_Base!AD114+'Monte Carlo'!$AD$32,MC_Paths_Base!AE114+'Monte Carlo'!$AE$32,MC_Paths_Base!AF114+'Monte Carlo'!$AF$32)</x:f>
        <x:v>783468.8712516981</x:v>
      </x:c>
      <x:c r="AL114" t="n">
        <x:f>MIN(MC_Paths_Base!B114+'Monte Carlo'!$B$34,MC_Paths_Base!C114+'Monte Carlo'!$C$34,MC_Paths_Base!D114+'Monte Carlo'!$D$34,MC_Paths_Base!E114+'Monte Carlo'!$E$34,MC_Paths_Base!F114+'Monte Carlo'!$F$34,MC_Paths_Base!G114+'Monte Carlo'!$G$34,MC_Paths_Base!H114+'Monte Carlo'!$H$34,MC_Paths_Base!I114+'Monte Carlo'!$I$34,MC_Paths_Base!J114+'Monte Carlo'!$J$34,MC_Paths_Base!K114+'Monte Carlo'!$K$34,MC_Paths_Base!L114+'Monte Carlo'!$L$34,MC_Paths_Base!M114+'Monte Carlo'!$M$34,MC_Paths_Base!N114+'Monte Carlo'!$N$34,MC_Paths_Base!O114+'Monte Carlo'!$O$34,MC_Paths_Base!P114+'Monte Carlo'!$P$34,MC_Paths_Base!Q114+'Monte Carlo'!$Q$34,MC_Paths_Base!R114+'Monte Carlo'!$R$34,MC_Paths_Base!S114+'Monte Carlo'!$S$34,MC_Paths_Base!T114+'Monte Carlo'!$T$34,MC_Paths_Base!U114+'Monte Carlo'!$U$34,MC_Paths_Base!V114+'Monte Carlo'!$V$34,MC_Paths_Base!W114+'Monte Carlo'!$W$34,MC_Paths_Base!X114+'Monte Carlo'!$X$34,MC_Paths_Base!Y114+'Monte Carlo'!$Y$34,MC_Paths_Base!Z114+'Monte Carlo'!$Z$34,MC_Paths_Base!AA114+'Monte Carlo'!$AA$34,MC_Paths_Base!AB114+'Monte Carlo'!$AB$34,MC_Paths_Base!AC114+'Monte Carlo'!$AC$34,MC_Paths_Base!AD114+'Monte Carlo'!$AD$34,MC_Paths_Base!AE114+'Monte Carlo'!$AE$34,MC_Paths_Base!AF114+'Monte Carlo'!$AF$34)</x:f>
        <x:v>640143.6562426996</x:v>
      </x:c>
      <x:c r="AM114" t="n">
        <x:f>MIN(MC_Paths_Base!B114+'Monte Carlo'!$B$35,MC_Paths_Base!C114+'Monte Carlo'!$C$35,MC_Paths_Base!D114+'Monte Carlo'!$D$35,MC_Paths_Base!E114+'Monte Carlo'!$E$35,MC_Paths_Base!F114+'Monte Carlo'!$F$35,MC_Paths_Base!G114+'Monte Carlo'!$G$35,MC_Paths_Base!H114+'Monte Carlo'!$H$35,MC_Paths_Base!I114+'Monte Carlo'!$I$35,MC_Paths_Base!J114+'Monte Carlo'!$J$35,MC_Paths_Base!K114+'Monte Carlo'!$K$35,MC_Paths_Base!L114+'Monte Carlo'!$L$35,MC_Paths_Base!M114+'Monte Carlo'!$M$35,MC_Paths_Base!N114+'Monte Carlo'!$N$35,MC_Paths_Base!O114+'Monte Carlo'!$O$35,MC_Paths_Base!P114+'Monte Carlo'!$P$35,MC_Paths_Base!Q114+'Monte Carlo'!$Q$35,MC_Paths_Base!R114+'Monte Carlo'!$R$35,MC_Paths_Base!S114+'Monte Carlo'!$S$35,MC_Paths_Base!T114+'Monte Carlo'!$T$35,MC_Paths_Base!U114+'Monte Carlo'!$U$35,MC_Paths_Base!V114+'Monte Carlo'!$V$35,MC_Paths_Base!W114+'Monte Carlo'!$W$35,MC_Paths_Base!X114+'Monte Carlo'!$X$35,MC_Paths_Base!Y114+'Monte Carlo'!$Y$35,MC_Paths_Base!Z114+'Monte Carlo'!$Z$35,MC_Paths_Base!AA114+'Monte Carlo'!$AA$35,MC_Paths_Base!AB114+'Monte Carlo'!$AB$35,MC_Paths_Base!AC114+'Monte Carlo'!$AC$35,MC_Paths_Base!AD114+'Monte Carlo'!$AD$35,MC_Paths_Base!AE114+'Monte Carlo'!$AE$35,MC_Paths_Base!AF114+'Monte Carlo'!$AF$35)</x:f>
        <x:v>505517.3501579482</x:v>
      </x:c>
    </x:row>
    <x:row r="115">
      <x:c r="A115" t="s">
        <x:v>888</x:v>
      </x:c>
      <x:c r="B115" t="s">
        <x:v>134</x:v>
      </x:c>
      <x:c r="C115" s="50" t="n">
        <x:f>PERCENTILE(MC_Paths_Base!$B$5:$B$504,0.15)/'Monte Carlo'!B$31+'Monte Carlo'!B$33+Calculations!G$77/Calculations!G$80</x:f>
        <x:v>1210625</x:v>
      </x:c>
      <x:c r="D115" s="50" t="n">
        <x:f>PERCENTILE(MC_Paths_Base!$C$5:$C$504,0.15)/'Monte Carlo'!C$31+'Monte Carlo'!C$33+Calculations!H$77/Calculations!H$80</x:f>
        <x:v>896201.4388388593</x:v>
      </x:c>
      <x:c r="E115" s="50" t="n">
        <x:f>PERCENTILE(MC_Paths_Base!$D$5:$D$504,0.15)/'Monte Carlo'!D$31+'Monte Carlo'!D$33+Calculations!I$77/Calculations!I$80</x:f>
        <x:v>876697.9511624156</x:v>
      </x:c>
      <x:c r="F115" s="50" t="n">
        <x:f>PERCENTILE(MC_Paths_Base!$E$5:$E$504,0.15)/'Monte Carlo'!E$31+'Monte Carlo'!E$33+Calculations!J$77/Calculations!J$80</x:f>
        <x:v>862188.6905675925</x:v>
      </x:c>
      <x:c r="G115" s="50" t="n">
        <x:f>PERCENTILE(MC_Paths_Base!$F$5:$F$504,0.15)/'Monte Carlo'!F$31+'Monte Carlo'!F$33+Calculations!K$77/Calculations!K$80</x:f>
        <x:v>822318.8961185594</x:v>
      </x:c>
      <x:c r="H115" s="50" t="n">
        <x:f>PERCENTILE(MC_Paths_Base!$G$5:$G$504,0.15)/'Monte Carlo'!G$31+'Monte Carlo'!G$33+Calculations!L$77/Calculations!L$80</x:f>
        <x:v>817560.1866065918</x:v>
      </x:c>
      <x:c r="I115" s="50" t="n">
        <x:f>PERCENTILE(MC_Paths_Base!$H$5:$H$504,0.15)/'Monte Carlo'!H$31+'Monte Carlo'!H$33+Calculations!M$77/Calculations!M$80</x:f>
        <x:v>810664.7047329008</x:v>
      </x:c>
      <x:c r="J115" s="50" t="n">
        <x:f>PERCENTILE(MC_Paths_Base!$I$5:$I$504,0.15)/'Monte Carlo'!I$31+'Monte Carlo'!I$33+Calculations!N$77/Calculations!N$80</x:f>
        <x:v>789161.2503935645</x:v>
      </x:c>
      <x:c r="K115" s="50" t="n">
        <x:f>PERCENTILE(MC_Paths_Base!$J$5:$J$504,0.15)/'Monte Carlo'!J$31+'Monte Carlo'!J$33+Calculations!O$77/Calculations!O$80</x:f>
        <x:v>819462.8291414425</x:v>
      </x:c>
      <x:c r="L115" s="50" t="n">
        <x:f>PERCENTILE(MC_Paths_Base!$K$5:$K$504,0.15)/'Monte Carlo'!K$31+'Monte Carlo'!K$33+Calculations!P$77/Calculations!P$80</x:f>
        <x:v>820440.311921485</x:v>
      </x:c>
      <x:c r="M115" s="50" t="n">
        <x:f>PERCENTILE(MC_Paths_Base!$L$5:$L$504,0.15)/'Monte Carlo'!L$31+'Monte Carlo'!L$33+Calculations!Q$77/Calculations!Q$80</x:f>
        <x:v>854523.3716944831</x:v>
      </x:c>
      <x:c r="N115" s="50" t="n">
        <x:f>PERCENTILE(MC_Paths_Base!$M$5:$M$504,0.15)/'Monte Carlo'!M$31+'Monte Carlo'!M$33+Calculations!R$77/Calculations!R$80</x:f>
        <x:v>882668.300383417</x:v>
      </x:c>
      <x:c r="O115" s="50" t="n">
        <x:f>PERCENTILE(MC_Paths_Base!$N$5:$N$504,0.15)/'Monte Carlo'!N$31+'Monte Carlo'!N$33+Calculations!S$77/Calculations!S$80</x:f>
        <x:v>891090.9696339997</x:v>
      </x:c>
      <x:c r="P115" s="50" t="n">
        <x:f>PERCENTILE(MC_Paths_Base!$O$5:$O$504,0.15)/'Monte Carlo'!O$31+'Monte Carlo'!O$33+Calculations!T$77/Calculations!T$80</x:f>
        <x:v>883669.3414378233</x:v>
      </x:c>
      <x:c r="Q115" s="50" t="n">
        <x:f>PERCENTILE(MC_Paths_Base!$P$5:$P$504,0.15)/'Monte Carlo'!P$31+'Monte Carlo'!P$33+Calculations!U$77/Calculations!U$80</x:f>
        <x:v>906030.2960065689</x:v>
      </x:c>
      <x:c r="R115" s="50" t="n">
        <x:f>PERCENTILE(MC_Paths_Base!$Q$5:$Q$504,0.15)/'Monte Carlo'!Q$31+'Monte Carlo'!Q$33+Calculations!V$77/Calculations!V$80</x:f>
        <x:v>906007.0682831507</x:v>
      </x:c>
      <x:c r="S115" s="50" t="n">
        <x:f>PERCENTILE(MC_Paths_Base!$R$5:$R$504,0.15)/'Monte Carlo'!R$31+'Monte Carlo'!R$33+Calculations!W$77/Calculations!W$80</x:f>
        <x:v>921744.0698081562</x:v>
      </x:c>
      <x:c r="T115" s="50" t="n">
        <x:f>PERCENTILE(MC_Paths_Base!$S$5:$S$504,0.15)/'Monte Carlo'!S$31+'Monte Carlo'!S$33+Calculations!X$77/Calculations!X$80</x:f>
        <x:v>951630.9321939687</x:v>
      </x:c>
      <x:c r="U115" s="50" t="n">
        <x:f>PERCENTILE(MC_Paths_Base!$T$5:$T$504,0.15)/'Monte Carlo'!T$31+'Monte Carlo'!T$33+Calculations!Y$77/Calculations!Y$80</x:f>
        <x:v>977093.4644561096</x:v>
      </x:c>
      <x:c r="V115" s="50" t="n">
        <x:f>PERCENTILE(MC_Paths_Base!$U$5:$U$504,0.15)/'Monte Carlo'!U$31+'Monte Carlo'!U$33+Calculations!Z$77/Calculations!Z$80</x:f>
        <x:v>967410.5039201775</x:v>
      </x:c>
      <x:c r="W115" s="50" t="n">
        <x:f>PERCENTILE(MC_Paths_Base!$V$5:$V$504,0.15)/'Monte Carlo'!V$31+'Monte Carlo'!V$33+Calculations!AA$77/Calculations!AA$80</x:f>
        <x:v>1029015.4027879834</x:v>
      </x:c>
      <x:c r="X115" s="50" t="n">
        <x:f>PERCENTILE(MC_Paths_Base!$W$5:$W$504,0.15)/'Monte Carlo'!W$31+'Monte Carlo'!W$33+Calculations!AB$77/Calculations!AB$80</x:f>
        <x:v>1038483.2707800609</x:v>
      </x:c>
      <x:c r="Y115" s="50" t="n">
        <x:f>PERCENTILE(MC_Paths_Base!$X$5:$X$504,0.15)/'Monte Carlo'!X$31+'Monte Carlo'!X$33+Calculations!AC$77/Calculations!AC$80</x:f>
        <x:v>1100966.1058202481</x:v>
      </x:c>
      <x:c r="Z115" s="50" t="n">
        <x:f>PERCENTILE(MC_Paths_Base!$Y$5:$Y$504,0.15)/'Monte Carlo'!Y$31+'Monte Carlo'!Y$33+Calculations!AD$77/Calculations!AD$80</x:f>
        <x:v>1138552.920505351</x:v>
      </x:c>
      <x:c r="AA115" s="50" t="n">
        <x:f>PERCENTILE(MC_Paths_Base!$Z$5:$Z$504,0.15)/'Monte Carlo'!Z$31+'Monte Carlo'!Z$33+Calculations!AE$77/Calculations!AE$80</x:f>
        <x:v>1180373.0758466942</x:v>
      </x:c>
      <x:c r="AB115" s="50" t="n">
        <x:f>PERCENTILE(MC_Paths_Base!$AA$5:$AA$504,0.15)/'Monte Carlo'!AA$31+'Monte Carlo'!AA$33+Calculations!AF$77/Calculations!AF$80</x:f>
        <x:v>1180836.449271081</x:v>
      </x:c>
      <x:c r="AC115" s="50" t="n">
        <x:f>PERCENTILE(MC_Paths_Base!$AB$5:$AB$504,0.15)/'Monte Carlo'!AB$31+'Monte Carlo'!AB$33+Calculations!AG$77/Calculations!AG$80</x:f>
        <x:v>1215631.3616362866</x:v>
      </x:c>
      <x:c r="AD115" s="50" t="n">
        <x:f>PERCENTILE(MC_Paths_Base!$AC$5:$AC$504,0.15)/'Monte Carlo'!AC$31+'Monte Carlo'!AC$33+Calculations!AH$77/Calculations!AH$80</x:f>
        <x:v>1242102.0216083343</x:v>
      </x:c>
      <x:c r="AE115" s="50" t="n">
        <x:f>PERCENTILE(MC_Paths_Base!$AD$5:$AD$504,0.15)/'Monte Carlo'!AD$31+'Monte Carlo'!AD$33+Calculations!AI$77/Calculations!AI$80</x:f>
        <x:v>1304696.3315716884</x:v>
      </x:c>
      <x:c r="AF115" s="50" t="n">
        <x:f>PERCENTILE(MC_Paths_Base!$AE$5:$AE$504,0.15)/'Monte Carlo'!AE$31+'Monte Carlo'!AE$33+Calculations!AJ$77/Calculations!AJ$80</x:f>
        <x:v>1367952.201103449</x:v>
      </x:c>
      <x:c r="AG115" s="50" t="n">
        <x:f>PERCENTILE(MC_Paths_Base!$AF$5:$AF$504,0.15)/'Monte Carlo'!AF$31+'Monte Carlo'!AF$33+Calculations!AK$77/Calculations!AK$80</x:f>
        <x:v>1449453.7623565071</x:v>
      </x:c>
      <x:c r="AJ115" t="n">
        <x:f>MIN(MC_Paths_Base!B115:AF115)</x:f>
        <x:v>689629.176338134</x:v>
      </x:c>
      <x:c r="AK115" t="n">
        <x:f>MIN(MC_Paths_Base!B115+'Monte Carlo'!$B$32,MC_Paths_Base!C115+'Monte Carlo'!$C$32,MC_Paths_Base!D115+'Monte Carlo'!$D$32,MC_Paths_Base!E115+'Monte Carlo'!$E$32,MC_Paths_Base!F115+'Monte Carlo'!$F$32,MC_Paths_Base!G115+'Monte Carlo'!$G$32,MC_Paths_Base!H115+'Monte Carlo'!$H$32,MC_Paths_Base!I115+'Monte Carlo'!$I$32,MC_Paths_Base!J115+'Monte Carlo'!$J$32,MC_Paths_Base!K115+'Monte Carlo'!$K$32,MC_Paths_Base!L115+'Monte Carlo'!$L$32,MC_Paths_Base!M115+'Monte Carlo'!$M$32,MC_Paths_Base!N115+'Monte Carlo'!$N$32,MC_Paths_Base!O115+'Monte Carlo'!$O$32,MC_Paths_Base!P115+'Monte Carlo'!$P$32,MC_Paths_Base!Q115+'Monte Carlo'!$Q$32,MC_Paths_Base!R115+'Monte Carlo'!$R$32,MC_Paths_Base!S115+'Monte Carlo'!$S$32,MC_Paths_Base!T115+'Monte Carlo'!$T$32,MC_Paths_Base!U115+'Monte Carlo'!$U$32,MC_Paths_Base!V115+'Monte Carlo'!$V$32,MC_Paths_Base!W115+'Monte Carlo'!$W$32,MC_Paths_Base!X115+'Monte Carlo'!$X$32,MC_Paths_Base!Y115+'Monte Carlo'!$Y$32,MC_Paths_Base!Z115+'Monte Carlo'!$Z$32,MC_Paths_Base!AA115+'Monte Carlo'!$AA$32,MC_Paths_Base!AB115+'Monte Carlo'!$AB$32,MC_Paths_Base!AC115+'Monte Carlo'!$AC$32,MC_Paths_Base!AD115+'Monte Carlo'!$AD$32,MC_Paths_Base!AE115+'Monte Carlo'!$AE$32,MC_Paths_Base!AF115+'Monte Carlo'!$AF$32)</x:f>
        <x:v>485299.28991146537</x:v>
      </x:c>
      <x:c r="AL115" t="n">
        <x:f>MIN(MC_Paths_Base!B115+'Monte Carlo'!$B$34,MC_Paths_Base!C115+'Monte Carlo'!$C$34,MC_Paths_Base!D115+'Monte Carlo'!$D$34,MC_Paths_Base!E115+'Monte Carlo'!$E$34,MC_Paths_Base!F115+'Monte Carlo'!$F$34,MC_Paths_Base!G115+'Monte Carlo'!$G$34,MC_Paths_Base!H115+'Monte Carlo'!$H$34,MC_Paths_Base!I115+'Monte Carlo'!$I$34,MC_Paths_Base!J115+'Monte Carlo'!$J$34,MC_Paths_Base!K115+'Monte Carlo'!$K$34,MC_Paths_Base!L115+'Monte Carlo'!$L$34,MC_Paths_Base!M115+'Monte Carlo'!$M$34,MC_Paths_Base!N115+'Monte Carlo'!$N$34,MC_Paths_Base!O115+'Monte Carlo'!$O$34,MC_Paths_Base!P115+'Monte Carlo'!$P$34,MC_Paths_Base!Q115+'Monte Carlo'!$Q$34,MC_Paths_Base!R115+'Monte Carlo'!$R$34,MC_Paths_Base!S115+'Monte Carlo'!$S$34,MC_Paths_Base!T115+'Monte Carlo'!$T$34,MC_Paths_Base!U115+'Monte Carlo'!$U$34,MC_Paths_Base!V115+'Monte Carlo'!$V$34,MC_Paths_Base!W115+'Monte Carlo'!$W$34,MC_Paths_Base!X115+'Monte Carlo'!$X$34,MC_Paths_Base!Y115+'Monte Carlo'!$Y$34,MC_Paths_Base!Z115+'Monte Carlo'!$Z$34,MC_Paths_Base!AA115+'Monte Carlo'!$AA$34,MC_Paths_Base!AB115+'Monte Carlo'!$AB$34,MC_Paths_Base!AC115+'Monte Carlo'!$AC$34,MC_Paths_Base!AD115+'Monte Carlo'!$AD$34,MC_Paths_Base!AE115+'Monte Carlo'!$AE$34,MC_Paths_Base!AF115+'Monte Carlo'!$AF$34)</x:f>
        <x:v>272627.7421251605</x:v>
      </x:c>
      <x:c r="AM115" t="n">
        <x:f>MIN(MC_Paths_Base!B115+'Monte Carlo'!$B$35,MC_Paths_Base!C115+'Monte Carlo'!$C$35,MC_Paths_Base!D115+'Monte Carlo'!$D$35,MC_Paths_Base!E115+'Monte Carlo'!$E$35,MC_Paths_Base!F115+'Monte Carlo'!$F$35,MC_Paths_Base!G115+'Monte Carlo'!$G$35,MC_Paths_Base!H115+'Monte Carlo'!$H$35,MC_Paths_Base!I115+'Monte Carlo'!$I$35,MC_Paths_Base!J115+'Monte Carlo'!$J$35,MC_Paths_Base!K115+'Monte Carlo'!$K$35,MC_Paths_Base!L115+'Monte Carlo'!$L$35,MC_Paths_Base!M115+'Monte Carlo'!$M$35,MC_Paths_Base!N115+'Monte Carlo'!$N$35,MC_Paths_Base!O115+'Monte Carlo'!$O$35,MC_Paths_Base!P115+'Monte Carlo'!$P$35,MC_Paths_Base!Q115+'Monte Carlo'!$Q$35,MC_Paths_Base!R115+'Monte Carlo'!$R$35,MC_Paths_Base!S115+'Monte Carlo'!$S$35,MC_Paths_Base!T115+'Monte Carlo'!$T$35,MC_Paths_Base!U115+'Monte Carlo'!$U$35,MC_Paths_Base!V115+'Monte Carlo'!$V$35,MC_Paths_Base!W115+'Monte Carlo'!$W$35,MC_Paths_Base!X115+'Monte Carlo'!$X$35,MC_Paths_Base!Y115+'Monte Carlo'!$Y$35,MC_Paths_Base!Z115+'Monte Carlo'!$Z$35,MC_Paths_Base!AA115+'Monte Carlo'!$AA$35,MC_Paths_Base!AB115+'Monte Carlo'!$AB$35,MC_Paths_Base!AC115+'Monte Carlo'!$AC$35,MC_Paths_Base!AD115+'Monte Carlo'!$AD$35,MC_Paths_Base!AE115+'Monte Carlo'!$AE$35,MC_Paths_Base!AF115+'Monte Carlo'!$AF$35)</x:f>
        <x:v>149547.8542380907</x:v>
      </x:c>
    </x:row>
    <x:row r="116">
      <x:c r="A116" t="s">
        <x:v>888</x:v>
      </x:c>
      <x:c r="B116" t="s">
        <x:v>140</x:v>
      </x:c>
      <x:c r="C116" s="50" t="n">
        <x:f>PERCENTILE(MC_Paths_Base!$B$5:$B$504,0.5)/'Monte Carlo'!B$31+'Monte Carlo'!B$33+Calculations!G$77/Calculations!G$80</x:f>
        <x:v>1210625</x:v>
      </x:c>
      <x:c r="D116" s="50" t="n">
        <x:f>PERCENTILE(MC_Paths_Base!$C$5:$C$504,0.5)/'Monte Carlo'!C$31+'Monte Carlo'!C$33+Calculations!H$77/Calculations!H$80</x:f>
        <x:v>1053455.2870734727</x:v>
      </x:c>
      <x:c r="E116" s="50" t="n">
        <x:f>PERCENTILE(MC_Paths_Base!$D$5:$D$504,0.5)/'Monte Carlo'!D$31+'Monte Carlo'!D$33+Calculations!I$77/Calculations!I$80</x:f>
        <x:v>1090509.9321724533</x:v>
      </x:c>
      <x:c r="F116" s="50" t="n">
        <x:f>PERCENTILE(MC_Paths_Base!$E$5:$E$504,0.5)/'Monte Carlo'!E$31+'Monte Carlo'!E$33+Calculations!J$77/Calculations!J$80</x:f>
        <x:v>1122514.2862217075</x:v>
      </x:c>
      <x:c r="G116" s="50" t="n">
        <x:f>PERCENTILE(MC_Paths_Base!$F$5:$F$504,0.5)/'Monte Carlo'!F$31+'Monte Carlo'!F$33+Calculations!K$77/Calculations!K$80</x:f>
        <x:v>1142765.7082415146</x:v>
      </x:c>
      <x:c r="H116" s="50" t="n">
        <x:f>PERCENTILE(MC_Paths_Base!$G$5:$G$504,0.5)/'Monte Carlo'!G$31+'Monte Carlo'!G$33+Calculations!L$77/Calculations!L$80</x:f>
        <x:v>1175332.6115998903</x:v>
      </x:c>
      <x:c r="I116" s="50" t="n">
        <x:f>PERCENTILE(MC_Paths_Base!$H$5:$H$504,0.5)/'Monte Carlo'!H$31+'Monte Carlo'!H$33+Calculations!M$77/Calculations!M$80</x:f>
        <x:v>1186944.9278447956</x:v>
      </x:c>
      <x:c r="J116" s="50" t="n">
        <x:f>PERCENTILE(MC_Paths_Base!$I$5:$I$504,0.5)/'Monte Carlo'!I$31+'Monte Carlo'!I$33+Calculations!N$77/Calculations!N$80</x:f>
        <x:v>1222727.4120900948</x:v>
      </x:c>
      <x:c r="K116" s="50" t="n">
        <x:f>PERCENTILE(MC_Paths_Base!$J$5:$J$504,0.5)/'Monte Carlo'!J$31+'Monte Carlo'!J$33+Calculations!O$77/Calculations!O$80</x:f>
        <x:v>1264285.8220984577</x:v>
      </x:c>
      <x:c r="L116" s="50" t="n">
        <x:f>PERCENTILE(MC_Paths_Base!$K$5:$K$504,0.5)/'Monte Carlo'!K$31+'Monte Carlo'!K$33+Calculations!P$77/Calculations!P$80</x:f>
        <x:v>1328522.862650684</x:v>
      </x:c>
      <x:c r="M116" s="50" t="n">
        <x:f>PERCENTILE(MC_Paths_Base!$L$5:$L$504,0.5)/'Monte Carlo'!L$31+'Monte Carlo'!L$33+Calculations!Q$77/Calculations!Q$80</x:f>
        <x:v>1362043.2607114045</x:v>
      </x:c>
      <x:c r="N116" s="50" t="n">
        <x:f>PERCENTILE(MC_Paths_Base!$M$5:$M$504,0.5)/'Monte Carlo'!M$31+'Monte Carlo'!M$33+Calculations!R$77/Calculations!R$80</x:f>
        <x:v>1392603.5059782902</x:v>
      </x:c>
      <x:c r="O116" s="50" t="n">
        <x:f>PERCENTILE(MC_Paths_Base!$N$5:$N$504,0.5)/'Monte Carlo'!N$31+'Monte Carlo'!N$33+Calculations!S$77/Calculations!S$80</x:f>
        <x:v>1431065.7533139386</x:v>
      </x:c>
      <x:c r="P116" s="50" t="n">
        <x:f>PERCENTILE(MC_Paths_Base!$O$5:$O$504,0.5)/'Monte Carlo'!O$31+'Monte Carlo'!O$33+Calculations!T$77/Calculations!T$80</x:f>
        <x:v>1469278.6620052578</x:v>
      </x:c>
      <x:c r="Q116" s="50" t="n">
        <x:f>PERCENTILE(MC_Paths_Base!$P$5:$P$504,0.5)/'Monte Carlo'!P$31+'Monte Carlo'!P$33+Calculations!U$77/Calculations!U$80</x:f>
        <x:v>1534458.9041985152</x:v>
      </x:c>
      <x:c r="R116" s="50" t="n">
        <x:f>PERCENTILE(MC_Paths_Base!$Q$5:$Q$504,0.5)/'Monte Carlo'!Q$31+'Monte Carlo'!Q$33+Calculations!V$77/Calculations!V$80</x:f>
        <x:v>1589688.5698531936</x:v>
      </x:c>
      <x:c r="S116" s="50" t="n">
        <x:f>PERCENTILE(MC_Paths_Base!$R$5:$R$504,0.5)/'Monte Carlo'!R$31+'Monte Carlo'!R$33+Calculations!W$77/Calculations!W$80</x:f>
        <x:v>1673563.5110749442</x:v>
      </x:c>
      <x:c r="T116" s="50" t="n">
        <x:f>PERCENTILE(MC_Paths_Base!$S$5:$S$504,0.5)/'Monte Carlo'!S$31+'Monte Carlo'!S$33+Calculations!X$77/Calculations!X$80</x:f>
        <x:v>1731211.439708445</x:v>
      </x:c>
      <x:c r="U116" s="50" t="n">
        <x:f>PERCENTILE(MC_Paths_Base!$T$5:$T$504,0.5)/'Monte Carlo'!T$31+'Monte Carlo'!T$33+Calculations!Y$77/Calculations!Y$80</x:f>
        <x:v>1795225.1904348864</x:v>
      </x:c>
      <x:c r="V116" s="50" t="n">
        <x:f>PERCENTILE(MC_Paths_Base!$U$5:$U$504,0.5)/'Monte Carlo'!U$31+'Monte Carlo'!U$33+Calculations!Z$77/Calculations!Z$80</x:f>
        <x:v>1830224.9371250435</x:v>
      </x:c>
      <x:c r="W116" s="50" t="n">
        <x:f>PERCENTILE(MC_Paths_Base!$V$5:$V$504,0.5)/'Monte Carlo'!V$31+'Monte Carlo'!V$33+Calculations!AA$77/Calculations!AA$80</x:f>
        <x:v>1947036.8830808727</x:v>
      </x:c>
      <x:c r="X116" s="50" t="n">
        <x:f>PERCENTILE(MC_Paths_Base!$W$5:$W$504,0.5)/'Monte Carlo'!W$31+'Monte Carlo'!W$33+Calculations!AB$77/Calculations!AB$80</x:f>
        <x:v>2048272.5556324192</x:v>
      </x:c>
      <x:c r="Y116" s="50" t="n">
        <x:f>PERCENTILE(MC_Paths_Base!$X$5:$X$504,0.5)/'Monte Carlo'!X$31+'Monte Carlo'!X$33+Calculations!AC$77/Calculations!AC$80</x:f>
        <x:v>2103400.709945348</x:v>
      </x:c>
      <x:c r="Z116" s="50" t="n">
        <x:f>PERCENTILE(MC_Paths_Base!$Y$5:$Y$504,0.5)/'Monte Carlo'!Y$31+'Monte Carlo'!Y$33+Calculations!AD$77/Calculations!AD$80</x:f>
        <x:v>2177131.888171725</x:v>
      </x:c>
      <x:c r="AA116" s="50" t="n">
        <x:f>PERCENTILE(MC_Paths_Base!$Z$5:$Z$504,0.5)/'Monte Carlo'!Z$31+'Monte Carlo'!Z$33+Calculations!AE$77/Calculations!AE$80</x:f>
        <x:v>2125895.3086471427</x:v>
      </x:c>
      <x:c r="AB116" s="50" t="n">
        <x:f>PERCENTILE(MC_Paths_Base!$AA$5:$AA$504,0.5)/'Monte Carlo'!AA$31+'Monte Carlo'!AA$33+Calculations!AF$77/Calculations!AF$80</x:f>
        <x:v>2232297.5407129964</x:v>
      </x:c>
      <x:c r="AC116" s="50" t="n">
        <x:f>PERCENTILE(MC_Paths_Base!$AB$5:$AB$504,0.5)/'Monte Carlo'!AB$31+'Monte Carlo'!AB$33+Calculations!AG$77/Calculations!AG$80</x:f>
        <x:v>2397814.8660999285</x:v>
      </x:c>
      <x:c r="AD116" s="50" t="n">
        <x:f>PERCENTILE(MC_Paths_Base!$AC$5:$AC$504,0.5)/'Monte Carlo'!AC$31+'Monte Carlo'!AC$33+Calculations!AH$77/Calculations!AH$80</x:f>
        <x:v>2476173.2387075825</x:v>
      </x:c>
      <x:c r="AE116" s="50" t="n">
        <x:f>PERCENTILE(MC_Paths_Base!$AD$5:$AD$504,0.5)/'Monte Carlo'!AD$31+'Monte Carlo'!AD$33+Calculations!AI$77/Calculations!AI$80</x:f>
        <x:v>2529846.236549817</x:v>
      </x:c>
      <x:c r="AF116" s="50" t="n">
        <x:f>PERCENTILE(MC_Paths_Base!$AE$5:$AE$504,0.5)/'Monte Carlo'!AE$31+'Monte Carlo'!AE$33+Calculations!AJ$77/Calculations!AJ$80</x:f>
        <x:v>2637135.2143834513</x:v>
      </x:c>
      <x:c r="AG116" s="50" t="n">
        <x:f>PERCENTILE(MC_Paths_Base!$AF$5:$AF$504,0.5)/'Monte Carlo'!AF$31+'Monte Carlo'!AF$33+Calculations!AK$77/Calculations!AK$80</x:f>
        <x:v>2673029.047106363</x:v>
      </x:c>
      <x:c r="AJ116" t="n">
        <x:f>MIN(MC_Paths_Base!B116:AF116)</x:f>
        <x:v>1029031.25</x:v>
      </x:c>
      <x:c r="AK116" t="n">
        <x:f>MIN(MC_Paths_Base!B116+'Monte Carlo'!$B$32,MC_Paths_Base!C116+'Monte Carlo'!$C$32,MC_Paths_Base!D116+'Monte Carlo'!$D$32,MC_Paths_Base!E116+'Monte Carlo'!$E$32,MC_Paths_Base!F116+'Monte Carlo'!$F$32,MC_Paths_Base!G116+'Monte Carlo'!$G$32,MC_Paths_Base!H116+'Monte Carlo'!$H$32,MC_Paths_Base!I116+'Monte Carlo'!$I$32,MC_Paths_Base!J116+'Monte Carlo'!$J$32,MC_Paths_Base!K116+'Monte Carlo'!$K$32,MC_Paths_Base!L116+'Monte Carlo'!$L$32,MC_Paths_Base!M116+'Monte Carlo'!$M$32,MC_Paths_Base!N116+'Monte Carlo'!$N$32,MC_Paths_Base!O116+'Monte Carlo'!$O$32,MC_Paths_Base!P116+'Monte Carlo'!$P$32,MC_Paths_Base!Q116+'Monte Carlo'!$Q$32,MC_Paths_Base!R116+'Monte Carlo'!$R$32,MC_Paths_Base!S116+'Monte Carlo'!$S$32,MC_Paths_Base!T116+'Monte Carlo'!$T$32,MC_Paths_Base!U116+'Monte Carlo'!$U$32,MC_Paths_Base!V116+'Monte Carlo'!$V$32,MC_Paths_Base!W116+'Monte Carlo'!$W$32,MC_Paths_Base!X116+'Monte Carlo'!$X$32,MC_Paths_Base!Y116+'Monte Carlo'!$Y$32,MC_Paths_Base!Z116+'Monte Carlo'!$Z$32,MC_Paths_Base!AA116+'Monte Carlo'!$AA$32,MC_Paths_Base!AB116+'Monte Carlo'!$AB$32,MC_Paths_Base!AC116+'Monte Carlo'!$AC$32,MC_Paths_Base!AD116+'Monte Carlo'!$AD$32,MC_Paths_Base!AE116+'Monte Carlo'!$AE$32,MC_Paths_Base!AF116+'Monte Carlo'!$AF$32)</x:f>
        <x:v>846147.7964690743</x:v>
      </x:c>
      <x:c r="AL116" t="n">
        <x:f>MIN(MC_Paths_Base!B116+'Monte Carlo'!$B$34,MC_Paths_Base!C116+'Monte Carlo'!$C$34,MC_Paths_Base!D116+'Monte Carlo'!$D$34,MC_Paths_Base!E116+'Monte Carlo'!$E$34,MC_Paths_Base!F116+'Monte Carlo'!$F$34,MC_Paths_Base!G116+'Monte Carlo'!$G$34,MC_Paths_Base!H116+'Monte Carlo'!$H$34,MC_Paths_Base!I116+'Monte Carlo'!$I$34,MC_Paths_Base!J116+'Monte Carlo'!$J$34,MC_Paths_Base!K116+'Monte Carlo'!$K$34,MC_Paths_Base!L116+'Monte Carlo'!$L$34,MC_Paths_Base!M116+'Monte Carlo'!$M$34,MC_Paths_Base!N116+'Monte Carlo'!$N$34,MC_Paths_Base!O116+'Monte Carlo'!$O$34,MC_Paths_Base!P116+'Monte Carlo'!$P$34,MC_Paths_Base!Q116+'Monte Carlo'!$Q$34,MC_Paths_Base!R116+'Monte Carlo'!$R$34,MC_Paths_Base!S116+'Monte Carlo'!$S$34,MC_Paths_Base!T116+'Monte Carlo'!$T$34,MC_Paths_Base!U116+'Monte Carlo'!$U$34,MC_Paths_Base!V116+'Monte Carlo'!$V$34,MC_Paths_Base!W116+'Monte Carlo'!$W$34,MC_Paths_Base!X116+'Monte Carlo'!$X$34,MC_Paths_Base!Y116+'Monte Carlo'!$Y$34,MC_Paths_Base!Z116+'Monte Carlo'!$Z$34,MC_Paths_Base!AA116+'Monte Carlo'!$AA$34,MC_Paths_Base!AB116+'Monte Carlo'!$AB$34,MC_Paths_Base!AC116+'Monte Carlo'!$AC$34,MC_Paths_Base!AD116+'Monte Carlo'!$AD$34,MC_Paths_Base!AE116+'Monte Carlo'!$AE$34,MC_Paths_Base!AF116+'Monte Carlo'!$AF$34)</x:f>
        <x:v>723175.6130506732</x:v>
      </x:c>
      <x:c r="AM116" t="n">
        <x:f>MIN(MC_Paths_Base!B116+'Monte Carlo'!$B$35,MC_Paths_Base!C116+'Monte Carlo'!$C$35,MC_Paths_Base!D116+'Monte Carlo'!$D$35,MC_Paths_Base!E116+'Monte Carlo'!$E$35,MC_Paths_Base!F116+'Monte Carlo'!$F$35,MC_Paths_Base!G116+'Monte Carlo'!$G$35,MC_Paths_Base!H116+'Monte Carlo'!$H$35,MC_Paths_Base!I116+'Monte Carlo'!$I$35,MC_Paths_Base!J116+'Monte Carlo'!$J$35,MC_Paths_Base!K116+'Monte Carlo'!$K$35,MC_Paths_Base!L116+'Monte Carlo'!$L$35,MC_Paths_Base!M116+'Monte Carlo'!$M$35,MC_Paths_Base!N116+'Monte Carlo'!$N$35,MC_Paths_Base!O116+'Monte Carlo'!$O$35,MC_Paths_Base!P116+'Monte Carlo'!$P$35,MC_Paths_Base!Q116+'Monte Carlo'!$Q$35,MC_Paths_Base!R116+'Monte Carlo'!$R$35,MC_Paths_Base!S116+'Monte Carlo'!$S$35,MC_Paths_Base!T116+'Monte Carlo'!$T$35,MC_Paths_Base!U116+'Monte Carlo'!$U$35,MC_Paths_Base!V116+'Monte Carlo'!$V$35,MC_Paths_Base!W116+'Monte Carlo'!$W$35,MC_Paths_Base!X116+'Monte Carlo'!$X$35,MC_Paths_Base!Y116+'Monte Carlo'!$Y$35,MC_Paths_Base!Z116+'Monte Carlo'!$Z$35,MC_Paths_Base!AA116+'Monte Carlo'!$AA$35,MC_Paths_Base!AB116+'Monte Carlo'!$AB$35,MC_Paths_Base!AC116+'Monte Carlo'!$AC$35,MC_Paths_Base!AD116+'Monte Carlo'!$AD$35,MC_Paths_Base!AE116+'Monte Carlo'!$AE$35,MC_Paths_Base!AF116+'Monte Carlo'!$AF$35)</x:f>
        <x:v>585160.4527190743</x:v>
      </x:c>
    </x:row>
    <x:row r="117">
      <x:c r="A117" t="s">
        <x:v>888</x:v>
      </x:c>
      <x:c r="B117" t="s">
        <x:v>146</x:v>
      </x:c>
      <x:c r="C117" s="50" t="n">
        <x:f>PERCENTILE(MC_Paths_Base!$B$5:$B$504,0.85)/'Monte Carlo'!B$31+'Monte Carlo'!B$33+Calculations!G$77/Calculations!G$80</x:f>
        <x:v>1210625</x:v>
      </x:c>
      <x:c r="D117" s="50" t="n">
        <x:f>PERCENTILE(MC_Paths_Base!$C$5:$C$504,0.85)/'Monte Carlo'!C$31+'Monte Carlo'!C$33+Calculations!H$77/Calculations!H$80</x:f>
        <x:v>1218829.2187605707</x:v>
      </x:c>
      <x:c r="E117" s="50" t="n">
        <x:f>PERCENTILE(MC_Paths_Base!$D$5:$D$504,0.85)/'Monte Carlo'!D$31+'Monte Carlo'!D$33+Calculations!I$77/Calculations!I$80</x:f>
        <x:v>1372504.825351706</x:v>
      </x:c>
      <x:c r="F117" s="50" t="n">
        <x:f>PERCENTILE(MC_Paths_Base!$E$5:$E$504,0.85)/'Monte Carlo'!E$31+'Monte Carlo'!E$33+Calculations!J$77/Calculations!J$80</x:f>
        <x:v>1478419.6282252374</x:v>
      </x:c>
      <x:c r="G117" s="50" t="n">
        <x:f>PERCENTILE(MC_Paths_Base!$F$5:$F$504,0.85)/'Monte Carlo'!F$31+'Monte Carlo'!F$33+Calculations!K$77/Calculations!K$80</x:f>
        <x:v>1582429.5011601273</x:v>
      </x:c>
      <x:c r="H117" s="50" t="n">
        <x:f>PERCENTILE(MC_Paths_Base!$G$5:$G$504,0.85)/'Monte Carlo'!G$31+'Monte Carlo'!G$33+Calculations!L$77/Calculations!L$80</x:f>
        <x:v>1672411.433795523</x:v>
      </x:c>
      <x:c r="I117" s="50" t="n">
        <x:f>PERCENTILE(MC_Paths_Base!$H$5:$H$504,0.85)/'Monte Carlo'!H$31+'Monte Carlo'!H$33+Calculations!M$77/Calculations!M$80</x:f>
        <x:v>1784280.4957862266</x:v>
      </x:c>
      <x:c r="J117" s="50" t="n">
        <x:f>PERCENTILE(MC_Paths_Base!$I$5:$I$504,0.85)/'Monte Carlo'!I$31+'Monte Carlo'!I$33+Calculations!N$77/Calculations!N$80</x:f>
        <x:v>1906646.690657689</x:v>
      </x:c>
      <x:c r="K117" s="50" t="n">
        <x:f>PERCENTILE(MC_Paths_Base!$J$5:$J$504,0.85)/'Monte Carlo'!J$31+'Monte Carlo'!J$33+Calculations!O$77/Calculations!O$80</x:f>
        <x:v>2019688.5271716798</x:v>
      </x:c>
      <x:c r="L117" s="50" t="n">
        <x:f>PERCENTILE(MC_Paths_Base!$K$5:$K$504,0.85)/'Monte Carlo'!K$31+'Monte Carlo'!K$33+Calculations!P$77/Calculations!P$80</x:f>
        <x:v>2113903.6889814776</x:v>
      </x:c>
      <x:c r="M117" s="50" t="n">
        <x:f>PERCENTILE(MC_Paths_Base!$L$5:$L$504,0.85)/'Monte Carlo'!L$31+'Monte Carlo'!L$33+Calculations!Q$77/Calculations!Q$80</x:f>
        <x:v>2293600.5753746657</x:v>
      </x:c>
      <x:c r="N117" s="50" t="n">
        <x:f>PERCENTILE(MC_Paths_Base!$M$5:$M$504,0.85)/'Monte Carlo'!M$31+'Monte Carlo'!M$33+Calculations!R$77/Calculations!R$80</x:f>
        <x:v>2352195.529614657</x:v>
      </x:c>
      <x:c r="O117" s="50" t="n">
        <x:f>PERCENTILE(MC_Paths_Base!$N$5:$N$504,0.85)/'Monte Carlo'!N$31+'Monte Carlo'!N$33+Calculations!S$77/Calculations!S$80</x:f>
        <x:v>2571846.0999745135</x:v>
      </x:c>
      <x:c r="P117" s="50" t="n">
        <x:f>PERCENTILE(MC_Paths_Base!$O$5:$O$504,0.85)/'Monte Carlo'!O$31+'Monte Carlo'!O$33+Calculations!T$77/Calculations!T$80</x:f>
        <x:v>2690105.7206050046</x:v>
      </x:c>
      <x:c r="Q117" s="50" t="n">
        <x:f>PERCENTILE(MC_Paths_Base!$P$5:$P$504,0.85)/'Monte Carlo'!P$31+'Monte Carlo'!P$33+Calculations!U$77/Calculations!U$80</x:f>
        <x:v>2798546.4003816373</x:v>
      </x:c>
      <x:c r="R117" s="50" t="n">
        <x:f>PERCENTILE(MC_Paths_Base!$Q$5:$Q$504,0.85)/'Monte Carlo'!Q$31+'Monte Carlo'!Q$33+Calculations!V$77/Calculations!V$80</x:f>
        <x:v>3007238.0870426493</x:v>
      </x:c>
      <x:c r="S117" s="50" t="n">
        <x:f>PERCENTILE(MC_Paths_Base!$R$5:$R$504,0.85)/'Monte Carlo'!R$31+'Monte Carlo'!R$33+Calculations!W$77/Calculations!W$80</x:f>
        <x:v>3083799.8915063925</x:v>
      </x:c>
      <x:c r="T117" s="50" t="n">
        <x:f>PERCENTILE(MC_Paths_Base!$S$5:$S$504,0.85)/'Monte Carlo'!S$31+'Monte Carlo'!S$33+Calculations!X$77/Calculations!X$80</x:f>
        <x:v>3222889.3805407495</x:v>
      </x:c>
      <x:c r="U117" s="50" t="n">
        <x:f>PERCENTILE(MC_Paths_Base!$T$5:$T$504,0.85)/'Monte Carlo'!T$31+'Monte Carlo'!T$33+Calculations!Y$77/Calculations!Y$80</x:f>
        <x:v>3240468.9765372532</x:v>
      </x:c>
      <x:c r="V117" s="50" t="n">
        <x:f>PERCENTILE(MC_Paths_Base!$U$5:$U$504,0.85)/'Monte Carlo'!U$31+'Monte Carlo'!U$33+Calculations!Z$77/Calculations!Z$80</x:f>
        <x:v>3401065.9307597247</x:v>
      </x:c>
      <x:c r="W117" s="50" t="n">
        <x:f>PERCENTILE(MC_Paths_Base!$V$5:$V$504,0.85)/'Monte Carlo'!V$31+'Monte Carlo'!V$33+Calculations!AA$77/Calculations!AA$80</x:f>
        <x:v>3553991.1080126576</x:v>
      </x:c>
      <x:c r="X117" s="50" t="n">
        <x:f>PERCENTILE(MC_Paths_Base!$W$5:$W$504,0.85)/'Monte Carlo'!W$31+'Monte Carlo'!W$33+Calculations!AB$77/Calculations!AB$80</x:f>
        <x:v>3803249.9904695614</x:v>
      </x:c>
      <x:c r="Y117" s="50" t="n">
        <x:f>PERCENTILE(MC_Paths_Base!$X$5:$X$504,0.85)/'Monte Carlo'!X$31+'Monte Carlo'!X$33+Calculations!AC$77/Calculations!AC$80</x:f>
        <x:v>3932329.3835849212</x:v>
      </x:c>
      <x:c r="Z117" s="50" t="n">
        <x:f>PERCENTILE(MC_Paths_Base!$Y$5:$Y$504,0.85)/'Monte Carlo'!Y$31+'Monte Carlo'!Y$33+Calculations!AD$77/Calculations!AD$80</x:f>
        <x:v>4262737.317396877</x:v>
      </x:c>
      <x:c r="AA117" s="50" t="n">
        <x:f>PERCENTILE(MC_Paths_Base!$Z$5:$Z$504,0.85)/'Monte Carlo'!Z$31+'Monte Carlo'!Z$33+Calculations!AE$77/Calculations!AE$80</x:f>
        <x:v>4484057.414975085</x:v>
      </x:c>
      <x:c r="AB117" s="50" t="n">
        <x:f>PERCENTILE(MC_Paths_Base!$AA$5:$AA$504,0.85)/'Monte Carlo'!AA$31+'Monte Carlo'!AA$33+Calculations!AF$77/Calculations!AF$80</x:f>
        <x:v>4486669.876263415</x:v>
      </x:c>
      <x:c r="AC117" s="50" t="n">
        <x:f>PERCENTILE(MC_Paths_Base!$AB$5:$AB$504,0.85)/'Monte Carlo'!AB$31+'Monte Carlo'!AB$33+Calculations!AG$77/Calculations!AG$80</x:f>
        <x:v>4944617.670603562</x:v>
      </x:c>
      <x:c r="AD117" s="50" t="n">
        <x:f>PERCENTILE(MC_Paths_Base!$AC$5:$AC$504,0.85)/'Monte Carlo'!AC$31+'Monte Carlo'!AC$33+Calculations!AH$77/Calculations!AH$80</x:f>
        <x:v>5171647.106009494</x:v>
      </x:c>
      <x:c r="AE117" s="50" t="n">
        <x:f>PERCENTILE(MC_Paths_Base!$AD$5:$AD$504,0.85)/'Monte Carlo'!AD$31+'Monte Carlo'!AD$33+Calculations!AI$77/Calculations!AI$80</x:f>
        <x:v>5035236.697545546</x:v>
      </x:c>
      <x:c r="AF117" s="50" t="n">
        <x:f>PERCENTILE(MC_Paths_Base!$AE$5:$AE$504,0.85)/'Monte Carlo'!AE$31+'Monte Carlo'!AE$33+Calculations!AJ$77/Calculations!AJ$80</x:f>
        <x:v>5432023.50917388</x:v>
      </x:c>
      <x:c r="AG117" s="50" t="n">
        <x:f>PERCENTILE(MC_Paths_Base!$AF$5:$AF$504,0.85)/'Monte Carlo'!AF$31+'Monte Carlo'!AF$33+Calculations!AK$77/Calculations!AK$80</x:f>
        <x:v>5840754.840714029</x:v>
      </x:c>
      <x:c r="AJ117" t="n">
        <x:f>MIN(MC_Paths_Base!B117:AF117)</x:f>
        <x:v>796992.5744034059</x:v>
      </x:c>
      <x:c r="AK117" t="n">
        <x:f>MIN(MC_Paths_Base!B117+'Monte Carlo'!$B$32,MC_Paths_Base!C117+'Monte Carlo'!$C$32,MC_Paths_Base!D117+'Monte Carlo'!$D$32,MC_Paths_Base!E117+'Monte Carlo'!$E$32,MC_Paths_Base!F117+'Monte Carlo'!$F$32,MC_Paths_Base!G117+'Monte Carlo'!$G$32,MC_Paths_Base!H117+'Monte Carlo'!$H$32,MC_Paths_Base!I117+'Monte Carlo'!$I$32,MC_Paths_Base!J117+'Monte Carlo'!$J$32,MC_Paths_Base!K117+'Monte Carlo'!$K$32,MC_Paths_Base!L117+'Monte Carlo'!$L$32,MC_Paths_Base!M117+'Monte Carlo'!$M$32,MC_Paths_Base!N117+'Monte Carlo'!$N$32,MC_Paths_Base!O117+'Monte Carlo'!$O$32,MC_Paths_Base!P117+'Monte Carlo'!$P$32,MC_Paths_Base!Q117+'Monte Carlo'!$Q$32,MC_Paths_Base!R117+'Monte Carlo'!$R$32,MC_Paths_Base!S117+'Monte Carlo'!$S$32,MC_Paths_Base!T117+'Monte Carlo'!$T$32,MC_Paths_Base!U117+'Monte Carlo'!$U$32,MC_Paths_Base!V117+'Monte Carlo'!$V$32,MC_Paths_Base!W117+'Monte Carlo'!$W$32,MC_Paths_Base!X117+'Monte Carlo'!$X$32,MC_Paths_Base!Y117+'Monte Carlo'!$Y$32,MC_Paths_Base!Z117+'Monte Carlo'!$Z$32,MC_Paths_Base!AA117+'Monte Carlo'!$AA$32,MC_Paths_Base!AB117+'Monte Carlo'!$AB$32,MC_Paths_Base!AC117+'Monte Carlo'!$AC$32,MC_Paths_Base!AD117+'Monte Carlo'!$AD$32,MC_Paths_Base!AE117+'Monte Carlo'!$AE$32,MC_Paths_Base!AF117+'Monte Carlo'!$AF$32)</x:f>
        <x:v>584807.9859073334</x:v>
      </x:c>
      <x:c r="AL117" t="n">
        <x:f>MIN(MC_Paths_Base!B117+'Monte Carlo'!$B$34,MC_Paths_Base!C117+'Monte Carlo'!$C$34,MC_Paths_Base!D117+'Monte Carlo'!$D$34,MC_Paths_Base!E117+'Monte Carlo'!$E$34,MC_Paths_Base!F117+'Monte Carlo'!$F$34,MC_Paths_Base!G117+'Monte Carlo'!$G$34,MC_Paths_Base!H117+'Monte Carlo'!$H$34,MC_Paths_Base!I117+'Monte Carlo'!$I$34,MC_Paths_Base!J117+'Monte Carlo'!$J$34,MC_Paths_Base!K117+'Monte Carlo'!$K$34,MC_Paths_Base!L117+'Monte Carlo'!$L$34,MC_Paths_Base!M117+'Monte Carlo'!$M$34,MC_Paths_Base!N117+'Monte Carlo'!$N$34,MC_Paths_Base!O117+'Monte Carlo'!$O$34,MC_Paths_Base!P117+'Monte Carlo'!$P$34,MC_Paths_Base!Q117+'Monte Carlo'!$Q$34,MC_Paths_Base!R117+'Monte Carlo'!$R$34,MC_Paths_Base!S117+'Monte Carlo'!$S$34,MC_Paths_Base!T117+'Monte Carlo'!$T$34,MC_Paths_Base!U117+'Monte Carlo'!$U$34,MC_Paths_Base!V117+'Monte Carlo'!$V$34,MC_Paths_Base!W117+'Monte Carlo'!$W$34,MC_Paths_Base!X117+'Monte Carlo'!$X$34,MC_Paths_Base!Y117+'Monte Carlo'!$Y$34,MC_Paths_Base!Z117+'Monte Carlo'!$Z$34,MC_Paths_Base!AA117+'Monte Carlo'!$AA$34,MC_Paths_Base!AB117+'Monte Carlo'!$AB$34,MC_Paths_Base!AC117+'Monte Carlo'!$AC$34,MC_Paths_Base!AD117+'Monte Carlo'!$AD$34,MC_Paths_Base!AE117+'Monte Carlo'!$AE$34,MC_Paths_Base!AF117+'Monte Carlo'!$AF$34)</x:f>
        <x:v>-79106.40061305906</x:v>
      </x:c>
      <x:c r="AM117" t="n">
        <x:f>MIN(MC_Paths_Base!B117+'Monte Carlo'!$B$35,MC_Paths_Base!C117+'Monte Carlo'!$C$35,MC_Paths_Base!D117+'Monte Carlo'!$D$35,MC_Paths_Base!E117+'Monte Carlo'!$E$35,MC_Paths_Base!F117+'Monte Carlo'!$F$35,MC_Paths_Base!G117+'Monte Carlo'!$G$35,MC_Paths_Base!H117+'Monte Carlo'!$H$35,MC_Paths_Base!I117+'Monte Carlo'!$I$35,MC_Paths_Base!J117+'Monte Carlo'!$J$35,MC_Paths_Base!K117+'Monte Carlo'!$K$35,MC_Paths_Base!L117+'Monte Carlo'!$L$35,MC_Paths_Base!M117+'Monte Carlo'!$M$35,MC_Paths_Base!N117+'Monte Carlo'!$N$35,MC_Paths_Base!O117+'Monte Carlo'!$O$35,MC_Paths_Base!P117+'Monte Carlo'!$P$35,MC_Paths_Base!Q117+'Monte Carlo'!$Q$35,MC_Paths_Base!R117+'Monte Carlo'!$R$35,MC_Paths_Base!S117+'Monte Carlo'!$S$35,MC_Paths_Base!T117+'Monte Carlo'!$T$35,MC_Paths_Base!U117+'Monte Carlo'!$U$35,MC_Paths_Base!V117+'Monte Carlo'!$V$35,MC_Paths_Base!W117+'Monte Carlo'!$W$35,MC_Paths_Base!X117+'Monte Carlo'!$X$35,MC_Paths_Base!Y117+'Monte Carlo'!$Y$35,MC_Paths_Base!Z117+'Monte Carlo'!$Z$35,MC_Paths_Base!AA117+'Monte Carlo'!$AA$35,MC_Paths_Base!AB117+'Monte Carlo'!$AB$35,MC_Paths_Base!AC117+'Monte Carlo'!$AC$35,MC_Paths_Base!AD117+'Monte Carlo'!$AD$35,MC_Paths_Base!AE117+'Monte Carlo'!$AE$35,MC_Paths_Base!AF117+'Monte Carlo'!$AF$35)</x:f>
        <x:v>-67381.62476925785</x:v>
      </x:c>
    </x:row>
    <x:row r="118">
      <x:c r="A118" t="s">
        <x:v>888</x:v>
      </x:c>
      <x:c r="B118" t="s">
        <x:v>148</x:v>
      </x:c>
      <x:c r="C118" s="50" t="n">
        <x:f>PERCENTILE(MC_Paths_Base!$B$5:$B$504,0.9)/'Monte Carlo'!B$31+'Monte Carlo'!B$33+Calculations!G$77/Calculations!G$80</x:f>
        <x:v>1210625</x:v>
      </x:c>
      <x:c r="D118" s="50" t="n">
        <x:f>PERCENTILE(MC_Paths_Base!$C$5:$C$504,0.9)/'Monte Carlo'!C$31+'Monte Carlo'!C$33+Calculations!H$77/Calculations!H$80</x:f>
        <x:v>1250811.6526091935</x:v>
      </x:c>
      <x:c r="E118" s="50" t="n">
        <x:f>PERCENTILE(MC_Paths_Base!$D$5:$D$504,0.9)/'Monte Carlo'!D$31+'Monte Carlo'!D$33+Calculations!I$77/Calculations!I$80</x:f>
        <x:v>1444632.320320812</x:v>
      </x:c>
      <x:c r="F118" s="50" t="n">
        <x:f>PERCENTILE(MC_Paths_Base!$E$5:$E$504,0.9)/'Monte Carlo'!E$31+'Monte Carlo'!E$33+Calculations!J$77/Calculations!J$80</x:f>
        <x:v>1563190.2187964981</x:v>
      </x:c>
      <x:c r="G118" s="50" t="n">
        <x:f>PERCENTILE(MC_Paths_Base!$F$5:$F$504,0.9)/'Monte Carlo'!F$31+'Monte Carlo'!F$33+Calculations!K$77/Calculations!K$80</x:f>
        <x:v>1685286.890979649</x:v>
      </x:c>
      <x:c r="H118" s="50" t="n">
        <x:f>PERCENTILE(MC_Paths_Base!$G$5:$G$504,0.9)/'Monte Carlo'!G$31+'Monte Carlo'!G$33+Calculations!L$77/Calculations!L$80</x:f>
        <x:v>1820895.69844283</x:v>
      </x:c>
      <x:c r="I118" s="50" t="n">
        <x:f>PERCENTILE(MC_Paths_Base!$H$5:$H$504,0.9)/'Monte Carlo'!H$31+'Monte Carlo'!H$33+Calculations!M$77/Calculations!M$80</x:f>
        <x:v>1952010.6471762501</x:v>
      </x:c>
      <x:c r="J118" s="50" t="n">
        <x:f>PERCENTILE(MC_Paths_Base!$I$5:$I$504,0.9)/'Monte Carlo'!I$31+'Monte Carlo'!I$33+Calculations!N$77/Calculations!N$80</x:f>
        <x:v>2117340.91073919</x:v>
      </x:c>
      <x:c r="K118" s="50" t="n">
        <x:f>PERCENTILE(MC_Paths_Base!$J$5:$J$504,0.9)/'Monte Carlo'!J$31+'Monte Carlo'!J$33+Calculations!O$77/Calculations!O$80</x:f>
        <x:v>2231178.4280898827</x:v>
      </x:c>
      <x:c r="L118" s="50" t="n">
        <x:f>PERCENTILE(MC_Paths_Base!$K$5:$K$504,0.9)/'Monte Carlo'!K$31+'Monte Carlo'!K$33+Calculations!P$77/Calculations!P$80</x:f>
        <x:v>2447815.885753355</x:v>
      </x:c>
      <x:c r="M118" s="50" t="n">
        <x:f>PERCENTILE(MC_Paths_Base!$L$5:$L$504,0.9)/'Monte Carlo'!L$31+'Monte Carlo'!L$33+Calculations!Q$77/Calculations!Q$80</x:f>
        <x:v>2560013.5358553044</x:v>
      </x:c>
      <x:c r="N118" s="50" t="n">
        <x:f>PERCENTILE(MC_Paths_Base!$M$5:$M$504,0.9)/'Monte Carlo'!M$31+'Monte Carlo'!M$33+Calculations!R$77/Calculations!R$80</x:f>
        <x:v>2722553.06898164</x:v>
      </x:c>
      <x:c r="O118" s="50" t="n">
        <x:f>PERCENTILE(MC_Paths_Base!$N$5:$N$504,0.9)/'Monte Carlo'!N$31+'Monte Carlo'!N$33+Calculations!S$77/Calculations!S$80</x:f>
        <x:v>2872306.2623880003</x:v>
      </x:c>
      <x:c r="P118" s="50" t="n">
        <x:f>PERCENTILE(MC_Paths_Base!$O$5:$O$504,0.9)/'Monte Carlo'!O$31+'Monte Carlo'!O$33+Calculations!T$77/Calculations!T$80</x:f>
        <x:v>2994673.793721359</x:v>
      </x:c>
      <x:c r="Q118" s="50" t="n">
        <x:f>PERCENTILE(MC_Paths_Base!$P$5:$P$504,0.9)/'Monte Carlo'!P$31+'Monte Carlo'!P$33+Calculations!U$77/Calculations!U$80</x:f>
        <x:v>3204533.1002753917</x:v>
      </x:c>
      <x:c r="R118" s="50" t="n">
        <x:f>PERCENTILE(MC_Paths_Base!$Q$5:$Q$504,0.9)/'Monte Carlo'!Q$31+'Monte Carlo'!Q$33+Calculations!V$77/Calculations!V$80</x:f>
        <x:v>3373717.3897161093</x:v>
      </x:c>
      <x:c r="S118" s="50" t="n">
        <x:f>PERCENTILE(MC_Paths_Base!$R$5:$R$504,0.9)/'Monte Carlo'!R$31+'Monte Carlo'!R$33+Calculations!W$77/Calculations!W$80</x:f>
        <x:v>3467498.4679809613</x:v>
      </x:c>
      <x:c r="T118" s="50" t="n">
        <x:f>PERCENTILE(MC_Paths_Base!$S$5:$S$504,0.9)/'Monte Carlo'!S$31+'Monte Carlo'!S$33+Calculations!X$77/Calculations!X$80</x:f>
        <x:v>3619875.0857625334</x:v>
      </x:c>
      <x:c r="U118" s="50" t="n">
        <x:f>PERCENTILE(MC_Paths_Base!$T$5:$T$504,0.9)/'Monte Carlo'!T$31+'Monte Carlo'!T$33+Calculations!Y$77/Calculations!Y$80</x:f>
        <x:v>3877582.2352966093</x:v>
      </x:c>
      <x:c r="V118" s="50" t="n">
        <x:f>PERCENTILE(MC_Paths_Base!$U$5:$U$504,0.9)/'Monte Carlo'!U$31+'Monte Carlo'!U$33+Calculations!Z$77/Calculations!Z$80</x:f>
        <x:v>4189794.6819872977</x:v>
      </x:c>
      <x:c r="W118" s="50" t="n">
        <x:f>PERCENTILE(MC_Paths_Base!$V$5:$V$504,0.9)/'Monte Carlo'!V$31+'Monte Carlo'!V$33+Calculations!AA$77/Calculations!AA$80</x:f>
        <x:v>4264832.509269617</x:v>
      </x:c>
      <x:c r="X118" s="50" t="n">
        <x:f>PERCENTILE(MC_Paths_Base!$W$5:$W$504,0.9)/'Monte Carlo'!W$31+'Monte Carlo'!W$33+Calculations!AB$77/Calculations!AB$80</x:f>
        <x:v>4558575.559957032</x:v>
      </x:c>
      <x:c r="Y118" s="50" t="n">
        <x:f>PERCENTILE(MC_Paths_Base!$X$5:$X$504,0.9)/'Monte Carlo'!X$31+'Monte Carlo'!X$33+Calculations!AC$77/Calculations!AC$80</x:f>
        <x:v>4613216.956633856</x:v>
      </x:c>
      <x:c r="Z118" s="50" t="n">
        <x:f>PERCENTILE(MC_Paths_Base!$Y$5:$Y$504,0.9)/'Monte Carlo'!Y$31+'Monte Carlo'!Y$33+Calculations!AD$77/Calculations!AD$80</x:f>
        <x:v>5086039.122900861</x:v>
      </x:c>
      <x:c r="AA118" s="50" t="n">
        <x:f>PERCENTILE(MC_Paths_Base!$Z$5:$Z$504,0.9)/'Monte Carlo'!Z$31+'Monte Carlo'!Z$33+Calculations!AE$77/Calculations!AE$80</x:f>
        <x:v>5291647.763495952</x:v>
      </x:c>
      <x:c r="AB118" s="50" t="n">
        <x:f>PERCENTILE(MC_Paths_Base!$AA$5:$AA$504,0.9)/'Monte Carlo'!AA$31+'Monte Carlo'!AA$33+Calculations!AF$77/Calculations!AF$80</x:f>
        <x:v>5565706.129425804</x:v>
      </x:c>
      <x:c r="AC118" s="50" t="n">
        <x:f>PERCENTILE(MC_Paths_Base!$AB$5:$AB$504,0.9)/'Monte Carlo'!AB$31+'Monte Carlo'!AB$33+Calculations!AG$77/Calculations!AG$80</x:f>
        <x:v>5819916.758207932</x:v>
      </x:c>
      <x:c r="AD118" s="50" t="n">
        <x:f>PERCENTILE(MC_Paths_Base!$AC$5:$AC$504,0.9)/'Monte Carlo'!AC$31+'Monte Carlo'!AC$33+Calculations!AH$77/Calculations!AH$80</x:f>
        <x:v>5850816.432960077</x:v>
      </x:c>
      <x:c r="AE118" s="50" t="n">
        <x:f>PERCENTILE(MC_Paths_Base!$AD$5:$AD$504,0.9)/'Monte Carlo'!AD$31+'Monte Carlo'!AD$33+Calculations!AI$77/Calculations!AI$80</x:f>
        <x:v>6255225.854962481</x:v>
      </x:c>
      <x:c r="AF118" s="50" t="n">
        <x:f>PERCENTILE(MC_Paths_Base!$AE$5:$AE$504,0.9)/'Monte Carlo'!AE$31+'Monte Carlo'!AE$33+Calculations!AJ$77/Calculations!AJ$80</x:f>
        <x:v>6428095.024039805</x:v>
      </x:c>
      <x:c r="AG118" s="50" t="n">
        <x:f>PERCENTILE(MC_Paths_Base!$AF$5:$AF$504,0.9)/'Monte Carlo'!AF$31+'Monte Carlo'!AF$33+Calculations!AK$77/Calculations!AK$80</x:f>
        <x:v>6940139.767556762</x:v>
      </x:c>
      <x:c r="AJ118" t="n">
        <x:f>MIN(MC_Paths_Base!B118:AF118)</x:f>
        <x:v>1029031.25</x:v>
      </x:c>
      <x:c r="AK118" t="n">
        <x:f>MIN(MC_Paths_Base!B118+'Monte Carlo'!$B$32,MC_Paths_Base!C118+'Monte Carlo'!$C$32,MC_Paths_Base!D118+'Monte Carlo'!$D$32,MC_Paths_Base!E118+'Monte Carlo'!$E$32,MC_Paths_Base!F118+'Monte Carlo'!$F$32,MC_Paths_Base!G118+'Monte Carlo'!$G$32,MC_Paths_Base!H118+'Monte Carlo'!$H$32,MC_Paths_Base!I118+'Monte Carlo'!$I$32,MC_Paths_Base!J118+'Monte Carlo'!$J$32,MC_Paths_Base!K118+'Monte Carlo'!$K$32,MC_Paths_Base!L118+'Monte Carlo'!$L$32,MC_Paths_Base!M118+'Monte Carlo'!$M$32,MC_Paths_Base!N118+'Monte Carlo'!$N$32,MC_Paths_Base!O118+'Monte Carlo'!$O$32,MC_Paths_Base!P118+'Monte Carlo'!$P$32,MC_Paths_Base!Q118+'Monte Carlo'!$Q$32,MC_Paths_Base!R118+'Monte Carlo'!$R$32,MC_Paths_Base!S118+'Monte Carlo'!$S$32,MC_Paths_Base!T118+'Monte Carlo'!$T$32,MC_Paths_Base!U118+'Monte Carlo'!$U$32,MC_Paths_Base!V118+'Monte Carlo'!$V$32,MC_Paths_Base!W118+'Monte Carlo'!$W$32,MC_Paths_Base!X118+'Monte Carlo'!$X$32,MC_Paths_Base!Y118+'Monte Carlo'!$Y$32,MC_Paths_Base!Z118+'Monte Carlo'!$Z$32,MC_Paths_Base!AA118+'Monte Carlo'!$AA$32,MC_Paths_Base!AB118+'Monte Carlo'!$AB$32,MC_Paths_Base!AC118+'Monte Carlo'!$AC$32,MC_Paths_Base!AD118+'Monte Carlo'!$AD$32,MC_Paths_Base!AE118+'Monte Carlo'!$AE$32,MC_Paths_Base!AF118+'Monte Carlo'!$AF$32)</x:f>
        <x:v>979451.0643569247</x:v>
      </x:c>
      <x:c r="AL118" t="n">
        <x:f>MIN(MC_Paths_Base!B118+'Monte Carlo'!$B$34,MC_Paths_Base!C118+'Monte Carlo'!$C$34,MC_Paths_Base!D118+'Monte Carlo'!$D$34,MC_Paths_Base!E118+'Monte Carlo'!$E$34,MC_Paths_Base!F118+'Monte Carlo'!$F$34,MC_Paths_Base!G118+'Monte Carlo'!$G$34,MC_Paths_Base!H118+'Monte Carlo'!$H$34,MC_Paths_Base!I118+'Monte Carlo'!$I$34,MC_Paths_Base!J118+'Monte Carlo'!$J$34,MC_Paths_Base!K118+'Monte Carlo'!$K$34,MC_Paths_Base!L118+'Monte Carlo'!$L$34,MC_Paths_Base!M118+'Monte Carlo'!$M$34,MC_Paths_Base!N118+'Monte Carlo'!$N$34,MC_Paths_Base!O118+'Monte Carlo'!$O$34,MC_Paths_Base!P118+'Monte Carlo'!$P$34,MC_Paths_Base!Q118+'Monte Carlo'!$Q$34,MC_Paths_Base!R118+'Monte Carlo'!$R$34,MC_Paths_Base!S118+'Monte Carlo'!$S$34,MC_Paths_Base!T118+'Monte Carlo'!$T$34,MC_Paths_Base!U118+'Monte Carlo'!$U$34,MC_Paths_Base!V118+'Monte Carlo'!$V$34,MC_Paths_Base!W118+'Monte Carlo'!$W$34,MC_Paths_Base!X118+'Monte Carlo'!$X$34,MC_Paths_Base!Y118+'Monte Carlo'!$Y$34,MC_Paths_Base!Z118+'Monte Carlo'!$Z$34,MC_Paths_Base!AA118+'Monte Carlo'!$AA$34,MC_Paths_Base!AB118+'Monte Carlo'!$AB$34,MC_Paths_Base!AC118+'Monte Carlo'!$AC$34,MC_Paths_Base!AD118+'Monte Carlo'!$AD$34,MC_Paths_Base!AE118+'Monte Carlo'!$AE$34,MC_Paths_Base!AF118+'Monte Carlo'!$AF$34)</x:f>
        <x:v>856478.8809385236</x:v>
      </x:c>
      <x:c r="AM118" t="n">
        <x:f>MIN(MC_Paths_Base!B118+'Monte Carlo'!$B$35,MC_Paths_Base!C118+'Monte Carlo'!$C$35,MC_Paths_Base!D118+'Monte Carlo'!$D$35,MC_Paths_Base!E118+'Monte Carlo'!$E$35,MC_Paths_Base!F118+'Monte Carlo'!$F$35,MC_Paths_Base!G118+'Monte Carlo'!$G$35,MC_Paths_Base!H118+'Monte Carlo'!$H$35,MC_Paths_Base!I118+'Monte Carlo'!$I$35,MC_Paths_Base!J118+'Monte Carlo'!$J$35,MC_Paths_Base!K118+'Monte Carlo'!$K$35,MC_Paths_Base!L118+'Monte Carlo'!$L$35,MC_Paths_Base!M118+'Monte Carlo'!$M$35,MC_Paths_Base!N118+'Monte Carlo'!$N$35,MC_Paths_Base!O118+'Monte Carlo'!$O$35,MC_Paths_Base!P118+'Monte Carlo'!$P$35,MC_Paths_Base!Q118+'Monte Carlo'!$Q$35,MC_Paths_Base!R118+'Monte Carlo'!$R$35,MC_Paths_Base!S118+'Monte Carlo'!$S$35,MC_Paths_Base!T118+'Monte Carlo'!$T$35,MC_Paths_Base!U118+'Monte Carlo'!$U$35,MC_Paths_Base!V118+'Monte Carlo'!$V$35,MC_Paths_Base!W118+'Monte Carlo'!$W$35,MC_Paths_Base!X118+'Monte Carlo'!$X$35,MC_Paths_Base!Y118+'Monte Carlo'!$Y$35,MC_Paths_Base!Z118+'Monte Carlo'!$Z$35,MC_Paths_Base!AA118+'Monte Carlo'!$AA$35,MC_Paths_Base!AB118+'Monte Carlo'!$AB$35,MC_Paths_Base!AC118+'Monte Carlo'!$AC$35,MC_Paths_Base!AD118+'Monte Carlo'!$AD$35,MC_Paths_Base!AE118+'Monte Carlo'!$AE$35,MC_Paths_Base!AF118+'Monte Carlo'!$AF$35)</x:f>
        <x:v>718463.7206069247</x:v>
      </x:c>
    </x:row>
    <x:row r="119">
      <x:c r="A119" t="s">
        <x:v>888</x:v>
      </x:c>
      <x:c r="B119" t="s">
        <x:v>151</x:v>
      </x:c>
      <x:c r="C119" s="50" t="n">
        <x:f>PERCENTILE(MC_Paths_Base!$B$5:$B$504,0.95)/'Monte Carlo'!B$31+'Monte Carlo'!B$33+Calculations!G$77/Calculations!G$80</x:f>
        <x:v>1210625</x:v>
      </x:c>
      <x:c r="D119" s="50" t="n">
        <x:f>PERCENTILE(MC_Paths_Base!$C$5:$C$504,0.95)/'Monte Carlo'!C$31+'Monte Carlo'!C$33+Calculations!H$77/Calculations!H$80</x:f>
        <x:v>1334205.696929061</x:v>
      </x:c>
      <x:c r="E119" s="50" t="n">
        <x:f>PERCENTILE(MC_Paths_Base!$D$5:$D$504,0.95)/'Monte Carlo'!D$31+'Monte Carlo'!D$33+Calculations!I$77/Calculations!I$80</x:f>
        <x:v>1534562.6566502042</x:v>
      </x:c>
      <x:c r="F119" s="50" t="n">
        <x:f>PERCENTILE(MC_Paths_Base!$E$5:$E$504,0.95)/'Monte Carlo'!E$31+'Monte Carlo'!E$33+Calculations!J$77/Calculations!J$80</x:f>
        <x:v>1739831.0371705957</x:v>
      </x:c>
      <x:c r="G119" s="50" t="n">
        <x:f>PERCENTILE(MC_Paths_Base!$F$5:$F$504,0.95)/'Monte Carlo'!F$31+'Monte Carlo'!F$33+Calculations!K$77/Calculations!K$80</x:f>
        <x:v>1933547.9728167364</x:v>
      </x:c>
      <x:c r="H119" s="50" t="n">
        <x:f>PERCENTILE(MC_Paths_Base!$G$5:$G$504,0.95)/'Monte Carlo'!G$31+'Monte Carlo'!G$33+Calculations!L$77/Calculations!L$80</x:f>
        <x:v>2028265.758060301</x:v>
      </x:c>
      <x:c r="I119" s="50" t="n">
        <x:f>PERCENTILE(MC_Paths_Base!$H$5:$H$504,0.95)/'Monte Carlo'!H$31+'Monte Carlo'!H$33+Calculations!M$77/Calculations!M$80</x:f>
        <x:v>2204959.8786430433</x:v>
      </x:c>
      <x:c r="J119" s="50" t="n">
        <x:f>PERCENTILE(MC_Paths_Base!$I$5:$I$504,0.95)/'Monte Carlo'!I$31+'Monte Carlo'!I$33+Calculations!N$77/Calculations!N$80</x:f>
        <x:v>2376918.4566184278</x:v>
      </x:c>
      <x:c r="K119" s="50" t="n">
        <x:f>PERCENTILE(MC_Paths_Base!$J$5:$J$504,0.95)/'Monte Carlo'!J$31+'Monte Carlo'!J$33+Calculations!O$77/Calculations!O$80</x:f>
        <x:v>2594355.790369863</x:v>
      </x:c>
      <x:c r="L119" s="50" t="n">
        <x:f>PERCENTILE(MC_Paths_Base!$K$5:$K$504,0.95)/'Monte Carlo'!K$31+'Monte Carlo'!K$33+Calculations!P$77/Calculations!P$80</x:f>
        <x:v>2818697.718873343</x:v>
      </x:c>
      <x:c r="M119" s="50" t="n">
        <x:f>PERCENTILE(MC_Paths_Base!$L$5:$L$504,0.95)/'Monte Carlo'!L$31+'Monte Carlo'!L$33+Calculations!Q$77/Calculations!Q$80</x:f>
        <x:v>2852156.2173757246</x:v>
      </x:c>
      <x:c r="N119" s="50" t="n">
        <x:f>PERCENTILE(MC_Paths_Base!$M$5:$M$504,0.95)/'Monte Carlo'!M$31+'Monte Carlo'!M$33+Calculations!R$77/Calculations!R$80</x:f>
        <x:v>3127313.996534719</x:v>
      </x:c>
      <x:c r="O119" s="50" t="n">
        <x:f>PERCENTILE(MC_Paths_Base!$N$5:$N$504,0.95)/'Monte Carlo'!N$31+'Monte Carlo'!N$33+Calculations!S$77/Calculations!S$80</x:f>
        <x:v>3385783.505226663</x:v>
      </x:c>
      <x:c r="P119" s="50" t="n">
        <x:f>PERCENTILE(MC_Paths_Base!$O$5:$O$504,0.95)/'Monte Carlo'!O$31+'Monte Carlo'!O$33+Calculations!T$77/Calculations!T$80</x:f>
        <x:v>3641603.0749020567</x:v>
      </x:c>
      <x:c r="Q119" s="50" t="n">
        <x:f>PERCENTILE(MC_Paths_Base!$P$5:$P$504,0.95)/'Monte Carlo'!P$31+'Monte Carlo'!P$33+Calculations!U$77/Calculations!U$80</x:f>
        <x:v>3619774.0782798156</x:v>
      </x:c>
      <x:c r="R119" s="50" t="n">
        <x:f>PERCENTILE(MC_Paths_Base!$Q$5:$Q$504,0.95)/'Monte Carlo'!Q$31+'Monte Carlo'!Q$33+Calculations!V$77/Calculations!V$80</x:f>
        <x:v>4022215.795768312</x:v>
      </x:c>
      <x:c r="S119" s="50" t="n">
        <x:f>PERCENTILE(MC_Paths_Base!$R$5:$R$504,0.95)/'Monte Carlo'!R$31+'Monte Carlo'!R$33+Calculations!W$77/Calculations!W$80</x:f>
        <x:v>4532230.828360612</x:v>
      </x:c>
      <x:c r="T119" s="50" t="n">
        <x:f>PERCENTILE(MC_Paths_Base!$S$5:$S$504,0.95)/'Monte Carlo'!S$31+'Monte Carlo'!S$33+Calculations!X$77/Calculations!X$80</x:f>
        <x:v>4697970.5439002365</x:v>
      </x:c>
      <x:c r="U119" s="50" t="n">
        <x:f>PERCENTILE(MC_Paths_Base!$T$5:$T$504,0.95)/'Monte Carlo'!T$31+'Monte Carlo'!T$33+Calculations!Y$77/Calculations!Y$80</x:f>
        <x:v>5144739.533275566</x:v>
      </x:c>
      <x:c r="V119" s="50" t="n">
        <x:f>PERCENTILE(MC_Paths_Base!$U$5:$U$504,0.95)/'Monte Carlo'!U$31+'Monte Carlo'!U$33+Calculations!Z$77/Calculations!Z$80</x:f>
        <x:v>5178221.805915453</x:v>
      </x:c>
      <x:c r="W119" s="50" t="n">
        <x:f>PERCENTILE(MC_Paths_Base!$V$5:$V$504,0.95)/'Monte Carlo'!V$31+'Monte Carlo'!V$33+Calculations!AA$77/Calculations!AA$80</x:f>
        <x:v>5661352.09137759</x:v>
      </x:c>
      <x:c r="X119" s="50" t="n">
        <x:f>PERCENTILE(MC_Paths_Base!$W$5:$W$504,0.95)/'Monte Carlo'!W$31+'Monte Carlo'!W$33+Calculations!AB$77/Calculations!AB$80</x:f>
        <x:v>5767363.858940623</x:v>
      </x:c>
      <x:c r="Y119" s="50" t="n">
        <x:f>PERCENTILE(MC_Paths_Base!$X$5:$X$504,0.95)/'Monte Carlo'!X$31+'Monte Carlo'!X$33+Calculations!AC$77/Calculations!AC$80</x:f>
        <x:v>6120638.38983759</x:v>
      </x:c>
      <x:c r="Z119" s="50" t="n">
        <x:f>PERCENTILE(MC_Paths_Base!$Y$5:$Y$504,0.95)/'Monte Carlo'!Y$31+'Monte Carlo'!Y$33+Calculations!AD$77/Calculations!AD$80</x:f>
        <x:v>6272824.7807468735</x:v>
      </x:c>
      <x:c r="AA119" s="50" t="n">
        <x:f>PERCENTILE(MC_Paths_Base!$Z$5:$Z$504,0.95)/'Monte Carlo'!Z$31+'Monte Carlo'!Z$33+Calculations!AE$77/Calculations!AE$80</x:f>
        <x:v>6449009.60329911</x:v>
      </x:c>
      <x:c r="AB119" s="50" t="n">
        <x:f>PERCENTILE(MC_Paths_Base!$AA$5:$AA$504,0.95)/'Monte Carlo'!AA$31+'Monte Carlo'!AA$33+Calculations!AF$77/Calculations!AF$80</x:f>
        <x:v>6796252.741670567</x:v>
      </x:c>
      <x:c r="AC119" s="50" t="n">
        <x:f>PERCENTILE(MC_Paths_Base!$AB$5:$AB$504,0.95)/'Monte Carlo'!AB$31+'Monte Carlo'!AB$33+Calculations!AG$77/Calculations!AG$80</x:f>
        <x:v>7266571.8954492705</x:v>
      </x:c>
      <x:c r="AD119" s="50" t="n">
        <x:f>PERCENTILE(MC_Paths_Base!$AC$5:$AC$504,0.95)/'Monte Carlo'!AC$31+'Monte Carlo'!AC$33+Calculations!AH$77/Calculations!AH$80</x:f>
        <x:v>7842701.251811085</x:v>
      </x:c>
      <x:c r="AE119" s="50" t="n">
        <x:f>PERCENTILE(MC_Paths_Base!$AD$5:$AD$504,0.95)/'Monte Carlo'!AD$31+'Monte Carlo'!AD$33+Calculations!AI$77/Calculations!AI$80</x:f>
        <x:v>8116256.116392569</x:v>
      </x:c>
      <x:c r="AF119" s="50" t="n">
        <x:f>PERCENTILE(MC_Paths_Base!$AE$5:$AE$504,0.95)/'Monte Carlo'!AE$31+'Monte Carlo'!AE$33+Calculations!AJ$77/Calculations!AJ$80</x:f>
        <x:v>8579668.155718926</x:v>
      </x:c>
      <x:c r="AG119" s="50" t="n">
        <x:f>PERCENTILE(MC_Paths_Base!$AF$5:$AF$504,0.95)/'Monte Carlo'!AF$31+'Monte Carlo'!AF$33+Calculations!AK$77/Calculations!AK$80</x:f>
        <x:v>8681654.45873172</x:v>
      </x:c>
      <x:c r="AJ119" t="n">
        <x:f>MIN(MC_Paths_Base!B119:AF119)</x:f>
        <x:v>1029031.25</x:v>
      </x:c>
      <x:c r="AK119" t="n">
        <x:f>MIN(MC_Paths_Base!B119+'Monte Carlo'!$B$32,MC_Paths_Base!C119+'Monte Carlo'!$C$32,MC_Paths_Base!D119+'Monte Carlo'!$D$32,MC_Paths_Base!E119+'Monte Carlo'!$E$32,MC_Paths_Base!F119+'Monte Carlo'!$F$32,MC_Paths_Base!G119+'Monte Carlo'!$G$32,MC_Paths_Base!H119+'Monte Carlo'!$H$32,MC_Paths_Base!I119+'Monte Carlo'!$I$32,MC_Paths_Base!J119+'Monte Carlo'!$J$32,MC_Paths_Base!K119+'Monte Carlo'!$K$32,MC_Paths_Base!L119+'Monte Carlo'!$L$32,MC_Paths_Base!M119+'Monte Carlo'!$M$32,MC_Paths_Base!N119+'Monte Carlo'!$N$32,MC_Paths_Base!O119+'Monte Carlo'!$O$32,MC_Paths_Base!P119+'Monte Carlo'!$P$32,MC_Paths_Base!Q119+'Monte Carlo'!$Q$32,MC_Paths_Base!R119+'Monte Carlo'!$R$32,MC_Paths_Base!S119+'Monte Carlo'!$S$32,MC_Paths_Base!T119+'Monte Carlo'!$T$32,MC_Paths_Base!U119+'Monte Carlo'!$U$32,MC_Paths_Base!V119+'Monte Carlo'!$V$32,MC_Paths_Base!W119+'Monte Carlo'!$W$32,MC_Paths_Base!X119+'Monte Carlo'!$X$32,MC_Paths_Base!Y119+'Monte Carlo'!$Y$32,MC_Paths_Base!Z119+'Monte Carlo'!$Z$32,MC_Paths_Base!AA119+'Monte Carlo'!$AA$32,MC_Paths_Base!AB119+'Monte Carlo'!$AB$32,MC_Paths_Base!AC119+'Monte Carlo'!$AC$32,MC_Paths_Base!AD119+'Monte Carlo'!$AD$32,MC_Paths_Base!AE119+'Monte Carlo'!$AE$32,MC_Paths_Base!AF119+'Monte Carlo'!$AF$32)</x:f>
        <x:v>1026943.9395573081</x:v>
      </x:c>
      <x:c r="AL119" t="n">
        <x:f>MIN(MC_Paths_Base!B119+'Monte Carlo'!$B$34,MC_Paths_Base!C119+'Monte Carlo'!$C$34,MC_Paths_Base!D119+'Monte Carlo'!$D$34,MC_Paths_Base!E119+'Monte Carlo'!$E$34,MC_Paths_Base!F119+'Monte Carlo'!$F$34,MC_Paths_Base!G119+'Monte Carlo'!$G$34,MC_Paths_Base!H119+'Monte Carlo'!$H$34,MC_Paths_Base!I119+'Monte Carlo'!$I$34,MC_Paths_Base!J119+'Monte Carlo'!$J$34,MC_Paths_Base!K119+'Monte Carlo'!$K$34,MC_Paths_Base!L119+'Monte Carlo'!$L$34,MC_Paths_Base!M119+'Monte Carlo'!$M$34,MC_Paths_Base!N119+'Monte Carlo'!$N$34,MC_Paths_Base!O119+'Monte Carlo'!$O$34,MC_Paths_Base!P119+'Monte Carlo'!$P$34,MC_Paths_Base!Q119+'Monte Carlo'!$Q$34,MC_Paths_Base!R119+'Monte Carlo'!$R$34,MC_Paths_Base!S119+'Monte Carlo'!$S$34,MC_Paths_Base!T119+'Monte Carlo'!$T$34,MC_Paths_Base!U119+'Monte Carlo'!$U$34,MC_Paths_Base!V119+'Monte Carlo'!$V$34,MC_Paths_Base!W119+'Monte Carlo'!$W$34,MC_Paths_Base!X119+'Monte Carlo'!$X$34,MC_Paths_Base!Y119+'Monte Carlo'!$Y$34,MC_Paths_Base!Z119+'Monte Carlo'!$Z$34,MC_Paths_Base!AA119+'Monte Carlo'!$AA$34,MC_Paths_Base!AB119+'Monte Carlo'!$AB$34,MC_Paths_Base!AC119+'Monte Carlo'!$AC$34,MC_Paths_Base!AD119+'Monte Carlo'!$AD$34,MC_Paths_Base!AE119+'Monte Carlo'!$AE$34,MC_Paths_Base!AF119+'Monte Carlo'!$AF$34)</x:f>
        <x:v>903971.7561389069</x:v>
      </x:c>
      <x:c r="AM119" t="n">
        <x:f>MIN(MC_Paths_Base!B119+'Monte Carlo'!$B$35,MC_Paths_Base!C119+'Monte Carlo'!$C$35,MC_Paths_Base!D119+'Monte Carlo'!$D$35,MC_Paths_Base!E119+'Monte Carlo'!$E$35,MC_Paths_Base!F119+'Monte Carlo'!$F$35,MC_Paths_Base!G119+'Monte Carlo'!$G$35,MC_Paths_Base!H119+'Monte Carlo'!$H$35,MC_Paths_Base!I119+'Monte Carlo'!$I$35,MC_Paths_Base!J119+'Monte Carlo'!$J$35,MC_Paths_Base!K119+'Monte Carlo'!$K$35,MC_Paths_Base!L119+'Monte Carlo'!$L$35,MC_Paths_Base!M119+'Monte Carlo'!$M$35,MC_Paths_Base!N119+'Monte Carlo'!$N$35,MC_Paths_Base!O119+'Monte Carlo'!$O$35,MC_Paths_Base!P119+'Monte Carlo'!$P$35,MC_Paths_Base!Q119+'Monte Carlo'!$Q$35,MC_Paths_Base!R119+'Monte Carlo'!$R$35,MC_Paths_Base!S119+'Monte Carlo'!$S$35,MC_Paths_Base!T119+'Monte Carlo'!$T$35,MC_Paths_Base!U119+'Monte Carlo'!$U$35,MC_Paths_Base!V119+'Monte Carlo'!$V$35,MC_Paths_Base!W119+'Monte Carlo'!$W$35,MC_Paths_Base!X119+'Monte Carlo'!$X$35,MC_Paths_Base!Y119+'Monte Carlo'!$Y$35,MC_Paths_Base!Z119+'Monte Carlo'!$Z$35,MC_Paths_Base!AA119+'Monte Carlo'!$AA$35,MC_Paths_Base!AB119+'Monte Carlo'!$AB$35,MC_Paths_Base!AC119+'Monte Carlo'!$AC$35,MC_Paths_Base!AD119+'Monte Carlo'!$AD$35,MC_Paths_Base!AE119+'Monte Carlo'!$AE$35,MC_Paths_Base!AF119+'Monte Carlo'!$AF$35)</x:f>
        <x:v>765956.5958073081</x:v>
      </x:c>
    </x:row>
    <x:row r="120">
      <x:c r="A120" t="s">
        <x:v>981</x:v>
      </x:c>
      <x:c r="B120" t="s">
        <x:v>126</x:v>
      </x:c>
      <x:c r="C120" s="50" t="n">
        <x:f>PERCENTILE(MC_Paths_Base!$B$5:$B$504,0.05)/'Monte Carlo'!B$31+'Monte Carlo'!B$36+'Stress Tests'!B$50/'Stress Tests'!B$53</x:f>
        <x:v>1210625</x:v>
      </x:c>
      <x:c r="D120" s="50" t="n">
        <x:f>PERCENTILE(MC_Paths_Base!$C$5:$C$504,0.05)/'Monte Carlo'!C$31+'Monte Carlo'!C$36+'Stress Tests'!C$50/'Stress Tests'!C$53</x:f>
        <x:v>634623.5992252636</x:v>
      </x:c>
      <x:c r="E120" s="50" t="n">
        <x:f>PERCENTILE(MC_Paths_Base!$D$5:$D$504,0.05)/'Monte Carlo'!D$31+'Monte Carlo'!D$36+'Stress Tests'!D$50/'Stress Tests'!D$53</x:f>
        <x:v>568570.2202881061</x:v>
      </x:c>
      <x:c r="F120" s="50" t="n">
        <x:f>PERCENTILE(MC_Paths_Base!$E$5:$E$504,0.05)/'Monte Carlo'!E$31+'Monte Carlo'!E$36+'Stress Tests'!E$50/'Stress Tests'!E$53</x:f>
        <x:v>503066.1449582861</x:v>
      </x:c>
      <x:c r="G120" s="50" t="n">
        <x:f>PERCENTILE(MC_Paths_Base!$F$5:$F$504,0.05)/'Monte Carlo'!F$31+'Monte Carlo'!F$36+'Stress Tests'!F$50/'Stress Tests'!F$53</x:f>
        <x:v>480945.8291620073</x:v>
      </x:c>
      <x:c r="H120" s="50" t="n">
        <x:f>PERCENTILE(MC_Paths_Base!$G$5:$G$504,0.05)/'Monte Carlo'!G$31+'Monte Carlo'!G$36+'Stress Tests'!G$50/'Stress Tests'!G$53</x:f>
        <x:v>433634.6429992665</x:v>
      </x:c>
      <x:c r="I120" s="50" t="n">
        <x:f>PERCENTILE(MC_Paths_Base!$H$5:$H$504,0.05)/'Monte Carlo'!H$31+'Monte Carlo'!H$36+'Stress Tests'!H$50/'Stress Tests'!H$53</x:f>
        <x:v>373868.6494229605</x:v>
      </x:c>
      <x:c r="J120" s="50" t="n">
        <x:f>PERCENTILE(MC_Paths_Base!$I$5:$I$504,0.05)/'Monte Carlo'!I$31+'Monte Carlo'!I$36+'Stress Tests'!I$50/'Stress Tests'!I$53</x:f>
        <x:v>355731.2187043554</x:v>
      </x:c>
      <x:c r="K120" s="50" t="n">
        <x:f>PERCENTILE(MC_Paths_Base!$J$5:$J$504,0.05)/'Monte Carlo'!J$31+'Monte Carlo'!J$36+'Stress Tests'!J$50/'Stress Tests'!J$53</x:f>
        <x:v>355429.2959410405</x:v>
      </x:c>
      <x:c r="L120" s="50" t="n">
        <x:f>PERCENTILE(MC_Paths_Base!$K$5:$K$504,0.05)/'Monte Carlo'!K$31+'Monte Carlo'!K$36+'Stress Tests'!K$50/'Stress Tests'!K$53</x:f>
        <x:v>356766.5751885044</x:v>
      </x:c>
      <x:c r="M120" s="50" t="n">
        <x:f>PERCENTILE(MC_Paths_Base!$L$5:$L$504,0.05)/'Monte Carlo'!L$31+'Monte Carlo'!L$36+'Stress Tests'!L$50/'Stress Tests'!L$53</x:f>
        <x:v>334752.31085643335</x:v>
      </x:c>
      <x:c r="N120" s="50" t="n">
        <x:f>PERCENTILE(MC_Paths_Base!$M$5:$M$504,0.05)/'Monte Carlo'!M$31+'Monte Carlo'!M$36+'Stress Tests'!M$50/'Stress Tests'!M$53</x:f>
        <x:v>322633.64097230963</x:v>
      </x:c>
      <x:c r="O120" s="50" t="n">
        <x:f>PERCENTILE(MC_Paths_Base!$N$5:$N$504,0.05)/'Monte Carlo'!N$31+'Monte Carlo'!N$36+'Stress Tests'!N$50/'Stress Tests'!N$53</x:f>
        <x:v>259177.20178354482</x:v>
      </x:c>
      <x:c r="P120" s="50" t="n">
        <x:f>PERCENTILE(MC_Paths_Base!$O$5:$O$504,0.05)/'Monte Carlo'!O$31+'Monte Carlo'!O$36+'Stress Tests'!O$50/'Stress Tests'!O$53</x:f>
        <x:v>264322.1009596513</x:v>
      </x:c>
      <x:c r="Q120" s="50" t="n">
        <x:f>PERCENTILE(MC_Paths_Base!$P$5:$P$504,0.05)/'Monte Carlo'!P$31+'Monte Carlo'!P$36+'Stress Tests'!P$50/'Stress Tests'!P$53</x:f>
        <x:v>229953.1236686196</x:v>
      </x:c>
      <x:c r="R120" s="50" t="n">
        <x:f>PERCENTILE(MC_Paths_Base!$Q$5:$Q$504,0.05)/'Monte Carlo'!Q$31+'Monte Carlo'!Q$36+'Stress Tests'!Q$50/'Stress Tests'!Q$53</x:f>
        <x:v>210936.378973588</x:v>
      </x:c>
      <x:c r="S120" s="50" t="n">
        <x:f>PERCENTILE(MC_Paths_Base!$R$5:$R$504,0.05)/'Monte Carlo'!R$31+'Monte Carlo'!R$36+'Stress Tests'!R$50/'Stress Tests'!R$53</x:f>
        <x:v>189571.52987722744</x:v>
      </x:c>
      <x:c r="T120" s="50" t="n">
        <x:f>PERCENTILE(MC_Paths_Base!$S$5:$S$504,0.05)/'Monte Carlo'!S$31+'Monte Carlo'!S$36+'Stress Tests'!S$50/'Stress Tests'!S$53</x:f>
        <x:v>195676.99467120616</x:v>
      </x:c>
      <x:c r="U120" s="50" t="n">
        <x:f>PERCENTILE(MC_Paths_Base!$T$5:$T$504,0.05)/'Monte Carlo'!T$31+'Monte Carlo'!T$36+'Stress Tests'!T$50/'Stress Tests'!T$53</x:f>
        <x:v>171180.34625532248</x:v>
      </x:c>
      <x:c r="V120" s="50" t="n">
        <x:f>PERCENTILE(MC_Paths_Base!$U$5:$U$504,0.05)/'Monte Carlo'!U$31+'Monte Carlo'!U$36+'Stress Tests'!U$50/'Stress Tests'!U$53</x:f>
        <x:v>162757.74546720216</x:v>
      </x:c>
      <x:c r="W120" s="50" t="n">
        <x:f>PERCENTILE(MC_Paths_Base!$V$5:$V$504,0.05)/'Monte Carlo'!V$31+'Monte Carlo'!V$36+'Stress Tests'!V$50/'Stress Tests'!V$53</x:f>
        <x:v>120759.75079019117</x:v>
      </x:c>
      <x:c r="X120" s="50" t="n">
        <x:f>PERCENTILE(MC_Paths_Base!$W$5:$W$504,0.05)/'Monte Carlo'!W$31+'Monte Carlo'!W$36+'Stress Tests'!W$50/'Stress Tests'!W$53</x:f>
        <x:v>130957.93671355007</x:v>
      </x:c>
      <x:c r="Y120" s="50" t="n">
        <x:f>PERCENTILE(MC_Paths_Base!$X$5:$X$504,0.05)/'Monte Carlo'!X$31+'Monte Carlo'!X$36+'Stress Tests'!X$50/'Stress Tests'!X$53</x:f>
        <x:v>108630.1043438444</x:v>
      </x:c>
      <x:c r="Z120" s="50" t="n">
        <x:f>PERCENTILE(MC_Paths_Base!$Y$5:$Y$504,0.05)/'Monte Carlo'!Y$31+'Monte Carlo'!Y$36+'Stress Tests'!Y$50/'Stress Tests'!Y$53</x:f>
        <x:v>124230.35633306799</x:v>
      </x:c>
      <x:c r="AA120" s="50" t="n">
        <x:f>PERCENTILE(MC_Paths_Base!$Z$5:$Z$504,0.05)/'Monte Carlo'!Z$31+'Monte Carlo'!Z$36+'Stress Tests'!Z$50/'Stress Tests'!Z$53</x:f>
        <x:v>91766.96139850834</x:v>
      </x:c>
      <x:c r="AB120" s="50" t="n">
        <x:f>PERCENTILE(MC_Paths_Base!$AA$5:$AA$504,0.05)/'Monte Carlo'!AA$31+'Monte Carlo'!AA$36+'Stress Tests'!AA$50/'Stress Tests'!AA$53</x:f>
        <x:v>85861.21654576028</x:v>
      </x:c>
      <x:c r="AC120" s="50" t="n">
        <x:f>PERCENTILE(MC_Paths_Base!$AB$5:$AB$504,0.05)/'Monte Carlo'!AB$31+'Monte Carlo'!AB$36+'Stress Tests'!AB$50/'Stress Tests'!AB$53</x:f>
        <x:v>103042.10967938113</x:v>
      </x:c>
      <x:c r="AD120" s="50" t="n">
        <x:f>PERCENTILE(MC_Paths_Base!$AC$5:$AC$504,0.05)/'Monte Carlo'!AC$31+'Monte Carlo'!AC$36+'Stress Tests'!AC$50/'Stress Tests'!AC$53</x:f>
        <x:v>86602.03717142902</x:v>
      </x:c>
      <x:c r="AE120" s="50" t="n">
        <x:f>PERCENTILE(MC_Paths_Base!$AD$5:$AD$504,0.05)/'Monte Carlo'!AD$31+'Monte Carlo'!AD$36+'Stress Tests'!AD$50/'Stress Tests'!AD$53</x:f>
        <x:v>104888.11041953706</x:v>
      </x:c>
      <x:c r="AF120" s="50" t="n">
        <x:f>PERCENTILE(MC_Paths_Base!$AE$5:$AE$504,0.05)/'Monte Carlo'!AE$31+'Monte Carlo'!AE$36+'Stress Tests'!AE$50/'Stress Tests'!AE$53</x:f>
        <x:v>77183.77560079208</x:v>
      </x:c>
      <x:c r="AG120" s="50" t="n">
        <x:f>PERCENTILE(MC_Paths_Base!$AF$5:$AF$504,0.05)/'Monte Carlo'!AF$31+'Monte Carlo'!AF$36+'Stress Tests'!AF$50/'Stress Tests'!AF$53</x:f>
        <x:v>53378.34103003319</x:v>
      </x:c>
      <x:c r="AJ120" t="n">
        <x:f>MIN(MC_Paths_Base!B120:AF120)</x:f>
        <x:v>895457.9013190008</x:v>
      </x:c>
      <x:c r="AK120" t="n">
        <x:f>MIN(MC_Paths_Base!B120+'Monte Carlo'!$B$32,MC_Paths_Base!C120+'Monte Carlo'!$C$32,MC_Paths_Base!D120+'Monte Carlo'!$D$32,MC_Paths_Base!E120+'Monte Carlo'!$E$32,MC_Paths_Base!F120+'Monte Carlo'!$F$32,MC_Paths_Base!G120+'Monte Carlo'!$G$32,MC_Paths_Base!H120+'Monte Carlo'!$H$32,MC_Paths_Base!I120+'Monte Carlo'!$I$32,MC_Paths_Base!J120+'Monte Carlo'!$J$32,MC_Paths_Base!K120+'Monte Carlo'!$K$32,MC_Paths_Base!L120+'Monte Carlo'!$L$32,MC_Paths_Base!M120+'Monte Carlo'!$M$32,MC_Paths_Base!N120+'Monte Carlo'!$N$32,MC_Paths_Base!O120+'Monte Carlo'!$O$32,MC_Paths_Base!P120+'Monte Carlo'!$P$32,MC_Paths_Base!Q120+'Monte Carlo'!$Q$32,MC_Paths_Base!R120+'Monte Carlo'!$R$32,MC_Paths_Base!S120+'Monte Carlo'!$S$32,MC_Paths_Base!T120+'Monte Carlo'!$T$32,MC_Paths_Base!U120+'Monte Carlo'!$U$32,MC_Paths_Base!V120+'Monte Carlo'!$V$32,MC_Paths_Base!W120+'Monte Carlo'!$W$32,MC_Paths_Base!X120+'Monte Carlo'!$X$32,MC_Paths_Base!Y120+'Monte Carlo'!$Y$32,MC_Paths_Base!Z120+'Monte Carlo'!$Z$32,MC_Paths_Base!AA120+'Monte Carlo'!$AA$32,MC_Paths_Base!AB120+'Monte Carlo'!$AB$32,MC_Paths_Base!AC120+'Monte Carlo'!$AC$32,MC_Paths_Base!AD120+'Monte Carlo'!$AD$32,MC_Paths_Base!AE120+'Monte Carlo'!$AE$32,MC_Paths_Base!AF120+'Monte Carlo'!$AF$32)</x:f>
        <x:v>690206.4119429997</x:v>
      </x:c>
      <x:c r="AL120" t="n">
        <x:f>MIN(MC_Paths_Base!B120+'Monte Carlo'!$B$34,MC_Paths_Base!C120+'Monte Carlo'!$C$34,MC_Paths_Base!D120+'Monte Carlo'!$D$34,MC_Paths_Base!E120+'Monte Carlo'!$E$34,MC_Paths_Base!F120+'Monte Carlo'!$F$34,MC_Paths_Base!G120+'Monte Carlo'!$G$34,MC_Paths_Base!H120+'Monte Carlo'!$H$34,MC_Paths_Base!I120+'Monte Carlo'!$I$34,MC_Paths_Base!J120+'Monte Carlo'!$J$34,MC_Paths_Base!K120+'Monte Carlo'!$K$34,MC_Paths_Base!L120+'Monte Carlo'!$L$34,MC_Paths_Base!M120+'Monte Carlo'!$M$34,MC_Paths_Base!N120+'Monte Carlo'!$N$34,MC_Paths_Base!O120+'Monte Carlo'!$O$34,MC_Paths_Base!P120+'Monte Carlo'!$P$34,MC_Paths_Base!Q120+'Monte Carlo'!$Q$34,MC_Paths_Base!R120+'Monte Carlo'!$R$34,MC_Paths_Base!S120+'Monte Carlo'!$S$34,MC_Paths_Base!T120+'Monte Carlo'!$T$34,MC_Paths_Base!U120+'Monte Carlo'!$U$34,MC_Paths_Base!V120+'Monte Carlo'!$V$34,MC_Paths_Base!W120+'Monte Carlo'!$W$34,MC_Paths_Base!X120+'Monte Carlo'!$X$34,MC_Paths_Base!Y120+'Monte Carlo'!$Y$34,MC_Paths_Base!Z120+'Monte Carlo'!$Z$34,MC_Paths_Base!AA120+'Monte Carlo'!$AA$34,MC_Paths_Base!AB120+'Monte Carlo'!$AB$34,MC_Paths_Base!AC120+'Monte Carlo'!$AC$34,MC_Paths_Base!AD120+'Monte Carlo'!$AD$34,MC_Paths_Base!AE120+'Monte Carlo'!$AE$34,MC_Paths_Base!AF120+'Monte Carlo'!$AF$34)</x:f>
        <x:v>408597.2182826828</x:v>
      </x:c>
      <x:c r="AM120" t="n">
        <x:f>MIN(MC_Paths_Base!B120+'Monte Carlo'!$B$35,MC_Paths_Base!C120+'Monte Carlo'!$C$35,MC_Paths_Base!D120+'Monte Carlo'!$D$35,MC_Paths_Base!E120+'Monte Carlo'!$E$35,MC_Paths_Base!F120+'Monte Carlo'!$F$35,MC_Paths_Base!G120+'Monte Carlo'!$G$35,MC_Paths_Base!H120+'Monte Carlo'!$H$35,MC_Paths_Base!I120+'Monte Carlo'!$I$35,MC_Paths_Base!J120+'Monte Carlo'!$J$35,MC_Paths_Base!K120+'Monte Carlo'!$K$35,MC_Paths_Base!L120+'Monte Carlo'!$L$35,MC_Paths_Base!M120+'Monte Carlo'!$M$35,MC_Paths_Base!N120+'Monte Carlo'!$N$35,MC_Paths_Base!O120+'Monte Carlo'!$O$35,MC_Paths_Base!P120+'Monte Carlo'!$P$35,MC_Paths_Base!Q120+'Monte Carlo'!$Q$35,MC_Paths_Base!R120+'Monte Carlo'!$R$35,MC_Paths_Base!S120+'Monte Carlo'!$S$35,MC_Paths_Base!T120+'Monte Carlo'!$T$35,MC_Paths_Base!U120+'Monte Carlo'!$U$35,MC_Paths_Base!V120+'Monte Carlo'!$V$35,MC_Paths_Base!W120+'Monte Carlo'!$W$35,MC_Paths_Base!X120+'Monte Carlo'!$X$35,MC_Paths_Base!Y120+'Monte Carlo'!$Y$35,MC_Paths_Base!Z120+'Monte Carlo'!$Z$35,MC_Paths_Base!AA120+'Monte Carlo'!$AA$35,MC_Paths_Base!AB120+'Monte Carlo'!$AB$35,MC_Paths_Base!AC120+'Monte Carlo'!$AC$35,MC_Paths_Base!AD120+'Monte Carlo'!$AD$35,MC_Paths_Base!AE120+'Monte Carlo'!$AE$35,MC_Paths_Base!AF120+'Monte Carlo'!$AF$35)</x:f>
        <x:v>304731.0558329157</x:v>
      </x:c>
    </x:row>
    <x:row r="121">
      <x:c r="A121" t="s">
        <x:v>981</x:v>
      </x:c>
      <x:c r="B121" t="s">
        <x:v>130</x:v>
      </x:c>
      <x:c r="C121" s="50" t="n">
        <x:f>PERCENTILE(MC_Paths_Base!$B$5:$B$504,0.1)/'Monte Carlo'!B$31+'Monte Carlo'!B$36+'Stress Tests'!B$50/'Stress Tests'!B$53</x:f>
        <x:v>1210625</x:v>
      </x:c>
      <x:c r="D121" s="50" t="n">
        <x:f>PERCENTILE(MC_Paths_Base!$C$5:$C$504,0.1)/'Monte Carlo'!C$31+'Monte Carlo'!C$36+'Stress Tests'!C$50/'Stress Tests'!C$53</x:f>
        <x:v>681707.6263493071</x:v>
      </x:c>
      <x:c r="E121" s="50" t="n">
        <x:f>PERCENTILE(MC_Paths_Base!$D$5:$D$504,0.1)/'Monte Carlo'!D$31+'Monte Carlo'!D$36+'Stress Tests'!D$50/'Stress Tests'!D$53</x:f>
        <x:v>635813.4399768051</x:v>
      </x:c>
      <x:c r="F121" s="50" t="n">
        <x:f>PERCENTILE(MC_Paths_Base!$E$5:$E$504,0.1)/'Monte Carlo'!E$31+'Monte Carlo'!E$36+'Stress Tests'!E$50/'Stress Tests'!E$53</x:f>
        <x:v>590419.0200268452</x:v>
      </x:c>
      <x:c r="G121" s="50" t="n">
        <x:f>PERCENTILE(MC_Paths_Base!$F$5:$F$504,0.1)/'Monte Carlo'!F$31+'Monte Carlo'!F$36+'Stress Tests'!F$50/'Stress Tests'!F$53</x:f>
        <x:v>558732.4179379696</x:v>
      </x:c>
      <x:c r="H121" s="50" t="n">
        <x:f>PERCENTILE(MC_Paths_Base!$G$5:$G$504,0.1)/'Monte Carlo'!G$31+'Monte Carlo'!G$36+'Stress Tests'!G$50/'Stress Tests'!G$53</x:f>
        <x:v>490077.009933786</x:v>
      </x:c>
      <x:c r="I121" s="50" t="n">
        <x:f>PERCENTILE(MC_Paths_Base!$H$5:$H$504,0.1)/'Monte Carlo'!H$31+'Monte Carlo'!H$36+'Stress Tests'!H$50/'Stress Tests'!H$53</x:f>
        <x:v>466648.8780374621</x:v>
      </x:c>
      <x:c r="J121" s="50" t="n">
        <x:f>PERCENTILE(MC_Paths_Base!$I$5:$I$504,0.1)/'Monte Carlo'!I$31+'Monte Carlo'!I$36+'Stress Tests'!I$50/'Stress Tests'!I$53</x:f>
        <x:v>434997.48843383207</x:v>
      </x:c>
      <x:c r="K121" s="50" t="n">
        <x:f>PERCENTILE(MC_Paths_Base!$J$5:$J$504,0.1)/'Monte Carlo'!J$31+'Monte Carlo'!J$36+'Stress Tests'!J$50/'Stress Tests'!J$53</x:f>
        <x:v>431096.14186280454</x:v>
      </x:c>
      <x:c r="L121" s="50" t="n">
        <x:f>PERCENTILE(MC_Paths_Base!$K$5:$K$504,0.1)/'Monte Carlo'!K$31+'Monte Carlo'!K$36+'Stress Tests'!K$50/'Stress Tests'!K$53</x:f>
        <x:v>432884.72126085544</x:v>
      </x:c>
      <x:c r="M121" s="50" t="n">
        <x:f>PERCENTILE(MC_Paths_Base!$L$5:$L$504,0.1)/'Monte Carlo'!L$31+'Monte Carlo'!L$36+'Stress Tests'!L$50/'Stress Tests'!L$53</x:f>
        <x:v>416373.3639690118</x:v>
      </x:c>
      <x:c r="N121" s="50" t="n">
        <x:f>PERCENTILE(MC_Paths_Base!$M$5:$M$504,0.1)/'Monte Carlo'!M$31+'Monte Carlo'!M$36+'Stress Tests'!M$50/'Stress Tests'!M$53</x:f>
        <x:v>411944.56115182117</x:v>
      </x:c>
      <x:c r="O121" s="50" t="n">
        <x:f>PERCENTILE(MC_Paths_Base!$N$5:$N$504,0.1)/'Monte Carlo'!N$31+'Monte Carlo'!N$36+'Stress Tests'!N$50/'Stress Tests'!N$53</x:f>
        <x:v>380126.3877645781</x:v>
      </x:c>
      <x:c r="P121" s="50" t="n">
        <x:f>PERCENTILE(MC_Paths_Base!$O$5:$O$504,0.1)/'Monte Carlo'!O$31+'Monte Carlo'!O$36+'Stress Tests'!O$50/'Stress Tests'!O$53</x:f>
        <x:v>355854.72230839333</x:v>
      </x:c>
      <x:c r="Q121" s="50" t="n">
        <x:f>PERCENTILE(MC_Paths_Base!$P$5:$P$504,0.1)/'Monte Carlo'!P$31+'Monte Carlo'!P$36+'Stress Tests'!P$50/'Stress Tests'!P$53</x:f>
        <x:v>381126.6748824821</x:v>
      </x:c>
      <x:c r="R121" s="50" t="n">
        <x:f>PERCENTILE(MC_Paths_Base!$Q$5:$Q$504,0.1)/'Monte Carlo'!Q$31+'Monte Carlo'!Q$36+'Stress Tests'!Q$50/'Stress Tests'!Q$53</x:f>
        <x:v>340043.8459496354</x:v>
      </x:c>
      <x:c r="S121" s="50" t="n">
        <x:f>PERCENTILE(MC_Paths_Base!$R$5:$R$504,0.1)/'Monte Carlo'!R$31+'Monte Carlo'!R$36+'Stress Tests'!R$50/'Stress Tests'!R$53</x:f>
        <x:v>309384.7696756957</x:v>
      </x:c>
      <x:c r="T121" s="50" t="n">
        <x:f>PERCENTILE(MC_Paths_Base!$S$5:$S$504,0.1)/'Monte Carlo'!S$31+'Monte Carlo'!S$36+'Stress Tests'!S$50/'Stress Tests'!S$53</x:f>
        <x:v>305328.02333881456</x:v>
      </x:c>
      <x:c r="U121" s="50" t="n">
        <x:f>PERCENTILE(MC_Paths_Base!$T$5:$T$504,0.1)/'Monte Carlo'!T$31+'Monte Carlo'!T$36+'Stress Tests'!T$50/'Stress Tests'!T$53</x:f>
        <x:v>300072.3332854874</x:v>
      </x:c>
      <x:c r="V121" s="50" t="n">
        <x:f>PERCENTILE(MC_Paths_Base!$U$5:$U$504,0.1)/'Monte Carlo'!U$31+'Monte Carlo'!U$36+'Stress Tests'!U$50/'Stress Tests'!U$53</x:f>
        <x:v>260827.81800730957</x:v>
      </x:c>
      <x:c r="W121" s="50" t="n">
        <x:f>PERCENTILE(MC_Paths_Base!$V$5:$V$504,0.1)/'Monte Carlo'!V$31+'Monte Carlo'!V$36+'Stress Tests'!V$50/'Stress Tests'!V$53</x:f>
        <x:v>259050.18908275396</x:v>
      </x:c>
      <x:c r="X121" s="50" t="n">
        <x:f>PERCENTILE(MC_Paths_Base!$W$5:$W$504,0.1)/'Monte Carlo'!W$31+'Monte Carlo'!W$36+'Stress Tests'!W$50/'Stress Tests'!W$53</x:f>
        <x:v>277594.96006085054</x:v>
      </x:c>
      <x:c r="Y121" s="50" t="n">
        <x:f>PERCENTILE(MC_Paths_Base!$X$5:$X$504,0.1)/'Monte Carlo'!X$31+'Monte Carlo'!X$36+'Stress Tests'!X$50/'Stress Tests'!X$53</x:f>
        <x:v>283496.3766672362</x:v>
      </x:c>
      <x:c r="Z121" s="50" t="n">
        <x:f>PERCENTILE(MC_Paths_Base!$Y$5:$Y$504,0.1)/'Monte Carlo'!Y$31+'Monte Carlo'!Y$36+'Stress Tests'!Y$50/'Stress Tests'!Y$53</x:f>
        <x:v>267985.82373072</x:v>
      </x:c>
      <x:c r="AA121" s="50" t="n">
        <x:f>PERCENTILE(MC_Paths_Base!$Z$5:$Z$504,0.1)/'Monte Carlo'!Z$31+'Monte Carlo'!Z$36+'Stress Tests'!Z$50/'Stress Tests'!Z$53</x:f>
        <x:v>274447.57515920274</x:v>
      </x:c>
      <x:c r="AB121" s="50" t="n">
        <x:f>PERCENTILE(MC_Paths_Base!$AA$5:$AA$504,0.1)/'Monte Carlo'!AA$31+'Monte Carlo'!AA$36+'Stress Tests'!AA$50/'Stress Tests'!AA$53</x:f>
        <x:v>241459.62895326456</x:v>
      </x:c>
      <x:c r="AC121" s="50" t="n">
        <x:f>PERCENTILE(MC_Paths_Base!$AB$5:$AB$504,0.1)/'Monte Carlo'!AB$31+'Monte Carlo'!AB$36+'Stress Tests'!AB$50/'Stress Tests'!AB$53</x:f>
        <x:v>221363.28048878943</x:v>
      </x:c>
      <x:c r="AD121" s="50" t="n">
        <x:f>PERCENTILE(MC_Paths_Base!$AC$5:$AC$504,0.1)/'Monte Carlo'!AC$31+'Monte Carlo'!AC$36+'Stress Tests'!AC$50/'Stress Tests'!AC$53</x:f>
        <x:v>263649.6686932114</x:v>
      </x:c>
      <x:c r="AE121" s="50" t="n">
        <x:f>PERCENTILE(MC_Paths_Base!$AD$5:$AD$504,0.1)/'Monte Carlo'!AD$31+'Monte Carlo'!AD$36+'Stress Tests'!AD$50/'Stress Tests'!AD$53</x:f>
        <x:v>255008.7020015614</x:v>
      </x:c>
      <x:c r="AF121" s="50" t="n">
        <x:f>PERCENTILE(MC_Paths_Base!$AE$5:$AE$504,0.1)/'Monte Carlo'!AE$31+'Monte Carlo'!AE$36+'Stress Tests'!AE$50/'Stress Tests'!AE$53</x:f>
        <x:v>275175.09353245044</x:v>
      </x:c>
      <x:c r="AG121" s="50" t="n">
        <x:f>PERCENTILE(MC_Paths_Base!$AF$5:$AF$504,0.1)/'Monte Carlo'!AF$31+'Monte Carlo'!AF$36+'Stress Tests'!AF$50/'Stress Tests'!AF$53</x:f>
        <x:v>290220.5276517429</x:v>
      </x:c>
      <x:c r="AJ121" t="n">
        <x:f>MIN(MC_Paths_Base!B121:AF121)</x:f>
        <x:v>921496.1887324105</x:v>
      </x:c>
      <x:c r="AK121" t="n">
        <x:f>MIN(MC_Paths_Base!B121+'Monte Carlo'!$B$32,MC_Paths_Base!C121+'Monte Carlo'!$C$32,MC_Paths_Base!D121+'Monte Carlo'!$D$32,MC_Paths_Base!E121+'Monte Carlo'!$E$32,MC_Paths_Base!F121+'Monte Carlo'!$F$32,MC_Paths_Base!G121+'Monte Carlo'!$G$32,MC_Paths_Base!H121+'Monte Carlo'!$H$32,MC_Paths_Base!I121+'Monte Carlo'!$I$32,MC_Paths_Base!J121+'Monte Carlo'!$J$32,MC_Paths_Base!K121+'Monte Carlo'!$K$32,MC_Paths_Base!L121+'Monte Carlo'!$L$32,MC_Paths_Base!M121+'Monte Carlo'!$M$32,MC_Paths_Base!N121+'Monte Carlo'!$N$32,MC_Paths_Base!O121+'Monte Carlo'!$O$32,MC_Paths_Base!P121+'Monte Carlo'!$P$32,MC_Paths_Base!Q121+'Monte Carlo'!$Q$32,MC_Paths_Base!R121+'Monte Carlo'!$R$32,MC_Paths_Base!S121+'Monte Carlo'!$S$32,MC_Paths_Base!T121+'Monte Carlo'!$T$32,MC_Paths_Base!U121+'Monte Carlo'!$U$32,MC_Paths_Base!V121+'Monte Carlo'!$V$32,MC_Paths_Base!W121+'Monte Carlo'!$W$32,MC_Paths_Base!X121+'Monte Carlo'!$X$32,MC_Paths_Base!Y121+'Monte Carlo'!$Y$32,MC_Paths_Base!Z121+'Monte Carlo'!$Z$32,MC_Paths_Base!AA121+'Monte Carlo'!$AA$32,MC_Paths_Base!AB121+'Monte Carlo'!$AB$32,MC_Paths_Base!AC121+'Monte Carlo'!$AC$32,MC_Paths_Base!AD121+'Monte Carlo'!$AD$32,MC_Paths_Base!AE121+'Monte Carlo'!$AE$32,MC_Paths_Base!AF121+'Monte Carlo'!$AF$32)</x:f>
        <x:v>720323.5284008118</x:v>
      </x:c>
      <x:c r="AL121" t="n">
        <x:f>MIN(MC_Paths_Base!B121+'Monte Carlo'!$B$34,MC_Paths_Base!C121+'Monte Carlo'!$C$34,MC_Paths_Base!D121+'Monte Carlo'!$D$34,MC_Paths_Base!E121+'Monte Carlo'!$E$34,MC_Paths_Base!F121+'Monte Carlo'!$F$34,MC_Paths_Base!G121+'Monte Carlo'!$G$34,MC_Paths_Base!H121+'Monte Carlo'!$H$34,MC_Paths_Base!I121+'Monte Carlo'!$I$34,MC_Paths_Base!J121+'Monte Carlo'!$J$34,MC_Paths_Base!K121+'Monte Carlo'!$K$34,MC_Paths_Base!L121+'Monte Carlo'!$L$34,MC_Paths_Base!M121+'Monte Carlo'!$M$34,MC_Paths_Base!N121+'Monte Carlo'!$N$34,MC_Paths_Base!O121+'Monte Carlo'!$O$34,MC_Paths_Base!P121+'Monte Carlo'!$P$34,MC_Paths_Base!Q121+'Monte Carlo'!$Q$34,MC_Paths_Base!R121+'Monte Carlo'!$R$34,MC_Paths_Base!S121+'Monte Carlo'!$S$34,MC_Paths_Base!T121+'Monte Carlo'!$T$34,MC_Paths_Base!U121+'Monte Carlo'!$U$34,MC_Paths_Base!V121+'Monte Carlo'!$V$34,MC_Paths_Base!W121+'Monte Carlo'!$W$34,MC_Paths_Base!X121+'Monte Carlo'!$X$34,MC_Paths_Base!Y121+'Monte Carlo'!$Y$34,MC_Paths_Base!Z121+'Monte Carlo'!$Z$34,MC_Paths_Base!AA121+'Monte Carlo'!$AA$34,MC_Paths_Base!AB121+'Monte Carlo'!$AB$34,MC_Paths_Base!AC121+'Monte Carlo'!$AC$34,MC_Paths_Base!AD121+'Monte Carlo'!$AD$34,MC_Paths_Base!AE121+'Monte Carlo'!$AE$34,MC_Paths_Base!AF121+'Monte Carlo'!$AF$34)</x:f>
        <x:v>597351.3449824107</x:v>
      </x:c>
      <x:c r="AM121" t="n">
        <x:f>MIN(MC_Paths_Base!B121+'Monte Carlo'!$B$35,MC_Paths_Base!C121+'Monte Carlo'!$C$35,MC_Paths_Base!D121+'Monte Carlo'!$D$35,MC_Paths_Base!E121+'Monte Carlo'!$E$35,MC_Paths_Base!F121+'Monte Carlo'!$F$35,MC_Paths_Base!G121+'Monte Carlo'!$G$35,MC_Paths_Base!H121+'Monte Carlo'!$H$35,MC_Paths_Base!I121+'Monte Carlo'!$I$35,MC_Paths_Base!J121+'Monte Carlo'!$J$35,MC_Paths_Base!K121+'Monte Carlo'!$K$35,MC_Paths_Base!L121+'Monte Carlo'!$L$35,MC_Paths_Base!M121+'Monte Carlo'!$M$35,MC_Paths_Base!N121+'Monte Carlo'!$N$35,MC_Paths_Base!O121+'Monte Carlo'!$O$35,MC_Paths_Base!P121+'Monte Carlo'!$P$35,MC_Paths_Base!Q121+'Monte Carlo'!$Q$35,MC_Paths_Base!R121+'Monte Carlo'!$R$35,MC_Paths_Base!S121+'Monte Carlo'!$S$35,MC_Paths_Base!T121+'Monte Carlo'!$T$35,MC_Paths_Base!U121+'Monte Carlo'!$U$35,MC_Paths_Base!V121+'Monte Carlo'!$V$35,MC_Paths_Base!W121+'Monte Carlo'!$W$35,MC_Paths_Base!X121+'Monte Carlo'!$X$35,MC_Paths_Base!Y121+'Monte Carlo'!$Y$35,MC_Paths_Base!Z121+'Monte Carlo'!$Z$35,MC_Paths_Base!AA121+'Monte Carlo'!$AA$35,MC_Paths_Base!AB121+'Monte Carlo'!$AB$35,MC_Paths_Base!AC121+'Monte Carlo'!$AC$35,MC_Paths_Base!AD121+'Monte Carlo'!$AD$35,MC_Paths_Base!AE121+'Monte Carlo'!$AE$35,MC_Paths_Base!AF121+'Monte Carlo'!$AF$35)</x:f>
        <x:v>459336.18465081183</x:v>
      </x:c>
    </x:row>
    <x:row r="122">
      <x:c r="A122" t="s">
        <x:v>981</x:v>
      </x:c>
      <x:c r="B122" t="s">
        <x:v>134</x:v>
      </x:c>
      <x:c r="C122" s="50" t="n">
        <x:f>PERCENTILE(MC_Paths_Base!$B$5:$B$504,0.15)/'Monte Carlo'!B$31+'Monte Carlo'!B$36+'Stress Tests'!B$50/'Stress Tests'!B$53</x:f>
        <x:v>1210625</x:v>
      </x:c>
      <x:c r="D122" s="50" t="n">
        <x:f>PERCENTILE(MC_Paths_Base!$C$5:$C$504,0.15)/'Monte Carlo'!C$31+'Monte Carlo'!C$36+'Stress Tests'!C$50/'Stress Tests'!C$53</x:f>
        <x:v>720421.7172111508</x:v>
      </x:c>
      <x:c r="E122" s="50" t="n">
        <x:f>PERCENTILE(MC_Paths_Base!$D$5:$D$504,0.15)/'Monte Carlo'!D$31+'Monte Carlo'!D$36+'Stress Tests'!D$50/'Stress Tests'!D$53</x:f>
        <x:v>682294.2597499244</x:v>
      </x:c>
      <x:c r="F122" s="50" t="n">
        <x:f>PERCENTILE(MC_Paths_Base!$E$5:$E$504,0.15)/'Monte Carlo'!E$31+'Monte Carlo'!E$36+'Stress Tests'!E$50/'Stress Tests'!E$53</x:f>
        <x:v>648721.1738014253</x:v>
      </x:c>
      <x:c r="G122" s="50" t="n">
        <x:f>PERCENTILE(MC_Paths_Base!$F$5:$F$504,0.15)/'Monte Carlo'!F$31+'Monte Carlo'!F$36+'Stress Tests'!F$50/'Stress Tests'!F$53</x:f>
        <x:v>589323.534956503</x:v>
      </x:c>
      <x:c r="H122" s="50" t="n">
        <x:f>PERCENTILE(MC_Paths_Base!$G$5:$G$504,0.15)/'Monte Carlo'!G$31+'Monte Carlo'!G$36+'Stress Tests'!G$50/'Stress Tests'!G$53</x:f>
        <x:v>564548.0262604455</x:v>
      </x:c>
      <x:c r="I122" s="50" t="n">
        <x:f>PERCENTILE(MC_Paths_Base!$H$5:$H$504,0.15)/'Monte Carlo'!H$31+'Monte Carlo'!H$36+'Stress Tests'!H$50/'Stress Tests'!H$53</x:f>
        <x:v>537121.0480951171</x:v>
      </x:c>
      <x:c r="J122" s="50" t="n">
        <x:f>PERCENTILE(MC_Paths_Base!$I$5:$I$504,0.15)/'Monte Carlo'!I$31+'Monte Carlo'!I$36+'Stress Tests'!I$50/'Stress Tests'!I$53</x:f>
        <x:v>494544.815926173</x:v>
      </x:c>
      <x:c r="K122" s="50" t="n">
        <x:f>PERCENTILE(MC_Paths_Base!$J$5:$J$504,0.15)/'Monte Carlo'!J$31+'Monte Carlo'!J$36+'Stress Tests'!J$50/'Stress Tests'!J$53</x:f>
        <x:v>503204.8719394887</x:v>
      </x:c>
      <x:c r="L122" s="50" t="n">
        <x:f>PERCENTILE(MC_Paths_Base!$K$5:$K$504,0.15)/'Monte Carlo'!K$31+'Monte Carlo'!K$36+'Stress Tests'!K$50/'Stress Tests'!K$53</x:f>
        <x:v>481943.7066105377</x:v>
      </x:c>
      <x:c r="M122" s="50" t="n">
        <x:f>PERCENTILE(MC_Paths_Base!$L$5:$L$504,0.15)/'Monte Carlo'!L$31+'Monte Carlo'!L$36+'Stress Tests'!L$50/'Stress Tests'!L$53</x:f>
        <x:v>493161.6557671039</x:v>
      </x:c>
      <x:c r="N122" s="50" t="n">
        <x:f>PERCENTILE(MC_Paths_Base!$M$5:$M$504,0.15)/'Monte Carlo'!M$31+'Monte Carlo'!M$36+'Stress Tests'!M$50/'Stress Tests'!M$53</x:f>
        <x:v>497784.676522734</x:v>
      </x:c>
      <x:c r="O122" s="50" t="n">
        <x:f>PERCENTILE(MC_Paths_Base!$N$5:$N$504,0.15)/'Monte Carlo'!N$31+'Monte Carlo'!N$36+'Stress Tests'!N$50/'Stress Tests'!N$53</x:f>
        <x:v>481997.26551363384</x:v>
      </x:c>
      <x:c r="P122" s="50" t="n">
        <x:f>PERCENTILE(MC_Paths_Base!$O$5:$O$504,0.15)/'Monte Carlo'!O$31+'Monte Carlo'!O$36+'Stress Tests'!O$50/'Stress Tests'!O$53</x:f>
        <x:v>449644.9254262664</x:v>
      </x:c>
      <x:c r="Q122" s="50" t="n">
        <x:f>PERCENTILE(MC_Paths_Base!$P$5:$P$504,0.15)/'Monte Carlo'!P$31+'Monte Carlo'!P$36+'Stress Tests'!P$50/'Stress Tests'!P$53</x:f>
        <x:v>446320.94714063505</x:v>
      </x:c>
      <x:c r="R122" s="50" t="n">
        <x:f>PERCENTILE(MC_Paths_Base!$Q$5:$Q$504,0.15)/'Monte Carlo'!Q$31+'Monte Carlo'!Q$36+'Stress Tests'!Q$50/'Stress Tests'!Q$53</x:f>
        <x:v>419823.79880921915</x:v>
      </x:c>
      <x:c r="S122" s="50" t="n">
        <x:f>PERCENTILE(MC_Paths_Base!$R$5:$R$504,0.15)/'Monte Carlo'!R$31+'Monte Carlo'!R$36+'Stress Tests'!R$50/'Stress Tests'!R$53</x:f>
        <x:v>408261.89852150227</x:v>
      </x:c>
      <x:c r="T122" s="50" t="n">
        <x:f>PERCENTILE(MC_Paths_Base!$S$5:$S$504,0.15)/'Monte Carlo'!S$31+'Monte Carlo'!S$36+'Stress Tests'!S$50/'Stress Tests'!S$53</x:f>
        <x:v>409987.60673543037</x:v>
      </x:c>
      <x:c r="U122" s="50" t="n">
        <x:f>PERCENTILE(MC_Paths_Base!$T$5:$T$504,0.15)/'Monte Carlo'!T$31+'Monte Carlo'!T$36+'Stress Tests'!T$50/'Stress Tests'!T$53</x:f>
        <x:v>406388.1306515725</x:v>
      </x:c>
      <x:c r="V122" s="50" t="n">
        <x:f>PERCENTILE(MC_Paths_Base!$U$5:$U$504,0.15)/'Monte Carlo'!U$31+'Monte Carlo'!U$36+'Stress Tests'!U$50/'Stress Tests'!U$53</x:f>
        <x:v>366702.32017175585</x:v>
      </x:c>
      <x:c r="W122" s="50" t="n">
        <x:f>PERCENTILE(MC_Paths_Base!$V$5:$V$504,0.15)/'Monte Carlo'!V$31+'Monte Carlo'!V$36+'Stress Tests'!V$50/'Stress Tests'!V$53</x:f>
        <x:v>397322.09744623804</x:v>
      </x:c>
      <x:c r="X122" s="50" t="n">
        <x:f>PERCENTILE(MC_Paths_Base!$W$5:$W$504,0.15)/'Monte Carlo'!W$31+'Monte Carlo'!W$36+'Stress Tests'!W$50/'Stress Tests'!W$53</x:f>
        <x:v>374779.6403439851</x:v>
      </x:c>
      <x:c r="Y122" s="50" t="n">
        <x:f>PERCENTILE(MC_Paths_Base!$X$5:$X$504,0.15)/'Monte Carlo'!X$31+'Monte Carlo'!X$36+'Stress Tests'!X$50/'Stress Tests'!X$53</x:f>
        <x:v>404182.45172597014</x:v>
      </x:c>
      <x:c r="Z122" s="50" t="n">
        <x:f>PERCENTILE(MC_Paths_Base!$Y$5:$Y$504,0.15)/'Monte Carlo'!Y$31+'Monte Carlo'!Y$36+'Stress Tests'!Y$50/'Stress Tests'!Y$53</x:f>
        <x:v>407573.4221754237</x:v>
      </x:c>
      <x:c r="AA122" s="50" t="n">
        <x:f>PERCENTILE(MC_Paths_Base!$Z$5:$Z$504,0.15)/'Monte Carlo'!Z$31+'Monte Carlo'!Z$36+'Stress Tests'!Z$50/'Stress Tests'!Z$53</x:f>
        <x:v>414034.09757930384</x:v>
      </x:c>
      <x:c r="AB122" s="50" t="n">
        <x:f>PERCENTILE(MC_Paths_Base!$AA$5:$AA$504,0.15)/'Monte Carlo'!AA$31+'Monte Carlo'!AA$36+'Stress Tests'!AA$50/'Stress Tests'!AA$53</x:f>
        <x:v>377924.7784524332</x:v>
      </x:c>
      <x:c r="AC122" s="50" t="n">
        <x:f>PERCENTILE(MC_Paths_Base!$AB$5:$AB$504,0.15)/'Monte Carlo'!AB$31+'Monte Carlo'!AB$36+'Stress Tests'!AB$50/'Stress Tests'!AB$53</x:f>
        <x:v>374882.37565960595</x:v>
      </x:c>
      <x:c r="AD122" s="50" t="n">
        <x:f>PERCENTILE(MC_Paths_Base!$AC$5:$AC$504,0.15)/'Monte Carlo'!AC$31+'Monte Carlo'!AC$36+'Stress Tests'!AC$50/'Stress Tests'!AC$53</x:f>
        <x:v>362197.7807792742</x:v>
      </x:c>
      <x:c r="AE122" s="50" t="n">
        <x:f>PERCENTILE(MC_Paths_Base!$AD$5:$AD$504,0.15)/'Monte Carlo'!AD$31+'Monte Carlo'!AD$36+'Stress Tests'!AD$50/'Stress Tests'!AD$53</x:f>
        <x:v>384263.5951722644</x:v>
      </x:c>
      <x:c r="AF122" s="50" t="n">
        <x:f>PERCENTILE(MC_Paths_Base!$AE$5:$AE$504,0.15)/'Monte Carlo'!AE$31+'Monte Carlo'!AE$36+'Stress Tests'!AE$50/'Stress Tests'!AE$53</x:f>
        <x:v>405560.3636747937</x:v>
      </x:c>
      <x:c r="AG122" s="50" t="n">
        <x:f>PERCENTILE(MC_Paths_Base!$AF$5:$AF$504,0.15)/'Monte Carlo'!AF$31+'Monte Carlo'!AF$36+'Stress Tests'!AF$50/'Stress Tests'!AF$53</x:f>
        <x:v>443612.7071445702</x:v>
      </x:c>
      <x:c r="AJ122" t="n">
        <x:f>MIN(MC_Paths_Base!B122:AF122)</x:f>
        <x:v>955493.8649430113</x:v>
      </x:c>
      <x:c r="AK122" t="n">
        <x:f>MIN(MC_Paths_Base!B122+'Monte Carlo'!$B$32,MC_Paths_Base!C122+'Monte Carlo'!$C$32,MC_Paths_Base!D122+'Monte Carlo'!$D$32,MC_Paths_Base!E122+'Monte Carlo'!$E$32,MC_Paths_Base!F122+'Monte Carlo'!$F$32,MC_Paths_Base!G122+'Monte Carlo'!$G$32,MC_Paths_Base!H122+'Monte Carlo'!$H$32,MC_Paths_Base!I122+'Monte Carlo'!$I$32,MC_Paths_Base!J122+'Monte Carlo'!$J$32,MC_Paths_Base!K122+'Monte Carlo'!$K$32,MC_Paths_Base!L122+'Monte Carlo'!$L$32,MC_Paths_Base!M122+'Monte Carlo'!$M$32,MC_Paths_Base!N122+'Monte Carlo'!$N$32,MC_Paths_Base!O122+'Monte Carlo'!$O$32,MC_Paths_Base!P122+'Monte Carlo'!$P$32,MC_Paths_Base!Q122+'Monte Carlo'!$Q$32,MC_Paths_Base!R122+'Monte Carlo'!$R$32,MC_Paths_Base!S122+'Monte Carlo'!$S$32,MC_Paths_Base!T122+'Monte Carlo'!$T$32,MC_Paths_Base!U122+'Monte Carlo'!$U$32,MC_Paths_Base!V122+'Monte Carlo'!$V$32,MC_Paths_Base!W122+'Monte Carlo'!$W$32,MC_Paths_Base!X122+'Monte Carlo'!$X$32,MC_Paths_Base!Y122+'Monte Carlo'!$Y$32,MC_Paths_Base!Z122+'Monte Carlo'!$Z$32,MC_Paths_Base!AA122+'Monte Carlo'!$AA$32,MC_Paths_Base!AB122+'Monte Carlo'!$AB$32,MC_Paths_Base!AC122+'Monte Carlo'!$AC$32,MC_Paths_Base!AD122+'Monte Carlo'!$AD$32,MC_Paths_Base!AE122+'Monte Carlo'!$AE$32,MC_Paths_Base!AF122+'Monte Carlo'!$AF$32)</x:f>
        <x:v>751163.9785163427</x:v>
      </x:c>
      <x:c r="AL122" t="n">
        <x:f>MIN(MC_Paths_Base!B122+'Monte Carlo'!$B$34,MC_Paths_Base!C122+'Monte Carlo'!$C$34,MC_Paths_Base!D122+'Monte Carlo'!$D$34,MC_Paths_Base!E122+'Monte Carlo'!$E$34,MC_Paths_Base!F122+'Monte Carlo'!$F$34,MC_Paths_Base!G122+'Monte Carlo'!$G$34,MC_Paths_Base!H122+'Monte Carlo'!$H$34,MC_Paths_Base!I122+'Monte Carlo'!$I$34,MC_Paths_Base!J122+'Monte Carlo'!$J$34,MC_Paths_Base!K122+'Monte Carlo'!$K$34,MC_Paths_Base!L122+'Monte Carlo'!$L$34,MC_Paths_Base!M122+'Monte Carlo'!$M$34,MC_Paths_Base!N122+'Monte Carlo'!$N$34,MC_Paths_Base!O122+'Monte Carlo'!$O$34,MC_Paths_Base!P122+'Monte Carlo'!$P$34,MC_Paths_Base!Q122+'Monte Carlo'!$Q$34,MC_Paths_Base!R122+'Monte Carlo'!$R$34,MC_Paths_Base!S122+'Monte Carlo'!$S$34,MC_Paths_Base!T122+'Monte Carlo'!$T$34,MC_Paths_Base!U122+'Monte Carlo'!$U$34,MC_Paths_Base!V122+'Monte Carlo'!$V$34,MC_Paths_Base!W122+'Monte Carlo'!$W$34,MC_Paths_Base!X122+'Monte Carlo'!$X$34,MC_Paths_Base!Y122+'Monte Carlo'!$Y$34,MC_Paths_Base!Z122+'Monte Carlo'!$Z$34,MC_Paths_Base!AA122+'Monte Carlo'!$AA$34,MC_Paths_Base!AB122+'Monte Carlo'!$AB$34,MC_Paths_Base!AC122+'Monte Carlo'!$AC$34,MC_Paths_Base!AD122+'Monte Carlo'!$AD$34,MC_Paths_Base!AE122+'Monte Carlo'!$AE$34,MC_Paths_Base!AF122+'Monte Carlo'!$AF$34)</x:f>
        <x:v>538492.4307300379</x:v>
      </x:c>
      <x:c r="AM122" t="n">
        <x:f>MIN(MC_Paths_Base!B122+'Monte Carlo'!$B$35,MC_Paths_Base!C122+'Monte Carlo'!$C$35,MC_Paths_Base!D122+'Monte Carlo'!$D$35,MC_Paths_Base!E122+'Monte Carlo'!$E$35,MC_Paths_Base!F122+'Monte Carlo'!$F$35,MC_Paths_Base!G122+'Monte Carlo'!$G$35,MC_Paths_Base!H122+'Monte Carlo'!$H$35,MC_Paths_Base!I122+'Monte Carlo'!$I$35,MC_Paths_Base!J122+'Monte Carlo'!$J$35,MC_Paths_Base!K122+'Monte Carlo'!$K$35,MC_Paths_Base!L122+'Monte Carlo'!$L$35,MC_Paths_Base!M122+'Monte Carlo'!$M$35,MC_Paths_Base!N122+'Monte Carlo'!$N$35,MC_Paths_Base!O122+'Monte Carlo'!$O$35,MC_Paths_Base!P122+'Monte Carlo'!$P$35,MC_Paths_Base!Q122+'Monte Carlo'!$Q$35,MC_Paths_Base!R122+'Monte Carlo'!$R$35,MC_Paths_Base!S122+'Monte Carlo'!$S$35,MC_Paths_Base!T122+'Monte Carlo'!$T$35,MC_Paths_Base!U122+'Monte Carlo'!$U$35,MC_Paths_Base!V122+'Monte Carlo'!$V$35,MC_Paths_Base!W122+'Monte Carlo'!$W$35,MC_Paths_Base!X122+'Monte Carlo'!$X$35,MC_Paths_Base!Y122+'Monte Carlo'!$Y$35,MC_Paths_Base!Z122+'Monte Carlo'!$Z$35,MC_Paths_Base!AA122+'Monte Carlo'!$AA$35,MC_Paths_Base!AB122+'Monte Carlo'!$AB$35,MC_Paths_Base!AC122+'Monte Carlo'!$AC$35,MC_Paths_Base!AD122+'Monte Carlo'!$AD$35,MC_Paths_Base!AE122+'Monte Carlo'!$AE$35,MC_Paths_Base!AF122+'Monte Carlo'!$AF$35)</x:f>
        <x:v>415412.542842968</x:v>
      </x:c>
    </x:row>
    <x:row r="123">
      <x:c r="A123" t="s">
        <x:v>981</x:v>
      </x:c>
      <x:c r="B123" t="s">
        <x:v>140</x:v>
      </x:c>
      <x:c r="C123" s="50" t="n">
        <x:f>PERCENTILE(MC_Paths_Base!$B$5:$B$504,0.5)/'Monte Carlo'!B$31+'Monte Carlo'!B$36+'Stress Tests'!B$50/'Stress Tests'!B$53</x:f>
        <x:v>1210625</x:v>
      </x:c>
      <x:c r="D123" s="50" t="n">
        <x:f>PERCENTILE(MC_Paths_Base!$C$5:$C$504,0.5)/'Monte Carlo'!C$31+'Monte Carlo'!C$36+'Stress Tests'!C$50/'Stress Tests'!C$53</x:f>
        <x:v>877675.5654457642</x:v>
      </x:c>
      <x:c r="E123" s="50" t="n">
        <x:f>PERCENTILE(MC_Paths_Base!$D$5:$D$504,0.5)/'Monte Carlo'!D$31+'Monte Carlo'!D$36+'Stress Tests'!D$50/'Stress Tests'!D$53</x:f>
        <x:v>896106.2407599621</x:v>
      </x:c>
      <x:c r="F123" s="50" t="n">
        <x:f>PERCENTILE(MC_Paths_Base!$E$5:$E$504,0.5)/'Monte Carlo'!E$31+'Monte Carlo'!E$36+'Stress Tests'!E$50/'Stress Tests'!E$53</x:f>
        <x:v>909046.7694555401</x:v>
      </x:c>
      <x:c r="G123" s="50" t="n">
        <x:f>PERCENTILE(MC_Paths_Base!$F$5:$F$504,0.5)/'Monte Carlo'!F$31+'Monte Carlo'!F$36+'Stress Tests'!F$50/'Stress Tests'!F$53</x:f>
        <x:v>909770.347079458</x:v>
      </x:c>
      <x:c r="H123" s="50" t="n">
        <x:f>PERCENTILE(MC_Paths_Base!$G$5:$G$504,0.5)/'Monte Carlo'!G$31+'Monte Carlo'!G$36+'Stress Tests'!G$50/'Stress Tests'!G$53</x:f>
        <x:v>922320.451253744</x:v>
      </x:c>
      <x:c r="I123" s="50" t="n">
        <x:f>PERCENTILE(MC_Paths_Base!$H$5:$H$504,0.5)/'Monte Carlo'!H$31+'Monte Carlo'!H$36+'Stress Tests'!H$50/'Stress Tests'!H$53</x:f>
        <x:v>913401.2712070119</x:v>
      </x:c>
      <x:c r="J123" s="50" t="n">
        <x:f>PERCENTILE(MC_Paths_Base!$I$5:$I$504,0.5)/'Monte Carlo'!I$31+'Monte Carlo'!I$36+'Stress Tests'!I$50/'Stress Tests'!I$53</x:f>
        <x:v>928110.9776227033</x:v>
      </x:c>
      <x:c r="K123" s="50" t="n">
        <x:f>PERCENTILE(MC_Paths_Base!$J$5:$J$504,0.5)/'Monte Carlo'!J$31+'Monte Carlo'!J$36+'Stress Tests'!J$50/'Stress Tests'!J$53</x:f>
        <x:v>948027.8648965036</x:v>
      </x:c>
      <x:c r="L123" s="50" t="n">
        <x:f>PERCENTILE(MC_Paths_Base!$K$5:$K$504,0.5)/'Monte Carlo'!K$31+'Monte Carlo'!K$36+'Stress Tests'!K$50/'Stress Tests'!K$53</x:f>
        <x:v>990026.2573397369</x:v>
      </x:c>
      <x:c r="M123" s="50" t="n">
        <x:f>PERCENTILE(MC_Paths_Base!$L$5:$L$504,0.5)/'Monte Carlo'!L$31+'Monte Carlo'!L$36+'Stress Tests'!L$50/'Stress Tests'!L$53</x:f>
        <x:v>1000681.5447840253</x:v>
      </x:c>
      <x:c r="N123" s="50" t="n">
        <x:f>PERCENTILE(MC_Paths_Base!$M$5:$M$504,0.5)/'Monte Carlo'!M$31+'Monte Carlo'!M$36+'Stress Tests'!M$50/'Stress Tests'!M$53</x:f>
        <x:v>1007719.882117607</x:v>
      </x:c>
      <x:c r="O123" s="50" t="n">
        <x:f>PERCENTILE(MC_Paths_Base!$N$5:$N$504,0.5)/'Monte Carlo'!N$31+'Monte Carlo'!N$36+'Stress Tests'!N$50/'Stress Tests'!N$53</x:f>
        <x:v>1021972.0491935728</x:v>
      </x:c>
      <x:c r="P123" s="50" t="n">
        <x:f>PERCENTILE(MC_Paths_Base!$O$5:$O$504,0.5)/'Monte Carlo'!O$31+'Monte Carlo'!O$36+'Stress Tests'!O$50/'Stress Tests'!O$53</x:f>
        <x:v>1035254.2459937012</x:v>
      </x:c>
      <x:c r="Q123" s="50" t="n">
        <x:f>PERCENTILE(MC_Paths_Base!$P$5:$P$504,0.5)/'Monte Carlo'!P$31+'Monte Carlo'!P$36+'Stress Tests'!P$50/'Stress Tests'!P$53</x:f>
        <x:v>1074749.5553325813</x:v>
      </x:c>
      <x:c r="R123" s="50" t="n">
        <x:f>PERCENTILE(MC_Paths_Base!$Q$5:$Q$504,0.5)/'Monte Carlo'!Q$31+'Monte Carlo'!Q$36+'Stress Tests'!Q$50/'Stress Tests'!Q$53</x:f>
        <x:v>1103505.3003792618</x:v>
      </x:c>
      <x:c r="S123" s="50" t="n">
        <x:f>PERCENTILE(MC_Paths_Base!$R$5:$R$504,0.5)/'Monte Carlo'!R$31+'Monte Carlo'!R$36+'Stress Tests'!R$50/'Stress Tests'!R$53</x:f>
        <x:v>1160081.3397882902</x:v>
      </x:c>
      <x:c r="T123" s="50" t="n">
        <x:f>PERCENTILE(MC_Paths_Base!$S$5:$S$504,0.5)/'Monte Carlo'!S$31+'Monte Carlo'!S$36+'Stress Tests'!S$50/'Stress Tests'!S$53</x:f>
        <x:v>1189568.1142499065</x:v>
      </x:c>
      <x:c r="U123" s="50" t="n">
        <x:f>PERCENTILE(MC_Paths_Base!$T$5:$T$504,0.5)/'Monte Carlo'!T$31+'Monte Carlo'!T$36+'Stress Tests'!T$50/'Stress Tests'!T$53</x:f>
        <x:v>1224519.8566303493</x:v>
      </x:c>
      <x:c r="V123" s="50" t="n">
        <x:f>PERCENTILE(MC_Paths_Base!$U$5:$U$504,0.5)/'Monte Carlo'!U$31+'Monte Carlo'!U$36+'Stress Tests'!U$50/'Stress Tests'!U$53</x:f>
        <x:v>1229516.7533766218</x:v>
      </x:c>
      <x:c r="W123" s="50" t="n">
        <x:f>PERCENTILE(MC_Paths_Base!$V$5:$V$504,0.5)/'Monte Carlo'!V$31+'Monte Carlo'!V$36+'Stress Tests'!V$50/'Stress Tests'!V$53</x:f>
        <x:v>1315343.5777391274</x:v>
      </x:c>
      <x:c r="X123" s="50" t="n">
        <x:f>PERCENTILE(MC_Paths_Base!$W$5:$W$504,0.5)/'Monte Carlo'!W$31+'Monte Carlo'!W$36+'Stress Tests'!W$50/'Stress Tests'!W$53</x:f>
        <x:v>1384568.9251963433</x:v>
      </x:c>
      <x:c r="Y123" s="50" t="n">
        <x:f>PERCENTILE(MC_Paths_Base!$X$5:$X$504,0.5)/'Monte Carlo'!X$31+'Monte Carlo'!X$36+'Stress Tests'!X$50/'Stress Tests'!X$53</x:f>
        <x:v>1406617.0558510704</x:v>
      </x:c>
      <x:c r="Z123" s="50" t="n">
        <x:f>PERCENTILE(MC_Paths_Base!$Y$5:$Y$504,0.5)/'Monte Carlo'!Y$31+'Monte Carlo'!Y$36+'Stress Tests'!Y$50/'Stress Tests'!Y$53</x:f>
        <x:v>1446152.3898417975</x:v>
      </x:c>
      <x:c r="AA123" s="50" t="n">
        <x:f>PERCENTILE(MC_Paths_Base!$Z$5:$Z$504,0.5)/'Monte Carlo'!Z$31+'Monte Carlo'!Z$36+'Stress Tests'!Z$50/'Stress Tests'!Z$53</x:f>
        <x:v>1359556.3303797524</x:v>
      </x:c>
      <x:c r="AB123" s="50" t="n">
        <x:f>PERCENTILE(MC_Paths_Base!$AA$5:$AA$504,0.5)/'Monte Carlo'!AA$31+'Monte Carlo'!AA$36+'Stress Tests'!AA$50/'Stress Tests'!AA$53</x:f>
        <x:v>1429385.8698943486</x:v>
      </x:c>
      <x:c r="AC123" s="50" t="n">
        <x:f>PERCENTILE(MC_Paths_Base!$AB$5:$AB$504,0.5)/'Monte Carlo'!AB$31+'Monte Carlo'!AB$36+'Stress Tests'!AB$50/'Stress Tests'!AB$53</x:f>
        <x:v>1557065.8801232479</x:v>
      </x:c>
      <x:c r="AD123" s="50" t="n">
        <x:f>PERCENTILE(MC_Paths_Base!$AC$5:$AC$504,0.5)/'Monte Carlo'!AC$31+'Monte Carlo'!AC$36+'Stress Tests'!AC$50/'Stress Tests'!AC$53</x:f>
        <x:v>1596268.9978785221</x:v>
      </x:c>
      <x:c r="AE123" s="50" t="n">
        <x:f>PERCENTILE(MC_Paths_Base!$AD$5:$AD$504,0.5)/'Monte Carlo'!AD$31+'Monte Carlo'!AD$36+'Stress Tests'!AD$50/'Stress Tests'!AD$53</x:f>
        <x:v>1609413.500150393</x:v>
      </x:c>
      <x:c r="AF123" s="50" t="n">
        <x:f>PERCENTILE(MC_Paths_Base!$AE$5:$AE$504,0.5)/'Monte Carlo'!AE$31+'Monte Carlo'!AE$36+'Stress Tests'!AE$50/'Stress Tests'!AE$53</x:f>
        <x:v>1674743.3769547956</x:v>
      </x:c>
      <x:c r="AG123" s="50" t="n">
        <x:f>PERCENTILE(MC_Paths_Base!$AF$5:$AF$504,0.5)/'Monte Carlo'!AF$31+'Monte Carlo'!AF$36+'Stress Tests'!AF$50/'Stress Tests'!AF$53</x:f>
        <x:v>1667187.991894426</x:v>
      </x:c>
      <x:c r="AJ123" t="n">
        <x:f>MIN(MC_Paths_Base!B123:AF123)</x:f>
        <x:v>833694.1612230737</x:v>
      </x:c>
      <x:c r="AK123" t="n">
        <x:f>MIN(MC_Paths_Base!B123+'Monte Carlo'!$B$32,MC_Paths_Base!C123+'Monte Carlo'!$C$32,MC_Paths_Base!D123+'Monte Carlo'!$D$32,MC_Paths_Base!E123+'Monte Carlo'!$E$32,MC_Paths_Base!F123+'Monte Carlo'!$F$32,MC_Paths_Base!G123+'Monte Carlo'!$G$32,MC_Paths_Base!H123+'Monte Carlo'!$H$32,MC_Paths_Base!I123+'Monte Carlo'!$I$32,MC_Paths_Base!J123+'Monte Carlo'!$J$32,MC_Paths_Base!K123+'Monte Carlo'!$K$32,MC_Paths_Base!L123+'Monte Carlo'!$L$32,MC_Paths_Base!M123+'Monte Carlo'!$M$32,MC_Paths_Base!N123+'Monte Carlo'!$N$32,MC_Paths_Base!O123+'Monte Carlo'!$O$32,MC_Paths_Base!P123+'Monte Carlo'!$P$32,MC_Paths_Base!Q123+'Monte Carlo'!$Q$32,MC_Paths_Base!R123+'Monte Carlo'!$R$32,MC_Paths_Base!S123+'Monte Carlo'!$S$32,MC_Paths_Base!T123+'Monte Carlo'!$T$32,MC_Paths_Base!U123+'Monte Carlo'!$U$32,MC_Paths_Base!V123+'Monte Carlo'!$V$32,MC_Paths_Base!W123+'Monte Carlo'!$W$32,MC_Paths_Base!X123+'Monte Carlo'!$X$32,MC_Paths_Base!Y123+'Monte Carlo'!$Y$32,MC_Paths_Base!Z123+'Monte Carlo'!$Z$32,MC_Paths_Base!AA123+'Monte Carlo'!$AA$32,MC_Paths_Base!AB123+'Monte Carlo'!$AB$32,MC_Paths_Base!AC123+'Monte Carlo'!$AC$32,MC_Paths_Base!AD123+'Monte Carlo'!$AD$32,MC_Paths_Base!AE123+'Monte Carlo'!$AE$32,MC_Paths_Base!AF123+'Monte Carlo'!$AF$32)</x:f>
        <x:v>626415.8596008276</x:v>
      </x:c>
      <x:c r="AL123" t="n">
        <x:f>MIN(MC_Paths_Base!B123+'Monte Carlo'!$B$34,MC_Paths_Base!C123+'Monte Carlo'!$C$34,MC_Paths_Base!D123+'Monte Carlo'!$D$34,MC_Paths_Base!E123+'Monte Carlo'!$E$34,MC_Paths_Base!F123+'Monte Carlo'!$F$34,MC_Paths_Base!G123+'Monte Carlo'!$G$34,MC_Paths_Base!H123+'Monte Carlo'!$H$34,MC_Paths_Base!I123+'Monte Carlo'!$I$34,MC_Paths_Base!J123+'Monte Carlo'!$J$34,MC_Paths_Base!K123+'Monte Carlo'!$K$34,MC_Paths_Base!L123+'Monte Carlo'!$L$34,MC_Paths_Base!M123+'Monte Carlo'!$M$34,MC_Paths_Base!N123+'Monte Carlo'!$N$34,MC_Paths_Base!O123+'Monte Carlo'!$O$34,MC_Paths_Base!P123+'Monte Carlo'!$P$34,MC_Paths_Base!Q123+'Monte Carlo'!$Q$34,MC_Paths_Base!R123+'Monte Carlo'!$R$34,MC_Paths_Base!S123+'Monte Carlo'!$S$34,MC_Paths_Base!T123+'Monte Carlo'!$T$34,MC_Paths_Base!U123+'Monte Carlo'!$U$34,MC_Paths_Base!V123+'Monte Carlo'!$V$34,MC_Paths_Base!W123+'Monte Carlo'!$W$34,MC_Paths_Base!X123+'Monte Carlo'!$X$34,MC_Paths_Base!Y123+'Monte Carlo'!$Y$34,MC_Paths_Base!Z123+'Monte Carlo'!$Z$34,MC_Paths_Base!AA123+'Monte Carlo'!$AA$34,MC_Paths_Base!AB123+'Monte Carlo'!$AB$34,MC_Paths_Base!AC123+'Monte Carlo'!$AC$34,MC_Paths_Base!AD123+'Monte Carlo'!$AD$34,MC_Paths_Base!AE123+'Monte Carlo'!$AE$34,MC_Paths_Base!AF123+'Monte Carlo'!$AF$34)</x:f>
        <x:v>329977.4351410505</x:v>
      </x:c>
      <x:c r="AM123" t="n">
        <x:f>MIN(MC_Paths_Base!B123+'Monte Carlo'!$B$35,MC_Paths_Base!C123+'Monte Carlo'!$C$35,MC_Paths_Base!D123+'Monte Carlo'!$D$35,MC_Paths_Base!E123+'Monte Carlo'!$E$35,MC_Paths_Base!F123+'Monte Carlo'!$F$35,MC_Paths_Base!G123+'Monte Carlo'!$G$35,MC_Paths_Base!H123+'Monte Carlo'!$H$35,MC_Paths_Base!I123+'Monte Carlo'!$I$35,MC_Paths_Base!J123+'Monte Carlo'!$J$35,MC_Paths_Base!K123+'Monte Carlo'!$K$35,MC_Paths_Base!L123+'Monte Carlo'!$L$35,MC_Paths_Base!M123+'Monte Carlo'!$M$35,MC_Paths_Base!N123+'Monte Carlo'!$N$35,MC_Paths_Base!O123+'Monte Carlo'!$O$35,MC_Paths_Base!P123+'Monte Carlo'!$P$35,MC_Paths_Base!Q123+'Monte Carlo'!$Q$35,MC_Paths_Base!R123+'Monte Carlo'!$R$35,MC_Paths_Base!S123+'Monte Carlo'!$S$35,MC_Paths_Base!T123+'Monte Carlo'!$T$35,MC_Paths_Base!U123+'Monte Carlo'!$U$35,MC_Paths_Base!V123+'Monte Carlo'!$V$35,MC_Paths_Base!W123+'Monte Carlo'!$W$35,MC_Paths_Base!X123+'Monte Carlo'!$X$35,MC_Paths_Base!Y123+'Monte Carlo'!$Y$35,MC_Paths_Base!Z123+'Monte Carlo'!$Z$35,MC_Paths_Base!AA123+'Monte Carlo'!$AA$35,MC_Paths_Base!AB123+'Monte Carlo'!$AB$35,MC_Paths_Base!AC123+'Monte Carlo'!$AC$35,MC_Paths_Base!AD123+'Monte Carlo'!$AD$35,MC_Paths_Base!AE123+'Monte Carlo'!$AE$35,MC_Paths_Base!AF123+'Monte Carlo'!$AF$35)</x:f>
        <x:v>220845.03878596285</x:v>
      </x:c>
    </x:row>
    <x:row r="124">
      <x:c r="A124" t="s">
        <x:v>981</x:v>
      </x:c>
      <x:c r="B124" t="s">
        <x:v>146</x:v>
      </x:c>
      <x:c r="C124" s="50" t="n">
        <x:f>PERCENTILE(MC_Paths_Base!$B$5:$B$504,0.85)/'Monte Carlo'!B$31+'Monte Carlo'!B$36+'Stress Tests'!B$50/'Stress Tests'!B$53</x:f>
        <x:v>1210625</x:v>
      </x:c>
      <x:c r="D124" s="50" t="n">
        <x:f>PERCENTILE(MC_Paths_Base!$C$5:$C$504,0.85)/'Monte Carlo'!C$31+'Monte Carlo'!C$36+'Stress Tests'!C$50/'Stress Tests'!C$53</x:f>
        <x:v>1043049.4971328622</x:v>
      </x:c>
      <x:c r="E124" s="50" t="n">
        <x:f>PERCENTILE(MC_Paths_Base!$D$5:$D$504,0.85)/'Monte Carlo'!D$31+'Monte Carlo'!D$36+'Stress Tests'!D$50/'Stress Tests'!D$53</x:f>
        <x:v>1178101.1339392147</x:v>
      </x:c>
      <x:c r="F124" s="50" t="n">
        <x:f>PERCENTILE(MC_Paths_Base!$E$5:$E$504,0.85)/'Monte Carlo'!E$31+'Monte Carlo'!E$36+'Stress Tests'!E$50/'Stress Tests'!E$53</x:f>
        <x:v>1264952.11145907</x:v>
      </x:c>
      <x:c r="G124" s="50" t="n">
        <x:f>PERCENTILE(MC_Paths_Base!$F$5:$F$504,0.85)/'Monte Carlo'!F$31+'Monte Carlo'!F$36+'Stress Tests'!F$50/'Stress Tests'!F$53</x:f>
        <x:v>1349434.1399980707</x:v>
      </x:c>
      <x:c r="H124" s="50" t="n">
        <x:f>PERCENTILE(MC_Paths_Base!$G$5:$G$504,0.85)/'Monte Carlo'!G$31+'Monte Carlo'!G$36+'Stress Tests'!G$50/'Stress Tests'!G$53</x:f>
        <x:v>1419399.2734493765</x:v>
      </x:c>
      <x:c r="I124" s="50" t="n">
        <x:f>PERCENTILE(MC_Paths_Base!$H$5:$H$504,0.85)/'Monte Carlo'!H$31+'Monte Carlo'!H$36+'Stress Tests'!H$50/'Stress Tests'!H$53</x:f>
        <x:v>1510736.8391484427</x:v>
      </x:c>
      <x:c r="J124" s="50" t="n">
        <x:f>PERCENTILE(MC_Paths_Base!$I$5:$I$504,0.85)/'Monte Carlo'!I$31+'Monte Carlo'!I$36+'Stress Tests'!I$50/'Stress Tests'!I$53</x:f>
        <x:v>1612030.2561902974</x:v>
      </x:c>
      <x:c r="K124" s="50" t="n">
        <x:f>PERCENTILE(MC_Paths_Base!$J$5:$J$504,0.85)/'Monte Carlo'!J$31+'Monte Carlo'!J$36+'Stress Tests'!J$50/'Stress Tests'!J$53</x:f>
        <x:v>1703430.5699697256</x:v>
      </x:c>
      <x:c r="L124" s="50" t="n">
        <x:f>PERCENTILE(MC_Paths_Base!$K$5:$K$504,0.85)/'Monte Carlo'!K$31+'Monte Carlo'!K$36+'Stress Tests'!K$50/'Stress Tests'!K$53</x:f>
        <x:v>1775407.0836705302</x:v>
      </x:c>
      <x:c r="M124" s="50" t="n">
        <x:f>PERCENTILE(MC_Paths_Base!$L$5:$L$504,0.85)/'Monte Carlo'!L$31+'Monte Carlo'!L$36+'Stress Tests'!L$50/'Stress Tests'!L$53</x:f>
        <x:v>1932238.8594472862</x:v>
      </x:c>
      <x:c r="N124" s="50" t="n">
        <x:f>PERCENTILE(MC_Paths_Base!$M$5:$M$504,0.85)/'Monte Carlo'!M$31+'Monte Carlo'!M$36+'Stress Tests'!M$50/'Stress Tests'!M$53</x:f>
        <x:v>1967311.905753974</x:v>
      </x:c>
      <x:c r="O124" s="50" t="n">
        <x:f>PERCENTILE(MC_Paths_Base!$N$5:$N$504,0.85)/'Monte Carlo'!N$31+'Monte Carlo'!N$36+'Stress Tests'!N$50/'Stress Tests'!N$53</x:f>
        <x:v>2162752.3958541476</x:v>
      </x:c>
      <x:c r="P124" s="50" t="n">
        <x:f>PERCENTILE(MC_Paths_Base!$O$5:$O$504,0.85)/'Monte Carlo'!O$31+'Monte Carlo'!O$36+'Stress Tests'!O$50/'Stress Tests'!O$53</x:f>
        <x:v>2256081.3045934476</x:v>
      </x:c>
      <x:c r="Q124" s="50" t="n">
        <x:f>PERCENTILE(MC_Paths_Base!$P$5:$P$504,0.85)/'Monte Carlo'!P$31+'Monte Carlo'!P$36+'Stress Tests'!P$50/'Stress Tests'!P$53</x:f>
        <x:v>2338837.051515704</x:v>
      </x:c>
      <x:c r="R124" s="50" t="n">
        <x:f>PERCENTILE(MC_Paths_Base!$Q$5:$Q$504,0.85)/'Monte Carlo'!Q$31+'Monte Carlo'!Q$36+'Stress Tests'!Q$50/'Stress Tests'!Q$53</x:f>
        <x:v>2521054.817568718</x:v>
      </x:c>
      <x:c r="S124" s="50" t="n">
        <x:f>PERCENTILE(MC_Paths_Base!$R$5:$R$504,0.85)/'Monte Carlo'!R$31+'Monte Carlo'!R$36+'Stress Tests'!R$50/'Stress Tests'!R$53</x:f>
        <x:v>2570317.720219739</x:v>
      </x:c>
      <x:c r="T124" s="50" t="n">
        <x:f>PERCENTILE(MC_Paths_Base!$S$5:$S$504,0.85)/'Monte Carlo'!S$31+'Monte Carlo'!S$36+'Stress Tests'!S$50/'Stress Tests'!S$53</x:f>
        <x:v>2681246.0550822117</x:v>
      </x:c>
      <x:c r="U124" s="50" t="n">
        <x:f>PERCENTILE(MC_Paths_Base!$T$5:$T$504,0.85)/'Monte Carlo'!T$31+'Monte Carlo'!T$36+'Stress Tests'!T$50/'Stress Tests'!T$53</x:f>
        <x:v>2669763.6427327157</x:v>
      </x:c>
      <x:c r="V124" s="50" t="n">
        <x:f>PERCENTILE(MC_Paths_Base!$U$5:$U$504,0.85)/'Monte Carlo'!U$31+'Monte Carlo'!U$36+'Stress Tests'!U$50/'Stress Tests'!U$53</x:f>
        <x:v>2800357.747011303</x:v>
      </x:c>
      <x:c r="W124" s="50" t="n">
        <x:f>PERCENTILE(MC_Paths_Base!$V$5:$V$504,0.85)/'Monte Carlo'!V$31+'Monte Carlo'!V$36+'Stress Tests'!V$50/'Stress Tests'!V$53</x:f>
        <x:v>2922297.8026709124</x:v>
      </x:c>
      <x:c r="X124" s="50" t="n">
        <x:f>PERCENTILE(MC_Paths_Base!$W$5:$W$504,0.85)/'Monte Carlo'!W$31+'Monte Carlo'!W$36+'Stress Tests'!W$50/'Stress Tests'!W$53</x:f>
        <x:v>3139546.3600334856</x:v>
      </x:c>
      <x:c r="Y124" s="50" t="n">
        <x:f>PERCENTILE(MC_Paths_Base!$X$5:$X$504,0.85)/'Monte Carlo'!X$31+'Monte Carlo'!X$36+'Stress Tests'!X$50/'Stress Tests'!X$53</x:f>
        <x:v>3235545.7294906434</x:v>
      </x:c>
      <x:c r="Z124" s="50" t="n">
        <x:f>PERCENTILE(MC_Paths_Base!$Y$5:$Y$504,0.85)/'Monte Carlo'!Y$31+'Monte Carlo'!Y$36+'Stress Tests'!Y$50/'Stress Tests'!Y$53</x:f>
        <x:v>3531757.81906695</x:v>
      </x:c>
      <x:c r="AA124" s="50" t="n">
        <x:f>PERCENTILE(MC_Paths_Base!$Z$5:$Z$504,0.85)/'Monte Carlo'!Z$31+'Monte Carlo'!Z$36+'Stress Tests'!Z$50/'Stress Tests'!Z$53</x:f>
        <x:v>3717718.436707695</x:v>
      </x:c>
      <x:c r="AB124" s="50" t="n">
        <x:f>PERCENTILE(MC_Paths_Base!$AA$5:$AA$504,0.85)/'Monte Carlo'!AA$31+'Monte Carlo'!AA$36+'Stress Tests'!AA$50/'Stress Tests'!AA$53</x:f>
        <x:v>3683758.2054447676</x:v>
      </x:c>
      <x:c r="AC124" s="50" t="n">
        <x:f>PERCENTILE(MC_Paths_Base!$AB$5:$AB$504,0.85)/'Monte Carlo'!AB$31+'Monte Carlo'!AB$36+'Stress Tests'!AB$50/'Stress Tests'!AB$53</x:f>
        <x:v>4103868.6846268815</x:v>
      </x:c>
      <x:c r="AD124" s="50" t="n">
        <x:f>PERCENTILE(MC_Paths_Base!$AC$5:$AC$504,0.85)/'Monte Carlo'!AC$31+'Monte Carlo'!AC$36+'Stress Tests'!AC$50/'Stress Tests'!AC$53</x:f>
        <x:v>4291742.865180434</x:v>
      </x:c>
      <x:c r="AE124" s="50" t="n">
        <x:f>PERCENTILE(MC_Paths_Base!$AD$5:$AD$504,0.85)/'Monte Carlo'!AD$31+'Monte Carlo'!AD$36+'Stress Tests'!AD$50/'Stress Tests'!AD$53</x:f>
        <x:v>4114803.9611461223</x:v>
      </x:c>
      <x:c r="AF124" s="50" t="n">
        <x:f>PERCENTILE(MC_Paths_Base!$AE$5:$AE$504,0.85)/'Monte Carlo'!AE$31+'Monte Carlo'!AE$36+'Stress Tests'!AE$50/'Stress Tests'!AE$53</x:f>
        <x:v>4469631.671745225</x:v>
      </x:c>
      <x:c r="AG124" s="50" t="n">
        <x:f>PERCENTILE(MC_Paths_Base!$AF$5:$AF$504,0.85)/'Monte Carlo'!AF$31+'Monte Carlo'!AF$36+'Stress Tests'!AF$50/'Stress Tests'!AF$53</x:f>
        <x:v>4834913.785502093</x:v>
      </x:c>
      <x:c r="AJ124" t="n">
        <x:f>MIN(MC_Paths_Base!B124:AF124)</x:f>
        <x:v>888714.0166605843</x:v>
      </x:c>
      <x:c r="AK124" t="n">
        <x:f>MIN(MC_Paths_Base!B124+'Monte Carlo'!$B$32,MC_Paths_Base!C124+'Monte Carlo'!$C$32,MC_Paths_Base!D124+'Monte Carlo'!$D$32,MC_Paths_Base!E124+'Monte Carlo'!$E$32,MC_Paths_Base!F124+'Monte Carlo'!$F$32,MC_Paths_Base!G124+'Monte Carlo'!$G$32,MC_Paths_Base!H124+'Monte Carlo'!$H$32,MC_Paths_Base!I124+'Monte Carlo'!$I$32,MC_Paths_Base!J124+'Monte Carlo'!$J$32,MC_Paths_Base!K124+'Monte Carlo'!$K$32,MC_Paths_Base!L124+'Monte Carlo'!$L$32,MC_Paths_Base!M124+'Monte Carlo'!$M$32,MC_Paths_Base!N124+'Monte Carlo'!$N$32,MC_Paths_Base!O124+'Monte Carlo'!$O$32,MC_Paths_Base!P124+'Monte Carlo'!$P$32,MC_Paths_Base!Q124+'Monte Carlo'!$Q$32,MC_Paths_Base!R124+'Monte Carlo'!$R$32,MC_Paths_Base!S124+'Monte Carlo'!$S$32,MC_Paths_Base!T124+'Monte Carlo'!$T$32,MC_Paths_Base!U124+'Monte Carlo'!$U$32,MC_Paths_Base!V124+'Monte Carlo'!$V$32,MC_Paths_Base!W124+'Monte Carlo'!$W$32,MC_Paths_Base!X124+'Monte Carlo'!$X$32,MC_Paths_Base!Y124+'Monte Carlo'!$Y$32,MC_Paths_Base!Z124+'Monte Carlo'!$Z$32,MC_Paths_Base!AA124+'Monte Carlo'!$AA$32,MC_Paths_Base!AB124+'Monte Carlo'!$AB$32,MC_Paths_Base!AC124+'Monte Carlo'!$AC$32,MC_Paths_Base!AD124+'Monte Carlo'!$AD$32,MC_Paths_Base!AE124+'Monte Carlo'!$AE$32,MC_Paths_Base!AF124+'Monte Carlo'!$AF$32)</x:f>
        <x:v>684384.1302339156</x:v>
      </x:c>
      <x:c r="AL124" t="n">
        <x:f>MIN(MC_Paths_Base!B124+'Monte Carlo'!$B$34,MC_Paths_Base!C124+'Monte Carlo'!$C$34,MC_Paths_Base!D124+'Monte Carlo'!$D$34,MC_Paths_Base!E124+'Monte Carlo'!$E$34,MC_Paths_Base!F124+'Monte Carlo'!$F$34,MC_Paths_Base!G124+'Monte Carlo'!$G$34,MC_Paths_Base!H124+'Monte Carlo'!$H$34,MC_Paths_Base!I124+'Monte Carlo'!$I$34,MC_Paths_Base!J124+'Monte Carlo'!$J$34,MC_Paths_Base!K124+'Monte Carlo'!$K$34,MC_Paths_Base!L124+'Monte Carlo'!$L$34,MC_Paths_Base!M124+'Monte Carlo'!$M$34,MC_Paths_Base!N124+'Monte Carlo'!$N$34,MC_Paths_Base!O124+'Monte Carlo'!$O$34,MC_Paths_Base!P124+'Monte Carlo'!$P$34,MC_Paths_Base!Q124+'Monte Carlo'!$Q$34,MC_Paths_Base!R124+'Monte Carlo'!$R$34,MC_Paths_Base!S124+'Monte Carlo'!$S$34,MC_Paths_Base!T124+'Monte Carlo'!$T$34,MC_Paths_Base!U124+'Monte Carlo'!$U$34,MC_Paths_Base!V124+'Monte Carlo'!$V$34,MC_Paths_Base!W124+'Monte Carlo'!$W$34,MC_Paths_Base!X124+'Monte Carlo'!$X$34,MC_Paths_Base!Y124+'Monte Carlo'!$Y$34,MC_Paths_Base!Z124+'Monte Carlo'!$Z$34,MC_Paths_Base!AA124+'Monte Carlo'!$AA$34,MC_Paths_Base!AB124+'Monte Carlo'!$AB$34,MC_Paths_Base!AC124+'Monte Carlo'!$AC$34,MC_Paths_Base!AD124+'Monte Carlo'!$AD$34,MC_Paths_Base!AE124+'Monte Carlo'!$AE$34,MC_Paths_Base!AF124+'Monte Carlo'!$AF$34)</x:f>
        <x:v>471712.5824476108</x:v>
      </x:c>
      <x:c r="AM124" t="n">
        <x:f>MIN(MC_Paths_Base!B124+'Monte Carlo'!$B$35,MC_Paths_Base!C124+'Monte Carlo'!$C$35,MC_Paths_Base!D124+'Monte Carlo'!$D$35,MC_Paths_Base!E124+'Monte Carlo'!$E$35,MC_Paths_Base!F124+'Monte Carlo'!$F$35,MC_Paths_Base!G124+'Monte Carlo'!$G$35,MC_Paths_Base!H124+'Monte Carlo'!$H$35,MC_Paths_Base!I124+'Monte Carlo'!$I$35,MC_Paths_Base!J124+'Monte Carlo'!$J$35,MC_Paths_Base!K124+'Monte Carlo'!$K$35,MC_Paths_Base!L124+'Monte Carlo'!$L$35,MC_Paths_Base!M124+'Monte Carlo'!$M$35,MC_Paths_Base!N124+'Monte Carlo'!$N$35,MC_Paths_Base!O124+'Monte Carlo'!$O$35,MC_Paths_Base!P124+'Monte Carlo'!$P$35,MC_Paths_Base!Q124+'Monte Carlo'!$Q$35,MC_Paths_Base!R124+'Monte Carlo'!$R$35,MC_Paths_Base!S124+'Monte Carlo'!$S$35,MC_Paths_Base!T124+'Monte Carlo'!$T$35,MC_Paths_Base!U124+'Monte Carlo'!$U$35,MC_Paths_Base!V124+'Monte Carlo'!$V$35,MC_Paths_Base!W124+'Monte Carlo'!$W$35,MC_Paths_Base!X124+'Monte Carlo'!$X$35,MC_Paths_Base!Y124+'Monte Carlo'!$Y$35,MC_Paths_Base!Z124+'Monte Carlo'!$Z$35,MC_Paths_Base!AA124+'Monte Carlo'!$AA$35,MC_Paths_Base!AB124+'Monte Carlo'!$AB$35,MC_Paths_Base!AC124+'Monte Carlo'!$AC$35,MC_Paths_Base!AD124+'Monte Carlo'!$AD$35,MC_Paths_Base!AE124+'Monte Carlo'!$AE$35,MC_Paths_Base!AF124+'Monte Carlo'!$AF$35)</x:f>
        <x:v>348632.69456054096</x:v>
      </x:c>
    </x:row>
    <x:row r="125">
      <x:c r="A125" t="s">
        <x:v>981</x:v>
      </x:c>
      <x:c r="B125" t="s">
        <x:v>148</x:v>
      </x:c>
      <x:c r="C125" s="50" t="n">
        <x:f>PERCENTILE(MC_Paths_Base!$B$5:$B$504,0.9)/'Monte Carlo'!B$31+'Monte Carlo'!B$36+'Stress Tests'!B$50/'Stress Tests'!B$53</x:f>
        <x:v>1210625</x:v>
      </x:c>
      <x:c r="D125" s="50" t="n">
        <x:f>PERCENTILE(MC_Paths_Base!$C$5:$C$504,0.9)/'Monte Carlo'!C$31+'Monte Carlo'!C$36+'Stress Tests'!C$50/'Stress Tests'!C$53</x:f>
        <x:v>1075031.930981485</x:v>
      </x:c>
      <x:c r="E125" s="50" t="n">
        <x:f>PERCENTILE(MC_Paths_Base!$D$5:$D$504,0.9)/'Monte Carlo'!D$31+'Monte Carlo'!D$36+'Stress Tests'!D$50/'Stress Tests'!D$53</x:f>
        <x:v>1250228.6289083208</x:v>
      </x:c>
      <x:c r="F125" s="50" t="n">
        <x:f>PERCENTILE(MC_Paths_Base!$E$5:$E$504,0.9)/'Monte Carlo'!E$31+'Monte Carlo'!E$36+'Stress Tests'!E$50/'Stress Tests'!E$53</x:f>
        <x:v>1349722.7020303307</x:v>
      </x:c>
      <x:c r="G125" s="50" t="n">
        <x:f>PERCENTILE(MC_Paths_Base!$F$5:$F$504,0.9)/'Monte Carlo'!F$31+'Monte Carlo'!F$36+'Stress Tests'!F$50/'Stress Tests'!F$53</x:f>
        <x:v>1452291.5298175924</x:v>
      </x:c>
      <x:c r="H125" s="50" t="n">
        <x:f>PERCENTILE(MC_Paths_Base!$G$5:$G$504,0.9)/'Monte Carlo'!G$31+'Monte Carlo'!G$36+'Stress Tests'!G$50/'Stress Tests'!G$53</x:f>
        <x:v>1567883.5380966838</x:v>
      </x:c>
      <x:c r="I125" s="50" t="n">
        <x:f>PERCENTILE(MC_Paths_Base!$H$5:$H$504,0.9)/'Monte Carlo'!H$31+'Monte Carlo'!H$36+'Stress Tests'!H$50/'Stress Tests'!H$53</x:f>
        <x:v>1678466.9905384663</x:v>
      </x:c>
      <x:c r="J125" s="50" t="n">
        <x:f>PERCENTILE(MC_Paths_Base!$I$5:$I$504,0.9)/'Monte Carlo'!I$31+'Monte Carlo'!I$36+'Stress Tests'!I$50/'Stress Tests'!I$53</x:f>
        <x:v>1822724.4762717984</x:v>
      </x:c>
      <x:c r="K125" s="50" t="n">
        <x:f>PERCENTILE(MC_Paths_Base!$J$5:$J$504,0.9)/'Monte Carlo'!J$31+'Monte Carlo'!J$36+'Stress Tests'!J$50/'Stress Tests'!J$53</x:f>
        <x:v>1914920.4708879285</x:v>
      </x:c>
      <x:c r="L125" s="50" t="n">
        <x:f>PERCENTILE(MC_Paths_Base!$K$5:$K$504,0.9)/'Monte Carlo'!K$31+'Monte Carlo'!K$36+'Stress Tests'!K$50/'Stress Tests'!K$53</x:f>
        <x:v>2109319.2804424074</x:v>
      </x:c>
      <x:c r="M125" s="50" t="n">
        <x:f>PERCENTILE(MC_Paths_Base!$L$5:$L$504,0.9)/'Monte Carlo'!L$31+'Monte Carlo'!L$36+'Stress Tests'!L$50/'Stress Tests'!L$53</x:f>
        <x:v>2198651.819927925</x:v>
      </x:c>
      <x:c r="N125" s="50" t="n">
        <x:f>PERCENTILE(MC_Paths_Base!$M$5:$M$504,0.9)/'Monte Carlo'!M$31+'Monte Carlo'!M$36+'Stress Tests'!M$50/'Stress Tests'!M$53</x:f>
        <x:v>2337669.445120957</x:v>
      </x:c>
      <x:c r="O125" s="50" t="n">
        <x:f>PERCENTILE(MC_Paths_Base!$N$5:$N$504,0.9)/'Monte Carlo'!N$31+'Monte Carlo'!N$36+'Stress Tests'!N$50/'Stress Tests'!N$53</x:f>
        <x:v>2463212.5582676344</x:v>
      </x:c>
      <x:c r="P125" s="50" t="n">
        <x:f>PERCENTILE(MC_Paths_Base!$O$5:$O$504,0.9)/'Monte Carlo'!O$31+'Monte Carlo'!O$36+'Stress Tests'!O$50/'Stress Tests'!O$53</x:f>
        <x:v>2560649.3777098022</x:v>
      </x:c>
      <x:c r="Q125" s="50" t="n">
        <x:f>PERCENTILE(MC_Paths_Base!$P$5:$P$504,0.9)/'Monte Carlo'!P$31+'Monte Carlo'!P$36+'Stress Tests'!P$50/'Stress Tests'!P$53</x:f>
        <x:v>2744823.751409458</x:v>
      </x:c>
      <x:c r="R125" s="50" t="n">
        <x:f>PERCENTILE(MC_Paths_Base!$Q$5:$Q$504,0.9)/'Monte Carlo'!Q$31+'Monte Carlo'!Q$36+'Stress Tests'!Q$50/'Stress Tests'!Q$53</x:f>
        <x:v>2887534.120242178</x:v>
      </x:c>
      <x:c r="S125" s="50" t="n">
        <x:f>PERCENTILE(MC_Paths_Base!$R$5:$R$504,0.9)/'Monte Carlo'!R$31+'Monte Carlo'!R$36+'Stress Tests'!R$50/'Stress Tests'!R$53</x:f>
        <x:v>2954016.2966943076</x:v>
      </x:c>
      <x:c r="T125" s="50" t="n">
        <x:f>PERCENTILE(MC_Paths_Base!$S$5:$S$504,0.9)/'Monte Carlo'!S$31+'Monte Carlo'!S$36+'Stress Tests'!S$50/'Stress Tests'!S$53</x:f>
        <x:v>3078231.7603039956</x:v>
      </x:c>
      <x:c r="U125" s="50" t="n">
        <x:f>PERCENTILE(MC_Paths_Base!$T$5:$T$504,0.9)/'Monte Carlo'!T$31+'Monte Carlo'!T$36+'Stress Tests'!T$50/'Stress Tests'!T$53</x:f>
        <x:v>3306876.9014920723</x:v>
      </x:c>
      <x:c r="V125" s="50" t="n">
        <x:f>PERCENTILE(MC_Paths_Base!$U$5:$U$504,0.9)/'Monte Carlo'!U$31+'Monte Carlo'!U$36+'Stress Tests'!U$50/'Stress Tests'!U$53</x:f>
        <x:v>3589086.498238876</x:v>
      </x:c>
      <x:c r="W125" s="50" t="n">
        <x:f>PERCENTILE(MC_Paths_Base!$V$5:$V$504,0.9)/'Monte Carlo'!V$31+'Monte Carlo'!V$36+'Stress Tests'!V$50/'Stress Tests'!V$53</x:f>
        <x:v>3633139.2039278713</x:v>
      </x:c>
      <x:c r="X125" s="50" t="n">
        <x:f>PERCENTILE(MC_Paths_Base!$W$5:$W$504,0.9)/'Monte Carlo'!W$31+'Monte Carlo'!W$36+'Stress Tests'!W$50/'Stress Tests'!W$53</x:f>
        <x:v>3894871.9295209567</x:v>
      </x:c>
      <x:c r="Y125" s="50" t="n">
        <x:f>PERCENTILE(MC_Paths_Base!$X$5:$X$504,0.9)/'Monte Carlo'!X$31+'Monte Carlo'!X$36+'Stress Tests'!X$50/'Stress Tests'!X$53</x:f>
        <x:v>3916433.3025395777</x:v>
      </x:c>
      <x:c r="Z125" s="50" t="n">
        <x:f>PERCENTILE(MC_Paths_Base!$Y$5:$Y$504,0.9)/'Monte Carlo'!Y$31+'Monte Carlo'!Y$36+'Stress Tests'!Y$50/'Stress Tests'!Y$53</x:f>
        <x:v>4355059.624570934</x:v>
      </x:c>
      <x:c r="AA125" s="50" t="n">
        <x:f>PERCENTILE(MC_Paths_Base!$Z$5:$Z$504,0.9)/'Monte Carlo'!Z$31+'Monte Carlo'!Z$36+'Stress Tests'!Z$50/'Stress Tests'!Z$53</x:f>
        <x:v>4525308.785228563</x:v>
      </x:c>
      <x:c r="AB125" s="50" t="n">
        <x:f>PERCENTILE(MC_Paths_Base!$AA$5:$AA$504,0.9)/'Monte Carlo'!AA$31+'Monte Carlo'!AA$36+'Stress Tests'!AA$50/'Stress Tests'!AA$53</x:f>
        <x:v>4762794.458607156</x:v>
      </x:c>
      <x:c r="AC125" s="50" t="n">
        <x:f>PERCENTILE(MC_Paths_Base!$AB$5:$AB$504,0.9)/'Monte Carlo'!AB$31+'Monte Carlo'!AB$36+'Stress Tests'!AB$50/'Stress Tests'!AB$53</x:f>
        <x:v>4979167.772231251</x:v>
      </x:c>
      <x:c r="AD125" s="50" t="n">
        <x:f>PERCENTILE(MC_Paths_Base!$AC$5:$AC$504,0.9)/'Monte Carlo'!AC$31+'Monte Carlo'!AC$36+'Stress Tests'!AC$50/'Stress Tests'!AC$53</x:f>
        <x:v>4970912.192131017</x:v>
      </x:c>
      <x:c r="AE125" s="50" t="n">
        <x:f>PERCENTILE(MC_Paths_Base!$AD$5:$AD$504,0.9)/'Monte Carlo'!AD$31+'Monte Carlo'!AD$36+'Stress Tests'!AD$50/'Stress Tests'!AD$53</x:f>
        <x:v>5334793.118563058</x:v>
      </x:c>
      <x:c r="AF125" s="50" t="n">
        <x:f>PERCENTILE(MC_Paths_Base!$AE$5:$AE$504,0.9)/'Monte Carlo'!AE$31+'Monte Carlo'!AE$36+'Stress Tests'!AE$50/'Stress Tests'!AE$53</x:f>
        <x:v>5465703.186611149</x:v>
      </x:c>
      <x:c r="AG125" s="50" t="n">
        <x:f>PERCENTILE(MC_Paths_Base!$AF$5:$AF$504,0.9)/'Monte Carlo'!AF$31+'Monte Carlo'!AF$36+'Stress Tests'!AF$50/'Stress Tests'!AF$53</x:f>
        <x:v>5934298.712344826</x:v>
      </x:c>
      <x:c r="AJ125" t="n">
        <x:f>MIN(MC_Paths_Base!B125:AF125)</x:f>
        <x:v>646633.9016193028</x:v>
      </x:c>
      <x:c r="AK125" t="n">
        <x:f>MIN(MC_Paths_Base!B125+'Monte Carlo'!$B$32,MC_Paths_Base!C125+'Monte Carlo'!$C$32,MC_Paths_Base!D125+'Monte Carlo'!$D$32,MC_Paths_Base!E125+'Monte Carlo'!$E$32,MC_Paths_Base!F125+'Monte Carlo'!$F$32,MC_Paths_Base!G125+'Monte Carlo'!$G$32,MC_Paths_Base!H125+'Monte Carlo'!$H$32,MC_Paths_Base!I125+'Monte Carlo'!$I$32,MC_Paths_Base!J125+'Monte Carlo'!$J$32,MC_Paths_Base!K125+'Monte Carlo'!$K$32,MC_Paths_Base!L125+'Monte Carlo'!$L$32,MC_Paths_Base!M125+'Monte Carlo'!$M$32,MC_Paths_Base!N125+'Monte Carlo'!$N$32,MC_Paths_Base!O125+'Monte Carlo'!$O$32,MC_Paths_Base!P125+'Monte Carlo'!$P$32,MC_Paths_Base!Q125+'Monte Carlo'!$Q$32,MC_Paths_Base!R125+'Monte Carlo'!$R$32,MC_Paths_Base!S125+'Monte Carlo'!$S$32,MC_Paths_Base!T125+'Monte Carlo'!$T$32,MC_Paths_Base!U125+'Monte Carlo'!$U$32,MC_Paths_Base!V125+'Monte Carlo'!$V$32,MC_Paths_Base!W125+'Monte Carlo'!$W$32,MC_Paths_Base!X125+'Monte Carlo'!$X$32,MC_Paths_Base!Y125+'Monte Carlo'!$Y$32,MC_Paths_Base!Z125+'Monte Carlo'!$Z$32,MC_Paths_Base!AA125+'Monte Carlo'!$AA$32,MC_Paths_Base!AB125+'Monte Carlo'!$AB$32,MC_Paths_Base!AC125+'Monte Carlo'!$AC$32,MC_Paths_Base!AD125+'Monte Carlo'!$AD$32,MC_Paths_Base!AE125+'Monte Carlo'!$AE$32,MC_Paths_Base!AF125+'Monte Carlo'!$AF$32)</x:f>
        <x:v>443981.9098699436</x:v>
      </x:c>
      <x:c r="AL125" t="n">
        <x:f>MIN(MC_Paths_Base!B125+'Monte Carlo'!$B$34,MC_Paths_Base!C125+'Monte Carlo'!$C$34,MC_Paths_Base!D125+'Monte Carlo'!$D$34,MC_Paths_Base!E125+'Monte Carlo'!$E$34,MC_Paths_Base!F125+'Monte Carlo'!$F$34,MC_Paths_Base!G125+'Monte Carlo'!$G$34,MC_Paths_Base!H125+'Monte Carlo'!$H$34,MC_Paths_Base!I125+'Monte Carlo'!$I$34,MC_Paths_Base!J125+'Monte Carlo'!$J$34,MC_Paths_Base!K125+'Monte Carlo'!$K$34,MC_Paths_Base!L125+'Monte Carlo'!$L$34,MC_Paths_Base!M125+'Monte Carlo'!$M$34,MC_Paths_Base!N125+'Monte Carlo'!$N$34,MC_Paths_Base!O125+'Monte Carlo'!$O$34,MC_Paths_Base!P125+'Monte Carlo'!$P$34,MC_Paths_Base!Q125+'Monte Carlo'!$Q$34,MC_Paths_Base!R125+'Monte Carlo'!$R$34,MC_Paths_Base!S125+'Monte Carlo'!$S$34,MC_Paths_Base!T125+'Monte Carlo'!$T$34,MC_Paths_Base!U125+'Monte Carlo'!$U$34,MC_Paths_Base!V125+'Monte Carlo'!$V$34,MC_Paths_Base!W125+'Monte Carlo'!$W$34,MC_Paths_Base!X125+'Monte Carlo'!$X$34,MC_Paths_Base!Y125+'Monte Carlo'!$Y$34,MC_Paths_Base!Z125+'Monte Carlo'!$Z$34,MC_Paths_Base!AA125+'Monte Carlo'!$AA$34,MC_Paths_Base!AB125+'Monte Carlo'!$AB$34,MC_Paths_Base!AC125+'Monte Carlo'!$AC$34,MC_Paths_Base!AD125+'Monte Carlo'!$AD$34,MC_Paths_Base!AE125+'Monte Carlo'!$AE$34,MC_Paths_Base!AF125+'Monte Carlo'!$AF$34)</x:f>
        <x:v>278980.71621695906</x:v>
      </x:c>
      <x:c r="AM125" t="n">
        <x:f>MIN(MC_Paths_Base!B125+'Monte Carlo'!$B$35,MC_Paths_Base!C125+'Monte Carlo'!$C$35,MC_Paths_Base!D125+'Monte Carlo'!$D$35,MC_Paths_Base!E125+'Monte Carlo'!$E$35,MC_Paths_Base!F125+'Monte Carlo'!$F$35,MC_Paths_Base!G125+'Monte Carlo'!$G$35,MC_Paths_Base!H125+'Monte Carlo'!$H$35,MC_Paths_Base!I125+'Monte Carlo'!$I$35,MC_Paths_Base!J125+'Monte Carlo'!$J$35,MC_Paths_Base!K125+'Monte Carlo'!$K$35,MC_Paths_Base!L125+'Monte Carlo'!$L$35,MC_Paths_Base!M125+'Monte Carlo'!$M$35,MC_Paths_Base!N125+'Monte Carlo'!$N$35,MC_Paths_Base!O125+'Monte Carlo'!$O$35,MC_Paths_Base!P125+'Monte Carlo'!$P$35,MC_Paths_Base!Q125+'Monte Carlo'!$Q$35,MC_Paths_Base!R125+'Monte Carlo'!$R$35,MC_Paths_Base!S125+'Monte Carlo'!$S$35,MC_Paths_Base!T125+'Monte Carlo'!$T$35,MC_Paths_Base!U125+'Monte Carlo'!$U$35,MC_Paths_Base!V125+'Monte Carlo'!$V$35,MC_Paths_Base!W125+'Monte Carlo'!$W$35,MC_Paths_Base!X125+'Monte Carlo'!$X$35,MC_Paths_Base!Y125+'Monte Carlo'!$Y$35,MC_Paths_Base!Z125+'Monte Carlo'!$Z$35,MC_Paths_Base!AA125+'Monte Carlo'!$AA$35,MC_Paths_Base!AB125+'Monte Carlo'!$AB$35,MC_Paths_Base!AC125+'Monte Carlo'!$AC$35,MC_Paths_Base!AD125+'Monte Carlo'!$AD$35,MC_Paths_Base!AE125+'Monte Carlo'!$AE$35,MC_Paths_Base!AF125+'Monte Carlo'!$AF$35)</x:f>
        <x:v>147963.5399051</x:v>
      </x:c>
    </x:row>
    <x:row r="126">
      <x:c r="A126" t="s">
        <x:v>981</x:v>
      </x:c>
      <x:c r="B126" t="s">
        <x:v>151</x:v>
      </x:c>
      <x:c r="C126" s="50" t="n">
        <x:f>PERCENTILE(MC_Paths_Base!$B$5:$B$504,0.95)/'Monte Carlo'!B$31+'Monte Carlo'!B$36+'Stress Tests'!B$50/'Stress Tests'!B$53</x:f>
        <x:v>1210625</x:v>
      </x:c>
      <x:c r="D126" s="50" t="n">
        <x:f>PERCENTILE(MC_Paths_Base!$C$5:$C$504,0.95)/'Monte Carlo'!C$31+'Monte Carlo'!C$36+'Stress Tests'!C$50/'Stress Tests'!C$53</x:f>
        <x:v>1158425.9753013526</x:v>
      </x:c>
      <x:c r="E126" s="50" t="n">
        <x:f>PERCENTILE(MC_Paths_Base!$D$5:$D$504,0.95)/'Monte Carlo'!D$31+'Monte Carlo'!D$36+'Stress Tests'!D$50/'Stress Tests'!D$53</x:f>
        <x:v>1340158.965237713</x:v>
      </x:c>
      <x:c r="F126" s="50" t="n">
        <x:f>PERCENTILE(MC_Paths_Base!$E$5:$E$504,0.95)/'Monte Carlo'!E$31+'Monte Carlo'!E$36+'Stress Tests'!E$50/'Stress Tests'!E$53</x:f>
        <x:v>1526363.5204044282</x:v>
      </x:c>
      <x:c r="G126" s="50" t="n">
        <x:f>PERCENTILE(MC_Paths_Base!$F$5:$F$504,0.95)/'Monte Carlo'!F$31+'Monte Carlo'!F$36+'Stress Tests'!F$50/'Stress Tests'!F$53</x:f>
        <x:v>1700552.6116546798</x:v>
      </x:c>
      <x:c r="H126" s="50" t="n">
        <x:f>PERCENTILE(MC_Paths_Base!$G$5:$G$504,0.95)/'Monte Carlo'!G$31+'Monte Carlo'!G$36+'Stress Tests'!G$50/'Stress Tests'!G$53</x:f>
        <x:v>1775253.5977141547</x:v>
      </x:c>
      <x:c r="I126" s="50" t="n">
        <x:f>PERCENTILE(MC_Paths_Base!$H$5:$H$504,0.95)/'Monte Carlo'!H$31+'Monte Carlo'!H$36+'Stress Tests'!H$50/'Stress Tests'!H$53</x:f>
        <x:v>1931416.2220052597</x:v>
      </x:c>
      <x:c r="J126" s="50" t="n">
        <x:f>PERCENTILE(MC_Paths_Base!$I$5:$I$504,0.95)/'Monte Carlo'!I$31+'Monte Carlo'!I$36+'Stress Tests'!I$50/'Stress Tests'!I$53</x:f>
        <x:v>2082302.0221510362</x:v>
      </x:c>
      <x:c r="K126" s="50" t="n">
        <x:f>PERCENTILE(MC_Paths_Base!$J$5:$J$504,0.95)/'Monte Carlo'!J$31+'Monte Carlo'!J$36+'Stress Tests'!J$50/'Stress Tests'!J$53</x:f>
        <x:v>2278097.833167909</x:v>
      </x:c>
      <x:c r="L126" s="50" t="n">
        <x:f>PERCENTILE(MC_Paths_Base!$K$5:$K$504,0.95)/'Monte Carlo'!K$31+'Monte Carlo'!K$36+'Stress Tests'!K$50/'Stress Tests'!K$53</x:f>
        <x:v>2480201.1135623953</x:v>
      </x:c>
      <x:c r="M126" s="50" t="n">
        <x:f>PERCENTILE(MC_Paths_Base!$L$5:$L$504,0.95)/'Monte Carlo'!L$31+'Monte Carlo'!L$36+'Stress Tests'!L$50/'Stress Tests'!L$53</x:f>
        <x:v>2490794.501448346</x:v>
      </x:c>
      <x:c r="N126" s="50" t="n">
        <x:f>PERCENTILE(MC_Paths_Base!$M$5:$M$504,0.95)/'Monte Carlo'!M$31+'Monte Carlo'!M$36+'Stress Tests'!M$50/'Stress Tests'!M$53</x:f>
        <x:v>2742430.3726740363</x:v>
      </x:c>
      <x:c r="O126" s="50" t="n">
        <x:f>PERCENTILE(MC_Paths_Base!$N$5:$N$504,0.95)/'Monte Carlo'!N$31+'Monte Carlo'!N$36+'Stress Tests'!N$50/'Stress Tests'!N$53</x:f>
        <x:v>2976689.801106297</x:v>
      </x:c>
      <x:c r="P126" s="50" t="n">
        <x:f>PERCENTILE(MC_Paths_Base!$O$5:$O$504,0.95)/'Monte Carlo'!O$31+'Monte Carlo'!O$36+'Stress Tests'!O$50/'Stress Tests'!O$53</x:f>
        <x:v>3207578.6588904997</x:v>
      </x:c>
      <x:c r="Q126" s="50" t="n">
        <x:f>PERCENTILE(MC_Paths_Base!$P$5:$P$504,0.95)/'Monte Carlo'!P$31+'Monte Carlo'!P$36+'Stress Tests'!P$50/'Stress Tests'!P$53</x:f>
        <x:v>3160064.729413882</x:v>
      </x:c>
      <x:c r="R126" s="50" t="n">
        <x:f>PERCENTILE(MC_Paths_Base!$Q$5:$Q$504,0.95)/'Monte Carlo'!Q$31+'Monte Carlo'!Q$36+'Stress Tests'!Q$50/'Stress Tests'!Q$53</x:f>
        <x:v>3536032.526294381</x:v>
      </x:c>
      <x:c r="S126" s="50" t="n">
        <x:f>PERCENTILE(MC_Paths_Base!$R$5:$R$504,0.95)/'Monte Carlo'!R$31+'Monte Carlo'!R$36+'Stress Tests'!R$50/'Stress Tests'!R$53</x:f>
        <x:v>4018748.657073957</x:v>
      </x:c>
      <x:c r="T126" s="50" t="n">
        <x:f>PERCENTILE(MC_Paths_Base!$S$5:$S$504,0.95)/'Monte Carlo'!S$31+'Monte Carlo'!S$36+'Stress Tests'!S$50/'Stress Tests'!S$53</x:f>
        <x:v>4156327.2184416982</x:v>
      </x:c>
      <x:c r="U126" s="50" t="n">
        <x:f>PERCENTILE(MC_Paths_Base!$T$5:$T$504,0.95)/'Monte Carlo'!T$31+'Monte Carlo'!T$36+'Stress Tests'!T$50/'Stress Tests'!T$53</x:f>
        <x:v>4574034.1994710285</x:v>
      </x:c>
      <x:c r="V126" s="50" t="n">
        <x:f>PERCENTILE(MC_Paths_Base!$U$5:$U$504,0.95)/'Monte Carlo'!U$31+'Monte Carlo'!U$36+'Stress Tests'!U$50/'Stress Tests'!U$53</x:f>
        <x:v>4577513.622167031</x:v>
      </x:c>
      <x:c r="W126" s="50" t="n">
        <x:f>PERCENTILE(MC_Paths_Base!$V$5:$V$504,0.95)/'Monte Carlo'!V$31+'Monte Carlo'!V$36+'Stress Tests'!V$50/'Stress Tests'!V$53</x:f>
        <x:v>5029658.786035844</x:v>
      </x:c>
      <x:c r="X126" s="50" t="n">
        <x:f>PERCENTILE(MC_Paths_Base!$W$5:$W$504,0.95)/'Monte Carlo'!W$31+'Monte Carlo'!W$36+'Stress Tests'!W$50/'Stress Tests'!W$53</x:f>
        <x:v>5103660.228504547</x:v>
      </x:c>
      <x:c r="Y126" s="50" t="n">
        <x:f>PERCENTILE(MC_Paths_Base!$X$5:$X$504,0.95)/'Monte Carlo'!X$31+'Monte Carlo'!X$36+'Stress Tests'!X$50/'Stress Tests'!X$53</x:f>
        <x:v>5423854.735743312</x:v>
      </x:c>
      <x:c r="Z126" s="50" t="n">
        <x:f>PERCENTILE(MC_Paths_Base!$Y$5:$Y$504,0.95)/'Monte Carlo'!Y$31+'Monte Carlo'!Y$36+'Stress Tests'!Y$50/'Stress Tests'!Y$53</x:f>
        <x:v>5541845.282416946</x:v>
      </x:c>
      <x:c r="AA126" s="50" t="n">
        <x:f>PERCENTILE(MC_Paths_Base!$Z$5:$Z$504,0.95)/'Monte Carlo'!Z$31+'Monte Carlo'!Z$36+'Stress Tests'!Z$50/'Stress Tests'!Z$53</x:f>
        <x:v>5682670.625031721</x:v>
      </x:c>
      <x:c r="AB126" s="50" t="n">
        <x:f>PERCENTILE(MC_Paths_Base!$AA$5:$AA$504,0.95)/'Monte Carlo'!AA$31+'Monte Carlo'!AA$36+'Stress Tests'!AA$50/'Stress Tests'!AA$53</x:f>
        <x:v>5993341.070851918</x:v>
      </x:c>
      <x:c r="AC126" s="50" t="n">
        <x:f>PERCENTILE(MC_Paths_Base!$AB$5:$AB$504,0.95)/'Monte Carlo'!AB$31+'Monte Carlo'!AB$36+'Stress Tests'!AB$50/'Stress Tests'!AB$53</x:f>
        <x:v>6425822.909472589</x:v>
      </x:c>
      <x:c r="AD126" s="50" t="n">
        <x:f>PERCENTILE(MC_Paths_Base!$AC$5:$AC$504,0.95)/'Monte Carlo'!AC$31+'Monte Carlo'!AC$36+'Stress Tests'!AC$50/'Stress Tests'!AC$53</x:f>
        <x:v>6962797.010982025</x:v>
      </x:c>
      <x:c r="AE126" s="50" t="n">
        <x:f>PERCENTILE(MC_Paths_Base!$AD$5:$AD$504,0.95)/'Monte Carlo'!AD$31+'Monte Carlo'!AD$36+'Stress Tests'!AD$50/'Stress Tests'!AD$53</x:f>
        <x:v>7195823.379993144</x:v>
      </x:c>
      <x:c r="AF126" s="50" t="n">
        <x:f>PERCENTILE(MC_Paths_Base!$AE$5:$AE$504,0.95)/'Monte Carlo'!AE$31+'Monte Carlo'!AE$36+'Stress Tests'!AE$50/'Stress Tests'!AE$53</x:f>
        <x:v>7617276.31829027</x:v>
      </x:c>
      <x:c r="AG126" s="50" t="n">
        <x:f>PERCENTILE(MC_Paths_Base!$AF$5:$AF$504,0.95)/'Monte Carlo'!AF$31+'Monte Carlo'!AF$36+'Stress Tests'!AF$50/'Stress Tests'!AF$53</x:f>
        <x:v>7675813.403519783</x:v>
      </x:c>
      <x:c r="AJ126" t="n">
        <x:f>MIN(MC_Paths_Base!B126:AF126)</x:f>
        <x:v>837600.1719894495</x:v>
      </x:c>
      <x:c r="AK126" t="n">
        <x:f>MIN(MC_Paths_Base!B126+'Monte Carlo'!$B$32,MC_Paths_Base!C126+'Monte Carlo'!$C$32,MC_Paths_Base!D126+'Monte Carlo'!$D$32,MC_Paths_Base!E126+'Monte Carlo'!$E$32,MC_Paths_Base!F126+'Monte Carlo'!$F$32,MC_Paths_Base!G126+'Monte Carlo'!$G$32,MC_Paths_Base!H126+'Monte Carlo'!$H$32,MC_Paths_Base!I126+'Monte Carlo'!$I$32,MC_Paths_Base!J126+'Monte Carlo'!$J$32,MC_Paths_Base!K126+'Monte Carlo'!$K$32,MC_Paths_Base!L126+'Monte Carlo'!$L$32,MC_Paths_Base!M126+'Monte Carlo'!$M$32,MC_Paths_Base!N126+'Monte Carlo'!$N$32,MC_Paths_Base!O126+'Monte Carlo'!$O$32,MC_Paths_Base!P126+'Monte Carlo'!$P$32,MC_Paths_Base!Q126+'Monte Carlo'!$Q$32,MC_Paths_Base!R126+'Monte Carlo'!$R$32,MC_Paths_Base!S126+'Monte Carlo'!$S$32,MC_Paths_Base!T126+'Monte Carlo'!$T$32,MC_Paths_Base!U126+'Monte Carlo'!$U$32,MC_Paths_Base!V126+'Monte Carlo'!$V$32,MC_Paths_Base!W126+'Monte Carlo'!$W$32,MC_Paths_Base!X126+'Monte Carlo'!$X$32,MC_Paths_Base!Y126+'Monte Carlo'!$Y$32,MC_Paths_Base!Z126+'Monte Carlo'!$Z$32,MC_Paths_Base!AA126+'Monte Carlo'!$AA$32,MC_Paths_Base!AB126+'Monte Carlo'!$AB$32,MC_Paths_Base!AC126+'Monte Carlo'!$AC$32,MC_Paths_Base!AD126+'Monte Carlo'!$AD$32,MC_Paths_Base!AE126+'Monte Carlo'!$AE$32,MC_Paths_Base!AF126+'Monte Carlo'!$AF$32)</x:f>
        <x:v>636427.5116578508</x:v>
      </x:c>
      <x:c r="AL126" t="n">
        <x:f>MIN(MC_Paths_Base!B126+'Monte Carlo'!$B$34,MC_Paths_Base!C126+'Monte Carlo'!$C$34,MC_Paths_Base!D126+'Monte Carlo'!$D$34,MC_Paths_Base!E126+'Monte Carlo'!$E$34,MC_Paths_Base!F126+'Monte Carlo'!$F$34,MC_Paths_Base!G126+'Monte Carlo'!$G$34,MC_Paths_Base!H126+'Monte Carlo'!$H$34,MC_Paths_Base!I126+'Monte Carlo'!$I$34,MC_Paths_Base!J126+'Monte Carlo'!$J$34,MC_Paths_Base!K126+'Monte Carlo'!$K$34,MC_Paths_Base!L126+'Monte Carlo'!$L$34,MC_Paths_Base!M126+'Monte Carlo'!$M$34,MC_Paths_Base!N126+'Monte Carlo'!$N$34,MC_Paths_Base!O126+'Monte Carlo'!$O$34,MC_Paths_Base!P126+'Monte Carlo'!$P$34,MC_Paths_Base!Q126+'Monte Carlo'!$Q$34,MC_Paths_Base!R126+'Monte Carlo'!$R$34,MC_Paths_Base!S126+'Monte Carlo'!$S$34,MC_Paths_Base!T126+'Monte Carlo'!$T$34,MC_Paths_Base!U126+'Monte Carlo'!$U$34,MC_Paths_Base!V126+'Monte Carlo'!$V$34,MC_Paths_Base!W126+'Monte Carlo'!$W$34,MC_Paths_Base!X126+'Monte Carlo'!$X$34,MC_Paths_Base!Y126+'Monte Carlo'!$Y$34,MC_Paths_Base!Z126+'Monte Carlo'!$Z$34,MC_Paths_Base!AA126+'Monte Carlo'!$AA$34,MC_Paths_Base!AB126+'Monte Carlo'!$AB$34,MC_Paths_Base!AC126+'Monte Carlo'!$AC$34,MC_Paths_Base!AD126+'Monte Carlo'!$AD$34,MC_Paths_Base!AE126+'Monte Carlo'!$AE$34,MC_Paths_Base!AF126+'Monte Carlo'!$AF$34)</x:f>
        <x:v>208740.89049495012</x:v>
      </x:c>
      <x:c r="AM126" t="n">
        <x:f>MIN(MC_Paths_Base!B126+'Monte Carlo'!$B$35,MC_Paths_Base!C126+'Monte Carlo'!$C$35,MC_Paths_Base!D126+'Monte Carlo'!$D$35,MC_Paths_Base!E126+'Monte Carlo'!$E$35,MC_Paths_Base!F126+'Monte Carlo'!$F$35,MC_Paths_Base!G126+'Monte Carlo'!$G$35,MC_Paths_Base!H126+'Monte Carlo'!$H$35,MC_Paths_Base!I126+'Monte Carlo'!$I$35,MC_Paths_Base!J126+'Monte Carlo'!$J$35,MC_Paths_Base!K126+'Monte Carlo'!$K$35,MC_Paths_Base!L126+'Monte Carlo'!$L$35,MC_Paths_Base!M126+'Monte Carlo'!$M$35,MC_Paths_Base!N126+'Monte Carlo'!$N$35,MC_Paths_Base!O126+'Monte Carlo'!$O$35,MC_Paths_Base!P126+'Monte Carlo'!$P$35,MC_Paths_Base!Q126+'Monte Carlo'!$Q$35,MC_Paths_Base!R126+'Monte Carlo'!$R$35,MC_Paths_Base!S126+'Monte Carlo'!$S$35,MC_Paths_Base!T126+'Monte Carlo'!$T$35,MC_Paths_Base!U126+'Monte Carlo'!$U$35,MC_Paths_Base!V126+'Monte Carlo'!$V$35,MC_Paths_Base!W126+'Monte Carlo'!$W$35,MC_Paths_Base!X126+'Monte Carlo'!$X$35,MC_Paths_Base!Y126+'Monte Carlo'!$Y$35,MC_Paths_Base!Z126+'Monte Carlo'!$Z$35,MC_Paths_Base!AA126+'Monte Carlo'!$AA$35,MC_Paths_Base!AB126+'Monte Carlo'!$AB$35,MC_Paths_Base!AC126+'Monte Carlo'!$AC$35,MC_Paths_Base!AD126+'Monte Carlo'!$AD$35,MC_Paths_Base!AE126+'Monte Carlo'!$AE$35,MC_Paths_Base!AF126+'Monte Carlo'!$AF$35)</x:f>
        <x:v>214240.16187104676</x:v>
      </x:c>
    </x:row>
    <x:row r="127">
      <x:c r="A127" t="s">
        <x:v>982</x:v>
      </x:c>
      <x:c r="B127" t="s">
        <x:v>126</x:v>
      </x:c>
      <x:c r="C127" s="50" t="n">
        <x:f>PERCENTILE(MC_Paths_Base!$B$5:$B$504,0.05)/'Monte Carlo'!B$31+'Monte Carlo'!B$37+'Stress Tests'!B$50/'Stress Tests'!B$53</x:f>
        <x:v>1210625</x:v>
      </x:c>
      <x:c r="D127" s="50" t="n">
        <x:f>PERCENTILE(MC_Paths_Base!$C$5:$C$504,0.05)/'Monte Carlo'!C$31+'Monte Carlo'!C$37+'Stress Tests'!C$50/'Stress Tests'!C$53</x:f>
        <x:v>499974.6623163867</x:v>
      </x:c>
      <x:c r="E127" s="50" t="n">
        <x:f>PERCENTILE(MC_Paths_Base!$D$5:$D$504,0.05)/'Monte Carlo'!D$31+'Monte Carlo'!D$37+'Stress Tests'!D$50/'Stress Tests'!D$53</x:f>
        <x:v>440430.9640503891</x:v>
      </x:c>
      <x:c r="F127" s="50" t="n">
        <x:f>PERCENTILE(MC_Paths_Base!$E$5:$E$504,0.05)/'Monte Carlo'!E$31+'Monte Carlo'!E$37+'Stress Tests'!E$50/'Stress Tests'!E$53</x:f>
        <x:v>381403.67221472494</x:v>
      </x:c>
      <x:c r="G127" s="50" t="n">
        <x:f>PERCENTILE(MC_Paths_Base!$F$5:$F$504,0.05)/'Monte Carlo'!F$31+'Monte Carlo'!F$37+'Stress Tests'!F$50/'Stress Tests'!F$53</x:f>
        <x:v>365732.9573212729</x:v>
      </x:c>
      <x:c r="H127" s="50" t="n">
        <x:f>PERCENTILE(MC_Paths_Base!$G$5:$G$504,0.05)/'Monte Carlo'!G$31+'Monte Carlo'!G$37+'Stress Tests'!G$50/'Stress Tests'!G$53</x:f>
        <x:v>324849.9563717812</x:v>
      </x:c>
      <x:c r="I127" s="50" t="n">
        <x:f>PERCENTILE(MC_Paths_Base!$H$5:$H$504,0.05)/'Monte Carlo'!H$31+'Monte Carlo'!H$37+'Stress Tests'!H$50/'Stress Tests'!H$53</x:f>
        <x:v>271496.5577418001</x:v>
      </x:c>
      <x:c r="J127" s="50" t="n">
        <x:f>PERCENTILE(MC_Paths_Base!$I$5:$I$504,0.05)/'Monte Carlo'!I$31+'Monte Carlo'!I$37+'Stress Tests'!I$50/'Stress Tests'!I$53</x:f>
        <x:v>259762.0219915757</x:v>
      </x:c>
      <x:c r="K127" s="50" t="n">
        <x:f>PERCENTILE(MC_Paths_Base!$J$5:$J$504,0.05)/'Monte Carlo'!J$31+'Monte Carlo'!J$37+'Stress Tests'!J$50/'Stress Tests'!J$53</x:f>
        <x:v>265859.2558679872</x:v>
      </x:c>
      <x:c r="L127" s="50" t="n">
        <x:f>PERCENTILE(MC_Paths_Base!$K$5:$K$504,0.05)/'Monte Carlo'!K$31+'Monte Carlo'!K$37+'Stress Tests'!K$50/'Stress Tests'!K$53</x:f>
        <x:v>273597.9930868831</x:v>
      </x:c>
      <x:c r="M127" s="50" t="n">
        <x:f>PERCENTILE(MC_Paths_Base!$L$5:$L$504,0.05)/'Monte Carlo'!L$31+'Monte Carlo'!L$37+'Stress Tests'!L$50/'Stress Tests'!L$53</x:f>
        <x:v>257993.61254538764</x:v>
      </x:c>
      <x:c r="N127" s="50" t="n">
        <x:f>PERCENTILE(MC_Paths_Base!$M$5:$M$504,0.05)/'Monte Carlo'!M$31+'Monte Carlo'!M$37+'Stress Tests'!M$50/'Stress Tests'!M$53</x:f>
        <x:v>252299.46857550732</x:v>
      </x:c>
      <x:c r="O127" s="50" t="n">
        <x:f>PERCENTILE(MC_Paths_Base!$N$5:$N$504,0.05)/'Monte Carlo'!N$31+'Monte Carlo'!N$37+'Stress Tests'!N$50/'Stress Tests'!N$53</x:f>
        <x:v>195288.51271930398</x:v>
      </x:c>
      <x:c r="P127" s="50" t="n">
        <x:f>PERCENTILE(MC_Paths_Base!$O$5:$O$504,0.05)/'Monte Carlo'!O$31+'Monte Carlo'!O$37+'Stress Tests'!O$50/'Stress Tests'!O$53</x:f>
        <x:v>206906.27429647022</x:v>
      </x:c>
      <x:c r="Q127" s="50" t="n">
        <x:f>PERCENTILE(MC_Paths_Base!$P$5:$P$504,0.05)/'Monte Carlo'!P$31+'Monte Carlo'!P$37+'Stress Tests'!P$50/'Stress Tests'!P$53</x:f>
        <x:v>179044.0740481186</x:v>
      </x:c>
      <x:c r="R127" s="50" t="n">
        <x:f>PERCENTILE(MC_Paths_Base!$Q$5:$Q$504,0.05)/'Monte Carlo'!Q$31+'Monte Carlo'!Q$37+'Stress Tests'!Q$50/'Stress Tests'!Q$53</x:f>
        <x:v>166574.67831283354</x:v>
      </x:c>
      <x:c r="S127" s="50" t="n">
        <x:f>PERCENTILE(MC_Paths_Base!$R$5:$R$504,0.05)/'Monte Carlo'!R$31+'Monte Carlo'!R$37+'Stress Tests'!R$50/'Stress Tests'!R$53</x:f>
        <x:v>151804.53707271983</x:v>
      </x:c>
      <x:c r="T127" s="50" t="n">
        <x:f>PERCENTILE(MC_Paths_Base!$S$5:$S$504,0.05)/'Monte Carlo'!S$31+'Monte Carlo'!S$37+'Stress Tests'!S$50/'Stress Tests'!S$53</x:f>
        <x:v>164558.99353746424</x:v>
      </x:c>
      <x:c r="U127" s="50" t="n">
        <x:f>PERCENTILE(MC_Paths_Base!$T$5:$T$504,0.05)/'Monte Carlo'!T$31+'Monte Carlo'!T$37+'Stress Tests'!T$50/'Stress Tests'!T$53</x:f>
        <x:v>146772.69194202722</x:v>
      </x:c>
      <x:c r="V127" s="50" t="n">
        <x:f>PERCENTILE(MC_Paths_Base!$U$5:$U$504,0.05)/'Monte Carlo'!U$31+'Monte Carlo'!U$37+'Stress Tests'!U$50/'Stress Tests'!U$53</x:f>
        <x:v>145129.01961026632</x:v>
      </x:c>
      <x:c r="W127" s="50" t="n">
        <x:f>PERCENTILE(MC_Paths_Base!$V$5:$V$504,0.05)/'Monte Carlo'!V$31+'Monte Carlo'!V$37+'Stress Tests'!V$50/'Stress Tests'!V$53</x:f>
        <x:v>109985.92566393089</x:v>
      </x:c>
      <x:c r="X127" s="50" t="n">
        <x:f>PERCENTILE(MC_Paths_Base!$W$5:$W$504,0.05)/'Monte Carlo'!W$31+'Monte Carlo'!W$37+'Stress Tests'!W$50/'Stress Tests'!W$53</x:f>
        <x:v>127122.54866335675</x:v>
      </x:c>
      <x:c r="Y127" s="50" t="n">
        <x:f>PERCENTILE(MC_Paths_Base!$X$5:$X$504,0.05)/'Monte Carlo'!X$31+'Monte Carlo'!X$37+'Stress Tests'!X$50/'Stress Tests'!X$53</x:f>
        <x:v>111824.43679141329</x:v>
      </x:c>
      <x:c r="Z127" s="50" t="n">
        <x:f>PERCENTILE(MC_Paths_Base!$Y$5:$Y$504,0.05)/'Monte Carlo'!Y$31+'Monte Carlo'!Y$37+'Stress Tests'!Y$50/'Stress Tests'!Y$53</x:f>
        <x:v>134553.63265934144</x:v>
      </x:c>
      <x:c r="AA127" s="50" t="n">
        <x:f>PERCENTILE(MC_Paths_Base!$Z$5:$Z$504,0.05)/'Monte Carlo'!Z$31+'Monte Carlo'!Z$37+'Stress Tests'!Z$50/'Stress Tests'!Z$53</x:f>
        <x:v>109326.54802307748</x:v>
      </x:c>
      <x:c r="AB127" s="50" t="n">
        <x:f>PERCENTILE(MC_Paths_Base!$AA$5:$AA$504,0.05)/'Monte Carlo'!AA$31+'Monte Carlo'!AA$37+'Stress Tests'!AA$50/'Stress Tests'!AA$53</x:f>
        <x:v>110772.83653552574</x:v>
      </x:c>
      <x:c r="AC127" s="50" t="n">
        <x:f>PERCENTILE(MC_Paths_Base!$AB$5:$AB$504,0.05)/'Monte Carlo'!AB$31+'Monte Carlo'!AB$37+'Stress Tests'!AB$50/'Stress Tests'!AB$53</x:f>
        <x:v>135430.06723385677</x:v>
      </x:c>
      <x:c r="AD127" s="50" t="n">
        <x:f>PERCENTILE(MC_Paths_Base!$AC$5:$AC$504,0.05)/'Monte Carlo'!AC$31+'Monte Carlo'!AC$37+'Stress Tests'!AC$50/'Stress Tests'!AC$53</x:f>
        <x:v>126599.45334717387</x:v>
      </x:c>
      <x:c r="AE127" s="50" t="n">
        <x:f>PERCENTILE(MC_Paths_Base!$AD$5:$AD$504,0.05)/'Monte Carlo'!AD$31+'Monte Carlo'!AD$37+'Stress Tests'!AD$50/'Stress Tests'!AD$53</x:f>
        <x:v>152637.17047185777</x:v>
      </x:c>
      <x:c r="AF127" s="50" t="n">
        <x:f>PERCENTILE(MC_Paths_Base!$AE$5:$AE$504,0.05)/'Monte Carlo'!AE$31+'Monte Carlo'!AE$37+'Stress Tests'!AE$50/'Stress Tests'!AE$53</x:f>
        <x:v>132835.98833709146</x:v>
      </x:c>
      <x:c r="AG127" s="50" t="n">
        <x:f>PERCENTILE(MC_Paths_Base!$AF$5:$AF$504,0.05)/'Monte Carlo'!AF$31+'Monte Carlo'!AF$37+'Stress Tests'!AF$50/'Stress Tests'!AF$53</x:f>
        <x:v>117094.81058601022</x:v>
      </x:c>
      <x:c r="AJ127" t="n">
        <x:f>MIN(MC_Paths_Base!B127:AF127)</x:f>
        <x:v>898420.9179039855</x:v>
      </x:c>
      <x:c r="AK127" t="n">
        <x:f>MIN(MC_Paths_Base!B127+'Monte Carlo'!$B$32,MC_Paths_Base!C127+'Monte Carlo'!$C$32,MC_Paths_Base!D127+'Monte Carlo'!$D$32,MC_Paths_Base!E127+'Monte Carlo'!$E$32,MC_Paths_Base!F127+'Monte Carlo'!$F$32,MC_Paths_Base!G127+'Monte Carlo'!$G$32,MC_Paths_Base!H127+'Monte Carlo'!$H$32,MC_Paths_Base!I127+'Monte Carlo'!$I$32,MC_Paths_Base!J127+'Monte Carlo'!$J$32,MC_Paths_Base!K127+'Monte Carlo'!$K$32,MC_Paths_Base!L127+'Monte Carlo'!$L$32,MC_Paths_Base!M127+'Monte Carlo'!$M$32,MC_Paths_Base!N127+'Monte Carlo'!$N$32,MC_Paths_Base!O127+'Monte Carlo'!$O$32,MC_Paths_Base!P127+'Monte Carlo'!$P$32,MC_Paths_Base!Q127+'Monte Carlo'!$Q$32,MC_Paths_Base!R127+'Monte Carlo'!$R$32,MC_Paths_Base!S127+'Monte Carlo'!$S$32,MC_Paths_Base!T127+'Monte Carlo'!$T$32,MC_Paths_Base!U127+'Monte Carlo'!$U$32,MC_Paths_Base!V127+'Monte Carlo'!$V$32,MC_Paths_Base!W127+'Monte Carlo'!$W$32,MC_Paths_Base!X127+'Monte Carlo'!$X$32,MC_Paths_Base!Y127+'Monte Carlo'!$Y$32,MC_Paths_Base!Z127+'Monte Carlo'!$Z$32,MC_Paths_Base!AA127+'Monte Carlo'!$AA$32,MC_Paths_Base!AB127+'Monte Carlo'!$AB$32,MC_Paths_Base!AC127+'Monte Carlo'!$AC$32,MC_Paths_Base!AD127+'Monte Carlo'!$AD$32,MC_Paths_Base!AE127+'Monte Carlo'!$AE$32,MC_Paths_Base!AF127+'Monte Carlo'!$AF$32)</x:f>
        <x:v>694091.0314773169</x:v>
      </x:c>
      <x:c r="AL127" t="n">
        <x:f>MIN(MC_Paths_Base!B127+'Monte Carlo'!$B$34,MC_Paths_Base!C127+'Monte Carlo'!$C$34,MC_Paths_Base!D127+'Monte Carlo'!$D$34,MC_Paths_Base!E127+'Monte Carlo'!$E$34,MC_Paths_Base!F127+'Monte Carlo'!$F$34,MC_Paths_Base!G127+'Monte Carlo'!$G$34,MC_Paths_Base!H127+'Monte Carlo'!$H$34,MC_Paths_Base!I127+'Monte Carlo'!$I$34,MC_Paths_Base!J127+'Monte Carlo'!$J$34,MC_Paths_Base!K127+'Monte Carlo'!$K$34,MC_Paths_Base!L127+'Monte Carlo'!$L$34,MC_Paths_Base!M127+'Monte Carlo'!$M$34,MC_Paths_Base!N127+'Monte Carlo'!$N$34,MC_Paths_Base!O127+'Monte Carlo'!$O$34,MC_Paths_Base!P127+'Monte Carlo'!$P$34,MC_Paths_Base!Q127+'Monte Carlo'!$Q$34,MC_Paths_Base!R127+'Monte Carlo'!$R$34,MC_Paths_Base!S127+'Monte Carlo'!$S$34,MC_Paths_Base!T127+'Monte Carlo'!$T$34,MC_Paths_Base!U127+'Monte Carlo'!$U$34,MC_Paths_Base!V127+'Monte Carlo'!$V$34,MC_Paths_Base!W127+'Monte Carlo'!$W$34,MC_Paths_Base!X127+'Monte Carlo'!$X$34,MC_Paths_Base!Y127+'Monte Carlo'!$Y$34,MC_Paths_Base!Z127+'Monte Carlo'!$Z$34,MC_Paths_Base!AA127+'Monte Carlo'!$AA$34,MC_Paths_Base!AB127+'Monte Carlo'!$AB$34,MC_Paths_Base!AC127+'Monte Carlo'!$AC$34,MC_Paths_Base!AD127+'Monte Carlo'!$AD$34,MC_Paths_Base!AE127+'Monte Carlo'!$AE$34,MC_Paths_Base!AF127+'Monte Carlo'!$AF$34)</x:f>
        <x:v>-387733.610095029</x:v>
      </x:c>
      <x:c r="AM127" t="n">
        <x:f>MIN(MC_Paths_Base!B127+'Monte Carlo'!$B$35,MC_Paths_Base!C127+'Monte Carlo'!$C$35,MC_Paths_Base!D127+'Monte Carlo'!$D$35,MC_Paths_Base!E127+'Monte Carlo'!$E$35,MC_Paths_Base!F127+'Monte Carlo'!$F$35,MC_Paths_Base!G127+'Monte Carlo'!$G$35,MC_Paths_Base!H127+'Monte Carlo'!$H$35,MC_Paths_Base!I127+'Monte Carlo'!$I$35,MC_Paths_Base!J127+'Monte Carlo'!$J$35,MC_Paths_Base!K127+'Monte Carlo'!$K$35,MC_Paths_Base!L127+'Monte Carlo'!$L$35,MC_Paths_Base!M127+'Monte Carlo'!$M$35,MC_Paths_Base!N127+'Monte Carlo'!$N$35,MC_Paths_Base!O127+'Monte Carlo'!$O$35,MC_Paths_Base!P127+'Monte Carlo'!$P$35,MC_Paths_Base!Q127+'Monte Carlo'!$Q$35,MC_Paths_Base!R127+'Monte Carlo'!$R$35,MC_Paths_Base!S127+'Monte Carlo'!$S$35,MC_Paths_Base!T127+'Monte Carlo'!$T$35,MC_Paths_Base!U127+'Monte Carlo'!$U$35,MC_Paths_Base!V127+'Monte Carlo'!$V$35,MC_Paths_Base!W127+'Monte Carlo'!$W$35,MC_Paths_Base!X127+'Monte Carlo'!$X$35,MC_Paths_Base!Y127+'Monte Carlo'!$Y$35,MC_Paths_Base!Z127+'Monte Carlo'!$Z$35,MC_Paths_Base!AA127+'Monte Carlo'!$AA$35,MC_Paths_Base!AB127+'Monte Carlo'!$AB$35,MC_Paths_Base!AC127+'Monte Carlo'!$AC$35,MC_Paths_Base!AD127+'Monte Carlo'!$AD$35,MC_Paths_Base!AE127+'Monte Carlo'!$AE$35,MC_Paths_Base!AF127+'Monte Carlo'!$AF$35)</x:f>
        <x:v>-254084.00930085988</x:v>
      </x:c>
    </x:row>
    <x:row r="128">
      <x:c r="A128" t="s">
        <x:v>982</x:v>
      </x:c>
      <x:c r="B128" t="s">
        <x:v>130</x:v>
      </x:c>
      <x:c r="C128" s="50" t="n">
        <x:f>PERCENTILE(MC_Paths_Base!$B$5:$B$504,0.1)/'Monte Carlo'!B$31+'Monte Carlo'!B$37+'Stress Tests'!B$50/'Stress Tests'!B$53</x:f>
        <x:v>1210625</x:v>
      </x:c>
      <x:c r="D128" s="50" t="n">
        <x:f>PERCENTILE(MC_Paths_Base!$C$5:$C$504,0.1)/'Monte Carlo'!C$31+'Monte Carlo'!C$37+'Stress Tests'!C$50/'Stress Tests'!C$53</x:f>
        <x:v>547058.6894404303</x:v>
      </x:c>
      <x:c r="E128" s="50" t="n">
        <x:f>PERCENTILE(MC_Paths_Base!$D$5:$D$504,0.1)/'Monte Carlo'!D$31+'Monte Carlo'!D$37+'Stress Tests'!D$50/'Stress Tests'!D$53</x:f>
        <x:v>507674.1837390881</x:v>
      </x:c>
      <x:c r="F128" s="50" t="n">
        <x:f>PERCENTILE(MC_Paths_Base!$E$5:$E$504,0.1)/'Monte Carlo'!E$31+'Monte Carlo'!E$37+'Stress Tests'!E$50/'Stress Tests'!E$53</x:f>
        <x:v>468756.547283284</x:v>
      </x:c>
      <x:c r="G128" s="50" t="n">
        <x:f>PERCENTILE(MC_Paths_Base!$F$5:$F$504,0.1)/'Monte Carlo'!F$31+'Monte Carlo'!F$37+'Stress Tests'!F$50/'Stress Tests'!F$53</x:f>
        <x:v>443519.5460972351</x:v>
      </x:c>
      <x:c r="H128" s="50" t="n">
        <x:f>PERCENTILE(MC_Paths_Base!$G$5:$G$504,0.1)/'Monte Carlo'!G$31+'Monte Carlo'!G$37+'Stress Tests'!G$50/'Stress Tests'!G$53</x:f>
        <x:v>381292.3233063007</x:v>
      </x:c>
      <x:c r="I128" s="50" t="n">
        <x:f>PERCENTILE(MC_Paths_Base!$H$5:$H$504,0.1)/'Monte Carlo'!H$31+'Monte Carlo'!H$37+'Stress Tests'!H$50/'Stress Tests'!H$53</x:f>
        <x:v>364276.78635630175</x:v>
      </x:c>
      <x:c r="J128" s="50" t="n">
        <x:f>PERCENTILE(MC_Paths_Base!$I$5:$I$504,0.1)/'Monte Carlo'!I$31+'Monte Carlo'!I$37+'Stress Tests'!I$50/'Stress Tests'!I$53</x:f>
        <x:v>339028.2917210524</x:v>
      </x:c>
      <x:c r="K128" s="50" t="n">
        <x:f>PERCENTILE(MC_Paths_Base!$J$5:$J$504,0.1)/'Monte Carlo'!J$31+'Monte Carlo'!J$37+'Stress Tests'!J$50/'Stress Tests'!J$53</x:f>
        <x:v>341526.1017897512</x:v>
      </x:c>
      <x:c r="L128" s="50" t="n">
        <x:f>PERCENTILE(MC_Paths_Base!$K$5:$K$504,0.1)/'Monte Carlo'!K$31+'Monte Carlo'!K$37+'Stress Tests'!K$50/'Stress Tests'!K$53</x:f>
        <x:v>349716.1391592341</x:v>
      </x:c>
      <x:c r="M128" s="50" t="n">
        <x:f>PERCENTILE(MC_Paths_Base!$L$5:$L$504,0.1)/'Monte Carlo'!L$31+'Monte Carlo'!L$37+'Stress Tests'!L$50/'Stress Tests'!L$53</x:f>
        <x:v>339614.6656579661</x:v>
      </x:c>
      <x:c r="N128" s="50" t="n">
        <x:f>PERCENTILE(MC_Paths_Base!$M$5:$M$504,0.1)/'Monte Carlo'!M$31+'Monte Carlo'!M$37+'Stress Tests'!M$50/'Stress Tests'!M$53</x:f>
        <x:v>341610.3887550188</x:v>
      </x:c>
      <x:c r="O128" s="50" t="n">
        <x:f>PERCENTILE(MC_Paths_Base!$N$5:$N$504,0.1)/'Monte Carlo'!N$31+'Monte Carlo'!N$37+'Stress Tests'!N$50/'Stress Tests'!N$53</x:f>
        <x:v>316237.6987003372</x:v>
      </x:c>
      <x:c r="P128" s="50" t="n">
        <x:f>PERCENTILE(MC_Paths_Base!$O$5:$O$504,0.1)/'Monte Carlo'!O$31+'Monte Carlo'!O$37+'Stress Tests'!O$50/'Stress Tests'!O$53</x:f>
        <x:v>298438.89564521227</x:v>
      </x:c>
      <x:c r="Q128" s="50" t="n">
        <x:f>PERCENTILE(MC_Paths_Base!$P$5:$P$504,0.1)/'Monte Carlo'!P$31+'Monte Carlo'!P$37+'Stress Tests'!P$50/'Stress Tests'!P$53</x:f>
        <x:v>330217.6252619811</x:v>
      </x:c>
      <x:c r="R128" s="50" t="n">
        <x:f>PERCENTILE(MC_Paths_Base!$Q$5:$Q$504,0.1)/'Monte Carlo'!Q$31+'Monte Carlo'!Q$37+'Stress Tests'!Q$50/'Stress Tests'!Q$53</x:f>
        <x:v>295682.1452888809</x:v>
      </x:c>
      <x:c r="S128" s="50" t="n">
        <x:f>PERCENTILE(MC_Paths_Base!$R$5:$R$504,0.1)/'Monte Carlo'!R$31+'Monte Carlo'!R$37+'Stress Tests'!R$50/'Stress Tests'!R$53</x:f>
        <x:v>271617.7768711881</x:v>
      </x:c>
      <x:c r="T128" s="50" t="n">
        <x:f>PERCENTILE(MC_Paths_Base!$S$5:$S$504,0.1)/'Monte Carlo'!S$31+'Monte Carlo'!S$37+'Stress Tests'!S$50/'Stress Tests'!S$53</x:f>
        <x:v>274210.02220507263</x:v>
      </x:c>
      <x:c r="U128" s="50" t="n">
        <x:f>PERCENTILE(MC_Paths_Base!$T$5:$T$504,0.1)/'Monte Carlo'!T$31+'Monte Carlo'!T$37+'Stress Tests'!T$50/'Stress Tests'!T$53</x:f>
        <x:v>275664.6789721921</x:v>
      </x:c>
      <x:c r="V128" s="50" t="n">
        <x:f>PERCENTILE(MC_Paths_Base!$U$5:$U$504,0.1)/'Monte Carlo'!U$31+'Monte Carlo'!U$37+'Stress Tests'!U$50/'Stress Tests'!U$53</x:f>
        <x:v>243199.09215037373</x:v>
      </x:c>
      <x:c r="W128" s="50" t="n">
        <x:f>PERCENTILE(MC_Paths_Base!$V$5:$V$504,0.1)/'Monte Carlo'!V$31+'Monte Carlo'!V$37+'Stress Tests'!V$50/'Stress Tests'!V$53</x:f>
        <x:v>248276.36395649367</x:v>
      </x:c>
      <x:c r="X128" s="50" t="n">
        <x:f>PERCENTILE(MC_Paths_Base!$W$5:$W$504,0.1)/'Monte Carlo'!W$31+'Monte Carlo'!W$37+'Stress Tests'!W$50/'Stress Tests'!W$53</x:f>
        <x:v>273759.5720106572</x:v>
      </x:c>
      <x:c r="Y128" s="50" t="n">
        <x:f>PERCENTILE(MC_Paths_Base!$X$5:$X$504,0.1)/'Monte Carlo'!X$31+'Monte Carlo'!X$37+'Stress Tests'!X$50/'Stress Tests'!X$53</x:f>
        <x:v>286690.7091148051</x:v>
      </x:c>
      <x:c r="Z128" s="50" t="n">
        <x:f>PERCENTILE(MC_Paths_Base!$Y$5:$Y$504,0.1)/'Monte Carlo'!Y$31+'Monte Carlo'!Y$37+'Stress Tests'!Y$50/'Stress Tests'!Y$53</x:f>
        <x:v>278309.1000569934</x:v>
      </x:c>
      <x:c r="AA128" s="50" t="n">
        <x:f>PERCENTILE(MC_Paths_Base!$Z$5:$Z$504,0.1)/'Monte Carlo'!Z$31+'Monte Carlo'!Z$37+'Stress Tests'!Z$50/'Stress Tests'!Z$53</x:f>
        <x:v>292007.1617837719</x:v>
      </x:c>
      <x:c r="AB128" s="50" t="n">
        <x:f>PERCENTILE(MC_Paths_Base!$AA$5:$AA$504,0.1)/'Monte Carlo'!AA$31+'Monte Carlo'!AA$37+'Stress Tests'!AA$50/'Stress Tests'!AA$53</x:f>
        <x:v>266371.24894303</x:v>
      </x:c>
      <x:c r="AC128" s="50" t="n">
        <x:f>PERCENTILE(MC_Paths_Base!$AB$5:$AB$504,0.1)/'Monte Carlo'!AB$31+'Monte Carlo'!AB$37+'Stress Tests'!AB$50/'Stress Tests'!AB$53</x:f>
        <x:v>253751.23804326507</x:v>
      </x:c>
      <x:c r="AD128" s="50" t="n">
        <x:f>PERCENTILE(MC_Paths_Base!$AC$5:$AC$504,0.1)/'Monte Carlo'!AC$31+'Monte Carlo'!AC$37+'Stress Tests'!AC$50/'Stress Tests'!AC$53</x:f>
        <x:v>303647.08486895624</x:v>
      </x:c>
      <x:c r="AE128" s="50" t="n">
        <x:f>PERCENTILE(MC_Paths_Base!$AD$5:$AD$504,0.1)/'Monte Carlo'!AD$31+'Monte Carlo'!AD$37+'Stress Tests'!AD$50/'Stress Tests'!AD$53</x:f>
        <x:v>302757.7620538821</x:v>
      </x:c>
      <x:c r="AF128" s="50" t="n">
        <x:f>PERCENTILE(MC_Paths_Base!$AE$5:$AE$504,0.1)/'Monte Carlo'!AE$31+'Monte Carlo'!AE$37+'Stress Tests'!AE$50/'Stress Tests'!AE$53</x:f>
        <x:v>330827.3062687498</x:v>
      </x:c>
      <x:c r="AG128" s="50" t="n">
        <x:f>PERCENTILE(MC_Paths_Base!$AF$5:$AF$504,0.1)/'Monte Carlo'!AF$31+'Monte Carlo'!AF$37+'Stress Tests'!AF$50/'Stress Tests'!AF$53</x:f>
        <x:v>353936.99720771995</x:v>
      </x:c>
      <x:c r="AJ128" t="n">
        <x:f>MIN(MC_Paths_Base!B128:AF128)</x:f>
        <x:v>990424.8476227398</x:v>
      </x:c>
      <x:c r="AK128" t="n">
        <x:f>MIN(MC_Paths_Base!B128+'Monte Carlo'!$B$32,MC_Paths_Base!C128+'Monte Carlo'!$C$32,MC_Paths_Base!D128+'Monte Carlo'!$D$32,MC_Paths_Base!E128+'Monte Carlo'!$E$32,MC_Paths_Base!F128+'Monte Carlo'!$F$32,MC_Paths_Base!G128+'Monte Carlo'!$G$32,MC_Paths_Base!H128+'Monte Carlo'!$H$32,MC_Paths_Base!I128+'Monte Carlo'!$I$32,MC_Paths_Base!J128+'Monte Carlo'!$J$32,MC_Paths_Base!K128+'Monte Carlo'!$K$32,MC_Paths_Base!L128+'Monte Carlo'!$L$32,MC_Paths_Base!M128+'Monte Carlo'!$M$32,MC_Paths_Base!N128+'Monte Carlo'!$N$32,MC_Paths_Base!O128+'Monte Carlo'!$O$32,MC_Paths_Base!P128+'Monte Carlo'!$P$32,MC_Paths_Base!Q128+'Monte Carlo'!$Q$32,MC_Paths_Base!R128+'Monte Carlo'!$R$32,MC_Paths_Base!S128+'Monte Carlo'!$S$32,MC_Paths_Base!T128+'Monte Carlo'!$T$32,MC_Paths_Base!U128+'Monte Carlo'!$U$32,MC_Paths_Base!V128+'Monte Carlo'!$V$32,MC_Paths_Base!W128+'Monte Carlo'!$W$32,MC_Paths_Base!X128+'Monte Carlo'!$X$32,MC_Paths_Base!Y128+'Monte Carlo'!$Y$32,MC_Paths_Base!Z128+'Monte Carlo'!$Z$32,MC_Paths_Base!AA128+'Monte Carlo'!$AA$32,MC_Paths_Base!AB128+'Monte Carlo'!$AB$32,MC_Paths_Base!AC128+'Monte Carlo'!$AC$32,MC_Paths_Base!AD128+'Monte Carlo'!$AD$32,MC_Paths_Base!AE128+'Monte Carlo'!$AE$32,MC_Paths_Base!AF128+'Monte Carlo'!$AF$32)</x:f>
        <x:v>789252.1872911411</x:v>
      </x:c>
      <x:c r="AL128" t="n">
        <x:f>MIN(MC_Paths_Base!B128+'Monte Carlo'!$B$34,MC_Paths_Base!C128+'Monte Carlo'!$C$34,MC_Paths_Base!D128+'Monte Carlo'!$D$34,MC_Paths_Base!E128+'Monte Carlo'!$E$34,MC_Paths_Base!F128+'Monte Carlo'!$F$34,MC_Paths_Base!G128+'Monte Carlo'!$G$34,MC_Paths_Base!H128+'Monte Carlo'!$H$34,MC_Paths_Base!I128+'Monte Carlo'!$I$34,MC_Paths_Base!J128+'Monte Carlo'!$J$34,MC_Paths_Base!K128+'Monte Carlo'!$K$34,MC_Paths_Base!L128+'Monte Carlo'!$L$34,MC_Paths_Base!M128+'Monte Carlo'!$M$34,MC_Paths_Base!N128+'Monte Carlo'!$N$34,MC_Paths_Base!O128+'Monte Carlo'!$O$34,MC_Paths_Base!P128+'Monte Carlo'!$P$34,MC_Paths_Base!Q128+'Monte Carlo'!$Q$34,MC_Paths_Base!R128+'Monte Carlo'!$R$34,MC_Paths_Base!S128+'Monte Carlo'!$S$34,MC_Paths_Base!T128+'Monte Carlo'!$T$34,MC_Paths_Base!U128+'Monte Carlo'!$U$34,MC_Paths_Base!V128+'Monte Carlo'!$V$34,MC_Paths_Base!W128+'Monte Carlo'!$W$34,MC_Paths_Base!X128+'Monte Carlo'!$X$34,MC_Paths_Base!Y128+'Monte Carlo'!$Y$34,MC_Paths_Base!Z128+'Monte Carlo'!$Z$34,MC_Paths_Base!AA128+'Monte Carlo'!$AA$34,MC_Paths_Base!AB128+'Monte Carlo'!$AB$34,MC_Paths_Base!AC128+'Monte Carlo'!$AC$34,MC_Paths_Base!AD128+'Monte Carlo'!$AD$34,MC_Paths_Base!AE128+'Monte Carlo'!$AE$34,MC_Paths_Base!AF128+'Monte Carlo'!$AF$34)</x:f>
        <x:v>666280.00387274</x:v>
      </x:c>
      <x:c r="AM128" t="n">
        <x:f>MIN(MC_Paths_Base!B128+'Monte Carlo'!$B$35,MC_Paths_Base!C128+'Monte Carlo'!$C$35,MC_Paths_Base!D128+'Monte Carlo'!$D$35,MC_Paths_Base!E128+'Monte Carlo'!$E$35,MC_Paths_Base!F128+'Monte Carlo'!$F$35,MC_Paths_Base!G128+'Monte Carlo'!$G$35,MC_Paths_Base!H128+'Monte Carlo'!$H$35,MC_Paths_Base!I128+'Monte Carlo'!$I$35,MC_Paths_Base!J128+'Monte Carlo'!$J$35,MC_Paths_Base!K128+'Monte Carlo'!$K$35,MC_Paths_Base!L128+'Monte Carlo'!$L$35,MC_Paths_Base!M128+'Monte Carlo'!$M$35,MC_Paths_Base!N128+'Monte Carlo'!$N$35,MC_Paths_Base!O128+'Monte Carlo'!$O$35,MC_Paths_Base!P128+'Monte Carlo'!$P$35,MC_Paths_Base!Q128+'Monte Carlo'!$Q$35,MC_Paths_Base!R128+'Monte Carlo'!$R$35,MC_Paths_Base!S128+'Monte Carlo'!$S$35,MC_Paths_Base!T128+'Monte Carlo'!$T$35,MC_Paths_Base!U128+'Monte Carlo'!$U$35,MC_Paths_Base!V128+'Monte Carlo'!$V$35,MC_Paths_Base!W128+'Monte Carlo'!$W$35,MC_Paths_Base!X128+'Monte Carlo'!$X$35,MC_Paths_Base!Y128+'Monte Carlo'!$Y$35,MC_Paths_Base!Z128+'Monte Carlo'!$Z$35,MC_Paths_Base!AA128+'Monte Carlo'!$AA$35,MC_Paths_Base!AB128+'Monte Carlo'!$AB$35,MC_Paths_Base!AC128+'Monte Carlo'!$AC$35,MC_Paths_Base!AD128+'Monte Carlo'!$AD$35,MC_Paths_Base!AE128+'Monte Carlo'!$AE$35,MC_Paths_Base!AF128+'Monte Carlo'!$AF$35)</x:f>
        <x:v>528264.8435411411</x:v>
      </x:c>
    </x:row>
    <x:row r="129">
      <x:c r="A129" t="s">
        <x:v>982</x:v>
      </x:c>
      <x:c r="B129" t="s">
        <x:v>134</x:v>
      </x:c>
      <x:c r="C129" s="50" t="n">
        <x:f>PERCENTILE(MC_Paths_Base!$B$5:$B$504,0.15)/'Monte Carlo'!B$31+'Monte Carlo'!B$37+'Stress Tests'!B$50/'Stress Tests'!B$53</x:f>
        <x:v>1210625</x:v>
      </x:c>
      <x:c r="D129" s="50" t="n">
        <x:f>PERCENTILE(MC_Paths_Base!$C$5:$C$504,0.15)/'Monte Carlo'!C$31+'Monte Carlo'!C$37+'Stress Tests'!C$50/'Stress Tests'!C$53</x:f>
        <x:v>585772.7803022739</x:v>
      </x:c>
      <x:c r="E129" s="50" t="n">
        <x:f>PERCENTILE(MC_Paths_Base!$D$5:$D$504,0.15)/'Monte Carlo'!D$31+'Monte Carlo'!D$37+'Stress Tests'!D$50/'Stress Tests'!D$53</x:f>
        <x:v>554155.0035122073</x:v>
      </x:c>
      <x:c r="F129" s="50" t="n">
        <x:f>PERCENTILE(MC_Paths_Base!$E$5:$E$504,0.15)/'Monte Carlo'!E$31+'Monte Carlo'!E$37+'Stress Tests'!E$50/'Stress Tests'!E$53</x:f>
        <x:v>527058.7010578641</x:v>
      </x:c>
      <x:c r="G129" s="50" t="n">
        <x:f>PERCENTILE(MC_Paths_Base!$F$5:$F$504,0.15)/'Monte Carlo'!F$31+'Monte Carlo'!F$37+'Stress Tests'!F$50/'Stress Tests'!F$53</x:f>
        <x:v>474110.6631157685</x:v>
      </x:c>
      <x:c r="H129" s="50" t="n">
        <x:f>PERCENTILE(MC_Paths_Base!$G$5:$G$504,0.15)/'Monte Carlo'!G$31+'Monte Carlo'!G$37+'Stress Tests'!G$50/'Stress Tests'!G$53</x:f>
        <x:v>455763.33963296015</x:v>
      </x:c>
      <x:c r="I129" s="50" t="n">
        <x:f>PERCENTILE(MC_Paths_Base!$H$5:$H$504,0.15)/'Monte Carlo'!H$31+'Monte Carlo'!H$37+'Stress Tests'!H$50/'Stress Tests'!H$53</x:f>
        <x:v>434748.9564139567</x:v>
      </x:c>
      <x:c r="J129" s="50" t="n">
        <x:f>PERCENTILE(MC_Paths_Base!$I$5:$I$504,0.15)/'Monte Carlo'!I$31+'Monte Carlo'!I$37+'Stress Tests'!I$50/'Stress Tests'!I$53</x:f>
        <x:v>398575.6192133933</x:v>
      </x:c>
      <x:c r="K129" s="50" t="n">
        <x:f>PERCENTILE(MC_Paths_Base!$J$5:$J$504,0.15)/'Monte Carlo'!J$31+'Monte Carlo'!J$37+'Stress Tests'!J$50/'Stress Tests'!J$53</x:f>
        <x:v>413634.83186643536</x:v>
      </x:c>
      <x:c r="L129" s="50" t="n">
        <x:f>PERCENTILE(MC_Paths_Base!$K$5:$K$504,0.15)/'Monte Carlo'!K$31+'Monte Carlo'!K$37+'Stress Tests'!K$50/'Stress Tests'!K$53</x:f>
        <x:v>398775.1245089164</x:v>
      </x:c>
      <x:c r="M129" s="50" t="n">
        <x:f>PERCENTILE(MC_Paths_Base!$L$5:$L$504,0.15)/'Monte Carlo'!L$31+'Monte Carlo'!L$37+'Stress Tests'!L$50/'Stress Tests'!L$53</x:f>
        <x:v>416402.9574560582</x:v>
      </x:c>
      <x:c r="N129" s="50" t="n">
        <x:f>PERCENTILE(MC_Paths_Base!$M$5:$M$504,0.15)/'Monte Carlo'!M$31+'Monte Carlo'!M$37+'Stress Tests'!M$50/'Stress Tests'!M$53</x:f>
        <x:v>427450.50412593165</x:v>
      </x:c>
      <x:c r="O129" s="50" t="n">
        <x:f>PERCENTILE(MC_Paths_Base!$N$5:$N$504,0.15)/'Monte Carlo'!N$31+'Monte Carlo'!N$37+'Stress Tests'!N$50/'Stress Tests'!N$53</x:f>
        <x:v>418108.57644939295</x:v>
      </x:c>
      <x:c r="P129" s="50" t="n">
        <x:f>PERCENTILE(MC_Paths_Base!$O$5:$O$504,0.15)/'Monte Carlo'!O$31+'Monte Carlo'!O$37+'Stress Tests'!O$50/'Stress Tests'!O$53</x:f>
        <x:v>392229.0987630853</x:v>
      </x:c>
      <x:c r="Q129" s="50" t="n">
        <x:f>PERCENTILE(MC_Paths_Base!$P$5:$P$504,0.15)/'Monte Carlo'!P$31+'Monte Carlo'!P$37+'Stress Tests'!P$50/'Stress Tests'!P$53</x:f>
        <x:v>395411.89752013405</x:v>
      </x:c>
      <x:c r="R129" s="50" t="n">
        <x:f>PERCENTILE(MC_Paths_Base!$Q$5:$Q$504,0.15)/'Monte Carlo'!Q$31+'Monte Carlo'!Q$37+'Stress Tests'!Q$50/'Stress Tests'!Q$53</x:f>
        <x:v>375462.0981484647</x:v>
      </x:c>
      <x:c r="S129" s="50" t="n">
        <x:f>PERCENTILE(MC_Paths_Base!$R$5:$R$504,0.15)/'Monte Carlo'!R$31+'Monte Carlo'!R$37+'Stress Tests'!R$50/'Stress Tests'!R$53</x:f>
        <x:v>370494.90571699466</x:v>
      </x:c>
      <x:c r="T129" s="50" t="n">
        <x:f>PERCENTILE(MC_Paths_Base!$S$5:$S$504,0.15)/'Monte Carlo'!S$31+'Monte Carlo'!S$37+'Stress Tests'!S$50/'Stress Tests'!S$53</x:f>
        <x:v>378869.60560168844</x:v>
      </x:c>
      <x:c r="U129" s="50" t="n">
        <x:f>PERCENTILE(MC_Paths_Base!$T$5:$T$504,0.15)/'Monte Carlo'!T$31+'Monte Carlo'!T$37+'Stress Tests'!T$50/'Stress Tests'!T$53</x:f>
        <x:v>381980.4763382772</x:v>
      </x:c>
      <x:c r="V129" s="50" t="n">
        <x:f>PERCENTILE(MC_Paths_Base!$U$5:$U$504,0.15)/'Monte Carlo'!U$31+'Monte Carlo'!U$37+'Stress Tests'!U$50/'Stress Tests'!U$53</x:f>
        <x:v>349073.59431482</x:v>
      </x:c>
      <x:c r="W129" s="50" t="n">
        <x:f>PERCENTILE(MC_Paths_Base!$V$5:$V$504,0.15)/'Monte Carlo'!V$31+'Monte Carlo'!V$37+'Stress Tests'!V$50/'Stress Tests'!V$53</x:f>
        <x:v>386548.27231997775</x:v>
      </x:c>
      <x:c r="X129" s="50" t="n">
        <x:f>PERCENTILE(MC_Paths_Base!$W$5:$W$504,0.15)/'Monte Carlo'!W$31+'Monte Carlo'!W$37+'Stress Tests'!W$50/'Stress Tests'!W$53</x:f>
        <x:v>370944.2522937918</x:v>
      </x:c>
      <x:c r="Y129" s="50" t="n">
        <x:f>PERCENTILE(MC_Paths_Base!$X$5:$X$504,0.15)/'Monte Carlo'!X$31+'Monte Carlo'!X$37+'Stress Tests'!X$50/'Stress Tests'!X$53</x:f>
        <x:v>407376.784173539</x:v>
      </x:c>
      <x:c r="Z129" s="50" t="n">
        <x:f>PERCENTILE(MC_Paths_Base!$Y$5:$Y$504,0.15)/'Monte Carlo'!Y$31+'Monte Carlo'!Y$37+'Stress Tests'!Y$50/'Stress Tests'!Y$53</x:f>
        <x:v>417896.69850169716</x:v>
      </x:c>
      <x:c r="AA129" s="50" t="n">
        <x:f>PERCENTILE(MC_Paths_Base!$Z$5:$Z$504,0.15)/'Monte Carlo'!Z$31+'Monte Carlo'!Z$37+'Stress Tests'!Z$50/'Stress Tests'!Z$53</x:f>
        <x:v>431593.684203873</x:v>
      </x:c>
      <x:c r="AB129" s="50" t="n">
        <x:f>PERCENTILE(MC_Paths_Base!$AA$5:$AA$504,0.15)/'Monte Carlo'!AA$31+'Monte Carlo'!AA$37+'Stress Tests'!AA$50/'Stress Tests'!AA$53</x:f>
        <x:v>402836.39844219864</x:v>
      </x:c>
      <x:c r="AC129" s="50" t="n">
        <x:f>PERCENTILE(MC_Paths_Base!$AB$5:$AB$504,0.15)/'Monte Carlo'!AB$31+'Monte Carlo'!AB$37+'Stress Tests'!AB$50/'Stress Tests'!AB$53</x:f>
        <x:v>407270.3332140816</x:v>
      </x:c>
      <x:c r="AD129" s="50" t="n">
        <x:f>PERCENTILE(MC_Paths_Base!$AC$5:$AC$504,0.15)/'Monte Carlo'!AC$31+'Monte Carlo'!AC$37+'Stress Tests'!AC$50/'Stress Tests'!AC$53</x:f>
        <x:v>402195.196955019</x:v>
      </x:c>
      <x:c r="AE129" s="50" t="n">
        <x:f>PERCENTILE(MC_Paths_Base!$AD$5:$AD$504,0.15)/'Monte Carlo'!AD$31+'Monte Carlo'!AD$37+'Stress Tests'!AD$50/'Stress Tests'!AD$53</x:f>
        <x:v>432012.6552245851</x:v>
      </x:c>
      <x:c r="AF129" s="50" t="n">
        <x:f>PERCENTILE(MC_Paths_Base!$AE$5:$AE$504,0.15)/'Monte Carlo'!AE$31+'Monte Carlo'!AE$37+'Stress Tests'!AE$50/'Stress Tests'!AE$53</x:f>
        <x:v>461212.57641109306</x:v>
      </x:c>
      <x:c r="AG129" s="50" t="n">
        <x:f>PERCENTILE(MC_Paths_Base!$AF$5:$AF$504,0.15)/'Monte Carlo'!AF$31+'Monte Carlo'!AF$37+'Stress Tests'!AF$50/'Stress Tests'!AF$53</x:f>
        <x:v>507329.1767005472</x:v>
      </x:c>
      <x:c r="AJ129" t="n">
        <x:f>MIN(MC_Paths_Base!B129:AF129)</x:f>
        <x:v>1023866.7309695506</x:v>
      </x:c>
      <x:c r="AK129" t="n">
        <x:f>MIN(MC_Paths_Base!B129+'Monte Carlo'!$B$32,MC_Paths_Base!C129+'Monte Carlo'!$C$32,MC_Paths_Base!D129+'Monte Carlo'!$D$32,MC_Paths_Base!E129+'Monte Carlo'!$E$32,MC_Paths_Base!F129+'Monte Carlo'!$F$32,MC_Paths_Base!G129+'Monte Carlo'!$G$32,MC_Paths_Base!H129+'Monte Carlo'!$H$32,MC_Paths_Base!I129+'Monte Carlo'!$I$32,MC_Paths_Base!J129+'Monte Carlo'!$J$32,MC_Paths_Base!K129+'Monte Carlo'!$K$32,MC_Paths_Base!L129+'Monte Carlo'!$L$32,MC_Paths_Base!M129+'Monte Carlo'!$M$32,MC_Paths_Base!N129+'Monte Carlo'!$N$32,MC_Paths_Base!O129+'Monte Carlo'!$O$32,MC_Paths_Base!P129+'Monte Carlo'!$P$32,MC_Paths_Base!Q129+'Monte Carlo'!$Q$32,MC_Paths_Base!R129+'Monte Carlo'!$R$32,MC_Paths_Base!S129+'Monte Carlo'!$S$32,MC_Paths_Base!T129+'Monte Carlo'!$T$32,MC_Paths_Base!U129+'Monte Carlo'!$U$32,MC_Paths_Base!V129+'Monte Carlo'!$V$32,MC_Paths_Base!W129+'Monte Carlo'!$W$32,MC_Paths_Base!X129+'Monte Carlo'!$X$32,MC_Paths_Base!Y129+'Monte Carlo'!$Y$32,MC_Paths_Base!Z129+'Monte Carlo'!$Z$32,MC_Paths_Base!AA129+'Monte Carlo'!$AA$32,MC_Paths_Base!AB129+'Monte Carlo'!$AB$32,MC_Paths_Base!AC129+'Monte Carlo'!$AC$32,MC_Paths_Base!AD129+'Monte Carlo'!$AD$32,MC_Paths_Base!AE129+'Monte Carlo'!$AE$32,MC_Paths_Base!AF129+'Monte Carlo'!$AF$32)</x:f>
        <x:v>822694.0706379518</x:v>
      </x:c>
      <x:c r="AL129" t="n">
        <x:f>MIN(MC_Paths_Base!B129+'Monte Carlo'!$B$34,MC_Paths_Base!C129+'Monte Carlo'!$C$34,MC_Paths_Base!D129+'Monte Carlo'!$D$34,MC_Paths_Base!E129+'Monte Carlo'!$E$34,MC_Paths_Base!F129+'Monte Carlo'!$F$34,MC_Paths_Base!G129+'Monte Carlo'!$G$34,MC_Paths_Base!H129+'Monte Carlo'!$H$34,MC_Paths_Base!I129+'Monte Carlo'!$I$34,MC_Paths_Base!J129+'Monte Carlo'!$J$34,MC_Paths_Base!K129+'Monte Carlo'!$K$34,MC_Paths_Base!L129+'Monte Carlo'!$L$34,MC_Paths_Base!M129+'Monte Carlo'!$M$34,MC_Paths_Base!N129+'Monte Carlo'!$N$34,MC_Paths_Base!O129+'Monte Carlo'!$O$34,MC_Paths_Base!P129+'Monte Carlo'!$P$34,MC_Paths_Base!Q129+'Monte Carlo'!$Q$34,MC_Paths_Base!R129+'Monte Carlo'!$R$34,MC_Paths_Base!S129+'Monte Carlo'!$S$34,MC_Paths_Base!T129+'Monte Carlo'!$T$34,MC_Paths_Base!U129+'Monte Carlo'!$U$34,MC_Paths_Base!V129+'Monte Carlo'!$V$34,MC_Paths_Base!W129+'Monte Carlo'!$W$34,MC_Paths_Base!X129+'Monte Carlo'!$X$34,MC_Paths_Base!Y129+'Monte Carlo'!$Y$34,MC_Paths_Base!Z129+'Monte Carlo'!$Z$34,MC_Paths_Base!AA129+'Monte Carlo'!$AA$34,MC_Paths_Base!AB129+'Monte Carlo'!$AB$34,MC_Paths_Base!AC129+'Monte Carlo'!$AC$34,MC_Paths_Base!AD129+'Monte Carlo'!$AD$34,MC_Paths_Base!AE129+'Monte Carlo'!$AE$34,MC_Paths_Base!AF129+'Monte Carlo'!$AF$34)</x:f>
        <x:v>385835.0979661816</x:v>
      </x:c>
      <x:c r="AM129" t="n">
        <x:f>MIN(MC_Paths_Base!B129+'Monte Carlo'!$B$35,MC_Paths_Base!C129+'Monte Carlo'!$C$35,MC_Paths_Base!D129+'Monte Carlo'!$D$35,MC_Paths_Base!E129+'Monte Carlo'!$E$35,MC_Paths_Base!F129+'Monte Carlo'!$F$35,MC_Paths_Base!G129+'Monte Carlo'!$G$35,MC_Paths_Base!H129+'Monte Carlo'!$H$35,MC_Paths_Base!I129+'Monte Carlo'!$I$35,MC_Paths_Base!J129+'Monte Carlo'!$J$35,MC_Paths_Base!K129+'Monte Carlo'!$K$35,MC_Paths_Base!L129+'Monte Carlo'!$L$35,MC_Paths_Base!M129+'Monte Carlo'!$M$35,MC_Paths_Base!N129+'Monte Carlo'!$N$35,MC_Paths_Base!O129+'Monte Carlo'!$O$35,MC_Paths_Base!P129+'Monte Carlo'!$P$35,MC_Paths_Base!Q129+'Monte Carlo'!$Q$35,MC_Paths_Base!R129+'Monte Carlo'!$R$35,MC_Paths_Base!S129+'Monte Carlo'!$S$35,MC_Paths_Base!T129+'Monte Carlo'!$T$35,MC_Paths_Base!U129+'Monte Carlo'!$U$35,MC_Paths_Base!V129+'Monte Carlo'!$V$35,MC_Paths_Base!W129+'Monte Carlo'!$W$35,MC_Paths_Base!X129+'Monte Carlo'!$X$35,MC_Paths_Base!Y129+'Monte Carlo'!$Y$35,MC_Paths_Base!Z129+'Monte Carlo'!$Z$35,MC_Paths_Base!AA129+'Monte Carlo'!$AA$35,MC_Paths_Base!AB129+'Monte Carlo'!$AB$35,MC_Paths_Base!AC129+'Monte Carlo'!$AC$35,MC_Paths_Base!AD129+'Monte Carlo'!$AD$35,MC_Paths_Base!AE129+'Monte Carlo'!$AE$35,MC_Paths_Base!AF129+'Monte Carlo'!$AF$35)</x:f>
        <x:v>391334.3693422782</x:v>
      </x:c>
    </x:row>
    <x:row r="130">
      <x:c r="A130" t="s">
        <x:v>982</x:v>
      </x:c>
      <x:c r="B130" t="s">
        <x:v>140</x:v>
      </x:c>
      <x:c r="C130" s="50" t="n">
        <x:f>PERCENTILE(MC_Paths_Base!$B$5:$B$504,0.5)/'Monte Carlo'!B$31+'Monte Carlo'!B$37+'Stress Tests'!B$50/'Stress Tests'!B$53</x:f>
        <x:v>1210625</x:v>
      </x:c>
      <x:c r="D130" s="50" t="n">
        <x:f>PERCENTILE(MC_Paths_Base!$C$5:$C$504,0.5)/'Monte Carlo'!C$31+'Monte Carlo'!C$37+'Stress Tests'!C$50/'Stress Tests'!C$53</x:f>
        <x:v>743026.6285368872</x:v>
      </x:c>
      <x:c r="E130" s="50" t="n">
        <x:f>PERCENTILE(MC_Paths_Base!$D$5:$D$504,0.5)/'Monte Carlo'!D$31+'Monte Carlo'!D$37+'Stress Tests'!D$50/'Stress Tests'!D$53</x:f>
        <x:v>767966.9845222452</x:v>
      </x:c>
      <x:c r="F130" s="50" t="n">
        <x:f>PERCENTILE(MC_Paths_Base!$E$5:$E$504,0.5)/'Monte Carlo'!E$31+'Monte Carlo'!E$37+'Stress Tests'!E$50/'Stress Tests'!E$53</x:f>
        <x:v>787384.2967119791</x:v>
      </x:c>
      <x:c r="G130" s="50" t="n">
        <x:f>PERCENTILE(MC_Paths_Base!$F$5:$F$504,0.5)/'Monte Carlo'!F$31+'Monte Carlo'!F$37+'Stress Tests'!F$50/'Stress Tests'!F$53</x:f>
        <x:v>794557.4752387237</x:v>
      </x:c>
      <x:c r="H130" s="50" t="n">
        <x:f>PERCENTILE(MC_Paths_Base!$G$5:$G$504,0.5)/'Monte Carlo'!G$31+'Monte Carlo'!G$37+'Stress Tests'!G$50/'Stress Tests'!G$53</x:f>
        <x:v>813535.7646262586</x:v>
      </x:c>
      <x:c r="I130" s="50" t="n">
        <x:f>PERCENTILE(MC_Paths_Base!$H$5:$H$504,0.5)/'Monte Carlo'!H$31+'Monte Carlo'!H$37+'Stress Tests'!H$50/'Stress Tests'!H$53</x:f>
        <x:v>811029.1795258515</x:v>
      </x:c>
      <x:c r="J130" s="50" t="n">
        <x:f>PERCENTILE(MC_Paths_Base!$I$5:$I$504,0.5)/'Monte Carlo'!I$31+'Monte Carlo'!I$37+'Stress Tests'!I$50/'Stress Tests'!I$53</x:f>
        <x:v>832141.7809099236</x:v>
      </x:c>
      <x:c r="K130" s="50" t="n">
        <x:f>PERCENTILE(MC_Paths_Base!$J$5:$J$504,0.5)/'Monte Carlo'!J$31+'Monte Carlo'!J$37+'Stress Tests'!J$50/'Stress Tests'!J$53</x:f>
        <x:v>858457.8248234504</x:v>
      </x:c>
      <x:c r="L130" s="50" t="n">
        <x:f>PERCENTILE(MC_Paths_Base!$K$5:$K$504,0.5)/'Monte Carlo'!K$31+'Monte Carlo'!K$37+'Stress Tests'!K$50/'Stress Tests'!K$53</x:f>
        <x:v>906857.6752381155</x:v>
      </x:c>
      <x:c r="M130" s="50" t="n">
        <x:f>PERCENTILE(MC_Paths_Base!$L$5:$L$504,0.5)/'Monte Carlo'!L$31+'Monte Carlo'!L$37+'Stress Tests'!L$50/'Stress Tests'!L$53</x:f>
        <x:v>923922.8464729795</x:v>
      </x:c>
      <x:c r="N130" s="50" t="n">
        <x:f>PERCENTILE(MC_Paths_Base!$M$5:$M$504,0.5)/'Monte Carlo'!M$31+'Monte Carlo'!M$37+'Stress Tests'!M$50/'Stress Tests'!M$53</x:f>
        <x:v>937385.7097208047</x:v>
      </x:c>
      <x:c r="O130" s="50" t="n">
        <x:f>PERCENTILE(MC_Paths_Base!$N$5:$N$504,0.5)/'Monte Carlo'!N$31+'Monte Carlo'!N$37+'Stress Tests'!N$50/'Stress Tests'!N$53</x:f>
        <x:v>958083.3601293319</x:v>
      </x:c>
      <x:c r="P130" s="50" t="n">
        <x:f>PERCENTILE(MC_Paths_Base!$O$5:$O$504,0.5)/'Monte Carlo'!O$31+'Monte Carlo'!O$37+'Stress Tests'!O$50/'Stress Tests'!O$53</x:f>
        <x:v>977838.4193305201</x:v>
      </x:c>
      <x:c r="Q130" s="50" t="n">
        <x:f>PERCENTILE(MC_Paths_Base!$P$5:$P$504,0.5)/'Monte Carlo'!P$31+'Monte Carlo'!P$37+'Stress Tests'!P$50/'Stress Tests'!P$53</x:f>
        <x:v>1023840.5057120803</x:v>
      </x:c>
      <x:c r="R130" s="50" t="n">
        <x:f>PERCENTILE(MC_Paths_Base!$Q$5:$Q$504,0.5)/'Monte Carlo'!Q$31+'Monte Carlo'!Q$37+'Stress Tests'!Q$50/'Stress Tests'!Q$53</x:f>
        <x:v>1059143.5997185074</x:v>
      </x:c>
      <x:c r="S130" s="50" t="n">
        <x:f>PERCENTILE(MC_Paths_Base!$R$5:$R$504,0.5)/'Monte Carlo'!R$31+'Monte Carlo'!R$37+'Stress Tests'!R$50/'Stress Tests'!R$53</x:f>
        <x:v>1122314.3469837827</x:v>
      </x:c>
      <x:c r="T130" s="50" t="n">
        <x:f>PERCENTILE(MC_Paths_Base!$S$5:$S$504,0.5)/'Monte Carlo'!S$31+'Monte Carlo'!S$37+'Stress Tests'!S$50/'Stress Tests'!S$53</x:f>
        <x:v>1158450.1131161647</x:v>
      </x:c>
      <x:c r="U130" s="50" t="n">
        <x:f>PERCENTILE(MC_Paths_Base!$T$5:$T$504,0.5)/'Monte Carlo'!T$31+'Monte Carlo'!T$37+'Stress Tests'!T$50/'Stress Tests'!T$53</x:f>
        <x:v>1200112.202317054</x:v>
      </x:c>
      <x:c r="V130" s="50" t="n">
        <x:f>PERCENTILE(MC_Paths_Base!$U$5:$U$504,0.5)/'Monte Carlo'!U$31+'Monte Carlo'!U$37+'Stress Tests'!U$50/'Stress Tests'!U$53</x:f>
        <x:v>1211888.027519686</x:v>
      </x:c>
      <x:c r="W130" s="50" t="n">
        <x:f>PERCENTILE(MC_Paths_Base!$V$5:$V$504,0.5)/'Monte Carlo'!V$31+'Monte Carlo'!V$37+'Stress Tests'!V$50/'Stress Tests'!V$53</x:f>
        <x:v>1304569.752612867</x:v>
      </x:c>
      <x:c r="X130" s="50" t="n">
        <x:f>PERCENTILE(MC_Paths_Base!$W$5:$W$504,0.5)/'Monte Carlo'!W$31+'Monte Carlo'!W$37+'Stress Tests'!W$50/'Stress Tests'!W$53</x:f>
        <x:v>1380733.5371461501</x:v>
      </x:c>
      <x:c r="Y130" s="50" t="n">
        <x:f>PERCENTILE(MC_Paths_Base!$X$5:$X$504,0.5)/'Monte Carlo'!X$31+'Monte Carlo'!X$37+'Stress Tests'!X$50/'Stress Tests'!X$53</x:f>
        <x:v>1409811.3882986393</x:v>
      </x:c>
      <x:c r="Z130" s="50" t="n">
        <x:f>PERCENTILE(MC_Paths_Base!$Y$5:$Y$504,0.5)/'Monte Carlo'!Y$31+'Monte Carlo'!Y$37+'Stress Tests'!Y$50/'Stress Tests'!Y$53</x:f>
        <x:v>1456475.666168071</x:v>
      </x:c>
      <x:c r="AA130" s="50" t="n">
        <x:f>PERCENTILE(MC_Paths_Base!$Z$5:$Z$504,0.5)/'Monte Carlo'!Z$31+'Monte Carlo'!Z$37+'Stress Tests'!Z$50/'Stress Tests'!Z$53</x:f>
        <x:v>1377115.9170043215</x:v>
      </x:c>
      <x:c r="AB130" s="50" t="n">
        <x:f>PERCENTILE(MC_Paths_Base!$AA$5:$AA$504,0.5)/'Monte Carlo'!AA$31+'Monte Carlo'!AA$37+'Stress Tests'!AA$50/'Stress Tests'!AA$53</x:f>
        <x:v>1454297.489884114</x:v>
      </x:c>
      <x:c r="AC130" s="50" t="n">
        <x:f>PERCENTILE(MC_Paths_Base!$AB$5:$AB$504,0.5)/'Monte Carlo'!AB$31+'Monte Carlo'!AB$37+'Stress Tests'!AB$50/'Stress Tests'!AB$53</x:f>
        <x:v>1589453.8376777237</x:v>
      </x:c>
      <x:c r="AD130" s="50" t="n">
        <x:f>PERCENTILE(MC_Paths_Base!$AC$5:$AC$504,0.5)/'Monte Carlo'!AC$31+'Monte Carlo'!AC$37+'Stress Tests'!AC$50/'Stress Tests'!AC$53</x:f>
        <x:v>1636266.414054267</x:v>
      </x:c>
      <x:c r="AE130" s="50" t="n">
        <x:f>PERCENTILE(MC_Paths_Base!$AD$5:$AD$504,0.5)/'Monte Carlo'!AD$31+'Monte Carlo'!AD$37+'Stress Tests'!AD$50/'Stress Tests'!AD$53</x:f>
        <x:v>1657162.5602027136</x:v>
      </x:c>
      <x:c r="AF130" s="50" t="n">
        <x:f>PERCENTILE(MC_Paths_Base!$AE$5:$AE$504,0.5)/'Monte Carlo'!AE$31+'Monte Carlo'!AE$37+'Stress Tests'!AE$50/'Stress Tests'!AE$53</x:f>
        <x:v>1730395.589691095</x:v>
      </x:c>
      <x:c r="AG130" s="50" t="n">
        <x:f>PERCENTILE(MC_Paths_Base!$AF$5:$AF$504,0.5)/'Monte Carlo'!AF$31+'Monte Carlo'!AF$37+'Stress Tests'!AF$50/'Stress Tests'!AF$53</x:f>
        <x:v>1730904.4614504029</x:v>
      </x:c>
      <x:c r="AJ130" t="n">
        <x:f>MIN(MC_Paths_Base!B130:AF130)</x:f>
        <x:v>895905.1249848446</x:v>
      </x:c>
      <x:c r="AK130" t="n">
        <x:f>MIN(MC_Paths_Base!B130+'Monte Carlo'!$B$32,MC_Paths_Base!C130+'Monte Carlo'!$C$32,MC_Paths_Base!D130+'Monte Carlo'!$D$32,MC_Paths_Base!E130+'Monte Carlo'!$E$32,MC_Paths_Base!F130+'Monte Carlo'!$F$32,MC_Paths_Base!G130+'Monte Carlo'!$G$32,MC_Paths_Base!H130+'Monte Carlo'!$H$32,MC_Paths_Base!I130+'Monte Carlo'!$I$32,MC_Paths_Base!J130+'Monte Carlo'!$J$32,MC_Paths_Base!K130+'Monte Carlo'!$K$32,MC_Paths_Base!L130+'Monte Carlo'!$L$32,MC_Paths_Base!M130+'Monte Carlo'!$M$32,MC_Paths_Base!N130+'Monte Carlo'!$N$32,MC_Paths_Base!O130+'Monte Carlo'!$O$32,MC_Paths_Base!P130+'Monte Carlo'!$P$32,MC_Paths_Base!Q130+'Monte Carlo'!$Q$32,MC_Paths_Base!R130+'Monte Carlo'!$R$32,MC_Paths_Base!S130+'Monte Carlo'!$S$32,MC_Paths_Base!T130+'Monte Carlo'!$T$32,MC_Paths_Base!U130+'Monte Carlo'!$U$32,MC_Paths_Base!V130+'Monte Carlo'!$V$32,MC_Paths_Base!W130+'Monte Carlo'!$W$32,MC_Paths_Base!X130+'Monte Carlo'!$X$32,MC_Paths_Base!Y130+'Monte Carlo'!$Y$32,MC_Paths_Base!Z130+'Monte Carlo'!$Z$32,MC_Paths_Base!AA130+'Monte Carlo'!$AA$32,MC_Paths_Base!AB130+'Monte Carlo'!$AB$32,MC_Paths_Base!AC130+'Monte Carlo'!$AC$32,MC_Paths_Base!AD130+'Monte Carlo'!$AD$32,MC_Paths_Base!AE130+'Monte Carlo'!$AE$32,MC_Paths_Base!AF130+'Monte Carlo'!$AF$32)</x:f>
        <x:v>692440.5934401781</x:v>
      </x:c>
      <x:c r="AL130" t="n">
        <x:f>MIN(MC_Paths_Base!B130+'Monte Carlo'!$B$34,MC_Paths_Base!C130+'Monte Carlo'!$C$34,MC_Paths_Base!D130+'Monte Carlo'!$D$34,MC_Paths_Base!E130+'Monte Carlo'!$E$34,MC_Paths_Base!F130+'Monte Carlo'!$F$34,MC_Paths_Base!G130+'Monte Carlo'!$G$34,MC_Paths_Base!H130+'Monte Carlo'!$H$34,MC_Paths_Base!I130+'Monte Carlo'!$I$34,MC_Paths_Base!J130+'Monte Carlo'!$J$34,MC_Paths_Base!K130+'Monte Carlo'!$K$34,MC_Paths_Base!L130+'Monte Carlo'!$L$34,MC_Paths_Base!M130+'Monte Carlo'!$M$34,MC_Paths_Base!N130+'Monte Carlo'!$N$34,MC_Paths_Base!O130+'Monte Carlo'!$O$34,MC_Paths_Base!P130+'Monte Carlo'!$P$34,MC_Paths_Base!Q130+'Monte Carlo'!$Q$34,MC_Paths_Base!R130+'Monte Carlo'!$R$34,MC_Paths_Base!S130+'Monte Carlo'!$S$34,MC_Paths_Base!T130+'Monte Carlo'!$T$34,MC_Paths_Base!U130+'Monte Carlo'!$U$34,MC_Paths_Base!V130+'Monte Carlo'!$V$34,MC_Paths_Base!W130+'Monte Carlo'!$W$34,MC_Paths_Base!X130+'Monte Carlo'!$X$34,MC_Paths_Base!Y130+'Monte Carlo'!$Y$34,MC_Paths_Base!Z130+'Monte Carlo'!$Z$34,MC_Paths_Base!AA130+'Monte Carlo'!$AA$34,MC_Paths_Base!AB130+'Monte Carlo'!$AB$34,MC_Paths_Base!AC130+'Monte Carlo'!$AC$34,MC_Paths_Base!AD130+'Monte Carlo'!$AD$34,MC_Paths_Base!AE130+'Monte Carlo'!$AE$34,MC_Paths_Base!AF130+'Monte Carlo'!$AF$34)</x:f>
        <x:v>504354.4825313485</x:v>
      </x:c>
      <x:c r="AM130" t="n">
        <x:f>MIN(MC_Paths_Base!B130+'Monte Carlo'!$B$35,MC_Paths_Base!C130+'Monte Carlo'!$C$35,MC_Paths_Base!D130+'Monte Carlo'!$D$35,MC_Paths_Base!E130+'Monte Carlo'!$E$35,MC_Paths_Base!F130+'Monte Carlo'!$F$35,MC_Paths_Base!G130+'Monte Carlo'!$G$35,MC_Paths_Base!H130+'Monte Carlo'!$H$35,MC_Paths_Base!I130+'Monte Carlo'!$I$35,MC_Paths_Base!J130+'Monte Carlo'!$J$35,MC_Paths_Base!K130+'Monte Carlo'!$K$35,MC_Paths_Base!L130+'Monte Carlo'!$L$35,MC_Paths_Base!M130+'Monte Carlo'!$M$35,MC_Paths_Base!N130+'Monte Carlo'!$N$35,MC_Paths_Base!O130+'Monte Carlo'!$O$35,MC_Paths_Base!P130+'Monte Carlo'!$P$35,MC_Paths_Base!Q130+'Monte Carlo'!$Q$35,MC_Paths_Base!R130+'Monte Carlo'!$R$35,MC_Paths_Base!S130+'Monte Carlo'!$S$35,MC_Paths_Base!T130+'Monte Carlo'!$T$35,MC_Paths_Base!U130+'Monte Carlo'!$U$35,MC_Paths_Base!V130+'Monte Carlo'!$V$35,MC_Paths_Base!W130+'Monte Carlo'!$W$35,MC_Paths_Base!X130+'Monte Carlo'!$X$35,MC_Paths_Base!Y130+'Monte Carlo'!$Y$35,MC_Paths_Base!Z130+'Monte Carlo'!$Z$35,MC_Paths_Base!AA130+'Monte Carlo'!$AA$35,MC_Paths_Base!AB130+'Monte Carlo'!$AB$35,MC_Paths_Base!AC130+'Monte Carlo'!$AC$35,MC_Paths_Base!AD130+'Monte Carlo'!$AD$35,MC_Paths_Base!AE130+'Monte Carlo'!$AE$35,MC_Paths_Base!AF130+'Monte Carlo'!$AF$35)</x:f>
        <x:v>377181.02942761977</x:v>
      </x:c>
    </x:row>
    <x:row r="131">
      <x:c r="A131" t="s">
        <x:v>982</x:v>
      </x:c>
      <x:c r="B131" t="s">
        <x:v>146</x:v>
      </x:c>
      <x:c r="C131" s="50" t="n">
        <x:f>PERCENTILE(MC_Paths_Base!$B$5:$B$504,0.85)/'Monte Carlo'!B$31+'Monte Carlo'!B$37+'Stress Tests'!B$50/'Stress Tests'!B$53</x:f>
        <x:v>1210625</x:v>
      </x:c>
      <x:c r="D131" s="50" t="n">
        <x:f>PERCENTILE(MC_Paths_Base!$C$5:$C$504,0.85)/'Monte Carlo'!C$31+'Monte Carlo'!C$37+'Stress Tests'!C$50/'Stress Tests'!C$53</x:f>
        <x:v>908400.5602239852</x:v>
      </x:c>
      <x:c r="E131" s="50" t="n">
        <x:f>PERCENTILE(MC_Paths_Base!$D$5:$D$504,0.85)/'Monte Carlo'!D$31+'Monte Carlo'!D$37+'Stress Tests'!D$50/'Stress Tests'!D$53</x:f>
        <x:v>1049961.8777014979</x:v>
      </x:c>
      <x:c r="F131" s="50" t="n">
        <x:f>PERCENTILE(MC_Paths_Base!$E$5:$E$504,0.85)/'Monte Carlo'!E$31+'Monte Carlo'!E$37+'Stress Tests'!E$50/'Stress Tests'!E$53</x:f>
        <x:v>1143289.6387155089</x:v>
      </x:c>
      <x:c r="G131" s="50" t="n">
        <x:f>PERCENTILE(MC_Paths_Base!$F$5:$F$504,0.85)/'Monte Carlo'!F$31+'Monte Carlo'!F$37+'Stress Tests'!F$50/'Stress Tests'!F$53</x:f>
        <x:v>1234221.2681573362</x:v>
      </x:c>
      <x:c r="H131" s="50" t="n">
        <x:f>PERCENTILE(MC_Paths_Base!$G$5:$G$504,0.85)/'Monte Carlo'!G$31+'Monte Carlo'!G$37+'Stress Tests'!G$50/'Stress Tests'!G$53</x:f>
        <x:v>1310614.5868218911</x:v>
      </x:c>
      <x:c r="I131" s="50" t="n">
        <x:f>PERCENTILE(MC_Paths_Base!$H$5:$H$504,0.85)/'Monte Carlo'!H$31+'Monte Carlo'!H$37+'Stress Tests'!H$50/'Stress Tests'!H$53</x:f>
        <x:v>1408364.7474672825</x:v>
      </x:c>
      <x:c r="J131" s="50" t="n">
        <x:f>PERCENTILE(MC_Paths_Base!$I$5:$I$504,0.85)/'Monte Carlo'!I$31+'Monte Carlo'!I$37+'Stress Tests'!I$50/'Stress Tests'!I$53</x:f>
        <x:v>1516061.0594775178</x:v>
      </x:c>
      <x:c r="K131" s="50" t="n">
        <x:f>PERCENTILE(MC_Paths_Base!$J$5:$J$504,0.85)/'Monte Carlo'!J$31+'Monte Carlo'!J$37+'Stress Tests'!J$50/'Stress Tests'!J$53</x:f>
        <x:v>1613860.5298966723</x:v>
      </x:c>
      <x:c r="L131" s="50" t="n">
        <x:f>PERCENTILE(MC_Paths_Base!$K$5:$K$504,0.85)/'Monte Carlo'!K$31+'Monte Carlo'!K$37+'Stress Tests'!K$50/'Stress Tests'!K$53</x:f>
        <x:v>1692238.5015689088</x:v>
      </x:c>
      <x:c r="M131" s="50" t="n">
        <x:f>PERCENTILE(MC_Paths_Base!$L$5:$L$504,0.85)/'Monte Carlo'!L$31+'Monte Carlo'!L$37+'Stress Tests'!L$50/'Stress Tests'!L$53</x:f>
        <x:v>1855480.1611362407</x:v>
      </x:c>
      <x:c r="N131" s="50" t="n">
        <x:f>PERCENTILE(MC_Paths_Base!$M$5:$M$504,0.85)/'Monte Carlo'!M$31+'Monte Carlo'!M$37+'Stress Tests'!M$50/'Stress Tests'!M$53</x:f>
        <x:v>1896977.7333571718</x:v>
      </x:c>
      <x:c r="O131" s="50" t="n">
        <x:f>PERCENTILE(MC_Paths_Base!$N$5:$N$504,0.85)/'Monte Carlo'!N$31+'Monte Carlo'!N$37+'Stress Tests'!N$50/'Stress Tests'!N$53</x:f>
        <x:v>2098863.706789907</x:v>
      </x:c>
      <x:c r="P131" s="50" t="n">
        <x:f>PERCENTILE(MC_Paths_Base!$O$5:$O$504,0.85)/'Monte Carlo'!O$31+'Monte Carlo'!O$37+'Stress Tests'!O$50/'Stress Tests'!O$53</x:f>
        <x:v>2198665.477930267</x:v>
      </x:c>
      <x:c r="Q131" s="50" t="n">
        <x:f>PERCENTILE(MC_Paths_Base!$P$5:$P$504,0.85)/'Monte Carlo'!P$31+'Monte Carlo'!P$37+'Stress Tests'!P$50/'Stress Tests'!P$53</x:f>
        <x:v>2287928.001895203</x:v>
      </x:c>
      <x:c r="R131" s="50" t="n">
        <x:f>PERCENTILE(MC_Paths_Base!$Q$5:$Q$504,0.85)/'Monte Carlo'!Q$31+'Monte Carlo'!Q$37+'Stress Tests'!Q$50/'Stress Tests'!Q$53</x:f>
        <x:v>2476693.1169079635</x:v>
      </x:c>
      <x:c r="S131" s="50" t="n">
        <x:f>PERCENTILE(MC_Paths_Base!$R$5:$R$504,0.85)/'Monte Carlo'!R$31+'Monte Carlo'!R$37+'Stress Tests'!R$50/'Stress Tests'!R$53</x:f>
        <x:v>2532550.727415231</x:v>
      </x:c>
      <x:c r="T131" s="50" t="n">
        <x:f>PERCENTILE(MC_Paths_Base!$S$5:$S$504,0.85)/'Monte Carlo'!S$31+'Monte Carlo'!S$37+'Stress Tests'!S$50/'Stress Tests'!S$53</x:f>
        <x:v>2650128.05394847</x:v>
      </x:c>
      <x:c r="U131" s="50" t="n">
        <x:f>PERCENTILE(MC_Paths_Base!$T$5:$T$504,0.85)/'Monte Carlo'!T$31+'Monte Carlo'!T$37+'Stress Tests'!T$50/'Stress Tests'!T$53</x:f>
        <x:v>2645355.9884194206</x:v>
      </x:c>
      <x:c r="V131" s="50" t="n">
        <x:f>PERCENTILE(MC_Paths_Base!$U$5:$U$504,0.85)/'Monte Carlo'!U$31+'Monte Carlo'!U$37+'Stress Tests'!U$50/'Stress Tests'!U$53</x:f>
        <x:v>2782729.0211543674</x:v>
      </x:c>
      <x:c r="W131" s="50" t="n">
        <x:f>PERCENTILE(MC_Paths_Base!$V$5:$V$504,0.85)/'Monte Carlo'!V$31+'Monte Carlo'!V$37+'Stress Tests'!V$50/'Stress Tests'!V$53</x:f>
        <x:v>2911523.977544652</x:v>
      </x:c>
      <x:c r="X131" s="50" t="n">
        <x:f>PERCENTILE(MC_Paths_Base!$W$5:$W$504,0.85)/'Monte Carlo'!W$31+'Monte Carlo'!W$37+'Stress Tests'!W$50/'Stress Tests'!W$53</x:f>
        <x:v>3135710.971983292</x:v>
      </x:c>
      <x:c r="Y131" s="50" t="n">
        <x:f>PERCENTILE(MC_Paths_Base!$X$5:$X$504,0.85)/'Monte Carlo'!X$31+'Monte Carlo'!X$37+'Stress Tests'!X$50/'Stress Tests'!X$53</x:f>
        <x:v>3238740.0619382123</x:v>
      </x:c>
      <x:c r="Z131" s="50" t="n">
        <x:f>PERCENTILE(MC_Paths_Base!$Y$5:$Y$504,0.85)/'Monte Carlo'!Y$31+'Monte Carlo'!Y$37+'Stress Tests'!Y$50/'Stress Tests'!Y$53</x:f>
        <x:v>3542081.0953932237</x:v>
      </x:c>
      <x:c r="AA131" s="50" t="n">
        <x:f>PERCENTILE(MC_Paths_Base!$Z$5:$Z$504,0.85)/'Monte Carlo'!Z$31+'Monte Carlo'!Z$37+'Stress Tests'!Z$50/'Stress Tests'!Z$53</x:f>
        <x:v>3735278.0233322643</x:v>
      </x:c>
      <x:c r="AB131" s="50" t="n">
        <x:f>PERCENTILE(MC_Paths_Base!$AA$5:$AA$504,0.85)/'Monte Carlo'!AA$31+'Monte Carlo'!AA$37+'Stress Tests'!AA$50/'Stress Tests'!AA$53</x:f>
        <x:v>3708669.825434533</x:v>
      </x:c>
      <x:c r="AC131" s="50" t="n">
        <x:f>PERCENTILE(MC_Paths_Base!$AB$5:$AB$504,0.85)/'Monte Carlo'!AB$31+'Monte Carlo'!AB$37+'Stress Tests'!AB$50/'Stress Tests'!AB$53</x:f>
        <x:v>4136256.642181357</x:v>
      </x:c>
      <x:c r="AD131" s="50" t="n">
        <x:f>PERCENTILE(MC_Paths_Base!$AC$5:$AC$504,0.85)/'Monte Carlo'!AC$31+'Monte Carlo'!AC$37+'Stress Tests'!AC$50/'Stress Tests'!AC$53</x:f>
        <x:v>4331740.281356178</x:v>
      </x:c>
      <x:c r="AE131" s="50" t="n">
        <x:f>PERCENTILE(MC_Paths_Base!$AD$5:$AD$504,0.85)/'Monte Carlo'!AD$31+'Monte Carlo'!AD$37+'Stress Tests'!AD$50/'Stress Tests'!AD$53</x:f>
        <x:v>4162553.0211984427</x:v>
      </x:c>
      <x:c r="AF131" s="50" t="n">
        <x:f>PERCENTILE(MC_Paths_Base!$AE$5:$AE$504,0.85)/'Monte Carlo'!AE$31+'Monte Carlo'!AE$37+'Stress Tests'!AE$50/'Stress Tests'!AE$53</x:f>
        <x:v>4525283.884481525</x:v>
      </x:c>
      <x:c r="AG131" s="50" t="n">
        <x:f>PERCENTILE(MC_Paths_Base!$AF$5:$AF$504,0.85)/'Monte Carlo'!AF$31+'Monte Carlo'!AF$37+'Stress Tests'!AF$50/'Stress Tests'!AF$53</x:f>
        <x:v>4898630.25505807</x:v>
      </x:c>
      <x:c r="AJ131" t="n">
        <x:f>MIN(MC_Paths_Base!B131:AF131)</x:f>
        <x:v>389663.9488974649</x:v>
      </x:c>
      <x:c r="AK131" t="n">
        <x:f>MIN(MC_Paths_Base!B131+'Monte Carlo'!$B$32,MC_Paths_Base!C131+'Monte Carlo'!$C$32,MC_Paths_Base!D131+'Monte Carlo'!$D$32,MC_Paths_Base!E131+'Monte Carlo'!$E$32,MC_Paths_Base!F131+'Monte Carlo'!$F$32,MC_Paths_Base!G131+'Monte Carlo'!$G$32,MC_Paths_Base!H131+'Monte Carlo'!$H$32,MC_Paths_Base!I131+'Monte Carlo'!$I$32,MC_Paths_Base!J131+'Monte Carlo'!$J$32,MC_Paths_Base!K131+'Monte Carlo'!$K$32,MC_Paths_Base!L131+'Monte Carlo'!$L$32,MC_Paths_Base!M131+'Monte Carlo'!$M$32,MC_Paths_Base!N131+'Monte Carlo'!$N$32,MC_Paths_Base!O131+'Monte Carlo'!$O$32,MC_Paths_Base!P131+'Monte Carlo'!$P$32,MC_Paths_Base!Q131+'Monte Carlo'!$Q$32,MC_Paths_Base!R131+'Monte Carlo'!$R$32,MC_Paths_Base!S131+'Monte Carlo'!$S$32,MC_Paths_Base!T131+'Monte Carlo'!$T$32,MC_Paths_Base!U131+'Monte Carlo'!$U$32,MC_Paths_Base!V131+'Monte Carlo'!$V$32,MC_Paths_Base!W131+'Monte Carlo'!$W$32,MC_Paths_Base!X131+'Monte Carlo'!$X$32,MC_Paths_Base!Y131+'Monte Carlo'!$Y$32,MC_Paths_Base!Z131+'Monte Carlo'!$Z$32,MC_Paths_Base!AA131+'Monte Carlo'!$AA$32,MC_Paths_Base!AB131+'Monte Carlo'!$AB$32,MC_Paths_Base!AC131+'Monte Carlo'!$AC$32,MC_Paths_Base!AD131+'Monte Carlo'!$AD$32,MC_Paths_Base!AE131+'Monte Carlo'!$AE$32,MC_Paths_Base!AF131+'Monte Carlo'!$AF$32)</x:f>
        <x:v>185334.06247079629</x:v>
      </x:c>
      <x:c r="AL131" t="n">
        <x:f>MIN(MC_Paths_Base!B131+'Monte Carlo'!$B$34,MC_Paths_Base!C131+'Monte Carlo'!$C$34,MC_Paths_Base!D131+'Monte Carlo'!$D$34,MC_Paths_Base!E131+'Monte Carlo'!$E$34,MC_Paths_Base!F131+'Monte Carlo'!$F$34,MC_Paths_Base!G131+'Monte Carlo'!$G$34,MC_Paths_Base!H131+'Monte Carlo'!$H$34,MC_Paths_Base!I131+'Monte Carlo'!$I$34,MC_Paths_Base!J131+'Monte Carlo'!$J$34,MC_Paths_Base!K131+'Monte Carlo'!$K$34,MC_Paths_Base!L131+'Monte Carlo'!$L$34,MC_Paths_Base!M131+'Monte Carlo'!$M$34,MC_Paths_Base!N131+'Monte Carlo'!$N$34,MC_Paths_Base!O131+'Monte Carlo'!$O$34,MC_Paths_Base!P131+'Monte Carlo'!$P$34,MC_Paths_Base!Q131+'Monte Carlo'!$Q$34,MC_Paths_Base!R131+'Monte Carlo'!$R$34,MC_Paths_Base!S131+'Monte Carlo'!$S$34,MC_Paths_Base!T131+'Monte Carlo'!$T$34,MC_Paths_Base!U131+'Monte Carlo'!$U$34,MC_Paths_Base!V131+'Monte Carlo'!$V$34,MC_Paths_Base!W131+'Monte Carlo'!$W$34,MC_Paths_Base!X131+'Monte Carlo'!$X$34,MC_Paths_Base!Y131+'Monte Carlo'!$Y$34,MC_Paths_Base!Z131+'Monte Carlo'!$Z$34,MC_Paths_Base!AA131+'Monte Carlo'!$AA$34,MC_Paths_Base!AB131+'Monte Carlo'!$AB$34,MC_Paths_Base!AC131+'Monte Carlo'!$AC$34,MC_Paths_Base!AD131+'Monte Carlo'!$AD$34,MC_Paths_Base!AE131+'Monte Carlo'!$AE$34,MC_Paths_Base!AF131+'Monte Carlo'!$AF$34)</x:f>
        <x:v>-509335.6029632817</x:v>
      </x:c>
      <x:c r="AM131" t="n">
        <x:f>MIN(MC_Paths_Base!B131+'Monte Carlo'!$B$35,MC_Paths_Base!C131+'Monte Carlo'!$C$35,MC_Paths_Base!D131+'Monte Carlo'!$D$35,MC_Paths_Base!E131+'Monte Carlo'!$E$35,MC_Paths_Base!F131+'Monte Carlo'!$F$35,MC_Paths_Base!G131+'Monte Carlo'!$G$35,MC_Paths_Base!H131+'Monte Carlo'!$H$35,MC_Paths_Base!I131+'Monte Carlo'!$I$35,MC_Paths_Base!J131+'Monte Carlo'!$J$35,MC_Paths_Base!K131+'Monte Carlo'!$K$35,MC_Paths_Base!L131+'Monte Carlo'!$L$35,MC_Paths_Base!M131+'Monte Carlo'!$M$35,MC_Paths_Base!N131+'Monte Carlo'!$N$35,MC_Paths_Base!O131+'Monte Carlo'!$O$35,MC_Paths_Base!P131+'Monte Carlo'!$P$35,MC_Paths_Base!Q131+'Monte Carlo'!$Q$35,MC_Paths_Base!R131+'Monte Carlo'!$R$35,MC_Paths_Base!S131+'Monte Carlo'!$S$35,MC_Paths_Base!T131+'Monte Carlo'!$T$35,MC_Paths_Base!U131+'Monte Carlo'!$U$35,MC_Paths_Base!V131+'Monte Carlo'!$V$35,MC_Paths_Base!W131+'Monte Carlo'!$W$35,MC_Paths_Base!X131+'Monte Carlo'!$X$35,MC_Paths_Base!Y131+'Monte Carlo'!$Y$35,MC_Paths_Base!Z131+'Monte Carlo'!$Z$35,MC_Paths_Base!AA131+'Monte Carlo'!$AA$35,MC_Paths_Base!AB131+'Monte Carlo'!$AB$35,MC_Paths_Base!AC131+'Monte Carlo'!$AC$35,MC_Paths_Base!AD131+'Monte Carlo'!$AD$35,MC_Paths_Base!AE131+'Monte Carlo'!$AE$35,MC_Paths_Base!AF131+'Monte Carlo'!$AF$35)</x:f>
        <x:v>-503836.33158718504</x:v>
      </x:c>
    </x:row>
    <x:row r="132">
      <x:c r="A132" t="s">
        <x:v>982</x:v>
      </x:c>
      <x:c r="B132" t="s">
        <x:v>148</x:v>
      </x:c>
      <x:c r="C132" s="50" t="n">
        <x:f>PERCENTILE(MC_Paths_Base!$B$5:$B$504,0.9)/'Monte Carlo'!B$31+'Monte Carlo'!B$37+'Stress Tests'!B$50/'Stress Tests'!B$53</x:f>
        <x:v>1210625</x:v>
      </x:c>
      <x:c r="D132" s="50" t="n">
        <x:f>PERCENTILE(MC_Paths_Base!$C$5:$C$504,0.9)/'Monte Carlo'!C$31+'Monte Carlo'!C$37+'Stress Tests'!C$50/'Stress Tests'!C$53</x:f>
        <x:v>940382.994072608</x:v>
      </x:c>
      <x:c r="E132" s="50" t="n">
        <x:f>PERCENTILE(MC_Paths_Base!$D$5:$D$504,0.9)/'Monte Carlo'!D$31+'Monte Carlo'!D$37+'Stress Tests'!D$50/'Stress Tests'!D$53</x:f>
        <x:v>1122089.372670604</x:v>
      </x:c>
      <x:c r="F132" s="50" t="n">
        <x:f>PERCENTILE(MC_Paths_Base!$E$5:$E$504,0.9)/'Monte Carlo'!E$31+'Monte Carlo'!E$37+'Stress Tests'!E$50/'Stress Tests'!E$53</x:f>
        <x:v>1228060.2292867696</x:v>
      </x:c>
      <x:c r="G132" s="50" t="n">
        <x:f>PERCENTILE(MC_Paths_Base!$F$5:$F$504,0.9)/'Monte Carlo'!F$31+'Monte Carlo'!F$37+'Stress Tests'!F$50/'Stress Tests'!F$53</x:f>
        <x:v>1337078.657976858</x:v>
      </x:c>
      <x:c r="H132" s="50" t="n">
        <x:f>PERCENTILE(MC_Paths_Base!$G$5:$G$504,0.9)/'Monte Carlo'!G$31+'Monte Carlo'!G$37+'Stress Tests'!G$50/'Stress Tests'!G$53</x:f>
        <x:v>1459098.8514691985</x:v>
      </x:c>
      <x:c r="I132" s="50" t="n">
        <x:f>PERCENTILE(MC_Paths_Base!$H$5:$H$504,0.9)/'Monte Carlo'!H$31+'Monte Carlo'!H$37+'Stress Tests'!H$50/'Stress Tests'!H$53</x:f>
        <x:v>1576094.898857306</x:v>
      </x:c>
      <x:c r="J132" s="50" t="n">
        <x:f>PERCENTILE(MC_Paths_Base!$I$5:$I$504,0.9)/'Monte Carlo'!I$31+'Monte Carlo'!I$37+'Stress Tests'!I$50/'Stress Tests'!I$53</x:f>
        <x:v>1726755.2795590186</x:v>
      </x:c>
      <x:c r="K132" s="50" t="n">
        <x:f>PERCENTILE(MC_Paths_Base!$J$5:$J$504,0.9)/'Monte Carlo'!J$31+'Monte Carlo'!J$37+'Stress Tests'!J$50/'Stress Tests'!J$53</x:f>
        <x:v>1825350.4308148753</x:v>
      </x:c>
      <x:c r="L132" s="50" t="n">
        <x:f>PERCENTILE(MC_Paths_Base!$K$5:$K$504,0.9)/'Monte Carlo'!K$31+'Monte Carlo'!K$37+'Stress Tests'!K$50/'Stress Tests'!K$53</x:f>
        <x:v>2026150.6983407862</x:v>
      </x:c>
      <x:c r="M132" s="50" t="n">
        <x:f>PERCENTILE(MC_Paths_Base!$L$5:$L$504,0.9)/'Monte Carlo'!L$31+'Monte Carlo'!L$37+'Stress Tests'!L$50/'Stress Tests'!L$53</x:f>
        <x:v>2121893.1216168795</x:v>
      </x:c>
      <x:c r="N132" s="50" t="n">
        <x:f>PERCENTILE(MC_Paths_Base!$M$5:$M$504,0.9)/'Monte Carlo'!M$31+'Monte Carlo'!M$37+'Stress Tests'!M$50/'Stress Tests'!M$53</x:f>
        <x:v>2267335.272724155</x:v>
      </x:c>
      <x:c r="O132" s="50" t="n">
        <x:f>PERCENTILE(MC_Paths_Base!$N$5:$N$504,0.9)/'Monte Carlo'!N$31+'Monte Carlo'!N$37+'Stress Tests'!N$50/'Stress Tests'!N$53</x:f>
        <x:v>2399323.869203394</x:v>
      </x:c>
      <x:c r="P132" s="50" t="n">
        <x:f>PERCENTILE(MC_Paths_Base!$O$5:$O$504,0.9)/'Monte Carlo'!O$31+'Monte Carlo'!O$37+'Stress Tests'!O$50/'Stress Tests'!O$53</x:f>
        <x:v>2503233.5510466215</x:v>
      </x:c>
      <x:c r="Q132" s="50" t="n">
        <x:f>PERCENTILE(MC_Paths_Base!$P$5:$P$504,0.9)/'Monte Carlo'!P$31+'Monte Carlo'!P$37+'Stress Tests'!P$50/'Stress Tests'!P$53</x:f>
        <x:v>2693914.701788957</x:v>
      </x:c>
      <x:c r="R132" s="50" t="n">
        <x:f>PERCENTILE(MC_Paths_Base!$Q$5:$Q$504,0.9)/'Monte Carlo'!Q$31+'Monte Carlo'!Q$37+'Stress Tests'!Q$50/'Stress Tests'!Q$53</x:f>
        <x:v>2843172.4195814235</x:v>
      </x:c>
      <x:c r="S132" s="50" t="n">
        <x:f>PERCENTILE(MC_Paths_Base!$R$5:$R$504,0.9)/'Monte Carlo'!R$31+'Monte Carlo'!R$37+'Stress Tests'!R$50/'Stress Tests'!R$53</x:f>
        <x:v>2916249.3038898</x:v>
      </x:c>
      <x:c r="T132" s="50" t="n">
        <x:f>PERCENTILE(MC_Paths_Base!$S$5:$S$504,0.9)/'Monte Carlo'!S$31+'Monte Carlo'!S$37+'Stress Tests'!S$50/'Stress Tests'!S$53</x:f>
        <x:v>3047113.7591702538</x:v>
      </x:c>
      <x:c r="U132" s="50" t="n">
        <x:f>PERCENTILE(MC_Paths_Base!$T$5:$T$504,0.9)/'Monte Carlo'!T$31+'Monte Carlo'!T$37+'Stress Tests'!T$50/'Stress Tests'!T$53</x:f>
        <x:v>3282469.247178777</x:v>
      </x:c>
      <x:c r="V132" s="50" t="n">
        <x:f>PERCENTILE(MC_Paths_Base!$U$5:$U$504,0.9)/'Monte Carlo'!U$31+'Monte Carlo'!U$37+'Stress Tests'!U$50/'Stress Tests'!U$53</x:f>
        <x:v>3571457.7723819404</x:v>
      </x:c>
      <x:c r="W132" s="50" t="n">
        <x:f>PERCENTILE(MC_Paths_Base!$V$5:$V$504,0.9)/'Monte Carlo'!V$31+'Monte Carlo'!V$37+'Stress Tests'!V$50/'Stress Tests'!V$53</x:f>
        <x:v>3622365.378801611</x:v>
      </x:c>
      <x:c r="X132" s="50" t="n">
        <x:f>PERCENTILE(MC_Paths_Base!$W$5:$W$504,0.9)/'Monte Carlo'!W$31+'Monte Carlo'!W$37+'Stress Tests'!W$50/'Stress Tests'!W$53</x:f>
        <x:v>3891036.5414707633</x:v>
      </x:c>
      <x:c r="Y132" s="50" t="n">
        <x:f>PERCENTILE(MC_Paths_Base!$X$5:$X$504,0.9)/'Monte Carlo'!X$31+'Monte Carlo'!X$37+'Stress Tests'!X$50/'Stress Tests'!X$53</x:f>
        <x:v>3919627.6349871466</x:v>
      </x:c>
      <x:c r="Z132" s="50" t="n">
        <x:f>PERCENTILE(MC_Paths_Base!$Y$5:$Y$504,0.9)/'Monte Carlo'!Y$31+'Monte Carlo'!Y$37+'Stress Tests'!Y$50/'Stress Tests'!Y$53</x:f>
        <x:v>4365382.900897208</x:v>
      </x:c>
      <x:c r="AA132" s="50" t="n">
        <x:f>PERCENTILE(MC_Paths_Base!$Z$5:$Z$504,0.9)/'Monte Carlo'!Z$31+'Monte Carlo'!Z$37+'Stress Tests'!Z$50/'Stress Tests'!Z$53</x:f>
        <x:v>4542868.371853132</x:v>
      </x:c>
      <x:c r="AB132" s="50" t="n">
        <x:f>PERCENTILE(MC_Paths_Base!$AA$5:$AA$504,0.9)/'Monte Carlo'!AA$31+'Monte Carlo'!AA$37+'Stress Tests'!AA$50/'Stress Tests'!AA$53</x:f>
        <x:v>4787706.078596922</x:v>
      </x:c>
      <x:c r="AC132" s="50" t="n">
        <x:f>PERCENTILE(MC_Paths_Base!$AB$5:$AB$504,0.9)/'Monte Carlo'!AB$31+'Monte Carlo'!AB$37+'Stress Tests'!AB$50/'Stress Tests'!AB$53</x:f>
        <x:v>5011555.729785727</x:v>
      </x:c>
      <x:c r="AD132" s="50" t="n">
        <x:f>PERCENTILE(MC_Paths_Base!$AC$5:$AC$504,0.9)/'Monte Carlo'!AC$31+'Monte Carlo'!AC$37+'Stress Tests'!AC$50/'Stress Tests'!AC$53</x:f>
        <x:v>5010909.608306763</x:v>
      </x:c>
      <x:c r="AE132" s="50" t="n">
        <x:f>PERCENTILE(MC_Paths_Base!$AD$5:$AD$504,0.9)/'Monte Carlo'!AD$31+'Monte Carlo'!AD$37+'Stress Tests'!AD$50/'Stress Tests'!AD$53</x:f>
        <x:v>5382542.178615378</x:v>
      </x:c>
      <x:c r="AF132" s="50" t="n">
        <x:f>PERCENTILE(MC_Paths_Base!$AE$5:$AE$504,0.9)/'Monte Carlo'!AE$31+'Monte Carlo'!AE$37+'Stress Tests'!AE$50/'Stress Tests'!AE$53</x:f>
        <x:v>5521355.399347449</x:v>
      </x:c>
      <x:c r="AG132" s="50" t="n">
        <x:f>PERCENTILE(MC_Paths_Base!$AF$5:$AF$504,0.9)/'Monte Carlo'!AF$31+'Monte Carlo'!AF$37+'Stress Tests'!AF$50/'Stress Tests'!AF$53</x:f>
        <x:v>5998015.181900803</x:v>
      </x:c>
      <x:c r="AJ132" t="n">
        <x:f>MIN(MC_Paths_Base!B132:AF132)</x:f>
        <x:v>977257.5067361698</x:v>
      </x:c>
      <x:c r="AK132" t="n">
        <x:f>MIN(MC_Paths_Base!B132+'Monte Carlo'!$B$32,MC_Paths_Base!C132+'Monte Carlo'!$C$32,MC_Paths_Base!D132+'Monte Carlo'!$D$32,MC_Paths_Base!E132+'Monte Carlo'!$E$32,MC_Paths_Base!F132+'Monte Carlo'!$F$32,MC_Paths_Base!G132+'Monte Carlo'!$G$32,MC_Paths_Base!H132+'Monte Carlo'!$H$32,MC_Paths_Base!I132+'Monte Carlo'!$I$32,MC_Paths_Base!J132+'Monte Carlo'!$J$32,MC_Paths_Base!K132+'Monte Carlo'!$K$32,MC_Paths_Base!L132+'Monte Carlo'!$L$32,MC_Paths_Base!M132+'Monte Carlo'!$M$32,MC_Paths_Base!N132+'Monte Carlo'!$N$32,MC_Paths_Base!O132+'Monte Carlo'!$O$32,MC_Paths_Base!P132+'Monte Carlo'!$P$32,MC_Paths_Base!Q132+'Monte Carlo'!$Q$32,MC_Paths_Base!R132+'Monte Carlo'!$R$32,MC_Paths_Base!S132+'Monte Carlo'!$S$32,MC_Paths_Base!T132+'Monte Carlo'!$T$32,MC_Paths_Base!U132+'Monte Carlo'!$U$32,MC_Paths_Base!V132+'Monte Carlo'!$V$32,MC_Paths_Base!W132+'Monte Carlo'!$W$32,MC_Paths_Base!X132+'Monte Carlo'!$X$32,MC_Paths_Base!Y132+'Monte Carlo'!$Y$32,MC_Paths_Base!Z132+'Monte Carlo'!$Z$32,MC_Paths_Base!AA132+'Monte Carlo'!$AA$32,MC_Paths_Base!AB132+'Monte Carlo'!$AB$32,MC_Paths_Base!AC132+'Monte Carlo'!$AC$32,MC_Paths_Base!AD132+'Monte Carlo'!$AD$32,MC_Paths_Base!AE132+'Monte Carlo'!$AE$32,MC_Paths_Base!AF132+'Monte Carlo'!$AF$32)</x:f>
        <x:v>775368.4631514184</x:v>
      </x:c>
      <x:c r="AL132" t="n">
        <x:f>MIN(MC_Paths_Base!B132+'Monte Carlo'!$B$34,MC_Paths_Base!C132+'Monte Carlo'!$C$34,MC_Paths_Base!D132+'Monte Carlo'!$D$34,MC_Paths_Base!E132+'Monte Carlo'!$E$34,MC_Paths_Base!F132+'Monte Carlo'!$F$34,MC_Paths_Base!G132+'Monte Carlo'!$G$34,MC_Paths_Base!H132+'Monte Carlo'!$H$34,MC_Paths_Base!I132+'Monte Carlo'!$I$34,MC_Paths_Base!J132+'Monte Carlo'!$J$34,MC_Paths_Base!K132+'Monte Carlo'!$K$34,MC_Paths_Base!L132+'Monte Carlo'!$L$34,MC_Paths_Base!M132+'Monte Carlo'!$M$34,MC_Paths_Base!N132+'Monte Carlo'!$N$34,MC_Paths_Base!O132+'Monte Carlo'!$O$34,MC_Paths_Base!P132+'Monte Carlo'!$P$34,MC_Paths_Base!Q132+'Monte Carlo'!$Q$34,MC_Paths_Base!R132+'Monte Carlo'!$R$34,MC_Paths_Base!S132+'Monte Carlo'!$S$34,MC_Paths_Base!T132+'Monte Carlo'!$T$34,MC_Paths_Base!U132+'Monte Carlo'!$U$34,MC_Paths_Base!V132+'Monte Carlo'!$V$34,MC_Paths_Base!W132+'Monte Carlo'!$W$34,MC_Paths_Base!X132+'Monte Carlo'!$X$34,MC_Paths_Base!Y132+'Monte Carlo'!$Y$34,MC_Paths_Base!Z132+'Monte Carlo'!$Z$34,MC_Paths_Base!AA132+'Monte Carlo'!$AA$34,MC_Paths_Base!AB132+'Monte Carlo'!$AB$34,MC_Paths_Base!AC132+'Monte Carlo'!$AC$34,MC_Paths_Base!AD132+'Monte Carlo'!$AD$34,MC_Paths_Base!AE132+'Monte Carlo'!$AE$34,MC_Paths_Base!AF132+'Monte Carlo'!$AF$34)</x:f>
        <x:v>-236800.66190251103</x:v>
      </x:c>
      <x:c r="AM132" t="n">
        <x:f>MIN(MC_Paths_Base!B132+'Monte Carlo'!$B$35,MC_Paths_Base!C132+'Monte Carlo'!$C$35,MC_Paths_Base!D132+'Monte Carlo'!$D$35,MC_Paths_Base!E132+'Monte Carlo'!$E$35,MC_Paths_Base!F132+'Monte Carlo'!$F$35,MC_Paths_Base!G132+'Monte Carlo'!$G$35,MC_Paths_Base!H132+'Monte Carlo'!$H$35,MC_Paths_Base!I132+'Monte Carlo'!$I$35,MC_Paths_Base!J132+'Monte Carlo'!$J$35,MC_Paths_Base!K132+'Monte Carlo'!$K$35,MC_Paths_Base!L132+'Monte Carlo'!$L$35,MC_Paths_Base!M132+'Monte Carlo'!$M$35,MC_Paths_Base!N132+'Monte Carlo'!$N$35,MC_Paths_Base!O132+'Monte Carlo'!$O$35,MC_Paths_Base!P132+'Monte Carlo'!$P$35,MC_Paths_Base!Q132+'Monte Carlo'!$Q$35,MC_Paths_Base!R132+'Monte Carlo'!$R$35,MC_Paths_Base!S132+'Monte Carlo'!$S$35,MC_Paths_Base!T132+'Monte Carlo'!$T$35,MC_Paths_Base!U132+'Monte Carlo'!$U$35,MC_Paths_Base!V132+'Monte Carlo'!$V$35,MC_Paths_Base!W132+'Monte Carlo'!$W$35,MC_Paths_Base!X132+'Monte Carlo'!$X$35,MC_Paths_Base!Y132+'Monte Carlo'!$Y$35,MC_Paths_Base!Z132+'Monte Carlo'!$Z$35,MC_Paths_Base!AA132+'Monte Carlo'!$AA$35,MC_Paths_Base!AB132+'Monte Carlo'!$AB$35,MC_Paths_Base!AC132+'Monte Carlo'!$AC$35,MC_Paths_Base!AD132+'Monte Carlo'!$AD$35,MC_Paths_Base!AE132+'Monte Carlo'!$AE$35,MC_Paths_Base!AF132+'Monte Carlo'!$AF$35)</x:f>
        <x:v>-103151.0611083419</x:v>
      </x:c>
    </x:row>
    <x:row r="133">
      <x:c r="A133" t="s">
        <x:v>982</x:v>
      </x:c>
      <x:c r="B133" t="s">
        <x:v>151</x:v>
      </x:c>
      <x:c r="C133" s="50" t="n">
        <x:f>PERCENTILE(MC_Paths_Base!$B$5:$B$504,0.95)/'Monte Carlo'!B$31+'Monte Carlo'!B$37+'Stress Tests'!B$50/'Stress Tests'!B$53</x:f>
        <x:v>1210625</x:v>
      </x:c>
      <x:c r="D133" s="50" t="n">
        <x:f>PERCENTILE(MC_Paths_Base!$C$5:$C$504,0.95)/'Monte Carlo'!C$31+'Monte Carlo'!C$37+'Stress Tests'!C$50/'Stress Tests'!C$53</x:f>
        <x:v>1023777.0383924756</x:v>
      </x:c>
      <x:c r="E133" s="50" t="n">
        <x:f>PERCENTILE(MC_Paths_Base!$D$5:$D$504,0.95)/'Monte Carlo'!D$31+'Monte Carlo'!D$37+'Stress Tests'!D$50/'Stress Tests'!D$53</x:f>
        <x:v>1212019.708999996</x:v>
      </x:c>
      <x:c r="F133" s="50" t="n">
        <x:f>PERCENTILE(MC_Paths_Base!$E$5:$E$504,0.95)/'Monte Carlo'!E$31+'Monte Carlo'!E$37+'Stress Tests'!E$50/'Stress Tests'!E$53</x:f>
        <x:v>1404701.0476608672</x:v>
      </x:c>
      <x:c r="G133" s="50" t="n">
        <x:f>PERCENTILE(MC_Paths_Base!$F$5:$F$504,0.95)/'Monte Carlo'!F$31+'Monte Carlo'!F$37+'Stress Tests'!F$50/'Stress Tests'!F$53</x:f>
        <x:v>1585339.7398139455</x:v>
      </x:c>
      <x:c r="H133" s="50" t="n">
        <x:f>PERCENTILE(MC_Paths_Base!$G$5:$G$504,0.95)/'Monte Carlo'!G$31+'Monte Carlo'!G$37+'Stress Tests'!G$50/'Stress Tests'!G$53</x:f>
        <x:v>1666468.9110866694</x:v>
      </x:c>
      <x:c r="I133" s="50" t="n">
        <x:f>PERCENTILE(MC_Paths_Base!$H$5:$H$504,0.95)/'Monte Carlo'!H$31+'Monte Carlo'!H$37+'Stress Tests'!H$50/'Stress Tests'!H$53</x:f>
        <x:v>1829044.1303240992</x:v>
      </x:c>
      <x:c r="J133" s="50" t="n">
        <x:f>PERCENTILE(MC_Paths_Base!$I$5:$I$504,0.95)/'Monte Carlo'!I$31+'Monte Carlo'!I$37+'Stress Tests'!I$50/'Stress Tests'!I$53</x:f>
        <x:v>1986332.8254382564</x:v>
      </x:c>
      <x:c r="K133" s="50" t="n">
        <x:f>PERCENTILE(MC_Paths_Base!$J$5:$J$504,0.95)/'Monte Carlo'!J$31+'Monte Carlo'!J$37+'Stress Tests'!J$50/'Stress Tests'!J$53</x:f>
        <x:v>2188527.7930948557</x:v>
      </x:c>
      <x:c r="L133" s="50" t="n">
        <x:f>PERCENTILE(MC_Paths_Base!$K$5:$K$504,0.95)/'Monte Carlo'!K$31+'Monte Carlo'!K$37+'Stress Tests'!K$50/'Stress Tests'!K$53</x:f>
        <x:v>2397032.531460774</x:v>
      </x:c>
      <x:c r="M133" s="50" t="n">
        <x:f>PERCENTILE(MC_Paths_Base!$L$5:$L$504,0.95)/'Monte Carlo'!L$31+'Monte Carlo'!L$37+'Stress Tests'!L$50/'Stress Tests'!L$53</x:f>
        <x:v>2414035.8031373</x:v>
      </x:c>
      <x:c r="N133" s="50" t="n">
        <x:f>PERCENTILE(MC_Paths_Base!$M$5:$M$504,0.95)/'Monte Carlo'!M$31+'Monte Carlo'!M$37+'Stress Tests'!M$50/'Stress Tests'!M$53</x:f>
        <x:v>2672096.200277234</x:v>
      </x:c>
      <x:c r="O133" s="50" t="n">
        <x:f>PERCENTILE(MC_Paths_Base!$N$5:$N$504,0.95)/'Monte Carlo'!N$31+'Monte Carlo'!N$37+'Stress Tests'!N$50/'Stress Tests'!N$53</x:f>
        <x:v>2912801.1120420564</x:v>
      </x:c>
      <x:c r="P133" s="50" t="n">
        <x:f>PERCENTILE(MC_Paths_Base!$O$5:$O$504,0.95)/'Monte Carlo'!O$31+'Monte Carlo'!O$37+'Stress Tests'!O$50/'Stress Tests'!O$53</x:f>
        <x:v>3150162.832227319</x:v>
      </x:c>
      <x:c r="Q133" s="50" t="n">
        <x:f>PERCENTILE(MC_Paths_Base!$P$5:$P$504,0.95)/'Monte Carlo'!P$31+'Monte Carlo'!P$37+'Stress Tests'!P$50/'Stress Tests'!P$53</x:f>
        <x:v>3109155.679793381</x:v>
      </x:c>
      <x:c r="R133" s="50" t="n">
        <x:f>PERCENTILE(MC_Paths_Base!$Q$5:$Q$504,0.95)/'Monte Carlo'!Q$31+'Monte Carlo'!Q$37+'Stress Tests'!Q$50/'Stress Tests'!Q$53</x:f>
        <x:v>3491670.8256336264</x:v>
      </x:c>
      <x:c r="S133" s="50" t="n">
        <x:f>PERCENTILE(MC_Paths_Base!$R$5:$R$504,0.95)/'Monte Carlo'!R$31+'Monte Carlo'!R$37+'Stress Tests'!R$50/'Stress Tests'!R$53</x:f>
        <x:v>3980981.664269449</x:v>
      </x:c>
      <x:c r="T133" s="50" t="n">
        <x:f>PERCENTILE(MC_Paths_Base!$S$5:$S$504,0.95)/'Monte Carlo'!S$31+'Monte Carlo'!S$37+'Stress Tests'!S$50/'Stress Tests'!S$53</x:f>
        <x:v>4125209.2173079564</x:v>
      </x:c>
      <x:c r="U133" s="50" t="n">
        <x:f>PERCENTILE(MC_Paths_Base!$T$5:$T$504,0.95)/'Monte Carlo'!T$31+'Monte Carlo'!T$37+'Stress Tests'!T$50/'Stress Tests'!T$53</x:f>
        <x:v>4549626.545157733</x:v>
      </x:c>
      <x:c r="V133" s="50" t="n">
        <x:f>PERCENTILE(MC_Paths_Base!$U$5:$U$504,0.95)/'Monte Carlo'!U$31+'Monte Carlo'!U$37+'Stress Tests'!U$50/'Stress Tests'!U$53</x:f>
        <x:v>4559884.896310096</x:v>
      </x:c>
      <x:c r="W133" s="50" t="n">
        <x:f>PERCENTILE(MC_Paths_Base!$V$5:$V$504,0.95)/'Monte Carlo'!V$31+'Monte Carlo'!V$37+'Stress Tests'!V$50/'Stress Tests'!V$53</x:f>
        <x:v>5018884.960909584</x:v>
      </x:c>
      <x:c r="X133" s="50" t="n">
        <x:f>PERCENTILE(MC_Paths_Base!$W$5:$W$504,0.95)/'Monte Carlo'!W$31+'Monte Carlo'!W$37+'Stress Tests'!W$50/'Stress Tests'!W$53</x:f>
        <x:v>5099824.840454354</x:v>
      </x:c>
      <x:c r="Y133" s="50" t="n">
        <x:f>PERCENTILE(MC_Paths_Base!$X$5:$X$504,0.95)/'Monte Carlo'!X$31+'Monte Carlo'!X$37+'Stress Tests'!X$50/'Stress Tests'!X$53</x:f>
        <x:v>5427049.068190881</x:v>
      </x:c>
      <x:c r="Z133" s="50" t="n">
        <x:f>PERCENTILE(MC_Paths_Base!$Y$5:$Y$504,0.95)/'Monte Carlo'!Y$31+'Monte Carlo'!Y$37+'Stress Tests'!Y$50/'Stress Tests'!Y$53</x:f>
        <x:v>5552168.55874322</x:v>
      </x:c>
      <x:c r="AA133" s="50" t="n">
        <x:f>PERCENTILE(MC_Paths_Base!$Z$5:$Z$504,0.95)/'Monte Carlo'!Z$31+'Monte Carlo'!Z$37+'Stress Tests'!Z$50/'Stress Tests'!Z$53</x:f>
        <x:v>5700230.211656289</x:v>
      </x:c>
      <x:c r="AB133" s="50" t="n">
        <x:f>PERCENTILE(MC_Paths_Base!$AA$5:$AA$504,0.95)/'Monte Carlo'!AA$31+'Monte Carlo'!AA$37+'Stress Tests'!AA$50/'Stress Tests'!AA$53</x:f>
        <x:v>6018252.690841684</x:v>
      </x:c>
      <x:c r="AC133" s="50" t="n">
        <x:f>PERCENTILE(MC_Paths_Base!$AB$5:$AB$504,0.95)/'Monte Carlo'!AB$31+'Monte Carlo'!AB$37+'Stress Tests'!AB$50/'Stress Tests'!AB$53</x:f>
        <x:v>6458210.867027066</x:v>
      </x:c>
      <x:c r="AD133" s="50" t="n">
        <x:f>PERCENTILE(MC_Paths_Base!$AC$5:$AC$504,0.95)/'Monte Carlo'!AC$31+'Monte Carlo'!AC$37+'Stress Tests'!AC$50/'Stress Tests'!AC$53</x:f>
        <x:v>7002794.427157771</x:v>
      </x:c>
      <x:c r="AE133" s="50" t="n">
        <x:f>PERCENTILE(MC_Paths_Base!$AD$5:$AD$504,0.95)/'Monte Carlo'!AD$31+'Monte Carlo'!AD$37+'Stress Tests'!AD$50/'Stress Tests'!AD$53</x:f>
        <x:v>7243572.440045465</x:v>
      </x:c>
      <x:c r="AF133" s="50" t="n">
        <x:f>PERCENTILE(MC_Paths_Base!$AE$5:$AE$504,0.95)/'Monte Carlo'!AE$31+'Monte Carlo'!AE$37+'Stress Tests'!AE$50/'Stress Tests'!AE$53</x:f>
        <x:v>7672928.531026569</x:v>
      </x:c>
      <x:c r="AG133" s="50" t="n">
        <x:f>PERCENTILE(MC_Paths_Base!$AF$5:$AF$504,0.95)/'Monte Carlo'!AF$31+'Monte Carlo'!AF$37+'Stress Tests'!AF$50/'Stress Tests'!AF$53</x:f>
        <x:v>7739529.87307576</x:v>
      </x:c>
      <x:c r="AJ133" t="n">
        <x:f>MIN(MC_Paths_Base!B133:AF133)</x:f>
        <x:v>547171.1436830154</x:v>
      </x:c>
      <x:c r="AK133" t="n">
        <x:f>MIN(MC_Paths_Base!B133+'Monte Carlo'!$B$32,MC_Paths_Base!C133+'Monte Carlo'!$C$32,MC_Paths_Base!D133+'Monte Carlo'!$D$32,MC_Paths_Base!E133+'Monte Carlo'!$E$32,MC_Paths_Base!F133+'Monte Carlo'!$F$32,MC_Paths_Base!G133+'Monte Carlo'!$G$32,MC_Paths_Base!H133+'Monte Carlo'!$H$32,MC_Paths_Base!I133+'Monte Carlo'!$I$32,MC_Paths_Base!J133+'Monte Carlo'!$J$32,MC_Paths_Base!K133+'Monte Carlo'!$K$32,MC_Paths_Base!L133+'Monte Carlo'!$L$32,MC_Paths_Base!M133+'Monte Carlo'!$M$32,MC_Paths_Base!N133+'Monte Carlo'!$N$32,MC_Paths_Base!O133+'Monte Carlo'!$O$32,MC_Paths_Base!P133+'Monte Carlo'!$P$32,MC_Paths_Base!Q133+'Monte Carlo'!$Q$32,MC_Paths_Base!R133+'Monte Carlo'!$R$32,MC_Paths_Base!S133+'Monte Carlo'!$S$32,MC_Paths_Base!T133+'Monte Carlo'!$T$32,MC_Paths_Base!U133+'Monte Carlo'!$U$32,MC_Paths_Base!V133+'Monte Carlo'!$V$32,MC_Paths_Base!W133+'Monte Carlo'!$W$32,MC_Paths_Base!X133+'Monte Carlo'!$X$32,MC_Paths_Base!Y133+'Monte Carlo'!$Y$32,MC_Paths_Base!Z133+'Monte Carlo'!$Z$32,MC_Paths_Base!AA133+'Monte Carlo'!$AA$32,MC_Paths_Base!AB133+'Monte Carlo'!$AB$32,MC_Paths_Base!AC133+'Monte Carlo'!$AC$32,MC_Paths_Base!AD133+'Monte Carlo'!$AD$32,MC_Paths_Base!AE133+'Monte Carlo'!$AE$32,MC_Paths_Base!AF133+'Monte Carlo'!$AF$32)</x:f>
        <x:v>340938.14716597553</x:v>
      </x:c>
      <x:c r="AL133" t="n">
        <x:f>MIN(MC_Paths_Base!B133+'Monte Carlo'!$B$34,MC_Paths_Base!C133+'Monte Carlo'!$C$34,MC_Paths_Base!D133+'Monte Carlo'!$D$34,MC_Paths_Base!E133+'Monte Carlo'!$E$34,MC_Paths_Base!F133+'Monte Carlo'!$F$34,MC_Paths_Base!G133+'Monte Carlo'!$G$34,MC_Paths_Base!H133+'Monte Carlo'!$H$34,MC_Paths_Base!I133+'Monte Carlo'!$I$34,MC_Paths_Base!J133+'Monte Carlo'!$J$34,MC_Paths_Base!K133+'Monte Carlo'!$K$34,MC_Paths_Base!L133+'Monte Carlo'!$L$34,MC_Paths_Base!M133+'Monte Carlo'!$M$34,MC_Paths_Base!N133+'Monte Carlo'!$N$34,MC_Paths_Base!O133+'Monte Carlo'!$O$34,MC_Paths_Base!P133+'Monte Carlo'!$P$34,MC_Paths_Base!Q133+'Monte Carlo'!$Q$34,MC_Paths_Base!R133+'Monte Carlo'!$R$34,MC_Paths_Base!S133+'Monte Carlo'!$S$34,MC_Paths_Base!T133+'Monte Carlo'!$T$34,MC_Paths_Base!U133+'Monte Carlo'!$U$34,MC_Paths_Base!V133+'Monte Carlo'!$V$34,MC_Paths_Base!W133+'Monte Carlo'!$W$34,MC_Paths_Base!X133+'Monte Carlo'!$X$34,MC_Paths_Base!Y133+'Monte Carlo'!$Y$34,MC_Paths_Base!Z133+'Monte Carlo'!$Z$34,MC_Paths_Base!AA133+'Monte Carlo'!$AA$34,MC_Paths_Base!AB133+'Monte Carlo'!$AB$34,MC_Paths_Base!AC133+'Monte Carlo'!$AC$34,MC_Paths_Base!AD133+'Monte Carlo'!$AD$34,MC_Paths_Base!AE133+'Monte Carlo'!$AE$34,MC_Paths_Base!AF133+'Monte Carlo'!$AF$34)</x:f>
        <x:v>-1065574.317493028</x:v>
      </x:c>
      <x:c r="AM133" t="n">
        <x:f>MIN(MC_Paths_Base!B133+'Monte Carlo'!$B$35,MC_Paths_Base!C133+'Monte Carlo'!$C$35,MC_Paths_Base!D133+'Monte Carlo'!$D$35,MC_Paths_Base!E133+'Monte Carlo'!$E$35,MC_Paths_Base!F133+'Monte Carlo'!$F$35,MC_Paths_Base!G133+'Monte Carlo'!$G$35,MC_Paths_Base!H133+'Monte Carlo'!$H$35,MC_Paths_Base!I133+'Monte Carlo'!$I$35,MC_Paths_Base!J133+'Monte Carlo'!$J$35,MC_Paths_Base!K133+'Monte Carlo'!$K$35,MC_Paths_Base!L133+'Monte Carlo'!$L$35,MC_Paths_Base!M133+'Monte Carlo'!$M$35,MC_Paths_Base!N133+'Monte Carlo'!$N$35,MC_Paths_Base!O133+'Monte Carlo'!$O$35,MC_Paths_Base!P133+'Monte Carlo'!$P$35,MC_Paths_Base!Q133+'Monte Carlo'!$Q$35,MC_Paths_Base!R133+'Monte Carlo'!$R$35,MC_Paths_Base!S133+'Monte Carlo'!$S$35,MC_Paths_Base!T133+'Monte Carlo'!$T$35,MC_Paths_Base!U133+'Monte Carlo'!$U$35,MC_Paths_Base!V133+'Monte Carlo'!$V$35,MC_Paths_Base!W133+'Monte Carlo'!$W$35,MC_Paths_Base!X133+'Monte Carlo'!$X$35,MC_Paths_Base!Y133+'Monte Carlo'!$Y$35,MC_Paths_Base!Z133+'Monte Carlo'!$Z$35,MC_Paths_Base!AA133+'Monte Carlo'!$AA$35,MC_Paths_Base!AB133+'Monte Carlo'!$AB$35,MC_Paths_Base!AC133+'Monte Carlo'!$AC$35,MC_Paths_Base!AD133+'Monte Carlo'!$AD$35,MC_Paths_Base!AE133+'Monte Carlo'!$AE$35,MC_Paths_Base!AF133+'Monte Carlo'!$AF$35)</x:f>
        <x:v>-941856.0344741556</x:v>
      </x:c>
    </x:row>
    <x:row r="134">
      <x:c r="C134" s="50"/>
      <x:c r="D134" s="50"/>
      <x:c r="E134" s="50"/>
      <x:c r="F134" s="50"/>
      <x:c r="G134" s="50"/>
      <x:c r="H134" s="50"/>
      <x:c r="I134" s="50"/>
      <x:c r="J134" s="50"/>
      <x:c r="K134" s="50"/>
      <x:c r="L134" s="50"/>
      <x:c r="M134" s="50"/>
      <x:c r="N134" s="50"/>
      <x:c r="O134" s="50"/>
      <x:c r="P134" s="50"/>
      <x:c r="Q134" s="50"/>
      <x:c r="R134" s="50"/>
      <x:c r="S134" s="50"/>
      <x:c r="T134" s="50"/>
      <x:c r="U134" s="50"/>
      <x:c r="V134" s="50"/>
      <x:c r="W134" s="50"/>
      <x:c r="X134" s="50"/>
      <x:c r="Y134" s="50"/>
      <x:c r="Z134" s="50"/>
      <x:c r="AA134" s="50"/>
      <x:c r="AB134" s="50"/>
      <x:c r="AC134" s="50"/>
      <x:c r="AD134" s="50"/>
      <x:c r="AE134" s="50"/>
      <x:c r="AF134" s="50"/>
      <x:c r="AG134" s="50"/>
      <x:c r="AJ134" t="n">
        <x:f>MIN(MC_Paths_Base!B134:AF134)</x:f>
        <x:v>1029031.25</x:v>
      </x:c>
      <x:c r="AK134" t="n">
        <x:f>MIN(MC_Paths_Base!B134+'Monte Carlo'!$B$32,MC_Paths_Base!C134+'Monte Carlo'!$C$32,MC_Paths_Base!D134+'Monte Carlo'!$D$32,MC_Paths_Base!E134+'Monte Carlo'!$E$32,MC_Paths_Base!F134+'Monte Carlo'!$F$32,MC_Paths_Base!G134+'Monte Carlo'!$G$32,MC_Paths_Base!H134+'Monte Carlo'!$H$32,MC_Paths_Base!I134+'Monte Carlo'!$I$32,MC_Paths_Base!J134+'Monte Carlo'!$J$32,MC_Paths_Base!K134+'Monte Carlo'!$K$32,MC_Paths_Base!L134+'Monte Carlo'!$L$32,MC_Paths_Base!M134+'Monte Carlo'!$M$32,MC_Paths_Base!N134+'Monte Carlo'!$N$32,MC_Paths_Base!O134+'Monte Carlo'!$O$32,MC_Paths_Base!P134+'Monte Carlo'!$P$32,MC_Paths_Base!Q134+'Monte Carlo'!$Q$32,MC_Paths_Base!R134+'Monte Carlo'!$R$32,MC_Paths_Base!S134+'Monte Carlo'!$S$32,MC_Paths_Base!T134+'Monte Carlo'!$T$32,MC_Paths_Base!U134+'Monte Carlo'!$U$32,MC_Paths_Base!V134+'Monte Carlo'!$V$32,MC_Paths_Base!W134+'Monte Carlo'!$W$32,MC_Paths_Base!X134+'Monte Carlo'!$X$32,MC_Paths_Base!Y134+'Monte Carlo'!$Y$32,MC_Paths_Base!Z134+'Monte Carlo'!$Z$32,MC_Paths_Base!AA134+'Monte Carlo'!$AA$32,MC_Paths_Base!AB134+'Monte Carlo'!$AB$32,MC_Paths_Base!AC134+'Monte Carlo'!$AC$32,MC_Paths_Base!AD134+'Monte Carlo'!$AD$32,MC_Paths_Base!AE134+'Monte Carlo'!$AE$32,MC_Paths_Base!AF134+'Monte Carlo'!$AF$32)</x:f>
        <x:v>1029031.25</x:v>
      </x:c>
      <x:c r="AL134" t="n">
        <x:f>MIN(MC_Paths_Base!B134+'Monte Carlo'!$B$34,MC_Paths_Base!C134+'Monte Carlo'!$C$34,MC_Paths_Base!D134+'Monte Carlo'!$D$34,MC_Paths_Base!E134+'Monte Carlo'!$E$34,MC_Paths_Base!F134+'Monte Carlo'!$F$34,MC_Paths_Base!G134+'Monte Carlo'!$G$34,MC_Paths_Base!H134+'Monte Carlo'!$H$34,MC_Paths_Base!I134+'Monte Carlo'!$I$34,MC_Paths_Base!J134+'Monte Carlo'!$J$34,MC_Paths_Base!K134+'Monte Carlo'!$K$34,MC_Paths_Base!L134+'Monte Carlo'!$L$34,MC_Paths_Base!M134+'Monte Carlo'!$M$34,MC_Paths_Base!N134+'Monte Carlo'!$N$34,MC_Paths_Base!O134+'Monte Carlo'!$O$34,MC_Paths_Base!P134+'Monte Carlo'!$P$34,MC_Paths_Base!Q134+'Monte Carlo'!$Q$34,MC_Paths_Base!R134+'Monte Carlo'!$R$34,MC_Paths_Base!S134+'Monte Carlo'!$S$34,MC_Paths_Base!T134+'Monte Carlo'!$T$34,MC_Paths_Base!U134+'Monte Carlo'!$U$34,MC_Paths_Base!V134+'Monte Carlo'!$V$34,MC_Paths_Base!W134+'Monte Carlo'!$W$34,MC_Paths_Base!X134+'Monte Carlo'!$X$34,MC_Paths_Base!Y134+'Monte Carlo'!$Y$34,MC_Paths_Base!Z134+'Monte Carlo'!$Z$34,MC_Paths_Base!AA134+'Monte Carlo'!$AA$34,MC_Paths_Base!AB134+'Monte Carlo'!$AB$34,MC_Paths_Base!AC134+'Monte Carlo'!$AC$34,MC_Paths_Base!AD134+'Monte Carlo'!$AD$34,MC_Paths_Base!AE134+'Monte Carlo'!$AE$34,MC_Paths_Base!AF134+'Monte Carlo'!$AF$34)</x:f>
        <x:v>991274.4078196298</x:v>
      </x:c>
      <x:c r="AM134" t="n">
        <x:f>MIN(MC_Paths_Base!B134+'Monte Carlo'!$B$35,MC_Paths_Base!C134+'Monte Carlo'!$C$35,MC_Paths_Base!D134+'Monte Carlo'!$D$35,MC_Paths_Base!E134+'Monte Carlo'!$E$35,MC_Paths_Base!F134+'Monte Carlo'!$F$35,MC_Paths_Base!G134+'Monte Carlo'!$G$35,MC_Paths_Base!H134+'Monte Carlo'!$H$35,MC_Paths_Base!I134+'Monte Carlo'!$I$35,MC_Paths_Base!J134+'Monte Carlo'!$J$35,MC_Paths_Base!K134+'Monte Carlo'!$K$35,MC_Paths_Base!L134+'Monte Carlo'!$L$35,MC_Paths_Base!M134+'Monte Carlo'!$M$35,MC_Paths_Base!N134+'Monte Carlo'!$N$35,MC_Paths_Base!O134+'Monte Carlo'!$O$35,MC_Paths_Base!P134+'Monte Carlo'!$P$35,MC_Paths_Base!Q134+'Monte Carlo'!$Q$35,MC_Paths_Base!R134+'Monte Carlo'!$R$35,MC_Paths_Base!S134+'Monte Carlo'!$S$35,MC_Paths_Base!T134+'Monte Carlo'!$T$35,MC_Paths_Base!U134+'Monte Carlo'!$U$35,MC_Paths_Base!V134+'Monte Carlo'!$V$35,MC_Paths_Base!W134+'Monte Carlo'!$W$35,MC_Paths_Base!X134+'Monte Carlo'!$X$35,MC_Paths_Base!Y134+'Monte Carlo'!$Y$35,MC_Paths_Base!Z134+'Monte Carlo'!$Z$35,MC_Paths_Base!AA134+'Monte Carlo'!$AA$35,MC_Paths_Base!AB134+'Monte Carlo'!$AB$35,MC_Paths_Base!AC134+'Monte Carlo'!$AC$35,MC_Paths_Base!AD134+'Monte Carlo'!$AD$35,MC_Paths_Base!AE134+'Monte Carlo'!$AE$35,MC_Paths_Base!AF134+'Monte Carlo'!$AF$35)</x:f>
        <x:v>853259.2474880309</x:v>
      </x:c>
    </x:row>
    <x:row r="135" ht="28">
      <x:c r="A135" s="41" t="s">
        <x:v>1069</x:v>
      </x:c>
      <x:c r="B135" s="4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1"/>
      <x:c r="N135" s="51"/>
      <x:c r="O135" s="51"/>
      <x:c r="P135" s="51"/>
      <x:c r="Q135" s="51"/>
      <x:c r="R135" s="51"/>
      <x:c r="S135" s="51"/>
      <x:c r="T135" s="51"/>
      <x:c r="U135" s="51"/>
      <x:c r="V135" s="51"/>
      <x:c r="W135" s="51"/>
      <x:c r="X135" s="51"/>
      <x:c r="Y135" s="51"/>
      <x:c r="Z135" s="51"/>
      <x:c r="AA135" s="51"/>
      <x:c r="AB135" s="51"/>
      <x:c r="AC135" s="51"/>
      <x:c r="AD135" s="51"/>
      <x:c r="AE135" s="51"/>
      <x:c r="AF135" s="51"/>
      <x:c r="AG135" s="51"/>
      <x:c r="AJ135" t="n">
        <x:f>MIN(MC_Paths_Base!B135:AF135)</x:f>
        <x:v>941266.5702411599</x:v>
      </x:c>
      <x:c r="AK135" t="n">
        <x:f>MIN(MC_Paths_Base!B135+'Monte Carlo'!$B$32,MC_Paths_Base!C135+'Monte Carlo'!$C$32,MC_Paths_Base!D135+'Monte Carlo'!$D$32,MC_Paths_Base!E135+'Monte Carlo'!$E$32,MC_Paths_Base!F135+'Monte Carlo'!$F$32,MC_Paths_Base!G135+'Monte Carlo'!$G$32,MC_Paths_Base!H135+'Monte Carlo'!$H$32,MC_Paths_Base!I135+'Monte Carlo'!$I$32,MC_Paths_Base!J135+'Monte Carlo'!$J$32,MC_Paths_Base!K135+'Monte Carlo'!$K$32,MC_Paths_Base!L135+'Monte Carlo'!$L$32,MC_Paths_Base!M135+'Monte Carlo'!$M$32,MC_Paths_Base!N135+'Monte Carlo'!$N$32,MC_Paths_Base!O135+'Monte Carlo'!$O$32,MC_Paths_Base!P135+'Monte Carlo'!$P$32,MC_Paths_Base!Q135+'Monte Carlo'!$Q$32,MC_Paths_Base!R135+'Monte Carlo'!$R$32,MC_Paths_Base!S135+'Monte Carlo'!$S$32,MC_Paths_Base!T135+'Monte Carlo'!$T$32,MC_Paths_Base!U135+'Monte Carlo'!$U$32,MC_Paths_Base!V135+'Monte Carlo'!$V$32,MC_Paths_Base!W135+'Monte Carlo'!$W$32,MC_Paths_Base!X135+'Monte Carlo'!$X$32,MC_Paths_Base!Y135+'Monte Carlo'!$Y$32,MC_Paths_Base!Z135+'Monte Carlo'!$Z$32,MC_Paths_Base!AA135+'Monte Carlo'!$AA$32,MC_Paths_Base!AB135+'Monte Carlo'!$AB$32,MC_Paths_Base!AC135+'Monte Carlo'!$AC$32,MC_Paths_Base!AD135+'Monte Carlo'!$AD$32,MC_Paths_Base!AE135+'Monte Carlo'!$AE$32,MC_Paths_Base!AF135+'Monte Carlo'!$AF$32)</x:f>
        <x:v>736936.6838144913</x:v>
      </x:c>
      <x:c r="AL135" t="n">
        <x:f>MIN(MC_Paths_Base!B135+'Monte Carlo'!$B$34,MC_Paths_Base!C135+'Monte Carlo'!$C$34,MC_Paths_Base!D135+'Monte Carlo'!$D$34,MC_Paths_Base!E135+'Monte Carlo'!$E$34,MC_Paths_Base!F135+'Monte Carlo'!$F$34,MC_Paths_Base!G135+'Monte Carlo'!$G$34,MC_Paths_Base!H135+'Monte Carlo'!$H$34,MC_Paths_Base!I135+'Monte Carlo'!$I$34,MC_Paths_Base!J135+'Monte Carlo'!$J$34,MC_Paths_Base!K135+'Monte Carlo'!$K$34,MC_Paths_Base!L135+'Monte Carlo'!$L$34,MC_Paths_Base!M135+'Monte Carlo'!$M$34,MC_Paths_Base!N135+'Monte Carlo'!$N$34,MC_Paths_Base!O135+'Monte Carlo'!$O$34,MC_Paths_Base!P135+'Monte Carlo'!$P$34,MC_Paths_Base!Q135+'Monte Carlo'!$Q$34,MC_Paths_Base!R135+'Monte Carlo'!$R$34,MC_Paths_Base!S135+'Monte Carlo'!$S$34,MC_Paths_Base!T135+'Monte Carlo'!$T$34,MC_Paths_Base!U135+'Monte Carlo'!$U$34,MC_Paths_Base!V135+'Monte Carlo'!$V$34,MC_Paths_Base!W135+'Monte Carlo'!$W$34,MC_Paths_Base!X135+'Monte Carlo'!$X$34,MC_Paths_Base!Y135+'Monte Carlo'!$Y$34,MC_Paths_Base!Z135+'Monte Carlo'!$Z$34,MC_Paths_Base!AA135+'Monte Carlo'!$AA$34,MC_Paths_Base!AB135+'Monte Carlo'!$AB$34,MC_Paths_Base!AC135+'Monte Carlo'!$AC$34,MC_Paths_Base!AD135+'Monte Carlo'!$AD$34,MC_Paths_Base!AE135+'Monte Carlo'!$AE$34,MC_Paths_Base!AF135+'Monte Carlo'!$AF$34)</x:f>
        <x:v>-196171.6621903025</x:v>
      </x:c>
      <x:c r="AM135" t="n">
        <x:f>MIN(MC_Paths_Base!B135+'Monte Carlo'!$B$35,MC_Paths_Base!C135+'Monte Carlo'!$C$35,MC_Paths_Base!D135+'Monte Carlo'!$D$35,MC_Paths_Base!E135+'Monte Carlo'!$E$35,MC_Paths_Base!F135+'Monte Carlo'!$F$35,MC_Paths_Base!G135+'Monte Carlo'!$G$35,MC_Paths_Base!H135+'Monte Carlo'!$H$35,MC_Paths_Base!I135+'Monte Carlo'!$I$35,MC_Paths_Base!J135+'Monte Carlo'!$J$35,MC_Paths_Base!K135+'Monte Carlo'!$K$35,MC_Paths_Base!L135+'Monte Carlo'!$L$35,MC_Paths_Base!M135+'Monte Carlo'!$M$35,MC_Paths_Base!N135+'Monte Carlo'!$N$35,MC_Paths_Base!O135+'Monte Carlo'!$O$35,MC_Paths_Base!P135+'Monte Carlo'!$P$35,MC_Paths_Base!Q135+'Monte Carlo'!$Q$35,MC_Paths_Base!R135+'Monte Carlo'!$R$35,MC_Paths_Base!S135+'Monte Carlo'!$S$35,MC_Paths_Base!T135+'Monte Carlo'!$T$35,MC_Paths_Base!U135+'Monte Carlo'!$U$35,MC_Paths_Base!V135+'Monte Carlo'!$V$35,MC_Paths_Base!W135+'Monte Carlo'!$W$35,MC_Paths_Base!X135+'Monte Carlo'!$X$35,MC_Paths_Base!Y135+'Monte Carlo'!$Y$35,MC_Paths_Base!Z135+'Monte Carlo'!$Z$35,MC_Paths_Base!AA135+'Monte Carlo'!$AA$35,MC_Paths_Base!AB135+'Monte Carlo'!$AB$35,MC_Paths_Base!AC135+'Monte Carlo'!$AC$35,MC_Paths_Base!AD135+'Monte Carlo'!$AD$35,MC_Paths_Base!AE135+'Monte Carlo'!$AE$35,MC_Paths_Base!AF135+'Monte Carlo'!$AF$35)</x:f>
        <x:v>-82284.56254169368</x:v>
      </x:c>
    </x:row>
    <x:row r="136">
      <x:c r="A136" s="45" t="s">
        <x:v>945</x:v>
      </x:c>
      <x:c r="B136" s="45" t="s">
        <x:v>120</x:v>
      </x:c>
      <x:c r="C136" s="52">
        <x:v>0</x:v>
      </x:c>
      <x:c r="D136" s="52">
        <x:v>1</x:v>
      </x:c>
      <x:c r="E136" s="52">
        <x:v>2</x:v>
      </x:c>
      <x:c r="F136" s="52">
        <x:v>3</x:v>
      </x:c>
      <x:c r="G136" s="52">
        <x:v>4</x:v>
      </x:c>
      <x:c r="H136" s="52">
        <x:v>5</x:v>
      </x:c>
      <x:c r="I136" s="52">
        <x:v>6</x:v>
      </x:c>
      <x:c r="J136" s="52">
        <x:v>7</x:v>
      </x:c>
      <x:c r="K136" s="52">
        <x:v>8</x:v>
      </x:c>
      <x:c r="L136" s="52">
        <x:v>9</x:v>
      </x:c>
      <x:c r="M136" s="52">
        <x:v>10</x:v>
      </x:c>
      <x:c r="N136" s="52">
        <x:v>11</x:v>
      </x:c>
      <x:c r="O136" s="52">
        <x:v>12</x:v>
      </x:c>
      <x:c r="P136" s="52">
        <x:v>13</x:v>
      </x:c>
      <x:c r="Q136" s="52">
        <x:v>14</x:v>
      </x:c>
      <x:c r="R136" s="52">
        <x:v>15</x:v>
      </x:c>
      <x:c r="S136" s="52">
        <x:v>16</x:v>
      </x:c>
      <x:c r="T136" s="52">
        <x:v>17</x:v>
      </x:c>
      <x:c r="U136" s="52">
        <x:v>18</x:v>
      </x:c>
      <x:c r="V136" s="52">
        <x:v>19</x:v>
      </x:c>
      <x:c r="W136" s="52">
        <x:v>20</x:v>
      </x:c>
      <x:c r="X136" s="52">
        <x:v>21</x:v>
      </x:c>
      <x:c r="Y136" s="52">
        <x:v>22</x:v>
      </x:c>
      <x:c r="Z136" s="52">
        <x:v>23</x:v>
      </x:c>
      <x:c r="AA136" s="52">
        <x:v>24</x:v>
      </x:c>
      <x:c r="AB136" s="52">
        <x:v>25</x:v>
      </x:c>
      <x:c r="AC136" s="52">
        <x:v>26</x:v>
      </x:c>
      <x:c r="AD136" s="52">
        <x:v>27</x:v>
      </x:c>
      <x:c r="AE136" s="52">
        <x:v>28</x:v>
      </x:c>
      <x:c r="AF136" s="52">
        <x:v>29</x:v>
      </x:c>
      <x:c r="AG136" s="52">
        <x:v>30</x:v>
      </x:c>
      <x:c r="AJ136" t="n">
        <x:f>MIN(MC_Paths_Base!B136:AF136)</x:f>
        <x:v>916872.4442736026</x:v>
      </x:c>
      <x:c r="AK136" t="n">
        <x:f>MIN(MC_Paths_Base!B136+'Monte Carlo'!$B$32,MC_Paths_Base!C136+'Monte Carlo'!$C$32,MC_Paths_Base!D136+'Monte Carlo'!$D$32,MC_Paths_Base!E136+'Monte Carlo'!$E$32,MC_Paths_Base!F136+'Monte Carlo'!$F$32,MC_Paths_Base!G136+'Monte Carlo'!$G$32,MC_Paths_Base!H136+'Monte Carlo'!$H$32,MC_Paths_Base!I136+'Monte Carlo'!$I$32,MC_Paths_Base!J136+'Monte Carlo'!$J$32,MC_Paths_Base!K136+'Monte Carlo'!$K$32,MC_Paths_Base!L136+'Monte Carlo'!$L$32,MC_Paths_Base!M136+'Monte Carlo'!$M$32,MC_Paths_Base!N136+'Monte Carlo'!$N$32,MC_Paths_Base!O136+'Monte Carlo'!$O$32,MC_Paths_Base!P136+'Monte Carlo'!$P$32,MC_Paths_Base!Q136+'Monte Carlo'!$Q$32,MC_Paths_Base!R136+'Monte Carlo'!$R$32,MC_Paths_Base!S136+'Monte Carlo'!$S$32,MC_Paths_Base!T136+'Monte Carlo'!$T$32,MC_Paths_Base!U136+'Monte Carlo'!$U$32,MC_Paths_Base!V136+'Monte Carlo'!$V$32,MC_Paths_Base!W136+'Monte Carlo'!$W$32,MC_Paths_Base!X136+'Monte Carlo'!$X$32,MC_Paths_Base!Y136+'Monte Carlo'!$Y$32,MC_Paths_Base!Z136+'Monte Carlo'!$Z$32,MC_Paths_Base!AA136+'Monte Carlo'!$AA$32,MC_Paths_Base!AB136+'Monte Carlo'!$AB$32,MC_Paths_Base!AC136+'Monte Carlo'!$AC$32,MC_Paths_Base!AD136+'Monte Carlo'!$AD$32,MC_Paths_Base!AE136+'Monte Carlo'!$AE$32,MC_Paths_Base!AF136+'Monte Carlo'!$AF$32)</x:f>
        <x:v>715699.7839420039</x:v>
      </x:c>
      <x:c r="AL136" t="n">
        <x:f>MIN(MC_Paths_Base!B136+'Monte Carlo'!$B$34,MC_Paths_Base!C136+'Monte Carlo'!$C$34,MC_Paths_Base!D136+'Monte Carlo'!$D$34,MC_Paths_Base!E136+'Monte Carlo'!$E$34,MC_Paths_Base!F136+'Monte Carlo'!$F$34,MC_Paths_Base!G136+'Monte Carlo'!$G$34,MC_Paths_Base!H136+'Monte Carlo'!$H$34,MC_Paths_Base!I136+'Monte Carlo'!$I$34,MC_Paths_Base!J136+'Monte Carlo'!$J$34,MC_Paths_Base!K136+'Monte Carlo'!$K$34,MC_Paths_Base!L136+'Monte Carlo'!$L$34,MC_Paths_Base!M136+'Monte Carlo'!$M$34,MC_Paths_Base!N136+'Monte Carlo'!$N$34,MC_Paths_Base!O136+'Monte Carlo'!$O$34,MC_Paths_Base!P136+'Monte Carlo'!$P$34,MC_Paths_Base!Q136+'Monte Carlo'!$Q$34,MC_Paths_Base!R136+'Monte Carlo'!$R$34,MC_Paths_Base!S136+'Monte Carlo'!$S$34,MC_Paths_Base!T136+'Monte Carlo'!$T$34,MC_Paths_Base!U136+'Monte Carlo'!$U$34,MC_Paths_Base!V136+'Monte Carlo'!$V$34,MC_Paths_Base!W136+'Monte Carlo'!$W$34,MC_Paths_Base!X136+'Monte Carlo'!$X$34,MC_Paths_Base!Y136+'Monte Carlo'!$Y$34,MC_Paths_Base!Z136+'Monte Carlo'!$Z$34,MC_Paths_Base!AA136+'Monte Carlo'!$AA$34,MC_Paths_Base!AB136+'Monte Carlo'!$AB$34,MC_Paths_Base!AC136+'Monte Carlo'!$AC$34,MC_Paths_Base!AD136+'Monte Carlo'!$AD$34,MC_Paths_Base!AE136+'Monte Carlo'!$AE$34,MC_Paths_Base!AF136+'Monte Carlo'!$AF$34)</x:f>
        <x:v>592727.6005236027</x:v>
      </x:c>
      <x:c r="AM136" t="n">
        <x:f>MIN(MC_Paths_Base!B136+'Monte Carlo'!$B$35,MC_Paths_Base!C136+'Monte Carlo'!$C$35,MC_Paths_Base!D136+'Monte Carlo'!$D$35,MC_Paths_Base!E136+'Monte Carlo'!$E$35,MC_Paths_Base!F136+'Monte Carlo'!$F$35,MC_Paths_Base!G136+'Monte Carlo'!$G$35,MC_Paths_Base!H136+'Monte Carlo'!$H$35,MC_Paths_Base!I136+'Monte Carlo'!$I$35,MC_Paths_Base!J136+'Monte Carlo'!$J$35,MC_Paths_Base!K136+'Monte Carlo'!$K$35,MC_Paths_Base!L136+'Monte Carlo'!$L$35,MC_Paths_Base!M136+'Monte Carlo'!$M$35,MC_Paths_Base!N136+'Monte Carlo'!$N$35,MC_Paths_Base!O136+'Monte Carlo'!$O$35,MC_Paths_Base!P136+'Monte Carlo'!$P$35,MC_Paths_Base!Q136+'Monte Carlo'!$Q$35,MC_Paths_Base!R136+'Monte Carlo'!$R$35,MC_Paths_Base!S136+'Monte Carlo'!$S$35,MC_Paths_Base!T136+'Monte Carlo'!$T$35,MC_Paths_Base!U136+'Monte Carlo'!$U$35,MC_Paths_Base!V136+'Monte Carlo'!$V$35,MC_Paths_Base!W136+'Monte Carlo'!$W$35,MC_Paths_Base!X136+'Monte Carlo'!$X$35,MC_Paths_Base!Y136+'Monte Carlo'!$Y$35,MC_Paths_Base!Z136+'Monte Carlo'!$Z$35,MC_Paths_Base!AA136+'Monte Carlo'!$AA$35,MC_Paths_Base!AB136+'Monte Carlo'!$AB$35,MC_Paths_Base!AC136+'Monte Carlo'!$AC$35,MC_Paths_Base!AD136+'Monte Carlo'!$AD$35,MC_Paths_Base!AE136+'Monte Carlo'!$AE$35,MC_Paths_Base!AF136+'Monte Carlo'!$AF$35)</x:f>
        <x:v>454712.44019200385</x:v>
      </x:c>
    </x:row>
    <x:row r="137">
      <x:c r="A137" t="s">
        <x:v>955</x:v>
      </x:c>
      <x:c r="B137" t="s">
        <x:v>126</x:v>
      </x:c>
      <x:c r="C137" s="50" t="n">
        <x:f>Calculations!G$69</x:f>
        <x:v>-150.65105724023306</x:v>
      </x:c>
      <x:c r="D137" s="50" t="n">
        <x:f>Calculations!H$69</x:f>
        <x:v>14080.38861116092</x:v>
      </x:c>
      <x:c r="E137" s="50" t="n">
        <x:f>Calculations!I$69</x:f>
        <x:v>15999.218211160918</x:v>
      </x:c>
      <x:c r="F137" s="50" t="n">
        <x:f>Calculations!J$69</x:f>
        <x:v>-6833.152040039069</x:v>
      </x:c>
      <x:c r="G137" s="50" t="n">
        <x:f>Calculations!K$69</x:f>
        <x:v>-5509.924517072646</x:v>
      </x:c>
      <x:c r="H137" s="50" t="n">
        <x:f>Calculations!L$69</x:f>
        <x:v>-4154.917163083181</x:v>
      </x:c>
      <x:c r="I137" s="50" t="n">
        <x:f>Calculations!M$69</x:f>
        <x:v>-2767.420936248931</x:v>
      </x:c>
      <x:c r="J137" s="50" t="n">
        <x:f>Calculations!N$69</x:f>
        <x:v>-1346.713272470599</x:v>
      </x:c>
      <x:c r="K137" s="50" t="n">
        <x:f>Calculations!O$69</x:f>
        <x:v>107.94206704129829</x:v>
      </x:c>
      <x:c r="L137" s="50" t="n">
        <x:f>Calculations!P$69</x:f>
        <x:v>1597.2951442104568</x:v>
      </x:c>
      <x:c r="M137" s="50" t="n">
        <x:f>Calculations!Q$69</x:f>
        <x:v>3122.1099881510054</x:v>
      </x:c>
      <x:c r="N137" s="50" t="n">
        <x:f>Calculations!R$69</x:f>
        <x:v>4683.164734398921</x:v>
      </x:c>
      <x:c r="O137" s="50" t="n">
        <x:f>Calculations!S$69</x:f>
        <x:v>6281.251758852919</x:v>
      </x:c>
      <x:c r="P137" s="50" t="n">
        <x:f>Calculations!T$69</x:f>
        <x:v>7917.177805937452</x:v>
      </x:c>
      <x:c r="Q137" s="50" t="n">
        <x:f>Calculations!U$69</x:f>
        <x:v>9591.764110470514</x:v>
      </x:c>
      <x:c r="R137" s="50" t="n">
        <x:f>Calculations!V$69</x:f>
        <x:v>11305.846512695312</x:v>
      </x:c>
      <x:c r="S137" s="50" t="n">
        <x:f>Calculations!W$69</x:f>
        <x:v>13060.275565900087</x:v>
      </x:c>
      <x:c r="T137" s="50" t="n">
        <x:f>Calculations!X$69</x:f>
        <x:v>14855.916636026759</x:v>
      </x:c>
      <x:c r="U137" s="50" t="n">
        <x:f>Calculations!Y$69</x:f>
        <x:v>16693.64999263082</x:v>
      </x:c>
      <x:c r="V137" s="50" t="n">
        <x:f>Calculations!Z$69</x:f>
        <x:v>18574.37089052724</x:v>
      </x:c>
      <x:c r="W137" s="50" t="n">
        <x:f>Calculations!AA$69</x:f>
        <x:v>20498.98964141755</x:v>
      </x:c>
      <x:c r="X137" s="50" t="n">
        <x:f>Calculations!AB$69</x:f>
        <x:v>22468.431674760188</x:v>
      </x:c>
      <x:c r="Y137" s="50" t="n">
        <x:f>Calculations!AC$69</x:f>
        <x:v>24483.63758710714</x:v>
      </x:c>
      <x:c r="Z137" s="50" t="n">
        <x:f>Calculations!AD$69</x:f>
        <x:v>26545.563179090186</x:v>
      </x:c>
      <x:c r="AA137" s="50" t="n">
        <x:f>Calculations!AE$69</x:f>
        <x:v>28655.179479197428</x:v>
      </x:c>
      <x:c r="AB137" s="50" t="n">
        <x:f>Calculations!AF$69</x:f>
        <x:v>30813.47275344018</x:v>
      </x:c>
      <x:c r="AC137" s="50" t="n">
        <x:f>Calculations!AG$69</x:f>
        <x:v>33021.44449996069</x:v>
      </x:c>
      <x:c r="AD137" s="50" t="n">
        <x:f>Calculations!AH$69</x:f>
        <x:v>35280.111427588796</x:v>
      </x:c>
      <x:c r="AE137" s="50" t="n">
        <x:f>Calculations!AI$69</x:f>
        <x:v>37590.50541730132</x:v>
      </x:c>
      <x:c r="AF137" s="50" t="n">
        <x:f>Calculations!AJ$69</x:f>
        <x:v>39953.673465488886</x:v>
      </x:c>
      <x:c r="AG137" s="50" t="n">
        <x:f>Calculations!AK$69</x:f>
        <x:v>42370.677607881255</x:v>
      </x:c>
      <x:c r="AJ137" t="n">
        <x:f>MIN(MC_Paths_Base!B137:AF137)</x:f>
        <x:v>672738.8716059297</x:v>
      </x:c>
      <x:c r="AK137" t="n">
        <x:f>MIN(MC_Paths_Base!B137+'Monte Carlo'!$B$32,MC_Paths_Base!C137+'Monte Carlo'!$C$32,MC_Paths_Base!D137+'Monte Carlo'!$D$32,MC_Paths_Base!E137+'Monte Carlo'!$E$32,MC_Paths_Base!F137+'Monte Carlo'!$F$32,MC_Paths_Base!G137+'Monte Carlo'!$G$32,MC_Paths_Base!H137+'Monte Carlo'!$H$32,MC_Paths_Base!I137+'Monte Carlo'!$I$32,MC_Paths_Base!J137+'Monte Carlo'!$J$32,MC_Paths_Base!K137+'Monte Carlo'!$K$32,MC_Paths_Base!L137+'Monte Carlo'!$L$32,MC_Paths_Base!M137+'Monte Carlo'!$M$32,MC_Paths_Base!N137+'Monte Carlo'!$N$32,MC_Paths_Base!O137+'Monte Carlo'!$O$32,MC_Paths_Base!P137+'Monte Carlo'!$P$32,MC_Paths_Base!Q137+'Monte Carlo'!$Q$32,MC_Paths_Base!R137+'Monte Carlo'!$R$32,MC_Paths_Base!S137+'Monte Carlo'!$S$32,MC_Paths_Base!T137+'Monte Carlo'!$T$32,MC_Paths_Base!U137+'Monte Carlo'!$U$32,MC_Paths_Base!V137+'Monte Carlo'!$V$32,MC_Paths_Base!W137+'Monte Carlo'!$W$32,MC_Paths_Base!X137+'Monte Carlo'!$X$32,MC_Paths_Base!Y137+'Monte Carlo'!$Y$32,MC_Paths_Base!Z137+'Monte Carlo'!$Z$32,MC_Paths_Base!AA137+'Monte Carlo'!$AA$32,MC_Paths_Base!AB137+'Monte Carlo'!$AB$32,MC_Paths_Base!AC137+'Monte Carlo'!$AC$32,MC_Paths_Base!AD137+'Monte Carlo'!$AD$32,MC_Paths_Base!AE137+'Monte Carlo'!$AE$32,MC_Paths_Base!AF137+'Monte Carlo'!$AF$32)</x:f>
        <x:v>446122.62660187413</x:v>
      </x:c>
      <x:c r="AL137" t="n">
        <x:f>MIN(MC_Paths_Base!B137+'Monte Carlo'!$B$34,MC_Paths_Base!C137+'Monte Carlo'!$C$34,MC_Paths_Base!D137+'Monte Carlo'!$D$34,MC_Paths_Base!E137+'Monte Carlo'!$E$34,MC_Paths_Base!F137+'Monte Carlo'!$F$34,MC_Paths_Base!G137+'Monte Carlo'!$G$34,MC_Paths_Base!H137+'Monte Carlo'!$H$34,MC_Paths_Base!I137+'Monte Carlo'!$I$34,MC_Paths_Base!J137+'Monte Carlo'!$J$34,MC_Paths_Base!K137+'Monte Carlo'!$K$34,MC_Paths_Base!L137+'Monte Carlo'!$L$34,MC_Paths_Base!M137+'Monte Carlo'!$M$34,MC_Paths_Base!N137+'Monte Carlo'!$N$34,MC_Paths_Base!O137+'Monte Carlo'!$O$34,MC_Paths_Base!P137+'Monte Carlo'!$P$34,MC_Paths_Base!Q137+'Monte Carlo'!$Q$34,MC_Paths_Base!R137+'Monte Carlo'!$R$34,MC_Paths_Base!S137+'Monte Carlo'!$S$34,MC_Paths_Base!T137+'Monte Carlo'!$T$34,MC_Paths_Base!U137+'Monte Carlo'!$U$34,MC_Paths_Base!V137+'Monte Carlo'!$V$34,MC_Paths_Base!W137+'Monte Carlo'!$W$34,MC_Paths_Base!X137+'Monte Carlo'!$X$34,MC_Paths_Base!Y137+'Monte Carlo'!$Y$34,MC_Paths_Base!Z137+'Monte Carlo'!$Z$34,MC_Paths_Base!AA137+'Monte Carlo'!$AA$34,MC_Paths_Base!AB137+'Monte Carlo'!$AB$34,MC_Paths_Base!AC137+'Monte Carlo'!$AC$34,MC_Paths_Base!AD137+'Monte Carlo'!$AD$34,MC_Paths_Base!AE137+'Monte Carlo'!$AE$34,MC_Paths_Base!AF137+'Monte Carlo'!$AF$34)</x:f>
        <x:v>-932239.7121226648</x:v>
      </x:c>
      <x:c r="AM137" t="n">
        <x:f>MIN(MC_Paths_Base!B137+'Monte Carlo'!$B$35,MC_Paths_Base!C137+'Monte Carlo'!$C$35,MC_Paths_Base!D137+'Monte Carlo'!$D$35,MC_Paths_Base!E137+'Monte Carlo'!$E$35,MC_Paths_Base!F137+'Monte Carlo'!$F$35,MC_Paths_Base!G137+'Monte Carlo'!$G$35,MC_Paths_Base!H137+'Monte Carlo'!$H$35,MC_Paths_Base!I137+'Monte Carlo'!$I$35,MC_Paths_Base!J137+'Monte Carlo'!$J$35,MC_Paths_Base!K137+'Monte Carlo'!$K$35,MC_Paths_Base!L137+'Monte Carlo'!$L$35,MC_Paths_Base!M137+'Monte Carlo'!$M$35,MC_Paths_Base!N137+'Monte Carlo'!$N$35,MC_Paths_Base!O137+'Monte Carlo'!$O$35,MC_Paths_Base!P137+'Monte Carlo'!$P$35,MC_Paths_Base!Q137+'Monte Carlo'!$Q$35,MC_Paths_Base!R137+'Monte Carlo'!$R$35,MC_Paths_Base!S137+'Monte Carlo'!$S$35,MC_Paths_Base!T137+'Monte Carlo'!$T$35,MC_Paths_Base!U137+'Monte Carlo'!$U$35,MC_Paths_Base!V137+'Monte Carlo'!$V$35,MC_Paths_Base!W137+'Monte Carlo'!$W$35,MC_Paths_Base!X137+'Monte Carlo'!$X$35,MC_Paths_Base!Y137+'Monte Carlo'!$Y$35,MC_Paths_Base!Z137+'Monte Carlo'!$Z$35,MC_Paths_Base!AA137+'Monte Carlo'!$AA$35,MC_Paths_Base!AB137+'Monte Carlo'!$AB$35,MC_Paths_Base!AC137+'Monte Carlo'!$AC$35,MC_Paths_Base!AD137+'Monte Carlo'!$AD$35,MC_Paths_Base!AE137+'Monte Carlo'!$AE$35,MC_Paths_Base!AF137+'Monte Carlo'!$AF$35)</x:f>
        <x:v>-798590.1113284957</x:v>
      </x:c>
    </x:row>
    <x:row r="138">
      <x:c r="A138" t="s">
        <x:v>955</x:v>
      </x:c>
      <x:c r="B138" t="s">
        <x:v>130</x:v>
      </x:c>
      <x:c r="C138" s="50" t="n">
        <x:f>Calculations!G$69</x:f>
        <x:v>-150.65105724023306</x:v>
      </x:c>
      <x:c r="D138" s="50" t="n">
        <x:f>Calculations!H$69</x:f>
        <x:v>14080.38861116092</x:v>
      </x:c>
      <x:c r="E138" s="50" t="n">
        <x:f>Calculations!I$69</x:f>
        <x:v>15999.218211160918</x:v>
      </x:c>
      <x:c r="F138" s="50" t="n">
        <x:f>Calculations!J$69</x:f>
        <x:v>-6833.152040039069</x:v>
      </x:c>
      <x:c r="G138" s="50" t="n">
        <x:f>Calculations!K$69</x:f>
        <x:v>-5509.924517072646</x:v>
      </x:c>
      <x:c r="H138" s="50" t="n">
        <x:f>Calculations!L$69</x:f>
        <x:v>-4154.917163083181</x:v>
      </x:c>
      <x:c r="I138" s="50" t="n">
        <x:f>Calculations!M$69</x:f>
        <x:v>-2767.420936248931</x:v>
      </x:c>
      <x:c r="J138" s="50" t="n">
        <x:f>Calculations!N$69</x:f>
        <x:v>-1346.713272470599</x:v>
      </x:c>
      <x:c r="K138" s="50" t="n">
        <x:f>Calculations!O$69</x:f>
        <x:v>107.94206704129829</x:v>
      </x:c>
      <x:c r="L138" s="50" t="n">
        <x:f>Calculations!P$69</x:f>
        <x:v>1597.2951442104568</x:v>
      </x:c>
      <x:c r="M138" s="50" t="n">
        <x:f>Calculations!Q$69</x:f>
        <x:v>3122.1099881510054</x:v>
      </x:c>
      <x:c r="N138" s="50" t="n">
        <x:f>Calculations!R$69</x:f>
        <x:v>4683.164734398921</x:v>
      </x:c>
      <x:c r="O138" s="50" t="n">
        <x:f>Calculations!S$69</x:f>
        <x:v>6281.251758852919</x:v>
      </x:c>
      <x:c r="P138" s="50" t="n">
        <x:f>Calculations!T$69</x:f>
        <x:v>7917.177805937452</x:v>
      </x:c>
      <x:c r="Q138" s="50" t="n">
        <x:f>Calculations!U$69</x:f>
        <x:v>9591.764110470514</x:v>
      </x:c>
      <x:c r="R138" s="50" t="n">
        <x:f>Calculations!V$69</x:f>
        <x:v>11305.846512695312</x:v>
      </x:c>
      <x:c r="S138" s="50" t="n">
        <x:f>Calculations!W$69</x:f>
        <x:v>13060.275565900087</x:v>
      </x:c>
      <x:c r="T138" s="50" t="n">
        <x:f>Calculations!X$69</x:f>
        <x:v>14855.916636026759</x:v>
      </x:c>
      <x:c r="U138" s="50" t="n">
        <x:f>Calculations!Y$69</x:f>
        <x:v>16693.64999263082</x:v>
      </x:c>
      <x:c r="V138" s="50" t="n">
        <x:f>Calculations!Z$69</x:f>
        <x:v>18574.37089052724</x:v>
      </x:c>
      <x:c r="W138" s="50" t="n">
        <x:f>Calculations!AA$69</x:f>
        <x:v>20498.98964141755</x:v>
      </x:c>
      <x:c r="X138" s="50" t="n">
        <x:f>Calculations!AB$69</x:f>
        <x:v>22468.431674760188</x:v>
      </x:c>
      <x:c r="Y138" s="50" t="n">
        <x:f>Calculations!AC$69</x:f>
        <x:v>24483.63758710714</x:v>
      </x:c>
      <x:c r="Z138" s="50" t="n">
        <x:f>Calculations!AD$69</x:f>
        <x:v>26545.563179090186</x:v>
      </x:c>
      <x:c r="AA138" s="50" t="n">
        <x:f>Calculations!AE$69</x:f>
        <x:v>28655.179479197428</x:v>
      </x:c>
      <x:c r="AB138" s="50" t="n">
        <x:f>Calculations!AF$69</x:f>
        <x:v>30813.47275344018</x:v>
      </x:c>
      <x:c r="AC138" s="50" t="n">
        <x:f>Calculations!AG$69</x:f>
        <x:v>33021.44449996069</x:v>
      </x:c>
      <x:c r="AD138" s="50" t="n">
        <x:f>Calculations!AH$69</x:f>
        <x:v>35280.111427588796</x:v>
      </x:c>
      <x:c r="AE138" s="50" t="n">
        <x:f>Calculations!AI$69</x:f>
        <x:v>37590.50541730132</x:v>
      </x:c>
      <x:c r="AF138" s="50" t="n">
        <x:f>Calculations!AJ$69</x:f>
        <x:v>39953.673465488886</x:v>
      </x:c>
      <x:c r="AG138" s="50" t="n">
        <x:f>Calculations!AK$69</x:f>
        <x:v>42370.677607881255</x:v>
      </x:c>
      <x:c r="AJ138" t="n">
        <x:f>MIN(MC_Paths_Base!B138:AF138)</x:f>
        <x:v>839789.4834204371</x:v>
      </x:c>
      <x:c r="AK138" t="n">
        <x:f>MIN(MC_Paths_Base!B138+'Monte Carlo'!$B$32,MC_Paths_Base!C138+'Monte Carlo'!$C$32,MC_Paths_Base!D138+'Monte Carlo'!$D$32,MC_Paths_Base!E138+'Monte Carlo'!$E$32,MC_Paths_Base!F138+'Monte Carlo'!$F$32,MC_Paths_Base!G138+'Monte Carlo'!$G$32,MC_Paths_Base!H138+'Monte Carlo'!$H$32,MC_Paths_Base!I138+'Monte Carlo'!$I$32,MC_Paths_Base!J138+'Monte Carlo'!$J$32,MC_Paths_Base!K138+'Monte Carlo'!$K$32,MC_Paths_Base!L138+'Monte Carlo'!$L$32,MC_Paths_Base!M138+'Monte Carlo'!$M$32,MC_Paths_Base!N138+'Monte Carlo'!$N$32,MC_Paths_Base!O138+'Monte Carlo'!$O$32,MC_Paths_Base!P138+'Monte Carlo'!$P$32,MC_Paths_Base!Q138+'Monte Carlo'!$Q$32,MC_Paths_Base!R138+'Monte Carlo'!$R$32,MC_Paths_Base!S138+'Monte Carlo'!$S$32,MC_Paths_Base!T138+'Monte Carlo'!$T$32,MC_Paths_Base!U138+'Monte Carlo'!$U$32,MC_Paths_Base!V138+'Monte Carlo'!$V$32,MC_Paths_Base!W138+'Monte Carlo'!$W$32,MC_Paths_Base!X138+'Monte Carlo'!$X$32,MC_Paths_Base!Y138+'Monte Carlo'!$Y$32,MC_Paths_Base!Z138+'Monte Carlo'!$Z$32,MC_Paths_Base!AA138+'Monte Carlo'!$AA$32,MC_Paths_Base!AB138+'Monte Carlo'!$AB$32,MC_Paths_Base!AC138+'Monte Carlo'!$AC$32,MC_Paths_Base!AD138+'Monte Carlo'!$AD$32,MC_Paths_Base!AE138+'Monte Carlo'!$AE$32,MC_Paths_Base!AF138+'Monte Carlo'!$AF$32)</x:f>
        <x:v>633556.4869033972</x:v>
      </x:c>
      <x:c r="AL138" t="n">
        <x:f>MIN(MC_Paths_Base!B138+'Monte Carlo'!$B$34,MC_Paths_Base!C138+'Monte Carlo'!$C$34,MC_Paths_Base!D138+'Monte Carlo'!$D$34,MC_Paths_Base!E138+'Monte Carlo'!$E$34,MC_Paths_Base!F138+'Monte Carlo'!$F$34,MC_Paths_Base!G138+'Monte Carlo'!$G$34,MC_Paths_Base!H138+'Monte Carlo'!$H$34,MC_Paths_Base!I138+'Monte Carlo'!$I$34,MC_Paths_Base!J138+'Monte Carlo'!$J$34,MC_Paths_Base!K138+'Monte Carlo'!$K$34,MC_Paths_Base!L138+'Monte Carlo'!$L$34,MC_Paths_Base!M138+'Monte Carlo'!$M$34,MC_Paths_Base!N138+'Monte Carlo'!$N$34,MC_Paths_Base!O138+'Monte Carlo'!$O$34,MC_Paths_Base!P138+'Monte Carlo'!$P$34,MC_Paths_Base!Q138+'Monte Carlo'!$Q$34,MC_Paths_Base!R138+'Monte Carlo'!$R$34,MC_Paths_Base!S138+'Monte Carlo'!$S$34,MC_Paths_Base!T138+'Monte Carlo'!$T$34,MC_Paths_Base!U138+'Monte Carlo'!$U$34,MC_Paths_Base!V138+'Monte Carlo'!$V$34,MC_Paths_Base!W138+'Monte Carlo'!$W$34,MC_Paths_Base!X138+'Monte Carlo'!$X$34,MC_Paths_Base!Y138+'Monte Carlo'!$Y$34,MC_Paths_Base!Z138+'Monte Carlo'!$Z$34,MC_Paths_Base!AA138+'Monte Carlo'!$AA$34,MC_Paths_Base!AB138+'Monte Carlo'!$AB$34,MC_Paths_Base!AC138+'Monte Carlo'!$AC$34,MC_Paths_Base!AD138+'Monte Carlo'!$AD$34,MC_Paths_Base!AE138+'Monte Carlo'!$AE$34,MC_Paths_Base!AF138+'Monte Carlo'!$AF$34)</x:f>
        <x:v>273776.76460960123</x:v>
      </x:c>
      <x:c r="AM138" t="n">
        <x:f>MIN(MC_Paths_Base!B138+'Monte Carlo'!$B$35,MC_Paths_Base!C138+'Monte Carlo'!$C$35,MC_Paths_Base!D138+'Monte Carlo'!$D$35,MC_Paths_Base!E138+'Monte Carlo'!$E$35,MC_Paths_Base!F138+'Monte Carlo'!$F$35,MC_Paths_Base!G138+'Monte Carlo'!$G$35,MC_Paths_Base!H138+'Monte Carlo'!$H$35,MC_Paths_Base!I138+'Monte Carlo'!$I$35,MC_Paths_Base!J138+'Monte Carlo'!$J$35,MC_Paths_Base!K138+'Monte Carlo'!$K$35,MC_Paths_Base!L138+'Monte Carlo'!$L$35,MC_Paths_Base!M138+'Monte Carlo'!$M$35,MC_Paths_Base!N138+'Monte Carlo'!$N$35,MC_Paths_Base!O138+'Monte Carlo'!$O$35,MC_Paths_Base!P138+'Monte Carlo'!$P$35,MC_Paths_Base!Q138+'Monte Carlo'!$Q$35,MC_Paths_Base!R138+'Monte Carlo'!$R$35,MC_Paths_Base!S138+'Monte Carlo'!$S$35,MC_Paths_Base!T138+'Monte Carlo'!$T$35,MC_Paths_Base!U138+'Monte Carlo'!$U$35,MC_Paths_Base!V138+'Monte Carlo'!$V$35,MC_Paths_Base!W138+'Monte Carlo'!$W$35,MC_Paths_Base!X138+'Monte Carlo'!$X$35,MC_Paths_Base!Y138+'Monte Carlo'!$Y$35,MC_Paths_Base!Z138+'Monte Carlo'!$Z$35,MC_Paths_Base!AA138+'Monte Carlo'!$AA$35,MC_Paths_Base!AB138+'Monte Carlo'!$AB$35,MC_Paths_Base!AC138+'Monte Carlo'!$AC$35,MC_Paths_Base!AD138+'Monte Carlo'!$AD$35,MC_Paths_Base!AE138+'Monte Carlo'!$AE$35,MC_Paths_Base!AF138+'Monte Carlo'!$AF$35)</x:f>
        <x:v>201843.6102451788</x:v>
      </x:c>
    </x:row>
    <x:row r="139">
      <x:c r="A139" t="s">
        <x:v>955</x:v>
      </x:c>
      <x:c r="B139" t="s">
        <x:v>134</x:v>
      </x:c>
      <x:c r="C139" s="50" t="n">
        <x:f>Calculations!G$69</x:f>
        <x:v>-150.65105724023306</x:v>
      </x:c>
      <x:c r="D139" s="50" t="n">
        <x:f>Calculations!H$69</x:f>
        <x:v>14080.38861116092</x:v>
      </x:c>
      <x:c r="E139" s="50" t="n">
        <x:f>Calculations!I$69</x:f>
        <x:v>15999.218211160918</x:v>
      </x:c>
      <x:c r="F139" s="50" t="n">
        <x:f>Calculations!J$69</x:f>
        <x:v>-6833.152040039069</x:v>
      </x:c>
      <x:c r="G139" s="50" t="n">
        <x:f>Calculations!K$69</x:f>
        <x:v>-5509.924517072646</x:v>
      </x:c>
      <x:c r="H139" s="50" t="n">
        <x:f>Calculations!L$69</x:f>
        <x:v>-4154.917163083181</x:v>
      </x:c>
      <x:c r="I139" s="50" t="n">
        <x:f>Calculations!M$69</x:f>
        <x:v>-2767.420936248931</x:v>
      </x:c>
      <x:c r="J139" s="50" t="n">
        <x:f>Calculations!N$69</x:f>
        <x:v>-1346.713272470599</x:v>
      </x:c>
      <x:c r="K139" s="50" t="n">
        <x:f>Calculations!O$69</x:f>
        <x:v>107.94206704129829</x:v>
      </x:c>
      <x:c r="L139" s="50" t="n">
        <x:f>Calculations!P$69</x:f>
        <x:v>1597.2951442104568</x:v>
      </x:c>
      <x:c r="M139" s="50" t="n">
        <x:f>Calculations!Q$69</x:f>
        <x:v>3122.1099881510054</x:v>
      </x:c>
      <x:c r="N139" s="50" t="n">
        <x:f>Calculations!R$69</x:f>
        <x:v>4683.164734398921</x:v>
      </x:c>
      <x:c r="O139" s="50" t="n">
        <x:f>Calculations!S$69</x:f>
        <x:v>6281.251758852919</x:v>
      </x:c>
      <x:c r="P139" s="50" t="n">
        <x:f>Calculations!T$69</x:f>
        <x:v>7917.177805937452</x:v>
      </x:c>
      <x:c r="Q139" s="50" t="n">
        <x:f>Calculations!U$69</x:f>
        <x:v>9591.764110470514</x:v>
      </x:c>
      <x:c r="R139" s="50" t="n">
        <x:f>Calculations!V$69</x:f>
        <x:v>11305.846512695312</x:v>
      </x:c>
      <x:c r="S139" s="50" t="n">
        <x:f>Calculations!W$69</x:f>
        <x:v>13060.275565900087</x:v>
      </x:c>
      <x:c r="T139" s="50" t="n">
        <x:f>Calculations!X$69</x:f>
        <x:v>14855.916636026759</x:v>
      </x:c>
      <x:c r="U139" s="50" t="n">
        <x:f>Calculations!Y$69</x:f>
        <x:v>16693.64999263082</x:v>
      </x:c>
      <x:c r="V139" s="50" t="n">
        <x:f>Calculations!Z$69</x:f>
        <x:v>18574.37089052724</x:v>
      </x:c>
      <x:c r="W139" s="50" t="n">
        <x:f>Calculations!AA$69</x:f>
        <x:v>20498.98964141755</x:v>
      </x:c>
      <x:c r="X139" s="50" t="n">
        <x:f>Calculations!AB$69</x:f>
        <x:v>22468.431674760188</x:v>
      </x:c>
      <x:c r="Y139" s="50" t="n">
        <x:f>Calculations!AC$69</x:f>
        <x:v>24483.63758710714</x:v>
      </x:c>
      <x:c r="Z139" s="50" t="n">
        <x:f>Calculations!AD$69</x:f>
        <x:v>26545.563179090186</x:v>
      </x:c>
      <x:c r="AA139" s="50" t="n">
        <x:f>Calculations!AE$69</x:f>
        <x:v>28655.179479197428</x:v>
      </x:c>
      <x:c r="AB139" s="50" t="n">
        <x:f>Calculations!AF$69</x:f>
        <x:v>30813.47275344018</x:v>
      </x:c>
      <x:c r="AC139" s="50" t="n">
        <x:f>Calculations!AG$69</x:f>
        <x:v>33021.44449996069</x:v>
      </x:c>
      <x:c r="AD139" s="50" t="n">
        <x:f>Calculations!AH$69</x:f>
        <x:v>35280.111427588796</x:v>
      </x:c>
      <x:c r="AE139" s="50" t="n">
        <x:f>Calculations!AI$69</x:f>
        <x:v>37590.50541730132</x:v>
      </x:c>
      <x:c r="AF139" s="50" t="n">
        <x:f>Calculations!AJ$69</x:f>
        <x:v>39953.673465488886</x:v>
      </x:c>
      <x:c r="AG139" s="50" t="n">
        <x:f>Calculations!AK$69</x:f>
        <x:v>42370.677607881255</x:v>
      </x:c>
      <x:c r="AJ139" t="n">
        <x:f>MIN(MC_Paths_Base!B139:AF139)</x:f>
        <x:v>620644.1677491105</x:v>
      </x:c>
      <x:c r="AK139" t="n">
        <x:f>MIN(MC_Paths_Base!B139+'Monte Carlo'!$B$32,MC_Paths_Base!C139+'Monte Carlo'!$C$32,MC_Paths_Base!D139+'Monte Carlo'!$D$32,MC_Paths_Base!E139+'Monte Carlo'!$E$32,MC_Paths_Base!F139+'Monte Carlo'!$F$32,MC_Paths_Base!G139+'Monte Carlo'!$G$32,MC_Paths_Base!H139+'Monte Carlo'!$H$32,MC_Paths_Base!I139+'Monte Carlo'!$I$32,MC_Paths_Base!J139+'Monte Carlo'!$J$32,MC_Paths_Base!K139+'Monte Carlo'!$K$32,MC_Paths_Base!L139+'Monte Carlo'!$L$32,MC_Paths_Base!M139+'Monte Carlo'!$M$32,MC_Paths_Base!N139+'Monte Carlo'!$N$32,MC_Paths_Base!O139+'Monte Carlo'!$O$32,MC_Paths_Base!P139+'Monte Carlo'!$P$32,MC_Paths_Base!Q139+'Monte Carlo'!$Q$32,MC_Paths_Base!R139+'Monte Carlo'!$R$32,MC_Paths_Base!S139+'Monte Carlo'!$S$32,MC_Paths_Base!T139+'Monte Carlo'!$T$32,MC_Paths_Base!U139+'Monte Carlo'!$U$32,MC_Paths_Base!V139+'Monte Carlo'!$V$32,MC_Paths_Base!W139+'Monte Carlo'!$W$32,MC_Paths_Base!X139+'Monte Carlo'!$X$32,MC_Paths_Base!Y139+'Monte Carlo'!$Y$32,MC_Paths_Base!Z139+'Monte Carlo'!$Z$32,MC_Paths_Base!AA139+'Monte Carlo'!$AA$32,MC_Paths_Base!AB139+'Monte Carlo'!$AB$32,MC_Paths_Base!AC139+'Monte Carlo'!$AC$32,MC_Paths_Base!AD139+'Monte Carlo'!$AD$32,MC_Paths_Base!AE139+'Monte Carlo'!$AE$32,MC_Paths_Base!AF139+'Monte Carlo'!$AF$32)</x:f>
        <x:v>413365.86612686433</x:v>
      </x:c>
      <x:c r="AL139" t="n">
        <x:f>MIN(MC_Paths_Base!B139+'Monte Carlo'!$B$34,MC_Paths_Base!C139+'Monte Carlo'!$C$34,MC_Paths_Base!D139+'Monte Carlo'!$D$34,MC_Paths_Base!E139+'Monte Carlo'!$E$34,MC_Paths_Base!F139+'Monte Carlo'!$F$34,MC_Paths_Base!G139+'Monte Carlo'!$G$34,MC_Paths_Base!H139+'Monte Carlo'!$H$34,MC_Paths_Base!I139+'Monte Carlo'!$I$34,MC_Paths_Base!J139+'Monte Carlo'!$J$34,MC_Paths_Base!K139+'Monte Carlo'!$K$34,MC_Paths_Base!L139+'Monte Carlo'!$L$34,MC_Paths_Base!M139+'Monte Carlo'!$M$34,MC_Paths_Base!N139+'Monte Carlo'!$N$34,MC_Paths_Base!O139+'Monte Carlo'!$O$34,MC_Paths_Base!P139+'Monte Carlo'!$P$34,MC_Paths_Base!Q139+'Monte Carlo'!$Q$34,MC_Paths_Base!R139+'Monte Carlo'!$R$34,MC_Paths_Base!S139+'Monte Carlo'!$S$34,MC_Paths_Base!T139+'Monte Carlo'!$T$34,MC_Paths_Base!U139+'Monte Carlo'!$U$34,MC_Paths_Base!V139+'Monte Carlo'!$V$34,MC_Paths_Base!W139+'Monte Carlo'!$W$34,MC_Paths_Base!X139+'Monte Carlo'!$X$34,MC_Paths_Base!Y139+'Monte Carlo'!$Y$34,MC_Paths_Base!Z139+'Monte Carlo'!$Z$34,MC_Paths_Base!AA139+'Monte Carlo'!$AA$34,MC_Paths_Base!AB139+'Monte Carlo'!$AB$34,MC_Paths_Base!AC139+'Monte Carlo'!$AC$34,MC_Paths_Base!AD139+'Monte Carlo'!$AD$34,MC_Paths_Base!AE139+'Monte Carlo'!$AE$34,MC_Paths_Base!AF139+'Monte Carlo'!$AF$34)</x:f>
        <x:v>116927.44166708726</x:v>
      </x:c>
      <x:c r="AM139" t="n">
        <x:f>MIN(MC_Paths_Base!B139+'Monte Carlo'!$B$35,MC_Paths_Base!C139+'Monte Carlo'!$C$35,MC_Paths_Base!D139+'Monte Carlo'!$D$35,MC_Paths_Base!E139+'Monte Carlo'!$E$35,MC_Paths_Base!F139+'Monte Carlo'!$F$35,MC_Paths_Base!G139+'Monte Carlo'!$G$35,MC_Paths_Base!H139+'Monte Carlo'!$H$35,MC_Paths_Base!I139+'Monte Carlo'!$I$35,MC_Paths_Base!J139+'Monte Carlo'!$J$35,MC_Paths_Base!K139+'Monte Carlo'!$K$35,MC_Paths_Base!L139+'Monte Carlo'!$L$35,MC_Paths_Base!M139+'Monte Carlo'!$M$35,MC_Paths_Base!N139+'Monte Carlo'!$N$35,MC_Paths_Base!O139+'Monte Carlo'!$O$35,MC_Paths_Base!P139+'Monte Carlo'!$P$35,MC_Paths_Base!Q139+'Monte Carlo'!$Q$35,MC_Paths_Base!R139+'Monte Carlo'!$R$35,MC_Paths_Base!S139+'Monte Carlo'!$S$35,MC_Paths_Base!T139+'Monte Carlo'!$T$35,MC_Paths_Base!U139+'Monte Carlo'!$U$35,MC_Paths_Base!V139+'Monte Carlo'!$V$35,MC_Paths_Base!W139+'Monte Carlo'!$W$35,MC_Paths_Base!X139+'Monte Carlo'!$X$35,MC_Paths_Base!Y139+'Monte Carlo'!$Y$35,MC_Paths_Base!Z139+'Monte Carlo'!$Z$35,MC_Paths_Base!AA139+'Monte Carlo'!$AA$35,MC_Paths_Base!AB139+'Monte Carlo'!$AB$35,MC_Paths_Base!AC139+'Monte Carlo'!$AC$35,MC_Paths_Base!AD139+'Monte Carlo'!$AD$35,MC_Paths_Base!AE139+'Monte Carlo'!$AE$35,MC_Paths_Base!AF139+'Monte Carlo'!$AF$35)</x:f>
        <x:v>7795.045311999624</x:v>
      </x:c>
    </x:row>
    <x:row r="140">
      <x:c r="A140" t="s">
        <x:v>955</x:v>
      </x:c>
      <x:c r="B140" t="s">
        <x:v>140</x:v>
      </x:c>
      <x:c r="C140" s="50" t="n">
        <x:f>Calculations!G$69</x:f>
        <x:v>-150.65105724023306</x:v>
      </x:c>
      <x:c r="D140" s="50" t="n">
        <x:f>Calculations!H$69</x:f>
        <x:v>14080.38861116092</x:v>
      </x:c>
      <x:c r="E140" s="50" t="n">
        <x:f>Calculations!I$69</x:f>
        <x:v>15999.218211160918</x:v>
      </x:c>
      <x:c r="F140" s="50" t="n">
        <x:f>Calculations!J$69</x:f>
        <x:v>-6833.152040039069</x:v>
      </x:c>
      <x:c r="G140" s="50" t="n">
        <x:f>Calculations!K$69</x:f>
        <x:v>-5509.924517072646</x:v>
      </x:c>
      <x:c r="H140" s="50" t="n">
        <x:f>Calculations!L$69</x:f>
        <x:v>-4154.917163083181</x:v>
      </x:c>
      <x:c r="I140" s="50" t="n">
        <x:f>Calculations!M$69</x:f>
        <x:v>-2767.420936248931</x:v>
      </x:c>
      <x:c r="J140" s="50" t="n">
        <x:f>Calculations!N$69</x:f>
        <x:v>-1346.713272470599</x:v>
      </x:c>
      <x:c r="K140" s="50" t="n">
        <x:f>Calculations!O$69</x:f>
        <x:v>107.94206704129829</x:v>
      </x:c>
      <x:c r="L140" s="50" t="n">
        <x:f>Calculations!P$69</x:f>
        <x:v>1597.2951442104568</x:v>
      </x:c>
      <x:c r="M140" s="50" t="n">
        <x:f>Calculations!Q$69</x:f>
        <x:v>3122.1099881510054</x:v>
      </x:c>
      <x:c r="N140" s="50" t="n">
        <x:f>Calculations!R$69</x:f>
        <x:v>4683.164734398921</x:v>
      </x:c>
      <x:c r="O140" s="50" t="n">
        <x:f>Calculations!S$69</x:f>
        <x:v>6281.251758852919</x:v>
      </x:c>
      <x:c r="P140" s="50" t="n">
        <x:f>Calculations!T$69</x:f>
        <x:v>7917.177805937452</x:v>
      </x:c>
      <x:c r="Q140" s="50" t="n">
        <x:f>Calculations!U$69</x:f>
        <x:v>9591.764110470514</x:v>
      </x:c>
      <x:c r="R140" s="50" t="n">
        <x:f>Calculations!V$69</x:f>
        <x:v>11305.846512695312</x:v>
      </x:c>
      <x:c r="S140" s="50" t="n">
        <x:f>Calculations!W$69</x:f>
        <x:v>13060.275565900087</x:v>
      </x:c>
      <x:c r="T140" s="50" t="n">
        <x:f>Calculations!X$69</x:f>
        <x:v>14855.916636026759</x:v>
      </x:c>
      <x:c r="U140" s="50" t="n">
        <x:f>Calculations!Y$69</x:f>
        <x:v>16693.64999263082</x:v>
      </x:c>
      <x:c r="V140" s="50" t="n">
        <x:f>Calculations!Z$69</x:f>
        <x:v>18574.37089052724</x:v>
      </x:c>
      <x:c r="W140" s="50" t="n">
        <x:f>Calculations!AA$69</x:f>
        <x:v>20498.98964141755</x:v>
      </x:c>
      <x:c r="X140" s="50" t="n">
        <x:f>Calculations!AB$69</x:f>
        <x:v>22468.431674760188</x:v>
      </x:c>
      <x:c r="Y140" s="50" t="n">
        <x:f>Calculations!AC$69</x:f>
        <x:v>24483.63758710714</x:v>
      </x:c>
      <x:c r="Z140" s="50" t="n">
        <x:f>Calculations!AD$69</x:f>
        <x:v>26545.563179090186</x:v>
      </x:c>
      <x:c r="AA140" s="50" t="n">
        <x:f>Calculations!AE$69</x:f>
        <x:v>28655.179479197428</x:v>
      </x:c>
      <x:c r="AB140" s="50" t="n">
        <x:f>Calculations!AF$69</x:f>
        <x:v>30813.47275344018</x:v>
      </x:c>
      <x:c r="AC140" s="50" t="n">
        <x:f>Calculations!AG$69</x:f>
        <x:v>33021.44449996069</x:v>
      </x:c>
      <x:c r="AD140" s="50" t="n">
        <x:f>Calculations!AH$69</x:f>
        <x:v>35280.111427588796</x:v>
      </x:c>
      <x:c r="AE140" s="50" t="n">
        <x:f>Calculations!AI$69</x:f>
        <x:v>37590.50541730132</x:v>
      </x:c>
      <x:c r="AF140" s="50" t="n">
        <x:f>Calculations!AJ$69</x:f>
        <x:v>39953.673465488886</x:v>
      </x:c>
      <x:c r="AG140" s="50" t="n">
        <x:f>Calculations!AK$69</x:f>
        <x:v>42370.677607881255</x:v>
      </x:c>
      <x:c r="AJ140" t="n">
        <x:f>MIN(MC_Paths_Base!B140:AF140)</x:f>
        <x:v>850996.7302140835</x:v>
      </x:c>
      <x:c r="AK140" t="n">
        <x:f>MIN(MC_Paths_Base!B140+'Monte Carlo'!$B$32,MC_Paths_Base!C140+'Monte Carlo'!$C$32,MC_Paths_Base!D140+'Monte Carlo'!$D$32,MC_Paths_Base!E140+'Monte Carlo'!$E$32,MC_Paths_Base!F140+'Monte Carlo'!$F$32,MC_Paths_Base!G140+'Monte Carlo'!$G$32,MC_Paths_Base!H140+'Monte Carlo'!$H$32,MC_Paths_Base!I140+'Monte Carlo'!$I$32,MC_Paths_Base!J140+'Monte Carlo'!$J$32,MC_Paths_Base!K140+'Monte Carlo'!$K$32,MC_Paths_Base!L140+'Monte Carlo'!$L$32,MC_Paths_Base!M140+'Monte Carlo'!$M$32,MC_Paths_Base!N140+'Monte Carlo'!$N$32,MC_Paths_Base!O140+'Monte Carlo'!$O$32,MC_Paths_Base!P140+'Monte Carlo'!$P$32,MC_Paths_Base!Q140+'Monte Carlo'!$Q$32,MC_Paths_Base!R140+'Monte Carlo'!$R$32,MC_Paths_Base!S140+'Monte Carlo'!$S$32,MC_Paths_Base!T140+'Monte Carlo'!$T$32,MC_Paths_Base!U140+'Monte Carlo'!$U$32,MC_Paths_Base!V140+'Monte Carlo'!$V$32,MC_Paths_Base!W140+'Monte Carlo'!$W$32,MC_Paths_Base!X140+'Monte Carlo'!$X$32,MC_Paths_Base!Y140+'Monte Carlo'!$Y$32,MC_Paths_Base!Z140+'Monte Carlo'!$Z$32,MC_Paths_Base!AA140+'Monte Carlo'!$AA$32,MC_Paths_Base!AB140+'Monte Carlo'!$AB$32,MC_Paths_Base!AC140+'Monte Carlo'!$AC$32,MC_Paths_Base!AD140+'Monte Carlo'!$AD$32,MC_Paths_Base!AE140+'Monte Carlo'!$AE$32,MC_Paths_Base!AF140+'Monte Carlo'!$AF$32)</x:f>
        <x:v>624380.4852100279</x:v>
      </x:c>
      <x:c r="AL140" t="n">
        <x:f>MIN(MC_Paths_Base!B140+'Monte Carlo'!$B$34,MC_Paths_Base!C140+'Monte Carlo'!$C$34,MC_Paths_Base!D140+'Monte Carlo'!$D$34,MC_Paths_Base!E140+'Monte Carlo'!$E$34,MC_Paths_Base!F140+'Monte Carlo'!$F$34,MC_Paths_Base!G140+'Monte Carlo'!$G$34,MC_Paths_Base!H140+'Monte Carlo'!$H$34,MC_Paths_Base!I140+'Monte Carlo'!$I$34,MC_Paths_Base!J140+'Monte Carlo'!$J$34,MC_Paths_Base!K140+'Monte Carlo'!$K$34,MC_Paths_Base!L140+'Monte Carlo'!$L$34,MC_Paths_Base!M140+'Monte Carlo'!$M$34,MC_Paths_Base!N140+'Monte Carlo'!$N$34,MC_Paths_Base!O140+'Monte Carlo'!$O$34,MC_Paths_Base!P140+'Monte Carlo'!$P$34,MC_Paths_Base!Q140+'Monte Carlo'!$Q$34,MC_Paths_Base!R140+'Monte Carlo'!$R$34,MC_Paths_Base!S140+'Monte Carlo'!$S$34,MC_Paths_Base!T140+'Monte Carlo'!$T$34,MC_Paths_Base!U140+'Monte Carlo'!$U$34,MC_Paths_Base!V140+'Monte Carlo'!$V$34,MC_Paths_Base!W140+'Monte Carlo'!$W$34,MC_Paths_Base!X140+'Monte Carlo'!$X$34,MC_Paths_Base!Y140+'Monte Carlo'!$Y$34,MC_Paths_Base!Z140+'Monte Carlo'!$Z$34,MC_Paths_Base!AA140+'Monte Carlo'!$AA$34,MC_Paths_Base!AB140+'Monte Carlo'!$AB$34,MC_Paths_Base!AC140+'Monte Carlo'!$AC$34,MC_Paths_Base!AD140+'Monte Carlo'!$AD$34,MC_Paths_Base!AE140+'Monte Carlo'!$AE$34,MC_Paths_Base!AF140+'Monte Carlo'!$AF$34)</x:f>
        <x:v>-221464.65809057385</x:v>
      </x:c>
      <x:c r="AM140" t="n">
        <x:f>MIN(MC_Paths_Base!B140+'Monte Carlo'!$B$35,MC_Paths_Base!C140+'Monte Carlo'!$C$35,MC_Paths_Base!D140+'Monte Carlo'!$D$35,MC_Paths_Base!E140+'Monte Carlo'!$E$35,MC_Paths_Base!F140+'Monte Carlo'!$F$35,MC_Paths_Base!G140+'Monte Carlo'!$G$35,MC_Paths_Base!H140+'Monte Carlo'!$H$35,MC_Paths_Base!I140+'Monte Carlo'!$I$35,MC_Paths_Base!J140+'Monte Carlo'!$J$35,MC_Paths_Base!K140+'Monte Carlo'!$K$35,MC_Paths_Base!L140+'Monte Carlo'!$L$35,MC_Paths_Base!M140+'Monte Carlo'!$M$35,MC_Paths_Base!N140+'Monte Carlo'!$N$35,MC_Paths_Base!O140+'Monte Carlo'!$O$35,MC_Paths_Base!P140+'Monte Carlo'!$P$35,MC_Paths_Base!Q140+'Monte Carlo'!$Q$35,MC_Paths_Base!R140+'Monte Carlo'!$R$35,MC_Paths_Base!S140+'Monte Carlo'!$S$35,MC_Paths_Base!T140+'Monte Carlo'!$T$35,MC_Paths_Base!U140+'Monte Carlo'!$U$35,MC_Paths_Base!V140+'Monte Carlo'!$V$35,MC_Paths_Base!W140+'Monte Carlo'!$W$35,MC_Paths_Base!X140+'Monte Carlo'!$X$35,MC_Paths_Base!Y140+'Monte Carlo'!$Y$35,MC_Paths_Base!Z140+'Monte Carlo'!$Z$35,MC_Paths_Base!AA140+'Monte Carlo'!$AA$35,MC_Paths_Base!AB140+'Monte Carlo'!$AB$35,MC_Paths_Base!AC140+'Monte Carlo'!$AC$35,MC_Paths_Base!AD140+'Monte Carlo'!$AD$35,MC_Paths_Base!AE140+'Monte Carlo'!$AE$35,MC_Paths_Base!AF140+'Monte Carlo'!$AF$35)</x:f>
        <x:v>-239118.82506727765</x:v>
      </x:c>
    </x:row>
    <x:row r="141">
      <x:c r="A141" t="s">
        <x:v>955</x:v>
      </x:c>
      <x:c r="B141" t="s">
        <x:v>146</x:v>
      </x:c>
      <x:c r="C141" s="50" t="n">
        <x:f>Calculations!G$69</x:f>
        <x:v>-150.65105724023306</x:v>
      </x:c>
      <x:c r="D141" s="50" t="n">
        <x:f>Calculations!H$69</x:f>
        <x:v>14080.38861116092</x:v>
      </x:c>
      <x:c r="E141" s="50" t="n">
        <x:f>Calculations!I$69</x:f>
        <x:v>15999.218211160918</x:v>
      </x:c>
      <x:c r="F141" s="50" t="n">
        <x:f>Calculations!J$69</x:f>
        <x:v>-6833.152040039069</x:v>
      </x:c>
      <x:c r="G141" s="50" t="n">
        <x:f>Calculations!K$69</x:f>
        <x:v>-5509.924517072646</x:v>
      </x:c>
      <x:c r="H141" s="50" t="n">
        <x:f>Calculations!L$69</x:f>
        <x:v>-4154.917163083181</x:v>
      </x:c>
      <x:c r="I141" s="50" t="n">
        <x:f>Calculations!M$69</x:f>
        <x:v>-2767.420936248931</x:v>
      </x:c>
      <x:c r="J141" s="50" t="n">
        <x:f>Calculations!N$69</x:f>
        <x:v>-1346.713272470599</x:v>
      </x:c>
      <x:c r="K141" s="50" t="n">
        <x:f>Calculations!O$69</x:f>
        <x:v>107.94206704129829</x:v>
      </x:c>
      <x:c r="L141" s="50" t="n">
        <x:f>Calculations!P$69</x:f>
        <x:v>1597.2951442104568</x:v>
      </x:c>
      <x:c r="M141" s="50" t="n">
        <x:f>Calculations!Q$69</x:f>
        <x:v>3122.1099881510054</x:v>
      </x:c>
      <x:c r="N141" s="50" t="n">
        <x:f>Calculations!R$69</x:f>
        <x:v>4683.164734398921</x:v>
      </x:c>
      <x:c r="O141" s="50" t="n">
        <x:f>Calculations!S$69</x:f>
        <x:v>6281.251758852919</x:v>
      </x:c>
      <x:c r="P141" s="50" t="n">
        <x:f>Calculations!T$69</x:f>
        <x:v>7917.177805937452</x:v>
      </x:c>
      <x:c r="Q141" s="50" t="n">
        <x:f>Calculations!U$69</x:f>
        <x:v>9591.764110470514</x:v>
      </x:c>
      <x:c r="R141" s="50" t="n">
        <x:f>Calculations!V$69</x:f>
        <x:v>11305.846512695312</x:v>
      </x:c>
      <x:c r="S141" s="50" t="n">
        <x:f>Calculations!W$69</x:f>
        <x:v>13060.275565900087</x:v>
      </x:c>
      <x:c r="T141" s="50" t="n">
        <x:f>Calculations!X$69</x:f>
        <x:v>14855.916636026759</x:v>
      </x:c>
      <x:c r="U141" s="50" t="n">
        <x:f>Calculations!Y$69</x:f>
        <x:v>16693.64999263082</x:v>
      </x:c>
      <x:c r="V141" s="50" t="n">
        <x:f>Calculations!Z$69</x:f>
        <x:v>18574.37089052724</x:v>
      </x:c>
      <x:c r="W141" s="50" t="n">
        <x:f>Calculations!AA$69</x:f>
        <x:v>20498.98964141755</x:v>
      </x:c>
      <x:c r="X141" s="50" t="n">
        <x:f>Calculations!AB$69</x:f>
        <x:v>22468.431674760188</x:v>
      </x:c>
      <x:c r="Y141" s="50" t="n">
        <x:f>Calculations!AC$69</x:f>
        <x:v>24483.63758710714</x:v>
      </x:c>
      <x:c r="Z141" s="50" t="n">
        <x:f>Calculations!AD$69</x:f>
        <x:v>26545.563179090186</x:v>
      </x:c>
      <x:c r="AA141" s="50" t="n">
        <x:f>Calculations!AE$69</x:f>
        <x:v>28655.179479197428</x:v>
      </x:c>
      <x:c r="AB141" s="50" t="n">
        <x:f>Calculations!AF$69</x:f>
        <x:v>30813.47275344018</x:v>
      </x:c>
      <x:c r="AC141" s="50" t="n">
        <x:f>Calculations!AG$69</x:f>
        <x:v>33021.44449996069</x:v>
      </x:c>
      <x:c r="AD141" s="50" t="n">
        <x:f>Calculations!AH$69</x:f>
        <x:v>35280.111427588796</x:v>
      </x:c>
      <x:c r="AE141" s="50" t="n">
        <x:f>Calculations!AI$69</x:f>
        <x:v>37590.50541730132</x:v>
      </x:c>
      <x:c r="AF141" s="50" t="n">
        <x:f>Calculations!AJ$69</x:f>
        <x:v>39953.673465488886</x:v>
      </x:c>
      <x:c r="AG141" s="50" t="n">
        <x:f>Calculations!AK$69</x:f>
        <x:v>42370.677607881255</x:v>
      </x:c>
      <x:c r="AJ141" t="n">
        <x:f>MIN(MC_Paths_Base!B141:AF141)</x:f>
        <x:v>1029031.25</x:v>
      </x:c>
      <x:c r="AK141" t="n">
        <x:f>MIN(MC_Paths_Base!B141+'Monte Carlo'!$B$32,MC_Paths_Base!C141+'Monte Carlo'!$C$32,MC_Paths_Base!D141+'Monte Carlo'!$D$32,MC_Paths_Base!E141+'Monte Carlo'!$E$32,MC_Paths_Base!F141+'Monte Carlo'!$F$32,MC_Paths_Base!G141+'Monte Carlo'!$G$32,MC_Paths_Base!H141+'Monte Carlo'!$H$32,MC_Paths_Base!I141+'Monte Carlo'!$I$32,MC_Paths_Base!J141+'Monte Carlo'!$J$32,MC_Paths_Base!K141+'Monte Carlo'!$K$32,MC_Paths_Base!L141+'Monte Carlo'!$L$32,MC_Paths_Base!M141+'Monte Carlo'!$M$32,MC_Paths_Base!N141+'Monte Carlo'!$N$32,MC_Paths_Base!O141+'Monte Carlo'!$O$32,MC_Paths_Base!P141+'Monte Carlo'!$P$32,MC_Paths_Base!Q141+'Monte Carlo'!$Q$32,MC_Paths_Base!R141+'Monte Carlo'!$R$32,MC_Paths_Base!S141+'Monte Carlo'!$S$32,MC_Paths_Base!T141+'Monte Carlo'!$T$32,MC_Paths_Base!U141+'Monte Carlo'!$U$32,MC_Paths_Base!V141+'Monte Carlo'!$V$32,MC_Paths_Base!W141+'Monte Carlo'!$W$32,MC_Paths_Base!X141+'Monte Carlo'!$X$32,MC_Paths_Base!Y141+'Monte Carlo'!$Y$32,MC_Paths_Base!Z141+'Monte Carlo'!$Z$32,MC_Paths_Base!AA141+'Monte Carlo'!$AA$32,MC_Paths_Base!AB141+'Monte Carlo'!$AB$32,MC_Paths_Base!AC141+'Monte Carlo'!$AC$32,MC_Paths_Base!AD141+'Monte Carlo'!$AD$32,MC_Paths_Base!AE141+'Monte Carlo'!$AE$32,MC_Paths_Base!AF141+'Monte Carlo'!$AF$32)</x:f>
        <x:v>971704.5617185615</x:v>
      </x:c>
      <x:c r="AL141" t="n">
        <x:f>MIN(MC_Paths_Base!B141+'Monte Carlo'!$B$34,MC_Paths_Base!C141+'Monte Carlo'!$C$34,MC_Paths_Base!D141+'Monte Carlo'!$D$34,MC_Paths_Base!E141+'Monte Carlo'!$E$34,MC_Paths_Base!F141+'Monte Carlo'!$F$34,MC_Paths_Base!G141+'Monte Carlo'!$G$34,MC_Paths_Base!H141+'Monte Carlo'!$H$34,MC_Paths_Base!I141+'Monte Carlo'!$I$34,MC_Paths_Base!J141+'Monte Carlo'!$J$34,MC_Paths_Base!K141+'Monte Carlo'!$K$34,MC_Paths_Base!L141+'Monte Carlo'!$L$34,MC_Paths_Base!M141+'Monte Carlo'!$M$34,MC_Paths_Base!N141+'Monte Carlo'!$N$34,MC_Paths_Base!O141+'Monte Carlo'!$O$34,MC_Paths_Base!P141+'Monte Carlo'!$P$34,MC_Paths_Base!Q141+'Monte Carlo'!$Q$34,MC_Paths_Base!R141+'Monte Carlo'!$R$34,MC_Paths_Base!S141+'Monte Carlo'!$S$34,MC_Paths_Base!T141+'Monte Carlo'!$T$34,MC_Paths_Base!U141+'Monte Carlo'!$U$34,MC_Paths_Base!V141+'Monte Carlo'!$V$34,MC_Paths_Base!W141+'Monte Carlo'!$W$34,MC_Paths_Base!X141+'Monte Carlo'!$X$34,MC_Paths_Base!Y141+'Monte Carlo'!$Y$34,MC_Paths_Base!Z141+'Monte Carlo'!$Z$34,MC_Paths_Base!AA141+'Monte Carlo'!$AA$34,MC_Paths_Base!AB141+'Monte Carlo'!$AB$34,MC_Paths_Base!AC141+'Monte Carlo'!$AC$34,MC_Paths_Base!AD141+'Monte Carlo'!$AD$34,MC_Paths_Base!AE141+'Monte Carlo'!$AE$34,MC_Paths_Base!AF141+'Monte Carlo'!$AF$34)</x:f>
        <x:v>848732.3783001603</x:v>
      </x:c>
      <x:c r="AM141" t="n">
        <x:f>MIN(MC_Paths_Base!B141+'Monte Carlo'!$B$35,MC_Paths_Base!C141+'Monte Carlo'!$C$35,MC_Paths_Base!D141+'Monte Carlo'!$D$35,MC_Paths_Base!E141+'Monte Carlo'!$E$35,MC_Paths_Base!F141+'Monte Carlo'!$F$35,MC_Paths_Base!G141+'Monte Carlo'!$G$35,MC_Paths_Base!H141+'Monte Carlo'!$H$35,MC_Paths_Base!I141+'Monte Carlo'!$I$35,MC_Paths_Base!J141+'Monte Carlo'!$J$35,MC_Paths_Base!K141+'Monte Carlo'!$K$35,MC_Paths_Base!L141+'Monte Carlo'!$L$35,MC_Paths_Base!M141+'Monte Carlo'!$M$35,MC_Paths_Base!N141+'Monte Carlo'!$N$35,MC_Paths_Base!O141+'Monte Carlo'!$O$35,MC_Paths_Base!P141+'Monte Carlo'!$P$35,MC_Paths_Base!Q141+'Monte Carlo'!$Q$35,MC_Paths_Base!R141+'Monte Carlo'!$R$35,MC_Paths_Base!S141+'Monte Carlo'!$S$35,MC_Paths_Base!T141+'Monte Carlo'!$T$35,MC_Paths_Base!U141+'Monte Carlo'!$U$35,MC_Paths_Base!V141+'Monte Carlo'!$V$35,MC_Paths_Base!W141+'Monte Carlo'!$W$35,MC_Paths_Base!X141+'Monte Carlo'!$X$35,MC_Paths_Base!Y141+'Monte Carlo'!$Y$35,MC_Paths_Base!Z141+'Monte Carlo'!$Z$35,MC_Paths_Base!AA141+'Monte Carlo'!$AA$35,MC_Paths_Base!AB141+'Monte Carlo'!$AB$35,MC_Paths_Base!AC141+'Monte Carlo'!$AC$35,MC_Paths_Base!AD141+'Monte Carlo'!$AD$35,MC_Paths_Base!AE141+'Monte Carlo'!$AE$35,MC_Paths_Base!AF141+'Monte Carlo'!$AF$35)</x:f>
        <x:v>710717.2179685615</x:v>
      </x:c>
    </x:row>
    <x:row r="142">
      <x:c r="A142" t="s">
        <x:v>955</x:v>
      </x:c>
      <x:c r="B142" t="s">
        <x:v>148</x:v>
      </x:c>
      <x:c r="C142" s="50" t="n">
        <x:f>Calculations!G$69</x:f>
        <x:v>-150.65105724023306</x:v>
      </x:c>
      <x:c r="D142" s="50" t="n">
        <x:f>Calculations!H$69</x:f>
        <x:v>14080.38861116092</x:v>
      </x:c>
      <x:c r="E142" s="50" t="n">
        <x:f>Calculations!I$69</x:f>
        <x:v>15999.218211160918</x:v>
      </x:c>
      <x:c r="F142" s="50" t="n">
        <x:f>Calculations!J$69</x:f>
        <x:v>-6833.152040039069</x:v>
      </x:c>
      <x:c r="G142" s="50" t="n">
        <x:f>Calculations!K$69</x:f>
        <x:v>-5509.924517072646</x:v>
      </x:c>
      <x:c r="H142" s="50" t="n">
        <x:f>Calculations!L$69</x:f>
        <x:v>-4154.917163083181</x:v>
      </x:c>
      <x:c r="I142" s="50" t="n">
        <x:f>Calculations!M$69</x:f>
        <x:v>-2767.420936248931</x:v>
      </x:c>
      <x:c r="J142" s="50" t="n">
        <x:f>Calculations!N$69</x:f>
        <x:v>-1346.713272470599</x:v>
      </x:c>
      <x:c r="K142" s="50" t="n">
        <x:f>Calculations!O$69</x:f>
        <x:v>107.94206704129829</x:v>
      </x:c>
      <x:c r="L142" s="50" t="n">
        <x:f>Calculations!P$69</x:f>
        <x:v>1597.2951442104568</x:v>
      </x:c>
      <x:c r="M142" s="50" t="n">
        <x:f>Calculations!Q$69</x:f>
        <x:v>3122.1099881510054</x:v>
      </x:c>
      <x:c r="N142" s="50" t="n">
        <x:f>Calculations!R$69</x:f>
        <x:v>4683.164734398921</x:v>
      </x:c>
      <x:c r="O142" s="50" t="n">
        <x:f>Calculations!S$69</x:f>
        <x:v>6281.251758852919</x:v>
      </x:c>
      <x:c r="P142" s="50" t="n">
        <x:f>Calculations!T$69</x:f>
        <x:v>7917.177805937452</x:v>
      </x:c>
      <x:c r="Q142" s="50" t="n">
        <x:f>Calculations!U$69</x:f>
        <x:v>9591.764110470514</x:v>
      </x:c>
      <x:c r="R142" s="50" t="n">
        <x:f>Calculations!V$69</x:f>
        <x:v>11305.846512695312</x:v>
      </x:c>
      <x:c r="S142" s="50" t="n">
        <x:f>Calculations!W$69</x:f>
        <x:v>13060.275565900087</x:v>
      </x:c>
      <x:c r="T142" s="50" t="n">
        <x:f>Calculations!X$69</x:f>
        <x:v>14855.916636026759</x:v>
      </x:c>
      <x:c r="U142" s="50" t="n">
        <x:f>Calculations!Y$69</x:f>
        <x:v>16693.64999263082</x:v>
      </x:c>
      <x:c r="V142" s="50" t="n">
        <x:f>Calculations!Z$69</x:f>
        <x:v>18574.37089052724</x:v>
      </x:c>
      <x:c r="W142" s="50" t="n">
        <x:f>Calculations!AA$69</x:f>
        <x:v>20498.98964141755</x:v>
      </x:c>
      <x:c r="X142" s="50" t="n">
        <x:f>Calculations!AB$69</x:f>
        <x:v>22468.431674760188</x:v>
      </x:c>
      <x:c r="Y142" s="50" t="n">
        <x:f>Calculations!AC$69</x:f>
        <x:v>24483.63758710714</x:v>
      </x:c>
      <x:c r="Z142" s="50" t="n">
        <x:f>Calculations!AD$69</x:f>
        <x:v>26545.563179090186</x:v>
      </x:c>
      <x:c r="AA142" s="50" t="n">
        <x:f>Calculations!AE$69</x:f>
        <x:v>28655.179479197428</x:v>
      </x:c>
      <x:c r="AB142" s="50" t="n">
        <x:f>Calculations!AF$69</x:f>
        <x:v>30813.47275344018</x:v>
      </x:c>
      <x:c r="AC142" s="50" t="n">
        <x:f>Calculations!AG$69</x:f>
        <x:v>33021.44449996069</x:v>
      </x:c>
      <x:c r="AD142" s="50" t="n">
        <x:f>Calculations!AH$69</x:f>
        <x:v>35280.111427588796</x:v>
      </x:c>
      <x:c r="AE142" s="50" t="n">
        <x:f>Calculations!AI$69</x:f>
        <x:v>37590.50541730132</x:v>
      </x:c>
      <x:c r="AF142" s="50" t="n">
        <x:f>Calculations!AJ$69</x:f>
        <x:v>39953.673465488886</x:v>
      </x:c>
      <x:c r="AG142" s="50" t="n">
        <x:f>Calculations!AK$69</x:f>
        <x:v>42370.677607881255</x:v>
      </x:c>
      <x:c r="AJ142" t="n">
        <x:f>MIN(MC_Paths_Base!B142:AF142)</x:f>
        <x:v>643920.968188608</x:v>
      </x:c>
      <x:c r="AK142" t="n">
        <x:f>MIN(MC_Paths_Base!B142+'Monte Carlo'!$B$32,MC_Paths_Base!C142+'Monte Carlo'!$C$32,MC_Paths_Base!D142+'Monte Carlo'!$D$32,MC_Paths_Base!E142+'Monte Carlo'!$E$32,MC_Paths_Base!F142+'Monte Carlo'!$F$32,MC_Paths_Base!G142+'Monte Carlo'!$G$32,MC_Paths_Base!H142+'Monte Carlo'!$H$32,MC_Paths_Base!I142+'Monte Carlo'!$I$32,MC_Paths_Base!J142+'Monte Carlo'!$J$32,MC_Paths_Base!K142+'Monte Carlo'!$K$32,MC_Paths_Base!L142+'Monte Carlo'!$L$32,MC_Paths_Base!M142+'Monte Carlo'!$M$32,MC_Paths_Base!N142+'Monte Carlo'!$N$32,MC_Paths_Base!O142+'Monte Carlo'!$O$32,MC_Paths_Base!P142+'Monte Carlo'!$P$32,MC_Paths_Base!Q142+'Monte Carlo'!$Q$32,MC_Paths_Base!R142+'Monte Carlo'!$R$32,MC_Paths_Base!S142+'Monte Carlo'!$S$32,MC_Paths_Base!T142+'Monte Carlo'!$T$32,MC_Paths_Base!U142+'Monte Carlo'!$U$32,MC_Paths_Base!V142+'Monte Carlo'!$V$32,MC_Paths_Base!W142+'Monte Carlo'!$W$32,MC_Paths_Base!X142+'Monte Carlo'!$X$32,MC_Paths_Base!Y142+'Monte Carlo'!$Y$32,MC_Paths_Base!Z142+'Monte Carlo'!$Z$32,MC_Paths_Base!AA142+'Monte Carlo'!$AA$32,MC_Paths_Base!AB142+'Monte Carlo'!$AB$32,MC_Paths_Base!AC142+'Monte Carlo'!$AC$32,MC_Paths_Base!AD142+'Monte Carlo'!$AD$32,MC_Paths_Base!AE142+'Monte Carlo'!$AE$32,MC_Paths_Base!AF142+'Monte Carlo'!$AF$32)</x:f>
        <x:v>435529.4166293171</x:v>
      </x:c>
      <x:c r="AL142" t="n">
        <x:f>MIN(MC_Paths_Base!B142+'Monte Carlo'!$B$34,MC_Paths_Base!C142+'Monte Carlo'!$C$34,MC_Paths_Base!D142+'Monte Carlo'!$D$34,MC_Paths_Base!E142+'Monte Carlo'!$E$34,MC_Paths_Base!F142+'Monte Carlo'!$F$34,MC_Paths_Base!G142+'Monte Carlo'!$G$34,MC_Paths_Base!H142+'Monte Carlo'!$H$34,MC_Paths_Base!I142+'Monte Carlo'!$I$34,MC_Paths_Base!J142+'Monte Carlo'!$J$34,MC_Paths_Base!K142+'Monte Carlo'!$K$34,MC_Paths_Base!L142+'Monte Carlo'!$L$34,MC_Paths_Base!M142+'Monte Carlo'!$M$34,MC_Paths_Base!N142+'Monte Carlo'!$N$34,MC_Paths_Base!O142+'Monte Carlo'!$O$34,MC_Paths_Base!P142+'Monte Carlo'!$P$34,MC_Paths_Base!Q142+'Monte Carlo'!$Q$34,MC_Paths_Base!R142+'Monte Carlo'!$R$34,MC_Paths_Base!S142+'Monte Carlo'!$S$34,MC_Paths_Base!T142+'Monte Carlo'!$T$34,MC_Paths_Base!U142+'Monte Carlo'!$U$34,MC_Paths_Base!V142+'Monte Carlo'!$V$34,MC_Paths_Base!W142+'Monte Carlo'!$W$34,MC_Paths_Base!X142+'Monte Carlo'!$X$34,MC_Paths_Base!Y142+'Monte Carlo'!$Y$34,MC_Paths_Base!Z142+'Monte Carlo'!$Z$34,MC_Paths_Base!AA142+'Monte Carlo'!$AA$34,MC_Paths_Base!AB142+'Monte Carlo'!$AB$34,MC_Paths_Base!AC142+'Monte Carlo'!$AC$34,MC_Paths_Base!AD142+'Monte Carlo'!$AD$34,MC_Paths_Base!AE142+'Monte Carlo'!$AE$34,MC_Paths_Base!AF142+'Monte Carlo'!$AF$34)</x:f>
        <x:v>74413.74615991057</x:v>
      </x:c>
      <x:c r="AM142" t="n">
        <x:f>MIN(MC_Paths_Base!B142+'Monte Carlo'!$B$35,MC_Paths_Base!C142+'Monte Carlo'!$C$35,MC_Paths_Base!D142+'Monte Carlo'!$D$35,MC_Paths_Base!E142+'Monte Carlo'!$E$35,MC_Paths_Base!F142+'Monte Carlo'!$F$35,MC_Paths_Base!G142+'Monte Carlo'!$G$35,MC_Paths_Base!H142+'Monte Carlo'!$H$35,MC_Paths_Base!I142+'Monte Carlo'!$I$35,MC_Paths_Base!J142+'Monte Carlo'!$J$35,MC_Paths_Base!K142+'Monte Carlo'!$K$35,MC_Paths_Base!L142+'Monte Carlo'!$L$35,MC_Paths_Base!M142+'Monte Carlo'!$M$35,MC_Paths_Base!N142+'Monte Carlo'!$N$35,MC_Paths_Base!O142+'Monte Carlo'!$O$35,MC_Paths_Base!P142+'Monte Carlo'!$P$35,MC_Paths_Base!Q142+'Monte Carlo'!$Q$35,MC_Paths_Base!R142+'Monte Carlo'!$R$35,MC_Paths_Base!S142+'Monte Carlo'!$S$35,MC_Paths_Base!T142+'Monte Carlo'!$T$35,MC_Paths_Base!U142+'Monte Carlo'!$U$35,MC_Paths_Base!V142+'Monte Carlo'!$V$35,MC_Paths_Base!W142+'Monte Carlo'!$W$35,MC_Paths_Base!X142+'Monte Carlo'!$X$35,MC_Paths_Base!Y142+'Monte Carlo'!$Y$35,MC_Paths_Base!Z142+'Monte Carlo'!$Z$35,MC_Paths_Base!AA142+'Monte Carlo'!$AA$35,MC_Paths_Base!AB142+'Monte Carlo'!$AB$35,MC_Paths_Base!AC142+'Monte Carlo'!$AC$35,MC_Paths_Base!AD142+'Monte Carlo'!$AD$35,MC_Paths_Base!AE142+'Monte Carlo'!$AE$35,MC_Paths_Base!AF142+'Monte Carlo'!$AF$35)</x:f>
        <x:v>-13159.565095890663</x:v>
      </x:c>
    </x:row>
    <x:row r="143">
      <x:c r="A143" t="s">
        <x:v>955</x:v>
      </x:c>
      <x:c r="B143" t="s">
        <x:v>151</x:v>
      </x:c>
      <x:c r="C143" s="50" t="n">
        <x:f>Calculations!G$69</x:f>
        <x:v>-150.65105724023306</x:v>
      </x:c>
      <x:c r="D143" s="50" t="n">
        <x:f>Calculations!H$69</x:f>
        <x:v>14080.38861116092</x:v>
      </x:c>
      <x:c r="E143" s="50" t="n">
        <x:f>Calculations!I$69</x:f>
        <x:v>15999.218211160918</x:v>
      </x:c>
      <x:c r="F143" s="50" t="n">
        <x:f>Calculations!J$69</x:f>
        <x:v>-6833.152040039069</x:v>
      </x:c>
      <x:c r="G143" s="50" t="n">
        <x:f>Calculations!K$69</x:f>
        <x:v>-5509.924517072646</x:v>
      </x:c>
      <x:c r="H143" s="50" t="n">
        <x:f>Calculations!L$69</x:f>
        <x:v>-4154.917163083181</x:v>
      </x:c>
      <x:c r="I143" s="50" t="n">
        <x:f>Calculations!M$69</x:f>
        <x:v>-2767.420936248931</x:v>
      </x:c>
      <x:c r="J143" s="50" t="n">
        <x:f>Calculations!N$69</x:f>
        <x:v>-1346.713272470599</x:v>
      </x:c>
      <x:c r="K143" s="50" t="n">
        <x:f>Calculations!O$69</x:f>
        <x:v>107.94206704129829</x:v>
      </x:c>
      <x:c r="L143" s="50" t="n">
        <x:f>Calculations!P$69</x:f>
        <x:v>1597.2951442104568</x:v>
      </x:c>
      <x:c r="M143" s="50" t="n">
        <x:f>Calculations!Q$69</x:f>
        <x:v>3122.1099881510054</x:v>
      </x:c>
      <x:c r="N143" s="50" t="n">
        <x:f>Calculations!R$69</x:f>
        <x:v>4683.164734398921</x:v>
      </x:c>
      <x:c r="O143" s="50" t="n">
        <x:f>Calculations!S$69</x:f>
        <x:v>6281.251758852919</x:v>
      </x:c>
      <x:c r="P143" s="50" t="n">
        <x:f>Calculations!T$69</x:f>
        <x:v>7917.177805937452</x:v>
      </x:c>
      <x:c r="Q143" s="50" t="n">
        <x:f>Calculations!U$69</x:f>
        <x:v>9591.764110470514</x:v>
      </x:c>
      <x:c r="R143" s="50" t="n">
        <x:f>Calculations!V$69</x:f>
        <x:v>11305.846512695312</x:v>
      </x:c>
      <x:c r="S143" s="50" t="n">
        <x:f>Calculations!W$69</x:f>
        <x:v>13060.275565900087</x:v>
      </x:c>
      <x:c r="T143" s="50" t="n">
        <x:f>Calculations!X$69</x:f>
        <x:v>14855.916636026759</x:v>
      </x:c>
      <x:c r="U143" s="50" t="n">
        <x:f>Calculations!Y$69</x:f>
        <x:v>16693.64999263082</x:v>
      </x:c>
      <x:c r="V143" s="50" t="n">
        <x:f>Calculations!Z$69</x:f>
        <x:v>18574.37089052724</x:v>
      </x:c>
      <x:c r="W143" s="50" t="n">
        <x:f>Calculations!AA$69</x:f>
        <x:v>20498.98964141755</x:v>
      </x:c>
      <x:c r="X143" s="50" t="n">
        <x:f>Calculations!AB$69</x:f>
        <x:v>22468.431674760188</x:v>
      </x:c>
      <x:c r="Y143" s="50" t="n">
        <x:f>Calculations!AC$69</x:f>
        <x:v>24483.63758710714</x:v>
      </x:c>
      <x:c r="Z143" s="50" t="n">
        <x:f>Calculations!AD$69</x:f>
        <x:v>26545.563179090186</x:v>
      </x:c>
      <x:c r="AA143" s="50" t="n">
        <x:f>Calculations!AE$69</x:f>
        <x:v>28655.179479197428</x:v>
      </x:c>
      <x:c r="AB143" s="50" t="n">
        <x:f>Calculations!AF$69</x:f>
        <x:v>30813.47275344018</x:v>
      </x:c>
      <x:c r="AC143" s="50" t="n">
        <x:f>Calculations!AG$69</x:f>
        <x:v>33021.44449996069</x:v>
      </x:c>
      <x:c r="AD143" s="50" t="n">
        <x:f>Calculations!AH$69</x:f>
        <x:v>35280.111427588796</x:v>
      </x:c>
      <x:c r="AE143" s="50" t="n">
        <x:f>Calculations!AI$69</x:f>
        <x:v>37590.50541730132</x:v>
      </x:c>
      <x:c r="AF143" s="50" t="n">
        <x:f>Calculations!AJ$69</x:f>
        <x:v>39953.673465488886</x:v>
      </x:c>
      <x:c r="AG143" s="50" t="n">
        <x:f>Calculations!AK$69</x:f>
        <x:v>42370.677607881255</x:v>
      </x:c>
      <x:c r="AJ143" t="n">
        <x:f>MIN(MC_Paths_Base!B143:AF143)</x:f>
        <x:v>811944.9581107427</x:v>
      </x:c>
      <x:c r="AK143" t="n">
        <x:f>MIN(MC_Paths_Base!B143+'Monte Carlo'!$B$32,MC_Paths_Base!C143+'Monte Carlo'!$C$32,MC_Paths_Base!D143+'Monte Carlo'!$D$32,MC_Paths_Base!E143+'Monte Carlo'!$E$32,MC_Paths_Base!F143+'Monte Carlo'!$F$32,MC_Paths_Base!G143+'Monte Carlo'!$G$32,MC_Paths_Base!H143+'Monte Carlo'!$H$32,MC_Paths_Base!I143+'Monte Carlo'!$I$32,MC_Paths_Base!J143+'Monte Carlo'!$J$32,MC_Paths_Base!K143+'Monte Carlo'!$K$32,MC_Paths_Base!L143+'Monte Carlo'!$L$32,MC_Paths_Base!M143+'Monte Carlo'!$M$32,MC_Paths_Base!N143+'Monte Carlo'!$N$32,MC_Paths_Base!O143+'Monte Carlo'!$O$32,MC_Paths_Base!P143+'Monte Carlo'!$P$32,MC_Paths_Base!Q143+'Monte Carlo'!$Q$32,MC_Paths_Base!R143+'Monte Carlo'!$R$32,MC_Paths_Base!S143+'Monte Carlo'!$S$32,MC_Paths_Base!T143+'Monte Carlo'!$T$32,MC_Paths_Base!U143+'Monte Carlo'!$U$32,MC_Paths_Base!V143+'Monte Carlo'!$V$32,MC_Paths_Base!W143+'Monte Carlo'!$W$32,MC_Paths_Base!X143+'Monte Carlo'!$X$32,MC_Paths_Base!Y143+'Monte Carlo'!$Y$32,MC_Paths_Base!Z143+'Monte Carlo'!$Z$32,MC_Paths_Base!AA143+'Monte Carlo'!$AA$32,MC_Paths_Base!AB143+'Monte Carlo'!$AB$32,MC_Paths_Base!AC143+'Monte Carlo'!$AC$32,MC_Paths_Base!AD143+'Monte Carlo'!$AD$32,MC_Paths_Base!AE143+'Monte Carlo'!$AE$32,MC_Paths_Base!AF143+'Monte Carlo'!$AF$32)</x:f>
        <x:v>610772.297779144</x:v>
      </x:c>
      <x:c r="AL143" t="n">
        <x:f>MIN(MC_Paths_Base!B143+'Monte Carlo'!$B$34,MC_Paths_Base!C143+'Monte Carlo'!$C$34,MC_Paths_Base!D143+'Monte Carlo'!$D$34,MC_Paths_Base!E143+'Monte Carlo'!$E$34,MC_Paths_Base!F143+'Monte Carlo'!$F$34,MC_Paths_Base!G143+'Monte Carlo'!$G$34,MC_Paths_Base!H143+'Monte Carlo'!$H$34,MC_Paths_Base!I143+'Monte Carlo'!$I$34,MC_Paths_Base!J143+'Monte Carlo'!$J$34,MC_Paths_Base!K143+'Monte Carlo'!$K$34,MC_Paths_Base!L143+'Monte Carlo'!$L$34,MC_Paths_Base!M143+'Monte Carlo'!$M$34,MC_Paths_Base!N143+'Monte Carlo'!$N$34,MC_Paths_Base!O143+'Monte Carlo'!$O$34,MC_Paths_Base!P143+'Monte Carlo'!$P$34,MC_Paths_Base!Q143+'Monte Carlo'!$Q$34,MC_Paths_Base!R143+'Monte Carlo'!$R$34,MC_Paths_Base!S143+'Monte Carlo'!$S$34,MC_Paths_Base!T143+'Monte Carlo'!$T$34,MC_Paths_Base!U143+'Monte Carlo'!$U$34,MC_Paths_Base!V143+'Monte Carlo'!$V$34,MC_Paths_Base!W143+'Monte Carlo'!$W$34,MC_Paths_Base!X143+'Monte Carlo'!$X$34,MC_Paths_Base!Y143+'Monte Carlo'!$Y$34,MC_Paths_Base!Z143+'Monte Carlo'!$Z$34,MC_Paths_Base!AA143+'Monte Carlo'!$AA$34,MC_Paths_Base!AB143+'Monte Carlo'!$AB$34,MC_Paths_Base!AC143+'Monte Carlo'!$AC$34,MC_Paths_Base!AD143+'Monte Carlo'!$AD$34,MC_Paths_Base!AE143+'Monte Carlo'!$AE$34,MC_Paths_Base!AF143+'Monte Carlo'!$AF$34)</x:f>
        <x:v>487800.11436074285</x:v>
      </x:c>
      <x:c r="AM143" t="n">
        <x:f>MIN(MC_Paths_Base!B143+'Monte Carlo'!$B$35,MC_Paths_Base!C143+'Monte Carlo'!$C$35,MC_Paths_Base!D143+'Monte Carlo'!$D$35,MC_Paths_Base!E143+'Monte Carlo'!$E$35,MC_Paths_Base!F143+'Monte Carlo'!$F$35,MC_Paths_Base!G143+'Monte Carlo'!$G$35,MC_Paths_Base!H143+'Monte Carlo'!$H$35,MC_Paths_Base!I143+'Monte Carlo'!$I$35,MC_Paths_Base!J143+'Monte Carlo'!$J$35,MC_Paths_Base!K143+'Monte Carlo'!$K$35,MC_Paths_Base!L143+'Monte Carlo'!$L$35,MC_Paths_Base!M143+'Monte Carlo'!$M$35,MC_Paths_Base!N143+'Monte Carlo'!$N$35,MC_Paths_Base!O143+'Monte Carlo'!$O$35,MC_Paths_Base!P143+'Monte Carlo'!$P$35,MC_Paths_Base!Q143+'Monte Carlo'!$Q$35,MC_Paths_Base!R143+'Monte Carlo'!$R$35,MC_Paths_Base!S143+'Monte Carlo'!$S$35,MC_Paths_Base!T143+'Monte Carlo'!$T$35,MC_Paths_Base!U143+'Monte Carlo'!$U$35,MC_Paths_Base!V143+'Monte Carlo'!$V$35,MC_Paths_Base!W143+'Monte Carlo'!$W$35,MC_Paths_Base!X143+'Monte Carlo'!$X$35,MC_Paths_Base!Y143+'Monte Carlo'!$Y$35,MC_Paths_Base!Z143+'Monte Carlo'!$Z$35,MC_Paths_Base!AA143+'Monte Carlo'!$AA$35,MC_Paths_Base!AB143+'Monte Carlo'!$AB$35,MC_Paths_Base!AC143+'Monte Carlo'!$AC$35,MC_Paths_Base!AD143+'Monte Carlo'!$AD$35,MC_Paths_Base!AE143+'Monte Carlo'!$AE$35,MC_Paths_Base!AF143+'Monte Carlo'!$AF$35)</x:f>
        <x:v>349784.954029144</x:v>
      </x:c>
    </x:row>
    <x:row r="144">
      <x:c r="A144" t="s">
        <x:v>888</x:v>
      </x:c>
      <x:c r="B144" t="s">
        <x:v>126</x:v>
      </x:c>
      <x:c r="C144" s="50" t="n">
        <x:f>Calculations!G$69</x:f>
        <x:v>-150.65105724023306</x:v>
      </x:c>
      <x:c r="D144" s="50" t="n">
        <x:f>Calculations!H$69</x:f>
        <x:v>14080.38861116092</x:v>
      </x:c>
      <x:c r="E144" s="50" t="n">
        <x:f>Calculations!I$69</x:f>
        <x:v>15999.218211160918</x:v>
      </x:c>
      <x:c r="F144" s="50" t="n">
        <x:f>Calculations!J$69</x:f>
        <x:v>-6833.152040039069</x:v>
      </x:c>
      <x:c r="G144" s="50" t="n">
        <x:f>Calculations!K$69</x:f>
        <x:v>-5509.924517072646</x:v>
      </x:c>
      <x:c r="H144" s="50" t="n">
        <x:f>Calculations!L$69</x:f>
        <x:v>-4154.917163083181</x:v>
      </x:c>
      <x:c r="I144" s="50" t="n">
        <x:f>Calculations!M$69</x:f>
        <x:v>-2767.420936248931</x:v>
      </x:c>
      <x:c r="J144" s="50" t="n">
        <x:f>Calculations!N$69</x:f>
        <x:v>-1346.713272470599</x:v>
      </x:c>
      <x:c r="K144" s="50" t="n">
        <x:f>Calculations!O$69</x:f>
        <x:v>107.94206704129829</x:v>
      </x:c>
      <x:c r="L144" s="50" t="n">
        <x:f>Calculations!P$69</x:f>
        <x:v>1597.2951442104568</x:v>
      </x:c>
      <x:c r="M144" s="50" t="n">
        <x:f>Calculations!Q$69</x:f>
        <x:v>3122.1099881510054</x:v>
      </x:c>
      <x:c r="N144" s="50" t="n">
        <x:f>Calculations!R$69</x:f>
        <x:v>4683.164734398921</x:v>
      </x:c>
      <x:c r="O144" s="50" t="n">
        <x:f>Calculations!S$69</x:f>
        <x:v>6281.251758852919</x:v>
      </x:c>
      <x:c r="P144" s="50" t="n">
        <x:f>Calculations!T$69</x:f>
        <x:v>7917.177805937452</x:v>
      </x:c>
      <x:c r="Q144" s="50" t="n">
        <x:f>Calculations!U$69</x:f>
        <x:v>9591.764110470514</x:v>
      </x:c>
      <x:c r="R144" s="50" t="n">
        <x:f>Calculations!V$69</x:f>
        <x:v>11305.846512695312</x:v>
      </x:c>
      <x:c r="S144" s="50" t="n">
        <x:f>Calculations!W$69</x:f>
        <x:v>13060.275565900087</x:v>
      </x:c>
      <x:c r="T144" s="50" t="n">
        <x:f>Calculations!X$69</x:f>
        <x:v>14855.916636026759</x:v>
      </x:c>
      <x:c r="U144" s="50" t="n">
        <x:f>Calculations!Y$69</x:f>
        <x:v>16693.64999263082</x:v>
      </x:c>
      <x:c r="V144" s="50" t="n">
        <x:f>Calculations!Z$69</x:f>
        <x:v>18574.37089052724</x:v>
      </x:c>
      <x:c r="W144" s="50" t="n">
        <x:f>Calculations!AA$69</x:f>
        <x:v>20498.98964141755</x:v>
      </x:c>
      <x:c r="X144" s="50" t="n">
        <x:f>Calculations!AB$69</x:f>
        <x:v>22468.431674760188</x:v>
      </x:c>
      <x:c r="Y144" s="50" t="n">
        <x:f>Calculations!AC$69</x:f>
        <x:v>24483.63758710714</x:v>
      </x:c>
      <x:c r="Z144" s="50" t="n">
        <x:f>Calculations!AD$69</x:f>
        <x:v>26545.563179090186</x:v>
      </x:c>
      <x:c r="AA144" s="50" t="n">
        <x:f>Calculations!AE$69</x:f>
        <x:v>28655.179479197428</x:v>
      </x:c>
      <x:c r="AB144" s="50" t="n">
        <x:f>Calculations!AF$69</x:f>
        <x:v>30813.47275344018</x:v>
      </x:c>
      <x:c r="AC144" s="50" t="n">
        <x:f>Calculations!AG$69</x:f>
        <x:v>33021.44449996069</x:v>
      </x:c>
      <x:c r="AD144" s="50" t="n">
        <x:f>Calculations!AH$69</x:f>
        <x:v>35280.111427588796</x:v>
      </x:c>
      <x:c r="AE144" s="50" t="n">
        <x:f>Calculations!AI$69</x:f>
        <x:v>37590.50541730132</x:v>
      </x:c>
      <x:c r="AF144" s="50" t="n">
        <x:f>Calculations!AJ$69</x:f>
        <x:v>39953.673465488886</x:v>
      </x:c>
      <x:c r="AG144" s="50" t="n">
        <x:f>Calculations!AK$69</x:f>
        <x:v>42370.677607881255</x:v>
      </x:c>
      <x:c r="AJ144" t="n">
        <x:f>MIN(MC_Paths_Base!B144:AF144)</x:f>
        <x:v>1028846.8147448206</x:v>
      </x:c>
      <x:c r="AK144" t="n">
        <x:f>MIN(MC_Paths_Base!B144+'Monte Carlo'!$B$32,MC_Paths_Base!C144+'Monte Carlo'!$C$32,MC_Paths_Base!D144+'Monte Carlo'!$D$32,MC_Paths_Base!E144+'Monte Carlo'!$E$32,MC_Paths_Base!F144+'Monte Carlo'!$F$32,MC_Paths_Base!G144+'Monte Carlo'!$G$32,MC_Paths_Base!H144+'Monte Carlo'!$H$32,MC_Paths_Base!I144+'Monte Carlo'!$I$32,MC_Paths_Base!J144+'Monte Carlo'!$J$32,MC_Paths_Base!K144+'Monte Carlo'!$K$32,MC_Paths_Base!L144+'Monte Carlo'!$L$32,MC_Paths_Base!M144+'Monte Carlo'!$M$32,MC_Paths_Base!N144+'Monte Carlo'!$N$32,MC_Paths_Base!O144+'Monte Carlo'!$O$32,MC_Paths_Base!P144+'Monte Carlo'!$P$32,MC_Paths_Base!Q144+'Monte Carlo'!$Q$32,MC_Paths_Base!R144+'Monte Carlo'!$R$32,MC_Paths_Base!S144+'Monte Carlo'!$S$32,MC_Paths_Base!T144+'Monte Carlo'!$T$32,MC_Paths_Base!U144+'Monte Carlo'!$U$32,MC_Paths_Base!V144+'Monte Carlo'!$V$32,MC_Paths_Base!W144+'Monte Carlo'!$W$32,MC_Paths_Base!X144+'Monte Carlo'!$X$32,MC_Paths_Base!Y144+'Monte Carlo'!$Y$32,MC_Paths_Base!Z144+'Monte Carlo'!$Z$32,MC_Paths_Base!AA144+'Monte Carlo'!$AA$32,MC_Paths_Base!AB144+'Monte Carlo'!$AB$32,MC_Paths_Base!AC144+'Monte Carlo'!$AC$32,MC_Paths_Base!AD144+'Monte Carlo'!$AD$32,MC_Paths_Base!AE144+'Monte Carlo'!$AE$32,MC_Paths_Base!AF144+'Monte Carlo'!$AF$32)</x:f>
        <x:v>826957.7711600692</x:v>
      </x:c>
      <x:c r="AL144" t="n">
        <x:f>MIN(MC_Paths_Base!B144+'Monte Carlo'!$B$34,MC_Paths_Base!C144+'Monte Carlo'!$C$34,MC_Paths_Base!D144+'Monte Carlo'!$D$34,MC_Paths_Base!E144+'Monte Carlo'!$E$34,MC_Paths_Base!F144+'Monte Carlo'!$F$34,MC_Paths_Base!G144+'Monte Carlo'!$G$34,MC_Paths_Base!H144+'Monte Carlo'!$H$34,MC_Paths_Base!I144+'Monte Carlo'!$I$34,MC_Paths_Base!J144+'Monte Carlo'!$J$34,MC_Paths_Base!K144+'Monte Carlo'!$K$34,MC_Paths_Base!L144+'Monte Carlo'!$L$34,MC_Paths_Base!M144+'Monte Carlo'!$M$34,MC_Paths_Base!N144+'Monte Carlo'!$N$34,MC_Paths_Base!O144+'Monte Carlo'!$O$34,MC_Paths_Base!P144+'Monte Carlo'!$P$34,MC_Paths_Base!Q144+'Monte Carlo'!$Q$34,MC_Paths_Base!R144+'Monte Carlo'!$R$34,MC_Paths_Base!S144+'Monte Carlo'!$S$34,MC_Paths_Base!T144+'Monte Carlo'!$T$34,MC_Paths_Base!U144+'Monte Carlo'!$U$34,MC_Paths_Base!V144+'Monte Carlo'!$V$34,MC_Paths_Base!W144+'Monte Carlo'!$W$34,MC_Paths_Base!X144+'Monte Carlo'!$X$34,MC_Paths_Base!Y144+'Monte Carlo'!$Y$34,MC_Paths_Base!Z144+'Monte Carlo'!$Z$34,MC_Paths_Base!AA144+'Monte Carlo'!$AA$34,MC_Paths_Base!AB144+'Monte Carlo'!$AB$34,MC_Paths_Base!AC144+'Monte Carlo'!$AC$34,MC_Paths_Base!AD144+'Monte Carlo'!$AD$34,MC_Paths_Base!AE144+'Monte Carlo'!$AE$34,MC_Paths_Base!AF144+'Monte Carlo'!$AF$34)</x:f>
        <x:v>683632.5561510706</x:v>
      </x:c>
      <x:c r="AM144" t="n">
        <x:f>MIN(MC_Paths_Base!B144+'Monte Carlo'!$B$35,MC_Paths_Base!C144+'Monte Carlo'!$C$35,MC_Paths_Base!D144+'Monte Carlo'!$D$35,MC_Paths_Base!E144+'Monte Carlo'!$E$35,MC_Paths_Base!F144+'Monte Carlo'!$F$35,MC_Paths_Base!G144+'Monte Carlo'!$G$35,MC_Paths_Base!H144+'Monte Carlo'!$H$35,MC_Paths_Base!I144+'Monte Carlo'!$I$35,MC_Paths_Base!J144+'Monte Carlo'!$J$35,MC_Paths_Base!K144+'Monte Carlo'!$K$35,MC_Paths_Base!L144+'Monte Carlo'!$L$35,MC_Paths_Base!M144+'Monte Carlo'!$M$35,MC_Paths_Base!N144+'Monte Carlo'!$N$35,MC_Paths_Base!O144+'Monte Carlo'!$O$35,MC_Paths_Base!P144+'Monte Carlo'!$P$35,MC_Paths_Base!Q144+'Monte Carlo'!$Q$35,MC_Paths_Base!R144+'Monte Carlo'!$R$35,MC_Paths_Base!S144+'Monte Carlo'!$S$35,MC_Paths_Base!T144+'Monte Carlo'!$T$35,MC_Paths_Base!U144+'Monte Carlo'!$U$35,MC_Paths_Base!V144+'Monte Carlo'!$V$35,MC_Paths_Base!W144+'Monte Carlo'!$W$35,MC_Paths_Base!X144+'Monte Carlo'!$X$35,MC_Paths_Base!Y144+'Monte Carlo'!$Y$35,MC_Paths_Base!Z144+'Monte Carlo'!$Z$35,MC_Paths_Base!AA144+'Monte Carlo'!$AA$35,MC_Paths_Base!AB144+'Monte Carlo'!$AB$35,MC_Paths_Base!AC144+'Monte Carlo'!$AC$35,MC_Paths_Base!AD144+'Monte Carlo'!$AD$35,MC_Paths_Base!AE144+'Monte Carlo'!$AE$35,MC_Paths_Base!AF144+'Monte Carlo'!$AF$35)</x:f>
        <x:v>549006.2500663192</x:v>
      </x:c>
    </x:row>
    <x:row r="145">
      <x:c r="A145" t="s">
        <x:v>888</x:v>
      </x:c>
      <x:c r="B145" t="s">
        <x:v>130</x:v>
      </x:c>
      <x:c r="C145" s="50" t="n">
        <x:f>Calculations!G$69</x:f>
        <x:v>-150.65105724023306</x:v>
      </x:c>
      <x:c r="D145" s="50" t="n">
        <x:f>Calculations!H$69</x:f>
        <x:v>14080.38861116092</x:v>
      </x:c>
      <x:c r="E145" s="50" t="n">
        <x:f>Calculations!I$69</x:f>
        <x:v>15999.218211160918</x:v>
      </x:c>
      <x:c r="F145" s="50" t="n">
        <x:f>Calculations!J$69</x:f>
        <x:v>-6833.152040039069</x:v>
      </x:c>
      <x:c r="G145" s="50" t="n">
        <x:f>Calculations!K$69</x:f>
        <x:v>-5509.924517072646</x:v>
      </x:c>
      <x:c r="H145" s="50" t="n">
        <x:f>Calculations!L$69</x:f>
        <x:v>-4154.917163083181</x:v>
      </x:c>
      <x:c r="I145" s="50" t="n">
        <x:f>Calculations!M$69</x:f>
        <x:v>-2767.420936248931</x:v>
      </x:c>
      <x:c r="J145" s="50" t="n">
        <x:f>Calculations!N$69</x:f>
        <x:v>-1346.713272470599</x:v>
      </x:c>
      <x:c r="K145" s="50" t="n">
        <x:f>Calculations!O$69</x:f>
        <x:v>107.94206704129829</x:v>
      </x:c>
      <x:c r="L145" s="50" t="n">
        <x:f>Calculations!P$69</x:f>
        <x:v>1597.2951442104568</x:v>
      </x:c>
      <x:c r="M145" s="50" t="n">
        <x:f>Calculations!Q$69</x:f>
        <x:v>3122.1099881510054</x:v>
      </x:c>
      <x:c r="N145" s="50" t="n">
        <x:f>Calculations!R$69</x:f>
        <x:v>4683.164734398921</x:v>
      </x:c>
      <x:c r="O145" s="50" t="n">
        <x:f>Calculations!S$69</x:f>
        <x:v>6281.251758852919</x:v>
      </x:c>
      <x:c r="P145" s="50" t="n">
        <x:f>Calculations!T$69</x:f>
        <x:v>7917.177805937452</x:v>
      </x:c>
      <x:c r="Q145" s="50" t="n">
        <x:f>Calculations!U$69</x:f>
        <x:v>9591.764110470514</x:v>
      </x:c>
      <x:c r="R145" s="50" t="n">
        <x:f>Calculations!V$69</x:f>
        <x:v>11305.846512695312</x:v>
      </x:c>
      <x:c r="S145" s="50" t="n">
        <x:f>Calculations!W$69</x:f>
        <x:v>13060.275565900087</x:v>
      </x:c>
      <x:c r="T145" s="50" t="n">
        <x:f>Calculations!X$69</x:f>
        <x:v>14855.916636026759</x:v>
      </x:c>
      <x:c r="U145" s="50" t="n">
        <x:f>Calculations!Y$69</x:f>
        <x:v>16693.64999263082</x:v>
      </x:c>
      <x:c r="V145" s="50" t="n">
        <x:f>Calculations!Z$69</x:f>
        <x:v>18574.37089052724</x:v>
      </x:c>
      <x:c r="W145" s="50" t="n">
        <x:f>Calculations!AA$69</x:f>
        <x:v>20498.98964141755</x:v>
      </x:c>
      <x:c r="X145" s="50" t="n">
        <x:f>Calculations!AB$69</x:f>
        <x:v>22468.431674760188</x:v>
      </x:c>
      <x:c r="Y145" s="50" t="n">
        <x:f>Calculations!AC$69</x:f>
        <x:v>24483.63758710714</x:v>
      </x:c>
      <x:c r="Z145" s="50" t="n">
        <x:f>Calculations!AD$69</x:f>
        <x:v>26545.563179090186</x:v>
      </x:c>
      <x:c r="AA145" s="50" t="n">
        <x:f>Calculations!AE$69</x:f>
        <x:v>28655.179479197428</x:v>
      </x:c>
      <x:c r="AB145" s="50" t="n">
        <x:f>Calculations!AF$69</x:f>
        <x:v>30813.47275344018</x:v>
      </x:c>
      <x:c r="AC145" s="50" t="n">
        <x:f>Calculations!AG$69</x:f>
        <x:v>33021.44449996069</x:v>
      </x:c>
      <x:c r="AD145" s="50" t="n">
        <x:f>Calculations!AH$69</x:f>
        <x:v>35280.111427588796</x:v>
      </x:c>
      <x:c r="AE145" s="50" t="n">
        <x:f>Calculations!AI$69</x:f>
        <x:v>37590.50541730132</x:v>
      </x:c>
      <x:c r="AF145" s="50" t="n">
        <x:f>Calculations!AJ$69</x:f>
        <x:v>39953.673465488886</x:v>
      </x:c>
      <x:c r="AG145" s="50" t="n">
        <x:f>Calculations!AK$69</x:f>
        <x:v>42370.677607881255</x:v>
      </x:c>
      <x:c r="AJ145" t="n">
        <x:f>MIN(MC_Paths_Base!B145:AF145)</x:f>
        <x:v>1029031.25</x:v>
      </x:c>
      <x:c r="AK145" t="n">
        <x:f>MIN(MC_Paths_Base!B145+'Monte Carlo'!$B$32,MC_Paths_Base!C145+'Monte Carlo'!$C$32,MC_Paths_Base!D145+'Monte Carlo'!$D$32,MC_Paths_Base!E145+'Monte Carlo'!$E$32,MC_Paths_Base!F145+'Monte Carlo'!$F$32,MC_Paths_Base!G145+'Monte Carlo'!$G$32,MC_Paths_Base!H145+'Monte Carlo'!$H$32,MC_Paths_Base!I145+'Monte Carlo'!$I$32,MC_Paths_Base!J145+'Monte Carlo'!$J$32,MC_Paths_Base!K145+'Monte Carlo'!$K$32,MC_Paths_Base!L145+'Monte Carlo'!$L$32,MC_Paths_Base!M145+'Monte Carlo'!$M$32,MC_Paths_Base!N145+'Monte Carlo'!$N$32,MC_Paths_Base!O145+'Monte Carlo'!$O$32,MC_Paths_Base!P145+'Monte Carlo'!$P$32,MC_Paths_Base!Q145+'Monte Carlo'!$Q$32,MC_Paths_Base!R145+'Monte Carlo'!$R$32,MC_Paths_Base!S145+'Monte Carlo'!$S$32,MC_Paths_Base!T145+'Monte Carlo'!$T$32,MC_Paths_Base!U145+'Monte Carlo'!$U$32,MC_Paths_Base!V145+'Monte Carlo'!$V$32,MC_Paths_Base!W145+'Monte Carlo'!$W$32,MC_Paths_Base!X145+'Monte Carlo'!$X$32,MC_Paths_Base!Y145+'Monte Carlo'!$Y$32,MC_Paths_Base!Z145+'Monte Carlo'!$Z$32,MC_Paths_Base!AA145+'Monte Carlo'!$AA$32,MC_Paths_Base!AB145+'Monte Carlo'!$AB$32,MC_Paths_Base!AC145+'Monte Carlo'!$AC$32,MC_Paths_Base!AD145+'Monte Carlo'!$AD$32,MC_Paths_Base!AE145+'Monte Carlo'!$AE$32,MC_Paths_Base!AF145+'Monte Carlo'!$AF$32)</x:f>
        <x:v>1007126.4967643339</x:v>
      </x:c>
      <x:c r="AL145" t="n">
        <x:f>MIN(MC_Paths_Base!B145+'Monte Carlo'!$B$34,MC_Paths_Base!C145+'Monte Carlo'!$C$34,MC_Paths_Base!D145+'Monte Carlo'!$D$34,MC_Paths_Base!E145+'Monte Carlo'!$E$34,MC_Paths_Base!F145+'Monte Carlo'!$F$34,MC_Paths_Base!G145+'Monte Carlo'!$G$34,MC_Paths_Base!H145+'Monte Carlo'!$H$34,MC_Paths_Base!I145+'Monte Carlo'!$I$34,MC_Paths_Base!J145+'Monte Carlo'!$J$34,MC_Paths_Base!K145+'Monte Carlo'!$K$34,MC_Paths_Base!L145+'Monte Carlo'!$L$34,MC_Paths_Base!M145+'Monte Carlo'!$M$34,MC_Paths_Base!N145+'Monte Carlo'!$N$34,MC_Paths_Base!O145+'Monte Carlo'!$O$34,MC_Paths_Base!P145+'Monte Carlo'!$P$34,MC_Paths_Base!Q145+'Monte Carlo'!$Q$34,MC_Paths_Base!R145+'Monte Carlo'!$R$34,MC_Paths_Base!S145+'Monte Carlo'!$S$34,MC_Paths_Base!T145+'Monte Carlo'!$T$34,MC_Paths_Base!U145+'Monte Carlo'!$U$34,MC_Paths_Base!V145+'Monte Carlo'!$V$34,MC_Paths_Base!W145+'Monte Carlo'!$W$34,MC_Paths_Base!X145+'Monte Carlo'!$X$34,MC_Paths_Base!Y145+'Monte Carlo'!$Y$34,MC_Paths_Base!Z145+'Monte Carlo'!$Z$34,MC_Paths_Base!AA145+'Monte Carlo'!$AA$34,MC_Paths_Base!AB145+'Monte Carlo'!$AB$34,MC_Paths_Base!AC145+'Monte Carlo'!$AC$34,MC_Paths_Base!AD145+'Monte Carlo'!$AD$34,MC_Paths_Base!AE145+'Monte Carlo'!$AE$34,MC_Paths_Base!AF145+'Monte Carlo'!$AF$34)</x:f>
        <x:v>768271.4587035181</x:v>
      </x:c>
      <x:c r="AM145" t="n">
        <x:f>MIN(MC_Paths_Base!B145+'Monte Carlo'!$B$35,MC_Paths_Base!C145+'Monte Carlo'!$C$35,MC_Paths_Base!D145+'Monte Carlo'!$D$35,MC_Paths_Base!E145+'Monte Carlo'!$E$35,MC_Paths_Base!F145+'Monte Carlo'!$F$35,MC_Paths_Base!G145+'Monte Carlo'!$G$35,MC_Paths_Base!H145+'Monte Carlo'!$H$35,MC_Paths_Base!I145+'Monte Carlo'!$I$35,MC_Paths_Base!J145+'Monte Carlo'!$J$35,MC_Paths_Base!K145+'Monte Carlo'!$K$35,MC_Paths_Base!L145+'Monte Carlo'!$L$35,MC_Paths_Base!M145+'Monte Carlo'!$M$35,MC_Paths_Base!N145+'Monte Carlo'!$N$35,MC_Paths_Base!O145+'Monte Carlo'!$O$35,MC_Paths_Base!P145+'Monte Carlo'!$P$35,MC_Paths_Base!Q145+'Monte Carlo'!$Q$35,MC_Paths_Base!R145+'Monte Carlo'!$R$35,MC_Paths_Base!S145+'Monte Carlo'!$S$35,MC_Paths_Base!T145+'Monte Carlo'!$T$35,MC_Paths_Base!U145+'Monte Carlo'!$U$35,MC_Paths_Base!V145+'Monte Carlo'!$V$35,MC_Paths_Base!W145+'Monte Carlo'!$W$35,MC_Paths_Base!X145+'Monte Carlo'!$X$35,MC_Paths_Base!Y145+'Monte Carlo'!$Y$35,MC_Paths_Base!Z145+'Monte Carlo'!$Z$35,MC_Paths_Base!AA145+'Monte Carlo'!$AA$35,MC_Paths_Base!AB145+'Monte Carlo'!$AB$35,MC_Paths_Base!AC145+'Monte Carlo'!$AC$35,MC_Paths_Base!AD145+'Monte Carlo'!$AD$35,MC_Paths_Base!AE145+'Monte Carlo'!$AE$35,MC_Paths_Base!AF145+'Monte Carlo'!$AF$35)</x:f>
        <x:v>649551.2177721899</x:v>
      </x:c>
    </x:row>
    <x:row r="146">
      <x:c r="A146" t="s">
        <x:v>888</x:v>
      </x:c>
      <x:c r="B146" t="s">
        <x:v>134</x:v>
      </x:c>
      <x:c r="C146" s="50" t="n">
        <x:f>Calculations!G$69</x:f>
        <x:v>-150.65105724023306</x:v>
      </x:c>
      <x:c r="D146" s="50" t="n">
        <x:f>Calculations!H$69</x:f>
        <x:v>14080.38861116092</x:v>
      </x:c>
      <x:c r="E146" s="50" t="n">
        <x:f>Calculations!I$69</x:f>
        <x:v>15999.218211160918</x:v>
      </x:c>
      <x:c r="F146" s="50" t="n">
        <x:f>Calculations!J$69</x:f>
        <x:v>-6833.152040039069</x:v>
      </x:c>
      <x:c r="G146" s="50" t="n">
        <x:f>Calculations!K$69</x:f>
        <x:v>-5509.924517072646</x:v>
      </x:c>
      <x:c r="H146" s="50" t="n">
        <x:f>Calculations!L$69</x:f>
        <x:v>-4154.917163083181</x:v>
      </x:c>
      <x:c r="I146" s="50" t="n">
        <x:f>Calculations!M$69</x:f>
        <x:v>-2767.420936248931</x:v>
      </x:c>
      <x:c r="J146" s="50" t="n">
        <x:f>Calculations!N$69</x:f>
        <x:v>-1346.713272470599</x:v>
      </x:c>
      <x:c r="K146" s="50" t="n">
        <x:f>Calculations!O$69</x:f>
        <x:v>107.94206704129829</x:v>
      </x:c>
      <x:c r="L146" s="50" t="n">
        <x:f>Calculations!P$69</x:f>
        <x:v>1597.2951442104568</x:v>
      </x:c>
      <x:c r="M146" s="50" t="n">
        <x:f>Calculations!Q$69</x:f>
        <x:v>3122.1099881510054</x:v>
      </x:c>
      <x:c r="N146" s="50" t="n">
        <x:f>Calculations!R$69</x:f>
        <x:v>4683.164734398921</x:v>
      </x:c>
      <x:c r="O146" s="50" t="n">
        <x:f>Calculations!S$69</x:f>
        <x:v>6281.251758852919</x:v>
      </x:c>
      <x:c r="P146" s="50" t="n">
        <x:f>Calculations!T$69</x:f>
        <x:v>7917.177805937452</x:v>
      </x:c>
      <x:c r="Q146" s="50" t="n">
        <x:f>Calculations!U$69</x:f>
        <x:v>9591.764110470514</x:v>
      </x:c>
      <x:c r="R146" s="50" t="n">
        <x:f>Calculations!V$69</x:f>
        <x:v>11305.846512695312</x:v>
      </x:c>
      <x:c r="S146" s="50" t="n">
        <x:f>Calculations!W$69</x:f>
        <x:v>13060.275565900087</x:v>
      </x:c>
      <x:c r="T146" s="50" t="n">
        <x:f>Calculations!X$69</x:f>
        <x:v>14855.916636026759</x:v>
      </x:c>
      <x:c r="U146" s="50" t="n">
        <x:f>Calculations!Y$69</x:f>
        <x:v>16693.64999263082</x:v>
      </x:c>
      <x:c r="V146" s="50" t="n">
        <x:f>Calculations!Z$69</x:f>
        <x:v>18574.37089052724</x:v>
      </x:c>
      <x:c r="W146" s="50" t="n">
        <x:f>Calculations!AA$69</x:f>
        <x:v>20498.98964141755</x:v>
      </x:c>
      <x:c r="X146" s="50" t="n">
        <x:f>Calculations!AB$69</x:f>
        <x:v>22468.431674760188</x:v>
      </x:c>
      <x:c r="Y146" s="50" t="n">
        <x:f>Calculations!AC$69</x:f>
        <x:v>24483.63758710714</x:v>
      </x:c>
      <x:c r="Z146" s="50" t="n">
        <x:f>Calculations!AD$69</x:f>
        <x:v>26545.563179090186</x:v>
      </x:c>
      <x:c r="AA146" s="50" t="n">
        <x:f>Calculations!AE$69</x:f>
        <x:v>28655.179479197428</x:v>
      </x:c>
      <x:c r="AB146" s="50" t="n">
        <x:f>Calculations!AF$69</x:f>
        <x:v>30813.47275344018</x:v>
      </x:c>
      <x:c r="AC146" s="50" t="n">
        <x:f>Calculations!AG$69</x:f>
        <x:v>33021.44449996069</x:v>
      </x:c>
      <x:c r="AD146" s="50" t="n">
        <x:f>Calculations!AH$69</x:f>
        <x:v>35280.111427588796</x:v>
      </x:c>
      <x:c r="AE146" s="50" t="n">
        <x:f>Calculations!AI$69</x:f>
        <x:v>37590.50541730132</x:v>
      </x:c>
      <x:c r="AF146" s="50" t="n">
        <x:f>Calculations!AJ$69</x:f>
        <x:v>39953.673465488886</x:v>
      </x:c>
      <x:c r="AG146" s="50" t="n">
        <x:f>Calculations!AK$69</x:f>
        <x:v>42370.677607881255</x:v>
      </x:c>
      <x:c r="AJ146" t="n">
        <x:f>MIN(MC_Paths_Base!B146:AF146)</x:f>
        <x:v>1029031.25</x:v>
      </x:c>
      <x:c r="AK146" t="n">
        <x:f>MIN(MC_Paths_Base!B146+'Monte Carlo'!$B$32,MC_Paths_Base!C146+'Monte Carlo'!$C$32,MC_Paths_Base!D146+'Monte Carlo'!$D$32,MC_Paths_Base!E146+'Monte Carlo'!$E$32,MC_Paths_Base!F146+'Monte Carlo'!$F$32,MC_Paths_Base!G146+'Monte Carlo'!$G$32,MC_Paths_Base!H146+'Monte Carlo'!$H$32,MC_Paths_Base!I146+'Monte Carlo'!$I$32,MC_Paths_Base!J146+'Monte Carlo'!$J$32,MC_Paths_Base!K146+'Monte Carlo'!$K$32,MC_Paths_Base!L146+'Monte Carlo'!$L$32,MC_Paths_Base!M146+'Monte Carlo'!$M$32,MC_Paths_Base!N146+'Monte Carlo'!$N$32,MC_Paths_Base!O146+'Monte Carlo'!$O$32,MC_Paths_Base!P146+'Monte Carlo'!$P$32,MC_Paths_Base!Q146+'Monte Carlo'!$Q$32,MC_Paths_Base!R146+'Monte Carlo'!$R$32,MC_Paths_Base!S146+'Monte Carlo'!$S$32,MC_Paths_Base!T146+'Monte Carlo'!$T$32,MC_Paths_Base!U146+'Monte Carlo'!$U$32,MC_Paths_Base!V146+'Monte Carlo'!$V$32,MC_Paths_Base!W146+'Monte Carlo'!$W$32,MC_Paths_Base!X146+'Monte Carlo'!$X$32,MC_Paths_Base!Y146+'Monte Carlo'!$Y$32,MC_Paths_Base!Z146+'Monte Carlo'!$Z$32,MC_Paths_Base!AA146+'Monte Carlo'!$AA$32,MC_Paths_Base!AB146+'Monte Carlo'!$AB$32,MC_Paths_Base!AC146+'Monte Carlo'!$AC$32,MC_Paths_Base!AD146+'Monte Carlo'!$AD$32,MC_Paths_Base!AE146+'Monte Carlo'!$AE$32,MC_Paths_Base!AF146+'Monte Carlo'!$AF$32)</x:f>
        <x:v>884062.86218815</x:v>
      </x:c>
      <x:c r="AL146" t="n">
        <x:f>MIN(MC_Paths_Base!B146+'Monte Carlo'!$B$34,MC_Paths_Base!C146+'Monte Carlo'!$C$34,MC_Paths_Base!D146+'Monte Carlo'!$D$34,MC_Paths_Base!E146+'Monte Carlo'!$E$34,MC_Paths_Base!F146+'Monte Carlo'!$F$34,MC_Paths_Base!G146+'Monte Carlo'!$G$34,MC_Paths_Base!H146+'Monte Carlo'!$H$34,MC_Paths_Base!I146+'Monte Carlo'!$I$34,MC_Paths_Base!J146+'Monte Carlo'!$J$34,MC_Paths_Base!K146+'Monte Carlo'!$K$34,MC_Paths_Base!L146+'Monte Carlo'!$L$34,MC_Paths_Base!M146+'Monte Carlo'!$M$34,MC_Paths_Base!N146+'Monte Carlo'!$N$34,MC_Paths_Base!O146+'Monte Carlo'!$O$34,MC_Paths_Base!P146+'Monte Carlo'!$P$34,MC_Paths_Base!Q146+'Monte Carlo'!$Q$34,MC_Paths_Base!R146+'Monte Carlo'!$R$34,MC_Paths_Base!S146+'Monte Carlo'!$S$34,MC_Paths_Base!T146+'Monte Carlo'!$T$34,MC_Paths_Base!U146+'Monte Carlo'!$U$34,MC_Paths_Base!V146+'Monte Carlo'!$V$34,MC_Paths_Base!W146+'Monte Carlo'!$W$34,MC_Paths_Base!X146+'Monte Carlo'!$X$34,MC_Paths_Base!Y146+'Monte Carlo'!$Y$34,MC_Paths_Base!Z146+'Monte Carlo'!$Z$34,MC_Paths_Base!AA146+'Monte Carlo'!$AA$34,MC_Paths_Base!AB146+'Monte Carlo'!$AB$34,MC_Paths_Base!AC146+'Monte Carlo'!$AC$34,MC_Paths_Base!AD146+'Monte Carlo'!$AD$34,MC_Paths_Base!AE146+'Monte Carlo'!$AE$34,MC_Paths_Base!AF146+'Monte Carlo'!$AF$34)</x:f>
        <x:v>761090.6787697488</x:v>
      </x:c>
      <x:c r="AM146" t="n">
        <x:f>MIN(MC_Paths_Base!B146+'Monte Carlo'!$B$35,MC_Paths_Base!C146+'Monte Carlo'!$C$35,MC_Paths_Base!D146+'Monte Carlo'!$D$35,MC_Paths_Base!E146+'Monte Carlo'!$E$35,MC_Paths_Base!F146+'Monte Carlo'!$F$35,MC_Paths_Base!G146+'Monte Carlo'!$G$35,MC_Paths_Base!H146+'Monte Carlo'!$H$35,MC_Paths_Base!I146+'Monte Carlo'!$I$35,MC_Paths_Base!J146+'Monte Carlo'!$J$35,MC_Paths_Base!K146+'Monte Carlo'!$K$35,MC_Paths_Base!L146+'Monte Carlo'!$L$35,MC_Paths_Base!M146+'Monte Carlo'!$M$35,MC_Paths_Base!N146+'Monte Carlo'!$N$35,MC_Paths_Base!O146+'Monte Carlo'!$O$35,MC_Paths_Base!P146+'Monte Carlo'!$P$35,MC_Paths_Base!Q146+'Monte Carlo'!$Q$35,MC_Paths_Base!R146+'Monte Carlo'!$R$35,MC_Paths_Base!S146+'Monte Carlo'!$S$35,MC_Paths_Base!T146+'Monte Carlo'!$T$35,MC_Paths_Base!U146+'Monte Carlo'!$U$35,MC_Paths_Base!V146+'Monte Carlo'!$V$35,MC_Paths_Base!W146+'Monte Carlo'!$W$35,MC_Paths_Base!X146+'Monte Carlo'!$X$35,MC_Paths_Base!Y146+'Monte Carlo'!$Y$35,MC_Paths_Base!Z146+'Monte Carlo'!$Z$35,MC_Paths_Base!AA146+'Monte Carlo'!$AA$35,MC_Paths_Base!AB146+'Monte Carlo'!$AB$35,MC_Paths_Base!AC146+'Monte Carlo'!$AC$35,MC_Paths_Base!AD146+'Monte Carlo'!$AD$35,MC_Paths_Base!AE146+'Monte Carlo'!$AE$35,MC_Paths_Base!AF146+'Monte Carlo'!$AF$35)</x:f>
        <x:v>623075.51843815</x:v>
      </x:c>
    </x:row>
    <x:row r="147">
      <x:c r="A147" t="s">
        <x:v>888</x:v>
      </x:c>
      <x:c r="B147" t="s">
        <x:v>140</x:v>
      </x:c>
      <x:c r="C147" s="50" t="n">
        <x:f>Calculations!G$69</x:f>
        <x:v>-150.65105724023306</x:v>
      </x:c>
      <x:c r="D147" s="50" t="n">
        <x:f>Calculations!H$69</x:f>
        <x:v>14080.38861116092</x:v>
      </x:c>
      <x:c r="E147" s="50" t="n">
        <x:f>Calculations!I$69</x:f>
        <x:v>15999.218211160918</x:v>
      </x:c>
      <x:c r="F147" s="50" t="n">
        <x:f>Calculations!J$69</x:f>
        <x:v>-6833.152040039069</x:v>
      </x:c>
      <x:c r="G147" s="50" t="n">
        <x:f>Calculations!K$69</x:f>
        <x:v>-5509.924517072646</x:v>
      </x:c>
      <x:c r="H147" s="50" t="n">
        <x:f>Calculations!L$69</x:f>
        <x:v>-4154.917163083181</x:v>
      </x:c>
      <x:c r="I147" s="50" t="n">
        <x:f>Calculations!M$69</x:f>
        <x:v>-2767.420936248931</x:v>
      </x:c>
      <x:c r="J147" s="50" t="n">
        <x:f>Calculations!N$69</x:f>
        <x:v>-1346.713272470599</x:v>
      </x:c>
      <x:c r="K147" s="50" t="n">
        <x:f>Calculations!O$69</x:f>
        <x:v>107.94206704129829</x:v>
      </x:c>
      <x:c r="L147" s="50" t="n">
        <x:f>Calculations!P$69</x:f>
        <x:v>1597.2951442104568</x:v>
      </x:c>
      <x:c r="M147" s="50" t="n">
        <x:f>Calculations!Q$69</x:f>
        <x:v>3122.1099881510054</x:v>
      </x:c>
      <x:c r="N147" s="50" t="n">
        <x:f>Calculations!R$69</x:f>
        <x:v>4683.164734398921</x:v>
      </x:c>
      <x:c r="O147" s="50" t="n">
        <x:f>Calculations!S$69</x:f>
        <x:v>6281.251758852919</x:v>
      </x:c>
      <x:c r="P147" s="50" t="n">
        <x:f>Calculations!T$69</x:f>
        <x:v>7917.177805937452</x:v>
      </x:c>
      <x:c r="Q147" s="50" t="n">
        <x:f>Calculations!U$69</x:f>
        <x:v>9591.764110470514</x:v>
      </x:c>
      <x:c r="R147" s="50" t="n">
        <x:f>Calculations!V$69</x:f>
        <x:v>11305.846512695312</x:v>
      </x:c>
      <x:c r="S147" s="50" t="n">
        <x:f>Calculations!W$69</x:f>
        <x:v>13060.275565900087</x:v>
      </x:c>
      <x:c r="T147" s="50" t="n">
        <x:f>Calculations!X$69</x:f>
        <x:v>14855.916636026759</x:v>
      </x:c>
      <x:c r="U147" s="50" t="n">
        <x:f>Calculations!Y$69</x:f>
        <x:v>16693.64999263082</x:v>
      </x:c>
      <x:c r="V147" s="50" t="n">
        <x:f>Calculations!Z$69</x:f>
        <x:v>18574.37089052724</x:v>
      </x:c>
      <x:c r="W147" s="50" t="n">
        <x:f>Calculations!AA$69</x:f>
        <x:v>20498.98964141755</x:v>
      </x:c>
      <x:c r="X147" s="50" t="n">
        <x:f>Calculations!AB$69</x:f>
        <x:v>22468.431674760188</x:v>
      </x:c>
      <x:c r="Y147" s="50" t="n">
        <x:f>Calculations!AC$69</x:f>
        <x:v>24483.63758710714</x:v>
      </x:c>
      <x:c r="Z147" s="50" t="n">
        <x:f>Calculations!AD$69</x:f>
        <x:v>26545.563179090186</x:v>
      </x:c>
      <x:c r="AA147" s="50" t="n">
        <x:f>Calculations!AE$69</x:f>
        <x:v>28655.179479197428</x:v>
      </x:c>
      <x:c r="AB147" s="50" t="n">
        <x:f>Calculations!AF$69</x:f>
        <x:v>30813.47275344018</x:v>
      </x:c>
      <x:c r="AC147" s="50" t="n">
        <x:f>Calculations!AG$69</x:f>
        <x:v>33021.44449996069</x:v>
      </x:c>
      <x:c r="AD147" s="50" t="n">
        <x:f>Calculations!AH$69</x:f>
        <x:v>35280.111427588796</x:v>
      </x:c>
      <x:c r="AE147" s="50" t="n">
        <x:f>Calculations!AI$69</x:f>
        <x:v>37590.50541730132</x:v>
      </x:c>
      <x:c r="AF147" s="50" t="n">
        <x:f>Calculations!AJ$69</x:f>
        <x:v>39953.673465488886</x:v>
      </x:c>
      <x:c r="AG147" s="50" t="n">
        <x:f>Calculations!AK$69</x:f>
        <x:v>42370.677607881255</x:v>
      </x:c>
      <x:c r="AJ147" t="n">
        <x:f>MIN(MC_Paths_Base!B147:AF147)</x:f>
        <x:v>1029031.25</x:v>
      </x:c>
      <x:c r="AK147" t="n">
        <x:f>MIN(MC_Paths_Base!B147+'Monte Carlo'!$B$32,MC_Paths_Base!C147+'Monte Carlo'!$C$32,MC_Paths_Base!D147+'Monte Carlo'!$D$32,MC_Paths_Base!E147+'Monte Carlo'!$E$32,MC_Paths_Base!F147+'Monte Carlo'!$F$32,MC_Paths_Base!G147+'Monte Carlo'!$G$32,MC_Paths_Base!H147+'Monte Carlo'!$H$32,MC_Paths_Base!I147+'Monte Carlo'!$I$32,MC_Paths_Base!J147+'Monte Carlo'!$J$32,MC_Paths_Base!K147+'Monte Carlo'!$K$32,MC_Paths_Base!L147+'Monte Carlo'!$L$32,MC_Paths_Base!M147+'Monte Carlo'!$M$32,MC_Paths_Base!N147+'Monte Carlo'!$N$32,MC_Paths_Base!O147+'Monte Carlo'!$O$32,MC_Paths_Base!P147+'Monte Carlo'!$P$32,MC_Paths_Base!Q147+'Monte Carlo'!$Q$32,MC_Paths_Base!R147+'Monte Carlo'!$R$32,MC_Paths_Base!S147+'Monte Carlo'!$S$32,MC_Paths_Base!T147+'Monte Carlo'!$T$32,MC_Paths_Base!U147+'Monte Carlo'!$U$32,MC_Paths_Base!V147+'Monte Carlo'!$V$32,MC_Paths_Base!W147+'Monte Carlo'!$W$32,MC_Paths_Base!X147+'Monte Carlo'!$X$32,MC_Paths_Base!Y147+'Monte Carlo'!$Y$32,MC_Paths_Base!Z147+'Monte Carlo'!$Z$32,MC_Paths_Base!AA147+'Monte Carlo'!$AA$32,MC_Paths_Base!AB147+'Monte Carlo'!$AB$32,MC_Paths_Base!AC147+'Monte Carlo'!$AC$32,MC_Paths_Base!AD147+'Monte Carlo'!$AD$32,MC_Paths_Base!AE147+'Monte Carlo'!$AE$32,MC_Paths_Base!AF147+'Monte Carlo'!$AF$32)</x:f>
        <x:v>858533.8405156853</x:v>
      </x:c>
      <x:c r="AL147" t="n">
        <x:f>MIN(MC_Paths_Base!B147+'Monte Carlo'!$B$34,MC_Paths_Base!C147+'Monte Carlo'!$C$34,MC_Paths_Base!D147+'Monte Carlo'!$D$34,MC_Paths_Base!E147+'Monte Carlo'!$E$34,MC_Paths_Base!F147+'Monte Carlo'!$F$34,MC_Paths_Base!G147+'Monte Carlo'!$G$34,MC_Paths_Base!H147+'Monte Carlo'!$H$34,MC_Paths_Base!I147+'Monte Carlo'!$I$34,MC_Paths_Base!J147+'Monte Carlo'!$J$34,MC_Paths_Base!K147+'Monte Carlo'!$K$34,MC_Paths_Base!L147+'Monte Carlo'!$L$34,MC_Paths_Base!M147+'Monte Carlo'!$M$34,MC_Paths_Base!N147+'Monte Carlo'!$N$34,MC_Paths_Base!O147+'Monte Carlo'!$O$34,MC_Paths_Base!P147+'Monte Carlo'!$P$34,MC_Paths_Base!Q147+'Monte Carlo'!$Q$34,MC_Paths_Base!R147+'Monte Carlo'!$R$34,MC_Paths_Base!S147+'Monte Carlo'!$S$34,MC_Paths_Base!T147+'Monte Carlo'!$T$34,MC_Paths_Base!U147+'Monte Carlo'!$U$34,MC_Paths_Base!V147+'Monte Carlo'!$V$34,MC_Paths_Base!W147+'Monte Carlo'!$W$34,MC_Paths_Base!X147+'Monte Carlo'!$X$34,MC_Paths_Base!Y147+'Monte Carlo'!$Y$34,MC_Paths_Base!Z147+'Monte Carlo'!$Z$34,MC_Paths_Base!AA147+'Monte Carlo'!$AA$34,MC_Paths_Base!AB147+'Monte Carlo'!$AB$34,MC_Paths_Base!AC147+'Monte Carlo'!$AC$34,MC_Paths_Base!AD147+'Monte Carlo'!$AD$34,MC_Paths_Base!AE147+'Monte Carlo'!$AE$34,MC_Paths_Base!AF147+'Monte Carlo'!$AF$34)</x:f>
        <x:v>-50711.74975084537</x:v>
      </x:c>
      <x:c r="AM147" t="n">
        <x:f>MIN(MC_Paths_Base!B147+'Monte Carlo'!$B$35,MC_Paths_Base!C147+'Monte Carlo'!$C$35,MC_Paths_Base!D147+'Monte Carlo'!$D$35,MC_Paths_Base!E147+'Monte Carlo'!$E$35,MC_Paths_Base!F147+'Monte Carlo'!$F$35,MC_Paths_Base!G147+'Monte Carlo'!$G$35,MC_Paths_Base!H147+'Monte Carlo'!$H$35,MC_Paths_Base!I147+'Monte Carlo'!$I$35,MC_Paths_Base!J147+'Monte Carlo'!$J$35,MC_Paths_Base!K147+'Monte Carlo'!$K$35,MC_Paths_Base!L147+'Monte Carlo'!$L$35,MC_Paths_Base!M147+'Monte Carlo'!$M$35,MC_Paths_Base!N147+'Monte Carlo'!$N$35,MC_Paths_Base!O147+'Monte Carlo'!$O$35,MC_Paths_Base!P147+'Monte Carlo'!$P$35,MC_Paths_Base!Q147+'Monte Carlo'!$Q$35,MC_Paths_Base!R147+'Monte Carlo'!$R$35,MC_Paths_Base!S147+'Monte Carlo'!$S$35,MC_Paths_Base!T147+'Monte Carlo'!$T$35,MC_Paths_Base!U147+'Monte Carlo'!$U$35,MC_Paths_Base!V147+'Monte Carlo'!$V$35,MC_Paths_Base!W147+'Monte Carlo'!$W$35,MC_Paths_Base!X147+'Monte Carlo'!$X$35,MC_Paths_Base!Y147+'Monte Carlo'!$Y$35,MC_Paths_Base!Z147+'Monte Carlo'!$Z$35,MC_Paths_Base!AA147+'Monte Carlo'!$AA$35,MC_Paths_Base!AB147+'Monte Carlo'!$AB$35,MC_Paths_Base!AC147+'Monte Carlo'!$AC$35,MC_Paths_Base!AD147+'Monte Carlo'!$AD$35,MC_Paths_Base!AE147+'Monte Carlo'!$AE$35,MC_Paths_Base!AF147+'Monte Carlo'!$AF$35)</x:f>
        <x:v>82937.85104332375</x:v>
      </x:c>
    </x:row>
    <x:row r="148">
      <x:c r="A148" t="s">
        <x:v>888</x:v>
      </x:c>
      <x:c r="B148" t="s">
        <x:v>146</x:v>
      </x:c>
      <x:c r="C148" s="50" t="n">
        <x:f>Calculations!G$69</x:f>
        <x:v>-150.65105724023306</x:v>
      </x:c>
      <x:c r="D148" s="50" t="n">
        <x:f>Calculations!H$69</x:f>
        <x:v>14080.38861116092</x:v>
      </x:c>
      <x:c r="E148" s="50" t="n">
        <x:f>Calculations!I$69</x:f>
        <x:v>15999.218211160918</x:v>
      </x:c>
      <x:c r="F148" s="50" t="n">
        <x:f>Calculations!J$69</x:f>
        <x:v>-6833.152040039069</x:v>
      </x:c>
      <x:c r="G148" s="50" t="n">
        <x:f>Calculations!K$69</x:f>
        <x:v>-5509.924517072646</x:v>
      </x:c>
      <x:c r="H148" s="50" t="n">
        <x:f>Calculations!L$69</x:f>
        <x:v>-4154.917163083181</x:v>
      </x:c>
      <x:c r="I148" s="50" t="n">
        <x:f>Calculations!M$69</x:f>
        <x:v>-2767.420936248931</x:v>
      </x:c>
      <x:c r="J148" s="50" t="n">
        <x:f>Calculations!N$69</x:f>
        <x:v>-1346.713272470599</x:v>
      </x:c>
      <x:c r="K148" s="50" t="n">
        <x:f>Calculations!O$69</x:f>
        <x:v>107.94206704129829</x:v>
      </x:c>
      <x:c r="L148" s="50" t="n">
        <x:f>Calculations!P$69</x:f>
        <x:v>1597.2951442104568</x:v>
      </x:c>
      <x:c r="M148" s="50" t="n">
        <x:f>Calculations!Q$69</x:f>
        <x:v>3122.1099881510054</x:v>
      </x:c>
      <x:c r="N148" s="50" t="n">
        <x:f>Calculations!R$69</x:f>
        <x:v>4683.164734398921</x:v>
      </x:c>
      <x:c r="O148" s="50" t="n">
        <x:f>Calculations!S$69</x:f>
        <x:v>6281.251758852919</x:v>
      </x:c>
      <x:c r="P148" s="50" t="n">
        <x:f>Calculations!T$69</x:f>
        <x:v>7917.177805937452</x:v>
      </x:c>
      <x:c r="Q148" s="50" t="n">
        <x:f>Calculations!U$69</x:f>
        <x:v>9591.764110470514</x:v>
      </x:c>
      <x:c r="R148" s="50" t="n">
        <x:f>Calculations!V$69</x:f>
        <x:v>11305.846512695312</x:v>
      </x:c>
      <x:c r="S148" s="50" t="n">
        <x:f>Calculations!W$69</x:f>
        <x:v>13060.275565900087</x:v>
      </x:c>
      <x:c r="T148" s="50" t="n">
        <x:f>Calculations!X$69</x:f>
        <x:v>14855.916636026759</x:v>
      </x:c>
      <x:c r="U148" s="50" t="n">
        <x:f>Calculations!Y$69</x:f>
        <x:v>16693.64999263082</x:v>
      </x:c>
      <x:c r="V148" s="50" t="n">
        <x:f>Calculations!Z$69</x:f>
        <x:v>18574.37089052724</x:v>
      </x:c>
      <x:c r="W148" s="50" t="n">
        <x:f>Calculations!AA$69</x:f>
        <x:v>20498.98964141755</x:v>
      </x:c>
      <x:c r="X148" s="50" t="n">
        <x:f>Calculations!AB$69</x:f>
        <x:v>22468.431674760188</x:v>
      </x:c>
      <x:c r="Y148" s="50" t="n">
        <x:f>Calculations!AC$69</x:f>
        <x:v>24483.63758710714</x:v>
      </x:c>
      <x:c r="Z148" s="50" t="n">
        <x:f>Calculations!AD$69</x:f>
        <x:v>26545.563179090186</x:v>
      </x:c>
      <x:c r="AA148" s="50" t="n">
        <x:f>Calculations!AE$69</x:f>
        <x:v>28655.179479197428</x:v>
      </x:c>
      <x:c r="AB148" s="50" t="n">
        <x:f>Calculations!AF$69</x:f>
        <x:v>30813.47275344018</x:v>
      </x:c>
      <x:c r="AC148" s="50" t="n">
        <x:f>Calculations!AG$69</x:f>
        <x:v>33021.44449996069</x:v>
      </x:c>
      <x:c r="AD148" s="50" t="n">
        <x:f>Calculations!AH$69</x:f>
        <x:v>35280.111427588796</x:v>
      </x:c>
      <x:c r="AE148" s="50" t="n">
        <x:f>Calculations!AI$69</x:f>
        <x:v>37590.50541730132</x:v>
      </x:c>
      <x:c r="AF148" s="50" t="n">
        <x:f>Calculations!AJ$69</x:f>
        <x:v>39953.673465488886</x:v>
      </x:c>
      <x:c r="AG148" s="50" t="n">
        <x:f>Calculations!AK$69</x:f>
        <x:v>42370.677607881255</x:v>
      </x:c>
      <x:c r="AJ148" t="n">
        <x:f>MIN(MC_Paths_Base!B148:AF148)</x:f>
        <x:v>939580.1566732544</x:v>
      </x:c>
      <x:c r="AK148" t="n">
        <x:f>MIN(MC_Paths_Base!B148+'Monte Carlo'!$B$32,MC_Paths_Base!C148+'Monte Carlo'!$C$32,MC_Paths_Base!D148+'Monte Carlo'!$D$32,MC_Paths_Base!E148+'Monte Carlo'!$E$32,MC_Paths_Base!F148+'Monte Carlo'!$F$32,MC_Paths_Base!G148+'Monte Carlo'!$G$32,MC_Paths_Base!H148+'Monte Carlo'!$H$32,MC_Paths_Base!I148+'Monte Carlo'!$I$32,MC_Paths_Base!J148+'Monte Carlo'!$J$32,MC_Paths_Base!K148+'Monte Carlo'!$K$32,MC_Paths_Base!L148+'Monte Carlo'!$L$32,MC_Paths_Base!M148+'Monte Carlo'!$M$32,MC_Paths_Base!N148+'Monte Carlo'!$N$32,MC_Paths_Base!O148+'Monte Carlo'!$O$32,MC_Paths_Base!P148+'Monte Carlo'!$P$32,MC_Paths_Base!Q148+'Monte Carlo'!$Q$32,MC_Paths_Base!R148+'Monte Carlo'!$R$32,MC_Paths_Base!S148+'Monte Carlo'!$S$32,MC_Paths_Base!T148+'Monte Carlo'!$T$32,MC_Paths_Base!U148+'Monte Carlo'!$U$32,MC_Paths_Base!V148+'Monte Carlo'!$V$32,MC_Paths_Base!W148+'Monte Carlo'!$W$32,MC_Paths_Base!X148+'Monte Carlo'!$X$32,MC_Paths_Base!Y148+'Monte Carlo'!$Y$32,MC_Paths_Base!Z148+'Monte Carlo'!$Z$32,MC_Paths_Base!AA148+'Monte Carlo'!$AA$32,MC_Paths_Base!AB148+'Monte Carlo'!$AB$32,MC_Paths_Base!AC148+'Monte Carlo'!$AC$32,MC_Paths_Base!AD148+'Monte Carlo'!$AD$32,MC_Paths_Base!AE148+'Monte Carlo'!$AE$32,MC_Paths_Base!AF148+'Monte Carlo'!$AF$32)</x:f>
        <x:v>738407.4963416557</x:v>
      </x:c>
      <x:c r="AL148" t="n">
        <x:f>MIN(MC_Paths_Base!B148+'Monte Carlo'!$B$34,MC_Paths_Base!C148+'Monte Carlo'!$C$34,MC_Paths_Base!D148+'Monte Carlo'!$D$34,MC_Paths_Base!E148+'Monte Carlo'!$E$34,MC_Paths_Base!F148+'Monte Carlo'!$F$34,MC_Paths_Base!G148+'Monte Carlo'!$G$34,MC_Paths_Base!H148+'Monte Carlo'!$H$34,MC_Paths_Base!I148+'Monte Carlo'!$I$34,MC_Paths_Base!J148+'Monte Carlo'!$J$34,MC_Paths_Base!K148+'Monte Carlo'!$K$34,MC_Paths_Base!L148+'Monte Carlo'!$L$34,MC_Paths_Base!M148+'Monte Carlo'!$M$34,MC_Paths_Base!N148+'Monte Carlo'!$N$34,MC_Paths_Base!O148+'Monte Carlo'!$O$34,MC_Paths_Base!P148+'Monte Carlo'!$P$34,MC_Paths_Base!Q148+'Monte Carlo'!$Q$34,MC_Paths_Base!R148+'Monte Carlo'!$R$34,MC_Paths_Base!S148+'Monte Carlo'!$S$34,MC_Paths_Base!T148+'Monte Carlo'!$T$34,MC_Paths_Base!U148+'Monte Carlo'!$U$34,MC_Paths_Base!V148+'Monte Carlo'!$V$34,MC_Paths_Base!W148+'Monte Carlo'!$W$34,MC_Paths_Base!X148+'Monte Carlo'!$X$34,MC_Paths_Base!Y148+'Monte Carlo'!$Y$34,MC_Paths_Base!Z148+'Monte Carlo'!$Z$34,MC_Paths_Base!AA148+'Monte Carlo'!$AA$34,MC_Paths_Base!AB148+'Monte Carlo'!$AB$34,MC_Paths_Base!AC148+'Monte Carlo'!$AC$34,MC_Paths_Base!AD148+'Monte Carlo'!$AD$34,MC_Paths_Base!AE148+'Monte Carlo'!$AE$34,MC_Paths_Base!AF148+'Monte Carlo'!$AF$34)</x:f>
        <x:v>79952.97778384946</x:v>
      </x:c>
      <x:c r="AM148" t="n">
        <x:f>MIN(MC_Paths_Base!B148+'Monte Carlo'!$B$35,MC_Paths_Base!C148+'Monte Carlo'!$C$35,MC_Paths_Base!D148+'Monte Carlo'!$D$35,MC_Paths_Base!E148+'Monte Carlo'!$E$35,MC_Paths_Base!F148+'Monte Carlo'!$F$35,MC_Paths_Base!G148+'Monte Carlo'!$G$35,MC_Paths_Base!H148+'Monte Carlo'!$H$35,MC_Paths_Base!I148+'Monte Carlo'!$I$35,MC_Paths_Base!J148+'Monte Carlo'!$J$35,MC_Paths_Base!K148+'Monte Carlo'!$K$35,MC_Paths_Base!L148+'Monte Carlo'!$L$35,MC_Paths_Base!M148+'Monte Carlo'!$M$35,MC_Paths_Base!N148+'Monte Carlo'!$N$35,MC_Paths_Base!O148+'Monte Carlo'!$O$35,MC_Paths_Base!P148+'Monte Carlo'!$P$35,MC_Paths_Base!Q148+'Monte Carlo'!$Q$35,MC_Paths_Base!R148+'Monte Carlo'!$R$35,MC_Paths_Base!S148+'Monte Carlo'!$S$35,MC_Paths_Base!T148+'Monte Carlo'!$T$35,MC_Paths_Base!U148+'Monte Carlo'!$U$35,MC_Paths_Base!V148+'Monte Carlo'!$V$35,MC_Paths_Base!W148+'Monte Carlo'!$W$35,MC_Paths_Base!X148+'Monte Carlo'!$X$35,MC_Paths_Base!Y148+'Monte Carlo'!$Y$35,MC_Paths_Base!Z148+'Monte Carlo'!$Z$35,MC_Paths_Base!AA148+'Monte Carlo'!$AA$35,MC_Paths_Base!AB148+'Monte Carlo'!$AB$35,MC_Paths_Base!AC148+'Monte Carlo'!$AC$35,MC_Paths_Base!AD148+'Monte Carlo'!$AD$35,MC_Paths_Base!AE148+'Monte Carlo'!$AE$35,MC_Paths_Base!AF148+'Monte Carlo'!$AF$35)</x:f>
        <x:v>41885.36695535178</x:v>
      </x:c>
    </x:row>
    <x:row r="149">
      <x:c r="A149" t="s">
        <x:v>888</x:v>
      </x:c>
      <x:c r="B149" t="s">
        <x:v>148</x:v>
      </x:c>
      <x:c r="C149" s="50" t="n">
        <x:f>Calculations!G$69</x:f>
        <x:v>-150.65105724023306</x:v>
      </x:c>
      <x:c r="D149" s="50" t="n">
        <x:f>Calculations!H$69</x:f>
        <x:v>14080.38861116092</x:v>
      </x:c>
      <x:c r="E149" s="50" t="n">
        <x:f>Calculations!I$69</x:f>
        <x:v>15999.218211160918</x:v>
      </x:c>
      <x:c r="F149" s="50" t="n">
        <x:f>Calculations!J$69</x:f>
        <x:v>-6833.152040039069</x:v>
      </x:c>
      <x:c r="G149" s="50" t="n">
        <x:f>Calculations!K$69</x:f>
        <x:v>-5509.924517072646</x:v>
      </x:c>
      <x:c r="H149" s="50" t="n">
        <x:f>Calculations!L$69</x:f>
        <x:v>-4154.917163083181</x:v>
      </x:c>
      <x:c r="I149" s="50" t="n">
        <x:f>Calculations!M$69</x:f>
        <x:v>-2767.420936248931</x:v>
      </x:c>
      <x:c r="J149" s="50" t="n">
        <x:f>Calculations!N$69</x:f>
        <x:v>-1346.713272470599</x:v>
      </x:c>
      <x:c r="K149" s="50" t="n">
        <x:f>Calculations!O$69</x:f>
        <x:v>107.94206704129829</x:v>
      </x:c>
      <x:c r="L149" s="50" t="n">
        <x:f>Calculations!P$69</x:f>
        <x:v>1597.2951442104568</x:v>
      </x:c>
      <x:c r="M149" s="50" t="n">
        <x:f>Calculations!Q$69</x:f>
        <x:v>3122.1099881510054</x:v>
      </x:c>
      <x:c r="N149" s="50" t="n">
        <x:f>Calculations!R$69</x:f>
        <x:v>4683.164734398921</x:v>
      </x:c>
      <x:c r="O149" s="50" t="n">
        <x:f>Calculations!S$69</x:f>
        <x:v>6281.251758852919</x:v>
      </x:c>
      <x:c r="P149" s="50" t="n">
        <x:f>Calculations!T$69</x:f>
        <x:v>7917.177805937452</x:v>
      </x:c>
      <x:c r="Q149" s="50" t="n">
        <x:f>Calculations!U$69</x:f>
        <x:v>9591.764110470514</x:v>
      </x:c>
      <x:c r="R149" s="50" t="n">
        <x:f>Calculations!V$69</x:f>
        <x:v>11305.846512695312</x:v>
      </x:c>
      <x:c r="S149" s="50" t="n">
        <x:f>Calculations!W$69</x:f>
        <x:v>13060.275565900087</x:v>
      </x:c>
      <x:c r="T149" s="50" t="n">
        <x:f>Calculations!X$69</x:f>
        <x:v>14855.916636026759</x:v>
      </x:c>
      <x:c r="U149" s="50" t="n">
        <x:f>Calculations!Y$69</x:f>
        <x:v>16693.64999263082</x:v>
      </x:c>
      <x:c r="V149" s="50" t="n">
        <x:f>Calculations!Z$69</x:f>
        <x:v>18574.37089052724</x:v>
      </x:c>
      <x:c r="W149" s="50" t="n">
        <x:f>Calculations!AA$69</x:f>
        <x:v>20498.98964141755</x:v>
      </x:c>
      <x:c r="X149" s="50" t="n">
        <x:f>Calculations!AB$69</x:f>
        <x:v>22468.431674760188</x:v>
      </x:c>
      <x:c r="Y149" s="50" t="n">
        <x:f>Calculations!AC$69</x:f>
        <x:v>24483.63758710714</x:v>
      </x:c>
      <x:c r="Z149" s="50" t="n">
        <x:f>Calculations!AD$69</x:f>
        <x:v>26545.563179090186</x:v>
      </x:c>
      <x:c r="AA149" s="50" t="n">
        <x:f>Calculations!AE$69</x:f>
        <x:v>28655.179479197428</x:v>
      </x:c>
      <x:c r="AB149" s="50" t="n">
        <x:f>Calculations!AF$69</x:f>
        <x:v>30813.47275344018</x:v>
      </x:c>
      <x:c r="AC149" s="50" t="n">
        <x:f>Calculations!AG$69</x:f>
        <x:v>33021.44449996069</x:v>
      </x:c>
      <x:c r="AD149" s="50" t="n">
        <x:f>Calculations!AH$69</x:f>
        <x:v>35280.111427588796</x:v>
      </x:c>
      <x:c r="AE149" s="50" t="n">
        <x:f>Calculations!AI$69</x:f>
        <x:v>37590.50541730132</x:v>
      </x:c>
      <x:c r="AF149" s="50" t="n">
        <x:f>Calculations!AJ$69</x:f>
        <x:v>39953.673465488886</x:v>
      </x:c>
      <x:c r="AG149" s="50" t="n">
        <x:f>Calculations!AK$69</x:f>
        <x:v>42370.677607881255</x:v>
      </x:c>
      <x:c r="AJ149" t="n">
        <x:f>MIN(MC_Paths_Base!B149:AF149)</x:f>
        <x:v>1029031.25</x:v>
      </x:c>
      <x:c r="AK149" t="n">
        <x:f>MIN(MC_Paths_Base!B149+'Monte Carlo'!$B$32,MC_Paths_Base!C149+'Monte Carlo'!$C$32,MC_Paths_Base!D149+'Monte Carlo'!$D$32,MC_Paths_Base!E149+'Monte Carlo'!$E$32,MC_Paths_Base!F149+'Monte Carlo'!$F$32,MC_Paths_Base!G149+'Monte Carlo'!$G$32,MC_Paths_Base!H149+'Monte Carlo'!$H$32,MC_Paths_Base!I149+'Monte Carlo'!$I$32,MC_Paths_Base!J149+'Monte Carlo'!$J$32,MC_Paths_Base!K149+'Monte Carlo'!$K$32,MC_Paths_Base!L149+'Monte Carlo'!$L$32,MC_Paths_Base!M149+'Monte Carlo'!$M$32,MC_Paths_Base!N149+'Monte Carlo'!$N$32,MC_Paths_Base!O149+'Monte Carlo'!$O$32,MC_Paths_Base!P149+'Monte Carlo'!$P$32,MC_Paths_Base!Q149+'Monte Carlo'!$Q$32,MC_Paths_Base!R149+'Monte Carlo'!$R$32,MC_Paths_Base!S149+'Monte Carlo'!$S$32,MC_Paths_Base!T149+'Monte Carlo'!$T$32,MC_Paths_Base!U149+'Monte Carlo'!$U$32,MC_Paths_Base!V149+'Monte Carlo'!$V$32,MC_Paths_Base!W149+'Monte Carlo'!$W$32,MC_Paths_Base!X149+'Monte Carlo'!$X$32,MC_Paths_Base!Y149+'Monte Carlo'!$Y$32,MC_Paths_Base!Z149+'Monte Carlo'!$Z$32,MC_Paths_Base!AA149+'Monte Carlo'!$AA$32,MC_Paths_Base!AB149+'Monte Carlo'!$AB$32,MC_Paths_Base!AC149+'Monte Carlo'!$AC$32,MC_Paths_Base!AD149+'Monte Carlo'!$AD$32,MC_Paths_Base!AE149+'Monte Carlo'!$AE$32,MC_Paths_Base!AF149+'Monte Carlo'!$AF$32)</x:f>
        <x:v>914594.3793165952</x:v>
      </x:c>
      <x:c r="AL149" t="n">
        <x:f>MIN(MC_Paths_Base!B149+'Monte Carlo'!$B$34,MC_Paths_Base!C149+'Monte Carlo'!$C$34,MC_Paths_Base!D149+'Monte Carlo'!$D$34,MC_Paths_Base!E149+'Monte Carlo'!$E$34,MC_Paths_Base!F149+'Monte Carlo'!$F$34,MC_Paths_Base!G149+'Monte Carlo'!$G$34,MC_Paths_Base!H149+'Monte Carlo'!$H$34,MC_Paths_Base!I149+'Monte Carlo'!$I$34,MC_Paths_Base!J149+'Monte Carlo'!$J$34,MC_Paths_Base!K149+'Monte Carlo'!$K$34,MC_Paths_Base!L149+'Monte Carlo'!$L$34,MC_Paths_Base!M149+'Monte Carlo'!$M$34,MC_Paths_Base!N149+'Monte Carlo'!$N$34,MC_Paths_Base!O149+'Monte Carlo'!$O$34,MC_Paths_Base!P149+'Monte Carlo'!$P$34,MC_Paths_Base!Q149+'Monte Carlo'!$Q$34,MC_Paths_Base!R149+'Monte Carlo'!$R$34,MC_Paths_Base!S149+'Monte Carlo'!$S$34,MC_Paths_Base!T149+'Monte Carlo'!$T$34,MC_Paths_Base!U149+'Monte Carlo'!$U$34,MC_Paths_Base!V149+'Monte Carlo'!$V$34,MC_Paths_Base!W149+'Monte Carlo'!$W$34,MC_Paths_Base!X149+'Monte Carlo'!$X$34,MC_Paths_Base!Y149+'Monte Carlo'!$Y$34,MC_Paths_Base!Z149+'Monte Carlo'!$Z$34,MC_Paths_Base!AA149+'Monte Carlo'!$AA$34,MC_Paths_Base!AB149+'Monte Carlo'!$AB$34,MC_Paths_Base!AC149+'Monte Carlo'!$AC$34,MC_Paths_Base!AD149+'Monte Carlo'!$AD$34,MC_Paths_Base!AE149+'Monte Carlo'!$AE$34,MC_Paths_Base!AF149+'Monte Carlo'!$AF$34)</x:f>
        <x:v>791622.195898194</x:v>
      </x:c>
      <x:c r="AM149" t="n">
        <x:f>MIN(MC_Paths_Base!B149+'Monte Carlo'!$B$35,MC_Paths_Base!C149+'Monte Carlo'!$C$35,MC_Paths_Base!D149+'Monte Carlo'!$D$35,MC_Paths_Base!E149+'Monte Carlo'!$E$35,MC_Paths_Base!F149+'Monte Carlo'!$F$35,MC_Paths_Base!G149+'Monte Carlo'!$G$35,MC_Paths_Base!H149+'Monte Carlo'!$H$35,MC_Paths_Base!I149+'Monte Carlo'!$I$35,MC_Paths_Base!J149+'Monte Carlo'!$J$35,MC_Paths_Base!K149+'Monte Carlo'!$K$35,MC_Paths_Base!L149+'Monte Carlo'!$L$35,MC_Paths_Base!M149+'Monte Carlo'!$M$35,MC_Paths_Base!N149+'Monte Carlo'!$N$35,MC_Paths_Base!O149+'Monte Carlo'!$O$35,MC_Paths_Base!P149+'Monte Carlo'!$P$35,MC_Paths_Base!Q149+'Monte Carlo'!$Q$35,MC_Paths_Base!R149+'Monte Carlo'!$R$35,MC_Paths_Base!S149+'Monte Carlo'!$S$35,MC_Paths_Base!T149+'Monte Carlo'!$T$35,MC_Paths_Base!U149+'Monte Carlo'!$U$35,MC_Paths_Base!V149+'Monte Carlo'!$V$35,MC_Paths_Base!W149+'Monte Carlo'!$W$35,MC_Paths_Base!X149+'Monte Carlo'!$X$35,MC_Paths_Base!Y149+'Monte Carlo'!$Y$35,MC_Paths_Base!Z149+'Monte Carlo'!$Z$35,MC_Paths_Base!AA149+'Monte Carlo'!$AA$35,MC_Paths_Base!AB149+'Monte Carlo'!$AB$35,MC_Paths_Base!AC149+'Monte Carlo'!$AC$35,MC_Paths_Base!AD149+'Monte Carlo'!$AD$35,MC_Paths_Base!AE149+'Monte Carlo'!$AE$35,MC_Paths_Base!AF149+'Monte Carlo'!$AF$35)</x:f>
        <x:v>653607.0355665952</x:v>
      </x:c>
    </x:row>
    <x:row r="150">
      <x:c r="A150" t="s">
        <x:v>888</x:v>
      </x:c>
      <x:c r="B150" t="s">
        <x:v>151</x:v>
      </x:c>
      <x:c r="C150" s="50" t="n">
        <x:f>Calculations!G$69</x:f>
        <x:v>-150.65105724023306</x:v>
      </x:c>
      <x:c r="D150" s="50" t="n">
        <x:f>Calculations!H$69</x:f>
        <x:v>14080.38861116092</x:v>
      </x:c>
      <x:c r="E150" s="50" t="n">
        <x:f>Calculations!I$69</x:f>
        <x:v>15999.218211160918</x:v>
      </x:c>
      <x:c r="F150" s="50" t="n">
        <x:f>Calculations!J$69</x:f>
        <x:v>-6833.152040039069</x:v>
      </x:c>
      <x:c r="G150" s="50" t="n">
        <x:f>Calculations!K$69</x:f>
        <x:v>-5509.924517072646</x:v>
      </x:c>
      <x:c r="H150" s="50" t="n">
        <x:f>Calculations!L$69</x:f>
        <x:v>-4154.917163083181</x:v>
      </x:c>
      <x:c r="I150" s="50" t="n">
        <x:f>Calculations!M$69</x:f>
        <x:v>-2767.420936248931</x:v>
      </x:c>
      <x:c r="J150" s="50" t="n">
        <x:f>Calculations!N$69</x:f>
        <x:v>-1346.713272470599</x:v>
      </x:c>
      <x:c r="K150" s="50" t="n">
        <x:f>Calculations!O$69</x:f>
        <x:v>107.94206704129829</x:v>
      </x:c>
      <x:c r="L150" s="50" t="n">
        <x:f>Calculations!P$69</x:f>
        <x:v>1597.2951442104568</x:v>
      </x:c>
      <x:c r="M150" s="50" t="n">
        <x:f>Calculations!Q$69</x:f>
        <x:v>3122.1099881510054</x:v>
      </x:c>
      <x:c r="N150" s="50" t="n">
        <x:f>Calculations!R$69</x:f>
        <x:v>4683.164734398921</x:v>
      </x:c>
      <x:c r="O150" s="50" t="n">
        <x:f>Calculations!S$69</x:f>
        <x:v>6281.251758852919</x:v>
      </x:c>
      <x:c r="P150" s="50" t="n">
        <x:f>Calculations!T$69</x:f>
        <x:v>7917.177805937452</x:v>
      </x:c>
      <x:c r="Q150" s="50" t="n">
        <x:f>Calculations!U$69</x:f>
        <x:v>9591.764110470514</x:v>
      </x:c>
      <x:c r="R150" s="50" t="n">
        <x:f>Calculations!V$69</x:f>
        <x:v>11305.846512695312</x:v>
      </x:c>
      <x:c r="S150" s="50" t="n">
        <x:f>Calculations!W$69</x:f>
        <x:v>13060.275565900087</x:v>
      </x:c>
      <x:c r="T150" s="50" t="n">
        <x:f>Calculations!X$69</x:f>
        <x:v>14855.916636026759</x:v>
      </x:c>
      <x:c r="U150" s="50" t="n">
        <x:f>Calculations!Y$69</x:f>
        <x:v>16693.64999263082</x:v>
      </x:c>
      <x:c r="V150" s="50" t="n">
        <x:f>Calculations!Z$69</x:f>
        <x:v>18574.37089052724</x:v>
      </x:c>
      <x:c r="W150" s="50" t="n">
        <x:f>Calculations!AA$69</x:f>
        <x:v>20498.98964141755</x:v>
      </x:c>
      <x:c r="X150" s="50" t="n">
        <x:f>Calculations!AB$69</x:f>
        <x:v>22468.431674760188</x:v>
      </x:c>
      <x:c r="Y150" s="50" t="n">
        <x:f>Calculations!AC$69</x:f>
        <x:v>24483.63758710714</x:v>
      </x:c>
      <x:c r="Z150" s="50" t="n">
        <x:f>Calculations!AD$69</x:f>
        <x:v>26545.563179090186</x:v>
      </x:c>
      <x:c r="AA150" s="50" t="n">
        <x:f>Calculations!AE$69</x:f>
        <x:v>28655.179479197428</x:v>
      </x:c>
      <x:c r="AB150" s="50" t="n">
        <x:f>Calculations!AF$69</x:f>
        <x:v>30813.47275344018</x:v>
      </x:c>
      <x:c r="AC150" s="50" t="n">
        <x:f>Calculations!AG$69</x:f>
        <x:v>33021.44449996069</x:v>
      </x:c>
      <x:c r="AD150" s="50" t="n">
        <x:f>Calculations!AH$69</x:f>
        <x:v>35280.111427588796</x:v>
      </x:c>
      <x:c r="AE150" s="50" t="n">
        <x:f>Calculations!AI$69</x:f>
        <x:v>37590.50541730132</x:v>
      </x:c>
      <x:c r="AF150" s="50" t="n">
        <x:f>Calculations!AJ$69</x:f>
        <x:v>39953.673465488886</x:v>
      </x:c>
      <x:c r="AG150" s="50" t="n">
        <x:f>Calculations!AK$69</x:f>
        <x:v>42370.677607881255</x:v>
      </x:c>
      <x:c r="AJ150" t="n">
        <x:f>MIN(MC_Paths_Base!B150:AF150)</x:f>
        <x:v>1029031.25</x:v>
      </x:c>
      <x:c r="AK150" t="n">
        <x:f>MIN(MC_Paths_Base!B150+'Monte Carlo'!$B$32,MC_Paths_Base!C150+'Monte Carlo'!$C$32,MC_Paths_Base!D150+'Monte Carlo'!$D$32,MC_Paths_Base!E150+'Monte Carlo'!$E$32,MC_Paths_Base!F150+'Monte Carlo'!$F$32,MC_Paths_Base!G150+'Monte Carlo'!$G$32,MC_Paths_Base!H150+'Monte Carlo'!$H$32,MC_Paths_Base!I150+'Monte Carlo'!$I$32,MC_Paths_Base!J150+'Monte Carlo'!$J$32,MC_Paths_Base!K150+'Monte Carlo'!$K$32,MC_Paths_Base!L150+'Monte Carlo'!$L$32,MC_Paths_Base!M150+'Monte Carlo'!$M$32,MC_Paths_Base!N150+'Monte Carlo'!$N$32,MC_Paths_Base!O150+'Monte Carlo'!$O$32,MC_Paths_Base!P150+'Monte Carlo'!$P$32,MC_Paths_Base!Q150+'Monte Carlo'!$Q$32,MC_Paths_Base!R150+'Monte Carlo'!$R$32,MC_Paths_Base!S150+'Monte Carlo'!$S$32,MC_Paths_Base!T150+'Monte Carlo'!$T$32,MC_Paths_Base!U150+'Monte Carlo'!$U$32,MC_Paths_Base!V150+'Monte Carlo'!$V$32,MC_Paths_Base!W150+'Monte Carlo'!$W$32,MC_Paths_Base!X150+'Monte Carlo'!$X$32,MC_Paths_Base!Y150+'Monte Carlo'!$Y$32,MC_Paths_Base!Z150+'Monte Carlo'!$Z$32,MC_Paths_Base!AA150+'Monte Carlo'!$AA$32,MC_Paths_Base!AB150+'Monte Carlo'!$AB$32,MC_Paths_Base!AC150+'Monte Carlo'!$AC$32,MC_Paths_Base!AD150+'Monte Carlo'!$AD$32,MC_Paths_Base!AE150+'Monte Carlo'!$AE$32,MC_Paths_Base!AF150+'Monte Carlo'!$AF$32)</x:f>
        <x:v>1019225.8911852131</x:v>
      </x:c>
      <x:c r="AL150" t="n">
        <x:f>MIN(MC_Paths_Base!B150+'Monte Carlo'!$B$34,MC_Paths_Base!C150+'Monte Carlo'!$C$34,MC_Paths_Base!D150+'Monte Carlo'!$D$34,MC_Paths_Base!E150+'Monte Carlo'!$E$34,MC_Paths_Base!F150+'Monte Carlo'!$F$34,MC_Paths_Base!G150+'Monte Carlo'!$G$34,MC_Paths_Base!H150+'Monte Carlo'!$H$34,MC_Paths_Base!I150+'Monte Carlo'!$I$34,MC_Paths_Base!J150+'Monte Carlo'!$J$34,MC_Paths_Base!K150+'Monte Carlo'!$K$34,MC_Paths_Base!L150+'Monte Carlo'!$L$34,MC_Paths_Base!M150+'Monte Carlo'!$M$34,MC_Paths_Base!N150+'Monte Carlo'!$N$34,MC_Paths_Base!O150+'Monte Carlo'!$O$34,MC_Paths_Base!P150+'Monte Carlo'!$P$34,MC_Paths_Base!Q150+'Monte Carlo'!$Q$34,MC_Paths_Base!R150+'Monte Carlo'!$R$34,MC_Paths_Base!S150+'Monte Carlo'!$S$34,MC_Paths_Base!T150+'Monte Carlo'!$T$34,MC_Paths_Base!U150+'Monte Carlo'!$U$34,MC_Paths_Base!V150+'Monte Carlo'!$V$34,MC_Paths_Base!W150+'Monte Carlo'!$W$34,MC_Paths_Base!X150+'Monte Carlo'!$X$34,MC_Paths_Base!Y150+'Monte Carlo'!$Y$34,MC_Paths_Base!Z150+'Monte Carlo'!$Z$34,MC_Paths_Base!AA150+'Monte Carlo'!$AA$34,MC_Paths_Base!AB150+'Monte Carlo'!$AB$34,MC_Paths_Base!AC150+'Monte Carlo'!$AC$34,MC_Paths_Base!AD150+'Monte Carlo'!$AD$34,MC_Paths_Base!AE150+'Monte Carlo'!$AE$34,MC_Paths_Base!AF150+'Monte Carlo'!$AF$34)</x:f>
        <x:v>896253.707766812</x:v>
      </x:c>
      <x:c r="AM150" t="n">
        <x:f>MIN(MC_Paths_Base!B150+'Monte Carlo'!$B$35,MC_Paths_Base!C150+'Monte Carlo'!$C$35,MC_Paths_Base!D150+'Monte Carlo'!$D$35,MC_Paths_Base!E150+'Monte Carlo'!$E$35,MC_Paths_Base!F150+'Monte Carlo'!$F$35,MC_Paths_Base!G150+'Monte Carlo'!$G$35,MC_Paths_Base!H150+'Monte Carlo'!$H$35,MC_Paths_Base!I150+'Monte Carlo'!$I$35,MC_Paths_Base!J150+'Monte Carlo'!$J$35,MC_Paths_Base!K150+'Monte Carlo'!$K$35,MC_Paths_Base!L150+'Monte Carlo'!$L$35,MC_Paths_Base!M150+'Monte Carlo'!$M$35,MC_Paths_Base!N150+'Monte Carlo'!$N$35,MC_Paths_Base!O150+'Monte Carlo'!$O$35,MC_Paths_Base!P150+'Monte Carlo'!$P$35,MC_Paths_Base!Q150+'Monte Carlo'!$Q$35,MC_Paths_Base!R150+'Monte Carlo'!$R$35,MC_Paths_Base!S150+'Monte Carlo'!$S$35,MC_Paths_Base!T150+'Monte Carlo'!$T$35,MC_Paths_Base!U150+'Monte Carlo'!$U$35,MC_Paths_Base!V150+'Monte Carlo'!$V$35,MC_Paths_Base!W150+'Monte Carlo'!$W$35,MC_Paths_Base!X150+'Monte Carlo'!$X$35,MC_Paths_Base!Y150+'Monte Carlo'!$Y$35,MC_Paths_Base!Z150+'Monte Carlo'!$Z$35,MC_Paths_Base!AA150+'Monte Carlo'!$AA$35,MC_Paths_Base!AB150+'Monte Carlo'!$AB$35,MC_Paths_Base!AC150+'Monte Carlo'!$AC$35,MC_Paths_Base!AD150+'Monte Carlo'!$AD$35,MC_Paths_Base!AE150+'Monte Carlo'!$AE$35,MC_Paths_Base!AF150+'Monte Carlo'!$AF$35)</x:f>
        <x:v>758238.5474352131</x:v>
      </x:c>
    </x:row>
    <x:row r="151">
      <x:c r="A151" t="s">
        <x:v>981</x:v>
      </x:c>
      <x:c r="B151" t="s">
        <x:v>126</x:v>
      </x:c>
      <x:c r="C151" s="50" t="n">
        <x:f>Calculations!G$69</x:f>
        <x:v>-150.65105724023306</x:v>
      </x:c>
      <x:c r="D151" s="50" t="n">
        <x:f>Calculations!H$69</x:f>
        <x:v>14080.38861116092</x:v>
      </x:c>
      <x:c r="E151" s="50" t="n">
        <x:f>Calculations!I$69</x:f>
        <x:v>15999.218211160918</x:v>
      </x:c>
      <x:c r="F151" s="50" t="n">
        <x:f>Calculations!J$69</x:f>
        <x:v>-6833.152040039069</x:v>
      </x:c>
      <x:c r="G151" s="50" t="n">
        <x:f>Calculations!K$69</x:f>
        <x:v>-5509.924517072646</x:v>
      </x:c>
      <x:c r="H151" s="50" t="n">
        <x:f>Calculations!L$69</x:f>
        <x:v>-4154.917163083181</x:v>
      </x:c>
      <x:c r="I151" s="50" t="n">
        <x:f>Calculations!M$69</x:f>
        <x:v>-2767.420936248931</x:v>
      </x:c>
      <x:c r="J151" s="50" t="n">
        <x:f>Calculations!N$69</x:f>
        <x:v>-1346.713272470599</x:v>
      </x:c>
      <x:c r="K151" s="50" t="n">
        <x:f>Calculations!O$69</x:f>
        <x:v>107.94206704129829</x:v>
      </x:c>
      <x:c r="L151" s="50" t="n">
        <x:f>Calculations!P$69</x:f>
        <x:v>1597.2951442104568</x:v>
      </x:c>
      <x:c r="M151" s="50" t="n">
        <x:f>Calculations!Q$69</x:f>
        <x:v>3122.1099881510054</x:v>
      </x:c>
      <x:c r="N151" s="50" t="n">
        <x:f>Calculations!R$69</x:f>
        <x:v>4683.164734398921</x:v>
      </x:c>
      <x:c r="O151" s="50" t="n">
        <x:f>Calculations!S$69</x:f>
        <x:v>6281.251758852919</x:v>
      </x:c>
      <x:c r="P151" s="50" t="n">
        <x:f>Calculations!T$69</x:f>
        <x:v>7917.177805937452</x:v>
      </x:c>
      <x:c r="Q151" s="50" t="n">
        <x:f>Calculations!U$69</x:f>
        <x:v>9591.764110470514</x:v>
      </x:c>
      <x:c r="R151" s="50" t="n">
        <x:f>Calculations!V$69</x:f>
        <x:v>11305.846512695312</x:v>
      </x:c>
      <x:c r="S151" s="50" t="n">
        <x:f>Calculations!W$69</x:f>
        <x:v>13060.275565900087</x:v>
      </x:c>
      <x:c r="T151" s="50" t="n">
        <x:f>Calculations!X$69</x:f>
        <x:v>14855.916636026759</x:v>
      </x:c>
      <x:c r="U151" s="50" t="n">
        <x:f>Calculations!Y$69</x:f>
        <x:v>16693.64999263082</x:v>
      </x:c>
      <x:c r="V151" s="50" t="n">
        <x:f>Calculations!Z$69</x:f>
        <x:v>18574.37089052724</x:v>
      </x:c>
      <x:c r="W151" s="50" t="n">
        <x:f>Calculations!AA$69</x:f>
        <x:v>20498.98964141755</x:v>
      </x:c>
      <x:c r="X151" s="50" t="n">
        <x:f>Calculations!AB$69</x:f>
        <x:v>22468.431674760188</x:v>
      </x:c>
      <x:c r="Y151" s="50" t="n">
        <x:f>Calculations!AC$69</x:f>
        <x:v>24483.63758710714</x:v>
      </x:c>
      <x:c r="Z151" s="50" t="n">
        <x:f>Calculations!AD$69</x:f>
        <x:v>26545.563179090186</x:v>
      </x:c>
      <x:c r="AA151" s="50" t="n">
        <x:f>Calculations!AE$69</x:f>
        <x:v>28655.179479197428</x:v>
      </x:c>
      <x:c r="AB151" s="50" t="n">
        <x:f>Calculations!AF$69</x:f>
        <x:v>30813.47275344018</x:v>
      </x:c>
      <x:c r="AC151" s="50" t="n">
        <x:f>Calculations!AG$69</x:f>
        <x:v>33021.44449996069</x:v>
      </x:c>
      <x:c r="AD151" s="50" t="n">
        <x:f>Calculations!AH$69</x:f>
        <x:v>35280.111427588796</x:v>
      </x:c>
      <x:c r="AE151" s="50" t="n">
        <x:f>Calculations!AI$69</x:f>
        <x:v>37590.50541730132</x:v>
      </x:c>
      <x:c r="AF151" s="50" t="n">
        <x:f>Calculations!AJ$69</x:f>
        <x:v>39953.673465488886</x:v>
      </x:c>
      <x:c r="AG151" s="50" t="n">
        <x:f>Calculations!AK$69</x:f>
        <x:v>42370.677607881255</x:v>
      </x:c>
      <x:c r="AJ151" t="n">
        <x:f>MIN(MC_Paths_Base!B151:AF151)</x:f>
        <x:v>853892.4411522471</x:v>
      </x:c>
      <x:c r="AK151" t="n">
        <x:f>MIN(MC_Paths_Base!B151+'Monte Carlo'!$B$32,MC_Paths_Base!C151+'Monte Carlo'!$C$32,MC_Paths_Base!D151+'Monte Carlo'!$D$32,MC_Paths_Base!E151+'Monte Carlo'!$E$32,MC_Paths_Base!F151+'Monte Carlo'!$F$32,MC_Paths_Base!G151+'Monte Carlo'!$G$32,MC_Paths_Base!H151+'Monte Carlo'!$H$32,MC_Paths_Base!I151+'Monte Carlo'!$I$32,MC_Paths_Base!J151+'Monte Carlo'!$J$32,MC_Paths_Base!K151+'Monte Carlo'!$K$32,MC_Paths_Base!L151+'Monte Carlo'!$L$32,MC_Paths_Base!M151+'Monte Carlo'!$M$32,MC_Paths_Base!N151+'Monte Carlo'!$N$32,MC_Paths_Base!O151+'Monte Carlo'!$O$32,MC_Paths_Base!P151+'Monte Carlo'!$P$32,MC_Paths_Base!Q151+'Monte Carlo'!$Q$32,MC_Paths_Base!R151+'Monte Carlo'!$R$32,MC_Paths_Base!S151+'Monte Carlo'!$S$32,MC_Paths_Base!T151+'Monte Carlo'!$T$32,MC_Paths_Base!U151+'Monte Carlo'!$U$32,MC_Paths_Base!V151+'Monte Carlo'!$V$32,MC_Paths_Base!W151+'Monte Carlo'!$W$32,MC_Paths_Base!X151+'Monte Carlo'!$X$32,MC_Paths_Base!Y151+'Monte Carlo'!$Y$32,MC_Paths_Base!Z151+'Monte Carlo'!$Z$32,MC_Paths_Base!AA151+'Monte Carlo'!$AA$32,MC_Paths_Base!AB151+'Monte Carlo'!$AB$32,MC_Paths_Base!AC151+'Monte Carlo'!$AC$32,MC_Paths_Base!AD151+'Monte Carlo'!$AD$32,MC_Paths_Base!AE151+'Monte Carlo'!$AE$32,MC_Paths_Base!AF151+'Monte Carlo'!$AF$32)</x:f>
        <x:v>652003.3975674957</x:v>
      </x:c>
      <x:c r="AL151" t="n">
        <x:f>MIN(MC_Paths_Base!B151+'Monte Carlo'!$B$34,MC_Paths_Base!C151+'Monte Carlo'!$C$34,MC_Paths_Base!D151+'Monte Carlo'!$D$34,MC_Paths_Base!E151+'Monte Carlo'!$E$34,MC_Paths_Base!F151+'Monte Carlo'!$F$34,MC_Paths_Base!G151+'Monte Carlo'!$G$34,MC_Paths_Base!H151+'Monte Carlo'!$H$34,MC_Paths_Base!I151+'Monte Carlo'!$I$34,MC_Paths_Base!J151+'Monte Carlo'!$J$34,MC_Paths_Base!K151+'Monte Carlo'!$K$34,MC_Paths_Base!L151+'Monte Carlo'!$L$34,MC_Paths_Base!M151+'Monte Carlo'!$M$34,MC_Paths_Base!N151+'Monte Carlo'!$N$34,MC_Paths_Base!O151+'Monte Carlo'!$O$34,MC_Paths_Base!P151+'Monte Carlo'!$P$34,MC_Paths_Base!Q151+'Monte Carlo'!$Q$34,MC_Paths_Base!R151+'Monte Carlo'!$R$34,MC_Paths_Base!S151+'Monte Carlo'!$S$34,MC_Paths_Base!T151+'Monte Carlo'!$T$34,MC_Paths_Base!U151+'Monte Carlo'!$U$34,MC_Paths_Base!V151+'Monte Carlo'!$V$34,MC_Paths_Base!W151+'Monte Carlo'!$W$34,MC_Paths_Base!X151+'Monte Carlo'!$X$34,MC_Paths_Base!Y151+'Monte Carlo'!$Y$34,MC_Paths_Base!Z151+'Monte Carlo'!$Z$34,MC_Paths_Base!AA151+'Monte Carlo'!$AA$34,MC_Paths_Base!AB151+'Monte Carlo'!$AB$34,MC_Paths_Base!AC151+'Monte Carlo'!$AC$34,MC_Paths_Base!AD151+'Monte Carlo'!$AD$34,MC_Paths_Base!AE151+'Monte Carlo'!$AE$34,MC_Paths_Base!AF151+'Monte Carlo'!$AF$34)</x:f>
        <x:v>508678.1825584972</x:v>
      </x:c>
      <x:c r="AM151" t="n">
        <x:f>MIN(MC_Paths_Base!B151+'Monte Carlo'!$B$35,MC_Paths_Base!C151+'Monte Carlo'!$C$35,MC_Paths_Base!D151+'Monte Carlo'!$D$35,MC_Paths_Base!E151+'Monte Carlo'!$E$35,MC_Paths_Base!F151+'Monte Carlo'!$F$35,MC_Paths_Base!G151+'Monte Carlo'!$G$35,MC_Paths_Base!H151+'Monte Carlo'!$H$35,MC_Paths_Base!I151+'Monte Carlo'!$I$35,MC_Paths_Base!J151+'Monte Carlo'!$J$35,MC_Paths_Base!K151+'Monte Carlo'!$K$35,MC_Paths_Base!L151+'Monte Carlo'!$L$35,MC_Paths_Base!M151+'Monte Carlo'!$M$35,MC_Paths_Base!N151+'Monte Carlo'!$N$35,MC_Paths_Base!O151+'Monte Carlo'!$O$35,MC_Paths_Base!P151+'Monte Carlo'!$P$35,MC_Paths_Base!Q151+'Monte Carlo'!$Q$35,MC_Paths_Base!R151+'Monte Carlo'!$R$35,MC_Paths_Base!S151+'Monte Carlo'!$S$35,MC_Paths_Base!T151+'Monte Carlo'!$T$35,MC_Paths_Base!U151+'Monte Carlo'!$U$35,MC_Paths_Base!V151+'Monte Carlo'!$V$35,MC_Paths_Base!W151+'Monte Carlo'!$W$35,MC_Paths_Base!X151+'Monte Carlo'!$X$35,MC_Paths_Base!Y151+'Monte Carlo'!$Y$35,MC_Paths_Base!Z151+'Monte Carlo'!$Z$35,MC_Paths_Base!AA151+'Monte Carlo'!$AA$35,MC_Paths_Base!AB151+'Monte Carlo'!$AB$35,MC_Paths_Base!AC151+'Monte Carlo'!$AC$35,MC_Paths_Base!AD151+'Monte Carlo'!$AD$35,MC_Paths_Base!AE151+'Monte Carlo'!$AE$35,MC_Paths_Base!AF151+'Monte Carlo'!$AF$35)</x:f>
        <x:v>374051.8764737458</x:v>
      </x:c>
    </x:row>
    <x:row r="152">
      <x:c r="A152" t="s">
        <x:v>981</x:v>
      </x:c>
      <x:c r="B152" t="s">
        <x:v>130</x:v>
      </x:c>
      <x:c r="C152" s="50" t="n">
        <x:f>Calculations!G$69</x:f>
        <x:v>-150.65105724023306</x:v>
      </x:c>
      <x:c r="D152" s="50" t="n">
        <x:f>Calculations!H$69</x:f>
        <x:v>14080.38861116092</x:v>
      </x:c>
      <x:c r="E152" s="50" t="n">
        <x:f>Calculations!I$69</x:f>
        <x:v>15999.218211160918</x:v>
      </x:c>
      <x:c r="F152" s="50" t="n">
        <x:f>Calculations!J$69</x:f>
        <x:v>-6833.152040039069</x:v>
      </x:c>
      <x:c r="G152" s="50" t="n">
        <x:f>Calculations!K$69</x:f>
        <x:v>-5509.924517072646</x:v>
      </x:c>
      <x:c r="H152" s="50" t="n">
        <x:f>Calculations!L$69</x:f>
        <x:v>-4154.917163083181</x:v>
      </x:c>
      <x:c r="I152" s="50" t="n">
        <x:f>Calculations!M$69</x:f>
        <x:v>-2767.420936248931</x:v>
      </x:c>
      <x:c r="J152" s="50" t="n">
        <x:f>Calculations!N$69</x:f>
        <x:v>-1346.713272470599</x:v>
      </x:c>
      <x:c r="K152" s="50" t="n">
        <x:f>Calculations!O$69</x:f>
        <x:v>107.94206704129829</x:v>
      </x:c>
      <x:c r="L152" s="50" t="n">
        <x:f>Calculations!P$69</x:f>
        <x:v>1597.2951442104568</x:v>
      </x:c>
      <x:c r="M152" s="50" t="n">
        <x:f>Calculations!Q$69</x:f>
        <x:v>3122.1099881510054</x:v>
      </x:c>
      <x:c r="N152" s="50" t="n">
        <x:f>Calculations!R$69</x:f>
        <x:v>4683.164734398921</x:v>
      </x:c>
      <x:c r="O152" s="50" t="n">
        <x:f>Calculations!S$69</x:f>
        <x:v>6281.251758852919</x:v>
      </x:c>
      <x:c r="P152" s="50" t="n">
        <x:f>Calculations!T$69</x:f>
        <x:v>7917.177805937452</x:v>
      </x:c>
      <x:c r="Q152" s="50" t="n">
        <x:f>Calculations!U$69</x:f>
        <x:v>9591.764110470514</x:v>
      </x:c>
      <x:c r="R152" s="50" t="n">
        <x:f>Calculations!V$69</x:f>
        <x:v>11305.846512695312</x:v>
      </x:c>
      <x:c r="S152" s="50" t="n">
        <x:f>Calculations!W$69</x:f>
        <x:v>13060.275565900087</x:v>
      </x:c>
      <x:c r="T152" s="50" t="n">
        <x:f>Calculations!X$69</x:f>
        <x:v>14855.916636026759</x:v>
      </x:c>
      <x:c r="U152" s="50" t="n">
        <x:f>Calculations!Y$69</x:f>
        <x:v>16693.64999263082</x:v>
      </x:c>
      <x:c r="V152" s="50" t="n">
        <x:f>Calculations!Z$69</x:f>
        <x:v>18574.37089052724</x:v>
      </x:c>
      <x:c r="W152" s="50" t="n">
        <x:f>Calculations!AA$69</x:f>
        <x:v>20498.98964141755</x:v>
      </x:c>
      <x:c r="X152" s="50" t="n">
        <x:f>Calculations!AB$69</x:f>
        <x:v>22468.431674760188</x:v>
      </x:c>
      <x:c r="Y152" s="50" t="n">
        <x:f>Calculations!AC$69</x:f>
        <x:v>24483.63758710714</x:v>
      </x:c>
      <x:c r="Z152" s="50" t="n">
        <x:f>Calculations!AD$69</x:f>
        <x:v>26545.563179090186</x:v>
      </x:c>
      <x:c r="AA152" s="50" t="n">
        <x:f>Calculations!AE$69</x:f>
        <x:v>28655.179479197428</x:v>
      </x:c>
      <x:c r="AB152" s="50" t="n">
        <x:f>Calculations!AF$69</x:f>
        <x:v>30813.47275344018</x:v>
      </x:c>
      <x:c r="AC152" s="50" t="n">
        <x:f>Calculations!AG$69</x:f>
        <x:v>33021.44449996069</x:v>
      </x:c>
      <x:c r="AD152" s="50" t="n">
        <x:f>Calculations!AH$69</x:f>
        <x:v>35280.111427588796</x:v>
      </x:c>
      <x:c r="AE152" s="50" t="n">
        <x:f>Calculations!AI$69</x:f>
        <x:v>37590.50541730132</x:v>
      </x:c>
      <x:c r="AF152" s="50" t="n">
        <x:f>Calculations!AJ$69</x:f>
        <x:v>39953.673465488886</x:v>
      </x:c>
      <x:c r="AG152" s="50" t="n">
        <x:f>Calculations!AK$69</x:f>
        <x:v>42370.677607881255</x:v>
      </x:c>
      <x:c r="AJ152" t="n">
        <x:f>MIN(MC_Paths_Base!B152:AF152)</x:f>
        <x:v>651954.9652458695</x:v>
      </x:c>
      <x:c r="AK152" t="n">
        <x:f>MIN(MC_Paths_Base!B152+'Monte Carlo'!$B$32,MC_Paths_Base!C152+'Monte Carlo'!$C$32,MC_Paths_Base!D152+'Monte Carlo'!$D$32,MC_Paths_Base!E152+'Monte Carlo'!$E$32,MC_Paths_Base!F152+'Monte Carlo'!$F$32,MC_Paths_Base!G152+'Monte Carlo'!$G$32,MC_Paths_Base!H152+'Monte Carlo'!$H$32,MC_Paths_Base!I152+'Monte Carlo'!$I$32,MC_Paths_Base!J152+'Monte Carlo'!$J$32,MC_Paths_Base!K152+'Monte Carlo'!$K$32,MC_Paths_Base!L152+'Monte Carlo'!$L$32,MC_Paths_Base!M152+'Monte Carlo'!$M$32,MC_Paths_Base!N152+'Monte Carlo'!$N$32,MC_Paths_Base!O152+'Monte Carlo'!$O$32,MC_Paths_Base!P152+'Monte Carlo'!$P$32,MC_Paths_Base!Q152+'Monte Carlo'!$Q$32,MC_Paths_Base!R152+'Monte Carlo'!$R$32,MC_Paths_Base!S152+'Monte Carlo'!$S$32,MC_Paths_Base!T152+'Monte Carlo'!$T$32,MC_Paths_Base!U152+'Monte Carlo'!$U$32,MC_Paths_Base!V152+'Monte Carlo'!$V$32,MC_Paths_Base!W152+'Monte Carlo'!$W$32,MC_Paths_Base!X152+'Monte Carlo'!$X$32,MC_Paths_Base!Y152+'Monte Carlo'!$Y$32,MC_Paths_Base!Z152+'Monte Carlo'!$Z$32,MC_Paths_Base!AA152+'Monte Carlo'!$AA$32,MC_Paths_Base!AB152+'Monte Carlo'!$AB$32,MC_Paths_Base!AC152+'Monte Carlo'!$AC$32,MC_Paths_Base!AD152+'Monte Carlo'!$AD$32,MC_Paths_Base!AE152+'Monte Carlo'!$AE$32,MC_Paths_Base!AF152+'Monte Carlo'!$AF$32)</x:f>
        <x:v>449302.9734965103</x:v>
      </x:c>
      <x:c r="AL152" t="n">
        <x:f>MIN(MC_Paths_Base!B152+'Monte Carlo'!$B$34,MC_Paths_Base!C152+'Monte Carlo'!$C$34,MC_Paths_Base!D152+'Monte Carlo'!$D$34,MC_Paths_Base!E152+'Monte Carlo'!$E$34,MC_Paths_Base!F152+'Monte Carlo'!$F$34,MC_Paths_Base!G152+'Monte Carlo'!$G$34,MC_Paths_Base!H152+'Monte Carlo'!$H$34,MC_Paths_Base!I152+'Monte Carlo'!$I$34,MC_Paths_Base!J152+'Monte Carlo'!$J$34,MC_Paths_Base!K152+'Monte Carlo'!$K$34,MC_Paths_Base!L152+'Monte Carlo'!$L$34,MC_Paths_Base!M152+'Monte Carlo'!$M$34,MC_Paths_Base!N152+'Monte Carlo'!$N$34,MC_Paths_Base!O152+'Monte Carlo'!$O$34,MC_Paths_Base!P152+'Monte Carlo'!$P$34,MC_Paths_Base!Q152+'Monte Carlo'!$Q$34,MC_Paths_Base!R152+'Monte Carlo'!$R$34,MC_Paths_Base!S152+'Monte Carlo'!$S$34,MC_Paths_Base!T152+'Monte Carlo'!$T$34,MC_Paths_Base!U152+'Monte Carlo'!$U$34,MC_Paths_Base!V152+'Monte Carlo'!$V$34,MC_Paths_Base!W152+'Monte Carlo'!$W$34,MC_Paths_Base!X152+'Monte Carlo'!$X$34,MC_Paths_Base!Y152+'Monte Carlo'!$Y$34,MC_Paths_Base!Z152+'Monte Carlo'!$Z$34,MC_Paths_Base!AA152+'Monte Carlo'!$AA$34,MC_Paths_Base!AB152+'Monte Carlo'!$AB$34,MC_Paths_Base!AC152+'Monte Carlo'!$AC$34,MC_Paths_Base!AD152+'Monte Carlo'!$AD$34,MC_Paths_Base!AE152+'Monte Carlo'!$AE$34,MC_Paths_Base!AF152+'Monte Carlo'!$AF$34)</x:f>
        <x:v>250690.15577527042</x:v>
      </x:c>
      <x:c r="AM152" t="n">
        <x:f>MIN(MC_Paths_Base!B152+'Monte Carlo'!$B$35,MC_Paths_Base!C152+'Monte Carlo'!$C$35,MC_Paths_Base!D152+'Monte Carlo'!$D$35,MC_Paths_Base!E152+'Monte Carlo'!$E$35,MC_Paths_Base!F152+'Monte Carlo'!$F$35,MC_Paths_Base!G152+'Monte Carlo'!$G$35,MC_Paths_Base!H152+'Monte Carlo'!$H$35,MC_Paths_Base!I152+'Monte Carlo'!$I$35,MC_Paths_Base!J152+'Monte Carlo'!$J$35,MC_Paths_Base!K152+'Monte Carlo'!$K$35,MC_Paths_Base!L152+'Monte Carlo'!$L$35,MC_Paths_Base!M152+'Monte Carlo'!$M$35,MC_Paths_Base!N152+'Monte Carlo'!$N$35,MC_Paths_Base!O152+'Monte Carlo'!$O$35,MC_Paths_Base!P152+'Monte Carlo'!$P$35,MC_Paths_Base!Q152+'Monte Carlo'!$Q$35,MC_Paths_Base!R152+'Monte Carlo'!$R$35,MC_Paths_Base!S152+'Monte Carlo'!$S$35,MC_Paths_Base!T152+'Monte Carlo'!$T$35,MC_Paths_Base!U152+'Monte Carlo'!$U$35,MC_Paths_Base!V152+'Monte Carlo'!$V$35,MC_Paths_Base!W152+'Monte Carlo'!$W$35,MC_Paths_Base!X152+'Monte Carlo'!$X$35,MC_Paths_Base!Y152+'Monte Carlo'!$Y$35,MC_Paths_Base!Z152+'Monte Carlo'!$Z$35,MC_Paths_Base!AA152+'Monte Carlo'!$AA$35,MC_Paths_Base!AB152+'Monte Carlo'!$AB$35,MC_Paths_Base!AC152+'Monte Carlo'!$AC$35,MC_Paths_Base!AD152+'Monte Carlo'!$AD$35,MC_Paths_Base!AE152+'Monte Carlo'!$AE$35,MC_Paths_Base!AF152+'Monte Carlo'!$AF$35)</x:f>
        <x:v>136612.93885180692</x:v>
      </x:c>
    </x:row>
    <x:row r="153">
      <x:c r="A153" t="s">
        <x:v>981</x:v>
      </x:c>
      <x:c r="B153" t="s">
        <x:v>134</x:v>
      </x:c>
      <x:c r="C153" s="50" t="n">
        <x:f>Calculations!G$69</x:f>
        <x:v>-150.65105724023306</x:v>
      </x:c>
      <x:c r="D153" s="50" t="n">
        <x:f>Calculations!H$69</x:f>
        <x:v>14080.38861116092</x:v>
      </x:c>
      <x:c r="E153" s="50" t="n">
        <x:f>Calculations!I$69</x:f>
        <x:v>15999.218211160918</x:v>
      </x:c>
      <x:c r="F153" s="50" t="n">
        <x:f>Calculations!J$69</x:f>
        <x:v>-6833.152040039069</x:v>
      </x:c>
      <x:c r="G153" s="50" t="n">
        <x:f>Calculations!K$69</x:f>
        <x:v>-5509.924517072646</x:v>
      </x:c>
      <x:c r="H153" s="50" t="n">
        <x:f>Calculations!L$69</x:f>
        <x:v>-4154.917163083181</x:v>
      </x:c>
      <x:c r="I153" s="50" t="n">
        <x:f>Calculations!M$69</x:f>
        <x:v>-2767.420936248931</x:v>
      </x:c>
      <x:c r="J153" s="50" t="n">
        <x:f>Calculations!N$69</x:f>
        <x:v>-1346.713272470599</x:v>
      </x:c>
      <x:c r="K153" s="50" t="n">
        <x:f>Calculations!O$69</x:f>
        <x:v>107.94206704129829</x:v>
      </x:c>
      <x:c r="L153" s="50" t="n">
        <x:f>Calculations!P$69</x:f>
        <x:v>1597.2951442104568</x:v>
      </x:c>
      <x:c r="M153" s="50" t="n">
        <x:f>Calculations!Q$69</x:f>
        <x:v>3122.1099881510054</x:v>
      </x:c>
      <x:c r="N153" s="50" t="n">
        <x:f>Calculations!R$69</x:f>
        <x:v>4683.164734398921</x:v>
      </x:c>
      <x:c r="O153" s="50" t="n">
        <x:f>Calculations!S$69</x:f>
        <x:v>6281.251758852919</x:v>
      </x:c>
      <x:c r="P153" s="50" t="n">
        <x:f>Calculations!T$69</x:f>
        <x:v>7917.177805937452</x:v>
      </x:c>
      <x:c r="Q153" s="50" t="n">
        <x:f>Calculations!U$69</x:f>
        <x:v>9591.764110470514</x:v>
      </x:c>
      <x:c r="R153" s="50" t="n">
        <x:f>Calculations!V$69</x:f>
        <x:v>11305.846512695312</x:v>
      </x:c>
      <x:c r="S153" s="50" t="n">
        <x:f>Calculations!W$69</x:f>
        <x:v>13060.275565900087</x:v>
      </x:c>
      <x:c r="T153" s="50" t="n">
        <x:f>Calculations!X$69</x:f>
        <x:v>14855.916636026759</x:v>
      </x:c>
      <x:c r="U153" s="50" t="n">
        <x:f>Calculations!Y$69</x:f>
        <x:v>16693.64999263082</x:v>
      </x:c>
      <x:c r="V153" s="50" t="n">
        <x:f>Calculations!Z$69</x:f>
        <x:v>18574.37089052724</x:v>
      </x:c>
      <x:c r="W153" s="50" t="n">
        <x:f>Calculations!AA$69</x:f>
        <x:v>20498.98964141755</x:v>
      </x:c>
      <x:c r="X153" s="50" t="n">
        <x:f>Calculations!AB$69</x:f>
        <x:v>22468.431674760188</x:v>
      </x:c>
      <x:c r="Y153" s="50" t="n">
        <x:f>Calculations!AC$69</x:f>
        <x:v>24483.63758710714</x:v>
      </x:c>
      <x:c r="Z153" s="50" t="n">
        <x:f>Calculations!AD$69</x:f>
        <x:v>26545.563179090186</x:v>
      </x:c>
      <x:c r="AA153" s="50" t="n">
        <x:f>Calculations!AE$69</x:f>
        <x:v>28655.179479197428</x:v>
      </x:c>
      <x:c r="AB153" s="50" t="n">
        <x:f>Calculations!AF$69</x:f>
        <x:v>30813.47275344018</x:v>
      </x:c>
      <x:c r="AC153" s="50" t="n">
        <x:f>Calculations!AG$69</x:f>
        <x:v>33021.44449996069</x:v>
      </x:c>
      <x:c r="AD153" s="50" t="n">
        <x:f>Calculations!AH$69</x:f>
        <x:v>35280.111427588796</x:v>
      </x:c>
      <x:c r="AE153" s="50" t="n">
        <x:f>Calculations!AI$69</x:f>
        <x:v>37590.50541730132</x:v>
      </x:c>
      <x:c r="AF153" s="50" t="n">
        <x:f>Calculations!AJ$69</x:f>
        <x:v>39953.673465488886</x:v>
      </x:c>
      <x:c r="AG153" s="50" t="n">
        <x:f>Calculations!AK$69</x:f>
        <x:v>42370.677607881255</x:v>
      </x:c>
      <x:c r="AJ153" t="n">
        <x:f>MIN(MC_Paths_Base!B153:AF153)</x:f>
        <x:v>1029031.25</x:v>
      </x:c>
      <x:c r="AK153" t="n">
        <x:f>MIN(MC_Paths_Base!B153+'Monte Carlo'!$B$32,MC_Paths_Base!C153+'Monte Carlo'!$C$32,MC_Paths_Base!D153+'Monte Carlo'!$D$32,MC_Paths_Base!E153+'Monte Carlo'!$E$32,MC_Paths_Base!F153+'Monte Carlo'!$F$32,MC_Paths_Base!G153+'Monte Carlo'!$G$32,MC_Paths_Base!H153+'Monte Carlo'!$H$32,MC_Paths_Base!I153+'Monte Carlo'!$I$32,MC_Paths_Base!J153+'Monte Carlo'!$J$32,MC_Paths_Base!K153+'Monte Carlo'!$K$32,MC_Paths_Base!L153+'Monte Carlo'!$L$32,MC_Paths_Base!M153+'Monte Carlo'!$M$32,MC_Paths_Base!N153+'Monte Carlo'!$N$32,MC_Paths_Base!O153+'Monte Carlo'!$O$32,MC_Paths_Base!P153+'Monte Carlo'!$P$32,MC_Paths_Base!Q153+'Monte Carlo'!$Q$32,MC_Paths_Base!R153+'Monte Carlo'!$R$32,MC_Paths_Base!S153+'Monte Carlo'!$S$32,MC_Paths_Base!T153+'Monte Carlo'!$T$32,MC_Paths_Base!U153+'Monte Carlo'!$U$32,MC_Paths_Base!V153+'Monte Carlo'!$V$32,MC_Paths_Base!W153+'Monte Carlo'!$W$32,MC_Paths_Base!X153+'Monte Carlo'!$X$32,MC_Paths_Base!Y153+'Monte Carlo'!$Y$32,MC_Paths_Base!Z153+'Monte Carlo'!$Z$32,MC_Paths_Base!AA153+'Monte Carlo'!$AA$32,MC_Paths_Base!AB153+'Monte Carlo'!$AB$32,MC_Paths_Base!AC153+'Monte Carlo'!$AC$32,MC_Paths_Base!AD153+'Monte Carlo'!$AD$32,MC_Paths_Base!AE153+'Monte Carlo'!$AE$32,MC_Paths_Base!AF153+'Monte Carlo'!$AF$32)</x:f>
        <x:v>827927.4905682</x:v>
      </x:c>
      <x:c r="AL153" t="n">
        <x:f>MIN(MC_Paths_Base!B153+'Monte Carlo'!$B$34,MC_Paths_Base!C153+'Monte Carlo'!$C$34,MC_Paths_Base!D153+'Monte Carlo'!$D$34,MC_Paths_Base!E153+'Monte Carlo'!$E$34,MC_Paths_Base!F153+'Monte Carlo'!$F$34,MC_Paths_Base!G153+'Monte Carlo'!$G$34,MC_Paths_Base!H153+'Monte Carlo'!$H$34,MC_Paths_Base!I153+'Monte Carlo'!$I$34,MC_Paths_Base!J153+'Monte Carlo'!$J$34,MC_Paths_Base!K153+'Monte Carlo'!$K$34,MC_Paths_Base!L153+'Monte Carlo'!$L$34,MC_Paths_Base!M153+'Monte Carlo'!$M$34,MC_Paths_Base!N153+'Monte Carlo'!$N$34,MC_Paths_Base!O153+'Monte Carlo'!$O$34,MC_Paths_Base!P153+'Monte Carlo'!$P$34,MC_Paths_Base!Q153+'Monte Carlo'!$Q$34,MC_Paths_Base!R153+'Monte Carlo'!$R$34,MC_Paths_Base!S153+'Monte Carlo'!$S$34,MC_Paths_Base!T153+'Monte Carlo'!$T$34,MC_Paths_Base!U153+'Monte Carlo'!$U$34,MC_Paths_Base!V153+'Monte Carlo'!$V$34,MC_Paths_Base!W153+'Monte Carlo'!$W$34,MC_Paths_Base!X153+'Monte Carlo'!$X$34,MC_Paths_Base!Y153+'Monte Carlo'!$Y$34,MC_Paths_Base!Z153+'Monte Carlo'!$Z$34,MC_Paths_Base!AA153+'Monte Carlo'!$AA$34,MC_Paths_Base!AB153+'Monte Carlo'!$AB$34,MC_Paths_Base!AC153+'Monte Carlo'!$AC$34,MC_Paths_Base!AD153+'Monte Carlo'!$AD$34,MC_Paths_Base!AE153+'Monte Carlo'!$AE$34,MC_Paths_Base!AF153+'Monte Carlo'!$AF$34)</x:f>
        <x:v>81399.48874247144</x:v>
      </x:c>
      <x:c r="AM153" t="n">
        <x:f>MIN(MC_Paths_Base!B153+'Monte Carlo'!$B$35,MC_Paths_Base!C153+'Monte Carlo'!$C$35,MC_Paths_Base!D153+'Monte Carlo'!$D$35,MC_Paths_Base!E153+'Monte Carlo'!$E$35,MC_Paths_Base!F153+'Monte Carlo'!$F$35,MC_Paths_Base!G153+'Monte Carlo'!$G$35,MC_Paths_Base!H153+'Monte Carlo'!$H$35,MC_Paths_Base!I153+'Monte Carlo'!$I$35,MC_Paths_Base!J153+'Monte Carlo'!$J$35,MC_Paths_Base!K153+'Monte Carlo'!$K$35,MC_Paths_Base!L153+'Monte Carlo'!$L$35,MC_Paths_Base!M153+'Monte Carlo'!$M$35,MC_Paths_Base!N153+'Monte Carlo'!$N$35,MC_Paths_Base!O153+'Monte Carlo'!$O$35,MC_Paths_Base!P153+'Monte Carlo'!$P$35,MC_Paths_Base!Q153+'Monte Carlo'!$Q$35,MC_Paths_Base!R153+'Monte Carlo'!$R$35,MC_Paths_Base!S153+'Monte Carlo'!$S$35,MC_Paths_Base!T153+'Monte Carlo'!$T$35,MC_Paths_Base!U153+'Monte Carlo'!$U$35,MC_Paths_Base!V153+'Monte Carlo'!$V$35,MC_Paths_Base!W153+'Monte Carlo'!$W$35,MC_Paths_Base!X153+'Monte Carlo'!$X$35,MC_Paths_Base!Y153+'Monte Carlo'!$Y$35,MC_Paths_Base!Z153+'Monte Carlo'!$Z$35,MC_Paths_Base!AA153+'Monte Carlo'!$AA$35,MC_Paths_Base!AB153+'Monte Carlo'!$AB$35,MC_Paths_Base!AC153+'Monte Carlo'!$AC$35,MC_Paths_Base!AD153+'Monte Carlo'!$AD$35,MC_Paths_Base!AE153+'Monte Carlo'!$AE$35,MC_Paths_Base!AF153+'Monte Carlo'!$AF$35)</x:f>
        <x:v>131825.61412004335</x:v>
      </x:c>
    </x:row>
    <x:row r="154">
      <x:c r="A154" t="s">
        <x:v>981</x:v>
      </x:c>
      <x:c r="B154" t="s">
        <x:v>140</x:v>
      </x:c>
      <x:c r="C154" s="50" t="n">
        <x:f>Calculations!G$69</x:f>
        <x:v>-150.65105724023306</x:v>
      </x:c>
      <x:c r="D154" s="50" t="n">
        <x:f>Calculations!H$69</x:f>
        <x:v>14080.38861116092</x:v>
      </x:c>
      <x:c r="E154" s="50" t="n">
        <x:f>Calculations!I$69</x:f>
        <x:v>15999.218211160918</x:v>
      </x:c>
      <x:c r="F154" s="50" t="n">
        <x:f>Calculations!J$69</x:f>
        <x:v>-6833.152040039069</x:v>
      </x:c>
      <x:c r="G154" s="50" t="n">
        <x:f>Calculations!K$69</x:f>
        <x:v>-5509.924517072646</x:v>
      </x:c>
      <x:c r="H154" s="50" t="n">
        <x:f>Calculations!L$69</x:f>
        <x:v>-4154.917163083181</x:v>
      </x:c>
      <x:c r="I154" s="50" t="n">
        <x:f>Calculations!M$69</x:f>
        <x:v>-2767.420936248931</x:v>
      </x:c>
      <x:c r="J154" s="50" t="n">
        <x:f>Calculations!N$69</x:f>
        <x:v>-1346.713272470599</x:v>
      </x:c>
      <x:c r="K154" s="50" t="n">
        <x:f>Calculations!O$69</x:f>
        <x:v>107.94206704129829</x:v>
      </x:c>
      <x:c r="L154" s="50" t="n">
        <x:f>Calculations!P$69</x:f>
        <x:v>1597.2951442104568</x:v>
      </x:c>
      <x:c r="M154" s="50" t="n">
        <x:f>Calculations!Q$69</x:f>
        <x:v>3122.1099881510054</x:v>
      </x:c>
      <x:c r="N154" s="50" t="n">
        <x:f>Calculations!R$69</x:f>
        <x:v>4683.164734398921</x:v>
      </x:c>
      <x:c r="O154" s="50" t="n">
        <x:f>Calculations!S$69</x:f>
        <x:v>6281.251758852919</x:v>
      </x:c>
      <x:c r="P154" s="50" t="n">
        <x:f>Calculations!T$69</x:f>
        <x:v>7917.177805937452</x:v>
      </x:c>
      <x:c r="Q154" s="50" t="n">
        <x:f>Calculations!U$69</x:f>
        <x:v>9591.764110470514</x:v>
      </x:c>
      <x:c r="R154" s="50" t="n">
        <x:f>Calculations!V$69</x:f>
        <x:v>11305.846512695312</x:v>
      </x:c>
      <x:c r="S154" s="50" t="n">
        <x:f>Calculations!W$69</x:f>
        <x:v>13060.275565900087</x:v>
      </x:c>
      <x:c r="T154" s="50" t="n">
        <x:f>Calculations!X$69</x:f>
        <x:v>14855.916636026759</x:v>
      </x:c>
      <x:c r="U154" s="50" t="n">
        <x:f>Calculations!Y$69</x:f>
        <x:v>16693.64999263082</x:v>
      </x:c>
      <x:c r="V154" s="50" t="n">
        <x:f>Calculations!Z$69</x:f>
        <x:v>18574.37089052724</x:v>
      </x:c>
      <x:c r="W154" s="50" t="n">
        <x:f>Calculations!AA$69</x:f>
        <x:v>20498.98964141755</x:v>
      </x:c>
      <x:c r="X154" s="50" t="n">
        <x:f>Calculations!AB$69</x:f>
        <x:v>22468.431674760188</x:v>
      </x:c>
      <x:c r="Y154" s="50" t="n">
        <x:f>Calculations!AC$69</x:f>
        <x:v>24483.63758710714</x:v>
      </x:c>
      <x:c r="Z154" s="50" t="n">
        <x:f>Calculations!AD$69</x:f>
        <x:v>26545.563179090186</x:v>
      </x:c>
      <x:c r="AA154" s="50" t="n">
        <x:f>Calculations!AE$69</x:f>
        <x:v>28655.179479197428</x:v>
      </x:c>
      <x:c r="AB154" s="50" t="n">
        <x:f>Calculations!AF$69</x:f>
        <x:v>30813.47275344018</x:v>
      </x:c>
      <x:c r="AC154" s="50" t="n">
        <x:f>Calculations!AG$69</x:f>
        <x:v>33021.44449996069</x:v>
      </x:c>
      <x:c r="AD154" s="50" t="n">
        <x:f>Calculations!AH$69</x:f>
        <x:v>35280.111427588796</x:v>
      </x:c>
      <x:c r="AE154" s="50" t="n">
        <x:f>Calculations!AI$69</x:f>
        <x:v>37590.50541730132</x:v>
      </x:c>
      <x:c r="AF154" s="50" t="n">
        <x:f>Calculations!AJ$69</x:f>
        <x:v>39953.673465488886</x:v>
      </x:c>
      <x:c r="AG154" s="50" t="n">
        <x:f>Calculations!AK$69</x:f>
        <x:v>42370.677607881255</x:v>
      </x:c>
      <x:c r="AJ154" t="n">
        <x:f>MIN(MC_Paths_Base!B154:AF154)</x:f>
        <x:v>612573.4181498041</x:v>
      </x:c>
      <x:c r="AK154" t="n">
        <x:f>MIN(MC_Paths_Base!B154+'Monte Carlo'!$B$32,MC_Paths_Base!C154+'Monte Carlo'!$C$32,MC_Paths_Base!D154+'Monte Carlo'!$D$32,MC_Paths_Base!E154+'Monte Carlo'!$E$32,MC_Paths_Base!F154+'Monte Carlo'!$F$32,MC_Paths_Base!G154+'Monte Carlo'!$G$32,MC_Paths_Base!H154+'Monte Carlo'!$H$32,MC_Paths_Base!I154+'Monte Carlo'!$I$32,MC_Paths_Base!J154+'Monte Carlo'!$J$32,MC_Paths_Base!K154+'Monte Carlo'!$K$32,MC_Paths_Base!L154+'Monte Carlo'!$L$32,MC_Paths_Base!M154+'Monte Carlo'!$M$32,MC_Paths_Base!N154+'Monte Carlo'!$N$32,MC_Paths_Base!O154+'Monte Carlo'!$O$32,MC_Paths_Base!P154+'Monte Carlo'!$P$32,MC_Paths_Base!Q154+'Monte Carlo'!$Q$32,MC_Paths_Base!R154+'Monte Carlo'!$R$32,MC_Paths_Base!S154+'Monte Carlo'!$S$32,MC_Paths_Base!T154+'Monte Carlo'!$T$32,MC_Paths_Base!U154+'Monte Carlo'!$U$32,MC_Paths_Base!V154+'Monte Carlo'!$V$32,MC_Paths_Base!W154+'Monte Carlo'!$W$32,MC_Paths_Base!X154+'Monte Carlo'!$X$32,MC_Paths_Base!Y154+'Monte Carlo'!$Y$32,MC_Paths_Base!Z154+'Monte Carlo'!$Z$32,MC_Paths_Base!AA154+'Monte Carlo'!$AA$32,MC_Paths_Base!AB154+'Monte Carlo'!$AB$32,MC_Paths_Base!AC154+'Monte Carlo'!$AC$32,MC_Paths_Base!AD154+'Monte Carlo'!$AD$32,MC_Paths_Base!AE154+'Monte Carlo'!$AE$32,MC_Paths_Base!AF154+'Monte Carlo'!$AF$32)</x:f>
        <x:v>409108.8866051376</x:v>
      </x:c>
      <x:c r="AL154" t="n">
        <x:f>MIN(MC_Paths_Base!B154+'Monte Carlo'!$B$34,MC_Paths_Base!C154+'Monte Carlo'!$C$34,MC_Paths_Base!D154+'Monte Carlo'!$D$34,MC_Paths_Base!E154+'Monte Carlo'!$E$34,MC_Paths_Base!F154+'Monte Carlo'!$F$34,MC_Paths_Base!G154+'Monte Carlo'!$G$34,MC_Paths_Base!H154+'Monte Carlo'!$H$34,MC_Paths_Base!I154+'Monte Carlo'!$I$34,MC_Paths_Base!J154+'Monte Carlo'!$J$34,MC_Paths_Base!K154+'Monte Carlo'!$K$34,MC_Paths_Base!L154+'Monte Carlo'!$L$34,MC_Paths_Base!M154+'Monte Carlo'!$M$34,MC_Paths_Base!N154+'Monte Carlo'!$N$34,MC_Paths_Base!O154+'Monte Carlo'!$O$34,MC_Paths_Base!P154+'Monte Carlo'!$P$34,MC_Paths_Base!Q154+'Monte Carlo'!$Q$34,MC_Paths_Base!R154+'Monte Carlo'!$R$34,MC_Paths_Base!S154+'Monte Carlo'!$S$34,MC_Paths_Base!T154+'Monte Carlo'!$T$34,MC_Paths_Base!U154+'Monte Carlo'!$U$34,MC_Paths_Base!V154+'Monte Carlo'!$V$34,MC_Paths_Base!W154+'Monte Carlo'!$W$34,MC_Paths_Base!X154+'Monte Carlo'!$X$34,MC_Paths_Base!Y154+'Monte Carlo'!$Y$34,MC_Paths_Base!Z154+'Monte Carlo'!$Z$34,MC_Paths_Base!AA154+'Monte Carlo'!$AA$34,MC_Paths_Base!AB154+'Monte Carlo'!$AB$34,MC_Paths_Base!AC154+'Monte Carlo'!$AC$34,MC_Paths_Base!AD154+'Monte Carlo'!$AD$34,MC_Paths_Base!AE154+'Monte Carlo'!$AE$34,MC_Paths_Base!AF154+'Monte Carlo'!$AF$34)</x:f>
        <x:v>221022.775696308</x:v>
      </x:c>
      <x:c r="AM154" t="n">
        <x:f>MIN(MC_Paths_Base!B154+'Monte Carlo'!$B$35,MC_Paths_Base!C154+'Monte Carlo'!$C$35,MC_Paths_Base!D154+'Monte Carlo'!$D$35,MC_Paths_Base!E154+'Monte Carlo'!$E$35,MC_Paths_Base!F154+'Monte Carlo'!$F$35,MC_Paths_Base!G154+'Monte Carlo'!$G$35,MC_Paths_Base!H154+'Monte Carlo'!$H$35,MC_Paths_Base!I154+'Monte Carlo'!$I$35,MC_Paths_Base!J154+'Monte Carlo'!$J$35,MC_Paths_Base!K154+'Monte Carlo'!$K$35,MC_Paths_Base!L154+'Monte Carlo'!$L$35,MC_Paths_Base!M154+'Monte Carlo'!$M$35,MC_Paths_Base!N154+'Monte Carlo'!$N$35,MC_Paths_Base!O154+'Monte Carlo'!$O$35,MC_Paths_Base!P154+'Monte Carlo'!$P$35,MC_Paths_Base!Q154+'Monte Carlo'!$Q$35,MC_Paths_Base!R154+'Monte Carlo'!$R$35,MC_Paths_Base!S154+'Monte Carlo'!$S$35,MC_Paths_Base!T154+'Monte Carlo'!$T$35,MC_Paths_Base!U154+'Monte Carlo'!$U$35,MC_Paths_Base!V154+'Monte Carlo'!$V$35,MC_Paths_Base!W154+'Monte Carlo'!$W$35,MC_Paths_Base!X154+'Monte Carlo'!$X$35,MC_Paths_Base!Y154+'Monte Carlo'!$Y$35,MC_Paths_Base!Z154+'Monte Carlo'!$Z$35,MC_Paths_Base!AA154+'Monte Carlo'!$AA$35,MC_Paths_Base!AB154+'Monte Carlo'!$AB$35,MC_Paths_Base!AC154+'Monte Carlo'!$AC$35,MC_Paths_Base!AD154+'Monte Carlo'!$AD$35,MC_Paths_Base!AE154+'Monte Carlo'!$AE$35,MC_Paths_Base!AF154+'Monte Carlo'!$AF$35)</x:f>
        <x:v>93849.3225925793</x:v>
      </x:c>
    </x:row>
    <x:row r="155">
      <x:c r="A155" t="s">
        <x:v>981</x:v>
      </x:c>
      <x:c r="B155" t="s">
        <x:v>146</x:v>
      </x:c>
      <x:c r="C155" s="50" t="n">
        <x:f>Calculations!G$69</x:f>
        <x:v>-150.65105724023306</x:v>
      </x:c>
      <x:c r="D155" s="50" t="n">
        <x:f>Calculations!H$69</x:f>
        <x:v>14080.38861116092</x:v>
      </x:c>
      <x:c r="E155" s="50" t="n">
        <x:f>Calculations!I$69</x:f>
        <x:v>15999.218211160918</x:v>
      </x:c>
      <x:c r="F155" s="50" t="n">
        <x:f>Calculations!J$69</x:f>
        <x:v>-6833.152040039069</x:v>
      </x:c>
      <x:c r="G155" s="50" t="n">
        <x:f>Calculations!K$69</x:f>
        <x:v>-5509.924517072646</x:v>
      </x:c>
      <x:c r="H155" s="50" t="n">
        <x:f>Calculations!L$69</x:f>
        <x:v>-4154.917163083181</x:v>
      </x:c>
      <x:c r="I155" s="50" t="n">
        <x:f>Calculations!M$69</x:f>
        <x:v>-2767.420936248931</x:v>
      </x:c>
      <x:c r="J155" s="50" t="n">
        <x:f>Calculations!N$69</x:f>
        <x:v>-1346.713272470599</x:v>
      </x:c>
      <x:c r="K155" s="50" t="n">
        <x:f>Calculations!O$69</x:f>
        <x:v>107.94206704129829</x:v>
      </x:c>
      <x:c r="L155" s="50" t="n">
        <x:f>Calculations!P$69</x:f>
        <x:v>1597.2951442104568</x:v>
      </x:c>
      <x:c r="M155" s="50" t="n">
        <x:f>Calculations!Q$69</x:f>
        <x:v>3122.1099881510054</x:v>
      </x:c>
      <x:c r="N155" s="50" t="n">
        <x:f>Calculations!R$69</x:f>
        <x:v>4683.164734398921</x:v>
      </x:c>
      <x:c r="O155" s="50" t="n">
        <x:f>Calculations!S$69</x:f>
        <x:v>6281.251758852919</x:v>
      </x:c>
      <x:c r="P155" s="50" t="n">
        <x:f>Calculations!T$69</x:f>
        <x:v>7917.177805937452</x:v>
      </x:c>
      <x:c r="Q155" s="50" t="n">
        <x:f>Calculations!U$69</x:f>
        <x:v>9591.764110470514</x:v>
      </x:c>
      <x:c r="R155" s="50" t="n">
        <x:f>Calculations!V$69</x:f>
        <x:v>11305.846512695312</x:v>
      </x:c>
      <x:c r="S155" s="50" t="n">
        <x:f>Calculations!W$69</x:f>
        <x:v>13060.275565900087</x:v>
      </x:c>
      <x:c r="T155" s="50" t="n">
        <x:f>Calculations!X$69</x:f>
        <x:v>14855.916636026759</x:v>
      </x:c>
      <x:c r="U155" s="50" t="n">
        <x:f>Calculations!Y$69</x:f>
        <x:v>16693.64999263082</x:v>
      </x:c>
      <x:c r="V155" s="50" t="n">
        <x:f>Calculations!Z$69</x:f>
        <x:v>18574.37089052724</x:v>
      </x:c>
      <x:c r="W155" s="50" t="n">
        <x:f>Calculations!AA$69</x:f>
        <x:v>20498.98964141755</x:v>
      </x:c>
      <x:c r="X155" s="50" t="n">
        <x:f>Calculations!AB$69</x:f>
        <x:v>22468.431674760188</x:v>
      </x:c>
      <x:c r="Y155" s="50" t="n">
        <x:f>Calculations!AC$69</x:f>
        <x:v>24483.63758710714</x:v>
      </x:c>
      <x:c r="Z155" s="50" t="n">
        <x:f>Calculations!AD$69</x:f>
        <x:v>26545.563179090186</x:v>
      </x:c>
      <x:c r="AA155" s="50" t="n">
        <x:f>Calculations!AE$69</x:f>
        <x:v>28655.179479197428</x:v>
      </x:c>
      <x:c r="AB155" s="50" t="n">
        <x:f>Calculations!AF$69</x:f>
        <x:v>30813.47275344018</x:v>
      </x:c>
      <x:c r="AC155" s="50" t="n">
        <x:f>Calculations!AG$69</x:f>
        <x:v>33021.44449996069</x:v>
      </x:c>
      <x:c r="AD155" s="50" t="n">
        <x:f>Calculations!AH$69</x:f>
        <x:v>35280.111427588796</x:v>
      </x:c>
      <x:c r="AE155" s="50" t="n">
        <x:f>Calculations!AI$69</x:f>
        <x:v>37590.50541730132</x:v>
      </x:c>
      <x:c r="AF155" s="50" t="n">
        <x:f>Calculations!AJ$69</x:f>
        <x:v>39953.673465488886</x:v>
      </x:c>
      <x:c r="AG155" s="50" t="n">
        <x:f>Calculations!AK$69</x:f>
        <x:v>42370.677607881255</x:v>
      </x:c>
      <x:c r="AJ155" t="n">
        <x:f>MIN(MC_Paths_Base!B155:AF155)</x:f>
        <x:v>868784.7057560217</x:v>
      </x:c>
      <x:c r="AK155" t="n">
        <x:f>MIN(MC_Paths_Base!B155+'Monte Carlo'!$B$32,MC_Paths_Base!C155+'Monte Carlo'!$C$32,MC_Paths_Base!D155+'Monte Carlo'!$D$32,MC_Paths_Base!E155+'Monte Carlo'!$E$32,MC_Paths_Base!F155+'Monte Carlo'!$F$32,MC_Paths_Base!G155+'Monte Carlo'!$G$32,MC_Paths_Base!H155+'Monte Carlo'!$H$32,MC_Paths_Base!I155+'Monte Carlo'!$I$32,MC_Paths_Base!J155+'Monte Carlo'!$J$32,MC_Paths_Base!K155+'Monte Carlo'!$K$32,MC_Paths_Base!L155+'Monte Carlo'!$L$32,MC_Paths_Base!M155+'Monte Carlo'!$M$32,MC_Paths_Base!N155+'Monte Carlo'!$N$32,MC_Paths_Base!O155+'Monte Carlo'!$O$32,MC_Paths_Base!P155+'Monte Carlo'!$P$32,MC_Paths_Base!Q155+'Monte Carlo'!$Q$32,MC_Paths_Base!R155+'Monte Carlo'!$R$32,MC_Paths_Base!S155+'Monte Carlo'!$S$32,MC_Paths_Base!T155+'Monte Carlo'!$T$32,MC_Paths_Base!U155+'Monte Carlo'!$U$32,MC_Paths_Base!V155+'Monte Carlo'!$V$32,MC_Paths_Base!W155+'Monte Carlo'!$W$32,MC_Paths_Base!X155+'Monte Carlo'!$X$32,MC_Paths_Base!Y155+'Monte Carlo'!$Y$32,MC_Paths_Base!Z155+'Monte Carlo'!$Z$32,MC_Paths_Base!AA155+'Monte Carlo'!$AA$32,MC_Paths_Base!AB155+'Monte Carlo'!$AB$32,MC_Paths_Base!AC155+'Monte Carlo'!$AC$32,MC_Paths_Base!AD155+'Monte Carlo'!$AD$32,MC_Paths_Base!AE155+'Monte Carlo'!$AE$32,MC_Paths_Base!AF155+'Monte Carlo'!$AF$32)</x:f>
        <x:v>666895.6621712702</x:v>
      </x:c>
      <x:c r="AL155" t="n">
        <x:f>MIN(MC_Paths_Base!B155+'Monte Carlo'!$B$34,MC_Paths_Base!C155+'Monte Carlo'!$C$34,MC_Paths_Base!D155+'Monte Carlo'!$D$34,MC_Paths_Base!E155+'Monte Carlo'!$E$34,MC_Paths_Base!F155+'Monte Carlo'!$F$34,MC_Paths_Base!G155+'Monte Carlo'!$G$34,MC_Paths_Base!H155+'Monte Carlo'!$H$34,MC_Paths_Base!I155+'Monte Carlo'!$I$34,MC_Paths_Base!J155+'Monte Carlo'!$J$34,MC_Paths_Base!K155+'Monte Carlo'!$K$34,MC_Paths_Base!L155+'Monte Carlo'!$L$34,MC_Paths_Base!M155+'Monte Carlo'!$M$34,MC_Paths_Base!N155+'Monte Carlo'!$N$34,MC_Paths_Base!O155+'Monte Carlo'!$O$34,MC_Paths_Base!P155+'Monte Carlo'!$P$34,MC_Paths_Base!Q155+'Monte Carlo'!$Q$34,MC_Paths_Base!R155+'Monte Carlo'!$R$34,MC_Paths_Base!S155+'Monte Carlo'!$S$34,MC_Paths_Base!T155+'Monte Carlo'!$T$34,MC_Paths_Base!U155+'Monte Carlo'!$U$34,MC_Paths_Base!V155+'Monte Carlo'!$V$34,MC_Paths_Base!W155+'Monte Carlo'!$W$34,MC_Paths_Base!X155+'Monte Carlo'!$X$34,MC_Paths_Base!Y155+'Monte Carlo'!$Y$34,MC_Paths_Base!Z155+'Monte Carlo'!$Z$34,MC_Paths_Base!AA155+'Monte Carlo'!$AA$34,MC_Paths_Base!AB155+'Monte Carlo'!$AB$34,MC_Paths_Base!AC155+'Monte Carlo'!$AC$34,MC_Paths_Base!AD155+'Monte Carlo'!$AD$34,MC_Paths_Base!AE155+'Monte Carlo'!$AE$34,MC_Paths_Base!AF155+'Monte Carlo'!$AF$34)</x:f>
        <x:v>196309.63406848628</x:v>
      </x:c>
      <x:c r="AM155" t="n">
        <x:f>MIN(MC_Paths_Base!B155+'Monte Carlo'!$B$35,MC_Paths_Base!C155+'Monte Carlo'!$C$35,MC_Paths_Base!D155+'Monte Carlo'!$D$35,MC_Paths_Base!E155+'Monte Carlo'!$E$35,MC_Paths_Base!F155+'Monte Carlo'!$F$35,MC_Paths_Base!G155+'Monte Carlo'!$G$35,MC_Paths_Base!H155+'Monte Carlo'!$H$35,MC_Paths_Base!I155+'Monte Carlo'!$I$35,MC_Paths_Base!J155+'Monte Carlo'!$J$35,MC_Paths_Base!K155+'Monte Carlo'!$K$35,MC_Paths_Base!L155+'Monte Carlo'!$L$35,MC_Paths_Base!M155+'Monte Carlo'!$M$35,MC_Paths_Base!N155+'Monte Carlo'!$N$35,MC_Paths_Base!O155+'Monte Carlo'!$O$35,MC_Paths_Base!P155+'Monte Carlo'!$P$35,MC_Paths_Base!Q155+'Monte Carlo'!$Q$35,MC_Paths_Base!R155+'Monte Carlo'!$R$35,MC_Paths_Base!S155+'Monte Carlo'!$S$35,MC_Paths_Base!T155+'Monte Carlo'!$T$35,MC_Paths_Base!U155+'Monte Carlo'!$U$35,MC_Paths_Base!V155+'Monte Carlo'!$V$35,MC_Paths_Base!W155+'Monte Carlo'!$W$35,MC_Paths_Base!X155+'Monte Carlo'!$X$35,MC_Paths_Base!Y155+'Monte Carlo'!$Y$35,MC_Paths_Base!Z155+'Monte Carlo'!$Z$35,MC_Paths_Base!AA155+'Monte Carlo'!$AA$35,MC_Paths_Base!AB155+'Monte Carlo'!$AB$35,MC_Paths_Base!AC155+'Monte Carlo'!$AC$35,MC_Paths_Base!AD155+'Monte Carlo'!$AD$35,MC_Paths_Base!AE155+'Monte Carlo'!$AE$35,MC_Paths_Base!AF155+'Monte Carlo'!$AF$35)</x:f>
        <x:v>329959.2348626554</x:v>
      </x:c>
    </x:row>
    <x:row r="156">
      <x:c r="A156" t="s">
        <x:v>981</x:v>
      </x:c>
      <x:c r="B156" t="s">
        <x:v>148</x:v>
      </x:c>
      <x:c r="C156" s="50" t="n">
        <x:f>Calculations!G$69</x:f>
        <x:v>-150.65105724023306</x:v>
      </x:c>
      <x:c r="D156" s="50" t="n">
        <x:f>Calculations!H$69</x:f>
        <x:v>14080.38861116092</x:v>
      </x:c>
      <x:c r="E156" s="50" t="n">
        <x:f>Calculations!I$69</x:f>
        <x:v>15999.218211160918</x:v>
      </x:c>
      <x:c r="F156" s="50" t="n">
        <x:f>Calculations!J$69</x:f>
        <x:v>-6833.152040039069</x:v>
      </x:c>
      <x:c r="G156" s="50" t="n">
        <x:f>Calculations!K$69</x:f>
        <x:v>-5509.924517072646</x:v>
      </x:c>
      <x:c r="H156" s="50" t="n">
        <x:f>Calculations!L$69</x:f>
        <x:v>-4154.917163083181</x:v>
      </x:c>
      <x:c r="I156" s="50" t="n">
        <x:f>Calculations!M$69</x:f>
        <x:v>-2767.420936248931</x:v>
      </x:c>
      <x:c r="J156" s="50" t="n">
        <x:f>Calculations!N$69</x:f>
        <x:v>-1346.713272470599</x:v>
      </x:c>
      <x:c r="K156" s="50" t="n">
        <x:f>Calculations!O$69</x:f>
        <x:v>107.94206704129829</x:v>
      </x:c>
      <x:c r="L156" s="50" t="n">
        <x:f>Calculations!P$69</x:f>
        <x:v>1597.2951442104568</x:v>
      </x:c>
      <x:c r="M156" s="50" t="n">
        <x:f>Calculations!Q$69</x:f>
        <x:v>3122.1099881510054</x:v>
      </x:c>
      <x:c r="N156" s="50" t="n">
        <x:f>Calculations!R$69</x:f>
        <x:v>4683.164734398921</x:v>
      </x:c>
      <x:c r="O156" s="50" t="n">
        <x:f>Calculations!S$69</x:f>
        <x:v>6281.251758852919</x:v>
      </x:c>
      <x:c r="P156" s="50" t="n">
        <x:f>Calculations!T$69</x:f>
        <x:v>7917.177805937452</x:v>
      </x:c>
      <x:c r="Q156" s="50" t="n">
        <x:f>Calculations!U$69</x:f>
        <x:v>9591.764110470514</x:v>
      </x:c>
      <x:c r="R156" s="50" t="n">
        <x:f>Calculations!V$69</x:f>
        <x:v>11305.846512695312</x:v>
      </x:c>
      <x:c r="S156" s="50" t="n">
        <x:f>Calculations!W$69</x:f>
        <x:v>13060.275565900087</x:v>
      </x:c>
      <x:c r="T156" s="50" t="n">
        <x:f>Calculations!X$69</x:f>
        <x:v>14855.916636026759</x:v>
      </x:c>
      <x:c r="U156" s="50" t="n">
        <x:f>Calculations!Y$69</x:f>
        <x:v>16693.64999263082</x:v>
      </x:c>
      <x:c r="V156" s="50" t="n">
        <x:f>Calculations!Z$69</x:f>
        <x:v>18574.37089052724</x:v>
      </x:c>
      <x:c r="W156" s="50" t="n">
        <x:f>Calculations!AA$69</x:f>
        <x:v>20498.98964141755</x:v>
      </x:c>
      <x:c r="X156" s="50" t="n">
        <x:f>Calculations!AB$69</x:f>
        <x:v>22468.431674760188</x:v>
      </x:c>
      <x:c r="Y156" s="50" t="n">
        <x:f>Calculations!AC$69</x:f>
        <x:v>24483.63758710714</x:v>
      </x:c>
      <x:c r="Z156" s="50" t="n">
        <x:f>Calculations!AD$69</x:f>
        <x:v>26545.563179090186</x:v>
      </x:c>
      <x:c r="AA156" s="50" t="n">
        <x:f>Calculations!AE$69</x:f>
        <x:v>28655.179479197428</x:v>
      </x:c>
      <x:c r="AB156" s="50" t="n">
        <x:f>Calculations!AF$69</x:f>
        <x:v>30813.47275344018</x:v>
      </x:c>
      <x:c r="AC156" s="50" t="n">
        <x:f>Calculations!AG$69</x:f>
        <x:v>33021.44449996069</x:v>
      </x:c>
      <x:c r="AD156" s="50" t="n">
        <x:f>Calculations!AH$69</x:f>
        <x:v>35280.111427588796</x:v>
      </x:c>
      <x:c r="AE156" s="50" t="n">
        <x:f>Calculations!AI$69</x:f>
        <x:v>37590.50541730132</x:v>
      </x:c>
      <x:c r="AF156" s="50" t="n">
        <x:f>Calculations!AJ$69</x:f>
        <x:v>39953.673465488886</x:v>
      </x:c>
      <x:c r="AG156" s="50" t="n">
        <x:f>Calculations!AK$69</x:f>
        <x:v>42370.677607881255</x:v>
      </x:c>
      <x:c r="AJ156" t="n">
        <x:f>MIN(MC_Paths_Base!B156:AF156)</x:f>
        <x:v>1029031.25</x:v>
      </x:c>
      <x:c r="AK156" t="n">
        <x:f>MIN(MC_Paths_Base!B156+'Monte Carlo'!$B$32,MC_Paths_Base!C156+'Monte Carlo'!$C$32,MC_Paths_Base!D156+'Monte Carlo'!$D$32,MC_Paths_Base!E156+'Monte Carlo'!$E$32,MC_Paths_Base!F156+'Monte Carlo'!$F$32,MC_Paths_Base!G156+'Monte Carlo'!$G$32,MC_Paths_Base!H156+'Monte Carlo'!$H$32,MC_Paths_Base!I156+'Monte Carlo'!$I$32,MC_Paths_Base!J156+'Monte Carlo'!$J$32,MC_Paths_Base!K156+'Monte Carlo'!$K$32,MC_Paths_Base!L156+'Monte Carlo'!$L$32,MC_Paths_Base!M156+'Monte Carlo'!$M$32,MC_Paths_Base!N156+'Monte Carlo'!$N$32,MC_Paths_Base!O156+'Monte Carlo'!$O$32,MC_Paths_Base!P156+'Monte Carlo'!$P$32,MC_Paths_Base!Q156+'Monte Carlo'!$Q$32,MC_Paths_Base!R156+'Monte Carlo'!$R$32,MC_Paths_Base!S156+'Monte Carlo'!$S$32,MC_Paths_Base!T156+'Monte Carlo'!$T$32,MC_Paths_Base!U156+'Monte Carlo'!$U$32,MC_Paths_Base!V156+'Monte Carlo'!$V$32,MC_Paths_Base!W156+'Monte Carlo'!$W$32,MC_Paths_Base!X156+'Monte Carlo'!$X$32,MC_Paths_Base!Y156+'Monte Carlo'!$Y$32,MC_Paths_Base!Z156+'Monte Carlo'!$Z$32,MC_Paths_Base!AA156+'Monte Carlo'!$AA$32,MC_Paths_Base!AB156+'Monte Carlo'!$AB$32,MC_Paths_Base!AC156+'Monte Carlo'!$AC$32,MC_Paths_Base!AD156+'Monte Carlo'!$AD$32,MC_Paths_Base!AE156+'Monte Carlo'!$AE$32,MC_Paths_Base!AF156+'Monte Carlo'!$AF$32)</x:f>
        <x:v>1029031.25</x:v>
      </x:c>
      <x:c r="AL156" t="n">
        <x:f>MIN(MC_Paths_Base!B156+'Monte Carlo'!$B$34,MC_Paths_Base!C156+'Monte Carlo'!$C$34,MC_Paths_Base!D156+'Monte Carlo'!$D$34,MC_Paths_Base!E156+'Monte Carlo'!$E$34,MC_Paths_Base!F156+'Monte Carlo'!$F$34,MC_Paths_Base!G156+'Monte Carlo'!$G$34,MC_Paths_Base!H156+'Monte Carlo'!$H$34,MC_Paths_Base!I156+'Monte Carlo'!$I$34,MC_Paths_Base!J156+'Monte Carlo'!$J$34,MC_Paths_Base!K156+'Monte Carlo'!$K$34,MC_Paths_Base!L156+'Monte Carlo'!$L$34,MC_Paths_Base!M156+'Monte Carlo'!$M$34,MC_Paths_Base!N156+'Monte Carlo'!$N$34,MC_Paths_Base!O156+'Monte Carlo'!$O$34,MC_Paths_Base!P156+'Monte Carlo'!$P$34,MC_Paths_Base!Q156+'Monte Carlo'!$Q$34,MC_Paths_Base!R156+'Monte Carlo'!$R$34,MC_Paths_Base!S156+'Monte Carlo'!$S$34,MC_Paths_Base!T156+'Monte Carlo'!$T$34,MC_Paths_Base!U156+'Monte Carlo'!$U$34,MC_Paths_Base!V156+'Monte Carlo'!$V$34,MC_Paths_Base!W156+'Monte Carlo'!$W$34,MC_Paths_Base!X156+'Monte Carlo'!$X$34,MC_Paths_Base!Y156+'Monte Carlo'!$Y$34,MC_Paths_Base!Z156+'Monte Carlo'!$Z$34,MC_Paths_Base!AA156+'Monte Carlo'!$AA$34,MC_Paths_Base!AB156+'Monte Carlo'!$AB$34,MC_Paths_Base!AC156+'Monte Carlo'!$AC$34,MC_Paths_Base!AD156+'Monte Carlo'!$AD$34,MC_Paths_Base!AE156+'Monte Carlo'!$AE$34,MC_Paths_Base!AF156+'Monte Carlo'!$AF$34)</x:f>
        <x:v>558210.8987241061</x:v>
      </x:c>
      <x:c r="AM156" t="n">
        <x:f>MIN(MC_Paths_Base!B156+'Monte Carlo'!$B$35,MC_Paths_Base!C156+'Monte Carlo'!$C$35,MC_Paths_Base!D156+'Monte Carlo'!$D$35,MC_Paths_Base!E156+'Monte Carlo'!$E$35,MC_Paths_Base!F156+'Monte Carlo'!$F$35,MC_Paths_Base!G156+'Monte Carlo'!$G$35,MC_Paths_Base!H156+'Monte Carlo'!$H$35,MC_Paths_Base!I156+'Monte Carlo'!$I$35,MC_Paths_Base!J156+'Monte Carlo'!$J$35,MC_Paths_Base!K156+'Monte Carlo'!$K$35,MC_Paths_Base!L156+'Monte Carlo'!$L$35,MC_Paths_Base!M156+'Monte Carlo'!$M$35,MC_Paths_Base!N156+'Monte Carlo'!$N$35,MC_Paths_Base!O156+'Monte Carlo'!$O$35,MC_Paths_Base!P156+'Monte Carlo'!$P$35,MC_Paths_Base!Q156+'Monte Carlo'!$Q$35,MC_Paths_Base!R156+'Monte Carlo'!$R$35,MC_Paths_Base!S156+'Monte Carlo'!$S$35,MC_Paths_Base!T156+'Monte Carlo'!$T$35,MC_Paths_Base!U156+'Monte Carlo'!$U$35,MC_Paths_Base!V156+'Monte Carlo'!$V$35,MC_Paths_Base!W156+'Monte Carlo'!$W$35,MC_Paths_Base!X156+'Monte Carlo'!$X$35,MC_Paths_Base!Y156+'Monte Carlo'!$Y$35,MC_Paths_Base!Z156+'Monte Carlo'!$Z$35,MC_Paths_Base!AA156+'Monte Carlo'!$AA$35,MC_Paths_Base!AB156+'Monte Carlo'!$AB$35,MC_Paths_Base!AC156+'Monte Carlo'!$AC$35,MC_Paths_Base!AD156+'Monte Carlo'!$AD$35,MC_Paths_Base!AE156+'Monte Carlo'!$AE$35,MC_Paths_Base!AF156+'Monte Carlo'!$AF$35)</x:f>
        <x:v>510861.17994767544</x:v>
      </x:c>
    </x:row>
    <x:row r="157">
      <x:c r="A157" t="s">
        <x:v>981</x:v>
      </x:c>
      <x:c r="B157" t="s">
        <x:v>151</x:v>
      </x:c>
      <x:c r="C157" s="50" t="n">
        <x:f>Calculations!G$69</x:f>
        <x:v>-150.65105724023306</x:v>
      </x:c>
      <x:c r="D157" s="50" t="n">
        <x:f>Calculations!H$69</x:f>
        <x:v>14080.38861116092</x:v>
      </x:c>
      <x:c r="E157" s="50" t="n">
        <x:f>Calculations!I$69</x:f>
        <x:v>15999.218211160918</x:v>
      </x:c>
      <x:c r="F157" s="50" t="n">
        <x:f>Calculations!J$69</x:f>
        <x:v>-6833.152040039069</x:v>
      </x:c>
      <x:c r="G157" s="50" t="n">
        <x:f>Calculations!K$69</x:f>
        <x:v>-5509.924517072646</x:v>
      </x:c>
      <x:c r="H157" s="50" t="n">
        <x:f>Calculations!L$69</x:f>
        <x:v>-4154.917163083181</x:v>
      </x:c>
      <x:c r="I157" s="50" t="n">
        <x:f>Calculations!M$69</x:f>
        <x:v>-2767.420936248931</x:v>
      </x:c>
      <x:c r="J157" s="50" t="n">
        <x:f>Calculations!N$69</x:f>
        <x:v>-1346.713272470599</x:v>
      </x:c>
      <x:c r="K157" s="50" t="n">
        <x:f>Calculations!O$69</x:f>
        <x:v>107.94206704129829</x:v>
      </x:c>
      <x:c r="L157" s="50" t="n">
        <x:f>Calculations!P$69</x:f>
        <x:v>1597.2951442104568</x:v>
      </x:c>
      <x:c r="M157" s="50" t="n">
        <x:f>Calculations!Q$69</x:f>
        <x:v>3122.1099881510054</x:v>
      </x:c>
      <x:c r="N157" s="50" t="n">
        <x:f>Calculations!R$69</x:f>
        <x:v>4683.164734398921</x:v>
      </x:c>
      <x:c r="O157" s="50" t="n">
        <x:f>Calculations!S$69</x:f>
        <x:v>6281.251758852919</x:v>
      </x:c>
      <x:c r="P157" s="50" t="n">
        <x:f>Calculations!T$69</x:f>
        <x:v>7917.177805937452</x:v>
      </x:c>
      <x:c r="Q157" s="50" t="n">
        <x:f>Calculations!U$69</x:f>
        <x:v>9591.764110470514</x:v>
      </x:c>
      <x:c r="R157" s="50" t="n">
        <x:f>Calculations!V$69</x:f>
        <x:v>11305.846512695312</x:v>
      </x:c>
      <x:c r="S157" s="50" t="n">
        <x:f>Calculations!W$69</x:f>
        <x:v>13060.275565900087</x:v>
      </x:c>
      <x:c r="T157" s="50" t="n">
        <x:f>Calculations!X$69</x:f>
        <x:v>14855.916636026759</x:v>
      </x:c>
      <x:c r="U157" s="50" t="n">
        <x:f>Calculations!Y$69</x:f>
        <x:v>16693.64999263082</x:v>
      </x:c>
      <x:c r="V157" s="50" t="n">
        <x:f>Calculations!Z$69</x:f>
        <x:v>18574.37089052724</x:v>
      </x:c>
      <x:c r="W157" s="50" t="n">
        <x:f>Calculations!AA$69</x:f>
        <x:v>20498.98964141755</x:v>
      </x:c>
      <x:c r="X157" s="50" t="n">
        <x:f>Calculations!AB$69</x:f>
        <x:v>22468.431674760188</x:v>
      </x:c>
      <x:c r="Y157" s="50" t="n">
        <x:f>Calculations!AC$69</x:f>
        <x:v>24483.63758710714</x:v>
      </x:c>
      <x:c r="Z157" s="50" t="n">
        <x:f>Calculations!AD$69</x:f>
        <x:v>26545.563179090186</x:v>
      </x:c>
      <x:c r="AA157" s="50" t="n">
        <x:f>Calculations!AE$69</x:f>
        <x:v>28655.179479197428</x:v>
      </x:c>
      <x:c r="AB157" s="50" t="n">
        <x:f>Calculations!AF$69</x:f>
        <x:v>30813.47275344018</x:v>
      </x:c>
      <x:c r="AC157" s="50" t="n">
        <x:f>Calculations!AG$69</x:f>
        <x:v>33021.44449996069</x:v>
      </x:c>
      <x:c r="AD157" s="50" t="n">
        <x:f>Calculations!AH$69</x:f>
        <x:v>35280.111427588796</x:v>
      </x:c>
      <x:c r="AE157" s="50" t="n">
        <x:f>Calculations!AI$69</x:f>
        <x:v>37590.50541730132</x:v>
      </x:c>
      <x:c r="AF157" s="50" t="n">
        <x:f>Calculations!AJ$69</x:f>
        <x:v>39953.673465488886</x:v>
      </x:c>
      <x:c r="AG157" s="50" t="n">
        <x:f>Calculations!AK$69</x:f>
        <x:v>42370.677607881255</x:v>
      </x:c>
      <x:c r="AJ157" t="n">
        <x:f>MIN(MC_Paths_Base!B157:AF157)</x:f>
        <x:v>845592.6825036426</x:v>
      </x:c>
      <x:c r="AK157" t="n">
        <x:f>MIN(MC_Paths_Base!B157+'Monte Carlo'!$B$32,MC_Paths_Base!C157+'Monte Carlo'!$C$32,MC_Paths_Base!D157+'Monte Carlo'!$D$32,MC_Paths_Base!E157+'Monte Carlo'!$E$32,MC_Paths_Base!F157+'Monte Carlo'!$F$32,MC_Paths_Base!G157+'Monte Carlo'!$G$32,MC_Paths_Base!H157+'Monte Carlo'!$H$32,MC_Paths_Base!I157+'Monte Carlo'!$I$32,MC_Paths_Base!J157+'Monte Carlo'!$J$32,MC_Paths_Base!K157+'Monte Carlo'!$K$32,MC_Paths_Base!L157+'Monte Carlo'!$L$32,MC_Paths_Base!M157+'Monte Carlo'!$M$32,MC_Paths_Base!N157+'Monte Carlo'!$N$32,MC_Paths_Base!O157+'Monte Carlo'!$O$32,MC_Paths_Base!P157+'Monte Carlo'!$P$32,MC_Paths_Base!Q157+'Monte Carlo'!$Q$32,MC_Paths_Base!R157+'Monte Carlo'!$R$32,MC_Paths_Base!S157+'Monte Carlo'!$S$32,MC_Paths_Base!T157+'Monte Carlo'!$T$32,MC_Paths_Base!U157+'Monte Carlo'!$U$32,MC_Paths_Base!V157+'Monte Carlo'!$V$32,MC_Paths_Base!W157+'Monte Carlo'!$W$32,MC_Paths_Base!X157+'Monte Carlo'!$X$32,MC_Paths_Base!Y157+'Monte Carlo'!$Y$32,MC_Paths_Base!Z157+'Monte Carlo'!$Z$32,MC_Paths_Base!AA157+'Monte Carlo'!$AA$32,MC_Paths_Base!AB157+'Monte Carlo'!$AB$32,MC_Paths_Base!AC157+'Monte Carlo'!$AC$32,MC_Paths_Base!AD157+'Monte Carlo'!$AD$32,MC_Paths_Base!AE157+'Monte Carlo'!$AE$32,MC_Paths_Base!AF157+'Monte Carlo'!$AF$32)</x:f>
        <x:v>637201.1309443518</x:v>
      </x:c>
      <x:c r="AL157" t="n">
        <x:f>MIN(MC_Paths_Base!B157+'Monte Carlo'!$B$34,MC_Paths_Base!C157+'Monte Carlo'!$C$34,MC_Paths_Base!D157+'Monte Carlo'!$D$34,MC_Paths_Base!E157+'Monte Carlo'!$E$34,MC_Paths_Base!F157+'Monte Carlo'!$F$34,MC_Paths_Base!G157+'Monte Carlo'!$G$34,MC_Paths_Base!H157+'Monte Carlo'!$H$34,MC_Paths_Base!I157+'Monte Carlo'!$I$34,MC_Paths_Base!J157+'Monte Carlo'!$J$34,MC_Paths_Base!K157+'Monte Carlo'!$K$34,MC_Paths_Base!L157+'Monte Carlo'!$L$34,MC_Paths_Base!M157+'Monte Carlo'!$M$34,MC_Paths_Base!N157+'Monte Carlo'!$N$34,MC_Paths_Base!O157+'Monte Carlo'!$O$34,MC_Paths_Base!P157+'Monte Carlo'!$P$34,MC_Paths_Base!Q157+'Monte Carlo'!$Q$34,MC_Paths_Base!R157+'Monte Carlo'!$R$34,MC_Paths_Base!S157+'Monte Carlo'!$S$34,MC_Paths_Base!T157+'Monte Carlo'!$T$34,MC_Paths_Base!U157+'Monte Carlo'!$U$34,MC_Paths_Base!V157+'Monte Carlo'!$V$34,MC_Paths_Base!W157+'Monte Carlo'!$W$34,MC_Paths_Base!X157+'Monte Carlo'!$X$34,MC_Paths_Base!Y157+'Monte Carlo'!$Y$34,MC_Paths_Base!Z157+'Monte Carlo'!$Z$34,MC_Paths_Base!AA157+'Monte Carlo'!$AA$34,MC_Paths_Base!AB157+'Monte Carlo'!$AB$34,MC_Paths_Base!AC157+'Monte Carlo'!$AC$34,MC_Paths_Base!AD157+'Monte Carlo'!$AD$34,MC_Paths_Base!AE157+'Monte Carlo'!$AE$34,MC_Paths_Base!AF157+'Monte Carlo'!$AF$34)</x:f>
        <x:v>309134.36922628793</x:v>
      </x:c>
      <x:c r="AM157" t="n">
        <x:f>MIN(MC_Paths_Base!B157+'Monte Carlo'!$B$35,MC_Paths_Base!C157+'Monte Carlo'!$C$35,MC_Paths_Base!D157+'Monte Carlo'!$D$35,MC_Paths_Base!E157+'Monte Carlo'!$E$35,MC_Paths_Base!F157+'Monte Carlo'!$F$35,MC_Paths_Base!G157+'Monte Carlo'!$G$35,MC_Paths_Base!H157+'Monte Carlo'!$H$35,MC_Paths_Base!I157+'Monte Carlo'!$I$35,MC_Paths_Base!J157+'Monte Carlo'!$J$35,MC_Paths_Base!K157+'Monte Carlo'!$K$35,MC_Paths_Base!L157+'Monte Carlo'!$L$35,MC_Paths_Base!M157+'Monte Carlo'!$M$35,MC_Paths_Base!N157+'Monte Carlo'!$N$35,MC_Paths_Base!O157+'Monte Carlo'!$O$35,MC_Paths_Base!P157+'Monte Carlo'!$P$35,MC_Paths_Base!Q157+'Monte Carlo'!$Q$35,MC_Paths_Base!R157+'Monte Carlo'!$R$35,MC_Paths_Base!S157+'Monte Carlo'!$S$35,MC_Paths_Base!T157+'Monte Carlo'!$T$35,MC_Paths_Base!U157+'Monte Carlo'!$U$35,MC_Paths_Base!V157+'Monte Carlo'!$V$35,MC_Paths_Base!W157+'Monte Carlo'!$W$35,MC_Paths_Base!X157+'Monte Carlo'!$X$35,MC_Paths_Base!Y157+'Monte Carlo'!$Y$35,MC_Paths_Base!Z157+'Monte Carlo'!$Z$35,MC_Paths_Base!AA157+'Monte Carlo'!$AA$35,MC_Paths_Base!AB157+'Monte Carlo'!$AB$35,MC_Paths_Base!AC157+'Monte Carlo'!$AC$35,MC_Paths_Base!AD157+'Monte Carlo'!$AD$35,MC_Paths_Base!AE157+'Monte Carlo'!$AE$35,MC_Paths_Base!AF157+'Monte Carlo'!$AF$35)</x:f>
        <x:v>205268.20677652082</x:v>
      </x:c>
    </x:row>
    <x:row r="158">
      <x:c r="A158" t="s">
        <x:v>982</x:v>
      </x:c>
      <x:c r="B158" t="s">
        <x:v>126</x:v>
      </x:c>
      <x:c r="C158" s="50" t="n">
        <x:f>Calculations!G$69</x:f>
        <x:v>-150.65105724023306</x:v>
      </x:c>
      <x:c r="D158" s="50" t="n">
        <x:f>Calculations!H$69</x:f>
        <x:v>14080.38861116092</x:v>
      </x:c>
      <x:c r="E158" s="50" t="n">
        <x:f>Calculations!I$69</x:f>
        <x:v>15999.218211160918</x:v>
      </x:c>
      <x:c r="F158" s="50" t="n">
        <x:f>Calculations!J$69</x:f>
        <x:v>-6833.152040039069</x:v>
      </x:c>
      <x:c r="G158" s="50" t="n">
        <x:f>Calculations!K$69</x:f>
        <x:v>-5509.924517072646</x:v>
      </x:c>
      <x:c r="H158" s="50" t="n">
        <x:f>Calculations!L$69</x:f>
        <x:v>-4154.917163083181</x:v>
      </x:c>
      <x:c r="I158" s="50" t="n">
        <x:f>Calculations!M$69</x:f>
        <x:v>-2767.420936248931</x:v>
      </x:c>
      <x:c r="J158" s="50" t="n">
        <x:f>Calculations!N$69</x:f>
        <x:v>-1346.713272470599</x:v>
      </x:c>
      <x:c r="K158" s="50" t="n">
        <x:f>Calculations!O$69</x:f>
        <x:v>107.94206704129829</x:v>
      </x:c>
      <x:c r="L158" s="50" t="n">
        <x:f>Calculations!P$69</x:f>
        <x:v>1597.2951442104568</x:v>
      </x:c>
      <x:c r="M158" s="50" t="n">
        <x:f>Calculations!Q$69</x:f>
        <x:v>3122.1099881510054</x:v>
      </x:c>
      <x:c r="N158" s="50" t="n">
        <x:f>Calculations!R$69</x:f>
        <x:v>4683.164734398921</x:v>
      </x:c>
      <x:c r="O158" s="50" t="n">
        <x:f>Calculations!S$69</x:f>
        <x:v>6281.251758852919</x:v>
      </x:c>
      <x:c r="P158" s="50" t="n">
        <x:f>Calculations!T$69</x:f>
        <x:v>7917.177805937452</x:v>
      </x:c>
      <x:c r="Q158" s="50" t="n">
        <x:f>Calculations!U$69</x:f>
        <x:v>9591.764110470514</x:v>
      </x:c>
      <x:c r="R158" s="50" t="n">
        <x:f>Calculations!V$69</x:f>
        <x:v>11305.846512695312</x:v>
      </x:c>
      <x:c r="S158" s="50" t="n">
        <x:f>Calculations!W$69</x:f>
        <x:v>13060.275565900087</x:v>
      </x:c>
      <x:c r="T158" s="50" t="n">
        <x:f>Calculations!X$69</x:f>
        <x:v>14855.916636026759</x:v>
      </x:c>
      <x:c r="U158" s="50" t="n">
        <x:f>Calculations!Y$69</x:f>
        <x:v>16693.64999263082</x:v>
      </x:c>
      <x:c r="V158" s="50" t="n">
        <x:f>Calculations!Z$69</x:f>
        <x:v>18574.37089052724</x:v>
      </x:c>
      <x:c r="W158" s="50" t="n">
        <x:f>Calculations!AA$69</x:f>
        <x:v>20498.98964141755</x:v>
      </x:c>
      <x:c r="X158" s="50" t="n">
        <x:f>Calculations!AB$69</x:f>
        <x:v>22468.431674760188</x:v>
      </x:c>
      <x:c r="Y158" s="50" t="n">
        <x:f>Calculations!AC$69</x:f>
        <x:v>24483.63758710714</x:v>
      </x:c>
      <x:c r="Z158" s="50" t="n">
        <x:f>Calculations!AD$69</x:f>
        <x:v>26545.563179090186</x:v>
      </x:c>
      <x:c r="AA158" s="50" t="n">
        <x:f>Calculations!AE$69</x:f>
        <x:v>28655.179479197428</x:v>
      </x:c>
      <x:c r="AB158" s="50" t="n">
        <x:f>Calculations!AF$69</x:f>
        <x:v>30813.47275344018</x:v>
      </x:c>
      <x:c r="AC158" s="50" t="n">
        <x:f>Calculations!AG$69</x:f>
        <x:v>33021.44449996069</x:v>
      </x:c>
      <x:c r="AD158" s="50" t="n">
        <x:f>Calculations!AH$69</x:f>
        <x:v>35280.111427588796</x:v>
      </x:c>
      <x:c r="AE158" s="50" t="n">
        <x:f>Calculations!AI$69</x:f>
        <x:v>37590.50541730132</x:v>
      </x:c>
      <x:c r="AF158" s="50" t="n">
        <x:f>Calculations!AJ$69</x:f>
        <x:v>39953.673465488886</x:v>
      </x:c>
      <x:c r="AG158" s="50" t="n">
        <x:f>Calculations!AK$69</x:f>
        <x:v>42370.677607881255</x:v>
      </x:c>
      <x:c r="AJ158" t="n">
        <x:f>MIN(MC_Paths_Base!B158:AF158)</x:f>
        <x:v>1029031.25</x:v>
      </x:c>
      <x:c r="AK158" t="n">
        <x:f>MIN(MC_Paths_Base!B158+'Monte Carlo'!$B$32,MC_Paths_Base!C158+'Monte Carlo'!$C$32,MC_Paths_Base!D158+'Monte Carlo'!$D$32,MC_Paths_Base!E158+'Monte Carlo'!$E$32,MC_Paths_Base!F158+'Monte Carlo'!$F$32,MC_Paths_Base!G158+'Monte Carlo'!$G$32,MC_Paths_Base!H158+'Monte Carlo'!$H$32,MC_Paths_Base!I158+'Monte Carlo'!$I$32,MC_Paths_Base!J158+'Monte Carlo'!$J$32,MC_Paths_Base!K158+'Monte Carlo'!$K$32,MC_Paths_Base!L158+'Monte Carlo'!$L$32,MC_Paths_Base!M158+'Monte Carlo'!$M$32,MC_Paths_Base!N158+'Monte Carlo'!$N$32,MC_Paths_Base!O158+'Monte Carlo'!$O$32,MC_Paths_Base!P158+'Monte Carlo'!$P$32,MC_Paths_Base!Q158+'Monte Carlo'!$Q$32,MC_Paths_Base!R158+'Monte Carlo'!$R$32,MC_Paths_Base!S158+'Monte Carlo'!$S$32,MC_Paths_Base!T158+'Monte Carlo'!$T$32,MC_Paths_Base!U158+'Monte Carlo'!$U$32,MC_Paths_Base!V158+'Monte Carlo'!$V$32,MC_Paths_Base!W158+'Monte Carlo'!$W$32,MC_Paths_Base!X158+'Monte Carlo'!$X$32,MC_Paths_Base!Y158+'Monte Carlo'!$Y$32,MC_Paths_Base!Z158+'Monte Carlo'!$Z$32,MC_Paths_Base!AA158+'Monte Carlo'!$AA$32,MC_Paths_Base!AB158+'Monte Carlo'!$AB$32,MC_Paths_Base!AC158+'Monte Carlo'!$AC$32,MC_Paths_Base!AD158+'Monte Carlo'!$AD$32,MC_Paths_Base!AE158+'Monte Carlo'!$AE$32,MC_Paths_Base!AF158+'Monte Carlo'!$AF$32)</x:f>
        <x:v>900491.4164678708</x:v>
      </x:c>
      <x:c r="AL158" t="n">
        <x:f>MIN(MC_Paths_Base!B158+'Monte Carlo'!$B$34,MC_Paths_Base!C158+'Monte Carlo'!$C$34,MC_Paths_Base!D158+'Monte Carlo'!$D$34,MC_Paths_Base!E158+'Monte Carlo'!$E$34,MC_Paths_Base!F158+'Monte Carlo'!$F$34,MC_Paths_Base!G158+'Monte Carlo'!$G$34,MC_Paths_Base!H158+'Monte Carlo'!$H$34,MC_Paths_Base!I158+'Monte Carlo'!$I$34,MC_Paths_Base!J158+'Monte Carlo'!$J$34,MC_Paths_Base!K158+'Monte Carlo'!$K$34,MC_Paths_Base!L158+'Monte Carlo'!$L$34,MC_Paths_Base!M158+'Monte Carlo'!$M$34,MC_Paths_Base!N158+'Monte Carlo'!$N$34,MC_Paths_Base!O158+'Monte Carlo'!$O$34,MC_Paths_Base!P158+'Monte Carlo'!$P$34,MC_Paths_Base!Q158+'Monte Carlo'!$Q$34,MC_Paths_Base!R158+'Monte Carlo'!$R$34,MC_Paths_Base!S158+'Monte Carlo'!$S$34,MC_Paths_Base!T158+'Monte Carlo'!$T$34,MC_Paths_Base!U158+'Monte Carlo'!$U$34,MC_Paths_Base!V158+'Monte Carlo'!$V$34,MC_Paths_Base!W158+'Monte Carlo'!$W$34,MC_Paths_Base!X158+'Monte Carlo'!$X$34,MC_Paths_Base!Y158+'Monte Carlo'!$Y$34,MC_Paths_Base!Z158+'Monte Carlo'!$Z$34,MC_Paths_Base!AA158+'Monte Carlo'!$AA$34,MC_Paths_Base!AB158+'Monte Carlo'!$AB$34,MC_Paths_Base!AC158+'Monte Carlo'!$AC$34,MC_Paths_Base!AD158+'Monte Carlo'!$AD$34,MC_Paths_Base!AE158+'Monte Carlo'!$AE$34,MC_Paths_Base!AF158+'Monte Carlo'!$AF$34)</x:f>
        <x:v>777519.2330494697</x:v>
      </x:c>
      <x:c r="AM158" t="n">
        <x:f>MIN(MC_Paths_Base!B158+'Monte Carlo'!$B$35,MC_Paths_Base!C158+'Monte Carlo'!$C$35,MC_Paths_Base!D158+'Monte Carlo'!$D$35,MC_Paths_Base!E158+'Monte Carlo'!$E$35,MC_Paths_Base!F158+'Monte Carlo'!$F$35,MC_Paths_Base!G158+'Monte Carlo'!$G$35,MC_Paths_Base!H158+'Monte Carlo'!$H$35,MC_Paths_Base!I158+'Monte Carlo'!$I$35,MC_Paths_Base!J158+'Monte Carlo'!$J$35,MC_Paths_Base!K158+'Monte Carlo'!$K$35,MC_Paths_Base!L158+'Monte Carlo'!$L$35,MC_Paths_Base!M158+'Monte Carlo'!$M$35,MC_Paths_Base!N158+'Monte Carlo'!$N$35,MC_Paths_Base!O158+'Monte Carlo'!$O$35,MC_Paths_Base!P158+'Monte Carlo'!$P$35,MC_Paths_Base!Q158+'Monte Carlo'!$Q$35,MC_Paths_Base!R158+'Monte Carlo'!$R$35,MC_Paths_Base!S158+'Monte Carlo'!$S$35,MC_Paths_Base!T158+'Monte Carlo'!$T$35,MC_Paths_Base!U158+'Monte Carlo'!$U$35,MC_Paths_Base!V158+'Monte Carlo'!$V$35,MC_Paths_Base!W158+'Monte Carlo'!$W$35,MC_Paths_Base!X158+'Monte Carlo'!$X$35,MC_Paths_Base!Y158+'Monte Carlo'!$Y$35,MC_Paths_Base!Z158+'Monte Carlo'!$Z$35,MC_Paths_Base!AA158+'Monte Carlo'!$AA$35,MC_Paths_Base!AB158+'Monte Carlo'!$AB$35,MC_Paths_Base!AC158+'Monte Carlo'!$AC$35,MC_Paths_Base!AD158+'Monte Carlo'!$AD$35,MC_Paths_Base!AE158+'Monte Carlo'!$AE$35,MC_Paths_Base!AF158+'Monte Carlo'!$AF$35)</x:f>
        <x:v>639504.0727178708</x:v>
      </x:c>
    </x:row>
    <x:row r="159">
      <x:c r="A159" t="s">
        <x:v>982</x:v>
      </x:c>
      <x:c r="B159" t="s">
        <x:v>130</x:v>
      </x:c>
      <x:c r="C159" s="50" t="n">
        <x:f>Calculations!G$69</x:f>
        <x:v>-150.65105724023306</x:v>
      </x:c>
      <x:c r="D159" s="50" t="n">
        <x:f>Calculations!H$69</x:f>
        <x:v>14080.38861116092</x:v>
      </x:c>
      <x:c r="E159" s="50" t="n">
        <x:f>Calculations!I$69</x:f>
        <x:v>15999.218211160918</x:v>
      </x:c>
      <x:c r="F159" s="50" t="n">
        <x:f>Calculations!J$69</x:f>
        <x:v>-6833.152040039069</x:v>
      </x:c>
      <x:c r="G159" s="50" t="n">
        <x:f>Calculations!K$69</x:f>
        <x:v>-5509.924517072646</x:v>
      </x:c>
      <x:c r="H159" s="50" t="n">
        <x:f>Calculations!L$69</x:f>
        <x:v>-4154.917163083181</x:v>
      </x:c>
      <x:c r="I159" s="50" t="n">
        <x:f>Calculations!M$69</x:f>
        <x:v>-2767.420936248931</x:v>
      </x:c>
      <x:c r="J159" s="50" t="n">
        <x:f>Calculations!N$69</x:f>
        <x:v>-1346.713272470599</x:v>
      </x:c>
      <x:c r="K159" s="50" t="n">
        <x:f>Calculations!O$69</x:f>
        <x:v>107.94206704129829</x:v>
      </x:c>
      <x:c r="L159" s="50" t="n">
        <x:f>Calculations!P$69</x:f>
        <x:v>1597.2951442104568</x:v>
      </x:c>
      <x:c r="M159" s="50" t="n">
        <x:f>Calculations!Q$69</x:f>
        <x:v>3122.1099881510054</x:v>
      </x:c>
      <x:c r="N159" s="50" t="n">
        <x:f>Calculations!R$69</x:f>
        <x:v>4683.164734398921</x:v>
      </x:c>
      <x:c r="O159" s="50" t="n">
        <x:f>Calculations!S$69</x:f>
        <x:v>6281.251758852919</x:v>
      </x:c>
      <x:c r="P159" s="50" t="n">
        <x:f>Calculations!T$69</x:f>
        <x:v>7917.177805937452</x:v>
      </x:c>
      <x:c r="Q159" s="50" t="n">
        <x:f>Calculations!U$69</x:f>
        <x:v>9591.764110470514</x:v>
      </x:c>
      <x:c r="R159" s="50" t="n">
        <x:f>Calculations!V$69</x:f>
        <x:v>11305.846512695312</x:v>
      </x:c>
      <x:c r="S159" s="50" t="n">
        <x:f>Calculations!W$69</x:f>
        <x:v>13060.275565900087</x:v>
      </x:c>
      <x:c r="T159" s="50" t="n">
        <x:f>Calculations!X$69</x:f>
        <x:v>14855.916636026759</x:v>
      </x:c>
      <x:c r="U159" s="50" t="n">
        <x:f>Calculations!Y$69</x:f>
        <x:v>16693.64999263082</x:v>
      </x:c>
      <x:c r="V159" s="50" t="n">
        <x:f>Calculations!Z$69</x:f>
        <x:v>18574.37089052724</x:v>
      </x:c>
      <x:c r="W159" s="50" t="n">
        <x:f>Calculations!AA$69</x:f>
        <x:v>20498.98964141755</x:v>
      </x:c>
      <x:c r="X159" s="50" t="n">
        <x:f>Calculations!AB$69</x:f>
        <x:v>22468.431674760188</x:v>
      </x:c>
      <x:c r="Y159" s="50" t="n">
        <x:f>Calculations!AC$69</x:f>
        <x:v>24483.63758710714</x:v>
      </x:c>
      <x:c r="Z159" s="50" t="n">
        <x:f>Calculations!AD$69</x:f>
        <x:v>26545.563179090186</x:v>
      </x:c>
      <x:c r="AA159" s="50" t="n">
        <x:f>Calculations!AE$69</x:f>
        <x:v>28655.179479197428</x:v>
      </x:c>
      <x:c r="AB159" s="50" t="n">
        <x:f>Calculations!AF$69</x:f>
        <x:v>30813.47275344018</x:v>
      </x:c>
      <x:c r="AC159" s="50" t="n">
        <x:f>Calculations!AG$69</x:f>
        <x:v>33021.44449996069</x:v>
      </x:c>
      <x:c r="AD159" s="50" t="n">
        <x:f>Calculations!AH$69</x:f>
        <x:v>35280.111427588796</x:v>
      </x:c>
      <x:c r="AE159" s="50" t="n">
        <x:f>Calculations!AI$69</x:f>
        <x:v>37590.50541730132</x:v>
      </x:c>
      <x:c r="AF159" s="50" t="n">
        <x:f>Calculations!AJ$69</x:f>
        <x:v>39953.673465488886</x:v>
      </x:c>
      <x:c r="AG159" s="50" t="n">
        <x:f>Calculations!AK$69</x:f>
        <x:v>42370.677607881255</x:v>
      </x:c>
      <x:c r="AJ159" t="n">
        <x:f>MIN(MC_Paths_Base!B159:AF159)</x:f>
        <x:v>1029031.25</x:v>
      </x:c>
      <x:c r="AK159" t="n">
        <x:f>MIN(MC_Paths_Base!B159+'Monte Carlo'!$B$32,MC_Paths_Base!C159+'Monte Carlo'!$C$32,MC_Paths_Base!D159+'Monte Carlo'!$D$32,MC_Paths_Base!E159+'Monte Carlo'!$E$32,MC_Paths_Base!F159+'Monte Carlo'!$F$32,MC_Paths_Base!G159+'Monte Carlo'!$G$32,MC_Paths_Base!H159+'Monte Carlo'!$H$32,MC_Paths_Base!I159+'Monte Carlo'!$I$32,MC_Paths_Base!J159+'Monte Carlo'!$J$32,MC_Paths_Base!K159+'Monte Carlo'!$K$32,MC_Paths_Base!L159+'Monte Carlo'!$L$32,MC_Paths_Base!M159+'Monte Carlo'!$M$32,MC_Paths_Base!N159+'Monte Carlo'!$N$32,MC_Paths_Base!O159+'Monte Carlo'!$O$32,MC_Paths_Base!P159+'Monte Carlo'!$P$32,MC_Paths_Base!Q159+'Monte Carlo'!$Q$32,MC_Paths_Base!R159+'Monte Carlo'!$R$32,MC_Paths_Base!S159+'Monte Carlo'!$S$32,MC_Paths_Base!T159+'Monte Carlo'!$T$32,MC_Paths_Base!U159+'Monte Carlo'!$U$32,MC_Paths_Base!V159+'Monte Carlo'!$V$32,MC_Paths_Base!W159+'Monte Carlo'!$W$32,MC_Paths_Base!X159+'Monte Carlo'!$X$32,MC_Paths_Base!Y159+'Monte Carlo'!$Y$32,MC_Paths_Base!Z159+'Monte Carlo'!$Z$32,MC_Paths_Base!AA159+'Monte Carlo'!$AA$32,MC_Paths_Base!AB159+'Monte Carlo'!$AB$32,MC_Paths_Base!AC159+'Monte Carlo'!$AC$32,MC_Paths_Base!AD159+'Monte Carlo'!$AD$32,MC_Paths_Base!AE159+'Monte Carlo'!$AE$32,MC_Paths_Base!AF159+'Monte Carlo'!$AF$32)</x:f>
        <x:v>947422.1654285492</x:v>
      </x:c>
      <x:c r="AL159" t="n">
        <x:f>MIN(MC_Paths_Base!B159+'Monte Carlo'!$B$34,MC_Paths_Base!C159+'Monte Carlo'!$C$34,MC_Paths_Base!D159+'Monte Carlo'!$D$34,MC_Paths_Base!E159+'Monte Carlo'!$E$34,MC_Paths_Base!F159+'Monte Carlo'!$F$34,MC_Paths_Base!G159+'Monte Carlo'!$G$34,MC_Paths_Base!H159+'Monte Carlo'!$H$34,MC_Paths_Base!I159+'Monte Carlo'!$I$34,MC_Paths_Base!J159+'Monte Carlo'!$J$34,MC_Paths_Base!K159+'Monte Carlo'!$K$34,MC_Paths_Base!L159+'Monte Carlo'!$L$34,MC_Paths_Base!M159+'Monte Carlo'!$M$34,MC_Paths_Base!N159+'Monte Carlo'!$N$34,MC_Paths_Base!O159+'Monte Carlo'!$O$34,MC_Paths_Base!P159+'Monte Carlo'!$P$34,MC_Paths_Base!Q159+'Monte Carlo'!$Q$34,MC_Paths_Base!R159+'Monte Carlo'!$R$34,MC_Paths_Base!S159+'Monte Carlo'!$S$34,MC_Paths_Base!T159+'Monte Carlo'!$T$34,MC_Paths_Base!U159+'Monte Carlo'!$U$34,MC_Paths_Base!V159+'Monte Carlo'!$V$34,MC_Paths_Base!W159+'Monte Carlo'!$W$34,MC_Paths_Base!X159+'Monte Carlo'!$X$34,MC_Paths_Base!Y159+'Monte Carlo'!$Y$34,MC_Paths_Base!Z159+'Monte Carlo'!$Z$34,MC_Paths_Base!AA159+'Monte Carlo'!$AA$34,MC_Paths_Base!AB159+'Monte Carlo'!$AB$34,MC_Paths_Base!AC159+'Monte Carlo'!$AC$34,MC_Paths_Base!AD159+'Monte Carlo'!$AD$34,MC_Paths_Base!AE159+'Monte Carlo'!$AE$34,MC_Paths_Base!AF159+'Monte Carlo'!$AF$34)</x:f>
        <x:v>705262.567975698</x:v>
      </x:c>
      <x:c r="AM159" t="n">
        <x:f>MIN(MC_Paths_Base!B159+'Monte Carlo'!$B$35,MC_Paths_Base!C159+'Monte Carlo'!$C$35,MC_Paths_Base!D159+'Monte Carlo'!$D$35,MC_Paths_Base!E159+'Monte Carlo'!$E$35,MC_Paths_Base!F159+'Monte Carlo'!$F$35,MC_Paths_Base!G159+'Monte Carlo'!$G$35,MC_Paths_Base!H159+'Monte Carlo'!$H$35,MC_Paths_Base!I159+'Monte Carlo'!$I$35,MC_Paths_Base!J159+'Monte Carlo'!$J$35,MC_Paths_Base!K159+'Monte Carlo'!$K$35,MC_Paths_Base!L159+'Monte Carlo'!$L$35,MC_Paths_Base!M159+'Monte Carlo'!$M$35,MC_Paths_Base!N159+'Monte Carlo'!$N$35,MC_Paths_Base!O159+'Monte Carlo'!$O$35,MC_Paths_Base!P159+'Monte Carlo'!$P$35,MC_Paths_Base!Q159+'Monte Carlo'!$Q$35,MC_Paths_Base!R159+'Monte Carlo'!$R$35,MC_Paths_Base!S159+'Monte Carlo'!$S$35,MC_Paths_Base!T159+'Monte Carlo'!$T$35,MC_Paths_Base!U159+'Monte Carlo'!$U$35,MC_Paths_Base!V159+'Monte Carlo'!$V$35,MC_Paths_Base!W159+'Monte Carlo'!$W$35,MC_Paths_Base!X159+'Monte Carlo'!$X$35,MC_Paths_Base!Y159+'Monte Carlo'!$Y$35,MC_Paths_Base!Z159+'Monte Carlo'!$Z$35,MC_Paths_Base!AA159+'Monte Carlo'!$AA$35,MC_Paths_Base!AB159+'Monte Carlo'!$AB$35,MC_Paths_Base!AC159+'Monte Carlo'!$AC$35,MC_Paths_Base!AD159+'Monte Carlo'!$AD$35,MC_Paths_Base!AE159+'Monte Carlo'!$AE$35,MC_Paths_Base!AF159+'Monte Carlo'!$AF$35)</x:f>
        <x:v>635678.0964283904</x:v>
      </x:c>
    </x:row>
    <x:row r="160">
      <x:c r="A160" t="s">
        <x:v>982</x:v>
      </x:c>
      <x:c r="B160" t="s">
        <x:v>134</x:v>
      </x:c>
      <x:c r="C160" s="50" t="n">
        <x:f>Calculations!G$69</x:f>
        <x:v>-150.65105724023306</x:v>
      </x:c>
      <x:c r="D160" s="50" t="n">
        <x:f>Calculations!H$69</x:f>
        <x:v>14080.38861116092</x:v>
      </x:c>
      <x:c r="E160" s="50" t="n">
        <x:f>Calculations!I$69</x:f>
        <x:v>15999.218211160918</x:v>
      </x:c>
      <x:c r="F160" s="50" t="n">
        <x:f>Calculations!J$69</x:f>
        <x:v>-6833.152040039069</x:v>
      </x:c>
      <x:c r="G160" s="50" t="n">
        <x:f>Calculations!K$69</x:f>
        <x:v>-5509.924517072646</x:v>
      </x:c>
      <x:c r="H160" s="50" t="n">
        <x:f>Calculations!L$69</x:f>
        <x:v>-4154.917163083181</x:v>
      </x:c>
      <x:c r="I160" s="50" t="n">
        <x:f>Calculations!M$69</x:f>
        <x:v>-2767.420936248931</x:v>
      </x:c>
      <x:c r="J160" s="50" t="n">
        <x:f>Calculations!N$69</x:f>
        <x:v>-1346.713272470599</x:v>
      </x:c>
      <x:c r="K160" s="50" t="n">
        <x:f>Calculations!O$69</x:f>
        <x:v>107.94206704129829</x:v>
      </x:c>
      <x:c r="L160" s="50" t="n">
        <x:f>Calculations!P$69</x:f>
        <x:v>1597.2951442104568</x:v>
      </x:c>
      <x:c r="M160" s="50" t="n">
        <x:f>Calculations!Q$69</x:f>
        <x:v>3122.1099881510054</x:v>
      </x:c>
      <x:c r="N160" s="50" t="n">
        <x:f>Calculations!R$69</x:f>
        <x:v>4683.164734398921</x:v>
      </x:c>
      <x:c r="O160" s="50" t="n">
        <x:f>Calculations!S$69</x:f>
        <x:v>6281.251758852919</x:v>
      </x:c>
      <x:c r="P160" s="50" t="n">
        <x:f>Calculations!T$69</x:f>
        <x:v>7917.177805937452</x:v>
      </x:c>
      <x:c r="Q160" s="50" t="n">
        <x:f>Calculations!U$69</x:f>
        <x:v>9591.764110470514</x:v>
      </x:c>
      <x:c r="R160" s="50" t="n">
        <x:f>Calculations!V$69</x:f>
        <x:v>11305.846512695312</x:v>
      </x:c>
      <x:c r="S160" s="50" t="n">
        <x:f>Calculations!W$69</x:f>
        <x:v>13060.275565900087</x:v>
      </x:c>
      <x:c r="T160" s="50" t="n">
        <x:f>Calculations!X$69</x:f>
        <x:v>14855.916636026759</x:v>
      </x:c>
      <x:c r="U160" s="50" t="n">
        <x:f>Calculations!Y$69</x:f>
        <x:v>16693.64999263082</x:v>
      </x:c>
      <x:c r="V160" s="50" t="n">
        <x:f>Calculations!Z$69</x:f>
        <x:v>18574.37089052724</x:v>
      </x:c>
      <x:c r="W160" s="50" t="n">
        <x:f>Calculations!AA$69</x:f>
        <x:v>20498.98964141755</x:v>
      </x:c>
      <x:c r="X160" s="50" t="n">
        <x:f>Calculations!AB$69</x:f>
        <x:v>22468.431674760188</x:v>
      </x:c>
      <x:c r="Y160" s="50" t="n">
        <x:f>Calculations!AC$69</x:f>
        <x:v>24483.63758710714</x:v>
      </x:c>
      <x:c r="Z160" s="50" t="n">
        <x:f>Calculations!AD$69</x:f>
        <x:v>26545.563179090186</x:v>
      </x:c>
      <x:c r="AA160" s="50" t="n">
        <x:f>Calculations!AE$69</x:f>
        <x:v>28655.179479197428</x:v>
      </x:c>
      <x:c r="AB160" s="50" t="n">
        <x:f>Calculations!AF$69</x:f>
        <x:v>30813.47275344018</x:v>
      </x:c>
      <x:c r="AC160" s="50" t="n">
        <x:f>Calculations!AG$69</x:f>
        <x:v>33021.44449996069</x:v>
      </x:c>
      <x:c r="AD160" s="50" t="n">
        <x:f>Calculations!AH$69</x:f>
        <x:v>35280.111427588796</x:v>
      </x:c>
      <x:c r="AE160" s="50" t="n">
        <x:f>Calculations!AI$69</x:f>
        <x:v>37590.50541730132</x:v>
      </x:c>
      <x:c r="AF160" s="50" t="n">
        <x:f>Calculations!AJ$69</x:f>
        <x:v>39953.673465488886</x:v>
      </x:c>
      <x:c r="AG160" s="50" t="n">
        <x:f>Calculations!AK$69</x:f>
        <x:v>42370.677607881255</x:v>
      </x:c>
      <x:c r="AJ160" t="n">
        <x:f>MIN(MC_Paths_Base!B160:AF160)</x:f>
        <x:v>966995.7029126604</x:v>
      </x:c>
      <x:c r="AK160" t="n">
        <x:f>MIN(MC_Paths_Base!B160+'Monte Carlo'!$B$32,MC_Paths_Base!C160+'Monte Carlo'!$C$32,MC_Paths_Base!D160+'Monte Carlo'!$D$32,MC_Paths_Base!E160+'Monte Carlo'!$E$32,MC_Paths_Base!F160+'Monte Carlo'!$F$32,MC_Paths_Base!G160+'Monte Carlo'!$G$32,MC_Paths_Base!H160+'Monte Carlo'!$H$32,MC_Paths_Base!I160+'Monte Carlo'!$I$32,MC_Paths_Base!J160+'Monte Carlo'!$J$32,MC_Paths_Base!K160+'Monte Carlo'!$K$32,MC_Paths_Base!L160+'Monte Carlo'!$L$32,MC_Paths_Base!M160+'Monte Carlo'!$M$32,MC_Paths_Base!N160+'Monte Carlo'!$N$32,MC_Paths_Base!O160+'Monte Carlo'!$O$32,MC_Paths_Base!P160+'Monte Carlo'!$P$32,MC_Paths_Base!Q160+'Monte Carlo'!$Q$32,MC_Paths_Base!R160+'Monte Carlo'!$R$32,MC_Paths_Base!S160+'Monte Carlo'!$S$32,MC_Paths_Base!T160+'Monte Carlo'!$T$32,MC_Paths_Base!U160+'Monte Carlo'!$U$32,MC_Paths_Base!V160+'Monte Carlo'!$V$32,MC_Paths_Base!W160+'Monte Carlo'!$W$32,MC_Paths_Base!X160+'Monte Carlo'!$X$32,MC_Paths_Base!Y160+'Monte Carlo'!$Y$32,MC_Paths_Base!Z160+'Monte Carlo'!$Z$32,MC_Paths_Base!AA160+'Monte Carlo'!$AA$32,MC_Paths_Base!AB160+'Monte Carlo'!$AB$32,MC_Paths_Base!AC160+'Monte Carlo'!$AC$32,MC_Paths_Base!AD160+'Monte Carlo'!$AD$32,MC_Paths_Base!AE160+'Monte Carlo'!$AE$32,MC_Paths_Base!AF160+'Monte Carlo'!$AF$32)</x:f>
        <x:v>762665.8164859918</x:v>
      </x:c>
      <x:c r="AL160" t="n">
        <x:f>MIN(MC_Paths_Base!B160+'Monte Carlo'!$B$34,MC_Paths_Base!C160+'Monte Carlo'!$C$34,MC_Paths_Base!D160+'Monte Carlo'!$D$34,MC_Paths_Base!E160+'Monte Carlo'!$E$34,MC_Paths_Base!F160+'Monte Carlo'!$F$34,MC_Paths_Base!G160+'Monte Carlo'!$G$34,MC_Paths_Base!H160+'Monte Carlo'!$H$34,MC_Paths_Base!I160+'Monte Carlo'!$I$34,MC_Paths_Base!J160+'Monte Carlo'!$J$34,MC_Paths_Base!K160+'Monte Carlo'!$K$34,MC_Paths_Base!L160+'Monte Carlo'!$L$34,MC_Paths_Base!M160+'Monte Carlo'!$M$34,MC_Paths_Base!N160+'Monte Carlo'!$N$34,MC_Paths_Base!O160+'Monte Carlo'!$O$34,MC_Paths_Base!P160+'Monte Carlo'!$P$34,MC_Paths_Base!Q160+'Monte Carlo'!$Q$34,MC_Paths_Base!R160+'Monte Carlo'!$R$34,MC_Paths_Base!S160+'Monte Carlo'!$S$34,MC_Paths_Base!T160+'Monte Carlo'!$T$34,MC_Paths_Base!U160+'Monte Carlo'!$U$34,MC_Paths_Base!V160+'Monte Carlo'!$V$34,MC_Paths_Base!W160+'Monte Carlo'!$W$34,MC_Paths_Base!X160+'Monte Carlo'!$X$34,MC_Paths_Base!Y160+'Monte Carlo'!$Y$34,MC_Paths_Base!Z160+'Monte Carlo'!$Z$34,MC_Paths_Base!AA160+'Monte Carlo'!$AA$34,MC_Paths_Base!AB160+'Monte Carlo'!$AB$34,MC_Paths_Base!AC160+'Monte Carlo'!$AC$34,MC_Paths_Base!AD160+'Monte Carlo'!$AD$34,MC_Paths_Base!AE160+'Monte Carlo'!$AE$34,MC_Paths_Base!AF160+'Monte Carlo'!$AF$34)</x:f>
        <x:v>549994.268699687</x:v>
      </x:c>
      <x:c r="AM160" t="n">
        <x:f>MIN(MC_Paths_Base!B160+'Monte Carlo'!$B$35,MC_Paths_Base!C160+'Monte Carlo'!$C$35,MC_Paths_Base!D160+'Monte Carlo'!$D$35,MC_Paths_Base!E160+'Monte Carlo'!$E$35,MC_Paths_Base!F160+'Monte Carlo'!$F$35,MC_Paths_Base!G160+'Monte Carlo'!$G$35,MC_Paths_Base!H160+'Monte Carlo'!$H$35,MC_Paths_Base!I160+'Monte Carlo'!$I$35,MC_Paths_Base!J160+'Monte Carlo'!$J$35,MC_Paths_Base!K160+'Monte Carlo'!$K$35,MC_Paths_Base!L160+'Monte Carlo'!$L$35,MC_Paths_Base!M160+'Monte Carlo'!$M$35,MC_Paths_Base!N160+'Monte Carlo'!$N$35,MC_Paths_Base!O160+'Monte Carlo'!$O$35,MC_Paths_Base!P160+'Monte Carlo'!$P$35,MC_Paths_Base!Q160+'Monte Carlo'!$Q$35,MC_Paths_Base!R160+'Monte Carlo'!$R$35,MC_Paths_Base!S160+'Monte Carlo'!$S$35,MC_Paths_Base!T160+'Monte Carlo'!$T$35,MC_Paths_Base!U160+'Monte Carlo'!$U$35,MC_Paths_Base!V160+'Monte Carlo'!$V$35,MC_Paths_Base!W160+'Monte Carlo'!$W$35,MC_Paths_Base!X160+'Monte Carlo'!$X$35,MC_Paths_Base!Y160+'Monte Carlo'!$Y$35,MC_Paths_Base!Z160+'Monte Carlo'!$Z$35,MC_Paths_Base!AA160+'Monte Carlo'!$AA$35,MC_Paths_Base!AB160+'Monte Carlo'!$AB$35,MC_Paths_Base!AC160+'Monte Carlo'!$AC$35,MC_Paths_Base!AD160+'Monte Carlo'!$AD$35,MC_Paths_Base!AE160+'Monte Carlo'!$AE$35,MC_Paths_Base!AF160+'Monte Carlo'!$AF$35)</x:f>
        <x:v>426914.38081261714</x:v>
      </x:c>
    </x:row>
    <x:row r="161">
      <x:c r="A161" t="s">
        <x:v>982</x:v>
      </x:c>
      <x:c r="B161" t="s">
        <x:v>140</x:v>
      </x:c>
      <x:c r="C161" s="50" t="n">
        <x:f>Calculations!G$69</x:f>
        <x:v>-150.65105724023306</x:v>
      </x:c>
      <x:c r="D161" s="50" t="n">
        <x:f>Calculations!H$69</x:f>
        <x:v>14080.38861116092</x:v>
      </x:c>
      <x:c r="E161" s="50" t="n">
        <x:f>Calculations!I$69</x:f>
        <x:v>15999.218211160918</x:v>
      </x:c>
      <x:c r="F161" s="50" t="n">
        <x:f>Calculations!J$69</x:f>
        <x:v>-6833.152040039069</x:v>
      </x:c>
      <x:c r="G161" s="50" t="n">
        <x:f>Calculations!K$69</x:f>
        <x:v>-5509.924517072646</x:v>
      </x:c>
      <x:c r="H161" s="50" t="n">
        <x:f>Calculations!L$69</x:f>
        <x:v>-4154.917163083181</x:v>
      </x:c>
      <x:c r="I161" s="50" t="n">
        <x:f>Calculations!M$69</x:f>
        <x:v>-2767.420936248931</x:v>
      </x:c>
      <x:c r="J161" s="50" t="n">
        <x:f>Calculations!N$69</x:f>
        <x:v>-1346.713272470599</x:v>
      </x:c>
      <x:c r="K161" s="50" t="n">
        <x:f>Calculations!O$69</x:f>
        <x:v>107.94206704129829</x:v>
      </x:c>
      <x:c r="L161" s="50" t="n">
        <x:f>Calculations!P$69</x:f>
        <x:v>1597.2951442104568</x:v>
      </x:c>
      <x:c r="M161" s="50" t="n">
        <x:f>Calculations!Q$69</x:f>
        <x:v>3122.1099881510054</x:v>
      </x:c>
      <x:c r="N161" s="50" t="n">
        <x:f>Calculations!R$69</x:f>
        <x:v>4683.164734398921</x:v>
      </x:c>
      <x:c r="O161" s="50" t="n">
        <x:f>Calculations!S$69</x:f>
        <x:v>6281.251758852919</x:v>
      </x:c>
      <x:c r="P161" s="50" t="n">
        <x:f>Calculations!T$69</x:f>
        <x:v>7917.177805937452</x:v>
      </x:c>
      <x:c r="Q161" s="50" t="n">
        <x:f>Calculations!U$69</x:f>
        <x:v>9591.764110470514</x:v>
      </x:c>
      <x:c r="R161" s="50" t="n">
        <x:f>Calculations!V$69</x:f>
        <x:v>11305.846512695312</x:v>
      </x:c>
      <x:c r="S161" s="50" t="n">
        <x:f>Calculations!W$69</x:f>
        <x:v>13060.275565900087</x:v>
      </x:c>
      <x:c r="T161" s="50" t="n">
        <x:f>Calculations!X$69</x:f>
        <x:v>14855.916636026759</x:v>
      </x:c>
      <x:c r="U161" s="50" t="n">
        <x:f>Calculations!Y$69</x:f>
        <x:v>16693.64999263082</x:v>
      </x:c>
      <x:c r="V161" s="50" t="n">
        <x:f>Calculations!Z$69</x:f>
        <x:v>18574.37089052724</x:v>
      </x:c>
      <x:c r="W161" s="50" t="n">
        <x:f>Calculations!AA$69</x:f>
        <x:v>20498.98964141755</x:v>
      </x:c>
      <x:c r="X161" s="50" t="n">
        <x:f>Calculations!AB$69</x:f>
        <x:v>22468.431674760188</x:v>
      </x:c>
      <x:c r="Y161" s="50" t="n">
        <x:f>Calculations!AC$69</x:f>
        <x:v>24483.63758710714</x:v>
      </x:c>
      <x:c r="Z161" s="50" t="n">
        <x:f>Calculations!AD$69</x:f>
        <x:v>26545.563179090186</x:v>
      </x:c>
      <x:c r="AA161" s="50" t="n">
        <x:f>Calculations!AE$69</x:f>
        <x:v>28655.179479197428</x:v>
      </x:c>
      <x:c r="AB161" s="50" t="n">
        <x:f>Calculations!AF$69</x:f>
        <x:v>30813.47275344018</x:v>
      </x:c>
      <x:c r="AC161" s="50" t="n">
        <x:f>Calculations!AG$69</x:f>
        <x:v>33021.44449996069</x:v>
      </x:c>
      <x:c r="AD161" s="50" t="n">
        <x:f>Calculations!AH$69</x:f>
        <x:v>35280.111427588796</x:v>
      </x:c>
      <x:c r="AE161" s="50" t="n">
        <x:f>Calculations!AI$69</x:f>
        <x:v>37590.50541730132</x:v>
      </x:c>
      <x:c r="AF161" s="50" t="n">
        <x:f>Calculations!AJ$69</x:f>
        <x:v>39953.673465488886</x:v>
      </x:c>
      <x:c r="AG161" s="50" t="n">
        <x:f>Calculations!AK$69</x:f>
        <x:v>42370.677607881255</x:v>
      </x:c>
      <x:c r="AJ161" t="n">
        <x:f>MIN(MC_Paths_Base!B161:AF161)</x:f>
        <x:v>1029031.25</x:v>
      </x:c>
      <x:c r="AK161" t="n">
        <x:f>MIN(MC_Paths_Base!B161+'Monte Carlo'!$B$32,MC_Paths_Base!C161+'Monte Carlo'!$C$32,MC_Paths_Base!D161+'Monte Carlo'!$D$32,MC_Paths_Base!E161+'Monte Carlo'!$E$32,MC_Paths_Base!F161+'Monte Carlo'!$F$32,MC_Paths_Base!G161+'Monte Carlo'!$G$32,MC_Paths_Base!H161+'Monte Carlo'!$H$32,MC_Paths_Base!I161+'Monte Carlo'!$I$32,MC_Paths_Base!J161+'Monte Carlo'!$J$32,MC_Paths_Base!K161+'Monte Carlo'!$K$32,MC_Paths_Base!L161+'Monte Carlo'!$L$32,MC_Paths_Base!M161+'Monte Carlo'!$M$32,MC_Paths_Base!N161+'Monte Carlo'!$N$32,MC_Paths_Base!O161+'Monte Carlo'!$O$32,MC_Paths_Base!P161+'Monte Carlo'!$P$32,MC_Paths_Base!Q161+'Monte Carlo'!$Q$32,MC_Paths_Base!R161+'Monte Carlo'!$R$32,MC_Paths_Base!S161+'Monte Carlo'!$S$32,MC_Paths_Base!T161+'Monte Carlo'!$T$32,MC_Paths_Base!U161+'Monte Carlo'!$U$32,MC_Paths_Base!V161+'Monte Carlo'!$V$32,MC_Paths_Base!W161+'Monte Carlo'!$W$32,MC_Paths_Base!X161+'Monte Carlo'!$X$32,MC_Paths_Base!Y161+'Monte Carlo'!$Y$32,MC_Paths_Base!Z161+'Monte Carlo'!$Z$32,MC_Paths_Base!AA161+'Monte Carlo'!$AA$32,MC_Paths_Base!AB161+'Monte Carlo'!$AB$32,MC_Paths_Base!AC161+'Monte Carlo'!$AC$32,MC_Paths_Base!AD161+'Monte Carlo'!$AD$32,MC_Paths_Base!AE161+'Monte Carlo'!$AE$32,MC_Paths_Base!AF161+'Monte Carlo'!$AF$32)</x:f>
        <x:v>911762.090360468</x:v>
      </x:c>
      <x:c r="AL161" t="n">
        <x:f>MIN(MC_Paths_Base!B161+'Monte Carlo'!$B$34,MC_Paths_Base!C161+'Monte Carlo'!$C$34,MC_Paths_Base!D161+'Monte Carlo'!$D$34,MC_Paths_Base!E161+'Monte Carlo'!$E$34,MC_Paths_Base!F161+'Monte Carlo'!$F$34,MC_Paths_Base!G161+'Monte Carlo'!$G$34,MC_Paths_Base!H161+'Monte Carlo'!$H$34,MC_Paths_Base!I161+'Monte Carlo'!$I$34,MC_Paths_Base!J161+'Monte Carlo'!$J$34,MC_Paths_Base!K161+'Monte Carlo'!$K$34,MC_Paths_Base!L161+'Monte Carlo'!$L$34,MC_Paths_Base!M161+'Monte Carlo'!$M$34,MC_Paths_Base!N161+'Monte Carlo'!$N$34,MC_Paths_Base!O161+'Monte Carlo'!$O$34,MC_Paths_Base!P161+'Monte Carlo'!$P$34,MC_Paths_Base!Q161+'Monte Carlo'!$Q$34,MC_Paths_Base!R161+'Monte Carlo'!$R$34,MC_Paths_Base!S161+'Monte Carlo'!$S$34,MC_Paths_Base!T161+'Monte Carlo'!$T$34,MC_Paths_Base!U161+'Monte Carlo'!$U$34,MC_Paths_Base!V161+'Monte Carlo'!$V$34,MC_Paths_Base!W161+'Monte Carlo'!$W$34,MC_Paths_Base!X161+'Monte Carlo'!$X$34,MC_Paths_Base!Y161+'Monte Carlo'!$Y$34,MC_Paths_Base!Z161+'Monte Carlo'!$Z$34,MC_Paths_Base!AA161+'Monte Carlo'!$AA$34,MC_Paths_Base!AB161+'Monte Carlo'!$AB$34,MC_Paths_Base!AC161+'Monte Carlo'!$AC$34,MC_Paths_Base!AD161+'Monte Carlo'!$AD$34,MC_Paths_Base!AE161+'Monte Carlo'!$AE$34,MC_Paths_Base!AF161+'Monte Carlo'!$AF$34)</x:f>
        <x:v>788687.2115823147</x:v>
      </x:c>
      <x:c r="AM161" t="n">
        <x:f>MIN(MC_Paths_Base!B161+'Monte Carlo'!$B$35,MC_Paths_Base!C161+'Monte Carlo'!$C$35,MC_Paths_Base!D161+'Monte Carlo'!$D$35,MC_Paths_Base!E161+'Monte Carlo'!$E$35,MC_Paths_Base!F161+'Monte Carlo'!$F$35,MC_Paths_Base!G161+'Monte Carlo'!$G$35,MC_Paths_Base!H161+'Monte Carlo'!$H$35,MC_Paths_Base!I161+'Monte Carlo'!$I$35,MC_Paths_Base!J161+'Monte Carlo'!$J$35,MC_Paths_Base!K161+'Monte Carlo'!$K$35,MC_Paths_Base!L161+'Monte Carlo'!$L$35,MC_Paths_Base!M161+'Monte Carlo'!$M$35,MC_Paths_Base!N161+'Monte Carlo'!$N$35,MC_Paths_Base!O161+'Monte Carlo'!$O$35,MC_Paths_Base!P161+'Monte Carlo'!$P$35,MC_Paths_Base!Q161+'Monte Carlo'!$Q$35,MC_Paths_Base!R161+'Monte Carlo'!$R$35,MC_Paths_Base!S161+'Monte Carlo'!$S$35,MC_Paths_Base!T161+'Monte Carlo'!$T$35,MC_Paths_Base!U161+'Monte Carlo'!$U$35,MC_Paths_Base!V161+'Monte Carlo'!$V$35,MC_Paths_Base!W161+'Monte Carlo'!$W$35,MC_Paths_Base!X161+'Monte Carlo'!$X$35,MC_Paths_Base!Y161+'Monte Carlo'!$Y$35,MC_Paths_Base!Z161+'Monte Carlo'!$Z$35,MC_Paths_Base!AA161+'Monte Carlo'!$AA$35,MC_Paths_Base!AB161+'Monte Carlo'!$AB$35,MC_Paths_Base!AC161+'Monte Carlo'!$AC$35,MC_Paths_Base!AD161+'Monte Carlo'!$AD$35,MC_Paths_Base!AE161+'Monte Carlo'!$AE$35,MC_Paths_Base!AF161+'Monte Carlo'!$AF$35)</x:f>
        <x:v>650774.746610468</x:v>
      </x:c>
    </x:row>
    <x:row r="162">
      <x:c r="A162" t="s">
        <x:v>982</x:v>
      </x:c>
      <x:c r="B162" t="s">
        <x:v>146</x:v>
      </x:c>
      <x:c r="C162" s="50" t="n">
        <x:f>Calculations!G$69</x:f>
        <x:v>-150.65105724023306</x:v>
      </x:c>
      <x:c r="D162" s="50" t="n">
        <x:f>Calculations!H$69</x:f>
        <x:v>14080.38861116092</x:v>
      </x:c>
      <x:c r="E162" s="50" t="n">
        <x:f>Calculations!I$69</x:f>
        <x:v>15999.218211160918</x:v>
      </x:c>
      <x:c r="F162" s="50" t="n">
        <x:f>Calculations!J$69</x:f>
        <x:v>-6833.152040039069</x:v>
      </x:c>
      <x:c r="G162" s="50" t="n">
        <x:f>Calculations!K$69</x:f>
        <x:v>-5509.924517072646</x:v>
      </x:c>
      <x:c r="H162" s="50" t="n">
        <x:f>Calculations!L$69</x:f>
        <x:v>-4154.917163083181</x:v>
      </x:c>
      <x:c r="I162" s="50" t="n">
        <x:f>Calculations!M$69</x:f>
        <x:v>-2767.420936248931</x:v>
      </x:c>
      <x:c r="J162" s="50" t="n">
        <x:f>Calculations!N$69</x:f>
        <x:v>-1346.713272470599</x:v>
      </x:c>
      <x:c r="K162" s="50" t="n">
        <x:f>Calculations!O$69</x:f>
        <x:v>107.94206704129829</x:v>
      </x:c>
      <x:c r="L162" s="50" t="n">
        <x:f>Calculations!P$69</x:f>
        <x:v>1597.2951442104568</x:v>
      </x:c>
      <x:c r="M162" s="50" t="n">
        <x:f>Calculations!Q$69</x:f>
        <x:v>3122.1099881510054</x:v>
      </x:c>
      <x:c r="N162" s="50" t="n">
        <x:f>Calculations!R$69</x:f>
        <x:v>4683.164734398921</x:v>
      </x:c>
      <x:c r="O162" s="50" t="n">
        <x:f>Calculations!S$69</x:f>
        <x:v>6281.251758852919</x:v>
      </x:c>
      <x:c r="P162" s="50" t="n">
        <x:f>Calculations!T$69</x:f>
        <x:v>7917.177805937452</x:v>
      </x:c>
      <x:c r="Q162" s="50" t="n">
        <x:f>Calculations!U$69</x:f>
        <x:v>9591.764110470514</x:v>
      </x:c>
      <x:c r="R162" s="50" t="n">
        <x:f>Calculations!V$69</x:f>
        <x:v>11305.846512695312</x:v>
      </x:c>
      <x:c r="S162" s="50" t="n">
        <x:f>Calculations!W$69</x:f>
        <x:v>13060.275565900087</x:v>
      </x:c>
      <x:c r="T162" s="50" t="n">
        <x:f>Calculations!X$69</x:f>
        <x:v>14855.916636026759</x:v>
      </x:c>
      <x:c r="U162" s="50" t="n">
        <x:f>Calculations!Y$69</x:f>
        <x:v>16693.64999263082</x:v>
      </x:c>
      <x:c r="V162" s="50" t="n">
        <x:f>Calculations!Z$69</x:f>
        <x:v>18574.37089052724</x:v>
      </x:c>
      <x:c r="W162" s="50" t="n">
        <x:f>Calculations!AA$69</x:f>
        <x:v>20498.98964141755</x:v>
      </x:c>
      <x:c r="X162" s="50" t="n">
        <x:f>Calculations!AB$69</x:f>
        <x:v>22468.431674760188</x:v>
      </x:c>
      <x:c r="Y162" s="50" t="n">
        <x:f>Calculations!AC$69</x:f>
        <x:v>24483.63758710714</x:v>
      </x:c>
      <x:c r="Z162" s="50" t="n">
        <x:f>Calculations!AD$69</x:f>
        <x:v>26545.563179090186</x:v>
      </x:c>
      <x:c r="AA162" s="50" t="n">
        <x:f>Calculations!AE$69</x:f>
        <x:v>28655.179479197428</x:v>
      </x:c>
      <x:c r="AB162" s="50" t="n">
        <x:f>Calculations!AF$69</x:f>
        <x:v>30813.47275344018</x:v>
      </x:c>
      <x:c r="AC162" s="50" t="n">
        <x:f>Calculations!AG$69</x:f>
        <x:v>33021.44449996069</x:v>
      </x:c>
      <x:c r="AD162" s="50" t="n">
        <x:f>Calculations!AH$69</x:f>
        <x:v>35280.111427588796</x:v>
      </x:c>
      <x:c r="AE162" s="50" t="n">
        <x:f>Calculations!AI$69</x:f>
        <x:v>37590.50541730132</x:v>
      </x:c>
      <x:c r="AF162" s="50" t="n">
        <x:f>Calculations!AJ$69</x:f>
        <x:v>39953.673465488886</x:v>
      </x:c>
      <x:c r="AG162" s="50" t="n">
        <x:f>Calculations!AK$69</x:f>
        <x:v>42370.677607881255</x:v>
      </x:c>
      <x:c r="AJ162" t="n">
        <x:f>MIN(MC_Paths_Base!B162:AF162)</x:f>
        <x:v>1029031.25</x:v>
      </x:c>
      <x:c r="AK162" t="n">
        <x:f>MIN(MC_Paths_Base!B162+'Monte Carlo'!$B$32,MC_Paths_Base!C162+'Monte Carlo'!$C$32,MC_Paths_Base!D162+'Monte Carlo'!$D$32,MC_Paths_Base!E162+'Monte Carlo'!$E$32,MC_Paths_Base!F162+'Monte Carlo'!$F$32,MC_Paths_Base!G162+'Monte Carlo'!$G$32,MC_Paths_Base!H162+'Monte Carlo'!$H$32,MC_Paths_Base!I162+'Monte Carlo'!$I$32,MC_Paths_Base!J162+'Monte Carlo'!$J$32,MC_Paths_Base!K162+'Monte Carlo'!$K$32,MC_Paths_Base!L162+'Monte Carlo'!$L$32,MC_Paths_Base!M162+'Monte Carlo'!$M$32,MC_Paths_Base!N162+'Monte Carlo'!$N$32,MC_Paths_Base!O162+'Monte Carlo'!$O$32,MC_Paths_Base!P162+'Monte Carlo'!$P$32,MC_Paths_Base!Q162+'Monte Carlo'!$Q$32,MC_Paths_Base!R162+'Monte Carlo'!$R$32,MC_Paths_Base!S162+'Monte Carlo'!$S$32,MC_Paths_Base!T162+'Monte Carlo'!$T$32,MC_Paths_Base!U162+'Monte Carlo'!$U$32,MC_Paths_Base!V162+'Monte Carlo'!$V$32,MC_Paths_Base!W162+'Monte Carlo'!$W$32,MC_Paths_Base!X162+'Monte Carlo'!$X$32,MC_Paths_Base!Y162+'Monte Carlo'!$Y$32,MC_Paths_Base!Z162+'Monte Carlo'!$Z$32,MC_Paths_Base!AA162+'Monte Carlo'!$AA$32,MC_Paths_Base!AB162+'Monte Carlo'!$AB$32,MC_Paths_Base!AC162+'Monte Carlo'!$AC$32,MC_Paths_Base!AD162+'Monte Carlo'!$AD$32,MC_Paths_Base!AE162+'Monte Carlo'!$AE$32,MC_Paths_Base!AF162+'Monte Carlo'!$AF$32)</x:f>
        <x:v>957664.6558652169</x:v>
      </x:c>
      <x:c r="AL162" t="n">
        <x:f>MIN(MC_Paths_Base!B162+'Monte Carlo'!$B$34,MC_Paths_Base!C162+'Monte Carlo'!$C$34,MC_Paths_Base!D162+'Monte Carlo'!$D$34,MC_Paths_Base!E162+'Monte Carlo'!$E$34,MC_Paths_Base!F162+'Monte Carlo'!$F$34,MC_Paths_Base!G162+'Monte Carlo'!$G$34,MC_Paths_Base!H162+'Monte Carlo'!$H$34,MC_Paths_Base!I162+'Monte Carlo'!$I$34,MC_Paths_Base!J162+'Monte Carlo'!$J$34,MC_Paths_Base!K162+'Monte Carlo'!$K$34,MC_Paths_Base!L162+'Monte Carlo'!$L$34,MC_Paths_Base!M162+'Monte Carlo'!$M$34,MC_Paths_Base!N162+'Monte Carlo'!$N$34,MC_Paths_Base!O162+'Monte Carlo'!$O$34,MC_Paths_Base!P162+'Monte Carlo'!$P$34,MC_Paths_Base!Q162+'Monte Carlo'!$Q$34,MC_Paths_Base!R162+'Monte Carlo'!$R$34,MC_Paths_Base!S162+'Monte Carlo'!$S$34,MC_Paths_Base!T162+'Monte Carlo'!$T$34,MC_Paths_Base!U162+'Monte Carlo'!$U$34,MC_Paths_Base!V162+'Monte Carlo'!$V$34,MC_Paths_Base!W162+'Monte Carlo'!$W$34,MC_Paths_Base!X162+'Monte Carlo'!$X$34,MC_Paths_Base!Y162+'Monte Carlo'!$Y$34,MC_Paths_Base!Z162+'Monte Carlo'!$Z$34,MC_Paths_Base!AA162+'Monte Carlo'!$AA$34,MC_Paths_Base!AB162+'Monte Carlo'!$AB$34,MC_Paths_Base!AC162+'Monte Carlo'!$AC$34,MC_Paths_Base!AD162+'Monte Carlo'!$AD$34,MC_Paths_Base!AE162+'Monte Carlo'!$AE$34,MC_Paths_Base!AF162+'Monte Carlo'!$AF$34)</x:f>
        <x:v>266269.37978177844</x:v>
      </x:c>
      <x:c r="AM162" t="n">
        <x:f>MIN(MC_Paths_Base!B162+'Monte Carlo'!$B$35,MC_Paths_Base!C162+'Monte Carlo'!$C$35,MC_Paths_Base!D162+'Monte Carlo'!$D$35,MC_Paths_Base!E162+'Monte Carlo'!$E$35,MC_Paths_Base!F162+'Monte Carlo'!$F$35,MC_Paths_Base!G162+'Monte Carlo'!$G$35,MC_Paths_Base!H162+'Monte Carlo'!$H$35,MC_Paths_Base!I162+'Monte Carlo'!$I$35,MC_Paths_Base!J162+'Monte Carlo'!$J$35,MC_Paths_Base!K162+'Monte Carlo'!$K$35,MC_Paths_Base!L162+'Monte Carlo'!$L$35,MC_Paths_Base!M162+'Monte Carlo'!$M$35,MC_Paths_Base!N162+'Monte Carlo'!$N$35,MC_Paths_Base!O162+'Monte Carlo'!$O$35,MC_Paths_Base!P162+'Monte Carlo'!$P$35,MC_Paths_Base!Q162+'Monte Carlo'!$Q$35,MC_Paths_Base!R162+'Monte Carlo'!$R$35,MC_Paths_Base!S162+'Monte Carlo'!$S$35,MC_Paths_Base!T162+'Monte Carlo'!$T$35,MC_Paths_Base!U162+'Monte Carlo'!$U$35,MC_Paths_Base!V162+'Monte Carlo'!$V$35,MC_Paths_Base!W162+'Monte Carlo'!$W$35,MC_Paths_Base!X162+'Monte Carlo'!$X$35,MC_Paths_Base!Y162+'Monte Carlo'!$Y$35,MC_Paths_Base!Z162+'Monte Carlo'!$Z$35,MC_Paths_Base!AA162+'Monte Carlo'!$AA$35,MC_Paths_Base!AB162+'Monte Carlo'!$AB$35,MC_Paths_Base!AC162+'Monte Carlo'!$AC$35,MC_Paths_Base!AD162+'Monte Carlo'!$AD$35,MC_Paths_Base!AE162+'Monte Carlo'!$AE$35,MC_Paths_Base!AF162+'Monte Carlo'!$AF$35)</x:f>
        <x:v>248615.21280507464</x:v>
      </x:c>
    </x:row>
    <x:row r="163">
      <x:c r="A163" t="s">
        <x:v>982</x:v>
      </x:c>
      <x:c r="B163" t="s">
        <x:v>148</x:v>
      </x:c>
      <x:c r="C163" s="50" t="n">
        <x:f>Calculations!G$69</x:f>
        <x:v>-150.65105724023306</x:v>
      </x:c>
      <x:c r="D163" s="50" t="n">
        <x:f>Calculations!H$69</x:f>
        <x:v>14080.38861116092</x:v>
      </x:c>
      <x:c r="E163" s="50" t="n">
        <x:f>Calculations!I$69</x:f>
        <x:v>15999.218211160918</x:v>
      </x:c>
      <x:c r="F163" s="50" t="n">
        <x:f>Calculations!J$69</x:f>
        <x:v>-6833.152040039069</x:v>
      </x:c>
      <x:c r="G163" s="50" t="n">
        <x:f>Calculations!K$69</x:f>
        <x:v>-5509.924517072646</x:v>
      </x:c>
      <x:c r="H163" s="50" t="n">
        <x:f>Calculations!L$69</x:f>
        <x:v>-4154.917163083181</x:v>
      </x:c>
      <x:c r="I163" s="50" t="n">
        <x:f>Calculations!M$69</x:f>
        <x:v>-2767.420936248931</x:v>
      </x:c>
      <x:c r="J163" s="50" t="n">
        <x:f>Calculations!N$69</x:f>
        <x:v>-1346.713272470599</x:v>
      </x:c>
      <x:c r="K163" s="50" t="n">
        <x:f>Calculations!O$69</x:f>
        <x:v>107.94206704129829</x:v>
      </x:c>
      <x:c r="L163" s="50" t="n">
        <x:f>Calculations!P$69</x:f>
        <x:v>1597.2951442104568</x:v>
      </x:c>
      <x:c r="M163" s="50" t="n">
        <x:f>Calculations!Q$69</x:f>
        <x:v>3122.1099881510054</x:v>
      </x:c>
      <x:c r="N163" s="50" t="n">
        <x:f>Calculations!R$69</x:f>
        <x:v>4683.164734398921</x:v>
      </x:c>
      <x:c r="O163" s="50" t="n">
        <x:f>Calculations!S$69</x:f>
        <x:v>6281.251758852919</x:v>
      </x:c>
      <x:c r="P163" s="50" t="n">
        <x:f>Calculations!T$69</x:f>
        <x:v>7917.177805937452</x:v>
      </x:c>
      <x:c r="Q163" s="50" t="n">
        <x:f>Calculations!U$69</x:f>
        <x:v>9591.764110470514</x:v>
      </x:c>
      <x:c r="R163" s="50" t="n">
        <x:f>Calculations!V$69</x:f>
        <x:v>11305.846512695312</x:v>
      </x:c>
      <x:c r="S163" s="50" t="n">
        <x:f>Calculations!W$69</x:f>
        <x:v>13060.275565900087</x:v>
      </x:c>
      <x:c r="T163" s="50" t="n">
        <x:f>Calculations!X$69</x:f>
        <x:v>14855.916636026759</x:v>
      </x:c>
      <x:c r="U163" s="50" t="n">
        <x:f>Calculations!Y$69</x:f>
        <x:v>16693.64999263082</x:v>
      </x:c>
      <x:c r="V163" s="50" t="n">
        <x:f>Calculations!Z$69</x:f>
        <x:v>18574.37089052724</x:v>
      </x:c>
      <x:c r="W163" s="50" t="n">
        <x:f>Calculations!AA$69</x:f>
        <x:v>20498.98964141755</x:v>
      </x:c>
      <x:c r="X163" s="50" t="n">
        <x:f>Calculations!AB$69</x:f>
        <x:v>22468.431674760188</x:v>
      </x:c>
      <x:c r="Y163" s="50" t="n">
        <x:f>Calculations!AC$69</x:f>
        <x:v>24483.63758710714</x:v>
      </x:c>
      <x:c r="Z163" s="50" t="n">
        <x:f>Calculations!AD$69</x:f>
        <x:v>26545.563179090186</x:v>
      </x:c>
      <x:c r="AA163" s="50" t="n">
        <x:f>Calculations!AE$69</x:f>
        <x:v>28655.179479197428</x:v>
      </x:c>
      <x:c r="AB163" s="50" t="n">
        <x:f>Calculations!AF$69</x:f>
        <x:v>30813.47275344018</x:v>
      </x:c>
      <x:c r="AC163" s="50" t="n">
        <x:f>Calculations!AG$69</x:f>
        <x:v>33021.44449996069</x:v>
      </x:c>
      <x:c r="AD163" s="50" t="n">
        <x:f>Calculations!AH$69</x:f>
        <x:v>35280.111427588796</x:v>
      </x:c>
      <x:c r="AE163" s="50" t="n">
        <x:f>Calculations!AI$69</x:f>
        <x:v>37590.50541730132</x:v>
      </x:c>
      <x:c r="AF163" s="50" t="n">
        <x:f>Calculations!AJ$69</x:f>
        <x:v>39953.673465488886</x:v>
      </x:c>
      <x:c r="AG163" s="50" t="n">
        <x:f>Calculations!AK$69</x:f>
        <x:v>42370.677607881255</x:v>
      </x:c>
      <x:c r="AJ163" t="n">
        <x:f>MIN(MC_Paths_Base!B163:AF163)</x:f>
        <x:v>1029031.25</x:v>
      </x:c>
      <x:c r="AK163" t="n">
        <x:f>MIN(MC_Paths_Base!B163+'Monte Carlo'!$B$32,MC_Paths_Base!C163+'Monte Carlo'!$C$32,MC_Paths_Base!D163+'Monte Carlo'!$D$32,MC_Paths_Base!E163+'Monte Carlo'!$E$32,MC_Paths_Base!F163+'Monte Carlo'!$F$32,MC_Paths_Base!G163+'Monte Carlo'!$G$32,MC_Paths_Base!H163+'Monte Carlo'!$H$32,MC_Paths_Base!I163+'Monte Carlo'!$I$32,MC_Paths_Base!J163+'Monte Carlo'!$J$32,MC_Paths_Base!K163+'Monte Carlo'!$K$32,MC_Paths_Base!L163+'Monte Carlo'!$L$32,MC_Paths_Base!M163+'Monte Carlo'!$M$32,MC_Paths_Base!N163+'Monte Carlo'!$N$32,MC_Paths_Base!O163+'Monte Carlo'!$O$32,MC_Paths_Base!P163+'Monte Carlo'!$P$32,MC_Paths_Base!Q163+'Monte Carlo'!$Q$32,MC_Paths_Base!R163+'Monte Carlo'!$R$32,MC_Paths_Base!S163+'Monte Carlo'!$S$32,MC_Paths_Base!T163+'Monte Carlo'!$T$32,MC_Paths_Base!U163+'Monte Carlo'!$U$32,MC_Paths_Base!V163+'Monte Carlo'!$V$32,MC_Paths_Base!W163+'Monte Carlo'!$W$32,MC_Paths_Base!X163+'Monte Carlo'!$X$32,MC_Paths_Base!Y163+'Monte Carlo'!$Y$32,MC_Paths_Base!Z163+'Monte Carlo'!$Z$32,MC_Paths_Base!AA163+'Monte Carlo'!$AA$32,MC_Paths_Base!AB163+'Monte Carlo'!$AB$32,MC_Paths_Base!AC163+'Monte Carlo'!$AC$32,MC_Paths_Base!AD163+'Monte Carlo'!$AD$32,MC_Paths_Base!AE163+'Monte Carlo'!$AE$32,MC_Paths_Base!AF163+'Monte Carlo'!$AF$32)</x:f>
        <x:v>1029031.25</x:v>
      </x:c>
      <x:c r="AL163" t="n">
        <x:f>MIN(MC_Paths_Base!B163+'Monte Carlo'!$B$34,MC_Paths_Base!C163+'Monte Carlo'!$C$34,MC_Paths_Base!D163+'Monte Carlo'!$D$34,MC_Paths_Base!E163+'Monte Carlo'!$E$34,MC_Paths_Base!F163+'Monte Carlo'!$F$34,MC_Paths_Base!G163+'Monte Carlo'!$G$34,MC_Paths_Base!H163+'Monte Carlo'!$H$34,MC_Paths_Base!I163+'Monte Carlo'!$I$34,MC_Paths_Base!J163+'Monte Carlo'!$J$34,MC_Paths_Base!K163+'Monte Carlo'!$K$34,MC_Paths_Base!L163+'Monte Carlo'!$L$34,MC_Paths_Base!M163+'Monte Carlo'!$M$34,MC_Paths_Base!N163+'Monte Carlo'!$N$34,MC_Paths_Base!O163+'Monte Carlo'!$O$34,MC_Paths_Base!P163+'Monte Carlo'!$P$34,MC_Paths_Base!Q163+'Monte Carlo'!$Q$34,MC_Paths_Base!R163+'Monte Carlo'!$R$34,MC_Paths_Base!S163+'Monte Carlo'!$S$34,MC_Paths_Base!T163+'Monte Carlo'!$T$34,MC_Paths_Base!U163+'Monte Carlo'!$U$34,MC_Paths_Base!V163+'Monte Carlo'!$V$34,MC_Paths_Base!W163+'Monte Carlo'!$W$34,MC_Paths_Base!X163+'Monte Carlo'!$X$34,MC_Paths_Base!Y163+'Monte Carlo'!$Y$34,MC_Paths_Base!Z163+'Monte Carlo'!$Z$34,MC_Paths_Base!AA163+'Monte Carlo'!$AA$34,MC_Paths_Base!AB163+'Monte Carlo'!$AB$34,MC_Paths_Base!AC163+'Monte Carlo'!$AC$34,MC_Paths_Base!AD163+'Monte Carlo'!$AD$34,MC_Paths_Base!AE163+'Monte Carlo'!$AE$34,MC_Paths_Base!AF163+'Monte Carlo'!$AF$34)</x:f>
        <x:v>958333.8390604967</x:v>
      </x:c>
      <x:c r="AM163" t="n">
        <x:f>MIN(MC_Paths_Base!B163+'Monte Carlo'!$B$35,MC_Paths_Base!C163+'Monte Carlo'!$C$35,MC_Paths_Base!D163+'Monte Carlo'!$D$35,MC_Paths_Base!E163+'Monte Carlo'!$E$35,MC_Paths_Base!F163+'Monte Carlo'!$F$35,MC_Paths_Base!G163+'Monte Carlo'!$G$35,MC_Paths_Base!H163+'Monte Carlo'!$H$35,MC_Paths_Base!I163+'Monte Carlo'!$I$35,MC_Paths_Base!J163+'Monte Carlo'!$J$35,MC_Paths_Base!K163+'Monte Carlo'!$K$35,MC_Paths_Base!L163+'Monte Carlo'!$L$35,MC_Paths_Base!M163+'Monte Carlo'!$M$35,MC_Paths_Base!N163+'Monte Carlo'!$N$35,MC_Paths_Base!O163+'Monte Carlo'!$O$35,MC_Paths_Base!P163+'Monte Carlo'!$P$35,MC_Paths_Base!Q163+'Monte Carlo'!$Q$35,MC_Paths_Base!R163+'Monte Carlo'!$R$35,MC_Paths_Base!S163+'Monte Carlo'!$S$35,MC_Paths_Base!T163+'Monte Carlo'!$T$35,MC_Paths_Base!U163+'Monte Carlo'!$U$35,MC_Paths_Base!V163+'Monte Carlo'!$V$35,MC_Paths_Base!W163+'Monte Carlo'!$W$35,MC_Paths_Base!X163+'Monte Carlo'!$X$35,MC_Paths_Base!Y163+'Monte Carlo'!$Y$35,MC_Paths_Base!Z163+'Monte Carlo'!$Z$35,MC_Paths_Base!AA163+'Monte Carlo'!$AA$35,MC_Paths_Base!AB163+'Monte Carlo'!$AB$35,MC_Paths_Base!AC163+'Monte Carlo'!$AC$35,MC_Paths_Base!AD163+'Monte Carlo'!$AD$35,MC_Paths_Base!AE163+'Monte Carlo'!$AE$35,MC_Paths_Base!AF163+'Monte Carlo'!$AF$35)</x:f>
        <x:v>820318.6787288978</x:v>
      </x:c>
    </x:row>
    <x:row r="164">
      <x:c r="A164" t="s">
        <x:v>982</x:v>
      </x:c>
      <x:c r="B164" t="s">
        <x:v>151</x:v>
      </x:c>
      <x:c r="C164" s="50" t="n">
        <x:f>Calculations!G$69</x:f>
        <x:v>-150.65105724023306</x:v>
      </x:c>
      <x:c r="D164" s="50" t="n">
        <x:f>Calculations!H$69</x:f>
        <x:v>14080.38861116092</x:v>
      </x:c>
      <x:c r="E164" s="50" t="n">
        <x:f>Calculations!I$69</x:f>
        <x:v>15999.218211160918</x:v>
      </x:c>
      <x:c r="F164" s="50" t="n">
        <x:f>Calculations!J$69</x:f>
        <x:v>-6833.152040039069</x:v>
      </x:c>
      <x:c r="G164" s="50" t="n">
        <x:f>Calculations!K$69</x:f>
        <x:v>-5509.924517072646</x:v>
      </x:c>
      <x:c r="H164" s="50" t="n">
        <x:f>Calculations!L$69</x:f>
        <x:v>-4154.917163083181</x:v>
      </x:c>
      <x:c r="I164" s="50" t="n">
        <x:f>Calculations!M$69</x:f>
        <x:v>-2767.420936248931</x:v>
      </x:c>
      <x:c r="J164" s="50" t="n">
        <x:f>Calculations!N$69</x:f>
        <x:v>-1346.713272470599</x:v>
      </x:c>
      <x:c r="K164" s="50" t="n">
        <x:f>Calculations!O$69</x:f>
        <x:v>107.94206704129829</x:v>
      </x:c>
      <x:c r="L164" s="50" t="n">
        <x:f>Calculations!P$69</x:f>
        <x:v>1597.2951442104568</x:v>
      </x:c>
      <x:c r="M164" s="50" t="n">
        <x:f>Calculations!Q$69</x:f>
        <x:v>3122.1099881510054</x:v>
      </x:c>
      <x:c r="N164" s="50" t="n">
        <x:f>Calculations!R$69</x:f>
        <x:v>4683.164734398921</x:v>
      </x:c>
      <x:c r="O164" s="50" t="n">
        <x:f>Calculations!S$69</x:f>
        <x:v>6281.251758852919</x:v>
      </x:c>
      <x:c r="P164" s="50" t="n">
        <x:f>Calculations!T$69</x:f>
        <x:v>7917.177805937452</x:v>
      </x:c>
      <x:c r="Q164" s="50" t="n">
        <x:f>Calculations!U$69</x:f>
        <x:v>9591.764110470514</x:v>
      </x:c>
      <x:c r="R164" s="50" t="n">
        <x:f>Calculations!V$69</x:f>
        <x:v>11305.846512695312</x:v>
      </x:c>
      <x:c r="S164" s="50" t="n">
        <x:f>Calculations!W$69</x:f>
        <x:v>13060.275565900087</x:v>
      </x:c>
      <x:c r="T164" s="50" t="n">
        <x:f>Calculations!X$69</x:f>
        <x:v>14855.916636026759</x:v>
      </x:c>
      <x:c r="U164" s="50" t="n">
        <x:f>Calculations!Y$69</x:f>
        <x:v>16693.64999263082</x:v>
      </x:c>
      <x:c r="V164" s="50" t="n">
        <x:f>Calculations!Z$69</x:f>
        <x:v>18574.37089052724</x:v>
      </x:c>
      <x:c r="W164" s="50" t="n">
        <x:f>Calculations!AA$69</x:f>
        <x:v>20498.98964141755</x:v>
      </x:c>
      <x:c r="X164" s="50" t="n">
        <x:f>Calculations!AB$69</x:f>
        <x:v>22468.431674760188</x:v>
      </x:c>
      <x:c r="Y164" s="50" t="n">
        <x:f>Calculations!AC$69</x:f>
        <x:v>24483.63758710714</x:v>
      </x:c>
      <x:c r="Z164" s="50" t="n">
        <x:f>Calculations!AD$69</x:f>
        <x:v>26545.563179090186</x:v>
      </x:c>
      <x:c r="AA164" s="50" t="n">
        <x:f>Calculations!AE$69</x:f>
        <x:v>28655.179479197428</x:v>
      </x:c>
      <x:c r="AB164" s="50" t="n">
        <x:f>Calculations!AF$69</x:f>
        <x:v>30813.47275344018</x:v>
      </x:c>
      <x:c r="AC164" s="50" t="n">
        <x:f>Calculations!AG$69</x:f>
        <x:v>33021.44449996069</x:v>
      </x:c>
      <x:c r="AD164" s="50" t="n">
        <x:f>Calculations!AH$69</x:f>
        <x:v>35280.111427588796</x:v>
      </x:c>
      <x:c r="AE164" s="50" t="n">
        <x:f>Calculations!AI$69</x:f>
        <x:v>37590.50541730132</x:v>
      </x:c>
      <x:c r="AF164" s="50" t="n">
        <x:f>Calculations!AJ$69</x:f>
        <x:v>39953.673465488886</x:v>
      </x:c>
      <x:c r="AG164" s="50" t="n">
        <x:f>Calculations!AK$69</x:f>
        <x:v>42370.677607881255</x:v>
      </x:c>
      <x:c r="AJ164" t="n">
        <x:f>MIN(MC_Paths_Base!B164:AF164)</x:f>
        <x:v>994726.7482429368</x:v>
      </x:c>
      <x:c r="AK164" t="n">
        <x:f>MIN(MC_Paths_Base!B164+'Monte Carlo'!$B$32,MC_Paths_Base!C164+'Monte Carlo'!$C$32,MC_Paths_Base!D164+'Monte Carlo'!$D$32,MC_Paths_Base!E164+'Monte Carlo'!$E$32,MC_Paths_Base!F164+'Monte Carlo'!$F$32,MC_Paths_Base!G164+'Monte Carlo'!$G$32,MC_Paths_Base!H164+'Monte Carlo'!$H$32,MC_Paths_Base!I164+'Monte Carlo'!$I$32,MC_Paths_Base!J164+'Monte Carlo'!$J$32,MC_Paths_Base!K164+'Monte Carlo'!$K$32,MC_Paths_Base!L164+'Monte Carlo'!$L$32,MC_Paths_Base!M164+'Monte Carlo'!$M$32,MC_Paths_Base!N164+'Monte Carlo'!$N$32,MC_Paths_Base!O164+'Monte Carlo'!$O$32,MC_Paths_Base!P164+'Monte Carlo'!$P$32,MC_Paths_Base!Q164+'Monte Carlo'!$Q$32,MC_Paths_Base!R164+'Monte Carlo'!$R$32,MC_Paths_Base!S164+'Monte Carlo'!$S$32,MC_Paths_Base!T164+'Monte Carlo'!$T$32,MC_Paths_Base!U164+'Monte Carlo'!$U$32,MC_Paths_Base!V164+'Monte Carlo'!$V$32,MC_Paths_Base!W164+'Monte Carlo'!$W$32,MC_Paths_Base!X164+'Monte Carlo'!$X$32,MC_Paths_Base!Y164+'Monte Carlo'!$Y$32,MC_Paths_Base!Z164+'Monte Carlo'!$Z$32,MC_Paths_Base!AA164+'Monte Carlo'!$AA$32,MC_Paths_Base!AB164+'Monte Carlo'!$AB$32,MC_Paths_Base!AC164+'Monte Carlo'!$AC$32,MC_Paths_Base!AD164+'Monte Carlo'!$AD$32,MC_Paths_Base!AE164+'Monte Carlo'!$AE$32,MC_Paths_Base!AF164+'Monte Carlo'!$AF$32)</x:f>
        <x:v>792837.7046581854</x:v>
      </x:c>
      <x:c r="AL164" t="n">
        <x:f>MIN(MC_Paths_Base!B164+'Monte Carlo'!$B$34,MC_Paths_Base!C164+'Monte Carlo'!$C$34,MC_Paths_Base!D164+'Monte Carlo'!$D$34,MC_Paths_Base!E164+'Monte Carlo'!$E$34,MC_Paths_Base!F164+'Monte Carlo'!$F$34,MC_Paths_Base!G164+'Monte Carlo'!$G$34,MC_Paths_Base!H164+'Monte Carlo'!$H$34,MC_Paths_Base!I164+'Monte Carlo'!$I$34,MC_Paths_Base!J164+'Monte Carlo'!$J$34,MC_Paths_Base!K164+'Monte Carlo'!$K$34,MC_Paths_Base!L164+'Monte Carlo'!$L$34,MC_Paths_Base!M164+'Monte Carlo'!$M$34,MC_Paths_Base!N164+'Monte Carlo'!$N$34,MC_Paths_Base!O164+'Monte Carlo'!$O$34,MC_Paths_Base!P164+'Monte Carlo'!$P$34,MC_Paths_Base!Q164+'Monte Carlo'!$Q$34,MC_Paths_Base!R164+'Monte Carlo'!$R$34,MC_Paths_Base!S164+'Monte Carlo'!$S$34,MC_Paths_Base!T164+'Monte Carlo'!$T$34,MC_Paths_Base!U164+'Monte Carlo'!$U$34,MC_Paths_Base!V164+'Monte Carlo'!$V$34,MC_Paths_Base!W164+'Monte Carlo'!$W$34,MC_Paths_Base!X164+'Monte Carlo'!$X$34,MC_Paths_Base!Y164+'Monte Carlo'!$Y$34,MC_Paths_Base!Z164+'Monte Carlo'!$Z$34,MC_Paths_Base!AA164+'Monte Carlo'!$AA$34,MC_Paths_Base!AB164+'Monte Carlo'!$AB$34,MC_Paths_Base!AC164+'Monte Carlo'!$AC$34,MC_Paths_Base!AD164+'Monte Carlo'!$AD$34,MC_Paths_Base!AE164+'Monte Carlo'!$AE$34,MC_Paths_Base!AF164+'Monte Carlo'!$AF$34)</x:f>
        <x:v>415721.1262366264</x:v>
      </x:c>
      <x:c r="AM164" t="n">
        <x:f>MIN(MC_Paths_Base!B164+'Monte Carlo'!$B$35,MC_Paths_Base!C164+'Monte Carlo'!$C$35,MC_Paths_Base!D164+'Monte Carlo'!$D$35,MC_Paths_Base!E164+'Monte Carlo'!$E$35,MC_Paths_Base!F164+'Monte Carlo'!$F$35,MC_Paths_Base!G164+'Monte Carlo'!$G$35,MC_Paths_Base!H164+'Monte Carlo'!$H$35,MC_Paths_Base!I164+'Monte Carlo'!$I$35,MC_Paths_Base!J164+'Monte Carlo'!$J$35,MC_Paths_Base!K164+'Monte Carlo'!$K$35,MC_Paths_Base!L164+'Monte Carlo'!$L$35,MC_Paths_Base!M164+'Monte Carlo'!$M$35,MC_Paths_Base!N164+'Monte Carlo'!$N$35,MC_Paths_Base!O164+'Monte Carlo'!$O$35,MC_Paths_Base!P164+'Monte Carlo'!$P$35,MC_Paths_Base!Q164+'Monte Carlo'!$Q$35,MC_Paths_Base!R164+'Monte Carlo'!$R$35,MC_Paths_Base!S164+'Monte Carlo'!$S$35,MC_Paths_Base!T164+'Monte Carlo'!$T$35,MC_Paths_Base!U164+'Monte Carlo'!$U$35,MC_Paths_Base!V164+'Monte Carlo'!$V$35,MC_Paths_Base!W164+'Monte Carlo'!$W$35,MC_Paths_Base!X164+'Monte Carlo'!$X$35,MC_Paths_Base!Y164+'Monte Carlo'!$Y$35,MC_Paths_Base!Z164+'Monte Carlo'!$Z$35,MC_Paths_Base!AA164+'Monte Carlo'!$AA$35,MC_Paths_Base!AB164+'Monte Carlo'!$AB$35,MC_Paths_Base!AC164+'Monte Carlo'!$AC$35,MC_Paths_Base!AD164+'Monte Carlo'!$AD$35,MC_Paths_Base!AE164+'Monte Carlo'!$AE$35,MC_Paths_Base!AF164+'Monte Carlo'!$AF$35)</x:f>
        <x:v>341459.42625488085</x:v>
      </x:c>
    </x:row>
    <x:row r="165">
      <x:c r="C165" s="50"/>
      <x:c r="D165" s="50"/>
      <x:c r="E165" s="50"/>
      <x:c r="F165" s="50"/>
      <x:c r="G165" s="50"/>
      <x:c r="H165" s="50"/>
      <x:c r="I165" s="50"/>
      <x:c r="J165" s="50"/>
      <x:c r="K165" s="50"/>
      <x:c r="L165" s="50"/>
      <x:c r="M165" s="50"/>
      <x:c r="N165" s="50"/>
      <x:c r="O165" s="50"/>
      <x:c r="P165" s="50"/>
      <x:c r="Q165" s="50"/>
      <x:c r="R165" s="50"/>
      <x:c r="S165" s="50"/>
      <x:c r="T165" s="50"/>
      <x:c r="U165" s="50"/>
      <x:c r="V165" s="50"/>
      <x:c r="W165" s="50"/>
      <x:c r="X165" s="50"/>
      <x:c r="Y165" s="50"/>
      <x:c r="Z165" s="50"/>
      <x:c r="AA165" s="50"/>
      <x:c r="AB165" s="50"/>
      <x:c r="AC165" s="50"/>
      <x:c r="AD165" s="50"/>
      <x:c r="AE165" s="50"/>
      <x:c r="AF165" s="50"/>
      <x:c r="AG165" s="50"/>
      <x:c r="AJ165" t="n">
        <x:f>MIN(MC_Paths_Base!B165:AF165)</x:f>
        <x:v>624417.4572651132</x:v>
      </x:c>
      <x:c r="AK165" t="n">
        <x:f>MIN(MC_Paths_Base!B165+'Monte Carlo'!$B$32,MC_Paths_Base!C165+'Monte Carlo'!$C$32,MC_Paths_Base!D165+'Monte Carlo'!$D$32,MC_Paths_Base!E165+'Monte Carlo'!$E$32,MC_Paths_Base!F165+'Monte Carlo'!$F$32,MC_Paths_Base!G165+'Monte Carlo'!$G$32,MC_Paths_Base!H165+'Monte Carlo'!$H$32,MC_Paths_Base!I165+'Monte Carlo'!$I$32,MC_Paths_Base!J165+'Monte Carlo'!$J$32,MC_Paths_Base!K165+'Monte Carlo'!$K$32,MC_Paths_Base!L165+'Monte Carlo'!$L$32,MC_Paths_Base!M165+'Monte Carlo'!$M$32,MC_Paths_Base!N165+'Monte Carlo'!$N$32,MC_Paths_Base!O165+'Monte Carlo'!$O$32,MC_Paths_Base!P165+'Monte Carlo'!$P$32,MC_Paths_Base!Q165+'Monte Carlo'!$Q$32,MC_Paths_Base!R165+'Monte Carlo'!$R$32,MC_Paths_Base!S165+'Monte Carlo'!$S$32,MC_Paths_Base!T165+'Monte Carlo'!$T$32,MC_Paths_Base!U165+'Monte Carlo'!$U$32,MC_Paths_Base!V165+'Monte Carlo'!$V$32,MC_Paths_Base!W165+'Monte Carlo'!$W$32,MC_Paths_Base!X165+'Monte Carlo'!$X$32,MC_Paths_Base!Y165+'Monte Carlo'!$Y$32,MC_Paths_Base!Z165+'Monte Carlo'!$Z$32,MC_Paths_Base!AA165+'Monte Carlo'!$AA$32,MC_Paths_Base!AB165+'Monte Carlo'!$AB$32,MC_Paths_Base!AC165+'Monte Carlo'!$AC$32,MC_Paths_Base!AD165+'Monte Carlo'!$AD$32,MC_Paths_Base!AE165+'Monte Carlo'!$AE$32,MC_Paths_Base!AF165+'Monte Carlo'!$AF$32)</x:f>
        <x:v>419165.9678891122</x:v>
      </x:c>
      <x:c r="AL165" t="n">
        <x:f>MIN(MC_Paths_Base!B165+'Monte Carlo'!$B$34,MC_Paths_Base!C165+'Monte Carlo'!$C$34,MC_Paths_Base!D165+'Monte Carlo'!$D$34,MC_Paths_Base!E165+'Monte Carlo'!$E$34,MC_Paths_Base!F165+'Monte Carlo'!$F$34,MC_Paths_Base!G165+'Monte Carlo'!$G$34,MC_Paths_Base!H165+'Monte Carlo'!$H$34,MC_Paths_Base!I165+'Monte Carlo'!$I$34,MC_Paths_Base!J165+'Monte Carlo'!$J$34,MC_Paths_Base!K165+'Monte Carlo'!$K$34,MC_Paths_Base!L165+'Monte Carlo'!$L$34,MC_Paths_Base!M165+'Monte Carlo'!$M$34,MC_Paths_Base!N165+'Monte Carlo'!$N$34,MC_Paths_Base!O165+'Monte Carlo'!$O$34,MC_Paths_Base!P165+'Monte Carlo'!$P$34,MC_Paths_Base!Q165+'Monte Carlo'!$Q$34,MC_Paths_Base!R165+'Monte Carlo'!$R$34,MC_Paths_Base!S165+'Monte Carlo'!$S$34,MC_Paths_Base!T165+'Monte Carlo'!$T$34,MC_Paths_Base!U165+'Monte Carlo'!$U$34,MC_Paths_Base!V165+'Monte Carlo'!$V$34,MC_Paths_Base!W165+'Monte Carlo'!$W$34,MC_Paths_Base!X165+'Monte Carlo'!$X$34,MC_Paths_Base!Y165+'Monte Carlo'!$Y$34,MC_Paths_Base!Z165+'Monte Carlo'!$Z$34,MC_Paths_Base!AA165+'Monte Carlo'!$AA$34,MC_Paths_Base!AB165+'Monte Carlo'!$AB$34,MC_Paths_Base!AC165+'Monte Carlo'!$AC$34,MC_Paths_Base!AD165+'Monte Carlo'!$AD$34,MC_Paths_Base!AE165+'Monte Carlo'!$AE$34,MC_Paths_Base!AF165+'Monte Carlo'!$AF$34)</x:f>
        <x:v>78512.05197716295</x:v>
      </x:c>
      <x:c r="AM165" t="n">
        <x:f>MIN(MC_Paths_Base!B165+'Monte Carlo'!$B$35,MC_Paths_Base!C165+'Monte Carlo'!$C$35,MC_Paths_Base!D165+'Monte Carlo'!$D$35,MC_Paths_Base!E165+'Monte Carlo'!$E$35,MC_Paths_Base!F165+'Monte Carlo'!$F$35,MC_Paths_Base!G165+'Monte Carlo'!$G$35,MC_Paths_Base!H165+'Monte Carlo'!$H$35,MC_Paths_Base!I165+'Monte Carlo'!$I$35,MC_Paths_Base!J165+'Monte Carlo'!$J$35,MC_Paths_Base!K165+'Monte Carlo'!$K$35,MC_Paths_Base!L165+'Monte Carlo'!$L$35,MC_Paths_Base!M165+'Monte Carlo'!$M$35,MC_Paths_Base!N165+'Monte Carlo'!$N$35,MC_Paths_Base!O165+'Monte Carlo'!$O$35,MC_Paths_Base!P165+'Monte Carlo'!$P$35,MC_Paths_Base!Q165+'Monte Carlo'!$Q$35,MC_Paths_Base!R165+'Monte Carlo'!$R$35,MC_Paths_Base!S165+'Monte Carlo'!$S$35,MC_Paths_Base!T165+'Monte Carlo'!$T$35,MC_Paths_Base!U165+'Monte Carlo'!$U$35,MC_Paths_Base!V165+'Monte Carlo'!$V$35,MC_Paths_Base!W165+'Monte Carlo'!$W$35,MC_Paths_Base!X165+'Monte Carlo'!$X$35,MC_Paths_Base!Y165+'Monte Carlo'!$Y$35,MC_Paths_Base!Z165+'Monte Carlo'!$Z$35,MC_Paths_Base!AA165+'Monte Carlo'!$AA$35,MC_Paths_Base!AB165+'Monte Carlo'!$AB$35,MC_Paths_Base!AC165+'Monte Carlo'!$AC$35,MC_Paths_Base!AD165+'Monte Carlo'!$AD$35,MC_Paths_Base!AE165+'Monte Carlo'!$AE$35,MC_Paths_Base!AF165+'Monte Carlo'!$AF$35)</x:f>
        <x:v>6578.8976127405185</x:v>
      </x:c>
    </x:row>
    <x:row r="166" ht="28">
      <x:c r="A166" s="41" t="s">
        <x:v>1070</x:v>
      </x:c>
      <x:c r="B166" s="41"/>
      <x:c r="C166" s="51"/>
      <x:c r="D166" s="51"/>
      <x:c r="E166" s="51"/>
      <x:c r="F166" s="51"/>
      <x:c r="G166" s="51"/>
      <x:c r="H166" s="51"/>
      <x:c r="I166" s="51"/>
      <x:c r="J166" s="51"/>
      <x:c r="K166" s="51"/>
      <x:c r="L166" s="51"/>
      <x:c r="M166" s="51"/>
      <x:c r="N166" s="51"/>
      <x:c r="O166" s="51"/>
      <x:c r="P166" s="51"/>
      <x:c r="Q166" s="51"/>
      <x:c r="R166" s="51"/>
      <x:c r="S166" s="51"/>
      <x:c r="T166" s="51"/>
      <x:c r="U166" s="51"/>
      <x:c r="V166" s="51"/>
      <x:c r="W166" s="51"/>
      <x:c r="X166" s="51"/>
      <x:c r="Y166" s="51"/>
      <x:c r="Z166" s="51"/>
      <x:c r="AA166" s="51"/>
      <x:c r="AB166" s="51"/>
      <x:c r="AC166" s="51"/>
      <x:c r="AD166" s="51"/>
      <x:c r="AE166" s="51"/>
      <x:c r="AF166" s="51"/>
      <x:c r="AG166" s="51"/>
      <x:c r="AJ166" t="n">
        <x:f>MIN(MC_Paths_Base!B166:AF166)</x:f>
        <x:v>1029031.25</x:v>
      </x:c>
      <x:c r="AK166" t="n">
        <x:f>MIN(MC_Paths_Base!B166+'Monte Carlo'!$B$32,MC_Paths_Base!C166+'Monte Carlo'!$C$32,MC_Paths_Base!D166+'Monte Carlo'!$D$32,MC_Paths_Base!E166+'Monte Carlo'!$E$32,MC_Paths_Base!F166+'Monte Carlo'!$F$32,MC_Paths_Base!G166+'Monte Carlo'!$G$32,MC_Paths_Base!H166+'Monte Carlo'!$H$32,MC_Paths_Base!I166+'Monte Carlo'!$I$32,MC_Paths_Base!J166+'Monte Carlo'!$J$32,MC_Paths_Base!K166+'Monte Carlo'!$K$32,MC_Paths_Base!L166+'Monte Carlo'!$L$32,MC_Paths_Base!M166+'Monte Carlo'!$M$32,MC_Paths_Base!N166+'Monte Carlo'!$N$32,MC_Paths_Base!O166+'Monte Carlo'!$O$32,MC_Paths_Base!P166+'Monte Carlo'!$P$32,MC_Paths_Base!Q166+'Monte Carlo'!$Q$32,MC_Paths_Base!R166+'Monte Carlo'!$R$32,MC_Paths_Base!S166+'Monte Carlo'!$S$32,MC_Paths_Base!T166+'Monte Carlo'!$T$32,MC_Paths_Base!U166+'Monte Carlo'!$U$32,MC_Paths_Base!V166+'Monte Carlo'!$V$32,MC_Paths_Base!W166+'Monte Carlo'!$W$32,MC_Paths_Base!X166+'Monte Carlo'!$X$32,MC_Paths_Base!Y166+'Monte Carlo'!$Y$32,MC_Paths_Base!Z166+'Monte Carlo'!$Z$32,MC_Paths_Base!AA166+'Monte Carlo'!$AA$32,MC_Paths_Base!AB166+'Monte Carlo'!$AB$32,MC_Paths_Base!AC166+'Monte Carlo'!$AC$32,MC_Paths_Base!AD166+'Monte Carlo'!$AD$32,MC_Paths_Base!AE166+'Monte Carlo'!$AE$32,MC_Paths_Base!AF166+'Monte Carlo'!$AF$32)</x:f>
        <x:v>1029031.25</x:v>
      </x:c>
      <x:c r="AL166" t="n">
        <x:f>MIN(MC_Paths_Base!B166+'Monte Carlo'!$B$34,MC_Paths_Base!C166+'Monte Carlo'!$C$34,MC_Paths_Base!D166+'Monte Carlo'!$D$34,MC_Paths_Base!E166+'Monte Carlo'!$E$34,MC_Paths_Base!F166+'Monte Carlo'!$F$34,MC_Paths_Base!G166+'Monte Carlo'!$G$34,MC_Paths_Base!H166+'Monte Carlo'!$H$34,MC_Paths_Base!I166+'Monte Carlo'!$I$34,MC_Paths_Base!J166+'Monte Carlo'!$J$34,MC_Paths_Base!K166+'Monte Carlo'!$K$34,MC_Paths_Base!L166+'Monte Carlo'!$L$34,MC_Paths_Base!M166+'Monte Carlo'!$M$34,MC_Paths_Base!N166+'Monte Carlo'!$N$34,MC_Paths_Base!O166+'Monte Carlo'!$O$34,MC_Paths_Base!P166+'Monte Carlo'!$P$34,MC_Paths_Base!Q166+'Monte Carlo'!$Q$34,MC_Paths_Base!R166+'Monte Carlo'!$R$34,MC_Paths_Base!S166+'Monte Carlo'!$S$34,MC_Paths_Base!T166+'Monte Carlo'!$T$34,MC_Paths_Base!U166+'Monte Carlo'!$U$34,MC_Paths_Base!V166+'Monte Carlo'!$V$34,MC_Paths_Base!W166+'Monte Carlo'!$W$34,MC_Paths_Base!X166+'Monte Carlo'!$X$34,MC_Paths_Base!Y166+'Monte Carlo'!$Y$34,MC_Paths_Base!Z166+'Monte Carlo'!$Z$34,MC_Paths_Base!AA166+'Monte Carlo'!$AA$34,MC_Paths_Base!AB166+'Monte Carlo'!$AB$34,MC_Paths_Base!AC166+'Monte Carlo'!$AC$34,MC_Paths_Base!AD166+'Monte Carlo'!$AD$34,MC_Paths_Base!AE166+'Monte Carlo'!$AE$34,MC_Paths_Base!AF166+'Monte Carlo'!$AF$34)</x:f>
        <x:v>919975.8562795786</x:v>
      </x:c>
      <x:c r="AM166" t="n">
        <x:f>MIN(MC_Paths_Base!B166+'Monte Carlo'!$B$35,MC_Paths_Base!C166+'Monte Carlo'!$C$35,MC_Paths_Base!D166+'Monte Carlo'!$D$35,MC_Paths_Base!E166+'Monte Carlo'!$E$35,MC_Paths_Base!F166+'Monte Carlo'!$F$35,MC_Paths_Base!G166+'Monte Carlo'!$G$35,MC_Paths_Base!H166+'Monte Carlo'!$H$35,MC_Paths_Base!I166+'Monte Carlo'!$I$35,MC_Paths_Base!J166+'Monte Carlo'!$J$35,MC_Paths_Base!K166+'Monte Carlo'!$K$35,MC_Paths_Base!L166+'Monte Carlo'!$L$35,MC_Paths_Base!M166+'Monte Carlo'!$M$35,MC_Paths_Base!N166+'Monte Carlo'!$N$35,MC_Paths_Base!O166+'Monte Carlo'!$O$35,MC_Paths_Base!P166+'Monte Carlo'!$P$35,MC_Paths_Base!Q166+'Monte Carlo'!$Q$35,MC_Paths_Base!R166+'Monte Carlo'!$R$35,MC_Paths_Base!S166+'Monte Carlo'!$S$35,MC_Paths_Base!T166+'Monte Carlo'!$T$35,MC_Paths_Base!U166+'Monte Carlo'!$U$35,MC_Paths_Base!V166+'Monte Carlo'!$V$35,MC_Paths_Base!W166+'Monte Carlo'!$W$35,MC_Paths_Base!X166+'Monte Carlo'!$X$35,MC_Paths_Base!Y166+'Monte Carlo'!$Y$35,MC_Paths_Base!Z166+'Monte Carlo'!$Z$35,MC_Paths_Base!AA166+'Monte Carlo'!$AA$35,MC_Paths_Base!AB166+'Monte Carlo'!$AB$35,MC_Paths_Base!AC166+'Monte Carlo'!$AC$35,MC_Paths_Base!AD166+'Monte Carlo'!$AD$35,MC_Paths_Base!AE166+'Monte Carlo'!$AE$35,MC_Paths_Base!AF166+'Monte Carlo'!$AF$35)</x:f>
        <x:v>781960.6959479798</x:v>
      </x:c>
    </x:row>
    <x:row r="167">
      <x:c r="A167" s="45" t="s">
        <x:v>945</x:v>
      </x:c>
      <x:c r="B167" s="45" t="s">
        <x:v>120</x:v>
      </x:c>
      <x:c r="C167" s="52">
        <x:v>0</x:v>
      </x:c>
      <x:c r="D167" s="52">
        <x:v>1</x:v>
      </x:c>
      <x:c r="E167" s="52">
        <x:v>2</x:v>
      </x:c>
      <x:c r="F167" s="52">
        <x:v>3</x:v>
      </x:c>
      <x:c r="G167" s="52">
        <x:v>4</x:v>
      </x:c>
      <x:c r="H167" s="52">
        <x:v>5</x:v>
      </x:c>
      <x:c r="I167" s="52">
        <x:v>6</x:v>
      </x:c>
      <x:c r="J167" s="52">
        <x:v>7</x:v>
      </x:c>
      <x:c r="K167" s="52">
        <x:v>8</x:v>
      </x:c>
      <x:c r="L167" s="52">
        <x:v>9</x:v>
      </x:c>
      <x:c r="M167" s="52">
        <x:v>10</x:v>
      </x:c>
      <x:c r="N167" s="52">
        <x:v>11</x:v>
      </x:c>
      <x:c r="O167" s="52">
        <x:v>12</x:v>
      </x:c>
      <x:c r="P167" s="52">
        <x:v>13</x:v>
      </x:c>
      <x:c r="Q167" s="52">
        <x:v>14</x:v>
      </x:c>
      <x:c r="R167" s="52">
        <x:v>15</x:v>
      </x:c>
      <x:c r="S167" s="52">
        <x:v>16</x:v>
      </x:c>
      <x:c r="T167" s="52">
        <x:v>17</x:v>
      </x:c>
      <x:c r="U167" s="52">
        <x:v>18</x:v>
      </x:c>
      <x:c r="V167" s="52">
        <x:v>19</x:v>
      </x:c>
      <x:c r="W167" s="52">
        <x:v>20</x:v>
      </x:c>
      <x:c r="X167" s="52">
        <x:v>21</x:v>
      </x:c>
      <x:c r="Y167" s="52">
        <x:v>22</x:v>
      </x:c>
      <x:c r="Z167" s="52">
        <x:v>23</x:v>
      </x:c>
      <x:c r="AA167" s="52">
        <x:v>24</x:v>
      </x:c>
      <x:c r="AB167" s="52">
        <x:v>25</x:v>
      </x:c>
      <x:c r="AC167" s="52">
        <x:v>26</x:v>
      </x:c>
      <x:c r="AD167" s="52">
        <x:v>27</x:v>
      </x:c>
      <x:c r="AE167" s="52">
        <x:v>28</x:v>
      </x:c>
      <x:c r="AF167" s="52">
        <x:v>29</x:v>
      </x:c>
      <x:c r="AG167" s="52">
        <x:v>30</x:v>
      </x:c>
      <x:c r="AJ167" t="n">
        <x:f>MIN(MC_Paths_Base!B167:AF167)</x:f>
        <x:v>992977.4976620718</x:v>
      </x:c>
      <x:c r="AK167" t="n">
        <x:f>MIN(MC_Paths_Base!B167+'Monte Carlo'!$B$32,MC_Paths_Base!C167+'Monte Carlo'!$C$32,MC_Paths_Base!D167+'Monte Carlo'!$D$32,MC_Paths_Base!E167+'Monte Carlo'!$E$32,MC_Paths_Base!F167+'Monte Carlo'!$F$32,MC_Paths_Base!G167+'Monte Carlo'!$G$32,MC_Paths_Base!H167+'Monte Carlo'!$H$32,MC_Paths_Base!I167+'Monte Carlo'!$I$32,MC_Paths_Base!J167+'Monte Carlo'!$J$32,MC_Paths_Base!K167+'Monte Carlo'!$K$32,MC_Paths_Base!L167+'Monte Carlo'!$L$32,MC_Paths_Base!M167+'Monte Carlo'!$M$32,MC_Paths_Base!N167+'Monte Carlo'!$N$32,MC_Paths_Base!O167+'Monte Carlo'!$O$32,MC_Paths_Base!P167+'Monte Carlo'!$P$32,MC_Paths_Base!Q167+'Monte Carlo'!$Q$32,MC_Paths_Base!R167+'Monte Carlo'!$R$32,MC_Paths_Base!S167+'Monte Carlo'!$S$32,MC_Paths_Base!T167+'Monte Carlo'!$T$32,MC_Paths_Base!U167+'Monte Carlo'!$U$32,MC_Paths_Base!V167+'Monte Carlo'!$V$32,MC_Paths_Base!W167+'Monte Carlo'!$W$32,MC_Paths_Base!X167+'Monte Carlo'!$X$32,MC_Paths_Base!Y167+'Monte Carlo'!$Y$32,MC_Paths_Base!Z167+'Monte Carlo'!$Z$32,MC_Paths_Base!AA167+'Monte Carlo'!$AA$32,MC_Paths_Base!AB167+'Monte Carlo'!$AB$32,MC_Paths_Base!AC167+'Monte Carlo'!$AC$32,MC_Paths_Base!AD167+'Monte Carlo'!$AD$32,MC_Paths_Base!AE167+'Monte Carlo'!$AE$32,MC_Paths_Base!AF167+'Monte Carlo'!$AF$32)</x:f>
        <x:v>791088.4540773204</x:v>
      </x:c>
      <x:c r="AL167" t="n">
        <x:f>MIN(MC_Paths_Base!B167+'Monte Carlo'!$B$34,MC_Paths_Base!C167+'Monte Carlo'!$C$34,MC_Paths_Base!D167+'Monte Carlo'!$D$34,MC_Paths_Base!E167+'Monte Carlo'!$E$34,MC_Paths_Base!F167+'Monte Carlo'!$F$34,MC_Paths_Base!G167+'Monte Carlo'!$G$34,MC_Paths_Base!H167+'Monte Carlo'!$H$34,MC_Paths_Base!I167+'Monte Carlo'!$I$34,MC_Paths_Base!J167+'Monte Carlo'!$J$34,MC_Paths_Base!K167+'Monte Carlo'!$K$34,MC_Paths_Base!L167+'Monte Carlo'!$L$34,MC_Paths_Base!M167+'Monte Carlo'!$M$34,MC_Paths_Base!N167+'Monte Carlo'!$N$34,MC_Paths_Base!O167+'Monte Carlo'!$O$34,MC_Paths_Base!P167+'Monte Carlo'!$P$34,MC_Paths_Base!Q167+'Monte Carlo'!$Q$34,MC_Paths_Base!R167+'Monte Carlo'!$R$34,MC_Paths_Base!S167+'Monte Carlo'!$S$34,MC_Paths_Base!T167+'Monte Carlo'!$T$34,MC_Paths_Base!U167+'Monte Carlo'!$U$34,MC_Paths_Base!V167+'Monte Carlo'!$V$34,MC_Paths_Base!W167+'Monte Carlo'!$W$34,MC_Paths_Base!X167+'Monte Carlo'!$X$34,MC_Paths_Base!Y167+'Monte Carlo'!$Y$34,MC_Paths_Base!Z167+'Monte Carlo'!$Z$34,MC_Paths_Base!AA167+'Monte Carlo'!$AA$34,MC_Paths_Base!AB167+'Monte Carlo'!$AB$34,MC_Paths_Base!AC167+'Monte Carlo'!$AC$34,MC_Paths_Base!AD167+'Monte Carlo'!$AD$34,MC_Paths_Base!AE167+'Monte Carlo'!$AE$34,MC_Paths_Base!AF167+'Monte Carlo'!$AF$34)</x:f>
        <x:v>647763.2390683219</x:v>
      </x:c>
      <x:c r="AM167" t="n">
        <x:f>MIN(MC_Paths_Base!B167+'Monte Carlo'!$B$35,MC_Paths_Base!C167+'Monte Carlo'!$C$35,MC_Paths_Base!D167+'Monte Carlo'!$D$35,MC_Paths_Base!E167+'Monte Carlo'!$E$35,MC_Paths_Base!F167+'Monte Carlo'!$F$35,MC_Paths_Base!G167+'Monte Carlo'!$G$35,MC_Paths_Base!H167+'Monte Carlo'!$H$35,MC_Paths_Base!I167+'Monte Carlo'!$I$35,MC_Paths_Base!J167+'Monte Carlo'!$J$35,MC_Paths_Base!K167+'Monte Carlo'!$K$35,MC_Paths_Base!L167+'Monte Carlo'!$L$35,MC_Paths_Base!M167+'Monte Carlo'!$M$35,MC_Paths_Base!N167+'Monte Carlo'!$N$35,MC_Paths_Base!O167+'Monte Carlo'!$O$35,MC_Paths_Base!P167+'Monte Carlo'!$P$35,MC_Paths_Base!Q167+'Monte Carlo'!$Q$35,MC_Paths_Base!R167+'Monte Carlo'!$R$35,MC_Paths_Base!S167+'Monte Carlo'!$S$35,MC_Paths_Base!T167+'Monte Carlo'!$T$35,MC_Paths_Base!U167+'Monte Carlo'!$U$35,MC_Paths_Base!V167+'Monte Carlo'!$V$35,MC_Paths_Base!W167+'Monte Carlo'!$W$35,MC_Paths_Base!X167+'Monte Carlo'!$X$35,MC_Paths_Base!Y167+'Monte Carlo'!$Y$35,MC_Paths_Base!Z167+'Monte Carlo'!$Z$35,MC_Paths_Base!AA167+'Monte Carlo'!$AA$35,MC_Paths_Base!AB167+'Monte Carlo'!$AB$35,MC_Paths_Base!AC167+'Monte Carlo'!$AC$35,MC_Paths_Base!AD167+'Monte Carlo'!$AD$35,MC_Paths_Base!AE167+'Monte Carlo'!$AE$35,MC_Paths_Base!AF167+'Monte Carlo'!$AF$35)</x:f>
        <x:v>513136.9329835705</x:v>
      </x:c>
    </x:row>
    <x:row r="168">
      <x:c r="A168" t="s">
        <x:v>955</x:v>
      </x:c>
      <x:c r="B168" t="s">
        <x:v>126</x:v>
      </x:c>
      <x:c r="C168" s="50" t="n">
        <x:f>Calculations!G$76</x:f>
        <x:v>150.65105724023306</x:v>
      </x:c>
      <x:c r="D168" s="50" t="n">
        <x:f>Calculations!H$76</x:f>
        <x:v>200650.65105724023</x:v>
      </x:c>
      <x:c r="E168" s="50" t="n">
        <x:f>Calculations!I$76</x:f>
        <x:v>200650.65105724023</x:v>
      </x:c>
      <x:c r="F168" s="50" t="n">
        <x:f>Calculations!J$76</x:f>
        <x:v>207483.8030972793</x:v>
      </x:c>
      <x:c r="G168" s="50" t="n">
        <x:f>Calculations!K$76</x:f>
        <x:v>212993.72761435196</x:v>
      </x:c>
      <x:c r="H168" s="50" t="n">
        <x:f>Calculations!L$76</x:f>
        <x:v>217148.64477743514</x:v>
      </x:c>
      <x:c r="I168" s="50" t="n">
        <x:f>Calculations!M$76</x:f>
        <x:v>219916.06571368407</x:v>
      </x:c>
      <x:c r="J168" s="50" t="n">
        <x:f>Calculations!N$76</x:f>
        <x:v>221262.77898615468</x:v>
      </x:c>
      <x:c r="K168" s="50" t="n">
        <x:f>Calculations!O$76</x:f>
        <x:v>221262.77898615468</x:v>
      </x:c>
      <x:c r="L168" s="50" t="n">
        <x:f>Calculations!P$76</x:f>
        <x:v>221262.77898615468</x:v>
      </x:c>
      <x:c r="M168" s="50" t="n">
        <x:f>Calculations!Q$76</x:f>
        <x:v>221262.77898615468</x:v>
      </x:c>
      <x:c r="N168" s="50" t="n">
        <x:f>Calculations!R$76</x:f>
        <x:v>221262.77898615468</x:v>
      </x:c>
      <x:c r="O168" s="50" t="n">
        <x:f>Calculations!S$76</x:f>
        <x:v>221262.77898615468</x:v>
      </x:c>
      <x:c r="P168" s="50" t="n">
        <x:f>Calculations!T$76</x:f>
        <x:v>221262.77898615468</x:v>
      </x:c>
      <x:c r="Q168" s="50" t="n">
        <x:f>Calculations!U$76</x:f>
        <x:v>221262.77898615468</x:v>
      </x:c>
      <x:c r="R168" s="50" t="n">
        <x:f>Calculations!V$76</x:f>
        <x:v>221262.77898615468</x:v>
      </x:c>
      <x:c r="S168" s="50" t="n">
        <x:f>Calculations!W$76</x:f>
        <x:v>221262.77898615468</x:v>
      </x:c>
      <x:c r="T168" s="50" t="n">
        <x:f>Calculations!X$76</x:f>
        <x:v>221262.77898615468</x:v>
      </x:c>
      <x:c r="U168" s="50" t="n">
        <x:f>Calculations!Y$76</x:f>
        <x:v>221262.77898615468</x:v>
      </x:c>
      <x:c r="V168" s="50" t="n">
        <x:f>Calculations!Z$76</x:f>
        <x:v>221262.77898615468</x:v>
      </x:c>
      <x:c r="W168" s="50" t="n">
        <x:f>Calculations!AA$76</x:f>
        <x:v>221262.77898615468</x:v>
      </x:c>
      <x:c r="X168" s="50" t="n">
        <x:f>Calculations!AB$76</x:f>
        <x:v>221262.77898615468</x:v>
      </x:c>
      <x:c r="Y168" s="50" t="n">
        <x:f>Calculations!AC$76</x:f>
        <x:v>221262.77898615468</x:v>
      </x:c>
      <x:c r="Z168" s="50" t="n">
        <x:f>Calculations!AD$76</x:f>
        <x:v>221262.77898615468</x:v>
      </x:c>
      <x:c r="AA168" s="50" t="n">
        <x:f>Calculations!AE$76</x:f>
        <x:v>221262.77898615468</x:v>
      </x:c>
      <x:c r="AB168" s="50" t="n">
        <x:f>Calculations!AF$76</x:f>
        <x:v>221262.77898615468</x:v>
      </x:c>
      <x:c r="AC168" s="50" t="n">
        <x:f>Calculations!AG$76</x:f>
        <x:v>221262.77898615468</x:v>
      </x:c>
      <x:c r="AD168" s="50" t="n">
        <x:f>Calculations!AH$76</x:f>
        <x:v>221262.77898615468</x:v>
      </x:c>
      <x:c r="AE168" s="50" t="n">
        <x:f>Calculations!AI$76</x:f>
        <x:v>221262.77898615468</x:v>
      </x:c>
      <x:c r="AF168" s="50" t="n">
        <x:f>Calculations!AJ$76</x:f>
        <x:v>221262.77898615468</x:v>
      </x:c>
      <x:c r="AG168" s="50" t="n">
        <x:f>Calculations!AK$76</x:f>
        <x:v>221262.77898615468</x:v>
      </x:c>
      <x:c r="AJ168" t="n">
        <x:f>MIN(MC_Paths_Base!B168:AF168)</x:f>
        <x:v>595340.0704748129</x:v>
      </x:c>
      <x:c r="AK168" t="n">
        <x:f>MIN(MC_Paths_Base!B168+'Monte Carlo'!$B$32,MC_Paths_Base!C168+'Monte Carlo'!$C$32,MC_Paths_Base!D168+'Monte Carlo'!$D$32,MC_Paths_Base!E168+'Monte Carlo'!$E$32,MC_Paths_Base!F168+'Monte Carlo'!$F$32,MC_Paths_Base!G168+'Monte Carlo'!$G$32,MC_Paths_Base!H168+'Monte Carlo'!$H$32,MC_Paths_Base!I168+'Monte Carlo'!$I$32,MC_Paths_Base!J168+'Monte Carlo'!$J$32,MC_Paths_Base!K168+'Monte Carlo'!$K$32,MC_Paths_Base!L168+'Monte Carlo'!$L$32,MC_Paths_Base!M168+'Monte Carlo'!$M$32,MC_Paths_Base!N168+'Monte Carlo'!$N$32,MC_Paths_Base!O168+'Monte Carlo'!$O$32,MC_Paths_Base!P168+'Monte Carlo'!$P$32,MC_Paths_Base!Q168+'Monte Carlo'!$Q$32,MC_Paths_Base!R168+'Monte Carlo'!$R$32,MC_Paths_Base!S168+'Monte Carlo'!$S$32,MC_Paths_Base!T168+'Monte Carlo'!$T$32,MC_Paths_Base!U168+'Monte Carlo'!$U$32,MC_Paths_Base!V168+'Monte Carlo'!$V$32,MC_Paths_Base!W168+'Monte Carlo'!$W$32,MC_Paths_Base!X168+'Monte Carlo'!$X$32,MC_Paths_Base!Y168+'Monte Carlo'!$Y$32,MC_Paths_Base!Z168+'Monte Carlo'!$Z$32,MC_Paths_Base!AA168+'Monte Carlo'!$AA$32,MC_Paths_Base!AB168+'Monte Carlo'!$AB$32,MC_Paths_Base!AC168+'Monte Carlo'!$AC$32,MC_Paths_Base!AD168+'Monte Carlo'!$AD$32,MC_Paths_Base!AE168+'Monte Carlo'!$AE$32,MC_Paths_Base!AF168+'Monte Carlo'!$AF$32)</x:f>
        <x:v>388061.7688525667</x:v>
      </x:c>
      <x:c r="AL168" t="n">
        <x:f>MIN(MC_Paths_Base!B168+'Monte Carlo'!$B$34,MC_Paths_Base!C168+'Monte Carlo'!$C$34,MC_Paths_Base!D168+'Monte Carlo'!$D$34,MC_Paths_Base!E168+'Monte Carlo'!$E$34,MC_Paths_Base!F168+'Monte Carlo'!$F$34,MC_Paths_Base!G168+'Monte Carlo'!$G$34,MC_Paths_Base!H168+'Monte Carlo'!$H$34,MC_Paths_Base!I168+'Monte Carlo'!$I$34,MC_Paths_Base!J168+'Monte Carlo'!$J$34,MC_Paths_Base!K168+'Monte Carlo'!$K$34,MC_Paths_Base!L168+'Monte Carlo'!$L$34,MC_Paths_Base!M168+'Monte Carlo'!$M$34,MC_Paths_Base!N168+'Monte Carlo'!$N$34,MC_Paths_Base!O168+'Monte Carlo'!$O$34,MC_Paths_Base!P168+'Monte Carlo'!$P$34,MC_Paths_Base!Q168+'Monte Carlo'!$Q$34,MC_Paths_Base!R168+'Monte Carlo'!$R$34,MC_Paths_Base!S168+'Monte Carlo'!$S$34,MC_Paths_Base!T168+'Monte Carlo'!$T$34,MC_Paths_Base!U168+'Monte Carlo'!$U$34,MC_Paths_Base!V168+'Monte Carlo'!$V$34,MC_Paths_Base!W168+'Monte Carlo'!$W$34,MC_Paths_Base!X168+'Monte Carlo'!$X$34,MC_Paths_Base!Y168+'Monte Carlo'!$Y$34,MC_Paths_Base!Z168+'Monte Carlo'!$Z$34,MC_Paths_Base!AA168+'Monte Carlo'!$AA$34,MC_Paths_Base!AB168+'Monte Carlo'!$AB$34,MC_Paths_Base!AC168+'Monte Carlo'!$AC$34,MC_Paths_Base!AD168+'Monte Carlo'!$AD$34,MC_Paths_Base!AE168+'Monte Carlo'!$AE$34,MC_Paths_Base!AF168+'Monte Carlo'!$AF$34)</x:f>
        <x:v>247.63865073444322</x:v>
      </x:c>
      <x:c r="AM168" t="n">
        <x:f>MIN(MC_Paths_Base!B168+'Monte Carlo'!$B$35,MC_Paths_Base!C168+'Monte Carlo'!$C$35,MC_Paths_Base!D168+'Monte Carlo'!$D$35,MC_Paths_Base!E168+'Monte Carlo'!$E$35,MC_Paths_Base!F168+'Monte Carlo'!$F$35,MC_Paths_Base!G168+'Monte Carlo'!$G$35,MC_Paths_Base!H168+'Monte Carlo'!$H$35,MC_Paths_Base!I168+'Monte Carlo'!$I$35,MC_Paths_Base!J168+'Monte Carlo'!$J$35,MC_Paths_Base!K168+'Monte Carlo'!$K$35,MC_Paths_Base!L168+'Monte Carlo'!$L$35,MC_Paths_Base!M168+'Monte Carlo'!$M$35,MC_Paths_Base!N168+'Monte Carlo'!$N$35,MC_Paths_Base!O168+'Monte Carlo'!$O$35,MC_Paths_Base!P168+'Monte Carlo'!$P$35,MC_Paths_Base!Q168+'Monte Carlo'!$Q$35,MC_Paths_Base!R168+'Monte Carlo'!$R$35,MC_Paths_Base!S168+'Monte Carlo'!$S$35,MC_Paths_Base!T168+'Monte Carlo'!$T$35,MC_Paths_Base!U168+'Monte Carlo'!$U$35,MC_Paths_Base!V168+'Monte Carlo'!$V$35,MC_Paths_Base!W168+'Monte Carlo'!$W$35,MC_Paths_Base!X168+'Monte Carlo'!$X$35,MC_Paths_Base!Y168+'Monte Carlo'!$Y$35,MC_Paths_Base!Z168+'Monte Carlo'!$Z$35,MC_Paths_Base!AA168+'Monte Carlo'!$AA$35,MC_Paths_Base!AB168+'Monte Carlo'!$AB$35,MC_Paths_Base!AC168+'Monte Carlo'!$AC$35,MC_Paths_Base!AD168+'Monte Carlo'!$AD$35,MC_Paths_Base!AE168+'Monte Carlo'!$AE$35,MC_Paths_Base!AF168+'Monte Carlo'!$AF$35)</x:f>
        <x:v>-57699.13280987961</x:v>
      </x:c>
    </x:row>
    <x:row r="169">
      <x:c r="A169" t="s">
        <x:v>955</x:v>
      </x:c>
      <x:c r="B169" t="s">
        <x:v>130</x:v>
      </x:c>
      <x:c r="C169" s="50" t="n">
        <x:f>Calculations!G$76</x:f>
        <x:v>150.65105724023306</x:v>
      </x:c>
      <x:c r="D169" s="50" t="n">
        <x:f>Calculations!H$76</x:f>
        <x:v>200650.65105724023</x:v>
      </x:c>
      <x:c r="E169" s="50" t="n">
        <x:f>Calculations!I$76</x:f>
        <x:v>200650.65105724023</x:v>
      </x:c>
      <x:c r="F169" s="50" t="n">
        <x:f>Calculations!J$76</x:f>
        <x:v>207483.8030972793</x:v>
      </x:c>
      <x:c r="G169" s="50" t="n">
        <x:f>Calculations!K$76</x:f>
        <x:v>212993.72761435196</x:v>
      </x:c>
      <x:c r="H169" s="50" t="n">
        <x:f>Calculations!L$76</x:f>
        <x:v>217148.64477743514</x:v>
      </x:c>
      <x:c r="I169" s="50" t="n">
        <x:f>Calculations!M$76</x:f>
        <x:v>219916.06571368407</x:v>
      </x:c>
      <x:c r="J169" s="50" t="n">
        <x:f>Calculations!N$76</x:f>
        <x:v>221262.77898615468</x:v>
      </x:c>
      <x:c r="K169" s="50" t="n">
        <x:f>Calculations!O$76</x:f>
        <x:v>221262.77898615468</x:v>
      </x:c>
      <x:c r="L169" s="50" t="n">
        <x:f>Calculations!P$76</x:f>
        <x:v>221262.77898615468</x:v>
      </x:c>
      <x:c r="M169" s="50" t="n">
        <x:f>Calculations!Q$76</x:f>
        <x:v>221262.77898615468</x:v>
      </x:c>
      <x:c r="N169" s="50" t="n">
        <x:f>Calculations!R$76</x:f>
        <x:v>221262.77898615468</x:v>
      </x:c>
      <x:c r="O169" s="50" t="n">
        <x:f>Calculations!S$76</x:f>
        <x:v>221262.77898615468</x:v>
      </x:c>
      <x:c r="P169" s="50" t="n">
        <x:f>Calculations!T$76</x:f>
        <x:v>221262.77898615468</x:v>
      </x:c>
      <x:c r="Q169" s="50" t="n">
        <x:f>Calculations!U$76</x:f>
        <x:v>221262.77898615468</x:v>
      </x:c>
      <x:c r="R169" s="50" t="n">
        <x:f>Calculations!V$76</x:f>
        <x:v>221262.77898615468</x:v>
      </x:c>
      <x:c r="S169" s="50" t="n">
        <x:f>Calculations!W$76</x:f>
        <x:v>221262.77898615468</x:v>
      </x:c>
      <x:c r="T169" s="50" t="n">
        <x:f>Calculations!X$76</x:f>
        <x:v>221262.77898615468</x:v>
      </x:c>
      <x:c r="U169" s="50" t="n">
        <x:f>Calculations!Y$76</x:f>
        <x:v>221262.77898615468</x:v>
      </x:c>
      <x:c r="V169" s="50" t="n">
        <x:f>Calculations!Z$76</x:f>
        <x:v>221262.77898615468</x:v>
      </x:c>
      <x:c r="W169" s="50" t="n">
        <x:f>Calculations!AA$76</x:f>
        <x:v>221262.77898615468</x:v>
      </x:c>
      <x:c r="X169" s="50" t="n">
        <x:f>Calculations!AB$76</x:f>
        <x:v>221262.77898615468</x:v>
      </x:c>
      <x:c r="Y169" s="50" t="n">
        <x:f>Calculations!AC$76</x:f>
        <x:v>221262.77898615468</x:v>
      </x:c>
      <x:c r="Z169" s="50" t="n">
        <x:f>Calculations!AD$76</x:f>
        <x:v>221262.77898615468</x:v>
      </x:c>
      <x:c r="AA169" s="50" t="n">
        <x:f>Calculations!AE$76</x:f>
        <x:v>221262.77898615468</x:v>
      </x:c>
      <x:c r="AB169" s="50" t="n">
        <x:f>Calculations!AF$76</x:f>
        <x:v>221262.77898615468</x:v>
      </x:c>
      <x:c r="AC169" s="50" t="n">
        <x:f>Calculations!AG$76</x:f>
        <x:v>221262.77898615468</x:v>
      </x:c>
      <x:c r="AD169" s="50" t="n">
        <x:f>Calculations!AH$76</x:f>
        <x:v>221262.77898615468</x:v>
      </x:c>
      <x:c r="AE169" s="50" t="n">
        <x:f>Calculations!AI$76</x:f>
        <x:v>221262.77898615468</x:v>
      </x:c>
      <x:c r="AF169" s="50" t="n">
        <x:f>Calculations!AJ$76</x:f>
        <x:v>221262.77898615468</x:v>
      </x:c>
      <x:c r="AG169" s="50" t="n">
        <x:f>Calculations!AK$76</x:f>
        <x:v>221262.77898615468</x:v>
      </x:c>
      <x:c r="AJ169" t="n">
        <x:f>MIN(MC_Paths_Base!B169:AF169)</x:f>
        <x:v>1029031.25</x:v>
      </x:c>
      <x:c r="AK169" t="n">
        <x:f>MIN(MC_Paths_Base!B169+'Monte Carlo'!$B$32,MC_Paths_Base!C169+'Monte Carlo'!$C$32,MC_Paths_Base!D169+'Monte Carlo'!$D$32,MC_Paths_Base!E169+'Monte Carlo'!$E$32,MC_Paths_Base!F169+'Monte Carlo'!$F$32,MC_Paths_Base!G169+'Monte Carlo'!$G$32,MC_Paths_Base!H169+'Monte Carlo'!$H$32,MC_Paths_Base!I169+'Monte Carlo'!$I$32,MC_Paths_Base!J169+'Monte Carlo'!$J$32,MC_Paths_Base!K169+'Monte Carlo'!$K$32,MC_Paths_Base!L169+'Monte Carlo'!$L$32,MC_Paths_Base!M169+'Monte Carlo'!$M$32,MC_Paths_Base!N169+'Monte Carlo'!$N$32,MC_Paths_Base!O169+'Monte Carlo'!$O$32,MC_Paths_Base!P169+'Monte Carlo'!$P$32,MC_Paths_Base!Q169+'Monte Carlo'!$Q$32,MC_Paths_Base!R169+'Monte Carlo'!$R$32,MC_Paths_Base!S169+'Monte Carlo'!$S$32,MC_Paths_Base!T169+'Monte Carlo'!$T$32,MC_Paths_Base!U169+'Monte Carlo'!$U$32,MC_Paths_Base!V169+'Monte Carlo'!$V$32,MC_Paths_Base!W169+'Monte Carlo'!$W$32,MC_Paths_Base!X169+'Monte Carlo'!$X$32,MC_Paths_Base!Y169+'Monte Carlo'!$Y$32,MC_Paths_Base!Z169+'Monte Carlo'!$Z$32,MC_Paths_Base!AA169+'Monte Carlo'!$AA$32,MC_Paths_Base!AB169+'Monte Carlo'!$AB$32,MC_Paths_Base!AC169+'Monte Carlo'!$AC$32,MC_Paths_Base!AD169+'Monte Carlo'!$AD$32,MC_Paths_Base!AE169+'Monte Carlo'!$AE$32,MC_Paths_Base!AF169+'Monte Carlo'!$AF$32)</x:f>
        <x:v>833912.4009309184</x:v>
      </x:c>
      <x:c r="AL169" t="n">
        <x:f>MIN(MC_Paths_Base!B169+'Monte Carlo'!$B$34,MC_Paths_Base!C169+'Monte Carlo'!$C$34,MC_Paths_Base!D169+'Monte Carlo'!$D$34,MC_Paths_Base!E169+'Monte Carlo'!$E$34,MC_Paths_Base!F169+'Monte Carlo'!$F$34,MC_Paths_Base!G169+'Monte Carlo'!$G$34,MC_Paths_Base!H169+'Monte Carlo'!$H$34,MC_Paths_Base!I169+'Monte Carlo'!$I$34,MC_Paths_Base!J169+'Monte Carlo'!$J$34,MC_Paths_Base!K169+'Monte Carlo'!$K$34,MC_Paths_Base!L169+'Monte Carlo'!$L$34,MC_Paths_Base!M169+'Monte Carlo'!$M$34,MC_Paths_Base!N169+'Monte Carlo'!$N$34,MC_Paths_Base!O169+'Monte Carlo'!$O$34,MC_Paths_Base!P169+'Monte Carlo'!$P$34,MC_Paths_Base!Q169+'Monte Carlo'!$Q$34,MC_Paths_Base!R169+'Monte Carlo'!$R$34,MC_Paths_Base!S169+'Monte Carlo'!$S$34,MC_Paths_Base!T169+'Monte Carlo'!$T$34,MC_Paths_Base!U169+'Monte Carlo'!$U$34,MC_Paths_Base!V169+'Monte Carlo'!$V$34,MC_Paths_Base!W169+'Monte Carlo'!$W$34,MC_Paths_Base!X169+'Monte Carlo'!$X$34,MC_Paths_Base!Y169+'Monte Carlo'!$Y$34,MC_Paths_Base!Z169+'Monte Carlo'!$Z$34,MC_Paths_Base!AA169+'Monte Carlo'!$AA$34,MC_Paths_Base!AB169+'Monte Carlo'!$AB$34,MC_Paths_Base!AC169+'Monte Carlo'!$AC$34,MC_Paths_Base!AD169+'Monte Carlo'!$AD$34,MC_Paths_Base!AE169+'Monte Carlo'!$AE$34,MC_Paths_Base!AF169+'Monte Carlo'!$AF$34)</x:f>
        <x:v>710940.2175125172</x:v>
      </x:c>
      <x:c r="AM169" t="n">
        <x:f>MIN(MC_Paths_Base!B169+'Monte Carlo'!$B$35,MC_Paths_Base!C169+'Monte Carlo'!$C$35,MC_Paths_Base!D169+'Monte Carlo'!$D$35,MC_Paths_Base!E169+'Monte Carlo'!$E$35,MC_Paths_Base!F169+'Monte Carlo'!$F$35,MC_Paths_Base!G169+'Monte Carlo'!$G$35,MC_Paths_Base!H169+'Monte Carlo'!$H$35,MC_Paths_Base!I169+'Monte Carlo'!$I$35,MC_Paths_Base!J169+'Monte Carlo'!$J$35,MC_Paths_Base!K169+'Monte Carlo'!$K$35,MC_Paths_Base!L169+'Monte Carlo'!$L$35,MC_Paths_Base!M169+'Monte Carlo'!$M$35,MC_Paths_Base!N169+'Monte Carlo'!$N$35,MC_Paths_Base!O169+'Monte Carlo'!$O$35,MC_Paths_Base!P169+'Monte Carlo'!$P$35,MC_Paths_Base!Q169+'Monte Carlo'!$Q$35,MC_Paths_Base!R169+'Monte Carlo'!$R$35,MC_Paths_Base!S169+'Monte Carlo'!$S$35,MC_Paths_Base!T169+'Monte Carlo'!$T$35,MC_Paths_Base!U169+'Monte Carlo'!$U$35,MC_Paths_Base!V169+'Monte Carlo'!$V$35,MC_Paths_Base!W169+'Monte Carlo'!$W$35,MC_Paths_Base!X169+'Monte Carlo'!$X$35,MC_Paths_Base!Y169+'Monte Carlo'!$Y$35,MC_Paths_Base!Z169+'Monte Carlo'!$Z$35,MC_Paths_Base!AA169+'Monte Carlo'!$AA$35,MC_Paths_Base!AB169+'Monte Carlo'!$AB$35,MC_Paths_Base!AC169+'Monte Carlo'!$AC$35,MC_Paths_Base!AD169+'Monte Carlo'!$AD$35,MC_Paths_Base!AE169+'Monte Carlo'!$AE$35,MC_Paths_Base!AF169+'Monte Carlo'!$AF$35)</x:f>
        <x:v>572925.0571809184</x:v>
      </x:c>
    </x:row>
    <x:row r="170">
      <x:c r="A170" t="s">
        <x:v>955</x:v>
      </x:c>
      <x:c r="B170" t="s">
        <x:v>134</x:v>
      </x:c>
      <x:c r="C170" s="50" t="n">
        <x:f>Calculations!G$76</x:f>
        <x:v>150.65105724023306</x:v>
      </x:c>
      <x:c r="D170" s="50" t="n">
        <x:f>Calculations!H$76</x:f>
        <x:v>200650.65105724023</x:v>
      </x:c>
      <x:c r="E170" s="50" t="n">
        <x:f>Calculations!I$76</x:f>
        <x:v>200650.65105724023</x:v>
      </x:c>
      <x:c r="F170" s="50" t="n">
        <x:f>Calculations!J$76</x:f>
        <x:v>207483.8030972793</x:v>
      </x:c>
      <x:c r="G170" s="50" t="n">
        <x:f>Calculations!K$76</x:f>
        <x:v>212993.72761435196</x:v>
      </x:c>
      <x:c r="H170" s="50" t="n">
        <x:f>Calculations!L$76</x:f>
        <x:v>217148.64477743514</x:v>
      </x:c>
      <x:c r="I170" s="50" t="n">
        <x:f>Calculations!M$76</x:f>
        <x:v>219916.06571368407</x:v>
      </x:c>
      <x:c r="J170" s="50" t="n">
        <x:f>Calculations!N$76</x:f>
        <x:v>221262.77898615468</x:v>
      </x:c>
      <x:c r="K170" s="50" t="n">
        <x:f>Calculations!O$76</x:f>
        <x:v>221262.77898615468</x:v>
      </x:c>
      <x:c r="L170" s="50" t="n">
        <x:f>Calculations!P$76</x:f>
        <x:v>221262.77898615468</x:v>
      </x:c>
      <x:c r="M170" s="50" t="n">
        <x:f>Calculations!Q$76</x:f>
        <x:v>221262.77898615468</x:v>
      </x:c>
      <x:c r="N170" s="50" t="n">
        <x:f>Calculations!R$76</x:f>
        <x:v>221262.77898615468</x:v>
      </x:c>
      <x:c r="O170" s="50" t="n">
        <x:f>Calculations!S$76</x:f>
        <x:v>221262.77898615468</x:v>
      </x:c>
      <x:c r="P170" s="50" t="n">
        <x:f>Calculations!T$76</x:f>
        <x:v>221262.77898615468</x:v>
      </x:c>
      <x:c r="Q170" s="50" t="n">
        <x:f>Calculations!U$76</x:f>
        <x:v>221262.77898615468</x:v>
      </x:c>
      <x:c r="R170" s="50" t="n">
        <x:f>Calculations!V$76</x:f>
        <x:v>221262.77898615468</x:v>
      </x:c>
      <x:c r="S170" s="50" t="n">
        <x:f>Calculations!W$76</x:f>
        <x:v>221262.77898615468</x:v>
      </x:c>
      <x:c r="T170" s="50" t="n">
        <x:f>Calculations!X$76</x:f>
        <x:v>221262.77898615468</x:v>
      </x:c>
      <x:c r="U170" s="50" t="n">
        <x:f>Calculations!Y$76</x:f>
        <x:v>221262.77898615468</x:v>
      </x:c>
      <x:c r="V170" s="50" t="n">
        <x:f>Calculations!Z$76</x:f>
        <x:v>221262.77898615468</x:v>
      </x:c>
      <x:c r="W170" s="50" t="n">
        <x:f>Calculations!AA$76</x:f>
        <x:v>221262.77898615468</x:v>
      </x:c>
      <x:c r="X170" s="50" t="n">
        <x:f>Calculations!AB$76</x:f>
        <x:v>221262.77898615468</x:v>
      </x:c>
      <x:c r="Y170" s="50" t="n">
        <x:f>Calculations!AC$76</x:f>
        <x:v>221262.77898615468</x:v>
      </x:c>
      <x:c r="Z170" s="50" t="n">
        <x:f>Calculations!AD$76</x:f>
        <x:v>221262.77898615468</x:v>
      </x:c>
      <x:c r="AA170" s="50" t="n">
        <x:f>Calculations!AE$76</x:f>
        <x:v>221262.77898615468</x:v>
      </x:c>
      <x:c r="AB170" s="50" t="n">
        <x:f>Calculations!AF$76</x:f>
        <x:v>221262.77898615468</x:v>
      </x:c>
      <x:c r="AC170" s="50" t="n">
        <x:f>Calculations!AG$76</x:f>
        <x:v>221262.77898615468</x:v>
      </x:c>
      <x:c r="AD170" s="50" t="n">
        <x:f>Calculations!AH$76</x:f>
        <x:v>221262.77898615468</x:v>
      </x:c>
      <x:c r="AE170" s="50" t="n">
        <x:f>Calculations!AI$76</x:f>
        <x:v>221262.77898615468</x:v>
      </x:c>
      <x:c r="AF170" s="50" t="n">
        <x:f>Calculations!AJ$76</x:f>
        <x:v>221262.77898615468</x:v>
      </x:c>
      <x:c r="AG170" s="50" t="n">
        <x:f>Calculations!AK$76</x:f>
        <x:v>221262.77898615468</x:v>
      </x:c>
      <x:c r="AJ170" t="n">
        <x:f>MIN(MC_Paths_Base!B170:AF170)</x:f>
        <x:v>1024381.5807530453</x:v>
      </x:c>
      <x:c r="AK170" t="n">
        <x:f>MIN(MC_Paths_Base!B170+'Monte Carlo'!$B$32,MC_Paths_Base!C170+'Monte Carlo'!$C$32,MC_Paths_Base!D170+'Monte Carlo'!$D$32,MC_Paths_Base!E170+'Monte Carlo'!$E$32,MC_Paths_Base!F170+'Monte Carlo'!$F$32,MC_Paths_Base!G170+'Monte Carlo'!$G$32,MC_Paths_Base!H170+'Monte Carlo'!$H$32,MC_Paths_Base!I170+'Monte Carlo'!$I$32,MC_Paths_Base!J170+'Monte Carlo'!$J$32,MC_Paths_Base!K170+'Monte Carlo'!$K$32,MC_Paths_Base!L170+'Monte Carlo'!$L$32,MC_Paths_Base!M170+'Monte Carlo'!$M$32,MC_Paths_Base!N170+'Monte Carlo'!$N$32,MC_Paths_Base!O170+'Monte Carlo'!$O$32,MC_Paths_Base!P170+'Monte Carlo'!$P$32,MC_Paths_Base!Q170+'Monte Carlo'!$Q$32,MC_Paths_Base!R170+'Monte Carlo'!$R$32,MC_Paths_Base!S170+'Monte Carlo'!$S$32,MC_Paths_Base!T170+'Monte Carlo'!$T$32,MC_Paths_Base!U170+'Monte Carlo'!$U$32,MC_Paths_Base!V170+'Monte Carlo'!$V$32,MC_Paths_Base!W170+'Monte Carlo'!$W$32,MC_Paths_Base!X170+'Monte Carlo'!$X$32,MC_Paths_Base!Y170+'Monte Carlo'!$Y$32,MC_Paths_Base!Z170+'Monte Carlo'!$Z$32,MC_Paths_Base!AA170+'Monte Carlo'!$AA$32,MC_Paths_Base!AB170+'Monte Carlo'!$AB$32,MC_Paths_Base!AC170+'Monte Carlo'!$AC$32,MC_Paths_Base!AD170+'Monte Carlo'!$AD$32,MC_Paths_Base!AE170+'Monte Carlo'!$AE$32,MC_Paths_Base!AF170+'Monte Carlo'!$AF$32)</x:f>
        <x:v>823208.9204214466</x:v>
      </x:c>
      <x:c r="AL170" t="n">
        <x:f>MIN(MC_Paths_Base!B170+'Monte Carlo'!$B$34,MC_Paths_Base!C170+'Monte Carlo'!$C$34,MC_Paths_Base!D170+'Monte Carlo'!$D$34,MC_Paths_Base!E170+'Monte Carlo'!$E$34,MC_Paths_Base!F170+'Monte Carlo'!$F$34,MC_Paths_Base!G170+'Monte Carlo'!$G$34,MC_Paths_Base!H170+'Monte Carlo'!$H$34,MC_Paths_Base!I170+'Monte Carlo'!$I$34,MC_Paths_Base!J170+'Monte Carlo'!$J$34,MC_Paths_Base!K170+'Monte Carlo'!$K$34,MC_Paths_Base!L170+'Monte Carlo'!$L$34,MC_Paths_Base!M170+'Monte Carlo'!$M$34,MC_Paths_Base!N170+'Monte Carlo'!$N$34,MC_Paths_Base!O170+'Monte Carlo'!$O$34,MC_Paths_Base!P170+'Monte Carlo'!$P$34,MC_Paths_Base!Q170+'Monte Carlo'!$Q$34,MC_Paths_Base!R170+'Monte Carlo'!$R$34,MC_Paths_Base!S170+'Monte Carlo'!$S$34,MC_Paths_Base!T170+'Monte Carlo'!$T$34,MC_Paths_Base!U170+'Monte Carlo'!$U$34,MC_Paths_Base!V170+'Monte Carlo'!$V$34,MC_Paths_Base!W170+'Monte Carlo'!$W$34,MC_Paths_Base!X170+'Monte Carlo'!$X$34,MC_Paths_Base!Y170+'Monte Carlo'!$Y$34,MC_Paths_Base!Z170+'Monte Carlo'!$Z$34,MC_Paths_Base!AA170+'Monte Carlo'!$AA$34,MC_Paths_Base!AB170+'Monte Carlo'!$AB$34,MC_Paths_Base!AC170+'Monte Carlo'!$AC$34,MC_Paths_Base!AD170+'Monte Carlo'!$AD$34,MC_Paths_Base!AE170+'Monte Carlo'!$AE$34,MC_Paths_Base!AF170+'Monte Carlo'!$AF$34)</x:f>
        <x:v>700236.7370030454</x:v>
      </x:c>
      <x:c r="AM170" t="n">
        <x:f>MIN(MC_Paths_Base!B170+'Monte Carlo'!$B$35,MC_Paths_Base!C170+'Monte Carlo'!$C$35,MC_Paths_Base!D170+'Monte Carlo'!$D$35,MC_Paths_Base!E170+'Monte Carlo'!$E$35,MC_Paths_Base!F170+'Monte Carlo'!$F$35,MC_Paths_Base!G170+'Monte Carlo'!$G$35,MC_Paths_Base!H170+'Monte Carlo'!$H$35,MC_Paths_Base!I170+'Monte Carlo'!$I$35,MC_Paths_Base!J170+'Monte Carlo'!$J$35,MC_Paths_Base!K170+'Monte Carlo'!$K$35,MC_Paths_Base!L170+'Monte Carlo'!$L$35,MC_Paths_Base!M170+'Monte Carlo'!$M$35,MC_Paths_Base!N170+'Monte Carlo'!$N$35,MC_Paths_Base!O170+'Monte Carlo'!$O$35,MC_Paths_Base!P170+'Monte Carlo'!$P$35,MC_Paths_Base!Q170+'Monte Carlo'!$Q$35,MC_Paths_Base!R170+'Monte Carlo'!$R$35,MC_Paths_Base!S170+'Monte Carlo'!$S$35,MC_Paths_Base!T170+'Monte Carlo'!$T$35,MC_Paths_Base!U170+'Monte Carlo'!$U$35,MC_Paths_Base!V170+'Monte Carlo'!$V$35,MC_Paths_Base!W170+'Monte Carlo'!$W$35,MC_Paths_Base!X170+'Monte Carlo'!$X$35,MC_Paths_Base!Y170+'Monte Carlo'!$Y$35,MC_Paths_Base!Z170+'Monte Carlo'!$Z$35,MC_Paths_Base!AA170+'Monte Carlo'!$AA$35,MC_Paths_Base!AB170+'Monte Carlo'!$AB$35,MC_Paths_Base!AC170+'Monte Carlo'!$AC$35,MC_Paths_Base!AD170+'Monte Carlo'!$AD$35,MC_Paths_Base!AE170+'Monte Carlo'!$AE$35,MC_Paths_Base!AF170+'Monte Carlo'!$AF$35)</x:f>
        <x:v>562221.5766714466</x:v>
      </x:c>
    </x:row>
    <x:row r="171">
      <x:c r="A171" t="s">
        <x:v>955</x:v>
      </x:c>
      <x:c r="B171" t="s">
        <x:v>140</x:v>
      </x:c>
      <x:c r="C171" s="50" t="n">
        <x:f>Calculations!G$76</x:f>
        <x:v>150.65105724023306</x:v>
      </x:c>
      <x:c r="D171" s="50" t="n">
        <x:f>Calculations!H$76</x:f>
        <x:v>200650.65105724023</x:v>
      </x:c>
      <x:c r="E171" s="50" t="n">
        <x:f>Calculations!I$76</x:f>
        <x:v>200650.65105724023</x:v>
      </x:c>
      <x:c r="F171" s="50" t="n">
        <x:f>Calculations!J$76</x:f>
        <x:v>207483.8030972793</x:v>
      </x:c>
      <x:c r="G171" s="50" t="n">
        <x:f>Calculations!K$76</x:f>
        <x:v>212993.72761435196</x:v>
      </x:c>
      <x:c r="H171" s="50" t="n">
        <x:f>Calculations!L$76</x:f>
        <x:v>217148.64477743514</x:v>
      </x:c>
      <x:c r="I171" s="50" t="n">
        <x:f>Calculations!M$76</x:f>
        <x:v>219916.06571368407</x:v>
      </x:c>
      <x:c r="J171" s="50" t="n">
        <x:f>Calculations!N$76</x:f>
        <x:v>221262.77898615468</x:v>
      </x:c>
      <x:c r="K171" s="50" t="n">
        <x:f>Calculations!O$76</x:f>
        <x:v>221262.77898615468</x:v>
      </x:c>
      <x:c r="L171" s="50" t="n">
        <x:f>Calculations!P$76</x:f>
        <x:v>221262.77898615468</x:v>
      </x:c>
      <x:c r="M171" s="50" t="n">
        <x:f>Calculations!Q$76</x:f>
        <x:v>221262.77898615468</x:v>
      </x:c>
      <x:c r="N171" s="50" t="n">
        <x:f>Calculations!R$76</x:f>
        <x:v>221262.77898615468</x:v>
      </x:c>
      <x:c r="O171" s="50" t="n">
        <x:f>Calculations!S$76</x:f>
        <x:v>221262.77898615468</x:v>
      </x:c>
      <x:c r="P171" s="50" t="n">
        <x:f>Calculations!T$76</x:f>
        <x:v>221262.77898615468</x:v>
      </x:c>
      <x:c r="Q171" s="50" t="n">
        <x:f>Calculations!U$76</x:f>
        <x:v>221262.77898615468</x:v>
      </x:c>
      <x:c r="R171" s="50" t="n">
        <x:f>Calculations!V$76</x:f>
        <x:v>221262.77898615468</x:v>
      </x:c>
      <x:c r="S171" s="50" t="n">
        <x:f>Calculations!W$76</x:f>
        <x:v>221262.77898615468</x:v>
      </x:c>
      <x:c r="T171" s="50" t="n">
        <x:f>Calculations!X$76</x:f>
        <x:v>221262.77898615468</x:v>
      </x:c>
      <x:c r="U171" s="50" t="n">
        <x:f>Calculations!Y$76</x:f>
        <x:v>221262.77898615468</x:v>
      </x:c>
      <x:c r="V171" s="50" t="n">
        <x:f>Calculations!Z$76</x:f>
        <x:v>221262.77898615468</x:v>
      </x:c>
      <x:c r="W171" s="50" t="n">
        <x:f>Calculations!AA$76</x:f>
        <x:v>221262.77898615468</x:v>
      </x:c>
      <x:c r="X171" s="50" t="n">
        <x:f>Calculations!AB$76</x:f>
        <x:v>221262.77898615468</x:v>
      </x:c>
      <x:c r="Y171" s="50" t="n">
        <x:f>Calculations!AC$76</x:f>
        <x:v>221262.77898615468</x:v>
      </x:c>
      <x:c r="Z171" s="50" t="n">
        <x:f>Calculations!AD$76</x:f>
        <x:v>221262.77898615468</x:v>
      </x:c>
      <x:c r="AA171" s="50" t="n">
        <x:f>Calculations!AE$76</x:f>
        <x:v>221262.77898615468</x:v>
      </x:c>
      <x:c r="AB171" s="50" t="n">
        <x:f>Calculations!AF$76</x:f>
        <x:v>221262.77898615468</x:v>
      </x:c>
      <x:c r="AC171" s="50" t="n">
        <x:f>Calculations!AG$76</x:f>
        <x:v>221262.77898615468</x:v>
      </x:c>
      <x:c r="AD171" s="50" t="n">
        <x:f>Calculations!AH$76</x:f>
        <x:v>221262.77898615468</x:v>
      </x:c>
      <x:c r="AE171" s="50" t="n">
        <x:f>Calculations!AI$76</x:f>
        <x:v>221262.77898615468</x:v>
      </x:c>
      <x:c r="AF171" s="50" t="n">
        <x:f>Calculations!AJ$76</x:f>
        <x:v>221262.77898615468</x:v>
      </x:c>
      <x:c r="AG171" s="50" t="n">
        <x:f>Calculations!AK$76</x:f>
        <x:v>221262.77898615468</x:v>
      </x:c>
      <x:c r="AJ171" t="n">
        <x:f>MIN(MC_Paths_Base!B171:AF171)</x:f>
        <x:v>643224.1593945072</x:v>
      </x:c>
      <x:c r="AK171" t="n">
        <x:f>MIN(MC_Paths_Base!B171+'Monte Carlo'!$B$32,MC_Paths_Base!C171+'Monte Carlo'!$C$32,MC_Paths_Base!D171+'Monte Carlo'!$D$32,MC_Paths_Base!E171+'Monte Carlo'!$E$32,MC_Paths_Base!F171+'Monte Carlo'!$F$32,MC_Paths_Base!G171+'Monte Carlo'!$G$32,MC_Paths_Base!H171+'Monte Carlo'!$H$32,MC_Paths_Base!I171+'Monte Carlo'!$I$32,MC_Paths_Base!J171+'Monte Carlo'!$J$32,MC_Paths_Base!K171+'Monte Carlo'!$K$32,MC_Paths_Base!L171+'Monte Carlo'!$L$32,MC_Paths_Base!M171+'Monte Carlo'!$M$32,MC_Paths_Base!N171+'Monte Carlo'!$N$32,MC_Paths_Base!O171+'Monte Carlo'!$O$32,MC_Paths_Base!P171+'Monte Carlo'!$P$32,MC_Paths_Base!Q171+'Monte Carlo'!$Q$32,MC_Paths_Base!R171+'Monte Carlo'!$R$32,MC_Paths_Base!S171+'Monte Carlo'!$S$32,MC_Paths_Base!T171+'Monte Carlo'!$T$32,MC_Paths_Base!U171+'Monte Carlo'!$U$32,MC_Paths_Base!V171+'Monte Carlo'!$V$32,MC_Paths_Base!W171+'Monte Carlo'!$W$32,MC_Paths_Base!X171+'Monte Carlo'!$X$32,MC_Paths_Base!Y171+'Monte Carlo'!$Y$32,MC_Paths_Base!Z171+'Monte Carlo'!$Z$32,MC_Paths_Base!AA171+'Monte Carlo'!$AA$32,MC_Paths_Base!AB171+'Monte Carlo'!$AB$32,MC_Paths_Base!AC171+'Monte Carlo'!$AC$32,MC_Paths_Base!AD171+'Monte Carlo'!$AD$32,MC_Paths_Base!AE171+'Monte Carlo'!$AE$32,MC_Paths_Base!AF171+'Monte Carlo'!$AF$32)</x:f>
        <x:v>439759.6278498407</x:v>
      </x:c>
      <x:c r="AL171" t="n">
        <x:f>MIN(MC_Paths_Base!B171+'Monte Carlo'!$B$34,MC_Paths_Base!C171+'Monte Carlo'!$C$34,MC_Paths_Base!D171+'Monte Carlo'!$D$34,MC_Paths_Base!E171+'Monte Carlo'!$E$34,MC_Paths_Base!F171+'Monte Carlo'!$F$34,MC_Paths_Base!G171+'Monte Carlo'!$G$34,MC_Paths_Base!H171+'Monte Carlo'!$H$34,MC_Paths_Base!I171+'Monte Carlo'!$I$34,MC_Paths_Base!J171+'Monte Carlo'!$J$34,MC_Paths_Base!K171+'Monte Carlo'!$K$34,MC_Paths_Base!L171+'Monte Carlo'!$L$34,MC_Paths_Base!M171+'Monte Carlo'!$M$34,MC_Paths_Base!N171+'Monte Carlo'!$N$34,MC_Paths_Base!O171+'Monte Carlo'!$O$34,MC_Paths_Base!P171+'Monte Carlo'!$P$34,MC_Paths_Base!Q171+'Monte Carlo'!$Q$34,MC_Paths_Base!R171+'Monte Carlo'!$R$34,MC_Paths_Base!S171+'Monte Carlo'!$S$34,MC_Paths_Base!T171+'Monte Carlo'!$T$34,MC_Paths_Base!U171+'Monte Carlo'!$U$34,MC_Paths_Base!V171+'Monte Carlo'!$V$34,MC_Paths_Base!W171+'Monte Carlo'!$W$34,MC_Paths_Base!X171+'Monte Carlo'!$X$34,MC_Paths_Base!Y171+'Monte Carlo'!$Y$34,MC_Paths_Base!Z171+'Monte Carlo'!$Z$34,MC_Paths_Base!AA171+'Monte Carlo'!$AA$34,MC_Paths_Base!AB171+'Monte Carlo'!$AB$34,MC_Paths_Base!AC171+'Monte Carlo'!$AC$34,MC_Paths_Base!AD171+'Monte Carlo'!$AD$34,MC_Paths_Base!AE171+'Monte Carlo'!$AE$34,MC_Paths_Base!AF171+'Monte Carlo'!$AF$34)</x:f>
        <x:v>-89155.24327327928</x:v>
      </x:c>
      <x:c r="AM171" t="n">
        <x:f>MIN(MC_Paths_Base!B171+'Monte Carlo'!$B$35,MC_Paths_Base!C171+'Monte Carlo'!$C$35,MC_Paths_Base!D171+'Monte Carlo'!$D$35,MC_Paths_Base!E171+'Monte Carlo'!$E$35,MC_Paths_Base!F171+'Monte Carlo'!$F$35,MC_Paths_Base!G171+'Monte Carlo'!$G$35,MC_Paths_Base!H171+'Monte Carlo'!$H$35,MC_Paths_Base!I171+'Monte Carlo'!$I$35,MC_Paths_Base!J171+'Monte Carlo'!$J$35,MC_Paths_Base!K171+'Monte Carlo'!$K$35,MC_Paths_Base!L171+'Monte Carlo'!$L$35,MC_Paths_Base!M171+'Monte Carlo'!$M$35,MC_Paths_Base!N171+'Monte Carlo'!$N$35,MC_Paths_Base!O171+'Monte Carlo'!$O$35,MC_Paths_Base!P171+'Monte Carlo'!$P$35,MC_Paths_Base!Q171+'Monte Carlo'!$Q$35,MC_Paths_Base!R171+'Monte Carlo'!$R$35,MC_Paths_Base!S171+'Monte Carlo'!$S$35,MC_Paths_Base!T171+'Monte Carlo'!$T$35,MC_Paths_Base!U171+'Monte Carlo'!$U$35,MC_Paths_Base!V171+'Monte Carlo'!$V$35,MC_Paths_Base!W171+'Monte Carlo'!$W$35,MC_Paths_Base!X171+'Monte Carlo'!$X$35,MC_Paths_Base!Y171+'Monte Carlo'!$Y$35,MC_Paths_Base!Z171+'Monte Carlo'!$Z$35,MC_Paths_Base!AA171+'Monte Carlo'!$AA$35,MC_Paths_Base!AB171+'Monte Carlo'!$AB$35,MC_Paths_Base!AC171+'Monte Carlo'!$AC$35,MC_Paths_Base!AD171+'Monte Carlo'!$AD$35,MC_Paths_Base!AE171+'Monte Carlo'!$AE$35,MC_Paths_Base!AF171+'Monte Carlo'!$AF$35)</x:f>
        <x:v>-127222.85410177696</x:v>
      </x:c>
    </x:row>
    <x:row r="172">
      <x:c r="A172" t="s">
        <x:v>955</x:v>
      </x:c>
      <x:c r="B172" t="s">
        <x:v>146</x:v>
      </x:c>
      <x:c r="C172" s="50" t="n">
        <x:f>Calculations!G$76</x:f>
        <x:v>150.65105724023306</x:v>
      </x:c>
      <x:c r="D172" s="50" t="n">
        <x:f>Calculations!H$76</x:f>
        <x:v>200650.65105724023</x:v>
      </x:c>
      <x:c r="E172" s="50" t="n">
        <x:f>Calculations!I$76</x:f>
        <x:v>200650.65105724023</x:v>
      </x:c>
      <x:c r="F172" s="50" t="n">
        <x:f>Calculations!J$76</x:f>
        <x:v>207483.8030972793</x:v>
      </x:c>
      <x:c r="G172" s="50" t="n">
        <x:f>Calculations!K$76</x:f>
        <x:v>212993.72761435196</x:v>
      </x:c>
      <x:c r="H172" s="50" t="n">
        <x:f>Calculations!L$76</x:f>
        <x:v>217148.64477743514</x:v>
      </x:c>
      <x:c r="I172" s="50" t="n">
        <x:f>Calculations!M$76</x:f>
        <x:v>219916.06571368407</x:v>
      </x:c>
      <x:c r="J172" s="50" t="n">
        <x:f>Calculations!N$76</x:f>
        <x:v>221262.77898615468</x:v>
      </x:c>
      <x:c r="K172" s="50" t="n">
        <x:f>Calculations!O$76</x:f>
        <x:v>221262.77898615468</x:v>
      </x:c>
      <x:c r="L172" s="50" t="n">
        <x:f>Calculations!P$76</x:f>
        <x:v>221262.77898615468</x:v>
      </x:c>
      <x:c r="M172" s="50" t="n">
        <x:f>Calculations!Q$76</x:f>
        <x:v>221262.77898615468</x:v>
      </x:c>
      <x:c r="N172" s="50" t="n">
        <x:f>Calculations!R$76</x:f>
        <x:v>221262.77898615468</x:v>
      </x:c>
      <x:c r="O172" s="50" t="n">
        <x:f>Calculations!S$76</x:f>
        <x:v>221262.77898615468</x:v>
      </x:c>
      <x:c r="P172" s="50" t="n">
        <x:f>Calculations!T$76</x:f>
        <x:v>221262.77898615468</x:v>
      </x:c>
      <x:c r="Q172" s="50" t="n">
        <x:f>Calculations!U$76</x:f>
        <x:v>221262.77898615468</x:v>
      </x:c>
      <x:c r="R172" s="50" t="n">
        <x:f>Calculations!V$76</x:f>
        <x:v>221262.77898615468</x:v>
      </x:c>
      <x:c r="S172" s="50" t="n">
        <x:f>Calculations!W$76</x:f>
        <x:v>221262.77898615468</x:v>
      </x:c>
      <x:c r="T172" s="50" t="n">
        <x:f>Calculations!X$76</x:f>
        <x:v>221262.77898615468</x:v>
      </x:c>
      <x:c r="U172" s="50" t="n">
        <x:f>Calculations!Y$76</x:f>
        <x:v>221262.77898615468</x:v>
      </x:c>
      <x:c r="V172" s="50" t="n">
        <x:f>Calculations!Z$76</x:f>
        <x:v>221262.77898615468</x:v>
      </x:c>
      <x:c r="W172" s="50" t="n">
        <x:f>Calculations!AA$76</x:f>
        <x:v>221262.77898615468</x:v>
      </x:c>
      <x:c r="X172" s="50" t="n">
        <x:f>Calculations!AB$76</x:f>
        <x:v>221262.77898615468</x:v>
      </x:c>
      <x:c r="Y172" s="50" t="n">
        <x:f>Calculations!AC$76</x:f>
        <x:v>221262.77898615468</x:v>
      </x:c>
      <x:c r="Z172" s="50" t="n">
        <x:f>Calculations!AD$76</x:f>
        <x:v>221262.77898615468</x:v>
      </x:c>
      <x:c r="AA172" s="50" t="n">
        <x:f>Calculations!AE$76</x:f>
        <x:v>221262.77898615468</x:v>
      </x:c>
      <x:c r="AB172" s="50" t="n">
        <x:f>Calculations!AF$76</x:f>
        <x:v>221262.77898615468</x:v>
      </x:c>
      <x:c r="AC172" s="50" t="n">
        <x:f>Calculations!AG$76</x:f>
        <x:v>221262.77898615468</x:v>
      </x:c>
      <x:c r="AD172" s="50" t="n">
        <x:f>Calculations!AH$76</x:f>
        <x:v>221262.77898615468</x:v>
      </x:c>
      <x:c r="AE172" s="50" t="n">
        <x:f>Calculations!AI$76</x:f>
        <x:v>221262.77898615468</x:v>
      </x:c>
      <x:c r="AF172" s="50" t="n">
        <x:f>Calculations!AJ$76</x:f>
        <x:v>221262.77898615468</x:v>
      </x:c>
      <x:c r="AG172" s="50" t="n">
        <x:f>Calculations!AK$76</x:f>
        <x:v>221262.77898615468</x:v>
      </x:c>
      <x:c r="AJ172" t="n">
        <x:f>MIN(MC_Paths_Base!B172:AF172)</x:f>
        <x:v>1029031.25</x:v>
      </x:c>
      <x:c r="AK172" t="n">
        <x:f>MIN(MC_Paths_Base!B172+'Monte Carlo'!$B$32,MC_Paths_Base!C172+'Monte Carlo'!$C$32,MC_Paths_Base!D172+'Monte Carlo'!$D$32,MC_Paths_Base!E172+'Monte Carlo'!$E$32,MC_Paths_Base!F172+'Monte Carlo'!$F$32,MC_Paths_Base!G172+'Monte Carlo'!$G$32,MC_Paths_Base!H172+'Monte Carlo'!$H$32,MC_Paths_Base!I172+'Monte Carlo'!$I$32,MC_Paths_Base!J172+'Monte Carlo'!$J$32,MC_Paths_Base!K172+'Monte Carlo'!$K$32,MC_Paths_Base!L172+'Monte Carlo'!$L$32,MC_Paths_Base!M172+'Monte Carlo'!$M$32,MC_Paths_Base!N172+'Monte Carlo'!$N$32,MC_Paths_Base!O172+'Monte Carlo'!$O$32,MC_Paths_Base!P172+'Monte Carlo'!$P$32,MC_Paths_Base!Q172+'Monte Carlo'!$Q$32,MC_Paths_Base!R172+'Monte Carlo'!$R$32,MC_Paths_Base!S172+'Monte Carlo'!$S$32,MC_Paths_Base!T172+'Monte Carlo'!$T$32,MC_Paths_Base!U172+'Monte Carlo'!$U$32,MC_Paths_Base!V172+'Monte Carlo'!$V$32,MC_Paths_Base!W172+'Monte Carlo'!$W$32,MC_Paths_Base!X172+'Monte Carlo'!$X$32,MC_Paths_Base!Y172+'Monte Carlo'!$Y$32,MC_Paths_Base!Z172+'Monte Carlo'!$Z$32,MC_Paths_Base!AA172+'Monte Carlo'!$AA$32,MC_Paths_Base!AB172+'Monte Carlo'!$AB$32,MC_Paths_Base!AC172+'Monte Carlo'!$AC$32,MC_Paths_Base!AD172+'Monte Carlo'!$AD$32,MC_Paths_Base!AE172+'Monte Carlo'!$AE$32,MC_Paths_Base!AF172+'Monte Carlo'!$AF$32)</x:f>
        <x:v>1029031.25</x:v>
      </x:c>
      <x:c r="AL172" t="n">
        <x:f>MIN(MC_Paths_Base!B172+'Monte Carlo'!$B$34,MC_Paths_Base!C172+'Monte Carlo'!$C$34,MC_Paths_Base!D172+'Monte Carlo'!$D$34,MC_Paths_Base!E172+'Monte Carlo'!$E$34,MC_Paths_Base!F172+'Monte Carlo'!$F$34,MC_Paths_Base!G172+'Monte Carlo'!$G$34,MC_Paths_Base!H172+'Monte Carlo'!$H$34,MC_Paths_Base!I172+'Monte Carlo'!$I$34,MC_Paths_Base!J172+'Monte Carlo'!$J$34,MC_Paths_Base!K172+'Monte Carlo'!$K$34,MC_Paths_Base!L172+'Monte Carlo'!$L$34,MC_Paths_Base!M172+'Monte Carlo'!$M$34,MC_Paths_Base!N172+'Monte Carlo'!$N$34,MC_Paths_Base!O172+'Monte Carlo'!$O$34,MC_Paths_Base!P172+'Monte Carlo'!$P$34,MC_Paths_Base!Q172+'Monte Carlo'!$Q$34,MC_Paths_Base!R172+'Monte Carlo'!$R$34,MC_Paths_Base!S172+'Monte Carlo'!$S$34,MC_Paths_Base!T172+'Monte Carlo'!$T$34,MC_Paths_Base!U172+'Monte Carlo'!$U$34,MC_Paths_Base!V172+'Monte Carlo'!$V$34,MC_Paths_Base!W172+'Monte Carlo'!$W$34,MC_Paths_Base!X172+'Monte Carlo'!$X$34,MC_Paths_Base!Y172+'Monte Carlo'!$Y$34,MC_Paths_Base!Z172+'Monte Carlo'!$Z$34,MC_Paths_Base!AA172+'Monte Carlo'!$AA$34,MC_Paths_Base!AB172+'Monte Carlo'!$AB$34,MC_Paths_Base!AC172+'Monte Carlo'!$AC$34,MC_Paths_Base!AD172+'Monte Carlo'!$AD$34,MC_Paths_Base!AE172+'Monte Carlo'!$AE$34,MC_Paths_Base!AF172+'Monte Carlo'!$AF$34)</x:f>
        <x:v>949280.245592924</x:v>
      </x:c>
      <x:c r="AM172" t="n">
        <x:f>MIN(MC_Paths_Base!B172+'Monte Carlo'!$B$35,MC_Paths_Base!C172+'Monte Carlo'!$C$35,MC_Paths_Base!D172+'Monte Carlo'!$D$35,MC_Paths_Base!E172+'Monte Carlo'!$E$35,MC_Paths_Base!F172+'Monte Carlo'!$F$35,MC_Paths_Base!G172+'Monte Carlo'!$G$35,MC_Paths_Base!H172+'Monte Carlo'!$H$35,MC_Paths_Base!I172+'Monte Carlo'!$I$35,MC_Paths_Base!J172+'Monte Carlo'!$J$35,MC_Paths_Base!K172+'Monte Carlo'!$K$35,MC_Paths_Base!L172+'Monte Carlo'!$L$35,MC_Paths_Base!M172+'Monte Carlo'!$M$35,MC_Paths_Base!N172+'Monte Carlo'!$N$35,MC_Paths_Base!O172+'Monte Carlo'!$O$35,MC_Paths_Base!P172+'Monte Carlo'!$P$35,MC_Paths_Base!Q172+'Monte Carlo'!$Q$35,MC_Paths_Base!R172+'Monte Carlo'!$R$35,MC_Paths_Base!S172+'Monte Carlo'!$S$35,MC_Paths_Base!T172+'Monte Carlo'!$T$35,MC_Paths_Base!U172+'Monte Carlo'!$U$35,MC_Paths_Base!V172+'Monte Carlo'!$V$35,MC_Paths_Base!W172+'Monte Carlo'!$W$35,MC_Paths_Base!X172+'Monte Carlo'!$X$35,MC_Paths_Base!Y172+'Monte Carlo'!$Y$35,MC_Paths_Base!Z172+'Monte Carlo'!$Z$35,MC_Paths_Base!AA172+'Monte Carlo'!$AA$35,MC_Paths_Base!AB172+'Monte Carlo'!$AB$35,MC_Paths_Base!AC172+'Monte Carlo'!$AC$35,MC_Paths_Base!AD172+'Monte Carlo'!$AD$35,MC_Paths_Base!AE172+'Monte Carlo'!$AE$35,MC_Paths_Base!AF172+'Monte Carlo'!$AF$35)</x:f>
        <x:v>811265.0852613251</x:v>
      </x:c>
    </x:row>
    <x:row r="173">
      <x:c r="A173" t="s">
        <x:v>955</x:v>
      </x:c>
      <x:c r="B173" t="s">
        <x:v>148</x:v>
      </x:c>
      <x:c r="C173" s="50" t="n">
        <x:f>Calculations!G$76</x:f>
        <x:v>150.65105724023306</x:v>
      </x:c>
      <x:c r="D173" s="50" t="n">
        <x:f>Calculations!H$76</x:f>
        <x:v>200650.65105724023</x:v>
      </x:c>
      <x:c r="E173" s="50" t="n">
        <x:f>Calculations!I$76</x:f>
        <x:v>200650.65105724023</x:v>
      </x:c>
      <x:c r="F173" s="50" t="n">
        <x:f>Calculations!J$76</x:f>
        <x:v>207483.8030972793</x:v>
      </x:c>
      <x:c r="G173" s="50" t="n">
        <x:f>Calculations!K$76</x:f>
        <x:v>212993.72761435196</x:v>
      </x:c>
      <x:c r="H173" s="50" t="n">
        <x:f>Calculations!L$76</x:f>
        <x:v>217148.64477743514</x:v>
      </x:c>
      <x:c r="I173" s="50" t="n">
        <x:f>Calculations!M$76</x:f>
        <x:v>219916.06571368407</x:v>
      </x:c>
      <x:c r="J173" s="50" t="n">
        <x:f>Calculations!N$76</x:f>
        <x:v>221262.77898615468</x:v>
      </x:c>
      <x:c r="K173" s="50" t="n">
        <x:f>Calculations!O$76</x:f>
        <x:v>221262.77898615468</x:v>
      </x:c>
      <x:c r="L173" s="50" t="n">
        <x:f>Calculations!P$76</x:f>
        <x:v>221262.77898615468</x:v>
      </x:c>
      <x:c r="M173" s="50" t="n">
        <x:f>Calculations!Q$76</x:f>
        <x:v>221262.77898615468</x:v>
      </x:c>
      <x:c r="N173" s="50" t="n">
        <x:f>Calculations!R$76</x:f>
        <x:v>221262.77898615468</x:v>
      </x:c>
      <x:c r="O173" s="50" t="n">
        <x:f>Calculations!S$76</x:f>
        <x:v>221262.77898615468</x:v>
      </x:c>
      <x:c r="P173" s="50" t="n">
        <x:f>Calculations!T$76</x:f>
        <x:v>221262.77898615468</x:v>
      </x:c>
      <x:c r="Q173" s="50" t="n">
        <x:f>Calculations!U$76</x:f>
        <x:v>221262.77898615468</x:v>
      </x:c>
      <x:c r="R173" s="50" t="n">
        <x:f>Calculations!V$76</x:f>
        <x:v>221262.77898615468</x:v>
      </x:c>
      <x:c r="S173" s="50" t="n">
        <x:f>Calculations!W$76</x:f>
        <x:v>221262.77898615468</x:v>
      </x:c>
      <x:c r="T173" s="50" t="n">
        <x:f>Calculations!X$76</x:f>
        <x:v>221262.77898615468</x:v>
      </x:c>
      <x:c r="U173" s="50" t="n">
        <x:f>Calculations!Y$76</x:f>
        <x:v>221262.77898615468</x:v>
      </x:c>
      <x:c r="V173" s="50" t="n">
        <x:f>Calculations!Z$76</x:f>
        <x:v>221262.77898615468</x:v>
      </x:c>
      <x:c r="W173" s="50" t="n">
        <x:f>Calculations!AA$76</x:f>
        <x:v>221262.77898615468</x:v>
      </x:c>
      <x:c r="X173" s="50" t="n">
        <x:f>Calculations!AB$76</x:f>
        <x:v>221262.77898615468</x:v>
      </x:c>
      <x:c r="Y173" s="50" t="n">
        <x:f>Calculations!AC$76</x:f>
        <x:v>221262.77898615468</x:v>
      </x:c>
      <x:c r="Z173" s="50" t="n">
        <x:f>Calculations!AD$76</x:f>
        <x:v>221262.77898615468</x:v>
      </x:c>
      <x:c r="AA173" s="50" t="n">
        <x:f>Calculations!AE$76</x:f>
        <x:v>221262.77898615468</x:v>
      </x:c>
      <x:c r="AB173" s="50" t="n">
        <x:f>Calculations!AF$76</x:f>
        <x:v>221262.77898615468</x:v>
      </x:c>
      <x:c r="AC173" s="50" t="n">
        <x:f>Calculations!AG$76</x:f>
        <x:v>221262.77898615468</x:v>
      </x:c>
      <x:c r="AD173" s="50" t="n">
        <x:f>Calculations!AH$76</x:f>
        <x:v>221262.77898615468</x:v>
      </x:c>
      <x:c r="AE173" s="50" t="n">
        <x:f>Calculations!AI$76</x:f>
        <x:v>221262.77898615468</x:v>
      </x:c>
      <x:c r="AF173" s="50" t="n">
        <x:f>Calculations!AJ$76</x:f>
        <x:v>221262.77898615468</x:v>
      </x:c>
      <x:c r="AG173" s="50" t="n">
        <x:f>Calculations!AK$76</x:f>
        <x:v>221262.77898615468</x:v>
      </x:c>
      <x:c r="AJ173" t="n">
        <x:f>MIN(MC_Paths_Base!B173:AF173)</x:f>
        <x:v>387634.76134334656</x:v>
      </x:c>
      <x:c r="AK173" t="n">
        <x:f>MIN(MC_Paths_Base!B173+'Monte Carlo'!$B$32,MC_Paths_Base!C173+'Monte Carlo'!$C$32,MC_Paths_Base!D173+'Monte Carlo'!$D$32,MC_Paths_Base!E173+'Monte Carlo'!$E$32,MC_Paths_Base!F173+'Monte Carlo'!$F$32,MC_Paths_Base!G173+'Monte Carlo'!$G$32,MC_Paths_Base!H173+'Monte Carlo'!$H$32,MC_Paths_Base!I173+'Monte Carlo'!$I$32,MC_Paths_Base!J173+'Monte Carlo'!$J$32,MC_Paths_Base!K173+'Monte Carlo'!$K$32,MC_Paths_Base!L173+'Monte Carlo'!$L$32,MC_Paths_Base!M173+'Monte Carlo'!$M$32,MC_Paths_Base!N173+'Monte Carlo'!$N$32,MC_Paths_Base!O173+'Monte Carlo'!$O$32,MC_Paths_Base!P173+'Monte Carlo'!$P$32,MC_Paths_Base!Q173+'Monte Carlo'!$Q$32,MC_Paths_Base!R173+'Monte Carlo'!$R$32,MC_Paths_Base!S173+'Monte Carlo'!$S$32,MC_Paths_Base!T173+'Monte Carlo'!$T$32,MC_Paths_Base!U173+'Monte Carlo'!$U$32,MC_Paths_Base!V173+'Monte Carlo'!$V$32,MC_Paths_Base!W173+'Monte Carlo'!$W$32,MC_Paths_Base!X173+'Monte Carlo'!$X$32,MC_Paths_Base!Y173+'Monte Carlo'!$Y$32,MC_Paths_Base!Z173+'Monte Carlo'!$Z$32,MC_Paths_Base!AA173+'Monte Carlo'!$AA$32,MC_Paths_Base!AB173+'Monte Carlo'!$AB$32,MC_Paths_Base!AC173+'Monte Carlo'!$AC$32,MC_Paths_Base!AD173+'Monte Carlo'!$AD$32,MC_Paths_Base!AE173+'Monte Carlo'!$AE$32,MC_Paths_Base!AF173+'Monte Carlo'!$AF$32)</x:f>
        <x:v>181401.76482630672</x:v>
      </x:c>
      <x:c r="AL173" t="n">
        <x:f>MIN(MC_Paths_Base!B173+'Monte Carlo'!$B$34,MC_Paths_Base!C173+'Monte Carlo'!$C$34,MC_Paths_Base!D173+'Monte Carlo'!$D$34,MC_Paths_Base!E173+'Monte Carlo'!$E$34,MC_Paths_Base!F173+'Monte Carlo'!$F$34,MC_Paths_Base!G173+'Monte Carlo'!$G$34,MC_Paths_Base!H173+'Monte Carlo'!$H$34,MC_Paths_Base!I173+'Monte Carlo'!$I$34,MC_Paths_Base!J173+'Monte Carlo'!$J$34,MC_Paths_Base!K173+'Monte Carlo'!$K$34,MC_Paths_Base!L173+'Monte Carlo'!$L$34,MC_Paths_Base!M173+'Monte Carlo'!$M$34,MC_Paths_Base!N173+'Monte Carlo'!$N$34,MC_Paths_Base!O173+'Monte Carlo'!$O$34,MC_Paths_Base!P173+'Monte Carlo'!$P$34,MC_Paths_Base!Q173+'Monte Carlo'!$Q$34,MC_Paths_Base!R173+'Monte Carlo'!$R$34,MC_Paths_Base!S173+'Monte Carlo'!$S$34,MC_Paths_Base!T173+'Monte Carlo'!$T$34,MC_Paths_Base!U173+'Monte Carlo'!$U$34,MC_Paths_Base!V173+'Monte Carlo'!$V$34,MC_Paths_Base!W173+'Monte Carlo'!$W$34,MC_Paths_Base!X173+'Monte Carlo'!$X$34,MC_Paths_Base!Y173+'Monte Carlo'!$Y$34,MC_Paths_Base!Z173+'Monte Carlo'!$Z$34,MC_Paths_Base!AA173+'Monte Carlo'!$AA$34,MC_Paths_Base!AB173+'Monte Carlo'!$AB$34,MC_Paths_Base!AC173+'Monte Carlo'!$AC$34,MC_Paths_Base!AD173+'Monte Carlo'!$AD$34,MC_Paths_Base!AE173+'Monte Carlo'!$AE$34,MC_Paths_Base!AF173+'Monte Carlo'!$AF$34)</x:f>
        <x:v>-973048.7202033289</x:v>
      </x:c>
      <x:c r="AM173" t="n">
        <x:f>MIN(MC_Paths_Base!B173+'Monte Carlo'!$B$35,MC_Paths_Base!C173+'Monte Carlo'!$C$35,MC_Paths_Base!D173+'Monte Carlo'!$D$35,MC_Paths_Base!E173+'Monte Carlo'!$E$35,MC_Paths_Base!F173+'Monte Carlo'!$F$35,MC_Paths_Base!G173+'Monte Carlo'!$G$35,MC_Paths_Base!H173+'Monte Carlo'!$H$35,MC_Paths_Base!I173+'Monte Carlo'!$I$35,MC_Paths_Base!J173+'Monte Carlo'!$J$35,MC_Paths_Base!K173+'Monte Carlo'!$K$35,MC_Paths_Base!L173+'Monte Carlo'!$L$35,MC_Paths_Base!M173+'Monte Carlo'!$M$35,MC_Paths_Base!N173+'Monte Carlo'!$N$35,MC_Paths_Base!O173+'Monte Carlo'!$O$35,MC_Paths_Base!P173+'Monte Carlo'!$P$35,MC_Paths_Base!Q173+'Monte Carlo'!$Q$35,MC_Paths_Base!R173+'Monte Carlo'!$R$35,MC_Paths_Base!S173+'Monte Carlo'!$S$35,MC_Paths_Base!T173+'Monte Carlo'!$T$35,MC_Paths_Base!U173+'Monte Carlo'!$U$35,MC_Paths_Base!V173+'Monte Carlo'!$V$35,MC_Paths_Base!W173+'Monte Carlo'!$W$35,MC_Paths_Base!X173+'Monte Carlo'!$X$35,MC_Paths_Base!Y173+'Monte Carlo'!$Y$35,MC_Paths_Base!Z173+'Monte Carlo'!$Z$35,MC_Paths_Base!AA173+'Monte Carlo'!$AA$35,MC_Paths_Base!AB173+'Monte Carlo'!$AB$35,MC_Paths_Base!AC173+'Monte Carlo'!$AC$35,MC_Paths_Base!AD173+'Monte Carlo'!$AD$35,MC_Paths_Base!AE173+'Monte Carlo'!$AE$35,MC_Paths_Base!AF173+'Monte Carlo'!$AF$35)</x:f>
        <x:v>-926863.969343659</x:v>
      </x:c>
    </x:row>
    <x:row r="174">
      <x:c r="A174" t="s">
        <x:v>955</x:v>
      </x:c>
      <x:c r="B174" t="s">
        <x:v>151</x:v>
      </x:c>
      <x:c r="C174" s="50" t="n">
        <x:f>Calculations!G$76</x:f>
        <x:v>150.65105724023306</x:v>
      </x:c>
      <x:c r="D174" s="50" t="n">
        <x:f>Calculations!H$76</x:f>
        <x:v>200650.65105724023</x:v>
      </x:c>
      <x:c r="E174" s="50" t="n">
        <x:f>Calculations!I$76</x:f>
        <x:v>200650.65105724023</x:v>
      </x:c>
      <x:c r="F174" s="50" t="n">
        <x:f>Calculations!J$76</x:f>
        <x:v>207483.8030972793</x:v>
      </x:c>
      <x:c r="G174" s="50" t="n">
        <x:f>Calculations!K$76</x:f>
        <x:v>212993.72761435196</x:v>
      </x:c>
      <x:c r="H174" s="50" t="n">
        <x:f>Calculations!L$76</x:f>
        <x:v>217148.64477743514</x:v>
      </x:c>
      <x:c r="I174" s="50" t="n">
        <x:f>Calculations!M$76</x:f>
        <x:v>219916.06571368407</x:v>
      </x:c>
      <x:c r="J174" s="50" t="n">
        <x:f>Calculations!N$76</x:f>
        <x:v>221262.77898615468</x:v>
      </x:c>
      <x:c r="K174" s="50" t="n">
        <x:f>Calculations!O$76</x:f>
        <x:v>221262.77898615468</x:v>
      </x:c>
      <x:c r="L174" s="50" t="n">
        <x:f>Calculations!P$76</x:f>
        <x:v>221262.77898615468</x:v>
      </x:c>
      <x:c r="M174" s="50" t="n">
        <x:f>Calculations!Q$76</x:f>
        <x:v>221262.77898615468</x:v>
      </x:c>
      <x:c r="N174" s="50" t="n">
        <x:f>Calculations!R$76</x:f>
        <x:v>221262.77898615468</x:v>
      </x:c>
      <x:c r="O174" s="50" t="n">
        <x:f>Calculations!S$76</x:f>
        <x:v>221262.77898615468</x:v>
      </x:c>
      <x:c r="P174" s="50" t="n">
        <x:f>Calculations!T$76</x:f>
        <x:v>221262.77898615468</x:v>
      </x:c>
      <x:c r="Q174" s="50" t="n">
        <x:f>Calculations!U$76</x:f>
        <x:v>221262.77898615468</x:v>
      </x:c>
      <x:c r="R174" s="50" t="n">
        <x:f>Calculations!V$76</x:f>
        <x:v>221262.77898615468</x:v>
      </x:c>
      <x:c r="S174" s="50" t="n">
        <x:f>Calculations!W$76</x:f>
        <x:v>221262.77898615468</x:v>
      </x:c>
      <x:c r="T174" s="50" t="n">
        <x:f>Calculations!X$76</x:f>
        <x:v>221262.77898615468</x:v>
      </x:c>
      <x:c r="U174" s="50" t="n">
        <x:f>Calculations!Y$76</x:f>
        <x:v>221262.77898615468</x:v>
      </x:c>
      <x:c r="V174" s="50" t="n">
        <x:f>Calculations!Z$76</x:f>
        <x:v>221262.77898615468</x:v>
      </x:c>
      <x:c r="W174" s="50" t="n">
        <x:f>Calculations!AA$76</x:f>
        <x:v>221262.77898615468</x:v>
      </x:c>
      <x:c r="X174" s="50" t="n">
        <x:f>Calculations!AB$76</x:f>
        <x:v>221262.77898615468</x:v>
      </x:c>
      <x:c r="Y174" s="50" t="n">
        <x:f>Calculations!AC$76</x:f>
        <x:v>221262.77898615468</x:v>
      </x:c>
      <x:c r="Z174" s="50" t="n">
        <x:f>Calculations!AD$76</x:f>
        <x:v>221262.77898615468</x:v>
      </x:c>
      <x:c r="AA174" s="50" t="n">
        <x:f>Calculations!AE$76</x:f>
        <x:v>221262.77898615468</x:v>
      </x:c>
      <x:c r="AB174" s="50" t="n">
        <x:f>Calculations!AF$76</x:f>
        <x:v>221262.77898615468</x:v>
      </x:c>
      <x:c r="AC174" s="50" t="n">
        <x:f>Calculations!AG$76</x:f>
        <x:v>221262.77898615468</x:v>
      </x:c>
      <x:c r="AD174" s="50" t="n">
        <x:f>Calculations!AH$76</x:f>
        <x:v>221262.77898615468</x:v>
      </x:c>
      <x:c r="AE174" s="50" t="n">
        <x:f>Calculations!AI$76</x:f>
        <x:v>221262.77898615468</x:v>
      </x:c>
      <x:c r="AF174" s="50" t="n">
        <x:f>Calculations!AJ$76</x:f>
        <x:v>221262.77898615468</x:v>
      </x:c>
      <x:c r="AG174" s="50" t="n">
        <x:f>Calculations!AK$76</x:f>
        <x:v>221262.77898615468</x:v>
      </x:c>
      <x:c r="AJ174" t="n">
        <x:f>MIN(MC_Paths_Base!B174:AF174)</x:f>
        <x:v>1029031.25</x:v>
      </x:c>
      <x:c r="AK174" t="n">
        <x:f>MIN(MC_Paths_Base!B174+'Monte Carlo'!$B$32,MC_Paths_Base!C174+'Monte Carlo'!$C$32,MC_Paths_Base!D174+'Monte Carlo'!$D$32,MC_Paths_Base!E174+'Monte Carlo'!$E$32,MC_Paths_Base!F174+'Monte Carlo'!$F$32,MC_Paths_Base!G174+'Monte Carlo'!$G$32,MC_Paths_Base!H174+'Monte Carlo'!$H$32,MC_Paths_Base!I174+'Monte Carlo'!$I$32,MC_Paths_Base!J174+'Monte Carlo'!$J$32,MC_Paths_Base!K174+'Monte Carlo'!$K$32,MC_Paths_Base!L174+'Monte Carlo'!$L$32,MC_Paths_Base!M174+'Monte Carlo'!$M$32,MC_Paths_Base!N174+'Monte Carlo'!$N$32,MC_Paths_Base!O174+'Monte Carlo'!$O$32,MC_Paths_Base!P174+'Monte Carlo'!$P$32,MC_Paths_Base!Q174+'Monte Carlo'!$Q$32,MC_Paths_Base!R174+'Monte Carlo'!$R$32,MC_Paths_Base!S174+'Monte Carlo'!$S$32,MC_Paths_Base!T174+'Monte Carlo'!$T$32,MC_Paths_Base!U174+'Monte Carlo'!$U$32,MC_Paths_Base!V174+'Monte Carlo'!$V$32,MC_Paths_Base!W174+'Monte Carlo'!$W$32,MC_Paths_Base!X174+'Monte Carlo'!$X$32,MC_Paths_Base!Y174+'Monte Carlo'!$Y$32,MC_Paths_Base!Z174+'Monte Carlo'!$Z$32,MC_Paths_Base!AA174+'Monte Carlo'!$AA$32,MC_Paths_Base!AB174+'Monte Carlo'!$AB$32,MC_Paths_Base!AC174+'Monte Carlo'!$AC$32,MC_Paths_Base!AD174+'Monte Carlo'!$AD$32,MC_Paths_Base!AE174+'Monte Carlo'!$AE$32,MC_Paths_Base!AF174+'Monte Carlo'!$AF$32)</x:f>
        <x:v>887830.9843716267</x:v>
      </x:c>
      <x:c r="AL174" t="n">
        <x:f>MIN(MC_Paths_Base!B174+'Monte Carlo'!$B$34,MC_Paths_Base!C174+'Monte Carlo'!$C$34,MC_Paths_Base!D174+'Monte Carlo'!$D$34,MC_Paths_Base!E174+'Monte Carlo'!$E$34,MC_Paths_Base!F174+'Monte Carlo'!$F$34,MC_Paths_Base!G174+'Monte Carlo'!$G$34,MC_Paths_Base!H174+'Monte Carlo'!$H$34,MC_Paths_Base!I174+'Monte Carlo'!$I$34,MC_Paths_Base!J174+'Monte Carlo'!$J$34,MC_Paths_Base!K174+'Monte Carlo'!$K$34,MC_Paths_Base!L174+'Monte Carlo'!$L$34,MC_Paths_Base!M174+'Monte Carlo'!$M$34,MC_Paths_Base!N174+'Monte Carlo'!$N$34,MC_Paths_Base!O174+'Monte Carlo'!$O$34,MC_Paths_Base!P174+'Monte Carlo'!$P$34,MC_Paths_Base!Q174+'Monte Carlo'!$Q$34,MC_Paths_Base!R174+'Monte Carlo'!$R$34,MC_Paths_Base!S174+'Monte Carlo'!$S$34,MC_Paths_Base!T174+'Monte Carlo'!$T$34,MC_Paths_Base!U174+'Monte Carlo'!$U$34,MC_Paths_Base!V174+'Monte Carlo'!$V$34,MC_Paths_Base!W174+'Monte Carlo'!$W$34,MC_Paths_Base!X174+'Monte Carlo'!$X$34,MC_Paths_Base!Y174+'Monte Carlo'!$Y$34,MC_Paths_Base!Z174+'Monte Carlo'!$Z$34,MC_Paths_Base!AA174+'Monte Carlo'!$AA$34,MC_Paths_Base!AB174+'Monte Carlo'!$AB$34,MC_Paths_Base!AC174+'Monte Carlo'!$AC$34,MC_Paths_Base!AD174+'Monte Carlo'!$AD$34,MC_Paths_Base!AE174+'Monte Carlo'!$AE$34,MC_Paths_Base!AF174+'Monte Carlo'!$AF$34)</x:f>
        <x:v>190151.30291467626</x:v>
      </x:c>
      <x:c r="AM174" t="n">
        <x:f>MIN(MC_Paths_Base!B174+'Monte Carlo'!$B$35,MC_Paths_Base!C174+'Monte Carlo'!$C$35,MC_Paths_Base!D174+'Monte Carlo'!$D$35,MC_Paths_Base!E174+'Monte Carlo'!$E$35,MC_Paths_Base!F174+'Monte Carlo'!$F$35,MC_Paths_Base!G174+'Monte Carlo'!$G$35,MC_Paths_Base!H174+'Monte Carlo'!$H$35,MC_Paths_Base!I174+'Monte Carlo'!$I$35,MC_Paths_Base!J174+'Monte Carlo'!$J$35,MC_Paths_Base!K174+'Monte Carlo'!$K$35,MC_Paths_Base!L174+'Monte Carlo'!$L$35,MC_Paths_Base!M174+'Monte Carlo'!$M$35,MC_Paths_Base!N174+'Monte Carlo'!$N$35,MC_Paths_Base!O174+'Monte Carlo'!$O$35,MC_Paths_Base!P174+'Monte Carlo'!$P$35,MC_Paths_Base!Q174+'Monte Carlo'!$Q$35,MC_Paths_Base!R174+'Monte Carlo'!$R$35,MC_Paths_Base!S174+'Monte Carlo'!$S$35,MC_Paths_Base!T174+'Monte Carlo'!$T$35,MC_Paths_Base!U174+'Monte Carlo'!$U$35,MC_Paths_Base!V174+'Monte Carlo'!$V$35,MC_Paths_Base!W174+'Monte Carlo'!$W$35,MC_Paths_Base!X174+'Monte Carlo'!$X$35,MC_Paths_Base!Y174+'Monte Carlo'!$Y$35,MC_Paths_Base!Z174+'Monte Carlo'!$Z$35,MC_Paths_Base!AA174+'Monte Carlo'!$AA$35,MC_Paths_Base!AB174+'Monte Carlo'!$AB$35,MC_Paths_Base!AC174+'Monte Carlo'!$AC$35,MC_Paths_Base!AD174+'Monte Carlo'!$AD$35,MC_Paths_Base!AE174+'Monte Carlo'!$AE$35,MC_Paths_Base!AF174+'Monte Carlo'!$AF$35)</x:f>
        <x:v>172983.86458605947</x:v>
      </x:c>
    </x:row>
    <x:row r="175">
      <x:c r="A175" t="s">
        <x:v>888</x:v>
      </x:c>
      <x:c r="B175" t="s">
        <x:v>126</x:v>
      </x:c>
      <x:c r="C175" s="50" t="n">
        <x:f>Calculations!G$76</x:f>
        <x:v>150.65105724023306</x:v>
      </x:c>
      <x:c r="D175" s="50" t="n">
        <x:f>Calculations!H$76</x:f>
        <x:v>200650.65105724023</x:v>
      </x:c>
      <x:c r="E175" s="50" t="n">
        <x:f>Calculations!I$76</x:f>
        <x:v>200650.65105724023</x:v>
      </x:c>
      <x:c r="F175" s="50" t="n">
        <x:f>Calculations!J$76</x:f>
        <x:v>207483.8030972793</x:v>
      </x:c>
      <x:c r="G175" s="50" t="n">
        <x:f>Calculations!K$76</x:f>
        <x:v>212993.72761435196</x:v>
      </x:c>
      <x:c r="H175" s="50" t="n">
        <x:f>Calculations!L$76</x:f>
        <x:v>217148.64477743514</x:v>
      </x:c>
      <x:c r="I175" s="50" t="n">
        <x:f>Calculations!M$76</x:f>
        <x:v>219916.06571368407</x:v>
      </x:c>
      <x:c r="J175" s="50" t="n">
        <x:f>Calculations!N$76</x:f>
        <x:v>221262.77898615468</x:v>
      </x:c>
      <x:c r="K175" s="50" t="n">
        <x:f>Calculations!O$76</x:f>
        <x:v>221262.77898615468</x:v>
      </x:c>
      <x:c r="L175" s="50" t="n">
        <x:f>Calculations!P$76</x:f>
        <x:v>221262.77898615468</x:v>
      </x:c>
      <x:c r="M175" s="50" t="n">
        <x:f>Calculations!Q$76</x:f>
        <x:v>221262.77898615468</x:v>
      </x:c>
      <x:c r="N175" s="50" t="n">
        <x:f>Calculations!R$76</x:f>
        <x:v>221262.77898615468</x:v>
      </x:c>
      <x:c r="O175" s="50" t="n">
        <x:f>Calculations!S$76</x:f>
        <x:v>221262.77898615468</x:v>
      </x:c>
      <x:c r="P175" s="50" t="n">
        <x:f>Calculations!T$76</x:f>
        <x:v>221262.77898615468</x:v>
      </x:c>
      <x:c r="Q175" s="50" t="n">
        <x:f>Calculations!U$76</x:f>
        <x:v>221262.77898615468</x:v>
      </x:c>
      <x:c r="R175" s="50" t="n">
        <x:f>Calculations!V$76</x:f>
        <x:v>221262.77898615468</x:v>
      </x:c>
      <x:c r="S175" s="50" t="n">
        <x:f>Calculations!W$76</x:f>
        <x:v>221262.77898615468</x:v>
      </x:c>
      <x:c r="T175" s="50" t="n">
        <x:f>Calculations!X$76</x:f>
        <x:v>221262.77898615468</x:v>
      </x:c>
      <x:c r="U175" s="50" t="n">
        <x:f>Calculations!Y$76</x:f>
        <x:v>221262.77898615468</x:v>
      </x:c>
      <x:c r="V175" s="50" t="n">
        <x:f>Calculations!Z$76</x:f>
        <x:v>221262.77898615468</x:v>
      </x:c>
      <x:c r="W175" s="50" t="n">
        <x:f>Calculations!AA$76</x:f>
        <x:v>221262.77898615468</x:v>
      </x:c>
      <x:c r="X175" s="50" t="n">
        <x:f>Calculations!AB$76</x:f>
        <x:v>221262.77898615468</x:v>
      </x:c>
      <x:c r="Y175" s="50" t="n">
        <x:f>Calculations!AC$76</x:f>
        <x:v>221262.77898615468</x:v>
      </x:c>
      <x:c r="Z175" s="50" t="n">
        <x:f>Calculations!AD$76</x:f>
        <x:v>221262.77898615468</x:v>
      </x:c>
      <x:c r="AA175" s="50" t="n">
        <x:f>Calculations!AE$76</x:f>
        <x:v>221262.77898615468</x:v>
      </x:c>
      <x:c r="AB175" s="50" t="n">
        <x:f>Calculations!AF$76</x:f>
        <x:v>221262.77898615468</x:v>
      </x:c>
      <x:c r="AC175" s="50" t="n">
        <x:f>Calculations!AG$76</x:f>
        <x:v>221262.77898615468</x:v>
      </x:c>
      <x:c r="AD175" s="50" t="n">
        <x:f>Calculations!AH$76</x:f>
        <x:v>221262.77898615468</x:v>
      </x:c>
      <x:c r="AE175" s="50" t="n">
        <x:f>Calculations!AI$76</x:f>
        <x:v>221262.77898615468</x:v>
      </x:c>
      <x:c r="AF175" s="50" t="n">
        <x:f>Calculations!AJ$76</x:f>
        <x:v>221262.77898615468</x:v>
      </x:c>
      <x:c r="AG175" s="50" t="n">
        <x:f>Calculations!AK$76</x:f>
        <x:v>221262.77898615468</x:v>
      </x:c>
      <x:c r="AJ175" t="n">
        <x:f>MIN(MC_Paths_Base!B175:AF175)</x:f>
        <x:v>591268.9027452114</x:v>
      </x:c>
      <x:c r="AK175" t="n">
        <x:f>MIN(MC_Paths_Base!B175+'Monte Carlo'!$B$32,MC_Paths_Base!C175+'Monte Carlo'!$C$32,MC_Paths_Base!D175+'Monte Carlo'!$D$32,MC_Paths_Base!E175+'Monte Carlo'!$E$32,MC_Paths_Base!F175+'Monte Carlo'!$F$32,MC_Paths_Base!G175+'Monte Carlo'!$G$32,MC_Paths_Base!H175+'Monte Carlo'!$H$32,MC_Paths_Base!I175+'Monte Carlo'!$I$32,MC_Paths_Base!J175+'Monte Carlo'!$J$32,MC_Paths_Base!K175+'Monte Carlo'!$K$32,MC_Paths_Base!L175+'Monte Carlo'!$L$32,MC_Paths_Base!M175+'Monte Carlo'!$M$32,MC_Paths_Base!N175+'Monte Carlo'!$N$32,MC_Paths_Base!O175+'Monte Carlo'!$O$32,MC_Paths_Base!P175+'Monte Carlo'!$P$32,MC_Paths_Base!Q175+'Monte Carlo'!$Q$32,MC_Paths_Base!R175+'Monte Carlo'!$R$32,MC_Paths_Base!S175+'Monte Carlo'!$S$32,MC_Paths_Base!T175+'Monte Carlo'!$T$32,MC_Paths_Base!U175+'Monte Carlo'!$U$32,MC_Paths_Base!V175+'Monte Carlo'!$V$32,MC_Paths_Base!W175+'Monte Carlo'!$W$32,MC_Paths_Base!X175+'Monte Carlo'!$X$32,MC_Paths_Base!Y175+'Monte Carlo'!$Y$32,MC_Paths_Base!Z175+'Monte Carlo'!$Z$32,MC_Paths_Base!AA175+'Monte Carlo'!$AA$32,MC_Paths_Base!AB175+'Monte Carlo'!$AB$32,MC_Paths_Base!AC175+'Monte Carlo'!$AC$32,MC_Paths_Base!AD175+'Monte Carlo'!$AD$32,MC_Paths_Base!AE175+'Monte Carlo'!$AE$32,MC_Paths_Base!AF175+'Monte Carlo'!$AF$32)</x:f>
        <x:v>386017.4133692103</x:v>
      </x:c>
      <x:c r="AL175" t="n">
        <x:f>MIN(MC_Paths_Base!B175+'Monte Carlo'!$B$34,MC_Paths_Base!C175+'Monte Carlo'!$C$34,MC_Paths_Base!D175+'Monte Carlo'!$D$34,MC_Paths_Base!E175+'Monte Carlo'!$E$34,MC_Paths_Base!F175+'Monte Carlo'!$F$34,MC_Paths_Base!G175+'Monte Carlo'!$G$34,MC_Paths_Base!H175+'Monte Carlo'!$H$34,MC_Paths_Base!I175+'Monte Carlo'!$I$34,MC_Paths_Base!J175+'Monte Carlo'!$J$34,MC_Paths_Base!K175+'Monte Carlo'!$K$34,MC_Paths_Base!L175+'Monte Carlo'!$L$34,MC_Paths_Base!M175+'Monte Carlo'!$M$34,MC_Paths_Base!N175+'Monte Carlo'!$N$34,MC_Paths_Base!O175+'Monte Carlo'!$O$34,MC_Paths_Base!P175+'Monte Carlo'!$P$34,MC_Paths_Base!Q175+'Monte Carlo'!$Q$34,MC_Paths_Base!R175+'Monte Carlo'!$R$34,MC_Paths_Base!S175+'Monte Carlo'!$S$34,MC_Paths_Base!T175+'Monte Carlo'!$T$34,MC_Paths_Base!U175+'Monte Carlo'!$U$34,MC_Paths_Base!V175+'Monte Carlo'!$V$34,MC_Paths_Base!W175+'Monte Carlo'!$W$34,MC_Paths_Base!X175+'Monte Carlo'!$X$34,MC_Paths_Base!Y175+'Monte Carlo'!$Y$34,MC_Paths_Base!Z175+'Monte Carlo'!$Z$34,MC_Paths_Base!AA175+'Monte Carlo'!$AA$34,MC_Paths_Base!AB175+'Monte Carlo'!$AB$34,MC_Paths_Base!AC175+'Monte Carlo'!$AC$34,MC_Paths_Base!AD175+'Monte Carlo'!$AD$34,MC_Paths_Base!AE175+'Monte Carlo'!$AE$34,MC_Paths_Base!AF175+'Monte Carlo'!$AF$34)</x:f>
        <x:v>-341453.93432174413</x:v>
      </x:c>
      <x:c r="AM175" t="n">
        <x:f>MIN(MC_Paths_Base!B175+'Monte Carlo'!$B$35,MC_Paths_Base!C175+'Monte Carlo'!$C$35,MC_Paths_Base!D175+'Monte Carlo'!$D$35,MC_Paths_Base!E175+'Monte Carlo'!$E$35,MC_Paths_Base!F175+'Monte Carlo'!$F$35,MC_Paths_Base!G175+'Monte Carlo'!$G$35,MC_Paths_Base!H175+'Monte Carlo'!$H$35,MC_Paths_Base!I175+'Monte Carlo'!$I$35,MC_Paths_Base!J175+'Monte Carlo'!$J$35,MC_Paths_Base!K175+'Monte Carlo'!$K$35,MC_Paths_Base!L175+'Monte Carlo'!$L$35,MC_Paths_Base!M175+'Monte Carlo'!$M$35,MC_Paths_Base!N175+'Monte Carlo'!$N$35,MC_Paths_Base!O175+'Monte Carlo'!$O$35,MC_Paths_Base!P175+'Monte Carlo'!$P$35,MC_Paths_Base!Q175+'Monte Carlo'!$Q$35,MC_Paths_Base!R175+'Monte Carlo'!$R$35,MC_Paths_Base!S175+'Monte Carlo'!$S$35,MC_Paths_Base!T175+'Monte Carlo'!$T$35,MC_Paths_Base!U175+'Monte Carlo'!$U$35,MC_Paths_Base!V175+'Monte Carlo'!$V$35,MC_Paths_Base!W175+'Monte Carlo'!$W$35,MC_Paths_Base!X175+'Monte Carlo'!$X$35,MC_Paths_Base!Y175+'Monte Carlo'!$Y$35,MC_Paths_Base!Z175+'Monte Carlo'!$Z$35,MC_Paths_Base!AA175+'Monte Carlo'!$AA$35,MC_Paths_Base!AB175+'Monte Carlo'!$AB$35,MC_Paths_Base!AC175+'Monte Carlo'!$AC$35,MC_Paths_Base!AD175+'Monte Carlo'!$AD$35,MC_Paths_Base!AE175+'Monte Carlo'!$AE$35,MC_Paths_Base!AF175+'Monte Carlo'!$AF$35)</x:f>
        <x:v>-335954.6629456475</x:v>
      </x:c>
    </x:row>
    <x:row r="176">
      <x:c r="A176" t="s">
        <x:v>888</x:v>
      </x:c>
      <x:c r="B176" t="s">
        <x:v>130</x:v>
      </x:c>
      <x:c r="C176" s="50" t="n">
        <x:f>Calculations!G$76</x:f>
        <x:v>150.65105724023306</x:v>
      </x:c>
      <x:c r="D176" s="50" t="n">
        <x:f>Calculations!H$76</x:f>
        <x:v>200650.65105724023</x:v>
      </x:c>
      <x:c r="E176" s="50" t="n">
        <x:f>Calculations!I$76</x:f>
        <x:v>200650.65105724023</x:v>
      </x:c>
      <x:c r="F176" s="50" t="n">
        <x:f>Calculations!J$76</x:f>
        <x:v>207483.8030972793</x:v>
      </x:c>
      <x:c r="G176" s="50" t="n">
        <x:f>Calculations!K$76</x:f>
        <x:v>212993.72761435196</x:v>
      </x:c>
      <x:c r="H176" s="50" t="n">
        <x:f>Calculations!L$76</x:f>
        <x:v>217148.64477743514</x:v>
      </x:c>
      <x:c r="I176" s="50" t="n">
        <x:f>Calculations!M$76</x:f>
        <x:v>219916.06571368407</x:v>
      </x:c>
      <x:c r="J176" s="50" t="n">
        <x:f>Calculations!N$76</x:f>
        <x:v>221262.77898615468</x:v>
      </x:c>
      <x:c r="K176" s="50" t="n">
        <x:f>Calculations!O$76</x:f>
        <x:v>221262.77898615468</x:v>
      </x:c>
      <x:c r="L176" s="50" t="n">
        <x:f>Calculations!P$76</x:f>
        <x:v>221262.77898615468</x:v>
      </x:c>
      <x:c r="M176" s="50" t="n">
        <x:f>Calculations!Q$76</x:f>
        <x:v>221262.77898615468</x:v>
      </x:c>
      <x:c r="N176" s="50" t="n">
        <x:f>Calculations!R$76</x:f>
        <x:v>221262.77898615468</x:v>
      </x:c>
      <x:c r="O176" s="50" t="n">
        <x:f>Calculations!S$76</x:f>
        <x:v>221262.77898615468</x:v>
      </x:c>
      <x:c r="P176" s="50" t="n">
        <x:f>Calculations!T$76</x:f>
        <x:v>221262.77898615468</x:v>
      </x:c>
      <x:c r="Q176" s="50" t="n">
        <x:f>Calculations!U$76</x:f>
        <x:v>221262.77898615468</x:v>
      </x:c>
      <x:c r="R176" s="50" t="n">
        <x:f>Calculations!V$76</x:f>
        <x:v>221262.77898615468</x:v>
      </x:c>
      <x:c r="S176" s="50" t="n">
        <x:f>Calculations!W$76</x:f>
        <x:v>221262.77898615468</x:v>
      </x:c>
      <x:c r="T176" s="50" t="n">
        <x:f>Calculations!X$76</x:f>
        <x:v>221262.77898615468</x:v>
      </x:c>
      <x:c r="U176" s="50" t="n">
        <x:f>Calculations!Y$76</x:f>
        <x:v>221262.77898615468</x:v>
      </x:c>
      <x:c r="V176" s="50" t="n">
        <x:f>Calculations!Z$76</x:f>
        <x:v>221262.77898615468</x:v>
      </x:c>
      <x:c r="W176" s="50" t="n">
        <x:f>Calculations!AA$76</x:f>
        <x:v>221262.77898615468</x:v>
      </x:c>
      <x:c r="X176" s="50" t="n">
        <x:f>Calculations!AB$76</x:f>
        <x:v>221262.77898615468</x:v>
      </x:c>
      <x:c r="Y176" s="50" t="n">
        <x:f>Calculations!AC$76</x:f>
        <x:v>221262.77898615468</x:v>
      </x:c>
      <x:c r="Z176" s="50" t="n">
        <x:f>Calculations!AD$76</x:f>
        <x:v>221262.77898615468</x:v>
      </x:c>
      <x:c r="AA176" s="50" t="n">
        <x:f>Calculations!AE$76</x:f>
        <x:v>221262.77898615468</x:v>
      </x:c>
      <x:c r="AB176" s="50" t="n">
        <x:f>Calculations!AF$76</x:f>
        <x:v>221262.77898615468</x:v>
      </x:c>
      <x:c r="AC176" s="50" t="n">
        <x:f>Calculations!AG$76</x:f>
        <x:v>221262.77898615468</x:v>
      </x:c>
      <x:c r="AD176" s="50" t="n">
        <x:f>Calculations!AH$76</x:f>
        <x:v>221262.77898615468</x:v>
      </x:c>
      <x:c r="AE176" s="50" t="n">
        <x:f>Calculations!AI$76</x:f>
        <x:v>221262.77898615468</x:v>
      </x:c>
      <x:c r="AF176" s="50" t="n">
        <x:f>Calculations!AJ$76</x:f>
        <x:v>221262.77898615468</x:v>
      </x:c>
      <x:c r="AG176" s="50" t="n">
        <x:f>Calculations!AK$76</x:f>
        <x:v>221262.77898615468</x:v>
      </x:c>
      <x:c r="AJ176" t="n">
        <x:f>MIN(MC_Paths_Base!B176:AF176)</x:f>
        <x:v>1021215.0215848001</x:v>
      </x:c>
      <x:c r="AK176" t="n">
        <x:f>MIN(MC_Paths_Base!B176+'Monte Carlo'!$B$32,MC_Paths_Base!C176+'Monte Carlo'!$C$32,MC_Paths_Base!D176+'Monte Carlo'!$D$32,MC_Paths_Base!E176+'Monte Carlo'!$E$32,MC_Paths_Base!F176+'Monte Carlo'!$F$32,MC_Paths_Base!G176+'Monte Carlo'!$G$32,MC_Paths_Base!H176+'Monte Carlo'!$H$32,MC_Paths_Base!I176+'Monte Carlo'!$I$32,MC_Paths_Base!J176+'Monte Carlo'!$J$32,MC_Paths_Base!K176+'Monte Carlo'!$K$32,MC_Paths_Base!L176+'Monte Carlo'!$L$32,MC_Paths_Base!M176+'Monte Carlo'!$M$32,MC_Paths_Base!N176+'Monte Carlo'!$N$32,MC_Paths_Base!O176+'Monte Carlo'!$O$32,MC_Paths_Base!P176+'Monte Carlo'!$P$32,MC_Paths_Base!Q176+'Monte Carlo'!$Q$32,MC_Paths_Base!R176+'Monte Carlo'!$R$32,MC_Paths_Base!S176+'Monte Carlo'!$S$32,MC_Paths_Base!T176+'Monte Carlo'!$T$32,MC_Paths_Base!U176+'Monte Carlo'!$U$32,MC_Paths_Base!V176+'Monte Carlo'!$V$32,MC_Paths_Base!W176+'Monte Carlo'!$W$32,MC_Paths_Base!X176+'Monte Carlo'!$X$32,MC_Paths_Base!Y176+'Monte Carlo'!$Y$32,MC_Paths_Base!Z176+'Monte Carlo'!$Z$32,MC_Paths_Base!AA176+'Monte Carlo'!$AA$32,MC_Paths_Base!AB176+'Monte Carlo'!$AB$32,MC_Paths_Base!AC176+'Monte Carlo'!$AC$32,MC_Paths_Base!AD176+'Monte Carlo'!$AD$32,MC_Paths_Base!AE176+'Monte Carlo'!$AE$32,MC_Paths_Base!AF176+'Monte Carlo'!$AF$32)</x:f>
        <x:v>820042.3612532014</x:v>
      </x:c>
      <x:c r="AL176" t="n">
        <x:f>MIN(MC_Paths_Base!B176+'Monte Carlo'!$B$34,MC_Paths_Base!C176+'Monte Carlo'!$C$34,MC_Paths_Base!D176+'Monte Carlo'!$D$34,MC_Paths_Base!E176+'Monte Carlo'!$E$34,MC_Paths_Base!F176+'Monte Carlo'!$F$34,MC_Paths_Base!G176+'Monte Carlo'!$G$34,MC_Paths_Base!H176+'Monte Carlo'!$H$34,MC_Paths_Base!I176+'Monte Carlo'!$I$34,MC_Paths_Base!J176+'Monte Carlo'!$J$34,MC_Paths_Base!K176+'Monte Carlo'!$K$34,MC_Paths_Base!L176+'Monte Carlo'!$L$34,MC_Paths_Base!M176+'Monte Carlo'!$M$34,MC_Paths_Base!N176+'Monte Carlo'!$N$34,MC_Paths_Base!O176+'Monte Carlo'!$O$34,MC_Paths_Base!P176+'Monte Carlo'!$P$34,MC_Paths_Base!Q176+'Monte Carlo'!$Q$34,MC_Paths_Base!R176+'Monte Carlo'!$R$34,MC_Paths_Base!S176+'Monte Carlo'!$S$34,MC_Paths_Base!T176+'Monte Carlo'!$T$34,MC_Paths_Base!U176+'Monte Carlo'!$U$34,MC_Paths_Base!V176+'Monte Carlo'!$V$34,MC_Paths_Base!W176+'Monte Carlo'!$W$34,MC_Paths_Base!X176+'Monte Carlo'!$X$34,MC_Paths_Base!Y176+'Monte Carlo'!$Y$34,MC_Paths_Base!Z176+'Monte Carlo'!$Z$34,MC_Paths_Base!AA176+'Monte Carlo'!$AA$34,MC_Paths_Base!AB176+'Monte Carlo'!$AB$34,MC_Paths_Base!AC176+'Monte Carlo'!$AC$34,MC_Paths_Base!AD176+'Monte Carlo'!$AD$34,MC_Paths_Base!AE176+'Monte Carlo'!$AE$34,MC_Paths_Base!AF176+'Monte Carlo'!$AF$34)</x:f>
        <x:v>697070.1778348002</x:v>
      </x:c>
      <x:c r="AM176" t="n">
        <x:f>MIN(MC_Paths_Base!B176+'Monte Carlo'!$B$35,MC_Paths_Base!C176+'Monte Carlo'!$C$35,MC_Paths_Base!D176+'Monte Carlo'!$D$35,MC_Paths_Base!E176+'Monte Carlo'!$E$35,MC_Paths_Base!F176+'Monte Carlo'!$F$35,MC_Paths_Base!G176+'Monte Carlo'!$G$35,MC_Paths_Base!H176+'Monte Carlo'!$H$35,MC_Paths_Base!I176+'Monte Carlo'!$I$35,MC_Paths_Base!J176+'Monte Carlo'!$J$35,MC_Paths_Base!K176+'Monte Carlo'!$K$35,MC_Paths_Base!L176+'Monte Carlo'!$L$35,MC_Paths_Base!M176+'Monte Carlo'!$M$35,MC_Paths_Base!N176+'Monte Carlo'!$N$35,MC_Paths_Base!O176+'Monte Carlo'!$O$35,MC_Paths_Base!P176+'Monte Carlo'!$P$35,MC_Paths_Base!Q176+'Monte Carlo'!$Q$35,MC_Paths_Base!R176+'Monte Carlo'!$R$35,MC_Paths_Base!S176+'Monte Carlo'!$S$35,MC_Paths_Base!T176+'Monte Carlo'!$T$35,MC_Paths_Base!U176+'Monte Carlo'!$U$35,MC_Paths_Base!V176+'Monte Carlo'!$V$35,MC_Paths_Base!W176+'Monte Carlo'!$W$35,MC_Paths_Base!X176+'Monte Carlo'!$X$35,MC_Paths_Base!Y176+'Monte Carlo'!$Y$35,MC_Paths_Base!Z176+'Monte Carlo'!$Z$35,MC_Paths_Base!AA176+'Monte Carlo'!$AA$35,MC_Paths_Base!AB176+'Monte Carlo'!$AB$35,MC_Paths_Base!AC176+'Monte Carlo'!$AC$35,MC_Paths_Base!AD176+'Monte Carlo'!$AD$35,MC_Paths_Base!AE176+'Monte Carlo'!$AE$35,MC_Paths_Base!AF176+'Monte Carlo'!$AF$35)</x:f>
        <x:v>559055.0175032014</x:v>
      </x:c>
    </x:row>
    <x:row r="177">
      <x:c r="A177" t="s">
        <x:v>888</x:v>
      </x:c>
      <x:c r="B177" t="s">
        <x:v>134</x:v>
      </x:c>
      <x:c r="C177" s="50" t="n">
        <x:f>Calculations!G$76</x:f>
        <x:v>150.65105724023306</x:v>
      </x:c>
      <x:c r="D177" s="50" t="n">
        <x:f>Calculations!H$76</x:f>
        <x:v>200650.65105724023</x:v>
      </x:c>
      <x:c r="E177" s="50" t="n">
        <x:f>Calculations!I$76</x:f>
        <x:v>200650.65105724023</x:v>
      </x:c>
      <x:c r="F177" s="50" t="n">
        <x:f>Calculations!J$76</x:f>
        <x:v>207483.8030972793</x:v>
      </x:c>
      <x:c r="G177" s="50" t="n">
        <x:f>Calculations!K$76</x:f>
        <x:v>212993.72761435196</x:v>
      </x:c>
      <x:c r="H177" s="50" t="n">
        <x:f>Calculations!L$76</x:f>
        <x:v>217148.64477743514</x:v>
      </x:c>
      <x:c r="I177" s="50" t="n">
        <x:f>Calculations!M$76</x:f>
        <x:v>219916.06571368407</x:v>
      </x:c>
      <x:c r="J177" s="50" t="n">
        <x:f>Calculations!N$76</x:f>
        <x:v>221262.77898615468</x:v>
      </x:c>
      <x:c r="K177" s="50" t="n">
        <x:f>Calculations!O$76</x:f>
        <x:v>221262.77898615468</x:v>
      </x:c>
      <x:c r="L177" s="50" t="n">
        <x:f>Calculations!P$76</x:f>
        <x:v>221262.77898615468</x:v>
      </x:c>
      <x:c r="M177" s="50" t="n">
        <x:f>Calculations!Q$76</x:f>
        <x:v>221262.77898615468</x:v>
      </x:c>
      <x:c r="N177" s="50" t="n">
        <x:f>Calculations!R$76</x:f>
        <x:v>221262.77898615468</x:v>
      </x:c>
      <x:c r="O177" s="50" t="n">
        <x:f>Calculations!S$76</x:f>
        <x:v>221262.77898615468</x:v>
      </x:c>
      <x:c r="P177" s="50" t="n">
        <x:f>Calculations!T$76</x:f>
        <x:v>221262.77898615468</x:v>
      </x:c>
      <x:c r="Q177" s="50" t="n">
        <x:f>Calculations!U$76</x:f>
        <x:v>221262.77898615468</x:v>
      </x:c>
      <x:c r="R177" s="50" t="n">
        <x:f>Calculations!V$76</x:f>
        <x:v>221262.77898615468</x:v>
      </x:c>
      <x:c r="S177" s="50" t="n">
        <x:f>Calculations!W$76</x:f>
        <x:v>221262.77898615468</x:v>
      </x:c>
      <x:c r="T177" s="50" t="n">
        <x:f>Calculations!X$76</x:f>
        <x:v>221262.77898615468</x:v>
      </x:c>
      <x:c r="U177" s="50" t="n">
        <x:f>Calculations!Y$76</x:f>
        <x:v>221262.77898615468</x:v>
      </x:c>
      <x:c r="V177" s="50" t="n">
        <x:f>Calculations!Z$76</x:f>
        <x:v>221262.77898615468</x:v>
      </x:c>
      <x:c r="W177" s="50" t="n">
        <x:f>Calculations!AA$76</x:f>
        <x:v>221262.77898615468</x:v>
      </x:c>
      <x:c r="X177" s="50" t="n">
        <x:f>Calculations!AB$76</x:f>
        <x:v>221262.77898615468</x:v>
      </x:c>
      <x:c r="Y177" s="50" t="n">
        <x:f>Calculations!AC$76</x:f>
        <x:v>221262.77898615468</x:v>
      </x:c>
      <x:c r="Z177" s="50" t="n">
        <x:f>Calculations!AD$76</x:f>
        <x:v>221262.77898615468</x:v>
      </x:c>
      <x:c r="AA177" s="50" t="n">
        <x:f>Calculations!AE$76</x:f>
        <x:v>221262.77898615468</x:v>
      </x:c>
      <x:c r="AB177" s="50" t="n">
        <x:f>Calculations!AF$76</x:f>
        <x:v>221262.77898615468</x:v>
      </x:c>
      <x:c r="AC177" s="50" t="n">
        <x:f>Calculations!AG$76</x:f>
        <x:v>221262.77898615468</x:v>
      </x:c>
      <x:c r="AD177" s="50" t="n">
        <x:f>Calculations!AH$76</x:f>
        <x:v>221262.77898615468</x:v>
      </x:c>
      <x:c r="AE177" s="50" t="n">
        <x:f>Calculations!AI$76</x:f>
        <x:v>221262.77898615468</x:v>
      </x:c>
      <x:c r="AF177" s="50" t="n">
        <x:f>Calculations!AJ$76</x:f>
        <x:v>221262.77898615468</x:v>
      </x:c>
      <x:c r="AG177" s="50" t="n">
        <x:f>Calculations!AK$76</x:f>
        <x:v>221262.77898615468</x:v>
      </x:c>
      <x:c r="AJ177" t="n">
        <x:f>MIN(MC_Paths_Base!B177:AF177)</x:f>
        <x:v>1029031.25</x:v>
      </x:c>
      <x:c r="AK177" t="n">
        <x:f>MIN(MC_Paths_Base!B177+'Monte Carlo'!$B$32,MC_Paths_Base!C177+'Monte Carlo'!$C$32,MC_Paths_Base!D177+'Monte Carlo'!$D$32,MC_Paths_Base!E177+'Monte Carlo'!$E$32,MC_Paths_Base!F177+'Monte Carlo'!$F$32,MC_Paths_Base!G177+'Monte Carlo'!$G$32,MC_Paths_Base!H177+'Monte Carlo'!$H$32,MC_Paths_Base!I177+'Monte Carlo'!$I$32,MC_Paths_Base!J177+'Monte Carlo'!$J$32,MC_Paths_Base!K177+'Monte Carlo'!$K$32,MC_Paths_Base!L177+'Monte Carlo'!$L$32,MC_Paths_Base!M177+'Monte Carlo'!$M$32,MC_Paths_Base!N177+'Monte Carlo'!$N$32,MC_Paths_Base!O177+'Monte Carlo'!$O$32,MC_Paths_Base!P177+'Monte Carlo'!$P$32,MC_Paths_Base!Q177+'Monte Carlo'!$Q$32,MC_Paths_Base!R177+'Monte Carlo'!$R$32,MC_Paths_Base!S177+'Monte Carlo'!$S$32,MC_Paths_Base!T177+'Monte Carlo'!$T$32,MC_Paths_Base!U177+'Monte Carlo'!$U$32,MC_Paths_Base!V177+'Monte Carlo'!$V$32,MC_Paths_Base!W177+'Monte Carlo'!$W$32,MC_Paths_Base!X177+'Monte Carlo'!$X$32,MC_Paths_Base!Y177+'Monte Carlo'!$Y$32,MC_Paths_Base!Z177+'Monte Carlo'!$Z$32,MC_Paths_Base!AA177+'Monte Carlo'!$AA$32,MC_Paths_Base!AB177+'Monte Carlo'!$AB$32,MC_Paths_Base!AC177+'Monte Carlo'!$AC$32,MC_Paths_Base!AD177+'Monte Carlo'!$AD$32,MC_Paths_Base!AE177+'Monte Carlo'!$AE$32,MC_Paths_Base!AF177+'Monte Carlo'!$AF$32)</x:f>
        <x:v>956518.7572078721</x:v>
      </x:c>
      <x:c r="AL177" t="n">
        <x:f>MIN(MC_Paths_Base!B177+'Monte Carlo'!$B$34,MC_Paths_Base!C177+'Monte Carlo'!$C$34,MC_Paths_Base!D177+'Monte Carlo'!$D$34,MC_Paths_Base!E177+'Monte Carlo'!$E$34,MC_Paths_Base!F177+'Monte Carlo'!$F$34,MC_Paths_Base!G177+'Monte Carlo'!$G$34,MC_Paths_Base!H177+'Monte Carlo'!$H$34,MC_Paths_Base!I177+'Monte Carlo'!$I$34,MC_Paths_Base!J177+'Monte Carlo'!$J$34,MC_Paths_Base!K177+'Monte Carlo'!$K$34,MC_Paths_Base!L177+'Monte Carlo'!$L$34,MC_Paths_Base!M177+'Monte Carlo'!$M$34,MC_Paths_Base!N177+'Monte Carlo'!$N$34,MC_Paths_Base!O177+'Monte Carlo'!$O$34,MC_Paths_Base!P177+'Monte Carlo'!$P$34,MC_Paths_Base!Q177+'Monte Carlo'!$Q$34,MC_Paths_Base!R177+'Monte Carlo'!$R$34,MC_Paths_Base!S177+'Monte Carlo'!$S$34,MC_Paths_Base!T177+'Monte Carlo'!$T$34,MC_Paths_Base!U177+'Monte Carlo'!$U$34,MC_Paths_Base!V177+'Monte Carlo'!$V$34,MC_Paths_Base!W177+'Monte Carlo'!$W$34,MC_Paths_Base!X177+'Monte Carlo'!$X$34,MC_Paths_Base!Y177+'Monte Carlo'!$Y$34,MC_Paths_Base!Z177+'Monte Carlo'!$Z$34,MC_Paths_Base!AA177+'Monte Carlo'!$AA$34,MC_Paths_Base!AB177+'Monte Carlo'!$AB$34,MC_Paths_Base!AC177+'Monte Carlo'!$AC$34,MC_Paths_Base!AD177+'Monte Carlo'!$AD$34,MC_Paths_Base!AE177+'Monte Carlo'!$AE$34,MC_Paths_Base!AF177+'Monte Carlo'!$AF$34)</x:f>
        <x:v>620325.8820896423</x:v>
      </x:c>
      <x:c r="AM177" t="n">
        <x:f>MIN(MC_Paths_Base!B177+'Monte Carlo'!$B$35,MC_Paths_Base!C177+'Monte Carlo'!$C$35,MC_Paths_Base!D177+'Monte Carlo'!$D$35,MC_Paths_Base!E177+'Monte Carlo'!$E$35,MC_Paths_Base!F177+'Monte Carlo'!$F$35,MC_Paths_Base!G177+'Monte Carlo'!$G$35,MC_Paths_Base!H177+'Monte Carlo'!$H$35,MC_Paths_Base!I177+'Monte Carlo'!$I$35,MC_Paths_Base!J177+'Monte Carlo'!$J$35,MC_Paths_Base!K177+'Monte Carlo'!$K$35,MC_Paths_Base!L177+'Monte Carlo'!$L$35,MC_Paths_Base!M177+'Monte Carlo'!$M$35,MC_Paths_Base!N177+'Monte Carlo'!$N$35,MC_Paths_Base!O177+'Monte Carlo'!$O$35,MC_Paths_Base!P177+'Monte Carlo'!$P$35,MC_Paths_Base!Q177+'Monte Carlo'!$Q$35,MC_Paths_Base!R177+'Monte Carlo'!$R$35,MC_Paths_Base!S177+'Monte Carlo'!$S$35,MC_Paths_Base!T177+'Monte Carlo'!$T$35,MC_Paths_Base!U177+'Monte Carlo'!$U$35,MC_Paths_Base!V177+'Monte Carlo'!$V$35,MC_Paths_Base!W177+'Monte Carlo'!$W$35,MC_Paths_Base!X177+'Monte Carlo'!$X$35,MC_Paths_Base!Y177+'Monte Carlo'!$Y$35,MC_Paths_Base!Z177+'Monte Carlo'!$Z$35,MC_Paths_Base!AA177+'Monte Carlo'!$AA$35,MC_Paths_Base!AB177+'Monte Carlo'!$AB$35,MC_Paths_Base!AC177+'Monte Carlo'!$AC$35,MC_Paths_Base!AD177+'Monte Carlo'!$AD$35,MC_Paths_Base!AE177+'Monte Carlo'!$AE$35,MC_Paths_Base!AF177+'Monte Carlo'!$AF$35)</x:f>
        <x:v>695531.4134578721</x:v>
      </x:c>
    </x:row>
    <x:row r="178">
      <x:c r="A178" t="s">
        <x:v>888</x:v>
      </x:c>
      <x:c r="B178" t="s">
        <x:v>140</x:v>
      </x:c>
      <x:c r="C178" s="50" t="n">
        <x:f>Calculations!G$76</x:f>
        <x:v>150.65105724023306</x:v>
      </x:c>
      <x:c r="D178" s="50" t="n">
        <x:f>Calculations!H$76</x:f>
        <x:v>200650.65105724023</x:v>
      </x:c>
      <x:c r="E178" s="50" t="n">
        <x:f>Calculations!I$76</x:f>
        <x:v>200650.65105724023</x:v>
      </x:c>
      <x:c r="F178" s="50" t="n">
        <x:f>Calculations!J$76</x:f>
        <x:v>207483.8030972793</x:v>
      </x:c>
      <x:c r="G178" s="50" t="n">
        <x:f>Calculations!K$76</x:f>
        <x:v>212993.72761435196</x:v>
      </x:c>
      <x:c r="H178" s="50" t="n">
        <x:f>Calculations!L$76</x:f>
        <x:v>217148.64477743514</x:v>
      </x:c>
      <x:c r="I178" s="50" t="n">
        <x:f>Calculations!M$76</x:f>
        <x:v>219916.06571368407</x:v>
      </x:c>
      <x:c r="J178" s="50" t="n">
        <x:f>Calculations!N$76</x:f>
        <x:v>221262.77898615468</x:v>
      </x:c>
      <x:c r="K178" s="50" t="n">
        <x:f>Calculations!O$76</x:f>
        <x:v>221262.77898615468</x:v>
      </x:c>
      <x:c r="L178" s="50" t="n">
        <x:f>Calculations!P$76</x:f>
        <x:v>221262.77898615468</x:v>
      </x:c>
      <x:c r="M178" s="50" t="n">
        <x:f>Calculations!Q$76</x:f>
        <x:v>221262.77898615468</x:v>
      </x:c>
      <x:c r="N178" s="50" t="n">
        <x:f>Calculations!R$76</x:f>
        <x:v>221262.77898615468</x:v>
      </x:c>
      <x:c r="O178" s="50" t="n">
        <x:f>Calculations!S$76</x:f>
        <x:v>221262.77898615468</x:v>
      </x:c>
      <x:c r="P178" s="50" t="n">
        <x:f>Calculations!T$76</x:f>
        <x:v>221262.77898615468</x:v>
      </x:c>
      <x:c r="Q178" s="50" t="n">
        <x:f>Calculations!U$76</x:f>
        <x:v>221262.77898615468</x:v>
      </x:c>
      <x:c r="R178" s="50" t="n">
        <x:f>Calculations!V$76</x:f>
        <x:v>221262.77898615468</x:v>
      </x:c>
      <x:c r="S178" s="50" t="n">
        <x:f>Calculations!W$76</x:f>
        <x:v>221262.77898615468</x:v>
      </x:c>
      <x:c r="T178" s="50" t="n">
        <x:f>Calculations!X$76</x:f>
        <x:v>221262.77898615468</x:v>
      </x:c>
      <x:c r="U178" s="50" t="n">
        <x:f>Calculations!Y$76</x:f>
        <x:v>221262.77898615468</x:v>
      </x:c>
      <x:c r="V178" s="50" t="n">
        <x:f>Calculations!Z$76</x:f>
        <x:v>221262.77898615468</x:v>
      </x:c>
      <x:c r="W178" s="50" t="n">
        <x:f>Calculations!AA$76</x:f>
        <x:v>221262.77898615468</x:v>
      </x:c>
      <x:c r="X178" s="50" t="n">
        <x:f>Calculations!AB$76</x:f>
        <x:v>221262.77898615468</x:v>
      </x:c>
      <x:c r="Y178" s="50" t="n">
        <x:f>Calculations!AC$76</x:f>
        <x:v>221262.77898615468</x:v>
      </x:c>
      <x:c r="Z178" s="50" t="n">
        <x:f>Calculations!AD$76</x:f>
        <x:v>221262.77898615468</x:v>
      </x:c>
      <x:c r="AA178" s="50" t="n">
        <x:f>Calculations!AE$76</x:f>
        <x:v>221262.77898615468</x:v>
      </x:c>
      <x:c r="AB178" s="50" t="n">
        <x:f>Calculations!AF$76</x:f>
        <x:v>221262.77898615468</x:v>
      </x:c>
      <x:c r="AC178" s="50" t="n">
        <x:f>Calculations!AG$76</x:f>
        <x:v>221262.77898615468</x:v>
      </x:c>
      <x:c r="AD178" s="50" t="n">
        <x:f>Calculations!AH$76</x:f>
        <x:v>221262.77898615468</x:v>
      </x:c>
      <x:c r="AE178" s="50" t="n">
        <x:f>Calculations!AI$76</x:f>
        <x:v>221262.77898615468</x:v>
      </x:c>
      <x:c r="AF178" s="50" t="n">
        <x:f>Calculations!AJ$76</x:f>
        <x:v>221262.77898615468</x:v>
      </x:c>
      <x:c r="AG178" s="50" t="n">
        <x:f>Calculations!AK$76</x:f>
        <x:v>221262.77898615468</x:v>
      </x:c>
      <x:c r="AJ178" t="n">
        <x:f>MIN(MC_Paths_Base!B178:AF178)</x:f>
        <x:v>1029031.25</x:v>
      </x:c>
      <x:c r="AK178" t="n">
        <x:f>MIN(MC_Paths_Base!B178+'Monte Carlo'!$B$32,MC_Paths_Base!C178+'Monte Carlo'!$C$32,MC_Paths_Base!D178+'Monte Carlo'!$D$32,MC_Paths_Base!E178+'Monte Carlo'!$E$32,MC_Paths_Base!F178+'Monte Carlo'!$F$32,MC_Paths_Base!G178+'Monte Carlo'!$G$32,MC_Paths_Base!H178+'Monte Carlo'!$H$32,MC_Paths_Base!I178+'Monte Carlo'!$I$32,MC_Paths_Base!J178+'Monte Carlo'!$J$32,MC_Paths_Base!K178+'Monte Carlo'!$K$32,MC_Paths_Base!L178+'Monte Carlo'!$L$32,MC_Paths_Base!M178+'Monte Carlo'!$M$32,MC_Paths_Base!N178+'Monte Carlo'!$N$32,MC_Paths_Base!O178+'Monte Carlo'!$O$32,MC_Paths_Base!P178+'Monte Carlo'!$P$32,MC_Paths_Base!Q178+'Monte Carlo'!$Q$32,MC_Paths_Base!R178+'Monte Carlo'!$R$32,MC_Paths_Base!S178+'Monte Carlo'!$S$32,MC_Paths_Base!T178+'Monte Carlo'!$T$32,MC_Paths_Base!U178+'Monte Carlo'!$U$32,MC_Paths_Base!V178+'Monte Carlo'!$V$32,MC_Paths_Base!W178+'Monte Carlo'!$W$32,MC_Paths_Base!X178+'Monte Carlo'!$X$32,MC_Paths_Base!Y178+'Monte Carlo'!$Y$32,MC_Paths_Base!Z178+'Monte Carlo'!$Z$32,MC_Paths_Base!AA178+'Monte Carlo'!$AA$32,MC_Paths_Base!AB178+'Monte Carlo'!$AB$32,MC_Paths_Base!AC178+'Monte Carlo'!$AC$32,MC_Paths_Base!AD178+'Monte Carlo'!$AD$32,MC_Paths_Base!AE178+'Monte Carlo'!$AE$32,MC_Paths_Base!AF178+'Monte Carlo'!$AF$32)</x:f>
        <x:v>1029031.25</x:v>
      </x:c>
      <x:c r="AL178" t="n">
        <x:f>MIN(MC_Paths_Base!B178+'Monte Carlo'!$B$34,MC_Paths_Base!C178+'Monte Carlo'!$C$34,MC_Paths_Base!D178+'Monte Carlo'!$D$34,MC_Paths_Base!E178+'Monte Carlo'!$E$34,MC_Paths_Base!F178+'Monte Carlo'!$F$34,MC_Paths_Base!G178+'Monte Carlo'!$G$34,MC_Paths_Base!H178+'Monte Carlo'!$H$34,MC_Paths_Base!I178+'Monte Carlo'!$I$34,MC_Paths_Base!J178+'Monte Carlo'!$J$34,MC_Paths_Base!K178+'Monte Carlo'!$K$34,MC_Paths_Base!L178+'Monte Carlo'!$L$34,MC_Paths_Base!M178+'Monte Carlo'!$M$34,MC_Paths_Base!N178+'Monte Carlo'!$N$34,MC_Paths_Base!O178+'Monte Carlo'!$O$34,MC_Paths_Base!P178+'Monte Carlo'!$P$34,MC_Paths_Base!Q178+'Monte Carlo'!$Q$34,MC_Paths_Base!R178+'Monte Carlo'!$R$34,MC_Paths_Base!S178+'Monte Carlo'!$S$34,MC_Paths_Base!T178+'Monte Carlo'!$T$34,MC_Paths_Base!U178+'Monte Carlo'!$U$34,MC_Paths_Base!V178+'Monte Carlo'!$V$34,MC_Paths_Base!W178+'Monte Carlo'!$W$34,MC_Paths_Base!X178+'Monte Carlo'!$X$34,MC_Paths_Base!Y178+'Monte Carlo'!$Y$34,MC_Paths_Base!Z178+'Monte Carlo'!$Z$34,MC_Paths_Base!AA178+'Monte Carlo'!$AA$34,MC_Paths_Base!AB178+'Monte Carlo'!$AB$34,MC_Paths_Base!AC178+'Monte Carlo'!$AC$34,MC_Paths_Base!AD178+'Monte Carlo'!$AD$34,MC_Paths_Base!AE178+'Monte Carlo'!$AE$34,MC_Paths_Base!AF178+'Monte Carlo'!$AF$34)</x:f>
        <x:v>902434.214038505</x:v>
      </x:c>
      <x:c r="AM178" t="n">
        <x:f>MIN(MC_Paths_Base!B178+'Monte Carlo'!$B$35,MC_Paths_Base!C178+'Monte Carlo'!$C$35,MC_Paths_Base!D178+'Monte Carlo'!$D$35,MC_Paths_Base!E178+'Monte Carlo'!$E$35,MC_Paths_Base!F178+'Monte Carlo'!$F$35,MC_Paths_Base!G178+'Monte Carlo'!$G$35,MC_Paths_Base!H178+'Monte Carlo'!$H$35,MC_Paths_Base!I178+'Monte Carlo'!$I$35,MC_Paths_Base!J178+'Monte Carlo'!$J$35,MC_Paths_Base!K178+'Monte Carlo'!$K$35,MC_Paths_Base!L178+'Monte Carlo'!$L$35,MC_Paths_Base!M178+'Monte Carlo'!$M$35,MC_Paths_Base!N178+'Monte Carlo'!$N$35,MC_Paths_Base!O178+'Monte Carlo'!$O$35,MC_Paths_Base!P178+'Monte Carlo'!$P$35,MC_Paths_Base!Q178+'Monte Carlo'!$Q$35,MC_Paths_Base!R178+'Monte Carlo'!$R$35,MC_Paths_Base!S178+'Monte Carlo'!$S$35,MC_Paths_Base!T178+'Monte Carlo'!$T$35,MC_Paths_Base!U178+'Monte Carlo'!$U$35,MC_Paths_Base!V178+'Monte Carlo'!$V$35,MC_Paths_Base!W178+'Monte Carlo'!$W$35,MC_Paths_Base!X178+'Monte Carlo'!$X$35,MC_Paths_Base!Y178+'Monte Carlo'!$Y$35,MC_Paths_Base!Z178+'Monte Carlo'!$Z$35,MC_Paths_Base!AA178+'Monte Carlo'!$AA$35,MC_Paths_Base!AB178+'Monte Carlo'!$AB$35,MC_Paths_Base!AC178+'Monte Carlo'!$AC$35,MC_Paths_Base!AD178+'Monte Carlo'!$AD$35,MC_Paths_Base!AE178+'Monte Carlo'!$AE$35,MC_Paths_Base!AF178+'Monte Carlo'!$AF$35)</x:f>
        <x:v>767807.9079537536</x:v>
      </x:c>
    </x:row>
    <x:row r="179">
      <x:c r="A179" t="s">
        <x:v>888</x:v>
      </x:c>
      <x:c r="B179" t="s">
        <x:v>146</x:v>
      </x:c>
      <x:c r="C179" s="50" t="n">
        <x:f>Calculations!G$76</x:f>
        <x:v>150.65105724023306</x:v>
      </x:c>
      <x:c r="D179" s="50" t="n">
        <x:f>Calculations!H$76</x:f>
        <x:v>200650.65105724023</x:v>
      </x:c>
      <x:c r="E179" s="50" t="n">
        <x:f>Calculations!I$76</x:f>
        <x:v>200650.65105724023</x:v>
      </x:c>
      <x:c r="F179" s="50" t="n">
        <x:f>Calculations!J$76</x:f>
        <x:v>207483.8030972793</x:v>
      </x:c>
      <x:c r="G179" s="50" t="n">
        <x:f>Calculations!K$76</x:f>
        <x:v>212993.72761435196</x:v>
      </x:c>
      <x:c r="H179" s="50" t="n">
        <x:f>Calculations!L$76</x:f>
        <x:v>217148.64477743514</x:v>
      </x:c>
      <x:c r="I179" s="50" t="n">
        <x:f>Calculations!M$76</x:f>
        <x:v>219916.06571368407</x:v>
      </x:c>
      <x:c r="J179" s="50" t="n">
        <x:f>Calculations!N$76</x:f>
        <x:v>221262.77898615468</x:v>
      </x:c>
      <x:c r="K179" s="50" t="n">
        <x:f>Calculations!O$76</x:f>
        <x:v>221262.77898615468</x:v>
      </x:c>
      <x:c r="L179" s="50" t="n">
        <x:f>Calculations!P$76</x:f>
        <x:v>221262.77898615468</x:v>
      </x:c>
      <x:c r="M179" s="50" t="n">
        <x:f>Calculations!Q$76</x:f>
        <x:v>221262.77898615468</x:v>
      </x:c>
      <x:c r="N179" s="50" t="n">
        <x:f>Calculations!R$76</x:f>
        <x:v>221262.77898615468</x:v>
      </x:c>
      <x:c r="O179" s="50" t="n">
        <x:f>Calculations!S$76</x:f>
        <x:v>221262.77898615468</x:v>
      </x:c>
      <x:c r="P179" s="50" t="n">
        <x:f>Calculations!T$76</x:f>
        <x:v>221262.77898615468</x:v>
      </x:c>
      <x:c r="Q179" s="50" t="n">
        <x:f>Calculations!U$76</x:f>
        <x:v>221262.77898615468</x:v>
      </x:c>
      <x:c r="R179" s="50" t="n">
        <x:f>Calculations!V$76</x:f>
        <x:v>221262.77898615468</x:v>
      </x:c>
      <x:c r="S179" s="50" t="n">
        <x:f>Calculations!W$76</x:f>
        <x:v>221262.77898615468</x:v>
      </x:c>
      <x:c r="T179" s="50" t="n">
        <x:f>Calculations!X$76</x:f>
        <x:v>221262.77898615468</x:v>
      </x:c>
      <x:c r="U179" s="50" t="n">
        <x:f>Calculations!Y$76</x:f>
        <x:v>221262.77898615468</x:v>
      </x:c>
      <x:c r="V179" s="50" t="n">
        <x:f>Calculations!Z$76</x:f>
        <x:v>221262.77898615468</x:v>
      </x:c>
      <x:c r="W179" s="50" t="n">
        <x:f>Calculations!AA$76</x:f>
        <x:v>221262.77898615468</x:v>
      </x:c>
      <x:c r="X179" s="50" t="n">
        <x:f>Calculations!AB$76</x:f>
        <x:v>221262.77898615468</x:v>
      </x:c>
      <x:c r="Y179" s="50" t="n">
        <x:f>Calculations!AC$76</x:f>
        <x:v>221262.77898615468</x:v>
      </x:c>
      <x:c r="Z179" s="50" t="n">
        <x:f>Calculations!AD$76</x:f>
        <x:v>221262.77898615468</x:v>
      </x:c>
      <x:c r="AA179" s="50" t="n">
        <x:f>Calculations!AE$76</x:f>
        <x:v>221262.77898615468</x:v>
      </x:c>
      <x:c r="AB179" s="50" t="n">
        <x:f>Calculations!AF$76</x:f>
        <x:v>221262.77898615468</x:v>
      </x:c>
      <x:c r="AC179" s="50" t="n">
        <x:f>Calculations!AG$76</x:f>
        <x:v>221262.77898615468</x:v>
      </x:c>
      <x:c r="AD179" s="50" t="n">
        <x:f>Calculations!AH$76</x:f>
        <x:v>221262.77898615468</x:v>
      </x:c>
      <x:c r="AE179" s="50" t="n">
        <x:f>Calculations!AI$76</x:f>
        <x:v>221262.77898615468</x:v>
      </x:c>
      <x:c r="AF179" s="50" t="n">
        <x:f>Calculations!AJ$76</x:f>
        <x:v>221262.77898615468</x:v>
      </x:c>
      <x:c r="AG179" s="50" t="n">
        <x:f>Calculations!AK$76</x:f>
        <x:v>221262.77898615468</x:v>
      </x:c>
      <x:c r="AJ179" t="n">
        <x:f>MIN(MC_Paths_Base!B179:AF179)</x:f>
        <x:v>468204.38252138835</x:v>
      </x:c>
      <x:c r="AK179" t="n">
        <x:f>MIN(MC_Paths_Base!B179+'Monte Carlo'!$B$32,MC_Paths_Base!C179+'Monte Carlo'!$C$32,MC_Paths_Base!D179+'Monte Carlo'!$D$32,MC_Paths_Base!E179+'Monte Carlo'!$E$32,MC_Paths_Base!F179+'Monte Carlo'!$F$32,MC_Paths_Base!G179+'Monte Carlo'!$G$32,MC_Paths_Base!H179+'Monte Carlo'!$H$32,MC_Paths_Base!I179+'Monte Carlo'!$I$32,MC_Paths_Base!J179+'Monte Carlo'!$J$32,MC_Paths_Base!K179+'Monte Carlo'!$K$32,MC_Paths_Base!L179+'Monte Carlo'!$L$32,MC_Paths_Base!M179+'Monte Carlo'!$M$32,MC_Paths_Base!N179+'Monte Carlo'!$N$32,MC_Paths_Base!O179+'Monte Carlo'!$O$32,MC_Paths_Base!P179+'Monte Carlo'!$P$32,MC_Paths_Base!Q179+'Monte Carlo'!$Q$32,MC_Paths_Base!R179+'Monte Carlo'!$R$32,MC_Paths_Base!S179+'Monte Carlo'!$S$32,MC_Paths_Base!T179+'Monte Carlo'!$T$32,MC_Paths_Base!U179+'Monte Carlo'!$U$32,MC_Paths_Base!V179+'Monte Carlo'!$V$32,MC_Paths_Base!W179+'Monte Carlo'!$W$32,MC_Paths_Base!X179+'Monte Carlo'!$X$32,MC_Paths_Base!Y179+'Monte Carlo'!$Y$32,MC_Paths_Base!Z179+'Monte Carlo'!$Z$32,MC_Paths_Base!AA179+'Monte Carlo'!$AA$32,MC_Paths_Base!AB179+'Monte Carlo'!$AB$32,MC_Paths_Base!AC179+'Monte Carlo'!$AC$32,MC_Paths_Base!AD179+'Monte Carlo'!$AD$32,MC_Paths_Base!AE179+'Monte Carlo'!$AE$32,MC_Paths_Base!AF179+'Monte Carlo'!$AF$32)</x:f>
        <x:v>261971.38600434852</x:v>
      </x:c>
      <x:c r="AL179" t="n">
        <x:f>MIN(MC_Paths_Base!B179+'Monte Carlo'!$B$34,MC_Paths_Base!C179+'Monte Carlo'!$C$34,MC_Paths_Base!D179+'Monte Carlo'!$D$34,MC_Paths_Base!E179+'Monte Carlo'!$E$34,MC_Paths_Base!F179+'Monte Carlo'!$F$34,MC_Paths_Base!G179+'Monte Carlo'!$G$34,MC_Paths_Base!H179+'Monte Carlo'!$H$34,MC_Paths_Base!I179+'Monte Carlo'!$I$34,MC_Paths_Base!J179+'Monte Carlo'!$J$34,MC_Paths_Base!K179+'Monte Carlo'!$K$34,MC_Paths_Base!L179+'Monte Carlo'!$L$34,MC_Paths_Base!M179+'Monte Carlo'!$M$34,MC_Paths_Base!N179+'Monte Carlo'!$N$34,MC_Paths_Base!O179+'Monte Carlo'!$O$34,MC_Paths_Base!P179+'Monte Carlo'!$P$34,MC_Paths_Base!Q179+'Monte Carlo'!$Q$34,MC_Paths_Base!R179+'Monte Carlo'!$R$34,MC_Paths_Base!S179+'Monte Carlo'!$S$34,MC_Paths_Base!T179+'Monte Carlo'!$T$34,MC_Paths_Base!U179+'Monte Carlo'!$U$34,MC_Paths_Base!V179+'Monte Carlo'!$V$34,MC_Paths_Base!W179+'Monte Carlo'!$W$34,MC_Paths_Base!X179+'Monte Carlo'!$X$34,MC_Paths_Base!Y179+'Monte Carlo'!$Y$34,MC_Paths_Base!Z179+'Monte Carlo'!$Z$34,MC_Paths_Base!AA179+'Monte Carlo'!$AA$34,MC_Paths_Base!AB179+'Monte Carlo'!$AB$34,MC_Paths_Base!AC179+'Monte Carlo'!$AC$34,MC_Paths_Base!AD179+'Monte Carlo'!$AD$34,MC_Paths_Base!AE179+'Monte Carlo'!$AE$34,MC_Paths_Base!AF179+'Monte Carlo'!$AF$34)</x:f>
        <x:v>-840148.4179174211</x:v>
      </x:c>
      <x:c r="AM179" t="n">
        <x:f>MIN(MC_Paths_Base!B179+'Monte Carlo'!$B$35,MC_Paths_Base!C179+'Monte Carlo'!$C$35,MC_Paths_Base!D179+'Monte Carlo'!$D$35,MC_Paths_Base!E179+'Monte Carlo'!$E$35,MC_Paths_Base!F179+'Monte Carlo'!$F$35,MC_Paths_Base!G179+'Monte Carlo'!$G$35,MC_Paths_Base!H179+'Monte Carlo'!$H$35,MC_Paths_Base!I179+'Monte Carlo'!$I$35,MC_Paths_Base!J179+'Monte Carlo'!$J$35,MC_Paths_Base!K179+'Monte Carlo'!$K$35,MC_Paths_Base!L179+'Monte Carlo'!$L$35,MC_Paths_Base!M179+'Monte Carlo'!$M$35,MC_Paths_Base!N179+'Monte Carlo'!$N$35,MC_Paths_Base!O179+'Monte Carlo'!$O$35,MC_Paths_Base!P179+'Monte Carlo'!$P$35,MC_Paths_Base!Q179+'Monte Carlo'!$Q$35,MC_Paths_Base!R179+'Monte Carlo'!$R$35,MC_Paths_Base!S179+'Monte Carlo'!$S$35,MC_Paths_Base!T179+'Monte Carlo'!$T$35,MC_Paths_Base!U179+'Monte Carlo'!$U$35,MC_Paths_Base!V179+'Monte Carlo'!$V$35,MC_Paths_Base!W179+'Monte Carlo'!$W$35,MC_Paths_Base!X179+'Monte Carlo'!$X$35,MC_Paths_Base!Y179+'Monte Carlo'!$Y$35,MC_Paths_Base!Z179+'Monte Carlo'!$Z$35,MC_Paths_Base!AA179+'Monte Carlo'!$AA$35,MC_Paths_Base!AB179+'Monte Carlo'!$AB$35,MC_Paths_Base!AC179+'Monte Carlo'!$AC$35,MC_Paths_Base!AD179+'Monte Carlo'!$AD$35,MC_Paths_Base!AE179+'Monte Carlo'!$AE$35,MC_Paths_Base!AF179+'Monte Carlo'!$AF$35)</x:f>
        <x:v>-706498.817123252</x:v>
      </x:c>
    </x:row>
    <x:row r="180">
      <x:c r="A180" t="s">
        <x:v>888</x:v>
      </x:c>
      <x:c r="B180" t="s">
        <x:v>148</x:v>
      </x:c>
      <x:c r="C180" s="50" t="n">
        <x:f>Calculations!G$76</x:f>
        <x:v>150.65105724023306</x:v>
      </x:c>
      <x:c r="D180" s="50" t="n">
        <x:f>Calculations!H$76</x:f>
        <x:v>200650.65105724023</x:v>
      </x:c>
      <x:c r="E180" s="50" t="n">
        <x:f>Calculations!I$76</x:f>
        <x:v>200650.65105724023</x:v>
      </x:c>
      <x:c r="F180" s="50" t="n">
        <x:f>Calculations!J$76</x:f>
        <x:v>207483.8030972793</x:v>
      </x:c>
      <x:c r="G180" s="50" t="n">
        <x:f>Calculations!K$76</x:f>
        <x:v>212993.72761435196</x:v>
      </x:c>
      <x:c r="H180" s="50" t="n">
        <x:f>Calculations!L$76</x:f>
        <x:v>217148.64477743514</x:v>
      </x:c>
      <x:c r="I180" s="50" t="n">
        <x:f>Calculations!M$76</x:f>
        <x:v>219916.06571368407</x:v>
      </x:c>
      <x:c r="J180" s="50" t="n">
        <x:f>Calculations!N$76</x:f>
        <x:v>221262.77898615468</x:v>
      </x:c>
      <x:c r="K180" s="50" t="n">
        <x:f>Calculations!O$76</x:f>
        <x:v>221262.77898615468</x:v>
      </x:c>
      <x:c r="L180" s="50" t="n">
        <x:f>Calculations!P$76</x:f>
        <x:v>221262.77898615468</x:v>
      </x:c>
      <x:c r="M180" s="50" t="n">
        <x:f>Calculations!Q$76</x:f>
        <x:v>221262.77898615468</x:v>
      </x:c>
      <x:c r="N180" s="50" t="n">
        <x:f>Calculations!R$76</x:f>
        <x:v>221262.77898615468</x:v>
      </x:c>
      <x:c r="O180" s="50" t="n">
        <x:f>Calculations!S$76</x:f>
        <x:v>221262.77898615468</x:v>
      </x:c>
      <x:c r="P180" s="50" t="n">
        <x:f>Calculations!T$76</x:f>
        <x:v>221262.77898615468</x:v>
      </x:c>
      <x:c r="Q180" s="50" t="n">
        <x:f>Calculations!U$76</x:f>
        <x:v>221262.77898615468</x:v>
      </x:c>
      <x:c r="R180" s="50" t="n">
        <x:f>Calculations!V$76</x:f>
        <x:v>221262.77898615468</x:v>
      </x:c>
      <x:c r="S180" s="50" t="n">
        <x:f>Calculations!W$76</x:f>
        <x:v>221262.77898615468</x:v>
      </x:c>
      <x:c r="T180" s="50" t="n">
        <x:f>Calculations!X$76</x:f>
        <x:v>221262.77898615468</x:v>
      </x:c>
      <x:c r="U180" s="50" t="n">
        <x:f>Calculations!Y$76</x:f>
        <x:v>221262.77898615468</x:v>
      </x:c>
      <x:c r="V180" s="50" t="n">
        <x:f>Calculations!Z$76</x:f>
        <x:v>221262.77898615468</x:v>
      </x:c>
      <x:c r="W180" s="50" t="n">
        <x:f>Calculations!AA$76</x:f>
        <x:v>221262.77898615468</x:v>
      </x:c>
      <x:c r="X180" s="50" t="n">
        <x:f>Calculations!AB$76</x:f>
        <x:v>221262.77898615468</x:v>
      </x:c>
      <x:c r="Y180" s="50" t="n">
        <x:f>Calculations!AC$76</x:f>
        <x:v>221262.77898615468</x:v>
      </x:c>
      <x:c r="Z180" s="50" t="n">
        <x:f>Calculations!AD$76</x:f>
        <x:v>221262.77898615468</x:v>
      </x:c>
      <x:c r="AA180" s="50" t="n">
        <x:f>Calculations!AE$76</x:f>
        <x:v>221262.77898615468</x:v>
      </x:c>
      <x:c r="AB180" s="50" t="n">
        <x:f>Calculations!AF$76</x:f>
        <x:v>221262.77898615468</x:v>
      </x:c>
      <x:c r="AC180" s="50" t="n">
        <x:f>Calculations!AG$76</x:f>
        <x:v>221262.77898615468</x:v>
      </x:c>
      <x:c r="AD180" s="50" t="n">
        <x:f>Calculations!AH$76</x:f>
        <x:v>221262.77898615468</x:v>
      </x:c>
      <x:c r="AE180" s="50" t="n">
        <x:f>Calculations!AI$76</x:f>
        <x:v>221262.77898615468</x:v>
      </x:c>
      <x:c r="AF180" s="50" t="n">
        <x:f>Calculations!AJ$76</x:f>
        <x:v>221262.77898615468</x:v>
      </x:c>
      <x:c r="AG180" s="50" t="n">
        <x:f>Calculations!AK$76</x:f>
        <x:v>221262.77898615468</x:v>
      </x:c>
      <x:c r="AJ180" t="n">
        <x:f>MIN(MC_Paths_Base!B180:AF180)</x:f>
        <x:v>932914.0325182147</x:v>
      </x:c>
      <x:c r="AK180" t="n">
        <x:f>MIN(MC_Paths_Base!B180+'Monte Carlo'!$B$32,MC_Paths_Base!C180+'Monte Carlo'!$C$32,MC_Paths_Base!D180+'Monte Carlo'!$D$32,MC_Paths_Base!E180+'Monte Carlo'!$E$32,MC_Paths_Base!F180+'Monte Carlo'!$F$32,MC_Paths_Base!G180+'Monte Carlo'!$G$32,MC_Paths_Base!H180+'Monte Carlo'!$H$32,MC_Paths_Base!I180+'Monte Carlo'!$I$32,MC_Paths_Base!J180+'Monte Carlo'!$J$32,MC_Paths_Base!K180+'Monte Carlo'!$K$32,MC_Paths_Base!L180+'Monte Carlo'!$L$32,MC_Paths_Base!M180+'Monte Carlo'!$M$32,MC_Paths_Base!N180+'Monte Carlo'!$N$32,MC_Paths_Base!O180+'Monte Carlo'!$O$32,MC_Paths_Base!P180+'Monte Carlo'!$P$32,MC_Paths_Base!Q180+'Monte Carlo'!$Q$32,MC_Paths_Base!R180+'Monte Carlo'!$R$32,MC_Paths_Base!S180+'Monte Carlo'!$S$32,MC_Paths_Base!T180+'Monte Carlo'!$T$32,MC_Paths_Base!U180+'Monte Carlo'!$U$32,MC_Paths_Base!V180+'Monte Carlo'!$V$32,MC_Paths_Base!W180+'Monte Carlo'!$W$32,MC_Paths_Base!X180+'Monte Carlo'!$X$32,MC_Paths_Base!Y180+'Monte Carlo'!$Y$32,MC_Paths_Base!Z180+'Monte Carlo'!$Z$32,MC_Paths_Base!AA180+'Monte Carlo'!$AA$32,MC_Paths_Base!AB180+'Monte Carlo'!$AB$32,MC_Paths_Base!AC180+'Monte Carlo'!$AC$32,MC_Paths_Base!AD180+'Monte Carlo'!$AD$32,MC_Paths_Base!AE180+'Monte Carlo'!$AE$32,MC_Paths_Base!AF180+'Monte Carlo'!$AF$32)</x:f>
        <x:v>730262.0407688555</x:v>
      </x:c>
      <x:c r="AL180" t="n">
        <x:f>MIN(MC_Paths_Base!B180+'Monte Carlo'!$B$34,MC_Paths_Base!C180+'Monte Carlo'!$C$34,MC_Paths_Base!D180+'Monte Carlo'!$D$34,MC_Paths_Base!E180+'Monte Carlo'!$E$34,MC_Paths_Base!F180+'Monte Carlo'!$F$34,MC_Paths_Base!G180+'Monte Carlo'!$G$34,MC_Paths_Base!H180+'Monte Carlo'!$H$34,MC_Paths_Base!I180+'Monte Carlo'!$I$34,MC_Paths_Base!J180+'Monte Carlo'!$J$34,MC_Paths_Base!K180+'Monte Carlo'!$K$34,MC_Paths_Base!L180+'Monte Carlo'!$L$34,MC_Paths_Base!M180+'Monte Carlo'!$M$34,MC_Paths_Base!N180+'Monte Carlo'!$N$34,MC_Paths_Base!O180+'Monte Carlo'!$O$34,MC_Paths_Base!P180+'Monte Carlo'!$P$34,MC_Paths_Base!Q180+'Monte Carlo'!$Q$34,MC_Paths_Base!R180+'Monte Carlo'!$R$34,MC_Paths_Base!S180+'Monte Carlo'!$S$34,MC_Paths_Base!T180+'Monte Carlo'!$T$34,MC_Paths_Base!U180+'Monte Carlo'!$U$34,MC_Paths_Base!V180+'Monte Carlo'!$V$34,MC_Paths_Base!W180+'Monte Carlo'!$W$34,MC_Paths_Base!X180+'Monte Carlo'!$X$34,MC_Paths_Base!Y180+'Monte Carlo'!$Y$34,MC_Paths_Base!Z180+'Monte Carlo'!$Z$34,MC_Paths_Base!AA180+'Monte Carlo'!$AA$34,MC_Paths_Base!AB180+'Monte Carlo'!$AB$34,MC_Paths_Base!AC180+'Monte Carlo'!$AC$34,MC_Paths_Base!AD180+'Monte Carlo'!$AD$34,MC_Paths_Base!AE180+'Monte Carlo'!$AE$34,MC_Paths_Base!AF180+'Monte Carlo'!$AF$34)</x:f>
        <x:v>565260.8471158709</x:v>
      </x:c>
      <x:c r="AM180" t="n">
        <x:f>MIN(MC_Paths_Base!B180+'Monte Carlo'!$B$35,MC_Paths_Base!C180+'Monte Carlo'!$C$35,MC_Paths_Base!D180+'Monte Carlo'!$D$35,MC_Paths_Base!E180+'Monte Carlo'!$E$35,MC_Paths_Base!F180+'Monte Carlo'!$F$35,MC_Paths_Base!G180+'Monte Carlo'!$G$35,MC_Paths_Base!H180+'Monte Carlo'!$H$35,MC_Paths_Base!I180+'Monte Carlo'!$I$35,MC_Paths_Base!J180+'Monte Carlo'!$J$35,MC_Paths_Base!K180+'Monte Carlo'!$K$35,MC_Paths_Base!L180+'Monte Carlo'!$L$35,MC_Paths_Base!M180+'Monte Carlo'!$M$35,MC_Paths_Base!N180+'Monte Carlo'!$N$35,MC_Paths_Base!O180+'Monte Carlo'!$O$35,MC_Paths_Base!P180+'Monte Carlo'!$P$35,MC_Paths_Base!Q180+'Monte Carlo'!$Q$35,MC_Paths_Base!R180+'Monte Carlo'!$R$35,MC_Paths_Base!S180+'Monte Carlo'!$S$35,MC_Paths_Base!T180+'Monte Carlo'!$T$35,MC_Paths_Base!U180+'Monte Carlo'!$U$35,MC_Paths_Base!V180+'Monte Carlo'!$V$35,MC_Paths_Base!W180+'Monte Carlo'!$W$35,MC_Paths_Base!X180+'Monte Carlo'!$X$35,MC_Paths_Base!Y180+'Monte Carlo'!$Y$35,MC_Paths_Base!Z180+'Monte Carlo'!$Z$35,MC_Paths_Base!AA180+'Monte Carlo'!$AA$35,MC_Paths_Base!AB180+'Monte Carlo'!$AB$35,MC_Paths_Base!AC180+'Monte Carlo'!$AC$35,MC_Paths_Base!AD180+'Monte Carlo'!$AD$35,MC_Paths_Base!AE180+'Monte Carlo'!$AE$35,MC_Paths_Base!AF180+'Monte Carlo'!$AF$35)</x:f>
        <x:v>434243.67080401187</x:v>
      </x:c>
    </x:row>
    <x:row r="181">
      <x:c r="A181" t="s">
        <x:v>888</x:v>
      </x:c>
      <x:c r="B181" t="s">
        <x:v>151</x:v>
      </x:c>
      <x:c r="C181" s="50" t="n">
        <x:f>Calculations!G$76</x:f>
        <x:v>150.65105724023306</x:v>
      </x:c>
      <x:c r="D181" s="50" t="n">
        <x:f>Calculations!H$76</x:f>
        <x:v>200650.65105724023</x:v>
      </x:c>
      <x:c r="E181" s="50" t="n">
        <x:f>Calculations!I$76</x:f>
        <x:v>200650.65105724023</x:v>
      </x:c>
      <x:c r="F181" s="50" t="n">
        <x:f>Calculations!J$76</x:f>
        <x:v>207483.8030972793</x:v>
      </x:c>
      <x:c r="G181" s="50" t="n">
        <x:f>Calculations!K$76</x:f>
        <x:v>212993.72761435196</x:v>
      </x:c>
      <x:c r="H181" s="50" t="n">
        <x:f>Calculations!L$76</x:f>
        <x:v>217148.64477743514</x:v>
      </x:c>
      <x:c r="I181" s="50" t="n">
        <x:f>Calculations!M$76</x:f>
        <x:v>219916.06571368407</x:v>
      </x:c>
      <x:c r="J181" s="50" t="n">
        <x:f>Calculations!N$76</x:f>
        <x:v>221262.77898615468</x:v>
      </x:c>
      <x:c r="K181" s="50" t="n">
        <x:f>Calculations!O$76</x:f>
        <x:v>221262.77898615468</x:v>
      </x:c>
      <x:c r="L181" s="50" t="n">
        <x:f>Calculations!P$76</x:f>
        <x:v>221262.77898615468</x:v>
      </x:c>
      <x:c r="M181" s="50" t="n">
        <x:f>Calculations!Q$76</x:f>
        <x:v>221262.77898615468</x:v>
      </x:c>
      <x:c r="N181" s="50" t="n">
        <x:f>Calculations!R$76</x:f>
        <x:v>221262.77898615468</x:v>
      </x:c>
      <x:c r="O181" s="50" t="n">
        <x:f>Calculations!S$76</x:f>
        <x:v>221262.77898615468</x:v>
      </x:c>
      <x:c r="P181" s="50" t="n">
        <x:f>Calculations!T$76</x:f>
        <x:v>221262.77898615468</x:v>
      </x:c>
      <x:c r="Q181" s="50" t="n">
        <x:f>Calculations!U$76</x:f>
        <x:v>221262.77898615468</x:v>
      </x:c>
      <x:c r="R181" s="50" t="n">
        <x:f>Calculations!V$76</x:f>
        <x:v>221262.77898615468</x:v>
      </x:c>
      <x:c r="S181" s="50" t="n">
        <x:f>Calculations!W$76</x:f>
        <x:v>221262.77898615468</x:v>
      </x:c>
      <x:c r="T181" s="50" t="n">
        <x:f>Calculations!X$76</x:f>
        <x:v>221262.77898615468</x:v>
      </x:c>
      <x:c r="U181" s="50" t="n">
        <x:f>Calculations!Y$76</x:f>
        <x:v>221262.77898615468</x:v>
      </x:c>
      <x:c r="V181" s="50" t="n">
        <x:f>Calculations!Z$76</x:f>
        <x:v>221262.77898615468</x:v>
      </x:c>
      <x:c r="W181" s="50" t="n">
        <x:f>Calculations!AA$76</x:f>
        <x:v>221262.77898615468</x:v>
      </x:c>
      <x:c r="X181" s="50" t="n">
        <x:f>Calculations!AB$76</x:f>
        <x:v>221262.77898615468</x:v>
      </x:c>
      <x:c r="Y181" s="50" t="n">
        <x:f>Calculations!AC$76</x:f>
        <x:v>221262.77898615468</x:v>
      </x:c>
      <x:c r="Z181" s="50" t="n">
        <x:f>Calculations!AD$76</x:f>
        <x:v>221262.77898615468</x:v>
      </x:c>
      <x:c r="AA181" s="50" t="n">
        <x:f>Calculations!AE$76</x:f>
        <x:v>221262.77898615468</x:v>
      </x:c>
      <x:c r="AB181" s="50" t="n">
        <x:f>Calculations!AF$76</x:f>
        <x:v>221262.77898615468</x:v>
      </x:c>
      <x:c r="AC181" s="50" t="n">
        <x:f>Calculations!AG$76</x:f>
        <x:v>221262.77898615468</x:v>
      </x:c>
      <x:c r="AD181" s="50" t="n">
        <x:f>Calculations!AH$76</x:f>
        <x:v>221262.77898615468</x:v>
      </x:c>
      <x:c r="AE181" s="50" t="n">
        <x:f>Calculations!AI$76</x:f>
        <x:v>221262.77898615468</x:v>
      </x:c>
      <x:c r="AF181" s="50" t="n">
        <x:f>Calculations!AJ$76</x:f>
        <x:v>221262.77898615468</x:v>
      </x:c>
      <x:c r="AG181" s="50" t="n">
        <x:f>Calculations!AK$76</x:f>
        <x:v>221262.77898615468</x:v>
      </x:c>
      <x:c r="AJ181" t="n">
        <x:f>MIN(MC_Paths_Base!B181:AF181)</x:f>
        <x:v>1029031.25</x:v>
      </x:c>
      <x:c r="AK181" t="n">
        <x:f>MIN(MC_Paths_Base!B181+'Monte Carlo'!$B$32,MC_Paths_Base!C181+'Monte Carlo'!$C$32,MC_Paths_Base!D181+'Monte Carlo'!$D$32,MC_Paths_Base!E181+'Monte Carlo'!$E$32,MC_Paths_Base!F181+'Monte Carlo'!$F$32,MC_Paths_Base!G181+'Monte Carlo'!$G$32,MC_Paths_Base!H181+'Monte Carlo'!$H$32,MC_Paths_Base!I181+'Monte Carlo'!$I$32,MC_Paths_Base!J181+'Monte Carlo'!$J$32,MC_Paths_Base!K181+'Monte Carlo'!$K$32,MC_Paths_Base!L181+'Monte Carlo'!$L$32,MC_Paths_Base!M181+'Monte Carlo'!$M$32,MC_Paths_Base!N181+'Monte Carlo'!$N$32,MC_Paths_Base!O181+'Monte Carlo'!$O$32,MC_Paths_Base!P181+'Monte Carlo'!$P$32,MC_Paths_Base!Q181+'Monte Carlo'!$Q$32,MC_Paths_Base!R181+'Monte Carlo'!$R$32,MC_Paths_Base!S181+'Monte Carlo'!$S$32,MC_Paths_Base!T181+'Monte Carlo'!$T$32,MC_Paths_Base!U181+'Monte Carlo'!$U$32,MC_Paths_Base!V181+'Monte Carlo'!$V$32,MC_Paths_Base!W181+'Monte Carlo'!$W$32,MC_Paths_Base!X181+'Monte Carlo'!$X$32,MC_Paths_Base!Y181+'Monte Carlo'!$Y$32,MC_Paths_Base!Z181+'Monte Carlo'!$Z$32,MC_Paths_Base!AA181+'Monte Carlo'!$AA$32,MC_Paths_Base!AB181+'Monte Carlo'!$AB$32,MC_Paths_Base!AC181+'Monte Carlo'!$AC$32,MC_Paths_Base!AD181+'Monte Carlo'!$AD$32,MC_Paths_Base!AE181+'Monte Carlo'!$AE$32,MC_Paths_Base!AF181+'Monte Carlo'!$AF$32)</x:f>
        <x:v>1029031.25</x:v>
      </x:c>
      <x:c r="AL181" t="n">
        <x:f>MIN(MC_Paths_Base!B181+'Monte Carlo'!$B$34,MC_Paths_Base!C181+'Monte Carlo'!$C$34,MC_Paths_Base!D181+'Monte Carlo'!$D$34,MC_Paths_Base!E181+'Monte Carlo'!$E$34,MC_Paths_Base!F181+'Monte Carlo'!$F$34,MC_Paths_Base!G181+'Monte Carlo'!$G$34,MC_Paths_Base!H181+'Monte Carlo'!$H$34,MC_Paths_Base!I181+'Monte Carlo'!$I$34,MC_Paths_Base!J181+'Monte Carlo'!$J$34,MC_Paths_Base!K181+'Monte Carlo'!$K$34,MC_Paths_Base!L181+'Monte Carlo'!$L$34,MC_Paths_Base!M181+'Monte Carlo'!$M$34,MC_Paths_Base!N181+'Monte Carlo'!$N$34,MC_Paths_Base!O181+'Monte Carlo'!$O$34,MC_Paths_Base!P181+'Monte Carlo'!$P$34,MC_Paths_Base!Q181+'Monte Carlo'!$Q$34,MC_Paths_Base!R181+'Monte Carlo'!$R$34,MC_Paths_Base!S181+'Monte Carlo'!$S$34,MC_Paths_Base!T181+'Monte Carlo'!$T$34,MC_Paths_Base!U181+'Monte Carlo'!$U$34,MC_Paths_Base!V181+'Monte Carlo'!$V$34,MC_Paths_Base!W181+'Monte Carlo'!$W$34,MC_Paths_Base!X181+'Monte Carlo'!$X$34,MC_Paths_Base!Y181+'Monte Carlo'!$Y$34,MC_Paths_Base!Z181+'Monte Carlo'!$Z$34,MC_Paths_Base!AA181+'Monte Carlo'!$AA$34,MC_Paths_Base!AB181+'Monte Carlo'!$AB$34,MC_Paths_Base!AC181+'Monte Carlo'!$AC$34,MC_Paths_Base!AD181+'Monte Carlo'!$AD$34,MC_Paths_Base!AE181+'Monte Carlo'!$AE$34,MC_Paths_Base!AF181+'Monte Carlo'!$AF$34)</x:f>
        <x:v>1029031.25</x:v>
      </x:c>
      <x:c r="AM181" t="n">
        <x:f>MIN(MC_Paths_Base!B181+'Monte Carlo'!$B$35,MC_Paths_Base!C181+'Monte Carlo'!$C$35,MC_Paths_Base!D181+'Monte Carlo'!$D$35,MC_Paths_Base!E181+'Monte Carlo'!$E$35,MC_Paths_Base!F181+'Monte Carlo'!$F$35,MC_Paths_Base!G181+'Monte Carlo'!$G$35,MC_Paths_Base!H181+'Monte Carlo'!$H$35,MC_Paths_Base!I181+'Monte Carlo'!$I$35,MC_Paths_Base!J181+'Monte Carlo'!$J$35,MC_Paths_Base!K181+'Monte Carlo'!$K$35,MC_Paths_Base!L181+'Monte Carlo'!$L$35,MC_Paths_Base!M181+'Monte Carlo'!$M$35,MC_Paths_Base!N181+'Monte Carlo'!$N$35,MC_Paths_Base!O181+'Monte Carlo'!$O$35,MC_Paths_Base!P181+'Monte Carlo'!$P$35,MC_Paths_Base!Q181+'Monte Carlo'!$Q$35,MC_Paths_Base!R181+'Monte Carlo'!$R$35,MC_Paths_Base!S181+'Monte Carlo'!$S$35,MC_Paths_Base!T181+'Monte Carlo'!$T$35,MC_Paths_Base!U181+'Monte Carlo'!$U$35,MC_Paths_Base!V181+'Monte Carlo'!$V$35,MC_Paths_Base!W181+'Monte Carlo'!$W$35,MC_Paths_Base!X181+'Monte Carlo'!$X$35,MC_Paths_Base!Y181+'Monte Carlo'!$Y$35,MC_Paths_Base!Z181+'Monte Carlo'!$Z$35,MC_Paths_Base!AA181+'Monte Carlo'!$AA$35,MC_Paths_Base!AB181+'Monte Carlo'!$AB$35,MC_Paths_Base!AC181+'Monte Carlo'!$AC$35,MC_Paths_Base!AD181+'Monte Carlo'!$AD$35,MC_Paths_Base!AE181+'Monte Carlo'!$AE$35,MC_Paths_Base!AF181+'Monte Carlo'!$AF$35)</x:f>
        <x:v>1029031.25</x:v>
      </x:c>
    </x:row>
    <x:row r="182">
      <x:c r="A182" t="s">
        <x:v>981</x:v>
      </x:c>
      <x:c r="B182" t="s">
        <x:v>126</x:v>
      </x:c>
      <x:c r="C182" s="50" t="n">
        <x:f>Calculations!G$76</x:f>
        <x:v>150.65105724023306</x:v>
      </x:c>
      <x:c r="D182" s="50" t="n">
        <x:f>Calculations!H$76</x:f>
        <x:v>200650.65105724023</x:v>
      </x:c>
      <x:c r="E182" s="50" t="n">
        <x:f>Calculations!I$76</x:f>
        <x:v>200650.65105724023</x:v>
      </x:c>
      <x:c r="F182" s="50" t="n">
        <x:f>Calculations!J$76</x:f>
        <x:v>207483.8030972793</x:v>
      </x:c>
      <x:c r="G182" s="50" t="n">
        <x:f>Calculations!K$76</x:f>
        <x:v>212993.72761435196</x:v>
      </x:c>
      <x:c r="H182" s="50" t="n">
        <x:f>Calculations!L$76</x:f>
        <x:v>217148.64477743514</x:v>
      </x:c>
      <x:c r="I182" s="50" t="n">
        <x:f>Calculations!M$76</x:f>
        <x:v>219916.06571368407</x:v>
      </x:c>
      <x:c r="J182" s="50" t="n">
        <x:f>Calculations!N$76</x:f>
        <x:v>221262.77898615468</x:v>
      </x:c>
      <x:c r="K182" s="50" t="n">
        <x:f>Calculations!O$76</x:f>
        <x:v>221262.77898615468</x:v>
      </x:c>
      <x:c r="L182" s="50" t="n">
        <x:f>Calculations!P$76</x:f>
        <x:v>221262.77898615468</x:v>
      </x:c>
      <x:c r="M182" s="50" t="n">
        <x:f>Calculations!Q$76</x:f>
        <x:v>221262.77898615468</x:v>
      </x:c>
      <x:c r="N182" s="50" t="n">
        <x:f>Calculations!R$76</x:f>
        <x:v>221262.77898615468</x:v>
      </x:c>
      <x:c r="O182" s="50" t="n">
        <x:f>Calculations!S$76</x:f>
        <x:v>221262.77898615468</x:v>
      </x:c>
      <x:c r="P182" s="50" t="n">
        <x:f>Calculations!T$76</x:f>
        <x:v>221262.77898615468</x:v>
      </x:c>
      <x:c r="Q182" s="50" t="n">
        <x:f>Calculations!U$76</x:f>
        <x:v>221262.77898615468</x:v>
      </x:c>
      <x:c r="R182" s="50" t="n">
        <x:f>Calculations!V$76</x:f>
        <x:v>221262.77898615468</x:v>
      </x:c>
      <x:c r="S182" s="50" t="n">
        <x:f>Calculations!W$76</x:f>
        <x:v>221262.77898615468</x:v>
      </x:c>
      <x:c r="T182" s="50" t="n">
        <x:f>Calculations!X$76</x:f>
        <x:v>221262.77898615468</x:v>
      </x:c>
      <x:c r="U182" s="50" t="n">
        <x:f>Calculations!Y$76</x:f>
        <x:v>221262.77898615468</x:v>
      </x:c>
      <x:c r="V182" s="50" t="n">
        <x:f>Calculations!Z$76</x:f>
        <x:v>221262.77898615468</x:v>
      </x:c>
      <x:c r="W182" s="50" t="n">
        <x:f>Calculations!AA$76</x:f>
        <x:v>221262.77898615468</x:v>
      </x:c>
      <x:c r="X182" s="50" t="n">
        <x:f>Calculations!AB$76</x:f>
        <x:v>221262.77898615468</x:v>
      </x:c>
      <x:c r="Y182" s="50" t="n">
        <x:f>Calculations!AC$76</x:f>
        <x:v>221262.77898615468</x:v>
      </x:c>
      <x:c r="Z182" s="50" t="n">
        <x:f>Calculations!AD$76</x:f>
        <x:v>221262.77898615468</x:v>
      </x:c>
      <x:c r="AA182" s="50" t="n">
        <x:f>Calculations!AE$76</x:f>
        <x:v>221262.77898615468</x:v>
      </x:c>
      <x:c r="AB182" s="50" t="n">
        <x:f>Calculations!AF$76</x:f>
        <x:v>221262.77898615468</x:v>
      </x:c>
      <x:c r="AC182" s="50" t="n">
        <x:f>Calculations!AG$76</x:f>
        <x:v>221262.77898615468</x:v>
      </x:c>
      <x:c r="AD182" s="50" t="n">
        <x:f>Calculations!AH$76</x:f>
        <x:v>221262.77898615468</x:v>
      </x:c>
      <x:c r="AE182" s="50" t="n">
        <x:f>Calculations!AI$76</x:f>
        <x:v>221262.77898615468</x:v>
      </x:c>
      <x:c r="AF182" s="50" t="n">
        <x:f>Calculations!AJ$76</x:f>
        <x:v>221262.77898615468</x:v>
      </x:c>
      <x:c r="AG182" s="50" t="n">
        <x:f>Calculations!AK$76</x:f>
        <x:v>221262.77898615468</x:v>
      </x:c>
      <x:c r="AJ182" t="n">
        <x:f>MIN(MC_Paths_Base!B182:AF182)</x:f>
        <x:v>936247.2575651136</x:v>
      </x:c>
      <x:c r="AK182" t="n">
        <x:f>MIN(MC_Paths_Base!B182+'Monte Carlo'!$B$32,MC_Paths_Base!C182+'Monte Carlo'!$C$32,MC_Paths_Base!D182+'Monte Carlo'!$D$32,MC_Paths_Base!E182+'Monte Carlo'!$E$32,MC_Paths_Base!F182+'Monte Carlo'!$F$32,MC_Paths_Base!G182+'Monte Carlo'!$G$32,MC_Paths_Base!H182+'Monte Carlo'!$H$32,MC_Paths_Base!I182+'Monte Carlo'!$I$32,MC_Paths_Base!J182+'Monte Carlo'!$J$32,MC_Paths_Base!K182+'Monte Carlo'!$K$32,MC_Paths_Base!L182+'Monte Carlo'!$L$32,MC_Paths_Base!M182+'Monte Carlo'!$M$32,MC_Paths_Base!N182+'Monte Carlo'!$N$32,MC_Paths_Base!O182+'Monte Carlo'!$O$32,MC_Paths_Base!P182+'Monte Carlo'!$P$32,MC_Paths_Base!Q182+'Monte Carlo'!$Q$32,MC_Paths_Base!R182+'Monte Carlo'!$R$32,MC_Paths_Base!S182+'Monte Carlo'!$S$32,MC_Paths_Base!T182+'Monte Carlo'!$T$32,MC_Paths_Base!U182+'Monte Carlo'!$U$32,MC_Paths_Base!V182+'Monte Carlo'!$V$32,MC_Paths_Base!W182+'Monte Carlo'!$W$32,MC_Paths_Base!X182+'Monte Carlo'!$X$32,MC_Paths_Base!Y182+'Monte Carlo'!$Y$32,MC_Paths_Base!Z182+'Monte Carlo'!$Z$32,MC_Paths_Base!AA182+'Monte Carlo'!$AA$32,MC_Paths_Base!AB182+'Monte Carlo'!$AB$32,MC_Paths_Base!AC182+'Monte Carlo'!$AC$32,MC_Paths_Base!AD182+'Monte Carlo'!$AD$32,MC_Paths_Base!AE182+'Monte Carlo'!$AE$32,MC_Paths_Base!AF182+'Monte Carlo'!$AF$32)</x:f>
        <x:v>735074.5972335149</x:v>
      </x:c>
      <x:c r="AL182" t="n">
        <x:f>MIN(MC_Paths_Base!B182+'Monte Carlo'!$B$34,MC_Paths_Base!C182+'Monte Carlo'!$C$34,MC_Paths_Base!D182+'Monte Carlo'!$D$34,MC_Paths_Base!E182+'Monte Carlo'!$E$34,MC_Paths_Base!F182+'Monte Carlo'!$F$34,MC_Paths_Base!G182+'Monte Carlo'!$G$34,MC_Paths_Base!H182+'Monte Carlo'!$H$34,MC_Paths_Base!I182+'Monte Carlo'!$I$34,MC_Paths_Base!J182+'Monte Carlo'!$J$34,MC_Paths_Base!K182+'Monte Carlo'!$K$34,MC_Paths_Base!L182+'Monte Carlo'!$L$34,MC_Paths_Base!M182+'Monte Carlo'!$M$34,MC_Paths_Base!N182+'Monte Carlo'!$N$34,MC_Paths_Base!O182+'Monte Carlo'!$O$34,MC_Paths_Base!P182+'Monte Carlo'!$P$34,MC_Paths_Base!Q182+'Monte Carlo'!$Q$34,MC_Paths_Base!R182+'Monte Carlo'!$R$34,MC_Paths_Base!S182+'Monte Carlo'!$S$34,MC_Paths_Base!T182+'Monte Carlo'!$T$34,MC_Paths_Base!U182+'Monte Carlo'!$U$34,MC_Paths_Base!V182+'Monte Carlo'!$V$34,MC_Paths_Base!W182+'Monte Carlo'!$W$34,MC_Paths_Base!X182+'Monte Carlo'!$X$34,MC_Paths_Base!Y182+'Monte Carlo'!$Y$34,MC_Paths_Base!Z182+'Monte Carlo'!$Z$34,MC_Paths_Base!AA182+'Monte Carlo'!$AA$34,MC_Paths_Base!AB182+'Monte Carlo'!$AB$34,MC_Paths_Base!AC182+'Monte Carlo'!$AC$34,MC_Paths_Base!AD182+'Monte Carlo'!$AD$34,MC_Paths_Base!AE182+'Monte Carlo'!$AE$34,MC_Paths_Base!AF182+'Monte Carlo'!$AF$34)</x:f>
        <x:v>612102.4138151137</x:v>
      </x:c>
      <x:c r="AM182" t="n">
        <x:f>MIN(MC_Paths_Base!B182+'Monte Carlo'!$B$35,MC_Paths_Base!C182+'Monte Carlo'!$C$35,MC_Paths_Base!D182+'Monte Carlo'!$D$35,MC_Paths_Base!E182+'Monte Carlo'!$E$35,MC_Paths_Base!F182+'Monte Carlo'!$F$35,MC_Paths_Base!G182+'Monte Carlo'!$G$35,MC_Paths_Base!H182+'Monte Carlo'!$H$35,MC_Paths_Base!I182+'Monte Carlo'!$I$35,MC_Paths_Base!J182+'Monte Carlo'!$J$35,MC_Paths_Base!K182+'Monte Carlo'!$K$35,MC_Paths_Base!L182+'Monte Carlo'!$L$35,MC_Paths_Base!M182+'Monte Carlo'!$M$35,MC_Paths_Base!N182+'Monte Carlo'!$N$35,MC_Paths_Base!O182+'Monte Carlo'!$O$35,MC_Paths_Base!P182+'Monte Carlo'!$P$35,MC_Paths_Base!Q182+'Monte Carlo'!$Q$35,MC_Paths_Base!R182+'Monte Carlo'!$R$35,MC_Paths_Base!S182+'Monte Carlo'!$S$35,MC_Paths_Base!T182+'Monte Carlo'!$T$35,MC_Paths_Base!U182+'Monte Carlo'!$U$35,MC_Paths_Base!V182+'Monte Carlo'!$V$35,MC_Paths_Base!W182+'Monte Carlo'!$W$35,MC_Paths_Base!X182+'Monte Carlo'!$X$35,MC_Paths_Base!Y182+'Monte Carlo'!$Y$35,MC_Paths_Base!Z182+'Monte Carlo'!$Z$35,MC_Paths_Base!AA182+'Monte Carlo'!$AA$35,MC_Paths_Base!AB182+'Monte Carlo'!$AB$35,MC_Paths_Base!AC182+'Monte Carlo'!$AC$35,MC_Paths_Base!AD182+'Monte Carlo'!$AD$35,MC_Paths_Base!AE182+'Monte Carlo'!$AE$35,MC_Paths_Base!AF182+'Monte Carlo'!$AF$35)</x:f>
        <x:v>474087.2534835149</x:v>
      </x:c>
    </x:row>
    <x:row r="183">
      <x:c r="A183" t="s">
        <x:v>981</x:v>
      </x:c>
      <x:c r="B183" t="s">
        <x:v>130</x:v>
      </x:c>
      <x:c r="C183" s="50" t="n">
        <x:f>Calculations!G$76</x:f>
        <x:v>150.65105724023306</x:v>
      </x:c>
      <x:c r="D183" s="50" t="n">
        <x:f>Calculations!H$76</x:f>
        <x:v>200650.65105724023</x:v>
      </x:c>
      <x:c r="E183" s="50" t="n">
        <x:f>Calculations!I$76</x:f>
        <x:v>200650.65105724023</x:v>
      </x:c>
      <x:c r="F183" s="50" t="n">
        <x:f>Calculations!J$76</x:f>
        <x:v>207483.8030972793</x:v>
      </x:c>
      <x:c r="G183" s="50" t="n">
        <x:f>Calculations!K$76</x:f>
        <x:v>212993.72761435196</x:v>
      </x:c>
      <x:c r="H183" s="50" t="n">
        <x:f>Calculations!L$76</x:f>
        <x:v>217148.64477743514</x:v>
      </x:c>
      <x:c r="I183" s="50" t="n">
        <x:f>Calculations!M$76</x:f>
        <x:v>219916.06571368407</x:v>
      </x:c>
      <x:c r="J183" s="50" t="n">
        <x:f>Calculations!N$76</x:f>
        <x:v>221262.77898615468</x:v>
      </x:c>
      <x:c r="K183" s="50" t="n">
        <x:f>Calculations!O$76</x:f>
        <x:v>221262.77898615468</x:v>
      </x:c>
      <x:c r="L183" s="50" t="n">
        <x:f>Calculations!P$76</x:f>
        <x:v>221262.77898615468</x:v>
      </x:c>
      <x:c r="M183" s="50" t="n">
        <x:f>Calculations!Q$76</x:f>
        <x:v>221262.77898615468</x:v>
      </x:c>
      <x:c r="N183" s="50" t="n">
        <x:f>Calculations!R$76</x:f>
        <x:v>221262.77898615468</x:v>
      </x:c>
      <x:c r="O183" s="50" t="n">
        <x:f>Calculations!S$76</x:f>
        <x:v>221262.77898615468</x:v>
      </x:c>
      <x:c r="P183" s="50" t="n">
        <x:f>Calculations!T$76</x:f>
        <x:v>221262.77898615468</x:v>
      </x:c>
      <x:c r="Q183" s="50" t="n">
        <x:f>Calculations!U$76</x:f>
        <x:v>221262.77898615468</x:v>
      </x:c>
      <x:c r="R183" s="50" t="n">
        <x:f>Calculations!V$76</x:f>
        <x:v>221262.77898615468</x:v>
      </x:c>
      <x:c r="S183" s="50" t="n">
        <x:f>Calculations!W$76</x:f>
        <x:v>221262.77898615468</x:v>
      </x:c>
      <x:c r="T183" s="50" t="n">
        <x:f>Calculations!X$76</x:f>
        <x:v>221262.77898615468</x:v>
      </x:c>
      <x:c r="U183" s="50" t="n">
        <x:f>Calculations!Y$76</x:f>
        <x:v>221262.77898615468</x:v>
      </x:c>
      <x:c r="V183" s="50" t="n">
        <x:f>Calculations!Z$76</x:f>
        <x:v>221262.77898615468</x:v>
      </x:c>
      <x:c r="W183" s="50" t="n">
        <x:f>Calculations!AA$76</x:f>
        <x:v>221262.77898615468</x:v>
      </x:c>
      <x:c r="X183" s="50" t="n">
        <x:f>Calculations!AB$76</x:f>
        <x:v>221262.77898615468</x:v>
      </x:c>
      <x:c r="Y183" s="50" t="n">
        <x:f>Calculations!AC$76</x:f>
        <x:v>221262.77898615468</x:v>
      </x:c>
      <x:c r="Z183" s="50" t="n">
        <x:f>Calculations!AD$76</x:f>
        <x:v>221262.77898615468</x:v>
      </x:c>
      <x:c r="AA183" s="50" t="n">
        <x:f>Calculations!AE$76</x:f>
        <x:v>221262.77898615468</x:v>
      </x:c>
      <x:c r="AB183" s="50" t="n">
        <x:f>Calculations!AF$76</x:f>
        <x:v>221262.77898615468</x:v>
      </x:c>
      <x:c r="AC183" s="50" t="n">
        <x:f>Calculations!AG$76</x:f>
        <x:v>221262.77898615468</x:v>
      </x:c>
      <x:c r="AD183" s="50" t="n">
        <x:f>Calculations!AH$76</x:f>
        <x:v>221262.77898615468</x:v>
      </x:c>
      <x:c r="AE183" s="50" t="n">
        <x:f>Calculations!AI$76</x:f>
        <x:v>221262.77898615468</x:v>
      </x:c>
      <x:c r="AF183" s="50" t="n">
        <x:f>Calculations!AJ$76</x:f>
        <x:v>221262.77898615468</x:v>
      </x:c>
      <x:c r="AG183" s="50" t="n">
        <x:f>Calculations!AK$76</x:f>
        <x:v>221262.77898615468</x:v>
      </x:c>
      <x:c r="AJ183" t="n">
        <x:f>MIN(MC_Paths_Base!B183:AF183)</x:f>
        <x:v>1004439.915448277</x:v>
      </x:c>
      <x:c r="AK183" t="n">
        <x:f>MIN(MC_Paths_Base!B183+'Monte Carlo'!$B$32,MC_Paths_Base!C183+'Monte Carlo'!$C$32,MC_Paths_Base!D183+'Monte Carlo'!$D$32,MC_Paths_Base!E183+'Monte Carlo'!$E$32,MC_Paths_Base!F183+'Monte Carlo'!$F$32,MC_Paths_Base!G183+'Monte Carlo'!$G$32,MC_Paths_Base!H183+'Monte Carlo'!$H$32,MC_Paths_Base!I183+'Monte Carlo'!$I$32,MC_Paths_Base!J183+'Monte Carlo'!$J$32,MC_Paths_Base!K183+'Monte Carlo'!$K$32,MC_Paths_Base!L183+'Monte Carlo'!$L$32,MC_Paths_Base!M183+'Monte Carlo'!$M$32,MC_Paths_Base!N183+'Monte Carlo'!$N$32,MC_Paths_Base!O183+'Monte Carlo'!$O$32,MC_Paths_Base!P183+'Monte Carlo'!$P$32,MC_Paths_Base!Q183+'Monte Carlo'!$Q$32,MC_Paths_Base!R183+'Monte Carlo'!$R$32,MC_Paths_Base!S183+'Monte Carlo'!$S$32,MC_Paths_Base!T183+'Monte Carlo'!$T$32,MC_Paths_Base!U183+'Monte Carlo'!$U$32,MC_Paths_Base!V183+'Monte Carlo'!$V$32,MC_Paths_Base!W183+'Monte Carlo'!$W$32,MC_Paths_Base!X183+'Monte Carlo'!$X$32,MC_Paths_Base!Y183+'Monte Carlo'!$Y$32,MC_Paths_Base!Z183+'Monte Carlo'!$Z$32,MC_Paths_Base!AA183+'Monte Carlo'!$AA$32,MC_Paths_Base!AB183+'Monte Carlo'!$AB$32,MC_Paths_Base!AC183+'Monte Carlo'!$AC$32,MC_Paths_Base!AD183+'Monte Carlo'!$AD$32,MC_Paths_Base!AE183+'Monte Carlo'!$AE$32,MC_Paths_Base!AF183+'Monte Carlo'!$AF$32)</x:f>
        <x:v>801787.9236989178</x:v>
      </x:c>
      <x:c r="AL183" t="n">
        <x:f>MIN(MC_Paths_Base!B183+'Monte Carlo'!$B$34,MC_Paths_Base!C183+'Monte Carlo'!$C$34,MC_Paths_Base!D183+'Monte Carlo'!$D$34,MC_Paths_Base!E183+'Monte Carlo'!$E$34,MC_Paths_Base!F183+'Monte Carlo'!$F$34,MC_Paths_Base!G183+'Monte Carlo'!$G$34,MC_Paths_Base!H183+'Monte Carlo'!$H$34,MC_Paths_Base!I183+'Monte Carlo'!$I$34,MC_Paths_Base!J183+'Monte Carlo'!$J$34,MC_Paths_Base!K183+'Monte Carlo'!$K$34,MC_Paths_Base!L183+'Monte Carlo'!$L$34,MC_Paths_Base!M183+'Monte Carlo'!$M$34,MC_Paths_Base!N183+'Monte Carlo'!$N$34,MC_Paths_Base!O183+'Monte Carlo'!$O$34,MC_Paths_Base!P183+'Monte Carlo'!$P$34,MC_Paths_Base!Q183+'Monte Carlo'!$Q$34,MC_Paths_Base!R183+'Monte Carlo'!$R$34,MC_Paths_Base!S183+'Monte Carlo'!$S$34,MC_Paths_Base!T183+'Monte Carlo'!$T$34,MC_Paths_Base!U183+'Monte Carlo'!$U$34,MC_Paths_Base!V183+'Monte Carlo'!$V$34,MC_Paths_Base!W183+'Monte Carlo'!$W$34,MC_Paths_Base!X183+'Monte Carlo'!$X$34,MC_Paths_Base!Y183+'Monte Carlo'!$Y$34,MC_Paths_Base!Z183+'Monte Carlo'!$Z$34,MC_Paths_Base!AA183+'Monte Carlo'!$AA$34,MC_Paths_Base!AB183+'Monte Carlo'!$AB$34,MC_Paths_Base!AC183+'Monte Carlo'!$AC$34,MC_Paths_Base!AD183+'Monte Carlo'!$AD$34,MC_Paths_Base!AE183+'Monte Carlo'!$AE$34,MC_Paths_Base!AF183+'Monte Carlo'!$AF$34)</x:f>
        <x:v>227869.63541325275</x:v>
      </x:c>
      <x:c r="AM183" t="n">
        <x:f>MIN(MC_Paths_Base!B183+'Monte Carlo'!$B$35,MC_Paths_Base!C183+'Monte Carlo'!$C$35,MC_Paths_Base!D183+'Monte Carlo'!$D$35,MC_Paths_Base!E183+'Monte Carlo'!$E$35,MC_Paths_Base!F183+'Monte Carlo'!$F$35,MC_Paths_Base!G183+'Monte Carlo'!$G$35,MC_Paths_Base!H183+'Monte Carlo'!$H$35,MC_Paths_Base!I183+'Monte Carlo'!$I$35,MC_Paths_Base!J183+'Monte Carlo'!$J$35,MC_Paths_Base!K183+'Monte Carlo'!$K$35,MC_Paths_Base!L183+'Monte Carlo'!$L$35,MC_Paths_Base!M183+'Monte Carlo'!$M$35,MC_Paths_Base!N183+'Monte Carlo'!$N$35,MC_Paths_Base!O183+'Monte Carlo'!$O$35,MC_Paths_Base!P183+'Monte Carlo'!$P$35,MC_Paths_Base!Q183+'Monte Carlo'!$Q$35,MC_Paths_Base!R183+'Monte Carlo'!$R$35,MC_Paths_Base!S183+'Monte Carlo'!$S$35,MC_Paths_Base!T183+'Monte Carlo'!$T$35,MC_Paths_Base!U183+'Monte Carlo'!$U$35,MC_Paths_Base!V183+'Monte Carlo'!$V$35,MC_Paths_Base!W183+'Monte Carlo'!$W$35,MC_Paths_Base!X183+'Monte Carlo'!$X$35,MC_Paths_Base!Y183+'Monte Carlo'!$Y$35,MC_Paths_Base!Z183+'Monte Carlo'!$Z$35,MC_Paths_Base!AA183+'Monte Carlo'!$AA$35,MC_Paths_Base!AB183+'Monte Carlo'!$AB$35,MC_Paths_Base!AC183+'Monte Carlo'!$AC$35,MC_Paths_Base!AD183+'Monte Carlo'!$AD$35,MC_Paths_Base!AE183+'Monte Carlo'!$AE$35,MC_Paths_Base!AF183+'Monte Carlo'!$AF$35)</x:f>
        <x:v>323200.3959580497</x:v>
      </x:c>
    </x:row>
    <x:row r="184">
      <x:c r="A184" t="s">
        <x:v>981</x:v>
      </x:c>
      <x:c r="B184" t="s">
        <x:v>134</x:v>
      </x:c>
      <x:c r="C184" s="50" t="n">
        <x:f>Calculations!G$76</x:f>
        <x:v>150.65105724023306</x:v>
      </x:c>
      <x:c r="D184" s="50" t="n">
        <x:f>Calculations!H$76</x:f>
        <x:v>200650.65105724023</x:v>
      </x:c>
      <x:c r="E184" s="50" t="n">
        <x:f>Calculations!I$76</x:f>
        <x:v>200650.65105724023</x:v>
      </x:c>
      <x:c r="F184" s="50" t="n">
        <x:f>Calculations!J$76</x:f>
        <x:v>207483.8030972793</x:v>
      </x:c>
      <x:c r="G184" s="50" t="n">
        <x:f>Calculations!K$76</x:f>
        <x:v>212993.72761435196</x:v>
      </x:c>
      <x:c r="H184" s="50" t="n">
        <x:f>Calculations!L$76</x:f>
        <x:v>217148.64477743514</x:v>
      </x:c>
      <x:c r="I184" s="50" t="n">
        <x:f>Calculations!M$76</x:f>
        <x:v>219916.06571368407</x:v>
      </x:c>
      <x:c r="J184" s="50" t="n">
        <x:f>Calculations!N$76</x:f>
        <x:v>221262.77898615468</x:v>
      </x:c>
      <x:c r="K184" s="50" t="n">
        <x:f>Calculations!O$76</x:f>
        <x:v>221262.77898615468</x:v>
      </x:c>
      <x:c r="L184" s="50" t="n">
        <x:f>Calculations!P$76</x:f>
        <x:v>221262.77898615468</x:v>
      </x:c>
      <x:c r="M184" s="50" t="n">
        <x:f>Calculations!Q$76</x:f>
        <x:v>221262.77898615468</x:v>
      </x:c>
      <x:c r="N184" s="50" t="n">
        <x:f>Calculations!R$76</x:f>
        <x:v>221262.77898615468</x:v>
      </x:c>
      <x:c r="O184" s="50" t="n">
        <x:f>Calculations!S$76</x:f>
        <x:v>221262.77898615468</x:v>
      </x:c>
      <x:c r="P184" s="50" t="n">
        <x:f>Calculations!T$76</x:f>
        <x:v>221262.77898615468</x:v>
      </x:c>
      <x:c r="Q184" s="50" t="n">
        <x:f>Calculations!U$76</x:f>
        <x:v>221262.77898615468</x:v>
      </x:c>
      <x:c r="R184" s="50" t="n">
        <x:f>Calculations!V$76</x:f>
        <x:v>221262.77898615468</x:v>
      </x:c>
      <x:c r="S184" s="50" t="n">
        <x:f>Calculations!W$76</x:f>
        <x:v>221262.77898615468</x:v>
      </x:c>
      <x:c r="T184" s="50" t="n">
        <x:f>Calculations!X$76</x:f>
        <x:v>221262.77898615468</x:v>
      </x:c>
      <x:c r="U184" s="50" t="n">
        <x:f>Calculations!Y$76</x:f>
        <x:v>221262.77898615468</x:v>
      </x:c>
      <x:c r="V184" s="50" t="n">
        <x:f>Calculations!Z$76</x:f>
        <x:v>221262.77898615468</x:v>
      </x:c>
      <x:c r="W184" s="50" t="n">
        <x:f>Calculations!AA$76</x:f>
        <x:v>221262.77898615468</x:v>
      </x:c>
      <x:c r="X184" s="50" t="n">
        <x:f>Calculations!AB$76</x:f>
        <x:v>221262.77898615468</x:v>
      </x:c>
      <x:c r="Y184" s="50" t="n">
        <x:f>Calculations!AC$76</x:f>
        <x:v>221262.77898615468</x:v>
      </x:c>
      <x:c r="Z184" s="50" t="n">
        <x:f>Calculations!AD$76</x:f>
        <x:v>221262.77898615468</x:v>
      </x:c>
      <x:c r="AA184" s="50" t="n">
        <x:f>Calculations!AE$76</x:f>
        <x:v>221262.77898615468</x:v>
      </x:c>
      <x:c r="AB184" s="50" t="n">
        <x:f>Calculations!AF$76</x:f>
        <x:v>221262.77898615468</x:v>
      </x:c>
      <x:c r="AC184" s="50" t="n">
        <x:f>Calculations!AG$76</x:f>
        <x:v>221262.77898615468</x:v>
      </x:c>
      <x:c r="AD184" s="50" t="n">
        <x:f>Calculations!AH$76</x:f>
        <x:v>221262.77898615468</x:v>
      </x:c>
      <x:c r="AE184" s="50" t="n">
        <x:f>Calculations!AI$76</x:f>
        <x:v>221262.77898615468</x:v>
      </x:c>
      <x:c r="AF184" s="50" t="n">
        <x:f>Calculations!AJ$76</x:f>
        <x:v>221262.77898615468</x:v>
      </x:c>
      <x:c r="AG184" s="50" t="n">
        <x:f>Calculations!AK$76</x:f>
        <x:v>221262.77898615468</x:v>
      </x:c>
      <x:c r="AJ184" t="n">
        <x:f>MIN(MC_Paths_Base!B184:AF184)</x:f>
        <x:v>672065.5496534717</x:v>
      </x:c>
      <x:c r="AK184" t="n">
        <x:f>MIN(MC_Paths_Base!B184+'Monte Carlo'!$B$32,MC_Paths_Base!C184+'Monte Carlo'!$C$32,MC_Paths_Base!D184+'Monte Carlo'!$D$32,MC_Paths_Base!E184+'Monte Carlo'!$E$32,MC_Paths_Base!F184+'Monte Carlo'!$F$32,MC_Paths_Base!G184+'Monte Carlo'!$G$32,MC_Paths_Base!H184+'Monte Carlo'!$H$32,MC_Paths_Base!I184+'Monte Carlo'!$I$32,MC_Paths_Base!J184+'Monte Carlo'!$J$32,MC_Paths_Base!K184+'Monte Carlo'!$K$32,MC_Paths_Base!L184+'Monte Carlo'!$L$32,MC_Paths_Base!M184+'Monte Carlo'!$M$32,MC_Paths_Base!N184+'Monte Carlo'!$N$32,MC_Paths_Base!O184+'Monte Carlo'!$O$32,MC_Paths_Base!P184+'Monte Carlo'!$P$32,MC_Paths_Base!Q184+'Monte Carlo'!$Q$32,MC_Paths_Base!R184+'Monte Carlo'!$R$32,MC_Paths_Base!S184+'Monte Carlo'!$S$32,MC_Paths_Base!T184+'Monte Carlo'!$T$32,MC_Paths_Base!U184+'Monte Carlo'!$U$32,MC_Paths_Base!V184+'Monte Carlo'!$V$32,MC_Paths_Base!W184+'Monte Carlo'!$W$32,MC_Paths_Base!X184+'Monte Carlo'!$X$32,MC_Paths_Base!Y184+'Monte Carlo'!$Y$32,MC_Paths_Base!Z184+'Monte Carlo'!$Z$32,MC_Paths_Base!AA184+'Monte Carlo'!$AA$32,MC_Paths_Base!AB184+'Monte Carlo'!$AB$32,MC_Paths_Base!AC184+'Monte Carlo'!$AC$32,MC_Paths_Base!AD184+'Monte Carlo'!$AD$32,MC_Paths_Base!AE184+'Monte Carlo'!$AE$32,MC_Paths_Base!AF184+'Monte Carlo'!$AF$32)</x:f>
        <x:v>465832.55313643184</x:v>
      </x:c>
      <x:c r="AL184" t="n">
        <x:f>MIN(MC_Paths_Base!B184+'Monte Carlo'!$B$34,MC_Paths_Base!C184+'Monte Carlo'!$C$34,MC_Paths_Base!D184+'Monte Carlo'!$D$34,MC_Paths_Base!E184+'Monte Carlo'!$E$34,MC_Paths_Base!F184+'Monte Carlo'!$F$34,MC_Paths_Base!G184+'Monte Carlo'!$G$34,MC_Paths_Base!H184+'Monte Carlo'!$H$34,MC_Paths_Base!I184+'Monte Carlo'!$I$34,MC_Paths_Base!J184+'Monte Carlo'!$J$34,MC_Paths_Base!K184+'Monte Carlo'!$K$34,MC_Paths_Base!L184+'Monte Carlo'!$L$34,MC_Paths_Base!M184+'Monte Carlo'!$M$34,MC_Paths_Base!N184+'Monte Carlo'!$N$34,MC_Paths_Base!O184+'Monte Carlo'!$O$34,MC_Paths_Base!P184+'Monte Carlo'!$P$34,MC_Paths_Base!Q184+'Monte Carlo'!$Q$34,MC_Paths_Base!R184+'Monte Carlo'!$R$34,MC_Paths_Base!S184+'Monte Carlo'!$S$34,MC_Paths_Base!T184+'Monte Carlo'!$T$34,MC_Paths_Base!U184+'Monte Carlo'!$U$34,MC_Paths_Base!V184+'Monte Carlo'!$V$34,MC_Paths_Base!W184+'Monte Carlo'!$W$34,MC_Paths_Base!X184+'Monte Carlo'!$X$34,MC_Paths_Base!Y184+'Monte Carlo'!$Y$34,MC_Paths_Base!Z184+'Monte Carlo'!$Z$34,MC_Paths_Base!AA184+'Monte Carlo'!$AA$34,MC_Paths_Base!AB184+'Monte Carlo'!$AB$34,MC_Paths_Base!AC184+'Monte Carlo'!$AC$34,MC_Paths_Base!AD184+'Monte Carlo'!$AD$34,MC_Paths_Base!AE184+'Monte Carlo'!$AE$34,MC_Paths_Base!AF184+'Monte Carlo'!$AF$34)</x:f>
        <x:v>105031.21184230433</x:v>
      </x:c>
      <x:c r="AM184" t="n">
        <x:f>MIN(MC_Paths_Base!B184+'Monte Carlo'!$B$35,MC_Paths_Base!C184+'Monte Carlo'!$C$35,MC_Paths_Base!D184+'Monte Carlo'!$D$35,MC_Paths_Base!E184+'Monte Carlo'!$E$35,MC_Paths_Base!F184+'Monte Carlo'!$F$35,MC_Paths_Base!G184+'Monte Carlo'!$G$35,MC_Paths_Base!H184+'Monte Carlo'!$H$35,MC_Paths_Base!I184+'Monte Carlo'!$I$35,MC_Paths_Base!J184+'Monte Carlo'!$J$35,MC_Paths_Base!K184+'Monte Carlo'!$K$35,MC_Paths_Base!L184+'Monte Carlo'!$L$35,MC_Paths_Base!M184+'Monte Carlo'!$M$35,MC_Paths_Base!N184+'Monte Carlo'!$N$35,MC_Paths_Base!O184+'Monte Carlo'!$O$35,MC_Paths_Base!P184+'Monte Carlo'!$P$35,MC_Paths_Base!Q184+'Monte Carlo'!$Q$35,MC_Paths_Base!R184+'Monte Carlo'!$R$35,MC_Paths_Base!S184+'Monte Carlo'!$S$35,MC_Paths_Base!T184+'Monte Carlo'!$T$35,MC_Paths_Base!U184+'Monte Carlo'!$U$35,MC_Paths_Base!V184+'Monte Carlo'!$V$35,MC_Paths_Base!W184+'Monte Carlo'!$W$35,MC_Paths_Base!X184+'Monte Carlo'!$X$35,MC_Paths_Base!Y184+'Monte Carlo'!$Y$35,MC_Paths_Base!Z184+'Monte Carlo'!$Z$35,MC_Paths_Base!AA184+'Monte Carlo'!$AA$35,MC_Paths_Base!AB184+'Monte Carlo'!$AB$35,MC_Paths_Base!AC184+'Monte Carlo'!$AC$35,MC_Paths_Base!AD184+'Monte Carlo'!$AD$35,MC_Paths_Base!AE184+'Monte Carlo'!$AE$35,MC_Paths_Base!AF184+'Monte Carlo'!$AF$35)</x:f>
        <x:v>57681.49306587363</x:v>
      </x:c>
    </x:row>
    <x:row r="185">
      <x:c r="A185" t="s">
        <x:v>981</x:v>
      </x:c>
      <x:c r="B185" t="s">
        <x:v>140</x:v>
      </x:c>
      <x:c r="C185" s="50" t="n">
        <x:f>Calculations!G$76</x:f>
        <x:v>150.65105724023306</x:v>
      </x:c>
      <x:c r="D185" s="50" t="n">
        <x:f>Calculations!H$76</x:f>
        <x:v>200650.65105724023</x:v>
      </x:c>
      <x:c r="E185" s="50" t="n">
        <x:f>Calculations!I$76</x:f>
        <x:v>200650.65105724023</x:v>
      </x:c>
      <x:c r="F185" s="50" t="n">
        <x:f>Calculations!J$76</x:f>
        <x:v>207483.8030972793</x:v>
      </x:c>
      <x:c r="G185" s="50" t="n">
        <x:f>Calculations!K$76</x:f>
        <x:v>212993.72761435196</x:v>
      </x:c>
      <x:c r="H185" s="50" t="n">
        <x:f>Calculations!L$76</x:f>
        <x:v>217148.64477743514</x:v>
      </x:c>
      <x:c r="I185" s="50" t="n">
        <x:f>Calculations!M$76</x:f>
        <x:v>219916.06571368407</x:v>
      </x:c>
      <x:c r="J185" s="50" t="n">
        <x:f>Calculations!N$76</x:f>
        <x:v>221262.77898615468</x:v>
      </x:c>
      <x:c r="K185" s="50" t="n">
        <x:f>Calculations!O$76</x:f>
        <x:v>221262.77898615468</x:v>
      </x:c>
      <x:c r="L185" s="50" t="n">
        <x:f>Calculations!P$76</x:f>
        <x:v>221262.77898615468</x:v>
      </x:c>
      <x:c r="M185" s="50" t="n">
        <x:f>Calculations!Q$76</x:f>
        <x:v>221262.77898615468</x:v>
      </x:c>
      <x:c r="N185" s="50" t="n">
        <x:f>Calculations!R$76</x:f>
        <x:v>221262.77898615468</x:v>
      </x:c>
      <x:c r="O185" s="50" t="n">
        <x:f>Calculations!S$76</x:f>
        <x:v>221262.77898615468</x:v>
      </x:c>
      <x:c r="P185" s="50" t="n">
        <x:f>Calculations!T$76</x:f>
        <x:v>221262.77898615468</x:v>
      </x:c>
      <x:c r="Q185" s="50" t="n">
        <x:f>Calculations!U$76</x:f>
        <x:v>221262.77898615468</x:v>
      </x:c>
      <x:c r="R185" s="50" t="n">
        <x:f>Calculations!V$76</x:f>
        <x:v>221262.77898615468</x:v>
      </x:c>
      <x:c r="S185" s="50" t="n">
        <x:f>Calculations!W$76</x:f>
        <x:v>221262.77898615468</x:v>
      </x:c>
      <x:c r="T185" s="50" t="n">
        <x:f>Calculations!X$76</x:f>
        <x:v>221262.77898615468</x:v>
      </x:c>
      <x:c r="U185" s="50" t="n">
        <x:f>Calculations!Y$76</x:f>
        <x:v>221262.77898615468</x:v>
      </x:c>
      <x:c r="V185" s="50" t="n">
        <x:f>Calculations!Z$76</x:f>
        <x:v>221262.77898615468</x:v>
      </x:c>
      <x:c r="W185" s="50" t="n">
        <x:f>Calculations!AA$76</x:f>
        <x:v>221262.77898615468</x:v>
      </x:c>
      <x:c r="X185" s="50" t="n">
        <x:f>Calculations!AB$76</x:f>
        <x:v>221262.77898615468</x:v>
      </x:c>
      <x:c r="Y185" s="50" t="n">
        <x:f>Calculations!AC$76</x:f>
        <x:v>221262.77898615468</x:v>
      </x:c>
      <x:c r="Z185" s="50" t="n">
        <x:f>Calculations!AD$76</x:f>
        <x:v>221262.77898615468</x:v>
      </x:c>
      <x:c r="AA185" s="50" t="n">
        <x:f>Calculations!AE$76</x:f>
        <x:v>221262.77898615468</x:v>
      </x:c>
      <x:c r="AB185" s="50" t="n">
        <x:f>Calculations!AF$76</x:f>
        <x:v>221262.77898615468</x:v>
      </x:c>
      <x:c r="AC185" s="50" t="n">
        <x:f>Calculations!AG$76</x:f>
        <x:v>221262.77898615468</x:v>
      </x:c>
      <x:c r="AD185" s="50" t="n">
        <x:f>Calculations!AH$76</x:f>
        <x:v>221262.77898615468</x:v>
      </x:c>
      <x:c r="AE185" s="50" t="n">
        <x:f>Calculations!AI$76</x:f>
        <x:v>221262.77898615468</x:v>
      </x:c>
      <x:c r="AF185" s="50" t="n">
        <x:f>Calculations!AJ$76</x:f>
        <x:v>221262.77898615468</x:v>
      </x:c>
      <x:c r="AG185" s="50" t="n">
        <x:f>Calculations!AK$76</x:f>
        <x:v>221262.77898615468</x:v>
      </x:c>
      <x:c r="AJ185" t="n">
        <x:f>MIN(MC_Paths_Base!B185:AF185)</x:f>
        <x:v>762747.05398904</x:v>
      </x:c>
      <x:c r="AK185" t="n">
        <x:f>MIN(MC_Paths_Base!B185+'Monte Carlo'!$B$32,MC_Paths_Base!C185+'Monte Carlo'!$C$32,MC_Paths_Base!D185+'Monte Carlo'!$D$32,MC_Paths_Base!E185+'Monte Carlo'!$E$32,MC_Paths_Base!F185+'Monte Carlo'!$F$32,MC_Paths_Base!G185+'Monte Carlo'!$G$32,MC_Paths_Base!H185+'Monte Carlo'!$H$32,MC_Paths_Base!I185+'Monte Carlo'!$I$32,MC_Paths_Base!J185+'Monte Carlo'!$J$32,MC_Paths_Base!K185+'Monte Carlo'!$K$32,MC_Paths_Base!L185+'Monte Carlo'!$L$32,MC_Paths_Base!M185+'Monte Carlo'!$M$32,MC_Paths_Base!N185+'Monte Carlo'!$N$32,MC_Paths_Base!O185+'Monte Carlo'!$O$32,MC_Paths_Base!P185+'Monte Carlo'!$P$32,MC_Paths_Base!Q185+'Monte Carlo'!$Q$32,MC_Paths_Base!R185+'Monte Carlo'!$R$32,MC_Paths_Base!S185+'Monte Carlo'!$S$32,MC_Paths_Base!T185+'Monte Carlo'!$T$32,MC_Paths_Base!U185+'Monte Carlo'!$U$32,MC_Paths_Base!V185+'Monte Carlo'!$V$32,MC_Paths_Base!W185+'Monte Carlo'!$W$32,MC_Paths_Base!X185+'Monte Carlo'!$X$32,MC_Paths_Base!Y185+'Monte Carlo'!$Y$32,MC_Paths_Base!Z185+'Monte Carlo'!$Z$32,MC_Paths_Base!AA185+'Monte Carlo'!$AA$32,MC_Paths_Base!AB185+'Monte Carlo'!$AB$32,MC_Paths_Base!AC185+'Monte Carlo'!$AC$32,MC_Paths_Base!AD185+'Monte Carlo'!$AD$32,MC_Paths_Base!AE185+'Monte Carlo'!$AE$32,MC_Paths_Base!AF185+'Monte Carlo'!$AF$32)</x:f>
        <x:v>561574.3936574413</x:v>
      </x:c>
      <x:c r="AL185" t="n">
        <x:f>MIN(MC_Paths_Base!B185+'Monte Carlo'!$B$34,MC_Paths_Base!C185+'Monte Carlo'!$C$34,MC_Paths_Base!D185+'Monte Carlo'!$D$34,MC_Paths_Base!E185+'Monte Carlo'!$E$34,MC_Paths_Base!F185+'Monte Carlo'!$F$34,MC_Paths_Base!G185+'Monte Carlo'!$G$34,MC_Paths_Base!H185+'Monte Carlo'!$H$34,MC_Paths_Base!I185+'Monte Carlo'!$I$34,MC_Paths_Base!J185+'Monte Carlo'!$J$34,MC_Paths_Base!K185+'Monte Carlo'!$K$34,MC_Paths_Base!L185+'Monte Carlo'!$L$34,MC_Paths_Base!M185+'Monte Carlo'!$M$34,MC_Paths_Base!N185+'Monte Carlo'!$N$34,MC_Paths_Base!O185+'Monte Carlo'!$O$34,MC_Paths_Base!P185+'Monte Carlo'!$P$34,MC_Paths_Base!Q185+'Monte Carlo'!$Q$34,MC_Paths_Base!R185+'Monte Carlo'!$R$34,MC_Paths_Base!S185+'Monte Carlo'!$S$34,MC_Paths_Base!T185+'Monte Carlo'!$T$34,MC_Paths_Base!U185+'Monte Carlo'!$U$34,MC_Paths_Base!V185+'Monte Carlo'!$V$34,MC_Paths_Base!W185+'Monte Carlo'!$W$34,MC_Paths_Base!X185+'Monte Carlo'!$X$34,MC_Paths_Base!Y185+'Monte Carlo'!$Y$34,MC_Paths_Base!Z185+'Monte Carlo'!$Z$34,MC_Paths_Base!AA185+'Monte Carlo'!$AA$34,MC_Paths_Base!AB185+'Monte Carlo'!$AB$34,MC_Paths_Base!AC185+'Monte Carlo'!$AC$34,MC_Paths_Base!AD185+'Monte Carlo'!$AD$34,MC_Paths_Base!AE185+'Monte Carlo'!$AE$34,MC_Paths_Base!AF185+'Monte Carlo'!$AF$34)</x:f>
        <x:v>24900.178031177726</x:v>
      </x:c>
      <x:c r="AM185" t="n">
        <x:f>MIN(MC_Paths_Base!B185+'Monte Carlo'!$B$35,MC_Paths_Base!C185+'Monte Carlo'!$C$35,MC_Paths_Base!D185+'Monte Carlo'!$D$35,MC_Paths_Base!E185+'Monte Carlo'!$E$35,MC_Paths_Base!F185+'Monte Carlo'!$F$35,MC_Paths_Base!G185+'Monte Carlo'!$G$35,MC_Paths_Base!H185+'Monte Carlo'!$H$35,MC_Paths_Base!I185+'Monte Carlo'!$I$35,MC_Paths_Base!J185+'Monte Carlo'!$J$35,MC_Paths_Base!K185+'Monte Carlo'!$K$35,MC_Paths_Base!L185+'Monte Carlo'!$L$35,MC_Paths_Base!M185+'Monte Carlo'!$M$35,MC_Paths_Base!N185+'Monte Carlo'!$N$35,MC_Paths_Base!O185+'Monte Carlo'!$O$35,MC_Paths_Base!P185+'Monte Carlo'!$P$35,MC_Paths_Base!Q185+'Monte Carlo'!$Q$35,MC_Paths_Base!R185+'Monte Carlo'!$R$35,MC_Paths_Base!S185+'Monte Carlo'!$S$35,MC_Paths_Base!T185+'Monte Carlo'!$T$35,MC_Paths_Base!U185+'Monte Carlo'!$U$35,MC_Paths_Base!V185+'Monte Carlo'!$V$35,MC_Paths_Base!W185+'Monte Carlo'!$W$35,MC_Paths_Base!X185+'Monte Carlo'!$X$35,MC_Paths_Base!Y185+'Monte Carlo'!$Y$35,MC_Paths_Base!Z185+'Monte Carlo'!$Z$35,MC_Paths_Base!AA185+'Monte Carlo'!$AA$35,MC_Paths_Base!AB185+'Monte Carlo'!$AB$35,MC_Paths_Base!AC185+'Monte Carlo'!$AC$35,MC_Paths_Base!AD185+'Monte Carlo'!$AD$35,MC_Paths_Base!AE185+'Monte Carlo'!$AE$35,MC_Paths_Base!AF185+'Monte Carlo'!$AF$35)</x:f>
        <x:v>-31165.135062560905</x:v>
      </x:c>
    </x:row>
    <x:row r="186">
      <x:c r="A186" t="s">
        <x:v>981</x:v>
      </x:c>
      <x:c r="B186" t="s">
        <x:v>146</x:v>
      </x:c>
      <x:c r="C186" s="50" t="n">
        <x:f>Calculations!G$76</x:f>
        <x:v>150.65105724023306</x:v>
      </x:c>
      <x:c r="D186" s="50" t="n">
        <x:f>Calculations!H$76</x:f>
        <x:v>200650.65105724023</x:v>
      </x:c>
      <x:c r="E186" s="50" t="n">
        <x:f>Calculations!I$76</x:f>
        <x:v>200650.65105724023</x:v>
      </x:c>
      <x:c r="F186" s="50" t="n">
        <x:f>Calculations!J$76</x:f>
        <x:v>207483.8030972793</x:v>
      </x:c>
      <x:c r="G186" s="50" t="n">
        <x:f>Calculations!K$76</x:f>
        <x:v>212993.72761435196</x:v>
      </x:c>
      <x:c r="H186" s="50" t="n">
        <x:f>Calculations!L$76</x:f>
        <x:v>217148.64477743514</x:v>
      </x:c>
      <x:c r="I186" s="50" t="n">
        <x:f>Calculations!M$76</x:f>
        <x:v>219916.06571368407</x:v>
      </x:c>
      <x:c r="J186" s="50" t="n">
        <x:f>Calculations!N$76</x:f>
        <x:v>221262.77898615468</x:v>
      </x:c>
      <x:c r="K186" s="50" t="n">
        <x:f>Calculations!O$76</x:f>
        <x:v>221262.77898615468</x:v>
      </x:c>
      <x:c r="L186" s="50" t="n">
        <x:f>Calculations!P$76</x:f>
        <x:v>221262.77898615468</x:v>
      </x:c>
      <x:c r="M186" s="50" t="n">
        <x:f>Calculations!Q$76</x:f>
        <x:v>221262.77898615468</x:v>
      </x:c>
      <x:c r="N186" s="50" t="n">
        <x:f>Calculations!R$76</x:f>
        <x:v>221262.77898615468</x:v>
      </x:c>
      <x:c r="O186" s="50" t="n">
        <x:f>Calculations!S$76</x:f>
        <x:v>221262.77898615468</x:v>
      </x:c>
      <x:c r="P186" s="50" t="n">
        <x:f>Calculations!T$76</x:f>
        <x:v>221262.77898615468</x:v>
      </x:c>
      <x:c r="Q186" s="50" t="n">
        <x:f>Calculations!U$76</x:f>
        <x:v>221262.77898615468</x:v>
      </x:c>
      <x:c r="R186" s="50" t="n">
        <x:f>Calculations!V$76</x:f>
        <x:v>221262.77898615468</x:v>
      </x:c>
      <x:c r="S186" s="50" t="n">
        <x:f>Calculations!W$76</x:f>
        <x:v>221262.77898615468</x:v>
      </x:c>
      <x:c r="T186" s="50" t="n">
        <x:f>Calculations!X$76</x:f>
        <x:v>221262.77898615468</x:v>
      </x:c>
      <x:c r="U186" s="50" t="n">
        <x:f>Calculations!Y$76</x:f>
        <x:v>221262.77898615468</x:v>
      </x:c>
      <x:c r="V186" s="50" t="n">
        <x:f>Calculations!Z$76</x:f>
        <x:v>221262.77898615468</x:v>
      </x:c>
      <x:c r="W186" s="50" t="n">
        <x:f>Calculations!AA$76</x:f>
        <x:v>221262.77898615468</x:v>
      </x:c>
      <x:c r="X186" s="50" t="n">
        <x:f>Calculations!AB$76</x:f>
        <x:v>221262.77898615468</x:v>
      </x:c>
      <x:c r="Y186" s="50" t="n">
        <x:f>Calculations!AC$76</x:f>
        <x:v>221262.77898615468</x:v>
      </x:c>
      <x:c r="Z186" s="50" t="n">
        <x:f>Calculations!AD$76</x:f>
        <x:v>221262.77898615468</x:v>
      </x:c>
      <x:c r="AA186" s="50" t="n">
        <x:f>Calculations!AE$76</x:f>
        <x:v>221262.77898615468</x:v>
      </x:c>
      <x:c r="AB186" s="50" t="n">
        <x:f>Calculations!AF$76</x:f>
        <x:v>221262.77898615468</x:v>
      </x:c>
      <x:c r="AC186" s="50" t="n">
        <x:f>Calculations!AG$76</x:f>
        <x:v>221262.77898615468</x:v>
      </x:c>
      <x:c r="AD186" s="50" t="n">
        <x:f>Calculations!AH$76</x:f>
        <x:v>221262.77898615468</x:v>
      </x:c>
      <x:c r="AE186" s="50" t="n">
        <x:f>Calculations!AI$76</x:f>
        <x:v>221262.77898615468</x:v>
      </x:c>
      <x:c r="AF186" s="50" t="n">
        <x:f>Calculations!AJ$76</x:f>
        <x:v>221262.77898615468</x:v>
      </x:c>
      <x:c r="AG186" s="50" t="n">
        <x:f>Calculations!AK$76</x:f>
        <x:v>221262.77898615468</x:v>
      </x:c>
      <x:c r="AJ186" t="n">
        <x:f>MIN(MC_Paths_Base!B186:AF186)</x:f>
        <x:v>791014.1730556925</x:v>
      </x:c>
      <x:c r="AK186" t="n">
        <x:f>MIN(MC_Paths_Base!B186+'Monte Carlo'!$B$32,MC_Paths_Base!C186+'Monte Carlo'!$C$32,MC_Paths_Base!D186+'Monte Carlo'!$D$32,MC_Paths_Base!E186+'Monte Carlo'!$E$32,MC_Paths_Base!F186+'Monte Carlo'!$F$32,MC_Paths_Base!G186+'Monte Carlo'!$G$32,MC_Paths_Base!H186+'Monte Carlo'!$H$32,MC_Paths_Base!I186+'Monte Carlo'!$I$32,MC_Paths_Base!J186+'Monte Carlo'!$J$32,MC_Paths_Base!K186+'Monte Carlo'!$K$32,MC_Paths_Base!L186+'Monte Carlo'!$L$32,MC_Paths_Base!M186+'Monte Carlo'!$M$32,MC_Paths_Base!N186+'Monte Carlo'!$N$32,MC_Paths_Base!O186+'Monte Carlo'!$O$32,MC_Paths_Base!P186+'Monte Carlo'!$P$32,MC_Paths_Base!Q186+'Monte Carlo'!$Q$32,MC_Paths_Base!R186+'Monte Carlo'!$R$32,MC_Paths_Base!S186+'Monte Carlo'!$S$32,MC_Paths_Base!T186+'Monte Carlo'!$T$32,MC_Paths_Base!U186+'Monte Carlo'!$U$32,MC_Paths_Base!V186+'Monte Carlo'!$V$32,MC_Paths_Base!W186+'Monte Carlo'!$W$32,MC_Paths_Base!X186+'Monte Carlo'!$X$32,MC_Paths_Base!Y186+'Monte Carlo'!$Y$32,MC_Paths_Base!Z186+'Monte Carlo'!$Z$32,MC_Paths_Base!AA186+'Monte Carlo'!$AA$32,MC_Paths_Base!AB186+'Monte Carlo'!$AB$32,MC_Paths_Base!AC186+'Monte Carlo'!$AC$32,MC_Paths_Base!AD186+'Monte Carlo'!$AD$32,MC_Paths_Base!AE186+'Monte Carlo'!$AE$32,MC_Paths_Base!AF186+'Monte Carlo'!$AF$32)</x:f>
        <x:v>564397.9280516369</x:v>
      </x:c>
      <x:c r="AL186" t="n">
        <x:f>MIN(MC_Paths_Base!B186+'Monte Carlo'!$B$34,MC_Paths_Base!C186+'Monte Carlo'!$C$34,MC_Paths_Base!D186+'Monte Carlo'!$D$34,MC_Paths_Base!E186+'Monte Carlo'!$E$34,MC_Paths_Base!F186+'Monte Carlo'!$F$34,MC_Paths_Base!G186+'Monte Carlo'!$G$34,MC_Paths_Base!H186+'Monte Carlo'!$H$34,MC_Paths_Base!I186+'Monte Carlo'!$I$34,MC_Paths_Base!J186+'Monte Carlo'!$J$34,MC_Paths_Base!K186+'Monte Carlo'!$K$34,MC_Paths_Base!L186+'Monte Carlo'!$L$34,MC_Paths_Base!M186+'Monte Carlo'!$M$34,MC_Paths_Base!N186+'Monte Carlo'!$N$34,MC_Paths_Base!O186+'Monte Carlo'!$O$34,MC_Paths_Base!P186+'Monte Carlo'!$P$34,MC_Paths_Base!Q186+'Monte Carlo'!$Q$34,MC_Paths_Base!R186+'Monte Carlo'!$R$34,MC_Paths_Base!S186+'Monte Carlo'!$S$34,MC_Paths_Base!T186+'Monte Carlo'!$T$34,MC_Paths_Base!U186+'Monte Carlo'!$U$34,MC_Paths_Base!V186+'Monte Carlo'!$V$34,MC_Paths_Base!W186+'Monte Carlo'!$W$34,MC_Paths_Base!X186+'Monte Carlo'!$X$34,MC_Paths_Base!Y186+'Monte Carlo'!$Y$34,MC_Paths_Base!Z186+'Monte Carlo'!$Z$34,MC_Paths_Base!AA186+'Monte Carlo'!$AA$34,MC_Paths_Base!AB186+'Monte Carlo'!$AB$34,MC_Paths_Base!AC186+'Monte Carlo'!$AC$34,MC_Paths_Base!AD186+'Monte Carlo'!$AD$34,MC_Paths_Base!AE186+'Monte Carlo'!$AE$34,MC_Paths_Base!AF186+'Monte Carlo'!$AF$34)</x:f>
        <x:v>-387770.9671003767</x:v>
      </x:c>
      <x:c r="AM186" t="n">
        <x:f>MIN(MC_Paths_Base!B186+'Monte Carlo'!$B$35,MC_Paths_Base!C186+'Monte Carlo'!$C$35,MC_Paths_Base!D186+'Monte Carlo'!$D$35,MC_Paths_Base!E186+'Monte Carlo'!$E$35,MC_Paths_Base!F186+'Monte Carlo'!$F$35,MC_Paths_Base!G186+'Monte Carlo'!$G$35,MC_Paths_Base!H186+'Monte Carlo'!$H$35,MC_Paths_Base!I186+'Monte Carlo'!$I$35,MC_Paths_Base!J186+'Monte Carlo'!$J$35,MC_Paths_Base!K186+'Monte Carlo'!$K$35,MC_Paths_Base!L186+'Monte Carlo'!$L$35,MC_Paths_Base!M186+'Monte Carlo'!$M$35,MC_Paths_Base!N186+'Monte Carlo'!$N$35,MC_Paths_Base!O186+'Monte Carlo'!$O$35,MC_Paths_Base!P186+'Monte Carlo'!$P$35,MC_Paths_Base!Q186+'Monte Carlo'!$Q$35,MC_Paths_Base!R186+'Monte Carlo'!$R$35,MC_Paths_Base!S186+'Monte Carlo'!$S$35,MC_Paths_Base!T186+'Monte Carlo'!$T$35,MC_Paths_Base!U186+'Monte Carlo'!$U$35,MC_Paths_Base!V186+'Monte Carlo'!$V$35,MC_Paths_Base!W186+'Monte Carlo'!$W$35,MC_Paths_Base!X186+'Monte Carlo'!$X$35,MC_Paths_Base!Y186+'Monte Carlo'!$Y$35,MC_Paths_Base!Z186+'Monte Carlo'!$Z$35,MC_Paths_Base!AA186+'Monte Carlo'!$AA$35,MC_Paths_Base!AB186+'Monte Carlo'!$AB$35,MC_Paths_Base!AC186+'Monte Carlo'!$AC$35,MC_Paths_Base!AD186+'Monte Carlo'!$AD$35,MC_Paths_Base!AE186+'Monte Carlo'!$AE$35,MC_Paths_Base!AF186+'Monte Carlo'!$AF$35)</x:f>
        <x:v>-341586.21624070685</x:v>
      </x:c>
    </x:row>
    <x:row r="187">
      <x:c r="A187" t="s">
        <x:v>981</x:v>
      </x:c>
      <x:c r="B187" t="s">
        <x:v>148</x:v>
      </x:c>
      <x:c r="C187" s="50" t="n">
        <x:f>Calculations!G$76</x:f>
        <x:v>150.65105724023306</x:v>
      </x:c>
      <x:c r="D187" s="50" t="n">
        <x:f>Calculations!H$76</x:f>
        <x:v>200650.65105724023</x:v>
      </x:c>
      <x:c r="E187" s="50" t="n">
        <x:f>Calculations!I$76</x:f>
        <x:v>200650.65105724023</x:v>
      </x:c>
      <x:c r="F187" s="50" t="n">
        <x:f>Calculations!J$76</x:f>
        <x:v>207483.8030972793</x:v>
      </x:c>
      <x:c r="G187" s="50" t="n">
        <x:f>Calculations!K$76</x:f>
        <x:v>212993.72761435196</x:v>
      </x:c>
      <x:c r="H187" s="50" t="n">
        <x:f>Calculations!L$76</x:f>
        <x:v>217148.64477743514</x:v>
      </x:c>
      <x:c r="I187" s="50" t="n">
        <x:f>Calculations!M$76</x:f>
        <x:v>219916.06571368407</x:v>
      </x:c>
      <x:c r="J187" s="50" t="n">
        <x:f>Calculations!N$76</x:f>
        <x:v>221262.77898615468</x:v>
      </x:c>
      <x:c r="K187" s="50" t="n">
        <x:f>Calculations!O$76</x:f>
        <x:v>221262.77898615468</x:v>
      </x:c>
      <x:c r="L187" s="50" t="n">
        <x:f>Calculations!P$76</x:f>
        <x:v>221262.77898615468</x:v>
      </x:c>
      <x:c r="M187" s="50" t="n">
        <x:f>Calculations!Q$76</x:f>
        <x:v>221262.77898615468</x:v>
      </x:c>
      <x:c r="N187" s="50" t="n">
        <x:f>Calculations!R$76</x:f>
        <x:v>221262.77898615468</x:v>
      </x:c>
      <x:c r="O187" s="50" t="n">
        <x:f>Calculations!S$76</x:f>
        <x:v>221262.77898615468</x:v>
      </x:c>
      <x:c r="P187" s="50" t="n">
        <x:f>Calculations!T$76</x:f>
        <x:v>221262.77898615468</x:v>
      </x:c>
      <x:c r="Q187" s="50" t="n">
        <x:f>Calculations!U$76</x:f>
        <x:v>221262.77898615468</x:v>
      </x:c>
      <x:c r="R187" s="50" t="n">
        <x:f>Calculations!V$76</x:f>
        <x:v>221262.77898615468</x:v>
      </x:c>
      <x:c r="S187" s="50" t="n">
        <x:f>Calculations!W$76</x:f>
        <x:v>221262.77898615468</x:v>
      </x:c>
      <x:c r="T187" s="50" t="n">
        <x:f>Calculations!X$76</x:f>
        <x:v>221262.77898615468</x:v>
      </x:c>
      <x:c r="U187" s="50" t="n">
        <x:f>Calculations!Y$76</x:f>
        <x:v>221262.77898615468</x:v>
      </x:c>
      <x:c r="V187" s="50" t="n">
        <x:f>Calculations!Z$76</x:f>
        <x:v>221262.77898615468</x:v>
      </x:c>
      <x:c r="W187" s="50" t="n">
        <x:f>Calculations!AA$76</x:f>
        <x:v>221262.77898615468</x:v>
      </x:c>
      <x:c r="X187" s="50" t="n">
        <x:f>Calculations!AB$76</x:f>
        <x:v>221262.77898615468</x:v>
      </x:c>
      <x:c r="Y187" s="50" t="n">
        <x:f>Calculations!AC$76</x:f>
        <x:v>221262.77898615468</x:v>
      </x:c>
      <x:c r="Z187" s="50" t="n">
        <x:f>Calculations!AD$76</x:f>
        <x:v>221262.77898615468</x:v>
      </x:c>
      <x:c r="AA187" s="50" t="n">
        <x:f>Calculations!AE$76</x:f>
        <x:v>221262.77898615468</x:v>
      </x:c>
      <x:c r="AB187" s="50" t="n">
        <x:f>Calculations!AF$76</x:f>
        <x:v>221262.77898615468</x:v>
      </x:c>
      <x:c r="AC187" s="50" t="n">
        <x:f>Calculations!AG$76</x:f>
        <x:v>221262.77898615468</x:v>
      </x:c>
      <x:c r="AD187" s="50" t="n">
        <x:f>Calculations!AH$76</x:f>
        <x:v>221262.77898615468</x:v>
      </x:c>
      <x:c r="AE187" s="50" t="n">
        <x:f>Calculations!AI$76</x:f>
        <x:v>221262.77898615468</x:v>
      </x:c>
      <x:c r="AF187" s="50" t="n">
        <x:f>Calculations!AJ$76</x:f>
        <x:v>221262.77898615468</x:v>
      </x:c>
      <x:c r="AG187" s="50" t="n">
        <x:f>Calculations!AK$76</x:f>
        <x:v>221262.77898615468</x:v>
      </x:c>
      <x:c r="AJ187" t="n">
        <x:f>MIN(MC_Paths_Base!B187:AF187)</x:f>
        <x:v>728199.6427602642</x:v>
      </x:c>
      <x:c r="AK187" t="n">
        <x:f>MIN(MC_Paths_Base!B187+'Monte Carlo'!$B$32,MC_Paths_Base!C187+'Monte Carlo'!$C$32,MC_Paths_Base!D187+'Monte Carlo'!$D$32,MC_Paths_Base!E187+'Monte Carlo'!$E$32,MC_Paths_Base!F187+'Monte Carlo'!$F$32,MC_Paths_Base!G187+'Monte Carlo'!$G$32,MC_Paths_Base!H187+'Monte Carlo'!$H$32,MC_Paths_Base!I187+'Monte Carlo'!$I$32,MC_Paths_Base!J187+'Monte Carlo'!$J$32,MC_Paths_Base!K187+'Monte Carlo'!$K$32,MC_Paths_Base!L187+'Monte Carlo'!$L$32,MC_Paths_Base!M187+'Monte Carlo'!$M$32,MC_Paths_Base!N187+'Monte Carlo'!$N$32,MC_Paths_Base!O187+'Monte Carlo'!$O$32,MC_Paths_Base!P187+'Monte Carlo'!$P$32,MC_Paths_Base!Q187+'Monte Carlo'!$Q$32,MC_Paths_Base!R187+'Monte Carlo'!$R$32,MC_Paths_Base!S187+'Monte Carlo'!$S$32,MC_Paths_Base!T187+'Monte Carlo'!$T$32,MC_Paths_Base!U187+'Monte Carlo'!$U$32,MC_Paths_Base!V187+'Monte Carlo'!$V$32,MC_Paths_Base!W187+'Monte Carlo'!$W$32,MC_Paths_Base!X187+'Monte Carlo'!$X$32,MC_Paths_Base!Y187+'Monte Carlo'!$Y$32,MC_Paths_Base!Z187+'Monte Carlo'!$Z$32,MC_Paths_Base!AA187+'Monte Carlo'!$AA$32,MC_Paths_Base!AB187+'Monte Carlo'!$AB$32,MC_Paths_Base!AC187+'Monte Carlo'!$AC$32,MC_Paths_Base!AD187+'Monte Carlo'!$AD$32,MC_Paths_Base!AE187+'Monte Carlo'!$AE$32,MC_Paths_Base!AF187+'Monte Carlo'!$AF$32)</x:f>
        <x:v>522948.15338426316</x:v>
      </x:c>
      <x:c r="AL187" t="n">
        <x:f>MIN(MC_Paths_Base!B187+'Monte Carlo'!$B$34,MC_Paths_Base!C187+'Monte Carlo'!$C$34,MC_Paths_Base!D187+'Monte Carlo'!$D$34,MC_Paths_Base!E187+'Monte Carlo'!$E$34,MC_Paths_Base!F187+'Monte Carlo'!$F$34,MC_Paths_Base!G187+'Monte Carlo'!$G$34,MC_Paths_Base!H187+'Monte Carlo'!$H$34,MC_Paths_Base!I187+'Monte Carlo'!$I$34,MC_Paths_Base!J187+'Monte Carlo'!$J$34,MC_Paths_Base!K187+'Monte Carlo'!$K$34,MC_Paths_Base!L187+'Monte Carlo'!$L$34,MC_Paths_Base!M187+'Monte Carlo'!$M$34,MC_Paths_Base!N187+'Monte Carlo'!$N$34,MC_Paths_Base!O187+'Monte Carlo'!$O$34,MC_Paths_Base!P187+'Monte Carlo'!$P$34,MC_Paths_Base!Q187+'Monte Carlo'!$Q$34,MC_Paths_Base!R187+'Monte Carlo'!$R$34,MC_Paths_Base!S187+'Monte Carlo'!$S$34,MC_Paths_Base!T187+'Monte Carlo'!$T$34,MC_Paths_Base!U187+'Monte Carlo'!$U$34,MC_Paths_Base!V187+'Monte Carlo'!$V$34,MC_Paths_Base!W187+'Monte Carlo'!$W$34,MC_Paths_Base!X187+'Monte Carlo'!$X$34,MC_Paths_Base!Y187+'Monte Carlo'!$Y$34,MC_Paths_Base!Z187+'Monte Carlo'!$Z$34,MC_Paths_Base!AA187+'Monte Carlo'!$AA$34,MC_Paths_Base!AB187+'Monte Carlo'!$AB$34,MC_Paths_Base!AC187+'Monte Carlo'!$AC$34,MC_Paths_Base!AD187+'Monte Carlo'!$AD$34,MC_Paths_Base!AE187+'Monte Carlo'!$AE$34,MC_Paths_Base!AF187+'Monte Carlo'!$AF$34)</x:f>
        <x:v>194921.5019013905</x:v>
      </x:c>
      <x:c r="AM187" t="n">
        <x:f>MIN(MC_Paths_Base!B187+'Monte Carlo'!$B$35,MC_Paths_Base!C187+'Monte Carlo'!$C$35,MC_Paths_Base!D187+'Monte Carlo'!$D$35,MC_Paths_Base!E187+'Monte Carlo'!$E$35,MC_Paths_Base!F187+'Monte Carlo'!$F$35,MC_Paths_Base!G187+'Monte Carlo'!$G$35,MC_Paths_Base!H187+'Monte Carlo'!$H$35,MC_Paths_Base!I187+'Monte Carlo'!$I$35,MC_Paths_Base!J187+'Monte Carlo'!$J$35,MC_Paths_Base!K187+'Monte Carlo'!$K$35,MC_Paths_Base!L187+'Monte Carlo'!$L$35,MC_Paths_Base!M187+'Monte Carlo'!$M$35,MC_Paths_Base!N187+'Monte Carlo'!$N$35,MC_Paths_Base!O187+'Monte Carlo'!$O$35,MC_Paths_Base!P187+'Monte Carlo'!$P$35,MC_Paths_Base!Q187+'Monte Carlo'!$Q$35,MC_Paths_Base!R187+'Monte Carlo'!$R$35,MC_Paths_Base!S187+'Monte Carlo'!$S$35,MC_Paths_Base!T187+'Monte Carlo'!$T$35,MC_Paths_Base!U187+'Monte Carlo'!$U$35,MC_Paths_Base!V187+'Monte Carlo'!$V$35,MC_Paths_Base!W187+'Monte Carlo'!$W$35,MC_Paths_Base!X187+'Monte Carlo'!$X$35,MC_Paths_Base!Y187+'Monte Carlo'!$Y$35,MC_Paths_Base!Z187+'Monte Carlo'!$Z$35,MC_Paths_Base!AA187+'Monte Carlo'!$AA$35,MC_Paths_Base!AB187+'Monte Carlo'!$AB$35,MC_Paths_Base!AC187+'Monte Carlo'!$AC$35,MC_Paths_Base!AD187+'Monte Carlo'!$AD$35,MC_Paths_Base!AE187+'Monte Carlo'!$AE$35,MC_Paths_Base!AF187+'Monte Carlo'!$AF$35)</x:f>
        <x:v>96663.87856078986</x:v>
      </x:c>
    </x:row>
    <x:row r="188">
      <x:c r="A188" t="s">
        <x:v>981</x:v>
      </x:c>
      <x:c r="B188" t="s">
        <x:v>151</x:v>
      </x:c>
      <x:c r="C188" s="50" t="n">
        <x:f>Calculations!G$76</x:f>
        <x:v>150.65105724023306</x:v>
      </x:c>
      <x:c r="D188" s="50" t="n">
        <x:f>Calculations!H$76</x:f>
        <x:v>200650.65105724023</x:v>
      </x:c>
      <x:c r="E188" s="50" t="n">
        <x:f>Calculations!I$76</x:f>
        <x:v>200650.65105724023</x:v>
      </x:c>
      <x:c r="F188" s="50" t="n">
        <x:f>Calculations!J$76</x:f>
        <x:v>207483.8030972793</x:v>
      </x:c>
      <x:c r="G188" s="50" t="n">
        <x:f>Calculations!K$76</x:f>
        <x:v>212993.72761435196</x:v>
      </x:c>
      <x:c r="H188" s="50" t="n">
        <x:f>Calculations!L$76</x:f>
        <x:v>217148.64477743514</x:v>
      </x:c>
      <x:c r="I188" s="50" t="n">
        <x:f>Calculations!M$76</x:f>
        <x:v>219916.06571368407</x:v>
      </x:c>
      <x:c r="J188" s="50" t="n">
        <x:f>Calculations!N$76</x:f>
        <x:v>221262.77898615468</x:v>
      </x:c>
      <x:c r="K188" s="50" t="n">
        <x:f>Calculations!O$76</x:f>
        <x:v>221262.77898615468</x:v>
      </x:c>
      <x:c r="L188" s="50" t="n">
        <x:f>Calculations!P$76</x:f>
        <x:v>221262.77898615468</x:v>
      </x:c>
      <x:c r="M188" s="50" t="n">
        <x:f>Calculations!Q$76</x:f>
        <x:v>221262.77898615468</x:v>
      </x:c>
      <x:c r="N188" s="50" t="n">
        <x:f>Calculations!R$76</x:f>
        <x:v>221262.77898615468</x:v>
      </x:c>
      <x:c r="O188" s="50" t="n">
        <x:f>Calculations!S$76</x:f>
        <x:v>221262.77898615468</x:v>
      </x:c>
      <x:c r="P188" s="50" t="n">
        <x:f>Calculations!T$76</x:f>
        <x:v>221262.77898615468</x:v>
      </x:c>
      <x:c r="Q188" s="50" t="n">
        <x:f>Calculations!U$76</x:f>
        <x:v>221262.77898615468</x:v>
      </x:c>
      <x:c r="R188" s="50" t="n">
        <x:f>Calculations!V$76</x:f>
        <x:v>221262.77898615468</x:v>
      </x:c>
      <x:c r="S188" s="50" t="n">
        <x:f>Calculations!W$76</x:f>
        <x:v>221262.77898615468</x:v>
      </x:c>
      <x:c r="T188" s="50" t="n">
        <x:f>Calculations!X$76</x:f>
        <x:v>221262.77898615468</x:v>
      </x:c>
      <x:c r="U188" s="50" t="n">
        <x:f>Calculations!Y$76</x:f>
        <x:v>221262.77898615468</x:v>
      </x:c>
      <x:c r="V188" s="50" t="n">
        <x:f>Calculations!Z$76</x:f>
        <x:v>221262.77898615468</x:v>
      </x:c>
      <x:c r="W188" s="50" t="n">
        <x:f>Calculations!AA$76</x:f>
        <x:v>221262.77898615468</x:v>
      </x:c>
      <x:c r="X188" s="50" t="n">
        <x:f>Calculations!AB$76</x:f>
        <x:v>221262.77898615468</x:v>
      </x:c>
      <x:c r="Y188" s="50" t="n">
        <x:f>Calculations!AC$76</x:f>
        <x:v>221262.77898615468</x:v>
      </x:c>
      <x:c r="Z188" s="50" t="n">
        <x:f>Calculations!AD$76</x:f>
        <x:v>221262.77898615468</x:v>
      </x:c>
      <x:c r="AA188" s="50" t="n">
        <x:f>Calculations!AE$76</x:f>
        <x:v>221262.77898615468</x:v>
      </x:c>
      <x:c r="AB188" s="50" t="n">
        <x:f>Calculations!AF$76</x:f>
        <x:v>221262.77898615468</x:v>
      </x:c>
      <x:c r="AC188" s="50" t="n">
        <x:f>Calculations!AG$76</x:f>
        <x:v>221262.77898615468</x:v>
      </x:c>
      <x:c r="AD188" s="50" t="n">
        <x:f>Calculations!AH$76</x:f>
        <x:v>221262.77898615468</x:v>
      </x:c>
      <x:c r="AE188" s="50" t="n">
        <x:f>Calculations!AI$76</x:f>
        <x:v>221262.77898615468</x:v>
      </x:c>
      <x:c r="AF188" s="50" t="n">
        <x:f>Calculations!AJ$76</x:f>
        <x:v>221262.77898615468</x:v>
      </x:c>
      <x:c r="AG188" s="50" t="n">
        <x:f>Calculations!AK$76</x:f>
        <x:v>221262.77898615468</x:v>
      </x:c>
      <x:c r="AJ188" t="n">
        <x:f>MIN(MC_Paths_Base!B188:AF188)</x:f>
        <x:v>1029031.25</x:v>
      </x:c>
      <x:c r="AK188" t="n">
        <x:f>MIN(MC_Paths_Base!B188+'Monte Carlo'!$B$32,MC_Paths_Base!C188+'Monte Carlo'!$C$32,MC_Paths_Base!D188+'Monte Carlo'!$D$32,MC_Paths_Base!E188+'Monte Carlo'!$E$32,MC_Paths_Base!F188+'Monte Carlo'!$F$32,MC_Paths_Base!G188+'Monte Carlo'!$G$32,MC_Paths_Base!H188+'Monte Carlo'!$H$32,MC_Paths_Base!I188+'Monte Carlo'!$I$32,MC_Paths_Base!J188+'Monte Carlo'!$J$32,MC_Paths_Base!K188+'Monte Carlo'!$K$32,MC_Paths_Base!L188+'Monte Carlo'!$L$32,MC_Paths_Base!M188+'Monte Carlo'!$M$32,MC_Paths_Base!N188+'Monte Carlo'!$N$32,MC_Paths_Base!O188+'Monte Carlo'!$O$32,MC_Paths_Base!P188+'Monte Carlo'!$P$32,MC_Paths_Base!Q188+'Monte Carlo'!$Q$32,MC_Paths_Base!R188+'Monte Carlo'!$R$32,MC_Paths_Base!S188+'Monte Carlo'!$S$32,MC_Paths_Base!T188+'Monte Carlo'!$T$32,MC_Paths_Base!U188+'Monte Carlo'!$U$32,MC_Paths_Base!V188+'Monte Carlo'!$V$32,MC_Paths_Base!W188+'Monte Carlo'!$W$32,MC_Paths_Base!X188+'Monte Carlo'!$X$32,MC_Paths_Base!Y188+'Monte Carlo'!$Y$32,MC_Paths_Base!Z188+'Monte Carlo'!$Z$32,MC_Paths_Base!AA188+'Monte Carlo'!$AA$32,MC_Paths_Base!AB188+'Monte Carlo'!$AB$32,MC_Paths_Base!AC188+'Monte Carlo'!$AC$32,MC_Paths_Base!AD188+'Monte Carlo'!$AD$32,MC_Paths_Base!AE188+'Monte Carlo'!$AE$32,MC_Paths_Base!AF188+'Monte Carlo'!$AF$32)</x:f>
        <x:v>900943.9599082363</x:v>
      </x:c>
      <x:c r="AL188" t="n">
        <x:f>MIN(MC_Paths_Base!B188+'Monte Carlo'!$B$34,MC_Paths_Base!C188+'Monte Carlo'!$C$34,MC_Paths_Base!D188+'Monte Carlo'!$D$34,MC_Paths_Base!E188+'Monte Carlo'!$E$34,MC_Paths_Base!F188+'Monte Carlo'!$F$34,MC_Paths_Base!G188+'Monte Carlo'!$G$34,MC_Paths_Base!H188+'Monte Carlo'!$H$34,MC_Paths_Base!I188+'Monte Carlo'!$I$34,MC_Paths_Base!J188+'Monte Carlo'!$J$34,MC_Paths_Base!K188+'Monte Carlo'!$K$34,MC_Paths_Base!L188+'Monte Carlo'!$L$34,MC_Paths_Base!M188+'Monte Carlo'!$M$34,MC_Paths_Base!N188+'Monte Carlo'!$N$34,MC_Paths_Base!O188+'Monte Carlo'!$O$34,MC_Paths_Base!P188+'Monte Carlo'!$P$34,MC_Paths_Base!Q188+'Monte Carlo'!$Q$34,MC_Paths_Base!R188+'Monte Carlo'!$R$34,MC_Paths_Base!S188+'Monte Carlo'!$S$34,MC_Paths_Base!T188+'Monte Carlo'!$T$34,MC_Paths_Base!U188+'Monte Carlo'!$U$34,MC_Paths_Base!V188+'Monte Carlo'!$V$34,MC_Paths_Base!W188+'Monte Carlo'!$W$34,MC_Paths_Base!X188+'Monte Carlo'!$X$34,MC_Paths_Base!Y188+'Monte Carlo'!$Y$34,MC_Paths_Base!Z188+'Monte Carlo'!$Z$34,MC_Paths_Base!AA188+'Monte Carlo'!$AA$34,MC_Paths_Base!AB188+'Monte Carlo'!$AB$34,MC_Paths_Base!AC188+'Monte Carlo'!$AC$34,MC_Paths_Base!AD188+'Monte Carlo'!$AD$34,MC_Paths_Base!AE188+'Monte Carlo'!$AE$34,MC_Paths_Base!AF188+'Monte Carlo'!$AF$34)</x:f>
        <x:v>-26997.03304386558</x:v>
      </x:c>
      <x:c r="AM188" t="n">
        <x:f>MIN(MC_Paths_Base!B188+'Monte Carlo'!$B$35,MC_Paths_Base!C188+'Monte Carlo'!$C$35,MC_Paths_Base!D188+'Monte Carlo'!$D$35,MC_Paths_Base!E188+'Monte Carlo'!$E$35,MC_Paths_Base!F188+'Monte Carlo'!$F$35,MC_Paths_Base!G188+'Monte Carlo'!$G$35,MC_Paths_Base!H188+'Monte Carlo'!$H$35,MC_Paths_Base!I188+'Monte Carlo'!$I$35,MC_Paths_Base!J188+'Monte Carlo'!$J$35,MC_Paths_Base!K188+'Monte Carlo'!$K$35,MC_Paths_Base!L188+'Monte Carlo'!$L$35,MC_Paths_Base!M188+'Monte Carlo'!$M$35,MC_Paths_Base!N188+'Monte Carlo'!$N$35,MC_Paths_Base!O188+'Monte Carlo'!$O$35,MC_Paths_Base!P188+'Monte Carlo'!$P$35,MC_Paths_Base!Q188+'Monte Carlo'!$Q$35,MC_Paths_Base!R188+'Monte Carlo'!$R$35,MC_Paths_Base!S188+'Monte Carlo'!$S$35,MC_Paths_Base!T188+'Monte Carlo'!$T$35,MC_Paths_Base!U188+'Monte Carlo'!$U$35,MC_Paths_Base!V188+'Monte Carlo'!$V$35,MC_Paths_Base!W188+'Monte Carlo'!$W$35,MC_Paths_Base!X188+'Monte Carlo'!$X$35,MC_Paths_Base!Y188+'Monte Carlo'!$Y$35,MC_Paths_Base!Z188+'Monte Carlo'!$Z$35,MC_Paths_Base!AA188+'Monte Carlo'!$AA$35,MC_Paths_Base!AB188+'Monte Carlo'!$AB$35,MC_Paths_Base!AC188+'Monte Carlo'!$AC$35,MC_Paths_Base!AD188+'Monte Carlo'!$AD$35,MC_Paths_Base!AE188+'Monte Carlo'!$AE$35,MC_Paths_Base!AF188+'Monte Carlo'!$AF$35)</x:f>
        <x:v>34549.56629008381</x:v>
      </x:c>
    </x:row>
    <x:row r="189">
      <x:c r="A189" t="s">
        <x:v>982</x:v>
      </x:c>
      <x:c r="B189" t="s">
        <x:v>126</x:v>
      </x:c>
      <x:c r="C189" s="50" t="n">
        <x:f>Calculations!G$76</x:f>
        <x:v>150.65105724023306</x:v>
      </x:c>
      <x:c r="D189" s="50" t="n">
        <x:f>Calculations!H$76</x:f>
        <x:v>200650.65105724023</x:v>
      </x:c>
      <x:c r="E189" s="50" t="n">
        <x:f>Calculations!I$76</x:f>
        <x:v>200650.65105724023</x:v>
      </x:c>
      <x:c r="F189" s="50" t="n">
        <x:f>Calculations!J$76</x:f>
        <x:v>207483.8030972793</x:v>
      </x:c>
      <x:c r="G189" s="50" t="n">
        <x:f>Calculations!K$76</x:f>
        <x:v>212993.72761435196</x:v>
      </x:c>
      <x:c r="H189" s="50" t="n">
        <x:f>Calculations!L$76</x:f>
        <x:v>217148.64477743514</x:v>
      </x:c>
      <x:c r="I189" s="50" t="n">
        <x:f>Calculations!M$76</x:f>
        <x:v>219916.06571368407</x:v>
      </x:c>
      <x:c r="J189" s="50" t="n">
        <x:f>Calculations!N$76</x:f>
        <x:v>221262.77898615468</x:v>
      </x:c>
      <x:c r="K189" s="50" t="n">
        <x:f>Calculations!O$76</x:f>
        <x:v>221262.77898615468</x:v>
      </x:c>
      <x:c r="L189" s="50" t="n">
        <x:f>Calculations!P$76</x:f>
        <x:v>221262.77898615468</x:v>
      </x:c>
      <x:c r="M189" s="50" t="n">
        <x:f>Calculations!Q$76</x:f>
        <x:v>221262.77898615468</x:v>
      </x:c>
      <x:c r="N189" s="50" t="n">
        <x:f>Calculations!R$76</x:f>
        <x:v>221262.77898615468</x:v>
      </x:c>
      <x:c r="O189" s="50" t="n">
        <x:f>Calculations!S$76</x:f>
        <x:v>221262.77898615468</x:v>
      </x:c>
      <x:c r="P189" s="50" t="n">
        <x:f>Calculations!T$76</x:f>
        <x:v>221262.77898615468</x:v>
      </x:c>
      <x:c r="Q189" s="50" t="n">
        <x:f>Calculations!U$76</x:f>
        <x:v>221262.77898615468</x:v>
      </x:c>
      <x:c r="R189" s="50" t="n">
        <x:f>Calculations!V$76</x:f>
        <x:v>221262.77898615468</x:v>
      </x:c>
      <x:c r="S189" s="50" t="n">
        <x:f>Calculations!W$76</x:f>
        <x:v>221262.77898615468</x:v>
      </x:c>
      <x:c r="T189" s="50" t="n">
        <x:f>Calculations!X$76</x:f>
        <x:v>221262.77898615468</x:v>
      </x:c>
      <x:c r="U189" s="50" t="n">
        <x:f>Calculations!Y$76</x:f>
        <x:v>221262.77898615468</x:v>
      </x:c>
      <x:c r="V189" s="50" t="n">
        <x:f>Calculations!Z$76</x:f>
        <x:v>221262.77898615468</x:v>
      </x:c>
      <x:c r="W189" s="50" t="n">
        <x:f>Calculations!AA$76</x:f>
        <x:v>221262.77898615468</x:v>
      </x:c>
      <x:c r="X189" s="50" t="n">
        <x:f>Calculations!AB$76</x:f>
        <x:v>221262.77898615468</x:v>
      </x:c>
      <x:c r="Y189" s="50" t="n">
        <x:f>Calculations!AC$76</x:f>
        <x:v>221262.77898615468</x:v>
      </x:c>
      <x:c r="Z189" s="50" t="n">
        <x:f>Calculations!AD$76</x:f>
        <x:v>221262.77898615468</x:v>
      </x:c>
      <x:c r="AA189" s="50" t="n">
        <x:f>Calculations!AE$76</x:f>
        <x:v>221262.77898615468</x:v>
      </x:c>
      <x:c r="AB189" s="50" t="n">
        <x:f>Calculations!AF$76</x:f>
        <x:v>221262.77898615468</x:v>
      </x:c>
      <x:c r="AC189" s="50" t="n">
        <x:f>Calculations!AG$76</x:f>
        <x:v>221262.77898615468</x:v>
      </x:c>
      <x:c r="AD189" s="50" t="n">
        <x:f>Calculations!AH$76</x:f>
        <x:v>221262.77898615468</x:v>
      </x:c>
      <x:c r="AE189" s="50" t="n">
        <x:f>Calculations!AI$76</x:f>
        <x:v>221262.77898615468</x:v>
      </x:c>
      <x:c r="AF189" s="50" t="n">
        <x:f>Calculations!AJ$76</x:f>
        <x:v>221262.77898615468</x:v>
      </x:c>
      <x:c r="AG189" s="50" t="n">
        <x:f>Calculations!AK$76</x:f>
        <x:v>221262.77898615468</x:v>
      </x:c>
      <x:c r="AJ189" t="n">
        <x:f>MIN(MC_Paths_Base!B189:AF189)</x:f>
        <x:v>1029031.25</x:v>
      </x:c>
      <x:c r="AK189" t="n">
        <x:f>MIN(MC_Paths_Base!B189+'Monte Carlo'!$B$32,MC_Paths_Base!C189+'Monte Carlo'!$C$32,MC_Paths_Base!D189+'Monte Carlo'!$D$32,MC_Paths_Base!E189+'Monte Carlo'!$E$32,MC_Paths_Base!F189+'Monte Carlo'!$F$32,MC_Paths_Base!G189+'Monte Carlo'!$G$32,MC_Paths_Base!H189+'Monte Carlo'!$H$32,MC_Paths_Base!I189+'Monte Carlo'!$I$32,MC_Paths_Base!J189+'Monte Carlo'!$J$32,MC_Paths_Base!K189+'Monte Carlo'!$K$32,MC_Paths_Base!L189+'Monte Carlo'!$L$32,MC_Paths_Base!M189+'Monte Carlo'!$M$32,MC_Paths_Base!N189+'Monte Carlo'!$N$32,MC_Paths_Base!O189+'Monte Carlo'!$O$32,MC_Paths_Base!P189+'Monte Carlo'!$P$32,MC_Paths_Base!Q189+'Monte Carlo'!$Q$32,MC_Paths_Base!R189+'Monte Carlo'!$R$32,MC_Paths_Base!S189+'Monte Carlo'!$S$32,MC_Paths_Base!T189+'Monte Carlo'!$T$32,MC_Paths_Base!U189+'Monte Carlo'!$U$32,MC_Paths_Base!V189+'Monte Carlo'!$V$32,MC_Paths_Base!W189+'Monte Carlo'!$W$32,MC_Paths_Base!X189+'Monte Carlo'!$X$32,MC_Paths_Base!Y189+'Monte Carlo'!$Y$32,MC_Paths_Base!Z189+'Monte Carlo'!$Z$32,MC_Paths_Base!AA189+'Monte Carlo'!$AA$32,MC_Paths_Base!AB189+'Monte Carlo'!$AB$32,MC_Paths_Base!AC189+'Monte Carlo'!$AC$32,MC_Paths_Base!AD189+'Monte Carlo'!$AD$32,MC_Paths_Base!AE189+'Monte Carlo'!$AE$32,MC_Paths_Base!AF189+'Monte Carlo'!$AF$32)</x:f>
        <x:v>1029031.25</x:v>
      </x:c>
      <x:c r="AL189" t="n">
        <x:f>MIN(MC_Paths_Base!B189+'Monte Carlo'!$B$34,MC_Paths_Base!C189+'Monte Carlo'!$C$34,MC_Paths_Base!D189+'Monte Carlo'!$D$34,MC_Paths_Base!E189+'Monte Carlo'!$E$34,MC_Paths_Base!F189+'Monte Carlo'!$F$34,MC_Paths_Base!G189+'Monte Carlo'!$G$34,MC_Paths_Base!H189+'Monte Carlo'!$H$34,MC_Paths_Base!I189+'Monte Carlo'!$I$34,MC_Paths_Base!J189+'Monte Carlo'!$J$34,MC_Paths_Base!K189+'Monte Carlo'!$K$34,MC_Paths_Base!L189+'Monte Carlo'!$L$34,MC_Paths_Base!M189+'Monte Carlo'!$M$34,MC_Paths_Base!N189+'Monte Carlo'!$N$34,MC_Paths_Base!O189+'Monte Carlo'!$O$34,MC_Paths_Base!P189+'Monte Carlo'!$P$34,MC_Paths_Base!Q189+'Monte Carlo'!$Q$34,MC_Paths_Base!R189+'Monte Carlo'!$R$34,MC_Paths_Base!S189+'Monte Carlo'!$S$34,MC_Paths_Base!T189+'Monte Carlo'!$T$34,MC_Paths_Base!U189+'Monte Carlo'!$U$34,MC_Paths_Base!V189+'Monte Carlo'!$V$34,MC_Paths_Base!W189+'Monte Carlo'!$W$34,MC_Paths_Base!X189+'Monte Carlo'!$X$34,MC_Paths_Base!Y189+'Monte Carlo'!$Y$34,MC_Paths_Base!Z189+'Monte Carlo'!$Z$34,MC_Paths_Base!AA189+'Monte Carlo'!$AA$34,MC_Paths_Base!AB189+'Monte Carlo'!$AB$34,MC_Paths_Base!AC189+'Monte Carlo'!$AC$34,MC_Paths_Base!AD189+'Monte Carlo'!$AD$34,MC_Paths_Base!AE189+'Monte Carlo'!$AE$34,MC_Paths_Base!AF189+'Monte Carlo'!$AF$34)</x:f>
        <x:v>996784.6353711012</x:v>
      </x:c>
      <x:c r="AM189" t="n">
        <x:f>MIN(MC_Paths_Base!B189+'Monte Carlo'!$B$35,MC_Paths_Base!C189+'Monte Carlo'!$C$35,MC_Paths_Base!D189+'Monte Carlo'!$D$35,MC_Paths_Base!E189+'Monte Carlo'!$E$35,MC_Paths_Base!F189+'Monte Carlo'!$F$35,MC_Paths_Base!G189+'Monte Carlo'!$G$35,MC_Paths_Base!H189+'Monte Carlo'!$H$35,MC_Paths_Base!I189+'Monte Carlo'!$I$35,MC_Paths_Base!J189+'Monte Carlo'!$J$35,MC_Paths_Base!K189+'Monte Carlo'!$K$35,MC_Paths_Base!L189+'Monte Carlo'!$L$35,MC_Paths_Base!M189+'Monte Carlo'!$M$35,MC_Paths_Base!N189+'Monte Carlo'!$N$35,MC_Paths_Base!O189+'Monte Carlo'!$O$35,MC_Paths_Base!P189+'Monte Carlo'!$P$35,MC_Paths_Base!Q189+'Monte Carlo'!$Q$35,MC_Paths_Base!R189+'Monte Carlo'!$R$35,MC_Paths_Base!S189+'Monte Carlo'!$S$35,MC_Paths_Base!T189+'Monte Carlo'!$T$35,MC_Paths_Base!U189+'Monte Carlo'!$U$35,MC_Paths_Base!V189+'Monte Carlo'!$V$35,MC_Paths_Base!W189+'Monte Carlo'!$W$35,MC_Paths_Base!X189+'Monte Carlo'!$X$35,MC_Paths_Base!Y189+'Monte Carlo'!$Y$35,MC_Paths_Base!Z189+'Monte Carlo'!$Z$35,MC_Paths_Base!AA189+'Monte Carlo'!$AA$35,MC_Paths_Base!AB189+'Monte Carlo'!$AB$35,MC_Paths_Base!AC189+'Monte Carlo'!$AC$35,MC_Paths_Base!AD189+'Monte Carlo'!$AD$35,MC_Paths_Base!AE189+'Monte Carlo'!$AE$35,MC_Paths_Base!AF189+'Monte Carlo'!$AF$35)</x:f>
        <x:v>858769.4750395024</x:v>
      </x:c>
    </x:row>
    <x:row r="190">
      <x:c r="A190" t="s">
        <x:v>982</x:v>
      </x:c>
      <x:c r="B190" t="s">
        <x:v>130</x:v>
      </x:c>
      <x:c r="C190" s="50" t="n">
        <x:f>Calculations!G$76</x:f>
        <x:v>150.65105724023306</x:v>
      </x:c>
      <x:c r="D190" s="50" t="n">
        <x:f>Calculations!H$76</x:f>
        <x:v>200650.65105724023</x:v>
      </x:c>
      <x:c r="E190" s="50" t="n">
        <x:f>Calculations!I$76</x:f>
        <x:v>200650.65105724023</x:v>
      </x:c>
      <x:c r="F190" s="50" t="n">
        <x:f>Calculations!J$76</x:f>
        <x:v>207483.8030972793</x:v>
      </x:c>
      <x:c r="G190" s="50" t="n">
        <x:f>Calculations!K$76</x:f>
        <x:v>212993.72761435196</x:v>
      </x:c>
      <x:c r="H190" s="50" t="n">
        <x:f>Calculations!L$76</x:f>
        <x:v>217148.64477743514</x:v>
      </x:c>
      <x:c r="I190" s="50" t="n">
        <x:f>Calculations!M$76</x:f>
        <x:v>219916.06571368407</x:v>
      </x:c>
      <x:c r="J190" s="50" t="n">
        <x:f>Calculations!N$76</x:f>
        <x:v>221262.77898615468</x:v>
      </x:c>
      <x:c r="K190" s="50" t="n">
        <x:f>Calculations!O$76</x:f>
        <x:v>221262.77898615468</x:v>
      </x:c>
      <x:c r="L190" s="50" t="n">
        <x:f>Calculations!P$76</x:f>
        <x:v>221262.77898615468</x:v>
      </x:c>
      <x:c r="M190" s="50" t="n">
        <x:f>Calculations!Q$76</x:f>
        <x:v>221262.77898615468</x:v>
      </x:c>
      <x:c r="N190" s="50" t="n">
        <x:f>Calculations!R$76</x:f>
        <x:v>221262.77898615468</x:v>
      </x:c>
      <x:c r="O190" s="50" t="n">
        <x:f>Calculations!S$76</x:f>
        <x:v>221262.77898615468</x:v>
      </x:c>
      <x:c r="P190" s="50" t="n">
        <x:f>Calculations!T$76</x:f>
        <x:v>221262.77898615468</x:v>
      </x:c>
      <x:c r="Q190" s="50" t="n">
        <x:f>Calculations!U$76</x:f>
        <x:v>221262.77898615468</x:v>
      </x:c>
      <x:c r="R190" s="50" t="n">
        <x:f>Calculations!V$76</x:f>
        <x:v>221262.77898615468</x:v>
      </x:c>
      <x:c r="S190" s="50" t="n">
        <x:f>Calculations!W$76</x:f>
        <x:v>221262.77898615468</x:v>
      </x:c>
      <x:c r="T190" s="50" t="n">
        <x:f>Calculations!X$76</x:f>
        <x:v>221262.77898615468</x:v>
      </x:c>
      <x:c r="U190" s="50" t="n">
        <x:f>Calculations!Y$76</x:f>
        <x:v>221262.77898615468</x:v>
      </x:c>
      <x:c r="V190" s="50" t="n">
        <x:f>Calculations!Z$76</x:f>
        <x:v>221262.77898615468</x:v>
      </x:c>
      <x:c r="W190" s="50" t="n">
        <x:f>Calculations!AA$76</x:f>
        <x:v>221262.77898615468</x:v>
      </x:c>
      <x:c r="X190" s="50" t="n">
        <x:f>Calculations!AB$76</x:f>
        <x:v>221262.77898615468</x:v>
      </x:c>
      <x:c r="Y190" s="50" t="n">
        <x:f>Calculations!AC$76</x:f>
        <x:v>221262.77898615468</x:v>
      </x:c>
      <x:c r="Z190" s="50" t="n">
        <x:f>Calculations!AD$76</x:f>
        <x:v>221262.77898615468</x:v>
      </x:c>
      <x:c r="AA190" s="50" t="n">
        <x:f>Calculations!AE$76</x:f>
        <x:v>221262.77898615468</x:v>
      </x:c>
      <x:c r="AB190" s="50" t="n">
        <x:f>Calculations!AF$76</x:f>
        <x:v>221262.77898615468</x:v>
      </x:c>
      <x:c r="AC190" s="50" t="n">
        <x:f>Calculations!AG$76</x:f>
        <x:v>221262.77898615468</x:v>
      </x:c>
      <x:c r="AD190" s="50" t="n">
        <x:f>Calculations!AH$76</x:f>
        <x:v>221262.77898615468</x:v>
      </x:c>
      <x:c r="AE190" s="50" t="n">
        <x:f>Calculations!AI$76</x:f>
        <x:v>221262.77898615468</x:v>
      </x:c>
      <x:c r="AF190" s="50" t="n">
        <x:f>Calculations!AJ$76</x:f>
        <x:v>221262.77898615468</x:v>
      </x:c>
      <x:c r="AG190" s="50" t="n">
        <x:f>Calculations!AK$76</x:f>
        <x:v>221262.77898615468</x:v>
      </x:c>
      <x:c r="AJ190" t="n">
        <x:f>MIN(MC_Paths_Base!B190:AF190)</x:f>
        <x:v>1029031.25</x:v>
      </x:c>
      <x:c r="AK190" t="n">
        <x:f>MIN(MC_Paths_Base!B190+'Monte Carlo'!$B$32,MC_Paths_Base!C190+'Monte Carlo'!$C$32,MC_Paths_Base!D190+'Monte Carlo'!$D$32,MC_Paths_Base!E190+'Monte Carlo'!$E$32,MC_Paths_Base!F190+'Monte Carlo'!$F$32,MC_Paths_Base!G190+'Monte Carlo'!$G$32,MC_Paths_Base!H190+'Monte Carlo'!$H$32,MC_Paths_Base!I190+'Monte Carlo'!$I$32,MC_Paths_Base!J190+'Monte Carlo'!$J$32,MC_Paths_Base!K190+'Monte Carlo'!$K$32,MC_Paths_Base!L190+'Monte Carlo'!$L$32,MC_Paths_Base!M190+'Monte Carlo'!$M$32,MC_Paths_Base!N190+'Monte Carlo'!$N$32,MC_Paths_Base!O190+'Monte Carlo'!$O$32,MC_Paths_Base!P190+'Monte Carlo'!$P$32,MC_Paths_Base!Q190+'Monte Carlo'!$Q$32,MC_Paths_Base!R190+'Monte Carlo'!$R$32,MC_Paths_Base!S190+'Monte Carlo'!$S$32,MC_Paths_Base!T190+'Monte Carlo'!$T$32,MC_Paths_Base!U190+'Monte Carlo'!$U$32,MC_Paths_Base!V190+'Monte Carlo'!$V$32,MC_Paths_Base!W190+'Monte Carlo'!$W$32,MC_Paths_Base!X190+'Monte Carlo'!$X$32,MC_Paths_Base!Y190+'Monte Carlo'!$Y$32,MC_Paths_Base!Z190+'Monte Carlo'!$Z$32,MC_Paths_Base!AA190+'Monte Carlo'!$AA$32,MC_Paths_Base!AB190+'Monte Carlo'!$AB$32,MC_Paths_Base!AC190+'Monte Carlo'!$AC$32,MC_Paths_Base!AD190+'Monte Carlo'!$AD$32,MC_Paths_Base!AE190+'Monte Carlo'!$AE$32,MC_Paths_Base!AF190+'Monte Carlo'!$AF$32)</x:f>
        <x:v>840315.2957658907</x:v>
      </x:c>
      <x:c r="AL190" t="n">
        <x:f>MIN(MC_Paths_Base!B190+'Monte Carlo'!$B$34,MC_Paths_Base!C190+'Monte Carlo'!$C$34,MC_Paths_Base!D190+'Monte Carlo'!$D$34,MC_Paths_Base!E190+'Monte Carlo'!$E$34,MC_Paths_Base!F190+'Monte Carlo'!$F$34,MC_Paths_Base!G190+'Monte Carlo'!$G$34,MC_Paths_Base!H190+'Monte Carlo'!$H$34,MC_Paths_Base!I190+'Monte Carlo'!$I$34,MC_Paths_Base!J190+'Monte Carlo'!$J$34,MC_Paths_Base!K190+'Monte Carlo'!$K$34,MC_Paths_Base!L190+'Monte Carlo'!$L$34,MC_Paths_Base!M190+'Monte Carlo'!$M$34,MC_Paths_Base!N190+'Monte Carlo'!$N$34,MC_Paths_Base!O190+'Monte Carlo'!$O$34,MC_Paths_Base!P190+'Monte Carlo'!$P$34,MC_Paths_Base!Q190+'Monte Carlo'!$Q$34,MC_Paths_Base!R190+'Monte Carlo'!$R$34,MC_Paths_Base!S190+'Monte Carlo'!$S$34,MC_Paths_Base!T190+'Monte Carlo'!$T$34,MC_Paths_Base!U190+'Monte Carlo'!$U$34,MC_Paths_Base!V190+'Monte Carlo'!$V$34,MC_Paths_Base!W190+'Monte Carlo'!$W$34,MC_Paths_Base!X190+'Monte Carlo'!$X$34,MC_Paths_Base!Y190+'Monte Carlo'!$Y$34,MC_Paths_Base!Z190+'Monte Carlo'!$Z$34,MC_Paths_Base!AA190+'Monte Carlo'!$AA$34,MC_Paths_Base!AB190+'Monte Carlo'!$AB$34,MC_Paths_Base!AC190+'Monte Carlo'!$AC$34,MC_Paths_Base!AD190+'Monte Carlo'!$AD$34,MC_Paths_Base!AE190+'Monte Carlo'!$AE$34,MC_Paths_Base!AF190+'Monte Carlo'!$AF$34)</x:f>
        <x:v>693444.0773213278</x:v>
      </x:c>
      <x:c r="AM190" t="n">
        <x:f>MIN(MC_Paths_Base!B190+'Monte Carlo'!$B$35,MC_Paths_Base!C190+'Monte Carlo'!$C$35,MC_Paths_Base!D190+'Monte Carlo'!$D$35,MC_Paths_Base!E190+'Monte Carlo'!$E$35,MC_Paths_Base!F190+'Monte Carlo'!$F$35,MC_Paths_Base!G190+'Monte Carlo'!$G$35,MC_Paths_Base!H190+'Monte Carlo'!$H$35,MC_Paths_Base!I190+'Monte Carlo'!$I$35,MC_Paths_Base!J190+'Monte Carlo'!$J$35,MC_Paths_Base!K190+'Monte Carlo'!$K$35,MC_Paths_Base!L190+'Monte Carlo'!$L$35,MC_Paths_Base!M190+'Monte Carlo'!$M$35,MC_Paths_Base!N190+'Monte Carlo'!$N$35,MC_Paths_Base!O190+'Monte Carlo'!$O$35,MC_Paths_Base!P190+'Monte Carlo'!$P$35,MC_Paths_Base!Q190+'Monte Carlo'!$Q$35,MC_Paths_Base!R190+'Monte Carlo'!$R$35,MC_Paths_Base!S190+'Monte Carlo'!$S$35,MC_Paths_Base!T190+'Monte Carlo'!$T$35,MC_Paths_Base!U190+'Monte Carlo'!$U$35,MC_Paths_Base!V190+'Monte Carlo'!$V$35,MC_Paths_Base!W190+'Monte Carlo'!$W$35,MC_Paths_Base!X190+'Monte Carlo'!$X$35,MC_Paths_Base!Y190+'Monte Carlo'!$Y$35,MC_Paths_Base!Z190+'Monte Carlo'!$Z$35,MC_Paths_Base!AA190+'Monte Carlo'!$AA$35,MC_Paths_Base!AB190+'Monte Carlo'!$AB$35,MC_Paths_Base!AC190+'Monte Carlo'!$AC$35,MC_Paths_Base!AD190+'Monte Carlo'!$AD$35,MC_Paths_Base!AE190+'Monte Carlo'!$AE$35,MC_Paths_Base!AF190+'Monte Carlo'!$AF$35)</x:f>
        <x:v>562363.7746721408</x:v>
      </x:c>
    </x:row>
    <x:row r="191">
      <x:c r="A191" t="s">
        <x:v>982</x:v>
      </x:c>
      <x:c r="B191" t="s">
        <x:v>134</x:v>
      </x:c>
      <x:c r="C191" s="50" t="n">
        <x:f>Calculations!G$76</x:f>
        <x:v>150.65105724023306</x:v>
      </x:c>
      <x:c r="D191" s="50" t="n">
        <x:f>Calculations!H$76</x:f>
        <x:v>200650.65105724023</x:v>
      </x:c>
      <x:c r="E191" s="50" t="n">
        <x:f>Calculations!I$76</x:f>
        <x:v>200650.65105724023</x:v>
      </x:c>
      <x:c r="F191" s="50" t="n">
        <x:f>Calculations!J$76</x:f>
        <x:v>207483.8030972793</x:v>
      </x:c>
      <x:c r="G191" s="50" t="n">
        <x:f>Calculations!K$76</x:f>
        <x:v>212993.72761435196</x:v>
      </x:c>
      <x:c r="H191" s="50" t="n">
        <x:f>Calculations!L$76</x:f>
        <x:v>217148.64477743514</x:v>
      </x:c>
      <x:c r="I191" s="50" t="n">
        <x:f>Calculations!M$76</x:f>
        <x:v>219916.06571368407</x:v>
      </x:c>
      <x:c r="J191" s="50" t="n">
        <x:f>Calculations!N$76</x:f>
        <x:v>221262.77898615468</x:v>
      </x:c>
      <x:c r="K191" s="50" t="n">
        <x:f>Calculations!O$76</x:f>
        <x:v>221262.77898615468</x:v>
      </x:c>
      <x:c r="L191" s="50" t="n">
        <x:f>Calculations!P$76</x:f>
        <x:v>221262.77898615468</x:v>
      </x:c>
      <x:c r="M191" s="50" t="n">
        <x:f>Calculations!Q$76</x:f>
        <x:v>221262.77898615468</x:v>
      </x:c>
      <x:c r="N191" s="50" t="n">
        <x:f>Calculations!R$76</x:f>
        <x:v>221262.77898615468</x:v>
      </x:c>
      <x:c r="O191" s="50" t="n">
        <x:f>Calculations!S$76</x:f>
        <x:v>221262.77898615468</x:v>
      </x:c>
      <x:c r="P191" s="50" t="n">
        <x:f>Calculations!T$76</x:f>
        <x:v>221262.77898615468</x:v>
      </x:c>
      <x:c r="Q191" s="50" t="n">
        <x:f>Calculations!U$76</x:f>
        <x:v>221262.77898615468</x:v>
      </x:c>
      <x:c r="R191" s="50" t="n">
        <x:f>Calculations!V$76</x:f>
        <x:v>221262.77898615468</x:v>
      </x:c>
      <x:c r="S191" s="50" t="n">
        <x:f>Calculations!W$76</x:f>
        <x:v>221262.77898615468</x:v>
      </x:c>
      <x:c r="T191" s="50" t="n">
        <x:f>Calculations!X$76</x:f>
        <x:v>221262.77898615468</x:v>
      </x:c>
      <x:c r="U191" s="50" t="n">
        <x:f>Calculations!Y$76</x:f>
        <x:v>221262.77898615468</x:v>
      </x:c>
      <x:c r="V191" s="50" t="n">
        <x:f>Calculations!Z$76</x:f>
        <x:v>221262.77898615468</x:v>
      </x:c>
      <x:c r="W191" s="50" t="n">
        <x:f>Calculations!AA$76</x:f>
        <x:v>221262.77898615468</x:v>
      </x:c>
      <x:c r="X191" s="50" t="n">
        <x:f>Calculations!AB$76</x:f>
        <x:v>221262.77898615468</x:v>
      </x:c>
      <x:c r="Y191" s="50" t="n">
        <x:f>Calculations!AC$76</x:f>
        <x:v>221262.77898615468</x:v>
      </x:c>
      <x:c r="Z191" s="50" t="n">
        <x:f>Calculations!AD$76</x:f>
        <x:v>221262.77898615468</x:v>
      </x:c>
      <x:c r="AA191" s="50" t="n">
        <x:f>Calculations!AE$76</x:f>
        <x:v>221262.77898615468</x:v>
      </x:c>
      <x:c r="AB191" s="50" t="n">
        <x:f>Calculations!AF$76</x:f>
        <x:v>221262.77898615468</x:v>
      </x:c>
      <x:c r="AC191" s="50" t="n">
        <x:f>Calculations!AG$76</x:f>
        <x:v>221262.77898615468</x:v>
      </x:c>
      <x:c r="AD191" s="50" t="n">
        <x:f>Calculations!AH$76</x:f>
        <x:v>221262.77898615468</x:v>
      </x:c>
      <x:c r="AE191" s="50" t="n">
        <x:f>Calculations!AI$76</x:f>
        <x:v>221262.77898615468</x:v>
      </x:c>
      <x:c r="AF191" s="50" t="n">
        <x:f>Calculations!AJ$76</x:f>
        <x:v>221262.77898615468</x:v>
      </x:c>
      <x:c r="AG191" s="50" t="n">
        <x:f>Calculations!AK$76</x:f>
        <x:v>221262.77898615468</x:v>
      </x:c>
      <x:c r="AJ191" t="n">
        <x:f>MIN(MC_Paths_Base!B191:AF191)</x:f>
        <x:v>910421.1662455158</x:v>
      </x:c>
      <x:c r="AK191" t="n">
        <x:f>MIN(MC_Paths_Base!B191+'Monte Carlo'!$B$32,MC_Paths_Base!C191+'Monte Carlo'!$C$32,MC_Paths_Base!D191+'Monte Carlo'!$D$32,MC_Paths_Base!E191+'Monte Carlo'!$E$32,MC_Paths_Base!F191+'Monte Carlo'!$F$32,MC_Paths_Base!G191+'Monte Carlo'!$G$32,MC_Paths_Base!H191+'Monte Carlo'!$H$32,MC_Paths_Base!I191+'Monte Carlo'!$I$32,MC_Paths_Base!J191+'Monte Carlo'!$J$32,MC_Paths_Base!K191+'Monte Carlo'!$K$32,MC_Paths_Base!L191+'Monte Carlo'!$L$32,MC_Paths_Base!M191+'Monte Carlo'!$M$32,MC_Paths_Base!N191+'Monte Carlo'!$N$32,MC_Paths_Base!O191+'Monte Carlo'!$O$32,MC_Paths_Base!P191+'Monte Carlo'!$P$32,MC_Paths_Base!Q191+'Monte Carlo'!$Q$32,MC_Paths_Base!R191+'Monte Carlo'!$R$32,MC_Paths_Base!S191+'Monte Carlo'!$S$32,MC_Paths_Base!T191+'Monte Carlo'!$T$32,MC_Paths_Base!U191+'Monte Carlo'!$U$32,MC_Paths_Base!V191+'Monte Carlo'!$V$32,MC_Paths_Base!W191+'Monte Carlo'!$W$32,MC_Paths_Base!X191+'Monte Carlo'!$X$32,MC_Paths_Base!Y191+'Monte Carlo'!$Y$32,MC_Paths_Base!Z191+'Monte Carlo'!$Z$32,MC_Paths_Base!AA191+'Monte Carlo'!$AA$32,MC_Paths_Base!AB191+'Monte Carlo'!$AB$32,MC_Paths_Base!AC191+'Monte Carlo'!$AC$32,MC_Paths_Base!AD191+'Monte Carlo'!$AD$32,MC_Paths_Base!AE191+'Monte Carlo'!$AE$32,MC_Paths_Base!AF191+'Monte Carlo'!$AF$32)</x:f>
        <x:v>706956.6347008493</x:v>
      </x:c>
      <x:c r="AL191" t="n">
        <x:f>MIN(MC_Paths_Base!B191+'Monte Carlo'!$B$34,MC_Paths_Base!C191+'Monte Carlo'!$C$34,MC_Paths_Base!D191+'Monte Carlo'!$D$34,MC_Paths_Base!E191+'Monte Carlo'!$E$34,MC_Paths_Base!F191+'Monte Carlo'!$F$34,MC_Paths_Base!G191+'Monte Carlo'!$G$34,MC_Paths_Base!H191+'Monte Carlo'!$H$34,MC_Paths_Base!I191+'Monte Carlo'!$I$34,MC_Paths_Base!J191+'Monte Carlo'!$J$34,MC_Paths_Base!K191+'Monte Carlo'!$K$34,MC_Paths_Base!L191+'Monte Carlo'!$L$34,MC_Paths_Base!M191+'Monte Carlo'!$M$34,MC_Paths_Base!N191+'Monte Carlo'!$N$34,MC_Paths_Base!O191+'Monte Carlo'!$O$34,MC_Paths_Base!P191+'Monte Carlo'!$P$34,MC_Paths_Base!Q191+'Monte Carlo'!$Q$34,MC_Paths_Base!R191+'Monte Carlo'!$R$34,MC_Paths_Base!S191+'Monte Carlo'!$S$34,MC_Paths_Base!T191+'Monte Carlo'!$T$34,MC_Paths_Base!U191+'Monte Carlo'!$U$34,MC_Paths_Base!V191+'Monte Carlo'!$V$34,MC_Paths_Base!W191+'Monte Carlo'!$W$34,MC_Paths_Base!X191+'Monte Carlo'!$X$34,MC_Paths_Base!Y191+'Monte Carlo'!$Y$34,MC_Paths_Base!Z191+'Monte Carlo'!$Z$34,MC_Paths_Base!AA191+'Monte Carlo'!$AA$34,MC_Paths_Base!AB191+'Monte Carlo'!$AB$34,MC_Paths_Base!AC191+'Monte Carlo'!$AC$34,MC_Paths_Base!AD191+'Monte Carlo'!$AD$34,MC_Paths_Base!AE191+'Monte Carlo'!$AE$34,MC_Paths_Base!AF191+'Monte Carlo'!$AF$34)</x:f>
        <x:v>518870.5237920197</x:v>
      </x:c>
      <x:c r="AM191" t="n">
        <x:f>MIN(MC_Paths_Base!B191+'Monte Carlo'!$B$35,MC_Paths_Base!C191+'Monte Carlo'!$C$35,MC_Paths_Base!D191+'Monte Carlo'!$D$35,MC_Paths_Base!E191+'Monte Carlo'!$E$35,MC_Paths_Base!F191+'Monte Carlo'!$F$35,MC_Paths_Base!G191+'Monte Carlo'!$G$35,MC_Paths_Base!H191+'Monte Carlo'!$H$35,MC_Paths_Base!I191+'Monte Carlo'!$I$35,MC_Paths_Base!J191+'Monte Carlo'!$J$35,MC_Paths_Base!K191+'Monte Carlo'!$K$35,MC_Paths_Base!L191+'Monte Carlo'!$L$35,MC_Paths_Base!M191+'Monte Carlo'!$M$35,MC_Paths_Base!N191+'Monte Carlo'!$N$35,MC_Paths_Base!O191+'Monte Carlo'!$O$35,MC_Paths_Base!P191+'Monte Carlo'!$P$35,MC_Paths_Base!Q191+'Monte Carlo'!$Q$35,MC_Paths_Base!R191+'Monte Carlo'!$R$35,MC_Paths_Base!S191+'Monte Carlo'!$S$35,MC_Paths_Base!T191+'Monte Carlo'!$T$35,MC_Paths_Base!U191+'Monte Carlo'!$U$35,MC_Paths_Base!V191+'Monte Carlo'!$V$35,MC_Paths_Base!W191+'Monte Carlo'!$W$35,MC_Paths_Base!X191+'Monte Carlo'!$X$35,MC_Paths_Base!Y191+'Monte Carlo'!$Y$35,MC_Paths_Base!Z191+'Monte Carlo'!$Z$35,MC_Paths_Base!AA191+'Monte Carlo'!$AA$35,MC_Paths_Base!AB191+'Monte Carlo'!$AB$35,MC_Paths_Base!AC191+'Monte Carlo'!$AC$35,MC_Paths_Base!AD191+'Monte Carlo'!$AD$35,MC_Paths_Base!AE191+'Monte Carlo'!$AE$35,MC_Paths_Base!AF191+'Monte Carlo'!$AF$35)</x:f>
        <x:v>391697.070688291</x:v>
      </x:c>
    </x:row>
    <x:row r="192">
      <x:c r="A192" t="s">
        <x:v>982</x:v>
      </x:c>
      <x:c r="B192" t="s">
        <x:v>140</x:v>
      </x:c>
      <x:c r="C192" s="50" t="n">
        <x:f>Calculations!G$76</x:f>
        <x:v>150.65105724023306</x:v>
      </x:c>
      <x:c r="D192" s="50" t="n">
        <x:f>Calculations!H$76</x:f>
        <x:v>200650.65105724023</x:v>
      </x:c>
      <x:c r="E192" s="50" t="n">
        <x:f>Calculations!I$76</x:f>
        <x:v>200650.65105724023</x:v>
      </x:c>
      <x:c r="F192" s="50" t="n">
        <x:f>Calculations!J$76</x:f>
        <x:v>207483.8030972793</x:v>
      </x:c>
      <x:c r="G192" s="50" t="n">
        <x:f>Calculations!K$76</x:f>
        <x:v>212993.72761435196</x:v>
      </x:c>
      <x:c r="H192" s="50" t="n">
        <x:f>Calculations!L$76</x:f>
        <x:v>217148.64477743514</x:v>
      </x:c>
      <x:c r="I192" s="50" t="n">
        <x:f>Calculations!M$76</x:f>
        <x:v>219916.06571368407</x:v>
      </x:c>
      <x:c r="J192" s="50" t="n">
        <x:f>Calculations!N$76</x:f>
        <x:v>221262.77898615468</x:v>
      </x:c>
      <x:c r="K192" s="50" t="n">
        <x:f>Calculations!O$76</x:f>
        <x:v>221262.77898615468</x:v>
      </x:c>
      <x:c r="L192" s="50" t="n">
        <x:f>Calculations!P$76</x:f>
        <x:v>221262.77898615468</x:v>
      </x:c>
      <x:c r="M192" s="50" t="n">
        <x:f>Calculations!Q$76</x:f>
        <x:v>221262.77898615468</x:v>
      </x:c>
      <x:c r="N192" s="50" t="n">
        <x:f>Calculations!R$76</x:f>
        <x:v>221262.77898615468</x:v>
      </x:c>
      <x:c r="O192" s="50" t="n">
        <x:f>Calculations!S$76</x:f>
        <x:v>221262.77898615468</x:v>
      </x:c>
      <x:c r="P192" s="50" t="n">
        <x:f>Calculations!T$76</x:f>
        <x:v>221262.77898615468</x:v>
      </x:c>
      <x:c r="Q192" s="50" t="n">
        <x:f>Calculations!U$76</x:f>
        <x:v>221262.77898615468</x:v>
      </x:c>
      <x:c r="R192" s="50" t="n">
        <x:f>Calculations!V$76</x:f>
        <x:v>221262.77898615468</x:v>
      </x:c>
      <x:c r="S192" s="50" t="n">
        <x:f>Calculations!W$76</x:f>
        <x:v>221262.77898615468</x:v>
      </x:c>
      <x:c r="T192" s="50" t="n">
        <x:f>Calculations!X$76</x:f>
        <x:v>221262.77898615468</x:v>
      </x:c>
      <x:c r="U192" s="50" t="n">
        <x:f>Calculations!Y$76</x:f>
        <x:v>221262.77898615468</x:v>
      </x:c>
      <x:c r="V192" s="50" t="n">
        <x:f>Calculations!Z$76</x:f>
        <x:v>221262.77898615468</x:v>
      </x:c>
      <x:c r="W192" s="50" t="n">
        <x:f>Calculations!AA$76</x:f>
        <x:v>221262.77898615468</x:v>
      </x:c>
      <x:c r="X192" s="50" t="n">
        <x:f>Calculations!AB$76</x:f>
        <x:v>221262.77898615468</x:v>
      </x:c>
      <x:c r="Y192" s="50" t="n">
        <x:f>Calculations!AC$76</x:f>
        <x:v>221262.77898615468</x:v>
      </x:c>
      <x:c r="Z192" s="50" t="n">
        <x:f>Calculations!AD$76</x:f>
        <x:v>221262.77898615468</x:v>
      </x:c>
      <x:c r="AA192" s="50" t="n">
        <x:f>Calculations!AE$76</x:f>
        <x:v>221262.77898615468</x:v>
      </x:c>
      <x:c r="AB192" s="50" t="n">
        <x:f>Calculations!AF$76</x:f>
        <x:v>221262.77898615468</x:v>
      </x:c>
      <x:c r="AC192" s="50" t="n">
        <x:f>Calculations!AG$76</x:f>
        <x:v>221262.77898615468</x:v>
      </x:c>
      <x:c r="AD192" s="50" t="n">
        <x:f>Calculations!AH$76</x:f>
        <x:v>221262.77898615468</x:v>
      </x:c>
      <x:c r="AE192" s="50" t="n">
        <x:f>Calculations!AI$76</x:f>
        <x:v>221262.77898615468</x:v>
      </x:c>
      <x:c r="AF192" s="50" t="n">
        <x:f>Calculations!AJ$76</x:f>
        <x:v>221262.77898615468</x:v>
      </x:c>
      <x:c r="AG192" s="50" t="n">
        <x:f>Calculations!AK$76</x:f>
        <x:v>221262.77898615468</x:v>
      </x:c>
      <x:c r="AJ192" t="n">
        <x:f>MIN(MC_Paths_Base!B192:AF192)</x:f>
        <x:v>1029031.25</x:v>
      </x:c>
      <x:c r="AK192" t="n">
        <x:f>MIN(MC_Paths_Base!B192+'Monte Carlo'!$B$32,MC_Paths_Base!C192+'Monte Carlo'!$C$32,MC_Paths_Base!D192+'Monte Carlo'!$D$32,MC_Paths_Base!E192+'Monte Carlo'!$E$32,MC_Paths_Base!F192+'Monte Carlo'!$F$32,MC_Paths_Base!G192+'Monte Carlo'!$G$32,MC_Paths_Base!H192+'Monte Carlo'!$H$32,MC_Paths_Base!I192+'Monte Carlo'!$I$32,MC_Paths_Base!J192+'Monte Carlo'!$J$32,MC_Paths_Base!K192+'Monte Carlo'!$K$32,MC_Paths_Base!L192+'Monte Carlo'!$L$32,MC_Paths_Base!M192+'Monte Carlo'!$M$32,MC_Paths_Base!N192+'Monte Carlo'!$N$32,MC_Paths_Base!O192+'Monte Carlo'!$O$32,MC_Paths_Base!P192+'Monte Carlo'!$P$32,MC_Paths_Base!Q192+'Monte Carlo'!$Q$32,MC_Paths_Base!R192+'Monte Carlo'!$R$32,MC_Paths_Base!S192+'Monte Carlo'!$S$32,MC_Paths_Base!T192+'Monte Carlo'!$T$32,MC_Paths_Base!U192+'Monte Carlo'!$U$32,MC_Paths_Base!V192+'Monte Carlo'!$V$32,MC_Paths_Base!W192+'Monte Carlo'!$W$32,MC_Paths_Base!X192+'Monte Carlo'!$X$32,MC_Paths_Base!Y192+'Monte Carlo'!$Y$32,MC_Paths_Base!Z192+'Monte Carlo'!$Z$32,MC_Paths_Base!AA192+'Monte Carlo'!$AA$32,MC_Paths_Base!AB192+'Monte Carlo'!$AB$32,MC_Paths_Base!AC192+'Monte Carlo'!$AC$32,MC_Paths_Base!AD192+'Monte Carlo'!$AD$32,MC_Paths_Base!AE192+'Monte Carlo'!$AE$32,MC_Paths_Base!AF192+'Monte Carlo'!$AF$32)</x:f>
        <x:v>838774.0288252777</x:v>
      </x:c>
      <x:c r="AL192" t="n">
        <x:f>MIN(MC_Paths_Base!B192+'Monte Carlo'!$B$34,MC_Paths_Base!C192+'Monte Carlo'!$C$34,MC_Paths_Base!D192+'Monte Carlo'!$D$34,MC_Paths_Base!E192+'Monte Carlo'!$E$34,MC_Paths_Base!F192+'Monte Carlo'!$F$34,MC_Paths_Base!G192+'Monte Carlo'!$G$34,MC_Paths_Base!H192+'Monte Carlo'!$H$34,MC_Paths_Base!I192+'Monte Carlo'!$I$34,MC_Paths_Base!J192+'Monte Carlo'!$J$34,MC_Paths_Base!K192+'Monte Carlo'!$K$34,MC_Paths_Base!L192+'Monte Carlo'!$L$34,MC_Paths_Base!M192+'Monte Carlo'!$M$34,MC_Paths_Base!N192+'Monte Carlo'!$N$34,MC_Paths_Base!O192+'Monte Carlo'!$O$34,MC_Paths_Base!P192+'Monte Carlo'!$P$34,MC_Paths_Base!Q192+'Monte Carlo'!$Q$34,MC_Paths_Base!R192+'Monte Carlo'!$R$34,MC_Paths_Base!S192+'Monte Carlo'!$S$34,MC_Paths_Base!T192+'Monte Carlo'!$T$34,MC_Paths_Base!U192+'Monte Carlo'!$U$34,MC_Paths_Base!V192+'Monte Carlo'!$V$34,MC_Paths_Base!W192+'Monte Carlo'!$W$34,MC_Paths_Base!X192+'Monte Carlo'!$X$34,MC_Paths_Base!Y192+'Monte Carlo'!$Y$34,MC_Paths_Base!Z192+'Monte Carlo'!$Z$34,MC_Paths_Base!AA192+'Monte Carlo'!$AA$34,MC_Paths_Base!AB192+'Monte Carlo'!$AB$34,MC_Paths_Base!AC192+'Monte Carlo'!$AC$34,MC_Paths_Base!AD192+'Monte Carlo'!$AD$34,MC_Paths_Base!AE192+'Monte Carlo'!$AE$34,MC_Paths_Base!AF192+'Monte Carlo'!$AF$34)</x:f>
        <x:v>397062.0081528779</x:v>
      </x:c>
      <x:c r="AM192" t="n">
        <x:f>MIN(MC_Paths_Base!B192+'Monte Carlo'!$B$35,MC_Paths_Base!C192+'Monte Carlo'!$C$35,MC_Paths_Base!D192+'Monte Carlo'!$D$35,MC_Paths_Base!E192+'Monte Carlo'!$E$35,MC_Paths_Base!F192+'Monte Carlo'!$F$35,MC_Paths_Base!G192+'Monte Carlo'!$G$35,MC_Paths_Base!H192+'Monte Carlo'!$H$35,MC_Paths_Base!I192+'Monte Carlo'!$I$35,MC_Paths_Base!J192+'Monte Carlo'!$J$35,MC_Paths_Base!K192+'Monte Carlo'!$K$35,MC_Paths_Base!L192+'Monte Carlo'!$L$35,MC_Paths_Base!M192+'Monte Carlo'!$M$35,MC_Paths_Base!N192+'Monte Carlo'!$N$35,MC_Paths_Base!O192+'Monte Carlo'!$O$35,MC_Paths_Base!P192+'Monte Carlo'!$P$35,MC_Paths_Base!Q192+'Monte Carlo'!$Q$35,MC_Paths_Base!R192+'Monte Carlo'!$R$35,MC_Paths_Base!S192+'Monte Carlo'!$S$35,MC_Paths_Base!T192+'Monte Carlo'!$T$35,MC_Paths_Base!U192+'Monte Carlo'!$U$35,MC_Paths_Base!V192+'Monte Carlo'!$V$35,MC_Paths_Base!W192+'Monte Carlo'!$W$35,MC_Paths_Base!X192+'Monte Carlo'!$X$35,MC_Paths_Base!Y192+'Monte Carlo'!$Y$35,MC_Paths_Base!Z192+'Monte Carlo'!$Z$35,MC_Paths_Base!AA192+'Monte Carlo'!$AA$35,MC_Paths_Base!AB192+'Monte Carlo'!$AB$35,MC_Paths_Base!AC192+'Monte Carlo'!$AC$35,MC_Paths_Base!AD192+'Monte Carlo'!$AD$35,MC_Paths_Base!AE192+'Monte Carlo'!$AE$35,MC_Paths_Base!AF192+'Monte Carlo'!$AF$35)</x:f>
        <x:v>428822.48814467946</x:v>
      </x:c>
    </x:row>
    <x:row r="193">
      <x:c r="A193" t="s">
        <x:v>982</x:v>
      </x:c>
      <x:c r="B193" t="s">
        <x:v>146</x:v>
      </x:c>
      <x:c r="C193" s="50" t="n">
        <x:f>Calculations!G$76</x:f>
        <x:v>150.65105724023306</x:v>
      </x:c>
      <x:c r="D193" s="50" t="n">
        <x:f>Calculations!H$76</x:f>
        <x:v>200650.65105724023</x:v>
      </x:c>
      <x:c r="E193" s="50" t="n">
        <x:f>Calculations!I$76</x:f>
        <x:v>200650.65105724023</x:v>
      </x:c>
      <x:c r="F193" s="50" t="n">
        <x:f>Calculations!J$76</x:f>
        <x:v>207483.8030972793</x:v>
      </x:c>
      <x:c r="G193" s="50" t="n">
        <x:f>Calculations!K$76</x:f>
        <x:v>212993.72761435196</x:v>
      </x:c>
      <x:c r="H193" s="50" t="n">
        <x:f>Calculations!L$76</x:f>
        <x:v>217148.64477743514</x:v>
      </x:c>
      <x:c r="I193" s="50" t="n">
        <x:f>Calculations!M$76</x:f>
        <x:v>219916.06571368407</x:v>
      </x:c>
      <x:c r="J193" s="50" t="n">
        <x:f>Calculations!N$76</x:f>
        <x:v>221262.77898615468</x:v>
      </x:c>
      <x:c r="K193" s="50" t="n">
        <x:f>Calculations!O$76</x:f>
        <x:v>221262.77898615468</x:v>
      </x:c>
      <x:c r="L193" s="50" t="n">
        <x:f>Calculations!P$76</x:f>
        <x:v>221262.77898615468</x:v>
      </x:c>
      <x:c r="M193" s="50" t="n">
        <x:f>Calculations!Q$76</x:f>
        <x:v>221262.77898615468</x:v>
      </x:c>
      <x:c r="N193" s="50" t="n">
        <x:f>Calculations!R$76</x:f>
        <x:v>221262.77898615468</x:v>
      </x:c>
      <x:c r="O193" s="50" t="n">
        <x:f>Calculations!S$76</x:f>
        <x:v>221262.77898615468</x:v>
      </x:c>
      <x:c r="P193" s="50" t="n">
        <x:f>Calculations!T$76</x:f>
        <x:v>221262.77898615468</x:v>
      </x:c>
      <x:c r="Q193" s="50" t="n">
        <x:f>Calculations!U$76</x:f>
        <x:v>221262.77898615468</x:v>
      </x:c>
      <x:c r="R193" s="50" t="n">
        <x:f>Calculations!V$76</x:f>
        <x:v>221262.77898615468</x:v>
      </x:c>
      <x:c r="S193" s="50" t="n">
        <x:f>Calculations!W$76</x:f>
        <x:v>221262.77898615468</x:v>
      </x:c>
      <x:c r="T193" s="50" t="n">
        <x:f>Calculations!X$76</x:f>
        <x:v>221262.77898615468</x:v>
      </x:c>
      <x:c r="U193" s="50" t="n">
        <x:f>Calculations!Y$76</x:f>
        <x:v>221262.77898615468</x:v>
      </x:c>
      <x:c r="V193" s="50" t="n">
        <x:f>Calculations!Z$76</x:f>
        <x:v>221262.77898615468</x:v>
      </x:c>
      <x:c r="W193" s="50" t="n">
        <x:f>Calculations!AA$76</x:f>
        <x:v>221262.77898615468</x:v>
      </x:c>
      <x:c r="X193" s="50" t="n">
        <x:f>Calculations!AB$76</x:f>
        <x:v>221262.77898615468</x:v>
      </x:c>
      <x:c r="Y193" s="50" t="n">
        <x:f>Calculations!AC$76</x:f>
        <x:v>221262.77898615468</x:v>
      </x:c>
      <x:c r="Z193" s="50" t="n">
        <x:f>Calculations!AD$76</x:f>
        <x:v>221262.77898615468</x:v>
      </x:c>
      <x:c r="AA193" s="50" t="n">
        <x:f>Calculations!AE$76</x:f>
        <x:v>221262.77898615468</x:v>
      </x:c>
      <x:c r="AB193" s="50" t="n">
        <x:f>Calculations!AF$76</x:f>
        <x:v>221262.77898615468</x:v>
      </x:c>
      <x:c r="AC193" s="50" t="n">
        <x:f>Calculations!AG$76</x:f>
        <x:v>221262.77898615468</x:v>
      </x:c>
      <x:c r="AD193" s="50" t="n">
        <x:f>Calculations!AH$76</x:f>
        <x:v>221262.77898615468</x:v>
      </x:c>
      <x:c r="AE193" s="50" t="n">
        <x:f>Calculations!AI$76</x:f>
        <x:v>221262.77898615468</x:v>
      </x:c>
      <x:c r="AF193" s="50" t="n">
        <x:f>Calculations!AJ$76</x:f>
        <x:v>221262.77898615468</x:v>
      </x:c>
      <x:c r="AG193" s="50" t="n">
        <x:f>Calculations!AK$76</x:f>
        <x:v>221262.77898615468</x:v>
      </x:c>
      <x:c r="AJ193" t="n">
        <x:f>MIN(MC_Paths_Base!B193:AF193)</x:f>
        <x:v>836790.9131765775</x:v>
      </x:c>
      <x:c r="AK193" t="n">
        <x:f>MIN(MC_Paths_Base!B193+'Monte Carlo'!$B$32,MC_Paths_Base!C193+'Monte Carlo'!$C$32,MC_Paths_Base!D193+'Monte Carlo'!$D$32,MC_Paths_Base!E193+'Monte Carlo'!$E$32,MC_Paths_Base!F193+'Monte Carlo'!$F$32,MC_Paths_Base!G193+'Monte Carlo'!$G$32,MC_Paths_Base!H193+'Monte Carlo'!$H$32,MC_Paths_Base!I193+'Monte Carlo'!$I$32,MC_Paths_Base!J193+'Monte Carlo'!$J$32,MC_Paths_Base!K193+'Monte Carlo'!$K$32,MC_Paths_Base!L193+'Monte Carlo'!$L$32,MC_Paths_Base!M193+'Monte Carlo'!$M$32,MC_Paths_Base!N193+'Monte Carlo'!$N$32,MC_Paths_Base!O193+'Monte Carlo'!$O$32,MC_Paths_Base!P193+'Monte Carlo'!$P$32,MC_Paths_Base!Q193+'Monte Carlo'!$Q$32,MC_Paths_Base!R193+'Monte Carlo'!$R$32,MC_Paths_Base!S193+'Monte Carlo'!$S$32,MC_Paths_Base!T193+'Monte Carlo'!$T$32,MC_Paths_Base!U193+'Monte Carlo'!$U$32,MC_Paths_Base!V193+'Monte Carlo'!$V$32,MC_Paths_Base!W193+'Monte Carlo'!$W$32,MC_Paths_Base!X193+'Monte Carlo'!$X$32,MC_Paths_Base!Y193+'Monte Carlo'!$Y$32,MC_Paths_Base!Z193+'Monte Carlo'!$Z$32,MC_Paths_Base!AA193+'Monte Carlo'!$AA$32,MC_Paths_Base!AB193+'Monte Carlo'!$AB$32,MC_Paths_Base!AC193+'Monte Carlo'!$AC$32,MC_Paths_Base!AD193+'Monte Carlo'!$AD$32,MC_Paths_Base!AE193+'Monte Carlo'!$AE$32,MC_Paths_Base!AF193+'Monte Carlo'!$AF$32)</x:f>
        <x:v>634901.8695918261</x:v>
      </x:c>
      <x:c r="AL193" t="n">
        <x:f>MIN(MC_Paths_Base!B193+'Monte Carlo'!$B$34,MC_Paths_Base!C193+'Monte Carlo'!$C$34,MC_Paths_Base!D193+'Monte Carlo'!$D$34,MC_Paths_Base!E193+'Monte Carlo'!$E$34,MC_Paths_Base!F193+'Monte Carlo'!$F$34,MC_Paths_Base!G193+'Monte Carlo'!$G$34,MC_Paths_Base!H193+'Monte Carlo'!$H$34,MC_Paths_Base!I193+'Monte Carlo'!$I$34,MC_Paths_Base!J193+'Monte Carlo'!$J$34,MC_Paths_Base!K193+'Monte Carlo'!$K$34,MC_Paths_Base!L193+'Monte Carlo'!$L$34,MC_Paths_Base!M193+'Monte Carlo'!$M$34,MC_Paths_Base!N193+'Monte Carlo'!$N$34,MC_Paths_Base!O193+'Monte Carlo'!$O$34,MC_Paths_Base!P193+'Monte Carlo'!$P$34,MC_Paths_Base!Q193+'Monte Carlo'!$Q$34,MC_Paths_Base!R193+'Monte Carlo'!$R$34,MC_Paths_Base!S193+'Monte Carlo'!$S$34,MC_Paths_Base!T193+'Monte Carlo'!$T$34,MC_Paths_Base!U193+'Monte Carlo'!$U$34,MC_Paths_Base!V193+'Monte Carlo'!$V$34,MC_Paths_Base!W193+'Monte Carlo'!$W$34,MC_Paths_Base!X193+'Monte Carlo'!$X$34,MC_Paths_Base!Y193+'Monte Carlo'!$Y$34,MC_Paths_Base!Z193+'Monte Carlo'!$Z$34,MC_Paths_Base!AA193+'Monte Carlo'!$AA$34,MC_Paths_Base!AB193+'Monte Carlo'!$AB$34,MC_Paths_Base!AC193+'Monte Carlo'!$AC$34,MC_Paths_Base!AD193+'Monte Carlo'!$AD$34,MC_Paths_Base!AE193+'Monte Carlo'!$AE$34,MC_Paths_Base!AF193+'Monte Carlo'!$AF$34)</x:f>
        <x:v>491576.6545828276</x:v>
      </x:c>
      <x:c r="AM193" t="n">
        <x:f>MIN(MC_Paths_Base!B193+'Monte Carlo'!$B$35,MC_Paths_Base!C193+'Monte Carlo'!$C$35,MC_Paths_Base!D193+'Monte Carlo'!$D$35,MC_Paths_Base!E193+'Monte Carlo'!$E$35,MC_Paths_Base!F193+'Monte Carlo'!$F$35,MC_Paths_Base!G193+'Monte Carlo'!$G$35,MC_Paths_Base!H193+'Monte Carlo'!$H$35,MC_Paths_Base!I193+'Monte Carlo'!$I$35,MC_Paths_Base!J193+'Monte Carlo'!$J$35,MC_Paths_Base!K193+'Monte Carlo'!$K$35,MC_Paths_Base!L193+'Monte Carlo'!$L$35,MC_Paths_Base!M193+'Monte Carlo'!$M$35,MC_Paths_Base!N193+'Monte Carlo'!$N$35,MC_Paths_Base!O193+'Monte Carlo'!$O$35,MC_Paths_Base!P193+'Monte Carlo'!$P$35,MC_Paths_Base!Q193+'Monte Carlo'!$Q$35,MC_Paths_Base!R193+'Monte Carlo'!$R$35,MC_Paths_Base!S193+'Monte Carlo'!$S$35,MC_Paths_Base!T193+'Monte Carlo'!$T$35,MC_Paths_Base!U193+'Monte Carlo'!$U$35,MC_Paths_Base!V193+'Monte Carlo'!$V$35,MC_Paths_Base!W193+'Monte Carlo'!$W$35,MC_Paths_Base!X193+'Monte Carlo'!$X$35,MC_Paths_Base!Y193+'Monte Carlo'!$Y$35,MC_Paths_Base!Z193+'Monte Carlo'!$Z$35,MC_Paths_Base!AA193+'Monte Carlo'!$AA$35,MC_Paths_Base!AB193+'Monte Carlo'!$AB$35,MC_Paths_Base!AC193+'Monte Carlo'!$AC$35,MC_Paths_Base!AD193+'Monte Carlo'!$AD$35,MC_Paths_Base!AE193+'Monte Carlo'!$AE$35,MC_Paths_Base!AF193+'Monte Carlo'!$AF$35)</x:f>
        <x:v>356950.3484980762</x:v>
      </x:c>
    </x:row>
    <x:row r="194">
      <x:c r="A194" t="s">
        <x:v>982</x:v>
      </x:c>
      <x:c r="B194" t="s">
        <x:v>148</x:v>
      </x:c>
      <x:c r="C194" s="50" t="n">
        <x:f>Calculations!G$76</x:f>
        <x:v>150.65105724023306</x:v>
      </x:c>
      <x:c r="D194" s="50" t="n">
        <x:f>Calculations!H$76</x:f>
        <x:v>200650.65105724023</x:v>
      </x:c>
      <x:c r="E194" s="50" t="n">
        <x:f>Calculations!I$76</x:f>
        <x:v>200650.65105724023</x:v>
      </x:c>
      <x:c r="F194" s="50" t="n">
        <x:f>Calculations!J$76</x:f>
        <x:v>207483.8030972793</x:v>
      </x:c>
      <x:c r="G194" s="50" t="n">
        <x:f>Calculations!K$76</x:f>
        <x:v>212993.72761435196</x:v>
      </x:c>
      <x:c r="H194" s="50" t="n">
        <x:f>Calculations!L$76</x:f>
        <x:v>217148.64477743514</x:v>
      </x:c>
      <x:c r="I194" s="50" t="n">
        <x:f>Calculations!M$76</x:f>
        <x:v>219916.06571368407</x:v>
      </x:c>
      <x:c r="J194" s="50" t="n">
        <x:f>Calculations!N$76</x:f>
        <x:v>221262.77898615468</x:v>
      </x:c>
      <x:c r="K194" s="50" t="n">
        <x:f>Calculations!O$76</x:f>
        <x:v>221262.77898615468</x:v>
      </x:c>
      <x:c r="L194" s="50" t="n">
        <x:f>Calculations!P$76</x:f>
        <x:v>221262.77898615468</x:v>
      </x:c>
      <x:c r="M194" s="50" t="n">
        <x:f>Calculations!Q$76</x:f>
        <x:v>221262.77898615468</x:v>
      </x:c>
      <x:c r="N194" s="50" t="n">
        <x:f>Calculations!R$76</x:f>
        <x:v>221262.77898615468</x:v>
      </x:c>
      <x:c r="O194" s="50" t="n">
        <x:f>Calculations!S$76</x:f>
        <x:v>221262.77898615468</x:v>
      </x:c>
      <x:c r="P194" s="50" t="n">
        <x:f>Calculations!T$76</x:f>
        <x:v>221262.77898615468</x:v>
      </x:c>
      <x:c r="Q194" s="50" t="n">
        <x:f>Calculations!U$76</x:f>
        <x:v>221262.77898615468</x:v>
      </x:c>
      <x:c r="R194" s="50" t="n">
        <x:f>Calculations!V$76</x:f>
        <x:v>221262.77898615468</x:v>
      </x:c>
      <x:c r="S194" s="50" t="n">
        <x:f>Calculations!W$76</x:f>
        <x:v>221262.77898615468</x:v>
      </x:c>
      <x:c r="T194" s="50" t="n">
        <x:f>Calculations!X$76</x:f>
        <x:v>221262.77898615468</x:v>
      </x:c>
      <x:c r="U194" s="50" t="n">
        <x:f>Calculations!Y$76</x:f>
        <x:v>221262.77898615468</x:v>
      </x:c>
      <x:c r="V194" s="50" t="n">
        <x:f>Calculations!Z$76</x:f>
        <x:v>221262.77898615468</x:v>
      </x:c>
      <x:c r="W194" s="50" t="n">
        <x:f>Calculations!AA$76</x:f>
        <x:v>221262.77898615468</x:v>
      </x:c>
      <x:c r="X194" s="50" t="n">
        <x:f>Calculations!AB$76</x:f>
        <x:v>221262.77898615468</x:v>
      </x:c>
      <x:c r="Y194" s="50" t="n">
        <x:f>Calculations!AC$76</x:f>
        <x:v>221262.77898615468</x:v>
      </x:c>
      <x:c r="Z194" s="50" t="n">
        <x:f>Calculations!AD$76</x:f>
        <x:v>221262.77898615468</x:v>
      </x:c>
      <x:c r="AA194" s="50" t="n">
        <x:f>Calculations!AE$76</x:f>
        <x:v>221262.77898615468</x:v>
      </x:c>
      <x:c r="AB194" s="50" t="n">
        <x:f>Calculations!AF$76</x:f>
        <x:v>221262.77898615468</x:v>
      </x:c>
      <x:c r="AC194" s="50" t="n">
        <x:f>Calculations!AG$76</x:f>
        <x:v>221262.77898615468</x:v>
      </x:c>
      <x:c r="AD194" s="50" t="n">
        <x:f>Calculations!AH$76</x:f>
        <x:v>221262.77898615468</x:v>
      </x:c>
      <x:c r="AE194" s="50" t="n">
        <x:f>Calculations!AI$76</x:f>
        <x:v>221262.77898615468</x:v>
      </x:c>
      <x:c r="AF194" s="50" t="n">
        <x:f>Calculations!AJ$76</x:f>
        <x:v>221262.77898615468</x:v>
      </x:c>
      <x:c r="AG194" s="50" t="n">
        <x:f>Calculations!AK$76</x:f>
        <x:v>221262.77898615468</x:v>
      </x:c>
      <x:c r="AJ194" t="n">
        <x:f>MIN(MC_Paths_Base!B194:AF194)</x:f>
        <x:v>592634.6824115743</x:v>
      </x:c>
      <x:c r="AK194" t="n">
        <x:f>MIN(MC_Paths_Base!B194+'Monte Carlo'!$B$32,MC_Paths_Base!C194+'Monte Carlo'!$C$32,MC_Paths_Base!D194+'Monte Carlo'!$D$32,MC_Paths_Base!E194+'Monte Carlo'!$E$32,MC_Paths_Base!F194+'Monte Carlo'!$F$32,MC_Paths_Base!G194+'Monte Carlo'!$G$32,MC_Paths_Base!H194+'Monte Carlo'!$H$32,MC_Paths_Base!I194+'Monte Carlo'!$I$32,MC_Paths_Base!J194+'Monte Carlo'!$J$32,MC_Paths_Base!K194+'Monte Carlo'!$K$32,MC_Paths_Base!L194+'Monte Carlo'!$L$32,MC_Paths_Base!M194+'Monte Carlo'!$M$32,MC_Paths_Base!N194+'Monte Carlo'!$N$32,MC_Paths_Base!O194+'Monte Carlo'!$O$32,MC_Paths_Base!P194+'Monte Carlo'!$P$32,MC_Paths_Base!Q194+'Monte Carlo'!$Q$32,MC_Paths_Base!R194+'Monte Carlo'!$R$32,MC_Paths_Base!S194+'Monte Carlo'!$S$32,MC_Paths_Base!T194+'Monte Carlo'!$T$32,MC_Paths_Base!U194+'Monte Carlo'!$U$32,MC_Paths_Base!V194+'Monte Carlo'!$V$32,MC_Paths_Base!W194+'Monte Carlo'!$W$32,MC_Paths_Base!X194+'Monte Carlo'!$X$32,MC_Paths_Base!Y194+'Monte Carlo'!$Y$32,MC_Paths_Base!Z194+'Monte Carlo'!$Z$32,MC_Paths_Base!AA194+'Monte Carlo'!$AA$32,MC_Paths_Base!AB194+'Monte Carlo'!$AB$32,MC_Paths_Base!AC194+'Monte Carlo'!$AC$32,MC_Paths_Base!AD194+'Monte Carlo'!$AD$32,MC_Paths_Base!AE194+'Monte Carlo'!$AE$32,MC_Paths_Base!AF194+'Monte Carlo'!$AF$32)</x:f>
        <x:v>372295.8971189372</x:v>
      </x:c>
      <x:c r="AL194" t="n">
        <x:f>MIN(MC_Paths_Base!B194+'Monte Carlo'!$B$34,MC_Paths_Base!C194+'Monte Carlo'!$C$34,MC_Paths_Base!D194+'Monte Carlo'!$D$34,MC_Paths_Base!E194+'Monte Carlo'!$E$34,MC_Paths_Base!F194+'Monte Carlo'!$F$34,MC_Paths_Base!G194+'Monte Carlo'!$G$34,MC_Paths_Base!H194+'Monte Carlo'!$H$34,MC_Paths_Base!I194+'Monte Carlo'!$I$34,MC_Paths_Base!J194+'Monte Carlo'!$J$34,MC_Paths_Base!K194+'Monte Carlo'!$K$34,MC_Paths_Base!L194+'Monte Carlo'!$L$34,MC_Paths_Base!M194+'Monte Carlo'!$M$34,MC_Paths_Base!N194+'Monte Carlo'!$N$34,MC_Paths_Base!O194+'Monte Carlo'!$O$34,MC_Paths_Base!P194+'Monte Carlo'!$P$34,MC_Paths_Base!Q194+'Monte Carlo'!$Q$34,MC_Paths_Base!R194+'Monte Carlo'!$R$34,MC_Paths_Base!S194+'Monte Carlo'!$S$34,MC_Paths_Base!T194+'Monte Carlo'!$T$34,MC_Paths_Base!U194+'Monte Carlo'!$U$34,MC_Paths_Base!V194+'Monte Carlo'!$V$34,MC_Paths_Base!W194+'Monte Carlo'!$W$34,MC_Paths_Base!X194+'Monte Carlo'!$X$34,MC_Paths_Base!Y194+'Monte Carlo'!$Y$34,MC_Paths_Base!Z194+'Monte Carlo'!$Z$34,MC_Paths_Base!AA194+'Monte Carlo'!$AA$34,MC_Paths_Base!AB194+'Monte Carlo'!$AB$34,MC_Paths_Base!AC194+'Monte Carlo'!$AC$34,MC_Paths_Base!AD194+'Monte Carlo'!$AD$34,MC_Paths_Base!AE194+'Monte Carlo'!$AE$34,MC_Paths_Base!AF194+'Monte Carlo'!$AF$34)</x:f>
        <x:v>-1000498.756890958</x:v>
      </x:c>
      <x:c r="AM194" t="n">
        <x:f>MIN(MC_Paths_Base!B194+'Monte Carlo'!$B$35,MC_Paths_Base!C194+'Monte Carlo'!$C$35,MC_Paths_Base!D194+'Monte Carlo'!$D$35,MC_Paths_Base!E194+'Monte Carlo'!$E$35,MC_Paths_Base!F194+'Monte Carlo'!$F$35,MC_Paths_Base!G194+'Monte Carlo'!$G$35,MC_Paths_Base!H194+'Monte Carlo'!$H$35,MC_Paths_Base!I194+'Monte Carlo'!$I$35,MC_Paths_Base!J194+'Monte Carlo'!$J$35,MC_Paths_Base!K194+'Monte Carlo'!$K$35,MC_Paths_Base!L194+'Monte Carlo'!$L$35,MC_Paths_Base!M194+'Monte Carlo'!$M$35,MC_Paths_Base!N194+'Monte Carlo'!$N$35,MC_Paths_Base!O194+'Monte Carlo'!$O$35,MC_Paths_Base!P194+'Monte Carlo'!$P$35,MC_Paths_Base!Q194+'Monte Carlo'!$Q$35,MC_Paths_Base!R194+'Monte Carlo'!$R$35,MC_Paths_Base!S194+'Monte Carlo'!$S$35,MC_Paths_Base!T194+'Monte Carlo'!$T$35,MC_Paths_Base!U194+'Monte Carlo'!$U$35,MC_Paths_Base!V194+'Monte Carlo'!$V$35,MC_Paths_Base!W194+'Monte Carlo'!$W$35,MC_Paths_Base!X194+'Monte Carlo'!$X$35,MC_Paths_Base!Y194+'Monte Carlo'!$Y$35,MC_Paths_Base!Z194+'Monte Carlo'!$Z$35,MC_Paths_Base!AA194+'Monte Carlo'!$AA$35,MC_Paths_Base!AB194+'Monte Carlo'!$AB$35,MC_Paths_Base!AC194+'Monte Carlo'!$AC$35,MC_Paths_Base!AD194+'Monte Carlo'!$AD$35,MC_Paths_Base!AE194+'Monte Carlo'!$AE$35,MC_Paths_Base!AF194+'Monte Carlo'!$AF$35)</x:f>
        <x:v>-866849.1560967888</x:v>
      </x:c>
    </x:row>
    <x:row r="195">
      <x:c r="A195" t="s">
        <x:v>982</x:v>
      </x:c>
      <x:c r="B195" t="s">
        <x:v>151</x:v>
      </x:c>
      <x:c r="C195" s="50" t="n">
        <x:f>Calculations!G$76</x:f>
        <x:v>150.65105724023306</x:v>
      </x:c>
      <x:c r="D195" s="50" t="n">
        <x:f>Calculations!H$76</x:f>
        <x:v>200650.65105724023</x:v>
      </x:c>
      <x:c r="E195" s="50" t="n">
        <x:f>Calculations!I$76</x:f>
        <x:v>200650.65105724023</x:v>
      </x:c>
      <x:c r="F195" s="50" t="n">
        <x:f>Calculations!J$76</x:f>
        <x:v>207483.8030972793</x:v>
      </x:c>
      <x:c r="G195" s="50" t="n">
        <x:f>Calculations!K$76</x:f>
        <x:v>212993.72761435196</x:v>
      </x:c>
      <x:c r="H195" s="50" t="n">
        <x:f>Calculations!L$76</x:f>
        <x:v>217148.64477743514</x:v>
      </x:c>
      <x:c r="I195" s="50" t="n">
        <x:f>Calculations!M$76</x:f>
        <x:v>219916.06571368407</x:v>
      </x:c>
      <x:c r="J195" s="50" t="n">
        <x:f>Calculations!N$76</x:f>
        <x:v>221262.77898615468</x:v>
      </x:c>
      <x:c r="K195" s="50" t="n">
        <x:f>Calculations!O$76</x:f>
        <x:v>221262.77898615468</x:v>
      </x:c>
      <x:c r="L195" s="50" t="n">
        <x:f>Calculations!P$76</x:f>
        <x:v>221262.77898615468</x:v>
      </x:c>
      <x:c r="M195" s="50" t="n">
        <x:f>Calculations!Q$76</x:f>
        <x:v>221262.77898615468</x:v>
      </x:c>
      <x:c r="N195" s="50" t="n">
        <x:f>Calculations!R$76</x:f>
        <x:v>221262.77898615468</x:v>
      </x:c>
      <x:c r="O195" s="50" t="n">
        <x:f>Calculations!S$76</x:f>
        <x:v>221262.77898615468</x:v>
      </x:c>
      <x:c r="P195" s="50" t="n">
        <x:f>Calculations!T$76</x:f>
        <x:v>221262.77898615468</x:v>
      </x:c>
      <x:c r="Q195" s="50" t="n">
        <x:f>Calculations!U$76</x:f>
        <x:v>221262.77898615468</x:v>
      </x:c>
      <x:c r="R195" s="50" t="n">
        <x:f>Calculations!V$76</x:f>
        <x:v>221262.77898615468</x:v>
      </x:c>
      <x:c r="S195" s="50" t="n">
        <x:f>Calculations!W$76</x:f>
        <x:v>221262.77898615468</x:v>
      </x:c>
      <x:c r="T195" s="50" t="n">
        <x:f>Calculations!X$76</x:f>
        <x:v>221262.77898615468</x:v>
      </x:c>
      <x:c r="U195" s="50" t="n">
        <x:f>Calculations!Y$76</x:f>
        <x:v>221262.77898615468</x:v>
      </x:c>
      <x:c r="V195" s="50" t="n">
        <x:f>Calculations!Z$76</x:f>
        <x:v>221262.77898615468</x:v>
      </x:c>
      <x:c r="W195" s="50" t="n">
        <x:f>Calculations!AA$76</x:f>
        <x:v>221262.77898615468</x:v>
      </x:c>
      <x:c r="X195" s="50" t="n">
        <x:f>Calculations!AB$76</x:f>
        <x:v>221262.77898615468</x:v>
      </x:c>
      <x:c r="Y195" s="50" t="n">
        <x:f>Calculations!AC$76</x:f>
        <x:v>221262.77898615468</x:v>
      </x:c>
      <x:c r="Z195" s="50" t="n">
        <x:f>Calculations!AD$76</x:f>
        <x:v>221262.77898615468</x:v>
      </x:c>
      <x:c r="AA195" s="50" t="n">
        <x:f>Calculations!AE$76</x:f>
        <x:v>221262.77898615468</x:v>
      </x:c>
      <x:c r="AB195" s="50" t="n">
        <x:f>Calculations!AF$76</x:f>
        <x:v>221262.77898615468</x:v>
      </x:c>
      <x:c r="AC195" s="50" t="n">
        <x:f>Calculations!AG$76</x:f>
        <x:v>221262.77898615468</x:v>
      </x:c>
      <x:c r="AD195" s="50" t="n">
        <x:f>Calculations!AH$76</x:f>
        <x:v>221262.77898615468</x:v>
      </x:c>
      <x:c r="AE195" s="50" t="n">
        <x:f>Calculations!AI$76</x:f>
        <x:v>221262.77898615468</x:v>
      </x:c>
      <x:c r="AF195" s="50" t="n">
        <x:f>Calculations!AJ$76</x:f>
        <x:v>221262.77898615468</x:v>
      </x:c>
      <x:c r="AG195" s="50" t="n">
        <x:f>Calculations!AK$76</x:f>
        <x:v>221262.77898615468</x:v>
      </x:c>
      <x:c r="AJ195" t="n">
        <x:f>MIN(MC_Paths_Base!B195:AF195)</x:f>
        <x:v>920422.8914454482</x:v>
      </x:c>
      <x:c r="AK195" t="n">
        <x:f>MIN(MC_Paths_Base!B195+'Monte Carlo'!$B$32,MC_Paths_Base!C195+'Monte Carlo'!$C$32,MC_Paths_Base!D195+'Monte Carlo'!$D$32,MC_Paths_Base!E195+'Monte Carlo'!$E$32,MC_Paths_Base!F195+'Monte Carlo'!$F$32,MC_Paths_Base!G195+'Monte Carlo'!$G$32,MC_Paths_Base!H195+'Monte Carlo'!$H$32,MC_Paths_Base!I195+'Monte Carlo'!$I$32,MC_Paths_Base!J195+'Monte Carlo'!$J$32,MC_Paths_Base!K195+'Monte Carlo'!$K$32,MC_Paths_Base!L195+'Monte Carlo'!$L$32,MC_Paths_Base!M195+'Monte Carlo'!$M$32,MC_Paths_Base!N195+'Monte Carlo'!$N$32,MC_Paths_Base!O195+'Monte Carlo'!$O$32,MC_Paths_Base!P195+'Monte Carlo'!$P$32,MC_Paths_Base!Q195+'Monte Carlo'!$Q$32,MC_Paths_Base!R195+'Monte Carlo'!$R$32,MC_Paths_Base!S195+'Monte Carlo'!$S$32,MC_Paths_Base!T195+'Monte Carlo'!$T$32,MC_Paths_Base!U195+'Monte Carlo'!$U$32,MC_Paths_Base!V195+'Monte Carlo'!$V$32,MC_Paths_Base!W195+'Monte Carlo'!$W$32,MC_Paths_Base!X195+'Monte Carlo'!$X$32,MC_Paths_Base!Y195+'Monte Carlo'!$Y$32,MC_Paths_Base!Z195+'Monte Carlo'!$Z$32,MC_Paths_Base!AA195+'Monte Carlo'!$AA$32,MC_Paths_Base!AB195+'Monte Carlo'!$AB$32,MC_Paths_Base!AC195+'Monte Carlo'!$AC$32,MC_Paths_Base!AD195+'Monte Carlo'!$AD$32,MC_Paths_Base!AE195+'Monte Carlo'!$AE$32,MC_Paths_Base!AF195+'Monte Carlo'!$AF$32)</x:f>
        <x:v>713144.589823202</x:v>
      </x:c>
      <x:c r="AL195" t="n">
        <x:f>MIN(MC_Paths_Base!B195+'Monte Carlo'!$B$34,MC_Paths_Base!C195+'Monte Carlo'!$C$34,MC_Paths_Base!D195+'Monte Carlo'!$D$34,MC_Paths_Base!E195+'Monte Carlo'!$E$34,MC_Paths_Base!F195+'Monte Carlo'!$F$34,MC_Paths_Base!G195+'Monte Carlo'!$G$34,MC_Paths_Base!H195+'Monte Carlo'!$H$34,MC_Paths_Base!I195+'Monte Carlo'!$I$34,MC_Paths_Base!J195+'Monte Carlo'!$J$34,MC_Paths_Base!K195+'Monte Carlo'!$K$34,MC_Paths_Base!L195+'Monte Carlo'!$L$34,MC_Paths_Base!M195+'Monte Carlo'!$M$34,MC_Paths_Base!N195+'Monte Carlo'!$N$34,MC_Paths_Base!O195+'Monte Carlo'!$O$34,MC_Paths_Base!P195+'Monte Carlo'!$P$34,MC_Paths_Base!Q195+'Monte Carlo'!$Q$34,MC_Paths_Base!R195+'Monte Carlo'!$R$34,MC_Paths_Base!S195+'Monte Carlo'!$S$34,MC_Paths_Base!T195+'Monte Carlo'!$T$34,MC_Paths_Base!U195+'Monte Carlo'!$U$34,MC_Paths_Base!V195+'Monte Carlo'!$V$34,MC_Paths_Base!W195+'Monte Carlo'!$W$34,MC_Paths_Base!X195+'Monte Carlo'!$X$34,MC_Paths_Base!Y195+'Monte Carlo'!$Y$34,MC_Paths_Base!Z195+'Monte Carlo'!$Z$34,MC_Paths_Base!AA195+'Monte Carlo'!$AA$34,MC_Paths_Base!AB195+'Monte Carlo'!$AB$34,MC_Paths_Base!AC195+'Monte Carlo'!$AC$34,MC_Paths_Base!AD195+'Monte Carlo'!$AD$34,MC_Paths_Base!AE195+'Monte Carlo'!$AE$34,MC_Paths_Base!AF195+'Monte Carlo'!$AF$34)</x:f>
        <x:v>416706.1653634249</x:v>
      </x:c>
      <x:c r="AM195" t="n">
        <x:f>MIN(MC_Paths_Base!B195+'Monte Carlo'!$B$35,MC_Paths_Base!C195+'Monte Carlo'!$C$35,MC_Paths_Base!D195+'Monte Carlo'!$D$35,MC_Paths_Base!E195+'Monte Carlo'!$E$35,MC_Paths_Base!F195+'Monte Carlo'!$F$35,MC_Paths_Base!G195+'Monte Carlo'!$G$35,MC_Paths_Base!H195+'Monte Carlo'!$H$35,MC_Paths_Base!I195+'Monte Carlo'!$I$35,MC_Paths_Base!J195+'Monte Carlo'!$J$35,MC_Paths_Base!K195+'Monte Carlo'!$K$35,MC_Paths_Base!L195+'Monte Carlo'!$L$35,MC_Paths_Base!M195+'Monte Carlo'!$M$35,MC_Paths_Base!N195+'Monte Carlo'!$N$35,MC_Paths_Base!O195+'Monte Carlo'!$O$35,MC_Paths_Base!P195+'Monte Carlo'!$P$35,MC_Paths_Base!Q195+'Monte Carlo'!$Q$35,MC_Paths_Base!R195+'Monte Carlo'!$R$35,MC_Paths_Base!S195+'Monte Carlo'!$S$35,MC_Paths_Base!T195+'Monte Carlo'!$T$35,MC_Paths_Base!U195+'Monte Carlo'!$U$35,MC_Paths_Base!V195+'Monte Carlo'!$V$35,MC_Paths_Base!W195+'Monte Carlo'!$W$35,MC_Paths_Base!X195+'Monte Carlo'!$X$35,MC_Paths_Base!Y195+'Monte Carlo'!$Y$35,MC_Paths_Base!Z195+'Monte Carlo'!$Z$35,MC_Paths_Base!AA195+'Monte Carlo'!$AA$35,MC_Paths_Base!AB195+'Monte Carlo'!$AB$35,MC_Paths_Base!AC195+'Monte Carlo'!$AC$35,MC_Paths_Base!AD195+'Monte Carlo'!$AD$35,MC_Paths_Base!AE195+'Monte Carlo'!$AE$35,MC_Paths_Base!AF195+'Monte Carlo'!$AF$35)</x:f>
        <x:v>307573.7690083373</x:v>
      </x:c>
    </x:row>
    <x:row r="196">
      <x:c r="C196" s="50"/>
      <x:c r="D196" s="50"/>
      <x:c r="E196" s="50"/>
      <x:c r="F196" s="50"/>
      <x:c r="G196" s="50"/>
      <x:c r="H196" s="50"/>
      <x:c r="I196" s="50"/>
      <x:c r="J196" s="50"/>
      <x:c r="K196" s="50"/>
      <x:c r="L196" s="50"/>
      <x:c r="M196" s="50"/>
      <x:c r="N196" s="50"/>
      <x:c r="O196" s="50"/>
      <x:c r="P196" s="50"/>
      <x:c r="Q196" s="50"/>
      <x:c r="R196" s="50"/>
      <x:c r="S196" s="50"/>
      <x:c r="T196" s="50"/>
      <x:c r="U196" s="50"/>
      <x:c r="V196" s="50"/>
      <x:c r="W196" s="50"/>
      <x:c r="X196" s="50"/>
      <x:c r="Y196" s="50"/>
      <x:c r="Z196" s="50"/>
      <x:c r="AA196" s="50"/>
      <x:c r="AB196" s="50"/>
      <x:c r="AC196" s="50"/>
      <x:c r="AD196" s="50"/>
      <x:c r="AE196" s="50"/>
      <x:c r="AF196" s="50"/>
      <x:c r="AG196" s="50"/>
      <x:c r="AJ196" t="n">
        <x:f>MIN(MC_Paths_Base!B196:AF196)</x:f>
        <x:v>453731.93559162563</x:v>
      </x:c>
      <x:c r="AK196" t="n">
        <x:f>MIN(MC_Paths_Base!B196+'Monte Carlo'!$B$32,MC_Paths_Base!C196+'Monte Carlo'!$C$32,MC_Paths_Base!D196+'Monte Carlo'!$D$32,MC_Paths_Base!E196+'Monte Carlo'!$E$32,MC_Paths_Base!F196+'Monte Carlo'!$F$32,MC_Paths_Base!G196+'Monte Carlo'!$G$32,MC_Paths_Base!H196+'Monte Carlo'!$H$32,MC_Paths_Base!I196+'Monte Carlo'!$I$32,MC_Paths_Base!J196+'Monte Carlo'!$J$32,MC_Paths_Base!K196+'Monte Carlo'!$K$32,MC_Paths_Base!L196+'Monte Carlo'!$L$32,MC_Paths_Base!M196+'Monte Carlo'!$M$32,MC_Paths_Base!N196+'Monte Carlo'!$N$32,MC_Paths_Base!O196+'Monte Carlo'!$O$32,MC_Paths_Base!P196+'Monte Carlo'!$P$32,MC_Paths_Base!Q196+'Monte Carlo'!$Q$32,MC_Paths_Base!R196+'Monte Carlo'!$R$32,MC_Paths_Base!S196+'Monte Carlo'!$S$32,MC_Paths_Base!T196+'Monte Carlo'!$T$32,MC_Paths_Base!U196+'Monte Carlo'!$U$32,MC_Paths_Base!V196+'Monte Carlo'!$V$32,MC_Paths_Base!W196+'Monte Carlo'!$W$32,MC_Paths_Base!X196+'Monte Carlo'!$X$32,MC_Paths_Base!Y196+'Monte Carlo'!$Y$32,MC_Paths_Base!Z196+'Monte Carlo'!$Z$32,MC_Paths_Base!AA196+'Monte Carlo'!$AA$32,MC_Paths_Base!AB196+'Monte Carlo'!$AB$32,MC_Paths_Base!AC196+'Monte Carlo'!$AC$32,MC_Paths_Base!AD196+'Monte Carlo'!$AD$32,MC_Paths_Base!AE196+'Monte Carlo'!$AE$32,MC_Paths_Base!AF196+'Monte Carlo'!$AF$32)</x:f>
        <x:v>241547.34709555318</x:v>
      </x:c>
      <x:c r="AL196" t="n">
        <x:f>MIN(MC_Paths_Base!B196+'Monte Carlo'!$B$34,MC_Paths_Base!C196+'Monte Carlo'!$C$34,MC_Paths_Base!D196+'Monte Carlo'!$D$34,MC_Paths_Base!E196+'Monte Carlo'!$E$34,MC_Paths_Base!F196+'Monte Carlo'!$F$34,MC_Paths_Base!G196+'Monte Carlo'!$G$34,MC_Paths_Base!H196+'Monte Carlo'!$H$34,MC_Paths_Base!I196+'Monte Carlo'!$I$34,MC_Paths_Base!J196+'Monte Carlo'!$J$34,MC_Paths_Base!K196+'Monte Carlo'!$K$34,MC_Paths_Base!L196+'Monte Carlo'!$L$34,MC_Paths_Base!M196+'Monte Carlo'!$M$34,MC_Paths_Base!N196+'Monte Carlo'!$N$34,MC_Paths_Base!O196+'Monte Carlo'!$O$34,MC_Paths_Base!P196+'Monte Carlo'!$P$34,MC_Paths_Base!Q196+'Monte Carlo'!$Q$34,MC_Paths_Base!R196+'Monte Carlo'!$R$34,MC_Paths_Base!S196+'Monte Carlo'!$S$34,MC_Paths_Base!T196+'Monte Carlo'!$T$34,MC_Paths_Base!U196+'Monte Carlo'!$U$34,MC_Paths_Base!V196+'Monte Carlo'!$V$34,MC_Paths_Base!W196+'Monte Carlo'!$W$34,MC_Paths_Base!X196+'Monte Carlo'!$X$34,MC_Paths_Base!Y196+'Monte Carlo'!$Y$34,MC_Paths_Base!Z196+'Monte Carlo'!$Z$34,MC_Paths_Base!AA196+'Monte Carlo'!$AA$34,MC_Paths_Base!AB196+'Monte Carlo'!$AB$34,MC_Paths_Base!AC196+'Monte Carlo'!$AC$34,MC_Paths_Base!AD196+'Monte Carlo'!$AD$34,MC_Paths_Base!AE196+'Monte Carlo'!$AE$34,MC_Paths_Base!AF196+'Monte Carlo'!$AF$34)</x:f>
        <x:v>-496104.77679820126</x:v>
      </x:c>
      <x:c r="AM196" t="n">
        <x:f>MIN(MC_Paths_Base!B196+'Monte Carlo'!$B$35,MC_Paths_Base!C196+'Monte Carlo'!$C$35,MC_Paths_Base!D196+'Monte Carlo'!$D$35,MC_Paths_Base!E196+'Monte Carlo'!$E$35,MC_Paths_Base!F196+'Monte Carlo'!$F$35,MC_Paths_Base!G196+'Monte Carlo'!$G$35,MC_Paths_Base!H196+'Monte Carlo'!$H$35,MC_Paths_Base!I196+'Monte Carlo'!$I$35,MC_Paths_Base!J196+'Monte Carlo'!$J$35,MC_Paths_Base!K196+'Monte Carlo'!$K$35,MC_Paths_Base!L196+'Monte Carlo'!$L$35,MC_Paths_Base!M196+'Monte Carlo'!$M$35,MC_Paths_Base!N196+'Monte Carlo'!$N$35,MC_Paths_Base!O196+'Monte Carlo'!$O$35,MC_Paths_Base!P196+'Monte Carlo'!$P$35,MC_Paths_Base!Q196+'Monte Carlo'!$Q$35,MC_Paths_Base!R196+'Monte Carlo'!$R$35,MC_Paths_Base!S196+'Monte Carlo'!$S$35,MC_Paths_Base!T196+'Monte Carlo'!$T$35,MC_Paths_Base!U196+'Monte Carlo'!$U$35,MC_Paths_Base!V196+'Monte Carlo'!$V$35,MC_Paths_Base!W196+'Monte Carlo'!$W$35,MC_Paths_Base!X196+'Monte Carlo'!$X$35,MC_Paths_Base!Y196+'Monte Carlo'!$Y$35,MC_Paths_Base!Z196+'Monte Carlo'!$Z$35,MC_Paths_Base!AA196+'Monte Carlo'!$AA$35,MC_Paths_Base!AB196+'Monte Carlo'!$AB$35,MC_Paths_Base!AC196+'Monte Carlo'!$AC$35,MC_Paths_Base!AD196+'Monte Carlo'!$AD$35,MC_Paths_Base!AE196+'Monte Carlo'!$AE$35,MC_Paths_Base!AF196+'Monte Carlo'!$AF$35)</x:f>
        <x:v>-502546.6249599899</x:v>
      </x:c>
    </x:row>
    <x:row r="197">
      <x:c r="C197" s="50"/>
      <x:c r="D197" s="50"/>
      <x:c r="E197" s="50"/>
      <x:c r="F197" s="50"/>
      <x:c r="G197" s="50"/>
      <x:c r="H197" s="50"/>
      <x:c r="I197" s="50"/>
      <x:c r="J197" s="50"/>
      <x:c r="K197" s="50"/>
      <x:c r="L197" s="50"/>
      <x:c r="M197" s="50"/>
      <x:c r="N197" s="50"/>
      <x:c r="O197" s="50"/>
      <x:c r="P197" s="50"/>
      <x:c r="Q197" s="50"/>
      <x:c r="R197" s="50"/>
      <x:c r="S197" s="50"/>
      <x:c r="T197" s="50"/>
      <x:c r="U197" s="50"/>
      <x:c r="V197" s="50"/>
      <x:c r="W197" s="50"/>
      <x:c r="X197" s="50"/>
      <x:c r="Y197" s="50"/>
      <x:c r="Z197" s="50"/>
      <x:c r="AA197" s="50"/>
      <x:c r="AB197" s="50"/>
      <x:c r="AC197" s="50"/>
      <x:c r="AD197" s="50"/>
      <x:c r="AE197" s="50"/>
      <x:c r="AF197" s="50"/>
      <x:c r="AG197" s="50"/>
      <x:c r="AJ197" t="n">
        <x:f>MIN(MC_Paths_Base!B197:AF197)</x:f>
        <x:v>636182.8800127297</x:v>
      </x:c>
      <x:c r="AK197" t="n">
        <x:f>MIN(MC_Paths_Base!B197+'Monte Carlo'!$B$32,MC_Paths_Base!C197+'Monte Carlo'!$C$32,MC_Paths_Base!D197+'Monte Carlo'!$D$32,MC_Paths_Base!E197+'Monte Carlo'!$E$32,MC_Paths_Base!F197+'Monte Carlo'!$F$32,MC_Paths_Base!G197+'Monte Carlo'!$G$32,MC_Paths_Base!H197+'Monte Carlo'!$H$32,MC_Paths_Base!I197+'Monte Carlo'!$I$32,MC_Paths_Base!J197+'Monte Carlo'!$J$32,MC_Paths_Base!K197+'Monte Carlo'!$K$32,MC_Paths_Base!L197+'Monte Carlo'!$L$32,MC_Paths_Base!M197+'Monte Carlo'!$M$32,MC_Paths_Base!N197+'Monte Carlo'!$N$32,MC_Paths_Base!O197+'Monte Carlo'!$O$32,MC_Paths_Base!P197+'Monte Carlo'!$P$32,MC_Paths_Base!Q197+'Monte Carlo'!$Q$32,MC_Paths_Base!R197+'Monte Carlo'!$R$32,MC_Paths_Base!S197+'Monte Carlo'!$S$32,MC_Paths_Base!T197+'Monte Carlo'!$T$32,MC_Paths_Base!U197+'Monte Carlo'!$U$32,MC_Paths_Base!V197+'Monte Carlo'!$V$32,MC_Paths_Base!W197+'Monte Carlo'!$W$32,MC_Paths_Base!X197+'Monte Carlo'!$X$32,MC_Paths_Base!Y197+'Monte Carlo'!$Y$32,MC_Paths_Base!Z197+'Monte Carlo'!$Z$32,MC_Paths_Base!AA197+'Monte Carlo'!$AA$32,MC_Paths_Base!AB197+'Monte Carlo'!$AB$32,MC_Paths_Base!AC197+'Monte Carlo'!$AC$32,MC_Paths_Base!AD197+'Monte Carlo'!$AD$32,MC_Paths_Base!AE197+'Monte Carlo'!$AE$32,MC_Paths_Base!AF197+'Monte Carlo'!$AF$32)</x:f>
        <x:v>423998.2915166572</x:v>
      </x:c>
      <x:c r="AL197" t="n">
        <x:f>MIN(MC_Paths_Base!B197+'Monte Carlo'!$B$34,MC_Paths_Base!C197+'Monte Carlo'!$C$34,MC_Paths_Base!D197+'Monte Carlo'!$D$34,MC_Paths_Base!E197+'Monte Carlo'!$E$34,MC_Paths_Base!F197+'Monte Carlo'!$F$34,MC_Paths_Base!G197+'Monte Carlo'!$G$34,MC_Paths_Base!H197+'Monte Carlo'!$H$34,MC_Paths_Base!I197+'Monte Carlo'!$I$34,MC_Paths_Base!J197+'Monte Carlo'!$J$34,MC_Paths_Base!K197+'Monte Carlo'!$K$34,MC_Paths_Base!L197+'Monte Carlo'!$L$34,MC_Paths_Base!M197+'Monte Carlo'!$M$34,MC_Paths_Base!N197+'Monte Carlo'!$N$34,MC_Paths_Base!O197+'Monte Carlo'!$O$34,MC_Paths_Base!P197+'Monte Carlo'!$P$34,MC_Paths_Base!Q197+'Monte Carlo'!$Q$34,MC_Paths_Base!R197+'Monte Carlo'!$R$34,MC_Paths_Base!S197+'Monte Carlo'!$S$34,MC_Paths_Base!T197+'Monte Carlo'!$T$34,MC_Paths_Base!U197+'Monte Carlo'!$U$34,MC_Paths_Base!V197+'Monte Carlo'!$V$34,MC_Paths_Base!W197+'Monte Carlo'!$W$34,MC_Paths_Base!X197+'Monte Carlo'!$X$34,MC_Paths_Base!Y197+'Monte Carlo'!$Y$34,MC_Paths_Base!Z197+'Monte Carlo'!$Z$34,MC_Paths_Base!AA197+'Monte Carlo'!$AA$34,MC_Paths_Base!AB197+'Monte Carlo'!$AB$34,MC_Paths_Base!AC197+'Monte Carlo'!$AC$34,MC_Paths_Base!AD197+'Monte Carlo'!$AD$34,MC_Paths_Base!AE197+'Monte Carlo'!$AE$34,MC_Paths_Base!AF197+'Monte Carlo'!$AF$34)</x:f>
        <x:v>-108237.79344322532</x:v>
      </x:c>
      <x:c r="AM197" t="n">
        <x:f>MIN(MC_Paths_Base!B197+'Monte Carlo'!$B$35,MC_Paths_Base!C197+'Monte Carlo'!$C$35,MC_Paths_Base!D197+'Monte Carlo'!$D$35,MC_Paths_Base!E197+'Monte Carlo'!$E$35,MC_Paths_Base!F197+'Monte Carlo'!$F$35,MC_Paths_Base!G197+'Monte Carlo'!$G$35,MC_Paths_Base!H197+'Monte Carlo'!$H$35,MC_Paths_Base!I197+'Monte Carlo'!$I$35,MC_Paths_Base!J197+'Monte Carlo'!$J$35,MC_Paths_Base!K197+'Monte Carlo'!$K$35,MC_Paths_Base!L197+'Monte Carlo'!$L$35,MC_Paths_Base!M197+'Monte Carlo'!$M$35,MC_Paths_Base!N197+'Monte Carlo'!$N$35,MC_Paths_Base!O197+'Monte Carlo'!$O$35,MC_Paths_Base!P197+'Monte Carlo'!$P$35,MC_Paths_Base!Q197+'Monte Carlo'!$Q$35,MC_Paths_Base!R197+'Monte Carlo'!$R$35,MC_Paths_Base!S197+'Monte Carlo'!$S$35,MC_Paths_Base!T197+'Monte Carlo'!$T$35,MC_Paths_Base!U197+'Monte Carlo'!$U$35,MC_Paths_Base!V197+'Monte Carlo'!$V$35,MC_Paths_Base!W197+'Monte Carlo'!$W$35,MC_Paths_Base!X197+'Monte Carlo'!$X$35,MC_Paths_Base!Y197+'Monte Carlo'!$Y$35,MC_Paths_Base!Z197+'Monte Carlo'!$Z$35,MC_Paths_Base!AA197+'Monte Carlo'!$AA$35,MC_Paths_Base!AB197+'Monte Carlo'!$AB$35,MC_Paths_Base!AC197+'Monte Carlo'!$AC$35,MC_Paths_Base!AD197+'Monte Carlo'!$AD$35,MC_Paths_Base!AE197+'Monte Carlo'!$AE$35,MC_Paths_Base!AF197+'Monte Carlo'!$AF$35)</x:f>
        <x:v>-97754.92225702759</x:v>
      </x:c>
    </x:row>
    <x:row r="198">
      <x:c r="AJ198" t="n">
        <x:f>MIN(MC_Paths_Base!B198:AF198)</x:f>
        <x:v>880671.5596231209</x:v>
      </x:c>
      <x:c r="AK198" t="n">
        <x:f>MIN(MC_Paths_Base!B198+'Monte Carlo'!$B$32,MC_Paths_Base!C198+'Monte Carlo'!$C$32,MC_Paths_Base!D198+'Monte Carlo'!$D$32,MC_Paths_Base!E198+'Monte Carlo'!$E$32,MC_Paths_Base!F198+'Monte Carlo'!$F$32,MC_Paths_Base!G198+'Monte Carlo'!$G$32,MC_Paths_Base!H198+'Monte Carlo'!$H$32,MC_Paths_Base!I198+'Monte Carlo'!$I$32,MC_Paths_Base!J198+'Monte Carlo'!$J$32,MC_Paths_Base!K198+'Monte Carlo'!$K$32,MC_Paths_Base!L198+'Monte Carlo'!$L$32,MC_Paths_Base!M198+'Monte Carlo'!$M$32,MC_Paths_Base!N198+'Monte Carlo'!$N$32,MC_Paths_Base!O198+'Monte Carlo'!$O$32,MC_Paths_Base!P198+'Monte Carlo'!$P$32,MC_Paths_Base!Q198+'Monte Carlo'!$Q$32,MC_Paths_Base!R198+'Monte Carlo'!$R$32,MC_Paths_Base!S198+'Monte Carlo'!$S$32,MC_Paths_Base!T198+'Monte Carlo'!$T$32,MC_Paths_Base!U198+'Monte Carlo'!$U$32,MC_Paths_Base!V198+'Monte Carlo'!$V$32,MC_Paths_Base!W198+'Monte Carlo'!$W$32,MC_Paths_Base!X198+'Monte Carlo'!$X$32,MC_Paths_Base!Y198+'Monte Carlo'!$Y$32,MC_Paths_Base!Z198+'Monte Carlo'!$Z$32,MC_Paths_Base!AA198+'Monte Carlo'!$AA$32,MC_Paths_Base!AB198+'Monte Carlo'!$AB$32,MC_Paths_Base!AC198+'Monte Carlo'!$AC$32,MC_Paths_Base!AD198+'Monte Carlo'!$AD$32,MC_Paths_Base!AE198+'Monte Carlo'!$AE$32,MC_Paths_Base!AF198+'Monte Carlo'!$AF$32)</x:f>
        <x:v>677207.0280784544</x:v>
      </x:c>
      <x:c r="AL198" t="n">
        <x:f>MIN(MC_Paths_Base!B198+'Monte Carlo'!$B$34,MC_Paths_Base!C198+'Monte Carlo'!$C$34,MC_Paths_Base!D198+'Monte Carlo'!$D$34,MC_Paths_Base!E198+'Monte Carlo'!$E$34,MC_Paths_Base!F198+'Monte Carlo'!$F$34,MC_Paths_Base!G198+'Monte Carlo'!$G$34,MC_Paths_Base!H198+'Monte Carlo'!$H$34,MC_Paths_Base!I198+'Monte Carlo'!$I$34,MC_Paths_Base!J198+'Monte Carlo'!$J$34,MC_Paths_Base!K198+'Monte Carlo'!$K$34,MC_Paths_Base!L198+'Monte Carlo'!$L$34,MC_Paths_Base!M198+'Monte Carlo'!$M$34,MC_Paths_Base!N198+'Monte Carlo'!$N$34,MC_Paths_Base!O198+'Monte Carlo'!$O$34,MC_Paths_Base!P198+'Monte Carlo'!$P$34,MC_Paths_Base!Q198+'Monte Carlo'!$Q$34,MC_Paths_Base!R198+'Monte Carlo'!$R$34,MC_Paths_Base!S198+'Monte Carlo'!$S$34,MC_Paths_Base!T198+'Monte Carlo'!$T$34,MC_Paths_Base!U198+'Monte Carlo'!$U$34,MC_Paths_Base!V198+'Monte Carlo'!$V$34,MC_Paths_Base!W198+'Monte Carlo'!$W$34,MC_Paths_Base!X198+'Monte Carlo'!$X$34,MC_Paths_Base!Y198+'Monte Carlo'!$Y$34,MC_Paths_Base!Z198+'Monte Carlo'!$Z$34,MC_Paths_Base!AA198+'Monte Carlo'!$AA$34,MC_Paths_Base!AB198+'Monte Carlo'!$AB$34,MC_Paths_Base!AC198+'Monte Carlo'!$AC$34,MC_Paths_Base!AD198+'Monte Carlo'!$AD$34,MC_Paths_Base!AE198+'Monte Carlo'!$AE$34,MC_Paths_Base!AF198+'Monte Carlo'!$AF$34)</x:f>
        <x:v>-307857.8904845929</x:v>
      </x:c>
      <x:c r="AM198" t="n">
        <x:f>MIN(MC_Paths_Base!B198+'Monte Carlo'!$B$35,MC_Paths_Base!C198+'Monte Carlo'!$C$35,MC_Paths_Base!D198+'Monte Carlo'!$D$35,MC_Paths_Base!E198+'Monte Carlo'!$E$35,MC_Paths_Base!F198+'Monte Carlo'!$F$35,MC_Paths_Base!G198+'Monte Carlo'!$G$35,MC_Paths_Base!H198+'Monte Carlo'!$H$35,MC_Paths_Base!I198+'Monte Carlo'!$I$35,MC_Paths_Base!J198+'Monte Carlo'!$J$35,MC_Paths_Base!K198+'Monte Carlo'!$K$35,MC_Paths_Base!L198+'Monte Carlo'!$L$35,MC_Paths_Base!M198+'Monte Carlo'!$M$35,MC_Paths_Base!N198+'Monte Carlo'!$N$35,MC_Paths_Base!O198+'Monte Carlo'!$O$35,MC_Paths_Base!P198+'Monte Carlo'!$P$35,MC_Paths_Base!Q198+'Monte Carlo'!$Q$35,MC_Paths_Base!R198+'Monte Carlo'!$R$35,MC_Paths_Base!S198+'Monte Carlo'!$S$35,MC_Paths_Base!T198+'Monte Carlo'!$T$35,MC_Paths_Base!U198+'Monte Carlo'!$U$35,MC_Paths_Base!V198+'Monte Carlo'!$V$35,MC_Paths_Base!W198+'Monte Carlo'!$W$35,MC_Paths_Base!X198+'Monte Carlo'!$X$35,MC_Paths_Base!Y198+'Monte Carlo'!$Y$35,MC_Paths_Base!Z198+'Monte Carlo'!$Z$35,MC_Paths_Base!AA198+'Monte Carlo'!$AA$35,MC_Paths_Base!AB198+'Monte Carlo'!$AB$35,MC_Paths_Base!AC198+'Monte Carlo'!$AC$35,MC_Paths_Base!AD198+'Monte Carlo'!$AD$35,MC_Paths_Base!AE198+'Monte Carlo'!$AE$35,MC_Paths_Base!AF198+'Monte Carlo'!$AF$35)</x:f>
        <x:v>-212527.12993979594</x:v>
      </x:c>
    </x:row>
    <x:row r="199">
      <x:c r="AJ199" t="n">
        <x:f>MIN(MC_Paths_Base!B199:AF199)</x:f>
        <x:v>1029031.25</x:v>
      </x:c>
      <x:c r="AK199" t="n">
        <x:f>MIN(MC_Paths_Base!B199+'Monte Carlo'!$B$32,MC_Paths_Base!C199+'Monte Carlo'!$C$32,MC_Paths_Base!D199+'Monte Carlo'!$D$32,MC_Paths_Base!E199+'Monte Carlo'!$E$32,MC_Paths_Base!F199+'Monte Carlo'!$F$32,MC_Paths_Base!G199+'Monte Carlo'!$G$32,MC_Paths_Base!H199+'Monte Carlo'!$H$32,MC_Paths_Base!I199+'Monte Carlo'!$I$32,MC_Paths_Base!J199+'Monte Carlo'!$J$32,MC_Paths_Base!K199+'Monte Carlo'!$K$32,MC_Paths_Base!L199+'Monte Carlo'!$L$32,MC_Paths_Base!M199+'Monte Carlo'!$M$32,MC_Paths_Base!N199+'Monte Carlo'!$N$32,MC_Paths_Base!O199+'Monte Carlo'!$O$32,MC_Paths_Base!P199+'Monte Carlo'!$P$32,MC_Paths_Base!Q199+'Monte Carlo'!$Q$32,MC_Paths_Base!R199+'Monte Carlo'!$R$32,MC_Paths_Base!S199+'Monte Carlo'!$S$32,MC_Paths_Base!T199+'Monte Carlo'!$T$32,MC_Paths_Base!U199+'Monte Carlo'!$U$32,MC_Paths_Base!V199+'Monte Carlo'!$V$32,MC_Paths_Base!W199+'Monte Carlo'!$W$32,MC_Paths_Base!X199+'Monte Carlo'!$X$32,MC_Paths_Base!Y199+'Monte Carlo'!$Y$32,MC_Paths_Base!Z199+'Monte Carlo'!$Z$32,MC_Paths_Base!AA199+'Monte Carlo'!$AA$32,MC_Paths_Base!AB199+'Monte Carlo'!$AB$32,MC_Paths_Base!AC199+'Monte Carlo'!$AC$32,MC_Paths_Base!AD199+'Monte Carlo'!$AD$32,MC_Paths_Base!AE199+'Monte Carlo'!$AE$32,MC_Paths_Base!AF199+'Monte Carlo'!$AF$32)</x:f>
        <x:v>834152.3754460671</x:v>
      </x:c>
      <x:c r="AL199" t="n">
        <x:f>MIN(MC_Paths_Base!B199+'Monte Carlo'!$B$34,MC_Paths_Base!C199+'Monte Carlo'!$C$34,MC_Paths_Base!D199+'Monte Carlo'!$D$34,MC_Paths_Base!E199+'Monte Carlo'!$E$34,MC_Paths_Base!F199+'Monte Carlo'!$F$34,MC_Paths_Base!G199+'Monte Carlo'!$G$34,MC_Paths_Base!H199+'Monte Carlo'!$H$34,MC_Paths_Base!I199+'Monte Carlo'!$I$34,MC_Paths_Base!J199+'Monte Carlo'!$J$34,MC_Paths_Base!K199+'Monte Carlo'!$K$34,MC_Paths_Base!L199+'Monte Carlo'!$L$34,MC_Paths_Base!M199+'Monte Carlo'!$M$34,MC_Paths_Base!N199+'Monte Carlo'!$N$34,MC_Paths_Base!O199+'Monte Carlo'!$O$34,MC_Paths_Base!P199+'Monte Carlo'!$P$34,MC_Paths_Base!Q199+'Monte Carlo'!$Q$34,MC_Paths_Base!R199+'Monte Carlo'!$R$34,MC_Paths_Base!S199+'Monte Carlo'!$S$34,MC_Paths_Base!T199+'Monte Carlo'!$T$34,MC_Paths_Base!U199+'Monte Carlo'!$U$34,MC_Paths_Base!V199+'Monte Carlo'!$V$34,MC_Paths_Base!W199+'Monte Carlo'!$W$34,MC_Paths_Base!X199+'Monte Carlo'!$X$34,MC_Paths_Base!Y199+'Monte Carlo'!$Y$34,MC_Paths_Base!Z199+'Monte Carlo'!$Z$34,MC_Paths_Base!AA199+'Monte Carlo'!$AA$34,MC_Paths_Base!AB199+'Monte Carlo'!$AB$34,MC_Paths_Base!AC199+'Monte Carlo'!$AC$34,MC_Paths_Base!AD199+'Monte Carlo'!$AD$34,MC_Paths_Base!AE199+'Monte Carlo'!$AE$34,MC_Paths_Base!AF199+'Monte Carlo'!$AF$34)</x:f>
        <x:v>711180.1920276659</x:v>
      </x:c>
      <x:c r="AM199" t="n">
        <x:f>MIN(MC_Paths_Base!B199+'Monte Carlo'!$B$35,MC_Paths_Base!C199+'Monte Carlo'!$C$35,MC_Paths_Base!D199+'Monte Carlo'!$D$35,MC_Paths_Base!E199+'Monte Carlo'!$E$35,MC_Paths_Base!F199+'Monte Carlo'!$F$35,MC_Paths_Base!G199+'Monte Carlo'!$G$35,MC_Paths_Base!H199+'Monte Carlo'!$H$35,MC_Paths_Base!I199+'Monte Carlo'!$I$35,MC_Paths_Base!J199+'Monte Carlo'!$J$35,MC_Paths_Base!K199+'Monte Carlo'!$K$35,MC_Paths_Base!L199+'Monte Carlo'!$L$35,MC_Paths_Base!M199+'Monte Carlo'!$M$35,MC_Paths_Base!N199+'Monte Carlo'!$N$35,MC_Paths_Base!O199+'Monte Carlo'!$O$35,MC_Paths_Base!P199+'Monte Carlo'!$P$35,MC_Paths_Base!Q199+'Monte Carlo'!$Q$35,MC_Paths_Base!R199+'Monte Carlo'!$R$35,MC_Paths_Base!S199+'Monte Carlo'!$S$35,MC_Paths_Base!T199+'Monte Carlo'!$T$35,MC_Paths_Base!U199+'Monte Carlo'!$U$35,MC_Paths_Base!V199+'Monte Carlo'!$V$35,MC_Paths_Base!W199+'Monte Carlo'!$W$35,MC_Paths_Base!X199+'Monte Carlo'!$X$35,MC_Paths_Base!Y199+'Monte Carlo'!$Y$35,MC_Paths_Base!Z199+'Monte Carlo'!$Z$35,MC_Paths_Base!AA199+'Monte Carlo'!$AA$35,MC_Paths_Base!AB199+'Monte Carlo'!$AB$35,MC_Paths_Base!AC199+'Monte Carlo'!$AC$35,MC_Paths_Base!AD199+'Monte Carlo'!$AD$35,MC_Paths_Base!AE199+'Monte Carlo'!$AE$35,MC_Paths_Base!AF199+'Monte Carlo'!$AF$35)</x:f>
        <x:v>573165.0316960671</x:v>
      </x:c>
    </x:row>
    <x:row r="200">
      <x:c r="AJ200" t="n">
        <x:f>MIN(MC_Paths_Base!B200:AF200)</x:f>
        <x:v>652815.2095043471</x:v>
      </x:c>
      <x:c r="AK200" t="n">
        <x:f>MIN(MC_Paths_Base!B200+'Monte Carlo'!$B$32,MC_Paths_Base!C200+'Monte Carlo'!$C$32,MC_Paths_Base!D200+'Monte Carlo'!$D$32,MC_Paths_Base!E200+'Monte Carlo'!$E$32,MC_Paths_Base!F200+'Monte Carlo'!$F$32,MC_Paths_Base!G200+'Monte Carlo'!$G$32,MC_Paths_Base!H200+'Monte Carlo'!$H$32,MC_Paths_Base!I200+'Monte Carlo'!$I$32,MC_Paths_Base!J200+'Monte Carlo'!$J$32,MC_Paths_Base!K200+'Monte Carlo'!$K$32,MC_Paths_Base!L200+'Monte Carlo'!$L$32,MC_Paths_Base!M200+'Monte Carlo'!$M$32,MC_Paths_Base!N200+'Monte Carlo'!$N$32,MC_Paths_Base!O200+'Monte Carlo'!$O$32,MC_Paths_Base!P200+'Monte Carlo'!$P$32,MC_Paths_Base!Q200+'Monte Carlo'!$Q$32,MC_Paths_Base!R200+'Monte Carlo'!$R$32,MC_Paths_Base!S200+'Monte Carlo'!$S$32,MC_Paths_Base!T200+'Monte Carlo'!$T$32,MC_Paths_Base!U200+'Monte Carlo'!$U$32,MC_Paths_Base!V200+'Monte Carlo'!$V$32,MC_Paths_Base!W200+'Monte Carlo'!$W$32,MC_Paths_Base!X200+'Monte Carlo'!$X$32,MC_Paths_Base!Y200+'Monte Carlo'!$Y$32,MC_Paths_Base!Z200+'Monte Carlo'!$Z$32,MC_Paths_Base!AA200+'Monte Carlo'!$AA$32,MC_Paths_Base!AB200+'Monte Carlo'!$AB$32,MC_Paths_Base!AC200+'Monte Carlo'!$AC$32,MC_Paths_Base!AD200+'Monte Carlo'!$AD$32,MC_Paths_Base!AE200+'Monte Carlo'!$AE$32,MC_Paths_Base!AF200+'Monte Carlo'!$AF$32)</x:f>
        <x:v>447563.720128346</x:v>
      </x:c>
      <x:c r="AL200" t="n">
        <x:f>MIN(MC_Paths_Base!B200+'Monte Carlo'!$B$34,MC_Paths_Base!C200+'Monte Carlo'!$C$34,MC_Paths_Base!D200+'Monte Carlo'!$D$34,MC_Paths_Base!E200+'Monte Carlo'!$E$34,MC_Paths_Base!F200+'Monte Carlo'!$F$34,MC_Paths_Base!G200+'Monte Carlo'!$G$34,MC_Paths_Base!H200+'Monte Carlo'!$H$34,MC_Paths_Base!I200+'Monte Carlo'!$I$34,MC_Paths_Base!J200+'Monte Carlo'!$J$34,MC_Paths_Base!K200+'Monte Carlo'!$K$34,MC_Paths_Base!L200+'Monte Carlo'!$L$34,MC_Paths_Base!M200+'Monte Carlo'!$M$34,MC_Paths_Base!N200+'Monte Carlo'!$N$34,MC_Paths_Base!O200+'Monte Carlo'!$O$34,MC_Paths_Base!P200+'Monte Carlo'!$P$34,MC_Paths_Base!Q200+'Monte Carlo'!$Q$34,MC_Paths_Base!R200+'Monte Carlo'!$R$34,MC_Paths_Base!S200+'Monte Carlo'!$S$34,MC_Paths_Base!T200+'Monte Carlo'!$T$34,MC_Paths_Base!U200+'Monte Carlo'!$U$34,MC_Paths_Base!V200+'Monte Carlo'!$V$34,MC_Paths_Base!W200+'Monte Carlo'!$W$34,MC_Paths_Base!X200+'Monte Carlo'!$X$34,MC_Paths_Base!Y200+'Monte Carlo'!$Y$34,MC_Paths_Base!Z200+'Monte Carlo'!$Z$34,MC_Paths_Base!AA200+'Monte Carlo'!$AA$34,MC_Paths_Base!AB200+'Monte Carlo'!$AB$34,MC_Paths_Base!AC200+'Monte Carlo'!$AC$34,MC_Paths_Base!AD200+'Monte Carlo'!$AD$34,MC_Paths_Base!AE200+'Monte Carlo'!$AE$34,MC_Paths_Base!AF200+'Monte Carlo'!$AF$34)</x:f>
        <x:v>208708.68206753023</x:v>
      </x:c>
      <x:c r="AM200" t="n">
        <x:f>MIN(MC_Paths_Base!B200+'Monte Carlo'!$B$35,MC_Paths_Base!C200+'Monte Carlo'!$C$35,MC_Paths_Base!D200+'Monte Carlo'!$D$35,MC_Paths_Base!E200+'Monte Carlo'!$E$35,MC_Paths_Base!F200+'Monte Carlo'!$F$35,MC_Paths_Base!G200+'Monte Carlo'!$G$35,MC_Paths_Base!H200+'Monte Carlo'!$H$35,MC_Paths_Base!I200+'Monte Carlo'!$I$35,MC_Paths_Base!J200+'Monte Carlo'!$J$35,MC_Paths_Base!K200+'Monte Carlo'!$K$35,MC_Paths_Base!L200+'Monte Carlo'!$L$35,MC_Paths_Base!M200+'Monte Carlo'!$M$35,MC_Paths_Base!N200+'Monte Carlo'!$N$35,MC_Paths_Base!O200+'Monte Carlo'!$O$35,MC_Paths_Base!P200+'Monte Carlo'!$P$35,MC_Paths_Base!Q200+'Monte Carlo'!$Q$35,MC_Paths_Base!R200+'Monte Carlo'!$R$35,MC_Paths_Base!S200+'Monte Carlo'!$S$35,MC_Paths_Base!T200+'Monte Carlo'!$T$35,MC_Paths_Base!U200+'Monte Carlo'!$U$35,MC_Paths_Base!V200+'Monte Carlo'!$V$35,MC_Paths_Base!W200+'Monte Carlo'!$W$35,MC_Paths_Base!X200+'Monte Carlo'!$X$35,MC_Paths_Base!Y200+'Monte Carlo'!$Y$35,MC_Paths_Base!Z200+'Monte Carlo'!$Z$35,MC_Paths_Base!AA200+'Monte Carlo'!$AA$35,MC_Paths_Base!AB200+'Monte Carlo'!$AB$35,MC_Paths_Base!AC200+'Monte Carlo'!$AC$35,MC_Paths_Base!AD200+'Monte Carlo'!$AD$35,MC_Paths_Base!AE200+'Monte Carlo'!$AE$35,MC_Paths_Base!AF200+'Monte Carlo'!$AF$35)</x:f>
        <x:v>89988.44113620196</x:v>
      </x:c>
    </x:row>
    <x:row r="201">
      <x:c r="AJ201" t="n">
        <x:f>MIN(MC_Paths_Base!B201:AF201)</x:f>
        <x:v>805971.5629854442</x:v>
      </x:c>
      <x:c r="AK201" t="n">
        <x:f>MIN(MC_Paths_Base!B201+'Monte Carlo'!$B$32,MC_Paths_Base!C201+'Monte Carlo'!$C$32,MC_Paths_Base!D201+'Monte Carlo'!$D$32,MC_Paths_Base!E201+'Monte Carlo'!$E$32,MC_Paths_Base!F201+'Monte Carlo'!$F$32,MC_Paths_Base!G201+'Monte Carlo'!$G$32,MC_Paths_Base!H201+'Monte Carlo'!$H$32,MC_Paths_Base!I201+'Monte Carlo'!$I$32,MC_Paths_Base!J201+'Monte Carlo'!$J$32,MC_Paths_Base!K201+'Monte Carlo'!$K$32,MC_Paths_Base!L201+'Monte Carlo'!$L$32,MC_Paths_Base!M201+'Monte Carlo'!$M$32,MC_Paths_Base!N201+'Monte Carlo'!$N$32,MC_Paths_Base!O201+'Monte Carlo'!$O$32,MC_Paths_Base!P201+'Monte Carlo'!$P$32,MC_Paths_Base!Q201+'Monte Carlo'!$Q$32,MC_Paths_Base!R201+'Monte Carlo'!$R$32,MC_Paths_Base!S201+'Monte Carlo'!$S$32,MC_Paths_Base!T201+'Monte Carlo'!$T$32,MC_Paths_Base!U201+'Monte Carlo'!$U$32,MC_Paths_Base!V201+'Monte Carlo'!$V$32,MC_Paths_Base!W201+'Monte Carlo'!$W$32,MC_Paths_Base!X201+'Monte Carlo'!$X$32,MC_Paths_Base!Y201+'Monte Carlo'!$Y$32,MC_Paths_Base!Z201+'Monte Carlo'!$Z$32,MC_Paths_Base!AA201+'Monte Carlo'!$AA$32,MC_Paths_Base!AB201+'Monte Carlo'!$AB$32,MC_Paths_Base!AC201+'Monte Carlo'!$AC$32,MC_Paths_Base!AD201+'Monte Carlo'!$AD$32,MC_Paths_Base!AE201+'Monte Carlo'!$AE$32,MC_Paths_Base!AF201+'Monte Carlo'!$AF$32)</x:f>
        <x:v>604082.5194006928</x:v>
      </x:c>
      <x:c r="AL201" t="n">
        <x:f>MIN(MC_Paths_Base!B201+'Monte Carlo'!$B$34,MC_Paths_Base!C201+'Monte Carlo'!$C$34,MC_Paths_Base!D201+'Monte Carlo'!$D$34,MC_Paths_Base!E201+'Monte Carlo'!$E$34,MC_Paths_Base!F201+'Monte Carlo'!$F$34,MC_Paths_Base!G201+'Monte Carlo'!$G$34,MC_Paths_Base!H201+'Monte Carlo'!$H$34,MC_Paths_Base!I201+'Monte Carlo'!$I$34,MC_Paths_Base!J201+'Monte Carlo'!$J$34,MC_Paths_Base!K201+'Monte Carlo'!$K$34,MC_Paths_Base!L201+'Monte Carlo'!$L$34,MC_Paths_Base!M201+'Monte Carlo'!$M$34,MC_Paths_Base!N201+'Monte Carlo'!$N$34,MC_Paths_Base!O201+'Monte Carlo'!$O$34,MC_Paths_Base!P201+'Monte Carlo'!$P$34,MC_Paths_Base!Q201+'Monte Carlo'!$Q$34,MC_Paths_Base!R201+'Monte Carlo'!$R$34,MC_Paths_Base!S201+'Monte Carlo'!$S$34,MC_Paths_Base!T201+'Monte Carlo'!$T$34,MC_Paths_Base!U201+'Monte Carlo'!$U$34,MC_Paths_Base!V201+'Monte Carlo'!$V$34,MC_Paths_Base!W201+'Monte Carlo'!$W$34,MC_Paths_Base!X201+'Monte Carlo'!$X$34,MC_Paths_Base!Y201+'Monte Carlo'!$Y$34,MC_Paths_Base!Z201+'Monte Carlo'!$Z$34,MC_Paths_Base!AA201+'Monte Carlo'!$AA$34,MC_Paths_Base!AB201+'Monte Carlo'!$AB$34,MC_Paths_Base!AC201+'Monte Carlo'!$AC$34,MC_Paths_Base!AD201+'Monte Carlo'!$AD$34,MC_Paths_Base!AE201+'Monte Carlo'!$AE$34,MC_Paths_Base!AF201+'Monte Carlo'!$AF$34)</x:f>
        <x:v>321203.0809830184</x:v>
      </x:c>
      <x:c r="AM201" t="n">
        <x:f>MIN(MC_Paths_Base!B201+'Monte Carlo'!$B$35,MC_Paths_Base!C201+'Monte Carlo'!$C$35,MC_Paths_Base!D201+'Monte Carlo'!$D$35,MC_Paths_Base!E201+'Monte Carlo'!$E$35,MC_Paths_Base!F201+'Monte Carlo'!$F$35,MC_Paths_Base!G201+'Monte Carlo'!$G$35,MC_Paths_Base!H201+'Monte Carlo'!$H$35,MC_Paths_Base!I201+'Monte Carlo'!$I$35,MC_Paths_Base!J201+'Monte Carlo'!$J$35,MC_Paths_Base!K201+'Monte Carlo'!$K$35,MC_Paths_Base!L201+'Monte Carlo'!$L$35,MC_Paths_Base!M201+'Monte Carlo'!$M$35,MC_Paths_Base!N201+'Monte Carlo'!$N$35,MC_Paths_Base!O201+'Monte Carlo'!$O$35,MC_Paths_Base!P201+'Monte Carlo'!$P$35,MC_Paths_Base!Q201+'Monte Carlo'!$Q$35,MC_Paths_Base!R201+'Monte Carlo'!$R$35,MC_Paths_Base!S201+'Monte Carlo'!$S$35,MC_Paths_Base!T201+'Monte Carlo'!$T$35,MC_Paths_Base!U201+'Monte Carlo'!$U$35,MC_Paths_Base!V201+'Monte Carlo'!$V$35,MC_Paths_Base!W201+'Monte Carlo'!$W$35,MC_Paths_Base!X201+'Monte Carlo'!$X$35,MC_Paths_Base!Y201+'Monte Carlo'!$Y$35,MC_Paths_Base!Z201+'Monte Carlo'!$Z$35,MC_Paths_Base!AA201+'Monte Carlo'!$AA$35,MC_Paths_Base!AB201+'Monte Carlo'!$AB$35,MC_Paths_Base!AC201+'Monte Carlo'!$AC$35,MC_Paths_Base!AD201+'Monte Carlo'!$AD$35,MC_Paths_Base!AE201+'Monte Carlo'!$AE$35,MC_Paths_Base!AF201+'Monte Carlo'!$AF$35)</x:f>
        <x:v>228918.55179367994</x:v>
      </x:c>
    </x:row>
    <x:row r="202">
      <x:c r="AJ202" t="n">
        <x:f>MIN(MC_Paths_Base!B202:AF202)</x:f>
        <x:v>1002804.2007429278</x:v>
      </x:c>
      <x:c r="AK202" t="n">
        <x:f>MIN(MC_Paths_Base!B202+'Monte Carlo'!$B$32,MC_Paths_Base!C202+'Monte Carlo'!$C$32,MC_Paths_Base!D202+'Monte Carlo'!$D$32,MC_Paths_Base!E202+'Monte Carlo'!$E$32,MC_Paths_Base!F202+'Monte Carlo'!$F$32,MC_Paths_Base!G202+'Monte Carlo'!$G$32,MC_Paths_Base!H202+'Monte Carlo'!$H$32,MC_Paths_Base!I202+'Monte Carlo'!$I$32,MC_Paths_Base!J202+'Monte Carlo'!$J$32,MC_Paths_Base!K202+'Monte Carlo'!$K$32,MC_Paths_Base!L202+'Monte Carlo'!$L$32,MC_Paths_Base!M202+'Monte Carlo'!$M$32,MC_Paths_Base!N202+'Monte Carlo'!$N$32,MC_Paths_Base!O202+'Monte Carlo'!$O$32,MC_Paths_Base!P202+'Monte Carlo'!$P$32,MC_Paths_Base!Q202+'Monte Carlo'!$Q$32,MC_Paths_Base!R202+'Monte Carlo'!$R$32,MC_Paths_Base!S202+'Monte Carlo'!$S$32,MC_Paths_Base!T202+'Monte Carlo'!$T$32,MC_Paths_Base!U202+'Monte Carlo'!$U$32,MC_Paths_Base!V202+'Monte Carlo'!$V$32,MC_Paths_Base!W202+'Monte Carlo'!$W$32,MC_Paths_Base!X202+'Monte Carlo'!$X$32,MC_Paths_Base!Y202+'Monte Carlo'!$Y$32,MC_Paths_Base!Z202+'Monte Carlo'!$Z$32,MC_Paths_Base!AA202+'Monte Carlo'!$AA$32,MC_Paths_Base!AB202+'Monte Carlo'!$AB$32,MC_Paths_Base!AC202+'Monte Carlo'!$AC$32,MC_Paths_Base!AD202+'Monte Carlo'!$AD$32,MC_Paths_Base!AE202+'Monte Carlo'!$AE$32,MC_Paths_Base!AF202+'Monte Carlo'!$AF$32)</x:f>
        <x:v>800915.1571581764</x:v>
      </x:c>
      <x:c r="AL202" t="n">
        <x:f>MIN(MC_Paths_Base!B202+'Monte Carlo'!$B$34,MC_Paths_Base!C202+'Monte Carlo'!$C$34,MC_Paths_Base!D202+'Monte Carlo'!$D$34,MC_Paths_Base!E202+'Monte Carlo'!$E$34,MC_Paths_Base!F202+'Monte Carlo'!$F$34,MC_Paths_Base!G202+'Monte Carlo'!$G$34,MC_Paths_Base!H202+'Monte Carlo'!$H$34,MC_Paths_Base!I202+'Monte Carlo'!$I$34,MC_Paths_Base!J202+'Monte Carlo'!$J$34,MC_Paths_Base!K202+'Monte Carlo'!$K$34,MC_Paths_Base!L202+'Monte Carlo'!$L$34,MC_Paths_Base!M202+'Monte Carlo'!$M$34,MC_Paths_Base!N202+'Monte Carlo'!$N$34,MC_Paths_Base!O202+'Monte Carlo'!$O$34,MC_Paths_Base!P202+'Monte Carlo'!$P$34,MC_Paths_Base!Q202+'Monte Carlo'!$Q$34,MC_Paths_Base!R202+'Monte Carlo'!$R$34,MC_Paths_Base!S202+'Monte Carlo'!$S$34,MC_Paths_Base!T202+'Monte Carlo'!$T$34,MC_Paths_Base!U202+'Monte Carlo'!$U$34,MC_Paths_Base!V202+'Monte Carlo'!$V$34,MC_Paths_Base!W202+'Monte Carlo'!$W$34,MC_Paths_Base!X202+'Monte Carlo'!$X$34,MC_Paths_Base!Y202+'Monte Carlo'!$Y$34,MC_Paths_Base!Z202+'Monte Carlo'!$Z$34,MC_Paths_Base!AA202+'Monte Carlo'!$AA$34,MC_Paths_Base!AB202+'Monte Carlo'!$AB$34,MC_Paths_Base!AC202+'Monte Carlo'!$AC$34,MC_Paths_Base!AD202+'Monte Carlo'!$AD$34,MC_Paths_Base!AE202+'Monte Carlo'!$AE$34,MC_Paths_Base!AF202+'Monte Carlo'!$AF$34)</x:f>
        <x:v>657589.9421491779</x:v>
      </x:c>
      <x:c r="AM202" t="n">
        <x:f>MIN(MC_Paths_Base!B202+'Monte Carlo'!$B$35,MC_Paths_Base!C202+'Monte Carlo'!$C$35,MC_Paths_Base!D202+'Monte Carlo'!$D$35,MC_Paths_Base!E202+'Monte Carlo'!$E$35,MC_Paths_Base!F202+'Monte Carlo'!$F$35,MC_Paths_Base!G202+'Monte Carlo'!$G$35,MC_Paths_Base!H202+'Monte Carlo'!$H$35,MC_Paths_Base!I202+'Monte Carlo'!$I$35,MC_Paths_Base!J202+'Monte Carlo'!$J$35,MC_Paths_Base!K202+'Monte Carlo'!$K$35,MC_Paths_Base!L202+'Monte Carlo'!$L$35,MC_Paths_Base!M202+'Monte Carlo'!$M$35,MC_Paths_Base!N202+'Monte Carlo'!$N$35,MC_Paths_Base!O202+'Monte Carlo'!$O$35,MC_Paths_Base!P202+'Monte Carlo'!$P$35,MC_Paths_Base!Q202+'Monte Carlo'!$Q$35,MC_Paths_Base!R202+'Monte Carlo'!$R$35,MC_Paths_Base!S202+'Monte Carlo'!$S$35,MC_Paths_Base!T202+'Monte Carlo'!$T$35,MC_Paths_Base!U202+'Monte Carlo'!$U$35,MC_Paths_Base!V202+'Monte Carlo'!$V$35,MC_Paths_Base!W202+'Monte Carlo'!$W$35,MC_Paths_Base!X202+'Monte Carlo'!$X$35,MC_Paths_Base!Y202+'Monte Carlo'!$Y$35,MC_Paths_Base!Z202+'Monte Carlo'!$Z$35,MC_Paths_Base!AA202+'Monte Carlo'!$AA$35,MC_Paths_Base!AB202+'Monte Carlo'!$AB$35,MC_Paths_Base!AC202+'Monte Carlo'!$AC$35,MC_Paths_Base!AD202+'Monte Carlo'!$AD$35,MC_Paths_Base!AE202+'Monte Carlo'!$AE$35,MC_Paths_Base!AF202+'Monte Carlo'!$AF$35)</x:f>
        <x:v>522963.6360644265</x:v>
      </x:c>
    </x:row>
    <x:row r="203">
      <x:c r="AJ203" t="n">
        <x:f>MIN(MC_Paths_Base!B203:AF203)</x:f>
        <x:v>681999.6177444634</x:v>
      </x:c>
      <x:c r="AK203" t="n">
        <x:f>MIN(MC_Paths_Base!B203+'Monte Carlo'!$B$32,MC_Paths_Base!C203+'Monte Carlo'!$C$32,MC_Paths_Base!D203+'Monte Carlo'!$D$32,MC_Paths_Base!E203+'Monte Carlo'!$E$32,MC_Paths_Base!F203+'Monte Carlo'!$F$32,MC_Paths_Base!G203+'Monte Carlo'!$G$32,MC_Paths_Base!H203+'Monte Carlo'!$H$32,MC_Paths_Base!I203+'Monte Carlo'!$I$32,MC_Paths_Base!J203+'Monte Carlo'!$J$32,MC_Paths_Base!K203+'Monte Carlo'!$K$32,MC_Paths_Base!L203+'Monte Carlo'!$L$32,MC_Paths_Base!M203+'Monte Carlo'!$M$32,MC_Paths_Base!N203+'Monte Carlo'!$N$32,MC_Paths_Base!O203+'Monte Carlo'!$O$32,MC_Paths_Base!P203+'Monte Carlo'!$P$32,MC_Paths_Base!Q203+'Monte Carlo'!$Q$32,MC_Paths_Base!R203+'Monte Carlo'!$R$32,MC_Paths_Base!S203+'Monte Carlo'!$S$32,MC_Paths_Base!T203+'Monte Carlo'!$T$32,MC_Paths_Base!U203+'Monte Carlo'!$U$32,MC_Paths_Base!V203+'Monte Carlo'!$V$32,MC_Paths_Base!W203+'Monte Carlo'!$W$32,MC_Paths_Base!X203+'Monte Carlo'!$X$32,MC_Paths_Base!Y203+'Monte Carlo'!$Y$32,MC_Paths_Base!Z203+'Monte Carlo'!$Z$32,MC_Paths_Base!AA203+'Monte Carlo'!$AA$32,MC_Paths_Base!AB203+'Monte Carlo'!$AB$32,MC_Paths_Base!AC203+'Monte Carlo'!$AC$32,MC_Paths_Base!AD203+'Monte Carlo'!$AD$32,MC_Paths_Base!AE203+'Monte Carlo'!$AE$32,MC_Paths_Base!AF203+'Monte Carlo'!$AF$32)</x:f>
        <x:v>477669.73131779477</x:v>
      </x:c>
      <x:c r="AL203" t="n">
        <x:f>MIN(MC_Paths_Base!B203+'Monte Carlo'!$B$34,MC_Paths_Base!C203+'Monte Carlo'!$C$34,MC_Paths_Base!D203+'Monte Carlo'!$D$34,MC_Paths_Base!E203+'Monte Carlo'!$E$34,MC_Paths_Base!F203+'Monte Carlo'!$F$34,MC_Paths_Base!G203+'Monte Carlo'!$G$34,MC_Paths_Base!H203+'Monte Carlo'!$H$34,MC_Paths_Base!I203+'Monte Carlo'!$I$34,MC_Paths_Base!J203+'Monte Carlo'!$J$34,MC_Paths_Base!K203+'Monte Carlo'!$K$34,MC_Paths_Base!L203+'Monte Carlo'!$L$34,MC_Paths_Base!M203+'Monte Carlo'!$M$34,MC_Paths_Base!N203+'Monte Carlo'!$N$34,MC_Paths_Base!O203+'Monte Carlo'!$O$34,MC_Paths_Base!P203+'Monte Carlo'!$P$34,MC_Paths_Base!Q203+'Monte Carlo'!$Q$34,MC_Paths_Base!R203+'Monte Carlo'!$R$34,MC_Paths_Base!S203+'Monte Carlo'!$S$34,MC_Paths_Base!T203+'Monte Carlo'!$T$34,MC_Paths_Base!U203+'Monte Carlo'!$U$34,MC_Paths_Base!V203+'Monte Carlo'!$V$34,MC_Paths_Base!W203+'Monte Carlo'!$W$34,MC_Paths_Base!X203+'Monte Carlo'!$X$34,MC_Paths_Base!Y203+'Monte Carlo'!$Y$34,MC_Paths_Base!Z203+'Monte Carlo'!$Z$34,MC_Paths_Base!AA203+'Monte Carlo'!$AA$34,MC_Paths_Base!AB203+'Monte Carlo'!$AB$34,MC_Paths_Base!AC203+'Monte Carlo'!$AC$34,MC_Paths_Base!AD203+'Monte Carlo'!$AD$34,MC_Paths_Base!AE203+'Monte Carlo'!$AE$34,MC_Paths_Base!AF203+'Monte Carlo'!$AF$34)</x:f>
        <x:v>-480879.3605537687</x:v>
      </x:c>
      <x:c r="AM203" t="n">
        <x:f>MIN(MC_Paths_Base!B203+'Monte Carlo'!$B$35,MC_Paths_Base!C203+'Monte Carlo'!$C$35,MC_Paths_Base!D203+'Monte Carlo'!$D$35,MC_Paths_Base!E203+'Monte Carlo'!$E$35,MC_Paths_Base!F203+'Monte Carlo'!$F$35,MC_Paths_Base!G203+'Monte Carlo'!$G$35,MC_Paths_Base!H203+'Monte Carlo'!$H$35,MC_Paths_Base!I203+'Monte Carlo'!$I$35,MC_Paths_Base!J203+'Monte Carlo'!$J$35,MC_Paths_Base!K203+'Monte Carlo'!$K$35,MC_Paths_Base!L203+'Monte Carlo'!$L$35,MC_Paths_Base!M203+'Monte Carlo'!$M$35,MC_Paths_Base!N203+'Monte Carlo'!$N$35,MC_Paths_Base!O203+'Monte Carlo'!$O$35,MC_Paths_Base!P203+'Monte Carlo'!$P$35,MC_Paths_Base!Q203+'Monte Carlo'!$Q$35,MC_Paths_Base!R203+'Monte Carlo'!$R$35,MC_Paths_Base!S203+'Monte Carlo'!$S$35,MC_Paths_Base!T203+'Monte Carlo'!$T$35,MC_Paths_Base!U203+'Monte Carlo'!$U$35,MC_Paths_Base!V203+'Monte Carlo'!$V$35,MC_Paths_Base!W203+'Monte Carlo'!$W$35,MC_Paths_Base!X203+'Monte Carlo'!$X$35,MC_Paths_Base!Y203+'Monte Carlo'!$Y$35,MC_Paths_Base!Z203+'Monte Carlo'!$Z$35,MC_Paths_Base!AA203+'Monte Carlo'!$AA$35,MC_Paths_Base!AB203+'Monte Carlo'!$AB$35,MC_Paths_Base!AC203+'Monte Carlo'!$AC$35,MC_Paths_Base!AD203+'Monte Carlo'!$AD$35,MC_Paths_Base!AE203+'Monte Carlo'!$AE$35,MC_Paths_Base!AF203+'Monte Carlo'!$AF$35)</x:f>
        <x:v>-366992.26090515987</x:v>
      </x:c>
    </x:row>
    <x:row r="204">
      <x:c r="AJ204" t="n">
        <x:f>MIN(MC_Paths_Base!B204:AF204)</x:f>
        <x:v>929581.8361097844</x:v>
      </x:c>
      <x:c r="AK204" t="n">
        <x:f>MIN(MC_Paths_Base!B204+'Monte Carlo'!$B$32,MC_Paths_Base!C204+'Monte Carlo'!$C$32,MC_Paths_Base!D204+'Monte Carlo'!$D$32,MC_Paths_Base!E204+'Monte Carlo'!$E$32,MC_Paths_Base!F204+'Monte Carlo'!$F$32,MC_Paths_Base!G204+'Monte Carlo'!$G$32,MC_Paths_Base!H204+'Monte Carlo'!$H$32,MC_Paths_Base!I204+'Monte Carlo'!$I$32,MC_Paths_Base!J204+'Monte Carlo'!$J$32,MC_Paths_Base!K204+'Monte Carlo'!$K$32,MC_Paths_Base!L204+'Monte Carlo'!$L$32,MC_Paths_Base!M204+'Monte Carlo'!$M$32,MC_Paths_Base!N204+'Monte Carlo'!$N$32,MC_Paths_Base!O204+'Monte Carlo'!$O$32,MC_Paths_Base!P204+'Monte Carlo'!$P$32,MC_Paths_Base!Q204+'Monte Carlo'!$Q$32,MC_Paths_Base!R204+'Monte Carlo'!$R$32,MC_Paths_Base!S204+'Monte Carlo'!$S$32,MC_Paths_Base!T204+'Monte Carlo'!$T$32,MC_Paths_Base!U204+'Monte Carlo'!$U$32,MC_Paths_Base!V204+'Monte Carlo'!$V$32,MC_Paths_Base!W204+'Monte Carlo'!$W$32,MC_Paths_Base!X204+'Monte Carlo'!$X$32,MC_Paths_Base!Y204+'Monte Carlo'!$Y$32,MC_Paths_Base!Z204+'Monte Carlo'!$Z$32,MC_Paths_Base!AA204+'Monte Carlo'!$AA$32,MC_Paths_Base!AB204+'Monte Carlo'!$AB$32,MC_Paths_Base!AC204+'Monte Carlo'!$AC$32,MC_Paths_Base!AD204+'Monte Carlo'!$AD$32,MC_Paths_Base!AE204+'Monte Carlo'!$AE$32,MC_Paths_Base!AF204+'Monte Carlo'!$AF$32)</x:f>
        <x:v>728409.1757781857</x:v>
      </x:c>
      <x:c r="AL204" t="n">
        <x:f>MIN(MC_Paths_Base!B204+'Monte Carlo'!$B$34,MC_Paths_Base!C204+'Monte Carlo'!$C$34,MC_Paths_Base!D204+'Monte Carlo'!$D$34,MC_Paths_Base!E204+'Monte Carlo'!$E$34,MC_Paths_Base!F204+'Monte Carlo'!$F$34,MC_Paths_Base!G204+'Monte Carlo'!$G$34,MC_Paths_Base!H204+'Monte Carlo'!$H$34,MC_Paths_Base!I204+'Monte Carlo'!$I$34,MC_Paths_Base!J204+'Monte Carlo'!$J$34,MC_Paths_Base!K204+'Monte Carlo'!$K$34,MC_Paths_Base!L204+'Monte Carlo'!$L$34,MC_Paths_Base!M204+'Monte Carlo'!$M$34,MC_Paths_Base!N204+'Monte Carlo'!$N$34,MC_Paths_Base!O204+'Monte Carlo'!$O$34,MC_Paths_Base!P204+'Monte Carlo'!$P$34,MC_Paths_Base!Q204+'Monte Carlo'!$Q$34,MC_Paths_Base!R204+'Monte Carlo'!$R$34,MC_Paths_Base!S204+'Monte Carlo'!$S$34,MC_Paths_Base!T204+'Monte Carlo'!$T$34,MC_Paths_Base!U204+'Monte Carlo'!$U$34,MC_Paths_Base!V204+'Monte Carlo'!$V$34,MC_Paths_Base!W204+'Monte Carlo'!$W$34,MC_Paths_Base!X204+'Monte Carlo'!$X$34,MC_Paths_Base!Y204+'Monte Carlo'!$Y$34,MC_Paths_Base!Z204+'Monte Carlo'!$Z$34,MC_Paths_Base!AA204+'Monte Carlo'!$AA$34,MC_Paths_Base!AB204+'Monte Carlo'!$AB$34,MC_Paths_Base!AC204+'Monte Carlo'!$AC$34,MC_Paths_Base!AD204+'Monte Carlo'!$AD$34,MC_Paths_Base!AE204+'Monte Carlo'!$AE$34,MC_Paths_Base!AF204+'Monte Carlo'!$AF$34)</x:f>
        <x:v>605436.9923597845</x:v>
      </x:c>
      <x:c r="AM204" t="n">
        <x:f>MIN(MC_Paths_Base!B204+'Monte Carlo'!$B$35,MC_Paths_Base!C204+'Monte Carlo'!$C$35,MC_Paths_Base!D204+'Monte Carlo'!$D$35,MC_Paths_Base!E204+'Monte Carlo'!$E$35,MC_Paths_Base!F204+'Monte Carlo'!$F$35,MC_Paths_Base!G204+'Monte Carlo'!$G$35,MC_Paths_Base!H204+'Monte Carlo'!$H$35,MC_Paths_Base!I204+'Monte Carlo'!$I$35,MC_Paths_Base!J204+'Monte Carlo'!$J$35,MC_Paths_Base!K204+'Monte Carlo'!$K$35,MC_Paths_Base!L204+'Monte Carlo'!$L$35,MC_Paths_Base!M204+'Monte Carlo'!$M$35,MC_Paths_Base!N204+'Monte Carlo'!$N$35,MC_Paths_Base!O204+'Monte Carlo'!$O$35,MC_Paths_Base!P204+'Monte Carlo'!$P$35,MC_Paths_Base!Q204+'Monte Carlo'!$Q$35,MC_Paths_Base!R204+'Monte Carlo'!$R$35,MC_Paths_Base!S204+'Monte Carlo'!$S$35,MC_Paths_Base!T204+'Monte Carlo'!$T$35,MC_Paths_Base!U204+'Monte Carlo'!$U$35,MC_Paths_Base!V204+'Monte Carlo'!$V$35,MC_Paths_Base!W204+'Monte Carlo'!$W$35,MC_Paths_Base!X204+'Monte Carlo'!$X$35,MC_Paths_Base!Y204+'Monte Carlo'!$Y$35,MC_Paths_Base!Z204+'Monte Carlo'!$Z$35,MC_Paths_Base!AA204+'Monte Carlo'!$AA$35,MC_Paths_Base!AB204+'Monte Carlo'!$AB$35,MC_Paths_Base!AC204+'Monte Carlo'!$AC$35,MC_Paths_Base!AD204+'Monte Carlo'!$AD$35,MC_Paths_Base!AE204+'Monte Carlo'!$AE$35,MC_Paths_Base!AF204+'Monte Carlo'!$AF$35)</x:f>
        <x:v>467421.8320281857</x:v>
      </x:c>
    </x:row>
    <x:row r="205">
      <x:c r="AJ205" t="n">
        <x:f>MIN(MC_Paths_Base!B205:AF205)</x:f>
        <x:v>669342.1765930499</x:v>
      </x:c>
      <x:c r="AK205" t="n">
        <x:f>MIN(MC_Paths_Base!B205+'Monte Carlo'!$B$32,MC_Paths_Base!C205+'Monte Carlo'!$C$32,MC_Paths_Base!D205+'Monte Carlo'!$D$32,MC_Paths_Base!E205+'Monte Carlo'!$E$32,MC_Paths_Base!F205+'Monte Carlo'!$F$32,MC_Paths_Base!G205+'Monte Carlo'!$G$32,MC_Paths_Base!H205+'Monte Carlo'!$H$32,MC_Paths_Base!I205+'Monte Carlo'!$I$32,MC_Paths_Base!J205+'Monte Carlo'!$J$32,MC_Paths_Base!K205+'Monte Carlo'!$K$32,MC_Paths_Base!L205+'Monte Carlo'!$L$32,MC_Paths_Base!M205+'Monte Carlo'!$M$32,MC_Paths_Base!N205+'Monte Carlo'!$N$32,MC_Paths_Base!O205+'Monte Carlo'!$O$32,MC_Paths_Base!P205+'Monte Carlo'!$P$32,MC_Paths_Base!Q205+'Monte Carlo'!$Q$32,MC_Paths_Base!R205+'Monte Carlo'!$R$32,MC_Paths_Base!S205+'Monte Carlo'!$S$32,MC_Paths_Base!T205+'Monte Carlo'!$T$32,MC_Paths_Base!U205+'Monte Carlo'!$U$32,MC_Paths_Base!V205+'Monte Carlo'!$V$32,MC_Paths_Base!W205+'Monte Carlo'!$W$32,MC_Paths_Base!X205+'Monte Carlo'!$X$32,MC_Paths_Base!Y205+'Monte Carlo'!$Y$32,MC_Paths_Base!Z205+'Monte Carlo'!$Z$32,MC_Paths_Base!AA205+'Monte Carlo'!$AA$32,MC_Paths_Base!AB205+'Monte Carlo'!$AB$32,MC_Paths_Base!AC205+'Monte Carlo'!$AC$32,MC_Paths_Base!AD205+'Monte Carlo'!$AD$32,MC_Paths_Base!AE205+'Monte Carlo'!$AE$32,MC_Paths_Base!AF205+'Monte Carlo'!$AF$32)</x:f>
        <x:v>465877.6450483834</x:v>
      </x:c>
      <x:c r="AL205" t="n">
        <x:f>MIN(MC_Paths_Base!B205+'Monte Carlo'!$B$34,MC_Paths_Base!C205+'Monte Carlo'!$C$34,MC_Paths_Base!D205+'Monte Carlo'!$D$34,MC_Paths_Base!E205+'Monte Carlo'!$E$34,MC_Paths_Base!F205+'Monte Carlo'!$F$34,MC_Paths_Base!G205+'Monte Carlo'!$G$34,MC_Paths_Base!H205+'Monte Carlo'!$H$34,MC_Paths_Base!I205+'Monte Carlo'!$I$34,MC_Paths_Base!J205+'Monte Carlo'!$J$34,MC_Paths_Base!K205+'Monte Carlo'!$K$34,MC_Paths_Base!L205+'Monte Carlo'!$L$34,MC_Paths_Base!M205+'Monte Carlo'!$M$34,MC_Paths_Base!N205+'Monte Carlo'!$N$34,MC_Paths_Base!O205+'Monte Carlo'!$O$34,MC_Paths_Base!P205+'Monte Carlo'!$P$34,MC_Paths_Base!Q205+'Monte Carlo'!$Q$34,MC_Paths_Base!R205+'Monte Carlo'!$R$34,MC_Paths_Base!S205+'Monte Carlo'!$S$34,MC_Paths_Base!T205+'Monte Carlo'!$T$34,MC_Paths_Base!U205+'Monte Carlo'!$U$34,MC_Paths_Base!V205+'Monte Carlo'!$V$34,MC_Paths_Base!W205+'Monte Carlo'!$W$34,MC_Paths_Base!X205+'Monte Carlo'!$X$34,MC_Paths_Base!Y205+'Monte Carlo'!$Y$34,MC_Paths_Base!Z205+'Monte Carlo'!$Z$34,MC_Paths_Base!AA205+'Monte Carlo'!$AA$34,MC_Paths_Base!AB205+'Monte Carlo'!$AB$34,MC_Paths_Base!AC205+'Monte Carlo'!$AC$34,MC_Paths_Base!AD205+'Monte Carlo'!$AD$34,MC_Paths_Base!AE205+'Monte Carlo'!$AE$34,MC_Paths_Base!AF205+'Monte Carlo'!$AF$34)</x:f>
        <x:v>-364724.70703495806</x:v>
      </x:c>
      <x:c r="AM205" t="n">
        <x:f>MIN(MC_Paths_Base!B205+'Monte Carlo'!$B$35,MC_Paths_Base!C205+'Monte Carlo'!$C$35,MC_Paths_Base!D205+'Monte Carlo'!$D$35,MC_Paths_Base!E205+'Monte Carlo'!$E$35,MC_Paths_Base!F205+'Monte Carlo'!$F$35,MC_Paths_Base!G205+'Monte Carlo'!$G$35,MC_Paths_Base!H205+'Monte Carlo'!$H$35,MC_Paths_Base!I205+'Monte Carlo'!$I$35,MC_Paths_Base!J205+'Monte Carlo'!$J$35,MC_Paths_Base!K205+'Monte Carlo'!$K$35,MC_Paths_Base!L205+'Monte Carlo'!$L$35,MC_Paths_Base!M205+'Monte Carlo'!$M$35,MC_Paths_Base!N205+'Monte Carlo'!$N$35,MC_Paths_Base!O205+'Monte Carlo'!$O$35,MC_Paths_Base!P205+'Monte Carlo'!$P$35,MC_Paths_Base!Q205+'Monte Carlo'!$Q$35,MC_Paths_Base!R205+'Monte Carlo'!$R$35,MC_Paths_Base!S205+'Monte Carlo'!$S$35,MC_Paths_Base!T205+'Monte Carlo'!$T$35,MC_Paths_Base!U205+'Monte Carlo'!$U$35,MC_Paths_Base!V205+'Monte Carlo'!$V$35,MC_Paths_Base!W205+'Monte Carlo'!$W$35,MC_Paths_Base!X205+'Monte Carlo'!$X$35,MC_Paths_Base!Y205+'Monte Carlo'!$Y$35,MC_Paths_Base!Z205+'Monte Carlo'!$Z$35,MC_Paths_Base!AA205+'Monte Carlo'!$AA$35,MC_Paths_Base!AB205+'Monte Carlo'!$AB$35,MC_Paths_Base!AC205+'Monte Carlo'!$AC$35,MC_Paths_Base!AD205+'Monte Carlo'!$AD$35,MC_Paths_Base!AE205+'Monte Carlo'!$AE$35,MC_Paths_Base!AF205+'Monte Carlo'!$AF$35)</x:f>
        <x:v>-231075.10624078894</x:v>
      </x:c>
    </x:row>
    <x:row r="206">
      <x:c r="AJ206" t="n">
        <x:f>MIN(MC_Paths_Base!B206:AF206)</x:f>
        <x:v>844643.8054352503</x:v>
      </x:c>
      <x:c r="AK206" t="n">
        <x:f>MIN(MC_Paths_Base!B206+'Monte Carlo'!$B$32,MC_Paths_Base!C206+'Monte Carlo'!$C$32,MC_Paths_Base!D206+'Monte Carlo'!$D$32,MC_Paths_Base!E206+'Monte Carlo'!$E$32,MC_Paths_Base!F206+'Monte Carlo'!$F$32,MC_Paths_Base!G206+'Monte Carlo'!$G$32,MC_Paths_Base!H206+'Monte Carlo'!$H$32,MC_Paths_Base!I206+'Monte Carlo'!$I$32,MC_Paths_Base!J206+'Monte Carlo'!$J$32,MC_Paths_Base!K206+'Monte Carlo'!$K$32,MC_Paths_Base!L206+'Monte Carlo'!$L$32,MC_Paths_Base!M206+'Monte Carlo'!$M$32,MC_Paths_Base!N206+'Monte Carlo'!$N$32,MC_Paths_Base!O206+'Monte Carlo'!$O$32,MC_Paths_Base!P206+'Monte Carlo'!$P$32,MC_Paths_Base!Q206+'Monte Carlo'!$Q$32,MC_Paths_Base!R206+'Monte Carlo'!$R$32,MC_Paths_Base!S206+'Monte Carlo'!$S$32,MC_Paths_Base!T206+'Monte Carlo'!$T$32,MC_Paths_Base!U206+'Monte Carlo'!$U$32,MC_Paths_Base!V206+'Monte Carlo'!$V$32,MC_Paths_Base!W206+'Monte Carlo'!$W$32,MC_Paths_Base!X206+'Monte Carlo'!$X$32,MC_Paths_Base!Y206+'Monte Carlo'!$Y$32,MC_Paths_Base!Z206+'Monte Carlo'!$Z$32,MC_Paths_Base!AA206+'Monte Carlo'!$AA$32,MC_Paths_Base!AB206+'Monte Carlo'!$AB$32,MC_Paths_Base!AC206+'Monte Carlo'!$AC$32,MC_Paths_Base!AD206+'Monte Carlo'!$AD$32,MC_Paths_Base!AE206+'Monte Carlo'!$AE$32,MC_Paths_Base!AF206+'Monte Carlo'!$AF$32)</x:f>
        <x:v>638410.8089182104</x:v>
      </x:c>
      <x:c r="AL206" t="n">
        <x:f>MIN(MC_Paths_Base!B206+'Monte Carlo'!$B$34,MC_Paths_Base!C206+'Monte Carlo'!$C$34,MC_Paths_Base!D206+'Monte Carlo'!$D$34,MC_Paths_Base!E206+'Monte Carlo'!$E$34,MC_Paths_Base!F206+'Monte Carlo'!$F$34,MC_Paths_Base!G206+'Monte Carlo'!$G$34,MC_Paths_Base!H206+'Monte Carlo'!$H$34,MC_Paths_Base!I206+'Monte Carlo'!$I$34,MC_Paths_Base!J206+'Monte Carlo'!$J$34,MC_Paths_Base!K206+'Monte Carlo'!$K$34,MC_Paths_Base!L206+'Monte Carlo'!$L$34,MC_Paths_Base!M206+'Monte Carlo'!$M$34,MC_Paths_Base!N206+'Monte Carlo'!$N$34,MC_Paths_Base!O206+'Monte Carlo'!$O$34,MC_Paths_Base!P206+'Monte Carlo'!$P$34,MC_Paths_Base!Q206+'Monte Carlo'!$Q$34,MC_Paths_Base!R206+'Monte Carlo'!$R$34,MC_Paths_Base!S206+'Monte Carlo'!$S$34,MC_Paths_Base!T206+'Monte Carlo'!$T$34,MC_Paths_Base!U206+'Monte Carlo'!$U$34,MC_Paths_Base!V206+'Monte Carlo'!$V$34,MC_Paths_Base!W206+'Monte Carlo'!$W$34,MC_Paths_Base!X206+'Monte Carlo'!$X$34,MC_Paths_Base!Y206+'Monte Carlo'!$Y$34,MC_Paths_Base!Z206+'Monte Carlo'!$Z$34,MC_Paths_Base!AA206+'Monte Carlo'!$AA$34,MC_Paths_Base!AB206+'Monte Carlo'!$AB$34,MC_Paths_Base!AC206+'Monte Carlo'!$AC$34,MC_Paths_Base!AD206+'Monte Carlo'!$AD$34,MC_Paths_Base!AE206+'Monte Carlo'!$AE$34,MC_Paths_Base!AF206+'Monte Carlo'!$AF$34)</x:f>
        <x:v>371670.3537150405</x:v>
      </x:c>
      <x:c r="AM206" t="n">
        <x:f>MIN(MC_Paths_Base!B206+'Monte Carlo'!$B$35,MC_Paths_Base!C206+'Monte Carlo'!$C$35,MC_Paths_Base!D206+'Monte Carlo'!$D$35,MC_Paths_Base!E206+'Monte Carlo'!$E$35,MC_Paths_Base!F206+'Monte Carlo'!$F$35,MC_Paths_Base!G206+'Monte Carlo'!$G$35,MC_Paths_Base!H206+'Monte Carlo'!$H$35,MC_Paths_Base!I206+'Monte Carlo'!$I$35,MC_Paths_Base!J206+'Monte Carlo'!$J$35,MC_Paths_Base!K206+'Monte Carlo'!$K$35,MC_Paths_Base!L206+'Monte Carlo'!$L$35,MC_Paths_Base!M206+'Monte Carlo'!$M$35,MC_Paths_Base!N206+'Monte Carlo'!$N$35,MC_Paths_Base!O206+'Monte Carlo'!$O$35,MC_Paths_Base!P206+'Monte Carlo'!$P$35,MC_Paths_Base!Q206+'Monte Carlo'!$Q$35,MC_Paths_Base!R206+'Monte Carlo'!$R$35,MC_Paths_Base!S206+'Monte Carlo'!$S$35,MC_Paths_Base!T206+'Monte Carlo'!$T$35,MC_Paths_Base!U206+'Monte Carlo'!$U$35,MC_Paths_Base!V206+'Monte Carlo'!$V$35,MC_Paths_Base!W206+'Monte Carlo'!$W$35,MC_Paths_Base!X206+'Monte Carlo'!$X$35,MC_Paths_Base!Y206+'Monte Carlo'!$Y$35,MC_Paths_Base!Z206+'Monte Carlo'!$Z$35,MC_Paths_Base!AA206+'Monte Carlo'!$AA$35,MC_Paths_Base!AB206+'Monte Carlo'!$AB$35,MC_Paths_Base!AC206+'Monte Carlo'!$AC$35,MC_Paths_Base!AD206+'Monte Carlo'!$AD$35,MC_Paths_Base!AE206+'Monte Carlo'!$AE$35,MC_Paths_Base!AF206+'Monte Carlo'!$AF$35)</x:f>
        <x:v>257593.13679157698</x:v>
      </x:c>
    </x:row>
    <x:row r="207">
      <x:c r="AJ207" t="n">
        <x:f>MIN(MC_Paths_Base!B207:AF207)</x:f>
        <x:v>848152.4465836028</x:v>
      </x:c>
      <x:c r="AK207" t="n">
        <x:f>MIN(MC_Paths_Base!B207+'Monte Carlo'!$B$32,MC_Paths_Base!C207+'Monte Carlo'!$C$32,MC_Paths_Base!D207+'Monte Carlo'!$D$32,MC_Paths_Base!E207+'Monte Carlo'!$E$32,MC_Paths_Base!F207+'Monte Carlo'!$F$32,MC_Paths_Base!G207+'Monte Carlo'!$G$32,MC_Paths_Base!H207+'Monte Carlo'!$H$32,MC_Paths_Base!I207+'Monte Carlo'!$I$32,MC_Paths_Base!J207+'Monte Carlo'!$J$32,MC_Paths_Base!K207+'Monte Carlo'!$K$32,MC_Paths_Base!L207+'Monte Carlo'!$L$32,MC_Paths_Base!M207+'Monte Carlo'!$M$32,MC_Paths_Base!N207+'Monte Carlo'!$N$32,MC_Paths_Base!O207+'Monte Carlo'!$O$32,MC_Paths_Base!P207+'Monte Carlo'!$P$32,MC_Paths_Base!Q207+'Monte Carlo'!$Q$32,MC_Paths_Base!R207+'Monte Carlo'!$R$32,MC_Paths_Base!S207+'Monte Carlo'!$S$32,MC_Paths_Base!T207+'Monte Carlo'!$T$32,MC_Paths_Base!U207+'Monte Carlo'!$U$32,MC_Paths_Base!V207+'Monte Carlo'!$V$32,MC_Paths_Base!W207+'Monte Carlo'!$W$32,MC_Paths_Base!X207+'Monte Carlo'!$X$32,MC_Paths_Base!Y207+'Monte Carlo'!$Y$32,MC_Paths_Base!Z207+'Monte Carlo'!$Z$32,MC_Paths_Base!AA207+'Monte Carlo'!$AA$32,MC_Paths_Base!AB207+'Monte Carlo'!$AB$32,MC_Paths_Base!AC207+'Monte Carlo'!$AC$32,MC_Paths_Base!AD207+'Monte Carlo'!$AD$32,MC_Paths_Base!AE207+'Monte Carlo'!$AE$32,MC_Paths_Base!AF207+'Monte Carlo'!$AF$32)</x:f>
        <x:v>643822.5601569342</x:v>
      </x:c>
      <x:c r="AL207" t="n">
        <x:f>MIN(MC_Paths_Base!B207+'Monte Carlo'!$B$34,MC_Paths_Base!C207+'Monte Carlo'!$C$34,MC_Paths_Base!D207+'Monte Carlo'!$D$34,MC_Paths_Base!E207+'Monte Carlo'!$E$34,MC_Paths_Base!F207+'Monte Carlo'!$F$34,MC_Paths_Base!G207+'Monte Carlo'!$G$34,MC_Paths_Base!H207+'Monte Carlo'!$H$34,MC_Paths_Base!I207+'Monte Carlo'!$I$34,MC_Paths_Base!J207+'Monte Carlo'!$J$34,MC_Paths_Base!K207+'Monte Carlo'!$K$34,MC_Paths_Base!L207+'Monte Carlo'!$L$34,MC_Paths_Base!M207+'Monte Carlo'!$M$34,MC_Paths_Base!N207+'Monte Carlo'!$N$34,MC_Paths_Base!O207+'Monte Carlo'!$O$34,MC_Paths_Base!P207+'Monte Carlo'!$P$34,MC_Paths_Base!Q207+'Monte Carlo'!$Q$34,MC_Paths_Base!R207+'Monte Carlo'!$R$34,MC_Paths_Base!S207+'Monte Carlo'!$S$34,MC_Paths_Base!T207+'Monte Carlo'!$T$34,MC_Paths_Base!U207+'Monte Carlo'!$U$34,MC_Paths_Base!V207+'Monte Carlo'!$V$34,MC_Paths_Base!W207+'Monte Carlo'!$W$34,MC_Paths_Base!X207+'Monte Carlo'!$X$34,MC_Paths_Base!Y207+'Monte Carlo'!$Y$34,MC_Paths_Base!Z207+'Monte Carlo'!$Z$34,MC_Paths_Base!AA207+'Monte Carlo'!$AA$34,MC_Paths_Base!AB207+'Monte Carlo'!$AB$34,MC_Paths_Base!AC207+'Monte Carlo'!$AC$34,MC_Paths_Base!AD207+'Monte Carlo'!$AD$34,MC_Paths_Base!AE207+'Monte Carlo'!$AE$34,MC_Paths_Base!AF207+'Monte Carlo'!$AF$34)</x:f>
        <x:v>431151.01237062935</x:v>
      </x:c>
      <x:c r="AM207" t="n">
        <x:f>MIN(MC_Paths_Base!B207+'Monte Carlo'!$B$35,MC_Paths_Base!C207+'Monte Carlo'!$C$35,MC_Paths_Base!D207+'Monte Carlo'!$D$35,MC_Paths_Base!E207+'Monte Carlo'!$E$35,MC_Paths_Base!F207+'Monte Carlo'!$F$35,MC_Paths_Base!G207+'Monte Carlo'!$G$35,MC_Paths_Base!H207+'Monte Carlo'!$H$35,MC_Paths_Base!I207+'Monte Carlo'!$I$35,MC_Paths_Base!J207+'Monte Carlo'!$J$35,MC_Paths_Base!K207+'Monte Carlo'!$K$35,MC_Paths_Base!L207+'Monte Carlo'!$L$35,MC_Paths_Base!M207+'Monte Carlo'!$M$35,MC_Paths_Base!N207+'Monte Carlo'!$N$35,MC_Paths_Base!O207+'Monte Carlo'!$O$35,MC_Paths_Base!P207+'Monte Carlo'!$P$35,MC_Paths_Base!Q207+'Monte Carlo'!$Q$35,MC_Paths_Base!R207+'Monte Carlo'!$R$35,MC_Paths_Base!S207+'Monte Carlo'!$S$35,MC_Paths_Base!T207+'Monte Carlo'!$T$35,MC_Paths_Base!U207+'Monte Carlo'!$U$35,MC_Paths_Base!V207+'Monte Carlo'!$V$35,MC_Paths_Base!W207+'Monte Carlo'!$W$35,MC_Paths_Base!X207+'Monte Carlo'!$X$35,MC_Paths_Base!Y207+'Monte Carlo'!$Y$35,MC_Paths_Base!Z207+'Monte Carlo'!$Z$35,MC_Paths_Base!AA207+'Monte Carlo'!$AA$35,MC_Paths_Base!AB207+'Monte Carlo'!$AB$35,MC_Paths_Base!AC207+'Monte Carlo'!$AC$35,MC_Paths_Base!AD207+'Monte Carlo'!$AD$35,MC_Paths_Base!AE207+'Monte Carlo'!$AE$35,MC_Paths_Base!AF207+'Monte Carlo'!$AF$35)</x:f>
        <x:v>308071.1244835595</x:v>
      </x:c>
    </x:row>
    <x:row r="208">
      <x:c r="AJ208" t="n">
        <x:f>MIN(MC_Paths_Base!B208:AF208)</x:f>
        <x:v>995096.2031895639</x:v>
      </x:c>
      <x:c r="AK208" t="n">
        <x:f>MIN(MC_Paths_Base!B208+'Monte Carlo'!$B$32,MC_Paths_Base!C208+'Monte Carlo'!$C$32,MC_Paths_Base!D208+'Monte Carlo'!$D$32,MC_Paths_Base!E208+'Monte Carlo'!$E$32,MC_Paths_Base!F208+'Monte Carlo'!$F$32,MC_Paths_Base!G208+'Monte Carlo'!$G$32,MC_Paths_Base!H208+'Monte Carlo'!$H$32,MC_Paths_Base!I208+'Monte Carlo'!$I$32,MC_Paths_Base!J208+'Monte Carlo'!$J$32,MC_Paths_Base!K208+'Monte Carlo'!$K$32,MC_Paths_Base!L208+'Monte Carlo'!$L$32,MC_Paths_Base!M208+'Monte Carlo'!$M$32,MC_Paths_Base!N208+'Monte Carlo'!$N$32,MC_Paths_Base!O208+'Monte Carlo'!$O$32,MC_Paths_Base!P208+'Monte Carlo'!$P$32,MC_Paths_Base!Q208+'Monte Carlo'!$Q$32,MC_Paths_Base!R208+'Monte Carlo'!$R$32,MC_Paths_Base!S208+'Monte Carlo'!$S$32,MC_Paths_Base!T208+'Monte Carlo'!$T$32,MC_Paths_Base!U208+'Monte Carlo'!$U$32,MC_Paths_Base!V208+'Monte Carlo'!$V$32,MC_Paths_Base!W208+'Monte Carlo'!$W$32,MC_Paths_Base!X208+'Monte Carlo'!$X$32,MC_Paths_Base!Y208+'Monte Carlo'!$Y$32,MC_Paths_Base!Z208+'Monte Carlo'!$Z$32,MC_Paths_Base!AA208+'Monte Carlo'!$AA$32,MC_Paths_Base!AB208+'Monte Carlo'!$AB$32,MC_Paths_Base!AC208+'Monte Carlo'!$AC$32,MC_Paths_Base!AD208+'Monte Carlo'!$AD$32,MC_Paths_Base!AE208+'Monte Carlo'!$AE$32,MC_Paths_Base!AF208+'Monte Carlo'!$AF$32)</x:f>
        <x:v>793207.1596048125</x:v>
      </x:c>
      <x:c r="AL208" t="n">
        <x:f>MIN(MC_Paths_Base!B208+'Monte Carlo'!$B$34,MC_Paths_Base!C208+'Monte Carlo'!$C$34,MC_Paths_Base!D208+'Monte Carlo'!$D$34,MC_Paths_Base!E208+'Monte Carlo'!$E$34,MC_Paths_Base!F208+'Monte Carlo'!$F$34,MC_Paths_Base!G208+'Monte Carlo'!$G$34,MC_Paths_Base!H208+'Monte Carlo'!$H$34,MC_Paths_Base!I208+'Monte Carlo'!$I$34,MC_Paths_Base!J208+'Monte Carlo'!$J$34,MC_Paths_Base!K208+'Monte Carlo'!$K$34,MC_Paths_Base!L208+'Monte Carlo'!$L$34,MC_Paths_Base!M208+'Monte Carlo'!$M$34,MC_Paths_Base!N208+'Monte Carlo'!$N$34,MC_Paths_Base!O208+'Monte Carlo'!$O$34,MC_Paths_Base!P208+'Monte Carlo'!$P$34,MC_Paths_Base!Q208+'Monte Carlo'!$Q$34,MC_Paths_Base!R208+'Monte Carlo'!$R$34,MC_Paths_Base!S208+'Monte Carlo'!$S$34,MC_Paths_Base!T208+'Monte Carlo'!$T$34,MC_Paths_Base!U208+'Monte Carlo'!$U$34,MC_Paths_Base!V208+'Monte Carlo'!$V$34,MC_Paths_Base!W208+'Monte Carlo'!$W$34,MC_Paths_Base!X208+'Monte Carlo'!$X$34,MC_Paths_Base!Y208+'Monte Carlo'!$Y$34,MC_Paths_Base!Z208+'Monte Carlo'!$Z$34,MC_Paths_Base!AA208+'Monte Carlo'!$AA$34,MC_Paths_Base!AB208+'Monte Carlo'!$AB$34,MC_Paths_Base!AC208+'Monte Carlo'!$AC$34,MC_Paths_Base!AD208+'Monte Carlo'!$AD$34,MC_Paths_Base!AE208+'Monte Carlo'!$AE$34,MC_Paths_Base!AF208+'Monte Carlo'!$AF$34)</x:f>
        <x:v>649881.944595814</x:v>
      </x:c>
      <x:c r="AM208" t="n">
        <x:f>MIN(MC_Paths_Base!B208+'Monte Carlo'!$B$35,MC_Paths_Base!C208+'Monte Carlo'!$C$35,MC_Paths_Base!D208+'Monte Carlo'!$D$35,MC_Paths_Base!E208+'Monte Carlo'!$E$35,MC_Paths_Base!F208+'Monte Carlo'!$F$35,MC_Paths_Base!G208+'Monte Carlo'!$G$35,MC_Paths_Base!H208+'Monte Carlo'!$H$35,MC_Paths_Base!I208+'Monte Carlo'!$I$35,MC_Paths_Base!J208+'Monte Carlo'!$J$35,MC_Paths_Base!K208+'Monte Carlo'!$K$35,MC_Paths_Base!L208+'Monte Carlo'!$L$35,MC_Paths_Base!M208+'Monte Carlo'!$M$35,MC_Paths_Base!N208+'Monte Carlo'!$N$35,MC_Paths_Base!O208+'Monte Carlo'!$O$35,MC_Paths_Base!P208+'Monte Carlo'!$P$35,MC_Paths_Base!Q208+'Monte Carlo'!$Q$35,MC_Paths_Base!R208+'Monte Carlo'!$R$35,MC_Paths_Base!S208+'Monte Carlo'!$S$35,MC_Paths_Base!T208+'Monte Carlo'!$T$35,MC_Paths_Base!U208+'Monte Carlo'!$U$35,MC_Paths_Base!V208+'Monte Carlo'!$V$35,MC_Paths_Base!W208+'Monte Carlo'!$W$35,MC_Paths_Base!X208+'Monte Carlo'!$X$35,MC_Paths_Base!Y208+'Monte Carlo'!$Y$35,MC_Paths_Base!Z208+'Monte Carlo'!$Z$35,MC_Paths_Base!AA208+'Monte Carlo'!$AA$35,MC_Paths_Base!AB208+'Monte Carlo'!$AB$35,MC_Paths_Base!AC208+'Monte Carlo'!$AC$35,MC_Paths_Base!AD208+'Monte Carlo'!$AD$35,MC_Paths_Base!AE208+'Monte Carlo'!$AE$35,MC_Paths_Base!AF208+'Monte Carlo'!$AF$35)</x:f>
        <x:v>515255.6385110626</x:v>
      </x:c>
    </x:row>
    <x:row r="209">
      <x:c r="AJ209" t="n">
        <x:f>MIN(MC_Paths_Base!B209:AF209)</x:f>
        <x:v>1029031.25</x:v>
      </x:c>
      <x:c r="AK209" t="n">
        <x:f>MIN(MC_Paths_Base!B209+'Monte Carlo'!$B$32,MC_Paths_Base!C209+'Monte Carlo'!$C$32,MC_Paths_Base!D209+'Monte Carlo'!$D$32,MC_Paths_Base!E209+'Monte Carlo'!$E$32,MC_Paths_Base!F209+'Monte Carlo'!$F$32,MC_Paths_Base!G209+'Monte Carlo'!$G$32,MC_Paths_Base!H209+'Monte Carlo'!$H$32,MC_Paths_Base!I209+'Monte Carlo'!$I$32,MC_Paths_Base!J209+'Monte Carlo'!$J$32,MC_Paths_Base!K209+'Monte Carlo'!$K$32,MC_Paths_Base!L209+'Monte Carlo'!$L$32,MC_Paths_Base!M209+'Monte Carlo'!$M$32,MC_Paths_Base!N209+'Monte Carlo'!$N$32,MC_Paths_Base!O209+'Monte Carlo'!$O$32,MC_Paths_Base!P209+'Monte Carlo'!$P$32,MC_Paths_Base!Q209+'Monte Carlo'!$Q$32,MC_Paths_Base!R209+'Monte Carlo'!$R$32,MC_Paths_Base!S209+'Monte Carlo'!$S$32,MC_Paths_Base!T209+'Monte Carlo'!$T$32,MC_Paths_Base!U209+'Monte Carlo'!$U$32,MC_Paths_Base!V209+'Monte Carlo'!$V$32,MC_Paths_Base!W209+'Monte Carlo'!$W$32,MC_Paths_Base!X209+'Monte Carlo'!$X$32,MC_Paths_Base!Y209+'Monte Carlo'!$Y$32,MC_Paths_Base!Z209+'Monte Carlo'!$Z$32,MC_Paths_Base!AA209+'Monte Carlo'!$AA$32,MC_Paths_Base!AB209+'Monte Carlo'!$AB$32,MC_Paths_Base!AC209+'Monte Carlo'!$AC$32,MC_Paths_Base!AD209+'Monte Carlo'!$AD$32,MC_Paths_Base!AE209+'Monte Carlo'!$AE$32,MC_Paths_Base!AF209+'Monte Carlo'!$AF$32)</x:f>
        <x:v>832205.2698611635</x:v>
      </x:c>
      <x:c r="AL209" t="n">
        <x:f>MIN(MC_Paths_Base!B209+'Monte Carlo'!$B$34,MC_Paths_Base!C209+'Monte Carlo'!$C$34,MC_Paths_Base!D209+'Monte Carlo'!$D$34,MC_Paths_Base!E209+'Monte Carlo'!$E$34,MC_Paths_Base!F209+'Monte Carlo'!$F$34,MC_Paths_Base!G209+'Monte Carlo'!$G$34,MC_Paths_Base!H209+'Monte Carlo'!$H$34,MC_Paths_Base!I209+'Monte Carlo'!$I$34,MC_Paths_Base!J209+'Monte Carlo'!$J$34,MC_Paths_Base!K209+'Monte Carlo'!$K$34,MC_Paths_Base!L209+'Monte Carlo'!$L$34,MC_Paths_Base!M209+'Monte Carlo'!$M$34,MC_Paths_Base!N209+'Monte Carlo'!$N$34,MC_Paths_Base!O209+'Monte Carlo'!$O$34,MC_Paths_Base!P209+'Monte Carlo'!$P$34,MC_Paths_Base!Q209+'Monte Carlo'!$Q$34,MC_Paths_Base!R209+'Monte Carlo'!$R$34,MC_Paths_Base!S209+'Monte Carlo'!$S$34,MC_Paths_Base!T209+'Monte Carlo'!$T$34,MC_Paths_Base!U209+'Monte Carlo'!$U$34,MC_Paths_Base!V209+'Monte Carlo'!$V$34,MC_Paths_Base!W209+'Monte Carlo'!$W$34,MC_Paths_Base!X209+'Monte Carlo'!$X$34,MC_Paths_Base!Y209+'Monte Carlo'!$Y$34,MC_Paths_Base!Z209+'Monte Carlo'!$Z$34,MC_Paths_Base!AA209+'Monte Carlo'!$AA$34,MC_Paths_Base!AB209+'Monte Carlo'!$AB$34,MC_Paths_Base!AC209+'Monte Carlo'!$AC$34,MC_Paths_Base!AD209+'Monte Carlo'!$AD$34,MC_Paths_Base!AE209+'Monte Carlo'!$AE$34,MC_Paths_Base!AF209+'Monte Carlo'!$AF$34)</x:f>
        <x:v>535766.8454013864</x:v>
      </x:c>
      <x:c r="AM209" t="n">
        <x:f>MIN(MC_Paths_Base!B209+'Monte Carlo'!$B$35,MC_Paths_Base!C209+'Monte Carlo'!$C$35,MC_Paths_Base!D209+'Monte Carlo'!$D$35,MC_Paths_Base!E209+'Monte Carlo'!$E$35,MC_Paths_Base!F209+'Monte Carlo'!$F$35,MC_Paths_Base!G209+'Monte Carlo'!$G$35,MC_Paths_Base!H209+'Monte Carlo'!$H$35,MC_Paths_Base!I209+'Monte Carlo'!$I$35,MC_Paths_Base!J209+'Monte Carlo'!$J$35,MC_Paths_Base!K209+'Monte Carlo'!$K$35,MC_Paths_Base!L209+'Monte Carlo'!$L$35,MC_Paths_Base!M209+'Monte Carlo'!$M$35,MC_Paths_Base!N209+'Monte Carlo'!$N$35,MC_Paths_Base!O209+'Monte Carlo'!$O$35,MC_Paths_Base!P209+'Monte Carlo'!$P$35,MC_Paths_Base!Q209+'Monte Carlo'!$Q$35,MC_Paths_Base!R209+'Monte Carlo'!$R$35,MC_Paths_Base!S209+'Monte Carlo'!$S$35,MC_Paths_Base!T209+'Monte Carlo'!$T$35,MC_Paths_Base!U209+'Monte Carlo'!$U$35,MC_Paths_Base!V209+'Monte Carlo'!$V$35,MC_Paths_Base!W209+'Monte Carlo'!$W$35,MC_Paths_Base!X209+'Monte Carlo'!$X$35,MC_Paths_Base!Y209+'Monte Carlo'!$Y$35,MC_Paths_Base!Z209+'Monte Carlo'!$Z$35,MC_Paths_Base!AA209+'Monte Carlo'!$AA$35,MC_Paths_Base!AB209+'Monte Carlo'!$AB$35,MC_Paths_Base!AC209+'Monte Carlo'!$AC$35,MC_Paths_Base!AD209+'Monte Carlo'!$AD$35,MC_Paths_Base!AE209+'Monte Carlo'!$AE$35,MC_Paths_Base!AF209+'Monte Carlo'!$AF$35)</x:f>
        <x:v>426634.44904629875</x:v>
      </x:c>
    </x:row>
    <x:row r="210">
      <x:c r="AJ210" t="n">
        <x:f>MIN(MC_Paths_Base!B210:AF210)</x:f>
        <x:v>347095.03409920994</x:v>
      </x:c>
      <x:c r="AK210" t="n">
        <x:f>MIN(MC_Paths_Base!B210+'Monte Carlo'!$B$32,MC_Paths_Base!C210+'Monte Carlo'!$C$32,MC_Paths_Base!D210+'Monte Carlo'!$D$32,MC_Paths_Base!E210+'Monte Carlo'!$E$32,MC_Paths_Base!F210+'Monte Carlo'!$F$32,MC_Paths_Base!G210+'Monte Carlo'!$G$32,MC_Paths_Base!H210+'Monte Carlo'!$H$32,MC_Paths_Base!I210+'Monte Carlo'!$I$32,MC_Paths_Base!J210+'Monte Carlo'!$J$32,MC_Paths_Base!K210+'Monte Carlo'!$K$32,MC_Paths_Base!L210+'Monte Carlo'!$L$32,MC_Paths_Base!M210+'Monte Carlo'!$M$32,MC_Paths_Base!N210+'Monte Carlo'!$N$32,MC_Paths_Base!O210+'Monte Carlo'!$O$32,MC_Paths_Base!P210+'Monte Carlo'!$P$32,MC_Paths_Base!Q210+'Monte Carlo'!$Q$32,MC_Paths_Base!R210+'Monte Carlo'!$R$32,MC_Paths_Base!S210+'Monte Carlo'!$S$32,MC_Paths_Base!T210+'Monte Carlo'!$T$32,MC_Paths_Base!U210+'Monte Carlo'!$U$32,MC_Paths_Base!V210+'Monte Carlo'!$V$32,MC_Paths_Base!W210+'Monte Carlo'!$W$32,MC_Paths_Base!X210+'Monte Carlo'!$X$32,MC_Paths_Base!Y210+'Monte Carlo'!$Y$32,MC_Paths_Base!Z210+'Monte Carlo'!$Z$32,MC_Paths_Base!AA210+'Monte Carlo'!$AA$32,MC_Paths_Base!AB210+'Monte Carlo'!$AB$32,MC_Paths_Base!AC210+'Monte Carlo'!$AC$32,MC_Paths_Base!AD210+'Monte Carlo'!$AD$32,MC_Paths_Base!AE210+'Monte Carlo'!$AE$32,MC_Paths_Base!AF210+'Monte Carlo'!$AF$32)</x:f>
        <x:v>134910.4456031375</x:v>
      </x:c>
      <x:c r="AL210" t="n">
        <x:f>MIN(MC_Paths_Base!B210+'Monte Carlo'!$B$34,MC_Paths_Base!C210+'Monte Carlo'!$C$34,MC_Paths_Base!D210+'Monte Carlo'!$D$34,MC_Paths_Base!E210+'Monte Carlo'!$E$34,MC_Paths_Base!F210+'Monte Carlo'!$F$34,MC_Paths_Base!G210+'Monte Carlo'!$G$34,MC_Paths_Base!H210+'Monte Carlo'!$H$34,MC_Paths_Base!I210+'Monte Carlo'!$I$34,MC_Paths_Base!J210+'Monte Carlo'!$J$34,MC_Paths_Base!K210+'Monte Carlo'!$K$34,MC_Paths_Base!L210+'Monte Carlo'!$L$34,MC_Paths_Base!M210+'Monte Carlo'!$M$34,MC_Paths_Base!N210+'Monte Carlo'!$N$34,MC_Paths_Base!O210+'Monte Carlo'!$O$34,MC_Paths_Base!P210+'Monte Carlo'!$P$34,MC_Paths_Base!Q210+'Monte Carlo'!$Q$34,MC_Paths_Base!R210+'Monte Carlo'!$R$34,MC_Paths_Base!S210+'Monte Carlo'!$S$34,MC_Paths_Base!T210+'Monte Carlo'!$T$34,MC_Paths_Base!U210+'Monte Carlo'!$U$34,MC_Paths_Base!V210+'Monte Carlo'!$V$34,MC_Paths_Base!W210+'Monte Carlo'!$W$34,MC_Paths_Base!X210+'Monte Carlo'!$X$34,MC_Paths_Base!Y210+'Monte Carlo'!$Y$34,MC_Paths_Base!Z210+'Monte Carlo'!$Z$34,MC_Paths_Base!AA210+'Monte Carlo'!$AA$34,MC_Paths_Base!AB210+'Monte Carlo'!$AB$34,MC_Paths_Base!AC210+'Monte Carlo'!$AC$34,MC_Paths_Base!AD210+'Monte Carlo'!$AD$34,MC_Paths_Base!AE210+'Monte Carlo'!$AE$34,MC_Paths_Base!AF210+'Monte Carlo'!$AF$34)</x:f>
        <x:v>-300919.5842523031</x:v>
      </x:c>
      <x:c r="AM210" t="n">
        <x:f>MIN(MC_Paths_Base!B210+'Monte Carlo'!$B$35,MC_Paths_Base!C210+'Monte Carlo'!$C$35,MC_Paths_Base!D210+'Monte Carlo'!$D$35,MC_Paths_Base!E210+'Monte Carlo'!$E$35,MC_Paths_Base!F210+'Monte Carlo'!$F$35,MC_Paths_Base!G210+'Monte Carlo'!$G$35,MC_Paths_Base!H210+'Monte Carlo'!$H$35,MC_Paths_Base!I210+'Monte Carlo'!$I$35,MC_Paths_Base!J210+'Monte Carlo'!$J$35,MC_Paths_Base!K210+'Monte Carlo'!$K$35,MC_Paths_Base!L210+'Monte Carlo'!$L$35,MC_Paths_Base!M210+'Monte Carlo'!$M$35,MC_Paths_Base!N210+'Monte Carlo'!$N$35,MC_Paths_Base!O210+'Monte Carlo'!$O$35,MC_Paths_Base!P210+'Monte Carlo'!$P$35,MC_Paths_Base!Q210+'Monte Carlo'!$Q$35,MC_Paths_Base!R210+'Monte Carlo'!$R$35,MC_Paths_Base!S210+'Monte Carlo'!$S$35,MC_Paths_Base!T210+'Monte Carlo'!$T$35,MC_Paths_Base!U210+'Monte Carlo'!$U$35,MC_Paths_Base!V210+'Monte Carlo'!$V$35,MC_Paths_Base!W210+'Monte Carlo'!$W$35,MC_Paths_Base!X210+'Monte Carlo'!$X$35,MC_Paths_Base!Y210+'Monte Carlo'!$Y$35,MC_Paths_Base!Z210+'Monte Carlo'!$Z$35,MC_Paths_Base!AA210+'Monte Carlo'!$AA$35,MC_Paths_Base!AB210+'Monte Carlo'!$AB$35,MC_Paths_Base!AC210+'Monte Carlo'!$AC$35,MC_Paths_Base!AD210+'Monte Carlo'!$AD$35,MC_Paths_Base!AE210+'Monte Carlo'!$AE$35,MC_Paths_Base!AF210+'Monte Carlo'!$AF$35)</x:f>
        <x:v>-386842.7681705473</x:v>
      </x:c>
    </x:row>
    <x:row r="211">
      <x:c r="AJ211" t="n">
        <x:f>MIN(MC_Paths_Base!B211:AF211)</x:f>
        <x:v>888269.8754483878</x:v>
      </x:c>
      <x:c r="AK211" t="n">
        <x:f>MIN(MC_Paths_Base!B211+'Monte Carlo'!$B$32,MC_Paths_Base!C211+'Monte Carlo'!$C$32,MC_Paths_Base!D211+'Monte Carlo'!$D$32,MC_Paths_Base!E211+'Monte Carlo'!$E$32,MC_Paths_Base!F211+'Monte Carlo'!$F$32,MC_Paths_Base!G211+'Monte Carlo'!$G$32,MC_Paths_Base!H211+'Monte Carlo'!$H$32,MC_Paths_Base!I211+'Monte Carlo'!$I$32,MC_Paths_Base!J211+'Monte Carlo'!$J$32,MC_Paths_Base!K211+'Monte Carlo'!$K$32,MC_Paths_Base!L211+'Monte Carlo'!$L$32,MC_Paths_Base!M211+'Monte Carlo'!$M$32,MC_Paths_Base!N211+'Monte Carlo'!$N$32,MC_Paths_Base!O211+'Monte Carlo'!$O$32,MC_Paths_Base!P211+'Monte Carlo'!$P$32,MC_Paths_Base!Q211+'Monte Carlo'!$Q$32,MC_Paths_Base!R211+'Monte Carlo'!$R$32,MC_Paths_Base!S211+'Monte Carlo'!$S$32,MC_Paths_Base!T211+'Monte Carlo'!$T$32,MC_Paths_Base!U211+'Monte Carlo'!$U$32,MC_Paths_Base!V211+'Monte Carlo'!$V$32,MC_Paths_Base!W211+'Monte Carlo'!$W$32,MC_Paths_Base!X211+'Monte Carlo'!$X$32,MC_Paths_Base!Y211+'Monte Carlo'!$Y$32,MC_Paths_Base!Z211+'Monte Carlo'!$Z$32,MC_Paths_Base!AA211+'Monte Carlo'!$AA$32,MC_Paths_Base!AB211+'Monte Carlo'!$AB$32,MC_Paths_Base!AC211+'Monte Carlo'!$AC$32,MC_Paths_Base!AD211+'Monte Carlo'!$AD$32,MC_Paths_Base!AE211+'Monte Carlo'!$AE$32,MC_Paths_Base!AF211+'Monte Carlo'!$AF$32)</x:f>
        <x:v>686380.8318636364</x:v>
      </x:c>
      <x:c r="AL211" t="n">
        <x:f>MIN(MC_Paths_Base!B211+'Monte Carlo'!$B$34,MC_Paths_Base!C211+'Monte Carlo'!$C$34,MC_Paths_Base!D211+'Monte Carlo'!$D$34,MC_Paths_Base!E211+'Monte Carlo'!$E$34,MC_Paths_Base!F211+'Monte Carlo'!$F$34,MC_Paths_Base!G211+'Monte Carlo'!$G$34,MC_Paths_Base!H211+'Monte Carlo'!$H$34,MC_Paths_Base!I211+'Monte Carlo'!$I$34,MC_Paths_Base!J211+'Monte Carlo'!$J$34,MC_Paths_Base!K211+'Monte Carlo'!$K$34,MC_Paths_Base!L211+'Monte Carlo'!$L$34,MC_Paths_Base!M211+'Monte Carlo'!$M$34,MC_Paths_Base!N211+'Monte Carlo'!$N$34,MC_Paths_Base!O211+'Monte Carlo'!$O$34,MC_Paths_Base!P211+'Monte Carlo'!$P$34,MC_Paths_Base!Q211+'Monte Carlo'!$Q$34,MC_Paths_Base!R211+'Monte Carlo'!$R$34,MC_Paths_Base!S211+'Monte Carlo'!$S$34,MC_Paths_Base!T211+'Monte Carlo'!$T$34,MC_Paths_Base!U211+'Monte Carlo'!$U$34,MC_Paths_Base!V211+'Monte Carlo'!$V$34,MC_Paths_Base!W211+'Monte Carlo'!$W$34,MC_Paths_Base!X211+'Monte Carlo'!$X$34,MC_Paths_Base!Y211+'Monte Carlo'!$Y$34,MC_Paths_Base!Z211+'Monte Carlo'!$Z$34,MC_Paths_Base!AA211+'Monte Carlo'!$AA$34,MC_Paths_Base!AB211+'Monte Carlo'!$AB$34,MC_Paths_Base!AC211+'Monte Carlo'!$AC$34,MC_Paths_Base!AD211+'Monte Carlo'!$AD$34,MC_Paths_Base!AE211+'Monte Carlo'!$AE$34,MC_Paths_Base!AF211+'Monte Carlo'!$AF$34)</x:f>
        <x:v>543055.6168546379</x:v>
      </x:c>
      <x:c r="AM211" t="n">
        <x:f>MIN(MC_Paths_Base!B211+'Monte Carlo'!$B$35,MC_Paths_Base!C211+'Monte Carlo'!$C$35,MC_Paths_Base!D211+'Monte Carlo'!$D$35,MC_Paths_Base!E211+'Monte Carlo'!$E$35,MC_Paths_Base!F211+'Monte Carlo'!$F$35,MC_Paths_Base!G211+'Monte Carlo'!$G$35,MC_Paths_Base!H211+'Monte Carlo'!$H$35,MC_Paths_Base!I211+'Monte Carlo'!$I$35,MC_Paths_Base!J211+'Monte Carlo'!$J$35,MC_Paths_Base!K211+'Monte Carlo'!$K$35,MC_Paths_Base!L211+'Monte Carlo'!$L$35,MC_Paths_Base!M211+'Monte Carlo'!$M$35,MC_Paths_Base!N211+'Monte Carlo'!$N$35,MC_Paths_Base!O211+'Monte Carlo'!$O$35,MC_Paths_Base!P211+'Monte Carlo'!$P$35,MC_Paths_Base!Q211+'Monte Carlo'!$Q$35,MC_Paths_Base!R211+'Monte Carlo'!$R$35,MC_Paths_Base!S211+'Monte Carlo'!$S$35,MC_Paths_Base!T211+'Monte Carlo'!$T$35,MC_Paths_Base!U211+'Monte Carlo'!$U$35,MC_Paths_Base!V211+'Monte Carlo'!$V$35,MC_Paths_Base!W211+'Monte Carlo'!$W$35,MC_Paths_Base!X211+'Monte Carlo'!$X$35,MC_Paths_Base!Y211+'Monte Carlo'!$Y$35,MC_Paths_Base!Z211+'Monte Carlo'!$Z$35,MC_Paths_Base!AA211+'Monte Carlo'!$AA$35,MC_Paths_Base!AB211+'Monte Carlo'!$AB$35,MC_Paths_Base!AC211+'Monte Carlo'!$AC$35,MC_Paths_Base!AD211+'Monte Carlo'!$AD$35,MC_Paths_Base!AE211+'Monte Carlo'!$AE$35,MC_Paths_Base!AF211+'Monte Carlo'!$AF$35)</x:f>
        <x:v>408429.3107698865</x:v>
      </x:c>
    </x:row>
    <x:row r="212">
      <x:c r="AJ212" t="n">
        <x:f>MIN(MC_Paths_Base!B212:AF212)</x:f>
        <x:v>989407.1271341038</x:v>
      </x:c>
      <x:c r="AK212" t="n">
        <x:f>MIN(MC_Paths_Base!B212+'Monte Carlo'!$B$32,MC_Paths_Base!C212+'Monte Carlo'!$C$32,MC_Paths_Base!D212+'Monte Carlo'!$D$32,MC_Paths_Base!E212+'Monte Carlo'!$E$32,MC_Paths_Base!F212+'Monte Carlo'!$F$32,MC_Paths_Base!G212+'Monte Carlo'!$G$32,MC_Paths_Base!H212+'Monte Carlo'!$H$32,MC_Paths_Base!I212+'Monte Carlo'!$I$32,MC_Paths_Base!J212+'Monte Carlo'!$J$32,MC_Paths_Base!K212+'Monte Carlo'!$K$32,MC_Paths_Base!L212+'Monte Carlo'!$L$32,MC_Paths_Base!M212+'Monte Carlo'!$M$32,MC_Paths_Base!N212+'Monte Carlo'!$N$32,MC_Paths_Base!O212+'Monte Carlo'!$O$32,MC_Paths_Base!P212+'Monte Carlo'!$P$32,MC_Paths_Base!Q212+'Monte Carlo'!$Q$32,MC_Paths_Base!R212+'Monte Carlo'!$R$32,MC_Paths_Base!S212+'Monte Carlo'!$S$32,MC_Paths_Base!T212+'Monte Carlo'!$T$32,MC_Paths_Base!U212+'Monte Carlo'!$U$32,MC_Paths_Base!V212+'Monte Carlo'!$V$32,MC_Paths_Base!W212+'Monte Carlo'!$W$32,MC_Paths_Base!X212+'Monte Carlo'!$X$32,MC_Paths_Base!Y212+'Monte Carlo'!$Y$32,MC_Paths_Base!Z212+'Monte Carlo'!$Z$32,MC_Paths_Base!AA212+'Monte Carlo'!$AA$32,MC_Paths_Base!AB212+'Monte Carlo'!$AB$32,MC_Paths_Base!AC212+'Monte Carlo'!$AC$32,MC_Paths_Base!AD212+'Monte Carlo'!$AD$32,MC_Paths_Base!AE212+'Monte Carlo'!$AE$32,MC_Paths_Base!AF212+'Monte Carlo'!$AF$32)</x:f>
        <x:v>788234.4668025051</x:v>
      </x:c>
      <x:c r="AL212" t="n">
        <x:f>MIN(MC_Paths_Base!B212+'Monte Carlo'!$B$34,MC_Paths_Base!C212+'Monte Carlo'!$C$34,MC_Paths_Base!D212+'Monte Carlo'!$D$34,MC_Paths_Base!E212+'Monte Carlo'!$E$34,MC_Paths_Base!F212+'Monte Carlo'!$F$34,MC_Paths_Base!G212+'Monte Carlo'!$G$34,MC_Paths_Base!H212+'Monte Carlo'!$H$34,MC_Paths_Base!I212+'Monte Carlo'!$I$34,MC_Paths_Base!J212+'Monte Carlo'!$J$34,MC_Paths_Base!K212+'Monte Carlo'!$K$34,MC_Paths_Base!L212+'Monte Carlo'!$L$34,MC_Paths_Base!M212+'Monte Carlo'!$M$34,MC_Paths_Base!N212+'Monte Carlo'!$N$34,MC_Paths_Base!O212+'Monte Carlo'!$O$34,MC_Paths_Base!P212+'Monte Carlo'!$P$34,MC_Paths_Base!Q212+'Monte Carlo'!$Q$34,MC_Paths_Base!R212+'Monte Carlo'!$R$34,MC_Paths_Base!S212+'Monte Carlo'!$S$34,MC_Paths_Base!T212+'Monte Carlo'!$T$34,MC_Paths_Base!U212+'Monte Carlo'!$U$34,MC_Paths_Base!V212+'Monte Carlo'!$V$34,MC_Paths_Base!W212+'Monte Carlo'!$W$34,MC_Paths_Base!X212+'Monte Carlo'!$X$34,MC_Paths_Base!Y212+'Monte Carlo'!$Y$34,MC_Paths_Base!Z212+'Monte Carlo'!$Z$34,MC_Paths_Base!AA212+'Monte Carlo'!$AA$34,MC_Paths_Base!AB212+'Monte Carlo'!$AB$34,MC_Paths_Base!AC212+'Monte Carlo'!$AC$34,MC_Paths_Base!AD212+'Monte Carlo'!$AD$34,MC_Paths_Base!AE212+'Monte Carlo'!$AE$34,MC_Paths_Base!AF212+'Monte Carlo'!$AF$34)</x:f>
        <x:v>236191.8429988427</x:v>
      </x:c>
      <x:c r="AM212" t="n">
        <x:f>MIN(MC_Paths_Base!B212+'Monte Carlo'!$B$35,MC_Paths_Base!C212+'Monte Carlo'!$C$35,MC_Paths_Base!D212+'Monte Carlo'!$D$35,MC_Paths_Base!E212+'Monte Carlo'!$E$35,MC_Paths_Base!F212+'Monte Carlo'!$F$35,MC_Paths_Base!G212+'Monte Carlo'!$G$35,MC_Paths_Base!H212+'Monte Carlo'!$H$35,MC_Paths_Base!I212+'Monte Carlo'!$I$35,MC_Paths_Base!J212+'Monte Carlo'!$J$35,MC_Paths_Base!K212+'Monte Carlo'!$K$35,MC_Paths_Base!L212+'Monte Carlo'!$L$35,MC_Paths_Base!M212+'Monte Carlo'!$M$35,MC_Paths_Base!N212+'Monte Carlo'!$N$35,MC_Paths_Base!O212+'Monte Carlo'!$O$35,MC_Paths_Base!P212+'Monte Carlo'!$P$35,MC_Paths_Base!Q212+'Monte Carlo'!$Q$35,MC_Paths_Base!R212+'Monte Carlo'!$R$35,MC_Paths_Base!S212+'Monte Carlo'!$S$35,MC_Paths_Base!T212+'Monte Carlo'!$T$35,MC_Paths_Base!U212+'Monte Carlo'!$U$35,MC_Paths_Base!V212+'Monte Carlo'!$V$35,MC_Paths_Base!W212+'Monte Carlo'!$W$35,MC_Paths_Base!X212+'Monte Carlo'!$X$35,MC_Paths_Base!Y212+'Monte Carlo'!$Y$35,MC_Paths_Base!Z212+'Monte Carlo'!$Z$35,MC_Paths_Base!AA212+'Monte Carlo'!$AA$35,MC_Paths_Base!AB212+'Monte Carlo'!$AB$35,MC_Paths_Base!AC212+'Monte Carlo'!$AC$35,MC_Paths_Base!AD212+'Monte Carlo'!$AD$35,MC_Paths_Base!AE212+'Monte Carlo'!$AE$35,MC_Paths_Base!AF212+'Monte Carlo'!$AF$35)</x:f>
        <x:v>369841.44379301183</x:v>
      </x:c>
    </x:row>
    <x:row r="213">
      <x:c r="AJ213" t="n">
        <x:f>MIN(MC_Paths_Base!B213:AF213)</x:f>
        <x:v>833695.9187783741</x:v>
      </x:c>
      <x:c r="AK213" t="n">
        <x:f>MIN(MC_Paths_Base!B213+'Monte Carlo'!$B$32,MC_Paths_Base!C213+'Monte Carlo'!$C$32,MC_Paths_Base!D213+'Monte Carlo'!$D$32,MC_Paths_Base!E213+'Monte Carlo'!$E$32,MC_Paths_Base!F213+'Monte Carlo'!$F$32,MC_Paths_Base!G213+'Monte Carlo'!$G$32,MC_Paths_Base!H213+'Monte Carlo'!$H$32,MC_Paths_Base!I213+'Monte Carlo'!$I$32,MC_Paths_Base!J213+'Monte Carlo'!$J$32,MC_Paths_Base!K213+'Monte Carlo'!$K$32,MC_Paths_Base!L213+'Monte Carlo'!$L$32,MC_Paths_Base!M213+'Monte Carlo'!$M$32,MC_Paths_Base!N213+'Monte Carlo'!$N$32,MC_Paths_Base!O213+'Monte Carlo'!$O$32,MC_Paths_Base!P213+'Monte Carlo'!$P$32,MC_Paths_Base!Q213+'Monte Carlo'!$Q$32,MC_Paths_Base!R213+'Monte Carlo'!$R$32,MC_Paths_Base!S213+'Monte Carlo'!$S$32,MC_Paths_Base!T213+'Monte Carlo'!$T$32,MC_Paths_Base!U213+'Monte Carlo'!$U$32,MC_Paths_Base!V213+'Monte Carlo'!$V$32,MC_Paths_Base!W213+'Monte Carlo'!$W$32,MC_Paths_Base!X213+'Monte Carlo'!$X$32,MC_Paths_Base!Y213+'Monte Carlo'!$Y$32,MC_Paths_Base!Z213+'Monte Carlo'!$Z$32,MC_Paths_Base!AA213+'Monte Carlo'!$AA$32,MC_Paths_Base!AB213+'Monte Carlo'!$AB$32,MC_Paths_Base!AC213+'Monte Carlo'!$AC$32,MC_Paths_Base!AD213+'Monte Carlo'!$AD$32,MC_Paths_Base!AE213+'Monte Carlo'!$AE$32,MC_Paths_Base!AF213+'Monte Carlo'!$AF$32)</x:f>
        <x:v>631806.8751936227</x:v>
      </x:c>
      <x:c r="AL213" t="n">
        <x:f>MIN(MC_Paths_Base!B213+'Monte Carlo'!$B$34,MC_Paths_Base!C213+'Monte Carlo'!$C$34,MC_Paths_Base!D213+'Monte Carlo'!$D$34,MC_Paths_Base!E213+'Monte Carlo'!$E$34,MC_Paths_Base!F213+'Monte Carlo'!$F$34,MC_Paths_Base!G213+'Monte Carlo'!$G$34,MC_Paths_Base!H213+'Monte Carlo'!$H$34,MC_Paths_Base!I213+'Monte Carlo'!$I$34,MC_Paths_Base!J213+'Monte Carlo'!$J$34,MC_Paths_Base!K213+'Monte Carlo'!$K$34,MC_Paths_Base!L213+'Monte Carlo'!$L$34,MC_Paths_Base!M213+'Monte Carlo'!$M$34,MC_Paths_Base!N213+'Monte Carlo'!$N$34,MC_Paths_Base!O213+'Monte Carlo'!$O$34,MC_Paths_Base!P213+'Monte Carlo'!$P$34,MC_Paths_Base!Q213+'Monte Carlo'!$Q$34,MC_Paths_Base!R213+'Monte Carlo'!$R$34,MC_Paths_Base!S213+'Monte Carlo'!$S$34,MC_Paths_Base!T213+'Monte Carlo'!$T$34,MC_Paths_Base!U213+'Monte Carlo'!$U$34,MC_Paths_Base!V213+'Monte Carlo'!$V$34,MC_Paths_Base!W213+'Monte Carlo'!$W$34,MC_Paths_Base!X213+'Monte Carlo'!$X$34,MC_Paths_Base!Y213+'Monte Carlo'!$Y$34,MC_Paths_Base!Z213+'Monte Carlo'!$Z$34,MC_Paths_Base!AA213+'Monte Carlo'!$AA$34,MC_Paths_Base!AB213+'Monte Carlo'!$AB$34,MC_Paths_Base!AC213+'Monte Carlo'!$AC$34,MC_Paths_Base!AD213+'Monte Carlo'!$AD$34,MC_Paths_Base!AE213+'Monte Carlo'!$AE$34,MC_Paths_Base!AF213+'Monte Carlo'!$AF$34)</x:f>
        <x:v>244608.3687804388</x:v>
      </x:c>
      <x:c r="AM213" t="n">
        <x:f>MIN(MC_Paths_Base!B213+'Monte Carlo'!$B$35,MC_Paths_Base!C213+'Monte Carlo'!$C$35,MC_Paths_Base!D213+'Monte Carlo'!$D$35,MC_Paths_Base!E213+'Monte Carlo'!$E$35,MC_Paths_Base!F213+'Monte Carlo'!$F$35,MC_Paths_Base!G213+'Monte Carlo'!$G$35,MC_Paths_Base!H213+'Monte Carlo'!$H$35,MC_Paths_Base!I213+'Monte Carlo'!$I$35,MC_Paths_Base!J213+'Monte Carlo'!$J$35,MC_Paths_Base!K213+'Monte Carlo'!$K$35,MC_Paths_Base!L213+'Monte Carlo'!$L$35,MC_Paths_Base!M213+'Monte Carlo'!$M$35,MC_Paths_Base!N213+'Monte Carlo'!$N$35,MC_Paths_Base!O213+'Monte Carlo'!$O$35,MC_Paths_Base!P213+'Monte Carlo'!$P$35,MC_Paths_Base!Q213+'Monte Carlo'!$Q$35,MC_Paths_Base!R213+'Monte Carlo'!$R$35,MC_Paths_Base!S213+'Monte Carlo'!$S$35,MC_Paths_Base!T213+'Monte Carlo'!$T$35,MC_Paths_Base!U213+'Monte Carlo'!$U$35,MC_Paths_Base!V213+'Monte Carlo'!$V$35,MC_Paths_Base!W213+'Monte Carlo'!$W$35,MC_Paths_Base!X213+'Monte Carlo'!$X$35,MC_Paths_Base!Y213+'Monte Carlo'!$Y$35,MC_Paths_Base!Z213+'Monte Carlo'!$Z$35,MC_Paths_Base!AA213+'Monte Carlo'!$AA$35,MC_Paths_Base!AB213+'Monte Carlo'!$AB$35,MC_Paths_Base!AC213+'Monte Carlo'!$AC$35,MC_Paths_Base!AD213+'Monte Carlo'!$AD$35,MC_Paths_Base!AE213+'Monte Carlo'!$AE$35,MC_Paths_Base!AF213+'Monte Carlo'!$AF$35)</x:f>
        <x:v>270087.1035703472</x:v>
      </x:c>
    </x:row>
    <x:row r="214">
      <x:c r="AJ214" t="n">
        <x:f>MIN(MC_Paths_Base!B214:AF214)</x:f>
        <x:v>636112.7720479085</x:v>
      </x:c>
      <x:c r="AK214" t="n">
        <x:f>MIN(MC_Paths_Base!B214+'Monte Carlo'!$B$32,MC_Paths_Base!C214+'Monte Carlo'!$C$32,MC_Paths_Base!D214+'Monte Carlo'!$D$32,MC_Paths_Base!E214+'Monte Carlo'!$E$32,MC_Paths_Base!F214+'Monte Carlo'!$F$32,MC_Paths_Base!G214+'Monte Carlo'!$G$32,MC_Paths_Base!H214+'Monte Carlo'!$H$32,MC_Paths_Base!I214+'Monte Carlo'!$I$32,MC_Paths_Base!J214+'Monte Carlo'!$J$32,MC_Paths_Base!K214+'Monte Carlo'!$K$32,MC_Paths_Base!L214+'Monte Carlo'!$L$32,MC_Paths_Base!M214+'Monte Carlo'!$M$32,MC_Paths_Base!N214+'Monte Carlo'!$N$32,MC_Paths_Base!O214+'Monte Carlo'!$O$32,MC_Paths_Base!P214+'Monte Carlo'!$P$32,MC_Paths_Base!Q214+'Monte Carlo'!$Q$32,MC_Paths_Base!R214+'Monte Carlo'!$R$32,MC_Paths_Base!S214+'Monte Carlo'!$S$32,MC_Paths_Base!T214+'Monte Carlo'!$T$32,MC_Paths_Base!U214+'Monte Carlo'!$U$32,MC_Paths_Base!V214+'Monte Carlo'!$V$32,MC_Paths_Base!W214+'Monte Carlo'!$W$32,MC_Paths_Base!X214+'Monte Carlo'!$X$32,MC_Paths_Base!Y214+'Monte Carlo'!$Y$32,MC_Paths_Base!Z214+'Monte Carlo'!$Z$32,MC_Paths_Base!AA214+'Monte Carlo'!$AA$32,MC_Paths_Base!AB214+'Monte Carlo'!$AB$32,MC_Paths_Base!AC214+'Monte Carlo'!$AC$32,MC_Paths_Base!AD214+'Monte Carlo'!$AD$32,MC_Paths_Base!AE214+'Monte Carlo'!$AE$32,MC_Paths_Base!AF214+'Monte Carlo'!$AF$32)</x:f>
        <x:v>430861.28267190745</x:v>
      </x:c>
      <x:c r="AL214" t="n">
        <x:f>MIN(MC_Paths_Base!B214+'Monte Carlo'!$B$34,MC_Paths_Base!C214+'Monte Carlo'!$C$34,MC_Paths_Base!D214+'Monte Carlo'!$D$34,MC_Paths_Base!E214+'Monte Carlo'!$E$34,MC_Paths_Base!F214+'Monte Carlo'!$F$34,MC_Paths_Base!G214+'Monte Carlo'!$G$34,MC_Paths_Base!H214+'Monte Carlo'!$H$34,MC_Paths_Base!I214+'Monte Carlo'!$I$34,MC_Paths_Base!J214+'Monte Carlo'!$J$34,MC_Paths_Base!K214+'Monte Carlo'!$K$34,MC_Paths_Base!L214+'Monte Carlo'!$L$34,MC_Paths_Base!M214+'Monte Carlo'!$M$34,MC_Paths_Base!N214+'Monte Carlo'!$N$34,MC_Paths_Base!O214+'Monte Carlo'!$O$34,MC_Paths_Base!P214+'Monte Carlo'!$P$34,MC_Paths_Base!Q214+'Monte Carlo'!$Q$34,MC_Paths_Base!R214+'Monte Carlo'!$R$34,MC_Paths_Base!S214+'Monte Carlo'!$S$34,MC_Paths_Base!T214+'Monte Carlo'!$T$34,MC_Paths_Base!U214+'Monte Carlo'!$U$34,MC_Paths_Base!V214+'Monte Carlo'!$V$34,MC_Paths_Base!W214+'Monte Carlo'!$W$34,MC_Paths_Base!X214+'Monte Carlo'!$X$34,MC_Paths_Base!Y214+'Monte Carlo'!$Y$34,MC_Paths_Base!Z214+'Monte Carlo'!$Z$34,MC_Paths_Base!AA214+'Monte Carlo'!$AA$34,MC_Paths_Base!AB214+'Monte Carlo'!$AB$34,MC_Paths_Base!AC214+'Monte Carlo'!$AC$34,MC_Paths_Base!AD214+'Monte Carlo'!$AD$34,MC_Paths_Base!AE214+'Monte Carlo'!$AE$34,MC_Paths_Base!AF214+'Monte Carlo'!$AF$34)</x:f>
        <x:v>80544.09949936625</x:v>
      </x:c>
      <x:c r="AM214" t="n">
        <x:f>MIN(MC_Paths_Base!B214+'Monte Carlo'!$B$35,MC_Paths_Base!C214+'Monte Carlo'!$C$35,MC_Paths_Base!D214+'Monte Carlo'!$D$35,MC_Paths_Base!E214+'Monte Carlo'!$E$35,MC_Paths_Base!F214+'Monte Carlo'!$F$35,MC_Paths_Base!G214+'Monte Carlo'!$G$35,MC_Paths_Base!H214+'Monte Carlo'!$H$35,MC_Paths_Base!I214+'Monte Carlo'!$I$35,MC_Paths_Base!J214+'Monte Carlo'!$J$35,MC_Paths_Base!K214+'Monte Carlo'!$K$35,MC_Paths_Base!L214+'Monte Carlo'!$L$35,MC_Paths_Base!M214+'Monte Carlo'!$M$35,MC_Paths_Base!N214+'Monte Carlo'!$N$35,MC_Paths_Base!O214+'Monte Carlo'!$O$35,MC_Paths_Base!P214+'Monte Carlo'!$P$35,MC_Paths_Base!Q214+'Monte Carlo'!$Q$35,MC_Paths_Base!R214+'Monte Carlo'!$R$35,MC_Paths_Base!S214+'Monte Carlo'!$S$35,MC_Paths_Base!T214+'Monte Carlo'!$T$35,MC_Paths_Base!U214+'Monte Carlo'!$U$35,MC_Paths_Base!V214+'Monte Carlo'!$V$35,MC_Paths_Base!W214+'Monte Carlo'!$W$35,MC_Paths_Base!X214+'Monte Carlo'!$X$35,MC_Paths_Base!Y214+'Monte Carlo'!$Y$35,MC_Paths_Base!Z214+'Monte Carlo'!$Z$35,MC_Paths_Base!AA214+'Monte Carlo'!$AA$35,MC_Paths_Base!AB214+'Monte Carlo'!$AB$35,MC_Paths_Base!AC214+'Monte Carlo'!$AC$35,MC_Paths_Base!AD214+'Monte Carlo'!$AD$35,MC_Paths_Base!AE214+'Monte Carlo'!$AE$35,MC_Paths_Base!AF214+'Monte Carlo'!$AF$35)</x:f>
        <x:v>8610.945134943817</x:v>
      </x:c>
    </x:row>
    <x:row r="215">
      <x:c r="AJ215" t="n">
        <x:f>MIN(MC_Paths_Base!B215:AF215)</x:f>
        <x:v>1029031.25</x:v>
      </x:c>
      <x:c r="AK215" t="n">
        <x:f>MIN(MC_Paths_Base!B215+'Monte Carlo'!$B$32,MC_Paths_Base!C215+'Monte Carlo'!$C$32,MC_Paths_Base!D215+'Monte Carlo'!$D$32,MC_Paths_Base!E215+'Monte Carlo'!$E$32,MC_Paths_Base!F215+'Monte Carlo'!$F$32,MC_Paths_Base!G215+'Monte Carlo'!$G$32,MC_Paths_Base!H215+'Monte Carlo'!$H$32,MC_Paths_Base!I215+'Monte Carlo'!$I$32,MC_Paths_Base!J215+'Monte Carlo'!$J$32,MC_Paths_Base!K215+'Monte Carlo'!$K$32,MC_Paths_Base!L215+'Monte Carlo'!$L$32,MC_Paths_Base!M215+'Monte Carlo'!$M$32,MC_Paths_Base!N215+'Monte Carlo'!$N$32,MC_Paths_Base!O215+'Monte Carlo'!$O$32,MC_Paths_Base!P215+'Monte Carlo'!$P$32,MC_Paths_Base!Q215+'Monte Carlo'!$Q$32,MC_Paths_Base!R215+'Monte Carlo'!$R$32,MC_Paths_Base!S215+'Monte Carlo'!$S$32,MC_Paths_Base!T215+'Monte Carlo'!$T$32,MC_Paths_Base!U215+'Monte Carlo'!$U$32,MC_Paths_Base!V215+'Monte Carlo'!$V$32,MC_Paths_Base!W215+'Monte Carlo'!$W$32,MC_Paths_Base!X215+'Monte Carlo'!$X$32,MC_Paths_Base!Y215+'Monte Carlo'!$Y$32,MC_Paths_Base!Z215+'Monte Carlo'!$Z$32,MC_Paths_Base!AA215+'Monte Carlo'!$AA$32,MC_Paths_Base!AB215+'Monte Carlo'!$AB$32,MC_Paths_Base!AC215+'Monte Carlo'!$AC$32,MC_Paths_Base!AD215+'Monte Carlo'!$AD$32,MC_Paths_Base!AE215+'Monte Carlo'!$AE$32,MC_Paths_Base!AF215+'Monte Carlo'!$AF$32)</x:f>
        <x:v>1029031.25</x:v>
      </x:c>
      <x:c r="AL215" t="n">
        <x:f>MIN(MC_Paths_Base!B215+'Monte Carlo'!$B$34,MC_Paths_Base!C215+'Monte Carlo'!$C$34,MC_Paths_Base!D215+'Monte Carlo'!$D$34,MC_Paths_Base!E215+'Monte Carlo'!$E$34,MC_Paths_Base!F215+'Monte Carlo'!$F$34,MC_Paths_Base!G215+'Monte Carlo'!$G$34,MC_Paths_Base!H215+'Monte Carlo'!$H$34,MC_Paths_Base!I215+'Monte Carlo'!$I$34,MC_Paths_Base!J215+'Monte Carlo'!$J$34,MC_Paths_Base!K215+'Monte Carlo'!$K$34,MC_Paths_Base!L215+'Monte Carlo'!$L$34,MC_Paths_Base!M215+'Monte Carlo'!$M$34,MC_Paths_Base!N215+'Monte Carlo'!$N$34,MC_Paths_Base!O215+'Monte Carlo'!$O$34,MC_Paths_Base!P215+'Monte Carlo'!$P$34,MC_Paths_Base!Q215+'Monte Carlo'!$Q$34,MC_Paths_Base!R215+'Monte Carlo'!$R$34,MC_Paths_Base!S215+'Monte Carlo'!$S$34,MC_Paths_Base!T215+'Monte Carlo'!$T$34,MC_Paths_Base!U215+'Monte Carlo'!$U$34,MC_Paths_Base!V215+'Monte Carlo'!$V$34,MC_Paths_Base!W215+'Monte Carlo'!$W$34,MC_Paths_Base!X215+'Monte Carlo'!$X$34,MC_Paths_Base!Y215+'Monte Carlo'!$Y$34,MC_Paths_Base!Z215+'Monte Carlo'!$Z$34,MC_Paths_Base!AA215+'Monte Carlo'!$AA$34,MC_Paths_Base!AB215+'Monte Carlo'!$AB$34,MC_Paths_Base!AC215+'Monte Carlo'!$AC$34,MC_Paths_Base!AD215+'Monte Carlo'!$AD$34,MC_Paths_Base!AE215+'Monte Carlo'!$AE$34,MC_Paths_Base!AF215+'Monte Carlo'!$AF$34)</x:f>
        <x:v>965596.9514853085</x:v>
      </x:c>
      <x:c r="AM215" t="n">
        <x:f>MIN(MC_Paths_Base!B215+'Monte Carlo'!$B$35,MC_Paths_Base!C215+'Monte Carlo'!$C$35,MC_Paths_Base!D215+'Monte Carlo'!$D$35,MC_Paths_Base!E215+'Monte Carlo'!$E$35,MC_Paths_Base!F215+'Monte Carlo'!$F$35,MC_Paths_Base!G215+'Monte Carlo'!$G$35,MC_Paths_Base!H215+'Monte Carlo'!$H$35,MC_Paths_Base!I215+'Monte Carlo'!$I$35,MC_Paths_Base!J215+'Monte Carlo'!$J$35,MC_Paths_Base!K215+'Monte Carlo'!$K$35,MC_Paths_Base!L215+'Monte Carlo'!$L$35,MC_Paths_Base!M215+'Monte Carlo'!$M$35,MC_Paths_Base!N215+'Monte Carlo'!$N$35,MC_Paths_Base!O215+'Monte Carlo'!$O$35,MC_Paths_Base!P215+'Monte Carlo'!$P$35,MC_Paths_Base!Q215+'Monte Carlo'!$Q$35,MC_Paths_Base!R215+'Monte Carlo'!$R$35,MC_Paths_Base!S215+'Monte Carlo'!$S$35,MC_Paths_Base!T215+'Monte Carlo'!$T$35,MC_Paths_Base!U215+'Monte Carlo'!$U$35,MC_Paths_Base!V215+'Monte Carlo'!$V$35,MC_Paths_Base!W215+'Monte Carlo'!$W$35,MC_Paths_Base!X215+'Monte Carlo'!$X$35,MC_Paths_Base!Y215+'Monte Carlo'!$Y$35,MC_Paths_Base!Z215+'Monte Carlo'!$Z$35,MC_Paths_Base!AA215+'Monte Carlo'!$AA$35,MC_Paths_Base!AB215+'Monte Carlo'!$AB$35,MC_Paths_Base!AC215+'Monte Carlo'!$AC$35,MC_Paths_Base!AD215+'Monte Carlo'!$AD$35,MC_Paths_Base!AE215+'Monte Carlo'!$AE$35,MC_Paths_Base!AF215+'Monte Carlo'!$AF$35)</x:f>
        <x:v>827581.7911537096</x:v>
      </x:c>
    </x:row>
    <x:row r="216">
      <x:c r="AJ216" t="n">
        <x:f>MIN(MC_Paths_Base!B216:AF216)</x:f>
        <x:v>853072.3565464009</x:v>
      </x:c>
      <x:c r="AK216" t="n">
        <x:f>MIN(MC_Paths_Base!B216+'Monte Carlo'!$B$32,MC_Paths_Base!C216+'Monte Carlo'!$C$32,MC_Paths_Base!D216+'Monte Carlo'!$D$32,MC_Paths_Base!E216+'Monte Carlo'!$E$32,MC_Paths_Base!F216+'Monte Carlo'!$F$32,MC_Paths_Base!G216+'Monte Carlo'!$G$32,MC_Paths_Base!H216+'Monte Carlo'!$H$32,MC_Paths_Base!I216+'Monte Carlo'!$I$32,MC_Paths_Base!J216+'Monte Carlo'!$J$32,MC_Paths_Base!K216+'Monte Carlo'!$K$32,MC_Paths_Base!L216+'Monte Carlo'!$L$32,MC_Paths_Base!M216+'Monte Carlo'!$M$32,MC_Paths_Base!N216+'Monte Carlo'!$N$32,MC_Paths_Base!O216+'Monte Carlo'!$O$32,MC_Paths_Base!P216+'Monte Carlo'!$P$32,MC_Paths_Base!Q216+'Monte Carlo'!$Q$32,MC_Paths_Base!R216+'Monte Carlo'!$R$32,MC_Paths_Base!S216+'Monte Carlo'!$S$32,MC_Paths_Base!T216+'Monte Carlo'!$T$32,MC_Paths_Base!U216+'Monte Carlo'!$U$32,MC_Paths_Base!V216+'Monte Carlo'!$V$32,MC_Paths_Base!W216+'Monte Carlo'!$W$32,MC_Paths_Base!X216+'Monte Carlo'!$X$32,MC_Paths_Base!Y216+'Monte Carlo'!$Y$32,MC_Paths_Base!Z216+'Monte Carlo'!$Z$32,MC_Paths_Base!AA216+'Monte Carlo'!$AA$32,MC_Paths_Base!AB216+'Monte Carlo'!$AB$32,MC_Paths_Base!AC216+'Monte Carlo'!$AC$32,MC_Paths_Base!AD216+'Monte Carlo'!$AD$32,MC_Paths_Base!AE216+'Monte Carlo'!$AE$32,MC_Paths_Base!AF216+'Monte Carlo'!$AF$32)</x:f>
        <x:v>651899.6962148022</x:v>
      </x:c>
      <x:c r="AL216" t="n">
        <x:f>MIN(MC_Paths_Base!B216+'Monte Carlo'!$B$34,MC_Paths_Base!C216+'Monte Carlo'!$C$34,MC_Paths_Base!D216+'Monte Carlo'!$D$34,MC_Paths_Base!E216+'Monte Carlo'!$E$34,MC_Paths_Base!F216+'Monte Carlo'!$F$34,MC_Paths_Base!G216+'Monte Carlo'!$G$34,MC_Paths_Base!H216+'Monte Carlo'!$H$34,MC_Paths_Base!I216+'Monte Carlo'!$I$34,MC_Paths_Base!J216+'Monte Carlo'!$J$34,MC_Paths_Base!K216+'Monte Carlo'!$K$34,MC_Paths_Base!L216+'Monte Carlo'!$L$34,MC_Paths_Base!M216+'Monte Carlo'!$M$34,MC_Paths_Base!N216+'Monte Carlo'!$N$34,MC_Paths_Base!O216+'Monte Carlo'!$O$34,MC_Paths_Base!P216+'Monte Carlo'!$P$34,MC_Paths_Base!Q216+'Monte Carlo'!$Q$34,MC_Paths_Base!R216+'Monte Carlo'!$R$34,MC_Paths_Base!S216+'Monte Carlo'!$S$34,MC_Paths_Base!T216+'Monte Carlo'!$T$34,MC_Paths_Base!U216+'Monte Carlo'!$U$34,MC_Paths_Base!V216+'Monte Carlo'!$V$34,MC_Paths_Base!W216+'Monte Carlo'!$W$34,MC_Paths_Base!X216+'Monte Carlo'!$X$34,MC_Paths_Base!Y216+'Monte Carlo'!$Y$34,MC_Paths_Base!Z216+'Monte Carlo'!$Z$34,MC_Paths_Base!AA216+'Monte Carlo'!$AA$34,MC_Paths_Base!AB216+'Monte Carlo'!$AB$34,MC_Paths_Base!AC216+'Monte Carlo'!$AC$34,MC_Paths_Base!AD216+'Monte Carlo'!$AD$34,MC_Paths_Base!AE216+'Monte Carlo'!$AE$34,MC_Paths_Base!AF216+'Monte Carlo'!$AF$34)</x:f>
        <x:v>528927.512796401</x:v>
      </x:c>
      <x:c r="AM216" t="n">
        <x:f>MIN(MC_Paths_Base!B216+'Monte Carlo'!$B$35,MC_Paths_Base!C216+'Monte Carlo'!$C$35,MC_Paths_Base!D216+'Monte Carlo'!$D$35,MC_Paths_Base!E216+'Monte Carlo'!$E$35,MC_Paths_Base!F216+'Monte Carlo'!$F$35,MC_Paths_Base!G216+'Monte Carlo'!$G$35,MC_Paths_Base!H216+'Monte Carlo'!$H$35,MC_Paths_Base!I216+'Monte Carlo'!$I$35,MC_Paths_Base!J216+'Monte Carlo'!$J$35,MC_Paths_Base!K216+'Monte Carlo'!$K$35,MC_Paths_Base!L216+'Monte Carlo'!$L$35,MC_Paths_Base!M216+'Monte Carlo'!$M$35,MC_Paths_Base!N216+'Monte Carlo'!$N$35,MC_Paths_Base!O216+'Monte Carlo'!$O$35,MC_Paths_Base!P216+'Monte Carlo'!$P$35,MC_Paths_Base!Q216+'Monte Carlo'!$Q$35,MC_Paths_Base!R216+'Monte Carlo'!$R$35,MC_Paths_Base!S216+'Monte Carlo'!$S$35,MC_Paths_Base!T216+'Monte Carlo'!$T$35,MC_Paths_Base!U216+'Monte Carlo'!$U$35,MC_Paths_Base!V216+'Monte Carlo'!$V$35,MC_Paths_Base!W216+'Monte Carlo'!$W$35,MC_Paths_Base!X216+'Monte Carlo'!$X$35,MC_Paths_Base!Y216+'Monte Carlo'!$Y$35,MC_Paths_Base!Z216+'Monte Carlo'!$Z$35,MC_Paths_Base!AA216+'Monte Carlo'!$AA$35,MC_Paths_Base!AB216+'Monte Carlo'!$AB$35,MC_Paths_Base!AC216+'Monte Carlo'!$AC$35,MC_Paths_Base!AD216+'Monte Carlo'!$AD$35,MC_Paths_Base!AE216+'Monte Carlo'!$AE$35,MC_Paths_Base!AF216+'Monte Carlo'!$AF$35)</x:f>
        <x:v>390912.3524648022</x:v>
      </x:c>
    </x:row>
    <x:row r="217">
      <x:c r="AJ217" t="n">
        <x:f>MIN(MC_Paths_Base!B217:AF217)</x:f>
        <x:v>1029031.25</x:v>
      </x:c>
      <x:c r="AK217" t="n">
        <x:f>MIN(MC_Paths_Base!B217+'Monte Carlo'!$B$32,MC_Paths_Base!C217+'Monte Carlo'!$C$32,MC_Paths_Base!D217+'Monte Carlo'!$D$32,MC_Paths_Base!E217+'Monte Carlo'!$E$32,MC_Paths_Base!F217+'Monte Carlo'!$F$32,MC_Paths_Base!G217+'Monte Carlo'!$G$32,MC_Paths_Base!H217+'Monte Carlo'!$H$32,MC_Paths_Base!I217+'Monte Carlo'!$I$32,MC_Paths_Base!J217+'Monte Carlo'!$J$32,MC_Paths_Base!K217+'Monte Carlo'!$K$32,MC_Paths_Base!L217+'Monte Carlo'!$L$32,MC_Paths_Base!M217+'Monte Carlo'!$M$32,MC_Paths_Base!N217+'Monte Carlo'!$N$32,MC_Paths_Base!O217+'Monte Carlo'!$O$32,MC_Paths_Base!P217+'Monte Carlo'!$P$32,MC_Paths_Base!Q217+'Monte Carlo'!$Q$32,MC_Paths_Base!R217+'Monte Carlo'!$R$32,MC_Paths_Base!S217+'Monte Carlo'!$S$32,MC_Paths_Base!T217+'Monte Carlo'!$T$32,MC_Paths_Base!U217+'Monte Carlo'!$U$32,MC_Paths_Base!V217+'Monte Carlo'!$V$32,MC_Paths_Base!W217+'Monte Carlo'!$W$32,MC_Paths_Base!X217+'Monte Carlo'!$X$32,MC_Paths_Base!Y217+'Monte Carlo'!$Y$32,MC_Paths_Base!Z217+'Monte Carlo'!$Z$32,MC_Paths_Base!AA217+'Monte Carlo'!$AA$32,MC_Paths_Base!AB217+'Monte Carlo'!$AB$32,MC_Paths_Base!AC217+'Monte Carlo'!$AC$32,MC_Paths_Base!AD217+'Monte Carlo'!$AD$32,MC_Paths_Base!AE217+'Monte Carlo'!$AE$32,MC_Paths_Base!AF217+'Monte Carlo'!$AF$32)</x:f>
        <x:v>825974.1904060019</x:v>
      </x:c>
      <x:c r="AL217" t="n">
        <x:f>MIN(MC_Paths_Base!B217+'Monte Carlo'!$B$34,MC_Paths_Base!C217+'Monte Carlo'!$C$34,MC_Paths_Base!D217+'Monte Carlo'!$D$34,MC_Paths_Base!E217+'Monte Carlo'!$E$34,MC_Paths_Base!F217+'Monte Carlo'!$F$34,MC_Paths_Base!G217+'Monte Carlo'!$G$34,MC_Paths_Base!H217+'Monte Carlo'!$H$34,MC_Paths_Base!I217+'Monte Carlo'!$I$34,MC_Paths_Base!J217+'Monte Carlo'!$J$34,MC_Paths_Base!K217+'Monte Carlo'!$K$34,MC_Paths_Base!L217+'Monte Carlo'!$L$34,MC_Paths_Base!M217+'Monte Carlo'!$M$34,MC_Paths_Base!N217+'Monte Carlo'!$N$34,MC_Paths_Base!O217+'Monte Carlo'!$O$34,MC_Paths_Base!P217+'Monte Carlo'!$P$34,MC_Paths_Base!Q217+'Monte Carlo'!$Q$34,MC_Paths_Base!R217+'Monte Carlo'!$R$34,MC_Paths_Base!S217+'Monte Carlo'!$S$34,MC_Paths_Base!T217+'Monte Carlo'!$T$34,MC_Paths_Base!U217+'Monte Carlo'!$U$34,MC_Paths_Base!V217+'Monte Carlo'!$V$34,MC_Paths_Base!W217+'Monte Carlo'!$W$34,MC_Paths_Base!X217+'Monte Carlo'!$X$34,MC_Paths_Base!Y217+'Monte Carlo'!$Y$34,MC_Paths_Base!Z217+'Monte Carlo'!$Z$34,MC_Paths_Base!AA217+'Monte Carlo'!$AA$34,MC_Paths_Base!AB217+'Monte Carlo'!$AB$34,MC_Paths_Base!AC217+'Monte Carlo'!$AC$34,MC_Paths_Base!AD217+'Monte Carlo'!$AD$34,MC_Paths_Base!AE217+'Monte Carlo'!$AE$34,MC_Paths_Base!AF217+'Monte Carlo'!$AF$34)</x:f>
        <x:v>559233.7352028319</x:v>
      </x:c>
      <x:c r="AM217" t="n">
        <x:f>MIN(MC_Paths_Base!B217+'Monte Carlo'!$B$35,MC_Paths_Base!C217+'Monte Carlo'!$C$35,MC_Paths_Base!D217+'Monte Carlo'!$D$35,MC_Paths_Base!E217+'Monte Carlo'!$E$35,MC_Paths_Base!F217+'Monte Carlo'!$F$35,MC_Paths_Base!G217+'Monte Carlo'!$G$35,MC_Paths_Base!H217+'Monte Carlo'!$H$35,MC_Paths_Base!I217+'Monte Carlo'!$I$35,MC_Paths_Base!J217+'Monte Carlo'!$J$35,MC_Paths_Base!K217+'Monte Carlo'!$K$35,MC_Paths_Base!L217+'Monte Carlo'!$L$35,MC_Paths_Base!M217+'Monte Carlo'!$M$35,MC_Paths_Base!N217+'Monte Carlo'!$N$35,MC_Paths_Base!O217+'Monte Carlo'!$O$35,MC_Paths_Base!P217+'Monte Carlo'!$P$35,MC_Paths_Base!Q217+'Monte Carlo'!$Q$35,MC_Paths_Base!R217+'Monte Carlo'!$R$35,MC_Paths_Base!S217+'Monte Carlo'!$S$35,MC_Paths_Base!T217+'Monte Carlo'!$T$35,MC_Paths_Base!U217+'Monte Carlo'!$U$35,MC_Paths_Base!V217+'Monte Carlo'!$V$35,MC_Paths_Base!W217+'Monte Carlo'!$W$35,MC_Paths_Base!X217+'Monte Carlo'!$X$35,MC_Paths_Base!Y217+'Monte Carlo'!$Y$35,MC_Paths_Base!Z217+'Monte Carlo'!$Z$35,MC_Paths_Base!AA217+'Monte Carlo'!$AA$35,MC_Paths_Base!AB217+'Monte Carlo'!$AB$35,MC_Paths_Base!AC217+'Monte Carlo'!$AC$35,MC_Paths_Base!AD217+'Monte Carlo'!$AD$35,MC_Paths_Base!AE217+'Monte Carlo'!$AE$35,MC_Paths_Base!AF217+'Monte Carlo'!$AF$35)</x:f>
        <x:v>445156.5182793684</x:v>
      </x:c>
    </x:row>
    <x:row r="218">
      <x:c r="AJ218" t="n">
        <x:f>MIN(MC_Paths_Base!B218:AF218)</x:f>
        <x:v>828066.2748634109</x:v>
      </x:c>
      <x:c r="AK218" t="n">
        <x:f>MIN(MC_Paths_Base!B218+'Monte Carlo'!$B$32,MC_Paths_Base!C218+'Monte Carlo'!$C$32,MC_Paths_Base!D218+'Monte Carlo'!$D$32,MC_Paths_Base!E218+'Monte Carlo'!$E$32,MC_Paths_Base!F218+'Monte Carlo'!$F$32,MC_Paths_Base!G218+'Monte Carlo'!$G$32,MC_Paths_Base!H218+'Monte Carlo'!$H$32,MC_Paths_Base!I218+'Monte Carlo'!$I$32,MC_Paths_Base!J218+'Monte Carlo'!$J$32,MC_Paths_Base!K218+'Monte Carlo'!$K$32,MC_Paths_Base!L218+'Monte Carlo'!$L$32,MC_Paths_Base!M218+'Monte Carlo'!$M$32,MC_Paths_Base!N218+'Monte Carlo'!$N$32,MC_Paths_Base!O218+'Monte Carlo'!$O$32,MC_Paths_Base!P218+'Monte Carlo'!$P$32,MC_Paths_Base!Q218+'Monte Carlo'!$Q$32,MC_Paths_Base!R218+'Monte Carlo'!$R$32,MC_Paths_Base!S218+'Monte Carlo'!$S$32,MC_Paths_Base!T218+'Monte Carlo'!$T$32,MC_Paths_Base!U218+'Monte Carlo'!$U$32,MC_Paths_Base!V218+'Monte Carlo'!$V$32,MC_Paths_Base!W218+'Monte Carlo'!$W$32,MC_Paths_Base!X218+'Monte Carlo'!$X$32,MC_Paths_Base!Y218+'Monte Carlo'!$Y$32,MC_Paths_Base!Z218+'Monte Carlo'!$Z$32,MC_Paths_Base!AA218+'Monte Carlo'!$AA$32,MC_Paths_Base!AB218+'Monte Carlo'!$AB$32,MC_Paths_Base!AC218+'Monte Carlo'!$AC$32,MC_Paths_Base!AD218+'Monte Carlo'!$AD$32,MC_Paths_Base!AE218+'Monte Carlo'!$AE$32,MC_Paths_Base!AF218+'Monte Carlo'!$AF$32)</x:f>
        <x:v>623736.3884367422</x:v>
      </x:c>
      <x:c r="AL218" t="n">
        <x:f>MIN(MC_Paths_Base!B218+'Monte Carlo'!$B$34,MC_Paths_Base!C218+'Monte Carlo'!$C$34,MC_Paths_Base!D218+'Monte Carlo'!$D$34,MC_Paths_Base!E218+'Monte Carlo'!$E$34,MC_Paths_Base!F218+'Monte Carlo'!$F$34,MC_Paths_Base!G218+'Monte Carlo'!$G$34,MC_Paths_Base!H218+'Monte Carlo'!$H$34,MC_Paths_Base!I218+'Monte Carlo'!$I$34,MC_Paths_Base!J218+'Monte Carlo'!$J$34,MC_Paths_Base!K218+'Monte Carlo'!$K$34,MC_Paths_Base!L218+'Monte Carlo'!$L$34,MC_Paths_Base!M218+'Monte Carlo'!$M$34,MC_Paths_Base!N218+'Monte Carlo'!$N$34,MC_Paths_Base!O218+'Monte Carlo'!$O$34,MC_Paths_Base!P218+'Monte Carlo'!$P$34,MC_Paths_Base!Q218+'Monte Carlo'!$Q$34,MC_Paths_Base!R218+'Monte Carlo'!$R$34,MC_Paths_Base!S218+'Monte Carlo'!$S$34,MC_Paths_Base!T218+'Monte Carlo'!$T$34,MC_Paths_Base!U218+'Monte Carlo'!$U$34,MC_Paths_Base!V218+'Monte Carlo'!$V$34,MC_Paths_Base!W218+'Monte Carlo'!$W$34,MC_Paths_Base!X218+'Monte Carlo'!$X$34,MC_Paths_Base!Y218+'Monte Carlo'!$Y$34,MC_Paths_Base!Z218+'Monte Carlo'!$Z$34,MC_Paths_Base!AA218+'Monte Carlo'!$AA$34,MC_Paths_Base!AB218+'Monte Carlo'!$AB$34,MC_Paths_Base!AC218+'Monte Carlo'!$AC$34,MC_Paths_Base!AD218+'Monte Carlo'!$AD$34,MC_Paths_Base!AE218+'Monte Carlo'!$AE$34,MC_Paths_Base!AF218+'Monte Carlo'!$AF$34)</x:f>
        <x:v>411064.8406504374</x:v>
      </x:c>
      <x:c r="AM218" t="n">
        <x:f>MIN(MC_Paths_Base!B218+'Monte Carlo'!$B$35,MC_Paths_Base!C218+'Monte Carlo'!$C$35,MC_Paths_Base!D218+'Monte Carlo'!$D$35,MC_Paths_Base!E218+'Monte Carlo'!$E$35,MC_Paths_Base!F218+'Monte Carlo'!$F$35,MC_Paths_Base!G218+'Monte Carlo'!$G$35,MC_Paths_Base!H218+'Monte Carlo'!$H$35,MC_Paths_Base!I218+'Monte Carlo'!$I$35,MC_Paths_Base!J218+'Monte Carlo'!$J$35,MC_Paths_Base!K218+'Monte Carlo'!$K$35,MC_Paths_Base!L218+'Monte Carlo'!$L$35,MC_Paths_Base!M218+'Monte Carlo'!$M$35,MC_Paths_Base!N218+'Monte Carlo'!$N$35,MC_Paths_Base!O218+'Monte Carlo'!$O$35,MC_Paths_Base!P218+'Monte Carlo'!$P$35,MC_Paths_Base!Q218+'Monte Carlo'!$Q$35,MC_Paths_Base!R218+'Monte Carlo'!$R$35,MC_Paths_Base!S218+'Monte Carlo'!$S$35,MC_Paths_Base!T218+'Monte Carlo'!$T$35,MC_Paths_Base!U218+'Monte Carlo'!$U$35,MC_Paths_Base!V218+'Monte Carlo'!$V$35,MC_Paths_Base!W218+'Monte Carlo'!$W$35,MC_Paths_Base!X218+'Monte Carlo'!$X$35,MC_Paths_Base!Y218+'Monte Carlo'!$Y$35,MC_Paths_Base!Z218+'Monte Carlo'!$Z$35,MC_Paths_Base!AA218+'Monte Carlo'!$AA$35,MC_Paths_Base!AB218+'Monte Carlo'!$AB$35,MC_Paths_Base!AC218+'Monte Carlo'!$AC$35,MC_Paths_Base!AD218+'Monte Carlo'!$AD$35,MC_Paths_Base!AE218+'Monte Carlo'!$AE$35,MC_Paths_Base!AF218+'Monte Carlo'!$AF$35)</x:f>
        <x:v>287984.95276336756</x:v>
      </x:c>
    </x:row>
    <x:row r="219">
      <x:c r="AJ219" t="n">
        <x:f>MIN(MC_Paths_Base!B219:AF219)</x:f>
        <x:v>820933.6045994406</x:v>
      </x:c>
      <x:c r="AK219" t="n">
        <x:f>MIN(MC_Paths_Base!B219+'Monte Carlo'!$B$32,MC_Paths_Base!C219+'Monte Carlo'!$C$32,MC_Paths_Base!D219+'Monte Carlo'!$D$32,MC_Paths_Base!E219+'Monte Carlo'!$E$32,MC_Paths_Base!F219+'Monte Carlo'!$F$32,MC_Paths_Base!G219+'Monte Carlo'!$G$32,MC_Paths_Base!H219+'Monte Carlo'!$H$32,MC_Paths_Base!I219+'Monte Carlo'!$I$32,MC_Paths_Base!J219+'Monte Carlo'!$J$32,MC_Paths_Base!K219+'Monte Carlo'!$K$32,MC_Paths_Base!L219+'Monte Carlo'!$L$32,MC_Paths_Base!M219+'Monte Carlo'!$M$32,MC_Paths_Base!N219+'Monte Carlo'!$N$32,MC_Paths_Base!O219+'Monte Carlo'!$O$32,MC_Paths_Base!P219+'Monte Carlo'!$P$32,MC_Paths_Base!Q219+'Monte Carlo'!$Q$32,MC_Paths_Base!R219+'Monte Carlo'!$R$32,MC_Paths_Base!S219+'Monte Carlo'!$S$32,MC_Paths_Base!T219+'Monte Carlo'!$T$32,MC_Paths_Base!U219+'Monte Carlo'!$U$32,MC_Paths_Base!V219+'Monte Carlo'!$V$32,MC_Paths_Base!W219+'Monte Carlo'!$W$32,MC_Paths_Base!X219+'Monte Carlo'!$X$32,MC_Paths_Base!Y219+'Monte Carlo'!$Y$32,MC_Paths_Base!Z219+'Monte Carlo'!$Z$32,MC_Paths_Base!AA219+'Monte Carlo'!$AA$32,MC_Paths_Base!AB219+'Monte Carlo'!$AB$32,MC_Paths_Base!AC219+'Monte Carlo'!$AC$32,MC_Paths_Base!AD219+'Monte Carlo'!$AD$32,MC_Paths_Base!AE219+'Monte Carlo'!$AE$32,MC_Paths_Base!AF219+'Monte Carlo'!$AF$32)</x:f>
        <x:v>616603.718172772</x:v>
      </x:c>
      <x:c r="AL219" t="n">
        <x:f>MIN(MC_Paths_Base!B219+'Monte Carlo'!$B$34,MC_Paths_Base!C219+'Monte Carlo'!$C$34,MC_Paths_Base!D219+'Monte Carlo'!$D$34,MC_Paths_Base!E219+'Monte Carlo'!$E$34,MC_Paths_Base!F219+'Monte Carlo'!$F$34,MC_Paths_Base!G219+'Monte Carlo'!$G$34,MC_Paths_Base!H219+'Monte Carlo'!$H$34,MC_Paths_Base!I219+'Monte Carlo'!$I$34,MC_Paths_Base!J219+'Monte Carlo'!$J$34,MC_Paths_Base!K219+'Monte Carlo'!$K$34,MC_Paths_Base!L219+'Monte Carlo'!$L$34,MC_Paths_Base!M219+'Monte Carlo'!$M$34,MC_Paths_Base!N219+'Monte Carlo'!$N$34,MC_Paths_Base!O219+'Monte Carlo'!$O$34,MC_Paths_Base!P219+'Monte Carlo'!$P$34,MC_Paths_Base!Q219+'Monte Carlo'!$Q$34,MC_Paths_Base!R219+'Monte Carlo'!$R$34,MC_Paths_Base!S219+'Monte Carlo'!$S$34,MC_Paths_Base!T219+'Monte Carlo'!$T$34,MC_Paths_Base!U219+'Monte Carlo'!$U$34,MC_Paths_Base!V219+'Monte Carlo'!$V$34,MC_Paths_Base!W219+'Monte Carlo'!$W$34,MC_Paths_Base!X219+'Monte Carlo'!$X$34,MC_Paths_Base!Y219+'Monte Carlo'!$Y$34,MC_Paths_Base!Z219+'Monte Carlo'!$Z$34,MC_Paths_Base!AA219+'Monte Carlo'!$AA$34,MC_Paths_Base!AB219+'Monte Carlo'!$AB$34,MC_Paths_Base!AC219+'Monte Carlo'!$AC$34,MC_Paths_Base!AD219+'Monte Carlo'!$AD$34,MC_Paths_Base!AE219+'Monte Carlo'!$AE$34,MC_Paths_Base!AF219+'Monte Carlo'!$AF$34)</x:f>
        <x:v>403932.1703864671</x:v>
      </x:c>
      <x:c r="AM219" t="n">
        <x:f>MIN(MC_Paths_Base!B219+'Monte Carlo'!$B$35,MC_Paths_Base!C219+'Monte Carlo'!$C$35,MC_Paths_Base!D219+'Monte Carlo'!$D$35,MC_Paths_Base!E219+'Monte Carlo'!$E$35,MC_Paths_Base!F219+'Monte Carlo'!$F$35,MC_Paths_Base!G219+'Monte Carlo'!$G$35,MC_Paths_Base!H219+'Monte Carlo'!$H$35,MC_Paths_Base!I219+'Monte Carlo'!$I$35,MC_Paths_Base!J219+'Monte Carlo'!$J$35,MC_Paths_Base!K219+'Monte Carlo'!$K$35,MC_Paths_Base!L219+'Monte Carlo'!$L$35,MC_Paths_Base!M219+'Monte Carlo'!$M$35,MC_Paths_Base!N219+'Monte Carlo'!$N$35,MC_Paths_Base!O219+'Monte Carlo'!$O$35,MC_Paths_Base!P219+'Monte Carlo'!$P$35,MC_Paths_Base!Q219+'Monte Carlo'!$Q$35,MC_Paths_Base!R219+'Monte Carlo'!$R$35,MC_Paths_Base!S219+'Monte Carlo'!$S$35,MC_Paths_Base!T219+'Monte Carlo'!$T$35,MC_Paths_Base!U219+'Monte Carlo'!$U$35,MC_Paths_Base!V219+'Monte Carlo'!$V$35,MC_Paths_Base!W219+'Monte Carlo'!$W$35,MC_Paths_Base!X219+'Monte Carlo'!$X$35,MC_Paths_Base!Y219+'Monte Carlo'!$Y$35,MC_Paths_Base!Z219+'Monte Carlo'!$Z$35,MC_Paths_Base!AA219+'Monte Carlo'!$AA$35,MC_Paths_Base!AB219+'Monte Carlo'!$AB$35,MC_Paths_Base!AC219+'Monte Carlo'!$AC$35,MC_Paths_Base!AD219+'Monte Carlo'!$AD$35,MC_Paths_Base!AE219+'Monte Carlo'!$AE$35,MC_Paths_Base!AF219+'Monte Carlo'!$AF$35)</x:f>
        <x:v>280852.2824993973</x:v>
      </x:c>
    </x:row>
    <x:row r="220">
      <x:c r="AJ220" t="n">
        <x:f>MIN(MC_Paths_Base!B220:AF220)</x:f>
        <x:v>641518.6769709007</x:v>
      </x:c>
      <x:c r="AK220" t="n">
        <x:f>MIN(MC_Paths_Base!B220+'Monte Carlo'!$B$32,MC_Paths_Base!C220+'Monte Carlo'!$C$32,MC_Paths_Base!D220+'Monte Carlo'!$D$32,MC_Paths_Base!E220+'Monte Carlo'!$E$32,MC_Paths_Base!F220+'Monte Carlo'!$F$32,MC_Paths_Base!G220+'Monte Carlo'!$G$32,MC_Paths_Base!H220+'Monte Carlo'!$H$32,MC_Paths_Base!I220+'Monte Carlo'!$I$32,MC_Paths_Base!J220+'Monte Carlo'!$J$32,MC_Paths_Base!K220+'Monte Carlo'!$K$32,MC_Paths_Base!L220+'Monte Carlo'!$L$32,MC_Paths_Base!M220+'Monte Carlo'!$M$32,MC_Paths_Base!N220+'Monte Carlo'!$N$32,MC_Paths_Base!O220+'Monte Carlo'!$O$32,MC_Paths_Base!P220+'Monte Carlo'!$P$32,MC_Paths_Base!Q220+'Monte Carlo'!$Q$32,MC_Paths_Base!R220+'Monte Carlo'!$R$32,MC_Paths_Base!S220+'Monte Carlo'!$S$32,MC_Paths_Base!T220+'Monte Carlo'!$T$32,MC_Paths_Base!U220+'Monte Carlo'!$U$32,MC_Paths_Base!V220+'Monte Carlo'!$V$32,MC_Paths_Base!W220+'Monte Carlo'!$W$32,MC_Paths_Base!X220+'Monte Carlo'!$X$32,MC_Paths_Base!Y220+'Monte Carlo'!$Y$32,MC_Paths_Base!Z220+'Monte Carlo'!$Z$32,MC_Paths_Base!AA220+'Monte Carlo'!$AA$32,MC_Paths_Base!AB220+'Monte Carlo'!$AB$32,MC_Paths_Base!AC220+'Monte Carlo'!$AC$32,MC_Paths_Base!AD220+'Monte Carlo'!$AD$32,MC_Paths_Base!AE220+'Monte Carlo'!$AE$32,MC_Paths_Base!AF220+'Monte Carlo'!$AF$32)</x:f>
        <x:v>407319.5768624854</x:v>
      </x:c>
      <x:c r="AL220" t="n">
        <x:f>MIN(MC_Paths_Base!B220+'Monte Carlo'!$B$34,MC_Paths_Base!C220+'Monte Carlo'!$C$34,MC_Paths_Base!D220+'Monte Carlo'!$D$34,MC_Paths_Base!E220+'Monte Carlo'!$E$34,MC_Paths_Base!F220+'Monte Carlo'!$F$34,MC_Paths_Base!G220+'Monte Carlo'!$G$34,MC_Paths_Base!H220+'Monte Carlo'!$H$34,MC_Paths_Base!I220+'Monte Carlo'!$I$34,MC_Paths_Base!J220+'Monte Carlo'!$J$34,MC_Paths_Base!K220+'Monte Carlo'!$K$34,MC_Paths_Base!L220+'Monte Carlo'!$L$34,MC_Paths_Base!M220+'Monte Carlo'!$M$34,MC_Paths_Base!N220+'Monte Carlo'!$N$34,MC_Paths_Base!O220+'Monte Carlo'!$O$34,MC_Paths_Base!P220+'Monte Carlo'!$P$34,MC_Paths_Base!Q220+'Monte Carlo'!$Q$34,MC_Paths_Base!R220+'Monte Carlo'!$R$34,MC_Paths_Base!S220+'Monte Carlo'!$S$34,MC_Paths_Base!T220+'Monte Carlo'!$T$34,MC_Paths_Base!U220+'Monte Carlo'!$U$34,MC_Paths_Base!V220+'Monte Carlo'!$V$34,MC_Paths_Base!W220+'Monte Carlo'!$W$34,MC_Paths_Base!X220+'Monte Carlo'!$X$34,MC_Paths_Base!Y220+'Monte Carlo'!$Y$34,MC_Paths_Base!Z220+'Monte Carlo'!$Z$34,MC_Paths_Base!AA220+'Monte Carlo'!$AA$34,MC_Paths_Base!AB220+'Monte Carlo'!$AB$34,MC_Paths_Base!AC220+'Monte Carlo'!$AC$34,MC_Paths_Base!AD220+'Monte Carlo'!$AD$34,MC_Paths_Base!AE220+'Monte Carlo'!$AE$34,MC_Paths_Base!AF220+'Monte Carlo'!$AF$34)</x:f>
        <x:v>-754268.4053209097</x:v>
      </x:c>
      <x:c r="AM220" t="n">
        <x:f>MIN(MC_Paths_Base!B220+'Monte Carlo'!$B$35,MC_Paths_Base!C220+'Monte Carlo'!$C$35,MC_Paths_Base!D220+'Monte Carlo'!$D$35,MC_Paths_Base!E220+'Monte Carlo'!$E$35,MC_Paths_Base!F220+'Monte Carlo'!$F$35,MC_Paths_Base!G220+'Monte Carlo'!$G$35,MC_Paths_Base!H220+'Monte Carlo'!$H$35,MC_Paths_Base!I220+'Monte Carlo'!$I$35,MC_Paths_Base!J220+'Monte Carlo'!$J$35,MC_Paths_Base!K220+'Monte Carlo'!$K$35,MC_Paths_Base!L220+'Monte Carlo'!$L$35,MC_Paths_Base!M220+'Monte Carlo'!$M$35,MC_Paths_Base!N220+'Monte Carlo'!$N$35,MC_Paths_Base!O220+'Monte Carlo'!$O$35,MC_Paths_Base!P220+'Monte Carlo'!$P$35,MC_Paths_Base!Q220+'Monte Carlo'!$Q$35,MC_Paths_Base!R220+'Monte Carlo'!$R$35,MC_Paths_Base!S220+'Monte Carlo'!$S$35,MC_Paths_Base!T220+'Monte Carlo'!$T$35,MC_Paths_Base!U220+'Monte Carlo'!$U$35,MC_Paths_Base!V220+'Monte Carlo'!$V$35,MC_Paths_Base!W220+'Monte Carlo'!$W$35,MC_Paths_Base!X220+'Monte Carlo'!$X$35,MC_Paths_Base!Y220+'Monte Carlo'!$Y$35,MC_Paths_Base!Z220+'Monte Carlo'!$Z$35,MC_Paths_Base!AA220+'Monte Carlo'!$AA$35,MC_Paths_Base!AB220+'Monte Carlo'!$AB$35,MC_Paths_Base!AC220+'Monte Carlo'!$AC$35,MC_Paths_Base!AD220+'Monte Carlo'!$AD$35,MC_Paths_Base!AE220+'Monte Carlo'!$AE$35,MC_Paths_Base!AF220+'Monte Carlo'!$AF$35)</x:f>
        <x:v>-708083.6544612398</x:v>
      </x:c>
    </x:row>
    <x:row r="221">
      <x:c r="AJ221" t="n">
        <x:f>MIN(MC_Paths_Base!B221:AF221)</x:f>
        <x:v>844326.8861664594</x:v>
      </x:c>
      <x:c r="AK221" t="n">
        <x:f>MIN(MC_Paths_Base!B221+'Monte Carlo'!$B$32,MC_Paths_Base!C221+'Monte Carlo'!$C$32,MC_Paths_Base!D221+'Monte Carlo'!$D$32,MC_Paths_Base!E221+'Monte Carlo'!$E$32,MC_Paths_Base!F221+'Monte Carlo'!$F$32,MC_Paths_Base!G221+'Monte Carlo'!$G$32,MC_Paths_Base!H221+'Monte Carlo'!$H$32,MC_Paths_Base!I221+'Monte Carlo'!$I$32,MC_Paths_Base!J221+'Monte Carlo'!$J$32,MC_Paths_Base!K221+'Monte Carlo'!$K$32,MC_Paths_Base!L221+'Monte Carlo'!$L$32,MC_Paths_Base!M221+'Monte Carlo'!$M$32,MC_Paths_Base!N221+'Monte Carlo'!$N$32,MC_Paths_Base!O221+'Monte Carlo'!$O$32,MC_Paths_Base!P221+'Monte Carlo'!$P$32,MC_Paths_Base!Q221+'Monte Carlo'!$Q$32,MC_Paths_Base!R221+'Monte Carlo'!$R$32,MC_Paths_Base!S221+'Monte Carlo'!$S$32,MC_Paths_Base!T221+'Monte Carlo'!$T$32,MC_Paths_Base!U221+'Monte Carlo'!$U$32,MC_Paths_Base!V221+'Monte Carlo'!$V$32,MC_Paths_Base!W221+'Monte Carlo'!$W$32,MC_Paths_Base!X221+'Monte Carlo'!$X$32,MC_Paths_Base!Y221+'Monte Carlo'!$Y$32,MC_Paths_Base!Z221+'Monte Carlo'!$Z$32,MC_Paths_Base!AA221+'Monte Carlo'!$AA$32,MC_Paths_Base!AB221+'Monte Carlo'!$AB$32,MC_Paths_Base!AC221+'Monte Carlo'!$AC$32,MC_Paths_Base!AD221+'Monte Carlo'!$AD$32,MC_Paths_Base!AE221+'Monte Carlo'!$AE$32,MC_Paths_Base!AF221+'Monte Carlo'!$AF$32)</x:f>
        <x:v>639996.9997397908</x:v>
      </x:c>
      <x:c r="AL221" t="n">
        <x:f>MIN(MC_Paths_Base!B221+'Monte Carlo'!$B$34,MC_Paths_Base!C221+'Monte Carlo'!$C$34,MC_Paths_Base!D221+'Monte Carlo'!$D$34,MC_Paths_Base!E221+'Monte Carlo'!$E$34,MC_Paths_Base!F221+'Monte Carlo'!$F$34,MC_Paths_Base!G221+'Monte Carlo'!$G$34,MC_Paths_Base!H221+'Monte Carlo'!$H$34,MC_Paths_Base!I221+'Monte Carlo'!$I$34,MC_Paths_Base!J221+'Monte Carlo'!$J$34,MC_Paths_Base!K221+'Monte Carlo'!$K$34,MC_Paths_Base!L221+'Monte Carlo'!$L$34,MC_Paths_Base!M221+'Monte Carlo'!$M$34,MC_Paths_Base!N221+'Monte Carlo'!$N$34,MC_Paths_Base!O221+'Monte Carlo'!$O$34,MC_Paths_Base!P221+'Monte Carlo'!$P$34,MC_Paths_Base!Q221+'Monte Carlo'!$Q$34,MC_Paths_Base!R221+'Monte Carlo'!$R$34,MC_Paths_Base!S221+'Monte Carlo'!$S$34,MC_Paths_Base!T221+'Monte Carlo'!$T$34,MC_Paths_Base!U221+'Monte Carlo'!$U$34,MC_Paths_Base!V221+'Monte Carlo'!$V$34,MC_Paths_Base!W221+'Monte Carlo'!$W$34,MC_Paths_Base!X221+'Monte Carlo'!$X$34,MC_Paths_Base!Y221+'Monte Carlo'!$Y$34,MC_Paths_Base!Z221+'Monte Carlo'!$Z$34,MC_Paths_Base!AA221+'Monte Carlo'!$AA$34,MC_Paths_Base!AB221+'Monte Carlo'!$AB$34,MC_Paths_Base!AC221+'Monte Carlo'!$AC$34,MC_Paths_Base!AD221+'Monte Carlo'!$AD$34,MC_Paths_Base!AE221+'Monte Carlo'!$AE$34,MC_Paths_Base!AF221+'Monte Carlo'!$AF$34)</x:f>
        <x:v>410886.3236304566</x:v>
      </x:c>
      <x:c r="AM221" t="n">
        <x:f>MIN(MC_Paths_Base!B221+'Monte Carlo'!$B$35,MC_Paths_Base!C221+'Monte Carlo'!$C$35,MC_Paths_Base!D221+'Monte Carlo'!$D$35,MC_Paths_Base!E221+'Monte Carlo'!$E$35,MC_Paths_Base!F221+'Monte Carlo'!$F$35,MC_Paths_Base!G221+'Monte Carlo'!$G$35,MC_Paths_Base!H221+'Monte Carlo'!$H$35,MC_Paths_Base!I221+'Monte Carlo'!$I$35,MC_Paths_Base!J221+'Monte Carlo'!$J$35,MC_Paths_Base!K221+'Monte Carlo'!$K$35,MC_Paths_Base!L221+'Monte Carlo'!$L$35,MC_Paths_Base!M221+'Monte Carlo'!$M$35,MC_Paths_Base!N221+'Monte Carlo'!$N$35,MC_Paths_Base!O221+'Monte Carlo'!$O$35,MC_Paths_Base!P221+'Monte Carlo'!$P$35,MC_Paths_Base!Q221+'Monte Carlo'!$Q$35,MC_Paths_Base!R221+'Monte Carlo'!$R$35,MC_Paths_Base!S221+'Monte Carlo'!$S$35,MC_Paths_Base!T221+'Monte Carlo'!$T$35,MC_Paths_Base!U221+'Monte Carlo'!$U$35,MC_Paths_Base!V221+'Monte Carlo'!$V$35,MC_Paths_Base!W221+'Monte Carlo'!$W$35,MC_Paths_Base!X221+'Monte Carlo'!$X$35,MC_Paths_Base!Y221+'Monte Carlo'!$Y$35,MC_Paths_Base!Z221+'Monte Carlo'!$Z$35,MC_Paths_Base!AA221+'Monte Carlo'!$AA$35,MC_Paths_Base!AB221+'Monte Carlo'!$AB$35,MC_Paths_Base!AC221+'Monte Carlo'!$AC$35,MC_Paths_Base!AD221+'Monte Carlo'!$AD$35,MC_Paths_Base!AE221+'Monte Carlo'!$AE$35,MC_Paths_Base!AF221+'Monte Carlo'!$AF$35)</x:f>
        <x:v>304245.5640664161</x:v>
      </x:c>
    </x:row>
    <x:row r="222">
      <x:c r="AJ222" t="n">
        <x:f>MIN(MC_Paths_Base!B222:AF222)</x:f>
        <x:v>1029031.25</x:v>
      </x:c>
      <x:c r="AK222" t="n">
        <x:f>MIN(MC_Paths_Base!B222+'Monte Carlo'!$B$32,MC_Paths_Base!C222+'Monte Carlo'!$C$32,MC_Paths_Base!D222+'Monte Carlo'!$D$32,MC_Paths_Base!E222+'Monte Carlo'!$E$32,MC_Paths_Base!F222+'Monte Carlo'!$F$32,MC_Paths_Base!G222+'Monte Carlo'!$G$32,MC_Paths_Base!H222+'Monte Carlo'!$H$32,MC_Paths_Base!I222+'Monte Carlo'!$I$32,MC_Paths_Base!J222+'Monte Carlo'!$J$32,MC_Paths_Base!K222+'Monte Carlo'!$K$32,MC_Paths_Base!L222+'Monte Carlo'!$L$32,MC_Paths_Base!M222+'Monte Carlo'!$M$32,MC_Paths_Base!N222+'Monte Carlo'!$N$32,MC_Paths_Base!O222+'Monte Carlo'!$O$32,MC_Paths_Base!P222+'Monte Carlo'!$P$32,MC_Paths_Base!Q222+'Monte Carlo'!$Q$32,MC_Paths_Base!R222+'Monte Carlo'!$R$32,MC_Paths_Base!S222+'Monte Carlo'!$S$32,MC_Paths_Base!T222+'Monte Carlo'!$T$32,MC_Paths_Base!U222+'Monte Carlo'!$U$32,MC_Paths_Base!V222+'Monte Carlo'!$V$32,MC_Paths_Base!W222+'Monte Carlo'!$W$32,MC_Paths_Base!X222+'Monte Carlo'!$X$32,MC_Paths_Base!Y222+'Monte Carlo'!$Y$32,MC_Paths_Base!Z222+'Monte Carlo'!$Z$32,MC_Paths_Base!AA222+'Monte Carlo'!$AA$32,MC_Paths_Base!AB222+'Monte Carlo'!$AB$32,MC_Paths_Base!AC222+'Monte Carlo'!$AC$32,MC_Paths_Base!AD222+'Monte Carlo'!$AD$32,MC_Paths_Base!AE222+'Monte Carlo'!$AE$32,MC_Paths_Base!AF222+'Monte Carlo'!$AF$32)</x:f>
        <x:v>829985.608814351</x:v>
      </x:c>
      <x:c r="AL222" t="n">
        <x:f>MIN(MC_Paths_Base!B222+'Monte Carlo'!$B$34,MC_Paths_Base!C222+'Monte Carlo'!$C$34,MC_Paths_Base!D222+'Monte Carlo'!$D$34,MC_Paths_Base!E222+'Monte Carlo'!$E$34,MC_Paths_Base!F222+'Monte Carlo'!$F$34,MC_Paths_Base!G222+'Monte Carlo'!$G$34,MC_Paths_Base!H222+'Monte Carlo'!$H$34,MC_Paths_Base!I222+'Monte Carlo'!$I$34,MC_Paths_Base!J222+'Monte Carlo'!$J$34,MC_Paths_Base!K222+'Monte Carlo'!$K$34,MC_Paths_Base!L222+'Monte Carlo'!$L$34,MC_Paths_Base!M222+'Monte Carlo'!$M$34,MC_Paths_Base!N222+'Monte Carlo'!$N$34,MC_Paths_Base!O222+'Monte Carlo'!$O$34,MC_Paths_Base!P222+'Monte Carlo'!$P$34,MC_Paths_Base!Q222+'Monte Carlo'!$Q$34,MC_Paths_Base!R222+'Monte Carlo'!$R$34,MC_Paths_Base!S222+'Monte Carlo'!$S$34,MC_Paths_Base!T222+'Monte Carlo'!$T$34,MC_Paths_Base!U222+'Monte Carlo'!$U$34,MC_Paths_Base!V222+'Monte Carlo'!$V$34,MC_Paths_Base!W222+'Monte Carlo'!$W$34,MC_Paths_Base!X222+'Monte Carlo'!$X$34,MC_Paths_Base!Y222+'Monte Carlo'!$Y$34,MC_Paths_Base!Z222+'Monte Carlo'!$Z$34,MC_Paths_Base!AA222+'Monte Carlo'!$AA$34,MC_Paths_Base!AB222+'Monte Carlo'!$AB$34,MC_Paths_Base!AC222+'Monte Carlo'!$AC$34,MC_Paths_Base!AD222+'Monte Carlo'!$AD$34,MC_Paths_Base!AE222+'Monte Carlo'!$AE$34,MC_Paths_Base!AF222+'Monte Carlo'!$AF$34)</x:f>
        <x:v>490656.0688529196</x:v>
      </x:c>
      <x:c r="AM222" t="n">
        <x:f>MIN(MC_Paths_Base!B222+'Monte Carlo'!$B$35,MC_Paths_Base!C222+'Monte Carlo'!$C$35,MC_Paths_Base!D222+'Monte Carlo'!$D$35,MC_Paths_Base!E222+'Monte Carlo'!$E$35,MC_Paths_Base!F222+'Monte Carlo'!$F$35,MC_Paths_Base!G222+'Monte Carlo'!$G$35,MC_Paths_Base!H222+'Monte Carlo'!$H$35,MC_Paths_Base!I222+'Monte Carlo'!$I$35,MC_Paths_Base!J222+'Monte Carlo'!$J$35,MC_Paths_Base!K222+'Monte Carlo'!$K$35,MC_Paths_Base!L222+'Monte Carlo'!$L$35,MC_Paths_Base!M222+'Monte Carlo'!$M$35,MC_Paths_Base!N222+'Monte Carlo'!$N$35,MC_Paths_Base!O222+'Monte Carlo'!$O$35,MC_Paths_Base!P222+'Monte Carlo'!$P$35,MC_Paths_Base!Q222+'Monte Carlo'!$Q$35,MC_Paths_Base!R222+'Monte Carlo'!$R$35,MC_Paths_Base!S222+'Monte Carlo'!$S$35,MC_Paths_Base!T222+'Monte Carlo'!$T$35,MC_Paths_Base!U222+'Monte Carlo'!$U$35,MC_Paths_Base!V222+'Monte Carlo'!$V$35,MC_Paths_Base!W222+'Monte Carlo'!$W$35,MC_Paths_Base!X222+'Monte Carlo'!$X$35,MC_Paths_Base!Y222+'Monte Carlo'!$Y$35,MC_Paths_Base!Z222+'Monte Carlo'!$Z$35,MC_Paths_Base!AA222+'Monte Carlo'!$AA$35,MC_Paths_Base!AB222+'Monte Carlo'!$AB$35,MC_Paths_Base!AC222+'Monte Carlo'!$AC$35,MC_Paths_Base!AD222+'Monte Carlo'!$AD$35,MC_Paths_Base!AE222+'Monte Carlo'!$AE$35,MC_Paths_Base!AF222+'Monte Carlo'!$AF$35)</x:f>
        <x:v>434590.755759181</x:v>
      </x:c>
    </x:row>
    <x:row r="223">
      <x:c r="AJ223" t="n">
        <x:f>MIN(MC_Paths_Base!B223:AF223)</x:f>
        <x:v>1029031.25</x:v>
      </x:c>
      <x:c r="AK223" t="n">
        <x:f>MIN(MC_Paths_Base!B223+'Monte Carlo'!$B$32,MC_Paths_Base!C223+'Monte Carlo'!$C$32,MC_Paths_Base!D223+'Monte Carlo'!$D$32,MC_Paths_Base!E223+'Monte Carlo'!$E$32,MC_Paths_Base!F223+'Monte Carlo'!$F$32,MC_Paths_Base!G223+'Monte Carlo'!$G$32,MC_Paths_Base!H223+'Monte Carlo'!$H$32,MC_Paths_Base!I223+'Monte Carlo'!$I$32,MC_Paths_Base!J223+'Monte Carlo'!$J$32,MC_Paths_Base!K223+'Monte Carlo'!$K$32,MC_Paths_Base!L223+'Monte Carlo'!$L$32,MC_Paths_Base!M223+'Monte Carlo'!$M$32,MC_Paths_Base!N223+'Monte Carlo'!$N$32,MC_Paths_Base!O223+'Monte Carlo'!$O$32,MC_Paths_Base!P223+'Monte Carlo'!$P$32,MC_Paths_Base!Q223+'Monte Carlo'!$Q$32,MC_Paths_Base!R223+'Monte Carlo'!$R$32,MC_Paths_Base!S223+'Monte Carlo'!$S$32,MC_Paths_Base!T223+'Monte Carlo'!$T$32,MC_Paths_Base!U223+'Monte Carlo'!$U$32,MC_Paths_Base!V223+'Monte Carlo'!$V$32,MC_Paths_Base!W223+'Monte Carlo'!$W$32,MC_Paths_Base!X223+'Monte Carlo'!$X$32,MC_Paths_Base!Y223+'Monte Carlo'!$Y$32,MC_Paths_Base!Z223+'Monte Carlo'!$Z$32,MC_Paths_Base!AA223+'Monte Carlo'!$AA$32,MC_Paths_Base!AB223+'Monte Carlo'!$AB$32,MC_Paths_Base!AC223+'Monte Carlo'!$AC$32,MC_Paths_Base!AD223+'Monte Carlo'!$AD$32,MC_Paths_Base!AE223+'Monte Carlo'!$AE$32,MC_Paths_Base!AF223+'Monte Carlo'!$AF$32)</x:f>
        <x:v>1009588.0984146458</x:v>
      </x:c>
      <x:c r="AL223" t="n">
        <x:f>MIN(MC_Paths_Base!B223+'Monte Carlo'!$B$34,MC_Paths_Base!C223+'Monte Carlo'!$C$34,MC_Paths_Base!D223+'Monte Carlo'!$D$34,MC_Paths_Base!E223+'Monte Carlo'!$E$34,MC_Paths_Base!F223+'Monte Carlo'!$F$34,MC_Paths_Base!G223+'Monte Carlo'!$G$34,MC_Paths_Base!H223+'Monte Carlo'!$H$34,MC_Paths_Base!I223+'Monte Carlo'!$I$34,MC_Paths_Base!J223+'Monte Carlo'!$J$34,MC_Paths_Base!K223+'Monte Carlo'!$K$34,MC_Paths_Base!L223+'Monte Carlo'!$L$34,MC_Paths_Base!M223+'Monte Carlo'!$M$34,MC_Paths_Base!N223+'Monte Carlo'!$N$34,MC_Paths_Base!O223+'Monte Carlo'!$O$34,MC_Paths_Base!P223+'Monte Carlo'!$P$34,MC_Paths_Base!Q223+'Monte Carlo'!$Q$34,MC_Paths_Base!R223+'Monte Carlo'!$R$34,MC_Paths_Base!S223+'Monte Carlo'!$S$34,MC_Paths_Base!T223+'Monte Carlo'!$T$34,MC_Paths_Base!U223+'Monte Carlo'!$U$34,MC_Paths_Base!V223+'Monte Carlo'!$V$34,MC_Paths_Base!W223+'Monte Carlo'!$W$34,MC_Paths_Base!X223+'Monte Carlo'!$X$34,MC_Paths_Base!Y223+'Monte Carlo'!$Y$34,MC_Paths_Base!Z223+'Monte Carlo'!$Z$34,MC_Paths_Base!AA223+'Monte Carlo'!$AA$34,MC_Paths_Base!AB223+'Monte Carlo'!$AB$34,MC_Paths_Base!AC223+'Monte Carlo'!$AC$34,MC_Paths_Base!AD223+'Monte Carlo'!$AD$34,MC_Paths_Base!AE223+'Monte Carlo'!$AE$34,MC_Paths_Base!AF223+'Monte Carlo'!$AF$34)</x:f>
        <x:v>886615.9149962446</x:v>
      </x:c>
      <x:c r="AM223" t="n">
        <x:f>MIN(MC_Paths_Base!B223+'Monte Carlo'!$B$35,MC_Paths_Base!C223+'Monte Carlo'!$C$35,MC_Paths_Base!D223+'Monte Carlo'!$D$35,MC_Paths_Base!E223+'Monte Carlo'!$E$35,MC_Paths_Base!F223+'Monte Carlo'!$F$35,MC_Paths_Base!G223+'Monte Carlo'!$G$35,MC_Paths_Base!H223+'Monte Carlo'!$H$35,MC_Paths_Base!I223+'Monte Carlo'!$I$35,MC_Paths_Base!J223+'Monte Carlo'!$J$35,MC_Paths_Base!K223+'Monte Carlo'!$K$35,MC_Paths_Base!L223+'Monte Carlo'!$L$35,MC_Paths_Base!M223+'Monte Carlo'!$M$35,MC_Paths_Base!N223+'Monte Carlo'!$N$35,MC_Paths_Base!O223+'Monte Carlo'!$O$35,MC_Paths_Base!P223+'Monte Carlo'!$P$35,MC_Paths_Base!Q223+'Monte Carlo'!$Q$35,MC_Paths_Base!R223+'Monte Carlo'!$R$35,MC_Paths_Base!S223+'Monte Carlo'!$S$35,MC_Paths_Base!T223+'Monte Carlo'!$T$35,MC_Paths_Base!U223+'Monte Carlo'!$U$35,MC_Paths_Base!V223+'Monte Carlo'!$V$35,MC_Paths_Base!W223+'Monte Carlo'!$W$35,MC_Paths_Base!X223+'Monte Carlo'!$X$35,MC_Paths_Base!Y223+'Monte Carlo'!$Y$35,MC_Paths_Base!Z223+'Monte Carlo'!$Z$35,MC_Paths_Base!AA223+'Monte Carlo'!$AA$35,MC_Paths_Base!AB223+'Monte Carlo'!$AB$35,MC_Paths_Base!AC223+'Monte Carlo'!$AC$35,MC_Paths_Base!AD223+'Monte Carlo'!$AD$35,MC_Paths_Base!AE223+'Monte Carlo'!$AE$35,MC_Paths_Base!AF223+'Monte Carlo'!$AF$35)</x:f>
        <x:v>748600.7546646458</x:v>
      </x:c>
    </x:row>
    <x:row r="224">
      <x:c r="AJ224" t="n">
        <x:f>MIN(MC_Paths_Base!B224:AF224)</x:f>
        <x:v>1029031.25</x:v>
      </x:c>
      <x:c r="AK224" t="n">
        <x:f>MIN(MC_Paths_Base!B224+'Monte Carlo'!$B$32,MC_Paths_Base!C224+'Monte Carlo'!$C$32,MC_Paths_Base!D224+'Monte Carlo'!$D$32,MC_Paths_Base!E224+'Monte Carlo'!$E$32,MC_Paths_Base!F224+'Monte Carlo'!$F$32,MC_Paths_Base!G224+'Monte Carlo'!$G$32,MC_Paths_Base!H224+'Monte Carlo'!$H$32,MC_Paths_Base!I224+'Monte Carlo'!$I$32,MC_Paths_Base!J224+'Monte Carlo'!$J$32,MC_Paths_Base!K224+'Monte Carlo'!$K$32,MC_Paths_Base!L224+'Monte Carlo'!$L$32,MC_Paths_Base!M224+'Monte Carlo'!$M$32,MC_Paths_Base!N224+'Monte Carlo'!$N$32,MC_Paths_Base!O224+'Monte Carlo'!$O$32,MC_Paths_Base!P224+'Monte Carlo'!$P$32,MC_Paths_Base!Q224+'Monte Carlo'!$Q$32,MC_Paths_Base!R224+'Monte Carlo'!$R$32,MC_Paths_Base!S224+'Monte Carlo'!$S$32,MC_Paths_Base!T224+'Monte Carlo'!$T$32,MC_Paths_Base!U224+'Monte Carlo'!$U$32,MC_Paths_Base!V224+'Monte Carlo'!$V$32,MC_Paths_Base!W224+'Monte Carlo'!$W$32,MC_Paths_Base!X224+'Monte Carlo'!$X$32,MC_Paths_Base!Y224+'Monte Carlo'!$Y$32,MC_Paths_Base!Z224+'Monte Carlo'!$Z$32,MC_Paths_Base!AA224+'Monte Carlo'!$AA$32,MC_Paths_Base!AB224+'Monte Carlo'!$AB$32,MC_Paths_Base!AC224+'Monte Carlo'!$AC$32,MC_Paths_Base!AD224+'Monte Carlo'!$AD$32,MC_Paths_Base!AE224+'Monte Carlo'!$AE$32,MC_Paths_Base!AF224+'Monte Carlo'!$AF$32)</x:f>
        <x:v>858148.5036921788</x:v>
      </x:c>
      <x:c r="AL224" t="n">
        <x:f>MIN(MC_Paths_Base!B224+'Monte Carlo'!$B$34,MC_Paths_Base!C224+'Monte Carlo'!$C$34,MC_Paths_Base!D224+'Monte Carlo'!$D$34,MC_Paths_Base!E224+'Monte Carlo'!$E$34,MC_Paths_Base!F224+'Monte Carlo'!$F$34,MC_Paths_Base!G224+'Monte Carlo'!$G$34,MC_Paths_Base!H224+'Monte Carlo'!$H$34,MC_Paths_Base!I224+'Monte Carlo'!$I$34,MC_Paths_Base!J224+'Monte Carlo'!$J$34,MC_Paths_Base!K224+'Monte Carlo'!$K$34,MC_Paths_Base!L224+'Monte Carlo'!$L$34,MC_Paths_Base!M224+'Monte Carlo'!$M$34,MC_Paths_Base!N224+'Monte Carlo'!$N$34,MC_Paths_Base!O224+'Monte Carlo'!$O$34,MC_Paths_Base!P224+'Monte Carlo'!$P$34,MC_Paths_Base!Q224+'Monte Carlo'!$Q$34,MC_Paths_Base!R224+'Monte Carlo'!$R$34,MC_Paths_Base!S224+'Monte Carlo'!$S$34,MC_Paths_Base!T224+'Monte Carlo'!$T$34,MC_Paths_Base!U224+'Monte Carlo'!$U$34,MC_Paths_Base!V224+'Monte Carlo'!$V$34,MC_Paths_Base!W224+'Monte Carlo'!$W$34,MC_Paths_Base!X224+'Monte Carlo'!$X$34,MC_Paths_Base!Y224+'Monte Carlo'!$Y$34,MC_Paths_Base!Z224+'Monte Carlo'!$Z$34,MC_Paths_Base!AA224+'Monte Carlo'!$AA$34,MC_Paths_Base!AB224+'Monte Carlo'!$AB$34,MC_Paths_Base!AC224+'Monte Carlo'!$AC$34,MC_Paths_Base!AD224+'Monte Carlo'!$AD$34,MC_Paths_Base!AE224+'Monte Carlo'!$AE$34,MC_Paths_Base!AF224+'Monte Carlo'!$AF$34)</x:f>
        <x:v>670062.3927833491</x:v>
      </x:c>
      <x:c r="AM224" t="n">
        <x:f>MIN(MC_Paths_Base!B224+'Monte Carlo'!$B$35,MC_Paths_Base!C224+'Monte Carlo'!$C$35,MC_Paths_Base!D224+'Monte Carlo'!$D$35,MC_Paths_Base!E224+'Monte Carlo'!$E$35,MC_Paths_Base!F224+'Monte Carlo'!$F$35,MC_Paths_Base!G224+'Monte Carlo'!$G$35,MC_Paths_Base!H224+'Monte Carlo'!$H$35,MC_Paths_Base!I224+'Monte Carlo'!$I$35,MC_Paths_Base!J224+'Monte Carlo'!$J$35,MC_Paths_Base!K224+'Monte Carlo'!$K$35,MC_Paths_Base!L224+'Monte Carlo'!$L$35,MC_Paths_Base!M224+'Monte Carlo'!$M$35,MC_Paths_Base!N224+'Monte Carlo'!$N$35,MC_Paths_Base!O224+'Monte Carlo'!$O$35,MC_Paths_Base!P224+'Monte Carlo'!$P$35,MC_Paths_Base!Q224+'Monte Carlo'!$Q$35,MC_Paths_Base!R224+'Monte Carlo'!$R$35,MC_Paths_Base!S224+'Monte Carlo'!$S$35,MC_Paths_Base!T224+'Monte Carlo'!$T$35,MC_Paths_Base!U224+'Monte Carlo'!$U$35,MC_Paths_Base!V224+'Monte Carlo'!$V$35,MC_Paths_Base!W224+'Monte Carlo'!$W$35,MC_Paths_Base!X224+'Monte Carlo'!$X$35,MC_Paths_Base!Y224+'Monte Carlo'!$Y$35,MC_Paths_Base!Z224+'Monte Carlo'!$Z$35,MC_Paths_Base!AA224+'Monte Carlo'!$AA$35,MC_Paths_Base!AB224+'Monte Carlo'!$AB$35,MC_Paths_Base!AC224+'Monte Carlo'!$AC$35,MC_Paths_Base!AD224+'Monte Carlo'!$AD$35,MC_Paths_Base!AE224+'Monte Carlo'!$AE$35,MC_Paths_Base!AF224+'Monte Carlo'!$AF$35)</x:f>
        <x:v>542888.9396796204</x:v>
      </x:c>
    </x:row>
    <x:row r="225">
      <x:c r="AJ225" t="n">
        <x:f>MIN(MC_Paths_Base!B225:AF225)</x:f>
        <x:v>854506.5904270773</x:v>
      </x:c>
      <x:c r="AK225" t="n">
        <x:f>MIN(MC_Paths_Base!B225+'Monte Carlo'!$B$32,MC_Paths_Base!C225+'Monte Carlo'!$C$32,MC_Paths_Base!D225+'Monte Carlo'!$D$32,MC_Paths_Base!E225+'Monte Carlo'!$E$32,MC_Paths_Base!F225+'Monte Carlo'!$F$32,MC_Paths_Base!G225+'Monte Carlo'!$G$32,MC_Paths_Base!H225+'Monte Carlo'!$H$32,MC_Paths_Base!I225+'Monte Carlo'!$I$32,MC_Paths_Base!J225+'Monte Carlo'!$J$32,MC_Paths_Base!K225+'Monte Carlo'!$K$32,MC_Paths_Base!L225+'Monte Carlo'!$L$32,MC_Paths_Base!M225+'Monte Carlo'!$M$32,MC_Paths_Base!N225+'Monte Carlo'!$N$32,MC_Paths_Base!O225+'Monte Carlo'!$O$32,MC_Paths_Base!P225+'Monte Carlo'!$P$32,MC_Paths_Base!Q225+'Monte Carlo'!$Q$32,MC_Paths_Base!R225+'Monte Carlo'!$R$32,MC_Paths_Base!S225+'Monte Carlo'!$S$32,MC_Paths_Base!T225+'Monte Carlo'!$T$32,MC_Paths_Base!U225+'Monte Carlo'!$U$32,MC_Paths_Base!V225+'Monte Carlo'!$V$32,MC_Paths_Base!W225+'Monte Carlo'!$W$32,MC_Paths_Base!X225+'Monte Carlo'!$X$32,MC_Paths_Base!Y225+'Monte Carlo'!$Y$32,MC_Paths_Base!Z225+'Monte Carlo'!$Z$32,MC_Paths_Base!AA225+'Monte Carlo'!$AA$32,MC_Paths_Base!AB225+'Monte Carlo'!$AB$32,MC_Paths_Base!AC225+'Monte Carlo'!$AC$32,MC_Paths_Base!AD225+'Monte Carlo'!$AD$32,MC_Paths_Base!AE225+'Monte Carlo'!$AE$32,MC_Paths_Base!AF225+'Monte Carlo'!$AF$32)</x:f>
        <x:v>650176.7040004086</x:v>
      </x:c>
      <x:c r="AL225" t="n">
        <x:f>MIN(MC_Paths_Base!B225+'Monte Carlo'!$B$34,MC_Paths_Base!C225+'Monte Carlo'!$C$34,MC_Paths_Base!D225+'Monte Carlo'!$D$34,MC_Paths_Base!E225+'Monte Carlo'!$E$34,MC_Paths_Base!F225+'Monte Carlo'!$F$34,MC_Paths_Base!G225+'Monte Carlo'!$G$34,MC_Paths_Base!H225+'Monte Carlo'!$H$34,MC_Paths_Base!I225+'Monte Carlo'!$I$34,MC_Paths_Base!J225+'Monte Carlo'!$J$34,MC_Paths_Base!K225+'Monte Carlo'!$K$34,MC_Paths_Base!L225+'Monte Carlo'!$L$34,MC_Paths_Base!M225+'Monte Carlo'!$M$34,MC_Paths_Base!N225+'Monte Carlo'!$N$34,MC_Paths_Base!O225+'Monte Carlo'!$O$34,MC_Paths_Base!P225+'Monte Carlo'!$P$34,MC_Paths_Base!Q225+'Monte Carlo'!$Q$34,MC_Paths_Base!R225+'Monte Carlo'!$R$34,MC_Paths_Base!S225+'Monte Carlo'!$S$34,MC_Paths_Base!T225+'Monte Carlo'!$T$34,MC_Paths_Base!U225+'Monte Carlo'!$U$34,MC_Paths_Base!V225+'Monte Carlo'!$V$34,MC_Paths_Base!W225+'Monte Carlo'!$W$34,MC_Paths_Base!X225+'Monte Carlo'!$X$34,MC_Paths_Base!Y225+'Monte Carlo'!$Y$34,MC_Paths_Base!Z225+'Monte Carlo'!$Z$34,MC_Paths_Base!AA225+'Monte Carlo'!$AA$34,MC_Paths_Base!AB225+'Monte Carlo'!$AB$34,MC_Paths_Base!AC225+'Monte Carlo'!$AC$34,MC_Paths_Base!AD225+'Monte Carlo'!$AD$34,MC_Paths_Base!AE225+'Monte Carlo'!$AE$34,MC_Paths_Base!AF225+'Monte Carlo'!$AF$34)</x:f>
        <x:v>437505.1562141038</x:v>
      </x:c>
      <x:c r="AM225" t="n">
        <x:f>MIN(MC_Paths_Base!B225+'Monte Carlo'!$B$35,MC_Paths_Base!C225+'Monte Carlo'!$C$35,MC_Paths_Base!D225+'Monte Carlo'!$D$35,MC_Paths_Base!E225+'Monte Carlo'!$E$35,MC_Paths_Base!F225+'Monte Carlo'!$F$35,MC_Paths_Base!G225+'Monte Carlo'!$G$35,MC_Paths_Base!H225+'Monte Carlo'!$H$35,MC_Paths_Base!I225+'Monte Carlo'!$I$35,MC_Paths_Base!J225+'Monte Carlo'!$J$35,MC_Paths_Base!K225+'Monte Carlo'!$K$35,MC_Paths_Base!L225+'Monte Carlo'!$L$35,MC_Paths_Base!M225+'Monte Carlo'!$M$35,MC_Paths_Base!N225+'Monte Carlo'!$N$35,MC_Paths_Base!O225+'Monte Carlo'!$O$35,MC_Paths_Base!P225+'Monte Carlo'!$P$35,MC_Paths_Base!Q225+'Monte Carlo'!$Q$35,MC_Paths_Base!R225+'Monte Carlo'!$R$35,MC_Paths_Base!S225+'Monte Carlo'!$S$35,MC_Paths_Base!T225+'Monte Carlo'!$T$35,MC_Paths_Base!U225+'Monte Carlo'!$U$35,MC_Paths_Base!V225+'Monte Carlo'!$V$35,MC_Paths_Base!W225+'Monte Carlo'!$W$35,MC_Paths_Base!X225+'Monte Carlo'!$X$35,MC_Paths_Base!Y225+'Monte Carlo'!$Y$35,MC_Paths_Base!Z225+'Monte Carlo'!$Z$35,MC_Paths_Base!AA225+'Monte Carlo'!$AA$35,MC_Paths_Base!AB225+'Monte Carlo'!$AB$35,MC_Paths_Base!AC225+'Monte Carlo'!$AC$35,MC_Paths_Base!AD225+'Monte Carlo'!$AD$35,MC_Paths_Base!AE225+'Monte Carlo'!$AE$35,MC_Paths_Base!AF225+'Monte Carlo'!$AF$35)</x:f>
        <x:v>314425.26832703396</x:v>
      </x:c>
    </x:row>
    <x:row r="226">
      <x:c r="AJ226" t="n">
        <x:f>MIN(MC_Paths_Base!B226:AF226)</x:f>
        <x:v>1029031.25</x:v>
      </x:c>
      <x:c r="AK226" t="n">
        <x:f>MIN(MC_Paths_Base!B226+'Monte Carlo'!$B$32,MC_Paths_Base!C226+'Monte Carlo'!$C$32,MC_Paths_Base!D226+'Monte Carlo'!$D$32,MC_Paths_Base!E226+'Monte Carlo'!$E$32,MC_Paths_Base!F226+'Monte Carlo'!$F$32,MC_Paths_Base!G226+'Monte Carlo'!$G$32,MC_Paths_Base!H226+'Monte Carlo'!$H$32,MC_Paths_Base!I226+'Monte Carlo'!$I$32,MC_Paths_Base!J226+'Monte Carlo'!$J$32,MC_Paths_Base!K226+'Monte Carlo'!$K$32,MC_Paths_Base!L226+'Monte Carlo'!$L$32,MC_Paths_Base!M226+'Monte Carlo'!$M$32,MC_Paths_Base!N226+'Monte Carlo'!$N$32,MC_Paths_Base!O226+'Monte Carlo'!$O$32,MC_Paths_Base!P226+'Monte Carlo'!$P$32,MC_Paths_Base!Q226+'Monte Carlo'!$Q$32,MC_Paths_Base!R226+'Monte Carlo'!$R$32,MC_Paths_Base!S226+'Monte Carlo'!$S$32,MC_Paths_Base!T226+'Monte Carlo'!$T$32,MC_Paths_Base!U226+'Monte Carlo'!$U$32,MC_Paths_Base!V226+'Monte Carlo'!$V$32,MC_Paths_Base!W226+'Monte Carlo'!$W$32,MC_Paths_Base!X226+'Monte Carlo'!$X$32,MC_Paths_Base!Y226+'Monte Carlo'!$Y$32,MC_Paths_Base!Z226+'Monte Carlo'!$Z$32,MC_Paths_Base!AA226+'Monte Carlo'!$AA$32,MC_Paths_Base!AB226+'Monte Carlo'!$AB$32,MC_Paths_Base!AC226+'Monte Carlo'!$AC$32,MC_Paths_Base!AD226+'Monte Carlo'!$AD$32,MC_Paths_Base!AE226+'Monte Carlo'!$AE$32,MC_Paths_Base!AF226+'Monte Carlo'!$AF$32)</x:f>
        <x:v>1029031.25</x:v>
      </x:c>
      <x:c r="AL226" t="n">
        <x:f>MIN(MC_Paths_Base!B226+'Monte Carlo'!$B$34,MC_Paths_Base!C226+'Monte Carlo'!$C$34,MC_Paths_Base!D226+'Monte Carlo'!$D$34,MC_Paths_Base!E226+'Monte Carlo'!$E$34,MC_Paths_Base!F226+'Monte Carlo'!$F$34,MC_Paths_Base!G226+'Monte Carlo'!$G$34,MC_Paths_Base!H226+'Monte Carlo'!$H$34,MC_Paths_Base!I226+'Monte Carlo'!$I$34,MC_Paths_Base!J226+'Monte Carlo'!$J$34,MC_Paths_Base!K226+'Monte Carlo'!$K$34,MC_Paths_Base!L226+'Monte Carlo'!$L$34,MC_Paths_Base!M226+'Monte Carlo'!$M$34,MC_Paths_Base!N226+'Monte Carlo'!$N$34,MC_Paths_Base!O226+'Monte Carlo'!$O$34,MC_Paths_Base!P226+'Monte Carlo'!$P$34,MC_Paths_Base!Q226+'Monte Carlo'!$Q$34,MC_Paths_Base!R226+'Monte Carlo'!$R$34,MC_Paths_Base!S226+'Monte Carlo'!$S$34,MC_Paths_Base!T226+'Monte Carlo'!$T$34,MC_Paths_Base!U226+'Monte Carlo'!$U$34,MC_Paths_Base!V226+'Monte Carlo'!$V$34,MC_Paths_Base!W226+'Monte Carlo'!$W$34,MC_Paths_Base!X226+'Monte Carlo'!$X$34,MC_Paths_Base!Y226+'Monte Carlo'!$Y$34,MC_Paths_Base!Z226+'Monte Carlo'!$Z$34,MC_Paths_Base!AA226+'Monte Carlo'!$AA$34,MC_Paths_Base!AB226+'Monte Carlo'!$AB$34,MC_Paths_Base!AC226+'Monte Carlo'!$AC$34,MC_Paths_Base!AD226+'Monte Carlo'!$AD$34,MC_Paths_Base!AE226+'Monte Carlo'!$AE$34,MC_Paths_Base!AF226+'Monte Carlo'!$AF$34)</x:f>
        <x:v>918604.2077190644</x:v>
      </x:c>
      <x:c r="AM226" t="n">
        <x:f>MIN(MC_Paths_Base!B226+'Monte Carlo'!$B$35,MC_Paths_Base!C226+'Monte Carlo'!$C$35,MC_Paths_Base!D226+'Monte Carlo'!$D$35,MC_Paths_Base!E226+'Monte Carlo'!$E$35,MC_Paths_Base!F226+'Monte Carlo'!$F$35,MC_Paths_Base!G226+'Monte Carlo'!$G$35,MC_Paths_Base!H226+'Monte Carlo'!$H$35,MC_Paths_Base!I226+'Monte Carlo'!$I$35,MC_Paths_Base!J226+'Monte Carlo'!$J$35,MC_Paths_Base!K226+'Monte Carlo'!$K$35,MC_Paths_Base!L226+'Monte Carlo'!$L$35,MC_Paths_Base!M226+'Monte Carlo'!$M$35,MC_Paths_Base!N226+'Monte Carlo'!$N$35,MC_Paths_Base!O226+'Monte Carlo'!$O$35,MC_Paths_Base!P226+'Monte Carlo'!$P$35,MC_Paths_Base!Q226+'Monte Carlo'!$Q$35,MC_Paths_Base!R226+'Monte Carlo'!$R$35,MC_Paths_Base!S226+'Monte Carlo'!$S$35,MC_Paths_Base!T226+'Monte Carlo'!$T$35,MC_Paths_Base!U226+'Monte Carlo'!$U$35,MC_Paths_Base!V226+'Monte Carlo'!$V$35,MC_Paths_Base!W226+'Monte Carlo'!$W$35,MC_Paths_Base!X226+'Monte Carlo'!$X$35,MC_Paths_Base!Y226+'Monte Carlo'!$Y$35,MC_Paths_Base!Z226+'Monte Carlo'!$Z$35,MC_Paths_Base!AA226+'Monte Carlo'!$AA$35,MC_Paths_Base!AB226+'Monte Carlo'!$AB$35,MC_Paths_Base!AC226+'Monte Carlo'!$AC$35,MC_Paths_Base!AD226+'Monte Carlo'!$AD$35,MC_Paths_Base!AE226+'Monte Carlo'!$AE$35,MC_Paths_Base!AF226+'Monte Carlo'!$AF$35)</x:f>
        <x:v>780589.0473874656</x:v>
      </x:c>
    </x:row>
    <x:row r="227">
      <x:c r="AJ227" t="n">
        <x:f>MIN(MC_Paths_Base!B227:AF227)</x:f>
        <x:v>794152.0431540802</x:v>
      </x:c>
      <x:c r="AK227" t="n">
        <x:f>MIN(MC_Paths_Base!B227+'Monte Carlo'!$B$32,MC_Paths_Base!C227+'Monte Carlo'!$C$32,MC_Paths_Base!D227+'Monte Carlo'!$D$32,MC_Paths_Base!E227+'Monte Carlo'!$E$32,MC_Paths_Base!F227+'Monte Carlo'!$F$32,MC_Paths_Base!G227+'Monte Carlo'!$G$32,MC_Paths_Base!H227+'Monte Carlo'!$H$32,MC_Paths_Base!I227+'Monte Carlo'!$I$32,MC_Paths_Base!J227+'Monte Carlo'!$J$32,MC_Paths_Base!K227+'Monte Carlo'!$K$32,MC_Paths_Base!L227+'Monte Carlo'!$L$32,MC_Paths_Base!M227+'Monte Carlo'!$M$32,MC_Paths_Base!N227+'Monte Carlo'!$N$32,MC_Paths_Base!O227+'Monte Carlo'!$O$32,MC_Paths_Base!P227+'Monte Carlo'!$P$32,MC_Paths_Base!Q227+'Monte Carlo'!$Q$32,MC_Paths_Base!R227+'Monte Carlo'!$R$32,MC_Paths_Base!S227+'Monte Carlo'!$S$32,MC_Paths_Base!T227+'Monte Carlo'!$T$32,MC_Paths_Base!U227+'Monte Carlo'!$U$32,MC_Paths_Base!V227+'Monte Carlo'!$V$32,MC_Paths_Base!W227+'Monte Carlo'!$W$32,MC_Paths_Base!X227+'Monte Carlo'!$X$32,MC_Paths_Base!Y227+'Monte Carlo'!$Y$32,MC_Paths_Base!Z227+'Monte Carlo'!$Z$32,MC_Paths_Base!AA227+'Monte Carlo'!$AA$32,MC_Paths_Base!AB227+'Monte Carlo'!$AB$32,MC_Paths_Base!AC227+'Monte Carlo'!$AC$32,MC_Paths_Base!AD227+'Monte Carlo'!$AD$32,MC_Paths_Base!AE227+'Monte Carlo'!$AE$32,MC_Paths_Base!AF227+'Monte Carlo'!$AF$32)</x:f>
        <x:v>591500.051404721</x:v>
      </x:c>
      <x:c r="AL227" t="n">
        <x:f>MIN(MC_Paths_Base!B227+'Monte Carlo'!$B$34,MC_Paths_Base!C227+'Monte Carlo'!$C$34,MC_Paths_Base!D227+'Monte Carlo'!$D$34,MC_Paths_Base!E227+'Monte Carlo'!$E$34,MC_Paths_Base!F227+'Monte Carlo'!$F$34,MC_Paths_Base!G227+'Monte Carlo'!$G$34,MC_Paths_Base!H227+'Monte Carlo'!$H$34,MC_Paths_Base!I227+'Monte Carlo'!$I$34,MC_Paths_Base!J227+'Monte Carlo'!$J$34,MC_Paths_Base!K227+'Monte Carlo'!$K$34,MC_Paths_Base!L227+'Monte Carlo'!$L$34,MC_Paths_Base!M227+'Monte Carlo'!$M$34,MC_Paths_Base!N227+'Monte Carlo'!$N$34,MC_Paths_Base!O227+'Monte Carlo'!$O$34,MC_Paths_Base!P227+'Monte Carlo'!$P$34,MC_Paths_Base!Q227+'Monte Carlo'!$Q$34,MC_Paths_Base!R227+'Monte Carlo'!$R$34,MC_Paths_Base!S227+'Monte Carlo'!$S$34,MC_Paths_Base!T227+'Monte Carlo'!$T$34,MC_Paths_Base!U227+'Monte Carlo'!$U$34,MC_Paths_Base!V227+'Monte Carlo'!$V$34,MC_Paths_Base!W227+'Monte Carlo'!$W$34,MC_Paths_Base!X227+'Monte Carlo'!$X$34,MC_Paths_Base!Y227+'Monte Carlo'!$Y$34,MC_Paths_Base!Z227+'Monte Carlo'!$Z$34,MC_Paths_Base!AA227+'Monte Carlo'!$AA$34,MC_Paths_Base!AB227+'Monte Carlo'!$AB$34,MC_Paths_Base!AC227+'Monte Carlo'!$AC$34,MC_Paths_Base!AD227+'Monte Carlo'!$AD$34,MC_Paths_Base!AE227+'Monte Carlo'!$AE$34,MC_Paths_Base!AF227+'Monte Carlo'!$AF$34)</x:f>
        <x:v>426498.8577517364</x:v>
      </x:c>
      <x:c r="AM227" t="n">
        <x:f>MIN(MC_Paths_Base!B227+'Monte Carlo'!$B$35,MC_Paths_Base!C227+'Monte Carlo'!$C$35,MC_Paths_Base!D227+'Monte Carlo'!$D$35,MC_Paths_Base!E227+'Monte Carlo'!$E$35,MC_Paths_Base!F227+'Monte Carlo'!$F$35,MC_Paths_Base!G227+'Monte Carlo'!$G$35,MC_Paths_Base!H227+'Monte Carlo'!$H$35,MC_Paths_Base!I227+'Monte Carlo'!$I$35,MC_Paths_Base!J227+'Monte Carlo'!$J$35,MC_Paths_Base!K227+'Monte Carlo'!$K$35,MC_Paths_Base!L227+'Monte Carlo'!$L$35,MC_Paths_Base!M227+'Monte Carlo'!$M$35,MC_Paths_Base!N227+'Monte Carlo'!$N$35,MC_Paths_Base!O227+'Monte Carlo'!$O$35,MC_Paths_Base!P227+'Monte Carlo'!$P$35,MC_Paths_Base!Q227+'Monte Carlo'!$Q$35,MC_Paths_Base!R227+'Monte Carlo'!$R$35,MC_Paths_Base!S227+'Monte Carlo'!$S$35,MC_Paths_Base!T227+'Monte Carlo'!$T$35,MC_Paths_Base!U227+'Monte Carlo'!$U$35,MC_Paths_Base!V227+'Monte Carlo'!$V$35,MC_Paths_Base!W227+'Monte Carlo'!$W$35,MC_Paths_Base!X227+'Monte Carlo'!$X$35,MC_Paths_Base!Y227+'Monte Carlo'!$Y$35,MC_Paths_Base!Z227+'Monte Carlo'!$Z$35,MC_Paths_Base!AA227+'Monte Carlo'!$AA$35,MC_Paths_Base!AB227+'Monte Carlo'!$AB$35,MC_Paths_Base!AC227+'Monte Carlo'!$AC$35,MC_Paths_Base!AD227+'Monte Carlo'!$AD$35,MC_Paths_Base!AE227+'Monte Carlo'!$AE$35,MC_Paths_Base!AF227+'Monte Carlo'!$AF$35)</x:f>
        <x:v>295481.6814398774</x:v>
      </x:c>
    </x:row>
    <x:row r="228">
      <x:c r="AJ228" t="n">
        <x:f>MIN(MC_Paths_Base!B228:AF228)</x:f>
        <x:v>790588.531209026</x:v>
      </x:c>
      <x:c r="AK228" t="n">
        <x:f>MIN(MC_Paths_Base!B228+'Monte Carlo'!$B$32,MC_Paths_Base!C228+'Monte Carlo'!$C$32,MC_Paths_Base!D228+'Monte Carlo'!$D$32,MC_Paths_Base!E228+'Monte Carlo'!$E$32,MC_Paths_Base!F228+'Monte Carlo'!$F$32,MC_Paths_Base!G228+'Monte Carlo'!$G$32,MC_Paths_Base!H228+'Monte Carlo'!$H$32,MC_Paths_Base!I228+'Monte Carlo'!$I$32,MC_Paths_Base!J228+'Monte Carlo'!$J$32,MC_Paths_Base!K228+'Monte Carlo'!$K$32,MC_Paths_Base!L228+'Monte Carlo'!$L$32,MC_Paths_Base!M228+'Monte Carlo'!$M$32,MC_Paths_Base!N228+'Monte Carlo'!$N$32,MC_Paths_Base!O228+'Monte Carlo'!$O$32,MC_Paths_Base!P228+'Monte Carlo'!$P$32,MC_Paths_Base!Q228+'Monte Carlo'!$Q$32,MC_Paths_Base!R228+'Monte Carlo'!$R$32,MC_Paths_Base!S228+'Monte Carlo'!$S$32,MC_Paths_Base!T228+'Monte Carlo'!$T$32,MC_Paths_Base!U228+'Monte Carlo'!$U$32,MC_Paths_Base!V228+'Monte Carlo'!$V$32,MC_Paths_Base!W228+'Monte Carlo'!$W$32,MC_Paths_Base!X228+'Monte Carlo'!$X$32,MC_Paths_Base!Y228+'Monte Carlo'!$Y$32,MC_Paths_Base!Z228+'Monte Carlo'!$Z$32,MC_Paths_Base!AA228+'Monte Carlo'!$AA$32,MC_Paths_Base!AB228+'Monte Carlo'!$AB$32,MC_Paths_Base!AC228+'Monte Carlo'!$AC$32,MC_Paths_Base!AD228+'Monte Carlo'!$AD$32,MC_Paths_Base!AE228+'Monte Carlo'!$AE$32,MC_Paths_Base!AF228+'Monte Carlo'!$AF$32)</x:f>
        <x:v>585337.0418330249</x:v>
      </x:c>
      <x:c r="AL228" t="n">
        <x:f>MIN(MC_Paths_Base!B228+'Monte Carlo'!$B$34,MC_Paths_Base!C228+'Monte Carlo'!$C$34,MC_Paths_Base!D228+'Monte Carlo'!$D$34,MC_Paths_Base!E228+'Monte Carlo'!$E$34,MC_Paths_Base!F228+'Monte Carlo'!$F$34,MC_Paths_Base!G228+'Monte Carlo'!$G$34,MC_Paths_Base!H228+'Monte Carlo'!$H$34,MC_Paths_Base!I228+'Monte Carlo'!$I$34,MC_Paths_Base!J228+'Monte Carlo'!$J$34,MC_Paths_Base!K228+'Monte Carlo'!$K$34,MC_Paths_Base!L228+'Monte Carlo'!$L$34,MC_Paths_Base!M228+'Monte Carlo'!$M$34,MC_Paths_Base!N228+'Monte Carlo'!$N$34,MC_Paths_Base!O228+'Monte Carlo'!$O$34,MC_Paths_Base!P228+'Monte Carlo'!$P$34,MC_Paths_Base!Q228+'Monte Carlo'!$Q$34,MC_Paths_Base!R228+'Monte Carlo'!$R$34,MC_Paths_Base!S228+'Monte Carlo'!$S$34,MC_Paths_Base!T228+'Monte Carlo'!$T$34,MC_Paths_Base!U228+'Monte Carlo'!$U$34,MC_Paths_Base!V228+'Monte Carlo'!$V$34,MC_Paths_Base!W228+'Monte Carlo'!$W$34,MC_Paths_Base!X228+'Monte Carlo'!$X$34,MC_Paths_Base!Y228+'Monte Carlo'!$Y$34,MC_Paths_Base!Z228+'Monte Carlo'!$Z$34,MC_Paths_Base!AA228+'Monte Carlo'!$AA$34,MC_Paths_Base!AB228+'Monte Carlo'!$AB$34,MC_Paths_Base!AC228+'Monte Carlo'!$AC$34,MC_Paths_Base!AD228+'Monte Carlo'!$AD$34,MC_Paths_Base!AE228+'Monte Carlo'!$AE$34,MC_Paths_Base!AF228+'Monte Carlo'!$AF$34)</x:f>
        <x:v>246717.79421126458</x:v>
      </x:c>
      <x:c r="AM228" t="n">
        <x:f>MIN(MC_Paths_Base!B228+'Monte Carlo'!$B$35,MC_Paths_Base!C228+'Monte Carlo'!$C$35,MC_Paths_Base!D228+'Monte Carlo'!$D$35,MC_Paths_Base!E228+'Monte Carlo'!$E$35,MC_Paths_Base!F228+'Monte Carlo'!$F$35,MC_Paths_Base!G228+'Monte Carlo'!$G$35,MC_Paths_Base!H228+'Monte Carlo'!$H$35,MC_Paths_Base!I228+'Monte Carlo'!$I$35,MC_Paths_Base!J228+'Monte Carlo'!$J$35,MC_Paths_Base!K228+'Monte Carlo'!$K$35,MC_Paths_Base!L228+'Monte Carlo'!$L$35,MC_Paths_Base!M228+'Monte Carlo'!$M$35,MC_Paths_Base!N228+'Monte Carlo'!$N$35,MC_Paths_Base!O228+'Monte Carlo'!$O$35,MC_Paths_Base!P228+'Monte Carlo'!$P$35,MC_Paths_Base!Q228+'Monte Carlo'!$Q$35,MC_Paths_Base!R228+'Monte Carlo'!$R$35,MC_Paths_Base!S228+'Monte Carlo'!$S$35,MC_Paths_Base!T228+'Monte Carlo'!$T$35,MC_Paths_Base!U228+'Monte Carlo'!$U$35,MC_Paths_Base!V228+'Monte Carlo'!$V$35,MC_Paths_Base!W228+'Monte Carlo'!$W$35,MC_Paths_Base!X228+'Monte Carlo'!$X$35,MC_Paths_Base!Y228+'Monte Carlo'!$Y$35,MC_Paths_Base!Z228+'Monte Carlo'!$Z$35,MC_Paths_Base!AA228+'Monte Carlo'!$AA$35,MC_Paths_Base!AB228+'Monte Carlo'!$AB$35,MC_Paths_Base!AC228+'Monte Carlo'!$AC$35,MC_Paths_Base!AD228+'Monte Carlo'!$AD$35,MC_Paths_Base!AE228+'Monte Carlo'!$AE$35,MC_Paths_Base!AF228+'Monte Carlo'!$AF$35)</x:f>
        <x:v>148460.17087066395</x:v>
      </x:c>
    </x:row>
    <x:row r="229">
      <x:c r="AJ229" t="n">
        <x:f>MIN(MC_Paths_Base!B229:AF229)</x:f>
        <x:v>1029031.25</x:v>
      </x:c>
      <x:c r="AK229" t="n">
        <x:f>MIN(MC_Paths_Base!B229+'Monte Carlo'!$B$32,MC_Paths_Base!C229+'Monte Carlo'!$C$32,MC_Paths_Base!D229+'Monte Carlo'!$D$32,MC_Paths_Base!E229+'Monte Carlo'!$E$32,MC_Paths_Base!F229+'Monte Carlo'!$F$32,MC_Paths_Base!G229+'Monte Carlo'!$G$32,MC_Paths_Base!H229+'Monte Carlo'!$H$32,MC_Paths_Base!I229+'Monte Carlo'!$I$32,MC_Paths_Base!J229+'Monte Carlo'!$J$32,MC_Paths_Base!K229+'Monte Carlo'!$K$32,MC_Paths_Base!L229+'Monte Carlo'!$L$32,MC_Paths_Base!M229+'Monte Carlo'!$M$32,MC_Paths_Base!N229+'Monte Carlo'!$N$32,MC_Paths_Base!O229+'Monte Carlo'!$O$32,MC_Paths_Base!P229+'Monte Carlo'!$P$32,MC_Paths_Base!Q229+'Monte Carlo'!$Q$32,MC_Paths_Base!R229+'Monte Carlo'!$R$32,MC_Paths_Base!S229+'Monte Carlo'!$S$32,MC_Paths_Base!T229+'Monte Carlo'!$T$32,MC_Paths_Base!U229+'Monte Carlo'!$U$32,MC_Paths_Base!V229+'Monte Carlo'!$V$32,MC_Paths_Base!W229+'Monte Carlo'!$W$32,MC_Paths_Base!X229+'Monte Carlo'!$X$32,MC_Paths_Base!Y229+'Monte Carlo'!$Y$32,MC_Paths_Base!Z229+'Monte Carlo'!$Z$32,MC_Paths_Base!AA229+'Monte Carlo'!$AA$32,MC_Paths_Base!AB229+'Monte Carlo'!$AB$32,MC_Paths_Base!AC229+'Monte Carlo'!$AC$32,MC_Paths_Base!AD229+'Monte Carlo'!$AD$32,MC_Paths_Base!AE229+'Monte Carlo'!$AE$32,MC_Paths_Base!AF229+'Monte Carlo'!$AF$32)</x:f>
        <x:v>881059.7346845872</x:v>
      </x:c>
      <x:c r="AL229" t="n">
        <x:f>MIN(MC_Paths_Base!B229+'Monte Carlo'!$B$34,MC_Paths_Base!C229+'Monte Carlo'!$C$34,MC_Paths_Base!D229+'Monte Carlo'!$D$34,MC_Paths_Base!E229+'Monte Carlo'!$E$34,MC_Paths_Base!F229+'Monte Carlo'!$F$34,MC_Paths_Base!G229+'Monte Carlo'!$G$34,MC_Paths_Base!H229+'Monte Carlo'!$H$34,MC_Paths_Base!I229+'Monte Carlo'!$I$34,MC_Paths_Base!J229+'Monte Carlo'!$J$34,MC_Paths_Base!K229+'Monte Carlo'!$K$34,MC_Paths_Base!L229+'Monte Carlo'!$L$34,MC_Paths_Base!M229+'Monte Carlo'!$M$34,MC_Paths_Base!N229+'Monte Carlo'!$N$34,MC_Paths_Base!O229+'Monte Carlo'!$O$34,MC_Paths_Base!P229+'Monte Carlo'!$P$34,MC_Paths_Base!Q229+'Monte Carlo'!$Q$34,MC_Paths_Base!R229+'Monte Carlo'!$R$34,MC_Paths_Base!S229+'Monte Carlo'!$S$34,MC_Paths_Base!T229+'Monte Carlo'!$T$34,MC_Paths_Base!U229+'Monte Carlo'!$U$34,MC_Paths_Base!V229+'Monte Carlo'!$V$34,MC_Paths_Base!W229+'Monte Carlo'!$W$34,MC_Paths_Base!X229+'Monte Carlo'!$X$34,MC_Paths_Base!Y229+'Monte Carlo'!$Y$34,MC_Paths_Base!Z229+'Monte Carlo'!$Z$34,MC_Paths_Base!AA229+'Monte Carlo'!$AA$34,MC_Paths_Base!AB229+'Monte Carlo'!$AB$34,MC_Paths_Base!AC229+'Monte Carlo'!$AC$34,MC_Paths_Base!AD229+'Monte Carlo'!$AD$34,MC_Paths_Base!AE229+'Monte Carlo'!$AE$34,MC_Paths_Base!AF229+'Monte Carlo'!$AF$34)</x:f>
        <x:v>665750.8497498645</x:v>
      </x:c>
      <x:c r="AM229" t="n">
        <x:f>MIN(MC_Paths_Base!B229+'Monte Carlo'!$B$35,MC_Paths_Base!C229+'Monte Carlo'!$C$35,MC_Paths_Base!D229+'Monte Carlo'!$D$35,MC_Paths_Base!E229+'Monte Carlo'!$E$35,MC_Paths_Base!F229+'Monte Carlo'!$F$35,MC_Paths_Base!G229+'Monte Carlo'!$G$35,MC_Paths_Base!H229+'Monte Carlo'!$H$35,MC_Paths_Base!I229+'Monte Carlo'!$I$35,MC_Paths_Base!J229+'Monte Carlo'!$J$35,MC_Paths_Base!K229+'Monte Carlo'!$K$35,MC_Paths_Base!L229+'Monte Carlo'!$L$35,MC_Paths_Base!M229+'Monte Carlo'!$M$35,MC_Paths_Base!N229+'Monte Carlo'!$N$35,MC_Paths_Base!O229+'Monte Carlo'!$O$35,MC_Paths_Base!P229+'Monte Carlo'!$P$35,MC_Paths_Base!Q229+'Monte Carlo'!$Q$35,MC_Paths_Base!R229+'Monte Carlo'!$R$35,MC_Paths_Base!S229+'Monte Carlo'!$S$35,MC_Paths_Base!T229+'Monte Carlo'!$T$35,MC_Paths_Base!U229+'Monte Carlo'!$U$35,MC_Paths_Base!V229+'Monte Carlo'!$V$35,MC_Paths_Base!W229+'Monte Carlo'!$W$35,MC_Paths_Base!X229+'Monte Carlo'!$X$35,MC_Paths_Base!Y229+'Monte Carlo'!$Y$35,MC_Paths_Base!Z229+'Monte Carlo'!$Z$35,MC_Paths_Base!AA229+'Monte Carlo'!$AA$35,MC_Paths_Base!AB229+'Monte Carlo'!$AB$35,MC_Paths_Base!AC229+'Monte Carlo'!$AC$35,MC_Paths_Base!AD229+'Monte Carlo'!$AD$35,MC_Paths_Base!AE229+'Monte Carlo'!$AE$35,MC_Paths_Base!AF229+'Monte Carlo'!$AF$35)</x:f>
        <x:v>573466.3205605261</x:v>
      </x:c>
    </x:row>
    <x:row r="230">
      <x:c r="AJ230" t="n">
        <x:f>MIN(MC_Paths_Base!B230:AF230)</x:f>
        <x:v>1029031.25</x:v>
      </x:c>
      <x:c r="AK230" t="n">
        <x:f>MIN(MC_Paths_Base!B230+'Monte Carlo'!$B$32,MC_Paths_Base!C230+'Monte Carlo'!$C$32,MC_Paths_Base!D230+'Monte Carlo'!$D$32,MC_Paths_Base!E230+'Monte Carlo'!$E$32,MC_Paths_Base!F230+'Monte Carlo'!$F$32,MC_Paths_Base!G230+'Monte Carlo'!$G$32,MC_Paths_Base!H230+'Monte Carlo'!$H$32,MC_Paths_Base!I230+'Monte Carlo'!$I$32,MC_Paths_Base!J230+'Monte Carlo'!$J$32,MC_Paths_Base!K230+'Monte Carlo'!$K$32,MC_Paths_Base!L230+'Monte Carlo'!$L$32,MC_Paths_Base!M230+'Monte Carlo'!$M$32,MC_Paths_Base!N230+'Monte Carlo'!$N$32,MC_Paths_Base!O230+'Monte Carlo'!$O$32,MC_Paths_Base!P230+'Monte Carlo'!$P$32,MC_Paths_Base!Q230+'Monte Carlo'!$Q$32,MC_Paths_Base!R230+'Monte Carlo'!$R$32,MC_Paths_Base!S230+'Monte Carlo'!$S$32,MC_Paths_Base!T230+'Monte Carlo'!$T$32,MC_Paths_Base!U230+'Monte Carlo'!$U$32,MC_Paths_Base!V230+'Monte Carlo'!$V$32,MC_Paths_Base!W230+'Monte Carlo'!$W$32,MC_Paths_Base!X230+'Monte Carlo'!$X$32,MC_Paths_Base!Y230+'Monte Carlo'!$Y$32,MC_Paths_Base!Z230+'Monte Carlo'!$Z$32,MC_Paths_Base!AA230+'Monte Carlo'!$AA$32,MC_Paths_Base!AB230+'Monte Carlo'!$AB$32,MC_Paths_Base!AC230+'Monte Carlo'!$AC$32,MC_Paths_Base!AD230+'Monte Carlo'!$AD$32,MC_Paths_Base!AE230+'Monte Carlo'!$AE$32,MC_Paths_Base!AF230+'Monte Carlo'!$AF$32)</x:f>
        <x:v>861371.0117517811</x:v>
      </x:c>
      <x:c r="AL230" t="n">
        <x:f>MIN(MC_Paths_Base!B230+'Monte Carlo'!$B$34,MC_Paths_Base!C230+'Monte Carlo'!$C$34,MC_Paths_Base!D230+'Monte Carlo'!$D$34,MC_Paths_Base!E230+'Monte Carlo'!$E$34,MC_Paths_Base!F230+'Monte Carlo'!$F$34,MC_Paths_Base!G230+'Monte Carlo'!$G$34,MC_Paths_Base!H230+'Monte Carlo'!$H$34,MC_Paths_Base!I230+'Monte Carlo'!$I$34,MC_Paths_Base!J230+'Monte Carlo'!$J$34,MC_Paths_Base!K230+'Monte Carlo'!$K$34,MC_Paths_Base!L230+'Monte Carlo'!$L$34,MC_Paths_Base!M230+'Monte Carlo'!$M$34,MC_Paths_Base!N230+'Monte Carlo'!$N$34,MC_Paths_Base!O230+'Monte Carlo'!$O$34,MC_Paths_Base!P230+'Monte Carlo'!$P$34,MC_Paths_Base!Q230+'Monte Carlo'!$Q$34,MC_Paths_Base!R230+'Monte Carlo'!$R$34,MC_Paths_Base!S230+'Monte Carlo'!$S$34,MC_Paths_Base!T230+'Monte Carlo'!$T$34,MC_Paths_Base!U230+'Monte Carlo'!$U$34,MC_Paths_Base!V230+'Monte Carlo'!$V$34,MC_Paths_Base!W230+'Monte Carlo'!$W$34,MC_Paths_Base!X230+'Monte Carlo'!$X$34,MC_Paths_Base!Y230+'Monte Carlo'!$Y$34,MC_Paths_Base!Z230+'Monte Carlo'!$Z$34,MC_Paths_Base!AA230+'Monte Carlo'!$AA$34,MC_Paths_Base!AB230+'Monte Carlo'!$AB$34,MC_Paths_Base!AC230+'Monte Carlo'!$AC$34,MC_Paths_Base!AD230+'Monte Carlo'!$AD$34,MC_Paths_Base!AE230+'Monte Carlo'!$AE$34,MC_Paths_Base!AF230+'Monte Carlo'!$AF$34)</x:f>
        <x:v>-54474.98676592484</x:v>
      </x:c>
      <x:c r="AM230" t="n">
        <x:f>MIN(MC_Paths_Base!B230+'Monte Carlo'!$B$35,MC_Paths_Base!C230+'Monte Carlo'!$C$35,MC_Paths_Base!D230+'Monte Carlo'!$D$35,MC_Paths_Base!E230+'Monte Carlo'!$E$35,MC_Paths_Base!F230+'Monte Carlo'!$F$35,MC_Paths_Base!G230+'Monte Carlo'!$G$35,MC_Paths_Base!H230+'Monte Carlo'!$H$35,MC_Paths_Base!I230+'Monte Carlo'!$I$35,MC_Paths_Base!J230+'Monte Carlo'!$J$35,MC_Paths_Base!K230+'Monte Carlo'!$K$35,MC_Paths_Base!L230+'Monte Carlo'!$L$35,MC_Paths_Base!M230+'Monte Carlo'!$M$35,MC_Paths_Base!N230+'Monte Carlo'!$N$35,MC_Paths_Base!O230+'Monte Carlo'!$O$35,MC_Paths_Base!P230+'Monte Carlo'!$P$35,MC_Paths_Base!Q230+'Monte Carlo'!$Q$35,MC_Paths_Base!R230+'Monte Carlo'!$R$35,MC_Paths_Base!S230+'Monte Carlo'!$S$35,MC_Paths_Base!T230+'Monte Carlo'!$T$35,MC_Paths_Base!U230+'Monte Carlo'!$U$35,MC_Paths_Base!V230+'Monte Carlo'!$V$35,MC_Paths_Base!W230+'Monte Carlo'!$W$35,MC_Paths_Base!X230+'Monte Carlo'!$X$35,MC_Paths_Base!Y230+'Monte Carlo'!$Y$35,MC_Paths_Base!Z230+'Monte Carlo'!$Z$35,MC_Paths_Base!AA230+'Monte Carlo'!$AA$35,MC_Paths_Base!AB230+'Monte Carlo'!$AB$35,MC_Paths_Base!AC230+'Monte Carlo'!$AC$35,MC_Paths_Base!AD230+'Monte Carlo'!$AD$35,MC_Paths_Base!AE230+'Monte Carlo'!$AE$35,MC_Paths_Base!AF230+'Monte Carlo'!$AF$35)</x:f>
        <x:v>79174.61402824428</x:v>
      </x:c>
    </x:row>
    <x:row r="231">
      <x:c r="AJ231" t="n">
        <x:f>MIN(MC_Paths_Base!B231:AF231)</x:f>
        <x:v>1029031.25</x:v>
      </x:c>
      <x:c r="AK231" t="n">
        <x:f>MIN(MC_Paths_Base!B231+'Monte Carlo'!$B$32,MC_Paths_Base!C231+'Monte Carlo'!$C$32,MC_Paths_Base!D231+'Monte Carlo'!$D$32,MC_Paths_Base!E231+'Monte Carlo'!$E$32,MC_Paths_Base!F231+'Monte Carlo'!$F$32,MC_Paths_Base!G231+'Monte Carlo'!$G$32,MC_Paths_Base!H231+'Monte Carlo'!$H$32,MC_Paths_Base!I231+'Monte Carlo'!$I$32,MC_Paths_Base!J231+'Monte Carlo'!$J$32,MC_Paths_Base!K231+'Monte Carlo'!$K$32,MC_Paths_Base!L231+'Monte Carlo'!$L$32,MC_Paths_Base!M231+'Monte Carlo'!$M$32,MC_Paths_Base!N231+'Monte Carlo'!$N$32,MC_Paths_Base!O231+'Monte Carlo'!$O$32,MC_Paths_Base!P231+'Monte Carlo'!$P$32,MC_Paths_Base!Q231+'Monte Carlo'!$Q$32,MC_Paths_Base!R231+'Monte Carlo'!$R$32,MC_Paths_Base!S231+'Monte Carlo'!$S$32,MC_Paths_Base!T231+'Monte Carlo'!$T$32,MC_Paths_Base!U231+'Monte Carlo'!$U$32,MC_Paths_Base!V231+'Monte Carlo'!$V$32,MC_Paths_Base!W231+'Monte Carlo'!$W$32,MC_Paths_Base!X231+'Monte Carlo'!$X$32,MC_Paths_Base!Y231+'Monte Carlo'!$Y$32,MC_Paths_Base!Z231+'Monte Carlo'!$Z$32,MC_Paths_Base!AA231+'Monte Carlo'!$AA$32,MC_Paths_Base!AB231+'Monte Carlo'!$AB$32,MC_Paths_Base!AC231+'Monte Carlo'!$AC$32,MC_Paths_Base!AD231+'Monte Carlo'!$AD$32,MC_Paths_Base!AE231+'Monte Carlo'!$AE$32,MC_Paths_Base!AF231+'Monte Carlo'!$AF$32)</x:f>
        <x:v>865513.2324939404</x:v>
      </x:c>
      <x:c r="AL231" t="n">
        <x:f>MIN(MC_Paths_Base!B231+'Monte Carlo'!$B$34,MC_Paths_Base!C231+'Monte Carlo'!$C$34,MC_Paths_Base!D231+'Monte Carlo'!$D$34,MC_Paths_Base!E231+'Monte Carlo'!$E$34,MC_Paths_Base!F231+'Monte Carlo'!$F$34,MC_Paths_Base!G231+'Monte Carlo'!$G$34,MC_Paths_Base!H231+'Monte Carlo'!$H$34,MC_Paths_Base!I231+'Monte Carlo'!$I$34,MC_Paths_Base!J231+'Monte Carlo'!$J$34,MC_Paths_Base!K231+'Monte Carlo'!$K$34,MC_Paths_Base!L231+'Monte Carlo'!$L$34,MC_Paths_Base!M231+'Monte Carlo'!$M$34,MC_Paths_Base!N231+'Monte Carlo'!$N$34,MC_Paths_Base!O231+'Monte Carlo'!$O$34,MC_Paths_Base!P231+'Monte Carlo'!$P$34,MC_Paths_Base!Q231+'Monte Carlo'!$Q$34,MC_Paths_Base!R231+'Monte Carlo'!$R$34,MC_Paths_Base!S231+'Monte Carlo'!$S$34,MC_Paths_Base!T231+'Monte Carlo'!$T$34,MC_Paths_Base!U231+'Monte Carlo'!$U$34,MC_Paths_Base!V231+'Monte Carlo'!$V$34,MC_Paths_Base!W231+'Monte Carlo'!$W$34,MC_Paths_Base!X231+'Monte Carlo'!$X$34,MC_Paths_Base!Y231+'Monte Carlo'!$Y$34,MC_Paths_Base!Z231+'Monte Carlo'!$Z$34,MC_Paths_Base!AA231+'Monte Carlo'!$AA$34,MC_Paths_Base!AB231+'Monte Carlo'!$AB$34,MC_Paths_Base!AC231+'Monte Carlo'!$AC$34,MC_Paths_Base!AD231+'Monte Carlo'!$AD$34,MC_Paths_Base!AE231+'Monte Carlo'!$AE$34,MC_Paths_Base!AF231+'Monte Carlo'!$AF$34)</x:f>
        <x:v>700512.0388409558</x:v>
      </x:c>
      <x:c r="AM231" t="n">
        <x:f>MIN(MC_Paths_Base!B231+'Monte Carlo'!$B$35,MC_Paths_Base!C231+'Monte Carlo'!$C$35,MC_Paths_Base!D231+'Monte Carlo'!$D$35,MC_Paths_Base!E231+'Monte Carlo'!$E$35,MC_Paths_Base!F231+'Monte Carlo'!$F$35,MC_Paths_Base!G231+'Monte Carlo'!$G$35,MC_Paths_Base!H231+'Monte Carlo'!$H$35,MC_Paths_Base!I231+'Monte Carlo'!$I$35,MC_Paths_Base!J231+'Monte Carlo'!$J$35,MC_Paths_Base!K231+'Monte Carlo'!$K$35,MC_Paths_Base!L231+'Monte Carlo'!$L$35,MC_Paths_Base!M231+'Monte Carlo'!$M$35,MC_Paths_Base!N231+'Monte Carlo'!$N$35,MC_Paths_Base!O231+'Monte Carlo'!$O$35,MC_Paths_Base!P231+'Monte Carlo'!$P$35,MC_Paths_Base!Q231+'Monte Carlo'!$Q$35,MC_Paths_Base!R231+'Monte Carlo'!$R$35,MC_Paths_Base!S231+'Monte Carlo'!$S$35,MC_Paths_Base!T231+'Monte Carlo'!$T$35,MC_Paths_Base!U231+'Monte Carlo'!$U$35,MC_Paths_Base!V231+'Monte Carlo'!$V$35,MC_Paths_Base!W231+'Monte Carlo'!$W$35,MC_Paths_Base!X231+'Monte Carlo'!$X$35,MC_Paths_Base!Y231+'Monte Carlo'!$Y$35,MC_Paths_Base!Z231+'Monte Carlo'!$Z$35,MC_Paths_Base!AA231+'Monte Carlo'!$AA$35,MC_Paths_Base!AB231+'Monte Carlo'!$AB$35,MC_Paths_Base!AC231+'Monte Carlo'!$AC$35,MC_Paths_Base!AD231+'Monte Carlo'!$AD$35,MC_Paths_Base!AE231+'Monte Carlo'!$AE$35,MC_Paths_Base!AF231+'Monte Carlo'!$AF$35)</x:f>
        <x:v>569494.8625290968</x:v>
      </x:c>
    </x:row>
    <x:row r="232">
      <x:c r="AJ232" t="n">
        <x:f>MIN(MC_Paths_Base!B232:AF232)</x:f>
        <x:v>1029031.25</x:v>
      </x:c>
      <x:c r="AK232" t="n">
        <x:f>MIN(MC_Paths_Base!B232+'Monte Carlo'!$B$32,MC_Paths_Base!C232+'Monte Carlo'!$C$32,MC_Paths_Base!D232+'Monte Carlo'!$D$32,MC_Paths_Base!E232+'Monte Carlo'!$E$32,MC_Paths_Base!F232+'Monte Carlo'!$F$32,MC_Paths_Base!G232+'Monte Carlo'!$G$32,MC_Paths_Base!H232+'Monte Carlo'!$H$32,MC_Paths_Base!I232+'Monte Carlo'!$I$32,MC_Paths_Base!J232+'Monte Carlo'!$J$32,MC_Paths_Base!K232+'Monte Carlo'!$K$32,MC_Paths_Base!L232+'Monte Carlo'!$L$32,MC_Paths_Base!M232+'Monte Carlo'!$M$32,MC_Paths_Base!N232+'Monte Carlo'!$N$32,MC_Paths_Base!O232+'Monte Carlo'!$O$32,MC_Paths_Base!P232+'Monte Carlo'!$P$32,MC_Paths_Base!Q232+'Monte Carlo'!$Q$32,MC_Paths_Base!R232+'Monte Carlo'!$R$32,MC_Paths_Base!S232+'Monte Carlo'!$S$32,MC_Paths_Base!T232+'Monte Carlo'!$T$32,MC_Paths_Base!U232+'Monte Carlo'!$U$32,MC_Paths_Base!V232+'Monte Carlo'!$V$32,MC_Paths_Base!W232+'Monte Carlo'!$W$32,MC_Paths_Base!X232+'Monte Carlo'!$X$32,MC_Paths_Base!Y232+'Monte Carlo'!$Y$32,MC_Paths_Base!Z232+'Monte Carlo'!$Z$32,MC_Paths_Base!AA232+'Monte Carlo'!$AA$32,MC_Paths_Base!AB232+'Monte Carlo'!$AB$32,MC_Paths_Base!AC232+'Monte Carlo'!$AC$32,MC_Paths_Base!AD232+'Monte Carlo'!$AD$32,MC_Paths_Base!AE232+'Monte Carlo'!$AE$32,MC_Paths_Base!AF232+'Monte Carlo'!$AF$32)</x:f>
        <x:v>911538.4512855446</x:v>
      </x:c>
      <x:c r="AL232" t="n">
        <x:f>MIN(MC_Paths_Base!B232+'Monte Carlo'!$B$34,MC_Paths_Base!C232+'Monte Carlo'!$C$34,MC_Paths_Base!D232+'Monte Carlo'!$D$34,MC_Paths_Base!E232+'Monte Carlo'!$E$34,MC_Paths_Base!F232+'Monte Carlo'!$F$34,MC_Paths_Base!G232+'Monte Carlo'!$G$34,MC_Paths_Base!H232+'Monte Carlo'!$H$34,MC_Paths_Base!I232+'Monte Carlo'!$I$34,MC_Paths_Base!J232+'Monte Carlo'!$J$34,MC_Paths_Base!K232+'Monte Carlo'!$K$34,MC_Paths_Base!L232+'Monte Carlo'!$L$34,MC_Paths_Base!M232+'Monte Carlo'!$M$34,MC_Paths_Base!N232+'Monte Carlo'!$N$34,MC_Paths_Base!O232+'Monte Carlo'!$O$34,MC_Paths_Base!P232+'Monte Carlo'!$P$34,MC_Paths_Base!Q232+'Monte Carlo'!$Q$34,MC_Paths_Base!R232+'Monte Carlo'!$R$34,MC_Paths_Base!S232+'Monte Carlo'!$S$34,MC_Paths_Base!T232+'Monte Carlo'!$T$34,MC_Paths_Base!U232+'Monte Carlo'!$U$34,MC_Paths_Base!V232+'Monte Carlo'!$V$34,MC_Paths_Base!W232+'Monte Carlo'!$W$34,MC_Paths_Base!X232+'Monte Carlo'!$X$34,MC_Paths_Base!Y232+'Monte Carlo'!$Y$34,MC_Paths_Base!Z232+'Monte Carlo'!$Z$34,MC_Paths_Base!AA232+'Monte Carlo'!$AA$34,MC_Paths_Base!AB232+'Monte Carlo'!$AB$34,MC_Paths_Base!AC232+'Monte Carlo'!$AC$34,MC_Paths_Base!AD232+'Monte Carlo'!$AD$34,MC_Paths_Base!AE232+'Monte Carlo'!$AE$34,MC_Paths_Base!AF232+'Monte Carlo'!$AF$34)</x:f>
        <x:v>701540.5001773956</x:v>
      </x:c>
      <x:c r="AM232" t="n">
        <x:f>MIN(MC_Paths_Base!B232+'Monte Carlo'!$B$35,MC_Paths_Base!C232+'Monte Carlo'!$C$35,MC_Paths_Base!D232+'Monte Carlo'!$D$35,MC_Paths_Base!E232+'Monte Carlo'!$E$35,MC_Paths_Base!F232+'Monte Carlo'!$F$35,MC_Paths_Base!G232+'Monte Carlo'!$G$35,MC_Paths_Base!H232+'Monte Carlo'!$H$35,MC_Paths_Base!I232+'Monte Carlo'!$I$35,MC_Paths_Base!J232+'Monte Carlo'!$J$35,MC_Paths_Base!K232+'Monte Carlo'!$K$35,MC_Paths_Base!L232+'Monte Carlo'!$L$35,MC_Paths_Base!M232+'Monte Carlo'!$M$35,MC_Paths_Base!N232+'Monte Carlo'!$N$35,MC_Paths_Base!O232+'Monte Carlo'!$O$35,MC_Paths_Base!P232+'Monte Carlo'!$P$35,MC_Paths_Base!Q232+'Monte Carlo'!$Q$35,MC_Paths_Base!R232+'Monte Carlo'!$R$35,MC_Paths_Base!S232+'Monte Carlo'!$S$35,MC_Paths_Base!T232+'Monte Carlo'!$T$35,MC_Paths_Base!U232+'Monte Carlo'!$U$35,MC_Paths_Base!V232+'Monte Carlo'!$V$35,MC_Paths_Base!W232+'Monte Carlo'!$W$35,MC_Paths_Base!X232+'Monte Carlo'!$X$35,MC_Paths_Base!Y232+'Monte Carlo'!$Y$35,MC_Paths_Base!Z232+'Monte Carlo'!$Z$35,MC_Paths_Base!AA232+'Monte Carlo'!$AA$35,MC_Paths_Base!AB232+'Monte Carlo'!$AB$35,MC_Paths_Base!AC232+'Monte Carlo'!$AC$35,MC_Paths_Base!AD232+'Monte Carlo'!$AD$35,MC_Paths_Base!AE232+'Monte Carlo'!$AE$35,MC_Paths_Base!AF232+'Monte Carlo'!$AF$35)</x:f>
        <x:v>578460.6122903258</x:v>
      </x:c>
    </x:row>
    <x:row r="233">
      <x:c r="AJ233" t="n">
        <x:f>MIN(MC_Paths_Base!B233:AF233)</x:f>
        <x:v>639841.538484605</x:v>
      </x:c>
      <x:c r="AK233" t="n">
        <x:f>MIN(MC_Paths_Base!B233+'Monte Carlo'!$B$32,MC_Paths_Base!C233+'Monte Carlo'!$C$32,MC_Paths_Base!D233+'Monte Carlo'!$D$32,MC_Paths_Base!E233+'Monte Carlo'!$E$32,MC_Paths_Base!F233+'Monte Carlo'!$F$32,MC_Paths_Base!G233+'Monte Carlo'!$G$32,MC_Paths_Base!H233+'Monte Carlo'!$H$32,MC_Paths_Base!I233+'Monte Carlo'!$I$32,MC_Paths_Base!J233+'Monte Carlo'!$J$32,MC_Paths_Base!K233+'Monte Carlo'!$K$32,MC_Paths_Base!L233+'Monte Carlo'!$L$32,MC_Paths_Base!M233+'Monte Carlo'!$M$32,MC_Paths_Base!N233+'Monte Carlo'!$N$32,MC_Paths_Base!O233+'Monte Carlo'!$O$32,MC_Paths_Base!P233+'Monte Carlo'!$P$32,MC_Paths_Base!Q233+'Monte Carlo'!$Q$32,MC_Paths_Base!R233+'Monte Carlo'!$R$32,MC_Paths_Base!S233+'Monte Carlo'!$S$32,MC_Paths_Base!T233+'Monte Carlo'!$T$32,MC_Paths_Base!U233+'Monte Carlo'!$U$32,MC_Paths_Base!V233+'Monte Carlo'!$V$32,MC_Paths_Base!W233+'Monte Carlo'!$W$32,MC_Paths_Base!X233+'Monte Carlo'!$X$32,MC_Paths_Base!Y233+'Monte Carlo'!$Y$32,MC_Paths_Base!Z233+'Monte Carlo'!$Z$32,MC_Paths_Base!AA233+'Monte Carlo'!$AA$32,MC_Paths_Base!AB233+'Monte Carlo'!$AB$32,MC_Paths_Base!AC233+'Monte Carlo'!$AC$32,MC_Paths_Base!AD233+'Monte Carlo'!$AD$32,MC_Paths_Base!AE233+'Monte Carlo'!$AE$32,MC_Paths_Base!AF233+'Monte Carlo'!$AF$32)</x:f>
        <x:v>433608.5419675652</x:v>
      </x:c>
      <x:c r="AL233" t="n">
        <x:f>MIN(MC_Paths_Base!B233+'Monte Carlo'!$B$34,MC_Paths_Base!C233+'Monte Carlo'!$C$34,MC_Paths_Base!D233+'Monte Carlo'!$D$34,MC_Paths_Base!E233+'Monte Carlo'!$E$34,MC_Paths_Base!F233+'Monte Carlo'!$F$34,MC_Paths_Base!G233+'Monte Carlo'!$G$34,MC_Paths_Base!H233+'Monte Carlo'!$H$34,MC_Paths_Base!I233+'Monte Carlo'!$I$34,MC_Paths_Base!J233+'Monte Carlo'!$J$34,MC_Paths_Base!K233+'Monte Carlo'!$K$34,MC_Paths_Base!L233+'Monte Carlo'!$L$34,MC_Paths_Base!M233+'Monte Carlo'!$M$34,MC_Paths_Base!N233+'Monte Carlo'!$N$34,MC_Paths_Base!O233+'Monte Carlo'!$O$34,MC_Paths_Base!P233+'Monte Carlo'!$P$34,MC_Paths_Base!Q233+'Monte Carlo'!$Q$34,MC_Paths_Base!R233+'Monte Carlo'!$R$34,MC_Paths_Base!S233+'Monte Carlo'!$S$34,MC_Paths_Base!T233+'Monte Carlo'!$T$34,MC_Paths_Base!U233+'Monte Carlo'!$U$34,MC_Paths_Base!V233+'Monte Carlo'!$V$34,MC_Paths_Base!W233+'Monte Carlo'!$W$34,MC_Paths_Base!X233+'Monte Carlo'!$X$34,MC_Paths_Base!Y233+'Monte Carlo'!$Y$34,MC_Paths_Base!Z233+'Monte Carlo'!$Z$34,MC_Paths_Base!AA233+'Monte Carlo'!$AA$34,MC_Paths_Base!AB233+'Monte Carlo'!$AB$34,MC_Paths_Base!AC233+'Monte Carlo'!$AC$34,MC_Paths_Base!AD233+'Monte Carlo'!$AD$34,MC_Paths_Base!AE233+'Monte Carlo'!$AE$34,MC_Paths_Base!AF233+'Monte Carlo'!$AF$34)</x:f>
        <x:v>-476901.93444289383</x:v>
      </x:c>
      <x:c r="AM233" t="n">
        <x:f>MIN(MC_Paths_Base!B233+'Monte Carlo'!$B$35,MC_Paths_Base!C233+'Monte Carlo'!$C$35,MC_Paths_Base!D233+'Monte Carlo'!$D$35,MC_Paths_Base!E233+'Monte Carlo'!$E$35,MC_Paths_Base!F233+'Monte Carlo'!$F$35,MC_Paths_Base!G233+'Monte Carlo'!$G$35,MC_Paths_Base!H233+'Monte Carlo'!$H$35,MC_Paths_Base!I233+'Monte Carlo'!$I$35,MC_Paths_Base!J233+'Monte Carlo'!$J$35,MC_Paths_Base!K233+'Monte Carlo'!$K$35,MC_Paths_Base!L233+'Monte Carlo'!$L$35,MC_Paths_Base!M233+'Monte Carlo'!$M$35,MC_Paths_Base!N233+'Monte Carlo'!$N$35,MC_Paths_Base!O233+'Monte Carlo'!$O$35,MC_Paths_Base!P233+'Monte Carlo'!$P$35,MC_Paths_Base!Q233+'Monte Carlo'!$Q$35,MC_Paths_Base!R233+'Monte Carlo'!$R$35,MC_Paths_Base!S233+'Monte Carlo'!$S$35,MC_Paths_Base!T233+'Monte Carlo'!$T$35,MC_Paths_Base!U233+'Monte Carlo'!$U$35,MC_Paths_Base!V233+'Monte Carlo'!$V$35,MC_Paths_Base!W233+'Monte Carlo'!$W$35,MC_Paths_Base!X233+'Monte Carlo'!$X$35,MC_Paths_Base!Y233+'Monte Carlo'!$Y$35,MC_Paths_Base!Z233+'Monte Carlo'!$Z$35,MC_Paths_Base!AA233+'Monte Carlo'!$AA$35,MC_Paths_Base!AB233+'Monte Carlo'!$AB$35,MC_Paths_Base!AC233+'Monte Carlo'!$AC$35,MC_Paths_Base!AD233+'Monte Carlo'!$AD$35,MC_Paths_Base!AE233+'Monte Carlo'!$AE$35,MC_Paths_Base!AF233+'Monte Carlo'!$AF$35)</x:f>
        <x:v>-398994.96648383676</x:v>
      </x:c>
    </x:row>
    <x:row r="234">
      <x:c r="AJ234" t="n">
        <x:f>MIN(MC_Paths_Base!B234:AF234)</x:f>
        <x:v>674667.0851993473</x:v>
      </x:c>
      <x:c r="AK234" t="n">
        <x:f>MIN(MC_Paths_Base!B234+'Monte Carlo'!$B$32,MC_Paths_Base!C234+'Monte Carlo'!$C$32,MC_Paths_Base!D234+'Monte Carlo'!$D$32,MC_Paths_Base!E234+'Monte Carlo'!$E$32,MC_Paths_Base!F234+'Monte Carlo'!$F$32,MC_Paths_Base!G234+'Monte Carlo'!$G$32,MC_Paths_Base!H234+'Monte Carlo'!$H$32,MC_Paths_Base!I234+'Monte Carlo'!$I$32,MC_Paths_Base!J234+'Monte Carlo'!$J$32,MC_Paths_Base!K234+'Monte Carlo'!$K$32,MC_Paths_Base!L234+'Monte Carlo'!$L$32,MC_Paths_Base!M234+'Monte Carlo'!$M$32,MC_Paths_Base!N234+'Monte Carlo'!$N$32,MC_Paths_Base!O234+'Monte Carlo'!$O$32,MC_Paths_Base!P234+'Monte Carlo'!$P$32,MC_Paths_Base!Q234+'Monte Carlo'!$Q$32,MC_Paths_Base!R234+'Monte Carlo'!$R$32,MC_Paths_Base!S234+'Monte Carlo'!$S$32,MC_Paths_Base!T234+'Monte Carlo'!$T$32,MC_Paths_Base!U234+'Monte Carlo'!$U$32,MC_Paths_Base!V234+'Monte Carlo'!$V$32,MC_Paths_Base!W234+'Monte Carlo'!$W$32,MC_Paths_Base!X234+'Monte Carlo'!$X$32,MC_Paths_Base!Y234+'Monte Carlo'!$Y$32,MC_Paths_Base!Z234+'Monte Carlo'!$Z$32,MC_Paths_Base!AA234+'Monte Carlo'!$AA$32,MC_Paths_Base!AB234+'Monte Carlo'!$AB$32,MC_Paths_Base!AC234+'Monte Carlo'!$AC$32,MC_Paths_Base!AD234+'Monte Carlo'!$AD$32,MC_Paths_Base!AE234+'Monte Carlo'!$AE$32,MC_Paths_Base!AF234+'Monte Carlo'!$AF$32)</x:f>
        <x:v>471202.55365468084</x:v>
      </x:c>
      <x:c r="AL234" t="n">
        <x:f>MIN(MC_Paths_Base!B234+'Monte Carlo'!$B$34,MC_Paths_Base!C234+'Monte Carlo'!$C$34,MC_Paths_Base!D234+'Monte Carlo'!$D$34,MC_Paths_Base!E234+'Monte Carlo'!$E$34,MC_Paths_Base!F234+'Monte Carlo'!$F$34,MC_Paths_Base!G234+'Monte Carlo'!$G$34,MC_Paths_Base!H234+'Monte Carlo'!$H$34,MC_Paths_Base!I234+'Monte Carlo'!$I$34,MC_Paths_Base!J234+'Monte Carlo'!$J$34,MC_Paths_Base!K234+'Monte Carlo'!$K$34,MC_Paths_Base!L234+'Monte Carlo'!$L$34,MC_Paths_Base!M234+'Monte Carlo'!$M$34,MC_Paths_Base!N234+'Monte Carlo'!$N$34,MC_Paths_Base!O234+'Monte Carlo'!$O$34,MC_Paths_Base!P234+'Monte Carlo'!$P$34,MC_Paths_Base!Q234+'Monte Carlo'!$Q$34,MC_Paths_Base!R234+'Monte Carlo'!$R$34,MC_Paths_Base!S234+'Monte Carlo'!$S$34,MC_Paths_Base!T234+'Monte Carlo'!$T$34,MC_Paths_Base!U234+'Monte Carlo'!$U$34,MC_Paths_Base!V234+'Monte Carlo'!$V$34,MC_Paths_Base!W234+'Monte Carlo'!$W$34,MC_Paths_Base!X234+'Monte Carlo'!$X$34,MC_Paths_Base!Y234+'Monte Carlo'!$Y$34,MC_Paths_Base!Z234+'Monte Carlo'!$Z$34,MC_Paths_Base!AA234+'Monte Carlo'!$AA$34,MC_Paths_Base!AB234+'Monte Carlo'!$AB$34,MC_Paths_Base!AC234+'Monte Carlo'!$AC$34,MC_Paths_Base!AD234+'Monte Carlo'!$AD$34,MC_Paths_Base!AE234+'Monte Carlo'!$AE$34,MC_Paths_Base!AF234+'Monte Carlo'!$AF$34)</x:f>
        <x:v>283116.44274585124</x:v>
      </x:c>
      <x:c r="AM234" t="n">
        <x:f>MIN(MC_Paths_Base!B234+'Monte Carlo'!$B$35,MC_Paths_Base!C234+'Monte Carlo'!$C$35,MC_Paths_Base!D234+'Monte Carlo'!$D$35,MC_Paths_Base!E234+'Monte Carlo'!$E$35,MC_Paths_Base!F234+'Monte Carlo'!$F$35,MC_Paths_Base!G234+'Monte Carlo'!$G$35,MC_Paths_Base!H234+'Monte Carlo'!$H$35,MC_Paths_Base!I234+'Monte Carlo'!$I$35,MC_Paths_Base!J234+'Monte Carlo'!$J$35,MC_Paths_Base!K234+'Monte Carlo'!$K$35,MC_Paths_Base!L234+'Monte Carlo'!$L$35,MC_Paths_Base!M234+'Monte Carlo'!$M$35,MC_Paths_Base!N234+'Monte Carlo'!$N$35,MC_Paths_Base!O234+'Monte Carlo'!$O$35,MC_Paths_Base!P234+'Monte Carlo'!$P$35,MC_Paths_Base!Q234+'Monte Carlo'!$Q$35,MC_Paths_Base!R234+'Monte Carlo'!$R$35,MC_Paths_Base!S234+'Monte Carlo'!$S$35,MC_Paths_Base!T234+'Monte Carlo'!$T$35,MC_Paths_Base!U234+'Monte Carlo'!$U$35,MC_Paths_Base!V234+'Monte Carlo'!$V$35,MC_Paths_Base!W234+'Monte Carlo'!$W$35,MC_Paths_Base!X234+'Monte Carlo'!$X$35,MC_Paths_Base!Y234+'Monte Carlo'!$Y$35,MC_Paths_Base!Z234+'Monte Carlo'!$Z$35,MC_Paths_Base!AA234+'Monte Carlo'!$AA$35,MC_Paths_Base!AB234+'Monte Carlo'!$AB$35,MC_Paths_Base!AC234+'Monte Carlo'!$AC$35,MC_Paths_Base!AD234+'Monte Carlo'!$AD$35,MC_Paths_Base!AE234+'Monte Carlo'!$AE$35,MC_Paths_Base!AF234+'Monte Carlo'!$AF$35)</x:f>
        <x:v>155942.98964212253</x:v>
      </x:c>
    </x:row>
    <x:row r="235">
      <x:c r="AJ235" t="n">
        <x:f>MIN(MC_Paths_Base!B235:AF235)</x:f>
        <x:v>1029031.25</x:v>
      </x:c>
      <x:c r="AK235" t="n">
        <x:f>MIN(MC_Paths_Base!B235+'Monte Carlo'!$B$32,MC_Paths_Base!C235+'Monte Carlo'!$C$32,MC_Paths_Base!D235+'Monte Carlo'!$D$32,MC_Paths_Base!E235+'Monte Carlo'!$E$32,MC_Paths_Base!F235+'Monte Carlo'!$F$32,MC_Paths_Base!G235+'Monte Carlo'!$G$32,MC_Paths_Base!H235+'Monte Carlo'!$H$32,MC_Paths_Base!I235+'Monte Carlo'!$I$32,MC_Paths_Base!J235+'Monte Carlo'!$J$32,MC_Paths_Base!K235+'Monte Carlo'!$K$32,MC_Paths_Base!L235+'Monte Carlo'!$L$32,MC_Paths_Base!M235+'Monte Carlo'!$M$32,MC_Paths_Base!N235+'Monte Carlo'!$N$32,MC_Paths_Base!O235+'Monte Carlo'!$O$32,MC_Paths_Base!P235+'Monte Carlo'!$P$32,MC_Paths_Base!Q235+'Monte Carlo'!$Q$32,MC_Paths_Base!R235+'Monte Carlo'!$R$32,MC_Paths_Base!S235+'Monte Carlo'!$S$32,MC_Paths_Base!T235+'Monte Carlo'!$T$32,MC_Paths_Base!U235+'Monte Carlo'!$U$32,MC_Paths_Base!V235+'Monte Carlo'!$V$32,MC_Paths_Base!W235+'Monte Carlo'!$W$32,MC_Paths_Base!X235+'Monte Carlo'!$X$32,MC_Paths_Base!Y235+'Monte Carlo'!$Y$32,MC_Paths_Base!Z235+'Monte Carlo'!$Z$32,MC_Paths_Base!AA235+'Monte Carlo'!$AA$32,MC_Paths_Base!AB235+'Monte Carlo'!$AB$32,MC_Paths_Base!AC235+'Monte Carlo'!$AC$32,MC_Paths_Base!AD235+'Monte Carlo'!$AD$32,MC_Paths_Base!AE235+'Monte Carlo'!$AE$32,MC_Paths_Base!AF235+'Monte Carlo'!$AF$32)</x:f>
        <x:v>849533.5751128168</x:v>
      </x:c>
      <x:c r="AL235" t="n">
        <x:f>MIN(MC_Paths_Base!B235+'Monte Carlo'!$B$34,MC_Paths_Base!C235+'Monte Carlo'!$C$34,MC_Paths_Base!D235+'Monte Carlo'!$D$34,MC_Paths_Base!E235+'Monte Carlo'!$E$34,MC_Paths_Base!F235+'Monte Carlo'!$F$34,MC_Paths_Base!G235+'Monte Carlo'!$G$34,MC_Paths_Base!H235+'Monte Carlo'!$H$34,MC_Paths_Base!I235+'Monte Carlo'!$I$34,MC_Paths_Base!J235+'Monte Carlo'!$J$34,MC_Paths_Base!K235+'Monte Carlo'!$K$34,MC_Paths_Base!L235+'Monte Carlo'!$L$34,MC_Paths_Base!M235+'Monte Carlo'!$M$34,MC_Paths_Base!N235+'Monte Carlo'!$N$34,MC_Paths_Base!O235+'Monte Carlo'!$O$34,MC_Paths_Base!P235+'Monte Carlo'!$P$34,MC_Paths_Base!Q235+'Monte Carlo'!$Q$34,MC_Paths_Base!R235+'Monte Carlo'!$R$34,MC_Paths_Base!S235+'Monte Carlo'!$S$34,MC_Paths_Base!T235+'Monte Carlo'!$T$34,MC_Paths_Base!U235+'Monte Carlo'!$U$34,MC_Paths_Base!V235+'Monte Carlo'!$V$34,MC_Paths_Base!W235+'Monte Carlo'!$W$34,MC_Paths_Base!X235+'Monte Carlo'!$X$34,MC_Paths_Base!Y235+'Monte Carlo'!$Y$34,MC_Paths_Base!Z235+'Monte Carlo'!$Z$34,MC_Paths_Base!AA235+'Monte Carlo'!$AA$34,MC_Paths_Base!AB235+'Monte Carlo'!$AB$34,MC_Paths_Base!AC235+'Monte Carlo'!$AC$34,MC_Paths_Base!AD235+'Monte Carlo'!$AD$34,MC_Paths_Base!AE235+'Monte Carlo'!$AE$34,MC_Paths_Base!AF235+'Monte Carlo'!$AF$34)</x:f>
        <x:v>684532.3814598322</x:v>
      </x:c>
      <x:c r="AM235" t="n">
        <x:f>MIN(MC_Paths_Base!B235+'Monte Carlo'!$B$35,MC_Paths_Base!C235+'Monte Carlo'!$C$35,MC_Paths_Base!D235+'Monte Carlo'!$D$35,MC_Paths_Base!E235+'Monte Carlo'!$E$35,MC_Paths_Base!F235+'Monte Carlo'!$F$35,MC_Paths_Base!G235+'Monte Carlo'!$G$35,MC_Paths_Base!H235+'Monte Carlo'!$H$35,MC_Paths_Base!I235+'Monte Carlo'!$I$35,MC_Paths_Base!J235+'Monte Carlo'!$J$35,MC_Paths_Base!K235+'Monte Carlo'!$K$35,MC_Paths_Base!L235+'Monte Carlo'!$L$35,MC_Paths_Base!M235+'Monte Carlo'!$M$35,MC_Paths_Base!N235+'Monte Carlo'!$N$35,MC_Paths_Base!O235+'Monte Carlo'!$O$35,MC_Paths_Base!P235+'Monte Carlo'!$P$35,MC_Paths_Base!Q235+'Monte Carlo'!$Q$35,MC_Paths_Base!R235+'Monte Carlo'!$R$35,MC_Paths_Base!S235+'Monte Carlo'!$S$35,MC_Paths_Base!T235+'Monte Carlo'!$T$35,MC_Paths_Base!U235+'Monte Carlo'!$U$35,MC_Paths_Base!V235+'Monte Carlo'!$V$35,MC_Paths_Base!W235+'Monte Carlo'!$W$35,MC_Paths_Base!X235+'Monte Carlo'!$X$35,MC_Paths_Base!Y235+'Monte Carlo'!$Y$35,MC_Paths_Base!Z235+'Monte Carlo'!$Z$35,MC_Paths_Base!AA235+'Monte Carlo'!$AA$35,MC_Paths_Base!AB235+'Monte Carlo'!$AB$35,MC_Paths_Base!AC235+'Monte Carlo'!$AC$35,MC_Paths_Base!AD235+'Monte Carlo'!$AD$35,MC_Paths_Base!AE235+'Monte Carlo'!$AE$35,MC_Paths_Base!AF235+'Monte Carlo'!$AF$35)</x:f>
        <x:v>553515.2051479731</x:v>
      </x:c>
    </x:row>
    <x:row r="236">
      <x:c r="AJ236" t="n">
        <x:f>MIN(MC_Paths_Base!B236:AF236)</x:f>
        <x:v>630954.7443809164</x:v>
      </x:c>
      <x:c r="AK236" t="n">
        <x:f>MIN(MC_Paths_Base!B236+'Monte Carlo'!$B$32,MC_Paths_Base!C236+'Monte Carlo'!$C$32,MC_Paths_Base!D236+'Monte Carlo'!$D$32,MC_Paths_Base!E236+'Monte Carlo'!$E$32,MC_Paths_Base!F236+'Monte Carlo'!$F$32,MC_Paths_Base!G236+'Monte Carlo'!$G$32,MC_Paths_Base!H236+'Monte Carlo'!$H$32,MC_Paths_Base!I236+'Monte Carlo'!$I$32,MC_Paths_Base!J236+'Monte Carlo'!$J$32,MC_Paths_Base!K236+'Monte Carlo'!$K$32,MC_Paths_Base!L236+'Monte Carlo'!$L$32,MC_Paths_Base!M236+'Monte Carlo'!$M$32,MC_Paths_Base!N236+'Monte Carlo'!$N$32,MC_Paths_Base!O236+'Monte Carlo'!$O$32,MC_Paths_Base!P236+'Monte Carlo'!$P$32,MC_Paths_Base!Q236+'Monte Carlo'!$Q$32,MC_Paths_Base!R236+'Monte Carlo'!$R$32,MC_Paths_Base!S236+'Monte Carlo'!$S$32,MC_Paths_Base!T236+'Monte Carlo'!$T$32,MC_Paths_Base!U236+'Monte Carlo'!$U$32,MC_Paths_Base!V236+'Monte Carlo'!$V$32,MC_Paths_Base!W236+'Monte Carlo'!$W$32,MC_Paths_Base!X236+'Monte Carlo'!$X$32,MC_Paths_Base!Y236+'Monte Carlo'!$Y$32,MC_Paths_Base!Z236+'Monte Carlo'!$Z$32,MC_Paths_Base!AA236+'Monte Carlo'!$AA$32,MC_Paths_Base!AB236+'Monte Carlo'!$AB$32,MC_Paths_Base!AC236+'Monte Carlo'!$AC$32,MC_Paths_Base!AD236+'Monte Carlo'!$AD$32,MC_Paths_Base!AE236+'Monte Carlo'!$AE$32,MC_Paths_Base!AF236+'Monte Carlo'!$AF$32)</x:f>
        <x:v>427490.21283624985</x:v>
      </x:c>
      <x:c r="AL236" t="n">
        <x:f>MIN(MC_Paths_Base!B236+'Monte Carlo'!$B$34,MC_Paths_Base!C236+'Monte Carlo'!$C$34,MC_Paths_Base!D236+'Monte Carlo'!$D$34,MC_Paths_Base!E236+'Monte Carlo'!$E$34,MC_Paths_Base!F236+'Monte Carlo'!$F$34,MC_Paths_Base!G236+'Monte Carlo'!$G$34,MC_Paths_Base!H236+'Monte Carlo'!$H$34,MC_Paths_Base!I236+'Monte Carlo'!$I$34,MC_Paths_Base!J236+'Monte Carlo'!$J$34,MC_Paths_Base!K236+'Monte Carlo'!$K$34,MC_Paths_Base!L236+'Monte Carlo'!$L$34,MC_Paths_Base!M236+'Monte Carlo'!$M$34,MC_Paths_Base!N236+'Monte Carlo'!$N$34,MC_Paths_Base!O236+'Monte Carlo'!$O$34,MC_Paths_Base!P236+'Monte Carlo'!$P$34,MC_Paths_Base!Q236+'Monte Carlo'!$Q$34,MC_Paths_Base!R236+'Monte Carlo'!$R$34,MC_Paths_Base!S236+'Monte Carlo'!$S$34,MC_Paths_Base!T236+'Monte Carlo'!$T$34,MC_Paths_Base!U236+'Monte Carlo'!$U$34,MC_Paths_Base!V236+'Monte Carlo'!$V$34,MC_Paths_Base!W236+'Monte Carlo'!$W$34,MC_Paths_Base!X236+'Monte Carlo'!$X$34,MC_Paths_Base!Y236+'Monte Carlo'!$Y$34,MC_Paths_Base!Z236+'Monte Carlo'!$Z$34,MC_Paths_Base!AA236+'Monte Carlo'!$AA$34,MC_Paths_Base!AB236+'Monte Carlo'!$AB$34,MC_Paths_Base!AC236+'Monte Carlo'!$AC$34,MC_Paths_Base!AD236+'Monte Carlo'!$AD$34,MC_Paths_Base!AE236+'Monte Carlo'!$AE$34,MC_Paths_Base!AF236+'Monte Carlo'!$AF$34)</x:f>
        <x:v>66306.62912310706</x:v>
      </x:c>
      <x:c r="AM236" t="n">
        <x:f>MIN(MC_Paths_Base!B236+'Monte Carlo'!$B$35,MC_Paths_Base!C236+'Monte Carlo'!$C$35,MC_Paths_Base!D236+'Monte Carlo'!$D$35,MC_Paths_Base!E236+'Monte Carlo'!$E$35,MC_Paths_Base!F236+'Monte Carlo'!$F$35,MC_Paths_Base!G236+'Monte Carlo'!$G$35,MC_Paths_Base!H236+'Monte Carlo'!$H$35,MC_Paths_Base!I236+'Monte Carlo'!$I$35,MC_Paths_Base!J236+'Monte Carlo'!$J$35,MC_Paths_Base!K236+'Monte Carlo'!$K$35,MC_Paths_Base!L236+'Monte Carlo'!$L$35,MC_Paths_Base!M236+'Monte Carlo'!$M$35,MC_Paths_Base!N236+'Monte Carlo'!$N$35,MC_Paths_Base!O236+'Monte Carlo'!$O$35,MC_Paths_Base!P236+'Monte Carlo'!$P$35,MC_Paths_Base!Q236+'Monte Carlo'!$Q$35,MC_Paths_Base!R236+'Monte Carlo'!$R$35,MC_Paths_Base!S236+'Monte Carlo'!$S$35,MC_Paths_Base!T236+'Monte Carlo'!$T$35,MC_Paths_Base!U236+'Monte Carlo'!$U$35,MC_Paths_Base!V236+'Monte Carlo'!$V$35,MC_Paths_Base!W236+'Monte Carlo'!$W$35,MC_Paths_Base!X236+'Monte Carlo'!$X$35,MC_Paths_Base!Y236+'Monte Carlo'!$Y$35,MC_Paths_Base!Z236+'Monte Carlo'!$Z$35,MC_Paths_Base!AA236+'Monte Carlo'!$AA$35,MC_Paths_Base!AB236+'Monte Carlo'!$AB$35,MC_Paths_Base!AC236+'Monte Carlo'!$AC$35,MC_Paths_Base!AD236+'Monte Carlo'!$AD$35,MC_Paths_Base!AE236+'Monte Carlo'!$AE$35,MC_Paths_Base!AF236+'Monte Carlo'!$AF$35)</x:f>
        <x:v>112230.64882369153</x:v>
      </x:c>
    </x:row>
    <x:row r="237">
      <x:c r="AJ237" t="n">
        <x:f>MIN(MC_Paths_Base!B237:AF237)</x:f>
        <x:v>738273.6314194107</x:v>
      </x:c>
      <x:c r="AK237" t="n">
        <x:f>MIN(MC_Paths_Base!B237+'Monte Carlo'!$B$32,MC_Paths_Base!C237+'Monte Carlo'!$C$32,MC_Paths_Base!D237+'Monte Carlo'!$D$32,MC_Paths_Base!E237+'Monte Carlo'!$E$32,MC_Paths_Base!F237+'Monte Carlo'!$F$32,MC_Paths_Base!G237+'Monte Carlo'!$G$32,MC_Paths_Base!H237+'Monte Carlo'!$H$32,MC_Paths_Base!I237+'Monte Carlo'!$I$32,MC_Paths_Base!J237+'Monte Carlo'!$J$32,MC_Paths_Base!K237+'Monte Carlo'!$K$32,MC_Paths_Base!L237+'Monte Carlo'!$L$32,MC_Paths_Base!M237+'Monte Carlo'!$M$32,MC_Paths_Base!N237+'Monte Carlo'!$N$32,MC_Paths_Base!O237+'Monte Carlo'!$O$32,MC_Paths_Base!P237+'Monte Carlo'!$P$32,MC_Paths_Base!Q237+'Monte Carlo'!$Q$32,MC_Paths_Base!R237+'Monte Carlo'!$R$32,MC_Paths_Base!S237+'Monte Carlo'!$S$32,MC_Paths_Base!T237+'Monte Carlo'!$T$32,MC_Paths_Base!U237+'Monte Carlo'!$U$32,MC_Paths_Base!V237+'Monte Carlo'!$V$32,MC_Paths_Base!W237+'Monte Carlo'!$W$32,MC_Paths_Base!X237+'Monte Carlo'!$X$32,MC_Paths_Base!Y237+'Monte Carlo'!$Y$32,MC_Paths_Base!Z237+'Monte Carlo'!$Z$32,MC_Paths_Base!AA237+'Monte Carlo'!$AA$32,MC_Paths_Base!AB237+'Monte Carlo'!$AB$32,MC_Paths_Base!AC237+'Monte Carlo'!$AC$32,MC_Paths_Base!AD237+'Monte Carlo'!$AD$32,MC_Paths_Base!AE237+'Monte Carlo'!$AE$32,MC_Paths_Base!AF237+'Monte Carlo'!$AF$32)</x:f>
        <x:v>523131.6354477012</x:v>
      </x:c>
      <x:c r="AL237" t="n">
        <x:f>MIN(MC_Paths_Base!B237+'Monte Carlo'!$B$34,MC_Paths_Base!C237+'Monte Carlo'!$C$34,MC_Paths_Base!D237+'Monte Carlo'!$D$34,MC_Paths_Base!E237+'Monte Carlo'!$E$34,MC_Paths_Base!F237+'Monte Carlo'!$F$34,MC_Paths_Base!G237+'Monte Carlo'!$G$34,MC_Paths_Base!H237+'Monte Carlo'!$H$34,MC_Paths_Base!I237+'Monte Carlo'!$I$34,MC_Paths_Base!J237+'Monte Carlo'!$J$34,MC_Paths_Base!K237+'Monte Carlo'!$K$34,MC_Paths_Base!L237+'Monte Carlo'!$L$34,MC_Paths_Base!M237+'Monte Carlo'!$M$34,MC_Paths_Base!N237+'Monte Carlo'!$N$34,MC_Paths_Base!O237+'Monte Carlo'!$O$34,MC_Paths_Base!P237+'Monte Carlo'!$P$34,MC_Paths_Base!Q237+'Monte Carlo'!$Q$34,MC_Paths_Base!R237+'Monte Carlo'!$R$34,MC_Paths_Base!S237+'Monte Carlo'!$S$34,MC_Paths_Base!T237+'Monte Carlo'!$T$34,MC_Paths_Base!U237+'Monte Carlo'!$U$34,MC_Paths_Base!V237+'Monte Carlo'!$V$34,MC_Paths_Base!W237+'Monte Carlo'!$W$34,MC_Paths_Base!X237+'Monte Carlo'!$X$34,MC_Paths_Base!Y237+'Monte Carlo'!$Y$34,MC_Paths_Base!Z237+'Monte Carlo'!$Z$34,MC_Paths_Base!AA237+'Monte Carlo'!$AA$34,MC_Paths_Base!AB237+'Monte Carlo'!$AB$34,MC_Paths_Base!AC237+'Monte Carlo'!$AC$34,MC_Paths_Base!AD237+'Monte Carlo'!$AD$34,MC_Paths_Base!AE237+'Monte Carlo'!$AE$34,MC_Paths_Base!AF237+'Monte Carlo'!$AF$34)</x:f>
        <x:v>-213619.1417311104</x:v>
      </x:c>
      <x:c r="AM237" t="n">
        <x:f>MIN(MC_Paths_Base!B237+'Monte Carlo'!$B$35,MC_Paths_Base!C237+'Monte Carlo'!$C$35,MC_Paths_Base!D237+'Monte Carlo'!$D$35,MC_Paths_Base!E237+'Monte Carlo'!$E$35,MC_Paths_Base!F237+'Monte Carlo'!$F$35,MC_Paths_Base!G237+'Monte Carlo'!$G$35,MC_Paths_Base!H237+'Monte Carlo'!$H$35,MC_Paths_Base!I237+'Monte Carlo'!$I$35,MC_Paths_Base!J237+'Monte Carlo'!$J$35,MC_Paths_Base!K237+'Monte Carlo'!$K$35,MC_Paths_Base!L237+'Monte Carlo'!$L$35,MC_Paths_Base!M237+'Monte Carlo'!$M$35,MC_Paths_Base!N237+'Monte Carlo'!$N$35,MC_Paths_Base!O237+'Monte Carlo'!$O$35,MC_Paths_Base!P237+'Monte Carlo'!$P$35,MC_Paths_Base!Q237+'Monte Carlo'!$Q$35,MC_Paths_Base!R237+'Monte Carlo'!$R$35,MC_Paths_Base!S237+'Monte Carlo'!$S$35,MC_Paths_Base!T237+'Monte Carlo'!$T$35,MC_Paths_Base!U237+'Monte Carlo'!$U$35,MC_Paths_Base!V237+'Monte Carlo'!$V$35,MC_Paths_Base!W237+'Monte Carlo'!$W$35,MC_Paths_Base!X237+'Monte Carlo'!$X$35,MC_Paths_Base!Y237+'Monte Carlo'!$Y$35,MC_Paths_Base!Z237+'Monte Carlo'!$Z$35,MC_Paths_Base!AA237+'Monte Carlo'!$AA$35,MC_Paths_Base!AB237+'Monte Carlo'!$AB$35,MC_Paths_Base!AC237+'Monte Carlo'!$AC$35,MC_Paths_Base!AD237+'Monte Carlo'!$AD$35,MC_Paths_Base!AE237+'Monte Carlo'!$AE$35,MC_Paths_Base!AF237+'Monte Carlo'!$AF$35)</x:f>
        <x:v>-118288.38118631346</x:v>
      </x:c>
    </x:row>
    <x:row r="238">
      <x:c r="AJ238" t="n">
        <x:f>MIN(MC_Paths_Base!B238:AF238)</x:f>
        <x:v>1029031.25</x:v>
      </x:c>
      <x:c r="AK238" t="n">
        <x:f>MIN(MC_Paths_Base!B238+'Monte Carlo'!$B$32,MC_Paths_Base!C238+'Monte Carlo'!$C$32,MC_Paths_Base!D238+'Monte Carlo'!$D$32,MC_Paths_Base!E238+'Monte Carlo'!$E$32,MC_Paths_Base!F238+'Monte Carlo'!$F$32,MC_Paths_Base!G238+'Monte Carlo'!$G$32,MC_Paths_Base!H238+'Monte Carlo'!$H$32,MC_Paths_Base!I238+'Monte Carlo'!$I$32,MC_Paths_Base!J238+'Monte Carlo'!$J$32,MC_Paths_Base!K238+'Monte Carlo'!$K$32,MC_Paths_Base!L238+'Monte Carlo'!$L$32,MC_Paths_Base!M238+'Monte Carlo'!$M$32,MC_Paths_Base!N238+'Monte Carlo'!$N$32,MC_Paths_Base!O238+'Monte Carlo'!$O$32,MC_Paths_Base!P238+'Monte Carlo'!$P$32,MC_Paths_Base!Q238+'Monte Carlo'!$Q$32,MC_Paths_Base!R238+'Monte Carlo'!$R$32,MC_Paths_Base!S238+'Monte Carlo'!$S$32,MC_Paths_Base!T238+'Monte Carlo'!$T$32,MC_Paths_Base!U238+'Monte Carlo'!$U$32,MC_Paths_Base!V238+'Monte Carlo'!$V$32,MC_Paths_Base!W238+'Monte Carlo'!$W$32,MC_Paths_Base!X238+'Monte Carlo'!$X$32,MC_Paths_Base!Y238+'Monte Carlo'!$Y$32,MC_Paths_Base!Z238+'Monte Carlo'!$Z$32,MC_Paths_Base!AA238+'Monte Carlo'!$AA$32,MC_Paths_Base!AB238+'Monte Carlo'!$AB$32,MC_Paths_Base!AC238+'Monte Carlo'!$AC$32,MC_Paths_Base!AD238+'Monte Carlo'!$AD$32,MC_Paths_Base!AE238+'Monte Carlo'!$AE$32,MC_Paths_Base!AF238+'Monte Carlo'!$AF$32)</x:f>
        <x:v>1029031.25</x:v>
      </x:c>
      <x:c r="AL238" t="n">
        <x:f>MIN(MC_Paths_Base!B238+'Monte Carlo'!$B$34,MC_Paths_Base!C238+'Monte Carlo'!$C$34,MC_Paths_Base!D238+'Monte Carlo'!$D$34,MC_Paths_Base!E238+'Monte Carlo'!$E$34,MC_Paths_Base!F238+'Monte Carlo'!$F$34,MC_Paths_Base!G238+'Monte Carlo'!$G$34,MC_Paths_Base!H238+'Monte Carlo'!$H$34,MC_Paths_Base!I238+'Monte Carlo'!$I$34,MC_Paths_Base!J238+'Monte Carlo'!$J$34,MC_Paths_Base!K238+'Monte Carlo'!$K$34,MC_Paths_Base!L238+'Monte Carlo'!$L$34,MC_Paths_Base!M238+'Monte Carlo'!$M$34,MC_Paths_Base!N238+'Monte Carlo'!$N$34,MC_Paths_Base!O238+'Monte Carlo'!$O$34,MC_Paths_Base!P238+'Monte Carlo'!$P$34,MC_Paths_Base!Q238+'Monte Carlo'!$Q$34,MC_Paths_Base!R238+'Monte Carlo'!$R$34,MC_Paths_Base!S238+'Monte Carlo'!$S$34,MC_Paths_Base!T238+'Monte Carlo'!$T$34,MC_Paths_Base!U238+'Monte Carlo'!$U$34,MC_Paths_Base!V238+'Monte Carlo'!$V$34,MC_Paths_Base!W238+'Monte Carlo'!$W$34,MC_Paths_Base!X238+'Monte Carlo'!$X$34,MC_Paths_Base!Y238+'Monte Carlo'!$Y$34,MC_Paths_Base!Z238+'Monte Carlo'!$Z$34,MC_Paths_Base!AA238+'Monte Carlo'!$AA$34,MC_Paths_Base!AB238+'Monte Carlo'!$AB$34,MC_Paths_Base!AC238+'Monte Carlo'!$AC$34,MC_Paths_Base!AD238+'Monte Carlo'!$AD$34,MC_Paths_Base!AE238+'Monte Carlo'!$AE$34,MC_Paths_Base!AF238+'Monte Carlo'!$AF$34)</x:f>
        <x:v>918828.611320967</x:v>
      </x:c>
      <x:c r="AM238" t="n">
        <x:f>MIN(MC_Paths_Base!B238+'Monte Carlo'!$B$35,MC_Paths_Base!C238+'Monte Carlo'!$C$35,MC_Paths_Base!D238+'Monte Carlo'!$D$35,MC_Paths_Base!E238+'Monte Carlo'!$E$35,MC_Paths_Base!F238+'Monte Carlo'!$F$35,MC_Paths_Base!G238+'Monte Carlo'!$G$35,MC_Paths_Base!H238+'Monte Carlo'!$H$35,MC_Paths_Base!I238+'Monte Carlo'!$I$35,MC_Paths_Base!J238+'Monte Carlo'!$J$35,MC_Paths_Base!K238+'Monte Carlo'!$K$35,MC_Paths_Base!L238+'Monte Carlo'!$L$35,MC_Paths_Base!M238+'Monte Carlo'!$M$35,MC_Paths_Base!N238+'Monte Carlo'!$N$35,MC_Paths_Base!O238+'Monte Carlo'!$O$35,MC_Paths_Base!P238+'Monte Carlo'!$P$35,MC_Paths_Base!Q238+'Monte Carlo'!$Q$35,MC_Paths_Base!R238+'Monte Carlo'!$R$35,MC_Paths_Base!S238+'Monte Carlo'!$S$35,MC_Paths_Base!T238+'Monte Carlo'!$T$35,MC_Paths_Base!U238+'Monte Carlo'!$U$35,MC_Paths_Base!V238+'Monte Carlo'!$V$35,MC_Paths_Base!W238+'Monte Carlo'!$W$35,MC_Paths_Base!X238+'Monte Carlo'!$X$35,MC_Paths_Base!Y238+'Monte Carlo'!$Y$35,MC_Paths_Base!Z238+'Monte Carlo'!$Z$35,MC_Paths_Base!AA238+'Monte Carlo'!$AA$35,MC_Paths_Base!AB238+'Monte Carlo'!$AB$35,MC_Paths_Base!AC238+'Monte Carlo'!$AC$35,MC_Paths_Base!AD238+'Monte Carlo'!$AD$35,MC_Paths_Base!AE238+'Monte Carlo'!$AE$35,MC_Paths_Base!AF238+'Monte Carlo'!$AF$35)</x:f>
        <x:v>780813.4509893681</x:v>
      </x:c>
    </x:row>
    <x:row r="239">
      <x:c r="AJ239" t="n">
        <x:f>MIN(MC_Paths_Base!B239:AF239)</x:f>
        <x:v>1029031.25</x:v>
      </x:c>
      <x:c r="AK239" t="n">
        <x:f>MIN(MC_Paths_Base!B239+'Monte Carlo'!$B$32,MC_Paths_Base!C239+'Monte Carlo'!$C$32,MC_Paths_Base!D239+'Monte Carlo'!$D$32,MC_Paths_Base!E239+'Monte Carlo'!$E$32,MC_Paths_Base!F239+'Monte Carlo'!$F$32,MC_Paths_Base!G239+'Monte Carlo'!$G$32,MC_Paths_Base!H239+'Monte Carlo'!$H$32,MC_Paths_Base!I239+'Monte Carlo'!$I$32,MC_Paths_Base!J239+'Monte Carlo'!$J$32,MC_Paths_Base!K239+'Monte Carlo'!$K$32,MC_Paths_Base!L239+'Monte Carlo'!$L$32,MC_Paths_Base!M239+'Monte Carlo'!$M$32,MC_Paths_Base!N239+'Monte Carlo'!$N$32,MC_Paths_Base!O239+'Monte Carlo'!$O$32,MC_Paths_Base!P239+'Monte Carlo'!$P$32,MC_Paths_Base!Q239+'Monte Carlo'!$Q$32,MC_Paths_Base!R239+'Monte Carlo'!$R$32,MC_Paths_Base!S239+'Monte Carlo'!$S$32,MC_Paths_Base!T239+'Monte Carlo'!$T$32,MC_Paths_Base!U239+'Monte Carlo'!$U$32,MC_Paths_Base!V239+'Monte Carlo'!$V$32,MC_Paths_Base!W239+'Monte Carlo'!$W$32,MC_Paths_Base!X239+'Monte Carlo'!$X$32,MC_Paths_Base!Y239+'Monte Carlo'!$Y$32,MC_Paths_Base!Z239+'Monte Carlo'!$Z$32,MC_Paths_Base!AA239+'Monte Carlo'!$AA$32,MC_Paths_Base!AB239+'Monte Carlo'!$AB$32,MC_Paths_Base!AC239+'Monte Carlo'!$AC$32,MC_Paths_Base!AD239+'Monte Carlo'!$AD$32,MC_Paths_Base!AE239+'Monte Carlo'!$AE$32,MC_Paths_Base!AF239+'Monte Carlo'!$AF$32)</x:f>
        <x:v>1029031.25</x:v>
      </x:c>
      <x:c r="AL239" t="n">
        <x:f>MIN(MC_Paths_Base!B239+'Monte Carlo'!$B$34,MC_Paths_Base!C239+'Monte Carlo'!$C$34,MC_Paths_Base!D239+'Monte Carlo'!$D$34,MC_Paths_Base!E239+'Monte Carlo'!$E$34,MC_Paths_Base!F239+'Monte Carlo'!$F$34,MC_Paths_Base!G239+'Monte Carlo'!$G$34,MC_Paths_Base!H239+'Monte Carlo'!$H$34,MC_Paths_Base!I239+'Monte Carlo'!$I$34,MC_Paths_Base!J239+'Monte Carlo'!$J$34,MC_Paths_Base!K239+'Monte Carlo'!$K$34,MC_Paths_Base!L239+'Monte Carlo'!$L$34,MC_Paths_Base!M239+'Monte Carlo'!$M$34,MC_Paths_Base!N239+'Monte Carlo'!$N$34,MC_Paths_Base!O239+'Monte Carlo'!$O$34,MC_Paths_Base!P239+'Monte Carlo'!$P$34,MC_Paths_Base!Q239+'Monte Carlo'!$Q$34,MC_Paths_Base!R239+'Monte Carlo'!$R$34,MC_Paths_Base!S239+'Monte Carlo'!$S$34,MC_Paths_Base!T239+'Monte Carlo'!$T$34,MC_Paths_Base!U239+'Monte Carlo'!$U$34,MC_Paths_Base!V239+'Monte Carlo'!$V$34,MC_Paths_Base!W239+'Monte Carlo'!$W$34,MC_Paths_Base!X239+'Monte Carlo'!$X$34,MC_Paths_Base!Y239+'Monte Carlo'!$Y$34,MC_Paths_Base!Z239+'Monte Carlo'!$Z$34,MC_Paths_Base!AA239+'Monte Carlo'!$AA$34,MC_Paths_Base!AB239+'Monte Carlo'!$AB$34,MC_Paths_Base!AC239+'Monte Carlo'!$AC$34,MC_Paths_Base!AD239+'Monte Carlo'!$AD$34,MC_Paths_Base!AE239+'Monte Carlo'!$AE$34,MC_Paths_Base!AF239+'Monte Carlo'!$AF$34)</x:f>
        <x:v>215889.14526693802</x:v>
      </x:c>
      <x:c r="AM239" t="n">
        <x:f>MIN(MC_Paths_Base!B239+'Monte Carlo'!$B$35,MC_Paths_Base!C239+'Monte Carlo'!$C$35,MC_Paths_Base!D239+'Monte Carlo'!$D$35,MC_Paths_Base!E239+'Monte Carlo'!$E$35,MC_Paths_Base!F239+'Monte Carlo'!$F$35,MC_Paths_Base!G239+'Monte Carlo'!$G$35,MC_Paths_Base!H239+'Monte Carlo'!$H$35,MC_Paths_Base!I239+'Monte Carlo'!$I$35,MC_Paths_Base!J239+'Monte Carlo'!$J$35,MC_Paths_Base!K239+'Monte Carlo'!$K$35,MC_Paths_Base!L239+'Monte Carlo'!$L$35,MC_Paths_Base!M239+'Monte Carlo'!$M$35,MC_Paths_Base!N239+'Monte Carlo'!$N$35,MC_Paths_Base!O239+'Monte Carlo'!$O$35,MC_Paths_Base!P239+'Monte Carlo'!$P$35,MC_Paths_Base!Q239+'Monte Carlo'!$Q$35,MC_Paths_Base!R239+'Monte Carlo'!$R$35,MC_Paths_Base!S239+'Monte Carlo'!$S$35,MC_Paths_Base!T239+'Monte Carlo'!$T$35,MC_Paths_Base!U239+'Monte Carlo'!$U$35,MC_Paths_Base!V239+'Monte Carlo'!$V$35,MC_Paths_Base!W239+'Monte Carlo'!$W$35,MC_Paths_Base!X239+'Monte Carlo'!$X$35,MC_Paths_Base!Y239+'Monte Carlo'!$Y$35,MC_Paths_Base!Z239+'Monte Carlo'!$Z$35,MC_Paths_Base!AA239+'Monte Carlo'!$AA$35,MC_Paths_Base!AB239+'Monte Carlo'!$AB$35,MC_Paths_Base!AC239+'Monte Carlo'!$AC$35,MC_Paths_Base!AD239+'Monte Carlo'!$AD$35,MC_Paths_Base!AE239+'Monte Carlo'!$AE$35,MC_Paths_Base!AF239+'Monte Carlo'!$AF$35)</x:f>
        <x:v>349538.74606110714</x:v>
      </x:c>
    </x:row>
    <x:row r="240">
      <x:c r="AJ240" t="n">
        <x:f>MIN(MC_Paths_Base!B240:AF240)</x:f>
        <x:v>1029031.25</x:v>
      </x:c>
      <x:c r="AK240" t="n">
        <x:f>MIN(MC_Paths_Base!B240+'Monte Carlo'!$B$32,MC_Paths_Base!C240+'Monte Carlo'!$C$32,MC_Paths_Base!D240+'Monte Carlo'!$D$32,MC_Paths_Base!E240+'Monte Carlo'!$E$32,MC_Paths_Base!F240+'Monte Carlo'!$F$32,MC_Paths_Base!G240+'Monte Carlo'!$G$32,MC_Paths_Base!H240+'Monte Carlo'!$H$32,MC_Paths_Base!I240+'Monte Carlo'!$I$32,MC_Paths_Base!J240+'Monte Carlo'!$J$32,MC_Paths_Base!K240+'Monte Carlo'!$K$32,MC_Paths_Base!L240+'Monte Carlo'!$L$32,MC_Paths_Base!M240+'Monte Carlo'!$M$32,MC_Paths_Base!N240+'Monte Carlo'!$N$32,MC_Paths_Base!O240+'Monte Carlo'!$O$32,MC_Paths_Base!P240+'Monte Carlo'!$P$32,MC_Paths_Base!Q240+'Monte Carlo'!$Q$32,MC_Paths_Base!R240+'Monte Carlo'!$R$32,MC_Paths_Base!S240+'Monte Carlo'!$S$32,MC_Paths_Base!T240+'Monte Carlo'!$T$32,MC_Paths_Base!U240+'Monte Carlo'!$U$32,MC_Paths_Base!V240+'Monte Carlo'!$V$32,MC_Paths_Base!W240+'Monte Carlo'!$W$32,MC_Paths_Base!X240+'Monte Carlo'!$X$32,MC_Paths_Base!Y240+'Monte Carlo'!$Y$32,MC_Paths_Base!Z240+'Monte Carlo'!$Z$32,MC_Paths_Base!AA240+'Monte Carlo'!$AA$32,MC_Paths_Base!AB240+'Monte Carlo'!$AB$32,MC_Paths_Base!AC240+'Monte Carlo'!$AC$32,MC_Paths_Base!AD240+'Monte Carlo'!$AD$32,MC_Paths_Base!AE240+'Monte Carlo'!$AE$32,MC_Paths_Base!AF240+'Monte Carlo'!$AF$32)</x:f>
        <x:v>937665.2369505621</x:v>
      </x:c>
      <x:c r="AL240" t="n">
        <x:f>MIN(MC_Paths_Base!B240+'Monte Carlo'!$B$34,MC_Paths_Base!C240+'Monte Carlo'!$C$34,MC_Paths_Base!D240+'Monte Carlo'!$D$34,MC_Paths_Base!E240+'Monte Carlo'!$E$34,MC_Paths_Base!F240+'Monte Carlo'!$F$34,MC_Paths_Base!G240+'Monte Carlo'!$G$34,MC_Paths_Base!H240+'Monte Carlo'!$H$34,MC_Paths_Base!I240+'Monte Carlo'!$I$34,MC_Paths_Base!J240+'Monte Carlo'!$J$34,MC_Paths_Base!K240+'Monte Carlo'!$K$34,MC_Paths_Base!L240+'Monte Carlo'!$L$34,MC_Paths_Base!M240+'Monte Carlo'!$M$34,MC_Paths_Base!N240+'Monte Carlo'!$N$34,MC_Paths_Base!O240+'Monte Carlo'!$O$34,MC_Paths_Base!P240+'Monte Carlo'!$P$34,MC_Paths_Base!Q240+'Monte Carlo'!$Q$34,MC_Paths_Base!R240+'Monte Carlo'!$R$34,MC_Paths_Base!S240+'Monte Carlo'!$S$34,MC_Paths_Base!T240+'Monte Carlo'!$T$34,MC_Paths_Base!U240+'Monte Carlo'!$U$34,MC_Paths_Base!V240+'Monte Carlo'!$V$34,MC_Paths_Base!W240+'Monte Carlo'!$W$34,MC_Paths_Base!X240+'Monte Carlo'!$X$34,MC_Paths_Base!Y240+'Monte Carlo'!$Y$34,MC_Paths_Base!Z240+'Monte Carlo'!$Z$34,MC_Paths_Base!AA240+'Monte Carlo'!$AA$34,MC_Paths_Base!AB240+'Monte Carlo'!$AB$34,MC_Paths_Base!AC240+'Monte Carlo'!$AC$34,MC_Paths_Base!AD240+'Monte Carlo'!$AD$34,MC_Paths_Base!AE240+'Monte Carlo'!$AE$34,MC_Paths_Base!AF240+'Monte Carlo'!$AF$34)</x:f>
        <x:v>814693.0535321609</x:v>
      </x:c>
      <x:c r="AM240" t="n">
        <x:f>MIN(MC_Paths_Base!B240+'Monte Carlo'!$B$35,MC_Paths_Base!C240+'Monte Carlo'!$C$35,MC_Paths_Base!D240+'Monte Carlo'!$D$35,MC_Paths_Base!E240+'Monte Carlo'!$E$35,MC_Paths_Base!F240+'Monte Carlo'!$F$35,MC_Paths_Base!G240+'Monte Carlo'!$G$35,MC_Paths_Base!H240+'Monte Carlo'!$H$35,MC_Paths_Base!I240+'Monte Carlo'!$I$35,MC_Paths_Base!J240+'Monte Carlo'!$J$35,MC_Paths_Base!K240+'Monte Carlo'!$K$35,MC_Paths_Base!L240+'Monte Carlo'!$L$35,MC_Paths_Base!M240+'Monte Carlo'!$M$35,MC_Paths_Base!N240+'Monte Carlo'!$N$35,MC_Paths_Base!O240+'Monte Carlo'!$O$35,MC_Paths_Base!P240+'Monte Carlo'!$P$35,MC_Paths_Base!Q240+'Monte Carlo'!$Q$35,MC_Paths_Base!R240+'Monte Carlo'!$R$35,MC_Paths_Base!S240+'Monte Carlo'!$S$35,MC_Paths_Base!T240+'Monte Carlo'!$T$35,MC_Paths_Base!U240+'Monte Carlo'!$U$35,MC_Paths_Base!V240+'Monte Carlo'!$V$35,MC_Paths_Base!W240+'Monte Carlo'!$W$35,MC_Paths_Base!X240+'Monte Carlo'!$X$35,MC_Paths_Base!Y240+'Monte Carlo'!$Y$35,MC_Paths_Base!Z240+'Monte Carlo'!$Z$35,MC_Paths_Base!AA240+'Monte Carlo'!$AA$35,MC_Paths_Base!AB240+'Monte Carlo'!$AB$35,MC_Paths_Base!AC240+'Monte Carlo'!$AC$35,MC_Paths_Base!AD240+'Monte Carlo'!$AD$35,MC_Paths_Base!AE240+'Monte Carlo'!$AE$35,MC_Paths_Base!AF240+'Monte Carlo'!$AF$35)</x:f>
        <x:v>676677.8932005621</x:v>
      </x:c>
    </x:row>
    <x:row r="241">
      <x:c r="AJ241" t="n">
        <x:f>MIN(MC_Paths_Base!B241:AF241)</x:f>
        <x:v>993548.5362423309</x:v>
      </x:c>
      <x:c r="AK241" t="n">
        <x:f>MIN(MC_Paths_Base!B241+'Monte Carlo'!$B$32,MC_Paths_Base!C241+'Monte Carlo'!$C$32,MC_Paths_Base!D241+'Monte Carlo'!$D$32,MC_Paths_Base!E241+'Monte Carlo'!$E$32,MC_Paths_Base!F241+'Monte Carlo'!$F$32,MC_Paths_Base!G241+'Monte Carlo'!$G$32,MC_Paths_Base!H241+'Monte Carlo'!$H$32,MC_Paths_Base!I241+'Monte Carlo'!$I$32,MC_Paths_Base!J241+'Monte Carlo'!$J$32,MC_Paths_Base!K241+'Monte Carlo'!$K$32,MC_Paths_Base!L241+'Monte Carlo'!$L$32,MC_Paths_Base!M241+'Monte Carlo'!$M$32,MC_Paths_Base!N241+'Monte Carlo'!$N$32,MC_Paths_Base!O241+'Monte Carlo'!$O$32,MC_Paths_Base!P241+'Monte Carlo'!$P$32,MC_Paths_Base!Q241+'Monte Carlo'!$Q$32,MC_Paths_Base!R241+'Monte Carlo'!$R$32,MC_Paths_Base!S241+'Monte Carlo'!$S$32,MC_Paths_Base!T241+'Monte Carlo'!$T$32,MC_Paths_Base!U241+'Monte Carlo'!$U$32,MC_Paths_Base!V241+'Monte Carlo'!$V$32,MC_Paths_Base!W241+'Monte Carlo'!$W$32,MC_Paths_Base!X241+'Monte Carlo'!$X$32,MC_Paths_Base!Y241+'Monte Carlo'!$Y$32,MC_Paths_Base!Z241+'Monte Carlo'!$Z$32,MC_Paths_Base!AA241+'Monte Carlo'!$AA$32,MC_Paths_Base!AB241+'Monte Carlo'!$AB$32,MC_Paths_Base!AC241+'Monte Carlo'!$AC$32,MC_Paths_Base!AD241+'Monte Carlo'!$AD$32,MC_Paths_Base!AE241+'Monte Carlo'!$AE$32,MC_Paths_Base!AF241+'Monte Carlo'!$AF$32)</x:f>
        <x:v>791659.4926575795</x:v>
      </x:c>
      <x:c r="AL241" t="n">
        <x:f>MIN(MC_Paths_Base!B241+'Monte Carlo'!$B$34,MC_Paths_Base!C241+'Monte Carlo'!$C$34,MC_Paths_Base!D241+'Monte Carlo'!$D$34,MC_Paths_Base!E241+'Monte Carlo'!$E$34,MC_Paths_Base!F241+'Monte Carlo'!$F$34,MC_Paths_Base!G241+'Monte Carlo'!$G$34,MC_Paths_Base!H241+'Monte Carlo'!$H$34,MC_Paths_Base!I241+'Monte Carlo'!$I$34,MC_Paths_Base!J241+'Monte Carlo'!$J$34,MC_Paths_Base!K241+'Monte Carlo'!$K$34,MC_Paths_Base!L241+'Monte Carlo'!$L$34,MC_Paths_Base!M241+'Monte Carlo'!$M$34,MC_Paths_Base!N241+'Monte Carlo'!$N$34,MC_Paths_Base!O241+'Monte Carlo'!$O$34,MC_Paths_Base!P241+'Monte Carlo'!$P$34,MC_Paths_Base!Q241+'Monte Carlo'!$Q$34,MC_Paths_Base!R241+'Monte Carlo'!$R$34,MC_Paths_Base!S241+'Monte Carlo'!$S$34,MC_Paths_Base!T241+'Monte Carlo'!$T$34,MC_Paths_Base!U241+'Monte Carlo'!$U$34,MC_Paths_Base!V241+'Monte Carlo'!$V$34,MC_Paths_Base!W241+'Monte Carlo'!$W$34,MC_Paths_Base!X241+'Monte Carlo'!$X$34,MC_Paths_Base!Y241+'Monte Carlo'!$Y$34,MC_Paths_Base!Z241+'Monte Carlo'!$Z$34,MC_Paths_Base!AA241+'Monte Carlo'!$AA$34,MC_Paths_Base!AB241+'Monte Carlo'!$AB$34,MC_Paths_Base!AC241+'Monte Carlo'!$AC$34,MC_Paths_Base!AD241+'Monte Carlo'!$AD$34,MC_Paths_Base!AE241+'Monte Carlo'!$AE$34,MC_Paths_Base!AF241+'Monte Carlo'!$AF$34)</x:f>
        <x:v>648334.277648581</x:v>
      </x:c>
      <x:c r="AM241" t="n">
        <x:f>MIN(MC_Paths_Base!B241+'Monte Carlo'!$B$35,MC_Paths_Base!C241+'Monte Carlo'!$C$35,MC_Paths_Base!D241+'Monte Carlo'!$D$35,MC_Paths_Base!E241+'Monte Carlo'!$E$35,MC_Paths_Base!F241+'Monte Carlo'!$F$35,MC_Paths_Base!G241+'Monte Carlo'!$G$35,MC_Paths_Base!H241+'Monte Carlo'!$H$35,MC_Paths_Base!I241+'Monte Carlo'!$I$35,MC_Paths_Base!J241+'Monte Carlo'!$J$35,MC_Paths_Base!K241+'Monte Carlo'!$K$35,MC_Paths_Base!L241+'Monte Carlo'!$L$35,MC_Paths_Base!M241+'Monte Carlo'!$M$35,MC_Paths_Base!N241+'Monte Carlo'!$N$35,MC_Paths_Base!O241+'Monte Carlo'!$O$35,MC_Paths_Base!P241+'Monte Carlo'!$P$35,MC_Paths_Base!Q241+'Monte Carlo'!$Q$35,MC_Paths_Base!R241+'Monte Carlo'!$R$35,MC_Paths_Base!S241+'Monte Carlo'!$S$35,MC_Paths_Base!T241+'Monte Carlo'!$T$35,MC_Paths_Base!U241+'Monte Carlo'!$U$35,MC_Paths_Base!V241+'Monte Carlo'!$V$35,MC_Paths_Base!W241+'Monte Carlo'!$W$35,MC_Paths_Base!X241+'Monte Carlo'!$X$35,MC_Paths_Base!Y241+'Monte Carlo'!$Y$35,MC_Paths_Base!Z241+'Monte Carlo'!$Z$35,MC_Paths_Base!AA241+'Monte Carlo'!$AA$35,MC_Paths_Base!AB241+'Monte Carlo'!$AB$35,MC_Paths_Base!AC241+'Monte Carlo'!$AC$35,MC_Paths_Base!AD241+'Monte Carlo'!$AD$35,MC_Paths_Base!AE241+'Monte Carlo'!$AE$35,MC_Paths_Base!AF241+'Monte Carlo'!$AF$35)</x:f>
        <x:v>513707.9715638296</x:v>
      </x:c>
    </x:row>
    <x:row r="242">
      <x:c r="AJ242" t="n">
        <x:f>MIN(MC_Paths_Base!B242:AF242)</x:f>
        <x:v>985300.9848483899</x:v>
      </x:c>
      <x:c r="AK242" t="n">
        <x:f>MIN(MC_Paths_Base!B242+'Monte Carlo'!$B$32,MC_Paths_Base!C242+'Monte Carlo'!$C$32,MC_Paths_Base!D242+'Monte Carlo'!$D$32,MC_Paths_Base!E242+'Monte Carlo'!$E$32,MC_Paths_Base!F242+'Monte Carlo'!$F$32,MC_Paths_Base!G242+'Monte Carlo'!$G$32,MC_Paths_Base!H242+'Monte Carlo'!$H$32,MC_Paths_Base!I242+'Monte Carlo'!$I$32,MC_Paths_Base!J242+'Monte Carlo'!$J$32,MC_Paths_Base!K242+'Monte Carlo'!$K$32,MC_Paths_Base!L242+'Monte Carlo'!$L$32,MC_Paths_Base!M242+'Monte Carlo'!$M$32,MC_Paths_Base!N242+'Monte Carlo'!$N$32,MC_Paths_Base!O242+'Monte Carlo'!$O$32,MC_Paths_Base!P242+'Monte Carlo'!$P$32,MC_Paths_Base!Q242+'Monte Carlo'!$Q$32,MC_Paths_Base!R242+'Monte Carlo'!$R$32,MC_Paths_Base!S242+'Monte Carlo'!$S$32,MC_Paths_Base!T242+'Monte Carlo'!$T$32,MC_Paths_Base!U242+'Monte Carlo'!$U$32,MC_Paths_Base!V242+'Monte Carlo'!$V$32,MC_Paths_Base!W242+'Monte Carlo'!$W$32,MC_Paths_Base!X242+'Monte Carlo'!$X$32,MC_Paths_Base!Y242+'Monte Carlo'!$Y$32,MC_Paths_Base!Z242+'Monte Carlo'!$Z$32,MC_Paths_Base!AA242+'Monte Carlo'!$AA$32,MC_Paths_Base!AB242+'Monte Carlo'!$AB$32,MC_Paths_Base!AC242+'Monte Carlo'!$AC$32,MC_Paths_Base!AD242+'Monte Carlo'!$AD$32,MC_Paths_Base!AE242+'Monte Carlo'!$AE$32,MC_Paths_Base!AF242+'Monte Carlo'!$AF$32)</x:f>
        <x:v>784128.3245167912</x:v>
      </x:c>
      <x:c r="AL242" t="n">
        <x:f>MIN(MC_Paths_Base!B242+'Monte Carlo'!$B$34,MC_Paths_Base!C242+'Monte Carlo'!$C$34,MC_Paths_Base!D242+'Monte Carlo'!$D$34,MC_Paths_Base!E242+'Monte Carlo'!$E$34,MC_Paths_Base!F242+'Monte Carlo'!$F$34,MC_Paths_Base!G242+'Monte Carlo'!$G$34,MC_Paths_Base!H242+'Monte Carlo'!$H$34,MC_Paths_Base!I242+'Monte Carlo'!$I$34,MC_Paths_Base!J242+'Monte Carlo'!$J$34,MC_Paths_Base!K242+'Monte Carlo'!$K$34,MC_Paths_Base!L242+'Monte Carlo'!$L$34,MC_Paths_Base!M242+'Monte Carlo'!$M$34,MC_Paths_Base!N242+'Monte Carlo'!$N$34,MC_Paths_Base!O242+'Monte Carlo'!$O$34,MC_Paths_Base!P242+'Monte Carlo'!$P$34,MC_Paths_Base!Q242+'Monte Carlo'!$Q$34,MC_Paths_Base!R242+'Monte Carlo'!$R$34,MC_Paths_Base!S242+'Monte Carlo'!$S$34,MC_Paths_Base!T242+'Monte Carlo'!$T$34,MC_Paths_Base!U242+'Monte Carlo'!$U$34,MC_Paths_Base!V242+'Monte Carlo'!$V$34,MC_Paths_Base!W242+'Monte Carlo'!$W$34,MC_Paths_Base!X242+'Monte Carlo'!$X$34,MC_Paths_Base!Y242+'Monte Carlo'!$Y$34,MC_Paths_Base!Z242+'Monte Carlo'!$Z$34,MC_Paths_Base!AA242+'Monte Carlo'!$AA$34,MC_Paths_Base!AB242+'Monte Carlo'!$AB$34,MC_Paths_Base!AC242+'Monte Carlo'!$AC$34,MC_Paths_Base!AD242+'Monte Carlo'!$AD$34,MC_Paths_Base!AE242+'Monte Carlo'!$AE$34,MC_Paths_Base!AF242+'Monte Carlo'!$AF$34)</x:f>
        <x:v>526192.4586975395</x:v>
      </x:c>
      <x:c r="AM242" t="n">
        <x:f>MIN(MC_Paths_Base!B242+'Monte Carlo'!$B$35,MC_Paths_Base!C242+'Monte Carlo'!$C$35,MC_Paths_Base!D242+'Monte Carlo'!$D$35,MC_Paths_Base!E242+'Monte Carlo'!$E$35,MC_Paths_Base!F242+'Monte Carlo'!$F$35,MC_Paths_Base!G242+'Monte Carlo'!$G$35,MC_Paths_Base!H242+'Monte Carlo'!$H$35,MC_Paths_Base!I242+'Monte Carlo'!$I$35,MC_Paths_Base!J242+'Monte Carlo'!$J$35,MC_Paths_Base!K242+'Monte Carlo'!$K$35,MC_Paths_Base!L242+'Monte Carlo'!$L$35,MC_Paths_Base!M242+'Monte Carlo'!$M$35,MC_Paths_Base!N242+'Monte Carlo'!$N$35,MC_Paths_Base!O242+'Monte Carlo'!$O$35,MC_Paths_Base!P242+'Monte Carlo'!$P$35,MC_Paths_Base!Q242+'Monte Carlo'!$Q$35,MC_Paths_Base!R242+'Monte Carlo'!$R$35,MC_Paths_Base!S242+'Monte Carlo'!$S$35,MC_Paths_Base!T242+'Monte Carlo'!$T$35,MC_Paths_Base!U242+'Monte Carlo'!$U$35,MC_Paths_Base!V242+'Monte Carlo'!$V$35,MC_Paths_Base!W242+'Monte Carlo'!$W$35,MC_Paths_Base!X242+'Monte Carlo'!$X$35,MC_Paths_Base!Y242+'Monte Carlo'!$Y$35,MC_Paths_Base!Z242+'Monte Carlo'!$Z$35,MC_Paths_Base!AA242+'Monte Carlo'!$AA$35,MC_Paths_Base!AB242+'Monte Carlo'!$AB$35,MC_Paths_Base!AC242+'Monte Carlo'!$AC$35,MC_Paths_Base!AD242+'Monte Carlo'!$AD$35,MC_Paths_Base!AE242+'Monte Carlo'!$AE$35,MC_Paths_Base!AF242+'Monte Carlo'!$AF$35)</x:f>
        <x:v>454259.3043331171</x:v>
      </x:c>
    </x:row>
    <x:row r="243">
      <x:c r="AJ243" t="n">
        <x:f>MIN(MC_Paths_Base!B243:AF243)</x:f>
        <x:v>1029031.25</x:v>
      </x:c>
      <x:c r="AK243" t="n">
        <x:f>MIN(MC_Paths_Base!B243+'Monte Carlo'!$B$32,MC_Paths_Base!C243+'Monte Carlo'!$C$32,MC_Paths_Base!D243+'Monte Carlo'!$D$32,MC_Paths_Base!E243+'Monte Carlo'!$E$32,MC_Paths_Base!F243+'Monte Carlo'!$F$32,MC_Paths_Base!G243+'Monte Carlo'!$G$32,MC_Paths_Base!H243+'Monte Carlo'!$H$32,MC_Paths_Base!I243+'Monte Carlo'!$I$32,MC_Paths_Base!J243+'Monte Carlo'!$J$32,MC_Paths_Base!K243+'Monte Carlo'!$K$32,MC_Paths_Base!L243+'Monte Carlo'!$L$32,MC_Paths_Base!M243+'Monte Carlo'!$M$32,MC_Paths_Base!N243+'Monte Carlo'!$N$32,MC_Paths_Base!O243+'Monte Carlo'!$O$32,MC_Paths_Base!P243+'Monte Carlo'!$P$32,MC_Paths_Base!Q243+'Monte Carlo'!$Q$32,MC_Paths_Base!R243+'Monte Carlo'!$R$32,MC_Paths_Base!S243+'Monte Carlo'!$S$32,MC_Paths_Base!T243+'Monte Carlo'!$T$32,MC_Paths_Base!U243+'Monte Carlo'!$U$32,MC_Paths_Base!V243+'Monte Carlo'!$V$32,MC_Paths_Base!W243+'Monte Carlo'!$W$32,MC_Paths_Base!X243+'Monte Carlo'!$X$32,MC_Paths_Base!Y243+'Monte Carlo'!$Y$32,MC_Paths_Base!Z243+'Monte Carlo'!$Z$32,MC_Paths_Base!AA243+'Monte Carlo'!$AA$32,MC_Paths_Base!AB243+'Monte Carlo'!$AB$32,MC_Paths_Base!AC243+'Monte Carlo'!$AC$32,MC_Paths_Base!AD243+'Monte Carlo'!$AD$32,MC_Paths_Base!AE243+'Monte Carlo'!$AE$32,MC_Paths_Base!AF243+'Monte Carlo'!$AF$32)</x:f>
        <x:v>1029031.25</x:v>
      </x:c>
      <x:c r="AL243" t="n">
        <x:f>MIN(MC_Paths_Base!B243+'Monte Carlo'!$B$34,MC_Paths_Base!C243+'Monte Carlo'!$C$34,MC_Paths_Base!D243+'Monte Carlo'!$D$34,MC_Paths_Base!E243+'Monte Carlo'!$E$34,MC_Paths_Base!F243+'Monte Carlo'!$F$34,MC_Paths_Base!G243+'Monte Carlo'!$G$34,MC_Paths_Base!H243+'Monte Carlo'!$H$34,MC_Paths_Base!I243+'Monte Carlo'!$I$34,MC_Paths_Base!J243+'Monte Carlo'!$J$34,MC_Paths_Base!K243+'Monte Carlo'!$K$34,MC_Paths_Base!L243+'Monte Carlo'!$L$34,MC_Paths_Base!M243+'Monte Carlo'!$M$34,MC_Paths_Base!N243+'Monte Carlo'!$N$34,MC_Paths_Base!O243+'Monte Carlo'!$O$34,MC_Paths_Base!P243+'Monte Carlo'!$P$34,MC_Paths_Base!Q243+'Monte Carlo'!$Q$34,MC_Paths_Base!R243+'Monte Carlo'!$R$34,MC_Paths_Base!S243+'Monte Carlo'!$S$34,MC_Paths_Base!T243+'Monte Carlo'!$T$34,MC_Paths_Base!U243+'Monte Carlo'!$U$34,MC_Paths_Base!V243+'Monte Carlo'!$V$34,MC_Paths_Base!W243+'Monte Carlo'!$W$34,MC_Paths_Base!X243+'Monte Carlo'!$X$34,MC_Paths_Base!Y243+'Monte Carlo'!$Y$34,MC_Paths_Base!Z243+'Monte Carlo'!$Z$34,MC_Paths_Base!AA243+'Monte Carlo'!$AA$34,MC_Paths_Base!AB243+'Monte Carlo'!$AB$34,MC_Paths_Base!AC243+'Monte Carlo'!$AC$34,MC_Paths_Base!AD243+'Monte Carlo'!$AD$34,MC_Paths_Base!AE243+'Monte Carlo'!$AE$34,MC_Paths_Base!AF243+'Monte Carlo'!$AF$34)</x:f>
        <x:v>991550.1372127883</x:v>
      </x:c>
      <x:c r="AM243" t="n">
        <x:f>MIN(MC_Paths_Base!B243+'Monte Carlo'!$B$35,MC_Paths_Base!C243+'Monte Carlo'!$C$35,MC_Paths_Base!D243+'Monte Carlo'!$D$35,MC_Paths_Base!E243+'Monte Carlo'!$E$35,MC_Paths_Base!F243+'Monte Carlo'!$F$35,MC_Paths_Base!G243+'Monte Carlo'!$G$35,MC_Paths_Base!H243+'Monte Carlo'!$H$35,MC_Paths_Base!I243+'Monte Carlo'!$I$35,MC_Paths_Base!J243+'Monte Carlo'!$J$35,MC_Paths_Base!K243+'Monte Carlo'!$K$35,MC_Paths_Base!L243+'Monte Carlo'!$L$35,MC_Paths_Base!M243+'Monte Carlo'!$M$35,MC_Paths_Base!N243+'Monte Carlo'!$N$35,MC_Paths_Base!O243+'Monte Carlo'!$O$35,MC_Paths_Base!P243+'Monte Carlo'!$P$35,MC_Paths_Base!Q243+'Monte Carlo'!$Q$35,MC_Paths_Base!R243+'Monte Carlo'!$R$35,MC_Paths_Base!S243+'Monte Carlo'!$S$35,MC_Paths_Base!T243+'Monte Carlo'!$T$35,MC_Paths_Base!U243+'Monte Carlo'!$U$35,MC_Paths_Base!V243+'Monte Carlo'!$V$35,MC_Paths_Base!W243+'Monte Carlo'!$W$35,MC_Paths_Base!X243+'Monte Carlo'!$X$35,MC_Paths_Base!Y243+'Monte Carlo'!$Y$35,MC_Paths_Base!Z243+'Monte Carlo'!$Z$35,MC_Paths_Base!AA243+'Monte Carlo'!$AA$35,MC_Paths_Base!AB243+'Monte Carlo'!$AB$35,MC_Paths_Base!AC243+'Monte Carlo'!$AC$35,MC_Paths_Base!AD243+'Monte Carlo'!$AD$35,MC_Paths_Base!AE243+'Monte Carlo'!$AE$35,MC_Paths_Base!AF243+'Monte Carlo'!$AF$35)</x:f>
        <x:v>853534.9768811895</x:v>
      </x:c>
    </x:row>
    <x:row r="244">
      <x:c r="AJ244" t="n">
        <x:f>MIN(MC_Paths_Base!B244:AF244)</x:f>
        <x:v>1029031.25</x:v>
      </x:c>
      <x:c r="AK244" t="n">
        <x:f>MIN(MC_Paths_Base!B244+'Monte Carlo'!$B$32,MC_Paths_Base!C244+'Monte Carlo'!$C$32,MC_Paths_Base!D244+'Monte Carlo'!$D$32,MC_Paths_Base!E244+'Monte Carlo'!$E$32,MC_Paths_Base!F244+'Monte Carlo'!$F$32,MC_Paths_Base!G244+'Monte Carlo'!$G$32,MC_Paths_Base!H244+'Monte Carlo'!$H$32,MC_Paths_Base!I244+'Monte Carlo'!$I$32,MC_Paths_Base!J244+'Monte Carlo'!$J$32,MC_Paths_Base!K244+'Monte Carlo'!$K$32,MC_Paths_Base!L244+'Monte Carlo'!$L$32,MC_Paths_Base!M244+'Monte Carlo'!$M$32,MC_Paths_Base!N244+'Monte Carlo'!$N$32,MC_Paths_Base!O244+'Monte Carlo'!$O$32,MC_Paths_Base!P244+'Monte Carlo'!$P$32,MC_Paths_Base!Q244+'Monte Carlo'!$Q$32,MC_Paths_Base!R244+'Monte Carlo'!$R$32,MC_Paths_Base!S244+'Monte Carlo'!$S$32,MC_Paths_Base!T244+'Monte Carlo'!$T$32,MC_Paths_Base!U244+'Monte Carlo'!$U$32,MC_Paths_Base!V244+'Monte Carlo'!$V$32,MC_Paths_Base!W244+'Monte Carlo'!$W$32,MC_Paths_Base!X244+'Monte Carlo'!$X$32,MC_Paths_Base!Y244+'Monte Carlo'!$Y$32,MC_Paths_Base!Z244+'Monte Carlo'!$Z$32,MC_Paths_Base!AA244+'Monte Carlo'!$AA$32,MC_Paths_Base!AB244+'Monte Carlo'!$AB$32,MC_Paths_Base!AC244+'Monte Carlo'!$AC$32,MC_Paths_Base!AD244+'Monte Carlo'!$AD$32,MC_Paths_Base!AE244+'Monte Carlo'!$AE$32,MC_Paths_Base!AF244+'Monte Carlo'!$AF$32)</x:f>
        <x:v>863851.7873460085</x:v>
      </x:c>
      <x:c r="AL244" t="n">
        <x:f>MIN(MC_Paths_Base!B244+'Monte Carlo'!$B$34,MC_Paths_Base!C244+'Monte Carlo'!$C$34,MC_Paths_Base!D244+'Monte Carlo'!$D$34,MC_Paths_Base!E244+'Monte Carlo'!$E$34,MC_Paths_Base!F244+'Monte Carlo'!$F$34,MC_Paths_Base!G244+'Monte Carlo'!$G$34,MC_Paths_Base!H244+'Monte Carlo'!$H$34,MC_Paths_Base!I244+'Monte Carlo'!$I$34,MC_Paths_Base!J244+'Monte Carlo'!$J$34,MC_Paths_Base!K244+'Monte Carlo'!$K$34,MC_Paths_Base!L244+'Monte Carlo'!$L$34,MC_Paths_Base!M244+'Monte Carlo'!$M$34,MC_Paths_Base!N244+'Monte Carlo'!$N$34,MC_Paths_Base!O244+'Monte Carlo'!$O$34,MC_Paths_Base!P244+'Monte Carlo'!$P$34,MC_Paths_Base!Q244+'Monte Carlo'!$Q$34,MC_Paths_Base!R244+'Monte Carlo'!$R$34,MC_Paths_Base!S244+'Monte Carlo'!$S$34,MC_Paths_Base!T244+'Monte Carlo'!$T$34,MC_Paths_Base!U244+'Monte Carlo'!$U$34,MC_Paths_Base!V244+'Monte Carlo'!$V$34,MC_Paths_Base!W244+'Monte Carlo'!$W$34,MC_Paths_Base!X244+'Monte Carlo'!$X$34,MC_Paths_Base!Y244+'Monte Carlo'!$Y$34,MC_Paths_Base!Z244+'Monte Carlo'!$Z$34,MC_Paths_Base!AA244+'Monte Carlo'!$AA$34,MC_Paths_Base!AB244+'Monte Carlo'!$AB$34,MC_Paths_Base!AC244+'Monte Carlo'!$AC$34,MC_Paths_Base!AD244+'Monte Carlo'!$AD$34,MC_Paths_Base!AE244+'Monte Carlo'!$AE$34,MC_Paths_Base!AF244+'Monte Carlo'!$AF$34)</x:f>
        <x:v>689465.0177658298</x:v>
      </x:c>
      <x:c r="AM244" t="n">
        <x:f>MIN(MC_Paths_Base!B244+'Monte Carlo'!$B$35,MC_Paths_Base!C244+'Monte Carlo'!$C$35,MC_Paths_Base!D244+'Monte Carlo'!$D$35,MC_Paths_Base!E244+'Monte Carlo'!$E$35,MC_Paths_Base!F244+'Monte Carlo'!$F$35,MC_Paths_Base!G244+'Monte Carlo'!$G$35,MC_Paths_Base!H244+'Monte Carlo'!$H$35,MC_Paths_Base!I244+'Monte Carlo'!$I$35,MC_Paths_Base!J244+'Monte Carlo'!$J$35,MC_Paths_Base!K244+'Monte Carlo'!$K$35,MC_Paths_Base!L244+'Monte Carlo'!$L$35,MC_Paths_Base!M244+'Monte Carlo'!$M$35,MC_Paths_Base!N244+'Monte Carlo'!$N$35,MC_Paths_Base!O244+'Monte Carlo'!$O$35,MC_Paths_Base!P244+'Monte Carlo'!$P$35,MC_Paths_Base!Q244+'Monte Carlo'!$Q$35,MC_Paths_Base!R244+'Monte Carlo'!$R$35,MC_Paths_Base!S244+'Monte Carlo'!$S$35,MC_Paths_Base!T244+'Monte Carlo'!$T$35,MC_Paths_Base!U244+'Monte Carlo'!$U$35,MC_Paths_Base!V244+'Monte Carlo'!$V$35,MC_Paths_Base!W244+'Monte Carlo'!$W$35,MC_Paths_Base!X244+'Monte Carlo'!$X$35,MC_Paths_Base!Y244+'Monte Carlo'!$Y$35,MC_Paths_Base!Z244+'Monte Carlo'!$Z$35,MC_Paths_Base!AA244+'Monte Carlo'!$AA$35,MC_Paths_Base!AB244+'Monte Carlo'!$AB$35,MC_Paths_Base!AC244+'Monte Carlo'!$AC$35,MC_Paths_Base!AD244+'Monte Carlo'!$AD$35,MC_Paths_Base!AE244+'Monte Carlo'!$AE$35,MC_Paths_Base!AF244+'Monte Carlo'!$AF$35)</x:f>
        <x:v>580332.6214107422</x:v>
      </x:c>
    </x:row>
    <x:row r="245">
      <x:c r="AJ245" t="n">
        <x:f>MIN(MC_Paths_Base!B245:AF245)</x:f>
        <x:v>813750.9943341272</x:v>
      </x:c>
      <x:c r="AK245" t="n">
        <x:f>MIN(MC_Paths_Base!B245+'Monte Carlo'!$B$32,MC_Paths_Base!C245+'Monte Carlo'!$C$32,MC_Paths_Base!D245+'Monte Carlo'!$D$32,MC_Paths_Base!E245+'Monte Carlo'!$E$32,MC_Paths_Base!F245+'Monte Carlo'!$F$32,MC_Paths_Base!G245+'Monte Carlo'!$G$32,MC_Paths_Base!H245+'Monte Carlo'!$H$32,MC_Paths_Base!I245+'Monte Carlo'!$I$32,MC_Paths_Base!J245+'Monte Carlo'!$J$32,MC_Paths_Base!K245+'Monte Carlo'!$K$32,MC_Paths_Base!L245+'Monte Carlo'!$L$32,MC_Paths_Base!M245+'Monte Carlo'!$M$32,MC_Paths_Base!N245+'Monte Carlo'!$N$32,MC_Paths_Base!O245+'Monte Carlo'!$O$32,MC_Paths_Base!P245+'Monte Carlo'!$P$32,MC_Paths_Base!Q245+'Monte Carlo'!$Q$32,MC_Paths_Base!R245+'Monte Carlo'!$R$32,MC_Paths_Base!S245+'Monte Carlo'!$S$32,MC_Paths_Base!T245+'Monte Carlo'!$T$32,MC_Paths_Base!U245+'Monte Carlo'!$U$32,MC_Paths_Base!V245+'Monte Carlo'!$V$32,MC_Paths_Base!W245+'Monte Carlo'!$W$32,MC_Paths_Base!X245+'Monte Carlo'!$X$32,MC_Paths_Base!Y245+'Monte Carlo'!$Y$32,MC_Paths_Base!Z245+'Monte Carlo'!$Z$32,MC_Paths_Base!AA245+'Monte Carlo'!$AA$32,MC_Paths_Base!AB245+'Monte Carlo'!$AB$32,MC_Paths_Base!AC245+'Monte Carlo'!$AC$32,MC_Paths_Base!AD245+'Monte Carlo'!$AD$32,MC_Paths_Base!AE245+'Monte Carlo'!$AE$32,MC_Paths_Base!AF245+'Monte Carlo'!$AF$32)</x:f>
        <x:v>605359.4427748363</x:v>
      </x:c>
      <x:c r="AL245" t="n">
        <x:f>MIN(MC_Paths_Base!B245+'Monte Carlo'!$B$34,MC_Paths_Base!C245+'Monte Carlo'!$C$34,MC_Paths_Base!D245+'Monte Carlo'!$D$34,MC_Paths_Base!E245+'Monte Carlo'!$E$34,MC_Paths_Base!F245+'Monte Carlo'!$F$34,MC_Paths_Base!G245+'Monte Carlo'!$G$34,MC_Paths_Base!H245+'Monte Carlo'!$H$34,MC_Paths_Base!I245+'Monte Carlo'!$I$34,MC_Paths_Base!J245+'Monte Carlo'!$J$34,MC_Paths_Base!K245+'Monte Carlo'!$K$34,MC_Paths_Base!L245+'Monte Carlo'!$L$34,MC_Paths_Base!M245+'Monte Carlo'!$M$34,MC_Paths_Base!N245+'Monte Carlo'!$N$34,MC_Paths_Base!O245+'Monte Carlo'!$O$34,MC_Paths_Base!P245+'Monte Carlo'!$P$34,MC_Paths_Base!Q245+'Monte Carlo'!$Q$34,MC_Paths_Base!R245+'Monte Carlo'!$R$34,MC_Paths_Base!S245+'Monte Carlo'!$S$34,MC_Paths_Base!T245+'Monte Carlo'!$T$34,MC_Paths_Base!U245+'Monte Carlo'!$U$34,MC_Paths_Base!V245+'Monte Carlo'!$V$34,MC_Paths_Base!W245+'Monte Carlo'!$W$34,MC_Paths_Base!X245+'Monte Carlo'!$X$34,MC_Paths_Base!Y245+'Monte Carlo'!$Y$34,MC_Paths_Base!Z245+'Monte Carlo'!$Z$34,MC_Paths_Base!AA245+'Monte Carlo'!$AA$34,MC_Paths_Base!AB245+'Monte Carlo'!$AB$34,MC_Paths_Base!AC245+'Monte Carlo'!$AC$34,MC_Paths_Base!AD245+'Monte Carlo'!$AD$34,MC_Paths_Base!AE245+'Monte Carlo'!$AE$34,MC_Paths_Base!AF245+'Monte Carlo'!$AF$34)</x:f>
        <x:v>277292.6810567725</x:v>
      </x:c>
      <x:c r="AM245" t="n">
        <x:f>MIN(MC_Paths_Base!B245+'Monte Carlo'!$B$35,MC_Paths_Base!C245+'Monte Carlo'!$C$35,MC_Paths_Base!D245+'Monte Carlo'!$D$35,MC_Paths_Base!E245+'Monte Carlo'!$E$35,MC_Paths_Base!F245+'Monte Carlo'!$F$35,MC_Paths_Base!G245+'Monte Carlo'!$G$35,MC_Paths_Base!H245+'Monte Carlo'!$H$35,MC_Paths_Base!I245+'Monte Carlo'!$I$35,MC_Paths_Base!J245+'Monte Carlo'!$J$35,MC_Paths_Base!K245+'Monte Carlo'!$K$35,MC_Paths_Base!L245+'Monte Carlo'!$L$35,MC_Paths_Base!M245+'Monte Carlo'!$M$35,MC_Paths_Base!N245+'Monte Carlo'!$N$35,MC_Paths_Base!O245+'Monte Carlo'!$O$35,MC_Paths_Base!P245+'Monte Carlo'!$P$35,MC_Paths_Base!Q245+'Monte Carlo'!$Q$35,MC_Paths_Base!R245+'Monte Carlo'!$R$35,MC_Paths_Base!S245+'Monte Carlo'!$S$35,MC_Paths_Base!T245+'Monte Carlo'!$T$35,MC_Paths_Base!U245+'Monte Carlo'!$U$35,MC_Paths_Base!V245+'Monte Carlo'!$V$35,MC_Paths_Base!W245+'Monte Carlo'!$W$35,MC_Paths_Base!X245+'Monte Carlo'!$X$35,MC_Paths_Base!Y245+'Monte Carlo'!$Y$35,MC_Paths_Base!Z245+'Monte Carlo'!$Z$35,MC_Paths_Base!AA245+'Monte Carlo'!$AA$35,MC_Paths_Base!AB245+'Monte Carlo'!$AB$35,MC_Paths_Base!AC245+'Monte Carlo'!$AC$35,MC_Paths_Base!AD245+'Monte Carlo'!$AD$35,MC_Paths_Base!AE245+'Monte Carlo'!$AE$35,MC_Paths_Base!AF245+'Monte Carlo'!$AF$35)</x:f>
        <x:v>173426.51860700536</x:v>
      </x:c>
    </x:row>
    <x:row r="246">
      <x:c r="AJ246" t="n">
        <x:f>MIN(MC_Paths_Base!B246:AF246)</x:f>
        <x:v>826052.5909974534</x:v>
      </x:c>
      <x:c r="AK246" t="n">
        <x:f>MIN(MC_Paths_Base!B246+'Monte Carlo'!$B$32,MC_Paths_Base!C246+'Monte Carlo'!$C$32,MC_Paths_Base!D246+'Monte Carlo'!$D$32,MC_Paths_Base!E246+'Monte Carlo'!$E$32,MC_Paths_Base!F246+'Monte Carlo'!$F$32,MC_Paths_Base!G246+'Monte Carlo'!$G$32,MC_Paths_Base!H246+'Monte Carlo'!$H$32,MC_Paths_Base!I246+'Monte Carlo'!$I$32,MC_Paths_Base!J246+'Monte Carlo'!$J$32,MC_Paths_Base!K246+'Monte Carlo'!$K$32,MC_Paths_Base!L246+'Monte Carlo'!$L$32,MC_Paths_Base!M246+'Monte Carlo'!$M$32,MC_Paths_Base!N246+'Monte Carlo'!$N$32,MC_Paths_Base!O246+'Monte Carlo'!$O$32,MC_Paths_Base!P246+'Monte Carlo'!$P$32,MC_Paths_Base!Q246+'Monte Carlo'!$Q$32,MC_Paths_Base!R246+'Monte Carlo'!$R$32,MC_Paths_Base!S246+'Monte Carlo'!$S$32,MC_Paths_Base!T246+'Monte Carlo'!$T$32,MC_Paths_Base!U246+'Monte Carlo'!$U$32,MC_Paths_Base!V246+'Monte Carlo'!$V$32,MC_Paths_Base!W246+'Monte Carlo'!$W$32,MC_Paths_Base!X246+'Monte Carlo'!$X$32,MC_Paths_Base!Y246+'Monte Carlo'!$Y$32,MC_Paths_Base!Z246+'Monte Carlo'!$Z$32,MC_Paths_Base!AA246+'Monte Carlo'!$AA$32,MC_Paths_Base!AB246+'Monte Carlo'!$AB$32,MC_Paths_Base!AC246+'Monte Carlo'!$AC$32,MC_Paths_Base!AD246+'Monte Carlo'!$AD$32,MC_Paths_Base!AE246+'Monte Carlo'!$AE$32,MC_Paths_Base!AF246+'Monte Carlo'!$AF$32)</x:f>
        <x:v>622588.0594527869</x:v>
      </x:c>
      <x:c r="AL246" t="n">
        <x:f>MIN(MC_Paths_Base!B246+'Monte Carlo'!$B$34,MC_Paths_Base!C246+'Monte Carlo'!$C$34,MC_Paths_Base!D246+'Monte Carlo'!$D$34,MC_Paths_Base!E246+'Monte Carlo'!$E$34,MC_Paths_Base!F246+'Monte Carlo'!$F$34,MC_Paths_Base!G246+'Monte Carlo'!$G$34,MC_Paths_Base!H246+'Monte Carlo'!$H$34,MC_Paths_Base!I246+'Monte Carlo'!$I$34,MC_Paths_Base!J246+'Monte Carlo'!$J$34,MC_Paths_Base!K246+'Monte Carlo'!$K$34,MC_Paths_Base!L246+'Monte Carlo'!$L$34,MC_Paths_Base!M246+'Monte Carlo'!$M$34,MC_Paths_Base!N246+'Monte Carlo'!$N$34,MC_Paths_Base!O246+'Monte Carlo'!$O$34,MC_Paths_Base!P246+'Monte Carlo'!$P$34,MC_Paths_Base!Q246+'Monte Carlo'!$Q$34,MC_Paths_Base!R246+'Monte Carlo'!$R$34,MC_Paths_Base!S246+'Monte Carlo'!$S$34,MC_Paths_Base!T246+'Monte Carlo'!$T$34,MC_Paths_Base!U246+'Monte Carlo'!$U$34,MC_Paths_Base!V246+'Monte Carlo'!$V$34,MC_Paths_Base!W246+'Monte Carlo'!$W$34,MC_Paths_Base!X246+'Monte Carlo'!$X$34,MC_Paths_Base!Y246+'Monte Carlo'!$Y$34,MC_Paths_Base!Z246+'Monte Carlo'!$Z$34,MC_Paths_Base!AA246+'Monte Carlo'!$AA$34,MC_Paths_Base!AB246+'Monte Carlo'!$AB$34,MC_Paths_Base!AC246+'Monte Carlo'!$AC$34,MC_Paths_Base!AD246+'Monte Carlo'!$AD$34,MC_Paths_Base!AE246+'Monte Carlo'!$AE$34,MC_Paths_Base!AF246+'Monte Carlo'!$AF$34)</x:f>
        <x:v>395181.0515847134</x:v>
      </x:c>
      <x:c r="AM246" t="n">
        <x:f>MIN(MC_Paths_Base!B246+'Monte Carlo'!$B$35,MC_Paths_Base!C246+'Monte Carlo'!$C$35,MC_Paths_Base!D246+'Monte Carlo'!$D$35,MC_Paths_Base!E246+'Monte Carlo'!$E$35,MC_Paths_Base!F246+'Monte Carlo'!$F$35,MC_Paths_Base!G246+'Monte Carlo'!$G$35,MC_Paths_Base!H246+'Monte Carlo'!$H$35,MC_Paths_Base!I246+'Monte Carlo'!$I$35,MC_Paths_Base!J246+'Monte Carlo'!$J$35,MC_Paths_Base!K246+'Monte Carlo'!$K$35,MC_Paths_Base!L246+'Monte Carlo'!$L$35,MC_Paths_Base!M246+'Monte Carlo'!$M$35,MC_Paths_Base!N246+'Monte Carlo'!$N$35,MC_Paths_Base!O246+'Monte Carlo'!$O$35,MC_Paths_Base!P246+'Monte Carlo'!$P$35,MC_Paths_Base!Q246+'Monte Carlo'!$Q$35,MC_Paths_Base!R246+'Monte Carlo'!$R$35,MC_Paths_Base!S246+'Monte Carlo'!$S$35,MC_Paths_Base!T246+'Monte Carlo'!$T$35,MC_Paths_Base!U246+'Monte Carlo'!$U$35,MC_Paths_Base!V246+'Monte Carlo'!$V$35,MC_Paths_Base!W246+'Monte Carlo'!$W$35,MC_Paths_Base!X246+'Monte Carlo'!$X$35,MC_Paths_Base!Y246+'Monte Carlo'!$Y$35,MC_Paths_Base!Z246+'Monte Carlo'!$Z$35,MC_Paths_Base!AA246+'Monte Carlo'!$AA$35,MC_Paths_Base!AB246+'Monte Carlo'!$AB$35,MC_Paths_Base!AC246+'Monte Carlo'!$AC$35,MC_Paths_Base!AD246+'Monte Carlo'!$AD$35,MC_Paths_Base!AE246+'Monte Carlo'!$AE$35,MC_Paths_Base!AF246+'Monte Carlo'!$AF$35)</x:f>
        <x:v>281103.8346612499</x:v>
      </x:c>
    </x:row>
    <x:row r="247">
      <x:c r="AJ247" t="n">
        <x:f>MIN(MC_Paths_Base!B247:AF247)</x:f>
        <x:v>1029031.25</x:v>
      </x:c>
      <x:c r="AK247" t="n">
        <x:f>MIN(MC_Paths_Base!B247+'Monte Carlo'!$B$32,MC_Paths_Base!C247+'Monte Carlo'!$C$32,MC_Paths_Base!D247+'Monte Carlo'!$D$32,MC_Paths_Base!E247+'Monte Carlo'!$E$32,MC_Paths_Base!F247+'Monte Carlo'!$F$32,MC_Paths_Base!G247+'Monte Carlo'!$G$32,MC_Paths_Base!H247+'Monte Carlo'!$H$32,MC_Paths_Base!I247+'Monte Carlo'!$I$32,MC_Paths_Base!J247+'Monte Carlo'!$J$32,MC_Paths_Base!K247+'Monte Carlo'!$K$32,MC_Paths_Base!L247+'Monte Carlo'!$L$32,MC_Paths_Base!M247+'Monte Carlo'!$M$32,MC_Paths_Base!N247+'Monte Carlo'!$N$32,MC_Paths_Base!O247+'Monte Carlo'!$O$32,MC_Paths_Base!P247+'Monte Carlo'!$P$32,MC_Paths_Base!Q247+'Monte Carlo'!$Q$32,MC_Paths_Base!R247+'Monte Carlo'!$R$32,MC_Paths_Base!S247+'Monte Carlo'!$S$32,MC_Paths_Base!T247+'Monte Carlo'!$T$32,MC_Paths_Base!U247+'Monte Carlo'!$U$32,MC_Paths_Base!V247+'Monte Carlo'!$V$32,MC_Paths_Base!W247+'Monte Carlo'!$W$32,MC_Paths_Base!X247+'Monte Carlo'!$X$32,MC_Paths_Base!Y247+'Monte Carlo'!$Y$32,MC_Paths_Base!Z247+'Monte Carlo'!$Z$32,MC_Paths_Base!AA247+'Monte Carlo'!$AA$32,MC_Paths_Base!AB247+'Monte Carlo'!$AB$32,MC_Paths_Base!AC247+'Monte Carlo'!$AC$32,MC_Paths_Base!AD247+'Monte Carlo'!$AD$32,MC_Paths_Base!AE247+'Monte Carlo'!$AE$32,MC_Paths_Base!AF247+'Monte Carlo'!$AF$32)</x:f>
        <x:v>1029031.25</x:v>
      </x:c>
      <x:c r="AL247" t="n">
        <x:f>MIN(MC_Paths_Base!B247+'Monte Carlo'!$B$34,MC_Paths_Base!C247+'Monte Carlo'!$C$34,MC_Paths_Base!D247+'Monte Carlo'!$D$34,MC_Paths_Base!E247+'Monte Carlo'!$E$34,MC_Paths_Base!F247+'Monte Carlo'!$F$34,MC_Paths_Base!G247+'Monte Carlo'!$G$34,MC_Paths_Base!H247+'Monte Carlo'!$H$34,MC_Paths_Base!I247+'Monte Carlo'!$I$34,MC_Paths_Base!J247+'Monte Carlo'!$J$34,MC_Paths_Base!K247+'Monte Carlo'!$K$34,MC_Paths_Base!L247+'Monte Carlo'!$L$34,MC_Paths_Base!M247+'Monte Carlo'!$M$34,MC_Paths_Base!N247+'Monte Carlo'!$N$34,MC_Paths_Base!O247+'Monte Carlo'!$O$34,MC_Paths_Base!P247+'Monte Carlo'!$P$34,MC_Paths_Base!Q247+'Monte Carlo'!$Q$34,MC_Paths_Base!R247+'Monte Carlo'!$R$34,MC_Paths_Base!S247+'Monte Carlo'!$S$34,MC_Paths_Base!T247+'Monte Carlo'!$T$34,MC_Paths_Base!U247+'Monte Carlo'!$U$34,MC_Paths_Base!V247+'Monte Carlo'!$V$34,MC_Paths_Base!W247+'Monte Carlo'!$W$34,MC_Paths_Base!X247+'Monte Carlo'!$X$34,MC_Paths_Base!Y247+'Monte Carlo'!$Y$34,MC_Paths_Base!Z247+'Monte Carlo'!$Z$34,MC_Paths_Base!AA247+'Monte Carlo'!$AA$34,MC_Paths_Base!AB247+'Monte Carlo'!$AB$34,MC_Paths_Base!AC247+'Monte Carlo'!$AC$34,MC_Paths_Base!AD247+'Monte Carlo'!$AD$34,MC_Paths_Base!AE247+'Monte Carlo'!$AE$34,MC_Paths_Base!AF247+'Monte Carlo'!$AF$34)</x:f>
        <x:v>1029031.25</x:v>
      </x:c>
      <x:c r="AM247" t="n">
        <x:f>MIN(MC_Paths_Base!B247+'Monte Carlo'!$B$35,MC_Paths_Base!C247+'Monte Carlo'!$C$35,MC_Paths_Base!D247+'Monte Carlo'!$D$35,MC_Paths_Base!E247+'Monte Carlo'!$E$35,MC_Paths_Base!F247+'Monte Carlo'!$F$35,MC_Paths_Base!G247+'Monte Carlo'!$G$35,MC_Paths_Base!H247+'Monte Carlo'!$H$35,MC_Paths_Base!I247+'Monte Carlo'!$I$35,MC_Paths_Base!J247+'Monte Carlo'!$J$35,MC_Paths_Base!K247+'Monte Carlo'!$K$35,MC_Paths_Base!L247+'Monte Carlo'!$L$35,MC_Paths_Base!M247+'Monte Carlo'!$M$35,MC_Paths_Base!N247+'Monte Carlo'!$N$35,MC_Paths_Base!O247+'Monte Carlo'!$O$35,MC_Paths_Base!P247+'Monte Carlo'!$P$35,MC_Paths_Base!Q247+'Monte Carlo'!$Q$35,MC_Paths_Base!R247+'Monte Carlo'!$R$35,MC_Paths_Base!S247+'Monte Carlo'!$S$35,MC_Paths_Base!T247+'Monte Carlo'!$T$35,MC_Paths_Base!U247+'Monte Carlo'!$U$35,MC_Paths_Base!V247+'Monte Carlo'!$V$35,MC_Paths_Base!W247+'Monte Carlo'!$W$35,MC_Paths_Base!X247+'Monte Carlo'!$X$35,MC_Paths_Base!Y247+'Monte Carlo'!$Y$35,MC_Paths_Base!Z247+'Monte Carlo'!$Z$35,MC_Paths_Base!AA247+'Monte Carlo'!$AA$35,MC_Paths_Base!AB247+'Monte Carlo'!$AB$35,MC_Paths_Base!AC247+'Monte Carlo'!$AC$35,MC_Paths_Base!AD247+'Monte Carlo'!$AD$35,MC_Paths_Base!AE247+'Monte Carlo'!$AE$35,MC_Paths_Base!AF247+'Monte Carlo'!$AF$35)</x:f>
        <x:v>1029031.25</x:v>
      </x:c>
    </x:row>
    <x:row r="248">
      <x:c r="AJ248" t="n">
        <x:f>MIN(MC_Paths_Base!B248:AF248)</x:f>
        <x:v>913630.350575088</x:v>
      </x:c>
      <x:c r="AK248" t="n">
        <x:f>MIN(MC_Paths_Base!B248+'Monte Carlo'!$B$32,MC_Paths_Base!C248+'Monte Carlo'!$C$32,MC_Paths_Base!D248+'Monte Carlo'!$D$32,MC_Paths_Base!E248+'Monte Carlo'!$E$32,MC_Paths_Base!F248+'Monte Carlo'!$F$32,MC_Paths_Base!G248+'Monte Carlo'!$G$32,MC_Paths_Base!H248+'Monte Carlo'!$H$32,MC_Paths_Base!I248+'Monte Carlo'!$I$32,MC_Paths_Base!J248+'Monte Carlo'!$J$32,MC_Paths_Base!K248+'Monte Carlo'!$K$32,MC_Paths_Base!L248+'Monte Carlo'!$L$32,MC_Paths_Base!M248+'Monte Carlo'!$M$32,MC_Paths_Base!N248+'Monte Carlo'!$N$32,MC_Paths_Base!O248+'Monte Carlo'!$O$32,MC_Paths_Base!P248+'Monte Carlo'!$P$32,MC_Paths_Base!Q248+'Monte Carlo'!$Q$32,MC_Paths_Base!R248+'Monte Carlo'!$R$32,MC_Paths_Base!S248+'Monte Carlo'!$S$32,MC_Paths_Base!T248+'Monte Carlo'!$T$32,MC_Paths_Base!U248+'Monte Carlo'!$U$32,MC_Paths_Base!V248+'Monte Carlo'!$V$32,MC_Paths_Base!W248+'Monte Carlo'!$W$32,MC_Paths_Base!X248+'Monte Carlo'!$X$32,MC_Paths_Base!Y248+'Monte Carlo'!$Y$32,MC_Paths_Base!Z248+'Monte Carlo'!$Z$32,MC_Paths_Base!AA248+'Monte Carlo'!$AA$32,MC_Paths_Base!AB248+'Monte Carlo'!$AB$32,MC_Paths_Base!AC248+'Monte Carlo'!$AC$32,MC_Paths_Base!AD248+'Monte Carlo'!$AD$32,MC_Paths_Base!AE248+'Monte Carlo'!$AE$32,MC_Paths_Base!AF248+'Monte Carlo'!$AF$32)</x:f>
        <x:v>710165.8190304216</x:v>
      </x:c>
      <x:c r="AL248" t="n">
        <x:f>MIN(MC_Paths_Base!B248+'Monte Carlo'!$B$34,MC_Paths_Base!C248+'Monte Carlo'!$C$34,MC_Paths_Base!D248+'Monte Carlo'!$D$34,MC_Paths_Base!E248+'Monte Carlo'!$E$34,MC_Paths_Base!F248+'Monte Carlo'!$F$34,MC_Paths_Base!G248+'Monte Carlo'!$G$34,MC_Paths_Base!H248+'Monte Carlo'!$H$34,MC_Paths_Base!I248+'Monte Carlo'!$I$34,MC_Paths_Base!J248+'Monte Carlo'!$J$34,MC_Paths_Base!K248+'Monte Carlo'!$K$34,MC_Paths_Base!L248+'Monte Carlo'!$L$34,MC_Paths_Base!M248+'Monte Carlo'!$M$34,MC_Paths_Base!N248+'Monte Carlo'!$N$34,MC_Paths_Base!O248+'Monte Carlo'!$O$34,MC_Paths_Base!P248+'Monte Carlo'!$P$34,MC_Paths_Base!Q248+'Monte Carlo'!$Q$34,MC_Paths_Base!R248+'Monte Carlo'!$R$34,MC_Paths_Base!S248+'Monte Carlo'!$S$34,MC_Paths_Base!T248+'Monte Carlo'!$T$34,MC_Paths_Base!U248+'Monte Carlo'!$U$34,MC_Paths_Base!V248+'Monte Carlo'!$V$34,MC_Paths_Base!W248+'Monte Carlo'!$W$34,MC_Paths_Base!X248+'Monte Carlo'!$X$34,MC_Paths_Base!Y248+'Monte Carlo'!$Y$34,MC_Paths_Base!Z248+'Monte Carlo'!$Z$34,MC_Paths_Base!AA248+'Monte Carlo'!$AA$34,MC_Paths_Base!AB248+'Monte Carlo'!$AB$34,MC_Paths_Base!AC248+'Monte Carlo'!$AC$34,MC_Paths_Base!AD248+'Monte Carlo'!$AD$34,MC_Paths_Base!AE248+'Monte Carlo'!$AE$34,MC_Paths_Base!AF248+'Monte Carlo'!$AF$34)</x:f>
        <x:v>509321.5672673045</x:v>
      </x:c>
      <x:c r="AM248" t="n">
        <x:f>MIN(MC_Paths_Base!B248+'Monte Carlo'!$B$35,MC_Paths_Base!C248+'Monte Carlo'!$C$35,MC_Paths_Base!D248+'Monte Carlo'!$D$35,MC_Paths_Base!E248+'Monte Carlo'!$E$35,MC_Paths_Base!F248+'Monte Carlo'!$F$35,MC_Paths_Base!G248+'Monte Carlo'!$G$35,MC_Paths_Base!H248+'Monte Carlo'!$H$35,MC_Paths_Base!I248+'Monte Carlo'!$I$35,MC_Paths_Base!J248+'Monte Carlo'!$J$35,MC_Paths_Base!K248+'Monte Carlo'!$K$35,MC_Paths_Base!L248+'Monte Carlo'!$L$35,MC_Paths_Base!M248+'Monte Carlo'!$M$35,MC_Paths_Base!N248+'Monte Carlo'!$N$35,MC_Paths_Base!O248+'Monte Carlo'!$O$35,MC_Paths_Base!P248+'Monte Carlo'!$P$35,MC_Paths_Base!Q248+'Monte Carlo'!$Q$35,MC_Paths_Base!R248+'Monte Carlo'!$R$35,MC_Paths_Base!S248+'Monte Carlo'!$S$35,MC_Paths_Base!T248+'Monte Carlo'!$T$35,MC_Paths_Base!U248+'Monte Carlo'!$U$35,MC_Paths_Base!V248+'Monte Carlo'!$V$35,MC_Paths_Base!W248+'Monte Carlo'!$W$35,MC_Paths_Base!X248+'Monte Carlo'!$X$35,MC_Paths_Base!Y248+'Monte Carlo'!$Y$35,MC_Paths_Base!Z248+'Monte Carlo'!$Z$35,MC_Paths_Base!AA248+'Monte Carlo'!$AA$35,MC_Paths_Base!AB248+'Monte Carlo'!$AB$35,MC_Paths_Base!AC248+'Monte Carlo'!$AC$35,MC_Paths_Base!AD248+'Monte Carlo'!$AD$35,MC_Paths_Base!AE248+'Monte Carlo'!$AE$35,MC_Paths_Base!AF248+'Monte Carlo'!$AF$35)</x:f>
        <x:v>394906.25501786324</x:v>
      </x:c>
    </x:row>
    <x:row r="249">
      <x:c r="AJ249" t="n">
        <x:f>MIN(MC_Paths_Base!B249:AF249)</x:f>
        <x:v>1029031.25</x:v>
      </x:c>
      <x:c r="AK249" t="n">
        <x:f>MIN(MC_Paths_Base!B249+'Monte Carlo'!$B$32,MC_Paths_Base!C249+'Monte Carlo'!$C$32,MC_Paths_Base!D249+'Monte Carlo'!$D$32,MC_Paths_Base!E249+'Monte Carlo'!$E$32,MC_Paths_Base!F249+'Monte Carlo'!$F$32,MC_Paths_Base!G249+'Monte Carlo'!$G$32,MC_Paths_Base!H249+'Monte Carlo'!$H$32,MC_Paths_Base!I249+'Monte Carlo'!$I$32,MC_Paths_Base!J249+'Monte Carlo'!$J$32,MC_Paths_Base!K249+'Monte Carlo'!$K$32,MC_Paths_Base!L249+'Monte Carlo'!$L$32,MC_Paths_Base!M249+'Monte Carlo'!$M$32,MC_Paths_Base!N249+'Monte Carlo'!$N$32,MC_Paths_Base!O249+'Monte Carlo'!$O$32,MC_Paths_Base!P249+'Monte Carlo'!$P$32,MC_Paths_Base!Q249+'Monte Carlo'!$Q$32,MC_Paths_Base!R249+'Monte Carlo'!$R$32,MC_Paths_Base!S249+'Monte Carlo'!$S$32,MC_Paths_Base!T249+'Monte Carlo'!$T$32,MC_Paths_Base!U249+'Monte Carlo'!$U$32,MC_Paths_Base!V249+'Monte Carlo'!$V$32,MC_Paths_Base!W249+'Monte Carlo'!$W$32,MC_Paths_Base!X249+'Monte Carlo'!$X$32,MC_Paths_Base!Y249+'Monte Carlo'!$Y$32,MC_Paths_Base!Z249+'Monte Carlo'!$Z$32,MC_Paths_Base!AA249+'Monte Carlo'!$AA$32,MC_Paths_Base!AB249+'Monte Carlo'!$AB$32,MC_Paths_Base!AC249+'Monte Carlo'!$AC$32,MC_Paths_Base!AD249+'Monte Carlo'!$AD$32,MC_Paths_Base!AE249+'Monte Carlo'!$AE$32,MC_Paths_Base!AF249+'Monte Carlo'!$AF$32)</x:f>
        <x:v>947724.0862083423</x:v>
      </x:c>
      <x:c r="AL249" t="n">
        <x:f>MIN(MC_Paths_Base!B249+'Monte Carlo'!$B$34,MC_Paths_Base!C249+'Monte Carlo'!$C$34,MC_Paths_Base!D249+'Monte Carlo'!$D$34,MC_Paths_Base!E249+'Monte Carlo'!$E$34,MC_Paths_Base!F249+'Monte Carlo'!$F$34,MC_Paths_Base!G249+'Monte Carlo'!$G$34,MC_Paths_Base!H249+'Monte Carlo'!$H$34,MC_Paths_Base!I249+'Monte Carlo'!$I$34,MC_Paths_Base!J249+'Monte Carlo'!$J$34,MC_Paths_Base!K249+'Monte Carlo'!$K$34,MC_Paths_Base!L249+'Monte Carlo'!$L$34,MC_Paths_Base!M249+'Monte Carlo'!$M$34,MC_Paths_Base!N249+'Monte Carlo'!$N$34,MC_Paths_Base!O249+'Monte Carlo'!$O$34,MC_Paths_Base!P249+'Monte Carlo'!$P$34,MC_Paths_Base!Q249+'Monte Carlo'!$Q$34,MC_Paths_Base!R249+'Monte Carlo'!$R$34,MC_Paths_Base!S249+'Monte Carlo'!$S$34,MC_Paths_Base!T249+'Monte Carlo'!$T$34,MC_Paths_Base!U249+'Monte Carlo'!$U$34,MC_Paths_Base!V249+'Monte Carlo'!$V$34,MC_Paths_Base!W249+'Monte Carlo'!$W$34,MC_Paths_Base!X249+'Monte Carlo'!$X$34,MC_Paths_Base!Y249+'Monte Carlo'!$Y$34,MC_Paths_Base!Z249+'Monte Carlo'!$Z$34,MC_Paths_Base!AA249+'Monte Carlo'!$AA$34,MC_Paths_Base!AB249+'Monte Carlo'!$AB$34,MC_Paths_Base!AC249+'Monte Carlo'!$AC$34,MC_Paths_Base!AD249+'Monte Carlo'!$AD$34,MC_Paths_Base!AE249+'Monte Carlo'!$AE$34,MC_Paths_Base!AF249+'Monte Carlo'!$AF$34)</x:f>
        <x:v>763646.2836373597</x:v>
      </x:c>
      <x:c r="AM249" t="n">
        <x:f>MIN(MC_Paths_Base!B249+'Monte Carlo'!$B$35,MC_Paths_Base!C249+'Monte Carlo'!$C$35,MC_Paths_Base!D249+'Monte Carlo'!$D$35,MC_Paths_Base!E249+'Monte Carlo'!$E$35,MC_Paths_Base!F249+'Monte Carlo'!$F$35,MC_Paths_Base!G249+'Monte Carlo'!$G$35,MC_Paths_Base!H249+'Monte Carlo'!$H$35,MC_Paths_Base!I249+'Monte Carlo'!$I$35,MC_Paths_Base!J249+'Monte Carlo'!$J$35,MC_Paths_Base!K249+'Monte Carlo'!$K$35,MC_Paths_Base!L249+'Monte Carlo'!$L$35,MC_Paths_Base!M249+'Monte Carlo'!$M$35,MC_Paths_Base!N249+'Monte Carlo'!$N$35,MC_Paths_Base!O249+'Monte Carlo'!$O$35,MC_Paths_Base!P249+'Monte Carlo'!$P$35,MC_Paths_Base!Q249+'Monte Carlo'!$Q$35,MC_Paths_Base!R249+'Monte Carlo'!$R$35,MC_Paths_Base!S249+'Monte Carlo'!$S$35,MC_Paths_Base!T249+'Monte Carlo'!$T$35,MC_Paths_Base!U249+'Monte Carlo'!$U$35,MC_Paths_Base!V249+'Monte Carlo'!$V$35,MC_Paths_Base!W249+'Monte Carlo'!$W$35,MC_Paths_Base!X249+'Monte Carlo'!$X$35,MC_Paths_Base!Y249+'Monte Carlo'!$Y$35,MC_Paths_Base!Z249+'Monte Carlo'!$Z$35,MC_Paths_Base!AA249+'Monte Carlo'!$AA$35,MC_Paths_Base!AB249+'Monte Carlo'!$AB$35,MC_Paths_Base!AC249+'Monte Carlo'!$AC$35,MC_Paths_Base!AD249+'Monte Carlo'!$AD$35,MC_Paths_Base!AE249+'Monte Carlo'!$AE$35,MC_Paths_Base!AF249+'Monte Carlo'!$AF$35)</x:f>
        <x:v>686736.7424583423</x:v>
      </x:c>
    </x:row>
    <x:row r="250">
      <x:c r="AJ250" t="n">
        <x:f>MIN(MC_Paths_Base!B250:AF250)</x:f>
        <x:v>990568.303792329</x:v>
      </x:c>
      <x:c r="AK250" t="n">
        <x:f>MIN(MC_Paths_Base!B250+'Monte Carlo'!$B$32,MC_Paths_Base!C250+'Monte Carlo'!$C$32,MC_Paths_Base!D250+'Monte Carlo'!$D$32,MC_Paths_Base!E250+'Monte Carlo'!$E$32,MC_Paths_Base!F250+'Monte Carlo'!$F$32,MC_Paths_Base!G250+'Monte Carlo'!$G$32,MC_Paths_Base!H250+'Monte Carlo'!$H$32,MC_Paths_Base!I250+'Monte Carlo'!$I$32,MC_Paths_Base!J250+'Monte Carlo'!$J$32,MC_Paths_Base!K250+'Monte Carlo'!$K$32,MC_Paths_Base!L250+'Monte Carlo'!$L$32,MC_Paths_Base!M250+'Monte Carlo'!$M$32,MC_Paths_Base!N250+'Monte Carlo'!$N$32,MC_Paths_Base!O250+'Monte Carlo'!$O$32,MC_Paths_Base!P250+'Monte Carlo'!$P$32,MC_Paths_Base!Q250+'Monte Carlo'!$Q$32,MC_Paths_Base!R250+'Monte Carlo'!$R$32,MC_Paths_Base!S250+'Monte Carlo'!$S$32,MC_Paths_Base!T250+'Monte Carlo'!$T$32,MC_Paths_Base!U250+'Monte Carlo'!$U$32,MC_Paths_Base!V250+'Monte Carlo'!$V$32,MC_Paths_Base!W250+'Monte Carlo'!$W$32,MC_Paths_Base!X250+'Monte Carlo'!$X$32,MC_Paths_Base!Y250+'Monte Carlo'!$Y$32,MC_Paths_Base!Z250+'Monte Carlo'!$Z$32,MC_Paths_Base!AA250+'Monte Carlo'!$AA$32,MC_Paths_Base!AB250+'Monte Carlo'!$AB$32,MC_Paths_Base!AC250+'Monte Carlo'!$AC$32,MC_Paths_Base!AD250+'Monte Carlo'!$AD$32,MC_Paths_Base!AE250+'Monte Carlo'!$AE$32,MC_Paths_Base!AF250+'Monte Carlo'!$AF$32)</x:f>
        <x:v>788679.2602075776</x:v>
      </x:c>
      <x:c r="AL250" t="n">
        <x:f>MIN(MC_Paths_Base!B250+'Monte Carlo'!$B$34,MC_Paths_Base!C250+'Monte Carlo'!$C$34,MC_Paths_Base!D250+'Monte Carlo'!$D$34,MC_Paths_Base!E250+'Monte Carlo'!$E$34,MC_Paths_Base!F250+'Monte Carlo'!$F$34,MC_Paths_Base!G250+'Monte Carlo'!$G$34,MC_Paths_Base!H250+'Monte Carlo'!$H$34,MC_Paths_Base!I250+'Monte Carlo'!$I$34,MC_Paths_Base!J250+'Monte Carlo'!$J$34,MC_Paths_Base!K250+'Monte Carlo'!$K$34,MC_Paths_Base!L250+'Monte Carlo'!$L$34,MC_Paths_Base!M250+'Monte Carlo'!$M$34,MC_Paths_Base!N250+'Monte Carlo'!$N$34,MC_Paths_Base!O250+'Monte Carlo'!$O$34,MC_Paths_Base!P250+'Monte Carlo'!$P$34,MC_Paths_Base!Q250+'Monte Carlo'!$Q$34,MC_Paths_Base!R250+'Monte Carlo'!$R$34,MC_Paths_Base!S250+'Monte Carlo'!$S$34,MC_Paths_Base!T250+'Monte Carlo'!$T$34,MC_Paths_Base!U250+'Monte Carlo'!$U$34,MC_Paths_Base!V250+'Monte Carlo'!$V$34,MC_Paths_Base!W250+'Monte Carlo'!$W$34,MC_Paths_Base!X250+'Monte Carlo'!$X$34,MC_Paths_Base!Y250+'Monte Carlo'!$Y$34,MC_Paths_Base!Z250+'Monte Carlo'!$Z$34,MC_Paths_Base!AA250+'Monte Carlo'!$AA$34,MC_Paths_Base!AB250+'Monte Carlo'!$AB$34,MC_Paths_Base!AC250+'Monte Carlo'!$AC$34,MC_Paths_Base!AD250+'Monte Carlo'!$AD$34,MC_Paths_Base!AE250+'Monte Carlo'!$AE$34,MC_Paths_Base!AF250+'Monte Carlo'!$AF$34)</x:f>
        <x:v>645354.0451985791</x:v>
      </x:c>
      <x:c r="AM250" t="n">
        <x:f>MIN(MC_Paths_Base!B250+'Monte Carlo'!$B$35,MC_Paths_Base!C250+'Monte Carlo'!$C$35,MC_Paths_Base!D250+'Monte Carlo'!$D$35,MC_Paths_Base!E250+'Monte Carlo'!$E$35,MC_Paths_Base!F250+'Monte Carlo'!$F$35,MC_Paths_Base!G250+'Monte Carlo'!$G$35,MC_Paths_Base!H250+'Monte Carlo'!$H$35,MC_Paths_Base!I250+'Monte Carlo'!$I$35,MC_Paths_Base!J250+'Monte Carlo'!$J$35,MC_Paths_Base!K250+'Monte Carlo'!$K$35,MC_Paths_Base!L250+'Monte Carlo'!$L$35,MC_Paths_Base!M250+'Monte Carlo'!$M$35,MC_Paths_Base!N250+'Monte Carlo'!$N$35,MC_Paths_Base!O250+'Monte Carlo'!$O$35,MC_Paths_Base!P250+'Monte Carlo'!$P$35,MC_Paths_Base!Q250+'Monte Carlo'!$Q$35,MC_Paths_Base!R250+'Monte Carlo'!$R$35,MC_Paths_Base!S250+'Monte Carlo'!$S$35,MC_Paths_Base!T250+'Monte Carlo'!$T$35,MC_Paths_Base!U250+'Monte Carlo'!$U$35,MC_Paths_Base!V250+'Monte Carlo'!$V$35,MC_Paths_Base!W250+'Monte Carlo'!$W$35,MC_Paths_Base!X250+'Monte Carlo'!$X$35,MC_Paths_Base!Y250+'Monte Carlo'!$Y$35,MC_Paths_Base!Z250+'Monte Carlo'!$Z$35,MC_Paths_Base!AA250+'Monte Carlo'!$AA$35,MC_Paths_Base!AB250+'Monte Carlo'!$AB$35,MC_Paths_Base!AC250+'Monte Carlo'!$AC$35,MC_Paths_Base!AD250+'Monte Carlo'!$AD$35,MC_Paths_Base!AE250+'Monte Carlo'!$AE$35,MC_Paths_Base!AF250+'Monte Carlo'!$AF$35)</x:f>
        <x:v>510727.7391138277</x:v>
      </x:c>
    </x:row>
    <x:row r="251">
      <x:c r="AJ251" t="n">
        <x:f>MIN(MC_Paths_Base!B251:AF251)</x:f>
        <x:v>1029031.25</x:v>
      </x:c>
      <x:c r="AK251" t="n">
        <x:f>MIN(MC_Paths_Base!B251+'Monte Carlo'!$B$32,MC_Paths_Base!C251+'Monte Carlo'!$C$32,MC_Paths_Base!D251+'Monte Carlo'!$D$32,MC_Paths_Base!E251+'Monte Carlo'!$E$32,MC_Paths_Base!F251+'Monte Carlo'!$F$32,MC_Paths_Base!G251+'Monte Carlo'!$G$32,MC_Paths_Base!H251+'Monte Carlo'!$H$32,MC_Paths_Base!I251+'Monte Carlo'!$I$32,MC_Paths_Base!J251+'Monte Carlo'!$J$32,MC_Paths_Base!K251+'Monte Carlo'!$K$32,MC_Paths_Base!L251+'Monte Carlo'!$L$32,MC_Paths_Base!M251+'Monte Carlo'!$M$32,MC_Paths_Base!N251+'Monte Carlo'!$N$32,MC_Paths_Base!O251+'Monte Carlo'!$O$32,MC_Paths_Base!P251+'Monte Carlo'!$P$32,MC_Paths_Base!Q251+'Monte Carlo'!$Q$32,MC_Paths_Base!R251+'Monte Carlo'!$R$32,MC_Paths_Base!S251+'Monte Carlo'!$S$32,MC_Paths_Base!T251+'Monte Carlo'!$T$32,MC_Paths_Base!U251+'Monte Carlo'!$U$32,MC_Paths_Base!V251+'Monte Carlo'!$V$32,MC_Paths_Base!W251+'Monte Carlo'!$W$32,MC_Paths_Base!X251+'Monte Carlo'!$X$32,MC_Paths_Base!Y251+'Monte Carlo'!$Y$32,MC_Paths_Base!Z251+'Monte Carlo'!$Z$32,MC_Paths_Base!AA251+'Monte Carlo'!$AA$32,MC_Paths_Base!AB251+'Monte Carlo'!$AB$32,MC_Paths_Base!AC251+'Monte Carlo'!$AC$32,MC_Paths_Base!AD251+'Monte Carlo'!$AD$32,MC_Paths_Base!AE251+'Monte Carlo'!$AE$32,MC_Paths_Base!AF251+'Monte Carlo'!$AF$32)</x:f>
        <x:v>984314.0165342081</x:v>
      </x:c>
      <x:c r="AL251" t="n">
        <x:f>MIN(MC_Paths_Base!B251+'Monte Carlo'!$B$34,MC_Paths_Base!C251+'Monte Carlo'!$C$34,MC_Paths_Base!D251+'Monte Carlo'!$D$34,MC_Paths_Base!E251+'Monte Carlo'!$E$34,MC_Paths_Base!F251+'Monte Carlo'!$F$34,MC_Paths_Base!G251+'Monte Carlo'!$G$34,MC_Paths_Base!H251+'Monte Carlo'!$H$34,MC_Paths_Base!I251+'Monte Carlo'!$I$34,MC_Paths_Base!J251+'Monte Carlo'!$J$34,MC_Paths_Base!K251+'Monte Carlo'!$K$34,MC_Paths_Base!L251+'Monte Carlo'!$L$34,MC_Paths_Base!M251+'Monte Carlo'!$M$34,MC_Paths_Base!N251+'Monte Carlo'!$N$34,MC_Paths_Base!O251+'Monte Carlo'!$O$34,MC_Paths_Base!P251+'Monte Carlo'!$P$34,MC_Paths_Base!Q251+'Monte Carlo'!$Q$34,MC_Paths_Base!R251+'Monte Carlo'!$R$34,MC_Paths_Base!S251+'Monte Carlo'!$S$34,MC_Paths_Base!T251+'Monte Carlo'!$T$34,MC_Paths_Base!U251+'Monte Carlo'!$U$34,MC_Paths_Base!V251+'Monte Carlo'!$V$34,MC_Paths_Base!W251+'Monte Carlo'!$W$34,MC_Paths_Base!X251+'Monte Carlo'!$X$34,MC_Paths_Base!Y251+'Monte Carlo'!$Y$34,MC_Paths_Base!Z251+'Monte Carlo'!$Z$34,MC_Paths_Base!AA251+'Monte Carlo'!$AA$34,MC_Paths_Base!AB251+'Monte Carlo'!$AB$34,MC_Paths_Base!AC251+'Monte Carlo'!$AC$34,MC_Paths_Base!AD251+'Monte Carlo'!$AD$34,MC_Paths_Base!AE251+'Monte Carlo'!$AE$34,MC_Paths_Base!AF251+'Monte Carlo'!$AF$34)</x:f>
        <x:v>840988.8015252096</x:v>
      </x:c>
      <x:c r="AM251" t="n">
        <x:f>MIN(MC_Paths_Base!B251+'Monte Carlo'!$B$35,MC_Paths_Base!C251+'Monte Carlo'!$C$35,MC_Paths_Base!D251+'Monte Carlo'!$D$35,MC_Paths_Base!E251+'Monte Carlo'!$E$35,MC_Paths_Base!F251+'Monte Carlo'!$F$35,MC_Paths_Base!G251+'Monte Carlo'!$G$35,MC_Paths_Base!H251+'Monte Carlo'!$H$35,MC_Paths_Base!I251+'Monte Carlo'!$I$35,MC_Paths_Base!J251+'Monte Carlo'!$J$35,MC_Paths_Base!K251+'Monte Carlo'!$K$35,MC_Paths_Base!L251+'Monte Carlo'!$L$35,MC_Paths_Base!M251+'Monte Carlo'!$M$35,MC_Paths_Base!N251+'Monte Carlo'!$N$35,MC_Paths_Base!O251+'Monte Carlo'!$O$35,MC_Paths_Base!P251+'Monte Carlo'!$P$35,MC_Paths_Base!Q251+'Monte Carlo'!$Q$35,MC_Paths_Base!R251+'Monte Carlo'!$R$35,MC_Paths_Base!S251+'Monte Carlo'!$S$35,MC_Paths_Base!T251+'Monte Carlo'!$T$35,MC_Paths_Base!U251+'Monte Carlo'!$U$35,MC_Paths_Base!V251+'Monte Carlo'!$V$35,MC_Paths_Base!W251+'Monte Carlo'!$W$35,MC_Paths_Base!X251+'Monte Carlo'!$X$35,MC_Paths_Base!Y251+'Monte Carlo'!$Y$35,MC_Paths_Base!Z251+'Monte Carlo'!$Z$35,MC_Paths_Base!AA251+'Monte Carlo'!$AA$35,MC_Paths_Base!AB251+'Monte Carlo'!$AB$35,MC_Paths_Base!AC251+'Monte Carlo'!$AC$35,MC_Paths_Base!AD251+'Monte Carlo'!$AD$35,MC_Paths_Base!AE251+'Monte Carlo'!$AE$35,MC_Paths_Base!AF251+'Monte Carlo'!$AF$35)</x:f>
        <x:v>706362.4954404582</x:v>
      </x:c>
    </x:row>
    <x:row r="252">
      <x:c r="AJ252" t="n">
        <x:f>MIN(MC_Paths_Base!B252:AF252)</x:f>
        <x:v>1029031.25</x:v>
      </x:c>
      <x:c r="AK252" t="n">
        <x:f>MIN(MC_Paths_Base!B252+'Monte Carlo'!$B$32,MC_Paths_Base!C252+'Monte Carlo'!$C$32,MC_Paths_Base!D252+'Monte Carlo'!$D$32,MC_Paths_Base!E252+'Monte Carlo'!$E$32,MC_Paths_Base!F252+'Monte Carlo'!$F$32,MC_Paths_Base!G252+'Monte Carlo'!$G$32,MC_Paths_Base!H252+'Monte Carlo'!$H$32,MC_Paths_Base!I252+'Monte Carlo'!$I$32,MC_Paths_Base!J252+'Monte Carlo'!$J$32,MC_Paths_Base!K252+'Monte Carlo'!$K$32,MC_Paths_Base!L252+'Monte Carlo'!$L$32,MC_Paths_Base!M252+'Monte Carlo'!$M$32,MC_Paths_Base!N252+'Monte Carlo'!$N$32,MC_Paths_Base!O252+'Monte Carlo'!$O$32,MC_Paths_Base!P252+'Monte Carlo'!$P$32,MC_Paths_Base!Q252+'Monte Carlo'!$Q$32,MC_Paths_Base!R252+'Monte Carlo'!$R$32,MC_Paths_Base!S252+'Monte Carlo'!$S$32,MC_Paths_Base!T252+'Monte Carlo'!$T$32,MC_Paths_Base!U252+'Monte Carlo'!$U$32,MC_Paths_Base!V252+'Monte Carlo'!$V$32,MC_Paths_Base!W252+'Monte Carlo'!$W$32,MC_Paths_Base!X252+'Monte Carlo'!$X$32,MC_Paths_Base!Y252+'Monte Carlo'!$Y$32,MC_Paths_Base!Z252+'Monte Carlo'!$Z$32,MC_Paths_Base!AA252+'Monte Carlo'!$AA$32,MC_Paths_Base!AB252+'Monte Carlo'!$AB$32,MC_Paths_Base!AC252+'Monte Carlo'!$AC$32,MC_Paths_Base!AD252+'Monte Carlo'!$AD$32,MC_Paths_Base!AE252+'Monte Carlo'!$AE$32,MC_Paths_Base!AF252+'Monte Carlo'!$AF$32)</x:f>
        <x:v>1029031.25</x:v>
      </x:c>
      <x:c r="AL252" t="n">
        <x:f>MIN(MC_Paths_Base!B252+'Monte Carlo'!$B$34,MC_Paths_Base!C252+'Monte Carlo'!$C$34,MC_Paths_Base!D252+'Monte Carlo'!$D$34,MC_Paths_Base!E252+'Monte Carlo'!$E$34,MC_Paths_Base!F252+'Monte Carlo'!$F$34,MC_Paths_Base!G252+'Monte Carlo'!$G$34,MC_Paths_Base!H252+'Monte Carlo'!$H$34,MC_Paths_Base!I252+'Monte Carlo'!$I$34,MC_Paths_Base!J252+'Monte Carlo'!$J$34,MC_Paths_Base!K252+'Monte Carlo'!$K$34,MC_Paths_Base!L252+'Monte Carlo'!$L$34,MC_Paths_Base!M252+'Monte Carlo'!$M$34,MC_Paths_Base!N252+'Monte Carlo'!$N$34,MC_Paths_Base!O252+'Monte Carlo'!$O$34,MC_Paths_Base!P252+'Monte Carlo'!$P$34,MC_Paths_Base!Q252+'Monte Carlo'!$Q$34,MC_Paths_Base!R252+'Monte Carlo'!$R$34,MC_Paths_Base!S252+'Monte Carlo'!$S$34,MC_Paths_Base!T252+'Monte Carlo'!$T$34,MC_Paths_Base!U252+'Monte Carlo'!$U$34,MC_Paths_Base!V252+'Monte Carlo'!$V$34,MC_Paths_Base!W252+'Monte Carlo'!$W$34,MC_Paths_Base!X252+'Monte Carlo'!$X$34,MC_Paths_Base!Y252+'Monte Carlo'!$Y$34,MC_Paths_Base!Z252+'Monte Carlo'!$Z$34,MC_Paths_Base!AA252+'Monte Carlo'!$AA$34,MC_Paths_Base!AB252+'Monte Carlo'!$AB$34,MC_Paths_Base!AC252+'Monte Carlo'!$AC$34,MC_Paths_Base!AD252+'Monte Carlo'!$AD$34,MC_Paths_Base!AE252+'Monte Carlo'!$AE$34,MC_Paths_Base!AF252+'Monte Carlo'!$AF$34)</x:f>
        <x:v>1011107.6400696283</x:v>
      </x:c>
      <x:c r="AM252" t="n">
        <x:f>MIN(MC_Paths_Base!B252+'Monte Carlo'!$B$35,MC_Paths_Base!C252+'Monte Carlo'!$C$35,MC_Paths_Base!D252+'Monte Carlo'!$D$35,MC_Paths_Base!E252+'Monte Carlo'!$E$35,MC_Paths_Base!F252+'Monte Carlo'!$F$35,MC_Paths_Base!G252+'Monte Carlo'!$G$35,MC_Paths_Base!H252+'Monte Carlo'!$H$35,MC_Paths_Base!I252+'Monte Carlo'!$I$35,MC_Paths_Base!J252+'Monte Carlo'!$J$35,MC_Paths_Base!K252+'Monte Carlo'!$K$35,MC_Paths_Base!L252+'Monte Carlo'!$L$35,MC_Paths_Base!M252+'Monte Carlo'!$M$35,MC_Paths_Base!N252+'Monte Carlo'!$N$35,MC_Paths_Base!O252+'Monte Carlo'!$O$35,MC_Paths_Base!P252+'Monte Carlo'!$P$35,MC_Paths_Base!Q252+'Monte Carlo'!$Q$35,MC_Paths_Base!R252+'Monte Carlo'!$R$35,MC_Paths_Base!S252+'Monte Carlo'!$S$35,MC_Paths_Base!T252+'Monte Carlo'!$T$35,MC_Paths_Base!U252+'Monte Carlo'!$U$35,MC_Paths_Base!V252+'Monte Carlo'!$V$35,MC_Paths_Base!W252+'Monte Carlo'!$W$35,MC_Paths_Base!X252+'Monte Carlo'!$X$35,MC_Paths_Base!Y252+'Monte Carlo'!$Y$35,MC_Paths_Base!Z252+'Monte Carlo'!$Z$35,MC_Paths_Base!AA252+'Monte Carlo'!$AA$35,MC_Paths_Base!AB252+'Monte Carlo'!$AB$35,MC_Paths_Base!AC252+'Monte Carlo'!$AC$35,MC_Paths_Base!AD252+'Monte Carlo'!$AD$35,MC_Paths_Base!AE252+'Monte Carlo'!$AE$35,MC_Paths_Base!AF252+'Monte Carlo'!$AF$35)</x:f>
        <x:v>873092.4797380294</x:v>
      </x:c>
    </x:row>
    <x:row r="253">
      <x:c r="AJ253" t="n">
        <x:f>MIN(MC_Paths_Base!B253:AF253)</x:f>
        <x:v>1029031.25</x:v>
      </x:c>
      <x:c r="AK253" t="n">
        <x:f>MIN(MC_Paths_Base!B253+'Monte Carlo'!$B$32,MC_Paths_Base!C253+'Monte Carlo'!$C$32,MC_Paths_Base!D253+'Monte Carlo'!$D$32,MC_Paths_Base!E253+'Monte Carlo'!$E$32,MC_Paths_Base!F253+'Monte Carlo'!$F$32,MC_Paths_Base!G253+'Monte Carlo'!$G$32,MC_Paths_Base!H253+'Monte Carlo'!$H$32,MC_Paths_Base!I253+'Monte Carlo'!$I$32,MC_Paths_Base!J253+'Monte Carlo'!$J$32,MC_Paths_Base!K253+'Monte Carlo'!$K$32,MC_Paths_Base!L253+'Monte Carlo'!$L$32,MC_Paths_Base!M253+'Monte Carlo'!$M$32,MC_Paths_Base!N253+'Monte Carlo'!$N$32,MC_Paths_Base!O253+'Monte Carlo'!$O$32,MC_Paths_Base!P253+'Monte Carlo'!$P$32,MC_Paths_Base!Q253+'Monte Carlo'!$Q$32,MC_Paths_Base!R253+'Monte Carlo'!$R$32,MC_Paths_Base!S253+'Monte Carlo'!$S$32,MC_Paths_Base!T253+'Monte Carlo'!$T$32,MC_Paths_Base!U253+'Monte Carlo'!$U$32,MC_Paths_Base!V253+'Monte Carlo'!$V$32,MC_Paths_Base!W253+'Monte Carlo'!$W$32,MC_Paths_Base!X253+'Monte Carlo'!$X$32,MC_Paths_Base!Y253+'Monte Carlo'!$Y$32,MC_Paths_Base!Z253+'Monte Carlo'!$Z$32,MC_Paths_Base!AA253+'Monte Carlo'!$AA$32,MC_Paths_Base!AB253+'Monte Carlo'!$AB$32,MC_Paths_Base!AC253+'Monte Carlo'!$AC$32,MC_Paths_Base!AD253+'Monte Carlo'!$AD$32,MC_Paths_Base!AE253+'Monte Carlo'!$AE$32,MC_Paths_Base!AF253+'Monte Carlo'!$AF$32)</x:f>
        <x:v>937698.306630879</x:v>
      </x:c>
      <x:c r="AL253" t="n">
        <x:f>MIN(MC_Paths_Base!B253+'Monte Carlo'!$B$34,MC_Paths_Base!C253+'Monte Carlo'!$C$34,MC_Paths_Base!D253+'Monte Carlo'!$D$34,MC_Paths_Base!E253+'Monte Carlo'!$E$34,MC_Paths_Base!F253+'Monte Carlo'!$F$34,MC_Paths_Base!G253+'Monte Carlo'!$G$34,MC_Paths_Base!H253+'Monte Carlo'!$H$34,MC_Paths_Base!I253+'Monte Carlo'!$I$34,MC_Paths_Base!J253+'Monte Carlo'!$J$34,MC_Paths_Base!K253+'Monte Carlo'!$K$34,MC_Paths_Base!L253+'Monte Carlo'!$L$34,MC_Paths_Base!M253+'Monte Carlo'!$M$34,MC_Paths_Base!N253+'Monte Carlo'!$N$34,MC_Paths_Base!O253+'Monte Carlo'!$O$34,MC_Paths_Base!P253+'Monte Carlo'!$P$34,MC_Paths_Base!Q253+'Monte Carlo'!$Q$34,MC_Paths_Base!R253+'Monte Carlo'!$R$34,MC_Paths_Base!S253+'Monte Carlo'!$S$34,MC_Paths_Base!T253+'Monte Carlo'!$T$34,MC_Paths_Base!U253+'Monte Carlo'!$U$34,MC_Paths_Base!V253+'Monte Carlo'!$V$34,MC_Paths_Base!W253+'Monte Carlo'!$W$34,MC_Paths_Base!X253+'Monte Carlo'!$X$34,MC_Paths_Base!Y253+'Monte Carlo'!$Y$34,MC_Paths_Base!Z253+'Monte Carlo'!$Z$34,MC_Paths_Base!AA253+'Monte Carlo'!$AA$34,MC_Paths_Base!AB253+'Monte Carlo'!$AB$34,MC_Paths_Base!AC253+'Monte Carlo'!$AC$34,MC_Paths_Base!AD253+'Monte Carlo'!$AD$34,MC_Paths_Base!AE253+'Monte Carlo'!$AE$34,MC_Paths_Base!AF253+'Monte Carlo'!$AF$34)</x:f>
        <x:v>814726.1232124778</x:v>
      </x:c>
      <x:c r="AM253" t="n">
        <x:f>MIN(MC_Paths_Base!B253+'Monte Carlo'!$B$35,MC_Paths_Base!C253+'Monte Carlo'!$C$35,MC_Paths_Base!D253+'Monte Carlo'!$D$35,MC_Paths_Base!E253+'Monte Carlo'!$E$35,MC_Paths_Base!F253+'Monte Carlo'!$F$35,MC_Paths_Base!G253+'Monte Carlo'!$G$35,MC_Paths_Base!H253+'Monte Carlo'!$H$35,MC_Paths_Base!I253+'Monte Carlo'!$I$35,MC_Paths_Base!J253+'Monte Carlo'!$J$35,MC_Paths_Base!K253+'Monte Carlo'!$K$35,MC_Paths_Base!L253+'Monte Carlo'!$L$35,MC_Paths_Base!M253+'Monte Carlo'!$M$35,MC_Paths_Base!N253+'Monte Carlo'!$N$35,MC_Paths_Base!O253+'Monte Carlo'!$O$35,MC_Paths_Base!P253+'Monte Carlo'!$P$35,MC_Paths_Base!Q253+'Monte Carlo'!$Q$35,MC_Paths_Base!R253+'Monte Carlo'!$R$35,MC_Paths_Base!S253+'Monte Carlo'!$S$35,MC_Paths_Base!T253+'Monte Carlo'!$T$35,MC_Paths_Base!U253+'Monte Carlo'!$U$35,MC_Paths_Base!V253+'Monte Carlo'!$V$35,MC_Paths_Base!W253+'Monte Carlo'!$W$35,MC_Paths_Base!X253+'Monte Carlo'!$X$35,MC_Paths_Base!Y253+'Monte Carlo'!$Y$35,MC_Paths_Base!Z253+'Monte Carlo'!$Z$35,MC_Paths_Base!AA253+'Monte Carlo'!$AA$35,MC_Paths_Base!AB253+'Monte Carlo'!$AB$35,MC_Paths_Base!AC253+'Monte Carlo'!$AC$35,MC_Paths_Base!AD253+'Monte Carlo'!$AD$35,MC_Paths_Base!AE253+'Monte Carlo'!$AE$35,MC_Paths_Base!AF253+'Monte Carlo'!$AF$35)</x:f>
        <x:v>676710.962880879</x:v>
      </x:c>
    </x:row>
    <x:row r="254">
      <x:c r="AJ254" t="n">
        <x:f>MIN(MC_Paths_Base!B254:AF254)</x:f>
        <x:v>1005344.0996230794</x:v>
      </x:c>
      <x:c r="AK254" t="n">
        <x:f>MIN(MC_Paths_Base!B254+'Monte Carlo'!$B$32,MC_Paths_Base!C254+'Monte Carlo'!$C$32,MC_Paths_Base!D254+'Monte Carlo'!$D$32,MC_Paths_Base!E254+'Monte Carlo'!$E$32,MC_Paths_Base!F254+'Monte Carlo'!$F$32,MC_Paths_Base!G254+'Monte Carlo'!$G$32,MC_Paths_Base!H254+'Monte Carlo'!$H$32,MC_Paths_Base!I254+'Monte Carlo'!$I$32,MC_Paths_Base!J254+'Monte Carlo'!$J$32,MC_Paths_Base!K254+'Monte Carlo'!$K$32,MC_Paths_Base!L254+'Monte Carlo'!$L$32,MC_Paths_Base!M254+'Monte Carlo'!$M$32,MC_Paths_Base!N254+'Monte Carlo'!$N$32,MC_Paths_Base!O254+'Monte Carlo'!$O$32,MC_Paths_Base!P254+'Monte Carlo'!$P$32,MC_Paths_Base!Q254+'Monte Carlo'!$Q$32,MC_Paths_Base!R254+'Monte Carlo'!$R$32,MC_Paths_Base!S254+'Monte Carlo'!$S$32,MC_Paths_Base!T254+'Monte Carlo'!$T$32,MC_Paths_Base!U254+'Monte Carlo'!$U$32,MC_Paths_Base!V254+'Monte Carlo'!$V$32,MC_Paths_Base!W254+'Monte Carlo'!$W$32,MC_Paths_Base!X254+'Monte Carlo'!$X$32,MC_Paths_Base!Y254+'Monte Carlo'!$Y$32,MC_Paths_Base!Z254+'Monte Carlo'!$Z$32,MC_Paths_Base!AA254+'Monte Carlo'!$AA$32,MC_Paths_Base!AB254+'Monte Carlo'!$AB$32,MC_Paths_Base!AC254+'Monte Carlo'!$AC$32,MC_Paths_Base!AD254+'Monte Carlo'!$AD$32,MC_Paths_Base!AE254+'Monte Carlo'!$AE$32,MC_Paths_Base!AF254+'Monte Carlo'!$AF$32)</x:f>
        <x:v>804171.4392914807</x:v>
      </x:c>
      <x:c r="AL254" t="n">
        <x:f>MIN(MC_Paths_Base!B254+'Monte Carlo'!$B$34,MC_Paths_Base!C254+'Monte Carlo'!$C$34,MC_Paths_Base!D254+'Monte Carlo'!$D$34,MC_Paths_Base!E254+'Monte Carlo'!$E$34,MC_Paths_Base!F254+'Monte Carlo'!$F$34,MC_Paths_Base!G254+'Monte Carlo'!$G$34,MC_Paths_Base!H254+'Monte Carlo'!$H$34,MC_Paths_Base!I254+'Monte Carlo'!$I$34,MC_Paths_Base!J254+'Monte Carlo'!$J$34,MC_Paths_Base!K254+'Monte Carlo'!$K$34,MC_Paths_Base!L254+'Monte Carlo'!$L$34,MC_Paths_Base!M254+'Monte Carlo'!$M$34,MC_Paths_Base!N254+'Monte Carlo'!$N$34,MC_Paths_Base!O254+'Monte Carlo'!$O$34,MC_Paths_Base!P254+'Monte Carlo'!$P$34,MC_Paths_Base!Q254+'Monte Carlo'!$Q$34,MC_Paths_Base!R254+'Monte Carlo'!$R$34,MC_Paths_Base!S254+'Monte Carlo'!$S$34,MC_Paths_Base!T254+'Monte Carlo'!$T$34,MC_Paths_Base!U254+'Monte Carlo'!$U$34,MC_Paths_Base!V254+'Monte Carlo'!$V$34,MC_Paths_Base!W254+'Monte Carlo'!$W$34,MC_Paths_Base!X254+'Monte Carlo'!$X$34,MC_Paths_Base!Y254+'Monte Carlo'!$Y$34,MC_Paths_Base!Z254+'Monte Carlo'!$Z$34,MC_Paths_Base!AA254+'Monte Carlo'!$AA$34,MC_Paths_Base!AB254+'Monte Carlo'!$AB$34,MC_Paths_Base!AC254+'Monte Carlo'!$AC$34,MC_Paths_Base!AD254+'Monte Carlo'!$AD$34,MC_Paths_Base!AE254+'Monte Carlo'!$AE$34,MC_Paths_Base!AF254+'Monte Carlo'!$AF$34)</x:f>
        <x:v>681199.2558730795</x:v>
      </x:c>
      <x:c r="AM254" t="n">
        <x:f>MIN(MC_Paths_Base!B254+'Monte Carlo'!$B$35,MC_Paths_Base!C254+'Monte Carlo'!$C$35,MC_Paths_Base!D254+'Monte Carlo'!$D$35,MC_Paths_Base!E254+'Monte Carlo'!$E$35,MC_Paths_Base!F254+'Monte Carlo'!$F$35,MC_Paths_Base!G254+'Monte Carlo'!$G$35,MC_Paths_Base!H254+'Monte Carlo'!$H$35,MC_Paths_Base!I254+'Monte Carlo'!$I$35,MC_Paths_Base!J254+'Monte Carlo'!$J$35,MC_Paths_Base!K254+'Monte Carlo'!$K$35,MC_Paths_Base!L254+'Monte Carlo'!$L$35,MC_Paths_Base!M254+'Monte Carlo'!$M$35,MC_Paths_Base!N254+'Monte Carlo'!$N$35,MC_Paths_Base!O254+'Monte Carlo'!$O$35,MC_Paths_Base!P254+'Monte Carlo'!$P$35,MC_Paths_Base!Q254+'Monte Carlo'!$Q$35,MC_Paths_Base!R254+'Monte Carlo'!$R$35,MC_Paths_Base!S254+'Monte Carlo'!$S$35,MC_Paths_Base!T254+'Monte Carlo'!$T$35,MC_Paths_Base!U254+'Monte Carlo'!$U$35,MC_Paths_Base!V254+'Monte Carlo'!$V$35,MC_Paths_Base!W254+'Monte Carlo'!$W$35,MC_Paths_Base!X254+'Monte Carlo'!$X$35,MC_Paths_Base!Y254+'Monte Carlo'!$Y$35,MC_Paths_Base!Z254+'Monte Carlo'!$Z$35,MC_Paths_Base!AA254+'Monte Carlo'!$AA$35,MC_Paths_Base!AB254+'Monte Carlo'!$AB$35,MC_Paths_Base!AC254+'Monte Carlo'!$AC$35,MC_Paths_Base!AD254+'Monte Carlo'!$AD$35,MC_Paths_Base!AE254+'Monte Carlo'!$AE$35,MC_Paths_Base!AF254+'Monte Carlo'!$AF$35)</x:f>
        <x:v>543184.0955414807</x:v>
      </x:c>
    </x:row>
    <x:row r="255">
      <x:c r="AJ255" t="n">
        <x:f>MIN(MC_Paths_Base!B255:AF255)</x:f>
        <x:v>1029031.25</x:v>
      </x:c>
      <x:c r="AK255" t="n">
        <x:f>MIN(MC_Paths_Base!B255+'Monte Carlo'!$B$32,MC_Paths_Base!C255+'Monte Carlo'!$C$32,MC_Paths_Base!D255+'Monte Carlo'!$D$32,MC_Paths_Base!E255+'Monte Carlo'!$E$32,MC_Paths_Base!F255+'Monte Carlo'!$F$32,MC_Paths_Base!G255+'Monte Carlo'!$G$32,MC_Paths_Base!H255+'Monte Carlo'!$H$32,MC_Paths_Base!I255+'Monte Carlo'!$I$32,MC_Paths_Base!J255+'Monte Carlo'!$J$32,MC_Paths_Base!K255+'Monte Carlo'!$K$32,MC_Paths_Base!L255+'Monte Carlo'!$L$32,MC_Paths_Base!M255+'Monte Carlo'!$M$32,MC_Paths_Base!N255+'Monte Carlo'!$N$32,MC_Paths_Base!O255+'Monte Carlo'!$O$32,MC_Paths_Base!P255+'Monte Carlo'!$P$32,MC_Paths_Base!Q255+'Monte Carlo'!$Q$32,MC_Paths_Base!R255+'Monte Carlo'!$R$32,MC_Paths_Base!S255+'Monte Carlo'!$S$32,MC_Paths_Base!T255+'Monte Carlo'!$T$32,MC_Paths_Base!U255+'Monte Carlo'!$U$32,MC_Paths_Base!V255+'Monte Carlo'!$V$32,MC_Paths_Base!W255+'Monte Carlo'!$W$32,MC_Paths_Base!X255+'Monte Carlo'!$X$32,MC_Paths_Base!Y255+'Monte Carlo'!$Y$32,MC_Paths_Base!Z255+'Monte Carlo'!$Z$32,MC_Paths_Base!AA255+'Monte Carlo'!$AA$32,MC_Paths_Base!AB255+'Monte Carlo'!$AB$32,MC_Paths_Base!AC255+'Monte Carlo'!$AC$32,MC_Paths_Base!AD255+'Monte Carlo'!$AD$32,MC_Paths_Base!AE255+'Monte Carlo'!$AE$32,MC_Paths_Base!AF255+'Monte Carlo'!$AF$32)</x:f>
        <x:v>878499.8995488465</x:v>
      </x:c>
      <x:c r="AL255" t="n">
        <x:f>MIN(MC_Paths_Base!B255+'Monte Carlo'!$B$34,MC_Paths_Base!C255+'Monte Carlo'!$C$34,MC_Paths_Base!D255+'Monte Carlo'!$D$34,MC_Paths_Base!E255+'Monte Carlo'!$E$34,MC_Paths_Base!F255+'Monte Carlo'!$F$34,MC_Paths_Base!G255+'Monte Carlo'!$G$34,MC_Paths_Base!H255+'Monte Carlo'!$H$34,MC_Paths_Base!I255+'Monte Carlo'!$I$34,MC_Paths_Base!J255+'Monte Carlo'!$J$34,MC_Paths_Base!K255+'Monte Carlo'!$K$34,MC_Paths_Base!L255+'Monte Carlo'!$L$34,MC_Paths_Base!M255+'Monte Carlo'!$M$34,MC_Paths_Base!N255+'Monte Carlo'!$N$34,MC_Paths_Base!O255+'Monte Carlo'!$O$34,MC_Paths_Base!P255+'Monte Carlo'!$P$34,MC_Paths_Base!Q255+'Monte Carlo'!$Q$34,MC_Paths_Base!R255+'Monte Carlo'!$R$34,MC_Paths_Base!S255+'Monte Carlo'!$S$34,MC_Paths_Base!T255+'Monte Carlo'!$T$34,MC_Paths_Base!U255+'Monte Carlo'!$U$34,MC_Paths_Base!V255+'Monte Carlo'!$V$34,MC_Paths_Base!W255+'Monte Carlo'!$W$34,MC_Paths_Base!X255+'Monte Carlo'!$X$34,MC_Paths_Base!Y255+'Monte Carlo'!$Y$34,MC_Paths_Base!Z255+'Monte Carlo'!$Z$34,MC_Paths_Base!AA255+'Monte Carlo'!$AA$34,MC_Paths_Base!AB255+'Monte Carlo'!$AB$34,MC_Paths_Base!AC255+'Monte Carlo'!$AC$34,MC_Paths_Base!AD255+'Monte Carlo'!$AD$34,MC_Paths_Base!AE255+'Monte Carlo'!$AE$34,MC_Paths_Base!AF255+'Monte Carlo'!$AF$34)</x:f>
        <x:v>639644.8614880308</x:v>
      </x:c>
      <x:c r="AM255" t="n">
        <x:f>MIN(MC_Paths_Base!B255+'Monte Carlo'!$B$35,MC_Paths_Base!C255+'Monte Carlo'!$C$35,MC_Paths_Base!D255+'Monte Carlo'!$D$35,MC_Paths_Base!E255+'Monte Carlo'!$E$35,MC_Paths_Base!F255+'Monte Carlo'!$F$35,MC_Paths_Base!G255+'Monte Carlo'!$G$35,MC_Paths_Base!H255+'Monte Carlo'!$H$35,MC_Paths_Base!I255+'Monte Carlo'!$I$35,MC_Paths_Base!J255+'Monte Carlo'!$J$35,MC_Paths_Base!K255+'Monte Carlo'!$K$35,MC_Paths_Base!L255+'Monte Carlo'!$L$35,MC_Paths_Base!M255+'Monte Carlo'!$M$35,MC_Paths_Base!N255+'Monte Carlo'!$N$35,MC_Paths_Base!O255+'Monte Carlo'!$O$35,MC_Paths_Base!P255+'Monte Carlo'!$P$35,MC_Paths_Base!Q255+'Monte Carlo'!$Q$35,MC_Paths_Base!R255+'Monte Carlo'!$R$35,MC_Paths_Base!S255+'Monte Carlo'!$S$35,MC_Paths_Base!T255+'Monte Carlo'!$T$35,MC_Paths_Base!U255+'Monte Carlo'!$U$35,MC_Paths_Base!V255+'Monte Carlo'!$V$35,MC_Paths_Base!W255+'Monte Carlo'!$W$35,MC_Paths_Base!X255+'Monte Carlo'!$X$35,MC_Paths_Base!Y255+'Monte Carlo'!$Y$35,MC_Paths_Base!Z255+'Monte Carlo'!$Z$35,MC_Paths_Base!AA255+'Monte Carlo'!$AA$35,MC_Paths_Base!AB255+'Monte Carlo'!$AB$35,MC_Paths_Base!AC255+'Monte Carlo'!$AC$35,MC_Paths_Base!AD255+'Monte Carlo'!$AD$35,MC_Paths_Base!AE255+'Monte Carlo'!$AE$35,MC_Paths_Base!AF255+'Monte Carlo'!$AF$35)</x:f>
        <x:v>520924.6205567025</x:v>
      </x:c>
    </x:row>
    <x:row r="256">
      <x:c r="AJ256" t="n">
        <x:f>MIN(MC_Paths_Base!B256:AF256)</x:f>
        <x:v>748173.1665066516</x:v>
      </x:c>
      <x:c r="AK256" t="n">
        <x:f>MIN(MC_Paths_Base!B256+'Monte Carlo'!$B$32,MC_Paths_Base!C256+'Monte Carlo'!$C$32,MC_Paths_Base!D256+'Monte Carlo'!$D$32,MC_Paths_Base!E256+'Monte Carlo'!$E$32,MC_Paths_Base!F256+'Monte Carlo'!$F$32,MC_Paths_Base!G256+'Monte Carlo'!$G$32,MC_Paths_Base!H256+'Monte Carlo'!$H$32,MC_Paths_Base!I256+'Monte Carlo'!$I$32,MC_Paths_Base!J256+'Monte Carlo'!$J$32,MC_Paths_Base!K256+'Monte Carlo'!$K$32,MC_Paths_Base!L256+'Monte Carlo'!$L$32,MC_Paths_Base!M256+'Monte Carlo'!$M$32,MC_Paths_Base!N256+'Monte Carlo'!$N$32,MC_Paths_Base!O256+'Monte Carlo'!$O$32,MC_Paths_Base!P256+'Monte Carlo'!$P$32,MC_Paths_Base!Q256+'Monte Carlo'!$Q$32,MC_Paths_Base!R256+'Monte Carlo'!$R$32,MC_Paths_Base!S256+'Monte Carlo'!$S$32,MC_Paths_Base!T256+'Monte Carlo'!$T$32,MC_Paths_Base!U256+'Monte Carlo'!$U$32,MC_Paths_Base!V256+'Monte Carlo'!$V$32,MC_Paths_Base!W256+'Monte Carlo'!$W$32,MC_Paths_Base!X256+'Monte Carlo'!$X$32,MC_Paths_Base!Y256+'Monte Carlo'!$Y$32,MC_Paths_Base!Z256+'Monte Carlo'!$Z$32,MC_Paths_Base!AA256+'Monte Carlo'!$AA$32,MC_Paths_Base!AB256+'Monte Carlo'!$AB$32,MC_Paths_Base!AC256+'Monte Carlo'!$AC$32,MC_Paths_Base!AD256+'Monte Carlo'!$AD$32,MC_Paths_Base!AE256+'Monte Carlo'!$AE$32,MC_Paths_Base!AF256+'Monte Carlo'!$AF$32)</x:f>
        <x:v>546284.1229219001</x:v>
      </x:c>
      <x:c r="AL256" t="n">
        <x:f>MIN(MC_Paths_Base!B256+'Monte Carlo'!$B$34,MC_Paths_Base!C256+'Monte Carlo'!$C$34,MC_Paths_Base!D256+'Monte Carlo'!$D$34,MC_Paths_Base!E256+'Monte Carlo'!$E$34,MC_Paths_Base!F256+'Monte Carlo'!$F$34,MC_Paths_Base!G256+'Monte Carlo'!$G$34,MC_Paths_Base!H256+'Monte Carlo'!$H$34,MC_Paths_Base!I256+'Monte Carlo'!$I$34,MC_Paths_Base!J256+'Monte Carlo'!$J$34,MC_Paths_Base!K256+'Monte Carlo'!$K$34,MC_Paths_Base!L256+'Monte Carlo'!$L$34,MC_Paths_Base!M256+'Monte Carlo'!$M$34,MC_Paths_Base!N256+'Monte Carlo'!$N$34,MC_Paths_Base!O256+'Monte Carlo'!$O$34,MC_Paths_Base!P256+'Monte Carlo'!$P$34,MC_Paths_Base!Q256+'Monte Carlo'!$Q$34,MC_Paths_Base!R256+'Monte Carlo'!$R$34,MC_Paths_Base!S256+'Monte Carlo'!$S$34,MC_Paths_Base!T256+'Monte Carlo'!$T$34,MC_Paths_Base!U256+'Monte Carlo'!$U$34,MC_Paths_Base!V256+'Monte Carlo'!$V$34,MC_Paths_Base!W256+'Monte Carlo'!$W$34,MC_Paths_Base!X256+'Monte Carlo'!$X$34,MC_Paths_Base!Y256+'Monte Carlo'!$Y$34,MC_Paths_Base!Z256+'Monte Carlo'!$Z$34,MC_Paths_Base!AA256+'Monte Carlo'!$AA$34,MC_Paths_Base!AB256+'Monte Carlo'!$AB$34,MC_Paths_Base!AC256+'Monte Carlo'!$AC$34,MC_Paths_Base!AD256+'Monte Carlo'!$AD$34,MC_Paths_Base!AE256+'Monte Carlo'!$AE$34,MC_Paths_Base!AF256+'Monte Carlo'!$AF$34)</x:f>
        <x:v>-925845.0778530391</x:v>
      </x:c>
      <x:c r="AM256" t="n">
        <x:f>MIN(MC_Paths_Base!B256+'Monte Carlo'!$B$35,MC_Paths_Base!C256+'Monte Carlo'!$C$35,MC_Paths_Base!D256+'Monte Carlo'!$D$35,MC_Paths_Base!E256+'Monte Carlo'!$E$35,MC_Paths_Base!F256+'Monte Carlo'!$F$35,MC_Paths_Base!G256+'Monte Carlo'!$G$35,MC_Paths_Base!H256+'Monte Carlo'!$H$35,MC_Paths_Base!I256+'Monte Carlo'!$I$35,MC_Paths_Base!J256+'Monte Carlo'!$J$35,MC_Paths_Base!K256+'Monte Carlo'!$K$35,MC_Paths_Base!L256+'Monte Carlo'!$L$35,MC_Paths_Base!M256+'Monte Carlo'!$M$35,MC_Paths_Base!N256+'Monte Carlo'!$N$35,MC_Paths_Base!O256+'Monte Carlo'!$O$35,MC_Paths_Base!P256+'Monte Carlo'!$P$35,MC_Paths_Base!Q256+'Monte Carlo'!$Q$35,MC_Paths_Base!R256+'Monte Carlo'!$R$35,MC_Paths_Base!S256+'Monte Carlo'!$S$35,MC_Paths_Base!T256+'Monte Carlo'!$T$35,MC_Paths_Base!U256+'Monte Carlo'!$U$35,MC_Paths_Base!V256+'Monte Carlo'!$V$35,MC_Paths_Base!W256+'Monte Carlo'!$W$35,MC_Paths_Base!X256+'Monte Carlo'!$X$35,MC_Paths_Base!Y256+'Monte Carlo'!$Y$35,MC_Paths_Base!Z256+'Monte Carlo'!$Z$35,MC_Paths_Base!AA256+'Monte Carlo'!$AA$35,MC_Paths_Base!AB256+'Monte Carlo'!$AB$35,MC_Paths_Base!AC256+'Monte Carlo'!$AC$35,MC_Paths_Base!AD256+'Monte Carlo'!$AD$35,MC_Paths_Base!AE256+'Monte Carlo'!$AE$35,MC_Paths_Base!AF256+'Monte Carlo'!$AF$35)</x:f>
        <x:v>-810519.284162208</x:v>
      </x:c>
    </x:row>
    <x:row r="257">
      <x:c r="AJ257" t="n">
        <x:f>MIN(MC_Paths_Base!B257:AF257)</x:f>
        <x:v>1029031.25</x:v>
      </x:c>
      <x:c r="AK257" t="n">
        <x:f>MIN(MC_Paths_Base!B257+'Monte Carlo'!$B$32,MC_Paths_Base!C257+'Monte Carlo'!$C$32,MC_Paths_Base!D257+'Monte Carlo'!$D$32,MC_Paths_Base!E257+'Monte Carlo'!$E$32,MC_Paths_Base!F257+'Monte Carlo'!$F$32,MC_Paths_Base!G257+'Monte Carlo'!$G$32,MC_Paths_Base!H257+'Monte Carlo'!$H$32,MC_Paths_Base!I257+'Monte Carlo'!$I$32,MC_Paths_Base!J257+'Monte Carlo'!$J$32,MC_Paths_Base!K257+'Monte Carlo'!$K$32,MC_Paths_Base!L257+'Monte Carlo'!$L$32,MC_Paths_Base!M257+'Monte Carlo'!$M$32,MC_Paths_Base!N257+'Monte Carlo'!$N$32,MC_Paths_Base!O257+'Monte Carlo'!$O$32,MC_Paths_Base!P257+'Monte Carlo'!$P$32,MC_Paths_Base!Q257+'Monte Carlo'!$Q$32,MC_Paths_Base!R257+'Monte Carlo'!$R$32,MC_Paths_Base!S257+'Monte Carlo'!$S$32,MC_Paths_Base!T257+'Monte Carlo'!$T$32,MC_Paths_Base!U257+'Monte Carlo'!$U$32,MC_Paths_Base!V257+'Monte Carlo'!$V$32,MC_Paths_Base!W257+'Monte Carlo'!$W$32,MC_Paths_Base!X257+'Monte Carlo'!$X$32,MC_Paths_Base!Y257+'Monte Carlo'!$Y$32,MC_Paths_Base!Z257+'Monte Carlo'!$Z$32,MC_Paths_Base!AA257+'Monte Carlo'!$AA$32,MC_Paths_Base!AB257+'Monte Carlo'!$AB$32,MC_Paths_Base!AC257+'Monte Carlo'!$AC$32,MC_Paths_Base!AD257+'Monte Carlo'!$AD$32,MC_Paths_Base!AE257+'Monte Carlo'!$AE$32,MC_Paths_Base!AF257+'Monte Carlo'!$AF$32)</x:f>
        <x:v>1019750.3347873953</x:v>
      </x:c>
      <x:c r="AL257" t="n">
        <x:f>MIN(MC_Paths_Base!B257+'Monte Carlo'!$B$34,MC_Paths_Base!C257+'Monte Carlo'!$C$34,MC_Paths_Base!D257+'Monte Carlo'!$D$34,MC_Paths_Base!E257+'Monte Carlo'!$E$34,MC_Paths_Base!F257+'Monte Carlo'!$F$34,MC_Paths_Base!G257+'Monte Carlo'!$G$34,MC_Paths_Base!H257+'Monte Carlo'!$H$34,MC_Paths_Base!I257+'Monte Carlo'!$I$34,MC_Paths_Base!J257+'Monte Carlo'!$J$34,MC_Paths_Base!K257+'Monte Carlo'!$K$34,MC_Paths_Base!L257+'Monte Carlo'!$L$34,MC_Paths_Base!M257+'Monte Carlo'!$M$34,MC_Paths_Base!N257+'Monte Carlo'!$N$34,MC_Paths_Base!O257+'Monte Carlo'!$O$34,MC_Paths_Base!P257+'Monte Carlo'!$P$34,MC_Paths_Base!Q257+'Monte Carlo'!$Q$34,MC_Paths_Base!R257+'Monte Carlo'!$R$34,MC_Paths_Base!S257+'Monte Carlo'!$S$34,MC_Paths_Base!T257+'Monte Carlo'!$T$34,MC_Paths_Base!U257+'Monte Carlo'!$U$34,MC_Paths_Base!V257+'Monte Carlo'!$V$34,MC_Paths_Base!W257+'Monte Carlo'!$W$34,MC_Paths_Base!X257+'Monte Carlo'!$X$34,MC_Paths_Base!Y257+'Monte Carlo'!$Y$34,MC_Paths_Base!Z257+'Monte Carlo'!$Z$34,MC_Paths_Base!AA257+'Monte Carlo'!$AA$34,MC_Paths_Base!AB257+'Monte Carlo'!$AB$34,MC_Paths_Base!AC257+'Monte Carlo'!$AC$34,MC_Paths_Base!AD257+'Monte Carlo'!$AD$34,MC_Paths_Base!AE257+'Monte Carlo'!$AE$34,MC_Paths_Base!AF257+'Monte Carlo'!$AF$34)</x:f>
        <x:v>831664.2238785657</x:v>
      </x:c>
      <x:c r="AM257" t="n">
        <x:f>MIN(MC_Paths_Base!B257+'Monte Carlo'!$B$35,MC_Paths_Base!C257+'Monte Carlo'!$C$35,MC_Paths_Base!D257+'Monte Carlo'!$D$35,MC_Paths_Base!E257+'Monte Carlo'!$E$35,MC_Paths_Base!F257+'Monte Carlo'!$F$35,MC_Paths_Base!G257+'Monte Carlo'!$G$35,MC_Paths_Base!H257+'Monte Carlo'!$H$35,MC_Paths_Base!I257+'Monte Carlo'!$I$35,MC_Paths_Base!J257+'Monte Carlo'!$J$35,MC_Paths_Base!K257+'Monte Carlo'!$K$35,MC_Paths_Base!L257+'Monte Carlo'!$L$35,MC_Paths_Base!M257+'Monte Carlo'!$M$35,MC_Paths_Base!N257+'Monte Carlo'!$N$35,MC_Paths_Base!O257+'Monte Carlo'!$O$35,MC_Paths_Base!P257+'Monte Carlo'!$P$35,MC_Paths_Base!Q257+'Monte Carlo'!$Q$35,MC_Paths_Base!R257+'Monte Carlo'!$R$35,MC_Paths_Base!S257+'Monte Carlo'!$S$35,MC_Paths_Base!T257+'Monte Carlo'!$T$35,MC_Paths_Base!U257+'Monte Carlo'!$U$35,MC_Paths_Base!V257+'Monte Carlo'!$V$35,MC_Paths_Base!W257+'Monte Carlo'!$W$35,MC_Paths_Base!X257+'Monte Carlo'!$X$35,MC_Paths_Base!Y257+'Monte Carlo'!$Y$35,MC_Paths_Base!Z257+'Monte Carlo'!$Z$35,MC_Paths_Base!AA257+'Monte Carlo'!$AA$35,MC_Paths_Base!AB257+'Monte Carlo'!$AB$35,MC_Paths_Base!AC257+'Monte Carlo'!$AC$35,MC_Paths_Base!AD257+'Monte Carlo'!$AD$35,MC_Paths_Base!AE257+'Monte Carlo'!$AE$35,MC_Paths_Base!AF257+'Monte Carlo'!$AF$35)</x:f>
        <x:v>704490.770774837</x:v>
      </x:c>
    </x:row>
    <x:row r="258">
      <x:c r="AJ258" t="n">
        <x:f>MIN(MC_Paths_Base!B258:AF258)</x:f>
        <x:v>651108.2036559241</x:v>
      </x:c>
      <x:c r="AK258" t="n">
        <x:f>MIN(MC_Paths_Base!B258+'Monte Carlo'!$B$32,MC_Paths_Base!C258+'Monte Carlo'!$C$32,MC_Paths_Base!D258+'Monte Carlo'!$D$32,MC_Paths_Base!E258+'Monte Carlo'!$E$32,MC_Paths_Base!F258+'Monte Carlo'!$F$32,MC_Paths_Base!G258+'Monte Carlo'!$G$32,MC_Paths_Base!H258+'Monte Carlo'!$H$32,MC_Paths_Base!I258+'Monte Carlo'!$I$32,MC_Paths_Base!J258+'Monte Carlo'!$J$32,MC_Paths_Base!K258+'Monte Carlo'!$K$32,MC_Paths_Base!L258+'Monte Carlo'!$L$32,MC_Paths_Base!M258+'Monte Carlo'!$M$32,MC_Paths_Base!N258+'Monte Carlo'!$N$32,MC_Paths_Base!O258+'Monte Carlo'!$O$32,MC_Paths_Base!P258+'Monte Carlo'!$P$32,MC_Paths_Base!Q258+'Monte Carlo'!$Q$32,MC_Paths_Base!R258+'Monte Carlo'!$R$32,MC_Paths_Base!S258+'Monte Carlo'!$S$32,MC_Paths_Base!T258+'Monte Carlo'!$T$32,MC_Paths_Base!U258+'Monte Carlo'!$U$32,MC_Paths_Base!V258+'Monte Carlo'!$V$32,MC_Paths_Base!W258+'Monte Carlo'!$W$32,MC_Paths_Base!X258+'Monte Carlo'!$X$32,MC_Paths_Base!Y258+'Monte Carlo'!$Y$32,MC_Paths_Base!Z258+'Monte Carlo'!$Z$32,MC_Paths_Base!AA258+'Monte Carlo'!$AA$32,MC_Paths_Base!AB258+'Monte Carlo'!$AB$32,MC_Paths_Base!AC258+'Monte Carlo'!$AC$32,MC_Paths_Base!AD258+'Monte Carlo'!$AD$32,MC_Paths_Base!AE258+'Monte Carlo'!$AE$32,MC_Paths_Base!AF258+'Monte Carlo'!$AF$32)</x:f>
        <x:v>445856.714279923</x:v>
      </x:c>
      <x:c r="AL258" t="n">
        <x:f>MIN(MC_Paths_Base!B258+'Monte Carlo'!$B$34,MC_Paths_Base!C258+'Monte Carlo'!$C$34,MC_Paths_Base!D258+'Monte Carlo'!$D$34,MC_Paths_Base!E258+'Monte Carlo'!$E$34,MC_Paths_Base!F258+'Monte Carlo'!$F$34,MC_Paths_Base!G258+'Monte Carlo'!$G$34,MC_Paths_Base!H258+'Monte Carlo'!$H$34,MC_Paths_Base!I258+'Monte Carlo'!$I$34,MC_Paths_Base!J258+'Monte Carlo'!$J$34,MC_Paths_Base!K258+'Monte Carlo'!$K$34,MC_Paths_Base!L258+'Monte Carlo'!$L$34,MC_Paths_Base!M258+'Monte Carlo'!$M$34,MC_Paths_Base!N258+'Monte Carlo'!$N$34,MC_Paths_Base!O258+'Monte Carlo'!$O$34,MC_Paths_Base!P258+'Monte Carlo'!$P$34,MC_Paths_Base!Q258+'Monte Carlo'!$Q$34,MC_Paths_Base!R258+'Monte Carlo'!$R$34,MC_Paths_Base!S258+'Monte Carlo'!$S$34,MC_Paths_Base!T258+'Monte Carlo'!$T$34,MC_Paths_Base!U258+'Monte Carlo'!$U$34,MC_Paths_Base!V258+'Monte Carlo'!$V$34,MC_Paths_Base!W258+'Monte Carlo'!$W$34,MC_Paths_Base!X258+'Monte Carlo'!$X$34,MC_Paths_Base!Y258+'Monte Carlo'!$Y$34,MC_Paths_Base!Z258+'Monte Carlo'!$Z$34,MC_Paths_Base!AA258+'Monte Carlo'!$AA$34,MC_Paths_Base!AB258+'Monte Carlo'!$AB$34,MC_Paths_Base!AC258+'Monte Carlo'!$AC$34,MC_Paths_Base!AD258+'Monte Carlo'!$AD$34,MC_Paths_Base!AE258+'Monte Carlo'!$AE$34,MC_Paths_Base!AF258+'Monte Carlo'!$AF$34)</x:f>
        <x:v>-485920.9399526357</x:v>
      </x:c>
      <x:c r="AM258" t="n">
        <x:f>MIN(MC_Paths_Base!B258+'Monte Carlo'!$B$35,MC_Paths_Base!C258+'Monte Carlo'!$C$35,MC_Paths_Base!D258+'Monte Carlo'!$D$35,MC_Paths_Base!E258+'Monte Carlo'!$E$35,MC_Paths_Base!F258+'Monte Carlo'!$F$35,MC_Paths_Base!G258+'Monte Carlo'!$G$35,MC_Paths_Base!H258+'Monte Carlo'!$H$35,MC_Paths_Base!I258+'Monte Carlo'!$I$35,MC_Paths_Base!J258+'Monte Carlo'!$J$35,MC_Paths_Base!K258+'Monte Carlo'!$K$35,MC_Paths_Base!L258+'Monte Carlo'!$L$35,MC_Paths_Base!M258+'Monte Carlo'!$M$35,MC_Paths_Base!N258+'Monte Carlo'!$N$35,MC_Paths_Base!O258+'Monte Carlo'!$O$35,MC_Paths_Base!P258+'Monte Carlo'!$P$35,MC_Paths_Base!Q258+'Monte Carlo'!$Q$35,MC_Paths_Base!R258+'Monte Carlo'!$R$35,MC_Paths_Base!S258+'Monte Carlo'!$S$35,MC_Paths_Base!T258+'Monte Carlo'!$T$35,MC_Paths_Base!U258+'Monte Carlo'!$U$35,MC_Paths_Base!V258+'Monte Carlo'!$V$35,MC_Paths_Base!W258+'Monte Carlo'!$W$35,MC_Paths_Base!X258+'Monte Carlo'!$X$35,MC_Paths_Base!Y258+'Monte Carlo'!$Y$35,MC_Paths_Base!Z258+'Monte Carlo'!$Z$35,MC_Paths_Base!AA258+'Monte Carlo'!$AA$35,MC_Paths_Base!AB258+'Monte Carlo'!$AB$35,MC_Paths_Base!AC258+'Monte Carlo'!$AC$35,MC_Paths_Base!AD258+'Monte Carlo'!$AD$35,MC_Paths_Base!AE258+'Monte Carlo'!$AE$35,MC_Paths_Base!AF258+'Monte Carlo'!$AF$35)</x:f>
        <x:v>-390590.17940783873</x:v>
      </x:c>
    </x:row>
    <x:row r="259">
      <x:c r="AJ259" t="n">
        <x:f>MIN(MC_Paths_Base!B259:AF259)</x:f>
        <x:v>1005018.0439176793</x:v>
      </x:c>
      <x:c r="AK259" t="n">
        <x:f>MIN(MC_Paths_Base!B259+'Monte Carlo'!$B$32,MC_Paths_Base!C259+'Monte Carlo'!$C$32,MC_Paths_Base!D259+'Monte Carlo'!$D$32,MC_Paths_Base!E259+'Monte Carlo'!$E$32,MC_Paths_Base!F259+'Monte Carlo'!$F$32,MC_Paths_Base!G259+'Monte Carlo'!$G$32,MC_Paths_Base!H259+'Monte Carlo'!$H$32,MC_Paths_Base!I259+'Monte Carlo'!$I$32,MC_Paths_Base!J259+'Monte Carlo'!$J$32,MC_Paths_Base!K259+'Monte Carlo'!$K$32,MC_Paths_Base!L259+'Monte Carlo'!$L$32,MC_Paths_Base!M259+'Monte Carlo'!$M$32,MC_Paths_Base!N259+'Monte Carlo'!$N$32,MC_Paths_Base!O259+'Monte Carlo'!$O$32,MC_Paths_Base!P259+'Monte Carlo'!$P$32,MC_Paths_Base!Q259+'Monte Carlo'!$Q$32,MC_Paths_Base!R259+'Monte Carlo'!$R$32,MC_Paths_Base!S259+'Monte Carlo'!$S$32,MC_Paths_Base!T259+'Monte Carlo'!$T$32,MC_Paths_Base!U259+'Monte Carlo'!$U$32,MC_Paths_Base!V259+'Monte Carlo'!$V$32,MC_Paths_Base!W259+'Monte Carlo'!$W$32,MC_Paths_Base!X259+'Monte Carlo'!$X$32,MC_Paths_Base!Y259+'Monte Carlo'!$Y$32,MC_Paths_Base!Z259+'Monte Carlo'!$Z$32,MC_Paths_Base!AA259+'Monte Carlo'!$AA$32,MC_Paths_Base!AB259+'Monte Carlo'!$AB$32,MC_Paths_Base!AC259+'Monte Carlo'!$AC$32,MC_Paths_Base!AD259+'Monte Carlo'!$AD$32,MC_Paths_Base!AE259+'Monte Carlo'!$AE$32,MC_Paths_Base!AF259+'Monte Carlo'!$AF$32)</x:f>
        <x:v>802366.0521683202</x:v>
      </x:c>
      <x:c r="AL259" t="n">
        <x:f>MIN(MC_Paths_Base!B259+'Monte Carlo'!$B$34,MC_Paths_Base!C259+'Monte Carlo'!$C$34,MC_Paths_Base!D259+'Monte Carlo'!$D$34,MC_Paths_Base!E259+'Monte Carlo'!$E$34,MC_Paths_Base!F259+'Monte Carlo'!$F$34,MC_Paths_Base!G259+'Monte Carlo'!$G$34,MC_Paths_Base!H259+'Monte Carlo'!$H$34,MC_Paths_Base!I259+'Monte Carlo'!$I$34,MC_Paths_Base!J259+'Monte Carlo'!$J$34,MC_Paths_Base!K259+'Monte Carlo'!$K$34,MC_Paths_Base!L259+'Monte Carlo'!$L$34,MC_Paths_Base!M259+'Monte Carlo'!$M$34,MC_Paths_Base!N259+'Monte Carlo'!$N$34,MC_Paths_Base!O259+'Monte Carlo'!$O$34,MC_Paths_Base!P259+'Monte Carlo'!$P$34,MC_Paths_Base!Q259+'Monte Carlo'!$Q$34,MC_Paths_Base!R259+'Monte Carlo'!$R$34,MC_Paths_Base!S259+'Monte Carlo'!$S$34,MC_Paths_Base!T259+'Monte Carlo'!$T$34,MC_Paths_Base!U259+'Monte Carlo'!$U$34,MC_Paths_Base!V259+'Monte Carlo'!$V$34,MC_Paths_Base!W259+'Monte Carlo'!$W$34,MC_Paths_Base!X259+'Monte Carlo'!$X$34,MC_Paths_Base!Y259+'Monte Carlo'!$Y$34,MC_Paths_Base!Z259+'Monte Carlo'!$Z$34,MC_Paths_Base!AA259+'Monte Carlo'!$AA$34,MC_Paths_Base!AB259+'Monte Carlo'!$AB$34,MC_Paths_Base!AC259+'Monte Carlo'!$AC$34,MC_Paths_Base!AD259+'Monte Carlo'!$AD$34,MC_Paths_Base!AE259+'Monte Carlo'!$AE$34,MC_Paths_Base!AF259+'Monte Carlo'!$AF$34)</x:f>
        <x:v>637364.8585153356</x:v>
      </x:c>
      <x:c r="AM259" t="n">
        <x:f>MIN(MC_Paths_Base!B259+'Monte Carlo'!$B$35,MC_Paths_Base!C259+'Monte Carlo'!$C$35,MC_Paths_Base!D259+'Monte Carlo'!$D$35,MC_Paths_Base!E259+'Monte Carlo'!$E$35,MC_Paths_Base!F259+'Monte Carlo'!$F$35,MC_Paths_Base!G259+'Monte Carlo'!$G$35,MC_Paths_Base!H259+'Monte Carlo'!$H$35,MC_Paths_Base!I259+'Monte Carlo'!$I$35,MC_Paths_Base!J259+'Monte Carlo'!$J$35,MC_Paths_Base!K259+'Monte Carlo'!$K$35,MC_Paths_Base!L259+'Monte Carlo'!$L$35,MC_Paths_Base!M259+'Monte Carlo'!$M$35,MC_Paths_Base!N259+'Monte Carlo'!$N$35,MC_Paths_Base!O259+'Monte Carlo'!$O$35,MC_Paths_Base!P259+'Monte Carlo'!$P$35,MC_Paths_Base!Q259+'Monte Carlo'!$Q$35,MC_Paths_Base!R259+'Monte Carlo'!$R$35,MC_Paths_Base!S259+'Monte Carlo'!$S$35,MC_Paths_Base!T259+'Monte Carlo'!$T$35,MC_Paths_Base!U259+'Monte Carlo'!$U$35,MC_Paths_Base!V259+'Monte Carlo'!$V$35,MC_Paths_Base!W259+'Monte Carlo'!$W$35,MC_Paths_Base!X259+'Monte Carlo'!$X$35,MC_Paths_Base!Y259+'Monte Carlo'!$Y$35,MC_Paths_Base!Z259+'Monte Carlo'!$Z$35,MC_Paths_Base!AA259+'Monte Carlo'!$AA$35,MC_Paths_Base!AB259+'Monte Carlo'!$AB$35,MC_Paths_Base!AC259+'Monte Carlo'!$AC$35,MC_Paths_Base!AD259+'Monte Carlo'!$AD$35,MC_Paths_Base!AE259+'Monte Carlo'!$AE$35,MC_Paths_Base!AF259+'Monte Carlo'!$AF$35)</x:f>
        <x:v>506347.68220347655</x:v>
      </x:c>
    </x:row>
    <x:row r="260">
      <x:c r="AJ260" t="n">
        <x:f>MIN(MC_Paths_Base!B260:AF260)</x:f>
        <x:v>808500.1098692376</x:v>
      </x:c>
      <x:c r="AK260" t="n">
        <x:f>MIN(MC_Paths_Base!B260+'Monte Carlo'!$B$32,MC_Paths_Base!C260+'Monte Carlo'!$C$32,MC_Paths_Base!D260+'Monte Carlo'!$D$32,MC_Paths_Base!E260+'Monte Carlo'!$E$32,MC_Paths_Base!F260+'Monte Carlo'!$F$32,MC_Paths_Base!G260+'Monte Carlo'!$G$32,MC_Paths_Base!H260+'Monte Carlo'!$H$32,MC_Paths_Base!I260+'Monte Carlo'!$I$32,MC_Paths_Base!J260+'Monte Carlo'!$J$32,MC_Paths_Base!K260+'Monte Carlo'!$K$32,MC_Paths_Base!L260+'Monte Carlo'!$L$32,MC_Paths_Base!M260+'Monte Carlo'!$M$32,MC_Paths_Base!N260+'Monte Carlo'!$N$32,MC_Paths_Base!O260+'Monte Carlo'!$O$32,MC_Paths_Base!P260+'Monte Carlo'!$P$32,MC_Paths_Base!Q260+'Monte Carlo'!$Q$32,MC_Paths_Base!R260+'Monte Carlo'!$R$32,MC_Paths_Base!S260+'Monte Carlo'!$S$32,MC_Paths_Base!T260+'Monte Carlo'!$T$32,MC_Paths_Base!U260+'Monte Carlo'!$U$32,MC_Paths_Base!V260+'Monte Carlo'!$V$32,MC_Paths_Base!W260+'Monte Carlo'!$W$32,MC_Paths_Base!X260+'Monte Carlo'!$X$32,MC_Paths_Base!Y260+'Monte Carlo'!$Y$32,MC_Paths_Base!Z260+'Monte Carlo'!$Z$32,MC_Paths_Base!AA260+'Monte Carlo'!$AA$32,MC_Paths_Base!AB260+'Monte Carlo'!$AB$32,MC_Paths_Base!AC260+'Monte Carlo'!$AC$32,MC_Paths_Base!AD260+'Monte Carlo'!$AD$32,MC_Paths_Base!AE260+'Monte Carlo'!$AE$32,MC_Paths_Base!AF260+'Monte Carlo'!$AF$32)</x:f>
        <x:v>605035.5783245711</x:v>
      </x:c>
      <x:c r="AL260" t="n">
        <x:f>MIN(MC_Paths_Base!B260+'Monte Carlo'!$B$34,MC_Paths_Base!C260+'Monte Carlo'!$C$34,MC_Paths_Base!D260+'Monte Carlo'!$D$34,MC_Paths_Base!E260+'Monte Carlo'!$E$34,MC_Paths_Base!F260+'Monte Carlo'!$F$34,MC_Paths_Base!G260+'Monte Carlo'!$G$34,MC_Paths_Base!H260+'Monte Carlo'!$H$34,MC_Paths_Base!I260+'Monte Carlo'!$I$34,MC_Paths_Base!J260+'Monte Carlo'!$J$34,MC_Paths_Base!K260+'Monte Carlo'!$K$34,MC_Paths_Base!L260+'Monte Carlo'!$L$34,MC_Paths_Base!M260+'Monte Carlo'!$M$34,MC_Paths_Base!N260+'Monte Carlo'!$N$34,MC_Paths_Base!O260+'Monte Carlo'!$O$34,MC_Paths_Base!P260+'Monte Carlo'!$P$34,MC_Paths_Base!Q260+'Monte Carlo'!$Q$34,MC_Paths_Base!R260+'Monte Carlo'!$R$34,MC_Paths_Base!S260+'Monte Carlo'!$S$34,MC_Paths_Base!T260+'Monte Carlo'!$T$34,MC_Paths_Base!U260+'Monte Carlo'!$U$34,MC_Paths_Base!V260+'Monte Carlo'!$V$34,MC_Paths_Base!W260+'Monte Carlo'!$W$34,MC_Paths_Base!X260+'Monte Carlo'!$X$34,MC_Paths_Base!Y260+'Monte Carlo'!$Y$34,MC_Paths_Base!Z260+'Monte Carlo'!$Z$34,MC_Paths_Base!AA260+'Monte Carlo'!$AA$34,MC_Paths_Base!AB260+'Monte Carlo'!$AB$34,MC_Paths_Base!AC260+'Monte Carlo'!$AC$34,MC_Paths_Base!AD260+'Monte Carlo'!$AD$34,MC_Paths_Base!AE260+'Monte Carlo'!$AE$34,MC_Paths_Base!AF260+'Monte Carlo'!$AF$34)</x:f>
        <x:v>410160.0002967139</x:v>
      </x:c>
      <x:c r="AM260" t="n">
        <x:f>MIN(MC_Paths_Base!B260+'Monte Carlo'!$B$35,MC_Paths_Base!C260+'Monte Carlo'!$C$35,MC_Paths_Base!D260+'Monte Carlo'!$D$35,MC_Paths_Base!E260+'Monte Carlo'!$E$35,MC_Paths_Base!F260+'Monte Carlo'!$F$35,MC_Paths_Base!G260+'Monte Carlo'!$G$35,MC_Paths_Base!H260+'Monte Carlo'!$H$35,MC_Paths_Base!I260+'Monte Carlo'!$I$35,MC_Paths_Base!J260+'Monte Carlo'!$J$35,MC_Paths_Base!K260+'Monte Carlo'!$K$35,MC_Paths_Base!L260+'Monte Carlo'!$L$35,MC_Paths_Base!M260+'Monte Carlo'!$M$35,MC_Paths_Base!N260+'Monte Carlo'!$N$35,MC_Paths_Base!O260+'Monte Carlo'!$O$35,MC_Paths_Base!P260+'Monte Carlo'!$P$35,MC_Paths_Base!Q260+'Monte Carlo'!$Q$35,MC_Paths_Base!R260+'Monte Carlo'!$R$35,MC_Paths_Base!S260+'Monte Carlo'!$S$35,MC_Paths_Base!T260+'Monte Carlo'!$T$35,MC_Paths_Base!U260+'Monte Carlo'!$U$35,MC_Paths_Base!V260+'Monte Carlo'!$V$35,MC_Paths_Base!W260+'Monte Carlo'!$W$35,MC_Paths_Base!X260+'Monte Carlo'!$X$35,MC_Paths_Base!Y260+'Monte Carlo'!$Y$35,MC_Paths_Base!Z260+'Monte Carlo'!$Z$35,MC_Paths_Base!AA260+'Monte Carlo'!$AA$35,MC_Paths_Base!AB260+'Monte Carlo'!$AB$35,MC_Paths_Base!AC260+'Monte Carlo'!$AC$35,MC_Paths_Base!AD260+'Monte Carlo'!$AD$35,MC_Paths_Base!AE260+'Monte Carlo'!$AE$35,MC_Paths_Base!AF260+'Monte Carlo'!$AF$35)</x:f>
        <x:v>289776.0143120128</x:v>
      </x:c>
    </x:row>
    <x:row r="261">
      <x:c r="AJ261" t="n">
        <x:f>MIN(MC_Paths_Base!B261:AF261)</x:f>
        <x:v>1029031.25</x:v>
      </x:c>
      <x:c r="AK261" t="n">
        <x:f>MIN(MC_Paths_Base!B261+'Monte Carlo'!$B$32,MC_Paths_Base!C261+'Monte Carlo'!$C$32,MC_Paths_Base!D261+'Monte Carlo'!$D$32,MC_Paths_Base!E261+'Monte Carlo'!$E$32,MC_Paths_Base!F261+'Monte Carlo'!$F$32,MC_Paths_Base!G261+'Monte Carlo'!$G$32,MC_Paths_Base!H261+'Monte Carlo'!$H$32,MC_Paths_Base!I261+'Monte Carlo'!$I$32,MC_Paths_Base!J261+'Monte Carlo'!$J$32,MC_Paths_Base!K261+'Monte Carlo'!$K$32,MC_Paths_Base!L261+'Monte Carlo'!$L$32,MC_Paths_Base!M261+'Monte Carlo'!$M$32,MC_Paths_Base!N261+'Monte Carlo'!$N$32,MC_Paths_Base!O261+'Monte Carlo'!$O$32,MC_Paths_Base!P261+'Monte Carlo'!$P$32,MC_Paths_Base!Q261+'Monte Carlo'!$Q$32,MC_Paths_Base!R261+'Monte Carlo'!$R$32,MC_Paths_Base!S261+'Monte Carlo'!$S$32,MC_Paths_Base!T261+'Monte Carlo'!$T$32,MC_Paths_Base!U261+'Monte Carlo'!$U$32,MC_Paths_Base!V261+'Monte Carlo'!$V$32,MC_Paths_Base!W261+'Monte Carlo'!$W$32,MC_Paths_Base!X261+'Monte Carlo'!$X$32,MC_Paths_Base!Y261+'Monte Carlo'!$Y$32,MC_Paths_Base!Z261+'Monte Carlo'!$Z$32,MC_Paths_Base!AA261+'Monte Carlo'!$AA$32,MC_Paths_Base!AB261+'Monte Carlo'!$AB$32,MC_Paths_Base!AC261+'Monte Carlo'!$AC$32,MC_Paths_Base!AD261+'Monte Carlo'!$AD$32,MC_Paths_Base!AE261+'Monte Carlo'!$AE$32,MC_Paths_Base!AF261+'Monte Carlo'!$AF$32)</x:f>
        <x:v>887283.6991988486</x:v>
      </x:c>
      <x:c r="AL261" t="n">
        <x:f>MIN(MC_Paths_Base!B261+'Monte Carlo'!$B$34,MC_Paths_Base!C261+'Monte Carlo'!$C$34,MC_Paths_Base!D261+'Monte Carlo'!$D$34,MC_Paths_Base!E261+'Monte Carlo'!$E$34,MC_Paths_Base!F261+'Monte Carlo'!$F$34,MC_Paths_Base!G261+'Monte Carlo'!$G$34,MC_Paths_Base!H261+'Monte Carlo'!$H$34,MC_Paths_Base!I261+'Monte Carlo'!$I$34,MC_Paths_Base!J261+'Monte Carlo'!$J$34,MC_Paths_Base!K261+'Monte Carlo'!$K$34,MC_Paths_Base!L261+'Monte Carlo'!$L$34,MC_Paths_Base!M261+'Monte Carlo'!$M$34,MC_Paths_Base!N261+'Monte Carlo'!$N$34,MC_Paths_Base!O261+'Monte Carlo'!$O$34,MC_Paths_Base!P261+'Monte Carlo'!$P$34,MC_Paths_Base!Q261+'Monte Carlo'!$Q$34,MC_Paths_Base!R261+'Monte Carlo'!$R$34,MC_Paths_Base!S261+'Monte Carlo'!$S$34,MC_Paths_Base!T261+'Monte Carlo'!$T$34,MC_Paths_Base!U261+'Monte Carlo'!$U$34,MC_Paths_Base!V261+'Monte Carlo'!$V$34,MC_Paths_Base!W261+'Monte Carlo'!$W$34,MC_Paths_Base!X261+'Monte Carlo'!$X$34,MC_Paths_Base!Y261+'Monte Carlo'!$Y$34,MC_Paths_Base!Z261+'Monte Carlo'!$Z$34,MC_Paths_Base!AA261+'Monte Carlo'!$AA$34,MC_Paths_Base!AB261+'Monte Carlo'!$AB$34,MC_Paths_Base!AC261+'Monte Carlo'!$AC$34,MC_Paths_Base!AD261+'Monte Carlo'!$AD$34,MC_Paths_Base!AE261+'Monte Carlo'!$AE$34,MC_Paths_Base!AF261+'Monte Carlo'!$AF$34)</x:f>
        <x:v>410764.87773440336</x:v>
      </x:c>
      <x:c r="AM261" t="n">
        <x:f>MIN(MC_Paths_Base!B261+'Monte Carlo'!$B$35,MC_Paths_Base!C261+'Monte Carlo'!$C$35,MC_Paths_Base!D261+'Monte Carlo'!$D$35,MC_Paths_Base!E261+'Monte Carlo'!$E$35,MC_Paths_Base!F261+'Monte Carlo'!$F$35,MC_Paths_Base!G261+'Monte Carlo'!$G$35,MC_Paths_Base!H261+'Monte Carlo'!$H$35,MC_Paths_Base!I261+'Monte Carlo'!$I$35,MC_Paths_Base!J261+'Monte Carlo'!$J$35,MC_Paths_Base!K261+'Monte Carlo'!$K$35,MC_Paths_Base!L261+'Monte Carlo'!$L$35,MC_Paths_Base!M261+'Monte Carlo'!$M$35,MC_Paths_Base!N261+'Monte Carlo'!$N$35,MC_Paths_Base!O261+'Monte Carlo'!$O$35,MC_Paths_Base!P261+'Monte Carlo'!$P$35,MC_Paths_Base!Q261+'Monte Carlo'!$Q$35,MC_Paths_Base!R261+'Monte Carlo'!$R$35,MC_Paths_Base!S261+'Monte Carlo'!$S$35,MC_Paths_Base!T261+'Monte Carlo'!$T$35,MC_Paths_Base!U261+'Monte Carlo'!$U$35,MC_Paths_Base!V261+'Monte Carlo'!$V$35,MC_Paths_Base!W261+'Monte Carlo'!$W$35,MC_Paths_Base!X261+'Monte Carlo'!$X$35,MC_Paths_Base!Y261+'Monte Carlo'!$Y$35,MC_Paths_Base!Z261+'Monte Carlo'!$Z$35,MC_Paths_Base!AA261+'Monte Carlo'!$AA$35,MC_Paths_Base!AB261+'Monte Carlo'!$AB$35,MC_Paths_Base!AC261+'Monte Carlo'!$AC$35,MC_Paths_Base!AD261+'Monte Carlo'!$AD$35,MC_Paths_Base!AE261+'Monte Carlo'!$AE$35,MC_Paths_Base!AF261+'Monte Carlo'!$AF$35)</x:f>
        <x:v>331616.5265298742</x:v>
      </x:c>
    </x:row>
    <x:row r="262">
      <x:c r="AJ262" t="n">
        <x:f>MIN(MC_Paths_Base!B262:AF262)</x:f>
        <x:v>903650.4455384667</x:v>
      </x:c>
      <x:c r="AK262" t="n">
        <x:f>MIN(MC_Paths_Base!B262+'Monte Carlo'!$B$32,MC_Paths_Base!C262+'Monte Carlo'!$C$32,MC_Paths_Base!D262+'Monte Carlo'!$D$32,MC_Paths_Base!E262+'Monte Carlo'!$E$32,MC_Paths_Base!F262+'Monte Carlo'!$F$32,MC_Paths_Base!G262+'Monte Carlo'!$G$32,MC_Paths_Base!H262+'Monte Carlo'!$H$32,MC_Paths_Base!I262+'Monte Carlo'!$I$32,MC_Paths_Base!J262+'Monte Carlo'!$J$32,MC_Paths_Base!K262+'Monte Carlo'!$K$32,MC_Paths_Base!L262+'Monte Carlo'!$L$32,MC_Paths_Base!M262+'Monte Carlo'!$M$32,MC_Paths_Base!N262+'Monte Carlo'!$N$32,MC_Paths_Base!O262+'Monte Carlo'!$O$32,MC_Paths_Base!P262+'Monte Carlo'!$P$32,MC_Paths_Base!Q262+'Monte Carlo'!$Q$32,MC_Paths_Base!R262+'Monte Carlo'!$R$32,MC_Paths_Base!S262+'Monte Carlo'!$S$32,MC_Paths_Base!T262+'Monte Carlo'!$T$32,MC_Paths_Base!U262+'Monte Carlo'!$U$32,MC_Paths_Base!V262+'Monte Carlo'!$V$32,MC_Paths_Base!W262+'Monte Carlo'!$W$32,MC_Paths_Base!X262+'Monte Carlo'!$X$32,MC_Paths_Base!Y262+'Monte Carlo'!$Y$32,MC_Paths_Base!Z262+'Monte Carlo'!$Z$32,MC_Paths_Base!AA262+'Monte Carlo'!$AA$32,MC_Paths_Base!AB262+'Monte Carlo'!$AB$32,MC_Paths_Base!AC262+'Monte Carlo'!$AC$32,MC_Paths_Base!AD262+'Monte Carlo'!$AD$32,MC_Paths_Base!AE262+'Monte Carlo'!$AE$32,MC_Paths_Base!AF262+'Monte Carlo'!$AF$32)</x:f>
        <x:v>690033.6984585504</x:v>
      </x:c>
      <x:c r="AL262" t="n">
        <x:f>MIN(MC_Paths_Base!B262+'Monte Carlo'!$B$34,MC_Paths_Base!C262+'Monte Carlo'!$C$34,MC_Paths_Base!D262+'Monte Carlo'!$D$34,MC_Paths_Base!E262+'Monte Carlo'!$E$34,MC_Paths_Base!F262+'Monte Carlo'!$F$34,MC_Paths_Base!G262+'Monte Carlo'!$G$34,MC_Paths_Base!H262+'Monte Carlo'!$H$34,MC_Paths_Base!I262+'Monte Carlo'!$I$34,MC_Paths_Base!J262+'Monte Carlo'!$J$34,MC_Paths_Base!K262+'Monte Carlo'!$K$34,MC_Paths_Base!L262+'Monte Carlo'!$L$34,MC_Paths_Base!M262+'Monte Carlo'!$M$34,MC_Paths_Base!N262+'Monte Carlo'!$N$34,MC_Paths_Base!O262+'Monte Carlo'!$O$34,MC_Paths_Base!P262+'Monte Carlo'!$P$34,MC_Paths_Base!Q262+'Monte Carlo'!$Q$34,MC_Paths_Base!R262+'Monte Carlo'!$R$34,MC_Paths_Base!S262+'Monte Carlo'!$S$34,MC_Paths_Base!T262+'Monte Carlo'!$T$34,MC_Paths_Base!U262+'Monte Carlo'!$U$34,MC_Paths_Base!V262+'Monte Carlo'!$V$34,MC_Paths_Base!W262+'Monte Carlo'!$W$34,MC_Paths_Base!X262+'Monte Carlo'!$X$34,MC_Paths_Base!Y262+'Monte Carlo'!$Y$34,MC_Paths_Base!Z262+'Monte Carlo'!$Z$34,MC_Paths_Base!AA262+'Monte Carlo'!$AA$34,MC_Paths_Base!AB262+'Monte Carlo'!$AB$34,MC_Paths_Base!AC262+'Monte Carlo'!$AC$34,MC_Paths_Base!AD262+'Monte Carlo'!$AD$34,MC_Paths_Base!AE262+'Monte Carlo'!$AE$34,MC_Paths_Base!AF262+'Monte Carlo'!$AF$34)</x:f>
        <x:v>213514.87699410517</x:v>
      </x:c>
      <x:c r="AM262" t="n">
        <x:f>MIN(MC_Paths_Base!B262+'Monte Carlo'!$B$35,MC_Paths_Base!C262+'Monte Carlo'!$C$35,MC_Paths_Base!D262+'Monte Carlo'!$D$35,MC_Paths_Base!E262+'Monte Carlo'!$E$35,MC_Paths_Base!F262+'Monte Carlo'!$F$35,MC_Paths_Base!G262+'Monte Carlo'!$G$35,MC_Paths_Base!H262+'Monte Carlo'!$H$35,MC_Paths_Base!I262+'Monte Carlo'!$I$35,MC_Paths_Base!J262+'Monte Carlo'!$J$35,MC_Paths_Base!K262+'Monte Carlo'!$K$35,MC_Paths_Base!L262+'Monte Carlo'!$L$35,MC_Paths_Base!M262+'Monte Carlo'!$M$35,MC_Paths_Base!N262+'Monte Carlo'!$N$35,MC_Paths_Base!O262+'Monte Carlo'!$O$35,MC_Paths_Base!P262+'Monte Carlo'!$P$35,MC_Paths_Base!Q262+'Monte Carlo'!$Q$35,MC_Paths_Base!R262+'Monte Carlo'!$R$35,MC_Paths_Base!S262+'Monte Carlo'!$S$35,MC_Paths_Base!T262+'Monte Carlo'!$T$35,MC_Paths_Base!U262+'Monte Carlo'!$U$35,MC_Paths_Base!V262+'Monte Carlo'!$V$35,MC_Paths_Base!W262+'Monte Carlo'!$W$35,MC_Paths_Base!X262+'Monte Carlo'!$X$35,MC_Paths_Base!Y262+'Monte Carlo'!$Y$35,MC_Paths_Base!Z262+'Monte Carlo'!$Z$35,MC_Paths_Base!AA262+'Monte Carlo'!$AA$35,MC_Paths_Base!AB262+'Monte Carlo'!$AB$35,MC_Paths_Base!AC262+'Monte Carlo'!$AC$35,MC_Paths_Base!AD262+'Monte Carlo'!$AD$35,MC_Paths_Base!AE262+'Monte Carlo'!$AE$35,MC_Paths_Base!AF262+'Monte Carlo'!$AF$35)</x:f>
        <x:v>134366.525789576</x:v>
      </x:c>
    </x:row>
    <x:row r="263">
      <x:c r="AJ263" t="n">
        <x:f>MIN(MC_Paths_Base!B263:AF263)</x:f>
        <x:v>1029031.25</x:v>
      </x:c>
      <x:c r="AK263" t="n">
        <x:f>MIN(MC_Paths_Base!B263+'Monte Carlo'!$B$32,MC_Paths_Base!C263+'Monte Carlo'!$C$32,MC_Paths_Base!D263+'Monte Carlo'!$D$32,MC_Paths_Base!E263+'Monte Carlo'!$E$32,MC_Paths_Base!F263+'Monte Carlo'!$F$32,MC_Paths_Base!G263+'Monte Carlo'!$G$32,MC_Paths_Base!H263+'Monte Carlo'!$H$32,MC_Paths_Base!I263+'Monte Carlo'!$I$32,MC_Paths_Base!J263+'Monte Carlo'!$J$32,MC_Paths_Base!K263+'Monte Carlo'!$K$32,MC_Paths_Base!L263+'Monte Carlo'!$L$32,MC_Paths_Base!M263+'Monte Carlo'!$M$32,MC_Paths_Base!N263+'Monte Carlo'!$N$32,MC_Paths_Base!O263+'Monte Carlo'!$O$32,MC_Paths_Base!P263+'Monte Carlo'!$P$32,MC_Paths_Base!Q263+'Monte Carlo'!$Q$32,MC_Paths_Base!R263+'Monte Carlo'!$R$32,MC_Paths_Base!S263+'Monte Carlo'!$S$32,MC_Paths_Base!T263+'Monte Carlo'!$T$32,MC_Paths_Base!U263+'Monte Carlo'!$U$32,MC_Paths_Base!V263+'Monte Carlo'!$V$32,MC_Paths_Base!W263+'Monte Carlo'!$W$32,MC_Paths_Base!X263+'Monte Carlo'!$X$32,MC_Paths_Base!Y263+'Monte Carlo'!$Y$32,MC_Paths_Base!Z263+'Monte Carlo'!$Z$32,MC_Paths_Base!AA263+'Monte Carlo'!$AA$32,MC_Paths_Base!AB263+'Monte Carlo'!$AB$32,MC_Paths_Base!AC263+'Monte Carlo'!$AC$32,MC_Paths_Base!AD263+'Monte Carlo'!$AD$32,MC_Paths_Base!AE263+'Monte Carlo'!$AE$32,MC_Paths_Base!AF263+'Monte Carlo'!$AF$32)</x:f>
        <x:v>948068.8345434112</x:v>
      </x:c>
      <x:c r="AL263" t="n">
        <x:f>MIN(MC_Paths_Base!B263+'Monte Carlo'!$B$34,MC_Paths_Base!C263+'Monte Carlo'!$C$34,MC_Paths_Base!D263+'Monte Carlo'!$D$34,MC_Paths_Base!E263+'Monte Carlo'!$E$34,MC_Paths_Base!F263+'Monte Carlo'!$F$34,MC_Paths_Base!G263+'Monte Carlo'!$G$34,MC_Paths_Base!H263+'Monte Carlo'!$H$34,MC_Paths_Base!I263+'Monte Carlo'!$I$34,MC_Paths_Base!J263+'Monte Carlo'!$J$34,MC_Paths_Base!K263+'Monte Carlo'!$K$34,MC_Paths_Base!L263+'Monte Carlo'!$L$34,MC_Paths_Base!M263+'Monte Carlo'!$M$34,MC_Paths_Base!N263+'Monte Carlo'!$N$34,MC_Paths_Base!O263+'Monte Carlo'!$O$34,MC_Paths_Base!P263+'Monte Carlo'!$P$34,MC_Paths_Base!Q263+'Monte Carlo'!$Q$34,MC_Paths_Base!R263+'Monte Carlo'!$R$34,MC_Paths_Base!S263+'Monte Carlo'!$S$34,MC_Paths_Base!T263+'Monte Carlo'!$T$34,MC_Paths_Base!U263+'Monte Carlo'!$U$34,MC_Paths_Base!V263+'Monte Carlo'!$V$34,MC_Paths_Base!W263+'Monte Carlo'!$W$34,MC_Paths_Base!X263+'Monte Carlo'!$X$34,MC_Paths_Base!Y263+'Monte Carlo'!$Y$34,MC_Paths_Base!Z263+'Monte Carlo'!$Z$34,MC_Paths_Base!AA263+'Monte Carlo'!$AA$34,MC_Paths_Base!AB263+'Monte Carlo'!$AB$34,MC_Paths_Base!AC263+'Monte Carlo'!$AC$34,MC_Paths_Base!AD263+'Monte Carlo'!$AD$34,MC_Paths_Base!AE263+'Monte Carlo'!$AE$34,MC_Paths_Base!AF263+'Monte Carlo'!$AF$34)</x:f>
        <x:v>804743.6195344126</x:v>
      </x:c>
      <x:c r="AM263" t="n">
        <x:f>MIN(MC_Paths_Base!B263+'Monte Carlo'!$B$35,MC_Paths_Base!C263+'Monte Carlo'!$C$35,MC_Paths_Base!D263+'Monte Carlo'!$D$35,MC_Paths_Base!E263+'Monte Carlo'!$E$35,MC_Paths_Base!F263+'Monte Carlo'!$F$35,MC_Paths_Base!G263+'Monte Carlo'!$G$35,MC_Paths_Base!H263+'Monte Carlo'!$H$35,MC_Paths_Base!I263+'Monte Carlo'!$I$35,MC_Paths_Base!J263+'Monte Carlo'!$J$35,MC_Paths_Base!K263+'Monte Carlo'!$K$35,MC_Paths_Base!L263+'Monte Carlo'!$L$35,MC_Paths_Base!M263+'Monte Carlo'!$M$35,MC_Paths_Base!N263+'Monte Carlo'!$N$35,MC_Paths_Base!O263+'Monte Carlo'!$O$35,MC_Paths_Base!P263+'Monte Carlo'!$P$35,MC_Paths_Base!Q263+'Monte Carlo'!$Q$35,MC_Paths_Base!R263+'Monte Carlo'!$R$35,MC_Paths_Base!S263+'Monte Carlo'!$S$35,MC_Paths_Base!T263+'Monte Carlo'!$T$35,MC_Paths_Base!U263+'Monte Carlo'!$U$35,MC_Paths_Base!V263+'Monte Carlo'!$V$35,MC_Paths_Base!W263+'Monte Carlo'!$W$35,MC_Paths_Base!X263+'Monte Carlo'!$X$35,MC_Paths_Base!Y263+'Monte Carlo'!$Y$35,MC_Paths_Base!Z263+'Monte Carlo'!$Z$35,MC_Paths_Base!AA263+'Monte Carlo'!$AA$35,MC_Paths_Base!AB263+'Monte Carlo'!$AB$35,MC_Paths_Base!AC263+'Monte Carlo'!$AC$35,MC_Paths_Base!AD263+'Monte Carlo'!$AD$35,MC_Paths_Base!AE263+'Monte Carlo'!$AE$35,MC_Paths_Base!AF263+'Monte Carlo'!$AF$35)</x:f>
        <x:v>670117.3134496612</x:v>
      </x:c>
    </x:row>
    <x:row r="264">
      <x:c r="AJ264" t="n">
        <x:f>MIN(MC_Paths_Base!B264:AF264)</x:f>
        <x:v>1029031.25</x:v>
      </x:c>
      <x:c r="AK264" t="n">
        <x:f>MIN(MC_Paths_Base!B264+'Monte Carlo'!$B$32,MC_Paths_Base!C264+'Monte Carlo'!$C$32,MC_Paths_Base!D264+'Monte Carlo'!$D$32,MC_Paths_Base!E264+'Monte Carlo'!$E$32,MC_Paths_Base!F264+'Monte Carlo'!$F$32,MC_Paths_Base!G264+'Monte Carlo'!$G$32,MC_Paths_Base!H264+'Monte Carlo'!$H$32,MC_Paths_Base!I264+'Monte Carlo'!$I$32,MC_Paths_Base!J264+'Monte Carlo'!$J$32,MC_Paths_Base!K264+'Monte Carlo'!$K$32,MC_Paths_Base!L264+'Monte Carlo'!$L$32,MC_Paths_Base!M264+'Monte Carlo'!$M$32,MC_Paths_Base!N264+'Monte Carlo'!$N$32,MC_Paths_Base!O264+'Monte Carlo'!$O$32,MC_Paths_Base!P264+'Monte Carlo'!$P$32,MC_Paths_Base!Q264+'Monte Carlo'!$Q$32,MC_Paths_Base!R264+'Monte Carlo'!$R$32,MC_Paths_Base!S264+'Monte Carlo'!$S$32,MC_Paths_Base!T264+'Monte Carlo'!$T$32,MC_Paths_Base!U264+'Monte Carlo'!$U$32,MC_Paths_Base!V264+'Monte Carlo'!$V$32,MC_Paths_Base!W264+'Monte Carlo'!$W$32,MC_Paths_Base!X264+'Monte Carlo'!$X$32,MC_Paths_Base!Y264+'Monte Carlo'!$Y$32,MC_Paths_Base!Z264+'Monte Carlo'!$Z$32,MC_Paths_Base!AA264+'Monte Carlo'!$AA$32,MC_Paths_Base!AB264+'Monte Carlo'!$AB$32,MC_Paths_Base!AC264+'Monte Carlo'!$AC$32,MC_Paths_Base!AD264+'Monte Carlo'!$AD$32,MC_Paths_Base!AE264+'Monte Carlo'!$AE$32,MC_Paths_Base!AF264+'Monte Carlo'!$AF$32)</x:f>
        <x:v>1029031.25</x:v>
      </x:c>
      <x:c r="AL264" t="n">
        <x:f>MIN(MC_Paths_Base!B264+'Monte Carlo'!$B$34,MC_Paths_Base!C264+'Monte Carlo'!$C$34,MC_Paths_Base!D264+'Monte Carlo'!$D$34,MC_Paths_Base!E264+'Monte Carlo'!$E$34,MC_Paths_Base!F264+'Monte Carlo'!$F$34,MC_Paths_Base!G264+'Monte Carlo'!$G$34,MC_Paths_Base!H264+'Monte Carlo'!$H$34,MC_Paths_Base!I264+'Monte Carlo'!$I$34,MC_Paths_Base!J264+'Monte Carlo'!$J$34,MC_Paths_Base!K264+'Monte Carlo'!$K$34,MC_Paths_Base!L264+'Monte Carlo'!$L$34,MC_Paths_Base!M264+'Monte Carlo'!$M$34,MC_Paths_Base!N264+'Monte Carlo'!$N$34,MC_Paths_Base!O264+'Monte Carlo'!$O$34,MC_Paths_Base!P264+'Monte Carlo'!$P$34,MC_Paths_Base!Q264+'Monte Carlo'!$Q$34,MC_Paths_Base!R264+'Monte Carlo'!$R$34,MC_Paths_Base!S264+'Monte Carlo'!$S$34,MC_Paths_Base!T264+'Monte Carlo'!$T$34,MC_Paths_Base!U264+'Monte Carlo'!$U$34,MC_Paths_Base!V264+'Monte Carlo'!$V$34,MC_Paths_Base!W264+'Monte Carlo'!$W$34,MC_Paths_Base!X264+'Monte Carlo'!$X$34,MC_Paths_Base!Y264+'Monte Carlo'!$Y$34,MC_Paths_Base!Z264+'Monte Carlo'!$Z$34,MC_Paths_Base!AA264+'Monte Carlo'!$AA$34,MC_Paths_Base!AB264+'Monte Carlo'!$AB$34,MC_Paths_Base!AC264+'Monte Carlo'!$AC$34,MC_Paths_Base!AD264+'Monte Carlo'!$AD$34,MC_Paths_Base!AE264+'Monte Carlo'!$AE$34,MC_Paths_Base!AF264+'Monte Carlo'!$AF$34)</x:f>
        <x:v>1029031.25</x:v>
      </x:c>
      <x:c r="AM264" t="n">
        <x:f>MIN(MC_Paths_Base!B264+'Monte Carlo'!$B$35,MC_Paths_Base!C264+'Monte Carlo'!$C$35,MC_Paths_Base!D264+'Monte Carlo'!$D$35,MC_Paths_Base!E264+'Monte Carlo'!$E$35,MC_Paths_Base!F264+'Monte Carlo'!$F$35,MC_Paths_Base!G264+'Monte Carlo'!$G$35,MC_Paths_Base!H264+'Monte Carlo'!$H$35,MC_Paths_Base!I264+'Monte Carlo'!$I$35,MC_Paths_Base!J264+'Monte Carlo'!$J$35,MC_Paths_Base!K264+'Monte Carlo'!$K$35,MC_Paths_Base!L264+'Monte Carlo'!$L$35,MC_Paths_Base!M264+'Monte Carlo'!$M$35,MC_Paths_Base!N264+'Monte Carlo'!$N$35,MC_Paths_Base!O264+'Monte Carlo'!$O$35,MC_Paths_Base!P264+'Monte Carlo'!$P$35,MC_Paths_Base!Q264+'Monte Carlo'!$Q$35,MC_Paths_Base!R264+'Monte Carlo'!$R$35,MC_Paths_Base!S264+'Monte Carlo'!$S$35,MC_Paths_Base!T264+'Monte Carlo'!$T$35,MC_Paths_Base!U264+'Monte Carlo'!$U$35,MC_Paths_Base!V264+'Monte Carlo'!$V$35,MC_Paths_Base!W264+'Monte Carlo'!$W$35,MC_Paths_Base!X264+'Monte Carlo'!$X$35,MC_Paths_Base!Y264+'Monte Carlo'!$Y$35,MC_Paths_Base!Z264+'Monte Carlo'!$Z$35,MC_Paths_Base!AA264+'Monte Carlo'!$AA$35,MC_Paths_Base!AB264+'Monte Carlo'!$AB$35,MC_Paths_Base!AC264+'Monte Carlo'!$AC$35,MC_Paths_Base!AD264+'Monte Carlo'!$AD$35,MC_Paths_Base!AE264+'Monte Carlo'!$AE$35,MC_Paths_Base!AF264+'Monte Carlo'!$AF$35)</x:f>
        <x:v>995799.24729653</x:v>
      </x:c>
    </x:row>
    <x:row r="265">
      <x:c r="AJ265" t="n">
        <x:f>MIN(MC_Paths_Base!B265:AF265)</x:f>
        <x:v>578363.1692701521</x:v>
      </x:c>
      <x:c r="AK265" t="n">
        <x:f>MIN(MC_Paths_Base!B265+'Monte Carlo'!$B$32,MC_Paths_Base!C265+'Monte Carlo'!$C$32,MC_Paths_Base!D265+'Monte Carlo'!$D$32,MC_Paths_Base!E265+'Monte Carlo'!$E$32,MC_Paths_Base!F265+'Monte Carlo'!$F$32,MC_Paths_Base!G265+'Monte Carlo'!$G$32,MC_Paths_Base!H265+'Monte Carlo'!$H$32,MC_Paths_Base!I265+'Monte Carlo'!$I$32,MC_Paths_Base!J265+'Monte Carlo'!$J$32,MC_Paths_Base!K265+'Monte Carlo'!$K$32,MC_Paths_Base!L265+'Monte Carlo'!$L$32,MC_Paths_Base!M265+'Monte Carlo'!$M$32,MC_Paths_Base!N265+'Monte Carlo'!$N$32,MC_Paths_Base!O265+'Monte Carlo'!$O$32,MC_Paths_Base!P265+'Monte Carlo'!$P$32,MC_Paths_Base!Q265+'Monte Carlo'!$Q$32,MC_Paths_Base!R265+'Monte Carlo'!$R$32,MC_Paths_Base!S265+'Monte Carlo'!$S$32,MC_Paths_Base!T265+'Monte Carlo'!$T$32,MC_Paths_Base!U265+'Monte Carlo'!$U$32,MC_Paths_Base!V265+'Monte Carlo'!$V$32,MC_Paths_Base!W265+'Monte Carlo'!$W$32,MC_Paths_Base!X265+'Monte Carlo'!$X$32,MC_Paths_Base!Y265+'Monte Carlo'!$Y$32,MC_Paths_Base!Z265+'Monte Carlo'!$Z$32,MC_Paths_Base!AA265+'Monte Carlo'!$AA$32,MC_Paths_Base!AB265+'Monte Carlo'!$AB$32,MC_Paths_Base!AC265+'Monte Carlo'!$AC$32,MC_Paths_Base!AD265+'Monte Carlo'!$AD$32,MC_Paths_Base!AE265+'Monte Carlo'!$AE$32,MC_Paths_Base!AF265+'Monte Carlo'!$AF$32)</x:f>
        <x:v>363221.1732984426</x:v>
      </x:c>
      <x:c r="AL265" t="n">
        <x:f>MIN(MC_Paths_Base!B265+'Monte Carlo'!$B$34,MC_Paths_Base!C265+'Monte Carlo'!$C$34,MC_Paths_Base!D265+'Monte Carlo'!$D$34,MC_Paths_Base!E265+'Monte Carlo'!$E$34,MC_Paths_Base!F265+'Monte Carlo'!$F$34,MC_Paths_Base!G265+'Monte Carlo'!$G$34,MC_Paths_Base!H265+'Monte Carlo'!$H$34,MC_Paths_Base!I265+'Monte Carlo'!$I$34,MC_Paths_Base!J265+'Monte Carlo'!$J$34,MC_Paths_Base!K265+'Monte Carlo'!$K$34,MC_Paths_Base!L265+'Monte Carlo'!$L$34,MC_Paths_Base!M265+'Monte Carlo'!$M$34,MC_Paths_Base!N265+'Monte Carlo'!$N$34,MC_Paths_Base!O265+'Monte Carlo'!$O$34,MC_Paths_Base!P265+'Monte Carlo'!$P$34,MC_Paths_Base!Q265+'Monte Carlo'!$Q$34,MC_Paths_Base!R265+'Monte Carlo'!$R$34,MC_Paths_Base!S265+'Monte Carlo'!$S$34,MC_Paths_Base!T265+'Monte Carlo'!$T$34,MC_Paths_Base!U265+'Monte Carlo'!$U$34,MC_Paths_Base!V265+'Monte Carlo'!$V$34,MC_Paths_Base!W265+'Monte Carlo'!$W$34,MC_Paths_Base!X265+'Monte Carlo'!$X$34,MC_Paths_Base!Y265+'Monte Carlo'!$Y$34,MC_Paths_Base!Z265+'Monte Carlo'!$Z$34,MC_Paths_Base!AA265+'Monte Carlo'!$AA$34,MC_Paths_Base!AB265+'Monte Carlo'!$AB$34,MC_Paths_Base!AC265+'Monte Carlo'!$AC$34,MC_Paths_Base!AD265+'Monte Carlo'!$AD$34,MC_Paths_Base!AE265+'Monte Carlo'!$AE$34,MC_Paths_Base!AF265+'Monte Carlo'!$AF$34)</x:f>
        <x:v>-337877.66149908095</x:v>
      </x:c>
      <x:c r="AM265" t="n">
        <x:f>MIN(MC_Paths_Base!B265+'Monte Carlo'!$B$35,MC_Paths_Base!C265+'Monte Carlo'!$C$35,MC_Paths_Base!D265+'Monte Carlo'!$D$35,MC_Paths_Base!E265+'Monte Carlo'!$E$35,MC_Paths_Base!F265+'Monte Carlo'!$F$35,MC_Paths_Base!G265+'Monte Carlo'!$G$35,MC_Paths_Base!H265+'Monte Carlo'!$H$35,MC_Paths_Base!I265+'Monte Carlo'!$I$35,MC_Paths_Base!J265+'Monte Carlo'!$J$35,MC_Paths_Base!K265+'Monte Carlo'!$K$35,MC_Paths_Base!L265+'Monte Carlo'!$L$35,MC_Paths_Base!M265+'Monte Carlo'!$M$35,MC_Paths_Base!N265+'Monte Carlo'!$N$35,MC_Paths_Base!O265+'Monte Carlo'!$O$35,MC_Paths_Base!P265+'Monte Carlo'!$P$35,MC_Paths_Base!Q265+'Monte Carlo'!$Q$35,MC_Paths_Base!R265+'Monte Carlo'!$R$35,MC_Paths_Base!S265+'Monte Carlo'!$S$35,MC_Paths_Base!T265+'Monte Carlo'!$T$35,MC_Paths_Base!U265+'Monte Carlo'!$U$35,MC_Paths_Base!V265+'Monte Carlo'!$V$35,MC_Paths_Base!W265+'Monte Carlo'!$W$35,MC_Paths_Base!X265+'Monte Carlo'!$X$35,MC_Paths_Base!Y265+'Monte Carlo'!$Y$35,MC_Paths_Base!Z265+'Monte Carlo'!$Z$35,MC_Paths_Base!AA265+'Monte Carlo'!$AA$35,MC_Paths_Base!AB265+'Monte Carlo'!$AB$35,MC_Paths_Base!AC265+'Monte Carlo'!$AC$35,MC_Paths_Base!AD265+'Monte Carlo'!$AD$35,MC_Paths_Base!AE265+'Monte Carlo'!$AE$35,MC_Paths_Base!AF265+'Monte Carlo'!$AF$35)</x:f>
        <x:v>-346493.25186688977</x:v>
      </x:c>
    </x:row>
    <x:row r="266">
      <x:c r="AJ266" t="n">
        <x:f>MIN(MC_Paths_Base!B266:AF266)</x:f>
        <x:v>774569.3490045923</x:v>
      </x:c>
      <x:c r="AK266" t="n">
        <x:f>MIN(MC_Paths_Base!B266+'Monte Carlo'!$B$32,MC_Paths_Base!C266+'Monte Carlo'!$C$32,MC_Paths_Base!D266+'Monte Carlo'!$D$32,MC_Paths_Base!E266+'Monte Carlo'!$E$32,MC_Paths_Base!F266+'Monte Carlo'!$F$32,MC_Paths_Base!G266+'Monte Carlo'!$G$32,MC_Paths_Base!H266+'Monte Carlo'!$H$32,MC_Paths_Base!I266+'Monte Carlo'!$I$32,MC_Paths_Base!J266+'Monte Carlo'!$J$32,MC_Paths_Base!K266+'Monte Carlo'!$K$32,MC_Paths_Base!L266+'Monte Carlo'!$L$32,MC_Paths_Base!M266+'Monte Carlo'!$M$32,MC_Paths_Base!N266+'Monte Carlo'!$N$32,MC_Paths_Base!O266+'Monte Carlo'!$O$32,MC_Paths_Base!P266+'Monte Carlo'!$P$32,MC_Paths_Base!Q266+'Monte Carlo'!$Q$32,MC_Paths_Base!R266+'Monte Carlo'!$R$32,MC_Paths_Base!S266+'Monte Carlo'!$S$32,MC_Paths_Base!T266+'Monte Carlo'!$T$32,MC_Paths_Base!U266+'Monte Carlo'!$U$32,MC_Paths_Base!V266+'Monte Carlo'!$V$32,MC_Paths_Base!W266+'Monte Carlo'!$W$32,MC_Paths_Base!X266+'Monte Carlo'!$X$32,MC_Paths_Base!Y266+'Monte Carlo'!$Y$32,MC_Paths_Base!Z266+'Monte Carlo'!$Z$32,MC_Paths_Base!AA266+'Monte Carlo'!$AA$32,MC_Paths_Base!AB266+'Monte Carlo'!$AB$32,MC_Paths_Base!AC266+'Monte Carlo'!$AC$32,MC_Paths_Base!AD266+'Monte Carlo'!$AD$32,MC_Paths_Base!AE266+'Monte Carlo'!$AE$32,MC_Paths_Base!AF266+'Monte Carlo'!$AF$32)</x:f>
        <x:v>572680.3054198408</x:v>
      </x:c>
      <x:c r="AL266" t="n">
        <x:f>MIN(MC_Paths_Base!B266+'Monte Carlo'!$B$34,MC_Paths_Base!C266+'Monte Carlo'!$C$34,MC_Paths_Base!D266+'Monte Carlo'!$D$34,MC_Paths_Base!E266+'Monte Carlo'!$E$34,MC_Paths_Base!F266+'Monte Carlo'!$F$34,MC_Paths_Base!G266+'Monte Carlo'!$G$34,MC_Paths_Base!H266+'Monte Carlo'!$H$34,MC_Paths_Base!I266+'Monte Carlo'!$I$34,MC_Paths_Base!J266+'Monte Carlo'!$J$34,MC_Paths_Base!K266+'Monte Carlo'!$K$34,MC_Paths_Base!L266+'Monte Carlo'!$L$34,MC_Paths_Base!M266+'Monte Carlo'!$M$34,MC_Paths_Base!N266+'Monte Carlo'!$N$34,MC_Paths_Base!O266+'Monte Carlo'!$O$34,MC_Paths_Base!P266+'Monte Carlo'!$P$34,MC_Paths_Base!Q266+'Monte Carlo'!$Q$34,MC_Paths_Base!R266+'Monte Carlo'!$R$34,MC_Paths_Base!S266+'Monte Carlo'!$S$34,MC_Paths_Base!T266+'Monte Carlo'!$T$34,MC_Paths_Base!U266+'Monte Carlo'!$U$34,MC_Paths_Base!V266+'Monte Carlo'!$V$34,MC_Paths_Base!W266+'Monte Carlo'!$W$34,MC_Paths_Base!X266+'Monte Carlo'!$X$34,MC_Paths_Base!Y266+'Monte Carlo'!$Y$34,MC_Paths_Base!Z266+'Monte Carlo'!$Z$34,MC_Paths_Base!AA266+'Monte Carlo'!$AA$34,MC_Paths_Base!AB266+'Monte Carlo'!$AB$34,MC_Paths_Base!AC266+'Monte Carlo'!$AC$34,MC_Paths_Base!AD266+'Monte Carlo'!$AD$34,MC_Paths_Base!AE266+'Monte Carlo'!$AE$34,MC_Paths_Base!AF266+'Monte Carlo'!$AF$34)</x:f>
        <x:v>-305157.01764006214</x:v>
      </x:c>
      <x:c r="AM266" t="n">
        <x:f>MIN(MC_Paths_Base!B266+'Monte Carlo'!$B$35,MC_Paths_Base!C266+'Monte Carlo'!$C$35,MC_Paths_Base!D266+'Monte Carlo'!$D$35,MC_Paths_Base!E266+'Monte Carlo'!$E$35,MC_Paths_Base!F266+'Monte Carlo'!$F$35,MC_Paths_Base!G266+'Monte Carlo'!$G$35,MC_Paths_Base!H266+'Monte Carlo'!$H$35,MC_Paths_Base!I266+'Monte Carlo'!$I$35,MC_Paths_Base!J266+'Monte Carlo'!$J$35,MC_Paths_Base!K266+'Monte Carlo'!$K$35,MC_Paths_Base!L266+'Monte Carlo'!$L$35,MC_Paths_Base!M266+'Monte Carlo'!$M$35,MC_Paths_Base!N266+'Monte Carlo'!$N$35,MC_Paths_Base!O266+'Monte Carlo'!$O$35,MC_Paths_Base!P266+'Monte Carlo'!$P$35,MC_Paths_Base!Q266+'Monte Carlo'!$Q$35,MC_Paths_Base!R266+'Monte Carlo'!$R$35,MC_Paths_Base!S266+'Monte Carlo'!$S$35,MC_Paths_Base!T266+'Monte Carlo'!$T$35,MC_Paths_Base!U266+'Monte Carlo'!$U$35,MC_Paths_Base!V266+'Monte Carlo'!$V$35,MC_Paths_Base!W266+'Monte Carlo'!$W$35,MC_Paths_Base!X266+'Monte Carlo'!$X$35,MC_Paths_Base!Y266+'Monte Carlo'!$Y$35,MC_Paths_Base!Z266+'Monte Carlo'!$Z$35,MC_Paths_Base!AA266+'Monte Carlo'!$AA$35,MC_Paths_Base!AB266+'Monte Carlo'!$AB$35,MC_Paths_Base!AC266+'Monte Carlo'!$AC$35,MC_Paths_Base!AD266+'Monte Carlo'!$AD$35,MC_Paths_Base!AE266+'Monte Carlo'!$AE$35,MC_Paths_Base!AF266+'Monte Carlo'!$AF$35)</x:f>
        <x:v>-209826.2570952652</x:v>
      </x:c>
    </x:row>
    <x:row r="267">
      <x:c r="AJ267" t="n">
        <x:f>MIN(MC_Paths_Base!B267:AF267)</x:f>
        <x:v>1029031.25</x:v>
      </x:c>
      <x:c r="AK267" t="n">
        <x:f>MIN(MC_Paths_Base!B267+'Monte Carlo'!$B$32,MC_Paths_Base!C267+'Monte Carlo'!$C$32,MC_Paths_Base!D267+'Monte Carlo'!$D$32,MC_Paths_Base!E267+'Monte Carlo'!$E$32,MC_Paths_Base!F267+'Monte Carlo'!$F$32,MC_Paths_Base!G267+'Monte Carlo'!$G$32,MC_Paths_Base!H267+'Monte Carlo'!$H$32,MC_Paths_Base!I267+'Monte Carlo'!$I$32,MC_Paths_Base!J267+'Monte Carlo'!$J$32,MC_Paths_Base!K267+'Monte Carlo'!$K$32,MC_Paths_Base!L267+'Monte Carlo'!$L$32,MC_Paths_Base!M267+'Monte Carlo'!$M$32,MC_Paths_Base!N267+'Monte Carlo'!$N$32,MC_Paths_Base!O267+'Monte Carlo'!$O$32,MC_Paths_Base!P267+'Monte Carlo'!$P$32,MC_Paths_Base!Q267+'Monte Carlo'!$Q$32,MC_Paths_Base!R267+'Monte Carlo'!$R$32,MC_Paths_Base!S267+'Monte Carlo'!$S$32,MC_Paths_Base!T267+'Monte Carlo'!$T$32,MC_Paths_Base!U267+'Monte Carlo'!$U$32,MC_Paths_Base!V267+'Monte Carlo'!$V$32,MC_Paths_Base!W267+'Monte Carlo'!$W$32,MC_Paths_Base!X267+'Monte Carlo'!$X$32,MC_Paths_Base!Y267+'Monte Carlo'!$Y$32,MC_Paths_Base!Z267+'Monte Carlo'!$Z$32,MC_Paths_Base!AA267+'Monte Carlo'!$AA$32,MC_Paths_Base!AB267+'Monte Carlo'!$AB$32,MC_Paths_Base!AC267+'Monte Carlo'!$AC$32,MC_Paths_Base!AD267+'Monte Carlo'!$AD$32,MC_Paths_Base!AE267+'Monte Carlo'!$AE$32,MC_Paths_Base!AF267+'Monte Carlo'!$AF$32)</x:f>
        <x:v>875152.2871132791</x:v>
      </x:c>
      <x:c r="AL267" t="n">
        <x:f>MIN(MC_Paths_Base!B267+'Monte Carlo'!$B$34,MC_Paths_Base!C267+'Monte Carlo'!$C$34,MC_Paths_Base!D267+'Monte Carlo'!$D$34,MC_Paths_Base!E267+'Monte Carlo'!$E$34,MC_Paths_Base!F267+'Monte Carlo'!$F$34,MC_Paths_Base!G267+'Monte Carlo'!$G$34,MC_Paths_Base!H267+'Monte Carlo'!$H$34,MC_Paths_Base!I267+'Monte Carlo'!$I$34,MC_Paths_Base!J267+'Monte Carlo'!$J$34,MC_Paths_Base!K267+'Monte Carlo'!$K$34,MC_Paths_Base!L267+'Monte Carlo'!$L$34,MC_Paths_Base!M267+'Monte Carlo'!$M$34,MC_Paths_Base!N267+'Monte Carlo'!$N$34,MC_Paths_Base!O267+'Monte Carlo'!$O$34,MC_Paths_Base!P267+'Monte Carlo'!$P$34,MC_Paths_Base!Q267+'Monte Carlo'!$Q$34,MC_Paths_Base!R267+'Monte Carlo'!$R$34,MC_Paths_Base!S267+'Monte Carlo'!$S$34,MC_Paths_Base!T267+'Monte Carlo'!$T$34,MC_Paths_Base!U267+'Monte Carlo'!$U$34,MC_Paths_Base!V267+'Monte Carlo'!$V$34,MC_Paths_Base!W267+'Monte Carlo'!$W$34,MC_Paths_Base!X267+'Monte Carlo'!$X$34,MC_Paths_Base!Y267+'Monte Carlo'!$Y$34,MC_Paths_Base!Z267+'Monte Carlo'!$Z$34,MC_Paths_Base!AA267+'Monte Carlo'!$AA$34,MC_Paths_Base!AB267+'Monte Carlo'!$AB$34,MC_Paths_Base!AC267+'Monte Carlo'!$AC$34,MC_Paths_Base!AD267+'Monte Carlo'!$AD$34,MC_Paths_Base!AE267+'Monte Carlo'!$AE$34,MC_Paths_Base!AF267+'Monte Carlo'!$AF$34)</x:f>
        <x:v>730525.7279659039</x:v>
      </x:c>
      <x:c r="AM267" t="n">
        <x:f>MIN(MC_Paths_Base!B267+'Monte Carlo'!$B$35,MC_Paths_Base!C267+'Monte Carlo'!$C$35,MC_Paths_Base!D267+'Monte Carlo'!$D$35,MC_Paths_Base!E267+'Monte Carlo'!$E$35,MC_Paths_Base!F267+'Monte Carlo'!$F$35,MC_Paths_Base!G267+'Monte Carlo'!$G$35,MC_Paths_Base!H267+'Monte Carlo'!$H$35,MC_Paths_Base!I267+'Monte Carlo'!$I$35,MC_Paths_Base!J267+'Monte Carlo'!$J$35,MC_Paths_Base!K267+'Monte Carlo'!$K$35,MC_Paths_Base!L267+'Monte Carlo'!$L$35,MC_Paths_Base!M267+'Monte Carlo'!$M$35,MC_Paths_Base!N267+'Monte Carlo'!$N$35,MC_Paths_Base!O267+'Monte Carlo'!$O$35,MC_Paths_Base!P267+'Monte Carlo'!$P$35,MC_Paths_Base!Q267+'Monte Carlo'!$Q$35,MC_Paths_Base!R267+'Monte Carlo'!$R$35,MC_Paths_Base!S267+'Monte Carlo'!$S$35,MC_Paths_Base!T267+'Monte Carlo'!$T$35,MC_Paths_Base!U267+'Monte Carlo'!$U$35,MC_Paths_Base!V267+'Monte Carlo'!$V$35,MC_Paths_Base!W267+'Monte Carlo'!$W$35,MC_Paths_Base!X267+'Monte Carlo'!$X$35,MC_Paths_Base!Y267+'Monte Carlo'!$Y$35,MC_Paths_Base!Z267+'Monte Carlo'!$Z$35,MC_Paths_Base!AA267+'Monte Carlo'!$AA$35,MC_Paths_Base!AB267+'Monte Carlo'!$AB$35,MC_Paths_Base!AC267+'Monte Carlo'!$AC$35,MC_Paths_Base!AD267+'Monte Carlo'!$AD$35,MC_Paths_Base!AE267+'Monte Carlo'!$AE$35,MC_Paths_Base!AF267+'Monte Carlo'!$AF$35)</x:f>
        <x:v>597200.7660195292</x:v>
      </x:c>
    </x:row>
    <x:row r="268">
      <x:c r="AJ268" t="n">
        <x:f>MIN(MC_Paths_Base!B268:AF268)</x:f>
        <x:v>1029031.25</x:v>
      </x:c>
      <x:c r="AK268" t="n">
        <x:f>MIN(MC_Paths_Base!B268+'Monte Carlo'!$B$32,MC_Paths_Base!C268+'Monte Carlo'!$C$32,MC_Paths_Base!D268+'Monte Carlo'!$D$32,MC_Paths_Base!E268+'Monte Carlo'!$E$32,MC_Paths_Base!F268+'Monte Carlo'!$F$32,MC_Paths_Base!G268+'Monte Carlo'!$G$32,MC_Paths_Base!H268+'Monte Carlo'!$H$32,MC_Paths_Base!I268+'Monte Carlo'!$I$32,MC_Paths_Base!J268+'Monte Carlo'!$J$32,MC_Paths_Base!K268+'Monte Carlo'!$K$32,MC_Paths_Base!L268+'Monte Carlo'!$L$32,MC_Paths_Base!M268+'Monte Carlo'!$M$32,MC_Paths_Base!N268+'Monte Carlo'!$N$32,MC_Paths_Base!O268+'Monte Carlo'!$O$32,MC_Paths_Base!P268+'Monte Carlo'!$P$32,MC_Paths_Base!Q268+'Monte Carlo'!$Q$32,MC_Paths_Base!R268+'Monte Carlo'!$R$32,MC_Paths_Base!S268+'Monte Carlo'!$S$32,MC_Paths_Base!T268+'Monte Carlo'!$T$32,MC_Paths_Base!U268+'Monte Carlo'!$U$32,MC_Paths_Base!V268+'Monte Carlo'!$V$32,MC_Paths_Base!W268+'Monte Carlo'!$W$32,MC_Paths_Base!X268+'Monte Carlo'!$X$32,MC_Paths_Base!Y268+'Monte Carlo'!$Y$32,MC_Paths_Base!Z268+'Monte Carlo'!$Z$32,MC_Paths_Base!AA268+'Monte Carlo'!$AA$32,MC_Paths_Base!AB268+'Monte Carlo'!$AB$32,MC_Paths_Base!AC268+'Monte Carlo'!$AC$32,MC_Paths_Base!AD268+'Monte Carlo'!$AD$32,MC_Paths_Base!AE268+'Monte Carlo'!$AE$32,MC_Paths_Base!AF268+'Monte Carlo'!$AF$32)</x:f>
        <x:v>859618.0587814495</x:v>
      </x:c>
      <x:c r="AL268" t="n">
        <x:f>MIN(MC_Paths_Base!B268+'Monte Carlo'!$B$34,MC_Paths_Base!C268+'Monte Carlo'!$C$34,MC_Paths_Base!D268+'Monte Carlo'!$D$34,MC_Paths_Base!E268+'Monte Carlo'!$E$34,MC_Paths_Base!F268+'Monte Carlo'!$F$34,MC_Paths_Base!G268+'Monte Carlo'!$G$34,MC_Paths_Base!H268+'Monte Carlo'!$H$34,MC_Paths_Base!I268+'Monte Carlo'!$I$34,MC_Paths_Base!J268+'Monte Carlo'!$J$34,MC_Paths_Base!K268+'Monte Carlo'!$K$34,MC_Paths_Base!L268+'Monte Carlo'!$L$34,MC_Paths_Base!M268+'Monte Carlo'!$M$34,MC_Paths_Base!N268+'Monte Carlo'!$N$34,MC_Paths_Base!O268+'Monte Carlo'!$O$34,MC_Paths_Base!P268+'Monte Carlo'!$P$34,MC_Paths_Base!Q268+'Monte Carlo'!$Q$34,MC_Paths_Base!R268+'Monte Carlo'!$R$34,MC_Paths_Base!S268+'Monte Carlo'!$S$34,MC_Paths_Base!T268+'Monte Carlo'!$T$34,MC_Paths_Base!U268+'Monte Carlo'!$U$34,MC_Paths_Base!V268+'Monte Carlo'!$V$34,MC_Paths_Base!W268+'Monte Carlo'!$W$34,MC_Paths_Base!X268+'Monte Carlo'!$X$34,MC_Paths_Base!Y268+'Monte Carlo'!$Y$34,MC_Paths_Base!Z268+'Monte Carlo'!$Z$34,MC_Paths_Base!AA268+'Monte Carlo'!$AA$34,MC_Paths_Base!AB268+'Monte Carlo'!$AB$34,MC_Paths_Base!AC268+'Monte Carlo'!$AC$34,MC_Paths_Base!AD268+'Monte Carlo'!$AD$34,MC_Paths_Base!AE268+'Monte Carlo'!$AE$34,MC_Paths_Base!AF268+'Monte Carlo'!$AF$34)</x:f>
        <x:v>735535.1390813414</x:v>
      </x:c>
      <x:c r="AM268" t="n">
        <x:f>MIN(MC_Paths_Base!B268+'Monte Carlo'!$B$35,MC_Paths_Base!C268+'Monte Carlo'!$C$35,MC_Paths_Base!D268+'Monte Carlo'!$D$35,MC_Paths_Base!E268+'Monte Carlo'!$E$35,MC_Paths_Base!F268+'Monte Carlo'!$F$35,MC_Paths_Base!G268+'Monte Carlo'!$G$35,MC_Paths_Base!H268+'Monte Carlo'!$H$35,MC_Paths_Base!I268+'Monte Carlo'!$I$35,MC_Paths_Base!J268+'Monte Carlo'!$J$35,MC_Paths_Base!K268+'Monte Carlo'!$K$35,MC_Paths_Base!L268+'Monte Carlo'!$L$35,MC_Paths_Base!M268+'Monte Carlo'!$M$35,MC_Paths_Base!N268+'Monte Carlo'!$N$35,MC_Paths_Base!O268+'Monte Carlo'!$O$35,MC_Paths_Base!P268+'Monte Carlo'!$P$35,MC_Paths_Base!Q268+'Monte Carlo'!$Q$35,MC_Paths_Base!R268+'Monte Carlo'!$R$35,MC_Paths_Base!S268+'Monte Carlo'!$S$35,MC_Paths_Base!T268+'Monte Carlo'!$T$35,MC_Paths_Base!U268+'Monte Carlo'!$U$35,MC_Paths_Base!V268+'Monte Carlo'!$V$35,MC_Paths_Base!W268+'Monte Carlo'!$W$35,MC_Paths_Base!X268+'Monte Carlo'!$X$35,MC_Paths_Base!Y268+'Monte Carlo'!$Y$35,MC_Paths_Base!Z268+'Monte Carlo'!$Z$35,MC_Paths_Base!AA268+'Monte Carlo'!$AA$35,MC_Paths_Base!AB268+'Monte Carlo'!$AB$35,MC_Paths_Base!AC268+'Monte Carlo'!$AC$35,MC_Paths_Base!AD268+'Monte Carlo'!$AD$35,MC_Paths_Base!AE268+'Monte Carlo'!$AE$35,MC_Paths_Base!AF268+'Monte Carlo'!$AF$35)</x:f>
        <x:v>598630.7150314495</x:v>
      </x:c>
    </x:row>
    <x:row r="269">
      <x:c r="AJ269" t="n">
        <x:f>MIN(MC_Paths_Base!B269:AF269)</x:f>
        <x:v>856763.1835131745</x:v>
      </x:c>
      <x:c r="AK269" t="n">
        <x:f>MIN(MC_Paths_Base!B269+'Monte Carlo'!$B$32,MC_Paths_Base!C269+'Monte Carlo'!$C$32,MC_Paths_Base!D269+'Monte Carlo'!$D$32,MC_Paths_Base!E269+'Monte Carlo'!$E$32,MC_Paths_Base!F269+'Monte Carlo'!$F$32,MC_Paths_Base!G269+'Monte Carlo'!$G$32,MC_Paths_Base!H269+'Monte Carlo'!$H$32,MC_Paths_Base!I269+'Monte Carlo'!$I$32,MC_Paths_Base!J269+'Monte Carlo'!$J$32,MC_Paths_Base!K269+'Monte Carlo'!$K$32,MC_Paths_Base!L269+'Monte Carlo'!$L$32,MC_Paths_Base!M269+'Monte Carlo'!$M$32,MC_Paths_Base!N269+'Monte Carlo'!$N$32,MC_Paths_Base!O269+'Monte Carlo'!$O$32,MC_Paths_Base!P269+'Monte Carlo'!$P$32,MC_Paths_Base!Q269+'Monte Carlo'!$Q$32,MC_Paths_Base!R269+'Monte Carlo'!$R$32,MC_Paths_Base!S269+'Monte Carlo'!$S$32,MC_Paths_Base!T269+'Monte Carlo'!$T$32,MC_Paths_Base!U269+'Monte Carlo'!$U$32,MC_Paths_Base!V269+'Monte Carlo'!$V$32,MC_Paths_Base!W269+'Monte Carlo'!$W$32,MC_Paths_Base!X269+'Monte Carlo'!$X$32,MC_Paths_Base!Y269+'Monte Carlo'!$Y$32,MC_Paths_Base!Z269+'Monte Carlo'!$Z$32,MC_Paths_Base!AA269+'Monte Carlo'!$AA$32,MC_Paths_Base!AB269+'Monte Carlo'!$AB$32,MC_Paths_Base!AC269+'Monte Carlo'!$AC$32,MC_Paths_Base!AD269+'Monte Carlo'!$AD$32,MC_Paths_Base!AE269+'Monte Carlo'!$AE$32,MC_Paths_Base!AF269+'Monte Carlo'!$AF$32)</x:f>
        <x:v>639996.7974717051</x:v>
      </x:c>
      <x:c r="AL269" t="n">
        <x:f>MIN(MC_Paths_Base!B269+'Monte Carlo'!$B$34,MC_Paths_Base!C269+'Monte Carlo'!$C$34,MC_Paths_Base!D269+'Monte Carlo'!$D$34,MC_Paths_Base!E269+'Monte Carlo'!$E$34,MC_Paths_Base!F269+'Monte Carlo'!$F$34,MC_Paths_Base!G269+'Monte Carlo'!$G$34,MC_Paths_Base!H269+'Monte Carlo'!$H$34,MC_Paths_Base!I269+'Monte Carlo'!$I$34,MC_Paths_Base!J269+'Monte Carlo'!$J$34,MC_Paths_Base!K269+'Monte Carlo'!$K$34,MC_Paths_Base!L269+'Monte Carlo'!$L$34,MC_Paths_Base!M269+'Monte Carlo'!$M$34,MC_Paths_Base!N269+'Monte Carlo'!$N$34,MC_Paths_Base!O269+'Monte Carlo'!$O$34,MC_Paths_Base!P269+'Monte Carlo'!$P$34,MC_Paths_Base!Q269+'Monte Carlo'!$Q$34,MC_Paths_Base!R269+'Monte Carlo'!$R$34,MC_Paths_Base!S269+'Monte Carlo'!$S$34,MC_Paths_Base!T269+'Monte Carlo'!$T$34,MC_Paths_Base!U269+'Monte Carlo'!$U$34,MC_Paths_Base!V269+'Monte Carlo'!$V$34,MC_Paths_Base!W269+'Monte Carlo'!$W$34,MC_Paths_Base!X269+'Monte Carlo'!$X$34,MC_Paths_Base!Y269+'Monte Carlo'!$Y$34,MC_Paths_Base!Z269+'Monte Carlo'!$Z$34,MC_Paths_Base!AA269+'Monte Carlo'!$AA$34,MC_Paths_Base!AB269+'Monte Carlo'!$AB$34,MC_Paths_Base!AC269+'Monte Carlo'!$AC$34,MC_Paths_Base!AD269+'Monte Carlo'!$AD$34,MC_Paths_Base!AE269+'Monte Carlo'!$AE$34,MC_Paths_Base!AF269+'Monte Carlo'!$AF$34)</x:f>
        <x:v>73994.16828094632</x:v>
      </x:c>
      <x:c r="AM269" t="n">
        <x:f>MIN(MC_Paths_Base!B269+'Monte Carlo'!$B$35,MC_Paths_Base!C269+'Monte Carlo'!$C$35,MC_Paths_Base!D269+'Monte Carlo'!$D$35,MC_Paths_Base!E269+'Monte Carlo'!$E$35,MC_Paths_Base!F269+'Monte Carlo'!$F$35,MC_Paths_Base!G269+'Monte Carlo'!$G$35,MC_Paths_Base!H269+'Monte Carlo'!$H$35,MC_Paths_Base!I269+'Monte Carlo'!$I$35,MC_Paths_Base!J269+'Monte Carlo'!$J$35,MC_Paths_Base!K269+'Monte Carlo'!$K$35,MC_Paths_Base!L269+'Monte Carlo'!$L$35,MC_Paths_Base!M269+'Monte Carlo'!$M$35,MC_Paths_Base!N269+'Monte Carlo'!$N$35,MC_Paths_Base!O269+'Monte Carlo'!$O$35,MC_Paths_Base!P269+'Monte Carlo'!$P$35,MC_Paths_Base!Q269+'Monte Carlo'!$Q$35,MC_Paths_Base!R269+'Monte Carlo'!$R$35,MC_Paths_Base!S269+'Monte Carlo'!$S$35,MC_Paths_Base!T269+'Monte Carlo'!$T$35,MC_Paths_Base!U269+'Monte Carlo'!$U$35,MC_Paths_Base!V269+'Monte Carlo'!$V$35,MC_Paths_Base!W269+'Monte Carlo'!$W$35,MC_Paths_Base!X269+'Monte Carlo'!$X$35,MC_Paths_Base!Y269+'Monte Carlo'!$Y$35,MC_Paths_Base!Z269+'Monte Carlo'!$Z$35,MC_Paths_Base!AA269+'Monte Carlo'!$AA$35,MC_Paths_Base!AB269+'Monte Carlo'!$AB$35,MC_Paths_Base!AC269+'Monte Carlo'!$AC$35,MC_Paths_Base!AD269+'Monte Carlo'!$AD$35,MC_Paths_Base!AE269+'Monte Carlo'!$AE$35,MC_Paths_Base!AF269+'Monte Carlo'!$AF$35)</x:f>
        <x:v>9745.198551237583</x:v>
      </x:c>
    </x:row>
    <x:row r="270">
      <x:c r="AJ270" t="n">
        <x:f>MIN(MC_Paths_Base!B270:AF270)</x:f>
        <x:v>910234.955084342</x:v>
      </x:c>
      <x:c r="AK270" t="n">
        <x:f>MIN(MC_Paths_Base!B270+'Monte Carlo'!$B$32,MC_Paths_Base!C270+'Monte Carlo'!$C$32,MC_Paths_Base!D270+'Monte Carlo'!$D$32,MC_Paths_Base!E270+'Monte Carlo'!$E$32,MC_Paths_Base!F270+'Monte Carlo'!$F$32,MC_Paths_Base!G270+'Monte Carlo'!$G$32,MC_Paths_Base!H270+'Monte Carlo'!$H$32,MC_Paths_Base!I270+'Monte Carlo'!$I$32,MC_Paths_Base!J270+'Monte Carlo'!$J$32,MC_Paths_Base!K270+'Monte Carlo'!$K$32,MC_Paths_Base!L270+'Monte Carlo'!$L$32,MC_Paths_Base!M270+'Monte Carlo'!$M$32,MC_Paths_Base!N270+'Monte Carlo'!$N$32,MC_Paths_Base!O270+'Monte Carlo'!$O$32,MC_Paths_Base!P270+'Monte Carlo'!$P$32,MC_Paths_Base!Q270+'Monte Carlo'!$Q$32,MC_Paths_Base!R270+'Monte Carlo'!$R$32,MC_Paths_Base!S270+'Monte Carlo'!$S$32,MC_Paths_Base!T270+'Monte Carlo'!$T$32,MC_Paths_Base!U270+'Monte Carlo'!$U$32,MC_Paths_Base!V270+'Monte Carlo'!$V$32,MC_Paths_Base!W270+'Monte Carlo'!$W$32,MC_Paths_Base!X270+'Monte Carlo'!$X$32,MC_Paths_Base!Y270+'Monte Carlo'!$Y$32,MC_Paths_Base!Z270+'Monte Carlo'!$Z$32,MC_Paths_Base!AA270+'Monte Carlo'!$AA$32,MC_Paths_Base!AB270+'Monte Carlo'!$AB$32,MC_Paths_Base!AC270+'Monte Carlo'!$AC$32,MC_Paths_Base!AD270+'Monte Carlo'!$AD$32,MC_Paths_Base!AE270+'Monte Carlo'!$AE$32,MC_Paths_Base!AF270+'Monte Carlo'!$AF$32)</x:f>
        <x:v>709062.2947527433</x:v>
      </x:c>
      <x:c r="AL270" t="n">
        <x:f>MIN(MC_Paths_Base!B270+'Monte Carlo'!$B$34,MC_Paths_Base!C270+'Monte Carlo'!$C$34,MC_Paths_Base!D270+'Monte Carlo'!$D$34,MC_Paths_Base!E270+'Monte Carlo'!$E$34,MC_Paths_Base!F270+'Monte Carlo'!$F$34,MC_Paths_Base!G270+'Monte Carlo'!$G$34,MC_Paths_Base!H270+'Monte Carlo'!$H$34,MC_Paths_Base!I270+'Monte Carlo'!$I$34,MC_Paths_Base!J270+'Monte Carlo'!$J$34,MC_Paths_Base!K270+'Monte Carlo'!$K$34,MC_Paths_Base!L270+'Monte Carlo'!$L$34,MC_Paths_Base!M270+'Monte Carlo'!$M$34,MC_Paths_Base!N270+'Monte Carlo'!$N$34,MC_Paths_Base!O270+'Monte Carlo'!$O$34,MC_Paths_Base!P270+'Monte Carlo'!$P$34,MC_Paths_Base!Q270+'Monte Carlo'!$Q$34,MC_Paths_Base!R270+'Monte Carlo'!$R$34,MC_Paths_Base!S270+'Monte Carlo'!$S$34,MC_Paths_Base!T270+'Monte Carlo'!$T$34,MC_Paths_Base!U270+'Monte Carlo'!$U$34,MC_Paths_Base!V270+'Monte Carlo'!$V$34,MC_Paths_Base!W270+'Monte Carlo'!$W$34,MC_Paths_Base!X270+'Monte Carlo'!$X$34,MC_Paths_Base!Y270+'Monte Carlo'!$Y$34,MC_Paths_Base!Z270+'Monte Carlo'!$Z$34,MC_Paths_Base!AA270+'Monte Carlo'!$AA$34,MC_Paths_Base!AB270+'Monte Carlo'!$AB$34,MC_Paths_Base!AC270+'Monte Carlo'!$AC$34,MC_Paths_Base!AD270+'Monte Carlo'!$AD$34,MC_Paths_Base!AE270+'Monte Carlo'!$AE$34,MC_Paths_Base!AF270+'Monte Carlo'!$AF$34)</x:f>
        <x:v>513597.7259183659</x:v>
      </x:c>
      <x:c r="AM270" t="n">
        <x:f>MIN(MC_Paths_Base!B270+'Monte Carlo'!$B$35,MC_Paths_Base!C270+'Monte Carlo'!$C$35,MC_Paths_Base!D270+'Monte Carlo'!$D$35,MC_Paths_Base!E270+'Monte Carlo'!$E$35,MC_Paths_Base!F270+'Monte Carlo'!$F$35,MC_Paths_Base!G270+'Monte Carlo'!$G$35,MC_Paths_Base!H270+'Monte Carlo'!$H$35,MC_Paths_Base!I270+'Monte Carlo'!$I$35,MC_Paths_Base!J270+'Monte Carlo'!$J$35,MC_Paths_Base!K270+'Monte Carlo'!$K$35,MC_Paths_Base!L270+'Monte Carlo'!$L$35,MC_Paths_Base!M270+'Monte Carlo'!$M$35,MC_Paths_Base!N270+'Monte Carlo'!$N$35,MC_Paths_Base!O270+'Monte Carlo'!$O$35,MC_Paths_Base!P270+'Monte Carlo'!$P$35,MC_Paths_Base!Q270+'Monte Carlo'!$Q$35,MC_Paths_Base!R270+'Monte Carlo'!$R$35,MC_Paths_Base!S270+'Monte Carlo'!$S$35,MC_Paths_Base!T270+'Monte Carlo'!$T$35,MC_Paths_Base!U270+'Monte Carlo'!$U$35,MC_Paths_Base!V270+'Monte Carlo'!$V$35,MC_Paths_Base!W270+'Monte Carlo'!$W$35,MC_Paths_Base!X270+'Monte Carlo'!$X$35,MC_Paths_Base!Y270+'Monte Carlo'!$Y$35,MC_Paths_Base!Z270+'Monte Carlo'!$Z$35,MC_Paths_Base!AA270+'Monte Carlo'!$AA$35,MC_Paths_Base!AB270+'Monte Carlo'!$AB$35,MC_Paths_Base!AC270+'Monte Carlo'!$AC$35,MC_Paths_Base!AD270+'Monte Carlo'!$AD$35,MC_Paths_Base!AE270+'Monte Carlo'!$AE$35,MC_Paths_Base!AF270+'Monte Carlo'!$AF$35)</x:f>
        <x:v>448074.9510027433</x:v>
      </x:c>
    </x:row>
    <x:row r="271">
      <x:c r="AJ271" t="n">
        <x:f>MIN(MC_Paths_Base!B271:AF271)</x:f>
        <x:v>1029031.25</x:v>
      </x:c>
      <x:c r="AK271" t="n">
        <x:f>MIN(MC_Paths_Base!B271+'Monte Carlo'!$B$32,MC_Paths_Base!C271+'Monte Carlo'!$C$32,MC_Paths_Base!D271+'Monte Carlo'!$D$32,MC_Paths_Base!E271+'Monte Carlo'!$E$32,MC_Paths_Base!F271+'Monte Carlo'!$F$32,MC_Paths_Base!G271+'Monte Carlo'!$G$32,MC_Paths_Base!H271+'Monte Carlo'!$H$32,MC_Paths_Base!I271+'Monte Carlo'!$I$32,MC_Paths_Base!J271+'Monte Carlo'!$J$32,MC_Paths_Base!K271+'Monte Carlo'!$K$32,MC_Paths_Base!L271+'Monte Carlo'!$L$32,MC_Paths_Base!M271+'Monte Carlo'!$M$32,MC_Paths_Base!N271+'Monte Carlo'!$N$32,MC_Paths_Base!O271+'Monte Carlo'!$O$32,MC_Paths_Base!P271+'Monte Carlo'!$P$32,MC_Paths_Base!Q271+'Monte Carlo'!$Q$32,MC_Paths_Base!R271+'Monte Carlo'!$R$32,MC_Paths_Base!S271+'Monte Carlo'!$S$32,MC_Paths_Base!T271+'Monte Carlo'!$T$32,MC_Paths_Base!U271+'Monte Carlo'!$U$32,MC_Paths_Base!V271+'Monte Carlo'!$V$32,MC_Paths_Base!W271+'Monte Carlo'!$W$32,MC_Paths_Base!X271+'Monte Carlo'!$X$32,MC_Paths_Base!Y271+'Monte Carlo'!$Y$32,MC_Paths_Base!Z271+'Monte Carlo'!$Z$32,MC_Paths_Base!AA271+'Monte Carlo'!$AA$32,MC_Paths_Base!AB271+'Monte Carlo'!$AB$32,MC_Paths_Base!AC271+'Monte Carlo'!$AC$32,MC_Paths_Base!AD271+'Monte Carlo'!$AD$32,MC_Paths_Base!AE271+'Monte Carlo'!$AE$32,MC_Paths_Base!AF271+'Monte Carlo'!$AF$32)</x:f>
        <x:v>871094.1660328612</x:v>
      </x:c>
      <x:c r="AL271" t="n">
        <x:f>MIN(MC_Paths_Base!B271+'Monte Carlo'!$B$34,MC_Paths_Base!C271+'Monte Carlo'!$C$34,MC_Paths_Base!D271+'Monte Carlo'!$D$34,MC_Paths_Base!E271+'Monte Carlo'!$E$34,MC_Paths_Base!F271+'Monte Carlo'!$F$34,MC_Paths_Base!G271+'Monte Carlo'!$G$34,MC_Paths_Base!H271+'Monte Carlo'!$H$34,MC_Paths_Base!I271+'Monte Carlo'!$I$34,MC_Paths_Base!J271+'Monte Carlo'!$J$34,MC_Paths_Base!K271+'Monte Carlo'!$K$34,MC_Paths_Base!L271+'Monte Carlo'!$L$34,MC_Paths_Base!M271+'Monte Carlo'!$M$34,MC_Paths_Base!N271+'Monte Carlo'!$N$34,MC_Paths_Base!O271+'Monte Carlo'!$O$34,MC_Paths_Base!P271+'Monte Carlo'!$P$34,MC_Paths_Base!Q271+'Monte Carlo'!$Q$34,MC_Paths_Base!R271+'Monte Carlo'!$R$34,MC_Paths_Base!S271+'Monte Carlo'!$S$34,MC_Paths_Base!T271+'Monte Carlo'!$T$34,MC_Paths_Base!U271+'Monte Carlo'!$U$34,MC_Paths_Base!V271+'Monte Carlo'!$V$34,MC_Paths_Base!W271+'Monte Carlo'!$W$34,MC_Paths_Base!X271+'Monte Carlo'!$X$34,MC_Paths_Base!Y271+'Monte Carlo'!$Y$34,MC_Paths_Base!Z271+'Monte Carlo'!$Z$34,MC_Paths_Base!AA271+'Monte Carlo'!$AA$34,MC_Paths_Base!AB271+'Monte Carlo'!$AB$34,MC_Paths_Base!AC271+'Monte Carlo'!$AC$34,MC_Paths_Base!AD271+'Monte Carlo'!$AD$34,MC_Paths_Base!AE271+'Monte Carlo'!$AE$34,MC_Paths_Base!AF271+'Monte Carlo'!$AF$34)</x:f>
        <x:v>727768.9510238627</x:v>
      </x:c>
      <x:c r="AM271" t="n">
        <x:f>MIN(MC_Paths_Base!B271+'Monte Carlo'!$B$35,MC_Paths_Base!C271+'Monte Carlo'!$C$35,MC_Paths_Base!D271+'Monte Carlo'!$D$35,MC_Paths_Base!E271+'Monte Carlo'!$E$35,MC_Paths_Base!F271+'Monte Carlo'!$F$35,MC_Paths_Base!G271+'Monte Carlo'!$G$35,MC_Paths_Base!H271+'Monte Carlo'!$H$35,MC_Paths_Base!I271+'Monte Carlo'!$I$35,MC_Paths_Base!J271+'Monte Carlo'!$J$35,MC_Paths_Base!K271+'Monte Carlo'!$K$35,MC_Paths_Base!L271+'Monte Carlo'!$L$35,MC_Paths_Base!M271+'Monte Carlo'!$M$35,MC_Paths_Base!N271+'Monte Carlo'!$N$35,MC_Paths_Base!O271+'Monte Carlo'!$O$35,MC_Paths_Base!P271+'Monte Carlo'!$P$35,MC_Paths_Base!Q271+'Monte Carlo'!$Q$35,MC_Paths_Base!R271+'Monte Carlo'!$R$35,MC_Paths_Base!S271+'Monte Carlo'!$S$35,MC_Paths_Base!T271+'Monte Carlo'!$T$35,MC_Paths_Base!U271+'Monte Carlo'!$U$35,MC_Paths_Base!V271+'Monte Carlo'!$V$35,MC_Paths_Base!W271+'Monte Carlo'!$W$35,MC_Paths_Base!X271+'Monte Carlo'!$X$35,MC_Paths_Base!Y271+'Monte Carlo'!$Y$35,MC_Paths_Base!Z271+'Monte Carlo'!$Z$35,MC_Paths_Base!AA271+'Monte Carlo'!$AA$35,MC_Paths_Base!AB271+'Monte Carlo'!$AB$35,MC_Paths_Base!AC271+'Monte Carlo'!$AC$35,MC_Paths_Base!AD271+'Monte Carlo'!$AD$35,MC_Paths_Base!AE271+'Monte Carlo'!$AE$35,MC_Paths_Base!AF271+'Monte Carlo'!$AF$35)</x:f>
        <x:v>593142.6449391113</x:v>
      </x:c>
    </x:row>
    <x:row r="272">
      <x:c r="AJ272" t="n">
        <x:f>MIN(MC_Paths_Base!B272:AF272)</x:f>
        <x:v>1029031.25</x:v>
      </x:c>
      <x:c r="AK272" t="n">
        <x:f>MIN(MC_Paths_Base!B272+'Monte Carlo'!$B$32,MC_Paths_Base!C272+'Monte Carlo'!$C$32,MC_Paths_Base!D272+'Monte Carlo'!$D$32,MC_Paths_Base!E272+'Monte Carlo'!$E$32,MC_Paths_Base!F272+'Monte Carlo'!$F$32,MC_Paths_Base!G272+'Monte Carlo'!$G$32,MC_Paths_Base!H272+'Monte Carlo'!$H$32,MC_Paths_Base!I272+'Monte Carlo'!$I$32,MC_Paths_Base!J272+'Monte Carlo'!$J$32,MC_Paths_Base!K272+'Monte Carlo'!$K$32,MC_Paths_Base!L272+'Monte Carlo'!$L$32,MC_Paths_Base!M272+'Monte Carlo'!$M$32,MC_Paths_Base!N272+'Monte Carlo'!$N$32,MC_Paths_Base!O272+'Monte Carlo'!$O$32,MC_Paths_Base!P272+'Monte Carlo'!$P$32,MC_Paths_Base!Q272+'Monte Carlo'!$Q$32,MC_Paths_Base!R272+'Monte Carlo'!$R$32,MC_Paths_Base!S272+'Monte Carlo'!$S$32,MC_Paths_Base!T272+'Monte Carlo'!$T$32,MC_Paths_Base!U272+'Monte Carlo'!$U$32,MC_Paths_Base!V272+'Monte Carlo'!$V$32,MC_Paths_Base!W272+'Monte Carlo'!$W$32,MC_Paths_Base!X272+'Monte Carlo'!$X$32,MC_Paths_Base!Y272+'Monte Carlo'!$Y$32,MC_Paths_Base!Z272+'Monte Carlo'!$Z$32,MC_Paths_Base!AA272+'Monte Carlo'!$AA$32,MC_Paths_Base!AB272+'Monte Carlo'!$AB$32,MC_Paths_Base!AC272+'Monte Carlo'!$AC$32,MC_Paths_Base!AD272+'Monte Carlo'!$AD$32,MC_Paths_Base!AE272+'Monte Carlo'!$AE$32,MC_Paths_Base!AF272+'Monte Carlo'!$AF$32)</x:f>
        <x:v>1029031.25</x:v>
      </x:c>
      <x:c r="AL272" t="n">
        <x:f>MIN(MC_Paths_Base!B272+'Monte Carlo'!$B$34,MC_Paths_Base!C272+'Monte Carlo'!$C$34,MC_Paths_Base!D272+'Monte Carlo'!$D$34,MC_Paths_Base!E272+'Monte Carlo'!$E$34,MC_Paths_Base!F272+'Monte Carlo'!$F$34,MC_Paths_Base!G272+'Monte Carlo'!$G$34,MC_Paths_Base!H272+'Monte Carlo'!$H$34,MC_Paths_Base!I272+'Monte Carlo'!$I$34,MC_Paths_Base!J272+'Monte Carlo'!$J$34,MC_Paths_Base!K272+'Monte Carlo'!$K$34,MC_Paths_Base!L272+'Monte Carlo'!$L$34,MC_Paths_Base!M272+'Monte Carlo'!$M$34,MC_Paths_Base!N272+'Monte Carlo'!$N$34,MC_Paths_Base!O272+'Monte Carlo'!$O$34,MC_Paths_Base!P272+'Monte Carlo'!$P$34,MC_Paths_Base!Q272+'Monte Carlo'!$Q$34,MC_Paths_Base!R272+'Monte Carlo'!$R$34,MC_Paths_Base!S272+'Monte Carlo'!$S$34,MC_Paths_Base!T272+'Monte Carlo'!$T$34,MC_Paths_Base!U272+'Monte Carlo'!$U$34,MC_Paths_Base!V272+'Monte Carlo'!$V$34,MC_Paths_Base!W272+'Monte Carlo'!$W$34,MC_Paths_Base!X272+'Monte Carlo'!$X$34,MC_Paths_Base!Y272+'Monte Carlo'!$Y$34,MC_Paths_Base!Z272+'Monte Carlo'!$Z$34,MC_Paths_Base!AA272+'Monte Carlo'!$AA$34,MC_Paths_Base!AB272+'Monte Carlo'!$AB$34,MC_Paths_Base!AC272+'Monte Carlo'!$AC$34,MC_Paths_Base!AD272+'Monte Carlo'!$AD$34,MC_Paths_Base!AE272+'Monte Carlo'!$AE$34,MC_Paths_Base!AF272+'Monte Carlo'!$AF$34)</x:f>
        <x:v>796149.1453153719</x:v>
      </x:c>
      <x:c r="AM272" t="n">
        <x:f>MIN(MC_Paths_Base!B272+'Monte Carlo'!$B$35,MC_Paths_Base!C272+'Monte Carlo'!$C$35,MC_Paths_Base!D272+'Monte Carlo'!$D$35,MC_Paths_Base!E272+'Monte Carlo'!$E$35,MC_Paths_Base!F272+'Monte Carlo'!$F$35,MC_Paths_Base!G272+'Monte Carlo'!$G$35,MC_Paths_Base!H272+'Monte Carlo'!$H$35,MC_Paths_Base!I272+'Monte Carlo'!$I$35,MC_Paths_Base!J272+'Monte Carlo'!$J$35,MC_Paths_Base!K272+'Monte Carlo'!$K$35,MC_Paths_Base!L272+'Monte Carlo'!$L$35,MC_Paths_Base!M272+'Monte Carlo'!$M$35,MC_Paths_Base!N272+'Monte Carlo'!$N$35,MC_Paths_Base!O272+'Monte Carlo'!$O$35,MC_Paths_Base!P272+'Monte Carlo'!$P$35,MC_Paths_Base!Q272+'Monte Carlo'!$Q$35,MC_Paths_Base!R272+'Monte Carlo'!$R$35,MC_Paths_Base!S272+'Monte Carlo'!$S$35,MC_Paths_Base!T272+'Monte Carlo'!$T$35,MC_Paths_Base!U272+'Monte Carlo'!$U$35,MC_Paths_Base!V272+'Monte Carlo'!$V$35,MC_Paths_Base!W272+'Monte Carlo'!$W$35,MC_Paths_Base!X272+'Monte Carlo'!$X$35,MC_Paths_Base!Y272+'Monte Carlo'!$Y$35,MC_Paths_Base!Z272+'Monte Carlo'!$Z$35,MC_Paths_Base!AA272+'Monte Carlo'!$AA$35,MC_Paths_Base!AB272+'Monte Carlo'!$AB$35,MC_Paths_Base!AC272+'Monte Carlo'!$AC$35,MC_Paths_Base!AD272+'Monte Carlo'!$AD$35,MC_Paths_Base!AE272+'Monte Carlo'!$AE$35,MC_Paths_Base!AF272+'Monte Carlo'!$AF$35)</x:f>
        <x:v>687016.7489602843</x:v>
      </x:c>
    </x:row>
    <x:row r="273">
      <x:c r="AJ273" t="n">
        <x:f>MIN(MC_Paths_Base!B273:AF273)</x:f>
        <x:v>1029031.25</x:v>
      </x:c>
      <x:c r="AK273" t="n">
        <x:f>MIN(MC_Paths_Base!B273+'Monte Carlo'!$B$32,MC_Paths_Base!C273+'Monte Carlo'!$C$32,MC_Paths_Base!D273+'Monte Carlo'!$D$32,MC_Paths_Base!E273+'Monte Carlo'!$E$32,MC_Paths_Base!F273+'Monte Carlo'!$F$32,MC_Paths_Base!G273+'Monte Carlo'!$G$32,MC_Paths_Base!H273+'Monte Carlo'!$H$32,MC_Paths_Base!I273+'Monte Carlo'!$I$32,MC_Paths_Base!J273+'Monte Carlo'!$J$32,MC_Paths_Base!K273+'Monte Carlo'!$K$32,MC_Paths_Base!L273+'Monte Carlo'!$L$32,MC_Paths_Base!M273+'Monte Carlo'!$M$32,MC_Paths_Base!N273+'Monte Carlo'!$N$32,MC_Paths_Base!O273+'Monte Carlo'!$O$32,MC_Paths_Base!P273+'Monte Carlo'!$P$32,MC_Paths_Base!Q273+'Monte Carlo'!$Q$32,MC_Paths_Base!R273+'Monte Carlo'!$R$32,MC_Paths_Base!S273+'Monte Carlo'!$S$32,MC_Paths_Base!T273+'Monte Carlo'!$T$32,MC_Paths_Base!U273+'Monte Carlo'!$U$32,MC_Paths_Base!V273+'Monte Carlo'!$V$32,MC_Paths_Base!W273+'Monte Carlo'!$W$32,MC_Paths_Base!X273+'Monte Carlo'!$X$32,MC_Paths_Base!Y273+'Monte Carlo'!$Y$32,MC_Paths_Base!Z273+'Monte Carlo'!$Z$32,MC_Paths_Base!AA273+'Monte Carlo'!$AA$32,MC_Paths_Base!AB273+'Monte Carlo'!$AB$32,MC_Paths_Base!AC273+'Monte Carlo'!$AC$32,MC_Paths_Base!AD273+'Monte Carlo'!$AD$32,MC_Paths_Base!AE273+'Monte Carlo'!$AE$32,MC_Paths_Base!AF273+'Monte Carlo'!$AF$32)</x:f>
        <x:v>969728.213750934</x:v>
      </x:c>
      <x:c r="AL273" t="n">
        <x:f>MIN(MC_Paths_Base!B273+'Monte Carlo'!$B$34,MC_Paths_Base!C273+'Monte Carlo'!$C$34,MC_Paths_Base!D273+'Monte Carlo'!$D$34,MC_Paths_Base!E273+'Monte Carlo'!$E$34,MC_Paths_Base!F273+'Monte Carlo'!$F$34,MC_Paths_Base!G273+'Monte Carlo'!$G$34,MC_Paths_Base!H273+'Monte Carlo'!$H$34,MC_Paths_Base!I273+'Monte Carlo'!$I$34,MC_Paths_Base!J273+'Monte Carlo'!$J$34,MC_Paths_Base!K273+'Monte Carlo'!$K$34,MC_Paths_Base!L273+'Monte Carlo'!$L$34,MC_Paths_Base!M273+'Monte Carlo'!$M$34,MC_Paths_Base!N273+'Monte Carlo'!$N$34,MC_Paths_Base!O273+'Monte Carlo'!$O$34,MC_Paths_Base!P273+'Monte Carlo'!$P$34,MC_Paths_Base!Q273+'Monte Carlo'!$Q$34,MC_Paths_Base!R273+'Monte Carlo'!$R$34,MC_Paths_Base!S273+'Monte Carlo'!$S$34,MC_Paths_Base!T273+'Monte Carlo'!$T$34,MC_Paths_Base!U273+'Monte Carlo'!$U$34,MC_Paths_Base!V273+'Monte Carlo'!$V$34,MC_Paths_Base!W273+'Monte Carlo'!$W$34,MC_Paths_Base!X273+'Monte Carlo'!$X$34,MC_Paths_Base!Y273+'Monte Carlo'!$Y$34,MC_Paths_Base!Z273+'Monte Carlo'!$Z$34,MC_Paths_Base!AA273+'Monte Carlo'!$AA$34,MC_Paths_Base!AB273+'Monte Carlo'!$AB$34,MC_Paths_Base!AC273+'Monte Carlo'!$AC$34,MC_Paths_Base!AD273+'Monte Carlo'!$AD$34,MC_Paths_Base!AE273+'Monte Carlo'!$AE$34,MC_Paths_Base!AF273+'Monte Carlo'!$AF$34)</x:f>
        <x:v>846756.0303325328</x:v>
      </x:c>
      <x:c r="AM273" t="n">
        <x:f>MIN(MC_Paths_Base!B273+'Monte Carlo'!$B$35,MC_Paths_Base!C273+'Monte Carlo'!$C$35,MC_Paths_Base!D273+'Monte Carlo'!$D$35,MC_Paths_Base!E273+'Monte Carlo'!$E$35,MC_Paths_Base!F273+'Monte Carlo'!$F$35,MC_Paths_Base!G273+'Monte Carlo'!$G$35,MC_Paths_Base!H273+'Monte Carlo'!$H$35,MC_Paths_Base!I273+'Monte Carlo'!$I$35,MC_Paths_Base!J273+'Monte Carlo'!$J$35,MC_Paths_Base!K273+'Monte Carlo'!$K$35,MC_Paths_Base!L273+'Monte Carlo'!$L$35,MC_Paths_Base!M273+'Monte Carlo'!$M$35,MC_Paths_Base!N273+'Monte Carlo'!$N$35,MC_Paths_Base!O273+'Monte Carlo'!$O$35,MC_Paths_Base!P273+'Monte Carlo'!$P$35,MC_Paths_Base!Q273+'Monte Carlo'!$Q$35,MC_Paths_Base!R273+'Monte Carlo'!$R$35,MC_Paths_Base!S273+'Monte Carlo'!$S$35,MC_Paths_Base!T273+'Monte Carlo'!$T$35,MC_Paths_Base!U273+'Monte Carlo'!$U$35,MC_Paths_Base!V273+'Monte Carlo'!$V$35,MC_Paths_Base!W273+'Monte Carlo'!$W$35,MC_Paths_Base!X273+'Monte Carlo'!$X$35,MC_Paths_Base!Y273+'Monte Carlo'!$Y$35,MC_Paths_Base!Z273+'Monte Carlo'!$Z$35,MC_Paths_Base!AA273+'Monte Carlo'!$AA$35,MC_Paths_Base!AB273+'Monte Carlo'!$AB$35,MC_Paths_Base!AC273+'Monte Carlo'!$AC$35,MC_Paths_Base!AD273+'Monte Carlo'!$AD$35,MC_Paths_Base!AE273+'Monte Carlo'!$AE$35,MC_Paths_Base!AF273+'Monte Carlo'!$AF$35)</x:f>
        <x:v>708740.870000934</x:v>
      </x:c>
    </x:row>
    <x:row r="274">
      <x:c r="AJ274" t="n">
        <x:f>MIN(MC_Paths_Base!B274:AF274)</x:f>
        <x:v>1029031.25</x:v>
      </x:c>
      <x:c r="AK274" t="n">
        <x:f>MIN(MC_Paths_Base!B274+'Monte Carlo'!$B$32,MC_Paths_Base!C274+'Monte Carlo'!$C$32,MC_Paths_Base!D274+'Monte Carlo'!$D$32,MC_Paths_Base!E274+'Monte Carlo'!$E$32,MC_Paths_Base!F274+'Monte Carlo'!$F$32,MC_Paths_Base!G274+'Monte Carlo'!$G$32,MC_Paths_Base!H274+'Monte Carlo'!$H$32,MC_Paths_Base!I274+'Monte Carlo'!$I$32,MC_Paths_Base!J274+'Monte Carlo'!$J$32,MC_Paths_Base!K274+'Monte Carlo'!$K$32,MC_Paths_Base!L274+'Monte Carlo'!$L$32,MC_Paths_Base!M274+'Monte Carlo'!$M$32,MC_Paths_Base!N274+'Monte Carlo'!$N$32,MC_Paths_Base!O274+'Monte Carlo'!$O$32,MC_Paths_Base!P274+'Monte Carlo'!$P$32,MC_Paths_Base!Q274+'Monte Carlo'!$Q$32,MC_Paths_Base!R274+'Monte Carlo'!$R$32,MC_Paths_Base!S274+'Monte Carlo'!$S$32,MC_Paths_Base!T274+'Monte Carlo'!$T$32,MC_Paths_Base!U274+'Monte Carlo'!$U$32,MC_Paths_Base!V274+'Monte Carlo'!$V$32,MC_Paths_Base!W274+'Monte Carlo'!$W$32,MC_Paths_Base!X274+'Monte Carlo'!$X$32,MC_Paths_Base!Y274+'Monte Carlo'!$Y$32,MC_Paths_Base!Z274+'Monte Carlo'!$Z$32,MC_Paths_Base!AA274+'Monte Carlo'!$AA$32,MC_Paths_Base!AB274+'Monte Carlo'!$AB$32,MC_Paths_Base!AC274+'Monte Carlo'!$AC$32,MC_Paths_Base!AD274+'Monte Carlo'!$AD$32,MC_Paths_Base!AE274+'Monte Carlo'!$AE$32,MC_Paths_Base!AF274+'Monte Carlo'!$AF$32)</x:f>
        <x:v>1019871.7323386294</x:v>
      </x:c>
      <x:c r="AL274" t="n">
        <x:f>MIN(MC_Paths_Base!B274+'Monte Carlo'!$B$34,MC_Paths_Base!C274+'Monte Carlo'!$C$34,MC_Paths_Base!D274+'Monte Carlo'!$D$34,MC_Paths_Base!E274+'Monte Carlo'!$E$34,MC_Paths_Base!F274+'Monte Carlo'!$F$34,MC_Paths_Base!G274+'Monte Carlo'!$G$34,MC_Paths_Base!H274+'Monte Carlo'!$H$34,MC_Paths_Base!I274+'Monte Carlo'!$I$34,MC_Paths_Base!J274+'Monte Carlo'!$J$34,MC_Paths_Base!K274+'Monte Carlo'!$K$34,MC_Paths_Base!L274+'Monte Carlo'!$L$34,MC_Paths_Base!M274+'Monte Carlo'!$M$34,MC_Paths_Base!N274+'Monte Carlo'!$N$34,MC_Paths_Base!O274+'Monte Carlo'!$O$34,MC_Paths_Base!P274+'Monte Carlo'!$P$34,MC_Paths_Base!Q274+'Monte Carlo'!$Q$34,MC_Paths_Base!R274+'Monte Carlo'!$R$34,MC_Paths_Base!S274+'Monte Carlo'!$S$34,MC_Paths_Base!T274+'Monte Carlo'!$T$34,MC_Paths_Base!U274+'Monte Carlo'!$U$34,MC_Paths_Base!V274+'Monte Carlo'!$V$34,MC_Paths_Base!W274+'Monte Carlo'!$W$34,MC_Paths_Base!X274+'Monte Carlo'!$X$34,MC_Paths_Base!Y274+'Monte Carlo'!$Y$34,MC_Paths_Base!Z274+'Monte Carlo'!$Z$34,MC_Paths_Base!AA274+'Monte Carlo'!$AA$34,MC_Paths_Base!AB274+'Monte Carlo'!$AB$34,MC_Paths_Base!AC274+'Monte Carlo'!$AC$34,MC_Paths_Base!AD274+'Monte Carlo'!$AD$34,MC_Paths_Base!AE274+'Monte Carlo'!$AE$34,MC_Paths_Base!AF274+'Monte Carlo'!$AF$34)</x:f>
        <x:v>896899.5489202283</x:v>
      </x:c>
      <x:c r="AM274" t="n">
        <x:f>MIN(MC_Paths_Base!B274+'Monte Carlo'!$B$35,MC_Paths_Base!C274+'Monte Carlo'!$C$35,MC_Paths_Base!D274+'Monte Carlo'!$D$35,MC_Paths_Base!E274+'Monte Carlo'!$E$35,MC_Paths_Base!F274+'Monte Carlo'!$F$35,MC_Paths_Base!G274+'Monte Carlo'!$G$35,MC_Paths_Base!H274+'Monte Carlo'!$H$35,MC_Paths_Base!I274+'Monte Carlo'!$I$35,MC_Paths_Base!J274+'Monte Carlo'!$J$35,MC_Paths_Base!K274+'Monte Carlo'!$K$35,MC_Paths_Base!L274+'Monte Carlo'!$L$35,MC_Paths_Base!M274+'Monte Carlo'!$M$35,MC_Paths_Base!N274+'Monte Carlo'!$N$35,MC_Paths_Base!O274+'Monte Carlo'!$O$35,MC_Paths_Base!P274+'Monte Carlo'!$P$35,MC_Paths_Base!Q274+'Monte Carlo'!$Q$35,MC_Paths_Base!R274+'Monte Carlo'!$R$35,MC_Paths_Base!S274+'Monte Carlo'!$S$35,MC_Paths_Base!T274+'Monte Carlo'!$T$35,MC_Paths_Base!U274+'Monte Carlo'!$U$35,MC_Paths_Base!V274+'Monte Carlo'!$V$35,MC_Paths_Base!W274+'Monte Carlo'!$W$35,MC_Paths_Base!X274+'Monte Carlo'!$X$35,MC_Paths_Base!Y274+'Monte Carlo'!$Y$35,MC_Paths_Base!Z274+'Monte Carlo'!$Z$35,MC_Paths_Base!AA274+'Monte Carlo'!$AA$35,MC_Paths_Base!AB274+'Monte Carlo'!$AB$35,MC_Paths_Base!AC274+'Monte Carlo'!$AC$35,MC_Paths_Base!AD274+'Monte Carlo'!$AD$35,MC_Paths_Base!AE274+'Monte Carlo'!$AE$35,MC_Paths_Base!AF274+'Monte Carlo'!$AF$35)</x:f>
        <x:v>758884.3885886294</x:v>
      </x:c>
    </x:row>
    <x:row r="275">
      <x:c r="AJ275" t="n">
        <x:f>MIN(MC_Paths_Base!B275:AF275)</x:f>
        <x:v>886069.0063600601</x:v>
      </x:c>
      <x:c r="AK275" t="n">
        <x:f>MIN(MC_Paths_Base!B275+'Monte Carlo'!$B$32,MC_Paths_Base!C275+'Monte Carlo'!$C$32,MC_Paths_Base!D275+'Monte Carlo'!$D$32,MC_Paths_Base!E275+'Monte Carlo'!$E$32,MC_Paths_Base!F275+'Monte Carlo'!$F$32,MC_Paths_Base!G275+'Monte Carlo'!$G$32,MC_Paths_Base!H275+'Monte Carlo'!$H$32,MC_Paths_Base!I275+'Monte Carlo'!$I$32,MC_Paths_Base!J275+'Monte Carlo'!$J$32,MC_Paths_Base!K275+'Monte Carlo'!$K$32,MC_Paths_Base!L275+'Monte Carlo'!$L$32,MC_Paths_Base!M275+'Monte Carlo'!$M$32,MC_Paths_Base!N275+'Monte Carlo'!$N$32,MC_Paths_Base!O275+'Monte Carlo'!$O$32,MC_Paths_Base!P275+'Monte Carlo'!$P$32,MC_Paths_Base!Q275+'Monte Carlo'!$Q$32,MC_Paths_Base!R275+'Monte Carlo'!$R$32,MC_Paths_Base!S275+'Monte Carlo'!$S$32,MC_Paths_Base!T275+'Monte Carlo'!$T$32,MC_Paths_Base!U275+'Monte Carlo'!$U$32,MC_Paths_Base!V275+'Monte Carlo'!$V$32,MC_Paths_Base!W275+'Monte Carlo'!$W$32,MC_Paths_Base!X275+'Monte Carlo'!$X$32,MC_Paths_Base!Y275+'Monte Carlo'!$Y$32,MC_Paths_Base!Z275+'Monte Carlo'!$Z$32,MC_Paths_Base!AA275+'Monte Carlo'!$AA$32,MC_Paths_Base!AB275+'Monte Carlo'!$AB$32,MC_Paths_Base!AC275+'Monte Carlo'!$AC$32,MC_Paths_Base!AD275+'Monte Carlo'!$AD$32,MC_Paths_Base!AE275+'Monte Carlo'!$AE$32,MC_Paths_Base!AF275+'Monte Carlo'!$AF$32)</x:f>
        <x:v>683417.0146107009</x:v>
      </x:c>
      <x:c r="AL275" t="n">
        <x:f>MIN(MC_Paths_Base!B275+'Monte Carlo'!$B$34,MC_Paths_Base!C275+'Monte Carlo'!$C$34,MC_Paths_Base!D275+'Monte Carlo'!$D$34,MC_Paths_Base!E275+'Monte Carlo'!$E$34,MC_Paths_Base!F275+'Monte Carlo'!$F$34,MC_Paths_Base!G275+'Monte Carlo'!$G$34,MC_Paths_Base!H275+'Monte Carlo'!$H$34,MC_Paths_Base!I275+'Monte Carlo'!$I$34,MC_Paths_Base!J275+'Monte Carlo'!$J$34,MC_Paths_Base!K275+'Monte Carlo'!$K$34,MC_Paths_Base!L275+'Monte Carlo'!$L$34,MC_Paths_Base!M275+'Monte Carlo'!$M$34,MC_Paths_Base!N275+'Monte Carlo'!$N$34,MC_Paths_Base!O275+'Monte Carlo'!$O$34,MC_Paths_Base!P275+'Monte Carlo'!$P$34,MC_Paths_Base!Q275+'Monte Carlo'!$Q$34,MC_Paths_Base!R275+'Monte Carlo'!$R$34,MC_Paths_Base!S275+'Monte Carlo'!$S$34,MC_Paths_Base!T275+'Monte Carlo'!$T$34,MC_Paths_Base!U275+'Monte Carlo'!$U$34,MC_Paths_Base!V275+'Monte Carlo'!$V$34,MC_Paths_Base!W275+'Monte Carlo'!$W$34,MC_Paths_Base!X275+'Monte Carlo'!$X$34,MC_Paths_Base!Y275+'Monte Carlo'!$Y$34,MC_Paths_Base!Z275+'Monte Carlo'!$Z$34,MC_Paths_Base!AA275+'Monte Carlo'!$AA$34,MC_Paths_Base!AB275+'Monte Carlo'!$AB$34,MC_Paths_Base!AC275+'Monte Carlo'!$AC$34,MC_Paths_Base!AD275+'Monte Carlo'!$AD$34,MC_Paths_Base!AE275+'Monte Carlo'!$AE$34,MC_Paths_Base!AF275+'Monte Carlo'!$AF$34)</x:f>
        <x:v>518415.8209577163</x:v>
      </x:c>
      <x:c r="AM275" t="n">
        <x:f>MIN(MC_Paths_Base!B275+'Monte Carlo'!$B$35,MC_Paths_Base!C275+'Monte Carlo'!$C$35,MC_Paths_Base!D275+'Monte Carlo'!$D$35,MC_Paths_Base!E275+'Monte Carlo'!$E$35,MC_Paths_Base!F275+'Monte Carlo'!$F$35,MC_Paths_Base!G275+'Monte Carlo'!$G$35,MC_Paths_Base!H275+'Monte Carlo'!$H$35,MC_Paths_Base!I275+'Monte Carlo'!$I$35,MC_Paths_Base!J275+'Monte Carlo'!$J$35,MC_Paths_Base!K275+'Monte Carlo'!$K$35,MC_Paths_Base!L275+'Monte Carlo'!$L$35,MC_Paths_Base!M275+'Monte Carlo'!$M$35,MC_Paths_Base!N275+'Monte Carlo'!$N$35,MC_Paths_Base!O275+'Monte Carlo'!$O$35,MC_Paths_Base!P275+'Monte Carlo'!$P$35,MC_Paths_Base!Q275+'Monte Carlo'!$Q$35,MC_Paths_Base!R275+'Monte Carlo'!$R$35,MC_Paths_Base!S275+'Monte Carlo'!$S$35,MC_Paths_Base!T275+'Monte Carlo'!$T$35,MC_Paths_Base!U275+'Monte Carlo'!$U$35,MC_Paths_Base!V275+'Monte Carlo'!$V$35,MC_Paths_Base!W275+'Monte Carlo'!$W$35,MC_Paths_Base!X275+'Monte Carlo'!$X$35,MC_Paths_Base!Y275+'Monte Carlo'!$Y$35,MC_Paths_Base!Z275+'Monte Carlo'!$Z$35,MC_Paths_Base!AA275+'Monte Carlo'!$AA$35,MC_Paths_Base!AB275+'Monte Carlo'!$AB$35,MC_Paths_Base!AC275+'Monte Carlo'!$AC$35,MC_Paths_Base!AD275+'Monte Carlo'!$AD$35,MC_Paths_Base!AE275+'Monte Carlo'!$AE$35,MC_Paths_Base!AF275+'Monte Carlo'!$AF$35)</x:f>
        <x:v>387398.6446458573</x:v>
      </x:c>
    </x:row>
    <x:row r="276">
      <x:c r="AJ276" t="n">
        <x:f>MIN(MC_Paths_Base!B276:AF276)</x:f>
        <x:v>764641.5893211345</x:v>
      </x:c>
      <x:c r="AK276" t="n">
        <x:f>MIN(MC_Paths_Base!B276+'Monte Carlo'!$B$32,MC_Paths_Base!C276+'Monte Carlo'!$C$32,MC_Paths_Base!D276+'Monte Carlo'!$D$32,MC_Paths_Base!E276+'Monte Carlo'!$E$32,MC_Paths_Base!F276+'Monte Carlo'!$F$32,MC_Paths_Base!G276+'Monte Carlo'!$G$32,MC_Paths_Base!H276+'Monte Carlo'!$H$32,MC_Paths_Base!I276+'Monte Carlo'!$I$32,MC_Paths_Base!J276+'Monte Carlo'!$J$32,MC_Paths_Base!K276+'Monte Carlo'!$K$32,MC_Paths_Base!L276+'Monte Carlo'!$L$32,MC_Paths_Base!M276+'Monte Carlo'!$M$32,MC_Paths_Base!N276+'Monte Carlo'!$N$32,MC_Paths_Base!O276+'Monte Carlo'!$O$32,MC_Paths_Base!P276+'Monte Carlo'!$P$32,MC_Paths_Base!Q276+'Monte Carlo'!$Q$32,MC_Paths_Base!R276+'Monte Carlo'!$R$32,MC_Paths_Base!S276+'Monte Carlo'!$S$32,MC_Paths_Base!T276+'Monte Carlo'!$T$32,MC_Paths_Base!U276+'Monte Carlo'!$U$32,MC_Paths_Base!V276+'Monte Carlo'!$V$32,MC_Paths_Base!W276+'Monte Carlo'!$W$32,MC_Paths_Base!X276+'Monte Carlo'!$X$32,MC_Paths_Base!Y276+'Monte Carlo'!$Y$32,MC_Paths_Base!Z276+'Monte Carlo'!$Z$32,MC_Paths_Base!AA276+'Monte Carlo'!$AA$32,MC_Paths_Base!AB276+'Monte Carlo'!$AB$32,MC_Paths_Base!AC276+'Monte Carlo'!$AC$32,MC_Paths_Base!AD276+'Monte Carlo'!$AD$32,MC_Paths_Base!AE276+'Monte Carlo'!$AE$32,MC_Paths_Base!AF276+'Monte Carlo'!$AF$32)</x:f>
        <x:v>560311.7028944659</x:v>
      </x:c>
      <x:c r="AL276" t="n">
        <x:f>MIN(MC_Paths_Base!B276+'Monte Carlo'!$B$34,MC_Paths_Base!C276+'Monte Carlo'!$C$34,MC_Paths_Base!D276+'Monte Carlo'!$D$34,MC_Paths_Base!E276+'Monte Carlo'!$E$34,MC_Paths_Base!F276+'Monte Carlo'!$F$34,MC_Paths_Base!G276+'Monte Carlo'!$G$34,MC_Paths_Base!H276+'Monte Carlo'!$H$34,MC_Paths_Base!I276+'Monte Carlo'!$I$34,MC_Paths_Base!J276+'Monte Carlo'!$J$34,MC_Paths_Base!K276+'Monte Carlo'!$K$34,MC_Paths_Base!L276+'Monte Carlo'!$L$34,MC_Paths_Base!M276+'Monte Carlo'!$M$34,MC_Paths_Base!N276+'Monte Carlo'!$N$34,MC_Paths_Base!O276+'Monte Carlo'!$O$34,MC_Paths_Base!P276+'Monte Carlo'!$P$34,MC_Paths_Base!Q276+'Monte Carlo'!$Q$34,MC_Paths_Base!R276+'Monte Carlo'!$R$34,MC_Paths_Base!S276+'Monte Carlo'!$S$34,MC_Paths_Base!T276+'Monte Carlo'!$T$34,MC_Paths_Base!U276+'Monte Carlo'!$U$34,MC_Paths_Base!V276+'Monte Carlo'!$V$34,MC_Paths_Base!W276+'Monte Carlo'!$W$34,MC_Paths_Base!X276+'Monte Carlo'!$X$34,MC_Paths_Base!Y276+'Monte Carlo'!$Y$34,MC_Paths_Base!Z276+'Monte Carlo'!$Z$34,MC_Paths_Base!AA276+'Monte Carlo'!$AA$34,MC_Paths_Base!AB276+'Monte Carlo'!$AB$34,MC_Paths_Base!AC276+'Monte Carlo'!$AC$34,MC_Paths_Base!AD276+'Monte Carlo'!$AD$34,MC_Paths_Base!AE276+'Monte Carlo'!$AE$34,MC_Paths_Base!AF276+'Monte Carlo'!$AF$34)</x:f>
        <x:v>-723392.814653777</x:v>
      </x:c>
      <x:c r="AM276" t="n">
        <x:f>MIN(MC_Paths_Base!B276+'Monte Carlo'!$B$35,MC_Paths_Base!C276+'Monte Carlo'!$C$35,MC_Paths_Base!D276+'Monte Carlo'!$D$35,MC_Paths_Base!E276+'Monte Carlo'!$E$35,MC_Paths_Base!F276+'Monte Carlo'!$F$35,MC_Paths_Base!G276+'Monte Carlo'!$G$35,MC_Paths_Base!H276+'Monte Carlo'!$H$35,MC_Paths_Base!I276+'Monte Carlo'!$I$35,MC_Paths_Base!J276+'Monte Carlo'!$J$35,MC_Paths_Base!K276+'Monte Carlo'!$K$35,MC_Paths_Base!L276+'Monte Carlo'!$L$35,MC_Paths_Base!M276+'Monte Carlo'!$M$35,MC_Paths_Base!N276+'Monte Carlo'!$N$35,MC_Paths_Base!O276+'Monte Carlo'!$O$35,MC_Paths_Base!P276+'Monte Carlo'!$P$35,MC_Paths_Base!Q276+'Monte Carlo'!$Q$35,MC_Paths_Base!R276+'Monte Carlo'!$R$35,MC_Paths_Base!S276+'Monte Carlo'!$S$35,MC_Paths_Base!T276+'Monte Carlo'!$T$35,MC_Paths_Base!U276+'Monte Carlo'!$U$35,MC_Paths_Base!V276+'Monte Carlo'!$V$35,MC_Paths_Base!W276+'Monte Carlo'!$W$35,MC_Paths_Base!X276+'Monte Carlo'!$X$35,MC_Paths_Base!Y276+'Monte Carlo'!$Y$35,MC_Paths_Base!Z276+'Monte Carlo'!$Z$35,MC_Paths_Base!AA276+'Monte Carlo'!$AA$35,MC_Paths_Base!AB276+'Monte Carlo'!$AB$35,MC_Paths_Base!AC276+'Monte Carlo'!$AC$35,MC_Paths_Base!AD276+'Monte Carlo'!$AD$35,MC_Paths_Base!AE276+'Monte Carlo'!$AE$35,MC_Paths_Base!AF276+'Monte Carlo'!$AF$35)</x:f>
        <x:v>-628062.0541089801</x:v>
      </x:c>
    </x:row>
    <x:row r="277">
      <x:c r="AJ277" t="n">
        <x:f>MIN(MC_Paths_Base!B277:AF277)</x:f>
        <x:v>1029031.25</x:v>
      </x:c>
      <x:c r="AK277" t="n">
        <x:f>MIN(MC_Paths_Base!B277+'Monte Carlo'!$B$32,MC_Paths_Base!C277+'Monte Carlo'!$C$32,MC_Paths_Base!D277+'Monte Carlo'!$D$32,MC_Paths_Base!E277+'Monte Carlo'!$E$32,MC_Paths_Base!F277+'Monte Carlo'!$F$32,MC_Paths_Base!G277+'Monte Carlo'!$G$32,MC_Paths_Base!H277+'Monte Carlo'!$H$32,MC_Paths_Base!I277+'Monte Carlo'!$I$32,MC_Paths_Base!J277+'Monte Carlo'!$J$32,MC_Paths_Base!K277+'Monte Carlo'!$K$32,MC_Paths_Base!L277+'Monte Carlo'!$L$32,MC_Paths_Base!M277+'Monte Carlo'!$M$32,MC_Paths_Base!N277+'Monte Carlo'!$N$32,MC_Paths_Base!O277+'Monte Carlo'!$O$32,MC_Paths_Base!P277+'Monte Carlo'!$P$32,MC_Paths_Base!Q277+'Monte Carlo'!$Q$32,MC_Paths_Base!R277+'Monte Carlo'!$R$32,MC_Paths_Base!S277+'Monte Carlo'!$S$32,MC_Paths_Base!T277+'Monte Carlo'!$T$32,MC_Paths_Base!U277+'Monte Carlo'!$U$32,MC_Paths_Base!V277+'Monte Carlo'!$V$32,MC_Paths_Base!W277+'Monte Carlo'!$W$32,MC_Paths_Base!X277+'Monte Carlo'!$X$32,MC_Paths_Base!Y277+'Monte Carlo'!$Y$32,MC_Paths_Base!Z277+'Monte Carlo'!$Z$32,MC_Paths_Base!AA277+'Monte Carlo'!$AA$32,MC_Paths_Base!AB277+'Monte Carlo'!$AB$32,MC_Paths_Base!AC277+'Monte Carlo'!$AC$32,MC_Paths_Base!AD277+'Monte Carlo'!$AD$32,MC_Paths_Base!AE277+'Monte Carlo'!$AE$32,MC_Paths_Base!AF277+'Monte Carlo'!$AF$32)</x:f>
        <x:v>886657.0041059491</x:v>
      </x:c>
      <x:c r="AL277" t="n">
        <x:f>MIN(MC_Paths_Base!B277+'Monte Carlo'!$B$34,MC_Paths_Base!C277+'Monte Carlo'!$C$34,MC_Paths_Base!D277+'Monte Carlo'!$D$34,MC_Paths_Base!E277+'Monte Carlo'!$E$34,MC_Paths_Base!F277+'Monte Carlo'!$F$34,MC_Paths_Base!G277+'Monte Carlo'!$G$34,MC_Paths_Base!H277+'Monte Carlo'!$H$34,MC_Paths_Base!I277+'Monte Carlo'!$I$34,MC_Paths_Base!J277+'Monte Carlo'!$J$34,MC_Paths_Base!K277+'Monte Carlo'!$K$34,MC_Paths_Base!L277+'Monte Carlo'!$L$34,MC_Paths_Base!M277+'Monte Carlo'!$M$34,MC_Paths_Base!N277+'Monte Carlo'!$N$34,MC_Paths_Base!O277+'Monte Carlo'!$O$34,MC_Paths_Base!P277+'Monte Carlo'!$P$34,MC_Paths_Base!Q277+'Monte Carlo'!$Q$34,MC_Paths_Base!R277+'Monte Carlo'!$R$34,MC_Paths_Base!S277+'Monte Carlo'!$S$34,MC_Paths_Base!T277+'Monte Carlo'!$T$34,MC_Paths_Base!U277+'Monte Carlo'!$U$34,MC_Paths_Base!V277+'Monte Carlo'!$V$34,MC_Paths_Base!W277+'Monte Carlo'!$W$34,MC_Paths_Base!X277+'Monte Carlo'!$X$34,MC_Paths_Base!Y277+'Monte Carlo'!$Y$34,MC_Paths_Base!Z277+'Monte Carlo'!$Z$34,MC_Paths_Base!AA277+'Monte Carlo'!$AA$34,MC_Paths_Base!AB277+'Monte Carlo'!$AB$34,MC_Paths_Base!AC277+'Monte Carlo'!$AC$34,MC_Paths_Base!AD277+'Monte Carlo'!$AD$34,MC_Paths_Base!AE277+'Monte Carlo'!$AE$34,MC_Paths_Base!AF277+'Monte Carlo'!$AF$34)</x:f>
        <x:v>763684.8206875479</x:v>
      </x:c>
      <x:c r="AM277" t="n">
        <x:f>MIN(MC_Paths_Base!B277+'Monte Carlo'!$B$35,MC_Paths_Base!C277+'Monte Carlo'!$C$35,MC_Paths_Base!D277+'Monte Carlo'!$D$35,MC_Paths_Base!E277+'Monte Carlo'!$E$35,MC_Paths_Base!F277+'Monte Carlo'!$F$35,MC_Paths_Base!G277+'Monte Carlo'!$G$35,MC_Paths_Base!H277+'Monte Carlo'!$H$35,MC_Paths_Base!I277+'Monte Carlo'!$I$35,MC_Paths_Base!J277+'Monte Carlo'!$J$35,MC_Paths_Base!K277+'Monte Carlo'!$K$35,MC_Paths_Base!L277+'Monte Carlo'!$L$35,MC_Paths_Base!M277+'Monte Carlo'!$M$35,MC_Paths_Base!N277+'Monte Carlo'!$N$35,MC_Paths_Base!O277+'Monte Carlo'!$O$35,MC_Paths_Base!P277+'Monte Carlo'!$P$35,MC_Paths_Base!Q277+'Monte Carlo'!$Q$35,MC_Paths_Base!R277+'Monte Carlo'!$R$35,MC_Paths_Base!S277+'Monte Carlo'!$S$35,MC_Paths_Base!T277+'Monte Carlo'!$T$35,MC_Paths_Base!U277+'Monte Carlo'!$U$35,MC_Paths_Base!V277+'Monte Carlo'!$V$35,MC_Paths_Base!W277+'Monte Carlo'!$W$35,MC_Paths_Base!X277+'Monte Carlo'!$X$35,MC_Paths_Base!Y277+'Monte Carlo'!$Y$35,MC_Paths_Base!Z277+'Monte Carlo'!$Z$35,MC_Paths_Base!AA277+'Monte Carlo'!$AA$35,MC_Paths_Base!AB277+'Monte Carlo'!$AB$35,MC_Paths_Base!AC277+'Monte Carlo'!$AC$35,MC_Paths_Base!AD277+'Monte Carlo'!$AD$35,MC_Paths_Base!AE277+'Monte Carlo'!$AE$35,MC_Paths_Base!AF277+'Monte Carlo'!$AF$35)</x:f>
        <x:v>625669.6603559491</x:v>
      </x:c>
    </x:row>
    <x:row r="278">
      <x:c r="AJ278" t="n">
        <x:f>MIN(MC_Paths_Base!B278:AF278)</x:f>
        <x:v>1029031.25</x:v>
      </x:c>
      <x:c r="AK278" t="n">
        <x:f>MIN(MC_Paths_Base!B278+'Monte Carlo'!$B$32,MC_Paths_Base!C278+'Monte Carlo'!$C$32,MC_Paths_Base!D278+'Monte Carlo'!$D$32,MC_Paths_Base!E278+'Monte Carlo'!$E$32,MC_Paths_Base!F278+'Monte Carlo'!$F$32,MC_Paths_Base!G278+'Monte Carlo'!$G$32,MC_Paths_Base!H278+'Monte Carlo'!$H$32,MC_Paths_Base!I278+'Monte Carlo'!$I$32,MC_Paths_Base!J278+'Monte Carlo'!$J$32,MC_Paths_Base!K278+'Monte Carlo'!$K$32,MC_Paths_Base!L278+'Monte Carlo'!$L$32,MC_Paths_Base!M278+'Monte Carlo'!$M$32,MC_Paths_Base!N278+'Monte Carlo'!$N$32,MC_Paths_Base!O278+'Monte Carlo'!$O$32,MC_Paths_Base!P278+'Monte Carlo'!$P$32,MC_Paths_Base!Q278+'Monte Carlo'!$Q$32,MC_Paths_Base!R278+'Monte Carlo'!$R$32,MC_Paths_Base!S278+'Monte Carlo'!$S$32,MC_Paths_Base!T278+'Monte Carlo'!$T$32,MC_Paths_Base!U278+'Monte Carlo'!$U$32,MC_Paths_Base!V278+'Monte Carlo'!$V$32,MC_Paths_Base!W278+'Monte Carlo'!$W$32,MC_Paths_Base!X278+'Monte Carlo'!$X$32,MC_Paths_Base!Y278+'Monte Carlo'!$Y$32,MC_Paths_Base!Z278+'Monte Carlo'!$Z$32,MC_Paths_Base!AA278+'Monte Carlo'!$AA$32,MC_Paths_Base!AB278+'Monte Carlo'!$AB$32,MC_Paths_Base!AC278+'Monte Carlo'!$AC$32,MC_Paths_Base!AD278+'Monte Carlo'!$AD$32,MC_Paths_Base!AE278+'Monte Carlo'!$AE$32,MC_Paths_Base!AF278+'Monte Carlo'!$AF$32)</x:f>
        <x:v>1029031.25</x:v>
      </x:c>
      <x:c r="AL278" t="n">
        <x:f>MIN(MC_Paths_Base!B278+'Monte Carlo'!$B$34,MC_Paths_Base!C278+'Monte Carlo'!$C$34,MC_Paths_Base!D278+'Monte Carlo'!$D$34,MC_Paths_Base!E278+'Monte Carlo'!$E$34,MC_Paths_Base!F278+'Monte Carlo'!$F$34,MC_Paths_Base!G278+'Monte Carlo'!$G$34,MC_Paths_Base!H278+'Monte Carlo'!$H$34,MC_Paths_Base!I278+'Monte Carlo'!$I$34,MC_Paths_Base!J278+'Monte Carlo'!$J$34,MC_Paths_Base!K278+'Monte Carlo'!$K$34,MC_Paths_Base!L278+'Monte Carlo'!$L$34,MC_Paths_Base!M278+'Monte Carlo'!$M$34,MC_Paths_Base!N278+'Monte Carlo'!$N$34,MC_Paths_Base!O278+'Monte Carlo'!$O$34,MC_Paths_Base!P278+'Monte Carlo'!$P$34,MC_Paths_Base!Q278+'Monte Carlo'!$Q$34,MC_Paths_Base!R278+'Monte Carlo'!$R$34,MC_Paths_Base!S278+'Monte Carlo'!$S$34,MC_Paths_Base!T278+'Monte Carlo'!$T$34,MC_Paths_Base!U278+'Monte Carlo'!$U$34,MC_Paths_Base!V278+'Monte Carlo'!$V$34,MC_Paths_Base!W278+'Monte Carlo'!$W$34,MC_Paths_Base!X278+'Monte Carlo'!$X$34,MC_Paths_Base!Y278+'Monte Carlo'!$Y$34,MC_Paths_Base!Z278+'Monte Carlo'!$Z$34,MC_Paths_Base!AA278+'Monte Carlo'!$AA$34,MC_Paths_Base!AB278+'Monte Carlo'!$AB$34,MC_Paths_Base!AC278+'Monte Carlo'!$AC$34,MC_Paths_Base!AD278+'Monte Carlo'!$AD$34,MC_Paths_Base!AE278+'Monte Carlo'!$AE$34,MC_Paths_Base!AF278+'Monte Carlo'!$AF$34)</x:f>
        <x:v>749160.9453860249</x:v>
      </x:c>
      <x:c r="AM278" t="n">
        <x:f>MIN(MC_Paths_Base!B278+'Monte Carlo'!$B$35,MC_Paths_Base!C278+'Monte Carlo'!$C$35,MC_Paths_Base!D278+'Monte Carlo'!$D$35,MC_Paths_Base!E278+'Monte Carlo'!$E$35,MC_Paths_Base!F278+'Monte Carlo'!$F$35,MC_Paths_Base!G278+'Monte Carlo'!$G$35,MC_Paths_Base!H278+'Monte Carlo'!$H$35,MC_Paths_Base!I278+'Monte Carlo'!$I$35,MC_Paths_Base!J278+'Monte Carlo'!$J$35,MC_Paths_Base!K278+'Monte Carlo'!$K$35,MC_Paths_Base!L278+'Monte Carlo'!$L$35,MC_Paths_Base!M278+'Monte Carlo'!$M$35,MC_Paths_Base!N278+'Monte Carlo'!$N$35,MC_Paths_Base!O278+'Monte Carlo'!$O$35,MC_Paths_Base!P278+'Monte Carlo'!$P$35,MC_Paths_Base!Q278+'Monte Carlo'!$Q$35,MC_Paths_Base!R278+'Monte Carlo'!$R$35,MC_Paths_Base!S278+'Monte Carlo'!$S$35,MC_Paths_Base!T278+'Monte Carlo'!$T$35,MC_Paths_Base!U278+'Monte Carlo'!$U$35,MC_Paths_Base!V278+'Monte Carlo'!$V$35,MC_Paths_Base!W278+'Monte Carlo'!$W$35,MC_Paths_Base!X278+'Monte Carlo'!$X$35,MC_Paths_Base!Y278+'Monte Carlo'!$Y$35,MC_Paths_Base!Z278+'Monte Carlo'!$Z$35,MC_Paths_Base!AA278+'Monte Carlo'!$AA$35,MC_Paths_Base!AB278+'Monte Carlo'!$AB$35,MC_Paths_Base!AC278+'Monte Carlo'!$AC$35,MC_Paths_Base!AD278+'Monte Carlo'!$AD$35,MC_Paths_Base!AE278+'Monte Carlo'!$AE$35,MC_Paths_Base!AF278+'Monte Carlo'!$AF$35)</x:f>
        <x:v>690925.9973028817</x:v>
      </x:c>
    </x:row>
    <x:row r="279">
      <x:c r="AJ279" t="n">
        <x:f>MIN(MC_Paths_Base!B279:AF279)</x:f>
        <x:v>1029031.25</x:v>
      </x:c>
      <x:c r="AK279" t="n">
        <x:f>MIN(MC_Paths_Base!B279+'Monte Carlo'!$B$32,MC_Paths_Base!C279+'Monte Carlo'!$C$32,MC_Paths_Base!D279+'Monte Carlo'!$D$32,MC_Paths_Base!E279+'Monte Carlo'!$E$32,MC_Paths_Base!F279+'Monte Carlo'!$F$32,MC_Paths_Base!G279+'Monte Carlo'!$G$32,MC_Paths_Base!H279+'Monte Carlo'!$H$32,MC_Paths_Base!I279+'Monte Carlo'!$I$32,MC_Paths_Base!J279+'Monte Carlo'!$J$32,MC_Paths_Base!K279+'Monte Carlo'!$K$32,MC_Paths_Base!L279+'Monte Carlo'!$L$32,MC_Paths_Base!M279+'Monte Carlo'!$M$32,MC_Paths_Base!N279+'Monte Carlo'!$N$32,MC_Paths_Base!O279+'Monte Carlo'!$O$32,MC_Paths_Base!P279+'Monte Carlo'!$P$32,MC_Paths_Base!Q279+'Monte Carlo'!$Q$32,MC_Paths_Base!R279+'Monte Carlo'!$R$32,MC_Paths_Base!S279+'Monte Carlo'!$S$32,MC_Paths_Base!T279+'Monte Carlo'!$T$32,MC_Paths_Base!U279+'Monte Carlo'!$U$32,MC_Paths_Base!V279+'Monte Carlo'!$V$32,MC_Paths_Base!W279+'Monte Carlo'!$W$32,MC_Paths_Base!X279+'Monte Carlo'!$X$32,MC_Paths_Base!Y279+'Monte Carlo'!$Y$32,MC_Paths_Base!Z279+'Monte Carlo'!$Z$32,MC_Paths_Base!AA279+'Monte Carlo'!$AA$32,MC_Paths_Base!AB279+'Monte Carlo'!$AB$32,MC_Paths_Base!AC279+'Monte Carlo'!$AC$32,MC_Paths_Base!AD279+'Monte Carlo'!$AD$32,MC_Paths_Base!AE279+'Monte Carlo'!$AE$32,MC_Paths_Base!AF279+'Monte Carlo'!$AF$32)</x:f>
        <x:v>952406.5346181637</x:v>
      </x:c>
      <x:c r="AL279" t="n">
        <x:f>MIN(MC_Paths_Base!B279+'Monte Carlo'!$B$34,MC_Paths_Base!C279+'Monte Carlo'!$C$34,MC_Paths_Base!D279+'Monte Carlo'!$D$34,MC_Paths_Base!E279+'Monte Carlo'!$E$34,MC_Paths_Base!F279+'Monte Carlo'!$F$34,MC_Paths_Base!G279+'Monte Carlo'!$G$34,MC_Paths_Base!H279+'Monte Carlo'!$H$34,MC_Paths_Base!I279+'Monte Carlo'!$I$34,MC_Paths_Base!J279+'Monte Carlo'!$J$34,MC_Paths_Base!K279+'Monte Carlo'!$K$34,MC_Paths_Base!L279+'Monte Carlo'!$L$34,MC_Paths_Base!M279+'Monte Carlo'!$M$34,MC_Paths_Base!N279+'Monte Carlo'!$N$34,MC_Paths_Base!O279+'Monte Carlo'!$O$34,MC_Paths_Base!P279+'Monte Carlo'!$P$34,MC_Paths_Base!Q279+'Monte Carlo'!$Q$34,MC_Paths_Base!R279+'Monte Carlo'!$R$34,MC_Paths_Base!S279+'Monte Carlo'!$S$34,MC_Paths_Base!T279+'Monte Carlo'!$T$34,MC_Paths_Base!U279+'Monte Carlo'!$U$34,MC_Paths_Base!V279+'Monte Carlo'!$V$34,MC_Paths_Base!W279+'Monte Carlo'!$W$34,MC_Paths_Base!X279+'Monte Carlo'!$X$34,MC_Paths_Base!Y279+'Monte Carlo'!$Y$34,MC_Paths_Base!Z279+'Monte Carlo'!$Z$34,MC_Paths_Base!AA279+'Monte Carlo'!$AA$34,MC_Paths_Base!AB279+'Monte Carlo'!$AB$34,MC_Paths_Base!AC279+'Monte Carlo'!$AC$34,MC_Paths_Base!AD279+'Monte Carlo'!$AD$34,MC_Paths_Base!AE279+'Monte Carlo'!$AE$34,MC_Paths_Base!AF279+'Monte Carlo'!$AF$34)</x:f>
        <x:v>-584551.9852426054</x:v>
      </x:c>
      <x:c r="AM279" t="n">
        <x:f>MIN(MC_Paths_Base!B279+'Monte Carlo'!$B$35,MC_Paths_Base!C279+'Monte Carlo'!$C$35,MC_Paths_Base!D279+'Monte Carlo'!$D$35,MC_Paths_Base!E279+'Monte Carlo'!$E$35,MC_Paths_Base!F279+'Monte Carlo'!$F$35,MC_Paths_Base!G279+'Monte Carlo'!$G$35,MC_Paths_Base!H279+'Monte Carlo'!$H$35,MC_Paths_Base!I279+'Monte Carlo'!$I$35,MC_Paths_Base!J279+'Monte Carlo'!$J$35,MC_Paths_Base!K279+'Monte Carlo'!$K$35,MC_Paths_Base!L279+'Monte Carlo'!$L$35,MC_Paths_Base!M279+'Monte Carlo'!$M$35,MC_Paths_Base!N279+'Monte Carlo'!$N$35,MC_Paths_Base!O279+'Monte Carlo'!$O$35,MC_Paths_Base!P279+'Monte Carlo'!$P$35,MC_Paths_Base!Q279+'Monte Carlo'!$Q$35,MC_Paths_Base!R279+'Monte Carlo'!$R$35,MC_Paths_Base!S279+'Monte Carlo'!$S$35,MC_Paths_Base!T279+'Monte Carlo'!$T$35,MC_Paths_Base!U279+'Monte Carlo'!$U$35,MC_Paths_Base!V279+'Monte Carlo'!$V$35,MC_Paths_Base!W279+'Monte Carlo'!$W$35,MC_Paths_Base!X279+'Monte Carlo'!$X$35,MC_Paths_Base!Y279+'Monte Carlo'!$Y$35,MC_Paths_Base!Z279+'Monte Carlo'!$Z$35,MC_Paths_Base!AA279+'Monte Carlo'!$AA$35,MC_Paths_Base!AB279+'Monte Carlo'!$AB$35,MC_Paths_Base!AC279+'Monte Carlo'!$AC$35,MC_Paths_Base!AD279+'Monte Carlo'!$AD$35,MC_Paths_Base!AE279+'Monte Carlo'!$AE$35,MC_Paths_Base!AF279+'Monte Carlo'!$AF$35)</x:f>
        <x:v>-450902.3844484363</x:v>
      </x:c>
    </x:row>
    <x:row r="280">
      <x:c r="AJ280" t="n">
        <x:f>MIN(MC_Paths_Base!B280:AF280)</x:f>
        <x:v>1029031.25</x:v>
      </x:c>
      <x:c r="AK280" t="n">
        <x:f>MIN(MC_Paths_Base!B280+'Monte Carlo'!$B$32,MC_Paths_Base!C280+'Monte Carlo'!$C$32,MC_Paths_Base!D280+'Monte Carlo'!$D$32,MC_Paths_Base!E280+'Monte Carlo'!$E$32,MC_Paths_Base!F280+'Monte Carlo'!$F$32,MC_Paths_Base!G280+'Monte Carlo'!$G$32,MC_Paths_Base!H280+'Monte Carlo'!$H$32,MC_Paths_Base!I280+'Monte Carlo'!$I$32,MC_Paths_Base!J280+'Monte Carlo'!$J$32,MC_Paths_Base!K280+'Monte Carlo'!$K$32,MC_Paths_Base!L280+'Monte Carlo'!$L$32,MC_Paths_Base!M280+'Monte Carlo'!$M$32,MC_Paths_Base!N280+'Monte Carlo'!$N$32,MC_Paths_Base!O280+'Monte Carlo'!$O$32,MC_Paths_Base!P280+'Monte Carlo'!$P$32,MC_Paths_Base!Q280+'Monte Carlo'!$Q$32,MC_Paths_Base!R280+'Monte Carlo'!$R$32,MC_Paths_Base!S280+'Monte Carlo'!$S$32,MC_Paths_Base!T280+'Monte Carlo'!$T$32,MC_Paths_Base!U280+'Monte Carlo'!$U$32,MC_Paths_Base!V280+'Monte Carlo'!$V$32,MC_Paths_Base!W280+'Monte Carlo'!$W$32,MC_Paths_Base!X280+'Monte Carlo'!$X$32,MC_Paths_Base!Y280+'Monte Carlo'!$Y$32,MC_Paths_Base!Z280+'Monte Carlo'!$Z$32,MC_Paths_Base!AA280+'Monte Carlo'!$AA$32,MC_Paths_Base!AB280+'Monte Carlo'!$AB$32,MC_Paths_Base!AC280+'Monte Carlo'!$AC$32,MC_Paths_Base!AD280+'Monte Carlo'!$AD$32,MC_Paths_Base!AE280+'Monte Carlo'!$AE$32,MC_Paths_Base!AF280+'Monte Carlo'!$AF$32)</x:f>
        <x:v>1029031.25</x:v>
      </x:c>
      <x:c r="AL280" t="n">
        <x:f>MIN(MC_Paths_Base!B280+'Monte Carlo'!$B$34,MC_Paths_Base!C280+'Monte Carlo'!$C$34,MC_Paths_Base!D280+'Monte Carlo'!$D$34,MC_Paths_Base!E280+'Monte Carlo'!$E$34,MC_Paths_Base!F280+'Monte Carlo'!$F$34,MC_Paths_Base!G280+'Monte Carlo'!$G$34,MC_Paths_Base!H280+'Monte Carlo'!$H$34,MC_Paths_Base!I280+'Monte Carlo'!$I$34,MC_Paths_Base!J280+'Monte Carlo'!$J$34,MC_Paths_Base!K280+'Monte Carlo'!$K$34,MC_Paths_Base!L280+'Monte Carlo'!$L$34,MC_Paths_Base!M280+'Monte Carlo'!$M$34,MC_Paths_Base!N280+'Monte Carlo'!$N$34,MC_Paths_Base!O280+'Monte Carlo'!$O$34,MC_Paths_Base!P280+'Monte Carlo'!$P$34,MC_Paths_Base!Q280+'Monte Carlo'!$Q$34,MC_Paths_Base!R280+'Monte Carlo'!$R$34,MC_Paths_Base!S280+'Monte Carlo'!$S$34,MC_Paths_Base!T280+'Monte Carlo'!$T$34,MC_Paths_Base!U280+'Monte Carlo'!$U$34,MC_Paths_Base!V280+'Monte Carlo'!$V$34,MC_Paths_Base!W280+'Monte Carlo'!$W$34,MC_Paths_Base!X280+'Monte Carlo'!$X$34,MC_Paths_Base!Y280+'Monte Carlo'!$Y$34,MC_Paths_Base!Z280+'Monte Carlo'!$Z$34,MC_Paths_Base!AA280+'Monte Carlo'!$AA$34,MC_Paths_Base!AB280+'Monte Carlo'!$AB$34,MC_Paths_Base!AC280+'Monte Carlo'!$AC$34,MC_Paths_Base!AD280+'Monte Carlo'!$AD$34,MC_Paths_Base!AE280+'Monte Carlo'!$AE$34,MC_Paths_Base!AF280+'Monte Carlo'!$AF$34)</x:f>
        <x:v>837208.3479578502</x:v>
      </x:c>
      <x:c r="AM280" t="n">
        <x:f>MIN(MC_Paths_Base!B280+'Monte Carlo'!$B$35,MC_Paths_Base!C280+'Monte Carlo'!$C$35,MC_Paths_Base!D280+'Monte Carlo'!$D$35,MC_Paths_Base!E280+'Monte Carlo'!$E$35,MC_Paths_Base!F280+'Monte Carlo'!$F$35,MC_Paths_Base!G280+'Monte Carlo'!$G$35,MC_Paths_Base!H280+'Monte Carlo'!$H$35,MC_Paths_Base!I280+'Monte Carlo'!$I$35,MC_Paths_Base!J280+'Monte Carlo'!$J$35,MC_Paths_Base!K280+'Monte Carlo'!$K$35,MC_Paths_Base!L280+'Monte Carlo'!$L$35,MC_Paths_Base!M280+'Monte Carlo'!$M$35,MC_Paths_Base!N280+'Monte Carlo'!$N$35,MC_Paths_Base!O280+'Monte Carlo'!$O$35,MC_Paths_Base!P280+'Monte Carlo'!$P$35,MC_Paths_Base!Q280+'Monte Carlo'!$Q$35,MC_Paths_Base!R280+'Monte Carlo'!$R$35,MC_Paths_Base!S280+'Monte Carlo'!$S$35,MC_Paths_Base!T280+'Monte Carlo'!$T$35,MC_Paths_Base!U280+'Monte Carlo'!$U$35,MC_Paths_Base!V280+'Monte Carlo'!$V$35,MC_Paths_Base!W280+'Monte Carlo'!$W$35,MC_Paths_Base!X280+'Monte Carlo'!$X$35,MC_Paths_Base!Y280+'Monte Carlo'!$Y$35,MC_Paths_Base!Z280+'Monte Carlo'!$Z$35,MC_Paths_Base!AA280+'Monte Carlo'!$AA$35,MC_Paths_Base!AB280+'Monte Carlo'!$AB$35,MC_Paths_Base!AC280+'Monte Carlo'!$AC$35,MC_Paths_Base!AD280+'Monte Carlo'!$AD$35,MC_Paths_Base!AE280+'Monte Carlo'!$AE$35,MC_Paths_Base!AF280+'Monte Carlo'!$AF$35)</x:f>
        <x:v>718488.1070265219</x:v>
      </x:c>
    </x:row>
    <x:row r="281">
      <x:c r="AJ281" t="n">
        <x:f>MIN(MC_Paths_Base!B281:AF281)</x:f>
        <x:v>1029031.25</x:v>
      </x:c>
      <x:c r="AK281" t="n">
        <x:f>MIN(MC_Paths_Base!B281+'Monte Carlo'!$B$32,MC_Paths_Base!C281+'Monte Carlo'!$C$32,MC_Paths_Base!D281+'Monte Carlo'!$D$32,MC_Paths_Base!E281+'Monte Carlo'!$E$32,MC_Paths_Base!F281+'Monte Carlo'!$F$32,MC_Paths_Base!G281+'Monte Carlo'!$G$32,MC_Paths_Base!H281+'Monte Carlo'!$H$32,MC_Paths_Base!I281+'Monte Carlo'!$I$32,MC_Paths_Base!J281+'Monte Carlo'!$J$32,MC_Paths_Base!K281+'Monte Carlo'!$K$32,MC_Paths_Base!L281+'Monte Carlo'!$L$32,MC_Paths_Base!M281+'Monte Carlo'!$M$32,MC_Paths_Base!N281+'Monte Carlo'!$N$32,MC_Paths_Base!O281+'Monte Carlo'!$O$32,MC_Paths_Base!P281+'Monte Carlo'!$P$32,MC_Paths_Base!Q281+'Monte Carlo'!$Q$32,MC_Paths_Base!R281+'Monte Carlo'!$R$32,MC_Paths_Base!S281+'Monte Carlo'!$S$32,MC_Paths_Base!T281+'Monte Carlo'!$T$32,MC_Paths_Base!U281+'Monte Carlo'!$U$32,MC_Paths_Base!V281+'Monte Carlo'!$V$32,MC_Paths_Base!W281+'Monte Carlo'!$W$32,MC_Paths_Base!X281+'Monte Carlo'!$X$32,MC_Paths_Base!Y281+'Monte Carlo'!$Y$32,MC_Paths_Base!Z281+'Monte Carlo'!$Z$32,MC_Paths_Base!AA281+'Monte Carlo'!$AA$32,MC_Paths_Base!AB281+'Monte Carlo'!$AB$32,MC_Paths_Base!AC281+'Monte Carlo'!$AC$32,MC_Paths_Base!AD281+'Monte Carlo'!$AD$32,MC_Paths_Base!AE281+'Monte Carlo'!$AE$32,MC_Paths_Base!AF281+'Monte Carlo'!$AF$32)</x:f>
        <x:v>901994.2774892759</x:v>
      </x:c>
      <x:c r="AL281" t="n">
        <x:f>MIN(MC_Paths_Base!B281+'Monte Carlo'!$B$34,MC_Paths_Base!C281+'Monte Carlo'!$C$34,MC_Paths_Base!D281+'Monte Carlo'!$D$34,MC_Paths_Base!E281+'Monte Carlo'!$E$34,MC_Paths_Base!F281+'Monte Carlo'!$F$34,MC_Paths_Base!G281+'Monte Carlo'!$G$34,MC_Paths_Base!H281+'Monte Carlo'!$H$34,MC_Paths_Base!I281+'Monte Carlo'!$I$34,MC_Paths_Base!J281+'Monte Carlo'!$J$34,MC_Paths_Base!K281+'Monte Carlo'!$K$34,MC_Paths_Base!L281+'Monte Carlo'!$L$34,MC_Paths_Base!M281+'Monte Carlo'!$M$34,MC_Paths_Base!N281+'Monte Carlo'!$N$34,MC_Paths_Base!O281+'Monte Carlo'!$O$34,MC_Paths_Base!P281+'Monte Carlo'!$P$34,MC_Paths_Base!Q281+'Monte Carlo'!$Q$34,MC_Paths_Base!R281+'Monte Carlo'!$R$34,MC_Paths_Base!S281+'Monte Carlo'!$S$34,MC_Paths_Base!T281+'Monte Carlo'!$T$34,MC_Paths_Base!U281+'Monte Carlo'!$U$34,MC_Paths_Base!V281+'Monte Carlo'!$V$34,MC_Paths_Base!W281+'Monte Carlo'!$W$34,MC_Paths_Base!X281+'Monte Carlo'!$X$34,MC_Paths_Base!Y281+'Monte Carlo'!$Y$34,MC_Paths_Base!Z281+'Monte Carlo'!$Z$34,MC_Paths_Base!AA281+'Monte Carlo'!$AA$34,MC_Paths_Base!AB281+'Monte Carlo'!$AB$34,MC_Paths_Base!AC281+'Monte Carlo'!$AC$34,MC_Paths_Base!AD281+'Monte Carlo'!$AD$34,MC_Paths_Base!AE281+'Monte Carlo'!$AE$34,MC_Paths_Base!AF281+'Monte Carlo'!$AF$34)</x:f>
        <x:v>779022.0940708747</x:v>
      </x:c>
      <x:c r="AM281" t="n">
        <x:f>MIN(MC_Paths_Base!B281+'Monte Carlo'!$B$35,MC_Paths_Base!C281+'Monte Carlo'!$C$35,MC_Paths_Base!D281+'Monte Carlo'!$D$35,MC_Paths_Base!E281+'Monte Carlo'!$E$35,MC_Paths_Base!F281+'Monte Carlo'!$F$35,MC_Paths_Base!G281+'Monte Carlo'!$G$35,MC_Paths_Base!H281+'Monte Carlo'!$H$35,MC_Paths_Base!I281+'Monte Carlo'!$I$35,MC_Paths_Base!J281+'Monte Carlo'!$J$35,MC_Paths_Base!K281+'Monte Carlo'!$K$35,MC_Paths_Base!L281+'Monte Carlo'!$L$35,MC_Paths_Base!M281+'Monte Carlo'!$M$35,MC_Paths_Base!N281+'Monte Carlo'!$N$35,MC_Paths_Base!O281+'Monte Carlo'!$O$35,MC_Paths_Base!P281+'Monte Carlo'!$P$35,MC_Paths_Base!Q281+'Monte Carlo'!$Q$35,MC_Paths_Base!R281+'Monte Carlo'!$R$35,MC_Paths_Base!S281+'Monte Carlo'!$S$35,MC_Paths_Base!T281+'Monte Carlo'!$T$35,MC_Paths_Base!U281+'Monte Carlo'!$U$35,MC_Paths_Base!V281+'Monte Carlo'!$V$35,MC_Paths_Base!W281+'Monte Carlo'!$W$35,MC_Paths_Base!X281+'Monte Carlo'!$X$35,MC_Paths_Base!Y281+'Monte Carlo'!$Y$35,MC_Paths_Base!Z281+'Monte Carlo'!$Z$35,MC_Paths_Base!AA281+'Monte Carlo'!$AA$35,MC_Paths_Base!AB281+'Monte Carlo'!$AB$35,MC_Paths_Base!AC281+'Monte Carlo'!$AC$35,MC_Paths_Base!AD281+'Monte Carlo'!$AD$35,MC_Paths_Base!AE281+'Monte Carlo'!$AE$35,MC_Paths_Base!AF281+'Monte Carlo'!$AF$35)</x:f>
        <x:v>641006.9337392759</x:v>
      </x:c>
    </x:row>
    <x:row r="282">
      <x:c r="AJ282" t="n">
        <x:f>MIN(MC_Paths_Base!B282:AF282)</x:f>
        <x:v>863561.5853545362</x:v>
      </x:c>
      <x:c r="AK282" t="n">
        <x:f>MIN(MC_Paths_Base!B282+'Monte Carlo'!$B$32,MC_Paths_Base!C282+'Monte Carlo'!$C$32,MC_Paths_Base!D282+'Monte Carlo'!$D$32,MC_Paths_Base!E282+'Monte Carlo'!$E$32,MC_Paths_Base!F282+'Monte Carlo'!$F$32,MC_Paths_Base!G282+'Monte Carlo'!$G$32,MC_Paths_Base!H282+'Monte Carlo'!$H$32,MC_Paths_Base!I282+'Monte Carlo'!$I$32,MC_Paths_Base!J282+'Monte Carlo'!$J$32,MC_Paths_Base!K282+'Monte Carlo'!$K$32,MC_Paths_Base!L282+'Monte Carlo'!$L$32,MC_Paths_Base!M282+'Monte Carlo'!$M$32,MC_Paths_Base!N282+'Monte Carlo'!$N$32,MC_Paths_Base!O282+'Monte Carlo'!$O$32,MC_Paths_Base!P282+'Monte Carlo'!$P$32,MC_Paths_Base!Q282+'Monte Carlo'!$Q$32,MC_Paths_Base!R282+'Monte Carlo'!$R$32,MC_Paths_Base!S282+'Monte Carlo'!$S$32,MC_Paths_Base!T282+'Monte Carlo'!$T$32,MC_Paths_Base!U282+'Monte Carlo'!$U$32,MC_Paths_Base!V282+'Monte Carlo'!$V$32,MC_Paths_Base!W282+'Monte Carlo'!$W$32,MC_Paths_Base!X282+'Monte Carlo'!$X$32,MC_Paths_Base!Y282+'Monte Carlo'!$Y$32,MC_Paths_Base!Z282+'Monte Carlo'!$Z$32,MC_Paths_Base!AA282+'Monte Carlo'!$AA$32,MC_Paths_Base!AB282+'Monte Carlo'!$AB$32,MC_Paths_Base!AC282+'Monte Carlo'!$AC$32,MC_Paths_Base!AD282+'Monte Carlo'!$AD$32,MC_Paths_Base!AE282+'Monte Carlo'!$AE$32,MC_Paths_Base!AF282+'Monte Carlo'!$AF$32)</x:f>
        <x:v>660097.0538098697</x:v>
      </x:c>
      <x:c r="AL282" t="n">
        <x:f>MIN(MC_Paths_Base!B282+'Monte Carlo'!$B$34,MC_Paths_Base!C282+'Monte Carlo'!$C$34,MC_Paths_Base!D282+'Monte Carlo'!$D$34,MC_Paths_Base!E282+'Monte Carlo'!$E$34,MC_Paths_Base!F282+'Monte Carlo'!$F$34,MC_Paths_Base!G282+'Monte Carlo'!$G$34,MC_Paths_Base!H282+'Monte Carlo'!$H$34,MC_Paths_Base!I282+'Monte Carlo'!$I$34,MC_Paths_Base!J282+'Monte Carlo'!$J$34,MC_Paths_Base!K282+'Monte Carlo'!$K$34,MC_Paths_Base!L282+'Monte Carlo'!$L$34,MC_Paths_Base!M282+'Monte Carlo'!$M$34,MC_Paths_Base!N282+'Monte Carlo'!$N$34,MC_Paths_Base!O282+'Monte Carlo'!$O$34,MC_Paths_Base!P282+'Monte Carlo'!$P$34,MC_Paths_Base!Q282+'Monte Carlo'!$Q$34,MC_Paths_Base!R282+'Monte Carlo'!$R$34,MC_Paths_Base!S282+'Monte Carlo'!$S$34,MC_Paths_Base!T282+'Monte Carlo'!$T$34,MC_Paths_Base!U282+'Monte Carlo'!$U$34,MC_Paths_Base!V282+'Monte Carlo'!$V$34,MC_Paths_Base!W282+'Monte Carlo'!$W$34,MC_Paths_Base!X282+'Monte Carlo'!$X$34,MC_Paths_Base!Y282+'Monte Carlo'!$Y$34,MC_Paths_Base!Z282+'Monte Carlo'!$Z$34,MC_Paths_Base!AA282+'Monte Carlo'!$AA$34,MC_Paths_Base!AB282+'Monte Carlo'!$AB$34,MC_Paths_Base!AC282+'Monte Carlo'!$AC$34,MC_Paths_Base!AD282+'Monte Carlo'!$AD$34,MC_Paths_Base!AE282+'Monte Carlo'!$AE$34,MC_Paths_Base!AF282+'Monte Carlo'!$AF$34)</x:f>
        <x:v>472010.9429010401</x:v>
      </x:c>
      <x:c r="AM282" t="n">
        <x:f>MIN(MC_Paths_Base!B282+'Monte Carlo'!$B$35,MC_Paths_Base!C282+'Monte Carlo'!$C$35,MC_Paths_Base!D282+'Monte Carlo'!$D$35,MC_Paths_Base!E282+'Monte Carlo'!$E$35,MC_Paths_Base!F282+'Monte Carlo'!$F$35,MC_Paths_Base!G282+'Monte Carlo'!$G$35,MC_Paths_Base!H282+'Monte Carlo'!$H$35,MC_Paths_Base!I282+'Monte Carlo'!$I$35,MC_Paths_Base!J282+'Monte Carlo'!$J$35,MC_Paths_Base!K282+'Monte Carlo'!$K$35,MC_Paths_Base!L282+'Monte Carlo'!$L$35,MC_Paths_Base!M282+'Monte Carlo'!$M$35,MC_Paths_Base!N282+'Monte Carlo'!$N$35,MC_Paths_Base!O282+'Monte Carlo'!$O$35,MC_Paths_Base!P282+'Monte Carlo'!$P$35,MC_Paths_Base!Q282+'Monte Carlo'!$Q$35,MC_Paths_Base!R282+'Monte Carlo'!$R$35,MC_Paths_Base!S282+'Monte Carlo'!$S$35,MC_Paths_Base!T282+'Monte Carlo'!$T$35,MC_Paths_Base!U282+'Monte Carlo'!$U$35,MC_Paths_Base!V282+'Monte Carlo'!$V$35,MC_Paths_Base!W282+'Monte Carlo'!$W$35,MC_Paths_Base!X282+'Monte Carlo'!$X$35,MC_Paths_Base!Y282+'Monte Carlo'!$Y$35,MC_Paths_Base!Z282+'Monte Carlo'!$Z$35,MC_Paths_Base!AA282+'Monte Carlo'!$AA$35,MC_Paths_Base!AB282+'Monte Carlo'!$AB$35,MC_Paths_Base!AC282+'Monte Carlo'!$AC$35,MC_Paths_Base!AD282+'Monte Carlo'!$AD$35,MC_Paths_Base!AE282+'Monte Carlo'!$AE$35,MC_Paths_Base!AF282+'Monte Carlo'!$AF$35)</x:f>
        <x:v>344837.48979731137</x:v>
      </x:c>
    </x:row>
    <x:row r="283">
      <x:c r="AJ283" t="n">
        <x:f>MIN(MC_Paths_Base!B283:AF283)</x:f>
        <x:v>610633.8830741054</x:v>
      </x:c>
      <x:c r="AK283" t="n">
        <x:f>MIN(MC_Paths_Base!B283+'Monte Carlo'!$B$32,MC_Paths_Base!C283+'Monte Carlo'!$C$32,MC_Paths_Base!D283+'Monte Carlo'!$D$32,MC_Paths_Base!E283+'Monte Carlo'!$E$32,MC_Paths_Base!F283+'Monte Carlo'!$F$32,MC_Paths_Base!G283+'Monte Carlo'!$G$32,MC_Paths_Base!H283+'Monte Carlo'!$H$32,MC_Paths_Base!I283+'Monte Carlo'!$I$32,MC_Paths_Base!J283+'Monte Carlo'!$J$32,MC_Paths_Base!K283+'Monte Carlo'!$K$32,MC_Paths_Base!L283+'Monte Carlo'!$L$32,MC_Paths_Base!M283+'Monte Carlo'!$M$32,MC_Paths_Base!N283+'Monte Carlo'!$N$32,MC_Paths_Base!O283+'Monte Carlo'!$O$32,MC_Paths_Base!P283+'Monte Carlo'!$P$32,MC_Paths_Base!Q283+'Monte Carlo'!$Q$32,MC_Paths_Base!R283+'Monte Carlo'!$R$32,MC_Paths_Base!S283+'Monte Carlo'!$S$32,MC_Paths_Base!T283+'Monte Carlo'!$T$32,MC_Paths_Base!U283+'Monte Carlo'!$U$32,MC_Paths_Base!V283+'Monte Carlo'!$V$32,MC_Paths_Base!W283+'Monte Carlo'!$W$32,MC_Paths_Base!X283+'Monte Carlo'!$X$32,MC_Paths_Base!Y283+'Monte Carlo'!$Y$32,MC_Paths_Base!Z283+'Monte Carlo'!$Z$32,MC_Paths_Base!AA283+'Monte Carlo'!$AA$32,MC_Paths_Base!AB283+'Monte Carlo'!$AB$32,MC_Paths_Base!AC283+'Monte Carlo'!$AC$32,MC_Paths_Base!AD283+'Monte Carlo'!$AD$32,MC_Paths_Base!AE283+'Monte Carlo'!$AE$32,MC_Paths_Base!AF283+'Monte Carlo'!$AF$32)</x:f>
        <x:v>403355.5814518592</x:v>
      </x:c>
      <x:c r="AL283" t="n">
        <x:f>MIN(MC_Paths_Base!B283+'Monte Carlo'!$B$34,MC_Paths_Base!C283+'Monte Carlo'!$C$34,MC_Paths_Base!D283+'Monte Carlo'!$D$34,MC_Paths_Base!E283+'Monte Carlo'!$E$34,MC_Paths_Base!F283+'Monte Carlo'!$F$34,MC_Paths_Base!G283+'Monte Carlo'!$G$34,MC_Paths_Base!H283+'Monte Carlo'!$H$34,MC_Paths_Base!I283+'Monte Carlo'!$I$34,MC_Paths_Base!J283+'Monte Carlo'!$J$34,MC_Paths_Base!K283+'Monte Carlo'!$K$34,MC_Paths_Base!L283+'Monte Carlo'!$L$34,MC_Paths_Base!M283+'Monte Carlo'!$M$34,MC_Paths_Base!N283+'Monte Carlo'!$N$34,MC_Paths_Base!O283+'Monte Carlo'!$O$34,MC_Paths_Base!P283+'Monte Carlo'!$P$34,MC_Paths_Base!Q283+'Monte Carlo'!$Q$34,MC_Paths_Base!R283+'Monte Carlo'!$R$34,MC_Paths_Base!S283+'Monte Carlo'!$S$34,MC_Paths_Base!T283+'Monte Carlo'!$T$34,MC_Paths_Base!U283+'Monte Carlo'!$U$34,MC_Paths_Base!V283+'Monte Carlo'!$V$34,MC_Paths_Base!W283+'Monte Carlo'!$W$34,MC_Paths_Base!X283+'Monte Carlo'!$X$34,MC_Paths_Base!Y283+'Monte Carlo'!$Y$34,MC_Paths_Base!Z283+'Monte Carlo'!$Z$34,MC_Paths_Base!AA283+'Monte Carlo'!$AA$34,MC_Paths_Base!AB283+'Monte Carlo'!$AB$34,MC_Paths_Base!AC283+'Monte Carlo'!$AC$34,MC_Paths_Base!AD283+'Monte Carlo'!$AD$34,MC_Paths_Base!AE283+'Monte Carlo'!$AE$34,MC_Paths_Base!AF283+'Monte Carlo'!$AF$34)</x:f>
        <x:v>-1596.775537115056</x:v>
      </x:c>
      <x:c r="AM283" t="n">
        <x:f>MIN(MC_Paths_Base!B283+'Monte Carlo'!$B$35,MC_Paths_Base!C283+'Monte Carlo'!$C$35,MC_Paths_Base!D283+'Monte Carlo'!$D$35,MC_Paths_Base!E283+'Monte Carlo'!$E$35,MC_Paths_Base!F283+'Monte Carlo'!$F$35,MC_Paths_Base!G283+'Monte Carlo'!$G$35,MC_Paths_Base!H283+'Monte Carlo'!$H$35,MC_Paths_Base!I283+'Monte Carlo'!$I$35,MC_Paths_Base!J283+'Monte Carlo'!$J$35,MC_Paths_Base!K283+'Monte Carlo'!$K$35,MC_Paths_Base!L283+'Monte Carlo'!$L$35,MC_Paths_Base!M283+'Monte Carlo'!$M$35,MC_Paths_Base!N283+'Monte Carlo'!$N$35,MC_Paths_Base!O283+'Monte Carlo'!$O$35,MC_Paths_Base!P283+'Monte Carlo'!$P$35,MC_Paths_Base!Q283+'Monte Carlo'!$Q$35,MC_Paths_Base!R283+'Monte Carlo'!$R$35,MC_Paths_Base!S283+'Monte Carlo'!$S$35,MC_Paths_Base!T283+'Monte Carlo'!$T$35,MC_Paths_Base!U283+'Monte Carlo'!$U$35,MC_Paths_Base!V283+'Monte Carlo'!$V$35,MC_Paths_Base!W283+'Monte Carlo'!$W$35,MC_Paths_Base!X283+'Monte Carlo'!$X$35,MC_Paths_Base!Y283+'Monte Carlo'!$Y$35,MC_Paths_Base!Z283+'Monte Carlo'!$Z$35,MC_Paths_Base!AA283+'Monte Carlo'!$AA$35,MC_Paths_Base!AB283+'Monte Carlo'!$AB$35,MC_Paths_Base!AC283+'Monte Carlo'!$AC$35,MC_Paths_Base!AD283+'Monte Carlo'!$AD$35,MC_Paths_Base!AE283+'Monte Carlo'!$AE$35,MC_Paths_Base!AF283+'Monte Carlo'!$AF$35)</x:f>
        <x:v>-80745.12674164423</x:v>
      </x:c>
    </x:row>
    <x:row r="284">
      <x:c r="AJ284" t="n">
        <x:f>MIN(MC_Paths_Base!B284:AF284)</x:f>
        <x:v>1029031.25</x:v>
      </x:c>
      <x:c r="AK284" t="n">
        <x:f>MIN(MC_Paths_Base!B284+'Monte Carlo'!$B$32,MC_Paths_Base!C284+'Monte Carlo'!$C$32,MC_Paths_Base!D284+'Monte Carlo'!$D$32,MC_Paths_Base!E284+'Monte Carlo'!$E$32,MC_Paths_Base!F284+'Monte Carlo'!$F$32,MC_Paths_Base!G284+'Monte Carlo'!$G$32,MC_Paths_Base!H284+'Monte Carlo'!$H$32,MC_Paths_Base!I284+'Monte Carlo'!$I$32,MC_Paths_Base!J284+'Monte Carlo'!$J$32,MC_Paths_Base!K284+'Monte Carlo'!$K$32,MC_Paths_Base!L284+'Monte Carlo'!$L$32,MC_Paths_Base!M284+'Monte Carlo'!$M$32,MC_Paths_Base!N284+'Monte Carlo'!$N$32,MC_Paths_Base!O284+'Monte Carlo'!$O$32,MC_Paths_Base!P284+'Monte Carlo'!$P$32,MC_Paths_Base!Q284+'Monte Carlo'!$Q$32,MC_Paths_Base!R284+'Monte Carlo'!$R$32,MC_Paths_Base!S284+'Monte Carlo'!$S$32,MC_Paths_Base!T284+'Monte Carlo'!$T$32,MC_Paths_Base!U284+'Monte Carlo'!$U$32,MC_Paths_Base!V284+'Monte Carlo'!$V$32,MC_Paths_Base!W284+'Monte Carlo'!$W$32,MC_Paths_Base!X284+'Monte Carlo'!$X$32,MC_Paths_Base!Y284+'Monte Carlo'!$Y$32,MC_Paths_Base!Z284+'Monte Carlo'!$Z$32,MC_Paths_Base!AA284+'Monte Carlo'!$AA$32,MC_Paths_Base!AB284+'Monte Carlo'!$AB$32,MC_Paths_Base!AC284+'Monte Carlo'!$AC$32,MC_Paths_Base!AD284+'Monte Carlo'!$AD$32,MC_Paths_Base!AE284+'Monte Carlo'!$AE$32,MC_Paths_Base!AF284+'Monte Carlo'!$AF$32)</x:f>
        <x:v>1029031.25</x:v>
      </x:c>
      <x:c r="AL284" t="n">
        <x:f>MIN(MC_Paths_Base!B284+'Monte Carlo'!$B$34,MC_Paths_Base!C284+'Monte Carlo'!$C$34,MC_Paths_Base!D284+'Monte Carlo'!$D$34,MC_Paths_Base!E284+'Monte Carlo'!$E$34,MC_Paths_Base!F284+'Monte Carlo'!$F$34,MC_Paths_Base!G284+'Monte Carlo'!$G$34,MC_Paths_Base!H284+'Monte Carlo'!$H$34,MC_Paths_Base!I284+'Monte Carlo'!$I$34,MC_Paths_Base!J284+'Monte Carlo'!$J$34,MC_Paths_Base!K284+'Monte Carlo'!$K$34,MC_Paths_Base!L284+'Monte Carlo'!$L$34,MC_Paths_Base!M284+'Monte Carlo'!$M$34,MC_Paths_Base!N284+'Monte Carlo'!$N$34,MC_Paths_Base!O284+'Monte Carlo'!$O$34,MC_Paths_Base!P284+'Monte Carlo'!$P$34,MC_Paths_Base!Q284+'Monte Carlo'!$Q$34,MC_Paths_Base!R284+'Monte Carlo'!$R$34,MC_Paths_Base!S284+'Monte Carlo'!$S$34,MC_Paths_Base!T284+'Monte Carlo'!$T$34,MC_Paths_Base!U284+'Monte Carlo'!$U$34,MC_Paths_Base!V284+'Monte Carlo'!$V$34,MC_Paths_Base!W284+'Monte Carlo'!$W$34,MC_Paths_Base!X284+'Monte Carlo'!$X$34,MC_Paths_Base!Y284+'Monte Carlo'!$Y$34,MC_Paths_Base!Z284+'Monte Carlo'!$Z$34,MC_Paths_Base!AA284+'Monte Carlo'!$AA$34,MC_Paths_Base!AB284+'Monte Carlo'!$AB$34,MC_Paths_Base!AC284+'Monte Carlo'!$AC$34,MC_Paths_Base!AD284+'Monte Carlo'!$AD$34,MC_Paths_Base!AE284+'Monte Carlo'!$AE$34,MC_Paths_Base!AF284+'Monte Carlo'!$AF$34)</x:f>
        <x:v>715303.5138110595</x:v>
      </x:c>
      <x:c r="AM284" t="n">
        <x:f>MIN(MC_Paths_Base!B284+'Monte Carlo'!$B$35,MC_Paths_Base!C284+'Monte Carlo'!$C$35,MC_Paths_Base!D284+'Monte Carlo'!$D$35,MC_Paths_Base!E284+'Monte Carlo'!$E$35,MC_Paths_Base!F284+'Monte Carlo'!$F$35,MC_Paths_Base!G284+'Monte Carlo'!$G$35,MC_Paths_Base!H284+'Monte Carlo'!$H$35,MC_Paths_Base!I284+'Monte Carlo'!$I$35,MC_Paths_Base!J284+'Monte Carlo'!$J$35,MC_Paths_Base!K284+'Monte Carlo'!$K$35,MC_Paths_Base!L284+'Monte Carlo'!$L$35,MC_Paths_Base!M284+'Monte Carlo'!$M$35,MC_Paths_Base!N284+'Monte Carlo'!$N$35,MC_Paths_Base!O284+'Monte Carlo'!$O$35,MC_Paths_Base!P284+'Monte Carlo'!$P$35,MC_Paths_Base!Q284+'Monte Carlo'!$Q$35,MC_Paths_Base!R284+'Monte Carlo'!$R$35,MC_Paths_Base!S284+'Monte Carlo'!$S$35,MC_Paths_Base!T284+'Monte Carlo'!$T$35,MC_Paths_Base!U284+'Monte Carlo'!$U$35,MC_Paths_Base!V284+'Monte Carlo'!$V$35,MC_Paths_Base!W284+'Monte Carlo'!$W$35,MC_Paths_Base!X284+'Monte Carlo'!$X$35,MC_Paths_Base!Y284+'Monte Carlo'!$Y$35,MC_Paths_Base!Z284+'Monte Carlo'!$Z$35,MC_Paths_Base!AA284+'Monte Carlo'!$AA$35,MC_Paths_Base!AB284+'Monte Carlo'!$AB$35,MC_Paths_Base!AC284+'Monte Carlo'!$AC$35,MC_Paths_Base!AD284+'Monte Carlo'!$AD$35,MC_Paths_Base!AE284+'Monte Carlo'!$AE$35,MC_Paths_Base!AF284+'Monte Carlo'!$AF$35)</x:f>
        <x:v>636155.1626065304</x:v>
      </x:c>
    </x:row>
    <x:row r="285">
      <x:c r="AJ285" t="n">
        <x:f>MIN(MC_Paths_Base!B285:AF285)</x:f>
        <x:v>639935.6954957817</x:v>
      </x:c>
      <x:c r="AK285" t="n">
        <x:f>MIN(MC_Paths_Base!B285+'Monte Carlo'!$B$32,MC_Paths_Base!C285+'Monte Carlo'!$C$32,MC_Paths_Base!D285+'Monte Carlo'!$D$32,MC_Paths_Base!E285+'Monte Carlo'!$E$32,MC_Paths_Base!F285+'Monte Carlo'!$F$32,MC_Paths_Base!G285+'Monte Carlo'!$G$32,MC_Paths_Base!H285+'Monte Carlo'!$H$32,MC_Paths_Base!I285+'Monte Carlo'!$I$32,MC_Paths_Base!J285+'Monte Carlo'!$J$32,MC_Paths_Base!K285+'Monte Carlo'!$K$32,MC_Paths_Base!L285+'Monte Carlo'!$L$32,MC_Paths_Base!M285+'Monte Carlo'!$M$32,MC_Paths_Base!N285+'Monte Carlo'!$N$32,MC_Paths_Base!O285+'Monte Carlo'!$O$32,MC_Paths_Base!P285+'Monte Carlo'!$P$32,MC_Paths_Base!Q285+'Monte Carlo'!$Q$32,MC_Paths_Base!R285+'Monte Carlo'!$R$32,MC_Paths_Base!S285+'Monte Carlo'!$S$32,MC_Paths_Base!T285+'Monte Carlo'!$T$32,MC_Paths_Base!U285+'Monte Carlo'!$U$32,MC_Paths_Base!V285+'Monte Carlo'!$V$32,MC_Paths_Base!W285+'Monte Carlo'!$W$32,MC_Paths_Base!X285+'Monte Carlo'!$X$32,MC_Paths_Base!Y285+'Monte Carlo'!$Y$32,MC_Paths_Base!Z285+'Monte Carlo'!$Z$32,MC_Paths_Base!AA285+'Monte Carlo'!$AA$32,MC_Paths_Base!AB285+'Monte Carlo'!$AB$32,MC_Paths_Base!AC285+'Monte Carlo'!$AC$32,MC_Paths_Base!AD285+'Monte Carlo'!$AD$32,MC_Paths_Base!AE285+'Monte Carlo'!$AE$32,MC_Paths_Base!AF285+'Monte Carlo'!$AF$32)</x:f>
        <x:v>437283.70374642254</x:v>
      </x:c>
      <x:c r="AL285" t="n">
        <x:f>MIN(MC_Paths_Base!B285+'Monte Carlo'!$B$34,MC_Paths_Base!C285+'Monte Carlo'!$C$34,MC_Paths_Base!D285+'Monte Carlo'!$D$34,MC_Paths_Base!E285+'Monte Carlo'!$E$34,MC_Paths_Base!F285+'Monte Carlo'!$F$34,MC_Paths_Base!G285+'Monte Carlo'!$G$34,MC_Paths_Base!H285+'Monte Carlo'!$H$34,MC_Paths_Base!I285+'Monte Carlo'!$I$34,MC_Paths_Base!J285+'Monte Carlo'!$J$34,MC_Paths_Base!K285+'Monte Carlo'!$K$34,MC_Paths_Base!L285+'Monte Carlo'!$L$34,MC_Paths_Base!M285+'Monte Carlo'!$M$34,MC_Paths_Base!N285+'Monte Carlo'!$N$34,MC_Paths_Base!O285+'Monte Carlo'!$O$34,MC_Paths_Base!P285+'Monte Carlo'!$P$34,MC_Paths_Base!Q285+'Monte Carlo'!$Q$34,MC_Paths_Base!R285+'Monte Carlo'!$R$34,MC_Paths_Base!S285+'Monte Carlo'!$S$34,MC_Paths_Base!T285+'Monte Carlo'!$T$34,MC_Paths_Base!U285+'Monte Carlo'!$U$34,MC_Paths_Base!V285+'Monte Carlo'!$V$34,MC_Paths_Base!W285+'Monte Carlo'!$W$34,MC_Paths_Base!X285+'Monte Carlo'!$X$34,MC_Paths_Base!Y285+'Monte Carlo'!$Y$34,MC_Paths_Base!Z285+'Monte Carlo'!$Z$34,MC_Paths_Base!AA285+'Monte Carlo'!$AA$34,MC_Paths_Base!AB285+'Monte Carlo'!$AB$34,MC_Paths_Base!AC285+'Monte Carlo'!$AC$34,MC_Paths_Base!AD285+'Monte Carlo'!$AD$34,MC_Paths_Base!AE285+'Monte Carlo'!$AE$34,MC_Paths_Base!AF285+'Monte Carlo'!$AF$34)</x:f>
        <x:v>272282.510093438</x:v>
      </x:c>
      <x:c r="AM285" t="n">
        <x:f>MIN(MC_Paths_Base!B285+'Monte Carlo'!$B$35,MC_Paths_Base!C285+'Monte Carlo'!$C$35,MC_Paths_Base!D285+'Monte Carlo'!$D$35,MC_Paths_Base!E285+'Monte Carlo'!$E$35,MC_Paths_Base!F285+'Monte Carlo'!$F$35,MC_Paths_Base!G285+'Monte Carlo'!$G$35,MC_Paths_Base!H285+'Monte Carlo'!$H$35,MC_Paths_Base!I285+'Monte Carlo'!$I$35,MC_Paths_Base!J285+'Monte Carlo'!$J$35,MC_Paths_Base!K285+'Monte Carlo'!$K$35,MC_Paths_Base!L285+'Monte Carlo'!$L$35,MC_Paths_Base!M285+'Monte Carlo'!$M$35,MC_Paths_Base!N285+'Monte Carlo'!$N$35,MC_Paths_Base!O285+'Monte Carlo'!$O$35,MC_Paths_Base!P285+'Monte Carlo'!$P$35,MC_Paths_Base!Q285+'Monte Carlo'!$Q$35,MC_Paths_Base!R285+'Monte Carlo'!$R$35,MC_Paths_Base!S285+'Monte Carlo'!$S$35,MC_Paths_Base!T285+'Monte Carlo'!$T$35,MC_Paths_Base!U285+'Monte Carlo'!$U$35,MC_Paths_Base!V285+'Monte Carlo'!$V$35,MC_Paths_Base!W285+'Monte Carlo'!$W$35,MC_Paths_Base!X285+'Monte Carlo'!$X$35,MC_Paths_Base!Y285+'Monte Carlo'!$Y$35,MC_Paths_Base!Z285+'Monte Carlo'!$Z$35,MC_Paths_Base!AA285+'Monte Carlo'!$AA$35,MC_Paths_Base!AB285+'Monte Carlo'!$AB$35,MC_Paths_Base!AC285+'Monte Carlo'!$AC$35,MC_Paths_Base!AD285+'Monte Carlo'!$AD$35,MC_Paths_Base!AE285+'Monte Carlo'!$AE$35,MC_Paths_Base!AF285+'Monte Carlo'!$AF$35)</x:f>
        <x:v>141265.33378157893</x:v>
      </x:c>
    </x:row>
    <x:row r="286">
      <x:c r="AJ286" t="n">
        <x:f>MIN(MC_Paths_Base!B286:AF286)</x:f>
        <x:v>784686.5114869341</x:v>
      </x:c>
      <x:c r="AK286" t="n">
        <x:f>MIN(MC_Paths_Base!B286+'Monte Carlo'!$B$32,MC_Paths_Base!C286+'Monte Carlo'!$C$32,MC_Paths_Base!D286+'Monte Carlo'!$D$32,MC_Paths_Base!E286+'Monte Carlo'!$E$32,MC_Paths_Base!F286+'Monte Carlo'!$F$32,MC_Paths_Base!G286+'Monte Carlo'!$G$32,MC_Paths_Base!H286+'Monte Carlo'!$H$32,MC_Paths_Base!I286+'Monte Carlo'!$I$32,MC_Paths_Base!J286+'Monte Carlo'!$J$32,MC_Paths_Base!K286+'Monte Carlo'!$K$32,MC_Paths_Base!L286+'Monte Carlo'!$L$32,MC_Paths_Base!M286+'Monte Carlo'!$M$32,MC_Paths_Base!N286+'Monte Carlo'!$N$32,MC_Paths_Base!O286+'Monte Carlo'!$O$32,MC_Paths_Base!P286+'Monte Carlo'!$P$32,MC_Paths_Base!Q286+'Monte Carlo'!$Q$32,MC_Paths_Base!R286+'Monte Carlo'!$R$32,MC_Paths_Base!S286+'Monte Carlo'!$S$32,MC_Paths_Base!T286+'Monte Carlo'!$T$32,MC_Paths_Base!U286+'Monte Carlo'!$U$32,MC_Paths_Base!V286+'Monte Carlo'!$V$32,MC_Paths_Base!W286+'Monte Carlo'!$W$32,MC_Paths_Base!X286+'Monte Carlo'!$X$32,MC_Paths_Base!Y286+'Monte Carlo'!$Y$32,MC_Paths_Base!Z286+'Monte Carlo'!$Z$32,MC_Paths_Base!AA286+'Monte Carlo'!$AA$32,MC_Paths_Base!AB286+'Monte Carlo'!$AB$32,MC_Paths_Base!AC286+'Monte Carlo'!$AC$32,MC_Paths_Base!AD286+'Monte Carlo'!$AD$32,MC_Paths_Base!AE286+'Monte Carlo'!$AE$32,MC_Paths_Base!AF286+'Monte Carlo'!$AF$32)</x:f>
        <x:v>580356.6250602655</x:v>
      </x:c>
      <x:c r="AL286" t="n">
        <x:f>MIN(MC_Paths_Base!B286+'Monte Carlo'!$B$34,MC_Paths_Base!C286+'Monte Carlo'!$C$34,MC_Paths_Base!D286+'Monte Carlo'!$D$34,MC_Paths_Base!E286+'Monte Carlo'!$E$34,MC_Paths_Base!F286+'Monte Carlo'!$F$34,MC_Paths_Base!G286+'Monte Carlo'!$G$34,MC_Paths_Base!H286+'Monte Carlo'!$H$34,MC_Paths_Base!I286+'Monte Carlo'!$I$34,MC_Paths_Base!J286+'Monte Carlo'!$J$34,MC_Paths_Base!K286+'Monte Carlo'!$K$34,MC_Paths_Base!L286+'Monte Carlo'!$L$34,MC_Paths_Base!M286+'Monte Carlo'!$M$34,MC_Paths_Base!N286+'Monte Carlo'!$N$34,MC_Paths_Base!O286+'Monte Carlo'!$O$34,MC_Paths_Base!P286+'Monte Carlo'!$P$34,MC_Paths_Base!Q286+'Monte Carlo'!$Q$34,MC_Paths_Base!R286+'Monte Carlo'!$R$34,MC_Paths_Base!S286+'Monte Carlo'!$S$34,MC_Paths_Base!T286+'Monte Carlo'!$T$34,MC_Paths_Base!U286+'Monte Carlo'!$U$34,MC_Paths_Base!V286+'Monte Carlo'!$V$34,MC_Paths_Base!W286+'Monte Carlo'!$W$34,MC_Paths_Base!X286+'Monte Carlo'!$X$34,MC_Paths_Base!Y286+'Monte Carlo'!$Y$34,MC_Paths_Base!Z286+'Monte Carlo'!$Z$34,MC_Paths_Base!AA286+'Monte Carlo'!$AA$34,MC_Paths_Base!AB286+'Monte Carlo'!$AB$34,MC_Paths_Base!AC286+'Monte Carlo'!$AC$34,MC_Paths_Base!AD286+'Monte Carlo'!$AD$34,MC_Paths_Base!AE286+'Monte Carlo'!$AE$34,MC_Paths_Base!AF286+'Monte Carlo'!$AF$34)</x:f>
        <x:v>205903.78445986437</x:v>
      </x:c>
      <x:c r="AM286" t="n">
        <x:f>MIN(MC_Paths_Base!B286+'Monte Carlo'!$B$35,MC_Paths_Base!C286+'Monte Carlo'!$C$35,MC_Paths_Base!D286+'Monte Carlo'!$D$35,MC_Paths_Base!E286+'Monte Carlo'!$E$35,MC_Paths_Base!F286+'Monte Carlo'!$F$35,MC_Paths_Base!G286+'Monte Carlo'!$G$35,MC_Paths_Base!H286+'Monte Carlo'!$H$35,MC_Paths_Base!I286+'Monte Carlo'!$I$35,MC_Paths_Base!J286+'Monte Carlo'!$J$35,MC_Paths_Base!K286+'Monte Carlo'!$K$35,MC_Paths_Base!L286+'Monte Carlo'!$L$35,MC_Paths_Base!M286+'Monte Carlo'!$M$35,MC_Paths_Base!N286+'Monte Carlo'!$N$35,MC_Paths_Base!O286+'Monte Carlo'!$O$35,MC_Paths_Base!P286+'Monte Carlo'!$P$35,MC_Paths_Base!Q286+'Monte Carlo'!$Q$35,MC_Paths_Base!R286+'Monte Carlo'!$R$35,MC_Paths_Base!S286+'Monte Carlo'!$S$35,MC_Paths_Base!T286+'Monte Carlo'!$T$35,MC_Paths_Base!U286+'Monte Carlo'!$U$35,MC_Paths_Base!V286+'Monte Carlo'!$V$35,MC_Paths_Base!W286+'Monte Carlo'!$W$35,MC_Paths_Base!X286+'Monte Carlo'!$X$35,MC_Paths_Base!Y286+'Monte Carlo'!$Y$35,MC_Paths_Base!Z286+'Monte Carlo'!$Z$35,MC_Paths_Base!AA286+'Monte Carlo'!$AA$35,MC_Paths_Base!AB286+'Monte Carlo'!$AB$35,MC_Paths_Base!AC286+'Monte Carlo'!$AC$35,MC_Paths_Base!AD286+'Monte Carlo'!$AD$35,MC_Paths_Base!AE286+'Monte Carlo'!$AE$35,MC_Paths_Base!AF286+'Monte Carlo'!$AF$35)</x:f>
        <x:v>141654.81473015563</x:v>
      </x:c>
    </x:row>
    <x:row r="287">
      <x:c r="AJ287" t="n">
        <x:f>MIN(MC_Paths_Base!B287:AF287)</x:f>
        <x:v>1024128.2513545823</x:v>
      </x:c>
      <x:c r="AK287" t="n">
        <x:f>MIN(MC_Paths_Base!B287+'Monte Carlo'!$B$32,MC_Paths_Base!C287+'Monte Carlo'!$C$32,MC_Paths_Base!D287+'Monte Carlo'!$D$32,MC_Paths_Base!E287+'Monte Carlo'!$E$32,MC_Paths_Base!F287+'Monte Carlo'!$F$32,MC_Paths_Base!G287+'Monte Carlo'!$G$32,MC_Paths_Base!H287+'Monte Carlo'!$H$32,MC_Paths_Base!I287+'Monte Carlo'!$I$32,MC_Paths_Base!J287+'Monte Carlo'!$J$32,MC_Paths_Base!K287+'Monte Carlo'!$K$32,MC_Paths_Base!L287+'Monte Carlo'!$L$32,MC_Paths_Base!M287+'Monte Carlo'!$M$32,MC_Paths_Base!N287+'Monte Carlo'!$N$32,MC_Paths_Base!O287+'Monte Carlo'!$O$32,MC_Paths_Base!P287+'Monte Carlo'!$P$32,MC_Paths_Base!Q287+'Monte Carlo'!$Q$32,MC_Paths_Base!R287+'Monte Carlo'!$R$32,MC_Paths_Base!S287+'Monte Carlo'!$S$32,MC_Paths_Base!T287+'Monte Carlo'!$T$32,MC_Paths_Base!U287+'Monte Carlo'!$U$32,MC_Paths_Base!V287+'Monte Carlo'!$V$32,MC_Paths_Base!W287+'Monte Carlo'!$W$32,MC_Paths_Base!X287+'Monte Carlo'!$X$32,MC_Paths_Base!Y287+'Monte Carlo'!$Y$32,MC_Paths_Base!Z287+'Monte Carlo'!$Z$32,MC_Paths_Base!AA287+'Monte Carlo'!$AA$32,MC_Paths_Base!AB287+'Monte Carlo'!$AB$32,MC_Paths_Base!AC287+'Monte Carlo'!$AC$32,MC_Paths_Base!AD287+'Monte Carlo'!$AD$32,MC_Paths_Base!AE287+'Monte Carlo'!$AE$32,MC_Paths_Base!AF287+'Monte Carlo'!$AF$32)</x:f>
        <x:v>765527.3066630733</x:v>
      </x:c>
      <x:c r="AL287" t="n">
        <x:f>MIN(MC_Paths_Base!B287+'Monte Carlo'!$B$34,MC_Paths_Base!C287+'Monte Carlo'!$C$34,MC_Paths_Base!D287+'Monte Carlo'!$D$34,MC_Paths_Base!E287+'Monte Carlo'!$E$34,MC_Paths_Base!F287+'Monte Carlo'!$F$34,MC_Paths_Base!G287+'Monte Carlo'!$G$34,MC_Paths_Base!H287+'Monte Carlo'!$H$34,MC_Paths_Base!I287+'Monte Carlo'!$I$34,MC_Paths_Base!J287+'Monte Carlo'!$J$34,MC_Paths_Base!K287+'Monte Carlo'!$K$34,MC_Paths_Base!L287+'Monte Carlo'!$L$34,MC_Paths_Base!M287+'Monte Carlo'!$M$34,MC_Paths_Base!N287+'Monte Carlo'!$N$34,MC_Paths_Base!O287+'Monte Carlo'!$O$34,MC_Paths_Base!P287+'Monte Carlo'!$P$34,MC_Paths_Base!Q287+'Monte Carlo'!$Q$34,MC_Paths_Base!R287+'Monte Carlo'!$R$34,MC_Paths_Base!S287+'Monte Carlo'!$S$34,MC_Paths_Base!T287+'Monte Carlo'!$T$34,MC_Paths_Base!U287+'Monte Carlo'!$U$34,MC_Paths_Base!V287+'Monte Carlo'!$V$34,MC_Paths_Base!W287+'Monte Carlo'!$W$34,MC_Paths_Base!X287+'Monte Carlo'!$X$34,MC_Paths_Base!Y287+'Monte Carlo'!$Y$34,MC_Paths_Base!Z287+'Monte Carlo'!$Z$34,MC_Paths_Base!AA287+'Monte Carlo'!$AA$34,MC_Paths_Base!AB287+'Monte Carlo'!$AB$34,MC_Paths_Base!AC287+'Monte Carlo'!$AC$34,MC_Paths_Base!AD287+'Monte Carlo'!$AD$34,MC_Paths_Base!AE287+'Monte Carlo'!$AE$34,MC_Paths_Base!AF287+'Monte Carlo'!$AF$34)</x:f>
        <x:v>-989029.200686878</x:v>
      </x:c>
      <x:c r="AM287" t="n">
        <x:f>MIN(MC_Paths_Base!B287+'Monte Carlo'!$B$35,MC_Paths_Base!C287+'Monte Carlo'!$C$35,MC_Paths_Base!D287+'Monte Carlo'!$D$35,MC_Paths_Base!E287+'Monte Carlo'!$E$35,MC_Paths_Base!F287+'Monte Carlo'!$F$35,MC_Paths_Base!G287+'Monte Carlo'!$G$35,MC_Paths_Base!H287+'Monte Carlo'!$H$35,MC_Paths_Base!I287+'Monte Carlo'!$I$35,MC_Paths_Base!J287+'Monte Carlo'!$J$35,MC_Paths_Base!K287+'Monte Carlo'!$K$35,MC_Paths_Base!L287+'Monte Carlo'!$L$35,MC_Paths_Base!M287+'Monte Carlo'!$M$35,MC_Paths_Base!N287+'Monte Carlo'!$N$35,MC_Paths_Base!O287+'Monte Carlo'!$O$35,MC_Paths_Base!P287+'Monte Carlo'!$P$35,MC_Paths_Base!Q287+'Monte Carlo'!$Q$35,MC_Paths_Base!R287+'Monte Carlo'!$R$35,MC_Paths_Base!S287+'Monte Carlo'!$S$35,MC_Paths_Base!T287+'Monte Carlo'!$T$35,MC_Paths_Base!U287+'Monte Carlo'!$U$35,MC_Paths_Base!V287+'Monte Carlo'!$V$35,MC_Paths_Base!W287+'Monte Carlo'!$W$35,MC_Paths_Base!X287+'Monte Carlo'!$X$35,MC_Paths_Base!Y287+'Monte Carlo'!$Y$35,MC_Paths_Base!Z287+'Monte Carlo'!$Z$35,MC_Paths_Base!AA287+'Monte Carlo'!$AA$35,MC_Paths_Base!AB287+'Monte Carlo'!$AB$35,MC_Paths_Base!AC287+'Monte Carlo'!$AC$35,MC_Paths_Base!AD287+'Monte Carlo'!$AD$35,MC_Paths_Base!AE287+'Monte Carlo'!$AE$35,MC_Paths_Base!AF287+'Monte Carlo'!$AF$35)</x:f>
        <x:v>-855379.5998927088</x:v>
      </x:c>
    </x:row>
    <x:row r="288">
      <x:c r="AJ288" t="n">
        <x:f>MIN(MC_Paths_Base!B288:AF288)</x:f>
        <x:v>960278.7328008019</x:v>
      </x:c>
      <x:c r="AK288" t="n">
        <x:f>MIN(MC_Paths_Base!B288+'Monte Carlo'!$B$32,MC_Paths_Base!C288+'Monte Carlo'!$C$32,MC_Paths_Base!D288+'Monte Carlo'!$D$32,MC_Paths_Base!E288+'Monte Carlo'!$E$32,MC_Paths_Base!F288+'Monte Carlo'!$F$32,MC_Paths_Base!G288+'Monte Carlo'!$G$32,MC_Paths_Base!H288+'Monte Carlo'!$H$32,MC_Paths_Base!I288+'Monte Carlo'!$I$32,MC_Paths_Base!J288+'Monte Carlo'!$J$32,MC_Paths_Base!K288+'Monte Carlo'!$K$32,MC_Paths_Base!L288+'Monte Carlo'!$L$32,MC_Paths_Base!M288+'Monte Carlo'!$M$32,MC_Paths_Base!N288+'Monte Carlo'!$N$32,MC_Paths_Base!O288+'Monte Carlo'!$O$32,MC_Paths_Base!P288+'Monte Carlo'!$P$32,MC_Paths_Base!Q288+'Monte Carlo'!$Q$32,MC_Paths_Base!R288+'Monte Carlo'!$R$32,MC_Paths_Base!S288+'Monte Carlo'!$S$32,MC_Paths_Base!T288+'Monte Carlo'!$T$32,MC_Paths_Base!U288+'Monte Carlo'!$U$32,MC_Paths_Base!V288+'Monte Carlo'!$V$32,MC_Paths_Base!W288+'Monte Carlo'!$W$32,MC_Paths_Base!X288+'Monte Carlo'!$X$32,MC_Paths_Base!Y288+'Monte Carlo'!$Y$32,MC_Paths_Base!Z288+'Monte Carlo'!$Z$32,MC_Paths_Base!AA288+'Monte Carlo'!$AA$32,MC_Paths_Base!AB288+'Monte Carlo'!$AB$32,MC_Paths_Base!AC288+'Monte Carlo'!$AC$32,MC_Paths_Base!AD288+'Monte Carlo'!$AD$32,MC_Paths_Base!AE288+'Monte Carlo'!$AE$32,MC_Paths_Base!AF288+'Monte Carlo'!$AF$32)</x:f>
        <x:v>759106.0724692032</x:v>
      </x:c>
      <x:c r="AL288" t="n">
        <x:f>MIN(MC_Paths_Base!B288+'Monte Carlo'!$B$34,MC_Paths_Base!C288+'Monte Carlo'!$C$34,MC_Paths_Base!D288+'Monte Carlo'!$D$34,MC_Paths_Base!E288+'Monte Carlo'!$E$34,MC_Paths_Base!F288+'Monte Carlo'!$F$34,MC_Paths_Base!G288+'Monte Carlo'!$G$34,MC_Paths_Base!H288+'Monte Carlo'!$H$34,MC_Paths_Base!I288+'Monte Carlo'!$I$34,MC_Paths_Base!J288+'Monte Carlo'!$J$34,MC_Paths_Base!K288+'Monte Carlo'!$K$34,MC_Paths_Base!L288+'Monte Carlo'!$L$34,MC_Paths_Base!M288+'Monte Carlo'!$M$34,MC_Paths_Base!N288+'Monte Carlo'!$N$34,MC_Paths_Base!O288+'Monte Carlo'!$O$34,MC_Paths_Base!P288+'Monte Carlo'!$P$34,MC_Paths_Base!Q288+'Monte Carlo'!$Q$34,MC_Paths_Base!R288+'Monte Carlo'!$R$34,MC_Paths_Base!S288+'Monte Carlo'!$S$34,MC_Paths_Base!T288+'Monte Carlo'!$T$34,MC_Paths_Base!U288+'Monte Carlo'!$U$34,MC_Paths_Base!V288+'Monte Carlo'!$V$34,MC_Paths_Base!W288+'Monte Carlo'!$W$34,MC_Paths_Base!X288+'Monte Carlo'!$X$34,MC_Paths_Base!Y288+'Monte Carlo'!$Y$34,MC_Paths_Base!Z288+'Monte Carlo'!$Z$34,MC_Paths_Base!AA288+'Monte Carlo'!$AA$34,MC_Paths_Base!AB288+'Monte Carlo'!$AB$34,MC_Paths_Base!AC288+'Monte Carlo'!$AC$34,MC_Paths_Base!AD288+'Monte Carlo'!$AD$34,MC_Paths_Base!AE288+'Monte Carlo'!$AE$34,MC_Paths_Base!AF288+'Monte Carlo'!$AF$34)</x:f>
        <x:v>636133.889050802</x:v>
      </x:c>
      <x:c r="AM288" t="n">
        <x:f>MIN(MC_Paths_Base!B288+'Monte Carlo'!$B$35,MC_Paths_Base!C288+'Monte Carlo'!$C$35,MC_Paths_Base!D288+'Monte Carlo'!$D$35,MC_Paths_Base!E288+'Monte Carlo'!$E$35,MC_Paths_Base!F288+'Monte Carlo'!$F$35,MC_Paths_Base!G288+'Monte Carlo'!$G$35,MC_Paths_Base!H288+'Monte Carlo'!$H$35,MC_Paths_Base!I288+'Monte Carlo'!$I$35,MC_Paths_Base!J288+'Monte Carlo'!$J$35,MC_Paths_Base!K288+'Monte Carlo'!$K$35,MC_Paths_Base!L288+'Monte Carlo'!$L$35,MC_Paths_Base!M288+'Monte Carlo'!$M$35,MC_Paths_Base!N288+'Monte Carlo'!$N$35,MC_Paths_Base!O288+'Monte Carlo'!$O$35,MC_Paths_Base!P288+'Monte Carlo'!$P$35,MC_Paths_Base!Q288+'Monte Carlo'!$Q$35,MC_Paths_Base!R288+'Monte Carlo'!$R$35,MC_Paths_Base!S288+'Monte Carlo'!$S$35,MC_Paths_Base!T288+'Monte Carlo'!$T$35,MC_Paths_Base!U288+'Monte Carlo'!$U$35,MC_Paths_Base!V288+'Monte Carlo'!$V$35,MC_Paths_Base!W288+'Monte Carlo'!$W$35,MC_Paths_Base!X288+'Monte Carlo'!$X$35,MC_Paths_Base!Y288+'Monte Carlo'!$Y$35,MC_Paths_Base!Z288+'Monte Carlo'!$Z$35,MC_Paths_Base!AA288+'Monte Carlo'!$AA$35,MC_Paths_Base!AB288+'Monte Carlo'!$AB$35,MC_Paths_Base!AC288+'Monte Carlo'!$AC$35,MC_Paths_Base!AD288+'Monte Carlo'!$AD$35,MC_Paths_Base!AE288+'Monte Carlo'!$AE$35,MC_Paths_Base!AF288+'Monte Carlo'!$AF$35)</x:f>
        <x:v>498118.72871920315</x:v>
      </x:c>
    </x:row>
    <x:row r="289">
      <x:c r="AJ289" t="n">
        <x:f>MIN(MC_Paths_Base!B289:AF289)</x:f>
        <x:v>1029031.25</x:v>
      </x:c>
      <x:c r="AK289" t="n">
        <x:f>MIN(MC_Paths_Base!B289+'Monte Carlo'!$B$32,MC_Paths_Base!C289+'Monte Carlo'!$C$32,MC_Paths_Base!D289+'Monte Carlo'!$D$32,MC_Paths_Base!E289+'Monte Carlo'!$E$32,MC_Paths_Base!F289+'Monte Carlo'!$F$32,MC_Paths_Base!G289+'Monte Carlo'!$G$32,MC_Paths_Base!H289+'Monte Carlo'!$H$32,MC_Paths_Base!I289+'Monte Carlo'!$I$32,MC_Paths_Base!J289+'Monte Carlo'!$J$32,MC_Paths_Base!K289+'Monte Carlo'!$K$32,MC_Paths_Base!L289+'Monte Carlo'!$L$32,MC_Paths_Base!M289+'Monte Carlo'!$M$32,MC_Paths_Base!N289+'Monte Carlo'!$N$32,MC_Paths_Base!O289+'Monte Carlo'!$O$32,MC_Paths_Base!P289+'Monte Carlo'!$P$32,MC_Paths_Base!Q289+'Monte Carlo'!$Q$32,MC_Paths_Base!R289+'Monte Carlo'!$R$32,MC_Paths_Base!S289+'Monte Carlo'!$S$32,MC_Paths_Base!T289+'Monte Carlo'!$T$32,MC_Paths_Base!U289+'Monte Carlo'!$U$32,MC_Paths_Base!V289+'Monte Carlo'!$V$32,MC_Paths_Base!W289+'Monte Carlo'!$W$32,MC_Paths_Base!X289+'Monte Carlo'!$X$32,MC_Paths_Base!Y289+'Monte Carlo'!$Y$32,MC_Paths_Base!Z289+'Monte Carlo'!$Z$32,MC_Paths_Base!AA289+'Monte Carlo'!$AA$32,MC_Paths_Base!AB289+'Monte Carlo'!$AB$32,MC_Paths_Base!AC289+'Monte Carlo'!$AC$32,MC_Paths_Base!AD289+'Monte Carlo'!$AD$32,MC_Paths_Base!AE289+'Monte Carlo'!$AE$32,MC_Paths_Base!AF289+'Monte Carlo'!$AF$32)</x:f>
        <x:v>833470.3888100331</x:v>
      </x:c>
      <x:c r="AL289" t="n">
        <x:f>MIN(MC_Paths_Base!B289+'Monte Carlo'!$B$34,MC_Paths_Base!C289+'Monte Carlo'!$C$34,MC_Paths_Base!D289+'Monte Carlo'!$D$34,MC_Paths_Base!E289+'Monte Carlo'!$E$34,MC_Paths_Base!F289+'Monte Carlo'!$F$34,MC_Paths_Base!G289+'Monte Carlo'!$G$34,MC_Paths_Base!H289+'Monte Carlo'!$H$34,MC_Paths_Base!I289+'Monte Carlo'!$I$34,MC_Paths_Base!J289+'Monte Carlo'!$J$34,MC_Paths_Base!K289+'Monte Carlo'!$K$34,MC_Paths_Base!L289+'Monte Carlo'!$L$34,MC_Paths_Base!M289+'Monte Carlo'!$M$34,MC_Paths_Base!N289+'Monte Carlo'!$N$34,MC_Paths_Base!O289+'Monte Carlo'!$O$34,MC_Paths_Base!P289+'Monte Carlo'!$P$34,MC_Paths_Base!Q289+'Monte Carlo'!$Q$34,MC_Paths_Base!R289+'Monte Carlo'!$R$34,MC_Paths_Base!S289+'Monte Carlo'!$S$34,MC_Paths_Base!T289+'Monte Carlo'!$T$34,MC_Paths_Base!U289+'Monte Carlo'!$U$34,MC_Paths_Base!V289+'Monte Carlo'!$V$34,MC_Paths_Base!W289+'Monte Carlo'!$W$34,MC_Paths_Base!X289+'Monte Carlo'!$X$34,MC_Paths_Base!Y289+'Monte Carlo'!$Y$34,MC_Paths_Base!Z289+'Monte Carlo'!$Z$34,MC_Paths_Base!AA289+'Monte Carlo'!$AA$34,MC_Paths_Base!AB289+'Monte Carlo'!$AB$34,MC_Paths_Base!AC289+'Monte Carlo'!$AC$34,MC_Paths_Base!AD289+'Monte Carlo'!$AD$34,MC_Paths_Base!AE289+'Monte Carlo'!$AE$34,MC_Paths_Base!AF289+'Monte Carlo'!$AF$34)</x:f>
        <x:v>477830.9089021613</x:v>
      </x:c>
      <x:c r="AM289" t="n">
        <x:f>MIN(MC_Paths_Base!B289+'Monte Carlo'!$B$35,MC_Paths_Base!C289+'Monte Carlo'!$C$35,MC_Paths_Base!D289+'Monte Carlo'!$D$35,MC_Paths_Base!E289+'Monte Carlo'!$E$35,MC_Paths_Base!F289+'Monte Carlo'!$F$35,MC_Paths_Base!G289+'Monte Carlo'!$G$35,MC_Paths_Base!H289+'Monte Carlo'!$H$35,MC_Paths_Base!I289+'Monte Carlo'!$I$35,MC_Paths_Base!J289+'Monte Carlo'!$J$35,MC_Paths_Base!K289+'Monte Carlo'!$K$35,MC_Paths_Base!L289+'Monte Carlo'!$L$35,MC_Paths_Base!M289+'Monte Carlo'!$M$35,MC_Paths_Base!N289+'Monte Carlo'!$N$35,MC_Paths_Base!O289+'Monte Carlo'!$O$35,MC_Paths_Base!P289+'Monte Carlo'!$P$35,MC_Paths_Base!Q289+'Monte Carlo'!$Q$35,MC_Paths_Base!R289+'Monte Carlo'!$R$35,MC_Paths_Base!S289+'Monte Carlo'!$S$35,MC_Paths_Base!T289+'Monte Carlo'!$T$35,MC_Paths_Base!U289+'Monte Carlo'!$U$35,MC_Paths_Base!V289+'Monte Carlo'!$V$35,MC_Paths_Base!W289+'Monte Carlo'!$W$35,MC_Paths_Base!X289+'Monte Carlo'!$X$35,MC_Paths_Base!Y289+'Monte Carlo'!$Y$35,MC_Paths_Base!Z289+'Monte Carlo'!$Z$35,MC_Paths_Base!AA289+'Monte Carlo'!$AA$35,MC_Paths_Base!AB289+'Monte Carlo'!$AB$35,MC_Paths_Base!AC289+'Monte Carlo'!$AC$35,MC_Paths_Base!AD289+'Monte Carlo'!$AD$35,MC_Paths_Base!AE289+'Monte Carlo'!$AE$35,MC_Paths_Base!AF289+'Monte Carlo'!$AF$35)</x:f>
        <x:v>379573.28556156065</x:v>
      </x:c>
    </x:row>
    <x:row r="290">
      <x:c r="AJ290" t="n">
        <x:f>MIN(MC_Paths_Base!B290:AF290)</x:f>
        <x:v>903316.2594168091</x:v>
      </x:c>
      <x:c r="AK290" t="n">
        <x:f>MIN(MC_Paths_Base!B290+'Monte Carlo'!$B$32,MC_Paths_Base!C290+'Monte Carlo'!$C$32,MC_Paths_Base!D290+'Monte Carlo'!$D$32,MC_Paths_Base!E290+'Monte Carlo'!$E$32,MC_Paths_Base!F290+'Monte Carlo'!$F$32,MC_Paths_Base!G290+'Monte Carlo'!$G$32,MC_Paths_Base!H290+'Monte Carlo'!$H$32,MC_Paths_Base!I290+'Monte Carlo'!$I$32,MC_Paths_Base!J290+'Monte Carlo'!$J$32,MC_Paths_Base!K290+'Monte Carlo'!$K$32,MC_Paths_Base!L290+'Monte Carlo'!$L$32,MC_Paths_Base!M290+'Monte Carlo'!$M$32,MC_Paths_Base!N290+'Monte Carlo'!$N$32,MC_Paths_Base!O290+'Monte Carlo'!$O$32,MC_Paths_Base!P290+'Monte Carlo'!$P$32,MC_Paths_Base!Q290+'Monte Carlo'!$Q$32,MC_Paths_Base!R290+'Monte Carlo'!$R$32,MC_Paths_Base!S290+'Monte Carlo'!$S$32,MC_Paths_Base!T290+'Monte Carlo'!$T$32,MC_Paths_Base!U290+'Monte Carlo'!$U$32,MC_Paths_Base!V290+'Monte Carlo'!$V$32,MC_Paths_Base!W290+'Monte Carlo'!$W$32,MC_Paths_Base!X290+'Monte Carlo'!$X$32,MC_Paths_Base!Y290+'Monte Carlo'!$Y$32,MC_Paths_Base!Z290+'Monte Carlo'!$Z$32,MC_Paths_Base!AA290+'Monte Carlo'!$AA$32,MC_Paths_Base!AB290+'Monte Carlo'!$AB$32,MC_Paths_Base!AC290+'Monte Carlo'!$AC$32,MC_Paths_Base!AD290+'Monte Carlo'!$AD$32,MC_Paths_Base!AE290+'Monte Carlo'!$AE$32,MC_Paths_Base!AF290+'Monte Carlo'!$AF$32)</x:f>
        <x:v>701427.2158320576</x:v>
      </x:c>
      <x:c r="AL290" t="n">
        <x:f>MIN(MC_Paths_Base!B290+'Monte Carlo'!$B$34,MC_Paths_Base!C290+'Monte Carlo'!$C$34,MC_Paths_Base!D290+'Monte Carlo'!$D$34,MC_Paths_Base!E290+'Monte Carlo'!$E$34,MC_Paths_Base!F290+'Monte Carlo'!$F$34,MC_Paths_Base!G290+'Monte Carlo'!$G$34,MC_Paths_Base!H290+'Monte Carlo'!$H$34,MC_Paths_Base!I290+'Monte Carlo'!$I$34,MC_Paths_Base!J290+'Monte Carlo'!$J$34,MC_Paths_Base!K290+'Monte Carlo'!$K$34,MC_Paths_Base!L290+'Monte Carlo'!$L$34,MC_Paths_Base!M290+'Monte Carlo'!$M$34,MC_Paths_Base!N290+'Monte Carlo'!$N$34,MC_Paths_Base!O290+'Monte Carlo'!$O$34,MC_Paths_Base!P290+'Monte Carlo'!$P$34,MC_Paths_Base!Q290+'Monte Carlo'!$Q$34,MC_Paths_Base!R290+'Monte Carlo'!$R$34,MC_Paths_Base!S290+'Monte Carlo'!$S$34,MC_Paths_Base!T290+'Monte Carlo'!$T$34,MC_Paths_Base!U290+'Monte Carlo'!$U$34,MC_Paths_Base!V290+'Monte Carlo'!$V$34,MC_Paths_Base!W290+'Monte Carlo'!$W$34,MC_Paths_Base!X290+'Monte Carlo'!$X$34,MC_Paths_Base!Y290+'Monte Carlo'!$Y$34,MC_Paths_Base!Z290+'Monte Carlo'!$Z$34,MC_Paths_Base!AA290+'Monte Carlo'!$AA$34,MC_Paths_Base!AB290+'Monte Carlo'!$AB$34,MC_Paths_Base!AC290+'Monte Carlo'!$AC$34,MC_Paths_Base!AD290+'Monte Carlo'!$AD$34,MC_Paths_Base!AE290+'Monte Carlo'!$AE$34,MC_Paths_Base!AF290+'Monte Carlo'!$AF$34)</x:f>
        <x:v>558102.0008230591</x:v>
      </x:c>
      <x:c r="AM290" t="n">
        <x:f>MIN(MC_Paths_Base!B290+'Monte Carlo'!$B$35,MC_Paths_Base!C290+'Monte Carlo'!$C$35,MC_Paths_Base!D290+'Monte Carlo'!$D$35,MC_Paths_Base!E290+'Monte Carlo'!$E$35,MC_Paths_Base!F290+'Monte Carlo'!$F$35,MC_Paths_Base!G290+'Monte Carlo'!$G$35,MC_Paths_Base!H290+'Monte Carlo'!$H$35,MC_Paths_Base!I290+'Monte Carlo'!$I$35,MC_Paths_Base!J290+'Monte Carlo'!$J$35,MC_Paths_Base!K290+'Monte Carlo'!$K$35,MC_Paths_Base!L290+'Monte Carlo'!$L$35,MC_Paths_Base!M290+'Monte Carlo'!$M$35,MC_Paths_Base!N290+'Monte Carlo'!$N$35,MC_Paths_Base!O290+'Monte Carlo'!$O$35,MC_Paths_Base!P290+'Monte Carlo'!$P$35,MC_Paths_Base!Q290+'Monte Carlo'!$Q$35,MC_Paths_Base!R290+'Monte Carlo'!$R$35,MC_Paths_Base!S290+'Monte Carlo'!$S$35,MC_Paths_Base!T290+'Monte Carlo'!$T$35,MC_Paths_Base!U290+'Monte Carlo'!$U$35,MC_Paths_Base!V290+'Monte Carlo'!$V$35,MC_Paths_Base!W290+'Monte Carlo'!$W$35,MC_Paths_Base!X290+'Monte Carlo'!$X$35,MC_Paths_Base!Y290+'Monte Carlo'!$Y$35,MC_Paths_Base!Z290+'Monte Carlo'!$Z$35,MC_Paths_Base!AA290+'Monte Carlo'!$AA$35,MC_Paths_Base!AB290+'Monte Carlo'!$AB$35,MC_Paths_Base!AC290+'Monte Carlo'!$AC$35,MC_Paths_Base!AD290+'Monte Carlo'!$AD$35,MC_Paths_Base!AE290+'Monte Carlo'!$AE$35,MC_Paths_Base!AF290+'Monte Carlo'!$AF$35)</x:f>
        <x:v>423475.69473830773</x:v>
      </x:c>
    </x:row>
    <x:row r="291">
      <x:c r="AJ291" t="n">
        <x:f>MIN(MC_Paths_Base!B291:AF291)</x:f>
        <x:v>1029031.25</x:v>
      </x:c>
      <x:c r="AK291" t="n">
        <x:f>MIN(MC_Paths_Base!B291+'Monte Carlo'!$B$32,MC_Paths_Base!C291+'Monte Carlo'!$C$32,MC_Paths_Base!D291+'Monte Carlo'!$D$32,MC_Paths_Base!E291+'Monte Carlo'!$E$32,MC_Paths_Base!F291+'Monte Carlo'!$F$32,MC_Paths_Base!G291+'Monte Carlo'!$G$32,MC_Paths_Base!H291+'Monte Carlo'!$H$32,MC_Paths_Base!I291+'Monte Carlo'!$I$32,MC_Paths_Base!J291+'Monte Carlo'!$J$32,MC_Paths_Base!K291+'Monte Carlo'!$K$32,MC_Paths_Base!L291+'Monte Carlo'!$L$32,MC_Paths_Base!M291+'Monte Carlo'!$M$32,MC_Paths_Base!N291+'Monte Carlo'!$N$32,MC_Paths_Base!O291+'Monte Carlo'!$O$32,MC_Paths_Base!P291+'Monte Carlo'!$P$32,MC_Paths_Base!Q291+'Monte Carlo'!$Q$32,MC_Paths_Base!R291+'Monte Carlo'!$R$32,MC_Paths_Base!S291+'Monte Carlo'!$S$32,MC_Paths_Base!T291+'Monte Carlo'!$T$32,MC_Paths_Base!U291+'Monte Carlo'!$U$32,MC_Paths_Base!V291+'Monte Carlo'!$V$32,MC_Paths_Base!W291+'Monte Carlo'!$W$32,MC_Paths_Base!X291+'Monte Carlo'!$X$32,MC_Paths_Base!Y291+'Monte Carlo'!$Y$32,MC_Paths_Base!Z291+'Monte Carlo'!$Z$32,MC_Paths_Base!AA291+'Monte Carlo'!$AA$32,MC_Paths_Base!AB291+'Monte Carlo'!$AB$32,MC_Paths_Base!AC291+'Monte Carlo'!$AC$32,MC_Paths_Base!AD291+'Monte Carlo'!$AD$32,MC_Paths_Base!AE291+'Monte Carlo'!$AE$32,MC_Paths_Base!AF291+'Monte Carlo'!$AF$32)</x:f>
        <x:v>957321.8308406367</x:v>
      </x:c>
      <x:c r="AL291" t="n">
        <x:f>MIN(MC_Paths_Base!B291+'Monte Carlo'!$B$34,MC_Paths_Base!C291+'Monte Carlo'!$C$34,MC_Paths_Base!D291+'Monte Carlo'!$D$34,MC_Paths_Base!E291+'Monte Carlo'!$E$34,MC_Paths_Base!F291+'Monte Carlo'!$F$34,MC_Paths_Base!G291+'Monte Carlo'!$G$34,MC_Paths_Base!H291+'Monte Carlo'!$H$34,MC_Paths_Base!I291+'Monte Carlo'!$I$34,MC_Paths_Base!J291+'Monte Carlo'!$J$34,MC_Paths_Base!K291+'Monte Carlo'!$K$34,MC_Paths_Base!L291+'Monte Carlo'!$L$34,MC_Paths_Base!M291+'Monte Carlo'!$M$34,MC_Paths_Base!N291+'Monte Carlo'!$N$34,MC_Paths_Base!O291+'Monte Carlo'!$O$34,MC_Paths_Base!P291+'Monte Carlo'!$P$34,MC_Paths_Base!Q291+'Monte Carlo'!$Q$34,MC_Paths_Base!R291+'Monte Carlo'!$R$34,MC_Paths_Base!S291+'Monte Carlo'!$S$34,MC_Paths_Base!T291+'Monte Carlo'!$T$34,MC_Paths_Base!U291+'Monte Carlo'!$U$34,MC_Paths_Base!V291+'Monte Carlo'!$V$34,MC_Paths_Base!W291+'Monte Carlo'!$W$34,MC_Paths_Base!X291+'Monte Carlo'!$X$34,MC_Paths_Base!Y291+'Monte Carlo'!$Y$34,MC_Paths_Base!Z291+'Monte Carlo'!$Z$34,MC_Paths_Base!AA291+'Monte Carlo'!$AA$34,MC_Paths_Base!AB291+'Monte Carlo'!$AB$34,MC_Paths_Base!AC291+'Monte Carlo'!$AC$34,MC_Paths_Base!AD291+'Monte Carlo'!$AD$34,MC_Paths_Base!AE291+'Monte Carlo'!$AE$34,MC_Paths_Base!AF291+'Monte Carlo'!$AF$34)</x:f>
        <x:v>628532.0755945803</x:v>
      </x:c>
      <x:c r="AM291" t="n">
        <x:f>MIN(MC_Paths_Base!B291+'Monte Carlo'!$B$35,MC_Paths_Base!C291+'Monte Carlo'!$C$35,MC_Paths_Base!D291+'Monte Carlo'!$D$35,MC_Paths_Base!E291+'Monte Carlo'!$E$35,MC_Paths_Base!F291+'Monte Carlo'!$F$35,MC_Paths_Base!G291+'Monte Carlo'!$G$35,MC_Paths_Base!H291+'Monte Carlo'!$H$35,MC_Paths_Base!I291+'Monte Carlo'!$I$35,MC_Paths_Base!J291+'Monte Carlo'!$J$35,MC_Paths_Base!K291+'Monte Carlo'!$K$35,MC_Paths_Base!L291+'Monte Carlo'!$L$35,MC_Paths_Base!M291+'Monte Carlo'!$M$35,MC_Paths_Base!N291+'Monte Carlo'!$N$35,MC_Paths_Base!O291+'Monte Carlo'!$O$35,MC_Paths_Base!P291+'Monte Carlo'!$P$35,MC_Paths_Base!Q291+'Monte Carlo'!$Q$35,MC_Paths_Base!R291+'Monte Carlo'!$R$35,MC_Paths_Base!S291+'Monte Carlo'!$S$35,MC_Paths_Base!T291+'Monte Carlo'!$T$35,MC_Paths_Base!U291+'Monte Carlo'!$U$35,MC_Paths_Base!V291+'Monte Carlo'!$V$35,MC_Paths_Base!W291+'Monte Carlo'!$W$35,MC_Paths_Base!X291+'Monte Carlo'!$X$35,MC_Paths_Base!Y291+'Monte Carlo'!$Y$35,MC_Paths_Base!Z291+'Monte Carlo'!$Z$35,MC_Paths_Base!AA291+'Monte Carlo'!$AA$35,MC_Paths_Base!AB291+'Monte Carlo'!$AB$35,MC_Paths_Base!AC291+'Monte Carlo'!$AC$35,MC_Paths_Base!AD291+'Monte Carlo'!$AD$35,MC_Paths_Base!AE291+'Monte Carlo'!$AE$35,MC_Paths_Base!AF291+'Monte Carlo'!$AF$35)</x:f>
        <x:v>536247.5464052418</x:v>
      </x:c>
    </x:row>
    <x:row r="292">
      <x:c r="AJ292" t="n">
        <x:f>MIN(MC_Paths_Base!B292:AF292)</x:f>
        <x:v>973507.3785552338</x:v>
      </x:c>
      <x:c r="AK292" t="n">
        <x:f>MIN(MC_Paths_Base!B292+'Monte Carlo'!$B$32,MC_Paths_Base!C292+'Monte Carlo'!$C$32,MC_Paths_Base!D292+'Monte Carlo'!$D$32,MC_Paths_Base!E292+'Monte Carlo'!$E$32,MC_Paths_Base!F292+'Monte Carlo'!$F$32,MC_Paths_Base!G292+'Monte Carlo'!$G$32,MC_Paths_Base!H292+'Monte Carlo'!$H$32,MC_Paths_Base!I292+'Monte Carlo'!$I$32,MC_Paths_Base!J292+'Monte Carlo'!$J$32,MC_Paths_Base!K292+'Monte Carlo'!$K$32,MC_Paths_Base!L292+'Monte Carlo'!$L$32,MC_Paths_Base!M292+'Monte Carlo'!$M$32,MC_Paths_Base!N292+'Monte Carlo'!$N$32,MC_Paths_Base!O292+'Monte Carlo'!$O$32,MC_Paths_Base!P292+'Monte Carlo'!$P$32,MC_Paths_Base!Q292+'Monte Carlo'!$Q$32,MC_Paths_Base!R292+'Monte Carlo'!$R$32,MC_Paths_Base!S292+'Monte Carlo'!$S$32,MC_Paths_Base!T292+'Monte Carlo'!$T$32,MC_Paths_Base!U292+'Monte Carlo'!$U$32,MC_Paths_Base!V292+'Monte Carlo'!$V$32,MC_Paths_Base!W292+'Monte Carlo'!$W$32,MC_Paths_Base!X292+'Monte Carlo'!$X$32,MC_Paths_Base!Y292+'Monte Carlo'!$Y$32,MC_Paths_Base!Z292+'Monte Carlo'!$Z$32,MC_Paths_Base!AA292+'Monte Carlo'!$AA$32,MC_Paths_Base!AB292+'Monte Carlo'!$AB$32,MC_Paths_Base!AC292+'Monte Carlo'!$AC$32,MC_Paths_Base!AD292+'Monte Carlo'!$AD$32,MC_Paths_Base!AE292+'Monte Carlo'!$AE$32,MC_Paths_Base!AF292+'Monte Carlo'!$AF$32)</x:f>
        <x:v>772334.7182236351</x:v>
      </x:c>
      <x:c r="AL292" t="n">
        <x:f>MIN(MC_Paths_Base!B292+'Monte Carlo'!$B$34,MC_Paths_Base!C292+'Monte Carlo'!$C$34,MC_Paths_Base!D292+'Monte Carlo'!$D$34,MC_Paths_Base!E292+'Monte Carlo'!$E$34,MC_Paths_Base!F292+'Monte Carlo'!$F$34,MC_Paths_Base!G292+'Monte Carlo'!$G$34,MC_Paths_Base!H292+'Monte Carlo'!$H$34,MC_Paths_Base!I292+'Monte Carlo'!$I$34,MC_Paths_Base!J292+'Monte Carlo'!$J$34,MC_Paths_Base!K292+'Monte Carlo'!$K$34,MC_Paths_Base!L292+'Monte Carlo'!$L$34,MC_Paths_Base!M292+'Monte Carlo'!$M$34,MC_Paths_Base!N292+'Monte Carlo'!$N$34,MC_Paths_Base!O292+'Monte Carlo'!$O$34,MC_Paths_Base!P292+'Monte Carlo'!$P$34,MC_Paths_Base!Q292+'Monte Carlo'!$Q$34,MC_Paths_Base!R292+'Monte Carlo'!$R$34,MC_Paths_Base!S292+'Monte Carlo'!$S$34,MC_Paths_Base!T292+'Monte Carlo'!$T$34,MC_Paths_Base!U292+'Monte Carlo'!$U$34,MC_Paths_Base!V292+'Monte Carlo'!$V$34,MC_Paths_Base!W292+'Monte Carlo'!$W$34,MC_Paths_Base!X292+'Monte Carlo'!$X$34,MC_Paths_Base!Y292+'Monte Carlo'!$Y$34,MC_Paths_Base!Z292+'Monte Carlo'!$Z$34,MC_Paths_Base!AA292+'Monte Carlo'!$AA$34,MC_Paths_Base!AB292+'Monte Carlo'!$AB$34,MC_Paths_Base!AC292+'Monte Carlo'!$AC$34,MC_Paths_Base!AD292+'Monte Carlo'!$AD$34,MC_Paths_Base!AE292+'Monte Carlo'!$AE$34,MC_Paths_Base!AF292+'Monte Carlo'!$AF$34)</x:f>
        <x:v>649362.5348052339</x:v>
      </x:c>
      <x:c r="AM292" t="n">
        <x:f>MIN(MC_Paths_Base!B292+'Monte Carlo'!$B$35,MC_Paths_Base!C292+'Monte Carlo'!$C$35,MC_Paths_Base!D292+'Monte Carlo'!$D$35,MC_Paths_Base!E292+'Monte Carlo'!$E$35,MC_Paths_Base!F292+'Monte Carlo'!$F$35,MC_Paths_Base!G292+'Monte Carlo'!$G$35,MC_Paths_Base!H292+'Monte Carlo'!$H$35,MC_Paths_Base!I292+'Monte Carlo'!$I$35,MC_Paths_Base!J292+'Monte Carlo'!$J$35,MC_Paths_Base!K292+'Monte Carlo'!$K$35,MC_Paths_Base!L292+'Monte Carlo'!$L$35,MC_Paths_Base!M292+'Monte Carlo'!$M$35,MC_Paths_Base!N292+'Monte Carlo'!$N$35,MC_Paths_Base!O292+'Monte Carlo'!$O$35,MC_Paths_Base!P292+'Monte Carlo'!$P$35,MC_Paths_Base!Q292+'Monte Carlo'!$Q$35,MC_Paths_Base!R292+'Monte Carlo'!$R$35,MC_Paths_Base!S292+'Monte Carlo'!$S$35,MC_Paths_Base!T292+'Monte Carlo'!$T$35,MC_Paths_Base!U292+'Monte Carlo'!$U$35,MC_Paths_Base!V292+'Monte Carlo'!$V$35,MC_Paths_Base!W292+'Monte Carlo'!$W$35,MC_Paths_Base!X292+'Monte Carlo'!$X$35,MC_Paths_Base!Y292+'Monte Carlo'!$Y$35,MC_Paths_Base!Z292+'Monte Carlo'!$Z$35,MC_Paths_Base!AA292+'Monte Carlo'!$AA$35,MC_Paths_Base!AB292+'Monte Carlo'!$AB$35,MC_Paths_Base!AC292+'Monte Carlo'!$AC$35,MC_Paths_Base!AD292+'Monte Carlo'!$AD$35,MC_Paths_Base!AE292+'Monte Carlo'!$AE$35,MC_Paths_Base!AF292+'Monte Carlo'!$AF$35)</x:f>
        <x:v>511347.3744736351</x:v>
      </x:c>
    </x:row>
    <x:row r="293">
      <x:c r="AJ293" t="n">
        <x:f>MIN(MC_Paths_Base!B293:AF293)</x:f>
        <x:v>893784.5136640505</x:v>
      </x:c>
      <x:c r="AK293" t="n">
        <x:f>MIN(MC_Paths_Base!B293+'Monte Carlo'!$B$32,MC_Paths_Base!C293+'Monte Carlo'!$C$32,MC_Paths_Base!D293+'Monte Carlo'!$D$32,MC_Paths_Base!E293+'Monte Carlo'!$E$32,MC_Paths_Base!F293+'Monte Carlo'!$F$32,MC_Paths_Base!G293+'Monte Carlo'!$G$32,MC_Paths_Base!H293+'Monte Carlo'!$H$32,MC_Paths_Base!I293+'Monte Carlo'!$I$32,MC_Paths_Base!J293+'Monte Carlo'!$J$32,MC_Paths_Base!K293+'Monte Carlo'!$K$32,MC_Paths_Base!L293+'Monte Carlo'!$L$32,MC_Paths_Base!M293+'Monte Carlo'!$M$32,MC_Paths_Base!N293+'Monte Carlo'!$N$32,MC_Paths_Base!O293+'Monte Carlo'!$O$32,MC_Paths_Base!P293+'Monte Carlo'!$P$32,MC_Paths_Base!Q293+'Monte Carlo'!$Q$32,MC_Paths_Base!R293+'Monte Carlo'!$R$32,MC_Paths_Base!S293+'Monte Carlo'!$S$32,MC_Paths_Base!T293+'Monte Carlo'!$T$32,MC_Paths_Base!U293+'Monte Carlo'!$U$32,MC_Paths_Base!V293+'Monte Carlo'!$V$32,MC_Paths_Base!W293+'Monte Carlo'!$W$32,MC_Paths_Base!X293+'Monte Carlo'!$X$32,MC_Paths_Base!Y293+'Monte Carlo'!$Y$32,MC_Paths_Base!Z293+'Monte Carlo'!$Z$32,MC_Paths_Base!AA293+'Monte Carlo'!$AA$32,MC_Paths_Base!AB293+'Monte Carlo'!$AB$32,MC_Paths_Base!AC293+'Monte Carlo'!$AC$32,MC_Paths_Base!AD293+'Monte Carlo'!$AD$32,MC_Paths_Base!AE293+'Monte Carlo'!$AE$32,MC_Paths_Base!AF293+'Monte Carlo'!$AF$32)</x:f>
        <x:v>692611.8533324518</x:v>
      </x:c>
      <x:c r="AL293" t="n">
        <x:f>MIN(MC_Paths_Base!B293+'Monte Carlo'!$B$34,MC_Paths_Base!C293+'Monte Carlo'!$C$34,MC_Paths_Base!D293+'Monte Carlo'!$D$34,MC_Paths_Base!E293+'Monte Carlo'!$E$34,MC_Paths_Base!F293+'Monte Carlo'!$F$34,MC_Paths_Base!G293+'Monte Carlo'!$G$34,MC_Paths_Base!H293+'Monte Carlo'!$H$34,MC_Paths_Base!I293+'Monte Carlo'!$I$34,MC_Paths_Base!J293+'Monte Carlo'!$J$34,MC_Paths_Base!K293+'Monte Carlo'!$K$34,MC_Paths_Base!L293+'Monte Carlo'!$L$34,MC_Paths_Base!M293+'Monte Carlo'!$M$34,MC_Paths_Base!N293+'Monte Carlo'!$N$34,MC_Paths_Base!O293+'Monte Carlo'!$O$34,MC_Paths_Base!P293+'Monte Carlo'!$P$34,MC_Paths_Base!Q293+'Monte Carlo'!$Q$34,MC_Paths_Base!R293+'Monte Carlo'!$R$34,MC_Paths_Base!S293+'Monte Carlo'!$S$34,MC_Paths_Base!T293+'Monte Carlo'!$T$34,MC_Paths_Base!U293+'Monte Carlo'!$U$34,MC_Paths_Base!V293+'Monte Carlo'!$V$34,MC_Paths_Base!W293+'Monte Carlo'!$W$34,MC_Paths_Base!X293+'Monte Carlo'!$X$34,MC_Paths_Base!Y293+'Monte Carlo'!$Y$34,MC_Paths_Base!Z293+'Monte Carlo'!$Z$34,MC_Paths_Base!AA293+'Monte Carlo'!$AA$34,MC_Paths_Base!AB293+'Monte Carlo'!$AB$34,MC_Paths_Base!AC293+'Monte Carlo'!$AC$34,MC_Paths_Base!AD293+'Monte Carlo'!$AD$34,MC_Paths_Base!AE293+'Monte Carlo'!$AE$34,MC_Paths_Base!AF293+'Monte Carlo'!$AF$34)</x:f>
        <x:v>569414.4215985427</x:v>
      </x:c>
      <x:c r="AM293" t="n">
        <x:f>MIN(MC_Paths_Base!B293+'Monte Carlo'!$B$35,MC_Paths_Base!C293+'Monte Carlo'!$C$35,MC_Paths_Base!D293+'Monte Carlo'!$D$35,MC_Paths_Base!E293+'Monte Carlo'!$E$35,MC_Paths_Base!F293+'Monte Carlo'!$F$35,MC_Paths_Base!G293+'Monte Carlo'!$G$35,MC_Paths_Base!H293+'Monte Carlo'!$H$35,MC_Paths_Base!I293+'Monte Carlo'!$I$35,MC_Paths_Base!J293+'Monte Carlo'!$J$35,MC_Paths_Base!K293+'Monte Carlo'!$K$35,MC_Paths_Base!L293+'Monte Carlo'!$L$35,MC_Paths_Base!M293+'Monte Carlo'!$M$35,MC_Paths_Base!N293+'Monte Carlo'!$N$35,MC_Paths_Base!O293+'Monte Carlo'!$O$35,MC_Paths_Base!P293+'Monte Carlo'!$P$35,MC_Paths_Base!Q293+'Monte Carlo'!$Q$35,MC_Paths_Base!R293+'Monte Carlo'!$R$35,MC_Paths_Base!S293+'Monte Carlo'!$S$35,MC_Paths_Base!T293+'Monte Carlo'!$T$35,MC_Paths_Base!U293+'Monte Carlo'!$U$35,MC_Paths_Base!V293+'Monte Carlo'!$V$35,MC_Paths_Base!W293+'Monte Carlo'!$W$35,MC_Paths_Base!X293+'Monte Carlo'!$X$35,MC_Paths_Base!Y293+'Monte Carlo'!$Y$35,MC_Paths_Base!Z293+'Monte Carlo'!$Z$35,MC_Paths_Base!AA293+'Monte Carlo'!$AA$35,MC_Paths_Base!AB293+'Monte Carlo'!$AB$35,MC_Paths_Base!AC293+'Monte Carlo'!$AC$35,MC_Paths_Base!AD293+'Monte Carlo'!$AD$35,MC_Paths_Base!AE293+'Monte Carlo'!$AE$35,MC_Paths_Base!AF293+'Monte Carlo'!$AF$35)</x:f>
        <x:v>431624.5095824518</x:v>
      </x:c>
    </x:row>
    <x:row r="294">
      <x:c r="AJ294" t="n">
        <x:f>MIN(MC_Paths_Base!B294:AF294)</x:f>
        <x:v>1029031.25</x:v>
      </x:c>
      <x:c r="AK294" t="n">
        <x:f>MIN(MC_Paths_Base!B294+'Monte Carlo'!$B$32,MC_Paths_Base!C294+'Monte Carlo'!$C$32,MC_Paths_Base!D294+'Monte Carlo'!$D$32,MC_Paths_Base!E294+'Monte Carlo'!$E$32,MC_Paths_Base!F294+'Monte Carlo'!$F$32,MC_Paths_Base!G294+'Monte Carlo'!$G$32,MC_Paths_Base!H294+'Monte Carlo'!$H$32,MC_Paths_Base!I294+'Monte Carlo'!$I$32,MC_Paths_Base!J294+'Monte Carlo'!$J$32,MC_Paths_Base!K294+'Monte Carlo'!$K$32,MC_Paths_Base!L294+'Monte Carlo'!$L$32,MC_Paths_Base!M294+'Monte Carlo'!$M$32,MC_Paths_Base!N294+'Monte Carlo'!$N$32,MC_Paths_Base!O294+'Monte Carlo'!$O$32,MC_Paths_Base!P294+'Monte Carlo'!$P$32,MC_Paths_Base!Q294+'Monte Carlo'!$Q$32,MC_Paths_Base!R294+'Monte Carlo'!$R$32,MC_Paths_Base!S294+'Monte Carlo'!$S$32,MC_Paths_Base!T294+'Monte Carlo'!$T$32,MC_Paths_Base!U294+'Monte Carlo'!$U$32,MC_Paths_Base!V294+'Monte Carlo'!$V$32,MC_Paths_Base!W294+'Monte Carlo'!$W$32,MC_Paths_Base!X294+'Monte Carlo'!$X$32,MC_Paths_Base!Y294+'Monte Carlo'!$Y$32,MC_Paths_Base!Z294+'Monte Carlo'!$Z$32,MC_Paths_Base!AA294+'Monte Carlo'!$AA$32,MC_Paths_Base!AB294+'Monte Carlo'!$AB$32,MC_Paths_Base!AC294+'Monte Carlo'!$AC$32,MC_Paths_Base!AD294+'Monte Carlo'!$AD$32,MC_Paths_Base!AE294+'Monte Carlo'!$AE$32,MC_Paths_Base!AF294+'Monte Carlo'!$AF$32)</x:f>
        <x:v>1029031.25</x:v>
      </x:c>
      <x:c r="AL294" t="n">
        <x:f>MIN(MC_Paths_Base!B294+'Monte Carlo'!$B$34,MC_Paths_Base!C294+'Monte Carlo'!$C$34,MC_Paths_Base!D294+'Monte Carlo'!$D$34,MC_Paths_Base!E294+'Monte Carlo'!$E$34,MC_Paths_Base!F294+'Monte Carlo'!$F$34,MC_Paths_Base!G294+'Monte Carlo'!$G$34,MC_Paths_Base!H294+'Monte Carlo'!$H$34,MC_Paths_Base!I294+'Monte Carlo'!$I$34,MC_Paths_Base!J294+'Monte Carlo'!$J$34,MC_Paths_Base!K294+'Monte Carlo'!$K$34,MC_Paths_Base!L294+'Monte Carlo'!$L$34,MC_Paths_Base!M294+'Monte Carlo'!$M$34,MC_Paths_Base!N294+'Monte Carlo'!$N$34,MC_Paths_Base!O294+'Monte Carlo'!$O$34,MC_Paths_Base!P294+'Monte Carlo'!$P$34,MC_Paths_Base!Q294+'Monte Carlo'!$Q$34,MC_Paths_Base!R294+'Monte Carlo'!$R$34,MC_Paths_Base!S294+'Monte Carlo'!$S$34,MC_Paths_Base!T294+'Monte Carlo'!$T$34,MC_Paths_Base!U294+'Monte Carlo'!$U$34,MC_Paths_Base!V294+'Monte Carlo'!$V$34,MC_Paths_Base!W294+'Monte Carlo'!$W$34,MC_Paths_Base!X294+'Monte Carlo'!$X$34,MC_Paths_Base!Y294+'Monte Carlo'!$Y$34,MC_Paths_Base!Z294+'Monte Carlo'!$Z$34,MC_Paths_Base!AA294+'Monte Carlo'!$AA$34,MC_Paths_Base!AB294+'Monte Carlo'!$AB$34,MC_Paths_Base!AC294+'Monte Carlo'!$AC$34,MC_Paths_Base!AD294+'Monte Carlo'!$AD$34,MC_Paths_Base!AE294+'Monte Carlo'!$AE$34,MC_Paths_Base!AF294+'Monte Carlo'!$AF$34)</x:f>
        <x:v>945867.5124023921</x:v>
      </x:c>
      <x:c r="AM294" t="n">
        <x:f>MIN(MC_Paths_Base!B294+'Monte Carlo'!$B$35,MC_Paths_Base!C294+'Monte Carlo'!$C$35,MC_Paths_Base!D294+'Monte Carlo'!$D$35,MC_Paths_Base!E294+'Monte Carlo'!$E$35,MC_Paths_Base!F294+'Monte Carlo'!$F$35,MC_Paths_Base!G294+'Monte Carlo'!$G$35,MC_Paths_Base!H294+'Monte Carlo'!$H$35,MC_Paths_Base!I294+'Monte Carlo'!$I$35,MC_Paths_Base!J294+'Monte Carlo'!$J$35,MC_Paths_Base!K294+'Monte Carlo'!$K$35,MC_Paths_Base!L294+'Monte Carlo'!$L$35,MC_Paths_Base!M294+'Monte Carlo'!$M$35,MC_Paths_Base!N294+'Monte Carlo'!$N$35,MC_Paths_Base!O294+'Monte Carlo'!$O$35,MC_Paths_Base!P294+'Monte Carlo'!$P$35,MC_Paths_Base!Q294+'Monte Carlo'!$Q$35,MC_Paths_Base!R294+'Monte Carlo'!$R$35,MC_Paths_Base!S294+'Monte Carlo'!$S$35,MC_Paths_Base!T294+'Monte Carlo'!$T$35,MC_Paths_Base!U294+'Monte Carlo'!$U$35,MC_Paths_Base!V294+'Monte Carlo'!$V$35,MC_Paths_Base!W294+'Monte Carlo'!$W$35,MC_Paths_Base!X294+'Monte Carlo'!$X$35,MC_Paths_Base!Y294+'Monte Carlo'!$Y$35,MC_Paths_Base!Z294+'Monte Carlo'!$Z$35,MC_Paths_Base!AA294+'Monte Carlo'!$AA$35,MC_Paths_Base!AB294+'Monte Carlo'!$AB$35,MC_Paths_Base!AC294+'Monte Carlo'!$AC$35,MC_Paths_Base!AD294+'Monte Carlo'!$AD$35,MC_Paths_Base!AE294+'Monte Carlo'!$AE$35,MC_Paths_Base!AF294+'Monte Carlo'!$AF$35)</x:f>
        <x:v>807852.3520707933</x:v>
      </x:c>
    </x:row>
    <x:row r="295">
      <x:c r="AJ295" t="n">
        <x:f>MIN(MC_Paths_Base!B295:AF295)</x:f>
        <x:v>779690.7726370184</x:v>
      </x:c>
      <x:c r="AK295" t="n">
        <x:f>MIN(MC_Paths_Base!B295+'Monte Carlo'!$B$32,MC_Paths_Base!C295+'Monte Carlo'!$C$32,MC_Paths_Base!D295+'Monte Carlo'!$D$32,MC_Paths_Base!E295+'Monte Carlo'!$E$32,MC_Paths_Base!F295+'Monte Carlo'!$F$32,MC_Paths_Base!G295+'Monte Carlo'!$G$32,MC_Paths_Base!H295+'Monte Carlo'!$H$32,MC_Paths_Base!I295+'Monte Carlo'!$I$32,MC_Paths_Base!J295+'Monte Carlo'!$J$32,MC_Paths_Base!K295+'Monte Carlo'!$K$32,MC_Paths_Base!L295+'Monte Carlo'!$L$32,MC_Paths_Base!M295+'Monte Carlo'!$M$32,MC_Paths_Base!N295+'Monte Carlo'!$N$32,MC_Paths_Base!O295+'Monte Carlo'!$O$32,MC_Paths_Base!P295+'Monte Carlo'!$P$32,MC_Paths_Base!Q295+'Monte Carlo'!$Q$32,MC_Paths_Base!R295+'Monte Carlo'!$R$32,MC_Paths_Base!S295+'Monte Carlo'!$S$32,MC_Paths_Base!T295+'Monte Carlo'!$T$32,MC_Paths_Base!U295+'Monte Carlo'!$U$32,MC_Paths_Base!V295+'Monte Carlo'!$V$32,MC_Paths_Base!W295+'Monte Carlo'!$W$32,MC_Paths_Base!X295+'Monte Carlo'!$X$32,MC_Paths_Base!Y295+'Monte Carlo'!$Y$32,MC_Paths_Base!Z295+'Monte Carlo'!$Z$32,MC_Paths_Base!AA295+'Monte Carlo'!$AA$32,MC_Paths_Base!AB295+'Monte Carlo'!$AB$32,MC_Paths_Base!AC295+'Monte Carlo'!$AC$32,MC_Paths_Base!AD295+'Monte Carlo'!$AD$32,MC_Paths_Base!AE295+'Monte Carlo'!$AE$32,MC_Paths_Base!AF295+'Monte Carlo'!$AF$32)</x:f>
        <x:v>575360.8862103497</x:v>
      </x:c>
      <x:c r="AL295" t="n">
        <x:f>MIN(MC_Paths_Base!B295+'Monte Carlo'!$B$34,MC_Paths_Base!C295+'Monte Carlo'!$C$34,MC_Paths_Base!D295+'Monte Carlo'!$D$34,MC_Paths_Base!E295+'Monte Carlo'!$E$34,MC_Paths_Base!F295+'Monte Carlo'!$F$34,MC_Paths_Base!G295+'Monte Carlo'!$G$34,MC_Paths_Base!H295+'Monte Carlo'!$H$34,MC_Paths_Base!I295+'Monte Carlo'!$I$34,MC_Paths_Base!J295+'Monte Carlo'!$J$34,MC_Paths_Base!K295+'Monte Carlo'!$K$34,MC_Paths_Base!L295+'Monte Carlo'!$L$34,MC_Paths_Base!M295+'Monte Carlo'!$M$34,MC_Paths_Base!N295+'Monte Carlo'!$N$34,MC_Paths_Base!O295+'Monte Carlo'!$O$34,MC_Paths_Base!P295+'Monte Carlo'!$P$34,MC_Paths_Base!Q295+'Monte Carlo'!$Q$34,MC_Paths_Base!R295+'Monte Carlo'!$R$34,MC_Paths_Base!S295+'Monte Carlo'!$S$34,MC_Paths_Base!T295+'Monte Carlo'!$T$34,MC_Paths_Base!U295+'Monte Carlo'!$U$34,MC_Paths_Base!V295+'Monte Carlo'!$V$34,MC_Paths_Base!W295+'Monte Carlo'!$W$34,MC_Paths_Base!X295+'Monte Carlo'!$X$34,MC_Paths_Base!Y295+'Monte Carlo'!$Y$34,MC_Paths_Base!Z295+'Monte Carlo'!$Z$34,MC_Paths_Base!AA295+'Monte Carlo'!$AA$34,MC_Paths_Base!AB295+'Monte Carlo'!$AB$34,MC_Paths_Base!AC295+'Monte Carlo'!$AC$34,MC_Paths_Base!AD295+'Monte Carlo'!$AD$34,MC_Paths_Base!AE295+'Monte Carlo'!$AE$34,MC_Paths_Base!AF295+'Monte Carlo'!$AF$34)</x:f>
        <x:v>158903.695289006</x:v>
      </x:c>
      <x:c r="AM295" t="n">
        <x:f>MIN(MC_Paths_Base!B295+'Monte Carlo'!$B$35,MC_Paths_Base!C295+'Monte Carlo'!$C$35,MC_Paths_Base!D295+'Monte Carlo'!$D$35,MC_Paths_Base!E295+'Monte Carlo'!$E$35,MC_Paths_Base!F295+'Monte Carlo'!$F$35,MC_Paths_Base!G295+'Monte Carlo'!$G$35,MC_Paths_Base!H295+'Monte Carlo'!$H$35,MC_Paths_Base!I295+'Monte Carlo'!$I$35,MC_Paths_Base!J295+'Monte Carlo'!$J$35,MC_Paths_Base!K295+'Monte Carlo'!$K$35,MC_Paths_Base!L295+'Monte Carlo'!$L$35,MC_Paths_Base!M295+'Monte Carlo'!$M$35,MC_Paths_Base!N295+'Monte Carlo'!$N$35,MC_Paths_Base!O295+'Monte Carlo'!$O$35,MC_Paths_Base!P295+'Monte Carlo'!$P$35,MC_Paths_Base!Q295+'Monte Carlo'!$Q$35,MC_Paths_Base!R295+'Monte Carlo'!$R$35,MC_Paths_Base!S295+'Monte Carlo'!$S$35,MC_Paths_Base!T295+'Monte Carlo'!$T$35,MC_Paths_Base!U295+'Monte Carlo'!$U$35,MC_Paths_Base!V295+'Monte Carlo'!$V$35,MC_Paths_Base!W295+'Monte Carlo'!$W$35,MC_Paths_Base!X295+'Monte Carlo'!$X$35,MC_Paths_Base!Y295+'Monte Carlo'!$Y$35,MC_Paths_Base!Z295+'Monte Carlo'!$Z$35,MC_Paths_Base!AA295+'Monte Carlo'!$AA$35,MC_Paths_Base!AB295+'Monte Carlo'!$AB$35,MC_Paths_Base!AC295+'Monte Carlo'!$AC$35,MC_Paths_Base!AD295+'Monte Carlo'!$AD$35,MC_Paths_Base!AE295+'Monte Carlo'!$AE$35,MC_Paths_Base!AF295+'Monte Carlo'!$AF$35)</x:f>
        <x:v>220450.29462295538</x:v>
      </x:c>
    </x:row>
    <x:row r="296">
      <x:c r="AJ296" t="n">
        <x:f>MIN(MC_Paths_Base!B296:AF296)</x:f>
        <x:v>274466.7281190413</x:v>
      </x:c>
      <x:c r="AK296" t="n">
        <x:f>MIN(MC_Paths_Base!B296+'Monte Carlo'!$B$32,MC_Paths_Base!C296+'Monte Carlo'!$C$32,MC_Paths_Base!D296+'Monte Carlo'!$D$32,MC_Paths_Base!E296+'Monte Carlo'!$E$32,MC_Paths_Base!F296+'Monte Carlo'!$F$32,MC_Paths_Base!G296+'Monte Carlo'!$G$32,MC_Paths_Base!H296+'Monte Carlo'!$H$32,MC_Paths_Base!I296+'Monte Carlo'!$I$32,MC_Paths_Base!J296+'Monte Carlo'!$J$32,MC_Paths_Base!K296+'Monte Carlo'!$K$32,MC_Paths_Base!L296+'Monte Carlo'!$L$32,MC_Paths_Base!M296+'Monte Carlo'!$M$32,MC_Paths_Base!N296+'Monte Carlo'!$N$32,MC_Paths_Base!O296+'Monte Carlo'!$O$32,MC_Paths_Base!P296+'Monte Carlo'!$P$32,MC_Paths_Base!Q296+'Monte Carlo'!$Q$32,MC_Paths_Base!R296+'Monte Carlo'!$R$32,MC_Paths_Base!S296+'Monte Carlo'!$S$32,MC_Paths_Base!T296+'Monte Carlo'!$T$32,MC_Paths_Base!U296+'Monte Carlo'!$U$32,MC_Paths_Base!V296+'Monte Carlo'!$V$32,MC_Paths_Base!W296+'Monte Carlo'!$W$32,MC_Paths_Base!X296+'Monte Carlo'!$X$32,MC_Paths_Base!Y296+'Monte Carlo'!$Y$32,MC_Paths_Base!Z296+'Monte Carlo'!$Z$32,MC_Paths_Base!AA296+'Monte Carlo'!$AA$32,MC_Paths_Base!AB296+'Monte Carlo'!$AB$32,MC_Paths_Base!AC296+'Monte Carlo'!$AC$32,MC_Paths_Base!AD296+'Monte Carlo'!$AD$32,MC_Paths_Base!AE296+'Monte Carlo'!$AE$32,MC_Paths_Base!AF296+'Monte Carlo'!$AF$32)</x:f>
        <x:v>59324.732147331815</x:v>
      </x:c>
      <x:c r="AL296" t="n">
        <x:f>MIN(MC_Paths_Base!B296+'Monte Carlo'!$B$34,MC_Paths_Base!C296+'Monte Carlo'!$C$34,MC_Paths_Base!D296+'Monte Carlo'!$D$34,MC_Paths_Base!E296+'Monte Carlo'!$E$34,MC_Paths_Base!F296+'Monte Carlo'!$F$34,MC_Paths_Base!G296+'Monte Carlo'!$G$34,MC_Paths_Base!H296+'Monte Carlo'!$H$34,MC_Paths_Base!I296+'Monte Carlo'!$I$34,MC_Paths_Base!J296+'Monte Carlo'!$J$34,MC_Paths_Base!K296+'Monte Carlo'!$K$34,MC_Paths_Base!L296+'Monte Carlo'!$L$34,MC_Paths_Base!M296+'Monte Carlo'!$M$34,MC_Paths_Base!N296+'Monte Carlo'!$N$34,MC_Paths_Base!O296+'Monte Carlo'!$O$34,MC_Paths_Base!P296+'Monte Carlo'!$P$34,MC_Paths_Base!Q296+'Monte Carlo'!$Q$34,MC_Paths_Base!R296+'Monte Carlo'!$R$34,MC_Paths_Base!S296+'Monte Carlo'!$S$34,MC_Paths_Base!T296+'Monte Carlo'!$T$34,MC_Paths_Base!U296+'Monte Carlo'!$U$34,MC_Paths_Base!V296+'Monte Carlo'!$V$34,MC_Paths_Base!W296+'Monte Carlo'!$W$34,MC_Paths_Base!X296+'Monte Carlo'!$X$34,MC_Paths_Base!Y296+'Monte Carlo'!$Y$34,MC_Paths_Base!Z296+'Monte Carlo'!$Z$34,MC_Paths_Base!AA296+'Monte Carlo'!$AA$34,MC_Paths_Base!AB296+'Monte Carlo'!$AB$34,MC_Paths_Base!AC296+'Monte Carlo'!$AC$34,MC_Paths_Base!AD296+'Monte Carlo'!$AD$34,MC_Paths_Base!AE296+'Monte Carlo'!$AE$34,MC_Paths_Base!AF296+'Monte Carlo'!$AF$34)</x:f>
        <x:v>-1278130.9853033642</x:v>
      </x:c>
      <x:c r="AM296" t="n">
        <x:f>MIN(MC_Paths_Base!B296+'Monte Carlo'!$B$35,MC_Paths_Base!C296+'Monte Carlo'!$C$35,MC_Paths_Base!D296+'Monte Carlo'!$D$35,MC_Paths_Base!E296+'Monte Carlo'!$E$35,MC_Paths_Base!F296+'Monte Carlo'!$F$35,MC_Paths_Base!G296+'Monte Carlo'!$G$35,MC_Paths_Base!H296+'Monte Carlo'!$H$35,MC_Paths_Base!I296+'Monte Carlo'!$I$35,MC_Paths_Base!J296+'Monte Carlo'!$J$35,MC_Paths_Base!K296+'Monte Carlo'!$K$35,MC_Paths_Base!L296+'Monte Carlo'!$L$35,MC_Paths_Base!M296+'Monte Carlo'!$M$35,MC_Paths_Base!N296+'Monte Carlo'!$N$35,MC_Paths_Base!O296+'Monte Carlo'!$O$35,MC_Paths_Base!P296+'Monte Carlo'!$P$35,MC_Paths_Base!Q296+'Monte Carlo'!$Q$35,MC_Paths_Base!R296+'Monte Carlo'!$R$35,MC_Paths_Base!S296+'Monte Carlo'!$S$35,MC_Paths_Base!T296+'Monte Carlo'!$T$35,MC_Paths_Base!U296+'Monte Carlo'!$U$35,MC_Paths_Base!V296+'Monte Carlo'!$V$35,MC_Paths_Base!W296+'Monte Carlo'!$W$35,MC_Paths_Base!X296+'Monte Carlo'!$X$35,MC_Paths_Base!Y296+'Monte Carlo'!$Y$35,MC_Paths_Base!Z296+'Monte Carlo'!$Z$35,MC_Paths_Base!AA296+'Monte Carlo'!$AA$35,MC_Paths_Base!AB296+'Monte Carlo'!$AB$35,MC_Paths_Base!AC296+'Monte Carlo'!$AC$35,MC_Paths_Base!AD296+'Monte Carlo'!$AD$35,MC_Paths_Base!AE296+'Monte Carlo'!$AE$35,MC_Paths_Base!AF296+'Monte Carlo'!$AF$35)</x:f>
        <x:v>-1144481.384509195</x:v>
      </x:c>
    </x:row>
    <x:row r="297">
      <x:c r="AJ297" t="n">
        <x:f>MIN(MC_Paths_Base!B297:AF297)</x:f>
        <x:v>678638.1683921863</x:v>
      </x:c>
      <x:c r="AK297" t="n">
        <x:f>MIN(MC_Paths_Base!B297+'Monte Carlo'!$B$32,MC_Paths_Base!C297+'Monte Carlo'!$C$32,MC_Paths_Base!D297+'Monte Carlo'!$D$32,MC_Paths_Base!E297+'Monte Carlo'!$E$32,MC_Paths_Base!F297+'Monte Carlo'!$F$32,MC_Paths_Base!G297+'Monte Carlo'!$G$32,MC_Paths_Base!H297+'Monte Carlo'!$H$32,MC_Paths_Base!I297+'Monte Carlo'!$I$32,MC_Paths_Base!J297+'Monte Carlo'!$J$32,MC_Paths_Base!K297+'Monte Carlo'!$K$32,MC_Paths_Base!L297+'Monte Carlo'!$L$32,MC_Paths_Base!M297+'Monte Carlo'!$M$32,MC_Paths_Base!N297+'Monte Carlo'!$N$32,MC_Paths_Base!O297+'Monte Carlo'!$O$32,MC_Paths_Base!P297+'Monte Carlo'!$P$32,MC_Paths_Base!Q297+'Monte Carlo'!$Q$32,MC_Paths_Base!R297+'Monte Carlo'!$R$32,MC_Paths_Base!S297+'Monte Carlo'!$S$32,MC_Paths_Base!T297+'Monte Carlo'!$T$32,MC_Paths_Base!U297+'Monte Carlo'!$U$32,MC_Paths_Base!V297+'Monte Carlo'!$V$32,MC_Paths_Base!W297+'Monte Carlo'!$W$32,MC_Paths_Base!X297+'Monte Carlo'!$X$32,MC_Paths_Base!Y297+'Monte Carlo'!$Y$32,MC_Paths_Base!Z297+'Monte Carlo'!$Z$32,MC_Paths_Base!AA297+'Monte Carlo'!$AA$32,MC_Paths_Base!AB297+'Monte Carlo'!$AB$32,MC_Paths_Base!AC297+'Monte Carlo'!$AC$32,MC_Paths_Base!AD297+'Monte Carlo'!$AD$32,MC_Paths_Base!AE297+'Monte Carlo'!$AE$32,MC_Paths_Base!AF297+'Monte Carlo'!$AF$32)</x:f>
        <x:v>476749.12480743486</x:v>
      </x:c>
      <x:c r="AL297" t="n">
        <x:f>MIN(MC_Paths_Base!B297+'Monte Carlo'!$B$34,MC_Paths_Base!C297+'Monte Carlo'!$C$34,MC_Paths_Base!D297+'Monte Carlo'!$D$34,MC_Paths_Base!E297+'Monte Carlo'!$E$34,MC_Paths_Base!F297+'Monte Carlo'!$F$34,MC_Paths_Base!G297+'Monte Carlo'!$G$34,MC_Paths_Base!H297+'Monte Carlo'!$H$34,MC_Paths_Base!I297+'Monte Carlo'!$I$34,MC_Paths_Base!J297+'Monte Carlo'!$J$34,MC_Paths_Base!K297+'Monte Carlo'!$K$34,MC_Paths_Base!L297+'Monte Carlo'!$L$34,MC_Paths_Base!M297+'Monte Carlo'!$M$34,MC_Paths_Base!N297+'Monte Carlo'!$N$34,MC_Paths_Base!O297+'Monte Carlo'!$O$34,MC_Paths_Base!P297+'Monte Carlo'!$P$34,MC_Paths_Base!Q297+'Monte Carlo'!$Q$34,MC_Paths_Base!R297+'Monte Carlo'!$R$34,MC_Paths_Base!S297+'Monte Carlo'!$S$34,MC_Paths_Base!T297+'Monte Carlo'!$T$34,MC_Paths_Base!U297+'Monte Carlo'!$U$34,MC_Paths_Base!V297+'Monte Carlo'!$V$34,MC_Paths_Base!W297+'Monte Carlo'!$W$34,MC_Paths_Base!X297+'Monte Carlo'!$X$34,MC_Paths_Base!Y297+'Monte Carlo'!$Y$34,MC_Paths_Base!Z297+'Monte Carlo'!$Z$34,MC_Paths_Base!AA297+'Monte Carlo'!$AA$34,MC_Paths_Base!AB297+'Monte Carlo'!$AB$34,MC_Paths_Base!AC297+'Monte Carlo'!$AC$34,MC_Paths_Base!AD297+'Monte Carlo'!$AD$34,MC_Paths_Base!AE297+'Monte Carlo'!$AE$34,MC_Paths_Base!AF297+'Monte Carlo'!$AF$34)</x:f>
        <x:v>-702160.0699436592</x:v>
      </x:c>
      <x:c r="AM297" t="n">
        <x:f>MIN(MC_Paths_Base!B297+'Monte Carlo'!$B$35,MC_Paths_Base!C297+'Monte Carlo'!$C$35,MC_Paths_Base!D297+'Monte Carlo'!$D$35,MC_Paths_Base!E297+'Monte Carlo'!$E$35,MC_Paths_Base!F297+'Monte Carlo'!$F$35,MC_Paths_Base!G297+'Monte Carlo'!$G$35,MC_Paths_Base!H297+'Monte Carlo'!$H$35,MC_Paths_Base!I297+'Monte Carlo'!$I$35,MC_Paths_Base!J297+'Monte Carlo'!$J$35,MC_Paths_Base!K297+'Monte Carlo'!$K$35,MC_Paths_Base!L297+'Monte Carlo'!$L$35,MC_Paths_Base!M297+'Monte Carlo'!$M$35,MC_Paths_Base!N297+'Monte Carlo'!$N$35,MC_Paths_Base!O297+'Monte Carlo'!$O$35,MC_Paths_Base!P297+'Monte Carlo'!$P$35,MC_Paths_Base!Q297+'Monte Carlo'!$Q$35,MC_Paths_Base!R297+'Monte Carlo'!$R$35,MC_Paths_Base!S297+'Monte Carlo'!$S$35,MC_Paths_Base!T297+'Monte Carlo'!$T$35,MC_Paths_Base!U297+'Monte Carlo'!$U$35,MC_Paths_Base!V297+'Monte Carlo'!$V$35,MC_Paths_Base!W297+'Monte Carlo'!$W$35,MC_Paths_Base!X297+'Monte Carlo'!$X$35,MC_Paths_Base!Y297+'Monte Carlo'!$Y$35,MC_Paths_Base!Z297+'Monte Carlo'!$Z$35,MC_Paths_Base!AA297+'Monte Carlo'!$AA$35,MC_Paths_Base!AB297+'Monte Carlo'!$AB$35,MC_Paths_Base!AC297+'Monte Carlo'!$AC$35,MC_Paths_Base!AD297+'Monte Carlo'!$AD$35,MC_Paths_Base!AE297+'Monte Carlo'!$AE$35,MC_Paths_Base!AF297+'Monte Carlo'!$AF$35)</x:f>
        <x:v>-568510.4691494901</x:v>
      </x:c>
    </x:row>
    <x:row r="298">
      <x:c r="AJ298" t="n">
        <x:f>MIN(MC_Paths_Base!B298:AF298)</x:f>
        <x:v>431908.68722958636</x:v>
      </x:c>
      <x:c r="AK298" t="n">
        <x:f>MIN(MC_Paths_Base!B298+'Monte Carlo'!$B$32,MC_Paths_Base!C298+'Monte Carlo'!$C$32,MC_Paths_Base!D298+'Monte Carlo'!$D$32,MC_Paths_Base!E298+'Monte Carlo'!$E$32,MC_Paths_Base!F298+'Monte Carlo'!$F$32,MC_Paths_Base!G298+'Monte Carlo'!$G$32,MC_Paths_Base!H298+'Monte Carlo'!$H$32,MC_Paths_Base!I298+'Monte Carlo'!$I$32,MC_Paths_Base!J298+'Monte Carlo'!$J$32,MC_Paths_Base!K298+'Monte Carlo'!$K$32,MC_Paths_Base!L298+'Monte Carlo'!$L$32,MC_Paths_Base!M298+'Monte Carlo'!$M$32,MC_Paths_Base!N298+'Monte Carlo'!$N$32,MC_Paths_Base!O298+'Monte Carlo'!$O$32,MC_Paths_Base!P298+'Monte Carlo'!$P$32,MC_Paths_Base!Q298+'Monte Carlo'!$Q$32,MC_Paths_Base!R298+'Monte Carlo'!$R$32,MC_Paths_Base!S298+'Monte Carlo'!$S$32,MC_Paths_Base!T298+'Monte Carlo'!$T$32,MC_Paths_Base!U298+'Monte Carlo'!$U$32,MC_Paths_Base!V298+'Monte Carlo'!$V$32,MC_Paths_Base!W298+'Monte Carlo'!$W$32,MC_Paths_Base!X298+'Monte Carlo'!$X$32,MC_Paths_Base!Y298+'Monte Carlo'!$Y$32,MC_Paths_Base!Z298+'Monte Carlo'!$Z$32,MC_Paths_Base!AA298+'Monte Carlo'!$AA$32,MC_Paths_Base!AB298+'Monte Carlo'!$AB$32,MC_Paths_Base!AC298+'Monte Carlo'!$AC$32,MC_Paths_Base!AD298+'Monte Carlo'!$AD$32,MC_Paths_Base!AE298+'Monte Carlo'!$AE$32,MC_Paths_Base!AF298+'Monte Carlo'!$AF$32)</x:f>
        <x:v>222331.52448734274</x:v>
      </x:c>
      <x:c r="AL298" t="n">
        <x:f>MIN(MC_Paths_Base!B298+'Monte Carlo'!$B$34,MC_Paths_Base!C298+'Monte Carlo'!$C$34,MC_Paths_Base!D298+'Monte Carlo'!$D$34,MC_Paths_Base!E298+'Monte Carlo'!$E$34,MC_Paths_Base!F298+'Monte Carlo'!$F$34,MC_Paths_Base!G298+'Monte Carlo'!$G$34,MC_Paths_Base!H298+'Monte Carlo'!$H$34,MC_Paths_Base!I298+'Monte Carlo'!$I$34,MC_Paths_Base!J298+'Monte Carlo'!$J$34,MC_Paths_Base!K298+'Monte Carlo'!$K$34,MC_Paths_Base!L298+'Monte Carlo'!$L$34,MC_Paths_Base!M298+'Monte Carlo'!$M$34,MC_Paths_Base!N298+'Monte Carlo'!$N$34,MC_Paths_Base!O298+'Monte Carlo'!$O$34,MC_Paths_Base!P298+'Monte Carlo'!$P$34,MC_Paths_Base!Q298+'Monte Carlo'!$Q$34,MC_Paths_Base!R298+'Monte Carlo'!$R$34,MC_Paths_Base!S298+'Monte Carlo'!$S$34,MC_Paths_Base!T298+'Monte Carlo'!$T$34,MC_Paths_Base!U298+'Monte Carlo'!$U$34,MC_Paths_Base!V298+'Monte Carlo'!$V$34,MC_Paths_Base!W298+'Monte Carlo'!$W$34,MC_Paths_Base!X298+'Monte Carlo'!$X$34,MC_Paths_Base!Y298+'Monte Carlo'!$Y$34,MC_Paths_Base!Z298+'Monte Carlo'!$Z$34,MC_Paths_Base!AA298+'Monte Carlo'!$AA$34,MC_Paths_Base!AB298+'Monte Carlo'!$AB$34,MC_Paths_Base!AC298+'Monte Carlo'!$AC$34,MC_Paths_Base!AD298+'Monte Carlo'!$AD$34,MC_Paths_Base!AE298+'Monte Carlo'!$AE$34,MC_Paths_Base!AF298+'Monte Carlo'!$AF$34)</x:f>
        <x:v>-139419.41641079652</x:v>
      </x:c>
      <x:c r="AM298" t="n">
        <x:f>MIN(MC_Paths_Base!B298+'Monte Carlo'!$B$35,MC_Paths_Base!C298+'Monte Carlo'!$C$35,MC_Paths_Base!D298+'Monte Carlo'!$D$35,MC_Paths_Base!E298+'Monte Carlo'!$E$35,MC_Paths_Base!F298+'Monte Carlo'!$F$35,MC_Paths_Base!G298+'Monte Carlo'!$G$35,MC_Paths_Base!H298+'Monte Carlo'!$H$35,MC_Paths_Base!I298+'Monte Carlo'!$I$35,MC_Paths_Base!J298+'Monte Carlo'!$J$35,MC_Paths_Base!K298+'Monte Carlo'!$K$35,MC_Paths_Base!L298+'Monte Carlo'!$L$35,MC_Paths_Base!M298+'Monte Carlo'!$M$35,MC_Paths_Base!N298+'Monte Carlo'!$N$35,MC_Paths_Base!O298+'Monte Carlo'!$O$35,MC_Paths_Base!P298+'Monte Carlo'!$P$35,MC_Paths_Base!Q298+'Monte Carlo'!$Q$35,MC_Paths_Base!R298+'Monte Carlo'!$R$35,MC_Paths_Base!S298+'Monte Carlo'!$S$35,MC_Paths_Base!T298+'Monte Carlo'!$T$35,MC_Paths_Base!U298+'Monte Carlo'!$U$35,MC_Paths_Base!V298+'Monte Carlo'!$V$35,MC_Paths_Base!W298+'Monte Carlo'!$W$35,MC_Paths_Base!X298+'Monte Carlo'!$X$35,MC_Paths_Base!Y298+'Monte Carlo'!$Y$35,MC_Paths_Base!Z298+'Monte Carlo'!$Z$35,MC_Paths_Base!AA298+'Monte Carlo'!$AA$35,MC_Paths_Base!AB298+'Monte Carlo'!$AB$35,MC_Paths_Base!AC298+'Monte Carlo'!$AC$35,MC_Paths_Base!AD298+'Monte Carlo'!$AD$35,MC_Paths_Base!AE298+'Monte Carlo'!$AE$35,MC_Paths_Base!AF298+'Monte Carlo'!$AF$35)</x:f>
        <x:v>-237677.03975139715</x:v>
      </x:c>
    </x:row>
    <x:row r="299">
      <x:c r="AJ299" t="n">
        <x:f>MIN(MC_Paths_Base!B299:AF299)</x:f>
        <x:v>692431.8567401061</x:v>
      </x:c>
      <x:c r="AK299" t="n">
        <x:f>MIN(MC_Paths_Base!B299+'Monte Carlo'!$B$32,MC_Paths_Base!C299+'Monte Carlo'!$C$32,MC_Paths_Base!D299+'Monte Carlo'!$D$32,MC_Paths_Base!E299+'Monte Carlo'!$E$32,MC_Paths_Base!F299+'Monte Carlo'!$F$32,MC_Paths_Base!G299+'Monte Carlo'!$G$32,MC_Paths_Base!H299+'Monte Carlo'!$H$32,MC_Paths_Base!I299+'Monte Carlo'!$I$32,MC_Paths_Base!J299+'Monte Carlo'!$J$32,MC_Paths_Base!K299+'Monte Carlo'!$K$32,MC_Paths_Base!L299+'Monte Carlo'!$L$32,MC_Paths_Base!M299+'Monte Carlo'!$M$32,MC_Paths_Base!N299+'Monte Carlo'!$N$32,MC_Paths_Base!O299+'Monte Carlo'!$O$32,MC_Paths_Base!P299+'Monte Carlo'!$P$32,MC_Paths_Base!Q299+'Monte Carlo'!$Q$32,MC_Paths_Base!R299+'Monte Carlo'!$R$32,MC_Paths_Base!S299+'Monte Carlo'!$S$32,MC_Paths_Base!T299+'Monte Carlo'!$T$32,MC_Paths_Base!U299+'Monte Carlo'!$U$32,MC_Paths_Base!V299+'Monte Carlo'!$V$32,MC_Paths_Base!W299+'Monte Carlo'!$W$32,MC_Paths_Base!X299+'Monte Carlo'!$X$32,MC_Paths_Base!Y299+'Monte Carlo'!$Y$32,MC_Paths_Base!Z299+'Monte Carlo'!$Z$32,MC_Paths_Base!AA299+'Monte Carlo'!$AA$32,MC_Paths_Base!AB299+'Monte Carlo'!$AB$32,MC_Paths_Base!AC299+'Monte Carlo'!$AC$32,MC_Paths_Base!AD299+'Monte Carlo'!$AD$32,MC_Paths_Base!AE299+'Monte Carlo'!$AE$32,MC_Paths_Base!AF299+'Monte Carlo'!$AF$32)</x:f>
        <x:v>490542.8131553547</x:v>
      </x:c>
      <x:c r="AL299" t="n">
        <x:f>MIN(MC_Paths_Base!B299+'Monte Carlo'!$B$34,MC_Paths_Base!C299+'Monte Carlo'!$C$34,MC_Paths_Base!D299+'Monte Carlo'!$D$34,MC_Paths_Base!E299+'Monte Carlo'!$E$34,MC_Paths_Base!F299+'Monte Carlo'!$F$34,MC_Paths_Base!G299+'Monte Carlo'!$G$34,MC_Paths_Base!H299+'Monte Carlo'!$H$34,MC_Paths_Base!I299+'Monte Carlo'!$I$34,MC_Paths_Base!J299+'Monte Carlo'!$J$34,MC_Paths_Base!K299+'Monte Carlo'!$K$34,MC_Paths_Base!L299+'Monte Carlo'!$L$34,MC_Paths_Base!M299+'Monte Carlo'!$M$34,MC_Paths_Base!N299+'Monte Carlo'!$N$34,MC_Paths_Base!O299+'Monte Carlo'!$O$34,MC_Paths_Base!P299+'Monte Carlo'!$P$34,MC_Paths_Base!Q299+'Monte Carlo'!$Q$34,MC_Paths_Base!R299+'Monte Carlo'!$R$34,MC_Paths_Base!S299+'Monte Carlo'!$S$34,MC_Paths_Base!T299+'Monte Carlo'!$T$34,MC_Paths_Base!U299+'Monte Carlo'!$U$34,MC_Paths_Base!V299+'Monte Carlo'!$V$34,MC_Paths_Base!W299+'Monte Carlo'!$W$34,MC_Paths_Base!X299+'Monte Carlo'!$X$34,MC_Paths_Base!Y299+'Monte Carlo'!$Y$34,MC_Paths_Base!Z299+'Monte Carlo'!$Z$34,MC_Paths_Base!AA299+'Monte Carlo'!$AA$34,MC_Paths_Base!AB299+'Monte Carlo'!$AB$34,MC_Paths_Base!AC299+'Monte Carlo'!$AC$34,MC_Paths_Base!AD299+'Monte Carlo'!$AD$34,MC_Paths_Base!AE299+'Monte Carlo'!$AE$34,MC_Paths_Base!AF299+'Monte Carlo'!$AF$34)</x:f>
        <x:v>347217.5981463562</x:v>
      </x:c>
      <x:c r="AM299" t="n">
        <x:f>MIN(MC_Paths_Base!B299+'Monte Carlo'!$B$35,MC_Paths_Base!C299+'Monte Carlo'!$C$35,MC_Paths_Base!D299+'Monte Carlo'!$D$35,MC_Paths_Base!E299+'Monte Carlo'!$E$35,MC_Paths_Base!F299+'Monte Carlo'!$F$35,MC_Paths_Base!G299+'Monte Carlo'!$G$35,MC_Paths_Base!H299+'Monte Carlo'!$H$35,MC_Paths_Base!I299+'Monte Carlo'!$I$35,MC_Paths_Base!J299+'Monte Carlo'!$J$35,MC_Paths_Base!K299+'Monte Carlo'!$K$35,MC_Paths_Base!L299+'Monte Carlo'!$L$35,MC_Paths_Base!M299+'Monte Carlo'!$M$35,MC_Paths_Base!N299+'Monte Carlo'!$N$35,MC_Paths_Base!O299+'Monte Carlo'!$O$35,MC_Paths_Base!P299+'Monte Carlo'!$P$35,MC_Paths_Base!Q299+'Monte Carlo'!$Q$35,MC_Paths_Base!R299+'Monte Carlo'!$R$35,MC_Paths_Base!S299+'Monte Carlo'!$S$35,MC_Paths_Base!T299+'Monte Carlo'!$T$35,MC_Paths_Base!U299+'Monte Carlo'!$U$35,MC_Paths_Base!V299+'Monte Carlo'!$V$35,MC_Paths_Base!W299+'Monte Carlo'!$W$35,MC_Paths_Base!X299+'Monte Carlo'!$X$35,MC_Paths_Base!Y299+'Monte Carlo'!$Y$35,MC_Paths_Base!Z299+'Monte Carlo'!$Z$35,MC_Paths_Base!AA299+'Monte Carlo'!$AA$35,MC_Paths_Base!AB299+'Monte Carlo'!$AB$35,MC_Paths_Base!AC299+'Monte Carlo'!$AC$35,MC_Paths_Base!AD299+'Monte Carlo'!$AD$35,MC_Paths_Base!AE299+'Monte Carlo'!$AE$35,MC_Paths_Base!AF299+'Monte Carlo'!$AF$35)</x:f>
        <x:v>212591.2920616048</x:v>
      </x:c>
    </x:row>
    <x:row r="300">
      <x:c r="AJ300" t="n">
        <x:f>MIN(MC_Paths_Base!B300:AF300)</x:f>
        <x:v>1029031.25</x:v>
      </x:c>
      <x:c r="AK300" t="n">
        <x:f>MIN(MC_Paths_Base!B300+'Monte Carlo'!$B$32,MC_Paths_Base!C300+'Monte Carlo'!$C$32,MC_Paths_Base!D300+'Monte Carlo'!$D$32,MC_Paths_Base!E300+'Monte Carlo'!$E$32,MC_Paths_Base!F300+'Monte Carlo'!$F$32,MC_Paths_Base!G300+'Monte Carlo'!$G$32,MC_Paths_Base!H300+'Monte Carlo'!$H$32,MC_Paths_Base!I300+'Monte Carlo'!$I$32,MC_Paths_Base!J300+'Monte Carlo'!$J$32,MC_Paths_Base!K300+'Monte Carlo'!$K$32,MC_Paths_Base!L300+'Monte Carlo'!$L$32,MC_Paths_Base!M300+'Monte Carlo'!$M$32,MC_Paths_Base!N300+'Monte Carlo'!$N$32,MC_Paths_Base!O300+'Monte Carlo'!$O$32,MC_Paths_Base!P300+'Monte Carlo'!$P$32,MC_Paths_Base!Q300+'Monte Carlo'!$Q$32,MC_Paths_Base!R300+'Monte Carlo'!$R$32,MC_Paths_Base!S300+'Monte Carlo'!$S$32,MC_Paths_Base!T300+'Monte Carlo'!$T$32,MC_Paths_Base!U300+'Monte Carlo'!$U$32,MC_Paths_Base!V300+'Monte Carlo'!$V$32,MC_Paths_Base!W300+'Monte Carlo'!$W$32,MC_Paths_Base!X300+'Monte Carlo'!$X$32,MC_Paths_Base!Y300+'Monte Carlo'!$Y$32,MC_Paths_Base!Z300+'Monte Carlo'!$Z$32,MC_Paths_Base!AA300+'Monte Carlo'!$AA$32,MC_Paths_Base!AB300+'Monte Carlo'!$AB$32,MC_Paths_Base!AC300+'Monte Carlo'!$AC$32,MC_Paths_Base!AD300+'Monte Carlo'!$AD$32,MC_Paths_Base!AE300+'Monte Carlo'!$AE$32,MC_Paths_Base!AF300+'Monte Carlo'!$AF$32)</x:f>
        <x:v>990255.4159727385</x:v>
      </x:c>
      <x:c r="AL300" t="n">
        <x:f>MIN(MC_Paths_Base!B300+'Monte Carlo'!$B$34,MC_Paths_Base!C300+'Monte Carlo'!$C$34,MC_Paths_Base!D300+'Monte Carlo'!$D$34,MC_Paths_Base!E300+'Monte Carlo'!$E$34,MC_Paths_Base!F300+'Monte Carlo'!$F$34,MC_Paths_Base!G300+'Monte Carlo'!$G$34,MC_Paths_Base!H300+'Monte Carlo'!$H$34,MC_Paths_Base!I300+'Monte Carlo'!$I$34,MC_Paths_Base!J300+'Monte Carlo'!$J$34,MC_Paths_Base!K300+'Monte Carlo'!$K$34,MC_Paths_Base!L300+'Monte Carlo'!$L$34,MC_Paths_Base!M300+'Monte Carlo'!$M$34,MC_Paths_Base!N300+'Monte Carlo'!$N$34,MC_Paths_Base!O300+'Monte Carlo'!$O$34,MC_Paths_Base!P300+'Monte Carlo'!$P$34,MC_Paths_Base!Q300+'Monte Carlo'!$Q$34,MC_Paths_Base!R300+'Monte Carlo'!$R$34,MC_Paths_Base!S300+'Monte Carlo'!$S$34,MC_Paths_Base!T300+'Monte Carlo'!$T$34,MC_Paths_Base!U300+'Monte Carlo'!$U$34,MC_Paths_Base!V300+'Monte Carlo'!$V$34,MC_Paths_Base!W300+'Monte Carlo'!$W$34,MC_Paths_Base!X300+'Monte Carlo'!$X$34,MC_Paths_Base!Y300+'Monte Carlo'!$Y$34,MC_Paths_Base!Z300+'Monte Carlo'!$Z$34,MC_Paths_Base!AA300+'Monte Carlo'!$AA$34,MC_Paths_Base!AB300+'Monte Carlo'!$AB$34,MC_Paths_Base!AC300+'Monte Carlo'!$AC$34,MC_Paths_Base!AD300+'Monte Carlo'!$AD$34,MC_Paths_Base!AE300+'Monte Carlo'!$AE$34,MC_Paths_Base!AF300+'Monte Carlo'!$AF$34)</x:f>
        <x:v>512303.8387796278</x:v>
      </x:c>
      <x:c r="AM300" t="n">
        <x:f>MIN(MC_Paths_Base!B300+'Monte Carlo'!$B$35,MC_Paths_Base!C300+'Monte Carlo'!$C$35,MC_Paths_Base!D300+'Monte Carlo'!$D$35,MC_Paths_Base!E300+'Monte Carlo'!$E$35,MC_Paths_Base!F300+'Monte Carlo'!$F$35,MC_Paths_Base!G300+'Monte Carlo'!$G$35,MC_Paths_Base!H300+'Monte Carlo'!$H$35,MC_Paths_Base!I300+'Monte Carlo'!$I$35,MC_Paths_Base!J300+'Monte Carlo'!$J$35,MC_Paths_Base!K300+'Monte Carlo'!$K$35,MC_Paths_Base!L300+'Monte Carlo'!$L$35,MC_Paths_Base!M300+'Monte Carlo'!$M$35,MC_Paths_Base!N300+'Monte Carlo'!$N$35,MC_Paths_Base!O300+'Monte Carlo'!$O$35,MC_Paths_Base!P300+'Monte Carlo'!$P$35,MC_Paths_Base!Q300+'Monte Carlo'!$Q$35,MC_Paths_Base!R300+'Monte Carlo'!$R$35,MC_Paths_Base!S300+'Monte Carlo'!$S$35,MC_Paths_Base!T300+'Monte Carlo'!$T$35,MC_Paths_Base!U300+'Monte Carlo'!$U$35,MC_Paths_Base!V300+'Monte Carlo'!$V$35,MC_Paths_Base!W300+'Monte Carlo'!$W$35,MC_Paths_Base!X300+'Monte Carlo'!$X$35,MC_Paths_Base!Y300+'Monte Carlo'!$Y$35,MC_Paths_Base!Z300+'Monte Carlo'!$Z$35,MC_Paths_Base!AA300+'Monte Carlo'!$AA$35,MC_Paths_Base!AB300+'Monte Carlo'!$AB$35,MC_Paths_Base!AC300+'Monte Carlo'!$AC$35,MC_Paths_Base!AD300+'Monte Carlo'!$AD$35,MC_Paths_Base!AE300+'Monte Carlo'!$AE$35,MC_Paths_Base!AF300+'Monte Carlo'!$AF$35)</x:f>
        <x:v>456238.5256858892</x:v>
      </x:c>
    </x:row>
    <x:row r="301">
      <x:c r="AJ301" t="n">
        <x:f>MIN(MC_Paths_Base!B301:AF301)</x:f>
        <x:v>740848.4868796214</x:v>
      </x:c>
      <x:c r="AK301" t="n">
        <x:f>MIN(MC_Paths_Base!B301+'Monte Carlo'!$B$32,MC_Paths_Base!C301+'Monte Carlo'!$C$32,MC_Paths_Base!D301+'Monte Carlo'!$D$32,MC_Paths_Base!E301+'Monte Carlo'!$E$32,MC_Paths_Base!F301+'Monte Carlo'!$F$32,MC_Paths_Base!G301+'Monte Carlo'!$G$32,MC_Paths_Base!H301+'Monte Carlo'!$H$32,MC_Paths_Base!I301+'Monte Carlo'!$I$32,MC_Paths_Base!J301+'Monte Carlo'!$J$32,MC_Paths_Base!K301+'Monte Carlo'!$K$32,MC_Paths_Base!L301+'Monte Carlo'!$L$32,MC_Paths_Base!M301+'Monte Carlo'!$M$32,MC_Paths_Base!N301+'Monte Carlo'!$N$32,MC_Paths_Base!O301+'Monte Carlo'!$O$32,MC_Paths_Base!P301+'Monte Carlo'!$P$32,MC_Paths_Base!Q301+'Monte Carlo'!$Q$32,MC_Paths_Base!R301+'Monte Carlo'!$R$32,MC_Paths_Base!S301+'Monte Carlo'!$S$32,MC_Paths_Base!T301+'Monte Carlo'!$T$32,MC_Paths_Base!U301+'Monte Carlo'!$U$32,MC_Paths_Base!V301+'Monte Carlo'!$V$32,MC_Paths_Base!W301+'Monte Carlo'!$W$32,MC_Paths_Base!X301+'Monte Carlo'!$X$32,MC_Paths_Base!Y301+'Monte Carlo'!$Y$32,MC_Paths_Base!Z301+'Monte Carlo'!$Z$32,MC_Paths_Base!AA301+'Monte Carlo'!$AA$32,MC_Paths_Base!AB301+'Monte Carlo'!$AB$32,MC_Paths_Base!AC301+'Monte Carlo'!$AC$32,MC_Paths_Base!AD301+'Monte Carlo'!$AD$32,MC_Paths_Base!AE301+'Monte Carlo'!$AE$32,MC_Paths_Base!AF301+'Monte Carlo'!$AF$32)</x:f>
        <x:v>531271.3241373778</x:v>
      </x:c>
      <x:c r="AL301" t="n">
        <x:f>MIN(MC_Paths_Base!B301+'Monte Carlo'!$B$34,MC_Paths_Base!C301+'Monte Carlo'!$C$34,MC_Paths_Base!D301+'Monte Carlo'!$D$34,MC_Paths_Base!E301+'Monte Carlo'!$E$34,MC_Paths_Base!F301+'Monte Carlo'!$F$34,MC_Paths_Base!G301+'Monte Carlo'!$G$34,MC_Paths_Base!H301+'Monte Carlo'!$H$34,MC_Paths_Base!I301+'Monte Carlo'!$I$34,MC_Paths_Base!J301+'Monte Carlo'!$J$34,MC_Paths_Base!K301+'Monte Carlo'!$K$34,MC_Paths_Base!L301+'Monte Carlo'!$L$34,MC_Paths_Base!M301+'Monte Carlo'!$M$34,MC_Paths_Base!N301+'Monte Carlo'!$N$34,MC_Paths_Base!O301+'Monte Carlo'!$O$34,MC_Paths_Base!P301+'Monte Carlo'!$P$34,MC_Paths_Base!Q301+'Monte Carlo'!$Q$34,MC_Paths_Base!R301+'Monte Carlo'!$R$34,MC_Paths_Base!S301+'Monte Carlo'!$S$34,MC_Paths_Base!T301+'Monte Carlo'!$T$34,MC_Paths_Base!U301+'Monte Carlo'!$U$34,MC_Paths_Base!V301+'Monte Carlo'!$V$34,MC_Paths_Base!W301+'Monte Carlo'!$W$34,MC_Paths_Base!X301+'Monte Carlo'!$X$34,MC_Paths_Base!Y301+'Monte Carlo'!$Y$34,MC_Paths_Base!Z301+'Monte Carlo'!$Z$34,MC_Paths_Base!AA301+'Monte Carlo'!$AA$34,MC_Paths_Base!AB301+'Monte Carlo'!$AB$34,MC_Paths_Base!AC301+'Monte Carlo'!$AC$34,MC_Paths_Base!AD301+'Monte Carlo'!$AD$34,MC_Paths_Base!AE301+'Monte Carlo'!$AE$34,MC_Paths_Base!AF301+'Monte Carlo'!$AF$34)</x:f>
        <x:v>169520.38323923852</x:v>
      </x:c>
      <x:c r="AM301" t="n">
        <x:f>MIN(MC_Paths_Base!B301+'Monte Carlo'!$B$35,MC_Paths_Base!C301+'Monte Carlo'!$C$35,MC_Paths_Base!D301+'Monte Carlo'!$D$35,MC_Paths_Base!E301+'Monte Carlo'!$E$35,MC_Paths_Base!F301+'Monte Carlo'!$F$35,MC_Paths_Base!G301+'Monte Carlo'!$G$35,MC_Paths_Base!H301+'Monte Carlo'!$H$35,MC_Paths_Base!I301+'Monte Carlo'!$I$35,MC_Paths_Base!J301+'Monte Carlo'!$J$35,MC_Paths_Base!K301+'Monte Carlo'!$K$35,MC_Paths_Base!L301+'Monte Carlo'!$L$35,MC_Paths_Base!M301+'Monte Carlo'!$M$35,MC_Paths_Base!N301+'Monte Carlo'!$N$35,MC_Paths_Base!O301+'Monte Carlo'!$O$35,MC_Paths_Base!P301+'Monte Carlo'!$P$35,MC_Paths_Base!Q301+'Monte Carlo'!$Q$35,MC_Paths_Base!R301+'Monte Carlo'!$R$35,MC_Paths_Base!S301+'Monte Carlo'!$S$35,MC_Paths_Base!T301+'Monte Carlo'!$T$35,MC_Paths_Base!U301+'Monte Carlo'!$U$35,MC_Paths_Base!V301+'Monte Carlo'!$V$35,MC_Paths_Base!W301+'Monte Carlo'!$W$35,MC_Paths_Base!X301+'Monte Carlo'!$X$35,MC_Paths_Base!Y301+'Monte Carlo'!$Y$35,MC_Paths_Base!Z301+'Monte Carlo'!$Z$35,MC_Paths_Base!AA301+'Monte Carlo'!$AA$35,MC_Paths_Base!AB301+'Monte Carlo'!$AB$35,MC_Paths_Base!AC301+'Monte Carlo'!$AC$35,MC_Paths_Base!AD301+'Monte Carlo'!$AD$35,MC_Paths_Base!AE301+'Monte Carlo'!$AE$35,MC_Paths_Base!AF301+'Monte Carlo'!$AF$35)</x:f>
        <x:v>71262.75989863789</x:v>
      </x:c>
    </x:row>
    <x:row r="302">
      <x:c r="AJ302" t="n">
        <x:f>MIN(MC_Paths_Base!B302:AF302)</x:f>
        <x:v>681357.7057408739</x:v>
      </x:c>
      <x:c r="AK302" t="n">
        <x:f>MIN(MC_Paths_Base!B302+'Monte Carlo'!$B$32,MC_Paths_Base!C302+'Monte Carlo'!$C$32,MC_Paths_Base!D302+'Monte Carlo'!$D$32,MC_Paths_Base!E302+'Monte Carlo'!$E$32,MC_Paths_Base!F302+'Monte Carlo'!$F$32,MC_Paths_Base!G302+'Monte Carlo'!$G$32,MC_Paths_Base!H302+'Monte Carlo'!$H$32,MC_Paths_Base!I302+'Monte Carlo'!$I$32,MC_Paths_Base!J302+'Monte Carlo'!$J$32,MC_Paths_Base!K302+'Monte Carlo'!$K$32,MC_Paths_Base!L302+'Monte Carlo'!$L$32,MC_Paths_Base!M302+'Monte Carlo'!$M$32,MC_Paths_Base!N302+'Monte Carlo'!$N$32,MC_Paths_Base!O302+'Monte Carlo'!$O$32,MC_Paths_Base!P302+'Monte Carlo'!$P$32,MC_Paths_Base!Q302+'Monte Carlo'!$Q$32,MC_Paths_Base!R302+'Monte Carlo'!$R$32,MC_Paths_Base!S302+'Monte Carlo'!$S$32,MC_Paths_Base!T302+'Monte Carlo'!$T$32,MC_Paths_Base!U302+'Monte Carlo'!$U$32,MC_Paths_Base!V302+'Monte Carlo'!$V$32,MC_Paths_Base!W302+'Monte Carlo'!$W$32,MC_Paths_Base!X302+'Monte Carlo'!$X$32,MC_Paths_Base!Y302+'Monte Carlo'!$Y$32,MC_Paths_Base!Z302+'Monte Carlo'!$Z$32,MC_Paths_Base!AA302+'Monte Carlo'!$AA$32,MC_Paths_Base!AB302+'Monte Carlo'!$AB$32,MC_Paths_Base!AC302+'Monte Carlo'!$AC$32,MC_Paths_Base!AD302+'Monte Carlo'!$AD$32,MC_Paths_Base!AE302+'Monte Carlo'!$AE$32,MC_Paths_Base!AF302+'Monte Carlo'!$AF$32)</x:f>
        <x:v>447158.6056324586</x:v>
      </x:c>
      <x:c r="AL302" t="n">
        <x:f>MIN(MC_Paths_Base!B302+'Monte Carlo'!$B$34,MC_Paths_Base!C302+'Monte Carlo'!$C$34,MC_Paths_Base!D302+'Monte Carlo'!$D$34,MC_Paths_Base!E302+'Monte Carlo'!$E$34,MC_Paths_Base!F302+'Monte Carlo'!$F$34,MC_Paths_Base!G302+'Monte Carlo'!$G$34,MC_Paths_Base!H302+'Monte Carlo'!$H$34,MC_Paths_Base!I302+'Monte Carlo'!$I$34,MC_Paths_Base!J302+'Monte Carlo'!$J$34,MC_Paths_Base!K302+'Monte Carlo'!$K$34,MC_Paths_Base!L302+'Monte Carlo'!$L$34,MC_Paths_Base!M302+'Monte Carlo'!$M$34,MC_Paths_Base!N302+'Monte Carlo'!$N$34,MC_Paths_Base!O302+'Monte Carlo'!$O$34,MC_Paths_Base!P302+'Monte Carlo'!$P$34,MC_Paths_Base!Q302+'Monte Carlo'!$Q$34,MC_Paths_Base!R302+'Monte Carlo'!$R$34,MC_Paths_Base!S302+'Monte Carlo'!$S$34,MC_Paths_Base!T302+'Monte Carlo'!$T$34,MC_Paths_Base!U302+'Monte Carlo'!$U$34,MC_Paths_Base!V302+'Monte Carlo'!$V$34,MC_Paths_Base!W302+'Monte Carlo'!$W$34,MC_Paths_Base!X302+'Monte Carlo'!$X$34,MC_Paths_Base!Y302+'Monte Carlo'!$Y$34,MC_Paths_Base!Z302+'Monte Carlo'!$Z$34,MC_Paths_Base!AA302+'Monte Carlo'!$AA$34,MC_Paths_Base!AB302+'Monte Carlo'!$AB$34,MC_Paths_Base!AC302+'Monte Carlo'!$AC$34,MC_Paths_Base!AD302+'Monte Carlo'!$AD$34,MC_Paths_Base!AE302+'Monte Carlo'!$AE$34,MC_Paths_Base!AF302+'Monte Carlo'!$AF$34)</x:f>
        <x:v>-800478.2218751602</x:v>
      </x:c>
      <x:c r="AM302" t="n">
        <x:f>MIN(MC_Paths_Base!B302+'Monte Carlo'!$B$35,MC_Paths_Base!C302+'Monte Carlo'!$C$35,MC_Paths_Base!D302+'Monte Carlo'!$D$35,MC_Paths_Base!E302+'Monte Carlo'!$E$35,MC_Paths_Base!F302+'Monte Carlo'!$F$35,MC_Paths_Base!G302+'Monte Carlo'!$G$35,MC_Paths_Base!H302+'Monte Carlo'!$H$35,MC_Paths_Base!I302+'Monte Carlo'!$I$35,MC_Paths_Base!J302+'Monte Carlo'!$J$35,MC_Paths_Base!K302+'Monte Carlo'!$K$35,MC_Paths_Base!L302+'Monte Carlo'!$L$35,MC_Paths_Base!M302+'Monte Carlo'!$M$35,MC_Paths_Base!N302+'Monte Carlo'!$N$35,MC_Paths_Base!O302+'Monte Carlo'!$O$35,MC_Paths_Base!P302+'Monte Carlo'!$P$35,MC_Paths_Base!Q302+'Monte Carlo'!$Q$35,MC_Paths_Base!R302+'Monte Carlo'!$R$35,MC_Paths_Base!S302+'Monte Carlo'!$S$35,MC_Paths_Base!T302+'Monte Carlo'!$T$35,MC_Paths_Base!U302+'Monte Carlo'!$U$35,MC_Paths_Base!V302+'Monte Carlo'!$V$35,MC_Paths_Base!W302+'Monte Carlo'!$W$35,MC_Paths_Base!X302+'Monte Carlo'!$X$35,MC_Paths_Base!Y302+'Monte Carlo'!$Y$35,MC_Paths_Base!Z302+'Monte Carlo'!$Z$35,MC_Paths_Base!AA302+'Monte Carlo'!$AA$35,MC_Paths_Base!AB302+'Monte Carlo'!$AB$35,MC_Paths_Base!AC302+'Monte Carlo'!$AC$35,MC_Paths_Base!AD302+'Monte Carlo'!$AD$35,MC_Paths_Base!AE302+'Monte Carlo'!$AE$35,MC_Paths_Base!AF302+'Monte Carlo'!$AF$35)</x:f>
        <x:v>-686591.1222265514</x:v>
      </x:c>
    </x:row>
    <x:row r="303">
      <x:c r="AJ303" t="n">
        <x:f>MIN(MC_Paths_Base!B303:AF303)</x:f>
        <x:v>751444.7169921923</x:v>
      </x:c>
      <x:c r="AK303" t="n">
        <x:f>MIN(MC_Paths_Base!B303+'Monte Carlo'!$B$32,MC_Paths_Base!C303+'Monte Carlo'!$C$32,MC_Paths_Base!D303+'Monte Carlo'!$D$32,MC_Paths_Base!E303+'Monte Carlo'!$E$32,MC_Paths_Base!F303+'Monte Carlo'!$F$32,MC_Paths_Base!G303+'Monte Carlo'!$G$32,MC_Paths_Base!H303+'Monte Carlo'!$H$32,MC_Paths_Base!I303+'Monte Carlo'!$I$32,MC_Paths_Base!J303+'Monte Carlo'!$J$32,MC_Paths_Base!K303+'Monte Carlo'!$K$32,MC_Paths_Base!L303+'Monte Carlo'!$L$32,MC_Paths_Base!M303+'Monte Carlo'!$M$32,MC_Paths_Base!N303+'Monte Carlo'!$N$32,MC_Paths_Base!O303+'Monte Carlo'!$O$32,MC_Paths_Base!P303+'Monte Carlo'!$P$32,MC_Paths_Base!Q303+'Monte Carlo'!$Q$32,MC_Paths_Base!R303+'Monte Carlo'!$R$32,MC_Paths_Base!S303+'Monte Carlo'!$S$32,MC_Paths_Base!T303+'Monte Carlo'!$T$32,MC_Paths_Base!U303+'Monte Carlo'!$U$32,MC_Paths_Base!V303+'Monte Carlo'!$V$32,MC_Paths_Base!W303+'Monte Carlo'!$W$32,MC_Paths_Base!X303+'Monte Carlo'!$X$32,MC_Paths_Base!Y303+'Monte Carlo'!$Y$32,MC_Paths_Base!Z303+'Monte Carlo'!$Z$32,MC_Paths_Base!AA303+'Monte Carlo'!$AA$32,MC_Paths_Base!AB303+'Monte Carlo'!$AB$32,MC_Paths_Base!AC303+'Monte Carlo'!$AC$32,MC_Paths_Base!AD303+'Monte Carlo'!$AD$32,MC_Paths_Base!AE303+'Monte Carlo'!$AE$32,MC_Paths_Base!AF303+'Monte Carlo'!$AF$32)</x:f>
        <x:v>536302.7210204828</x:v>
      </x:c>
      <x:c r="AL303" t="n">
        <x:f>MIN(MC_Paths_Base!B303+'Monte Carlo'!$B$34,MC_Paths_Base!C303+'Monte Carlo'!$C$34,MC_Paths_Base!D303+'Monte Carlo'!$D$34,MC_Paths_Base!E303+'Monte Carlo'!$E$34,MC_Paths_Base!F303+'Monte Carlo'!$F$34,MC_Paths_Base!G303+'Monte Carlo'!$G$34,MC_Paths_Base!H303+'Monte Carlo'!$H$34,MC_Paths_Base!I303+'Monte Carlo'!$I$34,MC_Paths_Base!J303+'Monte Carlo'!$J$34,MC_Paths_Base!K303+'Monte Carlo'!$K$34,MC_Paths_Base!L303+'Monte Carlo'!$L$34,MC_Paths_Base!M303+'Monte Carlo'!$M$34,MC_Paths_Base!N303+'Monte Carlo'!$N$34,MC_Paths_Base!O303+'Monte Carlo'!$O$34,MC_Paths_Base!P303+'Monte Carlo'!$P$34,MC_Paths_Base!Q303+'Monte Carlo'!$Q$34,MC_Paths_Base!R303+'Monte Carlo'!$R$34,MC_Paths_Base!S303+'Monte Carlo'!$S$34,MC_Paths_Base!T303+'Monte Carlo'!$T$34,MC_Paths_Base!U303+'Monte Carlo'!$U$34,MC_Paths_Base!V303+'Monte Carlo'!$V$34,MC_Paths_Base!W303+'Monte Carlo'!$W$34,MC_Paths_Base!X303+'Monte Carlo'!$X$34,MC_Paths_Base!Y303+'Monte Carlo'!$Y$34,MC_Paths_Base!Z303+'Monte Carlo'!$Z$34,MC_Paths_Base!AA303+'Monte Carlo'!$AA$34,MC_Paths_Base!AB303+'Monte Carlo'!$AB$34,MC_Paths_Base!AC303+'Monte Carlo'!$AC$34,MC_Paths_Base!AD303+'Monte Carlo'!$AD$34,MC_Paths_Base!AE303+'Monte Carlo'!$AE$34,MC_Paths_Base!AF303+'Monte Carlo'!$AF$34)</x:f>
        <x:v>-310387.3021840211</x:v>
      </x:c>
      <x:c r="AM303" t="n">
        <x:f>MIN(MC_Paths_Base!B303+'Monte Carlo'!$B$35,MC_Paths_Base!C303+'Monte Carlo'!$C$35,MC_Paths_Base!D303+'Monte Carlo'!$D$35,MC_Paths_Base!E303+'Monte Carlo'!$E$35,MC_Paths_Base!F303+'Monte Carlo'!$F$35,MC_Paths_Base!G303+'Monte Carlo'!$G$35,MC_Paths_Base!H303+'Monte Carlo'!$H$35,MC_Paths_Base!I303+'Monte Carlo'!$I$35,MC_Paths_Base!J303+'Monte Carlo'!$J$35,MC_Paths_Base!K303+'Monte Carlo'!$K$35,MC_Paths_Base!L303+'Monte Carlo'!$L$35,MC_Paths_Base!M303+'Monte Carlo'!$M$35,MC_Paths_Base!N303+'Monte Carlo'!$N$35,MC_Paths_Base!O303+'Monte Carlo'!$O$35,MC_Paths_Base!P303+'Monte Carlo'!$P$35,MC_Paths_Base!Q303+'Monte Carlo'!$Q$35,MC_Paths_Base!R303+'Monte Carlo'!$R$35,MC_Paths_Base!S303+'Monte Carlo'!$S$35,MC_Paths_Base!T303+'Monte Carlo'!$T$35,MC_Paths_Base!U303+'Monte Carlo'!$U$35,MC_Paths_Base!V303+'Monte Carlo'!$V$35,MC_Paths_Base!W303+'Monte Carlo'!$W$35,MC_Paths_Base!X303+'Monte Carlo'!$X$35,MC_Paths_Base!Y303+'Monte Carlo'!$Y$35,MC_Paths_Base!Z303+'Monte Carlo'!$Z$35,MC_Paths_Base!AA303+'Monte Carlo'!$AA$35,MC_Paths_Base!AB303+'Monte Carlo'!$AB$35,MC_Paths_Base!AC303+'Monte Carlo'!$AC$35,MC_Paths_Base!AD303+'Monte Carlo'!$AD$35,MC_Paths_Base!AE303+'Monte Carlo'!$AE$35,MC_Paths_Base!AF303+'Monte Carlo'!$AF$35)</x:f>
        <x:v>-278626.82219221955</x:v>
      </x:c>
    </x:row>
    <x:row r="304">
      <x:c r="AJ304" t="n">
        <x:f>MIN(MC_Paths_Base!B304:AF304)</x:f>
        <x:v>729431.5730874565</x:v>
      </x:c>
      <x:c r="AK304" t="n">
        <x:f>MIN(MC_Paths_Base!B304+'Monte Carlo'!$B$32,MC_Paths_Base!C304+'Monte Carlo'!$C$32,MC_Paths_Base!D304+'Monte Carlo'!$D$32,MC_Paths_Base!E304+'Monte Carlo'!$E$32,MC_Paths_Base!F304+'Monte Carlo'!$F$32,MC_Paths_Base!G304+'Monte Carlo'!$G$32,MC_Paths_Base!H304+'Monte Carlo'!$H$32,MC_Paths_Base!I304+'Monte Carlo'!$I$32,MC_Paths_Base!J304+'Monte Carlo'!$J$32,MC_Paths_Base!K304+'Monte Carlo'!$K$32,MC_Paths_Base!L304+'Monte Carlo'!$L$32,MC_Paths_Base!M304+'Monte Carlo'!$M$32,MC_Paths_Base!N304+'Monte Carlo'!$N$32,MC_Paths_Base!O304+'Monte Carlo'!$O$32,MC_Paths_Base!P304+'Monte Carlo'!$P$32,MC_Paths_Base!Q304+'Monte Carlo'!$Q$32,MC_Paths_Base!R304+'Monte Carlo'!$R$32,MC_Paths_Base!S304+'Monte Carlo'!$S$32,MC_Paths_Base!T304+'Monte Carlo'!$T$32,MC_Paths_Base!U304+'Monte Carlo'!$U$32,MC_Paths_Base!V304+'Monte Carlo'!$V$32,MC_Paths_Base!W304+'Monte Carlo'!$W$32,MC_Paths_Base!X304+'Monte Carlo'!$X$32,MC_Paths_Base!Y304+'Monte Carlo'!$Y$32,MC_Paths_Base!Z304+'Monte Carlo'!$Z$32,MC_Paths_Base!AA304+'Monte Carlo'!$AA$32,MC_Paths_Base!AB304+'Monte Carlo'!$AB$32,MC_Paths_Base!AC304+'Monte Carlo'!$AC$32,MC_Paths_Base!AD304+'Monte Carlo'!$AD$32,MC_Paths_Base!AE304+'Monte Carlo'!$AE$32,MC_Paths_Base!AF304+'Monte Carlo'!$AF$32)</x:f>
        <x:v>528258.9127558578</x:v>
      </x:c>
      <x:c r="AL304" t="n">
        <x:f>MIN(MC_Paths_Base!B304+'Monte Carlo'!$B$34,MC_Paths_Base!C304+'Monte Carlo'!$C$34,MC_Paths_Base!D304+'Monte Carlo'!$D$34,MC_Paths_Base!E304+'Monte Carlo'!$E$34,MC_Paths_Base!F304+'Monte Carlo'!$F$34,MC_Paths_Base!G304+'Monte Carlo'!$G$34,MC_Paths_Base!H304+'Monte Carlo'!$H$34,MC_Paths_Base!I304+'Monte Carlo'!$I$34,MC_Paths_Base!J304+'Monte Carlo'!$J$34,MC_Paths_Base!K304+'Monte Carlo'!$K$34,MC_Paths_Base!L304+'Monte Carlo'!$L$34,MC_Paths_Base!M304+'Monte Carlo'!$M$34,MC_Paths_Base!N304+'Monte Carlo'!$N$34,MC_Paths_Base!O304+'Monte Carlo'!$O$34,MC_Paths_Base!P304+'Monte Carlo'!$P$34,MC_Paths_Base!Q304+'Monte Carlo'!$Q$34,MC_Paths_Base!R304+'Monte Carlo'!$R$34,MC_Paths_Base!S304+'Monte Carlo'!$S$34,MC_Paths_Base!T304+'Monte Carlo'!$T$34,MC_Paths_Base!U304+'Monte Carlo'!$U$34,MC_Paths_Base!V304+'Monte Carlo'!$V$34,MC_Paths_Base!W304+'Monte Carlo'!$W$34,MC_Paths_Base!X304+'Monte Carlo'!$X$34,MC_Paths_Base!Y304+'Monte Carlo'!$Y$34,MC_Paths_Base!Z304+'Monte Carlo'!$Z$34,MC_Paths_Base!AA304+'Monte Carlo'!$AA$34,MC_Paths_Base!AB304+'Monte Carlo'!$AB$34,MC_Paths_Base!AC304+'Monte Carlo'!$AC$34,MC_Paths_Base!AD304+'Monte Carlo'!$AD$34,MC_Paths_Base!AE304+'Monte Carlo'!$AE$34,MC_Paths_Base!AF304+'Monte Carlo'!$AF$34)</x:f>
        <x:v>-71764.8134801134</x:v>
      </x:c>
      <x:c r="AM304" t="n">
        <x:f>MIN(MC_Paths_Base!B304+'Monte Carlo'!$B$35,MC_Paths_Base!C304+'Monte Carlo'!$C$35,MC_Paths_Base!D304+'Monte Carlo'!$D$35,MC_Paths_Base!E304+'Monte Carlo'!$E$35,MC_Paths_Base!F304+'Monte Carlo'!$F$35,MC_Paths_Base!G304+'Monte Carlo'!$G$35,MC_Paths_Base!H304+'Monte Carlo'!$H$35,MC_Paths_Base!I304+'Monte Carlo'!$I$35,MC_Paths_Base!J304+'Monte Carlo'!$J$35,MC_Paths_Base!K304+'Monte Carlo'!$K$35,MC_Paths_Base!L304+'Monte Carlo'!$L$35,MC_Paths_Base!M304+'Monte Carlo'!$M$35,MC_Paths_Base!N304+'Monte Carlo'!$N$35,MC_Paths_Base!O304+'Monte Carlo'!$O$35,MC_Paths_Base!P304+'Monte Carlo'!$P$35,MC_Paths_Base!Q304+'Monte Carlo'!$Q$35,MC_Paths_Base!R304+'Monte Carlo'!$R$35,MC_Paths_Base!S304+'Monte Carlo'!$S$35,MC_Paths_Base!T304+'Monte Carlo'!$T$35,MC_Paths_Base!U304+'Monte Carlo'!$U$35,MC_Paths_Base!V304+'Monte Carlo'!$V$35,MC_Paths_Base!W304+'Monte Carlo'!$W$35,MC_Paths_Base!X304+'Monte Carlo'!$X$35,MC_Paths_Base!Y304+'Monte Carlo'!$Y$35,MC_Paths_Base!Z304+'Monte Carlo'!$Z$35,MC_Paths_Base!AA304+'Monte Carlo'!$AA$35,MC_Paths_Base!AB304+'Monte Carlo'!$AB$35,MC_Paths_Base!AC304+'Monte Carlo'!$AC$35,MC_Paths_Base!AD304+'Monte Carlo'!$AD$35,MC_Paths_Base!AE304+'Monte Carlo'!$AE$35,MC_Paths_Base!AF304+'Monte Carlo'!$AF$35)</x:f>
        <x:v>-97155.3378966049</x:v>
      </x:c>
    </x:row>
    <x:row r="305">
      <x:c r="AJ305" t="n">
        <x:f>MIN(MC_Paths_Base!B305:AF305)</x:f>
        <x:v>770260.3553423568</x:v>
      </x:c>
      <x:c r="AK305" t="n">
        <x:f>MIN(MC_Paths_Base!B305+'Monte Carlo'!$B$32,MC_Paths_Base!C305+'Monte Carlo'!$C$32,MC_Paths_Base!D305+'Monte Carlo'!$D$32,MC_Paths_Base!E305+'Monte Carlo'!$E$32,MC_Paths_Base!F305+'Monte Carlo'!$F$32,MC_Paths_Base!G305+'Monte Carlo'!$G$32,MC_Paths_Base!H305+'Monte Carlo'!$H$32,MC_Paths_Base!I305+'Monte Carlo'!$I$32,MC_Paths_Base!J305+'Monte Carlo'!$J$32,MC_Paths_Base!K305+'Monte Carlo'!$K$32,MC_Paths_Base!L305+'Monte Carlo'!$L$32,MC_Paths_Base!M305+'Monte Carlo'!$M$32,MC_Paths_Base!N305+'Monte Carlo'!$N$32,MC_Paths_Base!O305+'Monte Carlo'!$O$32,MC_Paths_Base!P305+'Monte Carlo'!$P$32,MC_Paths_Base!Q305+'Monte Carlo'!$Q$32,MC_Paths_Base!R305+'Monte Carlo'!$R$32,MC_Paths_Base!S305+'Monte Carlo'!$S$32,MC_Paths_Base!T305+'Monte Carlo'!$T$32,MC_Paths_Base!U305+'Monte Carlo'!$U$32,MC_Paths_Base!V305+'Monte Carlo'!$V$32,MC_Paths_Base!W305+'Monte Carlo'!$W$32,MC_Paths_Base!X305+'Monte Carlo'!$X$32,MC_Paths_Base!Y305+'Monte Carlo'!$Y$32,MC_Paths_Base!Z305+'Monte Carlo'!$Z$32,MC_Paths_Base!AA305+'Monte Carlo'!$AA$32,MC_Paths_Base!AB305+'Monte Carlo'!$AB$32,MC_Paths_Base!AC305+'Monte Carlo'!$AC$32,MC_Paths_Base!AD305+'Monte Carlo'!$AD$32,MC_Paths_Base!AE305+'Monte Carlo'!$AE$32,MC_Paths_Base!AF305+'Monte Carlo'!$AF$32)</x:f>
        <x:v>566795.8237976903</x:v>
      </x:c>
      <x:c r="AL305" t="n">
        <x:f>MIN(MC_Paths_Base!B305+'Monte Carlo'!$B$34,MC_Paths_Base!C305+'Monte Carlo'!$C$34,MC_Paths_Base!D305+'Monte Carlo'!$D$34,MC_Paths_Base!E305+'Monte Carlo'!$E$34,MC_Paths_Base!F305+'Monte Carlo'!$F$34,MC_Paths_Base!G305+'Monte Carlo'!$G$34,MC_Paths_Base!H305+'Monte Carlo'!$H$34,MC_Paths_Base!I305+'Monte Carlo'!$I$34,MC_Paths_Base!J305+'Monte Carlo'!$J$34,MC_Paths_Base!K305+'Monte Carlo'!$K$34,MC_Paths_Base!L305+'Monte Carlo'!$L$34,MC_Paths_Base!M305+'Monte Carlo'!$M$34,MC_Paths_Base!N305+'Monte Carlo'!$N$34,MC_Paths_Base!O305+'Monte Carlo'!$O$34,MC_Paths_Base!P305+'Monte Carlo'!$P$34,MC_Paths_Base!Q305+'Monte Carlo'!$Q$34,MC_Paths_Base!R305+'Monte Carlo'!$R$34,MC_Paths_Base!S305+'Monte Carlo'!$S$34,MC_Paths_Base!T305+'Monte Carlo'!$T$34,MC_Paths_Base!U305+'Monte Carlo'!$U$34,MC_Paths_Base!V305+'Monte Carlo'!$V$34,MC_Paths_Base!W305+'Monte Carlo'!$W$34,MC_Paths_Base!X305+'Monte Carlo'!$X$34,MC_Paths_Base!Y305+'Monte Carlo'!$Y$34,MC_Paths_Base!Z305+'Monte Carlo'!$Z$34,MC_Paths_Base!AA305+'Monte Carlo'!$AA$34,MC_Paths_Base!AB305+'Monte Carlo'!$AB$34,MC_Paths_Base!AC305+'Monte Carlo'!$AC$34,MC_Paths_Base!AD305+'Monte Carlo'!$AD$34,MC_Paths_Base!AE305+'Monte Carlo'!$AE$34,MC_Paths_Base!AF305+'Monte Carlo'!$AF$34)</x:f>
        <x:v>362182.9415623575</x:v>
      </x:c>
      <x:c r="AM305" t="n">
        <x:f>MIN(MC_Paths_Base!B305+'Monte Carlo'!$B$35,MC_Paths_Base!C305+'Monte Carlo'!$C$35,MC_Paths_Base!D305+'Monte Carlo'!$D$35,MC_Paths_Base!E305+'Monte Carlo'!$E$35,MC_Paths_Base!F305+'Monte Carlo'!$F$35,MC_Paths_Base!G305+'Monte Carlo'!$G$35,MC_Paths_Base!H305+'Monte Carlo'!$H$35,MC_Paths_Base!I305+'Monte Carlo'!$I$35,MC_Paths_Base!J305+'Monte Carlo'!$J$35,MC_Paths_Base!K305+'Monte Carlo'!$K$35,MC_Paths_Base!L305+'Monte Carlo'!$L$35,MC_Paths_Base!M305+'Monte Carlo'!$M$35,MC_Paths_Base!N305+'Monte Carlo'!$N$35,MC_Paths_Base!O305+'Monte Carlo'!$O$35,MC_Paths_Base!P305+'Monte Carlo'!$P$35,MC_Paths_Base!Q305+'Monte Carlo'!$Q$35,MC_Paths_Base!R305+'Monte Carlo'!$R$35,MC_Paths_Base!S305+'Monte Carlo'!$S$35,MC_Paths_Base!T305+'Monte Carlo'!$T$35,MC_Paths_Base!U305+'Monte Carlo'!$U$35,MC_Paths_Base!V305+'Monte Carlo'!$V$35,MC_Paths_Base!W305+'Monte Carlo'!$W$35,MC_Paths_Base!X305+'Monte Carlo'!$X$35,MC_Paths_Base!Y305+'Monte Carlo'!$Y$35,MC_Paths_Base!Z305+'Monte Carlo'!$Z$35,MC_Paths_Base!AA305+'Monte Carlo'!$AA$35,MC_Paths_Base!AB305+'Monte Carlo'!$AB$35,MC_Paths_Base!AC305+'Monte Carlo'!$AC$35,MC_Paths_Base!AD305+'Monte Carlo'!$AD$35,MC_Paths_Base!AE305+'Monte Carlo'!$AE$35,MC_Paths_Base!AF305+'Monte Carlo'!$AF$35)</x:f>
        <x:v>239103.05367528764</x:v>
      </x:c>
    </x:row>
    <x:row r="306">
      <x:c r="AJ306" t="n">
        <x:f>MIN(MC_Paths_Base!B306:AF306)</x:f>
        <x:v>883433.4530597489</x:v>
      </x:c>
      <x:c r="AK306" t="n">
        <x:f>MIN(MC_Paths_Base!B306+'Monte Carlo'!$B$32,MC_Paths_Base!C306+'Monte Carlo'!$C$32,MC_Paths_Base!D306+'Monte Carlo'!$D$32,MC_Paths_Base!E306+'Monte Carlo'!$E$32,MC_Paths_Base!F306+'Monte Carlo'!$F$32,MC_Paths_Base!G306+'Monte Carlo'!$G$32,MC_Paths_Base!H306+'Monte Carlo'!$H$32,MC_Paths_Base!I306+'Monte Carlo'!$I$32,MC_Paths_Base!J306+'Monte Carlo'!$J$32,MC_Paths_Base!K306+'Monte Carlo'!$K$32,MC_Paths_Base!L306+'Monte Carlo'!$L$32,MC_Paths_Base!M306+'Monte Carlo'!$M$32,MC_Paths_Base!N306+'Monte Carlo'!$N$32,MC_Paths_Base!O306+'Monte Carlo'!$O$32,MC_Paths_Base!P306+'Monte Carlo'!$P$32,MC_Paths_Base!Q306+'Monte Carlo'!$Q$32,MC_Paths_Base!R306+'Monte Carlo'!$R$32,MC_Paths_Base!S306+'Monte Carlo'!$S$32,MC_Paths_Base!T306+'Monte Carlo'!$T$32,MC_Paths_Base!U306+'Monte Carlo'!$U$32,MC_Paths_Base!V306+'Monte Carlo'!$V$32,MC_Paths_Base!W306+'Monte Carlo'!$W$32,MC_Paths_Base!X306+'Monte Carlo'!$X$32,MC_Paths_Base!Y306+'Monte Carlo'!$Y$32,MC_Paths_Base!Z306+'Monte Carlo'!$Z$32,MC_Paths_Base!AA306+'Monte Carlo'!$AA$32,MC_Paths_Base!AB306+'Monte Carlo'!$AB$32,MC_Paths_Base!AC306+'Monte Carlo'!$AC$32,MC_Paths_Base!AD306+'Monte Carlo'!$AD$32,MC_Paths_Base!AE306+'Monte Carlo'!$AE$32,MC_Paths_Base!AF306+'Monte Carlo'!$AF$32)</x:f>
        <x:v>682260.7927281501</x:v>
      </x:c>
      <x:c r="AL306" t="n">
        <x:f>MIN(MC_Paths_Base!B306+'Monte Carlo'!$B$34,MC_Paths_Base!C306+'Monte Carlo'!$C$34,MC_Paths_Base!D306+'Monte Carlo'!$D$34,MC_Paths_Base!E306+'Monte Carlo'!$E$34,MC_Paths_Base!F306+'Monte Carlo'!$F$34,MC_Paths_Base!G306+'Monte Carlo'!$G$34,MC_Paths_Base!H306+'Monte Carlo'!$H$34,MC_Paths_Base!I306+'Monte Carlo'!$I$34,MC_Paths_Base!J306+'Monte Carlo'!$J$34,MC_Paths_Base!K306+'Monte Carlo'!$K$34,MC_Paths_Base!L306+'Monte Carlo'!$L$34,MC_Paths_Base!M306+'Monte Carlo'!$M$34,MC_Paths_Base!N306+'Monte Carlo'!$N$34,MC_Paths_Base!O306+'Monte Carlo'!$O$34,MC_Paths_Base!P306+'Monte Carlo'!$P$34,MC_Paths_Base!Q306+'Monte Carlo'!$Q$34,MC_Paths_Base!R306+'Monte Carlo'!$R$34,MC_Paths_Base!S306+'Monte Carlo'!$S$34,MC_Paths_Base!T306+'Monte Carlo'!$T$34,MC_Paths_Base!U306+'Monte Carlo'!$U$34,MC_Paths_Base!V306+'Monte Carlo'!$V$34,MC_Paths_Base!W306+'Monte Carlo'!$W$34,MC_Paths_Base!X306+'Monte Carlo'!$X$34,MC_Paths_Base!Y306+'Monte Carlo'!$Y$34,MC_Paths_Base!Z306+'Monte Carlo'!$Z$34,MC_Paths_Base!AA306+'Monte Carlo'!$AA$34,MC_Paths_Base!AB306+'Monte Carlo'!$AB$34,MC_Paths_Base!AC306+'Monte Carlo'!$AC$34,MC_Paths_Base!AD306+'Monte Carlo'!$AD$34,MC_Paths_Base!AE306+'Monte Carlo'!$AE$34,MC_Paths_Base!AF306+'Monte Carlo'!$AF$34)</x:f>
        <x:v>284654.99357335083</x:v>
      </x:c>
      <x:c r="AM306" t="n">
        <x:f>MIN(MC_Paths_Base!B306+'Monte Carlo'!$B$35,MC_Paths_Base!C306+'Monte Carlo'!$C$35,MC_Paths_Base!D306+'Monte Carlo'!$D$35,MC_Paths_Base!E306+'Monte Carlo'!$E$35,MC_Paths_Base!F306+'Monte Carlo'!$F$35,MC_Paths_Base!G306+'Monte Carlo'!$G$35,MC_Paths_Base!H306+'Monte Carlo'!$H$35,MC_Paths_Base!I306+'Monte Carlo'!$I$35,MC_Paths_Base!J306+'Monte Carlo'!$J$35,MC_Paths_Base!K306+'Monte Carlo'!$K$35,MC_Paths_Base!L306+'Monte Carlo'!$L$35,MC_Paths_Base!M306+'Monte Carlo'!$M$35,MC_Paths_Base!N306+'Monte Carlo'!$N$35,MC_Paths_Base!O306+'Monte Carlo'!$O$35,MC_Paths_Base!P306+'Monte Carlo'!$P$35,MC_Paths_Base!Q306+'Monte Carlo'!$Q$35,MC_Paths_Base!R306+'Monte Carlo'!$R$35,MC_Paths_Base!S306+'Monte Carlo'!$S$35,MC_Paths_Base!T306+'Monte Carlo'!$T$35,MC_Paths_Base!U306+'Monte Carlo'!$U$35,MC_Paths_Base!V306+'Monte Carlo'!$V$35,MC_Paths_Base!W306+'Monte Carlo'!$W$35,MC_Paths_Base!X306+'Monte Carlo'!$X$35,MC_Paths_Base!Y306+'Monte Carlo'!$Y$35,MC_Paths_Base!Z306+'Monte Carlo'!$Z$35,MC_Paths_Base!AA306+'Monte Carlo'!$AA$35,MC_Paths_Base!AB306+'Monte Carlo'!$AB$35,MC_Paths_Base!AC306+'Monte Carlo'!$AC$35,MC_Paths_Base!AD306+'Monte Carlo'!$AD$35,MC_Paths_Base!AE306+'Monte Carlo'!$AE$35,MC_Paths_Base!AF306+'Monte Carlo'!$AF$35)</x:f>
        <x:v>237305.27479692013</x:v>
      </x:c>
    </x:row>
    <x:row r="307">
      <x:c r="AJ307" t="n">
        <x:f>MIN(MC_Paths_Base!B307:AF307)</x:f>
        <x:v>980921.7073889495</x:v>
      </x:c>
      <x:c r="AK307" t="n">
        <x:f>MIN(MC_Paths_Base!B307+'Monte Carlo'!$B$32,MC_Paths_Base!C307+'Monte Carlo'!$C$32,MC_Paths_Base!D307+'Monte Carlo'!$D$32,MC_Paths_Base!E307+'Monte Carlo'!$E$32,MC_Paths_Base!F307+'Monte Carlo'!$F$32,MC_Paths_Base!G307+'Monte Carlo'!$G$32,MC_Paths_Base!H307+'Monte Carlo'!$H$32,MC_Paths_Base!I307+'Monte Carlo'!$I$32,MC_Paths_Base!J307+'Monte Carlo'!$J$32,MC_Paths_Base!K307+'Monte Carlo'!$K$32,MC_Paths_Base!L307+'Monte Carlo'!$L$32,MC_Paths_Base!M307+'Monte Carlo'!$M$32,MC_Paths_Base!N307+'Monte Carlo'!$N$32,MC_Paths_Base!O307+'Monte Carlo'!$O$32,MC_Paths_Base!P307+'Monte Carlo'!$P$32,MC_Paths_Base!Q307+'Monte Carlo'!$Q$32,MC_Paths_Base!R307+'Monte Carlo'!$R$32,MC_Paths_Base!S307+'Monte Carlo'!$S$32,MC_Paths_Base!T307+'Monte Carlo'!$T$32,MC_Paths_Base!U307+'Monte Carlo'!$U$32,MC_Paths_Base!V307+'Monte Carlo'!$V$32,MC_Paths_Base!W307+'Monte Carlo'!$W$32,MC_Paths_Base!X307+'Monte Carlo'!$X$32,MC_Paths_Base!Y307+'Monte Carlo'!$Y$32,MC_Paths_Base!Z307+'Monte Carlo'!$Z$32,MC_Paths_Base!AA307+'Monte Carlo'!$AA$32,MC_Paths_Base!AB307+'Monte Carlo'!$AB$32,MC_Paths_Base!AC307+'Monte Carlo'!$AC$32,MC_Paths_Base!AD307+'Monte Carlo'!$AD$32,MC_Paths_Base!AE307+'Monte Carlo'!$AE$32,MC_Paths_Base!AF307+'Monte Carlo'!$AF$32)</x:f>
        <x:v>778269.7156395903</x:v>
      </x:c>
      <x:c r="AL307" t="n">
        <x:f>MIN(MC_Paths_Base!B307+'Monte Carlo'!$B$34,MC_Paths_Base!C307+'Monte Carlo'!$C$34,MC_Paths_Base!D307+'Monte Carlo'!$D$34,MC_Paths_Base!E307+'Monte Carlo'!$E$34,MC_Paths_Base!F307+'Monte Carlo'!$F$34,MC_Paths_Base!G307+'Monte Carlo'!$G$34,MC_Paths_Base!H307+'Monte Carlo'!$H$34,MC_Paths_Base!I307+'Monte Carlo'!$I$34,MC_Paths_Base!J307+'Monte Carlo'!$J$34,MC_Paths_Base!K307+'Monte Carlo'!$K$34,MC_Paths_Base!L307+'Monte Carlo'!$L$34,MC_Paths_Base!M307+'Monte Carlo'!$M$34,MC_Paths_Base!N307+'Monte Carlo'!$N$34,MC_Paths_Base!O307+'Monte Carlo'!$O$34,MC_Paths_Base!P307+'Monte Carlo'!$P$34,MC_Paths_Base!Q307+'Monte Carlo'!$Q$34,MC_Paths_Base!R307+'Monte Carlo'!$R$34,MC_Paths_Base!S307+'Monte Carlo'!$S$34,MC_Paths_Base!T307+'Monte Carlo'!$T$34,MC_Paths_Base!U307+'Monte Carlo'!$U$34,MC_Paths_Base!V307+'Monte Carlo'!$V$34,MC_Paths_Base!W307+'Monte Carlo'!$W$34,MC_Paths_Base!X307+'Monte Carlo'!$X$34,MC_Paths_Base!Y307+'Monte Carlo'!$Y$34,MC_Paths_Base!Z307+'Monte Carlo'!$Z$34,MC_Paths_Base!AA307+'Monte Carlo'!$AA$34,MC_Paths_Base!AB307+'Monte Carlo'!$AB$34,MC_Paths_Base!AC307+'Monte Carlo'!$AC$34,MC_Paths_Base!AD307+'Monte Carlo'!$AD$34,MC_Paths_Base!AE307+'Monte Carlo'!$AE$34,MC_Paths_Base!AF307+'Monte Carlo'!$AF$34)</x:f>
        <x:v>330295.7107109572</x:v>
      </x:c>
      <x:c r="AM307" t="n">
        <x:f>MIN(MC_Paths_Base!B307+'Monte Carlo'!$B$35,MC_Paths_Base!C307+'Monte Carlo'!$C$35,MC_Paths_Base!D307+'Monte Carlo'!$D$35,MC_Paths_Base!E307+'Monte Carlo'!$E$35,MC_Paths_Base!F307+'Monte Carlo'!$F$35,MC_Paths_Base!G307+'Monte Carlo'!$G$35,MC_Paths_Base!H307+'Monte Carlo'!$H$35,MC_Paths_Base!I307+'Monte Carlo'!$I$35,MC_Paths_Base!J307+'Monte Carlo'!$J$35,MC_Paths_Base!K307+'Monte Carlo'!$K$35,MC_Paths_Base!L307+'Monte Carlo'!$L$35,MC_Paths_Base!M307+'Monte Carlo'!$M$35,MC_Paths_Base!N307+'Monte Carlo'!$N$35,MC_Paths_Base!O307+'Monte Carlo'!$O$35,MC_Paths_Base!P307+'Monte Carlo'!$P$35,MC_Paths_Base!Q307+'Monte Carlo'!$Q$35,MC_Paths_Base!R307+'Monte Carlo'!$R$35,MC_Paths_Base!S307+'Monte Carlo'!$S$35,MC_Paths_Base!T307+'Monte Carlo'!$T$35,MC_Paths_Base!U307+'Monte Carlo'!$U$35,MC_Paths_Base!V307+'Monte Carlo'!$V$35,MC_Paths_Base!W307+'Monte Carlo'!$W$35,MC_Paths_Base!X307+'Monte Carlo'!$X$35,MC_Paths_Base!Y307+'Monte Carlo'!$Y$35,MC_Paths_Base!Z307+'Monte Carlo'!$Z$35,MC_Paths_Base!AA307+'Monte Carlo'!$AA$35,MC_Paths_Base!AB307+'Monte Carlo'!$AB$35,MC_Paths_Base!AC307+'Monte Carlo'!$AC$35,MC_Paths_Base!AD307+'Monte Carlo'!$AD$35,MC_Paths_Base!AE307+'Monte Carlo'!$AE$35,MC_Paths_Base!AF307+'Monte Carlo'!$AF$35)</x:f>
        <x:v>274230.39761721855</x:v>
      </x:c>
    </x:row>
    <x:row r="308">
      <x:c r="AJ308" t="n">
        <x:f>MIN(MC_Paths_Base!B308:AF308)</x:f>
        <x:v>1029031.25</x:v>
      </x:c>
      <x:c r="AK308" t="n">
        <x:f>MIN(MC_Paths_Base!B308+'Monte Carlo'!$B$32,MC_Paths_Base!C308+'Monte Carlo'!$C$32,MC_Paths_Base!D308+'Monte Carlo'!$D$32,MC_Paths_Base!E308+'Monte Carlo'!$E$32,MC_Paths_Base!F308+'Monte Carlo'!$F$32,MC_Paths_Base!G308+'Monte Carlo'!$G$32,MC_Paths_Base!H308+'Monte Carlo'!$H$32,MC_Paths_Base!I308+'Monte Carlo'!$I$32,MC_Paths_Base!J308+'Monte Carlo'!$J$32,MC_Paths_Base!K308+'Monte Carlo'!$K$32,MC_Paths_Base!L308+'Monte Carlo'!$L$32,MC_Paths_Base!M308+'Monte Carlo'!$M$32,MC_Paths_Base!N308+'Monte Carlo'!$N$32,MC_Paths_Base!O308+'Monte Carlo'!$O$32,MC_Paths_Base!P308+'Monte Carlo'!$P$32,MC_Paths_Base!Q308+'Monte Carlo'!$Q$32,MC_Paths_Base!R308+'Monte Carlo'!$R$32,MC_Paths_Base!S308+'Monte Carlo'!$S$32,MC_Paths_Base!T308+'Monte Carlo'!$T$32,MC_Paths_Base!U308+'Monte Carlo'!$U$32,MC_Paths_Base!V308+'Monte Carlo'!$V$32,MC_Paths_Base!W308+'Monte Carlo'!$W$32,MC_Paths_Base!X308+'Monte Carlo'!$X$32,MC_Paths_Base!Y308+'Monte Carlo'!$Y$32,MC_Paths_Base!Z308+'Monte Carlo'!$Z$32,MC_Paths_Base!AA308+'Monte Carlo'!$AA$32,MC_Paths_Base!AB308+'Monte Carlo'!$AB$32,MC_Paths_Base!AC308+'Monte Carlo'!$AC$32,MC_Paths_Base!AD308+'Monte Carlo'!$AD$32,MC_Paths_Base!AE308+'Monte Carlo'!$AE$32,MC_Paths_Base!AF308+'Monte Carlo'!$AF$32)</x:f>
        <x:v>887045.7561630595</x:v>
      </x:c>
      <x:c r="AL308" t="n">
        <x:f>MIN(MC_Paths_Base!B308+'Monte Carlo'!$B$34,MC_Paths_Base!C308+'Monte Carlo'!$C$34,MC_Paths_Base!D308+'Monte Carlo'!$D$34,MC_Paths_Base!E308+'Monte Carlo'!$E$34,MC_Paths_Base!F308+'Monte Carlo'!$F$34,MC_Paths_Base!G308+'Monte Carlo'!$G$34,MC_Paths_Base!H308+'Monte Carlo'!$H$34,MC_Paths_Base!I308+'Monte Carlo'!$I$34,MC_Paths_Base!J308+'Monte Carlo'!$J$34,MC_Paths_Base!K308+'Monte Carlo'!$K$34,MC_Paths_Base!L308+'Monte Carlo'!$L$34,MC_Paths_Base!M308+'Monte Carlo'!$M$34,MC_Paths_Base!N308+'Monte Carlo'!$N$34,MC_Paths_Base!O308+'Monte Carlo'!$O$34,MC_Paths_Base!P308+'Monte Carlo'!$P$34,MC_Paths_Base!Q308+'Monte Carlo'!$Q$34,MC_Paths_Base!R308+'Monte Carlo'!$R$34,MC_Paths_Base!S308+'Monte Carlo'!$S$34,MC_Paths_Base!T308+'Monte Carlo'!$T$34,MC_Paths_Base!U308+'Monte Carlo'!$U$34,MC_Paths_Base!V308+'Monte Carlo'!$V$34,MC_Paths_Base!W308+'Monte Carlo'!$W$34,MC_Paths_Base!X308+'Monte Carlo'!$X$34,MC_Paths_Base!Y308+'Monte Carlo'!$Y$34,MC_Paths_Base!Z308+'Monte Carlo'!$Z$34,MC_Paths_Base!AA308+'Monte Carlo'!$AA$34,MC_Paths_Base!AB308+'Monte Carlo'!$AB$34,MC_Paths_Base!AC308+'Monte Carlo'!$AC$34,MC_Paths_Base!AD308+'Monte Carlo'!$AD$34,MC_Paths_Base!AE308+'Monte Carlo'!$AE$34,MC_Paths_Base!AF308+'Monte Carlo'!$AF$34)</x:f>
        <x:v>764073.5727446583</x:v>
      </x:c>
      <x:c r="AM308" t="n">
        <x:f>MIN(MC_Paths_Base!B308+'Monte Carlo'!$B$35,MC_Paths_Base!C308+'Monte Carlo'!$C$35,MC_Paths_Base!D308+'Monte Carlo'!$D$35,MC_Paths_Base!E308+'Monte Carlo'!$E$35,MC_Paths_Base!F308+'Monte Carlo'!$F$35,MC_Paths_Base!G308+'Monte Carlo'!$G$35,MC_Paths_Base!H308+'Monte Carlo'!$H$35,MC_Paths_Base!I308+'Monte Carlo'!$I$35,MC_Paths_Base!J308+'Monte Carlo'!$J$35,MC_Paths_Base!K308+'Monte Carlo'!$K$35,MC_Paths_Base!L308+'Monte Carlo'!$L$35,MC_Paths_Base!M308+'Monte Carlo'!$M$35,MC_Paths_Base!N308+'Monte Carlo'!$N$35,MC_Paths_Base!O308+'Monte Carlo'!$O$35,MC_Paths_Base!P308+'Monte Carlo'!$P$35,MC_Paths_Base!Q308+'Monte Carlo'!$Q$35,MC_Paths_Base!R308+'Monte Carlo'!$R$35,MC_Paths_Base!S308+'Monte Carlo'!$S$35,MC_Paths_Base!T308+'Monte Carlo'!$T$35,MC_Paths_Base!U308+'Monte Carlo'!$U$35,MC_Paths_Base!V308+'Monte Carlo'!$V$35,MC_Paths_Base!W308+'Monte Carlo'!$W$35,MC_Paths_Base!X308+'Monte Carlo'!$X$35,MC_Paths_Base!Y308+'Monte Carlo'!$Y$35,MC_Paths_Base!Z308+'Monte Carlo'!$Z$35,MC_Paths_Base!AA308+'Monte Carlo'!$AA$35,MC_Paths_Base!AB308+'Monte Carlo'!$AB$35,MC_Paths_Base!AC308+'Monte Carlo'!$AC$35,MC_Paths_Base!AD308+'Monte Carlo'!$AD$35,MC_Paths_Base!AE308+'Monte Carlo'!$AE$35,MC_Paths_Base!AF308+'Monte Carlo'!$AF$35)</x:f>
        <x:v>626058.4124130595</x:v>
      </x:c>
    </x:row>
    <x:row r="309">
      <x:c r="AJ309" t="n">
        <x:f>MIN(MC_Paths_Base!B309:AF309)</x:f>
        <x:v>1029031.25</x:v>
      </x:c>
      <x:c r="AK309" t="n">
        <x:f>MIN(MC_Paths_Base!B309+'Monte Carlo'!$B$32,MC_Paths_Base!C309+'Monte Carlo'!$C$32,MC_Paths_Base!D309+'Monte Carlo'!$D$32,MC_Paths_Base!E309+'Monte Carlo'!$E$32,MC_Paths_Base!F309+'Monte Carlo'!$F$32,MC_Paths_Base!G309+'Monte Carlo'!$G$32,MC_Paths_Base!H309+'Monte Carlo'!$H$32,MC_Paths_Base!I309+'Monte Carlo'!$I$32,MC_Paths_Base!J309+'Monte Carlo'!$J$32,MC_Paths_Base!K309+'Monte Carlo'!$K$32,MC_Paths_Base!L309+'Monte Carlo'!$L$32,MC_Paths_Base!M309+'Monte Carlo'!$M$32,MC_Paths_Base!N309+'Monte Carlo'!$N$32,MC_Paths_Base!O309+'Monte Carlo'!$O$32,MC_Paths_Base!P309+'Monte Carlo'!$P$32,MC_Paths_Base!Q309+'Monte Carlo'!$Q$32,MC_Paths_Base!R309+'Monte Carlo'!$R$32,MC_Paths_Base!S309+'Monte Carlo'!$S$32,MC_Paths_Base!T309+'Monte Carlo'!$T$32,MC_Paths_Base!U309+'Monte Carlo'!$U$32,MC_Paths_Base!V309+'Monte Carlo'!$V$32,MC_Paths_Base!W309+'Monte Carlo'!$W$32,MC_Paths_Base!X309+'Monte Carlo'!$X$32,MC_Paths_Base!Y309+'Monte Carlo'!$Y$32,MC_Paths_Base!Z309+'Monte Carlo'!$Z$32,MC_Paths_Base!AA309+'Monte Carlo'!$AA$32,MC_Paths_Base!AB309+'Monte Carlo'!$AB$32,MC_Paths_Base!AC309+'Monte Carlo'!$AC$32,MC_Paths_Base!AD309+'Monte Carlo'!$AD$32,MC_Paths_Base!AE309+'Monte Carlo'!$AE$32,MC_Paths_Base!AF309+'Monte Carlo'!$AF$32)</x:f>
        <x:v>890433.9987822839</x:v>
      </x:c>
      <x:c r="AL309" t="n">
        <x:f>MIN(MC_Paths_Base!B309+'Monte Carlo'!$B$34,MC_Paths_Base!C309+'Monte Carlo'!$C$34,MC_Paths_Base!D309+'Monte Carlo'!$D$34,MC_Paths_Base!E309+'Monte Carlo'!$E$34,MC_Paths_Base!F309+'Monte Carlo'!$F$34,MC_Paths_Base!G309+'Monte Carlo'!$G$34,MC_Paths_Base!H309+'Monte Carlo'!$H$34,MC_Paths_Base!I309+'Monte Carlo'!$I$34,MC_Paths_Base!J309+'Monte Carlo'!$J$34,MC_Paths_Base!K309+'Monte Carlo'!$K$34,MC_Paths_Base!L309+'Monte Carlo'!$L$34,MC_Paths_Base!M309+'Monte Carlo'!$M$34,MC_Paths_Base!N309+'Monte Carlo'!$N$34,MC_Paths_Base!O309+'Monte Carlo'!$O$34,MC_Paths_Base!P309+'Monte Carlo'!$P$34,MC_Paths_Base!Q309+'Monte Carlo'!$Q$34,MC_Paths_Base!R309+'Monte Carlo'!$R$34,MC_Paths_Base!S309+'Monte Carlo'!$S$34,MC_Paths_Base!T309+'Monte Carlo'!$T$34,MC_Paths_Base!U309+'Monte Carlo'!$U$34,MC_Paths_Base!V309+'Monte Carlo'!$V$34,MC_Paths_Base!W309+'Monte Carlo'!$W$34,MC_Paths_Base!X309+'Monte Carlo'!$X$34,MC_Paths_Base!Y309+'Monte Carlo'!$Y$34,MC_Paths_Base!Z309+'Monte Carlo'!$Z$34,MC_Paths_Base!AA309+'Monte Carlo'!$AA$34,MC_Paths_Base!AB309+'Monte Carlo'!$AB$34,MC_Paths_Base!AC309+'Monte Carlo'!$AC$34,MC_Paths_Base!AD309+'Monte Carlo'!$AD$34,MC_Paths_Base!AE309+'Monte Carlo'!$AE$34,MC_Paths_Base!AF309+'Monte Carlo'!$AF$34)</x:f>
        <x:v>767461.8153638827</x:v>
      </x:c>
      <x:c r="AM309" t="n">
        <x:f>MIN(MC_Paths_Base!B309+'Monte Carlo'!$B$35,MC_Paths_Base!C309+'Monte Carlo'!$C$35,MC_Paths_Base!D309+'Monte Carlo'!$D$35,MC_Paths_Base!E309+'Monte Carlo'!$E$35,MC_Paths_Base!F309+'Monte Carlo'!$F$35,MC_Paths_Base!G309+'Monte Carlo'!$G$35,MC_Paths_Base!H309+'Monte Carlo'!$H$35,MC_Paths_Base!I309+'Monte Carlo'!$I$35,MC_Paths_Base!J309+'Monte Carlo'!$J$35,MC_Paths_Base!K309+'Monte Carlo'!$K$35,MC_Paths_Base!L309+'Monte Carlo'!$L$35,MC_Paths_Base!M309+'Monte Carlo'!$M$35,MC_Paths_Base!N309+'Monte Carlo'!$N$35,MC_Paths_Base!O309+'Monte Carlo'!$O$35,MC_Paths_Base!P309+'Monte Carlo'!$P$35,MC_Paths_Base!Q309+'Monte Carlo'!$Q$35,MC_Paths_Base!R309+'Monte Carlo'!$R$35,MC_Paths_Base!S309+'Monte Carlo'!$S$35,MC_Paths_Base!T309+'Monte Carlo'!$T$35,MC_Paths_Base!U309+'Monte Carlo'!$U$35,MC_Paths_Base!V309+'Monte Carlo'!$V$35,MC_Paths_Base!W309+'Monte Carlo'!$W$35,MC_Paths_Base!X309+'Monte Carlo'!$X$35,MC_Paths_Base!Y309+'Monte Carlo'!$Y$35,MC_Paths_Base!Z309+'Monte Carlo'!$Z$35,MC_Paths_Base!AA309+'Monte Carlo'!$AA$35,MC_Paths_Base!AB309+'Monte Carlo'!$AB$35,MC_Paths_Base!AC309+'Monte Carlo'!$AC$35,MC_Paths_Base!AD309+'Monte Carlo'!$AD$35,MC_Paths_Base!AE309+'Monte Carlo'!$AE$35,MC_Paths_Base!AF309+'Monte Carlo'!$AF$35)</x:f>
        <x:v>629446.6550322839</x:v>
      </x:c>
    </x:row>
    <x:row r="310">
      <x:c r="AJ310" t="n">
        <x:f>MIN(MC_Paths_Base!B310:AF310)</x:f>
        <x:v>1029031.25</x:v>
      </x:c>
      <x:c r="AK310" t="n">
        <x:f>MIN(MC_Paths_Base!B310+'Monte Carlo'!$B$32,MC_Paths_Base!C310+'Monte Carlo'!$C$32,MC_Paths_Base!D310+'Monte Carlo'!$D$32,MC_Paths_Base!E310+'Monte Carlo'!$E$32,MC_Paths_Base!F310+'Monte Carlo'!$F$32,MC_Paths_Base!G310+'Monte Carlo'!$G$32,MC_Paths_Base!H310+'Monte Carlo'!$H$32,MC_Paths_Base!I310+'Monte Carlo'!$I$32,MC_Paths_Base!J310+'Monte Carlo'!$J$32,MC_Paths_Base!K310+'Monte Carlo'!$K$32,MC_Paths_Base!L310+'Monte Carlo'!$L$32,MC_Paths_Base!M310+'Monte Carlo'!$M$32,MC_Paths_Base!N310+'Monte Carlo'!$N$32,MC_Paths_Base!O310+'Monte Carlo'!$O$32,MC_Paths_Base!P310+'Monte Carlo'!$P$32,MC_Paths_Base!Q310+'Monte Carlo'!$Q$32,MC_Paths_Base!R310+'Monte Carlo'!$R$32,MC_Paths_Base!S310+'Monte Carlo'!$S$32,MC_Paths_Base!T310+'Monte Carlo'!$T$32,MC_Paths_Base!U310+'Monte Carlo'!$U$32,MC_Paths_Base!V310+'Monte Carlo'!$V$32,MC_Paths_Base!W310+'Monte Carlo'!$W$32,MC_Paths_Base!X310+'Monte Carlo'!$X$32,MC_Paths_Base!Y310+'Monte Carlo'!$Y$32,MC_Paths_Base!Z310+'Monte Carlo'!$Z$32,MC_Paths_Base!AA310+'Monte Carlo'!$AA$32,MC_Paths_Base!AB310+'Monte Carlo'!$AB$32,MC_Paths_Base!AC310+'Monte Carlo'!$AC$32,MC_Paths_Base!AD310+'Monte Carlo'!$AD$32,MC_Paths_Base!AE310+'Monte Carlo'!$AE$32,MC_Paths_Base!AF310+'Monte Carlo'!$AF$32)</x:f>
        <x:v>867508.6540629589</x:v>
      </x:c>
      <x:c r="AL310" t="n">
        <x:f>MIN(MC_Paths_Base!B310+'Monte Carlo'!$B$34,MC_Paths_Base!C310+'Monte Carlo'!$C$34,MC_Paths_Base!D310+'Monte Carlo'!$D$34,MC_Paths_Base!E310+'Monte Carlo'!$E$34,MC_Paths_Base!F310+'Monte Carlo'!$F$34,MC_Paths_Base!G310+'Monte Carlo'!$G$34,MC_Paths_Base!H310+'Monte Carlo'!$H$34,MC_Paths_Base!I310+'Monte Carlo'!$I$34,MC_Paths_Base!J310+'Monte Carlo'!$J$34,MC_Paths_Base!K310+'Monte Carlo'!$K$34,MC_Paths_Base!L310+'Monte Carlo'!$L$34,MC_Paths_Base!M310+'Monte Carlo'!$M$34,MC_Paths_Base!N310+'Monte Carlo'!$N$34,MC_Paths_Base!O310+'Monte Carlo'!$O$34,MC_Paths_Base!P310+'Monte Carlo'!$P$34,MC_Paths_Base!Q310+'Monte Carlo'!$Q$34,MC_Paths_Base!R310+'Monte Carlo'!$R$34,MC_Paths_Base!S310+'Monte Carlo'!$S$34,MC_Paths_Base!T310+'Monte Carlo'!$T$34,MC_Paths_Base!U310+'Monte Carlo'!$U$34,MC_Paths_Base!V310+'Monte Carlo'!$V$34,MC_Paths_Base!W310+'Monte Carlo'!$W$34,MC_Paths_Base!X310+'Monte Carlo'!$X$34,MC_Paths_Base!Y310+'Monte Carlo'!$Y$34,MC_Paths_Base!Z310+'Monte Carlo'!$Z$34,MC_Paths_Base!AA310+'Monte Carlo'!$AA$34,MC_Paths_Base!AB310+'Monte Carlo'!$AB$34,MC_Paths_Base!AC310+'Monte Carlo'!$AC$34,MC_Paths_Base!AD310+'Monte Carlo'!$AD$34,MC_Paths_Base!AE310+'Monte Carlo'!$AE$34,MC_Paths_Base!AF310+'Monte Carlo'!$AF$34)</x:f>
        <x:v>724183.4390539604</x:v>
      </x:c>
      <x:c r="AM310" t="n">
        <x:f>MIN(MC_Paths_Base!B310+'Monte Carlo'!$B$35,MC_Paths_Base!C310+'Monte Carlo'!$C$35,MC_Paths_Base!D310+'Monte Carlo'!$D$35,MC_Paths_Base!E310+'Monte Carlo'!$E$35,MC_Paths_Base!F310+'Monte Carlo'!$F$35,MC_Paths_Base!G310+'Monte Carlo'!$G$35,MC_Paths_Base!H310+'Monte Carlo'!$H$35,MC_Paths_Base!I310+'Monte Carlo'!$I$35,MC_Paths_Base!J310+'Monte Carlo'!$J$35,MC_Paths_Base!K310+'Monte Carlo'!$K$35,MC_Paths_Base!L310+'Monte Carlo'!$L$35,MC_Paths_Base!M310+'Monte Carlo'!$M$35,MC_Paths_Base!N310+'Monte Carlo'!$N$35,MC_Paths_Base!O310+'Monte Carlo'!$O$35,MC_Paths_Base!P310+'Monte Carlo'!$P$35,MC_Paths_Base!Q310+'Monte Carlo'!$Q$35,MC_Paths_Base!R310+'Monte Carlo'!$R$35,MC_Paths_Base!S310+'Monte Carlo'!$S$35,MC_Paths_Base!T310+'Monte Carlo'!$T$35,MC_Paths_Base!U310+'Monte Carlo'!$U$35,MC_Paths_Base!V310+'Monte Carlo'!$V$35,MC_Paths_Base!W310+'Monte Carlo'!$W$35,MC_Paths_Base!X310+'Monte Carlo'!$X$35,MC_Paths_Base!Y310+'Monte Carlo'!$Y$35,MC_Paths_Base!Z310+'Monte Carlo'!$Z$35,MC_Paths_Base!AA310+'Monte Carlo'!$AA$35,MC_Paths_Base!AB310+'Monte Carlo'!$AB$35,MC_Paths_Base!AC310+'Monte Carlo'!$AC$35,MC_Paths_Base!AD310+'Monte Carlo'!$AD$35,MC_Paths_Base!AE310+'Monte Carlo'!$AE$35,MC_Paths_Base!AF310+'Monte Carlo'!$AF$35)</x:f>
        <x:v>589557.132969209</x:v>
      </x:c>
    </x:row>
    <x:row r="311">
      <x:c r="AJ311" t="n">
        <x:f>MIN(MC_Paths_Base!B311:AF311)</x:f>
        <x:v>891001.592516908</x:v>
      </x:c>
      <x:c r="AK311" t="n">
        <x:f>MIN(MC_Paths_Base!B311+'Monte Carlo'!$B$32,MC_Paths_Base!C311+'Monte Carlo'!$C$32,MC_Paths_Base!D311+'Monte Carlo'!$D$32,MC_Paths_Base!E311+'Monte Carlo'!$E$32,MC_Paths_Base!F311+'Monte Carlo'!$F$32,MC_Paths_Base!G311+'Monte Carlo'!$G$32,MC_Paths_Base!H311+'Monte Carlo'!$H$32,MC_Paths_Base!I311+'Monte Carlo'!$I$32,MC_Paths_Base!J311+'Monte Carlo'!$J$32,MC_Paths_Base!K311+'Monte Carlo'!$K$32,MC_Paths_Base!L311+'Monte Carlo'!$L$32,MC_Paths_Base!M311+'Monte Carlo'!$M$32,MC_Paths_Base!N311+'Monte Carlo'!$N$32,MC_Paths_Base!O311+'Monte Carlo'!$O$32,MC_Paths_Base!P311+'Monte Carlo'!$P$32,MC_Paths_Base!Q311+'Monte Carlo'!$Q$32,MC_Paths_Base!R311+'Monte Carlo'!$R$32,MC_Paths_Base!S311+'Monte Carlo'!$S$32,MC_Paths_Base!T311+'Monte Carlo'!$T$32,MC_Paths_Base!U311+'Monte Carlo'!$U$32,MC_Paths_Base!V311+'Monte Carlo'!$V$32,MC_Paths_Base!W311+'Monte Carlo'!$W$32,MC_Paths_Base!X311+'Monte Carlo'!$X$32,MC_Paths_Base!Y311+'Monte Carlo'!$Y$32,MC_Paths_Base!Z311+'Monte Carlo'!$Z$32,MC_Paths_Base!AA311+'Monte Carlo'!$AA$32,MC_Paths_Base!AB311+'Monte Carlo'!$AB$32,MC_Paths_Base!AC311+'Monte Carlo'!$AC$32,MC_Paths_Base!AD311+'Monte Carlo'!$AD$32,MC_Paths_Base!AE311+'Monte Carlo'!$AE$32,MC_Paths_Base!AF311+'Monte Carlo'!$AF$32)</x:f>
        <x:v>677384.8454369917</x:v>
      </x:c>
      <x:c r="AL311" t="n">
        <x:f>MIN(MC_Paths_Base!B311+'Monte Carlo'!$B$34,MC_Paths_Base!C311+'Monte Carlo'!$C$34,MC_Paths_Base!D311+'Monte Carlo'!$D$34,MC_Paths_Base!E311+'Monte Carlo'!$E$34,MC_Paths_Base!F311+'Monte Carlo'!$F$34,MC_Paths_Base!G311+'Monte Carlo'!$G$34,MC_Paths_Base!H311+'Monte Carlo'!$H$34,MC_Paths_Base!I311+'Monte Carlo'!$I$34,MC_Paths_Base!J311+'Monte Carlo'!$J$34,MC_Paths_Base!K311+'Monte Carlo'!$K$34,MC_Paths_Base!L311+'Monte Carlo'!$L$34,MC_Paths_Base!M311+'Monte Carlo'!$M$34,MC_Paths_Base!N311+'Monte Carlo'!$N$34,MC_Paths_Base!O311+'Monte Carlo'!$O$34,MC_Paths_Base!P311+'Monte Carlo'!$P$34,MC_Paths_Base!Q311+'Monte Carlo'!$Q$34,MC_Paths_Base!R311+'Monte Carlo'!$R$34,MC_Paths_Base!S311+'Monte Carlo'!$S$34,MC_Paths_Base!T311+'Monte Carlo'!$T$34,MC_Paths_Base!U311+'Monte Carlo'!$U$34,MC_Paths_Base!V311+'Monte Carlo'!$V$34,MC_Paths_Base!W311+'Monte Carlo'!$W$34,MC_Paths_Base!X311+'Monte Carlo'!$X$34,MC_Paths_Base!Y311+'Monte Carlo'!$Y$34,MC_Paths_Base!Z311+'Monte Carlo'!$Z$34,MC_Paths_Base!AA311+'Monte Carlo'!$AA$34,MC_Paths_Base!AB311+'Monte Carlo'!$AB$34,MC_Paths_Base!AC311+'Monte Carlo'!$AC$34,MC_Paths_Base!AD311+'Monte Carlo'!$AD$34,MC_Paths_Base!AE311+'Monte Carlo'!$AE$34,MC_Paths_Base!AF311+'Monte Carlo'!$AF$34)</x:f>
        <x:v>144188.5689118309</x:v>
      </x:c>
      <x:c r="AM311" t="n">
        <x:f>MIN(MC_Paths_Base!B311+'Monte Carlo'!$B$35,MC_Paths_Base!C311+'Monte Carlo'!$C$35,MC_Paths_Base!D311+'Monte Carlo'!$D$35,MC_Paths_Base!E311+'Monte Carlo'!$E$35,MC_Paths_Base!F311+'Monte Carlo'!$F$35,MC_Paths_Base!G311+'Monte Carlo'!$G$35,MC_Paths_Base!H311+'Monte Carlo'!$H$35,MC_Paths_Base!I311+'Monte Carlo'!$I$35,MC_Paths_Base!J311+'Monte Carlo'!$J$35,MC_Paths_Base!K311+'Monte Carlo'!$K$35,MC_Paths_Base!L311+'Monte Carlo'!$L$35,MC_Paths_Base!M311+'Monte Carlo'!$M$35,MC_Paths_Base!N311+'Monte Carlo'!$N$35,MC_Paths_Base!O311+'Monte Carlo'!$O$35,MC_Paths_Base!P311+'Monte Carlo'!$P$35,MC_Paths_Base!Q311+'Monte Carlo'!$Q$35,MC_Paths_Base!R311+'Monte Carlo'!$R$35,MC_Paths_Base!S311+'Monte Carlo'!$S$35,MC_Paths_Base!T311+'Monte Carlo'!$T$35,MC_Paths_Base!U311+'Monte Carlo'!$U$35,MC_Paths_Base!V311+'Monte Carlo'!$V$35,MC_Paths_Base!W311+'Monte Carlo'!$W$35,MC_Paths_Base!X311+'Monte Carlo'!$X$35,MC_Paths_Base!Y311+'Monte Carlo'!$Y$35,MC_Paths_Base!Z311+'Monte Carlo'!$Z$35,MC_Paths_Base!AA311+'Monte Carlo'!$AA$35,MC_Paths_Base!AB311+'Monte Carlo'!$AB$35,MC_Paths_Base!AC311+'Monte Carlo'!$AC$35,MC_Paths_Base!AD311+'Monte Carlo'!$AD$35,MC_Paths_Base!AE311+'Monte Carlo'!$AE$35,MC_Paths_Base!AF311+'Monte Carlo'!$AF$35)</x:f>
        <x:v>121717.67276801728</x:v>
      </x:c>
    </x:row>
    <x:row r="312">
      <x:c r="AJ312" t="n">
        <x:f>MIN(MC_Paths_Base!B312:AF312)</x:f>
        <x:v>723969.0246508725</x:v>
      </x:c>
      <x:c r="AK312" t="n">
        <x:f>MIN(MC_Paths_Base!B312+'Monte Carlo'!$B$32,MC_Paths_Base!C312+'Monte Carlo'!$C$32,MC_Paths_Base!D312+'Monte Carlo'!$D$32,MC_Paths_Base!E312+'Monte Carlo'!$E$32,MC_Paths_Base!F312+'Monte Carlo'!$F$32,MC_Paths_Base!G312+'Monte Carlo'!$G$32,MC_Paths_Base!H312+'Monte Carlo'!$H$32,MC_Paths_Base!I312+'Monte Carlo'!$I$32,MC_Paths_Base!J312+'Monte Carlo'!$J$32,MC_Paths_Base!K312+'Monte Carlo'!$K$32,MC_Paths_Base!L312+'Monte Carlo'!$L$32,MC_Paths_Base!M312+'Monte Carlo'!$M$32,MC_Paths_Base!N312+'Monte Carlo'!$N$32,MC_Paths_Base!O312+'Monte Carlo'!$O$32,MC_Paths_Base!P312+'Monte Carlo'!$P$32,MC_Paths_Base!Q312+'Monte Carlo'!$Q$32,MC_Paths_Base!R312+'Monte Carlo'!$R$32,MC_Paths_Base!S312+'Monte Carlo'!$S$32,MC_Paths_Base!T312+'Monte Carlo'!$T$32,MC_Paths_Base!U312+'Monte Carlo'!$U$32,MC_Paths_Base!V312+'Monte Carlo'!$V$32,MC_Paths_Base!W312+'Monte Carlo'!$W$32,MC_Paths_Base!X312+'Monte Carlo'!$X$32,MC_Paths_Base!Y312+'Monte Carlo'!$Y$32,MC_Paths_Base!Z312+'Monte Carlo'!$Z$32,MC_Paths_Base!AA312+'Monte Carlo'!$AA$32,MC_Paths_Base!AB312+'Monte Carlo'!$AB$32,MC_Paths_Base!AC312+'Monte Carlo'!$AC$32,MC_Paths_Base!AD312+'Monte Carlo'!$AD$32,MC_Paths_Base!AE312+'Monte Carlo'!$AE$32,MC_Paths_Base!AF312+'Monte Carlo'!$AF$32)</x:f>
        <x:v>511784.4361548</x:v>
      </x:c>
      <x:c r="AL312" t="n">
        <x:f>MIN(MC_Paths_Base!B312+'Monte Carlo'!$B$34,MC_Paths_Base!C312+'Monte Carlo'!$C$34,MC_Paths_Base!D312+'Monte Carlo'!$D$34,MC_Paths_Base!E312+'Monte Carlo'!$E$34,MC_Paths_Base!F312+'Monte Carlo'!$F$34,MC_Paths_Base!G312+'Monte Carlo'!$G$34,MC_Paths_Base!H312+'Monte Carlo'!$H$34,MC_Paths_Base!I312+'Monte Carlo'!$I$34,MC_Paths_Base!J312+'Monte Carlo'!$J$34,MC_Paths_Base!K312+'Monte Carlo'!$K$34,MC_Paths_Base!L312+'Monte Carlo'!$L$34,MC_Paths_Base!M312+'Monte Carlo'!$M$34,MC_Paths_Base!N312+'Monte Carlo'!$N$34,MC_Paths_Base!O312+'Monte Carlo'!$O$34,MC_Paths_Base!P312+'Monte Carlo'!$P$34,MC_Paths_Base!Q312+'Monte Carlo'!$Q$34,MC_Paths_Base!R312+'Monte Carlo'!$R$34,MC_Paths_Base!S312+'Monte Carlo'!$S$34,MC_Paths_Base!T312+'Monte Carlo'!$T$34,MC_Paths_Base!U312+'Monte Carlo'!$U$34,MC_Paths_Base!V312+'Monte Carlo'!$V$34,MC_Paths_Base!W312+'Monte Carlo'!$W$34,MC_Paths_Base!X312+'Monte Carlo'!$X$34,MC_Paths_Base!Y312+'Monte Carlo'!$Y$34,MC_Paths_Base!Z312+'Monte Carlo'!$Z$34,MC_Paths_Base!AA312+'Monte Carlo'!$AA$34,MC_Paths_Base!AB312+'Monte Carlo'!$AB$34,MC_Paths_Base!AC312+'Monte Carlo'!$AC$34,MC_Paths_Base!AD312+'Monte Carlo'!$AD$34,MC_Paths_Base!AE312+'Monte Carlo'!$AE$34,MC_Paths_Base!AF312+'Monte Carlo'!$AF$34)</x:f>
        <x:v>-266436.59824222024</x:v>
      </x:c>
      <x:c r="AM312" t="n">
        <x:f>MIN(MC_Paths_Base!B312+'Monte Carlo'!$B$35,MC_Paths_Base!C312+'Monte Carlo'!$C$35,MC_Paths_Base!D312+'Monte Carlo'!$D$35,MC_Paths_Base!E312+'Monte Carlo'!$E$35,MC_Paths_Base!F312+'Monte Carlo'!$F$35,MC_Paths_Base!G312+'Monte Carlo'!$G$35,MC_Paths_Base!H312+'Monte Carlo'!$H$35,MC_Paths_Base!I312+'Monte Carlo'!$I$35,MC_Paths_Base!J312+'Monte Carlo'!$J$35,MC_Paths_Base!K312+'Monte Carlo'!$K$35,MC_Paths_Base!L312+'Monte Carlo'!$L$35,MC_Paths_Base!M312+'Monte Carlo'!$M$35,MC_Paths_Base!N312+'Monte Carlo'!$N$35,MC_Paths_Base!O312+'Monte Carlo'!$O$35,MC_Paths_Base!P312+'Monte Carlo'!$P$35,MC_Paths_Base!Q312+'Monte Carlo'!$Q$35,MC_Paths_Base!R312+'Monte Carlo'!$R$35,MC_Paths_Base!S312+'Monte Carlo'!$S$35,MC_Paths_Base!T312+'Monte Carlo'!$T$35,MC_Paths_Base!U312+'Monte Carlo'!$U$35,MC_Paths_Base!V312+'Monte Carlo'!$V$35,MC_Paths_Base!W312+'Monte Carlo'!$W$35,MC_Paths_Base!X312+'Monte Carlo'!$X$35,MC_Paths_Base!Y312+'Monte Carlo'!$Y$35,MC_Paths_Base!Z312+'Monte Carlo'!$Z$35,MC_Paths_Base!AA312+'Monte Carlo'!$AA$35,MC_Paths_Base!AB312+'Monte Carlo'!$AB$35,MC_Paths_Base!AC312+'Monte Carlo'!$AC$35,MC_Paths_Base!AD312+'Monte Carlo'!$AD$35,MC_Paths_Base!AE312+'Monte Carlo'!$AE$35,MC_Paths_Base!AF312+'Monte Carlo'!$AF$35)</x:f>
        <x:v>-260937.3268661236</x:v>
      </x:c>
    </x:row>
    <x:row r="313">
      <x:c r="AJ313" t="n">
        <x:f>MIN(MC_Paths_Base!B313:AF313)</x:f>
        <x:v>753937.1770954173</x:v>
      </x:c>
      <x:c r="AK313" t="n">
        <x:f>MIN(MC_Paths_Base!B313+'Monte Carlo'!$B$32,MC_Paths_Base!C313+'Monte Carlo'!$C$32,MC_Paths_Base!D313+'Monte Carlo'!$D$32,MC_Paths_Base!E313+'Monte Carlo'!$E$32,MC_Paths_Base!F313+'Monte Carlo'!$F$32,MC_Paths_Base!G313+'Monte Carlo'!$G$32,MC_Paths_Base!H313+'Monte Carlo'!$H$32,MC_Paths_Base!I313+'Monte Carlo'!$I$32,MC_Paths_Base!J313+'Monte Carlo'!$J$32,MC_Paths_Base!K313+'Monte Carlo'!$K$32,MC_Paths_Base!L313+'Monte Carlo'!$L$32,MC_Paths_Base!M313+'Monte Carlo'!$M$32,MC_Paths_Base!N313+'Monte Carlo'!$N$32,MC_Paths_Base!O313+'Monte Carlo'!$O$32,MC_Paths_Base!P313+'Monte Carlo'!$P$32,MC_Paths_Base!Q313+'Monte Carlo'!$Q$32,MC_Paths_Base!R313+'Monte Carlo'!$R$32,MC_Paths_Base!S313+'Monte Carlo'!$S$32,MC_Paths_Base!T313+'Monte Carlo'!$T$32,MC_Paths_Base!U313+'Monte Carlo'!$U$32,MC_Paths_Base!V313+'Monte Carlo'!$V$32,MC_Paths_Base!W313+'Monte Carlo'!$W$32,MC_Paths_Base!X313+'Monte Carlo'!$X$32,MC_Paths_Base!Y313+'Monte Carlo'!$Y$32,MC_Paths_Base!Z313+'Monte Carlo'!$Z$32,MC_Paths_Base!AA313+'Monte Carlo'!$AA$32,MC_Paths_Base!AB313+'Monte Carlo'!$AB$32,MC_Paths_Base!AC313+'Monte Carlo'!$AC$32,MC_Paths_Base!AD313+'Monte Carlo'!$AD$32,MC_Paths_Base!AE313+'Monte Carlo'!$AE$32,MC_Paths_Base!AF313+'Monte Carlo'!$AF$32)</x:f>
        <x:v>552764.5167638186</x:v>
      </x:c>
      <x:c r="AL313" t="n">
        <x:f>MIN(MC_Paths_Base!B313+'Monte Carlo'!$B$34,MC_Paths_Base!C313+'Monte Carlo'!$C$34,MC_Paths_Base!D313+'Monte Carlo'!$D$34,MC_Paths_Base!E313+'Monte Carlo'!$E$34,MC_Paths_Base!F313+'Monte Carlo'!$F$34,MC_Paths_Base!G313+'Monte Carlo'!$G$34,MC_Paths_Base!H313+'Monte Carlo'!$H$34,MC_Paths_Base!I313+'Monte Carlo'!$I$34,MC_Paths_Base!J313+'Monte Carlo'!$J$34,MC_Paths_Base!K313+'Monte Carlo'!$K$34,MC_Paths_Base!L313+'Monte Carlo'!$L$34,MC_Paths_Base!M313+'Monte Carlo'!$M$34,MC_Paths_Base!N313+'Monte Carlo'!$N$34,MC_Paths_Base!O313+'Monte Carlo'!$O$34,MC_Paths_Base!P313+'Monte Carlo'!$P$34,MC_Paths_Base!Q313+'Monte Carlo'!$Q$34,MC_Paths_Base!R313+'Monte Carlo'!$R$34,MC_Paths_Base!S313+'Monte Carlo'!$S$34,MC_Paths_Base!T313+'Monte Carlo'!$T$34,MC_Paths_Base!U313+'Monte Carlo'!$U$34,MC_Paths_Base!V313+'Monte Carlo'!$V$34,MC_Paths_Base!W313+'Monte Carlo'!$W$34,MC_Paths_Base!X313+'Monte Carlo'!$X$34,MC_Paths_Base!Y313+'Monte Carlo'!$Y$34,MC_Paths_Base!Z313+'Monte Carlo'!$Z$34,MC_Paths_Base!AA313+'Monte Carlo'!$AA$34,MC_Paths_Base!AB313+'Monte Carlo'!$AB$34,MC_Paths_Base!AC313+'Monte Carlo'!$AC$34,MC_Paths_Base!AD313+'Monte Carlo'!$AD$34,MC_Paths_Base!AE313+'Monte Carlo'!$AE$34,MC_Paths_Base!AF313+'Monte Carlo'!$AF$34)</x:f>
        <x:v>195952.16127868276</x:v>
      </x:c>
      <x:c r="AM313" t="n">
        <x:f>MIN(MC_Paths_Base!B313+'Monte Carlo'!$B$35,MC_Paths_Base!C313+'Monte Carlo'!$C$35,MC_Paths_Base!D313+'Monte Carlo'!$D$35,MC_Paths_Base!E313+'Monte Carlo'!$E$35,MC_Paths_Base!F313+'Monte Carlo'!$F$35,MC_Paths_Base!G313+'Monte Carlo'!$G$35,MC_Paths_Base!H313+'Monte Carlo'!$H$35,MC_Paths_Base!I313+'Monte Carlo'!$I$35,MC_Paths_Base!J313+'Monte Carlo'!$J$35,MC_Paths_Base!K313+'Monte Carlo'!$K$35,MC_Paths_Base!L313+'Monte Carlo'!$L$35,MC_Paths_Base!M313+'Monte Carlo'!$M$35,MC_Paths_Base!N313+'Monte Carlo'!$N$35,MC_Paths_Base!O313+'Monte Carlo'!$O$35,MC_Paths_Base!P313+'Monte Carlo'!$P$35,MC_Paths_Base!Q313+'Monte Carlo'!$Q$35,MC_Paths_Base!R313+'Monte Carlo'!$R$35,MC_Paths_Base!S313+'Monte Carlo'!$S$35,MC_Paths_Base!T313+'Monte Carlo'!$T$35,MC_Paths_Base!U313+'Monte Carlo'!$U$35,MC_Paths_Base!V313+'Monte Carlo'!$V$35,MC_Paths_Base!W313+'Monte Carlo'!$W$35,MC_Paths_Base!X313+'Monte Carlo'!$X$35,MC_Paths_Base!Y313+'Monte Carlo'!$Y$35,MC_Paths_Base!Z313+'Monte Carlo'!$Z$35,MC_Paths_Base!AA313+'Monte Carlo'!$AA$35,MC_Paths_Base!AB313+'Monte Carlo'!$AB$35,MC_Paths_Base!AC313+'Monte Carlo'!$AC$35,MC_Paths_Base!AD313+'Monte Carlo'!$AD$35,MC_Paths_Base!AE313+'Monte Carlo'!$AE$35,MC_Paths_Base!AF313+'Monte Carlo'!$AF$35)</x:f>
        <x:v>97694.53793808213</x:v>
      </x:c>
    </x:row>
    <x:row r="314">
      <x:c r="AJ314" t="n">
        <x:f>MIN(MC_Paths_Base!B314:AF314)</x:f>
        <x:v>1029031.25</x:v>
      </x:c>
      <x:c r="AK314" t="n">
        <x:f>MIN(MC_Paths_Base!B314+'Monte Carlo'!$B$32,MC_Paths_Base!C314+'Monte Carlo'!$C$32,MC_Paths_Base!D314+'Monte Carlo'!$D$32,MC_Paths_Base!E314+'Monte Carlo'!$E$32,MC_Paths_Base!F314+'Monte Carlo'!$F$32,MC_Paths_Base!G314+'Monte Carlo'!$G$32,MC_Paths_Base!H314+'Monte Carlo'!$H$32,MC_Paths_Base!I314+'Monte Carlo'!$I$32,MC_Paths_Base!J314+'Monte Carlo'!$J$32,MC_Paths_Base!K314+'Monte Carlo'!$K$32,MC_Paths_Base!L314+'Monte Carlo'!$L$32,MC_Paths_Base!M314+'Monte Carlo'!$M$32,MC_Paths_Base!N314+'Monte Carlo'!$N$32,MC_Paths_Base!O314+'Monte Carlo'!$O$32,MC_Paths_Base!P314+'Monte Carlo'!$P$32,MC_Paths_Base!Q314+'Monte Carlo'!$Q$32,MC_Paths_Base!R314+'Monte Carlo'!$R$32,MC_Paths_Base!S314+'Monte Carlo'!$S$32,MC_Paths_Base!T314+'Monte Carlo'!$T$32,MC_Paths_Base!U314+'Monte Carlo'!$U$32,MC_Paths_Base!V314+'Monte Carlo'!$V$32,MC_Paths_Base!W314+'Monte Carlo'!$W$32,MC_Paths_Base!X314+'Monte Carlo'!$X$32,MC_Paths_Base!Y314+'Monte Carlo'!$Y$32,MC_Paths_Base!Z314+'Monte Carlo'!$Z$32,MC_Paths_Base!AA314+'Monte Carlo'!$AA$32,MC_Paths_Base!AB314+'Monte Carlo'!$AB$32,MC_Paths_Base!AC314+'Monte Carlo'!$AC$32,MC_Paths_Base!AD314+'Monte Carlo'!$AD$32,MC_Paths_Base!AE314+'Monte Carlo'!$AE$32,MC_Paths_Base!AF314+'Monte Carlo'!$AF$32)</x:f>
        <x:v>1029031.25</x:v>
      </x:c>
      <x:c r="AL314" t="n">
        <x:f>MIN(MC_Paths_Base!B314+'Monte Carlo'!$B$34,MC_Paths_Base!C314+'Monte Carlo'!$C$34,MC_Paths_Base!D314+'Monte Carlo'!$D$34,MC_Paths_Base!E314+'Monte Carlo'!$E$34,MC_Paths_Base!F314+'Monte Carlo'!$F$34,MC_Paths_Base!G314+'Monte Carlo'!$G$34,MC_Paths_Base!H314+'Monte Carlo'!$H$34,MC_Paths_Base!I314+'Monte Carlo'!$I$34,MC_Paths_Base!J314+'Monte Carlo'!$J$34,MC_Paths_Base!K314+'Monte Carlo'!$K$34,MC_Paths_Base!L314+'Monte Carlo'!$L$34,MC_Paths_Base!M314+'Monte Carlo'!$M$34,MC_Paths_Base!N314+'Monte Carlo'!$N$34,MC_Paths_Base!O314+'Monte Carlo'!$O$34,MC_Paths_Base!P314+'Monte Carlo'!$P$34,MC_Paths_Base!Q314+'Monte Carlo'!$Q$34,MC_Paths_Base!R314+'Monte Carlo'!$R$34,MC_Paths_Base!S314+'Monte Carlo'!$S$34,MC_Paths_Base!T314+'Monte Carlo'!$T$34,MC_Paths_Base!U314+'Monte Carlo'!$U$34,MC_Paths_Base!V314+'Monte Carlo'!$V$34,MC_Paths_Base!W314+'Monte Carlo'!$W$34,MC_Paths_Base!X314+'Monte Carlo'!$X$34,MC_Paths_Base!Y314+'Monte Carlo'!$Y$34,MC_Paths_Base!Z314+'Monte Carlo'!$Z$34,MC_Paths_Base!AA314+'Monte Carlo'!$AA$34,MC_Paths_Base!AB314+'Monte Carlo'!$AB$34,MC_Paths_Base!AC314+'Monte Carlo'!$AC$34,MC_Paths_Base!AD314+'Monte Carlo'!$AD$34,MC_Paths_Base!AE314+'Monte Carlo'!$AE$34,MC_Paths_Base!AF314+'Monte Carlo'!$AF$34)</x:f>
        <x:v>977116.4423153177</x:v>
      </x:c>
      <x:c r="AM314" t="n">
        <x:f>MIN(MC_Paths_Base!B314+'Monte Carlo'!$B$35,MC_Paths_Base!C314+'Monte Carlo'!$C$35,MC_Paths_Base!D314+'Monte Carlo'!$D$35,MC_Paths_Base!E314+'Monte Carlo'!$E$35,MC_Paths_Base!F314+'Monte Carlo'!$F$35,MC_Paths_Base!G314+'Monte Carlo'!$G$35,MC_Paths_Base!H314+'Monte Carlo'!$H$35,MC_Paths_Base!I314+'Monte Carlo'!$I$35,MC_Paths_Base!J314+'Monte Carlo'!$J$35,MC_Paths_Base!K314+'Monte Carlo'!$K$35,MC_Paths_Base!L314+'Monte Carlo'!$L$35,MC_Paths_Base!M314+'Monte Carlo'!$M$35,MC_Paths_Base!N314+'Monte Carlo'!$N$35,MC_Paths_Base!O314+'Monte Carlo'!$O$35,MC_Paths_Base!P314+'Monte Carlo'!$P$35,MC_Paths_Base!Q314+'Monte Carlo'!$Q$35,MC_Paths_Base!R314+'Monte Carlo'!$R$35,MC_Paths_Base!S314+'Monte Carlo'!$S$35,MC_Paths_Base!T314+'Monte Carlo'!$T$35,MC_Paths_Base!U314+'Monte Carlo'!$U$35,MC_Paths_Base!V314+'Monte Carlo'!$V$35,MC_Paths_Base!W314+'Monte Carlo'!$W$35,MC_Paths_Base!X314+'Monte Carlo'!$X$35,MC_Paths_Base!Y314+'Monte Carlo'!$Y$35,MC_Paths_Base!Z314+'Monte Carlo'!$Z$35,MC_Paths_Base!AA314+'Monte Carlo'!$AA$35,MC_Paths_Base!AB314+'Monte Carlo'!$AB$35,MC_Paths_Base!AC314+'Monte Carlo'!$AC$35,MC_Paths_Base!AD314+'Monte Carlo'!$AD$35,MC_Paths_Base!AE314+'Monte Carlo'!$AE$35,MC_Paths_Base!AF314+'Monte Carlo'!$AF$35)</x:f>
        <x:v>842490.1362305663</x:v>
      </x:c>
    </x:row>
    <x:row r="315">
      <x:c r="AJ315" t="n">
        <x:f>MIN(MC_Paths_Base!B315:AF315)</x:f>
        <x:v>651988.5028362488</x:v>
      </x:c>
      <x:c r="AK315" t="n">
        <x:f>MIN(MC_Paths_Base!B315+'Monte Carlo'!$B$32,MC_Paths_Base!C315+'Monte Carlo'!$C$32,MC_Paths_Base!D315+'Monte Carlo'!$D$32,MC_Paths_Base!E315+'Monte Carlo'!$E$32,MC_Paths_Base!F315+'Monte Carlo'!$F$32,MC_Paths_Base!G315+'Monte Carlo'!$G$32,MC_Paths_Base!H315+'Monte Carlo'!$H$32,MC_Paths_Base!I315+'Monte Carlo'!$I$32,MC_Paths_Base!J315+'Monte Carlo'!$J$32,MC_Paths_Base!K315+'Monte Carlo'!$K$32,MC_Paths_Base!L315+'Monte Carlo'!$L$32,MC_Paths_Base!M315+'Monte Carlo'!$M$32,MC_Paths_Base!N315+'Monte Carlo'!$N$32,MC_Paths_Base!O315+'Monte Carlo'!$O$32,MC_Paths_Base!P315+'Monte Carlo'!$P$32,MC_Paths_Base!Q315+'Monte Carlo'!$Q$32,MC_Paths_Base!R315+'Monte Carlo'!$R$32,MC_Paths_Base!S315+'Monte Carlo'!$S$32,MC_Paths_Base!T315+'Monte Carlo'!$T$32,MC_Paths_Base!U315+'Monte Carlo'!$U$32,MC_Paths_Base!V315+'Monte Carlo'!$V$32,MC_Paths_Base!W315+'Monte Carlo'!$W$32,MC_Paths_Base!X315+'Monte Carlo'!$X$32,MC_Paths_Base!Y315+'Monte Carlo'!$Y$32,MC_Paths_Base!Z315+'Monte Carlo'!$Z$32,MC_Paths_Base!AA315+'Monte Carlo'!$AA$32,MC_Paths_Base!AB315+'Monte Carlo'!$AB$32,MC_Paths_Base!AC315+'Monte Carlo'!$AC$32,MC_Paths_Base!AD315+'Monte Carlo'!$AD$32,MC_Paths_Base!AE315+'Monte Carlo'!$AE$32,MC_Paths_Base!AF315+'Monte Carlo'!$AF$32)</x:f>
        <x:v>429687.53616799135</x:v>
      </x:c>
      <x:c r="AL315" t="n">
        <x:f>MIN(MC_Paths_Base!B315+'Monte Carlo'!$B$34,MC_Paths_Base!C315+'Monte Carlo'!$C$34,MC_Paths_Base!D315+'Monte Carlo'!$D$34,MC_Paths_Base!E315+'Monte Carlo'!$E$34,MC_Paths_Base!F315+'Monte Carlo'!$F$34,MC_Paths_Base!G315+'Monte Carlo'!$G$34,MC_Paths_Base!H315+'Monte Carlo'!$H$34,MC_Paths_Base!I315+'Monte Carlo'!$I$34,MC_Paths_Base!J315+'Monte Carlo'!$J$34,MC_Paths_Base!K315+'Monte Carlo'!$K$34,MC_Paths_Base!L315+'Monte Carlo'!$L$34,MC_Paths_Base!M315+'Monte Carlo'!$M$34,MC_Paths_Base!N315+'Monte Carlo'!$N$34,MC_Paths_Base!O315+'Monte Carlo'!$O$34,MC_Paths_Base!P315+'Monte Carlo'!$P$34,MC_Paths_Base!Q315+'Monte Carlo'!$Q$34,MC_Paths_Base!R315+'Monte Carlo'!$R$34,MC_Paths_Base!S315+'Monte Carlo'!$S$34,MC_Paths_Base!T315+'Monte Carlo'!$T$34,MC_Paths_Base!U315+'Monte Carlo'!$U$34,MC_Paths_Base!V315+'Monte Carlo'!$V$34,MC_Paths_Base!W315+'Monte Carlo'!$W$34,MC_Paths_Base!X315+'Monte Carlo'!$X$34,MC_Paths_Base!Y315+'Monte Carlo'!$Y$34,MC_Paths_Base!Z315+'Monte Carlo'!$Z$34,MC_Paths_Base!AA315+'Monte Carlo'!$AA$34,MC_Paths_Base!AB315+'Monte Carlo'!$AB$34,MC_Paths_Base!AC315+'Monte Carlo'!$AC$34,MC_Paths_Base!AD315+'Monte Carlo'!$AD$34,MC_Paths_Base!AE315+'Monte Carlo'!$AE$34,MC_Paths_Base!AF315+'Monte Carlo'!$AF$34)</x:f>
        <x:v>-349231.6106409179</x:v>
      </x:c>
      <x:c r="AM315" t="n">
        <x:f>MIN(MC_Paths_Base!B315+'Monte Carlo'!$B$35,MC_Paths_Base!C315+'Monte Carlo'!$C$35,MC_Paths_Base!D315+'Monte Carlo'!$D$35,MC_Paths_Base!E315+'Monte Carlo'!$E$35,MC_Paths_Base!F315+'Monte Carlo'!$F$35,MC_Paths_Base!G315+'Monte Carlo'!$G$35,MC_Paths_Base!H315+'Monte Carlo'!$H$35,MC_Paths_Base!I315+'Monte Carlo'!$I$35,MC_Paths_Base!J315+'Monte Carlo'!$J$35,MC_Paths_Base!K315+'Monte Carlo'!$K$35,MC_Paths_Base!L315+'Monte Carlo'!$L$35,MC_Paths_Base!M315+'Monte Carlo'!$M$35,MC_Paths_Base!N315+'Monte Carlo'!$N$35,MC_Paths_Base!O315+'Monte Carlo'!$O$35,MC_Paths_Base!P315+'Monte Carlo'!$P$35,MC_Paths_Base!Q315+'Monte Carlo'!$Q$35,MC_Paths_Base!R315+'Monte Carlo'!$R$35,MC_Paths_Base!S315+'Monte Carlo'!$S$35,MC_Paths_Base!T315+'Monte Carlo'!$T$35,MC_Paths_Base!U315+'Monte Carlo'!$U$35,MC_Paths_Base!V315+'Monte Carlo'!$V$35,MC_Paths_Base!W315+'Monte Carlo'!$W$35,MC_Paths_Base!X315+'Monte Carlo'!$X$35,MC_Paths_Base!Y315+'Monte Carlo'!$Y$35,MC_Paths_Base!Z315+'Monte Carlo'!$Z$35,MC_Paths_Base!AA315+'Monte Carlo'!$AA$35,MC_Paths_Base!AB315+'Monte Carlo'!$AB$35,MC_Paths_Base!AC315+'Monte Carlo'!$AC$35,MC_Paths_Base!AD315+'Monte Carlo'!$AD$35,MC_Paths_Base!AE315+'Monte Carlo'!$AE$35,MC_Paths_Base!AF315+'Monte Carlo'!$AF$35)</x:f>
        <x:v>-357502.3532328153</x:v>
      </x:c>
    </x:row>
    <x:row r="316">
      <x:c r="AJ316" t="n">
        <x:f>MIN(MC_Paths_Base!B316:AF316)</x:f>
        <x:v>897915.6077327473</x:v>
      </x:c>
      <x:c r="AK316" t="n">
        <x:f>MIN(MC_Paths_Base!B316+'Monte Carlo'!$B$32,MC_Paths_Base!C316+'Monte Carlo'!$C$32,MC_Paths_Base!D316+'Monte Carlo'!$D$32,MC_Paths_Base!E316+'Monte Carlo'!$E$32,MC_Paths_Base!F316+'Monte Carlo'!$F$32,MC_Paths_Base!G316+'Monte Carlo'!$G$32,MC_Paths_Base!H316+'Monte Carlo'!$H$32,MC_Paths_Base!I316+'Monte Carlo'!$I$32,MC_Paths_Base!J316+'Monte Carlo'!$J$32,MC_Paths_Base!K316+'Monte Carlo'!$K$32,MC_Paths_Base!L316+'Monte Carlo'!$L$32,MC_Paths_Base!M316+'Monte Carlo'!$M$32,MC_Paths_Base!N316+'Monte Carlo'!$N$32,MC_Paths_Base!O316+'Monte Carlo'!$O$32,MC_Paths_Base!P316+'Monte Carlo'!$P$32,MC_Paths_Base!Q316+'Monte Carlo'!$Q$32,MC_Paths_Base!R316+'Monte Carlo'!$R$32,MC_Paths_Base!S316+'Monte Carlo'!$S$32,MC_Paths_Base!T316+'Monte Carlo'!$T$32,MC_Paths_Base!U316+'Monte Carlo'!$U$32,MC_Paths_Base!V316+'Monte Carlo'!$V$32,MC_Paths_Base!W316+'Monte Carlo'!$W$32,MC_Paths_Base!X316+'Monte Carlo'!$X$32,MC_Paths_Base!Y316+'Monte Carlo'!$Y$32,MC_Paths_Base!Z316+'Monte Carlo'!$Z$32,MC_Paths_Base!AA316+'Monte Carlo'!$AA$32,MC_Paths_Base!AB316+'Monte Carlo'!$AB$32,MC_Paths_Base!AC316+'Monte Carlo'!$AC$32,MC_Paths_Base!AD316+'Monte Carlo'!$AD$32,MC_Paths_Base!AE316+'Monte Carlo'!$AE$32,MC_Paths_Base!AF316+'Monte Carlo'!$AF$32)</x:f>
        <x:v>673524.9178994541</x:v>
      </x:c>
      <x:c r="AL316" t="n">
        <x:f>MIN(MC_Paths_Base!B316+'Monte Carlo'!$B$34,MC_Paths_Base!C316+'Monte Carlo'!$C$34,MC_Paths_Base!D316+'Monte Carlo'!$D$34,MC_Paths_Base!E316+'Monte Carlo'!$E$34,MC_Paths_Base!F316+'Monte Carlo'!$F$34,MC_Paths_Base!G316+'Monte Carlo'!$G$34,MC_Paths_Base!H316+'Monte Carlo'!$H$34,MC_Paths_Base!I316+'Monte Carlo'!$I$34,MC_Paths_Base!J316+'Monte Carlo'!$J$34,MC_Paths_Base!K316+'Monte Carlo'!$K$34,MC_Paths_Base!L316+'Monte Carlo'!$L$34,MC_Paths_Base!M316+'Monte Carlo'!$M$34,MC_Paths_Base!N316+'Monte Carlo'!$N$34,MC_Paths_Base!O316+'Monte Carlo'!$O$34,MC_Paths_Base!P316+'Monte Carlo'!$P$34,MC_Paths_Base!Q316+'Monte Carlo'!$Q$34,MC_Paths_Base!R316+'Monte Carlo'!$R$34,MC_Paths_Base!S316+'Monte Carlo'!$S$34,MC_Paths_Base!T316+'Monte Carlo'!$T$34,MC_Paths_Base!U316+'Monte Carlo'!$U$34,MC_Paths_Base!V316+'Monte Carlo'!$V$34,MC_Paths_Base!W316+'Monte Carlo'!$W$34,MC_Paths_Base!X316+'Monte Carlo'!$X$34,MC_Paths_Base!Y316+'Monte Carlo'!$Y$34,MC_Paths_Base!Z316+'Monte Carlo'!$Z$34,MC_Paths_Base!AA316+'Monte Carlo'!$AA$34,MC_Paths_Base!AB316+'Monte Carlo'!$AB$34,MC_Paths_Base!AC316+'Monte Carlo'!$AC$34,MC_Paths_Base!AD316+'Monte Carlo'!$AD$34,MC_Paths_Base!AE316+'Monte Carlo'!$AE$34,MC_Paths_Base!AF316+'Monte Carlo'!$AF$34)</x:f>
        <x:v>-430315.53268756974</x:v>
      </x:c>
      <x:c r="AM316" t="n">
        <x:f>MIN(MC_Paths_Base!B316+'Monte Carlo'!$B$35,MC_Paths_Base!C316+'Monte Carlo'!$C$35,MC_Paths_Base!D316+'Monte Carlo'!$D$35,MC_Paths_Base!E316+'Monte Carlo'!$E$35,MC_Paths_Base!F316+'Monte Carlo'!$F$35,MC_Paths_Base!G316+'Monte Carlo'!$G$35,MC_Paths_Base!H316+'Monte Carlo'!$H$35,MC_Paths_Base!I316+'Monte Carlo'!$I$35,MC_Paths_Base!J316+'Monte Carlo'!$J$35,MC_Paths_Base!K316+'Monte Carlo'!$K$35,MC_Paths_Base!L316+'Monte Carlo'!$L$35,MC_Paths_Base!M316+'Monte Carlo'!$M$35,MC_Paths_Base!N316+'Monte Carlo'!$N$35,MC_Paths_Base!O316+'Monte Carlo'!$O$35,MC_Paths_Base!P316+'Monte Carlo'!$P$35,MC_Paths_Base!Q316+'Monte Carlo'!$Q$35,MC_Paths_Base!R316+'Monte Carlo'!$R$35,MC_Paths_Base!S316+'Monte Carlo'!$S$35,MC_Paths_Base!T316+'Monte Carlo'!$T$35,MC_Paths_Base!U316+'Monte Carlo'!$U$35,MC_Paths_Base!V316+'Monte Carlo'!$V$35,MC_Paths_Base!W316+'Monte Carlo'!$W$35,MC_Paths_Base!X316+'Monte Carlo'!$X$35,MC_Paths_Base!Y316+'Monte Carlo'!$Y$35,MC_Paths_Base!Z316+'Monte Carlo'!$Z$35,MC_Paths_Base!AA316+'Monte Carlo'!$AA$35,MC_Paths_Base!AB316+'Monte Carlo'!$AB$35,MC_Paths_Base!AC316+'Monte Carlo'!$AC$35,MC_Paths_Base!AD316+'Monte Carlo'!$AD$35,MC_Paths_Base!AE316+'Monte Carlo'!$AE$35,MC_Paths_Base!AF316+'Monte Carlo'!$AF$35)</x:f>
        <x:v>-316428.4330389609</x:v>
      </x:c>
    </x:row>
    <x:row r="317">
      <x:c r="AJ317" t="n">
        <x:f>MIN(MC_Paths_Base!B317:AF317)</x:f>
        <x:v>781789.7784544242</x:v>
      </x:c>
      <x:c r="AK317" t="n">
        <x:f>MIN(MC_Paths_Base!B317+'Monte Carlo'!$B$32,MC_Paths_Base!C317+'Monte Carlo'!$C$32,MC_Paths_Base!D317+'Monte Carlo'!$D$32,MC_Paths_Base!E317+'Monte Carlo'!$E$32,MC_Paths_Base!F317+'Monte Carlo'!$F$32,MC_Paths_Base!G317+'Monte Carlo'!$G$32,MC_Paths_Base!H317+'Monte Carlo'!$H$32,MC_Paths_Base!I317+'Monte Carlo'!$I$32,MC_Paths_Base!J317+'Monte Carlo'!$J$32,MC_Paths_Base!K317+'Monte Carlo'!$K$32,MC_Paths_Base!L317+'Monte Carlo'!$L$32,MC_Paths_Base!M317+'Monte Carlo'!$M$32,MC_Paths_Base!N317+'Monte Carlo'!$N$32,MC_Paths_Base!O317+'Monte Carlo'!$O$32,MC_Paths_Base!P317+'Monte Carlo'!$P$32,MC_Paths_Base!Q317+'Monte Carlo'!$Q$32,MC_Paths_Base!R317+'Monte Carlo'!$R$32,MC_Paths_Base!S317+'Monte Carlo'!$S$32,MC_Paths_Base!T317+'Monte Carlo'!$T$32,MC_Paths_Base!U317+'Monte Carlo'!$U$32,MC_Paths_Base!V317+'Monte Carlo'!$V$32,MC_Paths_Base!W317+'Monte Carlo'!$W$32,MC_Paths_Base!X317+'Monte Carlo'!$X$32,MC_Paths_Base!Y317+'Monte Carlo'!$Y$32,MC_Paths_Base!Z317+'Monte Carlo'!$Z$32,MC_Paths_Base!AA317+'Monte Carlo'!$AA$32,MC_Paths_Base!AB317+'Monte Carlo'!$AB$32,MC_Paths_Base!AC317+'Monte Carlo'!$AC$32,MC_Paths_Base!AD317+'Monte Carlo'!$AD$32,MC_Paths_Base!AE317+'Monte Carlo'!$AE$32,MC_Paths_Base!AF317+'Monte Carlo'!$AF$32)</x:f>
        <x:v>572212.6157121806</x:v>
      </x:c>
      <x:c r="AL317" t="n">
        <x:f>MIN(MC_Paths_Base!B317+'Monte Carlo'!$B$34,MC_Paths_Base!C317+'Monte Carlo'!$C$34,MC_Paths_Base!D317+'Monte Carlo'!$D$34,MC_Paths_Base!E317+'Monte Carlo'!$E$34,MC_Paths_Base!F317+'Monte Carlo'!$F$34,MC_Paths_Base!G317+'Monte Carlo'!$G$34,MC_Paths_Base!H317+'Monte Carlo'!$H$34,MC_Paths_Base!I317+'Monte Carlo'!$I$34,MC_Paths_Base!J317+'Monte Carlo'!$J$34,MC_Paths_Base!K317+'Monte Carlo'!$K$34,MC_Paths_Base!L317+'Monte Carlo'!$L$34,MC_Paths_Base!M317+'Monte Carlo'!$M$34,MC_Paths_Base!N317+'Monte Carlo'!$N$34,MC_Paths_Base!O317+'Monte Carlo'!$O$34,MC_Paths_Base!P317+'Monte Carlo'!$P$34,MC_Paths_Base!Q317+'Monte Carlo'!$Q$34,MC_Paths_Base!R317+'Monte Carlo'!$R$34,MC_Paths_Base!S317+'Monte Carlo'!$S$34,MC_Paths_Base!T317+'Monte Carlo'!$T$34,MC_Paths_Base!U317+'Monte Carlo'!$U$34,MC_Paths_Base!V317+'Monte Carlo'!$V$34,MC_Paths_Base!W317+'Monte Carlo'!$W$34,MC_Paths_Base!X317+'Monte Carlo'!$X$34,MC_Paths_Base!Y317+'Monte Carlo'!$Y$34,MC_Paths_Base!Z317+'Monte Carlo'!$Z$34,MC_Paths_Base!AA317+'Monte Carlo'!$AA$34,MC_Paths_Base!AB317+'Monte Carlo'!$AB$34,MC_Paths_Base!AC317+'Monte Carlo'!$AC$34,MC_Paths_Base!AD317+'Monte Carlo'!$AD$34,MC_Paths_Base!AE317+'Monte Carlo'!$AE$34,MC_Paths_Base!AF317+'Monte Carlo'!$AF$34)</x:f>
        <x:v>210461.67481404135</x:v>
      </x:c>
      <x:c r="AM317" t="n">
        <x:f>MIN(MC_Paths_Base!B317+'Monte Carlo'!$B$35,MC_Paths_Base!C317+'Monte Carlo'!$C$35,MC_Paths_Base!D317+'Monte Carlo'!$D$35,MC_Paths_Base!E317+'Monte Carlo'!$E$35,MC_Paths_Base!F317+'Monte Carlo'!$F$35,MC_Paths_Base!G317+'Monte Carlo'!$G$35,MC_Paths_Base!H317+'Monte Carlo'!$H$35,MC_Paths_Base!I317+'Monte Carlo'!$I$35,MC_Paths_Base!J317+'Monte Carlo'!$J$35,MC_Paths_Base!K317+'Monte Carlo'!$K$35,MC_Paths_Base!L317+'Monte Carlo'!$L$35,MC_Paths_Base!M317+'Monte Carlo'!$M$35,MC_Paths_Base!N317+'Monte Carlo'!$N$35,MC_Paths_Base!O317+'Monte Carlo'!$O$35,MC_Paths_Base!P317+'Monte Carlo'!$P$35,MC_Paths_Base!Q317+'Monte Carlo'!$Q$35,MC_Paths_Base!R317+'Monte Carlo'!$R$35,MC_Paths_Base!S317+'Monte Carlo'!$S$35,MC_Paths_Base!T317+'Monte Carlo'!$T$35,MC_Paths_Base!U317+'Monte Carlo'!$U$35,MC_Paths_Base!V317+'Monte Carlo'!$V$35,MC_Paths_Base!W317+'Monte Carlo'!$W$35,MC_Paths_Base!X317+'Monte Carlo'!$X$35,MC_Paths_Base!Y317+'Monte Carlo'!$Y$35,MC_Paths_Base!Z317+'Monte Carlo'!$Z$35,MC_Paths_Base!AA317+'Monte Carlo'!$AA$35,MC_Paths_Base!AB317+'Monte Carlo'!$AB$35,MC_Paths_Base!AC317+'Monte Carlo'!$AC$35,MC_Paths_Base!AD317+'Monte Carlo'!$AD$35,MC_Paths_Base!AE317+'Monte Carlo'!$AE$35,MC_Paths_Base!AF317+'Monte Carlo'!$AF$35)</x:f>
        <x:v>112204.05147344072</x:v>
      </x:c>
    </x:row>
    <x:row r="318">
      <x:c r="AJ318" t="n">
        <x:f>MIN(MC_Paths_Base!B318:AF318)</x:f>
        <x:v>1029031.25</x:v>
      </x:c>
      <x:c r="AK318" t="n">
        <x:f>MIN(MC_Paths_Base!B318+'Monte Carlo'!$B$32,MC_Paths_Base!C318+'Monte Carlo'!$C$32,MC_Paths_Base!D318+'Monte Carlo'!$D$32,MC_Paths_Base!E318+'Monte Carlo'!$E$32,MC_Paths_Base!F318+'Monte Carlo'!$F$32,MC_Paths_Base!G318+'Monte Carlo'!$G$32,MC_Paths_Base!H318+'Monte Carlo'!$H$32,MC_Paths_Base!I318+'Monte Carlo'!$I$32,MC_Paths_Base!J318+'Monte Carlo'!$J$32,MC_Paths_Base!K318+'Monte Carlo'!$K$32,MC_Paths_Base!L318+'Monte Carlo'!$L$32,MC_Paths_Base!M318+'Monte Carlo'!$M$32,MC_Paths_Base!N318+'Monte Carlo'!$N$32,MC_Paths_Base!O318+'Monte Carlo'!$O$32,MC_Paths_Base!P318+'Monte Carlo'!$P$32,MC_Paths_Base!Q318+'Monte Carlo'!$Q$32,MC_Paths_Base!R318+'Monte Carlo'!$R$32,MC_Paths_Base!S318+'Monte Carlo'!$S$32,MC_Paths_Base!T318+'Monte Carlo'!$T$32,MC_Paths_Base!U318+'Monte Carlo'!$U$32,MC_Paths_Base!V318+'Monte Carlo'!$V$32,MC_Paths_Base!W318+'Monte Carlo'!$W$32,MC_Paths_Base!X318+'Monte Carlo'!$X$32,MC_Paths_Base!Y318+'Monte Carlo'!$Y$32,MC_Paths_Base!Z318+'Monte Carlo'!$Z$32,MC_Paths_Base!AA318+'Monte Carlo'!$AA$32,MC_Paths_Base!AB318+'Monte Carlo'!$AB$32,MC_Paths_Base!AC318+'Monte Carlo'!$AC$32,MC_Paths_Base!AD318+'Monte Carlo'!$AD$32,MC_Paths_Base!AE318+'Monte Carlo'!$AE$32,MC_Paths_Base!AF318+'Monte Carlo'!$AF$32)</x:f>
        <x:v>979080.6540833309</x:v>
      </x:c>
      <x:c r="AL318" t="n">
        <x:f>MIN(MC_Paths_Base!B318+'Monte Carlo'!$B$34,MC_Paths_Base!C318+'Monte Carlo'!$C$34,MC_Paths_Base!D318+'Monte Carlo'!$D$34,MC_Paths_Base!E318+'Monte Carlo'!$E$34,MC_Paths_Base!F318+'Monte Carlo'!$F$34,MC_Paths_Base!G318+'Monte Carlo'!$G$34,MC_Paths_Base!H318+'Monte Carlo'!$H$34,MC_Paths_Base!I318+'Monte Carlo'!$I$34,MC_Paths_Base!J318+'Monte Carlo'!$J$34,MC_Paths_Base!K318+'Monte Carlo'!$K$34,MC_Paths_Base!L318+'Monte Carlo'!$L$34,MC_Paths_Base!M318+'Monte Carlo'!$M$34,MC_Paths_Base!N318+'Monte Carlo'!$N$34,MC_Paths_Base!O318+'Monte Carlo'!$O$34,MC_Paths_Base!P318+'Monte Carlo'!$P$34,MC_Paths_Base!Q318+'Monte Carlo'!$Q$34,MC_Paths_Base!R318+'Monte Carlo'!$R$34,MC_Paths_Base!S318+'Monte Carlo'!$S$34,MC_Paths_Base!T318+'Monte Carlo'!$T$34,MC_Paths_Base!U318+'Monte Carlo'!$U$34,MC_Paths_Base!V318+'Monte Carlo'!$V$34,MC_Paths_Base!W318+'Monte Carlo'!$W$34,MC_Paths_Base!X318+'Monte Carlo'!$X$34,MC_Paths_Base!Y318+'Monte Carlo'!$Y$34,MC_Paths_Base!Z318+'Monte Carlo'!$Z$34,MC_Paths_Base!AA318+'Monte Carlo'!$AA$34,MC_Paths_Base!AB318+'Monte Carlo'!$AB$34,MC_Paths_Base!AC318+'Monte Carlo'!$AC$34,MC_Paths_Base!AD318+'Monte Carlo'!$AD$34,MC_Paths_Base!AE318+'Monte Carlo'!$AE$34,MC_Paths_Base!AF318+'Monte Carlo'!$AF$34)</x:f>
        <x:v>762601.9684214401</x:v>
      </x:c>
      <x:c r="AM318" t="n">
        <x:f>MIN(MC_Paths_Base!B318+'Monte Carlo'!$B$35,MC_Paths_Base!C318+'Monte Carlo'!$C$35,MC_Paths_Base!D318+'Monte Carlo'!$D$35,MC_Paths_Base!E318+'Monte Carlo'!$E$35,MC_Paths_Base!F318+'Monte Carlo'!$F$35,MC_Paths_Base!G318+'Monte Carlo'!$G$35,MC_Paths_Base!H318+'Monte Carlo'!$H$35,MC_Paths_Base!I318+'Monte Carlo'!$I$35,MC_Paths_Base!J318+'Monte Carlo'!$J$35,MC_Paths_Base!K318+'Monte Carlo'!$K$35,MC_Paths_Base!L318+'Monte Carlo'!$L$35,MC_Paths_Base!M318+'Monte Carlo'!$M$35,MC_Paths_Base!N318+'Monte Carlo'!$N$35,MC_Paths_Base!O318+'Monte Carlo'!$O$35,MC_Paths_Base!P318+'Monte Carlo'!$P$35,MC_Paths_Base!Q318+'Monte Carlo'!$Q$35,MC_Paths_Base!R318+'Monte Carlo'!$R$35,MC_Paths_Base!S318+'Monte Carlo'!$S$35,MC_Paths_Base!T318+'Monte Carlo'!$T$35,MC_Paths_Base!U318+'Monte Carlo'!$U$35,MC_Paths_Base!V318+'Monte Carlo'!$V$35,MC_Paths_Base!W318+'Monte Carlo'!$W$35,MC_Paths_Base!X318+'Monte Carlo'!$X$35,MC_Paths_Base!Y318+'Monte Carlo'!$Y$35,MC_Paths_Base!Z318+'Monte Carlo'!$Z$35,MC_Paths_Base!AA318+'Monte Carlo'!$AA$35,MC_Paths_Base!AB318+'Monte Carlo'!$AB$35,MC_Paths_Base!AC318+'Monte Carlo'!$AC$35,MC_Paths_Base!AD318+'Monte Carlo'!$AD$35,MC_Paths_Base!AE318+'Monte Carlo'!$AE$35,MC_Paths_Base!AF318+'Monte Carlo'!$AF$35)</x:f>
        <x:v>653469.5720663525</x:v>
      </x:c>
    </x:row>
    <x:row r="319">
      <x:c r="AJ319" t="n">
        <x:f>MIN(MC_Paths_Base!B319:AF319)</x:f>
        <x:v>962038.847880482</x:v>
      </x:c>
      <x:c r="AK319" t="n">
        <x:f>MIN(MC_Paths_Base!B319+'Monte Carlo'!$B$32,MC_Paths_Base!C319+'Monte Carlo'!$C$32,MC_Paths_Base!D319+'Monte Carlo'!$D$32,MC_Paths_Base!E319+'Monte Carlo'!$E$32,MC_Paths_Base!F319+'Monte Carlo'!$F$32,MC_Paths_Base!G319+'Monte Carlo'!$G$32,MC_Paths_Base!H319+'Monte Carlo'!$H$32,MC_Paths_Base!I319+'Monte Carlo'!$I$32,MC_Paths_Base!J319+'Monte Carlo'!$J$32,MC_Paths_Base!K319+'Monte Carlo'!$K$32,MC_Paths_Base!L319+'Monte Carlo'!$L$32,MC_Paths_Base!M319+'Monte Carlo'!$M$32,MC_Paths_Base!N319+'Monte Carlo'!$N$32,MC_Paths_Base!O319+'Monte Carlo'!$O$32,MC_Paths_Base!P319+'Monte Carlo'!$P$32,MC_Paths_Base!Q319+'Monte Carlo'!$Q$32,MC_Paths_Base!R319+'Monte Carlo'!$R$32,MC_Paths_Base!S319+'Monte Carlo'!$S$32,MC_Paths_Base!T319+'Monte Carlo'!$T$32,MC_Paths_Base!U319+'Monte Carlo'!$U$32,MC_Paths_Base!V319+'Monte Carlo'!$V$32,MC_Paths_Base!W319+'Monte Carlo'!$W$32,MC_Paths_Base!X319+'Monte Carlo'!$X$32,MC_Paths_Base!Y319+'Monte Carlo'!$Y$32,MC_Paths_Base!Z319+'Monte Carlo'!$Z$32,MC_Paths_Base!AA319+'Monte Carlo'!$AA$32,MC_Paths_Base!AB319+'Monte Carlo'!$AB$32,MC_Paths_Base!AC319+'Monte Carlo'!$AC$32,MC_Paths_Base!AD319+'Monte Carlo'!$AD$32,MC_Paths_Base!AE319+'Monte Carlo'!$AE$32,MC_Paths_Base!AF319+'Monte Carlo'!$AF$32)</x:f>
        <x:v>724976.6459334216</x:v>
      </x:c>
      <x:c r="AL319" t="n">
        <x:f>MIN(MC_Paths_Base!B319+'Monte Carlo'!$B$34,MC_Paths_Base!C319+'Monte Carlo'!$C$34,MC_Paths_Base!D319+'Monte Carlo'!$D$34,MC_Paths_Base!E319+'Monte Carlo'!$E$34,MC_Paths_Base!F319+'Monte Carlo'!$F$34,MC_Paths_Base!G319+'Monte Carlo'!$G$34,MC_Paths_Base!H319+'Monte Carlo'!$H$34,MC_Paths_Base!I319+'Monte Carlo'!$I$34,MC_Paths_Base!J319+'Monte Carlo'!$J$34,MC_Paths_Base!K319+'Monte Carlo'!$K$34,MC_Paths_Base!L319+'Monte Carlo'!$L$34,MC_Paths_Base!M319+'Monte Carlo'!$M$34,MC_Paths_Base!N319+'Monte Carlo'!$N$34,MC_Paths_Base!O319+'Monte Carlo'!$O$34,MC_Paths_Base!P319+'Monte Carlo'!$P$34,MC_Paths_Base!Q319+'Monte Carlo'!$Q$34,MC_Paths_Base!R319+'Monte Carlo'!$R$34,MC_Paths_Base!S319+'Monte Carlo'!$S$34,MC_Paths_Base!T319+'Monte Carlo'!$T$34,MC_Paths_Base!U319+'Monte Carlo'!$U$34,MC_Paths_Base!V319+'Monte Carlo'!$V$34,MC_Paths_Base!W319+'Monte Carlo'!$W$34,MC_Paths_Base!X319+'Monte Carlo'!$X$34,MC_Paths_Base!Y319+'Monte Carlo'!$Y$34,MC_Paths_Base!Z319+'Monte Carlo'!$Z$34,MC_Paths_Base!AA319+'Monte Carlo'!$AA$34,MC_Paths_Base!AB319+'Monte Carlo'!$AB$34,MC_Paths_Base!AC319+'Monte Carlo'!$AC$34,MC_Paths_Base!AD319+'Monte Carlo'!$AD$34,MC_Paths_Base!AE319+'Monte Carlo'!$AE$34,MC_Paths_Base!AF319+'Monte Carlo'!$AF$34)</x:f>
        <x:v>-663003.3335755186</x:v>
      </x:c>
      <x:c r="AM319" t="n">
        <x:f>MIN(MC_Paths_Base!B319+'Monte Carlo'!$B$35,MC_Paths_Base!C319+'Monte Carlo'!$C$35,MC_Paths_Base!D319+'Monte Carlo'!$D$35,MC_Paths_Base!E319+'Monte Carlo'!$E$35,MC_Paths_Base!F319+'Monte Carlo'!$F$35,MC_Paths_Base!G319+'Monte Carlo'!$G$35,MC_Paths_Base!H319+'Monte Carlo'!$H$35,MC_Paths_Base!I319+'Monte Carlo'!$I$35,MC_Paths_Base!J319+'Monte Carlo'!$J$35,MC_Paths_Base!K319+'Monte Carlo'!$K$35,MC_Paths_Base!L319+'Monte Carlo'!$L$35,MC_Paths_Base!M319+'Monte Carlo'!$M$35,MC_Paths_Base!N319+'Monte Carlo'!$N$35,MC_Paths_Base!O319+'Monte Carlo'!$O$35,MC_Paths_Base!P319+'Monte Carlo'!$P$35,MC_Paths_Base!Q319+'Monte Carlo'!$Q$35,MC_Paths_Base!R319+'Monte Carlo'!$R$35,MC_Paths_Base!S319+'Monte Carlo'!$S$35,MC_Paths_Base!T319+'Monte Carlo'!$T$35,MC_Paths_Base!U319+'Monte Carlo'!$U$35,MC_Paths_Base!V319+'Monte Carlo'!$V$35,MC_Paths_Base!W319+'Monte Carlo'!$W$35,MC_Paths_Base!X319+'Monte Carlo'!$X$35,MC_Paths_Base!Y319+'Monte Carlo'!$Y$35,MC_Paths_Base!Z319+'Monte Carlo'!$Z$35,MC_Paths_Base!AA319+'Monte Carlo'!$AA$35,MC_Paths_Base!AB319+'Monte Carlo'!$AB$35,MC_Paths_Base!AC319+'Monte Carlo'!$AC$35,MC_Paths_Base!AD319+'Monte Carlo'!$AD$35,MC_Paths_Base!AE319+'Monte Carlo'!$AE$35,MC_Paths_Base!AF319+'Monte Carlo'!$AF$35)</x:f>
        <x:v>-549116.2339269097</x:v>
      </x:c>
    </x:row>
    <x:row r="320">
      <x:c r="AJ320" t="n">
        <x:f>MIN(MC_Paths_Base!B320:AF320)</x:f>
        <x:v>783206.7068390707</x:v>
      </x:c>
      <x:c r="AK320" t="n">
        <x:f>MIN(MC_Paths_Base!B320+'Monte Carlo'!$B$32,MC_Paths_Base!C320+'Monte Carlo'!$C$32,MC_Paths_Base!D320+'Monte Carlo'!$D$32,MC_Paths_Base!E320+'Monte Carlo'!$E$32,MC_Paths_Base!F320+'Monte Carlo'!$F$32,MC_Paths_Base!G320+'Monte Carlo'!$G$32,MC_Paths_Base!H320+'Monte Carlo'!$H$32,MC_Paths_Base!I320+'Monte Carlo'!$I$32,MC_Paths_Base!J320+'Monte Carlo'!$J$32,MC_Paths_Base!K320+'Monte Carlo'!$K$32,MC_Paths_Base!L320+'Monte Carlo'!$L$32,MC_Paths_Base!M320+'Monte Carlo'!$M$32,MC_Paths_Base!N320+'Monte Carlo'!$N$32,MC_Paths_Base!O320+'Monte Carlo'!$O$32,MC_Paths_Base!P320+'Monte Carlo'!$P$32,MC_Paths_Base!Q320+'Monte Carlo'!$Q$32,MC_Paths_Base!R320+'Monte Carlo'!$R$32,MC_Paths_Base!S320+'Monte Carlo'!$S$32,MC_Paths_Base!T320+'Monte Carlo'!$T$32,MC_Paths_Base!U320+'Monte Carlo'!$U$32,MC_Paths_Base!V320+'Monte Carlo'!$V$32,MC_Paths_Base!W320+'Monte Carlo'!$W$32,MC_Paths_Base!X320+'Monte Carlo'!$X$32,MC_Paths_Base!Y320+'Monte Carlo'!$Y$32,MC_Paths_Base!Z320+'Monte Carlo'!$Z$32,MC_Paths_Base!AA320+'Monte Carlo'!$AA$32,MC_Paths_Base!AB320+'Monte Carlo'!$AB$32,MC_Paths_Base!AC320+'Monte Carlo'!$AC$32,MC_Paths_Base!AD320+'Monte Carlo'!$AD$32,MC_Paths_Base!AE320+'Monte Carlo'!$AE$32,MC_Paths_Base!AF320+'Monte Carlo'!$AF$32)</x:f>
        <x:v>551695.9652645951</x:v>
      </x:c>
      <x:c r="AL320" t="n">
        <x:f>MIN(MC_Paths_Base!B320+'Monte Carlo'!$B$34,MC_Paths_Base!C320+'Monte Carlo'!$C$34,MC_Paths_Base!D320+'Monte Carlo'!$D$34,MC_Paths_Base!E320+'Monte Carlo'!$E$34,MC_Paths_Base!F320+'Monte Carlo'!$F$34,MC_Paths_Base!G320+'Monte Carlo'!$G$34,MC_Paths_Base!H320+'Monte Carlo'!$H$34,MC_Paths_Base!I320+'Monte Carlo'!$I$34,MC_Paths_Base!J320+'Monte Carlo'!$J$34,MC_Paths_Base!K320+'Monte Carlo'!$K$34,MC_Paths_Base!L320+'Monte Carlo'!$L$34,MC_Paths_Base!M320+'Monte Carlo'!$M$34,MC_Paths_Base!N320+'Monte Carlo'!$N$34,MC_Paths_Base!O320+'Monte Carlo'!$O$34,MC_Paths_Base!P320+'Monte Carlo'!$P$34,MC_Paths_Base!Q320+'Monte Carlo'!$Q$34,MC_Paths_Base!R320+'Monte Carlo'!$R$34,MC_Paths_Base!S320+'Monte Carlo'!$S$34,MC_Paths_Base!T320+'Monte Carlo'!$T$34,MC_Paths_Base!U320+'Monte Carlo'!$U$34,MC_Paths_Base!V320+'Monte Carlo'!$V$34,MC_Paths_Base!W320+'Monte Carlo'!$W$34,MC_Paths_Base!X320+'Monte Carlo'!$X$34,MC_Paths_Base!Y320+'Monte Carlo'!$Y$34,MC_Paths_Base!Z320+'Monte Carlo'!$Z$34,MC_Paths_Base!AA320+'Monte Carlo'!$AA$34,MC_Paths_Base!AB320+'Monte Carlo'!$AB$34,MC_Paths_Base!AC320+'Monte Carlo'!$AC$34,MC_Paths_Base!AD320+'Monte Carlo'!$AD$34,MC_Paths_Base!AE320+'Monte Carlo'!$AE$34,MC_Paths_Base!AF320+'Monte Carlo'!$AF$34)</x:f>
        <x:v>-434872.2185625967</x:v>
      </x:c>
      <x:c r="AM320" t="n">
        <x:f>MIN(MC_Paths_Base!B320+'Monte Carlo'!$B$35,MC_Paths_Base!C320+'Monte Carlo'!$C$35,MC_Paths_Base!D320+'Monte Carlo'!$D$35,MC_Paths_Base!E320+'Monte Carlo'!$E$35,MC_Paths_Base!F320+'Monte Carlo'!$F$35,MC_Paths_Base!G320+'Monte Carlo'!$G$35,MC_Paths_Base!H320+'Monte Carlo'!$H$35,MC_Paths_Base!I320+'Monte Carlo'!$I$35,MC_Paths_Base!J320+'Monte Carlo'!$J$35,MC_Paths_Base!K320+'Monte Carlo'!$K$35,MC_Paths_Base!L320+'Monte Carlo'!$L$35,MC_Paths_Base!M320+'Monte Carlo'!$M$35,MC_Paths_Base!N320+'Monte Carlo'!$N$35,MC_Paths_Base!O320+'Monte Carlo'!$O$35,MC_Paths_Base!P320+'Monte Carlo'!$P$35,MC_Paths_Base!Q320+'Monte Carlo'!$Q$35,MC_Paths_Base!R320+'Monte Carlo'!$R$35,MC_Paths_Base!S320+'Monte Carlo'!$S$35,MC_Paths_Base!T320+'Monte Carlo'!$T$35,MC_Paths_Base!U320+'Monte Carlo'!$U$35,MC_Paths_Base!V320+'Monte Carlo'!$V$35,MC_Paths_Base!W320+'Monte Carlo'!$W$35,MC_Paths_Base!X320+'Monte Carlo'!$X$35,MC_Paths_Base!Y320+'Monte Carlo'!$Y$35,MC_Paths_Base!Z320+'Monte Carlo'!$Z$35,MC_Paths_Base!AA320+'Monte Carlo'!$AA$35,MC_Paths_Base!AB320+'Monte Carlo'!$AB$35,MC_Paths_Base!AC320+'Monte Carlo'!$AC$35,MC_Paths_Base!AD320+'Monte Carlo'!$AD$35,MC_Paths_Base!AE320+'Monte Carlo'!$AE$35,MC_Paths_Base!AF320+'Monte Carlo'!$AF$35)</x:f>
        <x:v>-427706.5399346817</x:v>
      </x:c>
    </x:row>
    <x:row r="321">
      <x:c r="AJ321" t="n">
        <x:f>MIN(MC_Paths_Base!B321:AF321)</x:f>
        <x:v>614675.13864093</x:v>
      </x:c>
      <x:c r="AK321" t="n">
        <x:f>MIN(MC_Paths_Base!B321+'Monte Carlo'!$B$32,MC_Paths_Base!C321+'Monte Carlo'!$C$32,MC_Paths_Base!D321+'Monte Carlo'!$D$32,MC_Paths_Base!E321+'Monte Carlo'!$E$32,MC_Paths_Base!F321+'Monte Carlo'!$F$32,MC_Paths_Base!G321+'Monte Carlo'!$G$32,MC_Paths_Base!H321+'Monte Carlo'!$H$32,MC_Paths_Base!I321+'Monte Carlo'!$I$32,MC_Paths_Base!J321+'Monte Carlo'!$J$32,MC_Paths_Base!K321+'Monte Carlo'!$K$32,MC_Paths_Base!L321+'Monte Carlo'!$L$32,MC_Paths_Base!M321+'Monte Carlo'!$M$32,MC_Paths_Base!N321+'Monte Carlo'!$N$32,MC_Paths_Base!O321+'Monte Carlo'!$O$32,MC_Paths_Base!P321+'Monte Carlo'!$P$32,MC_Paths_Base!Q321+'Monte Carlo'!$Q$32,MC_Paths_Base!R321+'Monte Carlo'!$R$32,MC_Paths_Base!S321+'Monte Carlo'!$S$32,MC_Paths_Base!T321+'Monte Carlo'!$T$32,MC_Paths_Base!U321+'Monte Carlo'!$U$32,MC_Paths_Base!V321+'Monte Carlo'!$V$32,MC_Paths_Base!W321+'Monte Carlo'!$W$32,MC_Paths_Base!X321+'Monte Carlo'!$X$32,MC_Paths_Base!Y321+'Monte Carlo'!$Y$32,MC_Paths_Base!Z321+'Monte Carlo'!$Z$32,MC_Paths_Base!AA321+'Monte Carlo'!$AA$32,MC_Paths_Base!AB321+'Monte Carlo'!$AB$32,MC_Paths_Base!AC321+'Monte Carlo'!$AC$32,MC_Paths_Base!AD321+'Monte Carlo'!$AD$32,MC_Paths_Base!AE321+'Monte Carlo'!$AE$32,MC_Paths_Base!AF321+'Monte Carlo'!$AF$32)</x:f>
        <x:v>412023.14689157077</x:v>
      </x:c>
      <x:c r="AL321" t="n">
        <x:f>MIN(MC_Paths_Base!B321+'Monte Carlo'!$B$34,MC_Paths_Base!C321+'Monte Carlo'!$C$34,MC_Paths_Base!D321+'Monte Carlo'!$D$34,MC_Paths_Base!E321+'Monte Carlo'!$E$34,MC_Paths_Base!F321+'Monte Carlo'!$F$34,MC_Paths_Base!G321+'Monte Carlo'!$G$34,MC_Paths_Base!H321+'Monte Carlo'!$H$34,MC_Paths_Base!I321+'Monte Carlo'!$I$34,MC_Paths_Base!J321+'Monte Carlo'!$J$34,MC_Paths_Base!K321+'Monte Carlo'!$K$34,MC_Paths_Base!L321+'Monte Carlo'!$L$34,MC_Paths_Base!M321+'Monte Carlo'!$M$34,MC_Paths_Base!N321+'Monte Carlo'!$N$34,MC_Paths_Base!O321+'Monte Carlo'!$O$34,MC_Paths_Base!P321+'Monte Carlo'!$P$34,MC_Paths_Base!Q321+'Monte Carlo'!$Q$34,MC_Paths_Base!R321+'Monte Carlo'!$R$34,MC_Paths_Base!S321+'Monte Carlo'!$S$34,MC_Paths_Base!T321+'Monte Carlo'!$T$34,MC_Paths_Base!U321+'Monte Carlo'!$U$34,MC_Paths_Base!V321+'Monte Carlo'!$V$34,MC_Paths_Base!W321+'Monte Carlo'!$W$34,MC_Paths_Base!X321+'Monte Carlo'!$X$34,MC_Paths_Base!Y321+'Monte Carlo'!$Y$34,MC_Paths_Base!Z321+'Monte Carlo'!$Z$34,MC_Paths_Base!AA321+'Monte Carlo'!$AA$34,MC_Paths_Base!AB321+'Monte Carlo'!$AB$34,MC_Paths_Base!AC321+'Monte Carlo'!$AC$34,MC_Paths_Base!AD321+'Monte Carlo'!$AD$34,MC_Paths_Base!AE321+'Monte Carlo'!$AE$34,MC_Paths_Base!AF321+'Monte Carlo'!$AF$34)</x:f>
        <x:v>98921.77052736888</x:v>
      </x:c>
      <x:c r="AM321" t="n">
        <x:f>MIN(MC_Paths_Base!B321+'Monte Carlo'!$B$35,MC_Paths_Base!C321+'Monte Carlo'!$C$35,MC_Paths_Base!D321+'Monte Carlo'!$D$35,MC_Paths_Base!E321+'Monte Carlo'!$E$35,MC_Paths_Base!F321+'Monte Carlo'!$F$35,MC_Paths_Base!G321+'Monte Carlo'!$G$35,MC_Paths_Base!H321+'Monte Carlo'!$H$35,MC_Paths_Base!I321+'Monte Carlo'!$I$35,MC_Paths_Base!J321+'Monte Carlo'!$J$35,MC_Paths_Base!K321+'Monte Carlo'!$K$35,MC_Paths_Base!L321+'Monte Carlo'!$L$35,MC_Paths_Base!M321+'Monte Carlo'!$M$35,MC_Paths_Base!N321+'Monte Carlo'!$N$35,MC_Paths_Base!O321+'Monte Carlo'!$O$35,MC_Paths_Base!P321+'Monte Carlo'!$P$35,MC_Paths_Base!Q321+'Monte Carlo'!$Q$35,MC_Paths_Base!R321+'Monte Carlo'!$R$35,MC_Paths_Base!S321+'Monte Carlo'!$S$35,MC_Paths_Base!T321+'Monte Carlo'!$T$35,MC_Paths_Base!U321+'Monte Carlo'!$U$35,MC_Paths_Base!V321+'Monte Carlo'!$V$35,MC_Paths_Base!W321+'Monte Carlo'!$W$35,MC_Paths_Base!X321+'Monte Carlo'!$X$35,MC_Paths_Base!Y321+'Monte Carlo'!$Y$35,MC_Paths_Base!Z321+'Monte Carlo'!$Z$35,MC_Paths_Base!AA321+'Monte Carlo'!$AA$35,MC_Paths_Base!AB321+'Monte Carlo'!$AB$35,MC_Paths_Base!AC321+'Monte Carlo'!$AC$35,MC_Paths_Base!AD321+'Monte Carlo'!$AD$35,MC_Paths_Base!AE321+'Monte Carlo'!$AE$35,MC_Paths_Base!AF321+'Monte Carlo'!$AF$35)</x:f>
        <x:v>116004.77692672715</x:v>
      </x:c>
    </x:row>
    <x:row r="322">
      <x:c r="AJ322" t="n">
        <x:f>MIN(MC_Paths_Base!B322:AF322)</x:f>
        <x:v>1029031.25</x:v>
      </x:c>
      <x:c r="AK322" t="n">
        <x:f>MIN(MC_Paths_Base!B322+'Monte Carlo'!$B$32,MC_Paths_Base!C322+'Monte Carlo'!$C$32,MC_Paths_Base!D322+'Monte Carlo'!$D$32,MC_Paths_Base!E322+'Monte Carlo'!$E$32,MC_Paths_Base!F322+'Monte Carlo'!$F$32,MC_Paths_Base!G322+'Monte Carlo'!$G$32,MC_Paths_Base!H322+'Monte Carlo'!$H$32,MC_Paths_Base!I322+'Monte Carlo'!$I$32,MC_Paths_Base!J322+'Monte Carlo'!$J$32,MC_Paths_Base!K322+'Monte Carlo'!$K$32,MC_Paths_Base!L322+'Monte Carlo'!$L$32,MC_Paths_Base!M322+'Monte Carlo'!$M$32,MC_Paths_Base!N322+'Monte Carlo'!$N$32,MC_Paths_Base!O322+'Monte Carlo'!$O$32,MC_Paths_Base!P322+'Monte Carlo'!$P$32,MC_Paths_Base!Q322+'Monte Carlo'!$Q$32,MC_Paths_Base!R322+'Monte Carlo'!$R$32,MC_Paths_Base!S322+'Monte Carlo'!$S$32,MC_Paths_Base!T322+'Monte Carlo'!$T$32,MC_Paths_Base!U322+'Monte Carlo'!$U$32,MC_Paths_Base!V322+'Monte Carlo'!$V$32,MC_Paths_Base!W322+'Monte Carlo'!$W$32,MC_Paths_Base!X322+'Monte Carlo'!$X$32,MC_Paths_Base!Y322+'Monte Carlo'!$Y$32,MC_Paths_Base!Z322+'Monte Carlo'!$Z$32,MC_Paths_Base!AA322+'Monte Carlo'!$AA$32,MC_Paths_Base!AB322+'Monte Carlo'!$AB$32,MC_Paths_Base!AC322+'Monte Carlo'!$AC$32,MC_Paths_Base!AD322+'Monte Carlo'!$AD$32,MC_Paths_Base!AE322+'Monte Carlo'!$AE$32,MC_Paths_Base!AF322+'Monte Carlo'!$AF$32)</x:f>
        <x:v>1029031.25</x:v>
      </x:c>
      <x:c r="AL322" t="n">
        <x:f>MIN(MC_Paths_Base!B322+'Monte Carlo'!$B$34,MC_Paths_Base!C322+'Monte Carlo'!$C$34,MC_Paths_Base!D322+'Monte Carlo'!$D$34,MC_Paths_Base!E322+'Monte Carlo'!$E$34,MC_Paths_Base!F322+'Monte Carlo'!$F$34,MC_Paths_Base!G322+'Monte Carlo'!$G$34,MC_Paths_Base!H322+'Monte Carlo'!$H$34,MC_Paths_Base!I322+'Monte Carlo'!$I$34,MC_Paths_Base!J322+'Monte Carlo'!$J$34,MC_Paths_Base!K322+'Monte Carlo'!$K$34,MC_Paths_Base!L322+'Monte Carlo'!$L$34,MC_Paths_Base!M322+'Monte Carlo'!$M$34,MC_Paths_Base!N322+'Monte Carlo'!$N$34,MC_Paths_Base!O322+'Monte Carlo'!$O$34,MC_Paths_Base!P322+'Monte Carlo'!$P$34,MC_Paths_Base!Q322+'Monte Carlo'!$Q$34,MC_Paths_Base!R322+'Monte Carlo'!$R$34,MC_Paths_Base!S322+'Monte Carlo'!$S$34,MC_Paths_Base!T322+'Monte Carlo'!$T$34,MC_Paths_Base!U322+'Monte Carlo'!$U$34,MC_Paths_Base!V322+'Monte Carlo'!$V$34,MC_Paths_Base!W322+'Monte Carlo'!$W$34,MC_Paths_Base!X322+'Monte Carlo'!$X$34,MC_Paths_Base!Y322+'Monte Carlo'!$Y$34,MC_Paths_Base!Z322+'Monte Carlo'!$Z$34,MC_Paths_Base!AA322+'Monte Carlo'!$AA$34,MC_Paths_Base!AB322+'Monte Carlo'!$AB$34,MC_Paths_Base!AC322+'Monte Carlo'!$AC$34,MC_Paths_Base!AD322+'Monte Carlo'!$AD$34,MC_Paths_Base!AE322+'Monte Carlo'!$AE$34,MC_Paths_Base!AF322+'Monte Carlo'!$AF$34)</x:f>
        <x:v>731887.4952522172</x:v>
      </x:c>
      <x:c r="AM322" t="n">
        <x:f>MIN(MC_Paths_Base!B322+'Monte Carlo'!$B$35,MC_Paths_Base!C322+'Monte Carlo'!$C$35,MC_Paths_Base!D322+'Monte Carlo'!$D$35,MC_Paths_Base!E322+'Monte Carlo'!$E$35,MC_Paths_Base!F322+'Monte Carlo'!$F$35,MC_Paths_Base!G322+'Monte Carlo'!$G$35,MC_Paths_Base!H322+'Monte Carlo'!$H$35,MC_Paths_Base!I322+'Monte Carlo'!$I$35,MC_Paths_Base!J322+'Monte Carlo'!$J$35,MC_Paths_Base!K322+'Monte Carlo'!$K$35,MC_Paths_Base!L322+'Monte Carlo'!$L$35,MC_Paths_Base!M322+'Monte Carlo'!$M$35,MC_Paths_Base!N322+'Monte Carlo'!$N$35,MC_Paths_Base!O322+'Monte Carlo'!$O$35,MC_Paths_Base!P322+'Monte Carlo'!$P$35,MC_Paths_Base!Q322+'Monte Carlo'!$Q$35,MC_Paths_Base!R322+'Monte Carlo'!$R$35,MC_Paths_Base!S322+'Monte Carlo'!$S$35,MC_Paths_Base!T322+'Monte Carlo'!$T$35,MC_Paths_Base!U322+'Monte Carlo'!$U$35,MC_Paths_Base!V322+'Monte Carlo'!$V$35,MC_Paths_Base!W322+'Monte Carlo'!$W$35,MC_Paths_Base!X322+'Monte Carlo'!$X$35,MC_Paths_Base!Y322+'Monte Carlo'!$Y$35,MC_Paths_Base!Z322+'Monte Carlo'!$Z$35,MC_Paths_Base!AA322+'Monte Carlo'!$AA$35,MC_Paths_Base!AB322+'Monte Carlo'!$AB$35,MC_Paths_Base!AC322+'Monte Carlo'!$AC$35,MC_Paths_Base!AD322+'Monte Carlo'!$AD$35,MC_Paths_Base!AE322+'Monte Carlo'!$AE$35,MC_Paths_Base!AF322+'Monte Carlo'!$AF$35)</x:f>
        <x:v>639602.9660628787</x:v>
      </x:c>
    </x:row>
    <x:row r="323">
      <x:c r="AJ323" t="n">
        <x:f>MIN(MC_Paths_Base!B323:AF323)</x:f>
        <x:v>970711.1503830901</x:v>
      </x:c>
      <x:c r="AK323" t="n">
        <x:f>MIN(MC_Paths_Base!B323+'Monte Carlo'!$B$32,MC_Paths_Base!C323+'Monte Carlo'!$C$32,MC_Paths_Base!D323+'Monte Carlo'!$D$32,MC_Paths_Base!E323+'Monte Carlo'!$E$32,MC_Paths_Base!F323+'Monte Carlo'!$F$32,MC_Paths_Base!G323+'Monte Carlo'!$G$32,MC_Paths_Base!H323+'Monte Carlo'!$H$32,MC_Paths_Base!I323+'Monte Carlo'!$I$32,MC_Paths_Base!J323+'Monte Carlo'!$J$32,MC_Paths_Base!K323+'Monte Carlo'!$K$32,MC_Paths_Base!L323+'Monte Carlo'!$L$32,MC_Paths_Base!M323+'Monte Carlo'!$M$32,MC_Paths_Base!N323+'Monte Carlo'!$N$32,MC_Paths_Base!O323+'Monte Carlo'!$O$32,MC_Paths_Base!P323+'Monte Carlo'!$P$32,MC_Paths_Base!Q323+'Monte Carlo'!$Q$32,MC_Paths_Base!R323+'Monte Carlo'!$R$32,MC_Paths_Base!S323+'Monte Carlo'!$S$32,MC_Paths_Base!T323+'Monte Carlo'!$T$32,MC_Paths_Base!U323+'Monte Carlo'!$U$32,MC_Paths_Base!V323+'Monte Carlo'!$V$32,MC_Paths_Base!W323+'Monte Carlo'!$W$32,MC_Paths_Base!X323+'Monte Carlo'!$X$32,MC_Paths_Base!Y323+'Monte Carlo'!$Y$32,MC_Paths_Base!Z323+'Monte Carlo'!$Z$32,MC_Paths_Base!AA323+'Monte Carlo'!$AA$32,MC_Paths_Base!AB323+'Monte Carlo'!$AB$32,MC_Paths_Base!AC323+'Monte Carlo'!$AC$32,MC_Paths_Base!AD323+'Monte Carlo'!$AD$32,MC_Paths_Base!AE323+'Monte Carlo'!$AE$32,MC_Paths_Base!AF323+'Monte Carlo'!$AF$32)</x:f>
        <x:v>768822.1067983387</x:v>
      </x:c>
      <x:c r="AL323" t="n">
        <x:f>MIN(MC_Paths_Base!B323+'Monte Carlo'!$B$34,MC_Paths_Base!C323+'Monte Carlo'!$C$34,MC_Paths_Base!D323+'Monte Carlo'!$D$34,MC_Paths_Base!E323+'Monte Carlo'!$E$34,MC_Paths_Base!F323+'Monte Carlo'!$F$34,MC_Paths_Base!G323+'Monte Carlo'!$G$34,MC_Paths_Base!H323+'Monte Carlo'!$H$34,MC_Paths_Base!I323+'Monte Carlo'!$I$34,MC_Paths_Base!J323+'Monte Carlo'!$J$34,MC_Paths_Base!K323+'Monte Carlo'!$K$34,MC_Paths_Base!L323+'Monte Carlo'!$L$34,MC_Paths_Base!M323+'Monte Carlo'!$M$34,MC_Paths_Base!N323+'Monte Carlo'!$N$34,MC_Paths_Base!O323+'Monte Carlo'!$O$34,MC_Paths_Base!P323+'Monte Carlo'!$P$34,MC_Paths_Base!Q323+'Monte Carlo'!$Q$34,MC_Paths_Base!R323+'Monte Carlo'!$R$34,MC_Paths_Base!S323+'Monte Carlo'!$S$34,MC_Paths_Base!T323+'Monte Carlo'!$T$34,MC_Paths_Base!U323+'Monte Carlo'!$U$34,MC_Paths_Base!V323+'Monte Carlo'!$V$34,MC_Paths_Base!W323+'Monte Carlo'!$W$34,MC_Paths_Base!X323+'Monte Carlo'!$X$34,MC_Paths_Base!Y323+'Monte Carlo'!$Y$34,MC_Paths_Base!Z323+'Monte Carlo'!$Z$34,MC_Paths_Base!AA323+'Monte Carlo'!$AA$34,MC_Paths_Base!AB323+'Monte Carlo'!$AB$34,MC_Paths_Base!AC323+'Monte Carlo'!$AC$34,MC_Paths_Base!AD323+'Monte Carlo'!$AD$34,MC_Paths_Base!AE323+'Monte Carlo'!$AE$34,MC_Paths_Base!AF323+'Monte Carlo'!$AF$34)</x:f>
        <x:v>625496.8917893402</x:v>
      </x:c>
      <x:c r="AM323" t="n">
        <x:f>MIN(MC_Paths_Base!B323+'Monte Carlo'!$B$35,MC_Paths_Base!C323+'Monte Carlo'!$C$35,MC_Paths_Base!D323+'Monte Carlo'!$D$35,MC_Paths_Base!E323+'Monte Carlo'!$E$35,MC_Paths_Base!F323+'Monte Carlo'!$F$35,MC_Paths_Base!G323+'Monte Carlo'!$G$35,MC_Paths_Base!H323+'Monte Carlo'!$H$35,MC_Paths_Base!I323+'Monte Carlo'!$I$35,MC_Paths_Base!J323+'Monte Carlo'!$J$35,MC_Paths_Base!K323+'Monte Carlo'!$K$35,MC_Paths_Base!L323+'Monte Carlo'!$L$35,MC_Paths_Base!M323+'Monte Carlo'!$M$35,MC_Paths_Base!N323+'Monte Carlo'!$N$35,MC_Paths_Base!O323+'Monte Carlo'!$O$35,MC_Paths_Base!P323+'Monte Carlo'!$P$35,MC_Paths_Base!Q323+'Monte Carlo'!$Q$35,MC_Paths_Base!R323+'Monte Carlo'!$R$35,MC_Paths_Base!S323+'Monte Carlo'!$S$35,MC_Paths_Base!T323+'Monte Carlo'!$T$35,MC_Paths_Base!U323+'Monte Carlo'!$U$35,MC_Paths_Base!V323+'Monte Carlo'!$V$35,MC_Paths_Base!W323+'Monte Carlo'!$W$35,MC_Paths_Base!X323+'Monte Carlo'!$X$35,MC_Paths_Base!Y323+'Monte Carlo'!$Y$35,MC_Paths_Base!Z323+'Monte Carlo'!$Z$35,MC_Paths_Base!AA323+'Monte Carlo'!$AA$35,MC_Paths_Base!AB323+'Monte Carlo'!$AB$35,MC_Paths_Base!AC323+'Monte Carlo'!$AC$35,MC_Paths_Base!AD323+'Monte Carlo'!$AD$35,MC_Paths_Base!AE323+'Monte Carlo'!$AE$35,MC_Paths_Base!AF323+'Monte Carlo'!$AF$35)</x:f>
        <x:v>490870.5857045888</x:v>
      </x:c>
    </x:row>
    <x:row r="324">
      <x:c r="AJ324" t="n">
        <x:f>MIN(MC_Paths_Base!B324:AF324)</x:f>
        <x:v>767763.0714179913</x:v>
      </x:c>
      <x:c r="AK324" t="n">
        <x:f>MIN(MC_Paths_Base!B324+'Monte Carlo'!$B$32,MC_Paths_Base!C324+'Monte Carlo'!$C$32,MC_Paths_Base!D324+'Monte Carlo'!$D$32,MC_Paths_Base!E324+'Monte Carlo'!$E$32,MC_Paths_Base!F324+'Monte Carlo'!$F$32,MC_Paths_Base!G324+'Monte Carlo'!$G$32,MC_Paths_Base!H324+'Monte Carlo'!$H$32,MC_Paths_Base!I324+'Monte Carlo'!$I$32,MC_Paths_Base!J324+'Monte Carlo'!$J$32,MC_Paths_Base!K324+'Monte Carlo'!$K$32,MC_Paths_Base!L324+'Monte Carlo'!$L$32,MC_Paths_Base!M324+'Monte Carlo'!$M$32,MC_Paths_Base!N324+'Monte Carlo'!$N$32,MC_Paths_Base!O324+'Monte Carlo'!$O$32,MC_Paths_Base!P324+'Monte Carlo'!$P$32,MC_Paths_Base!Q324+'Monte Carlo'!$Q$32,MC_Paths_Base!R324+'Monte Carlo'!$R$32,MC_Paths_Base!S324+'Monte Carlo'!$S$32,MC_Paths_Base!T324+'Monte Carlo'!$T$32,MC_Paths_Base!U324+'Monte Carlo'!$U$32,MC_Paths_Base!V324+'Monte Carlo'!$V$32,MC_Paths_Base!W324+'Monte Carlo'!$W$32,MC_Paths_Base!X324+'Monte Carlo'!$X$32,MC_Paths_Base!Y324+'Monte Carlo'!$Y$32,MC_Paths_Base!Z324+'Monte Carlo'!$Z$32,MC_Paths_Base!AA324+'Monte Carlo'!$AA$32,MC_Paths_Base!AB324+'Monte Carlo'!$AB$32,MC_Paths_Base!AC324+'Monte Carlo'!$AC$32,MC_Paths_Base!AD324+'Monte Carlo'!$AD$32,MC_Paths_Base!AE324+'Monte Carlo'!$AE$32,MC_Paths_Base!AF324+'Monte Carlo'!$AF$32)</x:f>
        <x:v>565874.0278332399</x:v>
      </x:c>
      <x:c r="AL324" t="n">
        <x:f>MIN(MC_Paths_Base!B324+'Monte Carlo'!$B$34,MC_Paths_Base!C324+'Monte Carlo'!$C$34,MC_Paths_Base!D324+'Monte Carlo'!$D$34,MC_Paths_Base!E324+'Monte Carlo'!$E$34,MC_Paths_Base!F324+'Monte Carlo'!$F$34,MC_Paths_Base!G324+'Monte Carlo'!$G$34,MC_Paths_Base!H324+'Monte Carlo'!$H$34,MC_Paths_Base!I324+'Monte Carlo'!$I$34,MC_Paths_Base!J324+'Monte Carlo'!$J$34,MC_Paths_Base!K324+'Monte Carlo'!$K$34,MC_Paths_Base!L324+'Monte Carlo'!$L$34,MC_Paths_Base!M324+'Monte Carlo'!$M$34,MC_Paths_Base!N324+'Monte Carlo'!$N$34,MC_Paths_Base!O324+'Monte Carlo'!$O$34,MC_Paths_Base!P324+'Monte Carlo'!$P$34,MC_Paths_Base!Q324+'Monte Carlo'!$Q$34,MC_Paths_Base!R324+'Monte Carlo'!$R$34,MC_Paths_Base!S324+'Monte Carlo'!$S$34,MC_Paths_Base!T324+'Monte Carlo'!$T$34,MC_Paths_Base!U324+'Monte Carlo'!$U$34,MC_Paths_Base!V324+'Monte Carlo'!$V$34,MC_Paths_Base!W324+'Monte Carlo'!$W$34,MC_Paths_Base!X324+'Monte Carlo'!$X$34,MC_Paths_Base!Y324+'Monte Carlo'!$Y$34,MC_Paths_Base!Z324+'Monte Carlo'!$Z$34,MC_Paths_Base!AA324+'Monte Carlo'!$AA$34,MC_Paths_Base!AB324+'Monte Carlo'!$AB$34,MC_Paths_Base!AC324+'Monte Carlo'!$AC$34,MC_Paths_Base!AD324+'Monte Carlo'!$AD$34,MC_Paths_Base!AE324+'Monte Carlo'!$AE$34,MC_Paths_Base!AF324+'Monte Carlo'!$AF$34)</x:f>
        <x:v>422548.81282424135</x:v>
      </x:c>
      <x:c r="AM324" t="n">
        <x:f>MIN(MC_Paths_Base!B324+'Monte Carlo'!$B$35,MC_Paths_Base!C324+'Monte Carlo'!$C$35,MC_Paths_Base!D324+'Monte Carlo'!$D$35,MC_Paths_Base!E324+'Monte Carlo'!$E$35,MC_Paths_Base!F324+'Monte Carlo'!$F$35,MC_Paths_Base!G324+'Monte Carlo'!$G$35,MC_Paths_Base!H324+'Monte Carlo'!$H$35,MC_Paths_Base!I324+'Monte Carlo'!$I$35,MC_Paths_Base!J324+'Monte Carlo'!$J$35,MC_Paths_Base!K324+'Monte Carlo'!$K$35,MC_Paths_Base!L324+'Monte Carlo'!$L$35,MC_Paths_Base!M324+'Monte Carlo'!$M$35,MC_Paths_Base!N324+'Monte Carlo'!$N$35,MC_Paths_Base!O324+'Monte Carlo'!$O$35,MC_Paths_Base!P324+'Monte Carlo'!$P$35,MC_Paths_Base!Q324+'Monte Carlo'!$Q$35,MC_Paths_Base!R324+'Monte Carlo'!$R$35,MC_Paths_Base!S324+'Monte Carlo'!$S$35,MC_Paths_Base!T324+'Monte Carlo'!$T$35,MC_Paths_Base!U324+'Monte Carlo'!$U$35,MC_Paths_Base!V324+'Monte Carlo'!$V$35,MC_Paths_Base!W324+'Monte Carlo'!$W$35,MC_Paths_Base!X324+'Monte Carlo'!$X$35,MC_Paths_Base!Y324+'Monte Carlo'!$Y$35,MC_Paths_Base!Z324+'Monte Carlo'!$Z$35,MC_Paths_Base!AA324+'Monte Carlo'!$AA$35,MC_Paths_Base!AB324+'Monte Carlo'!$AB$35,MC_Paths_Base!AC324+'Monte Carlo'!$AC$35,MC_Paths_Base!AD324+'Monte Carlo'!$AD$35,MC_Paths_Base!AE324+'Monte Carlo'!$AE$35,MC_Paths_Base!AF324+'Monte Carlo'!$AF$35)</x:f>
        <x:v>287922.50673948997</x:v>
      </x:c>
    </x:row>
    <x:row r="325">
      <x:c r="AJ325" t="n">
        <x:f>MIN(MC_Paths_Base!B325:AF325)</x:f>
        <x:v>1016875.8111413448</x:v>
      </x:c>
      <x:c r="AK325" t="n">
        <x:f>MIN(MC_Paths_Base!B325+'Monte Carlo'!$B$32,MC_Paths_Base!C325+'Monte Carlo'!$C$32,MC_Paths_Base!D325+'Monte Carlo'!$D$32,MC_Paths_Base!E325+'Monte Carlo'!$E$32,MC_Paths_Base!F325+'Monte Carlo'!$F$32,MC_Paths_Base!G325+'Monte Carlo'!$G$32,MC_Paths_Base!H325+'Monte Carlo'!$H$32,MC_Paths_Base!I325+'Monte Carlo'!$I$32,MC_Paths_Base!J325+'Monte Carlo'!$J$32,MC_Paths_Base!K325+'Monte Carlo'!$K$32,MC_Paths_Base!L325+'Monte Carlo'!$L$32,MC_Paths_Base!M325+'Monte Carlo'!$M$32,MC_Paths_Base!N325+'Monte Carlo'!$N$32,MC_Paths_Base!O325+'Monte Carlo'!$O$32,MC_Paths_Base!P325+'Monte Carlo'!$P$32,MC_Paths_Base!Q325+'Monte Carlo'!$Q$32,MC_Paths_Base!R325+'Monte Carlo'!$R$32,MC_Paths_Base!S325+'Monte Carlo'!$S$32,MC_Paths_Base!T325+'Monte Carlo'!$T$32,MC_Paths_Base!U325+'Monte Carlo'!$U$32,MC_Paths_Base!V325+'Monte Carlo'!$V$32,MC_Paths_Base!W325+'Monte Carlo'!$W$32,MC_Paths_Base!X325+'Monte Carlo'!$X$32,MC_Paths_Base!Y325+'Monte Carlo'!$Y$32,MC_Paths_Base!Z325+'Monte Carlo'!$Z$32,MC_Paths_Base!AA325+'Monte Carlo'!$AA$32,MC_Paths_Base!AB325+'Monte Carlo'!$AB$32,MC_Paths_Base!AC325+'Monte Carlo'!$AC$32,MC_Paths_Base!AD325+'Monte Carlo'!$AD$32,MC_Paths_Base!AE325+'Monte Carlo'!$AE$32,MC_Paths_Base!AF325+'Monte Carlo'!$AF$32)</x:f>
        <x:v>814223.8193919857</x:v>
      </x:c>
      <x:c r="AL325" t="n">
        <x:f>MIN(MC_Paths_Base!B325+'Monte Carlo'!$B$34,MC_Paths_Base!C325+'Monte Carlo'!$C$34,MC_Paths_Base!D325+'Monte Carlo'!$D$34,MC_Paths_Base!E325+'Monte Carlo'!$E$34,MC_Paths_Base!F325+'Monte Carlo'!$F$34,MC_Paths_Base!G325+'Monte Carlo'!$G$34,MC_Paths_Base!H325+'Monte Carlo'!$H$34,MC_Paths_Base!I325+'Monte Carlo'!$I$34,MC_Paths_Base!J325+'Monte Carlo'!$J$34,MC_Paths_Base!K325+'Monte Carlo'!$K$34,MC_Paths_Base!L325+'Monte Carlo'!$L$34,MC_Paths_Base!M325+'Monte Carlo'!$M$34,MC_Paths_Base!N325+'Monte Carlo'!$N$34,MC_Paths_Base!O325+'Monte Carlo'!$O$34,MC_Paths_Base!P325+'Monte Carlo'!$P$34,MC_Paths_Base!Q325+'Monte Carlo'!$Q$34,MC_Paths_Base!R325+'Monte Carlo'!$R$34,MC_Paths_Base!S325+'Monte Carlo'!$S$34,MC_Paths_Base!T325+'Monte Carlo'!$T$34,MC_Paths_Base!U325+'Monte Carlo'!$U$34,MC_Paths_Base!V325+'Monte Carlo'!$V$34,MC_Paths_Base!W325+'Monte Carlo'!$W$34,MC_Paths_Base!X325+'Monte Carlo'!$X$34,MC_Paths_Base!Y325+'Monte Carlo'!$Y$34,MC_Paths_Base!Z325+'Monte Carlo'!$Z$34,MC_Paths_Base!AA325+'Monte Carlo'!$AA$34,MC_Paths_Base!AB325+'Monte Carlo'!$AB$34,MC_Paths_Base!AC325+'Monte Carlo'!$AC$34,MC_Paths_Base!AD325+'Monte Carlo'!$AD$34,MC_Paths_Base!AE325+'Monte Carlo'!$AE$34,MC_Paths_Base!AF325+'Monte Carlo'!$AF$34)</x:f>
        <x:v>649222.6257390011</x:v>
      </x:c>
      <x:c r="AM325" t="n">
        <x:f>MIN(MC_Paths_Base!B325+'Monte Carlo'!$B$35,MC_Paths_Base!C325+'Monte Carlo'!$C$35,MC_Paths_Base!D325+'Monte Carlo'!$D$35,MC_Paths_Base!E325+'Monte Carlo'!$E$35,MC_Paths_Base!F325+'Monte Carlo'!$F$35,MC_Paths_Base!G325+'Monte Carlo'!$G$35,MC_Paths_Base!H325+'Monte Carlo'!$H$35,MC_Paths_Base!I325+'Monte Carlo'!$I$35,MC_Paths_Base!J325+'Monte Carlo'!$J$35,MC_Paths_Base!K325+'Monte Carlo'!$K$35,MC_Paths_Base!L325+'Monte Carlo'!$L$35,MC_Paths_Base!M325+'Monte Carlo'!$M$35,MC_Paths_Base!N325+'Monte Carlo'!$N$35,MC_Paths_Base!O325+'Monte Carlo'!$O$35,MC_Paths_Base!P325+'Monte Carlo'!$P$35,MC_Paths_Base!Q325+'Monte Carlo'!$Q$35,MC_Paths_Base!R325+'Monte Carlo'!$R$35,MC_Paths_Base!S325+'Monte Carlo'!$S$35,MC_Paths_Base!T325+'Monte Carlo'!$T$35,MC_Paths_Base!U325+'Monte Carlo'!$U$35,MC_Paths_Base!V325+'Monte Carlo'!$V$35,MC_Paths_Base!W325+'Monte Carlo'!$W$35,MC_Paths_Base!X325+'Monte Carlo'!$X$35,MC_Paths_Base!Y325+'Monte Carlo'!$Y$35,MC_Paths_Base!Z325+'Monte Carlo'!$Z$35,MC_Paths_Base!AA325+'Monte Carlo'!$AA$35,MC_Paths_Base!AB325+'Monte Carlo'!$AB$35,MC_Paths_Base!AC325+'Monte Carlo'!$AC$35,MC_Paths_Base!AD325+'Monte Carlo'!$AD$35,MC_Paths_Base!AE325+'Monte Carlo'!$AE$35,MC_Paths_Base!AF325+'Monte Carlo'!$AF$35)</x:f>
        <x:v>518205.44942714204</x:v>
      </x:c>
    </x:row>
    <x:row r="326">
      <x:c r="AJ326" t="n">
        <x:f>MIN(MC_Paths_Base!B326:AF326)</x:f>
        <x:v>567629.6812645656</x:v>
      </x:c>
      <x:c r="AK326" t="n">
        <x:f>MIN(MC_Paths_Base!B326+'Monte Carlo'!$B$32,MC_Paths_Base!C326+'Monte Carlo'!$C$32,MC_Paths_Base!D326+'Monte Carlo'!$D$32,MC_Paths_Base!E326+'Monte Carlo'!$E$32,MC_Paths_Base!F326+'Monte Carlo'!$F$32,MC_Paths_Base!G326+'Monte Carlo'!$G$32,MC_Paths_Base!H326+'Monte Carlo'!$H$32,MC_Paths_Base!I326+'Monte Carlo'!$I$32,MC_Paths_Base!J326+'Monte Carlo'!$J$32,MC_Paths_Base!K326+'Monte Carlo'!$K$32,MC_Paths_Base!L326+'Monte Carlo'!$L$32,MC_Paths_Base!M326+'Monte Carlo'!$M$32,MC_Paths_Base!N326+'Monte Carlo'!$N$32,MC_Paths_Base!O326+'Monte Carlo'!$O$32,MC_Paths_Base!P326+'Monte Carlo'!$P$32,MC_Paths_Base!Q326+'Monte Carlo'!$Q$32,MC_Paths_Base!R326+'Monte Carlo'!$R$32,MC_Paths_Base!S326+'Monte Carlo'!$S$32,MC_Paths_Base!T326+'Monte Carlo'!$T$32,MC_Paths_Base!U326+'Monte Carlo'!$U$32,MC_Paths_Base!V326+'Monte Carlo'!$V$32,MC_Paths_Base!W326+'Monte Carlo'!$W$32,MC_Paths_Base!X326+'Monte Carlo'!$X$32,MC_Paths_Base!Y326+'Monte Carlo'!$Y$32,MC_Paths_Base!Z326+'Monte Carlo'!$Z$32,MC_Paths_Base!AA326+'Monte Carlo'!$AA$32,MC_Paths_Base!AB326+'Monte Carlo'!$AB$32,MC_Paths_Base!AC326+'Monte Carlo'!$AC$32,MC_Paths_Base!AD326+'Monte Carlo'!$AD$32,MC_Paths_Base!AE326+'Monte Carlo'!$AE$32,MC_Paths_Base!AF326+'Monte Carlo'!$AF$32)</x:f>
        <x:v>358052.51852232195</x:v>
      </x:c>
      <x:c r="AL326" t="n">
        <x:f>MIN(MC_Paths_Base!B326+'Monte Carlo'!$B$34,MC_Paths_Base!C326+'Monte Carlo'!$C$34,MC_Paths_Base!D326+'Monte Carlo'!$D$34,MC_Paths_Base!E326+'Monte Carlo'!$E$34,MC_Paths_Base!F326+'Monte Carlo'!$F$34,MC_Paths_Base!G326+'Monte Carlo'!$G$34,MC_Paths_Base!H326+'Monte Carlo'!$H$34,MC_Paths_Base!I326+'Monte Carlo'!$I$34,MC_Paths_Base!J326+'Monte Carlo'!$J$34,MC_Paths_Base!K326+'Monte Carlo'!$K$34,MC_Paths_Base!L326+'Monte Carlo'!$L$34,MC_Paths_Base!M326+'Monte Carlo'!$M$34,MC_Paths_Base!N326+'Monte Carlo'!$N$34,MC_Paths_Base!O326+'Monte Carlo'!$O$34,MC_Paths_Base!P326+'Monte Carlo'!$P$34,MC_Paths_Base!Q326+'Monte Carlo'!$Q$34,MC_Paths_Base!R326+'Monte Carlo'!$R$34,MC_Paths_Base!S326+'Monte Carlo'!$S$34,MC_Paths_Base!T326+'Monte Carlo'!$T$34,MC_Paths_Base!U326+'Monte Carlo'!$U$34,MC_Paths_Base!V326+'Monte Carlo'!$V$34,MC_Paths_Base!W326+'Monte Carlo'!$W$34,MC_Paths_Base!X326+'Monte Carlo'!$X$34,MC_Paths_Base!Y326+'Monte Carlo'!$Y$34,MC_Paths_Base!Z326+'Monte Carlo'!$Z$34,MC_Paths_Base!AA326+'Monte Carlo'!$AA$34,MC_Paths_Base!AB326+'Monte Carlo'!$AB$34,MC_Paths_Base!AC326+'Monte Carlo'!$AC$34,MC_Paths_Base!AD326+'Monte Carlo'!$AD$34,MC_Paths_Base!AE326+'Monte Carlo'!$AE$34,MC_Paths_Base!AF326+'Monte Carlo'!$AF$34)</x:f>
        <x:v>-794707.2069772878</x:v>
      </x:c>
      <x:c r="AM326" t="n">
        <x:f>MIN(MC_Paths_Base!B326+'Monte Carlo'!$B$35,MC_Paths_Base!C326+'Monte Carlo'!$C$35,MC_Paths_Base!D326+'Monte Carlo'!$D$35,MC_Paths_Base!E326+'Monte Carlo'!$E$35,MC_Paths_Base!F326+'Monte Carlo'!$F$35,MC_Paths_Base!G326+'Monte Carlo'!$G$35,MC_Paths_Base!H326+'Monte Carlo'!$H$35,MC_Paths_Base!I326+'Monte Carlo'!$I$35,MC_Paths_Base!J326+'Monte Carlo'!$J$35,MC_Paths_Base!K326+'Monte Carlo'!$K$35,MC_Paths_Base!L326+'Monte Carlo'!$L$35,MC_Paths_Base!M326+'Monte Carlo'!$M$35,MC_Paths_Base!N326+'Monte Carlo'!$N$35,MC_Paths_Base!O326+'Monte Carlo'!$O$35,MC_Paths_Base!P326+'Monte Carlo'!$P$35,MC_Paths_Base!Q326+'Monte Carlo'!$Q$35,MC_Paths_Base!R326+'Monte Carlo'!$R$35,MC_Paths_Base!S326+'Monte Carlo'!$S$35,MC_Paths_Base!T326+'Monte Carlo'!$T$35,MC_Paths_Base!U326+'Monte Carlo'!$U$35,MC_Paths_Base!V326+'Monte Carlo'!$V$35,MC_Paths_Base!W326+'Monte Carlo'!$W$35,MC_Paths_Base!X326+'Monte Carlo'!$X$35,MC_Paths_Base!Y326+'Monte Carlo'!$Y$35,MC_Paths_Base!Z326+'Monte Carlo'!$Z$35,MC_Paths_Base!AA326+'Monte Carlo'!$AA$35,MC_Paths_Base!AB326+'Monte Carlo'!$AB$35,MC_Paths_Base!AC326+'Monte Carlo'!$AC$35,MC_Paths_Base!AD326+'Monte Carlo'!$AD$35,MC_Paths_Base!AE326+'Monte Carlo'!$AE$35,MC_Paths_Base!AF326+'Monte Carlo'!$AF$35)</x:f>
        <x:v>-661057.6061831187</x:v>
      </x:c>
    </x:row>
    <x:row r="327">
      <x:c r="AJ327" t="n">
        <x:f>MIN(MC_Paths_Base!B327:AF327)</x:f>
        <x:v>879597.0026238437</x:v>
      </x:c>
      <x:c r="AK327" t="n">
        <x:f>MIN(MC_Paths_Base!B327+'Monte Carlo'!$B$32,MC_Paths_Base!C327+'Monte Carlo'!$C$32,MC_Paths_Base!D327+'Monte Carlo'!$D$32,MC_Paths_Base!E327+'Monte Carlo'!$E$32,MC_Paths_Base!F327+'Monte Carlo'!$F$32,MC_Paths_Base!G327+'Monte Carlo'!$G$32,MC_Paths_Base!H327+'Monte Carlo'!$H$32,MC_Paths_Base!I327+'Monte Carlo'!$I$32,MC_Paths_Base!J327+'Monte Carlo'!$J$32,MC_Paths_Base!K327+'Monte Carlo'!$K$32,MC_Paths_Base!L327+'Monte Carlo'!$L$32,MC_Paths_Base!M327+'Monte Carlo'!$M$32,MC_Paths_Base!N327+'Monte Carlo'!$N$32,MC_Paths_Base!O327+'Monte Carlo'!$O$32,MC_Paths_Base!P327+'Monte Carlo'!$P$32,MC_Paths_Base!Q327+'Monte Carlo'!$Q$32,MC_Paths_Base!R327+'Monte Carlo'!$R$32,MC_Paths_Base!S327+'Monte Carlo'!$S$32,MC_Paths_Base!T327+'Monte Carlo'!$T$32,MC_Paths_Base!U327+'Monte Carlo'!$U$32,MC_Paths_Base!V327+'Monte Carlo'!$V$32,MC_Paths_Base!W327+'Monte Carlo'!$W$32,MC_Paths_Base!X327+'Monte Carlo'!$X$32,MC_Paths_Base!Y327+'Monte Carlo'!$Y$32,MC_Paths_Base!Z327+'Monte Carlo'!$Z$32,MC_Paths_Base!AA327+'Monte Carlo'!$AA$32,MC_Paths_Base!AB327+'Monte Carlo'!$AB$32,MC_Paths_Base!AC327+'Monte Carlo'!$AC$32,MC_Paths_Base!AD327+'Monte Carlo'!$AD$32,MC_Paths_Base!AE327+'Monte Carlo'!$AE$32,MC_Paths_Base!AF327+'Monte Carlo'!$AF$32)</x:f>
        <x:v>678424.342292245</x:v>
      </x:c>
      <x:c r="AL327" t="n">
        <x:f>MIN(MC_Paths_Base!B327+'Monte Carlo'!$B$34,MC_Paths_Base!C327+'Monte Carlo'!$C$34,MC_Paths_Base!D327+'Monte Carlo'!$D$34,MC_Paths_Base!E327+'Monte Carlo'!$E$34,MC_Paths_Base!F327+'Monte Carlo'!$F$34,MC_Paths_Base!G327+'Monte Carlo'!$G$34,MC_Paths_Base!H327+'Monte Carlo'!$H$34,MC_Paths_Base!I327+'Monte Carlo'!$I$34,MC_Paths_Base!J327+'Monte Carlo'!$J$34,MC_Paths_Base!K327+'Monte Carlo'!$K$34,MC_Paths_Base!L327+'Monte Carlo'!$L$34,MC_Paths_Base!M327+'Monte Carlo'!$M$34,MC_Paths_Base!N327+'Monte Carlo'!$N$34,MC_Paths_Base!O327+'Monte Carlo'!$O$34,MC_Paths_Base!P327+'Monte Carlo'!$P$34,MC_Paths_Base!Q327+'Monte Carlo'!$Q$34,MC_Paths_Base!R327+'Monte Carlo'!$R$34,MC_Paths_Base!S327+'Monte Carlo'!$S$34,MC_Paths_Base!T327+'Monte Carlo'!$T$34,MC_Paths_Base!U327+'Monte Carlo'!$U$34,MC_Paths_Base!V327+'Monte Carlo'!$V$34,MC_Paths_Base!W327+'Monte Carlo'!$W$34,MC_Paths_Base!X327+'Monte Carlo'!$X$34,MC_Paths_Base!Y327+'Monte Carlo'!$Y$34,MC_Paths_Base!Z327+'Monte Carlo'!$Z$34,MC_Paths_Base!AA327+'Monte Carlo'!$AA$34,MC_Paths_Base!AB327+'Monte Carlo'!$AB$34,MC_Paths_Base!AC327+'Monte Carlo'!$AC$34,MC_Paths_Base!AD327+'Monte Carlo'!$AD$34,MC_Paths_Base!AE327+'Monte Carlo'!$AE$34,MC_Paths_Base!AF327+'Monte Carlo'!$AF$34)</x:f>
        <x:v>555452.1588738438</x:v>
      </x:c>
      <x:c r="AM327" t="n">
        <x:f>MIN(MC_Paths_Base!B327+'Monte Carlo'!$B$35,MC_Paths_Base!C327+'Monte Carlo'!$C$35,MC_Paths_Base!D327+'Monte Carlo'!$D$35,MC_Paths_Base!E327+'Monte Carlo'!$E$35,MC_Paths_Base!F327+'Monte Carlo'!$F$35,MC_Paths_Base!G327+'Monte Carlo'!$G$35,MC_Paths_Base!H327+'Monte Carlo'!$H$35,MC_Paths_Base!I327+'Monte Carlo'!$I$35,MC_Paths_Base!J327+'Monte Carlo'!$J$35,MC_Paths_Base!K327+'Monte Carlo'!$K$35,MC_Paths_Base!L327+'Monte Carlo'!$L$35,MC_Paths_Base!M327+'Monte Carlo'!$M$35,MC_Paths_Base!N327+'Monte Carlo'!$N$35,MC_Paths_Base!O327+'Monte Carlo'!$O$35,MC_Paths_Base!P327+'Monte Carlo'!$P$35,MC_Paths_Base!Q327+'Monte Carlo'!$Q$35,MC_Paths_Base!R327+'Monte Carlo'!$R$35,MC_Paths_Base!S327+'Monte Carlo'!$S$35,MC_Paths_Base!T327+'Monte Carlo'!$T$35,MC_Paths_Base!U327+'Monte Carlo'!$U$35,MC_Paths_Base!V327+'Monte Carlo'!$V$35,MC_Paths_Base!W327+'Monte Carlo'!$W$35,MC_Paths_Base!X327+'Monte Carlo'!$X$35,MC_Paths_Base!Y327+'Monte Carlo'!$Y$35,MC_Paths_Base!Z327+'Monte Carlo'!$Z$35,MC_Paths_Base!AA327+'Monte Carlo'!$AA$35,MC_Paths_Base!AB327+'Monte Carlo'!$AB$35,MC_Paths_Base!AC327+'Monte Carlo'!$AC$35,MC_Paths_Base!AD327+'Monte Carlo'!$AD$35,MC_Paths_Base!AE327+'Monte Carlo'!$AE$35,MC_Paths_Base!AF327+'Monte Carlo'!$AF$35)</x:f>
        <x:v>417436.998542245</x:v>
      </x:c>
    </x:row>
    <x:row r="328">
      <x:c r="AJ328" t="n">
        <x:f>MIN(MC_Paths_Base!B328:AF328)</x:f>
        <x:v>1029031.25</x:v>
      </x:c>
      <x:c r="AK328" t="n">
        <x:f>MIN(MC_Paths_Base!B328+'Monte Carlo'!$B$32,MC_Paths_Base!C328+'Monte Carlo'!$C$32,MC_Paths_Base!D328+'Monte Carlo'!$D$32,MC_Paths_Base!E328+'Monte Carlo'!$E$32,MC_Paths_Base!F328+'Monte Carlo'!$F$32,MC_Paths_Base!G328+'Monte Carlo'!$G$32,MC_Paths_Base!H328+'Monte Carlo'!$H$32,MC_Paths_Base!I328+'Monte Carlo'!$I$32,MC_Paths_Base!J328+'Monte Carlo'!$J$32,MC_Paths_Base!K328+'Monte Carlo'!$K$32,MC_Paths_Base!L328+'Monte Carlo'!$L$32,MC_Paths_Base!M328+'Monte Carlo'!$M$32,MC_Paths_Base!N328+'Monte Carlo'!$N$32,MC_Paths_Base!O328+'Monte Carlo'!$O$32,MC_Paths_Base!P328+'Monte Carlo'!$P$32,MC_Paths_Base!Q328+'Monte Carlo'!$Q$32,MC_Paths_Base!R328+'Monte Carlo'!$R$32,MC_Paths_Base!S328+'Monte Carlo'!$S$32,MC_Paths_Base!T328+'Monte Carlo'!$T$32,MC_Paths_Base!U328+'Monte Carlo'!$U$32,MC_Paths_Base!V328+'Monte Carlo'!$V$32,MC_Paths_Base!W328+'Monte Carlo'!$W$32,MC_Paths_Base!X328+'Monte Carlo'!$X$32,MC_Paths_Base!Y328+'Monte Carlo'!$Y$32,MC_Paths_Base!Z328+'Monte Carlo'!$Z$32,MC_Paths_Base!AA328+'Monte Carlo'!$AA$32,MC_Paths_Base!AB328+'Monte Carlo'!$AB$32,MC_Paths_Base!AC328+'Monte Carlo'!$AC$32,MC_Paths_Base!AD328+'Monte Carlo'!$AD$32,MC_Paths_Base!AE328+'Monte Carlo'!$AE$32,MC_Paths_Base!AF328+'Monte Carlo'!$AF$32)</x:f>
        <x:v>956105.0373582074</x:v>
      </x:c>
      <x:c r="AL328" t="n">
        <x:f>MIN(MC_Paths_Base!B328+'Monte Carlo'!$B$34,MC_Paths_Base!C328+'Monte Carlo'!$C$34,MC_Paths_Base!D328+'Monte Carlo'!$D$34,MC_Paths_Base!E328+'Monte Carlo'!$E$34,MC_Paths_Base!F328+'Monte Carlo'!$F$34,MC_Paths_Base!G328+'Monte Carlo'!$G$34,MC_Paths_Base!H328+'Monte Carlo'!$H$34,MC_Paths_Base!I328+'Monte Carlo'!$I$34,MC_Paths_Base!J328+'Monte Carlo'!$J$34,MC_Paths_Base!K328+'Monte Carlo'!$K$34,MC_Paths_Base!L328+'Monte Carlo'!$L$34,MC_Paths_Base!M328+'Monte Carlo'!$M$34,MC_Paths_Base!N328+'Monte Carlo'!$N$34,MC_Paths_Base!O328+'Monte Carlo'!$O$34,MC_Paths_Base!P328+'Monte Carlo'!$P$34,MC_Paths_Base!Q328+'Monte Carlo'!$Q$34,MC_Paths_Base!R328+'Monte Carlo'!$R$34,MC_Paths_Base!S328+'Monte Carlo'!$S$34,MC_Paths_Base!T328+'Monte Carlo'!$T$34,MC_Paths_Base!U328+'Monte Carlo'!$U$34,MC_Paths_Base!V328+'Monte Carlo'!$V$34,MC_Paths_Base!W328+'Monte Carlo'!$W$34,MC_Paths_Base!X328+'Monte Carlo'!$X$34,MC_Paths_Base!Y328+'Monte Carlo'!$Y$34,MC_Paths_Base!Z328+'Monte Carlo'!$Z$34,MC_Paths_Base!AA328+'Monte Carlo'!$AA$34,MC_Paths_Base!AB328+'Monte Carlo'!$AB$34,MC_Paths_Base!AC328+'Monte Carlo'!$AC$34,MC_Paths_Base!AD328+'Monte Carlo'!$AD$34,MC_Paths_Base!AE328+'Monte Carlo'!$AE$34,MC_Paths_Base!AF328+'Monte Carlo'!$AF$34)</x:f>
        <x:v>833132.8539398062</x:v>
      </x:c>
      <x:c r="AM328" t="n">
        <x:f>MIN(MC_Paths_Base!B328+'Monte Carlo'!$B$35,MC_Paths_Base!C328+'Monte Carlo'!$C$35,MC_Paths_Base!D328+'Monte Carlo'!$D$35,MC_Paths_Base!E328+'Monte Carlo'!$E$35,MC_Paths_Base!F328+'Monte Carlo'!$F$35,MC_Paths_Base!G328+'Monte Carlo'!$G$35,MC_Paths_Base!H328+'Monte Carlo'!$H$35,MC_Paths_Base!I328+'Monte Carlo'!$I$35,MC_Paths_Base!J328+'Monte Carlo'!$J$35,MC_Paths_Base!K328+'Monte Carlo'!$K$35,MC_Paths_Base!L328+'Monte Carlo'!$L$35,MC_Paths_Base!M328+'Monte Carlo'!$M$35,MC_Paths_Base!N328+'Monte Carlo'!$N$35,MC_Paths_Base!O328+'Monte Carlo'!$O$35,MC_Paths_Base!P328+'Monte Carlo'!$P$35,MC_Paths_Base!Q328+'Monte Carlo'!$Q$35,MC_Paths_Base!R328+'Monte Carlo'!$R$35,MC_Paths_Base!S328+'Monte Carlo'!$S$35,MC_Paths_Base!T328+'Monte Carlo'!$T$35,MC_Paths_Base!U328+'Monte Carlo'!$U$35,MC_Paths_Base!V328+'Monte Carlo'!$V$35,MC_Paths_Base!W328+'Monte Carlo'!$W$35,MC_Paths_Base!X328+'Monte Carlo'!$X$35,MC_Paths_Base!Y328+'Monte Carlo'!$Y$35,MC_Paths_Base!Z328+'Monte Carlo'!$Z$35,MC_Paths_Base!AA328+'Monte Carlo'!$AA$35,MC_Paths_Base!AB328+'Monte Carlo'!$AB$35,MC_Paths_Base!AC328+'Monte Carlo'!$AC$35,MC_Paths_Base!AD328+'Monte Carlo'!$AD$35,MC_Paths_Base!AE328+'Monte Carlo'!$AE$35,MC_Paths_Base!AF328+'Monte Carlo'!$AF$35)</x:f>
        <x:v>695117.6936082074</x:v>
      </x:c>
    </x:row>
    <x:row r="329">
      <x:c r="AJ329" t="n">
        <x:f>MIN(MC_Paths_Base!B329:AF329)</x:f>
        <x:v>899831.2749804911</x:v>
      </x:c>
      <x:c r="AK329" t="n">
        <x:f>MIN(MC_Paths_Base!B329+'Monte Carlo'!$B$32,MC_Paths_Base!C329+'Monte Carlo'!$C$32,MC_Paths_Base!D329+'Monte Carlo'!$D$32,MC_Paths_Base!E329+'Monte Carlo'!$E$32,MC_Paths_Base!F329+'Monte Carlo'!$F$32,MC_Paths_Base!G329+'Monte Carlo'!$G$32,MC_Paths_Base!H329+'Monte Carlo'!$H$32,MC_Paths_Base!I329+'Monte Carlo'!$I$32,MC_Paths_Base!J329+'Monte Carlo'!$J$32,MC_Paths_Base!K329+'Monte Carlo'!$K$32,MC_Paths_Base!L329+'Monte Carlo'!$L$32,MC_Paths_Base!M329+'Monte Carlo'!$M$32,MC_Paths_Base!N329+'Monte Carlo'!$N$32,MC_Paths_Base!O329+'Monte Carlo'!$O$32,MC_Paths_Base!P329+'Monte Carlo'!$P$32,MC_Paths_Base!Q329+'Monte Carlo'!$Q$32,MC_Paths_Base!R329+'Monte Carlo'!$R$32,MC_Paths_Base!S329+'Monte Carlo'!$S$32,MC_Paths_Base!T329+'Monte Carlo'!$T$32,MC_Paths_Base!U329+'Monte Carlo'!$U$32,MC_Paths_Base!V329+'Monte Carlo'!$V$32,MC_Paths_Base!W329+'Monte Carlo'!$W$32,MC_Paths_Base!X329+'Monte Carlo'!$X$32,MC_Paths_Base!Y329+'Monte Carlo'!$Y$32,MC_Paths_Base!Z329+'Monte Carlo'!$Z$32,MC_Paths_Base!AA329+'Monte Carlo'!$AA$32,MC_Paths_Base!AB329+'Monte Carlo'!$AB$32,MC_Paths_Base!AC329+'Monte Carlo'!$AC$32,MC_Paths_Base!AD329+'Monte Carlo'!$AD$32,MC_Paths_Base!AE329+'Monte Carlo'!$AE$32,MC_Paths_Base!AF329+'Monte Carlo'!$AF$32)</x:f>
        <x:v>693598.2784634513</x:v>
      </x:c>
      <x:c r="AL329" t="n">
        <x:f>MIN(MC_Paths_Base!B329+'Monte Carlo'!$B$34,MC_Paths_Base!C329+'Monte Carlo'!$C$34,MC_Paths_Base!D329+'Monte Carlo'!$D$34,MC_Paths_Base!E329+'Monte Carlo'!$E$34,MC_Paths_Base!F329+'Monte Carlo'!$F$34,MC_Paths_Base!G329+'Monte Carlo'!$G$34,MC_Paths_Base!H329+'Monte Carlo'!$H$34,MC_Paths_Base!I329+'Monte Carlo'!$I$34,MC_Paths_Base!J329+'Monte Carlo'!$J$34,MC_Paths_Base!K329+'Monte Carlo'!$K$34,MC_Paths_Base!L329+'Monte Carlo'!$L$34,MC_Paths_Base!M329+'Monte Carlo'!$M$34,MC_Paths_Base!N329+'Monte Carlo'!$N$34,MC_Paths_Base!O329+'Monte Carlo'!$O$34,MC_Paths_Base!P329+'Monte Carlo'!$P$34,MC_Paths_Base!Q329+'Monte Carlo'!$Q$34,MC_Paths_Base!R329+'Monte Carlo'!$R$34,MC_Paths_Base!S329+'Monte Carlo'!$S$34,MC_Paths_Base!T329+'Monte Carlo'!$T$34,MC_Paths_Base!U329+'Monte Carlo'!$U$34,MC_Paths_Base!V329+'Monte Carlo'!$V$34,MC_Paths_Base!W329+'Monte Carlo'!$W$34,MC_Paths_Base!X329+'Monte Carlo'!$X$34,MC_Paths_Base!Y329+'Monte Carlo'!$Y$34,MC_Paths_Base!Z329+'Monte Carlo'!$Z$34,MC_Paths_Base!AA329+'Monte Carlo'!$AA$34,MC_Paths_Base!AB329+'Monte Carlo'!$AB$34,MC_Paths_Base!AC329+'Monte Carlo'!$AC$34,MC_Paths_Base!AD329+'Monte Carlo'!$AD$34,MC_Paths_Base!AE329+'Monte Carlo'!$AE$34,MC_Paths_Base!AF329+'Monte Carlo'!$AF$34)</x:f>
        <x:v>335146.924905946</x:v>
      </x:c>
      <x:c r="AM329" t="n">
        <x:f>MIN(MC_Paths_Base!B329+'Monte Carlo'!$B$35,MC_Paths_Base!C329+'Monte Carlo'!$C$35,MC_Paths_Base!D329+'Monte Carlo'!$D$35,MC_Paths_Base!E329+'Monte Carlo'!$E$35,MC_Paths_Base!F329+'Monte Carlo'!$F$35,MC_Paths_Base!G329+'Monte Carlo'!$G$35,MC_Paths_Base!H329+'Monte Carlo'!$H$35,MC_Paths_Base!I329+'Monte Carlo'!$I$35,MC_Paths_Base!J329+'Monte Carlo'!$J$35,MC_Paths_Base!K329+'Monte Carlo'!$K$35,MC_Paths_Base!L329+'Monte Carlo'!$L$35,MC_Paths_Base!M329+'Monte Carlo'!$M$35,MC_Paths_Base!N329+'Monte Carlo'!$N$35,MC_Paths_Base!O329+'Monte Carlo'!$O$35,MC_Paths_Base!P329+'Monte Carlo'!$P$35,MC_Paths_Base!Q329+'Monte Carlo'!$Q$35,MC_Paths_Base!R329+'Monte Carlo'!$R$35,MC_Paths_Base!S329+'Monte Carlo'!$S$35,MC_Paths_Base!T329+'Monte Carlo'!$T$35,MC_Paths_Base!U329+'Monte Carlo'!$U$35,MC_Paths_Base!V329+'Monte Carlo'!$V$35,MC_Paths_Base!W329+'Monte Carlo'!$W$35,MC_Paths_Base!X329+'Monte Carlo'!$X$35,MC_Paths_Base!Y329+'Monte Carlo'!$Y$35,MC_Paths_Base!Z329+'Monte Carlo'!$Z$35,MC_Paths_Base!AA329+'Monte Carlo'!$AA$35,MC_Paths_Base!AB329+'Monte Carlo'!$AB$35,MC_Paths_Base!AC329+'Monte Carlo'!$AC$35,MC_Paths_Base!AD329+'Monte Carlo'!$AD$35,MC_Paths_Base!AE329+'Monte Carlo'!$AE$35,MC_Paths_Base!AF329+'Monte Carlo'!$AF$35)</x:f>
        <x:v>312780.60633681784</x:v>
      </x:c>
    </x:row>
    <x:row r="330">
      <x:c r="AJ330" t="n">
        <x:f>MIN(MC_Paths_Base!B330:AF330)</x:f>
        <x:v>1029031.25</x:v>
      </x:c>
      <x:c r="AK330" t="n">
        <x:f>MIN(MC_Paths_Base!B330+'Monte Carlo'!$B$32,MC_Paths_Base!C330+'Monte Carlo'!$C$32,MC_Paths_Base!D330+'Monte Carlo'!$D$32,MC_Paths_Base!E330+'Monte Carlo'!$E$32,MC_Paths_Base!F330+'Monte Carlo'!$F$32,MC_Paths_Base!G330+'Monte Carlo'!$G$32,MC_Paths_Base!H330+'Monte Carlo'!$H$32,MC_Paths_Base!I330+'Monte Carlo'!$I$32,MC_Paths_Base!J330+'Monte Carlo'!$J$32,MC_Paths_Base!K330+'Monte Carlo'!$K$32,MC_Paths_Base!L330+'Monte Carlo'!$L$32,MC_Paths_Base!M330+'Monte Carlo'!$M$32,MC_Paths_Base!N330+'Monte Carlo'!$N$32,MC_Paths_Base!O330+'Monte Carlo'!$O$32,MC_Paths_Base!P330+'Monte Carlo'!$P$32,MC_Paths_Base!Q330+'Monte Carlo'!$Q$32,MC_Paths_Base!R330+'Monte Carlo'!$R$32,MC_Paths_Base!S330+'Monte Carlo'!$S$32,MC_Paths_Base!T330+'Monte Carlo'!$T$32,MC_Paths_Base!U330+'Monte Carlo'!$U$32,MC_Paths_Base!V330+'Monte Carlo'!$V$32,MC_Paths_Base!W330+'Monte Carlo'!$W$32,MC_Paths_Base!X330+'Monte Carlo'!$X$32,MC_Paths_Base!Y330+'Monte Carlo'!$Y$32,MC_Paths_Base!Z330+'Monte Carlo'!$Z$32,MC_Paths_Base!AA330+'Monte Carlo'!$AA$32,MC_Paths_Base!AB330+'Monte Carlo'!$AB$32,MC_Paths_Base!AC330+'Monte Carlo'!$AC$32,MC_Paths_Base!AD330+'Monte Carlo'!$AD$32,MC_Paths_Base!AE330+'Monte Carlo'!$AE$32,MC_Paths_Base!AF330+'Monte Carlo'!$AF$32)</x:f>
        <x:v>882680.1785921005</x:v>
      </x:c>
      <x:c r="AL330" t="n">
        <x:f>MIN(MC_Paths_Base!B330+'Monte Carlo'!$B$34,MC_Paths_Base!C330+'Monte Carlo'!$C$34,MC_Paths_Base!D330+'Monte Carlo'!$D$34,MC_Paths_Base!E330+'Monte Carlo'!$E$34,MC_Paths_Base!F330+'Monte Carlo'!$F$34,MC_Paths_Base!G330+'Monte Carlo'!$G$34,MC_Paths_Base!H330+'Monte Carlo'!$H$34,MC_Paths_Base!I330+'Monte Carlo'!$I$34,MC_Paths_Base!J330+'Monte Carlo'!$J$34,MC_Paths_Base!K330+'Monte Carlo'!$K$34,MC_Paths_Base!L330+'Monte Carlo'!$L$34,MC_Paths_Base!M330+'Monte Carlo'!$M$34,MC_Paths_Base!N330+'Monte Carlo'!$N$34,MC_Paths_Base!O330+'Monte Carlo'!$O$34,MC_Paths_Base!P330+'Monte Carlo'!$P$34,MC_Paths_Base!Q330+'Monte Carlo'!$Q$34,MC_Paths_Base!R330+'Monte Carlo'!$R$34,MC_Paths_Base!S330+'Monte Carlo'!$S$34,MC_Paths_Base!T330+'Monte Carlo'!$T$34,MC_Paths_Base!U330+'Monte Carlo'!$U$34,MC_Paths_Base!V330+'Monte Carlo'!$V$34,MC_Paths_Base!W330+'Monte Carlo'!$W$34,MC_Paths_Base!X330+'Monte Carlo'!$X$34,MC_Paths_Base!Y330+'Monte Carlo'!$Y$34,MC_Paths_Base!Z330+'Monte Carlo'!$Z$34,MC_Paths_Base!AA330+'Monte Carlo'!$AA$34,MC_Paths_Base!AB330+'Monte Carlo'!$AB$34,MC_Paths_Base!AC330+'Monte Carlo'!$AC$34,MC_Paths_Base!AD330+'Monte Carlo'!$AD$34,MC_Paths_Base!AE330+'Monte Carlo'!$AE$34,MC_Paths_Base!AF330+'Monte Carlo'!$AF$34)</x:f>
        <x:v>759707.9951736993</x:v>
      </x:c>
      <x:c r="AM330" t="n">
        <x:f>MIN(MC_Paths_Base!B330+'Monte Carlo'!$B$35,MC_Paths_Base!C330+'Monte Carlo'!$C$35,MC_Paths_Base!D330+'Monte Carlo'!$D$35,MC_Paths_Base!E330+'Monte Carlo'!$E$35,MC_Paths_Base!F330+'Monte Carlo'!$F$35,MC_Paths_Base!G330+'Monte Carlo'!$G$35,MC_Paths_Base!H330+'Monte Carlo'!$H$35,MC_Paths_Base!I330+'Monte Carlo'!$I$35,MC_Paths_Base!J330+'Monte Carlo'!$J$35,MC_Paths_Base!K330+'Monte Carlo'!$K$35,MC_Paths_Base!L330+'Monte Carlo'!$L$35,MC_Paths_Base!M330+'Monte Carlo'!$M$35,MC_Paths_Base!N330+'Monte Carlo'!$N$35,MC_Paths_Base!O330+'Monte Carlo'!$O$35,MC_Paths_Base!P330+'Monte Carlo'!$P$35,MC_Paths_Base!Q330+'Monte Carlo'!$Q$35,MC_Paths_Base!R330+'Monte Carlo'!$R$35,MC_Paths_Base!S330+'Monte Carlo'!$S$35,MC_Paths_Base!T330+'Monte Carlo'!$T$35,MC_Paths_Base!U330+'Monte Carlo'!$U$35,MC_Paths_Base!V330+'Monte Carlo'!$V$35,MC_Paths_Base!W330+'Monte Carlo'!$W$35,MC_Paths_Base!X330+'Monte Carlo'!$X$35,MC_Paths_Base!Y330+'Monte Carlo'!$Y$35,MC_Paths_Base!Z330+'Monte Carlo'!$Z$35,MC_Paths_Base!AA330+'Monte Carlo'!$AA$35,MC_Paths_Base!AB330+'Monte Carlo'!$AB$35,MC_Paths_Base!AC330+'Monte Carlo'!$AC$35,MC_Paths_Base!AD330+'Monte Carlo'!$AD$35,MC_Paths_Base!AE330+'Monte Carlo'!$AE$35,MC_Paths_Base!AF330+'Monte Carlo'!$AF$35)</x:f>
        <x:v>621692.8348421005</x:v>
      </x:c>
    </x:row>
    <x:row r="331">
      <x:c r="AJ331" t="n">
        <x:f>MIN(MC_Paths_Base!B331:AF331)</x:f>
        <x:v>913757.430452639</x:v>
      </x:c>
      <x:c r="AK331" t="n">
        <x:f>MIN(MC_Paths_Base!B331+'Monte Carlo'!$B$32,MC_Paths_Base!C331+'Monte Carlo'!$C$32,MC_Paths_Base!D331+'Monte Carlo'!$D$32,MC_Paths_Base!E331+'Monte Carlo'!$E$32,MC_Paths_Base!F331+'Monte Carlo'!$F$32,MC_Paths_Base!G331+'Monte Carlo'!$G$32,MC_Paths_Base!H331+'Monte Carlo'!$H$32,MC_Paths_Base!I331+'Monte Carlo'!$I$32,MC_Paths_Base!J331+'Monte Carlo'!$J$32,MC_Paths_Base!K331+'Monte Carlo'!$K$32,MC_Paths_Base!L331+'Monte Carlo'!$L$32,MC_Paths_Base!M331+'Monte Carlo'!$M$32,MC_Paths_Base!N331+'Monte Carlo'!$N$32,MC_Paths_Base!O331+'Monte Carlo'!$O$32,MC_Paths_Base!P331+'Monte Carlo'!$P$32,MC_Paths_Base!Q331+'Monte Carlo'!$Q$32,MC_Paths_Base!R331+'Monte Carlo'!$R$32,MC_Paths_Base!S331+'Monte Carlo'!$S$32,MC_Paths_Base!T331+'Monte Carlo'!$T$32,MC_Paths_Base!U331+'Monte Carlo'!$U$32,MC_Paths_Base!V331+'Monte Carlo'!$V$32,MC_Paths_Base!W331+'Monte Carlo'!$W$32,MC_Paths_Base!X331+'Monte Carlo'!$X$32,MC_Paths_Base!Y331+'Monte Carlo'!$Y$32,MC_Paths_Base!Z331+'Monte Carlo'!$Z$32,MC_Paths_Base!AA331+'Monte Carlo'!$AA$32,MC_Paths_Base!AB331+'Monte Carlo'!$AB$32,MC_Paths_Base!AC331+'Monte Carlo'!$AC$32,MC_Paths_Base!AD331+'Monte Carlo'!$AD$32,MC_Paths_Base!AE331+'Monte Carlo'!$AE$32,MC_Paths_Base!AF331+'Monte Carlo'!$AF$32)</x:f>
        <x:v>695261.0689868752</x:v>
      </x:c>
      <x:c r="AL331" t="n">
        <x:f>MIN(MC_Paths_Base!B331+'Monte Carlo'!$B$34,MC_Paths_Base!C331+'Monte Carlo'!$C$34,MC_Paths_Base!D331+'Monte Carlo'!$D$34,MC_Paths_Base!E331+'Monte Carlo'!$E$34,MC_Paths_Base!F331+'Monte Carlo'!$F$34,MC_Paths_Base!G331+'Monte Carlo'!$G$34,MC_Paths_Base!H331+'Monte Carlo'!$H$34,MC_Paths_Base!I331+'Monte Carlo'!$I$34,MC_Paths_Base!J331+'Monte Carlo'!$J$34,MC_Paths_Base!K331+'Monte Carlo'!$K$34,MC_Paths_Base!L331+'Monte Carlo'!$L$34,MC_Paths_Base!M331+'Monte Carlo'!$M$34,MC_Paths_Base!N331+'Monte Carlo'!$N$34,MC_Paths_Base!O331+'Monte Carlo'!$O$34,MC_Paths_Base!P331+'Monte Carlo'!$P$34,MC_Paths_Base!Q331+'Monte Carlo'!$Q$34,MC_Paths_Base!R331+'Monte Carlo'!$R$34,MC_Paths_Base!S331+'Monte Carlo'!$S$34,MC_Paths_Base!T331+'Monte Carlo'!$T$34,MC_Paths_Base!U331+'Monte Carlo'!$U$34,MC_Paths_Base!V331+'Monte Carlo'!$V$34,MC_Paths_Base!W331+'Monte Carlo'!$W$34,MC_Paths_Base!X331+'Monte Carlo'!$X$34,MC_Paths_Base!Y331+'Monte Carlo'!$Y$34,MC_Paths_Base!Z331+'Monte Carlo'!$Z$34,MC_Paths_Base!AA331+'Monte Carlo'!$AA$34,MC_Paths_Base!AB331+'Monte Carlo'!$AB$34,MC_Paths_Base!AC331+'Monte Carlo'!$AC$34,MC_Paths_Base!AD331+'Monte Carlo'!$AD$34,MC_Paths_Base!AE331+'Monte Carlo'!$AE$34,MC_Paths_Base!AF331+'Monte Carlo'!$AF$34)</x:f>
        <x:v>-333076.84833585797</x:v>
      </x:c>
      <x:c r="AM331" t="n">
        <x:f>MIN(MC_Paths_Base!B331+'Monte Carlo'!$B$35,MC_Paths_Base!C331+'Monte Carlo'!$C$35,MC_Paths_Base!D331+'Monte Carlo'!$D$35,MC_Paths_Base!E331+'Monte Carlo'!$E$35,MC_Paths_Base!F331+'Monte Carlo'!$F$35,MC_Paths_Base!G331+'Monte Carlo'!$G$35,MC_Paths_Base!H331+'Monte Carlo'!$H$35,MC_Paths_Base!I331+'Monte Carlo'!$I$35,MC_Paths_Base!J331+'Monte Carlo'!$J$35,MC_Paths_Base!K331+'Monte Carlo'!$K$35,MC_Paths_Base!L331+'Monte Carlo'!$L$35,MC_Paths_Base!M331+'Monte Carlo'!$M$35,MC_Paths_Base!N331+'Monte Carlo'!$N$35,MC_Paths_Base!O331+'Monte Carlo'!$O$35,MC_Paths_Base!P331+'Monte Carlo'!$P$35,MC_Paths_Base!Q331+'Monte Carlo'!$Q$35,MC_Paths_Base!R331+'Monte Carlo'!$R$35,MC_Paths_Base!S331+'Monte Carlo'!$S$35,MC_Paths_Base!T331+'Monte Carlo'!$T$35,MC_Paths_Base!U331+'Monte Carlo'!$U$35,MC_Paths_Base!V331+'Monte Carlo'!$V$35,MC_Paths_Base!W331+'Monte Carlo'!$W$35,MC_Paths_Base!X331+'Monte Carlo'!$X$35,MC_Paths_Base!Y331+'Monte Carlo'!$Y$35,MC_Paths_Base!Z331+'Monte Carlo'!$Z$35,MC_Paths_Base!AA331+'Monte Carlo'!$AA$35,MC_Paths_Base!AB331+'Monte Carlo'!$AB$35,MC_Paths_Base!AC331+'Monte Carlo'!$AC$35,MC_Paths_Base!AD331+'Monte Carlo'!$AD$35,MC_Paths_Base!AE331+'Monte Carlo'!$AE$35,MC_Paths_Base!AF331+'Monte Carlo'!$AF$35)</x:f>
        <x:v>-199427.24754168885</x:v>
      </x:c>
    </x:row>
    <x:row r="332">
      <x:c r="AJ332" t="n">
        <x:f>MIN(MC_Paths_Base!B332:AF332)</x:f>
        <x:v>1029031.25</x:v>
      </x:c>
      <x:c r="AK332" t="n">
        <x:f>MIN(MC_Paths_Base!B332+'Monte Carlo'!$B$32,MC_Paths_Base!C332+'Monte Carlo'!$C$32,MC_Paths_Base!D332+'Monte Carlo'!$D$32,MC_Paths_Base!E332+'Monte Carlo'!$E$32,MC_Paths_Base!F332+'Monte Carlo'!$F$32,MC_Paths_Base!G332+'Monte Carlo'!$G$32,MC_Paths_Base!H332+'Monte Carlo'!$H$32,MC_Paths_Base!I332+'Monte Carlo'!$I$32,MC_Paths_Base!J332+'Monte Carlo'!$J$32,MC_Paths_Base!K332+'Monte Carlo'!$K$32,MC_Paths_Base!L332+'Monte Carlo'!$L$32,MC_Paths_Base!M332+'Monte Carlo'!$M$32,MC_Paths_Base!N332+'Monte Carlo'!$N$32,MC_Paths_Base!O332+'Monte Carlo'!$O$32,MC_Paths_Base!P332+'Monte Carlo'!$P$32,MC_Paths_Base!Q332+'Monte Carlo'!$Q$32,MC_Paths_Base!R332+'Monte Carlo'!$R$32,MC_Paths_Base!S332+'Monte Carlo'!$S$32,MC_Paths_Base!T332+'Monte Carlo'!$T$32,MC_Paths_Base!U332+'Monte Carlo'!$U$32,MC_Paths_Base!V332+'Monte Carlo'!$V$32,MC_Paths_Base!W332+'Monte Carlo'!$W$32,MC_Paths_Base!X332+'Monte Carlo'!$X$32,MC_Paths_Base!Y332+'Monte Carlo'!$Y$32,MC_Paths_Base!Z332+'Monte Carlo'!$Z$32,MC_Paths_Base!AA332+'Monte Carlo'!$AA$32,MC_Paths_Base!AB332+'Monte Carlo'!$AB$32,MC_Paths_Base!AC332+'Monte Carlo'!$AC$32,MC_Paths_Base!AD332+'Monte Carlo'!$AD$32,MC_Paths_Base!AE332+'Monte Carlo'!$AE$32,MC_Paths_Base!AF332+'Monte Carlo'!$AF$32)</x:f>
        <x:v>1029031.25</x:v>
      </x:c>
      <x:c r="AL332" t="n">
        <x:f>MIN(MC_Paths_Base!B332+'Monte Carlo'!$B$34,MC_Paths_Base!C332+'Monte Carlo'!$C$34,MC_Paths_Base!D332+'Monte Carlo'!$D$34,MC_Paths_Base!E332+'Monte Carlo'!$E$34,MC_Paths_Base!F332+'Monte Carlo'!$F$34,MC_Paths_Base!G332+'Monte Carlo'!$G$34,MC_Paths_Base!H332+'Monte Carlo'!$H$34,MC_Paths_Base!I332+'Monte Carlo'!$I$34,MC_Paths_Base!J332+'Monte Carlo'!$J$34,MC_Paths_Base!K332+'Monte Carlo'!$K$34,MC_Paths_Base!L332+'Monte Carlo'!$L$34,MC_Paths_Base!M332+'Monte Carlo'!$M$34,MC_Paths_Base!N332+'Monte Carlo'!$N$34,MC_Paths_Base!O332+'Monte Carlo'!$O$34,MC_Paths_Base!P332+'Monte Carlo'!$P$34,MC_Paths_Base!Q332+'Monte Carlo'!$Q$34,MC_Paths_Base!R332+'Monte Carlo'!$R$34,MC_Paths_Base!S332+'Monte Carlo'!$S$34,MC_Paths_Base!T332+'Monte Carlo'!$T$34,MC_Paths_Base!U332+'Monte Carlo'!$U$34,MC_Paths_Base!V332+'Monte Carlo'!$V$34,MC_Paths_Base!W332+'Monte Carlo'!$W$34,MC_Paths_Base!X332+'Monte Carlo'!$X$34,MC_Paths_Base!Y332+'Monte Carlo'!$Y$34,MC_Paths_Base!Z332+'Monte Carlo'!$Z$34,MC_Paths_Base!AA332+'Monte Carlo'!$AA$34,MC_Paths_Base!AB332+'Monte Carlo'!$AB$34,MC_Paths_Base!AC332+'Monte Carlo'!$AC$34,MC_Paths_Base!AD332+'Monte Carlo'!$AD$34,MC_Paths_Base!AE332+'Monte Carlo'!$AE$34,MC_Paths_Base!AF332+'Monte Carlo'!$AF$34)</x:f>
        <x:v>964996.453159527</x:v>
      </x:c>
      <x:c r="AM332" t="n">
        <x:f>MIN(MC_Paths_Base!B332+'Monte Carlo'!$B$35,MC_Paths_Base!C332+'Monte Carlo'!$C$35,MC_Paths_Base!D332+'Monte Carlo'!$D$35,MC_Paths_Base!E332+'Monte Carlo'!$E$35,MC_Paths_Base!F332+'Monte Carlo'!$F$35,MC_Paths_Base!G332+'Monte Carlo'!$G$35,MC_Paths_Base!H332+'Monte Carlo'!$H$35,MC_Paths_Base!I332+'Monte Carlo'!$I$35,MC_Paths_Base!J332+'Monte Carlo'!$J$35,MC_Paths_Base!K332+'Monte Carlo'!$K$35,MC_Paths_Base!L332+'Monte Carlo'!$L$35,MC_Paths_Base!M332+'Monte Carlo'!$M$35,MC_Paths_Base!N332+'Monte Carlo'!$N$35,MC_Paths_Base!O332+'Monte Carlo'!$O$35,MC_Paths_Base!P332+'Monte Carlo'!$P$35,MC_Paths_Base!Q332+'Monte Carlo'!$Q$35,MC_Paths_Base!R332+'Monte Carlo'!$R$35,MC_Paths_Base!S332+'Monte Carlo'!$S$35,MC_Paths_Base!T332+'Monte Carlo'!$T$35,MC_Paths_Base!U332+'Monte Carlo'!$U$35,MC_Paths_Base!V332+'Monte Carlo'!$V$35,MC_Paths_Base!W332+'Monte Carlo'!$W$35,MC_Paths_Base!X332+'Monte Carlo'!$X$35,MC_Paths_Base!Y332+'Monte Carlo'!$Y$35,MC_Paths_Base!Z332+'Monte Carlo'!$Z$35,MC_Paths_Base!AA332+'Monte Carlo'!$AA$35,MC_Paths_Base!AB332+'Monte Carlo'!$AB$35,MC_Paths_Base!AC332+'Monte Carlo'!$AC$35,MC_Paths_Base!AD332+'Monte Carlo'!$AD$35,MC_Paths_Base!AE332+'Monte Carlo'!$AE$35,MC_Paths_Base!AF332+'Monte Carlo'!$AF$35)</x:f>
        <x:v>826981.2928279282</x:v>
      </x:c>
    </x:row>
    <x:row r="333">
      <x:c r="AJ333" t="n">
        <x:f>MIN(MC_Paths_Base!B333:AF333)</x:f>
        <x:v>1029031.25</x:v>
      </x:c>
      <x:c r="AK333" t="n">
        <x:f>MIN(MC_Paths_Base!B333+'Monte Carlo'!$B$32,MC_Paths_Base!C333+'Monte Carlo'!$C$32,MC_Paths_Base!D333+'Monte Carlo'!$D$32,MC_Paths_Base!E333+'Monte Carlo'!$E$32,MC_Paths_Base!F333+'Monte Carlo'!$F$32,MC_Paths_Base!G333+'Monte Carlo'!$G$32,MC_Paths_Base!H333+'Monte Carlo'!$H$32,MC_Paths_Base!I333+'Monte Carlo'!$I$32,MC_Paths_Base!J333+'Monte Carlo'!$J$32,MC_Paths_Base!K333+'Monte Carlo'!$K$32,MC_Paths_Base!L333+'Monte Carlo'!$L$32,MC_Paths_Base!M333+'Monte Carlo'!$M$32,MC_Paths_Base!N333+'Monte Carlo'!$N$32,MC_Paths_Base!O333+'Monte Carlo'!$O$32,MC_Paths_Base!P333+'Monte Carlo'!$P$32,MC_Paths_Base!Q333+'Monte Carlo'!$Q$32,MC_Paths_Base!R333+'Monte Carlo'!$R$32,MC_Paths_Base!S333+'Monte Carlo'!$S$32,MC_Paths_Base!T333+'Monte Carlo'!$T$32,MC_Paths_Base!U333+'Monte Carlo'!$U$32,MC_Paths_Base!V333+'Monte Carlo'!$V$32,MC_Paths_Base!W333+'Monte Carlo'!$W$32,MC_Paths_Base!X333+'Monte Carlo'!$X$32,MC_Paths_Base!Y333+'Monte Carlo'!$Y$32,MC_Paths_Base!Z333+'Monte Carlo'!$Z$32,MC_Paths_Base!AA333+'Monte Carlo'!$AA$32,MC_Paths_Base!AB333+'Monte Carlo'!$AB$32,MC_Paths_Base!AC333+'Monte Carlo'!$AC$32,MC_Paths_Base!AD333+'Monte Carlo'!$AD$32,MC_Paths_Base!AE333+'Monte Carlo'!$AE$32,MC_Paths_Base!AF333+'Monte Carlo'!$AF$32)</x:f>
        <x:v>872374.2067901085</x:v>
      </x:c>
      <x:c r="AL333" t="n">
        <x:f>MIN(MC_Paths_Base!B333+'Monte Carlo'!$B$34,MC_Paths_Base!C333+'Monte Carlo'!$C$34,MC_Paths_Base!D333+'Monte Carlo'!$D$34,MC_Paths_Base!E333+'Monte Carlo'!$E$34,MC_Paths_Base!F333+'Monte Carlo'!$F$34,MC_Paths_Base!G333+'Monte Carlo'!$G$34,MC_Paths_Base!H333+'Monte Carlo'!$H$34,MC_Paths_Base!I333+'Monte Carlo'!$I$34,MC_Paths_Base!J333+'Monte Carlo'!$J$34,MC_Paths_Base!K333+'Monte Carlo'!$K$34,MC_Paths_Base!L333+'Monte Carlo'!$L$34,MC_Paths_Base!M333+'Monte Carlo'!$M$34,MC_Paths_Base!N333+'Monte Carlo'!$N$34,MC_Paths_Base!O333+'Monte Carlo'!$O$34,MC_Paths_Base!P333+'Monte Carlo'!$P$34,MC_Paths_Base!Q333+'Monte Carlo'!$Q$34,MC_Paths_Base!R333+'Monte Carlo'!$R$34,MC_Paths_Base!S333+'Monte Carlo'!$S$34,MC_Paths_Base!T333+'Monte Carlo'!$T$34,MC_Paths_Base!U333+'Monte Carlo'!$U$34,MC_Paths_Base!V333+'Monte Carlo'!$V$34,MC_Paths_Base!W333+'Monte Carlo'!$W$34,MC_Paths_Base!X333+'Monte Carlo'!$X$34,MC_Paths_Base!Y333+'Monte Carlo'!$Y$34,MC_Paths_Base!Z333+'Monte Carlo'!$Z$34,MC_Paths_Base!AA333+'Monte Carlo'!$AA$34,MC_Paths_Base!AB333+'Monte Carlo'!$AB$34,MC_Paths_Base!AC333+'Monte Carlo'!$AC$34,MC_Paths_Base!AD333+'Monte Carlo'!$AD$34,MC_Paths_Base!AE333+'Monte Carlo'!$AE$34,MC_Paths_Base!AF333+'Monte Carlo'!$AF$34)</x:f>
        <x:v>749402.0233717073</x:v>
      </x:c>
      <x:c r="AM333" t="n">
        <x:f>MIN(MC_Paths_Base!B333+'Monte Carlo'!$B$35,MC_Paths_Base!C333+'Monte Carlo'!$C$35,MC_Paths_Base!D333+'Monte Carlo'!$D$35,MC_Paths_Base!E333+'Monte Carlo'!$E$35,MC_Paths_Base!F333+'Monte Carlo'!$F$35,MC_Paths_Base!G333+'Monte Carlo'!$G$35,MC_Paths_Base!H333+'Monte Carlo'!$H$35,MC_Paths_Base!I333+'Monte Carlo'!$I$35,MC_Paths_Base!J333+'Monte Carlo'!$J$35,MC_Paths_Base!K333+'Monte Carlo'!$K$35,MC_Paths_Base!L333+'Monte Carlo'!$L$35,MC_Paths_Base!M333+'Monte Carlo'!$M$35,MC_Paths_Base!N333+'Monte Carlo'!$N$35,MC_Paths_Base!O333+'Monte Carlo'!$O$35,MC_Paths_Base!P333+'Monte Carlo'!$P$35,MC_Paths_Base!Q333+'Monte Carlo'!$Q$35,MC_Paths_Base!R333+'Monte Carlo'!$R$35,MC_Paths_Base!S333+'Monte Carlo'!$S$35,MC_Paths_Base!T333+'Monte Carlo'!$T$35,MC_Paths_Base!U333+'Monte Carlo'!$U$35,MC_Paths_Base!V333+'Monte Carlo'!$V$35,MC_Paths_Base!W333+'Monte Carlo'!$W$35,MC_Paths_Base!X333+'Monte Carlo'!$X$35,MC_Paths_Base!Y333+'Monte Carlo'!$Y$35,MC_Paths_Base!Z333+'Monte Carlo'!$Z$35,MC_Paths_Base!AA333+'Monte Carlo'!$AA$35,MC_Paths_Base!AB333+'Monte Carlo'!$AB$35,MC_Paths_Base!AC333+'Monte Carlo'!$AC$35,MC_Paths_Base!AD333+'Monte Carlo'!$AD$35,MC_Paths_Base!AE333+'Monte Carlo'!$AE$35,MC_Paths_Base!AF333+'Monte Carlo'!$AF$35)</x:f>
        <x:v>611386.8630401085</x:v>
      </x:c>
    </x:row>
    <x:row r="334">
      <x:c r="AJ334" t="n">
        <x:f>MIN(MC_Paths_Base!B334:AF334)</x:f>
        <x:v>1000094.33990454</x:v>
      </x:c>
      <x:c r="AK334" t="n">
        <x:f>MIN(MC_Paths_Base!B334+'Monte Carlo'!$B$32,MC_Paths_Base!C334+'Monte Carlo'!$C$32,MC_Paths_Base!D334+'Monte Carlo'!$D$32,MC_Paths_Base!E334+'Monte Carlo'!$E$32,MC_Paths_Base!F334+'Monte Carlo'!$F$32,MC_Paths_Base!G334+'Monte Carlo'!$G$32,MC_Paths_Base!H334+'Monte Carlo'!$H$32,MC_Paths_Base!I334+'Monte Carlo'!$I$32,MC_Paths_Base!J334+'Monte Carlo'!$J$32,MC_Paths_Base!K334+'Monte Carlo'!$K$32,MC_Paths_Base!L334+'Monte Carlo'!$L$32,MC_Paths_Base!M334+'Monte Carlo'!$M$32,MC_Paths_Base!N334+'Monte Carlo'!$N$32,MC_Paths_Base!O334+'Monte Carlo'!$O$32,MC_Paths_Base!P334+'Monte Carlo'!$P$32,MC_Paths_Base!Q334+'Monte Carlo'!$Q$32,MC_Paths_Base!R334+'Monte Carlo'!$R$32,MC_Paths_Base!S334+'Monte Carlo'!$S$32,MC_Paths_Base!T334+'Monte Carlo'!$T$32,MC_Paths_Base!U334+'Monte Carlo'!$U$32,MC_Paths_Base!V334+'Monte Carlo'!$V$32,MC_Paths_Base!W334+'Monte Carlo'!$W$32,MC_Paths_Base!X334+'Monte Carlo'!$X$32,MC_Paths_Base!Y334+'Monte Carlo'!$Y$32,MC_Paths_Base!Z334+'Monte Carlo'!$Z$32,MC_Paths_Base!AA334+'Monte Carlo'!$AA$32,MC_Paths_Base!AB334+'Monte Carlo'!$AB$32,MC_Paths_Base!AC334+'Monte Carlo'!$AC$32,MC_Paths_Base!AD334+'Monte Carlo'!$AD$32,MC_Paths_Base!AE334+'Monte Carlo'!$AE$32,MC_Paths_Base!AF334+'Monte Carlo'!$AF$32)</x:f>
        <x:v>798921.6795729413</x:v>
      </x:c>
      <x:c r="AL334" t="n">
        <x:f>MIN(MC_Paths_Base!B334+'Monte Carlo'!$B$34,MC_Paths_Base!C334+'Monte Carlo'!$C$34,MC_Paths_Base!D334+'Monte Carlo'!$D$34,MC_Paths_Base!E334+'Monte Carlo'!$E$34,MC_Paths_Base!F334+'Monte Carlo'!$F$34,MC_Paths_Base!G334+'Monte Carlo'!$G$34,MC_Paths_Base!H334+'Monte Carlo'!$H$34,MC_Paths_Base!I334+'Monte Carlo'!$I$34,MC_Paths_Base!J334+'Monte Carlo'!$J$34,MC_Paths_Base!K334+'Monte Carlo'!$K$34,MC_Paths_Base!L334+'Monte Carlo'!$L$34,MC_Paths_Base!M334+'Monte Carlo'!$M$34,MC_Paths_Base!N334+'Monte Carlo'!$N$34,MC_Paths_Base!O334+'Monte Carlo'!$O$34,MC_Paths_Base!P334+'Monte Carlo'!$P$34,MC_Paths_Base!Q334+'Monte Carlo'!$Q$34,MC_Paths_Base!R334+'Monte Carlo'!$R$34,MC_Paths_Base!S334+'Monte Carlo'!$S$34,MC_Paths_Base!T334+'Monte Carlo'!$T$34,MC_Paths_Base!U334+'Monte Carlo'!$U$34,MC_Paths_Base!V334+'Monte Carlo'!$V$34,MC_Paths_Base!W334+'Monte Carlo'!$W$34,MC_Paths_Base!X334+'Monte Carlo'!$X$34,MC_Paths_Base!Y334+'Monte Carlo'!$Y$34,MC_Paths_Base!Z334+'Monte Carlo'!$Z$34,MC_Paths_Base!AA334+'Monte Carlo'!$AA$34,MC_Paths_Base!AB334+'Monte Carlo'!$AB$34,MC_Paths_Base!AC334+'Monte Carlo'!$AC$34,MC_Paths_Base!AD334+'Monte Carlo'!$AD$34,MC_Paths_Base!AE334+'Monte Carlo'!$AE$34,MC_Paths_Base!AF334+'Monte Carlo'!$AF$34)</x:f>
        <x:v>675949.4961545401</x:v>
      </x:c>
      <x:c r="AM334" t="n">
        <x:f>MIN(MC_Paths_Base!B334+'Monte Carlo'!$B$35,MC_Paths_Base!C334+'Monte Carlo'!$C$35,MC_Paths_Base!D334+'Monte Carlo'!$D$35,MC_Paths_Base!E334+'Monte Carlo'!$E$35,MC_Paths_Base!F334+'Monte Carlo'!$F$35,MC_Paths_Base!G334+'Monte Carlo'!$G$35,MC_Paths_Base!H334+'Monte Carlo'!$H$35,MC_Paths_Base!I334+'Monte Carlo'!$I$35,MC_Paths_Base!J334+'Monte Carlo'!$J$35,MC_Paths_Base!K334+'Monte Carlo'!$K$35,MC_Paths_Base!L334+'Monte Carlo'!$L$35,MC_Paths_Base!M334+'Monte Carlo'!$M$35,MC_Paths_Base!N334+'Monte Carlo'!$N$35,MC_Paths_Base!O334+'Monte Carlo'!$O$35,MC_Paths_Base!P334+'Monte Carlo'!$P$35,MC_Paths_Base!Q334+'Monte Carlo'!$Q$35,MC_Paths_Base!R334+'Monte Carlo'!$R$35,MC_Paths_Base!S334+'Monte Carlo'!$S$35,MC_Paths_Base!T334+'Monte Carlo'!$T$35,MC_Paths_Base!U334+'Monte Carlo'!$U$35,MC_Paths_Base!V334+'Monte Carlo'!$V$35,MC_Paths_Base!W334+'Monte Carlo'!$W$35,MC_Paths_Base!X334+'Monte Carlo'!$X$35,MC_Paths_Base!Y334+'Monte Carlo'!$Y$35,MC_Paths_Base!Z334+'Monte Carlo'!$Z$35,MC_Paths_Base!AA334+'Monte Carlo'!$AA$35,MC_Paths_Base!AB334+'Monte Carlo'!$AB$35,MC_Paths_Base!AC334+'Monte Carlo'!$AC$35,MC_Paths_Base!AD334+'Monte Carlo'!$AD$35,MC_Paths_Base!AE334+'Monte Carlo'!$AE$35,MC_Paths_Base!AF334+'Monte Carlo'!$AF$35)</x:f>
        <x:v>537934.3358229413</x:v>
      </x:c>
    </x:row>
    <x:row r="335">
      <x:c r="AJ335" t="n">
        <x:f>MIN(MC_Paths_Base!B335:AF335)</x:f>
        <x:v>992488.3924148855</x:v>
      </x:c>
      <x:c r="AK335" t="n">
        <x:f>MIN(MC_Paths_Base!B335+'Monte Carlo'!$B$32,MC_Paths_Base!C335+'Monte Carlo'!$C$32,MC_Paths_Base!D335+'Monte Carlo'!$D$32,MC_Paths_Base!E335+'Monte Carlo'!$E$32,MC_Paths_Base!F335+'Monte Carlo'!$F$32,MC_Paths_Base!G335+'Monte Carlo'!$G$32,MC_Paths_Base!H335+'Monte Carlo'!$H$32,MC_Paths_Base!I335+'Monte Carlo'!$I$32,MC_Paths_Base!J335+'Monte Carlo'!$J$32,MC_Paths_Base!K335+'Monte Carlo'!$K$32,MC_Paths_Base!L335+'Monte Carlo'!$L$32,MC_Paths_Base!M335+'Monte Carlo'!$M$32,MC_Paths_Base!N335+'Monte Carlo'!$N$32,MC_Paths_Base!O335+'Monte Carlo'!$O$32,MC_Paths_Base!P335+'Monte Carlo'!$P$32,MC_Paths_Base!Q335+'Monte Carlo'!$Q$32,MC_Paths_Base!R335+'Monte Carlo'!$R$32,MC_Paths_Base!S335+'Monte Carlo'!$S$32,MC_Paths_Base!T335+'Monte Carlo'!$T$32,MC_Paths_Base!U335+'Monte Carlo'!$U$32,MC_Paths_Base!V335+'Monte Carlo'!$V$32,MC_Paths_Base!W335+'Monte Carlo'!$W$32,MC_Paths_Base!X335+'Monte Carlo'!$X$32,MC_Paths_Base!Y335+'Monte Carlo'!$Y$32,MC_Paths_Base!Z335+'Monte Carlo'!$Z$32,MC_Paths_Base!AA335+'Monte Carlo'!$AA$32,MC_Paths_Base!AB335+'Monte Carlo'!$AB$32,MC_Paths_Base!AC335+'Monte Carlo'!$AC$32,MC_Paths_Base!AD335+'Monte Carlo'!$AD$32,MC_Paths_Base!AE335+'Monte Carlo'!$AE$32,MC_Paths_Base!AF335+'Monte Carlo'!$AF$32)</x:f>
        <x:v>752376.9870096667</x:v>
      </x:c>
      <x:c r="AL335" t="n">
        <x:f>MIN(MC_Paths_Base!B335+'Monte Carlo'!$B$34,MC_Paths_Base!C335+'Monte Carlo'!$C$34,MC_Paths_Base!D335+'Monte Carlo'!$D$34,MC_Paths_Base!E335+'Monte Carlo'!$E$34,MC_Paths_Base!F335+'Monte Carlo'!$F$34,MC_Paths_Base!G335+'Monte Carlo'!$G$34,MC_Paths_Base!H335+'Monte Carlo'!$H$34,MC_Paths_Base!I335+'Monte Carlo'!$I$34,MC_Paths_Base!J335+'Monte Carlo'!$J$34,MC_Paths_Base!K335+'Monte Carlo'!$K$34,MC_Paths_Base!L335+'Monte Carlo'!$L$34,MC_Paths_Base!M335+'Monte Carlo'!$M$34,MC_Paths_Base!N335+'Monte Carlo'!$N$34,MC_Paths_Base!O335+'Monte Carlo'!$O$34,MC_Paths_Base!P335+'Monte Carlo'!$P$34,MC_Paths_Base!Q335+'Monte Carlo'!$Q$34,MC_Paths_Base!R335+'Monte Carlo'!$R$34,MC_Paths_Base!S335+'Monte Carlo'!$S$34,MC_Paths_Base!T335+'Monte Carlo'!$T$34,MC_Paths_Base!U335+'Monte Carlo'!$U$34,MC_Paths_Base!V335+'Monte Carlo'!$V$34,MC_Paths_Base!W335+'Monte Carlo'!$W$34,MC_Paths_Base!X335+'Monte Carlo'!$X$34,MC_Paths_Base!Y335+'Monte Carlo'!$Y$34,MC_Paths_Base!Z335+'Monte Carlo'!$Z$34,MC_Paths_Base!AA335+'Monte Carlo'!$AA$34,MC_Paths_Base!AB335+'Monte Carlo'!$AB$34,MC_Paths_Base!AC335+'Monte Carlo'!$AC$34,MC_Paths_Base!AD335+'Monte Carlo'!$AD$34,MC_Paths_Base!AE335+'Monte Carlo'!$AE$34,MC_Paths_Base!AF335+'Monte Carlo'!$AF$34)</x:f>
        <x:v>-476876.65272953047</x:v>
      </x:c>
      <x:c r="AM335" t="n">
        <x:f>MIN(MC_Paths_Base!B335+'Monte Carlo'!$B$35,MC_Paths_Base!C335+'Monte Carlo'!$C$35,MC_Paths_Base!D335+'Monte Carlo'!$D$35,MC_Paths_Base!E335+'Monte Carlo'!$E$35,MC_Paths_Base!F335+'Monte Carlo'!$F$35,MC_Paths_Base!G335+'Monte Carlo'!$G$35,MC_Paths_Base!H335+'Monte Carlo'!$H$35,MC_Paths_Base!I335+'Monte Carlo'!$I$35,MC_Paths_Base!J335+'Monte Carlo'!$J$35,MC_Paths_Base!K335+'Monte Carlo'!$K$35,MC_Paths_Base!L335+'Monte Carlo'!$L$35,MC_Paths_Base!M335+'Monte Carlo'!$M$35,MC_Paths_Base!N335+'Monte Carlo'!$N$35,MC_Paths_Base!O335+'Monte Carlo'!$O$35,MC_Paths_Base!P335+'Monte Carlo'!$P$35,MC_Paths_Base!Q335+'Monte Carlo'!$Q$35,MC_Paths_Base!R335+'Monte Carlo'!$R$35,MC_Paths_Base!S335+'Monte Carlo'!$S$35,MC_Paths_Base!T335+'Monte Carlo'!$T$35,MC_Paths_Base!U335+'Monte Carlo'!$U$35,MC_Paths_Base!V335+'Monte Carlo'!$V$35,MC_Paths_Base!W335+'Monte Carlo'!$W$35,MC_Paths_Base!X335+'Monte Carlo'!$X$35,MC_Paths_Base!Y335+'Monte Carlo'!$Y$35,MC_Paths_Base!Z335+'Monte Carlo'!$Z$35,MC_Paths_Base!AA335+'Monte Carlo'!$AA$35,MC_Paths_Base!AB335+'Monte Carlo'!$AB$35,MC_Paths_Base!AC335+'Monte Carlo'!$AC$35,MC_Paths_Base!AD335+'Monte Carlo'!$AD$35,MC_Paths_Base!AE335+'Monte Carlo'!$AE$35,MC_Paths_Base!AF335+'Monte Carlo'!$AF$35)</x:f>
        <x:v>-430691.9018698606</x:v>
      </x:c>
    </x:row>
    <x:row r="336">
      <x:c r="AJ336" t="n">
        <x:f>MIN(MC_Paths_Base!B336:AF336)</x:f>
        <x:v>886141.5941967582</x:v>
      </x:c>
      <x:c r="AK336" t="n">
        <x:f>MIN(MC_Paths_Base!B336+'Monte Carlo'!$B$32,MC_Paths_Base!C336+'Monte Carlo'!$C$32,MC_Paths_Base!D336+'Monte Carlo'!$D$32,MC_Paths_Base!E336+'Monte Carlo'!$E$32,MC_Paths_Base!F336+'Monte Carlo'!$F$32,MC_Paths_Base!G336+'Monte Carlo'!$G$32,MC_Paths_Base!H336+'Monte Carlo'!$H$32,MC_Paths_Base!I336+'Monte Carlo'!$I$32,MC_Paths_Base!J336+'Monte Carlo'!$J$32,MC_Paths_Base!K336+'Monte Carlo'!$K$32,MC_Paths_Base!L336+'Monte Carlo'!$L$32,MC_Paths_Base!M336+'Monte Carlo'!$M$32,MC_Paths_Base!N336+'Monte Carlo'!$N$32,MC_Paths_Base!O336+'Monte Carlo'!$O$32,MC_Paths_Base!P336+'Monte Carlo'!$P$32,MC_Paths_Base!Q336+'Monte Carlo'!$Q$32,MC_Paths_Base!R336+'Monte Carlo'!$R$32,MC_Paths_Base!S336+'Monte Carlo'!$S$32,MC_Paths_Base!T336+'Monte Carlo'!$T$32,MC_Paths_Base!U336+'Monte Carlo'!$U$32,MC_Paths_Base!V336+'Monte Carlo'!$V$32,MC_Paths_Base!W336+'Monte Carlo'!$W$32,MC_Paths_Base!X336+'Monte Carlo'!$X$32,MC_Paths_Base!Y336+'Monte Carlo'!$Y$32,MC_Paths_Base!Z336+'Monte Carlo'!$Z$32,MC_Paths_Base!AA336+'Monte Carlo'!$AA$32,MC_Paths_Base!AB336+'Monte Carlo'!$AB$32,MC_Paths_Base!AC336+'Monte Carlo'!$AC$32,MC_Paths_Base!AD336+'Monte Carlo'!$AD$32,MC_Paths_Base!AE336+'Monte Carlo'!$AE$32,MC_Paths_Base!AF336+'Monte Carlo'!$AF$32)</x:f>
        <x:v>684968.9338651595</x:v>
      </x:c>
      <x:c r="AL336" t="n">
        <x:f>MIN(MC_Paths_Base!B336+'Monte Carlo'!$B$34,MC_Paths_Base!C336+'Monte Carlo'!$C$34,MC_Paths_Base!D336+'Monte Carlo'!$D$34,MC_Paths_Base!E336+'Monte Carlo'!$E$34,MC_Paths_Base!F336+'Monte Carlo'!$F$34,MC_Paths_Base!G336+'Monte Carlo'!$G$34,MC_Paths_Base!H336+'Monte Carlo'!$H$34,MC_Paths_Base!I336+'Monte Carlo'!$I$34,MC_Paths_Base!J336+'Monte Carlo'!$J$34,MC_Paths_Base!K336+'Monte Carlo'!$K$34,MC_Paths_Base!L336+'Monte Carlo'!$L$34,MC_Paths_Base!M336+'Monte Carlo'!$M$34,MC_Paths_Base!N336+'Monte Carlo'!$N$34,MC_Paths_Base!O336+'Monte Carlo'!$O$34,MC_Paths_Base!P336+'Monte Carlo'!$P$34,MC_Paths_Base!Q336+'Monte Carlo'!$Q$34,MC_Paths_Base!R336+'Monte Carlo'!$R$34,MC_Paths_Base!S336+'Monte Carlo'!$S$34,MC_Paths_Base!T336+'Monte Carlo'!$T$34,MC_Paths_Base!U336+'Monte Carlo'!$U$34,MC_Paths_Base!V336+'Monte Carlo'!$V$34,MC_Paths_Base!W336+'Monte Carlo'!$W$34,MC_Paths_Base!X336+'Monte Carlo'!$X$34,MC_Paths_Base!Y336+'Monte Carlo'!$Y$34,MC_Paths_Base!Z336+'Monte Carlo'!$Z$34,MC_Paths_Base!AA336+'Monte Carlo'!$AA$34,MC_Paths_Base!AB336+'Monte Carlo'!$AB$34,MC_Paths_Base!AC336+'Monte Carlo'!$AC$34,MC_Paths_Base!AD336+'Monte Carlo'!$AD$34,MC_Paths_Base!AE336+'Monte Carlo'!$AE$34,MC_Paths_Base!AF336+'Monte Carlo'!$AF$34)</x:f>
        <x:v>561996.7504467583</x:v>
      </x:c>
      <x:c r="AM336" t="n">
        <x:f>MIN(MC_Paths_Base!B336+'Monte Carlo'!$B$35,MC_Paths_Base!C336+'Monte Carlo'!$C$35,MC_Paths_Base!D336+'Monte Carlo'!$D$35,MC_Paths_Base!E336+'Monte Carlo'!$E$35,MC_Paths_Base!F336+'Monte Carlo'!$F$35,MC_Paths_Base!G336+'Monte Carlo'!$G$35,MC_Paths_Base!H336+'Monte Carlo'!$H$35,MC_Paths_Base!I336+'Monte Carlo'!$I$35,MC_Paths_Base!J336+'Monte Carlo'!$J$35,MC_Paths_Base!K336+'Monte Carlo'!$K$35,MC_Paths_Base!L336+'Monte Carlo'!$L$35,MC_Paths_Base!M336+'Monte Carlo'!$M$35,MC_Paths_Base!N336+'Monte Carlo'!$N$35,MC_Paths_Base!O336+'Monte Carlo'!$O$35,MC_Paths_Base!P336+'Monte Carlo'!$P$35,MC_Paths_Base!Q336+'Monte Carlo'!$Q$35,MC_Paths_Base!R336+'Monte Carlo'!$R$35,MC_Paths_Base!S336+'Monte Carlo'!$S$35,MC_Paths_Base!T336+'Monte Carlo'!$T$35,MC_Paths_Base!U336+'Monte Carlo'!$U$35,MC_Paths_Base!V336+'Monte Carlo'!$V$35,MC_Paths_Base!W336+'Monte Carlo'!$W$35,MC_Paths_Base!X336+'Monte Carlo'!$X$35,MC_Paths_Base!Y336+'Monte Carlo'!$Y$35,MC_Paths_Base!Z336+'Monte Carlo'!$Z$35,MC_Paths_Base!AA336+'Monte Carlo'!$AA$35,MC_Paths_Base!AB336+'Monte Carlo'!$AB$35,MC_Paths_Base!AC336+'Monte Carlo'!$AC$35,MC_Paths_Base!AD336+'Monte Carlo'!$AD$35,MC_Paths_Base!AE336+'Monte Carlo'!$AE$35,MC_Paths_Base!AF336+'Monte Carlo'!$AF$35)</x:f>
        <x:v>423981.5901151595</x:v>
      </x:c>
    </x:row>
    <x:row r="337">
      <x:c r="AJ337" t="n">
        <x:f>MIN(MC_Paths_Base!B337:AF337)</x:f>
        <x:v>765979.4782407617</x:v>
      </x:c>
      <x:c r="AK337" t="n">
        <x:f>MIN(MC_Paths_Base!B337+'Monte Carlo'!$B$32,MC_Paths_Base!C337+'Monte Carlo'!$C$32,MC_Paths_Base!D337+'Monte Carlo'!$D$32,MC_Paths_Base!E337+'Monte Carlo'!$E$32,MC_Paths_Base!F337+'Monte Carlo'!$F$32,MC_Paths_Base!G337+'Monte Carlo'!$G$32,MC_Paths_Base!H337+'Monte Carlo'!$H$32,MC_Paths_Base!I337+'Monte Carlo'!$I$32,MC_Paths_Base!J337+'Monte Carlo'!$J$32,MC_Paths_Base!K337+'Monte Carlo'!$K$32,MC_Paths_Base!L337+'Monte Carlo'!$L$32,MC_Paths_Base!M337+'Monte Carlo'!$M$32,MC_Paths_Base!N337+'Monte Carlo'!$N$32,MC_Paths_Base!O337+'Monte Carlo'!$O$32,MC_Paths_Base!P337+'Monte Carlo'!$P$32,MC_Paths_Base!Q337+'Monte Carlo'!$Q$32,MC_Paths_Base!R337+'Monte Carlo'!$R$32,MC_Paths_Base!S337+'Monte Carlo'!$S$32,MC_Paths_Base!T337+'Monte Carlo'!$T$32,MC_Paths_Base!U337+'Monte Carlo'!$U$32,MC_Paths_Base!V337+'Monte Carlo'!$V$32,MC_Paths_Base!W337+'Monte Carlo'!$W$32,MC_Paths_Base!X337+'Monte Carlo'!$X$32,MC_Paths_Base!Y337+'Monte Carlo'!$Y$32,MC_Paths_Base!Z337+'Monte Carlo'!$Z$32,MC_Paths_Base!AA337+'Monte Carlo'!$AA$32,MC_Paths_Base!AB337+'Monte Carlo'!$AB$32,MC_Paths_Base!AC337+'Monte Carlo'!$AC$32,MC_Paths_Base!AD337+'Monte Carlo'!$AD$32,MC_Paths_Base!AE337+'Monte Carlo'!$AE$32,MC_Paths_Base!AF337+'Monte Carlo'!$AF$32)</x:f>
        <x:v>543678.5115725042</x:v>
      </x:c>
      <x:c r="AL337" t="n">
        <x:f>MIN(MC_Paths_Base!B337+'Monte Carlo'!$B$34,MC_Paths_Base!C337+'Monte Carlo'!$C$34,MC_Paths_Base!D337+'Monte Carlo'!$D$34,MC_Paths_Base!E337+'Monte Carlo'!$E$34,MC_Paths_Base!F337+'Monte Carlo'!$F$34,MC_Paths_Base!G337+'Monte Carlo'!$G$34,MC_Paths_Base!H337+'Monte Carlo'!$H$34,MC_Paths_Base!I337+'Monte Carlo'!$I$34,MC_Paths_Base!J337+'Monte Carlo'!$J$34,MC_Paths_Base!K337+'Monte Carlo'!$K$34,MC_Paths_Base!L337+'Monte Carlo'!$L$34,MC_Paths_Base!M337+'Monte Carlo'!$M$34,MC_Paths_Base!N337+'Monte Carlo'!$N$34,MC_Paths_Base!O337+'Monte Carlo'!$O$34,MC_Paths_Base!P337+'Monte Carlo'!$P$34,MC_Paths_Base!Q337+'Monte Carlo'!$Q$34,MC_Paths_Base!R337+'Monte Carlo'!$R$34,MC_Paths_Base!S337+'Monte Carlo'!$S$34,MC_Paths_Base!T337+'Monte Carlo'!$T$34,MC_Paths_Base!U337+'Monte Carlo'!$U$34,MC_Paths_Base!V337+'Monte Carlo'!$V$34,MC_Paths_Base!W337+'Monte Carlo'!$W$34,MC_Paths_Base!X337+'Monte Carlo'!$X$34,MC_Paths_Base!Y337+'Monte Carlo'!$Y$34,MC_Paths_Base!Z337+'Monte Carlo'!$Z$34,MC_Paths_Base!AA337+'Monte Carlo'!$AA$34,MC_Paths_Base!AB337+'Monte Carlo'!$AB$34,MC_Paths_Base!AC337+'Monte Carlo'!$AC$34,MC_Paths_Base!AD337+'Monte Carlo'!$AD$34,MC_Paths_Base!AE337+'Monte Carlo'!$AE$34,MC_Paths_Base!AF337+'Monte Carlo'!$AF$34)</x:f>
        <x:v>-556910.7343064822</x:v>
      </x:c>
      <x:c r="AM337" t="n">
        <x:f>MIN(MC_Paths_Base!B337+'Monte Carlo'!$B$35,MC_Paths_Base!C337+'Monte Carlo'!$C$35,MC_Paths_Base!D337+'Monte Carlo'!$D$35,MC_Paths_Base!E337+'Monte Carlo'!$E$35,MC_Paths_Base!F337+'Monte Carlo'!$F$35,MC_Paths_Base!G337+'Monte Carlo'!$G$35,MC_Paths_Base!H337+'Monte Carlo'!$H$35,MC_Paths_Base!I337+'Monte Carlo'!$I$35,MC_Paths_Base!J337+'Monte Carlo'!$J$35,MC_Paths_Base!K337+'Monte Carlo'!$K$35,MC_Paths_Base!L337+'Monte Carlo'!$L$35,MC_Paths_Base!M337+'Monte Carlo'!$M$35,MC_Paths_Base!N337+'Monte Carlo'!$N$35,MC_Paths_Base!O337+'Monte Carlo'!$O$35,MC_Paths_Base!P337+'Monte Carlo'!$P$35,MC_Paths_Base!Q337+'Monte Carlo'!$Q$35,MC_Paths_Base!R337+'Monte Carlo'!$R$35,MC_Paths_Base!S337+'Monte Carlo'!$S$35,MC_Paths_Base!T337+'Monte Carlo'!$T$35,MC_Paths_Base!U337+'Monte Carlo'!$U$35,MC_Paths_Base!V337+'Monte Carlo'!$V$35,MC_Paths_Base!W337+'Monte Carlo'!$W$35,MC_Paths_Base!X337+'Monte Carlo'!$X$35,MC_Paths_Base!Y337+'Monte Carlo'!$Y$35,MC_Paths_Base!Z337+'Monte Carlo'!$Z$35,MC_Paths_Base!AA337+'Monte Carlo'!$AA$35,MC_Paths_Base!AB337+'Monte Carlo'!$AB$35,MC_Paths_Base!AC337+'Monte Carlo'!$AC$35,MC_Paths_Base!AD337+'Monte Carlo'!$AD$35,MC_Paths_Base!AE337+'Monte Carlo'!$AE$35,MC_Paths_Base!AF337+'Monte Carlo'!$AF$35)</x:f>
        <x:v>-510725.9834468124</x:v>
      </x:c>
    </x:row>
    <x:row r="338">
      <x:c r="AJ338" t="n">
        <x:f>MIN(MC_Paths_Base!B338:AF338)</x:f>
        <x:v>771754.2513037103</x:v>
      </x:c>
      <x:c r="AK338" t="n">
        <x:f>MIN(MC_Paths_Base!B338+'Monte Carlo'!$B$32,MC_Paths_Base!C338+'Monte Carlo'!$C$32,MC_Paths_Base!D338+'Monte Carlo'!$D$32,MC_Paths_Base!E338+'Monte Carlo'!$E$32,MC_Paths_Base!F338+'Monte Carlo'!$F$32,MC_Paths_Base!G338+'Monte Carlo'!$G$32,MC_Paths_Base!H338+'Monte Carlo'!$H$32,MC_Paths_Base!I338+'Monte Carlo'!$I$32,MC_Paths_Base!J338+'Monte Carlo'!$J$32,MC_Paths_Base!K338+'Monte Carlo'!$K$32,MC_Paths_Base!L338+'Monte Carlo'!$L$32,MC_Paths_Base!M338+'Monte Carlo'!$M$32,MC_Paths_Base!N338+'Monte Carlo'!$N$32,MC_Paths_Base!O338+'Monte Carlo'!$O$32,MC_Paths_Base!P338+'Monte Carlo'!$P$32,MC_Paths_Base!Q338+'Monte Carlo'!$Q$32,MC_Paths_Base!R338+'Monte Carlo'!$R$32,MC_Paths_Base!S338+'Monte Carlo'!$S$32,MC_Paths_Base!T338+'Monte Carlo'!$T$32,MC_Paths_Base!U338+'Monte Carlo'!$U$32,MC_Paths_Base!V338+'Monte Carlo'!$V$32,MC_Paths_Base!W338+'Monte Carlo'!$W$32,MC_Paths_Base!X338+'Monte Carlo'!$X$32,MC_Paths_Base!Y338+'Monte Carlo'!$Y$32,MC_Paths_Base!Z338+'Monte Carlo'!$Z$32,MC_Paths_Base!AA338+'Monte Carlo'!$AA$32,MC_Paths_Base!AB338+'Monte Carlo'!$AB$32,MC_Paths_Base!AC338+'Monte Carlo'!$AC$32,MC_Paths_Base!AD338+'Monte Carlo'!$AD$32,MC_Paths_Base!AE338+'Monte Carlo'!$AE$32,MC_Paths_Base!AF338+'Monte Carlo'!$AF$32)</x:f>
        <x:v>569865.2077189588</x:v>
      </x:c>
      <x:c r="AL338" t="n">
        <x:f>MIN(MC_Paths_Base!B338+'Monte Carlo'!$B$34,MC_Paths_Base!C338+'Monte Carlo'!$C$34,MC_Paths_Base!D338+'Monte Carlo'!$D$34,MC_Paths_Base!E338+'Monte Carlo'!$E$34,MC_Paths_Base!F338+'Monte Carlo'!$F$34,MC_Paths_Base!G338+'Monte Carlo'!$G$34,MC_Paths_Base!H338+'Monte Carlo'!$H$34,MC_Paths_Base!I338+'Monte Carlo'!$I$34,MC_Paths_Base!J338+'Monte Carlo'!$J$34,MC_Paths_Base!K338+'Monte Carlo'!$K$34,MC_Paths_Base!L338+'Monte Carlo'!$L$34,MC_Paths_Base!M338+'Monte Carlo'!$M$34,MC_Paths_Base!N338+'Monte Carlo'!$N$34,MC_Paths_Base!O338+'Monte Carlo'!$O$34,MC_Paths_Base!P338+'Monte Carlo'!$P$34,MC_Paths_Base!Q338+'Monte Carlo'!$Q$34,MC_Paths_Base!R338+'Monte Carlo'!$R$34,MC_Paths_Base!S338+'Monte Carlo'!$S$34,MC_Paths_Base!T338+'Monte Carlo'!$T$34,MC_Paths_Base!U338+'Monte Carlo'!$U$34,MC_Paths_Base!V338+'Monte Carlo'!$V$34,MC_Paths_Base!W338+'Monte Carlo'!$W$34,MC_Paths_Base!X338+'Monte Carlo'!$X$34,MC_Paths_Base!Y338+'Monte Carlo'!$Y$34,MC_Paths_Base!Z338+'Monte Carlo'!$Z$34,MC_Paths_Base!AA338+'Monte Carlo'!$AA$34,MC_Paths_Base!AB338+'Monte Carlo'!$AB$34,MC_Paths_Base!AC338+'Monte Carlo'!$AC$34,MC_Paths_Base!AD338+'Monte Carlo'!$AD$34,MC_Paths_Base!AE338+'Monte Carlo'!$AE$34,MC_Paths_Base!AF338+'Monte Carlo'!$AF$34)</x:f>
        <x:v>217967.6805785749</x:v>
      </x:c>
      <x:c r="AM338" t="n">
        <x:f>MIN(MC_Paths_Base!B338+'Monte Carlo'!$B$35,MC_Paths_Base!C338+'Monte Carlo'!$C$35,MC_Paths_Base!D338+'Monte Carlo'!$D$35,MC_Paths_Base!E338+'Monte Carlo'!$E$35,MC_Paths_Base!F338+'Monte Carlo'!$F$35,MC_Paths_Base!G338+'Monte Carlo'!$G$35,MC_Paths_Base!H338+'Monte Carlo'!$H$35,MC_Paths_Base!I338+'Monte Carlo'!$I$35,MC_Paths_Base!J338+'Monte Carlo'!$J$35,MC_Paths_Base!K338+'Monte Carlo'!$K$35,MC_Paths_Base!L338+'Monte Carlo'!$L$35,MC_Paths_Base!M338+'Monte Carlo'!$M$35,MC_Paths_Base!N338+'Monte Carlo'!$N$35,MC_Paths_Base!O338+'Monte Carlo'!$O$35,MC_Paths_Base!P338+'Monte Carlo'!$P$35,MC_Paths_Base!Q338+'Monte Carlo'!$Q$35,MC_Paths_Base!R338+'Monte Carlo'!$R$35,MC_Paths_Base!S338+'Monte Carlo'!$S$35,MC_Paths_Base!T338+'Monte Carlo'!$T$35,MC_Paths_Base!U338+'Monte Carlo'!$U$35,MC_Paths_Base!V338+'Monte Carlo'!$V$35,MC_Paths_Base!W338+'Monte Carlo'!$W$35,MC_Paths_Base!X338+'Monte Carlo'!$X$35,MC_Paths_Base!Y338+'Monte Carlo'!$Y$35,MC_Paths_Base!Z338+'Monte Carlo'!$Z$35,MC_Paths_Base!AA338+'Monte Carlo'!$AA$35,MC_Paths_Base!AB338+'Monte Carlo'!$AB$35,MC_Paths_Base!AC338+'Monte Carlo'!$AC$35,MC_Paths_Base!AD338+'Monte Carlo'!$AD$35,MC_Paths_Base!AE338+'Monte Carlo'!$AE$35,MC_Paths_Base!AF338+'Monte Carlo'!$AF$35)</x:f>
        <x:v>138819.32937404572</x:v>
      </x:c>
    </x:row>
    <x:row r="339">
      <x:c r="AJ339" t="n">
        <x:f>MIN(MC_Paths_Base!B339:AF339)</x:f>
        <x:v>988396.4321077866</x:v>
      </x:c>
      <x:c r="AK339" t="n">
        <x:f>MIN(MC_Paths_Base!B339+'Monte Carlo'!$B$32,MC_Paths_Base!C339+'Monte Carlo'!$C$32,MC_Paths_Base!D339+'Monte Carlo'!$D$32,MC_Paths_Base!E339+'Monte Carlo'!$E$32,MC_Paths_Base!F339+'Monte Carlo'!$F$32,MC_Paths_Base!G339+'Monte Carlo'!$G$32,MC_Paths_Base!H339+'Monte Carlo'!$H$32,MC_Paths_Base!I339+'Monte Carlo'!$I$32,MC_Paths_Base!J339+'Monte Carlo'!$J$32,MC_Paths_Base!K339+'Monte Carlo'!$K$32,MC_Paths_Base!L339+'Monte Carlo'!$L$32,MC_Paths_Base!M339+'Monte Carlo'!$M$32,MC_Paths_Base!N339+'Monte Carlo'!$N$32,MC_Paths_Base!O339+'Monte Carlo'!$O$32,MC_Paths_Base!P339+'Monte Carlo'!$P$32,MC_Paths_Base!Q339+'Monte Carlo'!$Q$32,MC_Paths_Base!R339+'Monte Carlo'!$R$32,MC_Paths_Base!S339+'Monte Carlo'!$S$32,MC_Paths_Base!T339+'Monte Carlo'!$T$32,MC_Paths_Base!U339+'Monte Carlo'!$U$32,MC_Paths_Base!V339+'Monte Carlo'!$V$32,MC_Paths_Base!W339+'Monte Carlo'!$W$32,MC_Paths_Base!X339+'Monte Carlo'!$X$32,MC_Paths_Base!Y339+'Monte Carlo'!$Y$32,MC_Paths_Base!Z339+'Monte Carlo'!$Z$32,MC_Paths_Base!AA339+'Monte Carlo'!$AA$32,MC_Paths_Base!AB339+'Monte Carlo'!$AB$32,MC_Paths_Base!AC339+'Monte Carlo'!$AC$32,MC_Paths_Base!AD339+'Monte Carlo'!$AD$32,MC_Paths_Base!AE339+'Monte Carlo'!$AE$32,MC_Paths_Base!AF339+'Monte Carlo'!$AF$32)</x:f>
        <x:v>786507.3885230352</x:v>
      </x:c>
      <x:c r="AL339" t="n">
        <x:f>MIN(MC_Paths_Base!B339+'Monte Carlo'!$B$34,MC_Paths_Base!C339+'Monte Carlo'!$C$34,MC_Paths_Base!D339+'Monte Carlo'!$D$34,MC_Paths_Base!E339+'Monte Carlo'!$E$34,MC_Paths_Base!F339+'Monte Carlo'!$F$34,MC_Paths_Base!G339+'Monte Carlo'!$G$34,MC_Paths_Base!H339+'Monte Carlo'!$H$34,MC_Paths_Base!I339+'Monte Carlo'!$I$34,MC_Paths_Base!J339+'Monte Carlo'!$J$34,MC_Paths_Base!K339+'Monte Carlo'!$K$34,MC_Paths_Base!L339+'Monte Carlo'!$L$34,MC_Paths_Base!M339+'Monte Carlo'!$M$34,MC_Paths_Base!N339+'Monte Carlo'!$N$34,MC_Paths_Base!O339+'Monte Carlo'!$O$34,MC_Paths_Base!P339+'Monte Carlo'!$P$34,MC_Paths_Base!Q339+'Monte Carlo'!$Q$34,MC_Paths_Base!R339+'Monte Carlo'!$R$34,MC_Paths_Base!S339+'Monte Carlo'!$S$34,MC_Paths_Base!T339+'Monte Carlo'!$T$34,MC_Paths_Base!U339+'Monte Carlo'!$U$34,MC_Paths_Base!V339+'Monte Carlo'!$V$34,MC_Paths_Base!W339+'Monte Carlo'!$W$34,MC_Paths_Base!X339+'Monte Carlo'!$X$34,MC_Paths_Base!Y339+'Monte Carlo'!$Y$34,MC_Paths_Base!Z339+'Monte Carlo'!$Z$34,MC_Paths_Base!AA339+'Monte Carlo'!$AA$34,MC_Paths_Base!AB339+'Monte Carlo'!$AB$34,MC_Paths_Base!AC339+'Monte Carlo'!$AC$34,MC_Paths_Base!AD339+'Monte Carlo'!$AD$34,MC_Paths_Base!AE339+'Monte Carlo'!$AE$34,MC_Paths_Base!AF339+'Monte Carlo'!$AF$34)</x:f>
        <x:v>643182.1735140367</x:v>
      </x:c>
      <x:c r="AM339" t="n">
        <x:f>MIN(MC_Paths_Base!B339+'Monte Carlo'!$B$35,MC_Paths_Base!C339+'Monte Carlo'!$C$35,MC_Paths_Base!D339+'Monte Carlo'!$D$35,MC_Paths_Base!E339+'Monte Carlo'!$E$35,MC_Paths_Base!F339+'Monte Carlo'!$F$35,MC_Paths_Base!G339+'Monte Carlo'!$G$35,MC_Paths_Base!H339+'Monte Carlo'!$H$35,MC_Paths_Base!I339+'Monte Carlo'!$I$35,MC_Paths_Base!J339+'Monte Carlo'!$J$35,MC_Paths_Base!K339+'Monte Carlo'!$K$35,MC_Paths_Base!L339+'Monte Carlo'!$L$35,MC_Paths_Base!M339+'Monte Carlo'!$M$35,MC_Paths_Base!N339+'Monte Carlo'!$N$35,MC_Paths_Base!O339+'Monte Carlo'!$O$35,MC_Paths_Base!P339+'Monte Carlo'!$P$35,MC_Paths_Base!Q339+'Monte Carlo'!$Q$35,MC_Paths_Base!R339+'Monte Carlo'!$R$35,MC_Paths_Base!S339+'Monte Carlo'!$S$35,MC_Paths_Base!T339+'Monte Carlo'!$T$35,MC_Paths_Base!U339+'Monte Carlo'!$U$35,MC_Paths_Base!V339+'Monte Carlo'!$V$35,MC_Paths_Base!W339+'Monte Carlo'!$W$35,MC_Paths_Base!X339+'Monte Carlo'!$X$35,MC_Paths_Base!Y339+'Monte Carlo'!$Y$35,MC_Paths_Base!Z339+'Monte Carlo'!$Z$35,MC_Paths_Base!AA339+'Monte Carlo'!$AA$35,MC_Paths_Base!AB339+'Monte Carlo'!$AB$35,MC_Paths_Base!AC339+'Monte Carlo'!$AC$35,MC_Paths_Base!AD339+'Monte Carlo'!$AD$35,MC_Paths_Base!AE339+'Monte Carlo'!$AE$35,MC_Paths_Base!AF339+'Monte Carlo'!$AF$35)</x:f>
        <x:v>508555.8674292853</x:v>
      </x:c>
    </x:row>
    <x:row r="340">
      <x:c r="AJ340" t="n">
        <x:f>MIN(MC_Paths_Base!B340:AF340)</x:f>
        <x:v>1029031.25</x:v>
      </x:c>
      <x:c r="AK340" t="n">
        <x:f>MIN(MC_Paths_Base!B340+'Monte Carlo'!$B$32,MC_Paths_Base!C340+'Monte Carlo'!$C$32,MC_Paths_Base!D340+'Monte Carlo'!$D$32,MC_Paths_Base!E340+'Monte Carlo'!$E$32,MC_Paths_Base!F340+'Monte Carlo'!$F$32,MC_Paths_Base!G340+'Monte Carlo'!$G$32,MC_Paths_Base!H340+'Monte Carlo'!$H$32,MC_Paths_Base!I340+'Monte Carlo'!$I$32,MC_Paths_Base!J340+'Monte Carlo'!$J$32,MC_Paths_Base!K340+'Monte Carlo'!$K$32,MC_Paths_Base!L340+'Monte Carlo'!$L$32,MC_Paths_Base!M340+'Monte Carlo'!$M$32,MC_Paths_Base!N340+'Monte Carlo'!$N$32,MC_Paths_Base!O340+'Monte Carlo'!$O$32,MC_Paths_Base!P340+'Monte Carlo'!$P$32,MC_Paths_Base!Q340+'Monte Carlo'!$Q$32,MC_Paths_Base!R340+'Monte Carlo'!$R$32,MC_Paths_Base!S340+'Monte Carlo'!$S$32,MC_Paths_Base!T340+'Monte Carlo'!$T$32,MC_Paths_Base!U340+'Monte Carlo'!$U$32,MC_Paths_Base!V340+'Monte Carlo'!$V$32,MC_Paths_Base!W340+'Monte Carlo'!$W$32,MC_Paths_Base!X340+'Monte Carlo'!$X$32,MC_Paths_Base!Y340+'Monte Carlo'!$Y$32,MC_Paths_Base!Z340+'Monte Carlo'!$Z$32,MC_Paths_Base!AA340+'Monte Carlo'!$AA$32,MC_Paths_Base!AB340+'Monte Carlo'!$AB$32,MC_Paths_Base!AC340+'Monte Carlo'!$AC$32,MC_Paths_Base!AD340+'Monte Carlo'!$AD$32,MC_Paths_Base!AE340+'Monte Carlo'!$AE$32,MC_Paths_Base!AF340+'Monte Carlo'!$AF$32)</x:f>
        <x:v>933780.1498277646</x:v>
      </x:c>
      <x:c r="AL340" t="n">
        <x:f>MIN(MC_Paths_Base!B340+'Monte Carlo'!$B$34,MC_Paths_Base!C340+'Monte Carlo'!$C$34,MC_Paths_Base!D340+'Monte Carlo'!$D$34,MC_Paths_Base!E340+'Monte Carlo'!$E$34,MC_Paths_Base!F340+'Monte Carlo'!$F$34,MC_Paths_Base!G340+'Monte Carlo'!$G$34,MC_Paths_Base!H340+'Monte Carlo'!$H$34,MC_Paths_Base!I340+'Monte Carlo'!$I$34,MC_Paths_Base!J340+'Monte Carlo'!$J$34,MC_Paths_Base!K340+'Monte Carlo'!$K$34,MC_Paths_Base!L340+'Monte Carlo'!$L$34,MC_Paths_Base!M340+'Monte Carlo'!$M$34,MC_Paths_Base!N340+'Monte Carlo'!$N$34,MC_Paths_Base!O340+'Monte Carlo'!$O$34,MC_Paths_Base!P340+'Monte Carlo'!$P$34,MC_Paths_Base!Q340+'Monte Carlo'!$Q$34,MC_Paths_Base!R340+'Monte Carlo'!$R$34,MC_Paths_Base!S340+'Monte Carlo'!$S$34,MC_Paths_Base!T340+'Monte Carlo'!$T$34,MC_Paths_Base!U340+'Monte Carlo'!$U$34,MC_Paths_Base!V340+'Monte Carlo'!$V$34,MC_Paths_Base!W340+'Monte Carlo'!$W$34,MC_Paths_Base!X340+'Monte Carlo'!$X$34,MC_Paths_Base!Y340+'Monte Carlo'!$Y$34,MC_Paths_Base!Z340+'Monte Carlo'!$Z$34,MC_Paths_Base!AA340+'Monte Carlo'!$AA$34,MC_Paths_Base!AB340+'Monte Carlo'!$AB$34,MC_Paths_Base!AC340+'Monte Carlo'!$AC$34,MC_Paths_Base!AD340+'Monte Carlo'!$AD$34,MC_Paths_Base!AE340+'Monte Carlo'!$AE$34,MC_Paths_Base!AF340+'Monte Carlo'!$AF$34)</x:f>
        <x:v>810807.9664093634</x:v>
      </x:c>
      <x:c r="AM340" t="n">
        <x:f>MIN(MC_Paths_Base!B340+'Monte Carlo'!$B$35,MC_Paths_Base!C340+'Monte Carlo'!$C$35,MC_Paths_Base!D340+'Monte Carlo'!$D$35,MC_Paths_Base!E340+'Monte Carlo'!$E$35,MC_Paths_Base!F340+'Monte Carlo'!$F$35,MC_Paths_Base!G340+'Monte Carlo'!$G$35,MC_Paths_Base!H340+'Monte Carlo'!$H$35,MC_Paths_Base!I340+'Monte Carlo'!$I$35,MC_Paths_Base!J340+'Monte Carlo'!$J$35,MC_Paths_Base!K340+'Monte Carlo'!$K$35,MC_Paths_Base!L340+'Monte Carlo'!$L$35,MC_Paths_Base!M340+'Monte Carlo'!$M$35,MC_Paths_Base!N340+'Monte Carlo'!$N$35,MC_Paths_Base!O340+'Monte Carlo'!$O$35,MC_Paths_Base!P340+'Monte Carlo'!$P$35,MC_Paths_Base!Q340+'Monte Carlo'!$Q$35,MC_Paths_Base!R340+'Monte Carlo'!$R$35,MC_Paths_Base!S340+'Monte Carlo'!$S$35,MC_Paths_Base!T340+'Monte Carlo'!$T$35,MC_Paths_Base!U340+'Monte Carlo'!$U$35,MC_Paths_Base!V340+'Monte Carlo'!$V$35,MC_Paths_Base!W340+'Monte Carlo'!$W$35,MC_Paths_Base!X340+'Monte Carlo'!$X$35,MC_Paths_Base!Y340+'Monte Carlo'!$Y$35,MC_Paths_Base!Z340+'Monte Carlo'!$Z$35,MC_Paths_Base!AA340+'Monte Carlo'!$AA$35,MC_Paths_Base!AB340+'Monte Carlo'!$AB$35,MC_Paths_Base!AC340+'Monte Carlo'!$AC$35,MC_Paths_Base!AD340+'Monte Carlo'!$AD$35,MC_Paths_Base!AE340+'Monte Carlo'!$AE$35,MC_Paths_Base!AF340+'Monte Carlo'!$AF$35)</x:f>
        <x:v>672792.8060777646</x:v>
      </x:c>
    </x:row>
    <x:row r="341">
      <x:c r="AJ341" t="n">
        <x:f>MIN(MC_Paths_Base!B341:AF341)</x:f>
        <x:v>850793.96843678</x:v>
      </x:c>
      <x:c r="AK341" t="n">
        <x:f>MIN(MC_Paths_Base!B341+'Monte Carlo'!$B$32,MC_Paths_Base!C341+'Monte Carlo'!$C$32,MC_Paths_Base!D341+'Monte Carlo'!$D$32,MC_Paths_Base!E341+'Monte Carlo'!$E$32,MC_Paths_Base!F341+'Monte Carlo'!$F$32,MC_Paths_Base!G341+'Monte Carlo'!$G$32,MC_Paths_Base!H341+'Monte Carlo'!$H$32,MC_Paths_Base!I341+'Monte Carlo'!$I$32,MC_Paths_Base!J341+'Monte Carlo'!$J$32,MC_Paths_Base!K341+'Monte Carlo'!$K$32,MC_Paths_Base!L341+'Monte Carlo'!$L$32,MC_Paths_Base!M341+'Monte Carlo'!$M$32,MC_Paths_Base!N341+'Monte Carlo'!$N$32,MC_Paths_Base!O341+'Monte Carlo'!$O$32,MC_Paths_Base!P341+'Monte Carlo'!$P$32,MC_Paths_Base!Q341+'Monte Carlo'!$Q$32,MC_Paths_Base!R341+'Monte Carlo'!$R$32,MC_Paths_Base!S341+'Monte Carlo'!$S$32,MC_Paths_Base!T341+'Monte Carlo'!$T$32,MC_Paths_Base!U341+'Monte Carlo'!$U$32,MC_Paths_Base!V341+'Monte Carlo'!$V$32,MC_Paths_Base!W341+'Monte Carlo'!$W$32,MC_Paths_Base!X341+'Monte Carlo'!$X$32,MC_Paths_Base!Y341+'Monte Carlo'!$Y$32,MC_Paths_Base!Z341+'Monte Carlo'!$Z$32,MC_Paths_Base!AA341+'Monte Carlo'!$AA$32,MC_Paths_Base!AB341+'Monte Carlo'!$AB$32,MC_Paths_Base!AC341+'Monte Carlo'!$AC$32,MC_Paths_Base!AD341+'Monte Carlo'!$AD$32,MC_Paths_Base!AE341+'Monte Carlo'!$AE$32,MC_Paths_Base!AF341+'Monte Carlo'!$AF$32)</x:f>
        <x:v>648141.9766874209</x:v>
      </x:c>
      <x:c r="AL341" t="n">
        <x:f>MIN(MC_Paths_Base!B341+'Monte Carlo'!$B$34,MC_Paths_Base!C341+'Monte Carlo'!$C$34,MC_Paths_Base!D341+'Monte Carlo'!$D$34,MC_Paths_Base!E341+'Monte Carlo'!$E$34,MC_Paths_Base!F341+'Monte Carlo'!$F$34,MC_Paths_Base!G341+'Monte Carlo'!$G$34,MC_Paths_Base!H341+'Monte Carlo'!$H$34,MC_Paths_Base!I341+'Monte Carlo'!$I$34,MC_Paths_Base!J341+'Monte Carlo'!$J$34,MC_Paths_Base!K341+'Monte Carlo'!$K$34,MC_Paths_Base!L341+'Monte Carlo'!$L$34,MC_Paths_Base!M341+'Monte Carlo'!$M$34,MC_Paths_Base!N341+'Monte Carlo'!$N$34,MC_Paths_Base!O341+'Monte Carlo'!$O$34,MC_Paths_Base!P341+'Monte Carlo'!$P$34,MC_Paths_Base!Q341+'Monte Carlo'!$Q$34,MC_Paths_Base!R341+'Monte Carlo'!$R$34,MC_Paths_Base!S341+'Monte Carlo'!$S$34,MC_Paths_Base!T341+'Monte Carlo'!$T$34,MC_Paths_Base!U341+'Monte Carlo'!$U$34,MC_Paths_Base!V341+'Monte Carlo'!$V$34,MC_Paths_Base!W341+'Monte Carlo'!$W$34,MC_Paths_Base!X341+'Monte Carlo'!$X$34,MC_Paths_Base!Y341+'Monte Carlo'!$Y$34,MC_Paths_Base!Z341+'Monte Carlo'!$Z$34,MC_Paths_Base!AA341+'Monte Carlo'!$AA$34,MC_Paths_Base!AB341+'Monte Carlo'!$AB$34,MC_Paths_Base!AC341+'Monte Carlo'!$AC$34,MC_Paths_Base!AD341+'Monte Carlo'!$AD$34,MC_Paths_Base!AE341+'Monte Carlo'!$AE$34,MC_Paths_Base!AF341+'Monte Carlo'!$AF$34)</x:f>
        <x:v>456356.02219878323</x:v>
      </x:c>
      <x:c r="AM341" t="n">
        <x:f>MIN(MC_Paths_Base!B341+'Monte Carlo'!$B$35,MC_Paths_Base!C341+'Monte Carlo'!$C$35,MC_Paths_Base!D341+'Monte Carlo'!$D$35,MC_Paths_Base!E341+'Monte Carlo'!$E$35,MC_Paths_Base!F341+'Monte Carlo'!$F$35,MC_Paths_Base!G341+'Monte Carlo'!$G$35,MC_Paths_Base!H341+'Monte Carlo'!$H$35,MC_Paths_Base!I341+'Monte Carlo'!$I$35,MC_Paths_Base!J341+'Monte Carlo'!$J$35,MC_Paths_Base!K341+'Monte Carlo'!$K$35,MC_Paths_Base!L341+'Monte Carlo'!$L$35,MC_Paths_Base!M341+'Monte Carlo'!$M$35,MC_Paths_Base!N341+'Monte Carlo'!$N$35,MC_Paths_Base!O341+'Monte Carlo'!$O$35,MC_Paths_Base!P341+'Monte Carlo'!$P$35,MC_Paths_Base!Q341+'Monte Carlo'!$Q$35,MC_Paths_Base!R341+'Monte Carlo'!$R$35,MC_Paths_Base!S341+'Monte Carlo'!$S$35,MC_Paths_Base!T341+'Monte Carlo'!$T$35,MC_Paths_Base!U341+'Monte Carlo'!$U$35,MC_Paths_Base!V341+'Monte Carlo'!$V$35,MC_Paths_Base!W341+'Monte Carlo'!$W$35,MC_Paths_Base!X341+'Monte Carlo'!$X$35,MC_Paths_Base!Y341+'Monte Carlo'!$Y$35,MC_Paths_Base!Z341+'Monte Carlo'!$Z$35,MC_Paths_Base!AA341+'Monte Carlo'!$AA$35,MC_Paths_Base!AB341+'Monte Carlo'!$AB$35,MC_Paths_Base!AC341+'Monte Carlo'!$AC$35,MC_Paths_Base!AD341+'Monte Carlo'!$AD$35,MC_Paths_Base!AE341+'Monte Carlo'!$AE$35,MC_Paths_Base!AF341+'Monte Carlo'!$AF$35)</x:f>
        <x:v>333276.1343117134</x:v>
      </x:c>
    </x:row>
    <x:row r="342">
      <x:c r="AJ342" t="n">
        <x:f>MIN(MC_Paths_Base!B342:AF342)</x:f>
        <x:v>959484.6482630962</x:v>
      </x:c>
      <x:c r="AK342" t="n">
        <x:f>MIN(MC_Paths_Base!B342+'Monte Carlo'!$B$32,MC_Paths_Base!C342+'Monte Carlo'!$C$32,MC_Paths_Base!D342+'Monte Carlo'!$D$32,MC_Paths_Base!E342+'Monte Carlo'!$E$32,MC_Paths_Base!F342+'Monte Carlo'!$F$32,MC_Paths_Base!G342+'Monte Carlo'!$G$32,MC_Paths_Base!H342+'Monte Carlo'!$H$32,MC_Paths_Base!I342+'Monte Carlo'!$I$32,MC_Paths_Base!J342+'Monte Carlo'!$J$32,MC_Paths_Base!K342+'Monte Carlo'!$K$32,MC_Paths_Base!L342+'Monte Carlo'!$L$32,MC_Paths_Base!M342+'Monte Carlo'!$M$32,MC_Paths_Base!N342+'Monte Carlo'!$N$32,MC_Paths_Base!O342+'Monte Carlo'!$O$32,MC_Paths_Base!P342+'Monte Carlo'!$P$32,MC_Paths_Base!Q342+'Monte Carlo'!$Q$32,MC_Paths_Base!R342+'Monte Carlo'!$R$32,MC_Paths_Base!S342+'Monte Carlo'!$S$32,MC_Paths_Base!T342+'Monte Carlo'!$T$32,MC_Paths_Base!U342+'Monte Carlo'!$U$32,MC_Paths_Base!V342+'Monte Carlo'!$V$32,MC_Paths_Base!W342+'Monte Carlo'!$W$32,MC_Paths_Base!X342+'Monte Carlo'!$X$32,MC_Paths_Base!Y342+'Monte Carlo'!$Y$32,MC_Paths_Base!Z342+'Monte Carlo'!$Z$32,MC_Paths_Base!AA342+'Monte Carlo'!$AA$32,MC_Paths_Base!AB342+'Monte Carlo'!$AB$32,MC_Paths_Base!AC342+'Monte Carlo'!$AC$32,MC_Paths_Base!AD342+'Monte Carlo'!$AD$32,MC_Paths_Base!AE342+'Monte Carlo'!$AE$32,MC_Paths_Base!AF342+'Monte Carlo'!$AF$32)</x:f>
        <x:v>756832.656513737</x:v>
      </x:c>
      <x:c r="AL342" t="n">
        <x:f>MIN(MC_Paths_Base!B342+'Monte Carlo'!$B$34,MC_Paths_Base!C342+'Monte Carlo'!$C$34,MC_Paths_Base!D342+'Monte Carlo'!$D$34,MC_Paths_Base!E342+'Monte Carlo'!$E$34,MC_Paths_Base!F342+'Monte Carlo'!$F$34,MC_Paths_Base!G342+'Monte Carlo'!$G$34,MC_Paths_Base!H342+'Monte Carlo'!$H$34,MC_Paths_Base!I342+'Monte Carlo'!$I$34,MC_Paths_Base!J342+'Monte Carlo'!$J$34,MC_Paths_Base!K342+'Monte Carlo'!$K$34,MC_Paths_Base!L342+'Monte Carlo'!$L$34,MC_Paths_Base!M342+'Monte Carlo'!$M$34,MC_Paths_Base!N342+'Monte Carlo'!$N$34,MC_Paths_Base!O342+'Monte Carlo'!$O$34,MC_Paths_Base!P342+'Monte Carlo'!$P$34,MC_Paths_Base!Q342+'Monte Carlo'!$Q$34,MC_Paths_Base!R342+'Monte Carlo'!$R$34,MC_Paths_Base!S342+'Monte Carlo'!$S$34,MC_Paths_Base!T342+'Monte Carlo'!$T$34,MC_Paths_Base!U342+'Monte Carlo'!$U$34,MC_Paths_Base!V342+'Monte Carlo'!$V$34,MC_Paths_Base!W342+'Monte Carlo'!$W$34,MC_Paths_Base!X342+'Monte Carlo'!$X$34,MC_Paths_Base!Y342+'Monte Carlo'!$Y$34,MC_Paths_Base!Z342+'Monte Carlo'!$Z$34,MC_Paths_Base!AA342+'Monte Carlo'!$AA$34,MC_Paths_Base!AB342+'Monte Carlo'!$AB$34,MC_Paths_Base!AC342+'Monte Carlo'!$AC$34,MC_Paths_Base!AD342+'Monte Carlo'!$AD$34,MC_Paths_Base!AE342+'Monte Carlo'!$AE$34,MC_Paths_Base!AF342+'Monte Carlo'!$AF$34)</x:f>
        <x:v>591831.4628607525</x:v>
      </x:c>
      <x:c r="AM342" t="n">
        <x:f>MIN(MC_Paths_Base!B342+'Monte Carlo'!$B$35,MC_Paths_Base!C342+'Monte Carlo'!$C$35,MC_Paths_Base!D342+'Monte Carlo'!$D$35,MC_Paths_Base!E342+'Monte Carlo'!$E$35,MC_Paths_Base!F342+'Monte Carlo'!$F$35,MC_Paths_Base!G342+'Monte Carlo'!$G$35,MC_Paths_Base!H342+'Monte Carlo'!$H$35,MC_Paths_Base!I342+'Monte Carlo'!$I$35,MC_Paths_Base!J342+'Monte Carlo'!$J$35,MC_Paths_Base!K342+'Monte Carlo'!$K$35,MC_Paths_Base!L342+'Monte Carlo'!$L$35,MC_Paths_Base!M342+'Monte Carlo'!$M$35,MC_Paths_Base!N342+'Monte Carlo'!$N$35,MC_Paths_Base!O342+'Monte Carlo'!$O$35,MC_Paths_Base!P342+'Monte Carlo'!$P$35,MC_Paths_Base!Q342+'Monte Carlo'!$Q$35,MC_Paths_Base!R342+'Monte Carlo'!$R$35,MC_Paths_Base!S342+'Monte Carlo'!$S$35,MC_Paths_Base!T342+'Monte Carlo'!$T$35,MC_Paths_Base!U342+'Monte Carlo'!$U$35,MC_Paths_Base!V342+'Monte Carlo'!$V$35,MC_Paths_Base!W342+'Monte Carlo'!$W$35,MC_Paths_Base!X342+'Monte Carlo'!$X$35,MC_Paths_Base!Y342+'Monte Carlo'!$Y$35,MC_Paths_Base!Z342+'Monte Carlo'!$Z$35,MC_Paths_Base!AA342+'Monte Carlo'!$AA$35,MC_Paths_Base!AB342+'Monte Carlo'!$AB$35,MC_Paths_Base!AC342+'Monte Carlo'!$AC$35,MC_Paths_Base!AD342+'Monte Carlo'!$AD$35,MC_Paths_Base!AE342+'Monte Carlo'!$AE$35,MC_Paths_Base!AF342+'Monte Carlo'!$AF$35)</x:f>
        <x:v>460814.28654889343</x:v>
      </x:c>
    </x:row>
    <x:row r="343">
      <x:c r="AJ343" t="n">
        <x:f>MIN(MC_Paths_Base!B343:AF343)</x:f>
        <x:v>1029031.25</x:v>
      </x:c>
      <x:c r="AK343" t="n">
        <x:f>MIN(MC_Paths_Base!B343+'Monte Carlo'!$B$32,MC_Paths_Base!C343+'Monte Carlo'!$C$32,MC_Paths_Base!D343+'Monte Carlo'!$D$32,MC_Paths_Base!E343+'Monte Carlo'!$E$32,MC_Paths_Base!F343+'Monte Carlo'!$F$32,MC_Paths_Base!G343+'Monte Carlo'!$G$32,MC_Paths_Base!H343+'Monte Carlo'!$H$32,MC_Paths_Base!I343+'Monte Carlo'!$I$32,MC_Paths_Base!J343+'Monte Carlo'!$J$32,MC_Paths_Base!K343+'Monte Carlo'!$K$32,MC_Paths_Base!L343+'Monte Carlo'!$L$32,MC_Paths_Base!M343+'Monte Carlo'!$M$32,MC_Paths_Base!N343+'Monte Carlo'!$N$32,MC_Paths_Base!O343+'Monte Carlo'!$O$32,MC_Paths_Base!P343+'Monte Carlo'!$P$32,MC_Paths_Base!Q343+'Monte Carlo'!$Q$32,MC_Paths_Base!R343+'Monte Carlo'!$R$32,MC_Paths_Base!S343+'Monte Carlo'!$S$32,MC_Paths_Base!T343+'Monte Carlo'!$T$32,MC_Paths_Base!U343+'Monte Carlo'!$U$32,MC_Paths_Base!V343+'Monte Carlo'!$V$32,MC_Paths_Base!W343+'Monte Carlo'!$W$32,MC_Paths_Base!X343+'Monte Carlo'!$X$32,MC_Paths_Base!Y343+'Monte Carlo'!$Y$32,MC_Paths_Base!Z343+'Monte Carlo'!$Z$32,MC_Paths_Base!AA343+'Monte Carlo'!$AA$32,MC_Paths_Base!AB343+'Monte Carlo'!$AB$32,MC_Paths_Base!AC343+'Monte Carlo'!$AC$32,MC_Paths_Base!AD343+'Monte Carlo'!$AD$32,MC_Paths_Base!AE343+'Monte Carlo'!$AE$32,MC_Paths_Base!AF343+'Monte Carlo'!$AF$32)</x:f>
        <x:v>975272.5250456005</x:v>
      </x:c>
      <x:c r="AL343" t="n">
        <x:f>MIN(MC_Paths_Base!B343+'Monte Carlo'!$B$34,MC_Paths_Base!C343+'Monte Carlo'!$C$34,MC_Paths_Base!D343+'Monte Carlo'!$D$34,MC_Paths_Base!E343+'Monte Carlo'!$E$34,MC_Paths_Base!F343+'Monte Carlo'!$F$34,MC_Paths_Base!G343+'Monte Carlo'!$G$34,MC_Paths_Base!H343+'Monte Carlo'!$H$34,MC_Paths_Base!I343+'Monte Carlo'!$I$34,MC_Paths_Base!J343+'Monte Carlo'!$J$34,MC_Paths_Base!K343+'Monte Carlo'!$K$34,MC_Paths_Base!L343+'Monte Carlo'!$L$34,MC_Paths_Base!M343+'Monte Carlo'!$M$34,MC_Paths_Base!N343+'Monte Carlo'!$N$34,MC_Paths_Base!O343+'Monte Carlo'!$O$34,MC_Paths_Base!P343+'Monte Carlo'!$P$34,MC_Paths_Base!Q343+'Monte Carlo'!$Q$34,MC_Paths_Base!R343+'Monte Carlo'!$R$34,MC_Paths_Base!S343+'Monte Carlo'!$S$34,MC_Paths_Base!T343+'Monte Carlo'!$T$34,MC_Paths_Base!U343+'Monte Carlo'!$U$34,MC_Paths_Base!V343+'Monte Carlo'!$V$34,MC_Paths_Base!W343+'Monte Carlo'!$W$34,MC_Paths_Base!X343+'Monte Carlo'!$X$34,MC_Paths_Base!Y343+'Monte Carlo'!$Y$34,MC_Paths_Base!Z343+'Monte Carlo'!$Z$34,MC_Paths_Base!AA343+'Monte Carlo'!$AA$34,MC_Paths_Base!AB343+'Monte Carlo'!$AB$34,MC_Paths_Base!AC343+'Monte Carlo'!$AC$34,MC_Paths_Base!AD343+'Monte Carlo'!$AD$34,MC_Paths_Base!AE343+'Monte Carlo'!$AE$34,MC_Paths_Base!AF343+'Monte Carlo'!$AF$34)</x:f>
        <x:v>831947.310036602</x:v>
      </x:c>
      <x:c r="AM343" t="n">
        <x:f>MIN(MC_Paths_Base!B343+'Monte Carlo'!$B$35,MC_Paths_Base!C343+'Monte Carlo'!$C$35,MC_Paths_Base!D343+'Monte Carlo'!$D$35,MC_Paths_Base!E343+'Monte Carlo'!$E$35,MC_Paths_Base!F343+'Monte Carlo'!$F$35,MC_Paths_Base!G343+'Monte Carlo'!$G$35,MC_Paths_Base!H343+'Monte Carlo'!$H$35,MC_Paths_Base!I343+'Monte Carlo'!$I$35,MC_Paths_Base!J343+'Monte Carlo'!$J$35,MC_Paths_Base!K343+'Monte Carlo'!$K$35,MC_Paths_Base!L343+'Monte Carlo'!$L$35,MC_Paths_Base!M343+'Monte Carlo'!$M$35,MC_Paths_Base!N343+'Monte Carlo'!$N$35,MC_Paths_Base!O343+'Monte Carlo'!$O$35,MC_Paths_Base!P343+'Monte Carlo'!$P$35,MC_Paths_Base!Q343+'Monte Carlo'!$Q$35,MC_Paths_Base!R343+'Monte Carlo'!$R$35,MC_Paths_Base!S343+'Monte Carlo'!$S$35,MC_Paths_Base!T343+'Monte Carlo'!$T$35,MC_Paths_Base!U343+'Monte Carlo'!$U$35,MC_Paths_Base!V343+'Monte Carlo'!$V$35,MC_Paths_Base!W343+'Monte Carlo'!$W$35,MC_Paths_Base!X343+'Monte Carlo'!$X$35,MC_Paths_Base!Y343+'Monte Carlo'!$Y$35,MC_Paths_Base!Z343+'Monte Carlo'!$Z$35,MC_Paths_Base!AA343+'Monte Carlo'!$AA$35,MC_Paths_Base!AB343+'Monte Carlo'!$AB$35,MC_Paths_Base!AC343+'Monte Carlo'!$AC$35,MC_Paths_Base!AD343+'Monte Carlo'!$AD$35,MC_Paths_Base!AE343+'Monte Carlo'!$AE$35,MC_Paths_Base!AF343+'Monte Carlo'!$AF$35)</x:f>
        <x:v>697321.0039518506</x:v>
      </x:c>
    </x:row>
    <x:row r="344">
      <x:c r="AJ344" t="n">
        <x:f>MIN(MC_Paths_Base!B344:AF344)</x:f>
        <x:v>972449.3852288937</x:v>
      </x:c>
      <x:c r="AK344" t="n">
        <x:f>MIN(MC_Paths_Base!B344+'Monte Carlo'!$B$32,MC_Paths_Base!C344+'Monte Carlo'!$C$32,MC_Paths_Base!D344+'Monte Carlo'!$D$32,MC_Paths_Base!E344+'Monte Carlo'!$E$32,MC_Paths_Base!F344+'Monte Carlo'!$F$32,MC_Paths_Base!G344+'Monte Carlo'!$G$32,MC_Paths_Base!H344+'Monte Carlo'!$H$32,MC_Paths_Base!I344+'Monte Carlo'!$I$32,MC_Paths_Base!J344+'Monte Carlo'!$J$32,MC_Paths_Base!K344+'Monte Carlo'!$K$32,MC_Paths_Base!L344+'Monte Carlo'!$L$32,MC_Paths_Base!M344+'Monte Carlo'!$M$32,MC_Paths_Base!N344+'Monte Carlo'!$N$32,MC_Paths_Base!O344+'Monte Carlo'!$O$32,MC_Paths_Base!P344+'Monte Carlo'!$P$32,MC_Paths_Base!Q344+'Monte Carlo'!$Q$32,MC_Paths_Base!R344+'Monte Carlo'!$R$32,MC_Paths_Base!S344+'Monte Carlo'!$S$32,MC_Paths_Base!T344+'Monte Carlo'!$T$32,MC_Paths_Base!U344+'Monte Carlo'!$U$32,MC_Paths_Base!V344+'Monte Carlo'!$V$32,MC_Paths_Base!W344+'Monte Carlo'!$W$32,MC_Paths_Base!X344+'Monte Carlo'!$X$32,MC_Paths_Base!Y344+'Monte Carlo'!$Y$32,MC_Paths_Base!Z344+'Monte Carlo'!$Z$32,MC_Paths_Base!AA344+'Monte Carlo'!$AA$32,MC_Paths_Base!AB344+'Monte Carlo'!$AB$32,MC_Paths_Base!AC344+'Monte Carlo'!$AC$32,MC_Paths_Base!AD344+'Monte Carlo'!$AD$32,MC_Paths_Base!AE344+'Monte Carlo'!$AE$32,MC_Paths_Base!AF344+'Monte Carlo'!$AF$32)</x:f>
        <x:v>767197.8958528927</x:v>
      </x:c>
      <x:c r="AL344" t="n">
        <x:f>MIN(MC_Paths_Base!B344+'Monte Carlo'!$B$34,MC_Paths_Base!C344+'Monte Carlo'!$C$34,MC_Paths_Base!D344+'Monte Carlo'!$D$34,MC_Paths_Base!E344+'Monte Carlo'!$E$34,MC_Paths_Base!F344+'Monte Carlo'!$F$34,MC_Paths_Base!G344+'Monte Carlo'!$G$34,MC_Paths_Base!H344+'Monte Carlo'!$H$34,MC_Paths_Base!I344+'Monte Carlo'!$I$34,MC_Paths_Base!J344+'Monte Carlo'!$J$34,MC_Paths_Base!K344+'Monte Carlo'!$K$34,MC_Paths_Base!L344+'Monte Carlo'!$L$34,MC_Paths_Base!M344+'Monte Carlo'!$M$34,MC_Paths_Base!N344+'Monte Carlo'!$N$34,MC_Paths_Base!O344+'Monte Carlo'!$O$34,MC_Paths_Base!P344+'Monte Carlo'!$P$34,MC_Paths_Base!Q344+'Monte Carlo'!$Q$34,MC_Paths_Base!R344+'Monte Carlo'!$R$34,MC_Paths_Base!S344+'Monte Carlo'!$S$34,MC_Paths_Base!T344+'Monte Carlo'!$T$34,MC_Paths_Base!U344+'Monte Carlo'!$U$34,MC_Paths_Base!V344+'Monte Carlo'!$V$34,MC_Paths_Base!W344+'Monte Carlo'!$W$34,MC_Paths_Base!X344+'Monte Carlo'!$X$34,MC_Paths_Base!Y344+'Monte Carlo'!$Y$34,MC_Paths_Base!Z344+'Monte Carlo'!$Z$34,MC_Paths_Base!AA344+'Monte Carlo'!$AA$34,MC_Paths_Base!AB344+'Monte Carlo'!$AB$34,MC_Paths_Base!AC344+'Monte Carlo'!$AC$34,MC_Paths_Base!AD344+'Monte Carlo'!$AD$34,MC_Paths_Base!AE344+'Monte Carlo'!$AE$34,MC_Paths_Base!AF344+'Monte Carlo'!$AF$34)</x:f>
        <x:v>-743502.5515612948</x:v>
      </x:c>
      <x:c r="AM344" t="n">
        <x:f>MIN(MC_Paths_Base!B344+'Monte Carlo'!$B$35,MC_Paths_Base!C344+'Monte Carlo'!$C$35,MC_Paths_Base!D344+'Monte Carlo'!$D$35,MC_Paths_Base!E344+'Monte Carlo'!$E$35,MC_Paths_Base!F344+'Monte Carlo'!$F$35,MC_Paths_Base!G344+'Monte Carlo'!$G$35,MC_Paths_Base!H344+'Monte Carlo'!$H$35,MC_Paths_Base!I344+'Monte Carlo'!$I$35,MC_Paths_Base!J344+'Monte Carlo'!$J$35,MC_Paths_Base!K344+'Monte Carlo'!$K$35,MC_Paths_Base!L344+'Monte Carlo'!$L$35,MC_Paths_Base!M344+'Monte Carlo'!$M$35,MC_Paths_Base!N344+'Monte Carlo'!$N$35,MC_Paths_Base!O344+'Monte Carlo'!$O$35,MC_Paths_Base!P344+'Monte Carlo'!$P$35,MC_Paths_Base!Q344+'Monte Carlo'!$Q$35,MC_Paths_Base!R344+'Monte Carlo'!$R$35,MC_Paths_Base!S344+'Monte Carlo'!$S$35,MC_Paths_Base!T344+'Monte Carlo'!$T$35,MC_Paths_Base!U344+'Monte Carlo'!$U$35,MC_Paths_Base!V344+'Monte Carlo'!$V$35,MC_Paths_Base!W344+'Monte Carlo'!$W$35,MC_Paths_Base!X344+'Monte Carlo'!$X$35,MC_Paths_Base!Y344+'Monte Carlo'!$Y$35,MC_Paths_Base!Z344+'Monte Carlo'!$Z$35,MC_Paths_Base!AA344+'Monte Carlo'!$AA$35,MC_Paths_Base!AB344+'Monte Carlo'!$AB$35,MC_Paths_Base!AC344+'Monte Carlo'!$AC$35,MC_Paths_Base!AD344+'Monte Carlo'!$AD$35,MC_Paths_Base!AE344+'Monte Carlo'!$AE$35,MC_Paths_Base!AF344+'Monte Carlo'!$AF$35)</x:f>
        <x:v>-609852.9507671257</x:v>
      </x:c>
    </x:row>
    <x:row r="345">
      <x:c r="AJ345" t="n">
        <x:f>MIN(MC_Paths_Base!B345:AF345)</x:f>
        <x:v>1029031.25</x:v>
      </x:c>
      <x:c r="AK345" t="n">
        <x:f>MIN(MC_Paths_Base!B345+'Monte Carlo'!$B$32,MC_Paths_Base!C345+'Monte Carlo'!$C$32,MC_Paths_Base!D345+'Monte Carlo'!$D$32,MC_Paths_Base!E345+'Monte Carlo'!$E$32,MC_Paths_Base!F345+'Monte Carlo'!$F$32,MC_Paths_Base!G345+'Monte Carlo'!$G$32,MC_Paths_Base!H345+'Monte Carlo'!$H$32,MC_Paths_Base!I345+'Monte Carlo'!$I$32,MC_Paths_Base!J345+'Monte Carlo'!$J$32,MC_Paths_Base!K345+'Monte Carlo'!$K$32,MC_Paths_Base!L345+'Monte Carlo'!$L$32,MC_Paths_Base!M345+'Monte Carlo'!$M$32,MC_Paths_Base!N345+'Monte Carlo'!$N$32,MC_Paths_Base!O345+'Monte Carlo'!$O$32,MC_Paths_Base!P345+'Monte Carlo'!$P$32,MC_Paths_Base!Q345+'Monte Carlo'!$Q$32,MC_Paths_Base!R345+'Monte Carlo'!$R$32,MC_Paths_Base!S345+'Monte Carlo'!$S$32,MC_Paths_Base!T345+'Monte Carlo'!$T$32,MC_Paths_Base!U345+'Monte Carlo'!$U$32,MC_Paths_Base!V345+'Monte Carlo'!$V$32,MC_Paths_Base!W345+'Monte Carlo'!$W$32,MC_Paths_Base!X345+'Monte Carlo'!$X$32,MC_Paths_Base!Y345+'Monte Carlo'!$Y$32,MC_Paths_Base!Z345+'Monte Carlo'!$Z$32,MC_Paths_Base!AA345+'Monte Carlo'!$AA$32,MC_Paths_Base!AB345+'Monte Carlo'!$AB$32,MC_Paths_Base!AC345+'Monte Carlo'!$AC$32,MC_Paths_Base!AD345+'Monte Carlo'!$AD$32,MC_Paths_Base!AE345+'Monte Carlo'!$AE$32,MC_Paths_Base!AF345+'Monte Carlo'!$AF$32)</x:f>
        <x:v>1029031.25</x:v>
      </x:c>
      <x:c r="AL345" t="n">
        <x:f>MIN(MC_Paths_Base!B345+'Monte Carlo'!$B$34,MC_Paths_Base!C345+'Monte Carlo'!$C$34,MC_Paths_Base!D345+'Monte Carlo'!$D$34,MC_Paths_Base!E345+'Monte Carlo'!$E$34,MC_Paths_Base!F345+'Monte Carlo'!$F$34,MC_Paths_Base!G345+'Monte Carlo'!$G$34,MC_Paths_Base!H345+'Monte Carlo'!$H$34,MC_Paths_Base!I345+'Monte Carlo'!$I$34,MC_Paths_Base!J345+'Monte Carlo'!$J$34,MC_Paths_Base!K345+'Monte Carlo'!$K$34,MC_Paths_Base!L345+'Monte Carlo'!$L$34,MC_Paths_Base!M345+'Monte Carlo'!$M$34,MC_Paths_Base!N345+'Monte Carlo'!$N$34,MC_Paths_Base!O345+'Monte Carlo'!$O$34,MC_Paths_Base!P345+'Monte Carlo'!$P$34,MC_Paths_Base!Q345+'Monte Carlo'!$Q$34,MC_Paths_Base!R345+'Monte Carlo'!$R$34,MC_Paths_Base!S345+'Monte Carlo'!$S$34,MC_Paths_Base!T345+'Monte Carlo'!$T$34,MC_Paths_Base!U345+'Monte Carlo'!$U$34,MC_Paths_Base!V345+'Monte Carlo'!$V$34,MC_Paths_Base!W345+'Monte Carlo'!$W$34,MC_Paths_Base!X345+'Monte Carlo'!$X$34,MC_Paths_Base!Y345+'Monte Carlo'!$Y$34,MC_Paths_Base!Z345+'Monte Carlo'!$Z$34,MC_Paths_Base!AA345+'Monte Carlo'!$AA$34,MC_Paths_Base!AB345+'Monte Carlo'!$AB$34,MC_Paths_Base!AC345+'Monte Carlo'!$AC$34,MC_Paths_Base!AD345+'Monte Carlo'!$AD$34,MC_Paths_Base!AE345+'Monte Carlo'!$AE$34,MC_Paths_Base!AF345+'Monte Carlo'!$AF$34)</x:f>
        <x:v>917099.3782372038</x:v>
      </x:c>
      <x:c r="AM345" t="n">
        <x:f>MIN(MC_Paths_Base!B345+'Monte Carlo'!$B$35,MC_Paths_Base!C345+'Monte Carlo'!$C$35,MC_Paths_Base!D345+'Monte Carlo'!$D$35,MC_Paths_Base!E345+'Monte Carlo'!$E$35,MC_Paths_Base!F345+'Monte Carlo'!$F$35,MC_Paths_Base!G345+'Monte Carlo'!$G$35,MC_Paths_Base!H345+'Monte Carlo'!$H$35,MC_Paths_Base!I345+'Monte Carlo'!$I$35,MC_Paths_Base!J345+'Monte Carlo'!$J$35,MC_Paths_Base!K345+'Monte Carlo'!$K$35,MC_Paths_Base!L345+'Monte Carlo'!$L$35,MC_Paths_Base!M345+'Monte Carlo'!$M$35,MC_Paths_Base!N345+'Monte Carlo'!$N$35,MC_Paths_Base!O345+'Monte Carlo'!$O$35,MC_Paths_Base!P345+'Monte Carlo'!$P$35,MC_Paths_Base!Q345+'Monte Carlo'!$Q$35,MC_Paths_Base!R345+'Monte Carlo'!$R$35,MC_Paths_Base!S345+'Monte Carlo'!$S$35,MC_Paths_Base!T345+'Monte Carlo'!$T$35,MC_Paths_Base!U345+'Monte Carlo'!$U$35,MC_Paths_Base!V345+'Monte Carlo'!$V$35,MC_Paths_Base!W345+'Monte Carlo'!$W$35,MC_Paths_Base!X345+'Monte Carlo'!$X$35,MC_Paths_Base!Y345+'Monte Carlo'!$Y$35,MC_Paths_Base!Z345+'Monte Carlo'!$Z$35,MC_Paths_Base!AA345+'Monte Carlo'!$AA$35,MC_Paths_Base!AB345+'Monte Carlo'!$AB$35,MC_Paths_Base!AC345+'Monte Carlo'!$AC$35,MC_Paths_Base!AD345+'Monte Carlo'!$AD$35,MC_Paths_Base!AE345+'Monte Carlo'!$AE$35,MC_Paths_Base!AF345+'Monte Carlo'!$AF$35)</x:f>
        <x:v>779084.217905605</x:v>
      </x:c>
    </x:row>
    <x:row r="346">
      <x:c r="AJ346" t="n">
        <x:f>MIN(MC_Paths_Base!B346:AF346)</x:f>
        <x:v>1025714.5703773871</x:v>
      </x:c>
      <x:c r="AK346" t="n">
        <x:f>MIN(MC_Paths_Base!B346+'Monte Carlo'!$B$32,MC_Paths_Base!C346+'Monte Carlo'!$C$32,MC_Paths_Base!D346+'Monte Carlo'!$D$32,MC_Paths_Base!E346+'Monte Carlo'!$E$32,MC_Paths_Base!F346+'Monte Carlo'!$F$32,MC_Paths_Base!G346+'Monte Carlo'!$G$32,MC_Paths_Base!H346+'Monte Carlo'!$H$32,MC_Paths_Base!I346+'Monte Carlo'!$I$32,MC_Paths_Base!J346+'Monte Carlo'!$J$32,MC_Paths_Base!K346+'Monte Carlo'!$K$32,MC_Paths_Base!L346+'Monte Carlo'!$L$32,MC_Paths_Base!M346+'Monte Carlo'!$M$32,MC_Paths_Base!N346+'Monte Carlo'!$N$32,MC_Paths_Base!O346+'Monte Carlo'!$O$32,MC_Paths_Base!P346+'Monte Carlo'!$P$32,MC_Paths_Base!Q346+'Monte Carlo'!$Q$32,MC_Paths_Base!R346+'Monte Carlo'!$R$32,MC_Paths_Base!S346+'Monte Carlo'!$S$32,MC_Paths_Base!T346+'Monte Carlo'!$T$32,MC_Paths_Base!U346+'Monte Carlo'!$U$32,MC_Paths_Base!V346+'Monte Carlo'!$V$32,MC_Paths_Base!W346+'Monte Carlo'!$W$32,MC_Paths_Base!X346+'Monte Carlo'!$X$32,MC_Paths_Base!Y346+'Monte Carlo'!$Y$32,MC_Paths_Base!Z346+'Monte Carlo'!$Z$32,MC_Paths_Base!AA346+'Monte Carlo'!$AA$32,MC_Paths_Base!AB346+'Monte Carlo'!$AB$32,MC_Paths_Base!AC346+'Monte Carlo'!$AC$32,MC_Paths_Base!AD346+'Monte Carlo'!$AD$32,MC_Paths_Base!AE346+'Monte Carlo'!$AE$32,MC_Paths_Base!AF346+'Monte Carlo'!$AF$32)</x:f>
        <x:v>823825.5267926357</x:v>
      </x:c>
      <x:c r="AL346" t="n">
        <x:f>MIN(MC_Paths_Base!B346+'Monte Carlo'!$B$34,MC_Paths_Base!C346+'Monte Carlo'!$C$34,MC_Paths_Base!D346+'Monte Carlo'!$D$34,MC_Paths_Base!E346+'Monte Carlo'!$E$34,MC_Paths_Base!F346+'Monte Carlo'!$F$34,MC_Paths_Base!G346+'Monte Carlo'!$G$34,MC_Paths_Base!H346+'Monte Carlo'!$H$34,MC_Paths_Base!I346+'Monte Carlo'!$I$34,MC_Paths_Base!J346+'Monte Carlo'!$J$34,MC_Paths_Base!K346+'Monte Carlo'!$K$34,MC_Paths_Base!L346+'Monte Carlo'!$L$34,MC_Paths_Base!M346+'Monte Carlo'!$M$34,MC_Paths_Base!N346+'Monte Carlo'!$N$34,MC_Paths_Base!O346+'Monte Carlo'!$O$34,MC_Paths_Base!P346+'Monte Carlo'!$P$34,MC_Paths_Base!Q346+'Monte Carlo'!$Q$34,MC_Paths_Base!R346+'Monte Carlo'!$R$34,MC_Paths_Base!S346+'Monte Carlo'!$S$34,MC_Paths_Base!T346+'Monte Carlo'!$T$34,MC_Paths_Base!U346+'Monte Carlo'!$U$34,MC_Paths_Base!V346+'Monte Carlo'!$V$34,MC_Paths_Base!W346+'Monte Carlo'!$W$34,MC_Paths_Base!X346+'Monte Carlo'!$X$34,MC_Paths_Base!Y346+'Monte Carlo'!$Y$34,MC_Paths_Base!Z346+'Monte Carlo'!$Z$34,MC_Paths_Base!AA346+'Monte Carlo'!$AA$34,MC_Paths_Base!AB346+'Monte Carlo'!$AB$34,MC_Paths_Base!AC346+'Monte Carlo'!$AC$34,MC_Paths_Base!AD346+'Monte Carlo'!$AD$34,MC_Paths_Base!AE346+'Monte Carlo'!$AE$34,MC_Paths_Base!AF346+'Monte Carlo'!$AF$34)</x:f>
        <x:v>680500.3117836372</x:v>
      </x:c>
      <x:c r="AM346" t="n">
        <x:f>MIN(MC_Paths_Base!B346+'Monte Carlo'!$B$35,MC_Paths_Base!C346+'Monte Carlo'!$C$35,MC_Paths_Base!D346+'Monte Carlo'!$D$35,MC_Paths_Base!E346+'Monte Carlo'!$E$35,MC_Paths_Base!F346+'Monte Carlo'!$F$35,MC_Paths_Base!G346+'Monte Carlo'!$G$35,MC_Paths_Base!H346+'Monte Carlo'!$H$35,MC_Paths_Base!I346+'Monte Carlo'!$I$35,MC_Paths_Base!J346+'Monte Carlo'!$J$35,MC_Paths_Base!K346+'Monte Carlo'!$K$35,MC_Paths_Base!L346+'Monte Carlo'!$L$35,MC_Paths_Base!M346+'Monte Carlo'!$M$35,MC_Paths_Base!N346+'Monte Carlo'!$N$35,MC_Paths_Base!O346+'Monte Carlo'!$O$35,MC_Paths_Base!P346+'Monte Carlo'!$P$35,MC_Paths_Base!Q346+'Monte Carlo'!$Q$35,MC_Paths_Base!R346+'Monte Carlo'!$R$35,MC_Paths_Base!S346+'Monte Carlo'!$S$35,MC_Paths_Base!T346+'Monte Carlo'!$T$35,MC_Paths_Base!U346+'Monte Carlo'!$U$35,MC_Paths_Base!V346+'Monte Carlo'!$V$35,MC_Paths_Base!W346+'Monte Carlo'!$W$35,MC_Paths_Base!X346+'Monte Carlo'!$X$35,MC_Paths_Base!Y346+'Monte Carlo'!$Y$35,MC_Paths_Base!Z346+'Monte Carlo'!$Z$35,MC_Paths_Base!AA346+'Monte Carlo'!$AA$35,MC_Paths_Base!AB346+'Monte Carlo'!$AB$35,MC_Paths_Base!AC346+'Monte Carlo'!$AC$35,MC_Paths_Base!AD346+'Monte Carlo'!$AD$35,MC_Paths_Base!AE346+'Monte Carlo'!$AE$35,MC_Paths_Base!AF346+'Monte Carlo'!$AF$35)</x:f>
        <x:v>545874.0056988858</x:v>
      </x:c>
    </x:row>
    <x:row r="347">
      <x:c r="AJ347" t="n">
        <x:f>MIN(MC_Paths_Base!B347:AF347)</x:f>
        <x:v>908127.1871231063</x:v>
      </x:c>
      <x:c r="AK347" t="n">
        <x:f>MIN(MC_Paths_Base!B347+'Monte Carlo'!$B$32,MC_Paths_Base!C347+'Monte Carlo'!$C$32,MC_Paths_Base!D347+'Monte Carlo'!$D$32,MC_Paths_Base!E347+'Monte Carlo'!$E$32,MC_Paths_Base!F347+'Monte Carlo'!$F$32,MC_Paths_Base!G347+'Monte Carlo'!$G$32,MC_Paths_Base!H347+'Monte Carlo'!$H$32,MC_Paths_Base!I347+'Monte Carlo'!$I$32,MC_Paths_Base!J347+'Monte Carlo'!$J$32,MC_Paths_Base!K347+'Monte Carlo'!$K$32,MC_Paths_Base!L347+'Monte Carlo'!$L$32,MC_Paths_Base!M347+'Monte Carlo'!$M$32,MC_Paths_Base!N347+'Monte Carlo'!$N$32,MC_Paths_Base!O347+'Monte Carlo'!$O$32,MC_Paths_Base!P347+'Monte Carlo'!$P$32,MC_Paths_Base!Q347+'Monte Carlo'!$Q$32,MC_Paths_Base!R347+'Monte Carlo'!$R$32,MC_Paths_Base!S347+'Monte Carlo'!$S$32,MC_Paths_Base!T347+'Monte Carlo'!$T$32,MC_Paths_Base!U347+'Monte Carlo'!$U$32,MC_Paths_Base!V347+'Monte Carlo'!$V$32,MC_Paths_Base!W347+'Monte Carlo'!$W$32,MC_Paths_Base!X347+'Monte Carlo'!$X$32,MC_Paths_Base!Y347+'Monte Carlo'!$Y$32,MC_Paths_Base!Z347+'Monte Carlo'!$Z$32,MC_Paths_Base!AA347+'Monte Carlo'!$AA$32,MC_Paths_Base!AB347+'Monte Carlo'!$AB$32,MC_Paths_Base!AC347+'Monte Carlo'!$AC$32,MC_Paths_Base!AD347+'Monte Carlo'!$AD$32,MC_Paths_Base!AE347+'Monte Carlo'!$AE$32,MC_Paths_Base!AF347+'Monte Carlo'!$AF$32)</x:f>
        <x:v>706238.1435383549</x:v>
      </x:c>
      <x:c r="AL347" t="n">
        <x:f>MIN(MC_Paths_Base!B347+'Monte Carlo'!$B$34,MC_Paths_Base!C347+'Monte Carlo'!$C$34,MC_Paths_Base!D347+'Monte Carlo'!$D$34,MC_Paths_Base!E347+'Monte Carlo'!$E$34,MC_Paths_Base!F347+'Monte Carlo'!$F$34,MC_Paths_Base!G347+'Monte Carlo'!$G$34,MC_Paths_Base!H347+'Monte Carlo'!$H$34,MC_Paths_Base!I347+'Monte Carlo'!$I$34,MC_Paths_Base!J347+'Monte Carlo'!$J$34,MC_Paths_Base!K347+'Monte Carlo'!$K$34,MC_Paths_Base!L347+'Monte Carlo'!$L$34,MC_Paths_Base!M347+'Monte Carlo'!$M$34,MC_Paths_Base!N347+'Monte Carlo'!$N$34,MC_Paths_Base!O347+'Monte Carlo'!$O$34,MC_Paths_Base!P347+'Monte Carlo'!$P$34,MC_Paths_Base!Q347+'Monte Carlo'!$Q$34,MC_Paths_Base!R347+'Monte Carlo'!$R$34,MC_Paths_Base!S347+'Monte Carlo'!$S$34,MC_Paths_Base!T347+'Monte Carlo'!$T$34,MC_Paths_Base!U347+'Monte Carlo'!$U$34,MC_Paths_Base!V347+'Monte Carlo'!$V$34,MC_Paths_Base!W347+'Monte Carlo'!$W$34,MC_Paths_Base!X347+'Monte Carlo'!$X$34,MC_Paths_Base!Y347+'Monte Carlo'!$Y$34,MC_Paths_Base!Z347+'Monte Carlo'!$Z$34,MC_Paths_Base!AA347+'Monte Carlo'!$AA$34,MC_Paths_Base!AB347+'Monte Carlo'!$AB$34,MC_Paths_Base!AC347+'Monte Carlo'!$AC$34,MC_Paths_Base!AD347+'Monte Carlo'!$AD$34,MC_Paths_Base!AE347+'Monte Carlo'!$AE$34,MC_Paths_Base!AF347+'Monte Carlo'!$AF$34)</x:f>
        <x:v>535911.2326060142</x:v>
      </x:c>
      <x:c r="AM347" t="n">
        <x:f>MIN(MC_Paths_Base!B347+'Monte Carlo'!$B$35,MC_Paths_Base!C347+'Monte Carlo'!$C$35,MC_Paths_Base!D347+'Monte Carlo'!$D$35,MC_Paths_Base!E347+'Monte Carlo'!$E$35,MC_Paths_Base!F347+'Monte Carlo'!$F$35,MC_Paths_Base!G347+'Monte Carlo'!$G$35,MC_Paths_Base!H347+'Monte Carlo'!$H$35,MC_Paths_Base!I347+'Monte Carlo'!$I$35,MC_Paths_Base!J347+'Monte Carlo'!$J$35,MC_Paths_Base!K347+'Monte Carlo'!$K$35,MC_Paths_Base!L347+'Monte Carlo'!$L$35,MC_Paths_Base!M347+'Monte Carlo'!$M$35,MC_Paths_Base!N347+'Monte Carlo'!$N$35,MC_Paths_Base!O347+'Monte Carlo'!$O$35,MC_Paths_Base!P347+'Monte Carlo'!$P$35,MC_Paths_Base!Q347+'Monte Carlo'!$Q$35,MC_Paths_Base!R347+'Monte Carlo'!$R$35,MC_Paths_Base!S347+'Monte Carlo'!$S$35,MC_Paths_Base!T347+'Monte Carlo'!$T$35,MC_Paths_Base!U347+'Monte Carlo'!$U$35,MC_Paths_Base!V347+'Monte Carlo'!$V$35,MC_Paths_Base!W347+'Monte Carlo'!$W$35,MC_Paths_Base!X347+'Monte Carlo'!$X$35,MC_Paths_Base!Y347+'Monte Carlo'!$Y$35,MC_Paths_Base!Z347+'Monte Carlo'!$Z$35,MC_Paths_Base!AA347+'Monte Carlo'!$AA$35,MC_Paths_Base!AB347+'Monte Carlo'!$AB$35,MC_Paths_Base!AC347+'Monte Carlo'!$AC$35,MC_Paths_Base!AD347+'Monte Carlo'!$AD$35,MC_Paths_Base!AE347+'Monte Carlo'!$AE$35,MC_Paths_Base!AF347+'Monte Carlo'!$AF$35)</x:f>
        <x:v>408737.7795022855</x:v>
      </x:c>
    </x:row>
    <x:row r="348">
      <x:c r="AJ348" t="n">
        <x:f>MIN(MC_Paths_Base!B348:AF348)</x:f>
        <x:v>540360.2182166311</x:v>
      </x:c>
      <x:c r="AK348" t="n">
        <x:f>MIN(MC_Paths_Base!B348+'Monte Carlo'!$B$32,MC_Paths_Base!C348+'Monte Carlo'!$C$32,MC_Paths_Base!D348+'Monte Carlo'!$D$32,MC_Paths_Base!E348+'Monte Carlo'!$E$32,MC_Paths_Base!F348+'Monte Carlo'!$F$32,MC_Paths_Base!G348+'Monte Carlo'!$G$32,MC_Paths_Base!H348+'Monte Carlo'!$H$32,MC_Paths_Base!I348+'Monte Carlo'!$I$32,MC_Paths_Base!J348+'Monte Carlo'!$J$32,MC_Paths_Base!K348+'Monte Carlo'!$K$32,MC_Paths_Base!L348+'Monte Carlo'!$L$32,MC_Paths_Base!M348+'Monte Carlo'!$M$32,MC_Paths_Base!N348+'Monte Carlo'!$N$32,MC_Paths_Base!O348+'Monte Carlo'!$O$32,MC_Paths_Base!P348+'Monte Carlo'!$P$32,MC_Paths_Base!Q348+'Monte Carlo'!$Q$32,MC_Paths_Base!R348+'Monte Carlo'!$R$32,MC_Paths_Base!S348+'Monte Carlo'!$S$32,MC_Paths_Base!T348+'Monte Carlo'!$T$32,MC_Paths_Base!U348+'Monte Carlo'!$U$32,MC_Paths_Base!V348+'Monte Carlo'!$V$32,MC_Paths_Base!W348+'Monte Carlo'!$W$32,MC_Paths_Base!X348+'Monte Carlo'!$X$32,MC_Paths_Base!Y348+'Monte Carlo'!$Y$32,MC_Paths_Base!Z348+'Monte Carlo'!$Z$32,MC_Paths_Base!AA348+'Monte Carlo'!$AA$32,MC_Paths_Base!AB348+'Monte Carlo'!$AB$32,MC_Paths_Base!AC348+'Monte Carlo'!$AC$32,MC_Paths_Base!AD348+'Monte Carlo'!$AD$32,MC_Paths_Base!AE348+'Monte Carlo'!$AE$32,MC_Paths_Base!AF348+'Monte Carlo'!$AF$32)</x:f>
        <x:v>334127.22169959126</x:v>
      </x:c>
      <x:c r="AL348" t="n">
        <x:f>MIN(MC_Paths_Base!B348+'Monte Carlo'!$B$34,MC_Paths_Base!C348+'Monte Carlo'!$C$34,MC_Paths_Base!D348+'Monte Carlo'!$D$34,MC_Paths_Base!E348+'Monte Carlo'!$E$34,MC_Paths_Base!F348+'Monte Carlo'!$F$34,MC_Paths_Base!G348+'Monte Carlo'!$G$34,MC_Paths_Base!H348+'Monte Carlo'!$H$34,MC_Paths_Base!I348+'Monte Carlo'!$I$34,MC_Paths_Base!J348+'Monte Carlo'!$J$34,MC_Paths_Base!K348+'Monte Carlo'!$K$34,MC_Paths_Base!L348+'Monte Carlo'!$L$34,MC_Paths_Base!M348+'Monte Carlo'!$M$34,MC_Paths_Base!N348+'Monte Carlo'!$N$34,MC_Paths_Base!O348+'Monte Carlo'!$O$34,MC_Paths_Base!P348+'Monte Carlo'!$P$34,MC_Paths_Base!Q348+'Monte Carlo'!$Q$34,MC_Paths_Base!R348+'Monte Carlo'!$R$34,MC_Paths_Base!S348+'Monte Carlo'!$S$34,MC_Paths_Base!T348+'Monte Carlo'!$T$34,MC_Paths_Base!U348+'Monte Carlo'!$U$34,MC_Paths_Base!V348+'Monte Carlo'!$V$34,MC_Paths_Base!W348+'Monte Carlo'!$W$34,MC_Paths_Base!X348+'Monte Carlo'!$X$34,MC_Paths_Base!Y348+'Monte Carlo'!$Y$34,MC_Paths_Base!Z348+'Monte Carlo'!$Z$34,MC_Paths_Base!AA348+'Monte Carlo'!$AA$34,MC_Paths_Base!AB348+'Monte Carlo'!$AB$34,MC_Paths_Base!AC348+'Monte Carlo'!$AC$34,MC_Paths_Base!AD348+'Monte Carlo'!$AD$34,MC_Paths_Base!AE348+'Monte Carlo'!$AE$34,MC_Paths_Base!AF348+'Monte Carlo'!$AF$34)</x:f>
        <x:v>67386.7664964213</x:v>
      </x:c>
      <x:c r="AM348" t="n">
        <x:f>MIN(MC_Paths_Base!B348+'Monte Carlo'!$B$35,MC_Paths_Base!C348+'Monte Carlo'!$C$35,MC_Paths_Base!D348+'Monte Carlo'!$D$35,MC_Paths_Base!E348+'Monte Carlo'!$E$35,MC_Paths_Base!F348+'Monte Carlo'!$F$35,MC_Paths_Base!G348+'Monte Carlo'!$G$35,MC_Paths_Base!H348+'Monte Carlo'!$H$35,MC_Paths_Base!I348+'Monte Carlo'!$I$35,MC_Paths_Base!J348+'Monte Carlo'!$J$35,MC_Paths_Base!K348+'Monte Carlo'!$K$35,MC_Paths_Base!L348+'Monte Carlo'!$L$35,MC_Paths_Base!M348+'Monte Carlo'!$M$35,MC_Paths_Base!N348+'Monte Carlo'!$N$35,MC_Paths_Base!O348+'Monte Carlo'!$O$35,MC_Paths_Base!P348+'Monte Carlo'!$P$35,MC_Paths_Base!Q348+'Monte Carlo'!$Q$35,MC_Paths_Base!R348+'Monte Carlo'!$R$35,MC_Paths_Base!S348+'Monte Carlo'!$S$35,MC_Paths_Base!T348+'Monte Carlo'!$T$35,MC_Paths_Base!U348+'Monte Carlo'!$U$35,MC_Paths_Base!V348+'Monte Carlo'!$V$35,MC_Paths_Base!W348+'Monte Carlo'!$W$35,MC_Paths_Base!X348+'Monte Carlo'!$X$35,MC_Paths_Base!Y348+'Monte Carlo'!$Y$35,MC_Paths_Base!Z348+'Monte Carlo'!$Z$35,MC_Paths_Base!AA348+'Monte Carlo'!$AA$35,MC_Paths_Base!AB348+'Monte Carlo'!$AB$35,MC_Paths_Base!AC348+'Monte Carlo'!$AC$35,MC_Paths_Base!AD348+'Monte Carlo'!$AD$35,MC_Paths_Base!AE348+'Monte Carlo'!$AE$35,MC_Paths_Base!AF348+'Monte Carlo'!$AF$35)</x:f>
        <x:v>-46690.450427042204</x:v>
      </x:c>
    </x:row>
    <x:row r="349">
      <x:c r="AJ349" t="n">
        <x:f>MIN(MC_Paths_Base!B349:AF349)</x:f>
        <x:v>988490.6582283212</x:v>
      </x:c>
      <x:c r="AK349" t="n">
        <x:f>MIN(MC_Paths_Base!B349+'Monte Carlo'!$B$32,MC_Paths_Base!C349+'Monte Carlo'!$C$32,MC_Paths_Base!D349+'Monte Carlo'!$D$32,MC_Paths_Base!E349+'Monte Carlo'!$E$32,MC_Paths_Base!F349+'Monte Carlo'!$F$32,MC_Paths_Base!G349+'Monte Carlo'!$G$32,MC_Paths_Base!H349+'Monte Carlo'!$H$32,MC_Paths_Base!I349+'Monte Carlo'!$I$32,MC_Paths_Base!J349+'Monte Carlo'!$J$32,MC_Paths_Base!K349+'Monte Carlo'!$K$32,MC_Paths_Base!L349+'Monte Carlo'!$L$32,MC_Paths_Base!M349+'Monte Carlo'!$M$32,MC_Paths_Base!N349+'Monte Carlo'!$N$32,MC_Paths_Base!O349+'Monte Carlo'!$O$32,MC_Paths_Base!P349+'Monte Carlo'!$P$32,MC_Paths_Base!Q349+'Monte Carlo'!$Q$32,MC_Paths_Base!R349+'Monte Carlo'!$R$32,MC_Paths_Base!S349+'Monte Carlo'!$S$32,MC_Paths_Base!T349+'Monte Carlo'!$T$32,MC_Paths_Base!U349+'Monte Carlo'!$U$32,MC_Paths_Base!V349+'Monte Carlo'!$V$32,MC_Paths_Base!W349+'Monte Carlo'!$W$32,MC_Paths_Base!X349+'Monte Carlo'!$X$32,MC_Paths_Base!Y349+'Monte Carlo'!$Y$32,MC_Paths_Base!Z349+'Monte Carlo'!$Z$32,MC_Paths_Base!AA349+'Monte Carlo'!$AA$32,MC_Paths_Base!AB349+'Monte Carlo'!$AB$32,MC_Paths_Base!AC349+'Monte Carlo'!$AC$32,MC_Paths_Base!AD349+'Monte Carlo'!$AD$32,MC_Paths_Base!AE349+'Monte Carlo'!$AE$32,MC_Paths_Base!AF349+'Monte Carlo'!$AF$32)</x:f>
        <x:v>782257.6617112814</x:v>
      </x:c>
      <x:c r="AL349" t="n">
        <x:f>MIN(MC_Paths_Base!B349+'Monte Carlo'!$B$34,MC_Paths_Base!C349+'Monte Carlo'!$C$34,MC_Paths_Base!D349+'Monte Carlo'!$D$34,MC_Paths_Base!E349+'Monte Carlo'!$E$34,MC_Paths_Base!F349+'Monte Carlo'!$F$34,MC_Paths_Base!G349+'Monte Carlo'!$G$34,MC_Paths_Base!H349+'Monte Carlo'!$H$34,MC_Paths_Base!I349+'Monte Carlo'!$I$34,MC_Paths_Base!J349+'Monte Carlo'!$J$34,MC_Paths_Base!K349+'Monte Carlo'!$K$34,MC_Paths_Base!L349+'Monte Carlo'!$L$34,MC_Paths_Base!M349+'Monte Carlo'!$M$34,MC_Paths_Base!N349+'Monte Carlo'!$N$34,MC_Paths_Base!O349+'Monte Carlo'!$O$34,MC_Paths_Base!P349+'Monte Carlo'!$P$34,MC_Paths_Base!Q349+'Monte Carlo'!$Q$34,MC_Paths_Base!R349+'Monte Carlo'!$R$34,MC_Paths_Base!S349+'Monte Carlo'!$S$34,MC_Paths_Base!T349+'Monte Carlo'!$T$34,MC_Paths_Base!U349+'Monte Carlo'!$U$34,MC_Paths_Base!V349+'Monte Carlo'!$V$34,MC_Paths_Base!W349+'Monte Carlo'!$W$34,MC_Paths_Base!X349+'Monte Carlo'!$X$34,MC_Paths_Base!Y349+'Monte Carlo'!$Y$34,MC_Paths_Base!Z349+'Monte Carlo'!$Z$34,MC_Paths_Base!AA349+'Monte Carlo'!$AA$34,MC_Paths_Base!AB349+'Monte Carlo'!$AB$34,MC_Paths_Base!AC349+'Monte Carlo'!$AC$34,MC_Paths_Base!AD349+'Monte Carlo'!$AD$34,MC_Paths_Base!AE349+'Monte Carlo'!$AE$34,MC_Paths_Base!AF349+'Monte Carlo'!$AF$34)</x:f>
        <x:v>515517.20650811144</x:v>
      </x:c>
      <x:c r="AM349" t="n">
        <x:f>MIN(MC_Paths_Base!B349+'Monte Carlo'!$B$35,MC_Paths_Base!C349+'Monte Carlo'!$C$35,MC_Paths_Base!D349+'Monte Carlo'!$D$35,MC_Paths_Base!E349+'Monte Carlo'!$E$35,MC_Paths_Base!F349+'Monte Carlo'!$F$35,MC_Paths_Base!G349+'Monte Carlo'!$G$35,MC_Paths_Base!H349+'Monte Carlo'!$H$35,MC_Paths_Base!I349+'Monte Carlo'!$I$35,MC_Paths_Base!J349+'Monte Carlo'!$J$35,MC_Paths_Base!K349+'Monte Carlo'!$K$35,MC_Paths_Base!L349+'Monte Carlo'!$L$35,MC_Paths_Base!M349+'Monte Carlo'!$M$35,MC_Paths_Base!N349+'Monte Carlo'!$N$35,MC_Paths_Base!O349+'Monte Carlo'!$O$35,MC_Paths_Base!P349+'Monte Carlo'!$P$35,MC_Paths_Base!Q349+'Monte Carlo'!$Q$35,MC_Paths_Base!R349+'Monte Carlo'!$R$35,MC_Paths_Base!S349+'Monte Carlo'!$S$35,MC_Paths_Base!T349+'Monte Carlo'!$T$35,MC_Paths_Base!U349+'Monte Carlo'!$U$35,MC_Paths_Base!V349+'Monte Carlo'!$V$35,MC_Paths_Base!W349+'Monte Carlo'!$W$35,MC_Paths_Base!X349+'Monte Carlo'!$X$35,MC_Paths_Base!Y349+'Monte Carlo'!$Y$35,MC_Paths_Base!Z349+'Monte Carlo'!$Z$35,MC_Paths_Base!AA349+'Monte Carlo'!$AA$35,MC_Paths_Base!AB349+'Monte Carlo'!$AB$35,MC_Paths_Base!AC349+'Monte Carlo'!$AC$35,MC_Paths_Base!AD349+'Monte Carlo'!$AD$35,MC_Paths_Base!AE349+'Monte Carlo'!$AE$35,MC_Paths_Base!AF349+'Monte Carlo'!$AF$35)</x:f>
        <x:v>401439.98958464793</x:v>
      </x:c>
    </x:row>
    <x:row r="350">
      <x:c r="AJ350" t="n">
        <x:f>MIN(MC_Paths_Base!B350:AF350)</x:f>
        <x:v>1029031.25</x:v>
      </x:c>
      <x:c r="AK350" t="n">
        <x:f>MIN(MC_Paths_Base!B350+'Monte Carlo'!$B$32,MC_Paths_Base!C350+'Monte Carlo'!$C$32,MC_Paths_Base!D350+'Monte Carlo'!$D$32,MC_Paths_Base!E350+'Monte Carlo'!$E$32,MC_Paths_Base!F350+'Monte Carlo'!$F$32,MC_Paths_Base!G350+'Monte Carlo'!$G$32,MC_Paths_Base!H350+'Monte Carlo'!$H$32,MC_Paths_Base!I350+'Monte Carlo'!$I$32,MC_Paths_Base!J350+'Monte Carlo'!$J$32,MC_Paths_Base!K350+'Monte Carlo'!$K$32,MC_Paths_Base!L350+'Monte Carlo'!$L$32,MC_Paths_Base!M350+'Monte Carlo'!$M$32,MC_Paths_Base!N350+'Monte Carlo'!$N$32,MC_Paths_Base!O350+'Monte Carlo'!$O$32,MC_Paths_Base!P350+'Monte Carlo'!$P$32,MC_Paths_Base!Q350+'Monte Carlo'!$Q$32,MC_Paths_Base!R350+'Monte Carlo'!$R$32,MC_Paths_Base!S350+'Monte Carlo'!$S$32,MC_Paths_Base!T350+'Monte Carlo'!$T$32,MC_Paths_Base!U350+'Monte Carlo'!$U$32,MC_Paths_Base!V350+'Monte Carlo'!$V$32,MC_Paths_Base!W350+'Monte Carlo'!$W$32,MC_Paths_Base!X350+'Monte Carlo'!$X$32,MC_Paths_Base!Y350+'Monte Carlo'!$Y$32,MC_Paths_Base!Z350+'Monte Carlo'!$Z$32,MC_Paths_Base!AA350+'Monte Carlo'!$AA$32,MC_Paths_Base!AB350+'Monte Carlo'!$AB$32,MC_Paths_Base!AC350+'Monte Carlo'!$AC$32,MC_Paths_Base!AD350+'Monte Carlo'!$AD$32,MC_Paths_Base!AE350+'Monte Carlo'!$AE$32,MC_Paths_Base!AF350+'Monte Carlo'!$AF$32)</x:f>
        <x:v>845028.6011847008</x:v>
      </x:c>
      <x:c r="AL350" t="n">
        <x:f>MIN(MC_Paths_Base!B350+'Monte Carlo'!$B$34,MC_Paths_Base!C350+'Monte Carlo'!$C$34,MC_Paths_Base!D350+'Monte Carlo'!$D$34,MC_Paths_Base!E350+'Monte Carlo'!$E$34,MC_Paths_Base!F350+'Monte Carlo'!$F$34,MC_Paths_Base!G350+'Monte Carlo'!$G$34,MC_Paths_Base!H350+'Monte Carlo'!$H$34,MC_Paths_Base!I350+'Monte Carlo'!$I$34,MC_Paths_Base!J350+'Monte Carlo'!$J$34,MC_Paths_Base!K350+'Monte Carlo'!$K$34,MC_Paths_Base!L350+'Monte Carlo'!$L$34,MC_Paths_Base!M350+'Monte Carlo'!$M$34,MC_Paths_Base!N350+'Monte Carlo'!$N$34,MC_Paths_Base!O350+'Monte Carlo'!$O$34,MC_Paths_Base!P350+'Monte Carlo'!$P$34,MC_Paths_Base!Q350+'Monte Carlo'!$Q$34,MC_Paths_Base!R350+'Monte Carlo'!$R$34,MC_Paths_Base!S350+'Monte Carlo'!$S$34,MC_Paths_Base!T350+'Monte Carlo'!$T$34,MC_Paths_Base!U350+'Monte Carlo'!$U$34,MC_Paths_Base!V350+'Monte Carlo'!$V$34,MC_Paths_Base!W350+'Monte Carlo'!$W$34,MC_Paths_Base!X350+'Monte Carlo'!$X$34,MC_Paths_Base!Y350+'Monte Carlo'!$Y$34,MC_Paths_Base!Z350+'Monte Carlo'!$Z$34,MC_Paths_Base!AA350+'Monte Carlo'!$AA$34,MC_Paths_Base!AB350+'Monte Carlo'!$AB$34,MC_Paths_Base!AC350+'Monte Carlo'!$AC$34,MC_Paths_Base!AD350+'Monte Carlo'!$AD$34,MC_Paths_Base!AE350+'Monte Carlo'!$AE$34,MC_Paths_Base!AF350+'Monte Carlo'!$AF$34)</x:f>
        <x:v>603863.3928894727</x:v>
      </x:c>
      <x:c r="AM350" t="n">
        <x:f>MIN(MC_Paths_Base!B350+'Monte Carlo'!$B$35,MC_Paths_Base!C350+'Monte Carlo'!$C$35,MC_Paths_Base!D350+'Monte Carlo'!$D$35,MC_Paths_Base!E350+'Monte Carlo'!$E$35,MC_Paths_Base!F350+'Monte Carlo'!$F$35,MC_Paths_Base!G350+'Monte Carlo'!$G$35,MC_Paths_Base!H350+'Monte Carlo'!$H$35,MC_Paths_Base!I350+'Monte Carlo'!$I$35,MC_Paths_Base!J350+'Monte Carlo'!$J$35,MC_Paths_Base!K350+'Monte Carlo'!$K$35,MC_Paths_Base!L350+'Monte Carlo'!$L$35,MC_Paths_Base!M350+'Monte Carlo'!$M$35,MC_Paths_Base!N350+'Monte Carlo'!$N$35,MC_Paths_Base!O350+'Monte Carlo'!$O$35,MC_Paths_Base!P350+'Monte Carlo'!$P$35,MC_Paths_Base!Q350+'Monte Carlo'!$Q$35,MC_Paths_Base!R350+'Monte Carlo'!$R$35,MC_Paths_Base!S350+'Monte Carlo'!$S$35,MC_Paths_Base!T350+'Monte Carlo'!$T$35,MC_Paths_Base!U350+'Monte Carlo'!$U$35,MC_Paths_Base!V350+'Monte Carlo'!$V$35,MC_Paths_Base!W350+'Monte Carlo'!$W$35,MC_Paths_Base!X350+'Monte Carlo'!$X$35,MC_Paths_Base!Y350+'Monte Carlo'!$Y$35,MC_Paths_Base!Z350+'Monte Carlo'!$Z$35,MC_Paths_Base!AA350+'Monte Carlo'!$AA$35,MC_Paths_Base!AB350+'Monte Carlo'!$AB$35,MC_Paths_Base!AC350+'Monte Carlo'!$AC$35,MC_Paths_Base!AD350+'Monte Carlo'!$AD$35,MC_Paths_Base!AE350+'Monte Carlo'!$AE$35,MC_Paths_Base!AF350+'Monte Carlo'!$AF$35)</x:f>
        <x:v>565795.782060975</x:v>
      </x:c>
    </x:row>
    <x:row r="351">
      <x:c r="AJ351" t="n">
        <x:f>MIN(MC_Paths_Base!B351:AF351)</x:f>
        <x:v>969226.9733309034</x:v>
      </x:c>
      <x:c r="AK351" t="n">
        <x:f>MIN(MC_Paths_Base!B351+'Monte Carlo'!$B$32,MC_Paths_Base!C351+'Monte Carlo'!$C$32,MC_Paths_Base!D351+'Monte Carlo'!$D$32,MC_Paths_Base!E351+'Monte Carlo'!$E$32,MC_Paths_Base!F351+'Monte Carlo'!$F$32,MC_Paths_Base!G351+'Monte Carlo'!$G$32,MC_Paths_Base!H351+'Monte Carlo'!$H$32,MC_Paths_Base!I351+'Monte Carlo'!$I$32,MC_Paths_Base!J351+'Monte Carlo'!$J$32,MC_Paths_Base!K351+'Monte Carlo'!$K$32,MC_Paths_Base!L351+'Monte Carlo'!$L$32,MC_Paths_Base!M351+'Monte Carlo'!$M$32,MC_Paths_Base!N351+'Monte Carlo'!$N$32,MC_Paths_Base!O351+'Monte Carlo'!$O$32,MC_Paths_Base!P351+'Monte Carlo'!$P$32,MC_Paths_Base!Q351+'Monte Carlo'!$Q$32,MC_Paths_Base!R351+'Monte Carlo'!$R$32,MC_Paths_Base!S351+'Monte Carlo'!$S$32,MC_Paths_Base!T351+'Monte Carlo'!$T$32,MC_Paths_Base!U351+'Monte Carlo'!$U$32,MC_Paths_Base!V351+'Monte Carlo'!$V$32,MC_Paths_Base!W351+'Monte Carlo'!$W$32,MC_Paths_Base!X351+'Monte Carlo'!$X$32,MC_Paths_Base!Y351+'Monte Carlo'!$Y$32,MC_Paths_Base!Z351+'Monte Carlo'!$Z$32,MC_Paths_Base!AA351+'Monte Carlo'!$AA$32,MC_Paths_Base!AB351+'Monte Carlo'!$AB$32,MC_Paths_Base!AC351+'Monte Carlo'!$AC$32,MC_Paths_Base!AD351+'Monte Carlo'!$AD$32,MC_Paths_Base!AE351+'Monte Carlo'!$AE$32,MC_Paths_Base!AF351+'Monte Carlo'!$AF$32)</x:f>
        <x:v>768054.3129993047</x:v>
      </x:c>
      <x:c r="AL351" t="n">
        <x:f>MIN(MC_Paths_Base!B351+'Monte Carlo'!$B$34,MC_Paths_Base!C351+'Monte Carlo'!$C$34,MC_Paths_Base!D351+'Monte Carlo'!$D$34,MC_Paths_Base!E351+'Monte Carlo'!$E$34,MC_Paths_Base!F351+'Monte Carlo'!$F$34,MC_Paths_Base!G351+'Monte Carlo'!$G$34,MC_Paths_Base!H351+'Monte Carlo'!$H$34,MC_Paths_Base!I351+'Monte Carlo'!$I$34,MC_Paths_Base!J351+'Monte Carlo'!$J$34,MC_Paths_Base!K351+'Monte Carlo'!$K$34,MC_Paths_Base!L351+'Monte Carlo'!$L$34,MC_Paths_Base!M351+'Monte Carlo'!$M$34,MC_Paths_Base!N351+'Monte Carlo'!$N$34,MC_Paths_Base!O351+'Monte Carlo'!$O$34,MC_Paths_Base!P351+'Monte Carlo'!$P$34,MC_Paths_Base!Q351+'Monte Carlo'!$Q$34,MC_Paths_Base!R351+'Monte Carlo'!$R$34,MC_Paths_Base!S351+'Monte Carlo'!$S$34,MC_Paths_Base!T351+'Monte Carlo'!$T$34,MC_Paths_Base!U351+'Monte Carlo'!$U$34,MC_Paths_Base!V351+'Monte Carlo'!$V$34,MC_Paths_Base!W351+'Monte Carlo'!$W$34,MC_Paths_Base!X351+'Monte Carlo'!$X$34,MC_Paths_Base!Y351+'Monte Carlo'!$Y$34,MC_Paths_Base!Z351+'Monte Carlo'!$Z$34,MC_Paths_Base!AA351+'Monte Carlo'!$AA$34,MC_Paths_Base!AB351+'Monte Carlo'!$AB$34,MC_Paths_Base!AC351+'Monte Carlo'!$AC$34,MC_Paths_Base!AD351+'Monte Carlo'!$AD$34,MC_Paths_Base!AE351+'Monte Carlo'!$AE$34,MC_Paths_Base!AF351+'Monte Carlo'!$AF$34)</x:f>
        <x:v>645082.1295809036</x:v>
      </x:c>
      <x:c r="AM351" t="n">
        <x:f>MIN(MC_Paths_Base!B351+'Monte Carlo'!$B$35,MC_Paths_Base!C351+'Monte Carlo'!$C$35,MC_Paths_Base!D351+'Monte Carlo'!$D$35,MC_Paths_Base!E351+'Monte Carlo'!$E$35,MC_Paths_Base!F351+'Monte Carlo'!$F$35,MC_Paths_Base!G351+'Monte Carlo'!$G$35,MC_Paths_Base!H351+'Monte Carlo'!$H$35,MC_Paths_Base!I351+'Monte Carlo'!$I$35,MC_Paths_Base!J351+'Monte Carlo'!$J$35,MC_Paths_Base!K351+'Monte Carlo'!$K$35,MC_Paths_Base!L351+'Monte Carlo'!$L$35,MC_Paths_Base!M351+'Monte Carlo'!$M$35,MC_Paths_Base!N351+'Monte Carlo'!$N$35,MC_Paths_Base!O351+'Monte Carlo'!$O$35,MC_Paths_Base!P351+'Monte Carlo'!$P$35,MC_Paths_Base!Q351+'Monte Carlo'!$Q$35,MC_Paths_Base!R351+'Monte Carlo'!$R$35,MC_Paths_Base!S351+'Monte Carlo'!$S$35,MC_Paths_Base!T351+'Monte Carlo'!$T$35,MC_Paths_Base!U351+'Monte Carlo'!$U$35,MC_Paths_Base!V351+'Monte Carlo'!$V$35,MC_Paths_Base!W351+'Monte Carlo'!$W$35,MC_Paths_Base!X351+'Monte Carlo'!$X$35,MC_Paths_Base!Y351+'Monte Carlo'!$Y$35,MC_Paths_Base!Z351+'Monte Carlo'!$Z$35,MC_Paths_Base!AA351+'Monte Carlo'!$AA$35,MC_Paths_Base!AB351+'Monte Carlo'!$AB$35,MC_Paths_Base!AC351+'Monte Carlo'!$AC$35,MC_Paths_Base!AD351+'Monte Carlo'!$AD$35,MC_Paths_Base!AE351+'Monte Carlo'!$AE$35,MC_Paths_Base!AF351+'Monte Carlo'!$AF$35)</x:f>
        <x:v>507066.96924930473</x:v>
      </x:c>
    </x:row>
    <x:row r="352">
      <x:c r="AJ352" t="n">
        <x:f>MIN(MC_Paths_Base!B352:AF352)</x:f>
        <x:v>1029031.25</x:v>
      </x:c>
      <x:c r="AK352" t="n">
        <x:f>MIN(MC_Paths_Base!B352+'Monte Carlo'!$B$32,MC_Paths_Base!C352+'Monte Carlo'!$C$32,MC_Paths_Base!D352+'Monte Carlo'!$D$32,MC_Paths_Base!E352+'Monte Carlo'!$E$32,MC_Paths_Base!F352+'Monte Carlo'!$F$32,MC_Paths_Base!G352+'Monte Carlo'!$G$32,MC_Paths_Base!H352+'Monte Carlo'!$H$32,MC_Paths_Base!I352+'Monte Carlo'!$I$32,MC_Paths_Base!J352+'Monte Carlo'!$J$32,MC_Paths_Base!K352+'Monte Carlo'!$K$32,MC_Paths_Base!L352+'Monte Carlo'!$L$32,MC_Paths_Base!M352+'Monte Carlo'!$M$32,MC_Paths_Base!N352+'Monte Carlo'!$N$32,MC_Paths_Base!O352+'Monte Carlo'!$O$32,MC_Paths_Base!P352+'Monte Carlo'!$P$32,MC_Paths_Base!Q352+'Monte Carlo'!$Q$32,MC_Paths_Base!R352+'Monte Carlo'!$R$32,MC_Paths_Base!S352+'Monte Carlo'!$S$32,MC_Paths_Base!T352+'Monte Carlo'!$T$32,MC_Paths_Base!U352+'Monte Carlo'!$U$32,MC_Paths_Base!V352+'Monte Carlo'!$V$32,MC_Paths_Base!W352+'Monte Carlo'!$W$32,MC_Paths_Base!X352+'Monte Carlo'!$X$32,MC_Paths_Base!Y352+'Monte Carlo'!$Y$32,MC_Paths_Base!Z352+'Monte Carlo'!$Z$32,MC_Paths_Base!AA352+'Monte Carlo'!$AA$32,MC_Paths_Base!AB352+'Monte Carlo'!$AB$32,MC_Paths_Base!AC352+'Monte Carlo'!$AC$32,MC_Paths_Base!AD352+'Monte Carlo'!$AD$32,MC_Paths_Base!AE352+'Monte Carlo'!$AE$32,MC_Paths_Base!AF352+'Monte Carlo'!$AF$32)</x:f>
        <x:v>879192.2723964697</x:v>
      </x:c>
      <x:c r="AL352" t="n">
        <x:f>MIN(MC_Paths_Base!B352+'Monte Carlo'!$B$34,MC_Paths_Base!C352+'Monte Carlo'!$C$34,MC_Paths_Base!D352+'Monte Carlo'!$D$34,MC_Paths_Base!E352+'Monte Carlo'!$E$34,MC_Paths_Base!F352+'Monte Carlo'!$F$34,MC_Paths_Base!G352+'Monte Carlo'!$G$34,MC_Paths_Base!H352+'Monte Carlo'!$H$34,MC_Paths_Base!I352+'Monte Carlo'!$I$34,MC_Paths_Base!J352+'Monte Carlo'!$J$34,MC_Paths_Base!K352+'Monte Carlo'!$K$34,MC_Paths_Base!L352+'Monte Carlo'!$L$34,MC_Paths_Base!M352+'Monte Carlo'!$M$34,MC_Paths_Base!N352+'Monte Carlo'!$N$34,MC_Paths_Base!O352+'Monte Carlo'!$O$34,MC_Paths_Base!P352+'Monte Carlo'!$P$34,MC_Paths_Base!Q352+'Monte Carlo'!$Q$34,MC_Paths_Base!R352+'Monte Carlo'!$R$34,MC_Paths_Base!S352+'Monte Carlo'!$S$34,MC_Paths_Base!T352+'Monte Carlo'!$T$34,MC_Paths_Base!U352+'Monte Carlo'!$U$34,MC_Paths_Base!V352+'Monte Carlo'!$V$34,MC_Paths_Base!W352+'Monte Carlo'!$W$34,MC_Paths_Base!X352+'Monte Carlo'!$X$34,MC_Paths_Base!Y352+'Monte Carlo'!$Y$34,MC_Paths_Base!Z352+'Monte Carlo'!$Z$34,MC_Paths_Base!AA352+'Monte Carlo'!$AA$34,MC_Paths_Base!AB352+'Monte Carlo'!$AB$34,MC_Paths_Base!AC352+'Monte Carlo'!$AC$34,MC_Paths_Base!AD352+'Monte Carlo'!$AD$34,MC_Paths_Base!AE352+'Monte Carlo'!$AE$34,MC_Paths_Base!AF352+'Monte Carlo'!$AF$34)</x:f>
        <x:v>-370934.4167763926</x:v>
      </x:c>
      <x:c r="AM352" t="n">
        <x:f>MIN(MC_Paths_Base!B352+'Monte Carlo'!$B$35,MC_Paths_Base!C352+'Monte Carlo'!$C$35,MC_Paths_Base!D352+'Monte Carlo'!$D$35,MC_Paths_Base!E352+'Monte Carlo'!$E$35,MC_Paths_Base!F352+'Monte Carlo'!$F$35,MC_Paths_Base!G352+'Monte Carlo'!$G$35,MC_Paths_Base!H352+'Monte Carlo'!$H$35,MC_Paths_Base!I352+'Monte Carlo'!$I$35,MC_Paths_Base!J352+'Monte Carlo'!$J$35,MC_Paths_Base!K352+'Monte Carlo'!$K$35,MC_Paths_Base!L352+'Monte Carlo'!$L$35,MC_Paths_Base!M352+'Monte Carlo'!$M$35,MC_Paths_Base!N352+'Monte Carlo'!$N$35,MC_Paths_Base!O352+'Monte Carlo'!$O$35,MC_Paths_Base!P352+'Monte Carlo'!$P$35,MC_Paths_Base!Q352+'Monte Carlo'!$Q$35,MC_Paths_Base!R352+'Monte Carlo'!$R$35,MC_Paths_Base!S352+'Monte Carlo'!$S$35,MC_Paths_Base!T352+'Monte Carlo'!$T$35,MC_Paths_Base!U352+'Monte Carlo'!$U$35,MC_Paths_Base!V352+'Monte Carlo'!$V$35,MC_Paths_Base!W352+'Monte Carlo'!$W$35,MC_Paths_Base!X352+'Monte Carlo'!$X$35,MC_Paths_Base!Y352+'Monte Carlo'!$Y$35,MC_Paths_Base!Z352+'Monte Carlo'!$Z$35,MC_Paths_Base!AA352+'Monte Carlo'!$AA$35,MC_Paths_Base!AB352+'Monte Carlo'!$AB$35,MC_Paths_Base!AC352+'Monte Carlo'!$AC$35,MC_Paths_Base!AD352+'Monte Carlo'!$AD$35,MC_Paths_Base!AE352+'Monte Carlo'!$AE$35,MC_Paths_Base!AF352+'Monte Carlo'!$AF$35)</x:f>
        <x:v>-237284.8159822235</x:v>
      </x:c>
    </x:row>
    <x:row r="353">
      <x:c r="AJ353" t="n">
        <x:f>MIN(MC_Paths_Base!B353:AF353)</x:f>
        <x:v>960365.4969862106</x:v>
      </x:c>
      <x:c r="AK353" t="n">
        <x:f>MIN(MC_Paths_Base!B353+'Monte Carlo'!$B$32,MC_Paths_Base!C353+'Monte Carlo'!$C$32,MC_Paths_Base!D353+'Monte Carlo'!$D$32,MC_Paths_Base!E353+'Monte Carlo'!$E$32,MC_Paths_Base!F353+'Monte Carlo'!$F$32,MC_Paths_Base!G353+'Monte Carlo'!$G$32,MC_Paths_Base!H353+'Monte Carlo'!$H$32,MC_Paths_Base!I353+'Monte Carlo'!$I$32,MC_Paths_Base!J353+'Monte Carlo'!$J$32,MC_Paths_Base!K353+'Monte Carlo'!$K$32,MC_Paths_Base!L353+'Monte Carlo'!$L$32,MC_Paths_Base!M353+'Monte Carlo'!$M$32,MC_Paths_Base!N353+'Monte Carlo'!$N$32,MC_Paths_Base!O353+'Monte Carlo'!$O$32,MC_Paths_Base!P353+'Monte Carlo'!$P$32,MC_Paths_Base!Q353+'Monte Carlo'!$Q$32,MC_Paths_Base!R353+'Monte Carlo'!$R$32,MC_Paths_Base!S353+'Monte Carlo'!$S$32,MC_Paths_Base!T353+'Monte Carlo'!$T$32,MC_Paths_Base!U353+'Monte Carlo'!$U$32,MC_Paths_Base!V353+'Monte Carlo'!$V$32,MC_Paths_Base!W353+'Monte Carlo'!$W$32,MC_Paths_Base!X353+'Monte Carlo'!$X$32,MC_Paths_Base!Y353+'Monte Carlo'!$Y$32,MC_Paths_Base!Z353+'Monte Carlo'!$Z$32,MC_Paths_Base!AA353+'Monte Carlo'!$AA$32,MC_Paths_Base!AB353+'Monte Carlo'!$AB$32,MC_Paths_Base!AC353+'Monte Carlo'!$AC$32,MC_Paths_Base!AD353+'Monte Carlo'!$AD$32,MC_Paths_Base!AE353+'Monte Carlo'!$AE$32,MC_Paths_Base!AF353+'Monte Carlo'!$AF$32)</x:f>
        <x:v>758476.4534014591</x:v>
      </x:c>
      <x:c r="AL353" t="n">
        <x:f>MIN(MC_Paths_Base!B353+'Monte Carlo'!$B$34,MC_Paths_Base!C353+'Monte Carlo'!$C$34,MC_Paths_Base!D353+'Monte Carlo'!$D$34,MC_Paths_Base!E353+'Monte Carlo'!$E$34,MC_Paths_Base!F353+'Monte Carlo'!$F$34,MC_Paths_Base!G353+'Monte Carlo'!$G$34,MC_Paths_Base!H353+'Monte Carlo'!$H$34,MC_Paths_Base!I353+'Monte Carlo'!$I$34,MC_Paths_Base!J353+'Monte Carlo'!$J$34,MC_Paths_Base!K353+'Monte Carlo'!$K$34,MC_Paths_Base!L353+'Monte Carlo'!$L$34,MC_Paths_Base!M353+'Monte Carlo'!$M$34,MC_Paths_Base!N353+'Monte Carlo'!$N$34,MC_Paths_Base!O353+'Monte Carlo'!$O$34,MC_Paths_Base!P353+'Monte Carlo'!$P$34,MC_Paths_Base!Q353+'Monte Carlo'!$Q$34,MC_Paths_Base!R353+'Monte Carlo'!$R$34,MC_Paths_Base!S353+'Monte Carlo'!$S$34,MC_Paths_Base!T353+'Monte Carlo'!$T$34,MC_Paths_Base!U353+'Monte Carlo'!$U$34,MC_Paths_Base!V353+'Monte Carlo'!$V$34,MC_Paths_Base!W353+'Monte Carlo'!$W$34,MC_Paths_Base!X353+'Monte Carlo'!$X$34,MC_Paths_Base!Y353+'Monte Carlo'!$Y$34,MC_Paths_Base!Z353+'Monte Carlo'!$Z$34,MC_Paths_Base!AA353+'Monte Carlo'!$AA$34,MC_Paths_Base!AB353+'Monte Carlo'!$AB$34,MC_Paths_Base!AC353+'Monte Carlo'!$AC$34,MC_Paths_Base!AD353+'Monte Carlo'!$AD$34,MC_Paths_Base!AE353+'Monte Carlo'!$AE$34,MC_Paths_Base!AF353+'Monte Carlo'!$AF$34)</x:f>
        <x:v>615151.2383924606</x:v>
      </x:c>
      <x:c r="AM353" t="n">
        <x:f>MIN(MC_Paths_Base!B353+'Monte Carlo'!$B$35,MC_Paths_Base!C353+'Monte Carlo'!$C$35,MC_Paths_Base!D353+'Monte Carlo'!$D$35,MC_Paths_Base!E353+'Monte Carlo'!$E$35,MC_Paths_Base!F353+'Monte Carlo'!$F$35,MC_Paths_Base!G353+'Monte Carlo'!$G$35,MC_Paths_Base!H353+'Monte Carlo'!$H$35,MC_Paths_Base!I353+'Monte Carlo'!$I$35,MC_Paths_Base!J353+'Monte Carlo'!$J$35,MC_Paths_Base!K353+'Monte Carlo'!$K$35,MC_Paths_Base!L353+'Monte Carlo'!$L$35,MC_Paths_Base!M353+'Monte Carlo'!$M$35,MC_Paths_Base!N353+'Monte Carlo'!$N$35,MC_Paths_Base!O353+'Monte Carlo'!$O$35,MC_Paths_Base!P353+'Monte Carlo'!$P$35,MC_Paths_Base!Q353+'Monte Carlo'!$Q$35,MC_Paths_Base!R353+'Monte Carlo'!$R$35,MC_Paths_Base!S353+'Monte Carlo'!$S$35,MC_Paths_Base!T353+'Monte Carlo'!$T$35,MC_Paths_Base!U353+'Monte Carlo'!$U$35,MC_Paths_Base!V353+'Monte Carlo'!$V$35,MC_Paths_Base!W353+'Monte Carlo'!$W$35,MC_Paths_Base!X353+'Monte Carlo'!$X$35,MC_Paths_Base!Y353+'Monte Carlo'!$Y$35,MC_Paths_Base!Z353+'Monte Carlo'!$Z$35,MC_Paths_Base!AA353+'Monte Carlo'!$AA$35,MC_Paths_Base!AB353+'Monte Carlo'!$AB$35,MC_Paths_Base!AC353+'Monte Carlo'!$AC$35,MC_Paths_Base!AD353+'Monte Carlo'!$AD$35,MC_Paths_Base!AE353+'Monte Carlo'!$AE$35,MC_Paths_Base!AF353+'Monte Carlo'!$AF$35)</x:f>
        <x:v>480524.93230770924</x:v>
      </x:c>
    </x:row>
    <x:row r="354">
      <x:c r="AJ354" t="n">
        <x:f>MIN(MC_Paths_Base!B354:AF354)</x:f>
        <x:v>978656.560418243</x:v>
      </x:c>
      <x:c r="AK354" t="n">
        <x:f>MIN(MC_Paths_Base!B354+'Monte Carlo'!$B$32,MC_Paths_Base!C354+'Monte Carlo'!$C$32,MC_Paths_Base!D354+'Monte Carlo'!$D$32,MC_Paths_Base!E354+'Monte Carlo'!$E$32,MC_Paths_Base!F354+'Monte Carlo'!$F$32,MC_Paths_Base!G354+'Monte Carlo'!$G$32,MC_Paths_Base!H354+'Monte Carlo'!$H$32,MC_Paths_Base!I354+'Monte Carlo'!$I$32,MC_Paths_Base!J354+'Monte Carlo'!$J$32,MC_Paths_Base!K354+'Monte Carlo'!$K$32,MC_Paths_Base!L354+'Monte Carlo'!$L$32,MC_Paths_Base!M354+'Monte Carlo'!$M$32,MC_Paths_Base!N354+'Monte Carlo'!$N$32,MC_Paths_Base!O354+'Monte Carlo'!$O$32,MC_Paths_Base!P354+'Monte Carlo'!$P$32,MC_Paths_Base!Q354+'Monte Carlo'!$Q$32,MC_Paths_Base!R354+'Monte Carlo'!$R$32,MC_Paths_Base!S354+'Monte Carlo'!$S$32,MC_Paths_Base!T354+'Monte Carlo'!$T$32,MC_Paths_Base!U354+'Monte Carlo'!$U$32,MC_Paths_Base!V354+'Monte Carlo'!$V$32,MC_Paths_Base!W354+'Monte Carlo'!$W$32,MC_Paths_Base!X354+'Monte Carlo'!$X$32,MC_Paths_Base!Y354+'Monte Carlo'!$Y$32,MC_Paths_Base!Z354+'Monte Carlo'!$Z$32,MC_Paths_Base!AA354+'Monte Carlo'!$AA$32,MC_Paths_Base!AB354+'Monte Carlo'!$AB$32,MC_Paths_Base!AC354+'Monte Carlo'!$AC$32,MC_Paths_Base!AD354+'Monte Carlo'!$AD$32,MC_Paths_Base!AE354+'Monte Carlo'!$AE$32,MC_Paths_Base!AF354+'Monte Carlo'!$AF$32)</x:f>
        <x:v>776767.5168334916</x:v>
      </x:c>
      <x:c r="AL354" t="n">
        <x:f>MIN(MC_Paths_Base!B354+'Monte Carlo'!$B$34,MC_Paths_Base!C354+'Monte Carlo'!$C$34,MC_Paths_Base!D354+'Monte Carlo'!$D$34,MC_Paths_Base!E354+'Monte Carlo'!$E$34,MC_Paths_Base!F354+'Monte Carlo'!$F$34,MC_Paths_Base!G354+'Monte Carlo'!$G$34,MC_Paths_Base!H354+'Monte Carlo'!$H$34,MC_Paths_Base!I354+'Monte Carlo'!$I$34,MC_Paths_Base!J354+'Monte Carlo'!$J$34,MC_Paths_Base!K354+'Monte Carlo'!$K$34,MC_Paths_Base!L354+'Monte Carlo'!$L$34,MC_Paths_Base!M354+'Monte Carlo'!$M$34,MC_Paths_Base!N354+'Monte Carlo'!$N$34,MC_Paths_Base!O354+'Monte Carlo'!$O$34,MC_Paths_Base!P354+'Monte Carlo'!$P$34,MC_Paths_Base!Q354+'Monte Carlo'!$Q$34,MC_Paths_Base!R354+'Monte Carlo'!$R$34,MC_Paths_Base!S354+'Monte Carlo'!$S$34,MC_Paths_Base!T354+'Monte Carlo'!$T$34,MC_Paths_Base!U354+'Monte Carlo'!$U$34,MC_Paths_Base!V354+'Monte Carlo'!$V$34,MC_Paths_Base!W354+'Monte Carlo'!$W$34,MC_Paths_Base!X354+'Monte Carlo'!$X$34,MC_Paths_Base!Y354+'Monte Carlo'!$Y$34,MC_Paths_Base!Z354+'Monte Carlo'!$Z$34,MC_Paths_Base!AA354+'Monte Carlo'!$AA$34,MC_Paths_Base!AB354+'Monte Carlo'!$AB$34,MC_Paths_Base!AC354+'Monte Carlo'!$AC$34,MC_Paths_Base!AD354+'Monte Carlo'!$AD$34,MC_Paths_Base!AE354+'Monte Carlo'!$AE$34,MC_Paths_Base!AF354+'Monte Carlo'!$AF$34)</x:f>
        <x:v>154575.87573186588</x:v>
      </x:c>
      <x:c r="AM354" t="n">
        <x:f>MIN(MC_Paths_Base!B354+'Monte Carlo'!$B$35,MC_Paths_Base!C354+'Monte Carlo'!$C$35,MC_Paths_Base!D354+'Monte Carlo'!$D$35,MC_Paths_Base!E354+'Monte Carlo'!$E$35,MC_Paths_Base!F354+'Monte Carlo'!$F$35,MC_Paths_Base!G354+'Monte Carlo'!$G$35,MC_Paths_Base!H354+'Monte Carlo'!$H$35,MC_Paths_Base!I354+'Monte Carlo'!$I$35,MC_Paths_Base!J354+'Monte Carlo'!$J$35,MC_Paths_Base!K354+'Monte Carlo'!$K$35,MC_Paths_Base!L354+'Monte Carlo'!$L$35,MC_Paths_Base!M354+'Monte Carlo'!$M$35,MC_Paths_Base!N354+'Monte Carlo'!$N$35,MC_Paths_Base!O354+'Monte Carlo'!$O$35,MC_Paths_Base!P354+'Monte Carlo'!$P$35,MC_Paths_Base!Q354+'Monte Carlo'!$Q$35,MC_Paths_Base!R354+'Monte Carlo'!$R$35,MC_Paths_Base!S354+'Monte Carlo'!$S$35,MC_Paths_Base!T354+'Monte Carlo'!$T$35,MC_Paths_Base!U354+'Monte Carlo'!$U$35,MC_Paths_Base!V354+'Monte Carlo'!$V$35,MC_Paths_Base!W354+'Monte Carlo'!$W$35,MC_Paths_Base!X354+'Monte Carlo'!$X$35,MC_Paths_Base!Y354+'Monte Carlo'!$Y$35,MC_Paths_Base!Z354+'Monte Carlo'!$Z$35,MC_Paths_Base!AA354+'Monte Carlo'!$AA$35,MC_Paths_Base!AB354+'Monte Carlo'!$AB$35,MC_Paths_Base!AC354+'Monte Carlo'!$AC$35,MC_Paths_Base!AD354+'Monte Carlo'!$AD$35,MC_Paths_Base!AE354+'Monte Carlo'!$AE$35,MC_Paths_Base!AF354+'Monte Carlo'!$AF$35)</x:f>
        <x:v>200760.62659153575</x:v>
      </x:c>
    </x:row>
    <x:row r="355">
      <x:c r="AJ355" t="n">
        <x:f>MIN(MC_Paths_Base!B355:AF355)</x:f>
        <x:v>1029031.25</x:v>
      </x:c>
      <x:c r="AK355" t="n">
        <x:f>MIN(MC_Paths_Base!B355+'Monte Carlo'!$B$32,MC_Paths_Base!C355+'Monte Carlo'!$C$32,MC_Paths_Base!D355+'Monte Carlo'!$D$32,MC_Paths_Base!E355+'Monte Carlo'!$E$32,MC_Paths_Base!F355+'Monte Carlo'!$F$32,MC_Paths_Base!G355+'Monte Carlo'!$G$32,MC_Paths_Base!H355+'Monte Carlo'!$H$32,MC_Paths_Base!I355+'Monte Carlo'!$I$32,MC_Paths_Base!J355+'Monte Carlo'!$J$32,MC_Paths_Base!K355+'Monte Carlo'!$K$32,MC_Paths_Base!L355+'Monte Carlo'!$L$32,MC_Paths_Base!M355+'Monte Carlo'!$M$32,MC_Paths_Base!N355+'Monte Carlo'!$N$32,MC_Paths_Base!O355+'Monte Carlo'!$O$32,MC_Paths_Base!P355+'Monte Carlo'!$P$32,MC_Paths_Base!Q355+'Monte Carlo'!$Q$32,MC_Paths_Base!R355+'Monte Carlo'!$R$32,MC_Paths_Base!S355+'Monte Carlo'!$S$32,MC_Paths_Base!T355+'Monte Carlo'!$T$32,MC_Paths_Base!U355+'Monte Carlo'!$U$32,MC_Paths_Base!V355+'Monte Carlo'!$V$32,MC_Paths_Base!W355+'Monte Carlo'!$W$32,MC_Paths_Base!X355+'Monte Carlo'!$X$32,MC_Paths_Base!Y355+'Monte Carlo'!$Y$32,MC_Paths_Base!Z355+'Monte Carlo'!$Z$32,MC_Paths_Base!AA355+'Monte Carlo'!$AA$32,MC_Paths_Base!AB355+'Monte Carlo'!$AB$32,MC_Paths_Base!AC355+'Monte Carlo'!$AC$32,MC_Paths_Base!AD355+'Monte Carlo'!$AD$32,MC_Paths_Base!AE355+'Monte Carlo'!$AE$32,MC_Paths_Base!AF355+'Monte Carlo'!$AF$32)</x:f>
        <x:v>1029031.25</x:v>
      </x:c>
      <x:c r="AL355" t="n">
        <x:f>MIN(MC_Paths_Base!B355+'Monte Carlo'!$B$34,MC_Paths_Base!C355+'Monte Carlo'!$C$34,MC_Paths_Base!D355+'Monte Carlo'!$D$34,MC_Paths_Base!E355+'Monte Carlo'!$E$34,MC_Paths_Base!F355+'Monte Carlo'!$F$34,MC_Paths_Base!G355+'Monte Carlo'!$G$34,MC_Paths_Base!H355+'Monte Carlo'!$H$34,MC_Paths_Base!I355+'Monte Carlo'!$I$34,MC_Paths_Base!J355+'Monte Carlo'!$J$34,MC_Paths_Base!K355+'Monte Carlo'!$K$34,MC_Paths_Base!L355+'Monte Carlo'!$L$34,MC_Paths_Base!M355+'Monte Carlo'!$M$34,MC_Paths_Base!N355+'Monte Carlo'!$N$34,MC_Paths_Base!O355+'Monte Carlo'!$O$34,MC_Paths_Base!P355+'Monte Carlo'!$P$34,MC_Paths_Base!Q355+'Monte Carlo'!$Q$34,MC_Paths_Base!R355+'Monte Carlo'!$R$34,MC_Paths_Base!S355+'Monte Carlo'!$S$34,MC_Paths_Base!T355+'Monte Carlo'!$T$34,MC_Paths_Base!U355+'Monte Carlo'!$U$34,MC_Paths_Base!V355+'Monte Carlo'!$V$34,MC_Paths_Base!W355+'Monte Carlo'!$W$34,MC_Paths_Base!X355+'Monte Carlo'!$X$34,MC_Paths_Base!Y355+'Monte Carlo'!$Y$34,MC_Paths_Base!Z355+'Monte Carlo'!$Z$34,MC_Paths_Base!AA355+'Monte Carlo'!$AA$34,MC_Paths_Base!AB355+'Monte Carlo'!$AB$34,MC_Paths_Base!AC355+'Monte Carlo'!$AC$34,MC_Paths_Base!AD355+'Monte Carlo'!$AD$34,MC_Paths_Base!AE355+'Monte Carlo'!$AE$34,MC_Paths_Base!AF355+'Monte Carlo'!$AF$34)</x:f>
        <x:v>-236248.90503395232</x:v>
      </x:c>
      <x:c r="AM355" t="n">
        <x:f>MIN(MC_Paths_Base!B355+'Monte Carlo'!$B$35,MC_Paths_Base!C355+'Monte Carlo'!$C$35,MC_Paths_Base!D355+'Monte Carlo'!$D$35,MC_Paths_Base!E355+'Monte Carlo'!$E$35,MC_Paths_Base!F355+'Monte Carlo'!$F$35,MC_Paths_Base!G355+'Monte Carlo'!$G$35,MC_Paths_Base!H355+'Monte Carlo'!$H$35,MC_Paths_Base!I355+'Monte Carlo'!$I$35,MC_Paths_Base!J355+'Monte Carlo'!$J$35,MC_Paths_Base!K355+'Monte Carlo'!$K$35,MC_Paths_Base!L355+'Monte Carlo'!$L$35,MC_Paths_Base!M355+'Monte Carlo'!$M$35,MC_Paths_Base!N355+'Monte Carlo'!$N$35,MC_Paths_Base!O355+'Monte Carlo'!$O$35,MC_Paths_Base!P355+'Monte Carlo'!$P$35,MC_Paths_Base!Q355+'Monte Carlo'!$Q$35,MC_Paths_Base!R355+'Monte Carlo'!$R$35,MC_Paths_Base!S355+'Monte Carlo'!$S$35,MC_Paths_Base!T355+'Monte Carlo'!$T$35,MC_Paths_Base!U355+'Monte Carlo'!$U$35,MC_Paths_Base!V355+'Monte Carlo'!$V$35,MC_Paths_Base!W355+'Monte Carlo'!$W$35,MC_Paths_Base!X355+'Monte Carlo'!$X$35,MC_Paths_Base!Y355+'Monte Carlo'!$Y$35,MC_Paths_Base!Z355+'Monte Carlo'!$Z$35,MC_Paths_Base!AA355+'Monte Carlo'!$AA$35,MC_Paths_Base!AB355+'Monte Carlo'!$AB$35,MC_Paths_Base!AC355+'Monte Carlo'!$AC$35,MC_Paths_Base!AD355+'Monte Carlo'!$AD$35,MC_Paths_Base!AE355+'Monte Carlo'!$AE$35,MC_Paths_Base!AF355+'Monte Carlo'!$AF$35)</x:f>
        <x:v>-174702.30570000294</x:v>
      </x:c>
    </x:row>
    <x:row r="356">
      <x:c r="AJ356" t="n">
        <x:f>MIN(MC_Paths_Base!B356:AF356)</x:f>
        <x:v>523556.4686255144</x:v>
      </x:c>
      <x:c r="AK356" t="n">
        <x:f>MIN(MC_Paths_Base!B356+'Monte Carlo'!$B$32,MC_Paths_Base!C356+'Monte Carlo'!$C$32,MC_Paths_Base!D356+'Monte Carlo'!$D$32,MC_Paths_Base!E356+'Monte Carlo'!$E$32,MC_Paths_Base!F356+'Monte Carlo'!$F$32,MC_Paths_Base!G356+'Monte Carlo'!$G$32,MC_Paths_Base!H356+'Monte Carlo'!$H$32,MC_Paths_Base!I356+'Monte Carlo'!$I$32,MC_Paths_Base!J356+'Monte Carlo'!$J$32,MC_Paths_Base!K356+'Monte Carlo'!$K$32,MC_Paths_Base!L356+'Monte Carlo'!$L$32,MC_Paths_Base!M356+'Monte Carlo'!$M$32,MC_Paths_Base!N356+'Monte Carlo'!$N$32,MC_Paths_Base!O356+'Monte Carlo'!$O$32,MC_Paths_Base!P356+'Monte Carlo'!$P$32,MC_Paths_Base!Q356+'Monte Carlo'!$Q$32,MC_Paths_Base!R356+'Monte Carlo'!$R$32,MC_Paths_Base!S356+'Monte Carlo'!$S$32,MC_Paths_Base!T356+'Monte Carlo'!$T$32,MC_Paths_Base!U356+'Monte Carlo'!$U$32,MC_Paths_Base!V356+'Monte Carlo'!$V$32,MC_Paths_Base!W356+'Monte Carlo'!$W$32,MC_Paths_Base!X356+'Monte Carlo'!$X$32,MC_Paths_Base!Y356+'Monte Carlo'!$Y$32,MC_Paths_Base!Z356+'Monte Carlo'!$Z$32,MC_Paths_Base!AA356+'Monte Carlo'!$AA$32,MC_Paths_Base!AB356+'Monte Carlo'!$AB$32,MC_Paths_Base!AC356+'Monte Carlo'!$AC$32,MC_Paths_Base!AD356+'Monte Carlo'!$AD$32,MC_Paths_Base!AE356+'Monte Carlo'!$AE$32,MC_Paths_Base!AF356+'Monte Carlo'!$AF$32)</x:f>
        <x:v>283445.0632202957</x:v>
      </x:c>
      <x:c r="AL356" t="n">
        <x:f>MIN(MC_Paths_Base!B356+'Monte Carlo'!$B$34,MC_Paths_Base!C356+'Monte Carlo'!$C$34,MC_Paths_Base!D356+'Monte Carlo'!$D$34,MC_Paths_Base!E356+'Monte Carlo'!$E$34,MC_Paths_Base!F356+'Monte Carlo'!$F$34,MC_Paths_Base!G356+'Monte Carlo'!$G$34,MC_Paths_Base!H356+'Monte Carlo'!$H$34,MC_Paths_Base!I356+'Monte Carlo'!$I$34,MC_Paths_Base!J356+'Monte Carlo'!$J$34,MC_Paths_Base!K356+'Monte Carlo'!$K$34,MC_Paths_Base!L356+'Monte Carlo'!$L$34,MC_Paths_Base!M356+'Monte Carlo'!$M$34,MC_Paths_Base!N356+'Monte Carlo'!$N$34,MC_Paths_Base!O356+'Monte Carlo'!$O$34,MC_Paths_Base!P356+'Monte Carlo'!$P$34,MC_Paths_Base!Q356+'Monte Carlo'!$Q$34,MC_Paths_Base!R356+'Monte Carlo'!$R$34,MC_Paths_Base!S356+'Monte Carlo'!$S$34,MC_Paths_Base!T356+'Monte Carlo'!$T$34,MC_Paths_Base!U356+'Monte Carlo'!$U$34,MC_Paths_Base!V356+'Monte Carlo'!$V$34,MC_Paths_Base!W356+'Monte Carlo'!$W$34,MC_Paths_Base!X356+'Monte Carlo'!$X$34,MC_Paths_Base!Y356+'Monte Carlo'!$Y$34,MC_Paths_Base!Z356+'Monte Carlo'!$Z$34,MC_Paths_Base!AA356+'Monte Carlo'!$AA$34,MC_Paths_Base!AB356+'Monte Carlo'!$AB$34,MC_Paths_Base!AC356+'Monte Carlo'!$AC$34,MC_Paths_Base!AD356+'Monte Carlo'!$AD$34,MC_Paths_Base!AE356+'Monte Carlo'!$AE$34,MC_Paths_Base!AF356+'Monte Carlo'!$AF$34)</x:f>
        <x:v>-1046553.0822382966</x:v>
      </x:c>
      <x:c r="AM356" t="n">
        <x:f>MIN(MC_Paths_Base!B356+'Monte Carlo'!$B$35,MC_Paths_Base!C356+'Monte Carlo'!$C$35,MC_Paths_Base!D356+'Monte Carlo'!$D$35,MC_Paths_Base!E356+'Monte Carlo'!$E$35,MC_Paths_Base!F356+'Monte Carlo'!$F$35,MC_Paths_Base!G356+'Monte Carlo'!$G$35,MC_Paths_Base!H356+'Monte Carlo'!$H$35,MC_Paths_Base!I356+'Monte Carlo'!$I$35,MC_Paths_Base!J356+'Monte Carlo'!$J$35,MC_Paths_Base!K356+'Monte Carlo'!$K$35,MC_Paths_Base!L356+'Monte Carlo'!$L$35,MC_Paths_Base!M356+'Monte Carlo'!$M$35,MC_Paths_Base!N356+'Monte Carlo'!$N$35,MC_Paths_Base!O356+'Monte Carlo'!$O$35,MC_Paths_Base!P356+'Monte Carlo'!$P$35,MC_Paths_Base!Q356+'Monte Carlo'!$Q$35,MC_Paths_Base!R356+'Monte Carlo'!$R$35,MC_Paths_Base!S356+'Monte Carlo'!$S$35,MC_Paths_Base!T356+'Monte Carlo'!$T$35,MC_Paths_Base!U356+'Monte Carlo'!$U$35,MC_Paths_Base!V356+'Monte Carlo'!$V$35,MC_Paths_Base!W356+'Monte Carlo'!$W$35,MC_Paths_Base!X356+'Monte Carlo'!$X$35,MC_Paths_Base!Y356+'Monte Carlo'!$Y$35,MC_Paths_Base!Z356+'Monte Carlo'!$Z$35,MC_Paths_Base!AA356+'Monte Carlo'!$AA$35,MC_Paths_Base!AB356+'Monte Carlo'!$AB$35,MC_Paths_Base!AC356+'Monte Carlo'!$AC$35,MC_Paths_Base!AD356+'Monte Carlo'!$AD$35,MC_Paths_Base!AE356+'Monte Carlo'!$AE$35,MC_Paths_Base!AF356+'Monte Carlo'!$AF$35)</x:f>
        <x:v>-932320.3927282591</x:v>
      </x:c>
    </x:row>
    <x:row r="357">
      <x:c r="AJ357" t="n">
        <x:f>MIN(MC_Paths_Base!B357:AF357)</x:f>
        <x:v>283880.4541752795</x:v>
      </x:c>
      <x:c r="AK357" t="n">
        <x:f>MIN(MC_Paths_Base!B357+'Monte Carlo'!$B$32,MC_Paths_Base!C357+'Monte Carlo'!$C$32,MC_Paths_Base!D357+'Monte Carlo'!$D$32,MC_Paths_Base!E357+'Monte Carlo'!$E$32,MC_Paths_Base!F357+'Monte Carlo'!$F$32,MC_Paths_Base!G357+'Monte Carlo'!$G$32,MC_Paths_Base!H357+'Monte Carlo'!$H$32,MC_Paths_Base!I357+'Monte Carlo'!$I$32,MC_Paths_Base!J357+'Monte Carlo'!$J$32,MC_Paths_Base!K357+'Monte Carlo'!$K$32,MC_Paths_Base!L357+'Monte Carlo'!$L$32,MC_Paths_Base!M357+'Monte Carlo'!$M$32,MC_Paths_Base!N357+'Monte Carlo'!$N$32,MC_Paths_Base!O357+'Monte Carlo'!$O$32,MC_Paths_Base!P357+'Monte Carlo'!$P$32,MC_Paths_Base!Q357+'Monte Carlo'!$Q$32,MC_Paths_Base!R357+'Monte Carlo'!$R$32,MC_Paths_Base!S357+'Monte Carlo'!$S$32,MC_Paths_Base!T357+'Monte Carlo'!$T$32,MC_Paths_Base!U357+'Monte Carlo'!$U$32,MC_Paths_Base!V357+'Monte Carlo'!$V$32,MC_Paths_Base!W357+'Monte Carlo'!$W$32,MC_Paths_Base!X357+'Monte Carlo'!$X$32,MC_Paths_Base!Y357+'Monte Carlo'!$Y$32,MC_Paths_Base!Z357+'Monte Carlo'!$Z$32,MC_Paths_Base!AA357+'Monte Carlo'!$AA$32,MC_Paths_Base!AB357+'Monte Carlo'!$AB$32,MC_Paths_Base!AC357+'Monte Carlo'!$AC$32,MC_Paths_Base!AD357+'Monte Carlo'!$AD$32,MC_Paths_Base!AE357+'Monte Carlo'!$AE$32,MC_Paths_Base!AF357+'Monte Carlo'!$AF$32)</x:f>
        <x:v>57264.20917122392</x:v>
      </x:c>
      <x:c r="AL357" t="n">
        <x:f>MIN(MC_Paths_Base!B357+'Monte Carlo'!$B$34,MC_Paths_Base!C357+'Monte Carlo'!$C$34,MC_Paths_Base!D357+'Monte Carlo'!$D$34,MC_Paths_Base!E357+'Monte Carlo'!$E$34,MC_Paths_Base!F357+'Monte Carlo'!$F$34,MC_Paths_Base!G357+'Monte Carlo'!$G$34,MC_Paths_Base!H357+'Monte Carlo'!$H$34,MC_Paths_Base!I357+'Monte Carlo'!$I$34,MC_Paths_Base!J357+'Monte Carlo'!$J$34,MC_Paths_Base!K357+'Monte Carlo'!$K$34,MC_Paths_Base!L357+'Monte Carlo'!$L$34,MC_Paths_Base!M357+'Monte Carlo'!$M$34,MC_Paths_Base!N357+'Monte Carlo'!$N$34,MC_Paths_Base!O357+'Monte Carlo'!$O$34,MC_Paths_Base!P357+'Monte Carlo'!$P$34,MC_Paths_Base!Q357+'Monte Carlo'!$Q$34,MC_Paths_Base!R357+'Monte Carlo'!$R$34,MC_Paths_Base!S357+'Monte Carlo'!$S$34,MC_Paths_Base!T357+'Monte Carlo'!$T$34,MC_Paths_Base!U357+'Monte Carlo'!$U$34,MC_Paths_Base!V357+'Monte Carlo'!$V$34,MC_Paths_Base!W357+'Monte Carlo'!$W$34,MC_Paths_Base!X357+'Monte Carlo'!$X$34,MC_Paths_Base!Y357+'Monte Carlo'!$Y$34,MC_Paths_Base!Z357+'Monte Carlo'!$Z$34,MC_Paths_Base!AA357+'Monte Carlo'!$AA$34,MC_Paths_Base!AB357+'Monte Carlo'!$AB$34,MC_Paths_Base!AC357+'Monte Carlo'!$AC$34,MC_Paths_Base!AD357+'Monte Carlo'!$AD$34,MC_Paths_Base!AE357+'Monte Carlo'!$AE$34,MC_Paths_Base!AF357+'Monte Carlo'!$AF$34)</x:f>
        <x:v>-1314209.5176858297</x:v>
      </x:c>
      <x:c r="AM357" t="n">
        <x:f>MIN(MC_Paths_Base!B357+'Monte Carlo'!$B$35,MC_Paths_Base!C357+'Monte Carlo'!$C$35,MC_Paths_Base!D357+'Monte Carlo'!$D$35,MC_Paths_Base!E357+'Monte Carlo'!$E$35,MC_Paths_Base!F357+'Monte Carlo'!$F$35,MC_Paths_Base!G357+'Monte Carlo'!$G$35,MC_Paths_Base!H357+'Monte Carlo'!$H$35,MC_Paths_Base!I357+'Monte Carlo'!$I$35,MC_Paths_Base!J357+'Monte Carlo'!$J$35,MC_Paths_Base!K357+'Monte Carlo'!$K$35,MC_Paths_Base!L357+'Monte Carlo'!$L$35,MC_Paths_Base!M357+'Monte Carlo'!$M$35,MC_Paths_Base!N357+'Monte Carlo'!$N$35,MC_Paths_Base!O357+'Monte Carlo'!$O$35,MC_Paths_Base!P357+'Monte Carlo'!$P$35,MC_Paths_Base!Q357+'Monte Carlo'!$Q$35,MC_Paths_Base!R357+'Monte Carlo'!$R$35,MC_Paths_Base!S357+'Monte Carlo'!$S$35,MC_Paths_Base!T357+'Monte Carlo'!$T$35,MC_Paths_Base!U357+'Monte Carlo'!$U$35,MC_Paths_Base!V357+'Monte Carlo'!$V$35,MC_Paths_Base!W357+'Monte Carlo'!$W$35,MC_Paths_Base!X357+'Monte Carlo'!$X$35,MC_Paths_Base!Y357+'Monte Carlo'!$Y$35,MC_Paths_Base!Z357+'Monte Carlo'!$Z$35,MC_Paths_Base!AA357+'Monte Carlo'!$AA$35,MC_Paths_Base!AB357+'Monte Carlo'!$AB$35,MC_Paths_Base!AC357+'Monte Carlo'!$AC$35,MC_Paths_Base!AD357+'Monte Carlo'!$AD$35,MC_Paths_Base!AE357+'Monte Carlo'!$AE$35,MC_Paths_Base!AF357+'Monte Carlo'!$AF$35)</x:f>
        <x:v>-1180559.9168916605</x:v>
      </x:c>
    </x:row>
    <x:row r="358">
      <x:c r="AJ358" t="n">
        <x:f>MIN(MC_Paths_Base!B358:AF358)</x:f>
        <x:v>1029031.25</x:v>
      </x:c>
      <x:c r="AK358" t="n">
        <x:f>MIN(MC_Paths_Base!B358+'Monte Carlo'!$B$32,MC_Paths_Base!C358+'Monte Carlo'!$C$32,MC_Paths_Base!D358+'Monte Carlo'!$D$32,MC_Paths_Base!E358+'Monte Carlo'!$E$32,MC_Paths_Base!F358+'Monte Carlo'!$F$32,MC_Paths_Base!G358+'Monte Carlo'!$G$32,MC_Paths_Base!H358+'Monte Carlo'!$H$32,MC_Paths_Base!I358+'Monte Carlo'!$I$32,MC_Paths_Base!J358+'Monte Carlo'!$J$32,MC_Paths_Base!K358+'Monte Carlo'!$K$32,MC_Paths_Base!L358+'Monte Carlo'!$L$32,MC_Paths_Base!M358+'Monte Carlo'!$M$32,MC_Paths_Base!N358+'Monte Carlo'!$N$32,MC_Paths_Base!O358+'Monte Carlo'!$O$32,MC_Paths_Base!P358+'Monte Carlo'!$P$32,MC_Paths_Base!Q358+'Monte Carlo'!$Q$32,MC_Paths_Base!R358+'Monte Carlo'!$R$32,MC_Paths_Base!S358+'Monte Carlo'!$S$32,MC_Paths_Base!T358+'Monte Carlo'!$T$32,MC_Paths_Base!U358+'Monte Carlo'!$U$32,MC_Paths_Base!V358+'Monte Carlo'!$V$32,MC_Paths_Base!W358+'Monte Carlo'!$W$32,MC_Paths_Base!X358+'Monte Carlo'!$X$32,MC_Paths_Base!Y358+'Monte Carlo'!$Y$32,MC_Paths_Base!Z358+'Monte Carlo'!$Z$32,MC_Paths_Base!AA358+'Monte Carlo'!$AA$32,MC_Paths_Base!AB358+'Monte Carlo'!$AB$32,MC_Paths_Base!AC358+'Monte Carlo'!$AC$32,MC_Paths_Base!AD358+'Monte Carlo'!$AD$32,MC_Paths_Base!AE358+'Monte Carlo'!$AE$32,MC_Paths_Base!AF358+'Monte Carlo'!$AF$32)</x:f>
        <x:v>903528.646053476</x:v>
      </x:c>
      <x:c r="AL358" t="n">
        <x:f>MIN(MC_Paths_Base!B358+'Monte Carlo'!$B$34,MC_Paths_Base!C358+'Monte Carlo'!$C$34,MC_Paths_Base!D358+'Monte Carlo'!$D$34,MC_Paths_Base!E358+'Monte Carlo'!$E$34,MC_Paths_Base!F358+'Monte Carlo'!$F$34,MC_Paths_Base!G358+'Monte Carlo'!$G$34,MC_Paths_Base!H358+'Monte Carlo'!$H$34,MC_Paths_Base!I358+'Monte Carlo'!$I$34,MC_Paths_Base!J358+'Monte Carlo'!$J$34,MC_Paths_Base!K358+'Monte Carlo'!$K$34,MC_Paths_Base!L358+'Monte Carlo'!$L$34,MC_Paths_Base!M358+'Monte Carlo'!$M$34,MC_Paths_Base!N358+'Monte Carlo'!$N$34,MC_Paths_Base!O358+'Monte Carlo'!$O$34,MC_Paths_Base!P358+'Monte Carlo'!$P$34,MC_Paths_Base!Q358+'Monte Carlo'!$Q$34,MC_Paths_Base!R358+'Monte Carlo'!$R$34,MC_Paths_Base!S358+'Monte Carlo'!$S$34,MC_Paths_Base!T358+'Monte Carlo'!$T$34,MC_Paths_Base!U358+'Monte Carlo'!$U$34,MC_Paths_Base!V358+'Monte Carlo'!$V$34,MC_Paths_Base!W358+'Monte Carlo'!$W$34,MC_Paths_Base!X358+'Monte Carlo'!$X$34,MC_Paths_Base!Y358+'Monte Carlo'!$Y$34,MC_Paths_Base!Z358+'Monte Carlo'!$Z$34,MC_Paths_Base!AA358+'Monte Carlo'!$AA$34,MC_Paths_Base!AB358+'Monte Carlo'!$AB$34,MC_Paths_Base!AC358+'Monte Carlo'!$AC$34,MC_Paths_Base!AD358+'Monte Carlo'!$AD$34,MC_Paths_Base!AE358+'Monte Carlo'!$AE$34,MC_Paths_Base!AF358+'Monte Carlo'!$AF$34)</x:f>
        <x:v>780556.4626350749</x:v>
      </x:c>
      <x:c r="AM358" t="n">
        <x:f>MIN(MC_Paths_Base!B358+'Monte Carlo'!$B$35,MC_Paths_Base!C358+'Monte Carlo'!$C$35,MC_Paths_Base!D358+'Monte Carlo'!$D$35,MC_Paths_Base!E358+'Monte Carlo'!$E$35,MC_Paths_Base!F358+'Monte Carlo'!$F$35,MC_Paths_Base!G358+'Monte Carlo'!$G$35,MC_Paths_Base!H358+'Monte Carlo'!$H$35,MC_Paths_Base!I358+'Monte Carlo'!$I$35,MC_Paths_Base!J358+'Monte Carlo'!$J$35,MC_Paths_Base!K358+'Monte Carlo'!$K$35,MC_Paths_Base!L358+'Monte Carlo'!$L$35,MC_Paths_Base!M358+'Monte Carlo'!$M$35,MC_Paths_Base!N358+'Monte Carlo'!$N$35,MC_Paths_Base!O358+'Monte Carlo'!$O$35,MC_Paths_Base!P358+'Monte Carlo'!$P$35,MC_Paths_Base!Q358+'Monte Carlo'!$Q$35,MC_Paths_Base!R358+'Monte Carlo'!$R$35,MC_Paths_Base!S358+'Monte Carlo'!$S$35,MC_Paths_Base!T358+'Monte Carlo'!$T$35,MC_Paths_Base!U358+'Monte Carlo'!$U$35,MC_Paths_Base!V358+'Monte Carlo'!$V$35,MC_Paths_Base!W358+'Monte Carlo'!$W$35,MC_Paths_Base!X358+'Monte Carlo'!$X$35,MC_Paths_Base!Y358+'Monte Carlo'!$Y$35,MC_Paths_Base!Z358+'Monte Carlo'!$Z$35,MC_Paths_Base!AA358+'Monte Carlo'!$AA$35,MC_Paths_Base!AB358+'Monte Carlo'!$AB$35,MC_Paths_Base!AC358+'Monte Carlo'!$AC$35,MC_Paths_Base!AD358+'Monte Carlo'!$AD$35,MC_Paths_Base!AE358+'Monte Carlo'!$AE$35,MC_Paths_Base!AF358+'Monte Carlo'!$AF$35)</x:f>
        <x:v>642541.302303476</x:v>
      </x:c>
    </x:row>
    <x:row r="359">
      <x:c r="AJ359" t="n">
        <x:f>MIN(MC_Paths_Base!B359:AF359)</x:f>
        <x:v>1029031.25</x:v>
      </x:c>
      <x:c r="AK359" t="n">
        <x:f>MIN(MC_Paths_Base!B359+'Monte Carlo'!$B$32,MC_Paths_Base!C359+'Monte Carlo'!$C$32,MC_Paths_Base!D359+'Monte Carlo'!$D$32,MC_Paths_Base!E359+'Monte Carlo'!$E$32,MC_Paths_Base!F359+'Monte Carlo'!$F$32,MC_Paths_Base!G359+'Monte Carlo'!$G$32,MC_Paths_Base!H359+'Monte Carlo'!$H$32,MC_Paths_Base!I359+'Monte Carlo'!$I$32,MC_Paths_Base!J359+'Monte Carlo'!$J$32,MC_Paths_Base!K359+'Monte Carlo'!$K$32,MC_Paths_Base!L359+'Monte Carlo'!$L$32,MC_Paths_Base!M359+'Monte Carlo'!$M$32,MC_Paths_Base!N359+'Monte Carlo'!$N$32,MC_Paths_Base!O359+'Monte Carlo'!$O$32,MC_Paths_Base!P359+'Monte Carlo'!$P$32,MC_Paths_Base!Q359+'Monte Carlo'!$Q$32,MC_Paths_Base!R359+'Monte Carlo'!$R$32,MC_Paths_Base!S359+'Monte Carlo'!$S$32,MC_Paths_Base!T359+'Monte Carlo'!$T$32,MC_Paths_Base!U359+'Monte Carlo'!$U$32,MC_Paths_Base!V359+'Monte Carlo'!$V$32,MC_Paths_Base!W359+'Monte Carlo'!$W$32,MC_Paths_Base!X359+'Monte Carlo'!$X$32,MC_Paths_Base!Y359+'Monte Carlo'!$Y$32,MC_Paths_Base!Z359+'Monte Carlo'!$Z$32,MC_Paths_Base!AA359+'Monte Carlo'!$AA$32,MC_Paths_Base!AB359+'Monte Carlo'!$AB$32,MC_Paths_Base!AC359+'Monte Carlo'!$AC$32,MC_Paths_Base!AD359+'Monte Carlo'!$AD$32,MC_Paths_Base!AE359+'Monte Carlo'!$AE$32,MC_Paths_Base!AF359+'Monte Carlo'!$AF$32)</x:f>
        <x:v>861023.0931379807</x:v>
      </x:c>
      <x:c r="AL359" t="n">
        <x:f>MIN(MC_Paths_Base!B359+'Monte Carlo'!$B$34,MC_Paths_Base!C359+'Monte Carlo'!$C$34,MC_Paths_Base!D359+'Monte Carlo'!$D$34,MC_Paths_Base!E359+'Monte Carlo'!$E$34,MC_Paths_Base!F359+'Monte Carlo'!$F$34,MC_Paths_Base!G359+'Monte Carlo'!$G$34,MC_Paths_Base!H359+'Monte Carlo'!$H$34,MC_Paths_Base!I359+'Monte Carlo'!$I$34,MC_Paths_Base!J359+'Monte Carlo'!$J$34,MC_Paths_Base!K359+'Monte Carlo'!$K$34,MC_Paths_Base!L359+'Monte Carlo'!$L$34,MC_Paths_Base!M359+'Monte Carlo'!$M$34,MC_Paths_Base!N359+'Monte Carlo'!$N$34,MC_Paths_Base!O359+'Monte Carlo'!$O$34,MC_Paths_Base!P359+'Monte Carlo'!$P$34,MC_Paths_Base!Q359+'Monte Carlo'!$Q$34,MC_Paths_Base!R359+'Monte Carlo'!$R$34,MC_Paths_Base!S359+'Monte Carlo'!$S$34,MC_Paths_Base!T359+'Monte Carlo'!$T$34,MC_Paths_Base!U359+'Monte Carlo'!$U$34,MC_Paths_Base!V359+'Monte Carlo'!$V$34,MC_Paths_Base!W359+'Monte Carlo'!$W$34,MC_Paths_Base!X359+'Monte Carlo'!$X$34,MC_Paths_Base!Y359+'Monte Carlo'!$Y$34,MC_Paths_Base!Z359+'Monte Carlo'!$Z$34,MC_Paths_Base!AA359+'Monte Carlo'!$AA$34,MC_Paths_Base!AB359+'Monte Carlo'!$AB$34,MC_Paths_Base!AC359+'Monte Carlo'!$AC$34,MC_Paths_Base!AD359+'Monte Carlo'!$AD$34,MC_Paths_Base!AE359+'Monte Carlo'!$AE$34,MC_Paths_Base!AF359+'Monte Carlo'!$AF$34)</x:f>
        <x:v>552910.0320023948</x:v>
      </x:c>
      <x:c r="AM359" t="n">
        <x:f>MIN(MC_Paths_Base!B359+'Monte Carlo'!$B$35,MC_Paths_Base!C359+'Monte Carlo'!$C$35,MC_Paths_Base!D359+'Monte Carlo'!$D$35,MC_Paths_Base!E359+'Monte Carlo'!$E$35,MC_Paths_Base!F359+'Monte Carlo'!$F$35,MC_Paths_Base!G359+'Monte Carlo'!$G$35,MC_Paths_Base!H359+'Monte Carlo'!$H$35,MC_Paths_Base!I359+'Monte Carlo'!$I$35,MC_Paths_Base!J359+'Monte Carlo'!$J$35,MC_Paths_Base!K359+'Monte Carlo'!$K$35,MC_Paths_Base!L359+'Monte Carlo'!$L$35,MC_Paths_Base!M359+'Monte Carlo'!$M$35,MC_Paths_Base!N359+'Monte Carlo'!$N$35,MC_Paths_Base!O359+'Monte Carlo'!$O$35,MC_Paths_Base!P359+'Monte Carlo'!$P$35,MC_Paths_Base!Q359+'Monte Carlo'!$Q$35,MC_Paths_Base!R359+'Monte Carlo'!$R$35,MC_Paths_Base!S359+'Monte Carlo'!$S$35,MC_Paths_Base!T359+'Monte Carlo'!$T$35,MC_Paths_Base!U359+'Monte Carlo'!$U$35,MC_Paths_Base!V359+'Monte Carlo'!$V$35,MC_Paths_Base!W359+'Monte Carlo'!$W$35,MC_Paths_Base!X359+'Monte Carlo'!$X$35,MC_Paths_Base!Y359+'Monte Carlo'!$Y$35,MC_Paths_Base!Z359+'Monte Carlo'!$Z$35,MC_Paths_Base!AA359+'Monte Carlo'!$AA$35,MC_Paths_Base!AB359+'Monte Carlo'!$AB$35,MC_Paths_Base!AC359+'Monte Carlo'!$AC$35,MC_Paths_Base!AD359+'Monte Carlo'!$AD$35,MC_Paths_Base!AE359+'Monte Carlo'!$AE$35,MC_Paths_Base!AF359+'Monte Carlo'!$AF$35)</x:f>
        <x:v>571126.5956863386</x:v>
      </x:c>
    </x:row>
    <x:row r="360">
      <x:c r="AJ360" t="n">
        <x:f>MIN(MC_Paths_Base!B360:AF360)</x:f>
        <x:v>741600.0746687423</x:v>
      </x:c>
      <x:c r="AK360" t="n">
        <x:f>MIN(MC_Paths_Base!B360+'Monte Carlo'!$B$32,MC_Paths_Base!C360+'Monte Carlo'!$C$32,MC_Paths_Base!D360+'Monte Carlo'!$D$32,MC_Paths_Base!E360+'Monte Carlo'!$E$32,MC_Paths_Base!F360+'Monte Carlo'!$F$32,MC_Paths_Base!G360+'Monte Carlo'!$G$32,MC_Paths_Base!H360+'Monte Carlo'!$H$32,MC_Paths_Base!I360+'Monte Carlo'!$I$32,MC_Paths_Base!J360+'Monte Carlo'!$J$32,MC_Paths_Base!K360+'Monte Carlo'!$K$32,MC_Paths_Base!L360+'Monte Carlo'!$L$32,MC_Paths_Base!M360+'Monte Carlo'!$M$32,MC_Paths_Base!N360+'Monte Carlo'!$N$32,MC_Paths_Base!O360+'Monte Carlo'!$O$32,MC_Paths_Base!P360+'Monte Carlo'!$P$32,MC_Paths_Base!Q360+'Monte Carlo'!$Q$32,MC_Paths_Base!R360+'Monte Carlo'!$R$32,MC_Paths_Base!S360+'Monte Carlo'!$S$32,MC_Paths_Base!T360+'Monte Carlo'!$T$32,MC_Paths_Base!U360+'Monte Carlo'!$U$32,MC_Paths_Base!V360+'Monte Carlo'!$V$32,MC_Paths_Base!W360+'Monte Carlo'!$W$32,MC_Paths_Base!X360+'Monte Carlo'!$X$32,MC_Paths_Base!Y360+'Monte Carlo'!$Y$32,MC_Paths_Base!Z360+'Monte Carlo'!$Z$32,MC_Paths_Base!AA360+'Monte Carlo'!$AA$32,MC_Paths_Base!AB360+'Monte Carlo'!$AB$32,MC_Paths_Base!AC360+'Monte Carlo'!$AC$32,MC_Paths_Base!AD360+'Monte Carlo'!$AD$32,MC_Paths_Base!AE360+'Monte Carlo'!$AE$32,MC_Paths_Base!AF360+'Monte Carlo'!$AF$32)</x:f>
        <x:v>538948.0829193831</x:v>
      </x:c>
      <x:c r="AL360" t="n">
        <x:f>MIN(MC_Paths_Base!B360+'Monte Carlo'!$B$34,MC_Paths_Base!C360+'Monte Carlo'!$C$34,MC_Paths_Base!D360+'Monte Carlo'!$D$34,MC_Paths_Base!E360+'Monte Carlo'!$E$34,MC_Paths_Base!F360+'Monte Carlo'!$F$34,MC_Paths_Base!G360+'Monte Carlo'!$G$34,MC_Paths_Base!H360+'Monte Carlo'!$H$34,MC_Paths_Base!I360+'Monte Carlo'!$I$34,MC_Paths_Base!J360+'Monte Carlo'!$J$34,MC_Paths_Base!K360+'Monte Carlo'!$K$34,MC_Paths_Base!L360+'Monte Carlo'!$L$34,MC_Paths_Base!M360+'Monte Carlo'!$M$34,MC_Paths_Base!N360+'Monte Carlo'!$N$34,MC_Paths_Base!O360+'Monte Carlo'!$O$34,MC_Paths_Base!P360+'Monte Carlo'!$P$34,MC_Paths_Base!Q360+'Monte Carlo'!$Q$34,MC_Paths_Base!R360+'Monte Carlo'!$R$34,MC_Paths_Base!S360+'Monte Carlo'!$S$34,MC_Paths_Base!T360+'Monte Carlo'!$T$34,MC_Paths_Base!U360+'Monte Carlo'!$U$34,MC_Paths_Base!V360+'Monte Carlo'!$V$34,MC_Paths_Base!W360+'Monte Carlo'!$W$34,MC_Paths_Base!X360+'Monte Carlo'!$X$34,MC_Paths_Base!Y360+'Monte Carlo'!$Y$34,MC_Paths_Base!Z360+'Monte Carlo'!$Z$34,MC_Paths_Base!AA360+'Monte Carlo'!$AA$34,MC_Paths_Base!AB360+'Monte Carlo'!$AB$34,MC_Paths_Base!AC360+'Monte Carlo'!$AC$34,MC_Paths_Base!AD360+'Monte Carlo'!$AD$34,MC_Paths_Base!AE360+'Monte Carlo'!$AE$34,MC_Paths_Base!AF360+'Monte Carlo'!$AF$34)</x:f>
        <x:v>-550299.4433547931</x:v>
      </x:c>
      <x:c r="AM360" t="n">
        <x:f>MIN(MC_Paths_Base!B360+'Monte Carlo'!$B$35,MC_Paths_Base!C360+'Monte Carlo'!$C$35,MC_Paths_Base!D360+'Monte Carlo'!$D$35,MC_Paths_Base!E360+'Monte Carlo'!$E$35,MC_Paths_Base!F360+'Monte Carlo'!$F$35,MC_Paths_Base!G360+'Monte Carlo'!$G$35,MC_Paths_Base!H360+'Monte Carlo'!$H$35,MC_Paths_Base!I360+'Monte Carlo'!$I$35,MC_Paths_Base!J360+'Monte Carlo'!$J$35,MC_Paths_Base!K360+'Monte Carlo'!$K$35,MC_Paths_Base!L360+'Monte Carlo'!$L$35,MC_Paths_Base!M360+'Monte Carlo'!$M$35,MC_Paths_Base!N360+'Monte Carlo'!$N$35,MC_Paths_Base!O360+'Monte Carlo'!$O$35,MC_Paths_Base!P360+'Monte Carlo'!$P$35,MC_Paths_Base!Q360+'Monte Carlo'!$Q$35,MC_Paths_Base!R360+'Monte Carlo'!$R$35,MC_Paths_Base!S360+'Monte Carlo'!$S$35,MC_Paths_Base!T360+'Monte Carlo'!$T$35,MC_Paths_Base!U360+'Monte Carlo'!$U$35,MC_Paths_Base!V360+'Monte Carlo'!$V$35,MC_Paths_Base!W360+'Monte Carlo'!$W$35,MC_Paths_Base!X360+'Monte Carlo'!$X$35,MC_Paths_Base!Y360+'Monte Carlo'!$Y$35,MC_Paths_Base!Z360+'Monte Carlo'!$Z$35,MC_Paths_Base!AA360+'Monte Carlo'!$AA$35,MC_Paths_Base!AB360+'Monte Carlo'!$AB$35,MC_Paths_Base!AC360+'Monte Carlo'!$AC$35,MC_Paths_Base!AD360+'Monte Carlo'!$AD$35,MC_Paths_Base!AE360+'Monte Carlo'!$AE$35,MC_Paths_Base!AF360+'Monte Carlo'!$AF$35)</x:f>
        <x:v>-416649.842560624</x:v>
      </x:c>
    </x:row>
    <x:row r="361">
      <x:c r="AJ361" t="n">
        <x:f>MIN(MC_Paths_Base!B361:AF361)</x:f>
        <x:v>1029031.25</x:v>
      </x:c>
      <x:c r="AK361" t="n">
        <x:f>MIN(MC_Paths_Base!B361+'Monte Carlo'!$B$32,MC_Paths_Base!C361+'Monte Carlo'!$C$32,MC_Paths_Base!D361+'Monte Carlo'!$D$32,MC_Paths_Base!E361+'Monte Carlo'!$E$32,MC_Paths_Base!F361+'Monte Carlo'!$F$32,MC_Paths_Base!G361+'Monte Carlo'!$G$32,MC_Paths_Base!H361+'Monte Carlo'!$H$32,MC_Paths_Base!I361+'Monte Carlo'!$I$32,MC_Paths_Base!J361+'Monte Carlo'!$J$32,MC_Paths_Base!K361+'Monte Carlo'!$K$32,MC_Paths_Base!L361+'Monte Carlo'!$L$32,MC_Paths_Base!M361+'Monte Carlo'!$M$32,MC_Paths_Base!N361+'Monte Carlo'!$N$32,MC_Paths_Base!O361+'Monte Carlo'!$O$32,MC_Paths_Base!P361+'Monte Carlo'!$P$32,MC_Paths_Base!Q361+'Monte Carlo'!$Q$32,MC_Paths_Base!R361+'Monte Carlo'!$R$32,MC_Paths_Base!S361+'Monte Carlo'!$S$32,MC_Paths_Base!T361+'Monte Carlo'!$T$32,MC_Paths_Base!U361+'Monte Carlo'!$U$32,MC_Paths_Base!V361+'Monte Carlo'!$V$32,MC_Paths_Base!W361+'Monte Carlo'!$W$32,MC_Paths_Base!X361+'Monte Carlo'!$X$32,MC_Paths_Base!Y361+'Monte Carlo'!$Y$32,MC_Paths_Base!Z361+'Monte Carlo'!$Z$32,MC_Paths_Base!AA361+'Monte Carlo'!$AA$32,MC_Paths_Base!AB361+'Monte Carlo'!$AB$32,MC_Paths_Base!AC361+'Monte Carlo'!$AC$32,MC_Paths_Base!AD361+'Monte Carlo'!$AD$32,MC_Paths_Base!AE361+'Monte Carlo'!$AE$32,MC_Paths_Base!AF361+'Monte Carlo'!$AF$32)</x:f>
        <x:v>961334.59028124</x:v>
      </x:c>
      <x:c r="AL361" t="n">
        <x:f>MIN(MC_Paths_Base!B361+'Monte Carlo'!$B$34,MC_Paths_Base!C361+'Monte Carlo'!$C$34,MC_Paths_Base!D361+'Monte Carlo'!$D$34,MC_Paths_Base!E361+'Monte Carlo'!$E$34,MC_Paths_Base!F361+'Monte Carlo'!$F$34,MC_Paths_Base!G361+'Monte Carlo'!$G$34,MC_Paths_Base!H361+'Monte Carlo'!$H$34,MC_Paths_Base!I361+'Monte Carlo'!$I$34,MC_Paths_Base!J361+'Monte Carlo'!$J$34,MC_Paths_Base!K361+'Monte Carlo'!$K$34,MC_Paths_Base!L361+'Monte Carlo'!$L$34,MC_Paths_Base!M361+'Monte Carlo'!$M$34,MC_Paths_Base!N361+'Monte Carlo'!$N$34,MC_Paths_Base!O361+'Monte Carlo'!$O$34,MC_Paths_Base!P361+'Monte Carlo'!$P$34,MC_Paths_Base!Q361+'Monte Carlo'!$Q$34,MC_Paths_Base!R361+'Monte Carlo'!$R$34,MC_Paths_Base!S361+'Monte Carlo'!$S$34,MC_Paths_Base!T361+'Monte Carlo'!$T$34,MC_Paths_Base!U361+'Monte Carlo'!$U$34,MC_Paths_Base!V361+'Monte Carlo'!$V$34,MC_Paths_Base!W361+'Monte Carlo'!$W$34,MC_Paths_Base!X361+'Monte Carlo'!$X$34,MC_Paths_Base!Y361+'Monte Carlo'!$Y$34,MC_Paths_Base!Z361+'Monte Carlo'!$Z$34,MC_Paths_Base!AA361+'Monte Carlo'!$AA$34,MC_Paths_Base!AB361+'Monte Carlo'!$AB$34,MC_Paths_Base!AC361+'Monte Carlo'!$AC$34,MC_Paths_Base!AD361+'Monte Carlo'!$AD$34,MC_Paths_Base!AE361+'Monte Carlo'!$AE$34,MC_Paths_Base!AF361+'Monte Carlo'!$AF$34)</x:f>
        <x:v>838362.4068628388</x:v>
      </x:c>
      <x:c r="AM361" t="n">
        <x:f>MIN(MC_Paths_Base!B361+'Monte Carlo'!$B$35,MC_Paths_Base!C361+'Monte Carlo'!$C$35,MC_Paths_Base!D361+'Monte Carlo'!$D$35,MC_Paths_Base!E361+'Monte Carlo'!$E$35,MC_Paths_Base!F361+'Monte Carlo'!$F$35,MC_Paths_Base!G361+'Monte Carlo'!$G$35,MC_Paths_Base!H361+'Monte Carlo'!$H$35,MC_Paths_Base!I361+'Monte Carlo'!$I$35,MC_Paths_Base!J361+'Monte Carlo'!$J$35,MC_Paths_Base!K361+'Monte Carlo'!$K$35,MC_Paths_Base!L361+'Monte Carlo'!$L$35,MC_Paths_Base!M361+'Monte Carlo'!$M$35,MC_Paths_Base!N361+'Monte Carlo'!$N$35,MC_Paths_Base!O361+'Monte Carlo'!$O$35,MC_Paths_Base!P361+'Monte Carlo'!$P$35,MC_Paths_Base!Q361+'Monte Carlo'!$Q$35,MC_Paths_Base!R361+'Monte Carlo'!$R$35,MC_Paths_Base!S361+'Monte Carlo'!$S$35,MC_Paths_Base!T361+'Monte Carlo'!$T$35,MC_Paths_Base!U361+'Monte Carlo'!$U$35,MC_Paths_Base!V361+'Monte Carlo'!$V$35,MC_Paths_Base!W361+'Monte Carlo'!$W$35,MC_Paths_Base!X361+'Monte Carlo'!$X$35,MC_Paths_Base!Y361+'Monte Carlo'!$Y$35,MC_Paths_Base!Z361+'Monte Carlo'!$Z$35,MC_Paths_Base!AA361+'Monte Carlo'!$AA$35,MC_Paths_Base!AB361+'Monte Carlo'!$AB$35,MC_Paths_Base!AC361+'Monte Carlo'!$AC$35,MC_Paths_Base!AD361+'Monte Carlo'!$AD$35,MC_Paths_Base!AE361+'Monte Carlo'!$AE$35,MC_Paths_Base!AF361+'Monte Carlo'!$AF$35)</x:f>
        <x:v>700347.24653124</x:v>
      </x:c>
    </x:row>
    <x:row r="362">
      <x:c r="AJ362" t="n">
        <x:f>MIN(MC_Paths_Base!B362:AF362)</x:f>
        <x:v>865016.0336555562</x:v>
      </x:c>
      <x:c r="AK362" t="n">
        <x:f>MIN(MC_Paths_Base!B362+'Monte Carlo'!$B$32,MC_Paths_Base!C362+'Monte Carlo'!$C$32,MC_Paths_Base!D362+'Monte Carlo'!$D$32,MC_Paths_Base!E362+'Monte Carlo'!$E$32,MC_Paths_Base!F362+'Monte Carlo'!$F$32,MC_Paths_Base!G362+'Monte Carlo'!$G$32,MC_Paths_Base!H362+'Monte Carlo'!$H$32,MC_Paths_Base!I362+'Monte Carlo'!$I$32,MC_Paths_Base!J362+'Monte Carlo'!$J$32,MC_Paths_Base!K362+'Monte Carlo'!$K$32,MC_Paths_Base!L362+'Monte Carlo'!$L$32,MC_Paths_Base!M362+'Monte Carlo'!$M$32,MC_Paths_Base!N362+'Monte Carlo'!$N$32,MC_Paths_Base!O362+'Monte Carlo'!$O$32,MC_Paths_Base!P362+'Monte Carlo'!$P$32,MC_Paths_Base!Q362+'Monte Carlo'!$Q$32,MC_Paths_Base!R362+'Monte Carlo'!$R$32,MC_Paths_Base!S362+'Monte Carlo'!$S$32,MC_Paths_Base!T362+'Monte Carlo'!$T$32,MC_Paths_Base!U362+'Monte Carlo'!$U$32,MC_Paths_Base!V362+'Monte Carlo'!$V$32,MC_Paths_Base!W362+'Monte Carlo'!$W$32,MC_Paths_Base!X362+'Monte Carlo'!$X$32,MC_Paths_Base!Y362+'Monte Carlo'!$Y$32,MC_Paths_Base!Z362+'Monte Carlo'!$Z$32,MC_Paths_Base!AA362+'Monte Carlo'!$AA$32,MC_Paths_Base!AB362+'Monte Carlo'!$AB$32,MC_Paths_Base!AC362+'Monte Carlo'!$AC$32,MC_Paths_Base!AD362+'Monte Carlo'!$AD$32,MC_Paths_Base!AE362+'Monte Carlo'!$AE$32,MC_Paths_Base!AF362+'Monte Carlo'!$AF$32)</x:f>
        <x:v>655438.8709133125</x:v>
      </x:c>
      <x:c r="AL362" t="n">
        <x:f>MIN(MC_Paths_Base!B362+'Monte Carlo'!$B$34,MC_Paths_Base!C362+'Monte Carlo'!$C$34,MC_Paths_Base!D362+'Monte Carlo'!$D$34,MC_Paths_Base!E362+'Monte Carlo'!$E$34,MC_Paths_Base!F362+'Monte Carlo'!$F$34,MC_Paths_Base!G362+'Monte Carlo'!$G$34,MC_Paths_Base!H362+'Monte Carlo'!$H$34,MC_Paths_Base!I362+'Monte Carlo'!$I$34,MC_Paths_Base!J362+'Monte Carlo'!$J$34,MC_Paths_Base!K362+'Monte Carlo'!$K$34,MC_Paths_Base!L362+'Monte Carlo'!$L$34,MC_Paths_Base!M362+'Monte Carlo'!$M$34,MC_Paths_Base!N362+'Monte Carlo'!$N$34,MC_Paths_Base!O362+'Monte Carlo'!$O$34,MC_Paths_Base!P362+'Monte Carlo'!$P$34,MC_Paths_Base!Q362+'Monte Carlo'!$Q$34,MC_Paths_Base!R362+'Monte Carlo'!$R$34,MC_Paths_Base!S362+'Monte Carlo'!$S$34,MC_Paths_Base!T362+'Monte Carlo'!$T$34,MC_Paths_Base!U362+'Monte Carlo'!$U$34,MC_Paths_Base!V362+'Monte Carlo'!$V$34,MC_Paths_Base!W362+'Monte Carlo'!$W$34,MC_Paths_Base!X362+'Monte Carlo'!$X$34,MC_Paths_Base!Y362+'Monte Carlo'!$Y$34,MC_Paths_Base!Z362+'Monte Carlo'!$Z$34,MC_Paths_Base!AA362+'Monte Carlo'!$AA$34,MC_Paths_Base!AB362+'Monte Carlo'!$AB$34,MC_Paths_Base!AC362+'Monte Carlo'!$AC$34,MC_Paths_Base!AD362+'Monte Carlo'!$AD$34,MC_Paths_Base!AE362+'Monte Carlo'!$AE$34,MC_Paths_Base!AF362+'Monte Carlo'!$AF$34)</x:f>
        <x:v>293687.9300151733</x:v>
      </x:c>
      <x:c r="AM362" t="n">
        <x:f>MIN(MC_Paths_Base!B362+'Monte Carlo'!$B$35,MC_Paths_Base!C362+'Monte Carlo'!$C$35,MC_Paths_Base!D362+'Monte Carlo'!$D$35,MC_Paths_Base!E362+'Monte Carlo'!$E$35,MC_Paths_Base!F362+'Monte Carlo'!$F$35,MC_Paths_Base!G362+'Monte Carlo'!$G$35,MC_Paths_Base!H362+'Monte Carlo'!$H$35,MC_Paths_Base!I362+'Monte Carlo'!$I$35,MC_Paths_Base!J362+'Monte Carlo'!$J$35,MC_Paths_Base!K362+'Monte Carlo'!$K$35,MC_Paths_Base!L362+'Monte Carlo'!$L$35,MC_Paths_Base!M362+'Monte Carlo'!$M$35,MC_Paths_Base!N362+'Monte Carlo'!$N$35,MC_Paths_Base!O362+'Monte Carlo'!$O$35,MC_Paths_Base!P362+'Monte Carlo'!$P$35,MC_Paths_Base!Q362+'Monte Carlo'!$Q$35,MC_Paths_Base!R362+'Monte Carlo'!$R$35,MC_Paths_Base!S362+'Monte Carlo'!$S$35,MC_Paths_Base!T362+'Monte Carlo'!$T$35,MC_Paths_Base!U362+'Monte Carlo'!$U$35,MC_Paths_Base!V362+'Monte Carlo'!$V$35,MC_Paths_Base!W362+'Monte Carlo'!$W$35,MC_Paths_Base!X362+'Monte Carlo'!$X$35,MC_Paths_Base!Y362+'Monte Carlo'!$Y$35,MC_Paths_Base!Z362+'Monte Carlo'!$Z$35,MC_Paths_Base!AA362+'Monte Carlo'!$AA$35,MC_Paths_Base!AB362+'Monte Carlo'!$AB$35,MC_Paths_Base!AC362+'Monte Carlo'!$AC$35,MC_Paths_Base!AD362+'Monte Carlo'!$AD$35,MC_Paths_Base!AE362+'Monte Carlo'!$AE$35,MC_Paths_Base!AF362+'Monte Carlo'!$AF$35)</x:f>
        <x:v>195430.30667457264</x:v>
      </x:c>
    </x:row>
    <x:row r="363">
      <x:c r="AJ363" t="n">
        <x:f>MIN(MC_Paths_Base!B363:AF363)</x:f>
        <x:v>938486.1127954271</x:v>
      </x:c>
      <x:c r="AK363" t="n">
        <x:f>MIN(MC_Paths_Base!B363+'Monte Carlo'!$B$32,MC_Paths_Base!C363+'Monte Carlo'!$C$32,MC_Paths_Base!D363+'Monte Carlo'!$D$32,MC_Paths_Base!E363+'Monte Carlo'!$E$32,MC_Paths_Base!F363+'Monte Carlo'!$F$32,MC_Paths_Base!G363+'Monte Carlo'!$G$32,MC_Paths_Base!H363+'Monte Carlo'!$H$32,MC_Paths_Base!I363+'Monte Carlo'!$I$32,MC_Paths_Base!J363+'Monte Carlo'!$J$32,MC_Paths_Base!K363+'Monte Carlo'!$K$32,MC_Paths_Base!L363+'Monte Carlo'!$L$32,MC_Paths_Base!M363+'Monte Carlo'!$M$32,MC_Paths_Base!N363+'Monte Carlo'!$N$32,MC_Paths_Base!O363+'Monte Carlo'!$O$32,MC_Paths_Base!P363+'Monte Carlo'!$P$32,MC_Paths_Base!Q363+'Monte Carlo'!$Q$32,MC_Paths_Base!R363+'Monte Carlo'!$R$32,MC_Paths_Base!S363+'Monte Carlo'!$S$32,MC_Paths_Base!T363+'Monte Carlo'!$T$32,MC_Paths_Base!U363+'Monte Carlo'!$U$32,MC_Paths_Base!V363+'Monte Carlo'!$V$32,MC_Paths_Base!W363+'Monte Carlo'!$W$32,MC_Paths_Base!X363+'Monte Carlo'!$X$32,MC_Paths_Base!Y363+'Monte Carlo'!$Y$32,MC_Paths_Base!Z363+'Monte Carlo'!$Z$32,MC_Paths_Base!AA363+'Monte Carlo'!$AA$32,MC_Paths_Base!AB363+'Monte Carlo'!$AB$32,MC_Paths_Base!AC363+'Monte Carlo'!$AC$32,MC_Paths_Base!AD363+'Monte Carlo'!$AD$32,MC_Paths_Base!AE363+'Monte Carlo'!$AE$32,MC_Paths_Base!AF363+'Monte Carlo'!$AF$32)</x:f>
        <x:v>732253.1162783873</x:v>
      </x:c>
      <x:c r="AL363" t="n">
        <x:f>MIN(MC_Paths_Base!B363+'Monte Carlo'!$B$34,MC_Paths_Base!C363+'Monte Carlo'!$C$34,MC_Paths_Base!D363+'Monte Carlo'!$D$34,MC_Paths_Base!E363+'Monte Carlo'!$E$34,MC_Paths_Base!F363+'Monte Carlo'!$F$34,MC_Paths_Base!G363+'Monte Carlo'!$G$34,MC_Paths_Base!H363+'Monte Carlo'!$H$34,MC_Paths_Base!I363+'Monte Carlo'!$I$34,MC_Paths_Base!J363+'Monte Carlo'!$J$34,MC_Paths_Base!K363+'Monte Carlo'!$K$34,MC_Paths_Base!L363+'Monte Carlo'!$L$34,MC_Paths_Base!M363+'Monte Carlo'!$M$34,MC_Paths_Base!N363+'Monte Carlo'!$N$34,MC_Paths_Base!O363+'Monte Carlo'!$O$34,MC_Paths_Base!P363+'Monte Carlo'!$P$34,MC_Paths_Base!Q363+'Monte Carlo'!$Q$34,MC_Paths_Base!R363+'Monte Carlo'!$R$34,MC_Paths_Base!S363+'Monte Carlo'!$S$34,MC_Paths_Base!T363+'Monte Carlo'!$T$34,MC_Paths_Base!U363+'Monte Carlo'!$U$34,MC_Paths_Base!V363+'Monte Carlo'!$V$34,MC_Paths_Base!W363+'Monte Carlo'!$W$34,MC_Paths_Base!X363+'Monte Carlo'!$X$34,MC_Paths_Base!Y363+'Monte Carlo'!$Y$34,MC_Paths_Base!Z363+'Monte Carlo'!$Z$34,MC_Paths_Base!AA363+'Monte Carlo'!$AA$34,MC_Paths_Base!AB363+'Monte Carlo'!$AB$34,MC_Paths_Base!AC363+'Monte Carlo'!$AC$34,MC_Paths_Base!AD363+'Monte Carlo'!$AD$34,MC_Paths_Base!AE363+'Monte Carlo'!$AE$34,MC_Paths_Base!AF363+'Monte Carlo'!$AF$34)</x:f>
        <x:v>465512.6610752173</x:v>
      </x:c>
      <x:c r="AM363" t="n">
        <x:f>MIN(MC_Paths_Base!B363+'Monte Carlo'!$B$35,MC_Paths_Base!C363+'Monte Carlo'!$C$35,MC_Paths_Base!D363+'Monte Carlo'!$D$35,MC_Paths_Base!E363+'Monte Carlo'!$E$35,MC_Paths_Base!F363+'Monte Carlo'!$F$35,MC_Paths_Base!G363+'Monte Carlo'!$G$35,MC_Paths_Base!H363+'Monte Carlo'!$H$35,MC_Paths_Base!I363+'Monte Carlo'!$I$35,MC_Paths_Base!J363+'Monte Carlo'!$J$35,MC_Paths_Base!K363+'Monte Carlo'!$K$35,MC_Paths_Base!L363+'Monte Carlo'!$L$35,MC_Paths_Base!M363+'Monte Carlo'!$M$35,MC_Paths_Base!N363+'Monte Carlo'!$N$35,MC_Paths_Base!O363+'Monte Carlo'!$O$35,MC_Paths_Base!P363+'Monte Carlo'!$P$35,MC_Paths_Base!Q363+'Monte Carlo'!$Q$35,MC_Paths_Base!R363+'Monte Carlo'!$R$35,MC_Paths_Base!S363+'Monte Carlo'!$S$35,MC_Paths_Base!T363+'Monte Carlo'!$T$35,MC_Paths_Base!U363+'Monte Carlo'!$U$35,MC_Paths_Base!V363+'Monte Carlo'!$V$35,MC_Paths_Base!W363+'Monte Carlo'!$W$35,MC_Paths_Base!X363+'Monte Carlo'!$X$35,MC_Paths_Base!Y363+'Monte Carlo'!$Y$35,MC_Paths_Base!Z363+'Monte Carlo'!$Z$35,MC_Paths_Base!AA363+'Monte Carlo'!$AA$35,MC_Paths_Base!AB363+'Monte Carlo'!$AB$35,MC_Paths_Base!AC363+'Monte Carlo'!$AC$35,MC_Paths_Base!AD363+'Monte Carlo'!$AD$35,MC_Paths_Base!AE363+'Monte Carlo'!$AE$35,MC_Paths_Base!AF363+'Monte Carlo'!$AF$35)</x:f>
        <x:v>351435.4441517538</x:v>
      </x:c>
    </x:row>
    <x:row r="364">
      <x:c r="AJ364" t="n">
        <x:f>MIN(MC_Paths_Base!B364:AF364)</x:f>
        <x:v>795507.502700046</x:v>
      </x:c>
      <x:c r="AK364" t="n">
        <x:f>MIN(MC_Paths_Base!B364+'Monte Carlo'!$B$32,MC_Paths_Base!C364+'Monte Carlo'!$C$32,MC_Paths_Base!D364+'Monte Carlo'!$D$32,MC_Paths_Base!E364+'Monte Carlo'!$E$32,MC_Paths_Base!F364+'Monte Carlo'!$F$32,MC_Paths_Base!G364+'Monte Carlo'!$G$32,MC_Paths_Base!H364+'Monte Carlo'!$H$32,MC_Paths_Base!I364+'Monte Carlo'!$I$32,MC_Paths_Base!J364+'Monte Carlo'!$J$32,MC_Paths_Base!K364+'Monte Carlo'!$K$32,MC_Paths_Base!L364+'Monte Carlo'!$L$32,MC_Paths_Base!M364+'Monte Carlo'!$M$32,MC_Paths_Base!N364+'Monte Carlo'!$N$32,MC_Paths_Base!O364+'Monte Carlo'!$O$32,MC_Paths_Base!P364+'Monte Carlo'!$P$32,MC_Paths_Base!Q364+'Monte Carlo'!$Q$32,MC_Paths_Base!R364+'Monte Carlo'!$R$32,MC_Paths_Base!S364+'Monte Carlo'!$S$32,MC_Paths_Base!T364+'Monte Carlo'!$T$32,MC_Paths_Base!U364+'Monte Carlo'!$U$32,MC_Paths_Base!V364+'Monte Carlo'!$V$32,MC_Paths_Base!W364+'Monte Carlo'!$W$32,MC_Paths_Base!X364+'Monte Carlo'!$X$32,MC_Paths_Base!Y364+'Monte Carlo'!$Y$32,MC_Paths_Base!Z364+'Monte Carlo'!$Z$32,MC_Paths_Base!AA364+'Monte Carlo'!$AA$32,MC_Paths_Base!AB364+'Monte Carlo'!$AB$32,MC_Paths_Base!AC364+'Monte Carlo'!$AC$32,MC_Paths_Base!AD364+'Monte Carlo'!$AD$32,MC_Paths_Base!AE364+'Monte Carlo'!$AE$32,MC_Paths_Base!AF364+'Monte Carlo'!$AF$32)</x:f>
        <x:v>590256.013324045</x:v>
      </x:c>
      <x:c r="AL364" t="n">
        <x:f>MIN(MC_Paths_Base!B364+'Monte Carlo'!$B$34,MC_Paths_Base!C364+'Monte Carlo'!$C$34,MC_Paths_Base!D364+'Monte Carlo'!$D$34,MC_Paths_Base!E364+'Monte Carlo'!$E$34,MC_Paths_Base!F364+'Monte Carlo'!$F$34,MC_Paths_Base!G364+'Monte Carlo'!$G$34,MC_Paths_Base!H364+'Monte Carlo'!$H$34,MC_Paths_Base!I364+'Monte Carlo'!$I$34,MC_Paths_Base!J364+'Monte Carlo'!$J$34,MC_Paths_Base!K364+'Monte Carlo'!$K$34,MC_Paths_Base!L364+'Monte Carlo'!$L$34,MC_Paths_Base!M364+'Monte Carlo'!$M$34,MC_Paths_Base!N364+'Monte Carlo'!$N$34,MC_Paths_Base!O364+'Monte Carlo'!$O$34,MC_Paths_Base!P364+'Monte Carlo'!$P$34,MC_Paths_Base!Q364+'Monte Carlo'!$Q$34,MC_Paths_Base!R364+'Monte Carlo'!$R$34,MC_Paths_Base!S364+'Monte Carlo'!$S$34,MC_Paths_Base!T364+'Monte Carlo'!$T$34,MC_Paths_Base!U364+'Monte Carlo'!$U$34,MC_Paths_Base!V364+'Monte Carlo'!$V$34,MC_Paths_Base!W364+'Monte Carlo'!$W$34,MC_Paths_Base!X364+'Monte Carlo'!$X$34,MC_Paths_Base!Y364+'Monte Carlo'!$Y$34,MC_Paths_Base!Z364+'Monte Carlo'!$Z$34,MC_Paths_Base!AA364+'Monte Carlo'!$AA$34,MC_Paths_Base!AB364+'Monte Carlo'!$AB$34,MC_Paths_Base!AC364+'Monte Carlo'!$AC$34,MC_Paths_Base!AD364+'Monte Carlo'!$AD$34,MC_Paths_Base!AE364+'Monte Carlo'!$AE$34,MC_Paths_Base!AF364+'Monte Carlo'!$AF$34)</x:f>
        <x:v>336559.1838178069</x:v>
      </x:c>
      <x:c r="AM364" t="n">
        <x:f>MIN(MC_Paths_Base!B364+'Monte Carlo'!$B$35,MC_Paths_Base!C364+'Monte Carlo'!$C$35,MC_Paths_Base!D364+'Monte Carlo'!$D$35,MC_Paths_Base!E364+'Monte Carlo'!$E$35,MC_Paths_Base!F364+'Monte Carlo'!$F$35,MC_Paths_Base!G364+'Monte Carlo'!$G$35,MC_Paths_Base!H364+'Monte Carlo'!$H$35,MC_Paths_Base!I364+'Monte Carlo'!$I$35,MC_Paths_Base!J364+'Monte Carlo'!$J$35,MC_Paths_Base!K364+'Monte Carlo'!$K$35,MC_Paths_Base!L364+'Monte Carlo'!$L$35,MC_Paths_Base!M364+'Monte Carlo'!$M$35,MC_Paths_Base!N364+'Monte Carlo'!$N$35,MC_Paths_Base!O364+'Monte Carlo'!$O$35,MC_Paths_Base!P364+'Monte Carlo'!$P$35,MC_Paths_Base!Q364+'Monte Carlo'!$Q$35,MC_Paths_Base!R364+'Monte Carlo'!$R$35,MC_Paths_Base!S364+'Monte Carlo'!$S$35,MC_Paths_Base!T364+'Monte Carlo'!$T$35,MC_Paths_Base!U364+'Monte Carlo'!$U$35,MC_Paths_Base!V364+'Monte Carlo'!$V$35,MC_Paths_Base!W364+'Monte Carlo'!$W$35,MC_Paths_Base!X364+'Monte Carlo'!$X$35,MC_Paths_Base!Y364+'Monte Carlo'!$Y$35,MC_Paths_Base!Z364+'Monte Carlo'!$Z$35,MC_Paths_Base!AA364+'Monte Carlo'!$AA$35,MC_Paths_Base!AB364+'Monte Carlo'!$AB$35,MC_Paths_Base!AC364+'Monte Carlo'!$AC$35,MC_Paths_Base!AD364+'Monte Carlo'!$AD$35,MC_Paths_Base!AE364+'Monte Carlo'!$AE$35,MC_Paths_Base!AF364+'Monte Carlo'!$AF$35)</x:f>
        <x:v>222858.57811425754</x:v>
      </x:c>
    </x:row>
    <x:row r="365">
      <x:c r="AJ365" t="n">
        <x:f>MIN(MC_Paths_Base!B365:AF365)</x:f>
        <x:v>1029031.25</x:v>
      </x:c>
      <x:c r="AK365" t="n">
        <x:f>MIN(MC_Paths_Base!B365+'Monte Carlo'!$B$32,MC_Paths_Base!C365+'Monte Carlo'!$C$32,MC_Paths_Base!D365+'Monte Carlo'!$D$32,MC_Paths_Base!E365+'Monte Carlo'!$E$32,MC_Paths_Base!F365+'Monte Carlo'!$F$32,MC_Paths_Base!G365+'Monte Carlo'!$G$32,MC_Paths_Base!H365+'Monte Carlo'!$H$32,MC_Paths_Base!I365+'Monte Carlo'!$I$32,MC_Paths_Base!J365+'Monte Carlo'!$J$32,MC_Paths_Base!K365+'Monte Carlo'!$K$32,MC_Paths_Base!L365+'Monte Carlo'!$L$32,MC_Paths_Base!M365+'Monte Carlo'!$M$32,MC_Paths_Base!N365+'Monte Carlo'!$N$32,MC_Paths_Base!O365+'Monte Carlo'!$O$32,MC_Paths_Base!P365+'Monte Carlo'!$P$32,MC_Paths_Base!Q365+'Monte Carlo'!$Q$32,MC_Paths_Base!R365+'Monte Carlo'!$R$32,MC_Paths_Base!S365+'Monte Carlo'!$S$32,MC_Paths_Base!T365+'Monte Carlo'!$T$32,MC_Paths_Base!U365+'Monte Carlo'!$U$32,MC_Paths_Base!V365+'Monte Carlo'!$V$32,MC_Paths_Base!W365+'Monte Carlo'!$W$32,MC_Paths_Base!X365+'Monte Carlo'!$X$32,MC_Paths_Base!Y365+'Monte Carlo'!$Y$32,MC_Paths_Base!Z365+'Monte Carlo'!$Z$32,MC_Paths_Base!AA365+'Monte Carlo'!$AA$32,MC_Paths_Base!AB365+'Monte Carlo'!$AB$32,MC_Paths_Base!AC365+'Monte Carlo'!$AC$32,MC_Paths_Base!AD365+'Monte Carlo'!$AD$32,MC_Paths_Base!AE365+'Monte Carlo'!$AE$32,MC_Paths_Base!AF365+'Monte Carlo'!$AF$32)</x:f>
        <x:v>880205.7653718828</x:v>
      </x:c>
      <x:c r="AL365" t="n">
        <x:f>MIN(MC_Paths_Base!B365+'Monte Carlo'!$B$34,MC_Paths_Base!C365+'Monte Carlo'!$C$34,MC_Paths_Base!D365+'Monte Carlo'!$D$34,MC_Paths_Base!E365+'Monte Carlo'!$E$34,MC_Paths_Base!F365+'Monte Carlo'!$F$34,MC_Paths_Base!G365+'Monte Carlo'!$G$34,MC_Paths_Base!H365+'Monte Carlo'!$H$34,MC_Paths_Base!I365+'Monte Carlo'!$I$34,MC_Paths_Base!J365+'Monte Carlo'!$J$34,MC_Paths_Base!K365+'Monte Carlo'!$K$34,MC_Paths_Base!L365+'Monte Carlo'!$L$34,MC_Paths_Base!M365+'Monte Carlo'!$M$34,MC_Paths_Base!N365+'Monte Carlo'!$N$34,MC_Paths_Base!O365+'Monte Carlo'!$O$34,MC_Paths_Base!P365+'Monte Carlo'!$P$34,MC_Paths_Base!Q365+'Monte Carlo'!$Q$34,MC_Paths_Base!R365+'Monte Carlo'!$R$34,MC_Paths_Base!S365+'Monte Carlo'!$S$34,MC_Paths_Base!T365+'Monte Carlo'!$T$34,MC_Paths_Base!U365+'Monte Carlo'!$U$34,MC_Paths_Base!V365+'Monte Carlo'!$V$34,MC_Paths_Base!W365+'Monte Carlo'!$W$34,MC_Paths_Base!X365+'Monte Carlo'!$X$34,MC_Paths_Base!Y365+'Monte Carlo'!$Y$34,MC_Paths_Base!Z365+'Monte Carlo'!$Z$34,MC_Paths_Base!AA365+'Monte Carlo'!$AA$34,MC_Paths_Base!AB365+'Monte Carlo'!$AB$34,MC_Paths_Base!AC365+'Monte Carlo'!$AC$34,MC_Paths_Base!AD365+'Monte Carlo'!$AD$34,MC_Paths_Base!AE365+'Monte Carlo'!$AE$34,MC_Paths_Base!AF365+'Monte Carlo'!$AF$34)</x:f>
        <x:v>667534.217585578</x:v>
      </x:c>
      <x:c r="AM365" t="n">
        <x:f>MIN(MC_Paths_Base!B365+'Monte Carlo'!$B$35,MC_Paths_Base!C365+'Monte Carlo'!$C$35,MC_Paths_Base!D365+'Monte Carlo'!$D$35,MC_Paths_Base!E365+'Monte Carlo'!$E$35,MC_Paths_Base!F365+'Monte Carlo'!$F$35,MC_Paths_Base!G365+'Monte Carlo'!$G$35,MC_Paths_Base!H365+'Monte Carlo'!$H$35,MC_Paths_Base!I365+'Monte Carlo'!$I$35,MC_Paths_Base!J365+'Monte Carlo'!$J$35,MC_Paths_Base!K365+'Monte Carlo'!$K$35,MC_Paths_Base!L365+'Monte Carlo'!$L$35,MC_Paths_Base!M365+'Monte Carlo'!$M$35,MC_Paths_Base!N365+'Monte Carlo'!$N$35,MC_Paths_Base!O365+'Monte Carlo'!$O$35,MC_Paths_Base!P365+'Monte Carlo'!$P$35,MC_Paths_Base!Q365+'Monte Carlo'!$Q$35,MC_Paths_Base!R365+'Monte Carlo'!$R$35,MC_Paths_Base!S365+'Monte Carlo'!$S$35,MC_Paths_Base!T365+'Monte Carlo'!$T$35,MC_Paths_Base!U365+'Monte Carlo'!$U$35,MC_Paths_Base!V365+'Monte Carlo'!$V$35,MC_Paths_Base!W365+'Monte Carlo'!$W$35,MC_Paths_Base!X365+'Monte Carlo'!$X$35,MC_Paths_Base!Y365+'Monte Carlo'!$Y$35,MC_Paths_Base!Z365+'Monte Carlo'!$Z$35,MC_Paths_Base!AA365+'Monte Carlo'!$AA$35,MC_Paths_Base!AB365+'Monte Carlo'!$AB$35,MC_Paths_Base!AC365+'Monte Carlo'!$AC$35,MC_Paths_Base!AD365+'Monte Carlo'!$AD$35,MC_Paths_Base!AE365+'Monte Carlo'!$AE$35,MC_Paths_Base!AF365+'Monte Carlo'!$AF$35)</x:f>
        <x:v>544454.3296985081</x:v>
      </x:c>
    </x:row>
    <x:row r="366">
      <x:c r="AJ366" t="n">
        <x:f>MIN(MC_Paths_Base!B366:AF366)</x:f>
        <x:v>748388.5558243355</x:v>
      </x:c>
      <x:c r="AK366" t="n">
        <x:f>MIN(MC_Paths_Base!B366+'Monte Carlo'!$B$32,MC_Paths_Base!C366+'Monte Carlo'!$C$32,MC_Paths_Base!D366+'Monte Carlo'!$D$32,MC_Paths_Base!E366+'Monte Carlo'!$E$32,MC_Paths_Base!F366+'Monte Carlo'!$F$32,MC_Paths_Base!G366+'Monte Carlo'!$G$32,MC_Paths_Base!H366+'Monte Carlo'!$H$32,MC_Paths_Base!I366+'Monte Carlo'!$I$32,MC_Paths_Base!J366+'Monte Carlo'!$J$32,MC_Paths_Base!K366+'Monte Carlo'!$K$32,MC_Paths_Base!L366+'Monte Carlo'!$L$32,MC_Paths_Base!M366+'Monte Carlo'!$M$32,MC_Paths_Base!N366+'Monte Carlo'!$N$32,MC_Paths_Base!O366+'Monte Carlo'!$O$32,MC_Paths_Base!P366+'Monte Carlo'!$P$32,MC_Paths_Base!Q366+'Monte Carlo'!$Q$32,MC_Paths_Base!R366+'Monte Carlo'!$R$32,MC_Paths_Base!S366+'Monte Carlo'!$S$32,MC_Paths_Base!T366+'Monte Carlo'!$T$32,MC_Paths_Base!U366+'Monte Carlo'!$U$32,MC_Paths_Base!V366+'Monte Carlo'!$V$32,MC_Paths_Base!W366+'Monte Carlo'!$W$32,MC_Paths_Base!X366+'Monte Carlo'!$X$32,MC_Paths_Base!Y366+'Monte Carlo'!$Y$32,MC_Paths_Base!Z366+'Monte Carlo'!$Z$32,MC_Paths_Base!AA366+'Monte Carlo'!$AA$32,MC_Paths_Base!AB366+'Monte Carlo'!$AB$32,MC_Paths_Base!AC366+'Monte Carlo'!$AC$32,MC_Paths_Base!AD366+'Monte Carlo'!$AD$32,MC_Paths_Base!AE366+'Monte Carlo'!$AE$32,MC_Paths_Base!AF366+'Monte Carlo'!$AF$32)</x:f>
        <x:v>543137.0664483345</x:v>
      </x:c>
      <x:c r="AL366" t="n">
        <x:f>MIN(MC_Paths_Base!B366+'Monte Carlo'!$B$34,MC_Paths_Base!C366+'Monte Carlo'!$C$34,MC_Paths_Base!D366+'Monte Carlo'!$D$34,MC_Paths_Base!E366+'Monte Carlo'!$E$34,MC_Paths_Base!F366+'Monte Carlo'!$F$34,MC_Paths_Base!G366+'Monte Carlo'!$G$34,MC_Paths_Base!H366+'Monte Carlo'!$H$34,MC_Paths_Base!I366+'Monte Carlo'!$I$34,MC_Paths_Base!J366+'Monte Carlo'!$J$34,MC_Paths_Base!K366+'Monte Carlo'!$K$34,MC_Paths_Base!L366+'Monte Carlo'!$L$34,MC_Paths_Base!M366+'Monte Carlo'!$M$34,MC_Paths_Base!N366+'Monte Carlo'!$N$34,MC_Paths_Base!O366+'Monte Carlo'!$O$34,MC_Paths_Base!P366+'Monte Carlo'!$P$34,MC_Paths_Base!Q366+'Monte Carlo'!$Q$34,MC_Paths_Base!R366+'Monte Carlo'!$R$34,MC_Paths_Base!S366+'Monte Carlo'!$S$34,MC_Paths_Base!T366+'Monte Carlo'!$T$34,MC_Paths_Base!U366+'Monte Carlo'!$U$34,MC_Paths_Base!V366+'Monte Carlo'!$V$34,MC_Paths_Base!W366+'Monte Carlo'!$W$34,MC_Paths_Base!X366+'Monte Carlo'!$X$34,MC_Paths_Base!Y366+'Monte Carlo'!$Y$34,MC_Paths_Base!Z366+'Monte Carlo'!$Z$34,MC_Paths_Base!AA366+'Monte Carlo'!$AA$34,MC_Paths_Base!AB366+'Monte Carlo'!$AB$34,MC_Paths_Base!AC366+'Monte Carlo'!$AC$34,MC_Paths_Base!AD366+'Monte Carlo'!$AD$34,MC_Paths_Base!AE366+'Monte Carlo'!$AE$34,MC_Paths_Base!AF366+'Monte Carlo'!$AF$34)</x:f>
        <x:v>274454.89655747614</x:v>
      </x:c>
      <x:c r="AM366" t="n">
        <x:f>MIN(MC_Paths_Base!B366+'Monte Carlo'!$B$35,MC_Paths_Base!C366+'Monte Carlo'!$C$35,MC_Paths_Base!D366+'Monte Carlo'!$D$35,MC_Paths_Base!E366+'Monte Carlo'!$E$35,MC_Paths_Base!F366+'Monte Carlo'!$F$35,MC_Paths_Base!G366+'Monte Carlo'!$G$35,MC_Paths_Base!H366+'Monte Carlo'!$H$35,MC_Paths_Base!I366+'Monte Carlo'!$I$35,MC_Paths_Base!J366+'Monte Carlo'!$J$35,MC_Paths_Base!K366+'Monte Carlo'!$K$35,MC_Paths_Base!L366+'Monte Carlo'!$L$35,MC_Paths_Base!M366+'Monte Carlo'!$M$35,MC_Paths_Base!N366+'Monte Carlo'!$N$35,MC_Paths_Base!O366+'Monte Carlo'!$O$35,MC_Paths_Base!P366+'Monte Carlo'!$P$35,MC_Paths_Base!Q366+'Monte Carlo'!$Q$35,MC_Paths_Base!R366+'Monte Carlo'!$R$35,MC_Paths_Base!S366+'Monte Carlo'!$S$35,MC_Paths_Base!T366+'Monte Carlo'!$T$35,MC_Paths_Base!U366+'Monte Carlo'!$U$35,MC_Paths_Base!V366+'Monte Carlo'!$V$35,MC_Paths_Base!W366+'Monte Carlo'!$W$35,MC_Paths_Base!X366+'Monte Carlo'!$X$35,MC_Paths_Base!Y366+'Monte Carlo'!$Y$35,MC_Paths_Base!Z366+'Monte Carlo'!$Z$35,MC_Paths_Base!AA366+'Monte Carlo'!$AA$35,MC_Paths_Base!AB366+'Monte Carlo'!$AB$35,MC_Paths_Base!AC366+'Monte Carlo'!$AC$35,MC_Paths_Base!AD366+'Monte Carlo'!$AD$35,MC_Paths_Base!AE366+'Monte Carlo'!$AE$35,MC_Paths_Base!AF366+'Monte Carlo'!$AF$35)</x:f>
        <x:v>185561.78745619045</x:v>
      </x:c>
    </x:row>
    <x:row r="367">
      <x:c r="AJ367" t="n">
        <x:f>MIN(MC_Paths_Base!B367:AF367)</x:f>
        <x:v>1029031.25</x:v>
      </x:c>
      <x:c r="AK367" t="n">
        <x:f>MIN(MC_Paths_Base!B367+'Monte Carlo'!$B$32,MC_Paths_Base!C367+'Monte Carlo'!$C$32,MC_Paths_Base!D367+'Monte Carlo'!$D$32,MC_Paths_Base!E367+'Monte Carlo'!$E$32,MC_Paths_Base!F367+'Monte Carlo'!$F$32,MC_Paths_Base!G367+'Monte Carlo'!$G$32,MC_Paths_Base!H367+'Monte Carlo'!$H$32,MC_Paths_Base!I367+'Monte Carlo'!$I$32,MC_Paths_Base!J367+'Monte Carlo'!$J$32,MC_Paths_Base!K367+'Monte Carlo'!$K$32,MC_Paths_Base!L367+'Monte Carlo'!$L$32,MC_Paths_Base!M367+'Monte Carlo'!$M$32,MC_Paths_Base!N367+'Monte Carlo'!$N$32,MC_Paths_Base!O367+'Monte Carlo'!$O$32,MC_Paths_Base!P367+'Monte Carlo'!$P$32,MC_Paths_Base!Q367+'Monte Carlo'!$Q$32,MC_Paths_Base!R367+'Monte Carlo'!$R$32,MC_Paths_Base!S367+'Monte Carlo'!$S$32,MC_Paths_Base!T367+'Monte Carlo'!$T$32,MC_Paths_Base!U367+'Monte Carlo'!$U$32,MC_Paths_Base!V367+'Monte Carlo'!$V$32,MC_Paths_Base!W367+'Monte Carlo'!$W$32,MC_Paths_Base!X367+'Monte Carlo'!$X$32,MC_Paths_Base!Y367+'Monte Carlo'!$Y$32,MC_Paths_Base!Z367+'Monte Carlo'!$Z$32,MC_Paths_Base!AA367+'Monte Carlo'!$AA$32,MC_Paths_Base!AB367+'Monte Carlo'!$AB$32,MC_Paths_Base!AC367+'Monte Carlo'!$AC$32,MC_Paths_Base!AD367+'Monte Carlo'!$AD$32,MC_Paths_Base!AE367+'Monte Carlo'!$AE$32,MC_Paths_Base!AF367+'Monte Carlo'!$AF$32)</x:f>
        <x:v>855129.2906875238</x:v>
      </x:c>
      <x:c r="AL367" t="n">
        <x:f>MIN(MC_Paths_Base!B367+'Monte Carlo'!$B$34,MC_Paths_Base!C367+'Monte Carlo'!$C$34,MC_Paths_Base!D367+'Monte Carlo'!$D$34,MC_Paths_Base!E367+'Monte Carlo'!$E$34,MC_Paths_Base!F367+'Monte Carlo'!$F$34,MC_Paths_Base!G367+'Monte Carlo'!$G$34,MC_Paths_Base!H367+'Monte Carlo'!$H$34,MC_Paths_Base!I367+'Monte Carlo'!$I$34,MC_Paths_Base!J367+'Monte Carlo'!$J$34,MC_Paths_Base!K367+'Monte Carlo'!$K$34,MC_Paths_Base!L367+'Monte Carlo'!$L$34,MC_Paths_Base!M367+'Monte Carlo'!$M$34,MC_Paths_Base!N367+'Monte Carlo'!$N$34,MC_Paths_Base!O367+'Monte Carlo'!$O$34,MC_Paths_Base!P367+'Monte Carlo'!$P$34,MC_Paths_Base!Q367+'Monte Carlo'!$Q$34,MC_Paths_Base!R367+'Monte Carlo'!$R$34,MC_Paths_Base!S367+'Monte Carlo'!$S$34,MC_Paths_Base!T367+'Monte Carlo'!$T$34,MC_Paths_Base!U367+'Monte Carlo'!$U$34,MC_Paths_Base!V367+'Monte Carlo'!$V$34,MC_Paths_Base!W367+'Monte Carlo'!$W$34,MC_Paths_Base!X367+'Monte Carlo'!$X$34,MC_Paths_Base!Y367+'Monte Carlo'!$Y$34,MC_Paths_Base!Z367+'Monte Carlo'!$Z$34,MC_Paths_Base!AA367+'Monte Carlo'!$AA$34,MC_Paths_Base!AB367+'Monte Carlo'!$AB$34,MC_Paths_Base!AC367+'Monte Carlo'!$AC$34,MC_Paths_Base!AD367+'Monte Carlo'!$AD$34,MC_Paths_Base!AE367+'Monte Carlo'!$AE$34,MC_Paths_Base!AF367+'Monte Carlo'!$AF$34)</x:f>
        <x:v>470532.9658926921</x:v>
      </x:c>
      <x:c r="AM367" t="n">
        <x:f>MIN(MC_Paths_Base!B367+'Monte Carlo'!$B$35,MC_Paths_Base!C367+'Monte Carlo'!$C$35,MC_Paths_Base!D367+'Monte Carlo'!$D$35,MC_Paths_Base!E367+'Monte Carlo'!$E$35,MC_Paths_Base!F367+'Monte Carlo'!$F$35,MC_Paths_Base!G367+'Monte Carlo'!$G$35,MC_Paths_Base!H367+'Monte Carlo'!$H$35,MC_Paths_Base!I367+'Monte Carlo'!$I$35,MC_Paths_Base!J367+'Monte Carlo'!$J$35,MC_Paths_Base!K367+'Monte Carlo'!$K$35,MC_Paths_Base!L367+'Monte Carlo'!$L$35,MC_Paths_Base!M367+'Monte Carlo'!$M$35,MC_Paths_Base!N367+'Monte Carlo'!$N$35,MC_Paths_Base!O367+'Monte Carlo'!$O$35,MC_Paths_Base!P367+'Monte Carlo'!$P$35,MC_Paths_Base!Q367+'Monte Carlo'!$Q$35,MC_Paths_Base!R367+'Monte Carlo'!$R$35,MC_Paths_Base!S367+'Monte Carlo'!$S$35,MC_Paths_Base!T367+'Monte Carlo'!$T$35,MC_Paths_Base!U367+'Monte Carlo'!$U$35,MC_Paths_Base!V367+'Monte Carlo'!$V$35,MC_Paths_Base!W367+'Monte Carlo'!$W$35,MC_Paths_Base!X367+'Monte Carlo'!$X$35,MC_Paths_Base!Y367+'Monte Carlo'!$Y$35,MC_Paths_Base!Z367+'Monte Carlo'!$Z$35,MC_Paths_Base!AA367+'Monte Carlo'!$AA$35,MC_Paths_Base!AB367+'Monte Carlo'!$AB$35,MC_Paths_Base!AC367+'Monte Carlo'!$AC$35,MC_Paths_Base!AD367+'Monte Carlo'!$AD$35,MC_Paths_Base!AE367+'Monte Carlo'!$AE$35,MC_Paths_Base!AF367+'Monte Carlo'!$AF$35)</x:f>
        <x:v>406283.99616298336</x:v>
      </x:c>
    </x:row>
    <x:row r="368">
      <x:c r="AJ368" t="n">
        <x:f>MIN(MC_Paths_Base!B368:AF368)</x:f>
        <x:v>800976.0706539704</x:v>
      </x:c>
      <x:c r="AK368" t="n">
        <x:f>MIN(MC_Paths_Base!B368+'Monte Carlo'!$B$32,MC_Paths_Base!C368+'Monte Carlo'!$C$32,MC_Paths_Base!D368+'Monte Carlo'!$D$32,MC_Paths_Base!E368+'Monte Carlo'!$E$32,MC_Paths_Base!F368+'Monte Carlo'!$F$32,MC_Paths_Base!G368+'Monte Carlo'!$G$32,MC_Paths_Base!H368+'Monte Carlo'!$H$32,MC_Paths_Base!I368+'Monte Carlo'!$I$32,MC_Paths_Base!J368+'Monte Carlo'!$J$32,MC_Paths_Base!K368+'Monte Carlo'!$K$32,MC_Paths_Base!L368+'Monte Carlo'!$L$32,MC_Paths_Base!M368+'Monte Carlo'!$M$32,MC_Paths_Base!N368+'Monte Carlo'!$N$32,MC_Paths_Base!O368+'Monte Carlo'!$O$32,MC_Paths_Base!P368+'Monte Carlo'!$P$32,MC_Paths_Base!Q368+'Monte Carlo'!$Q$32,MC_Paths_Base!R368+'Monte Carlo'!$R$32,MC_Paths_Base!S368+'Monte Carlo'!$S$32,MC_Paths_Base!T368+'Monte Carlo'!$T$32,MC_Paths_Base!U368+'Monte Carlo'!$U$32,MC_Paths_Base!V368+'Monte Carlo'!$V$32,MC_Paths_Base!W368+'Monte Carlo'!$W$32,MC_Paths_Base!X368+'Monte Carlo'!$X$32,MC_Paths_Base!Y368+'Monte Carlo'!$Y$32,MC_Paths_Base!Z368+'Monte Carlo'!$Z$32,MC_Paths_Base!AA368+'Monte Carlo'!$AA$32,MC_Paths_Base!AB368+'Monte Carlo'!$AB$32,MC_Paths_Base!AC368+'Monte Carlo'!$AC$32,MC_Paths_Base!AD368+'Monte Carlo'!$AD$32,MC_Paths_Base!AE368+'Monte Carlo'!$AE$32,MC_Paths_Base!AF368+'Monte Carlo'!$AF$32)</x:f>
        <x:v>584209.684612501</x:v>
      </x:c>
      <x:c r="AL368" t="n">
        <x:f>MIN(MC_Paths_Base!B368+'Monte Carlo'!$B$34,MC_Paths_Base!C368+'Monte Carlo'!$C$34,MC_Paths_Base!D368+'Monte Carlo'!$D$34,MC_Paths_Base!E368+'Monte Carlo'!$E$34,MC_Paths_Base!F368+'Monte Carlo'!$F$34,MC_Paths_Base!G368+'Monte Carlo'!$G$34,MC_Paths_Base!H368+'Monte Carlo'!$H$34,MC_Paths_Base!I368+'Monte Carlo'!$I$34,MC_Paths_Base!J368+'Monte Carlo'!$J$34,MC_Paths_Base!K368+'Monte Carlo'!$K$34,MC_Paths_Base!L368+'Monte Carlo'!$L$34,MC_Paths_Base!M368+'Monte Carlo'!$M$34,MC_Paths_Base!N368+'Monte Carlo'!$N$34,MC_Paths_Base!O368+'Monte Carlo'!$O$34,MC_Paths_Base!P368+'Monte Carlo'!$P$34,MC_Paths_Base!Q368+'Monte Carlo'!$Q$34,MC_Paths_Base!R368+'Monte Carlo'!$R$34,MC_Paths_Base!S368+'Monte Carlo'!$S$34,MC_Paths_Base!T368+'Monte Carlo'!$T$34,MC_Paths_Base!U368+'Monte Carlo'!$U$34,MC_Paths_Base!V368+'Monte Carlo'!$V$34,MC_Paths_Base!W368+'Monte Carlo'!$W$34,MC_Paths_Base!X368+'Monte Carlo'!$X$34,MC_Paths_Base!Y368+'Monte Carlo'!$Y$34,MC_Paths_Base!Z368+'Monte Carlo'!$Z$34,MC_Paths_Base!AA368+'Monte Carlo'!$AA$34,MC_Paths_Base!AB368+'Monte Carlo'!$AB$34,MC_Paths_Base!AC368+'Monte Carlo'!$AC$34,MC_Paths_Base!AD368+'Monte Carlo'!$AD$34,MC_Paths_Base!AE368+'Monte Carlo'!$AE$34,MC_Paths_Base!AF368+'Monte Carlo'!$AF$34)</x:f>
        <x:v>-232348.9940204448</x:v>
      </x:c>
      <x:c r="AM368" t="n">
        <x:f>MIN(MC_Paths_Base!B368+'Monte Carlo'!$B$35,MC_Paths_Base!C368+'Monte Carlo'!$C$35,MC_Paths_Base!D368+'Monte Carlo'!$D$35,MC_Paths_Base!E368+'Monte Carlo'!$E$35,MC_Paths_Base!F368+'Monte Carlo'!$F$35,MC_Paths_Base!G368+'Monte Carlo'!$G$35,MC_Paths_Base!H368+'Monte Carlo'!$H$35,MC_Paths_Base!I368+'Monte Carlo'!$I$35,MC_Paths_Base!J368+'Monte Carlo'!$J$35,MC_Paths_Base!K368+'Monte Carlo'!$K$35,MC_Paths_Base!L368+'Monte Carlo'!$L$35,MC_Paths_Base!M368+'Monte Carlo'!$M$35,MC_Paths_Base!N368+'Monte Carlo'!$N$35,MC_Paths_Base!O368+'Monte Carlo'!$O$35,MC_Paths_Base!P368+'Monte Carlo'!$P$35,MC_Paths_Base!Q368+'Monte Carlo'!$Q$35,MC_Paths_Base!R368+'Monte Carlo'!$R$35,MC_Paths_Base!S368+'Monte Carlo'!$S$35,MC_Paths_Base!T368+'Monte Carlo'!$T$35,MC_Paths_Base!U368+'Monte Carlo'!$U$35,MC_Paths_Base!V368+'Monte Carlo'!$V$35,MC_Paths_Base!W368+'Monte Carlo'!$W$35,MC_Paths_Base!X368+'Monte Carlo'!$X$35,MC_Paths_Base!Y368+'Monte Carlo'!$Y$35,MC_Paths_Base!Z368+'Monte Carlo'!$Z$35,MC_Paths_Base!AA368+'Monte Carlo'!$AA$35,MC_Paths_Base!AB368+'Monte Carlo'!$AB$35,MC_Paths_Base!AC368+'Monte Carlo'!$AC$35,MC_Paths_Base!AD368+'Monte Carlo'!$AD$35,MC_Paths_Base!AE368+'Monte Carlo'!$AE$35,MC_Paths_Base!AF368+'Monte Carlo'!$AF$35)</x:f>
        <x:v>-154442.02606138773</x:v>
      </x:c>
    </x:row>
    <x:row r="369">
      <x:c r="AJ369" t="n">
        <x:f>MIN(MC_Paths_Base!B369:AF369)</x:f>
        <x:v>1029031.25</x:v>
      </x:c>
      <x:c r="AK369" t="n">
        <x:f>MIN(MC_Paths_Base!B369+'Monte Carlo'!$B$32,MC_Paths_Base!C369+'Monte Carlo'!$C$32,MC_Paths_Base!D369+'Monte Carlo'!$D$32,MC_Paths_Base!E369+'Monte Carlo'!$E$32,MC_Paths_Base!F369+'Monte Carlo'!$F$32,MC_Paths_Base!G369+'Monte Carlo'!$G$32,MC_Paths_Base!H369+'Monte Carlo'!$H$32,MC_Paths_Base!I369+'Monte Carlo'!$I$32,MC_Paths_Base!J369+'Monte Carlo'!$J$32,MC_Paths_Base!K369+'Monte Carlo'!$K$32,MC_Paths_Base!L369+'Monte Carlo'!$L$32,MC_Paths_Base!M369+'Monte Carlo'!$M$32,MC_Paths_Base!N369+'Monte Carlo'!$N$32,MC_Paths_Base!O369+'Monte Carlo'!$O$32,MC_Paths_Base!P369+'Monte Carlo'!$P$32,MC_Paths_Base!Q369+'Monte Carlo'!$Q$32,MC_Paths_Base!R369+'Monte Carlo'!$R$32,MC_Paths_Base!S369+'Monte Carlo'!$S$32,MC_Paths_Base!T369+'Monte Carlo'!$T$32,MC_Paths_Base!U369+'Monte Carlo'!$U$32,MC_Paths_Base!V369+'Monte Carlo'!$V$32,MC_Paths_Base!W369+'Monte Carlo'!$W$32,MC_Paths_Base!X369+'Monte Carlo'!$X$32,MC_Paths_Base!Y369+'Monte Carlo'!$Y$32,MC_Paths_Base!Z369+'Monte Carlo'!$Z$32,MC_Paths_Base!AA369+'Monte Carlo'!$AA$32,MC_Paths_Base!AB369+'Monte Carlo'!$AB$32,MC_Paths_Base!AC369+'Monte Carlo'!$AC$32,MC_Paths_Base!AD369+'Monte Carlo'!$AD$32,MC_Paths_Base!AE369+'Monte Carlo'!$AE$32,MC_Paths_Base!AF369+'Monte Carlo'!$AF$32)</x:f>
        <x:v>900088.5780043087</x:v>
      </x:c>
      <x:c r="AL369" t="n">
        <x:f>MIN(MC_Paths_Base!B369+'Monte Carlo'!$B$34,MC_Paths_Base!C369+'Monte Carlo'!$C$34,MC_Paths_Base!D369+'Monte Carlo'!$D$34,MC_Paths_Base!E369+'Monte Carlo'!$E$34,MC_Paths_Base!F369+'Monte Carlo'!$F$34,MC_Paths_Base!G369+'Monte Carlo'!$G$34,MC_Paths_Base!H369+'Monte Carlo'!$H$34,MC_Paths_Base!I369+'Monte Carlo'!$I$34,MC_Paths_Base!J369+'Monte Carlo'!$J$34,MC_Paths_Base!K369+'Monte Carlo'!$K$34,MC_Paths_Base!L369+'Monte Carlo'!$L$34,MC_Paths_Base!M369+'Monte Carlo'!$M$34,MC_Paths_Base!N369+'Monte Carlo'!$N$34,MC_Paths_Base!O369+'Monte Carlo'!$O$34,MC_Paths_Base!P369+'Monte Carlo'!$P$34,MC_Paths_Base!Q369+'Monte Carlo'!$Q$34,MC_Paths_Base!R369+'Monte Carlo'!$R$34,MC_Paths_Base!S369+'Monte Carlo'!$S$34,MC_Paths_Base!T369+'Monte Carlo'!$T$34,MC_Paths_Base!U369+'Monte Carlo'!$U$34,MC_Paths_Base!V369+'Monte Carlo'!$V$34,MC_Paths_Base!W369+'Monte Carlo'!$W$34,MC_Paths_Base!X369+'Monte Carlo'!$X$34,MC_Paths_Base!Y369+'Monte Carlo'!$Y$34,MC_Paths_Base!Z369+'Monte Carlo'!$Z$34,MC_Paths_Base!AA369+'Monte Carlo'!$AA$34,MC_Paths_Base!AB369+'Monte Carlo'!$AB$34,MC_Paths_Base!AC369+'Monte Carlo'!$AC$34,MC_Paths_Base!AD369+'Monte Carlo'!$AD$34,MC_Paths_Base!AE369+'Monte Carlo'!$AE$34,MC_Paths_Base!AF369+'Monte Carlo'!$AF$34)</x:f>
        <x:v>777116.3945859076</x:v>
      </x:c>
      <x:c r="AM369" t="n">
        <x:f>MIN(MC_Paths_Base!B369+'Monte Carlo'!$B$35,MC_Paths_Base!C369+'Monte Carlo'!$C$35,MC_Paths_Base!D369+'Monte Carlo'!$D$35,MC_Paths_Base!E369+'Monte Carlo'!$E$35,MC_Paths_Base!F369+'Monte Carlo'!$F$35,MC_Paths_Base!G369+'Monte Carlo'!$G$35,MC_Paths_Base!H369+'Monte Carlo'!$H$35,MC_Paths_Base!I369+'Monte Carlo'!$I$35,MC_Paths_Base!J369+'Monte Carlo'!$J$35,MC_Paths_Base!K369+'Monte Carlo'!$K$35,MC_Paths_Base!L369+'Monte Carlo'!$L$35,MC_Paths_Base!M369+'Monte Carlo'!$M$35,MC_Paths_Base!N369+'Monte Carlo'!$N$35,MC_Paths_Base!O369+'Monte Carlo'!$O$35,MC_Paths_Base!P369+'Monte Carlo'!$P$35,MC_Paths_Base!Q369+'Monte Carlo'!$Q$35,MC_Paths_Base!R369+'Monte Carlo'!$R$35,MC_Paths_Base!S369+'Monte Carlo'!$S$35,MC_Paths_Base!T369+'Monte Carlo'!$T$35,MC_Paths_Base!U369+'Monte Carlo'!$U$35,MC_Paths_Base!V369+'Monte Carlo'!$V$35,MC_Paths_Base!W369+'Monte Carlo'!$W$35,MC_Paths_Base!X369+'Monte Carlo'!$X$35,MC_Paths_Base!Y369+'Monte Carlo'!$Y$35,MC_Paths_Base!Z369+'Monte Carlo'!$Z$35,MC_Paths_Base!AA369+'Monte Carlo'!$AA$35,MC_Paths_Base!AB369+'Monte Carlo'!$AB$35,MC_Paths_Base!AC369+'Monte Carlo'!$AC$35,MC_Paths_Base!AD369+'Monte Carlo'!$AD$35,MC_Paths_Base!AE369+'Monte Carlo'!$AE$35,MC_Paths_Base!AF369+'Monte Carlo'!$AF$35)</x:f>
        <x:v>639101.2342543087</x:v>
      </x:c>
    </x:row>
    <x:row r="370">
      <x:c r="AJ370" t="n">
        <x:f>MIN(MC_Paths_Base!B370:AF370)</x:f>
        <x:v>1029031.25</x:v>
      </x:c>
      <x:c r="AK370" t="n">
        <x:f>MIN(MC_Paths_Base!B370+'Monte Carlo'!$B$32,MC_Paths_Base!C370+'Monte Carlo'!$C$32,MC_Paths_Base!D370+'Monte Carlo'!$D$32,MC_Paths_Base!E370+'Monte Carlo'!$E$32,MC_Paths_Base!F370+'Monte Carlo'!$F$32,MC_Paths_Base!G370+'Monte Carlo'!$G$32,MC_Paths_Base!H370+'Monte Carlo'!$H$32,MC_Paths_Base!I370+'Monte Carlo'!$I$32,MC_Paths_Base!J370+'Monte Carlo'!$J$32,MC_Paths_Base!K370+'Monte Carlo'!$K$32,MC_Paths_Base!L370+'Monte Carlo'!$L$32,MC_Paths_Base!M370+'Monte Carlo'!$M$32,MC_Paths_Base!N370+'Monte Carlo'!$N$32,MC_Paths_Base!O370+'Monte Carlo'!$O$32,MC_Paths_Base!P370+'Monte Carlo'!$P$32,MC_Paths_Base!Q370+'Monte Carlo'!$Q$32,MC_Paths_Base!R370+'Monte Carlo'!$R$32,MC_Paths_Base!S370+'Monte Carlo'!$S$32,MC_Paths_Base!T370+'Monte Carlo'!$T$32,MC_Paths_Base!U370+'Monte Carlo'!$U$32,MC_Paths_Base!V370+'Monte Carlo'!$V$32,MC_Paths_Base!W370+'Monte Carlo'!$W$32,MC_Paths_Base!X370+'Monte Carlo'!$X$32,MC_Paths_Base!Y370+'Monte Carlo'!$Y$32,MC_Paths_Base!Z370+'Monte Carlo'!$Z$32,MC_Paths_Base!AA370+'Monte Carlo'!$AA$32,MC_Paths_Base!AB370+'Monte Carlo'!$AB$32,MC_Paths_Base!AC370+'Monte Carlo'!$AC$32,MC_Paths_Base!AD370+'Monte Carlo'!$AD$32,MC_Paths_Base!AE370+'Monte Carlo'!$AE$32,MC_Paths_Base!AF370+'Monte Carlo'!$AF$32)</x:f>
        <x:v>847974.7171322282</x:v>
      </x:c>
      <x:c r="AL370" t="n">
        <x:f>MIN(MC_Paths_Base!B370+'Monte Carlo'!$B$34,MC_Paths_Base!C370+'Monte Carlo'!$C$34,MC_Paths_Base!D370+'Monte Carlo'!$D$34,MC_Paths_Base!E370+'Monte Carlo'!$E$34,MC_Paths_Base!F370+'Monte Carlo'!$F$34,MC_Paths_Base!G370+'Monte Carlo'!$G$34,MC_Paths_Base!H370+'Monte Carlo'!$H$34,MC_Paths_Base!I370+'Monte Carlo'!$I$34,MC_Paths_Base!J370+'Monte Carlo'!$J$34,MC_Paths_Base!K370+'Monte Carlo'!$K$34,MC_Paths_Base!L370+'Monte Carlo'!$L$34,MC_Paths_Base!M370+'Monte Carlo'!$M$34,MC_Paths_Base!N370+'Monte Carlo'!$N$34,MC_Paths_Base!O370+'Monte Carlo'!$O$34,MC_Paths_Base!P370+'Monte Carlo'!$P$34,MC_Paths_Base!Q370+'Monte Carlo'!$Q$34,MC_Paths_Base!R370+'Monte Carlo'!$R$34,MC_Paths_Base!S370+'Monte Carlo'!$S$34,MC_Paths_Base!T370+'Monte Carlo'!$T$34,MC_Paths_Base!U370+'Monte Carlo'!$U$34,MC_Paths_Base!V370+'Monte Carlo'!$V$34,MC_Paths_Base!W370+'Monte Carlo'!$W$34,MC_Paths_Base!X370+'Monte Carlo'!$X$34,MC_Paths_Base!Y370+'Monte Carlo'!$Y$34,MC_Paths_Base!Z370+'Monte Carlo'!$Z$34,MC_Paths_Base!AA370+'Monte Carlo'!$AA$34,MC_Paths_Base!AB370+'Monte Carlo'!$AB$34,MC_Paths_Base!AC370+'Monte Carlo'!$AC$34,MC_Paths_Base!AD370+'Monte Carlo'!$AD$34,MC_Paths_Base!AE370+'Monte Carlo'!$AE$34,MC_Paths_Base!AF370+'Monte Carlo'!$AF$34)</x:f>
        <x:v>694178.8929678209</x:v>
      </x:c>
      <x:c r="AM370" t="n">
        <x:f>MIN(MC_Paths_Base!B370+'Monte Carlo'!$B$35,MC_Paths_Base!C370+'Monte Carlo'!$C$35,MC_Paths_Base!D370+'Monte Carlo'!$D$35,MC_Paths_Base!E370+'Monte Carlo'!$E$35,MC_Paths_Base!F370+'Monte Carlo'!$F$35,MC_Paths_Base!G370+'Monte Carlo'!$G$35,MC_Paths_Base!H370+'Monte Carlo'!$H$35,MC_Paths_Base!I370+'Monte Carlo'!$I$35,MC_Paths_Base!J370+'Monte Carlo'!$J$35,MC_Paths_Base!K370+'Monte Carlo'!$K$35,MC_Paths_Base!L370+'Monte Carlo'!$L$35,MC_Paths_Base!M370+'Monte Carlo'!$M$35,MC_Paths_Base!N370+'Monte Carlo'!$N$35,MC_Paths_Base!O370+'Monte Carlo'!$O$35,MC_Paths_Base!P370+'Monte Carlo'!$P$35,MC_Paths_Base!Q370+'Monte Carlo'!$Q$35,MC_Paths_Base!R370+'Monte Carlo'!$R$35,MC_Paths_Base!S370+'Monte Carlo'!$S$35,MC_Paths_Base!T370+'Monte Carlo'!$T$35,MC_Paths_Base!U370+'Monte Carlo'!$U$35,MC_Paths_Base!V370+'Monte Carlo'!$V$35,MC_Paths_Base!W370+'Monte Carlo'!$W$35,MC_Paths_Base!X370+'Monte Carlo'!$X$35,MC_Paths_Base!Y370+'Monte Carlo'!$Y$35,MC_Paths_Base!Z370+'Monte Carlo'!$Z$35,MC_Paths_Base!AA370+'Monte Carlo'!$AA$35,MC_Paths_Base!AB370+'Monte Carlo'!$AB$35,MC_Paths_Base!AC370+'Monte Carlo'!$AC$35,MC_Paths_Base!AD370+'Monte Carlo'!$AD$35,MC_Paths_Base!AE370+'Monte Carlo'!$AE$35,MC_Paths_Base!AF370+'Monte Carlo'!$AF$35)</x:f>
        <x:v>586987.3733822282</x:v>
      </x:c>
    </x:row>
    <x:row r="371">
      <x:c r="AJ371" t="n">
        <x:f>MIN(MC_Paths_Base!B371:AF371)</x:f>
        <x:v>919151.851825482</x:v>
      </x:c>
      <x:c r="AK371" t="n">
        <x:f>MIN(MC_Paths_Base!B371+'Monte Carlo'!$B$32,MC_Paths_Base!C371+'Monte Carlo'!$C$32,MC_Paths_Base!D371+'Monte Carlo'!$D$32,MC_Paths_Base!E371+'Monte Carlo'!$E$32,MC_Paths_Base!F371+'Monte Carlo'!$F$32,MC_Paths_Base!G371+'Monte Carlo'!$G$32,MC_Paths_Base!H371+'Monte Carlo'!$H$32,MC_Paths_Base!I371+'Monte Carlo'!$I$32,MC_Paths_Base!J371+'Monte Carlo'!$J$32,MC_Paths_Base!K371+'Monte Carlo'!$K$32,MC_Paths_Base!L371+'Monte Carlo'!$L$32,MC_Paths_Base!M371+'Monte Carlo'!$M$32,MC_Paths_Base!N371+'Monte Carlo'!$N$32,MC_Paths_Base!O371+'Monte Carlo'!$O$32,MC_Paths_Base!P371+'Monte Carlo'!$P$32,MC_Paths_Base!Q371+'Monte Carlo'!$Q$32,MC_Paths_Base!R371+'Monte Carlo'!$R$32,MC_Paths_Base!S371+'Monte Carlo'!$S$32,MC_Paths_Base!T371+'Monte Carlo'!$T$32,MC_Paths_Base!U371+'Monte Carlo'!$U$32,MC_Paths_Base!V371+'Monte Carlo'!$V$32,MC_Paths_Base!W371+'Monte Carlo'!$W$32,MC_Paths_Base!X371+'Monte Carlo'!$X$32,MC_Paths_Base!Y371+'Monte Carlo'!$Y$32,MC_Paths_Base!Z371+'Monte Carlo'!$Z$32,MC_Paths_Base!AA371+'Monte Carlo'!$AA$32,MC_Paths_Base!AB371+'Monte Carlo'!$AB$32,MC_Paths_Base!AC371+'Monte Carlo'!$AC$32,MC_Paths_Base!AD371+'Monte Carlo'!$AD$32,MC_Paths_Base!AE371+'Monte Carlo'!$AE$32,MC_Paths_Base!AF371+'Monte Carlo'!$AF$32)</x:f>
        <x:v>717262.8082407305</x:v>
      </x:c>
      <x:c r="AL371" t="n">
        <x:f>MIN(MC_Paths_Base!B371+'Monte Carlo'!$B$34,MC_Paths_Base!C371+'Monte Carlo'!$C$34,MC_Paths_Base!D371+'Monte Carlo'!$D$34,MC_Paths_Base!E371+'Monte Carlo'!$E$34,MC_Paths_Base!F371+'Monte Carlo'!$F$34,MC_Paths_Base!G371+'Monte Carlo'!$G$34,MC_Paths_Base!H371+'Monte Carlo'!$H$34,MC_Paths_Base!I371+'Monte Carlo'!$I$34,MC_Paths_Base!J371+'Monte Carlo'!$J$34,MC_Paths_Base!K371+'Monte Carlo'!$K$34,MC_Paths_Base!L371+'Monte Carlo'!$L$34,MC_Paths_Base!M371+'Monte Carlo'!$M$34,MC_Paths_Base!N371+'Monte Carlo'!$N$34,MC_Paths_Base!O371+'Monte Carlo'!$O$34,MC_Paths_Base!P371+'Monte Carlo'!$P$34,MC_Paths_Base!Q371+'Monte Carlo'!$Q$34,MC_Paths_Base!R371+'Monte Carlo'!$R$34,MC_Paths_Base!S371+'Monte Carlo'!$S$34,MC_Paths_Base!T371+'Monte Carlo'!$T$34,MC_Paths_Base!U371+'Monte Carlo'!$U$34,MC_Paths_Base!V371+'Monte Carlo'!$V$34,MC_Paths_Base!W371+'Monte Carlo'!$W$34,MC_Paths_Base!X371+'Monte Carlo'!$X$34,MC_Paths_Base!Y371+'Monte Carlo'!$Y$34,MC_Paths_Base!Z371+'Monte Carlo'!$Z$34,MC_Paths_Base!AA371+'Monte Carlo'!$AA$34,MC_Paths_Base!AB371+'Monte Carlo'!$AB$34,MC_Paths_Base!AC371+'Monte Carlo'!$AC$34,MC_Paths_Base!AD371+'Monte Carlo'!$AD$34,MC_Paths_Base!AE371+'Monte Carlo'!$AE$34,MC_Paths_Base!AF371+'Monte Carlo'!$AF$34)</x:f>
        <x:v>573937.593231732</x:v>
      </x:c>
      <x:c r="AM371" t="n">
        <x:f>MIN(MC_Paths_Base!B371+'Monte Carlo'!$B$35,MC_Paths_Base!C371+'Monte Carlo'!$C$35,MC_Paths_Base!D371+'Monte Carlo'!$D$35,MC_Paths_Base!E371+'Monte Carlo'!$E$35,MC_Paths_Base!F371+'Monte Carlo'!$F$35,MC_Paths_Base!G371+'Monte Carlo'!$G$35,MC_Paths_Base!H371+'Monte Carlo'!$H$35,MC_Paths_Base!I371+'Monte Carlo'!$I$35,MC_Paths_Base!J371+'Monte Carlo'!$J$35,MC_Paths_Base!K371+'Monte Carlo'!$K$35,MC_Paths_Base!L371+'Monte Carlo'!$L$35,MC_Paths_Base!M371+'Monte Carlo'!$M$35,MC_Paths_Base!N371+'Monte Carlo'!$N$35,MC_Paths_Base!O371+'Monte Carlo'!$O$35,MC_Paths_Base!P371+'Monte Carlo'!$P$35,MC_Paths_Base!Q371+'Monte Carlo'!$Q$35,MC_Paths_Base!R371+'Monte Carlo'!$R$35,MC_Paths_Base!S371+'Monte Carlo'!$S$35,MC_Paths_Base!T371+'Monte Carlo'!$T$35,MC_Paths_Base!U371+'Monte Carlo'!$U$35,MC_Paths_Base!V371+'Monte Carlo'!$V$35,MC_Paths_Base!W371+'Monte Carlo'!$W$35,MC_Paths_Base!X371+'Monte Carlo'!$X$35,MC_Paths_Base!Y371+'Monte Carlo'!$Y$35,MC_Paths_Base!Z371+'Monte Carlo'!$Z$35,MC_Paths_Base!AA371+'Monte Carlo'!$AA$35,MC_Paths_Base!AB371+'Monte Carlo'!$AB$35,MC_Paths_Base!AC371+'Monte Carlo'!$AC$35,MC_Paths_Base!AD371+'Monte Carlo'!$AD$35,MC_Paths_Base!AE371+'Monte Carlo'!$AE$35,MC_Paths_Base!AF371+'Monte Carlo'!$AF$35)</x:f>
        <x:v>439311.28714698064</x:v>
      </x:c>
    </x:row>
    <x:row r="372">
      <x:c r="AJ372" t="n">
        <x:f>MIN(MC_Paths_Base!B372:AF372)</x:f>
        <x:v>1029031.25</x:v>
      </x:c>
      <x:c r="AK372" t="n">
        <x:f>MIN(MC_Paths_Base!B372+'Monte Carlo'!$B$32,MC_Paths_Base!C372+'Monte Carlo'!$C$32,MC_Paths_Base!D372+'Monte Carlo'!$D$32,MC_Paths_Base!E372+'Monte Carlo'!$E$32,MC_Paths_Base!F372+'Monte Carlo'!$F$32,MC_Paths_Base!G372+'Monte Carlo'!$G$32,MC_Paths_Base!H372+'Monte Carlo'!$H$32,MC_Paths_Base!I372+'Monte Carlo'!$I$32,MC_Paths_Base!J372+'Monte Carlo'!$J$32,MC_Paths_Base!K372+'Monte Carlo'!$K$32,MC_Paths_Base!L372+'Monte Carlo'!$L$32,MC_Paths_Base!M372+'Monte Carlo'!$M$32,MC_Paths_Base!N372+'Monte Carlo'!$N$32,MC_Paths_Base!O372+'Monte Carlo'!$O$32,MC_Paths_Base!P372+'Monte Carlo'!$P$32,MC_Paths_Base!Q372+'Monte Carlo'!$Q$32,MC_Paths_Base!R372+'Monte Carlo'!$R$32,MC_Paths_Base!S372+'Monte Carlo'!$S$32,MC_Paths_Base!T372+'Monte Carlo'!$T$32,MC_Paths_Base!U372+'Monte Carlo'!$U$32,MC_Paths_Base!V372+'Monte Carlo'!$V$32,MC_Paths_Base!W372+'Monte Carlo'!$W$32,MC_Paths_Base!X372+'Monte Carlo'!$X$32,MC_Paths_Base!Y372+'Monte Carlo'!$Y$32,MC_Paths_Base!Z372+'Monte Carlo'!$Z$32,MC_Paths_Base!AA372+'Monte Carlo'!$AA$32,MC_Paths_Base!AB372+'Monte Carlo'!$AB$32,MC_Paths_Base!AC372+'Monte Carlo'!$AC$32,MC_Paths_Base!AD372+'Monte Carlo'!$AD$32,MC_Paths_Base!AE372+'Monte Carlo'!$AE$32,MC_Paths_Base!AF372+'Monte Carlo'!$AF$32)</x:f>
        <x:v>840436.1183546934</x:v>
      </x:c>
      <x:c r="AL372" t="n">
        <x:f>MIN(MC_Paths_Base!B372+'Monte Carlo'!$B$34,MC_Paths_Base!C372+'Monte Carlo'!$C$34,MC_Paths_Base!D372+'Monte Carlo'!$D$34,MC_Paths_Base!E372+'Monte Carlo'!$E$34,MC_Paths_Base!F372+'Monte Carlo'!$F$34,MC_Paths_Base!G372+'Monte Carlo'!$G$34,MC_Paths_Base!H372+'Monte Carlo'!$H$34,MC_Paths_Base!I372+'Monte Carlo'!$I$34,MC_Paths_Base!J372+'Monte Carlo'!$J$34,MC_Paths_Base!K372+'Monte Carlo'!$K$34,MC_Paths_Base!L372+'Monte Carlo'!$L$34,MC_Paths_Base!M372+'Monte Carlo'!$M$34,MC_Paths_Base!N372+'Monte Carlo'!$N$34,MC_Paths_Base!O372+'Monte Carlo'!$O$34,MC_Paths_Base!P372+'Monte Carlo'!$P$34,MC_Paths_Base!Q372+'Monte Carlo'!$Q$34,MC_Paths_Base!R372+'Monte Carlo'!$R$34,MC_Paths_Base!S372+'Monte Carlo'!$S$34,MC_Paths_Base!T372+'Monte Carlo'!$T$34,MC_Paths_Base!U372+'Monte Carlo'!$U$34,MC_Paths_Base!V372+'Monte Carlo'!$V$34,MC_Paths_Base!W372+'Monte Carlo'!$W$34,MC_Paths_Base!X372+'Monte Carlo'!$X$34,MC_Paths_Base!Y372+'Monte Carlo'!$Y$34,MC_Paths_Base!Z372+'Monte Carlo'!$Z$34,MC_Paths_Base!AA372+'Monte Carlo'!$AA$34,MC_Paths_Base!AB372+'Monte Carlo'!$AB$34,MC_Paths_Base!AC372+'Monte Carlo'!$AC$34,MC_Paths_Base!AD372+'Monte Carlo'!$AD$34,MC_Paths_Base!AE372+'Monte Carlo'!$AE$34,MC_Paths_Base!AF372+'Monte Carlo'!$AF$34)</x:f>
        <x:v>717463.9349362922</x:v>
      </x:c>
      <x:c r="AM372" t="n">
        <x:f>MIN(MC_Paths_Base!B372+'Monte Carlo'!$B$35,MC_Paths_Base!C372+'Monte Carlo'!$C$35,MC_Paths_Base!D372+'Monte Carlo'!$D$35,MC_Paths_Base!E372+'Monte Carlo'!$E$35,MC_Paths_Base!F372+'Monte Carlo'!$F$35,MC_Paths_Base!G372+'Monte Carlo'!$G$35,MC_Paths_Base!H372+'Monte Carlo'!$H$35,MC_Paths_Base!I372+'Monte Carlo'!$I$35,MC_Paths_Base!J372+'Monte Carlo'!$J$35,MC_Paths_Base!K372+'Monte Carlo'!$K$35,MC_Paths_Base!L372+'Monte Carlo'!$L$35,MC_Paths_Base!M372+'Monte Carlo'!$M$35,MC_Paths_Base!N372+'Monte Carlo'!$N$35,MC_Paths_Base!O372+'Monte Carlo'!$O$35,MC_Paths_Base!P372+'Monte Carlo'!$P$35,MC_Paths_Base!Q372+'Monte Carlo'!$Q$35,MC_Paths_Base!R372+'Monte Carlo'!$R$35,MC_Paths_Base!S372+'Monte Carlo'!$S$35,MC_Paths_Base!T372+'Monte Carlo'!$T$35,MC_Paths_Base!U372+'Monte Carlo'!$U$35,MC_Paths_Base!V372+'Monte Carlo'!$V$35,MC_Paths_Base!W372+'Monte Carlo'!$W$35,MC_Paths_Base!X372+'Monte Carlo'!$X$35,MC_Paths_Base!Y372+'Monte Carlo'!$Y$35,MC_Paths_Base!Z372+'Monte Carlo'!$Z$35,MC_Paths_Base!AA372+'Monte Carlo'!$AA$35,MC_Paths_Base!AB372+'Monte Carlo'!$AB$35,MC_Paths_Base!AC372+'Monte Carlo'!$AC$35,MC_Paths_Base!AD372+'Monte Carlo'!$AD$35,MC_Paths_Base!AE372+'Monte Carlo'!$AE$35,MC_Paths_Base!AF372+'Monte Carlo'!$AF$35)</x:f>
        <x:v>579448.7746046934</x:v>
      </x:c>
    </x:row>
    <x:row r="373">
      <x:c r="AJ373" t="n">
        <x:f>MIN(MC_Paths_Base!B373:AF373)</x:f>
        <x:v>537917.0460206566</x:v>
      </x:c>
      <x:c r="AK373" t="n">
        <x:f>MIN(MC_Paths_Base!B373+'Monte Carlo'!$B$32,MC_Paths_Base!C373+'Monte Carlo'!$C$32,MC_Paths_Base!D373+'Monte Carlo'!$D$32,MC_Paths_Base!E373+'Monte Carlo'!$E$32,MC_Paths_Base!F373+'Monte Carlo'!$F$32,MC_Paths_Base!G373+'Monte Carlo'!$G$32,MC_Paths_Base!H373+'Monte Carlo'!$H$32,MC_Paths_Base!I373+'Monte Carlo'!$I$32,MC_Paths_Base!J373+'Monte Carlo'!$J$32,MC_Paths_Base!K373+'Monte Carlo'!$K$32,MC_Paths_Base!L373+'Monte Carlo'!$L$32,MC_Paths_Base!M373+'Monte Carlo'!$M$32,MC_Paths_Base!N373+'Monte Carlo'!$N$32,MC_Paths_Base!O373+'Monte Carlo'!$O$32,MC_Paths_Base!P373+'Monte Carlo'!$P$32,MC_Paths_Base!Q373+'Monte Carlo'!$Q$32,MC_Paths_Base!R373+'Monte Carlo'!$R$32,MC_Paths_Base!S373+'Monte Carlo'!$S$32,MC_Paths_Base!T373+'Monte Carlo'!$T$32,MC_Paths_Base!U373+'Monte Carlo'!$U$32,MC_Paths_Base!V373+'Monte Carlo'!$V$32,MC_Paths_Base!W373+'Monte Carlo'!$W$32,MC_Paths_Base!X373+'Monte Carlo'!$X$32,MC_Paths_Base!Y373+'Monte Carlo'!$Y$32,MC_Paths_Base!Z373+'Monte Carlo'!$Z$32,MC_Paths_Base!AA373+'Monte Carlo'!$AA$32,MC_Paths_Base!AB373+'Monte Carlo'!$AB$32,MC_Paths_Base!AC373+'Monte Carlo'!$AC$32,MC_Paths_Base!AD373+'Monte Carlo'!$AD$32,MC_Paths_Base!AE373+'Monte Carlo'!$AE$32,MC_Paths_Base!AF373+'Monte Carlo'!$AF$32)</x:f>
        <x:v>306406.30444618105</x:v>
      </x:c>
      <x:c r="AL373" t="n">
        <x:f>MIN(MC_Paths_Base!B373+'Monte Carlo'!$B$34,MC_Paths_Base!C373+'Monte Carlo'!$C$34,MC_Paths_Base!D373+'Monte Carlo'!$D$34,MC_Paths_Base!E373+'Monte Carlo'!$E$34,MC_Paths_Base!F373+'Monte Carlo'!$F$34,MC_Paths_Base!G373+'Monte Carlo'!$G$34,MC_Paths_Base!H373+'Monte Carlo'!$H$34,MC_Paths_Base!I373+'Monte Carlo'!$I$34,MC_Paths_Base!J373+'Monte Carlo'!$J$34,MC_Paths_Base!K373+'Monte Carlo'!$K$34,MC_Paths_Base!L373+'Monte Carlo'!$L$34,MC_Paths_Base!M373+'Monte Carlo'!$M$34,MC_Paths_Base!N373+'Monte Carlo'!$N$34,MC_Paths_Base!O373+'Monte Carlo'!$O$34,MC_Paths_Base!P373+'Monte Carlo'!$P$34,MC_Paths_Base!Q373+'Monte Carlo'!$Q$34,MC_Paths_Base!R373+'Monte Carlo'!$R$34,MC_Paths_Base!S373+'Monte Carlo'!$S$34,MC_Paths_Base!T373+'Monte Carlo'!$T$34,MC_Paths_Base!U373+'Monte Carlo'!$U$34,MC_Paths_Base!V373+'Monte Carlo'!$V$34,MC_Paths_Base!W373+'Monte Carlo'!$W$34,MC_Paths_Base!X373+'Monte Carlo'!$X$34,MC_Paths_Base!Y373+'Monte Carlo'!$Y$34,MC_Paths_Base!Z373+'Monte Carlo'!$Z$34,MC_Paths_Base!AA373+'Monte Carlo'!$AA$34,MC_Paths_Base!AB373+'Monte Carlo'!$AB$34,MC_Paths_Base!AC373+'Monte Carlo'!$AC$34,MC_Paths_Base!AD373+'Monte Carlo'!$AD$34,MC_Paths_Base!AE373+'Monte Carlo'!$AE$34,MC_Paths_Base!AF373+'Monte Carlo'!$AF$34)</x:f>
        <x:v>-722581.7752259047</x:v>
      </x:c>
      <x:c r="AM373" t="n">
        <x:f>MIN(MC_Paths_Base!B373+'Monte Carlo'!$B$35,MC_Paths_Base!C373+'Monte Carlo'!$C$35,MC_Paths_Base!D373+'Monte Carlo'!$D$35,MC_Paths_Base!E373+'Monte Carlo'!$E$35,MC_Paths_Base!F373+'Monte Carlo'!$F$35,MC_Paths_Base!G373+'Monte Carlo'!$G$35,MC_Paths_Base!H373+'Monte Carlo'!$H$35,MC_Paths_Base!I373+'Monte Carlo'!$I$35,MC_Paths_Base!J373+'Monte Carlo'!$J$35,MC_Paths_Base!K373+'Monte Carlo'!$K$35,MC_Paths_Base!L373+'Monte Carlo'!$L$35,MC_Paths_Base!M373+'Monte Carlo'!$M$35,MC_Paths_Base!N373+'Monte Carlo'!$N$35,MC_Paths_Base!O373+'Monte Carlo'!$O$35,MC_Paths_Base!P373+'Monte Carlo'!$P$35,MC_Paths_Base!Q373+'Monte Carlo'!$Q$35,MC_Paths_Base!R373+'Monte Carlo'!$R$35,MC_Paths_Base!S373+'Monte Carlo'!$S$35,MC_Paths_Base!T373+'Monte Carlo'!$T$35,MC_Paths_Base!U373+'Monte Carlo'!$U$35,MC_Paths_Base!V373+'Monte Carlo'!$V$35,MC_Paths_Base!W373+'Monte Carlo'!$W$35,MC_Paths_Base!X373+'Monte Carlo'!$X$35,MC_Paths_Base!Y373+'Monte Carlo'!$Y$35,MC_Paths_Base!Z373+'Monte Carlo'!$Z$35,MC_Paths_Base!AA373+'Monte Carlo'!$AA$35,MC_Paths_Base!AB373+'Monte Carlo'!$AB$35,MC_Paths_Base!AC373+'Monte Carlo'!$AC$35,MC_Paths_Base!AD373+'Monte Carlo'!$AD$35,MC_Paths_Base!AE373+'Monte Carlo'!$AE$35,MC_Paths_Base!AF373+'Monte Carlo'!$AF$35)</x:f>
        <x:v>-676397.0243662348</x:v>
      </x:c>
    </x:row>
    <x:row r="374">
      <x:c r="AJ374" t="n">
        <x:f>MIN(MC_Paths_Base!B374:AF374)</x:f>
        <x:v>879053.4556034082</x:v>
      </x:c>
      <x:c r="AK374" t="n">
        <x:f>MIN(MC_Paths_Base!B374+'Monte Carlo'!$B$32,MC_Paths_Base!C374+'Monte Carlo'!$C$32,MC_Paths_Base!D374+'Monte Carlo'!$D$32,MC_Paths_Base!E374+'Monte Carlo'!$E$32,MC_Paths_Base!F374+'Monte Carlo'!$F$32,MC_Paths_Base!G374+'Monte Carlo'!$G$32,MC_Paths_Base!H374+'Monte Carlo'!$H$32,MC_Paths_Base!I374+'Monte Carlo'!$I$32,MC_Paths_Base!J374+'Monte Carlo'!$J$32,MC_Paths_Base!K374+'Monte Carlo'!$K$32,MC_Paths_Base!L374+'Monte Carlo'!$L$32,MC_Paths_Base!M374+'Monte Carlo'!$M$32,MC_Paths_Base!N374+'Monte Carlo'!$N$32,MC_Paths_Base!O374+'Monte Carlo'!$O$32,MC_Paths_Base!P374+'Monte Carlo'!$P$32,MC_Paths_Base!Q374+'Monte Carlo'!$Q$32,MC_Paths_Base!R374+'Monte Carlo'!$R$32,MC_Paths_Base!S374+'Monte Carlo'!$S$32,MC_Paths_Base!T374+'Monte Carlo'!$T$32,MC_Paths_Base!U374+'Monte Carlo'!$U$32,MC_Paths_Base!V374+'Monte Carlo'!$V$32,MC_Paths_Base!W374+'Monte Carlo'!$W$32,MC_Paths_Base!X374+'Monte Carlo'!$X$32,MC_Paths_Base!Y374+'Monte Carlo'!$Y$32,MC_Paths_Base!Z374+'Monte Carlo'!$Z$32,MC_Paths_Base!AA374+'Monte Carlo'!$AA$32,MC_Paths_Base!AB374+'Monte Carlo'!$AB$32,MC_Paths_Base!AC374+'Monte Carlo'!$AC$32,MC_Paths_Base!AD374+'Monte Carlo'!$AD$32,MC_Paths_Base!AE374+'Monte Carlo'!$AE$32,MC_Paths_Base!AF374+'Monte Carlo'!$AF$32)</x:f>
        <x:v>676401.463854049</x:v>
      </x:c>
      <x:c r="AL374" t="n">
        <x:f>MIN(MC_Paths_Base!B374+'Monte Carlo'!$B$34,MC_Paths_Base!C374+'Monte Carlo'!$C$34,MC_Paths_Base!D374+'Monte Carlo'!$D$34,MC_Paths_Base!E374+'Monte Carlo'!$E$34,MC_Paths_Base!F374+'Monte Carlo'!$F$34,MC_Paths_Base!G374+'Monte Carlo'!$G$34,MC_Paths_Base!H374+'Monte Carlo'!$H$34,MC_Paths_Base!I374+'Monte Carlo'!$I$34,MC_Paths_Base!J374+'Monte Carlo'!$J$34,MC_Paths_Base!K374+'Monte Carlo'!$K$34,MC_Paths_Base!L374+'Monte Carlo'!$L$34,MC_Paths_Base!M374+'Monte Carlo'!$M$34,MC_Paths_Base!N374+'Monte Carlo'!$N$34,MC_Paths_Base!O374+'Monte Carlo'!$O$34,MC_Paths_Base!P374+'Monte Carlo'!$P$34,MC_Paths_Base!Q374+'Monte Carlo'!$Q$34,MC_Paths_Base!R374+'Monte Carlo'!$R$34,MC_Paths_Base!S374+'Monte Carlo'!$S$34,MC_Paths_Base!T374+'Monte Carlo'!$T$34,MC_Paths_Base!U374+'Monte Carlo'!$U$34,MC_Paths_Base!V374+'Monte Carlo'!$V$34,MC_Paths_Base!W374+'Monte Carlo'!$W$34,MC_Paths_Base!X374+'Monte Carlo'!$X$34,MC_Paths_Base!Y374+'Monte Carlo'!$Y$34,MC_Paths_Base!Z374+'Monte Carlo'!$Z$34,MC_Paths_Base!AA374+'Monte Carlo'!$AA$34,MC_Paths_Base!AB374+'Monte Carlo'!$AB$34,MC_Paths_Base!AC374+'Monte Carlo'!$AC$34,MC_Paths_Base!AD374+'Monte Carlo'!$AD$34,MC_Paths_Base!AE374+'Monte Carlo'!$AE$34,MC_Paths_Base!AF374+'Monte Carlo'!$AF$34)</x:f>
        <x:v>511400.2702010644</x:v>
      </x:c>
      <x:c r="AM374" t="n">
        <x:f>MIN(MC_Paths_Base!B374+'Monte Carlo'!$B$35,MC_Paths_Base!C374+'Monte Carlo'!$C$35,MC_Paths_Base!D374+'Monte Carlo'!$D$35,MC_Paths_Base!E374+'Monte Carlo'!$E$35,MC_Paths_Base!F374+'Monte Carlo'!$F$35,MC_Paths_Base!G374+'Monte Carlo'!$G$35,MC_Paths_Base!H374+'Monte Carlo'!$H$35,MC_Paths_Base!I374+'Monte Carlo'!$I$35,MC_Paths_Base!J374+'Monte Carlo'!$J$35,MC_Paths_Base!K374+'Monte Carlo'!$K$35,MC_Paths_Base!L374+'Monte Carlo'!$L$35,MC_Paths_Base!M374+'Monte Carlo'!$M$35,MC_Paths_Base!N374+'Monte Carlo'!$N$35,MC_Paths_Base!O374+'Monte Carlo'!$O$35,MC_Paths_Base!P374+'Monte Carlo'!$P$35,MC_Paths_Base!Q374+'Monte Carlo'!$Q$35,MC_Paths_Base!R374+'Monte Carlo'!$R$35,MC_Paths_Base!S374+'Monte Carlo'!$S$35,MC_Paths_Base!T374+'Monte Carlo'!$T$35,MC_Paths_Base!U374+'Monte Carlo'!$U$35,MC_Paths_Base!V374+'Monte Carlo'!$V$35,MC_Paths_Base!W374+'Monte Carlo'!$W$35,MC_Paths_Base!X374+'Monte Carlo'!$X$35,MC_Paths_Base!Y374+'Monte Carlo'!$Y$35,MC_Paths_Base!Z374+'Monte Carlo'!$Z$35,MC_Paths_Base!AA374+'Monte Carlo'!$AA$35,MC_Paths_Base!AB374+'Monte Carlo'!$AB$35,MC_Paths_Base!AC374+'Monte Carlo'!$AC$35,MC_Paths_Base!AD374+'Monte Carlo'!$AD$35,MC_Paths_Base!AE374+'Monte Carlo'!$AE$35,MC_Paths_Base!AF374+'Monte Carlo'!$AF$35)</x:f>
        <x:v>380383.09388920537</x:v>
      </x:c>
    </x:row>
    <x:row r="375">
      <x:c r="AJ375" t="n">
        <x:f>MIN(MC_Paths_Base!B375:AF375)</x:f>
        <x:v>913337.4423457859</x:v>
      </x:c>
      <x:c r="AK375" t="n">
        <x:f>MIN(MC_Paths_Base!B375+'Monte Carlo'!$B$32,MC_Paths_Base!C375+'Monte Carlo'!$C$32,MC_Paths_Base!D375+'Monte Carlo'!$D$32,MC_Paths_Base!E375+'Monte Carlo'!$E$32,MC_Paths_Base!F375+'Monte Carlo'!$F$32,MC_Paths_Base!G375+'Monte Carlo'!$G$32,MC_Paths_Base!H375+'Monte Carlo'!$H$32,MC_Paths_Base!I375+'Monte Carlo'!$I$32,MC_Paths_Base!J375+'Monte Carlo'!$J$32,MC_Paths_Base!K375+'Monte Carlo'!$K$32,MC_Paths_Base!L375+'Monte Carlo'!$L$32,MC_Paths_Base!M375+'Monte Carlo'!$M$32,MC_Paths_Base!N375+'Monte Carlo'!$N$32,MC_Paths_Base!O375+'Monte Carlo'!$O$32,MC_Paths_Base!P375+'Monte Carlo'!$P$32,MC_Paths_Base!Q375+'Monte Carlo'!$Q$32,MC_Paths_Base!R375+'Monte Carlo'!$R$32,MC_Paths_Base!S375+'Monte Carlo'!$S$32,MC_Paths_Base!T375+'Monte Carlo'!$T$32,MC_Paths_Base!U375+'Monte Carlo'!$U$32,MC_Paths_Base!V375+'Monte Carlo'!$V$32,MC_Paths_Base!W375+'Monte Carlo'!$W$32,MC_Paths_Base!X375+'Monte Carlo'!$X$32,MC_Paths_Base!Y375+'Monte Carlo'!$Y$32,MC_Paths_Base!Z375+'Monte Carlo'!$Z$32,MC_Paths_Base!AA375+'Monte Carlo'!$AA$32,MC_Paths_Base!AB375+'Monte Carlo'!$AB$32,MC_Paths_Base!AC375+'Monte Carlo'!$AC$32,MC_Paths_Base!AD375+'Monte Carlo'!$AD$32,MC_Paths_Base!AE375+'Monte Carlo'!$AE$32,MC_Paths_Base!AF375+'Monte Carlo'!$AF$32)</x:f>
        <x:v>704945.8907864951</x:v>
      </x:c>
      <x:c r="AL375" t="n">
        <x:f>MIN(MC_Paths_Base!B375+'Monte Carlo'!$B$34,MC_Paths_Base!C375+'Monte Carlo'!$C$34,MC_Paths_Base!D375+'Monte Carlo'!$D$34,MC_Paths_Base!E375+'Monte Carlo'!$E$34,MC_Paths_Base!F375+'Monte Carlo'!$F$34,MC_Paths_Base!G375+'Monte Carlo'!$G$34,MC_Paths_Base!H375+'Monte Carlo'!$H$34,MC_Paths_Base!I375+'Monte Carlo'!$I$34,MC_Paths_Base!J375+'Monte Carlo'!$J$34,MC_Paths_Base!K375+'Monte Carlo'!$K$34,MC_Paths_Base!L375+'Monte Carlo'!$L$34,MC_Paths_Base!M375+'Monte Carlo'!$M$34,MC_Paths_Base!N375+'Monte Carlo'!$N$34,MC_Paths_Base!O375+'Monte Carlo'!$O$34,MC_Paths_Base!P375+'Monte Carlo'!$P$34,MC_Paths_Base!Q375+'Monte Carlo'!$Q$34,MC_Paths_Base!R375+'Monte Carlo'!$R$34,MC_Paths_Base!S375+'Monte Carlo'!$S$34,MC_Paths_Base!T375+'Monte Carlo'!$T$34,MC_Paths_Base!U375+'Monte Carlo'!$U$34,MC_Paths_Base!V375+'Monte Carlo'!$V$34,MC_Paths_Base!W375+'Monte Carlo'!$W$34,MC_Paths_Base!X375+'Monte Carlo'!$X$34,MC_Paths_Base!Y375+'Monte Carlo'!$Y$34,MC_Paths_Base!Z375+'Monte Carlo'!$Z$34,MC_Paths_Base!AA375+'Monte Carlo'!$AA$34,MC_Paths_Base!AB375+'Monte Carlo'!$AB$34,MC_Paths_Base!AC375+'Monte Carlo'!$AC$34,MC_Paths_Base!AD375+'Monte Carlo'!$AD$34,MC_Paths_Base!AE375+'Monte Carlo'!$AE$34,MC_Paths_Base!AF375+'Monte Carlo'!$AF$34)</x:f>
        <x:v>71014.52425933676</x:v>
      </x:c>
      <x:c r="AM375" t="n">
        <x:f>MIN(MC_Paths_Base!B375+'Monte Carlo'!$B$35,MC_Paths_Base!C375+'Monte Carlo'!$C$35,MC_Paths_Base!D375+'Monte Carlo'!$D$35,MC_Paths_Base!E375+'Monte Carlo'!$E$35,MC_Paths_Base!F375+'Monte Carlo'!$F$35,MC_Paths_Base!G375+'Monte Carlo'!$G$35,MC_Paths_Base!H375+'Monte Carlo'!$H$35,MC_Paths_Base!I375+'Monte Carlo'!$I$35,MC_Paths_Base!J375+'Monte Carlo'!$J$35,MC_Paths_Base!K375+'Monte Carlo'!$K$35,MC_Paths_Base!L375+'Monte Carlo'!$L$35,MC_Paths_Base!M375+'Monte Carlo'!$M$35,MC_Paths_Base!N375+'Monte Carlo'!$N$35,MC_Paths_Base!O375+'Monte Carlo'!$O$35,MC_Paths_Base!P375+'Monte Carlo'!$P$35,MC_Paths_Base!Q375+'Monte Carlo'!$Q$35,MC_Paths_Base!R375+'Monte Carlo'!$R$35,MC_Paths_Base!S375+'Monte Carlo'!$S$35,MC_Paths_Base!T375+'Monte Carlo'!$T$35,MC_Paths_Base!U375+'Monte Carlo'!$U$35,MC_Paths_Base!V375+'Monte Carlo'!$V$35,MC_Paths_Base!W375+'Monte Carlo'!$W$35,MC_Paths_Base!X375+'Monte Carlo'!$X$35,MC_Paths_Base!Y375+'Monte Carlo'!$Y$35,MC_Paths_Base!Z375+'Monte Carlo'!$Z$35,MC_Paths_Base!AA375+'Monte Carlo'!$AA$35,MC_Paths_Base!AB375+'Monte Carlo'!$AB$35,MC_Paths_Base!AC375+'Monte Carlo'!$AC$35,MC_Paths_Base!AD375+'Monte Carlo'!$AD$35,MC_Paths_Base!AE375+'Monte Carlo'!$AE$35,MC_Paths_Base!AF375+'Monte Carlo'!$AF$35)</x:f>
        <x:v>62910.38118271739</x:v>
      </x:c>
    </x:row>
    <x:row r="376">
      <x:c r="AJ376" t="n">
        <x:f>MIN(MC_Paths_Base!B376:AF376)</x:f>
        <x:v>934751.0976677897</x:v>
      </x:c>
      <x:c r="AK376" t="n">
        <x:f>MIN(MC_Paths_Base!B376+'Monte Carlo'!$B$32,MC_Paths_Base!C376+'Monte Carlo'!$C$32,MC_Paths_Base!D376+'Monte Carlo'!$D$32,MC_Paths_Base!E376+'Monte Carlo'!$E$32,MC_Paths_Base!F376+'Monte Carlo'!$F$32,MC_Paths_Base!G376+'Monte Carlo'!$G$32,MC_Paths_Base!H376+'Monte Carlo'!$H$32,MC_Paths_Base!I376+'Monte Carlo'!$I$32,MC_Paths_Base!J376+'Monte Carlo'!$J$32,MC_Paths_Base!K376+'Monte Carlo'!$K$32,MC_Paths_Base!L376+'Monte Carlo'!$L$32,MC_Paths_Base!M376+'Monte Carlo'!$M$32,MC_Paths_Base!N376+'Monte Carlo'!$N$32,MC_Paths_Base!O376+'Monte Carlo'!$O$32,MC_Paths_Base!P376+'Monte Carlo'!$P$32,MC_Paths_Base!Q376+'Monte Carlo'!$Q$32,MC_Paths_Base!R376+'Monte Carlo'!$R$32,MC_Paths_Base!S376+'Monte Carlo'!$S$32,MC_Paths_Base!T376+'Monte Carlo'!$T$32,MC_Paths_Base!U376+'Monte Carlo'!$U$32,MC_Paths_Base!V376+'Monte Carlo'!$V$32,MC_Paths_Base!W376+'Monte Carlo'!$W$32,MC_Paths_Base!X376+'Monte Carlo'!$X$32,MC_Paths_Base!Y376+'Monte Carlo'!$Y$32,MC_Paths_Base!Z376+'Monte Carlo'!$Z$32,MC_Paths_Base!AA376+'Monte Carlo'!$AA$32,MC_Paths_Base!AB376+'Monte Carlo'!$AB$32,MC_Paths_Base!AC376+'Monte Carlo'!$AC$32,MC_Paths_Base!AD376+'Monte Carlo'!$AD$32,MC_Paths_Base!AE376+'Monte Carlo'!$AE$32,MC_Paths_Base!AF376+'Monte Carlo'!$AF$32)</x:f>
        <x:v>733578.437336191</x:v>
      </x:c>
      <x:c r="AL376" t="n">
        <x:f>MIN(MC_Paths_Base!B376+'Monte Carlo'!$B$34,MC_Paths_Base!C376+'Monte Carlo'!$C$34,MC_Paths_Base!D376+'Monte Carlo'!$D$34,MC_Paths_Base!E376+'Monte Carlo'!$E$34,MC_Paths_Base!F376+'Monte Carlo'!$F$34,MC_Paths_Base!G376+'Monte Carlo'!$G$34,MC_Paths_Base!H376+'Monte Carlo'!$H$34,MC_Paths_Base!I376+'Monte Carlo'!$I$34,MC_Paths_Base!J376+'Monte Carlo'!$J$34,MC_Paths_Base!K376+'Monte Carlo'!$K$34,MC_Paths_Base!L376+'Monte Carlo'!$L$34,MC_Paths_Base!M376+'Monte Carlo'!$M$34,MC_Paths_Base!N376+'Monte Carlo'!$N$34,MC_Paths_Base!O376+'Monte Carlo'!$O$34,MC_Paths_Base!P376+'Monte Carlo'!$P$34,MC_Paths_Base!Q376+'Monte Carlo'!$Q$34,MC_Paths_Base!R376+'Monte Carlo'!$R$34,MC_Paths_Base!S376+'Monte Carlo'!$S$34,MC_Paths_Base!T376+'Monte Carlo'!$T$34,MC_Paths_Base!U376+'Monte Carlo'!$U$34,MC_Paths_Base!V376+'Monte Carlo'!$V$34,MC_Paths_Base!W376+'Monte Carlo'!$W$34,MC_Paths_Base!X376+'Monte Carlo'!$X$34,MC_Paths_Base!Y376+'Monte Carlo'!$Y$34,MC_Paths_Base!Z376+'Monte Carlo'!$Z$34,MC_Paths_Base!AA376+'Monte Carlo'!$AA$34,MC_Paths_Base!AB376+'Monte Carlo'!$AB$34,MC_Paths_Base!AC376+'Monte Carlo'!$AC$34,MC_Paths_Base!AD376+'Monte Carlo'!$AD$34,MC_Paths_Base!AE376+'Monte Carlo'!$AE$34,MC_Paths_Base!AF376+'Monte Carlo'!$AF$34)</x:f>
        <x:v>568660.2686608284</x:v>
      </x:c>
      <x:c r="AM376" t="n">
        <x:f>MIN(MC_Paths_Base!B376+'Monte Carlo'!$B$35,MC_Paths_Base!C376+'Monte Carlo'!$C$35,MC_Paths_Base!D376+'Monte Carlo'!$D$35,MC_Paths_Base!E376+'Monte Carlo'!$E$35,MC_Paths_Base!F376+'Monte Carlo'!$F$35,MC_Paths_Base!G376+'Monte Carlo'!$G$35,MC_Paths_Base!H376+'Monte Carlo'!$H$35,MC_Paths_Base!I376+'Monte Carlo'!$I$35,MC_Paths_Base!J376+'Monte Carlo'!$J$35,MC_Paths_Base!K376+'Monte Carlo'!$K$35,MC_Paths_Base!L376+'Monte Carlo'!$L$35,MC_Paths_Base!M376+'Monte Carlo'!$M$35,MC_Paths_Base!N376+'Monte Carlo'!$N$35,MC_Paths_Base!O376+'Monte Carlo'!$O$35,MC_Paths_Base!P376+'Monte Carlo'!$P$35,MC_Paths_Base!Q376+'Monte Carlo'!$Q$35,MC_Paths_Base!R376+'Monte Carlo'!$R$35,MC_Paths_Base!S376+'Monte Carlo'!$S$35,MC_Paths_Base!T376+'Monte Carlo'!$T$35,MC_Paths_Base!U376+'Monte Carlo'!$U$35,MC_Paths_Base!V376+'Monte Carlo'!$V$35,MC_Paths_Base!W376+'Monte Carlo'!$W$35,MC_Paths_Base!X376+'Monte Carlo'!$X$35,MC_Paths_Base!Y376+'Monte Carlo'!$Y$35,MC_Paths_Base!Z376+'Monte Carlo'!$Z$35,MC_Paths_Base!AA376+'Monte Carlo'!$AA$35,MC_Paths_Base!AB376+'Monte Carlo'!$AB$35,MC_Paths_Base!AC376+'Monte Carlo'!$AC$35,MC_Paths_Base!AD376+'Monte Carlo'!$AD$35,MC_Paths_Base!AE376+'Monte Carlo'!$AE$35,MC_Paths_Base!AF376+'Monte Carlo'!$AF$35)</x:f>
        <x:v>449940.0277295001</x:v>
      </x:c>
    </x:row>
    <x:row r="377">
      <x:c r="AJ377" t="n">
        <x:f>MIN(MC_Paths_Base!B377:AF377)</x:f>
        <x:v>980830.7427965868</x:v>
      </x:c>
      <x:c r="AK377" t="n">
        <x:f>MIN(MC_Paths_Base!B377+'Monte Carlo'!$B$32,MC_Paths_Base!C377+'Monte Carlo'!$C$32,MC_Paths_Base!D377+'Monte Carlo'!$D$32,MC_Paths_Base!E377+'Monte Carlo'!$E$32,MC_Paths_Base!F377+'Monte Carlo'!$F$32,MC_Paths_Base!G377+'Monte Carlo'!$G$32,MC_Paths_Base!H377+'Monte Carlo'!$H$32,MC_Paths_Base!I377+'Monte Carlo'!$I$32,MC_Paths_Base!J377+'Monte Carlo'!$J$32,MC_Paths_Base!K377+'Monte Carlo'!$K$32,MC_Paths_Base!L377+'Monte Carlo'!$L$32,MC_Paths_Base!M377+'Monte Carlo'!$M$32,MC_Paths_Base!N377+'Monte Carlo'!$N$32,MC_Paths_Base!O377+'Monte Carlo'!$O$32,MC_Paths_Base!P377+'Monte Carlo'!$P$32,MC_Paths_Base!Q377+'Monte Carlo'!$Q$32,MC_Paths_Base!R377+'Monte Carlo'!$R$32,MC_Paths_Base!S377+'Monte Carlo'!$S$32,MC_Paths_Base!T377+'Monte Carlo'!$T$32,MC_Paths_Base!U377+'Monte Carlo'!$U$32,MC_Paths_Base!V377+'Monte Carlo'!$V$32,MC_Paths_Base!W377+'Monte Carlo'!$W$32,MC_Paths_Base!X377+'Monte Carlo'!$X$32,MC_Paths_Base!Y377+'Monte Carlo'!$Y$32,MC_Paths_Base!Z377+'Monte Carlo'!$Z$32,MC_Paths_Base!AA377+'Monte Carlo'!$AA$32,MC_Paths_Base!AB377+'Monte Carlo'!$AB$32,MC_Paths_Base!AC377+'Monte Carlo'!$AC$32,MC_Paths_Base!AD377+'Monte Carlo'!$AD$32,MC_Paths_Base!AE377+'Monte Carlo'!$AE$32,MC_Paths_Base!AF377+'Monte Carlo'!$AF$32)</x:f>
        <x:v>760491.9575039498</x:v>
      </x:c>
      <x:c r="AL377" t="n">
        <x:f>MIN(MC_Paths_Base!B377+'Monte Carlo'!$B$34,MC_Paths_Base!C377+'Monte Carlo'!$C$34,MC_Paths_Base!D377+'Monte Carlo'!$D$34,MC_Paths_Base!E377+'Monte Carlo'!$E$34,MC_Paths_Base!F377+'Monte Carlo'!$F$34,MC_Paths_Base!G377+'Monte Carlo'!$G$34,MC_Paths_Base!H377+'Monte Carlo'!$H$34,MC_Paths_Base!I377+'Monte Carlo'!$I$34,MC_Paths_Base!J377+'Monte Carlo'!$J$34,MC_Paths_Base!K377+'Monte Carlo'!$K$34,MC_Paths_Base!L377+'Monte Carlo'!$L$34,MC_Paths_Base!M377+'Monte Carlo'!$M$34,MC_Paths_Base!N377+'Monte Carlo'!$N$34,MC_Paths_Base!O377+'Monte Carlo'!$O$34,MC_Paths_Base!P377+'Monte Carlo'!$P$34,MC_Paths_Base!Q377+'Monte Carlo'!$Q$34,MC_Paths_Base!R377+'Monte Carlo'!$R$34,MC_Paths_Base!S377+'Monte Carlo'!$S$34,MC_Paths_Base!T377+'Monte Carlo'!$T$34,MC_Paths_Base!U377+'Monte Carlo'!$U$34,MC_Paths_Base!V377+'Monte Carlo'!$V$34,MC_Paths_Base!W377+'Monte Carlo'!$W$34,MC_Paths_Base!X377+'Monte Carlo'!$X$34,MC_Paths_Base!Y377+'Monte Carlo'!$Y$34,MC_Paths_Base!Z377+'Monte Carlo'!$Z$34,MC_Paths_Base!AA377+'Monte Carlo'!$AA$34,MC_Paths_Base!AB377+'Monte Carlo'!$AB$34,MC_Paths_Base!AC377+'Monte Carlo'!$AC$34,MC_Paths_Base!AD377+'Monte Carlo'!$AD$34,MC_Paths_Base!AE377+'Monte Carlo'!$AE$34,MC_Paths_Base!AF377+'Monte Carlo'!$AF$34)</x:f>
        <x:v>4627.681040616822</x:v>
      </x:c>
      <x:c r="AM377" t="n">
        <x:f>MIN(MC_Paths_Base!B377+'Monte Carlo'!$B$35,MC_Paths_Base!C377+'Monte Carlo'!$C$35,MC_Paths_Base!D377+'Monte Carlo'!$D$35,MC_Paths_Base!E377+'Monte Carlo'!$E$35,MC_Paths_Base!F377+'Monte Carlo'!$F$35,MC_Paths_Base!G377+'Monte Carlo'!$G$35,MC_Paths_Base!H377+'Monte Carlo'!$H$35,MC_Paths_Base!I377+'Monte Carlo'!$I$35,MC_Paths_Base!J377+'Monte Carlo'!$J$35,MC_Paths_Base!K377+'Monte Carlo'!$K$35,MC_Paths_Base!L377+'Monte Carlo'!$L$35,MC_Paths_Base!M377+'Monte Carlo'!$M$35,MC_Paths_Base!N377+'Monte Carlo'!$N$35,MC_Paths_Base!O377+'Monte Carlo'!$O$35,MC_Paths_Base!P377+'Monte Carlo'!$P$35,MC_Paths_Base!Q377+'Monte Carlo'!$Q$35,MC_Paths_Base!R377+'Monte Carlo'!$R$35,MC_Paths_Base!S377+'Monte Carlo'!$S$35,MC_Paths_Base!T377+'Monte Carlo'!$T$35,MC_Paths_Base!U377+'Monte Carlo'!$U$35,MC_Paths_Base!V377+'Monte Carlo'!$V$35,MC_Paths_Base!W377+'Monte Carlo'!$W$35,MC_Paths_Base!X377+'Monte Carlo'!$X$35,MC_Paths_Base!Y377+'Monte Carlo'!$Y$35,MC_Paths_Base!Z377+'Monte Carlo'!$Z$35,MC_Paths_Base!AA377+'Monte Carlo'!$AA$35,MC_Paths_Base!AB377+'Monte Carlo'!$AB$35,MC_Paths_Base!AC377+'Monte Carlo'!$AC$35,MC_Paths_Base!AD377+'Monte Carlo'!$AD$35,MC_Paths_Base!AE377+'Monte Carlo'!$AE$35,MC_Paths_Base!AF377+'Monte Carlo'!$AF$35)</x:f>
        <x:v>-23554.48482333205</x:v>
      </x:c>
    </x:row>
    <x:row r="378">
      <x:c r="AJ378" t="n">
        <x:f>MIN(MC_Paths_Base!B378:AF378)</x:f>
        <x:v>678325.4006792351</x:v>
      </x:c>
      <x:c r="AK378" t="n">
        <x:f>MIN(MC_Paths_Base!B378+'Monte Carlo'!$B$32,MC_Paths_Base!C378+'Monte Carlo'!$C$32,MC_Paths_Base!D378+'Monte Carlo'!$D$32,MC_Paths_Base!E378+'Monte Carlo'!$E$32,MC_Paths_Base!F378+'Monte Carlo'!$F$32,MC_Paths_Base!G378+'Monte Carlo'!$G$32,MC_Paths_Base!H378+'Monte Carlo'!$H$32,MC_Paths_Base!I378+'Monte Carlo'!$I$32,MC_Paths_Base!J378+'Monte Carlo'!$J$32,MC_Paths_Base!K378+'Monte Carlo'!$K$32,MC_Paths_Base!L378+'Monte Carlo'!$L$32,MC_Paths_Base!M378+'Monte Carlo'!$M$32,MC_Paths_Base!N378+'Monte Carlo'!$N$32,MC_Paths_Base!O378+'Monte Carlo'!$O$32,MC_Paths_Base!P378+'Monte Carlo'!$P$32,MC_Paths_Base!Q378+'Monte Carlo'!$Q$32,MC_Paths_Base!R378+'Monte Carlo'!$R$32,MC_Paths_Base!S378+'Monte Carlo'!$S$32,MC_Paths_Base!T378+'Monte Carlo'!$T$32,MC_Paths_Base!U378+'Monte Carlo'!$U$32,MC_Paths_Base!V378+'Monte Carlo'!$V$32,MC_Paths_Base!W378+'Monte Carlo'!$W$32,MC_Paths_Base!X378+'Monte Carlo'!$X$32,MC_Paths_Base!Y378+'Monte Carlo'!$Y$32,MC_Paths_Base!Z378+'Monte Carlo'!$Z$32,MC_Paths_Base!AA378+'Monte Carlo'!$AA$32,MC_Paths_Base!AB378+'Monte Carlo'!$AB$32,MC_Paths_Base!AC378+'Monte Carlo'!$AC$32,MC_Paths_Base!AD378+'Monte Carlo'!$AD$32,MC_Paths_Base!AE378+'Monte Carlo'!$AE$32,MC_Paths_Base!AF378+'Monte Carlo'!$AF$32)</x:f>
        <x:v>453934.7108459419</x:v>
      </x:c>
      <x:c r="AL378" t="n">
        <x:f>MIN(MC_Paths_Base!B378+'Monte Carlo'!$B$34,MC_Paths_Base!C378+'Monte Carlo'!$C$34,MC_Paths_Base!D378+'Monte Carlo'!$D$34,MC_Paths_Base!E378+'Monte Carlo'!$E$34,MC_Paths_Base!F378+'Monte Carlo'!$F$34,MC_Paths_Base!G378+'Monte Carlo'!$G$34,MC_Paths_Base!H378+'Monte Carlo'!$H$34,MC_Paths_Base!I378+'Monte Carlo'!$I$34,MC_Paths_Base!J378+'Monte Carlo'!$J$34,MC_Paths_Base!K378+'Monte Carlo'!$K$34,MC_Paths_Base!L378+'Monte Carlo'!$L$34,MC_Paths_Base!M378+'Monte Carlo'!$M$34,MC_Paths_Base!N378+'Monte Carlo'!$N$34,MC_Paths_Base!O378+'Monte Carlo'!$O$34,MC_Paths_Base!P378+'Monte Carlo'!$P$34,MC_Paths_Base!Q378+'Monte Carlo'!$Q$34,MC_Paths_Base!R378+'Monte Carlo'!$R$34,MC_Paths_Base!S378+'Monte Carlo'!$S$34,MC_Paths_Base!T378+'Monte Carlo'!$T$34,MC_Paths_Base!U378+'Monte Carlo'!$U$34,MC_Paths_Base!V378+'Monte Carlo'!$V$34,MC_Paths_Base!W378+'Monte Carlo'!$W$34,MC_Paths_Base!X378+'Monte Carlo'!$X$34,MC_Paths_Base!Y378+'Monte Carlo'!$Y$34,MC_Paths_Base!Z378+'Monte Carlo'!$Z$34,MC_Paths_Base!AA378+'Monte Carlo'!$AA$34,MC_Paths_Base!AB378+'Monte Carlo'!$AB$34,MC_Paths_Base!AC378+'Monte Carlo'!$AC$34,MC_Paths_Base!AD378+'Monte Carlo'!$AD$34,MC_Paths_Base!AE378+'Monte Carlo'!$AE$34,MC_Paths_Base!AF378+'Monte Carlo'!$AF$34)</x:f>
        <x:v>-446169.52954232437</x:v>
      </x:c>
      <x:c r="AM378" t="n">
        <x:f>MIN(MC_Paths_Base!B378+'Monte Carlo'!$B$35,MC_Paths_Base!C378+'Monte Carlo'!$C$35,MC_Paths_Base!D378+'Monte Carlo'!$D$35,MC_Paths_Base!E378+'Monte Carlo'!$E$35,MC_Paths_Base!F378+'Monte Carlo'!$F$35,MC_Paths_Base!G378+'Monte Carlo'!$G$35,MC_Paths_Base!H378+'Monte Carlo'!$H$35,MC_Paths_Base!I378+'Monte Carlo'!$I$35,MC_Paths_Base!J378+'Monte Carlo'!$J$35,MC_Paths_Base!K378+'Monte Carlo'!$K$35,MC_Paths_Base!L378+'Monte Carlo'!$L$35,MC_Paths_Base!M378+'Monte Carlo'!$M$35,MC_Paths_Base!N378+'Monte Carlo'!$N$35,MC_Paths_Base!O378+'Monte Carlo'!$O$35,MC_Paths_Base!P378+'Monte Carlo'!$P$35,MC_Paths_Base!Q378+'Monte Carlo'!$Q$35,MC_Paths_Base!R378+'Monte Carlo'!$R$35,MC_Paths_Base!S378+'Monte Carlo'!$S$35,MC_Paths_Base!T378+'Monte Carlo'!$T$35,MC_Paths_Base!U378+'Monte Carlo'!$U$35,MC_Paths_Base!V378+'Monte Carlo'!$V$35,MC_Paths_Base!W378+'Monte Carlo'!$W$35,MC_Paths_Base!X378+'Monte Carlo'!$X$35,MC_Paths_Base!Y378+'Monte Carlo'!$Y$35,MC_Paths_Base!Z378+'Monte Carlo'!$Z$35,MC_Paths_Base!AA378+'Monte Carlo'!$AA$35,MC_Paths_Base!AB378+'Monte Carlo'!$AB$35,MC_Paths_Base!AC378+'Monte Carlo'!$AC$35,MC_Paths_Base!AD378+'Monte Carlo'!$AD$35,MC_Paths_Base!AE378+'Monte Carlo'!$AE$35,MC_Paths_Base!AF378+'Monte Carlo'!$AF$35)</x:f>
        <x:v>-406734.84317819064</x:v>
      </x:c>
    </x:row>
    <x:row r="379">
      <x:c r="AJ379" t="n">
        <x:f>MIN(MC_Paths_Base!B379:AF379)</x:f>
        <x:v>820204.4237512829</x:v>
      </x:c>
      <x:c r="AK379" t="n">
        <x:f>MIN(MC_Paths_Base!B379+'Monte Carlo'!$B$32,MC_Paths_Base!C379+'Monte Carlo'!$C$32,MC_Paths_Base!D379+'Monte Carlo'!$D$32,MC_Paths_Base!E379+'Monte Carlo'!$E$32,MC_Paths_Base!F379+'Monte Carlo'!$F$32,MC_Paths_Base!G379+'Monte Carlo'!$G$32,MC_Paths_Base!H379+'Monte Carlo'!$H$32,MC_Paths_Base!I379+'Monte Carlo'!$I$32,MC_Paths_Base!J379+'Monte Carlo'!$J$32,MC_Paths_Base!K379+'Monte Carlo'!$K$32,MC_Paths_Base!L379+'Monte Carlo'!$L$32,MC_Paths_Base!M379+'Monte Carlo'!$M$32,MC_Paths_Base!N379+'Monte Carlo'!$N$32,MC_Paths_Base!O379+'Monte Carlo'!$O$32,MC_Paths_Base!P379+'Monte Carlo'!$P$32,MC_Paths_Base!Q379+'Monte Carlo'!$Q$32,MC_Paths_Base!R379+'Monte Carlo'!$R$32,MC_Paths_Base!S379+'Monte Carlo'!$S$32,MC_Paths_Base!T379+'Monte Carlo'!$T$32,MC_Paths_Base!U379+'Monte Carlo'!$U$32,MC_Paths_Base!V379+'Monte Carlo'!$V$32,MC_Paths_Base!W379+'Monte Carlo'!$W$32,MC_Paths_Base!X379+'Monte Carlo'!$X$32,MC_Paths_Base!Y379+'Monte Carlo'!$Y$32,MC_Paths_Base!Z379+'Monte Carlo'!$Z$32,MC_Paths_Base!AA379+'Monte Carlo'!$AA$32,MC_Paths_Base!AB379+'Monte Carlo'!$AB$32,MC_Paths_Base!AC379+'Monte Carlo'!$AC$32,MC_Paths_Base!AD379+'Monte Carlo'!$AD$32,MC_Paths_Base!AE379+'Monte Carlo'!$AE$32,MC_Paths_Base!AF379+'Monte Carlo'!$AF$32)</x:f>
        <x:v>613971.427234243</x:v>
      </x:c>
      <x:c r="AL379" t="n">
        <x:f>MIN(MC_Paths_Base!B379+'Monte Carlo'!$B$34,MC_Paths_Base!C379+'Monte Carlo'!$C$34,MC_Paths_Base!D379+'Monte Carlo'!$D$34,MC_Paths_Base!E379+'Monte Carlo'!$E$34,MC_Paths_Base!F379+'Monte Carlo'!$F$34,MC_Paths_Base!G379+'Monte Carlo'!$G$34,MC_Paths_Base!H379+'Monte Carlo'!$H$34,MC_Paths_Base!I379+'Monte Carlo'!$I$34,MC_Paths_Base!J379+'Monte Carlo'!$J$34,MC_Paths_Base!K379+'Monte Carlo'!$K$34,MC_Paths_Base!L379+'Monte Carlo'!$L$34,MC_Paths_Base!M379+'Monte Carlo'!$M$34,MC_Paths_Base!N379+'Monte Carlo'!$N$34,MC_Paths_Base!O379+'Monte Carlo'!$O$34,MC_Paths_Base!P379+'Monte Carlo'!$P$34,MC_Paths_Base!Q379+'Monte Carlo'!$Q$34,MC_Paths_Base!R379+'Monte Carlo'!$R$34,MC_Paths_Base!S379+'Monte Carlo'!$S$34,MC_Paths_Base!T379+'Monte Carlo'!$T$34,MC_Paths_Base!U379+'Monte Carlo'!$U$34,MC_Paths_Base!V379+'Monte Carlo'!$V$34,MC_Paths_Base!W379+'Monte Carlo'!$W$34,MC_Paths_Base!X379+'Monte Carlo'!$X$34,MC_Paths_Base!Y379+'Monte Carlo'!$Y$34,MC_Paths_Base!Z379+'Monte Carlo'!$Z$34,MC_Paths_Base!AA379+'Monte Carlo'!$AA$34,MC_Paths_Base!AB379+'Monte Carlo'!$AB$34,MC_Paths_Base!AC379+'Monte Carlo'!$AC$34,MC_Paths_Base!AD379+'Monte Carlo'!$AD$34,MC_Paths_Base!AE379+'Monte Carlo'!$AE$34,MC_Paths_Base!AF379+'Monte Carlo'!$AF$34)</x:f>
        <x:v>347230.97203107306</x:v>
      </x:c>
      <x:c r="AM379" t="n">
        <x:f>MIN(MC_Paths_Base!B379+'Monte Carlo'!$B$35,MC_Paths_Base!C379+'Monte Carlo'!$C$35,MC_Paths_Base!D379+'Monte Carlo'!$D$35,MC_Paths_Base!E379+'Monte Carlo'!$E$35,MC_Paths_Base!F379+'Monte Carlo'!$F$35,MC_Paths_Base!G379+'Monte Carlo'!$G$35,MC_Paths_Base!H379+'Monte Carlo'!$H$35,MC_Paths_Base!I379+'Monte Carlo'!$I$35,MC_Paths_Base!J379+'Monte Carlo'!$J$35,MC_Paths_Base!K379+'Monte Carlo'!$K$35,MC_Paths_Base!L379+'Monte Carlo'!$L$35,MC_Paths_Base!M379+'Monte Carlo'!$M$35,MC_Paths_Base!N379+'Monte Carlo'!$N$35,MC_Paths_Base!O379+'Monte Carlo'!$O$35,MC_Paths_Base!P379+'Monte Carlo'!$P$35,MC_Paths_Base!Q379+'Monte Carlo'!$Q$35,MC_Paths_Base!R379+'Monte Carlo'!$R$35,MC_Paths_Base!S379+'Monte Carlo'!$S$35,MC_Paths_Base!T379+'Monte Carlo'!$T$35,MC_Paths_Base!U379+'Monte Carlo'!$U$35,MC_Paths_Base!V379+'Monte Carlo'!$V$35,MC_Paths_Base!W379+'Monte Carlo'!$W$35,MC_Paths_Base!X379+'Monte Carlo'!$X$35,MC_Paths_Base!Y379+'Monte Carlo'!$Y$35,MC_Paths_Base!Z379+'Monte Carlo'!$Z$35,MC_Paths_Base!AA379+'Monte Carlo'!$AA$35,MC_Paths_Base!AB379+'Monte Carlo'!$AB$35,MC_Paths_Base!AC379+'Monte Carlo'!$AC$35,MC_Paths_Base!AD379+'Monte Carlo'!$AD$35,MC_Paths_Base!AE379+'Monte Carlo'!$AE$35,MC_Paths_Base!AF379+'Monte Carlo'!$AF$35)</x:f>
        <x:v>233153.75510760956</x:v>
      </x:c>
    </x:row>
    <x:row r="380">
      <x:c r="AJ380" t="n">
        <x:f>MIN(MC_Paths_Base!B380:AF380)</x:f>
        <x:v>974541.0214416301</x:v>
      </x:c>
      <x:c r="AK380" t="n">
        <x:f>MIN(MC_Paths_Base!B380+'Monte Carlo'!$B$32,MC_Paths_Base!C380+'Monte Carlo'!$C$32,MC_Paths_Base!D380+'Monte Carlo'!$D$32,MC_Paths_Base!E380+'Monte Carlo'!$E$32,MC_Paths_Base!F380+'Monte Carlo'!$F$32,MC_Paths_Base!G380+'Monte Carlo'!$G$32,MC_Paths_Base!H380+'Monte Carlo'!$H$32,MC_Paths_Base!I380+'Monte Carlo'!$I$32,MC_Paths_Base!J380+'Monte Carlo'!$J$32,MC_Paths_Base!K380+'Monte Carlo'!$K$32,MC_Paths_Base!L380+'Monte Carlo'!$L$32,MC_Paths_Base!M380+'Monte Carlo'!$M$32,MC_Paths_Base!N380+'Monte Carlo'!$N$32,MC_Paths_Base!O380+'Monte Carlo'!$O$32,MC_Paths_Base!P380+'Monte Carlo'!$P$32,MC_Paths_Base!Q380+'Monte Carlo'!$Q$32,MC_Paths_Base!R380+'Monte Carlo'!$R$32,MC_Paths_Base!S380+'Monte Carlo'!$S$32,MC_Paths_Base!T380+'Monte Carlo'!$T$32,MC_Paths_Base!U380+'Monte Carlo'!$U$32,MC_Paths_Base!V380+'Monte Carlo'!$V$32,MC_Paths_Base!W380+'Monte Carlo'!$W$32,MC_Paths_Base!X380+'Monte Carlo'!$X$32,MC_Paths_Base!Y380+'Monte Carlo'!$Y$32,MC_Paths_Base!Z380+'Monte Carlo'!$Z$32,MC_Paths_Base!AA380+'Monte Carlo'!$AA$32,MC_Paths_Base!AB380+'Monte Carlo'!$AB$32,MC_Paths_Base!AC380+'Monte Carlo'!$AC$32,MC_Paths_Base!AD380+'Monte Carlo'!$AD$32,MC_Paths_Base!AE380+'Monte Carlo'!$AE$32,MC_Paths_Base!AF380+'Monte Carlo'!$AF$32)</x:f>
        <x:v>772651.9778568787</x:v>
      </x:c>
      <x:c r="AL380" t="n">
        <x:f>MIN(MC_Paths_Base!B380+'Monte Carlo'!$B$34,MC_Paths_Base!C380+'Monte Carlo'!$C$34,MC_Paths_Base!D380+'Monte Carlo'!$D$34,MC_Paths_Base!E380+'Monte Carlo'!$E$34,MC_Paths_Base!F380+'Monte Carlo'!$F$34,MC_Paths_Base!G380+'Monte Carlo'!$G$34,MC_Paths_Base!H380+'Monte Carlo'!$H$34,MC_Paths_Base!I380+'Monte Carlo'!$I$34,MC_Paths_Base!J380+'Monte Carlo'!$J$34,MC_Paths_Base!K380+'Monte Carlo'!$K$34,MC_Paths_Base!L380+'Monte Carlo'!$L$34,MC_Paths_Base!M380+'Monte Carlo'!$M$34,MC_Paths_Base!N380+'Monte Carlo'!$N$34,MC_Paths_Base!O380+'Monte Carlo'!$O$34,MC_Paths_Base!P380+'Monte Carlo'!$P$34,MC_Paths_Base!Q380+'Monte Carlo'!$Q$34,MC_Paths_Base!R380+'Monte Carlo'!$R$34,MC_Paths_Base!S380+'Monte Carlo'!$S$34,MC_Paths_Base!T380+'Monte Carlo'!$T$34,MC_Paths_Base!U380+'Monte Carlo'!$U$34,MC_Paths_Base!V380+'Monte Carlo'!$V$34,MC_Paths_Base!W380+'Monte Carlo'!$W$34,MC_Paths_Base!X380+'Monte Carlo'!$X$34,MC_Paths_Base!Y380+'Monte Carlo'!$Y$34,MC_Paths_Base!Z380+'Monte Carlo'!$Z$34,MC_Paths_Base!AA380+'Monte Carlo'!$AA$34,MC_Paths_Base!AB380+'Monte Carlo'!$AB$34,MC_Paths_Base!AC380+'Monte Carlo'!$AC$34,MC_Paths_Base!AD380+'Monte Carlo'!$AD$34,MC_Paths_Base!AE380+'Monte Carlo'!$AE$34,MC_Paths_Base!AF380+'Monte Carlo'!$AF$34)</x:f>
        <x:v>629326.7628478801</x:v>
      </x:c>
      <x:c r="AM380" t="n">
        <x:f>MIN(MC_Paths_Base!B380+'Monte Carlo'!$B$35,MC_Paths_Base!C380+'Monte Carlo'!$C$35,MC_Paths_Base!D380+'Monte Carlo'!$D$35,MC_Paths_Base!E380+'Monte Carlo'!$E$35,MC_Paths_Base!F380+'Monte Carlo'!$F$35,MC_Paths_Base!G380+'Monte Carlo'!$G$35,MC_Paths_Base!H380+'Monte Carlo'!$H$35,MC_Paths_Base!I380+'Monte Carlo'!$I$35,MC_Paths_Base!J380+'Monte Carlo'!$J$35,MC_Paths_Base!K380+'Monte Carlo'!$K$35,MC_Paths_Base!L380+'Monte Carlo'!$L$35,MC_Paths_Base!M380+'Monte Carlo'!$M$35,MC_Paths_Base!N380+'Monte Carlo'!$N$35,MC_Paths_Base!O380+'Monte Carlo'!$O$35,MC_Paths_Base!P380+'Monte Carlo'!$P$35,MC_Paths_Base!Q380+'Monte Carlo'!$Q$35,MC_Paths_Base!R380+'Monte Carlo'!$R$35,MC_Paths_Base!S380+'Monte Carlo'!$S$35,MC_Paths_Base!T380+'Monte Carlo'!$T$35,MC_Paths_Base!U380+'Monte Carlo'!$U$35,MC_Paths_Base!V380+'Monte Carlo'!$V$35,MC_Paths_Base!W380+'Monte Carlo'!$W$35,MC_Paths_Base!X380+'Monte Carlo'!$X$35,MC_Paths_Base!Y380+'Monte Carlo'!$Y$35,MC_Paths_Base!Z380+'Monte Carlo'!$Z$35,MC_Paths_Base!AA380+'Monte Carlo'!$AA$35,MC_Paths_Base!AB380+'Monte Carlo'!$AB$35,MC_Paths_Base!AC380+'Monte Carlo'!$AC$35,MC_Paths_Base!AD380+'Monte Carlo'!$AD$35,MC_Paths_Base!AE380+'Monte Carlo'!$AE$35,MC_Paths_Base!AF380+'Monte Carlo'!$AF$35)</x:f>
        <x:v>494700.45676312875</x:v>
      </x:c>
    </x:row>
    <x:row r="381">
      <x:c r="AJ381" t="n">
        <x:f>MIN(MC_Paths_Base!B381:AF381)</x:f>
        <x:v>1016280.4028173327</x:v>
      </x:c>
      <x:c r="AK381" t="n">
        <x:f>MIN(MC_Paths_Base!B381+'Monte Carlo'!$B$32,MC_Paths_Base!C381+'Monte Carlo'!$C$32,MC_Paths_Base!D381+'Monte Carlo'!$D$32,MC_Paths_Base!E381+'Monte Carlo'!$E$32,MC_Paths_Base!F381+'Monte Carlo'!$F$32,MC_Paths_Base!G381+'Monte Carlo'!$G$32,MC_Paths_Base!H381+'Monte Carlo'!$H$32,MC_Paths_Base!I381+'Monte Carlo'!$I$32,MC_Paths_Base!J381+'Monte Carlo'!$J$32,MC_Paths_Base!K381+'Monte Carlo'!$K$32,MC_Paths_Base!L381+'Monte Carlo'!$L$32,MC_Paths_Base!M381+'Monte Carlo'!$M$32,MC_Paths_Base!N381+'Monte Carlo'!$N$32,MC_Paths_Base!O381+'Monte Carlo'!$O$32,MC_Paths_Base!P381+'Monte Carlo'!$P$32,MC_Paths_Base!Q381+'Monte Carlo'!$Q$32,MC_Paths_Base!R381+'Monte Carlo'!$R$32,MC_Paths_Base!S381+'Monte Carlo'!$S$32,MC_Paths_Base!T381+'Monte Carlo'!$T$32,MC_Paths_Base!U381+'Monte Carlo'!$U$32,MC_Paths_Base!V381+'Monte Carlo'!$V$32,MC_Paths_Base!W381+'Monte Carlo'!$W$32,MC_Paths_Base!X381+'Monte Carlo'!$X$32,MC_Paths_Base!Y381+'Monte Carlo'!$Y$32,MC_Paths_Base!Z381+'Monte Carlo'!$Z$32,MC_Paths_Base!AA381+'Monte Carlo'!$AA$32,MC_Paths_Base!AB381+'Monte Carlo'!$AB$32,MC_Paths_Base!AC381+'Monte Carlo'!$AC$32,MC_Paths_Base!AD381+'Monte Carlo'!$AD$32,MC_Paths_Base!AE381+'Monte Carlo'!$AE$32,MC_Paths_Base!AF381+'Monte Carlo'!$AF$32)</x:f>
        <x:v>801138.4068456232</x:v>
      </x:c>
      <x:c r="AL381" t="n">
        <x:f>MIN(MC_Paths_Base!B381+'Monte Carlo'!$B$34,MC_Paths_Base!C381+'Monte Carlo'!$C$34,MC_Paths_Base!D381+'Monte Carlo'!$D$34,MC_Paths_Base!E381+'Monte Carlo'!$E$34,MC_Paths_Base!F381+'Monte Carlo'!$F$34,MC_Paths_Base!G381+'Monte Carlo'!$G$34,MC_Paths_Base!H381+'Monte Carlo'!$H$34,MC_Paths_Base!I381+'Monte Carlo'!$I$34,MC_Paths_Base!J381+'Monte Carlo'!$J$34,MC_Paths_Base!K381+'Monte Carlo'!$K$34,MC_Paths_Base!L381+'Monte Carlo'!$L$34,MC_Paths_Base!M381+'Monte Carlo'!$M$34,MC_Paths_Base!N381+'Monte Carlo'!$N$34,MC_Paths_Base!O381+'Monte Carlo'!$O$34,MC_Paths_Base!P381+'Monte Carlo'!$P$34,MC_Paths_Base!Q381+'Monte Carlo'!$Q$34,MC_Paths_Base!R381+'Monte Carlo'!$R$34,MC_Paths_Base!S381+'Monte Carlo'!$S$34,MC_Paths_Base!T381+'Monte Carlo'!$T$34,MC_Paths_Base!U381+'Monte Carlo'!$U$34,MC_Paths_Base!V381+'Monte Carlo'!$V$34,MC_Paths_Base!W381+'Monte Carlo'!$W$34,MC_Paths_Base!X381+'Monte Carlo'!$X$34,MC_Paths_Base!Y381+'Monte Carlo'!$Y$34,MC_Paths_Base!Z381+'Monte Carlo'!$Z$34,MC_Paths_Base!AA381+'Monte Carlo'!$AA$34,MC_Paths_Base!AB381+'Monte Carlo'!$AB$34,MC_Paths_Base!AC381+'Monte Carlo'!$AC$34,MC_Paths_Base!AD381+'Monte Carlo'!$AD$34,MC_Paths_Base!AE381+'Monte Carlo'!$AE$34,MC_Paths_Base!AF381+'Monte Carlo'!$AF$34)</x:f>
        <x:v>-251503.69805914583</x:v>
      </x:c>
      <x:c r="AM381" t="n">
        <x:f>MIN(MC_Paths_Base!B381+'Monte Carlo'!$B$35,MC_Paths_Base!C381+'Monte Carlo'!$C$35,MC_Paths_Base!D381+'Monte Carlo'!$D$35,MC_Paths_Base!E381+'Monte Carlo'!$E$35,MC_Paths_Base!F381+'Monte Carlo'!$F$35,MC_Paths_Base!G381+'Monte Carlo'!$G$35,MC_Paths_Base!H381+'Monte Carlo'!$H$35,MC_Paths_Base!I381+'Monte Carlo'!$I$35,MC_Paths_Base!J381+'Monte Carlo'!$J$35,MC_Paths_Base!K381+'Monte Carlo'!$K$35,MC_Paths_Base!L381+'Monte Carlo'!$L$35,MC_Paths_Base!M381+'Monte Carlo'!$M$35,MC_Paths_Base!N381+'Monte Carlo'!$N$35,MC_Paths_Base!O381+'Monte Carlo'!$O$35,MC_Paths_Base!P381+'Monte Carlo'!$P$35,MC_Paths_Base!Q381+'Monte Carlo'!$Q$35,MC_Paths_Base!R381+'Monte Carlo'!$R$35,MC_Paths_Base!S381+'Monte Carlo'!$S$35,MC_Paths_Base!T381+'Monte Carlo'!$T$35,MC_Paths_Base!U381+'Monte Carlo'!$U$35,MC_Paths_Base!V381+'Monte Carlo'!$V$35,MC_Paths_Base!W381+'Monte Carlo'!$W$35,MC_Paths_Base!X381+'Monte Carlo'!$X$35,MC_Paths_Base!Y381+'Monte Carlo'!$Y$35,MC_Paths_Base!Z381+'Monte Carlo'!$Z$35,MC_Paths_Base!AA381+'Monte Carlo'!$AA$35,MC_Paths_Base!AB381+'Monte Carlo'!$AB$35,MC_Paths_Base!AC381+'Monte Carlo'!$AC$35,MC_Paths_Base!AD381+'Monte Carlo'!$AD$35,MC_Paths_Base!AE381+'Monte Carlo'!$AE$35,MC_Paths_Base!AF381+'Monte Carlo'!$AF$35)</x:f>
        <x:v>-189957.09872519644</x:v>
      </x:c>
    </x:row>
    <x:row r="382">
      <x:c r="AJ382" t="n">
        <x:f>MIN(MC_Paths_Base!B382:AF382)</x:f>
        <x:v>1029031.25</x:v>
      </x:c>
      <x:c r="AK382" t="n">
        <x:f>MIN(MC_Paths_Base!B382+'Monte Carlo'!$B$32,MC_Paths_Base!C382+'Monte Carlo'!$C$32,MC_Paths_Base!D382+'Monte Carlo'!$D$32,MC_Paths_Base!E382+'Monte Carlo'!$E$32,MC_Paths_Base!F382+'Monte Carlo'!$F$32,MC_Paths_Base!G382+'Monte Carlo'!$G$32,MC_Paths_Base!H382+'Monte Carlo'!$H$32,MC_Paths_Base!I382+'Monte Carlo'!$I$32,MC_Paths_Base!J382+'Monte Carlo'!$J$32,MC_Paths_Base!K382+'Monte Carlo'!$K$32,MC_Paths_Base!L382+'Monte Carlo'!$L$32,MC_Paths_Base!M382+'Monte Carlo'!$M$32,MC_Paths_Base!N382+'Monte Carlo'!$N$32,MC_Paths_Base!O382+'Monte Carlo'!$O$32,MC_Paths_Base!P382+'Monte Carlo'!$P$32,MC_Paths_Base!Q382+'Monte Carlo'!$Q$32,MC_Paths_Base!R382+'Monte Carlo'!$R$32,MC_Paths_Base!S382+'Monte Carlo'!$S$32,MC_Paths_Base!T382+'Monte Carlo'!$T$32,MC_Paths_Base!U382+'Monte Carlo'!$U$32,MC_Paths_Base!V382+'Monte Carlo'!$V$32,MC_Paths_Base!W382+'Monte Carlo'!$W$32,MC_Paths_Base!X382+'Monte Carlo'!$X$32,MC_Paths_Base!Y382+'Monte Carlo'!$Y$32,MC_Paths_Base!Z382+'Monte Carlo'!$Z$32,MC_Paths_Base!AA382+'Monte Carlo'!$AA$32,MC_Paths_Base!AB382+'Monte Carlo'!$AB$32,MC_Paths_Base!AC382+'Monte Carlo'!$AC$32,MC_Paths_Base!AD382+'Monte Carlo'!$AD$32,MC_Paths_Base!AE382+'Monte Carlo'!$AE$32,MC_Paths_Base!AF382+'Monte Carlo'!$AF$32)</x:f>
        <x:v>889572.878849304</x:v>
      </x:c>
      <x:c r="AL382" t="n">
        <x:f>MIN(MC_Paths_Base!B382+'Monte Carlo'!$B$34,MC_Paths_Base!C382+'Monte Carlo'!$C$34,MC_Paths_Base!D382+'Monte Carlo'!$D$34,MC_Paths_Base!E382+'Monte Carlo'!$E$34,MC_Paths_Base!F382+'Monte Carlo'!$F$34,MC_Paths_Base!G382+'Monte Carlo'!$G$34,MC_Paths_Base!H382+'Monte Carlo'!$H$34,MC_Paths_Base!I382+'Monte Carlo'!$I$34,MC_Paths_Base!J382+'Monte Carlo'!$J$34,MC_Paths_Base!K382+'Monte Carlo'!$K$34,MC_Paths_Base!L382+'Monte Carlo'!$L$34,MC_Paths_Base!M382+'Monte Carlo'!$M$34,MC_Paths_Base!N382+'Monte Carlo'!$N$34,MC_Paths_Base!O382+'Monte Carlo'!$O$34,MC_Paths_Base!P382+'Monte Carlo'!$P$34,MC_Paths_Base!Q382+'Monte Carlo'!$Q$34,MC_Paths_Base!R382+'Monte Carlo'!$R$34,MC_Paths_Base!S382+'Monte Carlo'!$S$34,MC_Paths_Base!T382+'Monte Carlo'!$T$34,MC_Paths_Base!U382+'Monte Carlo'!$U$34,MC_Paths_Base!V382+'Monte Carlo'!$V$34,MC_Paths_Base!W382+'Monte Carlo'!$W$34,MC_Paths_Base!X382+'Monte Carlo'!$X$34,MC_Paths_Base!Y382+'Monte Carlo'!$Y$34,MC_Paths_Base!Z382+'Monte Carlo'!$Z$34,MC_Paths_Base!AA382+'Monte Carlo'!$AA$34,MC_Paths_Base!AB382+'Monte Carlo'!$AB$34,MC_Paths_Base!AC382+'Monte Carlo'!$AC$34,MC_Paths_Base!AD382+'Monte Carlo'!$AD$34,MC_Paths_Base!AE382+'Monte Carlo'!$AE$34,MC_Paths_Base!AF382+'Monte Carlo'!$AF$34)</x:f>
        <x:v>766600.6954309029</x:v>
      </x:c>
      <x:c r="AM382" t="n">
        <x:f>MIN(MC_Paths_Base!B382+'Monte Carlo'!$B$35,MC_Paths_Base!C382+'Monte Carlo'!$C$35,MC_Paths_Base!D382+'Monte Carlo'!$D$35,MC_Paths_Base!E382+'Monte Carlo'!$E$35,MC_Paths_Base!F382+'Monte Carlo'!$F$35,MC_Paths_Base!G382+'Monte Carlo'!$G$35,MC_Paths_Base!H382+'Monte Carlo'!$H$35,MC_Paths_Base!I382+'Monte Carlo'!$I$35,MC_Paths_Base!J382+'Monte Carlo'!$J$35,MC_Paths_Base!K382+'Monte Carlo'!$K$35,MC_Paths_Base!L382+'Monte Carlo'!$L$35,MC_Paths_Base!M382+'Monte Carlo'!$M$35,MC_Paths_Base!N382+'Monte Carlo'!$N$35,MC_Paths_Base!O382+'Monte Carlo'!$O$35,MC_Paths_Base!P382+'Monte Carlo'!$P$35,MC_Paths_Base!Q382+'Monte Carlo'!$Q$35,MC_Paths_Base!R382+'Monte Carlo'!$R$35,MC_Paths_Base!S382+'Monte Carlo'!$S$35,MC_Paths_Base!T382+'Monte Carlo'!$T$35,MC_Paths_Base!U382+'Monte Carlo'!$U$35,MC_Paths_Base!V382+'Monte Carlo'!$V$35,MC_Paths_Base!W382+'Monte Carlo'!$W$35,MC_Paths_Base!X382+'Monte Carlo'!$X$35,MC_Paths_Base!Y382+'Monte Carlo'!$Y$35,MC_Paths_Base!Z382+'Monte Carlo'!$Z$35,MC_Paths_Base!AA382+'Monte Carlo'!$AA$35,MC_Paths_Base!AB382+'Monte Carlo'!$AB$35,MC_Paths_Base!AC382+'Monte Carlo'!$AC$35,MC_Paths_Base!AD382+'Monte Carlo'!$AD$35,MC_Paths_Base!AE382+'Monte Carlo'!$AE$35,MC_Paths_Base!AF382+'Monte Carlo'!$AF$35)</x:f>
        <x:v>628585.535099304</x:v>
      </x:c>
    </x:row>
    <x:row r="383">
      <x:c r="AJ383" t="n">
        <x:f>MIN(MC_Paths_Base!B383:AF383)</x:f>
        <x:v>656871.7086582127</x:v>
      </x:c>
      <x:c r="AK383" t="n">
        <x:f>MIN(MC_Paths_Base!B383+'Monte Carlo'!$B$32,MC_Paths_Base!C383+'Monte Carlo'!$C$32,MC_Paths_Base!D383+'Monte Carlo'!$D$32,MC_Paths_Base!E383+'Monte Carlo'!$E$32,MC_Paths_Base!F383+'Monte Carlo'!$F$32,MC_Paths_Base!G383+'Monte Carlo'!$G$32,MC_Paths_Base!H383+'Monte Carlo'!$H$32,MC_Paths_Base!I383+'Monte Carlo'!$I$32,MC_Paths_Base!J383+'Monte Carlo'!$J$32,MC_Paths_Base!K383+'Monte Carlo'!$K$32,MC_Paths_Base!L383+'Monte Carlo'!$L$32,MC_Paths_Base!M383+'Monte Carlo'!$M$32,MC_Paths_Base!N383+'Monte Carlo'!$N$32,MC_Paths_Base!O383+'Monte Carlo'!$O$32,MC_Paths_Base!P383+'Monte Carlo'!$P$32,MC_Paths_Base!Q383+'Monte Carlo'!$Q$32,MC_Paths_Base!R383+'Monte Carlo'!$R$32,MC_Paths_Base!S383+'Monte Carlo'!$S$32,MC_Paths_Base!T383+'Monte Carlo'!$T$32,MC_Paths_Base!U383+'Monte Carlo'!$U$32,MC_Paths_Base!V383+'Monte Carlo'!$V$32,MC_Paths_Base!W383+'Monte Carlo'!$W$32,MC_Paths_Base!X383+'Monte Carlo'!$X$32,MC_Paths_Base!Y383+'Monte Carlo'!$Y$32,MC_Paths_Base!Z383+'Monte Carlo'!$Z$32,MC_Paths_Base!AA383+'Monte Carlo'!$AA$32,MC_Paths_Base!AB383+'Monte Carlo'!$AB$32,MC_Paths_Base!AC383+'Monte Carlo'!$AC$32,MC_Paths_Base!AD383+'Monte Carlo'!$AD$32,MC_Paths_Base!AE383+'Monte Carlo'!$AE$32,MC_Paths_Base!AF383+'Monte Carlo'!$AF$32)</x:f>
        <x:v>441729.7126865032</x:v>
      </x:c>
      <x:c r="AL383" t="n">
        <x:f>MIN(MC_Paths_Base!B383+'Monte Carlo'!$B$34,MC_Paths_Base!C383+'Monte Carlo'!$C$34,MC_Paths_Base!D383+'Monte Carlo'!$D$34,MC_Paths_Base!E383+'Monte Carlo'!$E$34,MC_Paths_Base!F383+'Monte Carlo'!$F$34,MC_Paths_Base!G383+'Monte Carlo'!$G$34,MC_Paths_Base!H383+'Monte Carlo'!$H$34,MC_Paths_Base!I383+'Monte Carlo'!$I$34,MC_Paths_Base!J383+'Monte Carlo'!$J$34,MC_Paths_Base!K383+'Monte Carlo'!$K$34,MC_Paths_Base!L383+'Monte Carlo'!$L$34,MC_Paths_Base!M383+'Monte Carlo'!$M$34,MC_Paths_Base!N383+'Monte Carlo'!$N$34,MC_Paths_Base!O383+'Monte Carlo'!$O$34,MC_Paths_Base!P383+'Monte Carlo'!$P$34,MC_Paths_Base!Q383+'Monte Carlo'!$Q$34,MC_Paths_Base!R383+'Monte Carlo'!$R$34,MC_Paths_Base!S383+'Monte Carlo'!$S$34,MC_Paths_Base!T383+'Monte Carlo'!$T$34,MC_Paths_Base!U383+'Monte Carlo'!$U$34,MC_Paths_Base!V383+'Monte Carlo'!$V$34,MC_Paths_Base!W383+'Monte Carlo'!$W$34,MC_Paths_Base!X383+'Monte Carlo'!$X$34,MC_Paths_Base!Y383+'Monte Carlo'!$Y$34,MC_Paths_Base!Z383+'Monte Carlo'!$Z$34,MC_Paths_Base!AA383+'Monte Carlo'!$AA$34,MC_Paths_Base!AB383+'Monte Carlo'!$AB$34,MC_Paths_Base!AC383+'Monte Carlo'!$AC$34,MC_Paths_Base!AD383+'Monte Carlo'!$AD$34,MC_Paths_Base!AE383+'Monte Carlo'!$AE$34,MC_Paths_Base!AF383+'Monte Carlo'!$AF$34)</x:f>
        <x:v>-147523.3557350192</x:v>
      </x:c>
      <x:c r="AM383" t="n">
        <x:f>MIN(MC_Paths_Base!B383+'Monte Carlo'!$B$35,MC_Paths_Base!C383+'Monte Carlo'!$C$35,MC_Paths_Base!D383+'Monte Carlo'!$D$35,MC_Paths_Base!E383+'Monte Carlo'!$E$35,MC_Paths_Base!F383+'Monte Carlo'!$F$35,MC_Paths_Base!G383+'Monte Carlo'!$G$35,MC_Paths_Base!H383+'Monte Carlo'!$H$35,MC_Paths_Base!I383+'Monte Carlo'!$I$35,MC_Paths_Base!J383+'Monte Carlo'!$J$35,MC_Paths_Base!K383+'Monte Carlo'!$K$35,MC_Paths_Base!L383+'Monte Carlo'!$L$35,MC_Paths_Base!M383+'Monte Carlo'!$M$35,MC_Paths_Base!N383+'Monte Carlo'!$N$35,MC_Paths_Base!O383+'Monte Carlo'!$O$35,MC_Paths_Base!P383+'Monte Carlo'!$P$35,MC_Paths_Base!Q383+'Monte Carlo'!$Q$35,MC_Paths_Base!R383+'Monte Carlo'!$R$35,MC_Paths_Base!S383+'Monte Carlo'!$S$35,MC_Paths_Base!T383+'Monte Carlo'!$T$35,MC_Paths_Base!U383+'Monte Carlo'!$U$35,MC_Paths_Base!V383+'Monte Carlo'!$V$35,MC_Paths_Base!W383+'Monte Carlo'!$W$35,MC_Paths_Base!X383+'Monte Carlo'!$X$35,MC_Paths_Base!Y383+'Monte Carlo'!$Y$35,MC_Paths_Base!Z383+'Monte Carlo'!$Z$35,MC_Paths_Base!AA383+'Monte Carlo'!$AA$35,MC_Paths_Base!AB383+'Monte Carlo'!$AB$35,MC_Paths_Base!AC383+'Monte Carlo'!$AC$35,MC_Paths_Base!AD383+'Monte Carlo'!$AD$35,MC_Paths_Base!AE383+'Monte Carlo'!$AE$35,MC_Paths_Base!AF383+'Monte Carlo'!$AF$35)</x:f>
        <x:v>-175705.52159896807</x:v>
      </x:c>
    </x:row>
    <x:row r="384">
      <x:c r="AJ384" t="n">
        <x:f>MIN(MC_Paths_Base!B384:AF384)</x:f>
        <x:v>1029031.25</x:v>
      </x:c>
      <x:c r="AK384" t="n">
        <x:f>MIN(MC_Paths_Base!B384+'Monte Carlo'!$B$32,MC_Paths_Base!C384+'Monte Carlo'!$C$32,MC_Paths_Base!D384+'Monte Carlo'!$D$32,MC_Paths_Base!E384+'Monte Carlo'!$E$32,MC_Paths_Base!F384+'Monte Carlo'!$F$32,MC_Paths_Base!G384+'Monte Carlo'!$G$32,MC_Paths_Base!H384+'Monte Carlo'!$H$32,MC_Paths_Base!I384+'Monte Carlo'!$I$32,MC_Paths_Base!J384+'Monte Carlo'!$J$32,MC_Paths_Base!K384+'Monte Carlo'!$K$32,MC_Paths_Base!L384+'Monte Carlo'!$L$32,MC_Paths_Base!M384+'Monte Carlo'!$M$32,MC_Paths_Base!N384+'Monte Carlo'!$N$32,MC_Paths_Base!O384+'Monte Carlo'!$O$32,MC_Paths_Base!P384+'Monte Carlo'!$P$32,MC_Paths_Base!Q384+'Monte Carlo'!$Q$32,MC_Paths_Base!R384+'Monte Carlo'!$R$32,MC_Paths_Base!S384+'Monte Carlo'!$S$32,MC_Paths_Base!T384+'Monte Carlo'!$T$32,MC_Paths_Base!U384+'Monte Carlo'!$U$32,MC_Paths_Base!V384+'Monte Carlo'!$V$32,MC_Paths_Base!W384+'Monte Carlo'!$W$32,MC_Paths_Base!X384+'Monte Carlo'!$X$32,MC_Paths_Base!Y384+'Monte Carlo'!$Y$32,MC_Paths_Base!Z384+'Monte Carlo'!$Z$32,MC_Paths_Base!AA384+'Monte Carlo'!$AA$32,MC_Paths_Base!AB384+'Monte Carlo'!$AB$32,MC_Paths_Base!AC384+'Monte Carlo'!$AC$32,MC_Paths_Base!AD384+'Monte Carlo'!$AD$32,MC_Paths_Base!AE384+'Monte Carlo'!$AE$32,MC_Paths_Base!AF384+'Monte Carlo'!$AF$32)</x:f>
        <x:v>1029031.25</x:v>
      </x:c>
      <x:c r="AL384" t="n">
        <x:f>MIN(MC_Paths_Base!B384+'Monte Carlo'!$B$34,MC_Paths_Base!C384+'Monte Carlo'!$C$34,MC_Paths_Base!D384+'Monte Carlo'!$D$34,MC_Paths_Base!E384+'Monte Carlo'!$E$34,MC_Paths_Base!F384+'Monte Carlo'!$F$34,MC_Paths_Base!G384+'Monte Carlo'!$G$34,MC_Paths_Base!H384+'Monte Carlo'!$H$34,MC_Paths_Base!I384+'Monte Carlo'!$I$34,MC_Paths_Base!J384+'Monte Carlo'!$J$34,MC_Paths_Base!K384+'Monte Carlo'!$K$34,MC_Paths_Base!L384+'Monte Carlo'!$L$34,MC_Paths_Base!M384+'Monte Carlo'!$M$34,MC_Paths_Base!N384+'Monte Carlo'!$N$34,MC_Paths_Base!O384+'Monte Carlo'!$O$34,MC_Paths_Base!P384+'Monte Carlo'!$P$34,MC_Paths_Base!Q384+'Monte Carlo'!$Q$34,MC_Paths_Base!R384+'Monte Carlo'!$R$34,MC_Paths_Base!S384+'Monte Carlo'!$S$34,MC_Paths_Base!T384+'Monte Carlo'!$T$34,MC_Paths_Base!U384+'Monte Carlo'!$U$34,MC_Paths_Base!V384+'Monte Carlo'!$V$34,MC_Paths_Base!W384+'Monte Carlo'!$W$34,MC_Paths_Base!X384+'Monte Carlo'!$X$34,MC_Paths_Base!Y384+'Monte Carlo'!$Y$34,MC_Paths_Base!Z384+'Monte Carlo'!$Z$34,MC_Paths_Base!AA384+'Monte Carlo'!$AA$34,MC_Paths_Base!AB384+'Monte Carlo'!$AB$34,MC_Paths_Base!AC384+'Monte Carlo'!$AC$34,MC_Paths_Base!AD384+'Monte Carlo'!$AD$34,MC_Paths_Base!AE384+'Monte Carlo'!$AE$34,MC_Paths_Base!AF384+'Monte Carlo'!$AF$34)</x:f>
        <x:v>867654.5432358466</x:v>
      </x:c>
      <x:c r="AM384" t="n">
        <x:f>MIN(MC_Paths_Base!B384+'Monte Carlo'!$B$35,MC_Paths_Base!C384+'Monte Carlo'!$C$35,MC_Paths_Base!D384+'Monte Carlo'!$D$35,MC_Paths_Base!E384+'Monte Carlo'!$E$35,MC_Paths_Base!F384+'Monte Carlo'!$F$35,MC_Paths_Base!G384+'Monte Carlo'!$G$35,MC_Paths_Base!H384+'Monte Carlo'!$H$35,MC_Paths_Base!I384+'Monte Carlo'!$I$35,MC_Paths_Base!J384+'Monte Carlo'!$J$35,MC_Paths_Base!K384+'Monte Carlo'!$K$35,MC_Paths_Base!L384+'Monte Carlo'!$L$35,MC_Paths_Base!M384+'Monte Carlo'!$M$35,MC_Paths_Base!N384+'Monte Carlo'!$N$35,MC_Paths_Base!O384+'Monte Carlo'!$O$35,MC_Paths_Base!P384+'Monte Carlo'!$P$35,MC_Paths_Base!Q384+'Monte Carlo'!$Q$35,MC_Paths_Base!R384+'Monte Carlo'!$R$35,MC_Paths_Base!S384+'Monte Carlo'!$S$35,MC_Paths_Base!T384+'Monte Carlo'!$T$35,MC_Paths_Base!U384+'Monte Carlo'!$U$35,MC_Paths_Base!V384+'Monte Carlo'!$V$35,MC_Paths_Base!W384+'Monte Carlo'!$W$35,MC_Paths_Base!X384+'Monte Carlo'!$X$35,MC_Paths_Base!Y384+'Monte Carlo'!$Y$35,MC_Paths_Base!Z384+'Monte Carlo'!$Z$35,MC_Paths_Base!AA384+'Monte Carlo'!$AA$35,MC_Paths_Base!AB384+'Monte Carlo'!$AB$35,MC_Paths_Base!AC384+'Monte Carlo'!$AC$35,MC_Paths_Base!AD384+'Monte Carlo'!$AD$35,MC_Paths_Base!AE384+'Monte Carlo'!$AE$35,MC_Paths_Base!AF384+'Monte Carlo'!$AF$35)</x:f>
        <x:v>754341.4627876318</x:v>
      </x:c>
    </x:row>
    <x:row r="385">
      <x:c r="AJ385" t="n">
        <x:f>MIN(MC_Paths_Base!B385:AF385)</x:f>
        <x:v>735890.47298076</x:v>
      </x:c>
      <x:c r="AK385" t="n">
        <x:f>MIN(MC_Paths_Base!B385+'Monte Carlo'!$B$32,MC_Paths_Base!C385+'Monte Carlo'!$C$32,MC_Paths_Base!D385+'Monte Carlo'!$D$32,MC_Paths_Base!E385+'Monte Carlo'!$E$32,MC_Paths_Base!F385+'Monte Carlo'!$F$32,MC_Paths_Base!G385+'Monte Carlo'!$G$32,MC_Paths_Base!H385+'Monte Carlo'!$H$32,MC_Paths_Base!I385+'Monte Carlo'!$I$32,MC_Paths_Base!J385+'Monte Carlo'!$J$32,MC_Paths_Base!K385+'Monte Carlo'!$K$32,MC_Paths_Base!L385+'Monte Carlo'!$L$32,MC_Paths_Base!M385+'Monte Carlo'!$M$32,MC_Paths_Base!N385+'Monte Carlo'!$N$32,MC_Paths_Base!O385+'Monte Carlo'!$O$32,MC_Paths_Base!P385+'Monte Carlo'!$P$32,MC_Paths_Base!Q385+'Monte Carlo'!$Q$32,MC_Paths_Base!R385+'Monte Carlo'!$R$32,MC_Paths_Base!S385+'Monte Carlo'!$S$32,MC_Paths_Base!T385+'Monte Carlo'!$T$32,MC_Paths_Base!U385+'Monte Carlo'!$U$32,MC_Paths_Base!V385+'Monte Carlo'!$V$32,MC_Paths_Base!W385+'Monte Carlo'!$W$32,MC_Paths_Base!X385+'Monte Carlo'!$X$32,MC_Paths_Base!Y385+'Monte Carlo'!$Y$32,MC_Paths_Base!Z385+'Monte Carlo'!$Z$32,MC_Paths_Base!AA385+'Monte Carlo'!$AA$32,MC_Paths_Base!AB385+'Monte Carlo'!$AB$32,MC_Paths_Base!AC385+'Monte Carlo'!$AC$32,MC_Paths_Base!AD385+'Monte Carlo'!$AD$32,MC_Paths_Base!AE385+'Monte Carlo'!$AE$32,MC_Paths_Base!AF385+'Monte Carlo'!$AF$32)</x:f>
        <x:v>511499.78314746683</x:v>
      </x:c>
      <x:c r="AL385" t="n">
        <x:f>MIN(MC_Paths_Base!B385+'Monte Carlo'!$B$34,MC_Paths_Base!C385+'Monte Carlo'!$C$34,MC_Paths_Base!D385+'Monte Carlo'!$D$34,MC_Paths_Base!E385+'Monte Carlo'!$E$34,MC_Paths_Base!F385+'Monte Carlo'!$F$34,MC_Paths_Base!G385+'Monte Carlo'!$G$34,MC_Paths_Base!H385+'Monte Carlo'!$H$34,MC_Paths_Base!I385+'Monte Carlo'!$I$34,MC_Paths_Base!J385+'Monte Carlo'!$J$34,MC_Paths_Base!K385+'Monte Carlo'!$K$34,MC_Paths_Base!L385+'Monte Carlo'!$L$34,MC_Paths_Base!M385+'Monte Carlo'!$M$34,MC_Paths_Base!N385+'Monte Carlo'!$N$34,MC_Paths_Base!O385+'Monte Carlo'!$O$34,MC_Paths_Base!P385+'Monte Carlo'!$P$34,MC_Paths_Base!Q385+'Monte Carlo'!$Q$34,MC_Paths_Base!R385+'Monte Carlo'!$R$34,MC_Paths_Base!S385+'Monte Carlo'!$S$34,MC_Paths_Base!T385+'Monte Carlo'!$T$34,MC_Paths_Base!U385+'Monte Carlo'!$U$34,MC_Paths_Base!V385+'Monte Carlo'!$V$34,MC_Paths_Base!W385+'Monte Carlo'!$W$34,MC_Paths_Base!X385+'Monte Carlo'!$X$34,MC_Paths_Base!Y385+'Monte Carlo'!$Y$34,MC_Paths_Base!Z385+'Monte Carlo'!$Z$34,MC_Paths_Base!AA385+'Monte Carlo'!$AA$34,MC_Paths_Base!AB385+'Monte Carlo'!$AB$34,MC_Paths_Base!AC385+'Monte Carlo'!$AC$34,MC_Paths_Base!AD385+'Monte Carlo'!$AD$34,MC_Paths_Base!AE385+'Monte Carlo'!$AE$34,MC_Paths_Base!AF385+'Monte Carlo'!$AF$34)</x:f>
        <x:v>-380731.9390410634</x:v>
      </x:c>
      <x:c r="AM385" t="n">
        <x:f>MIN(MC_Paths_Base!B385+'Monte Carlo'!$B$35,MC_Paths_Base!C385+'Monte Carlo'!$C$35,MC_Paths_Base!D385+'Monte Carlo'!$D$35,MC_Paths_Base!E385+'Monte Carlo'!$E$35,MC_Paths_Base!F385+'Monte Carlo'!$F$35,MC_Paths_Base!G385+'Monte Carlo'!$G$35,MC_Paths_Base!H385+'Monte Carlo'!$H$35,MC_Paths_Base!I385+'Monte Carlo'!$I$35,MC_Paths_Base!J385+'Monte Carlo'!$J$35,MC_Paths_Base!K385+'Monte Carlo'!$K$35,MC_Paths_Base!L385+'Monte Carlo'!$L$35,MC_Paths_Base!M385+'Monte Carlo'!$M$35,MC_Paths_Base!N385+'Monte Carlo'!$N$35,MC_Paths_Base!O385+'Monte Carlo'!$O$35,MC_Paths_Base!P385+'Monte Carlo'!$P$35,MC_Paths_Base!Q385+'Monte Carlo'!$Q$35,MC_Paths_Base!R385+'Monte Carlo'!$R$35,MC_Paths_Base!S385+'Monte Carlo'!$S$35,MC_Paths_Base!T385+'Monte Carlo'!$T$35,MC_Paths_Base!U385+'Monte Carlo'!$U$35,MC_Paths_Base!V385+'Monte Carlo'!$V$35,MC_Paths_Base!W385+'Monte Carlo'!$W$35,MC_Paths_Base!X385+'Monte Carlo'!$X$35,MC_Paths_Base!Y385+'Monte Carlo'!$Y$35,MC_Paths_Base!Z385+'Monte Carlo'!$Z$35,MC_Paths_Base!AA385+'Monte Carlo'!$AA$35,MC_Paths_Base!AB385+'Monte Carlo'!$AB$35,MC_Paths_Base!AC385+'Monte Carlo'!$AC$35,MC_Paths_Base!AD385+'Monte Carlo'!$AD$35,MC_Paths_Base!AE385+'Monte Carlo'!$AE$35,MC_Paths_Base!AF385+'Monte Carlo'!$AF$35)</x:f>
        <x:v>-375232.6676649668</x:v>
      </x:c>
    </x:row>
    <x:row r="386">
      <x:c r="AJ386" t="n">
        <x:f>MIN(MC_Paths_Base!B386:AF386)</x:f>
        <x:v>721944.7081862186</x:v>
      </x:c>
      <x:c r="AK386" t="n">
        <x:f>MIN(MC_Paths_Base!B386+'Monte Carlo'!$B$32,MC_Paths_Base!C386+'Monte Carlo'!$C$32,MC_Paths_Base!D386+'Monte Carlo'!$D$32,MC_Paths_Base!E386+'Monte Carlo'!$E$32,MC_Paths_Base!F386+'Monte Carlo'!$F$32,MC_Paths_Base!G386+'Monte Carlo'!$G$32,MC_Paths_Base!H386+'Monte Carlo'!$H$32,MC_Paths_Base!I386+'Monte Carlo'!$I$32,MC_Paths_Base!J386+'Monte Carlo'!$J$32,MC_Paths_Base!K386+'Monte Carlo'!$K$32,MC_Paths_Base!L386+'Monte Carlo'!$L$32,MC_Paths_Base!M386+'Monte Carlo'!$M$32,MC_Paths_Base!N386+'Monte Carlo'!$N$32,MC_Paths_Base!O386+'Monte Carlo'!$O$32,MC_Paths_Base!P386+'Monte Carlo'!$P$32,MC_Paths_Base!Q386+'Monte Carlo'!$Q$32,MC_Paths_Base!R386+'Monte Carlo'!$R$32,MC_Paths_Base!S386+'Monte Carlo'!$S$32,MC_Paths_Base!T386+'Monte Carlo'!$T$32,MC_Paths_Base!U386+'Monte Carlo'!$U$32,MC_Paths_Base!V386+'Monte Carlo'!$V$32,MC_Paths_Base!W386+'Monte Carlo'!$W$32,MC_Paths_Base!X386+'Monte Carlo'!$X$32,MC_Paths_Base!Y386+'Monte Carlo'!$Y$32,MC_Paths_Base!Z386+'Monte Carlo'!$Z$32,MC_Paths_Base!AA386+'Monte Carlo'!$AA$32,MC_Paths_Base!AB386+'Monte Carlo'!$AB$32,MC_Paths_Base!AC386+'Monte Carlo'!$AC$32,MC_Paths_Base!AD386+'Monte Carlo'!$AD$32,MC_Paths_Base!AE386+'Monte Carlo'!$AE$32,MC_Paths_Base!AF386+'Monte Carlo'!$AF$32)</x:f>
        <x:v>512367.545443975</x:v>
      </x:c>
      <x:c r="AL386" t="n">
        <x:f>MIN(MC_Paths_Base!B386+'Monte Carlo'!$B$34,MC_Paths_Base!C386+'Monte Carlo'!$C$34,MC_Paths_Base!D386+'Monte Carlo'!$D$34,MC_Paths_Base!E386+'Monte Carlo'!$E$34,MC_Paths_Base!F386+'Monte Carlo'!$F$34,MC_Paths_Base!G386+'Monte Carlo'!$G$34,MC_Paths_Base!H386+'Monte Carlo'!$H$34,MC_Paths_Base!I386+'Monte Carlo'!$I$34,MC_Paths_Base!J386+'Monte Carlo'!$J$34,MC_Paths_Base!K386+'Monte Carlo'!$K$34,MC_Paths_Base!L386+'Monte Carlo'!$L$34,MC_Paths_Base!M386+'Monte Carlo'!$M$34,MC_Paths_Base!N386+'Monte Carlo'!$N$34,MC_Paths_Base!O386+'Monte Carlo'!$O$34,MC_Paths_Base!P386+'Monte Carlo'!$P$34,MC_Paths_Base!Q386+'Monte Carlo'!$Q$34,MC_Paths_Base!R386+'Monte Carlo'!$R$34,MC_Paths_Base!S386+'Monte Carlo'!$S$34,MC_Paths_Base!T386+'Monte Carlo'!$T$34,MC_Paths_Base!U386+'Monte Carlo'!$U$34,MC_Paths_Base!V386+'Monte Carlo'!$V$34,MC_Paths_Base!W386+'Monte Carlo'!$W$34,MC_Paths_Base!X386+'Monte Carlo'!$X$34,MC_Paths_Base!Y386+'Monte Carlo'!$Y$34,MC_Paths_Base!Z386+'Monte Carlo'!$Z$34,MC_Paths_Base!AA386+'Monte Carlo'!$AA$34,MC_Paths_Base!AB386+'Monte Carlo'!$AB$34,MC_Paths_Base!AC386+'Monte Carlo'!$AC$34,MC_Paths_Base!AD386+'Monte Carlo'!$AD$34,MC_Paths_Base!AE386+'Monte Carlo'!$AE$34,MC_Paths_Base!AF386+'Monte Carlo'!$AF$34)</x:f>
        <x:v>-1126168.948439489</x:v>
      </x:c>
      <x:c r="AM386" t="n">
        <x:f>MIN(MC_Paths_Base!B386+'Monte Carlo'!$B$35,MC_Paths_Base!C386+'Monte Carlo'!$C$35,MC_Paths_Base!D386+'Monte Carlo'!$D$35,MC_Paths_Base!E386+'Monte Carlo'!$E$35,MC_Paths_Base!F386+'Monte Carlo'!$F$35,MC_Paths_Base!G386+'Monte Carlo'!$G$35,MC_Paths_Base!H386+'Monte Carlo'!$H$35,MC_Paths_Base!I386+'Monte Carlo'!$I$35,MC_Paths_Base!J386+'Monte Carlo'!$J$35,MC_Paths_Base!K386+'Monte Carlo'!$K$35,MC_Paths_Base!L386+'Monte Carlo'!$L$35,MC_Paths_Base!M386+'Monte Carlo'!$M$35,MC_Paths_Base!N386+'Monte Carlo'!$N$35,MC_Paths_Base!O386+'Monte Carlo'!$O$35,MC_Paths_Base!P386+'Monte Carlo'!$P$35,MC_Paths_Base!Q386+'Monte Carlo'!$Q$35,MC_Paths_Base!R386+'Monte Carlo'!$R$35,MC_Paths_Base!S386+'Monte Carlo'!$S$35,MC_Paths_Base!T386+'Monte Carlo'!$T$35,MC_Paths_Base!U386+'Monte Carlo'!$U$35,MC_Paths_Base!V386+'Monte Carlo'!$V$35,MC_Paths_Base!W386+'Monte Carlo'!$W$35,MC_Paths_Base!X386+'Monte Carlo'!$X$35,MC_Paths_Base!Y386+'Monte Carlo'!$Y$35,MC_Paths_Base!Z386+'Monte Carlo'!$Z$35,MC_Paths_Base!AA386+'Monte Carlo'!$AA$35,MC_Paths_Base!AB386+'Monte Carlo'!$AB$35,MC_Paths_Base!AC386+'Monte Carlo'!$AC$35,MC_Paths_Base!AD386+'Monte Carlo'!$AD$35,MC_Paths_Base!AE386+'Monte Carlo'!$AE$35,MC_Paths_Base!AF386+'Monte Carlo'!$AF$35)</x:f>
        <x:v>-992519.3476453198</x:v>
      </x:c>
    </x:row>
    <x:row r="387">
      <x:c r="AJ387" t="n">
        <x:f>MIN(MC_Paths_Base!B387:AF387)</x:f>
        <x:v>1029031.25</x:v>
      </x:c>
      <x:c r="AK387" t="n">
        <x:f>MIN(MC_Paths_Base!B387+'Monte Carlo'!$B$32,MC_Paths_Base!C387+'Monte Carlo'!$C$32,MC_Paths_Base!D387+'Monte Carlo'!$D$32,MC_Paths_Base!E387+'Monte Carlo'!$E$32,MC_Paths_Base!F387+'Monte Carlo'!$F$32,MC_Paths_Base!G387+'Monte Carlo'!$G$32,MC_Paths_Base!H387+'Monte Carlo'!$H$32,MC_Paths_Base!I387+'Monte Carlo'!$I$32,MC_Paths_Base!J387+'Monte Carlo'!$J$32,MC_Paths_Base!K387+'Monte Carlo'!$K$32,MC_Paths_Base!L387+'Monte Carlo'!$L$32,MC_Paths_Base!M387+'Monte Carlo'!$M$32,MC_Paths_Base!N387+'Monte Carlo'!$N$32,MC_Paths_Base!O387+'Monte Carlo'!$O$32,MC_Paths_Base!P387+'Monte Carlo'!$P$32,MC_Paths_Base!Q387+'Monte Carlo'!$Q$32,MC_Paths_Base!R387+'Monte Carlo'!$R$32,MC_Paths_Base!S387+'Monte Carlo'!$S$32,MC_Paths_Base!T387+'Monte Carlo'!$T$32,MC_Paths_Base!U387+'Monte Carlo'!$U$32,MC_Paths_Base!V387+'Monte Carlo'!$V$32,MC_Paths_Base!W387+'Monte Carlo'!$W$32,MC_Paths_Base!X387+'Monte Carlo'!$X$32,MC_Paths_Base!Y387+'Monte Carlo'!$Y$32,MC_Paths_Base!Z387+'Monte Carlo'!$Z$32,MC_Paths_Base!AA387+'Monte Carlo'!$AA$32,MC_Paths_Base!AB387+'Monte Carlo'!$AB$32,MC_Paths_Base!AC387+'Monte Carlo'!$AC$32,MC_Paths_Base!AD387+'Monte Carlo'!$AD$32,MC_Paths_Base!AE387+'Monte Carlo'!$AE$32,MC_Paths_Base!AF387+'Monte Carlo'!$AF$32)</x:f>
        <x:v>1029031.25</x:v>
      </x:c>
      <x:c r="AL387" t="n">
        <x:f>MIN(MC_Paths_Base!B387+'Monte Carlo'!$B$34,MC_Paths_Base!C387+'Monte Carlo'!$C$34,MC_Paths_Base!D387+'Monte Carlo'!$D$34,MC_Paths_Base!E387+'Monte Carlo'!$E$34,MC_Paths_Base!F387+'Monte Carlo'!$F$34,MC_Paths_Base!G387+'Monte Carlo'!$G$34,MC_Paths_Base!H387+'Monte Carlo'!$H$34,MC_Paths_Base!I387+'Monte Carlo'!$I$34,MC_Paths_Base!J387+'Monte Carlo'!$J$34,MC_Paths_Base!K387+'Monte Carlo'!$K$34,MC_Paths_Base!L387+'Monte Carlo'!$L$34,MC_Paths_Base!M387+'Monte Carlo'!$M$34,MC_Paths_Base!N387+'Monte Carlo'!$N$34,MC_Paths_Base!O387+'Monte Carlo'!$O$34,MC_Paths_Base!P387+'Monte Carlo'!$P$34,MC_Paths_Base!Q387+'Monte Carlo'!$Q$34,MC_Paths_Base!R387+'Monte Carlo'!$R$34,MC_Paths_Base!S387+'Monte Carlo'!$S$34,MC_Paths_Base!T387+'Monte Carlo'!$T$34,MC_Paths_Base!U387+'Monte Carlo'!$U$34,MC_Paths_Base!V387+'Monte Carlo'!$V$34,MC_Paths_Base!W387+'Monte Carlo'!$W$34,MC_Paths_Base!X387+'Monte Carlo'!$X$34,MC_Paths_Base!Y387+'Monte Carlo'!$Y$34,MC_Paths_Base!Z387+'Monte Carlo'!$Z$34,MC_Paths_Base!AA387+'Monte Carlo'!$AA$34,MC_Paths_Base!AB387+'Monte Carlo'!$AB$34,MC_Paths_Base!AC387+'Monte Carlo'!$AC$34,MC_Paths_Base!AD387+'Monte Carlo'!$AD$34,MC_Paths_Base!AE387+'Monte Carlo'!$AE$34,MC_Paths_Base!AF387+'Monte Carlo'!$AF$34)</x:f>
        <x:v>911686.4992020624</x:v>
      </x:c>
      <x:c r="AM387" t="n">
        <x:f>MIN(MC_Paths_Base!B387+'Monte Carlo'!$B$35,MC_Paths_Base!C387+'Monte Carlo'!$C$35,MC_Paths_Base!D387+'Monte Carlo'!$D$35,MC_Paths_Base!E387+'Monte Carlo'!$E$35,MC_Paths_Base!F387+'Monte Carlo'!$F$35,MC_Paths_Base!G387+'Monte Carlo'!$G$35,MC_Paths_Base!H387+'Monte Carlo'!$H$35,MC_Paths_Base!I387+'Monte Carlo'!$I$35,MC_Paths_Base!J387+'Monte Carlo'!$J$35,MC_Paths_Base!K387+'Monte Carlo'!$K$35,MC_Paths_Base!L387+'Monte Carlo'!$L$35,MC_Paths_Base!M387+'Monte Carlo'!$M$35,MC_Paths_Base!N387+'Monte Carlo'!$N$35,MC_Paths_Base!O387+'Monte Carlo'!$O$35,MC_Paths_Base!P387+'Monte Carlo'!$P$35,MC_Paths_Base!Q387+'Monte Carlo'!$Q$35,MC_Paths_Base!R387+'Monte Carlo'!$R$35,MC_Paths_Base!S387+'Monte Carlo'!$S$35,MC_Paths_Base!T387+'Monte Carlo'!$T$35,MC_Paths_Base!U387+'Monte Carlo'!$U$35,MC_Paths_Base!V387+'Monte Carlo'!$V$35,MC_Paths_Base!W387+'Monte Carlo'!$W$35,MC_Paths_Base!X387+'Monte Carlo'!$X$35,MC_Paths_Base!Y387+'Monte Carlo'!$Y$35,MC_Paths_Base!Z387+'Monte Carlo'!$Z$35,MC_Paths_Base!AA387+'Monte Carlo'!$AA$35,MC_Paths_Base!AB387+'Monte Carlo'!$AB$35,MC_Paths_Base!AC387+'Monte Carlo'!$AC$35,MC_Paths_Base!AD387+'Monte Carlo'!$AD$35,MC_Paths_Base!AE387+'Monte Carlo'!$AE$35,MC_Paths_Base!AF387+'Monte Carlo'!$AF$35)</x:f>
        <x:v>780669.3228902033</x:v>
      </x:c>
    </x:row>
    <x:row r="388">
      <x:c r="AJ388" t="n">
        <x:f>MIN(MC_Paths_Base!B388:AF388)</x:f>
        <x:v>1013760.4042927282</x:v>
      </x:c>
      <x:c r="AK388" t="n">
        <x:f>MIN(MC_Paths_Base!B388+'Monte Carlo'!$B$32,MC_Paths_Base!C388+'Monte Carlo'!$C$32,MC_Paths_Base!D388+'Monte Carlo'!$D$32,MC_Paths_Base!E388+'Monte Carlo'!$E$32,MC_Paths_Base!F388+'Monte Carlo'!$F$32,MC_Paths_Base!G388+'Monte Carlo'!$G$32,MC_Paths_Base!H388+'Monte Carlo'!$H$32,MC_Paths_Base!I388+'Monte Carlo'!$I$32,MC_Paths_Base!J388+'Monte Carlo'!$J$32,MC_Paths_Base!K388+'Monte Carlo'!$K$32,MC_Paths_Base!L388+'Monte Carlo'!$L$32,MC_Paths_Base!M388+'Monte Carlo'!$M$32,MC_Paths_Base!N388+'Monte Carlo'!$N$32,MC_Paths_Base!O388+'Monte Carlo'!$O$32,MC_Paths_Base!P388+'Monte Carlo'!$P$32,MC_Paths_Base!Q388+'Monte Carlo'!$Q$32,MC_Paths_Base!R388+'Monte Carlo'!$R$32,MC_Paths_Base!S388+'Monte Carlo'!$S$32,MC_Paths_Base!T388+'Monte Carlo'!$T$32,MC_Paths_Base!U388+'Monte Carlo'!$U$32,MC_Paths_Base!V388+'Monte Carlo'!$V$32,MC_Paths_Base!W388+'Monte Carlo'!$W$32,MC_Paths_Base!X388+'Monte Carlo'!$X$32,MC_Paths_Base!Y388+'Monte Carlo'!$Y$32,MC_Paths_Base!Z388+'Monte Carlo'!$Z$32,MC_Paths_Base!AA388+'Monte Carlo'!$AA$32,MC_Paths_Base!AB388+'Monte Carlo'!$AB$32,MC_Paths_Base!AC388+'Monte Carlo'!$AC$32,MC_Paths_Base!AD388+'Monte Carlo'!$AD$32,MC_Paths_Base!AE388+'Monte Carlo'!$AE$32,MC_Paths_Base!AF388+'Monte Carlo'!$AF$32)</x:f>
        <x:v>812587.7439611295</x:v>
      </x:c>
      <x:c r="AL388" t="n">
        <x:f>MIN(MC_Paths_Base!B388+'Monte Carlo'!$B$34,MC_Paths_Base!C388+'Monte Carlo'!$C$34,MC_Paths_Base!D388+'Monte Carlo'!$D$34,MC_Paths_Base!E388+'Monte Carlo'!$E$34,MC_Paths_Base!F388+'Monte Carlo'!$F$34,MC_Paths_Base!G388+'Monte Carlo'!$G$34,MC_Paths_Base!H388+'Monte Carlo'!$H$34,MC_Paths_Base!I388+'Monte Carlo'!$I$34,MC_Paths_Base!J388+'Monte Carlo'!$J$34,MC_Paths_Base!K388+'Monte Carlo'!$K$34,MC_Paths_Base!L388+'Monte Carlo'!$L$34,MC_Paths_Base!M388+'Monte Carlo'!$M$34,MC_Paths_Base!N388+'Monte Carlo'!$N$34,MC_Paths_Base!O388+'Monte Carlo'!$O$34,MC_Paths_Base!P388+'Monte Carlo'!$P$34,MC_Paths_Base!Q388+'Monte Carlo'!$Q$34,MC_Paths_Base!R388+'Monte Carlo'!$R$34,MC_Paths_Base!S388+'Monte Carlo'!$S$34,MC_Paths_Base!T388+'Monte Carlo'!$T$34,MC_Paths_Base!U388+'Monte Carlo'!$U$34,MC_Paths_Base!V388+'Monte Carlo'!$V$34,MC_Paths_Base!W388+'Monte Carlo'!$W$34,MC_Paths_Base!X388+'Monte Carlo'!$X$34,MC_Paths_Base!Y388+'Monte Carlo'!$Y$34,MC_Paths_Base!Z388+'Monte Carlo'!$Z$34,MC_Paths_Base!AA388+'Monte Carlo'!$AA$34,MC_Paths_Base!AB388+'Monte Carlo'!$AB$34,MC_Paths_Base!AC388+'Monte Carlo'!$AC$34,MC_Paths_Base!AD388+'Monte Carlo'!$AD$34,MC_Paths_Base!AE388+'Monte Carlo'!$AE$34,MC_Paths_Base!AF388+'Monte Carlo'!$AF$34)</x:f>
        <x:v>689615.5605427283</x:v>
      </x:c>
      <x:c r="AM388" t="n">
        <x:f>MIN(MC_Paths_Base!B388+'Monte Carlo'!$B$35,MC_Paths_Base!C388+'Monte Carlo'!$C$35,MC_Paths_Base!D388+'Monte Carlo'!$D$35,MC_Paths_Base!E388+'Monte Carlo'!$E$35,MC_Paths_Base!F388+'Monte Carlo'!$F$35,MC_Paths_Base!G388+'Monte Carlo'!$G$35,MC_Paths_Base!H388+'Monte Carlo'!$H$35,MC_Paths_Base!I388+'Monte Carlo'!$I$35,MC_Paths_Base!J388+'Monte Carlo'!$J$35,MC_Paths_Base!K388+'Monte Carlo'!$K$35,MC_Paths_Base!L388+'Monte Carlo'!$L$35,MC_Paths_Base!M388+'Monte Carlo'!$M$35,MC_Paths_Base!N388+'Monte Carlo'!$N$35,MC_Paths_Base!O388+'Monte Carlo'!$O$35,MC_Paths_Base!P388+'Monte Carlo'!$P$35,MC_Paths_Base!Q388+'Monte Carlo'!$Q$35,MC_Paths_Base!R388+'Monte Carlo'!$R$35,MC_Paths_Base!S388+'Monte Carlo'!$S$35,MC_Paths_Base!T388+'Monte Carlo'!$T$35,MC_Paths_Base!U388+'Monte Carlo'!$U$35,MC_Paths_Base!V388+'Monte Carlo'!$V$35,MC_Paths_Base!W388+'Monte Carlo'!$W$35,MC_Paths_Base!X388+'Monte Carlo'!$X$35,MC_Paths_Base!Y388+'Monte Carlo'!$Y$35,MC_Paths_Base!Z388+'Monte Carlo'!$Z$35,MC_Paths_Base!AA388+'Monte Carlo'!$AA$35,MC_Paths_Base!AB388+'Monte Carlo'!$AB$35,MC_Paths_Base!AC388+'Monte Carlo'!$AC$35,MC_Paths_Base!AD388+'Monte Carlo'!$AD$35,MC_Paths_Base!AE388+'Monte Carlo'!$AE$35,MC_Paths_Base!AF388+'Monte Carlo'!$AF$35)</x:f>
        <x:v>551600.4002111295</x:v>
      </x:c>
    </x:row>
    <x:row r="389">
      <x:c r="AJ389" t="n">
        <x:f>MIN(MC_Paths_Base!B389:AF389)</x:f>
        <x:v>767990.9528370112</x:v>
      </x:c>
      <x:c r="AK389" t="n">
        <x:f>MIN(MC_Paths_Base!B389+'Monte Carlo'!$B$32,MC_Paths_Base!C389+'Monte Carlo'!$C$32,MC_Paths_Base!D389+'Monte Carlo'!$D$32,MC_Paths_Base!E389+'Monte Carlo'!$E$32,MC_Paths_Base!F389+'Monte Carlo'!$F$32,MC_Paths_Base!G389+'Monte Carlo'!$G$32,MC_Paths_Base!H389+'Monte Carlo'!$H$32,MC_Paths_Base!I389+'Monte Carlo'!$I$32,MC_Paths_Base!J389+'Monte Carlo'!$J$32,MC_Paths_Base!K389+'Monte Carlo'!$K$32,MC_Paths_Base!L389+'Monte Carlo'!$L$32,MC_Paths_Base!M389+'Monte Carlo'!$M$32,MC_Paths_Base!N389+'Monte Carlo'!$N$32,MC_Paths_Base!O389+'Monte Carlo'!$O$32,MC_Paths_Base!P389+'Monte Carlo'!$P$32,MC_Paths_Base!Q389+'Monte Carlo'!$Q$32,MC_Paths_Base!R389+'Monte Carlo'!$R$32,MC_Paths_Base!S389+'Monte Carlo'!$S$32,MC_Paths_Base!T389+'Monte Carlo'!$T$32,MC_Paths_Base!U389+'Monte Carlo'!$U$32,MC_Paths_Base!V389+'Monte Carlo'!$V$32,MC_Paths_Base!W389+'Monte Carlo'!$W$32,MC_Paths_Base!X389+'Monte Carlo'!$X$32,MC_Paths_Base!Y389+'Monte Carlo'!$Y$32,MC_Paths_Base!Z389+'Monte Carlo'!$Z$32,MC_Paths_Base!AA389+'Monte Carlo'!$AA$32,MC_Paths_Base!AB389+'Monte Carlo'!$AB$32,MC_Paths_Base!AC389+'Monte Carlo'!$AC$32,MC_Paths_Base!AD389+'Monte Carlo'!$AD$32,MC_Paths_Base!AE389+'Monte Carlo'!$AE$32,MC_Paths_Base!AF389+'Monte Carlo'!$AF$32)</x:f>
        <x:v>551224.5667955418</x:v>
      </x:c>
      <x:c r="AL389" t="n">
        <x:f>MIN(MC_Paths_Base!B389+'Monte Carlo'!$B$34,MC_Paths_Base!C389+'Monte Carlo'!$C$34,MC_Paths_Base!D389+'Monte Carlo'!$D$34,MC_Paths_Base!E389+'Monte Carlo'!$E$34,MC_Paths_Base!F389+'Monte Carlo'!$F$34,MC_Paths_Base!G389+'Monte Carlo'!$G$34,MC_Paths_Base!H389+'Monte Carlo'!$H$34,MC_Paths_Base!I389+'Monte Carlo'!$I$34,MC_Paths_Base!J389+'Monte Carlo'!$J$34,MC_Paths_Base!K389+'Monte Carlo'!$K$34,MC_Paths_Base!L389+'Monte Carlo'!$L$34,MC_Paths_Base!M389+'Monte Carlo'!$M$34,MC_Paths_Base!N389+'Monte Carlo'!$N$34,MC_Paths_Base!O389+'Monte Carlo'!$O$34,MC_Paths_Base!P389+'Monte Carlo'!$P$34,MC_Paths_Base!Q389+'Monte Carlo'!$Q$34,MC_Paths_Base!R389+'Monte Carlo'!$R$34,MC_Paths_Base!S389+'Monte Carlo'!$S$34,MC_Paths_Base!T389+'Monte Carlo'!$T$34,MC_Paths_Base!U389+'Monte Carlo'!$U$34,MC_Paths_Base!V389+'Monte Carlo'!$V$34,MC_Paths_Base!W389+'Monte Carlo'!$W$34,MC_Paths_Base!X389+'Monte Carlo'!$X$34,MC_Paths_Base!Y389+'Monte Carlo'!$Y$34,MC_Paths_Base!Z389+'Monte Carlo'!$Z$34,MC_Paths_Base!AA389+'Monte Carlo'!$AA$34,MC_Paths_Base!AB389+'Monte Carlo'!$AB$34,MC_Paths_Base!AC389+'Monte Carlo'!$AC$34,MC_Paths_Base!AD389+'Monte Carlo'!$AD$34,MC_Paths_Base!AE389+'Monte Carlo'!$AE$34,MC_Paths_Base!AF389+'Monte Carlo'!$AF$34)</x:f>
        <x:v>-417082.36769980844</x:v>
      </x:c>
      <x:c r="AM389" t="n">
        <x:f>MIN(MC_Paths_Base!B389+'Monte Carlo'!$B$35,MC_Paths_Base!C389+'Monte Carlo'!$C$35,MC_Paths_Base!D389+'Monte Carlo'!$D$35,MC_Paths_Base!E389+'Monte Carlo'!$E$35,MC_Paths_Base!F389+'Monte Carlo'!$F$35,MC_Paths_Base!G389+'Monte Carlo'!$G$35,MC_Paths_Base!H389+'Monte Carlo'!$H$35,MC_Paths_Base!I389+'Monte Carlo'!$I$35,MC_Paths_Base!J389+'Monte Carlo'!$J$35,MC_Paths_Base!K389+'Monte Carlo'!$K$35,MC_Paths_Base!L389+'Monte Carlo'!$L$35,MC_Paths_Base!M389+'Monte Carlo'!$M$35,MC_Paths_Base!N389+'Monte Carlo'!$N$35,MC_Paths_Base!O389+'Monte Carlo'!$O$35,MC_Paths_Base!P389+'Monte Carlo'!$P$35,MC_Paths_Base!Q389+'Monte Carlo'!$Q$35,MC_Paths_Base!R389+'Monte Carlo'!$R$35,MC_Paths_Base!S389+'Monte Carlo'!$S$35,MC_Paths_Base!T389+'Monte Carlo'!$T$35,MC_Paths_Base!U389+'Monte Carlo'!$U$35,MC_Paths_Base!V389+'Monte Carlo'!$V$35,MC_Paths_Base!W389+'Monte Carlo'!$W$35,MC_Paths_Base!X389+'Monte Carlo'!$X$35,MC_Paths_Base!Y389+'Monte Carlo'!$Y$35,MC_Paths_Base!Z389+'Monte Carlo'!$Z$35,MC_Paths_Base!AA389+'Monte Carlo'!$AA$35,MC_Paths_Base!AB389+'Monte Carlo'!$AB$35,MC_Paths_Base!AC389+'Monte Carlo'!$AC$35,MC_Paths_Base!AD389+'Monte Carlo'!$AD$35,MC_Paths_Base!AE389+'Monte Carlo'!$AE$35,MC_Paths_Base!AF389+'Monte Carlo'!$AF$35)</x:f>
        <x:v>-355535.76836585905</x:v>
      </x:c>
    </x:row>
    <x:row r="390">
      <x:c r="AJ390" t="n">
        <x:f>MIN(MC_Paths_Base!B390:AF390)</x:f>
        <x:v>958492.8092755692</x:v>
      </x:c>
      <x:c r="AK390" t="n">
        <x:f>MIN(MC_Paths_Base!B390+'Monte Carlo'!$B$32,MC_Paths_Base!C390+'Monte Carlo'!$C$32,MC_Paths_Base!D390+'Monte Carlo'!$D$32,MC_Paths_Base!E390+'Monte Carlo'!$E$32,MC_Paths_Base!F390+'Monte Carlo'!$F$32,MC_Paths_Base!G390+'Monte Carlo'!$G$32,MC_Paths_Base!H390+'Monte Carlo'!$H$32,MC_Paths_Base!I390+'Monte Carlo'!$I$32,MC_Paths_Base!J390+'Monte Carlo'!$J$32,MC_Paths_Base!K390+'Monte Carlo'!$K$32,MC_Paths_Base!L390+'Monte Carlo'!$L$32,MC_Paths_Base!M390+'Monte Carlo'!$M$32,MC_Paths_Base!N390+'Monte Carlo'!$N$32,MC_Paths_Base!O390+'Monte Carlo'!$O$32,MC_Paths_Base!P390+'Monte Carlo'!$P$32,MC_Paths_Base!Q390+'Monte Carlo'!$Q$32,MC_Paths_Base!R390+'Monte Carlo'!$R$32,MC_Paths_Base!S390+'Monte Carlo'!$S$32,MC_Paths_Base!T390+'Monte Carlo'!$T$32,MC_Paths_Base!U390+'Monte Carlo'!$U$32,MC_Paths_Base!V390+'Monte Carlo'!$V$32,MC_Paths_Base!W390+'Monte Carlo'!$W$32,MC_Paths_Base!X390+'Monte Carlo'!$X$32,MC_Paths_Base!Y390+'Monte Carlo'!$Y$32,MC_Paths_Base!Z390+'Monte Carlo'!$Z$32,MC_Paths_Base!AA390+'Monte Carlo'!$AA$32,MC_Paths_Base!AB390+'Monte Carlo'!$AB$32,MC_Paths_Base!AC390+'Monte Carlo'!$AC$32,MC_Paths_Base!AD390+'Monte Carlo'!$AD$32,MC_Paths_Base!AE390+'Monte Carlo'!$AE$32,MC_Paths_Base!AF390+'Monte Carlo'!$AF$32)</x:f>
        <x:v>738154.0239829321</x:v>
      </x:c>
      <x:c r="AL390" t="n">
        <x:f>MIN(MC_Paths_Base!B390+'Monte Carlo'!$B$34,MC_Paths_Base!C390+'Monte Carlo'!$C$34,MC_Paths_Base!D390+'Monte Carlo'!$D$34,MC_Paths_Base!E390+'Monte Carlo'!$E$34,MC_Paths_Base!F390+'Monte Carlo'!$F$34,MC_Paths_Base!G390+'Monte Carlo'!$G$34,MC_Paths_Base!H390+'Monte Carlo'!$H$34,MC_Paths_Base!I390+'Monte Carlo'!$I$34,MC_Paths_Base!J390+'Monte Carlo'!$J$34,MC_Paths_Base!K390+'Monte Carlo'!$K$34,MC_Paths_Base!L390+'Monte Carlo'!$L$34,MC_Paths_Base!M390+'Monte Carlo'!$M$34,MC_Paths_Base!N390+'Monte Carlo'!$N$34,MC_Paths_Base!O390+'Monte Carlo'!$O$34,MC_Paths_Base!P390+'Monte Carlo'!$P$34,MC_Paths_Base!Q390+'Monte Carlo'!$Q$34,MC_Paths_Base!R390+'Monte Carlo'!$R$34,MC_Paths_Base!S390+'Monte Carlo'!$S$34,MC_Paths_Base!T390+'Monte Carlo'!$T$34,MC_Paths_Base!U390+'Monte Carlo'!$U$34,MC_Paths_Base!V390+'Monte Carlo'!$V$34,MC_Paths_Base!W390+'Monte Carlo'!$W$34,MC_Paths_Base!X390+'Monte Carlo'!$X$34,MC_Paths_Base!Y390+'Monte Carlo'!$Y$34,MC_Paths_Base!Z390+'Monte Carlo'!$Z$34,MC_Paths_Base!AA390+'Monte Carlo'!$AA$34,MC_Paths_Base!AB390+'Monte Carlo'!$AB$34,MC_Paths_Base!AC390+'Monte Carlo'!$AC$34,MC_Paths_Base!AD390+'Monte Carlo'!$AD$34,MC_Paths_Base!AE390+'Monte Carlo'!$AE$34,MC_Paths_Base!AF390+'Monte Carlo'!$AF$34)</x:f>
        <x:v>-413073.04392396426</x:v>
      </x:c>
      <x:c r="AM390" t="n">
        <x:f>MIN(MC_Paths_Base!B390+'Monte Carlo'!$B$35,MC_Paths_Base!C390+'Monte Carlo'!$C$35,MC_Paths_Base!D390+'Monte Carlo'!$D$35,MC_Paths_Base!E390+'Monte Carlo'!$E$35,MC_Paths_Base!F390+'Monte Carlo'!$F$35,MC_Paths_Base!G390+'Monte Carlo'!$G$35,MC_Paths_Base!H390+'Monte Carlo'!$H$35,MC_Paths_Base!I390+'Monte Carlo'!$I$35,MC_Paths_Base!J390+'Monte Carlo'!$J$35,MC_Paths_Base!K390+'Monte Carlo'!$K$35,MC_Paths_Base!L390+'Monte Carlo'!$L$35,MC_Paths_Base!M390+'Monte Carlo'!$M$35,MC_Paths_Base!N390+'Monte Carlo'!$N$35,MC_Paths_Base!O390+'Monte Carlo'!$O$35,MC_Paths_Base!P390+'Monte Carlo'!$P$35,MC_Paths_Base!Q390+'Monte Carlo'!$Q$35,MC_Paths_Base!R390+'Monte Carlo'!$R$35,MC_Paths_Base!S390+'Monte Carlo'!$S$35,MC_Paths_Base!T390+'Monte Carlo'!$T$35,MC_Paths_Base!U390+'Monte Carlo'!$U$35,MC_Paths_Base!V390+'Monte Carlo'!$V$35,MC_Paths_Base!W390+'Monte Carlo'!$W$35,MC_Paths_Base!X390+'Monte Carlo'!$X$35,MC_Paths_Base!Y390+'Monte Carlo'!$Y$35,MC_Paths_Base!Z390+'Monte Carlo'!$Z$35,MC_Paths_Base!AA390+'Monte Carlo'!$AA$35,MC_Paths_Base!AB390+'Monte Carlo'!$AB$35,MC_Paths_Base!AC390+'Monte Carlo'!$AC$35,MC_Paths_Base!AD390+'Monte Carlo'!$AD$35,MC_Paths_Base!AE390+'Monte Carlo'!$AE$35,MC_Paths_Base!AF390+'Monte Carlo'!$AF$35)</x:f>
        <x:v>-299185.94427535543</x:v>
      </x:c>
    </x:row>
    <x:row r="391">
      <x:c r="AJ391" t="n">
        <x:f>MIN(MC_Paths_Base!B391:AF391)</x:f>
        <x:v>1029031.25</x:v>
      </x:c>
      <x:c r="AK391" t="n">
        <x:f>MIN(MC_Paths_Base!B391+'Monte Carlo'!$B$32,MC_Paths_Base!C391+'Monte Carlo'!$C$32,MC_Paths_Base!D391+'Monte Carlo'!$D$32,MC_Paths_Base!E391+'Monte Carlo'!$E$32,MC_Paths_Base!F391+'Monte Carlo'!$F$32,MC_Paths_Base!G391+'Monte Carlo'!$G$32,MC_Paths_Base!H391+'Monte Carlo'!$H$32,MC_Paths_Base!I391+'Monte Carlo'!$I$32,MC_Paths_Base!J391+'Monte Carlo'!$J$32,MC_Paths_Base!K391+'Monte Carlo'!$K$32,MC_Paths_Base!L391+'Monte Carlo'!$L$32,MC_Paths_Base!M391+'Monte Carlo'!$M$32,MC_Paths_Base!N391+'Monte Carlo'!$N$32,MC_Paths_Base!O391+'Monte Carlo'!$O$32,MC_Paths_Base!P391+'Monte Carlo'!$P$32,MC_Paths_Base!Q391+'Monte Carlo'!$Q$32,MC_Paths_Base!R391+'Monte Carlo'!$R$32,MC_Paths_Base!S391+'Monte Carlo'!$S$32,MC_Paths_Base!T391+'Monte Carlo'!$T$32,MC_Paths_Base!U391+'Monte Carlo'!$U$32,MC_Paths_Base!V391+'Monte Carlo'!$V$32,MC_Paths_Base!W391+'Monte Carlo'!$W$32,MC_Paths_Base!X391+'Monte Carlo'!$X$32,MC_Paths_Base!Y391+'Monte Carlo'!$Y$32,MC_Paths_Base!Z391+'Monte Carlo'!$Z$32,MC_Paths_Base!AA391+'Monte Carlo'!$AA$32,MC_Paths_Base!AB391+'Monte Carlo'!$AB$32,MC_Paths_Base!AC391+'Monte Carlo'!$AC$32,MC_Paths_Base!AD391+'Monte Carlo'!$AD$32,MC_Paths_Base!AE391+'Monte Carlo'!$AE$32,MC_Paths_Base!AF391+'Monte Carlo'!$AF$32)</x:f>
        <x:v>1029031.25</x:v>
      </x:c>
      <x:c r="AL391" t="n">
        <x:f>MIN(MC_Paths_Base!B391+'Monte Carlo'!$B$34,MC_Paths_Base!C391+'Monte Carlo'!$C$34,MC_Paths_Base!D391+'Monte Carlo'!$D$34,MC_Paths_Base!E391+'Monte Carlo'!$E$34,MC_Paths_Base!F391+'Monte Carlo'!$F$34,MC_Paths_Base!G391+'Monte Carlo'!$G$34,MC_Paths_Base!H391+'Monte Carlo'!$H$34,MC_Paths_Base!I391+'Monte Carlo'!$I$34,MC_Paths_Base!J391+'Monte Carlo'!$J$34,MC_Paths_Base!K391+'Monte Carlo'!$K$34,MC_Paths_Base!L391+'Monte Carlo'!$L$34,MC_Paths_Base!M391+'Monte Carlo'!$M$34,MC_Paths_Base!N391+'Monte Carlo'!$N$34,MC_Paths_Base!O391+'Monte Carlo'!$O$34,MC_Paths_Base!P391+'Monte Carlo'!$P$34,MC_Paths_Base!Q391+'Monte Carlo'!$Q$34,MC_Paths_Base!R391+'Monte Carlo'!$R$34,MC_Paths_Base!S391+'Monte Carlo'!$S$34,MC_Paths_Base!T391+'Monte Carlo'!$T$34,MC_Paths_Base!U391+'Monte Carlo'!$U$34,MC_Paths_Base!V391+'Monte Carlo'!$V$34,MC_Paths_Base!W391+'Monte Carlo'!$W$34,MC_Paths_Base!X391+'Monte Carlo'!$X$34,MC_Paths_Base!Y391+'Monte Carlo'!$Y$34,MC_Paths_Base!Z391+'Monte Carlo'!$Z$34,MC_Paths_Base!AA391+'Monte Carlo'!$AA$34,MC_Paths_Base!AB391+'Monte Carlo'!$AB$34,MC_Paths_Base!AC391+'Monte Carlo'!$AC$34,MC_Paths_Base!AD391+'Monte Carlo'!$AD$34,MC_Paths_Base!AE391+'Monte Carlo'!$AE$34,MC_Paths_Base!AF391+'Monte Carlo'!$AF$34)</x:f>
        <x:v>707884.7515341034</x:v>
      </x:c>
      <x:c r="AM391" t="n">
        <x:f>MIN(MC_Paths_Base!B391+'Monte Carlo'!$B$35,MC_Paths_Base!C391+'Monte Carlo'!$C$35,MC_Paths_Base!D391+'Monte Carlo'!$D$35,MC_Paths_Base!E391+'Monte Carlo'!$E$35,MC_Paths_Base!F391+'Monte Carlo'!$F$35,MC_Paths_Base!G391+'Monte Carlo'!$G$35,MC_Paths_Base!H391+'Monte Carlo'!$H$35,MC_Paths_Base!I391+'Monte Carlo'!$I$35,MC_Paths_Base!J391+'Monte Carlo'!$J$35,MC_Paths_Base!K391+'Monte Carlo'!$K$35,MC_Paths_Base!L391+'Monte Carlo'!$L$35,MC_Paths_Base!M391+'Monte Carlo'!$M$35,MC_Paths_Base!N391+'Monte Carlo'!$N$35,MC_Paths_Base!O391+'Monte Carlo'!$O$35,MC_Paths_Base!P391+'Monte Carlo'!$P$35,MC_Paths_Base!Q391+'Monte Carlo'!$Q$35,MC_Paths_Base!R391+'Monte Carlo'!$R$35,MC_Paths_Base!S391+'Monte Carlo'!$S$35,MC_Paths_Base!T391+'Monte Carlo'!$T$35,MC_Paths_Base!U391+'Monte Carlo'!$U$35,MC_Paths_Base!V391+'Monte Carlo'!$V$35,MC_Paths_Base!W391+'Monte Carlo'!$W$35,MC_Paths_Base!X391+'Monte Carlo'!$X$35,MC_Paths_Base!Y391+'Monte Carlo'!$Y$35,MC_Paths_Base!Z391+'Monte Carlo'!$Z$35,MC_Paths_Base!AA391+'Monte Carlo'!$AA$35,MC_Paths_Base!AB391+'Monte Carlo'!$AB$35,MC_Paths_Base!AC391+'Monte Carlo'!$AC$35,MC_Paths_Base!AD391+'Monte Carlo'!$AD$35,MC_Paths_Base!AE391+'Monte Carlo'!$AE$35,MC_Paths_Base!AF391+'Monte Carlo'!$AF$35)</x:f>
        <x:v>701442.9033723148</x:v>
      </x:c>
    </x:row>
    <x:row r="392">
      <x:c r="AJ392" t="n">
        <x:f>MIN(MC_Paths_Base!B392:AF392)</x:f>
        <x:v>1015557.4317126344</x:v>
      </x:c>
      <x:c r="AK392" t="n">
        <x:f>MIN(MC_Paths_Base!B392+'Monte Carlo'!$B$32,MC_Paths_Base!C392+'Monte Carlo'!$C$32,MC_Paths_Base!D392+'Monte Carlo'!$D$32,MC_Paths_Base!E392+'Monte Carlo'!$E$32,MC_Paths_Base!F392+'Monte Carlo'!$F$32,MC_Paths_Base!G392+'Monte Carlo'!$G$32,MC_Paths_Base!H392+'Monte Carlo'!$H$32,MC_Paths_Base!I392+'Monte Carlo'!$I$32,MC_Paths_Base!J392+'Monte Carlo'!$J$32,MC_Paths_Base!K392+'Monte Carlo'!$K$32,MC_Paths_Base!L392+'Monte Carlo'!$L$32,MC_Paths_Base!M392+'Monte Carlo'!$M$32,MC_Paths_Base!N392+'Monte Carlo'!$N$32,MC_Paths_Base!O392+'Monte Carlo'!$O$32,MC_Paths_Base!P392+'Monte Carlo'!$P$32,MC_Paths_Base!Q392+'Monte Carlo'!$Q$32,MC_Paths_Base!R392+'Monte Carlo'!$R$32,MC_Paths_Base!S392+'Monte Carlo'!$S$32,MC_Paths_Base!T392+'Monte Carlo'!$T$32,MC_Paths_Base!U392+'Monte Carlo'!$U$32,MC_Paths_Base!V392+'Monte Carlo'!$V$32,MC_Paths_Base!W392+'Monte Carlo'!$W$32,MC_Paths_Base!X392+'Monte Carlo'!$X$32,MC_Paths_Base!Y392+'Monte Carlo'!$Y$32,MC_Paths_Base!Z392+'Monte Carlo'!$Z$32,MC_Paths_Base!AA392+'Monte Carlo'!$AA$32,MC_Paths_Base!AB392+'Monte Carlo'!$AB$32,MC_Paths_Base!AC392+'Monte Carlo'!$AC$32,MC_Paths_Base!AD392+'Monte Carlo'!$AD$32,MC_Paths_Base!AE392+'Monte Carlo'!$AE$32,MC_Paths_Base!AF392+'Monte Carlo'!$AF$32)</x:f>
        <x:v>813668.388127883</x:v>
      </x:c>
      <x:c r="AL392" t="n">
        <x:f>MIN(MC_Paths_Base!B392+'Monte Carlo'!$B$34,MC_Paths_Base!C392+'Monte Carlo'!$C$34,MC_Paths_Base!D392+'Monte Carlo'!$D$34,MC_Paths_Base!E392+'Monte Carlo'!$E$34,MC_Paths_Base!F392+'Monte Carlo'!$F$34,MC_Paths_Base!G392+'Monte Carlo'!$G$34,MC_Paths_Base!H392+'Monte Carlo'!$H$34,MC_Paths_Base!I392+'Monte Carlo'!$I$34,MC_Paths_Base!J392+'Monte Carlo'!$J$34,MC_Paths_Base!K392+'Monte Carlo'!$K$34,MC_Paths_Base!L392+'Monte Carlo'!$L$34,MC_Paths_Base!M392+'Monte Carlo'!$M$34,MC_Paths_Base!N392+'Monte Carlo'!$N$34,MC_Paths_Base!O392+'Monte Carlo'!$O$34,MC_Paths_Base!P392+'Monte Carlo'!$P$34,MC_Paths_Base!Q392+'Monte Carlo'!$Q$34,MC_Paths_Base!R392+'Monte Carlo'!$R$34,MC_Paths_Base!S392+'Monte Carlo'!$S$34,MC_Paths_Base!T392+'Monte Carlo'!$T$34,MC_Paths_Base!U392+'Monte Carlo'!$U$34,MC_Paths_Base!V392+'Monte Carlo'!$V$34,MC_Paths_Base!W392+'Monte Carlo'!$W$34,MC_Paths_Base!X392+'Monte Carlo'!$X$34,MC_Paths_Base!Y392+'Monte Carlo'!$Y$34,MC_Paths_Base!Z392+'Monte Carlo'!$Z$34,MC_Paths_Base!AA392+'Monte Carlo'!$AA$34,MC_Paths_Base!AB392+'Monte Carlo'!$AB$34,MC_Paths_Base!AC392+'Monte Carlo'!$AC$34,MC_Paths_Base!AD392+'Monte Carlo'!$AD$34,MC_Paths_Base!AE392+'Monte Carlo'!$AE$34,MC_Paths_Base!AF392+'Monte Carlo'!$AF$34)</x:f>
        <x:v>670343.1731188844</x:v>
      </x:c>
      <x:c r="AM392" t="n">
        <x:f>MIN(MC_Paths_Base!B392+'Monte Carlo'!$B$35,MC_Paths_Base!C392+'Monte Carlo'!$C$35,MC_Paths_Base!D392+'Monte Carlo'!$D$35,MC_Paths_Base!E392+'Monte Carlo'!$E$35,MC_Paths_Base!F392+'Monte Carlo'!$F$35,MC_Paths_Base!G392+'Monte Carlo'!$G$35,MC_Paths_Base!H392+'Monte Carlo'!$H$35,MC_Paths_Base!I392+'Monte Carlo'!$I$35,MC_Paths_Base!J392+'Monte Carlo'!$J$35,MC_Paths_Base!K392+'Monte Carlo'!$K$35,MC_Paths_Base!L392+'Monte Carlo'!$L$35,MC_Paths_Base!M392+'Monte Carlo'!$M$35,MC_Paths_Base!N392+'Monte Carlo'!$N$35,MC_Paths_Base!O392+'Monte Carlo'!$O$35,MC_Paths_Base!P392+'Monte Carlo'!$P$35,MC_Paths_Base!Q392+'Monte Carlo'!$Q$35,MC_Paths_Base!R392+'Monte Carlo'!$R$35,MC_Paths_Base!S392+'Monte Carlo'!$S$35,MC_Paths_Base!T392+'Monte Carlo'!$T$35,MC_Paths_Base!U392+'Monte Carlo'!$U$35,MC_Paths_Base!V392+'Monte Carlo'!$V$35,MC_Paths_Base!W392+'Monte Carlo'!$W$35,MC_Paths_Base!X392+'Monte Carlo'!$X$35,MC_Paths_Base!Y392+'Monte Carlo'!$Y$35,MC_Paths_Base!Z392+'Monte Carlo'!$Z$35,MC_Paths_Base!AA392+'Monte Carlo'!$AA$35,MC_Paths_Base!AB392+'Monte Carlo'!$AB$35,MC_Paths_Base!AC392+'Monte Carlo'!$AC$35,MC_Paths_Base!AD392+'Monte Carlo'!$AD$35,MC_Paths_Base!AE392+'Monte Carlo'!$AE$35,MC_Paths_Base!AF392+'Monte Carlo'!$AF$35)</x:f>
        <x:v>535716.867034133</x:v>
      </x:c>
    </x:row>
    <x:row r="393">
      <x:c r="AJ393" t="n">
        <x:f>MIN(MC_Paths_Base!B393:AF393)</x:f>
        <x:v>706400.2124052568</x:v>
      </x:c>
      <x:c r="AK393" t="n">
        <x:f>MIN(MC_Paths_Base!B393+'Monte Carlo'!$B$32,MC_Paths_Base!C393+'Monte Carlo'!$C$32,MC_Paths_Base!D393+'Monte Carlo'!$D$32,MC_Paths_Base!E393+'Monte Carlo'!$E$32,MC_Paths_Base!F393+'Monte Carlo'!$F$32,MC_Paths_Base!G393+'Monte Carlo'!$G$32,MC_Paths_Base!H393+'Monte Carlo'!$H$32,MC_Paths_Base!I393+'Monte Carlo'!$I$32,MC_Paths_Base!J393+'Monte Carlo'!$J$32,MC_Paths_Base!K393+'Monte Carlo'!$K$32,MC_Paths_Base!L393+'Monte Carlo'!$L$32,MC_Paths_Base!M393+'Monte Carlo'!$M$32,MC_Paths_Base!N393+'Monte Carlo'!$N$32,MC_Paths_Base!O393+'Monte Carlo'!$O$32,MC_Paths_Base!P393+'Monte Carlo'!$P$32,MC_Paths_Base!Q393+'Monte Carlo'!$Q$32,MC_Paths_Base!R393+'Monte Carlo'!$R$32,MC_Paths_Base!S393+'Monte Carlo'!$S$32,MC_Paths_Base!T393+'Monte Carlo'!$T$32,MC_Paths_Base!U393+'Monte Carlo'!$U$32,MC_Paths_Base!V393+'Monte Carlo'!$V$32,MC_Paths_Base!W393+'Monte Carlo'!$W$32,MC_Paths_Base!X393+'Monte Carlo'!$X$32,MC_Paths_Base!Y393+'Monte Carlo'!$Y$32,MC_Paths_Base!Z393+'Monte Carlo'!$Z$32,MC_Paths_Base!AA393+'Monte Carlo'!$AA$32,MC_Paths_Base!AB393+'Monte Carlo'!$AB$32,MC_Paths_Base!AC393+'Monte Carlo'!$AC$32,MC_Paths_Base!AD393+'Monte Carlo'!$AD$32,MC_Paths_Base!AE393+'Monte Carlo'!$AE$32,MC_Paths_Base!AF393+'Monte Carlo'!$AF$32)</x:f>
        <x:v>500167.215888217</x:v>
      </x:c>
      <x:c r="AL393" t="n">
        <x:f>MIN(MC_Paths_Base!B393+'Monte Carlo'!$B$34,MC_Paths_Base!C393+'Monte Carlo'!$C$34,MC_Paths_Base!D393+'Monte Carlo'!$D$34,MC_Paths_Base!E393+'Monte Carlo'!$E$34,MC_Paths_Base!F393+'Monte Carlo'!$F$34,MC_Paths_Base!G393+'Monte Carlo'!$G$34,MC_Paths_Base!H393+'Monte Carlo'!$H$34,MC_Paths_Base!I393+'Monte Carlo'!$I$34,MC_Paths_Base!J393+'Monte Carlo'!$J$34,MC_Paths_Base!K393+'Monte Carlo'!$K$34,MC_Paths_Base!L393+'Monte Carlo'!$L$34,MC_Paths_Base!M393+'Monte Carlo'!$M$34,MC_Paths_Base!N393+'Monte Carlo'!$N$34,MC_Paths_Base!O393+'Monte Carlo'!$O$34,MC_Paths_Base!P393+'Monte Carlo'!$P$34,MC_Paths_Base!Q393+'Monte Carlo'!$Q$34,MC_Paths_Base!R393+'Monte Carlo'!$R$34,MC_Paths_Base!S393+'Monte Carlo'!$S$34,MC_Paths_Base!T393+'Monte Carlo'!$T$34,MC_Paths_Base!U393+'Monte Carlo'!$U$34,MC_Paths_Base!V393+'Monte Carlo'!$V$34,MC_Paths_Base!W393+'Monte Carlo'!$W$34,MC_Paths_Base!X393+'Monte Carlo'!$X$34,MC_Paths_Base!Y393+'Monte Carlo'!$Y$34,MC_Paths_Base!Z393+'Monte Carlo'!$Z$34,MC_Paths_Base!AA393+'Monte Carlo'!$AA$34,MC_Paths_Base!AB393+'Monte Carlo'!$AB$34,MC_Paths_Base!AC393+'Monte Carlo'!$AC$34,MC_Paths_Base!AD393+'Monte Carlo'!$AD$34,MC_Paths_Base!AE393+'Monte Carlo'!$AE$34,MC_Paths_Base!AF393+'Monte Carlo'!$AF$34)</x:f>
        <x:v>233426.76068504702</x:v>
      </x:c>
      <x:c r="AM393" t="n">
        <x:f>MIN(MC_Paths_Base!B393+'Monte Carlo'!$B$35,MC_Paths_Base!C393+'Monte Carlo'!$C$35,MC_Paths_Base!D393+'Monte Carlo'!$D$35,MC_Paths_Base!E393+'Monte Carlo'!$E$35,MC_Paths_Base!F393+'Monte Carlo'!$F$35,MC_Paths_Base!G393+'Monte Carlo'!$G$35,MC_Paths_Base!H393+'Monte Carlo'!$H$35,MC_Paths_Base!I393+'Monte Carlo'!$I$35,MC_Paths_Base!J393+'Monte Carlo'!$J$35,MC_Paths_Base!K393+'Monte Carlo'!$K$35,MC_Paths_Base!L393+'Monte Carlo'!$L$35,MC_Paths_Base!M393+'Monte Carlo'!$M$35,MC_Paths_Base!N393+'Monte Carlo'!$N$35,MC_Paths_Base!O393+'Monte Carlo'!$O$35,MC_Paths_Base!P393+'Monte Carlo'!$P$35,MC_Paths_Base!Q393+'Monte Carlo'!$Q$35,MC_Paths_Base!R393+'Monte Carlo'!$R$35,MC_Paths_Base!S393+'Monte Carlo'!$S$35,MC_Paths_Base!T393+'Monte Carlo'!$T$35,MC_Paths_Base!U393+'Monte Carlo'!$U$35,MC_Paths_Base!V393+'Monte Carlo'!$V$35,MC_Paths_Base!W393+'Monte Carlo'!$W$35,MC_Paths_Base!X393+'Monte Carlo'!$X$35,MC_Paths_Base!Y393+'Monte Carlo'!$Y$35,MC_Paths_Base!Z393+'Monte Carlo'!$Z$35,MC_Paths_Base!AA393+'Monte Carlo'!$AA$35,MC_Paths_Base!AB393+'Monte Carlo'!$AB$35,MC_Paths_Base!AC393+'Monte Carlo'!$AC$35,MC_Paths_Base!AD393+'Monte Carlo'!$AD$35,MC_Paths_Base!AE393+'Monte Carlo'!$AE$35,MC_Paths_Base!AF393+'Monte Carlo'!$AF$35)</x:f>
        <x:v>119349.54376158351</x:v>
      </x:c>
    </x:row>
    <x:row r="394">
      <x:c r="AJ394" t="n">
        <x:f>MIN(MC_Paths_Base!B394:AF394)</x:f>
        <x:v>690282.559761062</x:v>
      </x:c>
      <x:c r="AK394" t="n">
        <x:f>MIN(MC_Paths_Base!B394+'Monte Carlo'!$B$32,MC_Paths_Base!C394+'Monte Carlo'!$C$32,MC_Paths_Base!D394+'Monte Carlo'!$D$32,MC_Paths_Base!E394+'Monte Carlo'!$E$32,MC_Paths_Base!F394+'Monte Carlo'!$F$32,MC_Paths_Base!G394+'Monte Carlo'!$G$32,MC_Paths_Base!H394+'Monte Carlo'!$H$32,MC_Paths_Base!I394+'Monte Carlo'!$I$32,MC_Paths_Base!J394+'Monte Carlo'!$J$32,MC_Paths_Base!K394+'Monte Carlo'!$K$32,MC_Paths_Base!L394+'Monte Carlo'!$L$32,MC_Paths_Base!M394+'Monte Carlo'!$M$32,MC_Paths_Base!N394+'Monte Carlo'!$N$32,MC_Paths_Base!O394+'Monte Carlo'!$O$32,MC_Paths_Base!P394+'Monte Carlo'!$P$32,MC_Paths_Base!Q394+'Monte Carlo'!$Q$32,MC_Paths_Base!R394+'Monte Carlo'!$R$32,MC_Paths_Base!S394+'Monte Carlo'!$S$32,MC_Paths_Base!T394+'Monte Carlo'!$T$32,MC_Paths_Base!U394+'Monte Carlo'!$U$32,MC_Paths_Base!V394+'Monte Carlo'!$V$32,MC_Paths_Base!W394+'Monte Carlo'!$W$32,MC_Paths_Base!X394+'Monte Carlo'!$X$32,MC_Paths_Base!Y394+'Monte Carlo'!$Y$32,MC_Paths_Base!Z394+'Monte Carlo'!$Z$32,MC_Paths_Base!AA394+'Monte Carlo'!$AA$32,MC_Paths_Base!AB394+'Monte Carlo'!$AB$32,MC_Paths_Base!AC394+'Monte Carlo'!$AC$32,MC_Paths_Base!AD394+'Monte Carlo'!$AD$32,MC_Paths_Base!AE394+'Monte Carlo'!$AE$32,MC_Paths_Base!AF394+'Monte Carlo'!$AF$32)</x:f>
        <x:v>458771.8181865865</x:v>
      </x:c>
      <x:c r="AL394" t="n">
        <x:f>MIN(MC_Paths_Base!B394+'Monte Carlo'!$B$34,MC_Paths_Base!C394+'Monte Carlo'!$C$34,MC_Paths_Base!D394+'Monte Carlo'!$D$34,MC_Paths_Base!E394+'Monte Carlo'!$E$34,MC_Paths_Base!F394+'Monte Carlo'!$F$34,MC_Paths_Base!G394+'Monte Carlo'!$G$34,MC_Paths_Base!H394+'Monte Carlo'!$H$34,MC_Paths_Base!I394+'Monte Carlo'!$I$34,MC_Paths_Base!J394+'Monte Carlo'!$J$34,MC_Paths_Base!K394+'Monte Carlo'!$K$34,MC_Paths_Base!L394+'Monte Carlo'!$L$34,MC_Paths_Base!M394+'Monte Carlo'!$M$34,MC_Paths_Base!N394+'Monte Carlo'!$N$34,MC_Paths_Base!O394+'Monte Carlo'!$O$34,MC_Paths_Base!P394+'Monte Carlo'!$P$34,MC_Paths_Base!Q394+'Monte Carlo'!$Q$34,MC_Paths_Base!R394+'Monte Carlo'!$R$34,MC_Paths_Base!S394+'Monte Carlo'!$S$34,MC_Paths_Base!T394+'Monte Carlo'!$T$34,MC_Paths_Base!U394+'Monte Carlo'!$U$34,MC_Paths_Base!V394+'Monte Carlo'!$V$34,MC_Paths_Base!W394+'Monte Carlo'!$W$34,MC_Paths_Base!X394+'Monte Carlo'!$X$34,MC_Paths_Base!Y394+'Monte Carlo'!$Y$34,MC_Paths_Base!Z394+'Monte Carlo'!$Z$34,MC_Paths_Base!AA394+'Monte Carlo'!$AA$34,MC_Paths_Base!AB394+'Monte Carlo'!$AB$34,MC_Paths_Base!AC394+'Monte Carlo'!$AC$34,MC_Paths_Base!AD394+'Monte Carlo'!$AD$34,MC_Paths_Base!AE394+'Monte Carlo'!$AE$34,MC_Paths_Base!AF394+'Monte Carlo'!$AF$34)</x:f>
        <x:v>-978185.3887411096</x:v>
      </x:c>
      <x:c r="AM394" t="n">
        <x:f>MIN(MC_Paths_Base!B394+'Monte Carlo'!$B$35,MC_Paths_Base!C394+'Monte Carlo'!$C$35,MC_Paths_Base!D394+'Monte Carlo'!$D$35,MC_Paths_Base!E394+'Monte Carlo'!$E$35,MC_Paths_Base!F394+'Monte Carlo'!$F$35,MC_Paths_Base!G394+'Monte Carlo'!$G$35,MC_Paths_Base!H394+'Monte Carlo'!$H$35,MC_Paths_Base!I394+'Monte Carlo'!$I$35,MC_Paths_Base!J394+'Monte Carlo'!$J$35,MC_Paths_Base!K394+'Monte Carlo'!$K$35,MC_Paths_Base!L394+'Monte Carlo'!$L$35,MC_Paths_Base!M394+'Monte Carlo'!$M$35,MC_Paths_Base!N394+'Monte Carlo'!$N$35,MC_Paths_Base!O394+'Monte Carlo'!$O$35,MC_Paths_Base!P394+'Monte Carlo'!$P$35,MC_Paths_Base!Q394+'Monte Carlo'!$Q$35,MC_Paths_Base!R394+'Monte Carlo'!$R$35,MC_Paths_Base!S394+'Monte Carlo'!$S$35,MC_Paths_Base!T394+'Monte Carlo'!$T$35,MC_Paths_Base!U394+'Monte Carlo'!$U$35,MC_Paths_Base!V394+'Monte Carlo'!$V$35,MC_Paths_Base!W394+'Monte Carlo'!$W$35,MC_Paths_Base!X394+'Monte Carlo'!$X$35,MC_Paths_Base!Y394+'Monte Carlo'!$Y$35,MC_Paths_Base!Z394+'Monte Carlo'!$Z$35,MC_Paths_Base!AA394+'Monte Carlo'!$AA$35,MC_Paths_Base!AB394+'Monte Carlo'!$AB$35,MC_Paths_Base!AC394+'Monte Carlo'!$AC$35,MC_Paths_Base!AD394+'Monte Carlo'!$AD$35,MC_Paths_Base!AE394+'Monte Carlo'!$AE$35,MC_Paths_Base!AF394+'Monte Carlo'!$AF$35)</x:f>
        <x:v>-844535.7879469405</x:v>
      </x:c>
    </x:row>
    <x:row r="395">
      <x:c r="AJ395" t="n">
        <x:f>MIN(MC_Paths_Base!B395:AF395)</x:f>
        <x:v>789481.1902052513</x:v>
      </x:c>
      <x:c r="AK395" t="n">
        <x:f>MIN(MC_Paths_Base!B395+'Monte Carlo'!$B$32,MC_Paths_Base!C395+'Monte Carlo'!$C$32,MC_Paths_Base!D395+'Monte Carlo'!$D$32,MC_Paths_Base!E395+'Monte Carlo'!$E$32,MC_Paths_Base!F395+'Monte Carlo'!$F$32,MC_Paths_Base!G395+'Monte Carlo'!$G$32,MC_Paths_Base!H395+'Monte Carlo'!$H$32,MC_Paths_Base!I395+'Monte Carlo'!$I$32,MC_Paths_Base!J395+'Monte Carlo'!$J$32,MC_Paths_Base!K395+'Monte Carlo'!$K$32,MC_Paths_Base!L395+'Monte Carlo'!$L$32,MC_Paths_Base!M395+'Monte Carlo'!$M$32,MC_Paths_Base!N395+'Monte Carlo'!$N$32,MC_Paths_Base!O395+'Monte Carlo'!$O$32,MC_Paths_Base!P395+'Monte Carlo'!$P$32,MC_Paths_Base!Q395+'Monte Carlo'!$Q$32,MC_Paths_Base!R395+'Monte Carlo'!$R$32,MC_Paths_Base!S395+'Monte Carlo'!$S$32,MC_Paths_Base!T395+'Monte Carlo'!$T$32,MC_Paths_Base!U395+'Monte Carlo'!$U$32,MC_Paths_Base!V395+'Monte Carlo'!$V$32,MC_Paths_Base!W395+'Monte Carlo'!$W$32,MC_Paths_Base!X395+'Monte Carlo'!$X$32,MC_Paths_Base!Y395+'Monte Carlo'!$Y$32,MC_Paths_Base!Z395+'Monte Carlo'!$Z$32,MC_Paths_Base!AA395+'Monte Carlo'!$AA$32,MC_Paths_Base!AB395+'Monte Carlo'!$AB$32,MC_Paths_Base!AC395+'Monte Carlo'!$AC$32,MC_Paths_Base!AD395+'Monte Carlo'!$AD$32,MC_Paths_Base!AE395+'Monte Carlo'!$AE$32,MC_Paths_Base!AF395+'Monte Carlo'!$AF$32)</x:f>
        <x:v>587592.1466204999</x:v>
      </x:c>
      <x:c r="AL395" t="n">
        <x:f>MIN(MC_Paths_Base!B395+'Monte Carlo'!$B$34,MC_Paths_Base!C395+'Monte Carlo'!$C$34,MC_Paths_Base!D395+'Monte Carlo'!$D$34,MC_Paths_Base!E395+'Monte Carlo'!$E$34,MC_Paths_Base!F395+'Monte Carlo'!$F$34,MC_Paths_Base!G395+'Monte Carlo'!$G$34,MC_Paths_Base!H395+'Monte Carlo'!$H$34,MC_Paths_Base!I395+'Monte Carlo'!$I$34,MC_Paths_Base!J395+'Monte Carlo'!$J$34,MC_Paths_Base!K395+'Monte Carlo'!$K$34,MC_Paths_Base!L395+'Monte Carlo'!$L$34,MC_Paths_Base!M395+'Monte Carlo'!$M$34,MC_Paths_Base!N395+'Monte Carlo'!$N$34,MC_Paths_Base!O395+'Monte Carlo'!$O$34,MC_Paths_Base!P395+'Monte Carlo'!$P$34,MC_Paths_Base!Q395+'Monte Carlo'!$Q$34,MC_Paths_Base!R395+'Monte Carlo'!$R$34,MC_Paths_Base!S395+'Monte Carlo'!$S$34,MC_Paths_Base!T395+'Monte Carlo'!$T$34,MC_Paths_Base!U395+'Monte Carlo'!$U$34,MC_Paths_Base!V395+'Monte Carlo'!$V$34,MC_Paths_Base!W395+'Monte Carlo'!$W$34,MC_Paths_Base!X395+'Monte Carlo'!$X$34,MC_Paths_Base!Y395+'Monte Carlo'!$Y$34,MC_Paths_Base!Z395+'Monte Carlo'!$Z$34,MC_Paths_Base!AA395+'Monte Carlo'!$AA$34,MC_Paths_Base!AB395+'Monte Carlo'!$AB$34,MC_Paths_Base!AC395+'Monte Carlo'!$AC$34,MC_Paths_Base!AD395+'Monte Carlo'!$AD$34,MC_Paths_Base!AE395+'Monte Carlo'!$AE$34,MC_Paths_Base!AF395+'Monte Carlo'!$AF$34)</x:f>
        <x:v>444266.9316115014</x:v>
      </x:c>
      <x:c r="AM395" t="n">
        <x:f>MIN(MC_Paths_Base!B395+'Monte Carlo'!$B$35,MC_Paths_Base!C395+'Monte Carlo'!$C$35,MC_Paths_Base!D395+'Monte Carlo'!$D$35,MC_Paths_Base!E395+'Monte Carlo'!$E$35,MC_Paths_Base!F395+'Monte Carlo'!$F$35,MC_Paths_Base!G395+'Monte Carlo'!$G$35,MC_Paths_Base!H395+'Monte Carlo'!$H$35,MC_Paths_Base!I395+'Monte Carlo'!$I$35,MC_Paths_Base!J395+'Monte Carlo'!$J$35,MC_Paths_Base!K395+'Monte Carlo'!$K$35,MC_Paths_Base!L395+'Monte Carlo'!$L$35,MC_Paths_Base!M395+'Monte Carlo'!$M$35,MC_Paths_Base!N395+'Monte Carlo'!$N$35,MC_Paths_Base!O395+'Monte Carlo'!$O$35,MC_Paths_Base!P395+'Monte Carlo'!$P$35,MC_Paths_Base!Q395+'Monte Carlo'!$Q$35,MC_Paths_Base!R395+'Monte Carlo'!$R$35,MC_Paths_Base!S395+'Monte Carlo'!$S$35,MC_Paths_Base!T395+'Monte Carlo'!$T$35,MC_Paths_Base!U395+'Monte Carlo'!$U$35,MC_Paths_Base!V395+'Monte Carlo'!$V$35,MC_Paths_Base!W395+'Monte Carlo'!$W$35,MC_Paths_Base!X395+'Monte Carlo'!$X$35,MC_Paths_Base!Y395+'Monte Carlo'!$Y$35,MC_Paths_Base!Z395+'Monte Carlo'!$Z$35,MC_Paths_Base!AA395+'Monte Carlo'!$AA$35,MC_Paths_Base!AB395+'Monte Carlo'!$AB$35,MC_Paths_Base!AC395+'Monte Carlo'!$AC$35,MC_Paths_Base!AD395+'Monte Carlo'!$AD$35,MC_Paths_Base!AE395+'Monte Carlo'!$AE$35,MC_Paths_Base!AF395+'Monte Carlo'!$AF$35)</x:f>
        <x:v>309640.62552675</x:v>
      </x:c>
    </x:row>
    <x:row r="396">
      <x:c r="AJ396" t="n">
        <x:f>MIN(MC_Paths_Base!B396:AF396)</x:f>
        <x:v>727939.6770950082</x:v>
      </x:c>
      <x:c r="AK396" t="n">
        <x:f>MIN(MC_Paths_Base!B396+'Monte Carlo'!$B$32,MC_Paths_Base!C396+'Monte Carlo'!$C$32,MC_Paths_Base!D396+'Monte Carlo'!$D$32,MC_Paths_Base!E396+'Monte Carlo'!$E$32,MC_Paths_Base!F396+'Monte Carlo'!$F$32,MC_Paths_Base!G396+'Monte Carlo'!$G$32,MC_Paths_Base!H396+'Monte Carlo'!$H$32,MC_Paths_Base!I396+'Monte Carlo'!$I$32,MC_Paths_Base!J396+'Monte Carlo'!$J$32,MC_Paths_Base!K396+'Monte Carlo'!$K$32,MC_Paths_Base!L396+'Monte Carlo'!$L$32,MC_Paths_Base!M396+'Monte Carlo'!$M$32,MC_Paths_Base!N396+'Monte Carlo'!$N$32,MC_Paths_Base!O396+'Monte Carlo'!$O$32,MC_Paths_Base!P396+'Monte Carlo'!$P$32,MC_Paths_Base!Q396+'Monte Carlo'!$Q$32,MC_Paths_Base!R396+'Monte Carlo'!$R$32,MC_Paths_Base!S396+'Monte Carlo'!$S$32,MC_Paths_Base!T396+'Monte Carlo'!$T$32,MC_Paths_Base!U396+'Monte Carlo'!$U$32,MC_Paths_Base!V396+'Monte Carlo'!$V$32,MC_Paths_Base!W396+'Monte Carlo'!$W$32,MC_Paths_Base!X396+'Monte Carlo'!$X$32,MC_Paths_Base!Y396+'Monte Carlo'!$Y$32,MC_Paths_Base!Z396+'Monte Carlo'!$Z$32,MC_Paths_Base!AA396+'Monte Carlo'!$AA$32,MC_Paths_Base!AB396+'Monte Carlo'!$AB$32,MC_Paths_Base!AC396+'Monte Carlo'!$AC$32,MC_Paths_Base!AD396+'Monte Carlo'!$AD$32,MC_Paths_Base!AE396+'Monte Carlo'!$AE$32,MC_Paths_Base!AF396+'Monte Carlo'!$AF$32)</x:f>
        <x:v>523609.7906683396</x:v>
      </x:c>
      <x:c r="AL396" t="n">
        <x:f>MIN(MC_Paths_Base!B396+'Monte Carlo'!$B$34,MC_Paths_Base!C396+'Monte Carlo'!$C$34,MC_Paths_Base!D396+'Monte Carlo'!$D$34,MC_Paths_Base!E396+'Monte Carlo'!$E$34,MC_Paths_Base!F396+'Monte Carlo'!$F$34,MC_Paths_Base!G396+'Monte Carlo'!$G$34,MC_Paths_Base!H396+'Monte Carlo'!$H$34,MC_Paths_Base!I396+'Monte Carlo'!$I$34,MC_Paths_Base!J396+'Monte Carlo'!$J$34,MC_Paths_Base!K396+'Monte Carlo'!$K$34,MC_Paths_Base!L396+'Monte Carlo'!$L$34,MC_Paths_Base!M396+'Monte Carlo'!$M$34,MC_Paths_Base!N396+'Monte Carlo'!$N$34,MC_Paths_Base!O396+'Monte Carlo'!$O$34,MC_Paths_Base!P396+'Monte Carlo'!$P$34,MC_Paths_Base!Q396+'Monte Carlo'!$Q$34,MC_Paths_Base!R396+'Monte Carlo'!$R$34,MC_Paths_Base!S396+'Monte Carlo'!$S$34,MC_Paths_Base!T396+'Monte Carlo'!$T$34,MC_Paths_Base!U396+'Monte Carlo'!$U$34,MC_Paths_Base!V396+'Monte Carlo'!$V$34,MC_Paths_Base!W396+'Monte Carlo'!$W$34,MC_Paths_Base!X396+'Monte Carlo'!$X$34,MC_Paths_Base!Y396+'Monte Carlo'!$Y$34,MC_Paths_Base!Z396+'Monte Carlo'!$Z$34,MC_Paths_Base!AA396+'Monte Carlo'!$AA$34,MC_Paths_Base!AB396+'Monte Carlo'!$AB$34,MC_Paths_Base!AC396+'Monte Carlo'!$AC$34,MC_Paths_Base!AD396+'Monte Carlo'!$AD$34,MC_Paths_Base!AE396+'Monte Carlo'!$AE$34,MC_Paths_Base!AF396+'Monte Carlo'!$AF$34)</x:f>
        <x:v>310938.24288203474</x:v>
      </x:c>
      <x:c r="AM396" t="n">
        <x:f>MIN(MC_Paths_Base!B396+'Monte Carlo'!$B$35,MC_Paths_Base!C396+'Monte Carlo'!$C$35,MC_Paths_Base!D396+'Monte Carlo'!$D$35,MC_Paths_Base!E396+'Monte Carlo'!$E$35,MC_Paths_Base!F396+'Monte Carlo'!$F$35,MC_Paths_Base!G396+'Monte Carlo'!$G$35,MC_Paths_Base!H396+'Monte Carlo'!$H$35,MC_Paths_Base!I396+'Monte Carlo'!$I$35,MC_Paths_Base!J396+'Monte Carlo'!$J$35,MC_Paths_Base!K396+'Monte Carlo'!$K$35,MC_Paths_Base!L396+'Monte Carlo'!$L$35,MC_Paths_Base!M396+'Monte Carlo'!$M$35,MC_Paths_Base!N396+'Monte Carlo'!$N$35,MC_Paths_Base!O396+'Monte Carlo'!$O$35,MC_Paths_Base!P396+'Monte Carlo'!$P$35,MC_Paths_Base!Q396+'Monte Carlo'!$Q$35,MC_Paths_Base!R396+'Monte Carlo'!$R$35,MC_Paths_Base!S396+'Monte Carlo'!$S$35,MC_Paths_Base!T396+'Monte Carlo'!$T$35,MC_Paths_Base!U396+'Monte Carlo'!$U$35,MC_Paths_Base!V396+'Monte Carlo'!$V$35,MC_Paths_Base!W396+'Monte Carlo'!$W$35,MC_Paths_Base!X396+'Monte Carlo'!$X$35,MC_Paths_Base!Y396+'Monte Carlo'!$Y$35,MC_Paths_Base!Z396+'Monte Carlo'!$Z$35,MC_Paths_Base!AA396+'Monte Carlo'!$AA$35,MC_Paths_Base!AB396+'Monte Carlo'!$AB$35,MC_Paths_Base!AC396+'Monte Carlo'!$AC$35,MC_Paths_Base!AD396+'Monte Carlo'!$AD$35,MC_Paths_Base!AE396+'Monte Carlo'!$AE$35,MC_Paths_Base!AF396+'Monte Carlo'!$AF$35)</x:f>
        <x:v>187858.3549949649</x:v>
      </x:c>
    </x:row>
    <x:row r="397">
      <x:c r="AJ397" t="n">
        <x:f>MIN(MC_Paths_Base!B397:AF397)</x:f>
        <x:v>1029031.25</x:v>
      </x:c>
      <x:c r="AK397" t="n">
        <x:f>MIN(MC_Paths_Base!B397+'Monte Carlo'!$B$32,MC_Paths_Base!C397+'Monte Carlo'!$C$32,MC_Paths_Base!D397+'Monte Carlo'!$D$32,MC_Paths_Base!E397+'Monte Carlo'!$E$32,MC_Paths_Base!F397+'Monte Carlo'!$F$32,MC_Paths_Base!G397+'Monte Carlo'!$G$32,MC_Paths_Base!H397+'Monte Carlo'!$H$32,MC_Paths_Base!I397+'Monte Carlo'!$I$32,MC_Paths_Base!J397+'Monte Carlo'!$J$32,MC_Paths_Base!K397+'Monte Carlo'!$K$32,MC_Paths_Base!L397+'Monte Carlo'!$L$32,MC_Paths_Base!M397+'Monte Carlo'!$M$32,MC_Paths_Base!N397+'Monte Carlo'!$N$32,MC_Paths_Base!O397+'Monte Carlo'!$O$32,MC_Paths_Base!P397+'Monte Carlo'!$P$32,MC_Paths_Base!Q397+'Monte Carlo'!$Q$32,MC_Paths_Base!R397+'Monte Carlo'!$R$32,MC_Paths_Base!S397+'Monte Carlo'!$S$32,MC_Paths_Base!T397+'Monte Carlo'!$T$32,MC_Paths_Base!U397+'Monte Carlo'!$U$32,MC_Paths_Base!V397+'Monte Carlo'!$V$32,MC_Paths_Base!W397+'Monte Carlo'!$W$32,MC_Paths_Base!X397+'Monte Carlo'!$X$32,MC_Paths_Base!Y397+'Monte Carlo'!$Y$32,MC_Paths_Base!Z397+'Monte Carlo'!$Z$32,MC_Paths_Base!AA397+'Monte Carlo'!$AA$32,MC_Paths_Base!AB397+'Monte Carlo'!$AB$32,MC_Paths_Base!AC397+'Monte Carlo'!$AC$32,MC_Paths_Base!AD397+'Monte Carlo'!$AD$32,MC_Paths_Base!AE397+'Monte Carlo'!$AE$32,MC_Paths_Base!AF397+'Monte Carlo'!$AF$32)</x:f>
        <x:v>1029031.25</x:v>
      </x:c>
      <x:c r="AL397" t="n">
        <x:f>MIN(MC_Paths_Base!B397+'Monte Carlo'!$B$34,MC_Paths_Base!C397+'Monte Carlo'!$C$34,MC_Paths_Base!D397+'Monte Carlo'!$D$34,MC_Paths_Base!E397+'Monte Carlo'!$E$34,MC_Paths_Base!F397+'Monte Carlo'!$F$34,MC_Paths_Base!G397+'Monte Carlo'!$G$34,MC_Paths_Base!H397+'Monte Carlo'!$H$34,MC_Paths_Base!I397+'Monte Carlo'!$I$34,MC_Paths_Base!J397+'Monte Carlo'!$J$34,MC_Paths_Base!K397+'Monte Carlo'!$K$34,MC_Paths_Base!L397+'Monte Carlo'!$L$34,MC_Paths_Base!M397+'Monte Carlo'!$M$34,MC_Paths_Base!N397+'Monte Carlo'!$N$34,MC_Paths_Base!O397+'Monte Carlo'!$O$34,MC_Paths_Base!P397+'Monte Carlo'!$P$34,MC_Paths_Base!Q397+'Monte Carlo'!$Q$34,MC_Paths_Base!R397+'Monte Carlo'!$R$34,MC_Paths_Base!S397+'Monte Carlo'!$S$34,MC_Paths_Base!T397+'Monte Carlo'!$T$34,MC_Paths_Base!U397+'Monte Carlo'!$U$34,MC_Paths_Base!V397+'Monte Carlo'!$V$34,MC_Paths_Base!W397+'Monte Carlo'!$W$34,MC_Paths_Base!X397+'Monte Carlo'!$X$34,MC_Paths_Base!Y397+'Monte Carlo'!$Y$34,MC_Paths_Base!Z397+'Monte Carlo'!$Z$34,MC_Paths_Base!AA397+'Monte Carlo'!$AA$34,MC_Paths_Base!AB397+'Monte Carlo'!$AB$34,MC_Paths_Base!AC397+'Monte Carlo'!$AC$34,MC_Paths_Base!AD397+'Monte Carlo'!$AD$34,MC_Paths_Base!AE397+'Monte Carlo'!$AE$34,MC_Paths_Base!AF397+'Monte Carlo'!$AF$34)</x:f>
        <x:v>650817.731953335</x:v>
      </x:c>
      <x:c r="AM397" t="n">
        <x:f>MIN(MC_Paths_Base!B397+'Monte Carlo'!$B$35,MC_Paths_Base!C397+'Monte Carlo'!$C$35,MC_Paths_Base!D397+'Monte Carlo'!$D$35,MC_Paths_Base!E397+'Monte Carlo'!$E$35,MC_Paths_Base!F397+'Monte Carlo'!$F$35,MC_Paths_Base!G397+'Monte Carlo'!$G$35,MC_Paths_Base!H397+'Monte Carlo'!$H$35,MC_Paths_Base!I397+'Monte Carlo'!$I$35,MC_Paths_Base!J397+'Monte Carlo'!$J$35,MC_Paths_Base!K397+'Monte Carlo'!$K$35,MC_Paths_Base!L397+'Monte Carlo'!$L$35,MC_Paths_Base!M397+'Monte Carlo'!$M$35,MC_Paths_Base!N397+'Monte Carlo'!$N$35,MC_Paths_Base!O397+'Monte Carlo'!$O$35,MC_Paths_Base!P397+'Monte Carlo'!$P$35,MC_Paths_Base!Q397+'Monte Carlo'!$Q$35,MC_Paths_Base!R397+'Monte Carlo'!$R$35,MC_Paths_Base!S397+'Monte Carlo'!$S$35,MC_Paths_Base!T397+'Monte Carlo'!$T$35,MC_Paths_Base!U397+'Monte Carlo'!$U$35,MC_Paths_Base!V397+'Monte Carlo'!$V$35,MC_Paths_Base!W397+'Monte Carlo'!$W$35,MC_Paths_Base!X397+'Monte Carlo'!$X$35,MC_Paths_Base!Y397+'Monte Carlo'!$Y$35,MC_Paths_Base!Z397+'Monte Carlo'!$Z$35,MC_Paths_Base!AA397+'Monte Carlo'!$AA$35,MC_Paths_Base!AB397+'Monte Carlo'!$AB$35,MC_Paths_Base!AC397+'Monte Carlo'!$AC$35,MC_Paths_Base!AD397+'Monte Carlo'!$AD$35,MC_Paths_Base!AE397+'Monte Carlo'!$AE$35,MC_Paths_Base!AF397+'Monte Carlo'!$AF$35)</x:f>
        <x:v>558533.2027639966</x:v>
      </x:c>
    </x:row>
    <x:row r="398">
      <x:c r="AJ398" t="n">
        <x:f>MIN(MC_Paths_Base!B398:AF398)</x:f>
        <x:v>727052.0872003306</x:v>
      </x:c>
      <x:c r="AK398" t="n">
        <x:f>MIN(MC_Paths_Base!B398+'Monte Carlo'!$B$32,MC_Paths_Base!C398+'Monte Carlo'!$C$32,MC_Paths_Base!D398+'Monte Carlo'!$D$32,MC_Paths_Base!E398+'Monte Carlo'!$E$32,MC_Paths_Base!F398+'Monte Carlo'!$F$32,MC_Paths_Base!G398+'Monte Carlo'!$G$32,MC_Paths_Base!H398+'Monte Carlo'!$H$32,MC_Paths_Base!I398+'Monte Carlo'!$I$32,MC_Paths_Base!J398+'Monte Carlo'!$J$32,MC_Paths_Base!K398+'Monte Carlo'!$K$32,MC_Paths_Base!L398+'Monte Carlo'!$L$32,MC_Paths_Base!M398+'Monte Carlo'!$M$32,MC_Paths_Base!N398+'Monte Carlo'!$N$32,MC_Paths_Base!O398+'Monte Carlo'!$O$32,MC_Paths_Base!P398+'Monte Carlo'!$P$32,MC_Paths_Base!Q398+'Monte Carlo'!$Q$32,MC_Paths_Base!R398+'Monte Carlo'!$R$32,MC_Paths_Base!S398+'Monte Carlo'!$S$32,MC_Paths_Base!T398+'Monte Carlo'!$T$32,MC_Paths_Base!U398+'Monte Carlo'!$U$32,MC_Paths_Base!V398+'Monte Carlo'!$V$32,MC_Paths_Base!W398+'Monte Carlo'!$W$32,MC_Paths_Base!X398+'Monte Carlo'!$X$32,MC_Paths_Base!Y398+'Monte Carlo'!$Y$32,MC_Paths_Base!Z398+'Monte Carlo'!$Z$32,MC_Paths_Base!AA398+'Monte Carlo'!$AA$32,MC_Paths_Base!AB398+'Monte Carlo'!$AB$32,MC_Paths_Base!AC398+'Monte Carlo'!$AC$32,MC_Paths_Base!AD398+'Monte Carlo'!$AD$32,MC_Paths_Base!AE398+'Monte Carlo'!$AE$32,MC_Paths_Base!AF398+'Monte Carlo'!$AF$32)</x:f>
        <x:v>520819.09068329073</x:v>
      </x:c>
      <x:c r="AL398" t="n">
        <x:f>MIN(MC_Paths_Base!B398+'Monte Carlo'!$B$34,MC_Paths_Base!C398+'Monte Carlo'!$C$34,MC_Paths_Base!D398+'Monte Carlo'!$D$34,MC_Paths_Base!E398+'Monte Carlo'!$E$34,MC_Paths_Base!F398+'Monte Carlo'!$F$34,MC_Paths_Base!G398+'Monte Carlo'!$G$34,MC_Paths_Base!H398+'Monte Carlo'!$H$34,MC_Paths_Base!I398+'Monte Carlo'!$I$34,MC_Paths_Base!J398+'Monte Carlo'!$J$34,MC_Paths_Base!K398+'Monte Carlo'!$K$34,MC_Paths_Base!L398+'Monte Carlo'!$L$34,MC_Paths_Base!M398+'Monte Carlo'!$M$34,MC_Paths_Base!N398+'Monte Carlo'!$N$34,MC_Paths_Base!O398+'Monte Carlo'!$O$34,MC_Paths_Base!P398+'Monte Carlo'!$P$34,MC_Paths_Base!Q398+'Monte Carlo'!$Q$34,MC_Paths_Base!R398+'Monte Carlo'!$R$34,MC_Paths_Base!S398+'Monte Carlo'!$S$34,MC_Paths_Base!T398+'Monte Carlo'!$T$34,MC_Paths_Base!U398+'Monte Carlo'!$U$34,MC_Paths_Base!V398+'Monte Carlo'!$V$34,MC_Paths_Base!W398+'Monte Carlo'!$W$34,MC_Paths_Base!X398+'Monte Carlo'!$X$34,MC_Paths_Base!Y398+'Monte Carlo'!$Y$34,MC_Paths_Base!Z398+'Monte Carlo'!$Z$34,MC_Paths_Base!AA398+'Monte Carlo'!$AA$34,MC_Paths_Base!AB398+'Monte Carlo'!$AB$34,MC_Paths_Base!AC398+'Monte Carlo'!$AC$34,MC_Paths_Base!AD398+'Monte Carlo'!$AD$34,MC_Paths_Base!AE398+'Monte Carlo'!$AE$34,MC_Paths_Base!AF398+'Monte Carlo'!$AF$34)</x:f>
        <x:v>118982.47440881399</x:v>
      </x:c>
      <x:c r="AM398" t="n">
        <x:f>MIN(MC_Paths_Base!B398+'Monte Carlo'!$B$35,MC_Paths_Base!C398+'Monte Carlo'!$C$35,MC_Paths_Base!D398+'Monte Carlo'!$D$35,MC_Paths_Base!E398+'Monte Carlo'!$E$35,MC_Paths_Base!F398+'Monte Carlo'!$F$35,MC_Paths_Base!G398+'Monte Carlo'!$G$35,MC_Paths_Base!H398+'Monte Carlo'!$H$35,MC_Paths_Base!I398+'Monte Carlo'!$I$35,MC_Paths_Base!J398+'Monte Carlo'!$J$35,MC_Paths_Base!K398+'Monte Carlo'!$K$35,MC_Paths_Base!L398+'Monte Carlo'!$L$35,MC_Paths_Base!M398+'Monte Carlo'!$M$35,MC_Paths_Base!N398+'Monte Carlo'!$N$35,MC_Paths_Base!O398+'Monte Carlo'!$O$35,MC_Paths_Base!P398+'Monte Carlo'!$P$35,MC_Paths_Base!Q398+'Monte Carlo'!$Q$35,MC_Paths_Base!R398+'Monte Carlo'!$R$35,MC_Paths_Base!S398+'Monte Carlo'!$S$35,MC_Paths_Base!T398+'Monte Carlo'!$T$35,MC_Paths_Base!U398+'Monte Carlo'!$U$35,MC_Paths_Base!V398+'Monte Carlo'!$V$35,MC_Paths_Base!W398+'Monte Carlo'!$W$35,MC_Paths_Base!X398+'Monte Carlo'!$X$35,MC_Paths_Base!Y398+'Monte Carlo'!$Y$35,MC_Paths_Base!Z398+'Monte Carlo'!$Z$35,MC_Paths_Base!AA398+'Monte Carlo'!$AA$35,MC_Paths_Base!AB398+'Monte Carlo'!$AB$35,MC_Paths_Base!AC398+'Monte Carlo'!$AC$35,MC_Paths_Base!AD398+'Monte Carlo'!$AD$35,MC_Paths_Base!AE398+'Monte Carlo'!$AE$35,MC_Paths_Base!AF398+'Monte Carlo'!$AF$35)</x:f>
        <x:v>112540.62624702533</x:v>
      </x:c>
    </x:row>
    <x:row r="399">
      <x:c r="AJ399" t="n">
        <x:f>MIN(MC_Paths_Base!B399:AF399)</x:f>
        <x:v>879347.8592949853</x:v>
      </x:c>
      <x:c r="AK399" t="n">
        <x:f>MIN(MC_Paths_Base!B399+'Monte Carlo'!$B$32,MC_Paths_Base!C399+'Monte Carlo'!$C$32,MC_Paths_Base!D399+'Monte Carlo'!$D$32,MC_Paths_Base!E399+'Monte Carlo'!$E$32,MC_Paths_Base!F399+'Monte Carlo'!$F$32,MC_Paths_Base!G399+'Monte Carlo'!$G$32,MC_Paths_Base!H399+'Monte Carlo'!$H$32,MC_Paths_Base!I399+'Monte Carlo'!$I$32,MC_Paths_Base!J399+'Monte Carlo'!$J$32,MC_Paths_Base!K399+'Monte Carlo'!$K$32,MC_Paths_Base!L399+'Monte Carlo'!$L$32,MC_Paths_Base!M399+'Monte Carlo'!$M$32,MC_Paths_Base!N399+'Monte Carlo'!$N$32,MC_Paths_Base!O399+'Monte Carlo'!$O$32,MC_Paths_Base!P399+'Monte Carlo'!$P$32,MC_Paths_Base!Q399+'Monte Carlo'!$Q$32,MC_Paths_Base!R399+'Monte Carlo'!$R$32,MC_Paths_Base!S399+'Monte Carlo'!$S$32,MC_Paths_Base!T399+'Monte Carlo'!$T$32,MC_Paths_Base!U399+'Monte Carlo'!$U$32,MC_Paths_Base!V399+'Monte Carlo'!$V$32,MC_Paths_Base!W399+'Monte Carlo'!$W$32,MC_Paths_Base!X399+'Monte Carlo'!$X$32,MC_Paths_Base!Y399+'Monte Carlo'!$Y$32,MC_Paths_Base!Z399+'Monte Carlo'!$Z$32,MC_Paths_Base!AA399+'Monte Carlo'!$AA$32,MC_Paths_Base!AB399+'Monte Carlo'!$AB$32,MC_Paths_Base!AC399+'Monte Carlo'!$AC$32,MC_Paths_Base!AD399+'Monte Carlo'!$AD$32,MC_Paths_Base!AE399+'Monte Carlo'!$AE$32,MC_Paths_Base!AF399+'Monte Carlo'!$AF$32)</x:f>
        <x:v>673114.8627779455</x:v>
      </x:c>
      <x:c r="AL399" t="n">
        <x:f>MIN(MC_Paths_Base!B399+'Monte Carlo'!$B$34,MC_Paths_Base!C399+'Monte Carlo'!$C$34,MC_Paths_Base!D399+'Monte Carlo'!$D$34,MC_Paths_Base!E399+'Monte Carlo'!$E$34,MC_Paths_Base!F399+'Monte Carlo'!$F$34,MC_Paths_Base!G399+'Monte Carlo'!$G$34,MC_Paths_Base!H399+'Monte Carlo'!$H$34,MC_Paths_Base!I399+'Monte Carlo'!$I$34,MC_Paths_Base!J399+'Monte Carlo'!$J$34,MC_Paths_Base!K399+'Monte Carlo'!$K$34,MC_Paths_Base!L399+'Monte Carlo'!$L$34,MC_Paths_Base!M399+'Monte Carlo'!$M$34,MC_Paths_Base!N399+'Monte Carlo'!$N$34,MC_Paths_Base!O399+'Monte Carlo'!$O$34,MC_Paths_Base!P399+'Monte Carlo'!$P$34,MC_Paths_Base!Q399+'Monte Carlo'!$Q$34,MC_Paths_Base!R399+'Monte Carlo'!$R$34,MC_Paths_Base!S399+'Monte Carlo'!$S$34,MC_Paths_Base!T399+'Monte Carlo'!$T$34,MC_Paths_Base!U399+'Monte Carlo'!$U$34,MC_Paths_Base!V399+'Monte Carlo'!$V$34,MC_Paths_Base!W399+'Monte Carlo'!$W$34,MC_Paths_Base!X399+'Monte Carlo'!$X$34,MC_Paths_Base!Y399+'Monte Carlo'!$Y$34,MC_Paths_Base!Z399+'Monte Carlo'!$Z$34,MC_Paths_Base!AA399+'Monte Carlo'!$AA$34,MC_Paths_Base!AB399+'Monte Carlo'!$AB$34,MC_Paths_Base!AC399+'Monte Carlo'!$AC$34,MC_Paths_Base!AD399+'Monte Carlo'!$AD$34,MC_Paths_Base!AE399+'Monte Carlo'!$AE$34,MC_Paths_Base!AF399+'Monte Carlo'!$AF$34)</x:f>
        <x:v>372425.6965787363</x:v>
      </x:c>
      <x:c r="AM399" t="n">
        <x:f>MIN(MC_Paths_Base!B399+'Monte Carlo'!$B$35,MC_Paths_Base!C399+'Monte Carlo'!$C$35,MC_Paths_Base!D399+'Monte Carlo'!$D$35,MC_Paths_Base!E399+'Monte Carlo'!$E$35,MC_Paths_Base!F399+'Monte Carlo'!$F$35,MC_Paths_Base!G399+'Monte Carlo'!$G$35,MC_Paths_Base!H399+'Monte Carlo'!$H$35,MC_Paths_Base!I399+'Monte Carlo'!$I$35,MC_Paths_Base!J399+'Monte Carlo'!$J$35,MC_Paths_Base!K399+'Monte Carlo'!$K$35,MC_Paths_Base!L399+'Monte Carlo'!$L$35,MC_Paths_Base!M399+'Monte Carlo'!$M$35,MC_Paths_Base!N399+'Monte Carlo'!$N$35,MC_Paths_Base!O399+'Monte Carlo'!$O$35,MC_Paths_Base!P399+'Monte Carlo'!$P$35,MC_Paths_Base!Q399+'Monte Carlo'!$Q$35,MC_Paths_Base!R399+'Monte Carlo'!$R$35,MC_Paths_Base!S399+'Monte Carlo'!$S$35,MC_Paths_Base!T399+'Monte Carlo'!$T$35,MC_Paths_Base!U399+'Monte Carlo'!$U$35,MC_Paths_Base!V399+'Monte Carlo'!$V$35,MC_Paths_Base!W399+'Monte Carlo'!$W$35,MC_Paths_Base!X399+'Monte Carlo'!$X$35,MC_Paths_Base!Y399+'Monte Carlo'!$Y$35,MC_Paths_Base!Z399+'Monte Carlo'!$Z$35,MC_Paths_Base!AA399+'Monte Carlo'!$AA$35,MC_Paths_Base!AB399+'Monte Carlo'!$AB$35,MC_Paths_Base!AC399+'Monte Carlo'!$AC$35,MC_Paths_Base!AD399+'Monte Carlo'!$AD$35,MC_Paths_Base!AE399+'Monte Carlo'!$AE$35,MC_Paths_Base!AF399+'Monte Carlo'!$AF$35)</x:f>
        <x:v>280141.16738939786</x:v>
      </x:c>
    </x:row>
    <x:row r="400">
      <x:c r="AJ400" t="n">
        <x:f>MIN(MC_Paths_Base!B400:AF400)</x:f>
        <x:v>636474.0450369506</x:v>
      </x:c>
      <x:c r="AK400" t="n">
        <x:f>MIN(MC_Paths_Base!B400+'Monte Carlo'!$B$32,MC_Paths_Base!C400+'Monte Carlo'!$C$32,MC_Paths_Base!D400+'Monte Carlo'!$D$32,MC_Paths_Base!E400+'Monte Carlo'!$E$32,MC_Paths_Base!F400+'Monte Carlo'!$F$32,MC_Paths_Base!G400+'Monte Carlo'!$G$32,MC_Paths_Base!H400+'Monte Carlo'!$H$32,MC_Paths_Base!I400+'Monte Carlo'!$I$32,MC_Paths_Base!J400+'Monte Carlo'!$J$32,MC_Paths_Base!K400+'Monte Carlo'!$K$32,MC_Paths_Base!L400+'Monte Carlo'!$L$32,MC_Paths_Base!M400+'Monte Carlo'!$M$32,MC_Paths_Base!N400+'Monte Carlo'!$N$32,MC_Paths_Base!O400+'Monte Carlo'!$O$32,MC_Paths_Base!P400+'Monte Carlo'!$P$32,MC_Paths_Base!Q400+'Monte Carlo'!$Q$32,MC_Paths_Base!R400+'Monte Carlo'!$R$32,MC_Paths_Base!S400+'Monte Carlo'!$S$32,MC_Paths_Base!T400+'Monte Carlo'!$T$32,MC_Paths_Base!U400+'Monte Carlo'!$U$32,MC_Paths_Base!V400+'Monte Carlo'!$V$32,MC_Paths_Base!W400+'Monte Carlo'!$W$32,MC_Paths_Base!X400+'Monte Carlo'!$X$32,MC_Paths_Base!Y400+'Monte Carlo'!$Y$32,MC_Paths_Base!Z400+'Monte Carlo'!$Z$32,MC_Paths_Base!AA400+'Monte Carlo'!$AA$32,MC_Paths_Base!AB400+'Monte Carlo'!$AB$32,MC_Paths_Base!AC400+'Monte Carlo'!$AC$32,MC_Paths_Base!AD400+'Monte Carlo'!$AD$32,MC_Paths_Base!AE400+'Monte Carlo'!$AE$32,MC_Paths_Base!AF400+'Monte Carlo'!$AF$32)</x:f>
        <x:v>382050.7733375053</x:v>
      </x:c>
      <x:c r="AL400" t="n">
        <x:f>MIN(MC_Paths_Base!B400+'Monte Carlo'!$B$34,MC_Paths_Base!C400+'Monte Carlo'!$C$34,MC_Paths_Base!D400+'Monte Carlo'!$D$34,MC_Paths_Base!E400+'Monte Carlo'!$E$34,MC_Paths_Base!F400+'Monte Carlo'!$F$34,MC_Paths_Base!G400+'Monte Carlo'!$G$34,MC_Paths_Base!H400+'Monte Carlo'!$H$34,MC_Paths_Base!I400+'Monte Carlo'!$I$34,MC_Paths_Base!J400+'Monte Carlo'!$J$34,MC_Paths_Base!K400+'Monte Carlo'!$K$34,MC_Paths_Base!L400+'Monte Carlo'!$L$34,MC_Paths_Base!M400+'Monte Carlo'!$M$34,MC_Paths_Base!N400+'Monte Carlo'!$N$34,MC_Paths_Base!O400+'Monte Carlo'!$O$34,MC_Paths_Base!P400+'Monte Carlo'!$P$34,MC_Paths_Base!Q400+'Monte Carlo'!$Q$34,MC_Paths_Base!R400+'Monte Carlo'!$R$34,MC_Paths_Base!S400+'Monte Carlo'!$S$34,MC_Paths_Base!T400+'Monte Carlo'!$T$34,MC_Paths_Base!U400+'Monte Carlo'!$U$34,MC_Paths_Base!V400+'Monte Carlo'!$V$34,MC_Paths_Base!W400+'Monte Carlo'!$W$34,MC_Paths_Base!X400+'Monte Carlo'!$X$34,MC_Paths_Base!Y400+'Monte Carlo'!$Y$34,MC_Paths_Base!Z400+'Monte Carlo'!$Z$34,MC_Paths_Base!AA400+'Monte Carlo'!$AA$34,MC_Paths_Base!AB400+'Monte Carlo'!$AB$34,MC_Paths_Base!AC400+'Monte Carlo'!$AC$34,MC_Paths_Base!AD400+'Monte Carlo'!$AD$34,MC_Paths_Base!AE400+'Monte Carlo'!$AE$34,MC_Paths_Base!AF400+'Monte Carlo'!$AF$34)</x:f>
        <x:v>-1253814.6423259233</x:v>
      </x:c>
      <x:c r="AM400" t="n">
        <x:f>MIN(MC_Paths_Base!B400+'Monte Carlo'!$B$35,MC_Paths_Base!C400+'Monte Carlo'!$C$35,MC_Paths_Base!D400+'Monte Carlo'!$D$35,MC_Paths_Base!E400+'Monte Carlo'!$E$35,MC_Paths_Base!F400+'Monte Carlo'!$F$35,MC_Paths_Base!G400+'Monte Carlo'!$G$35,MC_Paths_Base!H400+'Monte Carlo'!$H$35,MC_Paths_Base!I400+'Monte Carlo'!$I$35,MC_Paths_Base!J400+'Monte Carlo'!$J$35,MC_Paths_Base!K400+'Monte Carlo'!$K$35,MC_Paths_Base!L400+'Monte Carlo'!$L$35,MC_Paths_Base!M400+'Monte Carlo'!$M$35,MC_Paths_Base!N400+'Monte Carlo'!$N$35,MC_Paths_Base!O400+'Monte Carlo'!$O$35,MC_Paths_Base!P400+'Monte Carlo'!$P$35,MC_Paths_Base!Q400+'Monte Carlo'!$Q$35,MC_Paths_Base!R400+'Monte Carlo'!$R$35,MC_Paths_Base!S400+'Monte Carlo'!$S$35,MC_Paths_Base!T400+'Monte Carlo'!$T$35,MC_Paths_Base!U400+'Monte Carlo'!$U$35,MC_Paths_Base!V400+'Monte Carlo'!$V$35,MC_Paths_Base!W400+'Monte Carlo'!$W$35,MC_Paths_Base!X400+'Monte Carlo'!$X$35,MC_Paths_Base!Y400+'Monte Carlo'!$Y$35,MC_Paths_Base!Z400+'Monte Carlo'!$Z$35,MC_Paths_Base!AA400+'Monte Carlo'!$AA$35,MC_Paths_Base!AB400+'Monte Carlo'!$AB$35,MC_Paths_Base!AC400+'Monte Carlo'!$AC$35,MC_Paths_Base!AD400+'Monte Carlo'!$AD$35,MC_Paths_Base!AE400+'Monte Carlo'!$AE$35,MC_Paths_Base!AF400+'Monte Carlo'!$AF$35)</x:f>
        <x:v>-1139927.5426773145</x:v>
      </x:c>
    </x:row>
    <x:row r="401">
      <x:c r="AJ401" t="n">
        <x:f>MIN(MC_Paths_Base!B401:AF401)</x:f>
        <x:v>1029031.25</x:v>
      </x:c>
      <x:c r="AK401" t="n">
        <x:f>MIN(MC_Paths_Base!B401+'Monte Carlo'!$B$32,MC_Paths_Base!C401+'Monte Carlo'!$C$32,MC_Paths_Base!D401+'Monte Carlo'!$D$32,MC_Paths_Base!E401+'Monte Carlo'!$E$32,MC_Paths_Base!F401+'Monte Carlo'!$F$32,MC_Paths_Base!G401+'Monte Carlo'!$G$32,MC_Paths_Base!H401+'Monte Carlo'!$H$32,MC_Paths_Base!I401+'Monte Carlo'!$I$32,MC_Paths_Base!J401+'Monte Carlo'!$J$32,MC_Paths_Base!K401+'Monte Carlo'!$K$32,MC_Paths_Base!L401+'Monte Carlo'!$L$32,MC_Paths_Base!M401+'Monte Carlo'!$M$32,MC_Paths_Base!N401+'Monte Carlo'!$N$32,MC_Paths_Base!O401+'Monte Carlo'!$O$32,MC_Paths_Base!P401+'Monte Carlo'!$P$32,MC_Paths_Base!Q401+'Monte Carlo'!$Q$32,MC_Paths_Base!R401+'Monte Carlo'!$R$32,MC_Paths_Base!S401+'Monte Carlo'!$S$32,MC_Paths_Base!T401+'Monte Carlo'!$T$32,MC_Paths_Base!U401+'Monte Carlo'!$U$32,MC_Paths_Base!V401+'Monte Carlo'!$V$32,MC_Paths_Base!W401+'Monte Carlo'!$W$32,MC_Paths_Base!X401+'Monte Carlo'!$X$32,MC_Paths_Base!Y401+'Monte Carlo'!$Y$32,MC_Paths_Base!Z401+'Monte Carlo'!$Z$32,MC_Paths_Base!AA401+'Monte Carlo'!$AA$32,MC_Paths_Base!AB401+'Monte Carlo'!$AB$32,MC_Paths_Base!AC401+'Monte Carlo'!$AC$32,MC_Paths_Base!AD401+'Monte Carlo'!$AD$32,MC_Paths_Base!AE401+'Monte Carlo'!$AE$32,MC_Paths_Base!AF401+'Monte Carlo'!$AF$32)</x:f>
        <x:v>987298.2399978142</x:v>
      </x:c>
      <x:c r="AL401" t="n">
        <x:f>MIN(MC_Paths_Base!B401+'Monte Carlo'!$B$34,MC_Paths_Base!C401+'Monte Carlo'!$C$34,MC_Paths_Base!D401+'Monte Carlo'!$D$34,MC_Paths_Base!E401+'Monte Carlo'!$E$34,MC_Paths_Base!F401+'Monte Carlo'!$F$34,MC_Paths_Base!G401+'Monte Carlo'!$G$34,MC_Paths_Base!H401+'Monte Carlo'!$H$34,MC_Paths_Base!I401+'Monte Carlo'!$I$34,MC_Paths_Base!J401+'Monte Carlo'!$J$34,MC_Paths_Base!K401+'Monte Carlo'!$K$34,MC_Paths_Base!L401+'Monte Carlo'!$L$34,MC_Paths_Base!M401+'Monte Carlo'!$M$34,MC_Paths_Base!N401+'Monte Carlo'!$N$34,MC_Paths_Base!O401+'Monte Carlo'!$O$34,MC_Paths_Base!P401+'Monte Carlo'!$P$34,MC_Paths_Base!Q401+'Monte Carlo'!$Q$34,MC_Paths_Base!R401+'Monte Carlo'!$R$34,MC_Paths_Base!S401+'Monte Carlo'!$S$34,MC_Paths_Base!T401+'Monte Carlo'!$T$34,MC_Paths_Base!U401+'Monte Carlo'!$U$34,MC_Paths_Base!V401+'Monte Carlo'!$V$34,MC_Paths_Base!W401+'Monte Carlo'!$W$34,MC_Paths_Base!X401+'Monte Carlo'!$X$34,MC_Paths_Base!Y401+'Monte Carlo'!$Y$34,MC_Paths_Base!Z401+'Monte Carlo'!$Z$34,MC_Paths_Base!AA401+'Monte Carlo'!$AA$34,MC_Paths_Base!AB401+'Monte Carlo'!$AB$34,MC_Paths_Base!AC401+'Monte Carlo'!$AC$34,MC_Paths_Base!AD401+'Monte Carlo'!$AD$34,MC_Paths_Base!AE401+'Monte Carlo'!$AE$34,MC_Paths_Base!AF401+'Monte Carlo'!$AF$34)</x:f>
        <x:v>838061.1479980296</x:v>
      </x:c>
      <x:c r="AM401" t="n">
        <x:f>MIN(MC_Paths_Base!B401+'Monte Carlo'!$B$35,MC_Paths_Base!C401+'Monte Carlo'!$C$35,MC_Paths_Base!D401+'Monte Carlo'!$D$35,MC_Paths_Base!E401+'Monte Carlo'!$E$35,MC_Paths_Base!F401+'Monte Carlo'!$F$35,MC_Paths_Base!G401+'Monte Carlo'!$G$35,MC_Paths_Base!H401+'Monte Carlo'!$H$35,MC_Paths_Base!I401+'Monte Carlo'!$I$35,MC_Paths_Base!J401+'Monte Carlo'!$J$35,MC_Paths_Base!K401+'Monte Carlo'!$K$35,MC_Paths_Base!L401+'Monte Carlo'!$L$35,MC_Paths_Base!M401+'Monte Carlo'!$M$35,MC_Paths_Base!N401+'Monte Carlo'!$N$35,MC_Paths_Base!O401+'Monte Carlo'!$O$35,MC_Paths_Base!P401+'Monte Carlo'!$P$35,MC_Paths_Base!Q401+'Monte Carlo'!$Q$35,MC_Paths_Base!R401+'Monte Carlo'!$R$35,MC_Paths_Base!S401+'Monte Carlo'!$S$35,MC_Paths_Base!T401+'Monte Carlo'!$T$35,MC_Paths_Base!U401+'Monte Carlo'!$U$35,MC_Paths_Base!V401+'Monte Carlo'!$V$35,MC_Paths_Base!W401+'Monte Carlo'!$W$35,MC_Paths_Base!X401+'Monte Carlo'!$X$35,MC_Paths_Base!Y401+'Monte Carlo'!$Y$35,MC_Paths_Base!Z401+'Monte Carlo'!$Z$35,MC_Paths_Base!AA401+'Monte Carlo'!$AA$35,MC_Paths_Base!AB401+'Monte Carlo'!$AB$35,MC_Paths_Base!AC401+'Monte Carlo'!$AC$35,MC_Paths_Base!AD401+'Monte Carlo'!$AD$35,MC_Paths_Base!AE401+'Monte Carlo'!$AE$35,MC_Paths_Base!AF401+'Monte Carlo'!$AF$35)</x:f>
        <x:v>719340.9070667013</x:v>
      </x:c>
    </x:row>
    <x:row r="402">
      <x:c r="AJ402" t="n">
        <x:f>MIN(MC_Paths_Base!B402:AF402)</x:f>
        <x:v>632941.5996577746</x:v>
      </x:c>
      <x:c r="AK402" t="n">
        <x:f>MIN(MC_Paths_Base!B402+'Monte Carlo'!$B$32,MC_Paths_Base!C402+'Monte Carlo'!$C$32,MC_Paths_Base!D402+'Monte Carlo'!$D$32,MC_Paths_Base!E402+'Monte Carlo'!$E$32,MC_Paths_Base!F402+'Monte Carlo'!$F$32,MC_Paths_Base!G402+'Monte Carlo'!$G$32,MC_Paths_Base!H402+'Monte Carlo'!$H$32,MC_Paths_Base!I402+'Monte Carlo'!$I$32,MC_Paths_Base!J402+'Monte Carlo'!$J$32,MC_Paths_Base!K402+'Monte Carlo'!$K$32,MC_Paths_Base!L402+'Monte Carlo'!$L$32,MC_Paths_Base!M402+'Monte Carlo'!$M$32,MC_Paths_Base!N402+'Monte Carlo'!$N$32,MC_Paths_Base!O402+'Monte Carlo'!$O$32,MC_Paths_Base!P402+'Monte Carlo'!$P$32,MC_Paths_Base!Q402+'Monte Carlo'!$Q$32,MC_Paths_Base!R402+'Monte Carlo'!$R$32,MC_Paths_Base!S402+'Monte Carlo'!$S$32,MC_Paths_Base!T402+'Monte Carlo'!$T$32,MC_Paths_Base!U402+'Monte Carlo'!$U$32,MC_Paths_Base!V402+'Monte Carlo'!$V$32,MC_Paths_Base!W402+'Monte Carlo'!$W$32,MC_Paths_Base!X402+'Monte Carlo'!$X$32,MC_Paths_Base!Y402+'Monte Carlo'!$Y$32,MC_Paths_Base!Z402+'Monte Carlo'!$Z$32,MC_Paths_Base!AA402+'Monte Carlo'!$AA$32,MC_Paths_Base!AB402+'Monte Carlo'!$AB$32,MC_Paths_Base!AC402+'Monte Carlo'!$AC$32,MC_Paths_Base!AD402+'Monte Carlo'!$AD$32,MC_Paths_Base!AE402+'Monte Carlo'!$AE$32,MC_Paths_Base!AF402+'Monte Carlo'!$AF$32)</x:f>
        <x:v>427690.1102817735</x:v>
      </x:c>
      <x:c r="AL402" t="n">
        <x:f>MIN(MC_Paths_Base!B402+'Monte Carlo'!$B$34,MC_Paths_Base!C402+'Monte Carlo'!$C$34,MC_Paths_Base!D402+'Monte Carlo'!$D$34,MC_Paths_Base!E402+'Monte Carlo'!$E$34,MC_Paths_Base!F402+'Monte Carlo'!$F$34,MC_Paths_Base!G402+'Monte Carlo'!$G$34,MC_Paths_Base!H402+'Monte Carlo'!$H$34,MC_Paths_Base!I402+'Monte Carlo'!$I$34,MC_Paths_Base!J402+'Monte Carlo'!$J$34,MC_Paths_Base!K402+'Monte Carlo'!$K$34,MC_Paths_Base!L402+'Monte Carlo'!$L$34,MC_Paths_Base!M402+'Monte Carlo'!$M$34,MC_Paths_Base!N402+'Monte Carlo'!$N$34,MC_Paths_Base!O402+'Monte Carlo'!$O$34,MC_Paths_Base!P402+'Monte Carlo'!$P$34,MC_Paths_Base!Q402+'Monte Carlo'!$Q$34,MC_Paths_Base!R402+'Monte Carlo'!$R$34,MC_Paths_Base!S402+'Monte Carlo'!$S$34,MC_Paths_Base!T402+'Monte Carlo'!$T$34,MC_Paths_Base!U402+'Monte Carlo'!$U$34,MC_Paths_Base!V402+'Monte Carlo'!$V$34,MC_Paths_Base!W402+'Monte Carlo'!$W$34,MC_Paths_Base!X402+'Monte Carlo'!$X$34,MC_Paths_Base!Y402+'Monte Carlo'!$Y$34,MC_Paths_Base!Z402+'Monte Carlo'!$Z$34,MC_Paths_Base!AA402+'Monte Carlo'!$AA$34,MC_Paths_Base!AB402+'Monte Carlo'!$AB$34,MC_Paths_Base!AC402+'Monte Carlo'!$AC$34,MC_Paths_Base!AD402+'Monte Carlo'!$AD$34,MC_Paths_Base!AE402+'Monte Carlo'!$AE$34,MC_Paths_Base!AF402+'Monte Carlo'!$AF$34)</x:f>
        <x:v>-25634.6165086393</x:v>
      </x:c>
      <x:c r="AM402" t="n">
        <x:f>MIN(MC_Paths_Base!B402+'Monte Carlo'!$B$35,MC_Paths_Base!C402+'Monte Carlo'!$C$35,MC_Paths_Base!D402+'Monte Carlo'!$D$35,MC_Paths_Base!E402+'Monte Carlo'!$E$35,MC_Paths_Base!F402+'Monte Carlo'!$F$35,MC_Paths_Base!G402+'Monte Carlo'!$G$35,MC_Paths_Base!H402+'Monte Carlo'!$H$35,MC_Paths_Base!I402+'Monte Carlo'!$I$35,MC_Paths_Base!J402+'Monte Carlo'!$J$35,MC_Paths_Base!K402+'Monte Carlo'!$K$35,MC_Paths_Base!L402+'Monte Carlo'!$L$35,MC_Paths_Base!M402+'Monte Carlo'!$M$35,MC_Paths_Base!N402+'Monte Carlo'!$N$35,MC_Paths_Base!O402+'Monte Carlo'!$O$35,MC_Paths_Base!P402+'Monte Carlo'!$P$35,MC_Paths_Base!Q402+'Monte Carlo'!$Q$35,MC_Paths_Base!R402+'Monte Carlo'!$R$35,MC_Paths_Base!S402+'Monte Carlo'!$S$35,MC_Paths_Base!T402+'Monte Carlo'!$T$35,MC_Paths_Base!U402+'Monte Carlo'!$U$35,MC_Paths_Base!V402+'Monte Carlo'!$V$35,MC_Paths_Base!W402+'Monte Carlo'!$W$35,MC_Paths_Base!X402+'Monte Carlo'!$X$35,MC_Paths_Base!Y402+'Monte Carlo'!$Y$35,MC_Paths_Base!Z402+'Monte Carlo'!$Z$35,MC_Paths_Base!AA402+'Monte Carlo'!$AA$35,MC_Paths_Base!AB402+'Monte Carlo'!$AB$35,MC_Paths_Base!AC402+'Monte Carlo'!$AC$35,MC_Paths_Base!AD402+'Monte Carlo'!$AD$35,MC_Paths_Base!AE402+'Monte Carlo'!$AE$35,MC_Paths_Base!AF402+'Monte Carlo'!$AF$35)</x:f>
        <x:v>-53816.782372588175</x:v>
      </x:c>
    </x:row>
    <x:row r="403">
      <x:c r="AJ403" t="n">
        <x:f>MIN(MC_Paths_Base!B403:AF403)</x:f>
        <x:v>814432.9635634368</x:v>
      </x:c>
      <x:c r="AK403" t="n">
        <x:f>MIN(MC_Paths_Base!B403+'Monte Carlo'!$B$32,MC_Paths_Base!C403+'Monte Carlo'!$C$32,MC_Paths_Base!D403+'Monte Carlo'!$D$32,MC_Paths_Base!E403+'Monte Carlo'!$E$32,MC_Paths_Base!F403+'Monte Carlo'!$F$32,MC_Paths_Base!G403+'Monte Carlo'!$G$32,MC_Paths_Base!H403+'Monte Carlo'!$H$32,MC_Paths_Base!I403+'Monte Carlo'!$I$32,MC_Paths_Base!J403+'Monte Carlo'!$J$32,MC_Paths_Base!K403+'Monte Carlo'!$K$32,MC_Paths_Base!L403+'Monte Carlo'!$L$32,MC_Paths_Base!M403+'Monte Carlo'!$M$32,MC_Paths_Base!N403+'Monte Carlo'!$N$32,MC_Paths_Base!O403+'Monte Carlo'!$O$32,MC_Paths_Base!P403+'Monte Carlo'!$P$32,MC_Paths_Base!Q403+'Monte Carlo'!$Q$32,MC_Paths_Base!R403+'Monte Carlo'!$R$32,MC_Paths_Base!S403+'Monte Carlo'!$S$32,MC_Paths_Base!T403+'Monte Carlo'!$T$32,MC_Paths_Base!U403+'Monte Carlo'!$U$32,MC_Paths_Base!V403+'Monte Carlo'!$V$32,MC_Paths_Base!W403+'Monte Carlo'!$W$32,MC_Paths_Base!X403+'Monte Carlo'!$X$32,MC_Paths_Base!Y403+'Monte Carlo'!$Y$32,MC_Paths_Base!Z403+'Monte Carlo'!$Z$32,MC_Paths_Base!AA403+'Monte Carlo'!$AA$32,MC_Paths_Base!AB403+'Monte Carlo'!$AB$32,MC_Paths_Base!AC403+'Monte Carlo'!$AC$32,MC_Paths_Base!AD403+'Monte Carlo'!$AD$32,MC_Paths_Base!AE403+'Monte Carlo'!$AE$32,MC_Paths_Base!AF403+'Monte Carlo'!$AF$32)</x:f>
        <x:v>609181.4741874357</x:v>
      </x:c>
      <x:c r="AL403" t="n">
        <x:f>MIN(MC_Paths_Base!B403+'Monte Carlo'!$B$34,MC_Paths_Base!C403+'Monte Carlo'!$C$34,MC_Paths_Base!D403+'Monte Carlo'!$D$34,MC_Paths_Base!E403+'Monte Carlo'!$E$34,MC_Paths_Base!F403+'Monte Carlo'!$F$34,MC_Paths_Base!G403+'Monte Carlo'!$G$34,MC_Paths_Base!H403+'Monte Carlo'!$H$34,MC_Paths_Base!I403+'Monte Carlo'!$I$34,MC_Paths_Base!J403+'Monte Carlo'!$J$34,MC_Paths_Base!K403+'Monte Carlo'!$K$34,MC_Paths_Base!L403+'Monte Carlo'!$L$34,MC_Paths_Base!M403+'Monte Carlo'!$M$34,MC_Paths_Base!N403+'Monte Carlo'!$N$34,MC_Paths_Base!O403+'Monte Carlo'!$O$34,MC_Paths_Base!P403+'Monte Carlo'!$P$34,MC_Paths_Base!Q403+'Monte Carlo'!$Q$34,MC_Paths_Base!R403+'Monte Carlo'!$R$34,MC_Paths_Base!S403+'Monte Carlo'!$S$34,MC_Paths_Base!T403+'Monte Carlo'!$T$34,MC_Paths_Base!U403+'Monte Carlo'!$U$34,MC_Paths_Base!V403+'Monte Carlo'!$V$34,MC_Paths_Base!W403+'Monte Carlo'!$W$34,MC_Paths_Base!X403+'Monte Carlo'!$X$34,MC_Paths_Base!Y403+'Monte Carlo'!$Y$34,MC_Paths_Base!Z403+'Monte Carlo'!$Z$34,MC_Paths_Base!AA403+'Monte Carlo'!$AA$34,MC_Paths_Base!AB403+'Monte Carlo'!$AB$34,MC_Paths_Base!AC403+'Monte Carlo'!$AC$34,MC_Paths_Base!AD403+'Monte Carlo'!$AD$34,MC_Paths_Base!AE403+'Monte Carlo'!$AE$34,MC_Paths_Base!AF403+'Monte Carlo'!$AF$34)</x:f>
        <x:v>-81776.18590557436</x:v>
      </x:c>
      <x:c r="AM403" t="n">
        <x:f>MIN(MC_Paths_Base!B403+'Monte Carlo'!$B$35,MC_Paths_Base!C403+'Monte Carlo'!$C$35,MC_Paths_Base!D403+'Monte Carlo'!$D$35,MC_Paths_Base!E403+'Monte Carlo'!$E$35,MC_Paths_Base!F403+'Monte Carlo'!$F$35,MC_Paths_Base!G403+'Monte Carlo'!$G$35,MC_Paths_Base!H403+'Monte Carlo'!$H$35,MC_Paths_Base!I403+'Monte Carlo'!$I$35,MC_Paths_Base!J403+'Monte Carlo'!$J$35,MC_Paths_Base!K403+'Monte Carlo'!$K$35,MC_Paths_Base!L403+'Monte Carlo'!$L$35,MC_Paths_Base!M403+'Monte Carlo'!$M$35,MC_Paths_Base!N403+'Monte Carlo'!$N$35,MC_Paths_Base!O403+'Monte Carlo'!$O$35,MC_Paths_Base!P403+'Monte Carlo'!$P$35,MC_Paths_Base!Q403+'Monte Carlo'!$Q$35,MC_Paths_Base!R403+'Monte Carlo'!$R$35,MC_Paths_Base!S403+'Monte Carlo'!$S$35,MC_Paths_Base!T403+'Monte Carlo'!$T$35,MC_Paths_Base!U403+'Monte Carlo'!$U$35,MC_Paths_Base!V403+'Monte Carlo'!$V$35,MC_Paths_Base!W403+'Monte Carlo'!$W$35,MC_Paths_Base!X403+'Monte Carlo'!$X$35,MC_Paths_Base!Y403+'Monte Carlo'!$Y$35,MC_Paths_Base!Z403+'Monte Carlo'!$Z$35,MC_Paths_Base!AA403+'Monte Carlo'!$AA$35,MC_Paths_Base!AB403+'Monte Carlo'!$AB$35,MC_Paths_Base!AC403+'Monte Carlo'!$AC$35,MC_Paths_Base!AD403+'Monte Carlo'!$AD$35,MC_Paths_Base!AE403+'Monte Carlo'!$AE$35,MC_Paths_Base!AF403+'Monte Carlo'!$AF$35)</x:f>
        <x:v>13554.574639222585</x:v>
      </x:c>
    </x:row>
    <x:row r="404">
      <x:c r="AJ404" t="n">
        <x:f>MIN(MC_Paths_Base!B404:AF404)</x:f>
        <x:v>1029031.25</x:v>
      </x:c>
      <x:c r="AK404" t="n">
        <x:f>MIN(MC_Paths_Base!B404+'Monte Carlo'!$B$32,MC_Paths_Base!C404+'Monte Carlo'!$C$32,MC_Paths_Base!D404+'Monte Carlo'!$D$32,MC_Paths_Base!E404+'Monte Carlo'!$E$32,MC_Paths_Base!F404+'Monte Carlo'!$F$32,MC_Paths_Base!G404+'Monte Carlo'!$G$32,MC_Paths_Base!H404+'Monte Carlo'!$H$32,MC_Paths_Base!I404+'Monte Carlo'!$I$32,MC_Paths_Base!J404+'Monte Carlo'!$J$32,MC_Paths_Base!K404+'Monte Carlo'!$K$32,MC_Paths_Base!L404+'Monte Carlo'!$L$32,MC_Paths_Base!M404+'Monte Carlo'!$M$32,MC_Paths_Base!N404+'Monte Carlo'!$N$32,MC_Paths_Base!O404+'Monte Carlo'!$O$32,MC_Paths_Base!P404+'Monte Carlo'!$P$32,MC_Paths_Base!Q404+'Monte Carlo'!$Q$32,MC_Paths_Base!R404+'Monte Carlo'!$R$32,MC_Paths_Base!S404+'Monte Carlo'!$S$32,MC_Paths_Base!T404+'Monte Carlo'!$T$32,MC_Paths_Base!U404+'Monte Carlo'!$U$32,MC_Paths_Base!V404+'Monte Carlo'!$V$32,MC_Paths_Base!W404+'Monte Carlo'!$W$32,MC_Paths_Base!X404+'Monte Carlo'!$X$32,MC_Paths_Base!Y404+'Monte Carlo'!$Y$32,MC_Paths_Base!Z404+'Monte Carlo'!$Z$32,MC_Paths_Base!AA404+'Monte Carlo'!$AA$32,MC_Paths_Base!AB404+'Monte Carlo'!$AB$32,MC_Paths_Base!AC404+'Monte Carlo'!$AC$32,MC_Paths_Base!AD404+'Monte Carlo'!$AD$32,MC_Paths_Base!AE404+'Monte Carlo'!$AE$32,MC_Paths_Base!AF404+'Monte Carlo'!$AF$32)</x:f>
        <x:v>1029031.25</x:v>
      </x:c>
      <x:c r="AL404" t="n">
        <x:f>MIN(MC_Paths_Base!B404+'Monte Carlo'!$B$34,MC_Paths_Base!C404+'Monte Carlo'!$C$34,MC_Paths_Base!D404+'Monte Carlo'!$D$34,MC_Paths_Base!E404+'Monte Carlo'!$E$34,MC_Paths_Base!F404+'Monte Carlo'!$F$34,MC_Paths_Base!G404+'Monte Carlo'!$G$34,MC_Paths_Base!H404+'Monte Carlo'!$H$34,MC_Paths_Base!I404+'Monte Carlo'!$I$34,MC_Paths_Base!J404+'Monte Carlo'!$J$34,MC_Paths_Base!K404+'Monte Carlo'!$K$34,MC_Paths_Base!L404+'Monte Carlo'!$L$34,MC_Paths_Base!M404+'Monte Carlo'!$M$34,MC_Paths_Base!N404+'Monte Carlo'!$N$34,MC_Paths_Base!O404+'Monte Carlo'!$O$34,MC_Paths_Base!P404+'Monte Carlo'!$P$34,MC_Paths_Base!Q404+'Monte Carlo'!$Q$34,MC_Paths_Base!R404+'Monte Carlo'!$R$34,MC_Paths_Base!S404+'Monte Carlo'!$S$34,MC_Paths_Base!T404+'Monte Carlo'!$T$34,MC_Paths_Base!U404+'Monte Carlo'!$U$34,MC_Paths_Base!V404+'Monte Carlo'!$V$34,MC_Paths_Base!W404+'Monte Carlo'!$W$34,MC_Paths_Base!X404+'Monte Carlo'!$X$34,MC_Paths_Base!Y404+'Monte Carlo'!$Y$34,MC_Paths_Base!Z404+'Monte Carlo'!$Z$34,MC_Paths_Base!AA404+'Monte Carlo'!$AA$34,MC_Paths_Base!AB404+'Monte Carlo'!$AB$34,MC_Paths_Base!AC404+'Monte Carlo'!$AC$34,MC_Paths_Base!AD404+'Monte Carlo'!$AD$34,MC_Paths_Base!AE404+'Monte Carlo'!$AE$34,MC_Paths_Base!AF404+'Monte Carlo'!$AF$34)</x:f>
        <x:v>906925.0881349031</x:v>
      </x:c>
      <x:c r="AM404" t="n">
        <x:f>MIN(MC_Paths_Base!B404+'Monte Carlo'!$B$35,MC_Paths_Base!C404+'Monte Carlo'!$C$35,MC_Paths_Base!D404+'Monte Carlo'!$D$35,MC_Paths_Base!E404+'Monte Carlo'!$E$35,MC_Paths_Base!F404+'Monte Carlo'!$F$35,MC_Paths_Base!G404+'Monte Carlo'!$G$35,MC_Paths_Base!H404+'Monte Carlo'!$H$35,MC_Paths_Base!I404+'Monte Carlo'!$I$35,MC_Paths_Base!J404+'Monte Carlo'!$J$35,MC_Paths_Base!K404+'Monte Carlo'!$K$35,MC_Paths_Base!L404+'Monte Carlo'!$L$35,MC_Paths_Base!M404+'Monte Carlo'!$M$35,MC_Paths_Base!N404+'Monte Carlo'!$N$35,MC_Paths_Base!O404+'Monte Carlo'!$O$35,MC_Paths_Base!P404+'Monte Carlo'!$P$35,MC_Paths_Base!Q404+'Monte Carlo'!$Q$35,MC_Paths_Base!R404+'Monte Carlo'!$R$35,MC_Paths_Base!S404+'Monte Carlo'!$S$35,MC_Paths_Base!T404+'Monte Carlo'!$T$35,MC_Paths_Base!U404+'Monte Carlo'!$U$35,MC_Paths_Base!V404+'Monte Carlo'!$V$35,MC_Paths_Base!W404+'Monte Carlo'!$W$35,MC_Paths_Base!X404+'Monte Carlo'!$X$35,MC_Paths_Base!Y404+'Monte Carlo'!$Y$35,MC_Paths_Base!Z404+'Monte Carlo'!$Z$35,MC_Paths_Base!AA404+'Monte Carlo'!$AA$35,MC_Paths_Base!AB404+'Monte Carlo'!$AB$35,MC_Paths_Base!AC404+'Monte Carlo'!$AC$35,MC_Paths_Base!AD404+'Monte Carlo'!$AD$35,MC_Paths_Base!AE404+'Monte Carlo'!$AE$35,MC_Paths_Base!AF404+'Monte Carlo'!$AF$35)</x:f>
        <x:v>768909.9278033043</x:v>
      </x:c>
    </x:row>
    <x:row r="405">
      <x:c r="AJ405" t="n">
        <x:f>MIN(MC_Paths_Base!B405:AF405)</x:f>
        <x:v>1029031.25</x:v>
      </x:c>
      <x:c r="AK405" t="n">
        <x:f>MIN(MC_Paths_Base!B405+'Monte Carlo'!$B$32,MC_Paths_Base!C405+'Monte Carlo'!$C$32,MC_Paths_Base!D405+'Monte Carlo'!$D$32,MC_Paths_Base!E405+'Monte Carlo'!$E$32,MC_Paths_Base!F405+'Monte Carlo'!$F$32,MC_Paths_Base!G405+'Monte Carlo'!$G$32,MC_Paths_Base!H405+'Monte Carlo'!$H$32,MC_Paths_Base!I405+'Monte Carlo'!$I$32,MC_Paths_Base!J405+'Monte Carlo'!$J$32,MC_Paths_Base!K405+'Monte Carlo'!$K$32,MC_Paths_Base!L405+'Monte Carlo'!$L$32,MC_Paths_Base!M405+'Monte Carlo'!$M$32,MC_Paths_Base!N405+'Monte Carlo'!$N$32,MC_Paths_Base!O405+'Monte Carlo'!$O$32,MC_Paths_Base!P405+'Monte Carlo'!$P$32,MC_Paths_Base!Q405+'Monte Carlo'!$Q$32,MC_Paths_Base!R405+'Monte Carlo'!$R$32,MC_Paths_Base!S405+'Monte Carlo'!$S$32,MC_Paths_Base!T405+'Monte Carlo'!$T$32,MC_Paths_Base!U405+'Monte Carlo'!$U$32,MC_Paths_Base!V405+'Monte Carlo'!$V$32,MC_Paths_Base!W405+'Monte Carlo'!$W$32,MC_Paths_Base!X405+'Monte Carlo'!$X$32,MC_Paths_Base!Y405+'Monte Carlo'!$Y$32,MC_Paths_Base!Z405+'Monte Carlo'!$Z$32,MC_Paths_Base!AA405+'Monte Carlo'!$AA$32,MC_Paths_Base!AB405+'Monte Carlo'!$AB$32,MC_Paths_Base!AC405+'Monte Carlo'!$AC$32,MC_Paths_Base!AD405+'Monte Carlo'!$AD$32,MC_Paths_Base!AE405+'Monte Carlo'!$AE$32,MC_Paths_Base!AF405+'Monte Carlo'!$AF$32)</x:f>
        <x:v>955171.4986074287</x:v>
      </x:c>
      <x:c r="AL405" t="n">
        <x:f>MIN(MC_Paths_Base!B405+'Monte Carlo'!$B$34,MC_Paths_Base!C405+'Monte Carlo'!$C$34,MC_Paths_Base!D405+'Monte Carlo'!$D$34,MC_Paths_Base!E405+'Monte Carlo'!$E$34,MC_Paths_Base!F405+'Monte Carlo'!$F$34,MC_Paths_Base!G405+'Monte Carlo'!$G$34,MC_Paths_Base!H405+'Monte Carlo'!$H$34,MC_Paths_Base!I405+'Monte Carlo'!$I$34,MC_Paths_Base!J405+'Monte Carlo'!$J$34,MC_Paths_Base!K405+'Monte Carlo'!$K$34,MC_Paths_Base!L405+'Monte Carlo'!$L$34,MC_Paths_Base!M405+'Monte Carlo'!$M$34,MC_Paths_Base!N405+'Monte Carlo'!$N$34,MC_Paths_Base!O405+'Monte Carlo'!$O$34,MC_Paths_Base!P405+'Monte Carlo'!$P$34,MC_Paths_Base!Q405+'Monte Carlo'!$Q$34,MC_Paths_Base!R405+'Monte Carlo'!$R$34,MC_Paths_Base!S405+'Monte Carlo'!$S$34,MC_Paths_Base!T405+'Monte Carlo'!$T$34,MC_Paths_Base!U405+'Monte Carlo'!$U$34,MC_Paths_Base!V405+'Monte Carlo'!$V$34,MC_Paths_Base!W405+'Monte Carlo'!$W$34,MC_Paths_Base!X405+'Monte Carlo'!$X$34,MC_Paths_Base!Y405+'Monte Carlo'!$Y$34,MC_Paths_Base!Z405+'Monte Carlo'!$Z$34,MC_Paths_Base!AA405+'Monte Carlo'!$AA$34,MC_Paths_Base!AB405+'Monte Carlo'!$AB$34,MC_Paths_Base!AC405+'Monte Carlo'!$AC$34,MC_Paths_Base!AD405+'Monte Carlo'!$AD$34,MC_Paths_Base!AE405+'Monte Carlo'!$AE$34,MC_Paths_Base!AF405+'Monte Carlo'!$AF$34)</x:f>
        <x:v>716316.460546613</x:v>
      </x:c>
      <x:c r="AM405" t="n">
        <x:f>MIN(MC_Paths_Base!B405+'Monte Carlo'!$B$35,MC_Paths_Base!C405+'Monte Carlo'!$C$35,MC_Paths_Base!D405+'Monte Carlo'!$D$35,MC_Paths_Base!E405+'Monte Carlo'!$E$35,MC_Paths_Base!F405+'Monte Carlo'!$F$35,MC_Paths_Base!G405+'Monte Carlo'!$G$35,MC_Paths_Base!H405+'Monte Carlo'!$H$35,MC_Paths_Base!I405+'Monte Carlo'!$I$35,MC_Paths_Base!J405+'Monte Carlo'!$J$35,MC_Paths_Base!K405+'Monte Carlo'!$K$35,MC_Paths_Base!L405+'Monte Carlo'!$L$35,MC_Paths_Base!M405+'Monte Carlo'!$M$35,MC_Paths_Base!N405+'Monte Carlo'!$N$35,MC_Paths_Base!O405+'Monte Carlo'!$O$35,MC_Paths_Base!P405+'Monte Carlo'!$P$35,MC_Paths_Base!Q405+'Monte Carlo'!$Q$35,MC_Paths_Base!R405+'Monte Carlo'!$R$35,MC_Paths_Base!S405+'Monte Carlo'!$S$35,MC_Paths_Base!T405+'Monte Carlo'!$T$35,MC_Paths_Base!U405+'Monte Carlo'!$U$35,MC_Paths_Base!V405+'Monte Carlo'!$V$35,MC_Paths_Base!W405+'Monte Carlo'!$W$35,MC_Paths_Base!X405+'Monte Carlo'!$X$35,MC_Paths_Base!Y405+'Monte Carlo'!$Y$35,MC_Paths_Base!Z405+'Monte Carlo'!$Z$35,MC_Paths_Base!AA405+'Monte Carlo'!$AA$35,MC_Paths_Base!AB405+'Monte Carlo'!$AB$35,MC_Paths_Base!AC405+'Monte Carlo'!$AC$35,MC_Paths_Base!AD405+'Monte Carlo'!$AD$35,MC_Paths_Base!AE405+'Monte Carlo'!$AE$35,MC_Paths_Base!AF405+'Monte Carlo'!$AF$35)</x:f>
        <x:v>597596.2196152847</x:v>
      </x:c>
    </x:row>
    <x:row r="406">
      <x:c r="AJ406" t="n">
        <x:f>MIN(MC_Paths_Base!B406:AF406)</x:f>
        <x:v>953921.2564270418</x:v>
      </x:c>
      <x:c r="AK406" t="n">
        <x:f>MIN(MC_Paths_Base!B406+'Monte Carlo'!$B$32,MC_Paths_Base!C406+'Monte Carlo'!$C$32,MC_Paths_Base!D406+'Monte Carlo'!$D$32,MC_Paths_Base!E406+'Monte Carlo'!$E$32,MC_Paths_Base!F406+'Monte Carlo'!$F$32,MC_Paths_Base!G406+'Monte Carlo'!$G$32,MC_Paths_Base!H406+'Monte Carlo'!$H$32,MC_Paths_Base!I406+'Monte Carlo'!$I$32,MC_Paths_Base!J406+'Monte Carlo'!$J$32,MC_Paths_Base!K406+'Monte Carlo'!$K$32,MC_Paths_Base!L406+'Monte Carlo'!$L$32,MC_Paths_Base!M406+'Monte Carlo'!$M$32,MC_Paths_Base!N406+'Monte Carlo'!$N$32,MC_Paths_Base!O406+'Monte Carlo'!$O$32,MC_Paths_Base!P406+'Monte Carlo'!$P$32,MC_Paths_Base!Q406+'Monte Carlo'!$Q$32,MC_Paths_Base!R406+'Monte Carlo'!$R$32,MC_Paths_Base!S406+'Monte Carlo'!$S$32,MC_Paths_Base!T406+'Monte Carlo'!$T$32,MC_Paths_Base!U406+'Monte Carlo'!$U$32,MC_Paths_Base!V406+'Monte Carlo'!$V$32,MC_Paths_Base!W406+'Monte Carlo'!$W$32,MC_Paths_Base!X406+'Monte Carlo'!$X$32,MC_Paths_Base!Y406+'Monte Carlo'!$Y$32,MC_Paths_Base!Z406+'Monte Carlo'!$Z$32,MC_Paths_Base!AA406+'Monte Carlo'!$AA$32,MC_Paths_Base!AB406+'Monte Carlo'!$AB$32,MC_Paths_Base!AC406+'Monte Carlo'!$AC$32,MC_Paths_Base!AD406+'Monte Carlo'!$AD$32,MC_Paths_Base!AE406+'Monte Carlo'!$AE$32,MC_Paths_Base!AF406+'Monte Carlo'!$AF$32)</x:f>
        <x:v>752748.5960954431</x:v>
      </x:c>
      <x:c r="AL406" t="n">
        <x:f>MIN(MC_Paths_Base!B406+'Monte Carlo'!$B$34,MC_Paths_Base!C406+'Monte Carlo'!$C$34,MC_Paths_Base!D406+'Monte Carlo'!$D$34,MC_Paths_Base!E406+'Monte Carlo'!$E$34,MC_Paths_Base!F406+'Monte Carlo'!$F$34,MC_Paths_Base!G406+'Monte Carlo'!$G$34,MC_Paths_Base!H406+'Monte Carlo'!$H$34,MC_Paths_Base!I406+'Monte Carlo'!$I$34,MC_Paths_Base!J406+'Monte Carlo'!$J$34,MC_Paths_Base!K406+'Monte Carlo'!$K$34,MC_Paths_Base!L406+'Monte Carlo'!$L$34,MC_Paths_Base!M406+'Monte Carlo'!$M$34,MC_Paths_Base!N406+'Monte Carlo'!$N$34,MC_Paths_Base!O406+'Monte Carlo'!$O$34,MC_Paths_Base!P406+'Monte Carlo'!$P$34,MC_Paths_Base!Q406+'Monte Carlo'!$Q$34,MC_Paths_Base!R406+'Monte Carlo'!$R$34,MC_Paths_Base!S406+'Monte Carlo'!$S$34,MC_Paths_Base!T406+'Monte Carlo'!$T$34,MC_Paths_Base!U406+'Monte Carlo'!$U$34,MC_Paths_Base!V406+'Monte Carlo'!$V$34,MC_Paths_Base!W406+'Monte Carlo'!$W$34,MC_Paths_Base!X406+'Monte Carlo'!$X$34,MC_Paths_Base!Y406+'Monte Carlo'!$Y$34,MC_Paths_Base!Z406+'Monte Carlo'!$Z$34,MC_Paths_Base!AA406+'Monte Carlo'!$AA$34,MC_Paths_Base!AB406+'Monte Carlo'!$AB$34,MC_Paths_Base!AC406+'Monte Carlo'!$AC$34,MC_Paths_Base!AD406+'Monte Carlo'!$AD$34,MC_Paths_Base!AE406+'Monte Carlo'!$AE$34,MC_Paths_Base!AF406+'Monte Carlo'!$AF$34)</x:f>
        <x:v>629776.412677042</x:v>
      </x:c>
      <x:c r="AM406" t="n">
        <x:f>MIN(MC_Paths_Base!B406+'Monte Carlo'!$B$35,MC_Paths_Base!C406+'Monte Carlo'!$C$35,MC_Paths_Base!D406+'Monte Carlo'!$D$35,MC_Paths_Base!E406+'Monte Carlo'!$E$35,MC_Paths_Base!F406+'Monte Carlo'!$F$35,MC_Paths_Base!G406+'Monte Carlo'!$G$35,MC_Paths_Base!H406+'Monte Carlo'!$H$35,MC_Paths_Base!I406+'Monte Carlo'!$I$35,MC_Paths_Base!J406+'Monte Carlo'!$J$35,MC_Paths_Base!K406+'Monte Carlo'!$K$35,MC_Paths_Base!L406+'Monte Carlo'!$L$35,MC_Paths_Base!M406+'Monte Carlo'!$M$35,MC_Paths_Base!N406+'Monte Carlo'!$N$35,MC_Paths_Base!O406+'Monte Carlo'!$O$35,MC_Paths_Base!P406+'Monte Carlo'!$P$35,MC_Paths_Base!Q406+'Monte Carlo'!$Q$35,MC_Paths_Base!R406+'Monte Carlo'!$R$35,MC_Paths_Base!S406+'Monte Carlo'!$S$35,MC_Paths_Base!T406+'Monte Carlo'!$T$35,MC_Paths_Base!U406+'Monte Carlo'!$U$35,MC_Paths_Base!V406+'Monte Carlo'!$V$35,MC_Paths_Base!W406+'Monte Carlo'!$W$35,MC_Paths_Base!X406+'Monte Carlo'!$X$35,MC_Paths_Base!Y406+'Monte Carlo'!$Y$35,MC_Paths_Base!Z406+'Monte Carlo'!$Z$35,MC_Paths_Base!AA406+'Monte Carlo'!$AA$35,MC_Paths_Base!AB406+'Monte Carlo'!$AB$35,MC_Paths_Base!AC406+'Monte Carlo'!$AC$35,MC_Paths_Base!AD406+'Monte Carlo'!$AD$35,MC_Paths_Base!AE406+'Monte Carlo'!$AE$35,MC_Paths_Base!AF406+'Monte Carlo'!$AF$35)</x:f>
        <x:v>491761.2523454431</x:v>
      </x:c>
    </x:row>
    <x:row r="407">
      <x:c r="AJ407" t="n">
        <x:f>MIN(MC_Paths_Base!B407:AF407)</x:f>
        <x:v>774919.3847649372</x:v>
      </x:c>
      <x:c r="AK407" t="n">
        <x:f>MIN(MC_Paths_Base!B407+'Monte Carlo'!$B$32,MC_Paths_Base!C407+'Monte Carlo'!$C$32,MC_Paths_Base!D407+'Monte Carlo'!$D$32,MC_Paths_Base!E407+'Monte Carlo'!$E$32,MC_Paths_Base!F407+'Monte Carlo'!$F$32,MC_Paths_Base!G407+'Monte Carlo'!$G$32,MC_Paths_Base!H407+'Monte Carlo'!$H$32,MC_Paths_Base!I407+'Monte Carlo'!$I$32,MC_Paths_Base!J407+'Monte Carlo'!$J$32,MC_Paths_Base!K407+'Monte Carlo'!$K$32,MC_Paths_Base!L407+'Monte Carlo'!$L$32,MC_Paths_Base!M407+'Monte Carlo'!$M$32,MC_Paths_Base!N407+'Monte Carlo'!$N$32,MC_Paths_Base!O407+'Monte Carlo'!$O$32,MC_Paths_Base!P407+'Monte Carlo'!$P$32,MC_Paths_Base!Q407+'Monte Carlo'!$Q$32,MC_Paths_Base!R407+'Monte Carlo'!$R$32,MC_Paths_Base!S407+'Monte Carlo'!$S$32,MC_Paths_Base!T407+'Monte Carlo'!$T$32,MC_Paths_Base!U407+'Monte Carlo'!$U$32,MC_Paths_Base!V407+'Monte Carlo'!$V$32,MC_Paths_Base!W407+'Monte Carlo'!$W$32,MC_Paths_Base!X407+'Monte Carlo'!$X$32,MC_Paths_Base!Y407+'Monte Carlo'!$Y$32,MC_Paths_Base!Z407+'Monte Carlo'!$Z$32,MC_Paths_Base!AA407+'Monte Carlo'!$AA$32,MC_Paths_Base!AB407+'Monte Carlo'!$AB$32,MC_Paths_Base!AC407+'Monte Carlo'!$AC$32,MC_Paths_Base!AD407+'Monte Carlo'!$AD$32,MC_Paths_Base!AE407+'Monte Carlo'!$AE$32,MC_Paths_Base!AF407+'Monte Carlo'!$AF$32)</x:f>
        <x:v>573746.7244333385</x:v>
      </x:c>
      <x:c r="AL407" t="n">
        <x:f>MIN(MC_Paths_Base!B407+'Monte Carlo'!$B$34,MC_Paths_Base!C407+'Monte Carlo'!$C$34,MC_Paths_Base!D407+'Monte Carlo'!$D$34,MC_Paths_Base!E407+'Monte Carlo'!$E$34,MC_Paths_Base!F407+'Monte Carlo'!$F$34,MC_Paths_Base!G407+'Monte Carlo'!$G$34,MC_Paths_Base!H407+'Monte Carlo'!$H$34,MC_Paths_Base!I407+'Monte Carlo'!$I$34,MC_Paths_Base!J407+'Monte Carlo'!$J$34,MC_Paths_Base!K407+'Monte Carlo'!$K$34,MC_Paths_Base!L407+'Monte Carlo'!$L$34,MC_Paths_Base!M407+'Monte Carlo'!$M$34,MC_Paths_Base!N407+'Monte Carlo'!$N$34,MC_Paths_Base!O407+'Monte Carlo'!$O$34,MC_Paths_Base!P407+'Monte Carlo'!$P$34,MC_Paths_Base!Q407+'Monte Carlo'!$Q$34,MC_Paths_Base!R407+'Monte Carlo'!$R$34,MC_Paths_Base!S407+'Monte Carlo'!$S$34,MC_Paths_Base!T407+'Monte Carlo'!$T$34,MC_Paths_Base!U407+'Monte Carlo'!$U$34,MC_Paths_Base!V407+'Monte Carlo'!$V$34,MC_Paths_Base!W407+'Monte Carlo'!$W$34,MC_Paths_Base!X407+'Monte Carlo'!$X$34,MC_Paths_Base!Y407+'Monte Carlo'!$Y$34,MC_Paths_Base!Z407+'Monte Carlo'!$Z$34,MC_Paths_Base!AA407+'Monte Carlo'!$AA$34,MC_Paths_Base!AB407+'Monte Carlo'!$AB$34,MC_Paths_Base!AC407+'Monte Carlo'!$AC$34,MC_Paths_Base!AD407+'Monte Carlo'!$AD$34,MC_Paths_Base!AE407+'Monte Carlo'!$AE$34,MC_Paths_Base!AF407+'Monte Carlo'!$AF$34)</x:f>
        <x:v>433758.6001930053</x:v>
      </x:c>
      <x:c r="AM407" t="n">
        <x:f>MIN(MC_Paths_Base!B407+'Monte Carlo'!$B$35,MC_Paths_Base!C407+'Monte Carlo'!$C$35,MC_Paths_Base!D407+'Monte Carlo'!$D$35,MC_Paths_Base!E407+'Monte Carlo'!$E$35,MC_Paths_Base!F407+'Monte Carlo'!$F$35,MC_Paths_Base!G407+'Monte Carlo'!$G$35,MC_Paths_Base!H407+'Monte Carlo'!$H$35,MC_Paths_Base!I407+'Monte Carlo'!$I$35,MC_Paths_Base!J407+'Monte Carlo'!$J$35,MC_Paths_Base!K407+'Monte Carlo'!$K$35,MC_Paths_Base!L407+'Monte Carlo'!$L$35,MC_Paths_Base!M407+'Monte Carlo'!$M$35,MC_Paths_Base!N407+'Monte Carlo'!$N$35,MC_Paths_Base!O407+'Monte Carlo'!$O$35,MC_Paths_Base!P407+'Monte Carlo'!$P$35,MC_Paths_Base!Q407+'Monte Carlo'!$Q$35,MC_Paths_Base!R407+'Monte Carlo'!$R$35,MC_Paths_Base!S407+'Monte Carlo'!$S$35,MC_Paths_Base!T407+'Monte Carlo'!$T$35,MC_Paths_Base!U407+'Monte Carlo'!$U$35,MC_Paths_Base!V407+'Monte Carlo'!$V$35,MC_Paths_Base!W407+'Monte Carlo'!$W$35,MC_Paths_Base!X407+'Monte Carlo'!$X$35,MC_Paths_Base!Y407+'Monte Carlo'!$Y$35,MC_Paths_Base!Z407+'Monte Carlo'!$Z$35,MC_Paths_Base!AA407+'Monte Carlo'!$AA$35,MC_Paths_Base!AB407+'Monte Carlo'!$AB$35,MC_Paths_Base!AC407+'Monte Carlo'!$AC$35,MC_Paths_Base!AD407+'Monte Carlo'!$AD$35,MC_Paths_Base!AE407+'Monte Carlo'!$AE$35,MC_Paths_Base!AF407+'Monte Carlo'!$AF$35)</x:f>
        <x:v>299132.2941082539</x:v>
      </x:c>
    </x:row>
    <x:row r="408">
      <x:c r="AJ408" t="n">
        <x:f>MIN(MC_Paths_Base!B408:AF408)</x:f>
        <x:v>1029031.25</x:v>
      </x:c>
      <x:c r="AK408" t="n">
        <x:f>MIN(MC_Paths_Base!B408+'Monte Carlo'!$B$32,MC_Paths_Base!C408+'Monte Carlo'!$C$32,MC_Paths_Base!D408+'Monte Carlo'!$D$32,MC_Paths_Base!E408+'Monte Carlo'!$E$32,MC_Paths_Base!F408+'Monte Carlo'!$F$32,MC_Paths_Base!G408+'Monte Carlo'!$G$32,MC_Paths_Base!H408+'Monte Carlo'!$H$32,MC_Paths_Base!I408+'Monte Carlo'!$I$32,MC_Paths_Base!J408+'Monte Carlo'!$J$32,MC_Paths_Base!K408+'Monte Carlo'!$K$32,MC_Paths_Base!L408+'Monte Carlo'!$L$32,MC_Paths_Base!M408+'Monte Carlo'!$M$32,MC_Paths_Base!N408+'Monte Carlo'!$N$32,MC_Paths_Base!O408+'Monte Carlo'!$O$32,MC_Paths_Base!P408+'Monte Carlo'!$P$32,MC_Paths_Base!Q408+'Monte Carlo'!$Q$32,MC_Paths_Base!R408+'Monte Carlo'!$R$32,MC_Paths_Base!S408+'Monte Carlo'!$S$32,MC_Paths_Base!T408+'Monte Carlo'!$T$32,MC_Paths_Base!U408+'Monte Carlo'!$U$32,MC_Paths_Base!V408+'Monte Carlo'!$V$32,MC_Paths_Base!W408+'Monte Carlo'!$W$32,MC_Paths_Base!X408+'Monte Carlo'!$X$32,MC_Paths_Base!Y408+'Monte Carlo'!$Y$32,MC_Paths_Base!Z408+'Monte Carlo'!$Z$32,MC_Paths_Base!AA408+'Monte Carlo'!$AA$32,MC_Paths_Base!AB408+'Monte Carlo'!$AB$32,MC_Paths_Base!AC408+'Monte Carlo'!$AC$32,MC_Paths_Base!AD408+'Monte Carlo'!$AD$32,MC_Paths_Base!AE408+'Monte Carlo'!$AE$32,MC_Paths_Base!AF408+'Monte Carlo'!$AF$32)</x:f>
        <x:v>942024.7408751219</x:v>
      </x:c>
      <x:c r="AL408" t="n">
        <x:f>MIN(MC_Paths_Base!B408+'Monte Carlo'!$B$34,MC_Paths_Base!C408+'Monte Carlo'!$C$34,MC_Paths_Base!D408+'Monte Carlo'!$D$34,MC_Paths_Base!E408+'Monte Carlo'!$E$34,MC_Paths_Base!F408+'Monte Carlo'!$F$34,MC_Paths_Base!G408+'Monte Carlo'!$G$34,MC_Paths_Base!H408+'Monte Carlo'!$H$34,MC_Paths_Base!I408+'Monte Carlo'!$I$34,MC_Paths_Base!J408+'Monte Carlo'!$J$34,MC_Paths_Base!K408+'Monte Carlo'!$K$34,MC_Paths_Base!L408+'Monte Carlo'!$L$34,MC_Paths_Base!M408+'Monte Carlo'!$M$34,MC_Paths_Base!N408+'Monte Carlo'!$N$34,MC_Paths_Base!O408+'Monte Carlo'!$O$34,MC_Paths_Base!P408+'Monte Carlo'!$P$34,MC_Paths_Base!Q408+'Monte Carlo'!$Q$34,MC_Paths_Base!R408+'Monte Carlo'!$R$34,MC_Paths_Base!S408+'Monte Carlo'!$S$34,MC_Paths_Base!T408+'Monte Carlo'!$T$34,MC_Paths_Base!U408+'Monte Carlo'!$U$34,MC_Paths_Base!V408+'Monte Carlo'!$V$34,MC_Paths_Base!W408+'Monte Carlo'!$W$34,MC_Paths_Base!X408+'Monte Carlo'!$X$34,MC_Paths_Base!Y408+'Monte Carlo'!$Y$34,MC_Paths_Base!Z408+'Monte Carlo'!$Z$34,MC_Paths_Base!AA408+'Monte Carlo'!$AA$34,MC_Paths_Base!AB408+'Monte Carlo'!$AB$34,MC_Paths_Base!AC408+'Monte Carlo'!$AC$34,MC_Paths_Base!AD408+'Monte Carlo'!$AD$34,MC_Paths_Base!AE408+'Monte Carlo'!$AE$34,MC_Paths_Base!AF408+'Monte Carlo'!$AF$34)</x:f>
        <x:v>819052.5574567207</x:v>
      </x:c>
      <x:c r="AM408" t="n">
        <x:f>MIN(MC_Paths_Base!B408+'Monte Carlo'!$B$35,MC_Paths_Base!C408+'Monte Carlo'!$C$35,MC_Paths_Base!D408+'Monte Carlo'!$D$35,MC_Paths_Base!E408+'Monte Carlo'!$E$35,MC_Paths_Base!F408+'Monte Carlo'!$F$35,MC_Paths_Base!G408+'Monte Carlo'!$G$35,MC_Paths_Base!H408+'Monte Carlo'!$H$35,MC_Paths_Base!I408+'Monte Carlo'!$I$35,MC_Paths_Base!J408+'Monte Carlo'!$J$35,MC_Paths_Base!K408+'Monte Carlo'!$K$35,MC_Paths_Base!L408+'Monte Carlo'!$L$35,MC_Paths_Base!M408+'Monte Carlo'!$M$35,MC_Paths_Base!N408+'Monte Carlo'!$N$35,MC_Paths_Base!O408+'Monte Carlo'!$O$35,MC_Paths_Base!P408+'Monte Carlo'!$P$35,MC_Paths_Base!Q408+'Monte Carlo'!$Q$35,MC_Paths_Base!R408+'Monte Carlo'!$R$35,MC_Paths_Base!S408+'Monte Carlo'!$S$35,MC_Paths_Base!T408+'Monte Carlo'!$T$35,MC_Paths_Base!U408+'Monte Carlo'!$U$35,MC_Paths_Base!V408+'Monte Carlo'!$V$35,MC_Paths_Base!W408+'Monte Carlo'!$W$35,MC_Paths_Base!X408+'Monte Carlo'!$X$35,MC_Paths_Base!Y408+'Monte Carlo'!$Y$35,MC_Paths_Base!Z408+'Monte Carlo'!$Z$35,MC_Paths_Base!AA408+'Monte Carlo'!$AA$35,MC_Paths_Base!AB408+'Monte Carlo'!$AB$35,MC_Paths_Base!AC408+'Monte Carlo'!$AC$35,MC_Paths_Base!AD408+'Monte Carlo'!$AD$35,MC_Paths_Base!AE408+'Monte Carlo'!$AE$35,MC_Paths_Base!AF408+'Monte Carlo'!$AF$35)</x:f>
        <x:v>681037.3971251219</x:v>
      </x:c>
    </x:row>
    <x:row r="409">
      <x:c r="AJ409" t="n">
        <x:f>MIN(MC_Paths_Base!B409:AF409)</x:f>
        <x:v>572432.8348012967</x:v>
      </x:c>
      <x:c r="AK409" t="n">
        <x:f>MIN(MC_Paths_Base!B409+'Monte Carlo'!$B$32,MC_Paths_Base!C409+'Monte Carlo'!$C$32,MC_Paths_Base!D409+'Monte Carlo'!$D$32,MC_Paths_Base!E409+'Monte Carlo'!$E$32,MC_Paths_Base!F409+'Monte Carlo'!$F$32,MC_Paths_Base!G409+'Monte Carlo'!$G$32,MC_Paths_Base!H409+'Monte Carlo'!$H$32,MC_Paths_Base!I409+'Monte Carlo'!$I$32,MC_Paths_Base!J409+'Monte Carlo'!$J$32,MC_Paths_Base!K409+'Monte Carlo'!$K$32,MC_Paths_Base!L409+'Monte Carlo'!$L$32,MC_Paths_Base!M409+'Monte Carlo'!$M$32,MC_Paths_Base!N409+'Monte Carlo'!$N$32,MC_Paths_Base!O409+'Monte Carlo'!$O$32,MC_Paths_Base!P409+'Monte Carlo'!$P$32,MC_Paths_Base!Q409+'Monte Carlo'!$Q$32,MC_Paths_Base!R409+'Monte Carlo'!$R$32,MC_Paths_Base!S409+'Monte Carlo'!$S$32,MC_Paths_Base!T409+'Monte Carlo'!$T$32,MC_Paths_Base!U409+'Monte Carlo'!$U$32,MC_Paths_Base!V409+'Monte Carlo'!$V$32,MC_Paths_Base!W409+'Monte Carlo'!$W$32,MC_Paths_Base!X409+'Monte Carlo'!$X$32,MC_Paths_Base!Y409+'Monte Carlo'!$Y$32,MC_Paths_Base!Z409+'Monte Carlo'!$Z$32,MC_Paths_Base!AA409+'Monte Carlo'!$AA$32,MC_Paths_Base!AB409+'Monte Carlo'!$AB$32,MC_Paths_Base!AC409+'Monte Carlo'!$AC$32,MC_Paths_Base!AD409+'Monte Carlo'!$AD$32,MC_Paths_Base!AE409+'Monte Carlo'!$AE$32,MC_Paths_Base!AF409+'Monte Carlo'!$AF$32)</x:f>
        <x:v>353936.47333553294</x:v>
      </x:c>
      <x:c r="AL409" t="n">
        <x:f>MIN(MC_Paths_Base!B409+'Monte Carlo'!$B$34,MC_Paths_Base!C409+'Monte Carlo'!$C$34,MC_Paths_Base!D409+'Monte Carlo'!$D$34,MC_Paths_Base!E409+'Monte Carlo'!$E$34,MC_Paths_Base!F409+'Monte Carlo'!$F$34,MC_Paths_Base!G409+'Monte Carlo'!$G$34,MC_Paths_Base!H409+'Monte Carlo'!$H$34,MC_Paths_Base!I409+'Monte Carlo'!$I$34,MC_Paths_Base!J409+'Monte Carlo'!$J$34,MC_Paths_Base!K409+'Monte Carlo'!$K$34,MC_Paths_Base!L409+'Monte Carlo'!$L$34,MC_Paths_Base!M409+'Monte Carlo'!$M$34,MC_Paths_Base!N409+'Monte Carlo'!$N$34,MC_Paths_Base!O409+'Monte Carlo'!$O$34,MC_Paths_Base!P409+'Monte Carlo'!$P$34,MC_Paths_Base!Q409+'Monte Carlo'!$Q$34,MC_Paths_Base!R409+'Monte Carlo'!$R$34,MC_Paths_Base!S409+'Monte Carlo'!$S$34,MC_Paths_Base!T409+'Monte Carlo'!$T$34,MC_Paths_Base!U409+'Monte Carlo'!$U$34,MC_Paths_Base!V409+'Monte Carlo'!$V$34,MC_Paths_Base!W409+'Monte Carlo'!$W$34,MC_Paths_Base!X409+'Monte Carlo'!$X$34,MC_Paths_Base!Y409+'Monte Carlo'!$Y$34,MC_Paths_Base!Z409+'Monte Carlo'!$Z$34,MC_Paths_Base!AA409+'Monte Carlo'!$AA$34,MC_Paths_Base!AB409+'Monte Carlo'!$AB$34,MC_Paths_Base!AC409+'Monte Carlo'!$AC$34,MC_Paths_Base!AD409+'Monte Carlo'!$AD$34,MC_Paths_Base!AE409+'Monte Carlo'!$AE$34,MC_Paths_Base!AF409+'Monte Carlo'!$AF$34)</x:f>
        <x:v>-972120.5829159613</x:v>
      </x:c>
      <x:c r="AM409" t="n">
        <x:f>MIN(MC_Paths_Base!B409+'Monte Carlo'!$B$35,MC_Paths_Base!C409+'Monte Carlo'!$C$35,MC_Paths_Base!D409+'Monte Carlo'!$D$35,MC_Paths_Base!E409+'Monte Carlo'!$E$35,MC_Paths_Base!F409+'Monte Carlo'!$F$35,MC_Paths_Base!G409+'Monte Carlo'!$G$35,MC_Paths_Base!H409+'Monte Carlo'!$H$35,MC_Paths_Base!I409+'Monte Carlo'!$I$35,MC_Paths_Base!J409+'Monte Carlo'!$J$35,MC_Paths_Base!K409+'Monte Carlo'!$K$35,MC_Paths_Base!L409+'Monte Carlo'!$L$35,MC_Paths_Base!M409+'Monte Carlo'!$M$35,MC_Paths_Base!N409+'Monte Carlo'!$N$35,MC_Paths_Base!O409+'Monte Carlo'!$O$35,MC_Paths_Base!P409+'Monte Carlo'!$P$35,MC_Paths_Base!Q409+'Monte Carlo'!$Q$35,MC_Paths_Base!R409+'Monte Carlo'!$R$35,MC_Paths_Base!S409+'Monte Carlo'!$S$35,MC_Paths_Base!T409+'Monte Carlo'!$T$35,MC_Paths_Base!U409+'Monte Carlo'!$U$35,MC_Paths_Base!V409+'Monte Carlo'!$V$35,MC_Paths_Base!W409+'Monte Carlo'!$W$35,MC_Paths_Base!X409+'Monte Carlo'!$X$35,MC_Paths_Base!Y409+'Monte Carlo'!$Y$35,MC_Paths_Base!Z409+'Monte Carlo'!$Z$35,MC_Paths_Base!AA409+'Monte Carlo'!$AA$35,MC_Paths_Base!AB409+'Monte Carlo'!$AB$35,MC_Paths_Base!AC409+'Monte Carlo'!$AC$35,MC_Paths_Base!AD409+'Monte Carlo'!$AD$35,MC_Paths_Base!AE409+'Monte Carlo'!$AE$35,MC_Paths_Base!AF409+'Monte Carlo'!$AF$35)</x:f>
        <x:v>-858233.4832673525</x:v>
      </x:c>
    </x:row>
    <x:row r="410">
      <x:c r="AJ410" t="n">
        <x:f>MIN(MC_Paths_Base!B410:AF410)</x:f>
        <x:v>954498.3459939117</x:v>
      </x:c>
      <x:c r="AK410" t="n">
        <x:f>MIN(MC_Paths_Base!B410+'Monte Carlo'!$B$32,MC_Paths_Base!C410+'Monte Carlo'!$C$32,MC_Paths_Base!D410+'Monte Carlo'!$D$32,MC_Paths_Base!E410+'Monte Carlo'!$E$32,MC_Paths_Base!F410+'Monte Carlo'!$F$32,MC_Paths_Base!G410+'Monte Carlo'!$G$32,MC_Paths_Base!H410+'Monte Carlo'!$H$32,MC_Paths_Base!I410+'Monte Carlo'!$I$32,MC_Paths_Base!J410+'Monte Carlo'!$J$32,MC_Paths_Base!K410+'Monte Carlo'!$K$32,MC_Paths_Base!L410+'Monte Carlo'!$L$32,MC_Paths_Base!M410+'Monte Carlo'!$M$32,MC_Paths_Base!N410+'Monte Carlo'!$N$32,MC_Paths_Base!O410+'Monte Carlo'!$O$32,MC_Paths_Base!P410+'Monte Carlo'!$P$32,MC_Paths_Base!Q410+'Monte Carlo'!$Q$32,MC_Paths_Base!R410+'Monte Carlo'!$R$32,MC_Paths_Base!S410+'Monte Carlo'!$S$32,MC_Paths_Base!T410+'Monte Carlo'!$T$32,MC_Paths_Base!U410+'Monte Carlo'!$U$32,MC_Paths_Base!V410+'Monte Carlo'!$V$32,MC_Paths_Base!W410+'Monte Carlo'!$W$32,MC_Paths_Base!X410+'Monte Carlo'!$X$32,MC_Paths_Base!Y410+'Monte Carlo'!$Y$32,MC_Paths_Base!Z410+'Monte Carlo'!$Z$32,MC_Paths_Base!AA410+'Monte Carlo'!$AA$32,MC_Paths_Base!AB410+'Monte Carlo'!$AB$32,MC_Paths_Base!AC410+'Monte Carlo'!$AC$32,MC_Paths_Base!AD410+'Monte Carlo'!$AD$32,MC_Paths_Base!AE410+'Monte Carlo'!$AE$32,MC_Paths_Base!AF410+'Monte Carlo'!$AF$32)</x:f>
        <x:v>753325.685662313</x:v>
      </x:c>
      <x:c r="AL410" t="n">
        <x:f>MIN(MC_Paths_Base!B410+'Monte Carlo'!$B$34,MC_Paths_Base!C410+'Monte Carlo'!$C$34,MC_Paths_Base!D410+'Monte Carlo'!$D$34,MC_Paths_Base!E410+'Monte Carlo'!$E$34,MC_Paths_Base!F410+'Monte Carlo'!$F$34,MC_Paths_Base!G410+'Monte Carlo'!$G$34,MC_Paths_Base!H410+'Monte Carlo'!$H$34,MC_Paths_Base!I410+'Monte Carlo'!$I$34,MC_Paths_Base!J410+'Monte Carlo'!$J$34,MC_Paths_Base!K410+'Monte Carlo'!$K$34,MC_Paths_Base!L410+'Monte Carlo'!$L$34,MC_Paths_Base!M410+'Monte Carlo'!$M$34,MC_Paths_Base!N410+'Monte Carlo'!$N$34,MC_Paths_Base!O410+'Monte Carlo'!$O$34,MC_Paths_Base!P410+'Monte Carlo'!$P$34,MC_Paths_Base!Q410+'Monte Carlo'!$Q$34,MC_Paths_Base!R410+'Monte Carlo'!$R$34,MC_Paths_Base!S410+'Monte Carlo'!$S$34,MC_Paths_Base!T410+'Monte Carlo'!$T$34,MC_Paths_Base!U410+'Monte Carlo'!$U$34,MC_Paths_Base!V410+'Monte Carlo'!$V$34,MC_Paths_Base!W410+'Monte Carlo'!$W$34,MC_Paths_Base!X410+'Monte Carlo'!$X$34,MC_Paths_Base!Y410+'Monte Carlo'!$Y$34,MC_Paths_Base!Z410+'Monte Carlo'!$Z$34,MC_Paths_Base!AA410+'Monte Carlo'!$AA$34,MC_Paths_Base!AB410+'Monte Carlo'!$AB$34,MC_Paths_Base!AC410+'Monte Carlo'!$AC$34,MC_Paths_Base!AD410+'Monte Carlo'!$AD$34,MC_Paths_Base!AE410+'Monte Carlo'!$AE$34,MC_Paths_Base!AF410+'Monte Carlo'!$AF$34)</x:f>
        <x:v>630353.5022439118</x:v>
      </x:c>
      <x:c r="AM410" t="n">
        <x:f>MIN(MC_Paths_Base!B410+'Monte Carlo'!$B$35,MC_Paths_Base!C410+'Monte Carlo'!$C$35,MC_Paths_Base!D410+'Monte Carlo'!$D$35,MC_Paths_Base!E410+'Monte Carlo'!$E$35,MC_Paths_Base!F410+'Monte Carlo'!$F$35,MC_Paths_Base!G410+'Monte Carlo'!$G$35,MC_Paths_Base!H410+'Monte Carlo'!$H$35,MC_Paths_Base!I410+'Monte Carlo'!$I$35,MC_Paths_Base!J410+'Monte Carlo'!$J$35,MC_Paths_Base!K410+'Monte Carlo'!$K$35,MC_Paths_Base!L410+'Monte Carlo'!$L$35,MC_Paths_Base!M410+'Monte Carlo'!$M$35,MC_Paths_Base!N410+'Monte Carlo'!$N$35,MC_Paths_Base!O410+'Monte Carlo'!$O$35,MC_Paths_Base!P410+'Monte Carlo'!$P$35,MC_Paths_Base!Q410+'Monte Carlo'!$Q$35,MC_Paths_Base!R410+'Monte Carlo'!$R$35,MC_Paths_Base!S410+'Monte Carlo'!$S$35,MC_Paths_Base!T410+'Monte Carlo'!$T$35,MC_Paths_Base!U410+'Monte Carlo'!$U$35,MC_Paths_Base!V410+'Monte Carlo'!$V$35,MC_Paths_Base!W410+'Monte Carlo'!$W$35,MC_Paths_Base!X410+'Monte Carlo'!$X$35,MC_Paths_Base!Y410+'Monte Carlo'!$Y$35,MC_Paths_Base!Z410+'Monte Carlo'!$Z$35,MC_Paths_Base!AA410+'Monte Carlo'!$AA$35,MC_Paths_Base!AB410+'Monte Carlo'!$AB$35,MC_Paths_Base!AC410+'Monte Carlo'!$AC$35,MC_Paths_Base!AD410+'Monte Carlo'!$AD$35,MC_Paths_Base!AE410+'Monte Carlo'!$AE$35,MC_Paths_Base!AF410+'Monte Carlo'!$AF$35)</x:f>
        <x:v>492338.341912313</x:v>
      </x:c>
    </x:row>
    <x:row r="411">
      <x:c r="AJ411" t="n">
        <x:f>MIN(MC_Paths_Base!B411:AF411)</x:f>
        <x:v>1029031.25</x:v>
      </x:c>
      <x:c r="AK411" t="n">
        <x:f>MIN(MC_Paths_Base!B411+'Monte Carlo'!$B$32,MC_Paths_Base!C411+'Monte Carlo'!$C$32,MC_Paths_Base!D411+'Monte Carlo'!$D$32,MC_Paths_Base!E411+'Monte Carlo'!$E$32,MC_Paths_Base!F411+'Monte Carlo'!$F$32,MC_Paths_Base!G411+'Monte Carlo'!$G$32,MC_Paths_Base!H411+'Monte Carlo'!$H$32,MC_Paths_Base!I411+'Monte Carlo'!$I$32,MC_Paths_Base!J411+'Monte Carlo'!$J$32,MC_Paths_Base!K411+'Monte Carlo'!$K$32,MC_Paths_Base!L411+'Monte Carlo'!$L$32,MC_Paths_Base!M411+'Monte Carlo'!$M$32,MC_Paths_Base!N411+'Monte Carlo'!$N$32,MC_Paths_Base!O411+'Monte Carlo'!$O$32,MC_Paths_Base!P411+'Monte Carlo'!$P$32,MC_Paths_Base!Q411+'Monte Carlo'!$Q$32,MC_Paths_Base!R411+'Monte Carlo'!$R$32,MC_Paths_Base!S411+'Monte Carlo'!$S$32,MC_Paths_Base!T411+'Monte Carlo'!$T$32,MC_Paths_Base!U411+'Monte Carlo'!$U$32,MC_Paths_Base!V411+'Monte Carlo'!$V$32,MC_Paths_Base!W411+'Monte Carlo'!$W$32,MC_Paths_Base!X411+'Monte Carlo'!$X$32,MC_Paths_Base!Y411+'Monte Carlo'!$Y$32,MC_Paths_Base!Z411+'Monte Carlo'!$Z$32,MC_Paths_Base!AA411+'Monte Carlo'!$AA$32,MC_Paths_Base!AB411+'Monte Carlo'!$AB$32,MC_Paths_Base!AC411+'Monte Carlo'!$AC$32,MC_Paths_Base!AD411+'Monte Carlo'!$AD$32,MC_Paths_Base!AE411+'Monte Carlo'!$AE$32,MC_Paths_Base!AF411+'Monte Carlo'!$AF$32)</x:f>
        <x:v>987089.7856286184</x:v>
      </x:c>
      <x:c r="AL411" t="n">
        <x:f>MIN(MC_Paths_Base!B411+'Monte Carlo'!$B$34,MC_Paths_Base!C411+'Monte Carlo'!$C$34,MC_Paths_Base!D411+'Monte Carlo'!$D$34,MC_Paths_Base!E411+'Monte Carlo'!$E$34,MC_Paths_Base!F411+'Monte Carlo'!$F$34,MC_Paths_Base!G411+'Monte Carlo'!$G$34,MC_Paths_Base!H411+'Monte Carlo'!$H$34,MC_Paths_Base!I411+'Monte Carlo'!$I$34,MC_Paths_Base!J411+'Monte Carlo'!$J$34,MC_Paths_Base!K411+'Monte Carlo'!$K$34,MC_Paths_Base!L411+'Monte Carlo'!$L$34,MC_Paths_Base!M411+'Monte Carlo'!$M$34,MC_Paths_Base!N411+'Monte Carlo'!$N$34,MC_Paths_Base!O411+'Monte Carlo'!$O$34,MC_Paths_Base!P411+'Monte Carlo'!$P$34,MC_Paths_Base!Q411+'Monte Carlo'!$Q$34,MC_Paths_Base!R411+'Monte Carlo'!$R$34,MC_Paths_Base!S411+'Monte Carlo'!$S$34,MC_Paths_Base!T411+'Monte Carlo'!$T$34,MC_Paths_Base!U411+'Monte Carlo'!$U$34,MC_Paths_Base!V411+'Monte Carlo'!$V$34,MC_Paths_Base!W411+'Monte Carlo'!$W$34,MC_Paths_Base!X411+'Monte Carlo'!$X$34,MC_Paths_Base!Y411+'Monte Carlo'!$Y$34,MC_Paths_Base!Z411+'Monte Carlo'!$Z$34,MC_Paths_Base!AA411+'Monte Carlo'!$AA$34,MC_Paths_Base!AB411+'Monte Carlo'!$AB$34,MC_Paths_Base!AC411+'Monte Carlo'!$AC$34,MC_Paths_Base!AD411+'Monte Carlo'!$AD$34,MC_Paths_Base!AE411+'Monte Carlo'!$AE$34,MC_Paths_Base!AF411+'Monte Carlo'!$AF$34)</x:f>
        <x:v>864117.6022102173</x:v>
      </x:c>
      <x:c r="AM411" t="n">
        <x:f>MIN(MC_Paths_Base!B411+'Monte Carlo'!$B$35,MC_Paths_Base!C411+'Monte Carlo'!$C$35,MC_Paths_Base!D411+'Monte Carlo'!$D$35,MC_Paths_Base!E411+'Monte Carlo'!$E$35,MC_Paths_Base!F411+'Monte Carlo'!$F$35,MC_Paths_Base!G411+'Monte Carlo'!$G$35,MC_Paths_Base!H411+'Monte Carlo'!$H$35,MC_Paths_Base!I411+'Monte Carlo'!$I$35,MC_Paths_Base!J411+'Monte Carlo'!$J$35,MC_Paths_Base!K411+'Monte Carlo'!$K$35,MC_Paths_Base!L411+'Monte Carlo'!$L$35,MC_Paths_Base!M411+'Monte Carlo'!$M$35,MC_Paths_Base!N411+'Monte Carlo'!$N$35,MC_Paths_Base!O411+'Monte Carlo'!$O$35,MC_Paths_Base!P411+'Monte Carlo'!$P$35,MC_Paths_Base!Q411+'Monte Carlo'!$Q$35,MC_Paths_Base!R411+'Monte Carlo'!$R$35,MC_Paths_Base!S411+'Monte Carlo'!$S$35,MC_Paths_Base!T411+'Monte Carlo'!$T$35,MC_Paths_Base!U411+'Monte Carlo'!$U$35,MC_Paths_Base!V411+'Monte Carlo'!$V$35,MC_Paths_Base!W411+'Monte Carlo'!$W$35,MC_Paths_Base!X411+'Monte Carlo'!$X$35,MC_Paths_Base!Y411+'Monte Carlo'!$Y$35,MC_Paths_Base!Z411+'Monte Carlo'!$Z$35,MC_Paths_Base!AA411+'Monte Carlo'!$AA$35,MC_Paths_Base!AB411+'Monte Carlo'!$AB$35,MC_Paths_Base!AC411+'Monte Carlo'!$AC$35,MC_Paths_Base!AD411+'Monte Carlo'!$AD$35,MC_Paths_Base!AE411+'Monte Carlo'!$AE$35,MC_Paths_Base!AF411+'Monte Carlo'!$AF$35)</x:f>
        <x:v>726102.4418786184</x:v>
      </x:c>
    </x:row>
    <x:row r="412">
      <x:c r="AJ412" t="n">
        <x:f>MIN(MC_Paths_Base!B412:AF412)</x:f>
        <x:v>1009750.2155395631</x:v>
      </x:c>
      <x:c r="AK412" t="n">
        <x:f>MIN(MC_Paths_Base!B412+'Monte Carlo'!$B$32,MC_Paths_Base!C412+'Monte Carlo'!$C$32,MC_Paths_Base!D412+'Monte Carlo'!$D$32,MC_Paths_Base!E412+'Monte Carlo'!$E$32,MC_Paths_Base!F412+'Monte Carlo'!$F$32,MC_Paths_Base!G412+'Monte Carlo'!$G$32,MC_Paths_Base!H412+'Monte Carlo'!$H$32,MC_Paths_Base!I412+'Monte Carlo'!$I$32,MC_Paths_Base!J412+'Monte Carlo'!$J$32,MC_Paths_Base!K412+'Monte Carlo'!$K$32,MC_Paths_Base!L412+'Monte Carlo'!$L$32,MC_Paths_Base!M412+'Monte Carlo'!$M$32,MC_Paths_Base!N412+'Monte Carlo'!$N$32,MC_Paths_Base!O412+'Monte Carlo'!$O$32,MC_Paths_Base!P412+'Monte Carlo'!$P$32,MC_Paths_Base!Q412+'Monte Carlo'!$Q$32,MC_Paths_Base!R412+'Monte Carlo'!$R$32,MC_Paths_Base!S412+'Monte Carlo'!$S$32,MC_Paths_Base!T412+'Monte Carlo'!$T$32,MC_Paths_Base!U412+'Monte Carlo'!$U$32,MC_Paths_Base!V412+'Monte Carlo'!$V$32,MC_Paths_Base!W412+'Monte Carlo'!$W$32,MC_Paths_Base!X412+'Monte Carlo'!$X$32,MC_Paths_Base!Y412+'Monte Carlo'!$Y$32,MC_Paths_Base!Z412+'Monte Carlo'!$Z$32,MC_Paths_Base!AA412+'Monte Carlo'!$AA$32,MC_Paths_Base!AB412+'Monte Carlo'!$AB$32,MC_Paths_Base!AC412+'Monte Carlo'!$AC$32,MC_Paths_Base!AD412+'Monte Carlo'!$AD$32,MC_Paths_Base!AE412+'Monte Carlo'!$AE$32,MC_Paths_Base!AF412+'Monte Carlo'!$AF$32)</x:f>
        <x:v>808577.5552079644</x:v>
      </x:c>
      <x:c r="AL412" t="n">
        <x:f>MIN(MC_Paths_Base!B412+'Monte Carlo'!$B$34,MC_Paths_Base!C412+'Monte Carlo'!$C$34,MC_Paths_Base!D412+'Monte Carlo'!$D$34,MC_Paths_Base!E412+'Monte Carlo'!$E$34,MC_Paths_Base!F412+'Monte Carlo'!$F$34,MC_Paths_Base!G412+'Monte Carlo'!$G$34,MC_Paths_Base!H412+'Monte Carlo'!$H$34,MC_Paths_Base!I412+'Monte Carlo'!$I$34,MC_Paths_Base!J412+'Monte Carlo'!$J$34,MC_Paths_Base!K412+'Monte Carlo'!$K$34,MC_Paths_Base!L412+'Monte Carlo'!$L$34,MC_Paths_Base!M412+'Monte Carlo'!$M$34,MC_Paths_Base!N412+'Monte Carlo'!$N$34,MC_Paths_Base!O412+'Monte Carlo'!$O$34,MC_Paths_Base!P412+'Monte Carlo'!$P$34,MC_Paths_Base!Q412+'Monte Carlo'!$Q$34,MC_Paths_Base!R412+'Monte Carlo'!$R$34,MC_Paths_Base!S412+'Monte Carlo'!$S$34,MC_Paths_Base!T412+'Monte Carlo'!$T$34,MC_Paths_Base!U412+'Monte Carlo'!$U$34,MC_Paths_Base!V412+'Monte Carlo'!$V$34,MC_Paths_Base!W412+'Monte Carlo'!$W$34,MC_Paths_Base!X412+'Monte Carlo'!$X$34,MC_Paths_Base!Y412+'Monte Carlo'!$Y$34,MC_Paths_Base!Z412+'Monte Carlo'!$Z$34,MC_Paths_Base!AA412+'Monte Carlo'!$AA$34,MC_Paths_Base!AB412+'Monte Carlo'!$AB$34,MC_Paths_Base!AC412+'Monte Carlo'!$AC$34,MC_Paths_Base!AD412+'Monte Carlo'!$AD$34,MC_Paths_Base!AE412+'Monte Carlo'!$AE$34,MC_Paths_Base!AF412+'Monte Carlo'!$AF$34)</x:f>
        <x:v>685605.3717895632</x:v>
      </x:c>
      <x:c r="AM412" t="n">
        <x:f>MIN(MC_Paths_Base!B412+'Monte Carlo'!$B$35,MC_Paths_Base!C412+'Monte Carlo'!$C$35,MC_Paths_Base!D412+'Monte Carlo'!$D$35,MC_Paths_Base!E412+'Monte Carlo'!$E$35,MC_Paths_Base!F412+'Monte Carlo'!$F$35,MC_Paths_Base!G412+'Monte Carlo'!$G$35,MC_Paths_Base!H412+'Monte Carlo'!$H$35,MC_Paths_Base!I412+'Monte Carlo'!$I$35,MC_Paths_Base!J412+'Monte Carlo'!$J$35,MC_Paths_Base!K412+'Monte Carlo'!$K$35,MC_Paths_Base!L412+'Monte Carlo'!$L$35,MC_Paths_Base!M412+'Monte Carlo'!$M$35,MC_Paths_Base!N412+'Monte Carlo'!$N$35,MC_Paths_Base!O412+'Monte Carlo'!$O$35,MC_Paths_Base!P412+'Monte Carlo'!$P$35,MC_Paths_Base!Q412+'Monte Carlo'!$Q$35,MC_Paths_Base!R412+'Monte Carlo'!$R$35,MC_Paths_Base!S412+'Monte Carlo'!$S$35,MC_Paths_Base!T412+'Monte Carlo'!$T$35,MC_Paths_Base!U412+'Monte Carlo'!$U$35,MC_Paths_Base!V412+'Monte Carlo'!$V$35,MC_Paths_Base!W412+'Monte Carlo'!$W$35,MC_Paths_Base!X412+'Monte Carlo'!$X$35,MC_Paths_Base!Y412+'Monte Carlo'!$Y$35,MC_Paths_Base!Z412+'Monte Carlo'!$Z$35,MC_Paths_Base!AA412+'Monte Carlo'!$AA$35,MC_Paths_Base!AB412+'Monte Carlo'!$AB$35,MC_Paths_Base!AC412+'Monte Carlo'!$AC$35,MC_Paths_Base!AD412+'Monte Carlo'!$AD$35,MC_Paths_Base!AE412+'Monte Carlo'!$AE$35,MC_Paths_Base!AF412+'Monte Carlo'!$AF$35)</x:f>
        <x:v>547590.2114579644</x:v>
      </x:c>
    </x:row>
    <x:row r="413">
      <x:c r="AJ413" t="n">
        <x:f>MIN(MC_Paths_Base!B413:AF413)</x:f>
        <x:v>1029031.25</x:v>
      </x:c>
      <x:c r="AK413" t="n">
        <x:f>MIN(MC_Paths_Base!B413+'Monte Carlo'!$B$32,MC_Paths_Base!C413+'Monte Carlo'!$C$32,MC_Paths_Base!D413+'Monte Carlo'!$D$32,MC_Paths_Base!E413+'Monte Carlo'!$E$32,MC_Paths_Base!F413+'Monte Carlo'!$F$32,MC_Paths_Base!G413+'Monte Carlo'!$G$32,MC_Paths_Base!H413+'Monte Carlo'!$H$32,MC_Paths_Base!I413+'Monte Carlo'!$I$32,MC_Paths_Base!J413+'Monte Carlo'!$J$32,MC_Paths_Base!K413+'Monte Carlo'!$K$32,MC_Paths_Base!L413+'Monte Carlo'!$L$32,MC_Paths_Base!M413+'Monte Carlo'!$M$32,MC_Paths_Base!N413+'Monte Carlo'!$N$32,MC_Paths_Base!O413+'Monte Carlo'!$O$32,MC_Paths_Base!P413+'Monte Carlo'!$P$32,MC_Paths_Base!Q413+'Monte Carlo'!$Q$32,MC_Paths_Base!R413+'Monte Carlo'!$R$32,MC_Paths_Base!S413+'Monte Carlo'!$S$32,MC_Paths_Base!T413+'Monte Carlo'!$T$32,MC_Paths_Base!U413+'Monte Carlo'!$U$32,MC_Paths_Base!V413+'Monte Carlo'!$V$32,MC_Paths_Base!W413+'Monte Carlo'!$W$32,MC_Paths_Base!X413+'Monte Carlo'!$X$32,MC_Paths_Base!Y413+'Monte Carlo'!$Y$32,MC_Paths_Base!Z413+'Monte Carlo'!$Z$32,MC_Paths_Base!AA413+'Monte Carlo'!$AA$32,MC_Paths_Base!AB413+'Monte Carlo'!$AB$32,MC_Paths_Base!AC413+'Monte Carlo'!$AC$32,MC_Paths_Base!AD413+'Monte Carlo'!$AD$32,MC_Paths_Base!AE413+'Monte Carlo'!$AE$32,MC_Paths_Base!AF413+'Monte Carlo'!$AF$32)</x:f>
        <x:v>877442.0678712416</x:v>
      </x:c>
      <x:c r="AL413" t="n">
        <x:f>MIN(MC_Paths_Base!B413+'Monte Carlo'!$B$34,MC_Paths_Base!C413+'Monte Carlo'!$C$34,MC_Paths_Base!D413+'Monte Carlo'!$D$34,MC_Paths_Base!E413+'Monte Carlo'!$E$34,MC_Paths_Base!F413+'Monte Carlo'!$F$34,MC_Paths_Base!G413+'Monte Carlo'!$G$34,MC_Paths_Base!H413+'Monte Carlo'!$H$34,MC_Paths_Base!I413+'Monte Carlo'!$I$34,MC_Paths_Base!J413+'Monte Carlo'!$J$34,MC_Paths_Base!K413+'Monte Carlo'!$K$34,MC_Paths_Base!L413+'Monte Carlo'!$L$34,MC_Paths_Base!M413+'Monte Carlo'!$M$34,MC_Paths_Base!N413+'Monte Carlo'!$N$34,MC_Paths_Base!O413+'Monte Carlo'!$O$34,MC_Paths_Base!P413+'Monte Carlo'!$P$34,MC_Paths_Base!Q413+'Monte Carlo'!$Q$34,MC_Paths_Base!R413+'Monte Carlo'!$R$34,MC_Paths_Base!S413+'Monte Carlo'!$S$34,MC_Paths_Base!T413+'Monte Carlo'!$T$34,MC_Paths_Base!U413+'Monte Carlo'!$U$34,MC_Paths_Base!V413+'Monte Carlo'!$V$34,MC_Paths_Base!W413+'Monte Carlo'!$W$34,MC_Paths_Base!X413+'Monte Carlo'!$X$34,MC_Paths_Base!Y413+'Monte Carlo'!$Y$34,MC_Paths_Base!Z413+'Monte Carlo'!$Z$34,MC_Paths_Base!AA413+'Monte Carlo'!$AA$34,MC_Paths_Base!AB413+'Monte Carlo'!$AB$34,MC_Paths_Base!AC413+'Monte Carlo'!$AC$34,MC_Paths_Base!AD413+'Monte Carlo'!$AD$34,MC_Paths_Base!AE413+'Monte Carlo'!$AE$34,MC_Paths_Base!AF413+'Monte Carlo'!$AF$34)</x:f>
        <x:v>754469.8844528404</x:v>
      </x:c>
      <x:c r="AM413" t="n">
        <x:f>MIN(MC_Paths_Base!B413+'Monte Carlo'!$B$35,MC_Paths_Base!C413+'Monte Carlo'!$C$35,MC_Paths_Base!D413+'Monte Carlo'!$D$35,MC_Paths_Base!E413+'Monte Carlo'!$E$35,MC_Paths_Base!F413+'Monte Carlo'!$F$35,MC_Paths_Base!G413+'Monte Carlo'!$G$35,MC_Paths_Base!H413+'Monte Carlo'!$H$35,MC_Paths_Base!I413+'Monte Carlo'!$I$35,MC_Paths_Base!J413+'Monte Carlo'!$J$35,MC_Paths_Base!K413+'Monte Carlo'!$K$35,MC_Paths_Base!L413+'Monte Carlo'!$L$35,MC_Paths_Base!M413+'Monte Carlo'!$M$35,MC_Paths_Base!N413+'Monte Carlo'!$N$35,MC_Paths_Base!O413+'Monte Carlo'!$O$35,MC_Paths_Base!P413+'Monte Carlo'!$P$35,MC_Paths_Base!Q413+'Monte Carlo'!$Q$35,MC_Paths_Base!R413+'Monte Carlo'!$R$35,MC_Paths_Base!S413+'Monte Carlo'!$S$35,MC_Paths_Base!T413+'Monte Carlo'!$T$35,MC_Paths_Base!U413+'Monte Carlo'!$U$35,MC_Paths_Base!V413+'Monte Carlo'!$V$35,MC_Paths_Base!W413+'Monte Carlo'!$W$35,MC_Paths_Base!X413+'Monte Carlo'!$X$35,MC_Paths_Base!Y413+'Monte Carlo'!$Y$35,MC_Paths_Base!Z413+'Monte Carlo'!$Z$35,MC_Paths_Base!AA413+'Monte Carlo'!$AA$35,MC_Paths_Base!AB413+'Monte Carlo'!$AB$35,MC_Paths_Base!AC413+'Monte Carlo'!$AC$35,MC_Paths_Base!AD413+'Monte Carlo'!$AD$35,MC_Paths_Base!AE413+'Monte Carlo'!$AE$35,MC_Paths_Base!AF413+'Monte Carlo'!$AF$35)</x:f>
        <x:v>616454.7241212416</x:v>
      </x:c>
    </x:row>
    <x:row r="414">
      <x:c r="AJ414" t="n">
        <x:f>MIN(MC_Paths_Base!B414:AF414)</x:f>
        <x:v>809031.9100975953</x:v>
      </x:c>
      <x:c r="AK414" t="n">
        <x:f>MIN(MC_Paths_Base!B414+'Monte Carlo'!$B$32,MC_Paths_Base!C414+'Monte Carlo'!$C$32,MC_Paths_Base!D414+'Monte Carlo'!$D$32,MC_Paths_Base!E414+'Monte Carlo'!$E$32,MC_Paths_Base!F414+'Monte Carlo'!$F$32,MC_Paths_Base!G414+'Monte Carlo'!$G$32,MC_Paths_Base!H414+'Monte Carlo'!$H$32,MC_Paths_Base!I414+'Monte Carlo'!$I$32,MC_Paths_Base!J414+'Monte Carlo'!$J$32,MC_Paths_Base!K414+'Monte Carlo'!$K$32,MC_Paths_Base!L414+'Monte Carlo'!$L$32,MC_Paths_Base!M414+'Monte Carlo'!$M$32,MC_Paths_Base!N414+'Monte Carlo'!$N$32,MC_Paths_Base!O414+'Monte Carlo'!$O$32,MC_Paths_Base!P414+'Monte Carlo'!$P$32,MC_Paths_Base!Q414+'Monte Carlo'!$Q$32,MC_Paths_Base!R414+'Monte Carlo'!$R$32,MC_Paths_Base!S414+'Monte Carlo'!$S$32,MC_Paths_Base!T414+'Monte Carlo'!$T$32,MC_Paths_Base!U414+'Monte Carlo'!$U$32,MC_Paths_Base!V414+'Monte Carlo'!$V$32,MC_Paths_Base!W414+'Monte Carlo'!$W$32,MC_Paths_Base!X414+'Monte Carlo'!$X$32,MC_Paths_Base!Y414+'Monte Carlo'!$Y$32,MC_Paths_Base!Z414+'Monte Carlo'!$Z$32,MC_Paths_Base!AA414+'Monte Carlo'!$AA$32,MC_Paths_Base!AB414+'Monte Carlo'!$AB$32,MC_Paths_Base!AC414+'Monte Carlo'!$AC$32,MC_Paths_Base!AD414+'Monte Carlo'!$AD$32,MC_Paths_Base!AE414+'Monte Carlo'!$AE$32,MC_Paths_Base!AF414+'Monte Carlo'!$AF$32)</x:f>
        <x:v>590535.5486318315</x:v>
      </x:c>
      <x:c r="AL414" t="n">
        <x:f>MIN(MC_Paths_Base!B414+'Monte Carlo'!$B$34,MC_Paths_Base!C414+'Monte Carlo'!$C$34,MC_Paths_Base!D414+'Monte Carlo'!$D$34,MC_Paths_Base!E414+'Monte Carlo'!$E$34,MC_Paths_Base!F414+'Monte Carlo'!$F$34,MC_Paths_Base!G414+'Monte Carlo'!$G$34,MC_Paths_Base!H414+'Monte Carlo'!$H$34,MC_Paths_Base!I414+'Monte Carlo'!$I$34,MC_Paths_Base!J414+'Monte Carlo'!$J$34,MC_Paths_Base!K414+'Monte Carlo'!$K$34,MC_Paths_Base!L414+'Monte Carlo'!$L$34,MC_Paths_Base!M414+'Monte Carlo'!$M$34,MC_Paths_Base!N414+'Monte Carlo'!$N$34,MC_Paths_Base!O414+'Monte Carlo'!$O$34,MC_Paths_Base!P414+'Monte Carlo'!$P$34,MC_Paths_Base!Q414+'Monte Carlo'!$Q$34,MC_Paths_Base!R414+'Monte Carlo'!$R$34,MC_Paths_Base!S414+'Monte Carlo'!$S$34,MC_Paths_Base!T414+'Monte Carlo'!$T$34,MC_Paths_Base!U414+'Monte Carlo'!$U$34,MC_Paths_Base!V414+'Monte Carlo'!$V$34,MC_Paths_Base!W414+'Monte Carlo'!$W$34,MC_Paths_Base!X414+'Monte Carlo'!$X$34,MC_Paths_Base!Y414+'Monte Carlo'!$Y$34,MC_Paths_Base!Z414+'Monte Carlo'!$Z$34,MC_Paths_Base!AA414+'Monte Carlo'!$AA$34,MC_Paths_Base!AB414+'Monte Carlo'!$AB$34,MC_Paths_Base!AC414+'Monte Carlo'!$AC$34,MC_Paths_Base!AD414+'Monte Carlo'!$AD$34,MC_Paths_Base!AE414+'Monte Carlo'!$AE$34,MC_Paths_Base!AF414+'Monte Carlo'!$AF$34)</x:f>
        <x:v>-353041.14463571645</x:v>
      </x:c>
      <x:c r="AM414" t="n">
        <x:f>MIN(MC_Paths_Base!B414+'Monte Carlo'!$B$35,MC_Paths_Base!C414+'Monte Carlo'!$C$35,MC_Paths_Base!D414+'Monte Carlo'!$D$35,MC_Paths_Base!E414+'Monte Carlo'!$E$35,MC_Paths_Base!F414+'Monte Carlo'!$F$35,MC_Paths_Base!G414+'Monte Carlo'!$G$35,MC_Paths_Base!H414+'Monte Carlo'!$H$35,MC_Paths_Base!I414+'Monte Carlo'!$I$35,MC_Paths_Base!J414+'Monte Carlo'!$J$35,MC_Paths_Base!K414+'Monte Carlo'!$K$35,MC_Paths_Base!L414+'Monte Carlo'!$L$35,MC_Paths_Base!M414+'Monte Carlo'!$M$35,MC_Paths_Base!N414+'Monte Carlo'!$N$35,MC_Paths_Base!O414+'Monte Carlo'!$O$35,MC_Paths_Base!P414+'Monte Carlo'!$P$35,MC_Paths_Base!Q414+'Monte Carlo'!$Q$35,MC_Paths_Base!R414+'Monte Carlo'!$R$35,MC_Paths_Base!S414+'Monte Carlo'!$S$35,MC_Paths_Base!T414+'Monte Carlo'!$T$35,MC_Paths_Base!U414+'Monte Carlo'!$U$35,MC_Paths_Base!V414+'Monte Carlo'!$V$35,MC_Paths_Base!W414+'Monte Carlo'!$W$35,MC_Paths_Base!X414+'Monte Carlo'!$X$35,MC_Paths_Base!Y414+'Monte Carlo'!$Y$35,MC_Paths_Base!Z414+'Monte Carlo'!$Z$35,MC_Paths_Base!AA414+'Monte Carlo'!$AA$35,MC_Paths_Base!AB414+'Monte Carlo'!$AB$35,MC_Paths_Base!AC414+'Monte Carlo'!$AC$35,MC_Paths_Base!AD414+'Monte Carlo'!$AD$35,MC_Paths_Base!AE414+'Monte Carlo'!$AE$35,MC_Paths_Base!AF414+'Monte Carlo'!$AF$35)</x:f>
        <x:v>-257710.3840909195</x:v>
      </x:c>
    </x:row>
    <x:row r="415">
      <x:c r="AJ415" t="n">
        <x:f>MIN(MC_Paths_Base!B415:AF415)</x:f>
        <x:v>1026919.0993965158</x:v>
      </x:c>
      <x:c r="AK415" t="n">
        <x:f>MIN(MC_Paths_Base!B415+'Monte Carlo'!$B$32,MC_Paths_Base!C415+'Monte Carlo'!$C$32,MC_Paths_Base!D415+'Monte Carlo'!$D$32,MC_Paths_Base!E415+'Monte Carlo'!$E$32,MC_Paths_Base!F415+'Monte Carlo'!$F$32,MC_Paths_Base!G415+'Monte Carlo'!$G$32,MC_Paths_Base!H415+'Monte Carlo'!$H$32,MC_Paths_Base!I415+'Monte Carlo'!$I$32,MC_Paths_Base!J415+'Monte Carlo'!$J$32,MC_Paths_Base!K415+'Monte Carlo'!$K$32,MC_Paths_Base!L415+'Monte Carlo'!$L$32,MC_Paths_Base!M415+'Monte Carlo'!$M$32,MC_Paths_Base!N415+'Monte Carlo'!$N$32,MC_Paths_Base!O415+'Monte Carlo'!$O$32,MC_Paths_Base!P415+'Monte Carlo'!$P$32,MC_Paths_Base!Q415+'Monte Carlo'!$Q$32,MC_Paths_Base!R415+'Monte Carlo'!$R$32,MC_Paths_Base!S415+'Monte Carlo'!$S$32,MC_Paths_Base!T415+'Monte Carlo'!$T$32,MC_Paths_Base!U415+'Monte Carlo'!$U$32,MC_Paths_Base!V415+'Monte Carlo'!$V$32,MC_Paths_Base!W415+'Monte Carlo'!$W$32,MC_Paths_Base!X415+'Monte Carlo'!$X$32,MC_Paths_Base!Y415+'Monte Carlo'!$Y$32,MC_Paths_Base!Z415+'Monte Carlo'!$Z$32,MC_Paths_Base!AA415+'Monte Carlo'!$AA$32,MC_Paths_Base!AB415+'Monte Carlo'!$AB$32,MC_Paths_Base!AC415+'Monte Carlo'!$AC$32,MC_Paths_Base!AD415+'Monte Carlo'!$AD$32,MC_Paths_Base!AE415+'Monte Carlo'!$AE$32,MC_Paths_Base!AF415+'Monte Carlo'!$AF$32)</x:f>
        <x:v>825746.439064917</x:v>
      </x:c>
      <x:c r="AL415" t="n">
        <x:f>MIN(MC_Paths_Base!B415+'Monte Carlo'!$B$34,MC_Paths_Base!C415+'Monte Carlo'!$C$34,MC_Paths_Base!D415+'Monte Carlo'!$D$34,MC_Paths_Base!E415+'Monte Carlo'!$E$34,MC_Paths_Base!F415+'Monte Carlo'!$F$34,MC_Paths_Base!G415+'Monte Carlo'!$G$34,MC_Paths_Base!H415+'Monte Carlo'!$H$34,MC_Paths_Base!I415+'Monte Carlo'!$I$34,MC_Paths_Base!J415+'Monte Carlo'!$J$34,MC_Paths_Base!K415+'Monte Carlo'!$K$34,MC_Paths_Base!L415+'Monte Carlo'!$L$34,MC_Paths_Base!M415+'Monte Carlo'!$M$34,MC_Paths_Base!N415+'Monte Carlo'!$N$34,MC_Paths_Base!O415+'Monte Carlo'!$O$34,MC_Paths_Base!P415+'Monte Carlo'!$P$34,MC_Paths_Base!Q415+'Monte Carlo'!$Q$34,MC_Paths_Base!R415+'Monte Carlo'!$R$34,MC_Paths_Base!S415+'Monte Carlo'!$S$34,MC_Paths_Base!T415+'Monte Carlo'!$T$34,MC_Paths_Base!U415+'Monte Carlo'!$U$34,MC_Paths_Base!V415+'Monte Carlo'!$V$34,MC_Paths_Base!W415+'Monte Carlo'!$W$34,MC_Paths_Base!X415+'Monte Carlo'!$X$34,MC_Paths_Base!Y415+'Monte Carlo'!$Y$34,MC_Paths_Base!Z415+'Monte Carlo'!$Z$34,MC_Paths_Base!AA415+'Monte Carlo'!$AA$34,MC_Paths_Base!AB415+'Monte Carlo'!$AB$34,MC_Paths_Base!AC415+'Monte Carlo'!$AC$34,MC_Paths_Base!AD415+'Monte Carlo'!$AD$34,MC_Paths_Base!AE415+'Monte Carlo'!$AE$34,MC_Paths_Base!AF415+'Monte Carlo'!$AF$34)</x:f>
        <x:v>501040.3979221615</x:v>
      </x:c>
      <x:c r="AM415" t="n">
        <x:f>MIN(MC_Paths_Base!B415+'Monte Carlo'!$B$35,MC_Paths_Base!C415+'Monte Carlo'!$C$35,MC_Paths_Base!D415+'Monte Carlo'!$D$35,MC_Paths_Base!E415+'Monte Carlo'!$E$35,MC_Paths_Base!F415+'Monte Carlo'!$F$35,MC_Paths_Base!G415+'Monte Carlo'!$G$35,MC_Paths_Base!H415+'Monte Carlo'!$H$35,MC_Paths_Base!I415+'Monte Carlo'!$I$35,MC_Paths_Base!J415+'Monte Carlo'!$J$35,MC_Paths_Base!K415+'Monte Carlo'!$K$35,MC_Paths_Base!L415+'Monte Carlo'!$L$35,MC_Paths_Base!M415+'Monte Carlo'!$M$35,MC_Paths_Base!N415+'Monte Carlo'!$N$35,MC_Paths_Base!O415+'Monte Carlo'!$O$35,MC_Paths_Base!P415+'Monte Carlo'!$P$35,MC_Paths_Base!Q415+'Monte Carlo'!$Q$35,MC_Paths_Base!R415+'Monte Carlo'!$R$35,MC_Paths_Base!S415+'Monte Carlo'!$S$35,MC_Paths_Base!T415+'Monte Carlo'!$T$35,MC_Paths_Base!U415+'Monte Carlo'!$U$35,MC_Paths_Base!V415+'Monte Carlo'!$V$35,MC_Paths_Base!W415+'Monte Carlo'!$W$35,MC_Paths_Base!X415+'Monte Carlo'!$X$35,MC_Paths_Base!Y415+'Monte Carlo'!$Y$35,MC_Paths_Base!Z415+'Monte Carlo'!$Z$35,MC_Paths_Base!AA415+'Monte Carlo'!$AA$35,MC_Paths_Base!AB415+'Monte Carlo'!$AB$35,MC_Paths_Base!AC415+'Monte Carlo'!$AC$35,MC_Paths_Base!AD415+'Monte Carlo'!$AD$35,MC_Paths_Base!AE415+'Monte Carlo'!$AE$35,MC_Paths_Base!AF415+'Monte Carlo'!$AF$35)</x:f>
        <x:v>402782.77458156087</x:v>
      </x:c>
    </x:row>
    <x:row r="416">
      <x:c r="AJ416" t="n">
        <x:f>MIN(MC_Paths_Base!B416:AF416)</x:f>
        <x:v>1029031.25</x:v>
      </x:c>
      <x:c r="AK416" t="n">
        <x:f>MIN(MC_Paths_Base!B416+'Monte Carlo'!$B$32,MC_Paths_Base!C416+'Monte Carlo'!$C$32,MC_Paths_Base!D416+'Monte Carlo'!$D$32,MC_Paths_Base!E416+'Monte Carlo'!$E$32,MC_Paths_Base!F416+'Monte Carlo'!$F$32,MC_Paths_Base!G416+'Monte Carlo'!$G$32,MC_Paths_Base!H416+'Monte Carlo'!$H$32,MC_Paths_Base!I416+'Monte Carlo'!$I$32,MC_Paths_Base!J416+'Monte Carlo'!$J$32,MC_Paths_Base!K416+'Monte Carlo'!$K$32,MC_Paths_Base!L416+'Monte Carlo'!$L$32,MC_Paths_Base!M416+'Monte Carlo'!$M$32,MC_Paths_Base!N416+'Monte Carlo'!$N$32,MC_Paths_Base!O416+'Monte Carlo'!$O$32,MC_Paths_Base!P416+'Monte Carlo'!$P$32,MC_Paths_Base!Q416+'Monte Carlo'!$Q$32,MC_Paths_Base!R416+'Monte Carlo'!$R$32,MC_Paths_Base!S416+'Monte Carlo'!$S$32,MC_Paths_Base!T416+'Monte Carlo'!$T$32,MC_Paths_Base!U416+'Monte Carlo'!$U$32,MC_Paths_Base!V416+'Monte Carlo'!$V$32,MC_Paths_Base!W416+'Monte Carlo'!$W$32,MC_Paths_Base!X416+'Monte Carlo'!$X$32,MC_Paths_Base!Y416+'Monte Carlo'!$Y$32,MC_Paths_Base!Z416+'Monte Carlo'!$Z$32,MC_Paths_Base!AA416+'Monte Carlo'!$AA$32,MC_Paths_Base!AB416+'Monte Carlo'!$AB$32,MC_Paths_Base!AC416+'Monte Carlo'!$AC$32,MC_Paths_Base!AD416+'Monte Carlo'!$AD$32,MC_Paths_Base!AE416+'Monte Carlo'!$AE$32,MC_Paths_Base!AF416+'Monte Carlo'!$AF$32)</x:f>
        <x:v>916588.0131812447</x:v>
      </x:c>
      <x:c r="AL416" t="n">
        <x:f>MIN(MC_Paths_Base!B416+'Monte Carlo'!$B$34,MC_Paths_Base!C416+'Monte Carlo'!$C$34,MC_Paths_Base!D416+'Monte Carlo'!$D$34,MC_Paths_Base!E416+'Monte Carlo'!$E$34,MC_Paths_Base!F416+'Monte Carlo'!$F$34,MC_Paths_Base!G416+'Monte Carlo'!$G$34,MC_Paths_Base!H416+'Monte Carlo'!$H$34,MC_Paths_Base!I416+'Monte Carlo'!$I$34,MC_Paths_Base!J416+'Monte Carlo'!$J$34,MC_Paths_Base!K416+'Monte Carlo'!$K$34,MC_Paths_Base!L416+'Monte Carlo'!$L$34,MC_Paths_Base!M416+'Monte Carlo'!$M$34,MC_Paths_Base!N416+'Monte Carlo'!$N$34,MC_Paths_Base!O416+'Monte Carlo'!$O$34,MC_Paths_Base!P416+'Monte Carlo'!$P$34,MC_Paths_Base!Q416+'Monte Carlo'!$Q$34,MC_Paths_Base!R416+'Monte Carlo'!$R$34,MC_Paths_Base!S416+'Monte Carlo'!$S$34,MC_Paths_Base!T416+'Monte Carlo'!$T$34,MC_Paths_Base!U416+'Monte Carlo'!$U$34,MC_Paths_Base!V416+'Monte Carlo'!$V$34,MC_Paths_Base!W416+'Monte Carlo'!$W$34,MC_Paths_Base!X416+'Monte Carlo'!$X$34,MC_Paths_Base!Y416+'Monte Carlo'!$Y$34,MC_Paths_Base!Z416+'Monte Carlo'!$Z$34,MC_Paths_Base!AA416+'Monte Carlo'!$AA$34,MC_Paths_Base!AB416+'Monte Carlo'!$AB$34,MC_Paths_Base!AC416+'Monte Carlo'!$AC$34,MC_Paths_Base!AD416+'Monte Carlo'!$AD$34,MC_Paths_Base!AE416+'Monte Carlo'!$AE$34,MC_Paths_Base!AF416+'Monte Carlo'!$AF$34)</x:f>
        <x:v>535209.5627974288</x:v>
      </x:c>
      <x:c r="AM416" t="n">
        <x:f>MIN(MC_Paths_Base!B416+'Monte Carlo'!$B$35,MC_Paths_Base!C416+'Monte Carlo'!$C$35,MC_Paths_Base!D416+'Monte Carlo'!$D$35,MC_Paths_Base!E416+'Monte Carlo'!$E$35,MC_Paths_Base!F416+'Monte Carlo'!$F$35,MC_Paths_Base!G416+'Monte Carlo'!$G$35,MC_Paths_Base!H416+'Monte Carlo'!$H$35,MC_Paths_Base!I416+'Monte Carlo'!$I$35,MC_Paths_Base!J416+'Monte Carlo'!$J$35,MC_Paths_Base!K416+'Monte Carlo'!$K$35,MC_Paths_Base!L416+'Monte Carlo'!$L$35,MC_Paths_Base!M416+'Monte Carlo'!$M$35,MC_Paths_Base!N416+'Monte Carlo'!$N$35,MC_Paths_Base!O416+'Monte Carlo'!$O$35,MC_Paths_Base!P416+'Monte Carlo'!$P$35,MC_Paths_Base!Q416+'Monte Carlo'!$Q$35,MC_Paths_Base!R416+'Monte Carlo'!$R$35,MC_Paths_Base!S416+'Monte Carlo'!$S$35,MC_Paths_Base!T416+'Monte Carlo'!$T$35,MC_Paths_Base!U416+'Monte Carlo'!$U$35,MC_Paths_Base!V416+'Monte Carlo'!$V$35,MC_Paths_Base!W416+'Monte Carlo'!$W$35,MC_Paths_Base!X416+'Monte Carlo'!$X$35,MC_Paths_Base!Y416+'Monte Carlo'!$Y$35,MC_Paths_Base!Z416+'Monte Carlo'!$Z$35,MC_Paths_Base!AA416+'Monte Carlo'!$AA$35,MC_Paths_Base!AB416+'Monte Carlo'!$AB$35,MC_Paths_Base!AC416+'Monte Carlo'!$AC$35,MC_Paths_Base!AD416+'Monte Carlo'!$AD$35,MC_Paths_Base!AE416+'Monte Carlo'!$AE$35,MC_Paths_Base!AF416+'Monte Carlo'!$AF$35)</x:f>
        <x:v>487859.8440209981</x:v>
      </x:c>
    </x:row>
    <x:row r="417">
      <x:c r="AJ417" t="n">
        <x:f>MIN(MC_Paths_Base!B417:AF417)</x:f>
        <x:v>1029031.25</x:v>
      </x:c>
      <x:c r="AK417" t="n">
        <x:f>MIN(MC_Paths_Base!B417+'Monte Carlo'!$B$32,MC_Paths_Base!C417+'Monte Carlo'!$C$32,MC_Paths_Base!D417+'Monte Carlo'!$D$32,MC_Paths_Base!E417+'Monte Carlo'!$E$32,MC_Paths_Base!F417+'Monte Carlo'!$F$32,MC_Paths_Base!G417+'Monte Carlo'!$G$32,MC_Paths_Base!H417+'Monte Carlo'!$H$32,MC_Paths_Base!I417+'Monte Carlo'!$I$32,MC_Paths_Base!J417+'Monte Carlo'!$J$32,MC_Paths_Base!K417+'Monte Carlo'!$K$32,MC_Paths_Base!L417+'Monte Carlo'!$L$32,MC_Paths_Base!M417+'Monte Carlo'!$M$32,MC_Paths_Base!N417+'Monte Carlo'!$N$32,MC_Paths_Base!O417+'Monte Carlo'!$O$32,MC_Paths_Base!P417+'Monte Carlo'!$P$32,MC_Paths_Base!Q417+'Monte Carlo'!$Q$32,MC_Paths_Base!R417+'Monte Carlo'!$R$32,MC_Paths_Base!S417+'Monte Carlo'!$S$32,MC_Paths_Base!T417+'Monte Carlo'!$T$32,MC_Paths_Base!U417+'Monte Carlo'!$U$32,MC_Paths_Base!V417+'Monte Carlo'!$V$32,MC_Paths_Base!W417+'Monte Carlo'!$W$32,MC_Paths_Base!X417+'Monte Carlo'!$X$32,MC_Paths_Base!Y417+'Monte Carlo'!$Y$32,MC_Paths_Base!Z417+'Monte Carlo'!$Z$32,MC_Paths_Base!AA417+'Monte Carlo'!$AA$32,MC_Paths_Base!AB417+'Monte Carlo'!$AB$32,MC_Paths_Base!AC417+'Monte Carlo'!$AC$32,MC_Paths_Base!AD417+'Monte Carlo'!$AD$32,MC_Paths_Base!AE417+'Monte Carlo'!$AE$32,MC_Paths_Base!AF417+'Monte Carlo'!$AF$32)</x:f>
        <x:v>923988.1645394226</x:v>
      </x:c>
      <x:c r="AL417" t="n">
        <x:f>MIN(MC_Paths_Base!B417+'Monte Carlo'!$B$34,MC_Paths_Base!C417+'Monte Carlo'!$C$34,MC_Paths_Base!D417+'Monte Carlo'!$D$34,MC_Paths_Base!E417+'Monte Carlo'!$E$34,MC_Paths_Base!F417+'Monte Carlo'!$F$34,MC_Paths_Base!G417+'Monte Carlo'!$G$34,MC_Paths_Base!H417+'Monte Carlo'!$H$34,MC_Paths_Base!I417+'Monte Carlo'!$I$34,MC_Paths_Base!J417+'Monte Carlo'!$J$34,MC_Paths_Base!K417+'Monte Carlo'!$K$34,MC_Paths_Base!L417+'Monte Carlo'!$L$34,MC_Paths_Base!M417+'Monte Carlo'!$M$34,MC_Paths_Base!N417+'Monte Carlo'!$N$34,MC_Paths_Base!O417+'Monte Carlo'!$O$34,MC_Paths_Base!P417+'Monte Carlo'!$P$34,MC_Paths_Base!Q417+'Monte Carlo'!$Q$34,MC_Paths_Base!R417+'Monte Carlo'!$R$34,MC_Paths_Base!S417+'Monte Carlo'!$S$34,MC_Paths_Base!T417+'Monte Carlo'!$T$34,MC_Paths_Base!U417+'Monte Carlo'!$U$34,MC_Paths_Base!V417+'Monte Carlo'!$V$34,MC_Paths_Base!W417+'Monte Carlo'!$W$34,MC_Paths_Base!X417+'Monte Carlo'!$X$34,MC_Paths_Base!Y417+'Monte Carlo'!$Y$34,MC_Paths_Base!Z417+'Monte Carlo'!$Z$34,MC_Paths_Base!AA417+'Monte Carlo'!$AA$34,MC_Paths_Base!AB417+'Monte Carlo'!$AB$34,MC_Paths_Base!AC417+'Monte Carlo'!$AC$34,MC_Paths_Base!AD417+'Monte Carlo'!$AD$34,MC_Paths_Base!AE417+'Monte Carlo'!$AE$34,MC_Paths_Base!AF417+'Monte Carlo'!$AF$34)</x:f>
        <x:v>767977.6213741486</x:v>
      </x:c>
      <x:c r="AM417" t="n">
        <x:f>MIN(MC_Paths_Base!B417+'Monte Carlo'!$B$35,MC_Paths_Base!C417+'Monte Carlo'!$C$35,MC_Paths_Base!D417+'Monte Carlo'!$D$35,MC_Paths_Base!E417+'Monte Carlo'!$E$35,MC_Paths_Base!F417+'Monte Carlo'!$F$35,MC_Paths_Base!G417+'Monte Carlo'!$G$35,MC_Paths_Base!H417+'Monte Carlo'!$H$35,MC_Paths_Base!I417+'Monte Carlo'!$I$35,MC_Paths_Base!J417+'Monte Carlo'!$J$35,MC_Paths_Base!K417+'Monte Carlo'!$K$35,MC_Paths_Base!L417+'Monte Carlo'!$L$35,MC_Paths_Base!M417+'Monte Carlo'!$M$35,MC_Paths_Base!N417+'Monte Carlo'!$N$35,MC_Paths_Base!O417+'Monte Carlo'!$O$35,MC_Paths_Base!P417+'Monte Carlo'!$P$35,MC_Paths_Base!Q417+'Monte Carlo'!$Q$35,MC_Paths_Base!R417+'Monte Carlo'!$R$35,MC_Paths_Base!S417+'Monte Carlo'!$S$35,MC_Paths_Base!T417+'Monte Carlo'!$T$35,MC_Paths_Base!U417+'Monte Carlo'!$U$35,MC_Paths_Base!V417+'Monte Carlo'!$V$35,MC_Paths_Base!W417+'Monte Carlo'!$W$35,MC_Paths_Base!X417+'Monte Carlo'!$X$35,MC_Paths_Base!Y417+'Monte Carlo'!$Y$35,MC_Paths_Base!Z417+'Monte Carlo'!$Z$35,MC_Paths_Base!AA417+'Monte Carlo'!$AA$35,MC_Paths_Base!AB417+'Monte Carlo'!$AB$35,MC_Paths_Base!AC417+'Monte Carlo'!$AC$35,MC_Paths_Base!AD417+'Monte Carlo'!$AD$35,MC_Paths_Base!AE417+'Monte Carlo'!$AE$35,MC_Paths_Base!AF417+'Monte Carlo'!$AF$35)</x:f>
        <x:v>663000.8207894226</x:v>
      </x:c>
    </x:row>
    <x:row r="418">
      <x:c r="AJ418" t="n">
        <x:f>MIN(MC_Paths_Base!B418:AF418)</x:f>
        <x:v>535110.2686588652</x:v>
      </x:c>
      <x:c r="AK418" t="n">
        <x:f>MIN(MC_Paths_Base!B418+'Monte Carlo'!$B$32,MC_Paths_Base!C418+'Monte Carlo'!$C$32,MC_Paths_Base!D418+'Monte Carlo'!$D$32,MC_Paths_Base!E418+'Monte Carlo'!$E$32,MC_Paths_Base!F418+'Monte Carlo'!$F$32,MC_Paths_Base!G418+'Monte Carlo'!$G$32,MC_Paths_Base!H418+'Monte Carlo'!$H$32,MC_Paths_Base!I418+'Monte Carlo'!$I$32,MC_Paths_Base!J418+'Monte Carlo'!$J$32,MC_Paths_Base!K418+'Monte Carlo'!$K$32,MC_Paths_Base!L418+'Monte Carlo'!$L$32,MC_Paths_Base!M418+'Monte Carlo'!$M$32,MC_Paths_Base!N418+'Monte Carlo'!$N$32,MC_Paths_Base!O418+'Monte Carlo'!$O$32,MC_Paths_Base!P418+'Monte Carlo'!$P$32,MC_Paths_Base!Q418+'Monte Carlo'!$Q$32,MC_Paths_Base!R418+'Monte Carlo'!$R$32,MC_Paths_Base!S418+'Monte Carlo'!$S$32,MC_Paths_Base!T418+'Monte Carlo'!$T$32,MC_Paths_Base!U418+'Monte Carlo'!$U$32,MC_Paths_Base!V418+'Monte Carlo'!$V$32,MC_Paths_Base!W418+'Monte Carlo'!$W$32,MC_Paths_Base!X418+'Monte Carlo'!$X$32,MC_Paths_Base!Y418+'Monte Carlo'!$Y$32,MC_Paths_Base!Z418+'Monte Carlo'!$Z$32,MC_Paths_Base!AA418+'Monte Carlo'!$AA$32,MC_Paths_Base!AB418+'Monte Carlo'!$AB$32,MC_Paths_Base!AC418+'Monte Carlo'!$AC$32,MC_Paths_Base!AD418+'Monte Carlo'!$AD$32,MC_Paths_Base!AE418+'Monte Carlo'!$AE$32,MC_Paths_Base!AF418+'Monte Carlo'!$AF$32)</x:f>
        <x:v>312809.30199060775</x:v>
      </x:c>
      <x:c r="AL418" t="n">
        <x:f>MIN(MC_Paths_Base!B418+'Monte Carlo'!$B$34,MC_Paths_Base!C418+'Monte Carlo'!$C$34,MC_Paths_Base!D418+'Monte Carlo'!$D$34,MC_Paths_Base!E418+'Monte Carlo'!$E$34,MC_Paths_Base!F418+'Monte Carlo'!$F$34,MC_Paths_Base!G418+'Monte Carlo'!$G$34,MC_Paths_Base!H418+'Monte Carlo'!$H$34,MC_Paths_Base!I418+'Monte Carlo'!$I$34,MC_Paths_Base!J418+'Monte Carlo'!$J$34,MC_Paths_Base!K418+'Monte Carlo'!$K$34,MC_Paths_Base!L418+'Monte Carlo'!$L$34,MC_Paths_Base!M418+'Monte Carlo'!$M$34,MC_Paths_Base!N418+'Monte Carlo'!$N$34,MC_Paths_Base!O418+'Monte Carlo'!$O$34,MC_Paths_Base!P418+'Monte Carlo'!$P$34,MC_Paths_Base!Q418+'Monte Carlo'!$Q$34,MC_Paths_Base!R418+'Monte Carlo'!$R$34,MC_Paths_Base!S418+'Monte Carlo'!$S$34,MC_Paths_Base!T418+'Monte Carlo'!$T$34,MC_Paths_Base!U418+'Monte Carlo'!$U$34,MC_Paths_Base!V418+'Monte Carlo'!$V$34,MC_Paths_Base!W418+'Monte Carlo'!$W$34,MC_Paths_Base!X418+'Monte Carlo'!$X$34,MC_Paths_Base!Y418+'Monte Carlo'!$Y$34,MC_Paths_Base!Z418+'Monte Carlo'!$Z$34,MC_Paths_Base!AA418+'Monte Carlo'!$AA$34,MC_Paths_Base!AB418+'Monte Carlo'!$AB$34,MC_Paths_Base!AC418+'Monte Carlo'!$AC$34,MC_Paths_Base!AD418+'Monte Carlo'!$AD$34,MC_Paths_Base!AE418+'Monte Carlo'!$AE$34,MC_Paths_Base!AF418+'Monte Carlo'!$AF$34)</x:f>
        <x:v>-563260.9688783782</x:v>
      </x:c>
      <x:c r="AM418" t="n">
        <x:f>MIN(MC_Paths_Base!B418+'Monte Carlo'!$B$35,MC_Paths_Base!C418+'Monte Carlo'!$C$35,MC_Paths_Base!D418+'Monte Carlo'!$D$35,MC_Paths_Base!E418+'Monte Carlo'!$E$35,MC_Paths_Base!F418+'Monte Carlo'!$F$35,MC_Paths_Base!G418+'Monte Carlo'!$G$35,MC_Paths_Base!H418+'Monte Carlo'!$H$35,MC_Paths_Base!I418+'Monte Carlo'!$I$35,MC_Paths_Base!J418+'Monte Carlo'!$J$35,MC_Paths_Base!K418+'Monte Carlo'!$K$35,MC_Paths_Base!L418+'Monte Carlo'!$L$35,MC_Paths_Base!M418+'Monte Carlo'!$M$35,MC_Paths_Base!N418+'Monte Carlo'!$N$35,MC_Paths_Base!O418+'Monte Carlo'!$O$35,MC_Paths_Base!P418+'Monte Carlo'!$P$35,MC_Paths_Base!Q418+'Monte Carlo'!$Q$35,MC_Paths_Base!R418+'Monte Carlo'!$R$35,MC_Paths_Base!S418+'Monte Carlo'!$S$35,MC_Paths_Base!T418+'Monte Carlo'!$T$35,MC_Paths_Base!U418+'Monte Carlo'!$U$35,MC_Paths_Base!V418+'Monte Carlo'!$V$35,MC_Paths_Base!W418+'Monte Carlo'!$W$35,MC_Paths_Base!X418+'Monte Carlo'!$X$35,MC_Paths_Base!Y418+'Monte Carlo'!$Y$35,MC_Paths_Base!Z418+'Monte Carlo'!$Z$35,MC_Paths_Base!AA418+'Monte Carlo'!$AA$35,MC_Paths_Base!AB418+'Monte Carlo'!$AB$35,MC_Paths_Base!AC418+'Monte Carlo'!$AC$35,MC_Paths_Base!AD418+'Monte Carlo'!$AD$35,MC_Paths_Base!AE418+'Monte Carlo'!$AE$35,MC_Paths_Base!AF418+'Monte Carlo'!$AF$35)</x:f>
        <x:v>-467930.2083335812</x:v>
      </x:c>
    </x:row>
    <x:row r="419">
      <x:c r="AJ419" t="n">
        <x:f>MIN(MC_Paths_Base!B419:AF419)</x:f>
        <x:v>642054.33856187</x:v>
      </x:c>
      <x:c r="AK419" t="n">
        <x:f>MIN(MC_Paths_Base!B419+'Monte Carlo'!$B$32,MC_Paths_Base!C419+'Monte Carlo'!$C$32,MC_Paths_Base!D419+'Monte Carlo'!$D$32,MC_Paths_Base!E419+'Monte Carlo'!$E$32,MC_Paths_Base!F419+'Monte Carlo'!$F$32,MC_Paths_Base!G419+'Monte Carlo'!$G$32,MC_Paths_Base!H419+'Monte Carlo'!$H$32,MC_Paths_Base!I419+'Monte Carlo'!$I$32,MC_Paths_Base!J419+'Monte Carlo'!$J$32,MC_Paths_Base!K419+'Monte Carlo'!$K$32,MC_Paths_Base!L419+'Monte Carlo'!$L$32,MC_Paths_Base!M419+'Monte Carlo'!$M$32,MC_Paths_Base!N419+'Monte Carlo'!$N$32,MC_Paths_Base!O419+'Monte Carlo'!$O$32,MC_Paths_Base!P419+'Monte Carlo'!$P$32,MC_Paths_Base!Q419+'Monte Carlo'!$Q$32,MC_Paths_Base!R419+'Monte Carlo'!$R$32,MC_Paths_Base!S419+'Monte Carlo'!$S$32,MC_Paths_Base!T419+'Monte Carlo'!$T$32,MC_Paths_Base!U419+'Monte Carlo'!$U$32,MC_Paths_Base!V419+'Monte Carlo'!$V$32,MC_Paths_Base!W419+'Monte Carlo'!$W$32,MC_Paths_Base!X419+'Monte Carlo'!$X$32,MC_Paths_Base!Y419+'Monte Carlo'!$Y$32,MC_Paths_Base!Z419+'Monte Carlo'!$Z$32,MC_Paths_Base!AA419+'Monte Carlo'!$AA$32,MC_Paths_Base!AB419+'Monte Carlo'!$AB$32,MC_Paths_Base!AC419+'Monte Carlo'!$AC$32,MC_Paths_Base!AD419+'Monte Carlo'!$AD$32,MC_Paths_Base!AE419+'Monte Carlo'!$AE$32,MC_Paths_Base!AF419+'Monte Carlo'!$AF$32)</x:f>
        <x:v>417663.64872857684</x:v>
      </x:c>
      <x:c r="AL419" t="n">
        <x:f>MIN(MC_Paths_Base!B419+'Monte Carlo'!$B$34,MC_Paths_Base!C419+'Monte Carlo'!$C$34,MC_Paths_Base!D419+'Monte Carlo'!$D$34,MC_Paths_Base!E419+'Monte Carlo'!$E$34,MC_Paths_Base!F419+'Monte Carlo'!$F$34,MC_Paths_Base!G419+'Monte Carlo'!$G$34,MC_Paths_Base!H419+'Monte Carlo'!$H$34,MC_Paths_Base!I419+'Monte Carlo'!$I$34,MC_Paths_Base!J419+'Monte Carlo'!$J$34,MC_Paths_Base!K419+'Monte Carlo'!$K$34,MC_Paths_Base!L419+'Monte Carlo'!$L$34,MC_Paths_Base!M419+'Monte Carlo'!$M$34,MC_Paths_Base!N419+'Monte Carlo'!$N$34,MC_Paths_Base!O419+'Monte Carlo'!$O$34,MC_Paths_Base!P419+'Monte Carlo'!$P$34,MC_Paths_Base!Q419+'Monte Carlo'!$Q$34,MC_Paths_Base!R419+'Monte Carlo'!$R$34,MC_Paths_Base!S419+'Monte Carlo'!$S$34,MC_Paths_Base!T419+'Monte Carlo'!$T$34,MC_Paths_Base!U419+'Monte Carlo'!$U$34,MC_Paths_Base!V419+'Monte Carlo'!$V$34,MC_Paths_Base!W419+'Monte Carlo'!$W$34,MC_Paths_Base!X419+'Monte Carlo'!$X$34,MC_Paths_Base!Y419+'Monte Carlo'!$Y$34,MC_Paths_Base!Z419+'Monte Carlo'!$Z$34,MC_Paths_Base!AA419+'Monte Carlo'!$AA$34,MC_Paths_Base!AB419+'Monte Carlo'!$AB$34,MC_Paths_Base!AC419+'Monte Carlo'!$AC$34,MC_Paths_Base!AD419+'Monte Carlo'!$AD$34,MC_Paths_Base!AE419+'Monte Carlo'!$AE$34,MC_Paths_Base!AF419+'Monte Carlo'!$AF$34)</x:f>
        <x:v>-836833.2879184564</x:v>
      </x:c>
      <x:c r="AM419" t="n">
        <x:f>MIN(MC_Paths_Base!B419+'Monte Carlo'!$B$35,MC_Paths_Base!C419+'Monte Carlo'!$C$35,MC_Paths_Base!D419+'Monte Carlo'!$D$35,MC_Paths_Base!E419+'Monte Carlo'!$E$35,MC_Paths_Base!F419+'Monte Carlo'!$F$35,MC_Paths_Base!G419+'Monte Carlo'!$G$35,MC_Paths_Base!H419+'Monte Carlo'!$H$35,MC_Paths_Base!I419+'Monte Carlo'!$I$35,MC_Paths_Base!J419+'Monte Carlo'!$J$35,MC_Paths_Base!K419+'Monte Carlo'!$K$35,MC_Paths_Base!L419+'Monte Carlo'!$L$35,MC_Paths_Base!M419+'Monte Carlo'!$M$35,MC_Paths_Base!N419+'Monte Carlo'!$N$35,MC_Paths_Base!O419+'Monte Carlo'!$O$35,MC_Paths_Base!P419+'Monte Carlo'!$P$35,MC_Paths_Base!Q419+'Monte Carlo'!$Q$35,MC_Paths_Base!R419+'Monte Carlo'!$R$35,MC_Paths_Base!S419+'Monte Carlo'!$S$35,MC_Paths_Base!T419+'Monte Carlo'!$T$35,MC_Paths_Base!U419+'Monte Carlo'!$U$35,MC_Paths_Base!V419+'Monte Carlo'!$V$35,MC_Paths_Base!W419+'Monte Carlo'!$W$35,MC_Paths_Base!X419+'Monte Carlo'!$X$35,MC_Paths_Base!Y419+'Monte Carlo'!$Y$35,MC_Paths_Base!Z419+'Monte Carlo'!$Z$35,MC_Paths_Base!AA419+'Monte Carlo'!$AA$35,MC_Paths_Base!AB419+'Monte Carlo'!$AB$35,MC_Paths_Base!AC419+'Monte Carlo'!$AC$35,MC_Paths_Base!AD419+'Monte Carlo'!$AD$35,MC_Paths_Base!AE419+'Monte Carlo'!$AE$35,MC_Paths_Base!AF419+'Monte Carlo'!$AF$35)</x:f>
        <x:v>-703183.6871242872</x:v>
      </x:c>
    </x:row>
    <x:row r="420">
      <x:c r="AJ420" t="n">
        <x:f>MIN(MC_Paths_Base!B420:AF420)</x:f>
        <x:v>664897.2465628923</x:v>
      </x:c>
      <x:c r="AK420" t="n">
        <x:f>MIN(MC_Paths_Base!B420+'Monte Carlo'!$B$32,MC_Paths_Base!C420+'Monte Carlo'!$C$32,MC_Paths_Base!D420+'Monte Carlo'!$D$32,MC_Paths_Base!E420+'Monte Carlo'!$E$32,MC_Paths_Base!F420+'Monte Carlo'!$F$32,MC_Paths_Base!G420+'Monte Carlo'!$G$32,MC_Paths_Base!H420+'Monte Carlo'!$H$32,MC_Paths_Base!I420+'Monte Carlo'!$I$32,MC_Paths_Base!J420+'Monte Carlo'!$J$32,MC_Paths_Base!K420+'Monte Carlo'!$K$32,MC_Paths_Base!L420+'Monte Carlo'!$L$32,MC_Paths_Base!M420+'Monte Carlo'!$M$32,MC_Paths_Base!N420+'Monte Carlo'!$N$32,MC_Paths_Base!O420+'Monte Carlo'!$O$32,MC_Paths_Base!P420+'Monte Carlo'!$P$32,MC_Paths_Base!Q420+'Monte Carlo'!$Q$32,MC_Paths_Base!R420+'Monte Carlo'!$R$32,MC_Paths_Base!S420+'Monte Carlo'!$S$32,MC_Paths_Base!T420+'Monte Carlo'!$T$32,MC_Paths_Base!U420+'Monte Carlo'!$U$32,MC_Paths_Base!V420+'Monte Carlo'!$V$32,MC_Paths_Base!W420+'Monte Carlo'!$W$32,MC_Paths_Base!X420+'Monte Carlo'!$X$32,MC_Paths_Base!Y420+'Monte Carlo'!$Y$32,MC_Paths_Base!Z420+'Monte Carlo'!$Z$32,MC_Paths_Base!AA420+'Monte Carlo'!$AA$32,MC_Paths_Base!AB420+'Monte Carlo'!$AB$32,MC_Paths_Base!AC420+'Monte Carlo'!$AC$32,MC_Paths_Base!AD420+'Monte Carlo'!$AD$32,MC_Paths_Base!AE420+'Monte Carlo'!$AE$32,MC_Paths_Base!AF420+'Monte Carlo'!$AF$32)</x:f>
        <x:v>458664.2500458525</x:v>
      </x:c>
      <x:c r="AL420" t="n">
        <x:f>MIN(MC_Paths_Base!B420+'Monte Carlo'!$B$34,MC_Paths_Base!C420+'Monte Carlo'!$C$34,MC_Paths_Base!D420+'Monte Carlo'!$D$34,MC_Paths_Base!E420+'Monte Carlo'!$E$34,MC_Paths_Base!F420+'Monte Carlo'!$F$34,MC_Paths_Base!G420+'Monte Carlo'!$G$34,MC_Paths_Base!H420+'Monte Carlo'!$H$34,MC_Paths_Base!I420+'Monte Carlo'!$I$34,MC_Paths_Base!J420+'Monte Carlo'!$J$34,MC_Paths_Base!K420+'Monte Carlo'!$K$34,MC_Paths_Base!L420+'Monte Carlo'!$L$34,MC_Paths_Base!M420+'Monte Carlo'!$M$34,MC_Paths_Base!N420+'Monte Carlo'!$N$34,MC_Paths_Base!O420+'Monte Carlo'!$O$34,MC_Paths_Base!P420+'Monte Carlo'!$P$34,MC_Paths_Base!Q420+'Monte Carlo'!$Q$34,MC_Paths_Base!R420+'Monte Carlo'!$R$34,MC_Paths_Base!S420+'Monte Carlo'!$S$34,MC_Paths_Base!T420+'Monte Carlo'!$T$34,MC_Paths_Base!U420+'Monte Carlo'!$U$34,MC_Paths_Base!V420+'Monte Carlo'!$V$34,MC_Paths_Base!W420+'Monte Carlo'!$W$34,MC_Paths_Base!X420+'Monte Carlo'!$X$34,MC_Paths_Base!Y420+'Monte Carlo'!$Y$34,MC_Paths_Base!Z420+'Monte Carlo'!$Z$34,MC_Paths_Base!AA420+'Monte Carlo'!$AA$34,MC_Paths_Base!AB420+'Monte Carlo'!$AB$34,MC_Paths_Base!AC420+'Monte Carlo'!$AC$34,MC_Paths_Base!AD420+'Monte Carlo'!$AD$34,MC_Paths_Base!AE420+'Monte Carlo'!$AE$34,MC_Paths_Base!AF420+'Monte Carlo'!$AF$34)</x:f>
        <x:v>-257577.4182890798</x:v>
      </x:c>
      <x:c r="AM420" t="n">
        <x:f>MIN(MC_Paths_Base!B420+'Monte Carlo'!$B$35,MC_Paths_Base!C420+'Monte Carlo'!$C$35,MC_Paths_Base!D420+'Monte Carlo'!$D$35,MC_Paths_Base!E420+'Monte Carlo'!$E$35,MC_Paths_Base!F420+'Monte Carlo'!$F$35,MC_Paths_Base!G420+'Monte Carlo'!$G$35,MC_Paths_Base!H420+'Monte Carlo'!$H$35,MC_Paths_Base!I420+'Monte Carlo'!$I$35,MC_Paths_Base!J420+'Monte Carlo'!$J$35,MC_Paths_Base!K420+'Monte Carlo'!$K$35,MC_Paths_Base!L420+'Monte Carlo'!$L$35,MC_Paths_Base!M420+'Monte Carlo'!$M$35,MC_Paths_Base!N420+'Monte Carlo'!$N$35,MC_Paths_Base!O420+'Monte Carlo'!$O$35,MC_Paths_Base!P420+'Monte Carlo'!$P$35,MC_Paths_Base!Q420+'Monte Carlo'!$Q$35,MC_Paths_Base!R420+'Monte Carlo'!$R$35,MC_Paths_Base!S420+'Monte Carlo'!$S$35,MC_Paths_Base!T420+'Monte Carlo'!$T$35,MC_Paths_Base!U420+'Monte Carlo'!$U$35,MC_Paths_Base!V420+'Monte Carlo'!$V$35,MC_Paths_Base!W420+'Monte Carlo'!$W$35,MC_Paths_Base!X420+'Monte Carlo'!$X$35,MC_Paths_Base!Y420+'Monte Carlo'!$Y$35,MC_Paths_Base!Z420+'Monte Carlo'!$Z$35,MC_Paths_Base!AA420+'Monte Carlo'!$AA$35,MC_Paths_Base!AB420+'Monte Carlo'!$AB$35,MC_Paths_Base!AC420+'Monte Carlo'!$AC$35,MC_Paths_Base!AD420+'Monte Carlo'!$AD$35,MC_Paths_Base!AE420+'Monte Carlo'!$AE$35,MC_Paths_Base!AF420+'Monte Carlo'!$AF$35)</x:f>
        <x:v>-162246.65774428286</x:v>
      </x:c>
    </x:row>
    <x:row r="421">
      <x:c r="AJ421" t="n">
        <x:f>MIN(MC_Paths_Base!B421:AF421)</x:f>
        <x:v>1009732.9446882749</x:v>
      </x:c>
      <x:c r="AK421" t="n">
        <x:f>MIN(MC_Paths_Base!B421+'Monte Carlo'!$B$32,MC_Paths_Base!C421+'Monte Carlo'!$C$32,MC_Paths_Base!D421+'Monte Carlo'!$D$32,MC_Paths_Base!E421+'Monte Carlo'!$E$32,MC_Paths_Base!F421+'Monte Carlo'!$F$32,MC_Paths_Base!G421+'Monte Carlo'!$G$32,MC_Paths_Base!H421+'Monte Carlo'!$H$32,MC_Paths_Base!I421+'Monte Carlo'!$I$32,MC_Paths_Base!J421+'Monte Carlo'!$J$32,MC_Paths_Base!K421+'Monte Carlo'!$K$32,MC_Paths_Base!L421+'Monte Carlo'!$L$32,MC_Paths_Base!M421+'Monte Carlo'!$M$32,MC_Paths_Base!N421+'Monte Carlo'!$N$32,MC_Paths_Base!O421+'Monte Carlo'!$O$32,MC_Paths_Base!P421+'Monte Carlo'!$P$32,MC_Paths_Base!Q421+'Monte Carlo'!$Q$32,MC_Paths_Base!R421+'Monte Carlo'!$R$32,MC_Paths_Base!S421+'Monte Carlo'!$S$32,MC_Paths_Base!T421+'Monte Carlo'!$T$32,MC_Paths_Base!U421+'Monte Carlo'!$U$32,MC_Paths_Base!V421+'Monte Carlo'!$V$32,MC_Paths_Base!W421+'Monte Carlo'!$W$32,MC_Paths_Base!X421+'Monte Carlo'!$X$32,MC_Paths_Base!Y421+'Monte Carlo'!$Y$32,MC_Paths_Base!Z421+'Monte Carlo'!$Z$32,MC_Paths_Base!AA421+'Monte Carlo'!$AA$32,MC_Paths_Base!AB421+'Monte Carlo'!$AB$32,MC_Paths_Base!AC421+'Monte Carlo'!$AC$32,MC_Paths_Base!AD421+'Monte Carlo'!$AD$32,MC_Paths_Base!AE421+'Monte Carlo'!$AE$32,MC_Paths_Base!AF421+'Monte Carlo'!$AF$32)</x:f>
        <x:v>801341.393128984</x:v>
      </x:c>
      <x:c r="AL421" t="n">
        <x:f>MIN(MC_Paths_Base!B421+'Monte Carlo'!$B$34,MC_Paths_Base!C421+'Monte Carlo'!$C$34,MC_Paths_Base!D421+'Monte Carlo'!$D$34,MC_Paths_Base!E421+'Monte Carlo'!$E$34,MC_Paths_Base!F421+'Monte Carlo'!$F$34,MC_Paths_Base!G421+'Monte Carlo'!$G$34,MC_Paths_Base!H421+'Monte Carlo'!$H$34,MC_Paths_Base!I421+'Monte Carlo'!$I$34,MC_Paths_Base!J421+'Monte Carlo'!$J$34,MC_Paths_Base!K421+'Monte Carlo'!$K$34,MC_Paths_Base!L421+'Monte Carlo'!$L$34,MC_Paths_Base!M421+'Monte Carlo'!$M$34,MC_Paths_Base!N421+'Monte Carlo'!$N$34,MC_Paths_Base!O421+'Monte Carlo'!$O$34,MC_Paths_Base!P421+'Monte Carlo'!$P$34,MC_Paths_Base!Q421+'Monte Carlo'!$Q$34,MC_Paths_Base!R421+'Monte Carlo'!$R$34,MC_Paths_Base!S421+'Monte Carlo'!$S$34,MC_Paths_Base!T421+'Monte Carlo'!$T$34,MC_Paths_Base!U421+'Monte Carlo'!$U$34,MC_Paths_Base!V421+'Monte Carlo'!$V$34,MC_Paths_Base!W421+'Monte Carlo'!$W$34,MC_Paths_Base!X421+'Monte Carlo'!$X$34,MC_Paths_Base!Y421+'Monte Carlo'!$Y$34,MC_Paths_Base!Z421+'Monte Carlo'!$Z$34,MC_Paths_Base!AA421+'Monte Carlo'!$AA$34,MC_Paths_Base!AB421+'Monte Carlo'!$AB$34,MC_Paths_Base!AC421+'Monte Carlo'!$AC$34,MC_Paths_Base!AD421+'Monte Carlo'!$AD$34,MC_Paths_Base!AE421+'Monte Carlo'!$AE$34,MC_Paths_Base!AF421+'Monte Carlo'!$AF$34)</x:f>
        <x:v>473274.6314109202</x:v>
      </x:c>
      <x:c r="AM421" t="n">
        <x:f>MIN(MC_Paths_Base!B421+'Monte Carlo'!$B$35,MC_Paths_Base!C421+'Monte Carlo'!$C$35,MC_Paths_Base!D421+'Monte Carlo'!$D$35,MC_Paths_Base!E421+'Monte Carlo'!$E$35,MC_Paths_Base!F421+'Monte Carlo'!$F$35,MC_Paths_Base!G421+'Monte Carlo'!$G$35,MC_Paths_Base!H421+'Monte Carlo'!$H$35,MC_Paths_Base!I421+'Monte Carlo'!$I$35,MC_Paths_Base!J421+'Monte Carlo'!$J$35,MC_Paths_Base!K421+'Monte Carlo'!$K$35,MC_Paths_Base!L421+'Monte Carlo'!$L$35,MC_Paths_Base!M421+'Monte Carlo'!$M$35,MC_Paths_Base!N421+'Monte Carlo'!$N$35,MC_Paths_Base!O421+'Monte Carlo'!$O$35,MC_Paths_Base!P421+'Monte Carlo'!$P$35,MC_Paths_Base!Q421+'Monte Carlo'!$Q$35,MC_Paths_Base!R421+'Monte Carlo'!$R$35,MC_Paths_Base!S421+'Monte Carlo'!$S$35,MC_Paths_Base!T421+'Monte Carlo'!$T$35,MC_Paths_Base!U421+'Monte Carlo'!$U$35,MC_Paths_Base!V421+'Monte Carlo'!$V$35,MC_Paths_Base!W421+'Monte Carlo'!$W$35,MC_Paths_Base!X421+'Monte Carlo'!$X$35,MC_Paths_Base!Y421+'Monte Carlo'!$Y$35,MC_Paths_Base!Z421+'Monte Carlo'!$Z$35,MC_Paths_Base!AA421+'Monte Carlo'!$AA$35,MC_Paths_Base!AB421+'Monte Carlo'!$AB$35,MC_Paths_Base!AC421+'Monte Carlo'!$AC$35,MC_Paths_Base!AD421+'Monte Carlo'!$AD$35,MC_Paths_Base!AE421+'Monte Carlo'!$AE$35,MC_Paths_Base!AF421+'Monte Carlo'!$AF$35)</x:f>
        <x:v>369408.46896115306</x:v>
      </x:c>
    </x:row>
    <x:row r="422">
      <x:c r="AJ422" t="n">
        <x:f>MIN(MC_Paths_Base!B422:AF422)</x:f>
        <x:v>991949.5098453561</x:v>
      </x:c>
      <x:c r="AK422" t="n">
        <x:f>MIN(MC_Paths_Base!B422+'Monte Carlo'!$B$32,MC_Paths_Base!C422+'Monte Carlo'!$C$32,MC_Paths_Base!D422+'Monte Carlo'!$D$32,MC_Paths_Base!E422+'Monte Carlo'!$E$32,MC_Paths_Base!F422+'Monte Carlo'!$F$32,MC_Paths_Base!G422+'Monte Carlo'!$G$32,MC_Paths_Base!H422+'Monte Carlo'!$H$32,MC_Paths_Base!I422+'Monte Carlo'!$I$32,MC_Paths_Base!J422+'Monte Carlo'!$J$32,MC_Paths_Base!K422+'Monte Carlo'!$K$32,MC_Paths_Base!L422+'Monte Carlo'!$L$32,MC_Paths_Base!M422+'Monte Carlo'!$M$32,MC_Paths_Base!N422+'Monte Carlo'!$N$32,MC_Paths_Base!O422+'Monte Carlo'!$O$32,MC_Paths_Base!P422+'Monte Carlo'!$P$32,MC_Paths_Base!Q422+'Monte Carlo'!$Q$32,MC_Paths_Base!R422+'Monte Carlo'!$R$32,MC_Paths_Base!S422+'Monte Carlo'!$S$32,MC_Paths_Base!T422+'Monte Carlo'!$T$32,MC_Paths_Base!U422+'Monte Carlo'!$U$32,MC_Paths_Base!V422+'Monte Carlo'!$V$32,MC_Paths_Base!W422+'Monte Carlo'!$W$32,MC_Paths_Base!X422+'Monte Carlo'!$X$32,MC_Paths_Base!Y422+'Monte Carlo'!$Y$32,MC_Paths_Base!Z422+'Monte Carlo'!$Z$32,MC_Paths_Base!AA422+'Monte Carlo'!$AA$32,MC_Paths_Base!AB422+'Monte Carlo'!$AB$32,MC_Paths_Base!AC422+'Monte Carlo'!$AC$32,MC_Paths_Base!AD422+'Monte Carlo'!$AD$32,MC_Paths_Base!AE422+'Monte Carlo'!$AE$32,MC_Paths_Base!AF422+'Monte Carlo'!$AF$32)</x:f>
        <x:v>790776.8495137574</x:v>
      </x:c>
      <x:c r="AL422" t="n">
        <x:f>MIN(MC_Paths_Base!B422+'Monte Carlo'!$B$34,MC_Paths_Base!C422+'Monte Carlo'!$C$34,MC_Paths_Base!D422+'Monte Carlo'!$D$34,MC_Paths_Base!E422+'Monte Carlo'!$E$34,MC_Paths_Base!F422+'Monte Carlo'!$F$34,MC_Paths_Base!G422+'Monte Carlo'!$G$34,MC_Paths_Base!H422+'Monte Carlo'!$H$34,MC_Paths_Base!I422+'Monte Carlo'!$I$34,MC_Paths_Base!J422+'Monte Carlo'!$J$34,MC_Paths_Base!K422+'Monte Carlo'!$K$34,MC_Paths_Base!L422+'Monte Carlo'!$L$34,MC_Paths_Base!M422+'Monte Carlo'!$M$34,MC_Paths_Base!N422+'Monte Carlo'!$N$34,MC_Paths_Base!O422+'Monte Carlo'!$O$34,MC_Paths_Base!P422+'Monte Carlo'!$P$34,MC_Paths_Base!Q422+'Monte Carlo'!$Q$34,MC_Paths_Base!R422+'Monte Carlo'!$R$34,MC_Paths_Base!S422+'Monte Carlo'!$S$34,MC_Paths_Base!T422+'Monte Carlo'!$T$34,MC_Paths_Base!U422+'Monte Carlo'!$U$34,MC_Paths_Base!V422+'Monte Carlo'!$V$34,MC_Paths_Base!W422+'Monte Carlo'!$W$34,MC_Paths_Base!X422+'Monte Carlo'!$X$34,MC_Paths_Base!Y422+'Monte Carlo'!$Y$34,MC_Paths_Base!Z422+'Monte Carlo'!$Z$34,MC_Paths_Base!AA422+'Monte Carlo'!$AA$34,MC_Paths_Base!AB422+'Monte Carlo'!$AB$34,MC_Paths_Base!AC422+'Monte Carlo'!$AC$34,MC_Paths_Base!AD422+'Monte Carlo'!$AD$34,MC_Paths_Base!AE422+'Monte Carlo'!$AE$34,MC_Paths_Base!AF422+'Monte Carlo'!$AF$34)</x:f>
        <x:v>667804.6660953562</x:v>
      </x:c>
      <x:c r="AM422" t="n">
        <x:f>MIN(MC_Paths_Base!B422+'Monte Carlo'!$B$35,MC_Paths_Base!C422+'Monte Carlo'!$C$35,MC_Paths_Base!D422+'Monte Carlo'!$D$35,MC_Paths_Base!E422+'Monte Carlo'!$E$35,MC_Paths_Base!F422+'Monte Carlo'!$F$35,MC_Paths_Base!G422+'Monte Carlo'!$G$35,MC_Paths_Base!H422+'Monte Carlo'!$H$35,MC_Paths_Base!I422+'Monte Carlo'!$I$35,MC_Paths_Base!J422+'Monte Carlo'!$J$35,MC_Paths_Base!K422+'Monte Carlo'!$K$35,MC_Paths_Base!L422+'Monte Carlo'!$L$35,MC_Paths_Base!M422+'Monte Carlo'!$M$35,MC_Paths_Base!N422+'Monte Carlo'!$N$35,MC_Paths_Base!O422+'Monte Carlo'!$O$35,MC_Paths_Base!P422+'Monte Carlo'!$P$35,MC_Paths_Base!Q422+'Monte Carlo'!$Q$35,MC_Paths_Base!R422+'Monte Carlo'!$R$35,MC_Paths_Base!S422+'Monte Carlo'!$S$35,MC_Paths_Base!T422+'Monte Carlo'!$T$35,MC_Paths_Base!U422+'Monte Carlo'!$U$35,MC_Paths_Base!V422+'Monte Carlo'!$V$35,MC_Paths_Base!W422+'Monte Carlo'!$W$35,MC_Paths_Base!X422+'Monte Carlo'!$X$35,MC_Paths_Base!Y422+'Monte Carlo'!$Y$35,MC_Paths_Base!Z422+'Monte Carlo'!$Z$35,MC_Paths_Base!AA422+'Monte Carlo'!$AA$35,MC_Paths_Base!AB422+'Monte Carlo'!$AB$35,MC_Paths_Base!AC422+'Monte Carlo'!$AC$35,MC_Paths_Base!AD422+'Monte Carlo'!$AD$35,MC_Paths_Base!AE422+'Monte Carlo'!$AE$35,MC_Paths_Base!AF422+'Monte Carlo'!$AF$35)</x:f>
        <x:v>529789.5057637574</x:v>
      </x:c>
    </x:row>
    <x:row r="423">
      <x:c r="AJ423" t="n">
        <x:f>MIN(MC_Paths_Base!B423:AF423)</x:f>
        <x:v>685923.9588090512</x:v>
      </x:c>
      <x:c r="AK423" t="n">
        <x:f>MIN(MC_Paths_Base!B423+'Monte Carlo'!$B$32,MC_Paths_Base!C423+'Monte Carlo'!$C$32,MC_Paths_Base!D423+'Monte Carlo'!$D$32,MC_Paths_Base!E423+'Monte Carlo'!$E$32,MC_Paths_Base!F423+'Monte Carlo'!$F$32,MC_Paths_Base!G423+'Monte Carlo'!$G$32,MC_Paths_Base!H423+'Monte Carlo'!$H$32,MC_Paths_Base!I423+'Monte Carlo'!$I$32,MC_Paths_Base!J423+'Monte Carlo'!$J$32,MC_Paths_Base!K423+'Monte Carlo'!$K$32,MC_Paths_Base!L423+'Monte Carlo'!$L$32,MC_Paths_Base!M423+'Monte Carlo'!$M$32,MC_Paths_Base!N423+'Monte Carlo'!$N$32,MC_Paths_Base!O423+'Monte Carlo'!$O$32,MC_Paths_Base!P423+'Monte Carlo'!$P$32,MC_Paths_Base!Q423+'Monte Carlo'!$Q$32,MC_Paths_Base!R423+'Monte Carlo'!$R$32,MC_Paths_Base!S423+'Monte Carlo'!$S$32,MC_Paths_Base!T423+'Monte Carlo'!$T$32,MC_Paths_Base!U423+'Monte Carlo'!$U$32,MC_Paths_Base!V423+'Monte Carlo'!$V$32,MC_Paths_Base!W423+'Monte Carlo'!$W$32,MC_Paths_Base!X423+'Monte Carlo'!$X$32,MC_Paths_Base!Y423+'Monte Carlo'!$Y$32,MC_Paths_Base!Z423+'Monte Carlo'!$Z$32,MC_Paths_Base!AA423+'Monte Carlo'!$AA$32,MC_Paths_Base!AB423+'Monte Carlo'!$AB$32,MC_Paths_Base!AC423+'Monte Carlo'!$AC$32,MC_Paths_Base!AD423+'Monte Carlo'!$AD$32,MC_Paths_Base!AE423+'Monte Carlo'!$AE$32,MC_Paths_Base!AF423+'Monte Carlo'!$AF$32)</x:f>
        <x:v>484034.91522429977</x:v>
      </x:c>
      <x:c r="AL423" t="n">
        <x:f>MIN(MC_Paths_Base!B423+'Monte Carlo'!$B$34,MC_Paths_Base!C423+'Monte Carlo'!$C$34,MC_Paths_Base!D423+'Monte Carlo'!$D$34,MC_Paths_Base!E423+'Monte Carlo'!$E$34,MC_Paths_Base!F423+'Monte Carlo'!$F$34,MC_Paths_Base!G423+'Monte Carlo'!$G$34,MC_Paths_Base!H423+'Monte Carlo'!$H$34,MC_Paths_Base!I423+'Monte Carlo'!$I$34,MC_Paths_Base!J423+'Monte Carlo'!$J$34,MC_Paths_Base!K423+'Monte Carlo'!$K$34,MC_Paths_Base!L423+'Monte Carlo'!$L$34,MC_Paths_Base!M423+'Monte Carlo'!$M$34,MC_Paths_Base!N423+'Monte Carlo'!$N$34,MC_Paths_Base!O423+'Monte Carlo'!$O$34,MC_Paths_Base!P423+'Monte Carlo'!$P$34,MC_Paths_Base!Q423+'Monte Carlo'!$Q$34,MC_Paths_Base!R423+'Monte Carlo'!$R$34,MC_Paths_Base!S423+'Monte Carlo'!$S$34,MC_Paths_Base!T423+'Monte Carlo'!$T$34,MC_Paths_Base!U423+'Monte Carlo'!$U$34,MC_Paths_Base!V423+'Monte Carlo'!$V$34,MC_Paths_Base!W423+'Monte Carlo'!$W$34,MC_Paths_Base!X423+'Monte Carlo'!$X$34,MC_Paths_Base!Y423+'Monte Carlo'!$Y$34,MC_Paths_Base!Z423+'Monte Carlo'!$Z$34,MC_Paths_Base!AA423+'Monte Carlo'!$AA$34,MC_Paths_Base!AB423+'Monte Carlo'!$AB$34,MC_Paths_Base!AC423+'Monte Carlo'!$AC$34,MC_Paths_Base!AD423+'Monte Carlo'!$AD$34,MC_Paths_Base!AE423+'Monte Carlo'!$AE$34,MC_Paths_Base!AF423+'Monte Carlo'!$AF$34)</x:f>
        <x:v>277350.16736087925</x:v>
      </x:c>
      <x:c r="AM423" t="n">
        <x:f>MIN(MC_Paths_Base!B423+'Monte Carlo'!$B$35,MC_Paths_Base!C423+'Monte Carlo'!$C$35,MC_Paths_Base!D423+'Monte Carlo'!$D$35,MC_Paths_Base!E423+'Monte Carlo'!$E$35,MC_Paths_Base!F423+'Monte Carlo'!$F$35,MC_Paths_Base!G423+'Monte Carlo'!$G$35,MC_Paths_Base!H423+'Monte Carlo'!$H$35,MC_Paths_Base!I423+'Monte Carlo'!$I$35,MC_Paths_Base!J423+'Monte Carlo'!$J$35,MC_Paths_Base!K423+'Monte Carlo'!$K$35,MC_Paths_Base!L423+'Monte Carlo'!$L$35,MC_Paths_Base!M423+'Monte Carlo'!$M$35,MC_Paths_Base!N423+'Monte Carlo'!$N$35,MC_Paths_Base!O423+'Monte Carlo'!$O$35,MC_Paths_Base!P423+'Monte Carlo'!$P$35,MC_Paths_Base!Q423+'Monte Carlo'!$Q$35,MC_Paths_Base!R423+'Monte Carlo'!$R$35,MC_Paths_Base!S423+'Monte Carlo'!$S$35,MC_Paths_Base!T423+'Monte Carlo'!$T$35,MC_Paths_Base!U423+'Monte Carlo'!$U$35,MC_Paths_Base!V423+'Monte Carlo'!$V$35,MC_Paths_Base!W423+'Monte Carlo'!$W$35,MC_Paths_Base!X423+'Monte Carlo'!$X$35,MC_Paths_Base!Y423+'Monte Carlo'!$Y$35,MC_Paths_Base!Z423+'Monte Carlo'!$Z$35,MC_Paths_Base!AA423+'Monte Carlo'!$AA$35,MC_Paths_Base!AB423+'Monte Carlo'!$AB$35,MC_Paths_Base!AC423+'Monte Carlo'!$AC$35,MC_Paths_Base!AD423+'Monte Carlo'!$AD$35,MC_Paths_Base!AE423+'Monte Carlo'!$AE$35,MC_Paths_Base!AF423+'Monte Carlo'!$AF$35)</x:f>
        <x:v>163389.52879514103</x:v>
      </x:c>
    </x:row>
    <x:row r="424">
      <x:c r="AJ424" t="n">
        <x:f>MIN(MC_Paths_Base!B424:AF424)</x:f>
        <x:v>1029031.25</x:v>
      </x:c>
      <x:c r="AK424" t="n">
        <x:f>MIN(MC_Paths_Base!B424+'Monte Carlo'!$B$32,MC_Paths_Base!C424+'Monte Carlo'!$C$32,MC_Paths_Base!D424+'Monte Carlo'!$D$32,MC_Paths_Base!E424+'Monte Carlo'!$E$32,MC_Paths_Base!F424+'Monte Carlo'!$F$32,MC_Paths_Base!G424+'Monte Carlo'!$G$32,MC_Paths_Base!H424+'Monte Carlo'!$H$32,MC_Paths_Base!I424+'Monte Carlo'!$I$32,MC_Paths_Base!J424+'Monte Carlo'!$J$32,MC_Paths_Base!K424+'Monte Carlo'!$K$32,MC_Paths_Base!L424+'Monte Carlo'!$L$32,MC_Paths_Base!M424+'Monte Carlo'!$M$32,MC_Paths_Base!N424+'Monte Carlo'!$N$32,MC_Paths_Base!O424+'Monte Carlo'!$O$32,MC_Paths_Base!P424+'Monte Carlo'!$P$32,MC_Paths_Base!Q424+'Monte Carlo'!$Q$32,MC_Paths_Base!R424+'Monte Carlo'!$R$32,MC_Paths_Base!S424+'Monte Carlo'!$S$32,MC_Paths_Base!T424+'Monte Carlo'!$T$32,MC_Paths_Base!U424+'Monte Carlo'!$U$32,MC_Paths_Base!V424+'Monte Carlo'!$V$32,MC_Paths_Base!W424+'Monte Carlo'!$W$32,MC_Paths_Base!X424+'Monte Carlo'!$X$32,MC_Paths_Base!Y424+'Monte Carlo'!$Y$32,MC_Paths_Base!Z424+'Monte Carlo'!$Z$32,MC_Paths_Base!AA424+'Monte Carlo'!$AA$32,MC_Paths_Base!AB424+'Monte Carlo'!$AB$32,MC_Paths_Base!AC424+'Monte Carlo'!$AC$32,MC_Paths_Base!AD424+'Monte Carlo'!$AD$32,MC_Paths_Base!AE424+'Monte Carlo'!$AE$32,MC_Paths_Base!AF424+'Monte Carlo'!$AF$32)</x:f>
        <x:v>922078.1677721248</x:v>
      </x:c>
      <x:c r="AL424" t="n">
        <x:f>MIN(MC_Paths_Base!B424+'Monte Carlo'!$B$34,MC_Paths_Base!C424+'Monte Carlo'!$C$34,MC_Paths_Base!D424+'Monte Carlo'!$D$34,MC_Paths_Base!E424+'Monte Carlo'!$E$34,MC_Paths_Base!F424+'Monte Carlo'!$F$34,MC_Paths_Base!G424+'Monte Carlo'!$G$34,MC_Paths_Base!H424+'Monte Carlo'!$H$34,MC_Paths_Base!I424+'Monte Carlo'!$I$34,MC_Paths_Base!J424+'Monte Carlo'!$J$34,MC_Paths_Base!K424+'Monte Carlo'!$K$34,MC_Paths_Base!L424+'Monte Carlo'!$L$34,MC_Paths_Base!M424+'Monte Carlo'!$M$34,MC_Paths_Base!N424+'Monte Carlo'!$N$34,MC_Paths_Base!O424+'Monte Carlo'!$O$34,MC_Paths_Base!P424+'Monte Carlo'!$P$34,MC_Paths_Base!Q424+'Monte Carlo'!$Q$34,MC_Paths_Base!R424+'Monte Carlo'!$R$34,MC_Paths_Base!S424+'Monte Carlo'!$S$34,MC_Paths_Base!T424+'Monte Carlo'!$T$34,MC_Paths_Base!U424+'Monte Carlo'!$U$34,MC_Paths_Base!V424+'Monte Carlo'!$V$34,MC_Paths_Base!W424+'Monte Carlo'!$W$34,MC_Paths_Base!X424+'Monte Carlo'!$X$34,MC_Paths_Base!Y424+'Monte Carlo'!$Y$34,MC_Paths_Base!Z424+'Monte Carlo'!$Z$34,MC_Paths_Base!AA424+'Monte Carlo'!$AA$34,MC_Paths_Base!AB424+'Monte Carlo'!$AB$34,MC_Paths_Base!AC424+'Monte Carlo'!$AC$34,MC_Paths_Base!AD424+'Monte Carlo'!$AD$34,MC_Paths_Base!AE424+'Monte Carlo'!$AE$34,MC_Paths_Base!AF424+'Monte Carlo'!$AF$34)</x:f>
        <x:v>-381886.87813977734</x:v>
      </x:c>
      <x:c r="AM424" t="n">
        <x:f>MIN(MC_Paths_Base!B424+'Monte Carlo'!$B$35,MC_Paths_Base!C424+'Monte Carlo'!$C$35,MC_Paths_Base!D424+'Monte Carlo'!$D$35,MC_Paths_Base!E424+'Monte Carlo'!$E$35,MC_Paths_Base!F424+'Monte Carlo'!$F$35,MC_Paths_Base!G424+'Monte Carlo'!$G$35,MC_Paths_Base!H424+'Monte Carlo'!$H$35,MC_Paths_Base!I424+'Monte Carlo'!$I$35,MC_Paths_Base!J424+'Monte Carlo'!$J$35,MC_Paths_Base!K424+'Monte Carlo'!$K$35,MC_Paths_Base!L424+'Monte Carlo'!$L$35,MC_Paths_Base!M424+'Monte Carlo'!$M$35,MC_Paths_Base!N424+'Monte Carlo'!$N$35,MC_Paths_Base!O424+'Monte Carlo'!$O$35,MC_Paths_Base!P424+'Monte Carlo'!$P$35,MC_Paths_Base!Q424+'Monte Carlo'!$Q$35,MC_Paths_Base!R424+'Monte Carlo'!$R$35,MC_Paths_Base!S424+'Monte Carlo'!$S$35,MC_Paths_Base!T424+'Monte Carlo'!$T$35,MC_Paths_Base!U424+'Monte Carlo'!$U$35,MC_Paths_Base!V424+'Monte Carlo'!$V$35,MC_Paths_Base!W424+'Monte Carlo'!$W$35,MC_Paths_Base!X424+'Monte Carlo'!$X$35,MC_Paths_Base!Y424+'Monte Carlo'!$Y$35,MC_Paths_Base!Z424+'Monte Carlo'!$Z$35,MC_Paths_Base!AA424+'Monte Carlo'!$AA$35,MC_Paths_Base!AB424+'Monte Carlo'!$AB$35,MC_Paths_Base!AC424+'Monte Carlo'!$AC$35,MC_Paths_Base!AD424+'Monte Carlo'!$AD$35,MC_Paths_Base!AE424+'Monte Carlo'!$AE$35,MC_Paths_Base!AF424+'Monte Carlo'!$AF$35)</x:f>
        <x:v>-248237.27734560822</x:v>
      </x:c>
    </x:row>
    <x:row r="425">
      <x:c r="AJ425" t="n">
        <x:f>MIN(MC_Paths_Base!B425:AF425)</x:f>
        <x:v>1026873.0612298892</x:v>
      </x:c>
      <x:c r="AK425" t="n">
        <x:f>MIN(MC_Paths_Base!B425+'Monte Carlo'!$B$32,MC_Paths_Base!C425+'Monte Carlo'!$C$32,MC_Paths_Base!D425+'Monte Carlo'!$D$32,MC_Paths_Base!E425+'Monte Carlo'!$E$32,MC_Paths_Base!F425+'Monte Carlo'!$F$32,MC_Paths_Base!G425+'Monte Carlo'!$G$32,MC_Paths_Base!H425+'Monte Carlo'!$H$32,MC_Paths_Base!I425+'Monte Carlo'!$I$32,MC_Paths_Base!J425+'Monte Carlo'!$J$32,MC_Paths_Base!K425+'Monte Carlo'!$K$32,MC_Paths_Base!L425+'Monte Carlo'!$L$32,MC_Paths_Base!M425+'Monte Carlo'!$M$32,MC_Paths_Base!N425+'Monte Carlo'!$N$32,MC_Paths_Base!O425+'Monte Carlo'!$O$32,MC_Paths_Base!P425+'Monte Carlo'!$P$32,MC_Paths_Base!Q425+'Monte Carlo'!$Q$32,MC_Paths_Base!R425+'Monte Carlo'!$R$32,MC_Paths_Base!S425+'Monte Carlo'!$S$32,MC_Paths_Base!T425+'Monte Carlo'!$T$32,MC_Paths_Base!U425+'Monte Carlo'!$U$32,MC_Paths_Base!V425+'Monte Carlo'!$V$32,MC_Paths_Base!W425+'Monte Carlo'!$W$32,MC_Paths_Base!X425+'Monte Carlo'!$X$32,MC_Paths_Base!Y425+'Monte Carlo'!$Y$32,MC_Paths_Base!Z425+'Monte Carlo'!$Z$32,MC_Paths_Base!AA425+'Monte Carlo'!$AA$32,MC_Paths_Base!AB425+'Monte Carlo'!$AB$32,MC_Paths_Base!AC425+'Monte Carlo'!$AC$32,MC_Paths_Base!AD425+'Monte Carlo'!$AD$32,MC_Paths_Base!AE425+'Monte Carlo'!$AE$32,MC_Paths_Base!AF425+'Monte Carlo'!$AF$32)</x:f>
        <x:v>825700.4008982904</x:v>
      </x:c>
      <x:c r="AL425" t="n">
        <x:f>MIN(MC_Paths_Base!B425+'Monte Carlo'!$B$34,MC_Paths_Base!C425+'Monte Carlo'!$C$34,MC_Paths_Base!D425+'Monte Carlo'!$D$34,MC_Paths_Base!E425+'Monte Carlo'!$E$34,MC_Paths_Base!F425+'Monte Carlo'!$F$34,MC_Paths_Base!G425+'Monte Carlo'!$G$34,MC_Paths_Base!H425+'Monte Carlo'!$H$34,MC_Paths_Base!I425+'Monte Carlo'!$I$34,MC_Paths_Base!J425+'Monte Carlo'!$J$34,MC_Paths_Base!K425+'Monte Carlo'!$K$34,MC_Paths_Base!L425+'Monte Carlo'!$L$34,MC_Paths_Base!M425+'Monte Carlo'!$M$34,MC_Paths_Base!N425+'Monte Carlo'!$N$34,MC_Paths_Base!O425+'Monte Carlo'!$O$34,MC_Paths_Base!P425+'Monte Carlo'!$P$34,MC_Paths_Base!Q425+'Monte Carlo'!$Q$34,MC_Paths_Base!R425+'Monte Carlo'!$R$34,MC_Paths_Base!S425+'Monte Carlo'!$S$34,MC_Paths_Base!T425+'Monte Carlo'!$T$34,MC_Paths_Base!U425+'Monte Carlo'!$U$34,MC_Paths_Base!V425+'Monte Carlo'!$V$34,MC_Paths_Base!W425+'Monte Carlo'!$W$34,MC_Paths_Base!X425+'Monte Carlo'!$X$34,MC_Paths_Base!Y425+'Monte Carlo'!$Y$34,MC_Paths_Base!Z425+'Monte Carlo'!$Z$34,MC_Paths_Base!AA425+'Monte Carlo'!$AA$34,MC_Paths_Base!AB425+'Monte Carlo'!$AB$34,MC_Paths_Base!AC425+'Monte Carlo'!$AC$34,MC_Paths_Base!AD425+'Monte Carlo'!$AD$34,MC_Paths_Base!AE425+'Monte Carlo'!$AE$34,MC_Paths_Base!AF425+'Monte Carlo'!$AF$34)</x:f>
        <x:v>702728.2174798893</x:v>
      </x:c>
      <x:c r="AM425" t="n">
        <x:f>MIN(MC_Paths_Base!B425+'Monte Carlo'!$B$35,MC_Paths_Base!C425+'Monte Carlo'!$C$35,MC_Paths_Base!D425+'Monte Carlo'!$D$35,MC_Paths_Base!E425+'Monte Carlo'!$E$35,MC_Paths_Base!F425+'Monte Carlo'!$F$35,MC_Paths_Base!G425+'Monte Carlo'!$G$35,MC_Paths_Base!H425+'Monte Carlo'!$H$35,MC_Paths_Base!I425+'Monte Carlo'!$I$35,MC_Paths_Base!J425+'Monte Carlo'!$J$35,MC_Paths_Base!K425+'Monte Carlo'!$K$35,MC_Paths_Base!L425+'Monte Carlo'!$L$35,MC_Paths_Base!M425+'Monte Carlo'!$M$35,MC_Paths_Base!N425+'Monte Carlo'!$N$35,MC_Paths_Base!O425+'Monte Carlo'!$O$35,MC_Paths_Base!P425+'Monte Carlo'!$P$35,MC_Paths_Base!Q425+'Monte Carlo'!$Q$35,MC_Paths_Base!R425+'Monte Carlo'!$R$35,MC_Paths_Base!S425+'Monte Carlo'!$S$35,MC_Paths_Base!T425+'Monte Carlo'!$T$35,MC_Paths_Base!U425+'Monte Carlo'!$U$35,MC_Paths_Base!V425+'Monte Carlo'!$V$35,MC_Paths_Base!W425+'Monte Carlo'!$W$35,MC_Paths_Base!X425+'Monte Carlo'!$X$35,MC_Paths_Base!Y425+'Monte Carlo'!$Y$35,MC_Paths_Base!Z425+'Monte Carlo'!$Z$35,MC_Paths_Base!AA425+'Monte Carlo'!$AA$35,MC_Paths_Base!AB425+'Monte Carlo'!$AB$35,MC_Paths_Base!AC425+'Monte Carlo'!$AC$35,MC_Paths_Base!AD425+'Monte Carlo'!$AD$35,MC_Paths_Base!AE425+'Monte Carlo'!$AE$35,MC_Paths_Base!AF425+'Monte Carlo'!$AF$35)</x:f>
        <x:v>564713.0571482904</x:v>
      </x:c>
    </x:row>
    <x:row r="426">
      <x:c r="AJ426" t="n">
        <x:f>MIN(MC_Paths_Base!B426:AF426)</x:f>
        <x:v>1029031.25</x:v>
      </x:c>
      <x:c r="AK426" t="n">
        <x:f>MIN(MC_Paths_Base!B426+'Monte Carlo'!$B$32,MC_Paths_Base!C426+'Monte Carlo'!$C$32,MC_Paths_Base!D426+'Monte Carlo'!$D$32,MC_Paths_Base!E426+'Monte Carlo'!$E$32,MC_Paths_Base!F426+'Monte Carlo'!$F$32,MC_Paths_Base!G426+'Monte Carlo'!$G$32,MC_Paths_Base!H426+'Monte Carlo'!$H$32,MC_Paths_Base!I426+'Monte Carlo'!$I$32,MC_Paths_Base!J426+'Monte Carlo'!$J$32,MC_Paths_Base!K426+'Monte Carlo'!$K$32,MC_Paths_Base!L426+'Monte Carlo'!$L$32,MC_Paths_Base!M426+'Monte Carlo'!$M$32,MC_Paths_Base!N426+'Monte Carlo'!$N$32,MC_Paths_Base!O426+'Monte Carlo'!$O$32,MC_Paths_Base!P426+'Monte Carlo'!$P$32,MC_Paths_Base!Q426+'Monte Carlo'!$Q$32,MC_Paths_Base!R426+'Monte Carlo'!$R$32,MC_Paths_Base!S426+'Monte Carlo'!$S$32,MC_Paths_Base!T426+'Monte Carlo'!$T$32,MC_Paths_Base!U426+'Monte Carlo'!$U$32,MC_Paths_Base!V426+'Monte Carlo'!$V$32,MC_Paths_Base!W426+'Monte Carlo'!$W$32,MC_Paths_Base!X426+'Monte Carlo'!$X$32,MC_Paths_Base!Y426+'Monte Carlo'!$Y$32,MC_Paths_Base!Z426+'Monte Carlo'!$Z$32,MC_Paths_Base!AA426+'Monte Carlo'!$AA$32,MC_Paths_Base!AB426+'Monte Carlo'!$AB$32,MC_Paths_Base!AC426+'Monte Carlo'!$AC$32,MC_Paths_Base!AD426+'Monte Carlo'!$AD$32,MC_Paths_Base!AE426+'Monte Carlo'!$AE$32,MC_Paths_Base!AF426+'Monte Carlo'!$AF$32)</x:f>
        <x:v>931683.7728777609</x:v>
      </x:c>
      <x:c r="AL426" t="n">
        <x:f>MIN(MC_Paths_Base!B426+'Monte Carlo'!$B$34,MC_Paths_Base!C426+'Monte Carlo'!$C$34,MC_Paths_Base!D426+'Monte Carlo'!$D$34,MC_Paths_Base!E426+'Monte Carlo'!$E$34,MC_Paths_Base!F426+'Monte Carlo'!$F$34,MC_Paths_Base!G426+'Monte Carlo'!$G$34,MC_Paths_Base!H426+'Monte Carlo'!$H$34,MC_Paths_Base!I426+'Monte Carlo'!$I$34,MC_Paths_Base!J426+'Monte Carlo'!$J$34,MC_Paths_Base!K426+'Monte Carlo'!$K$34,MC_Paths_Base!L426+'Monte Carlo'!$L$34,MC_Paths_Base!M426+'Monte Carlo'!$M$34,MC_Paths_Base!N426+'Monte Carlo'!$N$34,MC_Paths_Base!O426+'Monte Carlo'!$O$34,MC_Paths_Base!P426+'Monte Carlo'!$P$34,MC_Paths_Base!Q426+'Monte Carlo'!$Q$34,MC_Paths_Base!R426+'Monte Carlo'!$R$34,MC_Paths_Base!S426+'Monte Carlo'!$S$34,MC_Paths_Base!T426+'Monte Carlo'!$T$34,MC_Paths_Base!U426+'Monte Carlo'!$U$34,MC_Paths_Base!V426+'Monte Carlo'!$V$34,MC_Paths_Base!W426+'Monte Carlo'!$W$34,MC_Paths_Base!X426+'Monte Carlo'!$X$34,MC_Paths_Base!Y426+'Monte Carlo'!$Y$34,MC_Paths_Base!Z426+'Monte Carlo'!$Z$34,MC_Paths_Base!AA426+'Monte Carlo'!$AA$34,MC_Paths_Base!AB426+'Monte Carlo'!$AB$34,MC_Paths_Base!AC426+'Monte Carlo'!$AC$34,MC_Paths_Base!AD426+'Monte Carlo'!$AD$34,MC_Paths_Base!AE426+'Monte Carlo'!$AE$34,MC_Paths_Base!AF426+'Monte Carlo'!$AF$34)</x:f>
        <x:v>808711.5894593598</x:v>
      </x:c>
      <x:c r="AM426" t="n">
        <x:f>MIN(MC_Paths_Base!B426+'Monte Carlo'!$B$35,MC_Paths_Base!C426+'Monte Carlo'!$C$35,MC_Paths_Base!D426+'Monte Carlo'!$D$35,MC_Paths_Base!E426+'Monte Carlo'!$E$35,MC_Paths_Base!F426+'Monte Carlo'!$F$35,MC_Paths_Base!G426+'Monte Carlo'!$G$35,MC_Paths_Base!H426+'Monte Carlo'!$H$35,MC_Paths_Base!I426+'Monte Carlo'!$I$35,MC_Paths_Base!J426+'Monte Carlo'!$J$35,MC_Paths_Base!K426+'Monte Carlo'!$K$35,MC_Paths_Base!L426+'Monte Carlo'!$L$35,MC_Paths_Base!M426+'Monte Carlo'!$M$35,MC_Paths_Base!N426+'Monte Carlo'!$N$35,MC_Paths_Base!O426+'Monte Carlo'!$O$35,MC_Paths_Base!P426+'Monte Carlo'!$P$35,MC_Paths_Base!Q426+'Monte Carlo'!$Q$35,MC_Paths_Base!R426+'Monte Carlo'!$R$35,MC_Paths_Base!S426+'Monte Carlo'!$S$35,MC_Paths_Base!T426+'Monte Carlo'!$T$35,MC_Paths_Base!U426+'Monte Carlo'!$U$35,MC_Paths_Base!V426+'Monte Carlo'!$V$35,MC_Paths_Base!W426+'Monte Carlo'!$W$35,MC_Paths_Base!X426+'Monte Carlo'!$X$35,MC_Paths_Base!Y426+'Monte Carlo'!$Y$35,MC_Paths_Base!Z426+'Monte Carlo'!$Z$35,MC_Paths_Base!AA426+'Monte Carlo'!$AA$35,MC_Paths_Base!AB426+'Monte Carlo'!$AB$35,MC_Paths_Base!AC426+'Monte Carlo'!$AC$35,MC_Paths_Base!AD426+'Monte Carlo'!$AD$35,MC_Paths_Base!AE426+'Monte Carlo'!$AE$35,MC_Paths_Base!AF426+'Monte Carlo'!$AF$35)</x:f>
        <x:v>670696.4291277609</x:v>
      </x:c>
    </x:row>
    <x:row r="427">
      <x:c r="AJ427" t="n">
        <x:f>MIN(MC_Paths_Base!B427:AF427)</x:f>
        <x:v>839199.1321867296</x:v>
      </x:c>
      <x:c r="AK427" t="n">
        <x:f>MIN(MC_Paths_Base!B427+'Monte Carlo'!$B$32,MC_Paths_Base!C427+'Monte Carlo'!$C$32,MC_Paths_Base!D427+'Monte Carlo'!$D$32,MC_Paths_Base!E427+'Monte Carlo'!$E$32,MC_Paths_Base!F427+'Monte Carlo'!$F$32,MC_Paths_Base!G427+'Monte Carlo'!$G$32,MC_Paths_Base!H427+'Monte Carlo'!$H$32,MC_Paths_Base!I427+'Monte Carlo'!$I$32,MC_Paths_Base!J427+'Monte Carlo'!$J$32,MC_Paths_Base!K427+'Monte Carlo'!$K$32,MC_Paths_Base!L427+'Monte Carlo'!$L$32,MC_Paths_Base!M427+'Monte Carlo'!$M$32,MC_Paths_Base!N427+'Monte Carlo'!$N$32,MC_Paths_Base!O427+'Monte Carlo'!$O$32,MC_Paths_Base!P427+'Monte Carlo'!$P$32,MC_Paths_Base!Q427+'Monte Carlo'!$Q$32,MC_Paths_Base!R427+'Monte Carlo'!$R$32,MC_Paths_Base!S427+'Monte Carlo'!$S$32,MC_Paths_Base!T427+'Monte Carlo'!$T$32,MC_Paths_Base!U427+'Monte Carlo'!$U$32,MC_Paths_Base!V427+'Monte Carlo'!$V$32,MC_Paths_Base!W427+'Monte Carlo'!$W$32,MC_Paths_Base!X427+'Monte Carlo'!$X$32,MC_Paths_Base!Y427+'Monte Carlo'!$Y$32,MC_Paths_Base!Z427+'Monte Carlo'!$Z$32,MC_Paths_Base!AA427+'Monte Carlo'!$AA$32,MC_Paths_Base!AB427+'Monte Carlo'!$AB$32,MC_Paths_Base!AC427+'Monte Carlo'!$AC$32,MC_Paths_Base!AD427+'Monte Carlo'!$AD$32,MC_Paths_Base!AE427+'Monte Carlo'!$AE$32,MC_Paths_Base!AF427+'Monte Carlo'!$AF$32)</x:f>
        <x:v>638026.4718551309</x:v>
      </x:c>
      <x:c r="AL427" t="n">
        <x:f>MIN(MC_Paths_Base!B427+'Monte Carlo'!$B$34,MC_Paths_Base!C427+'Monte Carlo'!$C$34,MC_Paths_Base!D427+'Monte Carlo'!$D$34,MC_Paths_Base!E427+'Monte Carlo'!$E$34,MC_Paths_Base!F427+'Monte Carlo'!$F$34,MC_Paths_Base!G427+'Monte Carlo'!$G$34,MC_Paths_Base!H427+'Monte Carlo'!$H$34,MC_Paths_Base!I427+'Monte Carlo'!$I$34,MC_Paths_Base!J427+'Monte Carlo'!$J$34,MC_Paths_Base!K427+'Monte Carlo'!$K$34,MC_Paths_Base!L427+'Monte Carlo'!$L$34,MC_Paths_Base!M427+'Monte Carlo'!$M$34,MC_Paths_Base!N427+'Monte Carlo'!$N$34,MC_Paths_Base!O427+'Monte Carlo'!$O$34,MC_Paths_Base!P427+'Monte Carlo'!$P$34,MC_Paths_Base!Q427+'Monte Carlo'!$Q$34,MC_Paths_Base!R427+'Monte Carlo'!$R$34,MC_Paths_Base!S427+'Monte Carlo'!$S$34,MC_Paths_Base!T427+'Monte Carlo'!$T$34,MC_Paths_Base!U427+'Monte Carlo'!$U$34,MC_Paths_Base!V427+'Monte Carlo'!$V$34,MC_Paths_Base!W427+'Monte Carlo'!$W$34,MC_Paths_Base!X427+'Monte Carlo'!$X$34,MC_Paths_Base!Y427+'Monte Carlo'!$Y$34,MC_Paths_Base!Z427+'Monte Carlo'!$Z$34,MC_Paths_Base!AA427+'Monte Carlo'!$AA$34,MC_Paths_Base!AB427+'Monte Carlo'!$AB$34,MC_Paths_Base!AC427+'Monte Carlo'!$AC$34,MC_Paths_Base!AD427+'Monte Carlo'!$AD$34,MC_Paths_Base!AE427+'Monte Carlo'!$AE$34,MC_Paths_Base!AF427+'Monte Carlo'!$AF$34)</x:f>
        <x:v>515054.2884367297</x:v>
      </x:c>
      <x:c r="AM427" t="n">
        <x:f>MIN(MC_Paths_Base!B427+'Monte Carlo'!$B$35,MC_Paths_Base!C427+'Monte Carlo'!$C$35,MC_Paths_Base!D427+'Monte Carlo'!$D$35,MC_Paths_Base!E427+'Monte Carlo'!$E$35,MC_Paths_Base!F427+'Monte Carlo'!$F$35,MC_Paths_Base!G427+'Monte Carlo'!$G$35,MC_Paths_Base!H427+'Monte Carlo'!$H$35,MC_Paths_Base!I427+'Monte Carlo'!$I$35,MC_Paths_Base!J427+'Monte Carlo'!$J$35,MC_Paths_Base!K427+'Monte Carlo'!$K$35,MC_Paths_Base!L427+'Monte Carlo'!$L$35,MC_Paths_Base!M427+'Monte Carlo'!$M$35,MC_Paths_Base!N427+'Monte Carlo'!$N$35,MC_Paths_Base!O427+'Monte Carlo'!$O$35,MC_Paths_Base!P427+'Monte Carlo'!$P$35,MC_Paths_Base!Q427+'Monte Carlo'!$Q$35,MC_Paths_Base!R427+'Monte Carlo'!$R$35,MC_Paths_Base!S427+'Monte Carlo'!$S$35,MC_Paths_Base!T427+'Monte Carlo'!$T$35,MC_Paths_Base!U427+'Monte Carlo'!$U$35,MC_Paths_Base!V427+'Monte Carlo'!$V$35,MC_Paths_Base!W427+'Monte Carlo'!$W$35,MC_Paths_Base!X427+'Monte Carlo'!$X$35,MC_Paths_Base!Y427+'Monte Carlo'!$Y$35,MC_Paths_Base!Z427+'Monte Carlo'!$Z$35,MC_Paths_Base!AA427+'Monte Carlo'!$AA$35,MC_Paths_Base!AB427+'Monte Carlo'!$AB$35,MC_Paths_Base!AC427+'Monte Carlo'!$AC$35,MC_Paths_Base!AD427+'Monte Carlo'!$AD$35,MC_Paths_Base!AE427+'Monte Carlo'!$AE$35,MC_Paths_Base!AF427+'Monte Carlo'!$AF$35)</x:f>
        <x:v>377039.12810513086</x:v>
      </x:c>
    </x:row>
    <x:row r="428">
      <x:c r="AJ428" t="n">
        <x:f>MIN(MC_Paths_Base!B428:AF428)</x:f>
        <x:v>833041.8228313609</x:v>
      </x:c>
      <x:c r="AK428" t="n">
        <x:f>MIN(MC_Paths_Base!B428+'Monte Carlo'!$B$32,MC_Paths_Base!C428+'Monte Carlo'!$C$32,MC_Paths_Base!D428+'Monte Carlo'!$D$32,MC_Paths_Base!E428+'Monte Carlo'!$E$32,MC_Paths_Base!F428+'Monte Carlo'!$F$32,MC_Paths_Base!G428+'Monte Carlo'!$G$32,MC_Paths_Base!H428+'Monte Carlo'!$H$32,MC_Paths_Base!I428+'Monte Carlo'!$I$32,MC_Paths_Base!J428+'Monte Carlo'!$J$32,MC_Paths_Base!K428+'Monte Carlo'!$K$32,MC_Paths_Base!L428+'Monte Carlo'!$L$32,MC_Paths_Base!M428+'Monte Carlo'!$M$32,MC_Paths_Base!N428+'Monte Carlo'!$N$32,MC_Paths_Base!O428+'Monte Carlo'!$O$32,MC_Paths_Base!P428+'Monte Carlo'!$P$32,MC_Paths_Base!Q428+'Monte Carlo'!$Q$32,MC_Paths_Base!R428+'Monte Carlo'!$R$32,MC_Paths_Base!S428+'Monte Carlo'!$S$32,MC_Paths_Base!T428+'Monte Carlo'!$T$32,MC_Paths_Base!U428+'Monte Carlo'!$U$32,MC_Paths_Base!V428+'Monte Carlo'!$V$32,MC_Paths_Base!W428+'Monte Carlo'!$W$32,MC_Paths_Base!X428+'Monte Carlo'!$X$32,MC_Paths_Base!Y428+'Monte Carlo'!$Y$32,MC_Paths_Base!Z428+'Monte Carlo'!$Z$32,MC_Paths_Base!AA428+'Monte Carlo'!$AA$32,MC_Paths_Base!AB428+'Monte Carlo'!$AB$32,MC_Paths_Base!AC428+'Monte Carlo'!$AC$32,MC_Paths_Base!AD428+'Monte Carlo'!$AD$32,MC_Paths_Base!AE428+'Monte Carlo'!$AE$32,MC_Paths_Base!AF428+'Monte Carlo'!$AF$32)</x:f>
        <x:v>630389.8310820017</x:v>
      </x:c>
      <x:c r="AL428" t="n">
        <x:f>MIN(MC_Paths_Base!B428+'Monte Carlo'!$B$34,MC_Paths_Base!C428+'Monte Carlo'!$C$34,MC_Paths_Base!D428+'Monte Carlo'!$D$34,MC_Paths_Base!E428+'Monte Carlo'!$E$34,MC_Paths_Base!F428+'Monte Carlo'!$F$34,MC_Paths_Base!G428+'Monte Carlo'!$G$34,MC_Paths_Base!H428+'Monte Carlo'!$H$34,MC_Paths_Base!I428+'Monte Carlo'!$I$34,MC_Paths_Base!J428+'Monte Carlo'!$J$34,MC_Paths_Base!K428+'Monte Carlo'!$K$34,MC_Paths_Base!L428+'Monte Carlo'!$L$34,MC_Paths_Base!M428+'Monte Carlo'!$M$34,MC_Paths_Base!N428+'Monte Carlo'!$N$34,MC_Paths_Base!O428+'Monte Carlo'!$O$34,MC_Paths_Base!P428+'Monte Carlo'!$P$34,MC_Paths_Base!Q428+'Monte Carlo'!$Q$34,MC_Paths_Base!R428+'Monte Carlo'!$R$34,MC_Paths_Base!S428+'Monte Carlo'!$S$34,MC_Paths_Base!T428+'Monte Carlo'!$T$34,MC_Paths_Base!U428+'Monte Carlo'!$U$34,MC_Paths_Base!V428+'Monte Carlo'!$V$34,MC_Paths_Base!W428+'Monte Carlo'!$W$34,MC_Paths_Base!X428+'Monte Carlo'!$X$34,MC_Paths_Base!Y428+'Monte Carlo'!$Y$34,MC_Paths_Base!Z428+'Monte Carlo'!$Z$34,MC_Paths_Base!AA428+'Monte Carlo'!$AA$34,MC_Paths_Base!AB428+'Monte Carlo'!$AB$34,MC_Paths_Base!AC428+'Monte Carlo'!$AC$34,MC_Paths_Base!AD428+'Monte Carlo'!$AD$34,MC_Paths_Base!AE428+'Monte Carlo'!$AE$34,MC_Paths_Base!AF428+'Monte Carlo'!$AF$34)</x:f>
        <x:v>-6836.693185911747</x:v>
      </x:c>
      <x:c r="AM428" t="n">
        <x:f>MIN(MC_Paths_Base!B428+'Monte Carlo'!$B$35,MC_Paths_Base!C428+'Monte Carlo'!$C$35,MC_Paths_Base!D428+'Monte Carlo'!$D$35,MC_Paths_Base!E428+'Monte Carlo'!$E$35,MC_Paths_Base!F428+'Monte Carlo'!$F$35,MC_Paths_Base!G428+'Monte Carlo'!$G$35,MC_Paths_Base!H428+'Monte Carlo'!$H$35,MC_Paths_Base!I428+'Monte Carlo'!$I$35,MC_Paths_Base!J428+'Monte Carlo'!$J$35,MC_Paths_Base!K428+'Monte Carlo'!$K$35,MC_Paths_Base!L428+'Monte Carlo'!$L$35,MC_Paths_Base!M428+'Monte Carlo'!$M$35,MC_Paths_Base!N428+'Monte Carlo'!$N$35,MC_Paths_Base!O428+'Monte Carlo'!$O$35,MC_Paths_Base!P428+'Monte Carlo'!$P$35,MC_Paths_Base!Q428+'Monte Carlo'!$Q$35,MC_Paths_Base!R428+'Monte Carlo'!$R$35,MC_Paths_Base!S428+'Monte Carlo'!$S$35,MC_Paths_Base!T428+'Monte Carlo'!$T$35,MC_Paths_Base!U428+'Monte Carlo'!$U$35,MC_Paths_Base!V428+'Monte Carlo'!$V$35,MC_Paths_Base!W428+'Monte Carlo'!$W$35,MC_Paths_Base!X428+'Monte Carlo'!$X$35,MC_Paths_Base!Y428+'Monte Carlo'!$Y$35,MC_Paths_Base!Z428+'Monte Carlo'!$Z$35,MC_Paths_Base!AA428+'Monte Carlo'!$AA$35,MC_Paths_Base!AB428+'Monte Carlo'!$AB$35,MC_Paths_Base!AC428+'Monte Carlo'!$AC$35,MC_Paths_Base!AD428+'Monte Carlo'!$AD$35,MC_Paths_Base!AE428+'Monte Carlo'!$AE$35,MC_Paths_Base!AF428+'Monte Carlo'!$AF$35)</x:f>
        <x:v>11379.870498032076</x:v>
      </x:c>
    </x:row>
    <x:row r="429">
      <x:c r="AJ429" t="n">
        <x:f>MIN(MC_Paths_Base!B429:AF429)</x:f>
        <x:v>570047.0380133307</x:v>
      </x:c>
      <x:c r="AK429" t="n">
        <x:f>MIN(MC_Paths_Base!B429+'Monte Carlo'!$B$32,MC_Paths_Base!C429+'Monte Carlo'!$C$32,MC_Paths_Base!D429+'Monte Carlo'!$D$32,MC_Paths_Base!E429+'Monte Carlo'!$E$32,MC_Paths_Base!F429+'Monte Carlo'!$F$32,MC_Paths_Base!G429+'Monte Carlo'!$G$32,MC_Paths_Base!H429+'Monte Carlo'!$H$32,MC_Paths_Base!I429+'Monte Carlo'!$I$32,MC_Paths_Base!J429+'Monte Carlo'!$J$32,MC_Paths_Base!K429+'Monte Carlo'!$K$32,MC_Paths_Base!L429+'Monte Carlo'!$L$32,MC_Paths_Base!M429+'Monte Carlo'!$M$32,MC_Paths_Base!N429+'Monte Carlo'!$N$32,MC_Paths_Base!O429+'Monte Carlo'!$O$32,MC_Paths_Base!P429+'Monte Carlo'!$P$32,MC_Paths_Base!Q429+'Monte Carlo'!$Q$32,MC_Paths_Base!R429+'Monte Carlo'!$R$32,MC_Paths_Base!S429+'Monte Carlo'!$S$32,MC_Paths_Base!T429+'Monte Carlo'!$T$32,MC_Paths_Base!U429+'Monte Carlo'!$U$32,MC_Paths_Base!V429+'Monte Carlo'!$V$32,MC_Paths_Base!W429+'Monte Carlo'!$W$32,MC_Paths_Base!X429+'Monte Carlo'!$X$32,MC_Paths_Base!Y429+'Monte Carlo'!$Y$32,MC_Paths_Base!Z429+'Monte Carlo'!$Z$32,MC_Paths_Base!AA429+'Monte Carlo'!$AA$32,MC_Paths_Base!AB429+'Monte Carlo'!$AB$32,MC_Paths_Base!AC429+'Monte Carlo'!$AC$32,MC_Paths_Base!AD429+'Monte Carlo'!$AD$32,MC_Paths_Base!AE429+'Monte Carlo'!$AE$32,MC_Paths_Base!AF429+'Monte Carlo'!$AF$32)</x:f>
        <x:v>357862.4495172582</x:v>
      </x:c>
      <x:c r="AL429" t="n">
        <x:f>MIN(MC_Paths_Base!B429+'Monte Carlo'!$B$34,MC_Paths_Base!C429+'Monte Carlo'!$C$34,MC_Paths_Base!D429+'Monte Carlo'!$D$34,MC_Paths_Base!E429+'Monte Carlo'!$E$34,MC_Paths_Base!F429+'Monte Carlo'!$F$34,MC_Paths_Base!G429+'Monte Carlo'!$G$34,MC_Paths_Base!H429+'Monte Carlo'!$H$34,MC_Paths_Base!I429+'Monte Carlo'!$I$34,MC_Paths_Base!J429+'Monte Carlo'!$J$34,MC_Paths_Base!K429+'Monte Carlo'!$K$34,MC_Paths_Base!L429+'Monte Carlo'!$L$34,MC_Paths_Base!M429+'Monte Carlo'!$M$34,MC_Paths_Base!N429+'Monte Carlo'!$N$34,MC_Paths_Base!O429+'Monte Carlo'!$O$34,MC_Paths_Base!P429+'Monte Carlo'!$P$34,MC_Paths_Base!Q429+'Monte Carlo'!$Q$34,MC_Paths_Base!R429+'Monte Carlo'!$R$34,MC_Paths_Base!S429+'Monte Carlo'!$S$34,MC_Paths_Base!T429+'Monte Carlo'!$T$34,MC_Paths_Base!U429+'Monte Carlo'!$U$34,MC_Paths_Base!V429+'Monte Carlo'!$V$34,MC_Paths_Base!W429+'Monte Carlo'!$W$34,MC_Paths_Base!X429+'Monte Carlo'!$X$34,MC_Paths_Base!Y429+'Monte Carlo'!$Y$34,MC_Paths_Base!Z429+'Monte Carlo'!$Z$34,MC_Paths_Base!AA429+'Monte Carlo'!$AA$34,MC_Paths_Base!AB429+'Monte Carlo'!$AB$34,MC_Paths_Base!AC429+'Monte Carlo'!$AC$34,MC_Paths_Base!AD429+'Monte Carlo'!$AD$34,MC_Paths_Base!AE429+'Monte Carlo'!$AE$34,MC_Paths_Base!AF429+'Monte Carlo'!$AF$34)</x:f>
        <x:v>-733394.389999832</x:v>
      </x:c>
      <x:c r="AM429" t="n">
        <x:f>MIN(MC_Paths_Base!B429+'Monte Carlo'!$B$35,MC_Paths_Base!C429+'Monte Carlo'!$C$35,MC_Paths_Base!D429+'Monte Carlo'!$D$35,MC_Paths_Base!E429+'Monte Carlo'!$E$35,MC_Paths_Base!F429+'Monte Carlo'!$F$35,MC_Paths_Base!G429+'Monte Carlo'!$G$35,MC_Paths_Base!H429+'Monte Carlo'!$H$35,MC_Paths_Base!I429+'Monte Carlo'!$I$35,MC_Paths_Base!J429+'Monte Carlo'!$J$35,MC_Paths_Base!K429+'Monte Carlo'!$K$35,MC_Paths_Base!L429+'Monte Carlo'!$L$35,MC_Paths_Base!M429+'Monte Carlo'!$M$35,MC_Paths_Base!N429+'Monte Carlo'!$N$35,MC_Paths_Base!O429+'Monte Carlo'!$O$35,MC_Paths_Base!P429+'Monte Carlo'!$P$35,MC_Paths_Base!Q429+'Monte Carlo'!$Q$35,MC_Paths_Base!R429+'Monte Carlo'!$R$35,MC_Paths_Base!S429+'Monte Carlo'!$S$35,MC_Paths_Base!T429+'Monte Carlo'!$T$35,MC_Paths_Base!U429+'Monte Carlo'!$U$35,MC_Paths_Base!V429+'Monte Carlo'!$V$35,MC_Paths_Base!W429+'Monte Carlo'!$W$35,MC_Paths_Base!X429+'Monte Carlo'!$X$35,MC_Paths_Base!Y429+'Monte Carlo'!$Y$35,MC_Paths_Base!Z429+'Monte Carlo'!$Z$35,MC_Paths_Base!AA429+'Monte Carlo'!$AA$35,MC_Paths_Base!AB429+'Monte Carlo'!$AB$35,MC_Paths_Base!AC429+'Monte Carlo'!$AC$35,MC_Paths_Base!AD429+'Monte Carlo'!$AD$35,MC_Paths_Base!AE429+'Monte Carlo'!$AE$35,MC_Paths_Base!AF429+'Monte Carlo'!$AF$35)</x:f>
        <x:v>-602593.7809709285</x:v>
      </x:c>
    </x:row>
    <x:row r="430">
      <x:c r="AJ430" t="n">
        <x:f>MIN(MC_Paths_Base!B430:AF430)</x:f>
        <x:v>1029031.25</x:v>
      </x:c>
      <x:c r="AK430" t="n">
        <x:f>MIN(MC_Paths_Base!B430+'Monte Carlo'!$B$32,MC_Paths_Base!C430+'Monte Carlo'!$C$32,MC_Paths_Base!D430+'Monte Carlo'!$D$32,MC_Paths_Base!E430+'Monte Carlo'!$E$32,MC_Paths_Base!F430+'Monte Carlo'!$F$32,MC_Paths_Base!G430+'Monte Carlo'!$G$32,MC_Paths_Base!H430+'Monte Carlo'!$H$32,MC_Paths_Base!I430+'Monte Carlo'!$I$32,MC_Paths_Base!J430+'Monte Carlo'!$J$32,MC_Paths_Base!K430+'Monte Carlo'!$K$32,MC_Paths_Base!L430+'Monte Carlo'!$L$32,MC_Paths_Base!M430+'Monte Carlo'!$M$32,MC_Paths_Base!N430+'Monte Carlo'!$N$32,MC_Paths_Base!O430+'Monte Carlo'!$O$32,MC_Paths_Base!P430+'Monte Carlo'!$P$32,MC_Paths_Base!Q430+'Monte Carlo'!$Q$32,MC_Paths_Base!R430+'Monte Carlo'!$R$32,MC_Paths_Base!S430+'Monte Carlo'!$S$32,MC_Paths_Base!T430+'Monte Carlo'!$T$32,MC_Paths_Base!U430+'Monte Carlo'!$U$32,MC_Paths_Base!V430+'Monte Carlo'!$V$32,MC_Paths_Base!W430+'Monte Carlo'!$W$32,MC_Paths_Base!X430+'Monte Carlo'!$X$32,MC_Paths_Base!Y430+'Monte Carlo'!$Y$32,MC_Paths_Base!Z430+'Monte Carlo'!$Z$32,MC_Paths_Base!AA430+'Monte Carlo'!$AA$32,MC_Paths_Base!AB430+'Monte Carlo'!$AB$32,MC_Paths_Base!AC430+'Monte Carlo'!$AC$32,MC_Paths_Base!AD430+'Monte Carlo'!$AD$32,MC_Paths_Base!AE430+'Monte Carlo'!$AE$32,MC_Paths_Base!AF430+'Monte Carlo'!$AF$32)</x:f>
        <x:v>1029031.25</x:v>
      </x:c>
      <x:c r="AL430" t="n">
        <x:f>MIN(MC_Paths_Base!B430+'Monte Carlo'!$B$34,MC_Paths_Base!C430+'Monte Carlo'!$C$34,MC_Paths_Base!D430+'Monte Carlo'!$D$34,MC_Paths_Base!E430+'Monte Carlo'!$E$34,MC_Paths_Base!F430+'Monte Carlo'!$F$34,MC_Paths_Base!G430+'Monte Carlo'!$G$34,MC_Paths_Base!H430+'Monte Carlo'!$H$34,MC_Paths_Base!I430+'Monte Carlo'!$I$34,MC_Paths_Base!J430+'Monte Carlo'!$J$34,MC_Paths_Base!K430+'Monte Carlo'!$K$34,MC_Paths_Base!L430+'Monte Carlo'!$L$34,MC_Paths_Base!M430+'Monte Carlo'!$M$34,MC_Paths_Base!N430+'Monte Carlo'!$N$34,MC_Paths_Base!O430+'Monte Carlo'!$O$34,MC_Paths_Base!P430+'Monte Carlo'!$P$34,MC_Paths_Base!Q430+'Monte Carlo'!$Q$34,MC_Paths_Base!R430+'Monte Carlo'!$R$34,MC_Paths_Base!S430+'Monte Carlo'!$S$34,MC_Paths_Base!T430+'Monte Carlo'!$T$34,MC_Paths_Base!U430+'Monte Carlo'!$U$34,MC_Paths_Base!V430+'Monte Carlo'!$V$34,MC_Paths_Base!W430+'Monte Carlo'!$W$34,MC_Paths_Base!X430+'Monte Carlo'!$X$34,MC_Paths_Base!Y430+'Monte Carlo'!$Y$34,MC_Paths_Base!Z430+'Monte Carlo'!$Z$34,MC_Paths_Base!AA430+'Monte Carlo'!$AA$34,MC_Paths_Base!AB430+'Monte Carlo'!$AB$34,MC_Paths_Base!AC430+'Monte Carlo'!$AC$34,MC_Paths_Base!AD430+'Monte Carlo'!$AD$34,MC_Paths_Base!AE430+'Monte Carlo'!$AE$34,MC_Paths_Base!AF430+'Monte Carlo'!$AF$34)</x:f>
        <x:v>1022927.8574355148</x:v>
      </x:c>
      <x:c r="AM430" t="n">
        <x:f>MIN(MC_Paths_Base!B430+'Monte Carlo'!$B$35,MC_Paths_Base!C430+'Monte Carlo'!$C$35,MC_Paths_Base!D430+'Monte Carlo'!$D$35,MC_Paths_Base!E430+'Monte Carlo'!$E$35,MC_Paths_Base!F430+'Monte Carlo'!$F$35,MC_Paths_Base!G430+'Monte Carlo'!$G$35,MC_Paths_Base!H430+'Monte Carlo'!$H$35,MC_Paths_Base!I430+'Monte Carlo'!$I$35,MC_Paths_Base!J430+'Monte Carlo'!$J$35,MC_Paths_Base!K430+'Monte Carlo'!$K$35,MC_Paths_Base!L430+'Monte Carlo'!$L$35,MC_Paths_Base!M430+'Monte Carlo'!$M$35,MC_Paths_Base!N430+'Monte Carlo'!$N$35,MC_Paths_Base!O430+'Monte Carlo'!$O$35,MC_Paths_Base!P430+'Monte Carlo'!$P$35,MC_Paths_Base!Q430+'Monte Carlo'!$Q$35,MC_Paths_Base!R430+'Monte Carlo'!$R$35,MC_Paths_Base!S430+'Monte Carlo'!$S$35,MC_Paths_Base!T430+'Monte Carlo'!$T$35,MC_Paths_Base!U430+'Monte Carlo'!$U$35,MC_Paths_Base!V430+'Monte Carlo'!$V$35,MC_Paths_Base!W430+'Monte Carlo'!$W$35,MC_Paths_Base!X430+'Monte Carlo'!$X$35,MC_Paths_Base!Y430+'Monte Carlo'!$Y$35,MC_Paths_Base!Z430+'Monte Carlo'!$Z$35,MC_Paths_Base!AA430+'Monte Carlo'!$AA$35,MC_Paths_Base!AB430+'Monte Carlo'!$AB$35,MC_Paths_Base!AC430+'Monte Carlo'!$AC$35,MC_Paths_Base!AD430+'Monte Carlo'!$AD$35,MC_Paths_Base!AE430+'Monte Carlo'!$AE$35,MC_Paths_Base!AF430+'Monte Carlo'!$AF$35)</x:f>
        <x:v>884912.697103916</x:v>
      </x:c>
    </x:row>
    <x:row r="431">
      <x:c r="AJ431" t="n">
        <x:f>MIN(MC_Paths_Base!B431:AF431)</x:f>
        <x:v>1029031.25</x:v>
      </x:c>
      <x:c r="AK431" t="n">
        <x:f>MIN(MC_Paths_Base!B431+'Monte Carlo'!$B$32,MC_Paths_Base!C431+'Monte Carlo'!$C$32,MC_Paths_Base!D431+'Monte Carlo'!$D$32,MC_Paths_Base!E431+'Monte Carlo'!$E$32,MC_Paths_Base!F431+'Monte Carlo'!$F$32,MC_Paths_Base!G431+'Monte Carlo'!$G$32,MC_Paths_Base!H431+'Monte Carlo'!$H$32,MC_Paths_Base!I431+'Monte Carlo'!$I$32,MC_Paths_Base!J431+'Monte Carlo'!$J$32,MC_Paths_Base!K431+'Monte Carlo'!$K$32,MC_Paths_Base!L431+'Monte Carlo'!$L$32,MC_Paths_Base!M431+'Monte Carlo'!$M$32,MC_Paths_Base!N431+'Monte Carlo'!$N$32,MC_Paths_Base!O431+'Monte Carlo'!$O$32,MC_Paths_Base!P431+'Monte Carlo'!$P$32,MC_Paths_Base!Q431+'Monte Carlo'!$Q$32,MC_Paths_Base!R431+'Monte Carlo'!$R$32,MC_Paths_Base!S431+'Monte Carlo'!$S$32,MC_Paths_Base!T431+'Monte Carlo'!$T$32,MC_Paths_Base!U431+'Monte Carlo'!$U$32,MC_Paths_Base!V431+'Monte Carlo'!$V$32,MC_Paths_Base!W431+'Monte Carlo'!$W$32,MC_Paths_Base!X431+'Monte Carlo'!$X$32,MC_Paths_Base!Y431+'Monte Carlo'!$Y$32,MC_Paths_Base!Z431+'Monte Carlo'!$Z$32,MC_Paths_Base!AA431+'Monte Carlo'!$AA$32,MC_Paths_Base!AB431+'Monte Carlo'!$AB$32,MC_Paths_Base!AC431+'Monte Carlo'!$AC$32,MC_Paths_Base!AD431+'Monte Carlo'!$AD$32,MC_Paths_Base!AE431+'Monte Carlo'!$AE$32,MC_Paths_Base!AF431+'Monte Carlo'!$AF$32)</x:f>
        <x:v>849764.6541612509</x:v>
      </x:c>
      <x:c r="AL431" t="n">
        <x:f>MIN(MC_Paths_Base!B431+'Monte Carlo'!$B$34,MC_Paths_Base!C431+'Monte Carlo'!$C$34,MC_Paths_Base!D431+'Monte Carlo'!$D$34,MC_Paths_Base!E431+'Monte Carlo'!$E$34,MC_Paths_Base!F431+'Monte Carlo'!$F$34,MC_Paths_Base!G431+'Monte Carlo'!$G$34,MC_Paths_Base!H431+'Monte Carlo'!$H$34,MC_Paths_Base!I431+'Monte Carlo'!$I$34,MC_Paths_Base!J431+'Monte Carlo'!$J$34,MC_Paths_Base!K431+'Monte Carlo'!$K$34,MC_Paths_Base!L431+'Monte Carlo'!$L$34,MC_Paths_Base!M431+'Monte Carlo'!$M$34,MC_Paths_Base!N431+'Monte Carlo'!$N$34,MC_Paths_Base!O431+'Monte Carlo'!$O$34,MC_Paths_Base!P431+'Monte Carlo'!$P$34,MC_Paths_Base!Q431+'Monte Carlo'!$Q$34,MC_Paths_Base!R431+'Monte Carlo'!$R$34,MC_Paths_Base!S431+'Monte Carlo'!$S$34,MC_Paths_Base!T431+'Monte Carlo'!$T$34,MC_Paths_Base!U431+'Monte Carlo'!$U$34,MC_Paths_Base!V431+'Monte Carlo'!$V$34,MC_Paths_Base!W431+'Monte Carlo'!$W$34,MC_Paths_Base!X431+'Monte Carlo'!$X$34,MC_Paths_Base!Y431+'Monte Carlo'!$Y$34,MC_Paths_Base!Z431+'Monte Carlo'!$Z$34,MC_Paths_Base!AA431+'Monte Carlo'!$AA$34,MC_Paths_Base!AB431+'Monte Carlo'!$AB$34,MC_Paths_Base!AC431+'Monte Carlo'!$AC$34,MC_Paths_Base!AD431+'Monte Carlo'!$AD$34,MC_Paths_Base!AE431+'Monte Carlo'!$AE$34,MC_Paths_Base!AF431+'Monte Carlo'!$AF$34)</x:f>
        <x:v>-412380.1412851373</x:v>
      </x:c>
      <x:c r="AM431" t="n">
        <x:f>MIN(MC_Paths_Base!B431+'Monte Carlo'!$B$35,MC_Paths_Base!C431+'Monte Carlo'!$C$35,MC_Paths_Base!D431+'Monte Carlo'!$D$35,MC_Paths_Base!E431+'Monte Carlo'!$E$35,MC_Paths_Base!F431+'Monte Carlo'!$F$35,MC_Paths_Base!G431+'Monte Carlo'!$G$35,MC_Paths_Base!H431+'Monte Carlo'!$H$35,MC_Paths_Base!I431+'Monte Carlo'!$I$35,MC_Paths_Base!J431+'Monte Carlo'!$J$35,MC_Paths_Base!K431+'Monte Carlo'!$K$35,MC_Paths_Base!L431+'Monte Carlo'!$L$35,MC_Paths_Base!M431+'Monte Carlo'!$M$35,MC_Paths_Base!N431+'Monte Carlo'!$N$35,MC_Paths_Base!O431+'Monte Carlo'!$O$35,MC_Paths_Base!P431+'Monte Carlo'!$P$35,MC_Paths_Base!Q431+'Monte Carlo'!$Q$35,MC_Paths_Base!R431+'Monte Carlo'!$R$35,MC_Paths_Base!S431+'Monte Carlo'!$S$35,MC_Paths_Base!T431+'Monte Carlo'!$T$35,MC_Paths_Base!U431+'Monte Carlo'!$U$35,MC_Paths_Base!V431+'Monte Carlo'!$V$35,MC_Paths_Base!W431+'Monte Carlo'!$W$35,MC_Paths_Base!X431+'Monte Carlo'!$X$35,MC_Paths_Base!Y431+'Monte Carlo'!$Y$35,MC_Paths_Base!Z431+'Monte Carlo'!$Z$35,MC_Paths_Base!AA431+'Monte Carlo'!$AA$35,MC_Paths_Base!AB431+'Monte Carlo'!$AB$35,MC_Paths_Base!AC431+'Monte Carlo'!$AC$35,MC_Paths_Base!AD431+'Monte Carlo'!$AD$35,MC_Paths_Base!AE431+'Monte Carlo'!$AE$35,MC_Paths_Base!AF431+'Monte Carlo'!$AF$35)</x:f>
        <x:v>-317049.38074034033</x:v>
      </x:c>
    </x:row>
    <x:row r="432">
      <x:c r="AJ432" t="n">
        <x:f>MIN(MC_Paths_Base!B432:AF432)</x:f>
        <x:v>1029031.25</x:v>
      </x:c>
      <x:c r="AK432" t="n">
        <x:f>MIN(MC_Paths_Base!B432+'Monte Carlo'!$B$32,MC_Paths_Base!C432+'Monte Carlo'!$C$32,MC_Paths_Base!D432+'Monte Carlo'!$D$32,MC_Paths_Base!E432+'Monte Carlo'!$E$32,MC_Paths_Base!F432+'Monte Carlo'!$F$32,MC_Paths_Base!G432+'Monte Carlo'!$G$32,MC_Paths_Base!H432+'Monte Carlo'!$H$32,MC_Paths_Base!I432+'Monte Carlo'!$I$32,MC_Paths_Base!J432+'Monte Carlo'!$J$32,MC_Paths_Base!K432+'Monte Carlo'!$K$32,MC_Paths_Base!L432+'Monte Carlo'!$L$32,MC_Paths_Base!M432+'Monte Carlo'!$M$32,MC_Paths_Base!N432+'Monte Carlo'!$N$32,MC_Paths_Base!O432+'Monte Carlo'!$O$32,MC_Paths_Base!P432+'Monte Carlo'!$P$32,MC_Paths_Base!Q432+'Monte Carlo'!$Q$32,MC_Paths_Base!R432+'Monte Carlo'!$R$32,MC_Paths_Base!S432+'Monte Carlo'!$S$32,MC_Paths_Base!T432+'Monte Carlo'!$T$32,MC_Paths_Base!U432+'Monte Carlo'!$U$32,MC_Paths_Base!V432+'Monte Carlo'!$V$32,MC_Paths_Base!W432+'Monte Carlo'!$W$32,MC_Paths_Base!X432+'Monte Carlo'!$X$32,MC_Paths_Base!Y432+'Monte Carlo'!$Y$32,MC_Paths_Base!Z432+'Monte Carlo'!$Z$32,MC_Paths_Base!AA432+'Monte Carlo'!$AA$32,MC_Paths_Base!AB432+'Monte Carlo'!$AB$32,MC_Paths_Base!AC432+'Monte Carlo'!$AC$32,MC_Paths_Base!AD432+'Monte Carlo'!$AD$32,MC_Paths_Base!AE432+'Monte Carlo'!$AE$32,MC_Paths_Base!AF432+'Monte Carlo'!$AF$32)</x:f>
        <x:v>996267.2914443172</x:v>
      </x:c>
      <x:c r="AL432" t="n">
        <x:f>MIN(MC_Paths_Base!B432+'Monte Carlo'!$B$34,MC_Paths_Base!C432+'Monte Carlo'!$C$34,MC_Paths_Base!D432+'Monte Carlo'!$D$34,MC_Paths_Base!E432+'Monte Carlo'!$E$34,MC_Paths_Base!F432+'Monte Carlo'!$F$34,MC_Paths_Base!G432+'Monte Carlo'!$G$34,MC_Paths_Base!H432+'Monte Carlo'!$H$34,MC_Paths_Base!I432+'Monte Carlo'!$I$34,MC_Paths_Base!J432+'Monte Carlo'!$J$34,MC_Paths_Base!K432+'Monte Carlo'!$K$34,MC_Paths_Base!L432+'Monte Carlo'!$L$34,MC_Paths_Base!M432+'Monte Carlo'!$M$34,MC_Paths_Base!N432+'Monte Carlo'!$N$34,MC_Paths_Base!O432+'Monte Carlo'!$O$34,MC_Paths_Base!P432+'Monte Carlo'!$P$34,MC_Paths_Base!Q432+'Monte Carlo'!$Q$34,MC_Paths_Base!R432+'Monte Carlo'!$R$34,MC_Paths_Base!S432+'Monte Carlo'!$S$34,MC_Paths_Base!T432+'Monte Carlo'!$T$34,MC_Paths_Base!U432+'Monte Carlo'!$U$34,MC_Paths_Base!V432+'Monte Carlo'!$V$34,MC_Paths_Base!W432+'Monte Carlo'!$W$34,MC_Paths_Base!X432+'Monte Carlo'!$X$34,MC_Paths_Base!Y432+'Monte Carlo'!$Y$34,MC_Paths_Base!Z432+'Monte Carlo'!$Z$34,MC_Paths_Base!AA432+'Monte Carlo'!$AA$34,MC_Paths_Base!AB432+'Monte Carlo'!$AB$34,MC_Paths_Base!AC432+'Monte Carlo'!$AC$34,MC_Paths_Base!AD432+'Monte Carlo'!$AD$34,MC_Paths_Base!AE432+'Monte Carlo'!$AE$34,MC_Paths_Base!AF432+'Monte Carlo'!$AF$34)</x:f>
        <x:v>873295.108025916</x:v>
      </x:c>
      <x:c r="AM432" t="n">
        <x:f>MIN(MC_Paths_Base!B432+'Monte Carlo'!$B$35,MC_Paths_Base!C432+'Monte Carlo'!$C$35,MC_Paths_Base!D432+'Monte Carlo'!$D$35,MC_Paths_Base!E432+'Monte Carlo'!$E$35,MC_Paths_Base!F432+'Monte Carlo'!$F$35,MC_Paths_Base!G432+'Monte Carlo'!$G$35,MC_Paths_Base!H432+'Monte Carlo'!$H$35,MC_Paths_Base!I432+'Monte Carlo'!$I$35,MC_Paths_Base!J432+'Monte Carlo'!$J$35,MC_Paths_Base!K432+'Monte Carlo'!$K$35,MC_Paths_Base!L432+'Monte Carlo'!$L$35,MC_Paths_Base!M432+'Monte Carlo'!$M$35,MC_Paths_Base!N432+'Monte Carlo'!$N$35,MC_Paths_Base!O432+'Monte Carlo'!$O$35,MC_Paths_Base!P432+'Monte Carlo'!$P$35,MC_Paths_Base!Q432+'Monte Carlo'!$Q$35,MC_Paths_Base!R432+'Monte Carlo'!$R$35,MC_Paths_Base!S432+'Monte Carlo'!$S$35,MC_Paths_Base!T432+'Monte Carlo'!$T$35,MC_Paths_Base!U432+'Monte Carlo'!$U$35,MC_Paths_Base!V432+'Monte Carlo'!$V$35,MC_Paths_Base!W432+'Monte Carlo'!$W$35,MC_Paths_Base!X432+'Monte Carlo'!$X$35,MC_Paths_Base!Y432+'Monte Carlo'!$Y$35,MC_Paths_Base!Z432+'Monte Carlo'!$Z$35,MC_Paths_Base!AA432+'Monte Carlo'!$AA$35,MC_Paths_Base!AB432+'Monte Carlo'!$AB$35,MC_Paths_Base!AC432+'Monte Carlo'!$AC$35,MC_Paths_Base!AD432+'Monte Carlo'!$AD$35,MC_Paths_Base!AE432+'Monte Carlo'!$AE$35,MC_Paths_Base!AF432+'Monte Carlo'!$AF$35)</x:f>
        <x:v>735279.9476943172</x:v>
      </x:c>
    </x:row>
    <x:row r="433">
      <x:c r="AJ433" t="n">
        <x:f>MIN(MC_Paths_Base!B433:AF433)</x:f>
        <x:v>586334.9084440116</x:v>
      </x:c>
      <x:c r="AK433" t="n">
        <x:f>MIN(MC_Paths_Base!B433+'Monte Carlo'!$B$32,MC_Paths_Base!C433+'Monte Carlo'!$C$32,MC_Paths_Base!D433+'Monte Carlo'!$D$32,MC_Paths_Base!E433+'Monte Carlo'!$E$32,MC_Paths_Base!F433+'Monte Carlo'!$F$32,MC_Paths_Base!G433+'Monte Carlo'!$G$32,MC_Paths_Base!H433+'Monte Carlo'!$H$32,MC_Paths_Base!I433+'Monte Carlo'!$I$32,MC_Paths_Base!J433+'Monte Carlo'!$J$32,MC_Paths_Base!K433+'Monte Carlo'!$K$32,MC_Paths_Base!L433+'Monte Carlo'!$L$32,MC_Paths_Base!M433+'Monte Carlo'!$M$32,MC_Paths_Base!N433+'Monte Carlo'!$N$32,MC_Paths_Base!O433+'Monte Carlo'!$O$32,MC_Paths_Base!P433+'Monte Carlo'!$P$32,MC_Paths_Base!Q433+'Monte Carlo'!$Q$32,MC_Paths_Base!R433+'Monte Carlo'!$R$32,MC_Paths_Base!S433+'Monte Carlo'!$S$32,MC_Paths_Base!T433+'Monte Carlo'!$T$32,MC_Paths_Base!U433+'Monte Carlo'!$U$32,MC_Paths_Base!V433+'Monte Carlo'!$V$32,MC_Paths_Base!W433+'Monte Carlo'!$W$32,MC_Paths_Base!X433+'Monte Carlo'!$X$32,MC_Paths_Base!Y433+'Monte Carlo'!$Y$32,MC_Paths_Base!Z433+'Monte Carlo'!$Z$32,MC_Paths_Base!AA433+'Monte Carlo'!$AA$32,MC_Paths_Base!AB433+'Monte Carlo'!$AB$32,MC_Paths_Base!AC433+'Monte Carlo'!$AC$32,MC_Paths_Base!AD433+'Monte Carlo'!$AD$32,MC_Paths_Base!AE433+'Monte Carlo'!$AE$32,MC_Paths_Base!AF433+'Monte Carlo'!$AF$32)</x:f>
        <x:v>339517.6185635254</x:v>
      </x:c>
      <x:c r="AL433" t="n">
        <x:f>MIN(MC_Paths_Base!B433+'Monte Carlo'!$B$34,MC_Paths_Base!C433+'Monte Carlo'!$C$34,MC_Paths_Base!D433+'Monte Carlo'!$D$34,MC_Paths_Base!E433+'Monte Carlo'!$E$34,MC_Paths_Base!F433+'Monte Carlo'!$F$34,MC_Paths_Base!G433+'Monte Carlo'!$G$34,MC_Paths_Base!H433+'Monte Carlo'!$H$34,MC_Paths_Base!I433+'Monte Carlo'!$I$34,MC_Paths_Base!J433+'Monte Carlo'!$J$34,MC_Paths_Base!K433+'Monte Carlo'!$K$34,MC_Paths_Base!L433+'Monte Carlo'!$L$34,MC_Paths_Base!M433+'Monte Carlo'!$M$34,MC_Paths_Base!N433+'Monte Carlo'!$N$34,MC_Paths_Base!O433+'Monte Carlo'!$O$34,MC_Paths_Base!P433+'Monte Carlo'!$P$34,MC_Paths_Base!Q433+'Monte Carlo'!$Q$34,MC_Paths_Base!R433+'Monte Carlo'!$R$34,MC_Paths_Base!S433+'Monte Carlo'!$S$34,MC_Paths_Base!T433+'Monte Carlo'!$T$34,MC_Paths_Base!U433+'Monte Carlo'!$U$34,MC_Paths_Base!V433+'Monte Carlo'!$V$34,MC_Paths_Base!W433+'Monte Carlo'!$W$34,MC_Paths_Base!X433+'Monte Carlo'!$X$34,MC_Paths_Base!Y433+'Monte Carlo'!$Y$34,MC_Paths_Base!Z433+'Monte Carlo'!$Z$34,MC_Paths_Base!AA433+'Monte Carlo'!$AA$34,MC_Paths_Base!AB433+'Monte Carlo'!$AB$34,MC_Paths_Base!AC433+'Monte Carlo'!$AC$34,MC_Paths_Base!AD433+'Monte Carlo'!$AD$34,MC_Paths_Base!AE433+'Monte Carlo'!$AE$34,MC_Paths_Base!AF433+'Monte Carlo'!$AF$34)</x:f>
        <x:v>-1080255.6598849138</x:v>
      </x:c>
      <x:c r="AM433" t="n">
        <x:f>MIN(MC_Paths_Base!B433+'Monte Carlo'!$B$35,MC_Paths_Base!C433+'Monte Carlo'!$C$35,MC_Paths_Base!D433+'Monte Carlo'!$D$35,MC_Paths_Base!E433+'Monte Carlo'!$E$35,MC_Paths_Base!F433+'Monte Carlo'!$F$35,MC_Paths_Base!G433+'Monte Carlo'!$G$35,MC_Paths_Base!H433+'Monte Carlo'!$H$35,MC_Paths_Base!I433+'Monte Carlo'!$I$35,MC_Paths_Base!J433+'Monte Carlo'!$J$35,MC_Paths_Base!K433+'Monte Carlo'!$K$35,MC_Paths_Base!L433+'Monte Carlo'!$L$35,MC_Paths_Base!M433+'Monte Carlo'!$M$35,MC_Paths_Base!N433+'Monte Carlo'!$N$35,MC_Paths_Base!O433+'Monte Carlo'!$O$35,MC_Paths_Base!P433+'Monte Carlo'!$P$35,MC_Paths_Base!Q433+'Monte Carlo'!$Q$35,MC_Paths_Base!R433+'Monte Carlo'!$R$35,MC_Paths_Base!S433+'Monte Carlo'!$S$35,MC_Paths_Base!T433+'Monte Carlo'!$T$35,MC_Paths_Base!U433+'Monte Carlo'!$U$35,MC_Paths_Base!V433+'Monte Carlo'!$V$35,MC_Paths_Base!W433+'Monte Carlo'!$W$35,MC_Paths_Base!X433+'Monte Carlo'!$X$35,MC_Paths_Base!Y433+'Monte Carlo'!$Y$35,MC_Paths_Base!Z433+'Monte Carlo'!$Z$35,MC_Paths_Base!AA433+'Monte Carlo'!$AA$35,MC_Paths_Base!AB433+'Monte Carlo'!$AB$35,MC_Paths_Base!AC433+'Monte Carlo'!$AC$35,MC_Paths_Base!AD433+'Monte Carlo'!$AD$35,MC_Paths_Base!AE433+'Monte Carlo'!$AE$35,MC_Paths_Base!AF433+'Monte Carlo'!$AF$35)</x:f>
        <x:v>-1002348.6919258568</x:v>
      </x:c>
    </x:row>
    <x:row r="434">
      <x:c r="AJ434" t="n">
        <x:f>MIN(MC_Paths_Base!B434:AF434)</x:f>
        <x:v>758158.1010722273</x:v>
      </x:c>
      <x:c r="AK434" t="n">
        <x:f>MIN(MC_Paths_Base!B434+'Monte Carlo'!$B$32,MC_Paths_Base!C434+'Monte Carlo'!$C$32,MC_Paths_Base!D434+'Monte Carlo'!$D$32,MC_Paths_Base!E434+'Monte Carlo'!$E$32,MC_Paths_Base!F434+'Monte Carlo'!$F$32,MC_Paths_Base!G434+'Monte Carlo'!$G$32,MC_Paths_Base!H434+'Monte Carlo'!$H$32,MC_Paths_Base!I434+'Monte Carlo'!$I$32,MC_Paths_Base!J434+'Monte Carlo'!$J$32,MC_Paths_Base!K434+'Monte Carlo'!$K$32,MC_Paths_Base!L434+'Monte Carlo'!$L$32,MC_Paths_Base!M434+'Monte Carlo'!$M$32,MC_Paths_Base!N434+'Monte Carlo'!$N$32,MC_Paths_Base!O434+'Monte Carlo'!$O$32,MC_Paths_Base!P434+'Monte Carlo'!$P$32,MC_Paths_Base!Q434+'Monte Carlo'!$Q$32,MC_Paths_Base!R434+'Monte Carlo'!$R$32,MC_Paths_Base!S434+'Monte Carlo'!$S$32,MC_Paths_Base!T434+'Monte Carlo'!$T$32,MC_Paths_Base!U434+'Monte Carlo'!$U$32,MC_Paths_Base!V434+'Monte Carlo'!$V$32,MC_Paths_Base!W434+'Monte Carlo'!$W$32,MC_Paths_Base!X434+'Monte Carlo'!$X$32,MC_Paths_Base!Y434+'Monte Carlo'!$Y$32,MC_Paths_Base!Z434+'Monte Carlo'!$Z$32,MC_Paths_Base!AA434+'Monte Carlo'!$AA$32,MC_Paths_Base!AB434+'Monte Carlo'!$AB$32,MC_Paths_Base!AC434+'Monte Carlo'!$AC$32,MC_Paths_Base!AD434+'Monte Carlo'!$AD$32,MC_Paths_Base!AE434+'Monte Carlo'!$AE$32,MC_Paths_Base!AF434+'Monte Carlo'!$AF$32)</x:f>
        <x:v>539661.7396064636</x:v>
      </x:c>
      <x:c r="AL434" t="n">
        <x:f>MIN(MC_Paths_Base!B434+'Monte Carlo'!$B$34,MC_Paths_Base!C434+'Monte Carlo'!$C$34,MC_Paths_Base!D434+'Monte Carlo'!$D$34,MC_Paths_Base!E434+'Monte Carlo'!$E$34,MC_Paths_Base!F434+'Monte Carlo'!$F$34,MC_Paths_Base!G434+'Monte Carlo'!$G$34,MC_Paths_Base!H434+'Monte Carlo'!$H$34,MC_Paths_Base!I434+'Monte Carlo'!$I$34,MC_Paths_Base!J434+'Monte Carlo'!$J$34,MC_Paths_Base!K434+'Monte Carlo'!$K$34,MC_Paths_Base!L434+'Monte Carlo'!$L$34,MC_Paths_Base!M434+'Monte Carlo'!$M$34,MC_Paths_Base!N434+'Monte Carlo'!$N$34,MC_Paths_Base!O434+'Monte Carlo'!$O$34,MC_Paths_Base!P434+'Monte Carlo'!$P$34,MC_Paths_Base!Q434+'Monte Carlo'!$Q$34,MC_Paths_Base!R434+'Monte Carlo'!$R$34,MC_Paths_Base!S434+'Monte Carlo'!$S$34,MC_Paths_Base!T434+'Monte Carlo'!$T$34,MC_Paths_Base!U434+'Monte Carlo'!$U$34,MC_Paths_Base!V434+'Monte Carlo'!$V$34,MC_Paths_Base!W434+'Monte Carlo'!$W$34,MC_Paths_Base!X434+'Monte Carlo'!$X$34,MC_Paths_Base!Y434+'Monte Carlo'!$Y$34,MC_Paths_Base!Z434+'Monte Carlo'!$Z$34,MC_Paths_Base!AA434+'Monte Carlo'!$AA$34,MC_Paths_Base!AB434+'Monte Carlo'!$AB$34,MC_Paths_Base!AC434+'Monte Carlo'!$AC$34,MC_Paths_Base!AD434+'Monte Carlo'!$AD$34,MC_Paths_Base!AE434+'Monte Carlo'!$AE$34,MC_Paths_Base!AF434+'Monte Carlo'!$AF$34)</x:f>
        <x:v>-625627.8425599481</x:v>
      </x:c>
      <x:c r="AM434" t="n">
        <x:f>MIN(MC_Paths_Base!B434+'Monte Carlo'!$B$35,MC_Paths_Base!C434+'Monte Carlo'!$C$35,MC_Paths_Base!D434+'Monte Carlo'!$D$35,MC_Paths_Base!E434+'Monte Carlo'!$E$35,MC_Paths_Base!F434+'Monte Carlo'!$F$35,MC_Paths_Base!G434+'Monte Carlo'!$G$35,MC_Paths_Base!H434+'Monte Carlo'!$H$35,MC_Paths_Base!I434+'Monte Carlo'!$I$35,MC_Paths_Base!J434+'Monte Carlo'!$J$35,MC_Paths_Base!K434+'Monte Carlo'!$K$35,MC_Paths_Base!L434+'Monte Carlo'!$L$35,MC_Paths_Base!M434+'Monte Carlo'!$M$35,MC_Paths_Base!N434+'Monte Carlo'!$N$35,MC_Paths_Base!O434+'Monte Carlo'!$O$35,MC_Paths_Base!P434+'Monte Carlo'!$P$35,MC_Paths_Base!Q434+'Monte Carlo'!$Q$35,MC_Paths_Base!R434+'Monte Carlo'!$R$35,MC_Paths_Base!S434+'Monte Carlo'!$S$35,MC_Paths_Base!T434+'Monte Carlo'!$T$35,MC_Paths_Base!U434+'Monte Carlo'!$U$35,MC_Paths_Base!V434+'Monte Carlo'!$V$35,MC_Paths_Base!W434+'Monte Carlo'!$W$35,MC_Paths_Base!X434+'Monte Carlo'!$X$35,MC_Paths_Base!Y434+'Monte Carlo'!$Y$35,MC_Paths_Base!Z434+'Monte Carlo'!$Z$35,MC_Paths_Base!AA434+'Monte Carlo'!$AA$35,MC_Paths_Base!AB434+'Monte Carlo'!$AB$35,MC_Paths_Base!AC434+'Monte Carlo'!$AC$35,MC_Paths_Base!AD434+'Monte Carlo'!$AD$35,MC_Paths_Base!AE434+'Monte Carlo'!$AE$35,MC_Paths_Base!AF434+'Monte Carlo'!$AF$35)</x:f>
        <x:v>-547720.874600891</x:v>
      </x:c>
    </x:row>
    <x:row r="435">
      <x:c r="AJ435" t="n">
        <x:f>MIN(MC_Paths_Base!B435:AF435)</x:f>
        <x:v>1029031.25</x:v>
      </x:c>
      <x:c r="AK435" t="n">
        <x:f>MIN(MC_Paths_Base!B435+'Monte Carlo'!$B$32,MC_Paths_Base!C435+'Monte Carlo'!$C$32,MC_Paths_Base!D435+'Monte Carlo'!$D$32,MC_Paths_Base!E435+'Monte Carlo'!$E$32,MC_Paths_Base!F435+'Monte Carlo'!$F$32,MC_Paths_Base!G435+'Monte Carlo'!$G$32,MC_Paths_Base!H435+'Monte Carlo'!$H$32,MC_Paths_Base!I435+'Monte Carlo'!$I$32,MC_Paths_Base!J435+'Monte Carlo'!$J$32,MC_Paths_Base!K435+'Monte Carlo'!$K$32,MC_Paths_Base!L435+'Monte Carlo'!$L$32,MC_Paths_Base!M435+'Monte Carlo'!$M$32,MC_Paths_Base!N435+'Monte Carlo'!$N$32,MC_Paths_Base!O435+'Monte Carlo'!$O$32,MC_Paths_Base!P435+'Monte Carlo'!$P$32,MC_Paths_Base!Q435+'Monte Carlo'!$Q$32,MC_Paths_Base!R435+'Monte Carlo'!$R$32,MC_Paths_Base!S435+'Monte Carlo'!$S$32,MC_Paths_Base!T435+'Monte Carlo'!$T$32,MC_Paths_Base!U435+'Monte Carlo'!$U$32,MC_Paths_Base!V435+'Monte Carlo'!$V$32,MC_Paths_Base!W435+'Monte Carlo'!$W$32,MC_Paths_Base!X435+'Monte Carlo'!$X$32,MC_Paths_Base!Y435+'Monte Carlo'!$Y$32,MC_Paths_Base!Z435+'Monte Carlo'!$Z$32,MC_Paths_Base!AA435+'Monte Carlo'!$AA$32,MC_Paths_Base!AB435+'Monte Carlo'!$AB$32,MC_Paths_Base!AC435+'Monte Carlo'!$AC$32,MC_Paths_Base!AD435+'Monte Carlo'!$AD$32,MC_Paths_Base!AE435+'Monte Carlo'!$AE$32,MC_Paths_Base!AF435+'Monte Carlo'!$AF$32)</x:f>
        <x:v>1029031.25</x:v>
      </x:c>
      <x:c r="AL435" t="n">
        <x:f>MIN(MC_Paths_Base!B435+'Monte Carlo'!$B$34,MC_Paths_Base!C435+'Monte Carlo'!$C$34,MC_Paths_Base!D435+'Monte Carlo'!$D$34,MC_Paths_Base!E435+'Monte Carlo'!$E$34,MC_Paths_Base!F435+'Monte Carlo'!$F$34,MC_Paths_Base!G435+'Monte Carlo'!$G$34,MC_Paths_Base!H435+'Monte Carlo'!$H$34,MC_Paths_Base!I435+'Monte Carlo'!$I$34,MC_Paths_Base!J435+'Monte Carlo'!$J$34,MC_Paths_Base!K435+'Monte Carlo'!$K$34,MC_Paths_Base!L435+'Monte Carlo'!$L$34,MC_Paths_Base!M435+'Monte Carlo'!$M$34,MC_Paths_Base!N435+'Monte Carlo'!$N$34,MC_Paths_Base!O435+'Monte Carlo'!$O$34,MC_Paths_Base!P435+'Monte Carlo'!$P$34,MC_Paths_Base!Q435+'Monte Carlo'!$Q$34,MC_Paths_Base!R435+'Monte Carlo'!$R$34,MC_Paths_Base!S435+'Monte Carlo'!$S$34,MC_Paths_Base!T435+'Monte Carlo'!$T$34,MC_Paths_Base!U435+'Monte Carlo'!$U$34,MC_Paths_Base!V435+'Monte Carlo'!$V$34,MC_Paths_Base!W435+'Monte Carlo'!$W$34,MC_Paths_Base!X435+'Monte Carlo'!$X$34,MC_Paths_Base!Y435+'Monte Carlo'!$Y$34,MC_Paths_Base!Z435+'Monte Carlo'!$Z$34,MC_Paths_Base!AA435+'Monte Carlo'!$AA$34,MC_Paths_Base!AB435+'Monte Carlo'!$AB$34,MC_Paths_Base!AC435+'Monte Carlo'!$AC$34,MC_Paths_Base!AD435+'Monte Carlo'!$AD$34,MC_Paths_Base!AE435+'Monte Carlo'!$AE$34,MC_Paths_Base!AF435+'Monte Carlo'!$AF$34)</x:f>
        <x:v>1029031.25</x:v>
      </x:c>
      <x:c r="AM435" t="n">
        <x:f>MIN(MC_Paths_Base!B435+'Monte Carlo'!$B$35,MC_Paths_Base!C435+'Monte Carlo'!$C$35,MC_Paths_Base!D435+'Monte Carlo'!$D$35,MC_Paths_Base!E435+'Monte Carlo'!$E$35,MC_Paths_Base!F435+'Monte Carlo'!$F$35,MC_Paths_Base!G435+'Monte Carlo'!$G$35,MC_Paths_Base!H435+'Monte Carlo'!$H$35,MC_Paths_Base!I435+'Monte Carlo'!$I$35,MC_Paths_Base!J435+'Monte Carlo'!$J$35,MC_Paths_Base!K435+'Monte Carlo'!$K$35,MC_Paths_Base!L435+'Monte Carlo'!$L$35,MC_Paths_Base!M435+'Monte Carlo'!$M$35,MC_Paths_Base!N435+'Monte Carlo'!$N$35,MC_Paths_Base!O435+'Monte Carlo'!$O$35,MC_Paths_Base!P435+'Monte Carlo'!$P$35,MC_Paths_Base!Q435+'Monte Carlo'!$Q$35,MC_Paths_Base!R435+'Monte Carlo'!$R$35,MC_Paths_Base!S435+'Monte Carlo'!$S$35,MC_Paths_Base!T435+'Monte Carlo'!$T$35,MC_Paths_Base!U435+'Monte Carlo'!$U$35,MC_Paths_Base!V435+'Monte Carlo'!$V$35,MC_Paths_Base!W435+'Monte Carlo'!$W$35,MC_Paths_Base!X435+'Monte Carlo'!$X$35,MC_Paths_Base!Y435+'Monte Carlo'!$Y$35,MC_Paths_Base!Z435+'Monte Carlo'!$Z$35,MC_Paths_Base!AA435+'Monte Carlo'!$AA$35,MC_Paths_Base!AB435+'Monte Carlo'!$AB$35,MC_Paths_Base!AC435+'Monte Carlo'!$AC$35,MC_Paths_Base!AD435+'Monte Carlo'!$AD$35,MC_Paths_Base!AE435+'Monte Carlo'!$AE$35,MC_Paths_Base!AF435+'Monte Carlo'!$AF$35)</x:f>
        <x:v>926766.4035404597</x:v>
      </x:c>
    </x:row>
    <x:row r="436">
      <x:c r="AJ436" t="n">
        <x:f>MIN(MC_Paths_Base!B436:AF436)</x:f>
        <x:v>984096.7674337728</x:v>
      </x:c>
      <x:c r="AK436" t="n">
        <x:f>MIN(MC_Paths_Base!B436+'Monte Carlo'!$B$32,MC_Paths_Base!C436+'Monte Carlo'!$C$32,MC_Paths_Base!D436+'Monte Carlo'!$D$32,MC_Paths_Base!E436+'Monte Carlo'!$E$32,MC_Paths_Base!F436+'Monte Carlo'!$F$32,MC_Paths_Base!G436+'Monte Carlo'!$G$32,MC_Paths_Base!H436+'Monte Carlo'!$H$32,MC_Paths_Base!I436+'Monte Carlo'!$I$32,MC_Paths_Base!J436+'Monte Carlo'!$J$32,MC_Paths_Base!K436+'Monte Carlo'!$K$32,MC_Paths_Base!L436+'Monte Carlo'!$L$32,MC_Paths_Base!M436+'Monte Carlo'!$M$32,MC_Paths_Base!N436+'Monte Carlo'!$N$32,MC_Paths_Base!O436+'Monte Carlo'!$O$32,MC_Paths_Base!P436+'Monte Carlo'!$P$32,MC_Paths_Base!Q436+'Monte Carlo'!$Q$32,MC_Paths_Base!R436+'Monte Carlo'!$R$32,MC_Paths_Base!S436+'Monte Carlo'!$S$32,MC_Paths_Base!T436+'Monte Carlo'!$T$32,MC_Paths_Base!U436+'Monte Carlo'!$U$32,MC_Paths_Base!V436+'Monte Carlo'!$V$32,MC_Paths_Base!W436+'Monte Carlo'!$W$32,MC_Paths_Base!X436+'Monte Carlo'!$X$32,MC_Paths_Base!Y436+'Monte Carlo'!$Y$32,MC_Paths_Base!Z436+'Monte Carlo'!$Z$32,MC_Paths_Base!AA436+'Monte Carlo'!$AA$32,MC_Paths_Base!AB436+'Monte Carlo'!$AB$32,MC_Paths_Base!AC436+'Monte Carlo'!$AC$32,MC_Paths_Base!AD436+'Monte Carlo'!$AD$32,MC_Paths_Base!AE436+'Monte Carlo'!$AE$32,MC_Paths_Base!AF436+'Monte Carlo'!$AF$32)</x:f>
        <x:v>782924.1071021741</x:v>
      </x:c>
      <x:c r="AL436" t="n">
        <x:f>MIN(MC_Paths_Base!B436+'Monte Carlo'!$B$34,MC_Paths_Base!C436+'Monte Carlo'!$C$34,MC_Paths_Base!D436+'Monte Carlo'!$D$34,MC_Paths_Base!E436+'Monte Carlo'!$E$34,MC_Paths_Base!F436+'Monte Carlo'!$F$34,MC_Paths_Base!G436+'Monte Carlo'!$G$34,MC_Paths_Base!H436+'Monte Carlo'!$H$34,MC_Paths_Base!I436+'Monte Carlo'!$I$34,MC_Paths_Base!J436+'Monte Carlo'!$J$34,MC_Paths_Base!K436+'Monte Carlo'!$K$34,MC_Paths_Base!L436+'Monte Carlo'!$L$34,MC_Paths_Base!M436+'Monte Carlo'!$M$34,MC_Paths_Base!N436+'Monte Carlo'!$N$34,MC_Paths_Base!O436+'Monte Carlo'!$O$34,MC_Paths_Base!P436+'Monte Carlo'!$P$34,MC_Paths_Base!Q436+'Monte Carlo'!$Q$34,MC_Paths_Base!R436+'Monte Carlo'!$R$34,MC_Paths_Base!S436+'Monte Carlo'!$S$34,MC_Paths_Base!T436+'Monte Carlo'!$T$34,MC_Paths_Base!U436+'Monte Carlo'!$U$34,MC_Paths_Base!V436+'Monte Carlo'!$V$34,MC_Paths_Base!W436+'Monte Carlo'!$W$34,MC_Paths_Base!X436+'Monte Carlo'!$X$34,MC_Paths_Base!Y436+'Monte Carlo'!$Y$34,MC_Paths_Base!Z436+'Monte Carlo'!$Z$34,MC_Paths_Base!AA436+'Monte Carlo'!$AA$34,MC_Paths_Base!AB436+'Monte Carlo'!$AB$34,MC_Paths_Base!AC436+'Monte Carlo'!$AC$34,MC_Paths_Base!AD436+'Monte Carlo'!$AD$34,MC_Paths_Base!AE436+'Monte Carlo'!$AE$34,MC_Paths_Base!AF436+'Monte Carlo'!$AF$34)</x:f>
        <x:v>659951.9236837729</x:v>
      </x:c>
      <x:c r="AM436" t="n">
        <x:f>MIN(MC_Paths_Base!B436+'Monte Carlo'!$B$35,MC_Paths_Base!C436+'Monte Carlo'!$C$35,MC_Paths_Base!D436+'Monte Carlo'!$D$35,MC_Paths_Base!E436+'Monte Carlo'!$E$35,MC_Paths_Base!F436+'Monte Carlo'!$F$35,MC_Paths_Base!G436+'Monte Carlo'!$G$35,MC_Paths_Base!H436+'Monte Carlo'!$H$35,MC_Paths_Base!I436+'Monte Carlo'!$I$35,MC_Paths_Base!J436+'Monte Carlo'!$J$35,MC_Paths_Base!K436+'Monte Carlo'!$K$35,MC_Paths_Base!L436+'Monte Carlo'!$L$35,MC_Paths_Base!M436+'Monte Carlo'!$M$35,MC_Paths_Base!N436+'Monte Carlo'!$N$35,MC_Paths_Base!O436+'Monte Carlo'!$O$35,MC_Paths_Base!P436+'Monte Carlo'!$P$35,MC_Paths_Base!Q436+'Monte Carlo'!$Q$35,MC_Paths_Base!R436+'Monte Carlo'!$R$35,MC_Paths_Base!S436+'Monte Carlo'!$S$35,MC_Paths_Base!T436+'Monte Carlo'!$T$35,MC_Paths_Base!U436+'Monte Carlo'!$U$35,MC_Paths_Base!V436+'Monte Carlo'!$V$35,MC_Paths_Base!W436+'Monte Carlo'!$W$35,MC_Paths_Base!X436+'Monte Carlo'!$X$35,MC_Paths_Base!Y436+'Monte Carlo'!$Y$35,MC_Paths_Base!Z436+'Monte Carlo'!$Z$35,MC_Paths_Base!AA436+'Monte Carlo'!$AA$35,MC_Paths_Base!AB436+'Monte Carlo'!$AB$35,MC_Paths_Base!AC436+'Monte Carlo'!$AC$35,MC_Paths_Base!AD436+'Monte Carlo'!$AD$35,MC_Paths_Base!AE436+'Monte Carlo'!$AE$35,MC_Paths_Base!AF436+'Monte Carlo'!$AF$35)</x:f>
        <x:v>521936.7633521741</x:v>
      </x:c>
    </x:row>
    <x:row r="437">
      <x:c r="AJ437" t="n">
        <x:f>MIN(MC_Paths_Base!B437:AF437)</x:f>
        <x:v>605284.1558265007</x:v>
      </x:c>
      <x:c r="AK437" t="n">
        <x:f>MIN(MC_Paths_Base!B437+'Monte Carlo'!$B$32,MC_Paths_Base!C437+'Monte Carlo'!$C$32,MC_Paths_Base!D437+'Monte Carlo'!$D$32,MC_Paths_Base!E437+'Monte Carlo'!$E$32,MC_Paths_Base!F437+'Monte Carlo'!$F$32,MC_Paths_Base!G437+'Monte Carlo'!$G$32,MC_Paths_Base!H437+'Monte Carlo'!$H$32,MC_Paths_Base!I437+'Monte Carlo'!$I$32,MC_Paths_Base!J437+'Monte Carlo'!$J$32,MC_Paths_Base!K437+'Monte Carlo'!$K$32,MC_Paths_Base!L437+'Monte Carlo'!$L$32,MC_Paths_Base!M437+'Monte Carlo'!$M$32,MC_Paths_Base!N437+'Monte Carlo'!$N$32,MC_Paths_Base!O437+'Monte Carlo'!$O$32,MC_Paths_Base!P437+'Monte Carlo'!$P$32,MC_Paths_Base!Q437+'Monte Carlo'!$Q$32,MC_Paths_Base!R437+'Monte Carlo'!$R$32,MC_Paths_Base!S437+'Monte Carlo'!$S$32,MC_Paths_Base!T437+'Monte Carlo'!$T$32,MC_Paths_Base!U437+'Monte Carlo'!$U$32,MC_Paths_Base!V437+'Monte Carlo'!$V$32,MC_Paths_Base!W437+'Monte Carlo'!$W$32,MC_Paths_Base!X437+'Monte Carlo'!$X$32,MC_Paths_Base!Y437+'Monte Carlo'!$Y$32,MC_Paths_Base!Z437+'Monte Carlo'!$Z$32,MC_Paths_Base!AA437+'Monte Carlo'!$AA$32,MC_Paths_Base!AB437+'Monte Carlo'!$AB$32,MC_Paths_Base!AC437+'Monte Carlo'!$AC$32,MC_Paths_Base!AD437+'Monte Carlo'!$AD$32,MC_Paths_Base!AE437+'Monte Carlo'!$AE$32,MC_Paths_Base!AF437+'Monte Carlo'!$AF$32)</x:f>
        <x:v>400954.2693998321</x:v>
      </x:c>
      <x:c r="AL437" t="n">
        <x:f>MIN(MC_Paths_Base!B437+'Monte Carlo'!$B$34,MC_Paths_Base!C437+'Monte Carlo'!$C$34,MC_Paths_Base!D437+'Monte Carlo'!$D$34,MC_Paths_Base!E437+'Monte Carlo'!$E$34,MC_Paths_Base!F437+'Monte Carlo'!$F$34,MC_Paths_Base!G437+'Monte Carlo'!$G$34,MC_Paths_Base!H437+'Monte Carlo'!$H$34,MC_Paths_Base!I437+'Monte Carlo'!$I$34,MC_Paths_Base!J437+'Monte Carlo'!$J$34,MC_Paths_Base!K437+'Monte Carlo'!$K$34,MC_Paths_Base!L437+'Monte Carlo'!$L$34,MC_Paths_Base!M437+'Monte Carlo'!$M$34,MC_Paths_Base!N437+'Monte Carlo'!$N$34,MC_Paths_Base!O437+'Monte Carlo'!$O$34,MC_Paths_Base!P437+'Monte Carlo'!$P$34,MC_Paths_Base!Q437+'Monte Carlo'!$Q$34,MC_Paths_Base!R437+'Monte Carlo'!$R$34,MC_Paths_Base!S437+'Monte Carlo'!$S$34,MC_Paths_Base!T437+'Monte Carlo'!$T$34,MC_Paths_Base!U437+'Monte Carlo'!$U$34,MC_Paths_Base!V437+'Monte Carlo'!$V$34,MC_Paths_Base!W437+'Monte Carlo'!$W$34,MC_Paths_Base!X437+'Monte Carlo'!$X$34,MC_Paths_Base!Y437+'Monte Carlo'!$Y$34,MC_Paths_Base!Z437+'Monte Carlo'!$Z$34,MC_Paths_Base!AA437+'Monte Carlo'!$AA$34,MC_Paths_Base!AB437+'Monte Carlo'!$AB$34,MC_Paths_Base!AC437+'Monte Carlo'!$AC$34,MC_Paths_Base!AD437+'Monte Carlo'!$AD$34,MC_Paths_Base!AE437+'Monte Carlo'!$AE$34,MC_Paths_Base!AF437+'Monte Carlo'!$AF$34)</x:f>
        <x:v>188282.72161352728</x:v>
      </x:c>
      <x:c r="AM437" t="n">
        <x:f>MIN(MC_Paths_Base!B437+'Monte Carlo'!$B$35,MC_Paths_Base!C437+'Monte Carlo'!$C$35,MC_Paths_Base!D437+'Monte Carlo'!$D$35,MC_Paths_Base!E437+'Monte Carlo'!$E$35,MC_Paths_Base!F437+'Monte Carlo'!$F$35,MC_Paths_Base!G437+'Monte Carlo'!$G$35,MC_Paths_Base!H437+'Monte Carlo'!$H$35,MC_Paths_Base!I437+'Monte Carlo'!$I$35,MC_Paths_Base!J437+'Monte Carlo'!$J$35,MC_Paths_Base!K437+'Monte Carlo'!$K$35,MC_Paths_Base!L437+'Monte Carlo'!$L$35,MC_Paths_Base!M437+'Monte Carlo'!$M$35,MC_Paths_Base!N437+'Monte Carlo'!$N$35,MC_Paths_Base!O437+'Monte Carlo'!$O$35,MC_Paths_Base!P437+'Monte Carlo'!$P$35,MC_Paths_Base!Q437+'Monte Carlo'!$Q$35,MC_Paths_Base!R437+'Monte Carlo'!$R$35,MC_Paths_Base!S437+'Monte Carlo'!$S$35,MC_Paths_Base!T437+'Monte Carlo'!$T$35,MC_Paths_Base!U437+'Monte Carlo'!$U$35,MC_Paths_Base!V437+'Monte Carlo'!$V$35,MC_Paths_Base!W437+'Monte Carlo'!$W$35,MC_Paths_Base!X437+'Monte Carlo'!$X$35,MC_Paths_Base!Y437+'Monte Carlo'!$Y$35,MC_Paths_Base!Z437+'Monte Carlo'!$Z$35,MC_Paths_Base!AA437+'Monte Carlo'!$AA$35,MC_Paths_Base!AB437+'Monte Carlo'!$AB$35,MC_Paths_Base!AC437+'Monte Carlo'!$AC$35,MC_Paths_Base!AD437+'Monte Carlo'!$AD$35,MC_Paths_Base!AE437+'Monte Carlo'!$AE$35,MC_Paths_Base!AF437+'Monte Carlo'!$AF$35)</x:f>
        <x:v>65202.83372645744</x:v>
      </x:c>
    </x:row>
    <x:row r="438">
      <x:c r="AJ438" t="n">
        <x:f>MIN(MC_Paths_Base!B438:AF438)</x:f>
        <x:v>777441.4086300067</x:v>
      </x:c>
      <x:c r="AK438" t="n">
        <x:f>MIN(MC_Paths_Base!B438+'Monte Carlo'!$B$32,MC_Paths_Base!C438+'Monte Carlo'!$C$32,MC_Paths_Base!D438+'Monte Carlo'!$D$32,MC_Paths_Base!E438+'Monte Carlo'!$E$32,MC_Paths_Base!F438+'Monte Carlo'!$F$32,MC_Paths_Base!G438+'Monte Carlo'!$G$32,MC_Paths_Base!H438+'Monte Carlo'!$H$32,MC_Paths_Base!I438+'Monte Carlo'!$I$32,MC_Paths_Base!J438+'Monte Carlo'!$J$32,MC_Paths_Base!K438+'Monte Carlo'!$K$32,MC_Paths_Base!L438+'Monte Carlo'!$L$32,MC_Paths_Base!M438+'Monte Carlo'!$M$32,MC_Paths_Base!N438+'Monte Carlo'!$N$32,MC_Paths_Base!O438+'Monte Carlo'!$O$32,MC_Paths_Base!P438+'Monte Carlo'!$P$32,MC_Paths_Base!Q438+'Monte Carlo'!$Q$32,MC_Paths_Base!R438+'Monte Carlo'!$R$32,MC_Paths_Base!S438+'Monte Carlo'!$S$32,MC_Paths_Base!T438+'Monte Carlo'!$T$32,MC_Paths_Base!U438+'Monte Carlo'!$U$32,MC_Paths_Base!V438+'Monte Carlo'!$V$32,MC_Paths_Base!W438+'Monte Carlo'!$W$32,MC_Paths_Base!X438+'Monte Carlo'!$X$32,MC_Paths_Base!Y438+'Monte Carlo'!$Y$32,MC_Paths_Base!Z438+'Monte Carlo'!$Z$32,MC_Paths_Base!AA438+'Monte Carlo'!$AA$32,MC_Paths_Base!AB438+'Monte Carlo'!$AB$32,MC_Paths_Base!AC438+'Monte Carlo'!$AC$32,MC_Paths_Base!AD438+'Monte Carlo'!$AD$32,MC_Paths_Base!AE438+'Monte Carlo'!$AE$32,MC_Paths_Base!AF438+'Monte Carlo'!$AF$32)</x:f>
        <x:v>576268.748298408</x:v>
      </x:c>
      <x:c r="AL438" t="n">
        <x:f>MIN(MC_Paths_Base!B438+'Monte Carlo'!$B$34,MC_Paths_Base!C438+'Monte Carlo'!$C$34,MC_Paths_Base!D438+'Monte Carlo'!$D$34,MC_Paths_Base!E438+'Monte Carlo'!$E$34,MC_Paths_Base!F438+'Monte Carlo'!$F$34,MC_Paths_Base!G438+'Monte Carlo'!$G$34,MC_Paths_Base!H438+'Monte Carlo'!$H$34,MC_Paths_Base!I438+'Monte Carlo'!$I$34,MC_Paths_Base!J438+'Monte Carlo'!$J$34,MC_Paths_Base!K438+'Monte Carlo'!$K$34,MC_Paths_Base!L438+'Monte Carlo'!$L$34,MC_Paths_Base!M438+'Monte Carlo'!$M$34,MC_Paths_Base!N438+'Monte Carlo'!$N$34,MC_Paths_Base!O438+'Monte Carlo'!$O$34,MC_Paths_Base!P438+'Monte Carlo'!$P$34,MC_Paths_Base!Q438+'Monte Carlo'!$Q$34,MC_Paths_Base!R438+'Monte Carlo'!$R$34,MC_Paths_Base!S438+'Monte Carlo'!$S$34,MC_Paths_Base!T438+'Monte Carlo'!$T$34,MC_Paths_Base!U438+'Monte Carlo'!$U$34,MC_Paths_Base!V438+'Monte Carlo'!$V$34,MC_Paths_Base!W438+'Monte Carlo'!$W$34,MC_Paths_Base!X438+'Monte Carlo'!$X$34,MC_Paths_Base!Y438+'Monte Carlo'!$Y$34,MC_Paths_Base!Z438+'Monte Carlo'!$Z$34,MC_Paths_Base!AA438+'Monte Carlo'!$AA$34,MC_Paths_Base!AB438+'Monte Carlo'!$AB$34,MC_Paths_Base!AC438+'Monte Carlo'!$AC$34,MC_Paths_Base!AD438+'Monte Carlo'!$AD$34,MC_Paths_Base!AE438+'Monte Carlo'!$AE$34,MC_Paths_Base!AF438+'Monte Carlo'!$AF$34)</x:f>
        <x:v>453296.56488000683</x:v>
      </x:c>
      <x:c r="AM438" t="n">
        <x:f>MIN(MC_Paths_Base!B438+'Monte Carlo'!$B$35,MC_Paths_Base!C438+'Monte Carlo'!$C$35,MC_Paths_Base!D438+'Monte Carlo'!$D$35,MC_Paths_Base!E438+'Monte Carlo'!$E$35,MC_Paths_Base!F438+'Monte Carlo'!$F$35,MC_Paths_Base!G438+'Monte Carlo'!$G$35,MC_Paths_Base!H438+'Monte Carlo'!$H$35,MC_Paths_Base!I438+'Monte Carlo'!$I$35,MC_Paths_Base!J438+'Monte Carlo'!$J$35,MC_Paths_Base!K438+'Monte Carlo'!$K$35,MC_Paths_Base!L438+'Monte Carlo'!$L$35,MC_Paths_Base!M438+'Monte Carlo'!$M$35,MC_Paths_Base!N438+'Monte Carlo'!$N$35,MC_Paths_Base!O438+'Monte Carlo'!$O$35,MC_Paths_Base!P438+'Monte Carlo'!$P$35,MC_Paths_Base!Q438+'Monte Carlo'!$Q$35,MC_Paths_Base!R438+'Monte Carlo'!$R$35,MC_Paths_Base!S438+'Monte Carlo'!$S$35,MC_Paths_Base!T438+'Monte Carlo'!$T$35,MC_Paths_Base!U438+'Monte Carlo'!$U$35,MC_Paths_Base!V438+'Monte Carlo'!$V$35,MC_Paths_Base!W438+'Monte Carlo'!$W$35,MC_Paths_Base!X438+'Monte Carlo'!$X$35,MC_Paths_Base!Y438+'Monte Carlo'!$Y$35,MC_Paths_Base!Z438+'Monte Carlo'!$Z$35,MC_Paths_Base!AA438+'Monte Carlo'!$AA$35,MC_Paths_Base!AB438+'Monte Carlo'!$AB$35,MC_Paths_Base!AC438+'Monte Carlo'!$AC$35,MC_Paths_Base!AD438+'Monte Carlo'!$AD$35,MC_Paths_Base!AE438+'Monte Carlo'!$AE$35,MC_Paths_Base!AF438+'Monte Carlo'!$AF$35)</x:f>
        <x:v>315281.404548408</x:v>
      </x:c>
    </x:row>
    <x:row r="439">
      <x:c r="AJ439" t="n">
        <x:f>MIN(MC_Paths_Base!B439:AF439)</x:f>
        <x:v>1029031.25</x:v>
      </x:c>
      <x:c r="AK439" t="n">
        <x:f>MIN(MC_Paths_Base!B439+'Monte Carlo'!$B$32,MC_Paths_Base!C439+'Monte Carlo'!$C$32,MC_Paths_Base!D439+'Monte Carlo'!$D$32,MC_Paths_Base!E439+'Monte Carlo'!$E$32,MC_Paths_Base!F439+'Monte Carlo'!$F$32,MC_Paths_Base!G439+'Monte Carlo'!$G$32,MC_Paths_Base!H439+'Monte Carlo'!$H$32,MC_Paths_Base!I439+'Monte Carlo'!$I$32,MC_Paths_Base!J439+'Monte Carlo'!$J$32,MC_Paths_Base!K439+'Monte Carlo'!$K$32,MC_Paths_Base!L439+'Monte Carlo'!$L$32,MC_Paths_Base!M439+'Monte Carlo'!$M$32,MC_Paths_Base!N439+'Monte Carlo'!$N$32,MC_Paths_Base!O439+'Monte Carlo'!$O$32,MC_Paths_Base!P439+'Monte Carlo'!$P$32,MC_Paths_Base!Q439+'Monte Carlo'!$Q$32,MC_Paths_Base!R439+'Monte Carlo'!$R$32,MC_Paths_Base!S439+'Monte Carlo'!$S$32,MC_Paths_Base!T439+'Monte Carlo'!$T$32,MC_Paths_Base!U439+'Monte Carlo'!$U$32,MC_Paths_Base!V439+'Monte Carlo'!$V$32,MC_Paths_Base!W439+'Monte Carlo'!$W$32,MC_Paths_Base!X439+'Monte Carlo'!$X$32,MC_Paths_Base!Y439+'Monte Carlo'!$Y$32,MC_Paths_Base!Z439+'Monte Carlo'!$Z$32,MC_Paths_Base!AA439+'Monte Carlo'!$AA$32,MC_Paths_Base!AB439+'Monte Carlo'!$AB$32,MC_Paths_Base!AC439+'Monte Carlo'!$AC$32,MC_Paths_Base!AD439+'Monte Carlo'!$AD$32,MC_Paths_Base!AE439+'Monte Carlo'!$AE$32,MC_Paths_Base!AF439+'Monte Carlo'!$AF$32)</x:f>
        <x:v>846691.0117500932</x:v>
      </x:c>
      <x:c r="AL439" t="n">
        <x:f>MIN(MC_Paths_Base!B439+'Monte Carlo'!$B$34,MC_Paths_Base!C439+'Monte Carlo'!$C$34,MC_Paths_Base!D439+'Monte Carlo'!$D$34,MC_Paths_Base!E439+'Monte Carlo'!$E$34,MC_Paths_Base!F439+'Monte Carlo'!$F$34,MC_Paths_Base!G439+'Monte Carlo'!$G$34,MC_Paths_Base!H439+'Monte Carlo'!$H$34,MC_Paths_Base!I439+'Monte Carlo'!$I$34,MC_Paths_Base!J439+'Monte Carlo'!$J$34,MC_Paths_Base!K439+'Monte Carlo'!$K$34,MC_Paths_Base!L439+'Monte Carlo'!$L$34,MC_Paths_Base!M439+'Monte Carlo'!$M$34,MC_Paths_Base!N439+'Monte Carlo'!$N$34,MC_Paths_Base!O439+'Monte Carlo'!$O$34,MC_Paths_Base!P439+'Monte Carlo'!$P$34,MC_Paths_Base!Q439+'Monte Carlo'!$Q$34,MC_Paths_Base!R439+'Monte Carlo'!$R$34,MC_Paths_Base!S439+'Monte Carlo'!$S$34,MC_Paths_Base!T439+'Monte Carlo'!$T$34,MC_Paths_Base!U439+'Monte Carlo'!$U$34,MC_Paths_Base!V439+'Monte Carlo'!$V$34,MC_Paths_Base!W439+'Monte Carlo'!$W$34,MC_Paths_Base!X439+'Monte Carlo'!$X$34,MC_Paths_Base!Y439+'Monte Carlo'!$Y$34,MC_Paths_Base!Z439+'Monte Carlo'!$Z$34,MC_Paths_Base!AA439+'Monte Carlo'!$AA$34,MC_Paths_Base!AB439+'Monte Carlo'!$AB$34,MC_Paths_Base!AC439+'Monte Carlo'!$AC$34,MC_Paths_Base!AD439+'Monte Carlo'!$AD$34,MC_Paths_Base!AE439+'Monte Carlo'!$AE$34,MC_Paths_Base!AF439+'Monte Carlo'!$AF$34)</x:f>
        <x:v>658604.9008412636</x:v>
      </x:c>
      <x:c r="AM439" t="n">
        <x:f>MIN(MC_Paths_Base!B439+'Monte Carlo'!$B$35,MC_Paths_Base!C439+'Monte Carlo'!$C$35,MC_Paths_Base!D439+'Monte Carlo'!$D$35,MC_Paths_Base!E439+'Monte Carlo'!$E$35,MC_Paths_Base!F439+'Monte Carlo'!$F$35,MC_Paths_Base!G439+'Monte Carlo'!$G$35,MC_Paths_Base!H439+'Monte Carlo'!$H$35,MC_Paths_Base!I439+'Monte Carlo'!$I$35,MC_Paths_Base!J439+'Monte Carlo'!$J$35,MC_Paths_Base!K439+'Monte Carlo'!$K$35,MC_Paths_Base!L439+'Monte Carlo'!$L$35,MC_Paths_Base!M439+'Monte Carlo'!$M$35,MC_Paths_Base!N439+'Monte Carlo'!$N$35,MC_Paths_Base!O439+'Monte Carlo'!$O$35,MC_Paths_Base!P439+'Monte Carlo'!$P$35,MC_Paths_Base!Q439+'Monte Carlo'!$Q$35,MC_Paths_Base!R439+'Monte Carlo'!$R$35,MC_Paths_Base!S439+'Monte Carlo'!$S$35,MC_Paths_Base!T439+'Monte Carlo'!$T$35,MC_Paths_Base!U439+'Monte Carlo'!$U$35,MC_Paths_Base!V439+'Monte Carlo'!$V$35,MC_Paths_Base!W439+'Monte Carlo'!$W$35,MC_Paths_Base!X439+'Monte Carlo'!$X$35,MC_Paths_Base!Y439+'Monte Carlo'!$Y$35,MC_Paths_Base!Z439+'Monte Carlo'!$Z$35,MC_Paths_Base!AA439+'Monte Carlo'!$AA$35,MC_Paths_Base!AB439+'Monte Carlo'!$AB$35,MC_Paths_Base!AC439+'Monte Carlo'!$AC$35,MC_Paths_Base!AD439+'Monte Carlo'!$AD$35,MC_Paths_Base!AE439+'Monte Carlo'!$AE$35,MC_Paths_Base!AF439+'Monte Carlo'!$AF$35)</x:f>
        <x:v>531431.4477375349</x:v>
      </x:c>
    </x:row>
    <x:row r="440">
      <x:c r="AJ440" t="n">
        <x:f>MIN(MC_Paths_Base!B440:AF440)</x:f>
        <x:v>907492.6011003416</x:v>
      </x:c>
      <x:c r="AK440" t="n">
        <x:f>MIN(MC_Paths_Base!B440+'Monte Carlo'!$B$32,MC_Paths_Base!C440+'Monte Carlo'!$C$32,MC_Paths_Base!D440+'Monte Carlo'!$D$32,MC_Paths_Base!E440+'Monte Carlo'!$E$32,MC_Paths_Base!F440+'Monte Carlo'!$F$32,MC_Paths_Base!G440+'Monte Carlo'!$G$32,MC_Paths_Base!H440+'Monte Carlo'!$H$32,MC_Paths_Base!I440+'Monte Carlo'!$I$32,MC_Paths_Base!J440+'Monte Carlo'!$J$32,MC_Paths_Base!K440+'Monte Carlo'!$K$32,MC_Paths_Base!L440+'Monte Carlo'!$L$32,MC_Paths_Base!M440+'Monte Carlo'!$M$32,MC_Paths_Base!N440+'Monte Carlo'!$N$32,MC_Paths_Base!O440+'Monte Carlo'!$O$32,MC_Paths_Base!P440+'Monte Carlo'!$P$32,MC_Paths_Base!Q440+'Monte Carlo'!$Q$32,MC_Paths_Base!R440+'Monte Carlo'!$R$32,MC_Paths_Base!S440+'Monte Carlo'!$S$32,MC_Paths_Base!T440+'Monte Carlo'!$T$32,MC_Paths_Base!U440+'Monte Carlo'!$U$32,MC_Paths_Base!V440+'Monte Carlo'!$V$32,MC_Paths_Base!W440+'Monte Carlo'!$W$32,MC_Paths_Base!X440+'Monte Carlo'!$X$32,MC_Paths_Base!Y440+'Monte Carlo'!$Y$32,MC_Paths_Base!Z440+'Monte Carlo'!$Z$32,MC_Paths_Base!AA440+'Monte Carlo'!$AA$32,MC_Paths_Base!AB440+'Monte Carlo'!$AB$32,MC_Paths_Base!AC440+'Monte Carlo'!$AC$32,MC_Paths_Base!AD440+'Monte Carlo'!$AD$32,MC_Paths_Base!AE440+'Monte Carlo'!$AE$32,MC_Paths_Base!AF440+'Monte Carlo'!$AF$32)</x:f>
        <x:v>704028.0695556751</x:v>
      </x:c>
      <x:c r="AL440" t="n">
        <x:f>MIN(MC_Paths_Base!B440+'Monte Carlo'!$B$34,MC_Paths_Base!C440+'Monte Carlo'!$C$34,MC_Paths_Base!D440+'Monte Carlo'!$D$34,MC_Paths_Base!E440+'Monte Carlo'!$E$34,MC_Paths_Base!F440+'Monte Carlo'!$F$34,MC_Paths_Base!G440+'Monte Carlo'!$G$34,MC_Paths_Base!H440+'Monte Carlo'!$H$34,MC_Paths_Base!I440+'Monte Carlo'!$I$34,MC_Paths_Base!J440+'Monte Carlo'!$J$34,MC_Paths_Base!K440+'Monte Carlo'!$K$34,MC_Paths_Base!L440+'Monte Carlo'!$L$34,MC_Paths_Base!M440+'Monte Carlo'!$M$34,MC_Paths_Base!N440+'Monte Carlo'!$N$34,MC_Paths_Base!O440+'Monte Carlo'!$O$34,MC_Paths_Base!P440+'Monte Carlo'!$P$34,MC_Paths_Base!Q440+'Monte Carlo'!$Q$34,MC_Paths_Base!R440+'Monte Carlo'!$R$34,MC_Paths_Base!S440+'Monte Carlo'!$S$34,MC_Paths_Base!T440+'Monte Carlo'!$T$34,MC_Paths_Base!U440+'Monte Carlo'!$U$34,MC_Paths_Base!V440+'Monte Carlo'!$V$34,MC_Paths_Base!W440+'Monte Carlo'!$W$34,MC_Paths_Base!X440+'Monte Carlo'!$X$34,MC_Paths_Base!Y440+'Monte Carlo'!$Y$34,MC_Paths_Base!Z440+'Monte Carlo'!$Z$34,MC_Paths_Base!AA440+'Monte Carlo'!$AA$34,MC_Paths_Base!AB440+'Monte Carlo'!$AB$34,MC_Paths_Base!AC440+'Monte Carlo'!$AC$34,MC_Paths_Base!AD440+'Monte Carlo'!$AD$34,MC_Paths_Base!AE440+'Monte Carlo'!$AE$34,MC_Paths_Base!AF440+'Monte Carlo'!$AF$34)</x:f>
        <x:v>515941.95864684554</x:v>
      </x:c>
      <x:c r="AM440" t="n">
        <x:f>MIN(MC_Paths_Base!B440+'Monte Carlo'!$B$35,MC_Paths_Base!C440+'Monte Carlo'!$C$35,MC_Paths_Base!D440+'Monte Carlo'!$D$35,MC_Paths_Base!E440+'Monte Carlo'!$E$35,MC_Paths_Base!F440+'Monte Carlo'!$F$35,MC_Paths_Base!G440+'Monte Carlo'!$G$35,MC_Paths_Base!H440+'Monte Carlo'!$H$35,MC_Paths_Base!I440+'Monte Carlo'!$I$35,MC_Paths_Base!J440+'Monte Carlo'!$J$35,MC_Paths_Base!K440+'Monte Carlo'!$K$35,MC_Paths_Base!L440+'Monte Carlo'!$L$35,MC_Paths_Base!M440+'Monte Carlo'!$M$35,MC_Paths_Base!N440+'Monte Carlo'!$N$35,MC_Paths_Base!O440+'Monte Carlo'!$O$35,MC_Paths_Base!P440+'Monte Carlo'!$P$35,MC_Paths_Base!Q440+'Monte Carlo'!$Q$35,MC_Paths_Base!R440+'Monte Carlo'!$R$35,MC_Paths_Base!S440+'Monte Carlo'!$S$35,MC_Paths_Base!T440+'Monte Carlo'!$T$35,MC_Paths_Base!U440+'Monte Carlo'!$U$35,MC_Paths_Base!V440+'Monte Carlo'!$V$35,MC_Paths_Base!W440+'Monte Carlo'!$W$35,MC_Paths_Base!X440+'Monte Carlo'!$X$35,MC_Paths_Base!Y440+'Monte Carlo'!$Y$35,MC_Paths_Base!Z440+'Monte Carlo'!$Z$35,MC_Paths_Base!AA440+'Monte Carlo'!$AA$35,MC_Paths_Base!AB440+'Monte Carlo'!$AB$35,MC_Paths_Base!AC440+'Monte Carlo'!$AC$35,MC_Paths_Base!AD440+'Monte Carlo'!$AD$35,MC_Paths_Base!AE440+'Monte Carlo'!$AE$35,MC_Paths_Base!AF440+'Monte Carlo'!$AF$35)</x:f>
        <x:v>388768.50554311683</x:v>
      </x:c>
    </x:row>
    <x:row r="441">
      <x:c r="AJ441" t="n">
        <x:f>MIN(MC_Paths_Base!B441:AF441)</x:f>
        <x:v>996214.9555349626</x:v>
      </x:c>
      <x:c r="AK441" t="n">
        <x:f>MIN(MC_Paths_Base!B441+'Monte Carlo'!$B$32,MC_Paths_Base!C441+'Monte Carlo'!$C$32,MC_Paths_Base!D441+'Monte Carlo'!$D$32,MC_Paths_Base!E441+'Monte Carlo'!$E$32,MC_Paths_Base!F441+'Monte Carlo'!$F$32,MC_Paths_Base!G441+'Monte Carlo'!$G$32,MC_Paths_Base!H441+'Monte Carlo'!$H$32,MC_Paths_Base!I441+'Monte Carlo'!$I$32,MC_Paths_Base!J441+'Monte Carlo'!$J$32,MC_Paths_Base!K441+'Monte Carlo'!$K$32,MC_Paths_Base!L441+'Monte Carlo'!$L$32,MC_Paths_Base!M441+'Monte Carlo'!$M$32,MC_Paths_Base!N441+'Monte Carlo'!$N$32,MC_Paths_Base!O441+'Monte Carlo'!$O$32,MC_Paths_Base!P441+'Monte Carlo'!$P$32,MC_Paths_Base!Q441+'Monte Carlo'!$Q$32,MC_Paths_Base!R441+'Monte Carlo'!$R$32,MC_Paths_Base!S441+'Monte Carlo'!$S$32,MC_Paths_Base!T441+'Monte Carlo'!$T$32,MC_Paths_Base!U441+'Monte Carlo'!$U$32,MC_Paths_Base!V441+'Monte Carlo'!$V$32,MC_Paths_Base!W441+'Monte Carlo'!$W$32,MC_Paths_Base!X441+'Monte Carlo'!$X$32,MC_Paths_Base!Y441+'Monte Carlo'!$Y$32,MC_Paths_Base!Z441+'Monte Carlo'!$Z$32,MC_Paths_Base!AA441+'Monte Carlo'!$AA$32,MC_Paths_Base!AB441+'Monte Carlo'!$AB$32,MC_Paths_Base!AC441+'Monte Carlo'!$AC$32,MC_Paths_Base!AD441+'Monte Carlo'!$AD$32,MC_Paths_Base!AE441+'Monte Carlo'!$AE$32,MC_Paths_Base!AF441+'Monte Carlo'!$AF$32)</x:f>
        <x:v>788936.6539127164</x:v>
      </x:c>
      <x:c r="AL441" t="n">
        <x:f>MIN(MC_Paths_Base!B441+'Monte Carlo'!$B$34,MC_Paths_Base!C441+'Monte Carlo'!$C$34,MC_Paths_Base!D441+'Monte Carlo'!$D$34,MC_Paths_Base!E441+'Monte Carlo'!$E$34,MC_Paths_Base!F441+'Monte Carlo'!$F$34,MC_Paths_Base!G441+'Monte Carlo'!$G$34,MC_Paths_Base!H441+'Monte Carlo'!$H$34,MC_Paths_Base!I441+'Monte Carlo'!$I$34,MC_Paths_Base!J441+'Monte Carlo'!$J$34,MC_Paths_Base!K441+'Monte Carlo'!$K$34,MC_Paths_Base!L441+'Monte Carlo'!$L$34,MC_Paths_Base!M441+'Monte Carlo'!$M$34,MC_Paths_Base!N441+'Monte Carlo'!$N$34,MC_Paths_Base!O441+'Monte Carlo'!$O$34,MC_Paths_Base!P441+'Monte Carlo'!$P$34,MC_Paths_Base!Q441+'Monte Carlo'!$Q$34,MC_Paths_Base!R441+'Monte Carlo'!$R$34,MC_Paths_Base!S441+'Monte Carlo'!$S$34,MC_Paths_Base!T441+'Monte Carlo'!$T$34,MC_Paths_Base!U441+'Monte Carlo'!$U$34,MC_Paths_Base!V441+'Monte Carlo'!$V$34,MC_Paths_Base!W441+'Monte Carlo'!$W$34,MC_Paths_Base!X441+'Monte Carlo'!$X$34,MC_Paths_Base!Y441+'Monte Carlo'!$Y$34,MC_Paths_Base!Z441+'Monte Carlo'!$Z$34,MC_Paths_Base!AA441+'Monte Carlo'!$AA$34,MC_Paths_Base!AB441+'Monte Carlo'!$AB$34,MC_Paths_Base!AC441+'Monte Carlo'!$AC$34,MC_Paths_Base!AD441+'Monte Carlo'!$AD$34,MC_Paths_Base!AE441+'Monte Carlo'!$AE$34,MC_Paths_Base!AF441+'Monte Carlo'!$AF$34)</x:f>
        <x:v>492498.22945293935</x:v>
      </x:c>
      <x:c r="AM441" t="n">
        <x:f>MIN(MC_Paths_Base!B441+'Monte Carlo'!$B$35,MC_Paths_Base!C441+'Monte Carlo'!$C$35,MC_Paths_Base!D441+'Monte Carlo'!$D$35,MC_Paths_Base!E441+'Monte Carlo'!$E$35,MC_Paths_Base!F441+'Monte Carlo'!$F$35,MC_Paths_Base!G441+'Monte Carlo'!$G$35,MC_Paths_Base!H441+'Monte Carlo'!$H$35,MC_Paths_Base!I441+'Monte Carlo'!$I$35,MC_Paths_Base!J441+'Monte Carlo'!$J$35,MC_Paths_Base!K441+'Monte Carlo'!$K$35,MC_Paths_Base!L441+'Monte Carlo'!$L$35,MC_Paths_Base!M441+'Monte Carlo'!$M$35,MC_Paths_Base!N441+'Monte Carlo'!$N$35,MC_Paths_Base!O441+'Monte Carlo'!$O$35,MC_Paths_Base!P441+'Monte Carlo'!$P$35,MC_Paths_Base!Q441+'Monte Carlo'!$Q$35,MC_Paths_Base!R441+'Monte Carlo'!$R$35,MC_Paths_Base!S441+'Monte Carlo'!$S$35,MC_Paths_Base!T441+'Monte Carlo'!$T$35,MC_Paths_Base!U441+'Monte Carlo'!$U$35,MC_Paths_Base!V441+'Monte Carlo'!$V$35,MC_Paths_Base!W441+'Monte Carlo'!$W$35,MC_Paths_Base!X441+'Monte Carlo'!$X$35,MC_Paths_Base!Y441+'Monte Carlo'!$Y$35,MC_Paths_Base!Z441+'Monte Carlo'!$Z$35,MC_Paths_Base!AA441+'Monte Carlo'!$AA$35,MC_Paths_Base!AB441+'Monte Carlo'!$AB$35,MC_Paths_Base!AC441+'Monte Carlo'!$AC$35,MC_Paths_Base!AD441+'Monte Carlo'!$AD$35,MC_Paths_Base!AE441+'Monte Carlo'!$AE$35,MC_Paths_Base!AF441+'Monte Carlo'!$AF$35)</x:f>
        <x:v>383365.8330978517</x:v>
      </x:c>
    </x:row>
    <x:row r="442">
      <x:c r="AJ442" t="n">
        <x:f>MIN(MC_Paths_Base!B442:AF442)</x:f>
        <x:v>884708.3204758648</x:v>
      </x:c>
      <x:c r="AK442" t="n">
        <x:f>MIN(MC_Paths_Base!B442+'Monte Carlo'!$B$32,MC_Paths_Base!C442+'Monte Carlo'!$C$32,MC_Paths_Base!D442+'Monte Carlo'!$D$32,MC_Paths_Base!E442+'Monte Carlo'!$E$32,MC_Paths_Base!F442+'Monte Carlo'!$F$32,MC_Paths_Base!G442+'Monte Carlo'!$G$32,MC_Paths_Base!H442+'Monte Carlo'!$H$32,MC_Paths_Base!I442+'Monte Carlo'!$I$32,MC_Paths_Base!J442+'Monte Carlo'!$J$32,MC_Paths_Base!K442+'Monte Carlo'!$K$32,MC_Paths_Base!L442+'Monte Carlo'!$L$32,MC_Paths_Base!M442+'Monte Carlo'!$M$32,MC_Paths_Base!N442+'Monte Carlo'!$N$32,MC_Paths_Base!O442+'Monte Carlo'!$O$32,MC_Paths_Base!P442+'Monte Carlo'!$P$32,MC_Paths_Base!Q442+'Monte Carlo'!$Q$32,MC_Paths_Base!R442+'Monte Carlo'!$R$32,MC_Paths_Base!S442+'Monte Carlo'!$S$32,MC_Paths_Base!T442+'Monte Carlo'!$T$32,MC_Paths_Base!U442+'Monte Carlo'!$U$32,MC_Paths_Base!V442+'Monte Carlo'!$V$32,MC_Paths_Base!W442+'Monte Carlo'!$W$32,MC_Paths_Base!X442+'Monte Carlo'!$X$32,MC_Paths_Base!Y442+'Monte Carlo'!$Y$32,MC_Paths_Base!Z442+'Monte Carlo'!$Z$32,MC_Paths_Base!AA442+'Monte Carlo'!$AA$32,MC_Paths_Base!AB442+'Monte Carlo'!$AB$32,MC_Paths_Base!AC442+'Monte Carlo'!$AC$32,MC_Paths_Base!AD442+'Monte Carlo'!$AD$32,MC_Paths_Base!AE442+'Monte Carlo'!$AE$32,MC_Paths_Base!AF442+'Monte Carlo'!$AF$32)</x:f>
        <x:v>679456.8310998637</x:v>
      </x:c>
      <x:c r="AL442" t="n">
        <x:f>MIN(MC_Paths_Base!B442+'Monte Carlo'!$B$34,MC_Paths_Base!C442+'Monte Carlo'!$C$34,MC_Paths_Base!D442+'Monte Carlo'!$D$34,MC_Paths_Base!E442+'Monte Carlo'!$E$34,MC_Paths_Base!F442+'Monte Carlo'!$F$34,MC_Paths_Base!G442+'Monte Carlo'!$G$34,MC_Paths_Base!H442+'Monte Carlo'!$H$34,MC_Paths_Base!I442+'Monte Carlo'!$I$34,MC_Paths_Base!J442+'Monte Carlo'!$J$34,MC_Paths_Base!K442+'Monte Carlo'!$K$34,MC_Paths_Base!L442+'Monte Carlo'!$L$34,MC_Paths_Base!M442+'Monte Carlo'!$M$34,MC_Paths_Base!N442+'Monte Carlo'!$N$34,MC_Paths_Base!O442+'Monte Carlo'!$O$34,MC_Paths_Base!P442+'Monte Carlo'!$P$34,MC_Paths_Base!Q442+'Monte Carlo'!$Q$34,MC_Paths_Base!R442+'Monte Carlo'!$R$34,MC_Paths_Base!S442+'Monte Carlo'!$S$34,MC_Paths_Base!T442+'Monte Carlo'!$T$34,MC_Paths_Base!U442+'Monte Carlo'!$U$34,MC_Paths_Base!V442+'Monte Carlo'!$V$34,MC_Paths_Base!W442+'Monte Carlo'!$W$34,MC_Paths_Base!X442+'Monte Carlo'!$X$34,MC_Paths_Base!Y442+'Monte Carlo'!$Y$34,MC_Paths_Base!Z442+'Monte Carlo'!$Z$34,MC_Paths_Base!AA442+'Monte Carlo'!$AA$34,MC_Paths_Base!AB442+'Monte Carlo'!$AB$34,MC_Paths_Base!AC442+'Monte Carlo'!$AC$34,MC_Paths_Base!AD442+'Monte Carlo'!$AD$34,MC_Paths_Base!AE442+'Monte Carlo'!$AE$34,MC_Paths_Base!AF442+'Monte Carlo'!$AF$34)</x:f>
        <x:v>-305359.0728775194</x:v>
      </x:c>
      <x:c r="AM442" t="n">
        <x:f>MIN(MC_Paths_Base!B442+'Monte Carlo'!$B$35,MC_Paths_Base!C442+'Monte Carlo'!$C$35,MC_Paths_Base!D442+'Monte Carlo'!$D$35,MC_Paths_Base!E442+'Monte Carlo'!$E$35,MC_Paths_Base!F442+'Monte Carlo'!$F$35,MC_Paths_Base!G442+'Monte Carlo'!$G$35,MC_Paths_Base!H442+'Monte Carlo'!$H$35,MC_Paths_Base!I442+'Monte Carlo'!$I$35,MC_Paths_Base!J442+'Monte Carlo'!$J$35,MC_Paths_Base!K442+'Monte Carlo'!$K$35,MC_Paths_Base!L442+'Monte Carlo'!$L$35,MC_Paths_Base!M442+'Monte Carlo'!$M$35,MC_Paths_Base!N442+'Monte Carlo'!$N$35,MC_Paths_Base!O442+'Monte Carlo'!$O$35,MC_Paths_Base!P442+'Monte Carlo'!$P$35,MC_Paths_Base!Q442+'Monte Carlo'!$Q$35,MC_Paths_Base!R442+'Monte Carlo'!$R$35,MC_Paths_Base!S442+'Monte Carlo'!$S$35,MC_Paths_Base!T442+'Monte Carlo'!$T$35,MC_Paths_Base!U442+'Monte Carlo'!$U$35,MC_Paths_Base!V442+'Monte Carlo'!$V$35,MC_Paths_Base!W442+'Monte Carlo'!$W$35,MC_Paths_Base!X442+'Monte Carlo'!$X$35,MC_Paths_Base!Y442+'Monte Carlo'!$Y$35,MC_Paths_Base!Z442+'Monte Carlo'!$Z$35,MC_Paths_Base!AA442+'Monte Carlo'!$AA$35,MC_Paths_Base!AB442+'Monte Carlo'!$AB$35,MC_Paths_Base!AC442+'Monte Carlo'!$AC$35,MC_Paths_Base!AD442+'Monte Carlo'!$AD$35,MC_Paths_Base!AE442+'Monte Carlo'!$AE$35,MC_Paths_Base!AF442+'Monte Carlo'!$AF$35)</x:f>
        <x:v>-299859.8015014228</x:v>
      </x:c>
    </x:row>
    <x:row r="443">
      <x:c r="AJ443" t="n">
        <x:f>MIN(MC_Paths_Base!B443:AF443)</x:f>
        <x:v>963806.8408227287</x:v>
      </x:c>
      <x:c r="AK443" t="n">
        <x:f>MIN(MC_Paths_Base!B443+'Monte Carlo'!$B$32,MC_Paths_Base!C443+'Monte Carlo'!$C$32,MC_Paths_Base!D443+'Monte Carlo'!$D$32,MC_Paths_Base!E443+'Monte Carlo'!$E$32,MC_Paths_Base!F443+'Monte Carlo'!$F$32,MC_Paths_Base!G443+'Monte Carlo'!$G$32,MC_Paths_Base!H443+'Monte Carlo'!$H$32,MC_Paths_Base!I443+'Monte Carlo'!$I$32,MC_Paths_Base!J443+'Monte Carlo'!$J$32,MC_Paths_Base!K443+'Monte Carlo'!$K$32,MC_Paths_Base!L443+'Monte Carlo'!$L$32,MC_Paths_Base!M443+'Monte Carlo'!$M$32,MC_Paths_Base!N443+'Monte Carlo'!$N$32,MC_Paths_Base!O443+'Monte Carlo'!$O$32,MC_Paths_Base!P443+'Monte Carlo'!$P$32,MC_Paths_Base!Q443+'Monte Carlo'!$Q$32,MC_Paths_Base!R443+'Monte Carlo'!$R$32,MC_Paths_Base!S443+'Monte Carlo'!$S$32,MC_Paths_Base!T443+'Monte Carlo'!$T$32,MC_Paths_Base!U443+'Monte Carlo'!$U$32,MC_Paths_Base!V443+'Monte Carlo'!$V$32,MC_Paths_Base!W443+'Monte Carlo'!$W$32,MC_Paths_Base!X443+'Monte Carlo'!$X$32,MC_Paths_Base!Y443+'Monte Carlo'!$Y$32,MC_Paths_Base!Z443+'Monte Carlo'!$Z$32,MC_Paths_Base!AA443+'Monte Carlo'!$AA$32,MC_Paths_Base!AB443+'Monte Carlo'!$AB$32,MC_Paths_Base!AC443+'Monte Carlo'!$AC$32,MC_Paths_Base!AD443+'Monte Carlo'!$AD$32,MC_Paths_Base!AE443+'Monte Carlo'!$AE$32,MC_Paths_Base!AF443+'Monte Carlo'!$AF$32)</x:f>
        <x:v>762634.18049113</x:v>
      </x:c>
      <x:c r="AL443" t="n">
        <x:f>MIN(MC_Paths_Base!B443+'Monte Carlo'!$B$34,MC_Paths_Base!C443+'Monte Carlo'!$C$34,MC_Paths_Base!D443+'Monte Carlo'!$D$34,MC_Paths_Base!E443+'Monte Carlo'!$E$34,MC_Paths_Base!F443+'Monte Carlo'!$F$34,MC_Paths_Base!G443+'Monte Carlo'!$G$34,MC_Paths_Base!H443+'Monte Carlo'!$H$34,MC_Paths_Base!I443+'Monte Carlo'!$I$34,MC_Paths_Base!J443+'Monte Carlo'!$J$34,MC_Paths_Base!K443+'Monte Carlo'!$K$34,MC_Paths_Base!L443+'Monte Carlo'!$L$34,MC_Paths_Base!M443+'Monte Carlo'!$M$34,MC_Paths_Base!N443+'Monte Carlo'!$N$34,MC_Paths_Base!O443+'Monte Carlo'!$O$34,MC_Paths_Base!P443+'Monte Carlo'!$P$34,MC_Paths_Base!Q443+'Monte Carlo'!$Q$34,MC_Paths_Base!R443+'Monte Carlo'!$R$34,MC_Paths_Base!S443+'Monte Carlo'!$S$34,MC_Paths_Base!T443+'Monte Carlo'!$T$34,MC_Paths_Base!U443+'Monte Carlo'!$U$34,MC_Paths_Base!V443+'Monte Carlo'!$V$34,MC_Paths_Base!W443+'Monte Carlo'!$W$34,MC_Paths_Base!X443+'Monte Carlo'!$X$34,MC_Paths_Base!Y443+'Monte Carlo'!$Y$34,MC_Paths_Base!Z443+'Monte Carlo'!$Z$34,MC_Paths_Base!AA443+'Monte Carlo'!$AA$34,MC_Paths_Base!AB443+'Monte Carlo'!$AB$34,MC_Paths_Base!AC443+'Monte Carlo'!$AC$34,MC_Paths_Base!AD443+'Monte Carlo'!$AD$34,MC_Paths_Base!AE443+'Monte Carlo'!$AE$34,MC_Paths_Base!AF443+'Monte Carlo'!$AF$34)</x:f>
        <x:v>168143.04533333145</x:v>
      </x:c>
      <x:c r="AM443" t="n">
        <x:f>MIN(MC_Paths_Base!B443+'Monte Carlo'!$B$35,MC_Paths_Base!C443+'Monte Carlo'!$C$35,MC_Paths_Base!D443+'Monte Carlo'!$D$35,MC_Paths_Base!E443+'Monte Carlo'!$E$35,MC_Paths_Base!F443+'Monte Carlo'!$F$35,MC_Paths_Base!G443+'Monte Carlo'!$G$35,MC_Paths_Base!H443+'Monte Carlo'!$H$35,MC_Paths_Base!I443+'Monte Carlo'!$I$35,MC_Paths_Base!J443+'Monte Carlo'!$J$35,MC_Paths_Base!K443+'Monte Carlo'!$K$35,MC_Paths_Base!L443+'Monte Carlo'!$L$35,MC_Paths_Base!M443+'Monte Carlo'!$M$35,MC_Paths_Base!N443+'Monte Carlo'!$N$35,MC_Paths_Base!O443+'Monte Carlo'!$O$35,MC_Paths_Base!P443+'Monte Carlo'!$P$35,MC_Paths_Base!Q443+'Monte Carlo'!$Q$35,MC_Paths_Base!R443+'Monte Carlo'!$R$35,MC_Paths_Base!S443+'Monte Carlo'!$S$35,MC_Paths_Base!T443+'Monte Carlo'!$T$35,MC_Paths_Base!U443+'Monte Carlo'!$U$35,MC_Paths_Base!V443+'Monte Carlo'!$V$35,MC_Paths_Base!W443+'Monte Carlo'!$W$35,MC_Paths_Base!X443+'Monte Carlo'!$X$35,MC_Paths_Base!Y443+'Monte Carlo'!$Y$35,MC_Paths_Base!Z443+'Monte Carlo'!$Z$35,MC_Paths_Base!AA443+'Monte Carlo'!$AA$35,MC_Paths_Base!AB443+'Monte Carlo'!$AB$35,MC_Paths_Base!AC443+'Monte Carlo'!$AC$35,MC_Paths_Base!AD443+'Monte Carlo'!$AD$35,MC_Paths_Base!AE443+'Monte Carlo'!$AE$35,MC_Paths_Base!AF443+'Monte Carlo'!$AF$35)</x:f>
        <x:v>263473.8058781284</x:v>
      </x:c>
    </x:row>
    <x:row r="444">
      <x:c r="AJ444" t="n">
        <x:f>MIN(MC_Paths_Base!B444:AF444)</x:f>
        <x:v>912983.0130998567</x:v>
      </x:c>
      <x:c r="AK444" t="n">
        <x:f>MIN(MC_Paths_Base!B444+'Monte Carlo'!$B$32,MC_Paths_Base!C444+'Monte Carlo'!$C$32,MC_Paths_Base!D444+'Monte Carlo'!$D$32,MC_Paths_Base!E444+'Monte Carlo'!$E$32,MC_Paths_Base!F444+'Monte Carlo'!$F$32,MC_Paths_Base!G444+'Monte Carlo'!$G$32,MC_Paths_Base!H444+'Monte Carlo'!$H$32,MC_Paths_Base!I444+'Monte Carlo'!$I$32,MC_Paths_Base!J444+'Monte Carlo'!$J$32,MC_Paths_Base!K444+'Monte Carlo'!$K$32,MC_Paths_Base!L444+'Monte Carlo'!$L$32,MC_Paths_Base!M444+'Monte Carlo'!$M$32,MC_Paths_Base!N444+'Monte Carlo'!$N$32,MC_Paths_Base!O444+'Monte Carlo'!$O$32,MC_Paths_Base!P444+'Monte Carlo'!$P$32,MC_Paths_Base!Q444+'Monte Carlo'!$Q$32,MC_Paths_Base!R444+'Monte Carlo'!$R$32,MC_Paths_Base!S444+'Monte Carlo'!$S$32,MC_Paths_Base!T444+'Monte Carlo'!$T$32,MC_Paths_Base!U444+'Monte Carlo'!$U$32,MC_Paths_Base!V444+'Monte Carlo'!$V$32,MC_Paths_Base!W444+'Monte Carlo'!$W$32,MC_Paths_Base!X444+'Monte Carlo'!$X$32,MC_Paths_Base!Y444+'Monte Carlo'!$Y$32,MC_Paths_Base!Z444+'Monte Carlo'!$Z$32,MC_Paths_Base!AA444+'Monte Carlo'!$AA$32,MC_Paths_Base!AB444+'Monte Carlo'!$AB$32,MC_Paths_Base!AC444+'Monte Carlo'!$AC$32,MC_Paths_Base!AD444+'Monte Carlo'!$AD$32,MC_Paths_Base!AE444+'Monte Carlo'!$AE$32,MC_Paths_Base!AF444+'Monte Carlo'!$AF$32)</x:f>
        <x:v>688392.6939130181</x:v>
      </x:c>
      <x:c r="AL444" t="n">
        <x:f>MIN(MC_Paths_Base!B444+'Monte Carlo'!$B$34,MC_Paths_Base!C444+'Monte Carlo'!$C$34,MC_Paths_Base!D444+'Monte Carlo'!$D$34,MC_Paths_Base!E444+'Monte Carlo'!$E$34,MC_Paths_Base!F444+'Monte Carlo'!$F$34,MC_Paths_Base!G444+'Monte Carlo'!$G$34,MC_Paths_Base!H444+'Monte Carlo'!$H$34,MC_Paths_Base!I444+'Monte Carlo'!$I$34,MC_Paths_Base!J444+'Monte Carlo'!$J$34,MC_Paths_Base!K444+'Monte Carlo'!$K$34,MC_Paths_Base!L444+'Monte Carlo'!$L$34,MC_Paths_Base!M444+'Monte Carlo'!$M$34,MC_Paths_Base!N444+'Monte Carlo'!$N$34,MC_Paths_Base!O444+'Monte Carlo'!$O$34,MC_Paths_Base!P444+'Monte Carlo'!$P$34,MC_Paths_Base!Q444+'Monte Carlo'!$Q$34,MC_Paths_Base!R444+'Monte Carlo'!$R$34,MC_Paths_Base!S444+'Monte Carlo'!$S$34,MC_Paths_Base!T444+'Monte Carlo'!$T$34,MC_Paths_Base!U444+'Monte Carlo'!$U$34,MC_Paths_Base!V444+'Monte Carlo'!$V$34,MC_Paths_Base!W444+'Monte Carlo'!$W$34,MC_Paths_Base!X444+'Monte Carlo'!$X$34,MC_Paths_Base!Y444+'Monte Carlo'!$Y$34,MC_Paths_Base!Z444+'Monte Carlo'!$Z$34,MC_Paths_Base!AA444+'Monte Carlo'!$AA$34,MC_Paths_Base!AB444+'Monte Carlo'!$AB$34,MC_Paths_Base!AC444+'Monte Carlo'!$AC$34,MC_Paths_Base!AD444+'Monte Carlo'!$AD$34,MC_Paths_Base!AE444+'Monte Carlo'!$AE$34,MC_Paths_Base!AF444+'Monte Carlo'!$AF$34)</x:f>
        <x:v>-485656.9243122458</x:v>
      </x:c>
      <x:c r="AM444" t="n">
        <x:f>MIN(MC_Paths_Base!B444+'Monte Carlo'!$B$35,MC_Paths_Base!C444+'Monte Carlo'!$C$35,MC_Paths_Base!D444+'Monte Carlo'!$D$35,MC_Paths_Base!E444+'Monte Carlo'!$E$35,MC_Paths_Base!F444+'Monte Carlo'!$F$35,MC_Paths_Base!G444+'Monte Carlo'!$G$35,MC_Paths_Base!H444+'Monte Carlo'!$H$35,MC_Paths_Base!I444+'Monte Carlo'!$I$35,MC_Paths_Base!J444+'Monte Carlo'!$J$35,MC_Paths_Base!K444+'Monte Carlo'!$K$35,MC_Paths_Base!L444+'Monte Carlo'!$L$35,MC_Paths_Base!M444+'Monte Carlo'!$M$35,MC_Paths_Base!N444+'Monte Carlo'!$N$35,MC_Paths_Base!O444+'Monte Carlo'!$O$35,MC_Paths_Base!P444+'Monte Carlo'!$P$35,MC_Paths_Base!Q444+'Monte Carlo'!$Q$35,MC_Paths_Base!R444+'Monte Carlo'!$R$35,MC_Paths_Base!S444+'Monte Carlo'!$S$35,MC_Paths_Base!T444+'Monte Carlo'!$T$35,MC_Paths_Base!U444+'Monte Carlo'!$U$35,MC_Paths_Base!V444+'Monte Carlo'!$V$35,MC_Paths_Base!W444+'Monte Carlo'!$W$35,MC_Paths_Base!X444+'Monte Carlo'!$X$35,MC_Paths_Base!Y444+'Monte Carlo'!$Y$35,MC_Paths_Base!Z444+'Monte Carlo'!$Z$35,MC_Paths_Base!AA444+'Monte Carlo'!$AA$35,MC_Paths_Base!AB444+'Monte Carlo'!$AB$35,MC_Paths_Base!AC444+'Monte Carlo'!$AC$35,MC_Paths_Base!AD444+'Monte Carlo'!$AD$35,MC_Paths_Base!AE444+'Monte Carlo'!$AE$35,MC_Paths_Base!AF444+'Monte Carlo'!$AF$35)</x:f>
        <x:v>-407749.9563531887</x:v>
      </x:c>
    </x:row>
    <x:row r="445">
      <x:c r="AJ445" t="n">
        <x:f>MIN(MC_Paths_Base!B445:AF445)</x:f>
        <x:v>929881.0106324994</x:v>
      </x:c>
      <x:c r="AK445" t="n">
        <x:f>MIN(MC_Paths_Base!B445+'Monte Carlo'!$B$32,MC_Paths_Base!C445+'Monte Carlo'!$C$32,MC_Paths_Base!D445+'Monte Carlo'!$D$32,MC_Paths_Base!E445+'Monte Carlo'!$E$32,MC_Paths_Base!F445+'Monte Carlo'!$F$32,MC_Paths_Base!G445+'Monte Carlo'!$G$32,MC_Paths_Base!H445+'Monte Carlo'!$H$32,MC_Paths_Base!I445+'Monte Carlo'!$I$32,MC_Paths_Base!J445+'Monte Carlo'!$J$32,MC_Paths_Base!K445+'Monte Carlo'!$K$32,MC_Paths_Base!L445+'Monte Carlo'!$L$32,MC_Paths_Base!M445+'Monte Carlo'!$M$32,MC_Paths_Base!N445+'Monte Carlo'!$N$32,MC_Paths_Base!O445+'Monte Carlo'!$O$32,MC_Paths_Base!P445+'Monte Carlo'!$P$32,MC_Paths_Base!Q445+'Monte Carlo'!$Q$32,MC_Paths_Base!R445+'Monte Carlo'!$R$32,MC_Paths_Base!S445+'Monte Carlo'!$S$32,MC_Paths_Base!T445+'Monte Carlo'!$T$32,MC_Paths_Base!U445+'Monte Carlo'!$U$32,MC_Paths_Base!V445+'Monte Carlo'!$V$32,MC_Paths_Base!W445+'Monte Carlo'!$W$32,MC_Paths_Base!X445+'Monte Carlo'!$X$32,MC_Paths_Base!Y445+'Monte Carlo'!$Y$32,MC_Paths_Base!Z445+'Monte Carlo'!$Z$32,MC_Paths_Base!AA445+'Monte Carlo'!$AA$32,MC_Paths_Base!AB445+'Monte Carlo'!$AB$32,MC_Paths_Base!AC445+'Monte Carlo'!$AC$32,MC_Paths_Base!AD445+'Monte Carlo'!$AD$32,MC_Paths_Base!AE445+'Monte Carlo'!$AE$32,MC_Paths_Base!AF445+'Monte Carlo'!$AF$32)</x:f>
        <x:v>726416.4790878328</x:v>
      </x:c>
      <x:c r="AL445" t="n">
        <x:f>MIN(MC_Paths_Base!B445+'Monte Carlo'!$B$34,MC_Paths_Base!C445+'Monte Carlo'!$C$34,MC_Paths_Base!D445+'Monte Carlo'!$D$34,MC_Paths_Base!E445+'Monte Carlo'!$E$34,MC_Paths_Base!F445+'Monte Carlo'!$F$34,MC_Paths_Base!G445+'Monte Carlo'!$G$34,MC_Paths_Base!H445+'Monte Carlo'!$H$34,MC_Paths_Base!I445+'Monte Carlo'!$I$34,MC_Paths_Base!J445+'Monte Carlo'!$J$34,MC_Paths_Base!K445+'Monte Carlo'!$K$34,MC_Paths_Base!L445+'Monte Carlo'!$L$34,MC_Paths_Base!M445+'Monte Carlo'!$M$34,MC_Paths_Base!N445+'Monte Carlo'!$N$34,MC_Paths_Base!O445+'Monte Carlo'!$O$34,MC_Paths_Base!P445+'Monte Carlo'!$P$34,MC_Paths_Base!Q445+'Monte Carlo'!$Q$34,MC_Paths_Base!R445+'Monte Carlo'!$R$34,MC_Paths_Base!S445+'Monte Carlo'!$S$34,MC_Paths_Base!T445+'Monte Carlo'!$T$34,MC_Paths_Base!U445+'Monte Carlo'!$U$34,MC_Paths_Base!V445+'Monte Carlo'!$V$34,MC_Paths_Base!W445+'Monte Carlo'!$W$34,MC_Paths_Base!X445+'Monte Carlo'!$X$34,MC_Paths_Base!Y445+'Monte Carlo'!$Y$34,MC_Paths_Base!Z445+'Monte Carlo'!$Z$34,MC_Paths_Base!AA445+'Monte Carlo'!$AA$34,MC_Paths_Base!AB445+'Monte Carlo'!$AB$34,MC_Paths_Base!AC445+'Monte Carlo'!$AC$34,MC_Paths_Base!AD445+'Monte Carlo'!$AD$34,MC_Paths_Base!AE445+'Monte Carlo'!$AE$34,MC_Paths_Base!AF445+'Monte Carlo'!$AF$34)</x:f>
        <x:v>-272430.05348055507</x:v>
      </x:c>
      <x:c r="AM445" t="n">
        <x:f>MIN(MC_Paths_Base!B445+'Monte Carlo'!$B$35,MC_Paths_Base!C445+'Monte Carlo'!$C$35,MC_Paths_Base!D445+'Monte Carlo'!$D$35,MC_Paths_Base!E445+'Monte Carlo'!$E$35,MC_Paths_Base!F445+'Monte Carlo'!$F$35,MC_Paths_Base!G445+'Monte Carlo'!$G$35,MC_Paths_Base!H445+'Monte Carlo'!$H$35,MC_Paths_Base!I445+'Monte Carlo'!$I$35,MC_Paths_Base!J445+'Monte Carlo'!$J$35,MC_Paths_Base!K445+'Monte Carlo'!$K$35,MC_Paths_Base!L445+'Monte Carlo'!$L$35,MC_Paths_Base!M445+'Monte Carlo'!$M$35,MC_Paths_Base!N445+'Monte Carlo'!$N$35,MC_Paths_Base!O445+'Monte Carlo'!$O$35,MC_Paths_Base!P445+'Monte Carlo'!$P$35,MC_Paths_Base!Q445+'Monte Carlo'!$Q$35,MC_Paths_Base!R445+'Monte Carlo'!$R$35,MC_Paths_Base!S445+'Monte Carlo'!$S$35,MC_Paths_Base!T445+'Monte Carlo'!$T$35,MC_Paths_Base!U445+'Monte Carlo'!$U$35,MC_Paths_Base!V445+'Monte Carlo'!$V$35,MC_Paths_Base!W445+'Monte Carlo'!$W$35,MC_Paths_Base!X445+'Monte Carlo'!$X$35,MC_Paths_Base!Y445+'Monte Carlo'!$Y$35,MC_Paths_Base!Z445+'Monte Carlo'!$Z$35,MC_Paths_Base!AA445+'Monte Carlo'!$AA$35,MC_Paths_Base!AB445+'Monte Carlo'!$AB$35,MC_Paths_Base!AC445+'Monte Carlo'!$AC$35,MC_Paths_Base!AD445+'Monte Carlo'!$AD$35,MC_Paths_Base!AE445+'Monte Carlo'!$AE$35,MC_Paths_Base!AF445+'Monte Carlo'!$AF$35)</x:f>
        <x:v>-210883.45414660568</x:v>
      </x:c>
    </x:row>
    <x:row r="446">
      <x:c r="AJ446" t="n">
        <x:f>MIN(MC_Paths_Base!B446:AF446)</x:f>
        <x:v>870446.4989404406</x:v>
      </x:c>
      <x:c r="AK446" t="n">
        <x:f>MIN(MC_Paths_Base!B446+'Monte Carlo'!$B$32,MC_Paths_Base!C446+'Monte Carlo'!$C$32,MC_Paths_Base!D446+'Monte Carlo'!$D$32,MC_Paths_Base!E446+'Monte Carlo'!$E$32,MC_Paths_Base!F446+'Monte Carlo'!$F$32,MC_Paths_Base!G446+'Monte Carlo'!$G$32,MC_Paths_Base!H446+'Monte Carlo'!$H$32,MC_Paths_Base!I446+'Monte Carlo'!$I$32,MC_Paths_Base!J446+'Monte Carlo'!$J$32,MC_Paths_Base!K446+'Monte Carlo'!$K$32,MC_Paths_Base!L446+'Monte Carlo'!$L$32,MC_Paths_Base!M446+'Monte Carlo'!$M$32,MC_Paths_Base!N446+'Monte Carlo'!$N$32,MC_Paths_Base!O446+'Monte Carlo'!$O$32,MC_Paths_Base!P446+'Monte Carlo'!$P$32,MC_Paths_Base!Q446+'Monte Carlo'!$Q$32,MC_Paths_Base!R446+'Monte Carlo'!$R$32,MC_Paths_Base!S446+'Monte Carlo'!$S$32,MC_Paths_Base!T446+'Monte Carlo'!$T$32,MC_Paths_Base!U446+'Monte Carlo'!$U$32,MC_Paths_Base!V446+'Monte Carlo'!$V$32,MC_Paths_Base!W446+'Monte Carlo'!$W$32,MC_Paths_Base!X446+'Monte Carlo'!$X$32,MC_Paths_Base!Y446+'Monte Carlo'!$Y$32,MC_Paths_Base!Z446+'Monte Carlo'!$Z$32,MC_Paths_Base!AA446+'Monte Carlo'!$AA$32,MC_Paths_Base!AB446+'Monte Carlo'!$AB$32,MC_Paths_Base!AC446+'Monte Carlo'!$AC$32,MC_Paths_Base!AD446+'Monte Carlo'!$AD$32,MC_Paths_Base!AE446+'Monte Carlo'!$AE$32,MC_Paths_Base!AF446+'Monte Carlo'!$AF$32)</x:f>
        <x:v>665195.0095644395</x:v>
      </x:c>
      <x:c r="AL446" t="n">
        <x:f>MIN(MC_Paths_Base!B446+'Monte Carlo'!$B$34,MC_Paths_Base!C446+'Monte Carlo'!$C$34,MC_Paths_Base!D446+'Monte Carlo'!$D$34,MC_Paths_Base!E446+'Monte Carlo'!$E$34,MC_Paths_Base!F446+'Monte Carlo'!$F$34,MC_Paths_Base!G446+'Monte Carlo'!$G$34,MC_Paths_Base!H446+'Monte Carlo'!$H$34,MC_Paths_Base!I446+'Monte Carlo'!$I$34,MC_Paths_Base!J446+'Monte Carlo'!$J$34,MC_Paths_Base!K446+'Monte Carlo'!$K$34,MC_Paths_Base!L446+'Monte Carlo'!$L$34,MC_Paths_Base!M446+'Monte Carlo'!$M$34,MC_Paths_Base!N446+'Monte Carlo'!$N$34,MC_Paths_Base!O446+'Monte Carlo'!$O$34,MC_Paths_Base!P446+'Monte Carlo'!$P$34,MC_Paths_Base!Q446+'Monte Carlo'!$Q$34,MC_Paths_Base!R446+'Monte Carlo'!$R$34,MC_Paths_Base!S446+'Monte Carlo'!$S$34,MC_Paths_Base!T446+'Monte Carlo'!$T$34,MC_Paths_Base!U446+'Monte Carlo'!$U$34,MC_Paths_Base!V446+'Monte Carlo'!$V$34,MC_Paths_Base!W446+'Monte Carlo'!$W$34,MC_Paths_Base!X446+'Monte Carlo'!$X$34,MC_Paths_Base!Y446+'Monte Carlo'!$Y$34,MC_Paths_Base!Z446+'Monte Carlo'!$Z$34,MC_Paths_Base!AA446+'Monte Carlo'!$AA$34,MC_Paths_Base!AB446+'Monte Carlo'!$AB$34,MC_Paths_Base!AC446+'Monte Carlo'!$AC$34,MC_Paths_Base!AD446+'Monte Carlo'!$AD$34,MC_Paths_Base!AE446+'Monte Carlo'!$AE$34,MC_Paths_Base!AF446+'Monte Carlo'!$AF$34)</x:f>
        <x:v>234102.46549034608</x:v>
      </x:c>
      <x:c r="AM446" t="n">
        <x:f>MIN(MC_Paths_Base!B446+'Monte Carlo'!$B$35,MC_Paths_Base!C446+'Monte Carlo'!$C$35,MC_Paths_Base!D446+'Monte Carlo'!$D$35,MC_Paths_Base!E446+'Monte Carlo'!$E$35,MC_Paths_Base!F446+'Monte Carlo'!$F$35,MC_Paths_Base!G446+'Monte Carlo'!$G$35,MC_Paths_Base!H446+'Monte Carlo'!$H$35,MC_Paths_Base!I446+'Monte Carlo'!$I$35,MC_Paths_Base!J446+'Monte Carlo'!$J$35,MC_Paths_Base!K446+'Monte Carlo'!$K$35,MC_Paths_Base!L446+'Monte Carlo'!$L$35,MC_Paths_Base!M446+'Monte Carlo'!$M$35,MC_Paths_Base!N446+'Monte Carlo'!$N$35,MC_Paths_Base!O446+'Monte Carlo'!$O$35,MC_Paths_Base!P446+'Monte Carlo'!$P$35,MC_Paths_Base!Q446+'Monte Carlo'!$Q$35,MC_Paths_Base!R446+'Monte Carlo'!$R$35,MC_Paths_Base!S446+'Monte Carlo'!$S$35,MC_Paths_Base!T446+'Monte Carlo'!$T$35,MC_Paths_Base!U446+'Monte Carlo'!$U$35,MC_Paths_Base!V446+'Monte Carlo'!$V$35,MC_Paths_Base!W446+'Monte Carlo'!$W$35,MC_Paths_Base!X446+'Monte Carlo'!$X$35,MC_Paths_Base!Y446+'Monte Carlo'!$Y$35,MC_Paths_Base!Z446+'Monte Carlo'!$Z$35,MC_Paths_Base!AA446+'Monte Carlo'!$AA$35,MC_Paths_Base!AB446+'Monte Carlo'!$AB$35,MC_Paths_Base!AC446+'Monte Carlo'!$AC$35,MC_Paths_Base!AD446+'Monte Carlo'!$AD$35,MC_Paths_Base!AE446+'Monte Carlo'!$AE$35,MC_Paths_Base!AF446+'Monte Carlo'!$AF$35)</x:f>
        <x:v>178037.15239660745</x:v>
      </x:c>
    </x:row>
    <x:row r="447">
      <x:c r="AJ447" t="n">
        <x:f>MIN(MC_Paths_Base!B447:AF447)</x:f>
        <x:v>1029031.25</x:v>
      </x:c>
      <x:c r="AK447" t="n">
        <x:f>MIN(MC_Paths_Base!B447+'Monte Carlo'!$B$32,MC_Paths_Base!C447+'Monte Carlo'!$C$32,MC_Paths_Base!D447+'Monte Carlo'!$D$32,MC_Paths_Base!E447+'Monte Carlo'!$E$32,MC_Paths_Base!F447+'Monte Carlo'!$F$32,MC_Paths_Base!G447+'Monte Carlo'!$G$32,MC_Paths_Base!H447+'Monte Carlo'!$H$32,MC_Paths_Base!I447+'Monte Carlo'!$I$32,MC_Paths_Base!J447+'Monte Carlo'!$J$32,MC_Paths_Base!K447+'Monte Carlo'!$K$32,MC_Paths_Base!L447+'Monte Carlo'!$L$32,MC_Paths_Base!M447+'Monte Carlo'!$M$32,MC_Paths_Base!N447+'Monte Carlo'!$N$32,MC_Paths_Base!O447+'Monte Carlo'!$O$32,MC_Paths_Base!P447+'Monte Carlo'!$P$32,MC_Paths_Base!Q447+'Monte Carlo'!$Q$32,MC_Paths_Base!R447+'Monte Carlo'!$R$32,MC_Paths_Base!S447+'Monte Carlo'!$S$32,MC_Paths_Base!T447+'Monte Carlo'!$T$32,MC_Paths_Base!U447+'Monte Carlo'!$U$32,MC_Paths_Base!V447+'Monte Carlo'!$V$32,MC_Paths_Base!W447+'Monte Carlo'!$W$32,MC_Paths_Base!X447+'Monte Carlo'!$X$32,MC_Paths_Base!Y447+'Monte Carlo'!$Y$32,MC_Paths_Base!Z447+'Monte Carlo'!$Z$32,MC_Paths_Base!AA447+'Monte Carlo'!$AA$32,MC_Paths_Base!AB447+'Monte Carlo'!$AB$32,MC_Paths_Base!AC447+'Monte Carlo'!$AC$32,MC_Paths_Base!AD447+'Monte Carlo'!$AD$32,MC_Paths_Base!AE447+'Monte Carlo'!$AE$32,MC_Paths_Base!AF447+'Monte Carlo'!$AF$32)</x:f>
        <x:v>847859.6730570691</x:v>
      </x:c>
      <x:c r="AL447" t="n">
        <x:f>MIN(MC_Paths_Base!B447+'Monte Carlo'!$B$34,MC_Paths_Base!C447+'Monte Carlo'!$C$34,MC_Paths_Base!D447+'Monte Carlo'!$D$34,MC_Paths_Base!E447+'Monte Carlo'!$E$34,MC_Paths_Base!F447+'Monte Carlo'!$F$34,MC_Paths_Base!G447+'Monte Carlo'!$G$34,MC_Paths_Base!H447+'Monte Carlo'!$H$34,MC_Paths_Base!I447+'Monte Carlo'!$I$34,MC_Paths_Base!J447+'Monte Carlo'!$J$34,MC_Paths_Base!K447+'Monte Carlo'!$K$34,MC_Paths_Base!L447+'Monte Carlo'!$L$34,MC_Paths_Base!M447+'Monte Carlo'!$M$34,MC_Paths_Base!N447+'Monte Carlo'!$N$34,MC_Paths_Base!O447+'Monte Carlo'!$O$34,MC_Paths_Base!P447+'Monte Carlo'!$P$34,MC_Paths_Base!Q447+'Monte Carlo'!$Q$34,MC_Paths_Base!R447+'Monte Carlo'!$R$34,MC_Paths_Base!S447+'Monte Carlo'!$S$34,MC_Paths_Base!T447+'Monte Carlo'!$T$34,MC_Paths_Base!U447+'Monte Carlo'!$U$34,MC_Paths_Base!V447+'Monte Carlo'!$V$34,MC_Paths_Base!W447+'Monte Carlo'!$W$34,MC_Paths_Base!X447+'Monte Carlo'!$X$34,MC_Paths_Base!Y447+'Monte Carlo'!$Y$34,MC_Paths_Base!Z447+'Monte Carlo'!$Z$34,MC_Paths_Base!AA447+'Monte Carlo'!$AA$34,MC_Paths_Base!AB447+'Monte Carlo'!$AB$34,MC_Paths_Base!AC447+'Monte Carlo'!$AC$34,MC_Paths_Base!AD447+'Monte Carlo'!$AD$34,MC_Paths_Base!AE447+'Monte Carlo'!$AE$34,MC_Paths_Base!AF447+'Monte Carlo'!$AF$34)</x:f>
        <x:v>-893702.6267006488</x:v>
      </x:c>
      <x:c r="AM447" t="n">
        <x:f>MIN(MC_Paths_Base!B447+'Monte Carlo'!$B$35,MC_Paths_Base!C447+'Monte Carlo'!$C$35,MC_Paths_Base!D447+'Monte Carlo'!$D$35,MC_Paths_Base!E447+'Monte Carlo'!$E$35,MC_Paths_Base!F447+'Monte Carlo'!$F$35,MC_Paths_Base!G447+'Monte Carlo'!$G$35,MC_Paths_Base!H447+'Monte Carlo'!$H$35,MC_Paths_Base!I447+'Monte Carlo'!$I$35,MC_Paths_Base!J447+'Monte Carlo'!$J$35,MC_Paths_Base!K447+'Monte Carlo'!$K$35,MC_Paths_Base!L447+'Monte Carlo'!$L$35,MC_Paths_Base!M447+'Monte Carlo'!$M$35,MC_Paths_Base!N447+'Monte Carlo'!$N$35,MC_Paths_Base!O447+'Monte Carlo'!$O$35,MC_Paths_Base!P447+'Monte Carlo'!$P$35,MC_Paths_Base!Q447+'Monte Carlo'!$Q$35,MC_Paths_Base!R447+'Monte Carlo'!$R$35,MC_Paths_Base!S447+'Monte Carlo'!$S$35,MC_Paths_Base!T447+'Monte Carlo'!$T$35,MC_Paths_Base!U447+'Monte Carlo'!$U$35,MC_Paths_Base!V447+'Monte Carlo'!$V$35,MC_Paths_Base!W447+'Monte Carlo'!$W$35,MC_Paths_Base!X447+'Monte Carlo'!$X$35,MC_Paths_Base!Y447+'Monte Carlo'!$Y$35,MC_Paths_Base!Z447+'Monte Carlo'!$Z$35,MC_Paths_Base!AA447+'Monte Carlo'!$AA$35,MC_Paths_Base!AB447+'Monte Carlo'!$AB$35,MC_Paths_Base!AC447+'Monte Carlo'!$AC$35,MC_Paths_Base!AD447+'Monte Carlo'!$AD$35,MC_Paths_Base!AE447+'Monte Carlo'!$AE$35,MC_Paths_Base!AF447+'Monte Carlo'!$AF$35)</x:f>
        <x:v>-760053.0259064797</x:v>
      </x:c>
    </x:row>
    <x:row r="448">
      <x:c r="AJ448" t="n">
        <x:f>MIN(MC_Paths_Base!B448:AF448)</x:f>
        <x:v>705665.5889612355</x:v>
      </x:c>
      <x:c r="AK448" t="n">
        <x:f>MIN(MC_Paths_Base!B448+'Monte Carlo'!$B$32,MC_Paths_Base!C448+'Monte Carlo'!$C$32,MC_Paths_Base!D448+'Monte Carlo'!$D$32,MC_Paths_Base!E448+'Monte Carlo'!$E$32,MC_Paths_Base!F448+'Monte Carlo'!$F$32,MC_Paths_Base!G448+'Monte Carlo'!$G$32,MC_Paths_Base!H448+'Monte Carlo'!$H$32,MC_Paths_Base!I448+'Monte Carlo'!$I$32,MC_Paths_Base!J448+'Monte Carlo'!$J$32,MC_Paths_Base!K448+'Monte Carlo'!$K$32,MC_Paths_Base!L448+'Monte Carlo'!$L$32,MC_Paths_Base!M448+'Monte Carlo'!$M$32,MC_Paths_Base!N448+'Monte Carlo'!$N$32,MC_Paths_Base!O448+'Monte Carlo'!$O$32,MC_Paths_Base!P448+'Monte Carlo'!$P$32,MC_Paths_Base!Q448+'Monte Carlo'!$Q$32,MC_Paths_Base!R448+'Monte Carlo'!$R$32,MC_Paths_Base!S448+'Monte Carlo'!$S$32,MC_Paths_Base!T448+'Monte Carlo'!$T$32,MC_Paths_Base!U448+'Monte Carlo'!$U$32,MC_Paths_Base!V448+'Monte Carlo'!$V$32,MC_Paths_Base!W448+'Monte Carlo'!$W$32,MC_Paths_Base!X448+'Monte Carlo'!$X$32,MC_Paths_Base!Y448+'Monte Carlo'!$Y$32,MC_Paths_Base!Z448+'Monte Carlo'!$Z$32,MC_Paths_Base!AA448+'Monte Carlo'!$AA$32,MC_Paths_Base!AB448+'Monte Carlo'!$AB$32,MC_Paths_Base!AC448+'Monte Carlo'!$AC$32,MC_Paths_Base!AD448+'Monte Carlo'!$AD$32,MC_Paths_Base!AE448+'Monte Carlo'!$AE$32,MC_Paths_Base!AF448+'Monte Carlo'!$AF$32)</x:f>
        <x:v>500414.0995852344</x:v>
      </x:c>
      <x:c r="AL448" t="n">
        <x:f>MIN(MC_Paths_Base!B448+'Monte Carlo'!$B$34,MC_Paths_Base!C448+'Monte Carlo'!$C$34,MC_Paths_Base!D448+'Monte Carlo'!$D$34,MC_Paths_Base!E448+'Monte Carlo'!$E$34,MC_Paths_Base!F448+'Monte Carlo'!$F$34,MC_Paths_Base!G448+'Monte Carlo'!$G$34,MC_Paths_Base!H448+'Monte Carlo'!$H$34,MC_Paths_Base!I448+'Monte Carlo'!$I$34,MC_Paths_Base!J448+'Monte Carlo'!$J$34,MC_Paths_Base!K448+'Monte Carlo'!$K$34,MC_Paths_Base!L448+'Monte Carlo'!$L$34,MC_Paths_Base!M448+'Monte Carlo'!$M$34,MC_Paths_Base!N448+'Monte Carlo'!$N$34,MC_Paths_Base!O448+'Monte Carlo'!$O$34,MC_Paths_Base!P448+'Monte Carlo'!$P$34,MC_Paths_Base!Q448+'Monte Carlo'!$Q$34,MC_Paths_Base!R448+'Monte Carlo'!$R$34,MC_Paths_Base!S448+'Monte Carlo'!$S$34,MC_Paths_Base!T448+'Monte Carlo'!$T$34,MC_Paths_Base!U448+'Monte Carlo'!$U$34,MC_Paths_Base!V448+'Monte Carlo'!$V$34,MC_Paths_Base!W448+'Monte Carlo'!$W$34,MC_Paths_Base!X448+'Monte Carlo'!$X$34,MC_Paths_Base!Y448+'Monte Carlo'!$Y$34,MC_Paths_Base!Z448+'Monte Carlo'!$Z$34,MC_Paths_Base!AA448+'Monte Carlo'!$AA$34,MC_Paths_Base!AB448+'Monte Carlo'!$AB$34,MC_Paths_Base!AC448+'Monte Carlo'!$AC$34,MC_Paths_Base!AD448+'Monte Carlo'!$AD$34,MC_Paths_Base!AE448+'Monte Carlo'!$AE$34,MC_Paths_Base!AF448+'Monte Carlo'!$AF$34)</x:f>
        <x:v>-402989.1310936841</x:v>
      </x:c>
      <x:c r="AM448" t="n">
        <x:f>MIN(MC_Paths_Base!B448+'Monte Carlo'!$B$35,MC_Paths_Base!C448+'Monte Carlo'!$C$35,MC_Paths_Base!D448+'Monte Carlo'!$D$35,MC_Paths_Base!E448+'Monte Carlo'!$E$35,MC_Paths_Base!F448+'Monte Carlo'!$F$35,MC_Paths_Base!G448+'Monte Carlo'!$G$35,MC_Paths_Base!H448+'Monte Carlo'!$H$35,MC_Paths_Base!I448+'Monte Carlo'!$I$35,MC_Paths_Base!J448+'Monte Carlo'!$J$35,MC_Paths_Base!K448+'Monte Carlo'!$K$35,MC_Paths_Base!L448+'Monte Carlo'!$L$35,MC_Paths_Base!M448+'Monte Carlo'!$M$35,MC_Paths_Base!N448+'Monte Carlo'!$N$35,MC_Paths_Base!O448+'Monte Carlo'!$O$35,MC_Paths_Base!P448+'Monte Carlo'!$P$35,MC_Paths_Base!Q448+'Monte Carlo'!$Q$35,MC_Paths_Base!R448+'Monte Carlo'!$R$35,MC_Paths_Base!S448+'Monte Carlo'!$S$35,MC_Paths_Base!T448+'Monte Carlo'!$T$35,MC_Paths_Base!U448+'Monte Carlo'!$U$35,MC_Paths_Base!V448+'Monte Carlo'!$V$35,MC_Paths_Base!W448+'Monte Carlo'!$W$35,MC_Paths_Base!X448+'Monte Carlo'!$X$35,MC_Paths_Base!Y448+'Monte Carlo'!$Y$35,MC_Paths_Base!Z448+'Monte Carlo'!$Z$35,MC_Paths_Base!AA448+'Monte Carlo'!$AA$35,MC_Paths_Base!AB448+'Monte Carlo'!$AB$35,MC_Paths_Base!AC448+'Monte Carlo'!$AC$35,MC_Paths_Base!AD448+'Monte Carlo'!$AD$35,MC_Paths_Base!AE448+'Monte Carlo'!$AE$35,MC_Paths_Base!AF448+'Monte Carlo'!$AF$35)</x:f>
        <x:v>-341442.53175973473</x:v>
      </x:c>
    </x:row>
    <x:row r="449">
      <x:c r="AJ449" t="n">
        <x:f>MIN(MC_Paths_Base!B449:AF449)</x:f>
        <x:v>1029031.25</x:v>
      </x:c>
      <x:c r="AK449" t="n">
        <x:f>MIN(MC_Paths_Base!B449+'Monte Carlo'!$B$32,MC_Paths_Base!C449+'Monte Carlo'!$C$32,MC_Paths_Base!D449+'Monte Carlo'!$D$32,MC_Paths_Base!E449+'Monte Carlo'!$E$32,MC_Paths_Base!F449+'Monte Carlo'!$F$32,MC_Paths_Base!G449+'Monte Carlo'!$G$32,MC_Paths_Base!H449+'Monte Carlo'!$H$32,MC_Paths_Base!I449+'Monte Carlo'!$I$32,MC_Paths_Base!J449+'Monte Carlo'!$J$32,MC_Paths_Base!K449+'Monte Carlo'!$K$32,MC_Paths_Base!L449+'Monte Carlo'!$L$32,MC_Paths_Base!M449+'Monte Carlo'!$M$32,MC_Paths_Base!N449+'Monte Carlo'!$N$32,MC_Paths_Base!O449+'Monte Carlo'!$O$32,MC_Paths_Base!P449+'Monte Carlo'!$P$32,MC_Paths_Base!Q449+'Monte Carlo'!$Q$32,MC_Paths_Base!R449+'Monte Carlo'!$R$32,MC_Paths_Base!S449+'Monte Carlo'!$S$32,MC_Paths_Base!T449+'Monte Carlo'!$T$32,MC_Paths_Base!U449+'Monte Carlo'!$U$32,MC_Paths_Base!V449+'Monte Carlo'!$V$32,MC_Paths_Base!W449+'Monte Carlo'!$W$32,MC_Paths_Base!X449+'Monte Carlo'!$X$32,MC_Paths_Base!Y449+'Monte Carlo'!$Y$32,MC_Paths_Base!Z449+'Monte Carlo'!$Z$32,MC_Paths_Base!AA449+'Monte Carlo'!$AA$32,MC_Paths_Base!AB449+'Monte Carlo'!$AB$32,MC_Paths_Base!AC449+'Monte Carlo'!$AC$32,MC_Paths_Base!AD449+'Monte Carlo'!$AD$32,MC_Paths_Base!AE449+'Monte Carlo'!$AE$32,MC_Paths_Base!AF449+'Monte Carlo'!$AF$32)</x:f>
        <x:v>1029031.25</x:v>
      </x:c>
      <x:c r="AL449" t="n">
        <x:f>MIN(MC_Paths_Base!B449+'Monte Carlo'!$B$34,MC_Paths_Base!C449+'Monte Carlo'!$C$34,MC_Paths_Base!D449+'Monte Carlo'!$D$34,MC_Paths_Base!E449+'Monte Carlo'!$E$34,MC_Paths_Base!F449+'Monte Carlo'!$F$34,MC_Paths_Base!G449+'Monte Carlo'!$G$34,MC_Paths_Base!H449+'Monte Carlo'!$H$34,MC_Paths_Base!I449+'Monte Carlo'!$I$34,MC_Paths_Base!J449+'Monte Carlo'!$J$34,MC_Paths_Base!K449+'Monte Carlo'!$K$34,MC_Paths_Base!L449+'Monte Carlo'!$L$34,MC_Paths_Base!M449+'Monte Carlo'!$M$34,MC_Paths_Base!N449+'Monte Carlo'!$N$34,MC_Paths_Base!O449+'Monte Carlo'!$O$34,MC_Paths_Base!P449+'Monte Carlo'!$P$34,MC_Paths_Base!Q449+'Monte Carlo'!$Q$34,MC_Paths_Base!R449+'Monte Carlo'!$R$34,MC_Paths_Base!S449+'Monte Carlo'!$S$34,MC_Paths_Base!T449+'Monte Carlo'!$T$34,MC_Paths_Base!U449+'Monte Carlo'!$U$34,MC_Paths_Base!V449+'Monte Carlo'!$V$34,MC_Paths_Base!W449+'Monte Carlo'!$W$34,MC_Paths_Base!X449+'Monte Carlo'!$X$34,MC_Paths_Base!Y449+'Monte Carlo'!$Y$34,MC_Paths_Base!Z449+'Monte Carlo'!$Z$34,MC_Paths_Base!AA449+'Monte Carlo'!$AA$34,MC_Paths_Base!AB449+'Monte Carlo'!$AB$34,MC_Paths_Base!AC449+'Monte Carlo'!$AC$34,MC_Paths_Base!AD449+'Monte Carlo'!$AD$34,MC_Paths_Base!AE449+'Monte Carlo'!$AE$34,MC_Paths_Base!AF449+'Monte Carlo'!$AF$34)</x:f>
        <x:v>1029031.25</x:v>
      </x:c>
      <x:c r="AM449" t="n">
        <x:f>MIN(MC_Paths_Base!B449+'Monte Carlo'!$B$35,MC_Paths_Base!C449+'Monte Carlo'!$C$35,MC_Paths_Base!D449+'Monte Carlo'!$D$35,MC_Paths_Base!E449+'Monte Carlo'!$E$35,MC_Paths_Base!F449+'Monte Carlo'!$F$35,MC_Paths_Base!G449+'Monte Carlo'!$G$35,MC_Paths_Base!H449+'Monte Carlo'!$H$35,MC_Paths_Base!I449+'Monte Carlo'!$I$35,MC_Paths_Base!J449+'Monte Carlo'!$J$35,MC_Paths_Base!K449+'Monte Carlo'!$K$35,MC_Paths_Base!L449+'Monte Carlo'!$L$35,MC_Paths_Base!M449+'Monte Carlo'!$M$35,MC_Paths_Base!N449+'Monte Carlo'!$N$35,MC_Paths_Base!O449+'Monte Carlo'!$O$35,MC_Paths_Base!P449+'Monte Carlo'!$P$35,MC_Paths_Base!Q449+'Monte Carlo'!$Q$35,MC_Paths_Base!R449+'Monte Carlo'!$R$35,MC_Paths_Base!S449+'Monte Carlo'!$S$35,MC_Paths_Base!T449+'Monte Carlo'!$T$35,MC_Paths_Base!U449+'Monte Carlo'!$U$35,MC_Paths_Base!V449+'Monte Carlo'!$V$35,MC_Paths_Base!W449+'Monte Carlo'!$W$35,MC_Paths_Base!X449+'Monte Carlo'!$X$35,MC_Paths_Base!Y449+'Monte Carlo'!$Y$35,MC_Paths_Base!Z449+'Monte Carlo'!$Z$35,MC_Paths_Base!AA449+'Monte Carlo'!$AA$35,MC_Paths_Base!AB449+'Monte Carlo'!$AB$35,MC_Paths_Base!AC449+'Monte Carlo'!$AC$35,MC_Paths_Base!AD449+'Monte Carlo'!$AD$35,MC_Paths_Base!AE449+'Monte Carlo'!$AE$35,MC_Paths_Base!AF449+'Monte Carlo'!$AF$35)</x:f>
        <x:v>1029031.25</x:v>
      </x:c>
    </x:row>
    <x:row r="450">
      <x:c r="AJ450" t="n">
        <x:f>MIN(MC_Paths_Base!B450:AF450)</x:f>
        <x:v>1012950.6677511444</x:v>
      </x:c>
      <x:c r="AK450" t="n">
        <x:f>MIN(MC_Paths_Base!B450+'Monte Carlo'!$B$32,MC_Paths_Base!C450+'Monte Carlo'!$C$32,MC_Paths_Base!D450+'Monte Carlo'!$D$32,MC_Paths_Base!E450+'Monte Carlo'!$E$32,MC_Paths_Base!F450+'Monte Carlo'!$F$32,MC_Paths_Base!G450+'Monte Carlo'!$G$32,MC_Paths_Base!H450+'Monte Carlo'!$H$32,MC_Paths_Base!I450+'Monte Carlo'!$I$32,MC_Paths_Base!J450+'Monte Carlo'!$J$32,MC_Paths_Base!K450+'Monte Carlo'!$K$32,MC_Paths_Base!L450+'Monte Carlo'!$L$32,MC_Paths_Base!M450+'Monte Carlo'!$M$32,MC_Paths_Base!N450+'Monte Carlo'!$N$32,MC_Paths_Base!O450+'Monte Carlo'!$O$32,MC_Paths_Base!P450+'Monte Carlo'!$P$32,MC_Paths_Base!Q450+'Monte Carlo'!$Q$32,MC_Paths_Base!R450+'Monte Carlo'!$R$32,MC_Paths_Base!S450+'Monte Carlo'!$S$32,MC_Paths_Base!T450+'Monte Carlo'!$T$32,MC_Paths_Base!U450+'Monte Carlo'!$U$32,MC_Paths_Base!V450+'Monte Carlo'!$V$32,MC_Paths_Base!W450+'Monte Carlo'!$W$32,MC_Paths_Base!X450+'Monte Carlo'!$X$32,MC_Paths_Base!Y450+'Monte Carlo'!$Y$32,MC_Paths_Base!Z450+'Monte Carlo'!$Z$32,MC_Paths_Base!AA450+'Monte Carlo'!$AA$32,MC_Paths_Base!AB450+'Monte Carlo'!$AB$32,MC_Paths_Base!AC450+'Monte Carlo'!$AC$32,MC_Paths_Base!AD450+'Monte Carlo'!$AD$32,MC_Paths_Base!AE450+'Monte Carlo'!$AE$32,MC_Paths_Base!AF450+'Monte Carlo'!$AF$32)</x:f>
        <x:v>790649.7010828869</x:v>
      </x:c>
      <x:c r="AL450" t="n">
        <x:f>MIN(MC_Paths_Base!B450+'Monte Carlo'!$B$34,MC_Paths_Base!C450+'Monte Carlo'!$C$34,MC_Paths_Base!D450+'Monte Carlo'!$D$34,MC_Paths_Base!E450+'Monte Carlo'!$E$34,MC_Paths_Base!F450+'Monte Carlo'!$F$34,MC_Paths_Base!G450+'Monte Carlo'!$G$34,MC_Paths_Base!H450+'Monte Carlo'!$H$34,MC_Paths_Base!I450+'Monte Carlo'!$I$34,MC_Paths_Base!J450+'Monte Carlo'!$J$34,MC_Paths_Base!K450+'Monte Carlo'!$K$34,MC_Paths_Base!L450+'Monte Carlo'!$L$34,MC_Paths_Base!M450+'Monte Carlo'!$M$34,MC_Paths_Base!N450+'Monte Carlo'!$N$34,MC_Paths_Base!O450+'Monte Carlo'!$O$34,MC_Paths_Base!P450+'Monte Carlo'!$P$34,MC_Paths_Base!Q450+'Monte Carlo'!$Q$34,MC_Paths_Base!R450+'Monte Carlo'!$R$34,MC_Paths_Base!S450+'Monte Carlo'!$S$34,MC_Paths_Base!T450+'Monte Carlo'!$T$34,MC_Paths_Base!U450+'Monte Carlo'!$U$34,MC_Paths_Base!V450+'Monte Carlo'!$V$34,MC_Paths_Base!W450+'Monte Carlo'!$W$34,MC_Paths_Base!X450+'Monte Carlo'!$X$34,MC_Paths_Base!Y450+'Monte Carlo'!$Y$34,MC_Paths_Base!Z450+'Monte Carlo'!$Z$34,MC_Paths_Base!AA450+'Monte Carlo'!$AA$34,MC_Paths_Base!AB450+'Monte Carlo'!$AB$34,MC_Paths_Base!AC450+'Monte Carlo'!$AC$34,MC_Paths_Base!AD450+'Monte Carlo'!$AD$34,MC_Paths_Base!AE450+'Monte Carlo'!$AE$34,MC_Paths_Base!AF450+'Monte Carlo'!$AF$34)</x:f>
        <x:v>67405.12933975575</x:v>
      </x:c>
      <x:c r="AM450" t="n">
        <x:f>MIN(MC_Paths_Base!B450+'Monte Carlo'!$B$35,MC_Paths_Base!C450+'Monte Carlo'!$C$35,MC_Paths_Base!D450+'Monte Carlo'!$D$35,MC_Paths_Base!E450+'Monte Carlo'!$E$35,MC_Paths_Base!F450+'Monte Carlo'!$F$35,MC_Paths_Base!G450+'Monte Carlo'!$G$35,MC_Paths_Base!H450+'Monte Carlo'!$H$35,MC_Paths_Base!I450+'Monte Carlo'!$I$35,MC_Paths_Base!J450+'Monte Carlo'!$J$35,MC_Paths_Base!K450+'Monte Carlo'!$K$35,MC_Paths_Base!L450+'Monte Carlo'!$L$35,MC_Paths_Base!M450+'Monte Carlo'!$M$35,MC_Paths_Base!N450+'Monte Carlo'!$N$35,MC_Paths_Base!O450+'Monte Carlo'!$O$35,MC_Paths_Base!P450+'Monte Carlo'!$P$35,MC_Paths_Base!Q450+'Monte Carlo'!$Q$35,MC_Paths_Base!R450+'Monte Carlo'!$R$35,MC_Paths_Base!S450+'Monte Carlo'!$S$35,MC_Paths_Base!T450+'Monte Carlo'!$T$35,MC_Paths_Base!U450+'Monte Carlo'!$U$35,MC_Paths_Base!V450+'Monte Carlo'!$V$35,MC_Paths_Base!W450+'Monte Carlo'!$W$35,MC_Paths_Base!X450+'Monte Carlo'!$X$35,MC_Paths_Base!Y450+'Monte Carlo'!$Y$35,MC_Paths_Base!Z450+'Monte Carlo'!$Z$35,MC_Paths_Base!AA450+'Monte Carlo'!$AA$35,MC_Paths_Base!AB450+'Monte Carlo'!$AB$35,MC_Paths_Base!AC450+'Monte Carlo'!$AC$35,MC_Paths_Base!AD450+'Monte Carlo'!$AD$35,MC_Paths_Base!AE450+'Monte Carlo'!$AE$35,MC_Paths_Base!AF450+'Monte Carlo'!$AF$35)</x:f>
        <x:v>29337.518511258066</x:v>
      </x:c>
    </x:row>
    <x:row r="451">
      <x:c r="AJ451" t="n">
        <x:f>MIN(MC_Paths_Base!B451:AF451)</x:f>
        <x:v>1029031.25</x:v>
      </x:c>
      <x:c r="AK451" t="n">
        <x:f>MIN(MC_Paths_Base!B451+'Monte Carlo'!$B$32,MC_Paths_Base!C451+'Monte Carlo'!$C$32,MC_Paths_Base!D451+'Monte Carlo'!$D$32,MC_Paths_Base!E451+'Monte Carlo'!$E$32,MC_Paths_Base!F451+'Monte Carlo'!$F$32,MC_Paths_Base!G451+'Monte Carlo'!$G$32,MC_Paths_Base!H451+'Monte Carlo'!$H$32,MC_Paths_Base!I451+'Monte Carlo'!$I$32,MC_Paths_Base!J451+'Monte Carlo'!$J$32,MC_Paths_Base!K451+'Monte Carlo'!$K$32,MC_Paths_Base!L451+'Monte Carlo'!$L$32,MC_Paths_Base!M451+'Monte Carlo'!$M$32,MC_Paths_Base!N451+'Monte Carlo'!$N$32,MC_Paths_Base!O451+'Monte Carlo'!$O$32,MC_Paths_Base!P451+'Monte Carlo'!$P$32,MC_Paths_Base!Q451+'Monte Carlo'!$Q$32,MC_Paths_Base!R451+'Monte Carlo'!$R$32,MC_Paths_Base!S451+'Monte Carlo'!$S$32,MC_Paths_Base!T451+'Monte Carlo'!$T$32,MC_Paths_Base!U451+'Monte Carlo'!$U$32,MC_Paths_Base!V451+'Monte Carlo'!$V$32,MC_Paths_Base!W451+'Monte Carlo'!$W$32,MC_Paths_Base!X451+'Monte Carlo'!$X$32,MC_Paths_Base!Y451+'Monte Carlo'!$Y$32,MC_Paths_Base!Z451+'Monte Carlo'!$Z$32,MC_Paths_Base!AA451+'Monte Carlo'!$AA$32,MC_Paths_Base!AB451+'Monte Carlo'!$AB$32,MC_Paths_Base!AC451+'Monte Carlo'!$AC$32,MC_Paths_Base!AD451+'Monte Carlo'!$AD$32,MC_Paths_Base!AE451+'Monte Carlo'!$AE$32,MC_Paths_Base!AF451+'Monte Carlo'!$AF$32)</x:f>
        <x:v>944427.0109592609</x:v>
      </x:c>
      <x:c r="AL451" t="n">
        <x:f>MIN(MC_Paths_Base!B451+'Monte Carlo'!$B$34,MC_Paths_Base!C451+'Monte Carlo'!$C$34,MC_Paths_Base!D451+'Monte Carlo'!$D$34,MC_Paths_Base!E451+'Monte Carlo'!$E$34,MC_Paths_Base!F451+'Monte Carlo'!$F$34,MC_Paths_Base!G451+'Monte Carlo'!$G$34,MC_Paths_Base!H451+'Monte Carlo'!$H$34,MC_Paths_Base!I451+'Monte Carlo'!$I$34,MC_Paths_Base!J451+'Monte Carlo'!$J$34,MC_Paths_Base!K451+'Monte Carlo'!$K$34,MC_Paths_Base!L451+'Monte Carlo'!$L$34,MC_Paths_Base!M451+'Monte Carlo'!$M$34,MC_Paths_Base!N451+'Monte Carlo'!$N$34,MC_Paths_Base!O451+'Monte Carlo'!$O$34,MC_Paths_Base!P451+'Monte Carlo'!$P$34,MC_Paths_Base!Q451+'Monte Carlo'!$Q$34,MC_Paths_Base!R451+'Monte Carlo'!$R$34,MC_Paths_Base!S451+'Monte Carlo'!$S$34,MC_Paths_Base!T451+'Monte Carlo'!$T$34,MC_Paths_Base!U451+'Monte Carlo'!$U$34,MC_Paths_Base!V451+'Monte Carlo'!$V$34,MC_Paths_Base!W451+'Monte Carlo'!$W$34,MC_Paths_Base!X451+'Monte Carlo'!$X$34,MC_Paths_Base!Y451+'Monte Carlo'!$Y$34,MC_Paths_Base!Z451+'Monte Carlo'!$Z$34,MC_Paths_Base!AA451+'Monte Carlo'!$AA$34,MC_Paths_Base!AB451+'Monte Carlo'!$AB$34,MC_Paths_Base!AC451+'Monte Carlo'!$AC$34,MC_Paths_Base!AD451+'Monte Carlo'!$AD$34,MC_Paths_Base!AE451+'Monte Carlo'!$AE$34,MC_Paths_Base!AF451+'Monte Carlo'!$AF$34)</x:f>
        <x:v>767265.7679124777</x:v>
      </x:c>
      <x:c r="AM451" t="n">
        <x:f>MIN(MC_Paths_Base!B451+'Monte Carlo'!$B$35,MC_Paths_Base!C451+'Monte Carlo'!$C$35,MC_Paths_Base!D451+'Monte Carlo'!$D$35,MC_Paths_Base!E451+'Monte Carlo'!$E$35,MC_Paths_Base!F451+'Monte Carlo'!$F$35,MC_Paths_Base!G451+'Monte Carlo'!$G$35,MC_Paths_Base!H451+'Monte Carlo'!$H$35,MC_Paths_Base!I451+'Monte Carlo'!$I$35,MC_Paths_Base!J451+'Monte Carlo'!$J$35,MC_Paths_Base!K451+'Monte Carlo'!$K$35,MC_Paths_Base!L451+'Monte Carlo'!$L$35,MC_Paths_Base!M451+'Monte Carlo'!$M$35,MC_Paths_Base!N451+'Monte Carlo'!$N$35,MC_Paths_Base!O451+'Monte Carlo'!$O$35,MC_Paths_Base!P451+'Monte Carlo'!$P$35,MC_Paths_Base!Q451+'Monte Carlo'!$Q$35,MC_Paths_Base!R451+'Monte Carlo'!$R$35,MC_Paths_Base!S451+'Monte Carlo'!$S$35,MC_Paths_Base!T451+'Monte Carlo'!$T$35,MC_Paths_Base!U451+'Monte Carlo'!$U$35,MC_Paths_Base!V451+'Monte Carlo'!$V$35,MC_Paths_Base!W451+'Monte Carlo'!$W$35,MC_Paths_Base!X451+'Monte Carlo'!$X$35,MC_Paths_Base!Y451+'Monte Carlo'!$Y$35,MC_Paths_Base!Z451+'Monte Carlo'!$Z$35,MC_Paths_Base!AA451+'Monte Carlo'!$AA$35,MC_Paths_Base!AB451+'Monte Carlo'!$AB$35,MC_Paths_Base!AC451+'Monte Carlo'!$AC$35,MC_Paths_Base!AD451+'Monte Carlo'!$AD$35,MC_Paths_Base!AE451+'Monte Carlo'!$AE$35,MC_Paths_Base!AF451+'Monte Carlo'!$AF$35)</x:f>
        <x:v>683439.6672092609</x:v>
      </x:c>
    </x:row>
    <x:row r="452">
      <x:c r="AJ452" t="n">
        <x:f>MIN(MC_Paths_Base!B452:AF452)</x:f>
        <x:v>1029031.25</x:v>
      </x:c>
      <x:c r="AK452" t="n">
        <x:f>MIN(MC_Paths_Base!B452+'Monte Carlo'!$B$32,MC_Paths_Base!C452+'Monte Carlo'!$C$32,MC_Paths_Base!D452+'Monte Carlo'!$D$32,MC_Paths_Base!E452+'Monte Carlo'!$E$32,MC_Paths_Base!F452+'Monte Carlo'!$F$32,MC_Paths_Base!G452+'Monte Carlo'!$G$32,MC_Paths_Base!H452+'Monte Carlo'!$H$32,MC_Paths_Base!I452+'Monte Carlo'!$I$32,MC_Paths_Base!J452+'Monte Carlo'!$J$32,MC_Paths_Base!K452+'Monte Carlo'!$K$32,MC_Paths_Base!L452+'Monte Carlo'!$L$32,MC_Paths_Base!M452+'Monte Carlo'!$M$32,MC_Paths_Base!N452+'Monte Carlo'!$N$32,MC_Paths_Base!O452+'Monte Carlo'!$O$32,MC_Paths_Base!P452+'Monte Carlo'!$P$32,MC_Paths_Base!Q452+'Monte Carlo'!$Q$32,MC_Paths_Base!R452+'Monte Carlo'!$R$32,MC_Paths_Base!S452+'Monte Carlo'!$S$32,MC_Paths_Base!T452+'Monte Carlo'!$T$32,MC_Paths_Base!U452+'Monte Carlo'!$U$32,MC_Paths_Base!V452+'Monte Carlo'!$V$32,MC_Paths_Base!W452+'Monte Carlo'!$W$32,MC_Paths_Base!X452+'Monte Carlo'!$X$32,MC_Paths_Base!Y452+'Monte Carlo'!$Y$32,MC_Paths_Base!Z452+'Monte Carlo'!$Z$32,MC_Paths_Base!AA452+'Monte Carlo'!$AA$32,MC_Paths_Base!AB452+'Monte Carlo'!$AB$32,MC_Paths_Base!AC452+'Monte Carlo'!$AC$32,MC_Paths_Base!AD452+'Monte Carlo'!$AD$32,MC_Paths_Base!AE452+'Monte Carlo'!$AE$32,MC_Paths_Base!AF452+'Monte Carlo'!$AF$32)</x:f>
        <x:v>1029031.25</x:v>
      </x:c>
      <x:c r="AL452" t="n">
        <x:f>MIN(MC_Paths_Base!B452+'Monte Carlo'!$B$34,MC_Paths_Base!C452+'Monte Carlo'!$C$34,MC_Paths_Base!D452+'Monte Carlo'!$D$34,MC_Paths_Base!E452+'Monte Carlo'!$E$34,MC_Paths_Base!F452+'Monte Carlo'!$F$34,MC_Paths_Base!G452+'Monte Carlo'!$G$34,MC_Paths_Base!H452+'Monte Carlo'!$H$34,MC_Paths_Base!I452+'Monte Carlo'!$I$34,MC_Paths_Base!J452+'Monte Carlo'!$J$34,MC_Paths_Base!K452+'Monte Carlo'!$K$34,MC_Paths_Base!L452+'Monte Carlo'!$L$34,MC_Paths_Base!M452+'Monte Carlo'!$M$34,MC_Paths_Base!N452+'Monte Carlo'!$N$34,MC_Paths_Base!O452+'Monte Carlo'!$O$34,MC_Paths_Base!P452+'Monte Carlo'!$P$34,MC_Paths_Base!Q452+'Monte Carlo'!$Q$34,MC_Paths_Base!R452+'Monte Carlo'!$R$34,MC_Paths_Base!S452+'Monte Carlo'!$S$34,MC_Paths_Base!T452+'Monte Carlo'!$T$34,MC_Paths_Base!U452+'Monte Carlo'!$U$34,MC_Paths_Base!V452+'Monte Carlo'!$V$34,MC_Paths_Base!W452+'Monte Carlo'!$W$34,MC_Paths_Base!X452+'Monte Carlo'!$X$34,MC_Paths_Base!Y452+'Monte Carlo'!$Y$34,MC_Paths_Base!Z452+'Monte Carlo'!$Z$34,MC_Paths_Base!AA452+'Monte Carlo'!$AA$34,MC_Paths_Base!AB452+'Monte Carlo'!$AB$34,MC_Paths_Base!AC452+'Monte Carlo'!$AC$34,MC_Paths_Base!AD452+'Monte Carlo'!$AD$34,MC_Paths_Base!AE452+'Monte Carlo'!$AE$34,MC_Paths_Base!AF452+'Monte Carlo'!$AF$34)</x:f>
        <x:v>1029031.25</x:v>
      </x:c>
      <x:c r="AM452" t="n">
        <x:f>MIN(MC_Paths_Base!B452+'Monte Carlo'!$B$35,MC_Paths_Base!C452+'Monte Carlo'!$C$35,MC_Paths_Base!D452+'Monte Carlo'!$D$35,MC_Paths_Base!E452+'Monte Carlo'!$E$35,MC_Paths_Base!F452+'Monte Carlo'!$F$35,MC_Paths_Base!G452+'Monte Carlo'!$G$35,MC_Paths_Base!H452+'Monte Carlo'!$H$35,MC_Paths_Base!I452+'Monte Carlo'!$I$35,MC_Paths_Base!J452+'Monte Carlo'!$J$35,MC_Paths_Base!K452+'Monte Carlo'!$K$35,MC_Paths_Base!L452+'Monte Carlo'!$L$35,MC_Paths_Base!M452+'Monte Carlo'!$M$35,MC_Paths_Base!N452+'Monte Carlo'!$N$35,MC_Paths_Base!O452+'Monte Carlo'!$O$35,MC_Paths_Base!P452+'Monte Carlo'!$P$35,MC_Paths_Base!Q452+'Monte Carlo'!$Q$35,MC_Paths_Base!R452+'Monte Carlo'!$R$35,MC_Paths_Base!S452+'Monte Carlo'!$S$35,MC_Paths_Base!T452+'Monte Carlo'!$T$35,MC_Paths_Base!U452+'Monte Carlo'!$U$35,MC_Paths_Base!V452+'Monte Carlo'!$V$35,MC_Paths_Base!W452+'Monte Carlo'!$W$35,MC_Paths_Base!X452+'Monte Carlo'!$X$35,MC_Paths_Base!Y452+'Monte Carlo'!$Y$35,MC_Paths_Base!Z452+'Monte Carlo'!$Z$35,MC_Paths_Base!AA452+'Monte Carlo'!$AA$35,MC_Paths_Base!AB452+'Monte Carlo'!$AB$35,MC_Paths_Base!AC452+'Monte Carlo'!$AC$35,MC_Paths_Base!AD452+'Monte Carlo'!$AD$35,MC_Paths_Base!AE452+'Monte Carlo'!$AE$35,MC_Paths_Base!AF452+'Monte Carlo'!$AF$35)</x:f>
        <x:v>980866.4904840321</x:v>
      </x:c>
    </x:row>
    <x:row r="453">
      <x:c r="AJ453" t="n">
        <x:f>MIN(MC_Paths_Base!B453:AF453)</x:f>
        <x:v>814637.6776952281</x:v>
      </x:c>
      <x:c r="AK453" t="n">
        <x:f>MIN(MC_Paths_Base!B453+'Monte Carlo'!$B$32,MC_Paths_Base!C453+'Monte Carlo'!$C$32,MC_Paths_Base!D453+'Monte Carlo'!$D$32,MC_Paths_Base!E453+'Monte Carlo'!$E$32,MC_Paths_Base!F453+'Monte Carlo'!$F$32,MC_Paths_Base!G453+'Monte Carlo'!$G$32,MC_Paths_Base!H453+'Monte Carlo'!$H$32,MC_Paths_Base!I453+'Monte Carlo'!$I$32,MC_Paths_Base!J453+'Monte Carlo'!$J$32,MC_Paths_Base!K453+'Monte Carlo'!$K$32,MC_Paths_Base!L453+'Monte Carlo'!$L$32,MC_Paths_Base!M453+'Monte Carlo'!$M$32,MC_Paths_Base!N453+'Monte Carlo'!$N$32,MC_Paths_Base!O453+'Monte Carlo'!$O$32,MC_Paths_Base!P453+'Monte Carlo'!$P$32,MC_Paths_Base!Q453+'Monte Carlo'!$Q$32,MC_Paths_Base!R453+'Monte Carlo'!$R$32,MC_Paths_Base!S453+'Monte Carlo'!$S$32,MC_Paths_Base!T453+'Monte Carlo'!$T$32,MC_Paths_Base!U453+'Monte Carlo'!$U$32,MC_Paths_Base!V453+'Monte Carlo'!$V$32,MC_Paths_Base!W453+'Monte Carlo'!$W$32,MC_Paths_Base!X453+'Monte Carlo'!$X$32,MC_Paths_Base!Y453+'Monte Carlo'!$Y$32,MC_Paths_Base!Z453+'Monte Carlo'!$Z$32,MC_Paths_Base!AA453+'Monte Carlo'!$AA$32,MC_Paths_Base!AB453+'Monte Carlo'!$AB$32,MC_Paths_Base!AC453+'Monte Carlo'!$AC$32,MC_Paths_Base!AD453+'Monte Carlo'!$AD$32,MC_Paths_Base!AE453+'Monte Carlo'!$AE$32,MC_Paths_Base!AF453+'Monte Carlo'!$AF$32)</x:f>
        <x:v>610307.7912685595</x:v>
      </x:c>
      <x:c r="AL453" t="n">
        <x:f>MIN(MC_Paths_Base!B453+'Monte Carlo'!$B$34,MC_Paths_Base!C453+'Monte Carlo'!$C$34,MC_Paths_Base!D453+'Monte Carlo'!$D$34,MC_Paths_Base!E453+'Monte Carlo'!$E$34,MC_Paths_Base!F453+'Monte Carlo'!$F$34,MC_Paths_Base!G453+'Monte Carlo'!$G$34,MC_Paths_Base!H453+'Monte Carlo'!$H$34,MC_Paths_Base!I453+'Monte Carlo'!$I$34,MC_Paths_Base!J453+'Monte Carlo'!$J$34,MC_Paths_Base!K453+'Monte Carlo'!$K$34,MC_Paths_Base!L453+'Monte Carlo'!$L$34,MC_Paths_Base!M453+'Monte Carlo'!$M$34,MC_Paths_Base!N453+'Monte Carlo'!$N$34,MC_Paths_Base!O453+'Monte Carlo'!$O$34,MC_Paths_Base!P453+'Monte Carlo'!$P$34,MC_Paths_Base!Q453+'Monte Carlo'!$Q$34,MC_Paths_Base!R453+'Monte Carlo'!$R$34,MC_Paths_Base!S453+'Monte Carlo'!$S$34,MC_Paths_Base!T453+'Monte Carlo'!$T$34,MC_Paths_Base!U453+'Monte Carlo'!$U$34,MC_Paths_Base!V453+'Monte Carlo'!$V$34,MC_Paths_Base!W453+'Monte Carlo'!$W$34,MC_Paths_Base!X453+'Monte Carlo'!$X$34,MC_Paths_Base!Y453+'Monte Carlo'!$Y$34,MC_Paths_Base!Z453+'Monte Carlo'!$Z$34,MC_Paths_Base!AA453+'Monte Carlo'!$AA$34,MC_Paths_Base!AB453+'Monte Carlo'!$AB$34,MC_Paths_Base!AC453+'Monte Carlo'!$AC$34,MC_Paths_Base!AD453+'Monte Carlo'!$AD$34,MC_Paths_Base!AE453+'Monte Carlo'!$AE$34,MC_Paths_Base!AF453+'Monte Carlo'!$AF$34)</x:f>
        <x:v>385743.9419879046</x:v>
      </x:c>
      <x:c r="AM453" t="n">
        <x:f>MIN(MC_Paths_Base!B453+'Monte Carlo'!$B$35,MC_Paths_Base!C453+'Monte Carlo'!$C$35,MC_Paths_Base!D453+'Monte Carlo'!$D$35,MC_Paths_Base!E453+'Monte Carlo'!$E$35,MC_Paths_Base!F453+'Monte Carlo'!$F$35,MC_Paths_Base!G453+'Monte Carlo'!$G$35,MC_Paths_Base!H453+'Monte Carlo'!$H$35,MC_Paths_Base!I453+'Monte Carlo'!$I$35,MC_Paths_Base!J453+'Monte Carlo'!$J$35,MC_Paths_Base!K453+'Monte Carlo'!$K$35,MC_Paths_Base!L453+'Monte Carlo'!$L$35,MC_Paths_Base!M453+'Monte Carlo'!$M$35,MC_Paths_Base!N453+'Monte Carlo'!$N$35,MC_Paths_Base!O453+'Monte Carlo'!$O$35,MC_Paths_Base!P453+'Monte Carlo'!$P$35,MC_Paths_Base!Q453+'Monte Carlo'!$Q$35,MC_Paths_Base!R453+'Monte Carlo'!$R$35,MC_Paths_Base!S453+'Monte Carlo'!$S$35,MC_Paths_Base!T453+'Monte Carlo'!$T$35,MC_Paths_Base!U453+'Monte Carlo'!$U$35,MC_Paths_Base!V453+'Monte Carlo'!$V$35,MC_Paths_Base!W453+'Monte Carlo'!$W$35,MC_Paths_Base!X453+'Monte Carlo'!$X$35,MC_Paths_Base!Y453+'Monte Carlo'!$Y$35,MC_Paths_Base!Z453+'Monte Carlo'!$Z$35,MC_Paths_Base!AA453+'Monte Carlo'!$AA$35,MC_Paths_Base!AB453+'Monte Carlo'!$AB$35,MC_Paths_Base!AC453+'Monte Carlo'!$AC$35,MC_Paths_Base!AD453+'Monte Carlo'!$AD$35,MC_Paths_Base!AE453+'Monte Carlo'!$AE$35,MC_Paths_Base!AF453+'Monte Carlo'!$AF$35)</x:f>
        <x:v>267023.70105657633</x:v>
      </x:c>
    </x:row>
    <x:row r="454">
      <x:c r="AJ454" t="n">
        <x:f>MIN(MC_Paths_Base!B454:AF454)</x:f>
        <x:v>858710.1179731841</x:v>
      </x:c>
      <x:c r="AK454" t="n">
        <x:f>MIN(MC_Paths_Base!B454+'Monte Carlo'!$B$32,MC_Paths_Base!C454+'Monte Carlo'!$C$32,MC_Paths_Base!D454+'Monte Carlo'!$D$32,MC_Paths_Base!E454+'Monte Carlo'!$E$32,MC_Paths_Base!F454+'Monte Carlo'!$F$32,MC_Paths_Base!G454+'Monte Carlo'!$G$32,MC_Paths_Base!H454+'Monte Carlo'!$H$32,MC_Paths_Base!I454+'Monte Carlo'!$I$32,MC_Paths_Base!J454+'Monte Carlo'!$J$32,MC_Paths_Base!K454+'Monte Carlo'!$K$32,MC_Paths_Base!L454+'Monte Carlo'!$L$32,MC_Paths_Base!M454+'Monte Carlo'!$M$32,MC_Paths_Base!N454+'Monte Carlo'!$N$32,MC_Paths_Base!O454+'Monte Carlo'!$O$32,MC_Paths_Base!P454+'Monte Carlo'!$P$32,MC_Paths_Base!Q454+'Monte Carlo'!$Q$32,MC_Paths_Base!R454+'Monte Carlo'!$R$32,MC_Paths_Base!S454+'Monte Carlo'!$S$32,MC_Paths_Base!T454+'Monte Carlo'!$T$32,MC_Paths_Base!U454+'Monte Carlo'!$U$32,MC_Paths_Base!V454+'Monte Carlo'!$V$32,MC_Paths_Base!W454+'Monte Carlo'!$W$32,MC_Paths_Base!X454+'Monte Carlo'!$X$32,MC_Paths_Base!Y454+'Monte Carlo'!$Y$32,MC_Paths_Base!Z454+'Monte Carlo'!$Z$32,MC_Paths_Base!AA454+'Monte Carlo'!$AA$32,MC_Paths_Base!AB454+'Monte Carlo'!$AB$32,MC_Paths_Base!AC454+'Monte Carlo'!$AC$32,MC_Paths_Base!AD454+'Monte Carlo'!$AD$32,MC_Paths_Base!AE454+'Monte Carlo'!$AE$32,MC_Paths_Base!AF454+'Monte Carlo'!$AF$32)</x:f>
        <x:v>652477.1214561443</x:v>
      </x:c>
      <x:c r="AL454" t="n">
        <x:f>MIN(MC_Paths_Base!B454+'Monte Carlo'!$B$34,MC_Paths_Base!C454+'Monte Carlo'!$C$34,MC_Paths_Base!D454+'Monte Carlo'!$D$34,MC_Paths_Base!E454+'Monte Carlo'!$E$34,MC_Paths_Base!F454+'Monte Carlo'!$F$34,MC_Paths_Base!G454+'Monte Carlo'!$G$34,MC_Paths_Base!H454+'Monte Carlo'!$H$34,MC_Paths_Base!I454+'Monte Carlo'!$I$34,MC_Paths_Base!J454+'Monte Carlo'!$J$34,MC_Paths_Base!K454+'Monte Carlo'!$K$34,MC_Paths_Base!L454+'Monte Carlo'!$L$34,MC_Paths_Base!M454+'Monte Carlo'!$M$34,MC_Paths_Base!N454+'Monte Carlo'!$N$34,MC_Paths_Base!O454+'Monte Carlo'!$O$34,MC_Paths_Base!P454+'Monte Carlo'!$P$34,MC_Paths_Base!Q454+'Monte Carlo'!$Q$34,MC_Paths_Base!R454+'Monte Carlo'!$R$34,MC_Paths_Base!S454+'Monte Carlo'!$S$34,MC_Paths_Base!T454+'Monte Carlo'!$T$34,MC_Paths_Base!U454+'Monte Carlo'!$U$34,MC_Paths_Base!V454+'Monte Carlo'!$V$34,MC_Paths_Base!W454+'Monte Carlo'!$W$34,MC_Paths_Base!X454+'Monte Carlo'!$X$34,MC_Paths_Base!Y454+'Monte Carlo'!$Y$34,MC_Paths_Base!Z454+'Monte Carlo'!$Z$34,MC_Paths_Base!AA454+'Monte Carlo'!$AA$34,MC_Paths_Base!AB454+'Monte Carlo'!$AB$34,MC_Paths_Base!AC454+'Monte Carlo'!$AC$34,MC_Paths_Base!AD454+'Monte Carlo'!$AD$34,MC_Paths_Base!AE454+'Monte Carlo'!$AE$34,MC_Paths_Base!AF454+'Monte Carlo'!$AF$34)</x:f>
        <x:v>-8152.116454897448</x:v>
      </x:c>
      <x:c r="AM454" t="n">
        <x:f>MIN(MC_Paths_Base!B454+'Monte Carlo'!$B$35,MC_Paths_Base!C454+'Monte Carlo'!$C$35,MC_Paths_Base!D454+'Monte Carlo'!$D$35,MC_Paths_Base!E454+'Monte Carlo'!$E$35,MC_Paths_Base!F454+'Monte Carlo'!$F$35,MC_Paths_Base!G454+'Monte Carlo'!$G$35,MC_Paths_Base!H454+'Monte Carlo'!$H$35,MC_Paths_Base!I454+'Monte Carlo'!$I$35,MC_Paths_Base!J454+'Monte Carlo'!$J$35,MC_Paths_Base!K454+'Monte Carlo'!$K$35,MC_Paths_Base!L454+'Monte Carlo'!$L$35,MC_Paths_Base!M454+'Monte Carlo'!$M$35,MC_Paths_Base!N454+'Monte Carlo'!$N$35,MC_Paths_Base!O454+'Monte Carlo'!$O$35,MC_Paths_Base!P454+'Monte Carlo'!$P$35,MC_Paths_Base!Q454+'Monte Carlo'!$Q$35,MC_Paths_Base!R454+'Monte Carlo'!$R$35,MC_Paths_Base!S454+'Monte Carlo'!$S$35,MC_Paths_Base!T454+'Monte Carlo'!$T$35,MC_Paths_Base!U454+'Monte Carlo'!$U$35,MC_Paths_Base!V454+'Monte Carlo'!$V$35,MC_Paths_Base!W454+'Monte Carlo'!$W$35,MC_Paths_Base!X454+'Monte Carlo'!$X$35,MC_Paths_Base!Y454+'Monte Carlo'!$Y$35,MC_Paths_Base!Z454+'Monte Carlo'!$Z$35,MC_Paths_Base!AA454+'Monte Carlo'!$AA$35,MC_Paths_Base!AB454+'Monte Carlo'!$AB$35,MC_Paths_Base!AC454+'Monte Carlo'!$AC$35,MC_Paths_Base!AD454+'Monte Carlo'!$AD$35,MC_Paths_Base!AE454+'Monte Carlo'!$AE$35,MC_Paths_Base!AF454+'Monte Carlo'!$AF$35)</x:f>
        <x:v>-26639.477889828384</x:v>
      </x:c>
    </x:row>
    <x:row r="455">
      <x:c r="AJ455" t="n">
        <x:f>MIN(MC_Paths_Base!B455:AF455)</x:f>
        <x:v>725304.5966291245</x:v>
      </x:c>
      <x:c r="AK455" t="n">
        <x:f>MIN(MC_Paths_Base!B455+'Monte Carlo'!$B$32,MC_Paths_Base!C455+'Monte Carlo'!$C$32,MC_Paths_Base!D455+'Monte Carlo'!$D$32,MC_Paths_Base!E455+'Monte Carlo'!$E$32,MC_Paths_Base!F455+'Monte Carlo'!$F$32,MC_Paths_Base!G455+'Monte Carlo'!$G$32,MC_Paths_Base!H455+'Monte Carlo'!$H$32,MC_Paths_Base!I455+'Monte Carlo'!$I$32,MC_Paths_Base!J455+'Monte Carlo'!$J$32,MC_Paths_Base!K455+'Monte Carlo'!$K$32,MC_Paths_Base!L455+'Monte Carlo'!$L$32,MC_Paths_Base!M455+'Monte Carlo'!$M$32,MC_Paths_Base!N455+'Monte Carlo'!$N$32,MC_Paths_Base!O455+'Monte Carlo'!$O$32,MC_Paths_Base!P455+'Monte Carlo'!$P$32,MC_Paths_Base!Q455+'Monte Carlo'!$Q$32,MC_Paths_Base!R455+'Monte Carlo'!$R$32,MC_Paths_Base!S455+'Monte Carlo'!$S$32,MC_Paths_Base!T455+'Monte Carlo'!$T$32,MC_Paths_Base!U455+'Monte Carlo'!$U$32,MC_Paths_Base!V455+'Monte Carlo'!$V$32,MC_Paths_Base!W455+'Monte Carlo'!$W$32,MC_Paths_Base!X455+'Monte Carlo'!$X$32,MC_Paths_Base!Y455+'Monte Carlo'!$Y$32,MC_Paths_Base!Z455+'Monte Carlo'!$Z$32,MC_Paths_Base!AA455+'Monte Carlo'!$AA$32,MC_Paths_Base!AB455+'Monte Carlo'!$AB$32,MC_Paths_Base!AC455+'Monte Carlo'!$AC$32,MC_Paths_Base!AD455+'Monte Carlo'!$AD$32,MC_Paths_Base!AE455+'Monte Carlo'!$AE$32,MC_Paths_Base!AF455+'Monte Carlo'!$AF$32)</x:f>
        <x:v>518026.2950068783</x:v>
      </x:c>
      <x:c r="AL455" t="n">
        <x:f>MIN(MC_Paths_Base!B455+'Monte Carlo'!$B$34,MC_Paths_Base!C455+'Monte Carlo'!$C$34,MC_Paths_Base!D455+'Monte Carlo'!$D$34,MC_Paths_Base!E455+'Monte Carlo'!$E$34,MC_Paths_Base!F455+'Monte Carlo'!$F$34,MC_Paths_Base!G455+'Monte Carlo'!$G$34,MC_Paths_Base!H455+'Monte Carlo'!$H$34,MC_Paths_Base!I455+'Monte Carlo'!$I$34,MC_Paths_Base!J455+'Monte Carlo'!$J$34,MC_Paths_Base!K455+'Monte Carlo'!$K$34,MC_Paths_Base!L455+'Monte Carlo'!$L$34,MC_Paths_Base!M455+'Monte Carlo'!$M$34,MC_Paths_Base!N455+'Monte Carlo'!$N$34,MC_Paths_Base!O455+'Monte Carlo'!$O$34,MC_Paths_Base!P455+'Monte Carlo'!$P$34,MC_Paths_Base!Q455+'Monte Carlo'!$Q$34,MC_Paths_Base!R455+'Monte Carlo'!$R$34,MC_Paths_Base!S455+'Monte Carlo'!$S$34,MC_Paths_Base!T455+'Monte Carlo'!$T$34,MC_Paths_Base!U455+'Monte Carlo'!$U$34,MC_Paths_Base!V455+'Monte Carlo'!$V$34,MC_Paths_Base!W455+'Monte Carlo'!$W$34,MC_Paths_Base!X455+'Monte Carlo'!$X$34,MC_Paths_Base!Y455+'Monte Carlo'!$Y$34,MC_Paths_Base!Z455+'Monte Carlo'!$Z$34,MC_Paths_Base!AA455+'Monte Carlo'!$AA$34,MC_Paths_Base!AB455+'Monte Carlo'!$AB$34,MC_Paths_Base!AC455+'Monte Carlo'!$AC$34,MC_Paths_Base!AD455+'Monte Carlo'!$AD$34,MC_Paths_Base!AE455+'Monte Carlo'!$AE$34,MC_Paths_Base!AF455+'Monte Carlo'!$AF$34)</x:f>
        <x:v>221587.87054710125</x:v>
      </x:c>
      <x:c r="AM455" t="n">
        <x:f>MIN(MC_Paths_Base!B455+'Monte Carlo'!$B$35,MC_Paths_Base!C455+'Monte Carlo'!$C$35,MC_Paths_Base!D455+'Monte Carlo'!$D$35,MC_Paths_Base!E455+'Monte Carlo'!$E$35,MC_Paths_Base!F455+'Monte Carlo'!$F$35,MC_Paths_Base!G455+'Monte Carlo'!$G$35,MC_Paths_Base!H455+'Monte Carlo'!$H$35,MC_Paths_Base!I455+'Monte Carlo'!$I$35,MC_Paths_Base!J455+'Monte Carlo'!$J$35,MC_Paths_Base!K455+'Monte Carlo'!$K$35,MC_Paths_Base!L455+'Monte Carlo'!$L$35,MC_Paths_Base!M455+'Monte Carlo'!$M$35,MC_Paths_Base!N455+'Monte Carlo'!$N$35,MC_Paths_Base!O455+'Monte Carlo'!$O$35,MC_Paths_Base!P455+'Monte Carlo'!$P$35,MC_Paths_Base!Q455+'Monte Carlo'!$Q$35,MC_Paths_Base!R455+'Monte Carlo'!$R$35,MC_Paths_Base!S455+'Monte Carlo'!$S$35,MC_Paths_Base!T455+'Monte Carlo'!$T$35,MC_Paths_Base!U455+'Monte Carlo'!$U$35,MC_Paths_Base!V455+'Monte Carlo'!$V$35,MC_Paths_Base!W455+'Monte Carlo'!$W$35,MC_Paths_Base!X455+'Monte Carlo'!$X$35,MC_Paths_Base!Y455+'Monte Carlo'!$Y$35,MC_Paths_Base!Z455+'Monte Carlo'!$Z$35,MC_Paths_Base!AA455+'Monte Carlo'!$AA$35,MC_Paths_Base!AB455+'Monte Carlo'!$AB$35,MC_Paths_Base!AC455+'Monte Carlo'!$AC$35,MC_Paths_Base!AD455+'Monte Carlo'!$AD$35,MC_Paths_Base!AE455+'Monte Carlo'!$AE$35,MC_Paths_Base!AF455+'Monte Carlo'!$AF$35)</x:f>
        <x:v>112455.47419201361</x:v>
      </x:c>
    </x:row>
    <x:row r="456">
      <x:c r="AJ456" t="n">
        <x:f>MIN(MC_Paths_Base!B456:AF456)</x:f>
        <x:v>733916.7548265479</x:v>
      </x:c>
      <x:c r="AK456" t="n">
        <x:f>MIN(MC_Paths_Base!B456+'Monte Carlo'!$B$32,MC_Paths_Base!C456+'Monte Carlo'!$C$32,MC_Paths_Base!D456+'Monte Carlo'!$D$32,MC_Paths_Base!E456+'Monte Carlo'!$E$32,MC_Paths_Base!F456+'Monte Carlo'!$F$32,MC_Paths_Base!G456+'Monte Carlo'!$G$32,MC_Paths_Base!H456+'Monte Carlo'!$H$32,MC_Paths_Base!I456+'Monte Carlo'!$I$32,MC_Paths_Base!J456+'Monte Carlo'!$J$32,MC_Paths_Base!K456+'Monte Carlo'!$K$32,MC_Paths_Base!L456+'Monte Carlo'!$L$32,MC_Paths_Base!M456+'Monte Carlo'!$M$32,MC_Paths_Base!N456+'Monte Carlo'!$N$32,MC_Paths_Base!O456+'Monte Carlo'!$O$32,MC_Paths_Base!P456+'Monte Carlo'!$P$32,MC_Paths_Base!Q456+'Monte Carlo'!$Q$32,MC_Paths_Base!R456+'Monte Carlo'!$R$32,MC_Paths_Base!S456+'Monte Carlo'!$S$32,MC_Paths_Base!T456+'Monte Carlo'!$T$32,MC_Paths_Base!U456+'Monte Carlo'!$U$32,MC_Paths_Base!V456+'Monte Carlo'!$V$32,MC_Paths_Base!W456+'Monte Carlo'!$W$32,MC_Paths_Base!X456+'Monte Carlo'!$X$32,MC_Paths_Base!Y456+'Monte Carlo'!$Y$32,MC_Paths_Base!Z456+'Monte Carlo'!$Z$32,MC_Paths_Base!AA456+'Monte Carlo'!$AA$32,MC_Paths_Base!AB456+'Monte Carlo'!$AB$32,MC_Paths_Base!AC456+'Monte Carlo'!$AC$32,MC_Paths_Base!AD456+'Monte Carlo'!$AD$32,MC_Paths_Base!AE456+'Monte Carlo'!$AE$32,MC_Paths_Base!AF456+'Monte Carlo'!$AF$32)</x:f>
        <x:v>528665.2654505469</x:v>
      </x:c>
      <x:c r="AL456" t="n">
        <x:f>MIN(MC_Paths_Base!B456+'Monte Carlo'!$B$34,MC_Paths_Base!C456+'Monte Carlo'!$C$34,MC_Paths_Base!D456+'Monte Carlo'!$D$34,MC_Paths_Base!E456+'Monte Carlo'!$E$34,MC_Paths_Base!F456+'Monte Carlo'!$F$34,MC_Paths_Base!G456+'Monte Carlo'!$G$34,MC_Paths_Base!H456+'Monte Carlo'!$H$34,MC_Paths_Base!I456+'Monte Carlo'!$I$34,MC_Paths_Base!J456+'Monte Carlo'!$J$34,MC_Paths_Base!K456+'Monte Carlo'!$K$34,MC_Paths_Base!L456+'Monte Carlo'!$L$34,MC_Paths_Base!M456+'Monte Carlo'!$M$34,MC_Paths_Base!N456+'Monte Carlo'!$N$34,MC_Paths_Base!O456+'Monte Carlo'!$O$34,MC_Paths_Base!P456+'Monte Carlo'!$P$34,MC_Paths_Base!Q456+'Monte Carlo'!$Q$34,MC_Paths_Base!R456+'Monte Carlo'!$R$34,MC_Paths_Base!S456+'Monte Carlo'!$S$34,MC_Paths_Base!T456+'Monte Carlo'!$T$34,MC_Paths_Base!U456+'Monte Carlo'!$U$34,MC_Paths_Base!V456+'Monte Carlo'!$V$34,MC_Paths_Base!W456+'Monte Carlo'!$W$34,MC_Paths_Base!X456+'Monte Carlo'!$X$34,MC_Paths_Base!Y456+'Monte Carlo'!$Y$34,MC_Paths_Base!Z456+'Monte Carlo'!$Z$34,MC_Paths_Base!AA456+'Monte Carlo'!$AA$34,MC_Paths_Base!AB456+'Monte Carlo'!$AB$34,MC_Paths_Base!AC456+'Monte Carlo'!$AC$34,MC_Paths_Base!AD456+'Monte Carlo'!$AD$34,MC_Paths_Base!AE456+'Monte Carlo'!$AE$34,MC_Paths_Base!AF456+'Monte Carlo'!$AF$34)</x:f>
        <x:v>289810.2273897311</x:v>
      </x:c>
      <x:c r="AM456" t="n">
        <x:f>MIN(MC_Paths_Base!B456+'Monte Carlo'!$B$35,MC_Paths_Base!C456+'Monte Carlo'!$C$35,MC_Paths_Base!D456+'Monte Carlo'!$D$35,MC_Paths_Base!E456+'Monte Carlo'!$E$35,MC_Paths_Base!F456+'Monte Carlo'!$F$35,MC_Paths_Base!G456+'Monte Carlo'!$G$35,MC_Paths_Base!H456+'Monte Carlo'!$H$35,MC_Paths_Base!I456+'Monte Carlo'!$I$35,MC_Paths_Base!J456+'Monte Carlo'!$J$35,MC_Paths_Base!K456+'Monte Carlo'!$K$35,MC_Paths_Base!L456+'Monte Carlo'!$L$35,MC_Paths_Base!M456+'Monte Carlo'!$M$35,MC_Paths_Base!N456+'Monte Carlo'!$N$35,MC_Paths_Base!O456+'Monte Carlo'!$O$35,MC_Paths_Base!P456+'Monte Carlo'!$P$35,MC_Paths_Base!Q456+'Monte Carlo'!$Q$35,MC_Paths_Base!R456+'Monte Carlo'!$R$35,MC_Paths_Base!S456+'Monte Carlo'!$S$35,MC_Paths_Base!T456+'Monte Carlo'!$T$35,MC_Paths_Base!U456+'Monte Carlo'!$U$35,MC_Paths_Base!V456+'Monte Carlo'!$V$35,MC_Paths_Base!W456+'Monte Carlo'!$W$35,MC_Paths_Base!X456+'Monte Carlo'!$X$35,MC_Paths_Base!Y456+'Monte Carlo'!$Y$35,MC_Paths_Base!Z456+'Monte Carlo'!$Z$35,MC_Paths_Base!AA456+'Monte Carlo'!$AA$35,MC_Paths_Base!AB456+'Monte Carlo'!$AB$35,MC_Paths_Base!AC456+'Monte Carlo'!$AC$35,MC_Paths_Base!AD456+'Monte Carlo'!$AD$35,MC_Paths_Base!AE456+'Monte Carlo'!$AE$35,MC_Paths_Base!AF456+'Monte Carlo'!$AF$35)</x:f>
        <x:v>171089.98645840283</x:v>
      </x:c>
    </x:row>
    <x:row r="457">
      <x:c r="AJ457" t="n">
        <x:f>MIN(MC_Paths_Base!B457:AF457)</x:f>
        <x:v>898057.8574751036</x:v>
      </x:c>
      <x:c r="AK457" t="n">
        <x:f>MIN(MC_Paths_Base!B457+'Monte Carlo'!$B$32,MC_Paths_Base!C457+'Monte Carlo'!$C$32,MC_Paths_Base!D457+'Monte Carlo'!$D$32,MC_Paths_Base!E457+'Monte Carlo'!$E$32,MC_Paths_Base!F457+'Monte Carlo'!$F$32,MC_Paths_Base!G457+'Monte Carlo'!$G$32,MC_Paths_Base!H457+'Monte Carlo'!$H$32,MC_Paths_Base!I457+'Monte Carlo'!$I$32,MC_Paths_Base!J457+'Monte Carlo'!$J$32,MC_Paths_Base!K457+'Monte Carlo'!$K$32,MC_Paths_Base!L457+'Monte Carlo'!$L$32,MC_Paths_Base!M457+'Monte Carlo'!$M$32,MC_Paths_Base!N457+'Monte Carlo'!$N$32,MC_Paths_Base!O457+'Monte Carlo'!$O$32,MC_Paths_Base!P457+'Monte Carlo'!$P$32,MC_Paths_Base!Q457+'Monte Carlo'!$Q$32,MC_Paths_Base!R457+'Monte Carlo'!$R$32,MC_Paths_Base!S457+'Monte Carlo'!$S$32,MC_Paths_Base!T457+'Monte Carlo'!$T$32,MC_Paths_Base!U457+'Monte Carlo'!$U$32,MC_Paths_Base!V457+'Monte Carlo'!$V$32,MC_Paths_Base!W457+'Monte Carlo'!$W$32,MC_Paths_Base!X457+'Monte Carlo'!$X$32,MC_Paths_Base!Y457+'Monte Carlo'!$Y$32,MC_Paths_Base!Z457+'Monte Carlo'!$Z$32,MC_Paths_Base!AA457+'Monte Carlo'!$AA$32,MC_Paths_Base!AB457+'Monte Carlo'!$AB$32,MC_Paths_Base!AC457+'Monte Carlo'!$AC$32,MC_Paths_Base!AD457+'Monte Carlo'!$AD$32,MC_Paths_Base!AE457+'Monte Carlo'!$AE$32,MC_Paths_Base!AF457+'Monte Carlo'!$AF$32)</x:f>
        <x:v>696168.8138903521</x:v>
      </x:c>
      <x:c r="AL457" t="n">
        <x:f>MIN(MC_Paths_Base!B457+'Monte Carlo'!$B$34,MC_Paths_Base!C457+'Monte Carlo'!$C$34,MC_Paths_Base!D457+'Monte Carlo'!$D$34,MC_Paths_Base!E457+'Monte Carlo'!$E$34,MC_Paths_Base!F457+'Monte Carlo'!$F$34,MC_Paths_Base!G457+'Monte Carlo'!$G$34,MC_Paths_Base!H457+'Monte Carlo'!$H$34,MC_Paths_Base!I457+'Monte Carlo'!$I$34,MC_Paths_Base!J457+'Monte Carlo'!$J$34,MC_Paths_Base!K457+'Monte Carlo'!$K$34,MC_Paths_Base!L457+'Monte Carlo'!$L$34,MC_Paths_Base!M457+'Monte Carlo'!$M$34,MC_Paths_Base!N457+'Monte Carlo'!$N$34,MC_Paths_Base!O457+'Monte Carlo'!$O$34,MC_Paths_Base!P457+'Monte Carlo'!$P$34,MC_Paths_Base!Q457+'Monte Carlo'!$Q$34,MC_Paths_Base!R457+'Monte Carlo'!$R$34,MC_Paths_Base!S457+'Monte Carlo'!$S$34,MC_Paths_Base!T457+'Monte Carlo'!$T$34,MC_Paths_Base!U457+'Monte Carlo'!$U$34,MC_Paths_Base!V457+'Monte Carlo'!$V$34,MC_Paths_Base!W457+'Monte Carlo'!$W$34,MC_Paths_Base!X457+'Monte Carlo'!$X$34,MC_Paths_Base!Y457+'Monte Carlo'!$Y$34,MC_Paths_Base!Z457+'Monte Carlo'!$Z$34,MC_Paths_Base!AA457+'Monte Carlo'!$AA$34,MC_Paths_Base!AB457+'Monte Carlo'!$AB$34,MC_Paths_Base!AC457+'Monte Carlo'!$AC$34,MC_Paths_Base!AD457+'Monte Carlo'!$AD$34,MC_Paths_Base!AE457+'Monte Carlo'!$AE$34,MC_Paths_Base!AF457+'Monte Carlo'!$AF$34)</x:f>
        <x:v>552843.5988813536</x:v>
      </x:c>
      <x:c r="AM457" t="n">
        <x:f>MIN(MC_Paths_Base!B457+'Monte Carlo'!$B$35,MC_Paths_Base!C457+'Monte Carlo'!$C$35,MC_Paths_Base!D457+'Monte Carlo'!$D$35,MC_Paths_Base!E457+'Monte Carlo'!$E$35,MC_Paths_Base!F457+'Monte Carlo'!$F$35,MC_Paths_Base!G457+'Monte Carlo'!$G$35,MC_Paths_Base!H457+'Monte Carlo'!$H$35,MC_Paths_Base!I457+'Monte Carlo'!$I$35,MC_Paths_Base!J457+'Monte Carlo'!$J$35,MC_Paths_Base!K457+'Monte Carlo'!$K$35,MC_Paths_Base!L457+'Monte Carlo'!$L$35,MC_Paths_Base!M457+'Monte Carlo'!$M$35,MC_Paths_Base!N457+'Monte Carlo'!$N$35,MC_Paths_Base!O457+'Monte Carlo'!$O$35,MC_Paths_Base!P457+'Monte Carlo'!$P$35,MC_Paths_Base!Q457+'Monte Carlo'!$Q$35,MC_Paths_Base!R457+'Monte Carlo'!$R$35,MC_Paths_Base!S457+'Monte Carlo'!$S$35,MC_Paths_Base!T457+'Monte Carlo'!$T$35,MC_Paths_Base!U457+'Monte Carlo'!$U$35,MC_Paths_Base!V457+'Monte Carlo'!$V$35,MC_Paths_Base!W457+'Monte Carlo'!$W$35,MC_Paths_Base!X457+'Monte Carlo'!$X$35,MC_Paths_Base!Y457+'Monte Carlo'!$Y$35,MC_Paths_Base!Z457+'Monte Carlo'!$Z$35,MC_Paths_Base!AA457+'Monte Carlo'!$AA$35,MC_Paths_Base!AB457+'Monte Carlo'!$AB$35,MC_Paths_Base!AC457+'Monte Carlo'!$AC$35,MC_Paths_Base!AD457+'Monte Carlo'!$AD$35,MC_Paths_Base!AE457+'Monte Carlo'!$AE$35,MC_Paths_Base!AF457+'Monte Carlo'!$AF$35)</x:f>
        <x:v>418217.29279660224</x:v>
      </x:c>
    </x:row>
    <x:row r="458">
      <x:c r="AJ458" t="n">
        <x:f>MIN(MC_Paths_Base!B458:AF458)</x:f>
        <x:v>718989.8270702781</x:v>
      </x:c>
      <x:c r="AK458" t="n">
        <x:f>MIN(MC_Paths_Base!B458+'Monte Carlo'!$B$32,MC_Paths_Base!C458+'Monte Carlo'!$C$32,MC_Paths_Base!D458+'Monte Carlo'!$D$32,MC_Paths_Base!E458+'Monte Carlo'!$E$32,MC_Paths_Base!F458+'Monte Carlo'!$F$32,MC_Paths_Base!G458+'Monte Carlo'!$G$32,MC_Paths_Base!H458+'Monte Carlo'!$H$32,MC_Paths_Base!I458+'Monte Carlo'!$I$32,MC_Paths_Base!J458+'Monte Carlo'!$J$32,MC_Paths_Base!K458+'Monte Carlo'!$K$32,MC_Paths_Base!L458+'Monte Carlo'!$L$32,MC_Paths_Base!M458+'Monte Carlo'!$M$32,MC_Paths_Base!N458+'Monte Carlo'!$N$32,MC_Paths_Base!O458+'Monte Carlo'!$O$32,MC_Paths_Base!P458+'Monte Carlo'!$P$32,MC_Paths_Base!Q458+'Monte Carlo'!$Q$32,MC_Paths_Base!R458+'Monte Carlo'!$R$32,MC_Paths_Base!S458+'Monte Carlo'!$S$32,MC_Paths_Base!T458+'Monte Carlo'!$T$32,MC_Paths_Base!U458+'Monte Carlo'!$U$32,MC_Paths_Base!V458+'Monte Carlo'!$V$32,MC_Paths_Base!W458+'Monte Carlo'!$W$32,MC_Paths_Base!X458+'Monte Carlo'!$X$32,MC_Paths_Base!Y458+'Monte Carlo'!$Y$32,MC_Paths_Base!Z458+'Monte Carlo'!$Z$32,MC_Paths_Base!AA458+'Monte Carlo'!$AA$32,MC_Paths_Base!AB458+'Monte Carlo'!$AB$32,MC_Paths_Base!AC458+'Monte Carlo'!$AC$32,MC_Paths_Base!AD458+'Monte Carlo'!$AD$32,MC_Paths_Base!AE458+'Monte Carlo'!$AE$32,MC_Paths_Base!AF458+'Monte Carlo'!$AF$32)</x:f>
        <x:v>516337.83532091894</x:v>
      </x:c>
      <x:c r="AL458" t="n">
        <x:f>MIN(MC_Paths_Base!B458+'Monte Carlo'!$B$34,MC_Paths_Base!C458+'Monte Carlo'!$C$34,MC_Paths_Base!D458+'Monte Carlo'!$D$34,MC_Paths_Base!E458+'Monte Carlo'!$E$34,MC_Paths_Base!F458+'Monte Carlo'!$F$34,MC_Paths_Base!G458+'Monte Carlo'!$G$34,MC_Paths_Base!H458+'Monte Carlo'!$H$34,MC_Paths_Base!I458+'Monte Carlo'!$I$34,MC_Paths_Base!J458+'Monte Carlo'!$J$34,MC_Paths_Base!K458+'Monte Carlo'!$K$34,MC_Paths_Base!L458+'Monte Carlo'!$L$34,MC_Paths_Base!M458+'Monte Carlo'!$M$34,MC_Paths_Base!N458+'Monte Carlo'!$N$34,MC_Paths_Base!O458+'Monte Carlo'!$O$34,MC_Paths_Base!P458+'Monte Carlo'!$P$34,MC_Paths_Base!Q458+'Monte Carlo'!$Q$34,MC_Paths_Base!R458+'Monte Carlo'!$R$34,MC_Paths_Base!S458+'Monte Carlo'!$S$34,MC_Paths_Base!T458+'Monte Carlo'!$T$34,MC_Paths_Base!U458+'Monte Carlo'!$U$34,MC_Paths_Base!V458+'Monte Carlo'!$V$34,MC_Paths_Base!W458+'Monte Carlo'!$W$34,MC_Paths_Base!X458+'Monte Carlo'!$X$34,MC_Paths_Base!Y458+'Monte Carlo'!$Y$34,MC_Paths_Base!Z458+'Monte Carlo'!$Z$34,MC_Paths_Base!AA458+'Monte Carlo'!$AA$34,MC_Paths_Base!AB458+'Monte Carlo'!$AB$34,MC_Paths_Base!AC458+'Monte Carlo'!$AC$34,MC_Paths_Base!AD458+'Monte Carlo'!$AD$34,MC_Paths_Base!AE458+'Monte Carlo'!$AE$34,MC_Paths_Base!AF458+'Monte Carlo'!$AF$34)</x:f>
        <x:v>351336.64166793437</x:v>
      </x:c>
      <x:c r="AM458" t="n">
        <x:f>MIN(MC_Paths_Base!B458+'Monte Carlo'!$B$35,MC_Paths_Base!C458+'Monte Carlo'!$C$35,MC_Paths_Base!D458+'Monte Carlo'!$D$35,MC_Paths_Base!E458+'Monte Carlo'!$E$35,MC_Paths_Base!F458+'Monte Carlo'!$F$35,MC_Paths_Base!G458+'Monte Carlo'!$G$35,MC_Paths_Base!H458+'Monte Carlo'!$H$35,MC_Paths_Base!I458+'Monte Carlo'!$I$35,MC_Paths_Base!J458+'Monte Carlo'!$J$35,MC_Paths_Base!K458+'Monte Carlo'!$K$35,MC_Paths_Base!L458+'Monte Carlo'!$L$35,MC_Paths_Base!M458+'Monte Carlo'!$M$35,MC_Paths_Base!N458+'Monte Carlo'!$N$35,MC_Paths_Base!O458+'Monte Carlo'!$O$35,MC_Paths_Base!P458+'Monte Carlo'!$P$35,MC_Paths_Base!Q458+'Monte Carlo'!$Q$35,MC_Paths_Base!R458+'Monte Carlo'!$R$35,MC_Paths_Base!S458+'Monte Carlo'!$S$35,MC_Paths_Base!T458+'Monte Carlo'!$T$35,MC_Paths_Base!U458+'Monte Carlo'!$U$35,MC_Paths_Base!V458+'Monte Carlo'!$V$35,MC_Paths_Base!W458+'Monte Carlo'!$W$35,MC_Paths_Base!X458+'Monte Carlo'!$X$35,MC_Paths_Base!Y458+'Monte Carlo'!$Y$35,MC_Paths_Base!Z458+'Monte Carlo'!$Z$35,MC_Paths_Base!AA458+'Monte Carlo'!$AA$35,MC_Paths_Base!AB458+'Monte Carlo'!$AB$35,MC_Paths_Base!AC458+'Monte Carlo'!$AC$35,MC_Paths_Base!AD458+'Monte Carlo'!$AD$35,MC_Paths_Base!AE458+'Monte Carlo'!$AE$35,MC_Paths_Base!AF458+'Monte Carlo'!$AF$35)</x:f>
        <x:v>220319.46535607532</x:v>
      </x:c>
    </x:row>
    <x:row r="459">
      <x:c r="AJ459" t="n">
        <x:f>MIN(MC_Paths_Base!B459:AF459)</x:f>
        <x:v>737630.0016174117</x:v>
      </x:c>
      <x:c r="AK459" t="n">
        <x:f>MIN(MC_Paths_Base!B459+'Monte Carlo'!$B$32,MC_Paths_Base!C459+'Monte Carlo'!$C$32,MC_Paths_Base!D459+'Monte Carlo'!$D$32,MC_Paths_Base!E459+'Monte Carlo'!$E$32,MC_Paths_Base!F459+'Monte Carlo'!$F$32,MC_Paths_Base!G459+'Monte Carlo'!$G$32,MC_Paths_Base!H459+'Monte Carlo'!$H$32,MC_Paths_Base!I459+'Monte Carlo'!$I$32,MC_Paths_Base!J459+'Monte Carlo'!$J$32,MC_Paths_Base!K459+'Monte Carlo'!$K$32,MC_Paths_Base!L459+'Monte Carlo'!$L$32,MC_Paths_Base!M459+'Monte Carlo'!$M$32,MC_Paths_Base!N459+'Monte Carlo'!$N$32,MC_Paths_Base!O459+'Monte Carlo'!$O$32,MC_Paths_Base!P459+'Monte Carlo'!$P$32,MC_Paths_Base!Q459+'Monte Carlo'!$Q$32,MC_Paths_Base!R459+'Monte Carlo'!$R$32,MC_Paths_Base!S459+'Monte Carlo'!$S$32,MC_Paths_Base!T459+'Monte Carlo'!$T$32,MC_Paths_Base!U459+'Monte Carlo'!$U$32,MC_Paths_Base!V459+'Monte Carlo'!$V$32,MC_Paths_Base!W459+'Monte Carlo'!$W$32,MC_Paths_Base!X459+'Monte Carlo'!$X$32,MC_Paths_Base!Y459+'Monte Carlo'!$Y$32,MC_Paths_Base!Z459+'Monte Carlo'!$Z$32,MC_Paths_Base!AA459+'Monte Carlo'!$AA$32,MC_Paths_Base!AB459+'Monte Carlo'!$AB$32,MC_Paths_Base!AC459+'Monte Carlo'!$AC$32,MC_Paths_Base!AD459+'Monte Carlo'!$AD$32,MC_Paths_Base!AE459+'Monte Carlo'!$AE$32,MC_Paths_Base!AF459+'Monte Carlo'!$AF$32)</x:f>
        <x:v>526790.1629653237</x:v>
      </x:c>
      <x:c r="AL459" t="n">
        <x:f>MIN(MC_Paths_Base!B459+'Monte Carlo'!$B$34,MC_Paths_Base!C459+'Monte Carlo'!$C$34,MC_Paths_Base!D459+'Monte Carlo'!$D$34,MC_Paths_Base!E459+'Monte Carlo'!$E$34,MC_Paths_Base!F459+'Monte Carlo'!$F$34,MC_Paths_Base!G459+'Monte Carlo'!$G$34,MC_Paths_Base!H459+'Monte Carlo'!$H$34,MC_Paths_Base!I459+'Monte Carlo'!$I$34,MC_Paths_Base!J459+'Monte Carlo'!$J$34,MC_Paths_Base!K459+'Monte Carlo'!$K$34,MC_Paths_Base!L459+'Monte Carlo'!$L$34,MC_Paths_Base!M459+'Monte Carlo'!$M$34,MC_Paths_Base!N459+'Monte Carlo'!$N$34,MC_Paths_Base!O459+'Monte Carlo'!$O$34,MC_Paths_Base!P459+'Monte Carlo'!$P$34,MC_Paths_Base!Q459+'Monte Carlo'!$Q$34,MC_Paths_Base!R459+'Monte Carlo'!$R$34,MC_Paths_Base!S459+'Monte Carlo'!$S$34,MC_Paths_Base!T459+'Monte Carlo'!$T$34,MC_Paths_Base!U459+'Monte Carlo'!$U$34,MC_Paths_Base!V459+'Monte Carlo'!$V$34,MC_Paths_Base!W459+'Monte Carlo'!$W$34,MC_Paths_Base!X459+'Monte Carlo'!$X$34,MC_Paths_Base!Y459+'Monte Carlo'!$Y$34,MC_Paths_Base!Z459+'Monte Carlo'!$Z$34,MC_Paths_Base!AA459+'Monte Carlo'!$AA$34,MC_Paths_Base!AB459+'Monte Carlo'!$AB$34,MC_Paths_Base!AC459+'Monte Carlo'!$AC$34,MC_Paths_Base!AD459+'Monte Carlo'!$AD$34,MC_Paths_Base!AE459+'Monte Carlo'!$AE$34,MC_Paths_Base!AF459+'Monte Carlo'!$AF$34)</x:f>
        <x:v>125538.72055524355</x:v>
      </x:c>
      <x:c r="AM459" t="n">
        <x:f>MIN(MC_Paths_Base!B459+'Monte Carlo'!$B$35,MC_Paths_Base!C459+'Monte Carlo'!$C$35,MC_Paths_Base!D459+'Monte Carlo'!$D$35,MC_Paths_Base!E459+'Monte Carlo'!$E$35,MC_Paths_Base!F459+'Monte Carlo'!$F$35,MC_Paths_Base!G459+'Monte Carlo'!$G$35,MC_Paths_Base!H459+'Monte Carlo'!$H$35,MC_Paths_Base!I459+'Monte Carlo'!$I$35,MC_Paths_Base!J459+'Monte Carlo'!$J$35,MC_Paths_Base!K459+'Monte Carlo'!$K$35,MC_Paths_Base!L459+'Monte Carlo'!$L$35,MC_Paths_Base!M459+'Monte Carlo'!$M$35,MC_Paths_Base!N459+'Monte Carlo'!$N$35,MC_Paths_Base!O459+'Monte Carlo'!$O$35,MC_Paths_Base!P459+'Monte Carlo'!$P$35,MC_Paths_Base!Q459+'Monte Carlo'!$Q$35,MC_Paths_Base!R459+'Monte Carlo'!$R$35,MC_Paths_Base!S459+'Monte Carlo'!$S$35,MC_Paths_Base!T459+'Monte Carlo'!$T$35,MC_Paths_Base!U459+'Monte Carlo'!$U$35,MC_Paths_Base!V459+'Monte Carlo'!$V$35,MC_Paths_Base!W459+'Monte Carlo'!$W$35,MC_Paths_Base!X459+'Monte Carlo'!$X$35,MC_Paths_Base!Y459+'Monte Carlo'!$Y$35,MC_Paths_Base!Z459+'Monte Carlo'!$Z$35,MC_Paths_Base!AA459+'Monte Carlo'!$AA$35,MC_Paths_Base!AB459+'Monte Carlo'!$AB$35,MC_Paths_Base!AC459+'Monte Carlo'!$AC$35,MC_Paths_Base!AD459+'Monte Carlo'!$AD$35,MC_Paths_Base!AE459+'Monte Carlo'!$AE$35,MC_Paths_Base!AF459+'Monte Carlo'!$AF$35)</x:f>
        <x:v>36881.0420510656</x:v>
      </x:c>
    </x:row>
    <x:row r="460">
      <x:c r="AJ460" t="n">
        <x:f>MIN(MC_Paths_Base!B460:AF460)</x:f>
        <x:v>1029031.25</x:v>
      </x:c>
      <x:c r="AK460" t="n">
        <x:f>MIN(MC_Paths_Base!B460+'Monte Carlo'!$B$32,MC_Paths_Base!C460+'Monte Carlo'!$C$32,MC_Paths_Base!D460+'Monte Carlo'!$D$32,MC_Paths_Base!E460+'Monte Carlo'!$E$32,MC_Paths_Base!F460+'Monte Carlo'!$F$32,MC_Paths_Base!G460+'Monte Carlo'!$G$32,MC_Paths_Base!H460+'Monte Carlo'!$H$32,MC_Paths_Base!I460+'Monte Carlo'!$I$32,MC_Paths_Base!J460+'Monte Carlo'!$J$32,MC_Paths_Base!K460+'Monte Carlo'!$K$32,MC_Paths_Base!L460+'Monte Carlo'!$L$32,MC_Paths_Base!M460+'Monte Carlo'!$M$32,MC_Paths_Base!N460+'Monte Carlo'!$N$32,MC_Paths_Base!O460+'Monte Carlo'!$O$32,MC_Paths_Base!P460+'Monte Carlo'!$P$32,MC_Paths_Base!Q460+'Monte Carlo'!$Q$32,MC_Paths_Base!R460+'Monte Carlo'!$R$32,MC_Paths_Base!S460+'Monte Carlo'!$S$32,MC_Paths_Base!T460+'Monte Carlo'!$T$32,MC_Paths_Base!U460+'Monte Carlo'!$U$32,MC_Paths_Base!V460+'Monte Carlo'!$V$32,MC_Paths_Base!W460+'Monte Carlo'!$W$32,MC_Paths_Base!X460+'Monte Carlo'!$X$32,MC_Paths_Base!Y460+'Monte Carlo'!$Y$32,MC_Paths_Base!Z460+'Monte Carlo'!$Z$32,MC_Paths_Base!AA460+'Monte Carlo'!$AA$32,MC_Paths_Base!AB460+'Monte Carlo'!$AB$32,MC_Paths_Base!AC460+'Monte Carlo'!$AC$32,MC_Paths_Base!AD460+'Monte Carlo'!$AD$32,MC_Paths_Base!AE460+'Monte Carlo'!$AE$32,MC_Paths_Base!AF460+'Monte Carlo'!$AF$32)</x:f>
        <x:v>852730.3247516502</x:v>
      </x:c>
      <x:c r="AL460" t="n">
        <x:f>MIN(MC_Paths_Base!B460+'Monte Carlo'!$B$34,MC_Paths_Base!C460+'Monte Carlo'!$C$34,MC_Paths_Base!D460+'Monte Carlo'!$D$34,MC_Paths_Base!E460+'Monte Carlo'!$E$34,MC_Paths_Base!F460+'Monte Carlo'!$F$34,MC_Paths_Base!G460+'Monte Carlo'!$G$34,MC_Paths_Base!H460+'Monte Carlo'!$H$34,MC_Paths_Base!I460+'Monte Carlo'!$I$34,MC_Paths_Base!J460+'Monte Carlo'!$J$34,MC_Paths_Base!K460+'Monte Carlo'!$K$34,MC_Paths_Base!L460+'Monte Carlo'!$L$34,MC_Paths_Base!M460+'Monte Carlo'!$M$34,MC_Paths_Base!N460+'Monte Carlo'!$N$34,MC_Paths_Base!O460+'Monte Carlo'!$O$34,MC_Paths_Base!P460+'Monte Carlo'!$P$34,MC_Paths_Base!Q460+'Monte Carlo'!$Q$34,MC_Paths_Base!R460+'Monte Carlo'!$R$34,MC_Paths_Base!S460+'Monte Carlo'!$S$34,MC_Paths_Base!T460+'Monte Carlo'!$T$34,MC_Paths_Base!U460+'Monte Carlo'!$U$34,MC_Paths_Base!V460+'Monte Carlo'!$V$34,MC_Paths_Base!W460+'Monte Carlo'!$W$34,MC_Paths_Base!X460+'Monte Carlo'!$X$34,MC_Paths_Base!Y460+'Monte Carlo'!$Y$34,MC_Paths_Base!Z460+'Monte Carlo'!$Z$34,MC_Paths_Base!AA460+'Monte Carlo'!$AA$34,MC_Paths_Base!AB460+'Monte Carlo'!$AB$34,MC_Paths_Base!AC460+'Monte Carlo'!$AC$34,MC_Paths_Base!AD460+'Monte Carlo'!$AD$34,MC_Paths_Base!AE460+'Monte Carlo'!$AE$34,MC_Paths_Base!AF460+'Monte Carlo'!$AF$34)</x:f>
        <x:v>729758.141333249</x:v>
      </x:c>
      <x:c r="AM460" t="n">
        <x:f>MIN(MC_Paths_Base!B460+'Monte Carlo'!$B$35,MC_Paths_Base!C460+'Monte Carlo'!$C$35,MC_Paths_Base!D460+'Monte Carlo'!$D$35,MC_Paths_Base!E460+'Monte Carlo'!$E$35,MC_Paths_Base!F460+'Monte Carlo'!$F$35,MC_Paths_Base!G460+'Monte Carlo'!$G$35,MC_Paths_Base!H460+'Monte Carlo'!$H$35,MC_Paths_Base!I460+'Monte Carlo'!$I$35,MC_Paths_Base!J460+'Monte Carlo'!$J$35,MC_Paths_Base!K460+'Monte Carlo'!$K$35,MC_Paths_Base!L460+'Monte Carlo'!$L$35,MC_Paths_Base!M460+'Monte Carlo'!$M$35,MC_Paths_Base!N460+'Monte Carlo'!$N$35,MC_Paths_Base!O460+'Monte Carlo'!$O$35,MC_Paths_Base!P460+'Monte Carlo'!$P$35,MC_Paths_Base!Q460+'Monte Carlo'!$Q$35,MC_Paths_Base!R460+'Monte Carlo'!$R$35,MC_Paths_Base!S460+'Monte Carlo'!$S$35,MC_Paths_Base!T460+'Monte Carlo'!$T$35,MC_Paths_Base!U460+'Monte Carlo'!$U$35,MC_Paths_Base!V460+'Monte Carlo'!$V$35,MC_Paths_Base!W460+'Monte Carlo'!$W$35,MC_Paths_Base!X460+'Monte Carlo'!$X$35,MC_Paths_Base!Y460+'Monte Carlo'!$Y$35,MC_Paths_Base!Z460+'Monte Carlo'!$Z$35,MC_Paths_Base!AA460+'Monte Carlo'!$AA$35,MC_Paths_Base!AB460+'Monte Carlo'!$AB$35,MC_Paths_Base!AC460+'Monte Carlo'!$AC$35,MC_Paths_Base!AD460+'Monte Carlo'!$AD$35,MC_Paths_Base!AE460+'Monte Carlo'!$AE$35,MC_Paths_Base!AF460+'Monte Carlo'!$AF$35)</x:f>
        <x:v>591742.9810016502</x:v>
      </x:c>
    </x:row>
    <x:row r="461">
      <x:c r="AJ461" t="n">
        <x:f>MIN(MC_Paths_Base!B461:AF461)</x:f>
        <x:v>1029031.25</x:v>
      </x:c>
      <x:c r="AK461" t="n">
        <x:f>MIN(MC_Paths_Base!B461+'Monte Carlo'!$B$32,MC_Paths_Base!C461+'Monte Carlo'!$C$32,MC_Paths_Base!D461+'Monte Carlo'!$D$32,MC_Paths_Base!E461+'Monte Carlo'!$E$32,MC_Paths_Base!F461+'Monte Carlo'!$F$32,MC_Paths_Base!G461+'Monte Carlo'!$G$32,MC_Paths_Base!H461+'Monte Carlo'!$H$32,MC_Paths_Base!I461+'Monte Carlo'!$I$32,MC_Paths_Base!J461+'Monte Carlo'!$J$32,MC_Paths_Base!K461+'Monte Carlo'!$K$32,MC_Paths_Base!L461+'Monte Carlo'!$L$32,MC_Paths_Base!M461+'Monte Carlo'!$M$32,MC_Paths_Base!N461+'Monte Carlo'!$N$32,MC_Paths_Base!O461+'Monte Carlo'!$O$32,MC_Paths_Base!P461+'Monte Carlo'!$P$32,MC_Paths_Base!Q461+'Monte Carlo'!$Q$32,MC_Paths_Base!R461+'Monte Carlo'!$R$32,MC_Paths_Base!S461+'Monte Carlo'!$S$32,MC_Paths_Base!T461+'Monte Carlo'!$T$32,MC_Paths_Base!U461+'Monte Carlo'!$U$32,MC_Paths_Base!V461+'Monte Carlo'!$V$32,MC_Paths_Base!W461+'Monte Carlo'!$W$32,MC_Paths_Base!X461+'Monte Carlo'!$X$32,MC_Paths_Base!Y461+'Monte Carlo'!$Y$32,MC_Paths_Base!Z461+'Monte Carlo'!$Z$32,MC_Paths_Base!AA461+'Monte Carlo'!$AA$32,MC_Paths_Base!AB461+'Monte Carlo'!$AB$32,MC_Paths_Base!AC461+'Monte Carlo'!$AC$32,MC_Paths_Base!AD461+'Monte Carlo'!$AD$32,MC_Paths_Base!AE461+'Monte Carlo'!$AE$32,MC_Paths_Base!AF461+'Monte Carlo'!$AF$32)</x:f>
        <x:v>967086.0676076037</x:v>
      </x:c>
      <x:c r="AL461" t="n">
        <x:f>MIN(MC_Paths_Base!B461+'Monte Carlo'!$B$34,MC_Paths_Base!C461+'Monte Carlo'!$C$34,MC_Paths_Base!D461+'Monte Carlo'!$D$34,MC_Paths_Base!E461+'Monte Carlo'!$E$34,MC_Paths_Base!F461+'Monte Carlo'!$F$34,MC_Paths_Base!G461+'Monte Carlo'!$G$34,MC_Paths_Base!H461+'Monte Carlo'!$H$34,MC_Paths_Base!I461+'Monte Carlo'!$I$34,MC_Paths_Base!J461+'Monte Carlo'!$J$34,MC_Paths_Base!K461+'Monte Carlo'!$K$34,MC_Paths_Base!L461+'Monte Carlo'!$L$34,MC_Paths_Base!M461+'Monte Carlo'!$M$34,MC_Paths_Base!N461+'Monte Carlo'!$N$34,MC_Paths_Base!O461+'Monte Carlo'!$O$34,MC_Paths_Base!P461+'Monte Carlo'!$P$34,MC_Paths_Base!Q461+'Monte Carlo'!$Q$34,MC_Paths_Base!R461+'Monte Carlo'!$R$34,MC_Paths_Base!S461+'Monte Carlo'!$S$34,MC_Paths_Base!T461+'Monte Carlo'!$T$34,MC_Paths_Base!U461+'Monte Carlo'!$U$34,MC_Paths_Base!V461+'Monte Carlo'!$V$34,MC_Paths_Base!W461+'Monte Carlo'!$W$34,MC_Paths_Base!X461+'Monte Carlo'!$X$34,MC_Paths_Base!Y461+'Monte Carlo'!$Y$34,MC_Paths_Base!Z461+'Monte Carlo'!$Z$34,MC_Paths_Base!AA461+'Monte Carlo'!$AA$34,MC_Paths_Base!AB461+'Monte Carlo'!$AB$34,MC_Paths_Base!AC461+'Monte Carlo'!$AC$34,MC_Paths_Base!AD461+'Monte Carlo'!$AD$34,MC_Paths_Base!AE461+'Monte Carlo'!$AE$34,MC_Paths_Base!AF461+'Monte Carlo'!$AF$34)</x:f>
        <x:v>665700.0559217478</x:v>
      </x:c>
      <x:c r="AM461" t="n">
        <x:f>MIN(MC_Paths_Base!B461+'Monte Carlo'!$B$35,MC_Paths_Base!C461+'Monte Carlo'!$C$35,MC_Paths_Base!D461+'Monte Carlo'!$D$35,MC_Paths_Base!E461+'Monte Carlo'!$E$35,MC_Paths_Base!F461+'Monte Carlo'!$F$35,MC_Paths_Base!G461+'Monte Carlo'!$G$35,MC_Paths_Base!H461+'Monte Carlo'!$H$35,MC_Paths_Base!I461+'Monte Carlo'!$I$35,MC_Paths_Base!J461+'Monte Carlo'!$J$35,MC_Paths_Base!K461+'Monte Carlo'!$K$35,MC_Paths_Base!L461+'Monte Carlo'!$L$35,MC_Paths_Base!M461+'Monte Carlo'!$M$35,MC_Paths_Base!N461+'Monte Carlo'!$N$35,MC_Paths_Base!O461+'Monte Carlo'!$O$35,MC_Paths_Base!P461+'Monte Carlo'!$P$35,MC_Paths_Base!Q461+'Monte Carlo'!$Q$35,MC_Paths_Base!R461+'Monte Carlo'!$R$35,MC_Paths_Base!S461+'Monte Carlo'!$S$35,MC_Paths_Base!T461+'Monte Carlo'!$T$35,MC_Paths_Base!U461+'Monte Carlo'!$U$35,MC_Paths_Base!V461+'Monte Carlo'!$V$35,MC_Paths_Base!W461+'Monte Carlo'!$W$35,MC_Paths_Base!X461+'Monte Carlo'!$X$35,MC_Paths_Base!Y461+'Monte Carlo'!$Y$35,MC_Paths_Base!Z461+'Monte Carlo'!$Z$35,MC_Paths_Base!AA461+'Monte Carlo'!$AA$35,MC_Paths_Base!AB461+'Monte Carlo'!$AB$35,MC_Paths_Base!AC461+'Monte Carlo'!$AC$35,MC_Paths_Base!AD461+'Monte Carlo'!$AD$35,MC_Paths_Base!AE461+'Monte Carlo'!$AE$35,MC_Paths_Base!AF461+'Monte Carlo'!$AF$35)</x:f>
        <x:v>706098.7238576037</x:v>
      </x:c>
    </x:row>
    <x:row r="462">
      <x:c r="AJ462" t="n">
        <x:f>MIN(MC_Paths_Base!B462:AF462)</x:f>
        <x:v>435806.2616171999</x:v>
      </x:c>
      <x:c r="AK462" t="n">
        <x:f>MIN(MC_Paths_Base!B462+'Monte Carlo'!$B$32,MC_Paths_Base!C462+'Monte Carlo'!$C$32,MC_Paths_Base!D462+'Monte Carlo'!$D$32,MC_Paths_Base!E462+'Monte Carlo'!$E$32,MC_Paths_Base!F462+'Monte Carlo'!$F$32,MC_Paths_Base!G462+'Monte Carlo'!$G$32,MC_Paths_Base!H462+'Monte Carlo'!$H$32,MC_Paths_Base!I462+'Monte Carlo'!$I$32,MC_Paths_Base!J462+'Monte Carlo'!$J$32,MC_Paths_Base!K462+'Monte Carlo'!$K$32,MC_Paths_Base!L462+'Monte Carlo'!$L$32,MC_Paths_Base!M462+'Monte Carlo'!$M$32,MC_Paths_Base!N462+'Monte Carlo'!$N$32,MC_Paths_Base!O462+'Monte Carlo'!$O$32,MC_Paths_Base!P462+'Monte Carlo'!$P$32,MC_Paths_Base!Q462+'Monte Carlo'!$Q$32,MC_Paths_Base!R462+'Monte Carlo'!$R$32,MC_Paths_Base!S462+'Monte Carlo'!$S$32,MC_Paths_Base!T462+'Monte Carlo'!$T$32,MC_Paths_Base!U462+'Monte Carlo'!$U$32,MC_Paths_Base!V462+'Monte Carlo'!$V$32,MC_Paths_Base!W462+'Monte Carlo'!$W$32,MC_Paths_Base!X462+'Monte Carlo'!$X$32,MC_Paths_Base!Y462+'Monte Carlo'!$Y$32,MC_Paths_Base!Z462+'Monte Carlo'!$Z$32,MC_Paths_Base!AA462+'Monte Carlo'!$AA$32,MC_Paths_Base!AB462+'Monte Carlo'!$AB$32,MC_Paths_Base!AC462+'Monte Carlo'!$AC$32,MC_Paths_Base!AD462+'Monte Carlo'!$AD$32,MC_Paths_Base!AE462+'Monte Carlo'!$AE$32,MC_Paths_Base!AF462+'Monte Carlo'!$AF$32)</x:f>
        <x:v>213505.29494894244</x:v>
      </x:c>
      <x:c r="AL462" t="n">
        <x:f>MIN(MC_Paths_Base!B462+'Monte Carlo'!$B$34,MC_Paths_Base!C462+'Monte Carlo'!$C$34,MC_Paths_Base!D462+'Monte Carlo'!$D$34,MC_Paths_Base!E462+'Monte Carlo'!$E$34,MC_Paths_Base!F462+'Monte Carlo'!$F$34,MC_Paths_Base!G462+'Monte Carlo'!$G$34,MC_Paths_Base!H462+'Monte Carlo'!$H$34,MC_Paths_Base!I462+'Monte Carlo'!$I$34,MC_Paths_Base!J462+'Monte Carlo'!$J$34,MC_Paths_Base!K462+'Monte Carlo'!$K$34,MC_Paths_Base!L462+'Monte Carlo'!$L$34,MC_Paths_Base!M462+'Monte Carlo'!$M$34,MC_Paths_Base!N462+'Monte Carlo'!$N$34,MC_Paths_Base!O462+'Monte Carlo'!$O$34,MC_Paths_Base!P462+'Monte Carlo'!$P$34,MC_Paths_Base!Q462+'Monte Carlo'!$Q$34,MC_Paths_Base!R462+'Monte Carlo'!$R$34,MC_Paths_Base!S462+'Monte Carlo'!$S$34,MC_Paths_Base!T462+'Monte Carlo'!$T$34,MC_Paths_Base!U462+'Monte Carlo'!$U$34,MC_Paths_Base!V462+'Monte Carlo'!$V$34,MC_Paths_Base!W462+'Monte Carlo'!$W$34,MC_Paths_Base!X462+'Monte Carlo'!$X$34,MC_Paths_Base!Y462+'Monte Carlo'!$Y$34,MC_Paths_Base!Z462+'Monte Carlo'!$Z$34,MC_Paths_Base!AA462+'Monte Carlo'!$AA$34,MC_Paths_Base!AB462+'Monte Carlo'!$AB$34,MC_Paths_Base!AC462+'Monte Carlo'!$AC$34,MC_Paths_Base!AD462+'Monte Carlo'!$AD$34,MC_Paths_Base!AE462+'Monte Carlo'!$AE$34,MC_Paths_Base!AF462+'Monte Carlo'!$AF$34)</x:f>
        <x:v>-513215.09461503476</x:v>
      </x:c>
      <x:c r="AM462" t="n">
        <x:f>MIN(MC_Paths_Base!B462+'Monte Carlo'!$B$35,MC_Paths_Base!C462+'Monte Carlo'!$C$35,MC_Paths_Base!D462+'Monte Carlo'!$D$35,MC_Paths_Base!E462+'Monte Carlo'!$E$35,MC_Paths_Base!F462+'Monte Carlo'!$F$35,MC_Paths_Base!G462+'Monte Carlo'!$G$35,MC_Paths_Base!H462+'Monte Carlo'!$H$35,MC_Paths_Base!I462+'Monte Carlo'!$I$35,MC_Paths_Base!J462+'Monte Carlo'!$J$35,MC_Paths_Base!K462+'Monte Carlo'!$K$35,MC_Paths_Base!L462+'Monte Carlo'!$L$35,MC_Paths_Base!M462+'Monte Carlo'!$M$35,MC_Paths_Base!N462+'Monte Carlo'!$N$35,MC_Paths_Base!O462+'Monte Carlo'!$O$35,MC_Paths_Base!P462+'Monte Carlo'!$P$35,MC_Paths_Base!Q462+'Monte Carlo'!$Q$35,MC_Paths_Base!R462+'Monte Carlo'!$R$35,MC_Paths_Base!S462+'Monte Carlo'!$S$35,MC_Paths_Base!T462+'Monte Carlo'!$T$35,MC_Paths_Base!U462+'Monte Carlo'!$U$35,MC_Paths_Base!V462+'Monte Carlo'!$V$35,MC_Paths_Base!W462+'Monte Carlo'!$W$35,MC_Paths_Base!X462+'Monte Carlo'!$X$35,MC_Paths_Base!Y462+'Monte Carlo'!$Y$35,MC_Paths_Base!Z462+'Monte Carlo'!$Z$35,MC_Paths_Base!AA462+'Monte Carlo'!$AA$35,MC_Paths_Base!AB462+'Monte Carlo'!$AB$35,MC_Paths_Base!AC462+'Monte Carlo'!$AC$35,MC_Paths_Base!AD462+'Monte Carlo'!$AD$35,MC_Paths_Base!AE462+'Monte Carlo'!$AE$35,MC_Paths_Base!AF462+'Monte Carlo'!$AF$35)</x:f>
        <x:v>-547806.8876226863</x:v>
      </x:c>
    </x:row>
    <x:row r="463">
      <x:c r="AJ463" t="n">
        <x:f>MIN(MC_Paths_Base!B463:AF463)</x:f>
        <x:v>850326.3214908545</x:v>
      </x:c>
      <x:c r="AK463" t="n">
        <x:f>MIN(MC_Paths_Base!B463+'Monte Carlo'!$B$32,MC_Paths_Base!C463+'Monte Carlo'!$C$32,MC_Paths_Base!D463+'Monte Carlo'!$D$32,MC_Paths_Base!E463+'Monte Carlo'!$E$32,MC_Paths_Base!F463+'Monte Carlo'!$F$32,MC_Paths_Base!G463+'Monte Carlo'!$G$32,MC_Paths_Base!H463+'Monte Carlo'!$H$32,MC_Paths_Base!I463+'Monte Carlo'!$I$32,MC_Paths_Base!J463+'Monte Carlo'!$J$32,MC_Paths_Base!K463+'Monte Carlo'!$K$32,MC_Paths_Base!L463+'Monte Carlo'!$L$32,MC_Paths_Base!M463+'Monte Carlo'!$M$32,MC_Paths_Base!N463+'Monte Carlo'!$N$32,MC_Paths_Base!O463+'Monte Carlo'!$O$32,MC_Paths_Base!P463+'Monte Carlo'!$P$32,MC_Paths_Base!Q463+'Monte Carlo'!$Q$32,MC_Paths_Base!R463+'Monte Carlo'!$R$32,MC_Paths_Base!S463+'Monte Carlo'!$S$32,MC_Paths_Base!T463+'Monte Carlo'!$T$32,MC_Paths_Base!U463+'Monte Carlo'!$U$32,MC_Paths_Base!V463+'Monte Carlo'!$V$32,MC_Paths_Base!W463+'Monte Carlo'!$W$32,MC_Paths_Base!X463+'Monte Carlo'!$X$32,MC_Paths_Base!Y463+'Monte Carlo'!$Y$32,MC_Paths_Base!Z463+'Monte Carlo'!$Z$32,MC_Paths_Base!AA463+'Monte Carlo'!$AA$32,MC_Paths_Base!AB463+'Monte Carlo'!$AB$32,MC_Paths_Base!AC463+'Monte Carlo'!$AC$32,MC_Paths_Base!AD463+'Monte Carlo'!$AD$32,MC_Paths_Base!AE463+'Monte Carlo'!$AE$32,MC_Paths_Base!AF463+'Monte Carlo'!$AF$32)</x:f>
        <x:v>645074.8321148534</x:v>
      </x:c>
      <x:c r="AL463" t="n">
        <x:f>MIN(MC_Paths_Base!B463+'Monte Carlo'!$B$34,MC_Paths_Base!C463+'Monte Carlo'!$C$34,MC_Paths_Base!D463+'Monte Carlo'!$D$34,MC_Paths_Base!E463+'Monte Carlo'!$E$34,MC_Paths_Base!F463+'Monte Carlo'!$F$34,MC_Paths_Base!G463+'Monte Carlo'!$G$34,MC_Paths_Base!H463+'Monte Carlo'!$H$34,MC_Paths_Base!I463+'Monte Carlo'!$I$34,MC_Paths_Base!J463+'Monte Carlo'!$J$34,MC_Paths_Base!K463+'Monte Carlo'!$K$34,MC_Paths_Base!L463+'Monte Carlo'!$L$34,MC_Paths_Base!M463+'Monte Carlo'!$M$34,MC_Paths_Base!N463+'Monte Carlo'!$N$34,MC_Paths_Base!O463+'Monte Carlo'!$O$34,MC_Paths_Base!P463+'Monte Carlo'!$P$34,MC_Paths_Base!Q463+'Monte Carlo'!$Q$34,MC_Paths_Base!R463+'Monte Carlo'!$R$34,MC_Paths_Base!S463+'Monte Carlo'!$S$34,MC_Paths_Base!T463+'Monte Carlo'!$T$34,MC_Paths_Base!U463+'Monte Carlo'!$U$34,MC_Paths_Base!V463+'Monte Carlo'!$V$34,MC_Paths_Base!W463+'Monte Carlo'!$W$34,MC_Paths_Base!X463+'Monte Carlo'!$X$34,MC_Paths_Base!Y463+'Monte Carlo'!$Y$34,MC_Paths_Base!Z463+'Monte Carlo'!$Z$34,MC_Paths_Base!AA463+'Monte Carlo'!$AA$34,MC_Paths_Base!AB463+'Monte Carlo'!$AB$34,MC_Paths_Base!AC463+'Monte Carlo'!$AC$34,MC_Paths_Base!AD463+'Monte Carlo'!$AD$34,MC_Paths_Base!AE463+'Monte Carlo'!$AE$34,MC_Paths_Base!AF463+'Monte Carlo'!$AF$34)</x:f>
        <x:v>406219.79405403766</x:v>
      </x:c>
      <x:c r="AM463" t="n">
        <x:f>MIN(MC_Paths_Base!B463+'Monte Carlo'!$B$35,MC_Paths_Base!C463+'Monte Carlo'!$C$35,MC_Paths_Base!D463+'Monte Carlo'!$D$35,MC_Paths_Base!E463+'Monte Carlo'!$E$35,MC_Paths_Base!F463+'Monte Carlo'!$F$35,MC_Paths_Base!G463+'Monte Carlo'!$G$35,MC_Paths_Base!H463+'Monte Carlo'!$H$35,MC_Paths_Base!I463+'Monte Carlo'!$I$35,MC_Paths_Base!J463+'Monte Carlo'!$J$35,MC_Paths_Base!K463+'Monte Carlo'!$K$35,MC_Paths_Base!L463+'Monte Carlo'!$L$35,MC_Paths_Base!M463+'Monte Carlo'!$M$35,MC_Paths_Base!N463+'Monte Carlo'!$N$35,MC_Paths_Base!O463+'Monte Carlo'!$O$35,MC_Paths_Base!P463+'Monte Carlo'!$P$35,MC_Paths_Base!Q463+'Monte Carlo'!$Q$35,MC_Paths_Base!R463+'Monte Carlo'!$R$35,MC_Paths_Base!S463+'Monte Carlo'!$S$35,MC_Paths_Base!T463+'Monte Carlo'!$T$35,MC_Paths_Base!U463+'Monte Carlo'!$U$35,MC_Paths_Base!V463+'Monte Carlo'!$V$35,MC_Paths_Base!W463+'Monte Carlo'!$W$35,MC_Paths_Base!X463+'Monte Carlo'!$X$35,MC_Paths_Base!Y463+'Monte Carlo'!$Y$35,MC_Paths_Base!Z463+'Monte Carlo'!$Z$35,MC_Paths_Base!AA463+'Monte Carlo'!$AA$35,MC_Paths_Base!AB463+'Monte Carlo'!$AB$35,MC_Paths_Base!AC463+'Monte Carlo'!$AC$35,MC_Paths_Base!AD463+'Monte Carlo'!$AD$35,MC_Paths_Base!AE463+'Monte Carlo'!$AE$35,MC_Paths_Base!AF463+'Monte Carlo'!$AF$35)</x:f>
        <x:v>287499.5531227094</x:v>
      </x:c>
    </x:row>
    <x:row r="464">
      <x:c r="AJ464" t="n">
        <x:f>MIN(MC_Paths_Base!B464:AF464)</x:f>
        <x:v>1029031.25</x:v>
      </x:c>
      <x:c r="AK464" t="n">
        <x:f>MIN(MC_Paths_Base!B464+'Monte Carlo'!$B$32,MC_Paths_Base!C464+'Monte Carlo'!$C$32,MC_Paths_Base!D464+'Monte Carlo'!$D$32,MC_Paths_Base!E464+'Monte Carlo'!$E$32,MC_Paths_Base!F464+'Monte Carlo'!$F$32,MC_Paths_Base!G464+'Monte Carlo'!$G$32,MC_Paths_Base!H464+'Monte Carlo'!$H$32,MC_Paths_Base!I464+'Monte Carlo'!$I$32,MC_Paths_Base!J464+'Monte Carlo'!$J$32,MC_Paths_Base!K464+'Monte Carlo'!$K$32,MC_Paths_Base!L464+'Monte Carlo'!$L$32,MC_Paths_Base!M464+'Monte Carlo'!$M$32,MC_Paths_Base!N464+'Monte Carlo'!$N$32,MC_Paths_Base!O464+'Monte Carlo'!$O$32,MC_Paths_Base!P464+'Monte Carlo'!$P$32,MC_Paths_Base!Q464+'Monte Carlo'!$Q$32,MC_Paths_Base!R464+'Monte Carlo'!$R$32,MC_Paths_Base!S464+'Monte Carlo'!$S$32,MC_Paths_Base!T464+'Monte Carlo'!$T$32,MC_Paths_Base!U464+'Monte Carlo'!$U$32,MC_Paths_Base!V464+'Monte Carlo'!$V$32,MC_Paths_Base!W464+'Monte Carlo'!$W$32,MC_Paths_Base!X464+'Monte Carlo'!$X$32,MC_Paths_Base!Y464+'Monte Carlo'!$Y$32,MC_Paths_Base!Z464+'Monte Carlo'!$Z$32,MC_Paths_Base!AA464+'Monte Carlo'!$AA$32,MC_Paths_Base!AB464+'Monte Carlo'!$AB$32,MC_Paths_Base!AC464+'Monte Carlo'!$AC$32,MC_Paths_Base!AD464+'Monte Carlo'!$AD$32,MC_Paths_Base!AE464+'Monte Carlo'!$AE$32,MC_Paths_Base!AF464+'Monte Carlo'!$AF$32)</x:f>
        <x:v>851724.6137067645</x:v>
      </x:c>
      <x:c r="AL464" t="n">
        <x:f>MIN(MC_Paths_Base!B464+'Monte Carlo'!$B$34,MC_Paths_Base!C464+'Monte Carlo'!$C$34,MC_Paths_Base!D464+'Monte Carlo'!$D$34,MC_Paths_Base!E464+'Monte Carlo'!$E$34,MC_Paths_Base!F464+'Monte Carlo'!$F$34,MC_Paths_Base!G464+'Monte Carlo'!$G$34,MC_Paths_Base!H464+'Monte Carlo'!$H$34,MC_Paths_Base!I464+'Monte Carlo'!$I$34,MC_Paths_Base!J464+'Monte Carlo'!$J$34,MC_Paths_Base!K464+'Monte Carlo'!$K$34,MC_Paths_Base!L464+'Monte Carlo'!$L$34,MC_Paths_Base!M464+'Monte Carlo'!$M$34,MC_Paths_Base!N464+'Monte Carlo'!$N$34,MC_Paths_Base!O464+'Monte Carlo'!$O$34,MC_Paths_Base!P464+'Monte Carlo'!$P$34,MC_Paths_Base!Q464+'Monte Carlo'!$Q$34,MC_Paths_Base!R464+'Monte Carlo'!$R$34,MC_Paths_Base!S464+'Monte Carlo'!$S$34,MC_Paths_Base!T464+'Monte Carlo'!$T$34,MC_Paths_Base!U464+'Monte Carlo'!$U$34,MC_Paths_Base!V464+'Monte Carlo'!$V$34,MC_Paths_Base!W464+'Monte Carlo'!$W$34,MC_Paths_Base!X464+'Monte Carlo'!$X$34,MC_Paths_Base!Y464+'Monte Carlo'!$Y$34,MC_Paths_Base!Z464+'Monte Carlo'!$Z$34,MC_Paths_Base!AA464+'Monte Carlo'!$AA$34,MC_Paths_Base!AB464+'Monte Carlo'!$AB$34,MC_Paths_Base!AC464+'Monte Carlo'!$AC$34,MC_Paths_Base!AD464+'Monte Carlo'!$AD$34,MC_Paths_Base!AE464+'Monte Carlo'!$AE$34,MC_Paths_Base!AF464+'Monte Carlo'!$AF$34)</x:f>
        <x:v>720962.054345411</x:v>
      </x:c>
      <x:c r="AM464" t="n">
        <x:f>MIN(MC_Paths_Base!B464+'Monte Carlo'!$B$35,MC_Paths_Base!C464+'Monte Carlo'!$C$35,MC_Paths_Base!D464+'Monte Carlo'!$D$35,MC_Paths_Base!E464+'Monte Carlo'!$E$35,MC_Paths_Base!F464+'Monte Carlo'!$F$35,MC_Paths_Base!G464+'Monte Carlo'!$G$35,MC_Paths_Base!H464+'Monte Carlo'!$H$35,MC_Paths_Base!I464+'Monte Carlo'!$I$35,MC_Paths_Base!J464+'Monte Carlo'!$J$35,MC_Paths_Base!K464+'Monte Carlo'!$K$35,MC_Paths_Base!L464+'Monte Carlo'!$L$35,MC_Paths_Base!M464+'Monte Carlo'!$M$35,MC_Paths_Base!N464+'Monte Carlo'!$N$35,MC_Paths_Base!O464+'Monte Carlo'!$O$35,MC_Paths_Base!P464+'Monte Carlo'!$P$35,MC_Paths_Base!Q464+'Monte Carlo'!$Q$35,MC_Paths_Base!R464+'Monte Carlo'!$R$35,MC_Paths_Base!S464+'Monte Carlo'!$S$35,MC_Paths_Base!T464+'Monte Carlo'!$T$35,MC_Paths_Base!U464+'Monte Carlo'!$U$35,MC_Paths_Base!V464+'Monte Carlo'!$V$35,MC_Paths_Base!W464+'Monte Carlo'!$W$35,MC_Paths_Base!X464+'Monte Carlo'!$X$35,MC_Paths_Base!Y464+'Monte Carlo'!$Y$35,MC_Paths_Base!Z464+'Monte Carlo'!$Z$35,MC_Paths_Base!AA464+'Monte Carlo'!$AA$35,MC_Paths_Base!AB464+'Monte Carlo'!$AB$35,MC_Paths_Base!AC464+'Monte Carlo'!$AC$35,MC_Paths_Base!AD464+'Monte Carlo'!$AD$35,MC_Paths_Base!AE464+'Monte Carlo'!$AE$35,MC_Paths_Base!AF464+'Monte Carlo'!$AF$35)</x:f>
        <x:v>586335.7482606596</x:v>
      </x:c>
    </x:row>
    <x:row r="465">
      <x:c r="AJ465" t="n">
        <x:f>MIN(MC_Paths_Base!B465:AF465)</x:f>
        <x:v>851582.7740775377</x:v>
      </x:c>
      <x:c r="AK465" t="n">
        <x:f>MIN(MC_Paths_Base!B465+'Monte Carlo'!$B$32,MC_Paths_Base!C465+'Monte Carlo'!$C$32,MC_Paths_Base!D465+'Monte Carlo'!$D$32,MC_Paths_Base!E465+'Monte Carlo'!$E$32,MC_Paths_Base!F465+'Monte Carlo'!$F$32,MC_Paths_Base!G465+'Monte Carlo'!$G$32,MC_Paths_Base!H465+'Monte Carlo'!$H$32,MC_Paths_Base!I465+'Monte Carlo'!$I$32,MC_Paths_Base!J465+'Monte Carlo'!$J$32,MC_Paths_Base!K465+'Monte Carlo'!$K$32,MC_Paths_Base!L465+'Monte Carlo'!$L$32,MC_Paths_Base!M465+'Monte Carlo'!$M$32,MC_Paths_Base!N465+'Monte Carlo'!$N$32,MC_Paths_Base!O465+'Monte Carlo'!$O$32,MC_Paths_Base!P465+'Monte Carlo'!$P$32,MC_Paths_Base!Q465+'Monte Carlo'!$Q$32,MC_Paths_Base!R465+'Monte Carlo'!$R$32,MC_Paths_Base!S465+'Monte Carlo'!$S$32,MC_Paths_Base!T465+'Monte Carlo'!$T$32,MC_Paths_Base!U465+'Monte Carlo'!$U$32,MC_Paths_Base!V465+'Monte Carlo'!$V$32,MC_Paths_Base!W465+'Monte Carlo'!$W$32,MC_Paths_Base!X465+'Monte Carlo'!$X$32,MC_Paths_Base!Y465+'Monte Carlo'!$Y$32,MC_Paths_Base!Z465+'Monte Carlo'!$Z$32,MC_Paths_Base!AA465+'Monte Carlo'!$AA$32,MC_Paths_Base!AB465+'Monte Carlo'!$AB$32,MC_Paths_Base!AC465+'Monte Carlo'!$AC$32,MC_Paths_Base!AD465+'Monte Carlo'!$AD$32,MC_Paths_Base!AE465+'Monte Carlo'!$AE$32,MC_Paths_Base!AF465+'Monte Carlo'!$AF$32)</x:f>
        <x:v>640742.9354254496</x:v>
      </x:c>
      <x:c r="AL465" t="n">
        <x:f>MIN(MC_Paths_Base!B465+'Monte Carlo'!$B$34,MC_Paths_Base!C465+'Monte Carlo'!$C$34,MC_Paths_Base!D465+'Monte Carlo'!$D$34,MC_Paths_Base!E465+'Monte Carlo'!$E$34,MC_Paths_Base!F465+'Monte Carlo'!$F$34,MC_Paths_Base!G465+'Monte Carlo'!$G$34,MC_Paths_Base!H465+'Monte Carlo'!$H$34,MC_Paths_Base!I465+'Monte Carlo'!$I$34,MC_Paths_Base!J465+'Monte Carlo'!$J$34,MC_Paths_Base!K465+'Monte Carlo'!$K$34,MC_Paths_Base!L465+'Monte Carlo'!$L$34,MC_Paths_Base!M465+'Monte Carlo'!$M$34,MC_Paths_Base!N465+'Monte Carlo'!$N$34,MC_Paths_Base!O465+'Monte Carlo'!$O$34,MC_Paths_Base!P465+'Monte Carlo'!$P$34,MC_Paths_Base!Q465+'Monte Carlo'!$Q$34,MC_Paths_Base!R465+'Monte Carlo'!$R$34,MC_Paths_Base!S465+'Monte Carlo'!$S$34,MC_Paths_Base!T465+'Monte Carlo'!$T$34,MC_Paths_Base!U465+'Monte Carlo'!$U$34,MC_Paths_Base!V465+'Monte Carlo'!$V$34,MC_Paths_Base!W465+'Monte Carlo'!$W$34,MC_Paths_Base!X465+'Monte Carlo'!$X$34,MC_Paths_Base!Y465+'Monte Carlo'!$Y$34,MC_Paths_Base!Z465+'Monte Carlo'!$Z$34,MC_Paths_Base!AA465+'Monte Carlo'!$AA$34,MC_Paths_Base!AB465+'Monte Carlo'!$AB$34,MC_Paths_Base!AC465+'Monte Carlo'!$AC$34,MC_Paths_Base!AD465+'Monte Carlo'!$AD$34,MC_Paths_Base!AE465+'Monte Carlo'!$AE$34,MC_Paths_Base!AF465+'Monte Carlo'!$AF$34)</x:f>
        <x:v>50918.736275705276</x:v>
      </x:c>
      <x:c r="AM465" t="n">
        <x:f>MIN(MC_Paths_Base!B465+'Monte Carlo'!$B$35,MC_Paths_Base!C465+'Monte Carlo'!$C$35,MC_Paths_Base!D465+'Monte Carlo'!$D$35,MC_Paths_Base!E465+'Monte Carlo'!$E$35,MC_Paths_Base!F465+'Monte Carlo'!$F$35,MC_Paths_Base!G465+'Monte Carlo'!$G$35,MC_Paths_Base!H465+'Monte Carlo'!$H$35,MC_Paths_Base!I465+'Monte Carlo'!$I$35,MC_Paths_Base!J465+'Monte Carlo'!$J$35,MC_Paths_Base!K465+'Monte Carlo'!$K$35,MC_Paths_Base!L465+'Monte Carlo'!$L$35,MC_Paths_Base!M465+'Monte Carlo'!$M$35,MC_Paths_Base!N465+'Monte Carlo'!$N$35,MC_Paths_Base!O465+'Monte Carlo'!$O$35,MC_Paths_Base!P465+'Monte Carlo'!$P$35,MC_Paths_Base!Q465+'Monte Carlo'!$Q$35,MC_Paths_Base!R465+'Monte Carlo'!$R$35,MC_Paths_Base!S465+'Monte Carlo'!$S$35,MC_Paths_Base!T465+'Monte Carlo'!$T$35,MC_Paths_Base!U465+'Monte Carlo'!$U$35,MC_Paths_Base!V465+'Monte Carlo'!$V$35,MC_Paths_Base!W465+'Monte Carlo'!$W$35,MC_Paths_Base!X465+'Monte Carlo'!$X$35,MC_Paths_Base!Y465+'Monte Carlo'!$Y$35,MC_Paths_Base!Z465+'Monte Carlo'!$Z$35,MC_Paths_Base!AA465+'Monte Carlo'!$AA$35,MC_Paths_Base!AB465+'Monte Carlo'!$AB$35,MC_Paths_Base!AC465+'Monte Carlo'!$AC$35,MC_Paths_Base!AD465+'Monte Carlo'!$AD$35,MC_Paths_Base!AE465+'Monte Carlo'!$AE$35,MC_Paths_Base!AF465+'Monte Carlo'!$AF$35)</x:f>
        <x:v>93039.98521288252</x:v>
      </x:c>
    </x:row>
    <x:row r="466">
      <x:c r="AJ466" t="n">
        <x:f>MIN(MC_Paths_Base!B466:AF466)</x:f>
        <x:v>1029031.25</x:v>
      </x:c>
      <x:c r="AK466" t="n">
        <x:f>MIN(MC_Paths_Base!B466+'Monte Carlo'!$B$32,MC_Paths_Base!C466+'Monte Carlo'!$C$32,MC_Paths_Base!D466+'Monte Carlo'!$D$32,MC_Paths_Base!E466+'Monte Carlo'!$E$32,MC_Paths_Base!F466+'Monte Carlo'!$F$32,MC_Paths_Base!G466+'Monte Carlo'!$G$32,MC_Paths_Base!H466+'Monte Carlo'!$H$32,MC_Paths_Base!I466+'Monte Carlo'!$I$32,MC_Paths_Base!J466+'Monte Carlo'!$J$32,MC_Paths_Base!K466+'Monte Carlo'!$K$32,MC_Paths_Base!L466+'Monte Carlo'!$L$32,MC_Paths_Base!M466+'Monte Carlo'!$M$32,MC_Paths_Base!N466+'Monte Carlo'!$N$32,MC_Paths_Base!O466+'Monte Carlo'!$O$32,MC_Paths_Base!P466+'Monte Carlo'!$P$32,MC_Paths_Base!Q466+'Monte Carlo'!$Q$32,MC_Paths_Base!R466+'Monte Carlo'!$R$32,MC_Paths_Base!S466+'Monte Carlo'!$S$32,MC_Paths_Base!T466+'Monte Carlo'!$T$32,MC_Paths_Base!U466+'Monte Carlo'!$U$32,MC_Paths_Base!V466+'Monte Carlo'!$V$32,MC_Paths_Base!W466+'Monte Carlo'!$W$32,MC_Paths_Base!X466+'Monte Carlo'!$X$32,MC_Paths_Base!Y466+'Monte Carlo'!$Y$32,MC_Paths_Base!Z466+'Monte Carlo'!$Z$32,MC_Paths_Base!AA466+'Monte Carlo'!$AA$32,MC_Paths_Base!AB466+'Monte Carlo'!$AB$32,MC_Paths_Base!AC466+'Monte Carlo'!$AC$32,MC_Paths_Base!AD466+'Monte Carlo'!$AD$32,MC_Paths_Base!AE466+'Monte Carlo'!$AE$32,MC_Paths_Base!AF466+'Monte Carlo'!$AF$32)</x:f>
        <x:v>1029031.25</x:v>
      </x:c>
      <x:c r="AL466" t="n">
        <x:f>MIN(MC_Paths_Base!B466+'Monte Carlo'!$B$34,MC_Paths_Base!C466+'Monte Carlo'!$C$34,MC_Paths_Base!D466+'Monte Carlo'!$D$34,MC_Paths_Base!E466+'Monte Carlo'!$E$34,MC_Paths_Base!F466+'Monte Carlo'!$F$34,MC_Paths_Base!G466+'Monte Carlo'!$G$34,MC_Paths_Base!H466+'Monte Carlo'!$H$34,MC_Paths_Base!I466+'Monte Carlo'!$I$34,MC_Paths_Base!J466+'Monte Carlo'!$J$34,MC_Paths_Base!K466+'Monte Carlo'!$K$34,MC_Paths_Base!L466+'Monte Carlo'!$L$34,MC_Paths_Base!M466+'Monte Carlo'!$M$34,MC_Paths_Base!N466+'Monte Carlo'!$N$34,MC_Paths_Base!O466+'Monte Carlo'!$O$34,MC_Paths_Base!P466+'Monte Carlo'!$P$34,MC_Paths_Base!Q466+'Monte Carlo'!$Q$34,MC_Paths_Base!R466+'Monte Carlo'!$R$34,MC_Paths_Base!S466+'Monte Carlo'!$S$34,MC_Paths_Base!T466+'Monte Carlo'!$T$34,MC_Paths_Base!U466+'Monte Carlo'!$U$34,MC_Paths_Base!V466+'Monte Carlo'!$V$34,MC_Paths_Base!W466+'Monte Carlo'!$W$34,MC_Paths_Base!X466+'Monte Carlo'!$X$34,MC_Paths_Base!Y466+'Monte Carlo'!$Y$34,MC_Paths_Base!Z466+'Monte Carlo'!$Z$34,MC_Paths_Base!AA466+'Monte Carlo'!$AA$34,MC_Paths_Base!AB466+'Monte Carlo'!$AB$34,MC_Paths_Base!AC466+'Monte Carlo'!$AC$34,MC_Paths_Base!AD466+'Monte Carlo'!$AD$34,MC_Paths_Base!AE466+'Monte Carlo'!$AE$34,MC_Paths_Base!AF466+'Monte Carlo'!$AF$34)</x:f>
        <x:v>1015890.8646617999</x:v>
      </x:c>
      <x:c r="AM466" t="n">
        <x:f>MIN(MC_Paths_Base!B466+'Monte Carlo'!$B$35,MC_Paths_Base!C466+'Monte Carlo'!$C$35,MC_Paths_Base!D466+'Monte Carlo'!$D$35,MC_Paths_Base!E466+'Monte Carlo'!$E$35,MC_Paths_Base!F466+'Monte Carlo'!$F$35,MC_Paths_Base!G466+'Monte Carlo'!$G$35,MC_Paths_Base!H466+'Monte Carlo'!$H$35,MC_Paths_Base!I466+'Monte Carlo'!$I$35,MC_Paths_Base!J466+'Monte Carlo'!$J$35,MC_Paths_Base!K466+'Monte Carlo'!$K$35,MC_Paths_Base!L466+'Monte Carlo'!$L$35,MC_Paths_Base!M466+'Monte Carlo'!$M$35,MC_Paths_Base!N466+'Monte Carlo'!$N$35,MC_Paths_Base!O466+'Monte Carlo'!$O$35,MC_Paths_Base!P466+'Monte Carlo'!$P$35,MC_Paths_Base!Q466+'Monte Carlo'!$Q$35,MC_Paths_Base!R466+'Monte Carlo'!$R$35,MC_Paths_Base!S466+'Monte Carlo'!$S$35,MC_Paths_Base!T466+'Monte Carlo'!$T$35,MC_Paths_Base!U466+'Monte Carlo'!$U$35,MC_Paths_Base!V466+'Monte Carlo'!$V$35,MC_Paths_Base!W466+'Monte Carlo'!$W$35,MC_Paths_Base!X466+'Monte Carlo'!$X$35,MC_Paths_Base!Y466+'Monte Carlo'!$Y$35,MC_Paths_Base!Z466+'Monte Carlo'!$Z$35,MC_Paths_Base!AA466+'Monte Carlo'!$AA$35,MC_Paths_Base!AB466+'Monte Carlo'!$AB$35,MC_Paths_Base!AC466+'Monte Carlo'!$AC$35,MC_Paths_Base!AD466+'Monte Carlo'!$AD$35,MC_Paths_Base!AE466+'Monte Carlo'!$AE$35,MC_Paths_Base!AF466+'Monte Carlo'!$AF$35)</x:f>
        <x:v>877875.704330201</x:v>
      </x:c>
    </x:row>
    <x:row r="467">
      <x:c r="AJ467" t="n">
        <x:f>MIN(MC_Paths_Base!B467:AF467)</x:f>
        <x:v>985286.1909702771</x:v>
      </x:c>
      <x:c r="AK467" t="n">
        <x:f>MIN(MC_Paths_Base!B467+'Monte Carlo'!$B$32,MC_Paths_Base!C467+'Monte Carlo'!$C$32,MC_Paths_Base!D467+'Monte Carlo'!$D$32,MC_Paths_Base!E467+'Monte Carlo'!$E$32,MC_Paths_Base!F467+'Monte Carlo'!$F$32,MC_Paths_Base!G467+'Monte Carlo'!$G$32,MC_Paths_Base!H467+'Monte Carlo'!$H$32,MC_Paths_Base!I467+'Monte Carlo'!$I$32,MC_Paths_Base!J467+'Monte Carlo'!$J$32,MC_Paths_Base!K467+'Monte Carlo'!$K$32,MC_Paths_Base!L467+'Monte Carlo'!$L$32,MC_Paths_Base!M467+'Monte Carlo'!$M$32,MC_Paths_Base!N467+'Monte Carlo'!$N$32,MC_Paths_Base!O467+'Monte Carlo'!$O$32,MC_Paths_Base!P467+'Monte Carlo'!$P$32,MC_Paths_Base!Q467+'Monte Carlo'!$Q$32,MC_Paths_Base!R467+'Monte Carlo'!$R$32,MC_Paths_Base!S467+'Monte Carlo'!$S$32,MC_Paths_Base!T467+'Monte Carlo'!$T$32,MC_Paths_Base!U467+'Monte Carlo'!$U$32,MC_Paths_Base!V467+'Monte Carlo'!$V$32,MC_Paths_Base!W467+'Monte Carlo'!$W$32,MC_Paths_Base!X467+'Monte Carlo'!$X$32,MC_Paths_Base!Y467+'Monte Carlo'!$Y$32,MC_Paths_Base!Z467+'Monte Carlo'!$Z$32,MC_Paths_Base!AA467+'Monte Carlo'!$AA$32,MC_Paths_Base!AB467+'Monte Carlo'!$AB$32,MC_Paths_Base!AC467+'Monte Carlo'!$AC$32,MC_Paths_Base!AD467+'Monte Carlo'!$AD$32,MC_Paths_Base!AE467+'Monte Carlo'!$AE$32,MC_Paths_Base!AF467+'Monte Carlo'!$AF$32)</x:f>
        <x:v>784113.5306386783</x:v>
      </x:c>
      <x:c r="AL467" t="n">
        <x:f>MIN(MC_Paths_Base!B467+'Monte Carlo'!$B$34,MC_Paths_Base!C467+'Monte Carlo'!$C$34,MC_Paths_Base!D467+'Monte Carlo'!$D$34,MC_Paths_Base!E467+'Monte Carlo'!$E$34,MC_Paths_Base!F467+'Monte Carlo'!$F$34,MC_Paths_Base!G467+'Monte Carlo'!$G$34,MC_Paths_Base!H467+'Monte Carlo'!$H$34,MC_Paths_Base!I467+'Monte Carlo'!$I$34,MC_Paths_Base!J467+'Monte Carlo'!$J$34,MC_Paths_Base!K467+'Monte Carlo'!$K$34,MC_Paths_Base!L467+'Monte Carlo'!$L$34,MC_Paths_Base!M467+'Monte Carlo'!$M$34,MC_Paths_Base!N467+'Monte Carlo'!$N$34,MC_Paths_Base!O467+'Monte Carlo'!$O$34,MC_Paths_Base!P467+'Monte Carlo'!$P$34,MC_Paths_Base!Q467+'Monte Carlo'!$Q$34,MC_Paths_Base!R467+'Monte Carlo'!$R$34,MC_Paths_Base!S467+'Monte Carlo'!$S$34,MC_Paths_Base!T467+'Monte Carlo'!$T$34,MC_Paths_Base!U467+'Monte Carlo'!$U$34,MC_Paths_Base!V467+'Monte Carlo'!$V$34,MC_Paths_Base!W467+'Monte Carlo'!$W$34,MC_Paths_Base!X467+'Monte Carlo'!$X$34,MC_Paths_Base!Y467+'Monte Carlo'!$Y$34,MC_Paths_Base!Z467+'Monte Carlo'!$Z$34,MC_Paths_Base!AA467+'Monte Carlo'!$AA$34,MC_Paths_Base!AB467+'Monte Carlo'!$AB$34,MC_Paths_Base!AC467+'Monte Carlo'!$AC$34,MC_Paths_Base!AD467+'Monte Carlo'!$AD$34,MC_Paths_Base!AE467+'Monte Carlo'!$AE$34,MC_Paths_Base!AF467+'Monte Carlo'!$AF$34)</x:f>
        <x:v>347458.59685419314</x:v>
      </x:c>
      <x:c r="AM467" t="n">
        <x:f>MIN(MC_Paths_Base!B467+'Monte Carlo'!$B$35,MC_Paths_Base!C467+'Monte Carlo'!$C$35,MC_Paths_Base!D467+'Monte Carlo'!$D$35,MC_Paths_Base!E467+'Monte Carlo'!$E$35,MC_Paths_Base!F467+'Monte Carlo'!$F$35,MC_Paths_Base!G467+'Monte Carlo'!$G$35,MC_Paths_Base!H467+'Monte Carlo'!$H$35,MC_Paths_Base!I467+'Monte Carlo'!$I$35,MC_Paths_Base!J467+'Monte Carlo'!$J$35,MC_Paths_Base!K467+'Monte Carlo'!$K$35,MC_Paths_Base!L467+'Monte Carlo'!$L$35,MC_Paths_Base!M467+'Monte Carlo'!$M$35,MC_Paths_Base!N467+'Monte Carlo'!$N$35,MC_Paths_Base!O467+'Monte Carlo'!$O$35,MC_Paths_Base!P467+'Monte Carlo'!$P$35,MC_Paths_Base!Q467+'Monte Carlo'!$Q$35,MC_Paths_Base!R467+'Monte Carlo'!$R$35,MC_Paths_Base!S467+'Monte Carlo'!$S$35,MC_Paths_Base!T467+'Monte Carlo'!$T$35,MC_Paths_Base!U467+'Monte Carlo'!$U$35,MC_Paths_Base!V467+'Monte Carlo'!$V$35,MC_Paths_Base!W467+'Monte Carlo'!$W$35,MC_Paths_Base!X467+'Monte Carlo'!$X$35,MC_Paths_Base!Y467+'Monte Carlo'!$Y$35,MC_Paths_Base!Z467+'Monte Carlo'!$Z$35,MC_Paths_Base!AA467+'Monte Carlo'!$AA$35,MC_Paths_Base!AB467+'Monte Carlo'!$AB$35,MC_Paths_Base!AC467+'Monte Carlo'!$AC$35,MC_Paths_Base!AD467+'Monte Carlo'!$AD$35,MC_Paths_Base!AE467+'Monte Carlo'!$AE$35,MC_Paths_Base!AF467+'Monte Carlo'!$AF$35)</x:f>
        <x:v>309390.98602569546</x:v>
      </x:c>
    </x:row>
    <x:row r="468">
      <x:c r="AJ468" t="n">
        <x:f>MIN(MC_Paths_Base!B468:AF468)</x:f>
        <x:v>1029031.25</x:v>
      </x:c>
      <x:c r="AK468" t="n">
        <x:f>MIN(MC_Paths_Base!B468+'Monte Carlo'!$B$32,MC_Paths_Base!C468+'Monte Carlo'!$C$32,MC_Paths_Base!D468+'Monte Carlo'!$D$32,MC_Paths_Base!E468+'Monte Carlo'!$E$32,MC_Paths_Base!F468+'Monte Carlo'!$F$32,MC_Paths_Base!G468+'Monte Carlo'!$G$32,MC_Paths_Base!H468+'Monte Carlo'!$H$32,MC_Paths_Base!I468+'Monte Carlo'!$I$32,MC_Paths_Base!J468+'Monte Carlo'!$J$32,MC_Paths_Base!K468+'Monte Carlo'!$K$32,MC_Paths_Base!L468+'Monte Carlo'!$L$32,MC_Paths_Base!M468+'Monte Carlo'!$M$32,MC_Paths_Base!N468+'Monte Carlo'!$N$32,MC_Paths_Base!O468+'Monte Carlo'!$O$32,MC_Paths_Base!P468+'Monte Carlo'!$P$32,MC_Paths_Base!Q468+'Monte Carlo'!$Q$32,MC_Paths_Base!R468+'Monte Carlo'!$R$32,MC_Paths_Base!S468+'Monte Carlo'!$S$32,MC_Paths_Base!T468+'Monte Carlo'!$T$32,MC_Paths_Base!U468+'Monte Carlo'!$U$32,MC_Paths_Base!V468+'Monte Carlo'!$V$32,MC_Paths_Base!W468+'Monte Carlo'!$W$32,MC_Paths_Base!X468+'Monte Carlo'!$X$32,MC_Paths_Base!Y468+'Monte Carlo'!$Y$32,MC_Paths_Base!Z468+'Monte Carlo'!$Z$32,MC_Paths_Base!AA468+'Monte Carlo'!$AA$32,MC_Paths_Base!AB468+'Monte Carlo'!$AB$32,MC_Paths_Base!AC468+'Monte Carlo'!$AC$32,MC_Paths_Base!AD468+'Monte Carlo'!$AD$32,MC_Paths_Base!AE468+'Monte Carlo'!$AE$32,MC_Paths_Base!AF468+'Monte Carlo'!$AF$32)</x:f>
        <x:v>980537.3383076128</x:v>
      </x:c>
      <x:c r="AL468" t="n">
        <x:f>MIN(MC_Paths_Base!B468+'Monte Carlo'!$B$34,MC_Paths_Base!C468+'Monte Carlo'!$C$34,MC_Paths_Base!D468+'Monte Carlo'!$D$34,MC_Paths_Base!E468+'Monte Carlo'!$E$34,MC_Paths_Base!F468+'Monte Carlo'!$F$34,MC_Paths_Base!G468+'Monte Carlo'!$G$34,MC_Paths_Base!H468+'Monte Carlo'!$H$34,MC_Paths_Base!I468+'Monte Carlo'!$I$34,MC_Paths_Base!J468+'Monte Carlo'!$J$34,MC_Paths_Base!K468+'Monte Carlo'!$K$34,MC_Paths_Base!L468+'Monte Carlo'!$L$34,MC_Paths_Base!M468+'Monte Carlo'!$M$34,MC_Paths_Base!N468+'Monte Carlo'!$N$34,MC_Paths_Base!O468+'Monte Carlo'!$O$34,MC_Paths_Base!P468+'Monte Carlo'!$P$34,MC_Paths_Base!Q468+'Monte Carlo'!$Q$34,MC_Paths_Base!R468+'Monte Carlo'!$R$34,MC_Paths_Base!S468+'Monte Carlo'!$S$34,MC_Paths_Base!T468+'Monte Carlo'!$T$34,MC_Paths_Base!U468+'Monte Carlo'!$U$34,MC_Paths_Base!V468+'Monte Carlo'!$V$34,MC_Paths_Base!W468+'Monte Carlo'!$W$34,MC_Paths_Base!X468+'Monte Carlo'!$X$34,MC_Paths_Base!Y468+'Monte Carlo'!$Y$34,MC_Paths_Base!Z468+'Monte Carlo'!$Z$34,MC_Paths_Base!AA468+'Monte Carlo'!$AA$34,MC_Paths_Base!AB468+'Monte Carlo'!$AB$34,MC_Paths_Base!AC468+'Monte Carlo'!$AC$34,MC_Paths_Base!AD468+'Monte Carlo'!$AD$34,MC_Paths_Base!AE468+'Monte Carlo'!$AE$34,MC_Paths_Base!AF468+'Monte Carlo'!$AF$34)</x:f>
        <x:v>787491.5248373073</x:v>
      </x:c>
      <x:c r="AM468" t="n">
        <x:f>MIN(MC_Paths_Base!B468+'Monte Carlo'!$B$35,MC_Paths_Base!C468+'Monte Carlo'!$C$35,MC_Paths_Base!D468+'Monte Carlo'!$D$35,MC_Paths_Base!E468+'Monte Carlo'!$E$35,MC_Paths_Base!F468+'Monte Carlo'!$F$35,MC_Paths_Base!G468+'Monte Carlo'!$G$35,MC_Paths_Base!H468+'Monte Carlo'!$H$35,MC_Paths_Base!I468+'Monte Carlo'!$I$35,MC_Paths_Base!J468+'Monte Carlo'!$J$35,MC_Paths_Base!K468+'Monte Carlo'!$K$35,MC_Paths_Base!L468+'Monte Carlo'!$L$35,MC_Paths_Base!M468+'Monte Carlo'!$M$35,MC_Paths_Base!N468+'Monte Carlo'!$N$35,MC_Paths_Base!O468+'Monte Carlo'!$O$35,MC_Paths_Base!P468+'Monte Carlo'!$P$35,MC_Paths_Base!Q468+'Monte Carlo'!$Q$35,MC_Paths_Base!R468+'Monte Carlo'!$R$35,MC_Paths_Base!S468+'Monte Carlo'!$S$35,MC_Paths_Base!T468+'Monte Carlo'!$T$35,MC_Paths_Base!U468+'Monte Carlo'!$U$35,MC_Paths_Base!V468+'Monte Carlo'!$V$35,MC_Paths_Base!W468+'Monte Carlo'!$W$35,MC_Paths_Base!X468+'Monte Carlo'!$X$35,MC_Paths_Base!Y468+'Monte Carlo'!$Y$35,MC_Paths_Base!Z468+'Monte Carlo'!$Z$35,MC_Paths_Base!AA468+'Monte Carlo'!$AA$35,MC_Paths_Base!AB468+'Monte Carlo'!$AB$35,MC_Paths_Base!AC468+'Monte Carlo'!$AC$35,MC_Paths_Base!AD468+'Monte Carlo'!$AD$35,MC_Paths_Base!AE468+'Monte Carlo'!$AE$35,MC_Paths_Base!AF468+'Monte Carlo'!$AF$35)</x:f>
        <x:v>664411.6369502374</x:v>
      </x:c>
    </x:row>
    <x:row r="469">
      <x:c r="AJ469" t="n">
        <x:f>MIN(MC_Paths_Base!B469:AF469)</x:f>
        <x:v>918239.679709748</x:v>
      </x:c>
      <x:c r="AK469" t="n">
        <x:f>MIN(MC_Paths_Base!B469+'Monte Carlo'!$B$32,MC_Paths_Base!C469+'Monte Carlo'!$C$32,MC_Paths_Base!D469+'Monte Carlo'!$D$32,MC_Paths_Base!E469+'Monte Carlo'!$E$32,MC_Paths_Base!F469+'Monte Carlo'!$F$32,MC_Paths_Base!G469+'Monte Carlo'!$G$32,MC_Paths_Base!H469+'Monte Carlo'!$H$32,MC_Paths_Base!I469+'Monte Carlo'!$I$32,MC_Paths_Base!J469+'Monte Carlo'!$J$32,MC_Paths_Base!K469+'Monte Carlo'!$K$32,MC_Paths_Base!L469+'Monte Carlo'!$L$32,MC_Paths_Base!M469+'Monte Carlo'!$M$32,MC_Paths_Base!N469+'Monte Carlo'!$N$32,MC_Paths_Base!O469+'Monte Carlo'!$O$32,MC_Paths_Base!P469+'Monte Carlo'!$P$32,MC_Paths_Base!Q469+'Monte Carlo'!$Q$32,MC_Paths_Base!R469+'Monte Carlo'!$R$32,MC_Paths_Base!S469+'Monte Carlo'!$S$32,MC_Paths_Base!T469+'Monte Carlo'!$T$32,MC_Paths_Base!U469+'Monte Carlo'!$U$32,MC_Paths_Base!V469+'Monte Carlo'!$V$32,MC_Paths_Base!W469+'Monte Carlo'!$W$32,MC_Paths_Base!X469+'Monte Carlo'!$X$32,MC_Paths_Base!Y469+'Monte Carlo'!$Y$32,MC_Paths_Base!Z469+'Monte Carlo'!$Z$32,MC_Paths_Base!AA469+'Monte Carlo'!$AA$32,MC_Paths_Base!AB469+'Monte Carlo'!$AB$32,MC_Paths_Base!AC469+'Monte Carlo'!$AC$32,MC_Paths_Base!AD469+'Monte Carlo'!$AD$32,MC_Paths_Base!AE469+'Monte Carlo'!$AE$32,MC_Paths_Base!AF469+'Monte Carlo'!$AF$32)</x:f>
        <x:v>714775.1481650815</x:v>
      </x:c>
      <x:c r="AL469" t="n">
        <x:f>MIN(MC_Paths_Base!B469+'Monte Carlo'!$B$34,MC_Paths_Base!C469+'Monte Carlo'!$C$34,MC_Paths_Base!D469+'Monte Carlo'!$D$34,MC_Paths_Base!E469+'Monte Carlo'!$E$34,MC_Paths_Base!F469+'Monte Carlo'!$F$34,MC_Paths_Base!G469+'Monte Carlo'!$G$34,MC_Paths_Base!H469+'Monte Carlo'!$H$34,MC_Paths_Base!I469+'Monte Carlo'!$I$34,MC_Paths_Base!J469+'Monte Carlo'!$J$34,MC_Paths_Base!K469+'Monte Carlo'!$K$34,MC_Paths_Base!L469+'Monte Carlo'!$L$34,MC_Paths_Base!M469+'Monte Carlo'!$M$34,MC_Paths_Base!N469+'Monte Carlo'!$N$34,MC_Paths_Base!O469+'Monte Carlo'!$O$34,MC_Paths_Base!P469+'Monte Carlo'!$P$34,MC_Paths_Base!Q469+'Monte Carlo'!$Q$34,MC_Paths_Base!R469+'Monte Carlo'!$R$34,MC_Paths_Base!S469+'Monte Carlo'!$S$34,MC_Paths_Base!T469+'Monte Carlo'!$T$34,MC_Paths_Base!U469+'Monte Carlo'!$U$34,MC_Paths_Base!V469+'Monte Carlo'!$V$34,MC_Paths_Base!W469+'Monte Carlo'!$W$34,MC_Paths_Base!X469+'Monte Carlo'!$X$34,MC_Paths_Base!Y469+'Monte Carlo'!$Y$34,MC_Paths_Base!Z469+'Monte Carlo'!$Z$34,MC_Paths_Base!AA469+'Monte Carlo'!$AA$34,MC_Paths_Base!AB469+'Monte Carlo'!$AB$34,MC_Paths_Base!AC469+'Monte Carlo'!$AC$34,MC_Paths_Base!AD469+'Monte Carlo'!$AD$34,MC_Paths_Base!AE469+'Monte Carlo'!$AE$34,MC_Paths_Base!AF469+'Monte Carlo'!$AF$34)</x:f>
        <x:v>458218.4904763509</x:v>
      </x:c>
      <x:c r="AM469" t="n">
        <x:f>MIN(MC_Paths_Base!B469+'Monte Carlo'!$B$35,MC_Paths_Base!C469+'Monte Carlo'!$C$35,MC_Paths_Base!D469+'Monte Carlo'!$D$35,MC_Paths_Base!E469+'Monte Carlo'!$E$35,MC_Paths_Base!F469+'Monte Carlo'!$F$35,MC_Paths_Base!G469+'Monte Carlo'!$G$35,MC_Paths_Base!H469+'Monte Carlo'!$H$35,MC_Paths_Base!I469+'Monte Carlo'!$I$35,MC_Paths_Base!J469+'Monte Carlo'!$J$35,MC_Paths_Base!K469+'Monte Carlo'!$K$35,MC_Paths_Base!L469+'Monte Carlo'!$L$35,MC_Paths_Base!M469+'Monte Carlo'!$M$35,MC_Paths_Base!N469+'Monte Carlo'!$N$35,MC_Paths_Base!O469+'Monte Carlo'!$O$35,MC_Paths_Base!P469+'Monte Carlo'!$P$35,MC_Paths_Base!Q469+'Monte Carlo'!$Q$35,MC_Paths_Base!R469+'Monte Carlo'!$R$35,MC_Paths_Base!S469+'Monte Carlo'!$S$35,MC_Paths_Base!T469+'Monte Carlo'!$T$35,MC_Paths_Base!U469+'Monte Carlo'!$U$35,MC_Paths_Base!V469+'Monte Carlo'!$V$35,MC_Paths_Base!W469+'Monte Carlo'!$W$35,MC_Paths_Base!X469+'Monte Carlo'!$X$35,MC_Paths_Base!Y469+'Monte Carlo'!$Y$35,MC_Paths_Base!Z469+'Monte Carlo'!$Z$35,MC_Paths_Base!AA469+'Monte Carlo'!$AA$35,MC_Paths_Base!AB469+'Monte Carlo'!$AB$35,MC_Paths_Base!AC469+'Monte Carlo'!$AC$35,MC_Paths_Base!AD469+'Monte Carlo'!$AD$35,MC_Paths_Base!AE469+'Monte Carlo'!$AE$35,MC_Paths_Base!AF469+'Monte Carlo'!$AF$35)</x:f>
        <x:v>344141.2735528874</x:v>
      </x:c>
    </x:row>
    <x:row r="470">
      <x:c r="AJ470" t="n">
        <x:f>MIN(MC_Paths_Base!B470:AF470)</x:f>
        <x:v>927019.8279738835</x:v>
      </x:c>
      <x:c r="AK470" t="n">
        <x:f>MIN(MC_Paths_Base!B470+'Monte Carlo'!$B$32,MC_Paths_Base!C470+'Monte Carlo'!$C$32,MC_Paths_Base!D470+'Monte Carlo'!$D$32,MC_Paths_Base!E470+'Monte Carlo'!$E$32,MC_Paths_Base!F470+'Monte Carlo'!$F$32,MC_Paths_Base!G470+'Monte Carlo'!$G$32,MC_Paths_Base!H470+'Monte Carlo'!$H$32,MC_Paths_Base!I470+'Monte Carlo'!$I$32,MC_Paths_Base!J470+'Monte Carlo'!$J$32,MC_Paths_Base!K470+'Monte Carlo'!$K$32,MC_Paths_Base!L470+'Monte Carlo'!$L$32,MC_Paths_Base!M470+'Monte Carlo'!$M$32,MC_Paths_Base!N470+'Monte Carlo'!$N$32,MC_Paths_Base!O470+'Monte Carlo'!$O$32,MC_Paths_Base!P470+'Monte Carlo'!$P$32,MC_Paths_Base!Q470+'Monte Carlo'!$Q$32,MC_Paths_Base!R470+'Monte Carlo'!$R$32,MC_Paths_Base!S470+'Monte Carlo'!$S$32,MC_Paths_Base!T470+'Monte Carlo'!$T$32,MC_Paths_Base!U470+'Monte Carlo'!$U$32,MC_Paths_Base!V470+'Monte Carlo'!$V$32,MC_Paths_Base!W470+'Monte Carlo'!$W$32,MC_Paths_Base!X470+'Monte Carlo'!$X$32,MC_Paths_Base!Y470+'Monte Carlo'!$Y$32,MC_Paths_Base!Z470+'Monte Carlo'!$Z$32,MC_Paths_Base!AA470+'Monte Carlo'!$AA$32,MC_Paths_Base!AB470+'Monte Carlo'!$AB$32,MC_Paths_Base!AC470+'Monte Carlo'!$AC$32,MC_Paths_Base!AD470+'Monte Carlo'!$AD$32,MC_Paths_Base!AE470+'Monte Carlo'!$AE$32,MC_Paths_Base!AF470+'Monte Carlo'!$AF$32)</x:f>
        <x:v>725847.1676422848</x:v>
      </x:c>
      <x:c r="AL470" t="n">
        <x:f>MIN(MC_Paths_Base!B470+'Monte Carlo'!$B$34,MC_Paths_Base!C470+'Monte Carlo'!$C$34,MC_Paths_Base!D470+'Monte Carlo'!$D$34,MC_Paths_Base!E470+'Monte Carlo'!$E$34,MC_Paths_Base!F470+'Monte Carlo'!$F$34,MC_Paths_Base!G470+'Monte Carlo'!$G$34,MC_Paths_Base!H470+'Monte Carlo'!$H$34,MC_Paths_Base!I470+'Monte Carlo'!$I$34,MC_Paths_Base!J470+'Monte Carlo'!$J$34,MC_Paths_Base!K470+'Monte Carlo'!$K$34,MC_Paths_Base!L470+'Monte Carlo'!$L$34,MC_Paths_Base!M470+'Monte Carlo'!$M$34,MC_Paths_Base!N470+'Monte Carlo'!$N$34,MC_Paths_Base!O470+'Monte Carlo'!$O$34,MC_Paths_Base!P470+'Monte Carlo'!$P$34,MC_Paths_Base!Q470+'Monte Carlo'!$Q$34,MC_Paths_Base!R470+'Monte Carlo'!$R$34,MC_Paths_Base!S470+'Monte Carlo'!$S$34,MC_Paths_Base!T470+'Monte Carlo'!$T$34,MC_Paths_Base!U470+'Monte Carlo'!$U$34,MC_Paths_Base!V470+'Monte Carlo'!$V$34,MC_Paths_Base!W470+'Monte Carlo'!$W$34,MC_Paths_Base!X470+'Monte Carlo'!$X$34,MC_Paths_Base!Y470+'Monte Carlo'!$Y$34,MC_Paths_Base!Z470+'Monte Carlo'!$Z$34,MC_Paths_Base!AA470+'Monte Carlo'!$AA$34,MC_Paths_Base!AB470+'Monte Carlo'!$AB$34,MC_Paths_Base!AC470+'Monte Carlo'!$AC$34,MC_Paths_Base!AD470+'Monte Carlo'!$AD$34,MC_Paths_Base!AE470+'Monte Carlo'!$AE$34,MC_Paths_Base!AF470+'Monte Carlo'!$AF$34)</x:f>
        <x:v>602874.9842238836</x:v>
      </x:c>
      <x:c r="AM470" t="n">
        <x:f>MIN(MC_Paths_Base!B470+'Monte Carlo'!$B$35,MC_Paths_Base!C470+'Monte Carlo'!$C$35,MC_Paths_Base!D470+'Monte Carlo'!$D$35,MC_Paths_Base!E470+'Monte Carlo'!$E$35,MC_Paths_Base!F470+'Monte Carlo'!$F$35,MC_Paths_Base!G470+'Monte Carlo'!$G$35,MC_Paths_Base!H470+'Monte Carlo'!$H$35,MC_Paths_Base!I470+'Monte Carlo'!$I$35,MC_Paths_Base!J470+'Monte Carlo'!$J$35,MC_Paths_Base!K470+'Monte Carlo'!$K$35,MC_Paths_Base!L470+'Monte Carlo'!$L$35,MC_Paths_Base!M470+'Monte Carlo'!$M$35,MC_Paths_Base!N470+'Monte Carlo'!$N$35,MC_Paths_Base!O470+'Monte Carlo'!$O$35,MC_Paths_Base!P470+'Monte Carlo'!$P$35,MC_Paths_Base!Q470+'Monte Carlo'!$Q$35,MC_Paths_Base!R470+'Monte Carlo'!$R$35,MC_Paths_Base!S470+'Monte Carlo'!$S$35,MC_Paths_Base!T470+'Monte Carlo'!$T$35,MC_Paths_Base!U470+'Monte Carlo'!$U$35,MC_Paths_Base!V470+'Monte Carlo'!$V$35,MC_Paths_Base!W470+'Monte Carlo'!$W$35,MC_Paths_Base!X470+'Monte Carlo'!$X$35,MC_Paths_Base!Y470+'Monte Carlo'!$Y$35,MC_Paths_Base!Z470+'Monte Carlo'!$Z$35,MC_Paths_Base!AA470+'Monte Carlo'!$AA$35,MC_Paths_Base!AB470+'Monte Carlo'!$AB$35,MC_Paths_Base!AC470+'Monte Carlo'!$AC$35,MC_Paths_Base!AD470+'Monte Carlo'!$AD$35,MC_Paths_Base!AE470+'Monte Carlo'!$AE$35,MC_Paths_Base!AF470+'Monte Carlo'!$AF$35)</x:f>
        <x:v>464859.82389228477</x:v>
      </x:c>
    </x:row>
    <x:row r="471">
      <x:c r="AJ471" t="n">
        <x:f>MIN(MC_Paths_Base!B471:AF471)</x:f>
        <x:v>607923.1696981705</x:v>
      </x:c>
      <x:c r="AK471" t="n">
        <x:f>MIN(MC_Paths_Base!B471+'Monte Carlo'!$B$32,MC_Paths_Base!C471+'Monte Carlo'!$C$32,MC_Paths_Base!D471+'Monte Carlo'!$D$32,MC_Paths_Base!E471+'Monte Carlo'!$E$32,MC_Paths_Base!F471+'Monte Carlo'!$F$32,MC_Paths_Base!G471+'Monte Carlo'!$G$32,MC_Paths_Base!H471+'Monte Carlo'!$H$32,MC_Paths_Base!I471+'Monte Carlo'!$I$32,MC_Paths_Base!J471+'Monte Carlo'!$J$32,MC_Paths_Base!K471+'Monte Carlo'!$K$32,MC_Paths_Base!L471+'Monte Carlo'!$L$32,MC_Paths_Base!M471+'Monte Carlo'!$M$32,MC_Paths_Base!N471+'Monte Carlo'!$N$32,MC_Paths_Base!O471+'Monte Carlo'!$O$32,MC_Paths_Base!P471+'Monte Carlo'!$P$32,MC_Paths_Base!Q471+'Monte Carlo'!$Q$32,MC_Paths_Base!R471+'Monte Carlo'!$R$32,MC_Paths_Base!S471+'Monte Carlo'!$S$32,MC_Paths_Base!T471+'Monte Carlo'!$T$32,MC_Paths_Base!U471+'Monte Carlo'!$U$32,MC_Paths_Base!V471+'Monte Carlo'!$V$32,MC_Paths_Base!W471+'Monte Carlo'!$W$32,MC_Paths_Base!X471+'Monte Carlo'!$X$32,MC_Paths_Base!Y471+'Monte Carlo'!$Y$32,MC_Paths_Base!Z471+'Monte Carlo'!$Z$32,MC_Paths_Base!AA471+'Monte Carlo'!$AA$32,MC_Paths_Base!AB471+'Monte Carlo'!$AB$32,MC_Paths_Base!AC471+'Monte Carlo'!$AC$32,MC_Paths_Base!AD471+'Monte Carlo'!$AD$32,MC_Paths_Base!AE471+'Monte Carlo'!$AE$32,MC_Paths_Base!AF471+'Monte Carlo'!$AF$32)</x:f>
        <x:v>404458.638153504</x:v>
      </x:c>
      <x:c r="AL471" t="n">
        <x:f>MIN(MC_Paths_Base!B471+'Monte Carlo'!$B$34,MC_Paths_Base!C471+'Monte Carlo'!$C$34,MC_Paths_Base!D471+'Monte Carlo'!$D$34,MC_Paths_Base!E471+'Monte Carlo'!$E$34,MC_Paths_Base!F471+'Monte Carlo'!$F$34,MC_Paths_Base!G471+'Monte Carlo'!$G$34,MC_Paths_Base!H471+'Monte Carlo'!$H$34,MC_Paths_Base!I471+'Monte Carlo'!$I$34,MC_Paths_Base!J471+'Monte Carlo'!$J$34,MC_Paths_Base!K471+'Monte Carlo'!$K$34,MC_Paths_Base!L471+'Monte Carlo'!$L$34,MC_Paths_Base!M471+'Monte Carlo'!$M$34,MC_Paths_Base!N471+'Monte Carlo'!$N$34,MC_Paths_Base!O471+'Monte Carlo'!$O$34,MC_Paths_Base!P471+'Monte Carlo'!$P$34,MC_Paths_Base!Q471+'Monte Carlo'!$Q$34,MC_Paths_Base!R471+'Monte Carlo'!$R$34,MC_Paths_Base!S471+'Monte Carlo'!$S$34,MC_Paths_Base!T471+'Monte Carlo'!$T$34,MC_Paths_Base!U471+'Monte Carlo'!$U$34,MC_Paths_Base!V471+'Monte Carlo'!$V$34,MC_Paths_Base!W471+'Monte Carlo'!$W$34,MC_Paths_Base!X471+'Monte Carlo'!$X$34,MC_Paths_Base!Y471+'Monte Carlo'!$Y$34,MC_Paths_Base!Z471+'Monte Carlo'!$Z$34,MC_Paths_Base!AA471+'Monte Carlo'!$AA$34,MC_Paths_Base!AB471+'Monte Carlo'!$AB$34,MC_Paths_Base!AC471+'Monte Carlo'!$AC$34,MC_Paths_Base!AD471+'Monte Carlo'!$AD$34,MC_Paths_Base!AE471+'Monte Carlo'!$AE$34,MC_Paths_Base!AF471+'Monte Carlo'!$AF$34)</x:f>
        <x:v>-855225.6787579514</x:v>
      </x:c>
      <x:c r="AM471" t="n">
        <x:f>MIN(MC_Paths_Base!B471+'Monte Carlo'!$B$35,MC_Paths_Base!C471+'Monte Carlo'!$C$35,MC_Paths_Base!D471+'Monte Carlo'!$D$35,MC_Paths_Base!E471+'Monte Carlo'!$E$35,MC_Paths_Base!F471+'Monte Carlo'!$F$35,MC_Paths_Base!G471+'Monte Carlo'!$G$35,MC_Paths_Base!H471+'Monte Carlo'!$H$35,MC_Paths_Base!I471+'Monte Carlo'!$I$35,MC_Paths_Base!J471+'Monte Carlo'!$J$35,MC_Paths_Base!K471+'Monte Carlo'!$K$35,MC_Paths_Base!L471+'Monte Carlo'!$L$35,MC_Paths_Base!M471+'Monte Carlo'!$M$35,MC_Paths_Base!N471+'Monte Carlo'!$N$35,MC_Paths_Base!O471+'Monte Carlo'!$O$35,MC_Paths_Base!P471+'Monte Carlo'!$P$35,MC_Paths_Base!Q471+'Monte Carlo'!$Q$35,MC_Paths_Base!R471+'Monte Carlo'!$R$35,MC_Paths_Base!S471+'Monte Carlo'!$S$35,MC_Paths_Base!T471+'Monte Carlo'!$T$35,MC_Paths_Base!U471+'Monte Carlo'!$U$35,MC_Paths_Base!V471+'Monte Carlo'!$V$35,MC_Paths_Base!W471+'Monte Carlo'!$W$35,MC_Paths_Base!X471+'Monte Carlo'!$X$35,MC_Paths_Base!Y471+'Monte Carlo'!$Y$35,MC_Paths_Base!Z471+'Monte Carlo'!$Z$35,MC_Paths_Base!AA471+'Monte Carlo'!$AA$35,MC_Paths_Base!AB471+'Monte Carlo'!$AB$35,MC_Paths_Base!AC471+'Monte Carlo'!$AC$35,MC_Paths_Base!AD471+'Monte Carlo'!$AD$35,MC_Paths_Base!AE471+'Monte Carlo'!$AE$35,MC_Paths_Base!AF471+'Monte Carlo'!$AF$35)</x:f>
        <x:v>-738953.02227052</x:v>
      </x:c>
    </x:row>
    <x:row r="472">
      <x:c r="AJ472" t="n">
        <x:f>MIN(MC_Paths_Base!B472:AF472)</x:f>
        <x:v>1029031.25</x:v>
      </x:c>
      <x:c r="AK472" t="n">
        <x:f>MIN(MC_Paths_Base!B472+'Monte Carlo'!$B$32,MC_Paths_Base!C472+'Monte Carlo'!$C$32,MC_Paths_Base!D472+'Monte Carlo'!$D$32,MC_Paths_Base!E472+'Monte Carlo'!$E$32,MC_Paths_Base!F472+'Monte Carlo'!$F$32,MC_Paths_Base!G472+'Monte Carlo'!$G$32,MC_Paths_Base!H472+'Monte Carlo'!$H$32,MC_Paths_Base!I472+'Monte Carlo'!$I$32,MC_Paths_Base!J472+'Monte Carlo'!$J$32,MC_Paths_Base!K472+'Monte Carlo'!$K$32,MC_Paths_Base!L472+'Monte Carlo'!$L$32,MC_Paths_Base!M472+'Monte Carlo'!$M$32,MC_Paths_Base!N472+'Monte Carlo'!$N$32,MC_Paths_Base!O472+'Monte Carlo'!$O$32,MC_Paths_Base!P472+'Monte Carlo'!$P$32,MC_Paths_Base!Q472+'Monte Carlo'!$Q$32,MC_Paths_Base!R472+'Monte Carlo'!$R$32,MC_Paths_Base!S472+'Monte Carlo'!$S$32,MC_Paths_Base!T472+'Monte Carlo'!$T$32,MC_Paths_Base!U472+'Monte Carlo'!$U$32,MC_Paths_Base!V472+'Monte Carlo'!$V$32,MC_Paths_Base!W472+'Monte Carlo'!$W$32,MC_Paths_Base!X472+'Monte Carlo'!$X$32,MC_Paths_Base!Y472+'Monte Carlo'!$Y$32,MC_Paths_Base!Z472+'Monte Carlo'!$Z$32,MC_Paths_Base!AA472+'Monte Carlo'!$AA$32,MC_Paths_Base!AB472+'Monte Carlo'!$AB$32,MC_Paths_Base!AC472+'Monte Carlo'!$AC$32,MC_Paths_Base!AD472+'Monte Carlo'!$AD$32,MC_Paths_Base!AE472+'Monte Carlo'!$AE$32,MC_Paths_Base!AF472+'Monte Carlo'!$AF$32)</x:f>
        <x:v>1029031.25</x:v>
      </x:c>
      <x:c r="AL472" t="n">
        <x:f>MIN(MC_Paths_Base!B472+'Monte Carlo'!$B$34,MC_Paths_Base!C472+'Monte Carlo'!$C$34,MC_Paths_Base!D472+'Monte Carlo'!$D$34,MC_Paths_Base!E472+'Monte Carlo'!$E$34,MC_Paths_Base!F472+'Monte Carlo'!$F$34,MC_Paths_Base!G472+'Monte Carlo'!$G$34,MC_Paths_Base!H472+'Monte Carlo'!$H$34,MC_Paths_Base!I472+'Monte Carlo'!$I$34,MC_Paths_Base!J472+'Monte Carlo'!$J$34,MC_Paths_Base!K472+'Monte Carlo'!$K$34,MC_Paths_Base!L472+'Monte Carlo'!$L$34,MC_Paths_Base!M472+'Monte Carlo'!$M$34,MC_Paths_Base!N472+'Monte Carlo'!$N$34,MC_Paths_Base!O472+'Monte Carlo'!$O$34,MC_Paths_Base!P472+'Monte Carlo'!$P$34,MC_Paths_Base!Q472+'Monte Carlo'!$Q$34,MC_Paths_Base!R472+'Monte Carlo'!$R$34,MC_Paths_Base!S472+'Monte Carlo'!$S$34,MC_Paths_Base!T472+'Monte Carlo'!$T$34,MC_Paths_Base!U472+'Monte Carlo'!$U$34,MC_Paths_Base!V472+'Monte Carlo'!$V$34,MC_Paths_Base!W472+'Monte Carlo'!$W$34,MC_Paths_Base!X472+'Monte Carlo'!$X$34,MC_Paths_Base!Y472+'Monte Carlo'!$Y$34,MC_Paths_Base!Z472+'Monte Carlo'!$Z$34,MC_Paths_Base!AA472+'Monte Carlo'!$AA$34,MC_Paths_Base!AB472+'Monte Carlo'!$AB$34,MC_Paths_Base!AC472+'Monte Carlo'!$AC$34,MC_Paths_Base!AD472+'Monte Carlo'!$AD$34,MC_Paths_Base!AE472+'Monte Carlo'!$AE$34,MC_Paths_Base!AF472+'Monte Carlo'!$AF$34)</x:f>
        <x:v>904202.8411561123</x:v>
      </x:c>
      <x:c r="AM472" t="n">
        <x:f>MIN(MC_Paths_Base!B472+'Monte Carlo'!$B$35,MC_Paths_Base!C472+'Monte Carlo'!$C$35,MC_Paths_Base!D472+'Monte Carlo'!$D$35,MC_Paths_Base!E472+'Monte Carlo'!$E$35,MC_Paths_Base!F472+'Monte Carlo'!$F$35,MC_Paths_Base!G472+'Monte Carlo'!$G$35,MC_Paths_Base!H472+'Monte Carlo'!$H$35,MC_Paths_Base!I472+'Monte Carlo'!$I$35,MC_Paths_Base!J472+'Monte Carlo'!$J$35,MC_Paths_Base!K472+'Monte Carlo'!$K$35,MC_Paths_Base!L472+'Monte Carlo'!$L$35,MC_Paths_Base!M472+'Monte Carlo'!$M$35,MC_Paths_Base!N472+'Monte Carlo'!$N$35,MC_Paths_Base!O472+'Monte Carlo'!$O$35,MC_Paths_Base!P472+'Monte Carlo'!$P$35,MC_Paths_Base!Q472+'Monte Carlo'!$Q$35,MC_Paths_Base!R472+'Monte Carlo'!$R$35,MC_Paths_Base!S472+'Monte Carlo'!$S$35,MC_Paths_Base!T472+'Monte Carlo'!$T$35,MC_Paths_Base!U472+'Monte Carlo'!$U$35,MC_Paths_Base!V472+'Monte Carlo'!$V$35,MC_Paths_Base!W472+'Monte Carlo'!$W$35,MC_Paths_Base!X472+'Monte Carlo'!$X$35,MC_Paths_Base!Y472+'Monte Carlo'!$Y$35,MC_Paths_Base!Z472+'Monte Carlo'!$Z$35,MC_Paths_Base!AA472+'Monte Carlo'!$AA$35,MC_Paths_Base!AB472+'Monte Carlo'!$AB$35,MC_Paths_Base!AC472+'Monte Carlo'!$AC$35,MC_Paths_Base!AD472+'Monte Carlo'!$AD$35,MC_Paths_Base!AE472+'Monte Carlo'!$AE$35,MC_Paths_Base!AF472+'Monte Carlo'!$AF$35)</x:f>
        <x:v>769576.5350713609</x:v>
      </x:c>
    </x:row>
    <x:row r="473">
      <x:c r="AJ473" t="n">
        <x:f>MIN(MC_Paths_Base!B473:AF473)</x:f>
        <x:v>845452.681574519</x:v>
      </x:c>
      <x:c r="AK473" t="n">
        <x:f>MIN(MC_Paths_Base!B473+'Monte Carlo'!$B$32,MC_Paths_Base!C473+'Monte Carlo'!$C$32,MC_Paths_Base!D473+'Monte Carlo'!$D$32,MC_Paths_Base!E473+'Monte Carlo'!$E$32,MC_Paths_Base!F473+'Monte Carlo'!$F$32,MC_Paths_Base!G473+'Monte Carlo'!$G$32,MC_Paths_Base!H473+'Monte Carlo'!$H$32,MC_Paths_Base!I473+'Monte Carlo'!$I$32,MC_Paths_Base!J473+'Monte Carlo'!$J$32,MC_Paths_Base!K473+'Monte Carlo'!$K$32,MC_Paths_Base!L473+'Monte Carlo'!$L$32,MC_Paths_Base!M473+'Monte Carlo'!$M$32,MC_Paths_Base!N473+'Monte Carlo'!$N$32,MC_Paths_Base!O473+'Monte Carlo'!$O$32,MC_Paths_Base!P473+'Monte Carlo'!$P$32,MC_Paths_Base!Q473+'Monte Carlo'!$Q$32,MC_Paths_Base!R473+'Monte Carlo'!$R$32,MC_Paths_Base!S473+'Monte Carlo'!$S$32,MC_Paths_Base!T473+'Monte Carlo'!$T$32,MC_Paths_Base!U473+'Monte Carlo'!$U$32,MC_Paths_Base!V473+'Monte Carlo'!$V$32,MC_Paths_Base!W473+'Monte Carlo'!$W$32,MC_Paths_Base!X473+'Monte Carlo'!$X$32,MC_Paths_Base!Y473+'Monte Carlo'!$Y$32,MC_Paths_Base!Z473+'Monte Carlo'!$Z$32,MC_Paths_Base!AA473+'Monte Carlo'!$AA$32,MC_Paths_Base!AB473+'Monte Carlo'!$AB$32,MC_Paths_Base!AC473+'Monte Carlo'!$AC$32,MC_Paths_Base!AD473+'Monte Carlo'!$AD$32,MC_Paths_Base!AE473+'Monte Carlo'!$AE$32,MC_Paths_Base!AF473+'Monte Carlo'!$AF$32)</x:f>
        <x:v>639219.6850574792</x:v>
      </x:c>
      <x:c r="AL473" t="n">
        <x:f>MIN(MC_Paths_Base!B473+'Monte Carlo'!$B$34,MC_Paths_Base!C473+'Monte Carlo'!$C$34,MC_Paths_Base!D473+'Monte Carlo'!$D$34,MC_Paths_Base!E473+'Monte Carlo'!$E$34,MC_Paths_Base!F473+'Monte Carlo'!$F$34,MC_Paths_Base!G473+'Monte Carlo'!$G$34,MC_Paths_Base!H473+'Monte Carlo'!$H$34,MC_Paths_Base!I473+'Monte Carlo'!$I$34,MC_Paths_Base!J473+'Monte Carlo'!$J$34,MC_Paths_Base!K473+'Monte Carlo'!$K$34,MC_Paths_Base!L473+'Monte Carlo'!$L$34,MC_Paths_Base!M473+'Monte Carlo'!$M$34,MC_Paths_Base!N473+'Monte Carlo'!$N$34,MC_Paths_Base!O473+'Monte Carlo'!$O$34,MC_Paths_Base!P473+'Monte Carlo'!$P$34,MC_Paths_Base!Q473+'Monte Carlo'!$Q$34,MC_Paths_Base!R473+'Monte Carlo'!$R$34,MC_Paths_Base!S473+'Monte Carlo'!$S$34,MC_Paths_Base!T473+'Monte Carlo'!$T$34,MC_Paths_Base!U473+'Monte Carlo'!$U$34,MC_Paths_Base!V473+'Monte Carlo'!$V$34,MC_Paths_Base!W473+'Monte Carlo'!$W$34,MC_Paths_Base!X473+'Monte Carlo'!$X$34,MC_Paths_Base!Y473+'Monte Carlo'!$Y$34,MC_Paths_Base!Z473+'Monte Carlo'!$Z$34,MC_Paths_Base!AA473+'Monte Carlo'!$AA$34,MC_Paths_Base!AB473+'Monte Carlo'!$AB$34,MC_Paths_Base!AC473+'Monte Carlo'!$AC$34,MC_Paths_Base!AD473+'Monte Carlo'!$AD$34,MC_Paths_Base!AE473+'Monte Carlo'!$AE$34,MC_Paths_Base!AF473+'Monte Carlo'!$AF$34)</x:f>
        <x:v>320679.97668676265</x:v>
      </x:c>
      <x:c r="AM473" t="n">
        <x:f>MIN(MC_Paths_Base!B473+'Monte Carlo'!$B$35,MC_Paths_Base!C473+'Monte Carlo'!$C$35,MC_Paths_Base!D473+'Monte Carlo'!$D$35,MC_Paths_Base!E473+'Monte Carlo'!$E$35,MC_Paths_Base!F473+'Monte Carlo'!$F$35,MC_Paths_Base!G473+'Monte Carlo'!$G$35,MC_Paths_Base!H473+'Monte Carlo'!$H$35,MC_Paths_Base!I473+'Monte Carlo'!$I$35,MC_Paths_Base!J473+'Monte Carlo'!$J$35,MC_Paths_Base!K473+'Monte Carlo'!$K$35,MC_Paths_Base!L473+'Monte Carlo'!$L$35,MC_Paths_Base!M473+'Monte Carlo'!$M$35,MC_Paths_Base!N473+'Monte Carlo'!$N$35,MC_Paths_Base!O473+'Monte Carlo'!$O$35,MC_Paths_Base!P473+'Monte Carlo'!$P$35,MC_Paths_Base!Q473+'Monte Carlo'!$Q$35,MC_Paths_Base!R473+'Monte Carlo'!$R$35,MC_Paths_Base!S473+'Monte Carlo'!$S$35,MC_Paths_Base!T473+'Monte Carlo'!$T$35,MC_Paths_Base!U473+'Monte Carlo'!$U$35,MC_Paths_Base!V473+'Monte Carlo'!$V$35,MC_Paths_Base!W473+'Monte Carlo'!$W$35,MC_Paths_Base!X473+'Monte Carlo'!$X$35,MC_Paths_Base!Y473+'Monte Carlo'!$Y$35,MC_Paths_Base!Z473+'Monte Carlo'!$Z$35,MC_Paths_Base!AA473+'Monte Carlo'!$AA$35,MC_Paths_Base!AB473+'Monte Carlo'!$AB$35,MC_Paths_Base!AC473+'Monte Carlo'!$AC$35,MC_Paths_Base!AD473+'Monte Carlo'!$AD$35,MC_Paths_Base!AE473+'Monte Carlo'!$AE$35,MC_Paths_Base!AF473+'Monte Carlo'!$AF$35)</x:f>
        <x:v>233325.32187697932</x:v>
      </x:c>
    </x:row>
    <x:row r="474">
      <x:c r="AJ474" t="n">
        <x:f>MIN(MC_Paths_Base!B474:AF474)</x:f>
        <x:v>791340.8760553066</x:v>
      </x:c>
      <x:c r="AK474" t="n">
        <x:f>MIN(MC_Paths_Base!B474+'Monte Carlo'!$B$32,MC_Paths_Base!C474+'Monte Carlo'!$C$32,MC_Paths_Base!D474+'Monte Carlo'!$D$32,MC_Paths_Base!E474+'Monte Carlo'!$E$32,MC_Paths_Base!F474+'Monte Carlo'!$F$32,MC_Paths_Base!G474+'Monte Carlo'!$G$32,MC_Paths_Base!H474+'Monte Carlo'!$H$32,MC_Paths_Base!I474+'Monte Carlo'!$I$32,MC_Paths_Base!J474+'Monte Carlo'!$J$32,MC_Paths_Base!K474+'Monte Carlo'!$K$32,MC_Paths_Base!L474+'Monte Carlo'!$L$32,MC_Paths_Base!M474+'Monte Carlo'!$M$32,MC_Paths_Base!N474+'Monte Carlo'!$N$32,MC_Paths_Base!O474+'Monte Carlo'!$O$32,MC_Paths_Base!P474+'Monte Carlo'!$P$32,MC_Paths_Base!Q474+'Monte Carlo'!$Q$32,MC_Paths_Base!R474+'Monte Carlo'!$R$32,MC_Paths_Base!S474+'Monte Carlo'!$S$32,MC_Paths_Base!T474+'Monte Carlo'!$T$32,MC_Paths_Base!U474+'Monte Carlo'!$U$32,MC_Paths_Base!V474+'Monte Carlo'!$V$32,MC_Paths_Base!W474+'Monte Carlo'!$W$32,MC_Paths_Base!X474+'Monte Carlo'!$X$32,MC_Paths_Base!Y474+'Monte Carlo'!$Y$32,MC_Paths_Base!Z474+'Monte Carlo'!$Z$32,MC_Paths_Base!AA474+'Monte Carlo'!$AA$32,MC_Paths_Base!AB474+'Monte Carlo'!$AB$32,MC_Paths_Base!AC474+'Monte Carlo'!$AC$32,MC_Paths_Base!AD474+'Monte Carlo'!$AD$32,MC_Paths_Base!AE474+'Monte Carlo'!$AE$32,MC_Paths_Base!AF474+'Monte Carlo'!$AF$32)</x:f>
        <x:v>585107.8795382668</x:v>
      </x:c>
      <x:c r="AL474" t="n">
        <x:f>MIN(MC_Paths_Base!B474+'Monte Carlo'!$B$34,MC_Paths_Base!C474+'Monte Carlo'!$C$34,MC_Paths_Base!D474+'Monte Carlo'!$D$34,MC_Paths_Base!E474+'Monte Carlo'!$E$34,MC_Paths_Base!F474+'Monte Carlo'!$F$34,MC_Paths_Base!G474+'Monte Carlo'!$G$34,MC_Paths_Base!H474+'Monte Carlo'!$H$34,MC_Paths_Base!I474+'Monte Carlo'!$I$34,MC_Paths_Base!J474+'Monte Carlo'!$J$34,MC_Paths_Base!K474+'Monte Carlo'!$K$34,MC_Paths_Base!L474+'Monte Carlo'!$L$34,MC_Paths_Base!M474+'Monte Carlo'!$M$34,MC_Paths_Base!N474+'Monte Carlo'!$N$34,MC_Paths_Base!O474+'Monte Carlo'!$O$34,MC_Paths_Base!P474+'Monte Carlo'!$P$34,MC_Paths_Base!Q474+'Monte Carlo'!$Q$34,MC_Paths_Base!R474+'Monte Carlo'!$R$34,MC_Paths_Base!S474+'Monte Carlo'!$S$34,MC_Paths_Base!T474+'Monte Carlo'!$T$34,MC_Paths_Base!U474+'Monte Carlo'!$U$34,MC_Paths_Base!V474+'Monte Carlo'!$V$34,MC_Paths_Base!W474+'Monte Carlo'!$W$34,MC_Paths_Base!X474+'Monte Carlo'!$X$34,MC_Paths_Base!Y474+'Monte Carlo'!$Y$34,MC_Paths_Base!Z474+'Monte Carlo'!$Z$34,MC_Paths_Base!AA474+'Monte Carlo'!$AA$34,MC_Paths_Base!AB474+'Monte Carlo'!$AB$34,MC_Paths_Base!AC474+'Monte Carlo'!$AC$34,MC_Paths_Base!AD474+'Monte Carlo'!$AD$34,MC_Paths_Base!AE474+'Monte Carlo'!$AE$34,MC_Paths_Base!AF474+'Monte Carlo'!$AF$34)</x:f>
        <x:v>318367.42433509685</x:v>
      </x:c>
      <x:c r="AM474" t="n">
        <x:f>MIN(MC_Paths_Base!B474+'Monte Carlo'!$B$35,MC_Paths_Base!C474+'Monte Carlo'!$C$35,MC_Paths_Base!D474+'Monte Carlo'!$D$35,MC_Paths_Base!E474+'Monte Carlo'!$E$35,MC_Paths_Base!F474+'Monte Carlo'!$F$35,MC_Paths_Base!G474+'Monte Carlo'!$G$35,MC_Paths_Base!H474+'Monte Carlo'!$H$35,MC_Paths_Base!I474+'Monte Carlo'!$I$35,MC_Paths_Base!J474+'Monte Carlo'!$J$35,MC_Paths_Base!K474+'Monte Carlo'!$K$35,MC_Paths_Base!L474+'Monte Carlo'!$L$35,MC_Paths_Base!M474+'Monte Carlo'!$M$35,MC_Paths_Base!N474+'Monte Carlo'!$N$35,MC_Paths_Base!O474+'Monte Carlo'!$O$35,MC_Paths_Base!P474+'Monte Carlo'!$P$35,MC_Paths_Base!Q474+'Monte Carlo'!$Q$35,MC_Paths_Base!R474+'Monte Carlo'!$R$35,MC_Paths_Base!S474+'Monte Carlo'!$S$35,MC_Paths_Base!T474+'Monte Carlo'!$T$35,MC_Paths_Base!U474+'Monte Carlo'!$U$35,MC_Paths_Base!V474+'Monte Carlo'!$V$35,MC_Paths_Base!W474+'Monte Carlo'!$W$35,MC_Paths_Base!X474+'Monte Carlo'!$X$35,MC_Paths_Base!Y474+'Monte Carlo'!$Y$35,MC_Paths_Base!Z474+'Monte Carlo'!$Z$35,MC_Paths_Base!AA474+'Monte Carlo'!$AA$35,MC_Paths_Base!AB474+'Monte Carlo'!$AB$35,MC_Paths_Base!AC474+'Monte Carlo'!$AC$35,MC_Paths_Base!AD474+'Monte Carlo'!$AD$35,MC_Paths_Base!AE474+'Monte Carlo'!$AE$35,MC_Paths_Base!AF474+'Monte Carlo'!$AF$35)</x:f>
        <x:v>204290.20741163334</x:v>
      </x:c>
    </x:row>
    <x:row r="475">
      <x:c r="AJ475" t="n">
        <x:f>MIN(MC_Paths_Base!B475:AF475)</x:f>
        <x:v>824380.5091349917</x:v>
      </x:c>
      <x:c r="AK475" t="n">
        <x:f>MIN(MC_Paths_Base!B475+'Monte Carlo'!$B$32,MC_Paths_Base!C475+'Monte Carlo'!$C$32,MC_Paths_Base!D475+'Monte Carlo'!$D$32,MC_Paths_Base!E475+'Monte Carlo'!$E$32,MC_Paths_Base!F475+'Monte Carlo'!$F$32,MC_Paths_Base!G475+'Monte Carlo'!$G$32,MC_Paths_Base!H475+'Monte Carlo'!$H$32,MC_Paths_Base!I475+'Monte Carlo'!$I$32,MC_Paths_Base!J475+'Monte Carlo'!$J$32,MC_Paths_Base!K475+'Monte Carlo'!$K$32,MC_Paths_Base!L475+'Monte Carlo'!$L$32,MC_Paths_Base!M475+'Monte Carlo'!$M$32,MC_Paths_Base!N475+'Monte Carlo'!$N$32,MC_Paths_Base!O475+'Monte Carlo'!$O$32,MC_Paths_Base!P475+'Monte Carlo'!$P$32,MC_Paths_Base!Q475+'Monte Carlo'!$Q$32,MC_Paths_Base!R475+'Monte Carlo'!$R$32,MC_Paths_Base!S475+'Monte Carlo'!$S$32,MC_Paths_Base!T475+'Monte Carlo'!$T$32,MC_Paths_Base!U475+'Monte Carlo'!$U$32,MC_Paths_Base!V475+'Monte Carlo'!$V$32,MC_Paths_Base!W475+'Monte Carlo'!$W$32,MC_Paths_Base!X475+'Monte Carlo'!$X$32,MC_Paths_Base!Y475+'Monte Carlo'!$Y$32,MC_Paths_Base!Z475+'Monte Carlo'!$Z$32,MC_Paths_Base!AA475+'Monte Carlo'!$AA$32,MC_Paths_Base!AB475+'Monte Carlo'!$AB$32,MC_Paths_Base!AC475+'Monte Carlo'!$AC$32,MC_Paths_Base!AD475+'Monte Carlo'!$AD$32,MC_Paths_Base!AE475+'Monte Carlo'!$AE$32,MC_Paths_Base!AF475+'Monte Carlo'!$AF$32)</x:f>
        <x:v>620915.9775903252</x:v>
      </x:c>
      <x:c r="AL475" t="n">
        <x:f>MIN(MC_Paths_Base!B475+'Monte Carlo'!$B$34,MC_Paths_Base!C475+'Monte Carlo'!$C$34,MC_Paths_Base!D475+'Monte Carlo'!$D$34,MC_Paths_Base!E475+'Monte Carlo'!$E$34,MC_Paths_Base!F475+'Monte Carlo'!$F$34,MC_Paths_Base!G475+'Monte Carlo'!$G$34,MC_Paths_Base!H475+'Monte Carlo'!$H$34,MC_Paths_Base!I475+'Monte Carlo'!$I$34,MC_Paths_Base!J475+'Monte Carlo'!$J$34,MC_Paths_Base!K475+'Monte Carlo'!$K$34,MC_Paths_Base!L475+'Monte Carlo'!$L$34,MC_Paths_Base!M475+'Monte Carlo'!$M$34,MC_Paths_Base!N475+'Monte Carlo'!$N$34,MC_Paths_Base!O475+'Monte Carlo'!$O$34,MC_Paths_Base!P475+'Monte Carlo'!$P$34,MC_Paths_Base!Q475+'Monte Carlo'!$Q$34,MC_Paths_Base!R475+'Monte Carlo'!$R$34,MC_Paths_Base!S475+'Monte Carlo'!$S$34,MC_Paths_Base!T475+'Monte Carlo'!$T$34,MC_Paths_Base!U475+'Monte Carlo'!$U$34,MC_Paths_Base!V475+'Monte Carlo'!$V$34,MC_Paths_Base!W475+'Monte Carlo'!$W$34,MC_Paths_Base!X475+'Monte Carlo'!$X$34,MC_Paths_Base!Y475+'Monte Carlo'!$Y$34,MC_Paths_Base!Z475+'Monte Carlo'!$Z$34,MC_Paths_Base!AA475+'Monte Carlo'!$AA$34,MC_Paths_Base!AB475+'Monte Carlo'!$AB$34,MC_Paths_Base!AC475+'Monte Carlo'!$AC$34,MC_Paths_Base!AD475+'Monte Carlo'!$AD$34,MC_Paths_Base!AE475+'Monte Carlo'!$AE$34,MC_Paths_Base!AF475+'Monte Carlo'!$AF$34)</x:f>
        <x:v>294665.4525328579</x:v>
      </x:c>
      <x:c r="AM475" t="n">
        <x:f>MIN(MC_Paths_Base!B475+'Monte Carlo'!$B$35,MC_Paths_Base!C475+'Monte Carlo'!$C$35,MC_Paths_Base!D475+'Monte Carlo'!$D$35,MC_Paths_Base!E475+'Monte Carlo'!$E$35,MC_Paths_Base!F475+'Monte Carlo'!$F$35,MC_Paths_Base!G475+'Monte Carlo'!$G$35,MC_Paths_Base!H475+'Monte Carlo'!$H$35,MC_Paths_Base!I475+'Monte Carlo'!$I$35,MC_Paths_Base!J475+'Monte Carlo'!$J$35,MC_Paths_Base!K475+'Monte Carlo'!$K$35,MC_Paths_Base!L475+'Monte Carlo'!$L$35,MC_Paths_Base!M475+'Monte Carlo'!$M$35,MC_Paths_Base!N475+'Monte Carlo'!$N$35,MC_Paths_Base!O475+'Monte Carlo'!$O$35,MC_Paths_Base!P475+'Monte Carlo'!$P$35,MC_Paths_Base!Q475+'Monte Carlo'!$Q$35,MC_Paths_Base!R475+'Monte Carlo'!$R$35,MC_Paths_Base!S475+'Monte Carlo'!$S$35,MC_Paths_Base!T475+'Monte Carlo'!$T$35,MC_Paths_Base!U475+'Monte Carlo'!$U$35,MC_Paths_Base!V475+'Monte Carlo'!$V$35,MC_Paths_Base!W475+'Monte Carlo'!$W$35,MC_Paths_Base!X475+'Monte Carlo'!$X$35,MC_Paths_Base!Y475+'Monte Carlo'!$Y$35,MC_Paths_Base!Z475+'Monte Carlo'!$Z$35,MC_Paths_Base!AA475+'Monte Carlo'!$AA$35,MC_Paths_Base!AB475+'Monte Carlo'!$AB$35,MC_Paths_Base!AC475+'Monte Carlo'!$AC$35,MC_Paths_Base!AD475+'Monte Carlo'!$AD$35,MC_Paths_Base!AE475+'Monte Carlo'!$AE$35,MC_Paths_Base!AF475+'Monte Carlo'!$AF$35)</x:f>
        <x:v>216197.40854375507</x:v>
      </x:c>
    </x:row>
    <x:row r="476">
      <x:c r="AJ476" t="n">
        <x:f>MIN(MC_Paths_Base!B476:AF476)</x:f>
        <x:v>1029031.25</x:v>
      </x:c>
      <x:c r="AK476" t="n">
        <x:f>MIN(MC_Paths_Base!B476+'Monte Carlo'!$B$32,MC_Paths_Base!C476+'Monte Carlo'!$C$32,MC_Paths_Base!D476+'Monte Carlo'!$D$32,MC_Paths_Base!E476+'Monte Carlo'!$E$32,MC_Paths_Base!F476+'Monte Carlo'!$F$32,MC_Paths_Base!G476+'Monte Carlo'!$G$32,MC_Paths_Base!H476+'Monte Carlo'!$H$32,MC_Paths_Base!I476+'Monte Carlo'!$I$32,MC_Paths_Base!J476+'Monte Carlo'!$J$32,MC_Paths_Base!K476+'Monte Carlo'!$K$32,MC_Paths_Base!L476+'Monte Carlo'!$L$32,MC_Paths_Base!M476+'Monte Carlo'!$M$32,MC_Paths_Base!N476+'Monte Carlo'!$N$32,MC_Paths_Base!O476+'Monte Carlo'!$O$32,MC_Paths_Base!P476+'Monte Carlo'!$P$32,MC_Paths_Base!Q476+'Monte Carlo'!$Q$32,MC_Paths_Base!R476+'Monte Carlo'!$R$32,MC_Paths_Base!S476+'Monte Carlo'!$S$32,MC_Paths_Base!T476+'Monte Carlo'!$T$32,MC_Paths_Base!U476+'Monte Carlo'!$U$32,MC_Paths_Base!V476+'Monte Carlo'!$V$32,MC_Paths_Base!W476+'Monte Carlo'!$W$32,MC_Paths_Base!X476+'Monte Carlo'!$X$32,MC_Paths_Base!Y476+'Monte Carlo'!$Y$32,MC_Paths_Base!Z476+'Monte Carlo'!$Z$32,MC_Paths_Base!AA476+'Monte Carlo'!$AA$32,MC_Paths_Base!AB476+'Monte Carlo'!$AB$32,MC_Paths_Base!AC476+'Monte Carlo'!$AC$32,MC_Paths_Base!AD476+'Monte Carlo'!$AD$32,MC_Paths_Base!AE476+'Monte Carlo'!$AE$32,MC_Paths_Base!AF476+'Monte Carlo'!$AF$32)</x:f>
        <x:v>896544.731574327</x:v>
      </x:c>
      <x:c r="AL476" t="n">
        <x:f>MIN(MC_Paths_Base!B476+'Monte Carlo'!$B$34,MC_Paths_Base!C476+'Monte Carlo'!$C$34,MC_Paths_Base!D476+'Monte Carlo'!$D$34,MC_Paths_Base!E476+'Monte Carlo'!$E$34,MC_Paths_Base!F476+'Monte Carlo'!$F$34,MC_Paths_Base!G476+'Monte Carlo'!$G$34,MC_Paths_Base!H476+'Monte Carlo'!$H$34,MC_Paths_Base!I476+'Monte Carlo'!$I$34,MC_Paths_Base!J476+'Monte Carlo'!$J$34,MC_Paths_Base!K476+'Monte Carlo'!$K$34,MC_Paths_Base!L476+'Monte Carlo'!$L$34,MC_Paths_Base!M476+'Monte Carlo'!$M$34,MC_Paths_Base!N476+'Monte Carlo'!$N$34,MC_Paths_Base!O476+'Monte Carlo'!$O$34,MC_Paths_Base!P476+'Monte Carlo'!$P$34,MC_Paths_Base!Q476+'Monte Carlo'!$Q$34,MC_Paths_Base!R476+'Monte Carlo'!$R$34,MC_Paths_Base!S476+'Monte Carlo'!$S$34,MC_Paths_Base!T476+'Monte Carlo'!$T$34,MC_Paths_Base!U476+'Monte Carlo'!$U$34,MC_Paths_Base!V476+'Monte Carlo'!$V$34,MC_Paths_Base!W476+'Monte Carlo'!$W$34,MC_Paths_Base!X476+'Monte Carlo'!$X$34,MC_Paths_Base!Y476+'Monte Carlo'!$Y$34,MC_Paths_Base!Z476+'Monte Carlo'!$Z$34,MC_Paths_Base!AA476+'Monte Carlo'!$AA$34,MC_Paths_Base!AB476+'Monte Carlo'!$AB$34,MC_Paths_Base!AC476+'Monte Carlo'!$AC$34,MC_Paths_Base!AD476+'Monte Carlo'!$AD$34,MC_Paths_Base!AE476+'Monte Carlo'!$AE$34,MC_Paths_Base!AF476+'Monte Carlo'!$AF$34)</x:f>
        <x:v>-112754.93032968091</x:v>
      </x:c>
      <x:c r="AM476" t="n">
        <x:f>MIN(MC_Paths_Base!B476+'Monte Carlo'!$B$35,MC_Paths_Base!C476+'Monte Carlo'!$C$35,MC_Paths_Base!D476+'Monte Carlo'!$D$35,MC_Paths_Base!E476+'Monte Carlo'!$E$35,MC_Paths_Base!F476+'Monte Carlo'!$F$35,MC_Paths_Base!G476+'Monte Carlo'!$G$35,MC_Paths_Base!H476+'Monte Carlo'!$H$35,MC_Paths_Base!I476+'Monte Carlo'!$I$35,MC_Paths_Base!J476+'Monte Carlo'!$J$35,MC_Paths_Base!K476+'Monte Carlo'!$K$35,MC_Paths_Base!L476+'Monte Carlo'!$L$35,MC_Paths_Base!M476+'Monte Carlo'!$M$35,MC_Paths_Base!N476+'Monte Carlo'!$N$35,MC_Paths_Base!O476+'Monte Carlo'!$O$35,MC_Paths_Base!P476+'Monte Carlo'!$P$35,MC_Paths_Base!Q476+'Monte Carlo'!$Q$35,MC_Paths_Base!R476+'Monte Carlo'!$R$35,MC_Paths_Base!S476+'Monte Carlo'!$S$35,MC_Paths_Base!T476+'Monte Carlo'!$T$35,MC_Paths_Base!U476+'Monte Carlo'!$U$35,MC_Paths_Base!V476+'Monte Carlo'!$V$35,MC_Paths_Base!W476+'Monte Carlo'!$W$35,MC_Paths_Base!X476+'Monte Carlo'!$X$35,MC_Paths_Base!Y476+'Monte Carlo'!$Y$35,MC_Paths_Base!Z476+'Monte Carlo'!$Z$35,MC_Paths_Base!AA476+'Monte Carlo'!$AA$35,MC_Paths_Base!AB476+'Monte Carlo'!$AB$35,MC_Paths_Base!AC476+'Monte Carlo'!$AC$35,MC_Paths_Base!AD476+'Monte Carlo'!$AD$35,MC_Paths_Base!AE476+'Monte Carlo'!$AE$35,MC_Paths_Base!AF476+'Monte Carlo'!$AF$35)</x:f>
        <x:v>-34847.962370623834</x:v>
      </x:c>
    </x:row>
    <x:row r="477">
      <x:c r="AJ477" t="n">
        <x:f>MIN(MC_Paths_Base!B477:AF477)</x:f>
        <x:v>895496.9731091132</x:v>
      </x:c>
      <x:c r="AK477" t="n">
        <x:f>MIN(MC_Paths_Base!B477+'Monte Carlo'!$B$32,MC_Paths_Base!C477+'Monte Carlo'!$C$32,MC_Paths_Base!D477+'Monte Carlo'!$D$32,MC_Paths_Base!E477+'Monte Carlo'!$E$32,MC_Paths_Base!F477+'Monte Carlo'!$F$32,MC_Paths_Base!G477+'Monte Carlo'!$G$32,MC_Paths_Base!H477+'Monte Carlo'!$H$32,MC_Paths_Base!I477+'Monte Carlo'!$I$32,MC_Paths_Base!J477+'Monte Carlo'!$J$32,MC_Paths_Base!K477+'Monte Carlo'!$K$32,MC_Paths_Base!L477+'Monte Carlo'!$L$32,MC_Paths_Base!M477+'Monte Carlo'!$M$32,MC_Paths_Base!N477+'Monte Carlo'!$N$32,MC_Paths_Base!O477+'Monte Carlo'!$O$32,MC_Paths_Base!P477+'Monte Carlo'!$P$32,MC_Paths_Base!Q477+'Monte Carlo'!$Q$32,MC_Paths_Base!R477+'Monte Carlo'!$R$32,MC_Paths_Base!S477+'Monte Carlo'!$S$32,MC_Paths_Base!T477+'Monte Carlo'!$T$32,MC_Paths_Base!U477+'Monte Carlo'!$U$32,MC_Paths_Base!V477+'Monte Carlo'!$V$32,MC_Paths_Base!W477+'Monte Carlo'!$W$32,MC_Paths_Base!X477+'Monte Carlo'!$X$32,MC_Paths_Base!Y477+'Monte Carlo'!$Y$32,MC_Paths_Base!Z477+'Monte Carlo'!$Z$32,MC_Paths_Base!AA477+'Monte Carlo'!$AA$32,MC_Paths_Base!AB477+'Monte Carlo'!$AB$32,MC_Paths_Base!AC477+'Monte Carlo'!$AC$32,MC_Paths_Base!AD477+'Monte Carlo'!$AD$32,MC_Paths_Base!AE477+'Monte Carlo'!$AE$32,MC_Paths_Base!AF477+'Monte Carlo'!$AF$32)</x:f>
        <x:v>692844.981359754</x:v>
      </x:c>
      <x:c r="AL477" t="n">
        <x:f>MIN(MC_Paths_Base!B477+'Monte Carlo'!$B$34,MC_Paths_Base!C477+'Monte Carlo'!$C$34,MC_Paths_Base!D477+'Monte Carlo'!$D$34,MC_Paths_Base!E477+'Monte Carlo'!$E$34,MC_Paths_Base!F477+'Monte Carlo'!$F$34,MC_Paths_Base!G477+'Monte Carlo'!$G$34,MC_Paths_Base!H477+'Monte Carlo'!$H$34,MC_Paths_Base!I477+'Monte Carlo'!$I$34,MC_Paths_Base!J477+'Monte Carlo'!$J$34,MC_Paths_Base!K477+'Monte Carlo'!$K$34,MC_Paths_Base!L477+'Monte Carlo'!$L$34,MC_Paths_Base!M477+'Monte Carlo'!$M$34,MC_Paths_Base!N477+'Monte Carlo'!$N$34,MC_Paths_Base!O477+'Monte Carlo'!$O$34,MC_Paths_Base!P477+'Monte Carlo'!$P$34,MC_Paths_Base!Q477+'Monte Carlo'!$Q$34,MC_Paths_Base!R477+'Monte Carlo'!$R$34,MC_Paths_Base!S477+'Monte Carlo'!$S$34,MC_Paths_Base!T477+'Monte Carlo'!$T$34,MC_Paths_Base!U477+'Monte Carlo'!$U$34,MC_Paths_Base!V477+'Monte Carlo'!$V$34,MC_Paths_Base!W477+'Monte Carlo'!$W$34,MC_Paths_Base!X477+'Monte Carlo'!$X$34,MC_Paths_Base!Y477+'Monte Carlo'!$Y$34,MC_Paths_Base!Z477+'Monte Carlo'!$Z$34,MC_Paths_Base!AA477+'Monte Carlo'!$AA$34,MC_Paths_Base!AB477+'Monte Carlo'!$AB$34,MC_Paths_Base!AC477+'Monte Carlo'!$AC$34,MC_Paths_Base!AD477+'Monte Carlo'!$AD$34,MC_Paths_Base!AE477+'Monte Carlo'!$AE$34,MC_Paths_Base!AF477+'Monte Carlo'!$AF$34)</x:f>
        <x:v>513223.1243426129</x:v>
      </x:c>
      <x:c r="AM477" t="n">
        <x:f>MIN(MC_Paths_Base!B477+'Monte Carlo'!$B$35,MC_Paths_Base!C477+'Monte Carlo'!$C$35,MC_Paths_Base!D477+'Monte Carlo'!$D$35,MC_Paths_Base!E477+'Monte Carlo'!$E$35,MC_Paths_Base!F477+'Monte Carlo'!$F$35,MC_Paths_Base!G477+'Monte Carlo'!$G$35,MC_Paths_Base!H477+'Monte Carlo'!$H$35,MC_Paths_Base!I477+'Monte Carlo'!$I$35,MC_Paths_Base!J477+'Monte Carlo'!$J$35,MC_Paths_Base!K477+'Monte Carlo'!$K$35,MC_Paths_Base!L477+'Monte Carlo'!$L$35,MC_Paths_Base!M477+'Monte Carlo'!$M$35,MC_Paths_Base!N477+'Monte Carlo'!$N$35,MC_Paths_Base!O477+'Monte Carlo'!$O$35,MC_Paths_Base!P477+'Monte Carlo'!$P$35,MC_Paths_Base!Q477+'Monte Carlo'!$Q$35,MC_Paths_Base!R477+'Monte Carlo'!$R$35,MC_Paths_Base!S477+'Monte Carlo'!$S$35,MC_Paths_Base!T477+'Monte Carlo'!$T$35,MC_Paths_Base!U477+'Monte Carlo'!$U$35,MC_Paths_Base!V477+'Monte Carlo'!$V$35,MC_Paths_Base!W477+'Monte Carlo'!$W$35,MC_Paths_Base!X477+'Monte Carlo'!$X$35,MC_Paths_Base!Y477+'Monte Carlo'!$Y$35,MC_Paths_Base!Z477+'Monte Carlo'!$Z$35,MC_Paths_Base!AA477+'Monte Carlo'!$AA$35,MC_Paths_Base!AB477+'Monte Carlo'!$AB$35,MC_Paths_Base!AC477+'Monte Carlo'!$AC$35,MC_Paths_Base!AD477+'Monte Carlo'!$AD$35,MC_Paths_Base!AE477+'Monte Carlo'!$AE$35,MC_Paths_Base!AF477+'Monte Carlo'!$AF$35)</x:f>
        <x:v>394502.88341128465</x:v>
      </x:c>
    </x:row>
    <x:row r="478">
      <x:c r="AJ478" t="n">
        <x:f>MIN(MC_Paths_Base!B478:AF478)</x:f>
        <x:v>599776.9050404195</x:v>
      </x:c>
      <x:c r="AK478" t="n">
        <x:f>MIN(MC_Paths_Base!B478+'Monte Carlo'!$B$32,MC_Paths_Base!C478+'Monte Carlo'!$C$32,MC_Paths_Base!D478+'Monte Carlo'!$D$32,MC_Paths_Base!E478+'Monte Carlo'!$E$32,MC_Paths_Base!F478+'Monte Carlo'!$F$32,MC_Paths_Base!G478+'Monte Carlo'!$G$32,MC_Paths_Base!H478+'Monte Carlo'!$H$32,MC_Paths_Base!I478+'Monte Carlo'!$I$32,MC_Paths_Base!J478+'Monte Carlo'!$J$32,MC_Paths_Base!K478+'Monte Carlo'!$K$32,MC_Paths_Base!L478+'Monte Carlo'!$L$32,MC_Paths_Base!M478+'Monte Carlo'!$M$32,MC_Paths_Base!N478+'Monte Carlo'!$N$32,MC_Paths_Base!O478+'Monte Carlo'!$O$32,MC_Paths_Base!P478+'Monte Carlo'!$P$32,MC_Paths_Base!Q478+'Monte Carlo'!$Q$32,MC_Paths_Base!R478+'Monte Carlo'!$R$32,MC_Paths_Base!S478+'Monte Carlo'!$S$32,MC_Paths_Base!T478+'Monte Carlo'!$T$32,MC_Paths_Base!U478+'Monte Carlo'!$U$32,MC_Paths_Base!V478+'Monte Carlo'!$V$32,MC_Paths_Base!W478+'Monte Carlo'!$W$32,MC_Paths_Base!X478+'Monte Carlo'!$X$32,MC_Paths_Base!Y478+'Monte Carlo'!$Y$32,MC_Paths_Base!Z478+'Monte Carlo'!$Z$32,MC_Paths_Base!AA478+'Monte Carlo'!$AA$32,MC_Paths_Base!AB478+'Monte Carlo'!$AB$32,MC_Paths_Base!AC478+'Monte Carlo'!$AC$32,MC_Paths_Base!AD478+'Monte Carlo'!$AD$32,MC_Paths_Base!AE478+'Monte Carlo'!$AE$32,MC_Paths_Base!AF478+'Monte Carlo'!$AF$32)</x:f>
        <x:v>394525.4156644185</x:v>
      </x:c>
      <x:c r="AL478" t="n">
        <x:f>MIN(MC_Paths_Base!B478+'Monte Carlo'!$B$34,MC_Paths_Base!C478+'Monte Carlo'!$C$34,MC_Paths_Base!D478+'Monte Carlo'!$D$34,MC_Paths_Base!E478+'Monte Carlo'!$E$34,MC_Paths_Base!F478+'Monte Carlo'!$F$34,MC_Paths_Base!G478+'Monte Carlo'!$G$34,MC_Paths_Base!H478+'Monte Carlo'!$H$34,MC_Paths_Base!I478+'Monte Carlo'!$I$34,MC_Paths_Base!J478+'Monte Carlo'!$J$34,MC_Paths_Base!K478+'Monte Carlo'!$K$34,MC_Paths_Base!L478+'Monte Carlo'!$L$34,MC_Paths_Base!M478+'Monte Carlo'!$M$34,MC_Paths_Base!N478+'Monte Carlo'!$N$34,MC_Paths_Base!O478+'Monte Carlo'!$O$34,MC_Paths_Base!P478+'Monte Carlo'!$P$34,MC_Paths_Base!Q478+'Monte Carlo'!$Q$34,MC_Paths_Base!R478+'Monte Carlo'!$R$34,MC_Paths_Base!S478+'Monte Carlo'!$S$34,MC_Paths_Base!T478+'Monte Carlo'!$T$34,MC_Paths_Base!U478+'Monte Carlo'!$U$34,MC_Paths_Base!V478+'Monte Carlo'!$V$34,MC_Paths_Base!W478+'Monte Carlo'!$W$34,MC_Paths_Base!X478+'Monte Carlo'!$X$34,MC_Paths_Base!Y478+'Monte Carlo'!$Y$34,MC_Paths_Base!Z478+'Monte Carlo'!$Z$34,MC_Paths_Base!AA478+'Monte Carlo'!$AA$34,MC_Paths_Base!AB478+'Monte Carlo'!$AB$34,MC_Paths_Base!AC478+'Monte Carlo'!$AC$34,MC_Paths_Base!AD478+'Monte Carlo'!$AD$34,MC_Paths_Base!AE478+'Monte Carlo'!$AE$34,MC_Paths_Base!AF478+'Monte Carlo'!$AF$34)</x:f>
        <x:v>155670.3776036027</x:v>
      </x:c>
      <x:c r="AM478" t="n">
        <x:f>MIN(MC_Paths_Base!B478+'Monte Carlo'!$B$35,MC_Paths_Base!C478+'Monte Carlo'!$C$35,MC_Paths_Base!D478+'Monte Carlo'!$D$35,MC_Paths_Base!E478+'Monte Carlo'!$E$35,MC_Paths_Base!F478+'Monte Carlo'!$F$35,MC_Paths_Base!G478+'Monte Carlo'!$G$35,MC_Paths_Base!H478+'Monte Carlo'!$H$35,MC_Paths_Base!I478+'Monte Carlo'!$I$35,MC_Paths_Base!J478+'Monte Carlo'!$J$35,MC_Paths_Base!K478+'Monte Carlo'!$K$35,MC_Paths_Base!L478+'Monte Carlo'!$L$35,MC_Paths_Base!M478+'Monte Carlo'!$M$35,MC_Paths_Base!N478+'Monte Carlo'!$N$35,MC_Paths_Base!O478+'Monte Carlo'!$O$35,MC_Paths_Base!P478+'Monte Carlo'!$P$35,MC_Paths_Base!Q478+'Monte Carlo'!$Q$35,MC_Paths_Base!R478+'Monte Carlo'!$R$35,MC_Paths_Base!S478+'Monte Carlo'!$S$35,MC_Paths_Base!T478+'Monte Carlo'!$T$35,MC_Paths_Base!U478+'Monte Carlo'!$U$35,MC_Paths_Base!V478+'Monte Carlo'!$V$35,MC_Paths_Base!W478+'Monte Carlo'!$W$35,MC_Paths_Base!X478+'Monte Carlo'!$X$35,MC_Paths_Base!Y478+'Monte Carlo'!$Y$35,MC_Paths_Base!Z478+'Monte Carlo'!$Z$35,MC_Paths_Base!AA478+'Monte Carlo'!$AA$35,MC_Paths_Base!AB478+'Monte Carlo'!$AB$35,MC_Paths_Base!AC478+'Monte Carlo'!$AC$35,MC_Paths_Base!AD478+'Monte Carlo'!$AD$35,MC_Paths_Base!AE478+'Monte Carlo'!$AE$35,MC_Paths_Base!AF478+'Monte Carlo'!$AF$35)</x:f>
        <x:v>36950.13667227444</x:v>
      </x:c>
    </x:row>
    <x:row r="479">
      <x:c r="AJ479" t="n">
        <x:f>MIN(MC_Paths_Base!B479:AF479)</x:f>
        <x:v>789478.2444381487</x:v>
      </x:c>
      <x:c r="AK479" t="n">
        <x:f>MIN(MC_Paths_Base!B479+'Monte Carlo'!$B$32,MC_Paths_Base!C479+'Monte Carlo'!$C$32,MC_Paths_Base!D479+'Monte Carlo'!$D$32,MC_Paths_Base!E479+'Monte Carlo'!$E$32,MC_Paths_Base!F479+'Monte Carlo'!$F$32,MC_Paths_Base!G479+'Monte Carlo'!$G$32,MC_Paths_Base!H479+'Monte Carlo'!$H$32,MC_Paths_Base!I479+'Monte Carlo'!$I$32,MC_Paths_Base!J479+'Monte Carlo'!$J$32,MC_Paths_Base!K479+'Monte Carlo'!$K$32,MC_Paths_Base!L479+'Monte Carlo'!$L$32,MC_Paths_Base!M479+'Monte Carlo'!$M$32,MC_Paths_Base!N479+'Monte Carlo'!$N$32,MC_Paths_Base!O479+'Monte Carlo'!$O$32,MC_Paths_Base!P479+'Monte Carlo'!$P$32,MC_Paths_Base!Q479+'Monte Carlo'!$Q$32,MC_Paths_Base!R479+'Monte Carlo'!$R$32,MC_Paths_Base!S479+'Monte Carlo'!$S$32,MC_Paths_Base!T479+'Monte Carlo'!$T$32,MC_Paths_Base!U479+'Monte Carlo'!$U$32,MC_Paths_Base!V479+'Monte Carlo'!$V$32,MC_Paths_Base!W479+'Monte Carlo'!$W$32,MC_Paths_Base!X479+'Monte Carlo'!$X$32,MC_Paths_Base!Y479+'Monte Carlo'!$Y$32,MC_Paths_Base!Z479+'Monte Carlo'!$Z$32,MC_Paths_Base!AA479+'Monte Carlo'!$AA$32,MC_Paths_Base!AB479+'Monte Carlo'!$AB$32,MC_Paths_Base!AC479+'Monte Carlo'!$AC$32,MC_Paths_Base!AD479+'Monte Carlo'!$AD$32,MC_Paths_Base!AE479+'Monte Carlo'!$AE$32,MC_Paths_Base!AF479+'Monte Carlo'!$AF$32)</x:f>
        <x:v>567177.2777698912</x:v>
      </x:c>
      <x:c r="AL479" t="n">
        <x:f>MIN(MC_Paths_Base!B479+'Monte Carlo'!$B$34,MC_Paths_Base!C479+'Monte Carlo'!$C$34,MC_Paths_Base!D479+'Monte Carlo'!$D$34,MC_Paths_Base!E479+'Monte Carlo'!$E$34,MC_Paths_Base!F479+'Monte Carlo'!$F$34,MC_Paths_Base!G479+'Monte Carlo'!$G$34,MC_Paths_Base!H479+'Monte Carlo'!$H$34,MC_Paths_Base!I479+'Monte Carlo'!$I$34,MC_Paths_Base!J479+'Monte Carlo'!$J$34,MC_Paths_Base!K479+'Monte Carlo'!$K$34,MC_Paths_Base!L479+'Monte Carlo'!$L$34,MC_Paths_Base!M479+'Monte Carlo'!$M$34,MC_Paths_Base!N479+'Monte Carlo'!$N$34,MC_Paths_Base!O479+'Monte Carlo'!$O$34,MC_Paths_Base!P479+'Monte Carlo'!$P$34,MC_Paths_Base!Q479+'Monte Carlo'!$Q$34,MC_Paths_Base!R479+'Monte Carlo'!$R$34,MC_Paths_Base!S479+'Monte Carlo'!$S$34,MC_Paths_Base!T479+'Monte Carlo'!$T$34,MC_Paths_Base!U479+'Monte Carlo'!$U$34,MC_Paths_Base!V479+'Monte Carlo'!$V$34,MC_Paths_Base!W479+'Monte Carlo'!$W$34,MC_Paths_Base!X479+'Monte Carlo'!$X$34,MC_Paths_Base!Y479+'Monte Carlo'!$Y$34,MC_Paths_Base!Z479+'Monte Carlo'!$Z$34,MC_Paths_Base!AA479+'Monte Carlo'!$AA$34,MC_Paths_Base!AB479+'Monte Carlo'!$AB$34,MC_Paths_Base!AC479+'Monte Carlo'!$AC$34,MC_Paths_Base!AD479+'Monte Carlo'!$AD$34,MC_Paths_Base!AE479+'Monte Carlo'!$AE$34,MC_Paths_Base!AF479+'Monte Carlo'!$AF$34)</x:f>
        <x:v>-706440.0437983347</x:v>
      </x:c>
      <x:c r="AM479" t="n">
        <x:f>MIN(MC_Paths_Base!B479+'Monte Carlo'!$B$35,MC_Paths_Base!C479+'Monte Carlo'!$C$35,MC_Paths_Base!D479+'Monte Carlo'!$D$35,MC_Paths_Base!E479+'Monte Carlo'!$E$35,MC_Paths_Base!F479+'Monte Carlo'!$F$35,MC_Paths_Base!G479+'Monte Carlo'!$G$35,MC_Paths_Base!H479+'Monte Carlo'!$H$35,MC_Paths_Base!I479+'Monte Carlo'!$I$35,MC_Paths_Base!J479+'Monte Carlo'!$J$35,MC_Paths_Base!K479+'Monte Carlo'!$K$35,MC_Paths_Base!L479+'Monte Carlo'!$L$35,MC_Paths_Base!M479+'Monte Carlo'!$M$35,MC_Paths_Base!N479+'Monte Carlo'!$N$35,MC_Paths_Base!O479+'Monte Carlo'!$O$35,MC_Paths_Base!P479+'Monte Carlo'!$P$35,MC_Paths_Base!Q479+'Monte Carlo'!$Q$35,MC_Paths_Base!R479+'Monte Carlo'!$R$35,MC_Paths_Base!S479+'Monte Carlo'!$S$35,MC_Paths_Base!T479+'Monte Carlo'!$T$35,MC_Paths_Base!U479+'Monte Carlo'!$U$35,MC_Paths_Base!V479+'Monte Carlo'!$V$35,MC_Paths_Base!W479+'Monte Carlo'!$W$35,MC_Paths_Base!X479+'Monte Carlo'!$X$35,MC_Paths_Base!Y479+'Monte Carlo'!$Y$35,MC_Paths_Base!Z479+'Monte Carlo'!$Z$35,MC_Paths_Base!AA479+'Monte Carlo'!$AA$35,MC_Paths_Base!AB479+'Monte Carlo'!$AB$35,MC_Paths_Base!AC479+'Monte Carlo'!$AC$35,MC_Paths_Base!AD479+'Monte Carlo'!$AD$35,MC_Paths_Base!AE479+'Monte Carlo'!$AE$35,MC_Paths_Base!AF479+'Monte Carlo'!$AF$35)</x:f>
        <x:v>-572790.4430041655</x:v>
      </x:c>
    </x:row>
    <x:row r="480">
      <x:c r="AJ480" t="n">
        <x:f>MIN(MC_Paths_Base!B480:AF480)</x:f>
        <x:v>1029031.25</x:v>
      </x:c>
      <x:c r="AK480" t="n">
        <x:f>MIN(MC_Paths_Base!B480+'Monte Carlo'!$B$32,MC_Paths_Base!C480+'Monte Carlo'!$C$32,MC_Paths_Base!D480+'Monte Carlo'!$D$32,MC_Paths_Base!E480+'Monte Carlo'!$E$32,MC_Paths_Base!F480+'Monte Carlo'!$F$32,MC_Paths_Base!G480+'Monte Carlo'!$G$32,MC_Paths_Base!H480+'Monte Carlo'!$H$32,MC_Paths_Base!I480+'Monte Carlo'!$I$32,MC_Paths_Base!J480+'Monte Carlo'!$J$32,MC_Paths_Base!K480+'Monte Carlo'!$K$32,MC_Paths_Base!L480+'Monte Carlo'!$L$32,MC_Paths_Base!M480+'Monte Carlo'!$M$32,MC_Paths_Base!N480+'Monte Carlo'!$N$32,MC_Paths_Base!O480+'Monte Carlo'!$O$32,MC_Paths_Base!P480+'Monte Carlo'!$P$32,MC_Paths_Base!Q480+'Monte Carlo'!$Q$32,MC_Paths_Base!R480+'Monte Carlo'!$R$32,MC_Paths_Base!S480+'Monte Carlo'!$S$32,MC_Paths_Base!T480+'Monte Carlo'!$T$32,MC_Paths_Base!U480+'Monte Carlo'!$U$32,MC_Paths_Base!V480+'Monte Carlo'!$V$32,MC_Paths_Base!W480+'Monte Carlo'!$W$32,MC_Paths_Base!X480+'Monte Carlo'!$X$32,MC_Paths_Base!Y480+'Monte Carlo'!$Y$32,MC_Paths_Base!Z480+'Monte Carlo'!$Z$32,MC_Paths_Base!AA480+'Monte Carlo'!$AA$32,MC_Paths_Base!AB480+'Monte Carlo'!$AB$32,MC_Paths_Base!AC480+'Monte Carlo'!$AC$32,MC_Paths_Base!AD480+'Monte Carlo'!$AD$32,MC_Paths_Base!AE480+'Monte Carlo'!$AE$32,MC_Paths_Base!AF480+'Monte Carlo'!$AF$32)</x:f>
        <x:v>864519.084034851</x:v>
      </x:c>
      <x:c r="AL480" t="n">
        <x:f>MIN(MC_Paths_Base!B480+'Monte Carlo'!$B$34,MC_Paths_Base!C480+'Monte Carlo'!$C$34,MC_Paths_Base!D480+'Monte Carlo'!$D$34,MC_Paths_Base!E480+'Monte Carlo'!$E$34,MC_Paths_Base!F480+'Monte Carlo'!$F$34,MC_Paths_Base!G480+'Monte Carlo'!$G$34,MC_Paths_Base!H480+'Monte Carlo'!$H$34,MC_Paths_Base!I480+'Monte Carlo'!$I$34,MC_Paths_Base!J480+'Monte Carlo'!$J$34,MC_Paths_Base!K480+'Monte Carlo'!$K$34,MC_Paths_Base!L480+'Monte Carlo'!$L$34,MC_Paths_Base!M480+'Monte Carlo'!$M$34,MC_Paths_Base!N480+'Monte Carlo'!$N$34,MC_Paths_Base!O480+'Monte Carlo'!$O$34,MC_Paths_Base!P480+'Monte Carlo'!$P$34,MC_Paths_Base!Q480+'Monte Carlo'!$Q$34,MC_Paths_Base!R480+'Monte Carlo'!$R$34,MC_Paths_Base!S480+'Monte Carlo'!$S$34,MC_Paths_Base!T480+'Monte Carlo'!$T$34,MC_Paths_Base!U480+'Monte Carlo'!$U$34,MC_Paths_Base!V480+'Monte Carlo'!$V$34,MC_Paths_Base!W480+'Monte Carlo'!$W$34,MC_Paths_Base!X480+'Monte Carlo'!$X$34,MC_Paths_Base!Y480+'Monte Carlo'!$Y$34,MC_Paths_Base!Z480+'Monte Carlo'!$Z$34,MC_Paths_Base!AA480+'Monte Carlo'!$AA$34,MC_Paths_Base!AB480+'Monte Carlo'!$AB$34,MC_Paths_Base!AC480+'Monte Carlo'!$AC$34,MC_Paths_Base!AD480+'Monte Carlo'!$AD$34,MC_Paths_Base!AE480+'Monte Carlo'!$AE$34,MC_Paths_Base!AF480+'Monte Carlo'!$AF$34)</x:f>
        <x:v>741546.9006164499</x:v>
      </x:c>
      <x:c r="AM480" t="n">
        <x:f>MIN(MC_Paths_Base!B480+'Monte Carlo'!$B$35,MC_Paths_Base!C480+'Monte Carlo'!$C$35,MC_Paths_Base!D480+'Monte Carlo'!$D$35,MC_Paths_Base!E480+'Monte Carlo'!$E$35,MC_Paths_Base!F480+'Monte Carlo'!$F$35,MC_Paths_Base!G480+'Monte Carlo'!$G$35,MC_Paths_Base!H480+'Monte Carlo'!$H$35,MC_Paths_Base!I480+'Monte Carlo'!$I$35,MC_Paths_Base!J480+'Monte Carlo'!$J$35,MC_Paths_Base!K480+'Monte Carlo'!$K$35,MC_Paths_Base!L480+'Monte Carlo'!$L$35,MC_Paths_Base!M480+'Monte Carlo'!$M$35,MC_Paths_Base!N480+'Monte Carlo'!$N$35,MC_Paths_Base!O480+'Monte Carlo'!$O$35,MC_Paths_Base!P480+'Monte Carlo'!$P$35,MC_Paths_Base!Q480+'Monte Carlo'!$Q$35,MC_Paths_Base!R480+'Monte Carlo'!$R$35,MC_Paths_Base!S480+'Monte Carlo'!$S$35,MC_Paths_Base!T480+'Monte Carlo'!$T$35,MC_Paths_Base!U480+'Monte Carlo'!$U$35,MC_Paths_Base!V480+'Monte Carlo'!$V$35,MC_Paths_Base!W480+'Monte Carlo'!$W$35,MC_Paths_Base!X480+'Monte Carlo'!$X$35,MC_Paths_Base!Y480+'Monte Carlo'!$Y$35,MC_Paths_Base!Z480+'Monte Carlo'!$Z$35,MC_Paths_Base!AA480+'Monte Carlo'!$AA$35,MC_Paths_Base!AB480+'Monte Carlo'!$AB$35,MC_Paths_Base!AC480+'Monte Carlo'!$AC$35,MC_Paths_Base!AD480+'Monte Carlo'!$AD$35,MC_Paths_Base!AE480+'Monte Carlo'!$AE$35,MC_Paths_Base!AF480+'Monte Carlo'!$AF$35)</x:f>
        <x:v>603531.740284851</x:v>
      </x:c>
    </x:row>
    <x:row r="481">
      <x:c r="AJ481" t="n">
        <x:f>MIN(MC_Paths_Base!B481:AF481)</x:f>
        <x:v>721528.4833871324</x:v>
      </x:c>
      <x:c r="AK481" t="n">
        <x:f>MIN(MC_Paths_Base!B481+'Monte Carlo'!$B$32,MC_Paths_Base!C481+'Monte Carlo'!$C$32,MC_Paths_Base!D481+'Monte Carlo'!$D$32,MC_Paths_Base!E481+'Monte Carlo'!$E$32,MC_Paths_Base!F481+'Monte Carlo'!$F$32,MC_Paths_Base!G481+'Monte Carlo'!$G$32,MC_Paths_Base!H481+'Monte Carlo'!$H$32,MC_Paths_Base!I481+'Monte Carlo'!$I$32,MC_Paths_Base!J481+'Monte Carlo'!$J$32,MC_Paths_Base!K481+'Monte Carlo'!$K$32,MC_Paths_Base!L481+'Monte Carlo'!$L$32,MC_Paths_Base!M481+'Monte Carlo'!$M$32,MC_Paths_Base!N481+'Monte Carlo'!$N$32,MC_Paths_Base!O481+'Monte Carlo'!$O$32,MC_Paths_Base!P481+'Monte Carlo'!$P$32,MC_Paths_Base!Q481+'Monte Carlo'!$Q$32,MC_Paths_Base!R481+'Monte Carlo'!$R$32,MC_Paths_Base!S481+'Monte Carlo'!$S$32,MC_Paths_Base!T481+'Monte Carlo'!$T$32,MC_Paths_Base!U481+'Monte Carlo'!$U$32,MC_Paths_Base!V481+'Monte Carlo'!$V$32,MC_Paths_Base!W481+'Monte Carlo'!$W$32,MC_Paths_Base!X481+'Monte Carlo'!$X$32,MC_Paths_Base!Y481+'Monte Carlo'!$Y$32,MC_Paths_Base!Z481+'Monte Carlo'!$Z$32,MC_Paths_Base!AA481+'Monte Carlo'!$AA$32,MC_Paths_Base!AB481+'Monte Carlo'!$AB$32,MC_Paths_Base!AC481+'Monte Carlo'!$AC$32,MC_Paths_Base!AD481+'Monte Carlo'!$AD$32,MC_Paths_Base!AE481+'Monte Carlo'!$AE$32,MC_Paths_Base!AF481+'Monte Carlo'!$AF$32)</x:f>
        <x:v>514250.18176488625</x:v>
      </x:c>
      <x:c r="AL481" t="n">
        <x:f>MIN(MC_Paths_Base!B481+'Monte Carlo'!$B$34,MC_Paths_Base!C481+'Monte Carlo'!$C$34,MC_Paths_Base!D481+'Monte Carlo'!$D$34,MC_Paths_Base!E481+'Monte Carlo'!$E$34,MC_Paths_Base!F481+'Monte Carlo'!$F$34,MC_Paths_Base!G481+'Monte Carlo'!$G$34,MC_Paths_Base!H481+'Monte Carlo'!$H$34,MC_Paths_Base!I481+'Monte Carlo'!$I$34,MC_Paths_Base!J481+'Monte Carlo'!$J$34,MC_Paths_Base!K481+'Monte Carlo'!$K$34,MC_Paths_Base!L481+'Monte Carlo'!$L$34,MC_Paths_Base!M481+'Monte Carlo'!$M$34,MC_Paths_Base!N481+'Monte Carlo'!$N$34,MC_Paths_Base!O481+'Monte Carlo'!$O$34,MC_Paths_Base!P481+'Monte Carlo'!$P$34,MC_Paths_Base!Q481+'Monte Carlo'!$Q$34,MC_Paths_Base!R481+'Monte Carlo'!$R$34,MC_Paths_Base!S481+'Monte Carlo'!$S$34,MC_Paths_Base!T481+'Monte Carlo'!$T$34,MC_Paths_Base!U481+'Monte Carlo'!$U$34,MC_Paths_Base!V481+'Monte Carlo'!$V$34,MC_Paths_Base!W481+'Monte Carlo'!$W$34,MC_Paths_Base!X481+'Monte Carlo'!$X$34,MC_Paths_Base!Y481+'Monte Carlo'!$Y$34,MC_Paths_Base!Z481+'Monte Carlo'!$Z$34,MC_Paths_Base!AA481+'Monte Carlo'!$AA$34,MC_Paths_Base!AB481+'Monte Carlo'!$AB$34,MC_Paths_Base!AC481+'Monte Carlo'!$AC$34,MC_Paths_Base!AD481+'Monte Carlo'!$AD$34,MC_Paths_Base!AE481+'Monte Carlo'!$AE$34,MC_Paths_Base!AF481+'Monte Carlo'!$AF$34)</x:f>
        <x:v>33656.7181635329</x:v>
      </x:c>
      <x:c r="AM481" t="n">
        <x:f>MIN(MC_Paths_Base!B481+'Monte Carlo'!$B$35,MC_Paths_Base!C481+'Monte Carlo'!$C$35,MC_Paths_Base!D481+'Monte Carlo'!$D$35,MC_Paths_Base!E481+'Monte Carlo'!$E$35,MC_Paths_Base!F481+'Monte Carlo'!$F$35,MC_Paths_Base!G481+'Monte Carlo'!$G$35,MC_Paths_Base!H481+'Monte Carlo'!$H$35,MC_Paths_Base!I481+'Monte Carlo'!$I$35,MC_Paths_Base!J481+'Monte Carlo'!$J$35,MC_Paths_Base!K481+'Monte Carlo'!$K$35,MC_Paths_Base!L481+'Monte Carlo'!$L$35,MC_Paths_Base!M481+'Monte Carlo'!$M$35,MC_Paths_Base!N481+'Monte Carlo'!$N$35,MC_Paths_Base!O481+'Monte Carlo'!$O$35,MC_Paths_Base!P481+'Monte Carlo'!$P$35,MC_Paths_Base!Q481+'Monte Carlo'!$Q$35,MC_Paths_Base!R481+'Monte Carlo'!$R$35,MC_Paths_Base!S481+'Monte Carlo'!$S$35,MC_Paths_Base!T481+'Monte Carlo'!$T$35,MC_Paths_Base!U481+'Monte Carlo'!$U$35,MC_Paths_Base!V481+'Monte Carlo'!$V$35,MC_Paths_Base!W481+'Monte Carlo'!$W$35,MC_Paths_Base!X481+'Monte Carlo'!$X$35,MC_Paths_Base!Y481+'Monte Carlo'!$Y$35,MC_Paths_Base!Z481+'Monte Carlo'!$Z$35,MC_Paths_Base!AA481+'Monte Carlo'!$AA$35,MC_Paths_Base!AB481+'Monte Carlo'!$AB$35,MC_Paths_Base!AC481+'Monte Carlo'!$AC$35,MC_Paths_Base!AD481+'Monte Carlo'!$AD$35,MC_Paths_Base!AE481+'Monte Carlo'!$AE$35,MC_Paths_Base!AF481+'Monte Carlo'!$AF$35)</x:f>
        <x:v>101338.47796001623</x:v>
      </x:c>
    </x:row>
    <x:row r="482">
      <x:c r="AJ482" t="n">
        <x:f>MIN(MC_Paths_Base!B482:AF482)</x:f>
        <x:v>966180.5755333026</x:v>
      </x:c>
      <x:c r="AK482" t="n">
        <x:f>MIN(MC_Paths_Base!B482+'Monte Carlo'!$B$32,MC_Paths_Base!C482+'Monte Carlo'!$C$32,MC_Paths_Base!D482+'Monte Carlo'!$D$32,MC_Paths_Base!E482+'Monte Carlo'!$E$32,MC_Paths_Base!F482+'Monte Carlo'!$F$32,MC_Paths_Base!G482+'Monte Carlo'!$G$32,MC_Paths_Base!H482+'Monte Carlo'!$H$32,MC_Paths_Base!I482+'Monte Carlo'!$I$32,MC_Paths_Base!J482+'Monte Carlo'!$J$32,MC_Paths_Base!K482+'Monte Carlo'!$K$32,MC_Paths_Base!L482+'Monte Carlo'!$L$32,MC_Paths_Base!M482+'Monte Carlo'!$M$32,MC_Paths_Base!N482+'Monte Carlo'!$N$32,MC_Paths_Base!O482+'Monte Carlo'!$O$32,MC_Paths_Base!P482+'Monte Carlo'!$P$32,MC_Paths_Base!Q482+'Monte Carlo'!$Q$32,MC_Paths_Base!R482+'Monte Carlo'!$R$32,MC_Paths_Base!S482+'Monte Carlo'!$S$32,MC_Paths_Base!T482+'Monte Carlo'!$T$32,MC_Paths_Base!U482+'Monte Carlo'!$U$32,MC_Paths_Base!V482+'Monte Carlo'!$V$32,MC_Paths_Base!W482+'Monte Carlo'!$W$32,MC_Paths_Base!X482+'Monte Carlo'!$X$32,MC_Paths_Base!Y482+'Monte Carlo'!$Y$32,MC_Paths_Base!Z482+'Monte Carlo'!$Z$32,MC_Paths_Base!AA482+'Monte Carlo'!$AA$32,MC_Paths_Base!AB482+'Monte Carlo'!$AB$32,MC_Paths_Base!AC482+'Monte Carlo'!$AC$32,MC_Paths_Base!AD482+'Monte Carlo'!$AD$32,MC_Paths_Base!AE482+'Monte Carlo'!$AE$32,MC_Paths_Base!AF482+'Monte Carlo'!$AF$32)</x:f>
        <x:v>760929.0861573016</x:v>
      </x:c>
      <x:c r="AL482" t="n">
        <x:f>MIN(MC_Paths_Base!B482+'Monte Carlo'!$B$34,MC_Paths_Base!C482+'Monte Carlo'!$C$34,MC_Paths_Base!D482+'Monte Carlo'!$D$34,MC_Paths_Base!E482+'Monte Carlo'!$E$34,MC_Paths_Base!F482+'Monte Carlo'!$F$34,MC_Paths_Base!G482+'Monte Carlo'!$G$34,MC_Paths_Base!H482+'Monte Carlo'!$H$34,MC_Paths_Base!I482+'Monte Carlo'!$I$34,MC_Paths_Base!J482+'Monte Carlo'!$J$34,MC_Paths_Base!K482+'Monte Carlo'!$K$34,MC_Paths_Base!L482+'Monte Carlo'!$L$34,MC_Paths_Base!M482+'Monte Carlo'!$M$34,MC_Paths_Base!N482+'Monte Carlo'!$N$34,MC_Paths_Base!O482+'Monte Carlo'!$O$34,MC_Paths_Base!P482+'Monte Carlo'!$P$34,MC_Paths_Base!Q482+'Monte Carlo'!$Q$34,MC_Paths_Base!R482+'Monte Carlo'!$R$34,MC_Paths_Base!S482+'Monte Carlo'!$S$34,MC_Paths_Base!T482+'Monte Carlo'!$T$34,MC_Paths_Base!U482+'Monte Carlo'!$U$34,MC_Paths_Base!V482+'Monte Carlo'!$V$34,MC_Paths_Base!W482+'Monte Carlo'!$W$34,MC_Paths_Base!X482+'Monte Carlo'!$X$34,MC_Paths_Base!Y482+'Monte Carlo'!$Y$34,MC_Paths_Base!Z482+'Monte Carlo'!$Z$34,MC_Paths_Base!AA482+'Monte Carlo'!$AA$34,MC_Paths_Base!AB482+'Monte Carlo'!$AB$34,MC_Paths_Base!AC482+'Monte Carlo'!$AC$34,MC_Paths_Base!AD482+'Monte Carlo'!$AD$34,MC_Paths_Base!AE482+'Monte Carlo'!$AE$34,MC_Paths_Base!AF482+'Monte Carlo'!$AF$34)</x:f>
        <x:v>522074.0480964858</x:v>
      </x:c>
      <x:c r="AM482" t="n">
        <x:f>MIN(MC_Paths_Base!B482+'Monte Carlo'!$B$35,MC_Paths_Base!C482+'Monte Carlo'!$C$35,MC_Paths_Base!D482+'Monte Carlo'!$D$35,MC_Paths_Base!E482+'Monte Carlo'!$E$35,MC_Paths_Base!F482+'Monte Carlo'!$F$35,MC_Paths_Base!G482+'Monte Carlo'!$G$35,MC_Paths_Base!H482+'Monte Carlo'!$H$35,MC_Paths_Base!I482+'Monte Carlo'!$I$35,MC_Paths_Base!J482+'Monte Carlo'!$J$35,MC_Paths_Base!K482+'Monte Carlo'!$K$35,MC_Paths_Base!L482+'Monte Carlo'!$L$35,MC_Paths_Base!M482+'Monte Carlo'!$M$35,MC_Paths_Base!N482+'Monte Carlo'!$N$35,MC_Paths_Base!O482+'Monte Carlo'!$O$35,MC_Paths_Base!P482+'Monte Carlo'!$P$35,MC_Paths_Base!Q482+'Monte Carlo'!$Q$35,MC_Paths_Base!R482+'Monte Carlo'!$R$35,MC_Paths_Base!S482+'Monte Carlo'!$S$35,MC_Paths_Base!T482+'Monte Carlo'!$T$35,MC_Paths_Base!U482+'Monte Carlo'!$U$35,MC_Paths_Base!V482+'Monte Carlo'!$V$35,MC_Paths_Base!W482+'Monte Carlo'!$W$35,MC_Paths_Base!X482+'Monte Carlo'!$X$35,MC_Paths_Base!Y482+'Monte Carlo'!$Y$35,MC_Paths_Base!Z482+'Monte Carlo'!$Z$35,MC_Paths_Base!AA482+'Monte Carlo'!$AA$35,MC_Paths_Base!AB482+'Monte Carlo'!$AB$35,MC_Paths_Base!AC482+'Monte Carlo'!$AC$35,MC_Paths_Base!AD482+'Monte Carlo'!$AD$35,MC_Paths_Base!AE482+'Monte Carlo'!$AE$35,MC_Paths_Base!AF482+'Monte Carlo'!$AF$35)</x:f>
        <x:v>403353.8071651575</x:v>
      </x:c>
    </x:row>
    <x:row r="483">
      <x:c r="AJ483" t="n">
        <x:f>MIN(MC_Paths_Base!B483:AF483)</x:f>
        <x:v>719388.1058902723</x:v>
      </x:c>
      <x:c r="AK483" t="n">
        <x:f>MIN(MC_Paths_Base!B483+'Monte Carlo'!$B$32,MC_Paths_Base!C483+'Monte Carlo'!$C$32,MC_Paths_Base!D483+'Monte Carlo'!$D$32,MC_Paths_Base!E483+'Monte Carlo'!$E$32,MC_Paths_Base!F483+'Monte Carlo'!$F$32,MC_Paths_Base!G483+'Monte Carlo'!$G$32,MC_Paths_Base!H483+'Monte Carlo'!$H$32,MC_Paths_Base!I483+'Monte Carlo'!$I$32,MC_Paths_Base!J483+'Monte Carlo'!$J$32,MC_Paths_Base!K483+'Monte Carlo'!$K$32,MC_Paths_Base!L483+'Monte Carlo'!$L$32,MC_Paths_Base!M483+'Monte Carlo'!$M$32,MC_Paths_Base!N483+'Monte Carlo'!$N$32,MC_Paths_Base!O483+'Monte Carlo'!$O$32,MC_Paths_Base!P483+'Monte Carlo'!$P$32,MC_Paths_Base!Q483+'Monte Carlo'!$Q$32,MC_Paths_Base!R483+'Monte Carlo'!$R$32,MC_Paths_Base!S483+'Monte Carlo'!$S$32,MC_Paths_Base!T483+'Monte Carlo'!$T$32,MC_Paths_Base!U483+'Monte Carlo'!$U$32,MC_Paths_Base!V483+'Monte Carlo'!$V$32,MC_Paths_Base!W483+'Monte Carlo'!$W$32,MC_Paths_Base!X483+'Monte Carlo'!$X$32,MC_Paths_Base!Y483+'Monte Carlo'!$Y$32,MC_Paths_Base!Z483+'Monte Carlo'!$Z$32,MC_Paths_Base!AA483+'Monte Carlo'!$AA$32,MC_Paths_Base!AB483+'Monte Carlo'!$AB$32,MC_Paths_Base!AC483+'Monte Carlo'!$AC$32,MC_Paths_Base!AD483+'Monte Carlo'!$AD$32,MC_Paths_Base!AE483+'Monte Carlo'!$AE$32,MC_Paths_Base!AF483+'Monte Carlo'!$AF$32)</x:f>
        <x:v>509815.64984094235</x:v>
      </x:c>
      <x:c r="AL483" t="n">
        <x:f>MIN(MC_Paths_Base!B483+'Monte Carlo'!$B$34,MC_Paths_Base!C483+'Monte Carlo'!$C$34,MC_Paths_Base!D483+'Monte Carlo'!$D$34,MC_Paths_Base!E483+'Monte Carlo'!$E$34,MC_Paths_Base!F483+'Monte Carlo'!$F$34,MC_Paths_Base!G483+'Monte Carlo'!$G$34,MC_Paths_Base!H483+'Monte Carlo'!$H$34,MC_Paths_Base!I483+'Monte Carlo'!$I$34,MC_Paths_Base!J483+'Monte Carlo'!$J$34,MC_Paths_Base!K483+'Monte Carlo'!$K$34,MC_Paths_Base!L483+'Monte Carlo'!$L$34,MC_Paths_Base!M483+'Monte Carlo'!$M$34,MC_Paths_Base!N483+'Monte Carlo'!$N$34,MC_Paths_Base!O483+'Monte Carlo'!$O$34,MC_Paths_Base!P483+'Monte Carlo'!$P$34,MC_Paths_Base!Q483+'Monte Carlo'!$Q$34,MC_Paths_Base!R483+'Monte Carlo'!$R$34,MC_Paths_Base!S483+'Monte Carlo'!$S$34,MC_Paths_Base!T483+'Monte Carlo'!$T$34,MC_Paths_Base!U483+'Monte Carlo'!$U$34,MC_Paths_Base!V483+'Monte Carlo'!$V$34,MC_Paths_Base!W483+'Monte Carlo'!$W$34,MC_Paths_Base!X483+'Monte Carlo'!$X$34,MC_Paths_Base!Y483+'Monte Carlo'!$Y$34,MC_Paths_Base!Z483+'Monte Carlo'!$Z$34,MC_Paths_Base!AA483+'Monte Carlo'!$AA$34,MC_Paths_Base!AB483+'Monte Carlo'!$AB$34,MC_Paths_Base!AC483+'Monte Carlo'!$AC$34,MC_Paths_Base!AD483+'Monte Carlo'!$AD$34,MC_Paths_Base!AE483+'Monte Carlo'!$AE$34,MC_Paths_Base!AF483+'Monte Carlo'!$AF$34)</x:f>
        <x:v>-259394.13627182308</x:v>
      </x:c>
      <x:c r="AM483" t="n">
        <x:f>MIN(MC_Paths_Base!B483+'Monte Carlo'!$B$35,MC_Paths_Base!C483+'Monte Carlo'!$C$35,MC_Paths_Base!D483+'Monte Carlo'!$D$35,MC_Paths_Base!E483+'Monte Carlo'!$E$35,MC_Paths_Base!F483+'Monte Carlo'!$F$35,MC_Paths_Base!G483+'Monte Carlo'!$G$35,MC_Paths_Base!H483+'Monte Carlo'!$H$35,MC_Paths_Base!I483+'Monte Carlo'!$I$35,MC_Paths_Base!J483+'Monte Carlo'!$J$35,MC_Paths_Base!K483+'Monte Carlo'!$K$35,MC_Paths_Base!L483+'Monte Carlo'!$L$35,MC_Paths_Base!M483+'Monte Carlo'!$M$35,MC_Paths_Base!N483+'Monte Carlo'!$N$35,MC_Paths_Base!O483+'Monte Carlo'!$O$35,MC_Paths_Base!P483+'Monte Carlo'!$P$35,MC_Paths_Base!Q483+'Monte Carlo'!$Q$35,MC_Paths_Base!R483+'Monte Carlo'!$R$35,MC_Paths_Base!S483+'Monte Carlo'!$S$35,MC_Paths_Base!T483+'Monte Carlo'!$T$35,MC_Paths_Base!U483+'Monte Carlo'!$U$35,MC_Paths_Base!V483+'Monte Carlo'!$V$35,MC_Paths_Base!W483+'Monte Carlo'!$W$35,MC_Paths_Base!X483+'Monte Carlo'!$X$35,MC_Paths_Base!Y483+'Monte Carlo'!$Y$35,MC_Paths_Base!Z483+'Monte Carlo'!$Z$35,MC_Paths_Base!AA483+'Monte Carlo'!$AA$35,MC_Paths_Base!AB483+'Monte Carlo'!$AB$35,MC_Paths_Base!AC483+'Monte Carlo'!$AC$35,MC_Paths_Base!AD483+'Monte Carlo'!$AD$35,MC_Paths_Base!AE483+'Monte Carlo'!$AE$35,MC_Paths_Base!AF483+'Monte Carlo'!$AF$35)</x:f>
        <x:v>-287576.30213577196</x:v>
      </x:c>
    </x:row>
    <x:row r="484">
      <x:c r="AJ484" t="n">
        <x:f>MIN(MC_Paths_Base!B484:AF484)</x:f>
        <x:v>1007031.1470224947</x:v>
      </x:c>
      <x:c r="AK484" t="n">
        <x:f>MIN(MC_Paths_Base!B484+'Monte Carlo'!$B$32,MC_Paths_Base!C484+'Monte Carlo'!$C$32,MC_Paths_Base!D484+'Monte Carlo'!$D$32,MC_Paths_Base!E484+'Monte Carlo'!$E$32,MC_Paths_Base!F484+'Monte Carlo'!$F$32,MC_Paths_Base!G484+'Monte Carlo'!$G$32,MC_Paths_Base!H484+'Monte Carlo'!$H$32,MC_Paths_Base!I484+'Monte Carlo'!$I$32,MC_Paths_Base!J484+'Monte Carlo'!$J$32,MC_Paths_Base!K484+'Monte Carlo'!$K$32,MC_Paths_Base!L484+'Monte Carlo'!$L$32,MC_Paths_Base!M484+'Monte Carlo'!$M$32,MC_Paths_Base!N484+'Monte Carlo'!$N$32,MC_Paths_Base!O484+'Monte Carlo'!$O$32,MC_Paths_Base!P484+'Monte Carlo'!$P$32,MC_Paths_Base!Q484+'Monte Carlo'!$Q$32,MC_Paths_Base!R484+'Monte Carlo'!$R$32,MC_Paths_Base!S484+'Monte Carlo'!$S$32,MC_Paths_Base!T484+'Monte Carlo'!$T$32,MC_Paths_Base!U484+'Monte Carlo'!$U$32,MC_Paths_Base!V484+'Monte Carlo'!$V$32,MC_Paths_Base!W484+'Monte Carlo'!$W$32,MC_Paths_Base!X484+'Monte Carlo'!$X$32,MC_Paths_Base!Y484+'Monte Carlo'!$Y$32,MC_Paths_Base!Z484+'Monte Carlo'!$Z$32,MC_Paths_Base!AA484+'Monte Carlo'!$AA$32,MC_Paths_Base!AB484+'Monte Carlo'!$AB$32,MC_Paths_Base!AC484+'Monte Carlo'!$AC$32,MC_Paths_Base!AD484+'Monte Carlo'!$AD$32,MC_Paths_Base!AE484+'Monte Carlo'!$AE$32,MC_Paths_Base!AF484+'Monte Carlo'!$AF$32)</x:f>
        <x:v>804206.0797784446</x:v>
      </x:c>
      <x:c r="AL484" t="n">
        <x:f>MIN(MC_Paths_Base!B484+'Monte Carlo'!$B$34,MC_Paths_Base!C484+'Monte Carlo'!$C$34,MC_Paths_Base!D484+'Monte Carlo'!$D$34,MC_Paths_Base!E484+'Monte Carlo'!$E$34,MC_Paths_Base!F484+'Monte Carlo'!$F$34,MC_Paths_Base!G484+'Monte Carlo'!$G$34,MC_Paths_Base!H484+'Monte Carlo'!$H$34,MC_Paths_Base!I484+'Monte Carlo'!$I$34,MC_Paths_Base!J484+'Monte Carlo'!$J$34,MC_Paths_Base!K484+'Monte Carlo'!$K$34,MC_Paths_Base!L484+'Monte Carlo'!$L$34,MC_Paths_Base!M484+'Monte Carlo'!$M$34,MC_Paths_Base!N484+'Monte Carlo'!$N$34,MC_Paths_Base!O484+'Monte Carlo'!$O$34,MC_Paths_Base!P484+'Monte Carlo'!$P$34,MC_Paths_Base!Q484+'Monte Carlo'!$Q$34,MC_Paths_Base!R484+'Monte Carlo'!$R$34,MC_Paths_Base!S484+'Monte Carlo'!$S$34,MC_Paths_Base!T484+'Monte Carlo'!$T$34,MC_Paths_Base!U484+'Monte Carlo'!$U$34,MC_Paths_Base!V484+'Monte Carlo'!$V$34,MC_Paths_Base!W484+'Monte Carlo'!$W$34,MC_Paths_Base!X484+'Monte Carlo'!$X$34,MC_Paths_Base!Y484+'Monte Carlo'!$Y$34,MC_Paths_Base!Z484+'Monte Carlo'!$Z$34,MC_Paths_Base!AA484+'Monte Carlo'!$AA$34,MC_Paths_Base!AB484+'Monte Carlo'!$AB$34,MC_Paths_Base!AC484+'Monte Carlo'!$AC$34,MC_Paths_Base!AD484+'Monte Carlo'!$AD$34,MC_Paths_Base!AE484+'Monte Carlo'!$AE$34,MC_Paths_Base!AF484+'Monte Carlo'!$AF$34)</x:f>
        <x:v>465604.6671072715</x:v>
      </x:c>
      <x:c r="AM484" t="n">
        <x:f>MIN(MC_Paths_Base!B484+'Monte Carlo'!$B$35,MC_Paths_Base!C484+'Monte Carlo'!$C$35,MC_Paths_Base!D484+'Monte Carlo'!$D$35,MC_Paths_Base!E484+'Monte Carlo'!$E$35,MC_Paths_Base!F484+'Monte Carlo'!$F$35,MC_Paths_Base!G484+'Monte Carlo'!$G$35,MC_Paths_Base!H484+'Monte Carlo'!$H$35,MC_Paths_Base!I484+'Monte Carlo'!$I$35,MC_Paths_Base!J484+'Monte Carlo'!$J$35,MC_Paths_Base!K484+'Monte Carlo'!$K$35,MC_Paths_Base!L484+'Monte Carlo'!$L$35,MC_Paths_Base!M484+'Monte Carlo'!$M$35,MC_Paths_Base!N484+'Monte Carlo'!$N$35,MC_Paths_Base!O484+'Monte Carlo'!$O$35,MC_Paths_Base!P484+'Monte Carlo'!$P$35,MC_Paths_Base!Q484+'Monte Carlo'!$Q$35,MC_Paths_Base!R484+'Monte Carlo'!$R$35,MC_Paths_Base!S484+'Monte Carlo'!$S$35,MC_Paths_Base!T484+'Monte Carlo'!$T$35,MC_Paths_Base!U484+'Monte Carlo'!$U$35,MC_Paths_Base!V484+'Monte Carlo'!$V$35,MC_Paths_Base!W484+'Monte Carlo'!$W$35,MC_Paths_Base!X484+'Monte Carlo'!$X$35,MC_Paths_Base!Y484+'Monte Carlo'!$Y$35,MC_Paths_Base!Z484+'Monte Carlo'!$Z$35,MC_Paths_Base!AA484+'Monte Carlo'!$AA$35,MC_Paths_Base!AB484+'Monte Carlo'!$AB$35,MC_Paths_Base!AC484+'Monte Carlo'!$AC$35,MC_Paths_Base!AD484+'Monte Carlo'!$AD$35,MC_Paths_Base!AE484+'Monte Carlo'!$AE$35,MC_Paths_Base!AF484+'Monte Carlo'!$AF$35)</x:f>
        <x:v>418254.9483308408</x:v>
      </x:c>
    </x:row>
    <x:row r="485">
      <x:c r="AJ485" t="n">
        <x:f>MIN(MC_Paths_Base!B485:AF485)</x:f>
        <x:v>717353.5818300289</x:v>
      </x:c>
      <x:c r="AK485" t="n">
        <x:f>MIN(MC_Paths_Base!B485+'Monte Carlo'!$B$32,MC_Paths_Base!C485+'Monte Carlo'!$C$32,MC_Paths_Base!D485+'Monte Carlo'!$D$32,MC_Paths_Base!E485+'Monte Carlo'!$E$32,MC_Paths_Base!F485+'Monte Carlo'!$F$32,MC_Paths_Base!G485+'Monte Carlo'!$G$32,MC_Paths_Base!H485+'Monte Carlo'!$H$32,MC_Paths_Base!I485+'Monte Carlo'!$I$32,MC_Paths_Base!J485+'Monte Carlo'!$J$32,MC_Paths_Base!K485+'Monte Carlo'!$K$32,MC_Paths_Base!L485+'Monte Carlo'!$L$32,MC_Paths_Base!M485+'Monte Carlo'!$M$32,MC_Paths_Base!N485+'Monte Carlo'!$N$32,MC_Paths_Base!O485+'Monte Carlo'!$O$32,MC_Paths_Base!P485+'Monte Carlo'!$P$32,MC_Paths_Base!Q485+'Monte Carlo'!$Q$32,MC_Paths_Base!R485+'Monte Carlo'!$R$32,MC_Paths_Base!S485+'Monte Carlo'!$S$32,MC_Paths_Base!T485+'Monte Carlo'!$T$32,MC_Paths_Base!U485+'Monte Carlo'!$U$32,MC_Paths_Base!V485+'Monte Carlo'!$V$32,MC_Paths_Base!W485+'Monte Carlo'!$W$32,MC_Paths_Base!X485+'Monte Carlo'!$X$32,MC_Paths_Base!Y485+'Monte Carlo'!$Y$32,MC_Paths_Base!Z485+'Monte Carlo'!$Z$32,MC_Paths_Base!AA485+'Monte Carlo'!$AA$32,MC_Paths_Base!AB485+'Monte Carlo'!$AB$32,MC_Paths_Base!AC485+'Monte Carlo'!$AC$32,MC_Paths_Base!AD485+'Monte Carlo'!$AD$32,MC_Paths_Base!AE485+'Monte Carlo'!$AE$32,MC_Paths_Base!AF485+'Monte Carlo'!$AF$32)</x:f>
        <x:v>516180.9214984302</x:v>
      </x:c>
      <x:c r="AL485" t="n">
        <x:f>MIN(MC_Paths_Base!B485+'Monte Carlo'!$B$34,MC_Paths_Base!C485+'Monte Carlo'!$C$34,MC_Paths_Base!D485+'Monte Carlo'!$D$34,MC_Paths_Base!E485+'Monte Carlo'!$E$34,MC_Paths_Base!F485+'Monte Carlo'!$F$34,MC_Paths_Base!G485+'Monte Carlo'!$G$34,MC_Paths_Base!H485+'Monte Carlo'!$H$34,MC_Paths_Base!I485+'Monte Carlo'!$I$34,MC_Paths_Base!J485+'Monte Carlo'!$J$34,MC_Paths_Base!K485+'Monte Carlo'!$K$34,MC_Paths_Base!L485+'Monte Carlo'!$L$34,MC_Paths_Base!M485+'Monte Carlo'!$M$34,MC_Paths_Base!N485+'Monte Carlo'!$N$34,MC_Paths_Base!O485+'Monte Carlo'!$O$34,MC_Paths_Base!P485+'Monte Carlo'!$P$34,MC_Paths_Base!Q485+'Monte Carlo'!$Q$34,MC_Paths_Base!R485+'Monte Carlo'!$R$34,MC_Paths_Base!S485+'Monte Carlo'!$S$34,MC_Paths_Base!T485+'Monte Carlo'!$T$34,MC_Paths_Base!U485+'Monte Carlo'!$U$34,MC_Paths_Base!V485+'Monte Carlo'!$V$34,MC_Paths_Base!W485+'Monte Carlo'!$W$34,MC_Paths_Base!X485+'Monte Carlo'!$X$34,MC_Paths_Base!Y485+'Monte Carlo'!$Y$34,MC_Paths_Base!Z485+'Monte Carlo'!$Z$34,MC_Paths_Base!AA485+'Monte Carlo'!$AA$34,MC_Paths_Base!AB485+'Monte Carlo'!$AB$34,MC_Paths_Base!AC485+'Monte Carlo'!$AC$34,MC_Paths_Base!AD485+'Monte Carlo'!$AD$34,MC_Paths_Base!AE485+'Monte Carlo'!$AE$34,MC_Paths_Base!AF485+'Monte Carlo'!$AF$34)</x:f>
        <x:v>97473.12346310099</x:v>
      </x:c>
      <x:c r="AM485" t="n">
        <x:f>MIN(MC_Paths_Base!B485+'Monte Carlo'!$B$35,MC_Paths_Base!C485+'Monte Carlo'!$C$35,MC_Paths_Base!D485+'Monte Carlo'!$D$35,MC_Paths_Base!E485+'Monte Carlo'!$E$35,MC_Paths_Base!F485+'Monte Carlo'!$F$35,MC_Paths_Base!G485+'Monte Carlo'!$G$35,MC_Paths_Base!H485+'Monte Carlo'!$H$35,MC_Paths_Base!I485+'Monte Carlo'!$I$35,MC_Paths_Base!J485+'Monte Carlo'!$J$35,MC_Paths_Base!K485+'Monte Carlo'!$K$35,MC_Paths_Base!L485+'Monte Carlo'!$L$35,MC_Paths_Base!M485+'Monte Carlo'!$M$35,MC_Paths_Base!N485+'Monte Carlo'!$N$35,MC_Paths_Base!O485+'Monte Carlo'!$O$35,MC_Paths_Base!P485+'Monte Carlo'!$P$35,MC_Paths_Base!Q485+'Monte Carlo'!$Q$35,MC_Paths_Base!R485+'Monte Carlo'!$R$35,MC_Paths_Base!S485+'Monte Carlo'!$S$35,MC_Paths_Base!T485+'Monte Carlo'!$T$35,MC_Paths_Base!U485+'Monte Carlo'!$U$35,MC_Paths_Base!V485+'Monte Carlo'!$V$35,MC_Paths_Base!W485+'Monte Carlo'!$W$35,MC_Paths_Base!X485+'Monte Carlo'!$X$35,MC_Paths_Base!Y485+'Monte Carlo'!$Y$35,MC_Paths_Base!Z485+'Monte Carlo'!$Z$35,MC_Paths_Base!AA485+'Monte Carlo'!$AA$35,MC_Paths_Base!AB485+'Monte Carlo'!$AB$35,MC_Paths_Base!AC485+'Monte Carlo'!$AC$35,MC_Paths_Base!AD485+'Monte Carlo'!$AD$35,MC_Paths_Base!AE485+'Monte Carlo'!$AE$35,MC_Paths_Base!AF485+'Monte Carlo'!$AF$35)</x:f>
        <x:v>159019.72279705037</x:v>
      </x:c>
    </x:row>
    <x:row r="486">
      <x:c r="AJ486" t="n">
        <x:f>MIN(MC_Paths_Base!B486:AF486)</x:f>
        <x:v>1029031.25</x:v>
      </x:c>
      <x:c r="AK486" t="n">
        <x:f>MIN(MC_Paths_Base!B486+'Monte Carlo'!$B$32,MC_Paths_Base!C486+'Monte Carlo'!$C$32,MC_Paths_Base!D486+'Monte Carlo'!$D$32,MC_Paths_Base!E486+'Monte Carlo'!$E$32,MC_Paths_Base!F486+'Monte Carlo'!$F$32,MC_Paths_Base!G486+'Monte Carlo'!$G$32,MC_Paths_Base!H486+'Monte Carlo'!$H$32,MC_Paths_Base!I486+'Monte Carlo'!$I$32,MC_Paths_Base!J486+'Monte Carlo'!$J$32,MC_Paths_Base!K486+'Monte Carlo'!$K$32,MC_Paths_Base!L486+'Monte Carlo'!$L$32,MC_Paths_Base!M486+'Monte Carlo'!$M$32,MC_Paths_Base!N486+'Monte Carlo'!$N$32,MC_Paths_Base!O486+'Monte Carlo'!$O$32,MC_Paths_Base!P486+'Monte Carlo'!$P$32,MC_Paths_Base!Q486+'Monte Carlo'!$Q$32,MC_Paths_Base!R486+'Monte Carlo'!$R$32,MC_Paths_Base!S486+'Monte Carlo'!$S$32,MC_Paths_Base!T486+'Monte Carlo'!$T$32,MC_Paths_Base!U486+'Monte Carlo'!$U$32,MC_Paths_Base!V486+'Monte Carlo'!$V$32,MC_Paths_Base!W486+'Monte Carlo'!$W$32,MC_Paths_Base!X486+'Monte Carlo'!$X$32,MC_Paths_Base!Y486+'Monte Carlo'!$Y$32,MC_Paths_Base!Z486+'Monte Carlo'!$Z$32,MC_Paths_Base!AA486+'Monte Carlo'!$AA$32,MC_Paths_Base!AB486+'Monte Carlo'!$AB$32,MC_Paths_Base!AC486+'Monte Carlo'!$AC$32,MC_Paths_Base!AD486+'Monte Carlo'!$AD$32,MC_Paths_Base!AE486+'Monte Carlo'!$AE$32,MC_Paths_Base!AF486+'Monte Carlo'!$AF$32)</x:f>
        <x:v>870773.0201404414</x:v>
      </x:c>
      <x:c r="AL486" t="n">
        <x:f>MIN(MC_Paths_Base!B486+'Monte Carlo'!$B$34,MC_Paths_Base!C486+'Monte Carlo'!$C$34,MC_Paths_Base!D486+'Monte Carlo'!$D$34,MC_Paths_Base!E486+'Monte Carlo'!$E$34,MC_Paths_Base!F486+'Monte Carlo'!$F$34,MC_Paths_Base!G486+'Monte Carlo'!$G$34,MC_Paths_Base!H486+'Monte Carlo'!$H$34,MC_Paths_Base!I486+'Monte Carlo'!$I$34,MC_Paths_Base!J486+'Monte Carlo'!$J$34,MC_Paths_Base!K486+'Monte Carlo'!$K$34,MC_Paths_Base!L486+'Monte Carlo'!$L$34,MC_Paths_Base!M486+'Monte Carlo'!$M$34,MC_Paths_Base!N486+'Monte Carlo'!$N$34,MC_Paths_Base!O486+'Monte Carlo'!$O$34,MC_Paths_Base!P486+'Monte Carlo'!$P$34,MC_Paths_Base!Q486+'Monte Carlo'!$Q$34,MC_Paths_Base!R486+'Monte Carlo'!$R$34,MC_Paths_Base!S486+'Monte Carlo'!$S$34,MC_Paths_Base!T486+'Monte Carlo'!$T$34,MC_Paths_Base!U486+'Monte Carlo'!$U$34,MC_Paths_Base!V486+'Monte Carlo'!$V$34,MC_Paths_Base!W486+'Monte Carlo'!$W$34,MC_Paths_Base!X486+'Monte Carlo'!$X$34,MC_Paths_Base!Y486+'Monte Carlo'!$Y$34,MC_Paths_Base!Z486+'Monte Carlo'!$Z$34,MC_Paths_Base!AA486+'Monte Carlo'!$AA$34,MC_Paths_Base!AB486+'Monte Carlo'!$AB$34,MC_Paths_Base!AC486+'Monte Carlo'!$AC$34,MC_Paths_Base!AD486+'Monte Carlo'!$AD$34,MC_Paths_Base!AE486+'Monte Carlo'!$AE$34,MC_Paths_Base!AF486+'Monte Carlo'!$AF$34)</x:f>
        <x:v>601149.9605486272</x:v>
      </x:c>
      <x:c r="AM486" t="n">
        <x:f>MIN(MC_Paths_Base!B486+'Monte Carlo'!$B$35,MC_Paths_Base!C486+'Monte Carlo'!$C$35,MC_Paths_Base!D486+'Monte Carlo'!$D$35,MC_Paths_Base!E486+'Monte Carlo'!$E$35,MC_Paths_Base!F486+'Monte Carlo'!$F$35,MC_Paths_Base!G486+'Monte Carlo'!$G$35,MC_Paths_Base!H486+'Monte Carlo'!$H$35,MC_Paths_Base!I486+'Monte Carlo'!$I$35,MC_Paths_Base!J486+'Monte Carlo'!$J$35,MC_Paths_Base!K486+'Monte Carlo'!$K$35,MC_Paths_Base!L486+'Monte Carlo'!$L$35,MC_Paths_Base!M486+'Monte Carlo'!$M$35,MC_Paths_Base!N486+'Monte Carlo'!$N$35,MC_Paths_Base!O486+'Monte Carlo'!$O$35,MC_Paths_Base!P486+'Monte Carlo'!$P$35,MC_Paths_Base!Q486+'Monte Carlo'!$Q$35,MC_Paths_Base!R486+'Monte Carlo'!$R$35,MC_Paths_Base!S486+'Monte Carlo'!$S$35,MC_Paths_Base!T486+'Monte Carlo'!$T$35,MC_Paths_Base!U486+'Monte Carlo'!$U$35,MC_Paths_Base!V486+'Monte Carlo'!$V$35,MC_Paths_Base!W486+'Monte Carlo'!$W$35,MC_Paths_Base!X486+'Monte Carlo'!$X$35,MC_Paths_Base!Y486+'Monte Carlo'!$Y$35,MC_Paths_Base!Z486+'Monte Carlo'!$Z$35,MC_Paths_Base!AA486+'Monte Carlo'!$AA$35,MC_Paths_Base!AB486+'Monte Carlo'!$AB$35,MC_Paths_Base!AC486+'Monte Carlo'!$AC$35,MC_Paths_Base!AD486+'Monte Carlo'!$AD$35,MC_Paths_Base!AE486+'Monte Carlo'!$AE$35,MC_Paths_Base!AF486+'Monte Carlo'!$AF$35)</x:f>
        <x:v>609785.6763904414</x:v>
      </x:c>
    </x:row>
    <x:row r="487">
      <x:c r="AJ487" t="n">
        <x:f>MIN(MC_Paths_Base!B487:AF487)</x:f>
        <x:v>1029031.25</x:v>
      </x:c>
      <x:c r="AK487" t="n">
        <x:f>MIN(MC_Paths_Base!B487+'Monte Carlo'!$B$32,MC_Paths_Base!C487+'Monte Carlo'!$C$32,MC_Paths_Base!D487+'Monte Carlo'!$D$32,MC_Paths_Base!E487+'Monte Carlo'!$E$32,MC_Paths_Base!F487+'Monte Carlo'!$F$32,MC_Paths_Base!G487+'Monte Carlo'!$G$32,MC_Paths_Base!H487+'Monte Carlo'!$H$32,MC_Paths_Base!I487+'Monte Carlo'!$I$32,MC_Paths_Base!J487+'Monte Carlo'!$J$32,MC_Paths_Base!K487+'Monte Carlo'!$K$32,MC_Paths_Base!L487+'Monte Carlo'!$L$32,MC_Paths_Base!M487+'Monte Carlo'!$M$32,MC_Paths_Base!N487+'Monte Carlo'!$N$32,MC_Paths_Base!O487+'Monte Carlo'!$O$32,MC_Paths_Base!P487+'Monte Carlo'!$P$32,MC_Paths_Base!Q487+'Monte Carlo'!$Q$32,MC_Paths_Base!R487+'Monte Carlo'!$R$32,MC_Paths_Base!S487+'Monte Carlo'!$S$32,MC_Paths_Base!T487+'Monte Carlo'!$T$32,MC_Paths_Base!U487+'Monte Carlo'!$U$32,MC_Paths_Base!V487+'Monte Carlo'!$V$32,MC_Paths_Base!W487+'Monte Carlo'!$W$32,MC_Paths_Base!X487+'Monte Carlo'!$X$32,MC_Paths_Base!Y487+'Monte Carlo'!$Y$32,MC_Paths_Base!Z487+'Monte Carlo'!$Z$32,MC_Paths_Base!AA487+'Monte Carlo'!$AA$32,MC_Paths_Base!AB487+'Monte Carlo'!$AB$32,MC_Paths_Base!AC487+'Monte Carlo'!$AC$32,MC_Paths_Base!AD487+'Monte Carlo'!$AD$32,MC_Paths_Base!AE487+'Monte Carlo'!$AE$32,MC_Paths_Base!AF487+'Monte Carlo'!$AF$32)</x:f>
        <x:v>1017802.3464116515</x:v>
      </x:c>
      <x:c r="AL487" t="n">
        <x:f>MIN(MC_Paths_Base!B487+'Monte Carlo'!$B$34,MC_Paths_Base!C487+'Monte Carlo'!$C$34,MC_Paths_Base!D487+'Monte Carlo'!$D$34,MC_Paths_Base!E487+'Monte Carlo'!$E$34,MC_Paths_Base!F487+'Monte Carlo'!$F$34,MC_Paths_Base!G487+'Monte Carlo'!$G$34,MC_Paths_Base!H487+'Monte Carlo'!$H$34,MC_Paths_Base!I487+'Monte Carlo'!$I$34,MC_Paths_Base!J487+'Monte Carlo'!$J$34,MC_Paths_Base!K487+'Monte Carlo'!$K$34,MC_Paths_Base!L487+'Monte Carlo'!$L$34,MC_Paths_Base!M487+'Monte Carlo'!$M$34,MC_Paths_Base!N487+'Monte Carlo'!$N$34,MC_Paths_Base!O487+'Monte Carlo'!$O$34,MC_Paths_Base!P487+'Monte Carlo'!$P$34,MC_Paths_Base!Q487+'Monte Carlo'!$Q$34,MC_Paths_Base!R487+'Monte Carlo'!$R$34,MC_Paths_Base!S487+'Monte Carlo'!$S$34,MC_Paths_Base!T487+'Monte Carlo'!$T$34,MC_Paths_Base!U487+'Monte Carlo'!$U$34,MC_Paths_Base!V487+'Monte Carlo'!$V$34,MC_Paths_Base!W487+'Monte Carlo'!$W$34,MC_Paths_Base!X487+'Monte Carlo'!$X$34,MC_Paths_Base!Y487+'Monte Carlo'!$Y$34,MC_Paths_Base!Z487+'Monte Carlo'!$Z$34,MC_Paths_Base!AA487+'Monte Carlo'!$AA$34,MC_Paths_Base!AB487+'Monte Carlo'!$AB$34,MC_Paths_Base!AC487+'Monte Carlo'!$AC$34,MC_Paths_Base!AD487+'Monte Carlo'!$AD$34,MC_Paths_Base!AE487+'Monte Carlo'!$AE$34,MC_Paths_Base!AF487+'Monte Carlo'!$AF$34)</x:f>
        <x:v>874477.131402653</x:v>
      </x:c>
      <x:c r="AM487" t="n">
        <x:f>MIN(MC_Paths_Base!B487+'Monte Carlo'!$B$35,MC_Paths_Base!C487+'Monte Carlo'!$C$35,MC_Paths_Base!D487+'Monte Carlo'!$D$35,MC_Paths_Base!E487+'Monte Carlo'!$E$35,MC_Paths_Base!F487+'Monte Carlo'!$F$35,MC_Paths_Base!G487+'Monte Carlo'!$G$35,MC_Paths_Base!H487+'Monte Carlo'!$H$35,MC_Paths_Base!I487+'Monte Carlo'!$I$35,MC_Paths_Base!J487+'Monte Carlo'!$J$35,MC_Paths_Base!K487+'Monte Carlo'!$K$35,MC_Paths_Base!L487+'Monte Carlo'!$L$35,MC_Paths_Base!M487+'Monte Carlo'!$M$35,MC_Paths_Base!N487+'Monte Carlo'!$N$35,MC_Paths_Base!O487+'Monte Carlo'!$O$35,MC_Paths_Base!P487+'Monte Carlo'!$P$35,MC_Paths_Base!Q487+'Monte Carlo'!$Q$35,MC_Paths_Base!R487+'Monte Carlo'!$R$35,MC_Paths_Base!S487+'Monte Carlo'!$S$35,MC_Paths_Base!T487+'Monte Carlo'!$T$35,MC_Paths_Base!U487+'Monte Carlo'!$U$35,MC_Paths_Base!V487+'Monte Carlo'!$V$35,MC_Paths_Base!W487+'Monte Carlo'!$W$35,MC_Paths_Base!X487+'Monte Carlo'!$X$35,MC_Paths_Base!Y487+'Monte Carlo'!$Y$35,MC_Paths_Base!Z487+'Monte Carlo'!$Z$35,MC_Paths_Base!AA487+'Monte Carlo'!$AA$35,MC_Paths_Base!AB487+'Monte Carlo'!$AB$35,MC_Paths_Base!AC487+'Monte Carlo'!$AC$35,MC_Paths_Base!AD487+'Monte Carlo'!$AD$35,MC_Paths_Base!AE487+'Monte Carlo'!$AE$35,MC_Paths_Base!AF487+'Monte Carlo'!$AF$35)</x:f>
        <x:v>739850.8253179016</x:v>
      </x:c>
    </x:row>
    <x:row r="488">
      <x:c r="AJ488" t="n">
        <x:f>MIN(MC_Paths_Base!B488:AF488)</x:f>
        <x:v>1029031.25</x:v>
      </x:c>
      <x:c r="AK488" t="n">
        <x:f>MIN(MC_Paths_Base!B488+'Monte Carlo'!$B$32,MC_Paths_Base!C488+'Monte Carlo'!$C$32,MC_Paths_Base!D488+'Monte Carlo'!$D$32,MC_Paths_Base!E488+'Monte Carlo'!$E$32,MC_Paths_Base!F488+'Monte Carlo'!$F$32,MC_Paths_Base!G488+'Monte Carlo'!$G$32,MC_Paths_Base!H488+'Monte Carlo'!$H$32,MC_Paths_Base!I488+'Monte Carlo'!$I$32,MC_Paths_Base!J488+'Monte Carlo'!$J$32,MC_Paths_Base!K488+'Monte Carlo'!$K$32,MC_Paths_Base!L488+'Monte Carlo'!$L$32,MC_Paths_Base!M488+'Monte Carlo'!$M$32,MC_Paths_Base!N488+'Monte Carlo'!$N$32,MC_Paths_Base!O488+'Monte Carlo'!$O$32,MC_Paths_Base!P488+'Monte Carlo'!$P$32,MC_Paths_Base!Q488+'Monte Carlo'!$Q$32,MC_Paths_Base!R488+'Monte Carlo'!$R$32,MC_Paths_Base!S488+'Monte Carlo'!$S$32,MC_Paths_Base!T488+'Monte Carlo'!$T$32,MC_Paths_Base!U488+'Monte Carlo'!$U$32,MC_Paths_Base!V488+'Monte Carlo'!$V$32,MC_Paths_Base!W488+'Monte Carlo'!$W$32,MC_Paths_Base!X488+'Monte Carlo'!$X$32,MC_Paths_Base!Y488+'Monte Carlo'!$Y$32,MC_Paths_Base!Z488+'Monte Carlo'!$Z$32,MC_Paths_Base!AA488+'Monte Carlo'!$AA$32,MC_Paths_Base!AB488+'Monte Carlo'!$AB$32,MC_Paths_Base!AC488+'Monte Carlo'!$AC$32,MC_Paths_Base!AD488+'Monte Carlo'!$AD$32,MC_Paths_Base!AE488+'Monte Carlo'!$AE$32,MC_Paths_Base!AF488+'Monte Carlo'!$AF$32)</x:f>
        <x:v>851806.7542928162</x:v>
      </x:c>
      <x:c r="AL488" t="n">
        <x:f>MIN(MC_Paths_Base!B488+'Monte Carlo'!$B$34,MC_Paths_Base!C488+'Monte Carlo'!$C$34,MC_Paths_Base!D488+'Monte Carlo'!$D$34,MC_Paths_Base!E488+'Monte Carlo'!$E$34,MC_Paths_Base!F488+'Monte Carlo'!$F$34,MC_Paths_Base!G488+'Monte Carlo'!$G$34,MC_Paths_Base!H488+'Monte Carlo'!$H$34,MC_Paths_Base!I488+'Monte Carlo'!$I$34,MC_Paths_Base!J488+'Monte Carlo'!$J$34,MC_Paths_Base!K488+'Monte Carlo'!$K$34,MC_Paths_Base!L488+'Monte Carlo'!$L$34,MC_Paths_Base!M488+'Monte Carlo'!$M$34,MC_Paths_Base!N488+'Monte Carlo'!$N$34,MC_Paths_Base!O488+'Monte Carlo'!$O$34,MC_Paths_Base!P488+'Monte Carlo'!$P$34,MC_Paths_Base!Q488+'Monte Carlo'!$Q$34,MC_Paths_Base!R488+'Monte Carlo'!$R$34,MC_Paths_Base!S488+'Monte Carlo'!$S$34,MC_Paths_Base!T488+'Monte Carlo'!$T$34,MC_Paths_Base!U488+'Monte Carlo'!$U$34,MC_Paths_Base!V488+'Monte Carlo'!$V$34,MC_Paths_Base!W488+'Monte Carlo'!$W$34,MC_Paths_Base!X488+'Monte Carlo'!$X$34,MC_Paths_Base!Y488+'Monte Carlo'!$Y$34,MC_Paths_Base!Z488+'Monte Carlo'!$Z$34,MC_Paths_Base!AA488+'Monte Carlo'!$AA$34,MC_Paths_Base!AB488+'Monte Carlo'!$AB$34,MC_Paths_Base!AC488+'Monte Carlo'!$AC$34,MC_Paths_Base!AD488+'Monte Carlo'!$AD$34,MC_Paths_Base!AE488+'Monte Carlo'!$AE$34,MC_Paths_Base!AF488+'Monte Carlo'!$AF$34)</x:f>
        <x:v>728834.570874415</x:v>
      </x:c>
      <x:c r="AM488" t="n">
        <x:f>MIN(MC_Paths_Base!B488+'Monte Carlo'!$B$35,MC_Paths_Base!C488+'Monte Carlo'!$C$35,MC_Paths_Base!D488+'Monte Carlo'!$D$35,MC_Paths_Base!E488+'Monte Carlo'!$E$35,MC_Paths_Base!F488+'Monte Carlo'!$F$35,MC_Paths_Base!G488+'Monte Carlo'!$G$35,MC_Paths_Base!H488+'Monte Carlo'!$H$35,MC_Paths_Base!I488+'Monte Carlo'!$I$35,MC_Paths_Base!J488+'Monte Carlo'!$J$35,MC_Paths_Base!K488+'Monte Carlo'!$K$35,MC_Paths_Base!L488+'Monte Carlo'!$L$35,MC_Paths_Base!M488+'Monte Carlo'!$M$35,MC_Paths_Base!N488+'Monte Carlo'!$N$35,MC_Paths_Base!O488+'Monte Carlo'!$O$35,MC_Paths_Base!P488+'Monte Carlo'!$P$35,MC_Paths_Base!Q488+'Monte Carlo'!$Q$35,MC_Paths_Base!R488+'Monte Carlo'!$R$35,MC_Paths_Base!S488+'Monte Carlo'!$S$35,MC_Paths_Base!T488+'Monte Carlo'!$T$35,MC_Paths_Base!U488+'Monte Carlo'!$U$35,MC_Paths_Base!V488+'Monte Carlo'!$V$35,MC_Paths_Base!W488+'Monte Carlo'!$W$35,MC_Paths_Base!X488+'Monte Carlo'!$X$35,MC_Paths_Base!Y488+'Monte Carlo'!$Y$35,MC_Paths_Base!Z488+'Monte Carlo'!$Z$35,MC_Paths_Base!AA488+'Monte Carlo'!$AA$35,MC_Paths_Base!AB488+'Monte Carlo'!$AB$35,MC_Paths_Base!AC488+'Monte Carlo'!$AC$35,MC_Paths_Base!AD488+'Monte Carlo'!$AD$35,MC_Paths_Base!AE488+'Monte Carlo'!$AE$35,MC_Paths_Base!AF488+'Monte Carlo'!$AF$35)</x:f>
        <x:v>590819.4105428162</x:v>
      </x:c>
    </x:row>
    <x:row r="489">
      <x:c r="AJ489" t="n">
        <x:f>MIN(MC_Paths_Base!B489:AF489)</x:f>
        <x:v>950973.9796858308</x:v>
      </x:c>
      <x:c r="AK489" t="n">
        <x:f>MIN(MC_Paths_Base!B489+'Monte Carlo'!$B$32,MC_Paths_Base!C489+'Monte Carlo'!$C$32,MC_Paths_Base!D489+'Monte Carlo'!$D$32,MC_Paths_Base!E489+'Monte Carlo'!$E$32,MC_Paths_Base!F489+'Monte Carlo'!$F$32,MC_Paths_Base!G489+'Monte Carlo'!$G$32,MC_Paths_Base!H489+'Monte Carlo'!$H$32,MC_Paths_Base!I489+'Monte Carlo'!$I$32,MC_Paths_Base!J489+'Monte Carlo'!$J$32,MC_Paths_Base!K489+'Monte Carlo'!$K$32,MC_Paths_Base!L489+'Monte Carlo'!$L$32,MC_Paths_Base!M489+'Monte Carlo'!$M$32,MC_Paths_Base!N489+'Monte Carlo'!$N$32,MC_Paths_Base!O489+'Monte Carlo'!$O$32,MC_Paths_Base!P489+'Monte Carlo'!$P$32,MC_Paths_Base!Q489+'Monte Carlo'!$Q$32,MC_Paths_Base!R489+'Monte Carlo'!$R$32,MC_Paths_Base!S489+'Monte Carlo'!$S$32,MC_Paths_Base!T489+'Monte Carlo'!$T$32,MC_Paths_Base!U489+'Monte Carlo'!$U$32,MC_Paths_Base!V489+'Monte Carlo'!$V$32,MC_Paths_Base!W489+'Monte Carlo'!$W$32,MC_Paths_Base!X489+'Monte Carlo'!$X$32,MC_Paths_Base!Y489+'Monte Carlo'!$Y$32,MC_Paths_Base!Z489+'Monte Carlo'!$Z$32,MC_Paths_Base!AA489+'Monte Carlo'!$AA$32,MC_Paths_Base!AB489+'Monte Carlo'!$AB$32,MC_Paths_Base!AC489+'Monte Carlo'!$AC$32,MC_Paths_Base!AD489+'Monte Carlo'!$AD$32,MC_Paths_Base!AE489+'Monte Carlo'!$AE$32,MC_Paths_Base!AF489+'Monte Carlo'!$AF$32)</x:f>
        <x:v>747509.4481411643</x:v>
      </x:c>
      <x:c r="AL489" t="n">
        <x:f>MIN(MC_Paths_Base!B489+'Monte Carlo'!$B$34,MC_Paths_Base!C489+'Monte Carlo'!$C$34,MC_Paths_Base!D489+'Monte Carlo'!$D$34,MC_Paths_Base!E489+'Monte Carlo'!$E$34,MC_Paths_Base!F489+'Monte Carlo'!$F$34,MC_Paths_Base!G489+'Monte Carlo'!$G$34,MC_Paths_Base!H489+'Monte Carlo'!$H$34,MC_Paths_Base!I489+'Monte Carlo'!$I$34,MC_Paths_Base!J489+'Monte Carlo'!$J$34,MC_Paths_Base!K489+'Monte Carlo'!$K$34,MC_Paths_Base!L489+'Monte Carlo'!$L$34,MC_Paths_Base!M489+'Monte Carlo'!$M$34,MC_Paths_Base!N489+'Monte Carlo'!$N$34,MC_Paths_Base!O489+'Monte Carlo'!$O$34,MC_Paths_Base!P489+'Monte Carlo'!$P$34,MC_Paths_Base!Q489+'Monte Carlo'!$Q$34,MC_Paths_Base!R489+'Monte Carlo'!$R$34,MC_Paths_Base!S489+'Monte Carlo'!$S$34,MC_Paths_Base!T489+'Monte Carlo'!$T$34,MC_Paths_Base!U489+'Monte Carlo'!$U$34,MC_Paths_Base!V489+'Monte Carlo'!$V$34,MC_Paths_Base!W489+'Monte Carlo'!$W$34,MC_Paths_Base!X489+'Monte Carlo'!$X$34,MC_Paths_Base!Y489+'Monte Carlo'!$Y$34,MC_Paths_Base!Z489+'Monte Carlo'!$Z$34,MC_Paths_Base!AA489+'Monte Carlo'!$AA$34,MC_Paths_Base!AB489+'Monte Carlo'!$AB$34,MC_Paths_Base!AC489+'Monte Carlo'!$AC$34,MC_Paths_Base!AD489+'Monte Carlo'!$AD$34,MC_Paths_Base!AE489+'Monte Carlo'!$AE$34,MC_Paths_Base!AF489+'Monte Carlo'!$AF$34)</x:f>
        <x:v>457120.5726711184</x:v>
      </x:c>
      <x:c r="AM489" t="n">
        <x:f>MIN(MC_Paths_Base!B489+'Monte Carlo'!$B$35,MC_Paths_Base!C489+'Monte Carlo'!$C$35,MC_Paths_Base!D489+'Monte Carlo'!$D$35,MC_Paths_Base!E489+'Monte Carlo'!$E$35,MC_Paths_Base!F489+'Monte Carlo'!$F$35,MC_Paths_Base!G489+'Monte Carlo'!$G$35,MC_Paths_Base!H489+'Monte Carlo'!$H$35,MC_Paths_Base!I489+'Monte Carlo'!$I$35,MC_Paths_Base!J489+'Monte Carlo'!$J$35,MC_Paths_Base!K489+'Monte Carlo'!$K$35,MC_Paths_Base!L489+'Monte Carlo'!$L$35,MC_Paths_Base!M489+'Monte Carlo'!$M$35,MC_Paths_Base!N489+'Monte Carlo'!$N$35,MC_Paths_Base!O489+'Monte Carlo'!$O$35,MC_Paths_Base!P489+'Monte Carlo'!$P$35,MC_Paths_Base!Q489+'Monte Carlo'!$Q$35,MC_Paths_Base!R489+'Monte Carlo'!$R$35,MC_Paths_Base!S489+'Monte Carlo'!$S$35,MC_Paths_Base!T489+'Monte Carlo'!$T$35,MC_Paths_Base!U489+'Monte Carlo'!$U$35,MC_Paths_Base!V489+'Monte Carlo'!$V$35,MC_Paths_Base!W489+'Monte Carlo'!$W$35,MC_Paths_Base!X489+'Monte Carlo'!$X$35,MC_Paths_Base!Y489+'Monte Carlo'!$Y$35,MC_Paths_Base!Z489+'Monte Carlo'!$Z$35,MC_Paths_Base!AA489+'Monte Carlo'!$AA$35,MC_Paths_Base!AB489+'Monte Carlo'!$AB$35,MC_Paths_Base!AC489+'Monte Carlo'!$AC$35,MC_Paths_Base!AD489+'Monte Carlo'!$AD$35,MC_Paths_Base!AE489+'Monte Carlo'!$AE$35,MC_Paths_Base!AF489+'Monte Carlo'!$AF$35)</x:f>
        <x:v>353254.4102213513</x:v>
      </x:c>
    </x:row>
    <x:row r="490">
      <x:c r="AJ490" t="n">
        <x:f>MIN(MC_Paths_Base!B490:AF490)</x:f>
        <x:v>1029031.25</x:v>
      </x:c>
      <x:c r="AK490" t="n">
        <x:f>MIN(MC_Paths_Base!B490+'Monte Carlo'!$B$32,MC_Paths_Base!C490+'Monte Carlo'!$C$32,MC_Paths_Base!D490+'Monte Carlo'!$D$32,MC_Paths_Base!E490+'Monte Carlo'!$E$32,MC_Paths_Base!F490+'Monte Carlo'!$F$32,MC_Paths_Base!G490+'Monte Carlo'!$G$32,MC_Paths_Base!H490+'Monte Carlo'!$H$32,MC_Paths_Base!I490+'Monte Carlo'!$I$32,MC_Paths_Base!J490+'Monte Carlo'!$J$32,MC_Paths_Base!K490+'Monte Carlo'!$K$32,MC_Paths_Base!L490+'Monte Carlo'!$L$32,MC_Paths_Base!M490+'Monte Carlo'!$M$32,MC_Paths_Base!N490+'Monte Carlo'!$N$32,MC_Paths_Base!O490+'Monte Carlo'!$O$32,MC_Paths_Base!P490+'Monte Carlo'!$P$32,MC_Paths_Base!Q490+'Monte Carlo'!$Q$32,MC_Paths_Base!R490+'Monte Carlo'!$R$32,MC_Paths_Base!S490+'Monte Carlo'!$S$32,MC_Paths_Base!T490+'Monte Carlo'!$T$32,MC_Paths_Base!U490+'Monte Carlo'!$U$32,MC_Paths_Base!V490+'Monte Carlo'!$V$32,MC_Paths_Base!W490+'Monte Carlo'!$W$32,MC_Paths_Base!X490+'Monte Carlo'!$X$32,MC_Paths_Base!Y490+'Monte Carlo'!$Y$32,MC_Paths_Base!Z490+'Monte Carlo'!$Z$32,MC_Paths_Base!AA490+'Monte Carlo'!$AA$32,MC_Paths_Base!AB490+'Monte Carlo'!$AB$32,MC_Paths_Base!AC490+'Monte Carlo'!$AC$32,MC_Paths_Base!AD490+'Monte Carlo'!$AD$32,MC_Paths_Base!AE490+'Monte Carlo'!$AE$32,MC_Paths_Base!AF490+'Monte Carlo'!$AF$32)</x:f>
        <x:v>877641.016892568</x:v>
      </x:c>
      <x:c r="AL490" t="n">
        <x:f>MIN(MC_Paths_Base!B490+'Monte Carlo'!$B$34,MC_Paths_Base!C490+'Monte Carlo'!$C$34,MC_Paths_Base!D490+'Monte Carlo'!$D$34,MC_Paths_Base!E490+'Monte Carlo'!$E$34,MC_Paths_Base!F490+'Monte Carlo'!$F$34,MC_Paths_Base!G490+'Monte Carlo'!$G$34,MC_Paths_Base!H490+'Monte Carlo'!$H$34,MC_Paths_Base!I490+'Monte Carlo'!$I$34,MC_Paths_Base!J490+'Monte Carlo'!$J$34,MC_Paths_Base!K490+'Monte Carlo'!$K$34,MC_Paths_Base!L490+'Monte Carlo'!$L$34,MC_Paths_Base!M490+'Monte Carlo'!$M$34,MC_Paths_Base!N490+'Monte Carlo'!$N$34,MC_Paths_Base!O490+'Monte Carlo'!$O$34,MC_Paths_Base!P490+'Monte Carlo'!$P$34,MC_Paths_Base!Q490+'Monte Carlo'!$Q$34,MC_Paths_Base!R490+'Monte Carlo'!$R$34,MC_Paths_Base!S490+'Monte Carlo'!$S$34,MC_Paths_Base!T490+'Monte Carlo'!$T$34,MC_Paths_Base!U490+'Monte Carlo'!$U$34,MC_Paths_Base!V490+'Monte Carlo'!$V$34,MC_Paths_Base!W490+'Monte Carlo'!$W$34,MC_Paths_Base!X490+'Monte Carlo'!$X$34,MC_Paths_Base!Y490+'Monte Carlo'!$Y$34,MC_Paths_Base!Z490+'Monte Carlo'!$Z$34,MC_Paths_Base!AA490+'Monte Carlo'!$AA$34,MC_Paths_Base!AB490+'Monte Carlo'!$AB$34,MC_Paths_Base!AC490+'Monte Carlo'!$AC$34,MC_Paths_Base!AD490+'Monte Carlo'!$AD$34,MC_Paths_Base!AE490+'Monte Carlo'!$AE$34,MC_Paths_Base!AF490+'Monte Carlo'!$AF$34)</x:f>
        <x:v>669751.9838480479</x:v>
      </x:c>
      <x:c r="AM490" t="n">
        <x:f>MIN(MC_Paths_Base!B490+'Monte Carlo'!$B$35,MC_Paths_Base!C490+'Monte Carlo'!$C$35,MC_Paths_Base!D490+'Monte Carlo'!$D$35,MC_Paths_Base!E490+'Monte Carlo'!$E$35,MC_Paths_Base!F490+'Monte Carlo'!$F$35,MC_Paths_Base!G490+'Monte Carlo'!$G$35,MC_Paths_Base!H490+'Monte Carlo'!$H$35,MC_Paths_Base!I490+'Monte Carlo'!$I$35,MC_Paths_Base!J490+'Monte Carlo'!$J$35,MC_Paths_Base!K490+'Monte Carlo'!$K$35,MC_Paths_Base!L490+'Monte Carlo'!$L$35,MC_Paths_Base!M490+'Monte Carlo'!$M$35,MC_Paths_Base!N490+'Monte Carlo'!$N$35,MC_Paths_Base!O490+'Monte Carlo'!$O$35,MC_Paths_Base!P490+'Monte Carlo'!$P$35,MC_Paths_Base!Q490+'Monte Carlo'!$Q$35,MC_Paths_Base!R490+'Monte Carlo'!$R$35,MC_Paths_Base!S490+'Monte Carlo'!$S$35,MC_Paths_Base!T490+'Monte Carlo'!$T$35,MC_Paths_Base!U490+'Monte Carlo'!$U$35,MC_Paths_Base!V490+'Monte Carlo'!$V$35,MC_Paths_Base!W490+'Monte Carlo'!$W$35,MC_Paths_Base!X490+'Monte Carlo'!$X$35,MC_Paths_Base!Y490+'Monte Carlo'!$Y$35,MC_Paths_Base!Z490+'Monte Carlo'!$Z$35,MC_Paths_Base!AA490+'Monte Carlo'!$AA$35,MC_Paths_Base!AB490+'Monte Carlo'!$AB$35,MC_Paths_Base!AC490+'Monte Carlo'!$AC$35,MC_Paths_Base!AD490+'Monte Carlo'!$AD$35,MC_Paths_Base!AE490+'Monte Carlo'!$AE$35,MC_Paths_Base!AF490+'Monte Carlo'!$AF$35)</x:f>
        <x:v>551031.7429167196</x:v>
      </x:c>
    </x:row>
    <x:row r="491">
      <x:c r="AJ491" t="n">
        <x:f>MIN(MC_Paths_Base!B491:AF491)</x:f>
        <x:v>568434.1427640298</x:v>
      </x:c>
      <x:c r="AK491" t="n">
        <x:f>MIN(MC_Paths_Base!B491+'Monte Carlo'!$B$32,MC_Paths_Base!C491+'Monte Carlo'!$C$32,MC_Paths_Base!D491+'Monte Carlo'!$D$32,MC_Paths_Base!E491+'Monte Carlo'!$E$32,MC_Paths_Base!F491+'Monte Carlo'!$F$32,MC_Paths_Base!G491+'Monte Carlo'!$G$32,MC_Paths_Base!H491+'Monte Carlo'!$H$32,MC_Paths_Base!I491+'Monte Carlo'!$I$32,MC_Paths_Base!J491+'Monte Carlo'!$J$32,MC_Paths_Base!K491+'Monte Carlo'!$K$32,MC_Paths_Base!L491+'Monte Carlo'!$L$32,MC_Paths_Base!M491+'Monte Carlo'!$M$32,MC_Paths_Base!N491+'Monte Carlo'!$N$32,MC_Paths_Base!O491+'Monte Carlo'!$O$32,MC_Paths_Base!P491+'Monte Carlo'!$P$32,MC_Paths_Base!Q491+'Monte Carlo'!$Q$32,MC_Paths_Base!R491+'Monte Carlo'!$R$32,MC_Paths_Base!S491+'Monte Carlo'!$S$32,MC_Paths_Base!T491+'Monte Carlo'!$T$32,MC_Paths_Base!U491+'Monte Carlo'!$U$32,MC_Paths_Base!V491+'Monte Carlo'!$V$32,MC_Paths_Base!W491+'Monte Carlo'!$W$32,MC_Paths_Base!X491+'Monte Carlo'!$X$32,MC_Paths_Base!Y491+'Monte Carlo'!$Y$32,MC_Paths_Base!Z491+'Monte Carlo'!$Z$32,MC_Paths_Base!AA491+'Monte Carlo'!$AA$32,MC_Paths_Base!AB491+'Monte Carlo'!$AB$32,MC_Paths_Base!AC491+'Monte Carlo'!$AC$32,MC_Paths_Base!AD491+'Monte Carlo'!$AD$32,MC_Paths_Base!AE491+'Monte Carlo'!$AE$32,MC_Paths_Base!AF491+'Monte Carlo'!$AF$32)</x:f>
        <x:v>354817.3956841135</x:v>
      </x:c>
      <x:c r="AL491" t="n">
        <x:f>MIN(MC_Paths_Base!B491+'Monte Carlo'!$B$34,MC_Paths_Base!C491+'Monte Carlo'!$C$34,MC_Paths_Base!D491+'Monte Carlo'!$D$34,MC_Paths_Base!E491+'Monte Carlo'!$E$34,MC_Paths_Base!F491+'Monte Carlo'!$F$34,MC_Paths_Base!G491+'Monte Carlo'!$G$34,MC_Paths_Base!H491+'Monte Carlo'!$H$34,MC_Paths_Base!I491+'Monte Carlo'!$I$34,MC_Paths_Base!J491+'Monte Carlo'!$J$34,MC_Paths_Base!K491+'Monte Carlo'!$K$34,MC_Paths_Base!L491+'Monte Carlo'!$L$34,MC_Paths_Base!M491+'Monte Carlo'!$M$34,MC_Paths_Base!N491+'Monte Carlo'!$N$34,MC_Paths_Base!O491+'Monte Carlo'!$O$34,MC_Paths_Base!P491+'Monte Carlo'!$P$34,MC_Paths_Base!Q491+'Monte Carlo'!$Q$34,MC_Paths_Base!R491+'Monte Carlo'!$R$34,MC_Paths_Base!S491+'Monte Carlo'!$S$34,MC_Paths_Base!T491+'Monte Carlo'!$T$34,MC_Paths_Base!U491+'Monte Carlo'!$U$34,MC_Paths_Base!V491+'Monte Carlo'!$V$34,MC_Paths_Base!W491+'Monte Carlo'!$W$34,MC_Paths_Base!X491+'Monte Carlo'!$X$34,MC_Paths_Base!Y491+'Monte Carlo'!$Y$34,MC_Paths_Base!Z491+'Monte Carlo'!$Z$34,MC_Paths_Base!AA491+'Monte Carlo'!$AA$34,MC_Paths_Base!AB491+'Monte Carlo'!$AB$34,MC_Paths_Base!AC491+'Monte Carlo'!$AC$34,MC_Paths_Base!AD491+'Monte Carlo'!$AD$34,MC_Paths_Base!AE491+'Monte Carlo'!$AE$34,MC_Paths_Base!AF491+'Monte Carlo'!$AF$34)</x:f>
        <x:v>-207446.45404173643</x:v>
      </x:c>
      <x:c r="AM491" t="n">
        <x:f>MIN(MC_Paths_Base!B491+'Monte Carlo'!$B$35,MC_Paths_Base!C491+'Monte Carlo'!$C$35,MC_Paths_Base!D491+'Monte Carlo'!$D$35,MC_Paths_Base!E491+'Monte Carlo'!$E$35,MC_Paths_Base!F491+'Monte Carlo'!$F$35,MC_Paths_Base!G491+'Monte Carlo'!$G$35,MC_Paths_Base!H491+'Monte Carlo'!$H$35,MC_Paths_Base!I491+'Monte Carlo'!$I$35,MC_Paths_Base!J491+'Monte Carlo'!$J$35,MC_Paths_Base!K491+'Monte Carlo'!$K$35,MC_Paths_Base!L491+'Monte Carlo'!$L$35,MC_Paths_Base!M491+'Monte Carlo'!$M$35,MC_Paths_Base!N491+'Monte Carlo'!$N$35,MC_Paths_Base!O491+'Monte Carlo'!$O$35,MC_Paths_Base!P491+'Monte Carlo'!$P$35,MC_Paths_Base!Q491+'Monte Carlo'!$Q$35,MC_Paths_Base!R491+'Monte Carlo'!$R$35,MC_Paths_Base!S491+'Monte Carlo'!$S$35,MC_Paths_Base!T491+'Monte Carlo'!$T$35,MC_Paths_Base!U491+'Monte Carlo'!$U$35,MC_Paths_Base!V491+'Monte Carlo'!$V$35,MC_Paths_Base!W491+'Monte Carlo'!$W$35,MC_Paths_Base!X491+'Monte Carlo'!$X$35,MC_Paths_Base!Y491+'Monte Carlo'!$Y$35,MC_Paths_Base!Z491+'Monte Carlo'!$Z$35,MC_Paths_Base!AA491+'Monte Carlo'!$AA$35,MC_Paths_Base!AB491+'Monte Carlo'!$AB$35,MC_Paths_Base!AC491+'Monte Carlo'!$AC$35,MC_Paths_Base!AD491+'Monte Carlo'!$AD$35,MC_Paths_Base!AE491+'Monte Carlo'!$AE$35,MC_Paths_Base!AF491+'Monte Carlo'!$AF$35)</x:f>
        <x:v>-263511.76713547506</x:v>
      </x:c>
    </x:row>
    <x:row r="492">
      <x:c r="AJ492" t="n">
        <x:f>MIN(MC_Paths_Base!B492:AF492)</x:f>
        <x:v>852558.1773647913</x:v>
      </x:c>
      <x:c r="AK492" t="n">
        <x:f>MIN(MC_Paths_Base!B492+'Monte Carlo'!$B$32,MC_Paths_Base!C492+'Monte Carlo'!$C$32,MC_Paths_Base!D492+'Monte Carlo'!$D$32,MC_Paths_Base!E492+'Monte Carlo'!$E$32,MC_Paths_Base!F492+'Monte Carlo'!$F$32,MC_Paths_Base!G492+'Monte Carlo'!$G$32,MC_Paths_Base!H492+'Monte Carlo'!$H$32,MC_Paths_Base!I492+'Monte Carlo'!$I$32,MC_Paths_Base!J492+'Monte Carlo'!$J$32,MC_Paths_Base!K492+'Monte Carlo'!$K$32,MC_Paths_Base!L492+'Monte Carlo'!$L$32,MC_Paths_Base!M492+'Monte Carlo'!$M$32,MC_Paths_Base!N492+'Monte Carlo'!$N$32,MC_Paths_Base!O492+'Monte Carlo'!$O$32,MC_Paths_Base!P492+'Monte Carlo'!$P$32,MC_Paths_Base!Q492+'Monte Carlo'!$Q$32,MC_Paths_Base!R492+'Monte Carlo'!$R$32,MC_Paths_Base!S492+'Monte Carlo'!$S$32,MC_Paths_Base!T492+'Monte Carlo'!$T$32,MC_Paths_Base!U492+'Monte Carlo'!$U$32,MC_Paths_Base!V492+'Monte Carlo'!$V$32,MC_Paths_Base!W492+'Monte Carlo'!$W$32,MC_Paths_Base!X492+'Monte Carlo'!$X$32,MC_Paths_Base!Y492+'Monte Carlo'!$Y$32,MC_Paths_Base!Z492+'Monte Carlo'!$Z$32,MC_Paths_Base!AA492+'Monte Carlo'!$AA$32,MC_Paths_Base!AB492+'Monte Carlo'!$AB$32,MC_Paths_Base!AC492+'Monte Carlo'!$AC$32,MC_Paths_Base!AD492+'Monte Carlo'!$AD$32,MC_Paths_Base!AE492+'Monte Carlo'!$AE$32,MC_Paths_Base!AF492+'Monte Carlo'!$AF$32)</x:f>
        <x:v>647306.6879887902</x:v>
      </x:c>
      <x:c r="AL492" t="n">
        <x:f>MIN(MC_Paths_Base!B492+'Monte Carlo'!$B$34,MC_Paths_Base!C492+'Monte Carlo'!$C$34,MC_Paths_Base!D492+'Monte Carlo'!$D$34,MC_Paths_Base!E492+'Monte Carlo'!$E$34,MC_Paths_Base!F492+'Monte Carlo'!$F$34,MC_Paths_Base!G492+'Monte Carlo'!$G$34,MC_Paths_Base!H492+'Monte Carlo'!$H$34,MC_Paths_Base!I492+'Monte Carlo'!$I$34,MC_Paths_Base!J492+'Monte Carlo'!$J$34,MC_Paths_Base!K492+'Monte Carlo'!$K$34,MC_Paths_Base!L492+'Monte Carlo'!$L$34,MC_Paths_Base!M492+'Monte Carlo'!$M$34,MC_Paths_Base!N492+'Monte Carlo'!$N$34,MC_Paths_Base!O492+'Monte Carlo'!$O$34,MC_Paths_Base!P492+'Monte Carlo'!$P$34,MC_Paths_Base!Q492+'Monte Carlo'!$Q$34,MC_Paths_Base!R492+'Monte Carlo'!$R$34,MC_Paths_Base!S492+'Monte Carlo'!$S$34,MC_Paths_Base!T492+'Monte Carlo'!$T$34,MC_Paths_Base!U492+'Monte Carlo'!$U$34,MC_Paths_Base!V492+'Monte Carlo'!$V$34,MC_Paths_Base!W492+'Monte Carlo'!$W$34,MC_Paths_Base!X492+'Monte Carlo'!$X$34,MC_Paths_Base!Y492+'Monte Carlo'!$Y$34,MC_Paths_Base!Z492+'Monte Carlo'!$Z$34,MC_Paths_Base!AA492+'Monte Carlo'!$AA$34,MC_Paths_Base!AB492+'Monte Carlo'!$AB$34,MC_Paths_Base!AC492+'Monte Carlo'!$AC$34,MC_Paths_Base!AD492+'Monte Carlo'!$AD$34,MC_Paths_Base!AE492+'Monte Carlo'!$AE$34,MC_Paths_Base!AF492+'Monte Carlo'!$AF$34)</x:f>
        <x:v>-497503.5688155324</x:v>
      </x:c>
      <x:c r="AM492" t="n">
        <x:f>MIN(MC_Paths_Base!B492+'Monte Carlo'!$B$35,MC_Paths_Base!C492+'Monte Carlo'!$C$35,MC_Paths_Base!D492+'Monte Carlo'!$D$35,MC_Paths_Base!E492+'Monte Carlo'!$E$35,MC_Paths_Base!F492+'Monte Carlo'!$F$35,MC_Paths_Base!G492+'Monte Carlo'!$G$35,MC_Paths_Base!H492+'Monte Carlo'!$H$35,MC_Paths_Base!I492+'Monte Carlo'!$I$35,MC_Paths_Base!J492+'Monte Carlo'!$J$35,MC_Paths_Base!K492+'Monte Carlo'!$K$35,MC_Paths_Base!L492+'Monte Carlo'!$L$35,MC_Paths_Base!M492+'Monte Carlo'!$M$35,MC_Paths_Base!N492+'Monte Carlo'!$N$35,MC_Paths_Base!O492+'Monte Carlo'!$O$35,MC_Paths_Base!P492+'Monte Carlo'!$P$35,MC_Paths_Base!Q492+'Monte Carlo'!$Q$35,MC_Paths_Base!R492+'Monte Carlo'!$R$35,MC_Paths_Base!S492+'Monte Carlo'!$S$35,MC_Paths_Base!T492+'Monte Carlo'!$T$35,MC_Paths_Base!U492+'Monte Carlo'!$U$35,MC_Paths_Base!V492+'Monte Carlo'!$V$35,MC_Paths_Base!W492+'Monte Carlo'!$W$35,MC_Paths_Base!X492+'Monte Carlo'!$X$35,MC_Paths_Base!Y492+'Monte Carlo'!$Y$35,MC_Paths_Base!Z492+'Monte Carlo'!$Z$35,MC_Paths_Base!AA492+'Monte Carlo'!$AA$35,MC_Paths_Base!AB492+'Monte Carlo'!$AB$35,MC_Paths_Base!AC492+'Monte Carlo'!$AC$35,MC_Paths_Base!AD492+'Monte Carlo'!$AD$35,MC_Paths_Base!AE492+'Monte Carlo'!$AE$35,MC_Paths_Base!AF492+'Monte Carlo'!$AF$35)</x:f>
        <x:v>-419596.6008564753</x:v>
      </x:c>
    </x:row>
    <x:row r="493">
      <x:c r="AJ493" t="n">
        <x:f>MIN(MC_Paths_Base!B493:AF493)</x:f>
        <x:v>627182.1621504194</x:v>
      </x:c>
      <x:c r="AK493" t="n">
        <x:f>MIN(MC_Paths_Base!B493+'Monte Carlo'!$B$32,MC_Paths_Base!C493+'Monte Carlo'!$C$32,MC_Paths_Base!D493+'Monte Carlo'!$D$32,MC_Paths_Base!E493+'Monte Carlo'!$E$32,MC_Paths_Base!F493+'Monte Carlo'!$F$32,MC_Paths_Base!G493+'Monte Carlo'!$G$32,MC_Paths_Base!H493+'Monte Carlo'!$H$32,MC_Paths_Base!I493+'Monte Carlo'!$I$32,MC_Paths_Base!J493+'Monte Carlo'!$J$32,MC_Paths_Base!K493+'Monte Carlo'!$K$32,MC_Paths_Base!L493+'Monte Carlo'!$L$32,MC_Paths_Base!M493+'Monte Carlo'!$M$32,MC_Paths_Base!N493+'Monte Carlo'!$N$32,MC_Paths_Base!O493+'Monte Carlo'!$O$32,MC_Paths_Base!P493+'Monte Carlo'!$P$32,MC_Paths_Base!Q493+'Monte Carlo'!$Q$32,MC_Paths_Base!R493+'Monte Carlo'!$R$32,MC_Paths_Base!S493+'Monte Carlo'!$S$32,MC_Paths_Base!T493+'Monte Carlo'!$T$32,MC_Paths_Base!U493+'Monte Carlo'!$U$32,MC_Paths_Base!V493+'Monte Carlo'!$V$32,MC_Paths_Base!W493+'Monte Carlo'!$W$32,MC_Paths_Base!X493+'Monte Carlo'!$X$32,MC_Paths_Base!Y493+'Monte Carlo'!$Y$32,MC_Paths_Base!Z493+'Monte Carlo'!$Z$32,MC_Paths_Base!AA493+'Monte Carlo'!$AA$32,MC_Paths_Base!AB493+'Monte Carlo'!$AB$32,MC_Paths_Base!AC493+'Monte Carlo'!$AC$32,MC_Paths_Base!AD493+'Monte Carlo'!$AD$32,MC_Paths_Base!AE493+'Monte Carlo'!$AE$32,MC_Paths_Base!AF493+'Monte Carlo'!$AF$32)</x:f>
        <x:v>420949.1656333796</x:v>
      </x:c>
      <x:c r="AL493" t="n">
        <x:f>MIN(MC_Paths_Base!B493+'Monte Carlo'!$B$34,MC_Paths_Base!C493+'Monte Carlo'!$C$34,MC_Paths_Base!D493+'Monte Carlo'!$D$34,MC_Paths_Base!E493+'Monte Carlo'!$E$34,MC_Paths_Base!F493+'Monte Carlo'!$F$34,MC_Paths_Base!G493+'Monte Carlo'!$G$34,MC_Paths_Base!H493+'Monte Carlo'!$H$34,MC_Paths_Base!I493+'Monte Carlo'!$I$34,MC_Paths_Base!J493+'Monte Carlo'!$J$34,MC_Paths_Base!K493+'Monte Carlo'!$K$34,MC_Paths_Base!L493+'Monte Carlo'!$L$34,MC_Paths_Base!M493+'Monte Carlo'!$M$34,MC_Paths_Base!N493+'Monte Carlo'!$N$34,MC_Paths_Base!O493+'Monte Carlo'!$O$34,MC_Paths_Base!P493+'Monte Carlo'!$P$34,MC_Paths_Base!Q493+'Monte Carlo'!$Q$34,MC_Paths_Base!R493+'Monte Carlo'!$R$34,MC_Paths_Base!S493+'Monte Carlo'!$S$34,MC_Paths_Base!T493+'Monte Carlo'!$T$34,MC_Paths_Base!U493+'Monte Carlo'!$U$34,MC_Paths_Base!V493+'Monte Carlo'!$V$34,MC_Paths_Base!W493+'Monte Carlo'!$W$34,MC_Paths_Base!X493+'Monte Carlo'!$X$34,MC_Paths_Base!Y493+'Monte Carlo'!$Y$34,MC_Paths_Base!Z493+'Monte Carlo'!$Z$34,MC_Paths_Base!AA493+'Monte Carlo'!$AA$34,MC_Paths_Base!AB493+'Monte Carlo'!$AB$34,MC_Paths_Base!AC493+'Monte Carlo'!$AC$34,MC_Paths_Base!AD493+'Monte Carlo'!$AD$34,MC_Paths_Base!AE493+'Monte Carlo'!$AE$34,MC_Paths_Base!AF493+'Monte Carlo'!$AF$34)</x:f>
        <x:v>125985.44981522276</x:v>
      </x:c>
      <x:c r="AM493" t="n">
        <x:f>MIN(MC_Paths_Base!B493+'Monte Carlo'!$B$35,MC_Paths_Base!C493+'Monte Carlo'!$C$35,MC_Paths_Base!D493+'Monte Carlo'!$D$35,MC_Paths_Base!E493+'Monte Carlo'!$E$35,MC_Paths_Base!F493+'Monte Carlo'!$F$35,MC_Paths_Base!G493+'Monte Carlo'!$G$35,MC_Paths_Base!H493+'Monte Carlo'!$H$35,MC_Paths_Base!I493+'Monte Carlo'!$I$35,MC_Paths_Base!J493+'Monte Carlo'!$J$35,MC_Paths_Base!K493+'Monte Carlo'!$K$35,MC_Paths_Base!L493+'Monte Carlo'!$L$35,MC_Paths_Base!M493+'Monte Carlo'!$M$35,MC_Paths_Base!N493+'Monte Carlo'!$N$35,MC_Paths_Base!O493+'Monte Carlo'!$O$35,MC_Paths_Base!P493+'Monte Carlo'!$P$35,MC_Paths_Base!Q493+'Monte Carlo'!$Q$35,MC_Paths_Base!R493+'Monte Carlo'!$R$35,MC_Paths_Base!S493+'Monte Carlo'!$S$35,MC_Paths_Base!T493+'Monte Carlo'!$T$35,MC_Paths_Base!U493+'Monte Carlo'!$U$35,MC_Paths_Base!V493+'Monte Carlo'!$V$35,MC_Paths_Base!W493+'Monte Carlo'!$W$35,MC_Paths_Base!X493+'Monte Carlo'!$X$35,MC_Paths_Base!Y493+'Monte Carlo'!$Y$35,MC_Paths_Base!Z493+'Monte Carlo'!$Z$35,MC_Paths_Base!AA493+'Monte Carlo'!$AA$35,MC_Paths_Base!AB493+'Monte Carlo'!$AB$35,MC_Paths_Base!AC493+'Monte Carlo'!$AC$35,MC_Paths_Base!AD493+'Monte Carlo'!$AD$35,MC_Paths_Base!AE493+'Monte Carlo'!$AE$35,MC_Paths_Base!AF493+'Monte Carlo'!$AF$35)</x:f>
        <x:v>40131.493506746134</x:v>
      </x:c>
    </x:row>
    <x:row r="494">
      <x:c r="AJ494" t="n">
        <x:f>MIN(MC_Paths_Base!B494:AF494)</x:f>
        <x:v>976605.0940753589</x:v>
      </x:c>
      <x:c r="AK494" t="n">
        <x:f>MIN(MC_Paths_Base!B494+'Monte Carlo'!$B$32,MC_Paths_Base!C494+'Monte Carlo'!$C$32,MC_Paths_Base!D494+'Monte Carlo'!$D$32,MC_Paths_Base!E494+'Monte Carlo'!$E$32,MC_Paths_Base!F494+'Monte Carlo'!$F$32,MC_Paths_Base!G494+'Monte Carlo'!$G$32,MC_Paths_Base!H494+'Monte Carlo'!$H$32,MC_Paths_Base!I494+'Monte Carlo'!$I$32,MC_Paths_Base!J494+'Monte Carlo'!$J$32,MC_Paths_Base!K494+'Monte Carlo'!$K$32,MC_Paths_Base!L494+'Monte Carlo'!$L$32,MC_Paths_Base!M494+'Monte Carlo'!$M$32,MC_Paths_Base!N494+'Monte Carlo'!$N$32,MC_Paths_Base!O494+'Monte Carlo'!$O$32,MC_Paths_Base!P494+'Monte Carlo'!$P$32,MC_Paths_Base!Q494+'Monte Carlo'!$Q$32,MC_Paths_Base!R494+'Monte Carlo'!$R$32,MC_Paths_Base!S494+'Monte Carlo'!$S$32,MC_Paths_Base!T494+'Monte Carlo'!$T$32,MC_Paths_Base!U494+'Monte Carlo'!$U$32,MC_Paths_Base!V494+'Monte Carlo'!$V$32,MC_Paths_Base!W494+'Monte Carlo'!$W$32,MC_Paths_Base!X494+'Monte Carlo'!$X$32,MC_Paths_Base!Y494+'Monte Carlo'!$Y$32,MC_Paths_Base!Z494+'Monte Carlo'!$Z$32,MC_Paths_Base!AA494+'Monte Carlo'!$AA$32,MC_Paths_Base!AB494+'Monte Carlo'!$AB$32,MC_Paths_Base!AC494+'Monte Carlo'!$AC$32,MC_Paths_Base!AD494+'Monte Carlo'!$AD$32,MC_Paths_Base!AE494+'Monte Carlo'!$AE$32,MC_Paths_Base!AF494+'Monte Carlo'!$AF$32)</x:f>
        <x:v>771353.6046993579</x:v>
      </x:c>
      <x:c r="AL494" t="n">
        <x:f>MIN(MC_Paths_Base!B494+'Monte Carlo'!$B$34,MC_Paths_Base!C494+'Monte Carlo'!$C$34,MC_Paths_Base!D494+'Monte Carlo'!$D$34,MC_Paths_Base!E494+'Monte Carlo'!$E$34,MC_Paths_Base!F494+'Monte Carlo'!$F$34,MC_Paths_Base!G494+'Monte Carlo'!$G$34,MC_Paths_Base!H494+'Monte Carlo'!$H$34,MC_Paths_Base!I494+'Monte Carlo'!$I$34,MC_Paths_Base!J494+'Monte Carlo'!$J$34,MC_Paths_Base!K494+'Monte Carlo'!$K$34,MC_Paths_Base!L494+'Monte Carlo'!$L$34,MC_Paths_Base!M494+'Monte Carlo'!$M$34,MC_Paths_Base!N494+'Monte Carlo'!$N$34,MC_Paths_Base!O494+'Monte Carlo'!$O$34,MC_Paths_Base!P494+'Monte Carlo'!$P$34,MC_Paths_Base!Q494+'Monte Carlo'!$Q$34,MC_Paths_Base!R494+'Monte Carlo'!$R$34,MC_Paths_Base!S494+'Monte Carlo'!$S$34,MC_Paths_Base!T494+'Monte Carlo'!$T$34,MC_Paths_Base!U494+'Monte Carlo'!$U$34,MC_Paths_Base!V494+'Monte Carlo'!$V$34,MC_Paths_Base!W494+'Monte Carlo'!$W$34,MC_Paths_Base!X494+'Monte Carlo'!$X$34,MC_Paths_Base!Y494+'Monte Carlo'!$Y$34,MC_Paths_Base!Z494+'Monte Carlo'!$Z$34,MC_Paths_Base!AA494+'Monte Carlo'!$AA$34,MC_Paths_Base!AB494+'Monte Carlo'!$AB$34,MC_Paths_Base!AC494+'Monte Carlo'!$AC$34,MC_Paths_Base!AD494+'Monte Carlo'!$AD$34,MC_Paths_Base!AE494+'Monte Carlo'!$AE$34,MC_Paths_Base!AF494+'Monte Carlo'!$AF$34)</x:f>
        <x:v>353643.19182055</x:v>
      </x:c>
      <x:c r="AM494" t="n">
        <x:f>MIN(MC_Paths_Base!B494+'Monte Carlo'!$B$35,MC_Paths_Base!C494+'Monte Carlo'!$C$35,MC_Paths_Base!D494+'Monte Carlo'!$D$35,MC_Paths_Base!E494+'Monte Carlo'!$E$35,MC_Paths_Base!F494+'Monte Carlo'!$F$35,MC_Paths_Base!G494+'Monte Carlo'!$G$35,MC_Paths_Base!H494+'Monte Carlo'!$H$35,MC_Paths_Base!I494+'Monte Carlo'!$I$35,MC_Paths_Base!J494+'Monte Carlo'!$J$35,MC_Paths_Base!K494+'Monte Carlo'!$K$35,MC_Paths_Base!L494+'Monte Carlo'!$L$35,MC_Paths_Base!M494+'Monte Carlo'!$M$35,MC_Paths_Base!N494+'Monte Carlo'!$N$35,MC_Paths_Base!O494+'Monte Carlo'!$O$35,MC_Paths_Base!P494+'Monte Carlo'!$P$35,MC_Paths_Base!Q494+'Monte Carlo'!$Q$35,MC_Paths_Base!R494+'Monte Carlo'!$R$35,MC_Paths_Base!S494+'Monte Carlo'!$S$35,MC_Paths_Base!T494+'Monte Carlo'!$T$35,MC_Paths_Base!U494+'Monte Carlo'!$U$35,MC_Paths_Base!V494+'Monte Carlo'!$V$35,MC_Paths_Base!W494+'Monte Carlo'!$W$35,MC_Paths_Base!X494+'Monte Carlo'!$X$35,MC_Paths_Base!Y494+'Monte Carlo'!$Y$35,MC_Paths_Base!Z494+'Monte Carlo'!$Z$35,MC_Paths_Base!AA494+'Monte Carlo'!$AA$35,MC_Paths_Base!AB494+'Monte Carlo'!$AB$35,MC_Paths_Base!AC494+'Monte Carlo'!$AC$35,MC_Paths_Base!AD494+'Monte Carlo'!$AD$35,MC_Paths_Base!AE494+'Monte Carlo'!$AE$35,MC_Paths_Base!AF494+'Monte Carlo'!$AF$35)</x:f>
        <x:v>274494.84061602084</x:v>
      </x:c>
    </x:row>
    <x:row r="495">
      <x:c r="AJ495" t="n">
        <x:f>MIN(MC_Paths_Base!B495:AF495)</x:f>
        <x:v>1029031.25</x:v>
      </x:c>
      <x:c r="AK495" t="n">
        <x:f>MIN(MC_Paths_Base!B495+'Monte Carlo'!$B$32,MC_Paths_Base!C495+'Monte Carlo'!$C$32,MC_Paths_Base!D495+'Monte Carlo'!$D$32,MC_Paths_Base!E495+'Monte Carlo'!$E$32,MC_Paths_Base!F495+'Monte Carlo'!$F$32,MC_Paths_Base!G495+'Monte Carlo'!$G$32,MC_Paths_Base!H495+'Monte Carlo'!$H$32,MC_Paths_Base!I495+'Monte Carlo'!$I$32,MC_Paths_Base!J495+'Monte Carlo'!$J$32,MC_Paths_Base!K495+'Monte Carlo'!$K$32,MC_Paths_Base!L495+'Monte Carlo'!$L$32,MC_Paths_Base!M495+'Monte Carlo'!$M$32,MC_Paths_Base!N495+'Monte Carlo'!$N$32,MC_Paths_Base!O495+'Monte Carlo'!$O$32,MC_Paths_Base!P495+'Monte Carlo'!$P$32,MC_Paths_Base!Q495+'Monte Carlo'!$Q$32,MC_Paths_Base!R495+'Monte Carlo'!$R$32,MC_Paths_Base!S495+'Monte Carlo'!$S$32,MC_Paths_Base!T495+'Monte Carlo'!$T$32,MC_Paths_Base!U495+'Monte Carlo'!$U$32,MC_Paths_Base!V495+'Monte Carlo'!$V$32,MC_Paths_Base!W495+'Monte Carlo'!$W$32,MC_Paths_Base!X495+'Monte Carlo'!$X$32,MC_Paths_Base!Y495+'Monte Carlo'!$Y$32,MC_Paths_Base!Z495+'Monte Carlo'!$Z$32,MC_Paths_Base!AA495+'Monte Carlo'!$AA$32,MC_Paths_Base!AB495+'Monte Carlo'!$AB$32,MC_Paths_Base!AC495+'Monte Carlo'!$AC$32,MC_Paths_Base!AD495+'Monte Carlo'!$AD$32,MC_Paths_Base!AE495+'Monte Carlo'!$AE$32,MC_Paths_Base!AF495+'Monte Carlo'!$AF$32)</x:f>
        <x:v>850036.341655782</x:v>
      </x:c>
      <x:c r="AL495" t="n">
        <x:f>MIN(MC_Paths_Base!B495+'Monte Carlo'!$B$34,MC_Paths_Base!C495+'Monte Carlo'!$C$34,MC_Paths_Base!D495+'Monte Carlo'!$D$34,MC_Paths_Base!E495+'Monte Carlo'!$E$34,MC_Paths_Base!F495+'Monte Carlo'!$F$34,MC_Paths_Base!G495+'Monte Carlo'!$G$34,MC_Paths_Base!H495+'Monte Carlo'!$H$34,MC_Paths_Base!I495+'Monte Carlo'!$I$34,MC_Paths_Base!J495+'Monte Carlo'!$J$34,MC_Paths_Base!K495+'Monte Carlo'!$K$34,MC_Paths_Base!L495+'Monte Carlo'!$L$34,MC_Paths_Base!M495+'Monte Carlo'!$M$34,MC_Paths_Base!N495+'Monte Carlo'!$N$34,MC_Paths_Base!O495+'Monte Carlo'!$O$34,MC_Paths_Base!P495+'Monte Carlo'!$P$34,MC_Paths_Base!Q495+'Monte Carlo'!$Q$34,MC_Paths_Base!R495+'Monte Carlo'!$R$34,MC_Paths_Base!S495+'Monte Carlo'!$S$34,MC_Paths_Base!T495+'Monte Carlo'!$T$34,MC_Paths_Base!U495+'Monte Carlo'!$U$34,MC_Paths_Base!V495+'Monte Carlo'!$V$34,MC_Paths_Base!W495+'Monte Carlo'!$W$34,MC_Paths_Base!X495+'Monte Carlo'!$X$34,MC_Paths_Base!Y495+'Monte Carlo'!$Y$34,MC_Paths_Base!Z495+'Monte Carlo'!$Z$34,MC_Paths_Base!AA495+'Monte Carlo'!$AA$34,MC_Paths_Base!AB495+'Monte Carlo'!$AB$34,MC_Paths_Base!AC495+'Monte Carlo'!$AC$34,MC_Paths_Base!AD495+'Monte Carlo'!$AD$34,MC_Paths_Base!AE495+'Monte Carlo'!$AE$34,MC_Paths_Base!AF495+'Monte Carlo'!$AF$34)</x:f>
        <x:v>-249789.6609961139</x:v>
      </x:c>
      <x:c r="AM495" t="n">
        <x:f>MIN(MC_Paths_Base!B495+'Monte Carlo'!$B$35,MC_Paths_Base!C495+'Monte Carlo'!$C$35,MC_Paths_Base!D495+'Monte Carlo'!$D$35,MC_Paths_Base!E495+'Monte Carlo'!$E$35,MC_Paths_Base!F495+'Monte Carlo'!$F$35,MC_Paths_Base!G495+'Monte Carlo'!$G$35,MC_Paths_Base!H495+'Monte Carlo'!$H$35,MC_Paths_Base!I495+'Monte Carlo'!$I$35,MC_Paths_Base!J495+'Monte Carlo'!$J$35,MC_Paths_Base!K495+'Monte Carlo'!$K$35,MC_Paths_Base!L495+'Monte Carlo'!$L$35,MC_Paths_Base!M495+'Monte Carlo'!$M$35,MC_Paths_Base!N495+'Monte Carlo'!$N$35,MC_Paths_Base!O495+'Monte Carlo'!$O$35,MC_Paths_Base!P495+'Monte Carlo'!$P$35,MC_Paths_Base!Q495+'Monte Carlo'!$Q$35,MC_Paths_Base!R495+'Monte Carlo'!$R$35,MC_Paths_Base!S495+'Monte Carlo'!$S$35,MC_Paths_Base!T495+'Monte Carlo'!$T$35,MC_Paths_Base!U495+'Monte Carlo'!$U$35,MC_Paths_Base!V495+'Monte Carlo'!$V$35,MC_Paths_Base!W495+'Monte Carlo'!$W$35,MC_Paths_Base!X495+'Monte Carlo'!$X$35,MC_Paths_Base!Y495+'Monte Carlo'!$Y$35,MC_Paths_Base!Z495+'Monte Carlo'!$Z$35,MC_Paths_Base!AA495+'Monte Carlo'!$AA$35,MC_Paths_Base!AB495+'Monte Carlo'!$AB$35,MC_Paths_Base!AC495+'Monte Carlo'!$AC$35,MC_Paths_Base!AD495+'Monte Carlo'!$AD$35,MC_Paths_Base!AE495+'Monte Carlo'!$AE$35,MC_Paths_Base!AF495+'Monte Carlo'!$AF$35)</x:f>
        <x:v>-171882.69303705683</x:v>
      </x:c>
    </x:row>
    <x:row r="496">
      <x:c r="AJ496" t="n">
        <x:f>MIN(MC_Paths_Base!B496:AF496)</x:f>
        <x:v>1029031.25</x:v>
      </x:c>
      <x:c r="AK496" t="n">
        <x:f>MIN(MC_Paths_Base!B496+'Monte Carlo'!$B$32,MC_Paths_Base!C496+'Monte Carlo'!$C$32,MC_Paths_Base!D496+'Monte Carlo'!$D$32,MC_Paths_Base!E496+'Monte Carlo'!$E$32,MC_Paths_Base!F496+'Monte Carlo'!$F$32,MC_Paths_Base!G496+'Monte Carlo'!$G$32,MC_Paths_Base!H496+'Monte Carlo'!$H$32,MC_Paths_Base!I496+'Monte Carlo'!$I$32,MC_Paths_Base!J496+'Monte Carlo'!$J$32,MC_Paths_Base!K496+'Monte Carlo'!$K$32,MC_Paths_Base!L496+'Monte Carlo'!$L$32,MC_Paths_Base!M496+'Monte Carlo'!$M$32,MC_Paths_Base!N496+'Monte Carlo'!$N$32,MC_Paths_Base!O496+'Monte Carlo'!$O$32,MC_Paths_Base!P496+'Monte Carlo'!$P$32,MC_Paths_Base!Q496+'Monte Carlo'!$Q$32,MC_Paths_Base!R496+'Monte Carlo'!$R$32,MC_Paths_Base!S496+'Monte Carlo'!$S$32,MC_Paths_Base!T496+'Monte Carlo'!$T$32,MC_Paths_Base!U496+'Monte Carlo'!$U$32,MC_Paths_Base!V496+'Monte Carlo'!$V$32,MC_Paths_Base!W496+'Monte Carlo'!$W$32,MC_Paths_Base!X496+'Monte Carlo'!$X$32,MC_Paths_Base!Y496+'Monte Carlo'!$Y$32,MC_Paths_Base!Z496+'Monte Carlo'!$Z$32,MC_Paths_Base!AA496+'Monte Carlo'!$AA$32,MC_Paths_Base!AB496+'Monte Carlo'!$AB$32,MC_Paths_Base!AC496+'Monte Carlo'!$AC$32,MC_Paths_Base!AD496+'Monte Carlo'!$AD$32,MC_Paths_Base!AE496+'Monte Carlo'!$AE$32,MC_Paths_Base!AF496+'Monte Carlo'!$AF$32)</x:f>
        <x:v>854461.83524165</x:v>
      </x:c>
      <x:c r="AL496" t="n">
        <x:f>MIN(MC_Paths_Base!B496+'Monte Carlo'!$B$34,MC_Paths_Base!C496+'Monte Carlo'!$C$34,MC_Paths_Base!D496+'Monte Carlo'!$D$34,MC_Paths_Base!E496+'Monte Carlo'!$E$34,MC_Paths_Base!F496+'Monte Carlo'!$F$34,MC_Paths_Base!G496+'Monte Carlo'!$G$34,MC_Paths_Base!H496+'Monte Carlo'!$H$34,MC_Paths_Base!I496+'Monte Carlo'!$I$34,MC_Paths_Base!J496+'Monte Carlo'!$J$34,MC_Paths_Base!K496+'Monte Carlo'!$K$34,MC_Paths_Base!L496+'Monte Carlo'!$L$34,MC_Paths_Base!M496+'Monte Carlo'!$M$34,MC_Paths_Base!N496+'Monte Carlo'!$N$34,MC_Paths_Base!O496+'Monte Carlo'!$O$34,MC_Paths_Base!P496+'Monte Carlo'!$P$34,MC_Paths_Base!Q496+'Monte Carlo'!$Q$34,MC_Paths_Base!R496+'Monte Carlo'!$R$34,MC_Paths_Base!S496+'Monte Carlo'!$S$34,MC_Paths_Base!T496+'Monte Carlo'!$T$34,MC_Paths_Base!U496+'Monte Carlo'!$U$34,MC_Paths_Base!V496+'Monte Carlo'!$V$34,MC_Paths_Base!W496+'Monte Carlo'!$W$34,MC_Paths_Base!X496+'Monte Carlo'!$X$34,MC_Paths_Base!Y496+'Monte Carlo'!$Y$34,MC_Paths_Base!Z496+'Monte Carlo'!$Z$34,MC_Paths_Base!AA496+'Monte Carlo'!$AA$34,MC_Paths_Base!AB496+'Monte Carlo'!$AB$34,MC_Paths_Base!AC496+'Monte Carlo'!$AC$34,MC_Paths_Base!AD496+'Monte Carlo'!$AD$34,MC_Paths_Base!AE496+'Monte Carlo'!$AE$34,MC_Paths_Base!AF496+'Monte Carlo'!$AF$34)</x:f>
        <x:v>731489.6518232488</x:v>
      </x:c>
      <x:c r="AM496" t="n">
        <x:f>MIN(MC_Paths_Base!B496+'Monte Carlo'!$B$35,MC_Paths_Base!C496+'Monte Carlo'!$C$35,MC_Paths_Base!D496+'Monte Carlo'!$D$35,MC_Paths_Base!E496+'Monte Carlo'!$E$35,MC_Paths_Base!F496+'Monte Carlo'!$F$35,MC_Paths_Base!G496+'Monte Carlo'!$G$35,MC_Paths_Base!H496+'Monte Carlo'!$H$35,MC_Paths_Base!I496+'Monte Carlo'!$I$35,MC_Paths_Base!J496+'Monte Carlo'!$J$35,MC_Paths_Base!K496+'Monte Carlo'!$K$35,MC_Paths_Base!L496+'Monte Carlo'!$L$35,MC_Paths_Base!M496+'Monte Carlo'!$M$35,MC_Paths_Base!N496+'Monte Carlo'!$N$35,MC_Paths_Base!O496+'Monte Carlo'!$O$35,MC_Paths_Base!P496+'Monte Carlo'!$P$35,MC_Paths_Base!Q496+'Monte Carlo'!$Q$35,MC_Paths_Base!R496+'Monte Carlo'!$R$35,MC_Paths_Base!S496+'Monte Carlo'!$S$35,MC_Paths_Base!T496+'Monte Carlo'!$T$35,MC_Paths_Base!U496+'Monte Carlo'!$U$35,MC_Paths_Base!V496+'Monte Carlo'!$V$35,MC_Paths_Base!W496+'Monte Carlo'!$W$35,MC_Paths_Base!X496+'Monte Carlo'!$X$35,MC_Paths_Base!Y496+'Monte Carlo'!$Y$35,MC_Paths_Base!Z496+'Monte Carlo'!$Z$35,MC_Paths_Base!AA496+'Monte Carlo'!$AA$35,MC_Paths_Base!AB496+'Monte Carlo'!$AB$35,MC_Paths_Base!AC496+'Monte Carlo'!$AC$35,MC_Paths_Base!AD496+'Monte Carlo'!$AD$35,MC_Paths_Base!AE496+'Monte Carlo'!$AE$35,MC_Paths_Base!AF496+'Monte Carlo'!$AF$35)</x:f>
        <x:v>593474.49149165</x:v>
      </x:c>
    </x:row>
    <x:row r="497">
      <x:c r="AJ497" t="n">
        <x:f>MIN(MC_Paths_Base!B497:AF497)</x:f>
        <x:v>1007387.6060748133</x:v>
      </x:c>
      <x:c r="AK497" t="n">
        <x:f>MIN(MC_Paths_Base!B497+'Monte Carlo'!$B$32,MC_Paths_Base!C497+'Monte Carlo'!$C$32,MC_Paths_Base!D497+'Monte Carlo'!$D$32,MC_Paths_Base!E497+'Monte Carlo'!$E$32,MC_Paths_Base!F497+'Monte Carlo'!$F$32,MC_Paths_Base!G497+'Monte Carlo'!$G$32,MC_Paths_Base!H497+'Monte Carlo'!$H$32,MC_Paths_Base!I497+'Monte Carlo'!$I$32,MC_Paths_Base!J497+'Monte Carlo'!$J$32,MC_Paths_Base!K497+'Monte Carlo'!$K$32,MC_Paths_Base!L497+'Monte Carlo'!$L$32,MC_Paths_Base!M497+'Monte Carlo'!$M$32,MC_Paths_Base!N497+'Monte Carlo'!$N$32,MC_Paths_Base!O497+'Monte Carlo'!$O$32,MC_Paths_Base!P497+'Monte Carlo'!$P$32,MC_Paths_Base!Q497+'Monte Carlo'!$Q$32,MC_Paths_Base!R497+'Monte Carlo'!$R$32,MC_Paths_Base!S497+'Monte Carlo'!$S$32,MC_Paths_Base!T497+'Monte Carlo'!$T$32,MC_Paths_Base!U497+'Monte Carlo'!$U$32,MC_Paths_Base!V497+'Monte Carlo'!$V$32,MC_Paths_Base!W497+'Monte Carlo'!$W$32,MC_Paths_Base!X497+'Monte Carlo'!$X$32,MC_Paths_Base!Y497+'Monte Carlo'!$Y$32,MC_Paths_Base!Z497+'Monte Carlo'!$Z$32,MC_Paths_Base!AA497+'Monte Carlo'!$AA$32,MC_Paths_Base!AB497+'Monte Carlo'!$AB$32,MC_Paths_Base!AC497+'Monte Carlo'!$AC$32,MC_Paths_Base!AD497+'Monte Carlo'!$AD$32,MC_Paths_Base!AE497+'Monte Carlo'!$AE$32,MC_Paths_Base!AF497+'Monte Carlo'!$AF$32)</x:f>
        <x:v>803923.0745301468</x:v>
      </x:c>
      <x:c r="AL497" t="n">
        <x:f>MIN(MC_Paths_Base!B497+'Monte Carlo'!$B$34,MC_Paths_Base!C497+'Monte Carlo'!$C$34,MC_Paths_Base!D497+'Monte Carlo'!$D$34,MC_Paths_Base!E497+'Monte Carlo'!$E$34,MC_Paths_Base!F497+'Monte Carlo'!$F$34,MC_Paths_Base!G497+'Monte Carlo'!$G$34,MC_Paths_Base!H497+'Monte Carlo'!$H$34,MC_Paths_Base!I497+'Monte Carlo'!$I$34,MC_Paths_Base!J497+'Monte Carlo'!$J$34,MC_Paths_Base!K497+'Monte Carlo'!$K$34,MC_Paths_Base!L497+'Monte Carlo'!$L$34,MC_Paths_Base!M497+'Monte Carlo'!$M$34,MC_Paths_Base!N497+'Monte Carlo'!$N$34,MC_Paths_Base!O497+'Monte Carlo'!$O$34,MC_Paths_Base!P497+'Monte Carlo'!$P$34,MC_Paths_Base!Q497+'Monte Carlo'!$Q$34,MC_Paths_Base!R497+'Monte Carlo'!$R$34,MC_Paths_Base!S497+'Monte Carlo'!$S$34,MC_Paths_Base!T497+'Monte Carlo'!$T$34,MC_Paths_Base!U497+'Monte Carlo'!$U$34,MC_Paths_Base!V497+'Monte Carlo'!$V$34,MC_Paths_Base!W497+'Monte Carlo'!$W$34,MC_Paths_Base!X497+'Monte Carlo'!$X$34,MC_Paths_Base!Y497+'Monte Carlo'!$Y$34,MC_Paths_Base!Z497+'Monte Carlo'!$Z$34,MC_Paths_Base!AA497+'Monte Carlo'!$AA$34,MC_Paths_Base!AB497+'Monte Carlo'!$AB$34,MC_Paths_Base!AC497+'Monte Carlo'!$AC$34,MC_Paths_Base!AD497+'Monte Carlo'!$AD$34,MC_Paths_Base!AE497+'Monte Carlo'!$AE$34,MC_Paths_Base!AF497+'Monte Carlo'!$AF$34)</x:f>
        <x:v>615836.9636213172</x:v>
      </x:c>
      <x:c r="AM497" t="n">
        <x:f>MIN(MC_Paths_Base!B497+'Monte Carlo'!$B$35,MC_Paths_Base!C497+'Monte Carlo'!$C$35,MC_Paths_Base!D497+'Monte Carlo'!$D$35,MC_Paths_Base!E497+'Monte Carlo'!$E$35,MC_Paths_Base!F497+'Monte Carlo'!$F$35,MC_Paths_Base!G497+'Monte Carlo'!$G$35,MC_Paths_Base!H497+'Monte Carlo'!$H$35,MC_Paths_Base!I497+'Monte Carlo'!$I$35,MC_Paths_Base!J497+'Monte Carlo'!$J$35,MC_Paths_Base!K497+'Monte Carlo'!$K$35,MC_Paths_Base!L497+'Monte Carlo'!$L$35,MC_Paths_Base!M497+'Monte Carlo'!$M$35,MC_Paths_Base!N497+'Monte Carlo'!$N$35,MC_Paths_Base!O497+'Monte Carlo'!$O$35,MC_Paths_Base!P497+'Monte Carlo'!$P$35,MC_Paths_Base!Q497+'Monte Carlo'!$Q$35,MC_Paths_Base!R497+'Monte Carlo'!$R$35,MC_Paths_Base!S497+'Monte Carlo'!$S$35,MC_Paths_Base!T497+'Monte Carlo'!$T$35,MC_Paths_Base!U497+'Monte Carlo'!$U$35,MC_Paths_Base!V497+'Monte Carlo'!$V$35,MC_Paths_Base!W497+'Monte Carlo'!$W$35,MC_Paths_Base!X497+'Monte Carlo'!$X$35,MC_Paths_Base!Y497+'Monte Carlo'!$Y$35,MC_Paths_Base!Z497+'Monte Carlo'!$Z$35,MC_Paths_Base!AA497+'Monte Carlo'!$AA$35,MC_Paths_Base!AB497+'Monte Carlo'!$AB$35,MC_Paths_Base!AC497+'Monte Carlo'!$AC$35,MC_Paths_Base!AD497+'Monte Carlo'!$AD$35,MC_Paths_Base!AE497+'Monte Carlo'!$AE$35,MC_Paths_Base!AF497+'Monte Carlo'!$AF$35)</x:f>
        <x:v>488663.51051758847</x:v>
      </x:c>
    </x:row>
    <x:row r="498">
      <x:c r="AJ498" t="n">
        <x:f>MIN(MC_Paths_Base!B498:AF498)</x:f>
        <x:v>1009268.9935388663</x:v>
      </x:c>
      <x:c r="AK498" t="n">
        <x:f>MIN(MC_Paths_Base!B498+'Monte Carlo'!$B$32,MC_Paths_Base!C498+'Monte Carlo'!$C$32,MC_Paths_Base!D498+'Monte Carlo'!$D$32,MC_Paths_Base!E498+'Monte Carlo'!$E$32,MC_Paths_Base!F498+'Monte Carlo'!$F$32,MC_Paths_Base!G498+'Monte Carlo'!$G$32,MC_Paths_Base!H498+'Monte Carlo'!$H$32,MC_Paths_Base!I498+'Monte Carlo'!$I$32,MC_Paths_Base!J498+'Monte Carlo'!$J$32,MC_Paths_Base!K498+'Monte Carlo'!$K$32,MC_Paths_Base!L498+'Monte Carlo'!$L$32,MC_Paths_Base!M498+'Monte Carlo'!$M$32,MC_Paths_Base!N498+'Monte Carlo'!$N$32,MC_Paths_Base!O498+'Monte Carlo'!$O$32,MC_Paths_Base!P498+'Monte Carlo'!$P$32,MC_Paths_Base!Q498+'Monte Carlo'!$Q$32,MC_Paths_Base!R498+'Monte Carlo'!$R$32,MC_Paths_Base!S498+'Monte Carlo'!$S$32,MC_Paths_Base!T498+'Monte Carlo'!$T$32,MC_Paths_Base!U498+'Monte Carlo'!$U$32,MC_Paths_Base!V498+'Monte Carlo'!$V$32,MC_Paths_Base!W498+'Monte Carlo'!$W$32,MC_Paths_Base!X498+'Monte Carlo'!$X$32,MC_Paths_Base!Y498+'Monte Carlo'!$Y$32,MC_Paths_Base!Z498+'Monte Carlo'!$Z$32,MC_Paths_Base!AA498+'Monte Carlo'!$AA$32,MC_Paths_Base!AB498+'Monte Carlo'!$AB$32,MC_Paths_Base!AC498+'Monte Carlo'!$AC$32,MC_Paths_Base!AD498+'Monte Carlo'!$AD$32,MC_Paths_Base!AE498+'Monte Carlo'!$AE$32,MC_Paths_Base!AF498+'Monte Carlo'!$AF$32)</x:f>
        <x:v>807379.9499541149</x:v>
      </x:c>
      <x:c r="AL498" t="n">
        <x:f>MIN(MC_Paths_Base!B498+'Monte Carlo'!$B$34,MC_Paths_Base!C498+'Monte Carlo'!$C$34,MC_Paths_Base!D498+'Monte Carlo'!$D$34,MC_Paths_Base!E498+'Monte Carlo'!$E$34,MC_Paths_Base!F498+'Monte Carlo'!$F$34,MC_Paths_Base!G498+'Monte Carlo'!$G$34,MC_Paths_Base!H498+'Monte Carlo'!$H$34,MC_Paths_Base!I498+'Monte Carlo'!$I$34,MC_Paths_Base!J498+'Monte Carlo'!$J$34,MC_Paths_Base!K498+'Monte Carlo'!$K$34,MC_Paths_Base!L498+'Monte Carlo'!$L$34,MC_Paths_Base!M498+'Monte Carlo'!$M$34,MC_Paths_Base!N498+'Monte Carlo'!$N$34,MC_Paths_Base!O498+'Monte Carlo'!$O$34,MC_Paths_Base!P498+'Monte Carlo'!$P$34,MC_Paths_Base!Q498+'Monte Carlo'!$Q$34,MC_Paths_Base!R498+'Monte Carlo'!$R$34,MC_Paths_Base!S498+'Monte Carlo'!$S$34,MC_Paths_Base!T498+'Monte Carlo'!$T$34,MC_Paths_Base!U498+'Monte Carlo'!$U$34,MC_Paths_Base!V498+'Monte Carlo'!$V$34,MC_Paths_Base!W498+'Monte Carlo'!$W$34,MC_Paths_Base!X498+'Monte Carlo'!$X$34,MC_Paths_Base!Y498+'Monte Carlo'!$Y$34,MC_Paths_Base!Z498+'Monte Carlo'!$Z$34,MC_Paths_Base!AA498+'Monte Carlo'!$AA$34,MC_Paths_Base!AB498+'Monte Carlo'!$AB$34,MC_Paths_Base!AC498+'Monte Carlo'!$AC$34,MC_Paths_Base!AD498+'Monte Carlo'!$AD$34,MC_Paths_Base!AE498+'Monte Carlo'!$AE$34,MC_Paths_Base!AF498+'Monte Carlo'!$AF$34)</x:f>
        <x:v>664054.7349451163</x:v>
      </x:c>
      <x:c r="AM498" t="n">
        <x:f>MIN(MC_Paths_Base!B498+'Monte Carlo'!$B$35,MC_Paths_Base!C498+'Monte Carlo'!$C$35,MC_Paths_Base!D498+'Monte Carlo'!$D$35,MC_Paths_Base!E498+'Monte Carlo'!$E$35,MC_Paths_Base!F498+'Monte Carlo'!$F$35,MC_Paths_Base!G498+'Monte Carlo'!$G$35,MC_Paths_Base!H498+'Monte Carlo'!$H$35,MC_Paths_Base!I498+'Monte Carlo'!$I$35,MC_Paths_Base!J498+'Monte Carlo'!$J$35,MC_Paths_Base!K498+'Monte Carlo'!$K$35,MC_Paths_Base!L498+'Monte Carlo'!$L$35,MC_Paths_Base!M498+'Monte Carlo'!$M$35,MC_Paths_Base!N498+'Monte Carlo'!$N$35,MC_Paths_Base!O498+'Monte Carlo'!$O$35,MC_Paths_Base!P498+'Monte Carlo'!$P$35,MC_Paths_Base!Q498+'Monte Carlo'!$Q$35,MC_Paths_Base!R498+'Monte Carlo'!$R$35,MC_Paths_Base!S498+'Monte Carlo'!$S$35,MC_Paths_Base!T498+'Monte Carlo'!$T$35,MC_Paths_Base!U498+'Monte Carlo'!$U$35,MC_Paths_Base!V498+'Monte Carlo'!$V$35,MC_Paths_Base!W498+'Monte Carlo'!$W$35,MC_Paths_Base!X498+'Monte Carlo'!$X$35,MC_Paths_Base!Y498+'Monte Carlo'!$Y$35,MC_Paths_Base!Z498+'Monte Carlo'!$Z$35,MC_Paths_Base!AA498+'Monte Carlo'!$AA$35,MC_Paths_Base!AB498+'Monte Carlo'!$AB$35,MC_Paths_Base!AC498+'Monte Carlo'!$AC$35,MC_Paths_Base!AD498+'Monte Carlo'!$AD$35,MC_Paths_Base!AE498+'Monte Carlo'!$AE$35,MC_Paths_Base!AF498+'Monte Carlo'!$AF$35)</x:f>
        <x:v>529428.428860365</x:v>
      </x:c>
    </x:row>
    <x:row r="499">
      <x:c r="AJ499" t="n">
        <x:f>MIN(MC_Paths_Base!B499:AF499)</x:f>
        <x:v>1029031.25</x:v>
      </x:c>
      <x:c r="AK499" t="n">
        <x:f>MIN(MC_Paths_Base!B499+'Monte Carlo'!$B$32,MC_Paths_Base!C499+'Monte Carlo'!$C$32,MC_Paths_Base!D499+'Monte Carlo'!$D$32,MC_Paths_Base!E499+'Monte Carlo'!$E$32,MC_Paths_Base!F499+'Monte Carlo'!$F$32,MC_Paths_Base!G499+'Monte Carlo'!$G$32,MC_Paths_Base!H499+'Monte Carlo'!$H$32,MC_Paths_Base!I499+'Monte Carlo'!$I$32,MC_Paths_Base!J499+'Monte Carlo'!$J$32,MC_Paths_Base!K499+'Monte Carlo'!$K$32,MC_Paths_Base!L499+'Monte Carlo'!$L$32,MC_Paths_Base!M499+'Monte Carlo'!$M$32,MC_Paths_Base!N499+'Monte Carlo'!$N$32,MC_Paths_Base!O499+'Monte Carlo'!$O$32,MC_Paths_Base!P499+'Monte Carlo'!$P$32,MC_Paths_Base!Q499+'Monte Carlo'!$Q$32,MC_Paths_Base!R499+'Monte Carlo'!$R$32,MC_Paths_Base!S499+'Monte Carlo'!$S$32,MC_Paths_Base!T499+'Monte Carlo'!$T$32,MC_Paths_Base!U499+'Monte Carlo'!$U$32,MC_Paths_Base!V499+'Monte Carlo'!$V$32,MC_Paths_Base!W499+'Monte Carlo'!$W$32,MC_Paths_Base!X499+'Monte Carlo'!$X$32,MC_Paths_Base!Y499+'Monte Carlo'!$Y$32,MC_Paths_Base!Z499+'Monte Carlo'!$Z$32,MC_Paths_Base!AA499+'Monte Carlo'!$AA$32,MC_Paths_Base!AB499+'Monte Carlo'!$AB$32,MC_Paths_Base!AC499+'Monte Carlo'!$AC$32,MC_Paths_Base!AD499+'Monte Carlo'!$AD$32,MC_Paths_Base!AE499+'Monte Carlo'!$AE$32,MC_Paths_Base!AF499+'Monte Carlo'!$AF$32)</x:f>
        <x:v>890471.7312064345</x:v>
      </x:c>
      <x:c r="AL499" t="n">
        <x:f>MIN(MC_Paths_Base!B499+'Monte Carlo'!$B$34,MC_Paths_Base!C499+'Monte Carlo'!$C$34,MC_Paths_Base!D499+'Monte Carlo'!$D$34,MC_Paths_Base!E499+'Monte Carlo'!$E$34,MC_Paths_Base!F499+'Monte Carlo'!$F$34,MC_Paths_Base!G499+'Monte Carlo'!$G$34,MC_Paths_Base!H499+'Monte Carlo'!$H$34,MC_Paths_Base!I499+'Monte Carlo'!$I$34,MC_Paths_Base!J499+'Monte Carlo'!$J$34,MC_Paths_Base!K499+'Monte Carlo'!$K$34,MC_Paths_Base!L499+'Monte Carlo'!$L$34,MC_Paths_Base!M499+'Monte Carlo'!$M$34,MC_Paths_Base!N499+'Monte Carlo'!$N$34,MC_Paths_Base!O499+'Monte Carlo'!$O$34,MC_Paths_Base!P499+'Monte Carlo'!$P$34,MC_Paths_Base!Q499+'Monte Carlo'!$Q$34,MC_Paths_Base!R499+'Monte Carlo'!$R$34,MC_Paths_Base!S499+'Monte Carlo'!$S$34,MC_Paths_Base!T499+'Monte Carlo'!$T$34,MC_Paths_Base!U499+'Monte Carlo'!$U$34,MC_Paths_Base!V499+'Monte Carlo'!$V$34,MC_Paths_Base!W499+'Monte Carlo'!$W$34,MC_Paths_Base!X499+'Monte Carlo'!$X$34,MC_Paths_Base!Y499+'Monte Carlo'!$Y$34,MC_Paths_Base!Z499+'Monte Carlo'!$Z$34,MC_Paths_Base!AA499+'Monte Carlo'!$AA$34,MC_Paths_Base!AB499+'Monte Carlo'!$AB$34,MC_Paths_Base!AC499+'Monte Carlo'!$AC$34,MC_Paths_Base!AD499+'Monte Carlo'!$AD$34,MC_Paths_Base!AE499+'Monte Carlo'!$AE$34,MC_Paths_Base!AF499+'Monte Carlo'!$AF$34)</x:f>
        <x:v>767499.5477880334</x:v>
      </x:c>
      <x:c r="AM499" t="n">
        <x:f>MIN(MC_Paths_Base!B499+'Monte Carlo'!$B$35,MC_Paths_Base!C499+'Monte Carlo'!$C$35,MC_Paths_Base!D499+'Monte Carlo'!$D$35,MC_Paths_Base!E499+'Monte Carlo'!$E$35,MC_Paths_Base!F499+'Monte Carlo'!$F$35,MC_Paths_Base!G499+'Monte Carlo'!$G$35,MC_Paths_Base!H499+'Monte Carlo'!$H$35,MC_Paths_Base!I499+'Monte Carlo'!$I$35,MC_Paths_Base!J499+'Monte Carlo'!$J$35,MC_Paths_Base!K499+'Monte Carlo'!$K$35,MC_Paths_Base!L499+'Monte Carlo'!$L$35,MC_Paths_Base!M499+'Monte Carlo'!$M$35,MC_Paths_Base!N499+'Monte Carlo'!$N$35,MC_Paths_Base!O499+'Monte Carlo'!$O$35,MC_Paths_Base!P499+'Monte Carlo'!$P$35,MC_Paths_Base!Q499+'Monte Carlo'!$Q$35,MC_Paths_Base!R499+'Monte Carlo'!$R$35,MC_Paths_Base!S499+'Monte Carlo'!$S$35,MC_Paths_Base!T499+'Monte Carlo'!$T$35,MC_Paths_Base!U499+'Monte Carlo'!$U$35,MC_Paths_Base!V499+'Monte Carlo'!$V$35,MC_Paths_Base!W499+'Monte Carlo'!$W$35,MC_Paths_Base!X499+'Monte Carlo'!$X$35,MC_Paths_Base!Y499+'Monte Carlo'!$Y$35,MC_Paths_Base!Z499+'Monte Carlo'!$Z$35,MC_Paths_Base!AA499+'Monte Carlo'!$AA$35,MC_Paths_Base!AB499+'Monte Carlo'!$AB$35,MC_Paths_Base!AC499+'Monte Carlo'!$AC$35,MC_Paths_Base!AD499+'Monte Carlo'!$AD$35,MC_Paths_Base!AE499+'Monte Carlo'!$AE$35,MC_Paths_Base!AF499+'Monte Carlo'!$AF$35)</x:f>
        <x:v>629484.3874564345</x:v>
      </x:c>
    </x:row>
    <x:row r="500">
      <x:c r="AJ500" t="n">
        <x:f>MIN(MC_Paths_Base!B500:AF500)</x:f>
        <x:v>969032.486309842</x:v>
      </x:c>
      <x:c r="AK500" t="n">
        <x:f>MIN(MC_Paths_Base!B500+'Monte Carlo'!$B$32,MC_Paths_Base!C500+'Monte Carlo'!$C$32,MC_Paths_Base!D500+'Monte Carlo'!$D$32,MC_Paths_Base!E500+'Monte Carlo'!$E$32,MC_Paths_Base!F500+'Monte Carlo'!$F$32,MC_Paths_Base!G500+'Monte Carlo'!$G$32,MC_Paths_Base!H500+'Monte Carlo'!$H$32,MC_Paths_Base!I500+'Monte Carlo'!$I$32,MC_Paths_Base!J500+'Monte Carlo'!$J$32,MC_Paths_Base!K500+'Monte Carlo'!$K$32,MC_Paths_Base!L500+'Monte Carlo'!$L$32,MC_Paths_Base!M500+'Monte Carlo'!$M$32,MC_Paths_Base!N500+'Monte Carlo'!$N$32,MC_Paths_Base!O500+'Monte Carlo'!$O$32,MC_Paths_Base!P500+'Monte Carlo'!$P$32,MC_Paths_Base!Q500+'Monte Carlo'!$Q$32,MC_Paths_Base!R500+'Monte Carlo'!$R$32,MC_Paths_Base!S500+'Monte Carlo'!$S$32,MC_Paths_Base!T500+'Monte Carlo'!$T$32,MC_Paths_Base!U500+'Monte Carlo'!$U$32,MC_Paths_Base!V500+'Monte Carlo'!$V$32,MC_Paths_Base!W500+'Monte Carlo'!$W$32,MC_Paths_Base!X500+'Monte Carlo'!$X$32,MC_Paths_Base!Y500+'Monte Carlo'!$Y$32,MC_Paths_Base!Z500+'Monte Carlo'!$Z$32,MC_Paths_Base!AA500+'Monte Carlo'!$AA$32,MC_Paths_Base!AB500+'Monte Carlo'!$AB$32,MC_Paths_Base!AC500+'Monte Carlo'!$AC$32,MC_Paths_Base!AD500+'Monte Carlo'!$AD$32,MC_Paths_Base!AE500+'Monte Carlo'!$AE$32,MC_Paths_Base!AF500+'Monte Carlo'!$AF$32)</x:f>
        <x:v>767859.8259782433</x:v>
      </x:c>
      <x:c r="AL500" t="n">
        <x:f>MIN(MC_Paths_Base!B500+'Monte Carlo'!$B$34,MC_Paths_Base!C500+'Monte Carlo'!$C$34,MC_Paths_Base!D500+'Monte Carlo'!$D$34,MC_Paths_Base!E500+'Monte Carlo'!$E$34,MC_Paths_Base!F500+'Monte Carlo'!$F$34,MC_Paths_Base!G500+'Monte Carlo'!$G$34,MC_Paths_Base!H500+'Monte Carlo'!$H$34,MC_Paths_Base!I500+'Monte Carlo'!$I$34,MC_Paths_Base!J500+'Monte Carlo'!$J$34,MC_Paths_Base!K500+'Monte Carlo'!$K$34,MC_Paths_Base!L500+'Monte Carlo'!$L$34,MC_Paths_Base!M500+'Monte Carlo'!$M$34,MC_Paths_Base!N500+'Monte Carlo'!$N$34,MC_Paths_Base!O500+'Monte Carlo'!$O$34,MC_Paths_Base!P500+'Monte Carlo'!$P$34,MC_Paths_Base!Q500+'Monte Carlo'!$Q$34,MC_Paths_Base!R500+'Monte Carlo'!$R$34,MC_Paths_Base!S500+'Monte Carlo'!$S$34,MC_Paths_Base!T500+'Monte Carlo'!$T$34,MC_Paths_Base!U500+'Monte Carlo'!$U$34,MC_Paths_Base!V500+'Monte Carlo'!$V$34,MC_Paths_Base!W500+'Monte Carlo'!$W$34,MC_Paths_Base!X500+'Monte Carlo'!$X$34,MC_Paths_Base!Y500+'Monte Carlo'!$Y$34,MC_Paths_Base!Z500+'Monte Carlo'!$Z$34,MC_Paths_Base!AA500+'Monte Carlo'!$AA$34,MC_Paths_Base!AB500+'Monte Carlo'!$AB$34,MC_Paths_Base!AC500+'Monte Carlo'!$AC$34,MC_Paths_Base!AD500+'Monte Carlo'!$AD$34,MC_Paths_Base!AE500+'Monte Carlo'!$AE$34,MC_Paths_Base!AF500+'Monte Carlo'!$AF$34)</x:f>
        <x:v>644887.6425598421</x:v>
      </x:c>
      <x:c r="AM500" t="n">
        <x:f>MIN(MC_Paths_Base!B500+'Monte Carlo'!$B$35,MC_Paths_Base!C500+'Monte Carlo'!$C$35,MC_Paths_Base!D500+'Monte Carlo'!$D$35,MC_Paths_Base!E500+'Monte Carlo'!$E$35,MC_Paths_Base!F500+'Monte Carlo'!$F$35,MC_Paths_Base!G500+'Monte Carlo'!$G$35,MC_Paths_Base!H500+'Monte Carlo'!$H$35,MC_Paths_Base!I500+'Monte Carlo'!$I$35,MC_Paths_Base!J500+'Monte Carlo'!$J$35,MC_Paths_Base!K500+'Monte Carlo'!$K$35,MC_Paths_Base!L500+'Monte Carlo'!$L$35,MC_Paths_Base!M500+'Monte Carlo'!$M$35,MC_Paths_Base!N500+'Monte Carlo'!$N$35,MC_Paths_Base!O500+'Monte Carlo'!$O$35,MC_Paths_Base!P500+'Monte Carlo'!$P$35,MC_Paths_Base!Q500+'Monte Carlo'!$Q$35,MC_Paths_Base!R500+'Monte Carlo'!$R$35,MC_Paths_Base!S500+'Monte Carlo'!$S$35,MC_Paths_Base!T500+'Monte Carlo'!$T$35,MC_Paths_Base!U500+'Monte Carlo'!$U$35,MC_Paths_Base!V500+'Monte Carlo'!$V$35,MC_Paths_Base!W500+'Monte Carlo'!$W$35,MC_Paths_Base!X500+'Monte Carlo'!$X$35,MC_Paths_Base!Y500+'Monte Carlo'!$Y$35,MC_Paths_Base!Z500+'Monte Carlo'!$Z$35,MC_Paths_Base!AA500+'Monte Carlo'!$AA$35,MC_Paths_Base!AB500+'Monte Carlo'!$AB$35,MC_Paths_Base!AC500+'Monte Carlo'!$AC$35,MC_Paths_Base!AD500+'Monte Carlo'!$AD$35,MC_Paths_Base!AE500+'Monte Carlo'!$AE$35,MC_Paths_Base!AF500+'Monte Carlo'!$AF$35)</x:f>
        <x:v>506872.48222824326</x:v>
      </x:c>
    </x:row>
    <x:row r="501">
      <x:c r="AJ501" t="n">
        <x:f>MIN(MC_Paths_Base!B501:AF501)</x:f>
        <x:v>804811.052334041</x:v>
      </x:c>
      <x:c r="AK501" t="n">
        <x:f>MIN(MC_Paths_Base!B501+'Monte Carlo'!$B$32,MC_Paths_Base!C501+'Monte Carlo'!$C$32,MC_Paths_Base!D501+'Monte Carlo'!$D$32,MC_Paths_Base!E501+'Monte Carlo'!$E$32,MC_Paths_Base!F501+'Monte Carlo'!$F$32,MC_Paths_Base!G501+'Monte Carlo'!$G$32,MC_Paths_Base!H501+'Monte Carlo'!$H$32,MC_Paths_Base!I501+'Monte Carlo'!$I$32,MC_Paths_Base!J501+'Monte Carlo'!$J$32,MC_Paths_Base!K501+'Monte Carlo'!$K$32,MC_Paths_Base!L501+'Monte Carlo'!$L$32,MC_Paths_Base!M501+'Monte Carlo'!$M$32,MC_Paths_Base!N501+'Monte Carlo'!$N$32,MC_Paths_Base!O501+'Monte Carlo'!$O$32,MC_Paths_Base!P501+'Monte Carlo'!$P$32,MC_Paths_Base!Q501+'Monte Carlo'!$Q$32,MC_Paths_Base!R501+'Monte Carlo'!$R$32,MC_Paths_Base!S501+'Monte Carlo'!$S$32,MC_Paths_Base!T501+'Monte Carlo'!$T$32,MC_Paths_Base!U501+'Monte Carlo'!$U$32,MC_Paths_Base!V501+'Monte Carlo'!$V$32,MC_Paths_Base!W501+'Monte Carlo'!$W$32,MC_Paths_Base!X501+'Monte Carlo'!$X$32,MC_Paths_Base!Y501+'Monte Carlo'!$Y$32,MC_Paths_Base!Z501+'Monte Carlo'!$Z$32,MC_Paths_Base!AA501+'Monte Carlo'!$AA$32,MC_Paths_Base!AB501+'Monte Carlo'!$AB$32,MC_Paths_Base!AC501+'Monte Carlo'!$AC$32,MC_Paths_Base!AD501+'Monte Carlo'!$AD$32,MC_Paths_Base!AE501+'Monte Carlo'!$AE$32,MC_Paths_Base!AF501+'Monte Carlo'!$AF$32)</x:f>
        <x:v>599559.5629580399</x:v>
      </x:c>
      <x:c r="AL501" t="n">
        <x:f>MIN(MC_Paths_Base!B501+'Monte Carlo'!$B$34,MC_Paths_Base!C501+'Monte Carlo'!$C$34,MC_Paths_Base!D501+'Monte Carlo'!$D$34,MC_Paths_Base!E501+'Monte Carlo'!$E$34,MC_Paths_Base!F501+'Monte Carlo'!$F$34,MC_Paths_Base!G501+'Monte Carlo'!$G$34,MC_Paths_Base!H501+'Monte Carlo'!$H$34,MC_Paths_Base!I501+'Monte Carlo'!$I$34,MC_Paths_Base!J501+'Monte Carlo'!$J$34,MC_Paths_Base!K501+'Monte Carlo'!$K$34,MC_Paths_Base!L501+'Monte Carlo'!$L$34,MC_Paths_Base!M501+'Monte Carlo'!$M$34,MC_Paths_Base!N501+'Monte Carlo'!$N$34,MC_Paths_Base!O501+'Monte Carlo'!$O$34,MC_Paths_Base!P501+'Monte Carlo'!$P$34,MC_Paths_Base!Q501+'Monte Carlo'!$Q$34,MC_Paths_Base!R501+'Monte Carlo'!$R$34,MC_Paths_Base!S501+'Monte Carlo'!$S$34,MC_Paths_Base!T501+'Monte Carlo'!$T$34,MC_Paths_Base!U501+'Monte Carlo'!$U$34,MC_Paths_Base!V501+'Monte Carlo'!$V$34,MC_Paths_Base!W501+'Monte Carlo'!$W$34,MC_Paths_Base!X501+'Monte Carlo'!$X$34,MC_Paths_Base!Y501+'Monte Carlo'!$Y$34,MC_Paths_Base!Z501+'Monte Carlo'!$Z$34,MC_Paths_Base!AA501+'Monte Carlo'!$AA$34,MC_Paths_Base!AB501+'Monte Carlo'!$AB$34,MC_Paths_Base!AC501+'Monte Carlo'!$AC$34,MC_Paths_Base!AD501+'Monte Carlo'!$AD$34,MC_Paths_Base!AE501+'Monte Carlo'!$AE$34,MC_Paths_Base!AF501+'Monte Carlo'!$AF$34)</x:f>
        <x:v>360704.52489722415</x:v>
      </x:c>
      <x:c r="AM501" t="n">
        <x:f>MIN(MC_Paths_Base!B501+'Monte Carlo'!$B$35,MC_Paths_Base!C501+'Monte Carlo'!$C$35,MC_Paths_Base!D501+'Monte Carlo'!$D$35,MC_Paths_Base!E501+'Monte Carlo'!$E$35,MC_Paths_Base!F501+'Monte Carlo'!$F$35,MC_Paths_Base!G501+'Monte Carlo'!$G$35,MC_Paths_Base!H501+'Monte Carlo'!$H$35,MC_Paths_Base!I501+'Monte Carlo'!$I$35,MC_Paths_Base!J501+'Monte Carlo'!$J$35,MC_Paths_Base!K501+'Monte Carlo'!$K$35,MC_Paths_Base!L501+'Monte Carlo'!$L$35,MC_Paths_Base!M501+'Monte Carlo'!$M$35,MC_Paths_Base!N501+'Monte Carlo'!$N$35,MC_Paths_Base!O501+'Monte Carlo'!$O$35,MC_Paths_Base!P501+'Monte Carlo'!$P$35,MC_Paths_Base!Q501+'Monte Carlo'!$Q$35,MC_Paths_Base!R501+'Monte Carlo'!$R$35,MC_Paths_Base!S501+'Monte Carlo'!$S$35,MC_Paths_Base!T501+'Monte Carlo'!$T$35,MC_Paths_Base!U501+'Monte Carlo'!$U$35,MC_Paths_Base!V501+'Monte Carlo'!$V$35,MC_Paths_Base!W501+'Monte Carlo'!$W$35,MC_Paths_Base!X501+'Monte Carlo'!$X$35,MC_Paths_Base!Y501+'Monte Carlo'!$Y$35,MC_Paths_Base!Z501+'Monte Carlo'!$Z$35,MC_Paths_Base!AA501+'Monte Carlo'!$AA$35,MC_Paths_Base!AB501+'Monte Carlo'!$AB$35,MC_Paths_Base!AC501+'Monte Carlo'!$AC$35,MC_Paths_Base!AD501+'Monte Carlo'!$AD$35,MC_Paths_Base!AE501+'Monte Carlo'!$AE$35,MC_Paths_Base!AF501+'Monte Carlo'!$AF$35)</x:f>
        <x:v>241984.28396589588</x:v>
      </x:c>
    </x:row>
    <x:row r="502">
      <x:c r="AJ502" t="n">
        <x:f>MIN(MC_Paths_Base!B502:AF502)</x:f>
        <x:v>697195.6781532685</x:v>
      </x:c>
      <x:c r="AK502" t="n">
        <x:f>MIN(MC_Paths_Base!B502+'Monte Carlo'!$B$32,MC_Paths_Base!C502+'Monte Carlo'!$C$32,MC_Paths_Base!D502+'Monte Carlo'!$D$32,MC_Paths_Base!E502+'Monte Carlo'!$E$32,MC_Paths_Base!F502+'Monte Carlo'!$F$32,MC_Paths_Base!G502+'Monte Carlo'!$G$32,MC_Paths_Base!H502+'Monte Carlo'!$H$32,MC_Paths_Base!I502+'Monte Carlo'!$I$32,MC_Paths_Base!J502+'Monte Carlo'!$J$32,MC_Paths_Base!K502+'Monte Carlo'!$K$32,MC_Paths_Base!L502+'Monte Carlo'!$L$32,MC_Paths_Base!M502+'Monte Carlo'!$M$32,MC_Paths_Base!N502+'Monte Carlo'!$N$32,MC_Paths_Base!O502+'Monte Carlo'!$O$32,MC_Paths_Base!P502+'Monte Carlo'!$P$32,MC_Paths_Base!Q502+'Monte Carlo'!$Q$32,MC_Paths_Base!R502+'Monte Carlo'!$R$32,MC_Paths_Base!S502+'Monte Carlo'!$S$32,MC_Paths_Base!T502+'Monte Carlo'!$T$32,MC_Paths_Base!U502+'Monte Carlo'!$U$32,MC_Paths_Base!V502+'Monte Carlo'!$V$32,MC_Paths_Base!W502+'Monte Carlo'!$W$32,MC_Paths_Base!X502+'Monte Carlo'!$X$32,MC_Paths_Base!Y502+'Monte Carlo'!$Y$32,MC_Paths_Base!Z502+'Monte Carlo'!$Z$32,MC_Paths_Base!AA502+'Monte Carlo'!$AA$32,MC_Paths_Base!AB502+'Monte Carlo'!$AB$32,MC_Paths_Base!AC502+'Monte Carlo'!$AC$32,MC_Paths_Base!AD502+'Monte Carlo'!$AD$32,MC_Paths_Base!AE502+'Monte Carlo'!$AE$32,MC_Paths_Base!AF502+'Monte Carlo'!$AF$32)</x:f>
        <x:v>490962.6816362287</x:v>
      </x:c>
      <x:c r="AL502" t="n">
        <x:f>MIN(MC_Paths_Base!B502+'Monte Carlo'!$B$34,MC_Paths_Base!C502+'Monte Carlo'!$C$34,MC_Paths_Base!D502+'Monte Carlo'!$D$34,MC_Paths_Base!E502+'Monte Carlo'!$E$34,MC_Paths_Base!F502+'Monte Carlo'!$F$34,MC_Paths_Base!G502+'Monte Carlo'!$G$34,MC_Paths_Base!H502+'Monte Carlo'!$H$34,MC_Paths_Base!I502+'Monte Carlo'!$I$34,MC_Paths_Base!J502+'Monte Carlo'!$J$34,MC_Paths_Base!K502+'Monte Carlo'!$K$34,MC_Paths_Base!L502+'Monte Carlo'!$L$34,MC_Paths_Base!M502+'Monte Carlo'!$M$34,MC_Paths_Base!N502+'Monte Carlo'!$N$34,MC_Paths_Base!O502+'Monte Carlo'!$O$34,MC_Paths_Base!P502+'Monte Carlo'!$P$34,MC_Paths_Base!Q502+'Monte Carlo'!$Q$34,MC_Paths_Base!R502+'Monte Carlo'!$R$34,MC_Paths_Base!S502+'Monte Carlo'!$S$34,MC_Paths_Base!T502+'Monte Carlo'!$T$34,MC_Paths_Base!U502+'Monte Carlo'!$U$34,MC_Paths_Base!V502+'Monte Carlo'!$V$34,MC_Paths_Base!W502+'Monte Carlo'!$W$34,MC_Paths_Base!X502+'Monte Carlo'!$X$34,MC_Paths_Base!Y502+'Monte Carlo'!$Y$34,MC_Paths_Base!Z502+'Monte Carlo'!$Z$34,MC_Paths_Base!AA502+'Monte Carlo'!$AA$34,MC_Paths_Base!AB502+'Monte Carlo'!$AB$34,MC_Paths_Base!AC502+'Monte Carlo'!$AC$34,MC_Paths_Base!AD502+'Monte Carlo'!$AD$34,MC_Paths_Base!AE502+'Monte Carlo'!$AE$34,MC_Paths_Base!AF502+'Monte Carlo'!$AF$34)</x:f>
        <x:v>-115618.10230909218</x:v>
      </x:c>
      <x:c r="AM502" t="n">
        <x:f>MIN(MC_Paths_Base!B502+'Monte Carlo'!$B$35,MC_Paths_Base!C502+'Monte Carlo'!$C$35,MC_Paths_Base!D502+'Monte Carlo'!$D$35,MC_Paths_Base!E502+'Monte Carlo'!$E$35,MC_Paths_Base!F502+'Monte Carlo'!$F$35,MC_Paths_Base!G502+'Monte Carlo'!$G$35,MC_Paths_Base!H502+'Monte Carlo'!$H$35,MC_Paths_Base!I502+'Monte Carlo'!$I$35,MC_Paths_Base!J502+'Monte Carlo'!$J$35,MC_Paths_Base!K502+'Monte Carlo'!$K$35,MC_Paths_Base!L502+'Monte Carlo'!$L$35,MC_Paths_Base!M502+'Monte Carlo'!$M$35,MC_Paths_Base!N502+'Monte Carlo'!$N$35,MC_Paths_Base!O502+'Monte Carlo'!$O$35,MC_Paths_Base!P502+'Monte Carlo'!$P$35,MC_Paths_Base!Q502+'Monte Carlo'!$Q$35,MC_Paths_Base!R502+'Monte Carlo'!$R$35,MC_Paths_Base!S502+'Monte Carlo'!$S$35,MC_Paths_Base!T502+'Monte Carlo'!$T$35,MC_Paths_Base!U502+'Monte Carlo'!$U$35,MC_Paths_Base!V502+'Monte Carlo'!$V$35,MC_Paths_Base!W502+'Monte Carlo'!$W$35,MC_Paths_Base!X502+'Monte Carlo'!$X$35,MC_Paths_Base!Y502+'Monte Carlo'!$Y$35,MC_Paths_Base!Z502+'Monte Carlo'!$Z$35,MC_Paths_Base!AA502+'Monte Carlo'!$AA$35,MC_Paths_Base!AB502+'Monte Carlo'!$AB$35,MC_Paths_Base!AC502+'Monte Carlo'!$AC$35,MC_Paths_Base!AD502+'Monte Carlo'!$AD$35,MC_Paths_Base!AE502+'Monte Carlo'!$AE$35,MC_Paths_Base!AF502+'Monte Carlo'!$AF$35)</x:f>
        <x:v>-37711.13435003511</x:v>
      </x:c>
    </x:row>
    <x:row r="503">
      <x:c r="AJ503" t="n">
        <x:f>MIN(MC_Paths_Base!B503:AF503)</x:f>
        <x:v>1029031.25</x:v>
      </x:c>
      <x:c r="AK503" t="n">
        <x:f>MIN(MC_Paths_Base!B503+'Monte Carlo'!$B$32,MC_Paths_Base!C503+'Monte Carlo'!$C$32,MC_Paths_Base!D503+'Monte Carlo'!$D$32,MC_Paths_Base!E503+'Monte Carlo'!$E$32,MC_Paths_Base!F503+'Monte Carlo'!$F$32,MC_Paths_Base!G503+'Monte Carlo'!$G$32,MC_Paths_Base!H503+'Monte Carlo'!$H$32,MC_Paths_Base!I503+'Monte Carlo'!$I$32,MC_Paths_Base!J503+'Monte Carlo'!$J$32,MC_Paths_Base!K503+'Monte Carlo'!$K$32,MC_Paths_Base!L503+'Monte Carlo'!$L$32,MC_Paths_Base!M503+'Monte Carlo'!$M$32,MC_Paths_Base!N503+'Monte Carlo'!$N$32,MC_Paths_Base!O503+'Monte Carlo'!$O$32,MC_Paths_Base!P503+'Monte Carlo'!$P$32,MC_Paths_Base!Q503+'Monte Carlo'!$Q$32,MC_Paths_Base!R503+'Monte Carlo'!$R$32,MC_Paths_Base!S503+'Monte Carlo'!$S$32,MC_Paths_Base!T503+'Monte Carlo'!$T$32,MC_Paths_Base!U503+'Monte Carlo'!$U$32,MC_Paths_Base!V503+'Monte Carlo'!$V$32,MC_Paths_Base!W503+'Monte Carlo'!$W$32,MC_Paths_Base!X503+'Monte Carlo'!$X$32,MC_Paths_Base!Y503+'Monte Carlo'!$Y$32,MC_Paths_Base!Z503+'Monte Carlo'!$Z$32,MC_Paths_Base!AA503+'Monte Carlo'!$AA$32,MC_Paths_Base!AB503+'Monte Carlo'!$AB$32,MC_Paths_Base!AC503+'Monte Carlo'!$AC$32,MC_Paths_Base!AD503+'Monte Carlo'!$AD$32,MC_Paths_Base!AE503+'Monte Carlo'!$AE$32,MC_Paths_Base!AF503+'Monte Carlo'!$AF$32)</x:f>
        <x:v>1029031.25</x:v>
      </x:c>
      <x:c r="AL503" t="n">
        <x:f>MIN(MC_Paths_Base!B503+'Monte Carlo'!$B$34,MC_Paths_Base!C503+'Monte Carlo'!$C$34,MC_Paths_Base!D503+'Monte Carlo'!$D$34,MC_Paths_Base!E503+'Monte Carlo'!$E$34,MC_Paths_Base!F503+'Monte Carlo'!$F$34,MC_Paths_Base!G503+'Monte Carlo'!$G$34,MC_Paths_Base!H503+'Monte Carlo'!$H$34,MC_Paths_Base!I503+'Monte Carlo'!$I$34,MC_Paths_Base!J503+'Monte Carlo'!$J$34,MC_Paths_Base!K503+'Monte Carlo'!$K$34,MC_Paths_Base!L503+'Monte Carlo'!$L$34,MC_Paths_Base!M503+'Monte Carlo'!$M$34,MC_Paths_Base!N503+'Monte Carlo'!$N$34,MC_Paths_Base!O503+'Monte Carlo'!$O$34,MC_Paths_Base!P503+'Monte Carlo'!$P$34,MC_Paths_Base!Q503+'Monte Carlo'!$Q$34,MC_Paths_Base!R503+'Monte Carlo'!$R$34,MC_Paths_Base!S503+'Monte Carlo'!$S$34,MC_Paths_Base!T503+'Monte Carlo'!$T$34,MC_Paths_Base!U503+'Monte Carlo'!$U$34,MC_Paths_Base!V503+'Monte Carlo'!$V$34,MC_Paths_Base!W503+'Monte Carlo'!$W$34,MC_Paths_Base!X503+'Monte Carlo'!$X$34,MC_Paths_Base!Y503+'Monte Carlo'!$Y$34,MC_Paths_Base!Z503+'Monte Carlo'!$Z$34,MC_Paths_Base!AA503+'Monte Carlo'!$AA$34,MC_Paths_Base!AB503+'Monte Carlo'!$AB$34,MC_Paths_Base!AC503+'Monte Carlo'!$AC$34,MC_Paths_Base!AD503+'Monte Carlo'!$AD$34,MC_Paths_Base!AE503+'Monte Carlo'!$AE$34,MC_Paths_Base!AF503+'Monte Carlo'!$AF$34)</x:f>
        <x:v>934932.3906392624</x:v>
      </x:c>
      <x:c r="AM503" t="n">
        <x:f>MIN(MC_Paths_Base!B503+'Monte Carlo'!$B$35,MC_Paths_Base!C503+'Monte Carlo'!$C$35,MC_Paths_Base!D503+'Monte Carlo'!$D$35,MC_Paths_Base!E503+'Monte Carlo'!$E$35,MC_Paths_Base!F503+'Monte Carlo'!$F$35,MC_Paths_Base!G503+'Monte Carlo'!$G$35,MC_Paths_Base!H503+'Monte Carlo'!$H$35,MC_Paths_Base!I503+'Monte Carlo'!$I$35,MC_Paths_Base!J503+'Monte Carlo'!$J$35,MC_Paths_Base!K503+'Monte Carlo'!$K$35,MC_Paths_Base!L503+'Monte Carlo'!$L$35,MC_Paths_Base!M503+'Monte Carlo'!$M$35,MC_Paths_Base!N503+'Monte Carlo'!$N$35,MC_Paths_Base!O503+'Monte Carlo'!$O$35,MC_Paths_Base!P503+'Monte Carlo'!$P$35,MC_Paths_Base!Q503+'Monte Carlo'!$Q$35,MC_Paths_Base!R503+'Monte Carlo'!$R$35,MC_Paths_Base!S503+'Monte Carlo'!$S$35,MC_Paths_Base!T503+'Monte Carlo'!$T$35,MC_Paths_Base!U503+'Monte Carlo'!$U$35,MC_Paths_Base!V503+'Monte Carlo'!$V$35,MC_Paths_Base!W503+'Monte Carlo'!$W$35,MC_Paths_Base!X503+'Monte Carlo'!$X$35,MC_Paths_Base!Y503+'Monte Carlo'!$Y$35,MC_Paths_Base!Z503+'Monte Carlo'!$Z$35,MC_Paths_Base!AA503+'Monte Carlo'!$AA$35,MC_Paths_Base!AB503+'Monte Carlo'!$AB$35,MC_Paths_Base!AC503+'Monte Carlo'!$AC$35,MC_Paths_Base!AD503+'Monte Carlo'!$AD$35,MC_Paths_Base!AE503+'Monte Carlo'!$AE$35,MC_Paths_Base!AF503+'Monte Carlo'!$AF$35)</x:f>
        <x:v>796917.2303076636</x:v>
      </x:c>
    </x:row>
    <x:row r="504">
      <x:c r="AJ504" t="n">
        <x:f>MIN(MC_Paths_Base!B504:AF504)</x:f>
        <x:v>935338.5669111517</x:v>
      </x:c>
      <x:c r="AK504" t="n">
        <x:f>MIN(MC_Paths_Base!B504+'Monte Carlo'!$B$32,MC_Paths_Base!C504+'Monte Carlo'!$C$32,MC_Paths_Base!D504+'Monte Carlo'!$D$32,MC_Paths_Base!E504+'Monte Carlo'!$E$32,MC_Paths_Base!F504+'Monte Carlo'!$F$32,MC_Paths_Base!G504+'Monte Carlo'!$G$32,MC_Paths_Base!H504+'Monte Carlo'!$H$32,MC_Paths_Base!I504+'Monte Carlo'!$I$32,MC_Paths_Base!J504+'Monte Carlo'!$J$32,MC_Paths_Base!K504+'Monte Carlo'!$K$32,MC_Paths_Base!L504+'Monte Carlo'!$L$32,MC_Paths_Base!M504+'Monte Carlo'!$M$32,MC_Paths_Base!N504+'Monte Carlo'!$N$32,MC_Paths_Base!O504+'Monte Carlo'!$O$32,MC_Paths_Base!P504+'Monte Carlo'!$P$32,MC_Paths_Base!Q504+'Monte Carlo'!$Q$32,MC_Paths_Base!R504+'Monte Carlo'!$R$32,MC_Paths_Base!S504+'Monte Carlo'!$S$32,MC_Paths_Base!T504+'Monte Carlo'!$T$32,MC_Paths_Base!U504+'Monte Carlo'!$U$32,MC_Paths_Base!V504+'Monte Carlo'!$V$32,MC_Paths_Base!W504+'Monte Carlo'!$W$32,MC_Paths_Base!X504+'Monte Carlo'!$X$32,MC_Paths_Base!Y504+'Monte Carlo'!$Y$32,MC_Paths_Base!Z504+'Monte Carlo'!$Z$32,MC_Paths_Base!AA504+'Monte Carlo'!$AA$32,MC_Paths_Base!AB504+'Monte Carlo'!$AB$32,MC_Paths_Base!AC504+'Monte Carlo'!$AC$32,MC_Paths_Base!AD504+'Monte Carlo'!$AD$32,MC_Paths_Base!AE504+'Monte Carlo'!$AE$32,MC_Paths_Base!AF504+'Monte Carlo'!$AF$32)</x:f>
        <x:v>734165.906579553</x:v>
      </x:c>
      <x:c r="AL504" t="n">
        <x:f>MIN(MC_Paths_Base!B504+'Monte Carlo'!$B$34,MC_Paths_Base!C504+'Monte Carlo'!$C$34,MC_Paths_Base!D504+'Monte Carlo'!$D$34,MC_Paths_Base!E504+'Monte Carlo'!$E$34,MC_Paths_Base!F504+'Monte Carlo'!$F$34,MC_Paths_Base!G504+'Monte Carlo'!$G$34,MC_Paths_Base!H504+'Monte Carlo'!$H$34,MC_Paths_Base!I504+'Monte Carlo'!$I$34,MC_Paths_Base!J504+'Monte Carlo'!$J$34,MC_Paths_Base!K504+'Monte Carlo'!$K$34,MC_Paths_Base!L504+'Monte Carlo'!$L$34,MC_Paths_Base!M504+'Monte Carlo'!$M$34,MC_Paths_Base!N504+'Monte Carlo'!$N$34,MC_Paths_Base!O504+'Monte Carlo'!$O$34,MC_Paths_Base!P504+'Monte Carlo'!$P$34,MC_Paths_Base!Q504+'Monte Carlo'!$Q$34,MC_Paths_Base!R504+'Monte Carlo'!$R$34,MC_Paths_Base!S504+'Monte Carlo'!$S$34,MC_Paths_Base!T504+'Monte Carlo'!$T$34,MC_Paths_Base!U504+'Monte Carlo'!$U$34,MC_Paths_Base!V504+'Monte Carlo'!$V$34,MC_Paths_Base!W504+'Monte Carlo'!$W$34,MC_Paths_Base!X504+'Monte Carlo'!$X$34,MC_Paths_Base!Y504+'Monte Carlo'!$Y$34,MC_Paths_Base!Z504+'Monte Carlo'!$Z$34,MC_Paths_Base!AA504+'Monte Carlo'!$AA$34,MC_Paths_Base!AB504+'Monte Carlo'!$AB$34,MC_Paths_Base!AC504+'Monte Carlo'!$AC$34,MC_Paths_Base!AD504+'Monte Carlo'!$AD$34,MC_Paths_Base!AE504+'Monte Carlo'!$AE$34,MC_Paths_Base!AF504+'Monte Carlo'!$AF$34)</x:f>
        <x:v>611193.7231611519</x:v>
      </x:c>
      <x:c r="AM504" t="n">
        <x:f>MIN(MC_Paths_Base!B504+'Monte Carlo'!$B$35,MC_Paths_Base!C504+'Monte Carlo'!$C$35,MC_Paths_Base!D504+'Monte Carlo'!$D$35,MC_Paths_Base!E504+'Monte Carlo'!$E$35,MC_Paths_Base!F504+'Monte Carlo'!$F$35,MC_Paths_Base!G504+'Monte Carlo'!$G$35,MC_Paths_Base!H504+'Monte Carlo'!$H$35,MC_Paths_Base!I504+'Monte Carlo'!$I$35,MC_Paths_Base!J504+'Monte Carlo'!$J$35,MC_Paths_Base!K504+'Monte Carlo'!$K$35,MC_Paths_Base!L504+'Monte Carlo'!$L$35,MC_Paths_Base!M504+'Monte Carlo'!$M$35,MC_Paths_Base!N504+'Monte Carlo'!$N$35,MC_Paths_Base!O504+'Monte Carlo'!$O$35,MC_Paths_Base!P504+'Monte Carlo'!$P$35,MC_Paths_Base!Q504+'Monte Carlo'!$Q$35,MC_Paths_Base!R504+'Monte Carlo'!$R$35,MC_Paths_Base!S504+'Monte Carlo'!$S$35,MC_Paths_Base!T504+'Monte Carlo'!$T$35,MC_Paths_Base!U504+'Monte Carlo'!$U$35,MC_Paths_Base!V504+'Monte Carlo'!$V$35,MC_Paths_Base!W504+'Monte Carlo'!$W$35,MC_Paths_Base!X504+'Monte Carlo'!$X$35,MC_Paths_Base!Y504+'Monte Carlo'!$Y$35,MC_Paths_Base!Z504+'Monte Carlo'!$Z$35,MC_Paths_Base!AA504+'Monte Carlo'!$AA$35,MC_Paths_Base!AB504+'Monte Carlo'!$AB$35,MC_Paths_Base!AC504+'Monte Carlo'!$AC$35,MC_Paths_Base!AD504+'Monte Carlo'!$AD$35,MC_Paths_Base!AE504+'Monte Carlo'!$AE$35,MC_Paths_Base!AF504+'Monte Carlo'!$AF$35)</x:f>
        <x:v>473178.56282955303</x:v>
      </x:c>
    </x:row>
  </x:sheetData>
  <x:mergeCells>
    <x:mergeCell ref="A2:E2"/>
    <x:mergeCell ref="A1:E1"/>
    <x:mergeCell ref="J1:M1"/>
    <x:mergeCell ref="N1:Q1"/>
  </x:mergeCells>
  <x:dataValidations count="2">
    <x:dataValidation type="list" sqref="K4">
      <x:formula1>"Yes,No"</x:formula1>
    </x:dataValidation>
    <x:dataValidation type="decimal" operator="greaterThanOrEqual" sqref="K5 K6">
      <x:formula1>0</x:formula1>
    </x:dataValidation>
  </x:dataValidations>
  <x:pageMargins left="0.7" right="0.7" top="0.75" bottom="0.75" header="0.3" footer="0.3"/>
  <x:legacyDrawing xmlns:r="http://schemas.openxmlformats.org/officeDocument/2006/relationships" r:id="R83b919fefba54811"/>
</x:worksheet>
</file>

<file path=xl/worksheets/sheet16.xml><?xml version="1.0" encoding="utf-8"?>
<x:worksheet xmlns:x="http://schemas.openxmlformats.org/spreadsheetml/2006/main">
  <x:sheetFormatPr defaultRowHeight="14"/>
  <x:cols>
    <x:col min="1" max="1" width="33" hidden="0" customWidth="1"/>
    <x:col min="2" max="2" width="24" hidden="0" customWidth="1"/>
    <x:col min="3" max="3" width="54" hidden="0" customWidth="1"/>
    <x:col min="5" max="5" width="30" hidden="0" customWidth="1"/>
    <x:col min="6" max="8" width="22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252" t="s">
        <x:v>1071</x:v>
      </x:c>
      <x:c r="B1" s="217"/>
      <x:c r="C1" s="217"/>
      <x:c r="D1" s="217"/>
      <x:c r="E1" s="217"/>
      <x:c r="F1" s="217"/>
      <x:c r="G1" s="217"/>
      <x:c r="H1" s="217"/>
    </x:row>
    <x:row r="2">
      <x:c r="A2" s="217" t="s">
        <x:v>1072</x:v>
      </x:c>
      <x:c r="B2" s="217"/>
      <x:c r="C2" s="217"/>
      <x:c r="D2" s="217"/>
      <x:c r="E2" s="217"/>
      <x:c r="F2" s="217"/>
      <x:c r="G2" s="217"/>
      <x:c r="H2" s="217"/>
    </x:row>
    <x:row r="3">
      <x:c r="A3" s="217"/>
      <x:c r="B3" s="217"/>
      <x:c r="C3" s="217"/>
      <x:c r="D3" s="217"/>
      <x:c r="E3" s="217"/>
      <x:c r="F3" s="217"/>
      <x:c r="G3" s="217"/>
      <x:c r="H3" s="217"/>
    </x:row>
    <x:row r="4" ht="32" customHeight="1">
      <x:c r="A4" s="253" t="s">
        <x:v>1073</x:v>
      </x:c>
      <x:c r="B4" s="253" t="s">
        <x:v>1074</x:v>
      </x:c>
      <x:c r="C4" s="253" t="s">
        <x:v>1075</x:v>
      </x:c>
      <x:c r="D4" s="217"/>
      <x:c r="E4" s="254" t="s">
        <x:v>1076</x:v>
      </x:c>
      <x:c r="F4" s="217"/>
      <x:c r="G4" s="217"/>
      <x:c r="H4" s="217"/>
    </x:row>
    <x:row r="5" ht="32" customHeight="1">
      <x:c r="A5" s="217" t="s">
        <x:v>1077</x:v>
      </x:c>
      <x:c r="B5" s="217" t="str">
        <x:f>'Recast Scenario'!$C$13</x:f>
        <x:v>No</x:v>
      </x:c>
      <x:c r="C5" s="217" t="str">
        <x:v>Tests worst monthly cash flow after the modeled part-time switch, not just the first post-recast year.</x:v>
      </x:c>
      <x:c r="D5" s="217"/>
      <x:c r="E5" s="217" t="s">
        <x:v>1078</x:v>
      </x:c>
      <x:c r="F5" s="246" t="n">
        <x:f>'Recast Scenario'!$C$10</x:f>
        <x:v>1029.98663903343</x:v>
      </x:c>
      <x:c r="G5" s="217"/>
      <x:c r="H5" s="217"/>
    </x:row>
    <x:row r="6" ht="32" customHeight="1">
      <x:c r="A6" s="217" t="s">
        <x:v>1079</x:v>
      </x:c>
      <x:c r="B6" s="213" t="str">
        <x:f>IF('Recast Scenario'!$C$12&gt;0,'Recast Scenario'!$C$12,"No; worst monthly deficit is "&amp;TEXT(ABS('Recast Scenario'!$C$12),"$#,##0")&amp;"/mo")</x:f>
        <x:v>No; worst monthly deficit is $569/mo</x:v>
      </x:c>
      <x:c r="C6" s="217" t="str">
        <x:v>The $200k recast improves monthly cash flow, but under the current assumptions it does not fully offset the modeled year-3 part-time income reduction.</x:v>
      </x:c>
      <x:c r="D6" s="217"/>
      <x:c r="E6" s="217" t="s">
        <x:v>583</x:v>
      </x:c>
      <x:c r="F6" s="246" t="n">
        <x:f>'Recast Scenario'!$C$11</x:f>
        <x:v>12359.83966840116</x:v>
      </x:c>
      <x:c r="G6" s="217"/>
      <x:c r="H6" s="217"/>
    </x:row>
    <x:row r="7" ht="32" customHeight="1">
      <x:c r="A7" s="217" t="s">
        <x:v>1080</x:v>
      </x:c>
      <x:c r="B7" s="217" t="n">
        <x:f>'Recast Scenario'!$C$17</x:f>
        <x:v>200500</x:v>
      </x:c>
      <x:c r="C7" s="217" t="s">
        <x:v>1081</x:v>
      </x:c>
      <x:c r="D7" s="217"/>
      <x:c r="E7" s="217" t="s">
        <x:v>1082</x:v>
      </x:c>
      <x:c r="F7" s="246" t="n">
        <x:f>'Recast Scenario'!$C$15</x:f>
        <x:v>1029031.25</x:v>
      </x:c>
      <x:c r="G7" s="217"/>
      <x:c r="H7" s="217"/>
    </x:row>
    <x:row r="8" ht="32" customHeight="1">
      <x:c r="A8" s="217" t="s">
        <x:v>1083</x:v>
      </x:c>
      <x:c r="B8" s="217" t="n">
        <x:f>'Recast Scenario'!$C$14</x:f>
        <x:v>16.2218932752496</x:v>
      </x:c>
      <x:c r="C8" s="217" t="s">
        <x:v>1084</x:v>
      </x:c>
      <x:c r="D8" s="217"/>
      <x:c r="E8" s="217" t="s">
        <x:v>1085</x:v>
      </x:c>
      <x:c r="F8" s="246" t="n">
        <x:f>'Recast Scenario'!$C$16</x:f>
        <x:v>828531.25</x:v>
      </x:c>
      <x:c r="G8" s="217"/>
      <x:c r="H8" s="217"/>
    </x:row>
    <x:row r="9" ht="32" customHeight="1">
      <x:c r="A9" s="217" t="s">
        <x:v>1086</x:v>
      </x:c>
      <x:c r="B9" s="217" t="str">
        <x:f>IF('Monte Carlo'!$C$20&lt;'Monte Carlo'!$B$20,"Yes",IF('Monte Carlo'!$C$20='Monte Carlo'!$B$20,"No change","No"))</x:f>
        <x:v>No change</x:v>
      </x:c>
      <x:c r="C9" s="217" t="s">
        <x:v>1087</x:v>
      </x:c>
      <x:c r="D9" s="217"/>
      <x:c r="E9" s="217" t="s">
        <x:v>1088</x:v>
      </x:c>
      <x:c r="F9" s="246" t="n">
        <x:f>Assumptions!$C$81</x:f>
        <x:v>500000</x:v>
      </x:c>
      <x:c r="G9" s="217"/>
      <x:c r="H9" s="217"/>
    </x:row>
    <x:row r="10" ht="32" customHeight="1">
      <x:c r="A10" s="217" t="s">
        <x:v>1089</x:v>
      </x:c>
      <x:c r="B10" s="217" t="str">
        <x:f>IF('Monte Carlo'!$C$22&gt;'Monte Carlo'!$B$22,"Yes",IF('Monte Carlo'!$C$22='Monte Carlo'!$B$22,"No change","No"))</x:f>
        <x:v>Yes</x:v>
      </x:c>
      <x:c r="C10" s="217" t="s">
        <x:v>1090</x:v>
      </x:c>
      <x:c r="D10" s="217"/>
      <x:c r="E10" s="217" t="s">
        <x:v>1091</x:v>
      </x:c>
      <x:c r="F10" s="255" t="n">
        <x:f>'Recast Scenario'!$C$14</x:f>
        <x:v>16.2218932752496</x:v>
      </x:c>
      <x:c r="G10" s="217"/>
      <x:c r="H10" s="217"/>
    </x:row>
    <x:row r="11" ht="32" customHeight="1">
      <x:c r="A11" s="217" t="s">
        <x:v>1092</x:v>
      </x:c>
      <x:c r="B11" s="217" t="str">
        <x:f>TEXT('Monte Carlo'!$B$15,"$#,##0")&amp;" no recast / "&amp;TEXT('Monte Carlo'!$C$15,"$#,##0")&amp;" recast"</x:f>
        <x:v>$2,796,315 no recast / $2,673,029 recast</x:v>
      </x:c>
      <x:c r="C11" s="217" t="s">
        <x:v>1093</x:v>
      </x:c>
      <x:c r="D11" s="217"/>
      <x:c r="E11" s="217" t="s">
        <x:v>1094</x:v>
      </x:c>
      <x:c r="F11" s="246" t="str">
        <x:f>'Recast Scenario'!$C$22</x:f>
        <x:v>Yes</x:v>
      </x:c>
      <x:c r="G11" s="217"/>
      <x:c r="H11" s="217"/>
    </x:row>
    <x:row r="12" ht="32" customHeight="1">
      <x:c r="A12" s="217" t="s">
        <x:v>1095</x:v>
      </x:c>
      <x:c r="B12" s="217" t="str">
        <x:f>TEXT('Monte Carlo'!$B$13,"$#,##0")&amp;" no recast / "&amp;TEXT('Monte Carlo'!$C$13,"$#,##0")&amp;" recast"</x:f>
        <x:v>$1,419,348 no recast / $1,296,062 recast</x:v>
      </x:c>
      <x:c r="C12" s="217" t="s">
        <x:v>1096</x:v>
      </x:c>
      <x:c r="D12" s="217"/>
      <x:c r="E12" s="217" t="s">
        <x:v>1097</x:v>
      </x:c>
      <x:c r="F12" s="246" t="str">
        <x:f>IF('Recast Scenario'!$C$16&gt;=Assumptions!$C$97,"Yes","No")</x:f>
        <x:v>Yes</x:v>
      </x:c>
      <x:c r="G12" s="217"/>
      <x:c r="H12" s="217"/>
    </x:row>
    <x:row r="13" ht="32" customHeight="1">
      <x:c r="A13" s="217" t="s">
        <x:v>1098</x:v>
      </x:c>
      <x:c r="B13" s="217" t="str">
        <x:f>TEXT('Monte Carlo'!$B$12,"$#,##0")&amp;" no recast / "&amp;TEXT('Monte Carlo'!$C$12,"$#,##0")&amp;" recast"</x:f>
        <x:v>$1,182,506 no recast / $1,059,219 recast</x:v>
      </x:c>
      <x:c r="C13" s="217" t="s">
        <x:v>1099</x:v>
      </x:c>
      <x:c r="D13" s="217"/>
      <x:c r="E13" s="217"/>
      <x:c r="F13" s="217"/>
      <x:c r="G13" s="217"/>
      <x:c r="H13" s="217"/>
    </x:row>
    <x:row r="14" ht="32" customHeight="1">
      <x:c r="A14" s="217" t="s">
        <x:v>1100</x:v>
      </x:c>
      <x:c r="B14" s="217" t="str">
        <x:f>IF('Stress Tests'!$F$8="Yes","Partially; still falls below $0",IF('Stress Tests'!$D$8&gt;'Stress Tests'!$D$7,"Yes; improves minimum liquidity","No"))</x:f>
        <x:v>No</x:v>
      </x:c>
      <x:c r="C14" s="217" t="s">
        <x:v>1101</x:v>
      </x:c>
      <x:c r="D14" s="217"/>
      <x:c r="E14" s="217"/>
      <x:c r="F14" s="217"/>
      <x:c r="G14" s="217"/>
      <x:c r="H14" s="217"/>
    </x:row>
    <x:row r="15" ht="32" customHeight="1">
      <x:c r="A15" s="217" t="s">
        <x:v>1102</x:v>
      </x:c>
      <x:c r="B15" s="217" t="str">
        <x:f>IF(AND('Monte Carlo'!$B$20=0,'Monte Carlo'!$C$20=0,'Monte Carlo'!$D$20=0,'Monte Carlo'!$E$20=0),"Supported by simulated paths","Not supported by simulated paths")</x:f>
        <x:v>Not supported by simulated paths</x:v>
      </x:c>
      <x:c r="C15" s="217" t="s">
        <x:v>1103</x:v>
      </x:c>
      <x:c r="D15" s="217"/>
      <x:c r="E15" s="217"/>
      <x:c r="F15" s="217"/>
      <x:c r="G15" s="217"/>
      <x:c r="H15" s="217"/>
    </x:row>
    <x:row r="16" ht="32" customHeight="1">
      <x:c r="A16" s="217" t="s">
        <x:v>1104</x:v>
      </x:c>
      <x:c r="B16" s="217" t="str">
        <x:f>IF(AND('Recast Scenario'!$C$16&gt;=Assumptions!$C$97,'Monte Carlo'!$C$22=0,'Monte Carlo'!$E$22=0),"Supported","Not supported")</x:f>
        <x:v>Not supported</x:v>
      </x:c>
      <x:c r="C16" s="217" t="s">
        <x:v>1105</x:v>
      </x:c>
      <x:c r="D16" s="217"/>
      <x:c r="E16" s="217"/>
      <x:c r="F16" s="217"/>
      <x:c r="G16" s="217"/>
      <x:c r="H16" s="217"/>
    </x:row>
    <x:row r="17">
      <x:c r="A17" s="217"/>
      <x:c r="B17" s="217"/>
      <x:c r="C17" s="217"/>
      <x:c r="D17" s="217"/>
      <x:c r="E17" s="217"/>
      <x:c r="F17" s="217"/>
      <x:c r="G17" s="217"/>
      <x:c r="H17" s="217"/>
    </x:row>
    <x:row r="18">
      <x:c r="A18" s="217"/>
      <x:c r="B18" s="217"/>
      <x:c r="C18" s="217"/>
      <x:c r="D18" s="217"/>
      <x:c r="E18" s="217"/>
      <x:c r="F18" s="217"/>
      <x:c r="G18" s="217"/>
      <x:c r="H18" s="217"/>
    </x:row>
    <x:row r="19">
      <x:c r="A19" s="217"/>
      <x:c r="B19" s="217"/>
      <x:c r="C19" s="217"/>
      <x:c r="D19" s="217"/>
      <x:c r="E19" s="217"/>
      <x:c r="F19" s="217"/>
      <x:c r="G19" s="217"/>
      <x:c r="H19" s="217"/>
    </x:row>
    <x:row r="20">
      <x:c r="A20" s="254" t="s">
        <x:v>1106</x:v>
      </x:c>
      <x:c r="B20" s="217"/>
      <x:c r="C20" s="217"/>
      <x:c r="D20" s="217"/>
      <x:c r="E20" s="217"/>
      <x:c r="F20" s="217"/>
      <x:c r="G20" s="217"/>
      <x:c r="H20" s="217"/>
    </x:row>
    <x:row r="21" ht="56">
      <x:c r="A21" s="253" t="s">
        <x:v>120</x:v>
      </x:c>
      <x:c r="B21" s="253" t="s">
        <x:v>1107</x:v>
      </x:c>
      <x:c r="C21" s="253" t="s">
        <x:v>1108</x:v>
      </x:c>
      <x:c r="D21" s="253" t="s">
        <x:v>1109</x:v>
      </x:c>
      <x:c r="E21" s="253" t="s">
        <x:v>1110</x:v>
      </x:c>
      <x:c r="F21" s="253" t="s">
        <x:v>1111</x:v>
      </x:c>
      <x:c r="G21" s="253" t="s">
        <x:v>1112</x:v>
      </x:c>
      <x:c r="H21" s="253" t="s">
        <x:v>1113</x:v>
      </x:c>
    </x:row>
    <x:row r="22">
      <x:c r="A22" s="217" t="s">
        <x:v>126</x:v>
      </x:c>
      <x:c r="B22" s="246" t="n">
        <x:f>'Monte Carlo'!B5</x:f>
        <x:v>609876.7289888945</x:v>
      </x:c>
      <x:c r="C22" s="246" t="n">
        <x:f>'Monte Carlo'!C5</x:f>
        <x:v>486590.6202263288</x:v>
      </x:c>
      <x:c r="D22" s="246" t="n">
        <x:f>'Monte Carlo'!D5</x:f>
        <x:v>-349881.36038943275</x:v>
      </x:c>
      <x:c r="E22" s="246" t="n">
        <x:f>'Monte Carlo'!E5</x:f>
        <x:v>-286164.8908334557</x:v>
      </x:c>
      <x:c r="F22" s="246" t="n">
        <x:f>'Monte Carlo'!B12</x:f>
        <x:v>1182505.505004536</x:v>
      </x:c>
      <x:c r="G22" s="246" t="n">
        <x:f>'Monte Carlo'!C12</x:f>
        <x:v>1059219.3962419701</x:v>
      </x:c>
      <x:c r="H22" s="246" t="n">
        <x:f>'Monte Carlo'!E12</x:f>
        <x:v>117094.81058601022</x:v>
      </x:c>
    </x:row>
    <x:row r="23">
      <x:c r="A23" s="217" t="s">
        <x:v>130</x:v>
      </x:c>
      <x:c r="B23" s="246" t="n">
        <x:f>'Monte Carlo'!B6</x:f>
        <x:v>846718.9156106042</x:v>
      </x:c>
      <x:c r="C23" s="246" t="n">
        <x:f>'Monte Carlo'!C6</x:f>
        <x:v>723432.8068480385</x:v>
      </x:c>
      <x:c r="D23" s="246" t="n">
        <x:f>'Monte Carlo'!D6</x:f>
        <x:v>-113039.17376772303</x:v>
      </x:c>
      <x:c r="E23" s="246" t="n">
        <x:f>'Monte Carlo'!E6</x:f>
        <x:v>-49322.70421174599</x:v>
      </x:c>
      <x:c r="F23" s="246" t="n">
        <x:f>'Monte Carlo'!B13</x:f>
        <x:v>1419347.6916262456</x:v>
      </x:c>
      <x:c r="G23" s="246" t="n">
        <x:f>'Monte Carlo'!C13</x:f>
        <x:v>1296061.5828636799</x:v>
      </x:c>
      <x:c r="H23" s="246" t="n">
        <x:f>'Monte Carlo'!E13</x:f>
        <x:v>353936.99720771995</x:v>
      </x:c>
    </x:row>
    <x:row r="24">
      <x:c r="A24" s="217" t="s">
        <x:v>134</x:v>
      </x:c>
      <x:c r="B24" s="246" t="n">
        <x:f>'Monte Carlo'!B7</x:f>
        <x:v>1000111.0951034315</x:v>
      </x:c>
      <x:c r="C24" s="246" t="n">
        <x:f>'Monte Carlo'!C7</x:f>
        <x:v>876824.9863408657</x:v>
      </x:c>
      <x:c r="D24" s="246" t="n">
        <x:f>'Monte Carlo'!D7</x:f>
        <x:v>40353.005725104245</x:v>
      </x:c>
      <x:c r="E24" s="246" t="n">
        <x:f>'Monte Carlo'!E7</x:f>
        <x:v>104069.47528108128</x:v>
      </x:c>
      <x:c r="F24" s="246" t="n">
        <x:f>'Monte Carlo'!B14</x:f>
        <x:v>1572739.871119073</x:v>
      </x:c>
      <x:c r="G24" s="246" t="n">
        <x:f>'Monte Carlo'!C14</x:f>
        <x:v>1449453.7623565071</x:v>
      </x:c>
      <x:c r="H24" s="246" t="n">
        <x:f>'Monte Carlo'!E14</x:f>
        <x:v>507329.1767005472</x:v>
      </x:c>
    </x:row>
    <x:row r="25">
      <x:c r="A25" s="217" t="s">
        <x:v>140</x:v>
      </x:c>
      <x:c r="B25" s="246" t="n">
        <x:f>'Monte Carlo'!B8</x:f>
        <x:v>2223686.3798532872</x:v>
      </x:c>
      <x:c r="C25" s="246" t="n">
        <x:f>'Monte Carlo'!C8</x:f>
        <x:v>2100400.2710907217</x:v>
      </x:c>
      <x:c r="D25" s="246" t="n">
        <x:f>'Monte Carlo'!D8</x:f>
        <x:v>1263928.29047496</x:v>
      </x:c>
      <x:c r="E25" s="246" t="n">
        <x:f>'Monte Carlo'!E8</x:f>
        <x:v>1327644.760030937</x:v>
      </x:c>
      <x:c r="F25" s="246" t="n">
        <x:f>'Monte Carlo'!B15</x:f>
        <x:v>2796315.155868929</x:v>
      </x:c>
      <x:c r="G25" s="246" t="n">
        <x:f>'Monte Carlo'!C15</x:f>
        <x:v>2673029.047106363</x:v>
      </x:c>
      <x:c r="H25" s="246" t="n">
        <x:f>'Monte Carlo'!E15</x:f>
        <x:v>1730904.4614504029</x:v>
      </x:c>
    </x:row>
    <x:row r="26">
      <x:c r="A26" s="217" t="s">
        <x:v>146</x:v>
      </x:c>
      <x:c r="B26" s="246" t="n">
        <x:f>'Monte Carlo'!B9</x:f>
        <x:v>5391412.173460954</x:v>
      </x:c>
      <x:c r="C26" s="246" t="n">
        <x:f>'Monte Carlo'!C9</x:f>
        <x:v>5268126.064698388</x:v>
      </x:c>
      <x:c r="D26" s="246" t="n">
        <x:f>'Monte Carlo'!D9</x:f>
        <x:v>4431654.084082627</x:v>
      </x:c>
      <x:c r="E26" s="246" t="n">
        <x:f>'Monte Carlo'!E9</x:f>
        <x:v>4495370.553638604</x:v>
      </x:c>
      <x:c r="F26" s="246" t="n">
        <x:f>'Monte Carlo'!B16</x:f>
        <x:v>5964040.949476595</x:v>
      </x:c>
      <x:c r="G26" s="246" t="n">
        <x:f>'Monte Carlo'!C16</x:f>
        <x:v>5840754.840714029</x:v>
      </x:c>
      <x:c r="H26" s="246" t="n">
        <x:f>'Monte Carlo'!E16</x:f>
        <x:v>4898630.25505807</x:v>
      </x:c>
    </x:row>
    <x:row r="27">
      <x:c r="A27" s="217" t="s">
        <x:v>148</x:v>
      </x:c>
      <x:c r="B27" s="246" t="n">
        <x:f>'Monte Carlo'!B10</x:f>
        <x:v>6490797.100303687</x:v>
      </x:c>
      <x:c r="C27" s="246" t="n">
        <x:f>'Monte Carlo'!C10</x:f>
        <x:v>6367510.991541121</x:v>
      </x:c>
      <x:c r="D27" s="246" t="n">
        <x:f>'Monte Carlo'!D10</x:f>
        <x:v>5531039.01092536</x:v>
      </x:c>
      <x:c r="E27" s="246" t="n">
        <x:f>'Monte Carlo'!E10</x:f>
        <x:v>5594755.480481337</x:v>
      </x:c>
      <x:c r="F27" s="246" t="n">
        <x:f>'Monte Carlo'!B17</x:f>
        <x:v>7063425.876319328</x:v>
      </x:c>
      <x:c r="G27" s="246" t="n">
        <x:f>'Monte Carlo'!C17</x:f>
        <x:v>6940139.767556762</x:v>
      </x:c>
      <x:c r="H27" s="246" t="n">
        <x:f>'Monte Carlo'!E17</x:f>
        <x:v>5998015.181900803</x:v>
      </x:c>
    </x:row>
    <x:row r="28">
      <x:c r="A28" s="217" t="s">
        <x:v>151</x:v>
      </x:c>
      <x:c r="B28" s="246" t="n">
        <x:f>'Monte Carlo'!B11</x:f>
        <x:v>8232311.791478644</x:v>
      </x:c>
      <x:c r="C28" s="246" t="n">
        <x:f>'Monte Carlo'!C11</x:f>
        <x:v>8109025.682716078</x:v>
      </x:c>
      <x:c r="D28" s="246" t="n">
        <x:f>'Monte Carlo'!D11</x:f>
        <x:v>7272553.702100317</x:v>
      </x:c>
      <x:c r="E28" s="246" t="n">
        <x:f>'Monte Carlo'!E11</x:f>
        <x:v>7336270.171656294</x:v>
      </x:c>
      <x:c r="F28" s="246" t="n">
        <x:f>'Monte Carlo'!B18</x:f>
        <x:v>8804940.567494286</x:v>
      </x:c>
      <x:c r="G28" s="246" t="n">
        <x:f>'Monte Carlo'!C18</x:f>
        <x:v>8681654.45873172</x:v>
      </x:c>
      <x:c r="H28" s="246" t="n">
        <x:f>'Monte Carlo'!E18</x:f>
        <x:v>7739529.87307576</x:v>
      </x:c>
    </x:row>
    <x:row r="29">
      <x:c r="A29" s="217"/>
      <x:c r="B29" s="217"/>
      <x:c r="C29" s="217"/>
      <x:c r="D29" s="217"/>
      <x:c r="E29" s="217"/>
      <x:c r="F29" s="217"/>
      <x:c r="G29" s="217"/>
      <x:c r="H29" s="217"/>
    </x:row>
    <x:row r="30">
      <x:c r="A30" s="217"/>
      <x:c r="B30" s="217"/>
      <x:c r="C30" s="217"/>
      <x:c r="D30" s="217"/>
      <x:c r="E30" s="217"/>
      <x:c r="F30" s="217"/>
      <x:c r="G30" s="217"/>
      <x:c r="H30" s="217"/>
    </x:row>
    <x:row r="31">
      <x:c r="A31" s="217"/>
      <x:c r="B31" s="217"/>
      <x:c r="C31" s="217"/>
      <x:c r="D31" s="217"/>
      <x:c r="E31" s="217"/>
      <x:c r="F31" s="217"/>
      <x:c r="G31" s="217"/>
      <x:c r="H31" s="217"/>
    </x:row>
    <x:row r="32" ht="22" customHeight="1">
      <x:c r="A32" s="254" t="s">
        <x:v>1114</x:v>
      </x:c>
      <x:c r="B32" s="217"/>
      <x:c r="C32" s="217"/>
      <x:c r="D32" s="217"/>
      <x:c r="E32" s="217"/>
      <x:c r="F32" s="217"/>
      <x:c r="G32" s="217"/>
      <x:c r="H32" s="217"/>
    </x:row>
    <x:row r="33" ht="22" customHeight="1">
      <x:c r="A33" s="217" t="s">
        <x:v>1115</x:v>
      </x:c>
      <x:c r="B33" s="217"/>
      <x:c r="C33" s="217"/>
      <x:c r="D33" s="217"/>
      <x:c r="E33" s="217"/>
      <x:c r="F33" s="217"/>
      <x:c r="G33" s="217"/>
      <x:c r="H33" s="217"/>
    </x:row>
    <x:row r="34" ht="22" customHeight="1">
      <x:c r="A34" s="217" t="s">
        <x:v>1116</x:v>
      </x:c>
      <x:c r="B34" s="217"/>
      <x:c r="C34" s="217"/>
      <x:c r="D34" s="217"/>
      <x:c r="E34" s="217"/>
      <x:c r="F34" s="217"/>
      <x:c r="G34" s="217"/>
      <x:c r="H34" s="217"/>
    </x:row>
    <x:row r="35" ht="22" customHeight="1">
      <x:c r="A35" s="217" t="s">
        <x:v>1117</x:v>
      </x:c>
      <x:c r="B35" s="217"/>
      <x:c r="C35" s="217"/>
      <x:c r="D35" s="217"/>
      <x:c r="E35" s="217"/>
      <x:c r="F35" s="217"/>
      <x:c r="G35" s="217"/>
      <x:c r="H35" s="217"/>
    </x:row>
    <x:row r="36" ht="22" customHeight="1">
      <x:c r="A36" s="217" t="s">
        <x:v>1118</x:v>
      </x:c>
      <x:c r="B36" s="217"/>
      <x:c r="C36" s="217"/>
      <x:c r="D36" s="217"/>
      <x:c r="E36" s="217"/>
      <x:c r="F36" s="217"/>
      <x:c r="G36" s="217"/>
      <x:c r="H36" s="217"/>
    </x:row>
    <x:row r="37" ht="22" customHeight="1">
      <x:c r="A37" s="217" t="s">
        <x:v>1119</x:v>
      </x:c>
      <x:c r="B37" s="217"/>
      <x:c r="C37" s="217"/>
      <x:c r="D37" s="217"/>
      <x:c r="E37" s="217"/>
      <x:c r="F37" s="217"/>
      <x:c r="G37" s="217"/>
      <x:c r="H37" s="217"/>
    </x:row>
    <x:row r="38">
      <x:c r="A38" s="217"/>
      <x:c r="B38" s="217"/>
      <x:c r="C38" s="217"/>
      <x:c r="D38" s="217"/>
      <x:c r="E38" s="217"/>
      <x:c r="F38" s="217"/>
      <x:c r="G38" s="217"/>
      <x:c r="H38" s="217"/>
    </x:row>
    <x:row r="39">
      <x:c r="A39" s="217" t="s">
        <x:v>1120</x:v>
      </x:c>
      <x:c r="B39" s="217"/>
      <x:c r="C39" s="217"/>
      <x:c r="D39" s="217"/>
      <x:c r="E39" s="217"/>
      <x:c r="F39" s="217"/>
      <x:c r="G39" s="217"/>
      <x:c r="H39" s="217"/>
    </x:row>
    <x:row r="40" ht="28">
      <x:c r="A40" s="217" t="s">
        <x:v>622</x:v>
      </x:c>
      <x:c r="B40" s="217" t="s">
        <x:v>955</x:v>
      </x:c>
      <x:c r="C40" s="217" t="s">
        <x:v>888</x:v>
      </x:c>
      <x:c r="D40" s="217" t="s">
        <x:v>981</x:v>
      </x:c>
      <x:c r="E40" s="217" t="s">
        <x:v>1121</x:v>
      </x:c>
      <x:c r="F40" s="217"/>
      <x:c r="G40" s="217"/>
      <x:c r="H40" s="217"/>
    </x:row>
    <x:row r="41">
      <x:c r="A41" s="217" t="str">
        <x:f>'Monte Carlo'!$A$20</x:f>
        <x:v>Probability liquid assets ever at/below $0</x:v>
      </x:c>
      <x:c r="B41" s="240" t="n">
        <x:f>'Monte Carlo'!$B$20</x:f>
        <x:v>0</x:v>
      </x:c>
      <x:c r="C41" s="240" t="n">
        <x:f>'Monte Carlo'!$C$20</x:f>
        <x:v>0</x:v>
      </x:c>
      <x:c r="D41" s="240" t="n">
        <x:f>'Monte Carlo'!$D$20</x:f>
        <x:v>0.24</x:v>
      </x:c>
      <x:c r="E41" s="240" t="n">
        <x:f>'Monte Carlo'!$E$20</x:f>
        <x:v>0.238</x:v>
      </x:c>
      <x:c r="F41" s="217"/>
      <x:c r="G41" s="217"/>
      <x:c r="H41" s="217"/>
    </x:row>
    <x:row r="42">
      <x:c r="A42" s="217" t="str">
        <x:f>'Monte Carlo'!$A$21</x:f>
        <x:v>Probability liquid assets ever below $250k reserve</x:v>
      </x:c>
      <x:c r="B42" s="240" t="n">
        <x:f>'Monte Carlo'!$B$21</x:f>
        <x:v>0</x:v>
      </x:c>
      <x:c r="C42" s="240" t="n">
        <x:f>'Monte Carlo'!$C$21</x:f>
        <x:v>0.022</x:v>
      </x:c>
      <x:c r="D42" s="240" t="n">
        <x:f>'Monte Carlo'!$D$21</x:f>
        <x:v>0.358</x:v>
      </x:c>
      <x:c r="E42" s="240" t="n">
        <x:f>'Monte Carlo'!$E$21</x:f>
        <x:v>0.416</x:v>
      </x:c>
      <x:c r="F42" s="217"/>
      <x:c r="G42" s="217"/>
      <x:c r="H42" s="217"/>
    </x:row>
    <x:row r="43">
      <x:c r="A43" s="217" t="str">
        <x:f>'Monte Carlo'!$A$22</x:f>
        <x:v>Probability liquid assets ever below $500k reserve</x:v>
      </x:c>
      <x:c r="B43" s="240" t="n">
        <x:f>'Monte Carlo'!$B$22</x:f>
        <x:v>0.03</x:v>
      </x:c>
      <x:c r="C43" s="240" t="n">
        <x:f>'Monte Carlo'!$C$22</x:f>
        <x:v>0.164</x:v>
      </x:c>
      <x:c r="D43" s="240" t="n">
        <x:f>'Monte Carlo'!$D$22</x:f>
        <x:v>0.532</x:v>
      </x:c>
      <x:c r="E43" s="240" t="n">
        <x:f>'Monte Carlo'!$E$22</x:f>
        <x:v>0.648</x:v>
      </x:c>
      <x:c r="F43" s="217"/>
      <x:c r="G43" s="217"/>
      <x:c r="H43" s="217"/>
    </x:row>
    <x:row r="44">
      <x:c r="A44" s="217" t="str">
        <x:f>'Monte Carlo'!$A$23</x:f>
        <x:v>Probability liquid assets ever below $750k reserve</x:v>
      </x:c>
      <x:c r="B44" s="240" t="n">
        <x:f>'Monte Carlo'!$B$23</x:f>
        <x:v>0.212</x:v>
      </x:c>
      <x:c r="C44" s="240" t="n">
        <x:f>'Monte Carlo'!$C$23</x:f>
        <x:v>0.492</x:v>
      </x:c>
      <x:c r="D44" s="240" t="n">
        <x:f>'Monte Carlo'!$D$23</x:f>
        <x:v>0.81</x:v>
      </x:c>
      <x:c r="E44" s="240" t="n">
        <x:f>'Monte Carlo'!$E$23</x:f>
        <x:v>0.916</x:v>
      </x:c>
      <x:c r="F44" s="217"/>
      <x:c r="G44" s="217"/>
      <x:c r="H44" s="217"/>
    </x:row>
    <x:row r="45" ht="56">
      <x:c r="A45" s="253" t="s">
        <x:v>729</x:v>
      </x:c>
      <x:c r="B45" s="253" t="s">
        <x:v>1122</x:v>
      </x:c>
      <x:c r="C45" s="253" t="s">
        <x:v>1123</x:v>
      </x:c>
      <x:c r="D45" s="253" t="s">
        <x:v>1124</x:v>
      </x:c>
      <x:c r="E45" s="253" t="s">
        <x:v>1125</x:v>
      </x:c>
      <x:c r="F45" s="217"/>
      <x:c r="G45" s="217"/>
      <x:c r="H45" s="217"/>
    </x:row>
    <x:row r="46">
      <x:c r="A46" s="217" t="n">
        <x:f>Calculations!G$67</x:f>
        <x:v>0</x:v>
      </x:c>
      <x:c r="B46" s="217" t="n">
        <x:f>Calculations!G$71</x:f>
        <x:v>1029031.25</x:v>
      </x:c>
      <x:c r="C46" s="217" t="n">
        <x:f>Calculations!G$72</x:f>
        <x:v>1029031.25</x:v>
      </x:c>
      <x:c r="D46" s="217" t="n">
        <x:f>Calculations!G$81</x:f>
        <x:v>1029031.25</x:v>
      </x:c>
      <x:c r="E46" s="217" t="n">
        <x:f>Calculations!G$82</x:f>
        <x:v>1029031.25</x:v>
      </x:c>
      <x:c r="F46" s="217"/>
      <x:c r="G46" s="217"/>
      <x:c r="H46" s="217"/>
    </x:row>
    <x:row r="47">
      <x:c r="A47" s="217" t="n">
        <x:f>Calculations!H$67</x:f>
        <x:v>1</x:v>
      </x:c>
      <x:c r="B47" s="217" t="n">
        <x:f>Calculations!H$71</x:f>
        <x:v>1097638.8301927596</x:v>
      </x:c>
      <x:c r="C47" s="217" t="n">
        <x:f>Calculations!H$72</x:f>
        <x:v>896466.1698611609</x:v>
      </x:c>
      <x:c r="D47" s="217" t="n">
        <x:f>Calculations!H$81</x:f>
        <x:v>1070867.1514075706</x:v>
      </x:c>
      <x:c r="E47" s="217" t="n">
        <x:f>Calculations!H$82</x:f>
        <x:v>874601.1413279619</x:v>
      </x:c>
      <x:c r="F47" s="217"/>
      <x:c r="G47" s="217"/>
      <x:c r="H47" s="217"/>
    </x:row>
    <x:row r="48">
      <x:c r="A48" s="217" t="n">
        <x:f>Calculations!I$67</x:f>
        <x:v>2</x:v>
      </x:c>
      <x:c r="B48" s="217" t="n">
        <x:f>Calculations!I$71</x:f>
        <x:v>1172624.7326980487</x:v>
      </x:c>
      <x:c r="C48" s="217" t="n">
        <x:f>Calculations!I$72</x:f>
        <x:v>970735.6891132973</x:v>
      </x:c>
      <x:c r="D48" s="217" t="n">
        <x:f>Calculations!I$81</x:f>
        <x:v>1116121.1019136694</x:v>
      </x:c>
      <x:c r="E48" s="217" t="n">
        <x:f>Calculations!I$82</x:f>
        <x:v>923960.2037961188</x:v>
      </x:c>
      <x:c r="F48" s="217"/>
      <x:c r="G48" s="217"/>
      <x:c r="H48" s="217"/>
    </x:row>
    <x:row r="49">
      <x:c r="A49" s="217" t="n">
        <x:f>Calculations!J$67</x:f>
        <x:v>3</x:v>
      </x:c>
      <x:c r="B49" s="217" t="n">
        <x:f>Calculations!J$71</x:f>
        <x:v>1229652.3486149816</x:v>
      </x:c>
      <x:c r="C49" s="217" t="n">
        <x:f>Calculations!J$72</x:f>
        <x:v>1027000.3568656225</x:v>
      </x:c>
      <x:c r="D49" s="217" t="n">
        <x:f>Calculations!J$81</x:f>
        <x:v>1141854.4465599575</x:v>
      </x:c>
      <x:c r="E49" s="217" t="n">
        <x:f>Calculations!J$82</x:f>
        <x:v>953671.9263997888</x:v>
      </x:c>
      <x:c r="F49" s="217"/>
      <x:c r="G49" s="217"/>
      <x:c r="H49" s="217"/>
    </x:row>
    <x:row r="50">
      <x:c r="A50" s="217" t="n">
        <x:f>Calculations!K$67</x:f>
        <x:v>4</x:v>
      </x:c>
      <x:c r="B50" s="217" t="n">
        <x:f>Calculations!K$71</x:f>
        <x:v>1291709.9870894817</x:v>
      </x:c>
      <x:c r="C50" s="217" t="n">
        <x:f>Calculations!K$72</x:f>
        <x:v>1088245.4555448152</x:v>
      </x:c>
      <x:c r="D50" s="217" t="n">
        <x:f>Calculations!K$81</x:f>
        <x:v>1170225.4956979991</x:v>
      </x:c>
      <x:c r="E50" s="217" t="n">
        <x:f>Calculations!K$82</x:f>
        <x:v>985896.6721512284</x:v>
      </x:c>
      <x:c r="F50" s="217"/>
      <x:c r="G50" s="217"/>
      <x:c r="H50" s="217"/>
    </x:row>
    <x:row r="51">
      <x:c r="A51" s="217" t="n">
        <x:f>Calculations!L$67</x:f>
        <x:v>5</x:v>
      </x:c>
      <x:c r="B51" s="217" t="n">
        <x:f>Calculations!L$71</x:f>
        <x:v>1359156.3794188136</x:v>
      </x:c>
      <x:c r="C51" s="217" t="n">
        <x:f>Calculations!L$72</x:f>
        <x:v>1154826.492992145</x:v>
      </x:c>
      <x:c r="D51" s="217" t="n">
        <x:f>Calculations!L$81</x:f>
        <x:v>1201296.1934811461</x:v>
      </x:c>
      <x:c r="E51" s="217" t="n">
        <x:f>Calculations!L$82</x:f>
        <x:v>1020698.3472761695</x:v>
      </x:c>
      <x:c r="F51" s="217"/>
      <x:c r="G51" s="217"/>
      <x:c r="H51" s="217"/>
    </x:row>
    <x:row r="52">
      <x:c r="A52" s="217" t="n">
        <x:f>Calculations!M$67</x:f>
        <x:v>6</x:v>
      </x:c>
      <x:c r="B52" s="217" t="n">
        <x:f>Calculations!M$71</x:f>
        <x:v>1432374.2834763865</x:v>
      </x:c>
      <x:c r="C52" s="217" t="n">
        <x:f>Calculations!M$72</x:f>
        <x:v>1227122.7941003854</x:v>
      </x:c>
      <x:c r="D52" s="217" t="n">
        <x:f>Calculations!M$81</x:f>
        <x:v>1235131.8555241115</x:v>
      </x:c>
      <x:c r="E52" s="217" t="n">
        <x:f>Calculations!M$82</x:f>
        <x:v>1058144.13950146</x:v>
      </x:c>
      <x:c r="F52" s="217"/>
      <x:c r="G52" s="217"/>
      <x:c r="H52" s="217"/>
    </x:row>
    <x:row r="53">
      <x:c r="A53" s="217" t="n">
        <x:f>Calculations!N$67</x:f>
        <x:v>7</x:v>
      </x:c>
      <x:c r="B53" s="217" t="n">
        <x:f>Calculations!N$71</x:f>
        <x:v>1511772.0589614797</x:v>
      </x:c>
      <x:c r="C53" s="217" t="n">
        <x:f>Calculations!N$72</x:f>
        <x:v>1305539.0624444399</x:v>
      </x:c>
      <x:c r="D53" s="217" t="n">
        <x:f>Calculations!N$81</x:f>
        <x:v>1271801.2765747737</x:v>
      </x:c>
      <x:c r="E53" s="217" t="n">
        <x:f>Calculations!N$82</x:f>
        <x:v>1098304.6262779082</x:v>
      </x:c>
      <x:c r="F53" s="217"/>
      <x:c r="G53" s="217"/>
      <x:c r="H53" s="217"/>
    </x:row>
    <x:row r="54">
      <x:c r="A54" s="217" t="n">
        <x:f>Calculations!O$67</x:f>
        <x:v>8</x:v>
      </x:c>
      <x:c r="B54" s="217" t="n">
        <x:f>Calculations!O$71</x:f>
        <x:v>1597785.3451926159</x:v>
      </x:c>
      <x:c r="C54" s="217" t="n">
        <x:f>Calculations!O$72</x:f>
        <x:v>1390507.0435703697</x:v>
      </x:c>
      <x:c r="D54" s="217" t="n">
        <x:f>Calculations!O$81</x:f>
        <x:v>1311376.8429622517</x:v>
      </x:c>
      <x:c r="E54" s="217" t="n">
        <x:f>Calculations!O$82</x:f>
        <x:v>1141253.8877018315</x:v>
      </x:c>
      <x:c r="F54" s="217"/>
      <x:c r="G54" s="217"/>
      <x:c r="H54" s="217"/>
    </x:row>
    <x:row r="55">
      <x:c r="A55" s="217" t="n">
        <x:f>Calculations!P$67</x:f>
        <x:v>9</x:v>
      </x:c>
      <x:c r="B55" s="217" t="n">
        <x:f>Calculations!P$71</x:f>
        <x:v>1690878.8481059452</x:v>
      </x:c>
      <x:c r="C55" s="217" t="n">
        <x:f>Calculations!P$72</x:f>
        <x:v>1482487.2965466543</x:v>
      </x:c>
      <x:c r="D55" s="217" t="n">
        <x:f>Calculations!P$81</x:f>
        <x:v>1353934.649993508</x:v>
      </x:c>
      <x:c r="E55" s="217" t="n">
        <x:f>Calculations!P$82</x:f>
        <x:v>1187069.6243069638</x:v>
      </x:c>
      <x:c r="F55" s="217"/>
      <x:c r="G55" s="217"/>
      <x:c r="H55" s="217"/>
    </x:row>
    <x:row r="56">
      <x:c r="A56" s="217" t="n">
        <x:f>Calculations!Q$67</x:f>
        <x:v>10</x:v>
      </x:c>
      <x:c r="B56" s="217" t="n">
        <x:f>Calculations!Q$71</x:f>
        <x:v>1791548.2435525814</x:v>
      </x:c>
      <x:c r="C56" s="217" t="n">
        <x:f>Calculations!Q$72</x:f>
        <x:v>1581971.0808103378</x:v>
      </x:c>
      <x:c r="D56" s="217" t="n">
        <x:f>Calculations!Q$81</x:f>
        <x:v>1399554.6244778102</x:v>
      </x:c>
      <x:c r="E56" s="217" t="n">
        <x:f>Calculations!Q$82</x:f>
        <x:v>1235833.279905357</x:v>
      </x:c>
      <x:c r="F56" s="217"/>
      <x:c r="G56" s="217"/>
      <x:c r="H56" s="217"/>
    </x:row>
    <x:row r="57">
      <x:c r="A57" s="217" t="n">
        <x:f>Calculations!R$67</x:f>
        <x:v>11</x:v>
      </x:c>
      <x:c r="B57" s="217" t="n">
        <x:f>Calculations!R$71</x:f>
        <x:v>1900322.2044494967</x:v>
      </x:c>
      <x:c r="C57" s="217" t="n">
        <x:f>Calculations!R$72</x:f>
        <x:v>1689482.3657974086</x:v>
      </x:c>
      <x:c r="D57" s="217" t="n">
        <x:f>Calculations!R$81</x:f>
        <x:v>1448320.6525657144</x:v>
      </x:c>
      <x:c r="E57" s="217" t="n">
        <x:f>Calculations!R$82</x:f>
        <x:v>1287630.1696631568</x:v>
      </x:c>
      <x:c r="F57" s="217"/>
      <x:c r="G57" s="217"/>
      <x:c r="H57" s="217"/>
    </x:row>
    <x:row r="58">
      <x:c r="A58" s="217" t="n">
        <x:f>Calculations!S$67</x:f>
        <x:v>12</x:v>
      </x:c>
      <x:c r="B58" s="217" t="n">
        <x:f>Calculations!S$71</x:f>
        <x:v>2017764.5598291655</x:v>
      </x:c>
      <x:c r="C58" s="217" t="n">
        <x:f>Calculations!S$72</x:f>
        <x:v>1805579.971333093</x:v>
      </x:c>
      <x:c r="D58" s="217" t="n">
        <x:f>Calculations!S$81</x:f>
        <x:v>1500320.7130968324</x:v>
      </x:c>
      <x:c r="E58" s="217" t="n">
        <x:f>Calculations!S$82</x:f>
        <x:v>1342549.6136046606</x:v>
      </x:c>
      <x:c r="F58" s="217"/>
      <x:c r="G58" s="217"/>
      <x:c r="H58" s="217"/>
    </x:row>
    <x:row r="59">
      <x:c r="A59" s="217" t="n">
        <x:f>Calculations!T$67</x:f>
        <x:v>13</x:v>
      </x:c>
      <x:c r="B59" s="217" t="n">
        <x:f>Calculations!T$71</x:f>
        <x:v>2144476.5943555976</x:v>
      </x:c>
      <x:c r="C59" s="217" t="n">
        <x:f>Calculations!T$72</x:f>
        <x:v>1930859.8472756813</x:v>
      </x:c>
      <x:c r="D59" s="217" t="n">
        <x:f>Calculations!T$81</x:f>
        <x:v>1555647.0166585613</x:v>
      </x:c>
      <x:c r="E59" s="217" t="n">
        <x:f>Calculations!T$82</x:f>
        <x:v>1400685.0757458715</x:v>
      </x:c>
      <x:c r="F59" s="217"/>
      <x:c r="G59" s="217"/>
      <x:c r="H59" s="217"/>
    </x:row>
    <x:row r="60">
      <x:c r="A60" s="217" t="n">
        <x:f>Calculations!U$67</x:f>
        <x:v>14</x:v>
      </x:c>
      <x:c r="B60" s="217" t="n">
        <x:f>Calculations!U$71</x:f>
        <x:v>2281099.4974307804</x:v>
      </x:c>
      <x:c r="C60" s="217" t="n">
        <x:f>Calculations!U$72</x:f>
        <x:v>2065957.501459071</x:v>
      </x:c>
      <x:c r="D60" s="217" t="n">
        <x:f>Calculations!U$81</x:f>
        <x:v>1614396.1505661416</x:v>
      </x:c>
      <x:c r="E60" s="217" t="n">
        <x:f>Calculations!U$82</x:f>
        <x:v>1462134.3090668828</x:v>
      </x:c>
      <x:c r="F60" s="217"/>
      <x:c r="G60" s="217"/>
      <x:c r="H60" s="217"/>
    </x:row>
    <x:row r="61">
      <x:c r="A61" s="217" t="n">
        <x:f>Calculations!V$67</x:f>
        <x:v>15</x:v>
      </x:c>
      <x:c r="B61" s="217" t="n">
        <x:f>Calculations!V$71</x:f>
        <x:v>2428316.9716080753</x:v>
      </x:c>
      <x:c r="C61" s="217" t="n">
        <x:f>Calculations!V$72</x:f>
        <x:v>2211550.585566606</x:v>
      </x:c>
      <x:c r="D61" s="217" t="n">
        <x:f>Calculations!V$81</x:f>
        <x:v>1676669.2299829293</x:v>
      </x:c>
      <x:c r="E61" s="217" t="n">
        <x:f>Calculations!V$82</x:f>
        <x:v>1526999.5065408316</x:v>
      </x:c>
      <x:c r="F61" s="217"/>
      <x:c r="G61" s="217"/>
      <x:c r="H61" s="217"/>
    </x:row>
    <x:row r="62">
      <x:c r="A62" s="217" t="n">
        <x:f>Calculations!W$67</x:f>
        <x:v>16</x:v>
      </x:c>
      <x:c r="B62" s="217" t="n">
        <x:f>Calculations!W$71</x:f>
        <x:v>2586858.010660099</x:v>
      </x:c>
      <x:c r="C62" s="217" t="n">
        <x:f>Calculations!W$72</x:f>
        <x:v>2368361.649194335</x:v>
      </x:c>
      <x:c r="D62" s="217" t="n">
        <x:f>Calculations!W$81</x:f>
        <x:v>1742572.0554086012</x:v>
      </x:c>
      <x:c r="E62" s="217" t="n">
        <x:f>Calculations!W$82</x:f>
        <x:v>1595387.4584459176</x:v>
      </x:c>
      <x:c r="F62" s="217"/>
      <x:c r="G62" s="217"/>
      <x:c r="H62" s="217"/>
    </x:row>
    <x:row r="63">
      <x:c r="A63" s="217" t="n">
        <x:f>Calculations!X$67</x:f>
        <x:v>17</x:v>
      </x:c>
      <x:c r="B63" s="217" t="n">
        <x:f>Calculations!X$71</x:f>
        <x:v>2757499.8583206306</x:v>
      </x:c>
      <x:c r="C63" s="217" t="n">
        <x:f>Calculations!X$72</x:f>
        <x:v>2537161.0730279936</x:v>
      </x:c>
      <x:c r="D63" s="217" t="n">
        <x:f>Calculations!X$81</x:f>
        <x:v>1812215.276772187</x:v>
      </x:c>
      <x:c r="E63" s="217" t="n">
        <x:f>Calculations!X$82</x:f>
        <x:v>1667409.7161960476</x:v>
      </x:c>
      <x:c r="F63" s="217"/>
      <x:c r="G63" s="217"/>
      <x:c r="H63" s="217"/>
    </x:row>
    <x:row r="64">
      <x:c r="A64" s="217" t="n">
        <x:f>Calculations!Y$67</x:f>
        <x:v>18</x:v>
      </x:c>
      <x:c r="B64" s="217" t="n">
        <x:f>Calculations!Y$71</x:f>
        <x:v>2941071.159435701</x:v>
      </x:c>
      <x:c r="C64" s="217" t="n">
        <x:f>Calculations!Y$72</x:f>
        <x:v>2718770.1927674436</x:v>
      </x:c>
      <x:c r="D64" s="217" t="n">
        <x:f>Calculations!Y$81</x:f>
        <x:v>1885714.5643763528</x:v>
      </x:c>
      <x:c r="E64" s="217" t="n">
        <x:f>Calculations!Y$82</x:f>
        <x:v>1743182.7629351032</x:v>
      </x:c>
      <x:c r="F64" s="217"/>
      <x:c r="G64" s="217"/>
      <x:c r="H64" s="217"/>
    </x:row>
    <x:row r="65">
      <x:c r="A65" s="217" t="n">
        <x:f>Calculations!Z$67</x:f>
        <x:v>19</x:v>
      </x:c>
      <x:c r="B65" s="217" t="n">
        <x:f>Calculations!Z$71</x:f>
        <x:v>3138455.3160211476</x:v>
      </x:c>
      <x:c r="C65" s="217" t="n">
        <x:f>Calculations!Z$72</x:f>
        <x:v>2914064.6261878544</x:v>
      </x:c>
      <x:c r="D65" s="217" t="n">
        <x:f>Calculations!Z$81</x:f>
        <x:v>1963190.7869492474</x:v>
      </x:c>
      <x:c r="E65" s="217" t="n">
        <x:f>Calculations!Z$82</x:f>
        <x:v>1822828.1911496073</x:v>
      </x:c>
      <x:c r="F65" s="217"/>
      <x:c r="G65" s="217"/>
      <x:c r="H65" s="217"/>
    </x:row>
    <x:row r="66">
      <x:c r="A66" s="217" t="n">
        <x:f>Calculations!AA$67</x:f>
        <x:v>20</x:v>
      </x:c>
      <x:c r="B66" s="217" t="n">
        <x:f>Calculations!AA$71</x:f>
        <x:v>3350594.061535538</x:v>
      </x:c>
      <x:c r="C66" s="217" t="n">
        <x:f>Calculations!AA$72</x:f>
        <x:v>3123977.8165314826</x:v>
      </x:c>
      <x:c r="D66" s="217" t="n">
        <x:f>Calculations!AA$81</x:f>
        <x:v>2044770.1970704908</x:v>
      </x:c>
      <x:c r="E66" s="217" t="n">
        <x:f>Calculations!AA$82</x:f>
        <x:v>1906472.887564738</x:v>
      </x:c>
      <x:c r="F66" s="217"/>
      <x:c r="G66" s="217"/>
      <x:c r="H66" s="217"/>
    </x:row>
    <x:row r="67">
      <x:c r="A67" s="217" t="n">
        <x:f>Calculations!AB$67</x:f>
        <x:v>21</x:v>
      </x:c>
      <x:c r="B67" s="217" t="n">
        <x:f>Calculations!AB$71</x:f>
        <x:v>3578491.2675417066</x:v>
      </x:c>
      <x:c r="C67" s="217" t="n">
        <x:f>Calculations!AB$72</x:f>
        <x:v>3349504.806280789</x:v>
      </x:c>
      <x:c r="D67" s="217" t="n">
        <x:f>Calculations!AB$81</x:f>
        <x:v>2130584.6242485545</x:v>
      </x:c>
      <x:c r="E67" s="217" t="n">
        <x:f>Calculations!AB$82</x:f>
        <x:v>1994249.2255991816</x:v>
      </x:c>
      <x:c r="F67" s="217"/>
      <x:c r="G67" s="217"/>
      <x:c r="H67" s="217"/>
    </x:row>
    <x:row r="68">
      <x:c r="A68" s="217" t="n">
        <x:f>Calculations!AC$67</x:f>
        <x:v>22</x:v>
      </x:c>
      <x:c r="B68" s="217" t="n">
        <x:f>Calculations!AC$71</x:f>
        <x:v>3823216.997850623</x:v>
      </x:c>
      <x:c r="C68" s="217" t="n">
        <x:f>Calculations!AC$72</x:f>
        <x:v>3591706.2562761474</x:v>
      </x:c>
      <x:c r="D68" s="217" t="n">
        <x:f>Calculations!AC$81</x:f>
        <x:v>2220771.675937853</x:v>
      </x:c>
      <x:c r="E68" s="217" t="n">
        <x:f>Calculations!AC$82</x:f>
        <x:v>2086295.2656652988</x:v>
      </x:c>
      <x:c r="F68" s="217"/>
      <x:c r="G68" s="217"/>
      <x:c r="H68" s="217"/>
    </x:row>
    <x:row r="69">
      <x:c r="A69" s="217" t="n">
        <x:f>Calculations!AD$67</x:f>
        <x:v>23</x:v>
      </x:c>
      <x:c r="B69" s="217" t="n">
        <x:f>Calculations!AD$71</x:f>
        <x:v>4085911.8262216025</x:v>
      </x:c>
      <x:c r="C69" s="217" t="n">
        <x:f>Calculations!AD$72</x:f>
        <x:v>3851712.726113187</x:v>
      </x:c>
      <x:c r="D69" s="217" t="n">
        <x:f>Calculations!AD$81</x:f>
        <x:v>2315474.946795366</x:v>
      </x:c>
      <x:c r="E69" s="217" t="n">
        <x:f>Calculations!AD$82</x:f>
        <x:v>2182754.963612438</x:v>
      </x:c>
      <x:c r="F69" s="217"/>
      <x:c r="G69" s="217"/>
      <x:c r="H69" s="217"/>
    </x:row>
    <x:row r="70">
      <x:c r="A70" s="217" t="n">
        <x:f>Calculations!AE$67</x:f>
        <x:v>24</x:v>
      </x:c>
      <x:c r="B70" s="217" t="n">
        <x:f>Calculations!AE$71</x:f>
        <x:v>4367791.434736802</x:v>
      </x:c>
      <x:c r="C70" s="217" t="n">
        <x:f>Calculations!AE$72</x:f>
        <x:v>4130729.232789742</x:v>
      </x:c>
      <x:c r="D70" s="217" t="n">
        <x:f>Calculations!AE$81</x:f>
        <x:v>2414844.236488554</x:v>
      </x:c>
      <x:c r="E70" s="217" t="n">
        <x:f>Calculations!AE$82</x:f>
        <x:v>2283778.387623076</x:v>
      </x:c>
      <x:c r="F70" s="217"/>
      <x:c r="G70" s="217"/>
      <x:c r="H70" s="217"/>
    </x:row>
    <x:row r="71">
      <x:c r="A71" s="217" t="n">
        <x:f>Calculations!AF$67</x:f>
        <x:v>25</x:v>
      </x:c>
      <x:c r="B71" s="217" t="n">
        <x:f>Calculations!AF$71</x:f>
        <x:v>4670151.511079733</x:v>
      </x:c>
      <x:c r="C71" s="217" t="n">
        <x:f>Calculations!AF$72</x:f>
        <x:v>4430040.105674515</x:v>
      </x:c>
      <x:c r="D71" s="217" t="n">
        <x:f>Calculations!AF$81</x:f>
        <x:v>2519035.7763787424</x:v>
      </x:c>
      <x:c r="E71" s="217" t="n">
        <x:f>Calculations!AF$82</x:f>
        <x:v>2389521.9438837264</x:v>
      </x:c>
      <x:c r="F71" s="217"/>
      <x:c r="G71" s="217"/>
      <x:c r="H71" s="217"/>
    </x:row>
    <x:row r="72">
      <x:c r="A72" s="217" t="n">
        <x:f>Calculations!AG$67</x:f>
        <x:v>26</x:v>
      </x:c>
      <x:c r="B72" s="217" t="n">
        <x:f>Calculations!AG$71</x:f>
        <x:v>4994372.964131475</x:v>
      </x:c>
      <x:c r="C72" s="217" t="n">
        <x:f>Calculations!AG$72</x:f>
        <x:v>4751014.157043319</x:v>
      </x:c>
      <x:c r="D72" s="217" t="n">
        <x:f>Calculations!AG$81</x:f>
        <x:v>2628212.465416999</x:v>
      </x:c>
      <x:c r="E72" s="217" t="n">
        <x:f>Calculations!AG$82</x:f>
        <x:v>2500148.6113653365</x:v>
      </x:c>
      <x:c r="F72" s="217"/>
      <x:c r="G72" s="217"/>
      <x:c r="H72" s="217"/>
    </x:row>
    <x:row r="73">
      <x:c r="A73" s="217" t="n">
        <x:f>Calculations!AH$67</x:f>
        <x:v>27</x:v>
      </x:c>
      <x:c r="B73" s="217" t="n">
        <x:f>Calculations!AH$71</x:f>
        <x:v>5341927.478559209</x:v>
      </x:c>
      <x:c r="C73" s="217" t="n">
        <x:f>Calculations!AH$72</x:f>
        <x:v>5095110.188678723</x:v>
      </x:c>
      <x:c r="D73" s="217" t="n">
        <x:f>Calculations!AH$81</x:f>
        <x:v>2742544.1156029576</x:v>
      </x:c>
      <x:c r="E73" s="217" t="n">
        <x:f>Calculations!AH$82</x:f>
        <x:v>2615828.1860611048</x:v>
      </x:c>
      <x:c r="F73" s="217"/>
      <x:c r="G73" s="217"/>
      <x:c r="H73" s="217"/>
    </x:row>
    <x:row r="74">
      <x:c r="A74" s="217" t="n">
        <x:f>Calculations!AI$67</x:f>
        <x:v>28</x:v>
      </x:c>
      <x:c r="B74" s="217" t="n">
        <x:f>Calculations!AI$71</x:f>
        <x:v>5714383.430414457</x:v>
      </x:c>
      <x:c r="C74" s="217" t="n">
        <x:f>Calculations!AI$72</x:f>
        <x:v>5463882.856360141</x:v>
      </x:c>
      <x:c r="D74" s="217" t="n">
        <x:f>Calculations!AI$81</x:f>
        <x:v>2862207.707370888</x:v>
      </x:c>
      <x:c r="E74" s="217" t="n">
        <x:f>Calculations!AI$82</x:f>
        <x:v>2736737.5350434612</x:v>
      </x:c>
      <x:c r="F74" s="217"/>
      <x:c r="G74" s="217"/>
      <x:c r="H74" s="217"/>
    </x:row>
    <x:row r="75">
      <x:c r="A75" s="217" t="n">
        <x:f>Calculations!AJ$67</x:f>
        <x:v>29</x:v>
      </x:c>
      <x:c r="B75" s="217" t="n">
        <x:f>Calculations!AJ$71</x:f>
        <x:v>6113412.187188484</x:v>
      </x:c>
      <x:c r="C75" s="217" t="n">
        <x:f>Calculations!AJ$72</x:f>
        <x:v>5858988.915489038</x:v>
      </x:c>
      <x:c r="D75" s="217" t="n">
        <x:f>Calculations!AJ$81</x:f>
        <x:v>2987387.655281767</x:v>
      </x:c>
      <x:c r="E75" s="217" t="n">
        <x:f>Calculations!AJ$82</x:f>
        <x:v>2863060.8607161823</x:v>
      </x:c>
      <x:c r="F75" s="217"/>
      <x:c r="G75" s="217"/>
      <x:c r="H75" s="217"/>
    </x:row>
    <x:row r="76">
      <x:c r="A76" s="217" t="n">
        <x:f>Calculations!AK$67</x:f>
        <x:v>30</x:v>
      </x:c>
      <x:c r="B76" s="217" t="n">
        <x:f>Calculations!AK$71</x:f>
        <x:v>6540794.817295215</x:v>
      </x:c>
      <x:c r="C76" s="217" t="n">
        <x:f>Calculations!AK$72</x:f>
        <x:v>6282193.872603706</x:v>
      </x:c>
      <x:c r="D76" s="217" t="n">
        <x:f>Calculations!AK$81</x:f>
        <x:v>3118276.084415098</x:v>
      </x:c>
      <x:c r="E76" s="217" t="n">
        <x:f>Calculations!AK$82</x:f>
        <x:v>2994989.9756525327</x:v>
      </x:c>
      <x:c r="F76" s="217"/>
      <x:c r="G76" s="217"/>
      <x:c r="H76" s="217"/>
    </x:row>
  </x:sheetData>
  <x:mergeCells>
    <x:mergeCell ref="A1:H1"/>
    <x:mergeCell ref="A37:H37"/>
    <x:mergeCell ref="A32:H32"/>
    <x:mergeCell ref="A34:H34"/>
    <x:mergeCell ref="A39:E39"/>
    <x:mergeCell ref="A35:H35"/>
    <x:mergeCell ref="A20:H20"/>
    <x:mergeCell ref="A2:H2"/>
    <x:mergeCell ref="E4:H4"/>
    <x:mergeCell ref="A33:H33"/>
    <x:mergeCell ref="A36:H36"/>
  </x:mergeCells>
  <x:pageMargins left="0.7" right="0.7" top="0.75" bottom="0.75" header="0.3" footer="0.3"/>
  <x:drawing xmlns:r="http://schemas.openxmlformats.org/officeDocument/2006/relationships" r:id="Ref1742a691c846cf"/>
</x:worksheet>
</file>

<file path=xl/worksheets/sheet17.xml><?xml version="1.0" encoding="utf-8"?>
<x:worksheet xmlns:x="http://schemas.openxmlformats.org/spreadsheetml/2006/main">
  <x:sheetFormatPr defaultRowHeight="14"/>
  <x:cols>
    <x:col min="1" max="1" width="44" customWidth="1"/>
    <x:col min="2" max="2" width="16" customWidth="1"/>
    <x:col min="3" max="3" width="12" customWidth="1"/>
    <x:col min="4" max="4" width="70" customWidth="1"/>
    <x:col min="5" max="5" width="60" customWidth="1"/>
  </x:cols>
  <x:sheetData>
    <x:row r="1" ht="15">
      <x:c r="A1" s="105" t="s">
        <x:v>1126</x:v>
      </x:c>
      <x:c r="B1" s="99"/>
      <x:c r="C1" s="99"/>
      <x:c r="D1" s="99"/>
      <x:c r="E1" s="99"/>
    </x:row>
    <x:row r="2">
      <x:c r="A2" s="106" t="s">
        <x:v>1127</x:v>
      </x:c>
      <x:c r="B2" s="99"/>
      <x:c r="C2" s="99"/>
      <x:c r="D2" s="99"/>
      <x:c r="E2" s="99"/>
    </x:row>
    <x:row r="3">
      <x:c r="A3" s="43"/>
      <x:c r="B3" s="43"/>
      <x:c r="C3" s="43"/>
      <x:c r="D3" s="43"/>
      <x:c r="E3" s="43"/>
    </x:row>
    <x:row r="4">
      <x:c r="A4" s="91" t="s">
        <x:v>808</x:v>
      </x:c>
      <x:c r="B4" s="91" t="s">
        <x:v>809</x:v>
      </x:c>
      <x:c r="C4" s="91" t="s">
        <x:v>71</x:v>
      </x:c>
      <x:c r="D4" s="91" t="s">
        <x:v>1128</x:v>
      </x:c>
      <x:c r="E4" s="91" t="s">
        <x:v>178</x:v>
      </x:c>
    </x:row>
    <x:row r="5">
      <x:c r="A5" s="43" t="s">
        <x:v>1129</x:v>
      </x:c>
      <x:c r="B5" s="43" t="s">
        <x:v>834</x:v>
      </x:c>
      <x:c r="C5" s="43" t="s">
        <x:v>75</x:v>
      </x:c>
      <x:c r="D5" s="43" t="s">
        <x:v>1130</x:v>
      </x:c>
      <x:c r="E5" s="43" t="s">
        <x:v>1131</x:v>
      </x:c>
    </x:row>
    <x:row r="6">
      <x:c r="A6" s="43" t="s">
        <x:v>1132</x:v>
      </x:c>
      <x:c r="B6" s="43" t="str">
        <x:f>IF(Calculations!$C$47&gt;=0,"OK","Check")</x:f>
        <x:v>OK</x:v>
      </x:c>
      <x:c r="C6" s="43" t="s">
        <x:v>75</x:v>
      </x:c>
      <x:c r="D6" s="43" t="s">
        <x:v>1133</x:v>
      </x:c>
      <x:c r="E6" s="43" t="s">
        <x:v>1134</x:v>
      </x:c>
    </x:row>
    <x:row r="7">
      <x:c r="A7" s="43" t="s">
        <x:v>1135</x:v>
      </x:c>
      <x:c r="B7" s="43" t="str">
        <x:f>IF(Calculations!$C$46&lt;=Calculations!$C$43,"OK","Check")</x:f>
        <x:v>OK</x:v>
      </x:c>
      <x:c r="C7" s="43" t="s">
        <x:v>75</x:v>
      </x:c>
      <x:c r="D7" s="43" t="s">
        <x:v>1136</x:v>
      </x:c>
      <x:c r="E7" s="43" t="s">
        <x:v>1137</x:v>
      </x:c>
    </x:row>
    <x:row r="8" ht="28">
      <x:c r="A8" s="43" t="s">
        <x:v>1138</x:v>
      </x:c>
      <x:c r="B8" s="43" t="str">
        <x:f>IF(Calculations!$C$46+Calculations!$C$45&lt;=Calculations!$C$53,"OK","Check")</x:f>
        <x:v>OK</x:v>
      </x:c>
      <x:c r="C8" s="43" t="s">
        <x:v>75</x:v>
      </x:c>
      <x:c r="D8" s="43" t="s">
        <x:v>1139</x:v>
      </x:c>
      <x:c r="E8" s="43" t="s">
        <x:v>1140</x:v>
      </x:c>
    </x:row>
    <x:row r="9">
      <x:c r="A9" s="43" t="s">
        <x:v>1141</x:v>
      </x:c>
      <x:c r="B9" s="43" t="str">
        <x:f>IF(COUNTIF(Calculations!$G$70:$AK$70,"&gt;0")&lt;=1,"OK","Check")</x:f>
        <x:v>OK</x:v>
      </x:c>
      <x:c r="C9" s="43" t="s">
        <x:v>75</x:v>
      </x:c>
      <x:c r="D9" s="43" t="s">
        <x:v>1142</x:v>
      </x:c>
      <x:c r="E9" s="43" t="s">
        <x:v>1143</x:v>
      </x:c>
    </x:row>
    <x:row r="10" ht="28">
      <x:c r="A10" s="43" t="s">
        <x:v>1144</x:v>
      </x:c>
      <x:c r="B10" s="43" t="str">
        <x:f>IF(ABS(Calculations!$AK$68-Liquidity_30Y!$AG$13)&lt;1,"OK","Check")</x:f>
        <x:v>OK</x:v>
      </x:c>
      <x:c r="C10" s="43" t="s">
        <x:v>75</x:v>
      </x:c>
      <x:c r="D10" s="43" t="s">
        <x:v>1145</x:v>
      </x:c>
      <x:c r="E10" s="43" t="s">
        <x:v>1146</x:v>
      </x:c>
    </x:row>
    <x:row r="11" ht="28">
      <x:c r="A11" s="43" t="s">
        <x:v>1147</x:v>
      </x:c>
      <x:c r="B11" s="43" t="str">
        <x:f>IF(ABS(Calculations!$AK$78-(Calculations!$AK$71+Calculations!$AK$77))&lt;1,"OK","Check")</x:f>
        <x:v>OK</x:v>
      </x:c>
      <x:c r="C11" s="43" t="s">
        <x:v>84</x:v>
      </x:c>
      <x:c r="D11" s="43" t="s">
        <x:v>1148</x:v>
      </x:c>
      <x:c r="E11" s="43" t="s">
        <x:v>1149</x:v>
      </x:c>
    </x:row>
    <x:row r="12" ht="28">
      <x:c r="A12" s="43" t="s">
        <x:v>1150</x:v>
      </x:c>
      <x:c r="B12" s="43" t="str">
        <x:f>IF(ABS(Calculations!$AK$79-(Calculations!$AK$72+Calculations!$AK$77))&lt;1,"OK","Check")</x:f>
        <x:v>OK</x:v>
      </x:c>
      <x:c r="C12" s="43" t="s">
        <x:v>84</x:v>
      </x:c>
      <x:c r="D12" s="43" t="s">
        <x:v>1151</x:v>
      </x:c>
      <x:c r="E12" s="43" t="s">
        <x:v>1149</x:v>
      </x:c>
    </x:row>
    <x:row r="13">
      <x:c r="A13" s="43" t="s">
        <x:v>1152</x:v>
      </x:c>
      <x:c r="B13" s="43" t="str">
        <x:f>IF(AND('Monte Carlo'!$B$5&lt;='Monte Carlo'!$B$6,'Monte Carlo'!$B$6&lt;='Monte Carlo'!$B$7,'Monte Carlo'!$B$7&lt;='Monte Carlo'!$B$8,'Monte Carlo'!$B$8&lt;='Monte Carlo'!$B$9,'Monte Carlo'!$B$9&lt;='Monte Carlo'!$B$10,'Monte Carlo'!$B$10&lt;='Monte Carlo'!$B$11),"OK","Check")</x:f>
        <x:v>OK</x:v>
      </x:c>
      <x:c r="C13" s="43" t="s">
        <x:v>75</x:v>
      </x:c>
      <x:c r="D13" s="43" t="s">
        <x:v>1153</x:v>
      </x:c>
      <x:c r="E13" s="43" t="s">
        <x:v>1154</x:v>
      </x:c>
    </x:row>
    <x:row r="14">
      <x:c r="A14" s="43" t="s">
        <x:v>1155</x:v>
      </x:c>
      <x:c r="B14" s="43" t="str">
        <x:f>IF(AND('Monte Carlo'!$C$5&lt;='Monte Carlo'!$C$6,'Monte Carlo'!$C$6&lt;='Monte Carlo'!$C$7,'Monte Carlo'!$C$7&lt;='Monte Carlo'!$C$8,'Monte Carlo'!$C$8&lt;='Monte Carlo'!$C$9,'Monte Carlo'!$C$9&lt;='Monte Carlo'!$C$10,'Monte Carlo'!$C$10&lt;='Monte Carlo'!$C$11),"OK","Check")</x:f>
        <x:v>OK</x:v>
      </x:c>
      <x:c r="C14" s="43" t="s">
        <x:v>75</x:v>
      </x:c>
      <x:c r="D14" s="43" t="s">
        <x:v>1153</x:v>
      </x:c>
      <x:c r="E14" s="43" t="s">
        <x:v>1154</x:v>
      </x:c>
    </x:row>
    <x:row r="15">
      <x:c r="A15" s="43" t="s">
        <x:v>1156</x:v>
      </x:c>
      <x:c r="B15" s="43" t="str">
        <x:f>IF(ABS(Calculations!$AK$81-Calculations!$AK$71/Calculations!$AK$80)&lt;1,"OK","Check")</x:f>
        <x:v>OK</x:v>
      </x:c>
      <x:c r="C15" s="43" t="s">
        <x:v>84</x:v>
      </x:c>
      <x:c r="D15" s="43" t="s">
        <x:v>1157</x:v>
      </x:c>
      <x:c r="E15" s="43" t="s">
        <x:v>1158</x:v>
      </x:c>
    </x:row>
    <x:row r="16" ht="28">
      <x:c r="A16" s="43" t="s">
        <x:v>1159</x:v>
      </x:c>
      <x:c r="B16" s="43" t="str">
        <x:f>IF(Calculations!$C$54&gt;=Calculations!$C$55,"OK","Review")</x:f>
        <x:v>OK</x:v>
      </x:c>
      <x:c r="C16" s="43" t="s">
        <x:v>84</x:v>
      </x:c>
      <x:c r="D16" s="43" t="s">
        <x:v>1160</x:v>
      </x:c>
      <x:c r="E16" s="43" t="s">
        <x:v>1161</x:v>
      </x:c>
    </x:row>
    <x:row r="17" ht="28">
      <x:c r="A17" s="43" t="s">
        <x:v>1162</x:v>
      </x:c>
      <x:c r="B17" s="43" t="s">
        <x:v>834</x:v>
      </x:c>
      <x:c r="C17" s="43" t="s">
        <x:v>75</x:v>
      </x:c>
      <x:c r="D17" s="43" t="s">
        <x:v>1163</x:v>
      </x:c>
      <x:c r="E17" s="43" t="s">
        <x:v>1164</x:v>
      </x:c>
    </x:row>
    <x:row r="18">
      <x:c r="A18" s="43" t="s">
        <x:v>1165</x:v>
      </x:c>
      <x:c r="B18" s="43" t="str">
        <x:f>IF(ROWS(MC_Paths_Base!$A$5:$A$504)=Assumptions!$C$98,"OK","Check")</x:f>
        <x:v>OK</x:v>
      </x:c>
      <x:c r="C18" s="43" t="s">
        <x:v>75</x:v>
      </x:c>
      <x:c r="D18" s="43" t="s">
        <x:v>1166</x:v>
      </x:c>
      <x:c r="E18" s="43" t="s">
        <x:v>1167</x:v>
      </x:c>
    </x:row>
    <x:row r="19" ht="28">
      <x:c r="A19" s="43" t="s">
        <x:v>1168</x:v>
      </x:c>
      <x:c r="B19" s="43" t="str">
        <x:f>IF(AND(ISNUMBER(Real_MC_30Y!$J$5),ISNUMBER(Real_MC_30Y!$J$6),COUNTIF(MC_Paths_Recast_30Y!$A$5:$A$504,"&gt;0")=500),"OK","Review")</x:f>
        <x:v>OK</x:v>
      </x:c>
      <x:c r="C19" s="43" t="s">
        <x:v>75</x:v>
      </x:c>
      <x:c r="D19" s="43" t="s">
        <x:v>1169</x:v>
      </x:c>
      <x:c r="E19" s="43" t="s">
        <x:v>1170</x:v>
      </x:c>
    </x:row>
    <x:row r="20">
      <x:c r="A20" s="43" t="s">
        <x:v>1171</x:v>
      </x:c>
      <x:c r="B20" s="43" t="str">
        <x:f>IF(COUNTIF(B5:B19,"Check")+COUNTIF(B27:B30,"Check")&gt;0,"Check",IF(COUNTIF(B5:B19,"Review")+COUNTIF(B27:B30,"Review")&gt;0,"Review","OK"))</x:f>
        <x:v>OK</x:v>
      </x:c>
      <x:c r="C20" s="43" t="s">
        <x:v>75</x:v>
      </x:c>
      <x:c r="D20" s="43" t="s">
        <x:v>1172</x:v>
      </x:c>
      <x:c r="E20" s="43" t="s">
        <x:v>1173</x:v>
      </x:c>
    </x:row>
    <x:row r="21">
      <x:c r="A21" s="43"/>
      <x:c r="B21" s="43"/>
      <x:c r="C21" s="43"/>
      <x:c r="D21" s="43"/>
      <x:c r="E21" s="43"/>
    </x:row>
    <x:row r="22">
      <x:c r="A22" s="104" t="s">
        <x:v>1174</x:v>
      </x:c>
      <x:c r="B22" s="99"/>
      <x:c r="C22" s="99"/>
      <x:c r="D22" s="99"/>
      <x:c r="E22" s="99"/>
    </x:row>
    <x:row r="23">
      <x:c r="A23" s="106" t="s">
        <x:v>1175</x:v>
      </x:c>
      <x:c r="B23" s="99"/>
      <x:c r="C23" s="99"/>
      <x:c r="D23" s="99"/>
      <x:c r="E23" s="99"/>
    </x:row>
    <x:row r="24">
      <x:c r="A24" s="106" t="s">
        <x:v>1176</x:v>
      </x:c>
      <x:c r="B24" s="99"/>
      <x:c r="C24" s="99"/>
      <x:c r="D24" s="99"/>
      <x:c r="E24" s="99"/>
    </x:row>
    <x:row r="25">
      <x:c r="A25" s="106" t="s">
        <x:v>1177</x:v>
      </x:c>
      <x:c r="B25" s="99"/>
      <x:c r="C25" s="99"/>
      <x:c r="D25" s="99"/>
      <x:c r="E25" s="99"/>
    </x:row>
    <x:row r="26">
      <x:c r="A26" s="106" t="s">
        <x:v>1178</x:v>
      </x:c>
      <x:c r="B26" s="99"/>
      <x:c r="C26" s="99"/>
      <x:c r="D26" s="99"/>
      <x:c r="E26" s="99"/>
    </x:row>
    <x:row r="27">
      <x:c r="A27" s="40" t="s">
        <x:v>1179</x:v>
      </x:c>
      <x:c r="B27" s="40" t="str">
        <x:f>IF('Monte Carlo'!$K$5&gt;=0,"OK","Review")</x:f>
        <x:v>OK</x:v>
      </x:c>
      <x:c r="C27" s="40" t="s">
        <x:v>75</x:v>
      </x:c>
      <x:c r="D27" s="40" t="s">
        <x:v>1180</x:v>
      </x:c>
      <x:c r="E27" s="40" t="s">
        <x:v>1181</x:v>
      </x:c>
    </x:row>
    <x:row r="28">
      <x:c r="A28" s="40" t="s">
        <x:v>1182</x:v>
      </x:c>
      <x:c r="B28" s="40" t="str">
        <x:f>IF(COUNTIF(MC_Paths_WaitBuy_30Y!$B$8:$AF$8,"&gt;0")&lt;=1,"OK","Review")</x:f>
        <x:v>OK</x:v>
      </x:c>
      <x:c r="C28" s="40" t="s">
        <x:v>75</x:v>
      </x:c>
      <x:c r="D28" s="40" t="s">
        <x:v>1183</x:v>
      </x:c>
      <x:c r="E28" s="40" t="s">
        <x:v>1184</x:v>
      </x:c>
    </x:row>
    <x:row r="29">
      <x:c r="A29" s="40" t="s">
        <x:v>1185</x:v>
      </x:c>
      <x:c r="B29" s="40" t="str">
        <x:f>IF(COUNTA(MC_Paths_WaitBuy_30Y!$A$22:$A$521)=Assumptions!$C$98,"OK","Review")</x:f>
        <x:v>OK</x:v>
      </x:c>
      <x:c r="C29" s="40" t="s">
        <x:v>75</x:v>
      </x:c>
      <x:c r="D29" s="40" t="s">
        <x:v>1186</x:v>
      </x:c>
      <x:c r="E29" s="40" t="s">
        <x:v>1187</x:v>
      </x:c>
    </x:row>
    <x:row r="30">
      <x:c r="A30" s="40" t="s">
        <x:v>1188</x:v>
      </x:c>
      <x:c r="B30" s="40" t="str">
        <x:f>IF(AND('Monte Carlo'!F5&lt;='Monte Carlo'!F6,'Monte Carlo'!F6&lt;='Monte Carlo'!F7,'Monte Carlo'!F7&lt;='Monte Carlo'!F8,'Monte Carlo'!F8&lt;='Monte Carlo'!F9,'Monte Carlo'!F9&lt;='Monte Carlo'!F10,'Monte Carlo'!F10&lt;='Monte Carlo'!F11),"OK","Review")</x:f>
        <x:v>OK</x:v>
      </x:c>
      <x:c r="C30" s="40" t="s">
        <x:v>75</x:v>
      </x:c>
      <x:c r="D30" s="40" t="s">
        <x:v>1189</x:v>
      </x:c>
      <x:c r="E30" s="40" t="s">
        <x:v>1190</x:v>
      </x:c>
    </x:row>
    <x:row r="31">
      <x:c r="A31" s="217" t="str">
        <x:v>Recast cash-flow positivity includes part-time years</x:v>
      </x:c>
      <x:c r="B31" s="217" t="str">
        <x:v>OK</x:v>
      </x:c>
      <x:c r="C31" s="217" t="str">
        <x:v>High</x:v>
      </x:c>
      <x:c r="D31" s="217" t="str">
        <x:v>Recast Scenario!B12:F13 uses the minimum post-recast cash-flow year, not a single early year.</x:v>
      </x:c>
      <x:c r="E31" s="217" t="str">
        <x:v>Corrects false-confidence risk in the $200k recast answer.</x:v>
      </x:c>
    </x:row>
    <x:row r="32">
      <x:c r="A32" s="43"/>
      <x:c r="B32" s="43"/>
      <x:c r="C32" s="43"/>
      <x:c r="D32" s="43"/>
      <x:c r="E32" s="43"/>
    </x:row>
    <x:row r="33">
      <x:c r="A33" s="43"/>
      <x:c r="B33" s="43"/>
      <x:c r="C33" s="43"/>
      <x:c r="D33" s="43"/>
      <x:c r="E33" s="43"/>
    </x:row>
    <x:row r="34">
      <x:c r="A34" s="43"/>
      <x:c r="B34" s="43"/>
      <x:c r="C34" s="43"/>
      <x:c r="D34" s="43"/>
      <x:c r="E34" s="43"/>
    </x:row>
    <x:row r="35">
      <x:c r="A35" s="43"/>
      <x:c r="B35" s="43"/>
      <x:c r="C35" s="43"/>
      <x:c r="D35" s="43"/>
      <x:c r="E35" s="43"/>
    </x:row>
    <x:row r="36">
      <x:c r="A36" s="43"/>
      <x:c r="B36" s="43"/>
      <x:c r="C36" s="43"/>
      <x:c r="D36" s="43"/>
      <x:c r="E36" s="43"/>
    </x:row>
    <x:row r="37">
      <x:c r="A37" s="43"/>
      <x:c r="B37" s="43"/>
      <x:c r="C37" s="43"/>
      <x:c r="D37" s="43"/>
      <x:c r="E37" s="43"/>
    </x:row>
    <x:row r="38">
      <x:c r="A38" s="43"/>
      <x:c r="B38" s="43"/>
      <x:c r="C38" s="43"/>
      <x:c r="D38" s="43"/>
      <x:c r="E38" s="43"/>
    </x:row>
    <x:row r="39">
      <x:c r="A39" s="43"/>
      <x:c r="B39" s="43"/>
      <x:c r="C39" s="43"/>
      <x:c r="D39" s="43"/>
      <x:c r="E39" s="43"/>
    </x:row>
    <x:row r="40">
      <x:c r="A40" s="43"/>
      <x:c r="B40" s="43"/>
      <x:c r="C40" s="43"/>
      <x:c r="D40" s="43"/>
      <x:c r="E40" s="43"/>
    </x:row>
    <x:row r="41">
      <x:c r="A41" s="43"/>
      <x:c r="B41" s="43"/>
      <x:c r="C41" s="43"/>
      <x:c r="D41" s="43"/>
      <x:c r="E41" s="43"/>
    </x:row>
    <x:row r="42">
      <x:c r="A42" s="43"/>
      <x:c r="B42" s="43"/>
      <x:c r="C42" s="43"/>
      <x:c r="D42" s="43"/>
      <x:c r="E42" s="43"/>
    </x:row>
    <x:row r="43">
      <x:c r="A43" s="43"/>
      <x:c r="B43" s="43"/>
      <x:c r="C43" s="43"/>
      <x:c r="D43" s="43"/>
      <x:c r="E43" s="43"/>
    </x:row>
    <x:row r="44">
      <x:c r="A44" s="43"/>
      <x:c r="B44" s="43"/>
      <x:c r="C44" s="43"/>
      <x:c r="D44" s="43"/>
      <x:c r="E44" s="43"/>
    </x:row>
    <x:row r="45">
      <x:c r="A45" s="43"/>
      <x:c r="B45" s="43"/>
      <x:c r="C45" s="43"/>
      <x:c r="D45" s="43"/>
      <x:c r="E45" s="43"/>
    </x:row>
    <x:row r="46">
      <x:c r="A46" s="43"/>
      <x:c r="B46" s="43"/>
      <x:c r="C46" s="43"/>
      <x:c r="D46" s="43"/>
      <x:c r="E46" s="43"/>
    </x:row>
    <x:row r="47">
      <x:c r="A47" s="43"/>
      <x:c r="B47" s="43"/>
      <x:c r="C47" s="43"/>
      <x:c r="D47" s="43"/>
      <x:c r="E47" s="43"/>
    </x:row>
    <x:row r="48">
      <x:c r="A48" s="43"/>
      <x:c r="B48" s="43"/>
      <x:c r="C48" s="43"/>
      <x:c r="D48" s="43"/>
      <x:c r="E48" s="43"/>
    </x:row>
    <x:row r="49">
      <x:c r="A49" s="43"/>
      <x:c r="B49" s="43"/>
      <x:c r="C49" s="43"/>
      <x:c r="D49" s="43"/>
      <x:c r="E49" s="43"/>
    </x:row>
    <x:row r="50">
      <x:c r="A50" s="43"/>
      <x:c r="B50" s="43"/>
      <x:c r="C50" s="43"/>
      <x:c r="D50" s="43"/>
      <x:c r="E50" s="43"/>
    </x:row>
  </x:sheetData>
  <x:mergeCells>
    <x:mergeCell ref="A26:E26"/>
    <x:mergeCell ref="A24:E24"/>
    <x:mergeCell ref="A2:E2"/>
    <x:mergeCell ref="A25:E25"/>
    <x:mergeCell ref="A1:E1"/>
    <x:mergeCell ref="A23:E23"/>
    <x:mergeCell ref="A22:E2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4"/>
  <x:cols>
    <x:col min="1" max="32" width="12" customWidth="1"/>
  </x:cols>
  <x:sheetData>
    <x:row r="1">
      <x:c r="A1" s="57" t="s">
        <x:v>1191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  <x:c r="AA1" s="57"/>
      <x:c r="AB1" s="57"/>
      <x:c r="AC1" s="57"/>
      <x:c r="AD1" s="57"/>
      <x:c r="AE1" s="57"/>
      <x:c r="AF1" s="57"/>
    </x:row>
    <x:row r="2">
      <x:c r="A2" t="s">
        <x:v>1192</x:v>
      </x:c>
    </x:row>
    <x:row r="4">
      <x:c r="A4" s="62" t="s">
        <x:v>946</x:v>
      </x:c>
      <x:c r="B4" s="62">
        <x:v>0</x:v>
      </x:c>
      <x:c r="C4" s="62">
        <x:v>1</x:v>
      </x:c>
      <x:c r="D4" s="62">
        <x:v>2</x:v>
      </x:c>
      <x:c r="E4" s="62">
        <x:v>3</x:v>
      </x:c>
      <x:c r="F4" s="62">
        <x:v>4</x:v>
      </x:c>
      <x:c r="G4" s="62">
        <x:v>5</x:v>
      </x:c>
      <x:c r="H4" s="62">
        <x:v>6</x:v>
      </x:c>
      <x:c r="I4" s="62">
        <x:v>7</x:v>
      </x:c>
      <x:c r="J4" s="62">
        <x:v>8</x:v>
      </x:c>
      <x:c r="K4" s="62">
        <x:v>9</x:v>
      </x:c>
      <x:c r="L4" s="62">
        <x:v>10</x:v>
      </x:c>
      <x:c r="M4" s="62">
        <x:v>11</x:v>
      </x:c>
      <x:c r="N4" s="62">
        <x:v>12</x:v>
      </x:c>
      <x:c r="O4" s="62">
        <x:v>13</x:v>
      </x:c>
      <x:c r="P4" s="62">
        <x:v>14</x:v>
      </x:c>
      <x:c r="Q4" s="62">
        <x:v>15</x:v>
      </x:c>
      <x:c r="R4" s="62">
        <x:v>16</x:v>
      </x:c>
      <x:c r="S4" s="62">
        <x:v>17</x:v>
      </x:c>
      <x:c r="T4" s="62">
        <x:v>18</x:v>
      </x:c>
      <x:c r="U4" s="62">
        <x:v>19</x:v>
      </x:c>
      <x:c r="V4" s="62">
        <x:v>20</x:v>
      </x:c>
      <x:c r="W4" s="62">
        <x:v>21</x:v>
      </x:c>
      <x:c r="X4" s="62">
        <x:v>22</x:v>
      </x:c>
      <x:c r="Y4" s="62">
        <x:v>23</x:v>
      </x:c>
      <x:c r="Z4" s="62">
        <x:v>24</x:v>
      </x:c>
      <x:c r="AA4" s="62">
        <x:v>25</x:v>
      </x:c>
      <x:c r="AB4" s="62">
        <x:v>26</x:v>
      </x:c>
      <x:c r="AC4" s="62">
        <x:v>27</x:v>
      </x:c>
      <x:c r="AD4" s="62">
        <x:v>28</x:v>
      </x:c>
      <x:c r="AE4" s="62">
        <x:v>29</x:v>
      </x:c>
      <x:c r="AF4" s="62">
        <x:v>30</x:v>
      </x:c>
    </x:row>
    <x:row r="5">
      <x:c r="A5">
        <x:v>1</x:v>
      </x:c>
      <x:c r="B5" s="50" t="n">
        <x:f>MAX(0,Liquidity_30Y!$C$14+Real_MC_30Y!B$57-Real_MC_30Y!B$56)</x:f>
        <x:v>1029031.25</x:v>
      </x:c>
      <x:c r="C5" s="50" t="n">
        <x:f>MAX(0,B5*(1+EXP((LN(1+Real_MC_30Y!$J$11)-0.5*Real_MC_30Y!$J$12^2)+Real_MC_30Y!$J$12*((RAND()+RAND()+RAND()+RAND()+RAND()+RAND()+RAND()+RAND()+RAND()+RAND()+RAND()+RAND())-6))-1)+Real_MC_30Y!C$58)</x:f>
        <x:v>980531.0849876442</x:v>
      </x:c>
      <x:c r="D5" s="50" t="n">
        <x:f>MAX(0,C5*(1+EXP((LN(1+Real_MC_30Y!$J$11)-0.5*Real_MC_30Y!$J$12^2)+Real_MC_30Y!$J$12*((RAND()+RAND()+RAND()+RAND()+RAND()+RAND()+RAND()+RAND()+RAND()+RAND()+RAND()+RAND())-6))-1)+Real_MC_30Y!D$58)</x:f>
        <x:v>945617.6047395149</x:v>
      </x:c>
      <x:c r="E5" s="50" t="n">
        <x:f>MAX(0,D5*(1+EXP((LN(1+Real_MC_30Y!$J$11)-0.5*Real_MC_30Y!$J$12^2)+Real_MC_30Y!$J$12*((RAND()+RAND()+RAND()+RAND()+RAND()+RAND()+RAND()+RAND()+RAND()+RAND()+RAND()+RAND())-6))-1)+Real_MC_30Y!E$58)</x:f>
        <x:v>822374.7801675108</x:v>
      </x:c>
      <x:c r="F5" s="50" t="n">
        <x:f>MAX(0,E5*(1+EXP((LN(1+Real_MC_30Y!$J$11)-0.5*Real_MC_30Y!$J$12^2)+Real_MC_30Y!$J$12*((RAND()+RAND()+RAND()+RAND()+RAND()+RAND()+RAND()+RAND()+RAND()+RAND()+RAND()+RAND())-6))-1)+Real_MC_30Y!F$58)</x:f>
        <x:v>1096289.0052932024</x:v>
      </x:c>
      <x:c r="G5" s="50" t="n">
        <x:f>MAX(0,F5*(1+EXP((LN(1+Real_MC_30Y!$J$11)-0.5*Real_MC_30Y!$J$12^2)+Real_MC_30Y!$J$12*((RAND()+RAND()+RAND()+RAND()+RAND()+RAND()+RAND()+RAND()+RAND()+RAND()+RAND()+RAND())-6))-1)+Real_MC_30Y!G$58)</x:f>
        <x:v>1155669.5222183922</x:v>
      </x:c>
      <x:c r="H5" s="50" t="n">
        <x:f>MAX(0,G5*(1+EXP((LN(1+Real_MC_30Y!$J$11)-0.5*Real_MC_30Y!$J$12^2)+Real_MC_30Y!$J$12*((RAND()+RAND()+RAND()+RAND()+RAND()+RAND()+RAND()+RAND()+RAND()+RAND()+RAND()+RAND())-6))-1)+Real_MC_30Y!H$58)</x:f>
        <x:v>1254573.4495945312</x:v>
      </x:c>
      <x:c r="I5" s="50" t="n">
        <x:f>MAX(0,H5*(1+EXP((LN(1+Real_MC_30Y!$J$11)-0.5*Real_MC_30Y!$J$12^2)+Real_MC_30Y!$J$12*((RAND()+RAND()+RAND()+RAND()+RAND()+RAND()+RAND()+RAND()+RAND()+RAND()+RAND()+RAND())-6))-1)+Real_MC_30Y!I$58)</x:f>
        <x:v>1476402.6521244745</x:v>
      </x:c>
      <x:c r="J5" s="50" t="n">
        <x:f>MAX(0,I5*(1+EXP((LN(1+Real_MC_30Y!$J$11)-0.5*Real_MC_30Y!$J$12^2)+Real_MC_30Y!$J$12*((RAND()+RAND()+RAND()+RAND()+RAND()+RAND()+RAND()+RAND()+RAND()+RAND()+RAND()+RAND())-6))-1)+Real_MC_30Y!J$58)</x:f>
        <x:v>1808799.137523504</x:v>
      </x:c>
      <x:c r="K5" s="50" t="n">
        <x:f>MAX(0,J5*(1+EXP((LN(1+Real_MC_30Y!$J$11)-0.5*Real_MC_30Y!$J$12^2)+Real_MC_30Y!$J$12*((RAND()+RAND()+RAND()+RAND()+RAND()+RAND()+RAND()+RAND()+RAND()+RAND()+RAND()+RAND())-6))-1)+Real_MC_30Y!K$58)</x:f>
        <x:v>1894133.6249358975</x:v>
      </x:c>
      <x:c r="L5" s="50" t="n">
        <x:f>MAX(0,K5*(1+EXP((LN(1+Real_MC_30Y!$J$11)-0.5*Real_MC_30Y!$J$12^2)+Real_MC_30Y!$J$12*((RAND()+RAND()+RAND()+RAND()+RAND()+RAND()+RAND()+RAND()+RAND()+RAND()+RAND()+RAND())-6))-1)+Real_MC_30Y!L$58)</x:f>
        <x:v>2139033.4963315716</x:v>
      </x:c>
      <x:c r="M5" s="50" t="n">
        <x:f>MAX(0,L5*(1+EXP((LN(1+Real_MC_30Y!$J$11)-0.5*Real_MC_30Y!$J$12^2)+Real_MC_30Y!$J$12*((RAND()+RAND()+RAND()+RAND()+RAND()+RAND()+RAND()+RAND()+RAND()+RAND()+RAND()+RAND())-6))-1)+Real_MC_30Y!M$58)</x:f>
        <x:v>2492991.718024157</x:v>
      </x:c>
      <x:c r="N5" s="50" t="n">
        <x:f>MAX(0,M5*(1+EXP((LN(1+Real_MC_30Y!$J$11)-0.5*Real_MC_30Y!$J$12^2)+Real_MC_30Y!$J$12*((RAND()+RAND()+RAND()+RAND()+RAND()+RAND()+RAND()+RAND()+RAND()+RAND()+RAND()+RAND())-6))-1)+Real_MC_30Y!N$58)</x:f>
        <x:v>2621648.157604146</x:v>
      </x:c>
      <x:c r="O5" s="50" t="n">
        <x:f>MAX(0,N5*(1+EXP((LN(1+Real_MC_30Y!$J$11)-0.5*Real_MC_30Y!$J$12^2)+Real_MC_30Y!$J$12*((RAND()+RAND()+RAND()+RAND()+RAND()+RAND()+RAND()+RAND()+RAND()+RAND()+RAND()+RAND())-6))-1)+Real_MC_30Y!O$58)</x:f>
        <x:v>2795398.692630342</x:v>
      </x:c>
      <x:c r="P5" s="50" t="n">
        <x:f>MAX(0,O5*(1+EXP((LN(1+Real_MC_30Y!$J$11)-0.5*Real_MC_30Y!$J$12^2)+Real_MC_30Y!$J$12*((RAND()+RAND()+RAND()+RAND()+RAND()+RAND()+RAND()+RAND()+RAND()+RAND()+RAND()+RAND())-6))-1)+Real_MC_30Y!P$58)</x:f>
        <x:v>2655582.067057119</x:v>
      </x:c>
      <x:c r="Q5" s="50" t="n">
        <x:f>MAX(0,P5*(1+EXP((LN(1+Real_MC_30Y!$J$11)-0.5*Real_MC_30Y!$J$12^2)+Real_MC_30Y!$J$12*((RAND()+RAND()+RAND()+RAND()+RAND()+RAND()+RAND()+RAND()+RAND()+RAND()+RAND()+RAND())-6))-1)+Real_MC_30Y!Q$58)</x:f>
        <x:v>2782249.5601495584</x:v>
      </x:c>
      <x:c r="R5" s="50" t="n">
        <x:f>MAX(0,Q5*(1+EXP((LN(1+Real_MC_30Y!$J$11)-0.5*Real_MC_30Y!$J$12^2)+Real_MC_30Y!$J$12*((RAND()+RAND()+RAND()+RAND()+RAND()+RAND()+RAND()+RAND()+RAND()+RAND()+RAND()+RAND())-6))-1)+Real_MC_30Y!R$58)</x:f>
        <x:v>2920717.0930612944</x:v>
      </x:c>
      <x:c r="S5" s="50" t="n">
        <x:f>MAX(0,R5*(1+EXP((LN(1+Real_MC_30Y!$J$11)-0.5*Real_MC_30Y!$J$12^2)+Real_MC_30Y!$J$12*((RAND()+RAND()+RAND()+RAND()+RAND()+RAND()+RAND()+RAND()+RAND()+RAND()+RAND()+RAND())-6))-1)+Real_MC_30Y!S$58)</x:f>
        <x:v>3460665.969335044</x:v>
      </x:c>
      <x:c r="T5" s="50" t="n">
        <x:f>MAX(0,S5*(1+EXP((LN(1+Real_MC_30Y!$J$11)-0.5*Real_MC_30Y!$J$12^2)+Real_MC_30Y!$J$12*((RAND()+RAND()+RAND()+RAND()+RAND()+RAND()+RAND()+RAND()+RAND()+RAND()+RAND()+RAND())-6))-1)+Real_MC_30Y!T$58)</x:f>
        <x:v>2978624.7878360003</x:v>
      </x:c>
      <x:c r="U5" s="50" t="n">
        <x:f>MAX(0,T5*(1+EXP((LN(1+Real_MC_30Y!$J$11)-0.5*Real_MC_30Y!$J$12^2)+Real_MC_30Y!$J$12*((RAND()+RAND()+RAND()+RAND()+RAND()+RAND()+RAND()+RAND()+RAND()+RAND()+RAND()+RAND())-6))-1)+Real_MC_30Y!U$58)</x:f>
        <x:v>3072584.4248332093</x:v>
      </x:c>
      <x:c r="V5" s="50" t="n">
        <x:f>MAX(0,U5*(1+EXP((LN(1+Real_MC_30Y!$J$11)-0.5*Real_MC_30Y!$J$12^2)+Real_MC_30Y!$J$12*((RAND()+RAND()+RAND()+RAND()+RAND()+RAND()+RAND()+RAND()+RAND()+RAND()+RAND()+RAND())-6))-1)+Real_MC_30Y!V$58)</x:f>
        <x:v>2916909.907133669</x:v>
      </x:c>
      <x:c r="W5" s="50" t="n">
        <x:f>MAX(0,V5*(1+EXP((LN(1+Real_MC_30Y!$J$11)-0.5*Real_MC_30Y!$J$12^2)+Real_MC_30Y!$J$12*((RAND()+RAND()+RAND()+RAND()+RAND()+RAND()+RAND()+RAND()+RAND()+RAND()+RAND()+RAND())-6))-1)+Real_MC_30Y!W$58)</x:f>
        <x:v>3188855.6911831656</x:v>
      </x:c>
      <x:c r="X5" s="50" t="n">
        <x:f>MAX(0,W5*(1+EXP((LN(1+Real_MC_30Y!$J$11)-0.5*Real_MC_30Y!$J$12^2)+Real_MC_30Y!$J$12*((RAND()+RAND()+RAND()+RAND()+RAND()+RAND()+RAND()+RAND()+RAND()+RAND()+RAND()+RAND())-6))-1)+Real_MC_30Y!X$58)</x:f>
        <x:v>3040682.349204722</x:v>
      </x:c>
      <x:c r="Y5" s="50" t="n">
        <x:f>MAX(0,X5*(1+EXP((LN(1+Real_MC_30Y!$J$11)-0.5*Real_MC_30Y!$J$12^2)+Real_MC_30Y!$J$12*((RAND()+RAND()+RAND()+RAND()+RAND()+RAND()+RAND()+RAND()+RAND()+RAND()+RAND()+RAND())-6))-1)+Real_MC_30Y!Y$58)</x:f>
        <x:v>3670734.326375296</x:v>
      </x:c>
      <x:c r="Z5" s="50" t="n">
        <x:f>MAX(0,Y5*(1+EXP((LN(1+Real_MC_30Y!$J$11)-0.5*Real_MC_30Y!$J$12^2)+Real_MC_30Y!$J$12*((RAND()+RAND()+RAND()+RAND()+RAND()+RAND()+RAND()+RAND()+RAND()+RAND()+RAND()+RAND())-6))-1)+Real_MC_30Y!Z$58)</x:f>
        <x:v>4133776.1171465022</x:v>
      </x:c>
      <x:c r="AA5" s="50" t="n">
        <x:f>MAX(0,Z5*(1+EXP((LN(1+Real_MC_30Y!$J$11)-0.5*Real_MC_30Y!$J$12^2)+Real_MC_30Y!$J$12*((RAND()+RAND()+RAND()+RAND()+RAND()+RAND()+RAND()+RAND()+RAND()+RAND()+RAND()+RAND())-6))-1)+Real_MC_30Y!AA$58)</x:f>
        <x:v>3345847.7021320155</x:v>
      </x:c>
      <x:c r="AB5" s="50" t="n">
        <x:f>MAX(0,AA5*(1+EXP((LN(1+Real_MC_30Y!$J$11)-0.5*Real_MC_30Y!$J$12^2)+Real_MC_30Y!$J$12*((RAND()+RAND()+RAND()+RAND()+RAND()+RAND()+RAND()+RAND()+RAND()+RAND()+RAND()+RAND())-6))-1)+Real_MC_30Y!AB$58)</x:f>
        <x:v>5274860.540972861</x:v>
      </x:c>
      <x:c r="AC5" s="50" t="n">
        <x:f>MAX(0,AB5*(1+EXP((LN(1+Real_MC_30Y!$J$11)-0.5*Real_MC_30Y!$J$12^2)+Real_MC_30Y!$J$12*((RAND()+RAND()+RAND()+RAND()+RAND()+RAND()+RAND()+RAND()+RAND()+RAND()+RAND()+RAND())-6))-1)+Real_MC_30Y!AC$58)</x:f>
        <x:v>6118591.10693123</x:v>
      </x:c>
      <x:c r="AD5" s="50" t="n">
        <x:f>MAX(0,AC5*(1+EXP((LN(1+Real_MC_30Y!$J$11)-0.5*Real_MC_30Y!$J$12^2)+Real_MC_30Y!$J$12*((RAND()+RAND()+RAND()+RAND()+RAND()+RAND()+RAND()+RAND()+RAND()+RAND()+RAND()+RAND())-6))-1)+Real_MC_30Y!AD$58)</x:f>
        <x:v>8119309.23184647</x:v>
      </x:c>
      <x:c r="AE5" s="50" t="n">
        <x:f>MAX(0,AD5*(1+EXP((LN(1+Real_MC_30Y!$J$11)-0.5*Real_MC_30Y!$J$12^2)+Real_MC_30Y!$J$12*((RAND()+RAND()+RAND()+RAND()+RAND()+RAND()+RAND()+RAND()+RAND()+RAND()+RAND()+RAND())-6))-1)+Real_MC_30Y!AE$58)</x:f>
        <x:v>8402655.619534958</x:v>
      </x:c>
      <x:c r="AF5" s="50" t="n">
        <x:f>MAX(0,AE5*(1+EXP((LN(1+Real_MC_30Y!$J$11)-0.5*Real_MC_30Y!$J$12^2)+Real_MC_30Y!$J$12*((RAND()+RAND()+RAND()+RAND()+RAND()+RAND()+RAND()+RAND()+RAND()+RAND()+RAND()+RAND())-6))-1)+Real_MC_30Y!AF$58)</x:f>
        <x:v>8444325.498588929</x:v>
      </x:c>
    </x:row>
    <x:row r="6">
      <x:c r="A6">
        <x:v>2</x:v>
      </x:c>
      <x:c r="B6" s="50" t="n">
        <x:f>MAX(0,Liquidity_30Y!$C$14+Real_MC_30Y!B$57-Real_MC_30Y!B$56)</x:f>
        <x:v>1029031.25</x:v>
      </x:c>
      <x:c r="C6" s="50" t="n">
        <x:f>MAX(0,B6*(1+EXP((LN(1+Real_MC_30Y!$J$11)-0.5*Real_MC_30Y!$J$12^2)+Real_MC_30Y!$J$12*((RAND()+RAND()+RAND()+RAND()+RAND()+RAND()+RAND()+RAND()+RAND()+RAND()+RAND()+RAND())-6))-1)+Real_MC_30Y!C$58)</x:f>
        <x:v>1199882.9188190158</x:v>
      </x:c>
      <x:c r="D6" s="50" t="n">
        <x:f>MAX(0,C6*(1+EXP((LN(1+Real_MC_30Y!$J$11)-0.5*Real_MC_30Y!$J$12^2)+Real_MC_30Y!$J$12*((RAND()+RAND()+RAND()+RAND()+RAND()+RAND()+RAND()+RAND()+RAND()+RAND()+RAND()+RAND())-6))-1)+Real_MC_30Y!D$58)</x:f>
        <x:v>1138331.9472445035</x:v>
      </x:c>
      <x:c r="E6" s="50" t="n">
        <x:f>MAX(0,D6*(1+EXP((LN(1+Real_MC_30Y!$J$11)-0.5*Real_MC_30Y!$J$12^2)+Real_MC_30Y!$J$12*((RAND()+RAND()+RAND()+RAND()+RAND()+RAND()+RAND()+RAND()+RAND()+RAND()+RAND()+RAND())-6))-1)+Real_MC_30Y!E$58)</x:f>
        <x:v>1093911.472759911</x:v>
      </x:c>
      <x:c r="F6" s="50" t="n">
        <x:f>MAX(0,E6*(1+EXP((LN(1+Real_MC_30Y!$J$11)-0.5*Real_MC_30Y!$J$12^2)+Real_MC_30Y!$J$12*((RAND()+RAND()+RAND()+RAND()+RAND()+RAND()+RAND()+RAND()+RAND()+RAND()+RAND()+RAND())-6))-1)+Real_MC_30Y!F$58)</x:f>
        <x:v>1152121.831060956</x:v>
      </x:c>
      <x:c r="G6" s="50" t="n">
        <x:f>MAX(0,F6*(1+EXP((LN(1+Real_MC_30Y!$J$11)-0.5*Real_MC_30Y!$J$12^2)+Real_MC_30Y!$J$12*((RAND()+RAND()+RAND()+RAND()+RAND()+RAND()+RAND()+RAND()+RAND()+RAND()+RAND()+RAND())-6))-1)+Real_MC_30Y!G$58)</x:f>
        <x:v>1577446.3534934106</x:v>
      </x:c>
      <x:c r="H6" s="50" t="n">
        <x:f>MAX(0,G6*(1+EXP((LN(1+Real_MC_30Y!$J$11)-0.5*Real_MC_30Y!$J$12^2)+Real_MC_30Y!$J$12*((RAND()+RAND()+RAND()+RAND()+RAND()+RAND()+RAND()+RAND()+RAND()+RAND()+RAND()+RAND())-6))-1)+Real_MC_30Y!H$58)</x:f>
        <x:v>1854068.362956288</x:v>
      </x:c>
      <x:c r="I6" s="50" t="n">
        <x:f>MAX(0,H6*(1+EXP((LN(1+Real_MC_30Y!$J$11)-0.5*Real_MC_30Y!$J$12^2)+Real_MC_30Y!$J$12*((RAND()+RAND()+RAND()+RAND()+RAND()+RAND()+RAND()+RAND()+RAND()+RAND()+RAND()+RAND())-6))-1)+Real_MC_30Y!I$58)</x:f>
        <x:v>1387184.0112008634</x:v>
      </x:c>
      <x:c r="J6" s="50" t="n">
        <x:f>MAX(0,I6*(1+EXP((LN(1+Real_MC_30Y!$J$11)-0.5*Real_MC_30Y!$J$12^2)+Real_MC_30Y!$J$12*((RAND()+RAND()+RAND()+RAND()+RAND()+RAND()+RAND()+RAND()+RAND()+RAND()+RAND()+RAND())-6))-1)+Real_MC_30Y!J$58)</x:f>
        <x:v>1370774.3829301875</x:v>
      </x:c>
      <x:c r="K6" s="50" t="n">
        <x:f>MAX(0,J6*(1+EXP((LN(1+Real_MC_30Y!$J$11)-0.5*Real_MC_30Y!$J$12^2)+Real_MC_30Y!$J$12*((RAND()+RAND()+RAND()+RAND()+RAND()+RAND()+RAND()+RAND()+RAND()+RAND()+RAND()+RAND())-6))-1)+Real_MC_30Y!K$58)</x:f>
        <x:v>1218340.5816034796</x:v>
      </x:c>
      <x:c r="L6" s="50" t="n">
        <x:f>MAX(0,K6*(1+EXP((LN(1+Real_MC_30Y!$J$11)-0.5*Real_MC_30Y!$J$12^2)+Real_MC_30Y!$J$12*((RAND()+RAND()+RAND()+RAND()+RAND()+RAND()+RAND()+RAND()+RAND()+RAND()+RAND()+RAND())-6))-1)+Real_MC_30Y!L$58)</x:f>
        <x:v>1197407.353791806</x:v>
      </x:c>
      <x:c r="M6" s="50" t="n">
        <x:f>MAX(0,L6*(1+EXP((LN(1+Real_MC_30Y!$J$11)-0.5*Real_MC_30Y!$J$12^2)+Real_MC_30Y!$J$12*((RAND()+RAND()+RAND()+RAND()+RAND()+RAND()+RAND()+RAND()+RAND()+RAND()+RAND()+RAND())-6))-1)+Real_MC_30Y!M$58)</x:f>
        <x:v>1073237.0528432028</x:v>
      </x:c>
      <x:c r="N6" s="50" t="n">
        <x:f>MAX(0,M6*(1+EXP((LN(1+Real_MC_30Y!$J$11)-0.5*Real_MC_30Y!$J$12^2)+Real_MC_30Y!$J$12*((RAND()+RAND()+RAND()+RAND()+RAND()+RAND()+RAND()+RAND()+RAND()+RAND()+RAND()+RAND())-6))-1)+Real_MC_30Y!N$58)</x:f>
        <x:v>1266760.9610764445</x:v>
      </x:c>
      <x:c r="O6" s="50" t="n">
        <x:f>MAX(0,N6*(1+EXP((LN(1+Real_MC_30Y!$J$11)-0.5*Real_MC_30Y!$J$12^2)+Real_MC_30Y!$J$12*((RAND()+RAND()+RAND()+RAND()+RAND()+RAND()+RAND()+RAND()+RAND()+RAND()+RAND()+RAND())-6))-1)+Real_MC_30Y!O$58)</x:f>
        <x:v>1418867.5001244347</x:v>
      </x:c>
      <x:c r="P6" s="50" t="n">
        <x:f>MAX(0,O6*(1+EXP((LN(1+Real_MC_30Y!$J$11)-0.5*Real_MC_30Y!$J$12^2)+Real_MC_30Y!$J$12*((RAND()+RAND()+RAND()+RAND()+RAND()+RAND()+RAND()+RAND()+RAND()+RAND()+RAND()+RAND())-6))-1)+Real_MC_30Y!P$58)</x:f>
        <x:v>1849762.738148577</x:v>
      </x:c>
      <x:c r="Q6" s="50" t="n">
        <x:f>MAX(0,P6*(1+EXP((LN(1+Real_MC_30Y!$J$11)-0.5*Real_MC_30Y!$J$12^2)+Real_MC_30Y!$J$12*((RAND()+RAND()+RAND()+RAND()+RAND()+RAND()+RAND()+RAND()+RAND()+RAND()+RAND()+RAND())-6))-1)+Real_MC_30Y!Q$58)</x:f>
        <x:v>1937628.846418153</x:v>
      </x:c>
      <x:c r="R6" s="50" t="n">
        <x:f>MAX(0,Q6*(1+EXP((LN(1+Real_MC_30Y!$J$11)-0.5*Real_MC_30Y!$J$12^2)+Real_MC_30Y!$J$12*((RAND()+RAND()+RAND()+RAND()+RAND()+RAND()+RAND()+RAND()+RAND()+RAND()+RAND()+RAND())-6))-1)+Real_MC_30Y!R$58)</x:f>
        <x:v>2107242.259834453</x:v>
      </x:c>
      <x:c r="S6" s="50" t="n">
        <x:f>MAX(0,R6*(1+EXP((LN(1+Real_MC_30Y!$J$11)-0.5*Real_MC_30Y!$J$12^2)+Real_MC_30Y!$J$12*((RAND()+RAND()+RAND()+RAND()+RAND()+RAND()+RAND()+RAND()+RAND()+RAND()+RAND()+RAND())-6))-1)+Real_MC_30Y!S$58)</x:f>
        <x:v>1652585.7406334353</x:v>
      </x:c>
      <x:c r="T6" s="50" t="n">
        <x:f>MAX(0,S6*(1+EXP((LN(1+Real_MC_30Y!$J$11)-0.5*Real_MC_30Y!$J$12^2)+Real_MC_30Y!$J$12*((RAND()+RAND()+RAND()+RAND()+RAND()+RAND()+RAND()+RAND()+RAND()+RAND()+RAND()+RAND())-6))-1)+Real_MC_30Y!T$58)</x:f>
        <x:v>1857241.9830294228</x:v>
      </x:c>
      <x:c r="U6" s="50" t="n">
        <x:f>MAX(0,T6*(1+EXP((LN(1+Real_MC_30Y!$J$11)-0.5*Real_MC_30Y!$J$12^2)+Real_MC_30Y!$J$12*((RAND()+RAND()+RAND()+RAND()+RAND()+RAND()+RAND()+RAND()+RAND()+RAND()+RAND()+RAND())-6))-1)+Real_MC_30Y!U$58)</x:f>
        <x:v>1859061.1497816823</x:v>
      </x:c>
      <x:c r="V6" s="50" t="n">
        <x:f>MAX(0,U6*(1+EXP((LN(1+Real_MC_30Y!$J$11)-0.5*Real_MC_30Y!$J$12^2)+Real_MC_30Y!$J$12*((RAND()+RAND()+RAND()+RAND()+RAND()+RAND()+RAND()+RAND()+RAND()+RAND()+RAND()+RAND())-6))-1)+Real_MC_30Y!V$58)</x:f>
        <x:v>1861447.276180987</x:v>
      </x:c>
      <x:c r="W6" s="50" t="n">
        <x:f>MAX(0,V6*(1+EXP((LN(1+Real_MC_30Y!$J$11)-0.5*Real_MC_30Y!$J$12^2)+Real_MC_30Y!$J$12*((RAND()+RAND()+RAND()+RAND()+RAND()+RAND()+RAND()+RAND()+RAND()+RAND()+RAND()+RAND())-6))-1)+Real_MC_30Y!W$58)</x:f>
        <x:v>1903659.6684927887</x:v>
      </x:c>
      <x:c r="X6" s="50" t="n">
        <x:f>MAX(0,W6*(1+EXP((LN(1+Real_MC_30Y!$J$11)-0.5*Real_MC_30Y!$J$12^2)+Real_MC_30Y!$J$12*((RAND()+RAND()+RAND()+RAND()+RAND()+RAND()+RAND()+RAND()+RAND()+RAND()+RAND()+RAND())-6))-1)+Real_MC_30Y!X$58)</x:f>
        <x:v>1819747.2710991441</x:v>
      </x:c>
      <x:c r="Y6" s="50" t="n">
        <x:f>MAX(0,X6*(1+EXP((LN(1+Real_MC_30Y!$J$11)-0.5*Real_MC_30Y!$J$12^2)+Real_MC_30Y!$J$12*((RAND()+RAND()+RAND()+RAND()+RAND()+RAND()+RAND()+RAND()+RAND()+RAND()+RAND()+RAND())-6))-1)+Real_MC_30Y!Y$58)</x:f>
        <x:v>1778872.4663884912</x:v>
      </x:c>
      <x:c r="Z6" s="50" t="n">
        <x:f>MAX(0,Y6*(1+EXP((LN(1+Real_MC_30Y!$J$11)-0.5*Real_MC_30Y!$J$12^2)+Real_MC_30Y!$J$12*((RAND()+RAND()+RAND()+RAND()+RAND()+RAND()+RAND()+RAND()+RAND()+RAND()+RAND()+RAND())-6))-1)+Real_MC_30Y!Z$58)</x:f>
        <x:v>2053112.0339874397</x:v>
      </x:c>
      <x:c r="AA6" s="50" t="n">
        <x:f>MAX(0,Z6*(1+EXP((LN(1+Real_MC_30Y!$J$11)-0.5*Real_MC_30Y!$J$12^2)+Real_MC_30Y!$J$12*((RAND()+RAND()+RAND()+RAND()+RAND()+RAND()+RAND()+RAND()+RAND()+RAND()+RAND()+RAND())-6))-1)+Real_MC_30Y!AA$58)</x:f>
        <x:v>1989605.9190623742</x:v>
      </x:c>
      <x:c r="AB6" s="50" t="n">
        <x:f>MAX(0,AA6*(1+EXP((LN(1+Real_MC_30Y!$J$11)-0.5*Real_MC_30Y!$J$12^2)+Real_MC_30Y!$J$12*((RAND()+RAND()+RAND()+RAND()+RAND()+RAND()+RAND()+RAND()+RAND()+RAND()+RAND()+RAND())-6))-1)+Real_MC_30Y!AB$58)</x:f>
        <x:v>1797957.3818548012</x:v>
      </x:c>
      <x:c r="AC6" s="50" t="n">
        <x:f>MAX(0,AB6*(1+EXP((LN(1+Real_MC_30Y!$J$11)-0.5*Real_MC_30Y!$J$12^2)+Real_MC_30Y!$J$12*((RAND()+RAND()+RAND()+RAND()+RAND()+RAND()+RAND()+RAND()+RAND()+RAND()+RAND()+RAND())-6))-1)+Real_MC_30Y!AC$58)</x:f>
        <x:v>1789343.9468173974</x:v>
      </x:c>
      <x:c r="AD6" s="50" t="n">
        <x:f>MAX(0,AC6*(1+EXP((LN(1+Real_MC_30Y!$J$11)-0.5*Real_MC_30Y!$J$12^2)+Real_MC_30Y!$J$12*((RAND()+RAND()+RAND()+RAND()+RAND()+RAND()+RAND()+RAND()+RAND()+RAND()+RAND()+RAND())-6))-1)+Real_MC_30Y!AD$58)</x:f>
        <x:v>1468129.773016234</x:v>
      </x:c>
      <x:c r="AE6" s="50" t="n">
        <x:f>MAX(0,AD6*(1+EXP((LN(1+Real_MC_30Y!$J$11)-0.5*Real_MC_30Y!$J$12^2)+Real_MC_30Y!$J$12*((RAND()+RAND()+RAND()+RAND()+RAND()+RAND()+RAND()+RAND()+RAND()+RAND()+RAND()+RAND())-6))-1)+Real_MC_30Y!AE$58)</x:f>
        <x:v>1719231.311060671</x:v>
      </x:c>
      <x:c r="AF6" s="50" t="n">
        <x:f>MAX(0,AE6*(1+EXP((LN(1+Real_MC_30Y!$J$11)-0.5*Real_MC_30Y!$J$12^2)+Real_MC_30Y!$J$12*((RAND()+RAND()+RAND()+RAND()+RAND()+RAND()+RAND()+RAND()+RAND()+RAND()+RAND()+RAND())-6))-1)+Real_MC_30Y!AF$58)</x:f>
        <x:v>2006888.0189955703</x:v>
      </x:c>
    </x:row>
    <x:row r="7">
      <x:c r="A7">
        <x:v>3</x:v>
      </x:c>
      <x:c r="B7" s="50" t="n">
        <x:f>MAX(0,Liquidity_30Y!$C$14+Real_MC_30Y!B$57-Real_MC_30Y!B$56)</x:f>
        <x:v>1029031.25</x:v>
      </x:c>
      <x:c r="C7" s="50" t="n">
        <x:f>MAX(0,B7*(1+EXP((LN(1+Real_MC_30Y!$J$11)-0.5*Real_MC_30Y!$J$12^2)+Real_MC_30Y!$J$12*((RAND()+RAND()+RAND()+RAND()+RAND()+RAND()+RAND()+RAND()+RAND()+RAND()+RAND()+RAND())-6))-1)+Real_MC_30Y!C$58)</x:f>
        <x:v>704324.7718742643</x:v>
      </x:c>
      <x:c r="D7" s="50" t="n">
        <x:f>MAX(0,C7*(1+EXP((LN(1+Real_MC_30Y!$J$11)-0.5*Real_MC_30Y!$J$12^2)+Real_MC_30Y!$J$12*((RAND()+RAND()+RAND()+RAND()+RAND()+RAND()+RAND()+RAND()+RAND()+RAND()+RAND()+RAND())-6))-1)+Real_MC_30Y!D$58)</x:f>
        <x:v>700415.8594904356</x:v>
      </x:c>
      <x:c r="E7" s="50" t="n">
        <x:f>MAX(0,D7*(1+EXP((LN(1+Real_MC_30Y!$J$11)-0.5*Real_MC_30Y!$J$12^2)+Real_MC_30Y!$J$12*((RAND()+RAND()+RAND()+RAND()+RAND()+RAND()+RAND()+RAND()+RAND()+RAND()+RAND()+RAND())-6))-1)+Real_MC_30Y!E$58)</x:f>
        <x:v>626443.2618454467</x:v>
      </x:c>
      <x:c r="F7" s="50" t="n">
        <x:f>MAX(0,E7*(1+EXP((LN(1+Real_MC_30Y!$J$11)-0.5*Real_MC_30Y!$J$12^2)+Real_MC_30Y!$J$12*((RAND()+RAND()+RAND()+RAND()+RAND()+RAND()+RAND()+RAND()+RAND()+RAND()+RAND()+RAND())-6))-1)+Real_MC_30Y!F$58)</x:f>
        <x:v>828292.9104600801</x:v>
      </x:c>
      <x:c r="G7" s="50" t="n">
        <x:f>MAX(0,F7*(1+EXP((LN(1+Real_MC_30Y!$J$11)-0.5*Real_MC_30Y!$J$12^2)+Real_MC_30Y!$J$12*((RAND()+RAND()+RAND()+RAND()+RAND()+RAND()+RAND()+RAND()+RAND()+RAND()+RAND()+RAND())-6))-1)+Real_MC_30Y!G$58)</x:f>
        <x:v>882740.3055553283</x:v>
      </x:c>
      <x:c r="H7" s="50" t="n">
        <x:f>MAX(0,G7*(1+EXP((LN(1+Real_MC_30Y!$J$11)-0.5*Real_MC_30Y!$J$12^2)+Real_MC_30Y!$J$12*((RAND()+RAND()+RAND()+RAND()+RAND()+RAND()+RAND()+RAND()+RAND()+RAND()+RAND()+RAND())-6))-1)+Real_MC_30Y!H$58)</x:f>
        <x:v>1067336.4291543497</x:v>
      </x:c>
      <x:c r="I7" s="50" t="n">
        <x:f>MAX(0,H7*(1+EXP((LN(1+Real_MC_30Y!$J$11)-0.5*Real_MC_30Y!$J$12^2)+Real_MC_30Y!$J$12*((RAND()+RAND()+RAND()+RAND()+RAND()+RAND()+RAND()+RAND()+RAND()+RAND()+RAND()+RAND())-6))-1)+Real_MC_30Y!I$58)</x:f>
        <x:v>1334959.5433233925</x:v>
      </x:c>
      <x:c r="J7" s="50" t="n">
        <x:f>MAX(0,I7*(1+EXP((LN(1+Real_MC_30Y!$J$11)-0.5*Real_MC_30Y!$J$12^2)+Real_MC_30Y!$J$12*((RAND()+RAND()+RAND()+RAND()+RAND()+RAND()+RAND()+RAND()+RAND()+RAND()+RAND()+RAND())-6))-1)+Real_MC_30Y!J$58)</x:f>
        <x:v>1196652.1707379906</x:v>
      </x:c>
      <x:c r="K7" s="50" t="n">
        <x:f>MAX(0,J7*(1+EXP((LN(1+Real_MC_30Y!$J$11)-0.5*Real_MC_30Y!$J$12^2)+Real_MC_30Y!$J$12*((RAND()+RAND()+RAND()+RAND()+RAND()+RAND()+RAND()+RAND()+RAND()+RAND()+RAND()+RAND())-6))-1)+Real_MC_30Y!K$58)</x:f>
        <x:v>1236041.1308815249</x:v>
      </x:c>
      <x:c r="L7" s="50" t="n">
        <x:f>MAX(0,K7*(1+EXP((LN(1+Real_MC_30Y!$J$11)-0.5*Real_MC_30Y!$J$12^2)+Real_MC_30Y!$J$12*((RAND()+RAND()+RAND()+RAND()+RAND()+RAND()+RAND()+RAND()+RAND()+RAND()+RAND()+RAND())-6))-1)+Real_MC_30Y!L$58)</x:f>
        <x:v>1054086.6922374936</x:v>
      </x:c>
      <x:c r="M7" s="50" t="n">
        <x:f>MAX(0,L7*(1+EXP((LN(1+Real_MC_30Y!$J$11)-0.5*Real_MC_30Y!$J$12^2)+Real_MC_30Y!$J$12*((RAND()+RAND()+RAND()+RAND()+RAND()+RAND()+RAND()+RAND()+RAND()+RAND()+RAND()+RAND())-6))-1)+Real_MC_30Y!M$58)</x:f>
        <x:v>1204851.8462134332</x:v>
      </x:c>
      <x:c r="N7" s="50" t="n">
        <x:f>MAX(0,M7*(1+EXP((LN(1+Real_MC_30Y!$J$11)-0.5*Real_MC_30Y!$J$12^2)+Real_MC_30Y!$J$12*((RAND()+RAND()+RAND()+RAND()+RAND()+RAND()+RAND()+RAND()+RAND()+RAND()+RAND()+RAND())-6))-1)+Real_MC_30Y!N$58)</x:f>
        <x:v>1361218.8600013726</x:v>
      </x:c>
      <x:c r="O7" s="50" t="n">
        <x:f>MAX(0,N7*(1+EXP((LN(1+Real_MC_30Y!$J$11)-0.5*Real_MC_30Y!$J$12^2)+Real_MC_30Y!$J$12*((RAND()+RAND()+RAND()+RAND()+RAND()+RAND()+RAND()+RAND()+RAND()+RAND()+RAND()+RAND())-6))-1)+Real_MC_30Y!O$58)</x:f>
        <x:v>1561771.6405051278</x:v>
      </x:c>
      <x:c r="P7" s="50" t="n">
        <x:f>MAX(0,O7*(1+EXP((LN(1+Real_MC_30Y!$J$11)-0.5*Real_MC_30Y!$J$12^2)+Real_MC_30Y!$J$12*((RAND()+RAND()+RAND()+RAND()+RAND()+RAND()+RAND()+RAND()+RAND()+RAND()+RAND()+RAND())-6))-1)+Real_MC_30Y!P$58)</x:f>
        <x:v>1484825.200918333</x:v>
      </x:c>
      <x:c r="Q7" s="50" t="n">
        <x:f>MAX(0,P7*(1+EXP((LN(1+Real_MC_30Y!$J$11)-0.5*Real_MC_30Y!$J$12^2)+Real_MC_30Y!$J$12*((RAND()+RAND()+RAND()+RAND()+RAND()+RAND()+RAND()+RAND()+RAND()+RAND()+RAND()+RAND())-6))-1)+Real_MC_30Y!Q$58)</x:f>
        <x:v>1683898.7226108601</x:v>
      </x:c>
      <x:c r="R7" s="50" t="n">
        <x:f>MAX(0,Q7*(1+EXP((LN(1+Real_MC_30Y!$J$11)-0.5*Real_MC_30Y!$J$12^2)+Real_MC_30Y!$J$12*((RAND()+RAND()+RAND()+RAND()+RAND()+RAND()+RAND()+RAND()+RAND()+RAND()+RAND()+RAND())-6))-1)+Real_MC_30Y!R$58)</x:f>
        <x:v>1902173.2846099176</x:v>
      </x:c>
      <x:c r="S7" s="50" t="n">
        <x:f>MAX(0,R7*(1+EXP((LN(1+Real_MC_30Y!$J$11)-0.5*Real_MC_30Y!$J$12^2)+Real_MC_30Y!$J$12*((RAND()+RAND()+RAND()+RAND()+RAND()+RAND()+RAND()+RAND()+RAND()+RAND()+RAND()+RAND())-6))-1)+Real_MC_30Y!S$58)</x:f>
        <x:v>2006492.507247031</x:v>
      </x:c>
      <x:c r="T7" s="50" t="n">
        <x:f>MAX(0,S7*(1+EXP((LN(1+Real_MC_30Y!$J$11)-0.5*Real_MC_30Y!$J$12^2)+Real_MC_30Y!$J$12*((RAND()+RAND()+RAND()+RAND()+RAND()+RAND()+RAND()+RAND()+RAND()+RAND()+RAND()+RAND())-6))-1)+Real_MC_30Y!T$58)</x:f>
        <x:v>2667405.811976312</x:v>
      </x:c>
      <x:c r="U7" s="50" t="n">
        <x:f>MAX(0,T7*(1+EXP((LN(1+Real_MC_30Y!$J$11)-0.5*Real_MC_30Y!$J$12^2)+Real_MC_30Y!$J$12*((RAND()+RAND()+RAND()+RAND()+RAND()+RAND()+RAND()+RAND()+RAND()+RAND()+RAND()+RAND())-6))-1)+Real_MC_30Y!U$58)</x:f>
        <x:v>2942328.2441627514</x:v>
      </x:c>
      <x:c r="V7" s="50" t="n">
        <x:f>MAX(0,U7*(1+EXP((LN(1+Real_MC_30Y!$J$11)-0.5*Real_MC_30Y!$J$12^2)+Real_MC_30Y!$J$12*((RAND()+RAND()+RAND()+RAND()+RAND()+RAND()+RAND()+RAND()+RAND()+RAND()+RAND()+RAND())-6))-1)+Real_MC_30Y!V$58)</x:f>
        <x:v>2781241.4591161627</x:v>
      </x:c>
      <x:c r="W7" s="50" t="n">
        <x:f>MAX(0,V7*(1+EXP((LN(1+Real_MC_30Y!$J$11)-0.5*Real_MC_30Y!$J$12^2)+Real_MC_30Y!$J$12*((RAND()+RAND()+RAND()+RAND()+RAND()+RAND()+RAND()+RAND()+RAND()+RAND()+RAND()+RAND())-6))-1)+Real_MC_30Y!W$58)</x:f>
        <x:v>2700070.946059252</x:v>
      </x:c>
      <x:c r="X7" s="50" t="n">
        <x:f>MAX(0,W7*(1+EXP((LN(1+Real_MC_30Y!$J$11)-0.5*Real_MC_30Y!$J$12^2)+Real_MC_30Y!$J$12*((RAND()+RAND()+RAND()+RAND()+RAND()+RAND()+RAND()+RAND()+RAND()+RAND()+RAND()+RAND())-6))-1)+Real_MC_30Y!X$58)</x:f>
        <x:v>2809554.4312568363</x:v>
      </x:c>
      <x:c r="Y7" s="50" t="n">
        <x:f>MAX(0,X7*(1+EXP((LN(1+Real_MC_30Y!$J$11)-0.5*Real_MC_30Y!$J$12^2)+Real_MC_30Y!$J$12*((RAND()+RAND()+RAND()+RAND()+RAND()+RAND()+RAND()+RAND()+RAND()+RAND()+RAND()+RAND())-6))-1)+Real_MC_30Y!Y$58)</x:f>
        <x:v>3088497.5008598072</x:v>
      </x:c>
      <x:c r="Z7" s="50" t="n">
        <x:f>MAX(0,Y7*(1+EXP((LN(1+Real_MC_30Y!$J$11)-0.5*Real_MC_30Y!$J$12^2)+Real_MC_30Y!$J$12*((RAND()+RAND()+RAND()+RAND()+RAND()+RAND()+RAND()+RAND()+RAND()+RAND()+RAND()+RAND())-6))-1)+Real_MC_30Y!Z$58)</x:f>
        <x:v>4032178.414285487</x:v>
      </x:c>
      <x:c r="AA7" s="50" t="n">
        <x:f>MAX(0,Z7*(1+EXP((LN(1+Real_MC_30Y!$J$11)-0.5*Real_MC_30Y!$J$12^2)+Real_MC_30Y!$J$12*((RAND()+RAND()+RAND()+RAND()+RAND()+RAND()+RAND()+RAND()+RAND()+RAND()+RAND()+RAND())-6))-1)+Real_MC_30Y!AA$58)</x:f>
        <x:v>4179714.7822921183</x:v>
      </x:c>
      <x:c r="AB7" s="50" t="n">
        <x:f>MAX(0,AA7*(1+EXP((LN(1+Real_MC_30Y!$J$11)-0.5*Real_MC_30Y!$J$12^2)+Real_MC_30Y!$J$12*((RAND()+RAND()+RAND()+RAND()+RAND()+RAND()+RAND()+RAND()+RAND()+RAND()+RAND()+RAND())-6))-1)+Real_MC_30Y!AB$58)</x:f>
        <x:v>5160139.6517612515</x:v>
      </x:c>
      <x:c r="AC7" s="50" t="n">
        <x:f>MAX(0,AB7*(1+EXP((LN(1+Real_MC_30Y!$J$11)-0.5*Real_MC_30Y!$J$12^2)+Real_MC_30Y!$J$12*((RAND()+RAND()+RAND()+RAND()+RAND()+RAND()+RAND()+RAND()+RAND()+RAND()+RAND()+RAND())-6))-1)+Real_MC_30Y!AC$58)</x:f>
        <x:v>6313538.805885472</x:v>
      </x:c>
      <x:c r="AD7" s="50" t="n">
        <x:f>MAX(0,AC7*(1+EXP((LN(1+Real_MC_30Y!$J$11)-0.5*Real_MC_30Y!$J$12^2)+Real_MC_30Y!$J$12*((RAND()+RAND()+RAND()+RAND()+RAND()+RAND()+RAND()+RAND()+RAND()+RAND()+RAND()+RAND())-6))-1)+Real_MC_30Y!AD$58)</x:f>
        <x:v>5223035.467180478</x:v>
      </x:c>
      <x:c r="AE7" s="50" t="n">
        <x:f>MAX(0,AD7*(1+EXP((LN(1+Real_MC_30Y!$J$11)-0.5*Real_MC_30Y!$J$12^2)+Real_MC_30Y!$J$12*((RAND()+RAND()+RAND()+RAND()+RAND()+RAND()+RAND()+RAND()+RAND()+RAND()+RAND()+RAND())-6))-1)+Real_MC_30Y!AE$58)</x:f>
        <x:v>5517319.144459022</x:v>
      </x:c>
      <x:c r="AF7" s="50" t="n">
        <x:f>MAX(0,AE7*(1+EXP((LN(1+Real_MC_30Y!$J$11)-0.5*Real_MC_30Y!$J$12^2)+Real_MC_30Y!$J$12*((RAND()+RAND()+RAND()+RAND()+RAND()+RAND()+RAND()+RAND()+RAND()+RAND()+RAND()+RAND())-6))-1)+Real_MC_30Y!AF$58)</x:f>
        <x:v>6102282.592763582</x:v>
      </x:c>
    </x:row>
    <x:row r="8">
      <x:c r="A8">
        <x:v>4</x:v>
      </x:c>
      <x:c r="B8" s="50" t="n">
        <x:f>MAX(0,Liquidity_30Y!$C$14+Real_MC_30Y!B$57-Real_MC_30Y!B$56)</x:f>
        <x:v>1029031.25</x:v>
      </x:c>
      <x:c r="C8" s="50" t="n">
        <x:f>MAX(0,B8*(1+EXP((LN(1+Real_MC_30Y!$J$11)-0.5*Real_MC_30Y!$J$12^2)+Real_MC_30Y!$J$12*((RAND()+RAND()+RAND()+RAND()+RAND()+RAND()+RAND()+RAND()+RAND()+RAND()+RAND()+RAND())-6))-1)+Real_MC_30Y!C$58)</x:f>
        <x:v>1047781.9226152983</x:v>
      </x:c>
      <x:c r="D8" s="50" t="n">
        <x:f>MAX(0,C8*(1+EXP((LN(1+Real_MC_30Y!$J$11)-0.5*Real_MC_30Y!$J$12^2)+Real_MC_30Y!$J$12*((RAND()+RAND()+RAND()+RAND()+RAND()+RAND()+RAND()+RAND()+RAND()+RAND()+RAND()+RAND())-6))-1)+Real_MC_30Y!D$58)</x:f>
        <x:v>1186922.4699881591</x:v>
      </x:c>
      <x:c r="E8" s="50" t="n">
        <x:f>MAX(0,D8*(1+EXP((LN(1+Real_MC_30Y!$J$11)-0.5*Real_MC_30Y!$J$12^2)+Real_MC_30Y!$J$12*((RAND()+RAND()+RAND()+RAND()+RAND()+RAND()+RAND()+RAND()+RAND()+RAND()+RAND()+RAND())-6))-1)+Real_MC_30Y!E$58)</x:f>
        <x:v>1002662.3631240085</x:v>
      </x:c>
      <x:c r="F8" s="50" t="n">
        <x:f>MAX(0,E8*(1+EXP((LN(1+Real_MC_30Y!$J$11)-0.5*Real_MC_30Y!$J$12^2)+Real_MC_30Y!$J$12*((RAND()+RAND()+RAND()+RAND()+RAND()+RAND()+RAND()+RAND()+RAND()+RAND()+RAND()+RAND())-6))-1)+Real_MC_30Y!F$58)</x:f>
        <x:v>889610.8012246714</x:v>
      </x:c>
      <x:c r="G8" s="50" t="n">
        <x:f>MAX(0,F8*(1+EXP((LN(1+Real_MC_30Y!$J$11)-0.5*Real_MC_30Y!$J$12^2)+Real_MC_30Y!$J$12*((RAND()+RAND()+RAND()+RAND()+RAND()+RAND()+RAND()+RAND()+RAND()+RAND()+RAND()+RAND())-6))-1)+Real_MC_30Y!G$58)</x:f>
        <x:v>1018029.0281800097</x:v>
      </x:c>
      <x:c r="H8" s="50" t="n">
        <x:f>MAX(0,G8*(1+EXP((LN(1+Real_MC_30Y!$J$11)-0.5*Real_MC_30Y!$J$12^2)+Real_MC_30Y!$J$12*((RAND()+RAND()+RAND()+RAND()+RAND()+RAND()+RAND()+RAND()+RAND()+RAND()+RAND()+RAND())-6))-1)+Real_MC_30Y!H$58)</x:f>
        <x:v>1169941.453652701</x:v>
      </x:c>
      <x:c r="I8" s="50" t="n">
        <x:f>MAX(0,H8*(1+EXP((LN(1+Real_MC_30Y!$J$11)-0.5*Real_MC_30Y!$J$12^2)+Real_MC_30Y!$J$12*((RAND()+RAND()+RAND()+RAND()+RAND()+RAND()+RAND()+RAND()+RAND()+RAND()+RAND()+RAND())-6))-1)+Real_MC_30Y!I$58)</x:f>
        <x:v>1240042.0862923337</x:v>
      </x:c>
      <x:c r="J8" s="50" t="n">
        <x:f>MAX(0,I8*(1+EXP((LN(1+Real_MC_30Y!$J$11)-0.5*Real_MC_30Y!$J$12^2)+Real_MC_30Y!$J$12*((RAND()+RAND()+RAND()+RAND()+RAND()+RAND()+RAND()+RAND()+RAND()+RAND()+RAND()+RAND())-6))-1)+Real_MC_30Y!J$58)</x:f>
        <x:v>1255858.5471743448</x:v>
      </x:c>
      <x:c r="K8" s="50" t="n">
        <x:f>MAX(0,J8*(1+EXP((LN(1+Real_MC_30Y!$J$11)-0.5*Real_MC_30Y!$J$12^2)+Real_MC_30Y!$J$12*((RAND()+RAND()+RAND()+RAND()+RAND()+RAND()+RAND()+RAND()+RAND()+RAND()+RAND()+RAND())-6))-1)+Real_MC_30Y!K$58)</x:f>
        <x:v>1261542.5272638942</x:v>
      </x:c>
      <x:c r="L8" s="50" t="n">
        <x:f>MAX(0,K8*(1+EXP((LN(1+Real_MC_30Y!$J$11)-0.5*Real_MC_30Y!$J$12^2)+Real_MC_30Y!$J$12*((RAND()+RAND()+RAND()+RAND()+RAND()+RAND()+RAND()+RAND()+RAND()+RAND()+RAND()+RAND())-6))-1)+Real_MC_30Y!L$58)</x:f>
        <x:v>1142917.6968150837</x:v>
      </x:c>
      <x:c r="M8" s="50" t="n">
        <x:f>MAX(0,L8*(1+EXP((LN(1+Real_MC_30Y!$J$11)-0.5*Real_MC_30Y!$J$12^2)+Real_MC_30Y!$J$12*((RAND()+RAND()+RAND()+RAND()+RAND()+RAND()+RAND()+RAND()+RAND()+RAND()+RAND()+RAND())-6))-1)+Real_MC_30Y!M$58)</x:f>
        <x:v>1043441.8639942043</x:v>
      </x:c>
      <x:c r="N8" s="50" t="n">
        <x:f>MAX(0,M8*(1+EXP((LN(1+Real_MC_30Y!$J$11)-0.5*Real_MC_30Y!$J$12^2)+Real_MC_30Y!$J$12*((RAND()+RAND()+RAND()+RAND()+RAND()+RAND()+RAND()+RAND()+RAND()+RAND()+RAND()+RAND())-6))-1)+Real_MC_30Y!N$58)</x:f>
        <x:v>1250958.9268222773</x:v>
      </x:c>
      <x:c r="O8" s="50" t="n">
        <x:f>MAX(0,N8*(1+EXP((LN(1+Real_MC_30Y!$J$11)-0.5*Real_MC_30Y!$J$12^2)+Real_MC_30Y!$J$12*((RAND()+RAND()+RAND()+RAND()+RAND()+RAND()+RAND()+RAND()+RAND()+RAND()+RAND()+RAND())-6))-1)+Real_MC_30Y!O$58)</x:f>
        <x:v>1608935.4082112184</x:v>
      </x:c>
      <x:c r="P8" s="50" t="n">
        <x:f>MAX(0,O8*(1+EXP((LN(1+Real_MC_30Y!$J$11)-0.5*Real_MC_30Y!$J$12^2)+Real_MC_30Y!$J$12*((RAND()+RAND()+RAND()+RAND()+RAND()+RAND()+RAND()+RAND()+RAND()+RAND()+RAND()+RAND())-6))-1)+Real_MC_30Y!P$58)</x:f>
        <x:v>1362951.2657137036</x:v>
      </x:c>
      <x:c r="Q8" s="50" t="n">
        <x:f>MAX(0,P8*(1+EXP((LN(1+Real_MC_30Y!$J$11)-0.5*Real_MC_30Y!$J$12^2)+Real_MC_30Y!$J$12*((RAND()+RAND()+RAND()+RAND()+RAND()+RAND()+RAND()+RAND()+RAND()+RAND()+RAND()+RAND())-6))-1)+Real_MC_30Y!Q$58)</x:f>
        <x:v>1280824.3309418787</x:v>
      </x:c>
      <x:c r="R8" s="50" t="n">
        <x:f>MAX(0,Q8*(1+EXP((LN(1+Real_MC_30Y!$J$11)-0.5*Real_MC_30Y!$J$12^2)+Real_MC_30Y!$J$12*((RAND()+RAND()+RAND()+RAND()+RAND()+RAND()+RAND()+RAND()+RAND()+RAND()+RAND()+RAND())-6))-1)+Real_MC_30Y!R$58)</x:f>
        <x:v>1331968.3249931019</x:v>
      </x:c>
      <x:c r="S8" s="50" t="n">
        <x:f>MAX(0,R8*(1+EXP((LN(1+Real_MC_30Y!$J$11)-0.5*Real_MC_30Y!$J$12^2)+Real_MC_30Y!$J$12*((RAND()+RAND()+RAND()+RAND()+RAND()+RAND()+RAND()+RAND()+RAND()+RAND()+RAND()+RAND())-6))-1)+Real_MC_30Y!S$58)</x:f>
        <x:v>1250521.5746809302</x:v>
      </x:c>
      <x:c r="T8" s="50" t="n">
        <x:f>MAX(0,S8*(1+EXP((LN(1+Real_MC_30Y!$J$11)-0.5*Real_MC_30Y!$J$12^2)+Real_MC_30Y!$J$12*((RAND()+RAND()+RAND()+RAND()+RAND()+RAND()+RAND()+RAND()+RAND()+RAND()+RAND()+RAND())-6))-1)+Real_MC_30Y!T$58)</x:f>
        <x:v>1465593.2939657331</x:v>
      </x:c>
      <x:c r="U8" s="50" t="n">
        <x:f>MAX(0,T8*(1+EXP((LN(1+Real_MC_30Y!$J$11)-0.5*Real_MC_30Y!$J$12^2)+Real_MC_30Y!$J$12*((RAND()+RAND()+RAND()+RAND()+RAND()+RAND()+RAND()+RAND()+RAND()+RAND()+RAND()+RAND())-6))-1)+Real_MC_30Y!U$58)</x:f>
        <x:v>1472002.0313070596</x:v>
      </x:c>
      <x:c r="V8" s="50" t="n">
        <x:f>MAX(0,U8*(1+EXP((LN(1+Real_MC_30Y!$J$11)-0.5*Real_MC_30Y!$J$12^2)+Real_MC_30Y!$J$12*((RAND()+RAND()+RAND()+RAND()+RAND()+RAND()+RAND()+RAND()+RAND()+RAND()+RAND()+RAND())-6))-1)+Real_MC_30Y!V$58)</x:f>
        <x:v>1539876.1798884985</x:v>
      </x:c>
      <x:c r="W8" s="50" t="n">
        <x:f>MAX(0,V8*(1+EXP((LN(1+Real_MC_30Y!$J$11)-0.5*Real_MC_30Y!$J$12^2)+Real_MC_30Y!$J$12*((RAND()+RAND()+RAND()+RAND()+RAND()+RAND()+RAND()+RAND()+RAND()+RAND()+RAND()+RAND())-6))-1)+Real_MC_30Y!W$58)</x:f>
        <x:v>1570447.1484115727</x:v>
      </x:c>
      <x:c r="X8" s="50" t="n">
        <x:f>MAX(0,W8*(1+EXP((LN(1+Real_MC_30Y!$J$11)-0.5*Real_MC_30Y!$J$12^2)+Real_MC_30Y!$J$12*((RAND()+RAND()+RAND()+RAND()+RAND()+RAND()+RAND()+RAND()+RAND()+RAND()+RAND()+RAND())-6))-1)+Real_MC_30Y!X$58)</x:f>
        <x:v>1362122.6896952505</x:v>
      </x:c>
      <x:c r="Y8" s="50" t="n">
        <x:f>MAX(0,X8*(1+EXP((LN(1+Real_MC_30Y!$J$11)-0.5*Real_MC_30Y!$J$12^2)+Real_MC_30Y!$J$12*((RAND()+RAND()+RAND()+RAND()+RAND()+RAND()+RAND()+RAND()+RAND()+RAND()+RAND()+RAND())-6))-1)+Real_MC_30Y!Y$58)</x:f>
        <x:v>1118974.026804893</x:v>
      </x:c>
      <x:c r="Z8" s="50" t="n">
        <x:f>MAX(0,Y8*(1+EXP((LN(1+Real_MC_30Y!$J$11)-0.5*Real_MC_30Y!$J$12^2)+Real_MC_30Y!$J$12*((RAND()+RAND()+RAND()+RAND()+RAND()+RAND()+RAND()+RAND()+RAND()+RAND()+RAND()+RAND())-6))-1)+Real_MC_30Y!Z$58)</x:f>
        <x:v>1066218.3325419733</x:v>
      </x:c>
      <x:c r="AA8" s="50" t="n">
        <x:f>MAX(0,Z8*(1+EXP((LN(1+Real_MC_30Y!$J$11)-0.5*Real_MC_30Y!$J$12^2)+Real_MC_30Y!$J$12*((RAND()+RAND()+RAND()+RAND()+RAND()+RAND()+RAND()+RAND()+RAND()+RAND()+RAND()+RAND())-6))-1)+Real_MC_30Y!AA$58)</x:f>
        <x:v>1138947.7707637965</x:v>
      </x:c>
      <x:c r="AB8" s="50" t="n">
        <x:f>MAX(0,AA8*(1+EXP((LN(1+Real_MC_30Y!$J$11)-0.5*Real_MC_30Y!$J$12^2)+Real_MC_30Y!$J$12*((RAND()+RAND()+RAND()+RAND()+RAND()+RAND()+RAND()+RAND()+RAND()+RAND()+RAND()+RAND())-6))-1)+Real_MC_30Y!AB$58)</x:f>
        <x:v>1134955.180201914</x:v>
      </x:c>
      <x:c r="AC8" s="50" t="n">
        <x:f>MAX(0,AB8*(1+EXP((LN(1+Real_MC_30Y!$J$11)-0.5*Real_MC_30Y!$J$12^2)+Real_MC_30Y!$J$12*((RAND()+RAND()+RAND()+RAND()+RAND()+RAND()+RAND()+RAND()+RAND()+RAND()+RAND()+RAND())-6))-1)+Real_MC_30Y!AC$58)</x:f>
        <x:v>1277487.9015122172</x:v>
      </x:c>
      <x:c r="AD8" s="50" t="n">
        <x:f>MAX(0,AC8*(1+EXP((LN(1+Real_MC_30Y!$J$11)-0.5*Real_MC_30Y!$J$12^2)+Real_MC_30Y!$J$12*((RAND()+RAND()+RAND()+RAND()+RAND()+RAND()+RAND()+RAND()+RAND()+RAND()+RAND()+RAND())-6))-1)+Real_MC_30Y!AD$58)</x:f>
        <x:v>1284421.0072654774</x:v>
      </x:c>
      <x:c r="AE8" s="50" t="n">
        <x:f>MAX(0,AD8*(1+EXP((LN(1+Real_MC_30Y!$J$11)-0.5*Real_MC_30Y!$J$12^2)+Real_MC_30Y!$J$12*((RAND()+RAND()+RAND()+RAND()+RAND()+RAND()+RAND()+RAND()+RAND()+RAND()+RAND()+RAND())-6))-1)+Real_MC_30Y!AE$58)</x:f>
        <x:v>1548298.1805406606</x:v>
      </x:c>
      <x:c r="AF8" s="50" t="n">
        <x:f>MAX(0,AE8*(1+EXP((LN(1+Real_MC_30Y!$J$11)-0.5*Real_MC_30Y!$J$12^2)+Real_MC_30Y!$J$12*((RAND()+RAND()+RAND()+RAND()+RAND()+RAND()+RAND()+RAND()+RAND()+RAND()+RAND()+RAND())-6))-1)+Real_MC_30Y!AF$58)</x:f>
        <x:v>1823381.4479578917</x:v>
      </x:c>
    </x:row>
    <x:row r="9">
      <x:c r="A9">
        <x:v>5</x:v>
      </x:c>
      <x:c r="B9" s="50" t="n">
        <x:f>MAX(0,Liquidity_30Y!$C$14+Real_MC_30Y!B$57-Real_MC_30Y!B$56)</x:f>
        <x:v>1029031.25</x:v>
      </x:c>
      <x:c r="C9" s="50" t="n">
        <x:f>MAX(0,B9*(1+EXP((LN(1+Real_MC_30Y!$J$11)-0.5*Real_MC_30Y!$J$12^2)+Real_MC_30Y!$J$12*((RAND()+RAND()+RAND()+RAND()+RAND()+RAND()+RAND()+RAND()+RAND()+RAND()+RAND()+RAND())-6))-1)+Real_MC_30Y!C$58)</x:f>
        <x:v>1328103.6225553374</x:v>
      </x:c>
      <x:c r="D9" s="50" t="n">
        <x:f>MAX(0,C9*(1+EXP((LN(1+Real_MC_30Y!$J$11)-0.5*Real_MC_30Y!$J$12^2)+Real_MC_30Y!$J$12*((RAND()+RAND()+RAND()+RAND()+RAND()+RAND()+RAND()+RAND()+RAND()+RAND()+RAND()+RAND())-6))-1)+Real_MC_30Y!D$58)</x:f>
        <x:v>1899221.8973542855</x:v>
      </x:c>
      <x:c r="E9" s="50" t="n">
        <x:f>MAX(0,D9*(1+EXP((LN(1+Real_MC_30Y!$J$11)-0.5*Real_MC_30Y!$J$12^2)+Real_MC_30Y!$J$12*((RAND()+RAND()+RAND()+RAND()+RAND()+RAND()+RAND()+RAND()+RAND()+RAND()+RAND()+RAND())-6))-1)+Real_MC_30Y!E$58)</x:f>
        <x:v>2290852.4675769107</x:v>
      </x:c>
      <x:c r="F9" s="50" t="n">
        <x:f>MAX(0,E9*(1+EXP((LN(1+Real_MC_30Y!$J$11)-0.5*Real_MC_30Y!$J$12^2)+Real_MC_30Y!$J$12*((RAND()+RAND()+RAND()+RAND()+RAND()+RAND()+RAND()+RAND()+RAND()+RAND()+RAND()+RAND())-6))-1)+Real_MC_30Y!F$58)</x:f>
        <x:v>2203031.2516944925</x:v>
      </x:c>
      <x:c r="G9" s="50" t="n">
        <x:f>MAX(0,F9*(1+EXP((LN(1+Real_MC_30Y!$J$11)-0.5*Real_MC_30Y!$J$12^2)+Real_MC_30Y!$J$12*((RAND()+RAND()+RAND()+RAND()+RAND()+RAND()+RAND()+RAND()+RAND()+RAND()+RAND()+RAND())-6))-1)+Real_MC_30Y!G$58)</x:f>
        <x:v>1931047.958733894</x:v>
      </x:c>
      <x:c r="H9" s="50" t="n">
        <x:f>MAX(0,G9*(1+EXP((LN(1+Real_MC_30Y!$J$11)-0.5*Real_MC_30Y!$J$12^2)+Real_MC_30Y!$J$12*((RAND()+RAND()+RAND()+RAND()+RAND()+RAND()+RAND()+RAND()+RAND()+RAND()+RAND()+RAND())-6))-1)+Real_MC_30Y!H$58)</x:f>
        <x:v>2016800.3650541897</x:v>
      </x:c>
      <x:c r="I9" s="50" t="n">
        <x:f>MAX(0,H9*(1+EXP((LN(1+Real_MC_30Y!$J$11)-0.5*Real_MC_30Y!$J$12^2)+Real_MC_30Y!$J$12*((RAND()+RAND()+RAND()+RAND()+RAND()+RAND()+RAND()+RAND()+RAND()+RAND()+RAND()+RAND())-6))-1)+Real_MC_30Y!I$58)</x:f>
        <x:v>2057618.6011618266</x:v>
      </x:c>
      <x:c r="J9" s="50" t="n">
        <x:f>MAX(0,I9*(1+EXP((LN(1+Real_MC_30Y!$J$11)-0.5*Real_MC_30Y!$J$12^2)+Real_MC_30Y!$J$12*((RAND()+RAND()+RAND()+RAND()+RAND()+RAND()+RAND()+RAND()+RAND()+RAND()+RAND()+RAND())-6))-1)+Real_MC_30Y!J$58)</x:f>
        <x:v>2408464.275422361</x:v>
      </x:c>
      <x:c r="K9" s="50" t="n">
        <x:f>MAX(0,J9*(1+EXP((LN(1+Real_MC_30Y!$J$11)-0.5*Real_MC_30Y!$J$12^2)+Real_MC_30Y!$J$12*((RAND()+RAND()+RAND()+RAND()+RAND()+RAND()+RAND()+RAND()+RAND()+RAND()+RAND()+RAND())-6))-1)+Real_MC_30Y!K$58)</x:f>
        <x:v>2418166.6171881845</x:v>
      </x:c>
      <x:c r="L9" s="50" t="n">
        <x:f>MAX(0,K9*(1+EXP((LN(1+Real_MC_30Y!$J$11)-0.5*Real_MC_30Y!$J$12^2)+Real_MC_30Y!$J$12*((RAND()+RAND()+RAND()+RAND()+RAND()+RAND()+RAND()+RAND()+RAND()+RAND()+RAND()+RAND())-6))-1)+Real_MC_30Y!L$58)</x:f>
        <x:v>2307766.531360303</x:v>
      </x:c>
      <x:c r="M9" s="50" t="n">
        <x:f>MAX(0,L9*(1+EXP((LN(1+Real_MC_30Y!$J$11)-0.5*Real_MC_30Y!$J$12^2)+Real_MC_30Y!$J$12*((RAND()+RAND()+RAND()+RAND()+RAND()+RAND()+RAND()+RAND()+RAND()+RAND()+RAND()+RAND())-6))-1)+Real_MC_30Y!M$58)</x:f>
        <x:v>2221095.3983578966</x:v>
      </x:c>
      <x:c r="N9" s="50" t="n">
        <x:f>MAX(0,M9*(1+EXP((LN(1+Real_MC_30Y!$J$11)-0.5*Real_MC_30Y!$J$12^2)+Real_MC_30Y!$J$12*((RAND()+RAND()+RAND()+RAND()+RAND()+RAND()+RAND()+RAND()+RAND()+RAND()+RAND()+RAND())-6))-1)+Real_MC_30Y!N$58)</x:f>
        <x:v>2434415.6452688565</x:v>
      </x:c>
      <x:c r="O9" s="50" t="n">
        <x:f>MAX(0,N9*(1+EXP((LN(1+Real_MC_30Y!$J$11)-0.5*Real_MC_30Y!$J$12^2)+Real_MC_30Y!$J$12*((RAND()+RAND()+RAND()+RAND()+RAND()+RAND()+RAND()+RAND()+RAND()+RAND()+RAND()+RAND())-6))-1)+Real_MC_30Y!O$58)</x:f>
        <x:v>2323117.416210103</x:v>
      </x:c>
      <x:c r="P9" s="50" t="n">
        <x:f>MAX(0,O9*(1+EXP((LN(1+Real_MC_30Y!$J$11)-0.5*Real_MC_30Y!$J$12^2)+Real_MC_30Y!$J$12*((RAND()+RAND()+RAND()+RAND()+RAND()+RAND()+RAND()+RAND()+RAND()+RAND()+RAND()+RAND())-6))-1)+Real_MC_30Y!P$58)</x:f>
        <x:v>2986947.8446234968</x:v>
      </x:c>
      <x:c r="Q9" s="50" t="n">
        <x:f>MAX(0,P9*(1+EXP((LN(1+Real_MC_30Y!$J$11)-0.5*Real_MC_30Y!$J$12^2)+Real_MC_30Y!$J$12*((RAND()+RAND()+RAND()+RAND()+RAND()+RAND()+RAND()+RAND()+RAND()+RAND()+RAND()+RAND())-6))-1)+Real_MC_30Y!Q$58)</x:f>
        <x:v>3366438.115176814</x:v>
      </x:c>
      <x:c r="R9" s="50" t="n">
        <x:f>MAX(0,Q9*(1+EXP((LN(1+Real_MC_30Y!$J$11)-0.5*Real_MC_30Y!$J$12^2)+Real_MC_30Y!$J$12*((RAND()+RAND()+RAND()+RAND()+RAND()+RAND()+RAND()+RAND()+RAND()+RAND()+RAND()+RAND())-6))-1)+Real_MC_30Y!R$58)</x:f>
        <x:v>3556365.9070977615</x:v>
      </x:c>
      <x:c r="S9" s="50" t="n">
        <x:f>MAX(0,R9*(1+EXP((LN(1+Real_MC_30Y!$J$11)-0.5*Real_MC_30Y!$J$12^2)+Real_MC_30Y!$J$12*((RAND()+RAND()+RAND()+RAND()+RAND()+RAND()+RAND()+RAND()+RAND()+RAND()+RAND()+RAND())-6))-1)+Real_MC_30Y!S$58)</x:f>
        <x:v>3560310.0409433227</x:v>
      </x:c>
      <x:c r="T9" s="50" t="n">
        <x:f>MAX(0,S9*(1+EXP((LN(1+Real_MC_30Y!$J$11)-0.5*Real_MC_30Y!$J$12^2)+Real_MC_30Y!$J$12*((RAND()+RAND()+RAND()+RAND()+RAND()+RAND()+RAND()+RAND()+RAND()+RAND()+RAND()+RAND())-6))-1)+Real_MC_30Y!T$58)</x:f>
        <x:v>4755709.907637971</x:v>
      </x:c>
      <x:c r="U9" s="50" t="n">
        <x:f>MAX(0,T9*(1+EXP((LN(1+Real_MC_30Y!$J$11)-0.5*Real_MC_30Y!$J$12^2)+Real_MC_30Y!$J$12*((RAND()+RAND()+RAND()+RAND()+RAND()+RAND()+RAND()+RAND()+RAND()+RAND()+RAND()+RAND())-6))-1)+Real_MC_30Y!U$58)</x:f>
        <x:v>5241889.51666228</x:v>
      </x:c>
      <x:c r="V9" s="50" t="n">
        <x:f>MAX(0,U9*(1+EXP((LN(1+Real_MC_30Y!$J$11)-0.5*Real_MC_30Y!$J$12^2)+Real_MC_30Y!$J$12*((RAND()+RAND()+RAND()+RAND()+RAND()+RAND()+RAND()+RAND()+RAND()+RAND()+RAND()+RAND())-6))-1)+Real_MC_30Y!V$58)</x:f>
        <x:v>5287057.794126903</x:v>
      </x:c>
      <x:c r="W9" s="50" t="n">
        <x:f>MAX(0,V9*(1+EXP((LN(1+Real_MC_30Y!$J$11)-0.5*Real_MC_30Y!$J$12^2)+Real_MC_30Y!$J$12*((RAND()+RAND()+RAND()+RAND()+RAND()+RAND()+RAND()+RAND()+RAND()+RAND()+RAND()+RAND())-6))-1)+Real_MC_30Y!W$58)</x:f>
        <x:v>6181285.169273491</x:v>
      </x:c>
      <x:c r="X9" s="50" t="n">
        <x:f>MAX(0,W9*(1+EXP((LN(1+Real_MC_30Y!$J$11)-0.5*Real_MC_30Y!$J$12^2)+Real_MC_30Y!$J$12*((RAND()+RAND()+RAND()+RAND()+RAND()+RAND()+RAND()+RAND()+RAND()+RAND()+RAND()+RAND())-6))-1)+Real_MC_30Y!X$58)</x:f>
        <x:v>5049742.351590827</x:v>
      </x:c>
      <x:c r="Y9" s="50" t="n">
        <x:f>MAX(0,X9*(1+EXP((LN(1+Real_MC_30Y!$J$11)-0.5*Real_MC_30Y!$J$12^2)+Real_MC_30Y!$J$12*((RAND()+RAND()+RAND()+RAND()+RAND()+RAND()+RAND()+RAND()+RAND()+RAND()+RAND()+RAND())-6))-1)+Real_MC_30Y!Y$58)</x:f>
        <x:v>5851285.713647806</x:v>
      </x:c>
      <x:c r="Z9" s="50" t="n">
        <x:f>MAX(0,Y9*(1+EXP((LN(1+Real_MC_30Y!$J$11)-0.5*Real_MC_30Y!$J$12^2)+Real_MC_30Y!$J$12*((RAND()+RAND()+RAND()+RAND()+RAND()+RAND()+RAND()+RAND()+RAND()+RAND()+RAND()+RAND())-6))-1)+Real_MC_30Y!Z$58)</x:f>
        <x:v>5784970.226055337</x:v>
      </x:c>
      <x:c r="AA9" s="50" t="n">
        <x:f>MAX(0,Z9*(1+EXP((LN(1+Real_MC_30Y!$J$11)-0.5*Real_MC_30Y!$J$12^2)+Real_MC_30Y!$J$12*((RAND()+RAND()+RAND()+RAND()+RAND()+RAND()+RAND()+RAND()+RAND()+RAND()+RAND()+RAND())-6))-1)+Real_MC_30Y!AA$58)</x:f>
        <x:v>6120115.973005707</x:v>
      </x:c>
      <x:c r="AB9" s="50" t="n">
        <x:f>MAX(0,AA9*(1+EXP((LN(1+Real_MC_30Y!$J$11)-0.5*Real_MC_30Y!$J$12^2)+Real_MC_30Y!$J$12*((RAND()+RAND()+RAND()+RAND()+RAND()+RAND()+RAND()+RAND()+RAND()+RAND()+RAND()+RAND())-6))-1)+Real_MC_30Y!AB$58)</x:f>
        <x:v>5451784.2630229145</x:v>
      </x:c>
      <x:c r="AC9" s="50" t="n">
        <x:f>MAX(0,AB9*(1+EXP((LN(1+Real_MC_30Y!$J$11)-0.5*Real_MC_30Y!$J$12^2)+Real_MC_30Y!$J$12*((RAND()+RAND()+RAND()+RAND()+RAND()+RAND()+RAND()+RAND()+RAND()+RAND()+RAND()+RAND())-6))-1)+Real_MC_30Y!AC$58)</x:f>
        <x:v>4999103.790423573</x:v>
      </x:c>
      <x:c r="AD9" s="50" t="n">
        <x:f>MAX(0,AC9*(1+EXP((LN(1+Real_MC_30Y!$J$11)-0.5*Real_MC_30Y!$J$12^2)+Real_MC_30Y!$J$12*((RAND()+RAND()+RAND()+RAND()+RAND()+RAND()+RAND()+RAND()+RAND()+RAND()+RAND()+RAND())-6))-1)+Real_MC_30Y!AD$58)</x:f>
        <x:v>4640091.683715385</x:v>
      </x:c>
      <x:c r="AE9" s="50" t="n">
        <x:f>MAX(0,AD9*(1+EXP((LN(1+Real_MC_30Y!$J$11)-0.5*Real_MC_30Y!$J$12^2)+Real_MC_30Y!$J$12*((RAND()+RAND()+RAND()+RAND()+RAND()+RAND()+RAND()+RAND()+RAND()+RAND()+RAND()+RAND())-6))-1)+Real_MC_30Y!AE$58)</x:f>
        <x:v>4707328.095089315</x:v>
      </x:c>
      <x:c r="AF9" s="50" t="n">
        <x:f>MAX(0,AE9*(1+EXP((LN(1+Real_MC_30Y!$J$11)-0.5*Real_MC_30Y!$J$12^2)+Real_MC_30Y!$J$12*((RAND()+RAND()+RAND()+RAND()+RAND()+RAND()+RAND()+RAND()+RAND()+RAND()+RAND()+RAND())-6))-1)+Real_MC_30Y!AF$58)</x:f>
        <x:v>3510128.200764305</x:v>
      </x:c>
    </x:row>
    <x:row r="10">
      <x:c r="A10">
        <x:v>6</x:v>
      </x:c>
      <x:c r="B10" s="50" t="n">
        <x:f>MAX(0,Liquidity_30Y!$C$14+Real_MC_30Y!B$57-Real_MC_30Y!B$56)</x:f>
        <x:v>1029031.25</x:v>
      </x:c>
      <x:c r="C10" s="50" t="n">
        <x:f>MAX(0,B10*(1+EXP((LN(1+Real_MC_30Y!$J$11)-0.5*Real_MC_30Y!$J$12^2)+Real_MC_30Y!$J$12*((RAND()+RAND()+RAND()+RAND()+RAND()+RAND()+RAND()+RAND()+RAND()+RAND()+RAND()+RAND())-6))-1)+Real_MC_30Y!C$58)</x:f>
        <x:v>1099489.9524493315</x:v>
      </x:c>
      <x:c r="D10" s="50" t="n">
        <x:f>MAX(0,C10*(1+EXP((LN(1+Real_MC_30Y!$J$11)-0.5*Real_MC_30Y!$J$12^2)+Real_MC_30Y!$J$12*((RAND()+RAND()+RAND()+RAND()+RAND()+RAND()+RAND()+RAND()+RAND()+RAND()+RAND()+RAND())-6))-1)+Real_MC_30Y!D$58)</x:f>
        <x:v>1478045.7782903037</x:v>
      </x:c>
      <x:c r="E10" s="50" t="n">
        <x:f>MAX(0,D10*(1+EXP((LN(1+Real_MC_30Y!$J$11)-0.5*Real_MC_30Y!$J$12^2)+Real_MC_30Y!$J$12*((RAND()+RAND()+RAND()+RAND()+RAND()+RAND()+RAND()+RAND()+RAND()+RAND()+RAND()+RAND())-6))-1)+Real_MC_30Y!E$58)</x:f>
        <x:v>2135044.8013167568</x:v>
      </x:c>
      <x:c r="F10" s="50" t="n">
        <x:f>MAX(0,E10*(1+EXP((LN(1+Real_MC_30Y!$J$11)-0.5*Real_MC_30Y!$J$12^2)+Real_MC_30Y!$J$12*((RAND()+RAND()+RAND()+RAND()+RAND()+RAND()+RAND()+RAND()+RAND()+RAND()+RAND()+RAND())-6))-1)+Real_MC_30Y!F$58)</x:f>
        <x:v>1676227.8713184264</x:v>
      </x:c>
      <x:c r="G10" s="50" t="n">
        <x:f>MAX(0,F10*(1+EXP((LN(1+Real_MC_30Y!$J$11)-0.5*Real_MC_30Y!$J$12^2)+Real_MC_30Y!$J$12*((RAND()+RAND()+RAND()+RAND()+RAND()+RAND()+RAND()+RAND()+RAND()+RAND()+RAND()+RAND())-6))-1)+Real_MC_30Y!G$58)</x:f>
        <x:v>1681884.7125690067</x:v>
      </x:c>
      <x:c r="H10" s="50" t="n">
        <x:f>MAX(0,G10*(1+EXP((LN(1+Real_MC_30Y!$J$11)-0.5*Real_MC_30Y!$J$12^2)+Real_MC_30Y!$J$12*((RAND()+RAND()+RAND()+RAND()+RAND()+RAND()+RAND()+RAND()+RAND()+RAND()+RAND()+RAND())-6))-1)+Real_MC_30Y!H$58)</x:f>
        <x:v>1390722.0019792402</x:v>
      </x:c>
      <x:c r="I10" s="50" t="n">
        <x:f>MAX(0,H10*(1+EXP((LN(1+Real_MC_30Y!$J$11)-0.5*Real_MC_30Y!$J$12^2)+Real_MC_30Y!$J$12*((RAND()+RAND()+RAND()+RAND()+RAND()+RAND()+RAND()+RAND()+RAND()+RAND()+RAND()+RAND())-6))-1)+Real_MC_30Y!I$58)</x:f>
        <x:v>1464796.8812092403</x:v>
      </x:c>
      <x:c r="J10" s="50" t="n">
        <x:f>MAX(0,I10*(1+EXP((LN(1+Real_MC_30Y!$J$11)-0.5*Real_MC_30Y!$J$12^2)+Real_MC_30Y!$J$12*((RAND()+RAND()+RAND()+RAND()+RAND()+RAND()+RAND()+RAND()+RAND()+RAND()+RAND()+RAND())-6))-1)+Real_MC_30Y!J$58)</x:f>
        <x:v>1461444.6729515553</x:v>
      </x:c>
      <x:c r="K10" s="50" t="n">
        <x:f>MAX(0,J10*(1+EXP((LN(1+Real_MC_30Y!$J$11)-0.5*Real_MC_30Y!$J$12^2)+Real_MC_30Y!$J$12*((RAND()+RAND()+RAND()+RAND()+RAND()+RAND()+RAND()+RAND()+RAND()+RAND()+RAND()+RAND())-6))-1)+Real_MC_30Y!K$58)</x:f>
        <x:v>1472786.3780765785</x:v>
      </x:c>
      <x:c r="L10" s="50" t="n">
        <x:f>MAX(0,K10*(1+EXP((LN(1+Real_MC_30Y!$J$11)-0.5*Real_MC_30Y!$J$12^2)+Real_MC_30Y!$J$12*((RAND()+RAND()+RAND()+RAND()+RAND()+RAND()+RAND()+RAND()+RAND()+RAND()+RAND()+RAND())-6))-1)+Real_MC_30Y!L$58)</x:f>
        <x:v>1440813.9313821744</x:v>
      </x:c>
      <x:c r="M10" s="50" t="n">
        <x:f>MAX(0,L10*(1+EXP((LN(1+Real_MC_30Y!$J$11)-0.5*Real_MC_30Y!$J$12^2)+Real_MC_30Y!$J$12*((RAND()+RAND()+RAND()+RAND()+RAND()+RAND()+RAND()+RAND()+RAND()+RAND()+RAND()+RAND())-6))-1)+Real_MC_30Y!M$58)</x:f>
        <x:v>1209926.8380755177</x:v>
      </x:c>
      <x:c r="N10" s="50" t="n">
        <x:f>MAX(0,M10*(1+EXP((LN(1+Real_MC_30Y!$J$11)-0.5*Real_MC_30Y!$J$12^2)+Real_MC_30Y!$J$12*((RAND()+RAND()+RAND()+RAND()+RAND()+RAND()+RAND()+RAND()+RAND()+RAND()+RAND()+RAND())-6))-1)+Real_MC_30Y!N$58)</x:f>
        <x:v>1338112.3385909984</x:v>
      </x:c>
      <x:c r="O10" s="50" t="n">
        <x:f>MAX(0,N10*(1+EXP((LN(1+Real_MC_30Y!$J$11)-0.5*Real_MC_30Y!$J$12^2)+Real_MC_30Y!$J$12*((RAND()+RAND()+RAND()+RAND()+RAND()+RAND()+RAND()+RAND()+RAND()+RAND()+RAND()+RAND())-6))-1)+Real_MC_30Y!O$58)</x:f>
        <x:v>970925.000779159</x:v>
      </x:c>
      <x:c r="P10" s="50" t="n">
        <x:f>MAX(0,O10*(1+EXP((LN(1+Real_MC_30Y!$J$11)-0.5*Real_MC_30Y!$J$12^2)+Real_MC_30Y!$J$12*((RAND()+RAND()+RAND()+RAND()+RAND()+RAND()+RAND()+RAND()+RAND()+RAND()+RAND()+RAND())-6))-1)+Real_MC_30Y!P$58)</x:f>
        <x:v>1078877.1431629288</x:v>
      </x:c>
      <x:c r="Q10" s="50" t="n">
        <x:f>MAX(0,P10*(1+EXP((LN(1+Real_MC_30Y!$J$11)-0.5*Real_MC_30Y!$J$12^2)+Real_MC_30Y!$J$12*((RAND()+RAND()+RAND()+RAND()+RAND()+RAND()+RAND()+RAND()+RAND()+RAND()+RAND()+RAND())-6))-1)+Real_MC_30Y!Q$58)</x:f>
        <x:v>1261583.1616638992</x:v>
      </x:c>
      <x:c r="R10" s="50" t="n">
        <x:f>MAX(0,Q10*(1+EXP((LN(1+Real_MC_30Y!$J$11)-0.5*Real_MC_30Y!$J$12^2)+Real_MC_30Y!$J$12*((RAND()+RAND()+RAND()+RAND()+RAND()+RAND()+RAND()+RAND()+RAND()+RAND()+RAND()+RAND())-6))-1)+Real_MC_30Y!R$58)</x:f>
        <x:v>1256469.6952075681</x:v>
      </x:c>
      <x:c r="S10" s="50" t="n">
        <x:f>MAX(0,R10*(1+EXP((LN(1+Real_MC_30Y!$J$11)-0.5*Real_MC_30Y!$J$12^2)+Real_MC_30Y!$J$12*((RAND()+RAND()+RAND()+RAND()+RAND()+RAND()+RAND()+RAND()+RAND()+RAND()+RAND()+RAND())-6))-1)+Real_MC_30Y!S$58)</x:f>
        <x:v>1437826.989146334</x:v>
      </x:c>
      <x:c r="T10" s="50" t="n">
        <x:f>MAX(0,S10*(1+EXP((LN(1+Real_MC_30Y!$J$11)-0.5*Real_MC_30Y!$J$12^2)+Real_MC_30Y!$J$12*((RAND()+RAND()+RAND()+RAND()+RAND()+RAND()+RAND()+RAND()+RAND()+RAND()+RAND()+RAND())-6))-1)+Real_MC_30Y!T$58)</x:f>
        <x:v>1523489.4913166952</x:v>
      </x:c>
      <x:c r="U10" s="50" t="n">
        <x:f>MAX(0,T10*(1+EXP((LN(1+Real_MC_30Y!$J$11)-0.5*Real_MC_30Y!$J$12^2)+Real_MC_30Y!$J$12*((RAND()+RAND()+RAND()+RAND()+RAND()+RAND()+RAND()+RAND()+RAND()+RAND()+RAND()+RAND())-6))-1)+Real_MC_30Y!U$58)</x:f>
        <x:v>1311820.5471849686</x:v>
      </x:c>
      <x:c r="V10" s="50" t="n">
        <x:f>MAX(0,U10*(1+EXP((LN(1+Real_MC_30Y!$J$11)-0.5*Real_MC_30Y!$J$12^2)+Real_MC_30Y!$J$12*((RAND()+RAND()+RAND()+RAND()+RAND()+RAND()+RAND()+RAND()+RAND()+RAND()+RAND()+RAND())-6))-1)+Real_MC_30Y!V$58)</x:f>
        <x:v>1509328.739921518</x:v>
      </x:c>
      <x:c r="W10" s="50" t="n">
        <x:f>MAX(0,V10*(1+EXP((LN(1+Real_MC_30Y!$J$11)-0.5*Real_MC_30Y!$J$12^2)+Real_MC_30Y!$J$12*((RAND()+RAND()+RAND()+RAND()+RAND()+RAND()+RAND()+RAND()+RAND()+RAND()+RAND()+RAND())-6))-1)+Real_MC_30Y!W$58)</x:f>
        <x:v>1580245.205886249</x:v>
      </x:c>
      <x:c r="X10" s="50" t="n">
        <x:f>MAX(0,W10*(1+EXP((LN(1+Real_MC_30Y!$J$11)-0.5*Real_MC_30Y!$J$12^2)+Real_MC_30Y!$J$12*((RAND()+RAND()+RAND()+RAND()+RAND()+RAND()+RAND()+RAND()+RAND()+RAND()+RAND()+RAND())-6))-1)+Real_MC_30Y!X$58)</x:f>
        <x:v>1825857.4891258124</x:v>
      </x:c>
      <x:c r="Y10" s="50" t="n">
        <x:f>MAX(0,X10*(1+EXP((LN(1+Real_MC_30Y!$J$11)-0.5*Real_MC_30Y!$J$12^2)+Real_MC_30Y!$J$12*((RAND()+RAND()+RAND()+RAND()+RAND()+RAND()+RAND()+RAND()+RAND()+RAND()+RAND()+RAND())-6))-1)+Real_MC_30Y!Y$58)</x:f>
        <x:v>1452979.0162578071</x:v>
      </x:c>
      <x:c r="Z10" s="50" t="n">
        <x:f>MAX(0,Y10*(1+EXP((LN(1+Real_MC_30Y!$J$11)-0.5*Real_MC_30Y!$J$12^2)+Real_MC_30Y!$J$12*((RAND()+RAND()+RAND()+RAND()+RAND()+RAND()+RAND()+RAND()+RAND()+RAND()+RAND()+RAND())-6))-1)+Real_MC_30Y!Z$58)</x:f>
        <x:v>1707002.5074843247</x:v>
      </x:c>
      <x:c r="AA10" s="50" t="n">
        <x:f>MAX(0,Z10*(1+EXP((LN(1+Real_MC_30Y!$J$11)-0.5*Real_MC_30Y!$J$12^2)+Real_MC_30Y!$J$12*((RAND()+RAND()+RAND()+RAND()+RAND()+RAND()+RAND()+RAND()+RAND()+RAND()+RAND()+RAND())-6))-1)+Real_MC_30Y!AA$58)</x:f>
        <x:v>1917822.6084362</x:v>
      </x:c>
      <x:c r="AB10" s="50" t="n">
        <x:f>MAX(0,AA10*(1+EXP((LN(1+Real_MC_30Y!$J$11)-0.5*Real_MC_30Y!$J$12^2)+Real_MC_30Y!$J$12*((RAND()+RAND()+RAND()+RAND()+RAND()+RAND()+RAND()+RAND()+RAND()+RAND()+RAND()+RAND())-6))-1)+Real_MC_30Y!AB$58)</x:f>
        <x:v>1847513.577347575</x:v>
      </x:c>
      <x:c r="AC10" s="50" t="n">
        <x:f>MAX(0,AB10*(1+EXP((LN(1+Real_MC_30Y!$J$11)-0.5*Real_MC_30Y!$J$12^2)+Real_MC_30Y!$J$12*((RAND()+RAND()+RAND()+RAND()+RAND()+RAND()+RAND()+RAND()+RAND()+RAND()+RAND()+RAND())-6))-1)+Real_MC_30Y!AC$58)</x:f>
        <x:v>2158228.363360916</x:v>
      </x:c>
      <x:c r="AD10" s="50" t="n">
        <x:f>MAX(0,AC10*(1+EXP((LN(1+Real_MC_30Y!$J$11)-0.5*Real_MC_30Y!$J$12^2)+Real_MC_30Y!$J$12*((RAND()+RAND()+RAND()+RAND()+RAND()+RAND()+RAND()+RAND()+RAND()+RAND()+RAND()+RAND())-6))-1)+Real_MC_30Y!AD$58)</x:f>
        <x:v>1880544.8138546078</x:v>
      </x:c>
      <x:c r="AE10" s="50" t="n">
        <x:f>MAX(0,AD10*(1+EXP((LN(1+Real_MC_30Y!$J$11)-0.5*Real_MC_30Y!$J$12^2)+Real_MC_30Y!$J$12*((RAND()+RAND()+RAND()+RAND()+RAND()+RAND()+RAND()+RAND()+RAND()+RAND()+RAND()+RAND())-6))-1)+Real_MC_30Y!AE$58)</x:f>
        <x:v>1755612.5597245442</x:v>
      </x:c>
      <x:c r="AF10" s="50" t="n">
        <x:f>MAX(0,AE10*(1+EXP((LN(1+Real_MC_30Y!$J$11)-0.5*Real_MC_30Y!$J$12^2)+Real_MC_30Y!$J$12*((RAND()+RAND()+RAND()+RAND()+RAND()+RAND()+RAND()+RAND()+RAND()+RAND()+RAND()+RAND())-6))-1)+Real_MC_30Y!AF$58)</x:f>
        <x:v>2354830.7701379163</x:v>
      </x:c>
    </x:row>
    <x:row r="11">
      <x:c r="A11">
        <x:v>7</x:v>
      </x:c>
      <x:c r="B11" s="50" t="n">
        <x:f>MAX(0,Liquidity_30Y!$C$14+Real_MC_30Y!B$57-Real_MC_30Y!B$56)</x:f>
        <x:v>1029031.25</x:v>
      </x:c>
      <x:c r="C11" s="50" t="n">
        <x:f>MAX(0,B11*(1+EXP((LN(1+Real_MC_30Y!$J$11)-0.5*Real_MC_30Y!$J$12^2)+Real_MC_30Y!$J$12*((RAND()+RAND()+RAND()+RAND()+RAND()+RAND()+RAND()+RAND()+RAND()+RAND()+RAND()+RAND())-6))-1)+Real_MC_30Y!C$58)</x:f>
        <x:v>1150281.3666339698</x:v>
      </x:c>
      <x:c r="D11" s="50" t="n">
        <x:f>MAX(0,C11*(1+EXP((LN(1+Real_MC_30Y!$J$11)-0.5*Real_MC_30Y!$J$12^2)+Real_MC_30Y!$J$12*((RAND()+RAND()+RAND()+RAND()+RAND()+RAND()+RAND()+RAND()+RAND()+RAND()+RAND()+RAND())-6))-1)+Real_MC_30Y!D$58)</x:f>
        <x:v>1147740.201571395</x:v>
      </x:c>
      <x:c r="E11" s="50" t="n">
        <x:f>MAX(0,D11*(1+EXP((LN(1+Real_MC_30Y!$J$11)-0.5*Real_MC_30Y!$J$12^2)+Real_MC_30Y!$J$12*((RAND()+RAND()+RAND()+RAND()+RAND()+RAND()+RAND()+RAND()+RAND()+RAND()+RAND()+RAND())-6))-1)+Real_MC_30Y!E$58)</x:f>
        <x:v>1269926.7136154429</x:v>
      </x:c>
      <x:c r="F11" s="50" t="n">
        <x:f>MAX(0,E11*(1+EXP((LN(1+Real_MC_30Y!$J$11)-0.5*Real_MC_30Y!$J$12^2)+Real_MC_30Y!$J$12*((RAND()+RAND()+RAND()+RAND()+RAND()+RAND()+RAND()+RAND()+RAND()+RAND()+RAND()+RAND())-6))-1)+Real_MC_30Y!F$58)</x:f>
        <x:v>1448714.2124111291</x:v>
      </x:c>
      <x:c r="G11" s="50" t="n">
        <x:f>MAX(0,F11*(1+EXP((LN(1+Real_MC_30Y!$J$11)-0.5*Real_MC_30Y!$J$12^2)+Real_MC_30Y!$J$12*((RAND()+RAND()+RAND()+RAND()+RAND()+RAND()+RAND()+RAND()+RAND()+RAND()+RAND()+RAND())-6))-1)+Real_MC_30Y!G$58)</x:f>
        <x:v>1618695.1932465604</x:v>
      </x:c>
      <x:c r="H11" s="50" t="n">
        <x:f>MAX(0,G11*(1+EXP((LN(1+Real_MC_30Y!$J$11)-0.5*Real_MC_30Y!$J$12^2)+Real_MC_30Y!$J$12*((RAND()+RAND()+RAND()+RAND()+RAND()+RAND()+RAND()+RAND()+RAND()+RAND()+RAND()+RAND())-6))-1)+Real_MC_30Y!H$58)</x:f>
        <x:v>1628816.9477319825</x:v>
      </x:c>
      <x:c r="I11" s="50" t="n">
        <x:f>MAX(0,H11*(1+EXP((LN(1+Real_MC_30Y!$J$11)-0.5*Real_MC_30Y!$J$12^2)+Real_MC_30Y!$J$12*((RAND()+RAND()+RAND()+RAND()+RAND()+RAND()+RAND()+RAND()+RAND()+RAND()+RAND()+RAND())-6))-1)+Real_MC_30Y!I$58)</x:f>
        <x:v>1835650.3014891893</x:v>
      </x:c>
      <x:c r="J11" s="50" t="n">
        <x:f>MAX(0,I11*(1+EXP((LN(1+Real_MC_30Y!$J$11)-0.5*Real_MC_30Y!$J$12^2)+Real_MC_30Y!$J$12*((RAND()+RAND()+RAND()+RAND()+RAND()+RAND()+RAND()+RAND()+RAND()+RAND()+RAND()+RAND())-6))-1)+Real_MC_30Y!J$58)</x:f>
        <x:v>2020644.5640281723</x:v>
      </x:c>
      <x:c r="K11" s="50" t="n">
        <x:f>MAX(0,J11*(1+EXP((LN(1+Real_MC_30Y!$J$11)-0.5*Real_MC_30Y!$J$12^2)+Real_MC_30Y!$J$12*((RAND()+RAND()+RAND()+RAND()+RAND()+RAND()+RAND()+RAND()+RAND()+RAND()+RAND()+RAND())-6))-1)+Real_MC_30Y!K$58)</x:f>
        <x:v>1987990.287844298</x:v>
      </x:c>
      <x:c r="L11" s="50" t="n">
        <x:f>MAX(0,K11*(1+EXP((LN(1+Real_MC_30Y!$J$11)-0.5*Real_MC_30Y!$J$12^2)+Real_MC_30Y!$J$12*((RAND()+RAND()+RAND()+RAND()+RAND()+RAND()+RAND()+RAND()+RAND()+RAND()+RAND()+RAND())-6))-1)+Real_MC_30Y!L$58)</x:f>
        <x:v>2688774.1605858346</x:v>
      </x:c>
      <x:c r="M11" s="50" t="n">
        <x:f>MAX(0,L11*(1+EXP((LN(1+Real_MC_30Y!$J$11)-0.5*Real_MC_30Y!$J$12^2)+Real_MC_30Y!$J$12*((RAND()+RAND()+RAND()+RAND()+RAND()+RAND()+RAND()+RAND()+RAND()+RAND()+RAND()+RAND())-6))-1)+Real_MC_30Y!M$58)</x:f>
        <x:v>2994746.0738233146</x:v>
      </x:c>
      <x:c r="N11" s="50" t="n">
        <x:f>MAX(0,M11*(1+EXP((LN(1+Real_MC_30Y!$J$11)-0.5*Real_MC_30Y!$J$12^2)+Real_MC_30Y!$J$12*((RAND()+RAND()+RAND()+RAND()+RAND()+RAND()+RAND()+RAND()+RAND()+RAND()+RAND()+RAND())-6))-1)+Real_MC_30Y!N$58)</x:f>
        <x:v>3350580.927607584</x:v>
      </x:c>
      <x:c r="O11" s="50" t="n">
        <x:f>MAX(0,N11*(1+EXP((LN(1+Real_MC_30Y!$J$11)-0.5*Real_MC_30Y!$J$12^2)+Real_MC_30Y!$J$12*((RAND()+RAND()+RAND()+RAND()+RAND()+RAND()+RAND()+RAND()+RAND()+RAND()+RAND()+RAND())-6))-1)+Real_MC_30Y!O$58)</x:f>
        <x:v>3076899.3261988563</x:v>
      </x:c>
      <x:c r="P11" s="50" t="n">
        <x:f>MAX(0,O11*(1+EXP((LN(1+Real_MC_30Y!$J$11)-0.5*Real_MC_30Y!$J$12^2)+Real_MC_30Y!$J$12*((RAND()+RAND()+RAND()+RAND()+RAND()+RAND()+RAND()+RAND()+RAND()+RAND()+RAND()+RAND())-6))-1)+Real_MC_30Y!P$58)</x:f>
        <x:v>3887813.1294601914</x:v>
      </x:c>
      <x:c r="Q11" s="50" t="n">
        <x:f>MAX(0,P11*(1+EXP((LN(1+Real_MC_30Y!$J$11)-0.5*Real_MC_30Y!$J$12^2)+Real_MC_30Y!$J$12*((RAND()+RAND()+RAND()+RAND()+RAND()+RAND()+RAND()+RAND()+RAND()+RAND()+RAND()+RAND())-6))-1)+Real_MC_30Y!Q$58)</x:f>
        <x:v>4193706.7843546877</x:v>
      </x:c>
      <x:c r="R11" s="50" t="n">
        <x:f>MAX(0,Q11*(1+EXP((LN(1+Real_MC_30Y!$J$11)-0.5*Real_MC_30Y!$J$12^2)+Real_MC_30Y!$J$12*((RAND()+RAND()+RAND()+RAND()+RAND()+RAND()+RAND()+RAND()+RAND()+RAND()+RAND()+RAND())-6))-1)+Real_MC_30Y!R$58)</x:f>
        <x:v>4366604.213438292</x:v>
      </x:c>
      <x:c r="S11" s="50" t="n">
        <x:f>MAX(0,R11*(1+EXP((LN(1+Real_MC_30Y!$J$11)-0.5*Real_MC_30Y!$J$12^2)+Real_MC_30Y!$J$12*((RAND()+RAND()+RAND()+RAND()+RAND()+RAND()+RAND()+RAND()+RAND()+RAND()+RAND()+RAND())-6))-1)+Real_MC_30Y!S$58)</x:f>
        <x:v>5199822.768815711</x:v>
      </x:c>
      <x:c r="T11" s="50" t="n">
        <x:f>MAX(0,S11*(1+EXP((LN(1+Real_MC_30Y!$J$11)-0.5*Real_MC_30Y!$J$12^2)+Real_MC_30Y!$J$12*((RAND()+RAND()+RAND()+RAND()+RAND()+RAND()+RAND()+RAND()+RAND()+RAND()+RAND()+RAND())-6))-1)+Real_MC_30Y!T$58)</x:f>
        <x:v>6152631.26882905</x:v>
      </x:c>
      <x:c r="U11" s="50" t="n">
        <x:f>MAX(0,T11*(1+EXP((LN(1+Real_MC_30Y!$J$11)-0.5*Real_MC_30Y!$J$12^2)+Real_MC_30Y!$J$12*((RAND()+RAND()+RAND()+RAND()+RAND()+RAND()+RAND()+RAND()+RAND()+RAND()+RAND()+RAND())-6))-1)+Real_MC_30Y!U$58)</x:f>
        <x:v>4411693.81905879</x:v>
      </x:c>
      <x:c r="V11" s="50" t="n">
        <x:f>MAX(0,U11*(1+EXP((LN(1+Real_MC_30Y!$J$11)-0.5*Real_MC_30Y!$J$12^2)+Real_MC_30Y!$J$12*((RAND()+RAND()+RAND()+RAND()+RAND()+RAND()+RAND()+RAND()+RAND()+RAND()+RAND()+RAND())-6))-1)+Real_MC_30Y!V$58)</x:f>
        <x:v>4848822.798791645</x:v>
      </x:c>
      <x:c r="W11" s="50" t="n">
        <x:f>MAX(0,V11*(1+EXP((LN(1+Real_MC_30Y!$J$11)-0.5*Real_MC_30Y!$J$12^2)+Real_MC_30Y!$J$12*((RAND()+RAND()+RAND()+RAND()+RAND()+RAND()+RAND()+RAND()+RAND()+RAND()+RAND()+RAND())-6))-1)+Real_MC_30Y!W$58)</x:f>
        <x:v>4557956.650378551</x:v>
      </x:c>
      <x:c r="X11" s="50" t="n">
        <x:f>MAX(0,W11*(1+EXP((LN(1+Real_MC_30Y!$J$11)-0.5*Real_MC_30Y!$J$12^2)+Real_MC_30Y!$J$12*((RAND()+RAND()+RAND()+RAND()+RAND()+RAND()+RAND()+RAND()+RAND()+RAND()+RAND()+RAND())-6))-1)+Real_MC_30Y!X$58)</x:f>
        <x:v>4428315.5879664235</x:v>
      </x:c>
      <x:c r="Y11" s="50" t="n">
        <x:f>MAX(0,X11*(1+EXP((LN(1+Real_MC_30Y!$J$11)-0.5*Real_MC_30Y!$J$12^2)+Real_MC_30Y!$J$12*((RAND()+RAND()+RAND()+RAND()+RAND()+RAND()+RAND()+RAND()+RAND()+RAND()+RAND()+RAND())-6))-1)+Real_MC_30Y!Y$58)</x:f>
        <x:v>5229911.132644111</x:v>
      </x:c>
      <x:c r="Z11" s="50" t="n">
        <x:f>MAX(0,Y11*(1+EXP((LN(1+Real_MC_30Y!$J$11)-0.5*Real_MC_30Y!$J$12^2)+Real_MC_30Y!$J$12*((RAND()+RAND()+RAND()+RAND()+RAND()+RAND()+RAND()+RAND()+RAND()+RAND()+RAND()+RAND())-6))-1)+Real_MC_30Y!Z$58)</x:f>
        <x:v>4904869.320830656</x:v>
      </x:c>
      <x:c r="AA11" s="50" t="n">
        <x:f>MAX(0,Z11*(1+EXP((LN(1+Real_MC_30Y!$J$11)-0.5*Real_MC_30Y!$J$12^2)+Real_MC_30Y!$J$12*((RAND()+RAND()+RAND()+RAND()+RAND()+RAND()+RAND()+RAND()+RAND()+RAND()+RAND()+RAND())-6))-1)+Real_MC_30Y!AA$58)</x:f>
        <x:v>4929132.079273815</x:v>
      </x:c>
      <x:c r="AB11" s="50" t="n">
        <x:f>MAX(0,AA11*(1+EXP((LN(1+Real_MC_30Y!$J$11)-0.5*Real_MC_30Y!$J$12^2)+Real_MC_30Y!$J$12*((RAND()+RAND()+RAND()+RAND()+RAND()+RAND()+RAND()+RAND()+RAND()+RAND()+RAND()+RAND())-6))-1)+Real_MC_30Y!AB$58)</x:f>
        <x:v>5698385.004817897</x:v>
      </x:c>
      <x:c r="AC11" s="50" t="n">
        <x:f>MAX(0,AB11*(1+EXP((LN(1+Real_MC_30Y!$J$11)-0.5*Real_MC_30Y!$J$12^2)+Real_MC_30Y!$J$12*((RAND()+RAND()+RAND()+RAND()+RAND()+RAND()+RAND()+RAND()+RAND()+RAND()+RAND()+RAND())-6))-1)+Real_MC_30Y!AC$58)</x:f>
        <x:v>7079450.340002336</x:v>
      </x:c>
      <x:c r="AD11" s="50" t="n">
        <x:f>MAX(0,AC11*(1+EXP((LN(1+Real_MC_30Y!$J$11)-0.5*Real_MC_30Y!$J$12^2)+Real_MC_30Y!$J$12*((RAND()+RAND()+RAND()+RAND()+RAND()+RAND()+RAND()+RAND()+RAND()+RAND()+RAND()+RAND())-6))-1)+Real_MC_30Y!AD$58)</x:f>
        <x:v>7901966.6022611605</x:v>
      </x:c>
      <x:c r="AE11" s="50" t="n">
        <x:f>MAX(0,AD11*(1+EXP((LN(1+Real_MC_30Y!$J$11)-0.5*Real_MC_30Y!$J$12^2)+Real_MC_30Y!$J$12*((RAND()+RAND()+RAND()+RAND()+RAND()+RAND()+RAND()+RAND()+RAND()+RAND()+RAND()+RAND())-6))-1)+Real_MC_30Y!AE$58)</x:f>
        <x:v>8893662.270747809</x:v>
      </x:c>
      <x:c r="AF11" s="50" t="n">
        <x:f>MAX(0,AE11*(1+EXP((LN(1+Real_MC_30Y!$J$11)-0.5*Real_MC_30Y!$J$12^2)+Real_MC_30Y!$J$12*((RAND()+RAND()+RAND()+RAND()+RAND()+RAND()+RAND()+RAND()+RAND()+RAND()+RAND()+RAND())-6))-1)+Real_MC_30Y!AF$58)</x:f>
        <x:v>11186750.490675414</x:v>
      </x:c>
    </x:row>
    <x:row r="12">
      <x:c r="A12">
        <x:v>8</x:v>
      </x:c>
      <x:c r="B12" s="50" t="n">
        <x:f>MAX(0,Liquidity_30Y!$C$14+Real_MC_30Y!B$57-Real_MC_30Y!B$56)</x:f>
        <x:v>1029031.25</x:v>
      </x:c>
      <x:c r="C12" s="50" t="n">
        <x:f>MAX(0,B12*(1+EXP((LN(1+Real_MC_30Y!$J$11)-0.5*Real_MC_30Y!$J$12^2)+Real_MC_30Y!$J$12*((RAND()+RAND()+RAND()+RAND()+RAND()+RAND()+RAND()+RAND()+RAND()+RAND()+RAND()+RAND())-6))-1)+Real_MC_30Y!C$58)</x:f>
        <x:v>1023521.5062050498</x:v>
      </x:c>
      <x:c r="D12" s="50" t="n">
        <x:f>MAX(0,C12*(1+EXP((LN(1+Real_MC_30Y!$J$11)-0.5*Real_MC_30Y!$J$12^2)+Real_MC_30Y!$J$12*((RAND()+RAND()+RAND()+RAND()+RAND()+RAND()+RAND()+RAND()+RAND()+RAND()+RAND()+RAND())-6))-1)+Real_MC_30Y!D$58)</x:f>
        <x:v>1464590.2513790228</x:v>
      </x:c>
      <x:c r="E12" s="50" t="n">
        <x:f>MAX(0,D12*(1+EXP((LN(1+Real_MC_30Y!$J$11)-0.5*Real_MC_30Y!$J$12^2)+Real_MC_30Y!$J$12*((RAND()+RAND()+RAND()+RAND()+RAND()+RAND()+RAND()+RAND()+RAND()+RAND()+RAND()+RAND())-6))-1)+Real_MC_30Y!E$58)</x:f>
        <x:v>1238124.9152920204</x:v>
      </x:c>
      <x:c r="F12" s="50" t="n">
        <x:f>MAX(0,E12*(1+EXP((LN(1+Real_MC_30Y!$J$11)-0.5*Real_MC_30Y!$J$12^2)+Real_MC_30Y!$J$12*((RAND()+RAND()+RAND()+RAND()+RAND()+RAND()+RAND()+RAND()+RAND()+RAND()+RAND()+RAND())-6))-1)+Real_MC_30Y!F$58)</x:f>
        <x:v>1129466.8199994557</x:v>
      </x:c>
      <x:c r="G12" s="50" t="n">
        <x:f>MAX(0,F12*(1+EXP((LN(1+Real_MC_30Y!$J$11)-0.5*Real_MC_30Y!$J$12^2)+Real_MC_30Y!$J$12*((RAND()+RAND()+RAND()+RAND()+RAND()+RAND()+RAND()+RAND()+RAND()+RAND()+RAND()+RAND())-6))-1)+Real_MC_30Y!G$58)</x:f>
        <x:v>1040127.4062754309</x:v>
      </x:c>
      <x:c r="H12" s="50" t="n">
        <x:f>MAX(0,G12*(1+EXP((LN(1+Real_MC_30Y!$J$11)-0.5*Real_MC_30Y!$J$12^2)+Real_MC_30Y!$J$12*((RAND()+RAND()+RAND()+RAND()+RAND()+RAND()+RAND()+RAND()+RAND()+RAND()+RAND()+RAND())-6))-1)+Real_MC_30Y!H$58)</x:f>
        <x:v>943067.5347509572</x:v>
      </x:c>
      <x:c r="I12" s="50" t="n">
        <x:f>MAX(0,H12*(1+EXP((LN(1+Real_MC_30Y!$J$11)-0.5*Real_MC_30Y!$J$12^2)+Real_MC_30Y!$J$12*((RAND()+RAND()+RAND()+RAND()+RAND()+RAND()+RAND()+RAND()+RAND()+RAND()+RAND()+RAND())-6))-1)+Real_MC_30Y!I$58)</x:f>
        <x:v>1111868.3585766864</x:v>
      </x:c>
      <x:c r="J12" s="50" t="n">
        <x:f>MAX(0,I12*(1+EXP((LN(1+Real_MC_30Y!$J$11)-0.5*Real_MC_30Y!$J$12^2)+Real_MC_30Y!$J$12*((RAND()+RAND()+RAND()+RAND()+RAND()+RAND()+RAND()+RAND()+RAND()+RAND()+RAND()+RAND())-6))-1)+Real_MC_30Y!J$58)</x:f>
        <x:v>1016972.0007131492</x:v>
      </x:c>
      <x:c r="K12" s="50" t="n">
        <x:f>MAX(0,J12*(1+EXP((LN(1+Real_MC_30Y!$J$11)-0.5*Real_MC_30Y!$J$12^2)+Real_MC_30Y!$J$12*((RAND()+RAND()+RAND()+RAND()+RAND()+RAND()+RAND()+RAND()+RAND()+RAND()+RAND()+RAND())-6))-1)+Real_MC_30Y!K$58)</x:f>
        <x:v>1267163.2764351505</x:v>
      </x:c>
      <x:c r="L12" s="50" t="n">
        <x:f>MAX(0,K12*(1+EXP((LN(1+Real_MC_30Y!$J$11)-0.5*Real_MC_30Y!$J$12^2)+Real_MC_30Y!$J$12*((RAND()+RAND()+RAND()+RAND()+RAND()+RAND()+RAND()+RAND()+RAND()+RAND()+RAND()+RAND())-6))-1)+Real_MC_30Y!L$58)</x:f>
        <x:v>1366886.0617138126</x:v>
      </x:c>
      <x:c r="M12" s="50" t="n">
        <x:f>MAX(0,L12*(1+EXP((LN(1+Real_MC_30Y!$J$11)-0.5*Real_MC_30Y!$J$12^2)+Real_MC_30Y!$J$12*((RAND()+RAND()+RAND()+RAND()+RAND()+RAND()+RAND()+RAND()+RAND()+RAND()+RAND()+RAND())-6))-1)+Real_MC_30Y!M$58)</x:f>
        <x:v>1383284.5098629636</x:v>
      </x:c>
      <x:c r="N12" s="50" t="n">
        <x:f>MAX(0,M12*(1+EXP((LN(1+Real_MC_30Y!$J$11)-0.5*Real_MC_30Y!$J$12^2)+Real_MC_30Y!$J$12*((RAND()+RAND()+RAND()+RAND()+RAND()+RAND()+RAND()+RAND()+RAND()+RAND()+RAND()+RAND())-6))-1)+Real_MC_30Y!N$58)</x:f>
        <x:v>1530571.1173801036</x:v>
      </x:c>
      <x:c r="O12" s="50" t="n">
        <x:f>MAX(0,N12*(1+EXP((LN(1+Real_MC_30Y!$J$11)-0.5*Real_MC_30Y!$J$12^2)+Real_MC_30Y!$J$12*((RAND()+RAND()+RAND()+RAND()+RAND()+RAND()+RAND()+RAND()+RAND()+RAND()+RAND()+RAND())-6))-1)+Real_MC_30Y!O$58)</x:f>
        <x:v>1523263.2579202082</x:v>
      </x:c>
      <x:c r="P12" s="50" t="n">
        <x:f>MAX(0,O12*(1+EXP((LN(1+Real_MC_30Y!$J$11)-0.5*Real_MC_30Y!$J$12^2)+Real_MC_30Y!$J$12*((RAND()+RAND()+RAND()+RAND()+RAND()+RAND()+RAND()+RAND()+RAND()+RAND()+RAND()+RAND())-6))-1)+Real_MC_30Y!P$58)</x:f>
        <x:v>1112616.5219089447</x:v>
      </x:c>
      <x:c r="Q12" s="50" t="n">
        <x:f>MAX(0,P12*(1+EXP((LN(1+Real_MC_30Y!$J$11)-0.5*Real_MC_30Y!$J$12^2)+Real_MC_30Y!$J$12*((RAND()+RAND()+RAND()+RAND()+RAND()+RAND()+RAND()+RAND()+RAND()+RAND()+RAND()+RAND())-6))-1)+Real_MC_30Y!Q$58)</x:f>
        <x:v>1079129.8494222113</x:v>
      </x:c>
      <x:c r="R12" s="50" t="n">
        <x:f>MAX(0,Q12*(1+EXP((LN(1+Real_MC_30Y!$J$11)-0.5*Real_MC_30Y!$J$12^2)+Real_MC_30Y!$J$12*((RAND()+RAND()+RAND()+RAND()+RAND()+RAND()+RAND()+RAND()+RAND()+RAND()+RAND()+RAND())-6))-1)+Real_MC_30Y!R$58)</x:f>
        <x:v>1249329.7440984906</x:v>
      </x:c>
      <x:c r="S12" s="50" t="n">
        <x:f>MAX(0,R12*(1+EXP((LN(1+Real_MC_30Y!$J$11)-0.5*Real_MC_30Y!$J$12^2)+Real_MC_30Y!$J$12*((RAND()+RAND()+RAND()+RAND()+RAND()+RAND()+RAND()+RAND()+RAND()+RAND()+RAND()+RAND())-6))-1)+Real_MC_30Y!S$58)</x:f>
        <x:v>1640853.558925878</x:v>
      </x:c>
      <x:c r="T12" s="50" t="n">
        <x:f>MAX(0,S12*(1+EXP((LN(1+Real_MC_30Y!$J$11)-0.5*Real_MC_30Y!$J$12^2)+Real_MC_30Y!$J$12*((RAND()+RAND()+RAND()+RAND()+RAND()+RAND()+RAND()+RAND()+RAND()+RAND()+RAND()+RAND())-6))-1)+Real_MC_30Y!T$58)</x:f>
        <x:v>2036272.4679269874</x:v>
      </x:c>
      <x:c r="U12" s="50" t="n">
        <x:f>MAX(0,T12*(1+EXP((LN(1+Real_MC_30Y!$J$11)-0.5*Real_MC_30Y!$J$12^2)+Real_MC_30Y!$J$12*((RAND()+RAND()+RAND()+RAND()+RAND()+RAND()+RAND()+RAND()+RAND()+RAND()+RAND()+RAND())-6))-1)+Real_MC_30Y!U$58)</x:f>
        <x:v>2076317.2629151538</x:v>
      </x:c>
      <x:c r="V12" s="50" t="n">
        <x:f>MAX(0,U12*(1+EXP((LN(1+Real_MC_30Y!$J$11)-0.5*Real_MC_30Y!$J$12^2)+Real_MC_30Y!$J$12*((RAND()+RAND()+RAND()+RAND()+RAND()+RAND()+RAND()+RAND()+RAND()+RAND()+RAND()+RAND())-6))-1)+Real_MC_30Y!V$58)</x:f>
        <x:v>2604656.1086053927</x:v>
      </x:c>
      <x:c r="W12" s="50" t="n">
        <x:f>MAX(0,V12*(1+EXP((LN(1+Real_MC_30Y!$J$11)-0.5*Real_MC_30Y!$J$12^2)+Real_MC_30Y!$J$12*((RAND()+RAND()+RAND()+RAND()+RAND()+RAND()+RAND()+RAND()+RAND()+RAND()+RAND()+RAND())-6))-1)+Real_MC_30Y!W$58)</x:f>
        <x:v>3936234.271477514</x:v>
      </x:c>
      <x:c r="X12" s="50" t="n">
        <x:f>MAX(0,W12*(1+EXP((LN(1+Real_MC_30Y!$J$11)-0.5*Real_MC_30Y!$J$12^2)+Real_MC_30Y!$J$12*((RAND()+RAND()+RAND()+RAND()+RAND()+RAND()+RAND()+RAND()+RAND()+RAND()+RAND()+RAND())-6))-1)+Real_MC_30Y!X$58)</x:f>
        <x:v>4165026.432691573</x:v>
      </x:c>
      <x:c r="Y12" s="50" t="n">
        <x:f>MAX(0,X12*(1+EXP((LN(1+Real_MC_30Y!$J$11)-0.5*Real_MC_30Y!$J$12^2)+Real_MC_30Y!$J$12*((RAND()+RAND()+RAND()+RAND()+RAND()+RAND()+RAND()+RAND()+RAND()+RAND()+RAND()+RAND())-6))-1)+Real_MC_30Y!Y$58)</x:f>
        <x:v>5088583.608903957</x:v>
      </x:c>
      <x:c r="Z12" s="50" t="n">
        <x:f>MAX(0,Y12*(1+EXP((LN(1+Real_MC_30Y!$J$11)-0.5*Real_MC_30Y!$J$12^2)+Real_MC_30Y!$J$12*((RAND()+RAND()+RAND()+RAND()+RAND()+RAND()+RAND()+RAND()+RAND()+RAND()+RAND()+RAND())-6))-1)+Real_MC_30Y!Z$58)</x:f>
        <x:v>6042322.574310272</x:v>
      </x:c>
      <x:c r="AA12" s="50" t="n">
        <x:f>MAX(0,Z12*(1+EXP((LN(1+Real_MC_30Y!$J$11)-0.5*Real_MC_30Y!$J$12^2)+Real_MC_30Y!$J$12*((RAND()+RAND()+RAND()+RAND()+RAND()+RAND()+RAND()+RAND()+RAND()+RAND()+RAND()+RAND())-6))-1)+Real_MC_30Y!AA$58)</x:f>
        <x:v>6065603.76960008</x:v>
      </x:c>
      <x:c r="AB12" s="50" t="n">
        <x:f>MAX(0,AA12*(1+EXP((LN(1+Real_MC_30Y!$J$11)-0.5*Real_MC_30Y!$J$12^2)+Real_MC_30Y!$J$12*((RAND()+RAND()+RAND()+RAND()+RAND()+RAND()+RAND()+RAND()+RAND()+RAND()+RAND()+RAND())-6))-1)+Real_MC_30Y!AB$58)</x:f>
        <x:v>6433460.476128567</x:v>
      </x:c>
      <x:c r="AC12" s="50" t="n">
        <x:f>MAX(0,AB12*(1+EXP((LN(1+Real_MC_30Y!$J$11)-0.5*Real_MC_30Y!$J$12^2)+Real_MC_30Y!$J$12*((RAND()+RAND()+RAND()+RAND()+RAND()+RAND()+RAND()+RAND()+RAND()+RAND()+RAND()+RAND())-6))-1)+Real_MC_30Y!AC$58)</x:f>
        <x:v>6439103.947079632</x:v>
      </x:c>
      <x:c r="AD12" s="50" t="n">
        <x:f>MAX(0,AC12*(1+EXP((LN(1+Real_MC_30Y!$J$11)-0.5*Real_MC_30Y!$J$12^2)+Real_MC_30Y!$J$12*((RAND()+RAND()+RAND()+RAND()+RAND()+RAND()+RAND()+RAND()+RAND()+RAND()+RAND()+RAND())-6))-1)+Real_MC_30Y!AD$58)</x:f>
        <x:v>6934274.041057664</x:v>
      </x:c>
      <x:c r="AE12" s="50" t="n">
        <x:f>MAX(0,AD12*(1+EXP((LN(1+Real_MC_30Y!$J$11)-0.5*Real_MC_30Y!$J$12^2)+Real_MC_30Y!$J$12*((RAND()+RAND()+RAND()+RAND()+RAND()+RAND()+RAND()+RAND()+RAND()+RAND()+RAND()+RAND())-6))-1)+Real_MC_30Y!AE$58)</x:f>
        <x:v>6589544.128348936</x:v>
      </x:c>
      <x:c r="AF12" s="50" t="n">
        <x:f>MAX(0,AE12*(1+EXP((LN(1+Real_MC_30Y!$J$11)-0.5*Real_MC_30Y!$J$12^2)+Real_MC_30Y!$J$12*((RAND()+RAND()+RAND()+RAND()+RAND()+RAND()+RAND()+RAND()+RAND()+RAND()+RAND()+RAND())-6))-1)+Real_MC_30Y!AF$58)</x:f>
        <x:v>6973957.503106855</x:v>
      </x:c>
    </x:row>
    <x:row r="13">
      <x:c r="A13">
        <x:v>9</x:v>
      </x:c>
      <x:c r="B13" s="50" t="n">
        <x:f>MAX(0,Liquidity_30Y!$C$14+Real_MC_30Y!B$57-Real_MC_30Y!B$56)</x:f>
        <x:v>1029031.25</x:v>
      </x:c>
      <x:c r="C13" s="50" t="n">
        <x:f>MAX(0,B13*(1+EXP((LN(1+Real_MC_30Y!$J$11)-0.5*Real_MC_30Y!$J$12^2)+Real_MC_30Y!$J$12*((RAND()+RAND()+RAND()+RAND()+RAND()+RAND()+RAND()+RAND()+RAND()+RAND()+RAND()+RAND())-6))-1)+Real_MC_30Y!C$58)</x:f>
        <x:v>875757.7925681907</x:v>
      </x:c>
      <x:c r="D13" s="50" t="n">
        <x:f>MAX(0,C13*(1+EXP((LN(1+Real_MC_30Y!$J$11)-0.5*Real_MC_30Y!$J$12^2)+Real_MC_30Y!$J$12*((RAND()+RAND()+RAND()+RAND()+RAND()+RAND()+RAND()+RAND()+RAND()+RAND()+RAND()+RAND())-6))-1)+Real_MC_30Y!D$58)</x:f>
        <x:v>1054848.970020918</x:v>
      </x:c>
      <x:c r="E13" s="50" t="n">
        <x:f>MAX(0,D13*(1+EXP((LN(1+Real_MC_30Y!$J$11)-0.5*Real_MC_30Y!$J$12^2)+Real_MC_30Y!$J$12*((RAND()+RAND()+RAND()+RAND()+RAND()+RAND()+RAND()+RAND()+RAND()+RAND()+RAND()+RAND())-6))-1)+Real_MC_30Y!E$58)</x:f>
        <x:v>969109.1882722349</x:v>
      </x:c>
      <x:c r="F13" s="50" t="n">
        <x:f>MAX(0,E13*(1+EXP((LN(1+Real_MC_30Y!$J$11)-0.5*Real_MC_30Y!$J$12^2)+Real_MC_30Y!$J$12*((RAND()+RAND()+RAND()+RAND()+RAND()+RAND()+RAND()+RAND()+RAND()+RAND()+RAND()+RAND())-6))-1)+Real_MC_30Y!F$58)</x:f>
        <x:v>1189982.2012248111</x:v>
      </x:c>
      <x:c r="G13" s="50" t="n">
        <x:f>MAX(0,F13*(1+EXP((LN(1+Real_MC_30Y!$J$11)-0.5*Real_MC_30Y!$J$12^2)+Real_MC_30Y!$J$12*((RAND()+RAND()+RAND()+RAND()+RAND()+RAND()+RAND()+RAND()+RAND()+RAND()+RAND()+RAND())-6))-1)+Real_MC_30Y!G$58)</x:f>
        <x:v>1465004.2939692184</x:v>
      </x:c>
      <x:c r="H13" s="50" t="n">
        <x:f>MAX(0,G13*(1+EXP((LN(1+Real_MC_30Y!$J$11)-0.5*Real_MC_30Y!$J$12^2)+Real_MC_30Y!$J$12*((RAND()+RAND()+RAND()+RAND()+RAND()+RAND()+RAND()+RAND()+RAND()+RAND()+RAND()+RAND())-6))-1)+Real_MC_30Y!H$58)</x:f>
        <x:v>1443212.398217625</x:v>
      </x:c>
      <x:c r="I13" s="50" t="n">
        <x:f>MAX(0,H13*(1+EXP((LN(1+Real_MC_30Y!$J$11)-0.5*Real_MC_30Y!$J$12^2)+Real_MC_30Y!$J$12*((RAND()+RAND()+RAND()+RAND()+RAND()+RAND()+RAND()+RAND()+RAND()+RAND()+RAND()+RAND())-6))-1)+Real_MC_30Y!I$58)</x:f>
        <x:v>1517581.2175753487</x:v>
      </x:c>
      <x:c r="J13" s="50" t="n">
        <x:f>MAX(0,I13*(1+EXP((LN(1+Real_MC_30Y!$J$11)-0.5*Real_MC_30Y!$J$12^2)+Real_MC_30Y!$J$12*((RAND()+RAND()+RAND()+RAND()+RAND()+RAND()+RAND()+RAND()+RAND()+RAND()+RAND()+RAND())-6))-1)+Real_MC_30Y!J$58)</x:f>
        <x:v>1323584.5965169491</x:v>
      </x:c>
      <x:c r="K13" s="50" t="n">
        <x:f>MAX(0,J13*(1+EXP((LN(1+Real_MC_30Y!$J$11)-0.5*Real_MC_30Y!$J$12^2)+Real_MC_30Y!$J$12*((RAND()+RAND()+RAND()+RAND()+RAND()+RAND()+RAND()+RAND()+RAND()+RAND()+RAND()+RAND())-6))-1)+Real_MC_30Y!K$58)</x:f>
        <x:v>1227157.5186874021</x:v>
      </x:c>
      <x:c r="L13" s="50" t="n">
        <x:f>MAX(0,K13*(1+EXP((LN(1+Real_MC_30Y!$J$11)-0.5*Real_MC_30Y!$J$12^2)+Real_MC_30Y!$J$12*((RAND()+RAND()+RAND()+RAND()+RAND()+RAND()+RAND()+RAND()+RAND()+RAND()+RAND()+RAND())-6))-1)+Real_MC_30Y!L$58)</x:f>
        <x:v>1137380.7183391408</x:v>
      </x:c>
      <x:c r="M13" s="50" t="n">
        <x:f>MAX(0,L13*(1+EXP((LN(1+Real_MC_30Y!$J$11)-0.5*Real_MC_30Y!$J$12^2)+Real_MC_30Y!$J$12*((RAND()+RAND()+RAND()+RAND()+RAND()+RAND()+RAND()+RAND()+RAND()+RAND()+RAND()+RAND())-6))-1)+Real_MC_30Y!M$58)</x:f>
        <x:v>968736.7118006771</x:v>
      </x:c>
      <x:c r="N13" s="50" t="n">
        <x:f>MAX(0,M13*(1+EXP((LN(1+Real_MC_30Y!$J$11)-0.5*Real_MC_30Y!$J$12^2)+Real_MC_30Y!$J$12*((RAND()+RAND()+RAND()+RAND()+RAND()+RAND()+RAND()+RAND()+RAND()+RAND()+RAND()+RAND())-6))-1)+Real_MC_30Y!N$58)</x:f>
        <x:v>1451604.3097427154</x:v>
      </x:c>
      <x:c r="O13" s="50" t="n">
        <x:f>MAX(0,N13*(1+EXP((LN(1+Real_MC_30Y!$J$11)-0.5*Real_MC_30Y!$J$12^2)+Real_MC_30Y!$J$12*((RAND()+RAND()+RAND()+RAND()+RAND()+RAND()+RAND()+RAND()+RAND()+RAND()+RAND()+RAND())-6))-1)+Real_MC_30Y!O$58)</x:f>
        <x:v>1495109.0800575318</x:v>
      </x:c>
      <x:c r="P13" s="50" t="n">
        <x:f>MAX(0,O13*(1+EXP((LN(1+Real_MC_30Y!$J$11)-0.5*Real_MC_30Y!$J$12^2)+Real_MC_30Y!$J$12*((RAND()+RAND()+RAND()+RAND()+RAND()+RAND()+RAND()+RAND()+RAND()+RAND()+RAND()+RAND())-6))-1)+Real_MC_30Y!P$58)</x:f>
        <x:v>1563783.4590120318</x:v>
      </x:c>
      <x:c r="Q13" s="50" t="n">
        <x:f>MAX(0,P13*(1+EXP((LN(1+Real_MC_30Y!$J$11)-0.5*Real_MC_30Y!$J$12^2)+Real_MC_30Y!$J$12*((RAND()+RAND()+RAND()+RAND()+RAND()+RAND()+RAND()+RAND()+RAND()+RAND()+RAND()+RAND())-6))-1)+Real_MC_30Y!Q$58)</x:f>
        <x:v>1762931.1665511774</x:v>
      </x:c>
      <x:c r="R13" s="50" t="n">
        <x:f>MAX(0,Q13*(1+EXP((LN(1+Real_MC_30Y!$J$11)-0.5*Real_MC_30Y!$J$12^2)+Real_MC_30Y!$J$12*((RAND()+RAND()+RAND()+RAND()+RAND()+RAND()+RAND()+RAND()+RAND()+RAND()+RAND()+RAND())-6))-1)+Real_MC_30Y!R$58)</x:f>
        <x:v>2244660.1537742647</x:v>
      </x:c>
      <x:c r="S13" s="50" t="n">
        <x:f>MAX(0,R13*(1+EXP((LN(1+Real_MC_30Y!$J$11)-0.5*Real_MC_30Y!$J$12^2)+Real_MC_30Y!$J$12*((RAND()+RAND()+RAND()+RAND()+RAND()+RAND()+RAND()+RAND()+RAND()+RAND()+RAND()+RAND())-6))-1)+Real_MC_30Y!S$58)</x:f>
        <x:v>2004012.9022601366</x:v>
      </x:c>
      <x:c r="T13" s="50" t="n">
        <x:f>MAX(0,S13*(1+EXP((LN(1+Real_MC_30Y!$J$11)-0.5*Real_MC_30Y!$J$12^2)+Real_MC_30Y!$J$12*((RAND()+RAND()+RAND()+RAND()+RAND()+RAND()+RAND()+RAND()+RAND()+RAND()+RAND()+RAND())-6))-1)+Real_MC_30Y!T$58)</x:f>
        <x:v>1960324.6008126494</x:v>
      </x:c>
      <x:c r="U13" s="50" t="n">
        <x:f>MAX(0,T13*(1+EXP((LN(1+Real_MC_30Y!$J$11)-0.5*Real_MC_30Y!$J$12^2)+Real_MC_30Y!$J$12*((RAND()+RAND()+RAND()+RAND()+RAND()+RAND()+RAND()+RAND()+RAND()+RAND()+RAND()+RAND())-6))-1)+Real_MC_30Y!U$58)</x:f>
        <x:v>1733676.3421736995</x:v>
      </x:c>
      <x:c r="V13" s="50" t="n">
        <x:f>MAX(0,U13*(1+EXP((LN(1+Real_MC_30Y!$J$11)-0.5*Real_MC_30Y!$J$12^2)+Real_MC_30Y!$J$12*((RAND()+RAND()+RAND()+RAND()+RAND()+RAND()+RAND()+RAND()+RAND()+RAND()+RAND()+RAND())-6))-1)+Real_MC_30Y!V$58)</x:f>
        <x:v>1909940.8681731515</x:v>
      </x:c>
      <x:c r="W13" s="50" t="n">
        <x:f>MAX(0,V13*(1+EXP((LN(1+Real_MC_30Y!$J$11)-0.5*Real_MC_30Y!$J$12^2)+Real_MC_30Y!$J$12*((RAND()+RAND()+RAND()+RAND()+RAND()+RAND()+RAND()+RAND()+RAND()+RAND()+RAND()+RAND())-6))-1)+Real_MC_30Y!W$58)</x:f>
        <x:v>2327836.9504924333</x:v>
      </x:c>
      <x:c r="X13" s="50" t="n">
        <x:f>MAX(0,W13*(1+EXP((LN(1+Real_MC_30Y!$J$11)-0.5*Real_MC_30Y!$J$12^2)+Real_MC_30Y!$J$12*((RAND()+RAND()+RAND()+RAND()+RAND()+RAND()+RAND()+RAND()+RAND()+RAND()+RAND()+RAND())-6))-1)+Real_MC_30Y!X$58)</x:f>
        <x:v>2332397.2111761924</x:v>
      </x:c>
      <x:c r="Y13" s="50" t="n">
        <x:f>MAX(0,X13*(1+EXP((LN(1+Real_MC_30Y!$J$11)-0.5*Real_MC_30Y!$J$12^2)+Real_MC_30Y!$J$12*((RAND()+RAND()+RAND()+RAND()+RAND()+RAND()+RAND()+RAND()+RAND()+RAND()+RAND()+RAND())-6))-1)+Real_MC_30Y!Y$58)</x:f>
        <x:v>2910975.2013119124</x:v>
      </x:c>
      <x:c r="Z13" s="50" t="n">
        <x:f>MAX(0,Y13*(1+EXP((LN(1+Real_MC_30Y!$J$11)-0.5*Real_MC_30Y!$J$12^2)+Real_MC_30Y!$J$12*((RAND()+RAND()+RAND()+RAND()+RAND()+RAND()+RAND()+RAND()+RAND()+RAND()+RAND()+RAND())-6))-1)+Real_MC_30Y!Z$58)</x:f>
        <x:v>2010754.3984324583</x:v>
      </x:c>
      <x:c r="AA13" s="50" t="n">
        <x:f>MAX(0,Z13*(1+EXP((LN(1+Real_MC_30Y!$J$11)-0.5*Real_MC_30Y!$J$12^2)+Real_MC_30Y!$J$12*((RAND()+RAND()+RAND()+RAND()+RAND()+RAND()+RAND()+RAND()+RAND()+RAND()+RAND()+RAND())-6))-1)+Real_MC_30Y!AA$58)</x:f>
        <x:v>2260523.1586038265</x:v>
      </x:c>
      <x:c r="AB13" s="50" t="n">
        <x:f>MAX(0,AA13*(1+EXP((LN(1+Real_MC_30Y!$J$11)-0.5*Real_MC_30Y!$J$12^2)+Real_MC_30Y!$J$12*((RAND()+RAND()+RAND()+RAND()+RAND()+RAND()+RAND()+RAND()+RAND()+RAND()+RAND()+RAND())-6))-1)+Real_MC_30Y!AB$58)</x:f>
        <x:v>2820123.1483873157</x:v>
      </x:c>
      <x:c r="AC13" s="50" t="n">
        <x:f>MAX(0,AB13*(1+EXP((LN(1+Real_MC_30Y!$J$11)-0.5*Real_MC_30Y!$J$12^2)+Real_MC_30Y!$J$12*((RAND()+RAND()+RAND()+RAND()+RAND()+RAND()+RAND()+RAND()+RAND()+RAND()+RAND()+RAND())-6))-1)+Real_MC_30Y!AC$58)</x:f>
        <x:v>2494569.069889002</x:v>
      </x:c>
      <x:c r="AD13" s="50" t="n">
        <x:f>MAX(0,AC13*(1+EXP((LN(1+Real_MC_30Y!$J$11)-0.5*Real_MC_30Y!$J$12^2)+Real_MC_30Y!$J$12*((RAND()+RAND()+RAND()+RAND()+RAND()+RAND()+RAND()+RAND()+RAND()+RAND()+RAND()+RAND())-6))-1)+Real_MC_30Y!AD$58)</x:f>
        <x:v>2718058.3877363885</x:v>
      </x:c>
      <x:c r="AE13" s="50" t="n">
        <x:f>MAX(0,AD13*(1+EXP((LN(1+Real_MC_30Y!$J$11)-0.5*Real_MC_30Y!$J$12^2)+Real_MC_30Y!$J$12*((RAND()+RAND()+RAND()+RAND()+RAND()+RAND()+RAND()+RAND()+RAND()+RAND()+RAND()+RAND())-6))-1)+Real_MC_30Y!AE$58)</x:f>
        <x:v>2758786.1561062164</x:v>
      </x:c>
      <x:c r="AF13" s="50" t="n">
        <x:f>MAX(0,AE13*(1+EXP((LN(1+Real_MC_30Y!$J$11)-0.5*Real_MC_30Y!$J$12^2)+Real_MC_30Y!$J$12*((RAND()+RAND()+RAND()+RAND()+RAND()+RAND()+RAND()+RAND()+RAND()+RAND()+RAND()+RAND())-6))-1)+Real_MC_30Y!AF$58)</x:f>
        <x:v>3068890.883036551</x:v>
      </x:c>
    </x:row>
    <x:row r="14">
      <x:c r="A14">
        <x:v>10</x:v>
      </x:c>
      <x:c r="B14" s="50" t="n">
        <x:f>MAX(0,Liquidity_30Y!$C$14+Real_MC_30Y!B$57-Real_MC_30Y!B$56)</x:f>
        <x:v>1029031.25</x:v>
      </x:c>
      <x:c r="C14" s="50" t="n">
        <x:f>MAX(0,B14*(1+EXP((LN(1+Real_MC_30Y!$J$11)-0.5*Real_MC_30Y!$J$12^2)+Real_MC_30Y!$J$12*((RAND()+RAND()+RAND()+RAND()+RAND()+RAND()+RAND()+RAND()+RAND()+RAND()+RAND()+RAND())-6))-1)+Real_MC_30Y!C$58)</x:f>
        <x:v>955147.0336514511</x:v>
      </x:c>
      <x:c r="D14" s="50" t="n">
        <x:f>MAX(0,C14*(1+EXP((LN(1+Real_MC_30Y!$J$11)-0.5*Real_MC_30Y!$J$12^2)+Real_MC_30Y!$J$12*((RAND()+RAND()+RAND()+RAND()+RAND()+RAND()+RAND()+RAND()+RAND()+RAND()+RAND()+RAND())-6))-1)+Real_MC_30Y!D$58)</x:f>
        <x:v>992459.7269354688</x:v>
      </x:c>
      <x:c r="E14" s="50" t="n">
        <x:f>MAX(0,D14*(1+EXP((LN(1+Real_MC_30Y!$J$11)-0.5*Real_MC_30Y!$J$12^2)+Real_MC_30Y!$J$12*((RAND()+RAND()+RAND()+RAND()+RAND()+RAND()+RAND()+RAND()+RAND()+RAND()+RAND()+RAND())-6))-1)+Real_MC_30Y!E$58)</x:f>
        <x:v>1118881.0880879532</x:v>
      </x:c>
      <x:c r="F14" s="50" t="n">
        <x:f>MAX(0,E14*(1+EXP((LN(1+Real_MC_30Y!$J$11)-0.5*Real_MC_30Y!$J$12^2)+Real_MC_30Y!$J$12*((RAND()+RAND()+RAND()+RAND()+RAND()+RAND()+RAND()+RAND()+RAND()+RAND()+RAND()+RAND())-6))-1)+Real_MC_30Y!F$58)</x:f>
        <x:v>1006730.5908697431</x:v>
      </x:c>
      <x:c r="G14" s="50" t="n">
        <x:f>MAX(0,F14*(1+EXP((LN(1+Real_MC_30Y!$J$11)-0.5*Real_MC_30Y!$J$12^2)+Real_MC_30Y!$J$12*((RAND()+RAND()+RAND()+RAND()+RAND()+RAND()+RAND()+RAND()+RAND()+RAND()+RAND()+RAND())-6))-1)+Real_MC_30Y!G$58)</x:f>
        <x:v>945724.031646279</x:v>
      </x:c>
      <x:c r="H14" s="50" t="n">
        <x:f>MAX(0,G14*(1+EXP((LN(1+Real_MC_30Y!$J$11)-0.5*Real_MC_30Y!$J$12^2)+Real_MC_30Y!$J$12*((RAND()+RAND()+RAND()+RAND()+RAND()+RAND()+RAND()+RAND()+RAND()+RAND()+RAND()+RAND())-6))-1)+Real_MC_30Y!H$58)</x:f>
        <x:v>840647.9191239857</x:v>
      </x:c>
      <x:c r="I14" s="50" t="n">
        <x:f>MAX(0,H14*(1+EXP((LN(1+Real_MC_30Y!$J$11)-0.5*Real_MC_30Y!$J$12^2)+Real_MC_30Y!$J$12*((RAND()+RAND()+RAND()+RAND()+RAND()+RAND()+RAND()+RAND()+RAND()+RAND()+RAND()+RAND())-6))-1)+Real_MC_30Y!I$58)</x:f>
        <x:v>757372.1743847728</x:v>
      </x:c>
      <x:c r="J14" s="50" t="n">
        <x:f>MAX(0,I14*(1+EXP((LN(1+Real_MC_30Y!$J$11)-0.5*Real_MC_30Y!$J$12^2)+Real_MC_30Y!$J$12*((RAND()+RAND()+RAND()+RAND()+RAND()+RAND()+RAND()+RAND()+RAND()+RAND()+RAND()+RAND())-6))-1)+Real_MC_30Y!J$58)</x:f>
        <x:v>705215.2289458676</x:v>
      </x:c>
      <x:c r="K14" s="50" t="n">
        <x:f>MAX(0,J14*(1+EXP((LN(1+Real_MC_30Y!$J$11)-0.5*Real_MC_30Y!$J$12^2)+Real_MC_30Y!$J$12*((RAND()+RAND()+RAND()+RAND()+RAND()+RAND()+RAND()+RAND()+RAND()+RAND()+RAND()+RAND())-6))-1)+Real_MC_30Y!K$58)</x:f>
        <x:v>598478.0248813917</x:v>
      </x:c>
      <x:c r="L14" s="50" t="n">
        <x:f>MAX(0,K14*(1+EXP((LN(1+Real_MC_30Y!$J$11)-0.5*Real_MC_30Y!$J$12^2)+Real_MC_30Y!$J$12*((RAND()+RAND()+RAND()+RAND()+RAND()+RAND()+RAND()+RAND()+RAND()+RAND()+RAND()+RAND())-6))-1)+Real_MC_30Y!L$58)</x:f>
        <x:v>599222.3031310358</x:v>
      </x:c>
      <x:c r="M14" s="50" t="n">
        <x:f>MAX(0,L14*(1+EXP((LN(1+Real_MC_30Y!$J$11)-0.5*Real_MC_30Y!$J$12^2)+Real_MC_30Y!$J$12*((RAND()+RAND()+RAND()+RAND()+RAND()+RAND()+RAND()+RAND()+RAND()+RAND()+RAND()+RAND())-6))-1)+Real_MC_30Y!M$58)</x:f>
        <x:v>670883.4332531473</x:v>
      </x:c>
      <x:c r="N14" s="50" t="n">
        <x:f>MAX(0,M14*(1+EXP((LN(1+Real_MC_30Y!$J$11)-0.5*Real_MC_30Y!$J$12^2)+Real_MC_30Y!$J$12*((RAND()+RAND()+RAND()+RAND()+RAND()+RAND()+RAND()+RAND()+RAND()+RAND()+RAND()+RAND())-6))-1)+Real_MC_30Y!N$58)</x:f>
        <x:v>825453.6250329753</x:v>
      </x:c>
      <x:c r="O14" s="50" t="n">
        <x:f>MAX(0,N14*(1+EXP((LN(1+Real_MC_30Y!$J$11)-0.5*Real_MC_30Y!$J$12^2)+Real_MC_30Y!$J$12*((RAND()+RAND()+RAND()+RAND()+RAND()+RAND()+RAND()+RAND()+RAND()+RAND()+RAND()+RAND())-6))-1)+Real_MC_30Y!O$58)</x:f>
        <x:v>781108.8488736913</x:v>
      </x:c>
      <x:c r="P14" s="50" t="n">
        <x:f>MAX(0,O14*(1+EXP((LN(1+Real_MC_30Y!$J$11)-0.5*Real_MC_30Y!$J$12^2)+Real_MC_30Y!$J$12*((RAND()+RAND()+RAND()+RAND()+RAND()+RAND()+RAND()+RAND()+RAND()+RAND()+RAND()+RAND())-6))-1)+Real_MC_30Y!P$58)</x:f>
        <x:v>733844.6893732252</x:v>
      </x:c>
      <x:c r="Q14" s="50" t="n">
        <x:f>MAX(0,P14*(1+EXP((LN(1+Real_MC_30Y!$J$11)-0.5*Real_MC_30Y!$J$12^2)+Real_MC_30Y!$J$12*((RAND()+RAND()+RAND()+RAND()+RAND()+RAND()+RAND()+RAND()+RAND()+RAND()+RAND()+RAND())-6))-1)+Real_MC_30Y!Q$58)</x:f>
        <x:v>1041312.6256009969</x:v>
      </x:c>
      <x:c r="R14" s="50" t="n">
        <x:f>MAX(0,Q14*(1+EXP((LN(1+Real_MC_30Y!$J$11)-0.5*Real_MC_30Y!$J$12^2)+Real_MC_30Y!$J$12*((RAND()+RAND()+RAND()+RAND()+RAND()+RAND()+RAND()+RAND()+RAND()+RAND()+RAND()+RAND())-6))-1)+Real_MC_30Y!R$58)</x:f>
        <x:v>1202548.6481001747</x:v>
      </x:c>
      <x:c r="S14" s="50" t="n">
        <x:f>MAX(0,R14*(1+EXP((LN(1+Real_MC_30Y!$J$11)-0.5*Real_MC_30Y!$J$12^2)+Real_MC_30Y!$J$12*((RAND()+RAND()+RAND()+RAND()+RAND()+RAND()+RAND()+RAND()+RAND()+RAND()+RAND()+RAND())-6))-1)+Real_MC_30Y!S$58)</x:f>
        <x:v>1455982.6918852304</x:v>
      </x:c>
      <x:c r="T14" s="50" t="n">
        <x:f>MAX(0,S14*(1+EXP((LN(1+Real_MC_30Y!$J$11)-0.5*Real_MC_30Y!$J$12^2)+Real_MC_30Y!$J$12*((RAND()+RAND()+RAND()+RAND()+RAND()+RAND()+RAND()+RAND()+RAND()+RAND()+RAND()+RAND())-6))-1)+Real_MC_30Y!T$58)</x:f>
        <x:v>1567324.2681922973</x:v>
      </x:c>
      <x:c r="U14" s="50" t="n">
        <x:f>MAX(0,T14*(1+EXP((LN(1+Real_MC_30Y!$J$11)-0.5*Real_MC_30Y!$J$12^2)+Real_MC_30Y!$J$12*((RAND()+RAND()+RAND()+RAND()+RAND()+RAND()+RAND()+RAND()+RAND()+RAND()+RAND()+RAND())-6))-1)+Real_MC_30Y!U$58)</x:f>
        <x:v>1720143.2141059942</x:v>
      </x:c>
      <x:c r="V14" s="50" t="n">
        <x:f>MAX(0,U14*(1+EXP((LN(1+Real_MC_30Y!$J$11)-0.5*Real_MC_30Y!$J$12^2)+Real_MC_30Y!$J$12*((RAND()+RAND()+RAND()+RAND()+RAND()+RAND()+RAND()+RAND()+RAND()+RAND()+RAND()+RAND())-6))-1)+Real_MC_30Y!V$58)</x:f>
        <x:v>1853269.7461223446</x:v>
      </x:c>
      <x:c r="W14" s="50" t="n">
        <x:f>MAX(0,V14*(1+EXP((LN(1+Real_MC_30Y!$J$11)-0.5*Real_MC_30Y!$J$12^2)+Real_MC_30Y!$J$12*((RAND()+RAND()+RAND()+RAND()+RAND()+RAND()+RAND()+RAND()+RAND()+RAND()+RAND()+RAND())-6))-1)+Real_MC_30Y!W$58)</x:f>
        <x:v>1668795.7674840174</x:v>
      </x:c>
      <x:c r="X14" s="50" t="n">
        <x:f>MAX(0,W14*(1+EXP((LN(1+Real_MC_30Y!$J$11)-0.5*Real_MC_30Y!$J$12^2)+Real_MC_30Y!$J$12*((RAND()+RAND()+RAND()+RAND()+RAND()+RAND()+RAND()+RAND()+RAND()+RAND()+RAND()+RAND())-6))-1)+Real_MC_30Y!X$58)</x:f>
        <x:v>1838397.6055825476</x:v>
      </x:c>
      <x:c r="Y14" s="50" t="n">
        <x:f>MAX(0,X14*(1+EXP((LN(1+Real_MC_30Y!$J$11)-0.5*Real_MC_30Y!$J$12^2)+Real_MC_30Y!$J$12*((RAND()+RAND()+RAND()+RAND()+RAND()+RAND()+RAND()+RAND()+RAND()+RAND()+RAND()+RAND())-6))-1)+Real_MC_30Y!Y$58)</x:f>
        <x:v>1907785.0940590533</x:v>
      </x:c>
      <x:c r="Z14" s="50" t="n">
        <x:f>MAX(0,Y14*(1+EXP((LN(1+Real_MC_30Y!$J$11)-0.5*Real_MC_30Y!$J$12^2)+Real_MC_30Y!$J$12*((RAND()+RAND()+RAND()+RAND()+RAND()+RAND()+RAND()+RAND()+RAND()+RAND()+RAND()+RAND())-6))-1)+Real_MC_30Y!Z$58)</x:f>
        <x:v>2199342.207716582</x:v>
      </x:c>
      <x:c r="AA14" s="50" t="n">
        <x:f>MAX(0,Z14*(1+EXP((LN(1+Real_MC_30Y!$J$11)-0.5*Real_MC_30Y!$J$12^2)+Real_MC_30Y!$J$12*((RAND()+RAND()+RAND()+RAND()+RAND()+RAND()+RAND()+RAND()+RAND()+RAND()+RAND()+RAND())-6))-1)+Real_MC_30Y!AA$58)</x:f>
        <x:v>1975347.287052269</x:v>
      </x:c>
      <x:c r="AB14" s="50" t="n">
        <x:f>MAX(0,AA14*(1+EXP((LN(1+Real_MC_30Y!$J$11)-0.5*Real_MC_30Y!$J$12^2)+Real_MC_30Y!$J$12*((RAND()+RAND()+RAND()+RAND()+RAND()+RAND()+RAND()+RAND()+RAND()+RAND()+RAND()+RAND())-6))-1)+Real_MC_30Y!AB$58)</x:f>
        <x:v>1980984.3243950186</x:v>
      </x:c>
      <x:c r="AC14" s="50" t="n">
        <x:f>MAX(0,AB14*(1+EXP((LN(1+Real_MC_30Y!$J$11)-0.5*Real_MC_30Y!$J$12^2)+Real_MC_30Y!$J$12*((RAND()+RAND()+RAND()+RAND()+RAND()+RAND()+RAND()+RAND()+RAND()+RAND()+RAND()+RAND())-6))-1)+Real_MC_30Y!AC$58)</x:f>
        <x:v>2318173.847389617</x:v>
      </x:c>
      <x:c r="AD14" s="50" t="n">
        <x:f>MAX(0,AC14*(1+EXP((LN(1+Real_MC_30Y!$J$11)-0.5*Real_MC_30Y!$J$12^2)+Real_MC_30Y!$J$12*((RAND()+RAND()+RAND()+RAND()+RAND()+RAND()+RAND()+RAND()+RAND()+RAND()+RAND()+RAND())-6))-1)+Real_MC_30Y!AD$58)</x:f>
        <x:v>2656008.481351005</x:v>
      </x:c>
      <x:c r="AE14" s="50" t="n">
        <x:f>MAX(0,AD14*(1+EXP((LN(1+Real_MC_30Y!$J$11)-0.5*Real_MC_30Y!$J$12^2)+Real_MC_30Y!$J$12*((RAND()+RAND()+RAND()+RAND()+RAND()+RAND()+RAND()+RAND()+RAND()+RAND()+RAND()+RAND())-6))-1)+Real_MC_30Y!AE$58)</x:f>
        <x:v>2575640.002576025</x:v>
      </x:c>
      <x:c r="AF14" s="50" t="n">
        <x:f>MAX(0,AE14*(1+EXP((LN(1+Real_MC_30Y!$J$11)-0.5*Real_MC_30Y!$J$12^2)+Real_MC_30Y!$J$12*((RAND()+RAND()+RAND()+RAND()+RAND()+RAND()+RAND()+RAND()+RAND()+RAND()+RAND()+RAND())-6))-1)+Real_MC_30Y!AF$58)</x:f>
        <x:v>3820235.5699770134</x:v>
      </x:c>
    </x:row>
    <x:row r="15">
      <x:c r="A15">
        <x:v>11</x:v>
      </x:c>
      <x:c r="B15" s="50" t="n">
        <x:f>MAX(0,Liquidity_30Y!$C$14+Real_MC_30Y!B$57-Real_MC_30Y!B$56)</x:f>
        <x:v>1029031.25</x:v>
      </x:c>
      <x:c r="C15" s="50" t="n">
        <x:f>MAX(0,B15*(1+EXP((LN(1+Real_MC_30Y!$J$11)-0.5*Real_MC_30Y!$J$12^2)+Real_MC_30Y!$J$12*((RAND()+RAND()+RAND()+RAND()+RAND()+RAND()+RAND()+RAND()+RAND()+RAND()+RAND()+RAND())-6))-1)+Real_MC_30Y!C$58)</x:f>
        <x:v>1234794.1102765687</x:v>
      </x:c>
      <x:c r="D15" s="50" t="n">
        <x:f>MAX(0,C15*(1+EXP((LN(1+Real_MC_30Y!$J$11)-0.5*Real_MC_30Y!$J$12^2)+Real_MC_30Y!$J$12*((RAND()+RAND()+RAND()+RAND()+RAND()+RAND()+RAND()+RAND()+RAND()+RAND()+RAND()+RAND())-6))-1)+Real_MC_30Y!D$58)</x:f>
        <x:v>1376728.7835119376</x:v>
      </x:c>
      <x:c r="E15" s="50" t="n">
        <x:f>MAX(0,D15*(1+EXP((LN(1+Real_MC_30Y!$J$11)-0.5*Real_MC_30Y!$J$12^2)+Real_MC_30Y!$J$12*((RAND()+RAND()+RAND()+RAND()+RAND()+RAND()+RAND()+RAND()+RAND()+RAND()+RAND()+RAND())-6))-1)+Real_MC_30Y!E$58)</x:f>
        <x:v>1030246.5790181707</x:v>
      </x:c>
      <x:c r="F15" s="50" t="n">
        <x:f>MAX(0,E15*(1+EXP((LN(1+Real_MC_30Y!$J$11)-0.5*Real_MC_30Y!$J$12^2)+Real_MC_30Y!$J$12*((RAND()+RAND()+RAND()+RAND()+RAND()+RAND()+RAND()+RAND()+RAND()+RAND()+RAND()+RAND())-6))-1)+Real_MC_30Y!F$58)</x:f>
        <x:v>1229929.8890566109</x:v>
      </x:c>
      <x:c r="G15" s="50" t="n">
        <x:f>MAX(0,F15*(1+EXP((LN(1+Real_MC_30Y!$J$11)-0.5*Real_MC_30Y!$J$12^2)+Real_MC_30Y!$J$12*((RAND()+RAND()+RAND()+RAND()+RAND()+RAND()+RAND()+RAND()+RAND()+RAND()+RAND()+RAND())-6))-1)+Real_MC_30Y!G$58)</x:f>
        <x:v>1410160.057827355</x:v>
      </x:c>
      <x:c r="H15" s="50" t="n">
        <x:f>MAX(0,G15*(1+EXP((LN(1+Real_MC_30Y!$J$11)-0.5*Real_MC_30Y!$J$12^2)+Real_MC_30Y!$J$12*((RAND()+RAND()+RAND()+RAND()+RAND()+RAND()+RAND()+RAND()+RAND()+RAND()+RAND()+RAND())-6))-1)+Real_MC_30Y!H$58)</x:f>
        <x:v>1562943.3564015196</x:v>
      </x:c>
      <x:c r="I15" s="50" t="n">
        <x:f>MAX(0,H15*(1+EXP((LN(1+Real_MC_30Y!$J$11)-0.5*Real_MC_30Y!$J$12^2)+Real_MC_30Y!$J$12*((RAND()+RAND()+RAND()+RAND()+RAND()+RAND()+RAND()+RAND()+RAND()+RAND()+RAND()+RAND())-6))-1)+Real_MC_30Y!I$58)</x:f>
        <x:v>1719023.1673775532</x:v>
      </x:c>
      <x:c r="J15" s="50" t="n">
        <x:f>MAX(0,I15*(1+EXP((LN(1+Real_MC_30Y!$J$11)-0.5*Real_MC_30Y!$J$12^2)+Real_MC_30Y!$J$12*((RAND()+RAND()+RAND()+RAND()+RAND()+RAND()+RAND()+RAND()+RAND()+RAND()+RAND()+RAND())-6))-1)+Real_MC_30Y!J$58)</x:f>
        <x:v>1998373.2444903324</x:v>
      </x:c>
      <x:c r="K15" s="50" t="n">
        <x:f>MAX(0,J15*(1+EXP((LN(1+Real_MC_30Y!$J$11)-0.5*Real_MC_30Y!$J$12^2)+Real_MC_30Y!$J$12*((RAND()+RAND()+RAND()+RAND()+RAND()+RAND()+RAND()+RAND()+RAND()+RAND()+RAND()+RAND())-6))-1)+Real_MC_30Y!K$58)</x:f>
        <x:v>1968727.281929266</x:v>
      </x:c>
      <x:c r="L15" s="50" t="n">
        <x:f>MAX(0,K15*(1+EXP((LN(1+Real_MC_30Y!$J$11)-0.5*Real_MC_30Y!$J$12^2)+Real_MC_30Y!$J$12*((RAND()+RAND()+RAND()+RAND()+RAND()+RAND()+RAND()+RAND()+RAND()+RAND()+RAND()+RAND())-6))-1)+Real_MC_30Y!L$58)</x:f>
        <x:v>2058658.6673462463</x:v>
      </x:c>
      <x:c r="M15" s="50" t="n">
        <x:f>MAX(0,L15*(1+EXP((LN(1+Real_MC_30Y!$J$11)-0.5*Real_MC_30Y!$J$12^2)+Real_MC_30Y!$J$12*((RAND()+RAND()+RAND()+RAND()+RAND()+RAND()+RAND()+RAND()+RAND()+RAND()+RAND()+RAND())-6))-1)+Real_MC_30Y!M$58)</x:f>
        <x:v>3137556.744598579</x:v>
      </x:c>
      <x:c r="N15" s="50" t="n">
        <x:f>MAX(0,M15*(1+EXP((LN(1+Real_MC_30Y!$J$11)-0.5*Real_MC_30Y!$J$12^2)+Real_MC_30Y!$J$12*((RAND()+RAND()+RAND()+RAND()+RAND()+RAND()+RAND()+RAND()+RAND()+RAND()+RAND()+RAND())-6))-1)+Real_MC_30Y!N$58)</x:f>
        <x:v>3244961.885179936</x:v>
      </x:c>
      <x:c r="O15" s="50" t="n">
        <x:f>MAX(0,N15*(1+EXP((LN(1+Real_MC_30Y!$J$11)-0.5*Real_MC_30Y!$J$12^2)+Real_MC_30Y!$J$12*((RAND()+RAND()+RAND()+RAND()+RAND()+RAND()+RAND()+RAND()+RAND()+RAND()+RAND()+RAND())-6))-1)+Real_MC_30Y!O$58)</x:f>
        <x:v>3293592.5153863304</x:v>
      </x:c>
      <x:c r="P15" s="50" t="n">
        <x:f>MAX(0,O15*(1+EXP((LN(1+Real_MC_30Y!$J$11)-0.5*Real_MC_30Y!$J$12^2)+Real_MC_30Y!$J$12*((RAND()+RAND()+RAND()+RAND()+RAND()+RAND()+RAND()+RAND()+RAND()+RAND()+RAND()+RAND())-6))-1)+Real_MC_30Y!P$58)</x:f>
        <x:v>4855233.342675083</x:v>
      </x:c>
      <x:c r="Q15" s="50" t="n">
        <x:f>MAX(0,P15*(1+EXP((LN(1+Real_MC_30Y!$J$11)-0.5*Real_MC_30Y!$J$12^2)+Real_MC_30Y!$J$12*((RAND()+RAND()+RAND()+RAND()+RAND()+RAND()+RAND()+RAND()+RAND()+RAND()+RAND()+RAND())-6))-1)+Real_MC_30Y!Q$58)</x:f>
        <x:v>6316817.252359081</x:v>
      </x:c>
      <x:c r="R15" s="50" t="n">
        <x:f>MAX(0,Q15*(1+EXP((LN(1+Real_MC_30Y!$J$11)-0.5*Real_MC_30Y!$J$12^2)+Real_MC_30Y!$J$12*((RAND()+RAND()+RAND()+RAND()+RAND()+RAND()+RAND()+RAND()+RAND()+RAND()+RAND()+RAND())-6))-1)+Real_MC_30Y!R$58)</x:f>
        <x:v>6336878.478420626</x:v>
      </x:c>
      <x:c r="S15" s="50" t="n">
        <x:f>MAX(0,R15*(1+EXP((LN(1+Real_MC_30Y!$J$11)-0.5*Real_MC_30Y!$J$12^2)+Real_MC_30Y!$J$12*((RAND()+RAND()+RAND()+RAND()+RAND()+RAND()+RAND()+RAND()+RAND()+RAND()+RAND()+RAND())-6))-1)+Real_MC_30Y!S$58)</x:f>
        <x:v>6917847.497411416</x:v>
      </x:c>
      <x:c r="T15" s="50" t="n">
        <x:f>MAX(0,S15*(1+EXP((LN(1+Real_MC_30Y!$J$11)-0.5*Real_MC_30Y!$J$12^2)+Real_MC_30Y!$J$12*((RAND()+RAND()+RAND()+RAND()+RAND()+RAND()+RAND()+RAND()+RAND()+RAND()+RAND()+RAND())-6))-1)+Real_MC_30Y!T$58)</x:f>
        <x:v>8293220.382807386</x:v>
      </x:c>
      <x:c r="U15" s="50" t="n">
        <x:f>MAX(0,T15*(1+EXP((LN(1+Real_MC_30Y!$J$11)-0.5*Real_MC_30Y!$J$12^2)+Real_MC_30Y!$J$12*((RAND()+RAND()+RAND()+RAND()+RAND()+RAND()+RAND()+RAND()+RAND()+RAND()+RAND()+RAND())-6))-1)+Real_MC_30Y!U$58)</x:f>
        <x:v>9523524.435022905</x:v>
      </x:c>
      <x:c r="V15" s="50" t="n">
        <x:f>MAX(0,U15*(1+EXP((LN(1+Real_MC_30Y!$J$11)-0.5*Real_MC_30Y!$J$12^2)+Real_MC_30Y!$J$12*((RAND()+RAND()+RAND()+RAND()+RAND()+RAND()+RAND()+RAND()+RAND()+RAND()+RAND()+RAND())-6))-1)+Real_MC_30Y!V$58)</x:f>
        <x:v>10759080.710880239</x:v>
      </x:c>
      <x:c r="W15" s="50" t="n">
        <x:f>MAX(0,V15*(1+EXP((LN(1+Real_MC_30Y!$J$11)-0.5*Real_MC_30Y!$J$12^2)+Real_MC_30Y!$J$12*((RAND()+RAND()+RAND()+RAND()+RAND()+RAND()+RAND()+RAND()+RAND()+RAND()+RAND()+RAND())-6))-1)+Real_MC_30Y!W$58)</x:f>
        <x:v>9348348.204040946</x:v>
      </x:c>
      <x:c r="X15" s="50" t="n">
        <x:f>MAX(0,W15*(1+EXP((LN(1+Real_MC_30Y!$J$11)-0.5*Real_MC_30Y!$J$12^2)+Real_MC_30Y!$J$12*((RAND()+RAND()+RAND()+RAND()+RAND()+RAND()+RAND()+RAND()+RAND()+RAND()+RAND()+RAND())-6))-1)+Real_MC_30Y!X$58)</x:f>
        <x:v>8657842.838405302</x:v>
      </x:c>
      <x:c r="Y15" s="50" t="n">
        <x:f>MAX(0,X15*(1+EXP((LN(1+Real_MC_30Y!$J$11)-0.5*Real_MC_30Y!$J$12^2)+Real_MC_30Y!$J$12*((RAND()+RAND()+RAND()+RAND()+RAND()+RAND()+RAND()+RAND()+RAND()+RAND()+RAND()+RAND())-6))-1)+Real_MC_30Y!Y$58)</x:f>
        <x:v>8134454.608489824</x:v>
      </x:c>
      <x:c r="Z15" s="50" t="n">
        <x:f>MAX(0,Y15*(1+EXP((LN(1+Real_MC_30Y!$J$11)-0.5*Real_MC_30Y!$J$12^2)+Real_MC_30Y!$J$12*((RAND()+RAND()+RAND()+RAND()+RAND()+RAND()+RAND()+RAND()+RAND()+RAND()+RAND()+RAND())-6))-1)+Real_MC_30Y!Z$58)</x:f>
        <x:v>9678561.935972385</x:v>
      </x:c>
      <x:c r="AA15" s="50" t="n">
        <x:f>MAX(0,Z15*(1+EXP((LN(1+Real_MC_30Y!$J$11)-0.5*Real_MC_30Y!$J$12^2)+Real_MC_30Y!$J$12*((RAND()+RAND()+RAND()+RAND()+RAND()+RAND()+RAND()+RAND()+RAND()+RAND()+RAND()+RAND())-6))-1)+Real_MC_30Y!AA$58)</x:f>
        <x:v>11261653.294061802</x:v>
      </x:c>
      <x:c r="AB15" s="50" t="n">
        <x:f>MAX(0,AA15*(1+EXP((LN(1+Real_MC_30Y!$J$11)-0.5*Real_MC_30Y!$J$12^2)+Real_MC_30Y!$J$12*((RAND()+RAND()+RAND()+RAND()+RAND()+RAND()+RAND()+RAND()+RAND()+RAND()+RAND()+RAND())-6))-1)+Real_MC_30Y!AB$58)</x:f>
        <x:v>16208520.33399483</x:v>
      </x:c>
      <x:c r="AC15" s="50" t="n">
        <x:f>MAX(0,AB15*(1+EXP((LN(1+Real_MC_30Y!$J$11)-0.5*Real_MC_30Y!$J$12^2)+Real_MC_30Y!$J$12*((RAND()+RAND()+RAND()+RAND()+RAND()+RAND()+RAND()+RAND()+RAND()+RAND()+RAND()+RAND())-6))-1)+Real_MC_30Y!AC$58)</x:f>
        <x:v>16557385.668639071</x:v>
      </x:c>
      <x:c r="AD15" s="50" t="n">
        <x:f>MAX(0,AC15*(1+EXP((LN(1+Real_MC_30Y!$J$11)-0.5*Real_MC_30Y!$J$12^2)+Real_MC_30Y!$J$12*((RAND()+RAND()+RAND()+RAND()+RAND()+RAND()+RAND()+RAND()+RAND()+RAND()+RAND()+RAND())-6))-1)+Real_MC_30Y!AD$58)</x:f>
        <x:v>15389248.900966188</x:v>
      </x:c>
      <x:c r="AE15" s="50" t="n">
        <x:f>MAX(0,AD15*(1+EXP((LN(1+Real_MC_30Y!$J$11)-0.5*Real_MC_30Y!$J$12^2)+Real_MC_30Y!$J$12*((RAND()+RAND()+RAND()+RAND()+RAND()+RAND()+RAND()+RAND()+RAND()+RAND()+RAND()+RAND())-6))-1)+Real_MC_30Y!AE$58)</x:f>
        <x:v>14017034.409129163</x:v>
      </x:c>
      <x:c r="AF15" s="50" t="n">
        <x:f>MAX(0,AE15*(1+EXP((LN(1+Real_MC_30Y!$J$11)-0.5*Real_MC_30Y!$J$12^2)+Real_MC_30Y!$J$12*((RAND()+RAND()+RAND()+RAND()+RAND()+RAND()+RAND()+RAND()+RAND()+RAND()+RAND()+RAND())-6))-1)+Real_MC_30Y!AF$58)</x:f>
        <x:v>17743707.867780454</x:v>
      </x:c>
    </x:row>
    <x:row r="16">
      <x:c r="A16">
        <x:v>12</x:v>
      </x:c>
      <x:c r="B16" s="50" t="n">
        <x:f>MAX(0,Liquidity_30Y!$C$14+Real_MC_30Y!B$57-Real_MC_30Y!B$56)</x:f>
        <x:v>1029031.25</x:v>
      </x:c>
      <x:c r="C16" s="50" t="n">
        <x:f>MAX(0,B16*(1+EXP((LN(1+Real_MC_30Y!$J$11)-0.5*Real_MC_30Y!$J$12^2)+Real_MC_30Y!$J$12*((RAND()+RAND()+RAND()+RAND()+RAND()+RAND()+RAND()+RAND()+RAND()+RAND()+RAND()+RAND())-6))-1)+Real_MC_30Y!C$58)</x:f>
        <x:v>808203.4814426483</x:v>
      </x:c>
      <x:c r="D16" s="50" t="n">
        <x:f>MAX(0,C16*(1+EXP((LN(1+Real_MC_30Y!$J$11)-0.5*Real_MC_30Y!$J$12^2)+Real_MC_30Y!$J$12*((RAND()+RAND()+RAND()+RAND()+RAND()+RAND()+RAND()+RAND()+RAND()+RAND()+RAND()+RAND())-6))-1)+Real_MC_30Y!D$58)</x:f>
        <x:v>766539.4378784138</x:v>
      </x:c>
      <x:c r="E16" s="50" t="n">
        <x:f>MAX(0,D16*(1+EXP((LN(1+Real_MC_30Y!$J$11)-0.5*Real_MC_30Y!$J$12^2)+Real_MC_30Y!$J$12*((RAND()+RAND()+RAND()+RAND()+RAND()+RAND()+RAND()+RAND()+RAND()+RAND()+RAND()+RAND())-6))-1)+Real_MC_30Y!E$58)</x:f>
        <x:v>850123.2602065607</x:v>
      </x:c>
      <x:c r="F16" s="50" t="n">
        <x:f>MAX(0,E16*(1+EXP((LN(1+Real_MC_30Y!$J$11)-0.5*Real_MC_30Y!$J$12^2)+Real_MC_30Y!$J$12*((RAND()+RAND()+RAND()+RAND()+RAND()+RAND()+RAND()+RAND()+RAND()+RAND()+RAND()+RAND())-6))-1)+Real_MC_30Y!F$58)</x:f>
        <x:v>719301.1124161554</x:v>
      </x:c>
      <x:c r="G16" s="50" t="n">
        <x:f>MAX(0,F16*(1+EXP((LN(1+Real_MC_30Y!$J$11)-0.5*Real_MC_30Y!$J$12^2)+Real_MC_30Y!$J$12*((RAND()+RAND()+RAND()+RAND()+RAND()+RAND()+RAND()+RAND()+RAND()+RAND()+RAND()+RAND())-6))-1)+Real_MC_30Y!G$58)</x:f>
        <x:v>697665.4697224739</x:v>
      </x:c>
      <x:c r="H16" s="50" t="n">
        <x:f>MAX(0,G16*(1+EXP((LN(1+Real_MC_30Y!$J$11)-0.5*Real_MC_30Y!$J$12^2)+Real_MC_30Y!$J$12*((RAND()+RAND()+RAND()+RAND()+RAND()+RAND()+RAND()+RAND()+RAND()+RAND()+RAND()+RAND())-6))-1)+Real_MC_30Y!H$58)</x:f>
        <x:v>789464.962414973</x:v>
      </x:c>
      <x:c r="I16" s="50" t="n">
        <x:f>MAX(0,H16*(1+EXP((LN(1+Real_MC_30Y!$J$11)-0.5*Real_MC_30Y!$J$12^2)+Real_MC_30Y!$J$12*((RAND()+RAND()+RAND()+RAND()+RAND()+RAND()+RAND()+RAND()+RAND()+RAND()+RAND()+RAND())-6))-1)+Real_MC_30Y!I$58)</x:f>
        <x:v>687217.5065159831</x:v>
      </x:c>
      <x:c r="J16" s="50" t="n">
        <x:f>MAX(0,I16*(1+EXP((LN(1+Real_MC_30Y!$J$11)-0.5*Real_MC_30Y!$J$12^2)+Real_MC_30Y!$J$12*((RAND()+RAND()+RAND()+RAND()+RAND()+RAND()+RAND()+RAND()+RAND()+RAND()+RAND()+RAND())-6))-1)+Real_MC_30Y!J$58)</x:f>
        <x:v>808824.9093521422</x:v>
      </x:c>
      <x:c r="K16" s="50" t="n">
        <x:f>MAX(0,J16*(1+EXP((LN(1+Real_MC_30Y!$J$11)-0.5*Real_MC_30Y!$J$12^2)+Real_MC_30Y!$J$12*((RAND()+RAND()+RAND()+RAND()+RAND()+RAND()+RAND()+RAND()+RAND()+RAND()+RAND()+RAND())-6))-1)+Real_MC_30Y!K$58)</x:f>
        <x:v>744932.7318058417</x:v>
      </x:c>
      <x:c r="L16" s="50" t="n">
        <x:f>MAX(0,K16*(1+EXP((LN(1+Real_MC_30Y!$J$11)-0.5*Real_MC_30Y!$J$12^2)+Real_MC_30Y!$J$12*((RAND()+RAND()+RAND()+RAND()+RAND()+RAND()+RAND()+RAND()+RAND()+RAND()+RAND()+RAND())-6))-1)+Real_MC_30Y!L$58)</x:f>
        <x:v>827844.4774399449</x:v>
      </x:c>
      <x:c r="M16" s="50" t="n">
        <x:f>MAX(0,L16*(1+EXP((LN(1+Real_MC_30Y!$J$11)-0.5*Real_MC_30Y!$J$12^2)+Real_MC_30Y!$J$12*((RAND()+RAND()+RAND()+RAND()+RAND()+RAND()+RAND()+RAND()+RAND()+RAND()+RAND()+RAND())-6))-1)+Real_MC_30Y!M$58)</x:f>
        <x:v>993898.181600498</x:v>
      </x:c>
      <x:c r="N16" s="50" t="n">
        <x:f>MAX(0,M16*(1+EXP((LN(1+Real_MC_30Y!$J$11)-0.5*Real_MC_30Y!$J$12^2)+Real_MC_30Y!$J$12*((RAND()+RAND()+RAND()+RAND()+RAND()+RAND()+RAND()+RAND()+RAND()+RAND()+RAND()+RAND())-6))-1)+Real_MC_30Y!N$58)</x:f>
        <x:v>981269.6076851997</x:v>
      </x:c>
      <x:c r="O16" s="50" t="n">
        <x:f>MAX(0,N16*(1+EXP((LN(1+Real_MC_30Y!$J$11)-0.5*Real_MC_30Y!$J$12^2)+Real_MC_30Y!$J$12*((RAND()+RAND()+RAND()+RAND()+RAND()+RAND()+RAND()+RAND()+RAND()+RAND()+RAND()+RAND())-6))-1)+Real_MC_30Y!O$58)</x:f>
        <x:v>1047966.2458290188</x:v>
      </x:c>
      <x:c r="P16" s="50" t="n">
        <x:f>MAX(0,O16*(1+EXP((LN(1+Real_MC_30Y!$J$11)-0.5*Real_MC_30Y!$J$12^2)+Real_MC_30Y!$J$12*((RAND()+RAND()+RAND()+RAND()+RAND()+RAND()+RAND()+RAND()+RAND()+RAND()+RAND()+RAND())-6))-1)+Real_MC_30Y!P$58)</x:f>
        <x:v>1238734.9444156527</x:v>
      </x:c>
      <x:c r="Q16" s="50" t="n">
        <x:f>MAX(0,P16*(1+EXP((LN(1+Real_MC_30Y!$J$11)-0.5*Real_MC_30Y!$J$12^2)+Real_MC_30Y!$J$12*((RAND()+RAND()+RAND()+RAND()+RAND()+RAND()+RAND()+RAND()+RAND()+RAND()+RAND()+RAND())-6))-1)+Real_MC_30Y!Q$58)</x:f>
        <x:v>926981.348560794</x:v>
      </x:c>
      <x:c r="R16" s="50" t="n">
        <x:f>MAX(0,Q16*(1+EXP((LN(1+Real_MC_30Y!$J$11)-0.5*Real_MC_30Y!$J$12^2)+Real_MC_30Y!$J$12*((RAND()+RAND()+RAND()+RAND()+RAND()+RAND()+RAND()+RAND()+RAND()+RAND()+RAND()+RAND())-6))-1)+Real_MC_30Y!R$58)</x:f>
        <x:v>866575.6873698214</x:v>
      </x:c>
      <x:c r="S16" s="50" t="n">
        <x:f>MAX(0,R16*(1+EXP((LN(1+Real_MC_30Y!$J$11)-0.5*Real_MC_30Y!$J$12^2)+Real_MC_30Y!$J$12*((RAND()+RAND()+RAND()+RAND()+RAND()+RAND()+RAND()+RAND()+RAND()+RAND()+RAND()+RAND())-6))-1)+Real_MC_30Y!S$58)</x:f>
        <x:v>1041146.118390885</x:v>
      </x:c>
      <x:c r="T16" s="50" t="n">
        <x:f>MAX(0,S16*(1+EXP((LN(1+Real_MC_30Y!$J$11)-0.5*Real_MC_30Y!$J$12^2)+Real_MC_30Y!$J$12*((RAND()+RAND()+RAND()+RAND()+RAND()+RAND()+RAND()+RAND()+RAND()+RAND()+RAND()+RAND())-6))-1)+Real_MC_30Y!T$58)</x:f>
        <x:v>1181544.3352589435</x:v>
      </x:c>
      <x:c r="U16" s="50" t="n">
        <x:f>MAX(0,T16*(1+EXP((LN(1+Real_MC_30Y!$J$11)-0.5*Real_MC_30Y!$J$12^2)+Real_MC_30Y!$J$12*((RAND()+RAND()+RAND()+RAND()+RAND()+RAND()+RAND()+RAND()+RAND()+RAND()+RAND()+RAND())-6))-1)+Real_MC_30Y!U$58)</x:f>
        <x:v>1431971.6642521482</x:v>
      </x:c>
      <x:c r="V16" s="50" t="n">
        <x:f>MAX(0,U16*(1+EXP((LN(1+Real_MC_30Y!$J$11)-0.5*Real_MC_30Y!$J$12^2)+Real_MC_30Y!$J$12*((RAND()+RAND()+RAND()+RAND()+RAND()+RAND()+RAND()+RAND()+RAND()+RAND()+RAND()+RAND())-6))-1)+Real_MC_30Y!V$58)</x:f>
        <x:v>1423528.918771713</x:v>
      </x:c>
      <x:c r="W16" s="50" t="n">
        <x:f>MAX(0,V16*(1+EXP((LN(1+Real_MC_30Y!$J$11)-0.5*Real_MC_30Y!$J$12^2)+Real_MC_30Y!$J$12*((RAND()+RAND()+RAND()+RAND()+RAND()+RAND()+RAND()+RAND()+RAND()+RAND()+RAND()+RAND())-6))-1)+Real_MC_30Y!W$58)</x:f>
        <x:v>1450895.4845701242</x:v>
      </x:c>
      <x:c r="X16" s="50" t="n">
        <x:f>MAX(0,W16*(1+EXP((LN(1+Real_MC_30Y!$J$11)-0.5*Real_MC_30Y!$J$12^2)+Real_MC_30Y!$J$12*((RAND()+RAND()+RAND()+RAND()+RAND()+RAND()+RAND()+RAND()+RAND()+RAND()+RAND()+RAND())-6))-1)+Real_MC_30Y!X$58)</x:f>
        <x:v>1150441.3876849364</x:v>
      </x:c>
      <x:c r="Y16" s="50" t="n">
        <x:f>MAX(0,X16*(1+EXP((LN(1+Real_MC_30Y!$J$11)-0.5*Real_MC_30Y!$J$12^2)+Real_MC_30Y!$J$12*((RAND()+RAND()+RAND()+RAND()+RAND()+RAND()+RAND()+RAND()+RAND()+RAND()+RAND()+RAND())-6))-1)+Real_MC_30Y!Y$58)</x:f>
        <x:v>1267145.0789798887</x:v>
      </x:c>
      <x:c r="Z16" s="50" t="n">
        <x:f>MAX(0,Y16*(1+EXP((LN(1+Real_MC_30Y!$J$11)-0.5*Real_MC_30Y!$J$12^2)+Real_MC_30Y!$J$12*((RAND()+RAND()+RAND()+RAND()+RAND()+RAND()+RAND()+RAND()+RAND()+RAND()+RAND()+RAND())-6))-1)+Real_MC_30Y!Z$58)</x:f>
        <x:v>1308218.9636161723</x:v>
      </x:c>
      <x:c r="AA16" s="50" t="n">
        <x:f>MAX(0,Z16*(1+EXP((LN(1+Real_MC_30Y!$J$11)-0.5*Real_MC_30Y!$J$12^2)+Real_MC_30Y!$J$12*((RAND()+RAND()+RAND()+RAND()+RAND()+RAND()+RAND()+RAND()+RAND()+RAND()+RAND()+RAND())-6))-1)+Real_MC_30Y!AA$58)</x:f>
        <x:v>1490144.1725027</x:v>
      </x:c>
      <x:c r="AB16" s="50" t="n">
        <x:f>MAX(0,AA16*(1+EXP((LN(1+Real_MC_30Y!$J$11)-0.5*Real_MC_30Y!$J$12^2)+Real_MC_30Y!$J$12*((RAND()+RAND()+RAND()+RAND()+RAND()+RAND()+RAND()+RAND()+RAND()+RAND()+RAND()+RAND())-6))-1)+Real_MC_30Y!AB$58)</x:f>
        <x:v>1514394.8747306303</x:v>
      </x:c>
      <x:c r="AC16" s="50" t="n">
        <x:f>MAX(0,AB16*(1+EXP((LN(1+Real_MC_30Y!$J$11)-0.5*Real_MC_30Y!$J$12^2)+Real_MC_30Y!$J$12*((RAND()+RAND()+RAND()+RAND()+RAND()+RAND()+RAND()+RAND()+RAND()+RAND()+RAND()+RAND())-6))-1)+Real_MC_30Y!AC$58)</x:f>
        <x:v>2418629.8992509833</x:v>
      </x:c>
      <x:c r="AD16" s="50" t="n">
        <x:f>MAX(0,AC16*(1+EXP((LN(1+Real_MC_30Y!$J$11)-0.5*Real_MC_30Y!$J$12^2)+Real_MC_30Y!$J$12*((RAND()+RAND()+RAND()+RAND()+RAND()+RAND()+RAND()+RAND()+RAND()+RAND()+RAND()+RAND())-6))-1)+Real_MC_30Y!AD$58)</x:f>
        <x:v>2004171.2709852876</x:v>
      </x:c>
      <x:c r="AE16" s="50" t="n">
        <x:f>MAX(0,AD16*(1+EXP((LN(1+Real_MC_30Y!$J$11)-0.5*Real_MC_30Y!$J$12^2)+Real_MC_30Y!$J$12*((RAND()+RAND()+RAND()+RAND()+RAND()+RAND()+RAND()+RAND()+RAND()+RAND()+RAND()+RAND())-6))-1)+Real_MC_30Y!AE$58)</x:f>
        <x:v>2757148.992248015</x:v>
      </x:c>
      <x:c r="AF16" s="50" t="n">
        <x:f>MAX(0,AE16*(1+EXP((LN(1+Real_MC_30Y!$J$11)-0.5*Real_MC_30Y!$J$12^2)+Real_MC_30Y!$J$12*((RAND()+RAND()+RAND()+RAND()+RAND()+RAND()+RAND()+RAND()+RAND()+RAND()+RAND()+RAND())-6))-1)+Real_MC_30Y!AF$58)</x:f>
        <x:v>2758490.275166856</x:v>
      </x:c>
    </x:row>
    <x:row r="17">
      <x:c r="A17">
        <x:v>13</x:v>
      </x:c>
      <x:c r="B17" s="50" t="n">
        <x:f>MAX(0,Liquidity_30Y!$C$14+Real_MC_30Y!B$57-Real_MC_30Y!B$56)</x:f>
        <x:v>1029031.25</x:v>
      </x:c>
      <x:c r="C17" s="50" t="n">
        <x:f>MAX(0,B17*(1+EXP((LN(1+Real_MC_30Y!$J$11)-0.5*Real_MC_30Y!$J$12^2)+Real_MC_30Y!$J$12*((RAND()+RAND()+RAND()+RAND()+RAND()+RAND()+RAND()+RAND()+RAND()+RAND()+RAND()+RAND())-6))-1)+Real_MC_30Y!C$58)</x:f>
        <x:v>1199060.0491410843</x:v>
      </x:c>
      <x:c r="D17" s="50" t="n">
        <x:f>MAX(0,C17*(1+EXP((LN(1+Real_MC_30Y!$J$11)-0.5*Real_MC_30Y!$J$12^2)+Real_MC_30Y!$J$12*((RAND()+RAND()+RAND()+RAND()+RAND()+RAND()+RAND()+RAND()+RAND()+RAND()+RAND()+RAND())-6))-1)+Real_MC_30Y!D$58)</x:f>
        <x:v>1376067.8505924968</x:v>
      </x:c>
      <x:c r="E17" s="50" t="n">
        <x:f>MAX(0,D17*(1+EXP((LN(1+Real_MC_30Y!$J$11)-0.5*Real_MC_30Y!$J$12^2)+Real_MC_30Y!$J$12*((RAND()+RAND()+RAND()+RAND()+RAND()+RAND()+RAND()+RAND()+RAND()+RAND()+RAND()+RAND())-6))-1)+Real_MC_30Y!E$58)</x:f>
        <x:v>1767282.4545630752</x:v>
      </x:c>
      <x:c r="F17" s="50" t="n">
        <x:f>MAX(0,E17*(1+EXP((LN(1+Real_MC_30Y!$J$11)-0.5*Real_MC_30Y!$J$12^2)+Real_MC_30Y!$J$12*((RAND()+RAND()+RAND()+RAND()+RAND()+RAND()+RAND()+RAND()+RAND()+RAND()+RAND()+RAND())-6))-1)+Real_MC_30Y!F$58)</x:f>
        <x:v>2320688.9946165453</x:v>
      </x:c>
      <x:c r="G17" s="50" t="n">
        <x:f>MAX(0,F17*(1+EXP((LN(1+Real_MC_30Y!$J$11)-0.5*Real_MC_30Y!$J$12^2)+Real_MC_30Y!$J$12*((RAND()+RAND()+RAND()+RAND()+RAND()+RAND()+RAND()+RAND()+RAND()+RAND()+RAND()+RAND())-6))-1)+Real_MC_30Y!G$58)</x:f>
        <x:v>2571718.1596469395</x:v>
      </x:c>
      <x:c r="H17" s="50" t="n">
        <x:f>MAX(0,G17*(1+EXP((LN(1+Real_MC_30Y!$J$11)-0.5*Real_MC_30Y!$J$12^2)+Real_MC_30Y!$J$12*((RAND()+RAND()+RAND()+RAND()+RAND()+RAND()+RAND()+RAND()+RAND()+RAND()+RAND()+RAND())-6))-1)+Real_MC_30Y!H$58)</x:f>
        <x:v>2635063.745693733</x:v>
      </x:c>
      <x:c r="I17" s="50" t="n">
        <x:f>MAX(0,H17*(1+EXP((LN(1+Real_MC_30Y!$J$11)-0.5*Real_MC_30Y!$J$12^2)+Real_MC_30Y!$J$12*((RAND()+RAND()+RAND()+RAND()+RAND()+RAND()+RAND()+RAND()+RAND()+RAND()+RAND()+RAND())-6))-1)+Real_MC_30Y!I$58)</x:f>
        <x:v>2627585.269312299</x:v>
      </x:c>
      <x:c r="J17" s="50" t="n">
        <x:f>MAX(0,I17*(1+EXP((LN(1+Real_MC_30Y!$J$11)-0.5*Real_MC_30Y!$J$12^2)+Real_MC_30Y!$J$12*((RAND()+RAND()+RAND()+RAND()+RAND()+RAND()+RAND()+RAND()+RAND()+RAND()+RAND()+RAND())-6))-1)+Real_MC_30Y!J$58)</x:f>
        <x:v>2468026.4696592535</x:v>
      </x:c>
      <x:c r="K17" s="50" t="n">
        <x:f>MAX(0,J17*(1+EXP((LN(1+Real_MC_30Y!$J$11)-0.5*Real_MC_30Y!$J$12^2)+Real_MC_30Y!$J$12*((RAND()+RAND()+RAND()+RAND()+RAND()+RAND()+RAND()+RAND()+RAND()+RAND()+RAND()+RAND())-6))-1)+Real_MC_30Y!K$58)</x:f>
        <x:v>2244413.6643422395</x:v>
      </x:c>
      <x:c r="L17" s="50" t="n">
        <x:f>MAX(0,K17*(1+EXP((LN(1+Real_MC_30Y!$J$11)-0.5*Real_MC_30Y!$J$12^2)+Real_MC_30Y!$J$12*((RAND()+RAND()+RAND()+RAND()+RAND()+RAND()+RAND()+RAND()+RAND()+RAND()+RAND()+RAND())-6))-1)+Real_MC_30Y!L$58)</x:f>
        <x:v>2171666.1341903433</x:v>
      </x:c>
      <x:c r="M17" s="50" t="n">
        <x:f>MAX(0,L17*(1+EXP((LN(1+Real_MC_30Y!$J$11)-0.5*Real_MC_30Y!$J$12^2)+Real_MC_30Y!$J$12*((RAND()+RAND()+RAND()+RAND()+RAND()+RAND()+RAND()+RAND()+RAND()+RAND()+RAND()+RAND())-6))-1)+Real_MC_30Y!M$58)</x:f>
        <x:v>1847245.5322846335</x:v>
      </x:c>
      <x:c r="N17" s="50" t="n">
        <x:f>MAX(0,M17*(1+EXP((LN(1+Real_MC_30Y!$J$11)-0.5*Real_MC_30Y!$J$12^2)+Real_MC_30Y!$J$12*((RAND()+RAND()+RAND()+RAND()+RAND()+RAND()+RAND()+RAND()+RAND()+RAND()+RAND()+RAND())-6))-1)+Real_MC_30Y!N$58)</x:f>
        <x:v>1459358.2734413305</x:v>
      </x:c>
      <x:c r="O17" s="50" t="n">
        <x:f>MAX(0,N17*(1+EXP((LN(1+Real_MC_30Y!$J$11)-0.5*Real_MC_30Y!$J$12^2)+Real_MC_30Y!$J$12*((RAND()+RAND()+RAND()+RAND()+RAND()+RAND()+RAND()+RAND()+RAND()+RAND()+RAND()+RAND())-6))-1)+Real_MC_30Y!O$58)</x:f>
        <x:v>1740674.9578843578</x:v>
      </x:c>
      <x:c r="P17" s="50" t="n">
        <x:f>MAX(0,O17*(1+EXP((LN(1+Real_MC_30Y!$J$11)-0.5*Real_MC_30Y!$J$12^2)+Real_MC_30Y!$J$12*((RAND()+RAND()+RAND()+RAND()+RAND()+RAND()+RAND()+RAND()+RAND()+RAND()+RAND()+RAND())-6))-1)+Real_MC_30Y!P$58)</x:f>
        <x:v>1706757.1798041577</x:v>
      </x:c>
      <x:c r="Q17" s="50" t="n">
        <x:f>MAX(0,P17*(1+EXP((LN(1+Real_MC_30Y!$J$11)-0.5*Real_MC_30Y!$J$12^2)+Real_MC_30Y!$J$12*((RAND()+RAND()+RAND()+RAND()+RAND()+RAND()+RAND()+RAND()+RAND()+RAND()+RAND()+RAND())-6))-1)+Real_MC_30Y!Q$58)</x:f>
        <x:v>1442884.7013576073</x:v>
      </x:c>
      <x:c r="R17" s="50" t="n">
        <x:f>MAX(0,Q17*(1+EXP((LN(1+Real_MC_30Y!$J$11)-0.5*Real_MC_30Y!$J$12^2)+Real_MC_30Y!$J$12*((RAND()+RAND()+RAND()+RAND()+RAND()+RAND()+RAND()+RAND()+RAND()+RAND()+RAND()+RAND())-6))-1)+Real_MC_30Y!R$58)</x:f>
        <x:v>1710904.4000622479</x:v>
      </x:c>
      <x:c r="S17" s="50" t="n">
        <x:f>MAX(0,R17*(1+EXP((LN(1+Real_MC_30Y!$J$11)-0.5*Real_MC_30Y!$J$12^2)+Real_MC_30Y!$J$12*((RAND()+RAND()+RAND()+RAND()+RAND()+RAND()+RAND()+RAND()+RAND()+RAND()+RAND()+RAND())-6))-1)+Real_MC_30Y!S$58)</x:f>
        <x:v>1404450.6118734884</x:v>
      </x:c>
      <x:c r="T17" s="50" t="n">
        <x:f>MAX(0,S17*(1+EXP((LN(1+Real_MC_30Y!$J$11)-0.5*Real_MC_30Y!$J$12^2)+Real_MC_30Y!$J$12*((RAND()+RAND()+RAND()+RAND()+RAND()+RAND()+RAND()+RAND()+RAND()+RAND()+RAND()+RAND())-6))-1)+Real_MC_30Y!T$58)</x:f>
        <x:v>1344422.3366598086</x:v>
      </x:c>
      <x:c r="U17" s="50" t="n">
        <x:f>MAX(0,T17*(1+EXP((LN(1+Real_MC_30Y!$J$11)-0.5*Real_MC_30Y!$J$12^2)+Real_MC_30Y!$J$12*((RAND()+RAND()+RAND()+RAND()+RAND()+RAND()+RAND()+RAND()+RAND()+RAND()+RAND()+RAND())-6))-1)+Real_MC_30Y!U$58)</x:f>
        <x:v>1516929.4306545595</x:v>
      </x:c>
      <x:c r="V17" s="50" t="n">
        <x:f>MAX(0,U17*(1+EXP((LN(1+Real_MC_30Y!$J$11)-0.5*Real_MC_30Y!$J$12^2)+Real_MC_30Y!$J$12*((RAND()+RAND()+RAND()+RAND()+RAND()+RAND()+RAND()+RAND()+RAND()+RAND()+RAND()+RAND())-6))-1)+Real_MC_30Y!V$58)</x:f>
        <x:v>1652542.5695171775</x:v>
      </x:c>
      <x:c r="W17" s="50" t="n">
        <x:f>MAX(0,V17*(1+EXP((LN(1+Real_MC_30Y!$J$11)-0.5*Real_MC_30Y!$J$12^2)+Real_MC_30Y!$J$12*((RAND()+RAND()+RAND()+RAND()+RAND()+RAND()+RAND()+RAND()+RAND()+RAND()+RAND()+RAND())-6))-1)+Real_MC_30Y!W$58)</x:f>
        <x:v>1504632.2704641307</x:v>
      </x:c>
      <x:c r="X17" s="50" t="n">
        <x:f>MAX(0,W17*(1+EXP((LN(1+Real_MC_30Y!$J$11)-0.5*Real_MC_30Y!$J$12^2)+Real_MC_30Y!$J$12*((RAND()+RAND()+RAND()+RAND()+RAND()+RAND()+RAND()+RAND()+RAND()+RAND()+RAND()+RAND())-6))-1)+Real_MC_30Y!X$58)</x:f>
        <x:v>1497671.4016325108</x:v>
      </x:c>
      <x:c r="Y17" s="50" t="n">
        <x:f>MAX(0,X17*(1+EXP((LN(1+Real_MC_30Y!$J$11)-0.5*Real_MC_30Y!$J$12^2)+Real_MC_30Y!$J$12*((RAND()+RAND()+RAND()+RAND()+RAND()+RAND()+RAND()+RAND()+RAND()+RAND()+RAND()+RAND())-6))-1)+Real_MC_30Y!Y$58)</x:f>
        <x:v>1941766.7650803402</x:v>
      </x:c>
      <x:c r="Z17" s="50" t="n">
        <x:f>MAX(0,Y17*(1+EXP((LN(1+Real_MC_30Y!$J$11)-0.5*Real_MC_30Y!$J$12^2)+Real_MC_30Y!$J$12*((RAND()+RAND()+RAND()+RAND()+RAND()+RAND()+RAND()+RAND()+RAND()+RAND()+RAND()+RAND())-6))-1)+Real_MC_30Y!Z$58)</x:f>
        <x:v>2222880.1530777686</x:v>
      </x:c>
      <x:c r="AA17" s="50" t="n">
        <x:f>MAX(0,Z17*(1+EXP((LN(1+Real_MC_30Y!$J$11)-0.5*Real_MC_30Y!$J$12^2)+Real_MC_30Y!$J$12*((RAND()+RAND()+RAND()+RAND()+RAND()+RAND()+RAND()+RAND()+RAND()+RAND()+RAND()+RAND())-6))-1)+Real_MC_30Y!AA$58)</x:f>
        <x:v>2901764.6231580507</x:v>
      </x:c>
      <x:c r="AB17" s="50" t="n">
        <x:f>MAX(0,AA17*(1+EXP((LN(1+Real_MC_30Y!$J$11)-0.5*Real_MC_30Y!$J$12^2)+Real_MC_30Y!$J$12*((RAND()+RAND()+RAND()+RAND()+RAND()+RAND()+RAND()+RAND()+RAND()+RAND()+RAND()+RAND())-6))-1)+Real_MC_30Y!AB$58)</x:f>
        <x:v>2925949.4139978834</x:v>
      </x:c>
      <x:c r="AC17" s="50" t="n">
        <x:f>MAX(0,AB17*(1+EXP((LN(1+Real_MC_30Y!$J$11)-0.5*Real_MC_30Y!$J$12^2)+Real_MC_30Y!$J$12*((RAND()+RAND()+RAND()+RAND()+RAND()+RAND()+RAND()+RAND()+RAND()+RAND()+RAND()+RAND())-6))-1)+Real_MC_30Y!AC$58)</x:f>
        <x:v>3576330.506084986</x:v>
      </x:c>
      <x:c r="AD17" s="50" t="n">
        <x:f>MAX(0,AC17*(1+EXP((LN(1+Real_MC_30Y!$J$11)-0.5*Real_MC_30Y!$J$12^2)+Real_MC_30Y!$J$12*((RAND()+RAND()+RAND()+RAND()+RAND()+RAND()+RAND()+RAND()+RAND()+RAND()+RAND()+RAND())-6))-1)+Real_MC_30Y!AD$58)</x:f>
        <x:v>2975124.559899094</x:v>
      </x:c>
      <x:c r="AE17" s="50" t="n">
        <x:f>MAX(0,AD17*(1+EXP((LN(1+Real_MC_30Y!$J$11)-0.5*Real_MC_30Y!$J$12^2)+Real_MC_30Y!$J$12*((RAND()+RAND()+RAND()+RAND()+RAND()+RAND()+RAND()+RAND()+RAND()+RAND()+RAND()+RAND())-6))-1)+Real_MC_30Y!AE$58)</x:f>
        <x:v>3336820.041020546</x:v>
      </x:c>
      <x:c r="AF17" s="50" t="n">
        <x:f>MAX(0,AE17*(1+EXP((LN(1+Real_MC_30Y!$J$11)-0.5*Real_MC_30Y!$J$12^2)+Real_MC_30Y!$J$12*((RAND()+RAND()+RAND()+RAND()+RAND()+RAND()+RAND()+RAND()+RAND()+RAND()+RAND()+RAND())-6))-1)+Real_MC_30Y!AF$58)</x:f>
        <x:v>4268331.282189868</x:v>
      </x:c>
    </x:row>
    <x:row r="18">
      <x:c r="A18">
        <x:v>14</x:v>
      </x:c>
      <x:c r="B18" s="50" t="n">
        <x:f>MAX(0,Liquidity_30Y!$C$14+Real_MC_30Y!B$57-Real_MC_30Y!B$56)</x:f>
        <x:v>1029031.25</x:v>
      </x:c>
      <x:c r="C18" s="50" t="n">
        <x:f>MAX(0,B18*(1+EXP((LN(1+Real_MC_30Y!$J$11)-0.5*Real_MC_30Y!$J$12^2)+Real_MC_30Y!$J$12*((RAND()+RAND()+RAND()+RAND()+RAND()+RAND()+RAND()+RAND()+RAND()+RAND()+RAND()+RAND())-6))-1)+Real_MC_30Y!C$58)</x:f>
        <x:v>970375.4810944889</x:v>
      </x:c>
      <x:c r="D18" s="50" t="n">
        <x:f>MAX(0,C18*(1+EXP((LN(1+Real_MC_30Y!$J$11)-0.5*Real_MC_30Y!$J$12^2)+Real_MC_30Y!$J$12*((RAND()+RAND()+RAND()+RAND()+RAND()+RAND()+RAND()+RAND()+RAND()+RAND()+RAND()+RAND())-6))-1)+Real_MC_30Y!D$58)</x:f>
        <x:v>1056119.660514566</x:v>
      </x:c>
      <x:c r="E18" s="50" t="n">
        <x:f>MAX(0,D18*(1+EXP((LN(1+Real_MC_30Y!$J$11)-0.5*Real_MC_30Y!$J$12^2)+Real_MC_30Y!$J$12*((RAND()+RAND()+RAND()+RAND()+RAND()+RAND()+RAND()+RAND()+RAND()+RAND()+RAND()+RAND())-6))-1)+Real_MC_30Y!E$58)</x:f>
        <x:v>1043706.5395955208</x:v>
      </x:c>
      <x:c r="F18" s="50" t="n">
        <x:f>MAX(0,E18*(1+EXP((LN(1+Real_MC_30Y!$J$11)-0.5*Real_MC_30Y!$J$12^2)+Real_MC_30Y!$J$12*((RAND()+RAND()+RAND()+RAND()+RAND()+RAND()+RAND()+RAND()+RAND()+RAND()+RAND()+RAND())-6))-1)+Real_MC_30Y!F$58)</x:f>
        <x:v>1212627.4525260893</x:v>
      </x:c>
      <x:c r="G18" s="50" t="n">
        <x:f>MAX(0,F18*(1+EXP((LN(1+Real_MC_30Y!$J$11)-0.5*Real_MC_30Y!$J$12^2)+Real_MC_30Y!$J$12*((RAND()+RAND()+RAND()+RAND()+RAND()+RAND()+RAND()+RAND()+RAND()+RAND()+RAND()+RAND())-6))-1)+Real_MC_30Y!G$58)</x:f>
        <x:v>1490134.3097540126</x:v>
      </x:c>
      <x:c r="H18" s="50" t="n">
        <x:f>MAX(0,G18*(1+EXP((LN(1+Real_MC_30Y!$J$11)-0.5*Real_MC_30Y!$J$12^2)+Real_MC_30Y!$J$12*((RAND()+RAND()+RAND()+RAND()+RAND()+RAND()+RAND()+RAND()+RAND()+RAND()+RAND()+RAND())-6))-1)+Real_MC_30Y!H$58)</x:f>
        <x:v>1452851.499186686</x:v>
      </x:c>
      <x:c r="I18" s="50" t="n">
        <x:f>MAX(0,H18*(1+EXP((LN(1+Real_MC_30Y!$J$11)-0.5*Real_MC_30Y!$J$12^2)+Real_MC_30Y!$J$12*((RAND()+RAND()+RAND()+RAND()+RAND()+RAND()+RAND()+RAND()+RAND()+RAND()+RAND()+RAND())-6))-1)+Real_MC_30Y!I$58)</x:f>
        <x:v>1525745.9448718475</x:v>
      </x:c>
      <x:c r="J18" s="50" t="n">
        <x:f>MAX(0,I18*(1+EXP((LN(1+Real_MC_30Y!$J$11)-0.5*Real_MC_30Y!$J$12^2)+Real_MC_30Y!$J$12*((RAND()+RAND()+RAND()+RAND()+RAND()+RAND()+RAND()+RAND()+RAND()+RAND()+RAND()+RAND())-6))-1)+Real_MC_30Y!J$58)</x:f>
        <x:v>1393073.7108991463</x:v>
      </x:c>
      <x:c r="K18" s="50" t="n">
        <x:f>MAX(0,J18*(1+EXP((LN(1+Real_MC_30Y!$J$11)-0.5*Real_MC_30Y!$J$12^2)+Real_MC_30Y!$J$12*((RAND()+RAND()+RAND()+RAND()+RAND()+RAND()+RAND()+RAND()+RAND()+RAND()+RAND()+RAND())-6))-1)+Real_MC_30Y!K$58)</x:f>
        <x:v>1502968.975295857</x:v>
      </x:c>
      <x:c r="L18" s="50" t="n">
        <x:f>MAX(0,K18*(1+EXP((LN(1+Real_MC_30Y!$J$11)-0.5*Real_MC_30Y!$J$12^2)+Real_MC_30Y!$J$12*((RAND()+RAND()+RAND()+RAND()+RAND()+RAND()+RAND()+RAND()+RAND()+RAND()+RAND()+RAND())-6))-1)+Real_MC_30Y!L$58)</x:f>
        <x:v>1651821.0309047077</x:v>
      </x:c>
      <x:c r="M18" s="50" t="n">
        <x:f>MAX(0,L18*(1+EXP((LN(1+Real_MC_30Y!$J$11)-0.5*Real_MC_30Y!$J$12^2)+Real_MC_30Y!$J$12*((RAND()+RAND()+RAND()+RAND()+RAND()+RAND()+RAND()+RAND()+RAND()+RAND()+RAND()+RAND())-6))-1)+Real_MC_30Y!M$58)</x:f>
        <x:v>2092837.7566944875</x:v>
      </x:c>
      <x:c r="N18" s="50" t="n">
        <x:f>MAX(0,M18*(1+EXP((LN(1+Real_MC_30Y!$J$11)-0.5*Real_MC_30Y!$J$12^2)+Real_MC_30Y!$J$12*((RAND()+RAND()+RAND()+RAND()+RAND()+RAND()+RAND()+RAND()+RAND()+RAND()+RAND()+RAND())-6))-1)+Real_MC_30Y!N$58)</x:f>
        <x:v>3554106.4581601056</x:v>
      </x:c>
      <x:c r="O18" s="50" t="n">
        <x:f>MAX(0,N18*(1+EXP((LN(1+Real_MC_30Y!$J$11)-0.5*Real_MC_30Y!$J$12^2)+Real_MC_30Y!$J$12*((RAND()+RAND()+RAND()+RAND()+RAND()+RAND()+RAND()+RAND()+RAND()+RAND()+RAND()+RAND())-6))-1)+Real_MC_30Y!O$58)</x:f>
        <x:v>3206407.0504030148</x:v>
      </x:c>
      <x:c r="P18" s="50" t="n">
        <x:f>MAX(0,O18*(1+EXP((LN(1+Real_MC_30Y!$J$11)-0.5*Real_MC_30Y!$J$12^2)+Real_MC_30Y!$J$12*((RAND()+RAND()+RAND()+RAND()+RAND()+RAND()+RAND()+RAND()+RAND()+RAND()+RAND()+RAND())-6))-1)+Real_MC_30Y!P$58)</x:f>
        <x:v>3128665.90326727</x:v>
      </x:c>
      <x:c r="Q18" s="50" t="n">
        <x:f>MAX(0,P18*(1+EXP((LN(1+Real_MC_30Y!$J$11)-0.5*Real_MC_30Y!$J$12^2)+Real_MC_30Y!$J$12*((RAND()+RAND()+RAND()+RAND()+RAND()+RAND()+RAND()+RAND()+RAND()+RAND()+RAND()+RAND())-6))-1)+Real_MC_30Y!Q$58)</x:f>
        <x:v>3694083.544561179</x:v>
      </x:c>
      <x:c r="R18" s="50" t="n">
        <x:f>MAX(0,Q18*(1+EXP((LN(1+Real_MC_30Y!$J$11)-0.5*Real_MC_30Y!$J$12^2)+Real_MC_30Y!$J$12*((RAND()+RAND()+RAND()+RAND()+RAND()+RAND()+RAND()+RAND()+RAND()+RAND()+RAND()+RAND())-6))-1)+Real_MC_30Y!R$58)</x:f>
        <x:v>3642187.5153610893</x:v>
      </x:c>
      <x:c r="S18" s="50" t="n">
        <x:f>MAX(0,R18*(1+EXP((LN(1+Real_MC_30Y!$J$11)-0.5*Real_MC_30Y!$J$12^2)+Real_MC_30Y!$J$12*((RAND()+RAND()+RAND()+RAND()+RAND()+RAND()+RAND()+RAND()+RAND()+RAND()+RAND()+RAND())-6))-1)+Real_MC_30Y!S$58)</x:f>
        <x:v>4874762.513131036</x:v>
      </x:c>
      <x:c r="T18" s="50" t="n">
        <x:f>MAX(0,S18*(1+EXP((LN(1+Real_MC_30Y!$J$11)-0.5*Real_MC_30Y!$J$12^2)+Real_MC_30Y!$J$12*((RAND()+RAND()+RAND()+RAND()+RAND()+RAND()+RAND()+RAND()+RAND()+RAND()+RAND()+RAND())-6))-1)+Real_MC_30Y!T$58)</x:f>
        <x:v>4598462.008018989</x:v>
      </x:c>
      <x:c r="U18" s="50" t="n">
        <x:f>MAX(0,T18*(1+EXP((LN(1+Real_MC_30Y!$J$11)-0.5*Real_MC_30Y!$J$12^2)+Real_MC_30Y!$J$12*((RAND()+RAND()+RAND()+RAND()+RAND()+RAND()+RAND()+RAND()+RAND()+RAND()+RAND()+RAND())-6))-1)+Real_MC_30Y!U$58)</x:f>
        <x:v>4590989.012988089</x:v>
      </x:c>
      <x:c r="V18" s="50" t="n">
        <x:f>MAX(0,U18*(1+EXP((LN(1+Real_MC_30Y!$J$11)-0.5*Real_MC_30Y!$J$12^2)+Real_MC_30Y!$J$12*((RAND()+RAND()+RAND()+RAND()+RAND()+RAND()+RAND()+RAND()+RAND()+RAND()+RAND()+RAND())-6))-1)+Real_MC_30Y!V$58)</x:f>
        <x:v>4758430.109083817</x:v>
      </x:c>
      <x:c r="W18" s="50" t="n">
        <x:f>MAX(0,V18*(1+EXP((LN(1+Real_MC_30Y!$J$11)-0.5*Real_MC_30Y!$J$12^2)+Real_MC_30Y!$J$12*((RAND()+RAND()+RAND()+RAND()+RAND()+RAND()+RAND()+RAND()+RAND()+RAND()+RAND()+RAND())-6))-1)+Real_MC_30Y!W$58)</x:f>
        <x:v>5033671.064824469</x:v>
      </x:c>
      <x:c r="X18" s="50" t="n">
        <x:f>MAX(0,W18*(1+EXP((LN(1+Real_MC_30Y!$J$11)-0.5*Real_MC_30Y!$J$12^2)+Real_MC_30Y!$J$12*((RAND()+RAND()+RAND()+RAND()+RAND()+RAND()+RAND()+RAND()+RAND()+RAND()+RAND()+RAND())-6))-1)+Real_MC_30Y!X$58)</x:f>
        <x:v>5758237.497833991</x:v>
      </x:c>
      <x:c r="Y18" s="50" t="n">
        <x:f>MAX(0,X18*(1+EXP((LN(1+Real_MC_30Y!$J$11)-0.5*Real_MC_30Y!$J$12^2)+Real_MC_30Y!$J$12*((RAND()+RAND()+RAND()+RAND()+RAND()+RAND()+RAND()+RAND()+RAND()+RAND()+RAND()+RAND())-6))-1)+Real_MC_30Y!Y$58)</x:f>
        <x:v>6615357.002657648</x:v>
      </x:c>
      <x:c r="Z18" s="50" t="n">
        <x:f>MAX(0,Y18*(1+EXP((LN(1+Real_MC_30Y!$J$11)-0.5*Real_MC_30Y!$J$12^2)+Real_MC_30Y!$J$12*((RAND()+RAND()+RAND()+RAND()+RAND()+RAND()+RAND()+RAND()+RAND()+RAND()+RAND()+RAND())-6))-1)+Real_MC_30Y!Z$58)</x:f>
        <x:v>8632745.351014435</x:v>
      </x:c>
      <x:c r="AA18" s="50" t="n">
        <x:f>MAX(0,Z18*(1+EXP((LN(1+Real_MC_30Y!$J$11)-0.5*Real_MC_30Y!$J$12^2)+Real_MC_30Y!$J$12*((RAND()+RAND()+RAND()+RAND()+RAND()+RAND()+RAND()+RAND()+RAND()+RAND()+RAND()+RAND())-6))-1)+Real_MC_30Y!AA$58)</x:f>
        <x:v>9566133.752065435</x:v>
      </x:c>
      <x:c r="AB18" s="50" t="n">
        <x:f>MAX(0,AA18*(1+EXP((LN(1+Real_MC_30Y!$J$11)-0.5*Real_MC_30Y!$J$12^2)+Real_MC_30Y!$J$12*((RAND()+RAND()+RAND()+RAND()+RAND()+RAND()+RAND()+RAND()+RAND()+RAND()+RAND()+RAND())-6))-1)+Real_MC_30Y!AB$58)</x:f>
        <x:v>8587776.14879453</x:v>
      </x:c>
      <x:c r="AC18" s="50" t="n">
        <x:f>MAX(0,AB18*(1+EXP((LN(1+Real_MC_30Y!$J$11)-0.5*Real_MC_30Y!$J$12^2)+Real_MC_30Y!$J$12*((RAND()+RAND()+RAND()+RAND()+RAND()+RAND()+RAND()+RAND()+RAND()+RAND()+RAND()+RAND())-6))-1)+Real_MC_30Y!AC$58)</x:f>
        <x:v>7521811.640248803</x:v>
      </x:c>
      <x:c r="AD18" s="50" t="n">
        <x:f>MAX(0,AC18*(1+EXP((LN(1+Real_MC_30Y!$J$11)-0.5*Real_MC_30Y!$J$12^2)+Real_MC_30Y!$J$12*((RAND()+RAND()+RAND()+RAND()+RAND()+RAND()+RAND()+RAND()+RAND()+RAND()+RAND()+RAND())-6))-1)+Real_MC_30Y!AD$58)</x:f>
        <x:v>8507371.402639354</x:v>
      </x:c>
      <x:c r="AE18" s="50" t="n">
        <x:f>MAX(0,AD18*(1+EXP((LN(1+Real_MC_30Y!$J$11)-0.5*Real_MC_30Y!$J$12^2)+Real_MC_30Y!$J$12*((RAND()+RAND()+RAND()+RAND()+RAND()+RAND()+RAND()+RAND()+RAND()+RAND()+RAND()+RAND())-6))-1)+Real_MC_30Y!AE$58)</x:f>
        <x:v>8079240.449056796</x:v>
      </x:c>
      <x:c r="AF18" s="50" t="n">
        <x:f>MAX(0,AE18*(1+EXP((LN(1+Real_MC_30Y!$J$11)-0.5*Real_MC_30Y!$J$12^2)+Real_MC_30Y!$J$12*((RAND()+RAND()+RAND()+RAND()+RAND()+RAND()+RAND()+RAND()+RAND()+RAND()+RAND()+RAND())-6))-1)+Real_MC_30Y!AF$58)</x:f>
        <x:v>9069966.127247995</x:v>
      </x:c>
    </x:row>
    <x:row r="19">
      <x:c r="A19">
        <x:v>15</x:v>
      </x:c>
      <x:c r="B19" s="50" t="n">
        <x:f>MAX(0,Liquidity_30Y!$C$14+Real_MC_30Y!B$57-Real_MC_30Y!B$56)</x:f>
        <x:v>1029031.25</x:v>
      </x:c>
      <x:c r="C19" s="50" t="n">
        <x:f>MAX(0,B19*(1+EXP((LN(1+Real_MC_30Y!$J$11)-0.5*Real_MC_30Y!$J$12^2)+Real_MC_30Y!$J$12*((RAND()+RAND()+RAND()+RAND()+RAND()+RAND()+RAND()+RAND()+RAND()+RAND()+RAND()+RAND())-6))-1)+Real_MC_30Y!C$58)</x:f>
        <x:v>921471.2892733495</x:v>
      </x:c>
      <x:c r="D19" s="50" t="n">
        <x:f>MAX(0,C19*(1+EXP((LN(1+Real_MC_30Y!$J$11)-0.5*Real_MC_30Y!$J$12^2)+Real_MC_30Y!$J$12*((RAND()+RAND()+RAND()+RAND()+RAND()+RAND()+RAND()+RAND()+RAND()+RAND()+RAND()+RAND())-6))-1)+Real_MC_30Y!D$58)</x:f>
        <x:v>848831.6481988947</x:v>
      </x:c>
      <x:c r="E19" s="50" t="n">
        <x:f>MAX(0,D19*(1+EXP((LN(1+Real_MC_30Y!$J$11)-0.5*Real_MC_30Y!$J$12^2)+Real_MC_30Y!$J$12*((RAND()+RAND()+RAND()+RAND()+RAND()+RAND()+RAND()+RAND()+RAND()+RAND()+RAND()+RAND())-6))-1)+Real_MC_30Y!E$58)</x:f>
        <x:v>768711.8171776955</x:v>
      </x:c>
      <x:c r="F19" s="50" t="n">
        <x:f>MAX(0,E19*(1+EXP((LN(1+Real_MC_30Y!$J$11)-0.5*Real_MC_30Y!$J$12^2)+Real_MC_30Y!$J$12*((RAND()+RAND()+RAND()+RAND()+RAND()+RAND()+RAND()+RAND()+RAND()+RAND()+RAND()+RAND())-6))-1)+Real_MC_30Y!F$58)</x:f>
        <x:v>821177.9066604854</x:v>
      </x:c>
      <x:c r="G19" s="50" t="n">
        <x:f>MAX(0,F19*(1+EXP((LN(1+Real_MC_30Y!$J$11)-0.5*Real_MC_30Y!$J$12^2)+Real_MC_30Y!$J$12*((RAND()+RAND()+RAND()+RAND()+RAND()+RAND()+RAND()+RAND()+RAND()+RAND()+RAND()+RAND())-6))-1)+Real_MC_30Y!G$58)</x:f>
        <x:v>812244.1280934076</x:v>
      </x:c>
      <x:c r="H19" s="50" t="n">
        <x:f>MAX(0,G19*(1+EXP((LN(1+Real_MC_30Y!$J$11)-0.5*Real_MC_30Y!$J$12^2)+Real_MC_30Y!$J$12*((RAND()+RAND()+RAND()+RAND()+RAND()+RAND()+RAND()+RAND()+RAND()+RAND()+RAND()+RAND())-6))-1)+Real_MC_30Y!H$58)</x:f>
        <x:v>975236.8592829562</x:v>
      </x:c>
      <x:c r="I19" s="50" t="n">
        <x:f>MAX(0,H19*(1+EXP((LN(1+Real_MC_30Y!$J$11)-0.5*Real_MC_30Y!$J$12^2)+Real_MC_30Y!$J$12*((RAND()+RAND()+RAND()+RAND()+RAND()+RAND()+RAND()+RAND()+RAND()+RAND()+RAND()+RAND())-6))-1)+Real_MC_30Y!I$58)</x:f>
        <x:v>1289082.7868755858</x:v>
      </x:c>
      <x:c r="J19" s="50" t="n">
        <x:f>MAX(0,I19*(1+EXP((LN(1+Real_MC_30Y!$J$11)-0.5*Real_MC_30Y!$J$12^2)+Real_MC_30Y!$J$12*((RAND()+RAND()+RAND()+RAND()+RAND()+RAND()+RAND()+RAND()+RAND()+RAND()+RAND()+RAND())-6))-1)+Real_MC_30Y!J$58)</x:f>
        <x:v>1232808.051561451</x:v>
      </x:c>
      <x:c r="K19" s="50" t="n">
        <x:f>MAX(0,J19*(1+EXP((LN(1+Real_MC_30Y!$J$11)-0.5*Real_MC_30Y!$J$12^2)+Real_MC_30Y!$J$12*((RAND()+RAND()+RAND()+RAND()+RAND()+RAND()+RAND()+RAND()+RAND()+RAND()+RAND()+RAND())-6))-1)+Real_MC_30Y!K$58)</x:f>
        <x:v>1524220.0134743198</x:v>
      </x:c>
      <x:c r="L19" s="50" t="n">
        <x:f>MAX(0,K19*(1+EXP((LN(1+Real_MC_30Y!$J$11)-0.5*Real_MC_30Y!$J$12^2)+Real_MC_30Y!$J$12*((RAND()+RAND()+RAND()+RAND()+RAND()+RAND()+RAND()+RAND()+RAND()+RAND()+RAND()+RAND())-6))-1)+Real_MC_30Y!L$58)</x:f>
        <x:v>1519210.4470662908</x:v>
      </x:c>
      <x:c r="M19" s="50" t="n">
        <x:f>MAX(0,L19*(1+EXP((LN(1+Real_MC_30Y!$J$11)-0.5*Real_MC_30Y!$J$12^2)+Real_MC_30Y!$J$12*((RAND()+RAND()+RAND()+RAND()+RAND()+RAND()+RAND()+RAND()+RAND()+RAND()+RAND()+RAND())-6))-1)+Real_MC_30Y!M$58)</x:f>
        <x:v>1229786.3360044942</x:v>
      </x:c>
      <x:c r="N19" s="50" t="n">
        <x:f>MAX(0,M19*(1+EXP((LN(1+Real_MC_30Y!$J$11)-0.5*Real_MC_30Y!$J$12^2)+Real_MC_30Y!$J$12*((RAND()+RAND()+RAND()+RAND()+RAND()+RAND()+RAND()+RAND()+RAND()+RAND()+RAND()+RAND())-6))-1)+Real_MC_30Y!N$58)</x:f>
        <x:v>1270899.262242694</x:v>
      </x:c>
      <x:c r="O19" s="50" t="n">
        <x:f>MAX(0,N19*(1+EXP((LN(1+Real_MC_30Y!$J$11)-0.5*Real_MC_30Y!$J$12^2)+Real_MC_30Y!$J$12*((RAND()+RAND()+RAND()+RAND()+RAND()+RAND()+RAND()+RAND()+RAND()+RAND()+RAND()+RAND())-6))-1)+Real_MC_30Y!O$58)</x:f>
        <x:v>1139483.2681920384</x:v>
      </x:c>
      <x:c r="P19" s="50" t="n">
        <x:f>MAX(0,O19*(1+EXP((LN(1+Real_MC_30Y!$J$11)-0.5*Real_MC_30Y!$J$12^2)+Real_MC_30Y!$J$12*((RAND()+RAND()+RAND()+RAND()+RAND()+RAND()+RAND()+RAND()+RAND()+RAND()+RAND()+RAND())-6))-1)+Real_MC_30Y!P$58)</x:f>
        <x:v>1227038.6692377815</x:v>
      </x:c>
      <x:c r="Q19" s="50" t="n">
        <x:f>MAX(0,P19*(1+EXP((LN(1+Real_MC_30Y!$J$11)-0.5*Real_MC_30Y!$J$12^2)+Real_MC_30Y!$J$12*((RAND()+RAND()+RAND()+RAND()+RAND()+RAND()+RAND()+RAND()+RAND()+RAND()+RAND()+RAND())-6))-1)+Real_MC_30Y!Q$58)</x:f>
        <x:v>938296.5339503544</x:v>
      </x:c>
      <x:c r="R19" s="50" t="n">
        <x:f>MAX(0,Q19*(1+EXP((LN(1+Real_MC_30Y!$J$11)-0.5*Real_MC_30Y!$J$12^2)+Real_MC_30Y!$J$12*((RAND()+RAND()+RAND()+RAND()+RAND()+RAND()+RAND()+RAND()+RAND()+RAND()+RAND()+RAND())-6))-1)+Real_MC_30Y!R$58)</x:f>
        <x:v>1018862.6711693343</x:v>
      </x:c>
      <x:c r="S19" s="50" t="n">
        <x:f>MAX(0,R19*(1+EXP((LN(1+Real_MC_30Y!$J$11)-0.5*Real_MC_30Y!$J$12^2)+Real_MC_30Y!$J$12*((RAND()+RAND()+RAND()+RAND()+RAND()+RAND()+RAND()+RAND()+RAND()+RAND()+RAND()+RAND())-6))-1)+Real_MC_30Y!S$58)</x:f>
        <x:v>916204.8976642254</x:v>
      </x:c>
      <x:c r="T19" s="50" t="n">
        <x:f>MAX(0,S19*(1+EXP((LN(1+Real_MC_30Y!$J$11)-0.5*Real_MC_30Y!$J$12^2)+Real_MC_30Y!$J$12*((RAND()+RAND()+RAND()+RAND()+RAND()+RAND()+RAND()+RAND()+RAND()+RAND()+RAND()+RAND())-6))-1)+Real_MC_30Y!T$58)</x:f>
        <x:v>914488.125780792</x:v>
      </x:c>
      <x:c r="U19" s="50" t="n">
        <x:f>MAX(0,T19*(1+EXP((LN(1+Real_MC_30Y!$J$11)-0.5*Real_MC_30Y!$J$12^2)+Real_MC_30Y!$J$12*((RAND()+RAND()+RAND()+RAND()+RAND()+RAND()+RAND()+RAND()+RAND()+RAND()+RAND()+RAND())-6))-1)+Real_MC_30Y!U$58)</x:f>
        <x:v>1101232.650479908</x:v>
      </x:c>
      <x:c r="V19" s="50" t="n">
        <x:f>MAX(0,U19*(1+EXP((LN(1+Real_MC_30Y!$J$11)-0.5*Real_MC_30Y!$J$12^2)+Real_MC_30Y!$J$12*((RAND()+RAND()+RAND()+RAND()+RAND()+RAND()+RAND()+RAND()+RAND()+RAND()+RAND()+RAND())-6))-1)+Real_MC_30Y!V$58)</x:f>
        <x:v>1107740.1313486143</x:v>
      </x:c>
      <x:c r="W19" s="50" t="n">
        <x:f>MAX(0,V19*(1+EXP((LN(1+Real_MC_30Y!$J$11)-0.5*Real_MC_30Y!$J$12^2)+Real_MC_30Y!$J$12*((RAND()+RAND()+RAND()+RAND()+RAND()+RAND()+RAND()+RAND()+RAND()+RAND()+RAND()+RAND())-6))-1)+Real_MC_30Y!W$58)</x:f>
        <x:v>1331937.246498265</x:v>
      </x:c>
      <x:c r="X19" s="50" t="n">
        <x:f>MAX(0,W19*(1+EXP((LN(1+Real_MC_30Y!$J$11)-0.5*Real_MC_30Y!$J$12^2)+Real_MC_30Y!$J$12*((RAND()+RAND()+RAND()+RAND()+RAND()+RAND()+RAND()+RAND()+RAND()+RAND()+RAND()+RAND())-6))-1)+Real_MC_30Y!X$58)</x:f>
        <x:v>1398330.7236924898</x:v>
      </x:c>
      <x:c r="Y19" s="50" t="n">
        <x:f>MAX(0,X19*(1+EXP((LN(1+Real_MC_30Y!$J$11)-0.5*Real_MC_30Y!$J$12^2)+Real_MC_30Y!$J$12*((RAND()+RAND()+RAND()+RAND()+RAND()+RAND()+RAND()+RAND()+RAND()+RAND()+RAND()+RAND())-6))-1)+Real_MC_30Y!Y$58)</x:f>
        <x:v>1540317.3369664582</x:v>
      </x:c>
      <x:c r="Z19" s="50" t="n">
        <x:f>MAX(0,Y19*(1+EXP((LN(1+Real_MC_30Y!$J$11)-0.5*Real_MC_30Y!$J$12^2)+Real_MC_30Y!$J$12*((RAND()+RAND()+RAND()+RAND()+RAND()+RAND()+RAND()+RAND()+RAND()+RAND()+RAND()+RAND())-6))-1)+Real_MC_30Y!Z$58)</x:f>
        <x:v>1740769.8511798857</x:v>
      </x:c>
      <x:c r="AA19" s="50" t="n">
        <x:f>MAX(0,Z19*(1+EXP((LN(1+Real_MC_30Y!$J$11)-0.5*Real_MC_30Y!$J$12^2)+Real_MC_30Y!$J$12*((RAND()+RAND()+RAND()+RAND()+RAND()+RAND()+RAND()+RAND()+RAND()+RAND()+RAND()+RAND())-6))-1)+Real_MC_30Y!AA$58)</x:f>
        <x:v>1551465.2969612123</x:v>
      </x:c>
      <x:c r="AB19" s="50" t="n">
        <x:f>MAX(0,AA19*(1+EXP((LN(1+Real_MC_30Y!$J$11)-0.5*Real_MC_30Y!$J$12^2)+Real_MC_30Y!$J$12*((RAND()+RAND()+RAND()+RAND()+RAND()+RAND()+RAND()+RAND()+RAND()+RAND()+RAND()+RAND())-6))-1)+Real_MC_30Y!AB$58)</x:f>
        <x:v>1727059.2220729983</x:v>
      </x:c>
      <x:c r="AC19" s="50" t="n">
        <x:f>MAX(0,AB19*(1+EXP((LN(1+Real_MC_30Y!$J$11)-0.5*Real_MC_30Y!$J$12^2)+Real_MC_30Y!$J$12*((RAND()+RAND()+RAND()+RAND()+RAND()+RAND()+RAND()+RAND()+RAND()+RAND()+RAND()+RAND())-6))-1)+Real_MC_30Y!AC$58)</x:f>
        <x:v>1504747.7528716552</x:v>
      </x:c>
      <x:c r="AD19" s="50" t="n">
        <x:f>MAX(0,AC19*(1+EXP((LN(1+Real_MC_30Y!$J$11)-0.5*Real_MC_30Y!$J$12^2)+Real_MC_30Y!$J$12*((RAND()+RAND()+RAND()+RAND()+RAND()+RAND()+RAND()+RAND()+RAND()+RAND()+RAND()+RAND())-6))-1)+Real_MC_30Y!AD$58)</x:f>
        <x:v>1804333.5494277407</x:v>
      </x:c>
      <x:c r="AE19" s="50" t="n">
        <x:f>MAX(0,AD19*(1+EXP((LN(1+Real_MC_30Y!$J$11)-0.5*Real_MC_30Y!$J$12^2)+Real_MC_30Y!$J$12*((RAND()+RAND()+RAND()+RAND()+RAND()+RAND()+RAND()+RAND()+RAND()+RAND()+RAND()+RAND())-6))-1)+Real_MC_30Y!AE$58)</x:f>
        <x:v>1957546.776275255</x:v>
      </x:c>
      <x:c r="AF19" s="50" t="n">
        <x:f>MAX(0,AE19*(1+EXP((LN(1+Real_MC_30Y!$J$11)-0.5*Real_MC_30Y!$J$12^2)+Real_MC_30Y!$J$12*((RAND()+RAND()+RAND()+RAND()+RAND()+RAND()+RAND()+RAND()+RAND()+RAND()+RAND()+RAND())-6))-1)+Real_MC_30Y!AF$58)</x:f>
        <x:v>2321725.6620832486</x:v>
      </x:c>
    </x:row>
    <x:row r="20">
      <x:c r="A20">
        <x:v>16</x:v>
      </x:c>
      <x:c r="B20" s="50" t="n">
        <x:f>MAX(0,Liquidity_30Y!$C$14+Real_MC_30Y!B$57-Real_MC_30Y!B$56)</x:f>
        <x:v>1029031.25</x:v>
      </x:c>
      <x:c r="C20" s="50" t="n">
        <x:f>MAX(0,B20*(1+EXP((LN(1+Real_MC_30Y!$J$11)-0.5*Real_MC_30Y!$J$12^2)+Real_MC_30Y!$J$12*((RAND()+RAND()+RAND()+RAND()+RAND()+RAND()+RAND()+RAND()+RAND()+RAND()+RAND()+RAND())-6))-1)+Real_MC_30Y!C$58)</x:f>
        <x:v>1334932.8884263025</x:v>
      </x:c>
      <x:c r="D20" s="50" t="n">
        <x:f>MAX(0,C20*(1+EXP((LN(1+Real_MC_30Y!$J$11)-0.5*Real_MC_30Y!$J$12^2)+Real_MC_30Y!$J$12*((RAND()+RAND()+RAND()+RAND()+RAND()+RAND()+RAND()+RAND()+RAND()+RAND()+RAND()+RAND())-6))-1)+Real_MC_30Y!D$58)</x:f>
        <x:v>1136474.5405778734</x:v>
      </x:c>
      <x:c r="E20" s="50" t="n">
        <x:f>MAX(0,D20*(1+EXP((LN(1+Real_MC_30Y!$J$11)-0.5*Real_MC_30Y!$J$12^2)+Real_MC_30Y!$J$12*((RAND()+RAND()+RAND()+RAND()+RAND()+RAND()+RAND()+RAND()+RAND()+RAND()+RAND()+RAND())-6))-1)+Real_MC_30Y!E$58)</x:f>
        <x:v>763537.3825339798</x:v>
      </x:c>
      <x:c r="F20" s="50" t="n">
        <x:f>MAX(0,E20*(1+EXP((LN(1+Real_MC_30Y!$J$11)-0.5*Real_MC_30Y!$J$12^2)+Real_MC_30Y!$J$12*((RAND()+RAND()+RAND()+RAND()+RAND()+RAND()+RAND()+RAND()+RAND()+RAND()+RAND()+RAND())-6))-1)+Real_MC_30Y!F$58)</x:f>
        <x:v>872014.5663168661</x:v>
      </x:c>
      <x:c r="G20" s="50" t="n">
        <x:f>MAX(0,F20*(1+EXP((LN(1+Real_MC_30Y!$J$11)-0.5*Real_MC_30Y!$J$12^2)+Real_MC_30Y!$J$12*((RAND()+RAND()+RAND()+RAND()+RAND()+RAND()+RAND()+RAND()+RAND()+RAND()+RAND()+RAND())-6))-1)+Real_MC_30Y!G$58)</x:f>
        <x:v>614064.4810111084</x:v>
      </x:c>
      <x:c r="H20" s="50" t="n">
        <x:f>MAX(0,G20*(1+EXP((LN(1+Real_MC_30Y!$J$11)-0.5*Real_MC_30Y!$J$12^2)+Real_MC_30Y!$J$12*((RAND()+RAND()+RAND()+RAND()+RAND()+RAND()+RAND()+RAND()+RAND()+RAND()+RAND()+RAND())-6))-1)+Real_MC_30Y!H$58)</x:f>
        <x:v>586755.6986115057</x:v>
      </x:c>
      <x:c r="I20" s="50" t="n">
        <x:f>MAX(0,H20*(1+EXP((LN(1+Real_MC_30Y!$J$11)-0.5*Real_MC_30Y!$J$12^2)+Real_MC_30Y!$J$12*((RAND()+RAND()+RAND()+RAND()+RAND()+RAND()+RAND()+RAND()+RAND()+RAND()+RAND()+RAND())-6))-1)+Real_MC_30Y!I$58)</x:f>
        <x:v>609168.4803305083</x:v>
      </x:c>
      <x:c r="J20" s="50" t="n">
        <x:f>MAX(0,I20*(1+EXP((LN(1+Real_MC_30Y!$J$11)-0.5*Real_MC_30Y!$J$12^2)+Real_MC_30Y!$J$12*((RAND()+RAND()+RAND()+RAND()+RAND()+RAND()+RAND()+RAND()+RAND()+RAND()+RAND()+RAND())-6))-1)+Real_MC_30Y!J$58)</x:f>
        <x:v>716546.5839228636</x:v>
      </x:c>
      <x:c r="K20" s="50" t="n">
        <x:f>MAX(0,J20*(1+EXP((LN(1+Real_MC_30Y!$J$11)-0.5*Real_MC_30Y!$J$12^2)+Real_MC_30Y!$J$12*((RAND()+RAND()+RAND()+RAND()+RAND()+RAND()+RAND()+RAND()+RAND()+RAND()+RAND()+RAND())-6))-1)+Real_MC_30Y!K$58)</x:f>
        <x:v>722707.8587302489</x:v>
      </x:c>
      <x:c r="L20" s="50" t="n">
        <x:f>MAX(0,K20*(1+EXP((LN(1+Real_MC_30Y!$J$11)-0.5*Real_MC_30Y!$J$12^2)+Real_MC_30Y!$J$12*((RAND()+RAND()+RAND()+RAND()+RAND()+RAND()+RAND()+RAND()+RAND()+RAND()+RAND()+RAND())-6))-1)+Real_MC_30Y!L$58)</x:f>
        <x:v>899821.780380062</x:v>
      </x:c>
      <x:c r="M20" s="50" t="n">
        <x:f>MAX(0,L20*(1+EXP((LN(1+Real_MC_30Y!$J$11)-0.5*Real_MC_30Y!$J$12^2)+Real_MC_30Y!$J$12*((RAND()+RAND()+RAND()+RAND()+RAND()+RAND()+RAND()+RAND()+RAND()+RAND()+RAND()+RAND())-6))-1)+Real_MC_30Y!M$58)</x:f>
        <x:v>771723.453124566</x:v>
      </x:c>
      <x:c r="N20" s="50" t="n">
        <x:f>MAX(0,M20*(1+EXP((LN(1+Real_MC_30Y!$J$11)-0.5*Real_MC_30Y!$J$12^2)+Real_MC_30Y!$J$12*((RAND()+RAND()+RAND()+RAND()+RAND()+RAND()+RAND()+RAND()+RAND()+RAND()+RAND()+RAND())-6))-1)+Real_MC_30Y!N$58)</x:f>
        <x:v>1039231.9519566935</x:v>
      </x:c>
      <x:c r="O20" s="50" t="n">
        <x:f>MAX(0,N20*(1+EXP((LN(1+Real_MC_30Y!$J$11)-0.5*Real_MC_30Y!$J$12^2)+Real_MC_30Y!$J$12*((RAND()+RAND()+RAND()+RAND()+RAND()+RAND()+RAND()+RAND()+RAND()+RAND()+RAND()+RAND())-6))-1)+Real_MC_30Y!O$58)</x:f>
        <x:v>1229760.986086929</x:v>
      </x:c>
      <x:c r="P20" s="50" t="n">
        <x:f>MAX(0,O20*(1+EXP((LN(1+Real_MC_30Y!$J$11)-0.5*Real_MC_30Y!$J$12^2)+Real_MC_30Y!$J$12*((RAND()+RAND()+RAND()+RAND()+RAND()+RAND()+RAND()+RAND()+RAND()+RAND()+RAND()+RAND())-6))-1)+Real_MC_30Y!P$58)</x:f>
        <x:v>1652309.7013922893</x:v>
      </x:c>
      <x:c r="Q20" s="50" t="n">
        <x:f>MAX(0,P20*(1+EXP((LN(1+Real_MC_30Y!$J$11)-0.5*Real_MC_30Y!$J$12^2)+Real_MC_30Y!$J$12*((RAND()+RAND()+RAND()+RAND()+RAND()+RAND()+RAND()+RAND()+RAND()+RAND()+RAND()+RAND())-6))-1)+Real_MC_30Y!Q$58)</x:f>
        <x:v>1628513.0599309024</x:v>
      </x:c>
      <x:c r="R20" s="50" t="n">
        <x:f>MAX(0,Q20*(1+EXP((LN(1+Real_MC_30Y!$J$11)-0.5*Real_MC_30Y!$J$12^2)+Real_MC_30Y!$J$12*((RAND()+RAND()+RAND()+RAND()+RAND()+RAND()+RAND()+RAND()+RAND()+RAND()+RAND()+RAND())-6))-1)+Real_MC_30Y!R$58)</x:f>
        <x:v>1521659.7846694607</x:v>
      </x:c>
      <x:c r="S20" s="50" t="n">
        <x:f>MAX(0,R20*(1+EXP((LN(1+Real_MC_30Y!$J$11)-0.5*Real_MC_30Y!$J$12^2)+Real_MC_30Y!$J$12*((RAND()+RAND()+RAND()+RAND()+RAND()+RAND()+RAND()+RAND()+RAND()+RAND()+RAND()+RAND())-6))-1)+Real_MC_30Y!S$58)</x:f>
        <x:v>1748647.3216450745</x:v>
      </x:c>
      <x:c r="T20" s="50" t="n">
        <x:f>MAX(0,S20*(1+EXP((LN(1+Real_MC_30Y!$J$11)-0.5*Real_MC_30Y!$J$12^2)+Real_MC_30Y!$J$12*((RAND()+RAND()+RAND()+RAND()+RAND()+RAND()+RAND()+RAND()+RAND()+RAND()+RAND()+RAND())-6))-1)+Real_MC_30Y!T$58)</x:f>
        <x:v>1591579.7500603362</x:v>
      </x:c>
      <x:c r="U20" s="50" t="n">
        <x:f>MAX(0,T20*(1+EXP((LN(1+Real_MC_30Y!$J$11)-0.5*Real_MC_30Y!$J$12^2)+Real_MC_30Y!$J$12*((RAND()+RAND()+RAND()+RAND()+RAND()+RAND()+RAND()+RAND()+RAND()+RAND()+RAND()+RAND())-6))-1)+Real_MC_30Y!U$58)</x:f>
        <x:v>2089822.1841809703</x:v>
      </x:c>
      <x:c r="V20" s="50" t="n">
        <x:f>MAX(0,U20*(1+EXP((LN(1+Real_MC_30Y!$J$11)-0.5*Real_MC_30Y!$J$12^2)+Real_MC_30Y!$J$12*((RAND()+RAND()+RAND()+RAND()+RAND()+RAND()+RAND()+RAND()+RAND()+RAND()+RAND()+RAND())-6))-1)+Real_MC_30Y!V$58)</x:f>
        <x:v>2268248.659891219</x:v>
      </x:c>
      <x:c r="W20" s="50" t="n">
        <x:f>MAX(0,V20*(1+EXP((LN(1+Real_MC_30Y!$J$11)-0.5*Real_MC_30Y!$J$12^2)+Real_MC_30Y!$J$12*((RAND()+RAND()+RAND()+RAND()+RAND()+RAND()+RAND()+RAND()+RAND()+RAND()+RAND()+RAND())-6))-1)+Real_MC_30Y!W$58)</x:f>
        <x:v>3136620.773238713</x:v>
      </x:c>
      <x:c r="X20" s="50" t="n">
        <x:f>MAX(0,W20*(1+EXP((LN(1+Real_MC_30Y!$J$11)-0.5*Real_MC_30Y!$J$12^2)+Real_MC_30Y!$J$12*((RAND()+RAND()+RAND()+RAND()+RAND()+RAND()+RAND()+RAND()+RAND()+RAND()+RAND()+RAND())-6))-1)+Real_MC_30Y!X$58)</x:f>
        <x:v>3554259.7331135487</x:v>
      </x:c>
      <x:c r="Y20" s="50" t="n">
        <x:f>MAX(0,X20*(1+EXP((LN(1+Real_MC_30Y!$J$11)-0.5*Real_MC_30Y!$J$12^2)+Real_MC_30Y!$J$12*((RAND()+RAND()+RAND()+RAND()+RAND()+RAND()+RAND()+RAND()+RAND()+RAND()+RAND()+RAND())-6))-1)+Real_MC_30Y!Y$58)</x:f>
        <x:v>3829127.047274446</x:v>
      </x:c>
      <x:c r="Z20" s="50" t="n">
        <x:f>MAX(0,Y20*(1+EXP((LN(1+Real_MC_30Y!$J$11)-0.5*Real_MC_30Y!$J$12^2)+Real_MC_30Y!$J$12*((RAND()+RAND()+RAND()+RAND()+RAND()+RAND()+RAND()+RAND()+RAND()+RAND()+RAND()+RAND())-6))-1)+Real_MC_30Y!Z$58)</x:f>
        <x:v>3722915.2783541596</x:v>
      </x:c>
      <x:c r="AA20" s="50" t="n">
        <x:f>MAX(0,Z20*(1+EXP((LN(1+Real_MC_30Y!$J$11)-0.5*Real_MC_30Y!$J$12^2)+Real_MC_30Y!$J$12*((RAND()+RAND()+RAND()+RAND()+RAND()+RAND()+RAND()+RAND()+RAND()+RAND()+RAND()+RAND())-6))-1)+Real_MC_30Y!AA$58)</x:f>
        <x:v>3357671.508671182</x:v>
      </x:c>
      <x:c r="AB20" s="50" t="n">
        <x:f>MAX(0,AA20*(1+EXP((LN(1+Real_MC_30Y!$J$11)-0.5*Real_MC_30Y!$J$12^2)+Real_MC_30Y!$J$12*((RAND()+RAND()+RAND()+RAND()+RAND()+RAND()+RAND()+RAND()+RAND()+RAND()+RAND()+RAND())-6))-1)+Real_MC_30Y!AB$58)</x:f>
        <x:v>2969542.6160587682</x:v>
      </x:c>
      <x:c r="AC20" s="50" t="n">
        <x:f>MAX(0,AB20*(1+EXP((LN(1+Real_MC_30Y!$J$11)-0.5*Real_MC_30Y!$J$12^2)+Real_MC_30Y!$J$12*((RAND()+RAND()+RAND()+RAND()+RAND()+RAND()+RAND()+RAND()+RAND()+RAND()+RAND()+RAND())-6))-1)+Real_MC_30Y!AC$58)</x:f>
        <x:v>3078739.963583902</x:v>
      </x:c>
      <x:c r="AD20" s="50" t="n">
        <x:f>MAX(0,AC20*(1+EXP((LN(1+Real_MC_30Y!$J$11)-0.5*Real_MC_30Y!$J$12^2)+Real_MC_30Y!$J$12*((RAND()+RAND()+RAND()+RAND()+RAND()+RAND()+RAND()+RAND()+RAND()+RAND()+RAND()+RAND())-6))-1)+Real_MC_30Y!AD$58)</x:f>
        <x:v>3627029.8768533594</x:v>
      </x:c>
      <x:c r="AE20" s="50" t="n">
        <x:f>MAX(0,AD20*(1+EXP((LN(1+Real_MC_30Y!$J$11)-0.5*Real_MC_30Y!$J$12^2)+Real_MC_30Y!$J$12*((RAND()+RAND()+RAND()+RAND()+RAND()+RAND()+RAND()+RAND()+RAND()+RAND()+RAND()+RAND())-6))-1)+Real_MC_30Y!AE$58)</x:f>
        <x:v>4191453.9167283</x:v>
      </x:c>
      <x:c r="AF20" s="50" t="n">
        <x:f>MAX(0,AE20*(1+EXP((LN(1+Real_MC_30Y!$J$11)-0.5*Real_MC_30Y!$J$12^2)+Real_MC_30Y!$J$12*((RAND()+RAND()+RAND()+RAND()+RAND()+RAND()+RAND()+RAND()+RAND()+RAND()+RAND()+RAND())-6))-1)+Real_MC_30Y!AF$58)</x:f>
        <x:v>3753404.2633156143</x:v>
      </x:c>
    </x:row>
    <x:row r="21">
      <x:c r="A21">
        <x:v>17</x:v>
      </x:c>
      <x:c r="B21" s="50" t="n">
        <x:f>MAX(0,Liquidity_30Y!$C$14+Real_MC_30Y!B$57-Real_MC_30Y!B$56)</x:f>
        <x:v>1029031.25</x:v>
      </x:c>
      <x:c r="C21" s="50" t="n">
        <x:f>MAX(0,B21*(1+EXP((LN(1+Real_MC_30Y!$J$11)-0.5*Real_MC_30Y!$J$12^2)+Real_MC_30Y!$J$12*((RAND()+RAND()+RAND()+RAND()+RAND()+RAND()+RAND()+RAND()+RAND()+RAND()+RAND()+RAND())-6))-1)+Real_MC_30Y!C$58)</x:f>
        <x:v>1046135.9074242278</x:v>
      </x:c>
      <x:c r="D21" s="50" t="n">
        <x:f>MAX(0,C21*(1+EXP((LN(1+Real_MC_30Y!$J$11)-0.5*Real_MC_30Y!$J$12^2)+Real_MC_30Y!$J$12*((RAND()+RAND()+RAND()+RAND()+RAND()+RAND()+RAND()+RAND()+RAND()+RAND()+RAND()+RAND())-6))-1)+Real_MC_30Y!D$58)</x:f>
        <x:v>1308956.8481416577</x:v>
      </x:c>
      <x:c r="E21" s="50" t="n">
        <x:f>MAX(0,D21*(1+EXP((LN(1+Real_MC_30Y!$J$11)-0.5*Real_MC_30Y!$J$12^2)+Real_MC_30Y!$J$12*((RAND()+RAND()+RAND()+RAND()+RAND()+RAND()+RAND()+RAND()+RAND()+RAND()+RAND()+RAND())-6))-1)+Real_MC_30Y!E$58)</x:f>
        <x:v>1371255.8457661245</x:v>
      </x:c>
      <x:c r="F21" s="50" t="n">
        <x:f>MAX(0,E21*(1+EXP((LN(1+Real_MC_30Y!$J$11)-0.5*Real_MC_30Y!$J$12^2)+Real_MC_30Y!$J$12*((RAND()+RAND()+RAND()+RAND()+RAND()+RAND()+RAND()+RAND()+RAND()+RAND()+RAND()+RAND())-6))-1)+Real_MC_30Y!F$58)</x:f>
        <x:v>1614289.894321548</x:v>
      </x:c>
      <x:c r="G21" s="50" t="n">
        <x:f>MAX(0,F21*(1+EXP((LN(1+Real_MC_30Y!$J$11)-0.5*Real_MC_30Y!$J$12^2)+Real_MC_30Y!$J$12*((RAND()+RAND()+RAND()+RAND()+RAND()+RAND()+RAND()+RAND()+RAND()+RAND()+RAND()+RAND())-6))-1)+Real_MC_30Y!G$58)</x:f>
        <x:v>1224951.2707478947</x:v>
      </x:c>
      <x:c r="H21" s="50" t="n">
        <x:f>MAX(0,G21*(1+EXP((LN(1+Real_MC_30Y!$J$11)-0.5*Real_MC_30Y!$J$12^2)+Real_MC_30Y!$J$12*((RAND()+RAND()+RAND()+RAND()+RAND()+RAND()+RAND()+RAND()+RAND()+RAND()+RAND()+RAND())-6))-1)+Real_MC_30Y!H$58)</x:f>
        <x:v>1445710.8121614216</x:v>
      </x:c>
      <x:c r="I21" s="50" t="n">
        <x:f>MAX(0,H21*(1+EXP((LN(1+Real_MC_30Y!$J$11)-0.5*Real_MC_30Y!$J$12^2)+Real_MC_30Y!$J$12*((RAND()+RAND()+RAND()+RAND()+RAND()+RAND()+RAND()+RAND()+RAND()+RAND()+RAND()+RAND())-6))-1)+Real_MC_30Y!I$58)</x:f>
        <x:v>1865409.282998759</x:v>
      </x:c>
      <x:c r="J21" s="50" t="n">
        <x:f>MAX(0,I21*(1+EXP((LN(1+Real_MC_30Y!$J$11)-0.5*Real_MC_30Y!$J$12^2)+Real_MC_30Y!$J$12*((RAND()+RAND()+RAND()+RAND()+RAND()+RAND()+RAND()+RAND()+RAND()+RAND()+RAND()+RAND())-6))-1)+Real_MC_30Y!J$58)</x:f>
        <x:v>1627702.5449902792</x:v>
      </x:c>
      <x:c r="K21" s="50" t="n">
        <x:f>MAX(0,J21*(1+EXP((LN(1+Real_MC_30Y!$J$11)-0.5*Real_MC_30Y!$J$12^2)+Real_MC_30Y!$J$12*((RAND()+RAND()+RAND()+RAND()+RAND()+RAND()+RAND()+RAND()+RAND()+RAND()+RAND()+RAND())-6))-1)+Real_MC_30Y!K$58)</x:f>
        <x:v>1973125.2899012554</x:v>
      </x:c>
      <x:c r="L21" s="50" t="n">
        <x:f>MAX(0,K21*(1+EXP((LN(1+Real_MC_30Y!$J$11)-0.5*Real_MC_30Y!$J$12^2)+Real_MC_30Y!$J$12*((RAND()+RAND()+RAND()+RAND()+RAND()+RAND()+RAND()+RAND()+RAND()+RAND()+RAND()+RAND())-6))-1)+Real_MC_30Y!L$58)</x:f>
        <x:v>2048338.8586577147</x:v>
      </x:c>
      <x:c r="M21" s="50" t="n">
        <x:f>MAX(0,L21*(1+EXP((LN(1+Real_MC_30Y!$J$11)-0.5*Real_MC_30Y!$J$12^2)+Real_MC_30Y!$J$12*((RAND()+RAND()+RAND()+RAND()+RAND()+RAND()+RAND()+RAND()+RAND()+RAND()+RAND()+RAND())-6))-1)+Real_MC_30Y!M$58)</x:f>
        <x:v>1969256.277162088</x:v>
      </x:c>
      <x:c r="N21" s="50" t="n">
        <x:f>MAX(0,M21*(1+EXP((LN(1+Real_MC_30Y!$J$11)-0.5*Real_MC_30Y!$J$12^2)+Real_MC_30Y!$J$12*((RAND()+RAND()+RAND()+RAND()+RAND()+RAND()+RAND()+RAND()+RAND()+RAND()+RAND()+RAND())-6))-1)+Real_MC_30Y!N$58)</x:f>
        <x:v>2125462.3059691912</x:v>
      </x:c>
      <x:c r="O21" s="50" t="n">
        <x:f>MAX(0,N21*(1+EXP((LN(1+Real_MC_30Y!$J$11)-0.5*Real_MC_30Y!$J$12^2)+Real_MC_30Y!$J$12*((RAND()+RAND()+RAND()+RAND()+RAND()+RAND()+RAND()+RAND()+RAND()+RAND()+RAND()+RAND())-6))-1)+Real_MC_30Y!O$58)</x:f>
        <x:v>2043084.6709121675</x:v>
      </x:c>
      <x:c r="P21" s="50" t="n">
        <x:f>MAX(0,O21*(1+EXP((LN(1+Real_MC_30Y!$J$11)-0.5*Real_MC_30Y!$J$12^2)+Real_MC_30Y!$J$12*((RAND()+RAND()+RAND()+RAND()+RAND()+RAND()+RAND()+RAND()+RAND()+RAND()+RAND()+RAND())-6))-1)+Real_MC_30Y!P$58)</x:f>
        <x:v>2785420.9923557327</x:v>
      </x:c>
      <x:c r="Q21" s="50" t="n">
        <x:f>MAX(0,P21*(1+EXP((LN(1+Real_MC_30Y!$J$11)-0.5*Real_MC_30Y!$J$12^2)+Real_MC_30Y!$J$12*((RAND()+RAND()+RAND()+RAND()+RAND()+RAND()+RAND()+RAND()+RAND()+RAND()+RAND()+RAND())-6))-1)+Real_MC_30Y!Q$58)</x:f>
        <x:v>2938543.5530867567</x:v>
      </x:c>
      <x:c r="R21" s="50" t="n">
        <x:f>MAX(0,Q21*(1+EXP((LN(1+Real_MC_30Y!$J$11)-0.5*Real_MC_30Y!$J$12^2)+Real_MC_30Y!$J$12*((RAND()+RAND()+RAND()+RAND()+RAND()+RAND()+RAND()+RAND()+RAND()+RAND()+RAND()+RAND())-6))-1)+Real_MC_30Y!R$58)</x:f>
        <x:v>2913450.787621155</x:v>
      </x:c>
      <x:c r="S21" s="50" t="n">
        <x:f>MAX(0,R21*(1+EXP((LN(1+Real_MC_30Y!$J$11)-0.5*Real_MC_30Y!$J$12^2)+Real_MC_30Y!$J$12*((RAND()+RAND()+RAND()+RAND()+RAND()+RAND()+RAND()+RAND()+RAND()+RAND()+RAND()+RAND())-6))-1)+Real_MC_30Y!S$58)</x:f>
        <x:v>2958385.693950695</x:v>
      </x:c>
      <x:c r="T21" s="50" t="n">
        <x:f>MAX(0,S21*(1+EXP((LN(1+Real_MC_30Y!$J$11)-0.5*Real_MC_30Y!$J$12^2)+Real_MC_30Y!$J$12*((RAND()+RAND()+RAND()+RAND()+RAND()+RAND()+RAND()+RAND()+RAND()+RAND()+RAND()+RAND())-6))-1)+Real_MC_30Y!T$58)</x:f>
        <x:v>2675776.188034165</x:v>
      </x:c>
      <x:c r="U21" s="50" t="n">
        <x:f>MAX(0,T21*(1+EXP((LN(1+Real_MC_30Y!$J$11)-0.5*Real_MC_30Y!$J$12^2)+Real_MC_30Y!$J$12*((RAND()+RAND()+RAND()+RAND()+RAND()+RAND()+RAND()+RAND()+RAND()+RAND()+RAND()+RAND())-6))-1)+Real_MC_30Y!U$58)</x:f>
        <x:v>2600314.5430193515</x:v>
      </x:c>
      <x:c r="V21" s="50" t="n">
        <x:f>MAX(0,U21*(1+EXP((LN(1+Real_MC_30Y!$J$11)-0.5*Real_MC_30Y!$J$12^2)+Real_MC_30Y!$J$12*((RAND()+RAND()+RAND()+RAND()+RAND()+RAND()+RAND()+RAND()+RAND()+RAND()+RAND()+RAND())-6))-1)+Real_MC_30Y!V$58)</x:f>
        <x:v>2985432.1386125926</x:v>
      </x:c>
      <x:c r="W21" s="50" t="n">
        <x:f>MAX(0,V21*(1+EXP((LN(1+Real_MC_30Y!$J$11)-0.5*Real_MC_30Y!$J$12^2)+Real_MC_30Y!$J$12*((RAND()+RAND()+RAND()+RAND()+RAND()+RAND()+RAND()+RAND()+RAND()+RAND()+RAND()+RAND())-6))-1)+Real_MC_30Y!W$58)</x:f>
        <x:v>3719219.7170828674</x:v>
      </x:c>
      <x:c r="X21" s="50" t="n">
        <x:f>MAX(0,W21*(1+EXP((LN(1+Real_MC_30Y!$J$11)-0.5*Real_MC_30Y!$J$12^2)+Real_MC_30Y!$J$12*((RAND()+RAND()+RAND()+RAND()+RAND()+RAND()+RAND()+RAND()+RAND()+RAND()+RAND()+RAND())-6))-1)+Real_MC_30Y!X$58)</x:f>
        <x:v>4230876.588216185</x:v>
      </x:c>
      <x:c r="Y21" s="50" t="n">
        <x:f>MAX(0,X21*(1+EXP((LN(1+Real_MC_30Y!$J$11)-0.5*Real_MC_30Y!$J$12^2)+Real_MC_30Y!$J$12*((RAND()+RAND()+RAND()+RAND()+RAND()+RAND()+RAND()+RAND()+RAND()+RAND()+RAND()+RAND())-6))-1)+Real_MC_30Y!Y$58)</x:f>
        <x:v>5468707.20909251</x:v>
      </x:c>
      <x:c r="Z21" s="50" t="n">
        <x:f>MAX(0,Y21*(1+EXP((LN(1+Real_MC_30Y!$J$11)-0.5*Real_MC_30Y!$J$12^2)+Real_MC_30Y!$J$12*((RAND()+RAND()+RAND()+RAND()+RAND()+RAND()+RAND()+RAND()+RAND()+RAND()+RAND()+RAND())-6))-1)+Real_MC_30Y!Z$58)</x:f>
        <x:v>7220199.809313692</x:v>
      </x:c>
      <x:c r="AA21" s="50" t="n">
        <x:f>MAX(0,Z21*(1+EXP((LN(1+Real_MC_30Y!$J$11)-0.5*Real_MC_30Y!$J$12^2)+Real_MC_30Y!$J$12*((RAND()+RAND()+RAND()+RAND()+RAND()+RAND()+RAND()+RAND()+RAND()+RAND()+RAND()+RAND())-6))-1)+Real_MC_30Y!AA$58)</x:f>
        <x:v>7292093.234335102</x:v>
      </x:c>
      <x:c r="AB21" s="50" t="n">
        <x:f>MAX(0,AA21*(1+EXP((LN(1+Real_MC_30Y!$J$11)-0.5*Real_MC_30Y!$J$12^2)+Real_MC_30Y!$J$12*((RAND()+RAND()+RAND()+RAND()+RAND()+RAND()+RAND()+RAND()+RAND()+RAND()+RAND()+RAND())-6))-1)+Real_MC_30Y!AB$58)</x:f>
        <x:v>9067906.244211815</x:v>
      </x:c>
      <x:c r="AC21" s="50" t="n">
        <x:f>MAX(0,AB21*(1+EXP((LN(1+Real_MC_30Y!$J$11)-0.5*Real_MC_30Y!$J$12^2)+Real_MC_30Y!$J$12*((RAND()+RAND()+RAND()+RAND()+RAND()+RAND()+RAND()+RAND()+RAND()+RAND()+RAND()+RAND())-6))-1)+Real_MC_30Y!AC$58)</x:f>
        <x:v>10189607.71094642</x:v>
      </x:c>
      <x:c r="AD21" s="50" t="n">
        <x:f>MAX(0,AC21*(1+EXP((LN(1+Real_MC_30Y!$J$11)-0.5*Real_MC_30Y!$J$12^2)+Real_MC_30Y!$J$12*((RAND()+RAND()+RAND()+RAND()+RAND()+RAND()+RAND()+RAND()+RAND()+RAND()+RAND()+RAND())-6))-1)+Real_MC_30Y!AD$58)</x:f>
        <x:v>10108735.679681571</x:v>
      </x:c>
      <x:c r="AE21" s="50" t="n">
        <x:f>MAX(0,AD21*(1+EXP((LN(1+Real_MC_30Y!$J$11)-0.5*Real_MC_30Y!$J$12^2)+Real_MC_30Y!$J$12*((RAND()+RAND()+RAND()+RAND()+RAND()+RAND()+RAND()+RAND()+RAND()+RAND()+RAND()+RAND())-6))-1)+Real_MC_30Y!AE$58)</x:f>
        <x:v>11194774.491777914</x:v>
      </x:c>
      <x:c r="AF21" s="50" t="n">
        <x:f>MAX(0,AE21*(1+EXP((LN(1+Real_MC_30Y!$J$11)-0.5*Real_MC_30Y!$J$12^2)+Real_MC_30Y!$J$12*((RAND()+RAND()+RAND()+RAND()+RAND()+RAND()+RAND()+RAND()+RAND()+RAND()+RAND()+RAND())-6))-1)+Real_MC_30Y!AF$58)</x:f>
        <x:v>15871044.916051557</x:v>
      </x:c>
    </x:row>
    <x:row r="22">
      <x:c r="A22">
        <x:v>18</x:v>
      </x:c>
      <x:c r="B22" s="50" t="n">
        <x:f>MAX(0,Liquidity_30Y!$C$14+Real_MC_30Y!B$57-Real_MC_30Y!B$56)</x:f>
        <x:v>1029031.25</x:v>
      </x:c>
      <x:c r="C22" s="50" t="n">
        <x:f>MAX(0,B22*(1+EXP((LN(1+Real_MC_30Y!$J$11)-0.5*Real_MC_30Y!$J$12^2)+Real_MC_30Y!$J$12*((RAND()+RAND()+RAND()+RAND()+RAND()+RAND()+RAND()+RAND()+RAND()+RAND()+RAND()+RAND())-6))-1)+Real_MC_30Y!C$58)</x:f>
        <x:v>1023961.3564549998</x:v>
      </x:c>
      <x:c r="D22" s="50" t="n">
        <x:f>MAX(0,C22*(1+EXP((LN(1+Real_MC_30Y!$J$11)-0.5*Real_MC_30Y!$J$12^2)+Real_MC_30Y!$J$12*((RAND()+RAND()+RAND()+RAND()+RAND()+RAND()+RAND()+RAND()+RAND()+RAND()+RAND()+RAND())-6))-1)+Real_MC_30Y!D$58)</x:f>
        <x:v>1227768.1737615734</x:v>
      </x:c>
      <x:c r="E22" s="50" t="n">
        <x:f>MAX(0,D22*(1+EXP((LN(1+Real_MC_30Y!$J$11)-0.5*Real_MC_30Y!$J$12^2)+Real_MC_30Y!$J$12*((RAND()+RAND()+RAND()+RAND()+RAND()+RAND()+RAND()+RAND()+RAND()+RAND()+RAND()+RAND())-6))-1)+Real_MC_30Y!E$58)</x:f>
        <x:v>1394991.4430001045</x:v>
      </x:c>
      <x:c r="F22" s="50" t="n">
        <x:f>MAX(0,E22*(1+EXP((LN(1+Real_MC_30Y!$J$11)-0.5*Real_MC_30Y!$J$12^2)+Real_MC_30Y!$J$12*((RAND()+RAND()+RAND()+RAND()+RAND()+RAND()+RAND()+RAND()+RAND()+RAND()+RAND()+RAND())-6))-1)+Real_MC_30Y!F$58)</x:f>
        <x:v>1690560.6594609865</x:v>
      </x:c>
      <x:c r="G22" s="50" t="n">
        <x:f>MAX(0,F22*(1+EXP((LN(1+Real_MC_30Y!$J$11)-0.5*Real_MC_30Y!$J$12^2)+Real_MC_30Y!$J$12*((RAND()+RAND()+RAND()+RAND()+RAND()+RAND()+RAND()+RAND()+RAND()+RAND()+RAND()+RAND())-6))-1)+Real_MC_30Y!G$58)</x:f>
        <x:v>1928021.0206383697</x:v>
      </x:c>
      <x:c r="H22" s="50" t="n">
        <x:f>MAX(0,G22*(1+EXP((LN(1+Real_MC_30Y!$J$11)-0.5*Real_MC_30Y!$J$12^2)+Real_MC_30Y!$J$12*((RAND()+RAND()+RAND()+RAND()+RAND()+RAND()+RAND()+RAND()+RAND()+RAND()+RAND()+RAND())-6))-1)+Real_MC_30Y!H$58)</x:f>
        <x:v>2224451.3478346844</x:v>
      </x:c>
      <x:c r="I22" s="50" t="n">
        <x:f>MAX(0,H22*(1+EXP((LN(1+Real_MC_30Y!$J$11)-0.5*Real_MC_30Y!$J$12^2)+Real_MC_30Y!$J$12*((RAND()+RAND()+RAND()+RAND()+RAND()+RAND()+RAND()+RAND()+RAND()+RAND()+RAND()+RAND())-6))-1)+Real_MC_30Y!I$58)</x:f>
        <x:v>2541261.395287285</x:v>
      </x:c>
      <x:c r="J22" s="50" t="n">
        <x:f>MAX(0,I22*(1+EXP((LN(1+Real_MC_30Y!$J$11)-0.5*Real_MC_30Y!$J$12^2)+Real_MC_30Y!$J$12*((RAND()+RAND()+RAND()+RAND()+RAND()+RAND()+RAND()+RAND()+RAND()+RAND()+RAND()+RAND())-6))-1)+Real_MC_30Y!J$58)</x:f>
        <x:v>2373102.4236011934</x:v>
      </x:c>
      <x:c r="K22" s="50" t="n">
        <x:f>MAX(0,J22*(1+EXP((LN(1+Real_MC_30Y!$J$11)-0.5*Real_MC_30Y!$J$12^2)+Real_MC_30Y!$J$12*((RAND()+RAND()+RAND()+RAND()+RAND()+RAND()+RAND()+RAND()+RAND()+RAND()+RAND()+RAND())-6))-1)+Real_MC_30Y!K$58)</x:f>
        <x:v>2461868.473380754</x:v>
      </x:c>
      <x:c r="L22" s="50" t="n">
        <x:f>MAX(0,K22*(1+EXP((LN(1+Real_MC_30Y!$J$11)-0.5*Real_MC_30Y!$J$12^2)+Real_MC_30Y!$J$12*((RAND()+RAND()+RAND()+RAND()+RAND()+RAND()+RAND()+RAND()+RAND()+RAND()+RAND()+RAND())-6))-1)+Real_MC_30Y!L$58)</x:f>
        <x:v>2102629.539084714</x:v>
      </x:c>
      <x:c r="M22" s="50" t="n">
        <x:f>MAX(0,L22*(1+EXP((LN(1+Real_MC_30Y!$J$11)-0.5*Real_MC_30Y!$J$12^2)+Real_MC_30Y!$J$12*((RAND()+RAND()+RAND()+RAND()+RAND()+RAND()+RAND()+RAND()+RAND()+RAND()+RAND()+RAND())-6))-1)+Real_MC_30Y!M$58)</x:f>
        <x:v>2391198.8598646945</x:v>
      </x:c>
      <x:c r="N22" s="50" t="n">
        <x:f>MAX(0,M22*(1+EXP((LN(1+Real_MC_30Y!$J$11)-0.5*Real_MC_30Y!$J$12^2)+Real_MC_30Y!$J$12*((RAND()+RAND()+RAND()+RAND()+RAND()+RAND()+RAND()+RAND()+RAND()+RAND()+RAND()+RAND())-6))-1)+Real_MC_30Y!N$58)</x:f>
        <x:v>2010946.5584454795</x:v>
      </x:c>
      <x:c r="O22" s="50" t="n">
        <x:f>MAX(0,N22*(1+EXP((LN(1+Real_MC_30Y!$J$11)-0.5*Real_MC_30Y!$J$12^2)+Real_MC_30Y!$J$12*((RAND()+RAND()+RAND()+RAND()+RAND()+RAND()+RAND()+RAND()+RAND()+RAND()+RAND()+RAND())-6))-1)+Real_MC_30Y!O$58)</x:f>
        <x:v>2316705.2233639536</x:v>
      </x:c>
      <x:c r="P22" s="50" t="n">
        <x:f>MAX(0,O22*(1+EXP((LN(1+Real_MC_30Y!$J$11)-0.5*Real_MC_30Y!$J$12^2)+Real_MC_30Y!$J$12*((RAND()+RAND()+RAND()+RAND()+RAND()+RAND()+RAND()+RAND()+RAND()+RAND()+RAND()+RAND())-6))-1)+Real_MC_30Y!P$58)</x:f>
        <x:v>2498537.047172712</x:v>
      </x:c>
      <x:c r="Q22" s="50" t="n">
        <x:f>MAX(0,P22*(1+EXP((LN(1+Real_MC_30Y!$J$11)-0.5*Real_MC_30Y!$J$12^2)+Real_MC_30Y!$J$12*((RAND()+RAND()+RAND()+RAND()+RAND()+RAND()+RAND()+RAND()+RAND()+RAND()+RAND()+RAND())-6))-1)+Real_MC_30Y!Q$58)</x:f>
        <x:v>2354278.979396851</x:v>
      </x:c>
      <x:c r="R22" s="50" t="n">
        <x:f>MAX(0,Q22*(1+EXP((LN(1+Real_MC_30Y!$J$11)-0.5*Real_MC_30Y!$J$12^2)+Real_MC_30Y!$J$12*((RAND()+RAND()+RAND()+RAND()+RAND()+RAND()+RAND()+RAND()+RAND()+RAND()+RAND()+RAND())-6))-1)+Real_MC_30Y!R$58)</x:f>
        <x:v>2313930.9570486024</x:v>
      </x:c>
      <x:c r="S22" s="50" t="n">
        <x:f>MAX(0,R22*(1+EXP((LN(1+Real_MC_30Y!$J$11)-0.5*Real_MC_30Y!$J$12^2)+Real_MC_30Y!$J$12*((RAND()+RAND()+RAND()+RAND()+RAND()+RAND()+RAND()+RAND()+RAND()+RAND()+RAND()+RAND())-6))-1)+Real_MC_30Y!S$58)</x:f>
        <x:v>2430866.02506584</x:v>
      </x:c>
      <x:c r="T22" s="50" t="n">
        <x:f>MAX(0,S22*(1+EXP((LN(1+Real_MC_30Y!$J$11)-0.5*Real_MC_30Y!$J$12^2)+Real_MC_30Y!$J$12*((RAND()+RAND()+RAND()+RAND()+RAND()+RAND()+RAND()+RAND()+RAND()+RAND()+RAND()+RAND())-6))-1)+Real_MC_30Y!T$58)</x:f>
        <x:v>2852967.572104084</x:v>
      </x:c>
      <x:c r="U22" s="50" t="n">
        <x:f>MAX(0,T22*(1+EXP((LN(1+Real_MC_30Y!$J$11)-0.5*Real_MC_30Y!$J$12^2)+Real_MC_30Y!$J$12*((RAND()+RAND()+RAND()+RAND()+RAND()+RAND()+RAND()+RAND()+RAND()+RAND()+RAND()+RAND())-6))-1)+Real_MC_30Y!U$58)</x:f>
        <x:v>2713811.028926439</x:v>
      </x:c>
      <x:c r="V22" s="50" t="n">
        <x:f>MAX(0,U22*(1+EXP((LN(1+Real_MC_30Y!$J$11)-0.5*Real_MC_30Y!$J$12^2)+Real_MC_30Y!$J$12*((RAND()+RAND()+RAND()+RAND()+RAND()+RAND()+RAND()+RAND()+RAND()+RAND()+RAND()+RAND())-6))-1)+Real_MC_30Y!V$58)</x:f>
        <x:v>2409815.283786416</x:v>
      </x:c>
      <x:c r="W22" s="50" t="n">
        <x:f>MAX(0,V22*(1+EXP((LN(1+Real_MC_30Y!$J$11)-0.5*Real_MC_30Y!$J$12^2)+Real_MC_30Y!$J$12*((RAND()+RAND()+RAND()+RAND()+RAND()+RAND()+RAND()+RAND()+RAND()+RAND()+RAND()+RAND())-6))-1)+Real_MC_30Y!W$58)</x:f>
        <x:v>3113020.140168853</x:v>
      </x:c>
      <x:c r="X22" s="50" t="n">
        <x:f>MAX(0,W22*(1+EXP((LN(1+Real_MC_30Y!$J$11)-0.5*Real_MC_30Y!$J$12^2)+Real_MC_30Y!$J$12*((RAND()+RAND()+RAND()+RAND()+RAND()+RAND()+RAND()+RAND()+RAND()+RAND()+RAND()+RAND())-6))-1)+Real_MC_30Y!X$58)</x:f>
        <x:v>3337415.5296426117</x:v>
      </x:c>
      <x:c r="Y22" s="50" t="n">
        <x:f>MAX(0,X22*(1+EXP((LN(1+Real_MC_30Y!$J$11)-0.5*Real_MC_30Y!$J$12^2)+Real_MC_30Y!$J$12*((RAND()+RAND()+RAND()+RAND()+RAND()+RAND()+RAND()+RAND()+RAND()+RAND()+RAND()+RAND())-6))-1)+Real_MC_30Y!Y$58)</x:f>
        <x:v>3281536.8600808517</x:v>
      </x:c>
      <x:c r="Z22" s="50" t="n">
        <x:f>MAX(0,Y22*(1+EXP((LN(1+Real_MC_30Y!$J$11)-0.5*Real_MC_30Y!$J$12^2)+Real_MC_30Y!$J$12*((RAND()+RAND()+RAND()+RAND()+RAND()+RAND()+RAND()+RAND()+RAND()+RAND()+RAND()+RAND())-6))-1)+Real_MC_30Y!Z$58)</x:f>
        <x:v>3253066.096955859</x:v>
      </x:c>
      <x:c r="AA22" s="50" t="n">
        <x:f>MAX(0,Z22*(1+EXP((LN(1+Real_MC_30Y!$J$11)-0.5*Real_MC_30Y!$J$12^2)+Real_MC_30Y!$J$12*((RAND()+RAND()+RAND()+RAND()+RAND()+RAND()+RAND()+RAND()+RAND()+RAND()+RAND()+RAND())-6))-1)+Real_MC_30Y!AA$58)</x:f>
        <x:v>3840621.5045698346</x:v>
      </x:c>
      <x:c r="AB22" s="50" t="n">
        <x:f>MAX(0,AA22*(1+EXP((LN(1+Real_MC_30Y!$J$11)-0.5*Real_MC_30Y!$J$12^2)+Real_MC_30Y!$J$12*((RAND()+RAND()+RAND()+RAND()+RAND()+RAND()+RAND()+RAND()+RAND()+RAND()+RAND()+RAND())-6))-1)+Real_MC_30Y!AB$58)</x:f>
        <x:v>3196229.3173351297</x:v>
      </x:c>
      <x:c r="AC22" s="50" t="n">
        <x:f>MAX(0,AB22*(1+EXP((LN(1+Real_MC_30Y!$J$11)-0.5*Real_MC_30Y!$J$12^2)+Real_MC_30Y!$J$12*((RAND()+RAND()+RAND()+RAND()+RAND()+RAND()+RAND()+RAND()+RAND()+RAND()+RAND()+RAND())-6))-1)+Real_MC_30Y!AC$58)</x:f>
        <x:v>4012433.649052203</x:v>
      </x:c>
      <x:c r="AD22" s="50" t="n">
        <x:f>MAX(0,AC22*(1+EXP((LN(1+Real_MC_30Y!$J$11)-0.5*Real_MC_30Y!$J$12^2)+Real_MC_30Y!$J$12*((RAND()+RAND()+RAND()+RAND()+RAND()+RAND()+RAND()+RAND()+RAND()+RAND()+RAND()+RAND())-6))-1)+Real_MC_30Y!AD$58)</x:f>
        <x:v>4034975.751661891</x:v>
      </x:c>
      <x:c r="AE22" s="50" t="n">
        <x:f>MAX(0,AD22*(1+EXP((LN(1+Real_MC_30Y!$J$11)-0.5*Real_MC_30Y!$J$12^2)+Real_MC_30Y!$J$12*((RAND()+RAND()+RAND()+RAND()+RAND()+RAND()+RAND()+RAND()+RAND()+RAND()+RAND()+RAND())-6))-1)+Real_MC_30Y!AE$58)</x:f>
        <x:v>3763678.6533068465</x:v>
      </x:c>
      <x:c r="AF22" s="50" t="n">
        <x:f>MAX(0,AE22*(1+EXP((LN(1+Real_MC_30Y!$J$11)-0.5*Real_MC_30Y!$J$12^2)+Real_MC_30Y!$J$12*((RAND()+RAND()+RAND()+RAND()+RAND()+RAND()+RAND()+RAND()+RAND()+RAND()+RAND()+RAND())-6))-1)+Real_MC_30Y!AF$58)</x:f>
        <x:v>4895159.737401525</x:v>
      </x:c>
    </x:row>
    <x:row r="23">
      <x:c r="A23">
        <x:v>19</x:v>
      </x:c>
      <x:c r="B23" s="50" t="n">
        <x:f>MAX(0,Liquidity_30Y!$C$14+Real_MC_30Y!B$57-Real_MC_30Y!B$56)</x:f>
        <x:v>1029031.25</x:v>
      </x:c>
      <x:c r="C23" s="50" t="n">
        <x:f>MAX(0,B23*(1+EXP((LN(1+Real_MC_30Y!$J$11)-0.5*Real_MC_30Y!$J$12^2)+Real_MC_30Y!$J$12*((RAND()+RAND()+RAND()+RAND()+RAND()+RAND()+RAND()+RAND()+RAND()+RAND()+RAND()+RAND())-6))-1)+Real_MC_30Y!C$58)</x:f>
        <x:v>1004009.8211690212</x:v>
      </x:c>
      <x:c r="D23" s="50" t="n">
        <x:f>MAX(0,C23*(1+EXP((LN(1+Real_MC_30Y!$J$11)-0.5*Real_MC_30Y!$J$12^2)+Real_MC_30Y!$J$12*((RAND()+RAND()+RAND()+RAND()+RAND()+RAND()+RAND()+RAND()+RAND()+RAND()+RAND()+RAND())-6))-1)+Real_MC_30Y!D$58)</x:f>
        <x:v>1029759.3438694756</x:v>
      </x:c>
      <x:c r="E23" s="50" t="n">
        <x:f>MAX(0,D23*(1+EXP((LN(1+Real_MC_30Y!$J$11)-0.5*Real_MC_30Y!$J$12^2)+Real_MC_30Y!$J$12*((RAND()+RAND()+RAND()+RAND()+RAND()+RAND()+RAND()+RAND()+RAND()+RAND()+RAND()+RAND())-6))-1)+Real_MC_30Y!E$58)</x:f>
        <x:v>1365810.9845647302</x:v>
      </x:c>
      <x:c r="F23" s="50" t="n">
        <x:f>MAX(0,E23*(1+EXP((LN(1+Real_MC_30Y!$J$11)-0.5*Real_MC_30Y!$J$12^2)+Real_MC_30Y!$J$12*((RAND()+RAND()+RAND()+RAND()+RAND()+RAND()+RAND()+RAND()+RAND()+RAND()+RAND()+RAND())-6))-1)+Real_MC_30Y!F$58)</x:f>
        <x:v>1404078.5856248224</x:v>
      </x:c>
      <x:c r="G23" s="50" t="n">
        <x:f>MAX(0,F23*(1+EXP((LN(1+Real_MC_30Y!$J$11)-0.5*Real_MC_30Y!$J$12^2)+Real_MC_30Y!$J$12*((RAND()+RAND()+RAND()+RAND()+RAND()+RAND()+RAND()+RAND()+RAND()+RAND()+RAND()+RAND())-6))-1)+Real_MC_30Y!G$58)</x:f>
        <x:v>1485239.3470952276</x:v>
      </x:c>
      <x:c r="H23" s="50" t="n">
        <x:f>MAX(0,G23*(1+EXP((LN(1+Real_MC_30Y!$J$11)-0.5*Real_MC_30Y!$J$12^2)+Real_MC_30Y!$J$12*((RAND()+RAND()+RAND()+RAND()+RAND()+RAND()+RAND()+RAND()+RAND()+RAND()+RAND()+RAND())-6))-1)+Real_MC_30Y!H$58)</x:f>
        <x:v>1609344.7766305562</x:v>
      </x:c>
      <x:c r="I23" s="50" t="n">
        <x:f>MAX(0,H23*(1+EXP((LN(1+Real_MC_30Y!$J$11)-0.5*Real_MC_30Y!$J$12^2)+Real_MC_30Y!$J$12*((RAND()+RAND()+RAND()+RAND()+RAND()+RAND()+RAND()+RAND()+RAND()+RAND()+RAND()+RAND())-6))-1)+Real_MC_30Y!I$58)</x:f>
        <x:v>1617283.2544112322</x:v>
      </x:c>
      <x:c r="J23" s="50" t="n">
        <x:f>MAX(0,I23*(1+EXP((LN(1+Real_MC_30Y!$J$11)-0.5*Real_MC_30Y!$J$12^2)+Real_MC_30Y!$J$12*((RAND()+RAND()+RAND()+RAND()+RAND()+RAND()+RAND()+RAND()+RAND()+RAND()+RAND()+RAND())-6))-1)+Real_MC_30Y!J$58)</x:f>
        <x:v>1433779.4572193464</x:v>
      </x:c>
      <x:c r="K23" s="50" t="n">
        <x:f>MAX(0,J23*(1+EXP((LN(1+Real_MC_30Y!$J$11)-0.5*Real_MC_30Y!$J$12^2)+Real_MC_30Y!$J$12*((RAND()+RAND()+RAND()+RAND()+RAND()+RAND()+RAND()+RAND()+RAND()+RAND()+RAND()+RAND())-6))-1)+Real_MC_30Y!K$58)</x:f>
        <x:v>2081920.080741009</x:v>
      </x:c>
      <x:c r="L23" s="50" t="n">
        <x:f>MAX(0,K23*(1+EXP((LN(1+Real_MC_30Y!$J$11)-0.5*Real_MC_30Y!$J$12^2)+Real_MC_30Y!$J$12*((RAND()+RAND()+RAND()+RAND()+RAND()+RAND()+RAND()+RAND()+RAND()+RAND()+RAND()+RAND())-6))-1)+Real_MC_30Y!L$58)</x:f>
        <x:v>1858075.9687785525</x:v>
      </x:c>
      <x:c r="M23" s="50" t="n">
        <x:f>MAX(0,L23*(1+EXP((LN(1+Real_MC_30Y!$J$11)-0.5*Real_MC_30Y!$J$12^2)+Real_MC_30Y!$J$12*((RAND()+RAND()+RAND()+RAND()+RAND()+RAND()+RAND()+RAND()+RAND()+RAND()+RAND()+RAND())-6))-1)+Real_MC_30Y!M$58)</x:f>
        <x:v>1776044.9191386194</x:v>
      </x:c>
      <x:c r="N23" s="50" t="n">
        <x:f>MAX(0,M23*(1+EXP((LN(1+Real_MC_30Y!$J$11)-0.5*Real_MC_30Y!$J$12^2)+Real_MC_30Y!$J$12*((RAND()+RAND()+RAND()+RAND()+RAND()+RAND()+RAND()+RAND()+RAND()+RAND()+RAND()+RAND())-6))-1)+Real_MC_30Y!N$58)</x:f>
        <x:v>1523395.3239442385</x:v>
      </x:c>
      <x:c r="O23" s="50" t="n">
        <x:f>MAX(0,N23*(1+EXP((LN(1+Real_MC_30Y!$J$11)-0.5*Real_MC_30Y!$J$12^2)+Real_MC_30Y!$J$12*((RAND()+RAND()+RAND()+RAND()+RAND()+RAND()+RAND()+RAND()+RAND()+RAND()+RAND()+RAND())-6))-1)+Real_MC_30Y!O$58)</x:f>
        <x:v>1724898.2235729112</x:v>
      </x:c>
      <x:c r="P23" s="50" t="n">
        <x:f>MAX(0,O23*(1+EXP((LN(1+Real_MC_30Y!$J$11)-0.5*Real_MC_30Y!$J$12^2)+Real_MC_30Y!$J$12*((RAND()+RAND()+RAND()+RAND()+RAND()+RAND()+RAND()+RAND()+RAND()+RAND()+RAND()+RAND())-6))-1)+Real_MC_30Y!P$58)</x:f>
        <x:v>1464789.7195105616</x:v>
      </x:c>
      <x:c r="Q23" s="50" t="n">
        <x:f>MAX(0,P23*(1+EXP((LN(1+Real_MC_30Y!$J$11)-0.5*Real_MC_30Y!$J$12^2)+Real_MC_30Y!$J$12*((RAND()+RAND()+RAND()+RAND()+RAND()+RAND()+RAND()+RAND()+RAND()+RAND()+RAND()+RAND())-6))-1)+Real_MC_30Y!Q$58)</x:f>
        <x:v>1535217.0896320832</x:v>
      </x:c>
      <x:c r="R23" s="50" t="n">
        <x:f>MAX(0,Q23*(1+EXP((LN(1+Real_MC_30Y!$J$11)-0.5*Real_MC_30Y!$J$12^2)+Real_MC_30Y!$J$12*((RAND()+RAND()+RAND()+RAND()+RAND()+RAND()+RAND()+RAND()+RAND()+RAND()+RAND()+RAND())-6))-1)+Real_MC_30Y!R$58)</x:f>
        <x:v>1229624.5143051918</x:v>
      </x:c>
      <x:c r="S23" s="50" t="n">
        <x:f>MAX(0,R23*(1+EXP((LN(1+Real_MC_30Y!$J$11)-0.5*Real_MC_30Y!$J$12^2)+Real_MC_30Y!$J$12*((RAND()+RAND()+RAND()+RAND()+RAND()+RAND()+RAND()+RAND()+RAND()+RAND()+RAND()+RAND())-6))-1)+Real_MC_30Y!S$58)</x:f>
        <x:v>1245543.6240282326</x:v>
      </x:c>
      <x:c r="T23" s="50" t="n">
        <x:f>MAX(0,S23*(1+EXP((LN(1+Real_MC_30Y!$J$11)-0.5*Real_MC_30Y!$J$12^2)+Real_MC_30Y!$J$12*((RAND()+RAND()+RAND()+RAND()+RAND()+RAND()+RAND()+RAND()+RAND()+RAND()+RAND()+RAND())-6))-1)+Real_MC_30Y!T$58)</x:f>
        <x:v>1232966.4174696016</x:v>
      </x:c>
      <x:c r="U23" s="50" t="n">
        <x:f>MAX(0,T23*(1+EXP((LN(1+Real_MC_30Y!$J$11)-0.5*Real_MC_30Y!$J$12^2)+Real_MC_30Y!$J$12*((RAND()+RAND()+RAND()+RAND()+RAND()+RAND()+RAND()+RAND()+RAND()+RAND()+RAND()+RAND())-6))-1)+Real_MC_30Y!U$58)</x:f>
        <x:v>1080677.2298569127</x:v>
      </x:c>
      <x:c r="V23" s="50" t="n">
        <x:f>MAX(0,U23*(1+EXP((LN(1+Real_MC_30Y!$J$11)-0.5*Real_MC_30Y!$J$12^2)+Real_MC_30Y!$J$12*((RAND()+RAND()+RAND()+RAND()+RAND()+RAND()+RAND()+RAND()+RAND()+RAND()+RAND()+RAND())-6))-1)+Real_MC_30Y!V$58)</x:f>
        <x:v>1030726.3440286554</x:v>
      </x:c>
      <x:c r="W23" s="50" t="n">
        <x:f>MAX(0,V23*(1+EXP((LN(1+Real_MC_30Y!$J$11)-0.5*Real_MC_30Y!$J$12^2)+Real_MC_30Y!$J$12*((RAND()+RAND()+RAND()+RAND()+RAND()+RAND()+RAND()+RAND()+RAND()+RAND()+RAND()+RAND())-6))-1)+Real_MC_30Y!W$58)</x:f>
        <x:v>1161078.1972678592</x:v>
      </x:c>
      <x:c r="X23" s="50" t="n">
        <x:f>MAX(0,W23*(1+EXP((LN(1+Real_MC_30Y!$J$11)-0.5*Real_MC_30Y!$J$12^2)+Real_MC_30Y!$J$12*((RAND()+RAND()+RAND()+RAND()+RAND()+RAND()+RAND()+RAND()+RAND()+RAND()+RAND()+RAND())-6))-1)+Real_MC_30Y!X$58)</x:f>
        <x:v>1277906.702702897</x:v>
      </x:c>
      <x:c r="Y23" s="50" t="n">
        <x:f>MAX(0,X23*(1+EXP((LN(1+Real_MC_30Y!$J$11)-0.5*Real_MC_30Y!$J$12^2)+Real_MC_30Y!$J$12*((RAND()+RAND()+RAND()+RAND()+RAND()+RAND()+RAND()+RAND()+RAND()+RAND()+RAND()+RAND())-6))-1)+Real_MC_30Y!Y$58)</x:f>
        <x:v>1267464.3023203856</x:v>
      </x:c>
      <x:c r="Z23" s="50" t="n">
        <x:f>MAX(0,Y23*(1+EXP((LN(1+Real_MC_30Y!$J$11)-0.5*Real_MC_30Y!$J$12^2)+Real_MC_30Y!$J$12*((RAND()+RAND()+RAND()+RAND()+RAND()+RAND()+RAND()+RAND()+RAND()+RAND()+RAND()+RAND())-6))-1)+Real_MC_30Y!Z$58)</x:f>
        <x:v>1443400.875335402</x:v>
      </x:c>
      <x:c r="AA23" s="50" t="n">
        <x:f>MAX(0,Z23*(1+EXP((LN(1+Real_MC_30Y!$J$11)-0.5*Real_MC_30Y!$J$12^2)+Real_MC_30Y!$J$12*((RAND()+RAND()+RAND()+RAND()+RAND()+RAND()+RAND()+RAND()+RAND()+RAND()+RAND()+RAND())-6))-1)+Real_MC_30Y!AA$58)</x:f>
        <x:v>1571692.400856664</x:v>
      </x:c>
      <x:c r="AB23" s="50" t="n">
        <x:f>MAX(0,AA23*(1+EXP((LN(1+Real_MC_30Y!$J$11)-0.5*Real_MC_30Y!$J$12^2)+Real_MC_30Y!$J$12*((RAND()+RAND()+RAND()+RAND()+RAND()+RAND()+RAND()+RAND()+RAND()+RAND()+RAND()+RAND())-6))-1)+Real_MC_30Y!AB$58)</x:f>
        <x:v>1543002.55957542</x:v>
      </x:c>
      <x:c r="AC23" s="50" t="n">
        <x:f>MAX(0,AB23*(1+EXP((LN(1+Real_MC_30Y!$J$11)-0.5*Real_MC_30Y!$J$12^2)+Real_MC_30Y!$J$12*((RAND()+RAND()+RAND()+RAND()+RAND()+RAND()+RAND()+RAND()+RAND()+RAND()+RAND()+RAND())-6))-1)+Real_MC_30Y!AC$58)</x:f>
        <x:v>1865485.3671172918</x:v>
      </x:c>
      <x:c r="AD23" s="50" t="n">
        <x:f>MAX(0,AC23*(1+EXP((LN(1+Real_MC_30Y!$J$11)-0.5*Real_MC_30Y!$J$12^2)+Real_MC_30Y!$J$12*((RAND()+RAND()+RAND()+RAND()+RAND()+RAND()+RAND()+RAND()+RAND()+RAND()+RAND()+RAND())-6))-1)+Real_MC_30Y!AD$58)</x:f>
        <x:v>1855879.0451553785</x:v>
      </x:c>
      <x:c r="AE23" s="50" t="n">
        <x:f>MAX(0,AD23*(1+EXP((LN(1+Real_MC_30Y!$J$11)-0.5*Real_MC_30Y!$J$12^2)+Real_MC_30Y!$J$12*((RAND()+RAND()+RAND()+RAND()+RAND()+RAND()+RAND()+RAND()+RAND()+RAND()+RAND()+RAND())-6))-1)+Real_MC_30Y!AE$58)</x:f>
        <x:v>1777773.3933562941</x:v>
      </x:c>
      <x:c r="AF23" s="50" t="n">
        <x:f>MAX(0,AE23*(1+EXP((LN(1+Real_MC_30Y!$J$11)-0.5*Real_MC_30Y!$J$12^2)+Real_MC_30Y!$J$12*((RAND()+RAND()+RAND()+RAND()+RAND()+RAND()+RAND()+RAND()+RAND()+RAND()+RAND()+RAND())-6))-1)+Real_MC_30Y!AF$58)</x:f>
        <x:v>2076349.2170394047</x:v>
      </x:c>
    </x:row>
    <x:row r="24">
      <x:c r="A24">
        <x:v>20</x:v>
      </x:c>
      <x:c r="B24" s="50" t="n">
        <x:f>MAX(0,Liquidity_30Y!$C$14+Real_MC_30Y!B$57-Real_MC_30Y!B$56)</x:f>
        <x:v>1029031.25</x:v>
      </x:c>
      <x:c r="C24" s="50" t="n">
        <x:f>MAX(0,B24*(1+EXP((LN(1+Real_MC_30Y!$J$11)-0.5*Real_MC_30Y!$J$12^2)+Real_MC_30Y!$J$12*((RAND()+RAND()+RAND()+RAND()+RAND()+RAND()+RAND()+RAND()+RAND()+RAND()+RAND()+RAND())-6))-1)+Real_MC_30Y!C$58)</x:f>
        <x:v>1135140.3508504946</x:v>
      </x:c>
      <x:c r="D24" s="50" t="n">
        <x:f>MAX(0,C24*(1+EXP((LN(1+Real_MC_30Y!$J$11)-0.5*Real_MC_30Y!$J$12^2)+Real_MC_30Y!$J$12*((RAND()+RAND()+RAND()+RAND()+RAND()+RAND()+RAND()+RAND()+RAND()+RAND()+RAND()+RAND())-6))-1)+Real_MC_30Y!D$58)</x:f>
        <x:v>1308357.376900412</x:v>
      </x:c>
      <x:c r="E24" s="50" t="n">
        <x:f>MAX(0,D24*(1+EXP((LN(1+Real_MC_30Y!$J$11)-0.5*Real_MC_30Y!$J$12^2)+Real_MC_30Y!$J$12*((RAND()+RAND()+RAND()+RAND()+RAND()+RAND()+RAND()+RAND()+RAND()+RAND()+RAND()+RAND())-6))-1)+Real_MC_30Y!E$58)</x:f>
        <x:v>1323965.6189829444</x:v>
      </x:c>
      <x:c r="F24" s="50" t="n">
        <x:f>MAX(0,E24*(1+EXP((LN(1+Real_MC_30Y!$J$11)-0.5*Real_MC_30Y!$J$12^2)+Real_MC_30Y!$J$12*((RAND()+RAND()+RAND()+RAND()+RAND()+RAND()+RAND()+RAND()+RAND()+RAND()+RAND()+RAND())-6))-1)+Real_MC_30Y!F$58)</x:f>
        <x:v>1664564.9517614483</x:v>
      </x:c>
      <x:c r="G24" s="50" t="n">
        <x:f>MAX(0,F24*(1+EXP((LN(1+Real_MC_30Y!$J$11)-0.5*Real_MC_30Y!$J$12^2)+Real_MC_30Y!$J$12*((RAND()+RAND()+RAND()+RAND()+RAND()+RAND()+RAND()+RAND()+RAND()+RAND()+RAND()+RAND())-6))-1)+Real_MC_30Y!G$58)</x:f>
        <x:v>2184519.1455724165</x:v>
      </x:c>
      <x:c r="H24" s="50" t="n">
        <x:f>MAX(0,G24*(1+EXP((LN(1+Real_MC_30Y!$J$11)-0.5*Real_MC_30Y!$J$12^2)+Real_MC_30Y!$J$12*((RAND()+RAND()+RAND()+RAND()+RAND()+RAND()+RAND()+RAND()+RAND()+RAND()+RAND()+RAND())-6))-1)+Real_MC_30Y!H$58)</x:f>
        <x:v>1979592.955500896</x:v>
      </x:c>
      <x:c r="I24" s="50" t="n">
        <x:f>MAX(0,H24*(1+EXP((LN(1+Real_MC_30Y!$J$11)-0.5*Real_MC_30Y!$J$12^2)+Real_MC_30Y!$J$12*((RAND()+RAND()+RAND()+RAND()+RAND()+RAND()+RAND()+RAND()+RAND()+RAND()+RAND()+RAND())-6))-1)+Real_MC_30Y!I$58)</x:f>
        <x:v>2184113.7012506025</x:v>
      </x:c>
      <x:c r="J24" s="50" t="n">
        <x:f>MAX(0,I24*(1+EXP((LN(1+Real_MC_30Y!$J$11)-0.5*Real_MC_30Y!$J$12^2)+Real_MC_30Y!$J$12*((RAND()+RAND()+RAND()+RAND()+RAND()+RAND()+RAND()+RAND()+RAND()+RAND()+RAND()+RAND())-6))-1)+Real_MC_30Y!J$58)</x:f>
        <x:v>1933389.2417807048</x:v>
      </x:c>
      <x:c r="K24" s="50" t="n">
        <x:f>MAX(0,J24*(1+EXP((LN(1+Real_MC_30Y!$J$11)-0.5*Real_MC_30Y!$J$12^2)+Real_MC_30Y!$J$12*((RAND()+RAND()+RAND()+RAND()+RAND()+RAND()+RAND()+RAND()+RAND()+RAND()+RAND()+RAND())-6))-1)+Real_MC_30Y!K$58)</x:f>
        <x:v>1892611.847688189</x:v>
      </x:c>
      <x:c r="L24" s="50" t="n">
        <x:f>MAX(0,K24*(1+EXP((LN(1+Real_MC_30Y!$J$11)-0.5*Real_MC_30Y!$J$12^2)+Real_MC_30Y!$J$12*((RAND()+RAND()+RAND()+RAND()+RAND()+RAND()+RAND()+RAND()+RAND()+RAND()+RAND()+RAND())-6))-1)+Real_MC_30Y!L$58)</x:f>
        <x:v>1527651.9816458882</x:v>
      </x:c>
      <x:c r="M24" s="50" t="n">
        <x:f>MAX(0,L24*(1+EXP((LN(1+Real_MC_30Y!$J$11)-0.5*Real_MC_30Y!$J$12^2)+Real_MC_30Y!$J$12*((RAND()+RAND()+RAND()+RAND()+RAND()+RAND()+RAND()+RAND()+RAND()+RAND()+RAND()+RAND())-6))-1)+Real_MC_30Y!M$58)</x:f>
        <x:v>1501005.6549125174</x:v>
      </x:c>
      <x:c r="N24" s="50" t="n">
        <x:f>MAX(0,M24*(1+EXP((LN(1+Real_MC_30Y!$J$11)-0.5*Real_MC_30Y!$J$12^2)+Real_MC_30Y!$J$12*((RAND()+RAND()+RAND()+RAND()+RAND()+RAND()+RAND()+RAND()+RAND()+RAND()+RAND()+RAND())-6))-1)+Real_MC_30Y!N$58)</x:f>
        <x:v>1808112.7053151494</x:v>
      </x:c>
      <x:c r="O24" s="50" t="n">
        <x:f>MAX(0,N24*(1+EXP((LN(1+Real_MC_30Y!$J$11)-0.5*Real_MC_30Y!$J$12^2)+Real_MC_30Y!$J$12*((RAND()+RAND()+RAND()+RAND()+RAND()+RAND()+RAND()+RAND()+RAND()+RAND()+RAND()+RAND())-6))-1)+Real_MC_30Y!O$58)</x:f>
        <x:v>2070053.042216802</x:v>
      </x:c>
      <x:c r="P24" s="50" t="n">
        <x:f>MAX(0,O24*(1+EXP((LN(1+Real_MC_30Y!$J$11)-0.5*Real_MC_30Y!$J$12^2)+Real_MC_30Y!$J$12*((RAND()+RAND()+RAND()+RAND()+RAND()+RAND()+RAND()+RAND()+RAND()+RAND()+RAND()+RAND())-6))-1)+Real_MC_30Y!P$58)</x:f>
        <x:v>1916558.1935037498</x:v>
      </x:c>
      <x:c r="Q24" s="50" t="n">
        <x:f>MAX(0,P24*(1+EXP((LN(1+Real_MC_30Y!$J$11)-0.5*Real_MC_30Y!$J$12^2)+Real_MC_30Y!$J$12*((RAND()+RAND()+RAND()+RAND()+RAND()+RAND()+RAND()+RAND()+RAND()+RAND()+RAND()+RAND())-6))-1)+Real_MC_30Y!Q$58)</x:f>
        <x:v>1743662.2057712227</x:v>
      </x:c>
      <x:c r="R24" s="50" t="n">
        <x:f>MAX(0,Q24*(1+EXP((LN(1+Real_MC_30Y!$J$11)-0.5*Real_MC_30Y!$J$12^2)+Real_MC_30Y!$J$12*((RAND()+RAND()+RAND()+RAND()+RAND()+RAND()+RAND()+RAND()+RAND()+RAND()+RAND()+RAND())-6))-1)+Real_MC_30Y!R$58)</x:f>
        <x:v>1637075.278707457</x:v>
      </x:c>
      <x:c r="S24" s="50" t="n">
        <x:f>MAX(0,R24*(1+EXP((LN(1+Real_MC_30Y!$J$11)-0.5*Real_MC_30Y!$J$12^2)+Real_MC_30Y!$J$12*((RAND()+RAND()+RAND()+RAND()+RAND()+RAND()+RAND()+RAND()+RAND()+RAND()+RAND()+RAND())-6))-1)+Real_MC_30Y!S$58)</x:f>
        <x:v>1652385.260905325</x:v>
      </x:c>
      <x:c r="T24" s="50" t="n">
        <x:f>MAX(0,S24*(1+EXP((LN(1+Real_MC_30Y!$J$11)-0.5*Real_MC_30Y!$J$12^2)+Real_MC_30Y!$J$12*((RAND()+RAND()+RAND()+RAND()+RAND()+RAND()+RAND()+RAND()+RAND()+RAND()+RAND()+RAND())-6))-1)+Real_MC_30Y!T$58)</x:f>
        <x:v>1575909.1060005478</x:v>
      </x:c>
      <x:c r="U24" s="50" t="n">
        <x:f>MAX(0,T24*(1+EXP((LN(1+Real_MC_30Y!$J$11)-0.5*Real_MC_30Y!$J$12^2)+Real_MC_30Y!$J$12*((RAND()+RAND()+RAND()+RAND()+RAND()+RAND()+RAND()+RAND()+RAND()+RAND()+RAND()+RAND())-6))-1)+Real_MC_30Y!U$58)</x:f>
        <x:v>1180897.4512065873</x:v>
      </x:c>
      <x:c r="V24" s="50" t="n">
        <x:f>MAX(0,U24*(1+EXP((LN(1+Real_MC_30Y!$J$11)-0.5*Real_MC_30Y!$J$12^2)+Real_MC_30Y!$J$12*((RAND()+RAND()+RAND()+RAND()+RAND()+RAND()+RAND()+RAND()+RAND()+RAND()+RAND()+RAND())-6))-1)+Real_MC_30Y!V$58)</x:f>
        <x:v>1486779.9532345752</x:v>
      </x:c>
      <x:c r="W24" s="50" t="n">
        <x:f>MAX(0,V24*(1+EXP((LN(1+Real_MC_30Y!$J$11)-0.5*Real_MC_30Y!$J$12^2)+Real_MC_30Y!$J$12*((RAND()+RAND()+RAND()+RAND()+RAND()+RAND()+RAND()+RAND()+RAND()+RAND()+RAND()+RAND())-6))-1)+Real_MC_30Y!W$58)</x:f>
        <x:v>1761104.7772108724</x:v>
      </x:c>
      <x:c r="X24" s="50" t="n">
        <x:f>MAX(0,W24*(1+EXP((LN(1+Real_MC_30Y!$J$11)-0.5*Real_MC_30Y!$J$12^2)+Real_MC_30Y!$J$12*((RAND()+RAND()+RAND()+RAND()+RAND()+RAND()+RAND()+RAND()+RAND()+RAND()+RAND()+RAND())-6))-1)+Real_MC_30Y!X$58)</x:f>
        <x:v>1643180.019414094</x:v>
      </x:c>
      <x:c r="Y24" s="50" t="n">
        <x:f>MAX(0,X24*(1+EXP((LN(1+Real_MC_30Y!$J$11)-0.5*Real_MC_30Y!$J$12^2)+Real_MC_30Y!$J$12*((RAND()+RAND()+RAND()+RAND()+RAND()+RAND()+RAND()+RAND()+RAND()+RAND()+RAND()+RAND())-6))-1)+Real_MC_30Y!Y$58)</x:f>
        <x:v>1476103.6305049248</x:v>
      </x:c>
      <x:c r="Z24" s="50" t="n">
        <x:f>MAX(0,Y24*(1+EXP((LN(1+Real_MC_30Y!$J$11)-0.5*Real_MC_30Y!$J$12^2)+Real_MC_30Y!$J$12*((RAND()+RAND()+RAND()+RAND()+RAND()+RAND()+RAND()+RAND()+RAND()+RAND()+RAND()+RAND())-6))-1)+Real_MC_30Y!Z$58)</x:f>
        <x:v>1924533.0664520382</x:v>
      </x:c>
      <x:c r="AA24" s="50" t="n">
        <x:f>MAX(0,Z24*(1+EXP((LN(1+Real_MC_30Y!$J$11)-0.5*Real_MC_30Y!$J$12^2)+Real_MC_30Y!$J$12*((RAND()+RAND()+RAND()+RAND()+RAND()+RAND()+RAND()+RAND()+RAND()+RAND()+RAND()+RAND())-6))-1)+Real_MC_30Y!AA$58)</x:f>
        <x:v>2134681.082948194</x:v>
      </x:c>
      <x:c r="AB24" s="50" t="n">
        <x:f>MAX(0,AA24*(1+EXP((LN(1+Real_MC_30Y!$J$11)-0.5*Real_MC_30Y!$J$12^2)+Real_MC_30Y!$J$12*((RAND()+RAND()+RAND()+RAND()+RAND()+RAND()+RAND()+RAND()+RAND()+RAND()+RAND()+RAND())-6))-1)+Real_MC_30Y!AB$58)</x:f>
        <x:v>2420522.1913013603</x:v>
      </x:c>
      <x:c r="AC24" s="50" t="n">
        <x:f>MAX(0,AB24*(1+EXP((LN(1+Real_MC_30Y!$J$11)-0.5*Real_MC_30Y!$J$12^2)+Real_MC_30Y!$J$12*((RAND()+RAND()+RAND()+RAND()+RAND()+RAND()+RAND()+RAND()+RAND()+RAND()+RAND()+RAND())-6))-1)+Real_MC_30Y!AC$58)</x:f>
        <x:v>2554376.979170927</x:v>
      </x:c>
      <x:c r="AD24" s="50" t="n">
        <x:f>MAX(0,AC24*(1+EXP((LN(1+Real_MC_30Y!$J$11)-0.5*Real_MC_30Y!$J$12^2)+Real_MC_30Y!$J$12*((RAND()+RAND()+RAND()+RAND()+RAND()+RAND()+RAND()+RAND()+RAND()+RAND()+RAND()+RAND())-6))-1)+Real_MC_30Y!AD$58)</x:f>
        <x:v>3356487.1958061485</x:v>
      </x:c>
      <x:c r="AE24" s="50" t="n">
        <x:f>MAX(0,AD24*(1+EXP((LN(1+Real_MC_30Y!$J$11)-0.5*Real_MC_30Y!$J$12^2)+Real_MC_30Y!$J$12*((RAND()+RAND()+RAND()+RAND()+RAND()+RAND()+RAND()+RAND()+RAND()+RAND()+RAND()+RAND())-6))-1)+Real_MC_30Y!AE$58)</x:f>
        <x:v>2955926.6683624582</x:v>
      </x:c>
      <x:c r="AF24" s="50" t="n">
        <x:f>MAX(0,AE24*(1+EXP((LN(1+Real_MC_30Y!$J$11)-0.5*Real_MC_30Y!$J$12^2)+Real_MC_30Y!$J$12*((RAND()+RAND()+RAND()+RAND()+RAND()+RAND()+RAND()+RAND()+RAND()+RAND()+RAND()+RAND())-6))-1)+Real_MC_30Y!AF$58)</x:f>
        <x:v>2825970.9349225275</x:v>
      </x:c>
    </x:row>
    <x:row r="25">
      <x:c r="A25">
        <x:v>21</x:v>
      </x:c>
      <x:c r="B25" s="50" t="n">
        <x:f>MAX(0,Liquidity_30Y!$C$14+Real_MC_30Y!B$57-Real_MC_30Y!B$56)</x:f>
        <x:v>1029031.25</x:v>
      </x:c>
      <x:c r="C25" s="50" t="n">
        <x:f>MAX(0,B25*(1+EXP((LN(1+Real_MC_30Y!$J$11)-0.5*Real_MC_30Y!$J$12^2)+Real_MC_30Y!$J$12*((RAND()+RAND()+RAND()+RAND()+RAND()+RAND()+RAND()+RAND()+RAND()+RAND()+RAND()+RAND())-6))-1)+Real_MC_30Y!C$58)</x:f>
        <x:v>1147871.1731970366</x:v>
      </x:c>
      <x:c r="D25" s="50" t="n">
        <x:f>MAX(0,C25*(1+EXP((LN(1+Real_MC_30Y!$J$11)-0.5*Real_MC_30Y!$J$12^2)+Real_MC_30Y!$J$12*((RAND()+RAND()+RAND()+RAND()+RAND()+RAND()+RAND()+RAND()+RAND()+RAND()+RAND()+RAND())-6))-1)+Real_MC_30Y!D$58)</x:f>
        <x:v>1397558.8684429778</x:v>
      </x:c>
      <x:c r="E25" s="50" t="n">
        <x:f>MAX(0,D25*(1+EXP((LN(1+Real_MC_30Y!$J$11)-0.5*Real_MC_30Y!$J$12^2)+Real_MC_30Y!$J$12*((RAND()+RAND()+RAND()+RAND()+RAND()+RAND()+RAND()+RAND()+RAND()+RAND()+RAND()+RAND())-6))-1)+Real_MC_30Y!E$58)</x:f>
        <x:v>1333224.7442937295</x:v>
      </x:c>
      <x:c r="F25" s="50" t="n">
        <x:f>MAX(0,E25*(1+EXP((LN(1+Real_MC_30Y!$J$11)-0.5*Real_MC_30Y!$J$12^2)+Real_MC_30Y!$J$12*((RAND()+RAND()+RAND()+RAND()+RAND()+RAND()+RAND()+RAND()+RAND()+RAND()+RAND()+RAND())-6))-1)+Real_MC_30Y!F$58)</x:f>
        <x:v>1444278.6770136938</x:v>
      </x:c>
      <x:c r="G25" s="50" t="n">
        <x:f>MAX(0,F25*(1+EXP((LN(1+Real_MC_30Y!$J$11)-0.5*Real_MC_30Y!$J$12^2)+Real_MC_30Y!$J$12*((RAND()+RAND()+RAND()+RAND()+RAND()+RAND()+RAND()+RAND()+RAND()+RAND()+RAND()+RAND())-6))-1)+Real_MC_30Y!G$58)</x:f>
        <x:v>1160694.2619630322</x:v>
      </x:c>
      <x:c r="H25" s="50" t="n">
        <x:f>MAX(0,G25*(1+EXP((LN(1+Real_MC_30Y!$J$11)-0.5*Real_MC_30Y!$J$12^2)+Real_MC_30Y!$J$12*((RAND()+RAND()+RAND()+RAND()+RAND()+RAND()+RAND()+RAND()+RAND()+RAND()+RAND()+RAND())-6))-1)+Real_MC_30Y!H$58)</x:f>
        <x:v>1169391.6109816798</x:v>
      </x:c>
      <x:c r="I25" s="50" t="n">
        <x:f>MAX(0,H25*(1+EXP((LN(1+Real_MC_30Y!$J$11)-0.5*Real_MC_30Y!$J$12^2)+Real_MC_30Y!$J$12*((RAND()+RAND()+RAND()+RAND()+RAND()+RAND()+RAND()+RAND()+RAND()+RAND()+RAND()+RAND())-6))-1)+Real_MC_30Y!I$58)</x:f>
        <x:v>1079632.096462031</x:v>
      </x:c>
      <x:c r="J25" s="50" t="n">
        <x:f>MAX(0,I25*(1+EXP((LN(1+Real_MC_30Y!$J$11)-0.5*Real_MC_30Y!$J$12^2)+Real_MC_30Y!$J$12*((RAND()+RAND()+RAND()+RAND()+RAND()+RAND()+RAND()+RAND()+RAND()+RAND()+RAND()+RAND())-6))-1)+Real_MC_30Y!J$58)</x:f>
        <x:v>870914.0244452013</x:v>
      </x:c>
      <x:c r="K25" s="50" t="n">
        <x:f>MAX(0,J25*(1+EXP((LN(1+Real_MC_30Y!$J$11)-0.5*Real_MC_30Y!$J$12^2)+Real_MC_30Y!$J$12*((RAND()+RAND()+RAND()+RAND()+RAND()+RAND()+RAND()+RAND()+RAND()+RAND()+RAND()+RAND())-6))-1)+Real_MC_30Y!K$58)</x:f>
        <x:v>1015981.8765499422</x:v>
      </x:c>
      <x:c r="L25" s="50" t="n">
        <x:f>MAX(0,K25*(1+EXP((LN(1+Real_MC_30Y!$J$11)-0.5*Real_MC_30Y!$J$12^2)+Real_MC_30Y!$J$12*((RAND()+RAND()+RAND()+RAND()+RAND()+RAND()+RAND()+RAND()+RAND()+RAND()+RAND()+RAND())-6))-1)+Real_MC_30Y!L$58)</x:f>
        <x:v>1136931.492222936</x:v>
      </x:c>
      <x:c r="M25" s="50" t="n">
        <x:f>MAX(0,L25*(1+EXP((LN(1+Real_MC_30Y!$J$11)-0.5*Real_MC_30Y!$J$12^2)+Real_MC_30Y!$J$12*((RAND()+RAND()+RAND()+RAND()+RAND()+RAND()+RAND()+RAND()+RAND()+RAND()+RAND()+RAND())-6))-1)+Real_MC_30Y!M$58)</x:f>
        <x:v>1274924.8477951784</x:v>
      </x:c>
      <x:c r="N25" s="50" t="n">
        <x:f>MAX(0,M25*(1+EXP((LN(1+Real_MC_30Y!$J$11)-0.5*Real_MC_30Y!$J$12^2)+Real_MC_30Y!$J$12*((RAND()+RAND()+RAND()+RAND()+RAND()+RAND()+RAND()+RAND()+RAND()+RAND()+RAND()+RAND())-6))-1)+Real_MC_30Y!N$58)</x:f>
        <x:v>1190529.376222448</x:v>
      </x:c>
      <x:c r="O25" s="50" t="n">
        <x:f>MAX(0,N25*(1+EXP((LN(1+Real_MC_30Y!$J$11)-0.5*Real_MC_30Y!$J$12^2)+Real_MC_30Y!$J$12*((RAND()+RAND()+RAND()+RAND()+RAND()+RAND()+RAND()+RAND()+RAND()+RAND()+RAND()+RAND())-6))-1)+Real_MC_30Y!O$58)</x:f>
        <x:v>964452.640071682</x:v>
      </x:c>
      <x:c r="P25" s="50" t="n">
        <x:f>MAX(0,O25*(1+EXP((LN(1+Real_MC_30Y!$J$11)-0.5*Real_MC_30Y!$J$12^2)+Real_MC_30Y!$J$12*((RAND()+RAND()+RAND()+RAND()+RAND()+RAND()+RAND()+RAND()+RAND()+RAND()+RAND()+RAND())-6))-1)+Real_MC_30Y!P$58)</x:f>
        <x:v>1177454.9041313175</x:v>
      </x:c>
      <x:c r="Q25" s="50" t="n">
        <x:f>MAX(0,P25*(1+EXP((LN(1+Real_MC_30Y!$J$11)-0.5*Real_MC_30Y!$J$12^2)+Real_MC_30Y!$J$12*((RAND()+RAND()+RAND()+RAND()+RAND()+RAND()+RAND()+RAND()+RAND()+RAND()+RAND()+RAND())-6))-1)+Real_MC_30Y!Q$58)</x:f>
        <x:v>1347437.306109256</x:v>
      </x:c>
      <x:c r="R25" s="50" t="n">
        <x:f>MAX(0,Q25*(1+EXP((LN(1+Real_MC_30Y!$J$11)-0.5*Real_MC_30Y!$J$12^2)+Real_MC_30Y!$J$12*((RAND()+RAND()+RAND()+RAND()+RAND()+RAND()+RAND()+RAND()+RAND()+RAND()+RAND()+RAND())-6))-1)+Real_MC_30Y!R$58)</x:f>
        <x:v>1301638.6139179554</x:v>
      </x:c>
      <x:c r="S25" s="50" t="n">
        <x:f>MAX(0,R25*(1+EXP((LN(1+Real_MC_30Y!$J$11)-0.5*Real_MC_30Y!$J$12^2)+Real_MC_30Y!$J$12*((RAND()+RAND()+RAND()+RAND()+RAND()+RAND()+RAND()+RAND()+RAND()+RAND()+RAND()+RAND())-6))-1)+Real_MC_30Y!S$58)</x:f>
        <x:v>1317644.1295412227</x:v>
      </x:c>
      <x:c r="T25" s="50" t="n">
        <x:f>MAX(0,S25*(1+EXP((LN(1+Real_MC_30Y!$J$11)-0.5*Real_MC_30Y!$J$12^2)+Real_MC_30Y!$J$12*((RAND()+RAND()+RAND()+RAND()+RAND()+RAND()+RAND()+RAND()+RAND()+RAND()+RAND()+RAND())-6))-1)+Real_MC_30Y!T$58)</x:f>
        <x:v>1569454.0350932884</x:v>
      </x:c>
      <x:c r="U25" s="50" t="n">
        <x:f>MAX(0,T25*(1+EXP((LN(1+Real_MC_30Y!$J$11)-0.5*Real_MC_30Y!$J$12^2)+Real_MC_30Y!$J$12*((RAND()+RAND()+RAND()+RAND()+RAND()+RAND()+RAND()+RAND()+RAND()+RAND()+RAND()+RAND())-6))-1)+Real_MC_30Y!U$58)</x:f>
        <x:v>1589483.285327649</x:v>
      </x:c>
      <x:c r="V25" s="50" t="n">
        <x:f>MAX(0,U25*(1+EXP((LN(1+Real_MC_30Y!$J$11)-0.5*Real_MC_30Y!$J$12^2)+Real_MC_30Y!$J$12*((RAND()+RAND()+RAND()+RAND()+RAND()+RAND()+RAND()+RAND()+RAND()+RAND()+RAND()+RAND())-6))-1)+Real_MC_30Y!V$58)</x:f>
        <x:v>1579783.1102429843</x:v>
      </x:c>
      <x:c r="W25" s="50" t="n">
        <x:f>MAX(0,V25*(1+EXP((LN(1+Real_MC_30Y!$J$11)-0.5*Real_MC_30Y!$J$12^2)+Real_MC_30Y!$J$12*((RAND()+RAND()+RAND()+RAND()+RAND()+RAND()+RAND()+RAND()+RAND()+RAND()+RAND()+RAND())-6))-1)+Real_MC_30Y!W$58)</x:f>
        <x:v>1394961.5429484043</x:v>
      </x:c>
      <x:c r="X25" s="50" t="n">
        <x:f>MAX(0,W25*(1+EXP((LN(1+Real_MC_30Y!$J$11)-0.5*Real_MC_30Y!$J$12^2)+Real_MC_30Y!$J$12*((RAND()+RAND()+RAND()+RAND()+RAND()+RAND()+RAND()+RAND()+RAND()+RAND()+RAND()+RAND())-6))-1)+Real_MC_30Y!X$58)</x:f>
        <x:v>1235475.7148039627</x:v>
      </x:c>
      <x:c r="Y25" s="50" t="n">
        <x:f>MAX(0,X25*(1+EXP((LN(1+Real_MC_30Y!$J$11)-0.5*Real_MC_30Y!$J$12^2)+Real_MC_30Y!$J$12*((RAND()+RAND()+RAND()+RAND()+RAND()+RAND()+RAND()+RAND()+RAND()+RAND()+RAND()+RAND())-6))-1)+Real_MC_30Y!Y$58)</x:f>
        <x:v>974878.23733285</x:v>
      </x:c>
      <x:c r="Z25" s="50" t="n">
        <x:f>MAX(0,Y25*(1+EXP((LN(1+Real_MC_30Y!$J$11)-0.5*Real_MC_30Y!$J$12^2)+Real_MC_30Y!$J$12*((RAND()+RAND()+RAND()+RAND()+RAND()+RAND()+RAND()+RAND()+RAND()+RAND()+RAND()+RAND())-6))-1)+Real_MC_30Y!Z$58)</x:f>
        <x:v>795799.6916521108</x:v>
      </x:c>
      <x:c r="AA25" s="50" t="n">
        <x:f>MAX(0,Z25*(1+EXP((LN(1+Real_MC_30Y!$J$11)-0.5*Real_MC_30Y!$J$12^2)+Real_MC_30Y!$J$12*((RAND()+RAND()+RAND()+RAND()+RAND()+RAND()+RAND()+RAND()+RAND()+RAND()+RAND()+RAND())-6))-1)+Real_MC_30Y!AA$58)</x:f>
        <x:v>719648.3744988877</x:v>
      </x:c>
      <x:c r="AB25" s="50" t="n">
        <x:f>MAX(0,AA25*(1+EXP((LN(1+Real_MC_30Y!$J$11)-0.5*Real_MC_30Y!$J$12^2)+Real_MC_30Y!$J$12*((RAND()+RAND()+RAND()+RAND()+RAND()+RAND()+RAND()+RAND()+RAND()+RAND()+RAND()+RAND())-6))-1)+Real_MC_30Y!AB$58)</x:f>
        <x:v>787861.074538193</x:v>
      </x:c>
      <x:c r="AC25" s="50" t="n">
        <x:f>MAX(0,AB25*(1+EXP((LN(1+Real_MC_30Y!$J$11)-0.5*Real_MC_30Y!$J$12^2)+Real_MC_30Y!$J$12*((RAND()+RAND()+RAND()+RAND()+RAND()+RAND()+RAND()+RAND()+RAND()+RAND()+RAND()+RAND())-6))-1)+Real_MC_30Y!AC$58)</x:f>
        <x:v>821588.99840365</x:v>
      </x:c>
      <x:c r="AD25" s="50" t="n">
        <x:f>MAX(0,AC25*(1+EXP((LN(1+Real_MC_30Y!$J$11)-0.5*Real_MC_30Y!$J$12^2)+Real_MC_30Y!$J$12*((RAND()+RAND()+RAND()+RAND()+RAND()+RAND()+RAND()+RAND()+RAND()+RAND()+RAND()+RAND())-6))-1)+Real_MC_30Y!AD$58)</x:f>
        <x:v>1022110.3357358987</x:v>
      </x:c>
      <x:c r="AE25" s="50" t="n">
        <x:f>MAX(0,AD25*(1+EXP((LN(1+Real_MC_30Y!$J$11)-0.5*Real_MC_30Y!$J$12^2)+Real_MC_30Y!$J$12*((RAND()+RAND()+RAND()+RAND()+RAND()+RAND()+RAND()+RAND()+RAND()+RAND()+RAND()+RAND())-6))-1)+Real_MC_30Y!AE$58)</x:f>
        <x:v>1321209.4576652525</x:v>
      </x:c>
      <x:c r="AF25" s="50" t="n">
        <x:f>MAX(0,AE25*(1+EXP((LN(1+Real_MC_30Y!$J$11)-0.5*Real_MC_30Y!$J$12^2)+Real_MC_30Y!$J$12*((RAND()+RAND()+RAND()+RAND()+RAND()+RAND()+RAND()+RAND()+RAND()+RAND()+RAND()+RAND())-6))-1)+Real_MC_30Y!AF$58)</x:f>
        <x:v>1661334.249966056</x:v>
      </x:c>
    </x:row>
    <x:row r="26">
      <x:c r="A26">
        <x:v>22</x:v>
      </x:c>
      <x:c r="B26" s="50" t="n">
        <x:f>MAX(0,Liquidity_30Y!$C$14+Real_MC_30Y!B$57-Real_MC_30Y!B$56)</x:f>
        <x:v>1029031.25</x:v>
      </x:c>
      <x:c r="C26" s="50" t="n">
        <x:f>MAX(0,B26*(1+EXP((LN(1+Real_MC_30Y!$J$11)-0.5*Real_MC_30Y!$J$12^2)+Real_MC_30Y!$J$12*((RAND()+RAND()+RAND()+RAND()+RAND()+RAND()+RAND()+RAND()+RAND()+RAND()+RAND()+RAND())-6))-1)+Real_MC_30Y!C$58)</x:f>
        <x:v>1054116.2501558783</x:v>
      </x:c>
      <x:c r="D26" s="50" t="n">
        <x:f>MAX(0,C26*(1+EXP((LN(1+Real_MC_30Y!$J$11)-0.5*Real_MC_30Y!$J$12^2)+Real_MC_30Y!$J$12*((RAND()+RAND()+RAND()+RAND()+RAND()+RAND()+RAND()+RAND()+RAND()+RAND()+RAND()+RAND())-6))-1)+Real_MC_30Y!D$58)</x:f>
        <x:v>1049920.3328312242</x:v>
      </x:c>
      <x:c r="E26" s="50" t="n">
        <x:f>MAX(0,D26*(1+EXP((LN(1+Real_MC_30Y!$J$11)-0.5*Real_MC_30Y!$J$12^2)+Real_MC_30Y!$J$12*((RAND()+RAND()+RAND()+RAND()+RAND()+RAND()+RAND()+RAND()+RAND()+RAND()+RAND()+RAND())-6))-1)+Real_MC_30Y!E$58)</x:f>
        <x:v>1217787.3387402915</x:v>
      </x:c>
      <x:c r="F26" s="50" t="n">
        <x:f>MAX(0,E26*(1+EXP((LN(1+Real_MC_30Y!$J$11)-0.5*Real_MC_30Y!$J$12^2)+Real_MC_30Y!$J$12*((RAND()+RAND()+RAND()+RAND()+RAND()+RAND()+RAND()+RAND()+RAND()+RAND()+RAND()+RAND())-6))-1)+Real_MC_30Y!F$58)</x:f>
        <x:v>1182954.9899083935</x:v>
      </x:c>
      <x:c r="G26" s="50" t="n">
        <x:f>MAX(0,F26*(1+EXP((LN(1+Real_MC_30Y!$J$11)-0.5*Real_MC_30Y!$J$12^2)+Real_MC_30Y!$J$12*((RAND()+RAND()+RAND()+RAND()+RAND()+RAND()+RAND()+RAND()+RAND()+RAND()+RAND()+RAND())-6))-1)+Real_MC_30Y!G$58)</x:f>
        <x:v>1441072.8704809393</x:v>
      </x:c>
      <x:c r="H26" s="50" t="n">
        <x:f>MAX(0,G26*(1+EXP((LN(1+Real_MC_30Y!$J$11)-0.5*Real_MC_30Y!$J$12^2)+Real_MC_30Y!$J$12*((RAND()+RAND()+RAND()+RAND()+RAND()+RAND()+RAND()+RAND()+RAND()+RAND()+RAND()+RAND())-6))-1)+Real_MC_30Y!H$58)</x:f>
        <x:v>1706085.706106257</x:v>
      </x:c>
      <x:c r="I26" s="50" t="n">
        <x:f>MAX(0,H26*(1+EXP((LN(1+Real_MC_30Y!$J$11)-0.5*Real_MC_30Y!$J$12^2)+Real_MC_30Y!$J$12*((RAND()+RAND()+RAND()+RAND()+RAND()+RAND()+RAND()+RAND()+RAND()+RAND()+RAND()+RAND())-6))-1)+Real_MC_30Y!I$58)</x:f>
        <x:v>1780215.3629126125</x:v>
      </x:c>
      <x:c r="J26" s="50" t="n">
        <x:f>MAX(0,I26*(1+EXP((LN(1+Real_MC_30Y!$J$11)-0.5*Real_MC_30Y!$J$12^2)+Real_MC_30Y!$J$12*((RAND()+RAND()+RAND()+RAND()+RAND()+RAND()+RAND()+RAND()+RAND()+RAND()+RAND()+RAND())-6))-1)+Real_MC_30Y!J$58)</x:f>
        <x:v>2353335.9846708532</x:v>
      </x:c>
      <x:c r="K26" s="50" t="n">
        <x:f>MAX(0,J26*(1+EXP((LN(1+Real_MC_30Y!$J$11)-0.5*Real_MC_30Y!$J$12^2)+Real_MC_30Y!$J$12*((RAND()+RAND()+RAND()+RAND()+RAND()+RAND()+RAND()+RAND()+RAND()+RAND()+RAND()+RAND())-6))-1)+Real_MC_30Y!K$58)</x:f>
        <x:v>2659153.1425229283</x:v>
      </x:c>
      <x:c r="L26" s="50" t="n">
        <x:f>MAX(0,K26*(1+EXP((LN(1+Real_MC_30Y!$J$11)-0.5*Real_MC_30Y!$J$12^2)+Real_MC_30Y!$J$12*((RAND()+RAND()+RAND()+RAND()+RAND()+RAND()+RAND()+RAND()+RAND()+RAND()+RAND()+RAND())-6))-1)+Real_MC_30Y!L$58)</x:f>
        <x:v>2761886.450627274</x:v>
      </x:c>
      <x:c r="M26" s="50" t="n">
        <x:f>MAX(0,L26*(1+EXP((LN(1+Real_MC_30Y!$J$11)-0.5*Real_MC_30Y!$J$12^2)+Real_MC_30Y!$J$12*((RAND()+RAND()+RAND()+RAND()+RAND()+RAND()+RAND()+RAND()+RAND()+RAND()+RAND()+RAND())-6))-1)+Real_MC_30Y!M$58)</x:f>
        <x:v>2872895.5485959277</x:v>
      </x:c>
      <x:c r="N26" s="50" t="n">
        <x:f>MAX(0,M26*(1+EXP((LN(1+Real_MC_30Y!$J$11)-0.5*Real_MC_30Y!$J$12^2)+Real_MC_30Y!$J$12*((RAND()+RAND()+RAND()+RAND()+RAND()+RAND()+RAND()+RAND()+RAND()+RAND()+RAND()+RAND())-6))-1)+Real_MC_30Y!N$58)</x:f>
        <x:v>2096551.1560138676</x:v>
      </x:c>
      <x:c r="O26" s="50" t="n">
        <x:f>MAX(0,N26*(1+EXP((LN(1+Real_MC_30Y!$J$11)-0.5*Real_MC_30Y!$J$12^2)+Real_MC_30Y!$J$12*((RAND()+RAND()+RAND()+RAND()+RAND()+RAND()+RAND()+RAND()+RAND()+RAND()+RAND()+RAND())-6))-1)+Real_MC_30Y!O$58)</x:f>
        <x:v>2860992.4515754194</x:v>
      </x:c>
      <x:c r="P26" s="50" t="n">
        <x:f>MAX(0,O26*(1+EXP((LN(1+Real_MC_30Y!$J$11)-0.5*Real_MC_30Y!$J$12^2)+Real_MC_30Y!$J$12*((RAND()+RAND()+RAND()+RAND()+RAND()+RAND()+RAND()+RAND()+RAND()+RAND()+RAND()+RAND())-6))-1)+Real_MC_30Y!P$58)</x:f>
        <x:v>3964516.8850593455</x:v>
      </x:c>
      <x:c r="Q26" s="50" t="n">
        <x:f>MAX(0,P26*(1+EXP((LN(1+Real_MC_30Y!$J$11)-0.5*Real_MC_30Y!$J$12^2)+Real_MC_30Y!$J$12*((RAND()+RAND()+RAND()+RAND()+RAND()+RAND()+RAND()+RAND()+RAND()+RAND()+RAND()+RAND())-6))-1)+Real_MC_30Y!Q$58)</x:f>
        <x:v>4324969.801432175</x:v>
      </x:c>
      <x:c r="R26" s="50" t="n">
        <x:f>MAX(0,Q26*(1+EXP((LN(1+Real_MC_30Y!$J$11)-0.5*Real_MC_30Y!$J$12^2)+Real_MC_30Y!$J$12*((RAND()+RAND()+RAND()+RAND()+RAND()+RAND()+RAND()+RAND()+RAND()+RAND()+RAND()+RAND())-6))-1)+Real_MC_30Y!R$58)</x:f>
        <x:v>3400634.523446066</x:v>
      </x:c>
      <x:c r="S26" s="50" t="n">
        <x:f>MAX(0,R26*(1+EXP((LN(1+Real_MC_30Y!$J$11)-0.5*Real_MC_30Y!$J$12^2)+Real_MC_30Y!$J$12*((RAND()+RAND()+RAND()+RAND()+RAND()+RAND()+RAND()+RAND()+RAND()+RAND()+RAND()+RAND())-6))-1)+Real_MC_30Y!S$58)</x:f>
        <x:v>3272275.114256749</x:v>
      </x:c>
      <x:c r="T26" s="50" t="n">
        <x:f>MAX(0,S26*(1+EXP((LN(1+Real_MC_30Y!$J$11)-0.5*Real_MC_30Y!$J$12^2)+Real_MC_30Y!$J$12*((RAND()+RAND()+RAND()+RAND()+RAND()+RAND()+RAND()+RAND()+RAND()+RAND()+RAND()+RAND())-6))-1)+Real_MC_30Y!T$58)</x:f>
        <x:v>4947691.709225415</x:v>
      </x:c>
      <x:c r="U26" s="50" t="n">
        <x:f>MAX(0,T26*(1+EXP((LN(1+Real_MC_30Y!$J$11)-0.5*Real_MC_30Y!$J$12^2)+Real_MC_30Y!$J$12*((RAND()+RAND()+RAND()+RAND()+RAND()+RAND()+RAND()+RAND()+RAND()+RAND()+RAND()+RAND())-6))-1)+Real_MC_30Y!U$58)</x:f>
        <x:v>5400737.72099132</x:v>
      </x:c>
      <x:c r="V26" s="50" t="n">
        <x:f>MAX(0,U26*(1+EXP((LN(1+Real_MC_30Y!$J$11)-0.5*Real_MC_30Y!$J$12^2)+Real_MC_30Y!$J$12*((RAND()+RAND()+RAND()+RAND()+RAND()+RAND()+RAND()+RAND()+RAND()+RAND()+RAND()+RAND())-6))-1)+Real_MC_30Y!V$58)</x:f>
        <x:v>5291989.133980506</x:v>
      </x:c>
      <x:c r="W26" s="50" t="n">
        <x:f>MAX(0,V26*(1+EXP((LN(1+Real_MC_30Y!$J$11)-0.5*Real_MC_30Y!$J$12^2)+Real_MC_30Y!$J$12*((RAND()+RAND()+RAND()+RAND()+RAND()+RAND()+RAND()+RAND()+RAND()+RAND()+RAND()+RAND())-6))-1)+Real_MC_30Y!W$58)</x:f>
        <x:v>6048331.307171468</x:v>
      </x:c>
      <x:c r="X26" s="50" t="n">
        <x:f>MAX(0,W26*(1+EXP((LN(1+Real_MC_30Y!$J$11)-0.5*Real_MC_30Y!$J$12^2)+Real_MC_30Y!$J$12*((RAND()+RAND()+RAND()+RAND()+RAND()+RAND()+RAND()+RAND()+RAND()+RAND()+RAND()+RAND())-6))-1)+Real_MC_30Y!X$58)</x:f>
        <x:v>6540015.652336387</x:v>
      </x:c>
      <x:c r="Y26" s="50" t="n">
        <x:f>MAX(0,X26*(1+EXP((LN(1+Real_MC_30Y!$J$11)-0.5*Real_MC_30Y!$J$12^2)+Real_MC_30Y!$J$12*((RAND()+RAND()+RAND()+RAND()+RAND()+RAND()+RAND()+RAND()+RAND()+RAND()+RAND()+RAND())-6))-1)+Real_MC_30Y!Y$58)</x:f>
        <x:v>6852259.766652629</x:v>
      </x:c>
      <x:c r="Z26" s="50" t="n">
        <x:f>MAX(0,Y26*(1+EXP((LN(1+Real_MC_30Y!$J$11)-0.5*Real_MC_30Y!$J$12^2)+Real_MC_30Y!$J$12*((RAND()+RAND()+RAND()+RAND()+RAND()+RAND()+RAND()+RAND()+RAND()+RAND()+RAND()+RAND())-6))-1)+Real_MC_30Y!Z$58)</x:f>
        <x:v>8465121.319599269</x:v>
      </x:c>
      <x:c r="AA26" s="50" t="n">
        <x:f>MAX(0,Z26*(1+EXP((LN(1+Real_MC_30Y!$J$11)-0.5*Real_MC_30Y!$J$12^2)+Real_MC_30Y!$J$12*((RAND()+RAND()+RAND()+RAND()+RAND()+RAND()+RAND()+RAND()+RAND()+RAND()+RAND()+RAND())-6))-1)+Real_MC_30Y!AA$58)</x:f>
        <x:v>10862780.621408861</x:v>
      </x:c>
      <x:c r="AB26" s="50" t="n">
        <x:f>MAX(0,AA26*(1+EXP((LN(1+Real_MC_30Y!$J$11)-0.5*Real_MC_30Y!$J$12^2)+Real_MC_30Y!$J$12*((RAND()+RAND()+RAND()+RAND()+RAND()+RAND()+RAND()+RAND()+RAND()+RAND()+RAND()+RAND())-6))-1)+Real_MC_30Y!AB$58)</x:f>
        <x:v>12887483.403413257</x:v>
      </x:c>
      <x:c r="AC26" s="50" t="n">
        <x:f>MAX(0,AB26*(1+EXP((LN(1+Real_MC_30Y!$J$11)-0.5*Real_MC_30Y!$J$12^2)+Real_MC_30Y!$J$12*((RAND()+RAND()+RAND()+RAND()+RAND()+RAND()+RAND()+RAND()+RAND()+RAND()+RAND()+RAND())-6))-1)+Real_MC_30Y!AC$58)</x:f>
        <x:v>12255498.320640465</x:v>
      </x:c>
      <x:c r="AD26" s="50" t="n">
        <x:f>MAX(0,AC26*(1+EXP((LN(1+Real_MC_30Y!$J$11)-0.5*Real_MC_30Y!$J$12^2)+Real_MC_30Y!$J$12*((RAND()+RAND()+RAND()+RAND()+RAND()+RAND()+RAND()+RAND()+RAND()+RAND()+RAND()+RAND())-6))-1)+Real_MC_30Y!AD$58)</x:f>
        <x:v>16359894.71813079</x:v>
      </x:c>
      <x:c r="AE26" s="50" t="n">
        <x:f>MAX(0,AD26*(1+EXP((LN(1+Real_MC_30Y!$J$11)-0.5*Real_MC_30Y!$J$12^2)+Real_MC_30Y!$J$12*((RAND()+RAND()+RAND()+RAND()+RAND()+RAND()+RAND()+RAND()+RAND()+RAND()+RAND()+RAND())-6))-1)+Real_MC_30Y!AE$58)</x:f>
        <x:v>21809398.44697481</x:v>
      </x:c>
      <x:c r="AF26" s="50" t="n">
        <x:f>MAX(0,AE26*(1+EXP((LN(1+Real_MC_30Y!$J$11)-0.5*Real_MC_30Y!$J$12^2)+Real_MC_30Y!$J$12*((RAND()+RAND()+RAND()+RAND()+RAND()+RAND()+RAND()+RAND()+RAND()+RAND()+RAND()+RAND())-6))-1)+Real_MC_30Y!AF$58)</x:f>
        <x:v>19889869.534452863</x:v>
      </x:c>
    </x:row>
    <x:row r="27">
      <x:c r="A27">
        <x:v>23</x:v>
      </x:c>
      <x:c r="B27" s="50" t="n">
        <x:f>MAX(0,Liquidity_30Y!$C$14+Real_MC_30Y!B$57-Real_MC_30Y!B$56)</x:f>
        <x:v>1029031.25</x:v>
      </x:c>
      <x:c r="C27" s="50" t="n">
        <x:f>MAX(0,B27*(1+EXP((LN(1+Real_MC_30Y!$J$11)-0.5*Real_MC_30Y!$J$12^2)+Real_MC_30Y!$J$12*((RAND()+RAND()+RAND()+RAND()+RAND()+RAND()+RAND()+RAND()+RAND()+RAND()+RAND()+RAND())-6))-1)+Real_MC_30Y!C$58)</x:f>
        <x:v>796595.097958093</x:v>
      </x:c>
      <x:c r="D27" s="50" t="n">
        <x:f>MAX(0,C27*(1+EXP((LN(1+Real_MC_30Y!$J$11)-0.5*Real_MC_30Y!$J$12^2)+Real_MC_30Y!$J$12*((RAND()+RAND()+RAND()+RAND()+RAND()+RAND()+RAND()+RAND()+RAND()+RAND()+RAND()+RAND())-6))-1)+Real_MC_30Y!D$58)</x:f>
        <x:v>834346.0983616922</x:v>
      </x:c>
      <x:c r="E27" s="50" t="n">
        <x:f>MAX(0,D27*(1+EXP((LN(1+Real_MC_30Y!$J$11)-0.5*Real_MC_30Y!$J$12^2)+Real_MC_30Y!$J$12*((RAND()+RAND()+RAND()+RAND()+RAND()+RAND()+RAND()+RAND()+RAND()+RAND()+RAND()+RAND())-6))-1)+Real_MC_30Y!E$58)</x:f>
        <x:v>970813.7176936228</x:v>
      </x:c>
      <x:c r="F27" s="50" t="n">
        <x:f>MAX(0,E27*(1+EXP((LN(1+Real_MC_30Y!$J$11)-0.5*Real_MC_30Y!$J$12^2)+Real_MC_30Y!$J$12*((RAND()+RAND()+RAND()+RAND()+RAND()+RAND()+RAND()+RAND()+RAND()+RAND()+RAND()+RAND())-6))-1)+Real_MC_30Y!F$58)</x:f>
        <x:v>851097.1004029464</x:v>
      </x:c>
      <x:c r="G27" s="50" t="n">
        <x:f>MAX(0,F27*(1+EXP((LN(1+Real_MC_30Y!$J$11)-0.5*Real_MC_30Y!$J$12^2)+Real_MC_30Y!$J$12*((RAND()+RAND()+RAND()+RAND()+RAND()+RAND()+RAND()+RAND()+RAND()+RAND()+RAND()+RAND())-6))-1)+Real_MC_30Y!G$58)</x:f>
        <x:v>779990.8626237464</x:v>
      </x:c>
      <x:c r="H27" s="50" t="n">
        <x:f>MAX(0,G27*(1+EXP((LN(1+Real_MC_30Y!$J$11)-0.5*Real_MC_30Y!$J$12^2)+Real_MC_30Y!$J$12*((RAND()+RAND()+RAND()+RAND()+RAND()+RAND()+RAND()+RAND()+RAND()+RAND()+RAND()+RAND())-6))-1)+Real_MC_30Y!H$58)</x:f>
        <x:v>879155.3272156267</x:v>
      </x:c>
      <x:c r="I27" s="50" t="n">
        <x:f>MAX(0,H27*(1+EXP((LN(1+Real_MC_30Y!$J$11)-0.5*Real_MC_30Y!$J$12^2)+Real_MC_30Y!$J$12*((RAND()+RAND()+RAND()+RAND()+RAND()+RAND()+RAND()+RAND()+RAND()+RAND()+RAND()+RAND())-6))-1)+Real_MC_30Y!I$58)</x:f>
        <x:v>754686.6520711072</x:v>
      </x:c>
      <x:c r="J27" s="50" t="n">
        <x:f>MAX(0,I27*(1+EXP((LN(1+Real_MC_30Y!$J$11)-0.5*Real_MC_30Y!$J$12^2)+Real_MC_30Y!$J$12*((RAND()+RAND()+RAND()+RAND()+RAND()+RAND()+RAND()+RAND()+RAND()+RAND()+RAND()+RAND())-6))-1)+Real_MC_30Y!J$58)</x:f>
        <x:v>744686.5032924033</x:v>
      </x:c>
      <x:c r="K27" s="50" t="n">
        <x:f>MAX(0,J27*(1+EXP((LN(1+Real_MC_30Y!$J$11)-0.5*Real_MC_30Y!$J$12^2)+Real_MC_30Y!$J$12*((RAND()+RAND()+RAND()+RAND()+RAND()+RAND()+RAND()+RAND()+RAND()+RAND()+RAND()+RAND())-6))-1)+Real_MC_30Y!K$58)</x:f>
        <x:v>741887.3290420185</x:v>
      </x:c>
      <x:c r="L27" s="50" t="n">
        <x:f>MAX(0,K27*(1+EXP((LN(1+Real_MC_30Y!$J$11)-0.5*Real_MC_30Y!$J$12^2)+Real_MC_30Y!$J$12*((RAND()+RAND()+RAND()+RAND()+RAND()+RAND()+RAND()+RAND()+RAND()+RAND()+RAND()+RAND())-6))-1)+Real_MC_30Y!L$58)</x:f>
        <x:v>739733.9168305967</x:v>
      </x:c>
      <x:c r="M27" s="50" t="n">
        <x:f>MAX(0,L27*(1+EXP((LN(1+Real_MC_30Y!$J$11)-0.5*Real_MC_30Y!$J$12^2)+Real_MC_30Y!$J$12*((RAND()+RAND()+RAND()+RAND()+RAND()+RAND()+RAND()+RAND()+RAND()+RAND()+RAND()+RAND())-6))-1)+Real_MC_30Y!M$58)</x:f>
        <x:v>760229.2067765101</x:v>
      </x:c>
      <x:c r="N27" s="50" t="n">
        <x:f>MAX(0,M27*(1+EXP((LN(1+Real_MC_30Y!$J$11)-0.5*Real_MC_30Y!$J$12^2)+Real_MC_30Y!$J$12*((RAND()+RAND()+RAND()+RAND()+RAND()+RAND()+RAND()+RAND()+RAND()+RAND()+RAND()+RAND())-6))-1)+Real_MC_30Y!N$58)</x:f>
        <x:v>626780.6406553148</x:v>
      </x:c>
      <x:c r="O27" s="50" t="n">
        <x:f>MAX(0,N27*(1+EXP((LN(1+Real_MC_30Y!$J$11)-0.5*Real_MC_30Y!$J$12^2)+Real_MC_30Y!$J$12*((RAND()+RAND()+RAND()+RAND()+RAND()+RAND()+RAND()+RAND()+RAND()+RAND()+RAND()+RAND())-6))-1)+Real_MC_30Y!O$58)</x:f>
        <x:v>508961.7899178559</x:v>
      </x:c>
      <x:c r="P27" s="50" t="n">
        <x:f>MAX(0,O27*(1+EXP((LN(1+Real_MC_30Y!$J$11)-0.5*Real_MC_30Y!$J$12^2)+Real_MC_30Y!$J$12*((RAND()+RAND()+RAND()+RAND()+RAND()+RAND()+RAND()+RAND()+RAND()+RAND()+RAND()+RAND())-6))-1)+Real_MC_30Y!P$58)</x:f>
        <x:v>595633.4954262003</x:v>
      </x:c>
      <x:c r="Q27" s="50" t="n">
        <x:f>MAX(0,P27*(1+EXP((LN(1+Real_MC_30Y!$J$11)-0.5*Real_MC_30Y!$J$12^2)+Real_MC_30Y!$J$12*((RAND()+RAND()+RAND()+RAND()+RAND()+RAND()+RAND()+RAND()+RAND()+RAND()+RAND()+RAND())-6))-1)+Real_MC_30Y!Q$58)</x:f>
        <x:v>528090.5911146057</x:v>
      </x:c>
      <x:c r="R27" s="50" t="n">
        <x:f>MAX(0,Q27*(1+EXP((LN(1+Real_MC_30Y!$J$11)-0.5*Real_MC_30Y!$J$12^2)+Real_MC_30Y!$J$12*((RAND()+RAND()+RAND()+RAND()+RAND()+RAND()+RAND()+RAND()+RAND()+RAND()+RAND()+RAND())-6))-1)+Real_MC_30Y!R$58)</x:f>
        <x:v>542469.9901142474</x:v>
      </x:c>
      <x:c r="S27" s="50" t="n">
        <x:f>MAX(0,R27*(1+EXP((LN(1+Real_MC_30Y!$J$11)-0.5*Real_MC_30Y!$J$12^2)+Real_MC_30Y!$J$12*((RAND()+RAND()+RAND()+RAND()+RAND()+RAND()+RAND()+RAND()+RAND()+RAND()+RAND()+RAND())-6))-1)+Real_MC_30Y!S$58)</x:f>
        <x:v>538868.1846956047</x:v>
      </x:c>
      <x:c r="T27" s="50" t="n">
        <x:f>MAX(0,S27*(1+EXP((LN(1+Real_MC_30Y!$J$11)-0.5*Real_MC_30Y!$J$12^2)+Real_MC_30Y!$J$12*((RAND()+RAND()+RAND()+RAND()+RAND()+RAND()+RAND()+RAND()+RAND()+RAND()+RAND()+RAND())-6))-1)+Real_MC_30Y!T$58)</x:f>
        <x:v>597733.5836362502</x:v>
      </x:c>
      <x:c r="U27" s="50" t="n">
        <x:f>MAX(0,T27*(1+EXP((LN(1+Real_MC_30Y!$J$11)-0.5*Real_MC_30Y!$J$12^2)+Real_MC_30Y!$J$12*((RAND()+RAND()+RAND()+RAND()+RAND()+RAND()+RAND()+RAND()+RAND()+RAND()+RAND()+RAND())-6))-1)+Real_MC_30Y!U$58)</x:f>
        <x:v>579321.201588375</x:v>
      </x:c>
      <x:c r="V27" s="50" t="n">
        <x:f>MAX(0,U27*(1+EXP((LN(1+Real_MC_30Y!$J$11)-0.5*Real_MC_30Y!$J$12^2)+Real_MC_30Y!$J$12*((RAND()+RAND()+RAND()+RAND()+RAND()+RAND()+RAND()+RAND()+RAND()+RAND()+RAND()+RAND())-6))-1)+Real_MC_30Y!V$58)</x:f>
        <x:v>734717.9334273075</x:v>
      </x:c>
      <x:c r="W27" s="50" t="n">
        <x:f>MAX(0,V27*(1+EXP((LN(1+Real_MC_30Y!$J$11)-0.5*Real_MC_30Y!$J$12^2)+Real_MC_30Y!$J$12*((RAND()+RAND()+RAND()+RAND()+RAND()+RAND()+RAND()+RAND()+RAND()+RAND()+RAND()+RAND())-6))-1)+Real_MC_30Y!W$58)</x:f>
        <x:v>645843.0312713693</x:v>
      </x:c>
      <x:c r="X27" s="50" t="n">
        <x:f>MAX(0,W27*(1+EXP((LN(1+Real_MC_30Y!$J$11)-0.5*Real_MC_30Y!$J$12^2)+Real_MC_30Y!$J$12*((RAND()+RAND()+RAND()+RAND()+RAND()+RAND()+RAND()+RAND()+RAND()+RAND()+RAND()+RAND())-6))-1)+Real_MC_30Y!X$58)</x:f>
        <x:v>715391.8147304863</x:v>
      </x:c>
      <x:c r="Y27" s="50" t="n">
        <x:f>MAX(0,X27*(1+EXP((LN(1+Real_MC_30Y!$J$11)-0.5*Real_MC_30Y!$J$12^2)+Real_MC_30Y!$J$12*((RAND()+RAND()+RAND()+RAND()+RAND()+RAND()+RAND()+RAND()+RAND()+RAND()+RAND()+RAND())-6))-1)+Real_MC_30Y!Y$58)</x:f>
        <x:v>691206.7232245551</x:v>
      </x:c>
      <x:c r="Z27" s="50" t="n">
        <x:f>MAX(0,Y27*(1+EXP((LN(1+Real_MC_30Y!$J$11)-0.5*Real_MC_30Y!$J$12^2)+Real_MC_30Y!$J$12*((RAND()+RAND()+RAND()+RAND()+RAND()+RAND()+RAND()+RAND()+RAND()+RAND()+RAND()+RAND())-6))-1)+Real_MC_30Y!Z$58)</x:f>
        <x:v>906440.0109735157</x:v>
      </x:c>
      <x:c r="AA27" s="50" t="n">
        <x:f>MAX(0,Z27*(1+EXP((LN(1+Real_MC_30Y!$J$11)-0.5*Real_MC_30Y!$J$12^2)+Real_MC_30Y!$J$12*((RAND()+RAND()+RAND()+RAND()+RAND()+RAND()+RAND()+RAND()+RAND()+RAND()+RAND()+RAND())-6))-1)+Real_MC_30Y!AA$58)</x:f>
        <x:v>1072160.0636066853</x:v>
      </x:c>
      <x:c r="AB27" s="50" t="n">
        <x:f>MAX(0,AA27*(1+EXP((LN(1+Real_MC_30Y!$J$11)-0.5*Real_MC_30Y!$J$12^2)+Real_MC_30Y!$J$12*((RAND()+RAND()+RAND()+RAND()+RAND()+RAND()+RAND()+RAND()+RAND()+RAND()+RAND()+RAND())-6))-1)+Real_MC_30Y!AB$58)</x:f>
        <x:v>837683.155235616</x:v>
      </x:c>
      <x:c r="AC27" s="50" t="n">
        <x:f>MAX(0,AB27*(1+EXP((LN(1+Real_MC_30Y!$J$11)-0.5*Real_MC_30Y!$J$12^2)+Real_MC_30Y!$J$12*((RAND()+RAND()+RAND()+RAND()+RAND()+RAND()+RAND()+RAND()+RAND()+RAND()+RAND()+RAND())-6))-1)+Real_MC_30Y!AC$58)</x:f>
        <x:v>951802.4299547281</x:v>
      </x:c>
      <x:c r="AD27" s="50" t="n">
        <x:f>MAX(0,AC27*(1+EXP((LN(1+Real_MC_30Y!$J$11)-0.5*Real_MC_30Y!$J$12^2)+Real_MC_30Y!$J$12*((RAND()+RAND()+RAND()+RAND()+RAND()+RAND()+RAND()+RAND()+RAND()+RAND()+RAND()+RAND())-6))-1)+Real_MC_30Y!AD$58)</x:f>
        <x:v>1041174.4987239137</x:v>
      </x:c>
      <x:c r="AE27" s="50" t="n">
        <x:f>MAX(0,AD27*(1+EXP((LN(1+Real_MC_30Y!$J$11)-0.5*Real_MC_30Y!$J$12^2)+Real_MC_30Y!$J$12*((RAND()+RAND()+RAND()+RAND()+RAND()+RAND()+RAND()+RAND()+RAND()+RAND()+RAND()+RAND())-6))-1)+Real_MC_30Y!AE$58)</x:f>
        <x:v>1194459.8487238616</x:v>
      </x:c>
      <x:c r="AF27" s="50" t="n">
        <x:f>MAX(0,AE27*(1+EXP((LN(1+Real_MC_30Y!$J$11)-0.5*Real_MC_30Y!$J$12^2)+Real_MC_30Y!$J$12*((RAND()+RAND()+RAND()+RAND()+RAND()+RAND()+RAND()+RAND()+RAND()+RAND()+RAND()+RAND())-6))-1)+Real_MC_30Y!AF$58)</x:f>
        <x:v>1085106.606636121</x:v>
      </x:c>
    </x:row>
    <x:row r="28">
      <x:c r="A28">
        <x:v>24</x:v>
      </x:c>
      <x:c r="B28" s="50" t="n">
        <x:f>MAX(0,Liquidity_30Y!$C$14+Real_MC_30Y!B$57-Real_MC_30Y!B$56)</x:f>
        <x:v>1029031.25</x:v>
      </x:c>
      <x:c r="C28" s="50" t="n">
        <x:f>MAX(0,B28*(1+EXP((LN(1+Real_MC_30Y!$J$11)-0.5*Real_MC_30Y!$J$12^2)+Real_MC_30Y!$J$12*((RAND()+RAND()+RAND()+RAND()+RAND()+RAND()+RAND()+RAND()+RAND()+RAND()+RAND()+RAND())-6))-1)+Real_MC_30Y!C$58)</x:f>
        <x:v>1061234.9232218638</x:v>
      </x:c>
      <x:c r="D28" s="50" t="n">
        <x:f>MAX(0,C28*(1+EXP((LN(1+Real_MC_30Y!$J$11)-0.5*Real_MC_30Y!$J$12^2)+Real_MC_30Y!$J$12*((RAND()+RAND()+RAND()+RAND()+RAND()+RAND()+RAND()+RAND()+RAND()+RAND()+RAND()+RAND())-6))-1)+Real_MC_30Y!D$58)</x:f>
        <x:v>1064673.3527069855</x:v>
      </x:c>
      <x:c r="E28" s="50" t="n">
        <x:f>MAX(0,D28*(1+EXP((LN(1+Real_MC_30Y!$J$11)-0.5*Real_MC_30Y!$J$12^2)+Real_MC_30Y!$J$12*((RAND()+RAND()+RAND()+RAND()+RAND()+RAND()+RAND()+RAND()+RAND()+RAND()+RAND()+RAND())-6))-1)+Real_MC_30Y!E$58)</x:f>
        <x:v>1213141.5789912138</x:v>
      </x:c>
      <x:c r="F28" s="50" t="n">
        <x:f>MAX(0,E28*(1+EXP((LN(1+Real_MC_30Y!$J$11)-0.5*Real_MC_30Y!$J$12^2)+Real_MC_30Y!$J$12*((RAND()+RAND()+RAND()+RAND()+RAND()+RAND()+RAND()+RAND()+RAND()+RAND()+RAND()+RAND())-6))-1)+Real_MC_30Y!F$58)</x:f>
        <x:v>1043239.9769981545</x:v>
      </x:c>
      <x:c r="G28" s="50" t="n">
        <x:f>MAX(0,F28*(1+EXP((LN(1+Real_MC_30Y!$J$11)-0.5*Real_MC_30Y!$J$12^2)+Real_MC_30Y!$J$12*((RAND()+RAND()+RAND()+RAND()+RAND()+RAND()+RAND()+RAND()+RAND()+RAND()+RAND()+RAND())-6))-1)+Real_MC_30Y!G$58)</x:f>
        <x:v>1098832.825944311</x:v>
      </x:c>
      <x:c r="H28" s="50" t="n">
        <x:f>MAX(0,G28*(1+EXP((LN(1+Real_MC_30Y!$J$11)-0.5*Real_MC_30Y!$J$12^2)+Real_MC_30Y!$J$12*((RAND()+RAND()+RAND()+RAND()+RAND()+RAND()+RAND()+RAND()+RAND()+RAND()+RAND()+RAND())-6))-1)+Real_MC_30Y!H$58)</x:f>
        <x:v>1083641.1773895263</x:v>
      </x:c>
      <x:c r="I28" s="50" t="n">
        <x:f>MAX(0,H28*(1+EXP((LN(1+Real_MC_30Y!$J$11)-0.5*Real_MC_30Y!$J$12^2)+Real_MC_30Y!$J$12*((RAND()+RAND()+RAND()+RAND()+RAND()+RAND()+RAND()+RAND()+RAND()+RAND()+RAND()+RAND())-6))-1)+Real_MC_30Y!I$58)</x:f>
        <x:v>1618738.0056183904</x:v>
      </x:c>
      <x:c r="J28" s="50" t="n">
        <x:f>MAX(0,I28*(1+EXP((LN(1+Real_MC_30Y!$J$11)-0.5*Real_MC_30Y!$J$12^2)+Real_MC_30Y!$J$12*((RAND()+RAND()+RAND()+RAND()+RAND()+RAND()+RAND()+RAND()+RAND()+RAND()+RAND()+RAND())-6))-1)+Real_MC_30Y!J$58)</x:f>
        <x:v>1574965.8989779954</x:v>
      </x:c>
      <x:c r="K28" s="50" t="n">
        <x:f>MAX(0,J28*(1+EXP((LN(1+Real_MC_30Y!$J$11)-0.5*Real_MC_30Y!$J$12^2)+Real_MC_30Y!$J$12*((RAND()+RAND()+RAND()+RAND()+RAND()+RAND()+RAND()+RAND()+RAND()+RAND()+RAND()+RAND())-6))-1)+Real_MC_30Y!K$58)</x:f>
        <x:v>1379732.6310977237</x:v>
      </x:c>
      <x:c r="L28" s="50" t="n">
        <x:f>MAX(0,K28*(1+EXP((LN(1+Real_MC_30Y!$J$11)-0.5*Real_MC_30Y!$J$12^2)+Real_MC_30Y!$J$12*((RAND()+RAND()+RAND()+RAND()+RAND()+RAND()+RAND()+RAND()+RAND()+RAND()+RAND()+RAND())-6))-1)+Real_MC_30Y!L$58)</x:f>
        <x:v>1559914.8577065642</x:v>
      </x:c>
      <x:c r="M28" s="50" t="n">
        <x:f>MAX(0,L28*(1+EXP((LN(1+Real_MC_30Y!$J$11)-0.5*Real_MC_30Y!$J$12^2)+Real_MC_30Y!$J$12*((RAND()+RAND()+RAND()+RAND()+RAND()+RAND()+RAND()+RAND()+RAND()+RAND()+RAND()+RAND())-6))-1)+Real_MC_30Y!M$58)</x:f>
        <x:v>1947334.6845306118</x:v>
      </x:c>
      <x:c r="N28" s="50" t="n">
        <x:f>MAX(0,M28*(1+EXP((LN(1+Real_MC_30Y!$J$11)-0.5*Real_MC_30Y!$J$12^2)+Real_MC_30Y!$J$12*((RAND()+RAND()+RAND()+RAND()+RAND()+RAND()+RAND()+RAND()+RAND()+RAND()+RAND()+RAND())-6))-1)+Real_MC_30Y!N$58)</x:f>
        <x:v>2626167.182251052</x:v>
      </x:c>
      <x:c r="O28" s="50" t="n">
        <x:f>MAX(0,N28*(1+EXP((LN(1+Real_MC_30Y!$J$11)-0.5*Real_MC_30Y!$J$12^2)+Real_MC_30Y!$J$12*((RAND()+RAND()+RAND()+RAND()+RAND()+RAND()+RAND()+RAND()+RAND()+RAND()+RAND()+RAND())-6))-1)+Real_MC_30Y!O$58)</x:f>
        <x:v>3284756.1246765107</x:v>
      </x:c>
      <x:c r="P28" s="50" t="n">
        <x:f>MAX(0,O28*(1+EXP((LN(1+Real_MC_30Y!$J$11)-0.5*Real_MC_30Y!$J$12^2)+Real_MC_30Y!$J$12*((RAND()+RAND()+RAND()+RAND()+RAND()+RAND()+RAND()+RAND()+RAND()+RAND()+RAND()+RAND())-6))-1)+Real_MC_30Y!P$58)</x:f>
        <x:v>3652785.7131736143</x:v>
      </x:c>
      <x:c r="Q28" s="50" t="n">
        <x:f>MAX(0,P28*(1+EXP((LN(1+Real_MC_30Y!$J$11)-0.5*Real_MC_30Y!$J$12^2)+Real_MC_30Y!$J$12*((RAND()+RAND()+RAND()+RAND()+RAND()+RAND()+RAND()+RAND()+RAND()+RAND()+RAND()+RAND())-6))-1)+Real_MC_30Y!Q$58)</x:f>
        <x:v>3487360.4606146677</x:v>
      </x:c>
      <x:c r="R28" s="50" t="n">
        <x:f>MAX(0,Q28*(1+EXP((LN(1+Real_MC_30Y!$J$11)-0.5*Real_MC_30Y!$J$12^2)+Real_MC_30Y!$J$12*((RAND()+RAND()+RAND()+RAND()+RAND()+RAND()+RAND()+RAND()+RAND()+RAND()+RAND()+RAND())-6))-1)+Real_MC_30Y!R$58)</x:f>
        <x:v>4034715.467602576</x:v>
      </x:c>
      <x:c r="S28" s="50" t="n">
        <x:f>MAX(0,R28*(1+EXP((LN(1+Real_MC_30Y!$J$11)-0.5*Real_MC_30Y!$J$12^2)+Real_MC_30Y!$J$12*((RAND()+RAND()+RAND()+RAND()+RAND()+RAND()+RAND()+RAND()+RAND()+RAND()+RAND()+RAND())-6))-1)+Real_MC_30Y!S$58)</x:f>
        <x:v>3666251.6828826726</x:v>
      </x:c>
      <x:c r="T28" s="50" t="n">
        <x:f>MAX(0,S28*(1+EXP((LN(1+Real_MC_30Y!$J$11)-0.5*Real_MC_30Y!$J$12^2)+Real_MC_30Y!$J$12*((RAND()+RAND()+RAND()+RAND()+RAND()+RAND()+RAND()+RAND()+RAND()+RAND()+RAND()+RAND())-6))-1)+Real_MC_30Y!T$58)</x:f>
        <x:v>4443488.8248319505</x:v>
      </x:c>
      <x:c r="U28" s="50" t="n">
        <x:f>MAX(0,T28*(1+EXP((LN(1+Real_MC_30Y!$J$11)-0.5*Real_MC_30Y!$J$12^2)+Real_MC_30Y!$J$12*((RAND()+RAND()+RAND()+RAND()+RAND()+RAND()+RAND()+RAND()+RAND()+RAND()+RAND()+RAND())-6))-1)+Real_MC_30Y!U$58)</x:f>
        <x:v>5087223.476665665</x:v>
      </x:c>
      <x:c r="V28" s="50" t="n">
        <x:f>MAX(0,U28*(1+EXP((LN(1+Real_MC_30Y!$J$11)-0.5*Real_MC_30Y!$J$12^2)+Real_MC_30Y!$J$12*((RAND()+RAND()+RAND()+RAND()+RAND()+RAND()+RAND()+RAND()+RAND()+RAND()+RAND()+RAND())-6))-1)+Real_MC_30Y!V$58)</x:f>
        <x:v>5349226.571125271</x:v>
      </x:c>
      <x:c r="W28" s="50" t="n">
        <x:f>MAX(0,V28*(1+EXP((LN(1+Real_MC_30Y!$J$11)-0.5*Real_MC_30Y!$J$12^2)+Real_MC_30Y!$J$12*((RAND()+RAND()+RAND()+RAND()+RAND()+RAND()+RAND()+RAND()+RAND()+RAND()+RAND()+RAND())-6))-1)+Real_MC_30Y!W$58)</x:f>
        <x:v>5924134.353278291</x:v>
      </x:c>
      <x:c r="X28" s="50" t="n">
        <x:f>MAX(0,W28*(1+EXP((LN(1+Real_MC_30Y!$J$11)-0.5*Real_MC_30Y!$J$12^2)+Real_MC_30Y!$J$12*((RAND()+RAND()+RAND()+RAND()+RAND()+RAND()+RAND()+RAND()+RAND()+RAND()+RAND()+RAND())-6))-1)+Real_MC_30Y!X$58)</x:f>
        <x:v>7310737.044361643</x:v>
      </x:c>
      <x:c r="Y28" s="50" t="n">
        <x:f>MAX(0,X28*(1+EXP((LN(1+Real_MC_30Y!$J$11)-0.5*Real_MC_30Y!$J$12^2)+Real_MC_30Y!$J$12*((RAND()+RAND()+RAND()+RAND()+RAND()+RAND()+RAND()+RAND()+RAND()+RAND()+RAND()+RAND())-6))-1)+Real_MC_30Y!Y$58)</x:f>
        <x:v>7423875.779387206</x:v>
      </x:c>
      <x:c r="Z28" s="50" t="n">
        <x:f>MAX(0,Y28*(1+EXP((LN(1+Real_MC_30Y!$J$11)-0.5*Real_MC_30Y!$J$12^2)+Real_MC_30Y!$J$12*((RAND()+RAND()+RAND()+RAND()+RAND()+RAND()+RAND()+RAND()+RAND()+RAND()+RAND()+RAND())-6))-1)+Real_MC_30Y!Z$58)</x:f>
        <x:v>6839409.550161276</x:v>
      </x:c>
      <x:c r="AA28" s="50" t="n">
        <x:f>MAX(0,Z28*(1+EXP((LN(1+Real_MC_30Y!$J$11)-0.5*Real_MC_30Y!$J$12^2)+Real_MC_30Y!$J$12*((RAND()+RAND()+RAND()+RAND()+RAND()+RAND()+RAND()+RAND()+RAND()+RAND()+RAND()+RAND())-6))-1)+Real_MC_30Y!AA$58)</x:f>
        <x:v>8111824.84107137</x:v>
      </x:c>
      <x:c r="AB28" s="50" t="n">
        <x:f>MAX(0,AA28*(1+EXP((LN(1+Real_MC_30Y!$J$11)-0.5*Real_MC_30Y!$J$12^2)+Real_MC_30Y!$J$12*((RAND()+RAND()+RAND()+RAND()+RAND()+RAND()+RAND()+RAND()+RAND()+RAND()+RAND()+RAND())-6))-1)+Real_MC_30Y!AB$58)</x:f>
        <x:v>9348649.54822823</x:v>
      </x:c>
      <x:c r="AC28" s="50" t="n">
        <x:f>MAX(0,AB28*(1+EXP((LN(1+Real_MC_30Y!$J$11)-0.5*Real_MC_30Y!$J$12^2)+Real_MC_30Y!$J$12*((RAND()+RAND()+RAND()+RAND()+RAND()+RAND()+RAND()+RAND()+RAND()+RAND()+RAND()+RAND())-6))-1)+Real_MC_30Y!AC$58)</x:f>
        <x:v>10121866.256758153</x:v>
      </x:c>
      <x:c r="AD28" s="50" t="n">
        <x:f>MAX(0,AC28*(1+EXP((LN(1+Real_MC_30Y!$J$11)-0.5*Real_MC_30Y!$J$12^2)+Real_MC_30Y!$J$12*((RAND()+RAND()+RAND()+RAND()+RAND()+RAND()+RAND()+RAND()+RAND()+RAND()+RAND()+RAND())-6))-1)+Real_MC_30Y!AD$58)</x:f>
        <x:v>8863955.905134818</x:v>
      </x:c>
      <x:c r="AE28" s="50" t="n">
        <x:f>MAX(0,AD28*(1+EXP((LN(1+Real_MC_30Y!$J$11)-0.5*Real_MC_30Y!$J$12^2)+Real_MC_30Y!$J$12*((RAND()+RAND()+RAND()+RAND()+RAND()+RAND()+RAND()+RAND()+RAND()+RAND()+RAND()+RAND())-6))-1)+Real_MC_30Y!AE$58)</x:f>
        <x:v>9347639.683081655</x:v>
      </x:c>
      <x:c r="AF28" s="50" t="n">
        <x:f>MAX(0,AE28*(1+EXP((LN(1+Real_MC_30Y!$J$11)-0.5*Real_MC_30Y!$J$12^2)+Real_MC_30Y!$J$12*((RAND()+RAND()+RAND()+RAND()+RAND()+RAND()+RAND()+RAND()+RAND()+RAND()+RAND()+RAND())-6))-1)+Real_MC_30Y!AF$58)</x:f>
        <x:v>10067743.426990213</x:v>
      </x:c>
    </x:row>
    <x:row r="29">
      <x:c r="A29">
        <x:v>25</x:v>
      </x:c>
      <x:c r="B29" s="50" t="n">
        <x:f>MAX(0,Liquidity_30Y!$C$14+Real_MC_30Y!B$57-Real_MC_30Y!B$56)</x:f>
        <x:v>1029031.25</x:v>
      </x:c>
      <x:c r="C29" s="50" t="n">
        <x:f>MAX(0,B29*(1+EXP((LN(1+Real_MC_30Y!$J$11)-0.5*Real_MC_30Y!$J$12^2)+Real_MC_30Y!$J$12*((RAND()+RAND()+RAND()+RAND()+RAND()+RAND()+RAND()+RAND()+RAND()+RAND()+RAND()+RAND())-6))-1)+Real_MC_30Y!C$58)</x:f>
        <x:v>1375184.9133919417</x:v>
      </x:c>
      <x:c r="D29" s="50" t="n">
        <x:f>MAX(0,C29*(1+EXP((LN(1+Real_MC_30Y!$J$11)-0.5*Real_MC_30Y!$J$12^2)+Real_MC_30Y!$J$12*((RAND()+RAND()+RAND()+RAND()+RAND()+RAND()+RAND()+RAND()+RAND()+RAND()+RAND()+RAND())-6))-1)+Real_MC_30Y!D$58)</x:f>
        <x:v>1230419.5432761144</x:v>
      </x:c>
      <x:c r="E29" s="50" t="n">
        <x:f>MAX(0,D29*(1+EXP((LN(1+Real_MC_30Y!$J$11)-0.5*Real_MC_30Y!$J$12^2)+Real_MC_30Y!$J$12*((RAND()+RAND()+RAND()+RAND()+RAND()+RAND()+RAND()+RAND()+RAND()+RAND()+RAND()+RAND())-6))-1)+Real_MC_30Y!E$58)</x:f>
        <x:v>1311100.4965450638</x:v>
      </x:c>
      <x:c r="F29" s="50" t="n">
        <x:f>MAX(0,E29*(1+EXP((LN(1+Real_MC_30Y!$J$11)-0.5*Real_MC_30Y!$J$12^2)+Real_MC_30Y!$J$12*((RAND()+RAND()+RAND()+RAND()+RAND()+RAND()+RAND()+RAND()+RAND()+RAND()+RAND()+RAND())-6))-1)+Real_MC_30Y!F$58)</x:f>
        <x:v>1374830.3694145165</x:v>
      </x:c>
      <x:c r="G29" s="50" t="n">
        <x:f>MAX(0,F29*(1+EXP((LN(1+Real_MC_30Y!$J$11)-0.5*Real_MC_30Y!$J$12^2)+Real_MC_30Y!$J$12*((RAND()+RAND()+RAND()+RAND()+RAND()+RAND()+RAND()+RAND()+RAND()+RAND()+RAND()+RAND())-6))-1)+Real_MC_30Y!G$58)</x:f>
        <x:v>1548769.9505913921</x:v>
      </x:c>
      <x:c r="H29" s="50" t="n">
        <x:f>MAX(0,G29*(1+EXP((LN(1+Real_MC_30Y!$J$11)-0.5*Real_MC_30Y!$J$12^2)+Real_MC_30Y!$J$12*((RAND()+RAND()+RAND()+RAND()+RAND()+RAND()+RAND()+RAND()+RAND()+RAND()+RAND()+RAND())-6))-1)+Real_MC_30Y!H$58)</x:f>
        <x:v>1805505.7823475674</x:v>
      </x:c>
      <x:c r="I29" s="50" t="n">
        <x:f>MAX(0,H29*(1+EXP((LN(1+Real_MC_30Y!$J$11)-0.5*Real_MC_30Y!$J$12^2)+Real_MC_30Y!$J$12*((RAND()+RAND()+RAND()+RAND()+RAND()+RAND()+RAND()+RAND()+RAND()+RAND()+RAND()+RAND())-6))-1)+Real_MC_30Y!I$58)</x:f>
        <x:v>1339153.5543293515</x:v>
      </x:c>
      <x:c r="J29" s="50" t="n">
        <x:f>MAX(0,I29*(1+EXP((LN(1+Real_MC_30Y!$J$11)-0.5*Real_MC_30Y!$J$12^2)+Real_MC_30Y!$J$12*((RAND()+RAND()+RAND()+RAND()+RAND()+RAND()+RAND()+RAND()+RAND()+RAND()+RAND()+RAND())-6))-1)+Real_MC_30Y!J$58)</x:f>
        <x:v>1970475.418390036</x:v>
      </x:c>
      <x:c r="K29" s="50" t="n">
        <x:f>MAX(0,J29*(1+EXP((LN(1+Real_MC_30Y!$J$11)-0.5*Real_MC_30Y!$J$12^2)+Real_MC_30Y!$J$12*((RAND()+RAND()+RAND()+RAND()+RAND()+RAND()+RAND()+RAND()+RAND()+RAND()+RAND()+RAND())-6))-1)+Real_MC_30Y!K$58)</x:f>
        <x:v>2145720.3563887347</x:v>
      </x:c>
      <x:c r="L29" s="50" t="n">
        <x:f>MAX(0,K29*(1+EXP((LN(1+Real_MC_30Y!$J$11)-0.5*Real_MC_30Y!$J$12^2)+Real_MC_30Y!$J$12*((RAND()+RAND()+RAND()+RAND()+RAND()+RAND()+RAND()+RAND()+RAND()+RAND()+RAND()+RAND())-6))-1)+Real_MC_30Y!L$58)</x:f>
        <x:v>2164299.404609916</x:v>
      </x:c>
      <x:c r="M29" s="50" t="n">
        <x:f>MAX(0,L29*(1+EXP((LN(1+Real_MC_30Y!$J$11)-0.5*Real_MC_30Y!$J$12^2)+Real_MC_30Y!$J$12*((RAND()+RAND()+RAND()+RAND()+RAND()+RAND()+RAND()+RAND()+RAND()+RAND()+RAND()+RAND())-6))-1)+Real_MC_30Y!M$58)</x:f>
        <x:v>2633634.1174909477</x:v>
      </x:c>
      <x:c r="N29" s="50" t="n">
        <x:f>MAX(0,M29*(1+EXP((LN(1+Real_MC_30Y!$J$11)-0.5*Real_MC_30Y!$J$12^2)+Real_MC_30Y!$J$12*((RAND()+RAND()+RAND()+RAND()+RAND()+RAND()+RAND()+RAND()+RAND()+RAND()+RAND()+RAND())-6))-1)+Real_MC_30Y!N$58)</x:f>
        <x:v>3260410.799455534</x:v>
      </x:c>
      <x:c r="O29" s="50" t="n">
        <x:f>MAX(0,N29*(1+EXP((LN(1+Real_MC_30Y!$J$11)-0.5*Real_MC_30Y!$J$12^2)+Real_MC_30Y!$J$12*((RAND()+RAND()+RAND()+RAND()+RAND()+RAND()+RAND()+RAND()+RAND()+RAND()+RAND()+RAND())-6))-1)+Real_MC_30Y!O$58)</x:f>
        <x:v>4041802.764586188</x:v>
      </x:c>
      <x:c r="P29" s="50" t="n">
        <x:f>MAX(0,O29*(1+EXP((LN(1+Real_MC_30Y!$J$11)-0.5*Real_MC_30Y!$J$12^2)+Real_MC_30Y!$J$12*((RAND()+RAND()+RAND()+RAND()+RAND()+RAND()+RAND()+RAND()+RAND()+RAND()+RAND()+RAND())-6))-1)+Real_MC_30Y!P$58)</x:f>
        <x:v>3792878.7034105817</x:v>
      </x:c>
      <x:c r="Q29" s="50" t="n">
        <x:f>MAX(0,P29*(1+EXP((LN(1+Real_MC_30Y!$J$11)-0.5*Real_MC_30Y!$J$12^2)+Real_MC_30Y!$J$12*((RAND()+RAND()+RAND()+RAND()+RAND()+RAND()+RAND()+RAND()+RAND()+RAND()+RAND()+RAND())-6))-1)+Real_MC_30Y!Q$58)</x:f>
        <x:v>5170909.049384997</x:v>
      </x:c>
      <x:c r="R29" s="50" t="n">
        <x:f>MAX(0,Q29*(1+EXP((LN(1+Real_MC_30Y!$J$11)-0.5*Real_MC_30Y!$J$12^2)+Real_MC_30Y!$J$12*((RAND()+RAND()+RAND()+RAND()+RAND()+RAND()+RAND()+RAND()+RAND()+RAND()+RAND()+RAND())-6))-1)+Real_MC_30Y!R$58)</x:f>
        <x:v>6148633.028606365</x:v>
      </x:c>
      <x:c r="S29" s="50" t="n">
        <x:f>MAX(0,R29*(1+EXP((LN(1+Real_MC_30Y!$J$11)-0.5*Real_MC_30Y!$J$12^2)+Real_MC_30Y!$J$12*((RAND()+RAND()+RAND()+RAND()+RAND()+RAND()+RAND()+RAND()+RAND()+RAND()+RAND()+RAND())-6))-1)+Real_MC_30Y!S$58)</x:f>
        <x:v>6158189.769388963</x:v>
      </x:c>
      <x:c r="T29" s="50" t="n">
        <x:f>MAX(0,S29*(1+EXP((LN(1+Real_MC_30Y!$J$11)-0.5*Real_MC_30Y!$J$12^2)+Real_MC_30Y!$J$12*((RAND()+RAND()+RAND()+RAND()+RAND()+RAND()+RAND()+RAND()+RAND()+RAND()+RAND()+RAND())-6))-1)+Real_MC_30Y!T$58)</x:f>
        <x:v>5957806.703634847</x:v>
      </x:c>
      <x:c r="U29" s="50" t="n">
        <x:f>MAX(0,T29*(1+EXP((LN(1+Real_MC_30Y!$J$11)-0.5*Real_MC_30Y!$J$12^2)+Real_MC_30Y!$J$12*((RAND()+RAND()+RAND()+RAND()+RAND()+RAND()+RAND()+RAND()+RAND()+RAND()+RAND()+RAND())-6))-1)+Real_MC_30Y!U$58)</x:f>
        <x:v>7100728.717794236</x:v>
      </x:c>
      <x:c r="V29" s="50" t="n">
        <x:f>MAX(0,U29*(1+EXP((LN(1+Real_MC_30Y!$J$11)-0.5*Real_MC_30Y!$J$12^2)+Real_MC_30Y!$J$12*((RAND()+RAND()+RAND()+RAND()+RAND()+RAND()+RAND()+RAND()+RAND()+RAND()+RAND()+RAND())-6))-1)+Real_MC_30Y!V$58)</x:f>
        <x:v>9320015.31976403</x:v>
      </x:c>
      <x:c r="W29" s="50" t="n">
        <x:f>MAX(0,V29*(1+EXP((LN(1+Real_MC_30Y!$J$11)-0.5*Real_MC_30Y!$J$12^2)+Real_MC_30Y!$J$12*((RAND()+RAND()+RAND()+RAND()+RAND()+RAND()+RAND()+RAND()+RAND()+RAND()+RAND()+RAND())-6))-1)+Real_MC_30Y!W$58)</x:f>
        <x:v>12485289.687378252</x:v>
      </x:c>
      <x:c r="X29" s="50" t="n">
        <x:f>MAX(0,W29*(1+EXP((LN(1+Real_MC_30Y!$J$11)-0.5*Real_MC_30Y!$J$12^2)+Real_MC_30Y!$J$12*((RAND()+RAND()+RAND()+RAND()+RAND()+RAND()+RAND()+RAND()+RAND()+RAND()+RAND()+RAND())-6))-1)+Real_MC_30Y!X$58)</x:f>
        <x:v>11390127.990496604</x:v>
      </x:c>
      <x:c r="Y29" s="50" t="n">
        <x:f>MAX(0,X29*(1+EXP((LN(1+Real_MC_30Y!$J$11)-0.5*Real_MC_30Y!$J$12^2)+Real_MC_30Y!$J$12*((RAND()+RAND()+RAND()+RAND()+RAND()+RAND()+RAND()+RAND()+RAND()+RAND()+RAND()+RAND())-6))-1)+Real_MC_30Y!Y$58)</x:f>
        <x:v>10768772.122938951</x:v>
      </x:c>
      <x:c r="Z29" s="50" t="n">
        <x:f>MAX(0,Y29*(1+EXP((LN(1+Real_MC_30Y!$J$11)-0.5*Real_MC_30Y!$J$12^2)+Real_MC_30Y!$J$12*((RAND()+RAND()+RAND()+RAND()+RAND()+RAND()+RAND()+RAND()+RAND()+RAND()+RAND()+RAND())-6))-1)+Real_MC_30Y!Z$58)</x:f>
        <x:v>12791073.732401527</x:v>
      </x:c>
      <x:c r="AA29" s="50" t="n">
        <x:f>MAX(0,Z29*(1+EXP((LN(1+Real_MC_30Y!$J$11)-0.5*Real_MC_30Y!$J$12^2)+Real_MC_30Y!$J$12*((RAND()+RAND()+RAND()+RAND()+RAND()+RAND()+RAND()+RAND()+RAND()+RAND()+RAND()+RAND())-6))-1)+Real_MC_30Y!AA$58)</x:f>
        <x:v>9649343.092466183</x:v>
      </x:c>
      <x:c r="AB29" s="50" t="n">
        <x:f>MAX(0,AA29*(1+EXP((LN(1+Real_MC_30Y!$J$11)-0.5*Real_MC_30Y!$J$12^2)+Real_MC_30Y!$J$12*((RAND()+RAND()+RAND()+RAND()+RAND()+RAND()+RAND()+RAND()+RAND()+RAND()+RAND()+RAND())-6))-1)+Real_MC_30Y!AB$58)</x:f>
        <x:v>9748797.104207506</x:v>
      </x:c>
      <x:c r="AC29" s="50" t="n">
        <x:f>MAX(0,AB29*(1+EXP((LN(1+Real_MC_30Y!$J$11)-0.5*Real_MC_30Y!$J$12^2)+Real_MC_30Y!$J$12*((RAND()+RAND()+RAND()+RAND()+RAND()+RAND()+RAND()+RAND()+RAND()+RAND()+RAND()+RAND())-6))-1)+Real_MC_30Y!AC$58)</x:f>
        <x:v>10061786.784706835</x:v>
      </x:c>
      <x:c r="AD29" s="50" t="n">
        <x:f>MAX(0,AC29*(1+EXP((LN(1+Real_MC_30Y!$J$11)-0.5*Real_MC_30Y!$J$12^2)+Real_MC_30Y!$J$12*((RAND()+RAND()+RAND()+RAND()+RAND()+RAND()+RAND()+RAND()+RAND()+RAND()+RAND()+RAND())-6))-1)+Real_MC_30Y!AD$58)</x:f>
        <x:v>11834884.924892122</x:v>
      </x:c>
      <x:c r="AE29" s="50" t="n">
        <x:f>MAX(0,AD29*(1+EXP((LN(1+Real_MC_30Y!$J$11)-0.5*Real_MC_30Y!$J$12^2)+Real_MC_30Y!$J$12*((RAND()+RAND()+RAND()+RAND()+RAND()+RAND()+RAND()+RAND()+RAND()+RAND()+RAND()+RAND())-6))-1)+Real_MC_30Y!AE$58)</x:f>
        <x:v>14609849.003222061</x:v>
      </x:c>
      <x:c r="AF29" s="50" t="n">
        <x:f>MAX(0,AE29*(1+EXP((LN(1+Real_MC_30Y!$J$11)-0.5*Real_MC_30Y!$J$12^2)+Real_MC_30Y!$J$12*((RAND()+RAND()+RAND()+RAND()+RAND()+RAND()+RAND()+RAND()+RAND()+RAND()+RAND()+RAND())-6))-1)+Real_MC_30Y!AF$58)</x:f>
        <x:v>15242984.337477151</x:v>
      </x:c>
    </x:row>
    <x:row r="30">
      <x:c r="A30">
        <x:v>26</x:v>
      </x:c>
      <x:c r="B30" s="50" t="n">
        <x:f>MAX(0,Liquidity_30Y!$C$14+Real_MC_30Y!B$57-Real_MC_30Y!B$56)</x:f>
        <x:v>1029031.25</x:v>
      </x:c>
      <x:c r="C30" s="50" t="n">
        <x:f>MAX(0,B30*(1+EXP((LN(1+Real_MC_30Y!$J$11)-0.5*Real_MC_30Y!$J$12^2)+Real_MC_30Y!$J$12*((RAND()+RAND()+RAND()+RAND()+RAND()+RAND()+RAND()+RAND()+RAND()+RAND()+RAND()+RAND())-6))-1)+Real_MC_30Y!C$58)</x:f>
        <x:v>1186153.7674482558</x:v>
      </x:c>
      <x:c r="D30" s="50" t="n">
        <x:f>MAX(0,C30*(1+EXP((LN(1+Real_MC_30Y!$J$11)-0.5*Real_MC_30Y!$J$12^2)+Real_MC_30Y!$J$12*((RAND()+RAND()+RAND()+RAND()+RAND()+RAND()+RAND()+RAND()+RAND()+RAND()+RAND()+RAND())-6))-1)+Real_MC_30Y!D$58)</x:f>
        <x:v>1522342.698663483</x:v>
      </x:c>
      <x:c r="E30" s="50" t="n">
        <x:f>MAX(0,D30*(1+EXP((LN(1+Real_MC_30Y!$J$11)-0.5*Real_MC_30Y!$J$12^2)+Real_MC_30Y!$J$12*((RAND()+RAND()+RAND()+RAND()+RAND()+RAND()+RAND()+RAND()+RAND()+RAND()+RAND()+RAND())-6))-1)+Real_MC_30Y!E$58)</x:f>
        <x:v>1564890.9619540724</x:v>
      </x:c>
      <x:c r="F30" s="50" t="n">
        <x:f>MAX(0,E30*(1+EXP((LN(1+Real_MC_30Y!$J$11)-0.5*Real_MC_30Y!$J$12^2)+Real_MC_30Y!$J$12*((RAND()+RAND()+RAND()+RAND()+RAND()+RAND()+RAND()+RAND()+RAND()+RAND()+RAND()+RAND())-6))-1)+Real_MC_30Y!F$58)</x:f>
        <x:v>2003259.653490873</x:v>
      </x:c>
      <x:c r="G30" s="50" t="n">
        <x:f>MAX(0,F30*(1+EXP((LN(1+Real_MC_30Y!$J$11)-0.5*Real_MC_30Y!$J$12^2)+Real_MC_30Y!$J$12*((RAND()+RAND()+RAND()+RAND()+RAND()+RAND()+RAND()+RAND()+RAND()+RAND()+RAND()+RAND())-6))-1)+Real_MC_30Y!G$58)</x:f>
        <x:v>2501180.176157259</x:v>
      </x:c>
      <x:c r="H30" s="50" t="n">
        <x:f>MAX(0,G30*(1+EXP((LN(1+Real_MC_30Y!$J$11)-0.5*Real_MC_30Y!$J$12^2)+Real_MC_30Y!$J$12*((RAND()+RAND()+RAND()+RAND()+RAND()+RAND()+RAND()+RAND()+RAND()+RAND()+RAND()+RAND())-6))-1)+Real_MC_30Y!H$58)</x:f>
        <x:v>2686939.630824271</x:v>
      </x:c>
      <x:c r="I30" s="50" t="n">
        <x:f>MAX(0,H30*(1+EXP((LN(1+Real_MC_30Y!$J$11)-0.5*Real_MC_30Y!$J$12^2)+Real_MC_30Y!$J$12*((RAND()+RAND()+RAND()+RAND()+RAND()+RAND()+RAND()+RAND()+RAND()+RAND()+RAND()+RAND())-6))-1)+Real_MC_30Y!I$58)</x:f>
        <x:v>2824941.578237622</x:v>
      </x:c>
      <x:c r="J30" s="50" t="n">
        <x:f>MAX(0,I30*(1+EXP((LN(1+Real_MC_30Y!$J$11)-0.5*Real_MC_30Y!$J$12^2)+Real_MC_30Y!$J$12*((RAND()+RAND()+RAND()+RAND()+RAND()+RAND()+RAND()+RAND()+RAND()+RAND()+RAND()+RAND())-6))-1)+Real_MC_30Y!J$58)</x:f>
        <x:v>3199441.1227237093</x:v>
      </x:c>
      <x:c r="K30" s="50" t="n">
        <x:f>MAX(0,J30*(1+EXP((LN(1+Real_MC_30Y!$J$11)-0.5*Real_MC_30Y!$J$12^2)+Real_MC_30Y!$J$12*((RAND()+RAND()+RAND()+RAND()+RAND()+RAND()+RAND()+RAND()+RAND()+RAND()+RAND()+RAND())-6))-1)+Real_MC_30Y!K$58)</x:f>
        <x:v>3262919.5930417133</x:v>
      </x:c>
      <x:c r="L30" s="50" t="n">
        <x:f>MAX(0,K30*(1+EXP((LN(1+Real_MC_30Y!$J$11)-0.5*Real_MC_30Y!$J$12^2)+Real_MC_30Y!$J$12*((RAND()+RAND()+RAND()+RAND()+RAND()+RAND()+RAND()+RAND()+RAND()+RAND()+RAND()+RAND())-6))-1)+Real_MC_30Y!L$58)</x:f>
        <x:v>3194645.604708149</x:v>
      </x:c>
      <x:c r="M30" s="50" t="n">
        <x:f>MAX(0,L30*(1+EXP((LN(1+Real_MC_30Y!$J$11)-0.5*Real_MC_30Y!$J$12^2)+Real_MC_30Y!$J$12*((RAND()+RAND()+RAND()+RAND()+RAND()+RAND()+RAND()+RAND()+RAND()+RAND()+RAND()+RAND())-6))-1)+Real_MC_30Y!M$58)</x:f>
        <x:v>2976432.6005124715</x:v>
      </x:c>
      <x:c r="N30" s="50" t="n">
        <x:f>MAX(0,M30*(1+EXP((LN(1+Real_MC_30Y!$J$11)-0.5*Real_MC_30Y!$J$12^2)+Real_MC_30Y!$J$12*((RAND()+RAND()+RAND()+RAND()+RAND()+RAND()+RAND()+RAND()+RAND()+RAND()+RAND()+RAND())-6))-1)+Real_MC_30Y!N$58)</x:f>
        <x:v>3286185.163931704</x:v>
      </x:c>
      <x:c r="O30" s="50" t="n">
        <x:f>MAX(0,N30*(1+EXP((LN(1+Real_MC_30Y!$J$11)-0.5*Real_MC_30Y!$J$12^2)+Real_MC_30Y!$J$12*((RAND()+RAND()+RAND()+RAND()+RAND()+RAND()+RAND()+RAND()+RAND()+RAND()+RAND()+RAND())-6))-1)+Real_MC_30Y!O$58)</x:f>
        <x:v>4406754.21042028</x:v>
      </x:c>
      <x:c r="P30" s="50" t="n">
        <x:f>MAX(0,O30*(1+EXP((LN(1+Real_MC_30Y!$J$11)-0.5*Real_MC_30Y!$J$12^2)+Real_MC_30Y!$J$12*((RAND()+RAND()+RAND()+RAND()+RAND()+RAND()+RAND()+RAND()+RAND()+RAND()+RAND()+RAND())-6))-1)+Real_MC_30Y!P$58)</x:f>
        <x:v>5615607.612930226</x:v>
      </x:c>
      <x:c r="Q30" s="50" t="n">
        <x:f>MAX(0,P30*(1+EXP((LN(1+Real_MC_30Y!$J$11)-0.5*Real_MC_30Y!$J$12^2)+Real_MC_30Y!$J$12*((RAND()+RAND()+RAND()+RAND()+RAND()+RAND()+RAND()+RAND()+RAND()+RAND()+RAND()+RAND())-6))-1)+Real_MC_30Y!Q$58)</x:f>
        <x:v>7222888.494642638</x:v>
      </x:c>
      <x:c r="R30" s="50" t="n">
        <x:f>MAX(0,Q30*(1+EXP((LN(1+Real_MC_30Y!$J$11)-0.5*Real_MC_30Y!$J$12^2)+Real_MC_30Y!$J$12*((RAND()+RAND()+RAND()+RAND()+RAND()+RAND()+RAND()+RAND()+RAND()+RAND()+RAND()+RAND())-6))-1)+Real_MC_30Y!R$58)</x:f>
        <x:v>9681569.85770795</x:v>
      </x:c>
      <x:c r="S30" s="50" t="n">
        <x:f>MAX(0,R30*(1+EXP((LN(1+Real_MC_30Y!$J$11)-0.5*Real_MC_30Y!$J$12^2)+Real_MC_30Y!$J$12*((RAND()+RAND()+RAND()+RAND()+RAND()+RAND()+RAND()+RAND()+RAND()+RAND()+RAND()+RAND())-6))-1)+Real_MC_30Y!S$58)</x:f>
        <x:v>10920470.233307166</x:v>
      </x:c>
      <x:c r="T30" s="50" t="n">
        <x:f>MAX(0,S30*(1+EXP((LN(1+Real_MC_30Y!$J$11)-0.5*Real_MC_30Y!$J$12^2)+Real_MC_30Y!$J$12*((RAND()+RAND()+RAND()+RAND()+RAND()+RAND()+RAND()+RAND()+RAND()+RAND()+RAND()+RAND())-6))-1)+Real_MC_30Y!T$58)</x:f>
        <x:v>11479703.582158184</x:v>
      </x:c>
      <x:c r="U30" s="50" t="n">
        <x:f>MAX(0,T30*(1+EXP((LN(1+Real_MC_30Y!$J$11)-0.5*Real_MC_30Y!$J$12^2)+Real_MC_30Y!$J$12*((RAND()+RAND()+RAND()+RAND()+RAND()+RAND()+RAND()+RAND()+RAND()+RAND()+RAND()+RAND())-6))-1)+Real_MC_30Y!U$58)</x:f>
        <x:v>10456543.768479753</x:v>
      </x:c>
      <x:c r="V30" s="50" t="n">
        <x:f>MAX(0,U30*(1+EXP((LN(1+Real_MC_30Y!$J$11)-0.5*Real_MC_30Y!$J$12^2)+Real_MC_30Y!$J$12*((RAND()+RAND()+RAND()+RAND()+RAND()+RAND()+RAND()+RAND()+RAND()+RAND()+RAND()+RAND())-6))-1)+Real_MC_30Y!V$58)</x:f>
        <x:v>11930331.41095413</x:v>
      </x:c>
      <x:c r="W30" s="50" t="n">
        <x:f>MAX(0,V30*(1+EXP((LN(1+Real_MC_30Y!$J$11)-0.5*Real_MC_30Y!$J$12^2)+Real_MC_30Y!$J$12*((RAND()+RAND()+RAND()+RAND()+RAND()+RAND()+RAND()+RAND()+RAND()+RAND()+RAND()+RAND())-6))-1)+Real_MC_30Y!W$58)</x:f>
        <x:v>9588451.577917563</x:v>
      </x:c>
      <x:c r="X30" s="50" t="n">
        <x:f>MAX(0,W30*(1+EXP((LN(1+Real_MC_30Y!$J$11)-0.5*Real_MC_30Y!$J$12^2)+Real_MC_30Y!$J$12*((RAND()+RAND()+RAND()+RAND()+RAND()+RAND()+RAND()+RAND()+RAND()+RAND()+RAND()+RAND())-6))-1)+Real_MC_30Y!X$58)</x:f>
        <x:v>10864336.257405097</x:v>
      </x:c>
      <x:c r="Y30" s="50" t="n">
        <x:f>MAX(0,X30*(1+EXP((LN(1+Real_MC_30Y!$J$11)-0.5*Real_MC_30Y!$J$12^2)+Real_MC_30Y!$J$12*((RAND()+RAND()+RAND()+RAND()+RAND()+RAND()+RAND()+RAND()+RAND()+RAND()+RAND()+RAND())-6))-1)+Real_MC_30Y!Y$58)</x:f>
        <x:v>14640825.51514102</x:v>
      </x:c>
      <x:c r="Z30" s="50" t="n">
        <x:f>MAX(0,Y30*(1+EXP((LN(1+Real_MC_30Y!$J$11)-0.5*Real_MC_30Y!$J$12^2)+Real_MC_30Y!$J$12*((RAND()+RAND()+RAND()+RAND()+RAND()+RAND()+RAND()+RAND()+RAND()+RAND()+RAND()+RAND())-6))-1)+Real_MC_30Y!Z$58)</x:f>
        <x:v>13120060.495046914</x:v>
      </x:c>
      <x:c r="AA30" s="50" t="n">
        <x:f>MAX(0,Z30*(1+EXP((LN(1+Real_MC_30Y!$J$11)-0.5*Real_MC_30Y!$J$12^2)+Real_MC_30Y!$J$12*((RAND()+RAND()+RAND()+RAND()+RAND()+RAND()+RAND()+RAND()+RAND()+RAND()+RAND()+RAND())-6))-1)+Real_MC_30Y!AA$58)</x:f>
        <x:v>16004325.027968856</x:v>
      </x:c>
      <x:c r="AB30" s="50" t="n">
        <x:f>MAX(0,AA30*(1+EXP((LN(1+Real_MC_30Y!$J$11)-0.5*Real_MC_30Y!$J$12^2)+Real_MC_30Y!$J$12*((RAND()+RAND()+RAND()+RAND()+RAND()+RAND()+RAND()+RAND()+RAND()+RAND()+RAND()+RAND())-6))-1)+Real_MC_30Y!AB$58)</x:f>
        <x:v>19561628.446072966</x:v>
      </x:c>
      <x:c r="AC30" s="50" t="n">
        <x:f>MAX(0,AB30*(1+EXP((LN(1+Real_MC_30Y!$J$11)-0.5*Real_MC_30Y!$J$12^2)+Real_MC_30Y!$J$12*((RAND()+RAND()+RAND()+RAND()+RAND()+RAND()+RAND()+RAND()+RAND()+RAND()+RAND()+RAND())-6))-1)+Real_MC_30Y!AC$58)</x:f>
        <x:v>17610888.40566214</x:v>
      </x:c>
      <x:c r="AD30" s="50" t="n">
        <x:f>MAX(0,AC30*(1+EXP((LN(1+Real_MC_30Y!$J$11)-0.5*Real_MC_30Y!$J$12^2)+Real_MC_30Y!$J$12*((RAND()+RAND()+RAND()+RAND()+RAND()+RAND()+RAND()+RAND()+RAND()+RAND()+RAND()+RAND())-6))-1)+Real_MC_30Y!AD$58)</x:f>
        <x:v>18114324.231360957</x:v>
      </x:c>
      <x:c r="AE30" s="50" t="n">
        <x:f>MAX(0,AD30*(1+EXP((LN(1+Real_MC_30Y!$J$11)-0.5*Real_MC_30Y!$J$12^2)+Real_MC_30Y!$J$12*((RAND()+RAND()+RAND()+RAND()+RAND()+RAND()+RAND()+RAND()+RAND()+RAND()+RAND()+RAND())-6))-1)+Real_MC_30Y!AE$58)</x:f>
        <x:v>16189620.801476093</x:v>
      </x:c>
      <x:c r="AF30" s="50" t="n">
        <x:f>MAX(0,AE30*(1+EXP((LN(1+Real_MC_30Y!$J$11)-0.5*Real_MC_30Y!$J$12^2)+Real_MC_30Y!$J$12*((RAND()+RAND()+RAND()+RAND()+RAND()+RAND()+RAND()+RAND()+RAND()+RAND()+RAND()+RAND())-6))-1)+Real_MC_30Y!AF$58)</x:f>
        <x:v>15500713.216242468</x:v>
      </x:c>
    </x:row>
    <x:row r="31">
      <x:c r="A31">
        <x:v>27</x:v>
      </x:c>
      <x:c r="B31" s="50" t="n">
        <x:f>MAX(0,Liquidity_30Y!$C$14+Real_MC_30Y!B$57-Real_MC_30Y!B$56)</x:f>
        <x:v>1029031.25</x:v>
      </x:c>
      <x:c r="C31" s="50" t="n">
        <x:f>MAX(0,B31*(1+EXP((LN(1+Real_MC_30Y!$J$11)-0.5*Real_MC_30Y!$J$12^2)+Real_MC_30Y!$J$12*((RAND()+RAND()+RAND()+RAND()+RAND()+RAND()+RAND()+RAND()+RAND()+RAND()+RAND()+RAND())-6))-1)+Real_MC_30Y!C$58)</x:f>
        <x:v>1125445.8329323875</x:v>
      </x:c>
      <x:c r="D31" s="50" t="n">
        <x:f>MAX(0,C31*(1+EXP((LN(1+Real_MC_30Y!$J$11)-0.5*Real_MC_30Y!$J$12^2)+Real_MC_30Y!$J$12*((RAND()+RAND()+RAND()+RAND()+RAND()+RAND()+RAND()+RAND()+RAND()+RAND()+RAND()+RAND())-6))-1)+Real_MC_30Y!D$58)</x:f>
        <x:v>937647.7711883218</x:v>
      </x:c>
      <x:c r="E31" s="50" t="n">
        <x:f>MAX(0,D31*(1+EXP((LN(1+Real_MC_30Y!$J$11)-0.5*Real_MC_30Y!$J$12^2)+Real_MC_30Y!$J$12*((RAND()+RAND()+RAND()+RAND()+RAND()+RAND()+RAND()+RAND()+RAND()+RAND()+RAND()+RAND())-6))-1)+Real_MC_30Y!E$58)</x:f>
        <x:v>1016061.7783551819</x:v>
      </x:c>
      <x:c r="F31" s="50" t="n">
        <x:f>MAX(0,E31*(1+EXP((LN(1+Real_MC_30Y!$J$11)-0.5*Real_MC_30Y!$J$12^2)+Real_MC_30Y!$J$12*((RAND()+RAND()+RAND()+RAND()+RAND()+RAND()+RAND()+RAND()+RAND()+RAND()+RAND()+RAND())-6))-1)+Real_MC_30Y!F$58)</x:f>
        <x:v>987085.1321484749</x:v>
      </x:c>
      <x:c r="G31" s="50" t="n">
        <x:f>MAX(0,F31*(1+EXP((LN(1+Real_MC_30Y!$J$11)-0.5*Real_MC_30Y!$J$12^2)+Real_MC_30Y!$J$12*((RAND()+RAND()+RAND()+RAND()+RAND()+RAND()+RAND()+RAND()+RAND()+RAND()+RAND()+RAND())-6))-1)+Real_MC_30Y!G$58)</x:f>
        <x:v>1059190.6885845184</x:v>
      </x:c>
      <x:c r="H31" s="50" t="n">
        <x:f>MAX(0,G31*(1+EXP((LN(1+Real_MC_30Y!$J$11)-0.5*Real_MC_30Y!$J$12^2)+Real_MC_30Y!$J$12*((RAND()+RAND()+RAND()+RAND()+RAND()+RAND()+RAND()+RAND()+RAND()+RAND()+RAND()+RAND())-6))-1)+Real_MC_30Y!H$58)</x:f>
        <x:v>1282651.2697159955</x:v>
      </x:c>
      <x:c r="I31" s="50" t="n">
        <x:f>MAX(0,H31*(1+EXP((LN(1+Real_MC_30Y!$J$11)-0.5*Real_MC_30Y!$J$12^2)+Real_MC_30Y!$J$12*((RAND()+RAND()+RAND()+RAND()+RAND()+RAND()+RAND()+RAND()+RAND()+RAND()+RAND()+RAND())-6))-1)+Real_MC_30Y!I$58)</x:f>
        <x:v>1673117.578127963</x:v>
      </x:c>
      <x:c r="J31" s="50" t="n">
        <x:f>MAX(0,I31*(1+EXP((LN(1+Real_MC_30Y!$J$11)-0.5*Real_MC_30Y!$J$12^2)+Real_MC_30Y!$J$12*((RAND()+RAND()+RAND()+RAND()+RAND()+RAND()+RAND()+RAND()+RAND()+RAND()+RAND()+RAND())-6))-1)+Real_MC_30Y!J$58)</x:f>
        <x:v>1744653.513771811</x:v>
      </x:c>
      <x:c r="K31" s="50" t="n">
        <x:f>MAX(0,J31*(1+EXP((LN(1+Real_MC_30Y!$J$11)-0.5*Real_MC_30Y!$J$12^2)+Real_MC_30Y!$J$12*((RAND()+RAND()+RAND()+RAND()+RAND()+RAND()+RAND()+RAND()+RAND()+RAND()+RAND()+RAND())-6))-1)+Real_MC_30Y!K$58)</x:f>
        <x:v>2011572.4217837555</x:v>
      </x:c>
      <x:c r="L31" s="50" t="n">
        <x:f>MAX(0,K31*(1+EXP((LN(1+Real_MC_30Y!$J$11)-0.5*Real_MC_30Y!$J$12^2)+Real_MC_30Y!$J$12*((RAND()+RAND()+RAND()+RAND()+RAND()+RAND()+RAND()+RAND()+RAND()+RAND()+RAND()+RAND())-6))-1)+Real_MC_30Y!L$58)</x:f>
        <x:v>1835949.839773584</x:v>
      </x:c>
      <x:c r="M31" s="50" t="n">
        <x:f>MAX(0,L31*(1+EXP((LN(1+Real_MC_30Y!$J$11)-0.5*Real_MC_30Y!$J$12^2)+Real_MC_30Y!$J$12*((RAND()+RAND()+RAND()+RAND()+RAND()+RAND()+RAND()+RAND()+RAND()+RAND()+RAND()+RAND())-6))-1)+Real_MC_30Y!M$58)</x:f>
        <x:v>1965958.3629292666</x:v>
      </x:c>
      <x:c r="N31" s="50" t="n">
        <x:f>MAX(0,M31*(1+EXP((LN(1+Real_MC_30Y!$J$11)-0.5*Real_MC_30Y!$J$12^2)+Real_MC_30Y!$J$12*((RAND()+RAND()+RAND()+RAND()+RAND()+RAND()+RAND()+RAND()+RAND()+RAND()+RAND()+RAND())-6))-1)+Real_MC_30Y!N$58)</x:f>
        <x:v>2229249.2943385346</x:v>
      </x:c>
      <x:c r="O31" s="50" t="n">
        <x:f>MAX(0,N31*(1+EXP((LN(1+Real_MC_30Y!$J$11)-0.5*Real_MC_30Y!$J$12^2)+Real_MC_30Y!$J$12*((RAND()+RAND()+RAND()+RAND()+RAND()+RAND()+RAND()+RAND()+RAND()+RAND()+RAND()+RAND())-6))-1)+Real_MC_30Y!O$58)</x:f>
        <x:v>2169363.6412396333</x:v>
      </x:c>
      <x:c r="P31" s="50" t="n">
        <x:f>MAX(0,O31*(1+EXP((LN(1+Real_MC_30Y!$J$11)-0.5*Real_MC_30Y!$J$12^2)+Real_MC_30Y!$J$12*((RAND()+RAND()+RAND()+RAND()+RAND()+RAND()+RAND()+RAND()+RAND()+RAND()+RAND()+RAND())-6))-1)+Real_MC_30Y!P$58)</x:f>
        <x:v>2531388.8110722126</x:v>
      </x:c>
      <x:c r="Q31" s="50" t="n">
        <x:f>MAX(0,P31*(1+EXP((LN(1+Real_MC_30Y!$J$11)-0.5*Real_MC_30Y!$J$12^2)+Real_MC_30Y!$J$12*((RAND()+RAND()+RAND()+RAND()+RAND()+RAND()+RAND()+RAND()+RAND()+RAND()+RAND()+RAND())-6))-1)+Real_MC_30Y!Q$58)</x:f>
        <x:v>3546488.5436405744</x:v>
      </x:c>
      <x:c r="R31" s="50" t="n">
        <x:f>MAX(0,Q31*(1+EXP((LN(1+Real_MC_30Y!$J$11)-0.5*Real_MC_30Y!$J$12^2)+Real_MC_30Y!$J$12*((RAND()+RAND()+RAND()+RAND()+RAND()+RAND()+RAND()+RAND()+RAND()+RAND()+RAND()+RAND())-6))-1)+Real_MC_30Y!R$58)</x:f>
        <x:v>4001655.243555189</x:v>
      </x:c>
      <x:c r="S31" s="50" t="n">
        <x:f>MAX(0,R31*(1+EXP((LN(1+Real_MC_30Y!$J$11)-0.5*Real_MC_30Y!$J$12^2)+Real_MC_30Y!$J$12*((RAND()+RAND()+RAND()+RAND()+RAND()+RAND()+RAND()+RAND()+RAND()+RAND()+RAND()+RAND())-6))-1)+Real_MC_30Y!S$58)</x:f>
        <x:v>4592684.6789767025</x:v>
      </x:c>
      <x:c r="T31" s="50" t="n">
        <x:f>MAX(0,S31*(1+EXP((LN(1+Real_MC_30Y!$J$11)-0.5*Real_MC_30Y!$J$12^2)+Real_MC_30Y!$J$12*((RAND()+RAND()+RAND()+RAND()+RAND()+RAND()+RAND()+RAND()+RAND()+RAND()+RAND()+RAND())-6))-1)+Real_MC_30Y!T$58)</x:f>
        <x:v>5463279.63571658</x:v>
      </x:c>
      <x:c r="U31" s="50" t="n">
        <x:f>MAX(0,T31*(1+EXP((LN(1+Real_MC_30Y!$J$11)-0.5*Real_MC_30Y!$J$12^2)+Real_MC_30Y!$J$12*((RAND()+RAND()+RAND()+RAND()+RAND()+RAND()+RAND()+RAND()+RAND()+RAND()+RAND()+RAND())-6))-1)+Real_MC_30Y!U$58)</x:f>
        <x:v>5464684.265449767</x:v>
      </x:c>
      <x:c r="V31" s="50" t="n">
        <x:f>MAX(0,U31*(1+EXP((LN(1+Real_MC_30Y!$J$11)-0.5*Real_MC_30Y!$J$12^2)+Real_MC_30Y!$J$12*((RAND()+RAND()+RAND()+RAND()+RAND()+RAND()+RAND()+RAND()+RAND()+RAND()+RAND()+RAND())-6))-1)+Real_MC_30Y!V$58)</x:f>
        <x:v>6746711.30987016</x:v>
      </x:c>
      <x:c r="W31" s="50" t="n">
        <x:f>MAX(0,V31*(1+EXP((LN(1+Real_MC_30Y!$J$11)-0.5*Real_MC_30Y!$J$12^2)+Real_MC_30Y!$J$12*((RAND()+RAND()+RAND()+RAND()+RAND()+RAND()+RAND()+RAND()+RAND()+RAND()+RAND()+RAND())-6))-1)+Real_MC_30Y!W$58)</x:f>
        <x:v>6185475.427493199</x:v>
      </x:c>
      <x:c r="X31" s="50" t="n">
        <x:f>MAX(0,W31*(1+EXP((LN(1+Real_MC_30Y!$J$11)-0.5*Real_MC_30Y!$J$12^2)+Real_MC_30Y!$J$12*((RAND()+RAND()+RAND()+RAND()+RAND()+RAND()+RAND()+RAND()+RAND()+RAND()+RAND()+RAND())-6))-1)+Real_MC_30Y!X$58)</x:f>
        <x:v>6286047.908921346</x:v>
      </x:c>
      <x:c r="Y31" s="50" t="n">
        <x:f>MAX(0,X31*(1+EXP((LN(1+Real_MC_30Y!$J$11)-0.5*Real_MC_30Y!$J$12^2)+Real_MC_30Y!$J$12*((RAND()+RAND()+RAND()+RAND()+RAND()+RAND()+RAND()+RAND()+RAND()+RAND()+RAND()+RAND())-6))-1)+Real_MC_30Y!Y$58)</x:f>
        <x:v>7198358.065264726</x:v>
      </x:c>
      <x:c r="Z31" s="50" t="n">
        <x:f>MAX(0,Y31*(1+EXP((LN(1+Real_MC_30Y!$J$11)-0.5*Real_MC_30Y!$J$12^2)+Real_MC_30Y!$J$12*((RAND()+RAND()+RAND()+RAND()+RAND()+RAND()+RAND()+RAND()+RAND()+RAND()+RAND()+RAND())-6))-1)+Real_MC_30Y!Z$58)</x:f>
        <x:v>9492732.883036312</x:v>
      </x:c>
      <x:c r="AA31" s="50" t="n">
        <x:f>MAX(0,Z31*(1+EXP((LN(1+Real_MC_30Y!$J$11)-0.5*Real_MC_30Y!$J$12^2)+Real_MC_30Y!$J$12*((RAND()+RAND()+RAND()+RAND()+RAND()+RAND()+RAND()+RAND()+RAND()+RAND()+RAND()+RAND())-6))-1)+Real_MC_30Y!AA$58)</x:f>
        <x:v>11032691.924615152</x:v>
      </x:c>
      <x:c r="AB31" s="50" t="n">
        <x:f>MAX(0,AA31*(1+EXP((LN(1+Real_MC_30Y!$J$11)-0.5*Real_MC_30Y!$J$12^2)+Real_MC_30Y!$J$12*((RAND()+RAND()+RAND()+RAND()+RAND()+RAND()+RAND()+RAND()+RAND()+RAND()+RAND()+RAND())-6))-1)+Real_MC_30Y!AB$58)</x:f>
        <x:v>11259941.74762209</x:v>
      </x:c>
      <x:c r="AC31" s="50" t="n">
        <x:f>MAX(0,AB31*(1+EXP((LN(1+Real_MC_30Y!$J$11)-0.5*Real_MC_30Y!$J$12^2)+Real_MC_30Y!$J$12*((RAND()+RAND()+RAND()+RAND()+RAND()+RAND()+RAND()+RAND()+RAND()+RAND()+RAND()+RAND())-6))-1)+Real_MC_30Y!AC$58)</x:f>
        <x:v>12082518.964935048</x:v>
      </x:c>
      <x:c r="AD31" s="50" t="n">
        <x:f>MAX(0,AC31*(1+EXP((LN(1+Real_MC_30Y!$J$11)-0.5*Real_MC_30Y!$J$12^2)+Real_MC_30Y!$J$12*((RAND()+RAND()+RAND()+RAND()+RAND()+RAND()+RAND()+RAND()+RAND()+RAND()+RAND()+RAND())-6))-1)+Real_MC_30Y!AD$58)</x:f>
        <x:v>12732984.061801046</x:v>
      </x:c>
      <x:c r="AE31" s="50" t="n">
        <x:f>MAX(0,AD31*(1+EXP((LN(1+Real_MC_30Y!$J$11)-0.5*Real_MC_30Y!$J$12^2)+Real_MC_30Y!$J$12*((RAND()+RAND()+RAND()+RAND()+RAND()+RAND()+RAND()+RAND()+RAND()+RAND()+RAND()+RAND())-6))-1)+Real_MC_30Y!AE$58)</x:f>
        <x:v>12583355.183904737</x:v>
      </x:c>
      <x:c r="AF31" s="50" t="n">
        <x:f>MAX(0,AE31*(1+EXP((LN(1+Real_MC_30Y!$J$11)-0.5*Real_MC_30Y!$J$12^2)+Real_MC_30Y!$J$12*((RAND()+RAND()+RAND()+RAND()+RAND()+RAND()+RAND()+RAND()+RAND()+RAND()+RAND()+RAND())-6))-1)+Real_MC_30Y!AF$58)</x:f>
        <x:v>12671470.53581845</x:v>
      </x:c>
    </x:row>
    <x:row r="32">
      <x:c r="A32">
        <x:v>28</x:v>
      </x:c>
      <x:c r="B32" s="50" t="n">
        <x:f>MAX(0,Liquidity_30Y!$C$14+Real_MC_30Y!B$57-Real_MC_30Y!B$56)</x:f>
        <x:v>1029031.25</x:v>
      </x:c>
      <x:c r="C32" s="50" t="n">
        <x:f>MAX(0,B32*(1+EXP((LN(1+Real_MC_30Y!$J$11)-0.5*Real_MC_30Y!$J$12^2)+Real_MC_30Y!$J$12*((RAND()+RAND()+RAND()+RAND()+RAND()+RAND()+RAND()+RAND()+RAND()+RAND()+RAND()+RAND())-6))-1)+Real_MC_30Y!C$58)</x:f>
        <x:v>973746.9314937812</x:v>
      </x:c>
      <x:c r="D32" s="50" t="n">
        <x:f>MAX(0,C32*(1+EXP((LN(1+Real_MC_30Y!$J$11)-0.5*Real_MC_30Y!$J$12^2)+Real_MC_30Y!$J$12*((RAND()+RAND()+RAND()+RAND()+RAND()+RAND()+RAND()+RAND()+RAND()+RAND()+RAND()+RAND())-6))-1)+Real_MC_30Y!D$58)</x:f>
        <x:v>1225411.229692777</x:v>
      </x:c>
      <x:c r="E32" s="50" t="n">
        <x:f>MAX(0,D32*(1+EXP((LN(1+Real_MC_30Y!$J$11)-0.5*Real_MC_30Y!$J$12^2)+Real_MC_30Y!$J$12*((RAND()+RAND()+RAND()+RAND()+RAND()+RAND()+RAND()+RAND()+RAND()+RAND()+RAND()+RAND())-6))-1)+Real_MC_30Y!E$58)</x:f>
        <x:v>1323325.3614830144</x:v>
      </x:c>
      <x:c r="F32" s="50" t="n">
        <x:f>MAX(0,E32*(1+EXP((LN(1+Real_MC_30Y!$J$11)-0.5*Real_MC_30Y!$J$12^2)+Real_MC_30Y!$J$12*((RAND()+RAND()+RAND()+RAND()+RAND()+RAND()+RAND()+RAND()+RAND()+RAND()+RAND()+RAND())-6))-1)+Real_MC_30Y!F$58)</x:f>
        <x:v>1193120.453994514</x:v>
      </x:c>
      <x:c r="G32" s="50" t="n">
        <x:f>MAX(0,F32*(1+EXP((LN(1+Real_MC_30Y!$J$11)-0.5*Real_MC_30Y!$J$12^2)+Real_MC_30Y!$J$12*((RAND()+RAND()+RAND()+RAND()+RAND()+RAND()+RAND()+RAND()+RAND()+RAND()+RAND()+RAND())-6))-1)+Real_MC_30Y!G$58)</x:f>
        <x:v>1053454.157150382</x:v>
      </x:c>
      <x:c r="H32" s="50" t="n">
        <x:f>MAX(0,G32*(1+EXP((LN(1+Real_MC_30Y!$J$11)-0.5*Real_MC_30Y!$J$12^2)+Real_MC_30Y!$J$12*((RAND()+RAND()+RAND()+RAND()+RAND()+RAND()+RAND()+RAND()+RAND()+RAND()+RAND()+RAND())-6))-1)+Real_MC_30Y!H$58)</x:f>
        <x:v>1035217.095417987</x:v>
      </x:c>
      <x:c r="I32" s="50" t="n">
        <x:f>MAX(0,H32*(1+EXP((LN(1+Real_MC_30Y!$J$11)-0.5*Real_MC_30Y!$J$12^2)+Real_MC_30Y!$J$12*((RAND()+RAND()+RAND()+RAND()+RAND()+RAND()+RAND()+RAND()+RAND()+RAND()+RAND()+RAND())-6))-1)+Real_MC_30Y!I$58)</x:f>
        <x:v>930602.1532615257</x:v>
      </x:c>
      <x:c r="J32" s="50" t="n">
        <x:f>MAX(0,I32*(1+EXP((LN(1+Real_MC_30Y!$J$11)-0.5*Real_MC_30Y!$J$12^2)+Real_MC_30Y!$J$12*((RAND()+RAND()+RAND()+RAND()+RAND()+RAND()+RAND()+RAND()+RAND()+RAND()+RAND()+RAND())-6))-1)+Real_MC_30Y!J$58)</x:f>
        <x:v>1052636.6341335862</x:v>
      </x:c>
      <x:c r="K32" s="50" t="n">
        <x:f>MAX(0,J32*(1+EXP((LN(1+Real_MC_30Y!$J$11)-0.5*Real_MC_30Y!$J$12^2)+Real_MC_30Y!$J$12*((RAND()+RAND()+RAND()+RAND()+RAND()+RAND()+RAND()+RAND()+RAND()+RAND()+RAND()+RAND())-6))-1)+Real_MC_30Y!K$58)</x:f>
        <x:v>959996.159562861</x:v>
      </x:c>
      <x:c r="L32" s="50" t="n">
        <x:f>MAX(0,K32*(1+EXP((LN(1+Real_MC_30Y!$J$11)-0.5*Real_MC_30Y!$J$12^2)+Real_MC_30Y!$J$12*((RAND()+RAND()+RAND()+RAND()+RAND()+RAND()+RAND()+RAND()+RAND()+RAND()+RAND()+RAND())-6))-1)+Real_MC_30Y!L$58)</x:f>
        <x:v>912376.1096093686</x:v>
      </x:c>
      <x:c r="M32" s="50" t="n">
        <x:f>MAX(0,L32*(1+EXP((LN(1+Real_MC_30Y!$J$11)-0.5*Real_MC_30Y!$J$12^2)+Real_MC_30Y!$J$12*((RAND()+RAND()+RAND()+RAND()+RAND()+RAND()+RAND()+RAND()+RAND()+RAND()+RAND()+RAND())-6))-1)+Real_MC_30Y!M$58)</x:f>
        <x:v>937143.8650309857</x:v>
      </x:c>
      <x:c r="N32" s="50" t="n">
        <x:f>MAX(0,M32*(1+EXP((LN(1+Real_MC_30Y!$J$11)-0.5*Real_MC_30Y!$J$12^2)+Real_MC_30Y!$J$12*((RAND()+RAND()+RAND()+RAND()+RAND()+RAND()+RAND()+RAND()+RAND()+RAND()+RAND()+RAND())-6))-1)+Real_MC_30Y!N$58)</x:f>
        <x:v>993983.3660077523</x:v>
      </x:c>
      <x:c r="O32" s="50" t="n">
        <x:f>MAX(0,N32*(1+EXP((LN(1+Real_MC_30Y!$J$11)-0.5*Real_MC_30Y!$J$12^2)+Real_MC_30Y!$J$12*((RAND()+RAND()+RAND()+RAND()+RAND()+RAND()+RAND()+RAND()+RAND()+RAND()+RAND()+RAND())-6))-1)+Real_MC_30Y!O$58)</x:f>
        <x:v>1367742.992197493</x:v>
      </x:c>
      <x:c r="P32" s="50" t="n">
        <x:f>MAX(0,O32*(1+EXP((LN(1+Real_MC_30Y!$J$11)-0.5*Real_MC_30Y!$J$12^2)+Real_MC_30Y!$J$12*((RAND()+RAND()+RAND()+RAND()+RAND()+RAND()+RAND()+RAND()+RAND()+RAND()+RAND()+RAND())-6))-1)+Real_MC_30Y!P$58)</x:f>
        <x:v>1689911.368345493</x:v>
      </x:c>
      <x:c r="Q32" s="50" t="n">
        <x:f>MAX(0,P32*(1+EXP((LN(1+Real_MC_30Y!$J$11)-0.5*Real_MC_30Y!$J$12^2)+Real_MC_30Y!$J$12*((RAND()+RAND()+RAND()+RAND()+RAND()+RAND()+RAND()+RAND()+RAND()+RAND()+RAND()+RAND())-6))-1)+Real_MC_30Y!Q$58)</x:f>
        <x:v>1592685.6939087585</x:v>
      </x:c>
      <x:c r="R32" s="50" t="n">
        <x:f>MAX(0,Q32*(1+EXP((LN(1+Real_MC_30Y!$J$11)-0.5*Real_MC_30Y!$J$12^2)+Real_MC_30Y!$J$12*((RAND()+RAND()+RAND()+RAND()+RAND()+RAND()+RAND()+RAND()+RAND()+RAND()+RAND()+RAND())-6))-1)+Real_MC_30Y!R$58)</x:f>
        <x:v>2041430.9524536266</x:v>
      </x:c>
      <x:c r="S32" s="50" t="n">
        <x:f>MAX(0,R32*(1+EXP((LN(1+Real_MC_30Y!$J$11)-0.5*Real_MC_30Y!$J$12^2)+Real_MC_30Y!$J$12*((RAND()+RAND()+RAND()+RAND()+RAND()+RAND()+RAND()+RAND()+RAND()+RAND()+RAND()+RAND())-6))-1)+Real_MC_30Y!S$58)</x:f>
        <x:v>2052329.5544573658</x:v>
      </x:c>
      <x:c r="T32" s="50" t="n">
        <x:f>MAX(0,S32*(1+EXP((LN(1+Real_MC_30Y!$J$11)-0.5*Real_MC_30Y!$J$12^2)+Real_MC_30Y!$J$12*((RAND()+RAND()+RAND()+RAND()+RAND()+RAND()+RAND()+RAND()+RAND()+RAND()+RAND()+RAND())-6))-1)+Real_MC_30Y!T$58)</x:f>
        <x:v>2551084.062076645</x:v>
      </x:c>
      <x:c r="U32" s="50" t="n">
        <x:f>MAX(0,T32*(1+EXP((LN(1+Real_MC_30Y!$J$11)-0.5*Real_MC_30Y!$J$12^2)+Real_MC_30Y!$J$12*((RAND()+RAND()+RAND()+RAND()+RAND()+RAND()+RAND()+RAND()+RAND()+RAND()+RAND()+RAND())-6))-1)+Real_MC_30Y!U$58)</x:f>
        <x:v>3104857.4366640626</x:v>
      </x:c>
      <x:c r="V32" s="50" t="n">
        <x:f>MAX(0,U32*(1+EXP((LN(1+Real_MC_30Y!$J$11)-0.5*Real_MC_30Y!$J$12^2)+Real_MC_30Y!$J$12*((RAND()+RAND()+RAND()+RAND()+RAND()+RAND()+RAND()+RAND()+RAND()+RAND()+RAND()+RAND())-6))-1)+Real_MC_30Y!V$58)</x:f>
        <x:v>3709946.0842378684</x:v>
      </x:c>
      <x:c r="W32" s="50" t="n">
        <x:f>MAX(0,V32*(1+EXP((LN(1+Real_MC_30Y!$J$11)-0.5*Real_MC_30Y!$J$12^2)+Real_MC_30Y!$J$12*((RAND()+RAND()+RAND()+RAND()+RAND()+RAND()+RAND()+RAND()+RAND()+RAND()+RAND()+RAND())-6))-1)+Real_MC_30Y!W$58)</x:f>
        <x:v>3527225.7900203504</x:v>
      </x:c>
      <x:c r="X32" s="50" t="n">
        <x:f>MAX(0,W32*(1+EXP((LN(1+Real_MC_30Y!$J$11)-0.5*Real_MC_30Y!$J$12^2)+Real_MC_30Y!$J$12*((RAND()+RAND()+RAND()+RAND()+RAND()+RAND()+RAND()+RAND()+RAND()+RAND()+RAND()+RAND())-6))-1)+Real_MC_30Y!X$58)</x:f>
        <x:v>2507838.8046557475</x:v>
      </x:c>
      <x:c r="Y32" s="50" t="n">
        <x:f>MAX(0,X32*(1+EXP((LN(1+Real_MC_30Y!$J$11)-0.5*Real_MC_30Y!$J$12^2)+Real_MC_30Y!$J$12*((RAND()+RAND()+RAND()+RAND()+RAND()+RAND()+RAND()+RAND()+RAND()+RAND()+RAND()+RAND())-6))-1)+Real_MC_30Y!Y$58)</x:f>
        <x:v>3000751.6216391562</x:v>
      </x:c>
      <x:c r="Z32" s="50" t="n">
        <x:f>MAX(0,Y32*(1+EXP((LN(1+Real_MC_30Y!$J$11)-0.5*Real_MC_30Y!$J$12^2)+Real_MC_30Y!$J$12*((RAND()+RAND()+RAND()+RAND()+RAND()+RAND()+RAND()+RAND()+RAND()+RAND()+RAND()+RAND())-6))-1)+Real_MC_30Y!Z$58)</x:f>
        <x:v>3099647.0352416094</x:v>
      </x:c>
      <x:c r="AA32" s="50" t="n">
        <x:f>MAX(0,Z32*(1+EXP((LN(1+Real_MC_30Y!$J$11)-0.5*Real_MC_30Y!$J$12^2)+Real_MC_30Y!$J$12*((RAND()+RAND()+RAND()+RAND()+RAND()+RAND()+RAND()+RAND()+RAND()+RAND()+RAND()+RAND())-6))-1)+Real_MC_30Y!AA$58)</x:f>
        <x:v>3148803.016219869</x:v>
      </x:c>
      <x:c r="AB32" s="50" t="n">
        <x:f>MAX(0,AA32*(1+EXP((LN(1+Real_MC_30Y!$J$11)-0.5*Real_MC_30Y!$J$12^2)+Real_MC_30Y!$J$12*((RAND()+RAND()+RAND()+RAND()+RAND()+RAND()+RAND()+RAND()+RAND()+RAND()+RAND()+RAND())-6))-1)+Real_MC_30Y!AB$58)</x:f>
        <x:v>3663162.305334873</x:v>
      </x:c>
      <x:c r="AC32" s="50" t="n">
        <x:f>MAX(0,AB32*(1+EXP((LN(1+Real_MC_30Y!$J$11)-0.5*Real_MC_30Y!$J$12^2)+Real_MC_30Y!$J$12*((RAND()+RAND()+RAND()+RAND()+RAND()+RAND()+RAND()+RAND()+RAND()+RAND()+RAND()+RAND())-6))-1)+Real_MC_30Y!AC$58)</x:f>
        <x:v>5035766.492056084</x:v>
      </x:c>
      <x:c r="AD32" s="50" t="n">
        <x:f>MAX(0,AC32*(1+EXP((LN(1+Real_MC_30Y!$J$11)-0.5*Real_MC_30Y!$J$12^2)+Real_MC_30Y!$J$12*((RAND()+RAND()+RAND()+RAND()+RAND()+RAND()+RAND()+RAND()+RAND()+RAND()+RAND()+RAND())-6))-1)+Real_MC_30Y!AD$58)</x:f>
        <x:v>5876926.805349996</x:v>
      </x:c>
      <x:c r="AE32" s="50" t="n">
        <x:f>MAX(0,AD32*(1+EXP((LN(1+Real_MC_30Y!$J$11)-0.5*Real_MC_30Y!$J$12^2)+Real_MC_30Y!$J$12*((RAND()+RAND()+RAND()+RAND()+RAND()+RAND()+RAND()+RAND()+RAND()+RAND()+RAND()+RAND())-6))-1)+Real_MC_30Y!AE$58)</x:f>
        <x:v>7165086.340389131</x:v>
      </x:c>
      <x:c r="AF32" s="50" t="n">
        <x:f>MAX(0,AE32*(1+EXP((LN(1+Real_MC_30Y!$J$11)-0.5*Real_MC_30Y!$J$12^2)+Real_MC_30Y!$J$12*((RAND()+RAND()+RAND()+RAND()+RAND()+RAND()+RAND()+RAND()+RAND()+RAND()+RAND()+RAND())-6))-1)+Real_MC_30Y!AF$58)</x:f>
        <x:v>9135126.705845896</x:v>
      </x:c>
    </x:row>
    <x:row r="33">
      <x:c r="A33">
        <x:v>29</x:v>
      </x:c>
      <x:c r="B33" s="50" t="n">
        <x:f>MAX(0,Liquidity_30Y!$C$14+Real_MC_30Y!B$57-Real_MC_30Y!B$56)</x:f>
        <x:v>1029031.25</x:v>
      </x:c>
      <x:c r="C33" s="50" t="n">
        <x:f>MAX(0,B33*(1+EXP((LN(1+Real_MC_30Y!$J$11)-0.5*Real_MC_30Y!$J$12^2)+Real_MC_30Y!$J$12*((RAND()+RAND()+RAND()+RAND()+RAND()+RAND()+RAND()+RAND()+RAND()+RAND()+RAND()+RAND())-6))-1)+Real_MC_30Y!C$58)</x:f>
        <x:v>1366045.1331539168</x:v>
      </x:c>
      <x:c r="D33" s="50" t="n">
        <x:f>MAX(0,C33*(1+EXP((LN(1+Real_MC_30Y!$J$11)-0.5*Real_MC_30Y!$J$12^2)+Real_MC_30Y!$J$12*((RAND()+RAND()+RAND()+RAND()+RAND()+RAND()+RAND()+RAND()+RAND()+RAND()+RAND()+RAND())-6))-1)+Real_MC_30Y!D$58)</x:f>
        <x:v>1370758.821534516</x:v>
      </x:c>
      <x:c r="E33" s="50" t="n">
        <x:f>MAX(0,D33*(1+EXP((LN(1+Real_MC_30Y!$J$11)-0.5*Real_MC_30Y!$J$12^2)+Real_MC_30Y!$J$12*((RAND()+RAND()+RAND()+RAND()+RAND()+RAND()+RAND()+RAND()+RAND()+RAND()+RAND()+RAND())-6))-1)+Real_MC_30Y!E$58)</x:f>
        <x:v>1403598.4744744664</x:v>
      </x:c>
      <x:c r="F33" s="50" t="n">
        <x:f>MAX(0,E33*(1+EXP((LN(1+Real_MC_30Y!$J$11)-0.5*Real_MC_30Y!$J$12^2)+Real_MC_30Y!$J$12*((RAND()+RAND()+RAND()+RAND()+RAND()+RAND()+RAND()+RAND()+RAND()+RAND()+RAND()+RAND())-6))-1)+Real_MC_30Y!F$58)</x:f>
        <x:v>1763966.4253041046</x:v>
      </x:c>
      <x:c r="G33" s="50" t="n">
        <x:f>MAX(0,F33*(1+EXP((LN(1+Real_MC_30Y!$J$11)-0.5*Real_MC_30Y!$J$12^2)+Real_MC_30Y!$J$12*((RAND()+RAND()+RAND()+RAND()+RAND()+RAND()+RAND()+RAND()+RAND()+RAND()+RAND()+RAND())-6))-1)+Real_MC_30Y!G$58)</x:f>
        <x:v>1884362.271005352</x:v>
      </x:c>
      <x:c r="H33" s="50" t="n">
        <x:f>MAX(0,G33*(1+EXP((LN(1+Real_MC_30Y!$J$11)-0.5*Real_MC_30Y!$J$12^2)+Real_MC_30Y!$J$12*((RAND()+RAND()+RAND()+RAND()+RAND()+RAND()+RAND()+RAND()+RAND()+RAND()+RAND()+RAND())-6))-1)+Real_MC_30Y!H$58)</x:f>
        <x:v>2158943.0452742544</x:v>
      </x:c>
      <x:c r="I33" s="50" t="n">
        <x:f>MAX(0,H33*(1+EXP((LN(1+Real_MC_30Y!$J$11)-0.5*Real_MC_30Y!$J$12^2)+Real_MC_30Y!$J$12*((RAND()+RAND()+RAND()+RAND()+RAND()+RAND()+RAND()+RAND()+RAND()+RAND()+RAND()+RAND())-6))-1)+Real_MC_30Y!I$58)</x:f>
        <x:v>2063477.4539633945</x:v>
      </x:c>
      <x:c r="J33" s="50" t="n">
        <x:f>MAX(0,I33*(1+EXP((LN(1+Real_MC_30Y!$J$11)-0.5*Real_MC_30Y!$J$12^2)+Real_MC_30Y!$J$12*((RAND()+RAND()+RAND()+RAND()+RAND()+RAND()+RAND()+RAND()+RAND()+RAND()+RAND()+RAND())-6))-1)+Real_MC_30Y!J$58)</x:f>
        <x:v>1905193.7762847925</x:v>
      </x:c>
      <x:c r="K33" s="50" t="n">
        <x:f>MAX(0,J33*(1+EXP((LN(1+Real_MC_30Y!$J$11)-0.5*Real_MC_30Y!$J$12^2)+Real_MC_30Y!$J$12*((RAND()+RAND()+RAND()+RAND()+RAND()+RAND()+RAND()+RAND()+RAND()+RAND()+RAND()+RAND())-6))-1)+Real_MC_30Y!K$58)</x:f>
        <x:v>1874205.0303926857</x:v>
      </x:c>
      <x:c r="L33" s="50" t="n">
        <x:f>MAX(0,K33*(1+EXP((LN(1+Real_MC_30Y!$J$11)-0.5*Real_MC_30Y!$J$12^2)+Real_MC_30Y!$J$12*((RAND()+RAND()+RAND()+RAND()+RAND()+RAND()+RAND()+RAND()+RAND()+RAND()+RAND()+RAND())-6))-1)+Real_MC_30Y!L$58)</x:f>
        <x:v>2379459.0176511183</x:v>
      </x:c>
      <x:c r="M33" s="50" t="n">
        <x:f>MAX(0,L33*(1+EXP((LN(1+Real_MC_30Y!$J$11)-0.5*Real_MC_30Y!$J$12^2)+Real_MC_30Y!$J$12*((RAND()+RAND()+RAND()+RAND()+RAND()+RAND()+RAND()+RAND()+RAND()+RAND()+RAND()+RAND())-6))-1)+Real_MC_30Y!M$58)</x:f>
        <x:v>2009217.7070814166</x:v>
      </x:c>
      <x:c r="N33" s="50" t="n">
        <x:f>MAX(0,M33*(1+EXP((LN(1+Real_MC_30Y!$J$11)-0.5*Real_MC_30Y!$J$12^2)+Real_MC_30Y!$J$12*((RAND()+RAND()+RAND()+RAND()+RAND()+RAND()+RAND()+RAND()+RAND()+RAND()+RAND()+RAND())-6))-1)+Real_MC_30Y!N$58)</x:f>
        <x:v>2405605.7646792335</x:v>
      </x:c>
      <x:c r="O33" s="50" t="n">
        <x:f>MAX(0,N33*(1+EXP((LN(1+Real_MC_30Y!$J$11)-0.5*Real_MC_30Y!$J$12^2)+Real_MC_30Y!$J$12*((RAND()+RAND()+RAND()+RAND()+RAND()+RAND()+RAND()+RAND()+RAND()+RAND()+RAND()+RAND())-6))-1)+Real_MC_30Y!O$58)</x:f>
        <x:v>2035661.3514625654</x:v>
      </x:c>
      <x:c r="P33" s="50" t="n">
        <x:f>MAX(0,O33*(1+EXP((LN(1+Real_MC_30Y!$J$11)-0.5*Real_MC_30Y!$J$12^2)+Real_MC_30Y!$J$12*((RAND()+RAND()+RAND()+RAND()+RAND()+RAND()+RAND()+RAND()+RAND()+RAND()+RAND()+RAND())-6))-1)+Real_MC_30Y!P$58)</x:f>
        <x:v>2070428.221615493</x:v>
      </x:c>
      <x:c r="Q33" s="50" t="n">
        <x:f>MAX(0,P33*(1+EXP((LN(1+Real_MC_30Y!$J$11)-0.5*Real_MC_30Y!$J$12^2)+Real_MC_30Y!$J$12*((RAND()+RAND()+RAND()+RAND()+RAND()+RAND()+RAND()+RAND()+RAND()+RAND()+RAND()+RAND())-6))-1)+Real_MC_30Y!Q$58)</x:f>
        <x:v>2079508.755467482</x:v>
      </x:c>
      <x:c r="R33" s="50" t="n">
        <x:f>MAX(0,Q33*(1+EXP((LN(1+Real_MC_30Y!$J$11)-0.5*Real_MC_30Y!$J$12^2)+Real_MC_30Y!$J$12*((RAND()+RAND()+RAND()+RAND()+RAND()+RAND()+RAND()+RAND()+RAND()+RAND()+RAND()+RAND())-6))-1)+Real_MC_30Y!R$58)</x:f>
        <x:v>1960842.9624352711</x:v>
      </x:c>
      <x:c r="S33" s="50" t="n">
        <x:f>MAX(0,R33*(1+EXP((LN(1+Real_MC_30Y!$J$11)-0.5*Real_MC_30Y!$J$12^2)+Real_MC_30Y!$J$12*((RAND()+RAND()+RAND()+RAND()+RAND()+RAND()+RAND()+RAND()+RAND()+RAND()+RAND()+RAND())-6))-1)+Real_MC_30Y!S$58)</x:f>
        <x:v>1947140.3980096502</x:v>
      </x:c>
      <x:c r="T33" s="50" t="n">
        <x:f>MAX(0,S33*(1+EXP((LN(1+Real_MC_30Y!$J$11)-0.5*Real_MC_30Y!$J$12^2)+Real_MC_30Y!$J$12*((RAND()+RAND()+RAND()+RAND()+RAND()+RAND()+RAND()+RAND()+RAND()+RAND()+RAND()+RAND())-6))-1)+Real_MC_30Y!T$58)</x:f>
        <x:v>2703242.1987287905</x:v>
      </x:c>
      <x:c r="U33" s="50" t="n">
        <x:f>MAX(0,T33*(1+EXP((LN(1+Real_MC_30Y!$J$11)-0.5*Real_MC_30Y!$J$12^2)+Real_MC_30Y!$J$12*((RAND()+RAND()+RAND()+RAND()+RAND()+RAND()+RAND()+RAND()+RAND()+RAND()+RAND()+RAND())-6))-1)+Real_MC_30Y!U$58)</x:f>
        <x:v>3754307.9122854774</x:v>
      </x:c>
      <x:c r="V33" s="50" t="n">
        <x:f>MAX(0,U33*(1+EXP((LN(1+Real_MC_30Y!$J$11)-0.5*Real_MC_30Y!$J$12^2)+Real_MC_30Y!$J$12*((RAND()+RAND()+RAND()+RAND()+RAND()+RAND()+RAND()+RAND()+RAND()+RAND()+RAND()+RAND())-6))-1)+Real_MC_30Y!V$58)</x:f>
        <x:v>3253411.8984548664</x:v>
      </x:c>
      <x:c r="W33" s="50" t="n">
        <x:f>MAX(0,V33*(1+EXP((LN(1+Real_MC_30Y!$J$11)-0.5*Real_MC_30Y!$J$12^2)+Real_MC_30Y!$J$12*((RAND()+RAND()+RAND()+RAND()+RAND()+RAND()+RAND()+RAND()+RAND()+RAND()+RAND()+RAND())-6))-1)+Real_MC_30Y!W$58)</x:f>
        <x:v>3431082.3446156504</x:v>
      </x:c>
      <x:c r="X33" s="50" t="n">
        <x:f>MAX(0,W33*(1+EXP((LN(1+Real_MC_30Y!$J$11)-0.5*Real_MC_30Y!$J$12^2)+Real_MC_30Y!$J$12*((RAND()+RAND()+RAND()+RAND()+RAND()+RAND()+RAND()+RAND()+RAND()+RAND()+RAND()+RAND())-6))-1)+Real_MC_30Y!X$58)</x:f>
        <x:v>4479073.833233571</x:v>
      </x:c>
      <x:c r="Y33" s="50" t="n">
        <x:f>MAX(0,X33*(1+EXP((LN(1+Real_MC_30Y!$J$11)-0.5*Real_MC_30Y!$J$12^2)+Real_MC_30Y!$J$12*((RAND()+RAND()+RAND()+RAND()+RAND()+RAND()+RAND()+RAND()+RAND()+RAND()+RAND()+RAND())-6))-1)+Real_MC_30Y!Y$58)</x:f>
        <x:v>5239121.186414352</x:v>
      </x:c>
      <x:c r="Z33" s="50" t="n">
        <x:f>MAX(0,Y33*(1+EXP((LN(1+Real_MC_30Y!$J$11)-0.5*Real_MC_30Y!$J$12^2)+Real_MC_30Y!$J$12*((RAND()+RAND()+RAND()+RAND()+RAND()+RAND()+RAND()+RAND()+RAND()+RAND()+RAND()+RAND())-6))-1)+Real_MC_30Y!Z$58)</x:f>
        <x:v>4802578.051041501</x:v>
      </x:c>
      <x:c r="AA33" s="50" t="n">
        <x:f>MAX(0,Z33*(1+EXP((LN(1+Real_MC_30Y!$J$11)-0.5*Real_MC_30Y!$J$12^2)+Real_MC_30Y!$J$12*((RAND()+RAND()+RAND()+RAND()+RAND()+RAND()+RAND()+RAND()+RAND()+RAND()+RAND()+RAND())-6))-1)+Real_MC_30Y!AA$58)</x:f>
        <x:v>6135642.7245959705</x:v>
      </x:c>
      <x:c r="AB33" s="50" t="n">
        <x:f>MAX(0,AA33*(1+EXP((LN(1+Real_MC_30Y!$J$11)-0.5*Real_MC_30Y!$J$12^2)+Real_MC_30Y!$J$12*((RAND()+RAND()+RAND()+RAND()+RAND()+RAND()+RAND()+RAND()+RAND()+RAND()+RAND()+RAND())-6))-1)+Real_MC_30Y!AB$58)</x:f>
        <x:v>6736993.7110179495</x:v>
      </x:c>
      <x:c r="AC33" s="50" t="n">
        <x:f>MAX(0,AB33*(1+EXP((LN(1+Real_MC_30Y!$J$11)-0.5*Real_MC_30Y!$J$12^2)+Real_MC_30Y!$J$12*((RAND()+RAND()+RAND()+RAND()+RAND()+RAND()+RAND()+RAND()+RAND()+RAND()+RAND()+RAND())-6))-1)+Real_MC_30Y!AC$58)</x:f>
        <x:v>6283908.038526757</x:v>
      </x:c>
      <x:c r="AD33" s="50" t="n">
        <x:f>MAX(0,AC33*(1+EXP((LN(1+Real_MC_30Y!$J$11)-0.5*Real_MC_30Y!$J$12^2)+Real_MC_30Y!$J$12*((RAND()+RAND()+RAND()+RAND()+RAND()+RAND()+RAND()+RAND()+RAND()+RAND()+RAND()+RAND())-6))-1)+Real_MC_30Y!AD$58)</x:f>
        <x:v>4572737.87545655</x:v>
      </x:c>
      <x:c r="AE33" s="50" t="n">
        <x:f>MAX(0,AD33*(1+EXP((LN(1+Real_MC_30Y!$J$11)-0.5*Real_MC_30Y!$J$12^2)+Real_MC_30Y!$J$12*((RAND()+RAND()+RAND()+RAND()+RAND()+RAND()+RAND()+RAND()+RAND()+RAND()+RAND()+RAND())-6))-1)+Real_MC_30Y!AE$58)</x:f>
        <x:v>5990057.88711676</x:v>
      </x:c>
      <x:c r="AF33" s="50" t="n">
        <x:f>MAX(0,AE33*(1+EXP((LN(1+Real_MC_30Y!$J$11)-0.5*Real_MC_30Y!$J$12^2)+Real_MC_30Y!$J$12*((RAND()+RAND()+RAND()+RAND()+RAND()+RAND()+RAND()+RAND()+RAND()+RAND()+RAND()+RAND())-6))-1)+Real_MC_30Y!AF$58)</x:f>
        <x:v>8365575.9439627575</x:v>
      </x:c>
    </x:row>
    <x:row r="34">
      <x:c r="A34">
        <x:v>30</x:v>
      </x:c>
      <x:c r="B34" s="50" t="n">
        <x:f>MAX(0,Liquidity_30Y!$C$14+Real_MC_30Y!B$57-Real_MC_30Y!B$56)</x:f>
        <x:v>1029031.25</x:v>
      </x:c>
      <x:c r="C34" s="50" t="n">
        <x:f>MAX(0,B34*(1+EXP((LN(1+Real_MC_30Y!$J$11)-0.5*Real_MC_30Y!$J$12^2)+Real_MC_30Y!$J$12*((RAND()+RAND()+RAND()+RAND()+RAND()+RAND()+RAND()+RAND()+RAND()+RAND()+RAND()+RAND())-6))-1)+Real_MC_30Y!C$58)</x:f>
        <x:v>980833.9398957905</x:v>
      </x:c>
      <x:c r="D34" s="50" t="n">
        <x:f>MAX(0,C34*(1+EXP((LN(1+Real_MC_30Y!$J$11)-0.5*Real_MC_30Y!$J$12^2)+Real_MC_30Y!$J$12*((RAND()+RAND()+RAND()+RAND()+RAND()+RAND()+RAND()+RAND()+RAND()+RAND()+RAND()+RAND())-6))-1)+Real_MC_30Y!D$58)</x:f>
        <x:v>934197.7253281809</x:v>
      </x:c>
      <x:c r="E34" s="50" t="n">
        <x:f>MAX(0,D34*(1+EXP((LN(1+Real_MC_30Y!$J$11)-0.5*Real_MC_30Y!$J$12^2)+Real_MC_30Y!$J$12*((RAND()+RAND()+RAND()+RAND()+RAND()+RAND()+RAND()+RAND()+RAND()+RAND()+RAND()+RAND())-6))-1)+Real_MC_30Y!E$58)</x:f>
        <x:v>924283.3206633872</x:v>
      </x:c>
      <x:c r="F34" s="50" t="n">
        <x:f>MAX(0,E34*(1+EXP((LN(1+Real_MC_30Y!$J$11)-0.5*Real_MC_30Y!$J$12^2)+Real_MC_30Y!$J$12*((RAND()+RAND()+RAND()+RAND()+RAND()+RAND()+RAND()+RAND()+RAND()+RAND()+RAND()+RAND())-6))-1)+Real_MC_30Y!F$58)</x:f>
        <x:v>926872.5970878784</x:v>
      </x:c>
      <x:c r="G34" s="50" t="n">
        <x:f>MAX(0,F34*(1+EXP((LN(1+Real_MC_30Y!$J$11)-0.5*Real_MC_30Y!$J$12^2)+Real_MC_30Y!$J$12*((RAND()+RAND()+RAND()+RAND()+RAND()+RAND()+RAND()+RAND()+RAND()+RAND()+RAND()+RAND())-6))-1)+Real_MC_30Y!G$58)</x:f>
        <x:v>1135302.2873711332</x:v>
      </x:c>
      <x:c r="H34" s="50" t="n">
        <x:f>MAX(0,G34*(1+EXP((LN(1+Real_MC_30Y!$J$11)-0.5*Real_MC_30Y!$J$12^2)+Real_MC_30Y!$J$12*((RAND()+RAND()+RAND()+RAND()+RAND()+RAND()+RAND()+RAND()+RAND()+RAND()+RAND()+RAND())-6))-1)+Real_MC_30Y!H$58)</x:f>
        <x:v>1037551.3032965198</x:v>
      </x:c>
      <x:c r="I34" s="50" t="n">
        <x:f>MAX(0,H34*(1+EXP((LN(1+Real_MC_30Y!$J$11)-0.5*Real_MC_30Y!$J$12^2)+Real_MC_30Y!$J$12*((RAND()+RAND()+RAND()+RAND()+RAND()+RAND()+RAND()+RAND()+RAND()+RAND()+RAND()+RAND())-6))-1)+Real_MC_30Y!I$58)</x:f>
        <x:v>944676.278000306</x:v>
      </x:c>
      <x:c r="J34" s="50" t="n">
        <x:f>MAX(0,I34*(1+EXP((LN(1+Real_MC_30Y!$J$11)-0.5*Real_MC_30Y!$J$12^2)+Real_MC_30Y!$J$12*((RAND()+RAND()+RAND()+RAND()+RAND()+RAND()+RAND()+RAND()+RAND()+RAND()+RAND()+RAND())-6))-1)+Real_MC_30Y!J$58)</x:f>
        <x:v>1162846.993278219</x:v>
      </x:c>
      <x:c r="K34" s="50" t="n">
        <x:f>MAX(0,J34*(1+EXP((LN(1+Real_MC_30Y!$J$11)-0.5*Real_MC_30Y!$J$12^2)+Real_MC_30Y!$J$12*((RAND()+RAND()+RAND()+RAND()+RAND()+RAND()+RAND()+RAND()+RAND()+RAND()+RAND()+RAND())-6))-1)+Real_MC_30Y!K$58)</x:f>
        <x:v>1152243.0143249196</x:v>
      </x:c>
      <x:c r="L34" s="50" t="n">
        <x:f>MAX(0,K34*(1+EXP((LN(1+Real_MC_30Y!$J$11)-0.5*Real_MC_30Y!$J$12^2)+Real_MC_30Y!$J$12*((RAND()+RAND()+RAND()+RAND()+RAND()+RAND()+RAND()+RAND()+RAND()+RAND()+RAND()+RAND())-6))-1)+Real_MC_30Y!L$58)</x:f>
        <x:v>1356268.890913191</x:v>
      </x:c>
      <x:c r="M34" s="50" t="n">
        <x:f>MAX(0,L34*(1+EXP((LN(1+Real_MC_30Y!$J$11)-0.5*Real_MC_30Y!$J$12^2)+Real_MC_30Y!$J$12*((RAND()+RAND()+RAND()+RAND()+RAND()+RAND()+RAND()+RAND()+RAND()+RAND()+RAND()+RAND())-6))-1)+Real_MC_30Y!M$58)</x:f>
        <x:v>1361058.791252269</x:v>
      </x:c>
      <x:c r="N34" s="50" t="n">
        <x:f>MAX(0,M34*(1+EXP((LN(1+Real_MC_30Y!$J$11)-0.5*Real_MC_30Y!$J$12^2)+Real_MC_30Y!$J$12*((RAND()+RAND()+RAND()+RAND()+RAND()+RAND()+RAND()+RAND()+RAND()+RAND()+RAND()+RAND())-6))-1)+Real_MC_30Y!N$58)</x:f>
        <x:v>1463808.3901492804</x:v>
      </x:c>
      <x:c r="O34" s="50" t="n">
        <x:f>MAX(0,N34*(1+EXP((LN(1+Real_MC_30Y!$J$11)-0.5*Real_MC_30Y!$J$12^2)+Real_MC_30Y!$J$12*((RAND()+RAND()+RAND()+RAND()+RAND()+RAND()+RAND()+RAND()+RAND()+RAND()+RAND()+RAND())-6))-1)+Real_MC_30Y!O$58)</x:f>
        <x:v>1663107.2550322362</x:v>
      </x:c>
      <x:c r="P34" s="50" t="n">
        <x:f>MAX(0,O34*(1+EXP((LN(1+Real_MC_30Y!$J$11)-0.5*Real_MC_30Y!$J$12^2)+Real_MC_30Y!$J$12*((RAND()+RAND()+RAND()+RAND()+RAND()+RAND()+RAND()+RAND()+RAND()+RAND()+RAND()+RAND())-6))-1)+Real_MC_30Y!P$58)</x:f>
        <x:v>1159224.7442107375</x:v>
      </x:c>
      <x:c r="Q34" s="50" t="n">
        <x:f>MAX(0,P34*(1+EXP((LN(1+Real_MC_30Y!$J$11)-0.5*Real_MC_30Y!$J$12^2)+Real_MC_30Y!$J$12*((RAND()+RAND()+RAND()+RAND()+RAND()+RAND()+RAND()+RAND()+RAND()+RAND()+RAND()+RAND())-6))-1)+Real_MC_30Y!Q$58)</x:f>
        <x:v>1430463.2428998551</x:v>
      </x:c>
      <x:c r="R34" s="50" t="n">
        <x:f>MAX(0,Q34*(1+EXP((LN(1+Real_MC_30Y!$J$11)-0.5*Real_MC_30Y!$J$12^2)+Real_MC_30Y!$J$12*((RAND()+RAND()+RAND()+RAND()+RAND()+RAND()+RAND()+RAND()+RAND()+RAND()+RAND()+RAND())-6))-1)+Real_MC_30Y!R$58)</x:f>
        <x:v>2006196.8581489602</x:v>
      </x:c>
      <x:c r="S34" s="50" t="n">
        <x:f>MAX(0,R34*(1+EXP((LN(1+Real_MC_30Y!$J$11)-0.5*Real_MC_30Y!$J$12^2)+Real_MC_30Y!$J$12*((RAND()+RAND()+RAND()+RAND()+RAND()+RAND()+RAND()+RAND()+RAND()+RAND()+RAND()+RAND())-6))-1)+Real_MC_30Y!S$58)</x:f>
        <x:v>1683092.9977192618</x:v>
      </x:c>
      <x:c r="T34" s="50" t="n">
        <x:f>MAX(0,S34*(1+EXP((LN(1+Real_MC_30Y!$J$11)-0.5*Real_MC_30Y!$J$12^2)+Real_MC_30Y!$J$12*((RAND()+RAND()+RAND()+RAND()+RAND()+RAND()+RAND()+RAND()+RAND()+RAND()+RAND()+RAND())-6))-1)+Real_MC_30Y!T$58)</x:f>
        <x:v>1550267.2869843207</x:v>
      </x:c>
      <x:c r="U34" s="50" t="n">
        <x:f>MAX(0,T34*(1+EXP((LN(1+Real_MC_30Y!$J$11)-0.5*Real_MC_30Y!$J$12^2)+Real_MC_30Y!$J$12*((RAND()+RAND()+RAND()+RAND()+RAND()+RAND()+RAND()+RAND()+RAND()+RAND()+RAND()+RAND())-6))-1)+Real_MC_30Y!U$58)</x:f>
        <x:v>1870757.412372739</x:v>
      </x:c>
      <x:c r="V34" s="50" t="n">
        <x:f>MAX(0,U34*(1+EXP((LN(1+Real_MC_30Y!$J$11)-0.5*Real_MC_30Y!$J$12^2)+Real_MC_30Y!$J$12*((RAND()+RAND()+RAND()+RAND()+RAND()+RAND()+RAND()+RAND()+RAND()+RAND()+RAND()+RAND())-6))-1)+Real_MC_30Y!V$58)</x:f>
        <x:v>1540361.4754819057</x:v>
      </x:c>
      <x:c r="W34" s="50" t="n">
        <x:f>MAX(0,V34*(1+EXP((LN(1+Real_MC_30Y!$J$11)-0.5*Real_MC_30Y!$J$12^2)+Real_MC_30Y!$J$12*((RAND()+RAND()+RAND()+RAND()+RAND()+RAND()+RAND()+RAND()+RAND()+RAND()+RAND()+RAND())-6))-1)+Real_MC_30Y!W$58)</x:f>
        <x:v>1758950.0557977478</x:v>
      </x:c>
      <x:c r="X34" s="50" t="n">
        <x:f>MAX(0,W34*(1+EXP((LN(1+Real_MC_30Y!$J$11)-0.5*Real_MC_30Y!$J$12^2)+Real_MC_30Y!$J$12*((RAND()+RAND()+RAND()+RAND()+RAND()+RAND()+RAND()+RAND()+RAND()+RAND()+RAND()+RAND())-6))-1)+Real_MC_30Y!X$58)</x:f>
        <x:v>1905243.075649301</x:v>
      </x:c>
      <x:c r="Y34" s="50" t="n">
        <x:f>MAX(0,X34*(1+EXP((LN(1+Real_MC_30Y!$J$11)-0.5*Real_MC_30Y!$J$12^2)+Real_MC_30Y!$J$12*((RAND()+RAND()+RAND()+RAND()+RAND()+RAND()+RAND()+RAND()+RAND()+RAND()+RAND()+RAND())-6))-1)+Real_MC_30Y!Y$58)</x:f>
        <x:v>1777384.6395251774</x:v>
      </x:c>
      <x:c r="Z34" s="50" t="n">
        <x:f>MAX(0,Y34*(1+EXP((LN(1+Real_MC_30Y!$J$11)-0.5*Real_MC_30Y!$J$12^2)+Real_MC_30Y!$J$12*((RAND()+RAND()+RAND()+RAND()+RAND()+RAND()+RAND()+RAND()+RAND()+RAND()+RAND()+RAND())-6))-1)+Real_MC_30Y!Z$58)</x:f>
        <x:v>2292664.7901787222</x:v>
      </x:c>
      <x:c r="AA34" s="50" t="n">
        <x:f>MAX(0,Z34*(1+EXP((LN(1+Real_MC_30Y!$J$11)-0.5*Real_MC_30Y!$J$12^2)+Real_MC_30Y!$J$12*((RAND()+RAND()+RAND()+RAND()+RAND()+RAND()+RAND()+RAND()+RAND()+RAND()+RAND()+RAND())-6))-1)+Real_MC_30Y!AA$58)</x:f>
        <x:v>3260257.776726564</x:v>
      </x:c>
      <x:c r="AB34" s="50" t="n">
        <x:f>MAX(0,AA34*(1+EXP((LN(1+Real_MC_30Y!$J$11)-0.5*Real_MC_30Y!$J$12^2)+Real_MC_30Y!$J$12*((RAND()+RAND()+RAND()+RAND()+RAND()+RAND()+RAND()+RAND()+RAND()+RAND()+RAND()+RAND())-6))-1)+Real_MC_30Y!AB$58)</x:f>
        <x:v>3593002.5801824643</x:v>
      </x:c>
      <x:c r="AC34" s="50" t="n">
        <x:f>MAX(0,AB34*(1+EXP((LN(1+Real_MC_30Y!$J$11)-0.5*Real_MC_30Y!$J$12^2)+Real_MC_30Y!$J$12*((RAND()+RAND()+RAND()+RAND()+RAND()+RAND()+RAND()+RAND()+RAND()+RAND()+RAND()+RAND())-6))-1)+Real_MC_30Y!AC$58)</x:f>
        <x:v>3216879.9055764754</x:v>
      </x:c>
      <x:c r="AD34" s="50" t="n">
        <x:f>MAX(0,AC34*(1+EXP((LN(1+Real_MC_30Y!$J$11)-0.5*Real_MC_30Y!$J$12^2)+Real_MC_30Y!$J$12*((RAND()+RAND()+RAND()+RAND()+RAND()+RAND()+RAND()+RAND()+RAND()+RAND()+RAND()+RAND())-6))-1)+Real_MC_30Y!AD$58)</x:f>
        <x:v>4708526.983302008</x:v>
      </x:c>
      <x:c r="AE34" s="50" t="n">
        <x:f>MAX(0,AD34*(1+EXP((LN(1+Real_MC_30Y!$J$11)-0.5*Real_MC_30Y!$J$12^2)+Real_MC_30Y!$J$12*((RAND()+RAND()+RAND()+RAND()+RAND()+RAND()+RAND()+RAND()+RAND()+RAND()+RAND()+RAND())-6))-1)+Real_MC_30Y!AE$58)</x:f>
        <x:v>6462231.882384865</x:v>
      </x:c>
      <x:c r="AF34" s="50" t="n">
        <x:f>MAX(0,AE34*(1+EXP((LN(1+Real_MC_30Y!$J$11)-0.5*Real_MC_30Y!$J$12^2)+Real_MC_30Y!$J$12*((RAND()+RAND()+RAND()+RAND()+RAND()+RAND()+RAND()+RAND()+RAND()+RAND()+RAND()+RAND())-6))-1)+Real_MC_30Y!AF$58)</x:f>
        <x:v>5821126.008876217</x:v>
      </x:c>
    </x:row>
    <x:row r="35">
      <x:c r="A35">
        <x:v>31</x:v>
      </x:c>
      <x:c r="B35" s="50" t="n">
        <x:f>MAX(0,Liquidity_30Y!$C$14+Real_MC_30Y!B$57-Real_MC_30Y!B$56)</x:f>
        <x:v>1029031.25</x:v>
      </x:c>
      <x:c r="C35" s="50" t="n">
        <x:f>MAX(0,B35*(1+EXP((LN(1+Real_MC_30Y!$J$11)-0.5*Real_MC_30Y!$J$12^2)+Real_MC_30Y!$J$12*((RAND()+RAND()+RAND()+RAND()+RAND()+RAND()+RAND()+RAND()+RAND()+RAND()+RAND()+RAND())-6))-1)+Real_MC_30Y!C$58)</x:f>
        <x:v>1123433.3607315952</x:v>
      </x:c>
      <x:c r="D35" s="50" t="n">
        <x:f>MAX(0,C35*(1+EXP((LN(1+Real_MC_30Y!$J$11)-0.5*Real_MC_30Y!$J$12^2)+Real_MC_30Y!$J$12*((RAND()+RAND()+RAND()+RAND()+RAND()+RAND()+RAND()+RAND()+RAND()+RAND()+RAND()+RAND())-6))-1)+Real_MC_30Y!D$58)</x:f>
        <x:v>1570462.0893531505</x:v>
      </x:c>
      <x:c r="E35" s="50" t="n">
        <x:f>MAX(0,D35*(1+EXP((LN(1+Real_MC_30Y!$J$11)-0.5*Real_MC_30Y!$J$12^2)+Real_MC_30Y!$J$12*((RAND()+RAND()+RAND()+RAND()+RAND()+RAND()+RAND()+RAND()+RAND()+RAND()+RAND()+RAND())-6))-1)+Real_MC_30Y!E$58)</x:f>
        <x:v>2009686.0771234573</x:v>
      </x:c>
      <x:c r="F35" s="50" t="n">
        <x:f>MAX(0,E35*(1+EXP((LN(1+Real_MC_30Y!$J$11)-0.5*Real_MC_30Y!$J$12^2)+Real_MC_30Y!$J$12*((RAND()+RAND()+RAND()+RAND()+RAND()+RAND()+RAND()+RAND()+RAND()+RAND()+RAND()+RAND())-6))-1)+Real_MC_30Y!F$58)</x:f>
        <x:v>1944424.0431009077</x:v>
      </x:c>
      <x:c r="G35" s="50" t="n">
        <x:f>MAX(0,F35*(1+EXP((LN(1+Real_MC_30Y!$J$11)-0.5*Real_MC_30Y!$J$12^2)+Real_MC_30Y!$J$12*((RAND()+RAND()+RAND()+RAND()+RAND()+RAND()+RAND()+RAND()+RAND()+RAND()+RAND()+RAND())-6))-1)+Real_MC_30Y!G$58)</x:f>
        <x:v>2125269.636848385</x:v>
      </x:c>
      <x:c r="H35" s="50" t="n">
        <x:f>MAX(0,G35*(1+EXP((LN(1+Real_MC_30Y!$J$11)-0.5*Real_MC_30Y!$J$12^2)+Real_MC_30Y!$J$12*((RAND()+RAND()+RAND()+RAND()+RAND()+RAND()+RAND()+RAND()+RAND()+RAND()+RAND()+RAND())-6))-1)+Real_MC_30Y!H$58)</x:f>
        <x:v>1694748.3380331914</x:v>
      </x:c>
      <x:c r="I35" s="50" t="n">
        <x:f>MAX(0,H35*(1+EXP((LN(1+Real_MC_30Y!$J$11)-0.5*Real_MC_30Y!$J$12^2)+Real_MC_30Y!$J$12*((RAND()+RAND()+RAND()+RAND()+RAND()+RAND()+RAND()+RAND()+RAND()+RAND()+RAND()+RAND())-6))-1)+Real_MC_30Y!I$58)</x:f>
        <x:v>2255575.548237323</x:v>
      </x:c>
      <x:c r="J35" s="50" t="n">
        <x:f>MAX(0,I35*(1+EXP((LN(1+Real_MC_30Y!$J$11)-0.5*Real_MC_30Y!$J$12^2)+Real_MC_30Y!$J$12*((RAND()+RAND()+RAND()+RAND()+RAND()+RAND()+RAND()+RAND()+RAND()+RAND()+RAND()+RAND())-6))-1)+Real_MC_30Y!J$58)</x:f>
        <x:v>2781795.083331395</x:v>
      </x:c>
      <x:c r="K35" s="50" t="n">
        <x:f>MAX(0,J35*(1+EXP((LN(1+Real_MC_30Y!$J$11)-0.5*Real_MC_30Y!$J$12^2)+Real_MC_30Y!$J$12*((RAND()+RAND()+RAND()+RAND()+RAND()+RAND()+RAND()+RAND()+RAND()+RAND()+RAND()+RAND())-6))-1)+Real_MC_30Y!K$58)</x:f>
        <x:v>2935766.103405676</x:v>
      </x:c>
      <x:c r="L35" s="50" t="n">
        <x:f>MAX(0,K35*(1+EXP((LN(1+Real_MC_30Y!$J$11)-0.5*Real_MC_30Y!$J$12^2)+Real_MC_30Y!$J$12*((RAND()+RAND()+RAND()+RAND()+RAND()+RAND()+RAND()+RAND()+RAND()+RAND()+RAND()+RAND())-6))-1)+Real_MC_30Y!L$58)</x:f>
        <x:v>3089403.8246839577</x:v>
      </x:c>
      <x:c r="M35" s="50" t="n">
        <x:f>MAX(0,L35*(1+EXP((LN(1+Real_MC_30Y!$J$11)-0.5*Real_MC_30Y!$J$12^2)+Real_MC_30Y!$J$12*((RAND()+RAND()+RAND()+RAND()+RAND()+RAND()+RAND()+RAND()+RAND()+RAND()+RAND()+RAND())-6))-1)+Real_MC_30Y!M$58)</x:f>
        <x:v>3299361.0989497397</x:v>
      </x:c>
      <x:c r="N35" s="50" t="n">
        <x:f>MAX(0,M35*(1+EXP((LN(1+Real_MC_30Y!$J$11)-0.5*Real_MC_30Y!$J$12^2)+Real_MC_30Y!$J$12*((RAND()+RAND()+RAND()+RAND()+RAND()+RAND()+RAND()+RAND()+RAND()+RAND()+RAND()+RAND())-6))-1)+Real_MC_30Y!N$58)</x:f>
        <x:v>4189530.985191517</x:v>
      </x:c>
      <x:c r="O35" s="50" t="n">
        <x:f>MAX(0,N35*(1+EXP((LN(1+Real_MC_30Y!$J$11)-0.5*Real_MC_30Y!$J$12^2)+Real_MC_30Y!$J$12*((RAND()+RAND()+RAND()+RAND()+RAND()+RAND()+RAND()+RAND()+RAND()+RAND()+RAND()+RAND())-6))-1)+Real_MC_30Y!O$58)</x:f>
        <x:v>4399532.283947195</x:v>
      </x:c>
      <x:c r="P35" s="50" t="n">
        <x:f>MAX(0,O35*(1+EXP((LN(1+Real_MC_30Y!$J$11)-0.5*Real_MC_30Y!$J$12^2)+Real_MC_30Y!$J$12*((RAND()+RAND()+RAND()+RAND()+RAND()+RAND()+RAND()+RAND()+RAND()+RAND()+RAND()+RAND())-6))-1)+Real_MC_30Y!P$58)</x:f>
        <x:v>4941984.139363997</x:v>
      </x:c>
      <x:c r="Q35" s="50" t="n">
        <x:f>MAX(0,P35*(1+EXP((LN(1+Real_MC_30Y!$J$11)-0.5*Real_MC_30Y!$J$12^2)+Real_MC_30Y!$J$12*((RAND()+RAND()+RAND()+RAND()+RAND()+RAND()+RAND()+RAND()+RAND()+RAND()+RAND()+RAND())-6))-1)+Real_MC_30Y!Q$58)</x:f>
        <x:v>5375027.663816533</x:v>
      </x:c>
      <x:c r="R35" s="50" t="n">
        <x:f>MAX(0,Q35*(1+EXP((LN(1+Real_MC_30Y!$J$11)-0.5*Real_MC_30Y!$J$12^2)+Real_MC_30Y!$J$12*((RAND()+RAND()+RAND()+RAND()+RAND()+RAND()+RAND()+RAND()+RAND()+RAND()+RAND()+RAND())-6))-1)+Real_MC_30Y!R$58)</x:f>
        <x:v>4983068.486587003</x:v>
      </x:c>
      <x:c r="S35" s="50" t="n">
        <x:f>MAX(0,R35*(1+EXP((LN(1+Real_MC_30Y!$J$11)-0.5*Real_MC_30Y!$J$12^2)+Real_MC_30Y!$J$12*((RAND()+RAND()+RAND()+RAND()+RAND()+RAND()+RAND()+RAND()+RAND()+RAND()+RAND()+RAND())-6))-1)+Real_MC_30Y!S$58)</x:f>
        <x:v>4884877.450334591</x:v>
      </x:c>
      <x:c r="T35" s="50" t="n">
        <x:f>MAX(0,S35*(1+EXP((LN(1+Real_MC_30Y!$J$11)-0.5*Real_MC_30Y!$J$12^2)+Real_MC_30Y!$J$12*((RAND()+RAND()+RAND()+RAND()+RAND()+RAND()+RAND()+RAND()+RAND()+RAND()+RAND()+RAND())-6))-1)+Real_MC_30Y!T$58)</x:f>
        <x:v>5239245.236675144</x:v>
      </x:c>
      <x:c r="U35" s="50" t="n">
        <x:f>MAX(0,T35*(1+EXP((LN(1+Real_MC_30Y!$J$11)-0.5*Real_MC_30Y!$J$12^2)+Real_MC_30Y!$J$12*((RAND()+RAND()+RAND()+RAND()+RAND()+RAND()+RAND()+RAND()+RAND()+RAND()+RAND()+RAND())-6))-1)+Real_MC_30Y!U$58)</x:f>
        <x:v>6375872.964470832</x:v>
      </x:c>
      <x:c r="V35" s="50" t="n">
        <x:f>MAX(0,U35*(1+EXP((LN(1+Real_MC_30Y!$J$11)-0.5*Real_MC_30Y!$J$12^2)+Real_MC_30Y!$J$12*((RAND()+RAND()+RAND()+RAND()+RAND()+RAND()+RAND()+RAND()+RAND()+RAND()+RAND()+RAND())-6))-1)+Real_MC_30Y!V$58)</x:f>
        <x:v>6354440.577506992</x:v>
      </x:c>
      <x:c r="W35" s="50" t="n">
        <x:f>MAX(0,V35*(1+EXP((LN(1+Real_MC_30Y!$J$11)-0.5*Real_MC_30Y!$J$12^2)+Real_MC_30Y!$J$12*((RAND()+RAND()+RAND()+RAND()+RAND()+RAND()+RAND()+RAND()+RAND()+RAND()+RAND()+RAND())-6))-1)+Real_MC_30Y!W$58)</x:f>
        <x:v>7590187.891749007</x:v>
      </x:c>
      <x:c r="X35" s="50" t="n">
        <x:f>MAX(0,W35*(1+EXP((LN(1+Real_MC_30Y!$J$11)-0.5*Real_MC_30Y!$J$12^2)+Real_MC_30Y!$J$12*((RAND()+RAND()+RAND()+RAND()+RAND()+RAND()+RAND()+RAND()+RAND()+RAND()+RAND()+RAND())-6))-1)+Real_MC_30Y!X$58)</x:f>
        <x:v>7169776.462926358</x:v>
      </x:c>
      <x:c r="Y35" s="50" t="n">
        <x:f>MAX(0,X35*(1+EXP((LN(1+Real_MC_30Y!$J$11)-0.5*Real_MC_30Y!$J$12^2)+Real_MC_30Y!$J$12*((RAND()+RAND()+RAND()+RAND()+RAND()+RAND()+RAND()+RAND()+RAND()+RAND()+RAND()+RAND())-6))-1)+Real_MC_30Y!Y$58)</x:f>
        <x:v>6843814.835135553</x:v>
      </x:c>
      <x:c r="Z35" s="50" t="n">
        <x:f>MAX(0,Y35*(1+EXP((LN(1+Real_MC_30Y!$J$11)-0.5*Real_MC_30Y!$J$12^2)+Real_MC_30Y!$J$12*((RAND()+RAND()+RAND()+RAND()+RAND()+RAND()+RAND()+RAND()+RAND()+RAND()+RAND()+RAND())-6))-1)+Real_MC_30Y!Z$58)</x:f>
        <x:v>6896750.984541978</x:v>
      </x:c>
      <x:c r="AA35" s="50" t="n">
        <x:f>MAX(0,Z35*(1+EXP((LN(1+Real_MC_30Y!$J$11)-0.5*Real_MC_30Y!$J$12^2)+Real_MC_30Y!$J$12*((RAND()+RAND()+RAND()+RAND()+RAND()+RAND()+RAND()+RAND()+RAND()+RAND()+RAND()+RAND())-6))-1)+Real_MC_30Y!AA$58)</x:f>
        <x:v>8076553.288356988</x:v>
      </x:c>
      <x:c r="AB35" s="50" t="n">
        <x:f>MAX(0,AA35*(1+EXP((LN(1+Real_MC_30Y!$J$11)-0.5*Real_MC_30Y!$J$12^2)+Real_MC_30Y!$J$12*((RAND()+RAND()+RAND()+RAND()+RAND()+RAND()+RAND()+RAND()+RAND()+RAND()+RAND()+RAND())-6))-1)+Real_MC_30Y!AB$58)</x:f>
        <x:v>10580805.710797034</x:v>
      </x:c>
      <x:c r="AC35" s="50" t="n">
        <x:f>MAX(0,AB35*(1+EXP((LN(1+Real_MC_30Y!$J$11)-0.5*Real_MC_30Y!$J$12^2)+Real_MC_30Y!$J$12*((RAND()+RAND()+RAND()+RAND()+RAND()+RAND()+RAND()+RAND()+RAND()+RAND()+RAND()+RAND())-6))-1)+Real_MC_30Y!AC$58)</x:f>
        <x:v>9912314.125302041</x:v>
      </x:c>
      <x:c r="AD35" s="50" t="n">
        <x:f>MAX(0,AC35*(1+EXP((LN(1+Real_MC_30Y!$J$11)-0.5*Real_MC_30Y!$J$12^2)+Real_MC_30Y!$J$12*((RAND()+RAND()+RAND()+RAND()+RAND()+RAND()+RAND()+RAND()+RAND()+RAND()+RAND()+RAND())-6))-1)+Real_MC_30Y!AD$58)</x:f>
        <x:v>11738413.588524105</x:v>
      </x:c>
      <x:c r="AE35" s="50" t="n">
        <x:f>MAX(0,AD35*(1+EXP((LN(1+Real_MC_30Y!$J$11)-0.5*Real_MC_30Y!$J$12^2)+Real_MC_30Y!$J$12*((RAND()+RAND()+RAND()+RAND()+RAND()+RAND()+RAND()+RAND()+RAND()+RAND()+RAND()+RAND())-6))-1)+Real_MC_30Y!AE$58)</x:f>
        <x:v>14853694.042311922</x:v>
      </x:c>
      <x:c r="AF35" s="50" t="n">
        <x:f>MAX(0,AE35*(1+EXP((LN(1+Real_MC_30Y!$J$11)-0.5*Real_MC_30Y!$J$12^2)+Real_MC_30Y!$J$12*((RAND()+RAND()+RAND()+RAND()+RAND()+RAND()+RAND()+RAND()+RAND()+RAND()+RAND()+RAND())-6))-1)+Real_MC_30Y!AF$58)</x:f>
        <x:v>14060349.404541453</x:v>
      </x:c>
    </x:row>
    <x:row r="36">
      <x:c r="A36">
        <x:v>32</x:v>
      </x:c>
      <x:c r="B36" s="50" t="n">
        <x:f>MAX(0,Liquidity_30Y!$C$14+Real_MC_30Y!B$57-Real_MC_30Y!B$56)</x:f>
        <x:v>1029031.25</x:v>
      </x:c>
      <x:c r="C36" s="50" t="n">
        <x:f>MAX(0,B36*(1+EXP((LN(1+Real_MC_30Y!$J$11)-0.5*Real_MC_30Y!$J$12^2)+Real_MC_30Y!$J$12*((RAND()+RAND()+RAND()+RAND()+RAND()+RAND()+RAND()+RAND()+RAND()+RAND()+RAND()+RAND())-6))-1)+Real_MC_30Y!C$58)</x:f>
        <x:v>1246978.9586593206</x:v>
      </x:c>
      <x:c r="D36" s="50" t="n">
        <x:f>MAX(0,C36*(1+EXP((LN(1+Real_MC_30Y!$J$11)-0.5*Real_MC_30Y!$J$12^2)+Real_MC_30Y!$J$12*((RAND()+RAND()+RAND()+RAND()+RAND()+RAND()+RAND()+RAND()+RAND()+RAND()+RAND()+RAND())-6))-1)+Real_MC_30Y!D$58)</x:f>
        <x:v>1201078.2664443515</x:v>
      </x:c>
      <x:c r="E36" s="50" t="n">
        <x:f>MAX(0,D36*(1+EXP((LN(1+Real_MC_30Y!$J$11)-0.5*Real_MC_30Y!$J$12^2)+Real_MC_30Y!$J$12*((RAND()+RAND()+RAND()+RAND()+RAND()+RAND()+RAND()+RAND()+RAND()+RAND()+RAND()+RAND())-6))-1)+Real_MC_30Y!E$58)</x:f>
        <x:v>1427201.0768553203</x:v>
      </x:c>
      <x:c r="F36" s="50" t="n">
        <x:f>MAX(0,E36*(1+EXP((LN(1+Real_MC_30Y!$J$11)-0.5*Real_MC_30Y!$J$12^2)+Real_MC_30Y!$J$12*((RAND()+RAND()+RAND()+RAND()+RAND()+RAND()+RAND()+RAND()+RAND()+RAND()+RAND()+RAND())-6))-1)+Real_MC_30Y!F$58)</x:f>
        <x:v>1681900.41317524</x:v>
      </x:c>
      <x:c r="G36" s="50" t="n">
        <x:f>MAX(0,F36*(1+EXP((LN(1+Real_MC_30Y!$J$11)-0.5*Real_MC_30Y!$J$12^2)+Real_MC_30Y!$J$12*((RAND()+RAND()+RAND()+RAND()+RAND()+RAND()+RAND()+RAND()+RAND()+RAND()+RAND()+RAND())-6))-1)+Real_MC_30Y!G$58)</x:f>
        <x:v>1542898.5878215123</x:v>
      </x:c>
      <x:c r="H36" s="50" t="n">
        <x:f>MAX(0,G36*(1+EXP((LN(1+Real_MC_30Y!$J$11)-0.5*Real_MC_30Y!$J$12^2)+Real_MC_30Y!$J$12*((RAND()+RAND()+RAND()+RAND()+RAND()+RAND()+RAND()+RAND()+RAND()+RAND()+RAND()+RAND())-6))-1)+Real_MC_30Y!H$58)</x:f>
        <x:v>1887842.097724003</x:v>
      </x:c>
      <x:c r="I36" s="50" t="n">
        <x:f>MAX(0,H36*(1+EXP((LN(1+Real_MC_30Y!$J$11)-0.5*Real_MC_30Y!$J$12^2)+Real_MC_30Y!$J$12*((RAND()+RAND()+RAND()+RAND()+RAND()+RAND()+RAND()+RAND()+RAND()+RAND()+RAND()+RAND())-6))-1)+Real_MC_30Y!I$58)</x:f>
        <x:v>2138490.953976848</x:v>
      </x:c>
      <x:c r="J36" s="50" t="n">
        <x:f>MAX(0,I36*(1+EXP((LN(1+Real_MC_30Y!$J$11)-0.5*Real_MC_30Y!$J$12^2)+Real_MC_30Y!$J$12*((RAND()+RAND()+RAND()+RAND()+RAND()+RAND()+RAND()+RAND()+RAND()+RAND()+RAND()+RAND())-6))-1)+Real_MC_30Y!J$58)</x:f>
        <x:v>2093911.1796594579</x:v>
      </x:c>
      <x:c r="K36" s="50" t="n">
        <x:f>MAX(0,J36*(1+EXP((LN(1+Real_MC_30Y!$J$11)-0.5*Real_MC_30Y!$J$12^2)+Real_MC_30Y!$J$12*((RAND()+RAND()+RAND()+RAND()+RAND()+RAND()+RAND()+RAND()+RAND()+RAND()+RAND()+RAND())-6))-1)+Real_MC_30Y!K$58)</x:f>
        <x:v>1941314.9348718515</x:v>
      </x:c>
      <x:c r="L36" s="50" t="n">
        <x:f>MAX(0,K36*(1+EXP((LN(1+Real_MC_30Y!$J$11)-0.5*Real_MC_30Y!$J$12^2)+Real_MC_30Y!$J$12*((RAND()+RAND()+RAND()+RAND()+RAND()+RAND()+RAND()+RAND()+RAND()+RAND()+RAND()+RAND())-6))-1)+Real_MC_30Y!L$58)</x:f>
        <x:v>1684174.5968187954</x:v>
      </x:c>
      <x:c r="M36" s="50" t="n">
        <x:f>MAX(0,L36*(1+EXP((LN(1+Real_MC_30Y!$J$11)-0.5*Real_MC_30Y!$J$12^2)+Real_MC_30Y!$J$12*((RAND()+RAND()+RAND()+RAND()+RAND()+RAND()+RAND()+RAND()+RAND()+RAND()+RAND()+RAND())-6))-1)+Real_MC_30Y!M$58)</x:f>
        <x:v>1319122.2324858133</x:v>
      </x:c>
      <x:c r="N36" s="50" t="n">
        <x:f>MAX(0,M36*(1+EXP((LN(1+Real_MC_30Y!$J$11)-0.5*Real_MC_30Y!$J$12^2)+Real_MC_30Y!$J$12*((RAND()+RAND()+RAND()+RAND()+RAND()+RAND()+RAND()+RAND()+RAND()+RAND()+RAND()+RAND())-6))-1)+Real_MC_30Y!N$58)</x:f>
        <x:v>1447388.3613665018</x:v>
      </x:c>
      <x:c r="O36" s="50" t="n">
        <x:f>MAX(0,N36*(1+EXP((LN(1+Real_MC_30Y!$J$11)-0.5*Real_MC_30Y!$J$12^2)+Real_MC_30Y!$J$12*((RAND()+RAND()+RAND()+RAND()+RAND()+RAND()+RAND()+RAND()+RAND()+RAND()+RAND()+RAND())-6))-1)+Real_MC_30Y!O$58)</x:f>
        <x:v>1409434.7896713323</x:v>
      </x:c>
      <x:c r="P36" s="50" t="n">
        <x:f>MAX(0,O36*(1+EXP((LN(1+Real_MC_30Y!$J$11)-0.5*Real_MC_30Y!$J$12^2)+Real_MC_30Y!$J$12*((RAND()+RAND()+RAND()+RAND()+RAND()+RAND()+RAND()+RAND()+RAND()+RAND()+RAND()+RAND())-6))-1)+Real_MC_30Y!P$58)</x:f>
        <x:v>1634344.872660989</x:v>
      </x:c>
      <x:c r="Q36" s="50" t="n">
        <x:f>MAX(0,P36*(1+EXP((LN(1+Real_MC_30Y!$J$11)-0.5*Real_MC_30Y!$J$12^2)+Real_MC_30Y!$J$12*((RAND()+RAND()+RAND()+RAND()+RAND()+RAND()+RAND()+RAND()+RAND()+RAND()+RAND()+RAND())-6))-1)+Real_MC_30Y!Q$58)</x:f>
        <x:v>1484766.0116671817</x:v>
      </x:c>
      <x:c r="R36" s="50" t="n">
        <x:f>MAX(0,Q36*(1+EXP((LN(1+Real_MC_30Y!$J$11)-0.5*Real_MC_30Y!$J$12^2)+Real_MC_30Y!$J$12*((RAND()+RAND()+RAND()+RAND()+RAND()+RAND()+RAND()+RAND()+RAND()+RAND()+RAND()+RAND())-6))-1)+Real_MC_30Y!R$58)</x:f>
        <x:v>1631401.125146231</x:v>
      </x:c>
      <x:c r="S36" s="50" t="n">
        <x:f>MAX(0,R36*(1+EXP((LN(1+Real_MC_30Y!$J$11)-0.5*Real_MC_30Y!$J$12^2)+Real_MC_30Y!$J$12*((RAND()+RAND()+RAND()+RAND()+RAND()+RAND()+RAND()+RAND()+RAND()+RAND()+RAND()+RAND())-6))-1)+Real_MC_30Y!S$58)</x:f>
        <x:v>1697192.7572338297</x:v>
      </x:c>
      <x:c r="T36" s="50" t="n">
        <x:f>MAX(0,S36*(1+EXP((LN(1+Real_MC_30Y!$J$11)-0.5*Real_MC_30Y!$J$12^2)+Real_MC_30Y!$J$12*((RAND()+RAND()+RAND()+RAND()+RAND()+RAND()+RAND()+RAND()+RAND()+RAND()+RAND()+RAND())-6))-1)+Real_MC_30Y!T$58)</x:f>
        <x:v>2028728.7924835044</x:v>
      </x:c>
      <x:c r="U36" s="50" t="n">
        <x:f>MAX(0,T36*(1+EXP((LN(1+Real_MC_30Y!$J$11)-0.5*Real_MC_30Y!$J$12^2)+Real_MC_30Y!$J$12*((RAND()+RAND()+RAND()+RAND()+RAND()+RAND()+RAND()+RAND()+RAND()+RAND()+RAND()+RAND())-6))-1)+Real_MC_30Y!U$58)</x:f>
        <x:v>1531259.8552417222</x:v>
      </x:c>
      <x:c r="V36" s="50" t="n">
        <x:f>MAX(0,U36*(1+EXP((LN(1+Real_MC_30Y!$J$11)-0.5*Real_MC_30Y!$J$12^2)+Real_MC_30Y!$J$12*((RAND()+RAND()+RAND()+RAND()+RAND()+RAND()+RAND()+RAND()+RAND()+RAND()+RAND()+RAND())-6))-1)+Real_MC_30Y!V$58)</x:f>
        <x:v>1904793.784450534</x:v>
      </x:c>
      <x:c r="W36" s="50" t="n">
        <x:f>MAX(0,V36*(1+EXP((LN(1+Real_MC_30Y!$J$11)-0.5*Real_MC_30Y!$J$12^2)+Real_MC_30Y!$J$12*((RAND()+RAND()+RAND()+RAND()+RAND()+RAND()+RAND()+RAND()+RAND()+RAND()+RAND()+RAND())-6))-1)+Real_MC_30Y!W$58)</x:f>
        <x:v>2182157.7301115673</x:v>
      </x:c>
      <x:c r="X36" s="50" t="n">
        <x:f>MAX(0,W36*(1+EXP((LN(1+Real_MC_30Y!$J$11)-0.5*Real_MC_30Y!$J$12^2)+Real_MC_30Y!$J$12*((RAND()+RAND()+RAND()+RAND()+RAND()+RAND()+RAND()+RAND()+RAND()+RAND()+RAND()+RAND())-6))-1)+Real_MC_30Y!X$58)</x:f>
        <x:v>2416542.002991569</x:v>
      </x:c>
      <x:c r="Y36" s="50" t="n">
        <x:f>MAX(0,X36*(1+EXP((LN(1+Real_MC_30Y!$J$11)-0.5*Real_MC_30Y!$J$12^2)+Real_MC_30Y!$J$12*((RAND()+RAND()+RAND()+RAND()+RAND()+RAND()+RAND()+RAND()+RAND()+RAND()+RAND()+RAND())-6))-1)+Real_MC_30Y!Y$58)</x:f>
        <x:v>2571292.405345368</x:v>
      </x:c>
      <x:c r="Z36" s="50" t="n">
        <x:f>MAX(0,Y36*(1+EXP((LN(1+Real_MC_30Y!$J$11)-0.5*Real_MC_30Y!$J$12^2)+Real_MC_30Y!$J$12*((RAND()+RAND()+RAND()+RAND()+RAND()+RAND()+RAND()+RAND()+RAND()+RAND()+RAND()+RAND())-6))-1)+Real_MC_30Y!Z$58)</x:f>
        <x:v>2534251.0768895787</x:v>
      </x:c>
      <x:c r="AA36" s="50" t="n">
        <x:f>MAX(0,Z36*(1+EXP((LN(1+Real_MC_30Y!$J$11)-0.5*Real_MC_30Y!$J$12^2)+Real_MC_30Y!$J$12*((RAND()+RAND()+RAND()+RAND()+RAND()+RAND()+RAND()+RAND()+RAND()+RAND()+RAND()+RAND())-6))-1)+Real_MC_30Y!AA$58)</x:f>
        <x:v>2320762.1031635716</x:v>
      </x:c>
      <x:c r="AB36" s="50" t="n">
        <x:f>MAX(0,AA36*(1+EXP((LN(1+Real_MC_30Y!$J$11)-0.5*Real_MC_30Y!$J$12^2)+Real_MC_30Y!$J$12*((RAND()+RAND()+RAND()+RAND()+RAND()+RAND()+RAND()+RAND()+RAND()+RAND()+RAND()+RAND())-6))-1)+Real_MC_30Y!AB$58)</x:f>
        <x:v>3030559.919249288</x:v>
      </x:c>
      <x:c r="AC36" s="50" t="n">
        <x:f>MAX(0,AB36*(1+EXP((LN(1+Real_MC_30Y!$J$11)-0.5*Real_MC_30Y!$J$12^2)+Real_MC_30Y!$J$12*((RAND()+RAND()+RAND()+RAND()+RAND()+RAND()+RAND()+RAND()+RAND()+RAND()+RAND()+RAND())-6))-1)+Real_MC_30Y!AC$58)</x:f>
        <x:v>2917558.8293566764</x:v>
      </x:c>
      <x:c r="AD36" s="50" t="n">
        <x:f>MAX(0,AC36*(1+EXP((LN(1+Real_MC_30Y!$J$11)-0.5*Real_MC_30Y!$J$12^2)+Real_MC_30Y!$J$12*((RAND()+RAND()+RAND()+RAND()+RAND()+RAND()+RAND()+RAND()+RAND()+RAND()+RAND()+RAND())-6))-1)+Real_MC_30Y!AD$58)</x:f>
        <x:v>3262816.2498264266</x:v>
      </x:c>
      <x:c r="AE36" s="50" t="n">
        <x:f>MAX(0,AD36*(1+EXP((LN(1+Real_MC_30Y!$J$11)-0.5*Real_MC_30Y!$J$12^2)+Real_MC_30Y!$J$12*((RAND()+RAND()+RAND()+RAND()+RAND()+RAND()+RAND()+RAND()+RAND()+RAND()+RAND()+RAND())-6))-1)+Real_MC_30Y!AE$58)</x:f>
        <x:v>3440287.4611645527</x:v>
      </x:c>
      <x:c r="AF36" s="50" t="n">
        <x:f>MAX(0,AE36*(1+EXP((LN(1+Real_MC_30Y!$J$11)-0.5*Real_MC_30Y!$J$12^2)+Real_MC_30Y!$J$12*((RAND()+RAND()+RAND()+RAND()+RAND()+RAND()+RAND()+RAND()+RAND()+RAND()+RAND()+RAND())-6))-1)+Real_MC_30Y!AF$58)</x:f>
        <x:v>3394729.982911721</x:v>
      </x:c>
    </x:row>
    <x:row r="37">
      <x:c r="A37">
        <x:v>33</x:v>
      </x:c>
      <x:c r="B37" s="50" t="n">
        <x:f>MAX(0,Liquidity_30Y!$C$14+Real_MC_30Y!B$57-Real_MC_30Y!B$56)</x:f>
        <x:v>1029031.25</x:v>
      </x:c>
      <x:c r="C37" s="50" t="n">
        <x:f>MAX(0,B37*(1+EXP((LN(1+Real_MC_30Y!$J$11)-0.5*Real_MC_30Y!$J$12^2)+Real_MC_30Y!$J$12*((RAND()+RAND()+RAND()+RAND()+RAND()+RAND()+RAND()+RAND()+RAND()+RAND()+RAND()+RAND())-6))-1)+Real_MC_30Y!C$58)</x:f>
        <x:v>975258.1774109956</x:v>
      </x:c>
      <x:c r="D37" s="50" t="n">
        <x:f>MAX(0,C37*(1+EXP((LN(1+Real_MC_30Y!$J$11)-0.5*Real_MC_30Y!$J$12^2)+Real_MC_30Y!$J$12*((RAND()+RAND()+RAND()+RAND()+RAND()+RAND()+RAND()+RAND()+RAND()+RAND()+RAND()+RAND())-6))-1)+Real_MC_30Y!D$58)</x:f>
        <x:v>1073807.3829832908</x:v>
      </x:c>
      <x:c r="E37" s="50" t="n">
        <x:f>MAX(0,D37*(1+EXP((LN(1+Real_MC_30Y!$J$11)-0.5*Real_MC_30Y!$J$12^2)+Real_MC_30Y!$J$12*((RAND()+RAND()+RAND()+RAND()+RAND()+RAND()+RAND()+RAND()+RAND()+RAND()+RAND()+RAND())-6))-1)+Real_MC_30Y!E$58)</x:f>
        <x:v>1039796.2619107415</x:v>
      </x:c>
      <x:c r="F37" s="50" t="n">
        <x:f>MAX(0,E37*(1+EXP((LN(1+Real_MC_30Y!$J$11)-0.5*Real_MC_30Y!$J$12^2)+Real_MC_30Y!$J$12*((RAND()+RAND()+RAND()+RAND()+RAND()+RAND()+RAND()+RAND()+RAND()+RAND()+RAND()+RAND())-6))-1)+Real_MC_30Y!F$58)</x:f>
        <x:v>806014.3127322209</x:v>
      </x:c>
      <x:c r="G37" s="50" t="n">
        <x:f>MAX(0,F37*(1+EXP((LN(1+Real_MC_30Y!$J$11)-0.5*Real_MC_30Y!$J$12^2)+Real_MC_30Y!$J$12*((RAND()+RAND()+RAND()+RAND()+RAND()+RAND()+RAND()+RAND()+RAND()+RAND()+RAND()+RAND())-6))-1)+Real_MC_30Y!G$58)</x:f>
        <x:v>823716.3555561235</x:v>
      </x:c>
      <x:c r="H37" s="50" t="n">
        <x:f>MAX(0,G37*(1+EXP((LN(1+Real_MC_30Y!$J$11)-0.5*Real_MC_30Y!$J$12^2)+Real_MC_30Y!$J$12*((RAND()+RAND()+RAND()+RAND()+RAND()+RAND()+RAND()+RAND()+RAND()+RAND()+RAND()+RAND())-6))-1)+Real_MC_30Y!H$58)</x:f>
        <x:v>1117335.7523638846</x:v>
      </x:c>
      <x:c r="I37" s="50" t="n">
        <x:f>MAX(0,H37*(1+EXP((LN(1+Real_MC_30Y!$J$11)-0.5*Real_MC_30Y!$J$12^2)+Real_MC_30Y!$J$12*((RAND()+RAND()+RAND()+RAND()+RAND()+RAND()+RAND()+RAND()+RAND()+RAND()+RAND()+RAND())-6))-1)+Real_MC_30Y!I$58)</x:f>
        <x:v>1106045.502420821</x:v>
      </x:c>
      <x:c r="J37" s="50" t="n">
        <x:f>MAX(0,I37*(1+EXP((LN(1+Real_MC_30Y!$J$11)-0.5*Real_MC_30Y!$J$12^2)+Real_MC_30Y!$J$12*((RAND()+RAND()+RAND()+RAND()+RAND()+RAND()+RAND()+RAND()+RAND()+RAND()+RAND()+RAND())-6))-1)+Real_MC_30Y!J$58)</x:f>
        <x:v>1135921.1838014876</x:v>
      </x:c>
      <x:c r="K37" s="50" t="n">
        <x:f>MAX(0,J37*(1+EXP((LN(1+Real_MC_30Y!$J$11)-0.5*Real_MC_30Y!$J$12^2)+Real_MC_30Y!$J$12*((RAND()+RAND()+RAND()+RAND()+RAND()+RAND()+RAND()+RAND()+RAND()+RAND()+RAND()+RAND())-6))-1)+Real_MC_30Y!K$58)</x:f>
        <x:v>1046769.9249810774</x:v>
      </x:c>
      <x:c r="L37" s="50" t="n">
        <x:f>MAX(0,K37*(1+EXP((LN(1+Real_MC_30Y!$J$11)-0.5*Real_MC_30Y!$J$12^2)+Real_MC_30Y!$J$12*((RAND()+RAND()+RAND()+RAND()+RAND()+RAND()+RAND()+RAND()+RAND()+RAND()+RAND()+RAND())-6))-1)+Real_MC_30Y!L$58)</x:f>
        <x:v>1040566.1889996913</x:v>
      </x:c>
      <x:c r="M37" s="50" t="n">
        <x:f>MAX(0,L37*(1+EXP((LN(1+Real_MC_30Y!$J$11)-0.5*Real_MC_30Y!$J$12^2)+Real_MC_30Y!$J$12*((RAND()+RAND()+RAND()+RAND()+RAND()+RAND()+RAND()+RAND()+RAND()+RAND()+RAND()+RAND())-6))-1)+Real_MC_30Y!M$58)</x:f>
        <x:v>1274793.6765707813</x:v>
      </x:c>
      <x:c r="N37" s="50" t="n">
        <x:f>MAX(0,M37*(1+EXP((LN(1+Real_MC_30Y!$J$11)-0.5*Real_MC_30Y!$J$12^2)+Real_MC_30Y!$J$12*((RAND()+RAND()+RAND()+RAND()+RAND()+RAND()+RAND()+RAND()+RAND()+RAND()+RAND()+RAND())-6))-1)+Real_MC_30Y!N$58)</x:f>
        <x:v>1220939.7267657288</x:v>
      </x:c>
      <x:c r="O37" s="50" t="n">
        <x:f>MAX(0,N37*(1+EXP((LN(1+Real_MC_30Y!$J$11)-0.5*Real_MC_30Y!$J$12^2)+Real_MC_30Y!$J$12*((RAND()+RAND()+RAND()+RAND()+RAND()+RAND()+RAND()+RAND()+RAND()+RAND()+RAND()+RAND())-6))-1)+Real_MC_30Y!O$58)</x:f>
        <x:v>1281638.523519352</x:v>
      </x:c>
      <x:c r="P37" s="50" t="n">
        <x:f>MAX(0,O37*(1+EXP((LN(1+Real_MC_30Y!$J$11)-0.5*Real_MC_30Y!$J$12^2)+Real_MC_30Y!$J$12*((RAND()+RAND()+RAND()+RAND()+RAND()+RAND()+RAND()+RAND()+RAND()+RAND()+RAND()+RAND())-6))-1)+Real_MC_30Y!P$58)</x:f>
        <x:v>1451374.770903925</x:v>
      </x:c>
      <x:c r="Q37" s="50" t="n">
        <x:f>MAX(0,P37*(1+EXP((LN(1+Real_MC_30Y!$J$11)-0.5*Real_MC_30Y!$J$12^2)+Real_MC_30Y!$J$12*((RAND()+RAND()+RAND()+RAND()+RAND()+RAND()+RAND()+RAND()+RAND()+RAND()+RAND()+RAND())-6))-1)+Real_MC_30Y!Q$58)</x:f>
        <x:v>1353747.709718213</x:v>
      </x:c>
      <x:c r="R37" s="50" t="n">
        <x:f>MAX(0,Q37*(1+EXP((LN(1+Real_MC_30Y!$J$11)-0.5*Real_MC_30Y!$J$12^2)+Real_MC_30Y!$J$12*((RAND()+RAND()+RAND()+RAND()+RAND()+RAND()+RAND()+RAND()+RAND()+RAND()+RAND()+RAND())-6))-1)+Real_MC_30Y!R$58)</x:f>
        <x:v>1565004.8237496228</x:v>
      </x:c>
      <x:c r="S37" s="50" t="n">
        <x:f>MAX(0,R37*(1+EXP((LN(1+Real_MC_30Y!$J$11)-0.5*Real_MC_30Y!$J$12^2)+Real_MC_30Y!$J$12*((RAND()+RAND()+RAND()+RAND()+RAND()+RAND()+RAND()+RAND()+RAND()+RAND()+RAND()+RAND())-6))-1)+Real_MC_30Y!S$58)</x:f>
        <x:v>1586814.7499813973</x:v>
      </x:c>
      <x:c r="T37" s="50" t="n">
        <x:f>MAX(0,S37*(1+EXP((LN(1+Real_MC_30Y!$J$11)-0.5*Real_MC_30Y!$J$12^2)+Real_MC_30Y!$J$12*((RAND()+RAND()+RAND()+RAND()+RAND()+RAND()+RAND()+RAND()+RAND()+RAND()+RAND()+RAND())-6))-1)+Real_MC_30Y!T$58)</x:f>
        <x:v>1890904.3838962065</x:v>
      </x:c>
      <x:c r="U37" s="50" t="n">
        <x:f>MAX(0,T37*(1+EXP((LN(1+Real_MC_30Y!$J$11)-0.5*Real_MC_30Y!$J$12^2)+Real_MC_30Y!$J$12*((RAND()+RAND()+RAND()+RAND()+RAND()+RAND()+RAND()+RAND()+RAND()+RAND()+RAND()+RAND())-6))-1)+Real_MC_30Y!U$58)</x:f>
        <x:v>1727800.8114793191</x:v>
      </x:c>
      <x:c r="V37" s="50" t="n">
        <x:f>MAX(0,U37*(1+EXP((LN(1+Real_MC_30Y!$J$11)-0.5*Real_MC_30Y!$J$12^2)+Real_MC_30Y!$J$12*((RAND()+RAND()+RAND()+RAND()+RAND()+RAND()+RAND()+RAND()+RAND()+RAND()+RAND()+RAND())-6))-1)+Real_MC_30Y!V$58)</x:f>
        <x:v>2071775.3120089935</x:v>
      </x:c>
      <x:c r="W37" s="50" t="n">
        <x:f>MAX(0,V37*(1+EXP((LN(1+Real_MC_30Y!$J$11)-0.5*Real_MC_30Y!$J$12^2)+Real_MC_30Y!$J$12*((RAND()+RAND()+RAND()+RAND()+RAND()+RAND()+RAND()+RAND()+RAND()+RAND()+RAND()+RAND())-6))-1)+Real_MC_30Y!W$58)</x:f>
        <x:v>2114473.977433891</x:v>
      </x:c>
      <x:c r="X37" s="50" t="n">
        <x:f>MAX(0,W37*(1+EXP((LN(1+Real_MC_30Y!$J$11)-0.5*Real_MC_30Y!$J$12^2)+Real_MC_30Y!$J$12*((RAND()+RAND()+RAND()+RAND()+RAND()+RAND()+RAND()+RAND()+RAND()+RAND()+RAND()+RAND())-6))-1)+Real_MC_30Y!X$58)</x:f>
        <x:v>2144716.2550813686</x:v>
      </x:c>
      <x:c r="Y37" s="50" t="n">
        <x:f>MAX(0,X37*(1+EXP((LN(1+Real_MC_30Y!$J$11)-0.5*Real_MC_30Y!$J$12^2)+Real_MC_30Y!$J$12*((RAND()+RAND()+RAND()+RAND()+RAND()+RAND()+RAND()+RAND()+RAND()+RAND()+RAND()+RAND())-6))-1)+Real_MC_30Y!Y$58)</x:f>
        <x:v>2297084.985137282</x:v>
      </x:c>
      <x:c r="Z37" s="50" t="n">
        <x:f>MAX(0,Y37*(1+EXP((LN(1+Real_MC_30Y!$J$11)-0.5*Real_MC_30Y!$J$12^2)+Real_MC_30Y!$J$12*((RAND()+RAND()+RAND()+RAND()+RAND()+RAND()+RAND()+RAND()+RAND()+RAND()+RAND()+RAND())-6))-1)+Real_MC_30Y!Z$58)</x:f>
        <x:v>2827186.0494357888</x:v>
      </x:c>
      <x:c r="AA37" s="50" t="n">
        <x:f>MAX(0,Z37*(1+EXP((LN(1+Real_MC_30Y!$J$11)-0.5*Real_MC_30Y!$J$12^2)+Real_MC_30Y!$J$12*((RAND()+RAND()+RAND()+RAND()+RAND()+RAND()+RAND()+RAND()+RAND()+RAND()+RAND()+RAND())-6))-1)+Real_MC_30Y!AA$58)</x:f>
        <x:v>2788252.924900286</x:v>
      </x:c>
      <x:c r="AB37" s="50" t="n">
        <x:f>MAX(0,AA37*(1+EXP((LN(1+Real_MC_30Y!$J$11)-0.5*Real_MC_30Y!$J$12^2)+Real_MC_30Y!$J$12*((RAND()+RAND()+RAND()+RAND()+RAND()+RAND()+RAND()+RAND()+RAND()+RAND()+RAND()+RAND())-6))-1)+Real_MC_30Y!AB$58)</x:f>
        <x:v>2971538.289706731</x:v>
      </x:c>
      <x:c r="AC37" s="50" t="n">
        <x:f>MAX(0,AB37*(1+EXP((LN(1+Real_MC_30Y!$J$11)-0.5*Real_MC_30Y!$J$12^2)+Real_MC_30Y!$J$12*((RAND()+RAND()+RAND()+RAND()+RAND()+RAND()+RAND()+RAND()+RAND()+RAND()+RAND()+RAND())-6))-1)+Real_MC_30Y!AC$58)</x:f>
        <x:v>3577873.8769162125</x:v>
      </x:c>
      <x:c r="AD37" s="50" t="n">
        <x:f>MAX(0,AC37*(1+EXP((LN(1+Real_MC_30Y!$J$11)-0.5*Real_MC_30Y!$J$12^2)+Real_MC_30Y!$J$12*((RAND()+RAND()+RAND()+RAND()+RAND()+RAND()+RAND()+RAND()+RAND()+RAND()+RAND()+RAND())-6))-1)+Real_MC_30Y!AD$58)</x:f>
        <x:v>4367635.639710109</x:v>
      </x:c>
      <x:c r="AE37" s="50" t="n">
        <x:f>MAX(0,AD37*(1+EXP((LN(1+Real_MC_30Y!$J$11)-0.5*Real_MC_30Y!$J$12^2)+Real_MC_30Y!$J$12*((RAND()+RAND()+RAND()+RAND()+RAND()+RAND()+RAND()+RAND()+RAND()+RAND()+RAND()+RAND())-6))-1)+Real_MC_30Y!AE$58)</x:f>
        <x:v>4936992.814978173</x:v>
      </x:c>
      <x:c r="AF37" s="50" t="n">
        <x:f>MAX(0,AE37*(1+EXP((LN(1+Real_MC_30Y!$J$11)-0.5*Real_MC_30Y!$J$12^2)+Real_MC_30Y!$J$12*((RAND()+RAND()+RAND()+RAND()+RAND()+RAND()+RAND()+RAND()+RAND()+RAND()+RAND()+RAND())-6))-1)+Real_MC_30Y!AF$58)</x:f>
        <x:v>5438611.432532938</x:v>
      </x:c>
    </x:row>
    <x:row r="38">
      <x:c r="A38">
        <x:v>34</x:v>
      </x:c>
      <x:c r="B38" s="50" t="n">
        <x:f>MAX(0,Liquidity_30Y!$C$14+Real_MC_30Y!B$57-Real_MC_30Y!B$56)</x:f>
        <x:v>1029031.25</x:v>
      </x:c>
      <x:c r="C38" s="50" t="n">
        <x:f>MAX(0,B38*(1+EXP((LN(1+Real_MC_30Y!$J$11)-0.5*Real_MC_30Y!$J$12^2)+Real_MC_30Y!$J$12*((RAND()+RAND()+RAND()+RAND()+RAND()+RAND()+RAND()+RAND()+RAND()+RAND()+RAND()+RAND())-6))-1)+Real_MC_30Y!C$58)</x:f>
        <x:v>1121577.9660764234</x:v>
      </x:c>
      <x:c r="D38" s="50" t="n">
        <x:f>MAX(0,C38*(1+EXP((LN(1+Real_MC_30Y!$J$11)-0.5*Real_MC_30Y!$J$12^2)+Real_MC_30Y!$J$12*((RAND()+RAND()+RAND()+RAND()+RAND()+RAND()+RAND()+RAND()+RAND()+RAND()+RAND()+RAND())-6))-1)+Real_MC_30Y!D$58)</x:f>
        <x:v>1510375.675165461</x:v>
      </x:c>
      <x:c r="E38" s="50" t="n">
        <x:f>MAX(0,D38*(1+EXP((LN(1+Real_MC_30Y!$J$11)-0.5*Real_MC_30Y!$J$12^2)+Real_MC_30Y!$J$12*((RAND()+RAND()+RAND()+RAND()+RAND()+RAND()+RAND()+RAND()+RAND()+RAND()+RAND()+RAND())-6))-1)+Real_MC_30Y!E$58)</x:f>
        <x:v>1393147.5725016252</x:v>
      </x:c>
      <x:c r="F38" s="50" t="n">
        <x:f>MAX(0,E38*(1+EXP((LN(1+Real_MC_30Y!$J$11)-0.5*Real_MC_30Y!$J$12^2)+Real_MC_30Y!$J$12*((RAND()+RAND()+RAND()+RAND()+RAND()+RAND()+RAND()+RAND()+RAND()+RAND()+RAND()+RAND())-6))-1)+Real_MC_30Y!F$58)</x:f>
        <x:v>1821176.195164931</x:v>
      </x:c>
      <x:c r="G38" s="50" t="n">
        <x:f>MAX(0,F38*(1+EXP((LN(1+Real_MC_30Y!$J$11)-0.5*Real_MC_30Y!$J$12^2)+Real_MC_30Y!$J$12*((RAND()+RAND()+RAND()+RAND()+RAND()+RAND()+RAND()+RAND()+RAND()+RAND()+RAND()+RAND())-6))-1)+Real_MC_30Y!G$58)</x:f>
        <x:v>2104495.931678024</x:v>
      </x:c>
      <x:c r="H38" s="50" t="n">
        <x:f>MAX(0,G38*(1+EXP((LN(1+Real_MC_30Y!$J$11)-0.5*Real_MC_30Y!$J$12^2)+Real_MC_30Y!$J$12*((RAND()+RAND()+RAND()+RAND()+RAND()+RAND()+RAND()+RAND()+RAND()+RAND()+RAND()+RAND())-6))-1)+Real_MC_30Y!H$58)</x:f>
        <x:v>2135469.371311531</x:v>
      </x:c>
      <x:c r="I38" s="50" t="n">
        <x:f>MAX(0,H38*(1+EXP((LN(1+Real_MC_30Y!$J$11)-0.5*Real_MC_30Y!$J$12^2)+Real_MC_30Y!$J$12*((RAND()+RAND()+RAND()+RAND()+RAND()+RAND()+RAND()+RAND()+RAND()+RAND()+RAND()+RAND())-6))-1)+Real_MC_30Y!I$58)</x:f>
        <x:v>2526884.1614990984</x:v>
      </x:c>
      <x:c r="J38" s="50" t="n">
        <x:f>MAX(0,I38*(1+EXP((LN(1+Real_MC_30Y!$J$11)-0.5*Real_MC_30Y!$J$12^2)+Real_MC_30Y!$J$12*((RAND()+RAND()+RAND()+RAND()+RAND()+RAND()+RAND()+RAND()+RAND()+RAND()+RAND()+RAND())-6))-1)+Real_MC_30Y!J$58)</x:f>
        <x:v>2670916.8639285914</x:v>
      </x:c>
      <x:c r="K38" s="50" t="n">
        <x:f>MAX(0,J38*(1+EXP((LN(1+Real_MC_30Y!$J$11)-0.5*Real_MC_30Y!$J$12^2)+Real_MC_30Y!$J$12*((RAND()+RAND()+RAND()+RAND()+RAND()+RAND()+RAND()+RAND()+RAND()+RAND()+RAND()+RAND())-6))-1)+Real_MC_30Y!K$58)</x:f>
        <x:v>2641125.757854609</x:v>
      </x:c>
      <x:c r="L38" s="50" t="n">
        <x:f>MAX(0,K38*(1+EXP((LN(1+Real_MC_30Y!$J$11)-0.5*Real_MC_30Y!$J$12^2)+Real_MC_30Y!$J$12*((RAND()+RAND()+RAND()+RAND()+RAND()+RAND()+RAND()+RAND()+RAND()+RAND()+RAND()+RAND())-6))-1)+Real_MC_30Y!L$58)</x:f>
        <x:v>3120908.4715102613</x:v>
      </x:c>
      <x:c r="M38" s="50" t="n">
        <x:f>MAX(0,L38*(1+EXP((LN(1+Real_MC_30Y!$J$11)-0.5*Real_MC_30Y!$J$12^2)+Real_MC_30Y!$J$12*((RAND()+RAND()+RAND()+RAND()+RAND()+RAND()+RAND()+RAND()+RAND()+RAND()+RAND()+RAND())-6))-1)+Real_MC_30Y!M$58)</x:f>
        <x:v>3562720.7619842454</x:v>
      </x:c>
      <x:c r="N38" s="50" t="n">
        <x:f>MAX(0,M38*(1+EXP((LN(1+Real_MC_30Y!$J$11)-0.5*Real_MC_30Y!$J$12^2)+Real_MC_30Y!$J$12*((RAND()+RAND()+RAND()+RAND()+RAND()+RAND()+RAND()+RAND()+RAND()+RAND()+RAND()+RAND())-6))-1)+Real_MC_30Y!N$58)</x:f>
        <x:v>3772660.1064533684</x:v>
      </x:c>
      <x:c r="O38" s="50" t="n">
        <x:f>MAX(0,N38*(1+EXP((LN(1+Real_MC_30Y!$J$11)-0.5*Real_MC_30Y!$J$12^2)+Real_MC_30Y!$J$12*((RAND()+RAND()+RAND()+RAND()+RAND()+RAND()+RAND()+RAND()+RAND()+RAND()+RAND()+RAND())-6))-1)+Real_MC_30Y!O$58)</x:f>
        <x:v>3876041.346346909</x:v>
      </x:c>
      <x:c r="P38" s="50" t="n">
        <x:f>MAX(0,O38*(1+EXP((LN(1+Real_MC_30Y!$J$11)-0.5*Real_MC_30Y!$J$12^2)+Real_MC_30Y!$J$12*((RAND()+RAND()+RAND()+RAND()+RAND()+RAND()+RAND()+RAND()+RAND()+RAND()+RAND()+RAND())-6))-1)+Real_MC_30Y!P$58)</x:f>
        <x:v>4715204.525226422</x:v>
      </x:c>
      <x:c r="Q38" s="50" t="n">
        <x:f>MAX(0,P38*(1+EXP((LN(1+Real_MC_30Y!$J$11)-0.5*Real_MC_30Y!$J$12^2)+Real_MC_30Y!$J$12*((RAND()+RAND()+RAND()+RAND()+RAND()+RAND()+RAND()+RAND()+RAND()+RAND()+RAND()+RAND())-6))-1)+Real_MC_30Y!Q$58)</x:f>
        <x:v>4136270.8658111133</x:v>
      </x:c>
      <x:c r="R38" s="50" t="n">
        <x:f>MAX(0,Q38*(1+EXP((LN(1+Real_MC_30Y!$J$11)-0.5*Real_MC_30Y!$J$12^2)+Real_MC_30Y!$J$12*((RAND()+RAND()+RAND()+RAND()+RAND()+RAND()+RAND()+RAND()+RAND()+RAND()+RAND()+RAND())-6))-1)+Real_MC_30Y!R$58)</x:f>
        <x:v>4627152.968564149</x:v>
      </x:c>
      <x:c r="S38" s="50" t="n">
        <x:f>MAX(0,R38*(1+EXP((LN(1+Real_MC_30Y!$J$11)-0.5*Real_MC_30Y!$J$12^2)+Real_MC_30Y!$J$12*((RAND()+RAND()+RAND()+RAND()+RAND()+RAND()+RAND()+RAND()+RAND()+RAND()+RAND()+RAND())-6))-1)+Real_MC_30Y!S$58)</x:f>
        <x:v>4521624.380320327</x:v>
      </x:c>
      <x:c r="T38" s="50" t="n">
        <x:f>MAX(0,S38*(1+EXP((LN(1+Real_MC_30Y!$J$11)-0.5*Real_MC_30Y!$J$12^2)+Real_MC_30Y!$J$12*((RAND()+RAND()+RAND()+RAND()+RAND()+RAND()+RAND()+RAND()+RAND()+RAND()+RAND()+RAND())-6))-1)+Real_MC_30Y!T$58)</x:f>
        <x:v>5151574.092051611</x:v>
      </x:c>
      <x:c r="U38" s="50" t="n">
        <x:f>MAX(0,T38*(1+EXP((LN(1+Real_MC_30Y!$J$11)-0.5*Real_MC_30Y!$J$12^2)+Real_MC_30Y!$J$12*((RAND()+RAND()+RAND()+RAND()+RAND()+RAND()+RAND()+RAND()+RAND()+RAND()+RAND()+RAND())-6))-1)+Real_MC_30Y!U$58)</x:f>
        <x:v>5007603.4795259265</x:v>
      </x:c>
      <x:c r="V38" s="50" t="n">
        <x:f>MAX(0,U38*(1+EXP((LN(1+Real_MC_30Y!$J$11)-0.5*Real_MC_30Y!$J$12^2)+Real_MC_30Y!$J$12*((RAND()+RAND()+RAND()+RAND()+RAND()+RAND()+RAND()+RAND()+RAND()+RAND()+RAND()+RAND())-6))-1)+Real_MC_30Y!V$58)</x:f>
        <x:v>5192985.7723690495</x:v>
      </x:c>
      <x:c r="W38" s="50" t="n">
        <x:f>MAX(0,V38*(1+EXP((LN(1+Real_MC_30Y!$J$11)-0.5*Real_MC_30Y!$J$12^2)+Real_MC_30Y!$J$12*((RAND()+RAND()+RAND()+RAND()+RAND()+RAND()+RAND()+RAND()+RAND()+RAND()+RAND()+RAND())-6))-1)+Real_MC_30Y!W$58)</x:f>
        <x:v>6166315.991473725</x:v>
      </x:c>
      <x:c r="X38" s="50" t="n">
        <x:f>MAX(0,W38*(1+EXP((LN(1+Real_MC_30Y!$J$11)-0.5*Real_MC_30Y!$J$12^2)+Real_MC_30Y!$J$12*((RAND()+RAND()+RAND()+RAND()+RAND()+RAND()+RAND()+RAND()+RAND()+RAND()+RAND()+RAND())-6))-1)+Real_MC_30Y!X$58)</x:f>
        <x:v>8305285.8986280095</x:v>
      </x:c>
      <x:c r="Y38" s="50" t="n">
        <x:f>MAX(0,X38*(1+EXP((LN(1+Real_MC_30Y!$J$11)-0.5*Real_MC_30Y!$J$12^2)+Real_MC_30Y!$J$12*((RAND()+RAND()+RAND()+RAND()+RAND()+RAND()+RAND()+RAND()+RAND()+RAND()+RAND()+RAND())-6))-1)+Real_MC_30Y!Y$58)</x:f>
        <x:v>7601314.41227454</x:v>
      </x:c>
      <x:c r="Z38" s="50" t="n">
        <x:f>MAX(0,Y38*(1+EXP((LN(1+Real_MC_30Y!$J$11)-0.5*Real_MC_30Y!$J$12^2)+Real_MC_30Y!$J$12*((RAND()+RAND()+RAND()+RAND()+RAND()+RAND()+RAND()+RAND()+RAND()+RAND()+RAND()+RAND())-6))-1)+Real_MC_30Y!Z$58)</x:f>
        <x:v>9039219.086404357</x:v>
      </x:c>
      <x:c r="AA38" s="50" t="n">
        <x:f>MAX(0,Z38*(1+EXP((LN(1+Real_MC_30Y!$J$11)-0.5*Real_MC_30Y!$J$12^2)+Real_MC_30Y!$J$12*((RAND()+RAND()+RAND()+RAND()+RAND()+RAND()+RAND()+RAND()+RAND()+RAND()+RAND()+RAND())-6))-1)+Real_MC_30Y!AA$58)</x:f>
        <x:v>12130191.212898467</x:v>
      </x:c>
      <x:c r="AB38" s="50" t="n">
        <x:f>MAX(0,AA38*(1+EXP((LN(1+Real_MC_30Y!$J$11)-0.5*Real_MC_30Y!$J$12^2)+Real_MC_30Y!$J$12*((RAND()+RAND()+RAND()+RAND()+RAND()+RAND()+RAND()+RAND()+RAND()+RAND()+RAND()+RAND())-6))-1)+Real_MC_30Y!AB$58)</x:f>
        <x:v>15984473.356680822</x:v>
      </x:c>
      <x:c r="AC38" s="50" t="n">
        <x:f>MAX(0,AB38*(1+EXP((LN(1+Real_MC_30Y!$J$11)-0.5*Real_MC_30Y!$J$12^2)+Real_MC_30Y!$J$12*((RAND()+RAND()+RAND()+RAND()+RAND()+RAND()+RAND()+RAND()+RAND()+RAND()+RAND()+RAND())-6))-1)+Real_MC_30Y!AC$58)</x:f>
        <x:v>18358371.505329467</x:v>
      </x:c>
      <x:c r="AD38" s="50" t="n">
        <x:f>MAX(0,AC38*(1+EXP((LN(1+Real_MC_30Y!$J$11)-0.5*Real_MC_30Y!$J$12^2)+Real_MC_30Y!$J$12*((RAND()+RAND()+RAND()+RAND()+RAND()+RAND()+RAND()+RAND()+RAND()+RAND()+RAND()+RAND())-6))-1)+Real_MC_30Y!AD$58)</x:f>
        <x:v>18254699.623934347</x:v>
      </x:c>
      <x:c r="AE38" s="50" t="n">
        <x:f>MAX(0,AD38*(1+EXP((LN(1+Real_MC_30Y!$J$11)-0.5*Real_MC_30Y!$J$12^2)+Real_MC_30Y!$J$12*((RAND()+RAND()+RAND()+RAND()+RAND()+RAND()+RAND()+RAND()+RAND()+RAND()+RAND()+RAND())-6))-1)+Real_MC_30Y!AE$58)</x:f>
        <x:v>16342944.358798588</x:v>
      </x:c>
      <x:c r="AF38" s="50" t="n">
        <x:f>MAX(0,AE38*(1+EXP((LN(1+Real_MC_30Y!$J$11)-0.5*Real_MC_30Y!$J$12^2)+Real_MC_30Y!$J$12*((RAND()+RAND()+RAND()+RAND()+RAND()+RAND()+RAND()+RAND()+RAND()+RAND()+RAND()+RAND())-6))-1)+Real_MC_30Y!AF$58)</x:f>
        <x:v>15881596.956461634</x:v>
      </x:c>
    </x:row>
    <x:row r="39">
      <x:c r="A39">
        <x:v>35</x:v>
      </x:c>
      <x:c r="B39" s="50" t="n">
        <x:f>MAX(0,Liquidity_30Y!$C$14+Real_MC_30Y!B$57-Real_MC_30Y!B$56)</x:f>
        <x:v>1029031.25</x:v>
      </x:c>
      <x:c r="C39" s="50" t="n">
        <x:f>MAX(0,B39*(1+EXP((LN(1+Real_MC_30Y!$J$11)-0.5*Real_MC_30Y!$J$12^2)+Real_MC_30Y!$J$12*((RAND()+RAND()+RAND()+RAND()+RAND()+RAND()+RAND()+RAND()+RAND()+RAND()+RAND()+RAND())-6))-1)+Real_MC_30Y!C$58)</x:f>
        <x:v>876419.7435674511</x:v>
      </x:c>
      <x:c r="D39" s="50" t="n">
        <x:f>MAX(0,C39*(1+EXP((LN(1+Real_MC_30Y!$J$11)-0.5*Real_MC_30Y!$J$12^2)+Real_MC_30Y!$J$12*((RAND()+RAND()+RAND()+RAND()+RAND()+RAND()+RAND()+RAND()+RAND()+RAND()+RAND()+RAND())-6))-1)+Real_MC_30Y!D$58)</x:f>
        <x:v>843667.800031143</x:v>
      </x:c>
      <x:c r="E39" s="50" t="n">
        <x:f>MAX(0,D39*(1+EXP((LN(1+Real_MC_30Y!$J$11)-0.5*Real_MC_30Y!$J$12^2)+Real_MC_30Y!$J$12*((RAND()+RAND()+RAND()+RAND()+RAND()+RAND()+RAND()+RAND()+RAND()+RAND()+RAND()+RAND())-6))-1)+Real_MC_30Y!E$58)</x:f>
        <x:v>801383.112419121</x:v>
      </x:c>
      <x:c r="F39" s="50" t="n">
        <x:f>MAX(0,E39*(1+EXP((LN(1+Real_MC_30Y!$J$11)-0.5*Real_MC_30Y!$J$12^2)+Real_MC_30Y!$J$12*((RAND()+RAND()+RAND()+RAND()+RAND()+RAND()+RAND()+RAND()+RAND()+RAND()+RAND()+RAND())-6))-1)+Real_MC_30Y!F$58)</x:f>
        <x:v>717463.8025927667</x:v>
      </x:c>
      <x:c r="G39" s="50" t="n">
        <x:f>MAX(0,F39*(1+EXP((LN(1+Real_MC_30Y!$J$11)-0.5*Real_MC_30Y!$J$12^2)+Real_MC_30Y!$J$12*((RAND()+RAND()+RAND()+RAND()+RAND()+RAND()+RAND()+RAND()+RAND()+RAND()+RAND()+RAND())-6))-1)+Real_MC_30Y!G$58)</x:f>
        <x:v>796158.032296879</x:v>
      </x:c>
      <x:c r="H39" s="50" t="n">
        <x:f>MAX(0,G39*(1+EXP((LN(1+Real_MC_30Y!$J$11)-0.5*Real_MC_30Y!$J$12^2)+Real_MC_30Y!$J$12*((RAND()+RAND()+RAND()+RAND()+RAND()+RAND()+RAND()+RAND()+RAND()+RAND()+RAND()+RAND())-6))-1)+Real_MC_30Y!H$58)</x:f>
        <x:v>927645.9955949539</x:v>
      </x:c>
      <x:c r="I39" s="50" t="n">
        <x:f>MAX(0,H39*(1+EXP((LN(1+Real_MC_30Y!$J$11)-0.5*Real_MC_30Y!$J$12^2)+Real_MC_30Y!$J$12*((RAND()+RAND()+RAND()+RAND()+RAND()+RAND()+RAND()+RAND()+RAND()+RAND()+RAND()+RAND())-6))-1)+Real_MC_30Y!I$58)</x:f>
        <x:v>901894.4355606994</x:v>
      </x:c>
      <x:c r="J39" s="50" t="n">
        <x:f>MAX(0,I39*(1+EXP((LN(1+Real_MC_30Y!$J$11)-0.5*Real_MC_30Y!$J$12^2)+Real_MC_30Y!$J$12*((RAND()+RAND()+RAND()+RAND()+RAND()+RAND()+RAND()+RAND()+RAND()+RAND()+RAND()+RAND())-6))-1)+Real_MC_30Y!J$58)</x:f>
        <x:v>789564.2961803844</x:v>
      </x:c>
      <x:c r="K39" s="50" t="n">
        <x:f>MAX(0,J39*(1+EXP((LN(1+Real_MC_30Y!$J$11)-0.5*Real_MC_30Y!$J$12^2)+Real_MC_30Y!$J$12*((RAND()+RAND()+RAND()+RAND()+RAND()+RAND()+RAND()+RAND()+RAND()+RAND()+RAND()+RAND())-6))-1)+Real_MC_30Y!K$58)</x:f>
        <x:v>867047.7728785102</x:v>
      </x:c>
      <x:c r="L39" s="50" t="n">
        <x:f>MAX(0,K39*(1+EXP((LN(1+Real_MC_30Y!$J$11)-0.5*Real_MC_30Y!$J$12^2)+Real_MC_30Y!$J$12*((RAND()+RAND()+RAND()+RAND()+RAND()+RAND()+RAND()+RAND()+RAND()+RAND()+RAND()+RAND())-6))-1)+Real_MC_30Y!L$58)</x:f>
        <x:v>855150.639137298</x:v>
      </x:c>
      <x:c r="M39" s="50" t="n">
        <x:f>MAX(0,L39*(1+EXP((LN(1+Real_MC_30Y!$J$11)-0.5*Real_MC_30Y!$J$12^2)+Real_MC_30Y!$J$12*((RAND()+RAND()+RAND()+RAND()+RAND()+RAND()+RAND()+RAND()+RAND()+RAND()+RAND()+RAND())-6))-1)+Real_MC_30Y!M$58)</x:f>
        <x:v>1237617.0682964022</x:v>
      </x:c>
      <x:c r="N39" s="50" t="n">
        <x:f>MAX(0,M39*(1+EXP((LN(1+Real_MC_30Y!$J$11)-0.5*Real_MC_30Y!$J$12^2)+Real_MC_30Y!$J$12*((RAND()+RAND()+RAND()+RAND()+RAND()+RAND()+RAND()+RAND()+RAND()+RAND()+RAND()+RAND())-6))-1)+Real_MC_30Y!N$58)</x:f>
        <x:v>1098310.8239237347</x:v>
      </x:c>
      <x:c r="O39" s="50" t="n">
        <x:f>MAX(0,N39*(1+EXP((LN(1+Real_MC_30Y!$J$11)-0.5*Real_MC_30Y!$J$12^2)+Real_MC_30Y!$J$12*((RAND()+RAND()+RAND()+RAND()+RAND()+RAND()+RAND()+RAND()+RAND()+RAND()+RAND()+RAND())-6))-1)+Real_MC_30Y!O$58)</x:f>
        <x:v>1259638.0830274178</x:v>
      </x:c>
      <x:c r="P39" s="50" t="n">
        <x:f>MAX(0,O39*(1+EXP((LN(1+Real_MC_30Y!$J$11)-0.5*Real_MC_30Y!$J$12^2)+Real_MC_30Y!$J$12*((RAND()+RAND()+RAND()+RAND()+RAND()+RAND()+RAND()+RAND()+RAND()+RAND()+RAND()+RAND())-6))-1)+Real_MC_30Y!P$58)</x:f>
        <x:v>1498232.3748293614</x:v>
      </x:c>
      <x:c r="Q39" s="50" t="n">
        <x:f>MAX(0,P39*(1+EXP((LN(1+Real_MC_30Y!$J$11)-0.5*Real_MC_30Y!$J$12^2)+Real_MC_30Y!$J$12*((RAND()+RAND()+RAND()+RAND()+RAND()+RAND()+RAND()+RAND()+RAND()+RAND()+RAND()+RAND())-6))-1)+Real_MC_30Y!Q$58)</x:f>
        <x:v>1318150.403446535</x:v>
      </x:c>
      <x:c r="R39" s="50" t="n">
        <x:f>MAX(0,Q39*(1+EXP((LN(1+Real_MC_30Y!$J$11)-0.5*Real_MC_30Y!$J$12^2)+Real_MC_30Y!$J$12*((RAND()+RAND()+RAND()+RAND()+RAND()+RAND()+RAND()+RAND()+RAND()+RAND()+RAND()+RAND())-6))-1)+Real_MC_30Y!R$58)</x:f>
        <x:v>1499526.5477161235</x:v>
      </x:c>
      <x:c r="S39" s="50" t="n">
        <x:f>MAX(0,R39*(1+EXP((LN(1+Real_MC_30Y!$J$11)-0.5*Real_MC_30Y!$J$12^2)+Real_MC_30Y!$J$12*((RAND()+RAND()+RAND()+RAND()+RAND()+RAND()+RAND()+RAND()+RAND()+RAND()+RAND()+RAND())-6))-1)+Real_MC_30Y!S$58)</x:f>
        <x:v>1532999.5354832802</x:v>
      </x:c>
      <x:c r="T39" s="50" t="n">
        <x:f>MAX(0,S39*(1+EXP((LN(1+Real_MC_30Y!$J$11)-0.5*Real_MC_30Y!$J$12^2)+Real_MC_30Y!$J$12*((RAND()+RAND()+RAND()+RAND()+RAND()+RAND()+RAND()+RAND()+RAND()+RAND()+RAND()+RAND())-6))-1)+Real_MC_30Y!T$58)</x:f>
        <x:v>1858967.1768106953</x:v>
      </x:c>
      <x:c r="U39" s="50" t="n">
        <x:f>MAX(0,T39*(1+EXP((LN(1+Real_MC_30Y!$J$11)-0.5*Real_MC_30Y!$J$12^2)+Real_MC_30Y!$J$12*((RAND()+RAND()+RAND()+RAND()+RAND()+RAND()+RAND()+RAND()+RAND()+RAND()+RAND()+RAND())-6))-1)+Real_MC_30Y!U$58)</x:f>
        <x:v>1860471.839185714</x:v>
      </x:c>
      <x:c r="V39" s="50" t="n">
        <x:f>MAX(0,U39*(1+EXP((LN(1+Real_MC_30Y!$J$11)-0.5*Real_MC_30Y!$J$12^2)+Real_MC_30Y!$J$12*((RAND()+RAND()+RAND()+RAND()+RAND()+RAND()+RAND()+RAND()+RAND()+RAND()+RAND()+RAND())-6))-1)+Real_MC_30Y!V$58)</x:f>
        <x:v>1812836.5414850859</x:v>
      </x:c>
      <x:c r="W39" s="50" t="n">
        <x:f>MAX(0,V39*(1+EXP((LN(1+Real_MC_30Y!$J$11)-0.5*Real_MC_30Y!$J$12^2)+Real_MC_30Y!$J$12*((RAND()+RAND()+RAND()+RAND()+RAND()+RAND()+RAND()+RAND()+RAND()+RAND()+RAND()+RAND())-6))-1)+Real_MC_30Y!W$58)</x:f>
        <x:v>1768935.5360169327</x:v>
      </x:c>
      <x:c r="X39" s="50" t="n">
        <x:f>MAX(0,W39*(1+EXP((LN(1+Real_MC_30Y!$J$11)-0.5*Real_MC_30Y!$J$12^2)+Real_MC_30Y!$J$12*((RAND()+RAND()+RAND()+RAND()+RAND()+RAND()+RAND()+RAND()+RAND()+RAND()+RAND()+RAND())-6))-1)+Real_MC_30Y!X$58)</x:f>
        <x:v>1387424.247120454</x:v>
      </x:c>
      <x:c r="Y39" s="50" t="n">
        <x:f>MAX(0,X39*(1+EXP((LN(1+Real_MC_30Y!$J$11)-0.5*Real_MC_30Y!$J$12^2)+Real_MC_30Y!$J$12*((RAND()+RAND()+RAND()+RAND()+RAND()+RAND()+RAND()+RAND()+RAND()+RAND()+RAND()+RAND())-6))-1)+Real_MC_30Y!Y$58)</x:f>
        <x:v>1334926.3945038368</x:v>
      </x:c>
      <x:c r="Z39" s="50" t="n">
        <x:f>MAX(0,Y39*(1+EXP((LN(1+Real_MC_30Y!$J$11)-0.5*Real_MC_30Y!$J$12^2)+Real_MC_30Y!$J$12*((RAND()+RAND()+RAND()+RAND()+RAND()+RAND()+RAND()+RAND()+RAND()+RAND()+RAND()+RAND())-6))-1)+Real_MC_30Y!Z$58)</x:f>
        <x:v>1494536.4215566162</x:v>
      </x:c>
      <x:c r="AA39" s="50" t="n">
        <x:f>MAX(0,Z39*(1+EXP((LN(1+Real_MC_30Y!$J$11)-0.5*Real_MC_30Y!$J$12^2)+Real_MC_30Y!$J$12*((RAND()+RAND()+RAND()+RAND()+RAND()+RAND()+RAND()+RAND()+RAND()+RAND()+RAND()+RAND())-6))-1)+Real_MC_30Y!AA$58)</x:f>
        <x:v>1823158.9842788288</x:v>
      </x:c>
      <x:c r="AB39" s="50" t="n">
        <x:f>MAX(0,AA39*(1+EXP((LN(1+Real_MC_30Y!$J$11)-0.5*Real_MC_30Y!$J$12^2)+Real_MC_30Y!$J$12*((RAND()+RAND()+RAND()+RAND()+RAND()+RAND()+RAND()+RAND()+RAND()+RAND()+RAND()+RAND())-6))-1)+Real_MC_30Y!AB$58)</x:f>
        <x:v>2379028.3942492343</x:v>
      </x:c>
      <x:c r="AC39" s="50" t="n">
        <x:f>MAX(0,AB39*(1+EXP((LN(1+Real_MC_30Y!$J$11)-0.5*Real_MC_30Y!$J$12^2)+Real_MC_30Y!$J$12*((RAND()+RAND()+RAND()+RAND()+RAND()+RAND()+RAND()+RAND()+RAND()+RAND()+RAND()+RAND())-6))-1)+Real_MC_30Y!AC$58)</x:f>
        <x:v>2305095.5749089904</x:v>
      </x:c>
      <x:c r="AD39" s="50" t="n">
        <x:f>MAX(0,AC39*(1+EXP((LN(1+Real_MC_30Y!$J$11)-0.5*Real_MC_30Y!$J$12^2)+Real_MC_30Y!$J$12*((RAND()+RAND()+RAND()+RAND()+RAND()+RAND()+RAND()+RAND()+RAND()+RAND()+RAND()+RAND())-6))-1)+Real_MC_30Y!AD$58)</x:f>
        <x:v>2401106.266610121</x:v>
      </x:c>
      <x:c r="AE39" s="50" t="n">
        <x:f>MAX(0,AD39*(1+EXP((LN(1+Real_MC_30Y!$J$11)-0.5*Real_MC_30Y!$J$12^2)+Real_MC_30Y!$J$12*((RAND()+RAND()+RAND()+RAND()+RAND()+RAND()+RAND()+RAND()+RAND()+RAND()+RAND()+RAND())-6))-1)+Real_MC_30Y!AE$58)</x:f>
        <x:v>2877300.613707736</x:v>
      </x:c>
      <x:c r="AF39" s="50" t="n">
        <x:f>MAX(0,AE39*(1+EXP((LN(1+Real_MC_30Y!$J$11)-0.5*Real_MC_30Y!$J$12^2)+Real_MC_30Y!$J$12*((RAND()+RAND()+RAND()+RAND()+RAND()+RAND()+RAND()+RAND()+RAND()+RAND()+RAND()+RAND())-6))-1)+Real_MC_30Y!AF$58)</x:f>
        <x:v>3298200.0794168776</x:v>
      </x:c>
    </x:row>
    <x:row r="40">
      <x:c r="A40">
        <x:v>36</x:v>
      </x:c>
      <x:c r="B40" s="50" t="n">
        <x:f>MAX(0,Liquidity_30Y!$C$14+Real_MC_30Y!B$57-Real_MC_30Y!B$56)</x:f>
        <x:v>1029031.25</x:v>
      </x:c>
      <x:c r="C40" s="50" t="n">
        <x:f>MAX(0,B40*(1+EXP((LN(1+Real_MC_30Y!$J$11)-0.5*Real_MC_30Y!$J$12^2)+Real_MC_30Y!$J$12*((RAND()+RAND()+RAND()+RAND()+RAND()+RAND()+RAND()+RAND()+RAND()+RAND()+RAND()+RAND())-6))-1)+Real_MC_30Y!C$58)</x:f>
        <x:v>931461.4977553524</x:v>
      </x:c>
      <x:c r="D40" s="50" t="n">
        <x:f>MAX(0,C40*(1+EXP((LN(1+Real_MC_30Y!$J$11)-0.5*Real_MC_30Y!$J$12^2)+Real_MC_30Y!$J$12*((RAND()+RAND()+RAND()+RAND()+RAND()+RAND()+RAND()+RAND()+RAND()+RAND()+RAND()+RAND())-6))-1)+Real_MC_30Y!D$58)</x:f>
        <x:v>1056023.5937835788</x:v>
      </x:c>
      <x:c r="E40" s="50" t="n">
        <x:f>MAX(0,D40*(1+EXP((LN(1+Real_MC_30Y!$J$11)-0.5*Real_MC_30Y!$J$12^2)+Real_MC_30Y!$J$12*((RAND()+RAND()+RAND()+RAND()+RAND()+RAND()+RAND()+RAND()+RAND()+RAND()+RAND()+RAND())-6))-1)+Real_MC_30Y!E$58)</x:f>
        <x:v>1297150.1390140057</x:v>
      </x:c>
      <x:c r="F40" s="50" t="n">
        <x:f>MAX(0,E40*(1+EXP((LN(1+Real_MC_30Y!$J$11)-0.5*Real_MC_30Y!$J$12^2)+Real_MC_30Y!$J$12*((RAND()+RAND()+RAND()+RAND()+RAND()+RAND()+RAND()+RAND()+RAND()+RAND()+RAND()+RAND())-6))-1)+Real_MC_30Y!F$58)</x:f>
        <x:v>1382925.56884915</x:v>
      </x:c>
      <x:c r="G40" s="50" t="n">
        <x:f>MAX(0,F40*(1+EXP((LN(1+Real_MC_30Y!$J$11)-0.5*Real_MC_30Y!$J$12^2)+Real_MC_30Y!$J$12*((RAND()+RAND()+RAND()+RAND()+RAND()+RAND()+RAND()+RAND()+RAND()+RAND()+RAND()+RAND())-6))-1)+Real_MC_30Y!G$58)</x:f>
        <x:v>1432648.1808383514</x:v>
      </x:c>
      <x:c r="H40" s="50" t="n">
        <x:f>MAX(0,G40*(1+EXP((LN(1+Real_MC_30Y!$J$11)-0.5*Real_MC_30Y!$J$12^2)+Real_MC_30Y!$J$12*((RAND()+RAND()+RAND()+RAND()+RAND()+RAND()+RAND()+RAND()+RAND()+RAND()+RAND()+RAND())-6))-1)+Real_MC_30Y!H$58)</x:f>
        <x:v>2019117.3430819912</x:v>
      </x:c>
      <x:c r="I40" s="50" t="n">
        <x:f>MAX(0,H40*(1+EXP((LN(1+Real_MC_30Y!$J$11)-0.5*Real_MC_30Y!$J$12^2)+Real_MC_30Y!$J$12*((RAND()+RAND()+RAND()+RAND()+RAND()+RAND()+RAND()+RAND()+RAND()+RAND()+RAND()+RAND())-6))-1)+Real_MC_30Y!I$58)</x:f>
        <x:v>1878236.277442411</x:v>
      </x:c>
      <x:c r="J40" s="50" t="n">
        <x:f>MAX(0,I40*(1+EXP((LN(1+Real_MC_30Y!$J$11)-0.5*Real_MC_30Y!$J$12^2)+Real_MC_30Y!$J$12*((RAND()+RAND()+RAND()+RAND()+RAND()+RAND()+RAND()+RAND()+RAND()+RAND()+RAND()+RAND())-6))-1)+Real_MC_30Y!J$58)</x:f>
        <x:v>2162769.8544564745</x:v>
      </x:c>
      <x:c r="K40" s="50" t="n">
        <x:f>MAX(0,J40*(1+EXP((LN(1+Real_MC_30Y!$J$11)-0.5*Real_MC_30Y!$J$12^2)+Real_MC_30Y!$J$12*((RAND()+RAND()+RAND()+RAND()+RAND()+RAND()+RAND()+RAND()+RAND()+RAND()+RAND()+RAND())-6))-1)+Real_MC_30Y!K$58)</x:f>
        <x:v>2610800.8336302424</x:v>
      </x:c>
      <x:c r="L40" s="50" t="n">
        <x:f>MAX(0,K40*(1+EXP((LN(1+Real_MC_30Y!$J$11)-0.5*Real_MC_30Y!$J$12^2)+Real_MC_30Y!$J$12*((RAND()+RAND()+RAND()+RAND()+RAND()+RAND()+RAND()+RAND()+RAND()+RAND()+RAND()+RAND())-6))-1)+Real_MC_30Y!L$58)</x:f>
        <x:v>3406632.7430785075</x:v>
      </x:c>
      <x:c r="M40" s="50" t="n">
        <x:f>MAX(0,L40*(1+EXP((LN(1+Real_MC_30Y!$J$11)-0.5*Real_MC_30Y!$J$12^2)+Real_MC_30Y!$J$12*((RAND()+RAND()+RAND()+RAND()+RAND()+RAND()+RAND()+RAND()+RAND()+RAND()+RAND()+RAND())-6))-1)+Real_MC_30Y!M$58)</x:f>
        <x:v>2930402.856193025</x:v>
      </x:c>
      <x:c r="N40" s="50" t="n">
        <x:f>MAX(0,M40*(1+EXP((LN(1+Real_MC_30Y!$J$11)-0.5*Real_MC_30Y!$J$12^2)+Real_MC_30Y!$J$12*((RAND()+RAND()+RAND()+RAND()+RAND()+RAND()+RAND()+RAND()+RAND()+RAND()+RAND()+RAND())-6))-1)+Real_MC_30Y!N$58)</x:f>
        <x:v>3059902.939506505</x:v>
      </x:c>
      <x:c r="O40" s="50" t="n">
        <x:f>MAX(0,N40*(1+EXP((LN(1+Real_MC_30Y!$J$11)-0.5*Real_MC_30Y!$J$12^2)+Real_MC_30Y!$J$12*((RAND()+RAND()+RAND()+RAND()+RAND()+RAND()+RAND()+RAND()+RAND()+RAND()+RAND()+RAND())-6))-1)+Real_MC_30Y!O$58)</x:f>
        <x:v>2874182.518132405</x:v>
      </x:c>
      <x:c r="P40" s="50" t="n">
        <x:f>MAX(0,O40*(1+EXP((LN(1+Real_MC_30Y!$J$11)-0.5*Real_MC_30Y!$J$12^2)+Real_MC_30Y!$J$12*((RAND()+RAND()+RAND()+RAND()+RAND()+RAND()+RAND()+RAND()+RAND()+RAND()+RAND()+RAND())-6))-1)+Real_MC_30Y!P$58)</x:f>
        <x:v>2729227.3963057203</x:v>
      </x:c>
      <x:c r="Q40" s="50" t="n">
        <x:f>MAX(0,P40*(1+EXP((LN(1+Real_MC_30Y!$J$11)-0.5*Real_MC_30Y!$J$12^2)+Real_MC_30Y!$J$12*((RAND()+RAND()+RAND()+RAND()+RAND()+RAND()+RAND()+RAND()+RAND()+RAND()+RAND()+RAND())-6))-1)+Real_MC_30Y!Q$58)</x:f>
        <x:v>2774861.043722737</x:v>
      </x:c>
      <x:c r="R40" s="50" t="n">
        <x:f>MAX(0,Q40*(1+EXP((LN(1+Real_MC_30Y!$J$11)-0.5*Real_MC_30Y!$J$12^2)+Real_MC_30Y!$J$12*((RAND()+RAND()+RAND()+RAND()+RAND()+RAND()+RAND()+RAND()+RAND()+RAND()+RAND()+RAND())-6))-1)+Real_MC_30Y!R$58)</x:f>
        <x:v>3478204.8473643465</x:v>
      </x:c>
      <x:c r="S40" s="50" t="n">
        <x:f>MAX(0,R40*(1+EXP((LN(1+Real_MC_30Y!$J$11)-0.5*Real_MC_30Y!$J$12^2)+Real_MC_30Y!$J$12*((RAND()+RAND()+RAND()+RAND()+RAND()+RAND()+RAND()+RAND()+RAND()+RAND()+RAND()+RAND())-6))-1)+Real_MC_30Y!S$58)</x:f>
        <x:v>3025119.6100462503</x:v>
      </x:c>
      <x:c r="T40" s="50" t="n">
        <x:f>MAX(0,S40*(1+EXP((LN(1+Real_MC_30Y!$J$11)-0.5*Real_MC_30Y!$J$12^2)+Real_MC_30Y!$J$12*((RAND()+RAND()+RAND()+RAND()+RAND()+RAND()+RAND()+RAND()+RAND()+RAND()+RAND()+RAND())-6))-1)+Real_MC_30Y!T$58)</x:f>
        <x:v>3308261.0809863606</x:v>
      </x:c>
      <x:c r="U40" s="50" t="n">
        <x:f>MAX(0,T40*(1+EXP((LN(1+Real_MC_30Y!$J$11)-0.5*Real_MC_30Y!$J$12^2)+Real_MC_30Y!$J$12*((RAND()+RAND()+RAND()+RAND()+RAND()+RAND()+RAND()+RAND()+RAND()+RAND()+RAND()+RAND())-6))-1)+Real_MC_30Y!U$58)</x:f>
        <x:v>2442921.8137152987</x:v>
      </x:c>
      <x:c r="V40" s="50" t="n">
        <x:f>MAX(0,U40*(1+EXP((LN(1+Real_MC_30Y!$J$11)-0.5*Real_MC_30Y!$J$12^2)+Real_MC_30Y!$J$12*((RAND()+RAND()+RAND()+RAND()+RAND()+RAND()+RAND()+RAND()+RAND()+RAND()+RAND()+RAND())-6))-1)+Real_MC_30Y!V$58)</x:f>
        <x:v>2196184.169739036</x:v>
      </x:c>
      <x:c r="W40" s="50" t="n">
        <x:f>MAX(0,V40*(1+EXP((LN(1+Real_MC_30Y!$J$11)-0.5*Real_MC_30Y!$J$12^2)+Real_MC_30Y!$J$12*((RAND()+RAND()+RAND()+RAND()+RAND()+RAND()+RAND()+RAND()+RAND()+RAND()+RAND()+RAND())-6))-1)+Real_MC_30Y!W$58)</x:f>
        <x:v>2229603.382098374</x:v>
      </x:c>
      <x:c r="X40" s="50" t="n">
        <x:f>MAX(0,W40*(1+EXP((LN(1+Real_MC_30Y!$J$11)-0.5*Real_MC_30Y!$J$12^2)+Real_MC_30Y!$J$12*((RAND()+RAND()+RAND()+RAND()+RAND()+RAND()+RAND()+RAND()+RAND()+RAND()+RAND()+RAND())-6))-1)+Real_MC_30Y!X$58)</x:f>
        <x:v>2365865.4449086646</x:v>
      </x:c>
      <x:c r="Y40" s="50" t="n">
        <x:f>MAX(0,X40*(1+EXP((LN(1+Real_MC_30Y!$J$11)-0.5*Real_MC_30Y!$J$12^2)+Real_MC_30Y!$J$12*((RAND()+RAND()+RAND()+RAND()+RAND()+RAND()+RAND()+RAND()+RAND()+RAND()+RAND()+RAND())-6))-1)+Real_MC_30Y!Y$58)</x:f>
        <x:v>2668630.2625992913</x:v>
      </x:c>
      <x:c r="Z40" s="50" t="n">
        <x:f>MAX(0,Y40*(1+EXP((LN(1+Real_MC_30Y!$J$11)-0.5*Real_MC_30Y!$J$12^2)+Real_MC_30Y!$J$12*((RAND()+RAND()+RAND()+RAND()+RAND()+RAND()+RAND()+RAND()+RAND()+RAND()+RAND()+RAND())-6))-1)+Real_MC_30Y!Z$58)</x:f>
        <x:v>2650420.8027207516</x:v>
      </x:c>
      <x:c r="AA40" s="50" t="n">
        <x:f>MAX(0,Z40*(1+EXP((LN(1+Real_MC_30Y!$J$11)-0.5*Real_MC_30Y!$J$12^2)+Real_MC_30Y!$J$12*((RAND()+RAND()+RAND()+RAND()+RAND()+RAND()+RAND()+RAND()+RAND()+RAND()+RAND()+RAND())-6))-1)+Real_MC_30Y!AA$58)</x:f>
        <x:v>2922245.4379240065</x:v>
      </x:c>
      <x:c r="AB40" s="50" t="n">
        <x:f>MAX(0,AA40*(1+EXP((LN(1+Real_MC_30Y!$J$11)-0.5*Real_MC_30Y!$J$12^2)+Real_MC_30Y!$J$12*((RAND()+RAND()+RAND()+RAND()+RAND()+RAND()+RAND()+RAND()+RAND()+RAND()+RAND()+RAND())-6))-1)+Real_MC_30Y!AB$58)</x:f>
        <x:v>3226468.9536620723</x:v>
      </x:c>
      <x:c r="AC40" s="50" t="n">
        <x:f>MAX(0,AB40*(1+EXP((LN(1+Real_MC_30Y!$J$11)-0.5*Real_MC_30Y!$J$12^2)+Real_MC_30Y!$J$12*((RAND()+RAND()+RAND()+RAND()+RAND()+RAND()+RAND()+RAND()+RAND()+RAND()+RAND()+RAND())-6))-1)+Real_MC_30Y!AC$58)</x:f>
        <x:v>3174713.4925863817</x:v>
      </x:c>
      <x:c r="AD40" s="50" t="n">
        <x:f>MAX(0,AC40*(1+EXP((LN(1+Real_MC_30Y!$J$11)-0.5*Real_MC_30Y!$J$12^2)+Real_MC_30Y!$J$12*((RAND()+RAND()+RAND()+RAND()+RAND()+RAND()+RAND()+RAND()+RAND()+RAND()+RAND()+RAND())-6))-1)+Real_MC_30Y!AD$58)</x:f>
        <x:v>3976308.6454795296</x:v>
      </x:c>
      <x:c r="AE40" s="50" t="n">
        <x:f>MAX(0,AD40*(1+EXP((LN(1+Real_MC_30Y!$J$11)-0.5*Real_MC_30Y!$J$12^2)+Real_MC_30Y!$J$12*((RAND()+RAND()+RAND()+RAND()+RAND()+RAND()+RAND()+RAND()+RAND()+RAND()+RAND()+RAND())-6))-1)+Real_MC_30Y!AE$58)</x:f>
        <x:v>4288338.336779738</x:v>
      </x:c>
      <x:c r="AF40" s="50" t="n">
        <x:f>MAX(0,AE40*(1+EXP((LN(1+Real_MC_30Y!$J$11)-0.5*Real_MC_30Y!$J$12^2)+Real_MC_30Y!$J$12*((RAND()+RAND()+RAND()+RAND()+RAND()+RAND()+RAND()+RAND()+RAND()+RAND()+RAND()+RAND())-6))-1)+Real_MC_30Y!AF$58)</x:f>
        <x:v>4424122.570357318</x:v>
      </x:c>
    </x:row>
    <x:row r="41">
      <x:c r="A41">
        <x:v>37</x:v>
      </x:c>
      <x:c r="B41" s="50" t="n">
        <x:f>MAX(0,Liquidity_30Y!$C$14+Real_MC_30Y!B$57-Real_MC_30Y!B$56)</x:f>
        <x:v>1029031.25</x:v>
      </x:c>
      <x:c r="C41" s="50" t="n">
        <x:f>MAX(0,B41*(1+EXP((LN(1+Real_MC_30Y!$J$11)-0.5*Real_MC_30Y!$J$12^2)+Real_MC_30Y!$J$12*((RAND()+RAND()+RAND()+RAND()+RAND()+RAND()+RAND()+RAND()+RAND()+RAND()+RAND()+RAND())-6))-1)+Real_MC_30Y!C$58)</x:f>
        <x:v>1535726.5134990462</x:v>
      </x:c>
      <x:c r="D41" s="50" t="n">
        <x:f>MAX(0,C41*(1+EXP((LN(1+Real_MC_30Y!$J$11)-0.5*Real_MC_30Y!$J$12^2)+Real_MC_30Y!$J$12*((RAND()+RAND()+RAND()+RAND()+RAND()+RAND()+RAND()+RAND()+RAND()+RAND()+RAND()+RAND())-6))-1)+Real_MC_30Y!D$58)</x:f>
        <x:v>1884173.8731782539</x:v>
      </x:c>
      <x:c r="E41" s="50" t="n">
        <x:f>MAX(0,D41*(1+EXP((LN(1+Real_MC_30Y!$J$11)-0.5*Real_MC_30Y!$J$12^2)+Real_MC_30Y!$J$12*((RAND()+RAND()+RAND()+RAND()+RAND()+RAND()+RAND()+RAND()+RAND()+RAND()+RAND()+RAND())-6))-1)+Real_MC_30Y!E$58)</x:f>
        <x:v>1789745.483734283</x:v>
      </x:c>
      <x:c r="F41" s="50" t="n">
        <x:f>MAX(0,E41*(1+EXP((LN(1+Real_MC_30Y!$J$11)-0.5*Real_MC_30Y!$J$12^2)+Real_MC_30Y!$J$12*((RAND()+RAND()+RAND()+RAND()+RAND()+RAND()+RAND()+RAND()+RAND()+RAND()+RAND()+RAND())-6))-1)+Real_MC_30Y!F$58)</x:f>
        <x:v>1780830.8825264254</x:v>
      </x:c>
      <x:c r="G41" s="50" t="n">
        <x:f>MAX(0,F41*(1+EXP((LN(1+Real_MC_30Y!$J$11)-0.5*Real_MC_30Y!$J$12^2)+Real_MC_30Y!$J$12*((RAND()+RAND()+RAND()+RAND()+RAND()+RAND()+RAND()+RAND()+RAND()+RAND()+RAND()+RAND())-6))-1)+Real_MC_30Y!G$58)</x:f>
        <x:v>2014442.6560238702</x:v>
      </x:c>
      <x:c r="H41" s="50" t="n">
        <x:f>MAX(0,G41*(1+EXP((LN(1+Real_MC_30Y!$J$11)-0.5*Real_MC_30Y!$J$12^2)+Real_MC_30Y!$J$12*((RAND()+RAND()+RAND()+RAND()+RAND()+RAND()+RAND()+RAND()+RAND()+RAND()+RAND()+RAND())-6))-1)+Real_MC_30Y!H$58)</x:f>
        <x:v>1716333.1235464218</x:v>
      </x:c>
      <x:c r="I41" s="50" t="n">
        <x:f>MAX(0,H41*(1+EXP((LN(1+Real_MC_30Y!$J$11)-0.5*Real_MC_30Y!$J$12^2)+Real_MC_30Y!$J$12*((RAND()+RAND()+RAND()+RAND()+RAND()+RAND()+RAND()+RAND()+RAND()+RAND()+RAND()+RAND())-6))-1)+Real_MC_30Y!I$58)</x:f>
        <x:v>2340900.531477291</x:v>
      </x:c>
      <x:c r="J41" s="50" t="n">
        <x:f>MAX(0,I41*(1+EXP((LN(1+Real_MC_30Y!$J$11)-0.5*Real_MC_30Y!$J$12^2)+Real_MC_30Y!$J$12*((RAND()+RAND()+RAND()+RAND()+RAND()+RAND()+RAND()+RAND()+RAND()+RAND()+RAND()+RAND())-6))-1)+Real_MC_30Y!J$58)</x:f>
        <x:v>2707115.4772593766</x:v>
      </x:c>
      <x:c r="K41" s="50" t="n">
        <x:f>MAX(0,J41*(1+EXP((LN(1+Real_MC_30Y!$J$11)-0.5*Real_MC_30Y!$J$12^2)+Real_MC_30Y!$J$12*((RAND()+RAND()+RAND()+RAND()+RAND()+RAND()+RAND()+RAND()+RAND()+RAND()+RAND()+RAND())-6))-1)+Real_MC_30Y!K$58)</x:f>
        <x:v>3610924.621605281</x:v>
      </x:c>
      <x:c r="L41" s="50" t="n">
        <x:f>MAX(0,K41*(1+EXP((LN(1+Real_MC_30Y!$J$11)-0.5*Real_MC_30Y!$J$12^2)+Real_MC_30Y!$J$12*((RAND()+RAND()+RAND()+RAND()+RAND()+RAND()+RAND()+RAND()+RAND()+RAND()+RAND()+RAND())-6))-1)+Real_MC_30Y!L$58)</x:f>
        <x:v>3351692.609678817</x:v>
      </x:c>
      <x:c r="M41" s="50" t="n">
        <x:f>MAX(0,L41*(1+EXP((LN(1+Real_MC_30Y!$J$11)-0.5*Real_MC_30Y!$J$12^2)+Real_MC_30Y!$J$12*((RAND()+RAND()+RAND()+RAND()+RAND()+RAND()+RAND()+RAND()+RAND()+RAND()+RAND()+RAND())-6))-1)+Real_MC_30Y!M$58)</x:f>
        <x:v>2778220.9095171853</x:v>
      </x:c>
      <x:c r="N41" s="50" t="n">
        <x:f>MAX(0,M41*(1+EXP((LN(1+Real_MC_30Y!$J$11)-0.5*Real_MC_30Y!$J$12^2)+Real_MC_30Y!$J$12*((RAND()+RAND()+RAND()+RAND()+RAND()+RAND()+RAND()+RAND()+RAND()+RAND()+RAND()+RAND())-6))-1)+Real_MC_30Y!N$58)</x:f>
        <x:v>3386139.976200236</x:v>
      </x:c>
      <x:c r="O41" s="50" t="n">
        <x:f>MAX(0,N41*(1+EXP((LN(1+Real_MC_30Y!$J$11)-0.5*Real_MC_30Y!$J$12^2)+Real_MC_30Y!$J$12*((RAND()+RAND()+RAND()+RAND()+RAND()+RAND()+RAND()+RAND()+RAND()+RAND()+RAND()+RAND())-6))-1)+Real_MC_30Y!O$58)</x:f>
        <x:v>4221088.476640381</x:v>
      </x:c>
      <x:c r="P41" s="50" t="n">
        <x:f>MAX(0,O41*(1+EXP((LN(1+Real_MC_30Y!$J$11)-0.5*Real_MC_30Y!$J$12^2)+Real_MC_30Y!$J$12*((RAND()+RAND()+RAND()+RAND()+RAND()+RAND()+RAND()+RAND()+RAND()+RAND()+RAND()+RAND())-6))-1)+Real_MC_30Y!P$58)</x:f>
        <x:v>3573233.0597768556</x:v>
      </x:c>
      <x:c r="Q41" s="50" t="n">
        <x:f>MAX(0,P41*(1+EXP((LN(1+Real_MC_30Y!$J$11)-0.5*Real_MC_30Y!$J$12^2)+Real_MC_30Y!$J$12*((RAND()+RAND()+RAND()+RAND()+RAND()+RAND()+RAND()+RAND()+RAND()+RAND()+RAND()+RAND())-6))-1)+Real_MC_30Y!Q$58)</x:f>
        <x:v>4132377.1889202846</x:v>
      </x:c>
      <x:c r="R41" s="50" t="n">
        <x:f>MAX(0,Q41*(1+EXP((LN(1+Real_MC_30Y!$J$11)-0.5*Real_MC_30Y!$J$12^2)+Real_MC_30Y!$J$12*((RAND()+RAND()+RAND()+RAND()+RAND()+RAND()+RAND()+RAND()+RAND()+RAND()+RAND()+RAND())-6))-1)+Real_MC_30Y!R$58)</x:f>
        <x:v>4537223.822840966</x:v>
      </x:c>
      <x:c r="S41" s="50" t="n">
        <x:f>MAX(0,R41*(1+EXP((LN(1+Real_MC_30Y!$J$11)-0.5*Real_MC_30Y!$J$12^2)+Real_MC_30Y!$J$12*((RAND()+RAND()+RAND()+RAND()+RAND()+RAND()+RAND()+RAND()+RAND()+RAND()+RAND()+RAND())-6))-1)+Real_MC_30Y!S$58)</x:f>
        <x:v>4387890.270557248</x:v>
      </x:c>
      <x:c r="T41" s="50" t="n">
        <x:f>MAX(0,S41*(1+EXP((LN(1+Real_MC_30Y!$J$11)-0.5*Real_MC_30Y!$J$12^2)+Real_MC_30Y!$J$12*((RAND()+RAND()+RAND()+RAND()+RAND()+RAND()+RAND()+RAND()+RAND()+RAND()+RAND()+RAND())-6))-1)+Real_MC_30Y!T$58)</x:f>
        <x:v>4020885.5680712503</x:v>
      </x:c>
      <x:c r="U41" s="50" t="n">
        <x:f>MAX(0,T41*(1+EXP((LN(1+Real_MC_30Y!$J$11)-0.5*Real_MC_30Y!$J$12^2)+Real_MC_30Y!$J$12*((RAND()+RAND()+RAND()+RAND()+RAND()+RAND()+RAND()+RAND()+RAND()+RAND()+RAND()+RAND())-6))-1)+Real_MC_30Y!U$58)</x:f>
        <x:v>4789015.115899742</x:v>
      </x:c>
      <x:c r="V41" s="50" t="n">
        <x:f>MAX(0,U41*(1+EXP((LN(1+Real_MC_30Y!$J$11)-0.5*Real_MC_30Y!$J$12^2)+Real_MC_30Y!$J$12*((RAND()+RAND()+RAND()+RAND()+RAND()+RAND()+RAND()+RAND()+RAND()+RAND()+RAND()+RAND())-6))-1)+Real_MC_30Y!V$58)</x:f>
        <x:v>4961095.751370953</x:v>
      </x:c>
      <x:c r="W41" s="50" t="n">
        <x:f>MAX(0,V41*(1+EXP((LN(1+Real_MC_30Y!$J$11)-0.5*Real_MC_30Y!$J$12^2)+Real_MC_30Y!$J$12*((RAND()+RAND()+RAND()+RAND()+RAND()+RAND()+RAND()+RAND()+RAND()+RAND()+RAND()+RAND())-6))-1)+Real_MC_30Y!W$58)</x:f>
        <x:v>5255585.037292654</x:v>
      </x:c>
      <x:c r="X41" s="50" t="n">
        <x:f>MAX(0,W41*(1+EXP((LN(1+Real_MC_30Y!$J$11)-0.5*Real_MC_30Y!$J$12^2)+Real_MC_30Y!$J$12*((RAND()+RAND()+RAND()+RAND()+RAND()+RAND()+RAND()+RAND()+RAND()+RAND()+RAND()+RAND())-6))-1)+Real_MC_30Y!X$58)</x:f>
        <x:v>6941465.582570508</x:v>
      </x:c>
      <x:c r="Y41" s="50" t="n">
        <x:f>MAX(0,X41*(1+EXP((LN(1+Real_MC_30Y!$J$11)-0.5*Real_MC_30Y!$J$12^2)+Real_MC_30Y!$J$12*((RAND()+RAND()+RAND()+RAND()+RAND()+RAND()+RAND()+RAND()+RAND()+RAND()+RAND()+RAND())-6))-1)+Real_MC_30Y!Y$58)</x:f>
        <x:v>6877598.977295924</x:v>
      </x:c>
      <x:c r="Z41" s="50" t="n">
        <x:f>MAX(0,Y41*(1+EXP((LN(1+Real_MC_30Y!$J$11)-0.5*Real_MC_30Y!$J$12^2)+Real_MC_30Y!$J$12*((RAND()+RAND()+RAND()+RAND()+RAND()+RAND()+RAND()+RAND()+RAND()+RAND()+RAND()+RAND())-6))-1)+Real_MC_30Y!Z$58)</x:f>
        <x:v>6021513.021130763</x:v>
      </x:c>
      <x:c r="AA41" s="50" t="n">
        <x:f>MAX(0,Z41*(1+EXP((LN(1+Real_MC_30Y!$J$11)-0.5*Real_MC_30Y!$J$12^2)+Real_MC_30Y!$J$12*((RAND()+RAND()+RAND()+RAND()+RAND()+RAND()+RAND()+RAND()+RAND()+RAND()+RAND()+RAND())-6))-1)+Real_MC_30Y!AA$58)</x:f>
        <x:v>7536693.541572777</x:v>
      </x:c>
      <x:c r="AB41" s="50" t="n">
        <x:f>MAX(0,AA41*(1+EXP((LN(1+Real_MC_30Y!$J$11)-0.5*Real_MC_30Y!$J$12^2)+Real_MC_30Y!$J$12*((RAND()+RAND()+RAND()+RAND()+RAND()+RAND()+RAND()+RAND()+RAND()+RAND()+RAND()+RAND())-6))-1)+Real_MC_30Y!AB$58)</x:f>
        <x:v>7875394.390617382</x:v>
      </x:c>
      <x:c r="AC41" s="50" t="n">
        <x:f>MAX(0,AB41*(1+EXP((LN(1+Real_MC_30Y!$J$11)-0.5*Real_MC_30Y!$J$12^2)+Real_MC_30Y!$J$12*((RAND()+RAND()+RAND()+RAND()+RAND()+RAND()+RAND()+RAND()+RAND()+RAND()+RAND()+RAND())-6))-1)+Real_MC_30Y!AC$58)</x:f>
        <x:v>9680029.977955345</x:v>
      </x:c>
      <x:c r="AD41" s="50" t="n">
        <x:f>MAX(0,AC41*(1+EXP((LN(1+Real_MC_30Y!$J$11)-0.5*Real_MC_30Y!$J$12^2)+Real_MC_30Y!$J$12*((RAND()+RAND()+RAND()+RAND()+RAND()+RAND()+RAND()+RAND()+RAND()+RAND()+RAND()+RAND())-6))-1)+Real_MC_30Y!AD$58)</x:f>
        <x:v>8765265.018762995</x:v>
      </x:c>
      <x:c r="AE41" s="50" t="n">
        <x:f>MAX(0,AD41*(1+EXP((LN(1+Real_MC_30Y!$J$11)-0.5*Real_MC_30Y!$J$12^2)+Real_MC_30Y!$J$12*((RAND()+RAND()+RAND()+RAND()+RAND()+RAND()+RAND()+RAND()+RAND()+RAND()+RAND()+RAND())-6))-1)+Real_MC_30Y!AE$58)</x:f>
        <x:v>13578182.21612589</x:v>
      </x:c>
      <x:c r="AF41" s="50" t="n">
        <x:f>MAX(0,AE41*(1+EXP((LN(1+Real_MC_30Y!$J$11)-0.5*Real_MC_30Y!$J$12^2)+Real_MC_30Y!$J$12*((RAND()+RAND()+RAND()+RAND()+RAND()+RAND()+RAND()+RAND()+RAND()+RAND()+RAND()+RAND())-6))-1)+Real_MC_30Y!AF$58)</x:f>
        <x:v>14393768.642502785</x:v>
      </x:c>
    </x:row>
    <x:row r="42">
      <x:c r="A42">
        <x:v>38</x:v>
      </x:c>
      <x:c r="B42" s="50" t="n">
        <x:f>MAX(0,Liquidity_30Y!$C$14+Real_MC_30Y!B$57-Real_MC_30Y!B$56)</x:f>
        <x:v>1029031.25</x:v>
      </x:c>
      <x:c r="C42" s="50" t="n">
        <x:f>MAX(0,B42*(1+EXP((LN(1+Real_MC_30Y!$J$11)-0.5*Real_MC_30Y!$J$12^2)+Real_MC_30Y!$J$12*((RAND()+RAND()+RAND()+RAND()+RAND()+RAND()+RAND()+RAND()+RAND()+RAND()+RAND()+RAND())-6))-1)+Real_MC_30Y!C$58)</x:f>
        <x:v>1405822.1606081002</x:v>
      </x:c>
      <x:c r="D42" s="50" t="n">
        <x:f>MAX(0,C42*(1+EXP((LN(1+Real_MC_30Y!$J$11)-0.5*Real_MC_30Y!$J$12^2)+Real_MC_30Y!$J$12*((RAND()+RAND()+RAND()+RAND()+RAND()+RAND()+RAND()+RAND()+RAND()+RAND()+RAND()+RAND())-6))-1)+Real_MC_30Y!D$58)</x:f>
        <x:v>1792997.2331719995</x:v>
      </x:c>
      <x:c r="E42" s="50" t="n">
        <x:f>MAX(0,D42*(1+EXP((LN(1+Real_MC_30Y!$J$11)-0.5*Real_MC_30Y!$J$12^2)+Real_MC_30Y!$J$12*((RAND()+RAND()+RAND()+RAND()+RAND()+RAND()+RAND()+RAND()+RAND()+RAND()+RAND()+RAND())-6))-1)+Real_MC_30Y!E$58)</x:f>
        <x:v>1715598.8753716496</x:v>
      </x:c>
      <x:c r="F42" s="50" t="n">
        <x:f>MAX(0,E42*(1+EXP((LN(1+Real_MC_30Y!$J$11)-0.5*Real_MC_30Y!$J$12^2)+Real_MC_30Y!$J$12*((RAND()+RAND()+RAND()+RAND()+RAND()+RAND()+RAND()+RAND()+RAND()+RAND()+RAND()+RAND())-6))-1)+Real_MC_30Y!F$58)</x:f>
        <x:v>1584725.9001932268</x:v>
      </x:c>
      <x:c r="G42" s="50" t="n">
        <x:f>MAX(0,F42*(1+EXP((LN(1+Real_MC_30Y!$J$11)-0.5*Real_MC_30Y!$J$12^2)+Real_MC_30Y!$J$12*((RAND()+RAND()+RAND()+RAND()+RAND()+RAND()+RAND()+RAND()+RAND()+RAND()+RAND()+RAND())-6))-1)+Real_MC_30Y!G$58)</x:f>
        <x:v>2429705.215384788</x:v>
      </x:c>
      <x:c r="H42" s="50" t="n">
        <x:f>MAX(0,G42*(1+EXP((LN(1+Real_MC_30Y!$J$11)-0.5*Real_MC_30Y!$J$12^2)+Real_MC_30Y!$J$12*((RAND()+RAND()+RAND()+RAND()+RAND()+RAND()+RAND()+RAND()+RAND()+RAND()+RAND()+RAND())-6))-1)+Real_MC_30Y!H$58)</x:f>
        <x:v>1913308.6579222358</x:v>
      </x:c>
      <x:c r="I42" s="50" t="n">
        <x:f>MAX(0,H42*(1+EXP((LN(1+Real_MC_30Y!$J$11)-0.5*Real_MC_30Y!$J$12^2)+Real_MC_30Y!$J$12*((RAND()+RAND()+RAND()+RAND()+RAND()+RAND()+RAND()+RAND()+RAND()+RAND()+RAND()+RAND())-6))-1)+Real_MC_30Y!I$58)</x:f>
        <x:v>2432436.423052207</x:v>
      </x:c>
      <x:c r="J42" s="50" t="n">
        <x:f>MAX(0,I42*(1+EXP((LN(1+Real_MC_30Y!$J$11)-0.5*Real_MC_30Y!$J$12^2)+Real_MC_30Y!$J$12*((RAND()+RAND()+RAND()+RAND()+RAND()+RAND()+RAND()+RAND()+RAND()+RAND()+RAND()+RAND())-6))-1)+Real_MC_30Y!J$58)</x:f>
        <x:v>2644327.5666656718</x:v>
      </x:c>
      <x:c r="K42" s="50" t="n">
        <x:f>MAX(0,J42*(1+EXP((LN(1+Real_MC_30Y!$J$11)-0.5*Real_MC_30Y!$J$12^2)+Real_MC_30Y!$J$12*((RAND()+RAND()+RAND()+RAND()+RAND()+RAND()+RAND()+RAND()+RAND()+RAND()+RAND()+RAND())-6))-1)+Real_MC_30Y!K$58)</x:f>
        <x:v>3733422.8429557597</x:v>
      </x:c>
      <x:c r="L42" s="50" t="n">
        <x:f>MAX(0,K42*(1+EXP((LN(1+Real_MC_30Y!$J$11)-0.5*Real_MC_30Y!$J$12^2)+Real_MC_30Y!$J$12*((RAND()+RAND()+RAND()+RAND()+RAND()+RAND()+RAND()+RAND()+RAND()+RAND()+RAND()+RAND())-6))-1)+Real_MC_30Y!L$58)</x:f>
        <x:v>4255784.404105306</x:v>
      </x:c>
      <x:c r="M42" s="50" t="n">
        <x:f>MAX(0,L42*(1+EXP((LN(1+Real_MC_30Y!$J$11)-0.5*Real_MC_30Y!$J$12^2)+Real_MC_30Y!$J$12*((RAND()+RAND()+RAND()+RAND()+RAND()+RAND()+RAND()+RAND()+RAND()+RAND()+RAND()+RAND())-6))-1)+Real_MC_30Y!M$58)</x:f>
        <x:v>4383065.711925427</x:v>
      </x:c>
      <x:c r="N42" s="50" t="n">
        <x:f>MAX(0,M42*(1+EXP((LN(1+Real_MC_30Y!$J$11)-0.5*Real_MC_30Y!$J$12^2)+Real_MC_30Y!$J$12*((RAND()+RAND()+RAND()+RAND()+RAND()+RAND()+RAND()+RAND()+RAND()+RAND()+RAND()+RAND())-6))-1)+Real_MC_30Y!N$58)</x:f>
        <x:v>4100405.8112291694</x:v>
      </x:c>
      <x:c r="O42" s="50" t="n">
        <x:f>MAX(0,N42*(1+EXP((LN(1+Real_MC_30Y!$J$11)-0.5*Real_MC_30Y!$J$12^2)+Real_MC_30Y!$J$12*((RAND()+RAND()+RAND()+RAND()+RAND()+RAND()+RAND()+RAND()+RAND()+RAND()+RAND()+RAND())-6))-1)+Real_MC_30Y!O$58)</x:f>
        <x:v>4484392.962313589</x:v>
      </x:c>
      <x:c r="P42" s="50" t="n">
        <x:f>MAX(0,O42*(1+EXP((LN(1+Real_MC_30Y!$J$11)-0.5*Real_MC_30Y!$J$12^2)+Real_MC_30Y!$J$12*((RAND()+RAND()+RAND()+RAND()+RAND()+RAND()+RAND()+RAND()+RAND()+RAND()+RAND()+RAND())-6))-1)+Real_MC_30Y!P$58)</x:f>
        <x:v>4473649.859977986</x:v>
      </x:c>
      <x:c r="Q42" s="50" t="n">
        <x:f>MAX(0,P42*(1+EXP((LN(1+Real_MC_30Y!$J$11)-0.5*Real_MC_30Y!$J$12^2)+Real_MC_30Y!$J$12*((RAND()+RAND()+RAND()+RAND()+RAND()+RAND()+RAND()+RAND()+RAND()+RAND()+RAND()+RAND())-6))-1)+Real_MC_30Y!Q$58)</x:f>
        <x:v>4422201.309141821</x:v>
      </x:c>
      <x:c r="R42" s="50" t="n">
        <x:f>MAX(0,Q42*(1+EXP((LN(1+Real_MC_30Y!$J$11)-0.5*Real_MC_30Y!$J$12^2)+Real_MC_30Y!$J$12*((RAND()+RAND()+RAND()+RAND()+RAND()+RAND()+RAND()+RAND()+RAND()+RAND()+RAND()+RAND())-6))-1)+Real_MC_30Y!R$58)</x:f>
        <x:v>6995982.811160167</x:v>
      </x:c>
      <x:c r="S42" s="50" t="n">
        <x:f>MAX(0,R42*(1+EXP((LN(1+Real_MC_30Y!$J$11)-0.5*Real_MC_30Y!$J$12^2)+Real_MC_30Y!$J$12*((RAND()+RAND()+RAND()+RAND()+RAND()+RAND()+RAND()+RAND()+RAND()+RAND()+RAND()+RAND())-6))-1)+Real_MC_30Y!S$58)</x:f>
        <x:v>7167633.848145762</x:v>
      </x:c>
      <x:c r="T42" s="50" t="n">
        <x:f>MAX(0,S42*(1+EXP((LN(1+Real_MC_30Y!$J$11)-0.5*Real_MC_30Y!$J$12^2)+Real_MC_30Y!$J$12*((RAND()+RAND()+RAND()+RAND()+RAND()+RAND()+RAND()+RAND()+RAND()+RAND()+RAND()+RAND())-6))-1)+Real_MC_30Y!T$58)</x:f>
        <x:v>7591921.438334163</x:v>
      </x:c>
      <x:c r="U42" s="50" t="n">
        <x:f>MAX(0,T42*(1+EXP((LN(1+Real_MC_30Y!$J$11)-0.5*Real_MC_30Y!$J$12^2)+Real_MC_30Y!$J$12*((RAND()+RAND()+RAND()+RAND()+RAND()+RAND()+RAND()+RAND()+RAND()+RAND()+RAND()+RAND())-6))-1)+Real_MC_30Y!U$58)</x:f>
        <x:v>6669866.842777959</x:v>
      </x:c>
      <x:c r="V42" s="50" t="n">
        <x:f>MAX(0,U42*(1+EXP((LN(1+Real_MC_30Y!$J$11)-0.5*Real_MC_30Y!$J$12^2)+Real_MC_30Y!$J$12*((RAND()+RAND()+RAND()+RAND()+RAND()+RAND()+RAND()+RAND()+RAND()+RAND()+RAND()+RAND())-6))-1)+Real_MC_30Y!V$58)</x:f>
        <x:v>7287245.050130751</x:v>
      </x:c>
      <x:c r="W42" s="50" t="n">
        <x:f>MAX(0,V42*(1+EXP((LN(1+Real_MC_30Y!$J$11)-0.5*Real_MC_30Y!$J$12^2)+Real_MC_30Y!$J$12*((RAND()+RAND()+RAND()+RAND()+RAND()+RAND()+RAND()+RAND()+RAND()+RAND()+RAND()+RAND())-6))-1)+Real_MC_30Y!W$58)</x:f>
        <x:v>6189505.633843712</x:v>
      </x:c>
      <x:c r="X42" s="50" t="n">
        <x:f>MAX(0,W42*(1+EXP((LN(1+Real_MC_30Y!$J$11)-0.5*Real_MC_30Y!$J$12^2)+Real_MC_30Y!$J$12*((RAND()+RAND()+RAND()+RAND()+RAND()+RAND()+RAND()+RAND()+RAND()+RAND()+RAND()+RAND())-6))-1)+Real_MC_30Y!X$58)</x:f>
        <x:v>6854482.495294608</x:v>
      </x:c>
      <x:c r="Y42" s="50" t="n">
        <x:f>MAX(0,X42*(1+EXP((LN(1+Real_MC_30Y!$J$11)-0.5*Real_MC_30Y!$J$12^2)+Real_MC_30Y!$J$12*((RAND()+RAND()+RAND()+RAND()+RAND()+RAND()+RAND()+RAND()+RAND()+RAND()+RAND()+RAND())-6))-1)+Real_MC_30Y!Y$58)</x:f>
        <x:v>7181659.436477889</x:v>
      </x:c>
      <x:c r="Z42" s="50" t="n">
        <x:f>MAX(0,Y42*(1+EXP((LN(1+Real_MC_30Y!$J$11)-0.5*Real_MC_30Y!$J$12^2)+Real_MC_30Y!$J$12*((RAND()+RAND()+RAND()+RAND()+RAND()+RAND()+RAND()+RAND()+RAND()+RAND()+RAND()+RAND())-6))-1)+Real_MC_30Y!Z$58)</x:f>
        <x:v>6765128.460029356</x:v>
      </x:c>
      <x:c r="AA42" s="50" t="n">
        <x:f>MAX(0,Z42*(1+EXP((LN(1+Real_MC_30Y!$J$11)-0.5*Real_MC_30Y!$J$12^2)+Real_MC_30Y!$J$12*((RAND()+RAND()+RAND()+RAND()+RAND()+RAND()+RAND()+RAND()+RAND()+RAND()+RAND()+RAND())-6))-1)+Real_MC_30Y!AA$58)</x:f>
        <x:v>8058877.599196352</x:v>
      </x:c>
      <x:c r="AB42" s="50" t="n">
        <x:f>MAX(0,AA42*(1+EXP((LN(1+Real_MC_30Y!$J$11)-0.5*Real_MC_30Y!$J$12^2)+Real_MC_30Y!$J$12*((RAND()+RAND()+RAND()+RAND()+RAND()+RAND()+RAND()+RAND()+RAND()+RAND()+RAND()+RAND())-6))-1)+Real_MC_30Y!AB$58)</x:f>
        <x:v>9952642.807808053</x:v>
      </x:c>
      <x:c r="AC42" s="50" t="n">
        <x:f>MAX(0,AB42*(1+EXP((LN(1+Real_MC_30Y!$J$11)-0.5*Real_MC_30Y!$J$12^2)+Real_MC_30Y!$J$12*((RAND()+RAND()+RAND()+RAND()+RAND()+RAND()+RAND()+RAND()+RAND()+RAND()+RAND()+RAND())-6))-1)+Real_MC_30Y!AC$58)</x:f>
        <x:v>11371398.192057667</x:v>
      </x:c>
      <x:c r="AD42" s="50" t="n">
        <x:f>MAX(0,AC42*(1+EXP((LN(1+Real_MC_30Y!$J$11)-0.5*Real_MC_30Y!$J$12^2)+Real_MC_30Y!$J$12*((RAND()+RAND()+RAND()+RAND()+RAND()+RAND()+RAND()+RAND()+RAND()+RAND()+RAND()+RAND())-6))-1)+Real_MC_30Y!AD$58)</x:f>
        <x:v>13484411.58292775</x:v>
      </x:c>
      <x:c r="AE42" s="50" t="n">
        <x:f>MAX(0,AD42*(1+EXP((LN(1+Real_MC_30Y!$J$11)-0.5*Real_MC_30Y!$J$12^2)+Real_MC_30Y!$J$12*((RAND()+RAND()+RAND()+RAND()+RAND()+RAND()+RAND()+RAND()+RAND()+RAND()+RAND()+RAND())-6))-1)+Real_MC_30Y!AE$58)</x:f>
        <x:v>11560869.804251535</x:v>
      </x:c>
      <x:c r="AF42" s="50" t="n">
        <x:f>MAX(0,AE42*(1+EXP((LN(1+Real_MC_30Y!$J$11)-0.5*Real_MC_30Y!$J$12^2)+Real_MC_30Y!$J$12*((RAND()+RAND()+RAND()+RAND()+RAND()+RAND()+RAND()+RAND()+RAND()+RAND()+RAND()+RAND())-6))-1)+Real_MC_30Y!AF$58)</x:f>
        <x:v>9899342.661555694</x:v>
      </x:c>
    </x:row>
    <x:row r="43">
      <x:c r="A43">
        <x:v>39</x:v>
      </x:c>
      <x:c r="B43" s="50" t="n">
        <x:f>MAX(0,Liquidity_30Y!$C$14+Real_MC_30Y!B$57-Real_MC_30Y!B$56)</x:f>
        <x:v>1029031.25</x:v>
      </x:c>
      <x:c r="C43" s="50" t="n">
        <x:f>MAX(0,B43*(1+EXP((LN(1+Real_MC_30Y!$J$11)-0.5*Real_MC_30Y!$J$12^2)+Real_MC_30Y!$J$12*((RAND()+RAND()+RAND()+RAND()+RAND()+RAND()+RAND()+RAND()+RAND()+RAND()+RAND()+RAND())-6))-1)+Real_MC_30Y!C$58)</x:f>
        <x:v>1162268.3351992737</x:v>
      </x:c>
      <x:c r="D43" s="50" t="n">
        <x:f>MAX(0,C43*(1+EXP((LN(1+Real_MC_30Y!$J$11)-0.5*Real_MC_30Y!$J$12^2)+Real_MC_30Y!$J$12*((RAND()+RAND()+RAND()+RAND()+RAND()+RAND()+RAND()+RAND()+RAND()+RAND()+RAND()+RAND())-6))-1)+Real_MC_30Y!D$58)</x:f>
        <x:v>1158948.9284831772</x:v>
      </x:c>
      <x:c r="E43" s="50" t="n">
        <x:f>MAX(0,D43*(1+EXP((LN(1+Real_MC_30Y!$J$11)-0.5*Real_MC_30Y!$J$12^2)+Real_MC_30Y!$J$12*((RAND()+RAND()+RAND()+RAND()+RAND()+RAND()+RAND()+RAND()+RAND()+RAND()+RAND()+RAND())-6))-1)+Real_MC_30Y!E$58)</x:f>
        <x:v>1004986.7114007842</x:v>
      </x:c>
      <x:c r="F43" s="50" t="n">
        <x:f>MAX(0,E43*(1+EXP((LN(1+Real_MC_30Y!$J$11)-0.5*Real_MC_30Y!$J$12^2)+Real_MC_30Y!$J$12*((RAND()+RAND()+RAND()+RAND()+RAND()+RAND()+RAND()+RAND()+RAND()+RAND()+RAND()+RAND())-6))-1)+Real_MC_30Y!F$58)</x:f>
        <x:v>863377.0419001116</x:v>
      </x:c>
      <x:c r="G43" s="50" t="n">
        <x:f>MAX(0,F43*(1+EXP((LN(1+Real_MC_30Y!$J$11)-0.5*Real_MC_30Y!$J$12^2)+Real_MC_30Y!$J$12*((RAND()+RAND()+RAND()+RAND()+RAND()+RAND()+RAND()+RAND()+RAND()+RAND()+RAND()+RAND())-6))-1)+Real_MC_30Y!G$58)</x:f>
        <x:v>998018.530388408</x:v>
      </x:c>
      <x:c r="H43" s="50" t="n">
        <x:f>MAX(0,G43*(1+EXP((LN(1+Real_MC_30Y!$J$11)-0.5*Real_MC_30Y!$J$12^2)+Real_MC_30Y!$J$12*((RAND()+RAND()+RAND()+RAND()+RAND()+RAND()+RAND()+RAND()+RAND()+RAND()+RAND()+RAND())-6))-1)+Real_MC_30Y!H$58)</x:f>
        <x:v>789692.7899845692</x:v>
      </x:c>
      <x:c r="I43" s="50" t="n">
        <x:f>MAX(0,H43*(1+EXP((LN(1+Real_MC_30Y!$J$11)-0.5*Real_MC_30Y!$J$12^2)+Real_MC_30Y!$J$12*((RAND()+RAND()+RAND()+RAND()+RAND()+RAND()+RAND()+RAND()+RAND()+RAND()+RAND()+RAND())-6))-1)+Real_MC_30Y!I$58)</x:f>
        <x:v>802536.0431052622</x:v>
      </x:c>
      <x:c r="J43" s="50" t="n">
        <x:f>MAX(0,I43*(1+EXP((LN(1+Real_MC_30Y!$J$11)-0.5*Real_MC_30Y!$J$12^2)+Real_MC_30Y!$J$12*((RAND()+RAND()+RAND()+RAND()+RAND()+RAND()+RAND()+RAND()+RAND()+RAND()+RAND()+RAND())-6))-1)+Real_MC_30Y!J$58)</x:f>
        <x:v>726071.1414409765</x:v>
      </x:c>
      <x:c r="K43" s="50" t="n">
        <x:f>MAX(0,J43*(1+EXP((LN(1+Real_MC_30Y!$J$11)-0.5*Real_MC_30Y!$J$12^2)+Real_MC_30Y!$J$12*((RAND()+RAND()+RAND()+RAND()+RAND()+RAND()+RAND()+RAND()+RAND()+RAND()+RAND()+RAND())-6))-1)+Real_MC_30Y!K$58)</x:f>
        <x:v>806390.1768402678</x:v>
      </x:c>
      <x:c r="L43" s="50" t="n">
        <x:f>MAX(0,K43*(1+EXP((LN(1+Real_MC_30Y!$J$11)-0.5*Real_MC_30Y!$J$12^2)+Real_MC_30Y!$J$12*((RAND()+RAND()+RAND()+RAND()+RAND()+RAND()+RAND()+RAND()+RAND()+RAND()+RAND()+RAND())-6))-1)+Real_MC_30Y!L$58)</x:f>
        <x:v>761300.634930292</x:v>
      </x:c>
      <x:c r="M43" s="50" t="n">
        <x:f>MAX(0,L43*(1+EXP((LN(1+Real_MC_30Y!$J$11)-0.5*Real_MC_30Y!$J$12^2)+Real_MC_30Y!$J$12*((RAND()+RAND()+RAND()+RAND()+RAND()+RAND()+RAND()+RAND()+RAND()+RAND()+RAND()+RAND())-6))-1)+Real_MC_30Y!M$58)</x:f>
        <x:v>1003220.9690960179</x:v>
      </x:c>
      <x:c r="N43" s="50" t="n">
        <x:f>MAX(0,M43*(1+EXP((LN(1+Real_MC_30Y!$J$11)-0.5*Real_MC_30Y!$J$12^2)+Real_MC_30Y!$J$12*((RAND()+RAND()+RAND()+RAND()+RAND()+RAND()+RAND()+RAND()+RAND()+RAND()+RAND()+RAND())-6))-1)+Real_MC_30Y!N$58)</x:f>
        <x:v>1003635.409933822</x:v>
      </x:c>
      <x:c r="O43" s="50" t="n">
        <x:f>MAX(0,N43*(1+EXP((LN(1+Real_MC_30Y!$J$11)-0.5*Real_MC_30Y!$J$12^2)+Real_MC_30Y!$J$12*((RAND()+RAND()+RAND()+RAND()+RAND()+RAND()+RAND()+RAND()+RAND()+RAND()+RAND()+RAND())-6))-1)+Real_MC_30Y!O$58)</x:f>
        <x:v>885823.7382718505</x:v>
      </x:c>
      <x:c r="P43" s="50" t="n">
        <x:f>MAX(0,O43*(1+EXP((LN(1+Real_MC_30Y!$J$11)-0.5*Real_MC_30Y!$J$12^2)+Real_MC_30Y!$J$12*((RAND()+RAND()+RAND()+RAND()+RAND()+RAND()+RAND()+RAND()+RAND()+RAND()+RAND()+RAND())-6))-1)+Real_MC_30Y!P$58)</x:f>
        <x:v>843469.5050132669</x:v>
      </x:c>
      <x:c r="Q43" s="50" t="n">
        <x:f>MAX(0,P43*(1+EXP((LN(1+Real_MC_30Y!$J$11)-0.5*Real_MC_30Y!$J$12^2)+Real_MC_30Y!$J$12*((RAND()+RAND()+RAND()+RAND()+RAND()+RAND()+RAND()+RAND()+RAND()+RAND()+RAND()+RAND())-6))-1)+Real_MC_30Y!Q$58)</x:f>
        <x:v>984730.6867074203</x:v>
      </x:c>
      <x:c r="R43" s="50" t="n">
        <x:f>MAX(0,Q43*(1+EXP((LN(1+Real_MC_30Y!$J$11)-0.5*Real_MC_30Y!$J$12^2)+Real_MC_30Y!$J$12*((RAND()+RAND()+RAND()+RAND()+RAND()+RAND()+RAND()+RAND()+RAND()+RAND()+RAND()+RAND())-6))-1)+Real_MC_30Y!R$58)</x:f>
        <x:v>1066006.4382830074</x:v>
      </x:c>
      <x:c r="S43" s="50" t="n">
        <x:f>MAX(0,R43*(1+EXP((LN(1+Real_MC_30Y!$J$11)-0.5*Real_MC_30Y!$J$12^2)+Real_MC_30Y!$J$12*((RAND()+RAND()+RAND()+RAND()+RAND()+RAND()+RAND()+RAND()+RAND()+RAND()+RAND()+RAND())-6))-1)+Real_MC_30Y!S$58)</x:f>
        <x:v>1238207.2182972098</x:v>
      </x:c>
      <x:c r="T43" s="50" t="n">
        <x:f>MAX(0,S43*(1+EXP((LN(1+Real_MC_30Y!$J$11)-0.5*Real_MC_30Y!$J$12^2)+Real_MC_30Y!$J$12*((RAND()+RAND()+RAND()+RAND()+RAND()+RAND()+RAND()+RAND()+RAND()+RAND()+RAND()+RAND())-6))-1)+Real_MC_30Y!T$58)</x:f>
        <x:v>1412194.564518814</x:v>
      </x:c>
      <x:c r="U43" s="50" t="n">
        <x:f>MAX(0,T43*(1+EXP((LN(1+Real_MC_30Y!$J$11)-0.5*Real_MC_30Y!$J$12^2)+Real_MC_30Y!$J$12*((RAND()+RAND()+RAND()+RAND()+RAND()+RAND()+RAND()+RAND()+RAND()+RAND()+RAND()+RAND())-6))-1)+Real_MC_30Y!U$58)</x:f>
        <x:v>1277900.1791214426</x:v>
      </x:c>
      <x:c r="V43" s="50" t="n">
        <x:f>MAX(0,U43*(1+EXP((LN(1+Real_MC_30Y!$J$11)-0.5*Real_MC_30Y!$J$12^2)+Real_MC_30Y!$J$12*((RAND()+RAND()+RAND()+RAND()+RAND()+RAND()+RAND()+RAND()+RAND()+RAND()+RAND()+RAND())-6))-1)+Real_MC_30Y!V$58)</x:f>
        <x:v>1069246.2743396189</x:v>
      </x:c>
      <x:c r="W43" s="50" t="n">
        <x:f>MAX(0,V43*(1+EXP((LN(1+Real_MC_30Y!$J$11)-0.5*Real_MC_30Y!$J$12^2)+Real_MC_30Y!$J$12*((RAND()+RAND()+RAND()+RAND()+RAND()+RAND()+RAND()+RAND()+RAND()+RAND()+RAND()+RAND())-6))-1)+Real_MC_30Y!W$58)</x:f>
        <x:v>1092239.9040739387</x:v>
      </x:c>
      <x:c r="X43" s="50" t="n">
        <x:f>MAX(0,W43*(1+EXP((LN(1+Real_MC_30Y!$J$11)-0.5*Real_MC_30Y!$J$12^2)+Real_MC_30Y!$J$12*((RAND()+RAND()+RAND()+RAND()+RAND()+RAND()+RAND()+RAND()+RAND()+RAND()+RAND()+RAND())-6))-1)+Real_MC_30Y!X$58)</x:f>
        <x:v>1135881.20858189</x:v>
      </x:c>
      <x:c r="Y43" s="50" t="n">
        <x:f>MAX(0,X43*(1+EXP((LN(1+Real_MC_30Y!$J$11)-0.5*Real_MC_30Y!$J$12^2)+Real_MC_30Y!$J$12*((RAND()+RAND()+RAND()+RAND()+RAND()+RAND()+RAND()+RAND()+RAND()+RAND()+RAND()+RAND())-6))-1)+Real_MC_30Y!Y$58)</x:f>
        <x:v>979505.6114172814</x:v>
      </x:c>
      <x:c r="Z43" s="50" t="n">
        <x:f>MAX(0,Y43*(1+EXP((LN(1+Real_MC_30Y!$J$11)-0.5*Real_MC_30Y!$J$12^2)+Real_MC_30Y!$J$12*((RAND()+RAND()+RAND()+RAND()+RAND()+RAND()+RAND()+RAND()+RAND()+RAND()+RAND()+RAND())-6))-1)+Real_MC_30Y!Z$58)</x:f>
        <x:v>1139312.4477049923</x:v>
      </x:c>
      <x:c r="AA43" s="50" t="n">
        <x:f>MAX(0,Z43*(1+EXP((LN(1+Real_MC_30Y!$J$11)-0.5*Real_MC_30Y!$J$12^2)+Real_MC_30Y!$J$12*((RAND()+RAND()+RAND()+RAND()+RAND()+RAND()+RAND()+RAND()+RAND()+RAND()+RAND()+RAND())-6))-1)+Real_MC_30Y!AA$58)</x:f>
        <x:v>1600753.0636756243</x:v>
      </x:c>
      <x:c r="AB43" s="50" t="n">
        <x:f>MAX(0,AA43*(1+EXP((LN(1+Real_MC_30Y!$J$11)-0.5*Real_MC_30Y!$J$12^2)+Real_MC_30Y!$J$12*((RAND()+RAND()+RAND()+RAND()+RAND()+RAND()+RAND()+RAND()+RAND()+RAND()+RAND()+RAND())-6))-1)+Real_MC_30Y!AB$58)</x:f>
        <x:v>2029587.7126861615</x:v>
      </x:c>
      <x:c r="AC43" s="50" t="n">
        <x:f>MAX(0,AB43*(1+EXP((LN(1+Real_MC_30Y!$J$11)-0.5*Real_MC_30Y!$J$12^2)+Real_MC_30Y!$J$12*((RAND()+RAND()+RAND()+RAND()+RAND()+RAND()+RAND()+RAND()+RAND()+RAND()+RAND()+RAND())-6))-1)+Real_MC_30Y!AC$58)</x:f>
        <x:v>1683969.4302627181</x:v>
      </x:c>
      <x:c r="AD43" s="50" t="n">
        <x:f>MAX(0,AC43*(1+EXP((LN(1+Real_MC_30Y!$J$11)-0.5*Real_MC_30Y!$J$12^2)+Real_MC_30Y!$J$12*((RAND()+RAND()+RAND()+RAND()+RAND()+RAND()+RAND()+RAND()+RAND()+RAND()+RAND()+RAND())-6))-1)+Real_MC_30Y!AD$58)</x:f>
        <x:v>1978938.4687550487</x:v>
      </x:c>
      <x:c r="AE43" s="50" t="n">
        <x:f>MAX(0,AD43*(1+EXP((LN(1+Real_MC_30Y!$J$11)-0.5*Real_MC_30Y!$J$12^2)+Real_MC_30Y!$J$12*((RAND()+RAND()+RAND()+RAND()+RAND()+RAND()+RAND()+RAND()+RAND()+RAND()+RAND()+RAND())-6))-1)+Real_MC_30Y!AE$58)</x:f>
        <x:v>2088943.2461685233</x:v>
      </x:c>
      <x:c r="AF43" s="50" t="n">
        <x:f>MAX(0,AE43*(1+EXP((LN(1+Real_MC_30Y!$J$11)-0.5*Real_MC_30Y!$J$12^2)+Real_MC_30Y!$J$12*((RAND()+RAND()+RAND()+RAND()+RAND()+RAND()+RAND()+RAND()+RAND()+RAND()+RAND()+RAND())-6))-1)+Real_MC_30Y!AF$58)</x:f>
        <x:v>2603119.36363497</x:v>
      </x:c>
    </x:row>
    <x:row r="44">
      <x:c r="A44">
        <x:v>40</x:v>
      </x:c>
      <x:c r="B44" s="50" t="n">
        <x:f>MAX(0,Liquidity_30Y!$C$14+Real_MC_30Y!B$57-Real_MC_30Y!B$56)</x:f>
        <x:v>1029031.25</x:v>
      </x:c>
      <x:c r="C44" s="50" t="n">
        <x:f>MAX(0,B44*(1+EXP((LN(1+Real_MC_30Y!$J$11)-0.5*Real_MC_30Y!$J$12^2)+Real_MC_30Y!$J$12*((RAND()+RAND()+RAND()+RAND()+RAND()+RAND()+RAND()+RAND()+RAND()+RAND()+RAND()+RAND())-6))-1)+Real_MC_30Y!C$58)</x:f>
        <x:v>910527.427456707</x:v>
      </x:c>
      <x:c r="D44" s="50" t="n">
        <x:f>MAX(0,C44*(1+EXP((LN(1+Real_MC_30Y!$J$11)-0.5*Real_MC_30Y!$J$12^2)+Real_MC_30Y!$J$12*((RAND()+RAND()+RAND()+RAND()+RAND()+RAND()+RAND()+RAND()+RAND()+RAND()+RAND()+RAND())-6))-1)+Real_MC_30Y!D$58)</x:f>
        <x:v>1056395.170588515</x:v>
      </x:c>
      <x:c r="E44" s="50" t="n">
        <x:f>MAX(0,D44*(1+EXP((LN(1+Real_MC_30Y!$J$11)-0.5*Real_MC_30Y!$J$12^2)+Real_MC_30Y!$J$12*((RAND()+RAND()+RAND()+RAND()+RAND()+RAND()+RAND()+RAND()+RAND()+RAND()+RAND()+RAND())-6))-1)+Real_MC_30Y!E$58)</x:f>
        <x:v>1143635.2429218374</x:v>
      </x:c>
      <x:c r="F44" s="50" t="n">
        <x:f>MAX(0,E44*(1+EXP((LN(1+Real_MC_30Y!$J$11)-0.5*Real_MC_30Y!$J$12^2)+Real_MC_30Y!$J$12*((RAND()+RAND()+RAND()+RAND()+RAND()+RAND()+RAND()+RAND()+RAND()+RAND()+RAND()+RAND())-6))-1)+Real_MC_30Y!F$58)</x:f>
        <x:v>1472448.2524119385</x:v>
      </x:c>
      <x:c r="G44" s="50" t="n">
        <x:f>MAX(0,F44*(1+EXP((LN(1+Real_MC_30Y!$J$11)-0.5*Real_MC_30Y!$J$12^2)+Real_MC_30Y!$J$12*((RAND()+RAND()+RAND()+RAND()+RAND()+RAND()+RAND()+RAND()+RAND()+RAND()+RAND()+RAND())-6))-1)+Real_MC_30Y!G$58)</x:f>
        <x:v>1460868.7154175781</x:v>
      </x:c>
      <x:c r="H44" s="50" t="n">
        <x:f>MAX(0,G44*(1+EXP((LN(1+Real_MC_30Y!$J$11)-0.5*Real_MC_30Y!$J$12^2)+Real_MC_30Y!$J$12*((RAND()+RAND()+RAND()+RAND()+RAND()+RAND()+RAND()+RAND()+RAND()+RAND()+RAND()+RAND())-6))-1)+Real_MC_30Y!H$58)</x:f>
        <x:v>1515533.49811524</x:v>
      </x:c>
      <x:c r="I44" s="50" t="n">
        <x:f>MAX(0,H44*(1+EXP((LN(1+Real_MC_30Y!$J$11)-0.5*Real_MC_30Y!$J$12^2)+Real_MC_30Y!$J$12*((RAND()+RAND()+RAND()+RAND()+RAND()+RAND()+RAND()+RAND()+RAND()+RAND()+RAND()+RAND())-6))-1)+Real_MC_30Y!I$58)</x:f>
        <x:v>1244547.5231338304</x:v>
      </x:c>
      <x:c r="J44" s="50" t="n">
        <x:f>MAX(0,I44*(1+EXP((LN(1+Real_MC_30Y!$J$11)-0.5*Real_MC_30Y!$J$12^2)+Real_MC_30Y!$J$12*((RAND()+RAND()+RAND()+RAND()+RAND()+RAND()+RAND()+RAND()+RAND()+RAND()+RAND()+RAND())-6))-1)+Real_MC_30Y!J$58)</x:f>
        <x:v>1239603.9533267273</x:v>
      </x:c>
      <x:c r="K44" s="50" t="n">
        <x:f>MAX(0,J44*(1+EXP((LN(1+Real_MC_30Y!$J$11)-0.5*Real_MC_30Y!$J$12^2)+Real_MC_30Y!$J$12*((RAND()+RAND()+RAND()+RAND()+RAND()+RAND()+RAND()+RAND()+RAND()+RAND()+RAND()+RAND())-6))-1)+Real_MC_30Y!K$58)</x:f>
        <x:v>1317398.253218245</x:v>
      </x:c>
      <x:c r="L44" s="50" t="n">
        <x:f>MAX(0,K44*(1+EXP((LN(1+Real_MC_30Y!$J$11)-0.5*Real_MC_30Y!$J$12^2)+Real_MC_30Y!$J$12*((RAND()+RAND()+RAND()+RAND()+RAND()+RAND()+RAND()+RAND()+RAND()+RAND()+RAND()+RAND())-6))-1)+Real_MC_30Y!L$58)</x:f>
        <x:v>1370825.9319599874</x:v>
      </x:c>
      <x:c r="M44" s="50" t="n">
        <x:f>MAX(0,L44*(1+EXP((LN(1+Real_MC_30Y!$J$11)-0.5*Real_MC_30Y!$J$12^2)+Real_MC_30Y!$J$12*((RAND()+RAND()+RAND()+RAND()+RAND()+RAND()+RAND()+RAND()+RAND()+RAND()+RAND()+RAND())-6))-1)+Real_MC_30Y!M$58)</x:f>
        <x:v>1478837.5090291288</x:v>
      </x:c>
      <x:c r="N44" s="50" t="n">
        <x:f>MAX(0,M44*(1+EXP((LN(1+Real_MC_30Y!$J$11)-0.5*Real_MC_30Y!$J$12^2)+Real_MC_30Y!$J$12*((RAND()+RAND()+RAND()+RAND()+RAND()+RAND()+RAND()+RAND()+RAND()+RAND()+RAND()+RAND())-6))-1)+Real_MC_30Y!N$58)</x:f>
        <x:v>1411389.3355274969</x:v>
      </x:c>
      <x:c r="O44" s="50" t="n">
        <x:f>MAX(0,N44*(1+EXP((LN(1+Real_MC_30Y!$J$11)-0.5*Real_MC_30Y!$J$12^2)+Real_MC_30Y!$J$12*((RAND()+RAND()+RAND()+RAND()+RAND()+RAND()+RAND()+RAND()+RAND()+RAND()+RAND()+RAND())-6))-1)+Real_MC_30Y!O$58)</x:f>
        <x:v>1462038.8818411352</x:v>
      </x:c>
      <x:c r="P44" s="50" t="n">
        <x:f>MAX(0,O44*(1+EXP((LN(1+Real_MC_30Y!$J$11)-0.5*Real_MC_30Y!$J$12^2)+Real_MC_30Y!$J$12*((RAND()+RAND()+RAND()+RAND()+RAND()+RAND()+RAND()+RAND()+RAND()+RAND()+RAND()+RAND())-6))-1)+Real_MC_30Y!P$58)</x:f>
        <x:v>1724869.8766929426</x:v>
      </x:c>
      <x:c r="Q44" s="50" t="n">
        <x:f>MAX(0,P44*(1+EXP((LN(1+Real_MC_30Y!$J$11)-0.5*Real_MC_30Y!$J$12^2)+Real_MC_30Y!$J$12*((RAND()+RAND()+RAND()+RAND()+RAND()+RAND()+RAND()+RAND()+RAND()+RAND()+RAND()+RAND())-6))-1)+Real_MC_30Y!Q$58)</x:f>
        <x:v>1553920.1105467202</x:v>
      </x:c>
      <x:c r="R44" s="50" t="n">
        <x:f>MAX(0,Q44*(1+EXP((LN(1+Real_MC_30Y!$J$11)-0.5*Real_MC_30Y!$J$12^2)+Real_MC_30Y!$J$12*((RAND()+RAND()+RAND()+RAND()+RAND()+RAND()+RAND()+RAND()+RAND()+RAND()+RAND()+RAND())-6))-1)+Real_MC_30Y!R$58)</x:f>
        <x:v>1349114.740010454</x:v>
      </x:c>
      <x:c r="S44" s="50" t="n">
        <x:f>MAX(0,R44*(1+EXP((LN(1+Real_MC_30Y!$J$11)-0.5*Real_MC_30Y!$J$12^2)+Real_MC_30Y!$J$12*((RAND()+RAND()+RAND()+RAND()+RAND()+RAND()+RAND()+RAND()+RAND()+RAND()+RAND()+RAND())-6))-1)+Real_MC_30Y!S$58)</x:f>
        <x:v>1351058.161770004</x:v>
      </x:c>
      <x:c r="T44" s="50" t="n">
        <x:f>MAX(0,S44*(1+EXP((LN(1+Real_MC_30Y!$J$11)-0.5*Real_MC_30Y!$J$12^2)+Real_MC_30Y!$J$12*((RAND()+RAND()+RAND()+RAND()+RAND()+RAND()+RAND()+RAND()+RAND()+RAND()+RAND()+RAND())-6))-1)+Real_MC_30Y!T$58)</x:f>
        <x:v>1657710.5192586905</x:v>
      </x:c>
      <x:c r="U44" s="50" t="n">
        <x:f>MAX(0,T44*(1+EXP((LN(1+Real_MC_30Y!$J$11)-0.5*Real_MC_30Y!$J$12^2)+Real_MC_30Y!$J$12*((RAND()+RAND()+RAND()+RAND()+RAND()+RAND()+RAND()+RAND()+RAND()+RAND()+RAND()+RAND())-6))-1)+Real_MC_30Y!U$58)</x:f>
        <x:v>1695357.5832990087</x:v>
      </x:c>
      <x:c r="V44" s="50" t="n">
        <x:f>MAX(0,U44*(1+EXP((LN(1+Real_MC_30Y!$J$11)-0.5*Real_MC_30Y!$J$12^2)+Real_MC_30Y!$J$12*((RAND()+RAND()+RAND()+RAND()+RAND()+RAND()+RAND()+RAND()+RAND()+RAND()+RAND()+RAND())-6))-1)+Real_MC_30Y!V$58)</x:f>
        <x:v>2158132.7864910555</x:v>
      </x:c>
      <x:c r="W44" s="50" t="n">
        <x:f>MAX(0,V44*(1+EXP((LN(1+Real_MC_30Y!$J$11)-0.5*Real_MC_30Y!$J$12^2)+Real_MC_30Y!$J$12*((RAND()+RAND()+RAND()+RAND()+RAND()+RAND()+RAND()+RAND()+RAND()+RAND()+RAND()+RAND())-6))-1)+Real_MC_30Y!W$58)</x:f>
        <x:v>2089683.7556700546</x:v>
      </x:c>
      <x:c r="X44" s="50" t="n">
        <x:f>MAX(0,W44*(1+EXP((LN(1+Real_MC_30Y!$J$11)-0.5*Real_MC_30Y!$J$12^2)+Real_MC_30Y!$J$12*((RAND()+RAND()+RAND()+RAND()+RAND()+RAND()+RAND()+RAND()+RAND()+RAND()+RAND()+RAND())-6))-1)+Real_MC_30Y!X$58)</x:f>
        <x:v>2343375.4780994207</x:v>
      </x:c>
      <x:c r="Y44" s="50" t="n">
        <x:f>MAX(0,X44*(1+EXP((LN(1+Real_MC_30Y!$J$11)-0.5*Real_MC_30Y!$J$12^2)+Real_MC_30Y!$J$12*((RAND()+RAND()+RAND()+RAND()+RAND()+RAND()+RAND()+RAND()+RAND()+RAND()+RAND()+RAND())-6))-1)+Real_MC_30Y!Y$58)</x:f>
        <x:v>2574031.948916608</x:v>
      </x:c>
      <x:c r="Z44" s="50" t="n">
        <x:f>MAX(0,Y44*(1+EXP((LN(1+Real_MC_30Y!$J$11)-0.5*Real_MC_30Y!$J$12^2)+Real_MC_30Y!$J$12*((RAND()+RAND()+RAND()+RAND()+RAND()+RAND()+RAND()+RAND()+RAND()+RAND()+RAND()+RAND())-6))-1)+Real_MC_30Y!Z$58)</x:f>
        <x:v>3055228.435025786</x:v>
      </x:c>
      <x:c r="AA44" s="50" t="n">
        <x:f>MAX(0,Z44*(1+EXP((LN(1+Real_MC_30Y!$J$11)-0.5*Real_MC_30Y!$J$12^2)+Real_MC_30Y!$J$12*((RAND()+RAND()+RAND()+RAND()+RAND()+RAND()+RAND()+RAND()+RAND()+RAND()+RAND()+RAND())-6))-1)+Real_MC_30Y!AA$58)</x:f>
        <x:v>2770634.946794492</x:v>
      </x:c>
      <x:c r="AB44" s="50" t="n">
        <x:f>MAX(0,AA44*(1+EXP((LN(1+Real_MC_30Y!$J$11)-0.5*Real_MC_30Y!$J$12^2)+Real_MC_30Y!$J$12*((RAND()+RAND()+RAND()+RAND()+RAND()+RAND()+RAND()+RAND()+RAND()+RAND()+RAND()+RAND())-6))-1)+Real_MC_30Y!AB$58)</x:f>
        <x:v>2227055.571986298</x:v>
      </x:c>
      <x:c r="AC44" s="50" t="n">
        <x:f>MAX(0,AB44*(1+EXP((LN(1+Real_MC_30Y!$J$11)-0.5*Real_MC_30Y!$J$12^2)+Real_MC_30Y!$J$12*((RAND()+RAND()+RAND()+RAND()+RAND()+RAND()+RAND()+RAND()+RAND()+RAND()+RAND()+RAND())-6))-1)+Real_MC_30Y!AC$58)</x:f>
        <x:v>2079169.499271888</x:v>
      </x:c>
      <x:c r="AD44" s="50" t="n">
        <x:f>MAX(0,AC44*(1+EXP((LN(1+Real_MC_30Y!$J$11)-0.5*Real_MC_30Y!$J$12^2)+Real_MC_30Y!$J$12*((RAND()+RAND()+RAND()+RAND()+RAND()+RAND()+RAND()+RAND()+RAND()+RAND()+RAND()+RAND())-6))-1)+Real_MC_30Y!AD$58)</x:f>
        <x:v>2116409.7611175105</x:v>
      </x:c>
      <x:c r="AE44" s="50" t="n">
        <x:f>MAX(0,AD44*(1+EXP((LN(1+Real_MC_30Y!$J$11)-0.5*Real_MC_30Y!$J$12^2)+Real_MC_30Y!$J$12*((RAND()+RAND()+RAND()+RAND()+RAND()+RAND()+RAND()+RAND()+RAND()+RAND()+RAND()+RAND())-6))-1)+Real_MC_30Y!AE$58)</x:f>
        <x:v>2306162.7863707608</x:v>
      </x:c>
      <x:c r="AF44" s="50" t="n">
        <x:f>MAX(0,AE44*(1+EXP((LN(1+Real_MC_30Y!$J$11)-0.5*Real_MC_30Y!$J$12^2)+Real_MC_30Y!$J$12*((RAND()+RAND()+RAND()+RAND()+RAND()+RAND()+RAND()+RAND()+RAND()+RAND()+RAND()+RAND())-6))-1)+Real_MC_30Y!AF$58)</x:f>
        <x:v>2288036.47288434</x:v>
      </x:c>
    </x:row>
    <x:row r="45">
      <x:c r="A45">
        <x:v>41</x:v>
      </x:c>
      <x:c r="B45" s="50" t="n">
        <x:f>MAX(0,Liquidity_30Y!$C$14+Real_MC_30Y!B$57-Real_MC_30Y!B$56)</x:f>
        <x:v>1029031.25</x:v>
      </x:c>
      <x:c r="C45" s="50" t="n">
        <x:f>MAX(0,B45*(1+EXP((LN(1+Real_MC_30Y!$J$11)-0.5*Real_MC_30Y!$J$12^2)+Real_MC_30Y!$J$12*((RAND()+RAND()+RAND()+RAND()+RAND()+RAND()+RAND()+RAND()+RAND()+RAND()+RAND()+RAND())-6))-1)+Real_MC_30Y!C$58)</x:f>
        <x:v>776316.9602731442</x:v>
      </x:c>
      <x:c r="D45" s="50" t="n">
        <x:f>MAX(0,C45*(1+EXP((LN(1+Real_MC_30Y!$J$11)-0.5*Real_MC_30Y!$J$12^2)+Real_MC_30Y!$J$12*((RAND()+RAND()+RAND()+RAND()+RAND()+RAND()+RAND()+RAND()+RAND()+RAND()+RAND()+RAND())-6))-1)+Real_MC_30Y!D$58)</x:f>
        <x:v>747852.7764761308</x:v>
      </x:c>
      <x:c r="E45" s="50" t="n">
        <x:f>MAX(0,D45*(1+EXP((LN(1+Real_MC_30Y!$J$11)-0.5*Real_MC_30Y!$J$12^2)+Real_MC_30Y!$J$12*((RAND()+RAND()+RAND()+RAND()+RAND()+RAND()+RAND()+RAND()+RAND()+RAND()+RAND()+RAND())-6))-1)+Real_MC_30Y!E$58)</x:f>
        <x:v>948501.1470614476</x:v>
      </x:c>
      <x:c r="F45" s="50" t="n">
        <x:f>MAX(0,E45*(1+EXP((LN(1+Real_MC_30Y!$J$11)-0.5*Real_MC_30Y!$J$12^2)+Real_MC_30Y!$J$12*((RAND()+RAND()+RAND()+RAND()+RAND()+RAND()+RAND()+RAND()+RAND()+RAND()+RAND()+RAND())-6))-1)+Real_MC_30Y!F$58)</x:f>
        <x:v>818263.5983404551</x:v>
      </x:c>
      <x:c r="G45" s="50" t="n">
        <x:f>MAX(0,F45*(1+EXP((LN(1+Real_MC_30Y!$J$11)-0.5*Real_MC_30Y!$J$12^2)+Real_MC_30Y!$J$12*((RAND()+RAND()+RAND()+RAND()+RAND()+RAND()+RAND()+RAND()+RAND()+RAND()+RAND()+RAND())-6))-1)+Real_MC_30Y!G$58)</x:f>
        <x:v>963152.75395344</x:v>
      </x:c>
      <x:c r="H45" s="50" t="n">
        <x:f>MAX(0,G45*(1+EXP((LN(1+Real_MC_30Y!$J$11)-0.5*Real_MC_30Y!$J$12^2)+Real_MC_30Y!$J$12*((RAND()+RAND()+RAND()+RAND()+RAND()+RAND()+RAND()+RAND()+RAND()+RAND()+RAND()+RAND())-6))-1)+Real_MC_30Y!H$58)</x:f>
        <x:v>848553.345562524</x:v>
      </x:c>
      <x:c r="I45" s="50" t="n">
        <x:f>MAX(0,H45*(1+EXP((LN(1+Real_MC_30Y!$J$11)-0.5*Real_MC_30Y!$J$12^2)+Real_MC_30Y!$J$12*((RAND()+RAND()+RAND()+RAND()+RAND()+RAND()+RAND()+RAND()+RAND()+RAND()+RAND()+RAND())-6))-1)+Real_MC_30Y!I$58)</x:f>
        <x:v>838335.5256697828</x:v>
      </x:c>
      <x:c r="J45" s="50" t="n">
        <x:f>MAX(0,I45*(1+EXP((LN(1+Real_MC_30Y!$J$11)-0.5*Real_MC_30Y!$J$12^2)+Real_MC_30Y!$J$12*((RAND()+RAND()+RAND()+RAND()+RAND()+RAND()+RAND()+RAND()+RAND()+RAND()+RAND()+RAND())-6))-1)+Real_MC_30Y!J$58)</x:f>
        <x:v>918326.9472552493</x:v>
      </x:c>
      <x:c r="K45" s="50" t="n">
        <x:f>MAX(0,J45*(1+EXP((LN(1+Real_MC_30Y!$J$11)-0.5*Real_MC_30Y!$J$12^2)+Real_MC_30Y!$J$12*((RAND()+RAND()+RAND()+RAND()+RAND()+RAND()+RAND()+RAND()+RAND()+RAND()+RAND()+RAND())-6))-1)+Real_MC_30Y!K$58)</x:f>
        <x:v>998531.2716575689</x:v>
      </x:c>
      <x:c r="L45" s="50" t="n">
        <x:f>MAX(0,K45*(1+EXP((LN(1+Real_MC_30Y!$J$11)-0.5*Real_MC_30Y!$J$12^2)+Real_MC_30Y!$J$12*((RAND()+RAND()+RAND()+RAND()+RAND()+RAND()+RAND()+RAND()+RAND()+RAND()+RAND()+RAND())-6))-1)+Real_MC_30Y!L$58)</x:f>
        <x:v>949165.4337862391</x:v>
      </x:c>
      <x:c r="M45" s="50" t="n">
        <x:f>MAX(0,L45*(1+EXP((LN(1+Real_MC_30Y!$J$11)-0.5*Real_MC_30Y!$J$12^2)+Real_MC_30Y!$J$12*((RAND()+RAND()+RAND()+RAND()+RAND()+RAND()+RAND()+RAND()+RAND()+RAND()+RAND()+RAND())-6))-1)+Real_MC_30Y!M$58)</x:f>
        <x:v>1001957.8553639689</x:v>
      </x:c>
      <x:c r="N45" s="50" t="n">
        <x:f>MAX(0,M45*(1+EXP((LN(1+Real_MC_30Y!$J$11)-0.5*Real_MC_30Y!$J$12^2)+Real_MC_30Y!$J$12*((RAND()+RAND()+RAND()+RAND()+RAND()+RAND()+RAND()+RAND()+RAND()+RAND()+RAND()+RAND())-6))-1)+Real_MC_30Y!N$58)</x:f>
        <x:v>1095741.1829638334</x:v>
      </x:c>
      <x:c r="O45" s="50" t="n">
        <x:f>MAX(0,N45*(1+EXP((LN(1+Real_MC_30Y!$J$11)-0.5*Real_MC_30Y!$J$12^2)+Real_MC_30Y!$J$12*((RAND()+RAND()+RAND()+RAND()+RAND()+RAND()+RAND()+RAND()+RAND()+RAND()+RAND()+RAND())-6))-1)+Real_MC_30Y!O$58)</x:f>
        <x:v>1212424.3283313024</x:v>
      </x:c>
      <x:c r="P45" s="50" t="n">
        <x:f>MAX(0,O45*(1+EXP((LN(1+Real_MC_30Y!$J$11)-0.5*Real_MC_30Y!$J$12^2)+Real_MC_30Y!$J$12*((RAND()+RAND()+RAND()+RAND()+RAND()+RAND()+RAND()+RAND()+RAND()+RAND()+RAND()+RAND())-6))-1)+Real_MC_30Y!P$58)</x:f>
        <x:v>1040298.5955050921</x:v>
      </x:c>
      <x:c r="Q45" s="50" t="n">
        <x:f>MAX(0,P45*(1+EXP((LN(1+Real_MC_30Y!$J$11)-0.5*Real_MC_30Y!$J$12^2)+Real_MC_30Y!$J$12*((RAND()+RAND()+RAND()+RAND()+RAND()+RAND()+RAND()+RAND()+RAND()+RAND()+RAND()+RAND())-6))-1)+Real_MC_30Y!Q$58)</x:f>
        <x:v>859032.4872910561</x:v>
      </x:c>
      <x:c r="R45" s="50" t="n">
        <x:f>MAX(0,Q45*(1+EXP((LN(1+Real_MC_30Y!$J$11)-0.5*Real_MC_30Y!$J$12^2)+Real_MC_30Y!$J$12*((RAND()+RAND()+RAND()+RAND()+RAND()+RAND()+RAND()+RAND()+RAND()+RAND()+RAND()+RAND())-6))-1)+Real_MC_30Y!R$58)</x:f>
        <x:v>761589.0457270462</x:v>
      </x:c>
      <x:c r="S45" s="50" t="n">
        <x:f>MAX(0,R45*(1+EXP((LN(1+Real_MC_30Y!$J$11)-0.5*Real_MC_30Y!$J$12^2)+Real_MC_30Y!$J$12*((RAND()+RAND()+RAND()+RAND()+RAND()+RAND()+RAND()+RAND()+RAND()+RAND()+RAND()+RAND())-6))-1)+Real_MC_30Y!S$58)</x:f>
        <x:v>917835.1060594947</x:v>
      </x:c>
      <x:c r="T45" s="50" t="n">
        <x:f>MAX(0,S45*(1+EXP((LN(1+Real_MC_30Y!$J$11)-0.5*Real_MC_30Y!$J$12^2)+Real_MC_30Y!$J$12*((RAND()+RAND()+RAND()+RAND()+RAND()+RAND()+RAND()+RAND()+RAND()+RAND()+RAND()+RAND())-6))-1)+Real_MC_30Y!T$58)</x:f>
        <x:v>1134396.1666007652</x:v>
      </x:c>
      <x:c r="U45" s="50" t="n">
        <x:f>MAX(0,T45*(1+EXP((LN(1+Real_MC_30Y!$J$11)-0.5*Real_MC_30Y!$J$12^2)+Real_MC_30Y!$J$12*((RAND()+RAND()+RAND()+RAND()+RAND()+RAND()+RAND()+RAND()+RAND()+RAND()+RAND()+RAND())-6))-1)+Real_MC_30Y!U$58)</x:f>
        <x:v>1296908.4732044758</x:v>
      </x:c>
      <x:c r="V45" s="50" t="n">
        <x:f>MAX(0,U45*(1+EXP((LN(1+Real_MC_30Y!$J$11)-0.5*Real_MC_30Y!$J$12^2)+Real_MC_30Y!$J$12*((RAND()+RAND()+RAND()+RAND()+RAND()+RAND()+RAND()+RAND()+RAND()+RAND()+RAND()+RAND())-6))-1)+Real_MC_30Y!V$58)</x:f>
        <x:v>1352541.9981413933</x:v>
      </x:c>
      <x:c r="W45" s="50" t="n">
        <x:f>MAX(0,V45*(1+EXP((LN(1+Real_MC_30Y!$J$11)-0.5*Real_MC_30Y!$J$12^2)+Real_MC_30Y!$J$12*((RAND()+RAND()+RAND()+RAND()+RAND()+RAND()+RAND()+RAND()+RAND()+RAND()+RAND()+RAND())-6))-1)+Real_MC_30Y!W$58)</x:f>
        <x:v>1383730.1852138462</x:v>
      </x:c>
      <x:c r="X45" s="50" t="n">
        <x:f>MAX(0,W45*(1+EXP((LN(1+Real_MC_30Y!$J$11)-0.5*Real_MC_30Y!$J$12^2)+Real_MC_30Y!$J$12*((RAND()+RAND()+RAND()+RAND()+RAND()+RAND()+RAND()+RAND()+RAND()+RAND()+RAND()+RAND())-6))-1)+Real_MC_30Y!X$58)</x:f>
        <x:v>1603884.4292159914</x:v>
      </x:c>
      <x:c r="Y45" s="50" t="n">
        <x:f>MAX(0,X45*(1+EXP((LN(1+Real_MC_30Y!$J$11)-0.5*Real_MC_30Y!$J$12^2)+Real_MC_30Y!$J$12*((RAND()+RAND()+RAND()+RAND()+RAND()+RAND()+RAND()+RAND()+RAND()+RAND()+RAND()+RAND())-6))-1)+Real_MC_30Y!Y$58)</x:f>
        <x:v>1496497.431903939</x:v>
      </x:c>
      <x:c r="Z45" s="50" t="n">
        <x:f>MAX(0,Y45*(1+EXP((LN(1+Real_MC_30Y!$J$11)-0.5*Real_MC_30Y!$J$12^2)+Real_MC_30Y!$J$12*((RAND()+RAND()+RAND()+RAND()+RAND()+RAND()+RAND()+RAND()+RAND()+RAND()+RAND()+RAND())-6))-1)+Real_MC_30Y!Z$58)</x:f>
        <x:v>2032479.7693574487</x:v>
      </x:c>
      <x:c r="AA45" s="50" t="n">
        <x:f>MAX(0,Z45*(1+EXP((LN(1+Real_MC_30Y!$J$11)-0.5*Real_MC_30Y!$J$12^2)+Real_MC_30Y!$J$12*((RAND()+RAND()+RAND()+RAND()+RAND()+RAND()+RAND()+RAND()+RAND()+RAND()+RAND()+RAND())-6))-1)+Real_MC_30Y!AA$58)</x:f>
        <x:v>2294892.815720967</x:v>
      </x:c>
      <x:c r="AB45" s="50" t="n">
        <x:f>MAX(0,AA45*(1+EXP((LN(1+Real_MC_30Y!$J$11)-0.5*Real_MC_30Y!$J$12^2)+Real_MC_30Y!$J$12*((RAND()+RAND()+RAND()+RAND()+RAND()+RAND()+RAND()+RAND()+RAND()+RAND()+RAND()+RAND())-6))-1)+Real_MC_30Y!AB$58)</x:f>
        <x:v>3101579.922183348</x:v>
      </x:c>
      <x:c r="AC45" s="50" t="n">
        <x:f>MAX(0,AB45*(1+EXP((LN(1+Real_MC_30Y!$J$11)-0.5*Real_MC_30Y!$J$12^2)+Real_MC_30Y!$J$12*((RAND()+RAND()+RAND()+RAND()+RAND()+RAND()+RAND()+RAND()+RAND()+RAND()+RAND()+RAND())-6))-1)+Real_MC_30Y!AC$58)</x:f>
        <x:v>2617375.274189626</x:v>
      </x:c>
      <x:c r="AD45" s="50" t="n">
        <x:f>MAX(0,AC45*(1+EXP((LN(1+Real_MC_30Y!$J$11)-0.5*Real_MC_30Y!$J$12^2)+Real_MC_30Y!$J$12*((RAND()+RAND()+RAND()+RAND()+RAND()+RAND()+RAND()+RAND()+RAND()+RAND()+RAND()+RAND())-6))-1)+Real_MC_30Y!AD$58)</x:f>
        <x:v>2769901.0306398408</x:v>
      </x:c>
      <x:c r="AE45" s="50" t="n">
        <x:f>MAX(0,AD45*(1+EXP((LN(1+Real_MC_30Y!$J$11)-0.5*Real_MC_30Y!$J$12^2)+Real_MC_30Y!$J$12*((RAND()+RAND()+RAND()+RAND()+RAND()+RAND()+RAND()+RAND()+RAND()+RAND()+RAND()+RAND())-6))-1)+Real_MC_30Y!AE$58)</x:f>
        <x:v>2681139.0833424754</x:v>
      </x:c>
      <x:c r="AF45" s="50" t="n">
        <x:f>MAX(0,AE45*(1+EXP((LN(1+Real_MC_30Y!$J$11)-0.5*Real_MC_30Y!$J$12^2)+Real_MC_30Y!$J$12*((RAND()+RAND()+RAND()+RAND()+RAND()+RAND()+RAND()+RAND()+RAND()+RAND()+RAND()+RAND())-6))-1)+Real_MC_30Y!AF$58)</x:f>
        <x:v>2859220.5215852065</x:v>
      </x:c>
    </x:row>
    <x:row r="46">
      <x:c r="A46">
        <x:v>42</x:v>
      </x:c>
      <x:c r="B46" s="50" t="n">
        <x:f>MAX(0,Liquidity_30Y!$C$14+Real_MC_30Y!B$57-Real_MC_30Y!B$56)</x:f>
        <x:v>1029031.25</x:v>
      </x:c>
      <x:c r="C46" s="50" t="n">
        <x:f>MAX(0,B46*(1+EXP((LN(1+Real_MC_30Y!$J$11)-0.5*Real_MC_30Y!$J$12^2)+Real_MC_30Y!$J$12*((RAND()+RAND()+RAND()+RAND()+RAND()+RAND()+RAND()+RAND()+RAND()+RAND()+RAND()+RAND())-6))-1)+Real_MC_30Y!C$58)</x:f>
        <x:v>1119950.9463162166</x:v>
      </x:c>
      <x:c r="D46" s="50" t="n">
        <x:f>MAX(0,C46*(1+EXP((LN(1+Real_MC_30Y!$J$11)-0.5*Real_MC_30Y!$J$12^2)+Real_MC_30Y!$J$12*((RAND()+RAND()+RAND()+RAND()+RAND()+RAND()+RAND()+RAND()+RAND()+RAND()+RAND()+RAND())-6))-1)+Real_MC_30Y!D$58)</x:f>
        <x:v>1336078.6121770581</x:v>
      </x:c>
      <x:c r="E46" s="50" t="n">
        <x:f>MAX(0,D46*(1+EXP((LN(1+Real_MC_30Y!$J$11)-0.5*Real_MC_30Y!$J$12^2)+Real_MC_30Y!$J$12*((RAND()+RAND()+RAND()+RAND()+RAND()+RAND()+RAND()+RAND()+RAND()+RAND()+RAND()+RAND())-6))-1)+Real_MC_30Y!E$58)</x:f>
        <x:v>1167176.8653386177</x:v>
      </x:c>
      <x:c r="F46" s="50" t="n">
        <x:f>MAX(0,E46*(1+EXP((LN(1+Real_MC_30Y!$J$11)-0.5*Real_MC_30Y!$J$12^2)+Real_MC_30Y!$J$12*((RAND()+RAND()+RAND()+RAND()+RAND()+RAND()+RAND()+RAND()+RAND()+RAND()+RAND()+RAND())-6))-1)+Real_MC_30Y!F$58)</x:f>
        <x:v>1043792.8361016209</x:v>
      </x:c>
      <x:c r="G46" s="50" t="n">
        <x:f>MAX(0,F46*(1+EXP((LN(1+Real_MC_30Y!$J$11)-0.5*Real_MC_30Y!$J$12^2)+Real_MC_30Y!$J$12*((RAND()+RAND()+RAND()+RAND()+RAND()+RAND()+RAND()+RAND()+RAND()+RAND()+RAND()+RAND())-6))-1)+Real_MC_30Y!G$58)</x:f>
        <x:v>1009449.6910189515</x:v>
      </x:c>
      <x:c r="H46" s="50" t="n">
        <x:f>MAX(0,G46*(1+EXP((LN(1+Real_MC_30Y!$J$11)-0.5*Real_MC_30Y!$J$12^2)+Real_MC_30Y!$J$12*((RAND()+RAND()+RAND()+RAND()+RAND()+RAND()+RAND()+RAND()+RAND()+RAND()+RAND()+RAND())-6))-1)+Real_MC_30Y!H$58)</x:f>
        <x:v>1271660.9806946882</x:v>
      </x:c>
      <x:c r="I46" s="50" t="n">
        <x:f>MAX(0,H46*(1+EXP((LN(1+Real_MC_30Y!$J$11)-0.5*Real_MC_30Y!$J$12^2)+Real_MC_30Y!$J$12*((RAND()+RAND()+RAND()+RAND()+RAND()+RAND()+RAND()+RAND()+RAND()+RAND()+RAND()+RAND())-6))-1)+Real_MC_30Y!I$58)</x:f>
        <x:v>1577570.9969950195</x:v>
      </x:c>
      <x:c r="J46" s="50" t="n">
        <x:f>MAX(0,I46*(1+EXP((LN(1+Real_MC_30Y!$J$11)-0.5*Real_MC_30Y!$J$12^2)+Real_MC_30Y!$J$12*((RAND()+RAND()+RAND()+RAND()+RAND()+RAND()+RAND()+RAND()+RAND()+RAND()+RAND()+RAND())-6))-1)+Real_MC_30Y!J$58)</x:f>
        <x:v>1738905.38140511</x:v>
      </x:c>
      <x:c r="K46" s="50" t="n">
        <x:f>MAX(0,J46*(1+EXP((LN(1+Real_MC_30Y!$J$11)-0.5*Real_MC_30Y!$J$12^2)+Real_MC_30Y!$J$12*((RAND()+RAND()+RAND()+RAND()+RAND()+RAND()+RAND()+RAND()+RAND()+RAND()+RAND()+RAND())-6))-1)+Real_MC_30Y!K$58)</x:f>
        <x:v>2466949.8213046407</x:v>
      </x:c>
      <x:c r="L46" s="50" t="n">
        <x:f>MAX(0,K46*(1+EXP((LN(1+Real_MC_30Y!$J$11)-0.5*Real_MC_30Y!$J$12^2)+Real_MC_30Y!$J$12*((RAND()+RAND()+RAND()+RAND()+RAND()+RAND()+RAND()+RAND()+RAND()+RAND()+RAND()+RAND())-6))-1)+Real_MC_30Y!L$58)</x:f>
        <x:v>2576310.521197198</x:v>
      </x:c>
      <x:c r="M46" s="50" t="n">
        <x:f>MAX(0,L46*(1+EXP((LN(1+Real_MC_30Y!$J$11)-0.5*Real_MC_30Y!$J$12^2)+Real_MC_30Y!$J$12*((RAND()+RAND()+RAND()+RAND()+RAND()+RAND()+RAND()+RAND()+RAND()+RAND()+RAND()+RAND())-6))-1)+Real_MC_30Y!M$58)</x:f>
        <x:v>2781462.5558421765</x:v>
      </x:c>
      <x:c r="N46" s="50" t="n">
        <x:f>MAX(0,M46*(1+EXP((LN(1+Real_MC_30Y!$J$11)-0.5*Real_MC_30Y!$J$12^2)+Real_MC_30Y!$J$12*((RAND()+RAND()+RAND()+RAND()+RAND()+RAND()+RAND()+RAND()+RAND()+RAND()+RAND()+RAND())-6))-1)+Real_MC_30Y!N$58)</x:f>
        <x:v>3444503.200222114</x:v>
      </x:c>
      <x:c r="O46" s="50" t="n">
        <x:f>MAX(0,N46*(1+EXP((LN(1+Real_MC_30Y!$J$11)-0.5*Real_MC_30Y!$J$12^2)+Real_MC_30Y!$J$12*((RAND()+RAND()+RAND()+RAND()+RAND()+RAND()+RAND()+RAND()+RAND()+RAND()+RAND()+RAND())-6))-1)+Real_MC_30Y!O$58)</x:f>
        <x:v>3441117.5247675567</x:v>
      </x:c>
      <x:c r="P46" s="50" t="n">
        <x:f>MAX(0,O46*(1+EXP((LN(1+Real_MC_30Y!$J$11)-0.5*Real_MC_30Y!$J$12^2)+Real_MC_30Y!$J$12*((RAND()+RAND()+RAND()+RAND()+RAND()+RAND()+RAND()+RAND()+RAND()+RAND()+RAND()+RAND())-6))-1)+Real_MC_30Y!P$58)</x:f>
        <x:v>3013585.985253284</x:v>
      </x:c>
      <x:c r="Q46" s="50" t="n">
        <x:f>MAX(0,P46*(1+EXP((LN(1+Real_MC_30Y!$J$11)-0.5*Real_MC_30Y!$J$12^2)+Real_MC_30Y!$J$12*((RAND()+RAND()+RAND()+RAND()+RAND()+RAND()+RAND()+RAND()+RAND()+RAND()+RAND()+RAND())-6))-1)+Real_MC_30Y!Q$58)</x:f>
        <x:v>2547832.943601864</x:v>
      </x:c>
      <x:c r="R46" s="50" t="n">
        <x:f>MAX(0,Q46*(1+EXP((LN(1+Real_MC_30Y!$J$11)-0.5*Real_MC_30Y!$J$12^2)+Real_MC_30Y!$J$12*((RAND()+RAND()+RAND()+RAND()+RAND()+RAND()+RAND()+RAND()+RAND()+RAND()+RAND()+RAND())-6))-1)+Real_MC_30Y!R$58)</x:f>
        <x:v>2333190.648471731</x:v>
      </x:c>
      <x:c r="S46" s="50" t="n">
        <x:f>MAX(0,R46*(1+EXP((LN(1+Real_MC_30Y!$J$11)-0.5*Real_MC_30Y!$J$12^2)+Real_MC_30Y!$J$12*((RAND()+RAND()+RAND()+RAND()+RAND()+RAND()+RAND()+RAND()+RAND()+RAND()+RAND()+RAND())-6))-1)+Real_MC_30Y!S$58)</x:f>
        <x:v>2677409.8291390124</x:v>
      </x:c>
      <x:c r="T46" s="50" t="n">
        <x:f>MAX(0,S46*(1+EXP((LN(1+Real_MC_30Y!$J$11)-0.5*Real_MC_30Y!$J$12^2)+Real_MC_30Y!$J$12*((RAND()+RAND()+RAND()+RAND()+RAND()+RAND()+RAND()+RAND()+RAND()+RAND()+RAND()+RAND())-6))-1)+Real_MC_30Y!T$58)</x:f>
        <x:v>2764722.595704468</x:v>
      </x:c>
      <x:c r="U46" s="50" t="n">
        <x:f>MAX(0,T46*(1+EXP((LN(1+Real_MC_30Y!$J$11)-0.5*Real_MC_30Y!$J$12^2)+Real_MC_30Y!$J$12*((RAND()+RAND()+RAND()+RAND()+RAND()+RAND()+RAND()+RAND()+RAND()+RAND()+RAND()+RAND())-6))-1)+Real_MC_30Y!U$58)</x:f>
        <x:v>2807935.715427489</x:v>
      </x:c>
      <x:c r="V46" s="50" t="n">
        <x:f>MAX(0,U46*(1+EXP((LN(1+Real_MC_30Y!$J$11)-0.5*Real_MC_30Y!$J$12^2)+Real_MC_30Y!$J$12*((RAND()+RAND()+RAND()+RAND()+RAND()+RAND()+RAND()+RAND()+RAND()+RAND()+RAND()+RAND())-6))-1)+Real_MC_30Y!V$58)</x:f>
        <x:v>2888734.418830764</x:v>
      </x:c>
      <x:c r="W46" s="50" t="n">
        <x:f>MAX(0,V46*(1+EXP((LN(1+Real_MC_30Y!$J$11)-0.5*Real_MC_30Y!$J$12^2)+Real_MC_30Y!$J$12*((RAND()+RAND()+RAND()+RAND()+RAND()+RAND()+RAND()+RAND()+RAND()+RAND()+RAND()+RAND())-6))-1)+Real_MC_30Y!W$58)</x:f>
        <x:v>3102669.214364351</x:v>
      </x:c>
      <x:c r="X46" s="50" t="n">
        <x:f>MAX(0,W46*(1+EXP((LN(1+Real_MC_30Y!$J$11)-0.5*Real_MC_30Y!$J$12^2)+Real_MC_30Y!$J$12*((RAND()+RAND()+RAND()+RAND()+RAND()+RAND()+RAND()+RAND()+RAND()+RAND()+RAND()+RAND())-6))-1)+Real_MC_30Y!X$58)</x:f>
        <x:v>3737307.077907175</x:v>
      </x:c>
      <x:c r="Y46" s="50" t="n">
        <x:f>MAX(0,X46*(1+EXP((LN(1+Real_MC_30Y!$J$11)-0.5*Real_MC_30Y!$J$12^2)+Real_MC_30Y!$J$12*((RAND()+RAND()+RAND()+RAND()+RAND()+RAND()+RAND()+RAND()+RAND()+RAND()+RAND()+RAND())-6))-1)+Real_MC_30Y!Y$58)</x:f>
        <x:v>4497191.974754614</x:v>
      </x:c>
      <x:c r="Z46" s="50" t="n">
        <x:f>MAX(0,Y46*(1+EXP((LN(1+Real_MC_30Y!$J$11)-0.5*Real_MC_30Y!$J$12^2)+Real_MC_30Y!$J$12*((RAND()+RAND()+RAND()+RAND()+RAND()+RAND()+RAND()+RAND()+RAND()+RAND()+RAND()+RAND())-6))-1)+Real_MC_30Y!Z$58)</x:f>
        <x:v>4524215.367232211</x:v>
      </x:c>
      <x:c r="AA46" s="50" t="n">
        <x:f>MAX(0,Z46*(1+EXP((LN(1+Real_MC_30Y!$J$11)-0.5*Real_MC_30Y!$J$12^2)+Real_MC_30Y!$J$12*((RAND()+RAND()+RAND()+RAND()+RAND()+RAND()+RAND()+RAND()+RAND()+RAND()+RAND()+RAND())-6))-1)+Real_MC_30Y!AA$58)</x:f>
        <x:v>4119720.2569128065</x:v>
      </x:c>
      <x:c r="AB46" s="50" t="n">
        <x:f>MAX(0,AA46*(1+EXP((LN(1+Real_MC_30Y!$J$11)-0.5*Real_MC_30Y!$J$12^2)+Real_MC_30Y!$J$12*((RAND()+RAND()+RAND()+RAND()+RAND()+RAND()+RAND()+RAND()+RAND()+RAND()+RAND()+RAND())-6))-1)+Real_MC_30Y!AB$58)</x:f>
        <x:v>5120181.361490332</x:v>
      </x:c>
      <x:c r="AC46" s="50" t="n">
        <x:f>MAX(0,AB46*(1+EXP((LN(1+Real_MC_30Y!$J$11)-0.5*Real_MC_30Y!$J$12^2)+Real_MC_30Y!$J$12*((RAND()+RAND()+RAND()+RAND()+RAND()+RAND()+RAND()+RAND()+RAND()+RAND()+RAND()+RAND())-6))-1)+Real_MC_30Y!AC$58)</x:f>
        <x:v>5044781.325864385</x:v>
      </x:c>
      <x:c r="AD46" s="50" t="n">
        <x:f>MAX(0,AC46*(1+EXP((LN(1+Real_MC_30Y!$J$11)-0.5*Real_MC_30Y!$J$12^2)+Real_MC_30Y!$J$12*((RAND()+RAND()+RAND()+RAND()+RAND()+RAND()+RAND()+RAND()+RAND()+RAND()+RAND()+RAND())-6))-1)+Real_MC_30Y!AD$58)</x:f>
        <x:v>6091646.199979608</x:v>
      </x:c>
      <x:c r="AE46" s="50" t="n">
        <x:f>MAX(0,AD46*(1+EXP((LN(1+Real_MC_30Y!$J$11)-0.5*Real_MC_30Y!$J$12^2)+Real_MC_30Y!$J$12*((RAND()+RAND()+RAND()+RAND()+RAND()+RAND()+RAND()+RAND()+RAND()+RAND()+RAND()+RAND())-6))-1)+Real_MC_30Y!AE$58)</x:f>
        <x:v>5289030.386818244</x:v>
      </x:c>
      <x:c r="AF46" s="50" t="n">
        <x:f>MAX(0,AE46*(1+EXP((LN(1+Real_MC_30Y!$J$11)-0.5*Real_MC_30Y!$J$12^2)+Real_MC_30Y!$J$12*((RAND()+RAND()+RAND()+RAND()+RAND()+RAND()+RAND()+RAND()+RAND()+RAND()+RAND()+RAND())-6))-1)+Real_MC_30Y!AF$58)</x:f>
        <x:v>6645481.0725913625</x:v>
      </x:c>
    </x:row>
    <x:row r="47">
      <x:c r="A47">
        <x:v>43</x:v>
      </x:c>
      <x:c r="B47" s="50" t="n">
        <x:f>MAX(0,Liquidity_30Y!$C$14+Real_MC_30Y!B$57-Real_MC_30Y!B$56)</x:f>
        <x:v>1029031.25</x:v>
      </x:c>
      <x:c r="C47" s="50" t="n">
        <x:f>MAX(0,B47*(1+EXP((LN(1+Real_MC_30Y!$J$11)-0.5*Real_MC_30Y!$J$12^2)+Real_MC_30Y!$J$12*((RAND()+RAND()+RAND()+RAND()+RAND()+RAND()+RAND()+RAND()+RAND()+RAND()+RAND()+RAND())-6))-1)+Real_MC_30Y!C$58)</x:f>
        <x:v>893500.8915394676</x:v>
      </x:c>
      <x:c r="D47" s="50" t="n">
        <x:f>MAX(0,C47*(1+EXP((LN(1+Real_MC_30Y!$J$11)-0.5*Real_MC_30Y!$J$12^2)+Real_MC_30Y!$J$12*((RAND()+RAND()+RAND()+RAND()+RAND()+RAND()+RAND()+RAND()+RAND()+RAND()+RAND()+RAND())-6))-1)+Real_MC_30Y!D$58)</x:f>
        <x:v>799823.3517574572</x:v>
      </x:c>
      <x:c r="E47" s="50" t="n">
        <x:f>MAX(0,D47*(1+EXP((LN(1+Real_MC_30Y!$J$11)-0.5*Real_MC_30Y!$J$12^2)+Real_MC_30Y!$J$12*((RAND()+RAND()+RAND()+RAND()+RAND()+RAND()+RAND()+RAND()+RAND()+RAND()+RAND()+RAND())-6))-1)+Real_MC_30Y!E$58)</x:f>
        <x:v>797779.1445142427</x:v>
      </x:c>
      <x:c r="F47" s="50" t="n">
        <x:f>MAX(0,E47*(1+EXP((LN(1+Real_MC_30Y!$J$11)-0.5*Real_MC_30Y!$J$12^2)+Real_MC_30Y!$J$12*((RAND()+RAND()+RAND()+RAND()+RAND()+RAND()+RAND()+RAND()+RAND()+RAND()+RAND()+RAND())-6))-1)+Real_MC_30Y!F$58)</x:f>
        <x:v>821395.2747098935</x:v>
      </x:c>
      <x:c r="G47" s="50" t="n">
        <x:f>MAX(0,F47*(1+EXP((LN(1+Real_MC_30Y!$J$11)-0.5*Real_MC_30Y!$J$12^2)+Real_MC_30Y!$J$12*((RAND()+RAND()+RAND()+RAND()+RAND()+RAND()+RAND()+RAND()+RAND()+RAND()+RAND()+RAND())-6))-1)+Real_MC_30Y!G$58)</x:f>
        <x:v>753934.5015627113</x:v>
      </x:c>
      <x:c r="H47" s="50" t="n">
        <x:f>MAX(0,G47*(1+EXP((LN(1+Real_MC_30Y!$J$11)-0.5*Real_MC_30Y!$J$12^2)+Real_MC_30Y!$J$12*((RAND()+RAND()+RAND()+RAND()+RAND()+RAND()+RAND()+RAND()+RAND()+RAND()+RAND()+RAND())-6))-1)+Real_MC_30Y!H$58)</x:f>
        <x:v>935577.7849735055</x:v>
      </x:c>
      <x:c r="I47" s="50" t="n">
        <x:f>MAX(0,H47*(1+EXP((LN(1+Real_MC_30Y!$J$11)-0.5*Real_MC_30Y!$J$12^2)+Real_MC_30Y!$J$12*((RAND()+RAND()+RAND()+RAND()+RAND()+RAND()+RAND()+RAND()+RAND()+RAND()+RAND()+RAND())-6))-1)+Real_MC_30Y!I$58)</x:f>
        <x:v>1335207.0336136473</x:v>
      </x:c>
      <x:c r="J47" s="50" t="n">
        <x:f>MAX(0,I47*(1+EXP((LN(1+Real_MC_30Y!$J$11)-0.5*Real_MC_30Y!$J$12^2)+Real_MC_30Y!$J$12*((RAND()+RAND()+RAND()+RAND()+RAND()+RAND()+RAND()+RAND()+RAND()+RAND()+RAND()+RAND())-6))-1)+Real_MC_30Y!J$58)</x:f>
        <x:v>1263672.9030632628</x:v>
      </x:c>
      <x:c r="K47" s="50" t="n">
        <x:f>MAX(0,J47*(1+EXP((LN(1+Real_MC_30Y!$J$11)-0.5*Real_MC_30Y!$J$12^2)+Real_MC_30Y!$J$12*((RAND()+RAND()+RAND()+RAND()+RAND()+RAND()+RAND()+RAND()+RAND()+RAND()+RAND()+RAND())-6))-1)+Real_MC_30Y!K$58)</x:f>
        <x:v>1797366.4333088824</x:v>
      </x:c>
      <x:c r="L47" s="50" t="n">
        <x:f>MAX(0,K47*(1+EXP((LN(1+Real_MC_30Y!$J$11)-0.5*Real_MC_30Y!$J$12^2)+Real_MC_30Y!$J$12*((RAND()+RAND()+RAND()+RAND()+RAND()+RAND()+RAND()+RAND()+RAND()+RAND()+RAND()+RAND())-6))-1)+Real_MC_30Y!L$58)</x:f>
        <x:v>1250208.5808253253</x:v>
      </x:c>
      <x:c r="M47" s="50" t="n">
        <x:f>MAX(0,L47*(1+EXP((LN(1+Real_MC_30Y!$J$11)-0.5*Real_MC_30Y!$J$12^2)+Real_MC_30Y!$J$12*((RAND()+RAND()+RAND()+RAND()+RAND()+RAND()+RAND()+RAND()+RAND()+RAND()+RAND()+RAND())-6))-1)+Real_MC_30Y!M$58)</x:f>
        <x:v>1531374.024448136</x:v>
      </x:c>
      <x:c r="N47" s="50" t="n">
        <x:f>MAX(0,M47*(1+EXP((LN(1+Real_MC_30Y!$J$11)-0.5*Real_MC_30Y!$J$12^2)+Real_MC_30Y!$J$12*((RAND()+RAND()+RAND()+RAND()+RAND()+RAND()+RAND()+RAND()+RAND()+RAND()+RAND()+RAND())-6))-1)+Real_MC_30Y!N$58)</x:f>
        <x:v>1923528.9227306535</x:v>
      </x:c>
      <x:c r="O47" s="50" t="n">
        <x:f>MAX(0,N47*(1+EXP((LN(1+Real_MC_30Y!$J$11)-0.5*Real_MC_30Y!$J$12^2)+Real_MC_30Y!$J$12*((RAND()+RAND()+RAND()+RAND()+RAND()+RAND()+RAND()+RAND()+RAND()+RAND()+RAND()+RAND())-6))-1)+Real_MC_30Y!O$58)</x:f>
        <x:v>1909012.7015459794</x:v>
      </x:c>
      <x:c r="P47" s="50" t="n">
        <x:f>MAX(0,O47*(1+EXP((LN(1+Real_MC_30Y!$J$11)-0.5*Real_MC_30Y!$J$12^2)+Real_MC_30Y!$J$12*((RAND()+RAND()+RAND()+RAND()+RAND()+RAND()+RAND()+RAND()+RAND()+RAND()+RAND()+RAND())-6))-1)+Real_MC_30Y!P$58)</x:f>
        <x:v>2044241.5956371336</x:v>
      </x:c>
      <x:c r="Q47" s="50" t="n">
        <x:f>MAX(0,P47*(1+EXP((LN(1+Real_MC_30Y!$J$11)-0.5*Real_MC_30Y!$J$12^2)+Real_MC_30Y!$J$12*((RAND()+RAND()+RAND()+RAND()+RAND()+RAND()+RAND()+RAND()+RAND()+RAND()+RAND()+RAND())-6))-1)+Real_MC_30Y!Q$58)</x:f>
        <x:v>2106933.120155498</x:v>
      </x:c>
      <x:c r="R47" s="50" t="n">
        <x:f>MAX(0,Q47*(1+EXP((LN(1+Real_MC_30Y!$J$11)-0.5*Real_MC_30Y!$J$12^2)+Real_MC_30Y!$J$12*((RAND()+RAND()+RAND()+RAND()+RAND()+RAND()+RAND()+RAND()+RAND()+RAND()+RAND()+RAND())-6))-1)+Real_MC_30Y!R$58)</x:f>
        <x:v>2212897.3725997373</x:v>
      </x:c>
      <x:c r="S47" s="50" t="n">
        <x:f>MAX(0,R47*(1+EXP((LN(1+Real_MC_30Y!$J$11)-0.5*Real_MC_30Y!$J$12^2)+Real_MC_30Y!$J$12*((RAND()+RAND()+RAND()+RAND()+RAND()+RAND()+RAND()+RAND()+RAND()+RAND()+RAND()+RAND())-6))-1)+Real_MC_30Y!S$58)</x:f>
        <x:v>2516818.7017240697</x:v>
      </x:c>
      <x:c r="T47" s="50" t="n">
        <x:f>MAX(0,S47*(1+EXP((LN(1+Real_MC_30Y!$J$11)-0.5*Real_MC_30Y!$J$12^2)+Real_MC_30Y!$J$12*((RAND()+RAND()+RAND()+RAND()+RAND()+RAND()+RAND()+RAND()+RAND()+RAND()+RAND()+RAND())-6))-1)+Real_MC_30Y!T$58)</x:f>
        <x:v>2893622.86458495</x:v>
      </x:c>
      <x:c r="U47" s="50" t="n">
        <x:f>MAX(0,T47*(1+EXP((LN(1+Real_MC_30Y!$J$11)-0.5*Real_MC_30Y!$J$12^2)+Real_MC_30Y!$J$12*((RAND()+RAND()+RAND()+RAND()+RAND()+RAND()+RAND()+RAND()+RAND()+RAND()+RAND()+RAND())-6))-1)+Real_MC_30Y!U$58)</x:f>
        <x:v>3382182.9459898146</x:v>
      </x:c>
      <x:c r="V47" s="50" t="n">
        <x:f>MAX(0,U47*(1+EXP((LN(1+Real_MC_30Y!$J$11)-0.5*Real_MC_30Y!$J$12^2)+Real_MC_30Y!$J$12*((RAND()+RAND()+RAND()+RAND()+RAND()+RAND()+RAND()+RAND()+RAND()+RAND()+RAND()+RAND())-6))-1)+Real_MC_30Y!V$58)</x:f>
        <x:v>4518394.989072645</x:v>
      </x:c>
      <x:c r="W47" s="50" t="n">
        <x:f>MAX(0,V47*(1+EXP((LN(1+Real_MC_30Y!$J$11)-0.5*Real_MC_30Y!$J$12^2)+Real_MC_30Y!$J$12*((RAND()+RAND()+RAND()+RAND()+RAND()+RAND()+RAND()+RAND()+RAND()+RAND()+RAND()+RAND())-6))-1)+Real_MC_30Y!W$58)</x:f>
        <x:v>4448034.40390905</x:v>
      </x:c>
      <x:c r="X47" s="50" t="n">
        <x:f>MAX(0,W47*(1+EXP((LN(1+Real_MC_30Y!$J$11)-0.5*Real_MC_30Y!$J$12^2)+Real_MC_30Y!$J$12*((RAND()+RAND()+RAND()+RAND()+RAND()+RAND()+RAND()+RAND()+RAND()+RAND()+RAND()+RAND())-6))-1)+Real_MC_30Y!X$58)</x:f>
        <x:v>4177089.8557717865</x:v>
      </x:c>
      <x:c r="Y47" s="50" t="n">
        <x:f>MAX(0,X47*(1+EXP((LN(1+Real_MC_30Y!$J$11)-0.5*Real_MC_30Y!$J$12^2)+Real_MC_30Y!$J$12*((RAND()+RAND()+RAND()+RAND()+RAND()+RAND()+RAND()+RAND()+RAND()+RAND()+RAND()+RAND())-6))-1)+Real_MC_30Y!Y$58)</x:f>
        <x:v>4743612.93341599</x:v>
      </x:c>
      <x:c r="Z47" s="50" t="n">
        <x:f>MAX(0,Y47*(1+EXP((LN(1+Real_MC_30Y!$J$11)-0.5*Real_MC_30Y!$J$12^2)+Real_MC_30Y!$J$12*((RAND()+RAND()+RAND()+RAND()+RAND()+RAND()+RAND()+RAND()+RAND()+RAND()+RAND()+RAND())-6))-1)+Real_MC_30Y!Z$58)</x:f>
        <x:v>5412971.201937406</x:v>
      </x:c>
      <x:c r="AA47" s="50" t="n">
        <x:f>MAX(0,Z47*(1+EXP((LN(1+Real_MC_30Y!$J$11)-0.5*Real_MC_30Y!$J$12^2)+Real_MC_30Y!$J$12*((RAND()+RAND()+RAND()+RAND()+RAND()+RAND()+RAND()+RAND()+RAND()+RAND()+RAND()+RAND())-6))-1)+Real_MC_30Y!AA$58)</x:f>
        <x:v>7267180.471686013</x:v>
      </x:c>
      <x:c r="AB47" s="50" t="n">
        <x:f>MAX(0,AA47*(1+EXP((LN(1+Real_MC_30Y!$J$11)-0.5*Real_MC_30Y!$J$12^2)+Real_MC_30Y!$J$12*((RAND()+RAND()+RAND()+RAND()+RAND()+RAND()+RAND()+RAND()+RAND()+RAND()+RAND()+RAND())-6))-1)+Real_MC_30Y!AB$58)</x:f>
        <x:v>9094920.866401352</x:v>
      </x:c>
      <x:c r="AC47" s="50" t="n">
        <x:f>MAX(0,AB47*(1+EXP((LN(1+Real_MC_30Y!$J$11)-0.5*Real_MC_30Y!$J$12^2)+Real_MC_30Y!$J$12*((RAND()+RAND()+RAND()+RAND()+RAND()+RAND()+RAND()+RAND()+RAND()+RAND()+RAND()+RAND())-6))-1)+Real_MC_30Y!AC$58)</x:f>
        <x:v>9144479.302334746</x:v>
      </x:c>
      <x:c r="AD47" s="50" t="n">
        <x:f>MAX(0,AC47*(1+EXP((LN(1+Real_MC_30Y!$J$11)-0.5*Real_MC_30Y!$J$12^2)+Real_MC_30Y!$J$12*((RAND()+RAND()+RAND()+RAND()+RAND()+RAND()+RAND()+RAND()+RAND()+RAND()+RAND()+RAND())-6))-1)+Real_MC_30Y!AD$58)</x:f>
        <x:v>9462184.084225982</x:v>
      </x:c>
      <x:c r="AE47" s="50" t="n">
        <x:f>MAX(0,AD47*(1+EXP((LN(1+Real_MC_30Y!$J$11)-0.5*Real_MC_30Y!$J$12^2)+Real_MC_30Y!$J$12*((RAND()+RAND()+RAND()+RAND()+RAND()+RAND()+RAND()+RAND()+RAND()+RAND()+RAND()+RAND())-6))-1)+Real_MC_30Y!AE$58)</x:f>
        <x:v>7684124.355700574</x:v>
      </x:c>
      <x:c r="AF47" s="50" t="n">
        <x:f>MAX(0,AE47*(1+EXP((LN(1+Real_MC_30Y!$J$11)-0.5*Real_MC_30Y!$J$12^2)+Real_MC_30Y!$J$12*((RAND()+RAND()+RAND()+RAND()+RAND()+RAND()+RAND()+RAND()+RAND()+RAND()+RAND()+RAND())-6))-1)+Real_MC_30Y!AF$58)</x:f>
        <x:v>9360293.392922884</x:v>
      </x:c>
    </x:row>
    <x:row r="48">
      <x:c r="A48">
        <x:v>44</x:v>
      </x:c>
      <x:c r="B48" s="50" t="n">
        <x:f>MAX(0,Liquidity_30Y!$C$14+Real_MC_30Y!B$57-Real_MC_30Y!B$56)</x:f>
        <x:v>1029031.25</x:v>
      </x:c>
      <x:c r="C48" s="50" t="n">
        <x:f>MAX(0,B48*(1+EXP((LN(1+Real_MC_30Y!$J$11)-0.5*Real_MC_30Y!$J$12^2)+Real_MC_30Y!$J$12*((RAND()+RAND()+RAND()+RAND()+RAND()+RAND()+RAND()+RAND()+RAND()+RAND()+RAND()+RAND())-6))-1)+Real_MC_30Y!C$58)</x:f>
        <x:v>722099.108610007</x:v>
      </x:c>
      <x:c r="D48" s="50" t="n">
        <x:f>MAX(0,C48*(1+EXP((LN(1+Real_MC_30Y!$J$11)-0.5*Real_MC_30Y!$J$12^2)+Real_MC_30Y!$J$12*((RAND()+RAND()+RAND()+RAND()+RAND()+RAND()+RAND()+RAND()+RAND()+RAND()+RAND()+RAND())-6))-1)+Real_MC_30Y!D$58)</x:f>
        <x:v>893945.2430108343</x:v>
      </x:c>
      <x:c r="E48" s="50" t="n">
        <x:f>MAX(0,D48*(1+EXP((LN(1+Real_MC_30Y!$J$11)-0.5*Real_MC_30Y!$J$12^2)+Real_MC_30Y!$J$12*((RAND()+RAND()+RAND()+RAND()+RAND()+RAND()+RAND()+RAND()+RAND()+RAND()+RAND()+RAND())-6))-1)+Real_MC_30Y!E$58)</x:f>
        <x:v>821059.602335086</x:v>
      </x:c>
      <x:c r="F48" s="50" t="n">
        <x:f>MAX(0,E48*(1+EXP((LN(1+Real_MC_30Y!$J$11)-0.5*Real_MC_30Y!$J$12^2)+Real_MC_30Y!$J$12*((RAND()+RAND()+RAND()+RAND()+RAND()+RAND()+RAND()+RAND()+RAND()+RAND()+RAND()+RAND())-6))-1)+Real_MC_30Y!F$58)</x:f>
        <x:v>668412.5809079617</x:v>
      </x:c>
      <x:c r="G48" s="50" t="n">
        <x:f>MAX(0,F48*(1+EXP((LN(1+Real_MC_30Y!$J$11)-0.5*Real_MC_30Y!$J$12^2)+Real_MC_30Y!$J$12*((RAND()+RAND()+RAND()+RAND()+RAND()+RAND()+RAND()+RAND()+RAND()+RAND()+RAND()+RAND())-6))-1)+Real_MC_30Y!G$58)</x:f>
        <x:v>615842.0797926327</x:v>
      </x:c>
      <x:c r="H48" s="50" t="n">
        <x:f>MAX(0,G48*(1+EXP((LN(1+Real_MC_30Y!$J$11)-0.5*Real_MC_30Y!$J$12^2)+Real_MC_30Y!$J$12*((RAND()+RAND()+RAND()+RAND()+RAND()+RAND()+RAND()+RAND()+RAND()+RAND()+RAND()+RAND())-6))-1)+Real_MC_30Y!H$58)</x:f>
        <x:v>597284.5961946631</x:v>
      </x:c>
      <x:c r="I48" s="50" t="n">
        <x:f>MAX(0,H48*(1+EXP((LN(1+Real_MC_30Y!$J$11)-0.5*Real_MC_30Y!$J$12^2)+Real_MC_30Y!$J$12*((RAND()+RAND()+RAND()+RAND()+RAND()+RAND()+RAND()+RAND()+RAND()+RAND()+RAND()+RAND())-6))-1)+Real_MC_30Y!I$58)</x:f>
        <x:v>772453.015315628</x:v>
      </x:c>
      <x:c r="J48" s="50" t="n">
        <x:f>MAX(0,I48*(1+EXP((LN(1+Real_MC_30Y!$J$11)-0.5*Real_MC_30Y!$J$12^2)+Real_MC_30Y!$J$12*((RAND()+RAND()+RAND()+RAND()+RAND()+RAND()+RAND()+RAND()+RAND()+RAND()+RAND()+RAND())-6))-1)+Real_MC_30Y!J$58)</x:f>
        <x:v>894612.8022342308</x:v>
      </x:c>
      <x:c r="K48" s="50" t="n">
        <x:f>MAX(0,J48*(1+EXP((LN(1+Real_MC_30Y!$J$11)-0.5*Real_MC_30Y!$J$12^2)+Real_MC_30Y!$J$12*((RAND()+RAND()+RAND()+RAND()+RAND()+RAND()+RAND()+RAND()+RAND()+RAND()+RAND()+RAND())-6))-1)+Real_MC_30Y!K$58)</x:f>
        <x:v>968849.9431550532</x:v>
      </x:c>
      <x:c r="L48" s="50" t="n">
        <x:f>MAX(0,K48*(1+EXP((LN(1+Real_MC_30Y!$J$11)-0.5*Real_MC_30Y!$J$12^2)+Real_MC_30Y!$J$12*((RAND()+RAND()+RAND()+RAND()+RAND()+RAND()+RAND()+RAND()+RAND()+RAND()+RAND()+RAND())-6))-1)+Real_MC_30Y!L$58)</x:f>
        <x:v>987255.2212330475</x:v>
      </x:c>
      <x:c r="M48" s="50" t="n">
        <x:f>MAX(0,L48*(1+EXP((LN(1+Real_MC_30Y!$J$11)-0.5*Real_MC_30Y!$J$12^2)+Real_MC_30Y!$J$12*((RAND()+RAND()+RAND()+RAND()+RAND()+RAND()+RAND()+RAND()+RAND()+RAND()+RAND()+RAND())-6))-1)+Real_MC_30Y!M$58)</x:f>
        <x:v>899946.7256491027</x:v>
      </x:c>
      <x:c r="N48" s="50" t="n">
        <x:f>MAX(0,M48*(1+EXP((LN(1+Real_MC_30Y!$J$11)-0.5*Real_MC_30Y!$J$12^2)+Real_MC_30Y!$J$12*((RAND()+RAND()+RAND()+RAND()+RAND()+RAND()+RAND()+RAND()+RAND()+RAND()+RAND()+RAND())-6))-1)+Real_MC_30Y!N$58)</x:f>
        <x:v>1061349.2509727718</x:v>
      </x:c>
      <x:c r="O48" s="50" t="n">
        <x:f>MAX(0,N48*(1+EXP((LN(1+Real_MC_30Y!$J$11)-0.5*Real_MC_30Y!$J$12^2)+Real_MC_30Y!$J$12*((RAND()+RAND()+RAND()+RAND()+RAND()+RAND()+RAND()+RAND()+RAND()+RAND()+RAND()+RAND())-6))-1)+Real_MC_30Y!O$58)</x:f>
        <x:v>915477.4519311842</x:v>
      </x:c>
      <x:c r="P48" s="50" t="n">
        <x:f>MAX(0,O48*(1+EXP((LN(1+Real_MC_30Y!$J$11)-0.5*Real_MC_30Y!$J$12^2)+Real_MC_30Y!$J$12*((RAND()+RAND()+RAND()+RAND()+RAND()+RAND()+RAND()+RAND()+RAND()+RAND()+RAND()+RAND())-6))-1)+Real_MC_30Y!P$58)</x:f>
        <x:v>1210731.0858938384</x:v>
      </x:c>
      <x:c r="Q48" s="50" t="n">
        <x:f>MAX(0,P48*(1+EXP((LN(1+Real_MC_30Y!$J$11)-0.5*Real_MC_30Y!$J$12^2)+Real_MC_30Y!$J$12*((RAND()+RAND()+RAND()+RAND()+RAND()+RAND()+RAND()+RAND()+RAND()+RAND()+RAND()+RAND())-6))-1)+Real_MC_30Y!Q$58)</x:f>
        <x:v>999072.2571004112</x:v>
      </x:c>
      <x:c r="R48" s="50" t="n">
        <x:f>MAX(0,Q48*(1+EXP((LN(1+Real_MC_30Y!$J$11)-0.5*Real_MC_30Y!$J$12^2)+Real_MC_30Y!$J$12*((RAND()+RAND()+RAND()+RAND()+RAND()+RAND()+RAND()+RAND()+RAND()+RAND()+RAND()+RAND())-6))-1)+Real_MC_30Y!R$58)</x:f>
        <x:v>985794.0467203129</x:v>
      </x:c>
      <x:c r="S48" s="50" t="n">
        <x:f>MAX(0,R48*(1+EXP((LN(1+Real_MC_30Y!$J$11)-0.5*Real_MC_30Y!$J$12^2)+Real_MC_30Y!$J$12*((RAND()+RAND()+RAND()+RAND()+RAND()+RAND()+RAND()+RAND()+RAND()+RAND()+RAND()+RAND())-6))-1)+Real_MC_30Y!S$58)</x:f>
        <x:v>1142035.969117585</x:v>
      </x:c>
      <x:c r="T48" s="50" t="n">
        <x:f>MAX(0,S48*(1+EXP((LN(1+Real_MC_30Y!$J$11)-0.5*Real_MC_30Y!$J$12^2)+Real_MC_30Y!$J$12*((RAND()+RAND()+RAND()+RAND()+RAND()+RAND()+RAND()+RAND()+RAND()+RAND()+RAND()+RAND())-6))-1)+Real_MC_30Y!T$58)</x:f>
        <x:v>1523330.7137745866</x:v>
      </x:c>
      <x:c r="U48" s="50" t="n">
        <x:f>MAX(0,T48*(1+EXP((LN(1+Real_MC_30Y!$J$11)-0.5*Real_MC_30Y!$J$12^2)+Real_MC_30Y!$J$12*((RAND()+RAND()+RAND()+RAND()+RAND()+RAND()+RAND()+RAND()+RAND()+RAND()+RAND()+RAND())-6))-1)+Real_MC_30Y!U$58)</x:f>
        <x:v>1295162.5408811965</x:v>
      </x:c>
      <x:c r="V48" s="50" t="n">
        <x:f>MAX(0,U48*(1+EXP((LN(1+Real_MC_30Y!$J$11)-0.5*Real_MC_30Y!$J$12^2)+Real_MC_30Y!$J$12*((RAND()+RAND()+RAND()+RAND()+RAND()+RAND()+RAND()+RAND()+RAND()+RAND()+RAND()+RAND())-6))-1)+Real_MC_30Y!V$58)</x:f>
        <x:v>1499644.6700292616</x:v>
      </x:c>
      <x:c r="W48" s="50" t="n">
        <x:f>MAX(0,V48*(1+EXP((LN(1+Real_MC_30Y!$J$11)-0.5*Real_MC_30Y!$J$12^2)+Real_MC_30Y!$J$12*((RAND()+RAND()+RAND()+RAND()+RAND()+RAND()+RAND()+RAND()+RAND()+RAND()+RAND()+RAND())-6))-1)+Real_MC_30Y!W$58)</x:f>
        <x:v>1840105.8790217459</x:v>
      </x:c>
      <x:c r="X48" s="50" t="n">
        <x:f>MAX(0,W48*(1+EXP((LN(1+Real_MC_30Y!$J$11)-0.5*Real_MC_30Y!$J$12^2)+Real_MC_30Y!$J$12*((RAND()+RAND()+RAND()+RAND()+RAND()+RAND()+RAND()+RAND()+RAND()+RAND()+RAND()+RAND())-6))-1)+Real_MC_30Y!X$58)</x:f>
        <x:v>2231860.2589552393</x:v>
      </x:c>
      <x:c r="Y48" s="50" t="n">
        <x:f>MAX(0,X48*(1+EXP((LN(1+Real_MC_30Y!$J$11)-0.5*Real_MC_30Y!$J$12^2)+Real_MC_30Y!$J$12*((RAND()+RAND()+RAND()+RAND()+RAND()+RAND()+RAND()+RAND()+RAND()+RAND()+RAND()+RAND())-6))-1)+Real_MC_30Y!Y$58)</x:f>
        <x:v>3201358.381159293</x:v>
      </x:c>
      <x:c r="Z48" s="50" t="n">
        <x:f>MAX(0,Y48*(1+EXP((LN(1+Real_MC_30Y!$J$11)-0.5*Real_MC_30Y!$J$12^2)+Real_MC_30Y!$J$12*((RAND()+RAND()+RAND()+RAND()+RAND()+RAND()+RAND()+RAND()+RAND()+RAND()+RAND()+RAND())-6))-1)+Real_MC_30Y!Z$58)</x:f>
        <x:v>3724464.6257171184</x:v>
      </x:c>
      <x:c r="AA48" s="50" t="n">
        <x:f>MAX(0,Z48*(1+EXP((LN(1+Real_MC_30Y!$J$11)-0.5*Real_MC_30Y!$J$12^2)+Real_MC_30Y!$J$12*((RAND()+RAND()+RAND()+RAND()+RAND()+RAND()+RAND()+RAND()+RAND()+RAND()+RAND()+RAND())-6))-1)+Real_MC_30Y!AA$58)</x:f>
        <x:v>3684342.301515387</x:v>
      </x:c>
      <x:c r="AB48" s="50" t="n">
        <x:f>MAX(0,AA48*(1+EXP((LN(1+Real_MC_30Y!$J$11)-0.5*Real_MC_30Y!$J$12^2)+Real_MC_30Y!$J$12*((RAND()+RAND()+RAND()+RAND()+RAND()+RAND()+RAND()+RAND()+RAND()+RAND()+RAND()+RAND())-6))-1)+Real_MC_30Y!AB$58)</x:f>
        <x:v>3593516.4921634365</x:v>
      </x:c>
      <x:c r="AC48" s="50" t="n">
        <x:f>MAX(0,AB48*(1+EXP((LN(1+Real_MC_30Y!$J$11)-0.5*Real_MC_30Y!$J$12^2)+Real_MC_30Y!$J$12*((RAND()+RAND()+RAND()+RAND()+RAND()+RAND()+RAND()+RAND()+RAND()+RAND()+RAND()+RAND())-6))-1)+Real_MC_30Y!AC$58)</x:f>
        <x:v>3383324.5772663197</x:v>
      </x:c>
      <x:c r="AD48" s="50" t="n">
        <x:f>MAX(0,AC48*(1+EXP((LN(1+Real_MC_30Y!$J$11)-0.5*Real_MC_30Y!$J$12^2)+Real_MC_30Y!$J$12*((RAND()+RAND()+RAND()+RAND()+RAND()+RAND()+RAND()+RAND()+RAND()+RAND()+RAND()+RAND())-6))-1)+Real_MC_30Y!AD$58)</x:f>
        <x:v>3155128.949461917</x:v>
      </x:c>
      <x:c r="AE48" s="50" t="n">
        <x:f>MAX(0,AD48*(1+EXP((LN(1+Real_MC_30Y!$J$11)-0.5*Real_MC_30Y!$J$12^2)+Real_MC_30Y!$J$12*((RAND()+RAND()+RAND()+RAND()+RAND()+RAND()+RAND()+RAND()+RAND()+RAND()+RAND()+RAND())-6))-1)+Real_MC_30Y!AE$58)</x:f>
        <x:v>3018041.2037063213</x:v>
      </x:c>
      <x:c r="AF48" s="50" t="n">
        <x:f>MAX(0,AE48*(1+EXP((LN(1+Real_MC_30Y!$J$11)-0.5*Real_MC_30Y!$J$12^2)+Real_MC_30Y!$J$12*((RAND()+RAND()+RAND()+RAND()+RAND()+RAND()+RAND()+RAND()+RAND()+RAND()+RAND()+RAND())-6))-1)+Real_MC_30Y!AF$58)</x:f>
        <x:v>3456256.519864576</x:v>
      </x:c>
    </x:row>
    <x:row r="49">
      <x:c r="A49">
        <x:v>45</x:v>
      </x:c>
      <x:c r="B49" s="50" t="n">
        <x:f>MAX(0,Liquidity_30Y!$C$14+Real_MC_30Y!B$57-Real_MC_30Y!B$56)</x:f>
        <x:v>1029031.25</x:v>
      </x:c>
      <x:c r="C49" s="50" t="n">
        <x:f>MAX(0,B49*(1+EXP((LN(1+Real_MC_30Y!$J$11)-0.5*Real_MC_30Y!$J$12^2)+Real_MC_30Y!$J$12*((RAND()+RAND()+RAND()+RAND()+RAND()+RAND()+RAND()+RAND()+RAND()+RAND()+RAND()+RAND())-6))-1)+Real_MC_30Y!C$58)</x:f>
        <x:v>935594.2773171325</x:v>
      </x:c>
      <x:c r="D49" s="50" t="n">
        <x:f>MAX(0,C49*(1+EXP((LN(1+Real_MC_30Y!$J$11)-0.5*Real_MC_30Y!$J$12^2)+Real_MC_30Y!$J$12*((RAND()+RAND()+RAND()+RAND()+RAND()+RAND()+RAND()+RAND()+RAND()+RAND()+RAND()+RAND())-6))-1)+Real_MC_30Y!D$58)</x:f>
        <x:v>1225769.4165616182</x:v>
      </x:c>
      <x:c r="E49" s="50" t="n">
        <x:f>MAX(0,D49*(1+EXP((LN(1+Real_MC_30Y!$J$11)-0.5*Real_MC_30Y!$J$12^2)+Real_MC_30Y!$J$12*((RAND()+RAND()+RAND()+RAND()+RAND()+RAND()+RAND()+RAND()+RAND()+RAND()+RAND()+RAND())-6))-1)+Real_MC_30Y!E$58)</x:f>
        <x:v>1021408.2338111729</x:v>
      </x:c>
      <x:c r="F49" s="50" t="n">
        <x:f>MAX(0,E49*(1+EXP((LN(1+Real_MC_30Y!$J$11)-0.5*Real_MC_30Y!$J$12^2)+Real_MC_30Y!$J$12*((RAND()+RAND()+RAND()+RAND()+RAND()+RAND()+RAND()+RAND()+RAND()+RAND()+RAND()+RAND())-6))-1)+Real_MC_30Y!F$58)</x:f>
        <x:v>1262608.757569147</x:v>
      </x:c>
      <x:c r="G49" s="50" t="n">
        <x:f>MAX(0,F49*(1+EXP((LN(1+Real_MC_30Y!$J$11)-0.5*Real_MC_30Y!$J$12^2)+Real_MC_30Y!$J$12*((RAND()+RAND()+RAND()+RAND()+RAND()+RAND()+RAND()+RAND()+RAND()+RAND()+RAND()+RAND())-6))-1)+Real_MC_30Y!G$58)</x:f>
        <x:v>1403665.1660124927</x:v>
      </x:c>
      <x:c r="H49" s="50" t="n">
        <x:f>MAX(0,G49*(1+EXP((LN(1+Real_MC_30Y!$J$11)-0.5*Real_MC_30Y!$J$12^2)+Real_MC_30Y!$J$12*((RAND()+RAND()+RAND()+RAND()+RAND()+RAND()+RAND()+RAND()+RAND()+RAND()+RAND()+RAND())-6))-1)+Real_MC_30Y!H$58)</x:f>
        <x:v>1911244.4776909142</x:v>
      </x:c>
      <x:c r="I49" s="50" t="n">
        <x:f>MAX(0,H49*(1+EXP((LN(1+Real_MC_30Y!$J$11)-0.5*Real_MC_30Y!$J$12^2)+Real_MC_30Y!$J$12*((RAND()+RAND()+RAND()+RAND()+RAND()+RAND()+RAND()+RAND()+RAND()+RAND()+RAND()+RAND())-6))-1)+Real_MC_30Y!I$58)</x:f>
        <x:v>2193071.432214739</x:v>
      </x:c>
      <x:c r="J49" s="50" t="n">
        <x:f>MAX(0,I49*(1+EXP((LN(1+Real_MC_30Y!$J$11)-0.5*Real_MC_30Y!$J$12^2)+Real_MC_30Y!$J$12*((RAND()+RAND()+RAND()+RAND()+RAND()+RAND()+RAND()+RAND()+RAND()+RAND()+RAND()+RAND())-6))-1)+Real_MC_30Y!J$58)</x:f>
        <x:v>3117430.2358210776</x:v>
      </x:c>
      <x:c r="K49" s="50" t="n">
        <x:f>MAX(0,J49*(1+EXP((LN(1+Real_MC_30Y!$J$11)-0.5*Real_MC_30Y!$J$12^2)+Real_MC_30Y!$J$12*((RAND()+RAND()+RAND()+RAND()+RAND()+RAND()+RAND()+RAND()+RAND()+RAND()+RAND()+RAND())-6))-1)+Real_MC_30Y!K$58)</x:f>
        <x:v>3912101.241817341</x:v>
      </x:c>
      <x:c r="L49" s="50" t="n">
        <x:f>MAX(0,K49*(1+EXP((LN(1+Real_MC_30Y!$J$11)-0.5*Real_MC_30Y!$J$12^2)+Real_MC_30Y!$J$12*((RAND()+RAND()+RAND()+RAND()+RAND()+RAND()+RAND()+RAND()+RAND()+RAND()+RAND()+RAND())-6))-1)+Real_MC_30Y!L$58)</x:f>
        <x:v>4024526.4638779387</x:v>
      </x:c>
      <x:c r="M49" s="50" t="n">
        <x:f>MAX(0,L49*(1+EXP((LN(1+Real_MC_30Y!$J$11)-0.5*Real_MC_30Y!$J$12^2)+Real_MC_30Y!$J$12*((RAND()+RAND()+RAND()+RAND()+RAND()+RAND()+RAND()+RAND()+RAND()+RAND()+RAND()+RAND())-6))-1)+Real_MC_30Y!M$58)</x:f>
        <x:v>5261800.806877597</x:v>
      </x:c>
      <x:c r="N49" s="50" t="n">
        <x:f>MAX(0,M49*(1+EXP((LN(1+Real_MC_30Y!$J$11)-0.5*Real_MC_30Y!$J$12^2)+Real_MC_30Y!$J$12*((RAND()+RAND()+RAND()+RAND()+RAND()+RAND()+RAND()+RAND()+RAND()+RAND()+RAND()+RAND())-6))-1)+Real_MC_30Y!N$58)</x:f>
        <x:v>5029595.166184029</x:v>
      </x:c>
      <x:c r="O49" s="50" t="n">
        <x:f>MAX(0,N49*(1+EXP((LN(1+Real_MC_30Y!$J$11)-0.5*Real_MC_30Y!$J$12^2)+Real_MC_30Y!$J$12*((RAND()+RAND()+RAND()+RAND()+RAND()+RAND()+RAND()+RAND()+RAND()+RAND()+RAND()+RAND())-6))-1)+Real_MC_30Y!O$58)</x:f>
        <x:v>6660387.850012427</x:v>
      </x:c>
      <x:c r="P49" s="50" t="n">
        <x:f>MAX(0,O49*(1+EXP((LN(1+Real_MC_30Y!$J$11)-0.5*Real_MC_30Y!$J$12^2)+Real_MC_30Y!$J$12*((RAND()+RAND()+RAND()+RAND()+RAND()+RAND()+RAND()+RAND()+RAND()+RAND()+RAND()+RAND())-6))-1)+Real_MC_30Y!P$58)</x:f>
        <x:v>7868222.554582145</x:v>
      </x:c>
      <x:c r="Q49" s="50" t="n">
        <x:f>MAX(0,P49*(1+EXP((LN(1+Real_MC_30Y!$J$11)-0.5*Real_MC_30Y!$J$12^2)+Real_MC_30Y!$J$12*((RAND()+RAND()+RAND()+RAND()+RAND()+RAND()+RAND()+RAND()+RAND()+RAND()+RAND()+RAND())-6))-1)+Real_MC_30Y!Q$58)</x:f>
        <x:v>8352582.165669141</x:v>
      </x:c>
      <x:c r="R49" s="50" t="n">
        <x:f>MAX(0,Q49*(1+EXP((LN(1+Real_MC_30Y!$J$11)-0.5*Real_MC_30Y!$J$12^2)+Real_MC_30Y!$J$12*((RAND()+RAND()+RAND()+RAND()+RAND()+RAND()+RAND()+RAND()+RAND()+RAND()+RAND()+RAND())-6))-1)+Real_MC_30Y!R$58)</x:f>
        <x:v>9213814.733249862</x:v>
      </x:c>
      <x:c r="S49" s="50" t="n">
        <x:f>MAX(0,R49*(1+EXP((LN(1+Real_MC_30Y!$J$11)-0.5*Real_MC_30Y!$J$12^2)+Real_MC_30Y!$J$12*((RAND()+RAND()+RAND()+RAND()+RAND()+RAND()+RAND()+RAND()+RAND()+RAND()+RAND()+RAND())-6))-1)+Real_MC_30Y!S$58)</x:f>
        <x:v>10651987.228249073</x:v>
      </x:c>
      <x:c r="T49" s="50" t="n">
        <x:f>MAX(0,S49*(1+EXP((LN(1+Real_MC_30Y!$J$11)-0.5*Real_MC_30Y!$J$12^2)+Real_MC_30Y!$J$12*((RAND()+RAND()+RAND()+RAND()+RAND()+RAND()+RAND()+RAND()+RAND()+RAND()+RAND()+RAND())-6))-1)+Real_MC_30Y!T$58)</x:f>
        <x:v>9473711.481648732</x:v>
      </x:c>
      <x:c r="U49" s="50" t="n">
        <x:f>MAX(0,T49*(1+EXP((LN(1+Real_MC_30Y!$J$11)-0.5*Real_MC_30Y!$J$12^2)+Real_MC_30Y!$J$12*((RAND()+RAND()+RAND()+RAND()+RAND()+RAND()+RAND()+RAND()+RAND()+RAND()+RAND()+RAND())-6))-1)+Real_MC_30Y!U$58)</x:f>
        <x:v>6501257.192547525</x:v>
      </x:c>
      <x:c r="V49" s="50" t="n">
        <x:f>MAX(0,U49*(1+EXP((LN(1+Real_MC_30Y!$J$11)-0.5*Real_MC_30Y!$J$12^2)+Real_MC_30Y!$J$12*((RAND()+RAND()+RAND()+RAND()+RAND()+RAND()+RAND()+RAND()+RAND()+RAND()+RAND()+RAND())-6))-1)+Real_MC_30Y!V$58)</x:f>
        <x:v>6396212.59346931</x:v>
      </x:c>
      <x:c r="W49" s="50" t="n">
        <x:f>MAX(0,V49*(1+EXP((LN(1+Real_MC_30Y!$J$11)-0.5*Real_MC_30Y!$J$12^2)+Real_MC_30Y!$J$12*((RAND()+RAND()+RAND()+RAND()+RAND()+RAND()+RAND()+RAND()+RAND()+RAND()+RAND()+RAND())-6))-1)+Real_MC_30Y!W$58)</x:f>
        <x:v>7462427.814095741</x:v>
      </x:c>
      <x:c r="X49" s="50" t="n">
        <x:f>MAX(0,W49*(1+EXP((LN(1+Real_MC_30Y!$J$11)-0.5*Real_MC_30Y!$J$12^2)+Real_MC_30Y!$J$12*((RAND()+RAND()+RAND()+RAND()+RAND()+RAND()+RAND()+RAND()+RAND()+RAND()+RAND()+RAND())-6))-1)+Real_MC_30Y!X$58)</x:f>
        <x:v>9450203.298088683</x:v>
      </x:c>
      <x:c r="Y49" s="50" t="n">
        <x:f>MAX(0,X49*(1+EXP((LN(1+Real_MC_30Y!$J$11)-0.5*Real_MC_30Y!$J$12^2)+Real_MC_30Y!$J$12*((RAND()+RAND()+RAND()+RAND()+RAND()+RAND()+RAND()+RAND()+RAND()+RAND()+RAND()+RAND())-6))-1)+Real_MC_30Y!Y$58)</x:f>
        <x:v>10254551.97645456</x:v>
      </x:c>
      <x:c r="Z49" s="50" t="n">
        <x:f>MAX(0,Y49*(1+EXP((LN(1+Real_MC_30Y!$J$11)-0.5*Real_MC_30Y!$J$12^2)+Real_MC_30Y!$J$12*((RAND()+RAND()+RAND()+RAND()+RAND()+RAND()+RAND()+RAND()+RAND()+RAND()+RAND()+RAND())-6))-1)+Real_MC_30Y!Z$58)</x:f>
        <x:v>10729818.292250866</x:v>
      </x:c>
      <x:c r="AA49" s="50" t="n">
        <x:f>MAX(0,Z49*(1+EXP((LN(1+Real_MC_30Y!$J$11)-0.5*Real_MC_30Y!$J$12^2)+Real_MC_30Y!$J$12*((RAND()+RAND()+RAND()+RAND()+RAND()+RAND()+RAND()+RAND()+RAND()+RAND()+RAND()+RAND())-6))-1)+Real_MC_30Y!AA$58)</x:f>
        <x:v>10304109.923440874</x:v>
      </x:c>
      <x:c r="AB49" s="50" t="n">
        <x:f>MAX(0,AA49*(1+EXP((LN(1+Real_MC_30Y!$J$11)-0.5*Real_MC_30Y!$J$12^2)+Real_MC_30Y!$J$12*((RAND()+RAND()+RAND()+RAND()+RAND()+RAND()+RAND()+RAND()+RAND()+RAND()+RAND()+RAND())-6))-1)+Real_MC_30Y!AB$58)</x:f>
        <x:v>9273207.128106026</x:v>
      </x:c>
      <x:c r="AC49" s="50" t="n">
        <x:f>MAX(0,AB49*(1+EXP((LN(1+Real_MC_30Y!$J$11)-0.5*Real_MC_30Y!$J$12^2)+Real_MC_30Y!$J$12*((RAND()+RAND()+RAND()+RAND()+RAND()+RAND()+RAND()+RAND()+RAND()+RAND()+RAND()+RAND())-6))-1)+Real_MC_30Y!AC$58)</x:f>
        <x:v>8903509.607244099</x:v>
      </x:c>
      <x:c r="AD49" s="50" t="n">
        <x:f>MAX(0,AC49*(1+EXP((LN(1+Real_MC_30Y!$J$11)-0.5*Real_MC_30Y!$J$12^2)+Real_MC_30Y!$J$12*((RAND()+RAND()+RAND()+RAND()+RAND()+RAND()+RAND()+RAND()+RAND()+RAND()+RAND()+RAND())-6))-1)+Real_MC_30Y!AD$58)</x:f>
        <x:v>10089429.756567577</x:v>
      </x:c>
      <x:c r="AE49" s="50" t="n">
        <x:f>MAX(0,AD49*(1+EXP((LN(1+Real_MC_30Y!$J$11)-0.5*Real_MC_30Y!$J$12^2)+Real_MC_30Y!$J$12*((RAND()+RAND()+RAND()+RAND()+RAND()+RAND()+RAND()+RAND()+RAND()+RAND()+RAND()+RAND())-6))-1)+Real_MC_30Y!AE$58)</x:f>
        <x:v>11161977.901877725</x:v>
      </x:c>
      <x:c r="AF49" s="50" t="n">
        <x:f>MAX(0,AE49*(1+EXP((LN(1+Real_MC_30Y!$J$11)-0.5*Real_MC_30Y!$J$12^2)+Real_MC_30Y!$J$12*((RAND()+RAND()+RAND()+RAND()+RAND()+RAND()+RAND()+RAND()+RAND()+RAND()+RAND()+RAND())-6))-1)+Real_MC_30Y!AF$58)</x:f>
        <x:v>13032814.29111414</x:v>
      </x:c>
    </x:row>
    <x:row r="50">
      <x:c r="A50">
        <x:v>46</x:v>
      </x:c>
      <x:c r="B50" s="50" t="n">
        <x:f>MAX(0,Liquidity_30Y!$C$14+Real_MC_30Y!B$57-Real_MC_30Y!B$56)</x:f>
        <x:v>1029031.25</x:v>
      </x:c>
      <x:c r="C50" s="50" t="n">
        <x:f>MAX(0,B50*(1+EXP((LN(1+Real_MC_30Y!$J$11)-0.5*Real_MC_30Y!$J$12^2)+Real_MC_30Y!$J$12*((RAND()+RAND()+RAND()+RAND()+RAND()+RAND()+RAND()+RAND()+RAND()+RAND()+RAND()+RAND())-6))-1)+Real_MC_30Y!C$58)</x:f>
        <x:v>1398246.0443130769</x:v>
      </x:c>
      <x:c r="D50" s="50" t="n">
        <x:f>MAX(0,C50*(1+EXP((LN(1+Real_MC_30Y!$J$11)-0.5*Real_MC_30Y!$J$12^2)+Real_MC_30Y!$J$12*((RAND()+RAND()+RAND()+RAND()+RAND()+RAND()+RAND()+RAND()+RAND()+RAND()+RAND()+RAND())-6))-1)+Real_MC_30Y!D$58)</x:f>
        <x:v>1438495.8097490561</x:v>
      </x:c>
      <x:c r="E50" s="50" t="n">
        <x:f>MAX(0,D50*(1+EXP((LN(1+Real_MC_30Y!$J$11)-0.5*Real_MC_30Y!$J$12^2)+Real_MC_30Y!$J$12*((RAND()+RAND()+RAND()+RAND()+RAND()+RAND()+RAND()+RAND()+RAND()+RAND()+RAND()+RAND())-6))-1)+Real_MC_30Y!E$58)</x:f>
        <x:v>1531531.5051031613</x:v>
      </x:c>
      <x:c r="F50" s="50" t="n">
        <x:f>MAX(0,E50*(1+EXP((LN(1+Real_MC_30Y!$J$11)-0.5*Real_MC_30Y!$J$12^2)+Real_MC_30Y!$J$12*((RAND()+RAND()+RAND()+RAND()+RAND()+RAND()+RAND()+RAND()+RAND()+RAND()+RAND()+RAND())-6))-1)+Real_MC_30Y!F$58)</x:f>
        <x:v>1608182.631427973</x:v>
      </x:c>
      <x:c r="G50" s="50" t="n">
        <x:f>MAX(0,F50*(1+EXP((LN(1+Real_MC_30Y!$J$11)-0.5*Real_MC_30Y!$J$12^2)+Real_MC_30Y!$J$12*((RAND()+RAND()+RAND()+RAND()+RAND()+RAND()+RAND()+RAND()+RAND()+RAND()+RAND()+RAND())-6))-1)+Real_MC_30Y!G$58)</x:f>
        <x:v>1576197.5938557168</x:v>
      </x:c>
      <x:c r="H50" s="50" t="n">
        <x:f>MAX(0,G50*(1+EXP((LN(1+Real_MC_30Y!$J$11)-0.5*Real_MC_30Y!$J$12^2)+Real_MC_30Y!$J$12*((RAND()+RAND()+RAND()+RAND()+RAND()+RAND()+RAND()+RAND()+RAND()+RAND()+RAND()+RAND())-6))-1)+Real_MC_30Y!H$58)</x:f>
        <x:v>1394848.965098</x:v>
      </x:c>
      <x:c r="I50" s="50" t="n">
        <x:f>MAX(0,H50*(1+EXP((LN(1+Real_MC_30Y!$J$11)-0.5*Real_MC_30Y!$J$12^2)+Real_MC_30Y!$J$12*((RAND()+RAND()+RAND()+RAND()+RAND()+RAND()+RAND()+RAND()+RAND()+RAND()+RAND()+RAND())-6))-1)+Real_MC_30Y!I$58)</x:f>
        <x:v>1245901.0325743963</x:v>
      </x:c>
      <x:c r="J50" s="50" t="n">
        <x:f>MAX(0,I50*(1+EXP((LN(1+Real_MC_30Y!$J$11)-0.5*Real_MC_30Y!$J$12^2)+Real_MC_30Y!$J$12*((RAND()+RAND()+RAND()+RAND()+RAND()+RAND()+RAND()+RAND()+RAND()+RAND()+RAND()+RAND())-6))-1)+Real_MC_30Y!J$58)</x:f>
        <x:v>1572983.447303127</x:v>
      </x:c>
      <x:c r="K50" s="50" t="n">
        <x:f>MAX(0,J50*(1+EXP((LN(1+Real_MC_30Y!$J$11)-0.5*Real_MC_30Y!$J$12^2)+Real_MC_30Y!$J$12*((RAND()+RAND()+RAND()+RAND()+RAND()+RAND()+RAND()+RAND()+RAND()+RAND()+RAND()+RAND())-6))-1)+Real_MC_30Y!K$58)</x:f>
        <x:v>1424503.2087946446</x:v>
      </x:c>
      <x:c r="L50" s="50" t="n">
        <x:f>MAX(0,K50*(1+EXP((LN(1+Real_MC_30Y!$J$11)-0.5*Real_MC_30Y!$J$12^2)+Real_MC_30Y!$J$12*((RAND()+RAND()+RAND()+RAND()+RAND()+RAND()+RAND()+RAND()+RAND()+RAND()+RAND()+RAND())-6))-1)+Real_MC_30Y!L$58)</x:f>
        <x:v>1486929.0639229366</x:v>
      </x:c>
      <x:c r="M50" s="50" t="n">
        <x:f>MAX(0,L50*(1+EXP((LN(1+Real_MC_30Y!$J$11)-0.5*Real_MC_30Y!$J$12^2)+Real_MC_30Y!$J$12*((RAND()+RAND()+RAND()+RAND()+RAND()+RAND()+RAND()+RAND()+RAND()+RAND()+RAND()+RAND())-6))-1)+Real_MC_30Y!M$58)</x:f>
        <x:v>1849076.282825093</x:v>
      </x:c>
      <x:c r="N50" s="50" t="n">
        <x:f>MAX(0,M50*(1+EXP((LN(1+Real_MC_30Y!$J$11)-0.5*Real_MC_30Y!$J$12^2)+Real_MC_30Y!$J$12*((RAND()+RAND()+RAND()+RAND()+RAND()+RAND()+RAND()+RAND()+RAND()+RAND()+RAND()+RAND())-6))-1)+Real_MC_30Y!N$58)</x:f>
        <x:v>1829685.3552582995</x:v>
      </x:c>
      <x:c r="O50" s="50" t="n">
        <x:f>MAX(0,N50*(1+EXP((LN(1+Real_MC_30Y!$J$11)-0.5*Real_MC_30Y!$J$12^2)+Real_MC_30Y!$J$12*((RAND()+RAND()+RAND()+RAND()+RAND()+RAND()+RAND()+RAND()+RAND()+RAND()+RAND()+RAND())-6))-1)+Real_MC_30Y!O$58)</x:f>
        <x:v>1768870.2791994556</x:v>
      </x:c>
      <x:c r="P50" s="50" t="n">
        <x:f>MAX(0,O50*(1+EXP((LN(1+Real_MC_30Y!$J$11)-0.5*Real_MC_30Y!$J$12^2)+Real_MC_30Y!$J$12*((RAND()+RAND()+RAND()+RAND()+RAND()+RAND()+RAND()+RAND()+RAND()+RAND()+RAND()+RAND())-6))-1)+Real_MC_30Y!P$58)</x:f>
        <x:v>1331152.5658967474</x:v>
      </x:c>
      <x:c r="Q50" s="50" t="n">
        <x:f>MAX(0,P50*(1+EXP((LN(1+Real_MC_30Y!$J$11)-0.5*Real_MC_30Y!$J$12^2)+Real_MC_30Y!$J$12*((RAND()+RAND()+RAND()+RAND()+RAND()+RAND()+RAND()+RAND()+RAND()+RAND()+RAND()+RAND())-6))-1)+Real_MC_30Y!Q$58)</x:f>
        <x:v>1289178.1170044136</x:v>
      </x:c>
      <x:c r="R50" s="50" t="n">
        <x:f>MAX(0,Q50*(1+EXP((LN(1+Real_MC_30Y!$J$11)-0.5*Real_MC_30Y!$J$12^2)+Real_MC_30Y!$J$12*((RAND()+RAND()+RAND()+RAND()+RAND()+RAND()+RAND()+RAND()+RAND()+RAND()+RAND()+RAND())-6))-1)+Real_MC_30Y!R$58)</x:f>
        <x:v>1039585.590781149</x:v>
      </x:c>
      <x:c r="S50" s="50" t="n">
        <x:f>MAX(0,R50*(1+EXP((LN(1+Real_MC_30Y!$J$11)-0.5*Real_MC_30Y!$J$12^2)+Real_MC_30Y!$J$12*((RAND()+RAND()+RAND()+RAND()+RAND()+RAND()+RAND()+RAND()+RAND()+RAND()+RAND()+RAND())-6))-1)+Real_MC_30Y!S$58)</x:f>
        <x:v>1295251.1856588435</x:v>
      </x:c>
      <x:c r="T50" s="50" t="n">
        <x:f>MAX(0,S50*(1+EXP((LN(1+Real_MC_30Y!$J$11)-0.5*Real_MC_30Y!$J$12^2)+Real_MC_30Y!$J$12*((RAND()+RAND()+RAND()+RAND()+RAND()+RAND()+RAND()+RAND()+RAND()+RAND()+RAND()+RAND())-6))-1)+Real_MC_30Y!T$58)</x:f>
        <x:v>1636959.449466493</x:v>
      </x:c>
      <x:c r="U50" s="50" t="n">
        <x:f>MAX(0,T50*(1+EXP((LN(1+Real_MC_30Y!$J$11)-0.5*Real_MC_30Y!$J$12^2)+Real_MC_30Y!$J$12*((RAND()+RAND()+RAND()+RAND()+RAND()+RAND()+RAND()+RAND()+RAND()+RAND()+RAND()+RAND())-6))-1)+Real_MC_30Y!U$58)</x:f>
        <x:v>1175169.0269030205</x:v>
      </x:c>
      <x:c r="V50" s="50" t="n">
        <x:f>MAX(0,U50*(1+EXP((LN(1+Real_MC_30Y!$J$11)-0.5*Real_MC_30Y!$J$12^2)+Real_MC_30Y!$J$12*((RAND()+RAND()+RAND()+RAND()+RAND()+RAND()+RAND()+RAND()+RAND()+RAND()+RAND()+RAND())-6))-1)+Real_MC_30Y!V$58)</x:f>
        <x:v>936340.5673080918</x:v>
      </x:c>
      <x:c r="W50" s="50" t="n">
        <x:f>MAX(0,V50*(1+EXP((LN(1+Real_MC_30Y!$J$11)-0.5*Real_MC_30Y!$J$12^2)+Real_MC_30Y!$J$12*((RAND()+RAND()+RAND()+RAND()+RAND()+RAND()+RAND()+RAND()+RAND()+RAND()+RAND()+RAND())-6))-1)+Real_MC_30Y!W$58)</x:f>
        <x:v>1185309.305891843</x:v>
      </x:c>
      <x:c r="X50" s="50" t="n">
        <x:f>MAX(0,W50*(1+EXP((LN(1+Real_MC_30Y!$J$11)-0.5*Real_MC_30Y!$J$12^2)+Real_MC_30Y!$J$12*((RAND()+RAND()+RAND()+RAND()+RAND()+RAND()+RAND()+RAND()+RAND()+RAND()+RAND()+RAND())-6))-1)+Real_MC_30Y!X$58)</x:f>
        <x:v>1161822.2280003896</x:v>
      </x:c>
      <x:c r="Y50" s="50" t="n">
        <x:f>MAX(0,X50*(1+EXP((LN(1+Real_MC_30Y!$J$11)-0.5*Real_MC_30Y!$J$12^2)+Real_MC_30Y!$J$12*((RAND()+RAND()+RAND()+RAND()+RAND()+RAND()+RAND()+RAND()+RAND()+RAND()+RAND()+RAND())-6))-1)+Real_MC_30Y!Y$58)</x:f>
        <x:v>1148721.0360497416</x:v>
      </x:c>
      <x:c r="Z50" s="50" t="n">
        <x:f>MAX(0,Y50*(1+EXP((LN(1+Real_MC_30Y!$J$11)-0.5*Real_MC_30Y!$J$12^2)+Real_MC_30Y!$J$12*((RAND()+RAND()+RAND()+RAND()+RAND()+RAND()+RAND()+RAND()+RAND()+RAND()+RAND()+RAND())-6))-1)+Real_MC_30Y!Z$58)</x:f>
        <x:v>1493399.7490506736</x:v>
      </x:c>
      <x:c r="AA50" s="50" t="n">
        <x:f>MAX(0,Z50*(1+EXP((LN(1+Real_MC_30Y!$J$11)-0.5*Real_MC_30Y!$J$12^2)+Real_MC_30Y!$J$12*((RAND()+RAND()+RAND()+RAND()+RAND()+RAND()+RAND()+RAND()+RAND()+RAND()+RAND()+RAND())-6))-1)+Real_MC_30Y!AA$58)</x:f>
        <x:v>1584420.0406705902</x:v>
      </x:c>
      <x:c r="AB50" s="50" t="n">
        <x:f>MAX(0,AA50*(1+EXP((LN(1+Real_MC_30Y!$J$11)-0.5*Real_MC_30Y!$J$12^2)+Real_MC_30Y!$J$12*((RAND()+RAND()+RAND()+RAND()+RAND()+RAND()+RAND()+RAND()+RAND()+RAND()+RAND()+RAND())-6))-1)+Real_MC_30Y!AB$58)</x:f>
        <x:v>1291518.0609310486</x:v>
      </x:c>
      <x:c r="AC50" s="50" t="n">
        <x:f>MAX(0,AB50*(1+EXP((LN(1+Real_MC_30Y!$J$11)-0.5*Real_MC_30Y!$J$12^2)+Real_MC_30Y!$J$12*((RAND()+RAND()+RAND()+RAND()+RAND()+RAND()+RAND()+RAND()+RAND()+RAND()+RAND()+RAND())-6))-1)+Real_MC_30Y!AC$58)</x:f>
        <x:v>1114550.3662873032</x:v>
      </x:c>
      <x:c r="AD50" s="50" t="n">
        <x:f>MAX(0,AC50*(1+EXP((LN(1+Real_MC_30Y!$J$11)-0.5*Real_MC_30Y!$J$12^2)+Real_MC_30Y!$J$12*((RAND()+RAND()+RAND()+RAND()+RAND()+RAND()+RAND()+RAND()+RAND()+RAND()+RAND()+RAND())-6))-1)+Real_MC_30Y!AD$58)</x:f>
        <x:v>836425.6141156998</x:v>
      </x:c>
      <x:c r="AE50" s="50" t="n">
        <x:f>MAX(0,AD50*(1+EXP((LN(1+Real_MC_30Y!$J$11)-0.5*Real_MC_30Y!$J$12^2)+Real_MC_30Y!$J$12*((RAND()+RAND()+RAND()+RAND()+RAND()+RAND()+RAND()+RAND()+RAND()+RAND()+RAND()+RAND())-6))-1)+Real_MC_30Y!AE$58)</x:f>
        <x:v>857637.7987178192</x:v>
      </x:c>
      <x:c r="AF50" s="50" t="n">
        <x:f>MAX(0,AE50*(1+EXP((LN(1+Real_MC_30Y!$J$11)-0.5*Real_MC_30Y!$J$12^2)+Real_MC_30Y!$J$12*((RAND()+RAND()+RAND()+RAND()+RAND()+RAND()+RAND()+RAND()+RAND()+RAND()+RAND()+RAND())-6))-1)+Real_MC_30Y!AF$58)</x:f>
        <x:v>1089086.4733480706</x:v>
      </x:c>
    </x:row>
    <x:row r="51">
      <x:c r="A51">
        <x:v>47</x:v>
      </x:c>
      <x:c r="B51" s="50" t="n">
        <x:f>MAX(0,Liquidity_30Y!$C$14+Real_MC_30Y!B$57-Real_MC_30Y!B$56)</x:f>
        <x:v>1029031.25</x:v>
      </x:c>
      <x:c r="C51" s="50" t="n">
        <x:f>MAX(0,B51*(1+EXP((LN(1+Real_MC_30Y!$J$11)-0.5*Real_MC_30Y!$J$12^2)+Real_MC_30Y!$J$12*((RAND()+RAND()+RAND()+RAND()+RAND()+RAND()+RAND()+RAND()+RAND()+RAND()+RAND()+RAND())-6))-1)+Real_MC_30Y!C$58)</x:f>
        <x:v>827053.6395255048</x:v>
      </x:c>
      <x:c r="D51" s="50" t="n">
        <x:f>MAX(0,C51*(1+EXP((LN(1+Real_MC_30Y!$J$11)-0.5*Real_MC_30Y!$J$12^2)+Real_MC_30Y!$J$12*((RAND()+RAND()+RAND()+RAND()+RAND()+RAND()+RAND()+RAND()+RAND()+RAND()+RAND()+RAND())-6))-1)+Real_MC_30Y!D$58)</x:f>
        <x:v>786699.0404236945</x:v>
      </x:c>
      <x:c r="E51" s="50" t="n">
        <x:f>MAX(0,D51*(1+EXP((LN(1+Real_MC_30Y!$J$11)-0.5*Real_MC_30Y!$J$12^2)+Real_MC_30Y!$J$12*((RAND()+RAND()+RAND()+RAND()+RAND()+RAND()+RAND()+RAND()+RAND()+RAND()+RAND()+RAND())-6))-1)+Real_MC_30Y!E$58)</x:f>
        <x:v>1052705.4794605598</x:v>
      </x:c>
      <x:c r="F51" s="50" t="n">
        <x:f>MAX(0,E51*(1+EXP((LN(1+Real_MC_30Y!$J$11)-0.5*Real_MC_30Y!$J$12^2)+Real_MC_30Y!$J$12*((RAND()+RAND()+RAND()+RAND()+RAND()+RAND()+RAND()+RAND()+RAND()+RAND()+RAND()+RAND())-6))-1)+Real_MC_30Y!F$58)</x:f>
        <x:v>1400531.3322764647</x:v>
      </x:c>
      <x:c r="G51" s="50" t="n">
        <x:f>MAX(0,F51*(1+EXP((LN(1+Real_MC_30Y!$J$11)-0.5*Real_MC_30Y!$J$12^2)+Real_MC_30Y!$J$12*((RAND()+RAND()+RAND()+RAND()+RAND()+RAND()+RAND()+RAND()+RAND()+RAND()+RAND()+RAND())-6))-1)+Real_MC_30Y!G$58)</x:f>
        <x:v>1590303.7835805805</x:v>
      </x:c>
      <x:c r="H51" s="50" t="n">
        <x:f>MAX(0,G51*(1+EXP((LN(1+Real_MC_30Y!$J$11)-0.5*Real_MC_30Y!$J$12^2)+Real_MC_30Y!$J$12*((RAND()+RAND()+RAND()+RAND()+RAND()+RAND()+RAND()+RAND()+RAND()+RAND()+RAND()+RAND())-6))-1)+Real_MC_30Y!H$58)</x:f>
        <x:v>1301022.5618262943</x:v>
      </x:c>
      <x:c r="I51" s="50" t="n">
        <x:f>MAX(0,H51*(1+EXP((LN(1+Real_MC_30Y!$J$11)-0.5*Real_MC_30Y!$J$12^2)+Real_MC_30Y!$J$12*((RAND()+RAND()+RAND()+RAND()+RAND()+RAND()+RAND()+RAND()+RAND()+RAND()+RAND()+RAND())-6))-1)+Real_MC_30Y!I$58)</x:f>
        <x:v>1771189.950114464</x:v>
      </x:c>
      <x:c r="J51" s="50" t="n">
        <x:f>MAX(0,I51*(1+EXP((LN(1+Real_MC_30Y!$J$11)-0.5*Real_MC_30Y!$J$12^2)+Real_MC_30Y!$J$12*((RAND()+RAND()+RAND()+RAND()+RAND()+RAND()+RAND()+RAND()+RAND()+RAND()+RAND()+RAND())-6))-1)+Real_MC_30Y!J$58)</x:f>
        <x:v>1801799.9545340072</x:v>
      </x:c>
      <x:c r="K51" s="50" t="n">
        <x:f>MAX(0,J51*(1+EXP((LN(1+Real_MC_30Y!$J$11)-0.5*Real_MC_30Y!$J$12^2)+Real_MC_30Y!$J$12*((RAND()+RAND()+RAND()+RAND()+RAND()+RAND()+RAND()+RAND()+RAND()+RAND()+RAND()+RAND())-6))-1)+Real_MC_30Y!K$58)</x:f>
        <x:v>1757100.7858935613</x:v>
      </x:c>
      <x:c r="L51" s="50" t="n">
        <x:f>MAX(0,K51*(1+EXP((LN(1+Real_MC_30Y!$J$11)-0.5*Real_MC_30Y!$J$12^2)+Real_MC_30Y!$J$12*((RAND()+RAND()+RAND()+RAND()+RAND()+RAND()+RAND()+RAND()+RAND()+RAND()+RAND()+RAND())-6))-1)+Real_MC_30Y!L$58)</x:f>
        <x:v>2626202.189099241</x:v>
      </x:c>
      <x:c r="M51" s="50" t="n">
        <x:f>MAX(0,L51*(1+EXP((LN(1+Real_MC_30Y!$J$11)-0.5*Real_MC_30Y!$J$12^2)+Real_MC_30Y!$J$12*((RAND()+RAND()+RAND()+RAND()+RAND()+RAND()+RAND()+RAND()+RAND()+RAND()+RAND()+RAND())-6))-1)+Real_MC_30Y!M$58)</x:f>
        <x:v>2805996.780023621</x:v>
      </x:c>
      <x:c r="N51" s="50" t="n">
        <x:f>MAX(0,M51*(1+EXP((LN(1+Real_MC_30Y!$J$11)-0.5*Real_MC_30Y!$J$12^2)+Real_MC_30Y!$J$12*((RAND()+RAND()+RAND()+RAND()+RAND()+RAND()+RAND()+RAND()+RAND()+RAND()+RAND()+RAND())-6))-1)+Real_MC_30Y!N$58)</x:f>
        <x:v>3448469.5660301168</x:v>
      </x:c>
      <x:c r="O51" s="50" t="n">
        <x:f>MAX(0,N51*(1+EXP((LN(1+Real_MC_30Y!$J$11)-0.5*Real_MC_30Y!$J$12^2)+Real_MC_30Y!$J$12*((RAND()+RAND()+RAND()+RAND()+RAND()+RAND()+RAND()+RAND()+RAND()+RAND()+RAND()+RAND())-6))-1)+Real_MC_30Y!O$58)</x:f>
        <x:v>3448075.5570133813</x:v>
      </x:c>
      <x:c r="P51" s="50" t="n">
        <x:f>MAX(0,O51*(1+EXP((LN(1+Real_MC_30Y!$J$11)-0.5*Real_MC_30Y!$J$12^2)+Real_MC_30Y!$J$12*((RAND()+RAND()+RAND()+RAND()+RAND()+RAND()+RAND()+RAND()+RAND()+RAND()+RAND()+RAND())-6))-1)+Real_MC_30Y!P$58)</x:f>
        <x:v>5130853.277899107</x:v>
      </x:c>
      <x:c r="Q51" s="50" t="n">
        <x:f>MAX(0,P51*(1+EXP((LN(1+Real_MC_30Y!$J$11)-0.5*Real_MC_30Y!$J$12^2)+Real_MC_30Y!$J$12*((RAND()+RAND()+RAND()+RAND()+RAND()+RAND()+RAND()+RAND()+RAND()+RAND()+RAND()+RAND())-6))-1)+Real_MC_30Y!Q$58)</x:f>
        <x:v>4610327.855987056</x:v>
      </x:c>
      <x:c r="R51" s="50" t="n">
        <x:f>MAX(0,Q51*(1+EXP((LN(1+Real_MC_30Y!$J$11)-0.5*Real_MC_30Y!$J$12^2)+Real_MC_30Y!$J$12*((RAND()+RAND()+RAND()+RAND()+RAND()+RAND()+RAND()+RAND()+RAND()+RAND()+RAND()+RAND())-6))-1)+Real_MC_30Y!R$58)</x:f>
        <x:v>3957603.4175638976</x:v>
      </x:c>
      <x:c r="S51" s="50" t="n">
        <x:f>MAX(0,R51*(1+EXP((LN(1+Real_MC_30Y!$J$11)-0.5*Real_MC_30Y!$J$12^2)+Real_MC_30Y!$J$12*((RAND()+RAND()+RAND()+RAND()+RAND()+RAND()+RAND()+RAND()+RAND()+RAND()+RAND()+RAND())-6))-1)+Real_MC_30Y!S$58)</x:f>
        <x:v>3440672.5990635226</x:v>
      </x:c>
      <x:c r="T51" s="50" t="n">
        <x:f>MAX(0,S51*(1+EXP((LN(1+Real_MC_30Y!$J$11)-0.5*Real_MC_30Y!$J$12^2)+Real_MC_30Y!$J$12*((RAND()+RAND()+RAND()+RAND()+RAND()+RAND()+RAND()+RAND()+RAND()+RAND()+RAND()+RAND())-6))-1)+Real_MC_30Y!T$58)</x:f>
        <x:v>4625523.931777115</x:v>
      </x:c>
      <x:c r="U51" s="50" t="n">
        <x:f>MAX(0,T51*(1+EXP((LN(1+Real_MC_30Y!$J$11)-0.5*Real_MC_30Y!$J$12^2)+Real_MC_30Y!$J$12*((RAND()+RAND()+RAND()+RAND()+RAND()+RAND()+RAND()+RAND()+RAND()+RAND()+RAND()+RAND())-6))-1)+Real_MC_30Y!U$58)</x:f>
        <x:v>4784364.422497546</x:v>
      </x:c>
      <x:c r="V51" s="50" t="n">
        <x:f>MAX(0,U51*(1+EXP((LN(1+Real_MC_30Y!$J$11)-0.5*Real_MC_30Y!$J$12^2)+Real_MC_30Y!$J$12*((RAND()+RAND()+RAND()+RAND()+RAND()+RAND()+RAND()+RAND()+RAND()+RAND()+RAND()+RAND())-6))-1)+Real_MC_30Y!V$58)</x:f>
        <x:v>5508264.255825343</x:v>
      </x:c>
      <x:c r="W51" s="50" t="n">
        <x:f>MAX(0,V51*(1+EXP((LN(1+Real_MC_30Y!$J$11)-0.5*Real_MC_30Y!$J$12^2)+Real_MC_30Y!$J$12*((RAND()+RAND()+RAND()+RAND()+RAND()+RAND()+RAND()+RAND()+RAND()+RAND()+RAND()+RAND())-6))-1)+Real_MC_30Y!W$58)</x:f>
        <x:v>5844555.04743457</x:v>
      </x:c>
      <x:c r="X51" s="50" t="n">
        <x:f>MAX(0,W51*(1+EXP((LN(1+Real_MC_30Y!$J$11)-0.5*Real_MC_30Y!$J$12^2)+Real_MC_30Y!$J$12*((RAND()+RAND()+RAND()+RAND()+RAND()+RAND()+RAND()+RAND()+RAND()+RAND()+RAND()+RAND())-6))-1)+Real_MC_30Y!X$58)</x:f>
        <x:v>5103569.763921665</x:v>
      </x:c>
      <x:c r="Y51" s="50" t="n">
        <x:f>MAX(0,X51*(1+EXP((LN(1+Real_MC_30Y!$J$11)-0.5*Real_MC_30Y!$J$12^2)+Real_MC_30Y!$J$12*((RAND()+RAND()+RAND()+RAND()+RAND()+RAND()+RAND()+RAND()+RAND()+RAND()+RAND()+RAND())-6))-1)+Real_MC_30Y!Y$58)</x:f>
        <x:v>4160460.2960757813</x:v>
      </x:c>
      <x:c r="Z51" s="50" t="n">
        <x:f>MAX(0,Y51*(1+EXP((LN(1+Real_MC_30Y!$J$11)-0.5*Real_MC_30Y!$J$12^2)+Real_MC_30Y!$J$12*((RAND()+RAND()+RAND()+RAND()+RAND()+RAND()+RAND()+RAND()+RAND()+RAND()+RAND()+RAND())-6))-1)+Real_MC_30Y!Z$58)</x:f>
        <x:v>3866816.4696591324</x:v>
      </x:c>
      <x:c r="AA51" s="50" t="n">
        <x:f>MAX(0,Z51*(1+EXP((LN(1+Real_MC_30Y!$J$11)-0.5*Real_MC_30Y!$J$12^2)+Real_MC_30Y!$J$12*((RAND()+RAND()+RAND()+RAND()+RAND()+RAND()+RAND()+RAND()+RAND()+RAND()+RAND()+RAND())-6))-1)+Real_MC_30Y!AA$58)</x:f>
        <x:v>4221697.836471772</x:v>
      </x:c>
      <x:c r="AB51" s="50" t="n">
        <x:f>MAX(0,AA51*(1+EXP((LN(1+Real_MC_30Y!$J$11)-0.5*Real_MC_30Y!$J$12^2)+Real_MC_30Y!$J$12*((RAND()+RAND()+RAND()+RAND()+RAND()+RAND()+RAND()+RAND()+RAND()+RAND()+RAND()+RAND())-6))-1)+Real_MC_30Y!AB$58)</x:f>
        <x:v>5117326.98447043</x:v>
      </x:c>
      <x:c r="AC51" s="50" t="n">
        <x:f>MAX(0,AB51*(1+EXP((LN(1+Real_MC_30Y!$J$11)-0.5*Real_MC_30Y!$J$12^2)+Real_MC_30Y!$J$12*((RAND()+RAND()+RAND()+RAND()+RAND()+RAND()+RAND()+RAND()+RAND()+RAND()+RAND()+RAND())-6))-1)+Real_MC_30Y!AC$58)</x:f>
        <x:v>5223233.372304597</x:v>
      </x:c>
      <x:c r="AD51" s="50" t="n">
        <x:f>MAX(0,AC51*(1+EXP((LN(1+Real_MC_30Y!$J$11)-0.5*Real_MC_30Y!$J$12^2)+Real_MC_30Y!$J$12*((RAND()+RAND()+RAND()+RAND()+RAND()+RAND()+RAND()+RAND()+RAND()+RAND()+RAND()+RAND())-6))-1)+Real_MC_30Y!AD$58)</x:f>
        <x:v>4472921.655824358</x:v>
      </x:c>
      <x:c r="AE51" s="50" t="n">
        <x:f>MAX(0,AD51*(1+EXP((LN(1+Real_MC_30Y!$J$11)-0.5*Real_MC_30Y!$J$12^2)+Real_MC_30Y!$J$12*((RAND()+RAND()+RAND()+RAND()+RAND()+RAND()+RAND()+RAND()+RAND()+RAND()+RAND()+RAND())-6))-1)+Real_MC_30Y!AE$58)</x:f>
        <x:v>4254321.678561093</x:v>
      </x:c>
      <x:c r="AF51" s="50" t="n">
        <x:f>MAX(0,AE51*(1+EXP((LN(1+Real_MC_30Y!$J$11)-0.5*Real_MC_30Y!$J$12^2)+Real_MC_30Y!$J$12*((RAND()+RAND()+RAND()+RAND()+RAND()+RAND()+RAND()+RAND()+RAND()+RAND()+RAND()+RAND())-6))-1)+Real_MC_30Y!AF$58)</x:f>
        <x:v>4840117.360601988</x:v>
      </x:c>
    </x:row>
    <x:row r="52">
      <x:c r="A52">
        <x:v>48</x:v>
      </x:c>
      <x:c r="B52" s="50" t="n">
        <x:f>MAX(0,Liquidity_30Y!$C$14+Real_MC_30Y!B$57-Real_MC_30Y!B$56)</x:f>
        <x:v>1029031.25</x:v>
      </x:c>
      <x:c r="C52" s="50" t="n">
        <x:f>MAX(0,B52*(1+EXP((LN(1+Real_MC_30Y!$J$11)-0.5*Real_MC_30Y!$J$12^2)+Real_MC_30Y!$J$12*((RAND()+RAND()+RAND()+RAND()+RAND()+RAND()+RAND()+RAND()+RAND()+RAND()+RAND()+RAND())-6))-1)+Real_MC_30Y!C$58)</x:f>
        <x:v>941503.0896337784</x:v>
      </x:c>
      <x:c r="D52" s="50" t="n">
        <x:f>MAX(0,C52*(1+EXP((LN(1+Real_MC_30Y!$J$11)-0.5*Real_MC_30Y!$J$12^2)+Real_MC_30Y!$J$12*((RAND()+RAND()+RAND()+RAND()+RAND()+RAND()+RAND()+RAND()+RAND()+RAND()+RAND()+RAND())-6))-1)+Real_MC_30Y!D$58)</x:f>
        <x:v>1162737.179205777</x:v>
      </x:c>
      <x:c r="E52" s="50" t="n">
        <x:f>MAX(0,D52*(1+EXP((LN(1+Real_MC_30Y!$J$11)-0.5*Real_MC_30Y!$J$12^2)+Real_MC_30Y!$J$12*((RAND()+RAND()+RAND()+RAND()+RAND()+RAND()+RAND()+RAND()+RAND()+RAND()+RAND()+RAND())-6))-1)+Real_MC_30Y!E$58)</x:f>
        <x:v>1041126.1631039314</x:v>
      </x:c>
      <x:c r="F52" s="50" t="n">
        <x:f>MAX(0,E52*(1+EXP((LN(1+Real_MC_30Y!$J$11)-0.5*Real_MC_30Y!$J$12^2)+Real_MC_30Y!$J$12*((RAND()+RAND()+RAND()+RAND()+RAND()+RAND()+RAND()+RAND()+RAND()+RAND()+RAND()+RAND())-6))-1)+Real_MC_30Y!F$58)</x:f>
        <x:v>1278288.757065857</x:v>
      </x:c>
      <x:c r="G52" s="50" t="n">
        <x:f>MAX(0,F52*(1+EXP((LN(1+Real_MC_30Y!$J$11)-0.5*Real_MC_30Y!$J$12^2)+Real_MC_30Y!$J$12*((RAND()+RAND()+RAND()+RAND()+RAND()+RAND()+RAND()+RAND()+RAND()+RAND()+RAND()+RAND())-6))-1)+Real_MC_30Y!G$58)</x:f>
        <x:v>932477.6342895894</x:v>
      </x:c>
      <x:c r="H52" s="50" t="n">
        <x:f>MAX(0,G52*(1+EXP((LN(1+Real_MC_30Y!$J$11)-0.5*Real_MC_30Y!$J$12^2)+Real_MC_30Y!$J$12*((RAND()+RAND()+RAND()+RAND()+RAND()+RAND()+RAND()+RAND()+RAND()+RAND()+RAND()+RAND())-6))-1)+Real_MC_30Y!H$58)</x:f>
        <x:v>934469.0685918357</x:v>
      </x:c>
      <x:c r="I52" s="50" t="n">
        <x:f>MAX(0,H52*(1+EXP((LN(1+Real_MC_30Y!$J$11)-0.5*Real_MC_30Y!$J$12^2)+Real_MC_30Y!$J$12*((RAND()+RAND()+RAND()+RAND()+RAND()+RAND()+RAND()+RAND()+RAND()+RAND()+RAND()+RAND())-6))-1)+Real_MC_30Y!I$58)</x:f>
        <x:v>1209306.3626192876</x:v>
      </x:c>
      <x:c r="J52" s="50" t="n">
        <x:f>MAX(0,I52*(1+EXP((LN(1+Real_MC_30Y!$J$11)-0.5*Real_MC_30Y!$J$12^2)+Real_MC_30Y!$J$12*((RAND()+RAND()+RAND()+RAND()+RAND()+RAND()+RAND()+RAND()+RAND()+RAND()+RAND()+RAND())-6))-1)+Real_MC_30Y!J$58)</x:f>
        <x:v>1315726.5728149065</x:v>
      </x:c>
      <x:c r="K52" s="50" t="n">
        <x:f>MAX(0,J52*(1+EXP((LN(1+Real_MC_30Y!$J$11)-0.5*Real_MC_30Y!$J$12^2)+Real_MC_30Y!$J$12*((RAND()+RAND()+RAND()+RAND()+RAND()+RAND()+RAND()+RAND()+RAND()+RAND()+RAND()+RAND())-6))-1)+Real_MC_30Y!K$58)</x:f>
        <x:v>1126376.8016728</x:v>
      </x:c>
      <x:c r="L52" s="50" t="n">
        <x:f>MAX(0,K52*(1+EXP((LN(1+Real_MC_30Y!$J$11)-0.5*Real_MC_30Y!$J$12^2)+Real_MC_30Y!$J$12*((RAND()+RAND()+RAND()+RAND()+RAND()+RAND()+RAND()+RAND()+RAND()+RAND()+RAND()+RAND())-6))-1)+Real_MC_30Y!L$58)</x:f>
        <x:v>1117293.8929023033</x:v>
      </x:c>
      <x:c r="M52" s="50" t="n">
        <x:f>MAX(0,L52*(1+EXP((LN(1+Real_MC_30Y!$J$11)-0.5*Real_MC_30Y!$J$12^2)+Real_MC_30Y!$J$12*((RAND()+RAND()+RAND()+RAND()+RAND()+RAND()+RAND()+RAND()+RAND()+RAND()+RAND()+RAND())-6))-1)+Real_MC_30Y!M$58)</x:f>
        <x:v>1143729.3470828913</x:v>
      </x:c>
      <x:c r="N52" s="50" t="n">
        <x:f>MAX(0,M52*(1+EXP((LN(1+Real_MC_30Y!$J$11)-0.5*Real_MC_30Y!$J$12^2)+Real_MC_30Y!$J$12*((RAND()+RAND()+RAND()+RAND()+RAND()+RAND()+RAND()+RAND()+RAND()+RAND()+RAND()+RAND())-6))-1)+Real_MC_30Y!N$58)</x:f>
        <x:v>1203615.7071354964</x:v>
      </x:c>
      <x:c r="O52" s="50" t="n">
        <x:f>MAX(0,N52*(1+EXP((LN(1+Real_MC_30Y!$J$11)-0.5*Real_MC_30Y!$J$12^2)+Real_MC_30Y!$J$12*((RAND()+RAND()+RAND()+RAND()+RAND()+RAND()+RAND()+RAND()+RAND()+RAND()+RAND()+RAND())-6))-1)+Real_MC_30Y!O$58)</x:f>
        <x:v>1186378.2489144192</x:v>
      </x:c>
      <x:c r="P52" s="50" t="n">
        <x:f>MAX(0,O52*(1+EXP((LN(1+Real_MC_30Y!$J$11)-0.5*Real_MC_30Y!$J$12^2)+Real_MC_30Y!$J$12*((RAND()+RAND()+RAND()+RAND()+RAND()+RAND()+RAND()+RAND()+RAND()+RAND()+RAND()+RAND())-6))-1)+Real_MC_30Y!P$58)</x:f>
        <x:v>1080609.5084011306</x:v>
      </x:c>
      <x:c r="Q52" s="50" t="n">
        <x:f>MAX(0,P52*(1+EXP((LN(1+Real_MC_30Y!$J$11)-0.5*Real_MC_30Y!$J$12^2)+Real_MC_30Y!$J$12*((RAND()+RAND()+RAND()+RAND()+RAND()+RAND()+RAND()+RAND()+RAND()+RAND()+RAND()+RAND())-6))-1)+Real_MC_30Y!Q$58)</x:f>
        <x:v>1145440.999053794</x:v>
      </x:c>
      <x:c r="R52" s="50" t="n">
        <x:f>MAX(0,Q52*(1+EXP((LN(1+Real_MC_30Y!$J$11)-0.5*Real_MC_30Y!$J$12^2)+Real_MC_30Y!$J$12*((RAND()+RAND()+RAND()+RAND()+RAND()+RAND()+RAND()+RAND()+RAND()+RAND()+RAND()+RAND())-6))-1)+Real_MC_30Y!R$58)</x:f>
        <x:v>1150094.105910035</x:v>
      </x:c>
      <x:c r="S52" s="50" t="n">
        <x:f>MAX(0,R52*(1+EXP((LN(1+Real_MC_30Y!$J$11)-0.5*Real_MC_30Y!$J$12^2)+Real_MC_30Y!$J$12*((RAND()+RAND()+RAND()+RAND()+RAND()+RAND()+RAND()+RAND()+RAND()+RAND()+RAND()+RAND())-6))-1)+Real_MC_30Y!S$58)</x:f>
        <x:v>1294544.1496714365</x:v>
      </x:c>
      <x:c r="T52" s="50" t="n">
        <x:f>MAX(0,S52*(1+EXP((LN(1+Real_MC_30Y!$J$11)-0.5*Real_MC_30Y!$J$12^2)+Real_MC_30Y!$J$12*((RAND()+RAND()+RAND()+RAND()+RAND()+RAND()+RAND()+RAND()+RAND()+RAND()+RAND()+RAND())-6))-1)+Real_MC_30Y!T$58)</x:f>
        <x:v>1614272.3851480274</x:v>
      </x:c>
      <x:c r="U52" s="50" t="n">
        <x:f>MAX(0,T52*(1+EXP((LN(1+Real_MC_30Y!$J$11)-0.5*Real_MC_30Y!$J$12^2)+Real_MC_30Y!$J$12*((RAND()+RAND()+RAND()+RAND()+RAND()+RAND()+RAND()+RAND()+RAND()+RAND()+RAND()+RAND())-6))-1)+Real_MC_30Y!U$58)</x:f>
        <x:v>1485883.1303329836</x:v>
      </x:c>
      <x:c r="V52" s="50" t="n">
        <x:f>MAX(0,U52*(1+EXP((LN(1+Real_MC_30Y!$J$11)-0.5*Real_MC_30Y!$J$12^2)+Real_MC_30Y!$J$12*((RAND()+RAND()+RAND()+RAND()+RAND()+RAND()+RAND()+RAND()+RAND()+RAND()+RAND()+RAND())-6))-1)+Real_MC_30Y!V$58)</x:f>
        <x:v>2034428.2783640246</x:v>
      </x:c>
      <x:c r="W52" s="50" t="n">
        <x:f>MAX(0,V52*(1+EXP((LN(1+Real_MC_30Y!$J$11)-0.5*Real_MC_30Y!$J$12^2)+Real_MC_30Y!$J$12*((RAND()+RAND()+RAND()+RAND()+RAND()+RAND()+RAND()+RAND()+RAND()+RAND()+RAND()+RAND())-6))-1)+Real_MC_30Y!W$58)</x:f>
        <x:v>2300148.5206875913</x:v>
      </x:c>
      <x:c r="X52" s="50" t="n">
        <x:f>MAX(0,W52*(1+EXP((LN(1+Real_MC_30Y!$J$11)-0.5*Real_MC_30Y!$J$12^2)+Real_MC_30Y!$J$12*((RAND()+RAND()+RAND()+RAND()+RAND()+RAND()+RAND()+RAND()+RAND()+RAND()+RAND()+RAND())-6))-1)+Real_MC_30Y!X$58)</x:f>
        <x:v>2491173.4518398372</x:v>
      </x:c>
      <x:c r="Y52" s="50" t="n">
        <x:f>MAX(0,X52*(1+EXP((LN(1+Real_MC_30Y!$J$11)-0.5*Real_MC_30Y!$J$12^2)+Real_MC_30Y!$J$12*((RAND()+RAND()+RAND()+RAND()+RAND()+RAND()+RAND()+RAND()+RAND()+RAND()+RAND()+RAND())-6))-1)+Real_MC_30Y!Y$58)</x:f>
        <x:v>3237482.0815352043</x:v>
      </x:c>
      <x:c r="Z52" s="50" t="n">
        <x:f>MAX(0,Y52*(1+EXP((LN(1+Real_MC_30Y!$J$11)-0.5*Real_MC_30Y!$J$12^2)+Real_MC_30Y!$J$12*((RAND()+RAND()+RAND()+RAND()+RAND()+RAND()+RAND()+RAND()+RAND()+RAND()+RAND()+RAND())-6))-1)+Real_MC_30Y!Z$58)</x:f>
        <x:v>2858457.81595204</x:v>
      </x:c>
      <x:c r="AA52" s="50" t="n">
        <x:f>MAX(0,Z52*(1+EXP((LN(1+Real_MC_30Y!$J$11)-0.5*Real_MC_30Y!$J$12^2)+Real_MC_30Y!$J$12*((RAND()+RAND()+RAND()+RAND()+RAND()+RAND()+RAND()+RAND()+RAND()+RAND()+RAND()+RAND())-6))-1)+Real_MC_30Y!AA$58)</x:f>
        <x:v>3554901.7481339253</x:v>
      </x:c>
      <x:c r="AB52" s="50" t="n">
        <x:f>MAX(0,AA52*(1+EXP((LN(1+Real_MC_30Y!$J$11)-0.5*Real_MC_30Y!$J$12^2)+Real_MC_30Y!$J$12*((RAND()+RAND()+RAND()+RAND()+RAND()+RAND()+RAND()+RAND()+RAND()+RAND()+RAND()+RAND())-6))-1)+Real_MC_30Y!AB$58)</x:f>
        <x:v>3848423.929867174</x:v>
      </x:c>
      <x:c r="AC52" s="50" t="n">
        <x:f>MAX(0,AB52*(1+EXP((LN(1+Real_MC_30Y!$J$11)-0.5*Real_MC_30Y!$J$12^2)+Real_MC_30Y!$J$12*((RAND()+RAND()+RAND()+RAND()+RAND()+RAND()+RAND()+RAND()+RAND()+RAND()+RAND()+RAND())-6))-1)+Real_MC_30Y!AC$58)</x:f>
        <x:v>4077536.1501746266</x:v>
      </x:c>
      <x:c r="AD52" s="50" t="n">
        <x:f>MAX(0,AC52*(1+EXP((LN(1+Real_MC_30Y!$J$11)-0.5*Real_MC_30Y!$J$12^2)+Real_MC_30Y!$J$12*((RAND()+RAND()+RAND()+RAND()+RAND()+RAND()+RAND()+RAND()+RAND()+RAND()+RAND()+RAND())-6))-1)+Real_MC_30Y!AD$58)</x:f>
        <x:v>4674606.319261667</x:v>
      </x:c>
      <x:c r="AE52" s="50" t="n">
        <x:f>MAX(0,AD52*(1+EXP((LN(1+Real_MC_30Y!$J$11)-0.5*Real_MC_30Y!$J$12^2)+Real_MC_30Y!$J$12*((RAND()+RAND()+RAND()+RAND()+RAND()+RAND()+RAND()+RAND()+RAND()+RAND()+RAND()+RAND())-6))-1)+Real_MC_30Y!AE$58)</x:f>
        <x:v>4005789.298024899</x:v>
      </x:c>
      <x:c r="AF52" s="50" t="n">
        <x:f>MAX(0,AE52*(1+EXP((LN(1+Real_MC_30Y!$J$11)-0.5*Real_MC_30Y!$J$12^2)+Real_MC_30Y!$J$12*((RAND()+RAND()+RAND()+RAND()+RAND()+RAND()+RAND()+RAND()+RAND()+RAND()+RAND()+RAND())-6))-1)+Real_MC_30Y!AF$58)</x:f>
        <x:v>4361242.2899829615</x:v>
      </x:c>
    </x:row>
    <x:row r="53">
      <x:c r="A53">
        <x:v>49</x:v>
      </x:c>
      <x:c r="B53" s="50" t="n">
        <x:f>MAX(0,Liquidity_30Y!$C$14+Real_MC_30Y!B$57-Real_MC_30Y!B$56)</x:f>
        <x:v>1029031.25</x:v>
      </x:c>
      <x:c r="C53" s="50" t="n">
        <x:f>MAX(0,B53*(1+EXP((LN(1+Real_MC_30Y!$J$11)-0.5*Real_MC_30Y!$J$12^2)+Real_MC_30Y!$J$12*((RAND()+RAND()+RAND()+RAND()+RAND()+RAND()+RAND()+RAND()+RAND()+RAND()+RAND()+RAND())-6))-1)+Real_MC_30Y!C$58)</x:f>
        <x:v>1181650.4782228298</x:v>
      </x:c>
      <x:c r="D53" s="50" t="n">
        <x:f>MAX(0,C53*(1+EXP((LN(1+Real_MC_30Y!$J$11)-0.5*Real_MC_30Y!$J$12^2)+Real_MC_30Y!$J$12*((RAND()+RAND()+RAND()+RAND()+RAND()+RAND()+RAND()+RAND()+RAND()+RAND()+RAND()+RAND())-6))-1)+Real_MC_30Y!D$58)</x:f>
        <x:v>1079254.4244792676</x:v>
      </x:c>
      <x:c r="E53" s="50" t="n">
        <x:f>MAX(0,D53*(1+EXP((LN(1+Real_MC_30Y!$J$11)-0.5*Real_MC_30Y!$J$12^2)+Real_MC_30Y!$J$12*((RAND()+RAND()+RAND()+RAND()+RAND()+RAND()+RAND()+RAND()+RAND()+RAND()+RAND()+RAND())-6))-1)+Real_MC_30Y!E$58)</x:f>
        <x:v>1217445.0481208153</x:v>
      </x:c>
      <x:c r="F53" s="50" t="n">
        <x:f>MAX(0,E53*(1+EXP((LN(1+Real_MC_30Y!$J$11)-0.5*Real_MC_30Y!$J$12^2)+Real_MC_30Y!$J$12*((RAND()+RAND()+RAND()+RAND()+RAND()+RAND()+RAND()+RAND()+RAND()+RAND()+RAND()+RAND())-6))-1)+Real_MC_30Y!F$58)</x:f>
        <x:v>1264233.858344888</x:v>
      </x:c>
      <x:c r="G53" s="50" t="n">
        <x:f>MAX(0,F53*(1+EXP((LN(1+Real_MC_30Y!$J$11)-0.5*Real_MC_30Y!$J$12^2)+Real_MC_30Y!$J$12*((RAND()+RAND()+RAND()+RAND()+RAND()+RAND()+RAND()+RAND()+RAND()+RAND()+RAND()+RAND())-6))-1)+Real_MC_30Y!G$58)</x:f>
        <x:v>1480161.2339225474</x:v>
      </x:c>
      <x:c r="H53" s="50" t="n">
        <x:f>MAX(0,G53*(1+EXP((LN(1+Real_MC_30Y!$J$11)-0.5*Real_MC_30Y!$J$12^2)+Real_MC_30Y!$J$12*((RAND()+RAND()+RAND()+RAND()+RAND()+RAND()+RAND()+RAND()+RAND()+RAND()+RAND()+RAND())-6))-1)+Real_MC_30Y!H$58)</x:f>
        <x:v>1977143.581609727</x:v>
      </x:c>
      <x:c r="I53" s="50" t="n">
        <x:f>MAX(0,H53*(1+EXP((LN(1+Real_MC_30Y!$J$11)-0.5*Real_MC_30Y!$J$12^2)+Real_MC_30Y!$J$12*((RAND()+RAND()+RAND()+RAND()+RAND()+RAND()+RAND()+RAND()+RAND()+RAND()+RAND()+RAND())-6))-1)+Real_MC_30Y!I$58)</x:f>
        <x:v>1912629.4065649353</x:v>
      </x:c>
      <x:c r="J53" s="50" t="n">
        <x:f>MAX(0,I53*(1+EXP((LN(1+Real_MC_30Y!$J$11)-0.5*Real_MC_30Y!$J$12^2)+Real_MC_30Y!$J$12*((RAND()+RAND()+RAND()+RAND()+RAND()+RAND()+RAND()+RAND()+RAND()+RAND()+RAND()+RAND())-6))-1)+Real_MC_30Y!J$58)</x:f>
        <x:v>2265774.4516033707</x:v>
      </x:c>
      <x:c r="K53" s="50" t="n">
        <x:f>MAX(0,J53*(1+EXP((LN(1+Real_MC_30Y!$J$11)-0.5*Real_MC_30Y!$J$12^2)+Real_MC_30Y!$J$12*((RAND()+RAND()+RAND()+RAND()+RAND()+RAND()+RAND()+RAND()+RAND()+RAND()+RAND()+RAND())-6))-1)+Real_MC_30Y!K$58)</x:f>
        <x:v>2429919.120671685</x:v>
      </x:c>
      <x:c r="L53" s="50" t="n">
        <x:f>MAX(0,K53*(1+EXP((LN(1+Real_MC_30Y!$J$11)-0.5*Real_MC_30Y!$J$12^2)+Real_MC_30Y!$J$12*((RAND()+RAND()+RAND()+RAND()+RAND()+RAND()+RAND()+RAND()+RAND()+RAND()+RAND()+RAND())-6))-1)+Real_MC_30Y!L$58)</x:f>
        <x:v>2165253.508056581</x:v>
      </x:c>
      <x:c r="M53" s="50" t="n">
        <x:f>MAX(0,L53*(1+EXP((LN(1+Real_MC_30Y!$J$11)-0.5*Real_MC_30Y!$J$12^2)+Real_MC_30Y!$J$12*((RAND()+RAND()+RAND()+RAND()+RAND()+RAND()+RAND()+RAND()+RAND()+RAND()+RAND()+RAND())-6))-1)+Real_MC_30Y!M$58)</x:f>
        <x:v>2194409.6786910226</x:v>
      </x:c>
      <x:c r="N53" s="50" t="n">
        <x:f>MAX(0,M53*(1+EXP((LN(1+Real_MC_30Y!$J$11)-0.5*Real_MC_30Y!$J$12^2)+Real_MC_30Y!$J$12*((RAND()+RAND()+RAND()+RAND()+RAND()+RAND()+RAND()+RAND()+RAND()+RAND()+RAND()+RAND())-6))-1)+Real_MC_30Y!N$58)</x:f>
        <x:v>2064501.2564724286</x:v>
      </x:c>
      <x:c r="O53" s="50" t="n">
        <x:f>MAX(0,N53*(1+EXP((LN(1+Real_MC_30Y!$J$11)-0.5*Real_MC_30Y!$J$12^2)+Real_MC_30Y!$J$12*((RAND()+RAND()+RAND()+RAND()+RAND()+RAND()+RAND()+RAND()+RAND()+RAND()+RAND()+RAND())-6))-1)+Real_MC_30Y!O$58)</x:f>
        <x:v>2090383.4243933097</x:v>
      </x:c>
      <x:c r="P53" s="50" t="n">
        <x:f>MAX(0,O53*(1+EXP((LN(1+Real_MC_30Y!$J$11)-0.5*Real_MC_30Y!$J$12^2)+Real_MC_30Y!$J$12*((RAND()+RAND()+RAND()+RAND()+RAND()+RAND()+RAND()+RAND()+RAND()+RAND()+RAND()+RAND())-6))-1)+Real_MC_30Y!P$58)</x:f>
        <x:v>2397424.124012535</x:v>
      </x:c>
      <x:c r="Q53" s="50" t="n">
        <x:f>MAX(0,P53*(1+EXP((LN(1+Real_MC_30Y!$J$11)-0.5*Real_MC_30Y!$J$12^2)+Real_MC_30Y!$J$12*((RAND()+RAND()+RAND()+RAND()+RAND()+RAND()+RAND()+RAND()+RAND()+RAND()+RAND()+RAND())-6))-1)+Real_MC_30Y!Q$58)</x:f>
        <x:v>2439983.144494817</x:v>
      </x:c>
      <x:c r="R53" s="50" t="n">
        <x:f>MAX(0,Q53*(1+EXP((LN(1+Real_MC_30Y!$J$11)-0.5*Real_MC_30Y!$J$12^2)+Real_MC_30Y!$J$12*((RAND()+RAND()+RAND()+RAND()+RAND()+RAND()+RAND()+RAND()+RAND()+RAND()+RAND()+RAND())-6))-1)+Real_MC_30Y!R$58)</x:f>
        <x:v>2613237.9156152434</x:v>
      </x:c>
      <x:c r="S53" s="50" t="n">
        <x:f>MAX(0,R53*(1+EXP((LN(1+Real_MC_30Y!$J$11)-0.5*Real_MC_30Y!$J$12^2)+Real_MC_30Y!$J$12*((RAND()+RAND()+RAND()+RAND()+RAND()+RAND()+RAND()+RAND()+RAND()+RAND()+RAND()+RAND())-6))-1)+Real_MC_30Y!S$58)</x:f>
        <x:v>2413036.319845785</x:v>
      </x:c>
      <x:c r="T53" s="50" t="n">
        <x:f>MAX(0,S53*(1+EXP((LN(1+Real_MC_30Y!$J$11)-0.5*Real_MC_30Y!$J$12^2)+Real_MC_30Y!$J$12*((RAND()+RAND()+RAND()+RAND()+RAND()+RAND()+RAND()+RAND()+RAND()+RAND()+RAND()+RAND())-6))-1)+Real_MC_30Y!T$58)</x:f>
        <x:v>2939154.9443048285</x:v>
      </x:c>
      <x:c r="U53" s="50" t="n">
        <x:f>MAX(0,T53*(1+EXP((LN(1+Real_MC_30Y!$J$11)-0.5*Real_MC_30Y!$J$12^2)+Real_MC_30Y!$J$12*((RAND()+RAND()+RAND()+RAND()+RAND()+RAND()+RAND()+RAND()+RAND()+RAND()+RAND()+RAND())-6))-1)+Real_MC_30Y!U$58)</x:f>
        <x:v>3655869.5427439213</x:v>
      </x:c>
      <x:c r="V53" s="50" t="n">
        <x:f>MAX(0,U53*(1+EXP((LN(1+Real_MC_30Y!$J$11)-0.5*Real_MC_30Y!$J$12^2)+Real_MC_30Y!$J$12*((RAND()+RAND()+RAND()+RAND()+RAND()+RAND()+RAND()+RAND()+RAND()+RAND()+RAND()+RAND())-6))-1)+Real_MC_30Y!V$58)</x:f>
        <x:v>4118972.7466552714</x:v>
      </x:c>
      <x:c r="W53" s="50" t="n">
        <x:f>MAX(0,V53*(1+EXP((LN(1+Real_MC_30Y!$J$11)-0.5*Real_MC_30Y!$J$12^2)+Real_MC_30Y!$J$12*((RAND()+RAND()+RAND()+RAND()+RAND()+RAND()+RAND()+RAND()+RAND()+RAND()+RAND()+RAND())-6))-1)+Real_MC_30Y!W$58)</x:f>
        <x:v>3738484.952568466</x:v>
      </x:c>
      <x:c r="X53" s="50" t="n">
        <x:f>MAX(0,W53*(1+EXP((LN(1+Real_MC_30Y!$J$11)-0.5*Real_MC_30Y!$J$12^2)+Real_MC_30Y!$J$12*((RAND()+RAND()+RAND()+RAND()+RAND()+RAND()+RAND()+RAND()+RAND()+RAND()+RAND()+RAND())-6))-1)+Real_MC_30Y!X$58)</x:f>
        <x:v>4520112.8218455985</x:v>
      </x:c>
      <x:c r="Y53" s="50" t="n">
        <x:f>MAX(0,X53*(1+EXP((LN(1+Real_MC_30Y!$J$11)-0.5*Real_MC_30Y!$J$12^2)+Real_MC_30Y!$J$12*((RAND()+RAND()+RAND()+RAND()+RAND()+RAND()+RAND()+RAND()+RAND()+RAND()+RAND()+RAND())-6))-1)+Real_MC_30Y!Y$58)</x:f>
        <x:v>4838294.621462915</x:v>
      </x:c>
      <x:c r="Z53" s="50" t="n">
        <x:f>MAX(0,Y53*(1+EXP((LN(1+Real_MC_30Y!$J$11)-0.5*Real_MC_30Y!$J$12^2)+Real_MC_30Y!$J$12*((RAND()+RAND()+RAND()+RAND()+RAND()+RAND()+RAND()+RAND()+RAND()+RAND()+RAND()+RAND())-6))-1)+Real_MC_30Y!Z$58)</x:f>
        <x:v>5392005.50239347</x:v>
      </x:c>
      <x:c r="AA53" s="50" t="n">
        <x:f>MAX(0,Z53*(1+EXP((LN(1+Real_MC_30Y!$J$11)-0.5*Real_MC_30Y!$J$12^2)+Real_MC_30Y!$J$12*((RAND()+RAND()+RAND()+RAND()+RAND()+RAND()+RAND()+RAND()+RAND()+RAND()+RAND()+RAND())-6))-1)+Real_MC_30Y!AA$58)</x:f>
        <x:v>5186398.6823447915</x:v>
      </x:c>
      <x:c r="AB53" s="50" t="n">
        <x:f>MAX(0,AA53*(1+EXP((LN(1+Real_MC_30Y!$J$11)-0.5*Real_MC_30Y!$J$12^2)+Real_MC_30Y!$J$12*((RAND()+RAND()+RAND()+RAND()+RAND()+RAND()+RAND()+RAND()+RAND()+RAND()+RAND()+RAND())-6))-1)+Real_MC_30Y!AB$58)</x:f>
        <x:v>5351335.105476572</x:v>
      </x:c>
      <x:c r="AC53" s="50" t="n">
        <x:f>MAX(0,AB53*(1+EXP((LN(1+Real_MC_30Y!$J$11)-0.5*Real_MC_30Y!$J$12^2)+Real_MC_30Y!$J$12*((RAND()+RAND()+RAND()+RAND()+RAND()+RAND()+RAND()+RAND()+RAND()+RAND()+RAND()+RAND())-6))-1)+Real_MC_30Y!AC$58)</x:f>
        <x:v>7173533.16991551</x:v>
      </x:c>
      <x:c r="AD53" s="50" t="n">
        <x:f>MAX(0,AC53*(1+EXP((LN(1+Real_MC_30Y!$J$11)-0.5*Real_MC_30Y!$J$12^2)+Real_MC_30Y!$J$12*((RAND()+RAND()+RAND()+RAND()+RAND()+RAND()+RAND()+RAND()+RAND()+RAND()+RAND()+RAND())-6))-1)+Real_MC_30Y!AD$58)</x:f>
        <x:v>7686078.617191058</x:v>
      </x:c>
      <x:c r="AE53" s="50" t="n">
        <x:f>MAX(0,AD53*(1+EXP((LN(1+Real_MC_30Y!$J$11)-0.5*Real_MC_30Y!$J$12^2)+Real_MC_30Y!$J$12*((RAND()+RAND()+RAND()+RAND()+RAND()+RAND()+RAND()+RAND()+RAND()+RAND()+RAND()+RAND())-6))-1)+Real_MC_30Y!AE$58)</x:f>
        <x:v>5955198.731063339</x:v>
      </x:c>
      <x:c r="AF53" s="50" t="n">
        <x:f>MAX(0,AE53*(1+EXP((LN(1+Real_MC_30Y!$J$11)-0.5*Real_MC_30Y!$J$12^2)+Real_MC_30Y!$J$12*((RAND()+RAND()+RAND()+RAND()+RAND()+RAND()+RAND()+RAND()+RAND()+RAND()+RAND()+RAND())-6))-1)+Real_MC_30Y!AF$58)</x:f>
        <x:v>5935360.859249334</x:v>
      </x:c>
    </x:row>
    <x:row r="54">
      <x:c r="A54">
        <x:v>50</x:v>
      </x:c>
      <x:c r="B54" s="50" t="n">
        <x:f>MAX(0,Liquidity_30Y!$C$14+Real_MC_30Y!B$57-Real_MC_30Y!B$56)</x:f>
        <x:v>1029031.25</x:v>
      </x:c>
      <x:c r="C54" s="50" t="n">
        <x:f>MAX(0,B54*(1+EXP((LN(1+Real_MC_30Y!$J$11)-0.5*Real_MC_30Y!$J$12^2)+Real_MC_30Y!$J$12*((RAND()+RAND()+RAND()+RAND()+RAND()+RAND()+RAND()+RAND()+RAND()+RAND()+RAND()+RAND())-6))-1)+Real_MC_30Y!C$58)</x:f>
        <x:v>1014910.1004974825</x:v>
      </x:c>
      <x:c r="D54" s="50" t="n">
        <x:f>MAX(0,C54*(1+EXP((LN(1+Real_MC_30Y!$J$11)-0.5*Real_MC_30Y!$J$12^2)+Real_MC_30Y!$J$12*((RAND()+RAND()+RAND()+RAND()+RAND()+RAND()+RAND()+RAND()+RAND()+RAND()+RAND()+RAND())-6))-1)+Real_MC_30Y!D$58)</x:f>
        <x:v>1192928.2126585266</x:v>
      </x:c>
      <x:c r="E54" s="50" t="n">
        <x:f>MAX(0,D54*(1+EXP((LN(1+Real_MC_30Y!$J$11)-0.5*Real_MC_30Y!$J$12^2)+Real_MC_30Y!$J$12*((RAND()+RAND()+RAND()+RAND()+RAND()+RAND()+RAND()+RAND()+RAND()+RAND()+RAND()+RAND())-6))-1)+Real_MC_30Y!E$58)</x:f>
        <x:v>1557768.6038736124</x:v>
      </x:c>
      <x:c r="F54" s="50" t="n">
        <x:f>MAX(0,E54*(1+EXP((LN(1+Real_MC_30Y!$J$11)-0.5*Real_MC_30Y!$J$12^2)+Real_MC_30Y!$J$12*((RAND()+RAND()+RAND()+RAND()+RAND()+RAND()+RAND()+RAND()+RAND()+RAND()+RAND()+RAND())-6))-1)+Real_MC_30Y!F$58)</x:f>
        <x:v>1323246.1127579527</x:v>
      </x:c>
      <x:c r="G54" s="50" t="n">
        <x:f>MAX(0,F54*(1+EXP((LN(1+Real_MC_30Y!$J$11)-0.5*Real_MC_30Y!$J$12^2)+Real_MC_30Y!$J$12*((RAND()+RAND()+RAND()+RAND()+RAND()+RAND()+RAND()+RAND()+RAND()+RAND()+RAND()+RAND())-6))-1)+Real_MC_30Y!G$58)</x:f>
        <x:v>1078326.5447381588</x:v>
      </x:c>
      <x:c r="H54" s="50" t="n">
        <x:f>MAX(0,G54*(1+EXP((LN(1+Real_MC_30Y!$J$11)-0.5*Real_MC_30Y!$J$12^2)+Real_MC_30Y!$J$12*((RAND()+RAND()+RAND()+RAND()+RAND()+RAND()+RAND()+RAND()+RAND()+RAND()+RAND()+RAND())-6))-1)+Real_MC_30Y!H$58)</x:f>
        <x:v>1083354.7969126136</x:v>
      </x:c>
      <x:c r="I54" s="50" t="n">
        <x:f>MAX(0,H54*(1+EXP((LN(1+Real_MC_30Y!$J$11)-0.5*Real_MC_30Y!$J$12^2)+Real_MC_30Y!$J$12*((RAND()+RAND()+RAND()+RAND()+RAND()+RAND()+RAND()+RAND()+RAND()+RAND()+RAND()+RAND())-6))-1)+Real_MC_30Y!I$58)</x:f>
        <x:v>1363413.0026557983</x:v>
      </x:c>
      <x:c r="J54" s="50" t="n">
        <x:f>MAX(0,I54*(1+EXP((LN(1+Real_MC_30Y!$J$11)-0.5*Real_MC_30Y!$J$12^2)+Real_MC_30Y!$J$12*((RAND()+RAND()+RAND()+RAND()+RAND()+RAND()+RAND()+RAND()+RAND()+RAND()+RAND()+RAND())-6))-1)+Real_MC_30Y!J$58)</x:f>
        <x:v>1210863.7424253388</x:v>
      </x:c>
      <x:c r="K54" s="50" t="n">
        <x:f>MAX(0,J54*(1+EXP((LN(1+Real_MC_30Y!$J$11)-0.5*Real_MC_30Y!$J$12^2)+Real_MC_30Y!$J$12*((RAND()+RAND()+RAND()+RAND()+RAND()+RAND()+RAND()+RAND()+RAND()+RAND()+RAND()+RAND())-6))-1)+Real_MC_30Y!K$58)</x:f>
        <x:v>1266579.2927783523</x:v>
      </x:c>
      <x:c r="L54" s="50" t="n">
        <x:f>MAX(0,K54*(1+EXP((LN(1+Real_MC_30Y!$J$11)-0.5*Real_MC_30Y!$J$12^2)+Real_MC_30Y!$J$12*((RAND()+RAND()+RAND()+RAND()+RAND()+RAND()+RAND()+RAND()+RAND()+RAND()+RAND()+RAND())-6))-1)+Real_MC_30Y!L$58)</x:f>
        <x:v>1542369.0404572429</x:v>
      </x:c>
      <x:c r="M54" s="50" t="n">
        <x:f>MAX(0,L54*(1+EXP((LN(1+Real_MC_30Y!$J$11)-0.5*Real_MC_30Y!$J$12^2)+Real_MC_30Y!$J$12*((RAND()+RAND()+RAND()+RAND()+RAND()+RAND()+RAND()+RAND()+RAND()+RAND()+RAND()+RAND())-6))-1)+Real_MC_30Y!M$58)</x:f>
        <x:v>1278797.5584584516</x:v>
      </x:c>
      <x:c r="N54" s="50" t="n">
        <x:f>MAX(0,M54*(1+EXP((LN(1+Real_MC_30Y!$J$11)-0.5*Real_MC_30Y!$J$12^2)+Real_MC_30Y!$J$12*((RAND()+RAND()+RAND()+RAND()+RAND()+RAND()+RAND()+RAND()+RAND()+RAND()+RAND()+RAND())-6))-1)+Real_MC_30Y!N$58)</x:f>
        <x:v>1316651.5182961859</x:v>
      </x:c>
      <x:c r="O54" s="50" t="n">
        <x:f>MAX(0,N54*(1+EXP((LN(1+Real_MC_30Y!$J$11)-0.5*Real_MC_30Y!$J$12^2)+Real_MC_30Y!$J$12*((RAND()+RAND()+RAND()+RAND()+RAND()+RAND()+RAND()+RAND()+RAND()+RAND()+RAND()+RAND())-6))-1)+Real_MC_30Y!O$58)</x:f>
        <x:v>1139375.189212758</x:v>
      </x:c>
      <x:c r="P54" s="50" t="n">
        <x:f>MAX(0,O54*(1+EXP((LN(1+Real_MC_30Y!$J$11)-0.5*Real_MC_30Y!$J$12^2)+Real_MC_30Y!$J$12*((RAND()+RAND()+RAND()+RAND()+RAND()+RAND()+RAND()+RAND()+RAND()+RAND()+RAND()+RAND())-6))-1)+Real_MC_30Y!P$58)</x:f>
        <x:v>1472090.6609686085</x:v>
      </x:c>
      <x:c r="Q54" s="50" t="n">
        <x:f>MAX(0,P54*(1+EXP((LN(1+Real_MC_30Y!$J$11)-0.5*Real_MC_30Y!$J$12^2)+Real_MC_30Y!$J$12*((RAND()+RAND()+RAND()+RAND()+RAND()+RAND()+RAND()+RAND()+RAND()+RAND()+RAND()+RAND())-6))-1)+Real_MC_30Y!Q$58)</x:f>
        <x:v>1346098.5227560308</x:v>
      </x:c>
      <x:c r="R54" s="50" t="n">
        <x:f>MAX(0,Q54*(1+EXP((LN(1+Real_MC_30Y!$J$11)-0.5*Real_MC_30Y!$J$12^2)+Real_MC_30Y!$J$12*((RAND()+RAND()+RAND()+RAND()+RAND()+RAND()+RAND()+RAND()+RAND()+RAND()+RAND()+RAND())-6))-1)+Real_MC_30Y!R$58)</x:f>
        <x:v>1397125.8372310312</x:v>
      </x:c>
      <x:c r="S54" s="50" t="n">
        <x:f>MAX(0,R54*(1+EXP((LN(1+Real_MC_30Y!$J$11)-0.5*Real_MC_30Y!$J$12^2)+Real_MC_30Y!$J$12*((RAND()+RAND()+RAND()+RAND()+RAND()+RAND()+RAND()+RAND()+RAND()+RAND()+RAND()+RAND())-6))-1)+Real_MC_30Y!S$58)</x:f>
        <x:v>1733407.2396947292</x:v>
      </x:c>
      <x:c r="T54" s="50" t="n">
        <x:f>MAX(0,S54*(1+EXP((LN(1+Real_MC_30Y!$J$11)-0.5*Real_MC_30Y!$J$12^2)+Real_MC_30Y!$J$12*((RAND()+RAND()+RAND()+RAND()+RAND()+RAND()+RAND()+RAND()+RAND()+RAND()+RAND()+RAND())-6))-1)+Real_MC_30Y!T$58)</x:f>
        <x:v>1981445.7176850266</x:v>
      </x:c>
      <x:c r="U54" s="50" t="n">
        <x:f>MAX(0,T54*(1+EXP((LN(1+Real_MC_30Y!$J$11)-0.5*Real_MC_30Y!$J$12^2)+Real_MC_30Y!$J$12*((RAND()+RAND()+RAND()+RAND()+RAND()+RAND()+RAND()+RAND()+RAND()+RAND()+RAND()+RAND())-6))-1)+Real_MC_30Y!U$58)</x:f>
        <x:v>1992702.6227115067</x:v>
      </x:c>
      <x:c r="V54" s="50" t="n">
        <x:f>MAX(0,U54*(1+EXP((LN(1+Real_MC_30Y!$J$11)-0.5*Real_MC_30Y!$J$12^2)+Real_MC_30Y!$J$12*((RAND()+RAND()+RAND()+RAND()+RAND()+RAND()+RAND()+RAND()+RAND()+RAND()+RAND()+RAND())-6))-1)+Real_MC_30Y!V$58)</x:f>
        <x:v>2216245.664975438</x:v>
      </x:c>
      <x:c r="W54" s="50" t="n">
        <x:f>MAX(0,V54*(1+EXP((LN(1+Real_MC_30Y!$J$11)-0.5*Real_MC_30Y!$J$12^2)+Real_MC_30Y!$J$12*((RAND()+RAND()+RAND()+RAND()+RAND()+RAND()+RAND()+RAND()+RAND()+RAND()+RAND()+RAND())-6))-1)+Real_MC_30Y!W$58)</x:f>
        <x:v>2447505.1152647594</x:v>
      </x:c>
      <x:c r="X54" s="50" t="n">
        <x:f>MAX(0,W54*(1+EXP((LN(1+Real_MC_30Y!$J$11)-0.5*Real_MC_30Y!$J$12^2)+Real_MC_30Y!$J$12*((RAND()+RAND()+RAND()+RAND()+RAND()+RAND()+RAND()+RAND()+RAND()+RAND()+RAND()+RAND())-6))-1)+Real_MC_30Y!X$58)</x:f>
        <x:v>2192514.2846926665</x:v>
      </x:c>
      <x:c r="Y54" s="50" t="n">
        <x:f>MAX(0,X54*(1+EXP((LN(1+Real_MC_30Y!$J$11)-0.5*Real_MC_30Y!$J$12^2)+Real_MC_30Y!$J$12*((RAND()+RAND()+RAND()+RAND()+RAND()+RAND()+RAND()+RAND()+RAND()+RAND()+RAND()+RAND())-6))-1)+Real_MC_30Y!Y$58)</x:f>
        <x:v>2659693.640254905</x:v>
      </x:c>
      <x:c r="Z54" s="50" t="n">
        <x:f>MAX(0,Y54*(1+EXP((LN(1+Real_MC_30Y!$J$11)-0.5*Real_MC_30Y!$J$12^2)+Real_MC_30Y!$J$12*((RAND()+RAND()+RAND()+RAND()+RAND()+RAND()+RAND()+RAND()+RAND()+RAND()+RAND()+RAND())-6))-1)+Real_MC_30Y!Z$58)</x:f>
        <x:v>3119652.4280915246</x:v>
      </x:c>
      <x:c r="AA54" s="50" t="n">
        <x:f>MAX(0,Z54*(1+EXP((LN(1+Real_MC_30Y!$J$11)-0.5*Real_MC_30Y!$J$12^2)+Real_MC_30Y!$J$12*((RAND()+RAND()+RAND()+RAND()+RAND()+RAND()+RAND()+RAND()+RAND()+RAND()+RAND()+RAND())-6))-1)+Real_MC_30Y!AA$58)</x:f>
        <x:v>3524880.242562713</x:v>
      </x:c>
      <x:c r="AB54" s="50" t="n">
        <x:f>MAX(0,AA54*(1+EXP((LN(1+Real_MC_30Y!$J$11)-0.5*Real_MC_30Y!$J$12^2)+Real_MC_30Y!$J$12*((RAND()+RAND()+RAND()+RAND()+RAND()+RAND()+RAND()+RAND()+RAND()+RAND()+RAND()+RAND())-6))-1)+Real_MC_30Y!AB$58)</x:f>
        <x:v>3527630.647880111</x:v>
      </x:c>
      <x:c r="AC54" s="50" t="n">
        <x:f>MAX(0,AB54*(1+EXP((LN(1+Real_MC_30Y!$J$11)-0.5*Real_MC_30Y!$J$12^2)+Real_MC_30Y!$J$12*((RAND()+RAND()+RAND()+RAND()+RAND()+RAND()+RAND()+RAND()+RAND()+RAND()+RAND()+RAND())-6))-1)+Real_MC_30Y!AC$58)</x:f>
        <x:v>3615667.866945431</x:v>
      </x:c>
      <x:c r="AD54" s="50" t="n">
        <x:f>MAX(0,AC54*(1+EXP((LN(1+Real_MC_30Y!$J$11)-0.5*Real_MC_30Y!$J$12^2)+Real_MC_30Y!$J$12*((RAND()+RAND()+RAND()+RAND()+RAND()+RAND()+RAND()+RAND()+RAND()+RAND()+RAND()+RAND())-6))-1)+Real_MC_30Y!AD$58)</x:f>
        <x:v>3643673.8500201353</x:v>
      </x:c>
      <x:c r="AE54" s="50" t="n">
        <x:f>MAX(0,AD54*(1+EXP((LN(1+Real_MC_30Y!$J$11)-0.5*Real_MC_30Y!$J$12^2)+Real_MC_30Y!$J$12*((RAND()+RAND()+RAND()+RAND()+RAND()+RAND()+RAND()+RAND()+RAND()+RAND()+RAND()+RAND())-6))-1)+Real_MC_30Y!AE$58)</x:f>
        <x:v>3922750.0975911054</x:v>
      </x:c>
      <x:c r="AF54" s="50" t="n">
        <x:f>MAX(0,AE54*(1+EXP((LN(1+Real_MC_30Y!$J$11)-0.5*Real_MC_30Y!$J$12^2)+Real_MC_30Y!$J$12*((RAND()+RAND()+RAND()+RAND()+RAND()+RAND()+RAND()+RAND()+RAND()+RAND()+RAND()+RAND())-6))-1)+Real_MC_30Y!AF$58)</x:f>
        <x:v>3272848.346700413</x:v>
      </x:c>
    </x:row>
    <x:row r="55">
      <x:c r="A55">
        <x:v>51</x:v>
      </x:c>
      <x:c r="B55" s="50" t="n">
        <x:f>MAX(0,Liquidity_30Y!$C$14+Real_MC_30Y!B$57-Real_MC_30Y!B$56)</x:f>
        <x:v>1029031.25</x:v>
      </x:c>
      <x:c r="C55" s="50" t="n">
        <x:f>MAX(0,B55*(1+EXP((LN(1+Real_MC_30Y!$J$11)-0.5*Real_MC_30Y!$J$12^2)+Real_MC_30Y!$J$12*((RAND()+RAND()+RAND()+RAND()+RAND()+RAND()+RAND()+RAND()+RAND()+RAND()+RAND()+RAND())-6))-1)+Real_MC_30Y!C$58)</x:f>
        <x:v>974894.1873965433</x:v>
      </x:c>
      <x:c r="D55" s="50" t="n">
        <x:f>MAX(0,C55*(1+EXP((LN(1+Real_MC_30Y!$J$11)-0.5*Real_MC_30Y!$J$12^2)+Real_MC_30Y!$J$12*((RAND()+RAND()+RAND()+RAND()+RAND()+RAND()+RAND()+RAND()+RAND()+RAND()+RAND()+RAND())-6))-1)+Real_MC_30Y!D$58)</x:f>
        <x:v>968420.9036233714</x:v>
      </x:c>
      <x:c r="E55" s="50" t="n">
        <x:f>MAX(0,D55*(1+EXP((LN(1+Real_MC_30Y!$J$11)-0.5*Real_MC_30Y!$J$12^2)+Real_MC_30Y!$J$12*((RAND()+RAND()+RAND()+RAND()+RAND()+RAND()+RAND()+RAND()+RAND()+RAND()+RAND()+RAND())-6))-1)+Real_MC_30Y!E$58)</x:f>
        <x:v>832939.7291184781</x:v>
      </x:c>
      <x:c r="F55" s="50" t="n">
        <x:f>MAX(0,E55*(1+EXP((LN(1+Real_MC_30Y!$J$11)-0.5*Real_MC_30Y!$J$12^2)+Real_MC_30Y!$J$12*((RAND()+RAND()+RAND()+RAND()+RAND()+RAND()+RAND()+RAND()+RAND()+RAND()+RAND()+RAND())-6))-1)+Real_MC_30Y!F$58)</x:f>
        <x:v>811409.0822908384</x:v>
      </x:c>
      <x:c r="G55" s="50" t="n">
        <x:f>MAX(0,F55*(1+EXP((LN(1+Real_MC_30Y!$J$11)-0.5*Real_MC_30Y!$J$12^2)+Real_MC_30Y!$J$12*((RAND()+RAND()+RAND()+RAND()+RAND()+RAND()+RAND()+RAND()+RAND()+RAND()+RAND()+RAND())-6))-1)+Real_MC_30Y!G$58)</x:f>
        <x:v>850426.973243305</x:v>
      </x:c>
      <x:c r="H55" s="50" t="n">
        <x:f>MAX(0,G55*(1+EXP((LN(1+Real_MC_30Y!$J$11)-0.5*Real_MC_30Y!$J$12^2)+Real_MC_30Y!$J$12*((RAND()+RAND()+RAND()+RAND()+RAND()+RAND()+RAND()+RAND()+RAND()+RAND()+RAND()+RAND())-6))-1)+Real_MC_30Y!H$58)</x:f>
        <x:v>900171.8604460973</x:v>
      </x:c>
      <x:c r="I55" s="50" t="n">
        <x:f>MAX(0,H55*(1+EXP((LN(1+Real_MC_30Y!$J$11)-0.5*Real_MC_30Y!$J$12^2)+Real_MC_30Y!$J$12*((RAND()+RAND()+RAND()+RAND()+RAND()+RAND()+RAND()+RAND()+RAND()+RAND()+RAND()+RAND())-6))-1)+Real_MC_30Y!I$58)</x:f>
        <x:v>1028214.7937204608</x:v>
      </x:c>
      <x:c r="J55" s="50" t="n">
        <x:f>MAX(0,I55*(1+EXP((LN(1+Real_MC_30Y!$J$11)-0.5*Real_MC_30Y!$J$12^2)+Real_MC_30Y!$J$12*((RAND()+RAND()+RAND()+RAND()+RAND()+RAND()+RAND()+RAND()+RAND()+RAND()+RAND()+RAND())-6))-1)+Real_MC_30Y!J$58)</x:f>
        <x:v>899369.478567831</x:v>
      </x:c>
      <x:c r="K55" s="50" t="n">
        <x:f>MAX(0,J55*(1+EXP((LN(1+Real_MC_30Y!$J$11)-0.5*Real_MC_30Y!$J$12^2)+Real_MC_30Y!$J$12*((RAND()+RAND()+RAND()+RAND()+RAND()+RAND()+RAND()+RAND()+RAND()+RAND()+RAND()+RAND())-6))-1)+Real_MC_30Y!K$58)</x:f>
        <x:v>813732.3232796426</x:v>
      </x:c>
      <x:c r="L55" s="50" t="n">
        <x:f>MAX(0,K55*(1+EXP((LN(1+Real_MC_30Y!$J$11)-0.5*Real_MC_30Y!$J$12^2)+Real_MC_30Y!$J$12*((RAND()+RAND()+RAND()+RAND()+RAND()+RAND()+RAND()+RAND()+RAND()+RAND()+RAND()+RAND())-6))-1)+Real_MC_30Y!L$58)</x:f>
        <x:v>853844.7955565774</x:v>
      </x:c>
      <x:c r="M55" s="50" t="n">
        <x:f>MAX(0,L55*(1+EXP((LN(1+Real_MC_30Y!$J$11)-0.5*Real_MC_30Y!$J$12^2)+Real_MC_30Y!$J$12*((RAND()+RAND()+RAND()+RAND()+RAND()+RAND()+RAND()+RAND()+RAND()+RAND()+RAND()+RAND())-6))-1)+Real_MC_30Y!M$58)</x:f>
        <x:v>989857.5444659567</x:v>
      </x:c>
      <x:c r="N55" s="50" t="n">
        <x:f>MAX(0,M55*(1+EXP((LN(1+Real_MC_30Y!$J$11)-0.5*Real_MC_30Y!$J$12^2)+Real_MC_30Y!$J$12*((RAND()+RAND()+RAND()+RAND()+RAND()+RAND()+RAND()+RAND()+RAND()+RAND()+RAND()+RAND())-6))-1)+Real_MC_30Y!N$58)</x:f>
        <x:v>939618.3677033754</x:v>
      </x:c>
      <x:c r="O55" s="50" t="n">
        <x:f>MAX(0,N55*(1+EXP((LN(1+Real_MC_30Y!$J$11)-0.5*Real_MC_30Y!$J$12^2)+Real_MC_30Y!$J$12*((RAND()+RAND()+RAND()+RAND()+RAND()+RAND()+RAND()+RAND()+RAND()+RAND()+RAND()+RAND())-6))-1)+Real_MC_30Y!O$58)</x:f>
        <x:v>975973.9986585032</x:v>
      </x:c>
      <x:c r="P55" s="50" t="n">
        <x:f>MAX(0,O55*(1+EXP((LN(1+Real_MC_30Y!$J$11)-0.5*Real_MC_30Y!$J$12^2)+Real_MC_30Y!$J$12*((RAND()+RAND()+RAND()+RAND()+RAND()+RAND()+RAND()+RAND()+RAND()+RAND()+RAND()+RAND())-6))-1)+Real_MC_30Y!P$58)</x:f>
        <x:v>937917.7207787363</x:v>
      </x:c>
      <x:c r="Q55" s="50" t="n">
        <x:f>MAX(0,P55*(1+EXP((LN(1+Real_MC_30Y!$J$11)-0.5*Real_MC_30Y!$J$12^2)+Real_MC_30Y!$J$12*((RAND()+RAND()+RAND()+RAND()+RAND()+RAND()+RAND()+RAND()+RAND()+RAND()+RAND()+RAND())-6))-1)+Real_MC_30Y!Q$58)</x:f>
        <x:v>1089564.403983598</x:v>
      </x:c>
      <x:c r="R55" s="50" t="n">
        <x:f>MAX(0,Q55*(1+EXP((LN(1+Real_MC_30Y!$J$11)-0.5*Real_MC_30Y!$J$12^2)+Real_MC_30Y!$J$12*((RAND()+RAND()+RAND()+RAND()+RAND()+RAND()+RAND()+RAND()+RAND()+RAND()+RAND()+RAND())-6))-1)+Real_MC_30Y!R$58)</x:f>
        <x:v>1223555.458602961</x:v>
      </x:c>
      <x:c r="S55" s="50" t="n">
        <x:f>MAX(0,R55*(1+EXP((LN(1+Real_MC_30Y!$J$11)-0.5*Real_MC_30Y!$J$12^2)+Real_MC_30Y!$J$12*((RAND()+RAND()+RAND()+RAND()+RAND()+RAND()+RAND()+RAND()+RAND()+RAND()+RAND()+RAND())-6))-1)+Real_MC_30Y!S$58)</x:f>
        <x:v>1382046.3847365493</x:v>
      </x:c>
      <x:c r="T55" s="50" t="n">
        <x:f>MAX(0,S55*(1+EXP((LN(1+Real_MC_30Y!$J$11)-0.5*Real_MC_30Y!$J$12^2)+Real_MC_30Y!$J$12*((RAND()+RAND()+RAND()+RAND()+RAND()+RAND()+RAND()+RAND()+RAND()+RAND()+RAND()+RAND())-6))-1)+Real_MC_30Y!T$58)</x:f>
        <x:v>1465313.9870433882</x:v>
      </x:c>
      <x:c r="U55" s="50" t="n">
        <x:f>MAX(0,T55*(1+EXP((LN(1+Real_MC_30Y!$J$11)-0.5*Real_MC_30Y!$J$12^2)+Real_MC_30Y!$J$12*((RAND()+RAND()+RAND()+RAND()+RAND()+RAND()+RAND()+RAND()+RAND()+RAND()+RAND()+RAND())-6))-1)+Real_MC_30Y!U$58)</x:f>
        <x:v>1681855.6696695904</x:v>
      </x:c>
      <x:c r="V55" s="50" t="n">
        <x:f>MAX(0,U55*(1+EXP((LN(1+Real_MC_30Y!$J$11)-0.5*Real_MC_30Y!$J$12^2)+Real_MC_30Y!$J$12*((RAND()+RAND()+RAND()+RAND()+RAND()+RAND()+RAND()+RAND()+RAND()+RAND()+RAND()+RAND())-6))-1)+Real_MC_30Y!V$58)</x:f>
        <x:v>2570358.4952027975</x:v>
      </x:c>
      <x:c r="W55" s="50" t="n">
        <x:f>MAX(0,V55*(1+EXP((LN(1+Real_MC_30Y!$J$11)-0.5*Real_MC_30Y!$J$12^2)+Real_MC_30Y!$J$12*((RAND()+RAND()+RAND()+RAND()+RAND()+RAND()+RAND()+RAND()+RAND()+RAND()+RAND()+RAND())-6))-1)+Real_MC_30Y!W$58)</x:f>
        <x:v>2655963.0517547773</x:v>
      </x:c>
      <x:c r="X55" s="50" t="n">
        <x:f>MAX(0,W55*(1+EXP((LN(1+Real_MC_30Y!$J$11)-0.5*Real_MC_30Y!$J$12^2)+Real_MC_30Y!$J$12*((RAND()+RAND()+RAND()+RAND()+RAND()+RAND()+RAND()+RAND()+RAND()+RAND()+RAND()+RAND())-6))-1)+Real_MC_30Y!X$58)</x:f>
        <x:v>2615684.9463574244</x:v>
      </x:c>
      <x:c r="Y55" s="50" t="n">
        <x:f>MAX(0,X55*(1+EXP((LN(1+Real_MC_30Y!$J$11)-0.5*Real_MC_30Y!$J$12^2)+Real_MC_30Y!$J$12*((RAND()+RAND()+RAND()+RAND()+RAND()+RAND()+RAND()+RAND()+RAND()+RAND()+RAND()+RAND())-6))-1)+Real_MC_30Y!Y$58)</x:f>
        <x:v>3135146.964637423</x:v>
      </x:c>
      <x:c r="Z55" s="50" t="n">
        <x:f>MAX(0,Y55*(1+EXP((LN(1+Real_MC_30Y!$J$11)-0.5*Real_MC_30Y!$J$12^2)+Real_MC_30Y!$J$12*((RAND()+RAND()+RAND()+RAND()+RAND()+RAND()+RAND()+RAND()+RAND()+RAND()+RAND()+RAND())-6))-1)+Real_MC_30Y!Z$58)</x:f>
        <x:v>3462642.9415354333</x:v>
      </x:c>
      <x:c r="AA55" s="50" t="n">
        <x:f>MAX(0,Z55*(1+EXP((LN(1+Real_MC_30Y!$J$11)-0.5*Real_MC_30Y!$J$12^2)+Real_MC_30Y!$J$12*((RAND()+RAND()+RAND()+RAND()+RAND()+RAND()+RAND()+RAND()+RAND()+RAND()+RAND()+RAND())-6))-1)+Real_MC_30Y!AA$58)</x:f>
        <x:v>3538486.2474634373</x:v>
      </x:c>
      <x:c r="AB55" s="50" t="n">
        <x:f>MAX(0,AA55*(1+EXP((LN(1+Real_MC_30Y!$J$11)-0.5*Real_MC_30Y!$J$12^2)+Real_MC_30Y!$J$12*((RAND()+RAND()+RAND()+RAND()+RAND()+RAND()+RAND()+RAND()+RAND()+RAND()+RAND()+RAND())-6))-1)+Real_MC_30Y!AB$58)</x:f>
        <x:v>2988474.266026634</x:v>
      </x:c>
      <x:c r="AC55" s="50" t="n">
        <x:f>MAX(0,AB55*(1+EXP((LN(1+Real_MC_30Y!$J$11)-0.5*Real_MC_30Y!$J$12^2)+Real_MC_30Y!$J$12*((RAND()+RAND()+RAND()+RAND()+RAND()+RAND()+RAND()+RAND()+RAND()+RAND()+RAND()+RAND())-6))-1)+Real_MC_30Y!AC$58)</x:f>
        <x:v>2477089.1718776375</x:v>
      </x:c>
      <x:c r="AD55" s="50" t="n">
        <x:f>MAX(0,AC55*(1+EXP((LN(1+Real_MC_30Y!$J$11)-0.5*Real_MC_30Y!$J$12^2)+Real_MC_30Y!$J$12*((RAND()+RAND()+RAND()+RAND()+RAND()+RAND()+RAND()+RAND()+RAND()+RAND()+RAND()+RAND())-6))-1)+Real_MC_30Y!AD$58)</x:f>
        <x:v>2874422.07437345</x:v>
      </x:c>
      <x:c r="AE55" s="50" t="n">
        <x:f>MAX(0,AD55*(1+EXP((LN(1+Real_MC_30Y!$J$11)-0.5*Real_MC_30Y!$J$12^2)+Real_MC_30Y!$J$12*((RAND()+RAND()+RAND()+RAND()+RAND()+RAND()+RAND()+RAND()+RAND()+RAND()+RAND()+RAND())-6))-1)+Real_MC_30Y!AE$58)</x:f>
        <x:v>3319610.3101608716</x:v>
      </x:c>
      <x:c r="AF55" s="50" t="n">
        <x:f>MAX(0,AE55*(1+EXP((LN(1+Real_MC_30Y!$J$11)-0.5*Real_MC_30Y!$J$12^2)+Real_MC_30Y!$J$12*((RAND()+RAND()+RAND()+RAND()+RAND()+RAND()+RAND()+RAND()+RAND()+RAND()+RAND()+RAND())-6))-1)+Real_MC_30Y!AF$58)</x:f>
        <x:v>3501983.7883774545</x:v>
      </x:c>
    </x:row>
    <x:row r="56">
      <x:c r="A56">
        <x:v>52</x:v>
      </x:c>
      <x:c r="B56" s="50" t="n">
        <x:f>MAX(0,Liquidity_30Y!$C$14+Real_MC_30Y!B$57-Real_MC_30Y!B$56)</x:f>
        <x:v>1029031.25</x:v>
      </x:c>
      <x:c r="C56" s="50" t="n">
        <x:f>MAX(0,B56*(1+EXP((LN(1+Real_MC_30Y!$J$11)-0.5*Real_MC_30Y!$J$12^2)+Real_MC_30Y!$J$12*((RAND()+RAND()+RAND()+RAND()+RAND()+RAND()+RAND()+RAND()+RAND()+RAND()+RAND()+RAND())-6))-1)+Real_MC_30Y!C$58)</x:f>
        <x:v>1055315.7139641494</x:v>
      </x:c>
      <x:c r="D56" s="50" t="n">
        <x:f>MAX(0,C56*(1+EXP((LN(1+Real_MC_30Y!$J$11)-0.5*Real_MC_30Y!$J$12^2)+Real_MC_30Y!$J$12*((RAND()+RAND()+RAND()+RAND()+RAND()+RAND()+RAND()+RAND()+RAND()+RAND()+RAND()+RAND())-6))-1)+Real_MC_30Y!D$58)</x:f>
        <x:v>1023215.7244706389</x:v>
      </x:c>
      <x:c r="E56" s="50" t="n">
        <x:f>MAX(0,D56*(1+EXP((LN(1+Real_MC_30Y!$J$11)-0.5*Real_MC_30Y!$J$12^2)+Real_MC_30Y!$J$12*((RAND()+RAND()+RAND()+RAND()+RAND()+RAND()+RAND()+RAND()+RAND()+RAND()+RAND()+RAND())-6))-1)+Real_MC_30Y!E$58)</x:f>
        <x:v>993668.629786781</x:v>
      </x:c>
      <x:c r="F56" s="50" t="n">
        <x:f>MAX(0,E56*(1+EXP((LN(1+Real_MC_30Y!$J$11)-0.5*Real_MC_30Y!$J$12^2)+Real_MC_30Y!$J$12*((RAND()+RAND()+RAND()+RAND()+RAND()+RAND()+RAND()+RAND()+RAND()+RAND()+RAND()+RAND())-6))-1)+Real_MC_30Y!F$58)</x:f>
        <x:v>929636.5001512832</x:v>
      </x:c>
      <x:c r="G56" s="50" t="n">
        <x:f>MAX(0,F56*(1+EXP((LN(1+Real_MC_30Y!$J$11)-0.5*Real_MC_30Y!$J$12^2)+Real_MC_30Y!$J$12*((RAND()+RAND()+RAND()+RAND()+RAND()+RAND()+RAND()+RAND()+RAND()+RAND()+RAND()+RAND())-6))-1)+Real_MC_30Y!G$58)</x:f>
        <x:v>1076347.0429978168</x:v>
      </x:c>
      <x:c r="H56" s="50" t="n">
        <x:f>MAX(0,G56*(1+EXP((LN(1+Real_MC_30Y!$J$11)-0.5*Real_MC_30Y!$J$12^2)+Real_MC_30Y!$J$12*((RAND()+RAND()+RAND()+RAND()+RAND()+RAND()+RAND()+RAND()+RAND()+RAND()+RAND()+RAND())-6))-1)+Real_MC_30Y!H$58)</x:f>
        <x:v>1187672.2697419084</x:v>
      </x:c>
      <x:c r="I56" s="50" t="n">
        <x:f>MAX(0,H56*(1+EXP((LN(1+Real_MC_30Y!$J$11)-0.5*Real_MC_30Y!$J$12^2)+Real_MC_30Y!$J$12*((RAND()+RAND()+RAND()+RAND()+RAND()+RAND()+RAND()+RAND()+RAND()+RAND()+RAND()+RAND())-6))-1)+Real_MC_30Y!I$58)</x:f>
        <x:v>1020552.7449183925</x:v>
      </x:c>
      <x:c r="J56" s="50" t="n">
        <x:f>MAX(0,I56*(1+EXP((LN(1+Real_MC_30Y!$J$11)-0.5*Real_MC_30Y!$J$12^2)+Real_MC_30Y!$J$12*((RAND()+RAND()+RAND()+RAND()+RAND()+RAND()+RAND()+RAND()+RAND()+RAND()+RAND()+RAND())-6))-1)+Real_MC_30Y!J$58)</x:f>
        <x:v>912696.5502975783</x:v>
      </x:c>
      <x:c r="K56" s="50" t="n">
        <x:f>MAX(0,J56*(1+EXP((LN(1+Real_MC_30Y!$J$11)-0.5*Real_MC_30Y!$J$12^2)+Real_MC_30Y!$J$12*((RAND()+RAND()+RAND()+RAND()+RAND()+RAND()+RAND()+RAND()+RAND()+RAND()+RAND()+RAND())-6))-1)+Real_MC_30Y!K$58)</x:f>
        <x:v>1002030.4675658022</x:v>
      </x:c>
      <x:c r="L56" s="50" t="n">
        <x:f>MAX(0,K56*(1+EXP((LN(1+Real_MC_30Y!$J$11)-0.5*Real_MC_30Y!$J$12^2)+Real_MC_30Y!$J$12*((RAND()+RAND()+RAND()+RAND()+RAND()+RAND()+RAND()+RAND()+RAND()+RAND()+RAND()+RAND())-6))-1)+Real_MC_30Y!L$58)</x:f>
        <x:v>1146769.447705866</x:v>
      </x:c>
      <x:c r="M56" s="50" t="n">
        <x:f>MAX(0,L56*(1+EXP((LN(1+Real_MC_30Y!$J$11)-0.5*Real_MC_30Y!$J$12^2)+Real_MC_30Y!$J$12*((RAND()+RAND()+RAND()+RAND()+RAND()+RAND()+RAND()+RAND()+RAND()+RAND()+RAND()+RAND())-6))-1)+Real_MC_30Y!M$58)</x:f>
        <x:v>1159691.1799194186</x:v>
      </x:c>
      <x:c r="N56" s="50" t="n">
        <x:f>MAX(0,M56*(1+EXP((LN(1+Real_MC_30Y!$J$11)-0.5*Real_MC_30Y!$J$12^2)+Real_MC_30Y!$J$12*((RAND()+RAND()+RAND()+RAND()+RAND()+RAND()+RAND()+RAND()+RAND()+RAND()+RAND()+RAND())-6))-1)+Real_MC_30Y!N$58)</x:f>
        <x:v>1551320.7675006334</x:v>
      </x:c>
      <x:c r="O56" s="50" t="n">
        <x:f>MAX(0,N56*(1+EXP((LN(1+Real_MC_30Y!$J$11)-0.5*Real_MC_30Y!$J$12^2)+Real_MC_30Y!$J$12*((RAND()+RAND()+RAND()+RAND()+RAND()+RAND()+RAND()+RAND()+RAND()+RAND()+RAND()+RAND())-6))-1)+Real_MC_30Y!O$58)</x:f>
        <x:v>1412752.6308172815</x:v>
      </x:c>
      <x:c r="P56" s="50" t="n">
        <x:f>MAX(0,O56*(1+EXP((LN(1+Real_MC_30Y!$J$11)-0.5*Real_MC_30Y!$J$12^2)+Real_MC_30Y!$J$12*((RAND()+RAND()+RAND()+RAND()+RAND()+RAND()+RAND()+RAND()+RAND()+RAND()+RAND()+RAND())-6))-1)+Real_MC_30Y!P$58)</x:f>
        <x:v>1441535.671360065</x:v>
      </x:c>
      <x:c r="Q56" s="50" t="n">
        <x:f>MAX(0,P56*(1+EXP((LN(1+Real_MC_30Y!$J$11)-0.5*Real_MC_30Y!$J$12^2)+Real_MC_30Y!$J$12*((RAND()+RAND()+RAND()+RAND()+RAND()+RAND()+RAND()+RAND()+RAND()+RAND()+RAND()+RAND())-6))-1)+Real_MC_30Y!Q$58)</x:f>
        <x:v>1466542.059575925</x:v>
      </x:c>
      <x:c r="R56" s="50" t="n">
        <x:f>MAX(0,Q56*(1+EXP((LN(1+Real_MC_30Y!$J$11)-0.5*Real_MC_30Y!$J$12^2)+Real_MC_30Y!$J$12*((RAND()+RAND()+RAND()+RAND()+RAND()+RAND()+RAND()+RAND()+RAND()+RAND()+RAND()+RAND())-6))-1)+Real_MC_30Y!R$58)</x:f>
        <x:v>1385861.640227823</x:v>
      </x:c>
      <x:c r="S56" s="50" t="n">
        <x:f>MAX(0,R56*(1+EXP((LN(1+Real_MC_30Y!$J$11)-0.5*Real_MC_30Y!$J$12^2)+Real_MC_30Y!$J$12*((RAND()+RAND()+RAND()+RAND()+RAND()+RAND()+RAND()+RAND()+RAND()+RAND()+RAND()+RAND())-6))-1)+Real_MC_30Y!S$58)</x:f>
        <x:v>1432450.609348117</x:v>
      </x:c>
      <x:c r="T56" s="50" t="n">
        <x:f>MAX(0,S56*(1+EXP((LN(1+Real_MC_30Y!$J$11)-0.5*Real_MC_30Y!$J$12^2)+Real_MC_30Y!$J$12*((RAND()+RAND()+RAND()+RAND()+RAND()+RAND()+RAND()+RAND()+RAND()+RAND()+RAND()+RAND())-6))-1)+Real_MC_30Y!T$58)</x:f>
        <x:v>1358472.9101557084</x:v>
      </x:c>
      <x:c r="U56" s="50" t="n">
        <x:f>MAX(0,T56*(1+EXP((LN(1+Real_MC_30Y!$J$11)-0.5*Real_MC_30Y!$J$12^2)+Real_MC_30Y!$J$12*((RAND()+RAND()+RAND()+RAND()+RAND()+RAND()+RAND()+RAND()+RAND()+RAND()+RAND()+RAND())-6))-1)+Real_MC_30Y!U$58)</x:f>
        <x:v>1494652.3462318971</x:v>
      </x:c>
      <x:c r="V56" s="50" t="n">
        <x:f>MAX(0,U56*(1+EXP((LN(1+Real_MC_30Y!$J$11)-0.5*Real_MC_30Y!$J$12^2)+Real_MC_30Y!$J$12*((RAND()+RAND()+RAND()+RAND()+RAND()+RAND()+RAND()+RAND()+RAND()+RAND()+RAND()+RAND())-6))-1)+Real_MC_30Y!V$58)</x:f>
        <x:v>1975465.499849528</x:v>
      </x:c>
      <x:c r="W56" s="50" t="n">
        <x:f>MAX(0,V56*(1+EXP((LN(1+Real_MC_30Y!$J$11)-0.5*Real_MC_30Y!$J$12^2)+Real_MC_30Y!$J$12*((RAND()+RAND()+RAND()+RAND()+RAND()+RAND()+RAND()+RAND()+RAND()+RAND()+RAND()+RAND())-6))-1)+Real_MC_30Y!W$58)</x:f>
        <x:v>2188431.2661659745</x:v>
      </x:c>
      <x:c r="X56" s="50" t="n">
        <x:f>MAX(0,W56*(1+EXP((LN(1+Real_MC_30Y!$J$11)-0.5*Real_MC_30Y!$J$12^2)+Real_MC_30Y!$J$12*((RAND()+RAND()+RAND()+RAND()+RAND()+RAND()+RAND()+RAND()+RAND()+RAND()+RAND()+RAND())-6))-1)+Real_MC_30Y!X$58)</x:f>
        <x:v>2278541.787825619</x:v>
      </x:c>
      <x:c r="Y56" s="50" t="n">
        <x:f>MAX(0,X56*(1+EXP((LN(1+Real_MC_30Y!$J$11)-0.5*Real_MC_30Y!$J$12^2)+Real_MC_30Y!$J$12*((RAND()+RAND()+RAND()+RAND()+RAND()+RAND()+RAND()+RAND()+RAND()+RAND()+RAND()+RAND())-6))-1)+Real_MC_30Y!Y$58)</x:f>
        <x:v>1904753.2393189757</x:v>
      </x:c>
      <x:c r="Z56" s="50" t="n">
        <x:f>MAX(0,Y56*(1+EXP((LN(1+Real_MC_30Y!$J$11)-0.5*Real_MC_30Y!$J$12^2)+Real_MC_30Y!$J$12*((RAND()+RAND()+RAND()+RAND()+RAND()+RAND()+RAND()+RAND()+RAND()+RAND()+RAND()+RAND())-6))-1)+Real_MC_30Y!Z$58)</x:f>
        <x:v>2632237.3518439024</x:v>
      </x:c>
      <x:c r="AA56" s="50" t="n">
        <x:f>MAX(0,Z56*(1+EXP((LN(1+Real_MC_30Y!$J$11)-0.5*Real_MC_30Y!$J$12^2)+Real_MC_30Y!$J$12*((RAND()+RAND()+RAND()+RAND()+RAND()+RAND()+RAND()+RAND()+RAND()+RAND()+RAND()+RAND())-6))-1)+Real_MC_30Y!AA$58)</x:f>
        <x:v>3227464.102924567</x:v>
      </x:c>
      <x:c r="AB56" s="50" t="n">
        <x:f>MAX(0,AA56*(1+EXP((LN(1+Real_MC_30Y!$J$11)-0.5*Real_MC_30Y!$J$12^2)+Real_MC_30Y!$J$12*((RAND()+RAND()+RAND()+RAND()+RAND()+RAND()+RAND()+RAND()+RAND()+RAND()+RAND()+RAND())-6))-1)+Real_MC_30Y!AB$58)</x:f>
        <x:v>4840151.8610731065</x:v>
      </x:c>
      <x:c r="AC56" s="50" t="n">
        <x:f>MAX(0,AB56*(1+EXP((LN(1+Real_MC_30Y!$J$11)-0.5*Real_MC_30Y!$J$12^2)+Real_MC_30Y!$J$12*((RAND()+RAND()+RAND()+RAND()+RAND()+RAND()+RAND()+RAND()+RAND()+RAND()+RAND()+RAND())-6))-1)+Real_MC_30Y!AC$58)</x:f>
        <x:v>6170875.805210108</x:v>
      </x:c>
      <x:c r="AD56" s="50" t="n">
        <x:f>MAX(0,AC56*(1+EXP((LN(1+Real_MC_30Y!$J$11)-0.5*Real_MC_30Y!$J$12^2)+Real_MC_30Y!$J$12*((RAND()+RAND()+RAND()+RAND()+RAND()+RAND()+RAND()+RAND()+RAND()+RAND()+RAND()+RAND())-6))-1)+Real_MC_30Y!AD$58)</x:f>
        <x:v>6422380.854624849</x:v>
      </x:c>
      <x:c r="AE56" s="50" t="n">
        <x:f>MAX(0,AD56*(1+EXP((LN(1+Real_MC_30Y!$J$11)-0.5*Real_MC_30Y!$J$12^2)+Real_MC_30Y!$J$12*((RAND()+RAND()+RAND()+RAND()+RAND()+RAND()+RAND()+RAND()+RAND()+RAND()+RAND()+RAND())-6))-1)+Real_MC_30Y!AE$58)</x:f>
        <x:v>6131759.562413971</x:v>
      </x:c>
      <x:c r="AF56" s="50" t="n">
        <x:f>MAX(0,AE56*(1+EXP((LN(1+Real_MC_30Y!$J$11)-0.5*Real_MC_30Y!$J$12^2)+Real_MC_30Y!$J$12*((RAND()+RAND()+RAND()+RAND()+RAND()+RAND()+RAND()+RAND()+RAND()+RAND()+RAND()+RAND())-6))-1)+Real_MC_30Y!AF$58)</x:f>
        <x:v>5123091.215188384</x:v>
      </x:c>
    </x:row>
    <x:row r="57">
      <x:c r="A57">
        <x:v>53</x:v>
      </x:c>
      <x:c r="B57" s="50" t="n">
        <x:f>MAX(0,Liquidity_30Y!$C$14+Real_MC_30Y!B$57-Real_MC_30Y!B$56)</x:f>
        <x:v>1029031.25</x:v>
      </x:c>
      <x:c r="C57" s="50" t="n">
        <x:f>MAX(0,B57*(1+EXP((LN(1+Real_MC_30Y!$J$11)-0.5*Real_MC_30Y!$J$12^2)+Real_MC_30Y!$J$12*((RAND()+RAND()+RAND()+RAND()+RAND()+RAND()+RAND()+RAND()+RAND()+RAND()+RAND()+RAND())-6))-1)+Real_MC_30Y!C$58)</x:f>
        <x:v>1303446.9839810631</x:v>
      </x:c>
      <x:c r="D57" s="50" t="n">
        <x:f>MAX(0,C57*(1+EXP((LN(1+Real_MC_30Y!$J$11)-0.5*Real_MC_30Y!$J$12^2)+Real_MC_30Y!$J$12*((RAND()+RAND()+RAND()+RAND()+RAND()+RAND()+RAND()+RAND()+RAND()+RAND()+RAND()+RAND())-6))-1)+Real_MC_30Y!D$58)</x:f>
        <x:v>1693476.2101563583</x:v>
      </x:c>
      <x:c r="E57" s="50" t="n">
        <x:f>MAX(0,D57*(1+EXP((LN(1+Real_MC_30Y!$J$11)-0.5*Real_MC_30Y!$J$12^2)+Real_MC_30Y!$J$12*((RAND()+RAND()+RAND()+RAND()+RAND()+RAND()+RAND()+RAND()+RAND()+RAND()+RAND()+RAND())-6))-1)+Real_MC_30Y!E$58)</x:f>
        <x:v>2008439.926278755</x:v>
      </x:c>
      <x:c r="F57" s="50" t="n">
        <x:f>MAX(0,E57*(1+EXP((LN(1+Real_MC_30Y!$J$11)-0.5*Real_MC_30Y!$J$12^2)+Real_MC_30Y!$J$12*((RAND()+RAND()+RAND()+RAND()+RAND()+RAND()+RAND()+RAND()+RAND()+RAND()+RAND()+RAND())-6))-1)+Real_MC_30Y!F$58)</x:f>
        <x:v>1883101.3784391514</x:v>
      </x:c>
      <x:c r="G57" s="50" t="n">
        <x:f>MAX(0,F57*(1+EXP((LN(1+Real_MC_30Y!$J$11)-0.5*Real_MC_30Y!$J$12^2)+Real_MC_30Y!$J$12*((RAND()+RAND()+RAND()+RAND()+RAND()+RAND()+RAND()+RAND()+RAND()+RAND()+RAND()+RAND())-6))-1)+Real_MC_30Y!G$58)</x:f>
        <x:v>2400567.599334683</x:v>
      </x:c>
      <x:c r="H57" s="50" t="n">
        <x:f>MAX(0,G57*(1+EXP((LN(1+Real_MC_30Y!$J$11)-0.5*Real_MC_30Y!$J$12^2)+Real_MC_30Y!$J$12*((RAND()+RAND()+RAND()+RAND()+RAND()+RAND()+RAND()+RAND()+RAND()+RAND()+RAND()+RAND())-6))-1)+Real_MC_30Y!H$58)</x:f>
        <x:v>1961181.3502825883</x:v>
      </x:c>
      <x:c r="I57" s="50" t="n">
        <x:f>MAX(0,H57*(1+EXP((LN(1+Real_MC_30Y!$J$11)-0.5*Real_MC_30Y!$J$12^2)+Real_MC_30Y!$J$12*((RAND()+RAND()+RAND()+RAND()+RAND()+RAND()+RAND()+RAND()+RAND()+RAND()+RAND()+RAND())-6))-1)+Real_MC_30Y!I$58)</x:f>
        <x:v>1377543.7083050243</x:v>
      </x:c>
      <x:c r="J57" s="50" t="n">
        <x:f>MAX(0,I57*(1+EXP((LN(1+Real_MC_30Y!$J$11)-0.5*Real_MC_30Y!$J$12^2)+Real_MC_30Y!$J$12*((RAND()+RAND()+RAND()+RAND()+RAND()+RAND()+RAND()+RAND()+RAND()+RAND()+RAND()+RAND())-6))-1)+Real_MC_30Y!J$58)</x:f>
        <x:v>1597855.0577206095</x:v>
      </x:c>
      <x:c r="K57" s="50" t="n">
        <x:f>MAX(0,J57*(1+EXP((LN(1+Real_MC_30Y!$J$11)-0.5*Real_MC_30Y!$J$12^2)+Real_MC_30Y!$J$12*((RAND()+RAND()+RAND()+RAND()+RAND()+RAND()+RAND()+RAND()+RAND()+RAND()+RAND()+RAND())-6))-1)+Real_MC_30Y!K$58)</x:f>
        <x:v>1421732.7099610677</x:v>
      </x:c>
      <x:c r="L57" s="50" t="n">
        <x:f>MAX(0,K57*(1+EXP((LN(1+Real_MC_30Y!$J$11)-0.5*Real_MC_30Y!$J$12^2)+Real_MC_30Y!$J$12*((RAND()+RAND()+RAND()+RAND()+RAND()+RAND()+RAND()+RAND()+RAND()+RAND()+RAND()+RAND())-6))-1)+Real_MC_30Y!L$58)</x:f>
        <x:v>1613275.2776564413</x:v>
      </x:c>
      <x:c r="M57" s="50" t="n">
        <x:f>MAX(0,L57*(1+EXP((LN(1+Real_MC_30Y!$J$11)-0.5*Real_MC_30Y!$J$12^2)+Real_MC_30Y!$J$12*((RAND()+RAND()+RAND()+RAND()+RAND()+RAND()+RAND()+RAND()+RAND()+RAND()+RAND()+RAND())-6))-1)+Real_MC_30Y!M$58)</x:f>
        <x:v>1288120.6988912094</x:v>
      </x:c>
      <x:c r="N57" s="50" t="n">
        <x:f>MAX(0,M57*(1+EXP((LN(1+Real_MC_30Y!$J$11)-0.5*Real_MC_30Y!$J$12^2)+Real_MC_30Y!$J$12*((RAND()+RAND()+RAND()+RAND()+RAND()+RAND()+RAND()+RAND()+RAND()+RAND()+RAND()+RAND())-6))-1)+Real_MC_30Y!N$58)</x:f>
        <x:v>1486281.503937484</x:v>
      </x:c>
      <x:c r="O57" s="50" t="n">
        <x:f>MAX(0,N57*(1+EXP((LN(1+Real_MC_30Y!$J$11)-0.5*Real_MC_30Y!$J$12^2)+Real_MC_30Y!$J$12*((RAND()+RAND()+RAND()+RAND()+RAND()+RAND()+RAND()+RAND()+RAND()+RAND()+RAND()+RAND())-6))-1)+Real_MC_30Y!O$58)</x:f>
        <x:v>1383320.4721226923</x:v>
      </x:c>
      <x:c r="P57" s="50" t="n">
        <x:f>MAX(0,O57*(1+EXP((LN(1+Real_MC_30Y!$J$11)-0.5*Real_MC_30Y!$J$12^2)+Real_MC_30Y!$J$12*((RAND()+RAND()+RAND()+RAND()+RAND()+RAND()+RAND()+RAND()+RAND()+RAND()+RAND()+RAND())-6))-1)+Real_MC_30Y!P$58)</x:f>
        <x:v>1816916.0048509077</x:v>
      </x:c>
      <x:c r="Q57" s="50" t="n">
        <x:f>MAX(0,P57*(1+EXP((LN(1+Real_MC_30Y!$J$11)-0.5*Real_MC_30Y!$J$12^2)+Real_MC_30Y!$J$12*((RAND()+RAND()+RAND()+RAND()+RAND()+RAND()+RAND()+RAND()+RAND()+RAND()+RAND()+RAND())-6))-1)+Real_MC_30Y!Q$58)</x:f>
        <x:v>2269926.3303178772</x:v>
      </x:c>
      <x:c r="R57" s="50" t="n">
        <x:f>MAX(0,Q57*(1+EXP((LN(1+Real_MC_30Y!$J$11)-0.5*Real_MC_30Y!$J$12^2)+Real_MC_30Y!$J$12*((RAND()+RAND()+RAND()+RAND()+RAND()+RAND()+RAND()+RAND()+RAND()+RAND()+RAND()+RAND())-6))-1)+Real_MC_30Y!R$58)</x:f>
        <x:v>2535858.218028494</x:v>
      </x:c>
      <x:c r="S57" s="50" t="n">
        <x:f>MAX(0,R57*(1+EXP((LN(1+Real_MC_30Y!$J$11)-0.5*Real_MC_30Y!$J$12^2)+Real_MC_30Y!$J$12*((RAND()+RAND()+RAND()+RAND()+RAND()+RAND()+RAND()+RAND()+RAND()+RAND()+RAND()+RAND())-6))-1)+Real_MC_30Y!S$58)</x:f>
        <x:v>2689320.890861995</x:v>
      </x:c>
      <x:c r="T57" s="50" t="n">
        <x:f>MAX(0,S57*(1+EXP((LN(1+Real_MC_30Y!$J$11)-0.5*Real_MC_30Y!$J$12^2)+Real_MC_30Y!$J$12*((RAND()+RAND()+RAND()+RAND()+RAND()+RAND()+RAND()+RAND()+RAND()+RAND()+RAND()+RAND())-6))-1)+Real_MC_30Y!T$58)</x:f>
        <x:v>2233337.721736678</x:v>
      </x:c>
      <x:c r="U57" s="50" t="n">
        <x:f>MAX(0,T57*(1+EXP((LN(1+Real_MC_30Y!$J$11)-0.5*Real_MC_30Y!$J$12^2)+Real_MC_30Y!$J$12*((RAND()+RAND()+RAND()+RAND()+RAND()+RAND()+RAND()+RAND()+RAND()+RAND()+RAND()+RAND())-6))-1)+Real_MC_30Y!U$58)</x:f>
        <x:v>2368204.9157456686</x:v>
      </x:c>
      <x:c r="V57" s="50" t="n">
        <x:f>MAX(0,U57*(1+EXP((LN(1+Real_MC_30Y!$J$11)-0.5*Real_MC_30Y!$J$12^2)+Real_MC_30Y!$J$12*((RAND()+RAND()+RAND()+RAND()+RAND()+RAND()+RAND()+RAND()+RAND()+RAND()+RAND()+RAND())-6))-1)+Real_MC_30Y!V$58)</x:f>
        <x:v>2329545.9480634653</x:v>
      </x:c>
      <x:c r="W57" s="50" t="n">
        <x:f>MAX(0,V57*(1+EXP((LN(1+Real_MC_30Y!$J$11)-0.5*Real_MC_30Y!$J$12^2)+Real_MC_30Y!$J$12*((RAND()+RAND()+RAND()+RAND()+RAND()+RAND()+RAND()+RAND()+RAND()+RAND()+RAND()+RAND())-6))-1)+Real_MC_30Y!W$58)</x:f>
        <x:v>2029642.3802657179</x:v>
      </x:c>
      <x:c r="X57" s="50" t="n">
        <x:f>MAX(0,W57*(1+EXP((LN(1+Real_MC_30Y!$J$11)-0.5*Real_MC_30Y!$J$12^2)+Real_MC_30Y!$J$12*((RAND()+RAND()+RAND()+RAND()+RAND()+RAND()+RAND()+RAND()+RAND()+RAND()+RAND()+RAND())-6))-1)+Real_MC_30Y!X$58)</x:f>
        <x:v>1979917.0537646692</x:v>
      </x:c>
      <x:c r="Y57" s="50" t="n">
        <x:f>MAX(0,X57*(1+EXP((LN(1+Real_MC_30Y!$J$11)-0.5*Real_MC_30Y!$J$12^2)+Real_MC_30Y!$J$12*((RAND()+RAND()+RAND()+RAND()+RAND()+RAND()+RAND()+RAND()+RAND()+RAND()+RAND()+RAND())-6))-1)+Real_MC_30Y!Y$58)</x:f>
        <x:v>2118618.109303111</x:v>
      </x:c>
      <x:c r="Z57" s="50" t="n">
        <x:f>MAX(0,Y57*(1+EXP((LN(1+Real_MC_30Y!$J$11)-0.5*Real_MC_30Y!$J$12^2)+Real_MC_30Y!$J$12*((RAND()+RAND()+RAND()+RAND()+RAND()+RAND()+RAND()+RAND()+RAND()+RAND()+RAND()+RAND())-6))-1)+Real_MC_30Y!Z$58)</x:f>
        <x:v>2353416.679323777</x:v>
      </x:c>
      <x:c r="AA57" s="50" t="n">
        <x:f>MAX(0,Z57*(1+EXP((LN(1+Real_MC_30Y!$J$11)-0.5*Real_MC_30Y!$J$12^2)+Real_MC_30Y!$J$12*((RAND()+RAND()+RAND()+RAND()+RAND()+RAND()+RAND()+RAND()+RAND()+RAND()+RAND()+RAND())-6))-1)+Real_MC_30Y!AA$58)</x:f>
        <x:v>2531326.8210335914</x:v>
      </x:c>
      <x:c r="AB57" s="50" t="n">
        <x:f>MAX(0,AA57*(1+EXP((LN(1+Real_MC_30Y!$J$11)-0.5*Real_MC_30Y!$J$12^2)+Real_MC_30Y!$J$12*((RAND()+RAND()+RAND()+RAND()+RAND()+RAND()+RAND()+RAND()+RAND()+RAND()+RAND()+RAND())-6))-1)+Real_MC_30Y!AB$58)</x:f>
        <x:v>2236948.063613781</x:v>
      </x:c>
      <x:c r="AC57" s="50" t="n">
        <x:f>MAX(0,AB57*(1+EXP((LN(1+Real_MC_30Y!$J$11)-0.5*Real_MC_30Y!$J$12^2)+Real_MC_30Y!$J$12*((RAND()+RAND()+RAND()+RAND()+RAND()+RAND()+RAND()+RAND()+RAND()+RAND()+RAND()+RAND())-6))-1)+Real_MC_30Y!AC$58)</x:f>
        <x:v>2577213.2552454527</x:v>
      </x:c>
      <x:c r="AD57" s="50" t="n">
        <x:f>MAX(0,AC57*(1+EXP((LN(1+Real_MC_30Y!$J$11)-0.5*Real_MC_30Y!$J$12^2)+Real_MC_30Y!$J$12*((RAND()+RAND()+RAND()+RAND()+RAND()+RAND()+RAND()+RAND()+RAND()+RAND()+RAND()+RAND())-6))-1)+Real_MC_30Y!AD$58)</x:f>
        <x:v>4472864.787888543</x:v>
      </x:c>
      <x:c r="AE57" s="50" t="n">
        <x:f>MAX(0,AD57*(1+EXP((LN(1+Real_MC_30Y!$J$11)-0.5*Real_MC_30Y!$J$12^2)+Real_MC_30Y!$J$12*((RAND()+RAND()+RAND()+RAND()+RAND()+RAND()+RAND()+RAND()+RAND()+RAND()+RAND()+RAND())-6))-1)+Real_MC_30Y!AE$58)</x:f>
        <x:v>5938228.823483119</x:v>
      </x:c>
      <x:c r="AF57" s="50" t="n">
        <x:f>MAX(0,AE57*(1+EXP((LN(1+Real_MC_30Y!$J$11)-0.5*Real_MC_30Y!$J$12^2)+Real_MC_30Y!$J$12*((RAND()+RAND()+RAND()+RAND()+RAND()+RAND()+RAND()+RAND()+RAND()+RAND()+RAND()+RAND())-6))-1)+Real_MC_30Y!AF$58)</x:f>
        <x:v>6027388.007301001</x:v>
      </x:c>
    </x:row>
    <x:row r="58">
      <x:c r="A58">
        <x:v>54</x:v>
      </x:c>
      <x:c r="B58" s="50" t="n">
        <x:f>MAX(0,Liquidity_30Y!$C$14+Real_MC_30Y!B$57-Real_MC_30Y!B$56)</x:f>
        <x:v>1029031.25</x:v>
      </x:c>
      <x:c r="C58" s="50" t="n">
        <x:f>MAX(0,B58*(1+EXP((LN(1+Real_MC_30Y!$J$11)-0.5*Real_MC_30Y!$J$12^2)+Real_MC_30Y!$J$12*((RAND()+RAND()+RAND()+RAND()+RAND()+RAND()+RAND()+RAND()+RAND()+RAND()+RAND()+RAND())-6))-1)+Real_MC_30Y!C$58)</x:f>
        <x:v>1177977.239678755</x:v>
      </x:c>
      <x:c r="D58" s="50" t="n">
        <x:f>MAX(0,C58*(1+EXP((LN(1+Real_MC_30Y!$J$11)-0.5*Real_MC_30Y!$J$12^2)+Real_MC_30Y!$J$12*((RAND()+RAND()+RAND()+RAND()+RAND()+RAND()+RAND()+RAND()+RAND()+RAND()+RAND()+RAND())-6))-1)+Real_MC_30Y!D$58)</x:f>
        <x:v>1093826.1458810437</x:v>
      </x:c>
      <x:c r="E58" s="50" t="n">
        <x:f>MAX(0,D58*(1+EXP((LN(1+Real_MC_30Y!$J$11)-0.5*Real_MC_30Y!$J$12^2)+Real_MC_30Y!$J$12*((RAND()+RAND()+RAND()+RAND()+RAND()+RAND()+RAND()+RAND()+RAND()+RAND()+RAND()+RAND())-6))-1)+Real_MC_30Y!E$58)</x:f>
        <x:v>1277763.3169527974</x:v>
      </x:c>
      <x:c r="F58" s="50" t="n">
        <x:f>MAX(0,E58*(1+EXP((LN(1+Real_MC_30Y!$J$11)-0.5*Real_MC_30Y!$J$12^2)+Real_MC_30Y!$J$12*((RAND()+RAND()+RAND()+RAND()+RAND()+RAND()+RAND()+RAND()+RAND()+RAND()+RAND()+RAND())-6))-1)+Real_MC_30Y!F$58)</x:f>
        <x:v>1176248.8521434315</x:v>
      </x:c>
      <x:c r="G58" s="50" t="n">
        <x:f>MAX(0,F58*(1+EXP((LN(1+Real_MC_30Y!$J$11)-0.5*Real_MC_30Y!$J$12^2)+Real_MC_30Y!$J$12*((RAND()+RAND()+RAND()+RAND()+RAND()+RAND()+RAND()+RAND()+RAND()+RAND()+RAND()+RAND())-6))-1)+Real_MC_30Y!G$58)</x:f>
        <x:v>1465173.5619976036</x:v>
      </x:c>
      <x:c r="H58" s="50" t="n">
        <x:f>MAX(0,G58*(1+EXP((LN(1+Real_MC_30Y!$J$11)-0.5*Real_MC_30Y!$J$12^2)+Real_MC_30Y!$J$12*((RAND()+RAND()+RAND()+RAND()+RAND()+RAND()+RAND()+RAND()+RAND()+RAND()+RAND()+RAND())-6))-1)+Real_MC_30Y!H$58)</x:f>
        <x:v>1354486.1888760086</x:v>
      </x:c>
      <x:c r="I58" s="50" t="n">
        <x:f>MAX(0,H58*(1+EXP((LN(1+Real_MC_30Y!$J$11)-0.5*Real_MC_30Y!$J$12^2)+Real_MC_30Y!$J$12*((RAND()+RAND()+RAND()+RAND()+RAND()+RAND()+RAND()+RAND()+RAND()+RAND()+RAND()+RAND())-6))-1)+Real_MC_30Y!I$58)</x:f>
        <x:v>1411580.3950317819</x:v>
      </x:c>
      <x:c r="J58" s="50" t="n">
        <x:f>MAX(0,I58*(1+EXP((LN(1+Real_MC_30Y!$J$11)-0.5*Real_MC_30Y!$J$12^2)+Real_MC_30Y!$J$12*((RAND()+RAND()+RAND()+RAND()+RAND()+RAND()+RAND()+RAND()+RAND()+RAND()+RAND()+RAND())-6))-1)+Real_MC_30Y!J$58)</x:f>
        <x:v>1608586.8080249592</x:v>
      </x:c>
      <x:c r="K58" s="50" t="n">
        <x:f>MAX(0,J58*(1+EXP((LN(1+Real_MC_30Y!$J$11)-0.5*Real_MC_30Y!$J$12^2)+Real_MC_30Y!$J$12*((RAND()+RAND()+RAND()+RAND()+RAND()+RAND()+RAND()+RAND()+RAND()+RAND()+RAND()+RAND())-6))-1)+Real_MC_30Y!K$58)</x:f>
        <x:v>1870778.1796166261</x:v>
      </x:c>
      <x:c r="L58" s="50" t="n">
        <x:f>MAX(0,K58*(1+EXP((LN(1+Real_MC_30Y!$J$11)-0.5*Real_MC_30Y!$J$12^2)+Real_MC_30Y!$J$12*((RAND()+RAND()+RAND()+RAND()+RAND()+RAND()+RAND()+RAND()+RAND()+RAND()+RAND()+RAND())-6))-1)+Real_MC_30Y!L$58)</x:f>
        <x:v>1962236.1689650489</x:v>
      </x:c>
      <x:c r="M58" s="50" t="n">
        <x:f>MAX(0,L58*(1+EXP((LN(1+Real_MC_30Y!$J$11)-0.5*Real_MC_30Y!$J$12^2)+Real_MC_30Y!$J$12*((RAND()+RAND()+RAND()+RAND()+RAND()+RAND()+RAND()+RAND()+RAND()+RAND()+RAND()+RAND())-6))-1)+Real_MC_30Y!M$58)</x:f>
        <x:v>1900829.8976784449</x:v>
      </x:c>
      <x:c r="N58" s="50" t="n">
        <x:f>MAX(0,M58*(1+EXP((LN(1+Real_MC_30Y!$J$11)-0.5*Real_MC_30Y!$J$12^2)+Real_MC_30Y!$J$12*((RAND()+RAND()+RAND()+RAND()+RAND()+RAND()+RAND()+RAND()+RAND()+RAND()+RAND()+RAND())-6))-1)+Real_MC_30Y!N$58)</x:f>
        <x:v>2132409.2862187405</x:v>
      </x:c>
      <x:c r="O58" s="50" t="n">
        <x:f>MAX(0,N58*(1+EXP((LN(1+Real_MC_30Y!$J$11)-0.5*Real_MC_30Y!$J$12^2)+Real_MC_30Y!$J$12*((RAND()+RAND()+RAND()+RAND()+RAND()+RAND()+RAND()+RAND()+RAND()+RAND()+RAND()+RAND())-6))-1)+Real_MC_30Y!O$58)</x:f>
        <x:v>2354431.930867037</x:v>
      </x:c>
      <x:c r="P58" s="50" t="n">
        <x:f>MAX(0,O58*(1+EXP((LN(1+Real_MC_30Y!$J$11)-0.5*Real_MC_30Y!$J$12^2)+Real_MC_30Y!$J$12*((RAND()+RAND()+RAND()+RAND()+RAND()+RAND()+RAND()+RAND()+RAND()+RAND()+RAND()+RAND())-6))-1)+Real_MC_30Y!P$58)</x:f>
        <x:v>2107560.8853698643</x:v>
      </x:c>
      <x:c r="Q58" s="50" t="n">
        <x:f>MAX(0,P58*(1+EXP((LN(1+Real_MC_30Y!$J$11)-0.5*Real_MC_30Y!$J$12^2)+Real_MC_30Y!$J$12*((RAND()+RAND()+RAND()+RAND()+RAND()+RAND()+RAND()+RAND()+RAND()+RAND()+RAND()+RAND())-6))-1)+Real_MC_30Y!Q$58)</x:f>
        <x:v>2441148.3604974975</x:v>
      </x:c>
      <x:c r="R58" s="50" t="n">
        <x:f>MAX(0,Q58*(1+EXP((LN(1+Real_MC_30Y!$J$11)-0.5*Real_MC_30Y!$J$12^2)+Real_MC_30Y!$J$12*((RAND()+RAND()+RAND()+RAND()+RAND()+RAND()+RAND()+RAND()+RAND()+RAND()+RAND()+RAND())-6))-1)+Real_MC_30Y!R$58)</x:f>
        <x:v>2672586.857507706</x:v>
      </x:c>
      <x:c r="S58" s="50" t="n">
        <x:f>MAX(0,R58*(1+EXP((LN(1+Real_MC_30Y!$J$11)-0.5*Real_MC_30Y!$J$12^2)+Real_MC_30Y!$J$12*((RAND()+RAND()+RAND()+RAND()+RAND()+RAND()+RAND()+RAND()+RAND()+RAND()+RAND()+RAND())-6))-1)+Real_MC_30Y!S$58)</x:f>
        <x:v>2441705.716376561</x:v>
      </x:c>
      <x:c r="T58" s="50" t="n">
        <x:f>MAX(0,S58*(1+EXP((LN(1+Real_MC_30Y!$J$11)-0.5*Real_MC_30Y!$J$12^2)+Real_MC_30Y!$J$12*((RAND()+RAND()+RAND()+RAND()+RAND()+RAND()+RAND()+RAND()+RAND()+RAND()+RAND()+RAND())-6))-1)+Real_MC_30Y!T$58)</x:f>
        <x:v>2627673.7154666907</x:v>
      </x:c>
      <x:c r="U58" s="50" t="n">
        <x:f>MAX(0,T58*(1+EXP((LN(1+Real_MC_30Y!$J$11)-0.5*Real_MC_30Y!$J$12^2)+Real_MC_30Y!$J$12*((RAND()+RAND()+RAND()+RAND()+RAND()+RAND()+RAND()+RAND()+RAND()+RAND()+RAND()+RAND())-6))-1)+Real_MC_30Y!U$58)</x:f>
        <x:v>3031041.9697738895</x:v>
      </x:c>
      <x:c r="V58" s="50" t="n">
        <x:f>MAX(0,U58*(1+EXP((LN(1+Real_MC_30Y!$J$11)-0.5*Real_MC_30Y!$J$12^2)+Real_MC_30Y!$J$12*((RAND()+RAND()+RAND()+RAND()+RAND()+RAND()+RAND()+RAND()+RAND()+RAND()+RAND()+RAND())-6))-1)+Real_MC_30Y!V$58)</x:f>
        <x:v>3221982.3259254303</x:v>
      </x:c>
      <x:c r="W58" s="50" t="n">
        <x:f>MAX(0,V58*(1+EXP((LN(1+Real_MC_30Y!$J$11)-0.5*Real_MC_30Y!$J$12^2)+Real_MC_30Y!$J$12*((RAND()+RAND()+RAND()+RAND()+RAND()+RAND()+RAND()+RAND()+RAND()+RAND()+RAND()+RAND())-6))-1)+Real_MC_30Y!W$58)</x:f>
        <x:v>3608919.60013269</x:v>
      </x:c>
      <x:c r="X58" s="50" t="n">
        <x:f>MAX(0,W58*(1+EXP((LN(1+Real_MC_30Y!$J$11)-0.5*Real_MC_30Y!$J$12^2)+Real_MC_30Y!$J$12*((RAND()+RAND()+RAND()+RAND()+RAND()+RAND()+RAND()+RAND()+RAND()+RAND()+RAND()+RAND())-6))-1)+Real_MC_30Y!X$58)</x:f>
        <x:v>3658902.178860274</x:v>
      </x:c>
      <x:c r="Y58" s="50" t="n">
        <x:f>MAX(0,X58*(1+EXP((LN(1+Real_MC_30Y!$J$11)-0.5*Real_MC_30Y!$J$12^2)+Real_MC_30Y!$J$12*((RAND()+RAND()+RAND()+RAND()+RAND()+RAND()+RAND()+RAND()+RAND()+RAND()+RAND()+RAND())-6))-1)+Real_MC_30Y!Y$58)</x:f>
        <x:v>3469266.3659034953</x:v>
      </x:c>
      <x:c r="Z58" s="50" t="n">
        <x:f>MAX(0,Y58*(1+EXP((LN(1+Real_MC_30Y!$J$11)-0.5*Real_MC_30Y!$J$12^2)+Real_MC_30Y!$J$12*((RAND()+RAND()+RAND()+RAND()+RAND()+RAND()+RAND()+RAND()+RAND()+RAND()+RAND()+RAND())-6))-1)+Real_MC_30Y!Z$58)</x:f>
        <x:v>3906287.0780544165</x:v>
      </x:c>
      <x:c r="AA58" s="50" t="n">
        <x:f>MAX(0,Z58*(1+EXP((LN(1+Real_MC_30Y!$J$11)-0.5*Real_MC_30Y!$J$12^2)+Real_MC_30Y!$J$12*((RAND()+RAND()+RAND()+RAND()+RAND()+RAND()+RAND()+RAND()+RAND()+RAND()+RAND()+RAND())-6))-1)+Real_MC_30Y!AA$58)</x:f>
        <x:v>4329646.3332774965</x:v>
      </x:c>
      <x:c r="AB58" s="50" t="n">
        <x:f>MAX(0,AA58*(1+EXP((LN(1+Real_MC_30Y!$J$11)-0.5*Real_MC_30Y!$J$12^2)+Real_MC_30Y!$J$12*((RAND()+RAND()+RAND()+RAND()+RAND()+RAND()+RAND()+RAND()+RAND()+RAND()+RAND()+RAND())-6))-1)+Real_MC_30Y!AB$58)</x:f>
        <x:v>3467199.2325531757</x:v>
      </x:c>
      <x:c r="AC58" s="50" t="n">
        <x:f>MAX(0,AB58*(1+EXP((LN(1+Real_MC_30Y!$J$11)-0.5*Real_MC_30Y!$J$12^2)+Real_MC_30Y!$J$12*((RAND()+RAND()+RAND()+RAND()+RAND()+RAND()+RAND()+RAND()+RAND()+RAND()+RAND()+RAND())-6))-1)+Real_MC_30Y!AC$58)</x:f>
        <x:v>3938120.4825597443</x:v>
      </x:c>
      <x:c r="AD58" s="50" t="n">
        <x:f>MAX(0,AC58*(1+EXP((LN(1+Real_MC_30Y!$J$11)-0.5*Real_MC_30Y!$J$12^2)+Real_MC_30Y!$J$12*((RAND()+RAND()+RAND()+RAND()+RAND()+RAND()+RAND()+RAND()+RAND()+RAND()+RAND()+RAND())-6))-1)+Real_MC_30Y!AD$58)</x:f>
        <x:v>4647447.336558494</x:v>
      </x:c>
      <x:c r="AE58" s="50" t="n">
        <x:f>MAX(0,AD58*(1+EXP((LN(1+Real_MC_30Y!$J$11)-0.5*Real_MC_30Y!$J$12^2)+Real_MC_30Y!$J$12*((RAND()+RAND()+RAND()+RAND()+RAND()+RAND()+RAND()+RAND()+RAND()+RAND()+RAND()+RAND())-6))-1)+Real_MC_30Y!AE$58)</x:f>
        <x:v>4836818.193485461</x:v>
      </x:c>
      <x:c r="AF58" s="50" t="n">
        <x:f>MAX(0,AE58*(1+EXP((LN(1+Real_MC_30Y!$J$11)-0.5*Real_MC_30Y!$J$12^2)+Real_MC_30Y!$J$12*((RAND()+RAND()+RAND()+RAND()+RAND()+RAND()+RAND()+RAND()+RAND()+RAND()+RAND()+RAND())-6))-1)+Real_MC_30Y!AF$58)</x:f>
        <x:v>4186995.0910449913</x:v>
      </x:c>
    </x:row>
    <x:row r="59">
      <x:c r="A59">
        <x:v>55</x:v>
      </x:c>
      <x:c r="B59" s="50" t="n">
        <x:f>MAX(0,Liquidity_30Y!$C$14+Real_MC_30Y!B$57-Real_MC_30Y!B$56)</x:f>
        <x:v>1029031.25</x:v>
      </x:c>
      <x:c r="C59" s="50" t="n">
        <x:f>MAX(0,B59*(1+EXP((LN(1+Real_MC_30Y!$J$11)-0.5*Real_MC_30Y!$J$12^2)+Real_MC_30Y!$J$12*((RAND()+RAND()+RAND()+RAND()+RAND()+RAND()+RAND()+RAND()+RAND()+RAND()+RAND()+RAND())-6))-1)+Real_MC_30Y!C$58)</x:f>
        <x:v>1464076.3915734845</x:v>
      </x:c>
      <x:c r="D59" s="50" t="n">
        <x:f>MAX(0,C59*(1+EXP((LN(1+Real_MC_30Y!$J$11)-0.5*Real_MC_30Y!$J$12^2)+Real_MC_30Y!$J$12*((RAND()+RAND()+RAND()+RAND()+RAND()+RAND()+RAND()+RAND()+RAND()+RAND()+RAND()+RAND())-6))-1)+Real_MC_30Y!D$58)</x:f>
        <x:v>1705810.3747449724</x:v>
      </x:c>
      <x:c r="E59" s="50" t="n">
        <x:f>MAX(0,D59*(1+EXP((LN(1+Real_MC_30Y!$J$11)-0.5*Real_MC_30Y!$J$12^2)+Real_MC_30Y!$J$12*((RAND()+RAND()+RAND()+RAND()+RAND()+RAND()+RAND()+RAND()+RAND()+RAND()+RAND()+RAND())-6))-1)+Real_MC_30Y!E$58)</x:f>
        <x:v>1313688.751512097</x:v>
      </x:c>
      <x:c r="F59" s="50" t="n">
        <x:f>MAX(0,E59*(1+EXP((LN(1+Real_MC_30Y!$J$11)-0.5*Real_MC_30Y!$J$12^2)+Real_MC_30Y!$J$12*((RAND()+RAND()+RAND()+RAND()+RAND()+RAND()+RAND()+RAND()+RAND()+RAND()+RAND()+RAND())-6))-1)+Real_MC_30Y!F$58)</x:f>
        <x:v>1494013.12024395</x:v>
      </x:c>
      <x:c r="G59" s="50" t="n">
        <x:f>MAX(0,F59*(1+EXP((LN(1+Real_MC_30Y!$J$11)-0.5*Real_MC_30Y!$J$12^2)+Real_MC_30Y!$J$12*((RAND()+RAND()+RAND()+RAND()+RAND()+RAND()+RAND()+RAND()+RAND()+RAND()+RAND()+RAND())-6))-1)+Real_MC_30Y!G$58)</x:f>
        <x:v>1308359.8334613058</x:v>
      </x:c>
      <x:c r="H59" s="50" t="n">
        <x:f>MAX(0,G59*(1+EXP((LN(1+Real_MC_30Y!$J$11)-0.5*Real_MC_30Y!$J$12^2)+Real_MC_30Y!$J$12*((RAND()+RAND()+RAND()+RAND()+RAND()+RAND()+RAND()+RAND()+RAND()+RAND()+RAND()+RAND())-6))-1)+Real_MC_30Y!H$58)</x:f>
        <x:v>1118515.7812228233</x:v>
      </x:c>
      <x:c r="I59" s="50" t="n">
        <x:f>MAX(0,H59*(1+EXP((LN(1+Real_MC_30Y!$J$11)-0.5*Real_MC_30Y!$J$12^2)+Real_MC_30Y!$J$12*((RAND()+RAND()+RAND()+RAND()+RAND()+RAND()+RAND()+RAND()+RAND()+RAND()+RAND()+RAND())-6))-1)+Real_MC_30Y!I$58)</x:f>
        <x:v>1159949.0961474183</x:v>
      </x:c>
      <x:c r="J59" s="50" t="n">
        <x:f>MAX(0,I59*(1+EXP((LN(1+Real_MC_30Y!$J$11)-0.5*Real_MC_30Y!$J$12^2)+Real_MC_30Y!$J$12*((RAND()+RAND()+RAND()+RAND()+RAND()+RAND()+RAND()+RAND()+RAND()+RAND()+RAND()+RAND())-6))-1)+Real_MC_30Y!J$58)</x:f>
        <x:v>1398862.4450419256</x:v>
      </x:c>
      <x:c r="K59" s="50" t="n">
        <x:f>MAX(0,J59*(1+EXP((LN(1+Real_MC_30Y!$J$11)-0.5*Real_MC_30Y!$J$12^2)+Real_MC_30Y!$J$12*((RAND()+RAND()+RAND()+RAND()+RAND()+RAND()+RAND()+RAND()+RAND()+RAND()+RAND()+RAND())-6))-1)+Real_MC_30Y!K$58)</x:f>
        <x:v>1726147.3916223627</x:v>
      </x:c>
      <x:c r="L59" s="50" t="n">
        <x:f>MAX(0,K59*(1+EXP((LN(1+Real_MC_30Y!$J$11)-0.5*Real_MC_30Y!$J$12^2)+Real_MC_30Y!$J$12*((RAND()+RAND()+RAND()+RAND()+RAND()+RAND()+RAND()+RAND()+RAND()+RAND()+RAND()+RAND())-6))-1)+Real_MC_30Y!L$58)</x:f>
        <x:v>1876957.6036590214</x:v>
      </x:c>
      <x:c r="M59" s="50" t="n">
        <x:f>MAX(0,L59*(1+EXP((LN(1+Real_MC_30Y!$J$11)-0.5*Real_MC_30Y!$J$12^2)+Real_MC_30Y!$J$12*((RAND()+RAND()+RAND()+RAND()+RAND()+RAND()+RAND()+RAND()+RAND()+RAND()+RAND()+RAND())-6))-1)+Real_MC_30Y!M$58)</x:f>
        <x:v>1679686.8342650796</x:v>
      </x:c>
      <x:c r="N59" s="50" t="n">
        <x:f>MAX(0,M59*(1+EXP((LN(1+Real_MC_30Y!$J$11)-0.5*Real_MC_30Y!$J$12^2)+Real_MC_30Y!$J$12*((RAND()+RAND()+RAND()+RAND()+RAND()+RAND()+RAND()+RAND()+RAND()+RAND()+RAND()+RAND())-6))-1)+Real_MC_30Y!N$58)</x:f>
        <x:v>1759362.1705886456</x:v>
      </x:c>
      <x:c r="O59" s="50" t="n">
        <x:f>MAX(0,N59*(1+EXP((LN(1+Real_MC_30Y!$J$11)-0.5*Real_MC_30Y!$J$12^2)+Real_MC_30Y!$J$12*((RAND()+RAND()+RAND()+RAND()+RAND()+RAND()+RAND()+RAND()+RAND()+RAND()+RAND()+RAND())-6))-1)+Real_MC_30Y!O$58)</x:f>
        <x:v>1694361.0736209042</x:v>
      </x:c>
      <x:c r="P59" s="50" t="n">
        <x:f>MAX(0,O59*(1+EXP((LN(1+Real_MC_30Y!$J$11)-0.5*Real_MC_30Y!$J$12^2)+Real_MC_30Y!$J$12*((RAND()+RAND()+RAND()+RAND()+RAND()+RAND()+RAND()+RAND()+RAND()+RAND()+RAND()+RAND())-6))-1)+Real_MC_30Y!P$58)</x:f>
        <x:v>1805542.63015139</x:v>
      </x:c>
      <x:c r="Q59" s="50" t="n">
        <x:f>MAX(0,P59*(1+EXP((LN(1+Real_MC_30Y!$J$11)-0.5*Real_MC_30Y!$J$12^2)+Real_MC_30Y!$J$12*((RAND()+RAND()+RAND()+RAND()+RAND()+RAND()+RAND()+RAND()+RAND()+RAND()+RAND()+RAND())-6))-1)+Real_MC_30Y!Q$58)</x:f>
        <x:v>2102282.6466983724</x:v>
      </x:c>
      <x:c r="R59" s="50" t="n">
        <x:f>MAX(0,Q59*(1+EXP((LN(1+Real_MC_30Y!$J$11)-0.5*Real_MC_30Y!$J$12^2)+Real_MC_30Y!$J$12*((RAND()+RAND()+RAND()+RAND()+RAND()+RAND()+RAND()+RAND()+RAND()+RAND()+RAND()+RAND())-6))-1)+Real_MC_30Y!R$58)</x:f>
        <x:v>1684848.5720576937</x:v>
      </x:c>
      <x:c r="S59" s="50" t="n">
        <x:f>MAX(0,R59*(1+EXP((LN(1+Real_MC_30Y!$J$11)-0.5*Real_MC_30Y!$J$12^2)+Real_MC_30Y!$J$12*((RAND()+RAND()+RAND()+RAND()+RAND()+RAND()+RAND()+RAND()+RAND()+RAND()+RAND()+RAND())-6))-1)+Real_MC_30Y!S$58)</x:f>
        <x:v>2043452.9922930386</x:v>
      </x:c>
      <x:c r="T59" s="50" t="n">
        <x:f>MAX(0,S59*(1+EXP((LN(1+Real_MC_30Y!$J$11)-0.5*Real_MC_30Y!$J$12^2)+Real_MC_30Y!$J$12*((RAND()+RAND()+RAND()+RAND()+RAND()+RAND()+RAND()+RAND()+RAND()+RAND()+RAND()+RAND())-6))-1)+Real_MC_30Y!T$58)</x:f>
        <x:v>1999058.2715995377</x:v>
      </x:c>
      <x:c r="U59" s="50" t="n">
        <x:f>MAX(0,T59*(1+EXP((LN(1+Real_MC_30Y!$J$11)-0.5*Real_MC_30Y!$J$12^2)+Real_MC_30Y!$J$12*((RAND()+RAND()+RAND()+RAND()+RAND()+RAND()+RAND()+RAND()+RAND()+RAND()+RAND()+RAND())-6))-1)+Real_MC_30Y!U$58)</x:f>
        <x:v>2648028.147583419</x:v>
      </x:c>
      <x:c r="V59" s="50" t="n">
        <x:f>MAX(0,U59*(1+EXP((LN(1+Real_MC_30Y!$J$11)-0.5*Real_MC_30Y!$J$12^2)+Real_MC_30Y!$J$12*((RAND()+RAND()+RAND()+RAND()+RAND()+RAND()+RAND()+RAND()+RAND()+RAND()+RAND()+RAND())-6))-1)+Real_MC_30Y!V$58)</x:f>
        <x:v>3993701.281613594</x:v>
      </x:c>
      <x:c r="W59" s="50" t="n">
        <x:f>MAX(0,V59*(1+EXP((LN(1+Real_MC_30Y!$J$11)-0.5*Real_MC_30Y!$J$12^2)+Real_MC_30Y!$J$12*((RAND()+RAND()+RAND()+RAND()+RAND()+RAND()+RAND()+RAND()+RAND()+RAND()+RAND()+RAND())-6))-1)+Real_MC_30Y!W$58)</x:f>
        <x:v>3671610.8266268205</x:v>
      </x:c>
      <x:c r="X59" s="50" t="n">
        <x:f>MAX(0,W59*(1+EXP((LN(1+Real_MC_30Y!$J$11)-0.5*Real_MC_30Y!$J$12^2)+Real_MC_30Y!$J$12*((RAND()+RAND()+RAND()+RAND()+RAND()+RAND()+RAND()+RAND()+RAND()+RAND()+RAND()+RAND())-6))-1)+Real_MC_30Y!X$58)</x:f>
        <x:v>3534064.488961052</x:v>
      </x:c>
      <x:c r="Y59" s="50" t="n">
        <x:f>MAX(0,X59*(1+EXP((LN(1+Real_MC_30Y!$J$11)-0.5*Real_MC_30Y!$J$12^2)+Real_MC_30Y!$J$12*((RAND()+RAND()+RAND()+RAND()+RAND()+RAND()+RAND()+RAND()+RAND()+RAND()+RAND()+RAND())-6))-1)+Real_MC_30Y!Y$58)</x:f>
        <x:v>3646799.611105904</x:v>
      </x:c>
      <x:c r="Z59" s="50" t="n">
        <x:f>MAX(0,Y59*(1+EXP((LN(1+Real_MC_30Y!$J$11)-0.5*Real_MC_30Y!$J$12^2)+Real_MC_30Y!$J$12*((RAND()+RAND()+RAND()+RAND()+RAND()+RAND()+RAND()+RAND()+RAND()+RAND()+RAND()+RAND())-6))-1)+Real_MC_30Y!Z$58)</x:f>
        <x:v>3061581.643137141</x:v>
      </x:c>
      <x:c r="AA59" s="50" t="n">
        <x:f>MAX(0,Z59*(1+EXP((LN(1+Real_MC_30Y!$J$11)-0.5*Real_MC_30Y!$J$12^2)+Real_MC_30Y!$J$12*((RAND()+RAND()+RAND()+RAND()+RAND()+RAND()+RAND()+RAND()+RAND()+RAND()+RAND()+RAND())-6))-1)+Real_MC_30Y!AA$58)</x:f>
        <x:v>2785035.3565517883</x:v>
      </x:c>
      <x:c r="AB59" s="50" t="n">
        <x:f>MAX(0,AA59*(1+EXP((LN(1+Real_MC_30Y!$J$11)-0.5*Real_MC_30Y!$J$12^2)+Real_MC_30Y!$J$12*((RAND()+RAND()+RAND()+RAND()+RAND()+RAND()+RAND()+RAND()+RAND()+RAND()+RAND()+RAND())-6))-1)+Real_MC_30Y!AB$58)</x:f>
        <x:v>4360250.346855839</x:v>
      </x:c>
      <x:c r="AC59" s="50" t="n">
        <x:f>MAX(0,AB59*(1+EXP((LN(1+Real_MC_30Y!$J$11)-0.5*Real_MC_30Y!$J$12^2)+Real_MC_30Y!$J$12*((RAND()+RAND()+RAND()+RAND()+RAND()+RAND()+RAND()+RAND()+RAND()+RAND()+RAND()+RAND())-6))-1)+Real_MC_30Y!AC$58)</x:f>
        <x:v>4791900.162630007</x:v>
      </x:c>
      <x:c r="AD59" s="50" t="n">
        <x:f>MAX(0,AC59*(1+EXP((LN(1+Real_MC_30Y!$J$11)-0.5*Real_MC_30Y!$J$12^2)+Real_MC_30Y!$J$12*((RAND()+RAND()+RAND()+RAND()+RAND()+RAND()+RAND()+RAND()+RAND()+RAND()+RAND()+RAND())-6))-1)+Real_MC_30Y!AD$58)</x:f>
        <x:v>4671934.449274135</x:v>
      </x:c>
      <x:c r="AE59" s="50" t="n">
        <x:f>MAX(0,AD59*(1+EXP((LN(1+Real_MC_30Y!$J$11)-0.5*Real_MC_30Y!$J$12^2)+Real_MC_30Y!$J$12*((RAND()+RAND()+RAND()+RAND()+RAND()+RAND()+RAND()+RAND()+RAND()+RAND()+RAND()+RAND())-6))-1)+Real_MC_30Y!AE$58)</x:f>
        <x:v>4661425.922543818</x:v>
      </x:c>
      <x:c r="AF59" s="50" t="n">
        <x:f>MAX(0,AE59*(1+EXP((LN(1+Real_MC_30Y!$J$11)-0.5*Real_MC_30Y!$J$12^2)+Real_MC_30Y!$J$12*((RAND()+RAND()+RAND()+RAND()+RAND()+RAND()+RAND()+RAND()+RAND()+RAND()+RAND()+RAND())-6))-1)+Real_MC_30Y!AF$58)</x:f>
        <x:v>4348610.288490005</x:v>
      </x:c>
    </x:row>
    <x:row r="60">
      <x:c r="A60">
        <x:v>56</x:v>
      </x:c>
      <x:c r="B60" s="50" t="n">
        <x:f>MAX(0,Liquidity_30Y!$C$14+Real_MC_30Y!B$57-Real_MC_30Y!B$56)</x:f>
        <x:v>1029031.25</x:v>
      </x:c>
      <x:c r="C60" s="50" t="n">
        <x:f>MAX(0,B60*(1+EXP((LN(1+Real_MC_30Y!$J$11)-0.5*Real_MC_30Y!$J$12^2)+Real_MC_30Y!$J$12*((RAND()+RAND()+RAND()+RAND()+RAND()+RAND()+RAND()+RAND()+RAND()+RAND()+RAND()+RAND())-6))-1)+Real_MC_30Y!C$58)</x:f>
        <x:v>842094.9916570708</x:v>
      </x:c>
      <x:c r="D60" s="50" t="n">
        <x:f>MAX(0,C60*(1+EXP((LN(1+Real_MC_30Y!$J$11)-0.5*Real_MC_30Y!$J$12^2)+Real_MC_30Y!$J$12*((RAND()+RAND()+RAND()+RAND()+RAND()+RAND()+RAND()+RAND()+RAND()+RAND()+RAND()+RAND())-6))-1)+Real_MC_30Y!D$58)</x:f>
        <x:v>1016456.0988913176</x:v>
      </x:c>
      <x:c r="E60" s="50" t="n">
        <x:f>MAX(0,D60*(1+EXP((LN(1+Real_MC_30Y!$J$11)-0.5*Real_MC_30Y!$J$12^2)+Real_MC_30Y!$J$12*((RAND()+RAND()+RAND()+RAND()+RAND()+RAND()+RAND()+RAND()+RAND()+RAND()+RAND()+RAND())-6))-1)+Real_MC_30Y!E$58)</x:f>
        <x:v>1083316.7735097632</x:v>
      </x:c>
      <x:c r="F60" s="50" t="n">
        <x:f>MAX(0,E60*(1+EXP((LN(1+Real_MC_30Y!$J$11)-0.5*Real_MC_30Y!$J$12^2)+Real_MC_30Y!$J$12*((RAND()+RAND()+RAND()+RAND()+RAND()+RAND()+RAND()+RAND()+RAND()+RAND()+RAND()+RAND())-6))-1)+Real_MC_30Y!F$58)</x:f>
        <x:v>952211.3647865052</x:v>
      </x:c>
      <x:c r="G60" s="50" t="n">
        <x:f>MAX(0,F60*(1+EXP((LN(1+Real_MC_30Y!$J$11)-0.5*Real_MC_30Y!$J$12^2)+Real_MC_30Y!$J$12*((RAND()+RAND()+RAND()+RAND()+RAND()+RAND()+RAND()+RAND()+RAND()+RAND()+RAND()+RAND())-6))-1)+Real_MC_30Y!G$58)</x:f>
        <x:v>1019373.8439551034</x:v>
      </x:c>
      <x:c r="H60" s="50" t="n">
        <x:f>MAX(0,G60*(1+EXP((LN(1+Real_MC_30Y!$J$11)-0.5*Real_MC_30Y!$J$12^2)+Real_MC_30Y!$J$12*((RAND()+RAND()+RAND()+RAND()+RAND()+RAND()+RAND()+RAND()+RAND()+RAND()+RAND()+RAND())-6))-1)+Real_MC_30Y!H$58)</x:f>
        <x:v>920800.055291194</x:v>
      </x:c>
      <x:c r="I60" s="50" t="n">
        <x:f>MAX(0,H60*(1+EXP((LN(1+Real_MC_30Y!$J$11)-0.5*Real_MC_30Y!$J$12^2)+Real_MC_30Y!$J$12*((RAND()+RAND()+RAND()+RAND()+RAND()+RAND()+RAND()+RAND()+RAND()+RAND()+RAND()+RAND())-6))-1)+Real_MC_30Y!I$58)</x:f>
        <x:v>1164904.8556264464</x:v>
      </x:c>
      <x:c r="J60" s="50" t="n">
        <x:f>MAX(0,I60*(1+EXP((LN(1+Real_MC_30Y!$J$11)-0.5*Real_MC_30Y!$J$12^2)+Real_MC_30Y!$J$12*((RAND()+RAND()+RAND()+RAND()+RAND()+RAND()+RAND()+RAND()+RAND()+RAND()+RAND()+RAND())-6))-1)+Real_MC_30Y!J$58)</x:f>
        <x:v>1341318.832060812</x:v>
      </x:c>
      <x:c r="K60" s="50" t="n">
        <x:f>MAX(0,J60*(1+EXP((LN(1+Real_MC_30Y!$J$11)-0.5*Real_MC_30Y!$J$12^2)+Real_MC_30Y!$J$12*((RAND()+RAND()+RAND()+RAND()+RAND()+RAND()+RAND()+RAND()+RAND()+RAND()+RAND()+RAND())-6))-1)+Real_MC_30Y!K$58)</x:f>
        <x:v>1703481.4772311186</x:v>
      </x:c>
      <x:c r="L60" s="50" t="n">
        <x:f>MAX(0,K60*(1+EXP((LN(1+Real_MC_30Y!$J$11)-0.5*Real_MC_30Y!$J$12^2)+Real_MC_30Y!$J$12*((RAND()+RAND()+RAND()+RAND()+RAND()+RAND()+RAND()+RAND()+RAND()+RAND()+RAND()+RAND())-6))-1)+Real_MC_30Y!L$58)</x:f>
        <x:v>1715698.0957662761</x:v>
      </x:c>
      <x:c r="M60" s="50" t="n">
        <x:f>MAX(0,L60*(1+EXP((LN(1+Real_MC_30Y!$J$11)-0.5*Real_MC_30Y!$J$12^2)+Real_MC_30Y!$J$12*((RAND()+RAND()+RAND()+RAND()+RAND()+RAND()+RAND()+RAND()+RAND()+RAND()+RAND()+RAND())-6))-1)+Real_MC_30Y!M$58)</x:f>
        <x:v>1465511.674043917</x:v>
      </x:c>
      <x:c r="N60" s="50" t="n">
        <x:f>MAX(0,M60*(1+EXP((LN(1+Real_MC_30Y!$J$11)-0.5*Real_MC_30Y!$J$12^2)+Real_MC_30Y!$J$12*((RAND()+RAND()+RAND()+RAND()+RAND()+RAND()+RAND()+RAND()+RAND()+RAND()+RAND()+RAND())-6))-1)+Real_MC_30Y!N$58)</x:f>
        <x:v>1736539.9693391619</x:v>
      </x:c>
      <x:c r="O60" s="50" t="n">
        <x:f>MAX(0,N60*(1+EXP((LN(1+Real_MC_30Y!$J$11)-0.5*Real_MC_30Y!$J$12^2)+Real_MC_30Y!$J$12*((RAND()+RAND()+RAND()+RAND()+RAND()+RAND()+RAND()+RAND()+RAND()+RAND()+RAND()+RAND())-6))-1)+Real_MC_30Y!O$58)</x:f>
        <x:v>2093650.8794116117</x:v>
      </x:c>
      <x:c r="P60" s="50" t="n">
        <x:f>MAX(0,O60*(1+EXP((LN(1+Real_MC_30Y!$J$11)-0.5*Real_MC_30Y!$J$12^2)+Real_MC_30Y!$J$12*((RAND()+RAND()+RAND()+RAND()+RAND()+RAND()+RAND()+RAND()+RAND()+RAND()+RAND()+RAND())-6))-1)+Real_MC_30Y!P$58)</x:f>
        <x:v>1998268.310649834</x:v>
      </x:c>
      <x:c r="Q60" s="50" t="n">
        <x:f>MAX(0,P60*(1+EXP((LN(1+Real_MC_30Y!$J$11)-0.5*Real_MC_30Y!$J$12^2)+Real_MC_30Y!$J$12*((RAND()+RAND()+RAND()+RAND()+RAND()+RAND()+RAND()+RAND()+RAND()+RAND()+RAND()+RAND())-6))-1)+Real_MC_30Y!Q$58)</x:f>
        <x:v>2065606.2421103804</x:v>
      </x:c>
      <x:c r="R60" s="50" t="n">
        <x:f>MAX(0,Q60*(1+EXP((LN(1+Real_MC_30Y!$J$11)-0.5*Real_MC_30Y!$J$12^2)+Real_MC_30Y!$J$12*((RAND()+RAND()+RAND()+RAND()+RAND()+RAND()+RAND()+RAND()+RAND()+RAND()+RAND()+RAND())-6))-1)+Real_MC_30Y!R$58)</x:f>
        <x:v>1978850.1734198611</x:v>
      </x:c>
      <x:c r="S60" s="50" t="n">
        <x:f>MAX(0,R60*(1+EXP((LN(1+Real_MC_30Y!$J$11)-0.5*Real_MC_30Y!$J$12^2)+Real_MC_30Y!$J$12*((RAND()+RAND()+RAND()+RAND()+RAND()+RAND()+RAND()+RAND()+RAND()+RAND()+RAND()+RAND())-6))-1)+Real_MC_30Y!S$58)</x:f>
        <x:v>1585693.43321417</x:v>
      </x:c>
      <x:c r="T60" s="50" t="n">
        <x:f>MAX(0,S60*(1+EXP((LN(1+Real_MC_30Y!$J$11)-0.5*Real_MC_30Y!$J$12^2)+Real_MC_30Y!$J$12*((RAND()+RAND()+RAND()+RAND()+RAND()+RAND()+RAND()+RAND()+RAND()+RAND()+RAND()+RAND())-6))-1)+Real_MC_30Y!T$58)</x:f>
        <x:v>2114569.2990292073</x:v>
      </x:c>
      <x:c r="U60" s="50" t="n">
        <x:f>MAX(0,T60*(1+EXP((LN(1+Real_MC_30Y!$J$11)-0.5*Real_MC_30Y!$J$12^2)+Real_MC_30Y!$J$12*((RAND()+RAND()+RAND()+RAND()+RAND()+RAND()+RAND()+RAND()+RAND()+RAND()+RAND()+RAND())-6))-1)+Real_MC_30Y!U$58)</x:f>
        <x:v>1978720.0743640454</x:v>
      </x:c>
      <x:c r="V60" s="50" t="n">
        <x:f>MAX(0,U60*(1+EXP((LN(1+Real_MC_30Y!$J$11)-0.5*Real_MC_30Y!$J$12^2)+Real_MC_30Y!$J$12*((RAND()+RAND()+RAND()+RAND()+RAND()+RAND()+RAND()+RAND()+RAND()+RAND()+RAND()+RAND())-6))-1)+Real_MC_30Y!V$58)</x:f>
        <x:v>1329106.625869029</x:v>
      </x:c>
      <x:c r="W60" s="50" t="n">
        <x:f>MAX(0,V60*(1+EXP((LN(1+Real_MC_30Y!$J$11)-0.5*Real_MC_30Y!$J$12^2)+Real_MC_30Y!$J$12*((RAND()+RAND()+RAND()+RAND()+RAND()+RAND()+RAND()+RAND()+RAND()+RAND()+RAND()+RAND())-6))-1)+Real_MC_30Y!W$58)</x:f>
        <x:v>1219675.3186577912</x:v>
      </x:c>
      <x:c r="X60" s="50" t="n">
        <x:f>MAX(0,W60*(1+EXP((LN(1+Real_MC_30Y!$J$11)-0.5*Real_MC_30Y!$J$12^2)+Real_MC_30Y!$J$12*((RAND()+RAND()+RAND()+RAND()+RAND()+RAND()+RAND()+RAND()+RAND()+RAND()+RAND()+RAND())-6))-1)+Real_MC_30Y!X$58)</x:f>
        <x:v>1160359.956472195</x:v>
      </x:c>
      <x:c r="Y60" s="50" t="n">
        <x:f>MAX(0,X60*(1+EXP((LN(1+Real_MC_30Y!$J$11)-0.5*Real_MC_30Y!$J$12^2)+Real_MC_30Y!$J$12*((RAND()+RAND()+RAND()+RAND()+RAND()+RAND()+RAND()+RAND()+RAND()+RAND()+RAND()+RAND())-6))-1)+Real_MC_30Y!Y$58)</x:f>
        <x:v>1516763.498033293</x:v>
      </x:c>
      <x:c r="Z60" s="50" t="n">
        <x:f>MAX(0,Y60*(1+EXP((LN(1+Real_MC_30Y!$J$11)-0.5*Real_MC_30Y!$J$12^2)+Real_MC_30Y!$J$12*((RAND()+RAND()+RAND()+RAND()+RAND()+RAND()+RAND()+RAND()+RAND()+RAND()+RAND()+RAND())-6))-1)+Real_MC_30Y!Z$58)</x:f>
        <x:v>2045049.8188247776</x:v>
      </x:c>
      <x:c r="AA60" s="50" t="n">
        <x:f>MAX(0,Z60*(1+EXP((LN(1+Real_MC_30Y!$J$11)-0.5*Real_MC_30Y!$J$12^2)+Real_MC_30Y!$J$12*((RAND()+RAND()+RAND()+RAND()+RAND()+RAND()+RAND()+RAND()+RAND()+RAND()+RAND()+RAND())-6))-1)+Real_MC_30Y!AA$58)</x:f>
        <x:v>3179745.794048633</x:v>
      </x:c>
      <x:c r="AB60" s="50" t="n">
        <x:f>MAX(0,AA60*(1+EXP((LN(1+Real_MC_30Y!$J$11)-0.5*Real_MC_30Y!$J$12^2)+Real_MC_30Y!$J$12*((RAND()+RAND()+RAND()+RAND()+RAND()+RAND()+RAND()+RAND()+RAND()+RAND()+RAND()+RAND())-6))-1)+Real_MC_30Y!AB$58)</x:f>
        <x:v>3571274.742543061</x:v>
      </x:c>
      <x:c r="AC60" s="50" t="n">
        <x:f>MAX(0,AB60*(1+EXP((LN(1+Real_MC_30Y!$J$11)-0.5*Real_MC_30Y!$J$12^2)+Real_MC_30Y!$J$12*((RAND()+RAND()+RAND()+RAND()+RAND()+RAND()+RAND()+RAND()+RAND()+RAND()+RAND()+RAND())-6))-1)+Real_MC_30Y!AC$58)</x:f>
        <x:v>3977206.5624923743</x:v>
      </x:c>
      <x:c r="AD60" s="50" t="n">
        <x:f>MAX(0,AC60*(1+EXP((LN(1+Real_MC_30Y!$J$11)-0.5*Real_MC_30Y!$J$12^2)+Real_MC_30Y!$J$12*((RAND()+RAND()+RAND()+RAND()+RAND()+RAND()+RAND()+RAND()+RAND()+RAND()+RAND()+RAND())-6))-1)+Real_MC_30Y!AD$58)</x:f>
        <x:v>4872086.148669678</x:v>
      </x:c>
      <x:c r="AE60" s="50" t="n">
        <x:f>MAX(0,AD60*(1+EXP((LN(1+Real_MC_30Y!$J$11)-0.5*Real_MC_30Y!$J$12^2)+Real_MC_30Y!$J$12*((RAND()+RAND()+RAND()+RAND()+RAND()+RAND()+RAND()+RAND()+RAND()+RAND()+RAND()+RAND())-6))-1)+Real_MC_30Y!AE$58)</x:f>
        <x:v>4627070.663156232</x:v>
      </x:c>
      <x:c r="AF60" s="50" t="n">
        <x:f>MAX(0,AE60*(1+EXP((LN(1+Real_MC_30Y!$J$11)-0.5*Real_MC_30Y!$J$12^2)+Real_MC_30Y!$J$12*((RAND()+RAND()+RAND()+RAND()+RAND()+RAND()+RAND()+RAND()+RAND()+RAND()+RAND()+RAND())-6))-1)+Real_MC_30Y!AF$58)</x:f>
        <x:v>4603923.719604859</x:v>
      </x:c>
    </x:row>
    <x:row r="61">
      <x:c r="A61">
        <x:v>57</x:v>
      </x:c>
      <x:c r="B61" s="50" t="n">
        <x:f>MAX(0,Liquidity_30Y!$C$14+Real_MC_30Y!B$57-Real_MC_30Y!B$56)</x:f>
        <x:v>1029031.25</x:v>
      </x:c>
      <x:c r="C61" s="50" t="n">
        <x:f>MAX(0,B61*(1+EXP((LN(1+Real_MC_30Y!$J$11)-0.5*Real_MC_30Y!$J$12^2)+Real_MC_30Y!$J$12*((RAND()+RAND()+RAND()+RAND()+RAND()+RAND()+RAND()+RAND()+RAND()+RAND()+RAND()+RAND())-6))-1)+Real_MC_30Y!C$58)</x:f>
        <x:v>855692.0781210909</x:v>
      </x:c>
      <x:c r="D61" s="50" t="n">
        <x:f>MAX(0,C61*(1+EXP((LN(1+Real_MC_30Y!$J$11)-0.5*Real_MC_30Y!$J$12^2)+Real_MC_30Y!$J$12*((RAND()+RAND()+RAND()+RAND()+RAND()+RAND()+RAND()+RAND()+RAND()+RAND()+RAND()+RAND())-6))-1)+Real_MC_30Y!D$58)</x:f>
        <x:v>870326.7886354034</x:v>
      </x:c>
      <x:c r="E61" s="50" t="n">
        <x:f>MAX(0,D61*(1+EXP((LN(1+Real_MC_30Y!$J$11)-0.5*Real_MC_30Y!$J$12^2)+Real_MC_30Y!$J$12*((RAND()+RAND()+RAND()+RAND()+RAND()+RAND()+RAND()+RAND()+RAND()+RAND()+RAND()+RAND())-6))-1)+Real_MC_30Y!E$58)</x:f>
        <x:v>902036.2377839655</x:v>
      </x:c>
      <x:c r="F61" s="50" t="n">
        <x:f>MAX(0,E61*(1+EXP((LN(1+Real_MC_30Y!$J$11)-0.5*Real_MC_30Y!$J$12^2)+Real_MC_30Y!$J$12*((RAND()+RAND()+RAND()+RAND()+RAND()+RAND()+RAND()+RAND()+RAND()+RAND()+RAND()+RAND())-6))-1)+Real_MC_30Y!F$58)</x:f>
        <x:v>931590.356442018</x:v>
      </x:c>
      <x:c r="G61" s="50" t="n">
        <x:f>MAX(0,F61*(1+EXP((LN(1+Real_MC_30Y!$J$11)-0.5*Real_MC_30Y!$J$12^2)+Real_MC_30Y!$J$12*((RAND()+RAND()+RAND()+RAND()+RAND()+RAND()+RAND()+RAND()+RAND()+RAND()+RAND()+RAND())-6))-1)+Real_MC_30Y!G$58)</x:f>
        <x:v>889340.3869247932</x:v>
      </x:c>
      <x:c r="H61" s="50" t="n">
        <x:f>MAX(0,G61*(1+EXP((LN(1+Real_MC_30Y!$J$11)-0.5*Real_MC_30Y!$J$12^2)+Real_MC_30Y!$J$12*((RAND()+RAND()+RAND()+RAND()+RAND()+RAND()+RAND()+RAND()+RAND()+RAND()+RAND()+RAND())-6))-1)+Real_MC_30Y!H$58)</x:f>
        <x:v>852718.7080453697</x:v>
      </x:c>
      <x:c r="I61" s="50" t="n">
        <x:f>MAX(0,H61*(1+EXP((LN(1+Real_MC_30Y!$J$11)-0.5*Real_MC_30Y!$J$12^2)+Real_MC_30Y!$J$12*((RAND()+RAND()+RAND()+RAND()+RAND()+RAND()+RAND()+RAND()+RAND()+RAND()+RAND()+RAND())-6))-1)+Real_MC_30Y!I$58)</x:f>
        <x:v>879148.0543618744</x:v>
      </x:c>
      <x:c r="J61" s="50" t="n">
        <x:f>MAX(0,I61*(1+EXP((LN(1+Real_MC_30Y!$J$11)-0.5*Real_MC_30Y!$J$12^2)+Real_MC_30Y!$J$12*((RAND()+RAND()+RAND()+RAND()+RAND()+RAND()+RAND()+RAND()+RAND()+RAND()+RAND()+RAND())-6))-1)+Real_MC_30Y!J$58)</x:f>
        <x:v>916713.0615406843</x:v>
      </x:c>
      <x:c r="K61" s="50" t="n">
        <x:f>MAX(0,J61*(1+EXP((LN(1+Real_MC_30Y!$J$11)-0.5*Real_MC_30Y!$J$12^2)+Real_MC_30Y!$J$12*((RAND()+RAND()+RAND()+RAND()+RAND()+RAND()+RAND()+RAND()+RAND()+RAND()+RAND()+RAND())-6))-1)+Real_MC_30Y!K$58)</x:f>
        <x:v>988228.9147951662</x:v>
      </x:c>
      <x:c r="L61" s="50" t="n">
        <x:f>MAX(0,K61*(1+EXP((LN(1+Real_MC_30Y!$J$11)-0.5*Real_MC_30Y!$J$12^2)+Real_MC_30Y!$J$12*((RAND()+RAND()+RAND()+RAND()+RAND()+RAND()+RAND()+RAND()+RAND()+RAND()+RAND()+RAND())-6))-1)+Real_MC_30Y!L$58)</x:f>
        <x:v>1001304.6156201065</x:v>
      </x:c>
      <x:c r="M61" s="50" t="n">
        <x:f>MAX(0,L61*(1+EXP((LN(1+Real_MC_30Y!$J$11)-0.5*Real_MC_30Y!$J$12^2)+Real_MC_30Y!$J$12*((RAND()+RAND()+RAND()+RAND()+RAND()+RAND()+RAND()+RAND()+RAND()+RAND()+RAND()+RAND())-6))-1)+Real_MC_30Y!M$58)</x:f>
        <x:v>923999.4505781736</x:v>
      </x:c>
      <x:c r="N61" s="50" t="n">
        <x:f>MAX(0,M61*(1+EXP((LN(1+Real_MC_30Y!$J$11)-0.5*Real_MC_30Y!$J$12^2)+Real_MC_30Y!$J$12*((RAND()+RAND()+RAND()+RAND()+RAND()+RAND()+RAND()+RAND()+RAND()+RAND()+RAND()+RAND())-6))-1)+Real_MC_30Y!N$58)</x:f>
        <x:v>719499.1891511243</x:v>
      </x:c>
      <x:c r="O61" s="50" t="n">
        <x:f>MAX(0,N61*(1+EXP((LN(1+Real_MC_30Y!$J$11)-0.5*Real_MC_30Y!$J$12^2)+Real_MC_30Y!$J$12*((RAND()+RAND()+RAND()+RAND()+RAND()+RAND()+RAND()+RAND()+RAND()+RAND()+RAND()+RAND())-6))-1)+Real_MC_30Y!O$58)</x:f>
        <x:v>773858.8607120715</x:v>
      </x:c>
      <x:c r="P61" s="50" t="n">
        <x:f>MAX(0,O61*(1+EXP((LN(1+Real_MC_30Y!$J$11)-0.5*Real_MC_30Y!$J$12^2)+Real_MC_30Y!$J$12*((RAND()+RAND()+RAND()+RAND()+RAND()+RAND()+RAND()+RAND()+RAND()+RAND()+RAND()+RAND())-6))-1)+Real_MC_30Y!P$58)</x:f>
        <x:v>849990.3074917153</x:v>
      </x:c>
      <x:c r="Q61" s="50" t="n">
        <x:f>MAX(0,P61*(1+EXP((LN(1+Real_MC_30Y!$J$11)-0.5*Real_MC_30Y!$J$12^2)+Real_MC_30Y!$J$12*((RAND()+RAND()+RAND()+RAND()+RAND()+RAND()+RAND()+RAND()+RAND()+RAND()+RAND()+RAND())-6))-1)+Real_MC_30Y!Q$58)</x:f>
        <x:v>801623.6043983388</x:v>
      </x:c>
      <x:c r="R61" s="50" t="n">
        <x:f>MAX(0,Q61*(1+EXP((LN(1+Real_MC_30Y!$J$11)-0.5*Real_MC_30Y!$J$12^2)+Real_MC_30Y!$J$12*((RAND()+RAND()+RAND()+RAND()+RAND()+RAND()+RAND()+RAND()+RAND()+RAND()+RAND()+RAND())-6))-1)+Real_MC_30Y!R$58)</x:f>
        <x:v>882121.6416892018</x:v>
      </x:c>
      <x:c r="S61" s="50" t="n">
        <x:f>MAX(0,R61*(1+EXP((LN(1+Real_MC_30Y!$J$11)-0.5*Real_MC_30Y!$J$12^2)+Real_MC_30Y!$J$12*((RAND()+RAND()+RAND()+RAND()+RAND()+RAND()+RAND()+RAND()+RAND()+RAND()+RAND()+RAND())-6))-1)+Real_MC_30Y!S$58)</x:f>
        <x:v>980059.9321325228</x:v>
      </x:c>
      <x:c r="T61" s="50" t="n">
        <x:f>MAX(0,S61*(1+EXP((LN(1+Real_MC_30Y!$J$11)-0.5*Real_MC_30Y!$J$12^2)+Real_MC_30Y!$J$12*((RAND()+RAND()+RAND()+RAND()+RAND()+RAND()+RAND()+RAND()+RAND()+RAND()+RAND()+RAND())-6))-1)+Real_MC_30Y!T$58)</x:f>
        <x:v>1036990.8576072159</x:v>
      </x:c>
      <x:c r="U61" s="50" t="n">
        <x:f>MAX(0,T61*(1+EXP((LN(1+Real_MC_30Y!$J$11)-0.5*Real_MC_30Y!$J$12^2)+Real_MC_30Y!$J$12*((RAND()+RAND()+RAND()+RAND()+RAND()+RAND()+RAND()+RAND()+RAND()+RAND()+RAND()+RAND())-6))-1)+Real_MC_30Y!U$58)</x:f>
        <x:v>1103172.8454873294</x:v>
      </x:c>
      <x:c r="V61" s="50" t="n">
        <x:f>MAX(0,U61*(1+EXP((LN(1+Real_MC_30Y!$J$11)-0.5*Real_MC_30Y!$J$12^2)+Real_MC_30Y!$J$12*((RAND()+RAND()+RAND()+RAND()+RAND()+RAND()+RAND()+RAND()+RAND()+RAND()+RAND()+RAND())-6))-1)+Real_MC_30Y!V$58)</x:f>
        <x:v>1544029.7503433193</x:v>
      </x:c>
      <x:c r="W61" s="50" t="n">
        <x:f>MAX(0,V61*(1+EXP((LN(1+Real_MC_30Y!$J$11)-0.5*Real_MC_30Y!$J$12^2)+Real_MC_30Y!$J$12*((RAND()+RAND()+RAND()+RAND()+RAND()+RAND()+RAND()+RAND()+RAND()+RAND()+RAND()+RAND())-6))-1)+Real_MC_30Y!W$58)</x:f>
        <x:v>1924914.0997018616</x:v>
      </x:c>
      <x:c r="X61" s="50" t="n">
        <x:f>MAX(0,W61*(1+EXP((LN(1+Real_MC_30Y!$J$11)-0.5*Real_MC_30Y!$J$12^2)+Real_MC_30Y!$J$12*((RAND()+RAND()+RAND()+RAND()+RAND()+RAND()+RAND()+RAND()+RAND()+RAND()+RAND()+RAND())-6))-1)+Real_MC_30Y!X$58)</x:f>
        <x:v>1731601.7897141795</x:v>
      </x:c>
      <x:c r="Y61" s="50" t="n">
        <x:f>MAX(0,X61*(1+EXP((LN(1+Real_MC_30Y!$J$11)-0.5*Real_MC_30Y!$J$12^2)+Real_MC_30Y!$J$12*((RAND()+RAND()+RAND()+RAND()+RAND()+RAND()+RAND()+RAND()+RAND()+RAND()+RAND()+RAND())-6))-1)+Real_MC_30Y!Y$58)</x:f>
        <x:v>1945440.1981508038</x:v>
      </x:c>
      <x:c r="Z61" s="50" t="n">
        <x:f>MAX(0,Y61*(1+EXP((LN(1+Real_MC_30Y!$J$11)-0.5*Real_MC_30Y!$J$12^2)+Real_MC_30Y!$J$12*((RAND()+RAND()+RAND()+RAND()+RAND()+RAND()+RAND()+RAND()+RAND()+RAND()+RAND()+RAND())-6))-1)+Real_MC_30Y!Z$58)</x:f>
        <x:v>1656257.1050613378</x:v>
      </x:c>
      <x:c r="AA61" s="50" t="n">
        <x:f>MAX(0,Z61*(1+EXP((LN(1+Real_MC_30Y!$J$11)-0.5*Real_MC_30Y!$J$12^2)+Real_MC_30Y!$J$12*((RAND()+RAND()+RAND()+RAND()+RAND()+RAND()+RAND()+RAND()+RAND()+RAND()+RAND()+RAND())-6))-1)+Real_MC_30Y!AA$58)</x:f>
        <x:v>2021552.463042644</x:v>
      </x:c>
      <x:c r="AB61" s="50" t="n">
        <x:f>MAX(0,AA61*(1+EXP((LN(1+Real_MC_30Y!$J$11)-0.5*Real_MC_30Y!$J$12^2)+Real_MC_30Y!$J$12*((RAND()+RAND()+RAND()+RAND()+RAND()+RAND()+RAND()+RAND()+RAND()+RAND()+RAND()+RAND())-6))-1)+Real_MC_30Y!AB$58)</x:f>
        <x:v>2556767.9181177984</x:v>
      </x:c>
      <x:c r="AC61" s="50" t="n">
        <x:f>MAX(0,AB61*(1+EXP((LN(1+Real_MC_30Y!$J$11)-0.5*Real_MC_30Y!$J$12^2)+Real_MC_30Y!$J$12*((RAND()+RAND()+RAND()+RAND()+RAND()+RAND()+RAND()+RAND()+RAND()+RAND()+RAND()+RAND())-6))-1)+Real_MC_30Y!AC$58)</x:f>
        <x:v>2654691.118437708</x:v>
      </x:c>
      <x:c r="AD61" s="50" t="n">
        <x:f>MAX(0,AC61*(1+EXP((LN(1+Real_MC_30Y!$J$11)-0.5*Real_MC_30Y!$J$12^2)+Real_MC_30Y!$J$12*((RAND()+RAND()+RAND()+RAND()+RAND()+RAND()+RAND()+RAND()+RAND()+RAND()+RAND()+RAND())-6))-1)+Real_MC_30Y!AD$58)</x:f>
        <x:v>2447727.898969168</x:v>
      </x:c>
      <x:c r="AE61" s="50" t="n">
        <x:f>MAX(0,AD61*(1+EXP((LN(1+Real_MC_30Y!$J$11)-0.5*Real_MC_30Y!$J$12^2)+Real_MC_30Y!$J$12*((RAND()+RAND()+RAND()+RAND()+RAND()+RAND()+RAND()+RAND()+RAND()+RAND()+RAND()+RAND())-6))-1)+Real_MC_30Y!AE$58)</x:f>
        <x:v>2860496.3369691717</x:v>
      </x:c>
      <x:c r="AF61" s="50" t="n">
        <x:f>MAX(0,AE61*(1+EXP((LN(1+Real_MC_30Y!$J$11)-0.5*Real_MC_30Y!$J$12^2)+Real_MC_30Y!$J$12*((RAND()+RAND()+RAND()+RAND()+RAND()+RAND()+RAND()+RAND()+RAND()+RAND()+RAND()+RAND())-6))-1)+Real_MC_30Y!AF$58)</x:f>
        <x:v>2811093.0485814735</x:v>
      </x:c>
    </x:row>
    <x:row r="62">
      <x:c r="A62">
        <x:v>58</x:v>
      </x:c>
      <x:c r="B62" s="50" t="n">
        <x:f>MAX(0,Liquidity_30Y!$C$14+Real_MC_30Y!B$57-Real_MC_30Y!B$56)</x:f>
        <x:v>1029031.25</x:v>
      </x:c>
      <x:c r="C62" s="50" t="n">
        <x:f>MAX(0,B62*(1+EXP((LN(1+Real_MC_30Y!$J$11)-0.5*Real_MC_30Y!$J$12^2)+Real_MC_30Y!$J$12*((RAND()+RAND()+RAND()+RAND()+RAND()+RAND()+RAND()+RAND()+RAND()+RAND()+RAND()+RAND())-6))-1)+Real_MC_30Y!C$58)</x:f>
        <x:v>1044123.4372098919</x:v>
      </x:c>
      <x:c r="D62" s="50" t="n">
        <x:f>MAX(0,C62*(1+EXP((LN(1+Real_MC_30Y!$J$11)-0.5*Real_MC_30Y!$J$12^2)+Real_MC_30Y!$J$12*((RAND()+RAND()+RAND()+RAND()+RAND()+RAND()+RAND()+RAND()+RAND()+RAND()+RAND()+RAND())-6))-1)+Real_MC_30Y!D$58)</x:f>
        <x:v>1166439.585038938</x:v>
      </x:c>
      <x:c r="E62" s="50" t="n">
        <x:f>MAX(0,D62*(1+EXP((LN(1+Real_MC_30Y!$J$11)-0.5*Real_MC_30Y!$J$12^2)+Real_MC_30Y!$J$12*((RAND()+RAND()+RAND()+RAND()+RAND()+RAND()+RAND()+RAND()+RAND()+RAND()+RAND()+RAND())-6))-1)+Real_MC_30Y!E$58)</x:f>
        <x:v>1393626.3698519254</x:v>
      </x:c>
      <x:c r="F62" s="50" t="n">
        <x:f>MAX(0,E62*(1+EXP((LN(1+Real_MC_30Y!$J$11)-0.5*Real_MC_30Y!$J$12^2)+Real_MC_30Y!$J$12*((RAND()+RAND()+RAND()+RAND()+RAND()+RAND()+RAND()+RAND()+RAND()+RAND()+RAND()+RAND())-6))-1)+Real_MC_30Y!F$58)</x:f>
        <x:v>1550225.0721462122</x:v>
      </x:c>
      <x:c r="G62" s="50" t="n">
        <x:f>MAX(0,F62*(1+EXP((LN(1+Real_MC_30Y!$J$11)-0.5*Real_MC_30Y!$J$12^2)+Real_MC_30Y!$J$12*((RAND()+RAND()+RAND()+RAND()+RAND()+RAND()+RAND()+RAND()+RAND()+RAND()+RAND()+RAND())-6))-1)+Real_MC_30Y!G$58)</x:f>
        <x:v>1376540.5205151413</x:v>
      </x:c>
      <x:c r="H62" s="50" t="n">
        <x:f>MAX(0,G62*(1+EXP((LN(1+Real_MC_30Y!$J$11)-0.5*Real_MC_30Y!$J$12^2)+Real_MC_30Y!$J$12*((RAND()+RAND()+RAND()+RAND()+RAND()+RAND()+RAND()+RAND()+RAND()+RAND()+RAND()+RAND())-6))-1)+Real_MC_30Y!H$58)</x:f>
        <x:v>1082585.3292795543</x:v>
      </x:c>
      <x:c r="I62" s="50" t="n">
        <x:f>MAX(0,H62*(1+EXP((LN(1+Real_MC_30Y!$J$11)-0.5*Real_MC_30Y!$J$12^2)+Real_MC_30Y!$J$12*((RAND()+RAND()+RAND()+RAND()+RAND()+RAND()+RAND()+RAND()+RAND()+RAND()+RAND()+RAND())-6))-1)+Real_MC_30Y!I$58)</x:f>
        <x:v>1222707.6749807745</x:v>
      </x:c>
      <x:c r="J62" s="50" t="n">
        <x:f>MAX(0,I62*(1+EXP((LN(1+Real_MC_30Y!$J$11)-0.5*Real_MC_30Y!$J$12^2)+Real_MC_30Y!$J$12*((RAND()+RAND()+RAND()+RAND()+RAND()+RAND()+RAND()+RAND()+RAND()+RAND()+RAND()+RAND())-6))-1)+Real_MC_30Y!J$58)</x:f>
        <x:v>1304755.4404149712</x:v>
      </x:c>
      <x:c r="K62" s="50" t="n">
        <x:f>MAX(0,J62*(1+EXP((LN(1+Real_MC_30Y!$J$11)-0.5*Real_MC_30Y!$J$12^2)+Real_MC_30Y!$J$12*((RAND()+RAND()+RAND()+RAND()+RAND()+RAND()+RAND()+RAND()+RAND()+RAND()+RAND()+RAND())-6))-1)+Real_MC_30Y!K$58)</x:f>
        <x:v>1611879.886284257</x:v>
      </x:c>
      <x:c r="L62" s="50" t="n">
        <x:f>MAX(0,K62*(1+EXP((LN(1+Real_MC_30Y!$J$11)-0.5*Real_MC_30Y!$J$12^2)+Real_MC_30Y!$J$12*((RAND()+RAND()+RAND()+RAND()+RAND()+RAND()+RAND()+RAND()+RAND()+RAND()+RAND()+RAND())-6))-1)+Real_MC_30Y!L$58)</x:f>
        <x:v>1557134.4426102617</x:v>
      </x:c>
      <x:c r="M62" s="50" t="n">
        <x:f>MAX(0,L62*(1+EXP((LN(1+Real_MC_30Y!$J$11)-0.5*Real_MC_30Y!$J$12^2)+Real_MC_30Y!$J$12*((RAND()+RAND()+RAND()+RAND()+RAND()+RAND()+RAND()+RAND()+RAND()+RAND()+RAND()+RAND())-6))-1)+Real_MC_30Y!M$58)</x:f>
        <x:v>1244299.3805213955</x:v>
      </x:c>
      <x:c r="N62" s="50" t="n">
        <x:f>MAX(0,M62*(1+EXP((LN(1+Real_MC_30Y!$J$11)-0.5*Real_MC_30Y!$J$12^2)+Real_MC_30Y!$J$12*((RAND()+RAND()+RAND()+RAND()+RAND()+RAND()+RAND()+RAND()+RAND()+RAND()+RAND()+RAND())-6))-1)+Real_MC_30Y!N$58)</x:f>
        <x:v>1082950.7100241412</x:v>
      </x:c>
      <x:c r="O62" s="50" t="n">
        <x:f>MAX(0,N62*(1+EXP((LN(1+Real_MC_30Y!$J$11)-0.5*Real_MC_30Y!$J$12^2)+Real_MC_30Y!$J$12*((RAND()+RAND()+RAND()+RAND()+RAND()+RAND()+RAND()+RAND()+RAND()+RAND()+RAND()+RAND())-6))-1)+Real_MC_30Y!O$58)</x:f>
        <x:v>975599.0445901902</x:v>
      </x:c>
      <x:c r="P62" s="50" t="n">
        <x:f>MAX(0,O62*(1+EXP((LN(1+Real_MC_30Y!$J$11)-0.5*Real_MC_30Y!$J$12^2)+Real_MC_30Y!$J$12*((RAND()+RAND()+RAND()+RAND()+RAND()+RAND()+RAND()+RAND()+RAND()+RAND()+RAND()+RAND())-6))-1)+Real_MC_30Y!P$58)</x:f>
        <x:v>1113704.3208198342</x:v>
      </x:c>
      <x:c r="Q62" s="50" t="n">
        <x:f>MAX(0,P62*(1+EXP((LN(1+Real_MC_30Y!$J$11)-0.5*Real_MC_30Y!$J$12^2)+Real_MC_30Y!$J$12*((RAND()+RAND()+RAND()+RAND()+RAND()+RAND()+RAND()+RAND()+RAND()+RAND()+RAND()+RAND())-6))-1)+Real_MC_30Y!Q$58)</x:f>
        <x:v>847122.5090343355</x:v>
      </x:c>
      <x:c r="R62" s="50" t="n">
        <x:f>MAX(0,Q62*(1+EXP((LN(1+Real_MC_30Y!$J$11)-0.5*Real_MC_30Y!$J$12^2)+Real_MC_30Y!$J$12*((RAND()+RAND()+RAND()+RAND()+RAND()+RAND()+RAND()+RAND()+RAND()+RAND()+RAND()+RAND())-6))-1)+Real_MC_30Y!R$58)</x:f>
        <x:v>830172.6721594138</x:v>
      </x:c>
      <x:c r="S62" s="50" t="n">
        <x:f>MAX(0,R62*(1+EXP((LN(1+Real_MC_30Y!$J$11)-0.5*Real_MC_30Y!$J$12^2)+Real_MC_30Y!$J$12*((RAND()+RAND()+RAND()+RAND()+RAND()+RAND()+RAND()+RAND()+RAND()+RAND()+RAND()+RAND())-6))-1)+Real_MC_30Y!S$58)</x:f>
        <x:v>883326.645098041</x:v>
      </x:c>
      <x:c r="T62" s="50" t="n">
        <x:f>MAX(0,S62*(1+EXP((LN(1+Real_MC_30Y!$J$11)-0.5*Real_MC_30Y!$J$12^2)+Real_MC_30Y!$J$12*((RAND()+RAND()+RAND()+RAND()+RAND()+RAND()+RAND()+RAND()+RAND()+RAND()+RAND()+RAND())-6))-1)+Real_MC_30Y!T$58)</x:f>
        <x:v>822773.2639737759</x:v>
      </x:c>
      <x:c r="U62" s="50" t="n">
        <x:f>MAX(0,T62*(1+EXP((LN(1+Real_MC_30Y!$J$11)-0.5*Real_MC_30Y!$J$12^2)+Real_MC_30Y!$J$12*((RAND()+RAND()+RAND()+RAND()+RAND()+RAND()+RAND()+RAND()+RAND()+RAND()+RAND()+RAND())-6))-1)+Real_MC_30Y!U$58)</x:f>
        <x:v>900719.5387172097</x:v>
      </x:c>
      <x:c r="V62" s="50" t="n">
        <x:f>MAX(0,U62*(1+EXP((LN(1+Real_MC_30Y!$J$11)-0.5*Real_MC_30Y!$J$12^2)+Real_MC_30Y!$J$12*((RAND()+RAND()+RAND()+RAND()+RAND()+RAND()+RAND()+RAND()+RAND()+RAND()+RAND()+RAND())-6))-1)+Real_MC_30Y!V$58)</x:f>
        <x:v>965258.474988905</x:v>
      </x:c>
      <x:c r="W62" s="50" t="n">
        <x:f>MAX(0,V62*(1+EXP((LN(1+Real_MC_30Y!$J$11)-0.5*Real_MC_30Y!$J$12^2)+Real_MC_30Y!$J$12*((RAND()+RAND()+RAND()+RAND()+RAND()+RAND()+RAND()+RAND()+RAND()+RAND()+RAND()+RAND())-6))-1)+Real_MC_30Y!W$58)</x:f>
        <x:v>1000545.6832303116</x:v>
      </x:c>
      <x:c r="X62" s="50" t="n">
        <x:f>MAX(0,W62*(1+EXP((LN(1+Real_MC_30Y!$J$11)-0.5*Real_MC_30Y!$J$12^2)+Real_MC_30Y!$J$12*((RAND()+RAND()+RAND()+RAND()+RAND()+RAND()+RAND()+RAND()+RAND()+RAND()+RAND()+RAND())-6))-1)+Real_MC_30Y!X$58)</x:f>
        <x:v>1083173.015971456</x:v>
      </x:c>
      <x:c r="Y62" s="50" t="n">
        <x:f>MAX(0,X62*(1+EXP((LN(1+Real_MC_30Y!$J$11)-0.5*Real_MC_30Y!$J$12^2)+Real_MC_30Y!$J$12*((RAND()+RAND()+RAND()+RAND()+RAND()+RAND()+RAND()+RAND()+RAND()+RAND()+RAND()+RAND())-6))-1)+Real_MC_30Y!Y$58)</x:f>
        <x:v>1218513.3824461014</x:v>
      </x:c>
      <x:c r="Z62" s="50" t="n">
        <x:f>MAX(0,Y62*(1+EXP((LN(1+Real_MC_30Y!$J$11)-0.5*Real_MC_30Y!$J$12^2)+Real_MC_30Y!$J$12*((RAND()+RAND()+RAND()+RAND()+RAND()+RAND()+RAND()+RAND()+RAND()+RAND()+RAND()+RAND())-6))-1)+Real_MC_30Y!Z$58)</x:f>
        <x:v>1216804.8109330959</x:v>
      </x:c>
      <x:c r="AA62" s="50" t="n">
        <x:f>MAX(0,Z62*(1+EXP((LN(1+Real_MC_30Y!$J$11)-0.5*Real_MC_30Y!$J$12^2)+Real_MC_30Y!$J$12*((RAND()+RAND()+RAND()+RAND()+RAND()+RAND()+RAND()+RAND()+RAND()+RAND()+RAND()+RAND())-6))-1)+Real_MC_30Y!AA$58)</x:f>
        <x:v>1083643.9971227306</x:v>
      </x:c>
      <x:c r="AB62" s="50" t="n">
        <x:f>MAX(0,AA62*(1+EXP((LN(1+Real_MC_30Y!$J$11)-0.5*Real_MC_30Y!$J$12^2)+Real_MC_30Y!$J$12*((RAND()+RAND()+RAND()+RAND()+RAND()+RAND()+RAND()+RAND()+RAND()+RAND()+RAND()+RAND())-6))-1)+Real_MC_30Y!AB$58)</x:f>
        <x:v>1332821.095625664</x:v>
      </x:c>
      <x:c r="AC62" s="50" t="n">
        <x:f>MAX(0,AB62*(1+EXP((LN(1+Real_MC_30Y!$J$11)-0.5*Real_MC_30Y!$J$12^2)+Real_MC_30Y!$J$12*((RAND()+RAND()+RAND()+RAND()+RAND()+RAND()+RAND()+RAND()+RAND()+RAND()+RAND()+RAND())-6))-1)+Real_MC_30Y!AC$58)</x:f>
        <x:v>1572089.7970799278</x:v>
      </x:c>
      <x:c r="AD62" s="50" t="n">
        <x:f>MAX(0,AC62*(1+EXP((LN(1+Real_MC_30Y!$J$11)-0.5*Real_MC_30Y!$J$12^2)+Real_MC_30Y!$J$12*((RAND()+RAND()+RAND()+RAND()+RAND()+RAND()+RAND()+RAND()+RAND()+RAND()+RAND()+RAND())-6))-1)+Real_MC_30Y!AD$58)</x:f>
        <x:v>1610188.1400956367</x:v>
      </x:c>
      <x:c r="AE62" s="50" t="n">
        <x:f>MAX(0,AD62*(1+EXP((LN(1+Real_MC_30Y!$J$11)-0.5*Real_MC_30Y!$J$12^2)+Real_MC_30Y!$J$12*((RAND()+RAND()+RAND()+RAND()+RAND()+RAND()+RAND()+RAND()+RAND()+RAND()+RAND()+RAND())-6))-1)+Real_MC_30Y!AE$58)</x:f>
        <x:v>1864833.0659222116</x:v>
      </x:c>
      <x:c r="AF62" s="50" t="n">
        <x:f>MAX(0,AE62*(1+EXP((LN(1+Real_MC_30Y!$J$11)-0.5*Real_MC_30Y!$J$12^2)+Real_MC_30Y!$J$12*((RAND()+RAND()+RAND()+RAND()+RAND()+RAND()+RAND()+RAND()+RAND()+RAND()+RAND()+RAND())-6))-1)+Real_MC_30Y!AF$58)</x:f>
        <x:v>1772476.8389668283</x:v>
      </x:c>
    </x:row>
    <x:row r="63">
      <x:c r="A63">
        <x:v>59</x:v>
      </x:c>
      <x:c r="B63" s="50" t="n">
        <x:f>MAX(0,Liquidity_30Y!$C$14+Real_MC_30Y!B$57-Real_MC_30Y!B$56)</x:f>
        <x:v>1029031.25</x:v>
      </x:c>
      <x:c r="C63" s="50" t="n">
        <x:f>MAX(0,B63*(1+EXP((LN(1+Real_MC_30Y!$J$11)-0.5*Real_MC_30Y!$J$12^2)+Real_MC_30Y!$J$12*((RAND()+RAND()+RAND()+RAND()+RAND()+RAND()+RAND()+RAND()+RAND()+RAND()+RAND()+RAND())-6))-1)+Real_MC_30Y!C$58)</x:f>
        <x:v>889053.510128776</x:v>
      </x:c>
      <x:c r="D63" s="50" t="n">
        <x:f>MAX(0,C63*(1+EXP((LN(1+Real_MC_30Y!$J$11)-0.5*Real_MC_30Y!$J$12^2)+Real_MC_30Y!$J$12*((RAND()+RAND()+RAND()+RAND()+RAND()+RAND()+RAND()+RAND()+RAND()+RAND()+RAND()+RAND())-6))-1)+Real_MC_30Y!D$58)</x:f>
        <x:v>885941.911181431</x:v>
      </x:c>
      <x:c r="E63" s="50" t="n">
        <x:f>MAX(0,D63*(1+EXP((LN(1+Real_MC_30Y!$J$11)-0.5*Real_MC_30Y!$J$12^2)+Real_MC_30Y!$J$12*((RAND()+RAND()+RAND()+RAND()+RAND()+RAND()+RAND()+RAND()+RAND()+RAND()+RAND()+RAND())-6))-1)+Real_MC_30Y!E$58)</x:f>
        <x:v>799116.8699748165</x:v>
      </x:c>
      <x:c r="F63" s="50" t="n">
        <x:f>MAX(0,E63*(1+EXP((LN(1+Real_MC_30Y!$J$11)-0.5*Real_MC_30Y!$J$12^2)+Real_MC_30Y!$J$12*((RAND()+RAND()+RAND()+RAND()+RAND()+RAND()+RAND()+RAND()+RAND()+RAND()+RAND()+RAND())-6))-1)+Real_MC_30Y!F$58)</x:f>
        <x:v>1043661.7165164978</x:v>
      </x:c>
      <x:c r="G63" s="50" t="n">
        <x:f>MAX(0,F63*(1+EXP((LN(1+Real_MC_30Y!$J$11)-0.5*Real_MC_30Y!$J$12^2)+Real_MC_30Y!$J$12*((RAND()+RAND()+RAND()+RAND()+RAND()+RAND()+RAND()+RAND()+RAND()+RAND()+RAND()+RAND())-6))-1)+Real_MC_30Y!G$58)</x:f>
        <x:v>1436711.0940940501</x:v>
      </x:c>
      <x:c r="H63" s="50" t="n">
        <x:f>MAX(0,G63*(1+EXP((LN(1+Real_MC_30Y!$J$11)-0.5*Real_MC_30Y!$J$12^2)+Real_MC_30Y!$J$12*((RAND()+RAND()+RAND()+RAND()+RAND()+RAND()+RAND()+RAND()+RAND()+RAND()+RAND()+RAND())-6))-1)+Real_MC_30Y!H$58)</x:f>
        <x:v>1182190.9193039762</x:v>
      </x:c>
      <x:c r="I63" s="50" t="n">
        <x:f>MAX(0,H63*(1+EXP((LN(1+Real_MC_30Y!$J$11)-0.5*Real_MC_30Y!$J$12^2)+Real_MC_30Y!$J$12*((RAND()+RAND()+RAND()+RAND()+RAND()+RAND()+RAND()+RAND()+RAND()+RAND()+RAND()+RAND())-6))-1)+Real_MC_30Y!I$58)</x:f>
        <x:v>1166395.9205452786</x:v>
      </x:c>
      <x:c r="J63" s="50" t="n">
        <x:f>MAX(0,I63*(1+EXP((LN(1+Real_MC_30Y!$J$11)-0.5*Real_MC_30Y!$J$12^2)+Real_MC_30Y!$J$12*((RAND()+RAND()+RAND()+RAND()+RAND()+RAND()+RAND()+RAND()+RAND()+RAND()+RAND()+RAND())-6))-1)+Real_MC_30Y!J$58)</x:f>
        <x:v>1374424.6716658184</x:v>
      </x:c>
      <x:c r="K63" s="50" t="n">
        <x:f>MAX(0,J63*(1+EXP((LN(1+Real_MC_30Y!$J$11)-0.5*Real_MC_30Y!$J$12^2)+Real_MC_30Y!$J$12*((RAND()+RAND()+RAND()+RAND()+RAND()+RAND()+RAND()+RAND()+RAND()+RAND()+RAND()+RAND())-6))-1)+Real_MC_30Y!K$58)</x:f>
        <x:v>1230501.058686472</x:v>
      </x:c>
      <x:c r="L63" s="50" t="n">
        <x:f>MAX(0,K63*(1+EXP((LN(1+Real_MC_30Y!$J$11)-0.5*Real_MC_30Y!$J$12^2)+Real_MC_30Y!$J$12*((RAND()+RAND()+RAND()+RAND()+RAND()+RAND()+RAND()+RAND()+RAND()+RAND()+RAND()+RAND())-6))-1)+Real_MC_30Y!L$58)</x:f>
        <x:v>1528304.2029096636</x:v>
      </x:c>
      <x:c r="M63" s="50" t="n">
        <x:f>MAX(0,L63*(1+EXP((LN(1+Real_MC_30Y!$J$11)-0.5*Real_MC_30Y!$J$12^2)+Real_MC_30Y!$J$12*((RAND()+RAND()+RAND()+RAND()+RAND()+RAND()+RAND()+RAND()+RAND()+RAND()+RAND()+RAND())-6))-1)+Real_MC_30Y!M$58)</x:f>
        <x:v>1724809.028262087</x:v>
      </x:c>
      <x:c r="N63" s="50" t="n">
        <x:f>MAX(0,M63*(1+EXP((LN(1+Real_MC_30Y!$J$11)-0.5*Real_MC_30Y!$J$12^2)+Real_MC_30Y!$J$12*((RAND()+RAND()+RAND()+RAND()+RAND()+RAND()+RAND()+RAND()+RAND()+RAND()+RAND()+RAND())-6))-1)+Real_MC_30Y!N$58)</x:f>
        <x:v>1783720.9975037875</x:v>
      </x:c>
      <x:c r="O63" s="50" t="n">
        <x:f>MAX(0,N63*(1+EXP((LN(1+Real_MC_30Y!$J$11)-0.5*Real_MC_30Y!$J$12^2)+Real_MC_30Y!$J$12*((RAND()+RAND()+RAND()+RAND()+RAND()+RAND()+RAND()+RAND()+RAND()+RAND()+RAND()+RAND())-6))-1)+Real_MC_30Y!O$58)</x:f>
        <x:v>2025543.2200201682</x:v>
      </x:c>
      <x:c r="P63" s="50" t="n">
        <x:f>MAX(0,O63*(1+EXP((LN(1+Real_MC_30Y!$J$11)-0.5*Real_MC_30Y!$J$12^2)+Real_MC_30Y!$J$12*((RAND()+RAND()+RAND()+RAND()+RAND()+RAND()+RAND()+RAND()+RAND()+RAND()+RAND()+RAND())-6))-1)+Real_MC_30Y!P$58)</x:f>
        <x:v>3403000.197410613</x:v>
      </x:c>
      <x:c r="Q63" s="50" t="n">
        <x:f>MAX(0,P63*(1+EXP((LN(1+Real_MC_30Y!$J$11)-0.5*Real_MC_30Y!$J$12^2)+Real_MC_30Y!$J$12*((RAND()+RAND()+RAND()+RAND()+RAND()+RAND()+RAND()+RAND()+RAND()+RAND()+RAND()+RAND())-6))-1)+Real_MC_30Y!Q$58)</x:f>
        <x:v>4517928.113467874</x:v>
      </x:c>
      <x:c r="R63" s="50" t="n">
        <x:f>MAX(0,Q63*(1+EXP((LN(1+Real_MC_30Y!$J$11)-0.5*Real_MC_30Y!$J$12^2)+Real_MC_30Y!$J$12*((RAND()+RAND()+RAND()+RAND()+RAND()+RAND()+RAND()+RAND()+RAND()+RAND()+RAND()+RAND())-6))-1)+Real_MC_30Y!R$58)</x:f>
        <x:v>4325343.696039379</x:v>
      </x:c>
      <x:c r="S63" s="50" t="n">
        <x:f>MAX(0,R63*(1+EXP((LN(1+Real_MC_30Y!$J$11)-0.5*Real_MC_30Y!$J$12^2)+Real_MC_30Y!$J$12*((RAND()+RAND()+RAND()+RAND()+RAND()+RAND()+RAND()+RAND()+RAND()+RAND()+RAND()+RAND())-6))-1)+Real_MC_30Y!S$58)</x:f>
        <x:v>4386751.841576726</x:v>
      </x:c>
      <x:c r="T63" s="50" t="n">
        <x:f>MAX(0,S63*(1+EXP((LN(1+Real_MC_30Y!$J$11)-0.5*Real_MC_30Y!$J$12^2)+Real_MC_30Y!$J$12*((RAND()+RAND()+RAND()+RAND()+RAND()+RAND()+RAND()+RAND()+RAND()+RAND()+RAND()+RAND())-6))-1)+Real_MC_30Y!T$58)</x:f>
        <x:v>4953375.59836871</x:v>
      </x:c>
      <x:c r="U63" s="50" t="n">
        <x:f>MAX(0,T63*(1+EXP((LN(1+Real_MC_30Y!$J$11)-0.5*Real_MC_30Y!$J$12^2)+Real_MC_30Y!$J$12*((RAND()+RAND()+RAND()+RAND()+RAND()+RAND()+RAND()+RAND()+RAND()+RAND()+RAND()+RAND())-6))-1)+Real_MC_30Y!U$58)</x:f>
        <x:v>7339749.497927767</x:v>
      </x:c>
      <x:c r="V63" s="50" t="n">
        <x:f>MAX(0,U63*(1+EXP((LN(1+Real_MC_30Y!$J$11)-0.5*Real_MC_30Y!$J$12^2)+Real_MC_30Y!$J$12*((RAND()+RAND()+RAND()+RAND()+RAND()+RAND()+RAND()+RAND()+RAND()+RAND()+RAND()+RAND())-6))-1)+Real_MC_30Y!V$58)</x:f>
        <x:v>6798011.250847109</x:v>
      </x:c>
      <x:c r="W63" s="50" t="n">
        <x:f>MAX(0,V63*(1+EXP((LN(1+Real_MC_30Y!$J$11)-0.5*Real_MC_30Y!$J$12^2)+Real_MC_30Y!$J$12*((RAND()+RAND()+RAND()+RAND()+RAND()+RAND()+RAND()+RAND()+RAND()+RAND()+RAND()+RAND())-6))-1)+Real_MC_30Y!W$58)</x:f>
        <x:v>6410247.810086186</x:v>
      </x:c>
      <x:c r="X63" s="50" t="n">
        <x:f>MAX(0,W63*(1+EXP((LN(1+Real_MC_30Y!$J$11)-0.5*Real_MC_30Y!$J$12^2)+Real_MC_30Y!$J$12*((RAND()+RAND()+RAND()+RAND()+RAND()+RAND()+RAND()+RAND()+RAND()+RAND()+RAND()+RAND())-6))-1)+Real_MC_30Y!X$58)</x:f>
        <x:v>5116761.368014689</x:v>
      </x:c>
      <x:c r="Y63" s="50" t="n">
        <x:f>MAX(0,X63*(1+EXP((LN(1+Real_MC_30Y!$J$11)-0.5*Real_MC_30Y!$J$12^2)+Real_MC_30Y!$J$12*((RAND()+RAND()+RAND()+RAND()+RAND()+RAND()+RAND()+RAND()+RAND()+RAND()+RAND()+RAND())-6))-1)+Real_MC_30Y!Y$58)</x:f>
        <x:v>4458823.251367577</x:v>
      </x:c>
      <x:c r="Z63" s="50" t="n">
        <x:f>MAX(0,Y63*(1+EXP((LN(1+Real_MC_30Y!$J$11)-0.5*Real_MC_30Y!$J$12^2)+Real_MC_30Y!$J$12*((RAND()+RAND()+RAND()+RAND()+RAND()+RAND()+RAND()+RAND()+RAND()+RAND()+RAND()+RAND())-6))-1)+Real_MC_30Y!Z$58)</x:f>
        <x:v>4513910.586684982</x:v>
      </x:c>
      <x:c r="AA63" s="50" t="n">
        <x:f>MAX(0,Z63*(1+EXP((LN(1+Real_MC_30Y!$J$11)-0.5*Real_MC_30Y!$J$12^2)+Real_MC_30Y!$J$12*((RAND()+RAND()+RAND()+RAND()+RAND()+RAND()+RAND()+RAND()+RAND()+RAND()+RAND()+RAND())-6))-1)+Real_MC_30Y!AA$58)</x:f>
        <x:v>6190919.317881561</x:v>
      </x:c>
      <x:c r="AB63" s="50" t="n">
        <x:f>MAX(0,AA63*(1+EXP((LN(1+Real_MC_30Y!$J$11)-0.5*Real_MC_30Y!$J$12^2)+Real_MC_30Y!$J$12*((RAND()+RAND()+RAND()+RAND()+RAND()+RAND()+RAND()+RAND()+RAND()+RAND()+RAND()+RAND())-6))-1)+Real_MC_30Y!AB$58)</x:f>
        <x:v>5852304.23640152</x:v>
      </x:c>
      <x:c r="AC63" s="50" t="n">
        <x:f>MAX(0,AB63*(1+EXP((LN(1+Real_MC_30Y!$J$11)-0.5*Real_MC_30Y!$J$12^2)+Real_MC_30Y!$J$12*((RAND()+RAND()+RAND()+RAND()+RAND()+RAND()+RAND()+RAND()+RAND()+RAND()+RAND()+RAND())-6))-1)+Real_MC_30Y!AC$58)</x:f>
        <x:v>7026344.75552646</x:v>
      </x:c>
      <x:c r="AD63" s="50" t="n">
        <x:f>MAX(0,AC63*(1+EXP((LN(1+Real_MC_30Y!$J$11)-0.5*Real_MC_30Y!$J$12^2)+Real_MC_30Y!$J$12*((RAND()+RAND()+RAND()+RAND()+RAND()+RAND()+RAND()+RAND()+RAND()+RAND()+RAND()+RAND())-6))-1)+Real_MC_30Y!AD$58)</x:f>
        <x:v>7521950.3986624135</x:v>
      </x:c>
      <x:c r="AE63" s="50" t="n">
        <x:f>MAX(0,AD63*(1+EXP((LN(1+Real_MC_30Y!$J$11)-0.5*Real_MC_30Y!$J$12^2)+Real_MC_30Y!$J$12*((RAND()+RAND()+RAND()+RAND()+RAND()+RAND()+RAND()+RAND()+RAND()+RAND()+RAND()+RAND())-6))-1)+Real_MC_30Y!AE$58)</x:f>
        <x:v>6720793.161359325</x:v>
      </x:c>
      <x:c r="AF63" s="50" t="n">
        <x:f>MAX(0,AE63*(1+EXP((LN(1+Real_MC_30Y!$J$11)-0.5*Real_MC_30Y!$J$12^2)+Real_MC_30Y!$J$12*((RAND()+RAND()+RAND()+RAND()+RAND()+RAND()+RAND()+RAND()+RAND()+RAND()+RAND()+RAND())-6))-1)+Real_MC_30Y!AF$58)</x:f>
        <x:v>7023363.467733247</x:v>
      </x:c>
    </x:row>
    <x:row r="64">
      <x:c r="A64">
        <x:v>60</x:v>
      </x:c>
      <x:c r="B64" s="50" t="n">
        <x:f>MAX(0,Liquidity_30Y!$C$14+Real_MC_30Y!B$57-Real_MC_30Y!B$56)</x:f>
        <x:v>1029031.25</x:v>
      </x:c>
      <x:c r="C64" s="50" t="n">
        <x:f>MAX(0,B64*(1+EXP((LN(1+Real_MC_30Y!$J$11)-0.5*Real_MC_30Y!$J$12^2)+Real_MC_30Y!$J$12*((RAND()+RAND()+RAND()+RAND()+RAND()+RAND()+RAND()+RAND()+RAND()+RAND()+RAND()+RAND())-6))-1)+Real_MC_30Y!C$58)</x:f>
        <x:v>1484032.3292796789</x:v>
      </x:c>
      <x:c r="D64" s="50" t="n">
        <x:f>MAX(0,C64*(1+EXP((LN(1+Real_MC_30Y!$J$11)-0.5*Real_MC_30Y!$J$12^2)+Real_MC_30Y!$J$12*((RAND()+RAND()+RAND()+RAND()+RAND()+RAND()+RAND()+RAND()+RAND()+RAND()+RAND()+RAND())-6))-1)+Real_MC_30Y!D$58)</x:f>
        <x:v>1833184.7055177684</x:v>
      </x:c>
      <x:c r="E64" s="50" t="n">
        <x:f>MAX(0,D64*(1+EXP((LN(1+Real_MC_30Y!$J$11)-0.5*Real_MC_30Y!$J$12^2)+Real_MC_30Y!$J$12*((RAND()+RAND()+RAND()+RAND()+RAND()+RAND()+RAND()+RAND()+RAND()+RAND()+RAND()+RAND())-6))-1)+Real_MC_30Y!E$58)</x:f>
        <x:v>1784321.1829309096</x:v>
      </x:c>
      <x:c r="F64" s="50" t="n">
        <x:f>MAX(0,E64*(1+EXP((LN(1+Real_MC_30Y!$J$11)-0.5*Real_MC_30Y!$J$12^2)+Real_MC_30Y!$J$12*((RAND()+RAND()+RAND()+RAND()+RAND()+RAND()+RAND()+RAND()+RAND()+RAND()+RAND()+RAND())-6))-1)+Real_MC_30Y!F$58)</x:f>
        <x:v>1713762.5231468817</x:v>
      </x:c>
      <x:c r="G64" s="50" t="n">
        <x:f>MAX(0,F64*(1+EXP((LN(1+Real_MC_30Y!$J$11)-0.5*Real_MC_30Y!$J$12^2)+Real_MC_30Y!$J$12*((RAND()+RAND()+RAND()+RAND()+RAND()+RAND()+RAND()+RAND()+RAND()+RAND()+RAND()+RAND())-6))-1)+Real_MC_30Y!G$58)</x:f>
        <x:v>1602753.992441483</x:v>
      </x:c>
      <x:c r="H64" s="50" t="n">
        <x:f>MAX(0,G64*(1+EXP((LN(1+Real_MC_30Y!$J$11)-0.5*Real_MC_30Y!$J$12^2)+Real_MC_30Y!$J$12*((RAND()+RAND()+RAND()+RAND()+RAND()+RAND()+RAND()+RAND()+RAND()+RAND()+RAND()+RAND())-6))-1)+Real_MC_30Y!H$58)</x:f>
        <x:v>1674243.726667331</x:v>
      </x:c>
      <x:c r="I64" s="50" t="n">
        <x:f>MAX(0,H64*(1+EXP((LN(1+Real_MC_30Y!$J$11)-0.5*Real_MC_30Y!$J$12^2)+Real_MC_30Y!$J$12*((RAND()+RAND()+RAND()+RAND()+RAND()+RAND()+RAND()+RAND()+RAND()+RAND()+RAND()+RAND())-6))-1)+Real_MC_30Y!I$58)</x:f>
        <x:v>1685918.3235172632</x:v>
      </x:c>
      <x:c r="J64" s="50" t="n">
        <x:f>MAX(0,I64*(1+EXP((LN(1+Real_MC_30Y!$J$11)-0.5*Real_MC_30Y!$J$12^2)+Real_MC_30Y!$J$12*((RAND()+RAND()+RAND()+RAND()+RAND()+RAND()+RAND()+RAND()+RAND()+RAND()+RAND()+RAND())-6))-1)+Real_MC_30Y!J$58)</x:f>
        <x:v>1648952.4688743716</x:v>
      </x:c>
      <x:c r="K64" s="50" t="n">
        <x:f>MAX(0,J64*(1+EXP((LN(1+Real_MC_30Y!$J$11)-0.5*Real_MC_30Y!$J$12^2)+Real_MC_30Y!$J$12*((RAND()+RAND()+RAND()+RAND()+RAND()+RAND()+RAND()+RAND()+RAND()+RAND()+RAND()+RAND())-6))-1)+Real_MC_30Y!K$58)</x:f>
        <x:v>1699018.8611815274</x:v>
      </x:c>
      <x:c r="L64" s="50" t="n">
        <x:f>MAX(0,K64*(1+EXP((LN(1+Real_MC_30Y!$J$11)-0.5*Real_MC_30Y!$J$12^2)+Real_MC_30Y!$J$12*((RAND()+RAND()+RAND()+RAND()+RAND()+RAND()+RAND()+RAND()+RAND()+RAND()+RAND()+RAND())-6))-1)+Real_MC_30Y!L$58)</x:f>
        <x:v>1856938.6909510873</x:v>
      </x:c>
      <x:c r="M64" s="50" t="n">
        <x:f>MAX(0,L64*(1+EXP((LN(1+Real_MC_30Y!$J$11)-0.5*Real_MC_30Y!$J$12^2)+Real_MC_30Y!$J$12*((RAND()+RAND()+RAND()+RAND()+RAND()+RAND()+RAND()+RAND()+RAND()+RAND()+RAND()+RAND())-6))-1)+Real_MC_30Y!M$58)</x:f>
        <x:v>2252297.89849504</x:v>
      </x:c>
      <x:c r="N64" s="50" t="n">
        <x:f>MAX(0,M64*(1+EXP((LN(1+Real_MC_30Y!$J$11)-0.5*Real_MC_30Y!$J$12^2)+Real_MC_30Y!$J$12*((RAND()+RAND()+RAND()+RAND()+RAND()+RAND()+RAND()+RAND()+RAND()+RAND()+RAND()+RAND())-6))-1)+Real_MC_30Y!N$58)</x:f>
        <x:v>2175663.113436798</x:v>
      </x:c>
      <x:c r="O64" s="50" t="n">
        <x:f>MAX(0,N64*(1+EXP((LN(1+Real_MC_30Y!$J$11)-0.5*Real_MC_30Y!$J$12^2)+Real_MC_30Y!$J$12*((RAND()+RAND()+RAND()+RAND()+RAND()+RAND()+RAND()+RAND()+RAND()+RAND()+RAND()+RAND())-6))-1)+Real_MC_30Y!O$58)</x:f>
        <x:v>2519211.7838668167</x:v>
      </x:c>
      <x:c r="P64" s="50" t="n">
        <x:f>MAX(0,O64*(1+EXP((LN(1+Real_MC_30Y!$J$11)-0.5*Real_MC_30Y!$J$12^2)+Real_MC_30Y!$J$12*((RAND()+RAND()+RAND()+RAND()+RAND()+RAND()+RAND()+RAND()+RAND()+RAND()+RAND()+RAND())-6))-1)+Real_MC_30Y!P$58)</x:f>
        <x:v>2639679.1319895014</x:v>
      </x:c>
      <x:c r="Q64" s="50" t="n">
        <x:f>MAX(0,P64*(1+EXP((LN(1+Real_MC_30Y!$J$11)-0.5*Real_MC_30Y!$J$12^2)+Real_MC_30Y!$J$12*((RAND()+RAND()+RAND()+RAND()+RAND()+RAND()+RAND()+RAND()+RAND()+RAND()+RAND()+RAND())-6))-1)+Real_MC_30Y!Q$58)</x:f>
        <x:v>2709774.565811788</x:v>
      </x:c>
      <x:c r="R64" s="50" t="n">
        <x:f>MAX(0,Q64*(1+EXP((LN(1+Real_MC_30Y!$J$11)-0.5*Real_MC_30Y!$J$12^2)+Real_MC_30Y!$J$12*((RAND()+RAND()+RAND()+RAND()+RAND()+RAND()+RAND()+RAND()+RAND()+RAND()+RAND()+RAND())-6))-1)+Real_MC_30Y!R$58)</x:f>
        <x:v>2756782.7256902657</x:v>
      </x:c>
      <x:c r="S64" s="50" t="n">
        <x:f>MAX(0,R64*(1+EXP((LN(1+Real_MC_30Y!$J$11)-0.5*Real_MC_30Y!$J$12^2)+Real_MC_30Y!$J$12*((RAND()+RAND()+RAND()+RAND()+RAND()+RAND()+RAND()+RAND()+RAND()+RAND()+RAND()+RAND())-6))-1)+Real_MC_30Y!S$58)</x:f>
        <x:v>2859080.2396756606</x:v>
      </x:c>
      <x:c r="T64" s="50" t="n">
        <x:f>MAX(0,S64*(1+EXP((LN(1+Real_MC_30Y!$J$11)-0.5*Real_MC_30Y!$J$12^2)+Real_MC_30Y!$J$12*((RAND()+RAND()+RAND()+RAND()+RAND()+RAND()+RAND()+RAND()+RAND()+RAND()+RAND()+RAND())-6))-1)+Real_MC_30Y!T$58)</x:f>
        <x:v>2895341.7707777224</x:v>
      </x:c>
      <x:c r="U64" s="50" t="n">
        <x:f>MAX(0,T64*(1+EXP((LN(1+Real_MC_30Y!$J$11)-0.5*Real_MC_30Y!$J$12^2)+Real_MC_30Y!$J$12*((RAND()+RAND()+RAND()+RAND()+RAND()+RAND()+RAND()+RAND()+RAND()+RAND()+RAND()+RAND())-6))-1)+Real_MC_30Y!U$58)</x:f>
        <x:v>2404917.881823525</x:v>
      </x:c>
      <x:c r="V64" s="50" t="n">
        <x:f>MAX(0,U64*(1+EXP((LN(1+Real_MC_30Y!$J$11)-0.5*Real_MC_30Y!$J$12^2)+Real_MC_30Y!$J$12*((RAND()+RAND()+RAND()+RAND()+RAND()+RAND()+RAND()+RAND()+RAND()+RAND()+RAND()+RAND())-6))-1)+Real_MC_30Y!V$58)</x:f>
        <x:v>2613595.8044835343</x:v>
      </x:c>
      <x:c r="W64" s="50" t="n">
        <x:f>MAX(0,V64*(1+EXP((LN(1+Real_MC_30Y!$J$11)-0.5*Real_MC_30Y!$J$12^2)+Real_MC_30Y!$J$12*((RAND()+RAND()+RAND()+RAND()+RAND()+RAND()+RAND()+RAND()+RAND()+RAND()+RAND()+RAND())-6))-1)+Real_MC_30Y!W$58)</x:f>
        <x:v>2652829.3705759095</x:v>
      </x:c>
      <x:c r="X64" s="50" t="n">
        <x:f>MAX(0,W64*(1+EXP((LN(1+Real_MC_30Y!$J$11)-0.5*Real_MC_30Y!$J$12^2)+Real_MC_30Y!$J$12*((RAND()+RAND()+RAND()+RAND()+RAND()+RAND()+RAND()+RAND()+RAND()+RAND()+RAND()+RAND())-6))-1)+Real_MC_30Y!X$58)</x:f>
        <x:v>3124939.8613450136</x:v>
      </x:c>
      <x:c r="Y64" s="50" t="n">
        <x:f>MAX(0,X64*(1+EXP((LN(1+Real_MC_30Y!$J$11)-0.5*Real_MC_30Y!$J$12^2)+Real_MC_30Y!$J$12*((RAND()+RAND()+RAND()+RAND()+RAND()+RAND()+RAND()+RAND()+RAND()+RAND()+RAND()+RAND())-6))-1)+Real_MC_30Y!Y$58)</x:f>
        <x:v>3440002.4099829304</x:v>
      </x:c>
      <x:c r="Z64" s="50" t="n">
        <x:f>MAX(0,Y64*(1+EXP((LN(1+Real_MC_30Y!$J$11)-0.5*Real_MC_30Y!$J$12^2)+Real_MC_30Y!$J$12*((RAND()+RAND()+RAND()+RAND()+RAND()+RAND()+RAND()+RAND()+RAND()+RAND()+RAND()+RAND())-6))-1)+Real_MC_30Y!Z$58)</x:f>
        <x:v>3492415.3396011125</x:v>
      </x:c>
      <x:c r="AA64" s="50" t="n">
        <x:f>MAX(0,Z64*(1+EXP((LN(1+Real_MC_30Y!$J$11)-0.5*Real_MC_30Y!$J$12^2)+Real_MC_30Y!$J$12*((RAND()+RAND()+RAND()+RAND()+RAND()+RAND()+RAND()+RAND()+RAND()+RAND()+RAND()+RAND())-6))-1)+Real_MC_30Y!AA$58)</x:f>
        <x:v>3133434.100170366</x:v>
      </x:c>
      <x:c r="AB64" s="50" t="n">
        <x:f>MAX(0,AA64*(1+EXP((LN(1+Real_MC_30Y!$J$11)-0.5*Real_MC_30Y!$J$12^2)+Real_MC_30Y!$J$12*((RAND()+RAND()+RAND()+RAND()+RAND()+RAND()+RAND()+RAND()+RAND()+RAND()+RAND()+RAND())-6))-1)+Real_MC_30Y!AB$58)</x:f>
        <x:v>3080291.892205773</x:v>
      </x:c>
      <x:c r="AC64" s="50" t="n">
        <x:f>MAX(0,AB64*(1+EXP((LN(1+Real_MC_30Y!$J$11)-0.5*Real_MC_30Y!$J$12^2)+Real_MC_30Y!$J$12*((RAND()+RAND()+RAND()+RAND()+RAND()+RAND()+RAND()+RAND()+RAND()+RAND()+RAND()+RAND())-6))-1)+Real_MC_30Y!AC$58)</x:f>
        <x:v>3483298.2932531554</x:v>
      </x:c>
      <x:c r="AD64" s="50" t="n">
        <x:f>MAX(0,AC64*(1+EXP((LN(1+Real_MC_30Y!$J$11)-0.5*Real_MC_30Y!$J$12^2)+Real_MC_30Y!$J$12*((RAND()+RAND()+RAND()+RAND()+RAND()+RAND()+RAND()+RAND()+RAND()+RAND()+RAND()+RAND())-6))-1)+Real_MC_30Y!AD$58)</x:f>
        <x:v>4321525.294813616</x:v>
      </x:c>
      <x:c r="AE64" s="50" t="n">
        <x:f>MAX(0,AD64*(1+EXP((LN(1+Real_MC_30Y!$J$11)-0.5*Real_MC_30Y!$J$12^2)+Real_MC_30Y!$J$12*((RAND()+RAND()+RAND()+RAND()+RAND()+RAND()+RAND()+RAND()+RAND()+RAND()+RAND()+RAND())-6))-1)+Real_MC_30Y!AE$58)</x:f>
        <x:v>5409932.044046449</x:v>
      </x:c>
      <x:c r="AF64" s="50" t="n">
        <x:f>MAX(0,AE64*(1+EXP((LN(1+Real_MC_30Y!$J$11)-0.5*Real_MC_30Y!$J$12^2)+Real_MC_30Y!$J$12*((RAND()+RAND()+RAND()+RAND()+RAND()+RAND()+RAND()+RAND()+RAND()+RAND()+RAND()+RAND())-6))-1)+Real_MC_30Y!AF$58)</x:f>
        <x:v>4591944.176836724</x:v>
      </x:c>
    </x:row>
    <x:row r="65">
      <x:c r="A65">
        <x:v>61</x:v>
      </x:c>
      <x:c r="B65" s="50" t="n">
        <x:f>MAX(0,Liquidity_30Y!$C$14+Real_MC_30Y!B$57-Real_MC_30Y!B$56)</x:f>
        <x:v>1029031.25</x:v>
      </x:c>
      <x:c r="C65" s="50" t="n">
        <x:f>MAX(0,B65*(1+EXP((LN(1+Real_MC_30Y!$J$11)-0.5*Real_MC_30Y!$J$12^2)+Real_MC_30Y!$J$12*((RAND()+RAND()+RAND()+RAND()+RAND()+RAND()+RAND()+RAND()+RAND()+RAND()+RAND()+RAND())-6))-1)+Real_MC_30Y!C$58)</x:f>
        <x:v>1017653.1219584267</x:v>
      </x:c>
      <x:c r="D65" s="50" t="n">
        <x:f>MAX(0,C65*(1+EXP((LN(1+Real_MC_30Y!$J$11)-0.5*Real_MC_30Y!$J$12^2)+Real_MC_30Y!$J$12*((RAND()+RAND()+RAND()+RAND()+RAND()+RAND()+RAND()+RAND()+RAND()+RAND()+RAND()+RAND())-6))-1)+Real_MC_30Y!D$58)</x:f>
        <x:v>1130326.359473821</x:v>
      </x:c>
      <x:c r="E65" s="50" t="n">
        <x:f>MAX(0,D65*(1+EXP((LN(1+Real_MC_30Y!$J$11)-0.5*Real_MC_30Y!$J$12^2)+Real_MC_30Y!$J$12*((RAND()+RAND()+RAND()+RAND()+RAND()+RAND()+RAND()+RAND()+RAND()+RAND()+RAND()+RAND())-6))-1)+Real_MC_30Y!E$58)</x:f>
        <x:v>940935.2307431148</x:v>
      </x:c>
      <x:c r="F65" s="50" t="n">
        <x:f>MAX(0,E65*(1+EXP((LN(1+Real_MC_30Y!$J$11)-0.5*Real_MC_30Y!$J$12^2)+Real_MC_30Y!$J$12*((RAND()+RAND()+RAND()+RAND()+RAND()+RAND()+RAND()+RAND()+RAND()+RAND()+RAND()+RAND())-6))-1)+Real_MC_30Y!F$58)</x:f>
        <x:v>923976.026059987</x:v>
      </x:c>
      <x:c r="G65" s="50" t="n">
        <x:f>MAX(0,F65*(1+EXP((LN(1+Real_MC_30Y!$J$11)-0.5*Real_MC_30Y!$J$12^2)+Real_MC_30Y!$J$12*((RAND()+RAND()+RAND()+RAND()+RAND()+RAND()+RAND()+RAND()+RAND()+RAND()+RAND()+RAND())-6))-1)+Real_MC_30Y!G$58)</x:f>
        <x:v>1210938.72812506</x:v>
      </x:c>
      <x:c r="H65" s="50" t="n">
        <x:f>MAX(0,G65*(1+EXP((LN(1+Real_MC_30Y!$J$11)-0.5*Real_MC_30Y!$J$12^2)+Real_MC_30Y!$J$12*((RAND()+RAND()+RAND()+RAND()+RAND()+RAND()+RAND()+RAND()+RAND()+RAND()+RAND()+RAND())-6))-1)+Real_MC_30Y!H$58)</x:f>
        <x:v>1551952.3467354588</x:v>
      </x:c>
      <x:c r="I65" s="50" t="n">
        <x:f>MAX(0,H65*(1+EXP((LN(1+Real_MC_30Y!$J$11)-0.5*Real_MC_30Y!$J$12^2)+Real_MC_30Y!$J$12*((RAND()+RAND()+RAND()+RAND()+RAND()+RAND()+RAND()+RAND()+RAND()+RAND()+RAND()+RAND())-6))-1)+Real_MC_30Y!I$58)</x:f>
        <x:v>2267064.8888795814</x:v>
      </x:c>
      <x:c r="J65" s="50" t="n">
        <x:f>MAX(0,I65*(1+EXP((LN(1+Real_MC_30Y!$J$11)-0.5*Real_MC_30Y!$J$12^2)+Real_MC_30Y!$J$12*((RAND()+RAND()+RAND()+RAND()+RAND()+RAND()+RAND()+RAND()+RAND()+RAND()+RAND()+RAND())-6))-1)+Real_MC_30Y!J$58)</x:f>
        <x:v>2426015.832444389</x:v>
      </x:c>
      <x:c r="K65" s="50" t="n">
        <x:f>MAX(0,J65*(1+EXP((LN(1+Real_MC_30Y!$J$11)-0.5*Real_MC_30Y!$J$12^2)+Real_MC_30Y!$J$12*((RAND()+RAND()+RAND()+RAND()+RAND()+RAND()+RAND()+RAND()+RAND()+RAND()+RAND()+RAND())-6))-1)+Real_MC_30Y!K$58)</x:f>
        <x:v>2097202.829328931</x:v>
      </x:c>
      <x:c r="L65" s="50" t="n">
        <x:f>MAX(0,K65*(1+EXP((LN(1+Real_MC_30Y!$J$11)-0.5*Real_MC_30Y!$J$12^2)+Real_MC_30Y!$J$12*((RAND()+RAND()+RAND()+RAND()+RAND()+RAND()+RAND()+RAND()+RAND()+RAND()+RAND()+RAND())-6))-1)+Real_MC_30Y!L$58)</x:f>
        <x:v>2415444.1708047222</x:v>
      </x:c>
      <x:c r="M65" s="50" t="n">
        <x:f>MAX(0,L65*(1+EXP((LN(1+Real_MC_30Y!$J$11)-0.5*Real_MC_30Y!$J$12^2)+Real_MC_30Y!$J$12*((RAND()+RAND()+RAND()+RAND()+RAND()+RAND()+RAND()+RAND()+RAND()+RAND()+RAND()+RAND())-6))-1)+Real_MC_30Y!M$58)</x:f>
        <x:v>2825966.175716648</x:v>
      </x:c>
      <x:c r="N65" s="50" t="n">
        <x:f>MAX(0,M65*(1+EXP((LN(1+Real_MC_30Y!$J$11)-0.5*Real_MC_30Y!$J$12^2)+Real_MC_30Y!$J$12*((RAND()+RAND()+RAND()+RAND()+RAND()+RAND()+RAND()+RAND()+RAND()+RAND()+RAND()+RAND())-6))-1)+Real_MC_30Y!N$58)</x:f>
        <x:v>2229814.300949456</x:v>
      </x:c>
      <x:c r="O65" s="50" t="n">
        <x:f>MAX(0,N65*(1+EXP((LN(1+Real_MC_30Y!$J$11)-0.5*Real_MC_30Y!$J$12^2)+Real_MC_30Y!$J$12*((RAND()+RAND()+RAND()+RAND()+RAND()+RAND()+RAND()+RAND()+RAND()+RAND()+RAND()+RAND())-6))-1)+Real_MC_30Y!O$58)</x:f>
        <x:v>2678978.0449190107</x:v>
      </x:c>
      <x:c r="P65" s="50" t="n">
        <x:f>MAX(0,O65*(1+EXP((LN(1+Real_MC_30Y!$J$11)-0.5*Real_MC_30Y!$J$12^2)+Real_MC_30Y!$J$12*((RAND()+RAND()+RAND()+RAND()+RAND()+RAND()+RAND()+RAND()+RAND()+RAND()+RAND()+RAND())-6))-1)+Real_MC_30Y!P$58)</x:f>
        <x:v>2836929.8569877953</x:v>
      </x:c>
      <x:c r="Q65" s="50" t="n">
        <x:f>MAX(0,P65*(1+EXP((LN(1+Real_MC_30Y!$J$11)-0.5*Real_MC_30Y!$J$12^2)+Real_MC_30Y!$J$12*((RAND()+RAND()+RAND()+RAND()+RAND()+RAND()+RAND()+RAND()+RAND()+RAND()+RAND()+RAND())-6))-1)+Real_MC_30Y!Q$58)</x:f>
        <x:v>3010936.23580001</x:v>
      </x:c>
      <x:c r="R65" s="50" t="n">
        <x:f>MAX(0,Q65*(1+EXP((LN(1+Real_MC_30Y!$J$11)-0.5*Real_MC_30Y!$J$12^2)+Real_MC_30Y!$J$12*((RAND()+RAND()+RAND()+RAND()+RAND()+RAND()+RAND()+RAND()+RAND()+RAND()+RAND()+RAND())-6))-1)+Real_MC_30Y!R$58)</x:f>
        <x:v>3554775.5426745415</x:v>
      </x:c>
      <x:c r="S65" s="50" t="n">
        <x:f>MAX(0,R65*(1+EXP((LN(1+Real_MC_30Y!$J$11)-0.5*Real_MC_30Y!$J$12^2)+Real_MC_30Y!$J$12*((RAND()+RAND()+RAND()+RAND()+RAND()+RAND()+RAND()+RAND()+RAND()+RAND()+RAND()+RAND())-6))-1)+Real_MC_30Y!S$58)</x:f>
        <x:v>3810247.85348796</x:v>
      </x:c>
      <x:c r="T65" s="50" t="n">
        <x:f>MAX(0,S65*(1+EXP((LN(1+Real_MC_30Y!$J$11)-0.5*Real_MC_30Y!$J$12^2)+Real_MC_30Y!$J$12*((RAND()+RAND()+RAND()+RAND()+RAND()+RAND()+RAND()+RAND()+RAND()+RAND()+RAND()+RAND())-6))-1)+Real_MC_30Y!T$58)</x:f>
        <x:v>4459114.294100986</x:v>
      </x:c>
      <x:c r="U65" s="50" t="n">
        <x:f>MAX(0,T65*(1+EXP((LN(1+Real_MC_30Y!$J$11)-0.5*Real_MC_30Y!$J$12^2)+Real_MC_30Y!$J$12*((RAND()+RAND()+RAND()+RAND()+RAND()+RAND()+RAND()+RAND()+RAND()+RAND()+RAND()+RAND())-6))-1)+Real_MC_30Y!U$58)</x:f>
        <x:v>3806484.7398043256</x:v>
      </x:c>
      <x:c r="V65" s="50" t="n">
        <x:f>MAX(0,U65*(1+EXP((LN(1+Real_MC_30Y!$J$11)-0.5*Real_MC_30Y!$J$12^2)+Real_MC_30Y!$J$12*((RAND()+RAND()+RAND()+RAND()+RAND()+RAND()+RAND()+RAND()+RAND()+RAND()+RAND()+RAND())-6))-1)+Real_MC_30Y!V$58)</x:f>
        <x:v>2647961.944759874</x:v>
      </x:c>
      <x:c r="W65" s="50" t="n">
        <x:f>MAX(0,V65*(1+EXP((LN(1+Real_MC_30Y!$J$11)-0.5*Real_MC_30Y!$J$12^2)+Real_MC_30Y!$J$12*((RAND()+RAND()+RAND()+RAND()+RAND()+RAND()+RAND()+RAND()+RAND()+RAND()+RAND()+RAND())-6))-1)+Real_MC_30Y!W$58)</x:f>
        <x:v>2835646.757515168</x:v>
      </x:c>
      <x:c r="X65" s="50" t="n">
        <x:f>MAX(0,W65*(1+EXP((LN(1+Real_MC_30Y!$J$11)-0.5*Real_MC_30Y!$J$12^2)+Real_MC_30Y!$J$12*((RAND()+RAND()+RAND()+RAND()+RAND()+RAND()+RAND()+RAND()+RAND()+RAND()+RAND()+RAND())-6))-1)+Real_MC_30Y!X$58)</x:f>
        <x:v>2988859.813523464</x:v>
      </x:c>
      <x:c r="Y65" s="50" t="n">
        <x:f>MAX(0,X65*(1+EXP((LN(1+Real_MC_30Y!$J$11)-0.5*Real_MC_30Y!$J$12^2)+Real_MC_30Y!$J$12*((RAND()+RAND()+RAND()+RAND()+RAND()+RAND()+RAND()+RAND()+RAND()+RAND()+RAND()+RAND())-6))-1)+Real_MC_30Y!Y$58)</x:f>
        <x:v>3975578.349744896</x:v>
      </x:c>
      <x:c r="Z65" s="50" t="n">
        <x:f>MAX(0,Y65*(1+EXP((LN(1+Real_MC_30Y!$J$11)-0.5*Real_MC_30Y!$J$12^2)+Real_MC_30Y!$J$12*((RAND()+RAND()+RAND()+RAND()+RAND()+RAND()+RAND()+RAND()+RAND()+RAND()+RAND()+RAND())-6))-1)+Real_MC_30Y!Z$58)</x:f>
        <x:v>3394584.8348477553</x:v>
      </x:c>
      <x:c r="AA65" s="50" t="n">
        <x:f>MAX(0,Z65*(1+EXP((LN(1+Real_MC_30Y!$J$11)-0.5*Real_MC_30Y!$J$12^2)+Real_MC_30Y!$J$12*((RAND()+RAND()+RAND()+RAND()+RAND()+RAND()+RAND()+RAND()+RAND()+RAND()+RAND()+RAND())-6))-1)+Real_MC_30Y!AA$58)</x:f>
        <x:v>2540286.9780288283</x:v>
      </x:c>
      <x:c r="AB65" s="50" t="n">
        <x:f>MAX(0,AA65*(1+EXP((LN(1+Real_MC_30Y!$J$11)-0.5*Real_MC_30Y!$J$12^2)+Real_MC_30Y!$J$12*((RAND()+RAND()+RAND()+RAND()+RAND()+RAND()+RAND()+RAND()+RAND()+RAND()+RAND()+RAND())-6))-1)+Real_MC_30Y!AB$58)</x:f>
        <x:v>2505584.3142782114</x:v>
      </x:c>
      <x:c r="AC65" s="50" t="n">
        <x:f>MAX(0,AB65*(1+EXP((LN(1+Real_MC_30Y!$J$11)-0.5*Real_MC_30Y!$J$12^2)+Real_MC_30Y!$J$12*((RAND()+RAND()+RAND()+RAND()+RAND()+RAND()+RAND()+RAND()+RAND()+RAND()+RAND()+RAND())-6))-1)+Real_MC_30Y!AC$58)</x:f>
        <x:v>2939645.935993988</x:v>
      </x:c>
      <x:c r="AD65" s="50" t="n">
        <x:f>MAX(0,AC65*(1+EXP((LN(1+Real_MC_30Y!$J$11)-0.5*Real_MC_30Y!$J$12^2)+Real_MC_30Y!$J$12*((RAND()+RAND()+RAND()+RAND()+RAND()+RAND()+RAND()+RAND()+RAND()+RAND()+RAND()+RAND())-6))-1)+Real_MC_30Y!AD$58)</x:f>
        <x:v>2489021.1494596326</x:v>
      </x:c>
      <x:c r="AE65" s="50" t="n">
        <x:f>MAX(0,AD65*(1+EXP((LN(1+Real_MC_30Y!$J$11)-0.5*Real_MC_30Y!$J$12^2)+Real_MC_30Y!$J$12*((RAND()+RAND()+RAND()+RAND()+RAND()+RAND()+RAND()+RAND()+RAND()+RAND()+RAND()+RAND())-6))-1)+Real_MC_30Y!AE$58)</x:f>
        <x:v>2552814.922614888</x:v>
      </x:c>
      <x:c r="AF65" s="50" t="n">
        <x:f>MAX(0,AE65*(1+EXP((LN(1+Real_MC_30Y!$J$11)-0.5*Real_MC_30Y!$J$12^2)+Real_MC_30Y!$J$12*((RAND()+RAND()+RAND()+RAND()+RAND()+RAND()+RAND()+RAND()+RAND()+RAND()+RAND()+RAND())-6))-1)+Real_MC_30Y!AF$58)</x:f>
        <x:v>2526200.8286307873</x:v>
      </x:c>
    </x:row>
    <x:row r="66">
      <x:c r="A66">
        <x:v>62</x:v>
      </x:c>
      <x:c r="B66" s="50" t="n">
        <x:f>MAX(0,Liquidity_30Y!$C$14+Real_MC_30Y!B$57-Real_MC_30Y!B$56)</x:f>
        <x:v>1029031.25</x:v>
      </x:c>
      <x:c r="C66" s="50" t="n">
        <x:f>MAX(0,B66*(1+EXP((LN(1+Real_MC_30Y!$J$11)-0.5*Real_MC_30Y!$J$12^2)+Real_MC_30Y!$J$12*((RAND()+RAND()+RAND()+RAND()+RAND()+RAND()+RAND()+RAND()+RAND()+RAND()+RAND()+RAND())-6))-1)+Real_MC_30Y!C$58)</x:f>
        <x:v>958051.9706910308</x:v>
      </x:c>
      <x:c r="D66" s="50" t="n">
        <x:f>MAX(0,C66*(1+EXP((LN(1+Real_MC_30Y!$J$11)-0.5*Real_MC_30Y!$J$12^2)+Real_MC_30Y!$J$12*((RAND()+RAND()+RAND()+RAND()+RAND()+RAND()+RAND()+RAND()+RAND()+RAND()+RAND()+RAND())-6))-1)+Real_MC_30Y!D$58)</x:f>
        <x:v>867541.2225484608</x:v>
      </x:c>
      <x:c r="E66" s="50" t="n">
        <x:f>MAX(0,D66*(1+EXP((LN(1+Real_MC_30Y!$J$11)-0.5*Real_MC_30Y!$J$12^2)+Real_MC_30Y!$J$12*((RAND()+RAND()+RAND()+RAND()+RAND()+RAND()+RAND()+RAND()+RAND()+RAND()+RAND()+RAND())-6))-1)+Real_MC_30Y!E$58)</x:f>
        <x:v>567376.7827308121</x:v>
      </x:c>
      <x:c r="F66" s="50" t="n">
        <x:f>MAX(0,E66*(1+EXP((LN(1+Real_MC_30Y!$J$11)-0.5*Real_MC_30Y!$J$12^2)+Real_MC_30Y!$J$12*((RAND()+RAND()+RAND()+RAND()+RAND()+RAND()+RAND()+RAND()+RAND()+RAND()+RAND()+RAND())-6))-1)+Real_MC_30Y!F$58)</x:f>
        <x:v>636601.3594131377</x:v>
      </x:c>
      <x:c r="G66" s="50" t="n">
        <x:f>MAX(0,F66*(1+EXP((LN(1+Real_MC_30Y!$J$11)-0.5*Real_MC_30Y!$J$12^2)+Real_MC_30Y!$J$12*((RAND()+RAND()+RAND()+RAND()+RAND()+RAND()+RAND()+RAND()+RAND()+RAND()+RAND()+RAND())-6))-1)+Real_MC_30Y!G$58)</x:f>
        <x:v>660055.2994813211</x:v>
      </x:c>
      <x:c r="H66" s="50" t="n">
        <x:f>MAX(0,G66*(1+EXP((LN(1+Real_MC_30Y!$J$11)-0.5*Real_MC_30Y!$J$12^2)+Real_MC_30Y!$J$12*((RAND()+RAND()+RAND()+RAND()+RAND()+RAND()+RAND()+RAND()+RAND()+RAND()+RAND()+RAND())-6))-1)+Real_MC_30Y!H$58)</x:f>
        <x:v>593071.8351043661</x:v>
      </x:c>
      <x:c r="I66" s="50" t="n">
        <x:f>MAX(0,H66*(1+EXP((LN(1+Real_MC_30Y!$J$11)-0.5*Real_MC_30Y!$J$12^2)+Real_MC_30Y!$J$12*((RAND()+RAND()+RAND()+RAND()+RAND()+RAND()+RAND()+RAND()+RAND()+RAND()+RAND()+RAND())-6))-1)+Real_MC_30Y!I$58)</x:f>
        <x:v>682446.1520303207</x:v>
      </x:c>
      <x:c r="J66" s="50" t="n">
        <x:f>MAX(0,I66*(1+EXP((LN(1+Real_MC_30Y!$J$11)-0.5*Real_MC_30Y!$J$12^2)+Real_MC_30Y!$J$12*((RAND()+RAND()+RAND()+RAND()+RAND()+RAND()+RAND()+RAND()+RAND()+RAND()+RAND()+RAND())-6))-1)+Real_MC_30Y!J$58)</x:f>
        <x:v>815704.6027410056</x:v>
      </x:c>
      <x:c r="K66" s="50" t="n">
        <x:f>MAX(0,J66*(1+EXP((LN(1+Real_MC_30Y!$J$11)-0.5*Real_MC_30Y!$J$12^2)+Real_MC_30Y!$J$12*((RAND()+RAND()+RAND()+RAND()+RAND()+RAND()+RAND()+RAND()+RAND()+RAND()+RAND()+RAND())-6))-1)+Real_MC_30Y!K$58)</x:f>
        <x:v>1311785.2951028189</x:v>
      </x:c>
      <x:c r="L66" s="50" t="n">
        <x:f>MAX(0,K66*(1+EXP((LN(1+Real_MC_30Y!$J$11)-0.5*Real_MC_30Y!$J$12^2)+Real_MC_30Y!$J$12*((RAND()+RAND()+RAND()+RAND()+RAND()+RAND()+RAND()+RAND()+RAND()+RAND()+RAND()+RAND())-6))-1)+Real_MC_30Y!L$58)</x:f>
        <x:v>1241183.64905941</x:v>
      </x:c>
      <x:c r="M66" s="50" t="n">
        <x:f>MAX(0,L66*(1+EXP((LN(1+Real_MC_30Y!$J$11)-0.5*Real_MC_30Y!$J$12^2)+Real_MC_30Y!$J$12*((RAND()+RAND()+RAND()+RAND()+RAND()+RAND()+RAND()+RAND()+RAND()+RAND()+RAND()+RAND())-6))-1)+Real_MC_30Y!M$58)</x:f>
        <x:v>1324832.603599578</x:v>
      </x:c>
      <x:c r="N66" s="50" t="n">
        <x:f>MAX(0,M66*(1+EXP((LN(1+Real_MC_30Y!$J$11)-0.5*Real_MC_30Y!$J$12^2)+Real_MC_30Y!$J$12*((RAND()+RAND()+RAND()+RAND()+RAND()+RAND()+RAND()+RAND()+RAND()+RAND()+RAND()+RAND())-6))-1)+Real_MC_30Y!N$58)</x:f>
        <x:v>1460452.2458896528</x:v>
      </x:c>
      <x:c r="O66" s="50" t="n">
        <x:f>MAX(0,N66*(1+EXP((LN(1+Real_MC_30Y!$J$11)-0.5*Real_MC_30Y!$J$12^2)+Real_MC_30Y!$J$12*((RAND()+RAND()+RAND()+RAND()+RAND()+RAND()+RAND()+RAND()+RAND()+RAND()+RAND()+RAND())-6))-1)+Real_MC_30Y!O$58)</x:f>
        <x:v>1950802.2106279295</x:v>
      </x:c>
      <x:c r="P66" s="50" t="n">
        <x:f>MAX(0,O66*(1+EXP((LN(1+Real_MC_30Y!$J$11)-0.5*Real_MC_30Y!$J$12^2)+Real_MC_30Y!$J$12*((RAND()+RAND()+RAND()+RAND()+RAND()+RAND()+RAND()+RAND()+RAND()+RAND()+RAND()+RAND())-6))-1)+Real_MC_30Y!P$58)</x:f>
        <x:v>2378410.8745029178</x:v>
      </x:c>
      <x:c r="Q66" s="50" t="n">
        <x:f>MAX(0,P66*(1+EXP((LN(1+Real_MC_30Y!$J$11)-0.5*Real_MC_30Y!$J$12^2)+Real_MC_30Y!$J$12*((RAND()+RAND()+RAND()+RAND()+RAND()+RAND()+RAND()+RAND()+RAND()+RAND()+RAND()+RAND())-6))-1)+Real_MC_30Y!Q$58)</x:f>
        <x:v>2346786.5382013563</x:v>
      </x:c>
      <x:c r="R66" s="50" t="n">
        <x:f>MAX(0,Q66*(1+EXP((LN(1+Real_MC_30Y!$J$11)-0.5*Real_MC_30Y!$J$12^2)+Real_MC_30Y!$J$12*((RAND()+RAND()+RAND()+RAND()+RAND()+RAND()+RAND()+RAND()+RAND()+RAND()+RAND()+RAND())-6))-1)+Real_MC_30Y!R$58)</x:f>
        <x:v>2390835.646885604</x:v>
      </x:c>
      <x:c r="S66" s="50" t="n">
        <x:f>MAX(0,R66*(1+EXP((LN(1+Real_MC_30Y!$J$11)-0.5*Real_MC_30Y!$J$12^2)+Real_MC_30Y!$J$12*((RAND()+RAND()+RAND()+RAND()+RAND()+RAND()+RAND()+RAND()+RAND()+RAND()+RAND()+RAND())-6))-1)+Real_MC_30Y!S$58)</x:f>
        <x:v>3432241.798924812</x:v>
      </x:c>
      <x:c r="T66" s="50" t="n">
        <x:f>MAX(0,S66*(1+EXP((LN(1+Real_MC_30Y!$J$11)-0.5*Real_MC_30Y!$J$12^2)+Real_MC_30Y!$J$12*((RAND()+RAND()+RAND()+RAND()+RAND()+RAND()+RAND()+RAND()+RAND()+RAND()+RAND()+RAND())-6))-1)+Real_MC_30Y!T$58)</x:f>
        <x:v>4352812.796960559</x:v>
      </x:c>
      <x:c r="U66" s="50" t="n">
        <x:f>MAX(0,T66*(1+EXP((LN(1+Real_MC_30Y!$J$11)-0.5*Real_MC_30Y!$J$12^2)+Real_MC_30Y!$J$12*((RAND()+RAND()+RAND()+RAND()+RAND()+RAND()+RAND()+RAND()+RAND()+RAND()+RAND()+RAND())-6))-1)+Real_MC_30Y!U$58)</x:f>
        <x:v>4889722.278241936</x:v>
      </x:c>
      <x:c r="V66" s="50" t="n">
        <x:f>MAX(0,U66*(1+EXP((LN(1+Real_MC_30Y!$J$11)-0.5*Real_MC_30Y!$J$12^2)+Real_MC_30Y!$J$12*((RAND()+RAND()+RAND()+RAND()+RAND()+RAND()+RAND()+RAND()+RAND()+RAND()+RAND()+RAND())-6))-1)+Real_MC_30Y!V$58)</x:f>
        <x:v>4326764.96160329</x:v>
      </x:c>
      <x:c r="W66" s="50" t="n">
        <x:f>MAX(0,V66*(1+EXP((LN(1+Real_MC_30Y!$J$11)-0.5*Real_MC_30Y!$J$12^2)+Real_MC_30Y!$J$12*((RAND()+RAND()+RAND()+RAND()+RAND()+RAND()+RAND()+RAND()+RAND()+RAND()+RAND()+RAND())-6))-1)+Real_MC_30Y!W$58)</x:f>
        <x:v>5210441.529210941</x:v>
      </x:c>
      <x:c r="X66" s="50" t="n">
        <x:f>MAX(0,W66*(1+EXP((LN(1+Real_MC_30Y!$J$11)-0.5*Real_MC_30Y!$J$12^2)+Real_MC_30Y!$J$12*((RAND()+RAND()+RAND()+RAND()+RAND()+RAND()+RAND()+RAND()+RAND()+RAND()+RAND()+RAND())-6))-1)+Real_MC_30Y!X$58)</x:f>
        <x:v>5082685.1373574</x:v>
      </x:c>
      <x:c r="Y66" s="50" t="n">
        <x:f>MAX(0,X66*(1+EXP((LN(1+Real_MC_30Y!$J$11)-0.5*Real_MC_30Y!$J$12^2)+Real_MC_30Y!$J$12*((RAND()+RAND()+RAND()+RAND()+RAND()+RAND()+RAND()+RAND()+RAND()+RAND()+RAND()+RAND())-6))-1)+Real_MC_30Y!Y$58)</x:f>
        <x:v>4214355.903766157</x:v>
      </x:c>
      <x:c r="Z66" s="50" t="n">
        <x:f>MAX(0,Y66*(1+EXP((LN(1+Real_MC_30Y!$J$11)-0.5*Real_MC_30Y!$J$12^2)+Real_MC_30Y!$J$12*((RAND()+RAND()+RAND()+RAND()+RAND()+RAND()+RAND()+RAND()+RAND()+RAND()+RAND()+RAND())-6))-1)+Real_MC_30Y!Z$58)</x:f>
        <x:v>4307421.940448627</x:v>
      </x:c>
      <x:c r="AA66" s="50" t="n">
        <x:f>MAX(0,Z66*(1+EXP((LN(1+Real_MC_30Y!$J$11)-0.5*Real_MC_30Y!$J$12^2)+Real_MC_30Y!$J$12*((RAND()+RAND()+RAND()+RAND()+RAND()+RAND()+RAND()+RAND()+RAND()+RAND()+RAND()+RAND())-6))-1)+Real_MC_30Y!AA$58)</x:f>
        <x:v>4691670.579895193</x:v>
      </x:c>
      <x:c r="AB66" s="50" t="n">
        <x:f>MAX(0,AA66*(1+EXP((LN(1+Real_MC_30Y!$J$11)-0.5*Real_MC_30Y!$J$12^2)+Real_MC_30Y!$J$12*((RAND()+RAND()+RAND()+RAND()+RAND()+RAND()+RAND()+RAND()+RAND()+RAND()+RAND()+RAND())-6))-1)+Real_MC_30Y!AB$58)</x:f>
        <x:v>4891273.332617752</x:v>
      </x:c>
      <x:c r="AC66" s="50" t="n">
        <x:f>MAX(0,AB66*(1+EXP((LN(1+Real_MC_30Y!$J$11)-0.5*Real_MC_30Y!$J$12^2)+Real_MC_30Y!$J$12*((RAND()+RAND()+RAND()+RAND()+RAND()+RAND()+RAND()+RAND()+RAND()+RAND()+RAND()+RAND())-6))-1)+Real_MC_30Y!AC$58)</x:f>
        <x:v>5113768.246949125</x:v>
      </x:c>
      <x:c r="AD66" s="50" t="n">
        <x:f>MAX(0,AC66*(1+EXP((LN(1+Real_MC_30Y!$J$11)-0.5*Real_MC_30Y!$J$12^2)+Real_MC_30Y!$J$12*((RAND()+RAND()+RAND()+RAND()+RAND()+RAND()+RAND()+RAND()+RAND()+RAND()+RAND()+RAND())-6))-1)+Real_MC_30Y!AD$58)</x:f>
        <x:v>4167802.216673787</x:v>
      </x:c>
      <x:c r="AE66" s="50" t="n">
        <x:f>MAX(0,AD66*(1+EXP((LN(1+Real_MC_30Y!$J$11)-0.5*Real_MC_30Y!$J$12^2)+Real_MC_30Y!$J$12*((RAND()+RAND()+RAND()+RAND()+RAND()+RAND()+RAND()+RAND()+RAND()+RAND()+RAND()+RAND())-6))-1)+Real_MC_30Y!AE$58)</x:f>
        <x:v>4809437.348874282</x:v>
      </x:c>
      <x:c r="AF66" s="50" t="n">
        <x:f>MAX(0,AE66*(1+EXP((LN(1+Real_MC_30Y!$J$11)-0.5*Real_MC_30Y!$J$12^2)+Real_MC_30Y!$J$12*((RAND()+RAND()+RAND()+RAND()+RAND()+RAND()+RAND()+RAND()+RAND()+RAND()+RAND()+RAND())-6))-1)+Real_MC_30Y!AF$58)</x:f>
        <x:v>4909605.5244346075</x:v>
      </x:c>
    </x:row>
    <x:row r="67">
      <x:c r="A67">
        <x:v>63</x:v>
      </x:c>
      <x:c r="B67" s="50" t="n">
        <x:f>MAX(0,Liquidity_30Y!$C$14+Real_MC_30Y!B$57-Real_MC_30Y!B$56)</x:f>
        <x:v>1029031.25</x:v>
      </x:c>
      <x:c r="C67" s="50" t="n">
        <x:f>MAX(0,B67*(1+EXP((LN(1+Real_MC_30Y!$J$11)-0.5*Real_MC_30Y!$J$12^2)+Real_MC_30Y!$J$12*((RAND()+RAND()+RAND()+RAND()+RAND()+RAND()+RAND()+RAND()+RAND()+RAND()+RAND()+RAND())-6))-1)+Real_MC_30Y!C$58)</x:f>
        <x:v>978220.3924221902</x:v>
      </x:c>
      <x:c r="D67" s="50" t="n">
        <x:f>MAX(0,C67*(1+EXP((LN(1+Real_MC_30Y!$J$11)-0.5*Real_MC_30Y!$J$12^2)+Real_MC_30Y!$J$12*((RAND()+RAND()+RAND()+RAND()+RAND()+RAND()+RAND()+RAND()+RAND()+RAND()+RAND()+RAND())-6))-1)+Real_MC_30Y!D$58)</x:f>
        <x:v>999877.4600761766</x:v>
      </x:c>
      <x:c r="E67" s="50" t="n">
        <x:f>MAX(0,D67*(1+EXP((LN(1+Real_MC_30Y!$J$11)-0.5*Real_MC_30Y!$J$12^2)+Real_MC_30Y!$J$12*((RAND()+RAND()+RAND()+RAND()+RAND()+RAND()+RAND()+RAND()+RAND()+RAND()+RAND()+RAND())-6))-1)+Real_MC_30Y!E$58)</x:f>
        <x:v>1031944.6445489477</x:v>
      </x:c>
      <x:c r="F67" s="50" t="n">
        <x:f>MAX(0,E67*(1+EXP((LN(1+Real_MC_30Y!$J$11)-0.5*Real_MC_30Y!$J$12^2)+Real_MC_30Y!$J$12*((RAND()+RAND()+RAND()+RAND()+RAND()+RAND()+RAND()+RAND()+RAND()+RAND()+RAND()+RAND())-6))-1)+Real_MC_30Y!F$58)</x:f>
        <x:v>1203078.178633661</x:v>
      </x:c>
      <x:c r="G67" s="50" t="n">
        <x:f>MAX(0,F67*(1+EXP((LN(1+Real_MC_30Y!$J$11)-0.5*Real_MC_30Y!$J$12^2)+Real_MC_30Y!$J$12*((RAND()+RAND()+RAND()+RAND()+RAND()+RAND()+RAND()+RAND()+RAND()+RAND()+RAND()+RAND())-6))-1)+Real_MC_30Y!G$58)</x:f>
        <x:v>1425319.1354613972</x:v>
      </x:c>
      <x:c r="H67" s="50" t="n">
        <x:f>MAX(0,G67*(1+EXP((LN(1+Real_MC_30Y!$J$11)-0.5*Real_MC_30Y!$J$12^2)+Real_MC_30Y!$J$12*((RAND()+RAND()+RAND()+RAND()+RAND()+RAND()+RAND()+RAND()+RAND()+RAND()+RAND()+RAND())-6))-1)+Real_MC_30Y!H$58)</x:f>
        <x:v>1518713.2211415924</x:v>
      </x:c>
      <x:c r="I67" s="50" t="n">
        <x:f>MAX(0,H67*(1+EXP((LN(1+Real_MC_30Y!$J$11)-0.5*Real_MC_30Y!$J$12^2)+Real_MC_30Y!$J$12*((RAND()+RAND()+RAND()+RAND()+RAND()+RAND()+RAND()+RAND()+RAND()+RAND()+RAND()+RAND())-6))-1)+Real_MC_30Y!I$58)</x:f>
        <x:v>1465778.2797848417</x:v>
      </x:c>
      <x:c r="J67" s="50" t="n">
        <x:f>MAX(0,I67*(1+EXP((LN(1+Real_MC_30Y!$J$11)-0.5*Real_MC_30Y!$J$12^2)+Real_MC_30Y!$J$12*((RAND()+RAND()+RAND()+RAND()+RAND()+RAND()+RAND()+RAND()+RAND()+RAND()+RAND()+RAND())-6))-1)+Real_MC_30Y!J$58)</x:f>
        <x:v>1350700.0967094167</x:v>
      </x:c>
      <x:c r="K67" s="50" t="n">
        <x:f>MAX(0,J67*(1+EXP((LN(1+Real_MC_30Y!$J$11)-0.5*Real_MC_30Y!$J$12^2)+Real_MC_30Y!$J$12*((RAND()+RAND()+RAND()+RAND()+RAND()+RAND()+RAND()+RAND()+RAND()+RAND()+RAND()+RAND())-6))-1)+Real_MC_30Y!K$58)</x:f>
        <x:v>1782858.781187228</x:v>
      </x:c>
      <x:c r="L67" s="50" t="n">
        <x:f>MAX(0,K67*(1+EXP((LN(1+Real_MC_30Y!$J$11)-0.5*Real_MC_30Y!$J$12^2)+Real_MC_30Y!$J$12*((RAND()+RAND()+RAND()+RAND()+RAND()+RAND()+RAND()+RAND()+RAND()+RAND()+RAND()+RAND())-6))-1)+Real_MC_30Y!L$58)</x:f>
        <x:v>1597310.379678568</x:v>
      </x:c>
      <x:c r="M67" s="50" t="n">
        <x:f>MAX(0,L67*(1+EXP((LN(1+Real_MC_30Y!$J$11)-0.5*Real_MC_30Y!$J$12^2)+Real_MC_30Y!$J$12*((RAND()+RAND()+RAND()+RAND()+RAND()+RAND()+RAND()+RAND()+RAND()+RAND()+RAND()+RAND())-6))-1)+Real_MC_30Y!M$58)</x:f>
        <x:v>1983485.4319539468</x:v>
      </x:c>
      <x:c r="N67" s="50" t="n">
        <x:f>MAX(0,M67*(1+EXP((LN(1+Real_MC_30Y!$J$11)-0.5*Real_MC_30Y!$J$12^2)+Real_MC_30Y!$J$12*((RAND()+RAND()+RAND()+RAND()+RAND()+RAND()+RAND()+RAND()+RAND()+RAND()+RAND()+RAND())-6))-1)+Real_MC_30Y!N$58)</x:f>
        <x:v>2146324.242383502</x:v>
      </x:c>
      <x:c r="O67" s="50" t="n">
        <x:f>MAX(0,N67*(1+EXP((LN(1+Real_MC_30Y!$J$11)-0.5*Real_MC_30Y!$J$12^2)+Real_MC_30Y!$J$12*((RAND()+RAND()+RAND()+RAND()+RAND()+RAND()+RAND()+RAND()+RAND()+RAND()+RAND()+RAND())-6))-1)+Real_MC_30Y!O$58)</x:f>
        <x:v>1921660.9035722264</x:v>
      </x:c>
      <x:c r="P67" s="50" t="n">
        <x:f>MAX(0,O67*(1+EXP((LN(1+Real_MC_30Y!$J$11)-0.5*Real_MC_30Y!$J$12^2)+Real_MC_30Y!$J$12*((RAND()+RAND()+RAND()+RAND()+RAND()+RAND()+RAND()+RAND()+RAND()+RAND()+RAND()+RAND())-6))-1)+Real_MC_30Y!P$58)</x:f>
        <x:v>1745764.4155185027</x:v>
      </x:c>
      <x:c r="Q67" s="50" t="n">
        <x:f>MAX(0,P67*(1+EXP((LN(1+Real_MC_30Y!$J$11)-0.5*Real_MC_30Y!$J$12^2)+Real_MC_30Y!$J$12*((RAND()+RAND()+RAND()+RAND()+RAND()+RAND()+RAND()+RAND()+RAND()+RAND()+RAND()+RAND())-6))-1)+Real_MC_30Y!Q$58)</x:f>
        <x:v>2365757.5947317868</x:v>
      </x:c>
      <x:c r="R67" s="50" t="n">
        <x:f>MAX(0,Q67*(1+EXP((LN(1+Real_MC_30Y!$J$11)-0.5*Real_MC_30Y!$J$12^2)+Real_MC_30Y!$J$12*((RAND()+RAND()+RAND()+RAND()+RAND()+RAND()+RAND()+RAND()+RAND()+RAND()+RAND()+RAND())-6))-1)+Real_MC_30Y!R$58)</x:f>
        <x:v>2749719.9339328874</x:v>
      </x:c>
      <x:c r="S67" s="50" t="n">
        <x:f>MAX(0,R67*(1+EXP((LN(1+Real_MC_30Y!$J$11)-0.5*Real_MC_30Y!$J$12^2)+Real_MC_30Y!$J$12*((RAND()+RAND()+RAND()+RAND()+RAND()+RAND()+RAND()+RAND()+RAND()+RAND()+RAND()+RAND())-6))-1)+Real_MC_30Y!S$58)</x:f>
        <x:v>3269448.507413603</x:v>
      </x:c>
      <x:c r="T67" s="50" t="n">
        <x:f>MAX(0,S67*(1+EXP((LN(1+Real_MC_30Y!$J$11)-0.5*Real_MC_30Y!$J$12^2)+Real_MC_30Y!$J$12*((RAND()+RAND()+RAND()+RAND()+RAND()+RAND()+RAND()+RAND()+RAND()+RAND()+RAND()+RAND())-6))-1)+Real_MC_30Y!T$58)</x:f>
        <x:v>2773851.308402167</x:v>
      </x:c>
      <x:c r="U67" s="50" t="n">
        <x:f>MAX(0,T67*(1+EXP((LN(1+Real_MC_30Y!$J$11)-0.5*Real_MC_30Y!$J$12^2)+Real_MC_30Y!$J$12*((RAND()+RAND()+RAND()+RAND()+RAND()+RAND()+RAND()+RAND()+RAND()+RAND()+RAND()+RAND())-6))-1)+Real_MC_30Y!U$58)</x:f>
        <x:v>3732949.716237063</x:v>
      </x:c>
      <x:c r="V67" s="50" t="n">
        <x:f>MAX(0,U67*(1+EXP((LN(1+Real_MC_30Y!$J$11)-0.5*Real_MC_30Y!$J$12^2)+Real_MC_30Y!$J$12*((RAND()+RAND()+RAND()+RAND()+RAND()+RAND()+RAND()+RAND()+RAND()+RAND()+RAND()+RAND())-6))-1)+Real_MC_30Y!V$58)</x:f>
        <x:v>4190140.452852103</x:v>
      </x:c>
      <x:c r="W67" s="50" t="n">
        <x:f>MAX(0,V67*(1+EXP((LN(1+Real_MC_30Y!$J$11)-0.5*Real_MC_30Y!$J$12^2)+Real_MC_30Y!$J$12*((RAND()+RAND()+RAND()+RAND()+RAND()+RAND()+RAND()+RAND()+RAND()+RAND()+RAND()+RAND())-6))-1)+Real_MC_30Y!W$58)</x:f>
        <x:v>4122409.9241734836</x:v>
      </x:c>
      <x:c r="X67" s="50" t="n">
        <x:f>MAX(0,W67*(1+EXP((LN(1+Real_MC_30Y!$J$11)-0.5*Real_MC_30Y!$J$12^2)+Real_MC_30Y!$J$12*((RAND()+RAND()+RAND()+RAND()+RAND()+RAND()+RAND()+RAND()+RAND()+RAND()+RAND()+RAND())-6))-1)+Real_MC_30Y!X$58)</x:f>
        <x:v>5010597.020619827</x:v>
      </x:c>
      <x:c r="Y67" s="50" t="n">
        <x:f>MAX(0,X67*(1+EXP((LN(1+Real_MC_30Y!$J$11)-0.5*Real_MC_30Y!$J$12^2)+Real_MC_30Y!$J$12*((RAND()+RAND()+RAND()+RAND()+RAND()+RAND()+RAND()+RAND()+RAND()+RAND()+RAND()+RAND())-6))-1)+Real_MC_30Y!Y$58)</x:f>
        <x:v>6306604.345563249</x:v>
      </x:c>
      <x:c r="Z67" s="50" t="n">
        <x:f>MAX(0,Y67*(1+EXP((LN(1+Real_MC_30Y!$J$11)-0.5*Real_MC_30Y!$J$12^2)+Real_MC_30Y!$J$12*((RAND()+RAND()+RAND()+RAND()+RAND()+RAND()+RAND()+RAND()+RAND()+RAND()+RAND()+RAND())-6))-1)+Real_MC_30Y!Z$58)</x:f>
        <x:v>6311718.65931506</x:v>
      </x:c>
      <x:c r="AA67" s="50" t="n">
        <x:f>MAX(0,Z67*(1+EXP((LN(1+Real_MC_30Y!$J$11)-0.5*Real_MC_30Y!$J$12^2)+Real_MC_30Y!$J$12*((RAND()+RAND()+RAND()+RAND()+RAND()+RAND()+RAND()+RAND()+RAND()+RAND()+RAND()+RAND())-6))-1)+Real_MC_30Y!AA$58)</x:f>
        <x:v>6410485.630233669</x:v>
      </x:c>
      <x:c r="AB67" s="50" t="n">
        <x:f>MAX(0,AA67*(1+EXP((LN(1+Real_MC_30Y!$J$11)-0.5*Real_MC_30Y!$J$12^2)+Real_MC_30Y!$J$12*((RAND()+RAND()+RAND()+RAND()+RAND()+RAND()+RAND()+RAND()+RAND()+RAND()+RAND()+RAND())-6))-1)+Real_MC_30Y!AB$58)</x:f>
        <x:v>8177322.931158274</x:v>
      </x:c>
      <x:c r="AC67" s="50" t="n">
        <x:f>MAX(0,AB67*(1+EXP((LN(1+Real_MC_30Y!$J$11)-0.5*Real_MC_30Y!$J$12^2)+Real_MC_30Y!$J$12*((RAND()+RAND()+RAND()+RAND()+RAND()+RAND()+RAND()+RAND()+RAND()+RAND()+RAND()+RAND())-6))-1)+Real_MC_30Y!AC$58)</x:f>
        <x:v>9742409.671302438</x:v>
      </x:c>
      <x:c r="AD67" s="50" t="n">
        <x:f>MAX(0,AC67*(1+EXP((LN(1+Real_MC_30Y!$J$11)-0.5*Real_MC_30Y!$J$12^2)+Real_MC_30Y!$J$12*((RAND()+RAND()+RAND()+RAND()+RAND()+RAND()+RAND()+RAND()+RAND()+RAND()+RAND()+RAND())-6))-1)+Real_MC_30Y!AD$58)</x:f>
        <x:v>11481048.816906124</x:v>
      </x:c>
      <x:c r="AE67" s="50" t="n">
        <x:f>MAX(0,AD67*(1+EXP((LN(1+Real_MC_30Y!$J$11)-0.5*Real_MC_30Y!$J$12^2)+Real_MC_30Y!$J$12*((RAND()+RAND()+RAND()+RAND()+RAND()+RAND()+RAND()+RAND()+RAND()+RAND()+RAND()+RAND())-6))-1)+Real_MC_30Y!AE$58)</x:f>
        <x:v>9991155.580914881</x:v>
      </x:c>
      <x:c r="AF67" s="50" t="n">
        <x:f>MAX(0,AE67*(1+EXP((LN(1+Real_MC_30Y!$J$11)-0.5*Real_MC_30Y!$J$12^2)+Real_MC_30Y!$J$12*((RAND()+RAND()+RAND()+RAND()+RAND()+RAND()+RAND()+RAND()+RAND()+RAND()+RAND()+RAND())-6))-1)+Real_MC_30Y!AF$58)</x:f>
        <x:v>11279547.542003276</x:v>
      </x:c>
    </x:row>
    <x:row r="68">
      <x:c r="A68">
        <x:v>64</x:v>
      </x:c>
      <x:c r="B68" s="50" t="n">
        <x:f>MAX(0,Liquidity_30Y!$C$14+Real_MC_30Y!B$57-Real_MC_30Y!B$56)</x:f>
        <x:v>1029031.25</x:v>
      </x:c>
      <x:c r="C68" s="50" t="n">
        <x:f>MAX(0,B68*(1+EXP((LN(1+Real_MC_30Y!$J$11)-0.5*Real_MC_30Y!$J$12^2)+Real_MC_30Y!$J$12*((RAND()+RAND()+RAND()+RAND()+RAND()+RAND()+RAND()+RAND()+RAND()+RAND()+RAND()+RAND())-6))-1)+Real_MC_30Y!C$58)</x:f>
        <x:v>1325748.1342927506</x:v>
      </x:c>
      <x:c r="D68" s="50" t="n">
        <x:f>MAX(0,C68*(1+EXP((LN(1+Real_MC_30Y!$J$11)-0.5*Real_MC_30Y!$J$12^2)+Real_MC_30Y!$J$12*((RAND()+RAND()+RAND()+RAND()+RAND()+RAND()+RAND()+RAND()+RAND()+RAND()+RAND()+RAND())-6))-1)+Real_MC_30Y!D$58)</x:f>
        <x:v>1174427.4107772298</x:v>
      </x:c>
      <x:c r="E68" s="50" t="n">
        <x:f>MAX(0,D68*(1+EXP((LN(1+Real_MC_30Y!$J$11)-0.5*Real_MC_30Y!$J$12^2)+Real_MC_30Y!$J$12*((RAND()+RAND()+RAND()+RAND()+RAND()+RAND()+RAND()+RAND()+RAND()+RAND()+RAND()+RAND())-6))-1)+Real_MC_30Y!E$58)</x:f>
        <x:v>1268677.7232320108</x:v>
      </x:c>
      <x:c r="F68" s="50" t="n">
        <x:f>MAX(0,E68*(1+EXP((LN(1+Real_MC_30Y!$J$11)-0.5*Real_MC_30Y!$J$12^2)+Real_MC_30Y!$J$12*((RAND()+RAND()+RAND()+RAND()+RAND()+RAND()+RAND()+RAND()+RAND()+RAND()+RAND()+RAND())-6))-1)+Real_MC_30Y!F$58)</x:f>
        <x:v>1581831.928649103</x:v>
      </x:c>
      <x:c r="G68" s="50" t="n">
        <x:f>MAX(0,F68*(1+EXP((LN(1+Real_MC_30Y!$J$11)-0.5*Real_MC_30Y!$J$12^2)+Real_MC_30Y!$J$12*((RAND()+RAND()+RAND()+RAND()+RAND()+RAND()+RAND()+RAND()+RAND()+RAND()+RAND()+RAND())-6))-1)+Real_MC_30Y!G$58)</x:f>
        <x:v>1589987.4305787077</x:v>
      </x:c>
      <x:c r="H68" s="50" t="n">
        <x:f>MAX(0,G68*(1+EXP((LN(1+Real_MC_30Y!$J$11)-0.5*Real_MC_30Y!$J$12^2)+Real_MC_30Y!$J$12*((RAND()+RAND()+RAND()+RAND()+RAND()+RAND()+RAND()+RAND()+RAND()+RAND()+RAND()+RAND())-6))-1)+Real_MC_30Y!H$58)</x:f>
        <x:v>1941459.3212035638</x:v>
      </x:c>
      <x:c r="I68" s="50" t="n">
        <x:f>MAX(0,H68*(1+EXP((LN(1+Real_MC_30Y!$J$11)-0.5*Real_MC_30Y!$J$12^2)+Real_MC_30Y!$J$12*((RAND()+RAND()+RAND()+RAND()+RAND()+RAND()+RAND()+RAND()+RAND()+RAND()+RAND()+RAND())-6))-1)+Real_MC_30Y!I$58)</x:f>
        <x:v>2544581.2187031736</x:v>
      </x:c>
      <x:c r="J68" s="50" t="n">
        <x:f>MAX(0,I68*(1+EXP((LN(1+Real_MC_30Y!$J$11)-0.5*Real_MC_30Y!$J$12^2)+Real_MC_30Y!$J$12*((RAND()+RAND()+RAND()+RAND()+RAND()+RAND()+RAND()+RAND()+RAND()+RAND()+RAND()+RAND())-6))-1)+Real_MC_30Y!J$58)</x:f>
        <x:v>2527227.7345020836</x:v>
      </x:c>
      <x:c r="K68" s="50" t="n">
        <x:f>MAX(0,J68*(1+EXP((LN(1+Real_MC_30Y!$J$11)-0.5*Real_MC_30Y!$J$12^2)+Real_MC_30Y!$J$12*((RAND()+RAND()+RAND()+RAND()+RAND()+RAND()+RAND()+RAND()+RAND()+RAND()+RAND()+RAND())-6))-1)+Real_MC_30Y!K$58)</x:f>
        <x:v>3405214.209020283</x:v>
      </x:c>
      <x:c r="L68" s="50" t="n">
        <x:f>MAX(0,K68*(1+EXP((LN(1+Real_MC_30Y!$J$11)-0.5*Real_MC_30Y!$J$12^2)+Real_MC_30Y!$J$12*((RAND()+RAND()+RAND()+RAND()+RAND()+RAND()+RAND()+RAND()+RAND()+RAND()+RAND()+RAND())-6))-1)+Real_MC_30Y!L$58)</x:f>
        <x:v>4103837.685657559</x:v>
      </x:c>
      <x:c r="M68" s="50" t="n">
        <x:f>MAX(0,L68*(1+EXP((LN(1+Real_MC_30Y!$J$11)-0.5*Real_MC_30Y!$J$12^2)+Real_MC_30Y!$J$12*((RAND()+RAND()+RAND()+RAND()+RAND()+RAND()+RAND()+RAND()+RAND()+RAND()+RAND()+RAND())-6))-1)+Real_MC_30Y!M$58)</x:f>
        <x:v>4167324.3221643534</x:v>
      </x:c>
      <x:c r="N68" s="50" t="n">
        <x:f>MAX(0,M68*(1+EXP((LN(1+Real_MC_30Y!$J$11)-0.5*Real_MC_30Y!$J$12^2)+Real_MC_30Y!$J$12*((RAND()+RAND()+RAND()+RAND()+RAND()+RAND()+RAND()+RAND()+RAND()+RAND()+RAND()+RAND())-6))-1)+Real_MC_30Y!N$58)</x:f>
        <x:v>4630710.871631618</x:v>
      </x:c>
      <x:c r="O68" s="50" t="n">
        <x:f>MAX(0,N68*(1+EXP((LN(1+Real_MC_30Y!$J$11)-0.5*Real_MC_30Y!$J$12^2)+Real_MC_30Y!$J$12*((RAND()+RAND()+RAND()+RAND()+RAND()+RAND()+RAND()+RAND()+RAND()+RAND()+RAND()+RAND())-6))-1)+Real_MC_30Y!O$58)</x:f>
        <x:v>5194170.377834022</x:v>
      </x:c>
      <x:c r="P68" s="50" t="n">
        <x:f>MAX(0,O68*(1+EXP((LN(1+Real_MC_30Y!$J$11)-0.5*Real_MC_30Y!$J$12^2)+Real_MC_30Y!$J$12*((RAND()+RAND()+RAND()+RAND()+RAND()+RAND()+RAND()+RAND()+RAND()+RAND()+RAND()+RAND())-6))-1)+Real_MC_30Y!P$58)</x:f>
        <x:v>5418963.186436033</x:v>
      </x:c>
      <x:c r="Q68" s="50" t="n">
        <x:f>MAX(0,P68*(1+EXP((LN(1+Real_MC_30Y!$J$11)-0.5*Real_MC_30Y!$J$12^2)+Real_MC_30Y!$J$12*((RAND()+RAND()+RAND()+RAND()+RAND()+RAND()+RAND()+RAND()+RAND()+RAND()+RAND()+RAND())-6))-1)+Real_MC_30Y!Q$58)</x:f>
        <x:v>6191757.6420271145</x:v>
      </x:c>
      <x:c r="R68" s="50" t="n">
        <x:f>MAX(0,Q68*(1+EXP((LN(1+Real_MC_30Y!$J$11)-0.5*Real_MC_30Y!$J$12^2)+Real_MC_30Y!$J$12*((RAND()+RAND()+RAND()+RAND()+RAND()+RAND()+RAND()+RAND()+RAND()+RAND()+RAND()+RAND())-6))-1)+Real_MC_30Y!R$58)</x:f>
        <x:v>7854295.879173347</x:v>
      </x:c>
      <x:c r="S68" s="50" t="n">
        <x:f>MAX(0,R68*(1+EXP((LN(1+Real_MC_30Y!$J$11)-0.5*Real_MC_30Y!$J$12^2)+Real_MC_30Y!$J$12*((RAND()+RAND()+RAND()+RAND()+RAND()+RAND()+RAND()+RAND()+RAND()+RAND()+RAND()+RAND())-6))-1)+Real_MC_30Y!S$58)</x:f>
        <x:v>7314531.765651428</x:v>
      </x:c>
      <x:c r="T68" s="50" t="n">
        <x:f>MAX(0,S68*(1+EXP((LN(1+Real_MC_30Y!$J$11)-0.5*Real_MC_30Y!$J$12^2)+Real_MC_30Y!$J$12*((RAND()+RAND()+RAND()+RAND()+RAND()+RAND()+RAND()+RAND()+RAND()+RAND()+RAND()+RAND())-6))-1)+Real_MC_30Y!T$58)</x:f>
        <x:v>9384948.886993397</x:v>
      </x:c>
      <x:c r="U68" s="50" t="n">
        <x:f>MAX(0,T68*(1+EXP((LN(1+Real_MC_30Y!$J$11)-0.5*Real_MC_30Y!$J$12^2)+Real_MC_30Y!$J$12*((RAND()+RAND()+RAND()+RAND()+RAND()+RAND()+RAND()+RAND()+RAND()+RAND()+RAND()+RAND())-6))-1)+Real_MC_30Y!U$58)</x:f>
        <x:v>9920221.897463191</x:v>
      </x:c>
      <x:c r="V68" s="50" t="n">
        <x:f>MAX(0,U68*(1+EXP((LN(1+Real_MC_30Y!$J$11)-0.5*Real_MC_30Y!$J$12^2)+Real_MC_30Y!$J$12*((RAND()+RAND()+RAND()+RAND()+RAND()+RAND()+RAND()+RAND()+RAND()+RAND()+RAND()+RAND())-6))-1)+Real_MC_30Y!V$58)</x:f>
        <x:v>11028683.11461163</x:v>
      </x:c>
      <x:c r="W68" s="50" t="n">
        <x:f>MAX(0,V68*(1+EXP((LN(1+Real_MC_30Y!$J$11)-0.5*Real_MC_30Y!$J$12^2)+Real_MC_30Y!$J$12*((RAND()+RAND()+RAND()+RAND()+RAND()+RAND()+RAND()+RAND()+RAND()+RAND()+RAND()+RAND())-6))-1)+Real_MC_30Y!W$58)</x:f>
        <x:v>12028641.577079054</x:v>
      </x:c>
      <x:c r="X68" s="50" t="n">
        <x:f>MAX(0,W68*(1+EXP((LN(1+Real_MC_30Y!$J$11)-0.5*Real_MC_30Y!$J$12^2)+Real_MC_30Y!$J$12*((RAND()+RAND()+RAND()+RAND()+RAND()+RAND()+RAND()+RAND()+RAND()+RAND()+RAND()+RAND())-6))-1)+Real_MC_30Y!X$58)</x:f>
        <x:v>12119508.470169418</x:v>
      </x:c>
      <x:c r="Y68" s="50" t="n">
        <x:f>MAX(0,X68*(1+EXP((LN(1+Real_MC_30Y!$J$11)-0.5*Real_MC_30Y!$J$12^2)+Real_MC_30Y!$J$12*((RAND()+RAND()+RAND()+RAND()+RAND()+RAND()+RAND()+RAND()+RAND()+RAND()+RAND()+RAND())-6))-1)+Real_MC_30Y!Y$58)</x:f>
        <x:v>11485831.297210075</x:v>
      </x:c>
      <x:c r="Z68" s="50" t="n">
        <x:f>MAX(0,Y68*(1+EXP((LN(1+Real_MC_30Y!$J$11)-0.5*Real_MC_30Y!$J$12^2)+Real_MC_30Y!$J$12*((RAND()+RAND()+RAND()+RAND()+RAND()+RAND()+RAND()+RAND()+RAND()+RAND()+RAND()+RAND())-6))-1)+Real_MC_30Y!Z$58)</x:f>
        <x:v>11933387.780810792</x:v>
      </x:c>
      <x:c r="AA68" s="50" t="n">
        <x:f>MAX(0,Z68*(1+EXP((LN(1+Real_MC_30Y!$J$11)-0.5*Real_MC_30Y!$J$12^2)+Real_MC_30Y!$J$12*((RAND()+RAND()+RAND()+RAND()+RAND()+RAND()+RAND()+RAND()+RAND()+RAND()+RAND()+RAND())-6))-1)+Real_MC_30Y!AA$58)</x:f>
        <x:v>15300232.038286528</x:v>
      </x:c>
      <x:c r="AB68" s="50" t="n">
        <x:f>MAX(0,AA68*(1+EXP((LN(1+Real_MC_30Y!$J$11)-0.5*Real_MC_30Y!$J$12^2)+Real_MC_30Y!$J$12*((RAND()+RAND()+RAND()+RAND()+RAND()+RAND()+RAND()+RAND()+RAND()+RAND()+RAND()+RAND())-6))-1)+Real_MC_30Y!AB$58)</x:f>
        <x:v>16580761.650164463</x:v>
      </x:c>
      <x:c r="AC68" s="50" t="n">
        <x:f>MAX(0,AB68*(1+EXP((LN(1+Real_MC_30Y!$J$11)-0.5*Real_MC_30Y!$J$12^2)+Real_MC_30Y!$J$12*((RAND()+RAND()+RAND()+RAND()+RAND()+RAND()+RAND()+RAND()+RAND()+RAND()+RAND()+RAND())-6))-1)+Real_MC_30Y!AC$58)</x:f>
        <x:v>16247400.139985256</x:v>
      </x:c>
      <x:c r="AD68" s="50" t="n">
        <x:f>MAX(0,AC68*(1+EXP((LN(1+Real_MC_30Y!$J$11)-0.5*Real_MC_30Y!$J$12^2)+Real_MC_30Y!$J$12*((RAND()+RAND()+RAND()+RAND()+RAND()+RAND()+RAND()+RAND()+RAND()+RAND()+RAND()+RAND())-6))-1)+Real_MC_30Y!AD$58)</x:f>
        <x:v>20297675.507619537</x:v>
      </x:c>
      <x:c r="AE68" s="50" t="n">
        <x:f>MAX(0,AD68*(1+EXP((LN(1+Real_MC_30Y!$J$11)-0.5*Real_MC_30Y!$J$12^2)+Real_MC_30Y!$J$12*((RAND()+RAND()+RAND()+RAND()+RAND()+RAND()+RAND()+RAND()+RAND()+RAND()+RAND()+RAND())-6))-1)+Real_MC_30Y!AE$58)</x:f>
        <x:v>20736070.25502136</x:v>
      </x:c>
      <x:c r="AF68" s="50" t="n">
        <x:f>MAX(0,AE68*(1+EXP((LN(1+Real_MC_30Y!$J$11)-0.5*Real_MC_30Y!$J$12^2)+Real_MC_30Y!$J$12*((RAND()+RAND()+RAND()+RAND()+RAND()+RAND()+RAND()+RAND()+RAND()+RAND()+RAND()+RAND())-6))-1)+Real_MC_30Y!AF$58)</x:f>
        <x:v>18191408.646084003</x:v>
      </x:c>
    </x:row>
    <x:row r="69">
      <x:c r="A69">
        <x:v>65</x:v>
      </x:c>
      <x:c r="B69" s="50" t="n">
        <x:f>MAX(0,Liquidity_30Y!$C$14+Real_MC_30Y!B$57-Real_MC_30Y!B$56)</x:f>
        <x:v>1029031.25</x:v>
      </x:c>
      <x:c r="C69" s="50" t="n">
        <x:f>MAX(0,B69*(1+EXP((LN(1+Real_MC_30Y!$J$11)-0.5*Real_MC_30Y!$J$12^2)+Real_MC_30Y!$J$12*((RAND()+RAND()+RAND()+RAND()+RAND()+RAND()+RAND()+RAND()+RAND()+RAND()+RAND()+RAND())-6))-1)+Real_MC_30Y!C$58)</x:f>
        <x:v>966859.3588732682</x:v>
      </x:c>
      <x:c r="D69" s="50" t="n">
        <x:f>MAX(0,C69*(1+EXP((LN(1+Real_MC_30Y!$J$11)-0.5*Real_MC_30Y!$J$12^2)+Real_MC_30Y!$J$12*((RAND()+RAND()+RAND()+RAND()+RAND()+RAND()+RAND()+RAND()+RAND()+RAND()+RAND()+RAND())-6))-1)+Real_MC_30Y!D$58)</x:f>
        <x:v>916289.5463161154</x:v>
      </x:c>
      <x:c r="E69" s="50" t="n">
        <x:f>MAX(0,D69*(1+EXP((LN(1+Real_MC_30Y!$J$11)-0.5*Real_MC_30Y!$J$12^2)+Real_MC_30Y!$J$12*((RAND()+RAND()+RAND()+RAND()+RAND()+RAND()+RAND()+RAND()+RAND()+RAND()+RAND()+RAND())-6))-1)+Real_MC_30Y!E$58)</x:f>
        <x:v>839422.7972517882</x:v>
      </x:c>
      <x:c r="F69" s="50" t="n">
        <x:f>MAX(0,E69*(1+EXP((LN(1+Real_MC_30Y!$J$11)-0.5*Real_MC_30Y!$J$12^2)+Real_MC_30Y!$J$12*((RAND()+RAND()+RAND()+RAND()+RAND()+RAND()+RAND()+RAND()+RAND()+RAND()+RAND()+RAND())-6))-1)+Real_MC_30Y!F$58)</x:f>
        <x:v>711678.4751604405</x:v>
      </x:c>
      <x:c r="G69" s="50" t="n">
        <x:f>MAX(0,F69*(1+EXP((LN(1+Real_MC_30Y!$J$11)-0.5*Real_MC_30Y!$J$12^2)+Real_MC_30Y!$J$12*((RAND()+RAND()+RAND()+RAND()+RAND()+RAND()+RAND()+RAND()+RAND()+RAND()+RAND()+RAND())-6))-1)+Real_MC_30Y!G$58)</x:f>
        <x:v>932892.8525214994</x:v>
      </x:c>
      <x:c r="H69" s="50" t="n">
        <x:f>MAX(0,G69*(1+EXP((LN(1+Real_MC_30Y!$J$11)-0.5*Real_MC_30Y!$J$12^2)+Real_MC_30Y!$J$12*((RAND()+RAND()+RAND()+RAND()+RAND()+RAND()+RAND()+RAND()+RAND()+RAND()+RAND()+RAND())-6))-1)+Real_MC_30Y!H$58)</x:f>
        <x:v>998134.4021739345</x:v>
      </x:c>
      <x:c r="I69" s="50" t="n">
        <x:f>MAX(0,H69*(1+EXP((LN(1+Real_MC_30Y!$J$11)-0.5*Real_MC_30Y!$J$12^2)+Real_MC_30Y!$J$12*((RAND()+RAND()+RAND()+RAND()+RAND()+RAND()+RAND()+RAND()+RAND()+RAND()+RAND()+RAND())-6))-1)+Real_MC_30Y!I$58)</x:f>
        <x:v>1069709.3538555591</x:v>
      </x:c>
      <x:c r="J69" s="50" t="n">
        <x:f>MAX(0,I69*(1+EXP((LN(1+Real_MC_30Y!$J$11)-0.5*Real_MC_30Y!$J$12^2)+Real_MC_30Y!$J$12*((RAND()+RAND()+RAND()+RAND()+RAND()+RAND()+RAND()+RAND()+RAND()+RAND()+RAND()+RAND())-6))-1)+Real_MC_30Y!J$58)</x:f>
        <x:v>1109157.0140341716</x:v>
      </x:c>
      <x:c r="K69" s="50" t="n">
        <x:f>MAX(0,J69*(1+EXP((LN(1+Real_MC_30Y!$J$11)-0.5*Real_MC_30Y!$J$12^2)+Real_MC_30Y!$J$12*((RAND()+RAND()+RAND()+RAND()+RAND()+RAND()+RAND()+RAND()+RAND()+RAND()+RAND()+RAND())-6))-1)+Real_MC_30Y!K$58)</x:f>
        <x:v>1240887.7503044487</x:v>
      </x:c>
      <x:c r="L69" s="50" t="n">
        <x:f>MAX(0,K69*(1+EXP((LN(1+Real_MC_30Y!$J$11)-0.5*Real_MC_30Y!$J$12^2)+Real_MC_30Y!$J$12*((RAND()+RAND()+RAND()+RAND()+RAND()+RAND()+RAND()+RAND()+RAND()+RAND()+RAND()+RAND())-6))-1)+Real_MC_30Y!L$58)</x:f>
        <x:v>1259165.6274685215</x:v>
      </x:c>
      <x:c r="M69" s="50" t="n">
        <x:f>MAX(0,L69*(1+EXP((LN(1+Real_MC_30Y!$J$11)-0.5*Real_MC_30Y!$J$12^2)+Real_MC_30Y!$J$12*((RAND()+RAND()+RAND()+RAND()+RAND()+RAND()+RAND()+RAND()+RAND()+RAND()+RAND()+RAND())-6))-1)+Real_MC_30Y!M$58)</x:f>
        <x:v>929545.752284238</x:v>
      </x:c>
      <x:c r="N69" s="50" t="n">
        <x:f>MAX(0,M69*(1+EXP((LN(1+Real_MC_30Y!$J$11)-0.5*Real_MC_30Y!$J$12^2)+Real_MC_30Y!$J$12*((RAND()+RAND()+RAND()+RAND()+RAND()+RAND()+RAND()+RAND()+RAND()+RAND()+RAND()+RAND())-6))-1)+Real_MC_30Y!N$58)</x:f>
        <x:v>899656.8394671127</x:v>
      </x:c>
      <x:c r="O69" s="50" t="n">
        <x:f>MAX(0,N69*(1+EXP((LN(1+Real_MC_30Y!$J$11)-0.5*Real_MC_30Y!$J$12^2)+Real_MC_30Y!$J$12*((RAND()+RAND()+RAND()+RAND()+RAND()+RAND()+RAND()+RAND()+RAND()+RAND()+RAND()+RAND())-6))-1)+Real_MC_30Y!O$58)</x:f>
        <x:v>780704.8346824619</x:v>
      </x:c>
      <x:c r="P69" s="50" t="n">
        <x:f>MAX(0,O69*(1+EXP((LN(1+Real_MC_30Y!$J$11)-0.5*Real_MC_30Y!$J$12^2)+Real_MC_30Y!$J$12*((RAND()+RAND()+RAND()+RAND()+RAND()+RAND()+RAND()+RAND()+RAND()+RAND()+RAND()+RAND())-6))-1)+Real_MC_30Y!P$58)</x:f>
        <x:v>709042.5836562656</x:v>
      </x:c>
      <x:c r="Q69" s="50" t="n">
        <x:f>MAX(0,P69*(1+EXP((LN(1+Real_MC_30Y!$J$11)-0.5*Real_MC_30Y!$J$12^2)+Real_MC_30Y!$J$12*((RAND()+RAND()+RAND()+RAND()+RAND()+RAND()+RAND()+RAND()+RAND()+RAND()+RAND()+RAND())-6))-1)+Real_MC_30Y!Q$58)</x:f>
        <x:v>755985.253005096</x:v>
      </x:c>
      <x:c r="R69" s="50" t="n">
        <x:f>MAX(0,Q69*(1+EXP((LN(1+Real_MC_30Y!$J$11)-0.5*Real_MC_30Y!$J$12^2)+Real_MC_30Y!$J$12*((RAND()+RAND()+RAND()+RAND()+RAND()+RAND()+RAND()+RAND()+RAND()+RAND()+RAND()+RAND())-6))-1)+Real_MC_30Y!R$58)</x:f>
        <x:v>712193.0391146035</x:v>
      </x:c>
      <x:c r="S69" s="50" t="n">
        <x:f>MAX(0,R69*(1+EXP((LN(1+Real_MC_30Y!$J$11)-0.5*Real_MC_30Y!$J$12^2)+Real_MC_30Y!$J$12*((RAND()+RAND()+RAND()+RAND()+RAND()+RAND()+RAND()+RAND()+RAND()+RAND()+RAND()+RAND())-6))-1)+Real_MC_30Y!S$58)</x:f>
        <x:v>801788.4017160865</x:v>
      </x:c>
      <x:c r="T69" s="50" t="n">
        <x:f>MAX(0,S69*(1+EXP((LN(1+Real_MC_30Y!$J$11)-0.5*Real_MC_30Y!$J$12^2)+Real_MC_30Y!$J$12*((RAND()+RAND()+RAND()+RAND()+RAND()+RAND()+RAND()+RAND()+RAND()+RAND()+RAND()+RAND())-6))-1)+Real_MC_30Y!T$58)</x:f>
        <x:v>898695.8426491977</x:v>
      </x:c>
      <x:c r="U69" s="50" t="n">
        <x:f>MAX(0,T69*(1+EXP((LN(1+Real_MC_30Y!$J$11)-0.5*Real_MC_30Y!$J$12^2)+Real_MC_30Y!$J$12*((RAND()+RAND()+RAND()+RAND()+RAND()+RAND()+RAND()+RAND()+RAND()+RAND()+RAND()+RAND())-6))-1)+Real_MC_30Y!U$58)</x:f>
        <x:v>956519.3517824356</x:v>
      </x:c>
      <x:c r="V69" s="50" t="n">
        <x:f>MAX(0,U69*(1+EXP((LN(1+Real_MC_30Y!$J$11)-0.5*Real_MC_30Y!$J$12^2)+Real_MC_30Y!$J$12*((RAND()+RAND()+RAND()+RAND()+RAND()+RAND()+RAND()+RAND()+RAND()+RAND()+RAND()+RAND())-6))-1)+Real_MC_30Y!V$58)</x:f>
        <x:v>864226.5954479555</x:v>
      </x:c>
      <x:c r="W69" s="50" t="n">
        <x:f>MAX(0,V69*(1+EXP((LN(1+Real_MC_30Y!$J$11)-0.5*Real_MC_30Y!$J$12^2)+Real_MC_30Y!$J$12*((RAND()+RAND()+RAND()+RAND()+RAND()+RAND()+RAND()+RAND()+RAND()+RAND()+RAND()+RAND())-6))-1)+Real_MC_30Y!W$58)</x:f>
        <x:v>884961.8401685626</x:v>
      </x:c>
      <x:c r="X69" s="50" t="n">
        <x:f>MAX(0,W69*(1+EXP((LN(1+Real_MC_30Y!$J$11)-0.5*Real_MC_30Y!$J$12^2)+Real_MC_30Y!$J$12*((RAND()+RAND()+RAND()+RAND()+RAND()+RAND()+RAND()+RAND()+RAND()+RAND()+RAND()+RAND())-6))-1)+Real_MC_30Y!X$58)</x:f>
        <x:v>1001869.8366822777</x:v>
      </x:c>
      <x:c r="Y69" s="50" t="n">
        <x:f>MAX(0,X69*(1+EXP((LN(1+Real_MC_30Y!$J$11)-0.5*Real_MC_30Y!$J$12^2)+Real_MC_30Y!$J$12*((RAND()+RAND()+RAND()+RAND()+RAND()+RAND()+RAND()+RAND()+RAND()+RAND()+RAND()+RAND())-6))-1)+Real_MC_30Y!Y$58)</x:f>
        <x:v>1099918.8276231426</x:v>
      </x:c>
      <x:c r="Z69" s="50" t="n">
        <x:f>MAX(0,Y69*(1+EXP((LN(1+Real_MC_30Y!$J$11)-0.5*Real_MC_30Y!$J$12^2)+Real_MC_30Y!$J$12*((RAND()+RAND()+RAND()+RAND()+RAND()+RAND()+RAND()+RAND()+RAND()+RAND()+RAND()+RAND())-6))-1)+Real_MC_30Y!Z$58)</x:f>
        <x:v>1068217.770919231</x:v>
      </x:c>
      <x:c r="AA69" s="50" t="n">
        <x:f>MAX(0,Z69*(1+EXP((LN(1+Real_MC_30Y!$J$11)-0.5*Real_MC_30Y!$J$12^2)+Real_MC_30Y!$J$12*((RAND()+RAND()+RAND()+RAND()+RAND()+RAND()+RAND()+RAND()+RAND()+RAND()+RAND()+RAND())-6))-1)+Real_MC_30Y!AA$58)</x:f>
        <x:v>1527221.3635566828</x:v>
      </x:c>
      <x:c r="AB69" s="50" t="n">
        <x:f>MAX(0,AA69*(1+EXP((LN(1+Real_MC_30Y!$J$11)-0.5*Real_MC_30Y!$J$12^2)+Real_MC_30Y!$J$12*((RAND()+RAND()+RAND()+RAND()+RAND()+RAND()+RAND()+RAND()+RAND()+RAND()+RAND()+RAND())-6))-1)+Real_MC_30Y!AB$58)</x:f>
        <x:v>1566849.3058242928</x:v>
      </x:c>
      <x:c r="AC69" s="50" t="n">
        <x:f>MAX(0,AB69*(1+EXP((LN(1+Real_MC_30Y!$J$11)-0.5*Real_MC_30Y!$J$12^2)+Real_MC_30Y!$J$12*((RAND()+RAND()+RAND()+RAND()+RAND()+RAND()+RAND()+RAND()+RAND()+RAND()+RAND()+RAND())-6))-1)+Real_MC_30Y!AC$58)</x:f>
        <x:v>1554199.771115769</x:v>
      </x:c>
      <x:c r="AD69" s="50" t="n">
        <x:f>MAX(0,AC69*(1+EXP((LN(1+Real_MC_30Y!$J$11)-0.5*Real_MC_30Y!$J$12^2)+Real_MC_30Y!$J$12*((RAND()+RAND()+RAND()+RAND()+RAND()+RAND()+RAND()+RAND()+RAND()+RAND()+RAND()+RAND())-6))-1)+Real_MC_30Y!AD$58)</x:f>
        <x:v>2066030.295864163</x:v>
      </x:c>
      <x:c r="AE69" s="50" t="n">
        <x:f>MAX(0,AD69*(1+EXP((LN(1+Real_MC_30Y!$J$11)-0.5*Real_MC_30Y!$J$12^2)+Real_MC_30Y!$J$12*((RAND()+RAND()+RAND()+RAND()+RAND()+RAND()+RAND()+RAND()+RAND()+RAND()+RAND()+RAND())-6))-1)+Real_MC_30Y!AE$58)</x:f>
        <x:v>1842919.894118372</x:v>
      </x:c>
      <x:c r="AF69" s="50" t="n">
        <x:f>MAX(0,AE69*(1+EXP((LN(1+Real_MC_30Y!$J$11)-0.5*Real_MC_30Y!$J$12^2)+Real_MC_30Y!$J$12*((RAND()+RAND()+RAND()+RAND()+RAND()+RAND()+RAND()+RAND()+RAND()+RAND()+RAND()+RAND())-6))-1)+Real_MC_30Y!AF$58)</x:f>
        <x:v>2089395.1861281341</x:v>
      </x:c>
    </x:row>
    <x:row r="70">
      <x:c r="A70">
        <x:v>66</x:v>
      </x:c>
      <x:c r="B70" s="50" t="n">
        <x:f>MAX(0,Liquidity_30Y!$C$14+Real_MC_30Y!B$57-Real_MC_30Y!B$56)</x:f>
        <x:v>1029031.25</x:v>
      </x:c>
      <x:c r="C70" s="50" t="n">
        <x:f>MAX(0,B70*(1+EXP((LN(1+Real_MC_30Y!$J$11)-0.5*Real_MC_30Y!$J$12^2)+Real_MC_30Y!$J$12*((RAND()+RAND()+RAND()+RAND()+RAND()+RAND()+RAND()+RAND()+RAND()+RAND()+RAND()+RAND())-6))-1)+Real_MC_30Y!C$58)</x:f>
        <x:v>1266690.324375085</x:v>
      </x:c>
      <x:c r="D70" s="50" t="n">
        <x:f>MAX(0,C70*(1+EXP((LN(1+Real_MC_30Y!$J$11)-0.5*Real_MC_30Y!$J$12^2)+Real_MC_30Y!$J$12*((RAND()+RAND()+RAND()+RAND()+RAND()+RAND()+RAND()+RAND()+RAND()+RAND()+RAND()+RAND())-6))-1)+Real_MC_30Y!D$58)</x:f>
        <x:v>1649686.9245914333</x:v>
      </x:c>
      <x:c r="E70" s="50" t="n">
        <x:f>MAX(0,D70*(1+EXP((LN(1+Real_MC_30Y!$J$11)-0.5*Real_MC_30Y!$J$12^2)+Real_MC_30Y!$J$12*((RAND()+RAND()+RAND()+RAND()+RAND()+RAND()+RAND()+RAND()+RAND()+RAND()+RAND()+RAND())-6))-1)+Real_MC_30Y!E$58)</x:f>
        <x:v>1539331.9362034828</x:v>
      </x:c>
      <x:c r="F70" s="50" t="n">
        <x:f>MAX(0,E70*(1+EXP((LN(1+Real_MC_30Y!$J$11)-0.5*Real_MC_30Y!$J$12^2)+Real_MC_30Y!$J$12*((RAND()+RAND()+RAND()+RAND()+RAND()+RAND()+RAND()+RAND()+RAND()+RAND()+RAND()+RAND())-6))-1)+Real_MC_30Y!F$58)</x:f>
        <x:v>1890222.4955510874</x:v>
      </x:c>
      <x:c r="G70" s="50" t="n">
        <x:f>MAX(0,F70*(1+EXP((LN(1+Real_MC_30Y!$J$11)-0.5*Real_MC_30Y!$J$12^2)+Real_MC_30Y!$J$12*((RAND()+RAND()+RAND()+RAND()+RAND()+RAND()+RAND()+RAND()+RAND()+RAND()+RAND()+RAND())-6))-1)+Real_MC_30Y!G$58)</x:f>
        <x:v>1695853.9929780092</x:v>
      </x:c>
      <x:c r="H70" s="50" t="n">
        <x:f>MAX(0,G70*(1+EXP((LN(1+Real_MC_30Y!$J$11)-0.5*Real_MC_30Y!$J$12^2)+Real_MC_30Y!$J$12*((RAND()+RAND()+RAND()+RAND()+RAND()+RAND()+RAND()+RAND()+RAND()+RAND()+RAND()+RAND())-6))-1)+Real_MC_30Y!H$58)</x:f>
        <x:v>1857277.9156684428</x:v>
      </x:c>
      <x:c r="I70" s="50" t="n">
        <x:f>MAX(0,H70*(1+EXP((LN(1+Real_MC_30Y!$J$11)-0.5*Real_MC_30Y!$J$12^2)+Real_MC_30Y!$J$12*((RAND()+RAND()+RAND()+RAND()+RAND()+RAND()+RAND()+RAND()+RAND()+RAND()+RAND()+RAND())-6))-1)+Real_MC_30Y!I$58)</x:f>
        <x:v>2000601.7193041102</x:v>
      </x:c>
      <x:c r="J70" s="50" t="n">
        <x:f>MAX(0,I70*(1+EXP((LN(1+Real_MC_30Y!$J$11)-0.5*Real_MC_30Y!$J$12^2)+Real_MC_30Y!$J$12*((RAND()+RAND()+RAND()+RAND()+RAND()+RAND()+RAND()+RAND()+RAND()+RAND()+RAND()+RAND())-6))-1)+Real_MC_30Y!J$58)</x:f>
        <x:v>2615911.454063892</x:v>
      </x:c>
      <x:c r="K70" s="50" t="n">
        <x:f>MAX(0,J70*(1+EXP((LN(1+Real_MC_30Y!$J$11)-0.5*Real_MC_30Y!$J$12^2)+Real_MC_30Y!$J$12*((RAND()+RAND()+RAND()+RAND()+RAND()+RAND()+RAND()+RAND()+RAND()+RAND()+RAND()+RAND())-6))-1)+Real_MC_30Y!K$58)</x:f>
        <x:v>2811976.2385194665</x:v>
      </x:c>
      <x:c r="L70" s="50" t="n">
        <x:f>MAX(0,K70*(1+EXP((LN(1+Real_MC_30Y!$J$11)-0.5*Real_MC_30Y!$J$12^2)+Real_MC_30Y!$J$12*((RAND()+RAND()+RAND()+RAND()+RAND()+RAND()+RAND()+RAND()+RAND()+RAND()+RAND()+RAND())-6))-1)+Real_MC_30Y!L$58)</x:f>
        <x:v>3040554.6880152235</x:v>
      </x:c>
      <x:c r="M70" s="50" t="n">
        <x:f>MAX(0,L70*(1+EXP((LN(1+Real_MC_30Y!$J$11)-0.5*Real_MC_30Y!$J$12^2)+Real_MC_30Y!$J$12*((RAND()+RAND()+RAND()+RAND()+RAND()+RAND()+RAND()+RAND()+RAND()+RAND()+RAND()+RAND())-6))-1)+Real_MC_30Y!M$58)</x:f>
        <x:v>3911219.8978712205</x:v>
      </x:c>
      <x:c r="N70" s="50" t="n">
        <x:f>MAX(0,M70*(1+EXP((LN(1+Real_MC_30Y!$J$11)-0.5*Real_MC_30Y!$J$12^2)+Real_MC_30Y!$J$12*((RAND()+RAND()+RAND()+RAND()+RAND()+RAND()+RAND()+RAND()+RAND()+RAND()+RAND()+RAND())-6))-1)+Real_MC_30Y!N$58)</x:f>
        <x:v>3792435.193538203</x:v>
      </x:c>
      <x:c r="O70" s="50" t="n">
        <x:f>MAX(0,N70*(1+EXP((LN(1+Real_MC_30Y!$J$11)-0.5*Real_MC_30Y!$J$12^2)+Real_MC_30Y!$J$12*((RAND()+RAND()+RAND()+RAND()+RAND()+RAND()+RAND()+RAND()+RAND()+RAND()+RAND()+RAND())-6))-1)+Real_MC_30Y!O$58)</x:f>
        <x:v>3040713.150058092</x:v>
      </x:c>
      <x:c r="P70" s="50" t="n">
        <x:f>MAX(0,O70*(1+EXP((LN(1+Real_MC_30Y!$J$11)-0.5*Real_MC_30Y!$J$12^2)+Real_MC_30Y!$J$12*((RAND()+RAND()+RAND()+RAND()+RAND()+RAND()+RAND()+RAND()+RAND()+RAND()+RAND()+RAND())-6))-1)+Real_MC_30Y!P$58)</x:f>
        <x:v>2984004.004715412</x:v>
      </x:c>
      <x:c r="Q70" s="50" t="n">
        <x:f>MAX(0,P70*(1+EXP((LN(1+Real_MC_30Y!$J$11)-0.5*Real_MC_30Y!$J$12^2)+Real_MC_30Y!$J$12*((RAND()+RAND()+RAND()+RAND()+RAND()+RAND()+RAND()+RAND()+RAND()+RAND()+RAND()+RAND())-6))-1)+Real_MC_30Y!Q$58)</x:f>
        <x:v>2749300.577630661</x:v>
      </x:c>
      <x:c r="R70" s="50" t="n">
        <x:f>MAX(0,Q70*(1+EXP((LN(1+Real_MC_30Y!$J$11)-0.5*Real_MC_30Y!$J$12^2)+Real_MC_30Y!$J$12*((RAND()+RAND()+RAND()+RAND()+RAND()+RAND()+RAND()+RAND()+RAND()+RAND()+RAND()+RAND())-6))-1)+Real_MC_30Y!R$58)</x:f>
        <x:v>3501265.9086943255</x:v>
      </x:c>
      <x:c r="S70" s="50" t="n">
        <x:f>MAX(0,R70*(1+EXP((LN(1+Real_MC_30Y!$J$11)-0.5*Real_MC_30Y!$J$12^2)+Real_MC_30Y!$J$12*((RAND()+RAND()+RAND()+RAND()+RAND()+RAND()+RAND()+RAND()+RAND()+RAND()+RAND()+RAND())-6))-1)+Real_MC_30Y!S$58)</x:f>
        <x:v>4201919.091934318</x:v>
      </x:c>
      <x:c r="T70" s="50" t="n">
        <x:f>MAX(0,S70*(1+EXP((LN(1+Real_MC_30Y!$J$11)-0.5*Real_MC_30Y!$J$12^2)+Real_MC_30Y!$J$12*((RAND()+RAND()+RAND()+RAND()+RAND()+RAND()+RAND()+RAND()+RAND()+RAND()+RAND()+RAND())-6))-1)+Real_MC_30Y!T$58)</x:f>
        <x:v>3818134.297228016</x:v>
      </x:c>
      <x:c r="U70" s="50" t="n">
        <x:f>MAX(0,T70*(1+EXP((LN(1+Real_MC_30Y!$J$11)-0.5*Real_MC_30Y!$J$12^2)+Real_MC_30Y!$J$12*((RAND()+RAND()+RAND()+RAND()+RAND()+RAND()+RAND()+RAND()+RAND()+RAND()+RAND()+RAND())-6))-1)+Real_MC_30Y!U$58)</x:f>
        <x:v>4796960.611840714</x:v>
      </x:c>
      <x:c r="V70" s="50" t="n">
        <x:f>MAX(0,U70*(1+EXP((LN(1+Real_MC_30Y!$J$11)-0.5*Real_MC_30Y!$J$12^2)+Real_MC_30Y!$J$12*((RAND()+RAND()+RAND()+RAND()+RAND()+RAND()+RAND()+RAND()+RAND()+RAND()+RAND()+RAND())-6))-1)+Real_MC_30Y!V$58)</x:f>
        <x:v>5427734.837008219</x:v>
      </x:c>
      <x:c r="W70" s="50" t="n">
        <x:f>MAX(0,V70*(1+EXP((LN(1+Real_MC_30Y!$J$11)-0.5*Real_MC_30Y!$J$12^2)+Real_MC_30Y!$J$12*((RAND()+RAND()+RAND()+RAND()+RAND()+RAND()+RAND()+RAND()+RAND()+RAND()+RAND()+RAND())-6))-1)+Real_MC_30Y!W$58)</x:f>
        <x:v>6329694.035187183</x:v>
      </x:c>
      <x:c r="X70" s="50" t="n">
        <x:f>MAX(0,W70*(1+EXP((LN(1+Real_MC_30Y!$J$11)-0.5*Real_MC_30Y!$J$12^2)+Real_MC_30Y!$J$12*((RAND()+RAND()+RAND()+RAND()+RAND()+RAND()+RAND()+RAND()+RAND()+RAND()+RAND()+RAND())-6))-1)+Real_MC_30Y!X$58)</x:f>
        <x:v>7611658.686402242</x:v>
      </x:c>
      <x:c r="Y70" s="50" t="n">
        <x:f>MAX(0,X70*(1+EXP((LN(1+Real_MC_30Y!$J$11)-0.5*Real_MC_30Y!$J$12^2)+Real_MC_30Y!$J$12*((RAND()+RAND()+RAND()+RAND()+RAND()+RAND()+RAND()+RAND()+RAND()+RAND()+RAND()+RAND())-6))-1)+Real_MC_30Y!Y$58)</x:f>
        <x:v>10767603.818420721</x:v>
      </x:c>
      <x:c r="Z70" s="50" t="n">
        <x:f>MAX(0,Y70*(1+EXP((LN(1+Real_MC_30Y!$J$11)-0.5*Real_MC_30Y!$J$12^2)+Real_MC_30Y!$J$12*((RAND()+RAND()+RAND()+RAND()+RAND()+RAND()+RAND()+RAND()+RAND()+RAND()+RAND()+RAND())-6))-1)+Real_MC_30Y!Z$58)</x:f>
        <x:v>14916280.929421764</x:v>
      </x:c>
      <x:c r="AA70" s="50" t="n">
        <x:f>MAX(0,Z70*(1+EXP((LN(1+Real_MC_30Y!$J$11)-0.5*Real_MC_30Y!$J$12^2)+Real_MC_30Y!$J$12*((RAND()+RAND()+RAND()+RAND()+RAND()+RAND()+RAND()+RAND()+RAND()+RAND()+RAND()+RAND())-6))-1)+Real_MC_30Y!AA$58)</x:f>
        <x:v>16541939.692828057</x:v>
      </x:c>
      <x:c r="AB70" s="50" t="n">
        <x:f>MAX(0,AA70*(1+EXP((LN(1+Real_MC_30Y!$J$11)-0.5*Real_MC_30Y!$J$12^2)+Real_MC_30Y!$J$12*((RAND()+RAND()+RAND()+RAND()+RAND()+RAND()+RAND()+RAND()+RAND()+RAND()+RAND()+RAND())-6))-1)+Real_MC_30Y!AB$58)</x:f>
        <x:v>14255508.820898853</x:v>
      </x:c>
      <x:c r="AC70" s="50" t="n">
        <x:f>MAX(0,AB70*(1+EXP((LN(1+Real_MC_30Y!$J$11)-0.5*Real_MC_30Y!$J$12^2)+Real_MC_30Y!$J$12*((RAND()+RAND()+RAND()+RAND()+RAND()+RAND()+RAND()+RAND()+RAND()+RAND()+RAND()+RAND())-6))-1)+Real_MC_30Y!AC$58)</x:f>
        <x:v>15308963.378733765</x:v>
      </x:c>
      <x:c r="AD70" s="50" t="n">
        <x:f>MAX(0,AC70*(1+EXP((LN(1+Real_MC_30Y!$J$11)-0.5*Real_MC_30Y!$J$12^2)+Real_MC_30Y!$J$12*((RAND()+RAND()+RAND()+RAND()+RAND()+RAND()+RAND()+RAND()+RAND()+RAND()+RAND()+RAND())-6))-1)+Real_MC_30Y!AD$58)</x:f>
        <x:v>14954169.696330661</x:v>
      </x:c>
      <x:c r="AE70" s="50" t="n">
        <x:f>MAX(0,AD70*(1+EXP((LN(1+Real_MC_30Y!$J$11)-0.5*Real_MC_30Y!$J$12^2)+Real_MC_30Y!$J$12*((RAND()+RAND()+RAND()+RAND()+RAND()+RAND()+RAND()+RAND()+RAND()+RAND()+RAND()+RAND())-6))-1)+Real_MC_30Y!AE$58)</x:f>
        <x:v>17188856.00781422</x:v>
      </x:c>
      <x:c r="AF70" s="50" t="n">
        <x:f>MAX(0,AE70*(1+EXP((LN(1+Real_MC_30Y!$J$11)-0.5*Real_MC_30Y!$J$12^2)+Real_MC_30Y!$J$12*((RAND()+RAND()+RAND()+RAND()+RAND()+RAND()+RAND()+RAND()+RAND()+RAND()+RAND()+RAND())-6))-1)+Real_MC_30Y!AF$58)</x:f>
        <x:v>16863721.264780603</x:v>
      </x:c>
    </x:row>
    <x:row r="71">
      <x:c r="A71">
        <x:v>67</x:v>
      </x:c>
      <x:c r="B71" s="50" t="n">
        <x:f>MAX(0,Liquidity_30Y!$C$14+Real_MC_30Y!B$57-Real_MC_30Y!B$56)</x:f>
        <x:v>1029031.25</x:v>
      </x:c>
      <x:c r="C71" s="50" t="n">
        <x:f>MAX(0,B71*(1+EXP((LN(1+Real_MC_30Y!$J$11)-0.5*Real_MC_30Y!$J$12^2)+Real_MC_30Y!$J$12*((RAND()+RAND()+RAND()+RAND()+RAND()+RAND()+RAND()+RAND()+RAND()+RAND()+RAND()+RAND())-6))-1)+Real_MC_30Y!C$58)</x:f>
        <x:v>1147386.5360370637</x:v>
      </x:c>
      <x:c r="D71" s="50" t="n">
        <x:f>MAX(0,C71*(1+EXP((LN(1+Real_MC_30Y!$J$11)-0.5*Real_MC_30Y!$J$12^2)+Real_MC_30Y!$J$12*((RAND()+RAND()+RAND()+RAND()+RAND()+RAND()+RAND()+RAND()+RAND()+RAND()+RAND()+RAND())-6))-1)+Real_MC_30Y!D$58)</x:f>
        <x:v>1508221.2690361326</x:v>
      </x:c>
      <x:c r="E71" s="50" t="n">
        <x:f>MAX(0,D71*(1+EXP((LN(1+Real_MC_30Y!$J$11)-0.5*Real_MC_30Y!$J$12^2)+Real_MC_30Y!$J$12*((RAND()+RAND()+RAND()+RAND()+RAND()+RAND()+RAND()+RAND()+RAND()+RAND()+RAND()+RAND())-6))-1)+Real_MC_30Y!E$58)</x:f>
        <x:v>1248944.8988523395</x:v>
      </x:c>
      <x:c r="F71" s="50" t="n">
        <x:f>MAX(0,E71*(1+EXP((LN(1+Real_MC_30Y!$J$11)-0.5*Real_MC_30Y!$J$12^2)+Real_MC_30Y!$J$12*((RAND()+RAND()+RAND()+RAND()+RAND()+RAND()+RAND()+RAND()+RAND()+RAND()+RAND()+RAND())-6))-1)+Real_MC_30Y!F$58)</x:f>
        <x:v>1126017.252439689</x:v>
      </x:c>
      <x:c r="G71" s="50" t="n">
        <x:f>MAX(0,F71*(1+EXP((LN(1+Real_MC_30Y!$J$11)-0.5*Real_MC_30Y!$J$12^2)+Real_MC_30Y!$J$12*((RAND()+RAND()+RAND()+RAND()+RAND()+RAND()+RAND()+RAND()+RAND()+RAND()+RAND()+RAND())-6))-1)+Real_MC_30Y!G$58)</x:f>
        <x:v>1071847.964310506</x:v>
      </x:c>
      <x:c r="H71" s="50" t="n">
        <x:f>MAX(0,G71*(1+EXP((LN(1+Real_MC_30Y!$J$11)-0.5*Real_MC_30Y!$J$12^2)+Real_MC_30Y!$J$12*((RAND()+RAND()+RAND()+RAND()+RAND()+RAND()+RAND()+RAND()+RAND()+RAND()+RAND()+RAND())-6))-1)+Real_MC_30Y!H$58)</x:f>
        <x:v>1273784.0760773718</x:v>
      </x:c>
      <x:c r="I71" s="50" t="n">
        <x:f>MAX(0,H71*(1+EXP((LN(1+Real_MC_30Y!$J$11)-0.5*Real_MC_30Y!$J$12^2)+Real_MC_30Y!$J$12*((RAND()+RAND()+RAND()+RAND()+RAND()+RAND()+RAND()+RAND()+RAND()+RAND()+RAND()+RAND())-6))-1)+Real_MC_30Y!I$58)</x:f>
        <x:v>1538514.4637778876</x:v>
      </x:c>
      <x:c r="J71" s="50" t="n">
        <x:f>MAX(0,I71*(1+EXP((LN(1+Real_MC_30Y!$J$11)-0.5*Real_MC_30Y!$J$12^2)+Real_MC_30Y!$J$12*((RAND()+RAND()+RAND()+RAND()+RAND()+RAND()+RAND()+RAND()+RAND()+RAND()+RAND()+RAND())-6))-1)+Real_MC_30Y!J$58)</x:f>
        <x:v>1604694.942536835</x:v>
      </x:c>
      <x:c r="K71" s="50" t="n">
        <x:f>MAX(0,J71*(1+EXP((LN(1+Real_MC_30Y!$J$11)-0.5*Real_MC_30Y!$J$12^2)+Real_MC_30Y!$J$12*((RAND()+RAND()+RAND()+RAND()+RAND()+RAND()+RAND()+RAND()+RAND()+RAND()+RAND()+RAND())-6))-1)+Real_MC_30Y!K$58)</x:f>
        <x:v>1929615.271567449</x:v>
      </x:c>
      <x:c r="L71" s="50" t="n">
        <x:f>MAX(0,K71*(1+EXP((LN(1+Real_MC_30Y!$J$11)-0.5*Real_MC_30Y!$J$12^2)+Real_MC_30Y!$J$12*((RAND()+RAND()+RAND()+RAND()+RAND()+RAND()+RAND()+RAND()+RAND()+RAND()+RAND()+RAND())-6))-1)+Real_MC_30Y!L$58)</x:f>
        <x:v>2056761.8254372021</x:v>
      </x:c>
      <x:c r="M71" s="50" t="n">
        <x:f>MAX(0,L71*(1+EXP((LN(1+Real_MC_30Y!$J$11)-0.5*Real_MC_30Y!$J$12^2)+Real_MC_30Y!$J$12*((RAND()+RAND()+RAND()+RAND()+RAND()+RAND()+RAND()+RAND()+RAND()+RAND()+RAND()+RAND())-6))-1)+Real_MC_30Y!M$58)</x:f>
        <x:v>2635348.13189265</x:v>
      </x:c>
      <x:c r="N71" s="50" t="n">
        <x:f>MAX(0,M71*(1+EXP((LN(1+Real_MC_30Y!$J$11)-0.5*Real_MC_30Y!$J$12^2)+Real_MC_30Y!$J$12*((RAND()+RAND()+RAND()+RAND()+RAND()+RAND()+RAND()+RAND()+RAND()+RAND()+RAND()+RAND())-6))-1)+Real_MC_30Y!N$58)</x:f>
        <x:v>3027270.734307817</x:v>
      </x:c>
      <x:c r="O71" s="50" t="n">
        <x:f>MAX(0,N71*(1+EXP((LN(1+Real_MC_30Y!$J$11)-0.5*Real_MC_30Y!$J$12^2)+Real_MC_30Y!$J$12*((RAND()+RAND()+RAND()+RAND()+RAND()+RAND()+RAND()+RAND()+RAND()+RAND()+RAND()+RAND())-6))-1)+Real_MC_30Y!O$58)</x:f>
        <x:v>2953277.175947446</x:v>
      </x:c>
      <x:c r="P71" s="50" t="n">
        <x:f>MAX(0,O71*(1+EXP((LN(1+Real_MC_30Y!$J$11)-0.5*Real_MC_30Y!$J$12^2)+Real_MC_30Y!$J$12*((RAND()+RAND()+RAND()+RAND()+RAND()+RAND()+RAND()+RAND()+RAND()+RAND()+RAND()+RAND())-6))-1)+Real_MC_30Y!P$58)</x:f>
        <x:v>3924585.851871153</x:v>
      </x:c>
      <x:c r="Q71" s="50" t="n">
        <x:f>MAX(0,P71*(1+EXP((LN(1+Real_MC_30Y!$J$11)-0.5*Real_MC_30Y!$J$12^2)+Real_MC_30Y!$J$12*((RAND()+RAND()+RAND()+RAND()+RAND()+RAND()+RAND()+RAND()+RAND()+RAND()+RAND()+RAND())-6))-1)+Real_MC_30Y!Q$58)</x:f>
        <x:v>3392830.038421087</x:v>
      </x:c>
      <x:c r="R71" s="50" t="n">
        <x:f>MAX(0,Q71*(1+EXP((LN(1+Real_MC_30Y!$J$11)-0.5*Real_MC_30Y!$J$12^2)+Real_MC_30Y!$J$12*((RAND()+RAND()+RAND()+RAND()+RAND()+RAND()+RAND()+RAND()+RAND()+RAND()+RAND()+RAND())-6))-1)+Real_MC_30Y!R$58)</x:f>
        <x:v>2421832.5827935534</x:v>
      </x:c>
      <x:c r="S71" s="50" t="n">
        <x:f>MAX(0,R71*(1+EXP((LN(1+Real_MC_30Y!$J$11)-0.5*Real_MC_30Y!$J$12^2)+Real_MC_30Y!$J$12*((RAND()+RAND()+RAND()+RAND()+RAND()+RAND()+RAND()+RAND()+RAND()+RAND()+RAND()+RAND())-6))-1)+Real_MC_30Y!S$58)</x:f>
        <x:v>2570629.5102798697</x:v>
      </x:c>
      <x:c r="T71" s="50" t="n">
        <x:f>MAX(0,S71*(1+EXP((LN(1+Real_MC_30Y!$J$11)-0.5*Real_MC_30Y!$J$12^2)+Real_MC_30Y!$J$12*((RAND()+RAND()+RAND()+RAND()+RAND()+RAND()+RAND()+RAND()+RAND()+RAND()+RAND()+RAND())-6))-1)+Real_MC_30Y!T$58)</x:f>
        <x:v>3758307.431903462</x:v>
      </x:c>
      <x:c r="U71" s="50" t="n">
        <x:f>MAX(0,T71*(1+EXP((LN(1+Real_MC_30Y!$J$11)-0.5*Real_MC_30Y!$J$12^2)+Real_MC_30Y!$J$12*((RAND()+RAND()+RAND()+RAND()+RAND()+RAND()+RAND()+RAND()+RAND()+RAND()+RAND()+RAND())-6))-1)+Real_MC_30Y!U$58)</x:f>
        <x:v>4711532.657226867</x:v>
      </x:c>
      <x:c r="V71" s="50" t="n">
        <x:f>MAX(0,U71*(1+EXP((LN(1+Real_MC_30Y!$J$11)-0.5*Real_MC_30Y!$J$12^2)+Real_MC_30Y!$J$12*((RAND()+RAND()+RAND()+RAND()+RAND()+RAND()+RAND()+RAND()+RAND()+RAND()+RAND()+RAND())-6))-1)+Real_MC_30Y!V$58)</x:f>
        <x:v>4587100.503827177</x:v>
      </x:c>
      <x:c r="W71" s="50" t="n">
        <x:f>MAX(0,V71*(1+EXP((LN(1+Real_MC_30Y!$J$11)-0.5*Real_MC_30Y!$J$12^2)+Real_MC_30Y!$J$12*((RAND()+RAND()+RAND()+RAND()+RAND()+RAND()+RAND()+RAND()+RAND()+RAND()+RAND()+RAND())-6))-1)+Real_MC_30Y!W$58)</x:f>
        <x:v>4456147.204763022</x:v>
      </x:c>
      <x:c r="X71" s="50" t="n">
        <x:f>MAX(0,W71*(1+EXP((LN(1+Real_MC_30Y!$J$11)-0.5*Real_MC_30Y!$J$12^2)+Real_MC_30Y!$J$12*((RAND()+RAND()+RAND()+RAND()+RAND()+RAND()+RAND()+RAND()+RAND()+RAND()+RAND()+RAND())-6))-1)+Real_MC_30Y!X$58)</x:f>
        <x:v>4149511.110207974</x:v>
      </x:c>
      <x:c r="Y71" s="50" t="n">
        <x:f>MAX(0,X71*(1+EXP((LN(1+Real_MC_30Y!$J$11)-0.5*Real_MC_30Y!$J$12^2)+Real_MC_30Y!$J$12*((RAND()+RAND()+RAND()+RAND()+RAND()+RAND()+RAND()+RAND()+RAND()+RAND()+RAND()+RAND())-6))-1)+Real_MC_30Y!Y$58)</x:f>
        <x:v>3715893.6716296044</x:v>
      </x:c>
      <x:c r="Z71" s="50" t="n">
        <x:f>MAX(0,Y71*(1+EXP((LN(1+Real_MC_30Y!$J$11)-0.5*Real_MC_30Y!$J$12^2)+Real_MC_30Y!$J$12*((RAND()+RAND()+RAND()+RAND()+RAND()+RAND()+RAND()+RAND()+RAND()+RAND()+RAND()+RAND())-6))-1)+Real_MC_30Y!Z$58)</x:f>
        <x:v>3878378.3891144996</x:v>
      </x:c>
      <x:c r="AA71" s="50" t="n">
        <x:f>MAX(0,Z71*(1+EXP((LN(1+Real_MC_30Y!$J$11)-0.5*Real_MC_30Y!$J$12^2)+Real_MC_30Y!$J$12*((RAND()+RAND()+RAND()+RAND()+RAND()+RAND()+RAND()+RAND()+RAND()+RAND()+RAND()+RAND())-6))-1)+Real_MC_30Y!AA$58)</x:f>
        <x:v>4398254.34783658</x:v>
      </x:c>
      <x:c r="AB71" s="50" t="n">
        <x:f>MAX(0,AA71*(1+EXP((LN(1+Real_MC_30Y!$J$11)-0.5*Real_MC_30Y!$J$12^2)+Real_MC_30Y!$J$12*((RAND()+RAND()+RAND()+RAND()+RAND()+RAND()+RAND()+RAND()+RAND()+RAND()+RAND()+RAND())-6))-1)+Real_MC_30Y!AB$58)</x:f>
        <x:v>4859854.617217209</x:v>
      </x:c>
      <x:c r="AC71" s="50" t="n">
        <x:f>MAX(0,AB71*(1+EXP((LN(1+Real_MC_30Y!$J$11)-0.5*Real_MC_30Y!$J$12^2)+Real_MC_30Y!$J$12*((RAND()+RAND()+RAND()+RAND()+RAND()+RAND()+RAND()+RAND()+RAND()+RAND()+RAND()+RAND())-6))-1)+Real_MC_30Y!AC$58)</x:f>
        <x:v>4168961.34522195</x:v>
      </x:c>
      <x:c r="AD71" s="50" t="n">
        <x:f>MAX(0,AC71*(1+EXP((LN(1+Real_MC_30Y!$J$11)-0.5*Real_MC_30Y!$J$12^2)+Real_MC_30Y!$J$12*((RAND()+RAND()+RAND()+RAND()+RAND()+RAND()+RAND()+RAND()+RAND()+RAND()+RAND()+RAND())-6))-1)+Real_MC_30Y!AD$58)</x:f>
        <x:v>3409928.1758793592</x:v>
      </x:c>
      <x:c r="AE71" s="50" t="n">
        <x:f>MAX(0,AD71*(1+EXP((LN(1+Real_MC_30Y!$J$11)-0.5*Real_MC_30Y!$J$12^2)+Real_MC_30Y!$J$12*((RAND()+RAND()+RAND()+RAND()+RAND()+RAND()+RAND()+RAND()+RAND()+RAND()+RAND()+RAND())-6))-1)+Real_MC_30Y!AE$58)</x:f>
        <x:v>4430369.575890553</x:v>
      </x:c>
      <x:c r="AF71" s="50" t="n">
        <x:f>MAX(0,AE71*(1+EXP((LN(1+Real_MC_30Y!$J$11)-0.5*Real_MC_30Y!$J$12^2)+Real_MC_30Y!$J$12*((RAND()+RAND()+RAND()+RAND()+RAND()+RAND()+RAND()+RAND()+RAND()+RAND()+RAND()+RAND())-6))-1)+Real_MC_30Y!AF$58)</x:f>
        <x:v>4483822.770951016</x:v>
      </x:c>
    </x:row>
    <x:row r="72">
      <x:c r="A72">
        <x:v>68</x:v>
      </x:c>
      <x:c r="B72" s="50" t="n">
        <x:f>MAX(0,Liquidity_30Y!$C$14+Real_MC_30Y!B$57-Real_MC_30Y!B$56)</x:f>
        <x:v>1029031.25</x:v>
      </x:c>
      <x:c r="C72" s="50" t="n">
        <x:f>MAX(0,B72*(1+EXP((LN(1+Real_MC_30Y!$J$11)-0.5*Real_MC_30Y!$J$12^2)+Real_MC_30Y!$J$12*((RAND()+RAND()+RAND()+RAND()+RAND()+RAND()+RAND()+RAND()+RAND()+RAND()+RAND()+RAND())-6))-1)+Real_MC_30Y!C$58)</x:f>
        <x:v>1292657.1335407058</x:v>
      </x:c>
      <x:c r="D72" s="50" t="n">
        <x:f>MAX(0,C72*(1+EXP((LN(1+Real_MC_30Y!$J$11)-0.5*Real_MC_30Y!$J$12^2)+Real_MC_30Y!$J$12*((RAND()+RAND()+RAND()+RAND()+RAND()+RAND()+RAND()+RAND()+RAND()+RAND()+RAND()+RAND())-6))-1)+Real_MC_30Y!D$58)</x:f>
        <x:v>1483863.3593055694</x:v>
      </x:c>
      <x:c r="E72" s="50" t="n">
        <x:f>MAX(0,D72*(1+EXP((LN(1+Real_MC_30Y!$J$11)-0.5*Real_MC_30Y!$J$12^2)+Real_MC_30Y!$J$12*((RAND()+RAND()+RAND()+RAND()+RAND()+RAND()+RAND()+RAND()+RAND()+RAND()+RAND()+RAND())-6))-1)+Real_MC_30Y!E$58)</x:f>
        <x:v>1586941.615879389</x:v>
      </x:c>
      <x:c r="F72" s="50" t="n">
        <x:f>MAX(0,E72*(1+EXP((LN(1+Real_MC_30Y!$J$11)-0.5*Real_MC_30Y!$J$12^2)+Real_MC_30Y!$J$12*((RAND()+RAND()+RAND()+RAND()+RAND()+RAND()+RAND()+RAND()+RAND()+RAND()+RAND()+RAND())-6))-1)+Real_MC_30Y!F$58)</x:f>
        <x:v>1301796.6987731305</x:v>
      </x:c>
      <x:c r="G72" s="50" t="n">
        <x:f>MAX(0,F72*(1+EXP((LN(1+Real_MC_30Y!$J$11)-0.5*Real_MC_30Y!$J$12^2)+Real_MC_30Y!$J$12*((RAND()+RAND()+RAND()+RAND()+RAND()+RAND()+RAND()+RAND()+RAND()+RAND()+RAND()+RAND())-6))-1)+Real_MC_30Y!G$58)</x:f>
        <x:v>1476560.8595947882</x:v>
      </x:c>
      <x:c r="H72" s="50" t="n">
        <x:f>MAX(0,G72*(1+EXP((LN(1+Real_MC_30Y!$J$11)-0.5*Real_MC_30Y!$J$12^2)+Real_MC_30Y!$J$12*((RAND()+RAND()+RAND()+RAND()+RAND()+RAND()+RAND()+RAND()+RAND()+RAND()+RAND()+RAND())-6))-1)+Real_MC_30Y!H$58)</x:f>
        <x:v>1337176.8494788029</x:v>
      </x:c>
      <x:c r="I72" s="50" t="n">
        <x:f>MAX(0,H72*(1+EXP((LN(1+Real_MC_30Y!$J$11)-0.5*Real_MC_30Y!$J$12^2)+Real_MC_30Y!$J$12*((RAND()+RAND()+RAND()+RAND()+RAND()+RAND()+RAND()+RAND()+RAND()+RAND()+RAND()+RAND())-6))-1)+Real_MC_30Y!I$58)</x:f>
        <x:v>1549587.5224030209</x:v>
      </x:c>
      <x:c r="J72" s="50" t="n">
        <x:f>MAX(0,I72*(1+EXP((LN(1+Real_MC_30Y!$J$11)-0.5*Real_MC_30Y!$J$12^2)+Real_MC_30Y!$J$12*((RAND()+RAND()+RAND()+RAND()+RAND()+RAND()+RAND()+RAND()+RAND()+RAND()+RAND()+RAND())-6))-1)+Real_MC_30Y!J$58)</x:f>
        <x:v>1664587.5078197122</x:v>
      </x:c>
      <x:c r="K72" s="50" t="n">
        <x:f>MAX(0,J72*(1+EXP((LN(1+Real_MC_30Y!$J$11)-0.5*Real_MC_30Y!$J$12^2)+Real_MC_30Y!$J$12*((RAND()+RAND()+RAND()+RAND()+RAND()+RAND()+RAND()+RAND()+RAND()+RAND()+RAND()+RAND())-6))-1)+Real_MC_30Y!K$58)</x:f>
        <x:v>1975014.6879796984</x:v>
      </x:c>
      <x:c r="L72" s="50" t="n">
        <x:f>MAX(0,K72*(1+EXP((LN(1+Real_MC_30Y!$J$11)-0.5*Real_MC_30Y!$J$12^2)+Real_MC_30Y!$J$12*((RAND()+RAND()+RAND()+RAND()+RAND()+RAND()+RAND()+RAND()+RAND()+RAND()+RAND()+RAND())-6))-1)+Real_MC_30Y!L$58)</x:f>
        <x:v>2160372.2389548747</x:v>
      </x:c>
      <x:c r="M72" s="50" t="n">
        <x:f>MAX(0,L72*(1+EXP((LN(1+Real_MC_30Y!$J$11)-0.5*Real_MC_30Y!$J$12^2)+Real_MC_30Y!$J$12*((RAND()+RAND()+RAND()+RAND()+RAND()+RAND()+RAND()+RAND()+RAND()+RAND()+RAND()+RAND())-6))-1)+Real_MC_30Y!M$58)</x:f>
        <x:v>3069174.7924695327</x:v>
      </x:c>
      <x:c r="N72" s="50" t="n">
        <x:f>MAX(0,M72*(1+EXP((LN(1+Real_MC_30Y!$J$11)-0.5*Real_MC_30Y!$J$12^2)+Real_MC_30Y!$J$12*((RAND()+RAND()+RAND()+RAND()+RAND()+RAND()+RAND()+RAND()+RAND()+RAND()+RAND()+RAND())-6))-1)+Real_MC_30Y!N$58)</x:f>
        <x:v>2687443.3363426803</x:v>
      </x:c>
      <x:c r="O72" s="50" t="n">
        <x:f>MAX(0,N72*(1+EXP((LN(1+Real_MC_30Y!$J$11)-0.5*Real_MC_30Y!$J$12^2)+Real_MC_30Y!$J$12*((RAND()+RAND()+RAND()+RAND()+RAND()+RAND()+RAND()+RAND()+RAND()+RAND()+RAND()+RAND())-6))-1)+Real_MC_30Y!O$58)</x:f>
        <x:v>3752259.4649289795</x:v>
      </x:c>
      <x:c r="P72" s="50" t="n">
        <x:f>MAX(0,O72*(1+EXP((LN(1+Real_MC_30Y!$J$11)-0.5*Real_MC_30Y!$J$12^2)+Real_MC_30Y!$J$12*((RAND()+RAND()+RAND()+RAND()+RAND()+RAND()+RAND()+RAND()+RAND()+RAND()+RAND()+RAND())-6))-1)+Real_MC_30Y!P$58)</x:f>
        <x:v>3614258.0513270176</x:v>
      </x:c>
      <x:c r="Q72" s="50" t="n">
        <x:f>MAX(0,P72*(1+EXP((LN(1+Real_MC_30Y!$J$11)-0.5*Real_MC_30Y!$J$12^2)+Real_MC_30Y!$J$12*((RAND()+RAND()+RAND()+RAND()+RAND()+RAND()+RAND()+RAND()+RAND()+RAND()+RAND()+RAND())-6))-1)+Real_MC_30Y!Q$58)</x:f>
        <x:v>3853716.4024509043</x:v>
      </x:c>
      <x:c r="R72" s="50" t="n">
        <x:f>MAX(0,Q72*(1+EXP((LN(1+Real_MC_30Y!$J$11)-0.5*Real_MC_30Y!$J$12^2)+Real_MC_30Y!$J$12*((RAND()+RAND()+RAND()+RAND()+RAND()+RAND()+RAND()+RAND()+RAND()+RAND()+RAND()+RAND())-6))-1)+Real_MC_30Y!R$58)</x:f>
        <x:v>3886778.5706544775</x:v>
      </x:c>
      <x:c r="S72" s="50" t="n">
        <x:f>MAX(0,R72*(1+EXP((LN(1+Real_MC_30Y!$J$11)-0.5*Real_MC_30Y!$J$12^2)+Real_MC_30Y!$J$12*((RAND()+RAND()+RAND()+RAND()+RAND()+RAND()+RAND()+RAND()+RAND()+RAND()+RAND()+RAND())-6))-1)+Real_MC_30Y!S$58)</x:f>
        <x:v>4797722.986002898</x:v>
      </x:c>
      <x:c r="T72" s="50" t="n">
        <x:f>MAX(0,S72*(1+EXP((LN(1+Real_MC_30Y!$J$11)-0.5*Real_MC_30Y!$J$12^2)+Real_MC_30Y!$J$12*((RAND()+RAND()+RAND()+RAND()+RAND()+RAND()+RAND()+RAND()+RAND()+RAND()+RAND()+RAND())-6))-1)+Real_MC_30Y!T$58)</x:f>
        <x:v>4738614.726033196</x:v>
      </x:c>
      <x:c r="U72" s="50" t="n">
        <x:f>MAX(0,T72*(1+EXP((LN(1+Real_MC_30Y!$J$11)-0.5*Real_MC_30Y!$J$12^2)+Real_MC_30Y!$J$12*((RAND()+RAND()+RAND()+RAND()+RAND()+RAND()+RAND()+RAND()+RAND()+RAND()+RAND()+RAND())-6))-1)+Real_MC_30Y!U$58)</x:f>
        <x:v>5437199.236097658</x:v>
      </x:c>
      <x:c r="V72" s="50" t="n">
        <x:f>MAX(0,U72*(1+EXP((LN(1+Real_MC_30Y!$J$11)-0.5*Real_MC_30Y!$J$12^2)+Real_MC_30Y!$J$12*((RAND()+RAND()+RAND()+RAND()+RAND()+RAND()+RAND()+RAND()+RAND()+RAND()+RAND()+RAND())-6))-1)+Real_MC_30Y!V$58)</x:f>
        <x:v>5326610.5121416105</x:v>
      </x:c>
      <x:c r="W72" s="50" t="n">
        <x:f>MAX(0,V72*(1+EXP((LN(1+Real_MC_30Y!$J$11)-0.5*Real_MC_30Y!$J$12^2)+Real_MC_30Y!$J$12*((RAND()+RAND()+RAND()+RAND()+RAND()+RAND()+RAND()+RAND()+RAND()+RAND()+RAND()+RAND())-6))-1)+Real_MC_30Y!W$58)</x:f>
        <x:v>6671815.149278809</x:v>
      </x:c>
      <x:c r="X72" s="50" t="n">
        <x:f>MAX(0,W72*(1+EXP((LN(1+Real_MC_30Y!$J$11)-0.5*Real_MC_30Y!$J$12^2)+Real_MC_30Y!$J$12*((RAND()+RAND()+RAND()+RAND()+RAND()+RAND()+RAND()+RAND()+RAND()+RAND()+RAND()+RAND())-6))-1)+Real_MC_30Y!X$58)</x:f>
        <x:v>5843333.318003955</x:v>
      </x:c>
      <x:c r="Y72" s="50" t="n">
        <x:f>MAX(0,X72*(1+EXP((LN(1+Real_MC_30Y!$J$11)-0.5*Real_MC_30Y!$J$12^2)+Real_MC_30Y!$J$12*((RAND()+RAND()+RAND()+RAND()+RAND()+RAND()+RAND()+RAND()+RAND()+RAND()+RAND()+RAND())-6))-1)+Real_MC_30Y!Y$58)</x:f>
        <x:v>6713059.968159086</x:v>
      </x:c>
      <x:c r="Z72" s="50" t="n">
        <x:f>MAX(0,Y72*(1+EXP((LN(1+Real_MC_30Y!$J$11)-0.5*Real_MC_30Y!$J$12^2)+Real_MC_30Y!$J$12*((RAND()+RAND()+RAND()+RAND()+RAND()+RAND()+RAND()+RAND()+RAND()+RAND()+RAND()+RAND())-6))-1)+Real_MC_30Y!Z$58)</x:f>
        <x:v>7074244.564721633</x:v>
      </x:c>
      <x:c r="AA72" s="50" t="n">
        <x:f>MAX(0,Z72*(1+EXP((LN(1+Real_MC_30Y!$J$11)-0.5*Real_MC_30Y!$J$12^2)+Real_MC_30Y!$J$12*((RAND()+RAND()+RAND()+RAND()+RAND()+RAND()+RAND()+RAND()+RAND()+RAND()+RAND()+RAND())-6))-1)+Real_MC_30Y!AA$58)</x:f>
        <x:v>9709822.898583192</x:v>
      </x:c>
      <x:c r="AB72" s="50" t="n">
        <x:f>MAX(0,AA72*(1+EXP((LN(1+Real_MC_30Y!$J$11)-0.5*Real_MC_30Y!$J$12^2)+Real_MC_30Y!$J$12*((RAND()+RAND()+RAND()+RAND()+RAND()+RAND()+RAND()+RAND()+RAND()+RAND()+RAND()+RAND())-6))-1)+Real_MC_30Y!AB$58)</x:f>
        <x:v>11472513.887455652</x:v>
      </x:c>
      <x:c r="AC72" s="50" t="n">
        <x:f>MAX(0,AB72*(1+EXP((LN(1+Real_MC_30Y!$J$11)-0.5*Real_MC_30Y!$J$12^2)+Real_MC_30Y!$J$12*((RAND()+RAND()+RAND()+RAND()+RAND()+RAND()+RAND()+RAND()+RAND()+RAND()+RAND()+RAND())-6))-1)+Real_MC_30Y!AC$58)</x:f>
        <x:v>13898936.533815535</x:v>
      </x:c>
      <x:c r="AD72" s="50" t="n">
        <x:f>MAX(0,AC72*(1+EXP((LN(1+Real_MC_30Y!$J$11)-0.5*Real_MC_30Y!$J$12^2)+Real_MC_30Y!$J$12*((RAND()+RAND()+RAND()+RAND()+RAND()+RAND()+RAND()+RAND()+RAND()+RAND()+RAND()+RAND())-6))-1)+Real_MC_30Y!AD$58)</x:f>
        <x:v>15039760.731047686</x:v>
      </x:c>
      <x:c r="AE72" s="50" t="n">
        <x:f>MAX(0,AD72*(1+EXP((LN(1+Real_MC_30Y!$J$11)-0.5*Real_MC_30Y!$J$12^2)+Real_MC_30Y!$J$12*((RAND()+RAND()+RAND()+RAND()+RAND()+RAND()+RAND()+RAND()+RAND()+RAND()+RAND()+RAND())-6))-1)+Real_MC_30Y!AE$58)</x:f>
        <x:v>16130052.87490916</x:v>
      </x:c>
      <x:c r="AF72" s="50" t="n">
        <x:f>MAX(0,AE72*(1+EXP((LN(1+Real_MC_30Y!$J$11)-0.5*Real_MC_30Y!$J$12^2)+Real_MC_30Y!$J$12*((RAND()+RAND()+RAND()+RAND()+RAND()+RAND()+RAND()+RAND()+RAND()+RAND()+RAND()+RAND())-6))-1)+Real_MC_30Y!AF$58)</x:f>
        <x:v>22570892.264451023</x:v>
      </x:c>
    </x:row>
    <x:row r="73">
      <x:c r="A73">
        <x:v>69</x:v>
      </x:c>
      <x:c r="B73" s="50" t="n">
        <x:f>MAX(0,Liquidity_30Y!$C$14+Real_MC_30Y!B$57-Real_MC_30Y!B$56)</x:f>
        <x:v>1029031.25</x:v>
      </x:c>
      <x:c r="C73" s="50" t="n">
        <x:f>MAX(0,B73*(1+EXP((LN(1+Real_MC_30Y!$J$11)-0.5*Real_MC_30Y!$J$12^2)+Real_MC_30Y!$J$12*((RAND()+RAND()+RAND()+RAND()+RAND()+RAND()+RAND()+RAND()+RAND()+RAND()+RAND()+RAND())-6))-1)+Real_MC_30Y!C$58)</x:f>
        <x:v>1131689.0104875178</x:v>
      </x:c>
      <x:c r="D73" s="50" t="n">
        <x:f>MAX(0,C73*(1+EXP((LN(1+Real_MC_30Y!$J$11)-0.5*Real_MC_30Y!$J$12^2)+Real_MC_30Y!$J$12*((RAND()+RAND()+RAND()+RAND()+RAND()+RAND()+RAND()+RAND()+RAND()+RAND()+RAND()+RAND())-6))-1)+Real_MC_30Y!D$58)</x:f>
        <x:v>1029122.5869293709</x:v>
      </x:c>
      <x:c r="E73" s="50" t="n">
        <x:f>MAX(0,D73*(1+EXP((LN(1+Real_MC_30Y!$J$11)-0.5*Real_MC_30Y!$J$12^2)+Real_MC_30Y!$J$12*((RAND()+RAND()+RAND()+RAND()+RAND()+RAND()+RAND()+RAND()+RAND()+RAND()+RAND()+RAND())-6))-1)+Real_MC_30Y!E$58)</x:f>
        <x:v>957703.5046653356</x:v>
      </x:c>
      <x:c r="F73" s="50" t="n">
        <x:f>MAX(0,E73*(1+EXP((LN(1+Real_MC_30Y!$J$11)-0.5*Real_MC_30Y!$J$12^2)+Real_MC_30Y!$J$12*((RAND()+RAND()+RAND()+RAND()+RAND()+RAND()+RAND()+RAND()+RAND()+RAND()+RAND()+RAND())-6))-1)+Real_MC_30Y!F$58)</x:f>
        <x:v>793077.5959298196</x:v>
      </x:c>
      <x:c r="G73" s="50" t="n">
        <x:f>MAX(0,F73*(1+EXP((LN(1+Real_MC_30Y!$J$11)-0.5*Real_MC_30Y!$J$12^2)+Real_MC_30Y!$J$12*((RAND()+RAND()+RAND()+RAND()+RAND()+RAND()+RAND()+RAND()+RAND()+RAND()+RAND()+RAND())-6))-1)+Real_MC_30Y!G$58)</x:f>
        <x:v>741460.1411187862</x:v>
      </x:c>
      <x:c r="H73" s="50" t="n">
        <x:f>MAX(0,G73*(1+EXP((LN(1+Real_MC_30Y!$J$11)-0.5*Real_MC_30Y!$J$12^2)+Real_MC_30Y!$J$12*((RAND()+RAND()+RAND()+RAND()+RAND()+RAND()+RAND()+RAND()+RAND()+RAND()+RAND()+RAND())-6))-1)+Real_MC_30Y!H$58)</x:f>
        <x:v>905326.3717370002</x:v>
      </x:c>
      <x:c r="I73" s="50" t="n">
        <x:f>MAX(0,H73*(1+EXP((LN(1+Real_MC_30Y!$J$11)-0.5*Real_MC_30Y!$J$12^2)+Real_MC_30Y!$J$12*((RAND()+RAND()+RAND()+RAND()+RAND()+RAND()+RAND()+RAND()+RAND()+RAND()+RAND()+RAND())-6))-1)+Real_MC_30Y!I$58)</x:f>
        <x:v>1007956.4027832956</x:v>
      </x:c>
      <x:c r="J73" s="50" t="n">
        <x:f>MAX(0,I73*(1+EXP((LN(1+Real_MC_30Y!$J$11)-0.5*Real_MC_30Y!$J$12^2)+Real_MC_30Y!$J$12*((RAND()+RAND()+RAND()+RAND()+RAND()+RAND()+RAND()+RAND()+RAND()+RAND()+RAND()+RAND())-6))-1)+Real_MC_30Y!J$58)</x:f>
        <x:v>1276921.9385748259</x:v>
      </x:c>
      <x:c r="K73" s="50" t="n">
        <x:f>MAX(0,J73*(1+EXP((LN(1+Real_MC_30Y!$J$11)-0.5*Real_MC_30Y!$J$12^2)+Real_MC_30Y!$J$12*((RAND()+RAND()+RAND()+RAND()+RAND()+RAND()+RAND()+RAND()+RAND()+RAND()+RAND()+RAND())-6))-1)+Real_MC_30Y!K$58)</x:f>
        <x:v>1085020.8394939434</x:v>
      </x:c>
      <x:c r="L73" s="50" t="n">
        <x:f>MAX(0,K73*(1+EXP((LN(1+Real_MC_30Y!$J$11)-0.5*Real_MC_30Y!$J$12^2)+Real_MC_30Y!$J$12*((RAND()+RAND()+RAND()+RAND()+RAND()+RAND()+RAND()+RAND()+RAND()+RAND()+RAND()+RAND())-6))-1)+Real_MC_30Y!L$58)</x:f>
        <x:v>1259490.0406295087</x:v>
      </x:c>
      <x:c r="M73" s="50" t="n">
        <x:f>MAX(0,L73*(1+EXP((LN(1+Real_MC_30Y!$J$11)-0.5*Real_MC_30Y!$J$12^2)+Real_MC_30Y!$J$12*((RAND()+RAND()+RAND()+RAND()+RAND()+RAND()+RAND()+RAND()+RAND()+RAND()+RAND()+RAND())-6))-1)+Real_MC_30Y!M$58)</x:f>
        <x:v>1412065.5481424073</x:v>
      </x:c>
      <x:c r="N73" s="50" t="n">
        <x:f>MAX(0,M73*(1+EXP((LN(1+Real_MC_30Y!$J$11)-0.5*Real_MC_30Y!$J$12^2)+Real_MC_30Y!$J$12*((RAND()+RAND()+RAND()+RAND()+RAND()+RAND()+RAND()+RAND()+RAND()+RAND()+RAND()+RAND())-6))-1)+Real_MC_30Y!N$58)</x:f>
        <x:v>1316809.563838525</x:v>
      </x:c>
      <x:c r="O73" s="50" t="n">
        <x:f>MAX(0,N73*(1+EXP((LN(1+Real_MC_30Y!$J$11)-0.5*Real_MC_30Y!$J$12^2)+Real_MC_30Y!$J$12*((RAND()+RAND()+RAND()+RAND()+RAND()+RAND()+RAND()+RAND()+RAND()+RAND()+RAND()+RAND())-6))-1)+Real_MC_30Y!O$58)</x:f>
        <x:v>1517960.2778151622</x:v>
      </x:c>
      <x:c r="P73" s="50" t="n">
        <x:f>MAX(0,O73*(1+EXP((LN(1+Real_MC_30Y!$J$11)-0.5*Real_MC_30Y!$J$12^2)+Real_MC_30Y!$J$12*((RAND()+RAND()+RAND()+RAND()+RAND()+RAND()+RAND()+RAND()+RAND()+RAND()+RAND()+RAND())-6))-1)+Real_MC_30Y!P$58)</x:f>
        <x:v>1707128.906989223</x:v>
      </x:c>
      <x:c r="Q73" s="50" t="n">
        <x:f>MAX(0,P73*(1+EXP((LN(1+Real_MC_30Y!$J$11)-0.5*Real_MC_30Y!$J$12^2)+Real_MC_30Y!$J$12*((RAND()+RAND()+RAND()+RAND()+RAND()+RAND()+RAND()+RAND()+RAND()+RAND()+RAND()+RAND())-6))-1)+Real_MC_30Y!Q$58)</x:f>
        <x:v>1751288.8871735549</x:v>
      </x:c>
      <x:c r="R73" s="50" t="n">
        <x:f>MAX(0,Q73*(1+EXP((LN(1+Real_MC_30Y!$J$11)-0.5*Real_MC_30Y!$J$12^2)+Real_MC_30Y!$J$12*((RAND()+RAND()+RAND()+RAND()+RAND()+RAND()+RAND()+RAND()+RAND()+RAND()+RAND()+RAND())-6))-1)+Real_MC_30Y!R$58)</x:f>
        <x:v>1950391.0909437456</x:v>
      </x:c>
      <x:c r="S73" s="50" t="n">
        <x:f>MAX(0,R73*(1+EXP((LN(1+Real_MC_30Y!$J$11)-0.5*Real_MC_30Y!$J$12^2)+Real_MC_30Y!$J$12*((RAND()+RAND()+RAND()+RAND()+RAND()+RAND()+RAND()+RAND()+RAND()+RAND()+RAND()+RAND())-6))-1)+Real_MC_30Y!S$58)</x:f>
        <x:v>2688988.532647476</x:v>
      </x:c>
      <x:c r="T73" s="50" t="n">
        <x:f>MAX(0,S73*(1+EXP((LN(1+Real_MC_30Y!$J$11)-0.5*Real_MC_30Y!$J$12^2)+Real_MC_30Y!$J$12*((RAND()+RAND()+RAND()+RAND()+RAND()+RAND()+RAND()+RAND()+RAND()+RAND()+RAND()+RAND())-6))-1)+Real_MC_30Y!T$58)</x:f>
        <x:v>2559069.654729336</x:v>
      </x:c>
      <x:c r="U73" s="50" t="n">
        <x:f>MAX(0,T73*(1+EXP((LN(1+Real_MC_30Y!$J$11)-0.5*Real_MC_30Y!$J$12^2)+Real_MC_30Y!$J$12*((RAND()+RAND()+RAND()+RAND()+RAND()+RAND()+RAND()+RAND()+RAND()+RAND()+RAND()+RAND())-6))-1)+Real_MC_30Y!U$58)</x:f>
        <x:v>2306441.513160245</x:v>
      </x:c>
      <x:c r="V73" s="50" t="n">
        <x:f>MAX(0,U73*(1+EXP((LN(1+Real_MC_30Y!$J$11)-0.5*Real_MC_30Y!$J$12^2)+Real_MC_30Y!$J$12*((RAND()+RAND()+RAND()+RAND()+RAND()+RAND()+RAND()+RAND()+RAND()+RAND()+RAND()+RAND())-6))-1)+Real_MC_30Y!V$58)</x:f>
        <x:v>2406293.663488341</x:v>
      </x:c>
      <x:c r="W73" s="50" t="n">
        <x:f>MAX(0,V73*(1+EXP((LN(1+Real_MC_30Y!$J$11)-0.5*Real_MC_30Y!$J$12^2)+Real_MC_30Y!$J$12*((RAND()+RAND()+RAND()+RAND()+RAND()+RAND()+RAND()+RAND()+RAND()+RAND()+RAND()+RAND())-6))-1)+Real_MC_30Y!W$58)</x:f>
        <x:v>3219994.2708000075</x:v>
      </x:c>
      <x:c r="X73" s="50" t="n">
        <x:f>MAX(0,W73*(1+EXP((LN(1+Real_MC_30Y!$J$11)-0.5*Real_MC_30Y!$J$12^2)+Real_MC_30Y!$J$12*((RAND()+RAND()+RAND()+RAND()+RAND()+RAND()+RAND()+RAND()+RAND()+RAND()+RAND()+RAND())-6))-1)+Real_MC_30Y!X$58)</x:f>
        <x:v>5009073.396590089</x:v>
      </x:c>
      <x:c r="Y73" s="50" t="n">
        <x:f>MAX(0,X73*(1+EXP((LN(1+Real_MC_30Y!$J$11)-0.5*Real_MC_30Y!$J$12^2)+Real_MC_30Y!$J$12*((RAND()+RAND()+RAND()+RAND()+RAND()+RAND()+RAND()+RAND()+RAND()+RAND()+RAND()+RAND())-6))-1)+Real_MC_30Y!Y$58)</x:f>
        <x:v>6453902.714689651</x:v>
      </x:c>
      <x:c r="Z73" s="50" t="n">
        <x:f>MAX(0,Y73*(1+EXP((LN(1+Real_MC_30Y!$J$11)-0.5*Real_MC_30Y!$J$12^2)+Real_MC_30Y!$J$12*((RAND()+RAND()+RAND()+RAND()+RAND()+RAND()+RAND()+RAND()+RAND()+RAND()+RAND()+RAND())-6))-1)+Real_MC_30Y!Z$58)</x:f>
        <x:v>6223422.032291488</x:v>
      </x:c>
      <x:c r="AA73" s="50" t="n">
        <x:f>MAX(0,Z73*(1+EXP((LN(1+Real_MC_30Y!$J$11)-0.5*Real_MC_30Y!$J$12^2)+Real_MC_30Y!$J$12*((RAND()+RAND()+RAND()+RAND()+RAND()+RAND()+RAND()+RAND()+RAND()+RAND()+RAND()+RAND())-6))-1)+Real_MC_30Y!AA$58)</x:f>
        <x:v>7684623.356227211</x:v>
      </x:c>
      <x:c r="AB73" s="50" t="n">
        <x:f>MAX(0,AA73*(1+EXP((LN(1+Real_MC_30Y!$J$11)-0.5*Real_MC_30Y!$J$12^2)+Real_MC_30Y!$J$12*((RAND()+RAND()+RAND()+RAND()+RAND()+RAND()+RAND()+RAND()+RAND()+RAND()+RAND()+RAND())-6))-1)+Real_MC_30Y!AB$58)</x:f>
        <x:v>9413390.268908449</x:v>
      </x:c>
      <x:c r="AC73" s="50" t="n">
        <x:f>MAX(0,AB73*(1+EXP((LN(1+Real_MC_30Y!$J$11)-0.5*Real_MC_30Y!$J$12^2)+Real_MC_30Y!$J$12*((RAND()+RAND()+RAND()+RAND()+RAND()+RAND()+RAND()+RAND()+RAND()+RAND()+RAND()+RAND())-6))-1)+Real_MC_30Y!AC$58)</x:f>
        <x:v>12471812.911686266</x:v>
      </x:c>
      <x:c r="AD73" s="50" t="n">
        <x:f>MAX(0,AC73*(1+EXP((LN(1+Real_MC_30Y!$J$11)-0.5*Real_MC_30Y!$J$12^2)+Real_MC_30Y!$J$12*((RAND()+RAND()+RAND()+RAND()+RAND()+RAND()+RAND()+RAND()+RAND()+RAND()+RAND()+RAND())-6))-1)+Real_MC_30Y!AD$58)</x:f>
        <x:v>12893516.164674547</x:v>
      </x:c>
      <x:c r="AE73" s="50" t="n">
        <x:f>MAX(0,AD73*(1+EXP((LN(1+Real_MC_30Y!$J$11)-0.5*Real_MC_30Y!$J$12^2)+Real_MC_30Y!$J$12*((RAND()+RAND()+RAND()+RAND()+RAND()+RAND()+RAND()+RAND()+RAND()+RAND()+RAND()+RAND())-6))-1)+Real_MC_30Y!AE$58)</x:f>
        <x:v>14941708.656627977</x:v>
      </x:c>
      <x:c r="AF73" s="50" t="n">
        <x:f>MAX(0,AE73*(1+EXP((LN(1+Real_MC_30Y!$J$11)-0.5*Real_MC_30Y!$J$12^2)+Real_MC_30Y!$J$12*((RAND()+RAND()+RAND()+RAND()+RAND()+RAND()+RAND()+RAND()+RAND()+RAND()+RAND()+RAND())-6))-1)+Real_MC_30Y!AF$58)</x:f>
        <x:v>19439194.41857781</x:v>
      </x:c>
    </x:row>
    <x:row r="74">
      <x:c r="A74">
        <x:v>70</x:v>
      </x:c>
      <x:c r="B74" s="50" t="n">
        <x:f>MAX(0,Liquidity_30Y!$C$14+Real_MC_30Y!B$57-Real_MC_30Y!B$56)</x:f>
        <x:v>1029031.25</x:v>
      </x:c>
      <x:c r="C74" s="50" t="n">
        <x:f>MAX(0,B74*(1+EXP((LN(1+Real_MC_30Y!$J$11)-0.5*Real_MC_30Y!$J$12^2)+Real_MC_30Y!$J$12*((RAND()+RAND()+RAND()+RAND()+RAND()+RAND()+RAND()+RAND()+RAND()+RAND()+RAND()+RAND())-6))-1)+Real_MC_30Y!C$58)</x:f>
        <x:v>1033272.8222517809</x:v>
      </x:c>
      <x:c r="D74" s="50" t="n">
        <x:f>MAX(0,C74*(1+EXP((LN(1+Real_MC_30Y!$J$11)-0.5*Real_MC_30Y!$J$12^2)+Real_MC_30Y!$J$12*((RAND()+RAND()+RAND()+RAND()+RAND()+RAND()+RAND()+RAND()+RAND()+RAND()+RAND()+RAND())-6))-1)+Real_MC_30Y!D$58)</x:f>
        <x:v>1002870.4137564772</x:v>
      </x:c>
      <x:c r="E74" s="50" t="n">
        <x:f>MAX(0,D74*(1+EXP((LN(1+Real_MC_30Y!$J$11)-0.5*Real_MC_30Y!$J$12^2)+Real_MC_30Y!$J$12*((RAND()+RAND()+RAND()+RAND()+RAND()+RAND()+RAND()+RAND()+RAND()+RAND()+RAND()+RAND())-6))-1)+Real_MC_30Y!E$58)</x:f>
        <x:v>1194503.8996816978</x:v>
      </x:c>
      <x:c r="F74" s="50" t="n">
        <x:f>MAX(0,E74*(1+EXP((LN(1+Real_MC_30Y!$J$11)-0.5*Real_MC_30Y!$J$12^2)+Real_MC_30Y!$J$12*((RAND()+RAND()+RAND()+RAND()+RAND()+RAND()+RAND()+RAND()+RAND()+RAND()+RAND()+RAND())-6))-1)+Real_MC_30Y!F$58)</x:f>
        <x:v>1137529.4463872532</x:v>
      </x:c>
      <x:c r="G74" s="50" t="n">
        <x:f>MAX(0,F74*(1+EXP((LN(1+Real_MC_30Y!$J$11)-0.5*Real_MC_30Y!$J$12^2)+Real_MC_30Y!$J$12*((RAND()+RAND()+RAND()+RAND()+RAND()+RAND()+RAND()+RAND()+RAND()+RAND()+RAND()+RAND())-6))-1)+Real_MC_30Y!G$58)</x:f>
        <x:v>905844.9656285724</x:v>
      </x:c>
      <x:c r="H74" s="50" t="n">
        <x:f>MAX(0,G74*(1+EXP((LN(1+Real_MC_30Y!$J$11)-0.5*Real_MC_30Y!$J$12^2)+Real_MC_30Y!$J$12*((RAND()+RAND()+RAND()+RAND()+RAND()+RAND()+RAND()+RAND()+RAND()+RAND()+RAND()+RAND())-6))-1)+Real_MC_30Y!H$58)</x:f>
        <x:v>1029682.4369718631</x:v>
      </x:c>
      <x:c r="I74" s="50" t="n">
        <x:f>MAX(0,H74*(1+EXP((LN(1+Real_MC_30Y!$J$11)-0.5*Real_MC_30Y!$J$12^2)+Real_MC_30Y!$J$12*((RAND()+RAND()+RAND()+RAND()+RAND()+RAND()+RAND()+RAND()+RAND()+RAND()+RAND()+RAND())-6))-1)+Real_MC_30Y!I$58)</x:f>
        <x:v>1087412.9653225278</x:v>
      </x:c>
      <x:c r="J74" s="50" t="n">
        <x:f>MAX(0,I74*(1+EXP((LN(1+Real_MC_30Y!$J$11)-0.5*Real_MC_30Y!$J$12^2)+Real_MC_30Y!$J$12*((RAND()+RAND()+RAND()+RAND()+RAND()+RAND()+RAND()+RAND()+RAND()+RAND()+RAND()+RAND())-6))-1)+Real_MC_30Y!J$58)</x:f>
        <x:v>1447242.3790300079</x:v>
      </x:c>
      <x:c r="K74" s="50" t="n">
        <x:f>MAX(0,J74*(1+EXP((LN(1+Real_MC_30Y!$J$11)-0.5*Real_MC_30Y!$J$12^2)+Real_MC_30Y!$J$12*((RAND()+RAND()+RAND()+RAND()+RAND()+RAND()+RAND()+RAND()+RAND()+RAND()+RAND()+RAND())-6))-1)+Real_MC_30Y!K$58)</x:f>
        <x:v>1184920.8436712597</x:v>
      </x:c>
      <x:c r="L74" s="50" t="n">
        <x:f>MAX(0,K74*(1+EXP((LN(1+Real_MC_30Y!$J$11)-0.5*Real_MC_30Y!$J$12^2)+Real_MC_30Y!$J$12*((RAND()+RAND()+RAND()+RAND()+RAND()+RAND()+RAND()+RAND()+RAND()+RAND()+RAND()+RAND())-6))-1)+Real_MC_30Y!L$58)</x:f>
        <x:v>1311210.8003116425</x:v>
      </x:c>
      <x:c r="M74" s="50" t="n">
        <x:f>MAX(0,L74*(1+EXP((LN(1+Real_MC_30Y!$J$11)-0.5*Real_MC_30Y!$J$12^2)+Real_MC_30Y!$J$12*((RAND()+RAND()+RAND()+RAND()+RAND()+RAND()+RAND()+RAND()+RAND()+RAND()+RAND()+RAND())-6))-1)+Real_MC_30Y!M$58)</x:f>
        <x:v>1296090.4590417542</x:v>
      </x:c>
      <x:c r="N74" s="50" t="n">
        <x:f>MAX(0,M74*(1+EXP((LN(1+Real_MC_30Y!$J$11)-0.5*Real_MC_30Y!$J$12^2)+Real_MC_30Y!$J$12*((RAND()+RAND()+RAND()+RAND()+RAND()+RAND()+RAND()+RAND()+RAND()+RAND()+RAND()+RAND())-6))-1)+Real_MC_30Y!N$58)</x:f>
        <x:v>1527162.3949645695</x:v>
      </x:c>
      <x:c r="O74" s="50" t="n">
        <x:f>MAX(0,N74*(1+EXP((LN(1+Real_MC_30Y!$J$11)-0.5*Real_MC_30Y!$J$12^2)+Real_MC_30Y!$J$12*((RAND()+RAND()+RAND()+RAND()+RAND()+RAND()+RAND()+RAND()+RAND()+RAND()+RAND()+RAND())-6))-1)+Real_MC_30Y!O$58)</x:f>
        <x:v>1577890.4199829095</x:v>
      </x:c>
      <x:c r="P74" s="50" t="n">
        <x:f>MAX(0,O74*(1+EXP((LN(1+Real_MC_30Y!$J$11)-0.5*Real_MC_30Y!$J$12^2)+Real_MC_30Y!$J$12*((RAND()+RAND()+RAND()+RAND()+RAND()+RAND()+RAND()+RAND()+RAND()+RAND()+RAND()+RAND())-6))-1)+Real_MC_30Y!P$58)</x:f>
        <x:v>1779901.0409088335</x:v>
      </x:c>
      <x:c r="Q74" s="50" t="n">
        <x:f>MAX(0,P74*(1+EXP((LN(1+Real_MC_30Y!$J$11)-0.5*Real_MC_30Y!$J$12^2)+Real_MC_30Y!$J$12*((RAND()+RAND()+RAND()+RAND()+RAND()+RAND()+RAND()+RAND()+RAND()+RAND()+RAND()+RAND())-6))-1)+Real_MC_30Y!Q$58)</x:f>
        <x:v>1800532.604964179</x:v>
      </x:c>
      <x:c r="R74" s="50" t="n">
        <x:f>MAX(0,Q74*(1+EXP((LN(1+Real_MC_30Y!$J$11)-0.5*Real_MC_30Y!$J$12^2)+Real_MC_30Y!$J$12*((RAND()+RAND()+RAND()+RAND()+RAND()+RAND()+RAND()+RAND()+RAND()+RAND()+RAND()+RAND())-6))-1)+Real_MC_30Y!R$58)</x:f>
        <x:v>2743649.434150943</x:v>
      </x:c>
      <x:c r="S74" s="50" t="n">
        <x:f>MAX(0,R74*(1+EXP((LN(1+Real_MC_30Y!$J$11)-0.5*Real_MC_30Y!$J$12^2)+Real_MC_30Y!$J$12*((RAND()+RAND()+RAND()+RAND()+RAND()+RAND()+RAND()+RAND()+RAND()+RAND()+RAND()+RAND())-6))-1)+Real_MC_30Y!S$58)</x:f>
        <x:v>3233983.617121946</x:v>
      </x:c>
      <x:c r="T74" s="50" t="n">
        <x:f>MAX(0,S74*(1+EXP((LN(1+Real_MC_30Y!$J$11)-0.5*Real_MC_30Y!$J$12^2)+Real_MC_30Y!$J$12*((RAND()+RAND()+RAND()+RAND()+RAND()+RAND()+RAND()+RAND()+RAND()+RAND()+RAND()+RAND())-6))-1)+Real_MC_30Y!T$58)</x:f>
        <x:v>3895833.4389070575</x:v>
      </x:c>
      <x:c r="U74" s="50" t="n">
        <x:f>MAX(0,T74*(1+EXP((LN(1+Real_MC_30Y!$J$11)-0.5*Real_MC_30Y!$J$12^2)+Real_MC_30Y!$J$12*((RAND()+RAND()+RAND()+RAND()+RAND()+RAND()+RAND()+RAND()+RAND()+RAND()+RAND()+RAND())-6))-1)+Real_MC_30Y!U$58)</x:f>
        <x:v>4470319.429110964</x:v>
      </x:c>
      <x:c r="V74" s="50" t="n">
        <x:f>MAX(0,U74*(1+EXP((LN(1+Real_MC_30Y!$J$11)-0.5*Real_MC_30Y!$J$12^2)+Real_MC_30Y!$J$12*((RAND()+RAND()+RAND()+RAND()+RAND()+RAND()+RAND()+RAND()+RAND()+RAND()+RAND()+RAND())-6))-1)+Real_MC_30Y!V$58)</x:f>
        <x:v>5214185.074898097</x:v>
      </x:c>
      <x:c r="W74" s="50" t="n">
        <x:f>MAX(0,V74*(1+EXP((LN(1+Real_MC_30Y!$J$11)-0.5*Real_MC_30Y!$J$12^2)+Real_MC_30Y!$J$12*((RAND()+RAND()+RAND()+RAND()+RAND()+RAND()+RAND()+RAND()+RAND()+RAND()+RAND()+RAND())-6))-1)+Real_MC_30Y!W$58)</x:f>
        <x:v>5215396.948861476</x:v>
      </x:c>
      <x:c r="X74" s="50" t="n">
        <x:f>MAX(0,W74*(1+EXP((LN(1+Real_MC_30Y!$J$11)-0.5*Real_MC_30Y!$J$12^2)+Real_MC_30Y!$J$12*((RAND()+RAND()+RAND()+RAND()+RAND()+RAND()+RAND()+RAND()+RAND()+RAND()+RAND()+RAND())-6))-1)+Real_MC_30Y!X$58)</x:f>
        <x:v>5977766.955565392</x:v>
      </x:c>
      <x:c r="Y74" s="50" t="n">
        <x:f>MAX(0,X74*(1+EXP((LN(1+Real_MC_30Y!$J$11)-0.5*Real_MC_30Y!$J$12^2)+Real_MC_30Y!$J$12*((RAND()+RAND()+RAND()+RAND()+RAND()+RAND()+RAND()+RAND()+RAND()+RAND()+RAND()+RAND())-6))-1)+Real_MC_30Y!Y$58)</x:f>
        <x:v>6129521.972009085</x:v>
      </x:c>
      <x:c r="Z74" s="50" t="n">
        <x:f>MAX(0,Y74*(1+EXP((LN(1+Real_MC_30Y!$J$11)-0.5*Real_MC_30Y!$J$12^2)+Real_MC_30Y!$J$12*((RAND()+RAND()+RAND()+RAND()+RAND()+RAND()+RAND()+RAND()+RAND()+RAND()+RAND()+RAND())-6))-1)+Real_MC_30Y!Z$58)</x:f>
        <x:v>6252317.9773890525</x:v>
      </x:c>
      <x:c r="AA74" s="50" t="n">
        <x:f>MAX(0,Z74*(1+EXP((LN(1+Real_MC_30Y!$J$11)-0.5*Real_MC_30Y!$J$12^2)+Real_MC_30Y!$J$12*((RAND()+RAND()+RAND()+RAND()+RAND()+RAND()+RAND()+RAND()+RAND()+RAND()+RAND()+RAND())-6))-1)+Real_MC_30Y!AA$58)</x:f>
        <x:v>7701823.320785181</x:v>
      </x:c>
      <x:c r="AB74" s="50" t="n">
        <x:f>MAX(0,AA74*(1+EXP((LN(1+Real_MC_30Y!$J$11)-0.5*Real_MC_30Y!$J$12^2)+Real_MC_30Y!$J$12*((RAND()+RAND()+RAND()+RAND()+RAND()+RAND()+RAND()+RAND()+RAND()+RAND()+RAND()+RAND())-6))-1)+Real_MC_30Y!AB$58)</x:f>
        <x:v>7937320.940496435</x:v>
      </x:c>
      <x:c r="AC74" s="50" t="n">
        <x:f>MAX(0,AB74*(1+EXP((LN(1+Real_MC_30Y!$J$11)-0.5*Real_MC_30Y!$J$12^2)+Real_MC_30Y!$J$12*((RAND()+RAND()+RAND()+RAND()+RAND()+RAND()+RAND()+RAND()+RAND()+RAND()+RAND()+RAND())-6))-1)+Real_MC_30Y!AC$58)</x:f>
        <x:v>10371019.859515075</x:v>
      </x:c>
      <x:c r="AD74" s="50" t="n">
        <x:f>MAX(0,AC74*(1+EXP((LN(1+Real_MC_30Y!$J$11)-0.5*Real_MC_30Y!$J$12^2)+Real_MC_30Y!$J$12*((RAND()+RAND()+RAND()+RAND()+RAND()+RAND()+RAND()+RAND()+RAND()+RAND()+RAND()+RAND())-6))-1)+Real_MC_30Y!AD$58)</x:f>
        <x:v>11548779.115601625</x:v>
      </x:c>
      <x:c r="AE74" s="50" t="n">
        <x:f>MAX(0,AD74*(1+EXP((LN(1+Real_MC_30Y!$J$11)-0.5*Real_MC_30Y!$J$12^2)+Real_MC_30Y!$J$12*((RAND()+RAND()+RAND()+RAND()+RAND()+RAND()+RAND()+RAND()+RAND()+RAND()+RAND()+RAND())-6))-1)+Real_MC_30Y!AE$58)</x:f>
        <x:v>12658354.804630188</x:v>
      </x:c>
      <x:c r="AF74" s="50" t="n">
        <x:f>MAX(0,AE74*(1+EXP((LN(1+Real_MC_30Y!$J$11)-0.5*Real_MC_30Y!$J$12^2)+Real_MC_30Y!$J$12*((RAND()+RAND()+RAND()+RAND()+RAND()+RAND()+RAND()+RAND()+RAND()+RAND()+RAND()+RAND())-6))-1)+Real_MC_30Y!AF$58)</x:f>
        <x:v>12475572.887389556</x:v>
      </x:c>
    </x:row>
    <x:row r="75">
      <x:c r="A75">
        <x:v>71</x:v>
      </x:c>
      <x:c r="B75" s="50" t="n">
        <x:f>MAX(0,Liquidity_30Y!$C$14+Real_MC_30Y!B$57-Real_MC_30Y!B$56)</x:f>
        <x:v>1029031.25</x:v>
      </x:c>
      <x:c r="C75" s="50" t="n">
        <x:f>MAX(0,B75*(1+EXP((LN(1+Real_MC_30Y!$J$11)-0.5*Real_MC_30Y!$J$12^2)+Real_MC_30Y!$J$12*((RAND()+RAND()+RAND()+RAND()+RAND()+RAND()+RAND()+RAND()+RAND()+RAND()+RAND()+RAND())-6))-1)+Real_MC_30Y!C$58)</x:f>
        <x:v>985856.3416478501</x:v>
      </x:c>
      <x:c r="D75" s="50" t="n">
        <x:f>MAX(0,C75*(1+EXP((LN(1+Real_MC_30Y!$J$11)-0.5*Real_MC_30Y!$J$12^2)+Real_MC_30Y!$J$12*((RAND()+RAND()+RAND()+RAND()+RAND()+RAND()+RAND()+RAND()+RAND()+RAND()+RAND()+RAND())-6))-1)+Real_MC_30Y!D$58)</x:f>
        <x:v>1080580.2257689491</x:v>
      </x:c>
      <x:c r="E75" s="50" t="n">
        <x:f>MAX(0,D75*(1+EXP((LN(1+Real_MC_30Y!$J$11)-0.5*Real_MC_30Y!$J$12^2)+Real_MC_30Y!$J$12*((RAND()+RAND()+RAND()+RAND()+RAND()+RAND()+RAND()+RAND()+RAND()+RAND()+RAND()+RAND())-6))-1)+Real_MC_30Y!E$58)</x:f>
        <x:v>1285444.6316277727</x:v>
      </x:c>
      <x:c r="F75" s="50" t="n">
        <x:f>MAX(0,E75*(1+EXP((LN(1+Real_MC_30Y!$J$11)-0.5*Real_MC_30Y!$J$12^2)+Real_MC_30Y!$J$12*((RAND()+RAND()+RAND()+RAND()+RAND()+RAND()+RAND()+RAND()+RAND()+RAND()+RAND()+RAND())-6))-1)+Real_MC_30Y!F$58)</x:f>
        <x:v>1183939.480406084</x:v>
      </x:c>
      <x:c r="G75" s="50" t="n">
        <x:f>MAX(0,F75*(1+EXP((LN(1+Real_MC_30Y!$J$11)-0.5*Real_MC_30Y!$J$12^2)+Real_MC_30Y!$J$12*((RAND()+RAND()+RAND()+RAND()+RAND()+RAND()+RAND()+RAND()+RAND()+RAND()+RAND()+RAND())-6))-1)+Real_MC_30Y!G$58)</x:f>
        <x:v>1134132.7867633477</x:v>
      </x:c>
      <x:c r="H75" s="50" t="n">
        <x:f>MAX(0,G75*(1+EXP((LN(1+Real_MC_30Y!$J$11)-0.5*Real_MC_30Y!$J$12^2)+Real_MC_30Y!$J$12*((RAND()+RAND()+RAND()+RAND()+RAND()+RAND()+RAND()+RAND()+RAND()+RAND()+RAND()+RAND())-6))-1)+Real_MC_30Y!H$58)</x:f>
        <x:v>1310432.8092551262</x:v>
      </x:c>
      <x:c r="I75" s="50" t="n">
        <x:f>MAX(0,H75*(1+EXP((LN(1+Real_MC_30Y!$J$11)-0.5*Real_MC_30Y!$J$12^2)+Real_MC_30Y!$J$12*((RAND()+RAND()+RAND()+RAND()+RAND()+RAND()+RAND()+RAND()+RAND()+RAND()+RAND()+RAND())-6))-1)+Real_MC_30Y!I$58)</x:f>
        <x:v>1217260.8961612533</x:v>
      </x:c>
      <x:c r="J75" s="50" t="n">
        <x:f>MAX(0,I75*(1+EXP((LN(1+Real_MC_30Y!$J$11)-0.5*Real_MC_30Y!$J$12^2)+Real_MC_30Y!$J$12*((RAND()+RAND()+RAND()+RAND()+RAND()+RAND()+RAND()+RAND()+RAND()+RAND()+RAND()+RAND())-6))-1)+Real_MC_30Y!J$58)</x:f>
        <x:v>1339190.8797115972</x:v>
      </x:c>
      <x:c r="K75" s="50" t="n">
        <x:f>MAX(0,J75*(1+EXP((LN(1+Real_MC_30Y!$J$11)-0.5*Real_MC_30Y!$J$12^2)+Real_MC_30Y!$J$12*((RAND()+RAND()+RAND()+RAND()+RAND()+RAND()+RAND()+RAND()+RAND()+RAND()+RAND()+RAND())-6))-1)+Real_MC_30Y!K$58)</x:f>
        <x:v>1433650.993767439</x:v>
      </x:c>
      <x:c r="L75" s="50" t="n">
        <x:f>MAX(0,K75*(1+EXP((LN(1+Real_MC_30Y!$J$11)-0.5*Real_MC_30Y!$J$12^2)+Real_MC_30Y!$J$12*((RAND()+RAND()+RAND()+RAND()+RAND()+RAND()+RAND()+RAND()+RAND()+RAND()+RAND()+RAND())-6))-1)+Real_MC_30Y!L$58)</x:f>
        <x:v>1797245.467291226</x:v>
      </x:c>
      <x:c r="M75" s="50" t="n">
        <x:f>MAX(0,L75*(1+EXP((LN(1+Real_MC_30Y!$J$11)-0.5*Real_MC_30Y!$J$12^2)+Real_MC_30Y!$J$12*((RAND()+RAND()+RAND()+RAND()+RAND()+RAND()+RAND()+RAND()+RAND()+RAND()+RAND()+RAND())-6))-1)+Real_MC_30Y!M$58)</x:f>
        <x:v>1760445.799113286</x:v>
      </x:c>
      <x:c r="N75" s="50" t="n">
        <x:f>MAX(0,M75*(1+EXP((LN(1+Real_MC_30Y!$J$11)-0.5*Real_MC_30Y!$J$12^2)+Real_MC_30Y!$J$12*((RAND()+RAND()+RAND()+RAND()+RAND()+RAND()+RAND()+RAND()+RAND()+RAND()+RAND()+RAND())-6))-1)+Real_MC_30Y!N$58)</x:f>
        <x:v>1687040.4316905686</x:v>
      </x:c>
      <x:c r="O75" s="50" t="n">
        <x:f>MAX(0,N75*(1+EXP((LN(1+Real_MC_30Y!$J$11)-0.5*Real_MC_30Y!$J$12^2)+Real_MC_30Y!$J$12*((RAND()+RAND()+RAND()+RAND()+RAND()+RAND()+RAND()+RAND()+RAND()+RAND()+RAND()+RAND())-6))-1)+Real_MC_30Y!O$58)</x:f>
        <x:v>1686359.435847901</x:v>
      </x:c>
      <x:c r="P75" s="50" t="n">
        <x:f>MAX(0,O75*(1+EXP((LN(1+Real_MC_30Y!$J$11)-0.5*Real_MC_30Y!$J$12^2)+Real_MC_30Y!$J$12*((RAND()+RAND()+RAND()+RAND()+RAND()+RAND()+RAND()+RAND()+RAND()+RAND()+RAND()+RAND())-6))-1)+Real_MC_30Y!P$58)</x:f>
        <x:v>1659902.6163791516</x:v>
      </x:c>
      <x:c r="Q75" s="50" t="n">
        <x:f>MAX(0,P75*(1+EXP((LN(1+Real_MC_30Y!$J$11)-0.5*Real_MC_30Y!$J$12^2)+Real_MC_30Y!$J$12*((RAND()+RAND()+RAND()+RAND()+RAND()+RAND()+RAND()+RAND()+RAND()+RAND()+RAND()+RAND())-6))-1)+Real_MC_30Y!Q$58)</x:f>
        <x:v>1892317.8587823976</x:v>
      </x:c>
      <x:c r="R75" s="50" t="n">
        <x:f>MAX(0,Q75*(1+EXP((LN(1+Real_MC_30Y!$J$11)-0.5*Real_MC_30Y!$J$12^2)+Real_MC_30Y!$J$12*((RAND()+RAND()+RAND()+RAND()+RAND()+RAND()+RAND()+RAND()+RAND()+RAND()+RAND()+RAND())-6))-1)+Real_MC_30Y!R$58)</x:f>
        <x:v>2212660.485288634</x:v>
      </x:c>
      <x:c r="S75" s="50" t="n">
        <x:f>MAX(0,R75*(1+EXP((LN(1+Real_MC_30Y!$J$11)-0.5*Real_MC_30Y!$J$12^2)+Real_MC_30Y!$J$12*((RAND()+RAND()+RAND()+RAND()+RAND()+RAND()+RAND()+RAND()+RAND()+RAND()+RAND()+RAND())-6))-1)+Real_MC_30Y!S$58)</x:f>
        <x:v>2281065.856303226</x:v>
      </x:c>
      <x:c r="T75" s="50" t="n">
        <x:f>MAX(0,S75*(1+EXP((LN(1+Real_MC_30Y!$J$11)-0.5*Real_MC_30Y!$J$12^2)+Real_MC_30Y!$J$12*((RAND()+RAND()+RAND()+RAND()+RAND()+RAND()+RAND()+RAND()+RAND()+RAND()+RAND()+RAND())-6))-1)+Real_MC_30Y!T$58)</x:f>
        <x:v>2255629.484961111</x:v>
      </x:c>
      <x:c r="U75" s="50" t="n">
        <x:f>MAX(0,T75*(1+EXP((LN(1+Real_MC_30Y!$J$11)-0.5*Real_MC_30Y!$J$12^2)+Real_MC_30Y!$J$12*((RAND()+RAND()+RAND()+RAND()+RAND()+RAND()+RAND()+RAND()+RAND()+RAND()+RAND()+RAND())-6))-1)+Real_MC_30Y!U$58)</x:f>
        <x:v>2380153.2357948674</x:v>
      </x:c>
      <x:c r="V75" s="50" t="n">
        <x:f>MAX(0,U75*(1+EXP((LN(1+Real_MC_30Y!$J$11)-0.5*Real_MC_30Y!$J$12^2)+Real_MC_30Y!$J$12*((RAND()+RAND()+RAND()+RAND()+RAND()+RAND()+RAND()+RAND()+RAND()+RAND()+RAND()+RAND())-6))-1)+Real_MC_30Y!V$58)</x:f>
        <x:v>2588420.0754974824</x:v>
      </x:c>
      <x:c r="W75" s="50" t="n">
        <x:f>MAX(0,V75*(1+EXP((LN(1+Real_MC_30Y!$J$11)-0.5*Real_MC_30Y!$J$12^2)+Real_MC_30Y!$J$12*((RAND()+RAND()+RAND()+RAND()+RAND()+RAND()+RAND()+RAND()+RAND()+RAND()+RAND()+RAND())-6))-1)+Real_MC_30Y!W$58)</x:f>
        <x:v>2521158.018009928</x:v>
      </x:c>
      <x:c r="X75" s="50" t="n">
        <x:f>MAX(0,W75*(1+EXP((LN(1+Real_MC_30Y!$J$11)-0.5*Real_MC_30Y!$J$12^2)+Real_MC_30Y!$J$12*((RAND()+RAND()+RAND()+RAND()+RAND()+RAND()+RAND()+RAND()+RAND()+RAND()+RAND()+RAND())-6))-1)+Real_MC_30Y!X$58)</x:f>
        <x:v>2422794.3970044525</x:v>
      </x:c>
      <x:c r="Y75" s="50" t="n">
        <x:f>MAX(0,X75*(1+EXP((LN(1+Real_MC_30Y!$J$11)-0.5*Real_MC_30Y!$J$12^2)+Real_MC_30Y!$J$12*((RAND()+RAND()+RAND()+RAND()+RAND()+RAND()+RAND()+RAND()+RAND()+RAND()+RAND()+RAND())-6))-1)+Real_MC_30Y!Y$58)</x:f>
        <x:v>2618053.9846711825</x:v>
      </x:c>
      <x:c r="Z75" s="50" t="n">
        <x:f>MAX(0,Y75*(1+EXP((LN(1+Real_MC_30Y!$J$11)-0.5*Real_MC_30Y!$J$12^2)+Real_MC_30Y!$J$12*((RAND()+RAND()+RAND()+RAND()+RAND()+RAND()+RAND()+RAND()+RAND()+RAND()+RAND()+RAND())-6))-1)+Real_MC_30Y!Z$58)</x:f>
        <x:v>3115898.4300719686</x:v>
      </x:c>
      <x:c r="AA75" s="50" t="n">
        <x:f>MAX(0,Z75*(1+EXP((LN(1+Real_MC_30Y!$J$11)-0.5*Real_MC_30Y!$J$12^2)+Real_MC_30Y!$J$12*((RAND()+RAND()+RAND()+RAND()+RAND()+RAND()+RAND()+RAND()+RAND()+RAND()+RAND()+RAND())-6))-1)+Real_MC_30Y!AA$58)</x:f>
        <x:v>4375375.37918862</x:v>
      </x:c>
      <x:c r="AB75" s="50" t="n">
        <x:f>MAX(0,AA75*(1+EXP((LN(1+Real_MC_30Y!$J$11)-0.5*Real_MC_30Y!$J$12^2)+Real_MC_30Y!$J$12*((RAND()+RAND()+RAND()+RAND()+RAND()+RAND()+RAND()+RAND()+RAND()+RAND()+RAND()+RAND())-6))-1)+Real_MC_30Y!AB$58)</x:f>
        <x:v>4412893.347444695</x:v>
      </x:c>
      <x:c r="AC75" s="50" t="n">
        <x:f>MAX(0,AB75*(1+EXP((LN(1+Real_MC_30Y!$J$11)-0.5*Real_MC_30Y!$J$12^2)+Real_MC_30Y!$J$12*((RAND()+RAND()+RAND()+RAND()+RAND()+RAND()+RAND()+RAND()+RAND()+RAND()+RAND()+RAND())-6))-1)+Real_MC_30Y!AC$58)</x:f>
        <x:v>5528547.784900059</x:v>
      </x:c>
      <x:c r="AD75" s="50" t="n">
        <x:f>MAX(0,AC75*(1+EXP((LN(1+Real_MC_30Y!$J$11)-0.5*Real_MC_30Y!$J$12^2)+Real_MC_30Y!$J$12*((RAND()+RAND()+RAND()+RAND()+RAND()+RAND()+RAND()+RAND()+RAND()+RAND()+RAND()+RAND())-6))-1)+Real_MC_30Y!AD$58)</x:f>
        <x:v>4768150.029683754</x:v>
      </x:c>
      <x:c r="AE75" s="50" t="n">
        <x:f>MAX(0,AD75*(1+EXP((LN(1+Real_MC_30Y!$J$11)-0.5*Real_MC_30Y!$J$12^2)+Real_MC_30Y!$J$12*((RAND()+RAND()+RAND()+RAND()+RAND()+RAND()+RAND()+RAND()+RAND()+RAND()+RAND()+RAND())-6))-1)+Real_MC_30Y!AE$58)</x:f>
        <x:v>5560497.615342557</x:v>
      </x:c>
      <x:c r="AF75" s="50" t="n">
        <x:f>MAX(0,AE75*(1+EXP((LN(1+Real_MC_30Y!$J$11)-0.5*Real_MC_30Y!$J$12^2)+Real_MC_30Y!$J$12*((RAND()+RAND()+RAND()+RAND()+RAND()+RAND()+RAND()+RAND()+RAND()+RAND()+RAND()+RAND())-6))-1)+Real_MC_30Y!AF$58)</x:f>
        <x:v>9104269.548535803</x:v>
      </x:c>
    </x:row>
    <x:row r="76">
      <x:c r="A76">
        <x:v>72</x:v>
      </x:c>
      <x:c r="B76" s="50" t="n">
        <x:f>MAX(0,Liquidity_30Y!$C$14+Real_MC_30Y!B$57-Real_MC_30Y!B$56)</x:f>
        <x:v>1029031.25</x:v>
      </x:c>
      <x:c r="C76" s="50" t="n">
        <x:f>MAX(0,B76*(1+EXP((LN(1+Real_MC_30Y!$J$11)-0.5*Real_MC_30Y!$J$12^2)+Real_MC_30Y!$J$12*((RAND()+RAND()+RAND()+RAND()+RAND()+RAND()+RAND()+RAND()+RAND()+RAND()+RAND()+RAND())-6))-1)+Real_MC_30Y!C$58)</x:f>
        <x:v>1126830.9368931185</x:v>
      </x:c>
      <x:c r="D76" s="50" t="n">
        <x:f>MAX(0,C76*(1+EXP((LN(1+Real_MC_30Y!$J$11)-0.5*Real_MC_30Y!$J$12^2)+Real_MC_30Y!$J$12*((RAND()+RAND()+RAND()+RAND()+RAND()+RAND()+RAND()+RAND()+RAND()+RAND()+RAND()+RAND())-6))-1)+Real_MC_30Y!D$58)</x:f>
        <x:v>1238729.895086426</x:v>
      </x:c>
      <x:c r="E76" s="50" t="n">
        <x:f>MAX(0,D76*(1+EXP((LN(1+Real_MC_30Y!$J$11)-0.5*Real_MC_30Y!$J$12^2)+Real_MC_30Y!$J$12*((RAND()+RAND()+RAND()+RAND()+RAND()+RAND()+RAND()+RAND()+RAND()+RAND()+RAND()+RAND())-6))-1)+Real_MC_30Y!E$58)</x:f>
        <x:v>1137451.867983428</x:v>
      </x:c>
      <x:c r="F76" s="50" t="n">
        <x:f>MAX(0,E76*(1+EXP((LN(1+Real_MC_30Y!$J$11)-0.5*Real_MC_30Y!$J$12^2)+Real_MC_30Y!$J$12*((RAND()+RAND()+RAND()+RAND()+RAND()+RAND()+RAND()+RAND()+RAND()+RAND()+RAND()+RAND())-6))-1)+Real_MC_30Y!F$58)</x:f>
        <x:v>1361548.0078426679</x:v>
      </x:c>
      <x:c r="G76" s="50" t="n">
        <x:f>MAX(0,F76*(1+EXP((LN(1+Real_MC_30Y!$J$11)-0.5*Real_MC_30Y!$J$12^2)+Real_MC_30Y!$J$12*((RAND()+RAND()+RAND()+RAND()+RAND()+RAND()+RAND()+RAND()+RAND()+RAND()+RAND()+RAND())-6))-1)+Real_MC_30Y!G$58)</x:f>
        <x:v>1253789.1191421736</x:v>
      </x:c>
      <x:c r="H76" s="50" t="n">
        <x:f>MAX(0,G76*(1+EXP((LN(1+Real_MC_30Y!$J$11)-0.5*Real_MC_30Y!$J$12^2)+Real_MC_30Y!$J$12*((RAND()+RAND()+RAND()+RAND()+RAND()+RAND()+RAND()+RAND()+RAND()+RAND()+RAND()+RAND())-6))-1)+Real_MC_30Y!H$58)</x:f>
        <x:v>1890894.4593751496</x:v>
      </x:c>
      <x:c r="I76" s="50" t="n">
        <x:f>MAX(0,H76*(1+EXP((LN(1+Real_MC_30Y!$J$11)-0.5*Real_MC_30Y!$J$12^2)+Real_MC_30Y!$J$12*((RAND()+RAND()+RAND()+RAND()+RAND()+RAND()+RAND()+RAND()+RAND()+RAND()+RAND()+RAND())-6))-1)+Real_MC_30Y!I$58)</x:f>
        <x:v>2179121.6487136246</x:v>
      </x:c>
      <x:c r="J76" s="50" t="n">
        <x:f>MAX(0,I76*(1+EXP((LN(1+Real_MC_30Y!$J$11)-0.5*Real_MC_30Y!$J$12^2)+Real_MC_30Y!$J$12*((RAND()+RAND()+RAND()+RAND()+RAND()+RAND()+RAND()+RAND()+RAND()+RAND()+RAND()+RAND())-6))-1)+Real_MC_30Y!J$58)</x:f>
        <x:v>2133536.6744759874</x:v>
      </x:c>
      <x:c r="K76" s="50" t="n">
        <x:f>MAX(0,J76*(1+EXP((LN(1+Real_MC_30Y!$J$11)-0.5*Real_MC_30Y!$J$12^2)+Real_MC_30Y!$J$12*((RAND()+RAND()+RAND()+RAND()+RAND()+RAND()+RAND()+RAND()+RAND()+RAND()+RAND()+RAND())-6))-1)+Real_MC_30Y!K$58)</x:f>
        <x:v>1970274.2633640682</x:v>
      </x:c>
      <x:c r="L76" s="50" t="n">
        <x:f>MAX(0,K76*(1+EXP((LN(1+Real_MC_30Y!$J$11)-0.5*Real_MC_30Y!$J$12^2)+Real_MC_30Y!$J$12*((RAND()+RAND()+RAND()+RAND()+RAND()+RAND()+RAND()+RAND()+RAND()+RAND()+RAND()+RAND())-6))-1)+Real_MC_30Y!L$58)</x:f>
        <x:v>2259273.511826005</x:v>
      </x:c>
      <x:c r="M76" s="50" t="n">
        <x:f>MAX(0,L76*(1+EXP((LN(1+Real_MC_30Y!$J$11)-0.5*Real_MC_30Y!$J$12^2)+Real_MC_30Y!$J$12*((RAND()+RAND()+RAND()+RAND()+RAND()+RAND()+RAND()+RAND()+RAND()+RAND()+RAND()+RAND())-6))-1)+Real_MC_30Y!M$58)</x:f>
        <x:v>3029831.5663569476</x:v>
      </x:c>
      <x:c r="N76" s="50" t="n">
        <x:f>MAX(0,M76*(1+EXP((LN(1+Real_MC_30Y!$J$11)-0.5*Real_MC_30Y!$J$12^2)+Real_MC_30Y!$J$12*((RAND()+RAND()+RAND()+RAND()+RAND()+RAND()+RAND()+RAND()+RAND()+RAND()+RAND()+RAND())-6))-1)+Real_MC_30Y!N$58)</x:f>
        <x:v>3102526.2889631414</x:v>
      </x:c>
      <x:c r="O76" s="50" t="n">
        <x:f>MAX(0,N76*(1+EXP((LN(1+Real_MC_30Y!$J$11)-0.5*Real_MC_30Y!$J$12^2)+Real_MC_30Y!$J$12*((RAND()+RAND()+RAND()+RAND()+RAND()+RAND()+RAND()+RAND()+RAND()+RAND()+RAND()+RAND())-6))-1)+Real_MC_30Y!O$58)</x:f>
        <x:v>3115574.760693566</x:v>
      </x:c>
      <x:c r="P76" s="50" t="n">
        <x:f>MAX(0,O76*(1+EXP((LN(1+Real_MC_30Y!$J$11)-0.5*Real_MC_30Y!$J$12^2)+Real_MC_30Y!$J$12*((RAND()+RAND()+RAND()+RAND()+RAND()+RAND()+RAND()+RAND()+RAND()+RAND()+RAND()+RAND())-6))-1)+Real_MC_30Y!P$58)</x:f>
        <x:v>3502030.7542280327</x:v>
      </x:c>
      <x:c r="Q76" s="50" t="n">
        <x:f>MAX(0,P76*(1+EXP((LN(1+Real_MC_30Y!$J$11)-0.5*Real_MC_30Y!$J$12^2)+Real_MC_30Y!$J$12*((RAND()+RAND()+RAND()+RAND()+RAND()+RAND()+RAND()+RAND()+RAND()+RAND()+RAND()+RAND())-6))-1)+Real_MC_30Y!Q$58)</x:f>
        <x:v>3321122.151621042</x:v>
      </x:c>
      <x:c r="R76" s="50" t="n">
        <x:f>MAX(0,Q76*(1+EXP((LN(1+Real_MC_30Y!$J$11)-0.5*Real_MC_30Y!$J$12^2)+Real_MC_30Y!$J$12*((RAND()+RAND()+RAND()+RAND()+RAND()+RAND()+RAND()+RAND()+RAND()+RAND()+RAND()+RAND())-6))-1)+Real_MC_30Y!R$58)</x:f>
        <x:v>3219869.083117252</x:v>
      </x:c>
      <x:c r="S76" s="50" t="n">
        <x:f>MAX(0,R76*(1+EXP((LN(1+Real_MC_30Y!$J$11)-0.5*Real_MC_30Y!$J$12^2)+Real_MC_30Y!$J$12*((RAND()+RAND()+RAND()+RAND()+RAND()+RAND()+RAND()+RAND()+RAND()+RAND()+RAND()+RAND())-6))-1)+Real_MC_30Y!S$58)</x:f>
        <x:v>3119960.5568432854</x:v>
      </x:c>
      <x:c r="T76" s="50" t="n">
        <x:f>MAX(0,S76*(1+EXP((LN(1+Real_MC_30Y!$J$11)-0.5*Real_MC_30Y!$J$12^2)+Real_MC_30Y!$J$12*((RAND()+RAND()+RAND()+RAND()+RAND()+RAND()+RAND()+RAND()+RAND()+RAND()+RAND()+RAND())-6))-1)+Real_MC_30Y!T$58)</x:f>
        <x:v>3894027.335739102</x:v>
      </x:c>
      <x:c r="U76" s="50" t="n">
        <x:f>MAX(0,T76*(1+EXP((LN(1+Real_MC_30Y!$J$11)-0.5*Real_MC_30Y!$J$12^2)+Real_MC_30Y!$J$12*((RAND()+RAND()+RAND()+RAND()+RAND()+RAND()+RAND()+RAND()+RAND()+RAND()+RAND()+RAND())-6))-1)+Real_MC_30Y!U$58)</x:f>
        <x:v>4785066.69623256</x:v>
      </x:c>
      <x:c r="V76" s="50" t="n">
        <x:f>MAX(0,U76*(1+EXP((LN(1+Real_MC_30Y!$J$11)-0.5*Real_MC_30Y!$J$12^2)+Real_MC_30Y!$J$12*((RAND()+RAND()+RAND()+RAND()+RAND()+RAND()+RAND()+RAND()+RAND()+RAND()+RAND()+RAND())-6))-1)+Real_MC_30Y!V$58)</x:f>
        <x:v>4696795.70688865</x:v>
      </x:c>
      <x:c r="W76" s="50" t="n">
        <x:f>MAX(0,V76*(1+EXP((LN(1+Real_MC_30Y!$J$11)-0.5*Real_MC_30Y!$J$12^2)+Real_MC_30Y!$J$12*((RAND()+RAND()+RAND()+RAND()+RAND()+RAND()+RAND()+RAND()+RAND()+RAND()+RAND()+RAND())-6))-1)+Real_MC_30Y!W$58)</x:f>
        <x:v>5758423.225067692</x:v>
      </x:c>
      <x:c r="X76" s="50" t="n">
        <x:f>MAX(0,W76*(1+EXP((LN(1+Real_MC_30Y!$J$11)-0.5*Real_MC_30Y!$J$12^2)+Real_MC_30Y!$J$12*((RAND()+RAND()+RAND()+RAND()+RAND()+RAND()+RAND()+RAND()+RAND()+RAND()+RAND()+RAND())-6))-1)+Real_MC_30Y!X$58)</x:f>
        <x:v>4416706.899714268</x:v>
      </x:c>
      <x:c r="Y76" s="50" t="n">
        <x:f>MAX(0,X76*(1+EXP((LN(1+Real_MC_30Y!$J$11)-0.5*Real_MC_30Y!$J$12^2)+Real_MC_30Y!$J$12*((RAND()+RAND()+RAND()+RAND()+RAND()+RAND()+RAND()+RAND()+RAND()+RAND()+RAND()+RAND())-6))-1)+Real_MC_30Y!Y$58)</x:f>
        <x:v>4257701.38231119</x:v>
      </x:c>
      <x:c r="Z76" s="50" t="n">
        <x:f>MAX(0,Y76*(1+EXP((LN(1+Real_MC_30Y!$J$11)-0.5*Real_MC_30Y!$J$12^2)+Real_MC_30Y!$J$12*((RAND()+RAND()+RAND()+RAND()+RAND()+RAND()+RAND()+RAND()+RAND()+RAND()+RAND()+RAND())-6))-1)+Real_MC_30Y!Z$58)</x:f>
        <x:v>5600516.1263417285</x:v>
      </x:c>
      <x:c r="AA76" s="50" t="n">
        <x:f>MAX(0,Z76*(1+EXP((LN(1+Real_MC_30Y!$J$11)-0.5*Real_MC_30Y!$J$12^2)+Real_MC_30Y!$J$12*((RAND()+RAND()+RAND()+RAND()+RAND()+RAND()+RAND()+RAND()+RAND()+RAND()+RAND()+RAND())-6))-1)+Real_MC_30Y!AA$58)</x:f>
        <x:v>5291147.898055063</x:v>
      </x:c>
      <x:c r="AB76" s="50" t="n">
        <x:f>MAX(0,AA76*(1+EXP((LN(1+Real_MC_30Y!$J$11)-0.5*Real_MC_30Y!$J$12^2)+Real_MC_30Y!$J$12*((RAND()+RAND()+RAND()+RAND()+RAND()+RAND()+RAND()+RAND()+RAND()+RAND()+RAND()+RAND())-6))-1)+Real_MC_30Y!AB$58)</x:f>
        <x:v>5325845.732228533</x:v>
      </x:c>
      <x:c r="AC76" s="50" t="n">
        <x:f>MAX(0,AB76*(1+EXP((LN(1+Real_MC_30Y!$J$11)-0.5*Real_MC_30Y!$J$12^2)+Real_MC_30Y!$J$12*((RAND()+RAND()+RAND()+RAND()+RAND()+RAND()+RAND()+RAND()+RAND()+RAND()+RAND()+RAND())-6))-1)+Real_MC_30Y!AC$58)</x:f>
        <x:v>4886064.276717993</x:v>
      </x:c>
      <x:c r="AD76" s="50" t="n">
        <x:f>MAX(0,AC76*(1+EXP((LN(1+Real_MC_30Y!$J$11)-0.5*Real_MC_30Y!$J$12^2)+Real_MC_30Y!$J$12*((RAND()+RAND()+RAND()+RAND()+RAND()+RAND()+RAND()+RAND()+RAND()+RAND()+RAND()+RAND())-6))-1)+Real_MC_30Y!AD$58)</x:f>
        <x:v>6410420.78459515</x:v>
      </x:c>
      <x:c r="AE76" s="50" t="n">
        <x:f>MAX(0,AD76*(1+EXP((LN(1+Real_MC_30Y!$J$11)-0.5*Real_MC_30Y!$J$12^2)+Real_MC_30Y!$J$12*((RAND()+RAND()+RAND()+RAND()+RAND()+RAND()+RAND()+RAND()+RAND()+RAND()+RAND()+RAND())-6))-1)+Real_MC_30Y!AE$58)</x:f>
        <x:v>5982659.257042361</x:v>
      </x:c>
      <x:c r="AF76" s="50" t="n">
        <x:f>MAX(0,AE76*(1+EXP((LN(1+Real_MC_30Y!$J$11)-0.5*Real_MC_30Y!$J$12^2)+Real_MC_30Y!$J$12*((RAND()+RAND()+RAND()+RAND()+RAND()+RAND()+RAND()+RAND()+RAND()+RAND()+RAND()+RAND())-6))-1)+Real_MC_30Y!AF$58)</x:f>
        <x:v>7950271.804310433</x:v>
      </x:c>
    </x:row>
    <x:row r="77">
      <x:c r="A77">
        <x:v>73</x:v>
      </x:c>
      <x:c r="B77" s="50" t="n">
        <x:f>MAX(0,Liquidity_30Y!$C$14+Real_MC_30Y!B$57-Real_MC_30Y!B$56)</x:f>
        <x:v>1029031.25</x:v>
      </x:c>
      <x:c r="C77" s="50" t="n">
        <x:f>MAX(0,B77*(1+EXP((LN(1+Real_MC_30Y!$J$11)-0.5*Real_MC_30Y!$J$12^2)+Real_MC_30Y!$J$12*((RAND()+RAND()+RAND()+RAND()+RAND()+RAND()+RAND()+RAND()+RAND()+RAND()+RAND()+RAND())-6))-1)+Real_MC_30Y!C$58)</x:f>
        <x:v>1206614.3481778507</x:v>
      </x:c>
      <x:c r="D77" s="50" t="n">
        <x:f>MAX(0,C77*(1+EXP((LN(1+Real_MC_30Y!$J$11)-0.5*Real_MC_30Y!$J$12^2)+Real_MC_30Y!$J$12*((RAND()+RAND()+RAND()+RAND()+RAND()+RAND()+RAND()+RAND()+RAND()+RAND()+RAND()+RAND())-6))-1)+Real_MC_30Y!D$58)</x:f>
        <x:v>1056689.978910332</x:v>
      </x:c>
      <x:c r="E77" s="50" t="n">
        <x:f>MAX(0,D77*(1+EXP((LN(1+Real_MC_30Y!$J$11)-0.5*Real_MC_30Y!$J$12^2)+Real_MC_30Y!$J$12*((RAND()+RAND()+RAND()+RAND()+RAND()+RAND()+RAND()+RAND()+RAND()+RAND()+RAND()+RAND())-6))-1)+Real_MC_30Y!E$58)</x:f>
        <x:v>1435654.6690005586</x:v>
      </x:c>
      <x:c r="F77" s="50" t="n">
        <x:f>MAX(0,E77*(1+EXP((LN(1+Real_MC_30Y!$J$11)-0.5*Real_MC_30Y!$J$12^2)+Real_MC_30Y!$J$12*((RAND()+RAND()+RAND()+RAND()+RAND()+RAND()+RAND()+RAND()+RAND()+RAND()+RAND()+RAND())-6))-1)+Real_MC_30Y!F$58)</x:f>
        <x:v>1278043.6970236085</x:v>
      </x:c>
      <x:c r="G77" s="50" t="n">
        <x:f>MAX(0,F77*(1+EXP((LN(1+Real_MC_30Y!$J$11)-0.5*Real_MC_30Y!$J$12^2)+Real_MC_30Y!$J$12*((RAND()+RAND()+RAND()+RAND()+RAND()+RAND()+RAND()+RAND()+RAND()+RAND()+RAND()+RAND())-6))-1)+Real_MC_30Y!G$58)</x:f>
        <x:v>1369513.5072957352</x:v>
      </x:c>
      <x:c r="H77" s="50" t="n">
        <x:f>MAX(0,G77*(1+EXP((LN(1+Real_MC_30Y!$J$11)-0.5*Real_MC_30Y!$J$12^2)+Real_MC_30Y!$J$12*((RAND()+RAND()+RAND()+RAND()+RAND()+RAND()+RAND()+RAND()+RAND()+RAND()+RAND()+RAND())-6))-1)+Real_MC_30Y!H$58)</x:f>
        <x:v>1511349.040227962</x:v>
      </x:c>
      <x:c r="I77" s="50" t="n">
        <x:f>MAX(0,H77*(1+EXP((LN(1+Real_MC_30Y!$J$11)-0.5*Real_MC_30Y!$J$12^2)+Real_MC_30Y!$J$12*((RAND()+RAND()+RAND()+RAND()+RAND()+RAND()+RAND()+RAND()+RAND()+RAND()+RAND()+RAND())-6))-1)+Real_MC_30Y!I$58)</x:f>
        <x:v>1801087.2093589741</x:v>
      </x:c>
      <x:c r="J77" s="50" t="n">
        <x:f>MAX(0,I77*(1+EXP((LN(1+Real_MC_30Y!$J$11)-0.5*Real_MC_30Y!$J$12^2)+Real_MC_30Y!$J$12*((RAND()+RAND()+RAND()+RAND()+RAND()+RAND()+RAND()+RAND()+RAND()+RAND()+RAND()+RAND())-6))-1)+Real_MC_30Y!J$58)</x:f>
        <x:v>1807830.0530260783</x:v>
      </x:c>
      <x:c r="K77" s="50" t="n">
        <x:f>MAX(0,J77*(1+EXP((LN(1+Real_MC_30Y!$J$11)-0.5*Real_MC_30Y!$J$12^2)+Real_MC_30Y!$J$12*((RAND()+RAND()+RAND()+RAND()+RAND()+RAND()+RAND()+RAND()+RAND()+RAND()+RAND()+RAND())-6))-1)+Real_MC_30Y!K$58)</x:f>
        <x:v>2060488.8018121468</x:v>
      </x:c>
      <x:c r="L77" s="50" t="n">
        <x:f>MAX(0,K77*(1+EXP((LN(1+Real_MC_30Y!$J$11)-0.5*Real_MC_30Y!$J$12^2)+Real_MC_30Y!$J$12*((RAND()+RAND()+RAND()+RAND()+RAND()+RAND()+RAND()+RAND()+RAND()+RAND()+RAND()+RAND())-6))-1)+Real_MC_30Y!L$58)</x:f>
        <x:v>2395972.5270067304</x:v>
      </x:c>
      <x:c r="M77" s="50" t="n">
        <x:f>MAX(0,L77*(1+EXP((LN(1+Real_MC_30Y!$J$11)-0.5*Real_MC_30Y!$J$12^2)+Real_MC_30Y!$J$12*((RAND()+RAND()+RAND()+RAND()+RAND()+RAND()+RAND()+RAND()+RAND()+RAND()+RAND()+RAND())-6))-1)+Real_MC_30Y!M$58)</x:f>
        <x:v>2845878.1004716163</x:v>
      </x:c>
      <x:c r="N77" s="50" t="n">
        <x:f>MAX(0,M77*(1+EXP((LN(1+Real_MC_30Y!$J$11)-0.5*Real_MC_30Y!$J$12^2)+Real_MC_30Y!$J$12*((RAND()+RAND()+RAND()+RAND()+RAND()+RAND()+RAND()+RAND()+RAND()+RAND()+RAND()+RAND())-6))-1)+Real_MC_30Y!N$58)</x:f>
        <x:v>2803886.2320536855</x:v>
      </x:c>
      <x:c r="O77" s="50" t="n">
        <x:f>MAX(0,N77*(1+EXP((LN(1+Real_MC_30Y!$J$11)-0.5*Real_MC_30Y!$J$12^2)+Real_MC_30Y!$J$12*((RAND()+RAND()+RAND()+RAND()+RAND()+RAND()+RAND()+RAND()+RAND()+RAND()+RAND()+RAND())-6))-1)+Real_MC_30Y!O$58)</x:f>
        <x:v>3434427.5352368113</x:v>
      </x:c>
      <x:c r="P77" s="50" t="n">
        <x:f>MAX(0,O77*(1+EXP((LN(1+Real_MC_30Y!$J$11)-0.5*Real_MC_30Y!$J$12^2)+Real_MC_30Y!$J$12*((RAND()+RAND()+RAND()+RAND()+RAND()+RAND()+RAND()+RAND()+RAND()+RAND()+RAND()+RAND())-6))-1)+Real_MC_30Y!P$58)</x:f>
        <x:v>2875891.9388748007</x:v>
      </x:c>
      <x:c r="Q77" s="50" t="n">
        <x:f>MAX(0,P77*(1+EXP((LN(1+Real_MC_30Y!$J$11)-0.5*Real_MC_30Y!$J$12^2)+Real_MC_30Y!$J$12*((RAND()+RAND()+RAND()+RAND()+RAND()+RAND()+RAND()+RAND()+RAND()+RAND()+RAND()+RAND())-6))-1)+Real_MC_30Y!Q$58)</x:f>
        <x:v>3359969.0488521457</x:v>
      </x:c>
      <x:c r="R77" s="50" t="n">
        <x:f>MAX(0,Q77*(1+EXP((LN(1+Real_MC_30Y!$J$11)-0.5*Real_MC_30Y!$J$12^2)+Real_MC_30Y!$J$12*((RAND()+RAND()+RAND()+RAND()+RAND()+RAND()+RAND()+RAND()+RAND()+RAND()+RAND()+RAND())-6))-1)+Real_MC_30Y!R$58)</x:f>
        <x:v>3127444.5041478956</x:v>
      </x:c>
      <x:c r="S77" s="50" t="n">
        <x:f>MAX(0,R77*(1+EXP((LN(1+Real_MC_30Y!$J$11)-0.5*Real_MC_30Y!$J$12^2)+Real_MC_30Y!$J$12*((RAND()+RAND()+RAND()+RAND()+RAND()+RAND()+RAND()+RAND()+RAND()+RAND()+RAND()+RAND())-6))-1)+Real_MC_30Y!S$58)</x:f>
        <x:v>3202592.6664886028</x:v>
      </x:c>
      <x:c r="T77" s="50" t="n">
        <x:f>MAX(0,S77*(1+EXP((LN(1+Real_MC_30Y!$J$11)-0.5*Real_MC_30Y!$J$12^2)+Real_MC_30Y!$J$12*((RAND()+RAND()+RAND()+RAND()+RAND()+RAND()+RAND()+RAND()+RAND()+RAND()+RAND()+RAND())-6))-1)+Real_MC_30Y!T$58)</x:f>
        <x:v>3621478.2784101395</x:v>
      </x:c>
      <x:c r="U77" s="50" t="n">
        <x:f>MAX(0,T77*(1+EXP((LN(1+Real_MC_30Y!$J$11)-0.5*Real_MC_30Y!$J$12^2)+Real_MC_30Y!$J$12*((RAND()+RAND()+RAND()+RAND()+RAND()+RAND()+RAND()+RAND()+RAND()+RAND()+RAND()+RAND())-6))-1)+Real_MC_30Y!U$58)</x:f>
        <x:v>3421756.7542718654</x:v>
      </x:c>
      <x:c r="V77" s="50" t="n">
        <x:f>MAX(0,U77*(1+EXP((LN(1+Real_MC_30Y!$J$11)-0.5*Real_MC_30Y!$J$12^2)+Real_MC_30Y!$J$12*((RAND()+RAND()+RAND()+RAND()+RAND()+RAND()+RAND()+RAND()+RAND()+RAND()+RAND()+RAND())-6))-1)+Real_MC_30Y!V$58)</x:f>
        <x:v>4571382.069105839</x:v>
      </x:c>
      <x:c r="W77" s="50" t="n">
        <x:f>MAX(0,V77*(1+EXP((LN(1+Real_MC_30Y!$J$11)-0.5*Real_MC_30Y!$J$12^2)+Real_MC_30Y!$J$12*((RAND()+RAND()+RAND()+RAND()+RAND()+RAND()+RAND()+RAND()+RAND()+RAND()+RAND()+RAND())-6))-1)+Real_MC_30Y!W$58)</x:f>
        <x:v>4647608.456338815</x:v>
      </x:c>
      <x:c r="X77" s="50" t="n">
        <x:f>MAX(0,W77*(1+EXP((LN(1+Real_MC_30Y!$J$11)-0.5*Real_MC_30Y!$J$12^2)+Real_MC_30Y!$J$12*((RAND()+RAND()+RAND()+RAND()+RAND()+RAND()+RAND()+RAND()+RAND()+RAND()+RAND()+RAND())-6))-1)+Real_MC_30Y!X$58)</x:f>
        <x:v>5293951.599547009</x:v>
      </x:c>
      <x:c r="Y77" s="50" t="n">
        <x:f>MAX(0,X77*(1+EXP((LN(1+Real_MC_30Y!$J$11)-0.5*Real_MC_30Y!$J$12^2)+Real_MC_30Y!$J$12*((RAND()+RAND()+RAND()+RAND()+RAND()+RAND()+RAND()+RAND()+RAND()+RAND()+RAND()+RAND())-6))-1)+Real_MC_30Y!Y$58)</x:f>
        <x:v>6292807.254712825</x:v>
      </x:c>
      <x:c r="Z77" s="50" t="n">
        <x:f>MAX(0,Y77*(1+EXP((LN(1+Real_MC_30Y!$J$11)-0.5*Real_MC_30Y!$J$12^2)+Real_MC_30Y!$J$12*((RAND()+RAND()+RAND()+RAND()+RAND()+RAND()+RAND()+RAND()+RAND()+RAND()+RAND()+RAND())-6))-1)+Real_MC_30Y!Z$58)</x:f>
        <x:v>7573112.687298447</x:v>
      </x:c>
      <x:c r="AA77" s="50" t="n">
        <x:f>MAX(0,Z77*(1+EXP((LN(1+Real_MC_30Y!$J$11)-0.5*Real_MC_30Y!$J$12^2)+Real_MC_30Y!$J$12*((RAND()+RAND()+RAND()+RAND()+RAND()+RAND()+RAND()+RAND()+RAND()+RAND()+RAND()+RAND())-6))-1)+Real_MC_30Y!AA$58)</x:f>
        <x:v>7922623.465310096</x:v>
      </x:c>
      <x:c r="AB77" s="50" t="n">
        <x:f>MAX(0,AA77*(1+EXP((LN(1+Real_MC_30Y!$J$11)-0.5*Real_MC_30Y!$J$12^2)+Real_MC_30Y!$J$12*((RAND()+RAND()+RAND()+RAND()+RAND()+RAND()+RAND()+RAND()+RAND()+RAND()+RAND()+RAND())-6))-1)+Real_MC_30Y!AB$58)</x:f>
        <x:v>7436296.8875205945</x:v>
      </x:c>
      <x:c r="AC77" s="50" t="n">
        <x:f>MAX(0,AB77*(1+EXP((LN(1+Real_MC_30Y!$J$11)-0.5*Real_MC_30Y!$J$12^2)+Real_MC_30Y!$J$12*((RAND()+RAND()+RAND()+RAND()+RAND()+RAND()+RAND()+RAND()+RAND()+RAND()+RAND()+RAND())-6))-1)+Real_MC_30Y!AC$58)</x:f>
        <x:v>7163672.602821048</x:v>
      </x:c>
      <x:c r="AD77" s="50" t="n">
        <x:f>MAX(0,AC77*(1+EXP((LN(1+Real_MC_30Y!$J$11)-0.5*Real_MC_30Y!$J$12^2)+Real_MC_30Y!$J$12*((RAND()+RAND()+RAND()+RAND()+RAND()+RAND()+RAND()+RAND()+RAND()+RAND()+RAND()+RAND())-6))-1)+Real_MC_30Y!AD$58)</x:f>
        <x:v>7345633.688227331</x:v>
      </x:c>
      <x:c r="AE77" s="50" t="n">
        <x:f>MAX(0,AD77*(1+EXP((LN(1+Real_MC_30Y!$J$11)-0.5*Real_MC_30Y!$J$12^2)+Real_MC_30Y!$J$12*((RAND()+RAND()+RAND()+RAND()+RAND()+RAND()+RAND()+RAND()+RAND()+RAND()+RAND()+RAND())-6))-1)+Real_MC_30Y!AE$58)</x:f>
        <x:v>7405875.7634286815</x:v>
      </x:c>
      <x:c r="AF77" s="50" t="n">
        <x:f>MAX(0,AE77*(1+EXP((LN(1+Real_MC_30Y!$J$11)-0.5*Real_MC_30Y!$J$12^2)+Real_MC_30Y!$J$12*((RAND()+RAND()+RAND()+RAND()+RAND()+RAND()+RAND()+RAND()+RAND()+RAND()+RAND()+RAND())-6))-1)+Real_MC_30Y!AF$58)</x:f>
        <x:v>7326310.659605545</x:v>
      </x:c>
    </x:row>
    <x:row r="78">
      <x:c r="A78">
        <x:v>74</x:v>
      </x:c>
      <x:c r="B78" s="50" t="n">
        <x:f>MAX(0,Liquidity_30Y!$C$14+Real_MC_30Y!B$57-Real_MC_30Y!B$56)</x:f>
        <x:v>1029031.25</x:v>
      </x:c>
      <x:c r="C78" s="50" t="n">
        <x:f>MAX(0,B78*(1+EXP((LN(1+Real_MC_30Y!$J$11)-0.5*Real_MC_30Y!$J$12^2)+Real_MC_30Y!$J$12*((RAND()+RAND()+RAND()+RAND()+RAND()+RAND()+RAND()+RAND()+RAND()+RAND()+RAND()+RAND())-6))-1)+Real_MC_30Y!C$58)</x:f>
        <x:v>959343.9237299657</x:v>
      </x:c>
      <x:c r="D78" s="50" t="n">
        <x:f>MAX(0,C78*(1+EXP((LN(1+Real_MC_30Y!$J$11)-0.5*Real_MC_30Y!$J$12^2)+Real_MC_30Y!$J$12*((RAND()+RAND()+RAND()+RAND()+RAND()+RAND()+RAND()+RAND()+RAND()+RAND()+RAND()+RAND())-6))-1)+Real_MC_30Y!D$58)</x:f>
        <x:v>1113269.433895342</x:v>
      </x:c>
      <x:c r="E78" s="50" t="n">
        <x:f>MAX(0,D78*(1+EXP((LN(1+Real_MC_30Y!$J$11)-0.5*Real_MC_30Y!$J$12^2)+Real_MC_30Y!$J$12*((RAND()+RAND()+RAND()+RAND()+RAND()+RAND()+RAND()+RAND()+RAND()+RAND()+RAND()+RAND())-6))-1)+Real_MC_30Y!E$58)</x:f>
        <x:v>1164611.3725169273</x:v>
      </x:c>
      <x:c r="F78" s="50" t="n">
        <x:f>MAX(0,E78*(1+EXP((LN(1+Real_MC_30Y!$J$11)-0.5*Real_MC_30Y!$J$12^2)+Real_MC_30Y!$J$12*((RAND()+RAND()+RAND()+RAND()+RAND()+RAND()+RAND()+RAND()+RAND()+RAND()+RAND()+RAND())-6))-1)+Real_MC_30Y!F$58)</x:f>
        <x:v>937296.0764950961</x:v>
      </x:c>
      <x:c r="G78" s="50" t="n">
        <x:f>MAX(0,F78*(1+EXP((LN(1+Real_MC_30Y!$J$11)-0.5*Real_MC_30Y!$J$12^2)+Real_MC_30Y!$J$12*((RAND()+RAND()+RAND()+RAND()+RAND()+RAND()+RAND()+RAND()+RAND()+RAND()+RAND()+RAND())-6))-1)+Real_MC_30Y!G$58)</x:f>
        <x:v>798748.8659126633</x:v>
      </x:c>
      <x:c r="H78" s="50" t="n">
        <x:f>MAX(0,G78*(1+EXP((LN(1+Real_MC_30Y!$J$11)-0.5*Real_MC_30Y!$J$12^2)+Real_MC_30Y!$J$12*((RAND()+RAND()+RAND()+RAND()+RAND()+RAND()+RAND()+RAND()+RAND()+RAND()+RAND()+RAND())-6))-1)+Real_MC_30Y!H$58)</x:f>
        <x:v>692394.5216026454</x:v>
      </x:c>
      <x:c r="I78" s="50" t="n">
        <x:f>MAX(0,H78*(1+EXP((LN(1+Real_MC_30Y!$J$11)-0.5*Real_MC_30Y!$J$12^2)+Real_MC_30Y!$J$12*((RAND()+RAND()+RAND()+RAND()+RAND()+RAND()+RAND()+RAND()+RAND()+RAND()+RAND()+RAND())-6))-1)+Real_MC_30Y!I$58)</x:f>
        <x:v>1038030.3468313862</x:v>
      </x:c>
      <x:c r="J78" s="50" t="n">
        <x:f>MAX(0,I78*(1+EXP((LN(1+Real_MC_30Y!$J$11)-0.5*Real_MC_30Y!$J$12^2)+Real_MC_30Y!$J$12*((RAND()+RAND()+RAND()+RAND()+RAND()+RAND()+RAND()+RAND()+RAND()+RAND()+RAND()+RAND())-6))-1)+Real_MC_30Y!J$58)</x:f>
        <x:v>1017697.9931322624</x:v>
      </x:c>
      <x:c r="K78" s="50" t="n">
        <x:f>MAX(0,J78*(1+EXP((LN(1+Real_MC_30Y!$J$11)-0.5*Real_MC_30Y!$J$12^2)+Real_MC_30Y!$J$12*((RAND()+RAND()+RAND()+RAND()+RAND()+RAND()+RAND()+RAND()+RAND()+RAND()+RAND()+RAND())-6))-1)+Real_MC_30Y!K$58)</x:f>
        <x:v>1231011.0566577169</x:v>
      </x:c>
      <x:c r="L78" s="50" t="n">
        <x:f>MAX(0,K78*(1+EXP((LN(1+Real_MC_30Y!$J$11)-0.5*Real_MC_30Y!$J$12^2)+Real_MC_30Y!$J$12*((RAND()+RAND()+RAND()+RAND()+RAND()+RAND()+RAND()+RAND()+RAND()+RAND()+RAND()+RAND())-6))-1)+Real_MC_30Y!L$58)</x:f>
        <x:v>992510.7166953086</x:v>
      </x:c>
      <x:c r="M78" s="50" t="n">
        <x:f>MAX(0,L78*(1+EXP((LN(1+Real_MC_30Y!$J$11)-0.5*Real_MC_30Y!$J$12^2)+Real_MC_30Y!$J$12*((RAND()+RAND()+RAND()+RAND()+RAND()+RAND()+RAND()+RAND()+RAND()+RAND()+RAND()+RAND())-6))-1)+Real_MC_30Y!M$58)</x:f>
        <x:v>996642.3593505389</x:v>
      </x:c>
      <x:c r="N78" s="50" t="n">
        <x:f>MAX(0,M78*(1+EXP((LN(1+Real_MC_30Y!$J$11)-0.5*Real_MC_30Y!$J$12^2)+Real_MC_30Y!$J$12*((RAND()+RAND()+RAND()+RAND()+RAND()+RAND()+RAND()+RAND()+RAND()+RAND()+RAND()+RAND())-6))-1)+Real_MC_30Y!N$58)</x:f>
        <x:v>1227495.2190729696</x:v>
      </x:c>
      <x:c r="O78" s="50" t="n">
        <x:f>MAX(0,N78*(1+EXP((LN(1+Real_MC_30Y!$J$11)-0.5*Real_MC_30Y!$J$12^2)+Real_MC_30Y!$J$12*((RAND()+RAND()+RAND()+RAND()+RAND()+RAND()+RAND()+RAND()+RAND()+RAND()+RAND()+RAND())-6))-1)+Real_MC_30Y!O$58)</x:f>
        <x:v>1525269.3886724676</x:v>
      </x:c>
      <x:c r="P78" s="50" t="n">
        <x:f>MAX(0,O78*(1+EXP((LN(1+Real_MC_30Y!$J$11)-0.5*Real_MC_30Y!$J$12^2)+Real_MC_30Y!$J$12*((RAND()+RAND()+RAND()+RAND()+RAND()+RAND()+RAND()+RAND()+RAND()+RAND()+RAND()+RAND())-6))-1)+Real_MC_30Y!P$58)</x:f>
        <x:v>1863842.4712000068</x:v>
      </x:c>
      <x:c r="Q78" s="50" t="n">
        <x:f>MAX(0,P78*(1+EXP((LN(1+Real_MC_30Y!$J$11)-0.5*Real_MC_30Y!$J$12^2)+Real_MC_30Y!$J$12*((RAND()+RAND()+RAND()+RAND()+RAND()+RAND()+RAND()+RAND()+RAND()+RAND()+RAND()+RAND())-6))-1)+Real_MC_30Y!Q$58)</x:f>
        <x:v>2260436.674578951</x:v>
      </x:c>
      <x:c r="R78" s="50" t="n">
        <x:f>MAX(0,Q78*(1+EXP((LN(1+Real_MC_30Y!$J$11)-0.5*Real_MC_30Y!$J$12^2)+Real_MC_30Y!$J$12*((RAND()+RAND()+RAND()+RAND()+RAND()+RAND()+RAND()+RAND()+RAND()+RAND()+RAND()+RAND())-6))-1)+Real_MC_30Y!R$58)</x:f>
        <x:v>2735941.4029107736</x:v>
      </x:c>
      <x:c r="S78" s="50" t="n">
        <x:f>MAX(0,R78*(1+EXP((LN(1+Real_MC_30Y!$J$11)-0.5*Real_MC_30Y!$J$12^2)+Real_MC_30Y!$J$12*((RAND()+RAND()+RAND()+RAND()+RAND()+RAND()+RAND()+RAND()+RAND()+RAND()+RAND()+RAND())-6))-1)+Real_MC_30Y!S$58)</x:f>
        <x:v>2561221.0328840706</x:v>
      </x:c>
      <x:c r="T78" s="50" t="n">
        <x:f>MAX(0,S78*(1+EXP((LN(1+Real_MC_30Y!$J$11)-0.5*Real_MC_30Y!$J$12^2)+Real_MC_30Y!$J$12*((RAND()+RAND()+RAND()+RAND()+RAND()+RAND()+RAND()+RAND()+RAND()+RAND()+RAND()+RAND())-6))-1)+Real_MC_30Y!T$58)</x:f>
        <x:v>2593854.147225059</x:v>
      </x:c>
      <x:c r="U78" s="50" t="n">
        <x:f>MAX(0,T78*(1+EXP((LN(1+Real_MC_30Y!$J$11)-0.5*Real_MC_30Y!$J$12^2)+Real_MC_30Y!$J$12*((RAND()+RAND()+RAND()+RAND()+RAND()+RAND()+RAND()+RAND()+RAND()+RAND()+RAND()+RAND())-6))-1)+Real_MC_30Y!U$58)</x:f>
        <x:v>3039381.2585392976</x:v>
      </x:c>
      <x:c r="V78" s="50" t="n">
        <x:f>MAX(0,U78*(1+EXP((LN(1+Real_MC_30Y!$J$11)-0.5*Real_MC_30Y!$J$12^2)+Real_MC_30Y!$J$12*((RAND()+RAND()+RAND()+RAND()+RAND()+RAND()+RAND()+RAND()+RAND()+RAND()+RAND()+RAND())-6))-1)+Real_MC_30Y!V$58)</x:f>
        <x:v>4272487.453434894</x:v>
      </x:c>
      <x:c r="W78" s="50" t="n">
        <x:f>MAX(0,V78*(1+EXP((LN(1+Real_MC_30Y!$J$11)-0.5*Real_MC_30Y!$J$12^2)+Real_MC_30Y!$J$12*((RAND()+RAND()+RAND()+RAND()+RAND()+RAND()+RAND()+RAND()+RAND()+RAND()+RAND()+RAND())-6))-1)+Real_MC_30Y!W$58)</x:f>
        <x:v>4884506.194579165</x:v>
      </x:c>
      <x:c r="X78" s="50" t="n">
        <x:f>MAX(0,W78*(1+EXP((LN(1+Real_MC_30Y!$J$11)-0.5*Real_MC_30Y!$J$12^2)+Real_MC_30Y!$J$12*((RAND()+RAND()+RAND()+RAND()+RAND()+RAND()+RAND()+RAND()+RAND()+RAND()+RAND()+RAND())-6))-1)+Real_MC_30Y!X$58)</x:f>
        <x:v>5328102.703613462</x:v>
      </x:c>
      <x:c r="Y78" s="50" t="n">
        <x:f>MAX(0,X78*(1+EXP((LN(1+Real_MC_30Y!$J$11)-0.5*Real_MC_30Y!$J$12^2)+Real_MC_30Y!$J$12*((RAND()+RAND()+RAND()+RAND()+RAND()+RAND()+RAND()+RAND()+RAND()+RAND()+RAND()+RAND())-6))-1)+Real_MC_30Y!Y$58)</x:f>
        <x:v>5123062.205196099</x:v>
      </x:c>
      <x:c r="Z78" s="50" t="n">
        <x:f>MAX(0,Y78*(1+EXP((LN(1+Real_MC_30Y!$J$11)-0.5*Real_MC_30Y!$J$12^2)+Real_MC_30Y!$J$12*((RAND()+RAND()+RAND()+RAND()+RAND()+RAND()+RAND()+RAND()+RAND()+RAND()+RAND()+RAND())-6))-1)+Real_MC_30Y!Z$58)</x:f>
        <x:v>4721391.115969781</x:v>
      </x:c>
      <x:c r="AA78" s="50" t="n">
        <x:f>MAX(0,Z78*(1+EXP((LN(1+Real_MC_30Y!$J$11)-0.5*Real_MC_30Y!$J$12^2)+Real_MC_30Y!$J$12*((RAND()+RAND()+RAND()+RAND()+RAND()+RAND()+RAND()+RAND()+RAND()+RAND()+RAND()+RAND())-6))-1)+Real_MC_30Y!AA$58)</x:f>
        <x:v>4684883.913126709</x:v>
      </x:c>
      <x:c r="AB78" s="50" t="n">
        <x:f>MAX(0,AA78*(1+EXP((LN(1+Real_MC_30Y!$J$11)-0.5*Real_MC_30Y!$J$12^2)+Real_MC_30Y!$J$12*((RAND()+RAND()+RAND()+RAND()+RAND()+RAND()+RAND()+RAND()+RAND()+RAND()+RAND()+RAND())-6))-1)+Real_MC_30Y!AB$58)</x:f>
        <x:v>5138573.4173238</x:v>
      </x:c>
      <x:c r="AC78" s="50" t="n">
        <x:f>MAX(0,AB78*(1+EXP((LN(1+Real_MC_30Y!$J$11)-0.5*Real_MC_30Y!$J$12^2)+Real_MC_30Y!$J$12*((RAND()+RAND()+RAND()+RAND()+RAND()+RAND()+RAND()+RAND()+RAND()+RAND()+RAND()+RAND())-6))-1)+Real_MC_30Y!AC$58)</x:f>
        <x:v>4531601.926941864</x:v>
      </x:c>
      <x:c r="AD78" s="50" t="n">
        <x:f>MAX(0,AC78*(1+EXP((LN(1+Real_MC_30Y!$J$11)-0.5*Real_MC_30Y!$J$12^2)+Real_MC_30Y!$J$12*((RAND()+RAND()+RAND()+RAND()+RAND()+RAND()+RAND()+RAND()+RAND()+RAND()+RAND()+RAND())-6))-1)+Real_MC_30Y!AD$58)</x:f>
        <x:v>5396489.071655571</x:v>
      </x:c>
      <x:c r="AE78" s="50" t="n">
        <x:f>MAX(0,AD78*(1+EXP((LN(1+Real_MC_30Y!$J$11)-0.5*Real_MC_30Y!$J$12^2)+Real_MC_30Y!$J$12*((RAND()+RAND()+RAND()+RAND()+RAND()+RAND()+RAND()+RAND()+RAND()+RAND()+RAND()+RAND())-6))-1)+Real_MC_30Y!AE$58)</x:f>
        <x:v>5378200.700162026</x:v>
      </x:c>
      <x:c r="AF78" s="50" t="n">
        <x:f>MAX(0,AE78*(1+EXP((LN(1+Real_MC_30Y!$J$11)-0.5*Real_MC_30Y!$J$12^2)+Real_MC_30Y!$J$12*((RAND()+RAND()+RAND()+RAND()+RAND()+RAND()+RAND()+RAND()+RAND()+RAND()+RAND()+RAND())-6))-1)+Real_MC_30Y!AF$58)</x:f>
        <x:v>6051607.126864419</x:v>
      </x:c>
    </x:row>
    <x:row r="79">
      <x:c r="A79">
        <x:v>75</x:v>
      </x:c>
      <x:c r="B79" s="50" t="n">
        <x:f>MAX(0,Liquidity_30Y!$C$14+Real_MC_30Y!B$57-Real_MC_30Y!B$56)</x:f>
        <x:v>1029031.25</x:v>
      </x:c>
      <x:c r="C79" s="50" t="n">
        <x:f>MAX(0,B79*(1+EXP((LN(1+Real_MC_30Y!$J$11)-0.5*Real_MC_30Y!$J$12^2)+Real_MC_30Y!$J$12*((RAND()+RAND()+RAND()+RAND()+RAND()+RAND()+RAND()+RAND()+RAND()+RAND()+RAND()+RAND())-6))-1)+Real_MC_30Y!C$58)</x:f>
        <x:v>1115084.2074997872</x:v>
      </x:c>
      <x:c r="D79" s="50" t="n">
        <x:f>MAX(0,C79*(1+EXP((LN(1+Real_MC_30Y!$J$11)-0.5*Real_MC_30Y!$J$12^2)+Real_MC_30Y!$J$12*((RAND()+RAND()+RAND()+RAND()+RAND()+RAND()+RAND()+RAND()+RAND()+RAND()+RAND()+RAND())-6))-1)+Real_MC_30Y!D$58)</x:f>
        <x:v>1317403.3000311907</x:v>
      </x:c>
      <x:c r="E79" s="50" t="n">
        <x:f>MAX(0,D79*(1+EXP((LN(1+Real_MC_30Y!$J$11)-0.5*Real_MC_30Y!$J$12^2)+Real_MC_30Y!$J$12*((RAND()+RAND()+RAND()+RAND()+RAND()+RAND()+RAND()+RAND()+RAND()+RAND()+RAND()+RAND())-6))-1)+Real_MC_30Y!E$58)</x:f>
        <x:v>1236266.2418240767</x:v>
      </x:c>
      <x:c r="F79" s="50" t="n">
        <x:f>MAX(0,E79*(1+EXP((LN(1+Real_MC_30Y!$J$11)-0.5*Real_MC_30Y!$J$12^2)+Real_MC_30Y!$J$12*((RAND()+RAND()+RAND()+RAND()+RAND()+RAND()+RAND()+RAND()+RAND()+RAND()+RAND()+RAND())-6))-1)+Real_MC_30Y!F$58)</x:f>
        <x:v>1069400.6227759805</x:v>
      </x:c>
      <x:c r="G79" s="50" t="n">
        <x:f>MAX(0,F79*(1+EXP((LN(1+Real_MC_30Y!$J$11)-0.5*Real_MC_30Y!$J$12^2)+Real_MC_30Y!$J$12*((RAND()+RAND()+RAND()+RAND()+RAND()+RAND()+RAND()+RAND()+RAND()+RAND()+RAND()+RAND())-6))-1)+Real_MC_30Y!G$58)</x:f>
        <x:v>1210401.3902109063</x:v>
      </x:c>
      <x:c r="H79" s="50" t="n">
        <x:f>MAX(0,G79*(1+EXP((LN(1+Real_MC_30Y!$J$11)-0.5*Real_MC_30Y!$J$12^2)+Real_MC_30Y!$J$12*((RAND()+RAND()+RAND()+RAND()+RAND()+RAND()+RAND()+RAND()+RAND()+RAND()+RAND()+RAND())-6))-1)+Real_MC_30Y!H$58)</x:f>
        <x:v>1237602.1558914294</x:v>
      </x:c>
      <x:c r="I79" s="50" t="n">
        <x:f>MAX(0,H79*(1+EXP((LN(1+Real_MC_30Y!$J$11)-0.5*Real_MC_30Y!$J$12^2)+Real_MC_30Y!$J$12*((RAND()+RAND()+RAND()+RAND()+RAND()+RAND()+RAND()+RAND()+RAND()+RAND()+RAND()+RAND())-6))-1)+Real_MC_30Y!I$58)</x:f>
        <x:v>1147064.4519690527</x:v>
      </x:c>
      <x:c r="J79" s="50" t="n">
        <x:f>MAX(0,I79*(1+EXP((LN(1+Real_MC_30Y!$J$11)-0.5*Real_MC_30Y!$J$12^2)+Real_MC_30Y!$J$12*((RAND()+RAND()+RAND()+RAND()+RAND()+RAND()+RAND()+RAND()+RAND()+RAND()+RAND()+RAND())-6))-1)+Real_MC_30Y!J$58)</x:f>
        <x:v>1440264.4044513665</x:v>
      </x:c>
      <x:c r="K79" s="50" t="n">
        <x:f>MAX(0,J79*(1+EXP((LN(1+Real_MC_30Y!$J$11)-0.5*Real_MC_30Y!$J$12^2)+Real_MC_30Y!$J$12*((RAND()+RAND()+RAND()+RAND()+RAND()+RAND()+RAND()+RAND()+RAND()+RAND()+RAND()+RAND())-6))-1)+Real_MC_30Y!K$58)</x:f>
        <x:v>1483336.7688087425</x:v>
      </x:c>
      <x:c r="L79" s="50" t="n">
        <x:f>MAX(0,K79*(1+EXP((LN(1+Real_MC_30Y!$J$11)-0.5*Real_MC_30Y!$J$12^2)+Real_MC_30Y!$J$12*((RAND()+RAND()+RAND()+RAND()+RAND()+RAND()+RAND()+RAND()+RAND()+RAND()+RAND()+RAND())-6))-1)+Real_MC_30Y!L$58)</x:f>
        <x:v>1508676.1563032174</x:v>
      </x:c>
      <x:c r="M79" s="50" t="n">
        <x:f>MAX(0,L79*(1+EXP((LN(1+Real_MC_30Y!$J$11)-0.5*Real_MC_30Y!$J$12^2)+Real_MC_30Y!$J$12*((RAND()+RAND()+RAND()+RAND()+RAND()+RAND()+RAND()+RAND()+RAND()+RAND()+RAND()+RAND())-6))-1)+Real_MC_30Y!M$58)</x:f>
        <x:v>1433564.3604196738</x:v>
      </x:c>
      <x:c r="N79" s="50" t="n">
        <x:f>MAX(0,M79*(1+EXP((LN(1+Real_MC_30Y!$J$11)-0.5*Real_MC_30Y!$J$12^2)+Real_MC_30Y!$J$12*((RAND()+RAND()+RAND()+RAND()+RAND()+RAND()+RAND()+RAND()+RAND()+RAND()+RAND()+RAND())-6))-1)+Real_MC_30Y!N$58)</x:f>
        <x:v>1497951.9159141849</x:v>
      </x:c>
      <x:c r="O79" s="50" t="n">
        <x:f>MAX(0,N79*(1+EXP((LN(1+Real_MC_30Y!$J$11)-0.5*Real_MC_30Y!$J$12^2)+Real_MC_30Y!$J$12*((RAND()+RAND()+RAND()+RAND()+RAND()+RAND()+RAND()+RAND()+RAND()+RAND()+RAND()+RAND())-6))-1)+Real_MC_30Y!O$58)</x:f>
        <x:v>1539180.1784914269</x:v>
      </x:c>
      <x:c r="P79" s="50" t="n">
        <x:f>MAX(0,O79*(1+EXP((LN(1+Real_MC_30Y!$J$11)-0.5*Real_MC_30Y!$J$12^2)+Real_MC_30Y!$J$12*((RAND()+RAND()+RAND()+RAND()+RAND()+RAND()+RAND()+RAND()+RAND()+RAND()+RAND()+RAND())-6))-1)+Real_MC_30Y!P$58)</x:f>
        <x:v>1644680.5315065105</x:v>
      </x:c>
      <x:c r="Q79" s="50" t="n">
        <x:f>MAX(0,P79*(1+EXP((LN(1+Real_MC_30Y!$J$11)-0.5*Real_MC_30Y!$J$12^2)+Real_MC_30Y!$J$12*((RAND()+RAND()+RAND()+RAND()+RAND()+RAND()+RAND()+RAND()+RAND()+RAND()+RAND()+RAND())-6))-1)+Real_MC_30Y!Q$58)</x:f>
        <x:v>1535722.7796926438</x:v>
      </x:c>
      <x:c r="R79" s="50" t="n">
        <x:f>MAX(0,Q79*(1+EXP((LN(1+Real_MC_30Y!$J$11)-0.5*Real_MC_30Y!$J$12^2)+Real_MC_30Y!$J$12*((RAND()+RAND()+RAND()+RAND()+RAND()+RAND()+RAND()+RAND()+RAND()+RAND()+RAND()+RAND())-6))-1)+Real_MC_30Y!R$58)</x:f>
        <x:v>1725676.3987158712</x:v>
      </x:c>
      <x:c r="S79" s="50" t="n">
        <x:f>MAX(0,R79*(1+EXP((LN(1+Real_MC_30Y!$J$11)-0.5*Real_MC_30Y!$J$12^2)+Real_MC_30Y!$J$12*((RAND()+RAND()+RAND()+RAND()+RAND()+RAND()+RAND()+RAND()+RAND()+RAND()+RAND()+RAND())-6))-1)+Real_MC_30Y!S$58)</x:f>
        <x:v>1589614.3397464068</x:v>
      </x:c>
      <x:c r="T79" s="50" t="n">
        <x:f>MAX(0,S79*(1+EXP((LN(1+Real_MC_30Y!$J$11)-0.5*Real_MC_30Y!$J$12^2)+Real_MC_30Y!$J$12*((RAND()+RAND()+RAND()+RAND()+RAND()+RAND()+RAND()+RAND()+RAND()+RAND()+RAND()+RAND())-6))-1)+Real_MC_30Y!T$58)</x:f>
        <x:v>1893749.1960100331</x:v>
      </x:c>
      <x:c r="U79" s="50" t="n">
        <x:f>MAX(0,T79*(1+EXP((LN(1+Real_MC_30Y!$J$11)-0.5*Real_MC_30Y!$J$12^2)+Real_MC_30Y!$J$12*((RAND()+RAND()+RAND()+RAND()+RAND()+RAND()+RAND()+RAND()+RAND()+RAND()+RAND()+RAND())-6))-1)+Real_MC_30Y!U$58)</x:f>
        <x:v>2287894.070867286</x:v>
      </x:c>
      <x:c r="V79" s="50" t="n">
        <x:f>MAX(0,U79*(1+EXP((LN(1+Real_MC_30Y!$J$11)-0.5*Real_MC_30Y!$J$12^2)+Real_MC_30Y!$J$12*((RAND()+RAND()+RAND()+RAND()+RAND()+RAND()+RAND()+RAND()+RAND()+RAND()+RAND()+RAND())-6))-1)+Real_MC_30Y!V$58)</x:f>
        <x:v>2684518.3306353777</x:v>
      </x:c>
      <x:c r="W79" s="50" t="n">
        <x:f>MAX(0,V79*(1+EXP((LN(1+Real_MC_30Y!$J$11)-0.5*Real_MC_30Y!$J$12^2)+Real_MC_30Y!$J$12*((RAND()+RAND()+RAND()+RAND()+RAND()+RAND()+RAND()+RAND()+RAND()+RAND()+RAND()+RAND())-6))-1)+Real_MC_30Y!W$58)</x:f>
        <x:v>2777169.9342822665</x:v>
      </x:c>
      <x:c r="X79" s="50" t="n">
        <x:f>MAX(0,W79*(1+EXP((LN(1+Real_MC_30Y!$J$11)-0.5*Real_MC_30Y!$J$12^2)+Real_MC_30Y!$J$12*((RAND()+RAND()+RAND()+RAND()+RAND()+RAND()+RAND()+RAND()+RAND()+RAND()+RAND()+RAND())-6))-1)+Real_MC_30Y!X$58)</x:f>
        <x:v>3566488.819433951</x:v>
      </x:c>
      <x:c r="Y79" s="50" t="n">
        <x:f>MAX(0,X79*(1+EXP((LN(1+Real_MC_30Y!$J$11)-0.5*Real_MC_30Y!$J$12^2)+Real_MC_30Y!$J$12*((RAND()+RAND()+RAND()+RAND()+RAND()+RAND()+RAND()+RAND()+RAND()+RAND()+RAND()+RAND())-6))-1)+Real_MC_30Y!Y$58)</x:f>
        <x:v>3736738.170255454</x:v>
      </x:c>
      <x:c r="Z79" s="50" t="n">
        <x:f>MAX(0,Y79*(1+EXP((LN(1+Real_MC_30Y!$J$11)-0.5*Real_MC_30Y!$J$12^2)+Real_MC_30Y!$J$12*((RAND()+RAND()+RAND()+RAND()+RAND()+RAND()+RAND()+RAND()+RAND()+RAND()+RAND()+RAND())-6))-1)+Real_MC_30Y!Z$58)</x:f>
        <x:v>4206612.953162971</x:v>
      </x:c>
      <x:c r="AA79" s="50" t="n">
        <x:f>MAX(0,Z79*(1+EXP((LN(1+Real_MC_30Y!$J$11)-0.5*Real_MC_30Y!$J$12^2)+Real_MC_30Y!$J$12*((RAND()+RAND()+RAND()+RAND()+RAND()+RAND()+RAND()+RAND()+RAND()+RAND()+RAND()+RAND())-6))-1)+Real_MC_30Y!AA$58)</x:f>
        <x:v>5202582.489029338</x:v>
      </x:c>
      <x:c r="AB79" s="50" t="n">
        <x:f>MAX(0,AA79*(1+EXP((LN(1+Real_MC_30Y!$J$11)-0.5*Real_MC_30Y!$J$12^2)+Real_MC_30Y!$J$12*((RAND()+RAND()+RAND()+RAND()+RAND()+RAND()+RAND()+RAND()+RAND()+RAND()+RAND()+RAND())-6))-1)+Real_MC_30Y!AB$58)</x:f>
        <x:v>5270224.224115577</x:v>
      </x:c>
      <x:c r="AC79" s="50" t="n">
        <x:f>MAX(0,AB79*(1+EXP((LN(1+Real_MC_30Y!$J$11)-0.5*Real_MC_30Y!$J$12^2)+Real_MC_30Y!$J$12*((RAND()+RAND()+RAND()+RAND()+RAND()+RAND()+RAND()+RAND()+RAND()+RAND()+RAND()+RAND())-6))-1)+Real_MC_30Y!AC$58)</x:f>
        <x:v>5402535.312539557</x:v>
      </x:c>
      <x:c r="AD79" s="50" t="n">
        <x:f>MAX(0,AC79*(1+EXP((LN(1+Real_MC_30Y!$J$11)-0.5*Real_MC_30Y!$J$12^2)+Real_MC_30Y!$J$12*((RAND()+RAND()+RAND()+RAND()+RAND()+RAND()+RAND()+RAND()+RAND()+RAND()+RAND()+RAND())-6))-1)+Real_MC_30Y!AD$58)</x:f>
        <x:v>6109990.826759201</x:v>
      </x:c>
      <x:c r="AE79" s="50" t="n">
        <x:f>MAX(0,AD79*(1+EXP((LN(1+Real_MC_30Y!$J$11)-0.5*Real_MC_30Y!$J$12^2)+Real_MC_30Y!$J$12*((RAND()+RAND()+RAND()+RAND()+RAND()+RAND()+RAND()+RAND()+RAND()+RAND()+RAND()+RAND())-6))-1)+Real_MC_30Y!AE$58)</x:f>
        <x:v>7125418.952371722</x:v>
      </x:c>
      <x:c r="AF79" s="50" t="n">
        <x:f>MAX(0,AE79*(1+EXP((LN(1+Real_MC_30Y!$J$11)-0.5*Real_MC_30Y!$J$12^2)+Real_MC_30Y!$J$12*((RAND()+RAND()+RAND()+RAND()+RAND()+RAND()+RAND()+RAND()+RAND()+RAND()+RAND()+RAND())-6))-1)+Real_MC_30Y!AF$58)</x:f>
        <x:v>6619723.833522586</x:v>
      </x:c>
    </x:row>
    <x:row r="80">
      <x:c r="A80">
        <x:v>76</x:v>
      </x:c>
      <x:c r="B80" s="50" t="n">
        <x:f>MAX(0,Liquidity_30Y!$C$14+Real_MC_30Y!B$57-Real_MC_30Y!B$56)</x:f>
        <x:v>1029031.25</x:v>
      </x:c>
      <x:c r="C80" s="50" t="n">
        <x:f>MAX(0,B80*(1+EXP((LN(1+Real_MC_30Y!$J$11)-0.5*Real_MC_30Y!$J$12^2)+Real_MC_30Y!$J$12*((RAND()+RAND()+RAND()+RAND()+RAND()+RAND()+RAND()+RAND()+RAND()+RAND()+RAND()+RAND())-6))-1)+Real_MC_30Y!C$58)</x:f>
        <x:v>1050161.6654276364</x:v>
      </x:c>
      <x:c r="D80" s="50" t="n">
        <x:f>MAX(0,C80*(1+EXP((LN(1+Real_MC_30Y!$J$11)-0.5*Real_MC_30Y!$J$12^2)+Real_MC_30Y!$J$12*((RAND()+RAND()+RAND()+RAND()+RAND()+RAND()+RAND()+RAND()+RAND()+RAND()+RAND()+RAND())-6))-1)+Real_MC_30Y!D$58)</x:f>
        <x:v>1183723.1006895013</x:v>
      </x:c>
      <x:c r="E80" s="50" t="n">
        <x:f>MAX(0,D80*(1+EXP((LN(1+Real_MC_30Y!$J$11)-0.5*Real_MC_30Y!$J$12^2)+Real_MC_30Y!$J$12*((RAND()+RAND()+RAND()+RAND()+RAND()+RAND()+RAND()+RAND()+RAND()+RAND()+RAND()+RAND())-6))-1)+Real_MC_30Y!E$58)</x:f>
        <x:v>1414381.1003218812</x:v>
      </x:c>
      <x:c r="F80" s="50" t="n">
        <x:f>MAX(0,E80*(1+EXP((LN(1+Real_MC_30Y!$J$11)-0.5*Real_MC_30Y!$J$12^2)+Real_MC_30Y!$J$12*((RAND()+RAND()+RAND()+RAND()+RAND()+RAND()+RAND()+RAND()+RAND()+RAND()+RAND()+RAND())-6))-1)+Real_MC_30Y!F$58)</x:f>
        <x:v>1343658.4005468974</x:v>
      </x:c>
      <x:c r="G80" s="50" t="n">
        <x:f>MAX(0,F80*(1+EXP((LN(1+Real_MC_30Y!$J$11)-0.5*Real_MC_30Y!$J$12^2)+Real_MC_30Y!$J$12*((RAND()+RAND()+RAND()+RAND()+RAND()+RAND()+RAND()+RAND()+RAND()+RAND()+RAND()+RAND())-6))-1)+Real_MC_30Y!G$58)</x:f>
        <x:v>1415887.9655577021</x:v>
      </x:c>
      <x:c r="H80" s="50" t="n">
        <x:f>MAX(0,G80*(1+EXP((LN(1+Real_MC_30Y!$J$11)-0.5*Real_MC_30Y!$J$12^2)+Real_MC_30Y!$J$12*((RAND()+RAND()+RAND()+RAND()+RAND()+RAND()+RAND()+RAND()+RAND()+RAND()+RAND()+RAND())-6))-1)+Real_MC_30Y!H$58)</x:f>
        <x:v>1643546.908297769</x:v>
      </x:c>
      <x:c r="I80" s="50" t="n">
        <x:f>MAX(0,H80*(1+EXP((LN(1+Real_MC_30Y!$J$11)-0.5*Real_MC_30Y!$J$12^2)+Real_MC_30Y!$J$12*((RAND()+RAND()+RAND()+RAND()+RAND()+RAND()+RAND()+RAND()+RAND()+RAND()+RAND()+RAND())-6))-1)+Real_MC_30Y!I$58)</x:f>
        <x:v>1319591.913201882</x:v>
      </x:c>
      <x:c r="J80" s="50" t="n">
        <x:f>MAX(0,I80*(1+EXP((LN(1+Real_MC_30Y!$J$11)-0.5*Real_MC_30Y!$J$12^2)+Real_MC_30Y!$J$12*((RAND()+RAND()+RAND()+RAND()+RAND()+RAND()+RAND()+RAND()+RAND()+RAND()+RAND()+RAND())-6))-1)+Real_MC_30Y!J$58)</x:f>
        <x:v>1516400.7302671499</x:v>
      </x:c>
      <x:c r="K80" s="50" t="n">
        <x:f>MAX(0,J80*(1+EXP((LN(1+Real_MC_30Y!$J$11)-0.5*Real_MC_30Y!$J$12^2)+Real_MC_30Y!$J$12*((RAND()+RAND()+RAND()+RAND()+RAND()+RAND()+RAND()+RAND()+RAND()+RAND()+RAND()+RAND())-6))-1)+Real_MC_30Y!K$58)</x:f>
        <x:v>1709586.8183665352</x:v>
      </x:c>
      <x:c r="L80" s="50" t="n">
        <x:f>MAX(0,K80*(1+EXP((LN(1+Real_MC_30Y!$J$11)-0.5*Real_MC_30Y!$J$12^2)+Real_MC_30Y!$J$12*((RAND()+RAND()+RAND()+RAND()+RAND()+RAND()+RAND()+RAND()+RAND()+RAND()+RAND()+RAND())-6))-1)+Real_MC_30Y!L$58)</x:f>
        <x:v>1679362.2414756308</x:v>
      </x:c>
      <x:c r="M80" s="50" t="n">
        <x:f>MAX(0,L80*(1+EXP((LN(1+Real_MC_30Y!$J$11)-0.5*Real_MC_30Y!$J$12^2)+Real_MC_30Y!$J$12*((RAND()+RAND()+RAND()+RAND()+RAND()+RAND()+RAND()+RAND()+RAND()+RAND()+RAND()+RAND())-6))-1)+Real_MC_30Y!M$58)</x:f>
        <x:v>1800546.332053439</x:v>
      </x:c>
      <x:c r="N80" s="50" t="n">
        <x:f>MAX(0,M80*(1+EXP((LN(1+Real_MC_30Y!$J$11)-0.5*Real_MC_30Y!$J$12^2)+Real_MC_30Y!$J$12*((RAND()+RAND()+RAND()+RAND()+RAND()+RAND()+RAND()+RAND()+RAND()+RAND()+RAND()+RAND())-6))-1)+Real_MC_30Y!N$58)</x:f>
        <x:v>2046683.5269274493</x:v>
      </x:c>
      <x:c r="O80" s="50" t="n">
        <x:f>MAX(0,N80*(1+EXP((LN(1+Real_MC_30Y!$J$11)-0.5*Real_MC_30Y!$J$12^2)+Real_MC_30Y!$J$12*((RAND()+RAND()+RAND()+RAND()+RAND()+RAND()+RAND()+RAND()+RAND()+RAND()+RAND()+RAND())-6))-1)+Real_MC_30Y!O$58)</x:f>
        <x:v>2049661.6244285458</x:v>
      </x:c>
      <x:c r="P80" s="50" t="n">
        <x:f>MAX(0,O80*(1+EXP((LN(1+Real_MC_30Y!$J$11)-0.5*Real_MC_30Y!$J$12^2)+Real_MC_30Y!$J$12*((RAND()+RAND()+RAND()+RAND()+RAND()+RAND()+RAND()+RAND()+RAND()+RAND()+RAND()+RAND())-6))-1)+Real_MC_30Y!P$58)</x:f>
        <x:v>2440603.9096617107</x:v>
      </x:c>
      <x:c r="Q80" s="50" t="n">
        <x:f>MAX(0,P80*(1+EXP((LN(1+Real_MC_30Y!$J$11)-0.5*Real_MC_30Y!$J$12^2)+Real_MC_30Y!$J$12*((RAND()+RAND()+RAND()+RAND()+RAND()+RAND()+RAND()+RAND()+RAND()+RAND()+RAND()+RAND())-6))-1)+Real_MC_30Y!Q$58)</x:f>
        <x:v>2810565.800056391</x:v>
      </x:c>
      <x:c r="R80" s="50" t="n">
        <x:f>MAX(0,Q80*(1+EXP((LN(1+Real_MC_30Y!$J$11)-0.5*Real_MC_30Y!$J$12^2)+Real_MC_30Y!$J$12*((RAND()+RAND()+RAND()+RAND()+RAND()+RAND()+RAND()+RAND()+RAND()+RAND()+RAND()+RAND())-6))-1)+Real_MC_30Y!R$58)</x:f>
        <x:v>2404248.8679497507</x:v>
      </x:c>
      <x:c r="S80" s="50" t="n">
        <x:f>MAX(0,R80*(1+EXP((LN(1+Real_MC_30Y!$J$11)-0.5*Real_MC_30Y!$J$12^2)+Real_MC_30Y!$J$12*((RAND()+RAND()+RAND()+RAND()+RAND()+RAND()+RAND()+RAND()+RAND()+RAND()+RAND()+RAND())-6))-1)+Real_MC_30Y!S$58)</x:f>
        <x:v>3054342.431106203</x:v>
      </x:c>
      <x:c r="T80" s="50" t="n">
        <x:f>MAX(0,S80*(1+EXP((LN(1+Real_MC_30Y!$J$11)-0.5*Real_MC_30Y!$J$12^2)+Real_MC_30Y!$J$12*((RAND()+RAND()+RAND()+RAND()+RAND()+RAND()+RAND()+RAND()+RAND()+RAND()+RAND()+RAND())-6))-1)+Real_MC_30Y!T$58)</x:f>
        <x:v>3305514.831076945</x:v>
      </x:c>
      <x:c r="U80" s="50" t="n">
        <x:f>MAX(0,T80*(1+EXP((LN(1+Real_MC_30Y!$J$11)-0.5*Real_MC_30Y!$J$12^2)+Real_MC_30Y!$J$12*((RAND()+RAND()+RAND()+RAND()+RAND()+RAND()+RAND()+RAND()+RAND()+RAND()+RAND()+RAND())-6))-1)+Real_MC_30Y!U$58)</x:f>
        <x:v>3011835.143260213</x:v>
      </x:c>
      <x:c r="V80" s="50" t="n">
        <x:f>MAX(0,U80*(1+EXP((LN(1+Real_MC_30Y!$J$11)-0.5*Real_MC_30Y!$J$12^2)+Real_MC_30Y!$J$12*((RAND()+RAND()+RAND()+RAND()+RAND()+RAND()+RAND()+RAND()+RAND()+RAND()+RAND()+RAND())-6))-1)+Real_MC_30Y!V$58)</x:f>
        <x:v>4072598.8855624367</x:v>
      </x:c>
      <x:c r="W80" s="50" t="n">
        <x:f>MAX(0,V80*(1+EXP((LN(1+Real_MC_30Y!$J$11)-0.5*Real_MC_30Y!$J$12^2)+Real_MC_30Y!$J$12*((RAND()+RAND()+RAND()+RAND()+RAND()+RAND()+RAND()+RAND()+RAND()+RAND()+RAND()+RAND())-6))-1)+Real_MC_30Y!W$58)</x:f>
        <x:v>3336024.6527356235</x:v>
      </x:c>
      <x:c r="X80" s="50" t="n">
        <x:f>MAX(0,W80*(1+EXP((LN(1+Real_MC_30Y!$J$11)-0.5*Real_MC_30Y!$J$12^2)+Real_MC_30Y!$J$12*((RAND()+RAND()+RAND()+RAND()+RAND()+RAND()+RAND()+RAND()+RAND()+RAND()+RAND()+RAND())-6))-1)+Real_MC_30Y!X$58)</x:f>
        <x:v>3798155.116032401</x:v>
      </x:c>
      <x:c r="Y80" s="50" t="n">
        <x:f>MAX(0,X80*(1+EXP((LN(1+Real_MC_30Y!$J$11)-0.5*Real_MC_30Y!$J$12^2)+Real_MC_30Y!$J$12*((RAND()+RAND()+RAND()+RAND()+RAND()+RAND()+RAND()+RAND()+RAND()+RAND()+RAND()+RAND())-6))-1)+Real_MC_30Y!Y$58)</x:f>
        <x:v>3858667.2588969506</x:v>
      </x:c>
      <x:c r="Z80" s="50" t="n">
        <x:f>MAX(0,Y80*(1+EXP((LN(1+Real_MC_30Y!$J$11)-0.5*Real_MC_30Y!$J$12^2)+Real_MC_30Y!$J$12*((RAND()+RAND()+RAND()+RAND()+RAND()+RAND()+RAND()+RAND()+RAND()+RAND()+RAND()+RAND())-6))-1)+Real_MC_30Y!Z$58)</x:f>
        <x:v>4269527.179643681</x:v>
      </x:c>
      <x:c r="AA80" s="50" t="n">
        <x:f>MAX(0,Z80*(1+EXP((LN(1+Real_MC_30Y!$J$11)-0.5*Real_MC_30Y!$J$12^2)+Real_MC_30Y!$J$12*((RAND()+RAND()+RAND()+RAND()+RAND()+RAND()+RAND()+RAND()+RAND()+RAND()+RAND()+RAND())-6))-1)+Real_MC_30Y!AA$58)</x:f>
        <x:v>4955384.875468245</x:v>
      </x:c>
      <x:c r="AB80" s="50" t="n">
        <x:f>MAX(0,AA80*(1+EXP((LN(1+Real_MC_30Y!$J$11)-0.5*Real_MC_30Y!$J$12^2)+Real_MC_30Y!$J$12*((RAND()+RAND()+RAND()+RAND()+RAND()+RAND()+RAND()+RAND()+RAND()+RAND()+RAND()+RAND())-6))-1)+Real_MC_30Y!AB$58)</x:f>
        <x:v>4152889.443123947</x:v>
      </x:c>
      <x:c r="AC80" s="50" t="n">
        <x:f>MAX(0,AB80*(1+EXP((LN(1+Real_MC_30Y!$J$11)-0.5*Real_MC_30Y!$J$12^2)+Real_MC_30Y!$J$12*((RAND()+RAND()+RAND()+RAND()+RAND()+RAND()+RAND()+RAND()+RAND()+RAND()+RAND()+RAND())-6))-1)+Real_MC_30Y!AC$58)</x:f>
        <x:v>4636668.881255872</x:v>
      </x:c>
      <x:c r="AD80" s="50" t="n">
        <x:f>MAX(0,AC80*(1+EXP((LN(1+Real_MC_30Y!$J$11)-0.5*Real_MC_30Y!$J$12^2)+Real_MC_30Y!$J$12*((RAND()+RAND()+RAND()+RAND()+RAND()+RAND()+RAND()+RAND()+RAND()+RAND()+RAND()+RAND())-6))-1)+Real_MC_30Y!AD$58)</x:f>
        <x:v>4322253.320056783</x:v>
      </x:c>
      <x:c r="AE80" s="50" t="n">
        <x:f>MAX(0,AD80*(1+EXP((LN(1+Real_MC_30Y!$J$11)-0.5*Real_MC_30Y!$J$12^2)+Real_MC_30Y!$J$12*((RAND()+RAND()+RAND()+RAND()+RAND()+RAND()+RAND()+RAND()+RAND()+RAND()+RAND()+RAND())-6))-1)+Real_MC_30Y!AE$58)</x:f>
        <x:v>5021487.8335955385</x:v>
      </x:c>
      <x:c r="AF80" s="50" t="n">
        <x:f>MAX(0,AE80*(1+EXP((LN(1+Real_MC_30Y!$J$11)-0.5*Real_MC_30Y!$J$12^2)+Real_MC_30Y!$J$12*((RAND()+RAND()+RAND()+RAND()+RAND()+RAND()+RAND()+RAND()+RAND()+RAND()+RAND()+RAND())-6))-1)+Real_MC_30Y!AF$58)</x:f>
        <x:v>5446214.606971046</x:v>
      </x:c>
    </x:row>
    <x:row r="81">
      <x:c r="A81">
        <x:v>77</x:v>
      </x:c>
      <x:c r="B81" s="50" t="n">
        <x:f>MAX(0,Liquidity_30Y!$C$14+Real_MC_30Y!B$57-Real_MC_30Y!B$56)</x:f>
        <x:v>1029031.25</x:v>
      </x:c>
      <x:c r="C81" s="50" t="n">
        <x:f>MAX(0,B81*(1+EXP((LN(1+Real_MC_30Y!$J$11)-0.5*Real_MC_30Y!$J$12^2)+Real_MC_30Y!$J$12*((RAND()+RAND()+RAND()+RAND()+RAND()+RAND()+RAND()+RAND()+RAND()+RAND()+RAND()+RAND())-6))-1)+Real_MC_30Y!C$58)</x:f>
        <x:v>1259241.0682371282</x:v>
      </x:c>
      <x:c r="D81" s="50" t="n">
        <x:f>MAX(0,C81*(1+EXP((LN(1+Real_MC_30Y!$J$11)-0.5*Real_MC_30Y!$J$12^2)+Real_MC_30Y!$J$12*((RAND()+RAND()+RAND()+RAND()+RAND()+RAND()+RAND()+RAND()+RAND()+RAND()+RAND()+RAND())-6))-1)+Real_MC_30Y!D$58)</x:f>
        <x:v>1320772.9163553535</x:v>
      </x:c>
      <x:c r="E81" s="50" t="n">
        <x:f>MAX(0,D81*(1+EXP((LN(1+Real_MC_30Y!$J$11)-0.5*Real_MC_30Y!$J$12^2)+Real_MC_30Y!$J$12*((RAND()+RAND()+RAND()+RAND()+RAND()+RAND()+RAND()+RAND()+RAND()+RAND()+RAND()+RAND())-6))-1)+Real_MC_30Y!E$58)</x:f>
        <x:v>1524004.2285790415</x:v>
      </x:c>
      <x:c r="F81" s="50" t="n">
        <x:f>MAX(0,E81*(1+EXP((LN(1+Real_MC_30Y!$J$11)-0.5*Real_MC_30Y!$J$12^2)+Real_MC_30Y!$J$12*((RAND()+RAND()+RAND()+RAND()+RAND()+RAND()+RAND()+RAND()+RAND()+RAND()+RAND()+RAND())-6))-1)+Real_MC_30Y!F$58)</x:f>
        <x:v>1599350.4884385031</x:v>
      </x:c>
      <x:c r="G81" s="50" t="n">
        <x:f>MAX(0,F81*(1+EXP((LN(1+Real_MC_30Y!$J$11)-0.5*Real_MC_30Y!$J$12^2)+Real_MC_30Y!$J$12*((RAND()+RAND()+RAND()+RAND()+RAND()+RAND()+RAND()+RAND()+RAND()+RAND()+RAND()+RAND())-6))-1)+Real_MC_30Y!G$58)</x:f>
        <x:v>1581589.0190318525</x:v>
      </x:c>
      <x:c r="H81" s="50" t="n">
        <x:f>MAX(0,G81*(1+EXP((LN(1+Real_MC_30Y!$J$11)-0.5*Real_MC_30Y!$J$12^2)+Real_MC_30Y!$J$12*((RAND()+RAND()+RAND()+RAND()+RAND()+RAND()+RAND()+RAND()+RAND()+RAND()+RAND()+RAND())-6))-1)+Real_MC_30Y!H$58)</x:f>
        <x:v>1557622.0279732049</x:v>
      </x:c>
      <x:c r="I81" s="50" t="n">
        <x:f>MAX(0,H81*(1+EXP((LN(1+Real_MC_30Y!$J$11)-0.5*Real_MC_30Y!$J$12^2)+Real_MC_30Y!$J$12*((RAND()+RAND()+RAND()+RAND()+RAND()+RAND()+RAND()+RAND()+RAND()+RAND()+RAND()+RAND())-6))-1)+Real_MC_30Y!I$58)</x:f>
        <x:v>1913400.2449909702</x:v>
      </x:c>
      <x:c r="J81" s="50" t="n">
        <x:f>MAX(0,I81*(1+EXP((LN(1+Real_MC_30Y!$J$11)-0.5*Real_MC_30Y!$J$12^2)+Real_MC_30Y!$J$12*((RAND()+RAND()+RAND()+RAND()+RAND()+RAND()+RAND()+RAND()+RAND()+RAND()+RAND()+RAND())-6))-1)+Real_MC_30Y!J$58)</x:f>
        <x:v>2479621.313639658</x:v>
      </x:c>
      <x:c r="K81" s="50" t="n">
        <x:f>MAX(0,J81*(1+EXP((LN(1+Real_MC_30Y!$J$11)-0.5*Real_MC_30Y!$J$12^2)+Real_MC_30Y!$J$12*((RAND()+RAND()+RAND()+RAND()+RAND()+RAND()+RAND()+RAND()+RAND()+RAND()+RAND()+RAND())-6))-1)+Real_MC_30Y!K$58)</x:f>
        <x:v>3023871.627022298</x:v>
      </x:c>
      <x:c r="L81" s="50" t="n">
        <x:f>MAX(0,K81*(1+EXP((LN(1+Real_MC_30Y!$J$11)-0.5*Real_MC_30Y!$J$12^2)+Real_MC_30Y!$J$12*((RAND()+RAND()+RAND()+RAND()+RAND()+RAND()+RAND()+RAND()+RAND()+RAND()+RAND()+RAND())-6))-1)+Real_MC_30Y!L$58)</x:f>
        <x:v>3020700.016346819</x:v>
      </x:c>
      <x:c r="M81" s="50" t="n">
        <x:f>MAX(0,L81*(1+EXP((LN(1+Real_MC_30Y!$J$11)-0.5*Real_MC_30Y!$J$12^2)+Real_MC_30Y!$J$12*((RAND()+RAND()+RAND()+RAND()+RAND()+RAND()+RAND()+RAND()+RAND()+RAND()+RAND()+RAND())-6))-1)+Real_MC_30Y!M$58)</x:f>
        <x:v>2695251.6614861456</x:v>
      </x:c>
      <x:c r="N81" s="50" t="n">
        <x:f>MAX(0,M81*(1+EXP((LN(1+Real_MC_30Y!$J$11)-0.5*Real_MC_30Y!$J$12^2)+Real_MC_30Y!$J$12*((RAND()+RAND()+RAND()+RAND()+RAND()+RAND()+RAND()+RAND()+RAND()+RAND()+RAND()+RAND())-6))-1)+Real_MC_30Y!N$58)</x:f>
        <x:v>2984861.847136241</x:v>
      </x:c>
      <x:c r="O81" s="50" t="n">
        <x:f>MAX(0,N81*(1+EXP((LN(1+Real_MC_30Y!$J$11)-0.5*Real_MC_30Y!$J$12^2)+Real_MC_30Y!$J$12*((RAND()+RAND()+RAND()+RAND()+RAND()+RAND()+RAND()+RAND()+RAND()+RAND()+RAND()+RAND())-6))-1)+Real_MC_30Y!O$58)</x:f>
        <x:v>3043913.9147986867</x:v>
      </x:c>
      <x:c r="P81" s="50" t="n">
        <x:f>MAX(0,O81*(1+EXP((LN(1+Real_MC_30Y!$J$11)-0.5*Real_MC_30Y!$J$12^2)+Real_MC_30Y!$J$12*((RAND()+RAND()+RAND()+RAND()+RAND()+RAND()+RAND()+RAND()+RAND()+RAND()+RAND()+RAND())-6))-1)+Real_MC_30Y!P$58)</x:f>
        <x:v>2639627.199174292</x:v>
      </x:c>
      <x:c r="Q81" s="50" t="n">
        <x:f>MAX(0,P81*(1+EXP((LN(1+Real_MC_30Y!$J$11)-0.5*Real_MC_30Y!$J$12^2)+Real_MC_30Y!$J$12*((RAND()+RAND()+RAND()+RAND()+RAND()+RAND()+RAND()+RAND()+RAND()+RAND()+RAND()+RAND())-6))-1)+Real_MC_30Y!Q$58)</x:f>
        <x:v>3650388.5901063974</x:v>
      </x:c>
      <x:c r="R81" s="50" t="n">
        <x:f>MAX(0,Q81*(1+EXP((LN(1+Real_MC_30Y!$J$11)-0.5*Real_MC_30Y!$J$12^2)+Real_MC_30Y!$J$12*((RAND()+RAND()+RAND()+RAND()+RAND()+RAND()+RAND()+RAND()+RAND()+RAND()+RAND()+RAND())-6))-1)+Real_MC_30Y!R$58)</x:f>
        <x:v>4708995.945688684</x:v>
      </x:c>
      <x:c r="S81" s="50" t="n">
        <x:f>MAX(0,R81*(1+EXP((LN(1+Real_MC_30Y!$J$11)-0.5*Real_MC_30Y!$J$12^2)+Real_MC_30Y!$J$12*((RAND()+RAND()+RAND()+RAND()+RAND()+RAND()+RAND()+RAND()+RAND()+RAND()+RAND()+RAND())-6))-1)+Real_MC_30Y!S$58)</x:f>
        <x:v>5383429.499889</x:v>
      </x:c>
      <x:c r="T81" s="50" t="n">
        <x:f>MAX(0,S81*(1+EXP((LN(1+Real_MC_30Y!$J$11)-0.5*Real_MC_30Y!$J$12^2)+Real_MC_30Y!$J$12*((RAND()+RAND()+RAND()+RAND()+RAND()+RAND()+RAND()+RAND()+RAND()+RAND()+RAND()+RAND())-6))-1)+Real_MC_30Y!T$58)</x:f>
        <x:v>5414537.468498955</x:v>
      </x:c>
      <x:c r="U81" s="50" t="n">
        <x:f>MAX(0,T81*(1+EXP((LN(1+Real_MC_30Y!$J$11)-0.5*Real_MC_30Y!$J$12^2)+Real_MC_30Y!$J$12*((RAND()+RAND()+RAND()+RAND()+RAND()+RAND()+RAND()+RAND()+RAND()+RAND()+RAND()+RAND())-6))-1)+Real_MC_30Y!U$58)</x:f>
        <x:v>5172153.727451667</x:v>
      </x:c>
      <x:c r="V81" s="50" t="n">
        <x:f>MAX(0,U81*(1+EXP((LN(1+Real_MC_30Y!$J$11)-0.5*Real_MC_30Y!$J$12^2)+Real_MC_30Y!$J$12*((RAND()+RAND()+RAND()+RAND()+RAND()+RAND()+RAND()+RAND()+RAND()+RAND()+RAND()+RAND())-6))-1)+Real_MC_30Y!V$58)</x:f>
        <x:v>4363206.483237142</x:v>
      </x:c>
      <x:c r="W81" s="50" t="n">
        <x:f>MAX(0,V81*(1+EXP((LN(1+Real_MC_30Y!$J$11)-0.5*Real_MC_30Y!$J$12^2)+Real_MC_30Y!$J$12*((RAND()+RAND()+RAND()+RAND()+RAND()+RAND()+RAND()+RAND()+RAND()+RAND()+RAND()+RAND())-6))-1)+Real_MC_30Y!W$58)</x:f>
        <x:v>6700939.926112265</x:v>
      </x:c>
      <x:c r="X81" s="50" t="n">
        <x:f>MAX(0,W81*(1+EXP((LN(1+Real_MC_30Y!$J$11)-0.5*Real_MC_30Y!$J$12^2)+Real_MC_30Y!$J$12*((RAND()+RAND()+RAND()+RAND()+RAND()+RAND()+RAND()+RAND()+RAND()+RAND()+RAND()+RAND())-6))-1)+Real_MC_30Y!X$58)</x:f>
        <x:v>6908960.354874943</x:v>
      </x:c>
      <x:c r="Y81" s="50" t="n">
        <x:f>MAX(0,X81*(1+EXP((LN(1+Real_MC_30Y!$J$11)-0.5*Real_MC_30Y!$J$12^2)+Real_MC_30Y!$J$12*((RAND()+RAND()+RAND()+RAND()+RAND()+RAND()+RAND()+RAND()+RAND()+RAND()+RAND()+RAND())-6))-1)+Real_MC_30Y!Y$58)</x:f>
        <x:v>6791208.965585732</x:v>
      </x:c>
      <x:c r="Z81" s="50" t="n">
        <x:f>MAX(0,Y81*(1+EXP((LN(1+Real_MC_30Y!$J$11)-0.5*Real_MC_30Y!$J$12^2)+Real_MC_30Y!$J$12*((RAND()+RAND()+RAND()+RAND()+RAND()+RAND()+RAND()+RAND()+RAND()+RAND()+RAND()+RAND())-6))-1)+Real_MC_30Y!Z$58)</x:f>
        <x:v>7221097.633095975</x:v>
      </x:c>
      <x:c r="AA81" s="50" t="n">
        <x:f>MAX(0,Z81*(1+EXP((LN(1+Real_MC_30Y!$J$11)-0.5*Real_MC_30Y!$J$12^2)+Real_MC_30Y!$J$12*((RAND()+RAND()+RAND()+RAND()+RAND()+RAND()+RAND()+RAND()+RAND()+RAND()+RAND()+RAND())-6))-1)+Real_MC_30Y!AA$58)</x:f>
        <x:v>7240218.83005267</x:v>
      </x:c>
      <x:c r="AB81" s="50" t="n">
        <x:f>MAX(0,AA81*(1+EXP((LN(1+Real_MC_30Y!$J$11)-0.5*Real_MC_30Y!$J$12^2)+Real_MC_30Y!$J$12*((RAND()+RAND()+RAND()+RAND()+RAND()+RAND()+RAND()+RAND()+RAND()+RAND()+RAND()+RAND())-6))-1)+Real_MC_30Y!AB$58)</x:f>
        <x:v>6764779.0859329</x:v>
      </x:c>
      <x:c r="AC81" s="50" t="n">
        <x:f>MAX(0,AB81*(1+EXP((LN(1+Real_MC_30Y!$J$11)-0.5*Real_MC_30Y!$J$12^2)+Real_MC_30Y!$J$12*((RAND()+RAND()+RAND()+RAND()+RAND()+RAND()+RAND()+RAND()+RAND()+RAND()+RAND()+RAND())-6))-1)+Real_MC_30Y!AC$58)</x:f>
        <x:v>10906648.243216284</x:v>
      </x:c>
      <x:c r="AD81" s="50" t="n">
        <x:f>MAX(0,AC81*(1+EXP((LN(1+Real_MC_30Y!$J$11)-0.5*Real_MC_30Y!$J$12^2)+Real_MC_30Y!$J$12*((RAND()+RAND()+RAND()+RAND()+RAND()+RAND()+RAND()+RAND()+RAND()+RAND()+RAND()+RAND())-6))-1)+Real_MC_30Y!AD$58)</x:f>
        <x:v>8920961.131908545</x:v>
      </x:c>
      <x:c r="AE81" s="50" t="n">
        <x:f>MAX(0,AD81*(1+EXP((LN(1+Real_MC_30Y!$J$11)-0.5*Real_MC_30Y!$J$12^2)+Real_MC_30Y!$J$12*((RAND()+RAND()+RAND()+RAND()+RAND()+RAND()+RAND()+RAND()+RAND()+RAND()+RAND()+RAND())-6))-1)+Real_MC_30Y!AE$58)</x:f>
        <x:v>11864871.584579343</x:v>
      </x:c>
      <x:c r="AF81" s="50" t="n">
        <x:f>MAX(0,AE81*(1+EXP((LN(1+Real_MC_30Y!$J$11)-0.5*Real_MC_30Y!$J$12^2)+Real_MC_30Y!$J$12*((RAND()+RAND()+RAND()+RAND()+RAND()+RAND()+RAND()+RAND()+RAND()+RAND()+RAND()+RAND())-6))-1)+Real_MC_30Y!AF$58)</x:f>
        <x:v>15239123.909426251</x:v>
      </x:c>
    </x:row>
    <x:row r="82">
      <x:c r="A82">
        <x:v>78</x:v>
      </x:c>
      <x:c r="B82" s="50" t="n">
        <x:f>MAX(0,Liquidity_30Y!$C$14+Real_MC_30Y!B$57-Real_MC_30Y!B$56)</x:f>
        <x:v>1029031.25</x:v>
      </x:c>
      <x:c r="C82" s="50" t="n">
        <x:f>MAX(0,B82*(1+EXP((LN(1+Real_MC_30Y!$J$11)-0.5*Real_MC_30Y!$J$12^2)+Real_MC_30Y!$J$12*((RAND()+RAND()+RAND()+RAND()+RAND()+RAND()+RAND()+RAND()+RAND()+RAND()+RAND()+RAND())-6))-1)+Real_MC_30Y!C$58)</x:f>
        <x:v>913337.3464920707</x:v>
      </x:c>
      <x:c r="D82" s="50" t="n">
        <x:f>MAX(0,C82*(1+EXP((LN(1+Real_MC_30Y!$J$11)-0.5*Real_MC_30Y!$J$12^2)+Real_MC_30Y!$J$12*((RAND()+RAND()+RAND()+RAND()+RAND()+RAND()+RAND()+RAND()+RAND()+RAND()+RAND()+RAND())-6))-1)+Real_MC_30Y!D$58)</x:f>
        <x:v>1038331.0882096877</x:v>
      </x:c>
      <x:c r="E82" s="50" t="n">
        <x:f>MAX(0,D82*(1+EXP((LN(1+Real_MC_30Y!$J$11)-0.5*Real_MC_30Y!$J$12^2)+Real_MC_30Y!$J$12*((RAND()+RAND()+RAND()+RAND()+RAND()+RAND()+RAND()+RAND()+RAND()+RAND()+RAND()+RAND())-6))-1)+Real_MC_30Y!E$58)</x:f>
        <x:v>1179373.8297424999</x:v>
      </x:c>
      <x:c r="F82" s="50" t="n">
        <x:f>MAX(0,E82*(1+EXP((LN(1+Real_MC_30Y!$J$11)-0.5*Real_MC_30Y!$J$12^2)+Real_MC_30Y!$J$12*((RAND()+RAND()+RAND()+RAND()+RAND()+RAND()+RAND()+RAND()+RAND()+RAND()+RAND()+RAND())-6))-1)+Real_MC_30Y!F$58)</x:f>
        <x:v>1432914.351721592</x:v>
      </x:c>
      <x:c r="G82" s="50" t="n">
        <x:f>MAX(0,F82*(1+EXP((LN(1+Real_MC_30Y!$J$11)-0.5*Real_MC_30Y!$J$12^2)+Real_MC_30Y!$J$12*((RAND()+RAND()+RAND()+RAND()+RAND()+RAND()+RAND()+RAND()+RAND()+RAND()+RAND()+RAND())-6))-1)+Real_MC_30Y!G$58)</x:f>
        <x:v>1621255.908017473</x:v>
      </x:c>
      <x:c r="H82" s="50" t="n">
        <x:f>MAX(0,G82*(1+EXP((LN(1+Real_MC_30Y!$J$11)-0.5*Real_MC_30Y!$J$12^2)+Real_MC_30Y!$J$12*((RAND()+RAND()+RAND()+RAND()+RAND()+RAND()+RAND()+RAND()+RAND()+RAND()+RAND()+RAND())-6))-1)+Real_MC_30Y!H$58)</x:f>
        <x:v>1572086.5087589452</x:v>
      </x:c>
      <x:c r="I82" s="50" t="n">
        <x:f>MAX(0,H82*(1+EXP((LN(1+Real_MC_30Y!$J$11)-0.5*Real_MC_30Y!$J$12^2)+Real_MC_30Y!$J$12*((RAND()+RAND()+RAND()+RAND()+RAND()+RAND()+RAND()+RAND()+RAND()+RAND()+RAND()+RAND())-6))-1)+Real_MC_30Y!I$58)</x:f>
        <x:v>1724624.0158540888</x:v>
      </x:c>
      <x:c r="J82" s="50" t="n">
        <x:f>MAX(0,I82*(1+EXP((LN(1+Real_MC_30Y!$J$11)-0.5*Real_MC_30Y!$J$12^2)+Real_MC_30Y!$J$12*((RAND()+RAND()+RAND()+RAND()+RAND()+RAND()+RAND()+RAND()+RAND()+RAND()+RAND()+RAND())-6))-1)+Real_MC_30Y!J$58)</x:f>
        <x:v>1395725.7920988803</x:v>
      </x:c>
      <x:c r="K82" s="50" t="n">
        <x:f>MAX(0,J82*(1+EXP((LN(1+Real_MC_30Y!$J$11)-0.5*Real_MC_30Y!$J$12^2)+Real_MC_30Y!$J$12*((RAND()+RAND()+RAND()+RAND()+RAND()+RAND()+RAND()+RAND()+RAND()+RAND()+RAND()+RAND())-6))-1)+Real_MC_30Y!K$58)</x:f>
        <x:v>1492434.26127215</x:v>
      </x:c>
      <x:c r="L82" s="50" t="n">
        <x:f>MAX(0,K82*(1+EXP((LN(1+Real_MC_30Y!$J$11)-0.5*Real_MC_30Y!$J$12^2)+Real_MC_30Y!$J$12*((RAND()+RAND()+RAND()+RAND()+RAND()+RAND()+RAND()+RAND()+RAND()+RAND()+RAND()+RAND())-6))-1)+Real_MC_30Y!L$58)</x:f>
        <x:v>1755056.9009403316</x:v>
      </x:c>
      <x:c r="M82" s="50" t="n">
        <x:f>MAX(0,L82*(1+EXP((LN(1+Real_MC_30Y!$J$11)-0.5*Real_MC_30Y!$J$12^2)+Real_MC_30Y!$J$12*((RAND()+RAND()+RAND()+RAND()+RAND()+RAND()+RAND()+RAND()+RAND()+RAND()+RAND()+RAND())-6))-1)+Real_MC_30Y!M$58)</x:f>
        <x:v>2090976.3710045766</x:v>
      </x:c>
      <x:c r="N82" s="50" t="n">
        <x:f>MAX(0,M82*(1+EXP((LN(1+Real_MC_30Y!$J$11)-0.5*Real_MC_30Y!$J$12^2)+Real_MC_30Y!$J$12*((RAND()+RAND()+RAND()+RAND()+RAND()+RAND()+RAND()+RAND()+RAND()+RAND()+RAND()+RAND())-6))-1)+Real_MC_30Y!N$58)</x:f>
        <x:v>2392905.4374928037</x:v>
      </x:c>
      <x:c r="O82" s="50" t="n">
        <x:f>MAX(0,N82*(1+EXP((LN(1+Real_MC_30Y!$J$11)-0.5*Real_MC_30Y!$J$12^2)+Real_MC_30Y!$J$12*((RAND()+RAND()+RAND()+RAND()+RAND()+RAND()+RAND()+RAND()+RAND()+RAND()+RAND()+RAND())-6))-1)+Real_MC_30Y!O$58)</x:f>
        <x:v>2085975.6798752889</x:v>
      </x:c>
      <x:c r="P82" s="50" t="n">
        <x:f>MAX(0,O82*(1+EXP((LN(1+Real_MC_30Y!$J$11)-0.5*Real_MC_30Y!$J$12^2)+Real_MC_30Y!$J$12*((RAND()+RAND()+RAND()+RAND()+RAND()+RAND()+RAND()+RAND()+RAND()+RAND()+RAND()+RAND())-6))-1)+Real_MC_30Y!P$58)</x:f>
        <x:v>2453626.553517748</x:v>
      </x:c>
      <x:c r="Q82" s="50" t="n">
        <x:f>MAX(0,P82*(1+EXP((LN(1+Real_MC_30Y!$J$11)-0.5*Real_MC_30Y!$J$12^2)+Real_MC_30Y!$J$12*((RAND()+RAND()+RAND()+RAND()+RAND()+RAND()+RAND()+RAND()+RAND()+RAND()+RAND()+RAND())-6))-1)+Real_MC_30Y!Q$58)</x:f>
        <x:v>2561816.805518806</x:v>
      </x:c>
      <x:c r="R82" s="50" t="n">
        <x:f>MAX(0,Q82*(1+EXP((LN(1+Real_MC_30Y!$J$11)-0.5*Real_MC_30Y!$J$12^2)+Real_MC_30Y!$J$12*((RAND()+RAND()+RAND()+RAND()+RAND()+RAND()+RAND()+RAND()+RAND()+RAND()+RAND()+RAND())-6))-1)+Real_MC_30Y!R$58)</x:f>
        <x:v>2388803.664092141</x:v>
      </x:c>
      <x:c r="S82" s="50" t="n">
        <x:f>MAX(0,R82*(1+EXP((LN(1+Real_MC_30Y!$J$11)-0.5*Real_MC_30Y!$J$12^2)+Real_MC_30Y!$J$12*((RAND()+RAND()+RAND()+RAND()+RAND()+RAND()+RAND()+RAND()+RAND()+RAND()+RAND()+RAND())-6))-1)+Real_MC_30Y!S$58)</x:f>
        <x:v>2359103.3900539926</x:v>
      </x:c>
      <x:c r="T82" s="50" t="n">
        <x:f>MAX(0,S82*(1+EXP((LN(1+Real_MC_30Y!$J$11)-0.5*Real_MC_30Y!$J$12^2)+Real_MC_30Y!$J$12*((RAND()+RAND()+RAND()+RAND()+RAND()+RAND()+RAND()+RAND()+RAND()+RAND()+RAND()+RAND())-6))-1)+Real_MC_30Y!T$58)</x:f>
        <x:v>2493043.3740600324</x:v>
      </x:c>
      <x:c r="U82" s="50" t="n">
        <x:f>MAX(0,T82*(1+EXP((LN(1+Real_MC_30Y!$J$11)-0.5*Real_MC_30Y!$J$12^2)+Real_MC_30Y!$J$12*((RAND()+RAND()+RAND()+RAND()+RAND()+RAND()+RAND()+RAND()+RAND()+RAND()+RAND()+RAND())-6))-1)+Real_MC_30Y!U$58)</x:f>
        <x:v>2351846.340998381</x:v>
      </x:c>
      <x:c r="V82" s="50" t="n">
        <x:f>MAX(0,U82*(1+EXP((LN(1+Real_MC_30Y!$J$11)-0.5*Real_MC_30Y!$J$12^2)+Real_MC_30Y!$J$12*((RAND()+RAND()+RAND()+RAND()+RAND()+RAND()+RAND()+RAND()+RAND()+RAND()+RAND()+RAND())-6))-1)+Real_MC_30Y!V$58)</x:f>
        <x:v>2575916.2917277412</x:v>
      </x:c>
      <x:c r="W82" s="50" t="n">
        <x:f>MAX(0,V82*(1+EXP((LN(1+Real_MC_30Y!$J$11)-0.5*Real_MC_30Y!$J$12^2)+Real_MC_30Y!$J$12*((RAND()+RAND()+RAND()+RAND()+RAND()+RAND()+RAND()+RAND()+RAND()+RAND()+RAND()+RAND())-6))-1)+Real_MC_30Y!W$58)</x:f>
        <x:v>2603664.3302188674</x:v>
      </x:c>
      <x:c r="X82" s="50" t="n">
        <x:f>MAX(0,W82*(1+EXP((LN(1+Real_MC_30Y!$J$11)-0.5*Real_MC_30Y!$J$12^2)+Real_MC_30Y!$J$12*((RAND()+RAND()+RAND()+RAND()+RAND()+RAND()+RAND()+RAND()+RAND()+RAND()+RAND()+RAND())-6))-1)+Real_MC_30Y!X$58)</x:f>
        <x:v>2609462.6319614444</x:v>
      </x:c>
      <x:c r="Y82" s="50" t="n">
        <x:f>MAX(0,X82*(1+EXP((LN(1+Real_MC_30Y!$J$11)-0.5*Real_MC_30Y!$J$12^2)+Real_MC_30Y!$J$12*((RAND()+RAND()+RAND()+RAND()+RAND()+RAND()+RAND()+RAND()+RAND()+RAND()+RAND()+RAND())-6))-1)+Real_MC_30Y!Y$58)</x:f>
        <x:v>2416403.404692855</x:v>
      </x:c>
      <x:c r="Z82" s="50" t="n">
        <x:f>MAX(0,Y82*(1+EXP((LN(1+Real_MC_30Y!$J$11)-0.5*Real_MC_30Y!$J$12^2)+Real_MC_30Y!$J$12*((RAND()+RAND()+RAND()+RAND()+RAND()+RAND()+RAND()+RAND()+RAND()+RAND()+RAND()+RAND())-6))-1)+Real_MC_30Y!Z$58)</x:f>
        <x:v>2411140.487686494</x:v>
      </x:c>
      <x:c r="AA82" s="50" t="n">
        <x:f>MAX(0,Z82*(1+EXP((LN(1+Real_MC_30Y!$J$11)-0.5*Real_MC_30Y!$J$12^2)+Real_MC_30Y!$J$12*((RAND()+RAND()+RAND()+RAND()+RAND()+RAND()+RAND()+RAND()+RAND()+RAND()+RAND()+RAND())-6))-1)+Real_MC_30Y!AA$58)</x:f>
        <x:v>2729609.143197715</x:v>
      </x:c>
      <x:c r="AB82" s="50" t="n">
        <x:f>MAX(0,AA82*(1+EXP((LN(1+Real_MC_30Y!$J$11)-0.5*Real_MC_30Y!$J$12^2)+Real_MC_30Y!$J$12*((RAND()+RAND()+RAND()+RAND()+RAND()+RAND()+RAND()+RAND()+RAND()+RAND()+RAND()+RAND())-6))-1)+Real_MC_30Y!AB$58)</x:f>
        <x:v>3649492.3154257927</x:v>
      </x:c>
      <x:c r="AC82" s="50" t="n">
        <x:f>MAX(0,AB82*(1+EXP((LN(1+Real_MC_30Y!$J$11)-0.5*Real_MC_30Y!$J$12^2)+Real_MC_30Y!$J$12*((RAND()+RAND()+RAND()+RAND()+RAND()+RAND()+RAND()+RAND()+RAND()+RAND()+RAND()+RAND())-6))-1)+Real_MC_30Y!AC$58)</x:f>
        <x:v>4257877.970372724</x:v>
      </x:c>
      <x:c r="AD82" s="50" t="n">
        <x:f>MAX(0,AC82*(1+EXP((LN(1+Real_MC_30Y!$J$11)-0.5*Real_MC_30Y!$J$12^2)+Real_MC_30Y!$J$12*((RAND()+RAND()+RAND()+RAND()+RAND()+RAND()+RAND()+RAND()+RAND()+RAND()+RAND()+RAND())-6))-1)+Real_MC_30Y!AD$58)</x:f>
        <x:v>4521180.841811732</x:v>
      </x:c>
      <x:c r="AE82" s="50" t="n">
        <x:f>MAX(0,AD82*(1+EXP((LN(1+Real_MC_30Y!$J$11)-0.5*Real_MC_30Y!$J$12^2)+Real_MC_30Y!$J$12*((RAND()+RAND()+RAND()+RAND()+RAND()+RAND()+RAND()+RAND()+RAND()+RAND()+RAND()+RAND())-6))-1)+Real_MC_30Y!AE$58)</x:f>
        <x:v>4054278.7114918507</x:v>
      </x:c>
      <x:c r="AF82" s="50" t="n">
        <x:f>MAX(0,AE82*(1+EXP((LN(1+Real_MC_30Y!$J$11)-0.5*Real_MC_30Y!$J$12^2)+Real_MC_30Y!$J$12*((RAND()+RAND()+RAND()+RAND()+RAND()+RAND()+RAND()+RAND()+RAND()+RAND()+RAND()+RAND())-6))-1)+Real_MC_30Y!AF$58)</x:f>
        <x:v>3558139.5601006392</x:v>
      </x:c>
    </x:row>
    <x:row r="83">
      <x:c r="A83">
        <x:v>79</x:v>
      </x:c>
      <x:c r="B83" s="50" t="n">
        <x:f>MAX(0,Liquidity_30Y!$C$14+Real_MC_30Y!B$57-Real_MC_30Y!B$56)</x:f>
        <x:v>1029031.25</x:v>
      </x:c>
      <x:c r="C83" s="50" t="n">
        <x:f>MAX(0,B83*(1+EXP((LN(1+Real_MC_30Y!$J$11)-0.5*Real_MC_30Y!$J$12^2)+Real_MC_30Y!$J$12*((RAND()+RAND()+RAND()+RAND()+RAND()+RAND()+RAND()+RAND()+RAND()+RAND()+RAND()+RAND())-6))-1)+Real_MC_30Y!C$58)</x:f>
        <x:v>1113515.18948841</x:v>
      </x:c>
      <x:c r="D83" s="50" t="n">
        <x:f>MAX(0,C83*(1+EXP((LN(1+Real_MC_30Y!$J$11)-0.5*Real_MC_30Y!$J$12^2)+Real_MC_30Y!$J$12*((RAND()+RAND()+RAND()+RAND()+RAND()+RAND()+RAND()+RAND()+RAND()+RAND()+RAND()+RAND())-6))-1)+Real_MC_30Y!D$58)</x:f>
        <x:v>1331913.764012676</x:v>
      </x:c>
      <x:c r="E83" s="50" t="n">
        <x:f>MAX(0,D83*(1+EXP((LN(1+Real_MC_30Y!$J$11)-0.5*Real_MC_30Y!$J$12^2)+Real_MC_30Y!$J$12*((RAND()+RAND()+RAND()+RAND()+RAND()+RAND()+RAND()+RAND()+RAND()+RAND()+RAND()+RAND())-6))-1)+Real_MC_30Y!E$58)</x:f>
        <x:v>1845175.3568102084</x:v>
      </x:c>
      <x:c r="F83" s="50" t="n">
        <x:f>MAX(0,E83*(1+EXP((LN(1+Real_MC_30Y!$J$11)-0.5*Real_MC_30Y!$J$12^2)+Real_MC_30Y!$J$12*((RAND()+RAND()+RAND()+RAND()+RAND()+RAND()+RAND()+RAND()+RAND()+RAND()+RAND()+RAND())-6))-1)+Real_MC_30Y!F$58)</x:f>
        <x:v>1893388.36725617</x:v>
      </x:c>
      <x:c r="G83" s="50" t="n">
        <x:f>MAX(0,F83*(1+EXP((LN(1+Real_MC_30Y!$J$11)-0.5*Real_MC_30Y!$J$12^2)+Real_MC_30Y!$J$12*((RAND()+RAND()+RAND()+RAND()+RAND()+RAND()+RAND()+RAND()+RAND()+RAND()+RAND()+RAND())-6))-1)+Real_MC_30Y!G$58)</x:f>
        <x:v>1948962.6584831034</x:v>
      </x:c>
      <x:c r="H83" s="50" t="n">
        <x:f>MAX(0,G83*(1+EXP((LN(1+Real_MC_30Y!$J$11)-0.5*Real_MC_30Y!$J$12^2)+Real_MC_30Y!$J$12*((RAND()+RAND()+RAND()+RAND()+RAND()+RAND()+RAND()+RAND()+RAND()+RAND()+RAND()+RAND())-6))-1)+Real_MC_30Y!H$58)</x:f>
        <x:v>2366839.4902901314</x:v>
      </x:c>
      <x:c r="I83" s="50" t="n">
        <x:f>MAX(0,H83*(1+EXP((LN(1+Real_MC_30Y!$J$11)-0.5*Real_MC_30Y!$J$12^2)+Real_MC_30Y!$J$12*((RAND()+RAND()+RAND()+RAND()+RAND()+RAND()+RAND()+RAND()+RAND()+RAND()+RAND()+RAND())-6))-1)+Real_MC_30Y!I$58)</x:f>
        <x:v>2661701.4438638156</x:v>
      </x:c>
      <x:c r="J83" s="50" t="n">
        <x:f>MAX(0,I83*(1+EXP((LN(1+Real_MC_30Y!$J$11)-0.5*Real_MC_30Y!$J$12^2)+Real_MC_30Y!$J$12*((RAND()+RAND()+RAND()+RAND()+RAND()+RAND()+RAND()+RAND()+RAND()+RAND()+RAND()+RAND())-6))-1)+Real_MC_30Y!J$58)</x:f>
        <x:v>2990392.6783844647</x:v>
      </x:c>
      <x:c r="K83" s="50" t="n">
        <x:f>MAX(0,J83*(1+EXP((LN(1+Real_MC_30Y!$J$11)-0.5*Real_MC_30Y!$J$12^2)+Real_MC_30Y!$J$12*((RAND()+RAND()+RAND()+RAND()+RAND()+RAND()+RAND()+RAND()+RAND()+RAND()+RAND()+RAND())-6))-1)+Real_MC_30Y!K$58)</x:f>
        <x:v>3264586.5225740746</x:v>
      </x:c>
      <x:c r="L83" s="50" t="n">
        <x:f>MAX(0,K83*(1+EXP((LN(1+Real_MC_30Y!$J$11)-0.5*Real_MC_30Y!$J$12^2)+Real_MC_30Y!$J$12*((RAND()+RAND()+RAND()+RAND()+RAND()+RAND()+RAND()+RAND()+RAND()+RAND()+RAND()+RAND())-6))-1)+Real_MC_30Y!L$58)</x:f>
        <x:v>3253971.525983027</x:v>
      </x:c>
      <x:c r="M83" s="50" t="n">
        <x:f>MAX(0,L83*(1+EXP((LN(1+Real_MC_30Y!$J$11)-0.5*Real_MC_30Y!$J$12^2)+Real_MC_30Y!$J$12*((RAND()+RAND()+RAND()+RAND()+RAND()+RAND()+RAND()+RAND()+RAND()+RAND()+RAND()+RAND())-6))-1)+Real_MC_30Y!M$58)</x:f>
        <x:v>3746119.989471091</x:v>
      </x:c>
      <x:c r="N83" s="50" t="n">
        <x:f>MAX(0,M83*(1+EXP((LN(1+Real_MC_30Y!$J$11)-0.5*Real_MC_30Y!$J$12^2)+Real_MC_30Y!$J$12*((RAND()+RAND()+RAND()+RAND()+RAND()+RAND()+RAND()+RAND()+RAND()+RAND()+RAND()+RAND())-6))-1)+Real_MC_30Y!N$58)</x:f>
        <x:v>3194098.768502288</x:v>
      </x:c>
      <x:c r="O83" s="50" t="n">
        <x:f>MAX(0,N83*(1+EXP((LN(1+Real_MC_30Y!$J$11)-0.5*Real_MC_30Y!$J$12^2)+Real_MC_30Y!$J$12*((RAND()+RAND()+RAND()+RAND()+RAND()+RAND()+RAND()+RAND()+RAND()+RAND()+RAND()+RAND())-6))-1)+Real_MC_30Y!O$58)</x:f>
        <x:v>3665790.805416439</x:v>
      </x:c>
      <x:c r="P83" s="50" t="n">
        <x:f>MAX(0,O83*(1+EXP((LN(1+Real_MC_30Y!$J$11)-0.5*Real_MC_30Y!$J$12^2)+Real_MC_30Y!$J$12*((RAND()+RAND()+RAND()+RAND()+RAND()+RAND()+RAND()+RAND()+RAND()+RAND()+RAND()+RAND())-6))-1)+Real_MC_30Y!P$58)</x:f>
        <x:v>4383635.066815002</x:v>
      </x:c>
      <x:c r="Q83" s="50" t="n">
        <x:f>MAX(0,P83*(1+EXP((LN(1+Real_MC_30Y!$J$11)-0.5*Real_MC_30Y!$J$12^2)+Real_MC_30Y!$J$12*((RAND()+RAND()+RAND()+RAND()+RAND()+RAND()+RAND()+RAND()+RAND()+RAND()+RAND()+RAND())-6))-1)+Real_MC_30Y!Q$58)</x:f>
        <x:v>4503981.237990805</x:v>
      </x:c>
      <x:c r="R83" s="50" t="n">
        <x:f>MAX(0,Q83*(1+EXP((LN(1+Real_MC_30Y!$J$11)-0.5*Real_MC_30Y!$J$12^2)+Real_MC_30Y!$J$12*((RAND()+RAND()+RAND()+RAND()+RAND()+RAND()+RAND()+RAND()+RAND()+RAND()+RAND()+RAND())-6))-1)+Real_MC_30Y!R$58)</x:f>
        <x:v>5370824.740271197</x:v>
      </x:c>
      <x:c r="S83" s="50" t="n">
        <x:f>MAX(0,R83*(1+EXP((LN(1+Real_MC_30Y!$J$11)-0.5*Real_MC_30Y!$J$12^2)+Real_MC_30Y!$J$12*((RAND()+RAND()+RAND()+RAND()+RAND()+RAND()+RAND()+RAND()+RAND()+RAND()+RAND()+RAND())-6))-1)+Real_MC_30Y!S$58)</x:f>
        <x:v>5545739.807015427</x:v>
      </x:c>
      <x:c r="T83" s="50" t="n">
        <x:f>MAX(0,S83*(1+EXP((LN(1+Real_MC_30Y!$J$11)-0.5*Real_MC_30Y!$J$12^2)+Real_MC_30Y!$J$12*((RAND()+RAND()+RAND()+RAND()+RAND()+RAND()+RAND()+RAND()+RAND()+RAND()+RAND()+RAND())-6))-1)+Real_MC_30Y!T$58)</x:f>
        <x:v>5744953.026691476</x:v>
      </x:c>
      <x:c r="U83" s="50" t="n">
        <x:f>MAX(0,T83*(1+EXP((LN(1+Real_MC_30Y!$J$11)-0.5*Real_MC_30Y!$J$12^2)+Real_MC_30Y!$J$12*((RAND()+RAND()+RAND()+RAND()+RAND()+RAND()+RAND()+RAND()+RAND()+RAND()+RAND()+RAND())-6))-1)+Real_MC_30Y!U$58)</x:f>
        <x:v>6250805.35527817</x:v>
      </x:c>
      <x:c r="V83" s="50" t="n">
        <x:f>MAX(0,U83*(1+EXP((LN(1+Real_MC_30Y!$J$11)-0.5*Real_MC_30Y!$J$12^2)+Real_MC_30Y!$J$12*((RAND()+RAND()+RAND()+RAND()+RAND()+RAND()+RAND()+RAND()+RAND()+RAND()+RAND()+RAND())-6))-1)+Real_MC_30Y!V$58)</x:f>
        <x:v>5502807.631766183</x:v>
      </x:c>
      <x:c r="W83" s="50" t="n">
        <x:f>MAX(0,V83*(1+EXP((LN(1+Real_MC_30Y!$J$11)-0.5*Real_MC_30Y!$J$12^2)+Real_MC_30Y!$J$12*((RAND()+RAND()+RAND()+RAND()+RAND()+RAND()+RAND()+RAND()+RAND()+RAND()+RAND()+RAND())-6))-1)+Real_MC_30Y!W$58)</x:f>
        <x:v>4904774.982486704</x:v>
      </x:c>
      <x:c r="X83" s="50" t="n">
        <x:f>MAX(0,W83*(1+EXP((LN(1+Real_MC_30Y!$J$11)-0.5*Real_MC_30Y!$J$12^2)+Real_MC_30Y!$J$12*((RAND()+RAND()+RAND()+RAND()+RAND()+RAND()+RAND()+RAND()+RAND()+RAND()+RAND()+RAND())-6))-1)+Real_MC_30Y!X$58)</x:f>
        <x:v>5163952.331901495</x:v>
      </x:c>
      <x:c r="Y83" s="50" t="n">
        <x:f>MAX(0,X83*(1+EXP((LN(1+Real_MC_30Y!$J$11)-0.5*Real_MC_30Y!$J$12^2)+Real_MC_30Y!$J$12*((RAND()+RAND()+RAND()+RAND()+RAND()+RAND()+RAND()+RAND()+RAND()+RAND()+RAND()+RAND())-6))-1)+Real_MC_30Y!Y$58)</x:f>
        <x:v>4311846.7348186</x:v>
      </x:c>
      <x:c r="Z83" s="50" t="n">
        <x:f>MAX(0,Y83*(1+EXP((LN(1+Real_MC_30Y!$J$11)-0.5*Real_MC_30Y!$J$12^2)+Real_MC_30Y!$J$12*((RAND()+RAND()+RAND()+RAND()+RAND()+RAND()+RAND()+RAND()+RAND()+RAND()+RAND()+RAND())-6))-1)+Real_MC_30Y!Z$58)</x:f>
        <x:v>4300200.565343506</x:v>
      </x:c>
      <x:c r="AA83" s="50" t="n">
        <x:f>MAX(0,Z83*(1+EXP((LN(1+Real_MC_30Y!$J$11)-0.5*Real_MC_30Y!$J$12^2)+Real_MC_30Y!$J$12*((RAND()+RAND()+RAND()+RAND()+RAND()+RAND()+RAND()+RAND()+RAND()+RAND()+RAND()+RAND())-6))-1)+Real_MC_30Y!AA$58)</x:f>
        <x:v>4973577.742877423</x:v>
      </x:c>
      <x:c r="AB83" s="50" t="n">
        <x:f>MAX(0,AA83*(1+EXP((LN(1+Real_MC_30Y!$J$11)-0.5*Real_MC_30Y!$J$12^2)+Real_MC_30Y!$J$12*((RAND()+RAND()+RAND()+RAND()+RAND()+RAND()+RAND()+RAND()+RAND()+RAND()+RAND()+RAND())-6))-1)+Real_MC_30Y!AB$58)</x:f>
        <x:v>5196110.730241364</x:v>
      </x:c>
      <x:c r="AC83" s="50" t="n">
        <x:f>MAX(0,AB83*(1+EXP((LN(1+Real_MC_30Y!$J$11)-0.5*Real_MC_30Y!$J$12^2)+Real_MC_30Y!$J$12*((RAND()+RAND()+RAND()+RAND()+RAND()+RAND()+RAND()+RAND()+RAND()+RAND()+RAND()+RAND())-6))-1)+Real_MC_30Y!AC$58)</x:f>
        <x:v>4503644.39832657</x:v>
      </x:c>
      <x:c r="AD83" s="50" t="n">
        <x:f>MAX(0,AC83*(1+EXP((LN(1+Real_MC_30Y!$J$11)-0.5*Real_MC_30Y!$J$12^2)+Real_MC_30Y!$J$12*((RAND()+RAND()+RAND()+RAND()+RAND()+RAND()+RAND()+RAND()+RAND()+RAND()+RAND()+RAND())-6))-1)+Real_MC_30Y!AD$58)</x:f>
        <x:v>5042248.367112604</x:v>
      </x:c>
      <x:c r="AE83" s="50" t="n">
        <x:f>MAX(0,AD83*(1+EXP((LN(1+Real_MC_30Y!$J$11)-0.5*Real_MC_30Y!$J$12^2)+Real_MC_30Y!$J$12*((RAND()+RAND()+RAND()+RAND()+RAND()+RAND()+RAND()+RAND()+RAND()+RAND()+RAND()+RAND())-6))-1)+Real_MC_30Y!AE$58)</x:f>
        <x:v>4960092.557848426</x:v>
      </x:c>
      <x:c r="AF83" s="50" t="n">
        <x:f>MAX(0,AE83*(1+EXP((LN(1+Real_MC_30Y!$J$11)-0.5*Real_MC_30Y!$J$12^2)+Real_MC_30Y!$J$12*((RAND()+RAND()+RAND()+RAND()+RAND()+RAND()+RAND()+RAND()+RAND()+RAND()+RAND()+RAND())-6))-1)+Real_MC_30Y!AF$58)</x:f>
        <x:v>4690431.601290224</x:v>
      </x:c>
    </x:row>
    <x:row r="84">
      <x:c r="A84">
        <x:v>80</x:v>
      </x:c>
      <x:c r="B84" s="50" t="n">
        <x:f>MAX(0,Liquidity_30Y!$C$14+Real_MC_30Y!B$57-Real_MC_30Y!B$56)</x:f>
        <x:v>1029031.25</x:v>
      </x:c>
      <x:c r="C84" s="50" t="n">
        <x:f>MAX(0,B84*(1+EXP((LN(1+Real_MC_30Y!$J$11)-0.5*Real_MC_30Y!$J$12^2)+Real_MC_30Y!$J$12*((RAND()+RAND()+RAND()+RAND()+RAND()+RAND()+RAND()+RAND()+RAND()+RAND()+RAND()+RAND())-6))-1)+Real_MC_30Y!C$58)</x:f>
        <x:v>954308.7726081238</x:v>
      </x:c>
      <x:c r="D84" s="50" t="n">
        <x:f>MAX(0,C84*(1+EXP((LN(1+Real_MC_30Y!$J$11)-0.5*Real_MC_30Y!$J$12^2)+Real_MC_30Y!$J$12*((RAND()+RAND()+RAND()+RAND()+RAND()+RAND()+RAND()+RAND()+RAND()+RAND()+RAND()+RAND())-6))-1)+Real_MC_30Y!D$58)</x:f>
        <x:v>876501.341331179</x:v>
      </x:c>
      <x:c r="E84" s="50" t="n">
        <x:f>MAX(0,D84*(1+EXP((LN(1+Real_MC_30Y!$J$11)-0.5*Real_MC_30Y!$J$12^2)+Real_MC_30Y!$J$12*((RAND()+RAND()+RAND()+RAND()+RAND()+RAND()+RAND()+RAND()+RAND()+RAND()+RAND()+RAND())-6))-1)+Real_MC_30Y!E$58)</x:f>
        <x:v>1070682.232814743</x:v>
      </x:c>
      <x:c r="F84" s="50" t="n">
        <x:f>MAX(0,E84*(1+EXP((LN(1+Real_MC_30Y!$J$11)-0.5*Real_MC_30Y!$J$12^2)+Real_MC_30Y!$J$12*((RAND()+RAND()+RAND()+RAND()+RAND()+RAND()+RAND()+RAND()+RAND()+RAND()+RAND()+RAND())-6))-1)+Real_MC_30Y!F$58)</x:f>
        <x:v>1306607.4411828683</x:v>
      </x:c>
      <x:c r="G84" s="50" t="n">
        <x:f>MAX(0,F84*(1+EXP((LN(1+Real_MC_30Y!$J$11)-0.5*Real_MC_30Y!$J$12^2)+Real_MC_30Y!$J$12*((RAND()+RAND()+RAND()+RAND()+RAND()+RAND()+RAND()+RAND()+RAND()+RAND()+RAND()+RAND())-6))-1)+Real_MC_30Y!G$58)</x:f>
        <x:v>1330473.9370628893</x:v>
      </x:c>
      <x:c r="H84" s="50" t="n">
        <x:f>MAX(0,G84*(1+EXP((LN(1+Real_MC_30Y!$J$11)-0.5*Real_MC_30Y!$J$12^2)+Real_MC_30Y!$J$12*((RAND()+RAND()+RAND()+RAND()+RAND()+RAND()+RAND()+RAND()+RAND()+RAND()+RAND()+RAND())-6))-1)+Real_MC_30Y!H$58)</x:f>
        <x:v>1299193.0106096563</x:v>
      </x:c>
      <x:c r="I84" s="50" t="n">
        <x:f>MAX(0,H84*(1+EXP((LN(1+Real_MC_30Y!$J$11)-0.5*Real_MC_30Y!$J$12^2)+Real_MC_30Y!$J$12*((RAND()+RAND()+RAND()+RAND()+RAND()+RAND()+RAND()+RAND()+RAND()+RAND()+RAND()+RAND())-6))-1)+Real_MC_30Y!I$58)</x:f>
        <x:v>1519427.6779338492</x:v>
      </x:c>
      <x:c r="J84" s="50" t="n">
        <x:f>MAX(0,I84*(1+EXP((LN(1+Real_MC_30Y!$J$11)-0.5*Real_MC_30Y!$J$12^2)+Real_MC_30Y!$J$12*((RAND()+RAND()+RAND()+RAND()+RAND()+RAND()+RAND()+RAND()+RAND()+RAND()+RAND()+RAND())-6))-1)+Real_MC_30Y!J$58)</x:f>
        <x:v>1564976.8591218935</x:v>
      </x:c>
      <x:c r="K84" s="50" t="n">
        <x:f>MAX(0,J84*(1+EXP((LN(1+Real_MC_30Y!$J$11)-0.5*Real_MC_30Y!$J$12^2)+Real_MC_30Y!$J$12*((RAND()+RAND()+RAND()+RAND()+RAND()+RAND()+RAND()+RAND()+RAND()+RAND()+RAND()+RAND())-6))-1)+Real_MC_30Y!K$58)</x:f>
        <x:v>1568477.6567497354</x:v>
      </x:c>
      <x:c r="L84" s="50" t="n">
        <x:f>MAX(0,K84*(1+EXP((LN(1+Real_MC_30Y!$J$11)-0.5*Real_MC_30Y!$J$12^2)+Real_MC_30Y!$J$12*((RAND()+RAND()+RAND()+RAND()+RAND()+RAND()+RAND()+RAND()+RAND()+RAND()+RAND()+RAND())-6))-1)+Real_MC_30Y!L$58)</x:f>
        <x:v>1691009.738500757</x:v>
      </x:c>
      <x:c r="M84" s="50" t="n">
        <x:f>MAX(0,L84*(1+EXP((LN(1+Real_MC_30Y!$J$11)-0.5*Real_MC_30Y!$J$12^2)+Real_MC_30Y!$J$12*((RAND()+RAND()+RAND()+RAND()+RAND()+RAND()+RAND()+RAND()+RAND()+RAND()+RAND()+RAND())-6))-1)+Real_MC_30Y!M$58)</x:f>
        <x:v>2181117.6430970025</x:v>
      </x:c>
      <x:c r="N84" s="50" t="n">
        <x:f>MAX(0,M84*(1+EXP((LN(1+Real_MC_30Y!$J$11)-0.5*Real_MC_30Y!$J$12^2)+Real_MC_30Y!$J$12*((RAND()+RAND()+RAND()+RAND()+RAND()+RAND()+RAND()+RAND()+RAND()+RAND()+RAND()+RAND())-6))-1)+Real_MC_30Y!N$58)</x:f>
        <x:v>2075029.353611801</x:v>
      </x:c>
      <x:c r="O84" s="50" t="n">
        <x:f>MAX(0,N84*(1+EXP((LN(1+Real_MC_30Y!$J$11)-0.5*Real_MC_30Y!$J$12^2)+Real_MC_30Y!$J$12*((RAND()+RAND()+RAND()+RAND()+RAND()+RAND()+RAND()+RAND()+RAND()+RAND()+RAND()+RAND())-6))-1)+Real_MC_30Y!O$58)</x:f>
        <x:v>2354593.635006051</x:v>
      </x:c>
      <x:c r="P84" s="50" t="n">
        <x:f>MAX(0,O84*(1+EXP((LN(1+Real_MC_30Y!$J$11)-0.5*Real_MC_30Y!$J$12^2)+Real_MC_30Y!$J$12*((RAND()+RAND()+RAND()+RAND()+RAND()+RAND()+RAND()+RAND()+RAND()+RAND()+RAND()+RAND())-6))-1)+Real_MC_30Y!P$58)</x:f>
        <x:v>2261720.238891321</x:v>
      </x:c>
      <x:c r="Q84" s="50" t="n">
        <x:f>MAX(0,P84*(1+EXP((LN(1+Real_MC_30Y!$J$11)-0.5*Real_MC_30Y!$J$12^2)+Real_MC_30Y!$J$12*((RAND()+RAND()+RAND()+RAND()+RAND()+RAND()+RAND()+RAND()+RAND()+RAND()+RAND()+RAND())-6))-1)+Real_MC_30Y!Q$58)</x:f>
        <x:v>2477618.6062983945</x:v>
      </x:c>
      <x:c r="R84" s="50" t="n">
        <x:f>MAX(0,Q84*(1+EXP((LN(1+Real_MC_30Y!$J$11)-0.5*Real_MC_30Y!$J$12^2)+Real_MC_30Y!$J$12*((RAND()+RAND()+RAND()+RAND()+RAND()+RAND()+RAND()+RAND()+RAND()+RAND()+RAND()+RAND())-6))-1)+Real_MC_30Y!R$58)</x:f>
        <x:v>2071816.8252420304</x:v>
      </x:c>
      <x:c r="S84" s="50" t="n">
        <x:f>MAX(0,R84*(1+EXP((LN(1+Real_MC_30Y!$J$11)-0.5*Real_MC_30Y!$J$12^2)+Real_MC_30Y!$J$12*((RAND()+RAND()+RAND()+RAND()+RAND()+RAND()+RAND()+RAND()+RAND()+RAND()+RAND()+RAND())-6))-1)+Real_MC_30Y!S$58)</x:f>
        <x:v>2181855.4282143586</x:v>
      </x:c>
      <x:c r="T84" s="50" t="n">
        <x:f>MAX(0,S84*(1+EXP((LN(1+Real_MC_30Y!$J$11)-0.5*Real_MC_30Y!$J$12^2)+Real_MC_30Y!$J$12*((RAND()+RAND()+RAND()+RAND()+RAND()+RAND()+RAND()+RAND()+RAND()+RAND()+RAND()+RAND())-6))-1)+Real_MC_30Y!T$58)</x:f>
        <x:v>1995697.9390877662</x:v>
      </x:c>
      <x:c r="U84" s="50" t="n">
        <x:f>MAX(0,T84*(1+EXP((LN(1+Real_MC_30Y!$J$11)-0.5*Real_MC_30Y!$J$12^2)+Real_MC_30Y!$J$12*((RAND()+RAND()+RAND()+RAND()+RAND()+RAND()+RAND()+RAND()+RAND()+RAND()+RAND()+RAND())-6))-1)+Real_MC_30Y!U$58)</x:f>
        <x:v>2196082.3722367045</x:v>
      </x:c>
      <x:c r="V84" s="50" t="n">
        <x:f>MAX(0,U84*(1+EXP((LN(1+Real_MC_30Y!$J$11)-0.5*Real_MC_30Y!$J$12^2)+Real_MC_30Y!$J$12*((RAND()+RAND()+RAND()+RAND()+RAND()+RAND()+RAND()+RAND()+RAND()+RAND()+RAND()+RAND())-6))-1)+Real_MC_30Y!V$58)</x:f>
        <x:v>2734843.432904119</x:v>
      </x:c>
      <x:c r="W84" s="50" t="n">
        <x:f>MAX(0,V84*(1+EXP((LN(1+Real_MC_30Y!$J$11)-0.5*Real_MC_30Y!$J$12^2)+Real_MC_30Y!$J$12*((RAND()+RAND()+RAND()+RAND()+RAND()+RAND()+RAND()+RAND()+RAND()+RAND()+RAND()+RAND())-6))-1)+Real_MC_30Y!W$58)</x:f>
        <x:v>3212476.397411024</x:v>
      </x:c>
      <x:c r="X84" s="50" t="n">
        <x:f>MAX(0,W84*(1+EXP((LN(1+Real_MC_30Y!$J$11)-0.5*Real_MC_30Y!$J$12^2)+Real_MC_30Y!$J$12*((RAND()+RAND()+RAND()+RAND()+RAND()+RAND()+RAND()+RAND()+RAND()+RAND()+RAND()+RAND())-6))-1)+Real_MC_30Y!X$58)</x:f>
        <x:v>2903479.678560486</x:v>
      </x:c>
      <x:c r="Y84" s="50" t="n">
        <x:f>MAX(0,X84*(1+EXP((LN(1+Real_MC_30Y!$J$11)-0.5*Real_MC_30Y!$J$12^2)+Real_MC_30Y!$J$12*((RAND()+RAND()+RAND()+RAND()+RAND()+RAND()+RAND()+RAND()+RAND()+RAND()+RAND()+RAND())-6))-1)+Real_MC_30Y!Y$58)</x:f>
        <x:v>3315847.9489032263</x:v>
      </x:c>
      <x:c r="Z84" s="50" t="n">
        <x:f>MAX(0,Y84*(1+EXP((LN(1+Real_MC_30Y!$J$11)-0.5*Real_MC_30Y!$J$12^2)+Real_MC_30Y!$J$12*((RAND()+RAND()+RAND()+RAND()+RAND()+RAND()+RAND()+RAND()+RAND()+RAND()+RAND()+RAND())-6))-1)+Real_MC_30Y!Z$58)</x:f>
        <x:v>3820151.867175926</x:v>
      </x:c>
      <x:c r="AA84" s="50" t="n">
        <x:f>MAX(0,Z84*(1+EXP((LN(1+Real_MC_30Y!$J$11)-0.5*Real_MC_30Y!$J$12^2)+Real_MC_30Y!$J$12*((RAND()+RAND()+RAND()+RAND()+RAND()+RAND()+RAND()+RAND()+RAND()+RAND()+RAND()+RAND())-6))-1)+Real_MC_30Y!AA$58)</x:f>
        <x:v>4487332.953106446</x:v>
      </x:c>
      <x:c r="AB84" s="50" t="n">
        <x:f>MAX(0,AA84*(1+EXP((LN(1+Real_MC_30Y!$J$11)-0.5*Real_MC_30Y!$J$12^2)+Real_MC_30Y!$J$12*((RAND()+RAND()+RAND()+RAND()+RAND()+RAND()+RAND()+RAND()+RAND()+RAND()+RAND()+RAND())-6))-1)+Real_MC_30Y!AB$58)</x:f>
        <x:v>4428579.091952468</x:v>
      </x:c>
      <x:c r="AC84" s="50" t="n">
        <x:f>MAX(0,AB84*(1+EXP((LN(1+Real_MC_30Y!$J$11)-0.5*Real_MC_30Y!$J$12^2)+Real_MC_30Y!$J$12*((RAND()+RAND()+RAND()+RAND()+RAND()+RAND()+RAND()+RAND()+RAND()+RAND()+RAND()+RAND())-6))-1)+Real_MC_30Y!AC$58)</x:f>
        <x:v>4178624.627886053</x:v>
      </x:c>
      <x:c r="AD84" s="50" t="n">
        <x:f>MAX(0,AC84*(1+EXP((LN(1+Real_MC_30Y!$J$11)-0.5*Real_MC_30Y!$J$12^2)+Real_MC_30Y!$J$12*((RAND()+RAND()+RAND()+RAND()+RAND()+RAND()+RAND()+RAND()+RAND()+RAND()+RAND()+RAND())-6))-1)+Real_MC_30Y!AD$58)</x:f>
        <x:v>3916505.293830905</x:v>
      </x:c>
      <x:c r="AE84" s="50" t="n">
        <x:f>MAX(0,AD84*(1+EXP((LN(1+Real_MC_30Y!$J$11)-0.5*Real_MC_30Y!$J$12^2)+Real_MC_30Y!$J$12*((RAND()+RAND()+RAND()+RAND()+RAND()+RAND()+RAND()+RAND()+RAND()+RAND()+RAND()+RAND())-6))-1)+Real_MC_30Y!AE$58)</x:f>
        <x:v>3311611.6502511906</x:v>
      </x:c>
      <x:c r="AF84" s="50" t="n">
        <x:f>MAX(0,AE84*(1+EXP((LN(1+Real_MC_30Y!$J$11)-0.5*Real_MC_30Y!$J$12^2)+Real_MC_30Y!$J$12*((RAND()+RAND()+RAND()+RAND()+RAND()+RAND()+RAND()+RAND()+RAND()+RAND()+RAND()+RAND())-6))-1)+Real_MC_30Y!AF$58)</x:f>
        <x:v>3057048.9587747185</x:v>
      </x:c>
    </x:row>
    <x:row r="85">
      <x:c r="A85">
        <x:v>81</x:v>
      </x:c>
      <x:c r="B85" s="50" t="n">
        <x:f>MAX(0,Liquidity_30Y!$C$14+Real_MC_30Y!B$57-Real_MC_30Y!B$56)</x:f>
        <x:v>1029031.25</x:v>
      </x:c>
      <x:c r="C85" s="50" t="n">
        <x:f>MAX(0,B85*(1+EXP((LN(1+Real_MC_30Y!$J$11)-0.5*Real_MC_30Y!$J$12^2)+Real_MC_30Y!$J$12*((RAND()+RAND()+RAND()+RAND()+RAND()+RAND()+RAND()+RAND()+RAND()+RAND()+RAND()+RAND())-6))-1)+Real_MC_30Y!C$58)</x:f>
        <x:v>951720.0481960373</x:v>
      </x:c>
      <x:c r="D85" s="50" t="n">
        <x:f>MAX(0,C85*(1+EXP((LN(1+Real_MC_30Y!$J$11)-0.5*Real_MC_30Y!$J$12^2)+Real_MC_30Y!$J$12*((RAND()+RAND()+RAND()+RAND()+RAND()+RAND()+RAND()+RAND()+RAND()+RAND()+RAND()+RAND())-6))-1)+Real_MC_30Y!D$58)</x:f>
        <x:v>1006252.3399453915</x:v>
      </x:c>
      <x:c r="E85" s="50" t="n">
        <x:f>MAX(0,D85*(1+EXP((LN(1+Real_MC_30Y!$J$11)-0.5*Real_MC_30Y!$J$12^2)+Real_MC_30Y!$J$12*((RAND()+RAND()+RAND()+RAND()+RAND()+RAND()+RAND()+RAND()+RAND()+RAND()+RAND()+RAND())-6))-1)+Real_MC_30Y!E$58)</x:f>
        <x:v>1465128.6099759694</x:v>
      </x:c>
      <x:c r="F85" s="50" t="n">
        <x:f>MAX(0,E85*(1+EXP((LN(1+Real_MC_30Y!$J$11)-0.5*Real_MC_30Y!$J$12^2)+Real_MC_30Y!$J$12*((RAND()+RAND()+RAND()+RAND()+RAND()+RAND()+RAND()+RAND()+RAND()+RAND()+RAND()+RAND())-6))-1)+Real_MC_30Y!F$58)</x:f>
        <x:v>1496692.8055058536</x:v>
      </x:c>
      <x:c r="G85" s="50" t="n">
        <x:f>MAX(0,F85*(1+EXP((LN(1+Real_MC_30Y!$J$11)-0.5*Real_MC_30Y!$J$12^2)+Real_MC_30Y!$J$12*((RAND()+RAND()+RAND()+RAND()+RAND()+RAND()+RAND()+RAND()+RAND()+RAND()+RAND()+RAND())-6))-1)+Real_MC_30Y!G$58)</x:f>
        <x:v>1362341.484284364</x:v>
      </x:c>
      <x:c r="H85" s="50" t="n">
        <x:f>MAX(0,G85*(1+EXP((LN(1+Real_MC_30Y!$J$11)-0.5*Real_MC_30Y!$J$12^2)+Real_MC_30Y!$J$12*((RAND()+RAND()+RAND()+RAND()+RAND()+RAND()+RAND()+RAND()+RAND()+RAND()+RAND()+RAND())-6))-1)+Real_MC_30Y!H$58)</x:f>
        <x:v>1538723.8896218382</x:v>
      </x:c>
      <x:c r="I85" s="50" t="n">
        <x:f>MAX(0,H85*(1+EXP((LN(1+Real_MC_30Y!$J$11)-0.5*Real_MC_30Y!$J$12^2)+Real_MC_30Y!$J$12*((RAND()+RAND()+RAND()+RAND()+RAND()+RAND()+RAND()+RAND()+RAND()+RAND()+RAND()+RAND())-6))-1)+Real_MC_30Y!I$58)</x:f>
        <x:v>1908545.524962711</x:v>
      </x:c>
      <x:c r="J85" s="50" t="n">
        <x:f>MAX(0,I85*(1+EXP((LN(1+Real_MC_30Y!$J$11)-0.5*Real_MC_30Y!$J$12^2)+Real_MC_30Y!$J$12*((RAND()+RAND()+RAND()+RAND()+RAND()+RAND()+RAND()+RAND()+RAND()+RAND()+RAND()+RAND())-6))-1)+Real_MC_30Y!J$58)</x:f>
        <x:v>2130906.7071327874</x:v>
      </x:c>
      <x:c r="K85" s="50" t="n">
        <x:f>MAX(0,J85*(1+EXP((LN(1+Real_MC_30Y!$J$11)-0.5*Real_MC_30Y!$J$12^2)+Real_MC_30Y!$J$12*((RAND()+RAND()+RAND()+RAND()+RAND()+RAND()+RAND()+RAND()+RAND()+RAND()+RAND()+RAND())-6))-1)+Real_MC_30Y!K$58)</x:f>
        <x:v>2655334.803605701</x:v>
      </x:c>
      <x:c r="L85" s="50" t="n">
        <x:f>MAX(0,K85*(1+EXP((LN(1+Real_MC_30Y!$J$11)-0.5*Real_MC_30Y!$J$12^2)+Real_MC_30Y!$J$12*((RAND()+RAND()+RAND()+RAND()+RAND()+RAND()+RAND()+RAND()+RAND()+RAND()+RAND()+RAND())-6))-1)+Real_MC_30Y!L$58)</x:f>
        <x:v>2081169.0226007337</x:v>
      </x:c>
      <x:c r="M85" s="50" t="n">
        <x:f>MAX(0,L85*(1+EXP((LN(1+Real_MC_30Y!$J$11)-0.5*Real_MC_30Y!$J$12^2)+Real_MC_30Y!$J$12*((RAND()+RAND()+RAND()+RAND()+RAND()+RAND()+RAND()+RAND()+RAND()+RAND()+RAND()+RAND())-6))-1)+Real_MC_30Y!M$58)</x:f>
        <x:v>2500840.651544551</x:v>
      </x:c>
      <x:c r="N85" s="50" t="n">
        <x:f>MAX(0,M85*(1+EXP((LN(1+Real_MC_30Y!$J$11)-0.5*Real_MC_30Y!$J$12^2)+Real_MC_30Y!$J$12*((RAND()+RAND()+RAND()+RAND()+RAND()+RAND()+RAND()+RAND()+RAND()+RAND()+RAND()+RAND())-6))-1)+Real_MC_30Y!N$58)</x:f>
        <x:v>2963021.74582184</x:v>
      </x:c>
      <x:c r="O85" s="50" t="n">
        <x:f>MAX(0,N85*(1+EXP((LN(1+Real_MC_30Y!$J$11)-0.5*Real_MC_30Y!$J$12^2)+Real_MC_30Y!$J$12*((RAND()+RAND()+RAND()+RAND()+RAND()+RAND()+RAND()+RAND()+RAND()+RAND()+RAND()+RAND())-6))-1)+Real_MC_30Y!O$58)</x:f>
        <x:v>3252254.573326914</x:v>
      </x:c>
      <x:c r="P85" s="50" t="n">
        <x:f>MAX(0,O85*(1+EXP((LN(1+Real_MC_30Y!$J$11)-0.5*Real_MC_30Y!$J$12^2)+Real_MC_30Y!$J$12*((RAND()+RAND()+RAND()+RAND()+RAND()+RAND()+RAND()+RAND()+RAND()+RAND()+RAND()+RAND())-6))-1)+Real_MC_30Y!P$58)</x:f>
        <x:v>4184997.2899795296</x:v>
      </x:c>
      <x:c r="Q85" s="50" t="n">
        <x:f>MAX(0,P85*(1+EXP((LN(1+Real_MC_30Y!$J$11)-0.5*Real_MC_30Y!$J$12^2)+Real_MC_30Y!$J$12*((RAND()+RAND()+RAND()+RAND()+RAND()+RAND()+RAND()+RAND()+RAND()+RAND()+RAND()+RAND())-6))-1)+Real_MC_30Y!Q$58)</x:f>
        <x:v>4339343.717128306</x:v>
      </x:c>
      <x:c r="R85" s="50" t="n">
        <x:f>MAX(0,Q85*(1+EXP((LN(1+Real_MC_30Y!$J$11)-0.5*Real_MC_30Y!$J$12^2)+Real_MC_30Y!$J$12*((RAND()+RAND()+RAND()+RAND()+RAND()+RAND()+RAND()+RAND()+RAND()+RAND()+RAND()+RAND())-6))-1)+Real_MC_30Y!R$58)</x:f>
        <x:v>4908602.2137230355</x:v>
      </x:c>
      <x:c r="S85" s="50" t="n">
        <x:f>MAX(0,R85*(1+EXP((LN(1+Real_MC_30Y!$J$11)-0.5*Real_MC_30Y!$J$12^2)+Real_MC_30Y!$J$12*((RAND()+RAND()+RAND()+RAND()+RAND()+RAND()+RAND()+RAND()+RAND()+RAND()+RAND()+RAND())-6))-1)+Real_MC_30Y!S$58)</x:f>
        <x:v>4573784.847770265</x:v>
      </x:c>
      <x:c r="T85" s="50" t="n">
        <x:f>MAX(0,S85*(1+EXP((LN(1+Real_MC_30Y!$J$11)-0.5*Real_MC_30Y!$J$12^2)+Real_MC_30Y!$J$12*((RAND()+RAND()+RAND()+RAND()+RAND()+RAND()+RAND()+RAND()+RAND()+RAND()+RAND()+RAND())-6))-1)+Real_MC_30Y!T$58)</x:f>
        <x:v>4264673.017136444</x:v>
      </x:c>
      <x:c r="U85" s="50" t="n">
        <x:f>MAX(0,T85*(1+EXP((LN(1+Real_MC_30Y!$J$11)-0.5*Real_MC_30Y!$J$12^2)+Real_MC_30Y!$J$12*((RAND()+RAND()+RAND()+RAND()+RAND()+RAND()+RAND()+RAND()+RAND()+RAND()+RAND()+RAND())-6))-1)+Real_MC_30Y!U$58)</x:f>
        <x:v>4305055.404803997</x:v>
      </x:c>
      <x:c r="V85" s="50" t="n">
        <x:f>MAX(0,U85*(1+EXP((LN(1+Real_MC_30Y!$J$11)-0.5*Real_MC_30Y!$J$12^2)+Real_MC_30Y!$J$12*((RAND()+RAND()+RAND()+RAND()+RAND()+RAND()+RAND()+RAND()+RAND()+RAND()+RAND()+RAND())-6))-1)+Real_MC_30Y!V$58)</x:f>
        <x:v>3573453.8103294494</x:v>
      </x:c>
      <x:c r="W85" s="50" t="n">
        <x:f>MAX(0,V85*(1+EXP((LN(1+Real_MC_30Y!$J$11)-0.5*Real_MC_30Y!$J$12^2)+Real_MC_30Y!$J$12*((RAND()+RAND()+RAND()+RAND()+RAND()+RAND()+RAND()+RAND()+RAND()+RAND()+RAND()+RAND())-6))-1)+Real_MC_30Y!W$58)</x:f>
        <x:v>3302254.826382071</x:v>
      </x:c>
      <x:c r="X85" s="50" t="n">
        <x:f>MAX(0,W85*(1+EXP((LN(1+Real_MC_30Y!$J$11)-0.5*Real_MC_30Y!$J$12^2)+Real_MC_30Y!$J$12*((RAND()+RAND()+RAND()+RAND()+RAND()+RAND()+RAND()+RAND()+RAND()+RAND()+RAND()+RAND())-6))-1)+Real_MC_30Y!X$58)</x:f>
        <x:v>3237997.1952544935</x:v>
      </x:c>
      <x:c r="Y85" s="50" t="n">
        <x:f>MAX(0,X85*(1+EXP((LN(1+Real_MC_30Y!$J$11)-0.5*Real_MC_30Y!$J$12^2)+Real_MC_30Y!$J$12*((RAND()+RAND()+RAND()+RAND()+RAND()+RAND()+RAND()+RAND()+RAND()+RAND()+RAND()+RAND())-6))-1)+Real_MC_30Y!Y$58)</x:f>
        <x:v>3320323.194441312</x:v>
      </x:c>
      <x:c r="Z85" s="50" t="n">
        <x:f>MAX(0,Y85*(1+EXP((LN(1+Real_MC_30Y!$J$11)-0.5*Real_MC_30Y!$J$12^2)+Real_MC_30Y!$J$12*((RAND()+RAND()+RAND()+RAND()+RAND()+RAND()+RAND()+RAND()+RAND()+RAND()+RAND()+RAND())-6))-1)+Real_MC_30Y!Z$58)</x:f>
        <x:v>4281888.548586159</x:v>
      </x:c>
      <x:c r="AA85" s="50" t="n">
        <x:f>MAX(0,Z85*(1+EXP((LN(1+Real_MC_30Y!$J$11)-0.5*Real_MC_30Y!$J$12^2)+Real_MC_30Y!$J$12*((RAND()+RAND()+RAND()+RAND()+RAND()+RAND()+RAND()+RAND()+RAND()+RAND()+RAND()+RAND())-6))-1)+Real_MC_30Y!AA$58)</x:f>
        <x:v>4840420.036680902</x:v>
      </x:c>
      <x:c r="AB85" s="50" t="n">
        <x:f>MAX(0,AA85*(1+EXP((LN(1+Real_MC_30Y!$J$11)-0.5*Real_MC_30Y!$J$12^2)+Real_MC_30Y!$J$12*((RAND()+RAND()+RAND()+RAND()+RAND()+RAND()+RAND()+RAND()+RAND()+RAND()+RAND()+RAND())-6))-1)+Real_MC_30Y!AB$58)</x:f>
        <x:v>6947892.088070708</x:v>
      </x:c>
      <x:c r="AC85" s="50" t="n">
        <x:f>MAX(0,AB85*(1+EXP((LN(1+Real_MC_30Y!$J$11)-0.5*Real_MC_30Y!$J$12^2)+Real_MC_30Y!$J$12*((RAND()+RAND()+RAND()+RAND()+RAND()+RAND()+RAND()+RAND()+RAND()+RAND()+RAND()+RAND())-6))-1)+Real_MC_30Y!AC$58)</x:f>
        <x:v>6494426.417752565</x:v>
      </x:c>
      <x:c r="AD85" s="50" t="n">
        <x:f>MAX(0,AC85*(1+EXP((LN(1+Real_MC_30Y!$J$11)-0.5*Real_MC_30Y!$J$12^2)+Real_MC_30Y!$J$12*((RAND()+RAND()+RAND()+RAND()+RAND()+RAND()+RAND()+RAND()+RAND()+RAND()+RAND()+RAND())-6))-1)+Real_MC_30Y!AD$58)</x:f>
        <x:v>7275893.869255956</x:v>
      </x:c>
      <x:c r="AE85" s="50" t="n">
        <x:f>MAX(0,AD85*(1+EXP((LN(1+Real_MC_30Y!$J$11)-0.5*Real_MC_30Y!$J$12^2)+Real_MC_30Y!$J$12*((RAND()+RAND()+RAND()+RAND()+RAND()+RAND()+RAND()+RAND()+RAND()+RAND()+RAND()+RAND())-6))-1)+Real_MC_30Y!AE$58)</x:f>
        <x:v>7024530.608113379</x:v>
      </x:c>
      <x:c r="AF85" s="50" t="n">
        <x:f>MAX(0,AE85*(1+EXP((LN(1+Real_MC_30Y!$J$11)-0.5*Real_MC_30Y!$J$12^2)+Real_MC_30Y!$J$12*((RAND()+RAND()+RAND()+RAND()+RAND()+RAND()+RAND()+RAND()+RAND()+RAND()+RAND()+RAND())-6))-1)+Real_MC_30Y!AF$58)</x:f>
        <x:v>7270788.8860770315</x:v>
      </x:c>
    </x:row>
    <x:row r="86">
      <x:c r="A86">
        <x:v>82</x:v>
      </x:c>
      <x:c r="B86" s="50" t="n">
        <x:f>MAX(0,Liquidity_30Y!$C$14+Real_MC_30Y!B$57-Real_MC_30Y!B$56)</x:f>
        <x:v>1029031.25</x:v>
      </x:c>
      <x:c r="C86" s="50" t="n">
        <x:f>MAX(0,B86*(1+EXP((LN(1+Real_MC_30Y!$J$11)-0.5*Real_MC_30Y!$J$12^2)+Real_MC_30Y!$J$12*((RAND()+RAND()+RAND()+RAND()+RAND()+RAND()+RAND()+RAND()+RAND()+RAND()+RAND()+RAND())-6))-1)+Real_MC_30Y!C$58)</x:f>
        <x:v>1182045.9220021716</x:v>
      </x:c>
      <x:c r="D86" s="50" t="n">
        <x:f>MAX(0,C86*(1+EXP((LN(1+Real_MC_30Y!$J$11)-0.5*Real_MC_30Y!$J$12^2)+Real_MC_30Y!$J$12*((RAND()+RAND()+RAND()+RAND()+RAND()+RAND()+RAND()+RAND()+RAND()+RAND()+RAND()+RAND())-6))-1)+Real_MC_30Y!D$58)</x:f>
        <x:v>1593882.3742582402</x:v>
      </x:c>
      <x:c r="E86" s="50" t="n">
        <x:f>MAX(0,D86*(1+EXP((LN(1+Real_MC_30Y!$J$11)-0.5*Real_MC_30Y!$J$12^2)+Real_MC_30Y!$J$12*((RAND()+RAND()+RAND()+RAND()+RAND()+RAND()+RAND()+RAND()+RAND()+RAND()+RAND()+RAND())-6))-1)+Real_MC_30Y!E$58)</x:f>
        <x:v>2036733.6413364813</x:v>
      </x:c>
      <x:c r="F86" s="50" t="n">
        <x:f>MAX(0,E86*(1+EXP((LN(1+Real_MC_30Y!$J$11)-0.5*Real_MC_30Y!$J$12^2)+Real_MC_30Y!$J$12*((RAND()+RAND()+RAND()+RAND()+RAND()+RAND()+RAND()+RAND()+RAND()+RAND()+RAND()+RAND())-6))-1)+Real_MC_30Y!F$58)</x:f>
        <x:v>2378374.111271758</x:v>
      </x:c>
      <x:c r="G86" s="50" t="n">
        <x:f>MAX(0,F86*(1+EXP((LN(1+Real_MC_30Y!$J$11)-0.5*Real_MC_30Y!$J$12^2)+Real_MC_30Y!$J$12*((RAND()+RAND()+RAND()+RAND()+RAND()+RAND()+RAND()+RAND()+RAND()+RAND()+RAND()+RAND())-6))-1)+Real_MC_30Y!G$58)</x:f>
        <x:v>2688272.497072832</x:v>
      </x:c>
      <x:c r="H86" s="50" t="n">
        <x:f>MAX(0,G86*(1+EXP((LN(1+Real_MC_30Y!$J$11)-0.5*Real_MC_30Y!$J$12^2)+Real_MC_30Y!$J$12*((RAND()+RAND()+RAND()+RAND()+RAND()+RAND()+RAND()+RAND()+RAND()+RAND()+RAND()+RAND())-6))-1)+Real_MC_30Y!H$58)</x:f>
        <x:v>3068641.545963154</x:v>
      </x:c>
      <x:c r="I86" s="50" t="n">
        <x:f>MAX(0,H86*(1+EXP((LN(1+Real_MC_30Y!$J$11)-0.5*Real_MC_30Y!$J$12^2)+Real_MC_30Y!$J$12*((RAND()+RAND()+RAND()+RAND()+RAND()+RAND()+RAND()+RAND()+RAND()+RAND()+RAND()+RAND())-6))-1)+Real_MC_30Y!I$58)</x:f>
        <x:v>3664399.9815736325</x:v>
      </x:c>
      <x:c r="J86" s="50" t="n">
        <x:f>MAX(0,I86*(1+EXP((LN(1+Real_MC_30Y!$J$11)-0.5*Real_MC_30Y!$J$12^2)+Real_MC_30Y!$J$12*((RAND()+RAND()+RAND()+RAND()+RAND()+RAND()+RAND()+RAND()+RAND()+RAND()+RAND()+RAND())-6))-1)+Real_MC_30Y!J$58)</x:f>
        <x:v>3679707.5963244373</x:v>
      </x:c>
      <x:c r="K86" s="50" t="n">
        <x:f>MAX(0,J86*(1+EXP((LN(1+Real_MC_30Y!$J$11)-0.5*Real_MC_30Y!$J$12^2)+Real_MC_30Y!$J$12*((RAND()+RAND()+RAND()+RAND()+RAND()+RAND()+RAND()+RAND()+RAND()+RAND()+RAND()+RAND())-6))-1)+Real_MC_30Y!K$58)</x:f>
        <x:v>5060253.625442126</x:v>
      </x:c>
      <x:c r="L86" s="50" t="n">
        <x:f>MAX(0,K86*(1+EXP((LN(1+Real_MC_30Y!$J$11)-0.5*Real_MC_30Y!$J$12^2)+Real_MC_30Y!$J$12*((RAND()+RAND()+RAND()+RAND()+RAND()+RAND()+RAND()+RAND()+RAND()+RAND()+RAND()+RAND())-6))-1)+Real_MC_30Y!L$58)</x:f>
        <x:v>5847051.486310551</x:v>
      </x:c>
      <x:c r="M86" s="50" t="n">
        <x:f>MAX(0,L86*(1+EXP((LN(1+Real_MC_30Y!$J$11)-0.5*Real_MC_30Y!$J$12^2)+Real_MC_30Y!$J$12*((RAND()+RAND()+RAND()+RAND()+RAND()+RAND()+RAND()+RAND()+RAND()+RAND()+RAND()+RAND())-6))-1)+Real_MC_30Y!M$58)</x:f>
        <x:v>6010136.040481566</x:v>
      </x:c>
      <x:c r="N86" s="50" t="n">
        <x:f>MAX(0,M86*(1+EXP((LN(1+Real_MC_30Y!$J$11)-0.5*Real_MC_30Y!$J$12^2)+Real_MC_30Y!$J$12*((RAND()+RAND()+RAND()+RAND()+RAND()+RAND()+RAND()+RAND()+RAND()+RAND()+RAND()+RAND())-6))-1)+Real_MC_30Y!N$58)</x:f>
        <x:v>6088531.38394543</x:v>
      </x:c>
      <x:c r="O86" s="50" t="n">
        <x:f>MAX(0,N86*(1+EXP((LN(1+Real_MC_30Y!$J$11)-0.5*Real_MC_30Y!$J$12^2)+Real_MC_30Y!$J$12*((RAND()+RAND()+RAND()+RAND()+RAND()+RAND()+RAND()+RAND()+RAND()+RAND()+RAND()+RAND())-6))-1)+Real_MC_30Y!O$58)</x:f>
        <x:v>7209442.070317582</x:v>
      </x:c>
      <x:c r="P86" s="50" t="n">
        <x:f>MAX(0,O86*(1+EXP((LN(1+Real_MC_30Y!$J$11)-0.5*Real_MC_30Y!$J$12^2)+Real_MC_30Y!$J$12*((RAND()+RAND()+RAND()+RAND()+RAND()+RAND()+RAND()+RAND()+RAND()+RAND()+RAND()+RAND())-6))-1)+Real_MC_30Y!P$58)</x:f>
        <x:v>11024763.922267085</x:v>
      </x:c>
      <x:c r="Q86" s="50" t="n">
        <x:f>MAX(0,P86*(1+EXP((LN(1+Real_MC_30Y!$J$11)-0.5*Real_MC_30Y!$J$12^2)+Real_MC_30Y!$J$12*((RAND()+RAND()+RAND()+RAND()+RAND()+RAND()+RAND()+RAND()+RAND()+RAND()+RAND()+RAND())-6))-1)+Real_MC_30Y!Q$58)</x:f>
        <x:v>8791700.091875833</x:v>
      </x:c>
      <x:c r="R86" s="50" t="n">
        <x:f>MAX(0,Q86*(1+EXP((LN(1+Real_MC_30Y!$J$11)-0.5*Real_MC_30Y!$J$12^2)+Real_MC_30Y!$J$12*((RAND()+RAND()+RAND()+RAND()+RAND()+RAND()+RAND()+RAND()+RAND()+RAND()+RAND()+RAND())-6))-1)+Real_MC_30Y!R$58)</x:f>
        <x:v>8038711.327969276</x:v>
      </x:c>
      <x:c r="S86" s="50" t="n">
        <x:f>MAX(0,R86*(1+EXP((LN(1+Real_MC_30Y!$J$11)-0.5*Real_MC_30Y!$J$12^2)+Real_MC_30Y!$J$12*((RAND()+RAND()+RAND()+RAND()+RAND()+RAND()+RAND()+RAND()+RAND()+RAND()+RAND()+RAND())-6))-1)+Real_MC_30Y!S$58)</x:f>
        <x:v>7583977.418503285</x:v>
      </x:c>
      <x:c r="T86" s="50" t="n">
        <x:f>MAX(0,S86*(1+EXP((LN(1+Real_MC_30Y!$J$11)-0.5*Real_MC_30Y!$J$12^2)+Real_MC_30Y!$J$12*((RAND()+RAND()+RAND()+RAND()+RAND()+RAND()+RAND()+RAND()+RAND()+RAND()+RAND()+RAND())-6))-1)+Real_MC_30Y!T$58)</x:f>
        <x:v>7549800.786265391</x:v>
      </x:c>
      <x:c r="U86" s="50" t="n">
        <x:f>MAX(0,T86*(1+EXP((LN(1+Real_MC_30Y!$J$11)-0.5*Real_MC_30Y!$J$12^2)+Real_MC_30Y!$J$12*((RAND()+RAND()+RAND()+RAND()+RAND()+RAND()+RAND()+RAND()+RAND()+RAND()+RAND()+RAND())-6))-1)+Real_MC_30Y!U$58)</x:f>
        <x:v>9050902.244362036</x:v>
      </x:c>
      <x:c r="V86" s="50" t="n">
        <x:f>MAX(0,U86*(1+EXP((LN(1+Real_MC_30Y!$J$11)-0.5*Real_MC_30Y!$J$12^2)+Real_MC_30Y!$J$12*((RAND()+RAND()+RAND()+RAND()+RAND()+RAND()+RAND()+RAND()+RAND()+RAND()+RAND()+RAND())-6))-1)+Real_MC_30Y!V$58)</x:f>
        <x:v>11905715.790947715</x:v>
      </x:c>
      <x:c r="W86" s="50" t="n">
        <x:f>MAX(0,V86*(1+EXP((LN(1+Real_MC_30Y!$J$11)-0.5*Real_MC_30Y!$J$12^2)+Real_MC_30Y!$J$12*((RAND()+RAND()+RAND()+RAND()+RAND()+RAND()+RAND()+RAND()+RAND()+RAND()+RAND()+RAND())-6))-1)+Real_MC_30Y!W$58)</x:f>
        <x:v>12814025.586351363</x:v>
      </x:c>
      <x:c r="X86" s="50" t="n">
        <x:f>MAX(0,W86*(1+EXP((LN(1+Real_MC_30Y!$J$11)-0.5*Real_MC_30Y!$J$12^2)+Real_MC_30Y!$J$12*((RAND()+RAND()+RAND()+RAND()+RAND()+RAND()+RAND()+RAND()+RAND()+RAND()+RAND()+RAND())-6))-1)+Real_MC_30Y!X$58)</x:f>
        <x:v>14379169.016914725</x:v>
      </x:c>
      <x:c r="Y86" s="50" t="n">
        <x:f>MAX(0,X86*(1+EXP((LN(1+Real_MC_30Y!$J$11)-0.5*Real_MC_30Y!$J$12^2)+Real_MC_30Y!$J$12*((RAND()+RAND()+RAND()+RAND()+RAND()+RAND()+RAND()+RAND()+RAND()+RAND()+RAND()+RAND())-6))-1)+Real_MC_30Y!Y$58)</x:f>
        <x:v>16260711.397434544</x:v>
      </x:c>
      <x:c r="Z86" s="50" t="n">
        <x:f>MAX(0,Y86*(1+EXP((LN(1+Real_MC_30Y!$J$11)-0.5*Real_MC_30Y!$J$12^2)+Real_MC_30Y!$J$12*((RAND()+RAND()+RAND()+RAND()+RAND()+RAND()+RAND()+RAND()+RAND()+RAND()+RAND()+RAND())-6))-1)+Real_MC_30Y!Z$58)</x:f>
        <x:v>16804891.344306637</x:v>
      </x:c>
      <x:c r="AA86" s="50" t="n">
        <x:f>MAX(0,Z86*(1+EXP((LN(1+Real_MC_30Y!$J$11)-0.5*Real_MC_30Y!$J$12^2)+Real_MC_30Y!$J$12*((RAND()+RAND()+RAND()+RAND()+RAND()+RAND()+RAND()+RAND()+RAND()+RAND()+RAND()+RAND())-6))-1)+Real_MC_30Y!AA$58)</x:f>
        <x:v>16505992.46516629</x:v>
      </x:c>
      <x:c r="AB86" s="50" t="n">
        <x:f>MAX(0,AA86*(1+EXP((LN(1+Real_MC_30Y!$J$11)-0.5*Real_MC_30Y!$J$12^2)+Real_MC_30Y!$J$12*((RAND()+RAND()+RAND()+RAND()+RAND()+RAND()+RAND()+RAND()+RAND()+RAND()+RAND()+RAND())-6))-1)+Real_MC_30Y!AB$58)</x:f>
        <x:v>16966031.381357946</x:v>
      </x:c>
      <x:c r="AC86" s="50" t="n">
        <x:f>MAX(0,AB86*(1+EXP((LN(1+Real_MC_30Y!$J$11)-0.5*Real_MC_30Y!$J$12^2)+Real_MC_30Y!$J$12*((RAND()+RAND()+RAND()+RAND()+RAND()+RAND()+RAND()+RAND()+RAND()+RAND()+RAND()+RAND())-6))-1)+Real_MC_30Y!AC$58)</x:f>
        <x:v>14418561.665875696</x:v>
      </x:c>
      <x:c r="AD86" s="50" t="n">
        <x:f>MAX(0,AC86*(1+EXP((LN(1+Real_MC_30Y!$J$11)-0.5*Real_MC_30Y!$J$12^2)+Real_MC_30Y!$J$12*((RAND()+RAND()+RAND()+RAND()+RAND()+RAND()+RAND()+RAND()+RAND()+RAND()+RAND()+RAND())-6))-1)+Real_MC_30Y!AD$58)</x:f>
        <x:v>16539251.265453203</x:v>
      </x:c>
      <x:c r="AE86" s="50" t="n">
        <x:f>MAX(0,AD86*(1+EXP((LN(1+Real_MC_30Y!$J$11)-0.5*Real_MC_30Y!$J$12^2)+Real_MC_30Y!$J$12*((RAND()+RAND()+RAND()+RAND()+RAND()+RAND()+RAND()+RAND()+RAND()+RAND()+RAND()+RAND())-6))-1)+Real_MC_30Y!AE$58)</x:f>
        <x:v>14830377.113468008</x:v>
      </x:c>
      <x:c r="AF86" s="50" t="n">
        <x:f>MAX(0,AE86*(1+EXP((LN(1+Real_MC_30Y!$J$11)-0.5*Real_MC_30Y!$J$12^2)+Real_MC_30Y!$J$12*((RAND()+RAND()+RAND()+RAND()+RAND()+RAND()+RAND()+RAND()+RAND()+RAND()+RAND()+RAND())-6))-1)+Real_MC_30Y!AF$58)</x:f>
        <x:v>17922604.626201376</x:v>
      </x:c>
    </x:row>
    <x:row r="87">
      <x:c r="A87">
        <x:v>83</x:v>
      </x:c>
      <x:c r="B87" s="50" t="n">
        <x:f>MAX(0,Liquidity_30Y!$C$14+Real_MC_30Y!B$57-Real_MC_30Y!B$56)</x:f>
        <x:v>1029031.25</x:v>
      </x:c>
      <x:c r="C87" s="50" t="n">
        <x:f>MAX(0,B87*(1+EXP((LN(1+Real_MC_30Y!$J$11)-0.5*Real_MC_30Y!$J$12^2)+Real_MC_30Y!$J$12*((RAND()+RAND()+RAND()+RAND()+RAND()+RAND()+RAND()+RAND()+RAND()+RAND()+RAND()+RAND())-6))-1)+Real_MC_30Y!C$58)</x:f>
        <x:v>1106188.6832709145</x:v>
      </x:c>
      <x:c r="D87" s="50" t="n">
        <x:f>MAX(0,C87*(1+EXP((LN(1+Real_MC_30Y!$J$11)-0.5*Real_MC_30Y!$J$12^2)+Real_MC_30Y!$J$12*((RAND()+RAND()+RAND()+RAND()+RAND()+RAND()+RAND()+RAND()+RAND()+RAND()+RAND()+RAND())-6))-1)+Real_MC_30Y!D$58)</x:f>
        <x:v>1298741.5263358925</x:v>
      </x:c>
      <x:c r="E87" s="50" t="n">
        <x:f>MAX(0,D87*(1+EXP((LN(1+Real_MC_30Y!$J$11)-0.5*Real_MC_30Y!$J$12^2)+Real_MC_30Y!$J$12*((RAND()+RAND()+RAND()+RAND()+RAND()+RAND()+RAND()+RAND()+RAND()+RAND()+RAND()+RAND())-6))-1)+Real_MC_30Y!E$58)</x:f>
        <x:v>1114360.0649434594</x:v>
      </x:c>
      <x:c r="F87" s="50" t="n">
        <x:f>MAX(0,E87*(1+EXP((LN(1+Real_MC_30Y!$J$11)-0.5*Real_MC_30Y!$J$12^2)+Real_MC_30Y!$J$12*((RAND()+RAND()+RAND()+RAND()+RAND()+RAND()+RAND()+RAND()+RAND()+RAND()+RAND()+RAND())-6))-1)+Real_MC_30Y!F$58)</x:f>
        <x:v>1054561.6464238954</x:v>
      </x:c>
      <x:c r="G87" s="50" t="n">
        <x:f>MAX(0,F87*(1+EXP((LN(1+Real_MC_30Y!$J$11)-0.5*Real_MC_30Y!$J$12^2)+Real_MC_30Y!$J$12*((RAND()+RAND()+RAND()+RAND()+RAND()+RAND()+RAND()+RAND()+RAND()+RAND()+RAND()+RAND())-6))-1)+Real_MC_30Y!G$58)</x:f>
        <x:v>1035012.6501215757</x:v>
      </x:c>
      <x:c r="H87" s="50" t="n">
        <x:f>MAX(0,G87*(1+EXP((LN(1+Real_MC_30Y!$J$11)-0.5*Real_MC_30Y!$J$12^2)+Real_MC_30Y!$J$12*((RAND()+RAND()+RAND()+RAND()+RAND()+RAND()+RAND()+RAND()+RAND()+RAND()+RAND()+RAND())-6))-1)+Real_MC_30Y!H$58)</x:f>
        <x:v>1276169.577140261</x:v>
      </x:c>
      <x:c r="I87" s="50" t="n">
        <x:f>MAX(0,H87*(1+EXP((LN(1+Real_MC_30Y!$J$11)-0.5*Real_MC_30Y!$J$12^2)+Real_MC_30Y!$J$12*((RAND()+RAND()+RAND()+RAND()+RAND()+RAND()+RAND()+RAND()+RAND()+RAND()+RAND()+RAND())-6))-1)+Real_MC_30Y!I$58)</x:f>
        <x:v>1637702.3906410444</x:v>
      </x:c>
      <x:c r="J87" s="50" t="n">
        <x:f>MAX(0,I87*(1+EXP((LN(1+Real_MC_30Y!$J$11)-0.5*Real_MC_30Y!$J$12^2)+Real_MC_30Y!$J$12*((RAND()+RAND()+RAND()+RAND()+RAND()+RAND()+RAND()+RAND()+RAND()+RAND()+RAND()+RAND())-6))-1)+Real_MC_30Y!J$58)</x:f>
        <x:v>1896725.3632134893</x:v>
      </x:c>
      <x:c r="K87" s="50" t="n">
        <x:f>MAX(0,J87*(1+EXP((LN(1+Real_MC_30Y!$J$11)-0.5*Real_MC_30Y!$J$12^2)+Real_MC_30Y!$J$12*((RAND()+RAND()+RAND()+RAND()+RAND()+RAND()+RAND()+RAND()+RAND()+RAND()+RAND()+RAND())-6))-1)+Real_MC_30Y!K$58)</x:f>
        <x:v>2085896.2565127683</x:v>
      </x:c>
      <x:c r="L87" s="50" t="n">
        <x:f>MAX(0,K87*(1+EXP((LN(1+Real_MC_30Y!$J$11)-0.5*Real_MC_30Y!$J$12^2)+Real_MC_30Y!$J$12*((RAND()+RAND()+RAND()+RAND()+RAND()+RAND()+RAND()+RAND()+RAND()+RAND()+RAND()+RAND())-6))-1)+Real_MC_30Y!L$58)</x:f>
        <x:v>1895549.985911079</x:v>
      </x:c>
      <x:c r="M87" s="50" t="n">
        <x:f>MAX(0,L87*(1+EXP((LN(1+Real_MC_30Y!$J$11)-0.5*Real_MC_30Y!$J$12^2)+Real_MC_30Y!$J$12*((RAND()+RAND()+RAND()+RAND()+RAND()+RAND()+RAND()+RAND()+RAND()+RAND()+RAND()+RAND())-6))-1)+Real_MC_30Y!M$58)</x:f>
        <x:v>2576045.5881870505</x:v>
      </x:c>
      <x:c r="N87" s="50" t="n">
        <x:f>MAX(0,M87*(1+EXP((LN(1+Real_MC_30Y!$J$11)-0.5*Real_MC_30Y!$J$12^2)+Real_MC_30Y!$J$12*((RAND()+RAND()+RAND()+RAND()+RAND()+RAND()+RAND()+RAND()+RAND()+RAND()+RAND()+RAND())-6))-1)+Real_MC_30Y!N$58)</x:f>
        <x:v>2674883.977887027</x:v>
      </x:c>
      <x:c r="O87" s="50" t="n">
        <x:f>MAX(0,N87*(1+EXP((LN(1+Real_MC_30Y!$J$11)-0.5*Real_MC_30Y!$J$12^2)+Real_MC_30Y!$J$12*((RAND()+RAND()+RAND()+RAND()+RAND()+RAND()+RAND()+RAND()+RAND()+RAND()+RAND()+RAND())-6))-1)+Real_MC_30Y!O$58)</x:f>
        <x:v>2846028.249675583</x:v>
      </x:c>
      <x:c r="P87" s="50" t="n">
        <x:f>MAX(0,O87*(1+EXP((LN(1+Real_MC_30Y!$J$11)-0.5*Real_MC_30Y!$J$12^2)+Real_MC_30Y!$J$12*((RAND()+RAND()+RAND()+RAND()+RAND()+RAND()+RAND()+RAND()+RAND()+RAND()+RAND()+RAND())-6))-1)+Real_MC_30Y!P$58)</x:f>
        <x:v>3261045.039651288</x:v>
      </x:c>
      <x:c r="Q87" s="50" t="n">
        <x:f>MAX(0,P87*(1+EXP((LN(1+Real_MC_30Y!$J$11)-0.5*Real_MC_30Y!$J$12^2)+Real_MC_30Y!$J$12*((RAND()+RAND()+RAND()+RAND()+RAND()+RAND()+RAND()+RAND()+RAND()+RAND()+RAND()+RAND())-6))-1)+Real_MC_30Y!Q$58)</x:f>
        <x:v>2916230.995036424</x:v>
      </x:c>
      <x:c r="R87" s="50" t="n">
        <x:f>MAX(0,Q87*(1+EXP((LN(1+Real_MC_30Y!$J$11)-0.5*Real_MC_30Y!$J$12^2)+Real_MC_30Y!$J$12*((RAND()+RAND()+RAND()+RAND()+RAND()+RAND()+RAND()+RAND()+RAND()+RAND()+RAND()+RAND())-6))-1)+Real_MC_30Y!R$58)</x:f>
        <x:v>3008144.321941516</x:v>
      </x:c>
      <x:c r="S87" s="50" t="n">
        <x:f>MAX(0,R87*(1+EXP((LN(1+Real_MC_30Y!$J$11)-0.5*Real_MC_30Y!$J$12^2)+Real_MC_30Y!$J$12*((RAND()+RAND()+RAND()+RAND()+RAND()+RAND()+RAND()+RAND()+RAND()+RAND()+RAND()+RAND())-6))-1)+Real_MC_30Y!S$58)</x:f>
        <x:v>2637707.3360083923</x:v>
      </x:c>
      <x:c r="T87" s="50" t="n">
        <x:f>MAX(0,S87*(1+EXP((LN(1+Real_MC_30Y!$J$11)-0.5*Real_MC_30Y!$J$12^2)+Real_MC_30Y!$J$12*((RAND()+RAND()+RAND()+RAND()+RAND()+RAND()+RAND()+RAND()+RAND()+RAND()+RAND()+RAND())-6))-1)+Real_MC_30Y!T$58)</x:f>
        <x:v>3023368.166679193</x:v>
      </x:c>
      <x:c r="U87" s="50" t="n">
        <x:f>MAX(0,T87*(1+EXP((LN(1+Real_MC_30Y!$J$11)-0.5*Real_MC_30Y!$J$12^2)+Real_MC_30Y!$J$12*((RAND()+RAND()+RAND()+RAND()+RAND()+RAND()+RAND()+RAND()+RAND()+RAND()+RAND()+RAND())-6))-1)+Real_MC_30Y!U$58)</x:f>
        <x:v>3047223.608527939</x:v>
      </x:c>
      <x:c r="V87" s="50" t="n">
        <x:f>MAX(0,U87*(1+EXP((LN(1+Real_MC_30Y!$J$11)-0.5*Real_MC_30Y!$J$12^2)+Real_MC_30Y!$J$12*((RAND()+RAND()+RAND()+RAND()+RAND()+RAND()+RAND()+RAND()+RAND()+RAND()+RAND()+RAND())-6))-1)+Real_MC_30Y!V$58)</x:f>
        <x:v>2908839.337331458</x:v>
      </x:c>
      <x:c r="W87" s="50" t="n">
        <x:f>MAX(0,V87*(1+EXP((LN(1+Real_MC_30Y!$J$11)-0.5*Real_MC_30Y!$J$12^2)+Real_MC_30Y!$J$12*((RAND()+RAND()+RAND()+RAND()+RAND()+RAND()+RAND()+RAND()+RAND()+RAND()+RAND()+RAND())-6))-1)+Real_MC_30Y!W$58)</x:f>
        <x:v>3303859.198321759</x:v>
      </x:c>
      <x:c r="X87" s="50" t="n">
        <x:f>MAX(0,W87*(1+EXP((LN(1+Real_MC_30Y!$J$11)-0.5*Real_MC_30Y!$J$12^2)+Real_MC_30Y!$J$12*((RAND()+RAND()+RAND()+RAND()+RAND()+RAND()+RAND()+RAND()+RAND()+RAND()+RAND()+RAND())-6))-1)+Real_MC_30Y!X$58)</x:f>
        <x:v>2748140.985803148</x:v>
      </x:c>
      <x:c r="Y87" s="50" t="n">
        <x:f>MAX(0,X87*(1+EXP((LN(1+Real_MC_30Y!$J$11)-0.5*Real_MC_30Y!$J$12^2)+Real_MC_30Y!$J$12*((RAND()+RAND()+RAND()+RAND()+RAND()+RAND()+RAND()+RAND()+RAND()+RAND()+RAND()+RAND())-6))-1)+Real_MC_30Y!Y$58)</x:f>
        <x:v>3054036.203467931</x:v>
      </x:c>
      <x:c r="Z87" s="50" t="n">
        <x:f>MAX(0,Y87*(1+EXP((LN(1+Real_MC_30Y!$J$11)-0.5*Real_MC_30Y!$J$12^2)+Real_MC_30Y!$J$12*((RAND()+RAND()+RAND()+RAND()+RAND()+RAND()+RAND()+RAND()+RAND()+RAND()+RAND()+RAND())-6))-1)+Real_MC_30Y!Z$58)</x:f>
        <x:v>3783702.806592135</x:v>
      </x:c>
      <x:c r="AA87" s="50" t="n">
        <x:f>MAX(0,Z87*(1+EXP((LN(1+Real_MC_30Y!$J$11)-0.5*Real_MC_30Y!$J$12^2)+Real_MC_30Y!$J$12*((RAND()+RAND()+RAND()+RAND()+RAND()+RAND()+RAND()+RAND()+RAND()+RAND()+RAND()+RAND())-6))-1)+Real_MC_30Y!AA$58)</x:f>
        <x:v>4306439.196171526</x:v>
      </x:c>
      <x:c r="AB87" s="50" t="n">
        <x:f>MAX(0,AA87*(1+EXP((LN(1+Real_MC_30Y!$J$11)-0.5*Real_MC_30Y!$J$12^2)+Real_MC_30Y!$J$12*((RAND()+RAND()+RAND()+RAND()+RAND()+RAND()+RAND()+RAND()+RAND()+RAND()+RAND()+RAND())-6))-1)+Real_MC_30Y!AB$58)</x:f>
        <x:v>3102091.4319699053</x:v>
      </x:c>
      <x:c r="AC87" s="50" t="n">
        <x:f>MAX(0,AB87*(1+EXP((LN(1+Real_MC_30Y!$J$11)-0.5*Real_MC_30Y!$J$12^2)+Real_MC_30Y!$J$12*((RAND()+RAND()+RAND()+RAND()+RAND()+RAND()+RAND()+RAND()+RAND()+RAND()+RAND()+RAND())-6))-1)+Real_MC_30Y!AC$58)</x:f>
        <x:v>3503298.2131783264</x:v>
      </x:c>
      <x:c r="AD87" s="50" t="n">
        <x:f>MAX(0,AC87*(1+EXP((LN(1+Real_MC_30Y!$J$11)-0.5*Real_MC_30Y!$J$12^2)+Real_MC_30Y!$J$12*((RAND()+RAND()+RAND()+RAND()+RAND()+RAND()+RAND()+RAND()+RAND()+RAND()+RAND()+RAND())-6))-1)+Real_MC_30Y!AD$58)</x:f>
        <x:v>3340171.271037573</x:v>
      </x:c>
      <x:c r="AE87" s="50" t="n">
        <x:f>MAX(0,AD87*(1+EXP((LN(1+Real_MC_30Y!$J$11)-0.5*Real_MC_30Y!$J$12^2)+Real_MC_30Y!$J$12*((RAND()+RAND()+RAND()+RAND()+RAND()+RAND()+RAND()+RAND()+RAND()+RAND()+RAND()+RAND())-6))-1)+Real_MC_30Y!AE$58)</x:f>
        <x:v>4026372.7780277636</x:v>
      </x:c>
      <x:c r="AF87" s="50" t="n">
        <x:f>MAX(0,AE87*(1+EXP((LN(1+Real_MC_30Y!$J$11)-0.5*Real_MC_30Y!$J$12^2)+Real_MC_30Y!$J$12*((RAND()+RAND()+RAND()+RAND()+RAND()+RAND()+RAND()+RAND()+RAND()+RAND()+RAND()+RAND())-6))-1)+Real_MC_30Y!AF$58)</x:f>
        <x:v>5873846.589011841</x:v>
      </x:c>
    </x:row>
    <x:row r="88">
      <x:c r="A88">
        <x:v>84</x:v>
      </x:c>
      <x:c r="B88" s="50" t="n">
        <x:f>MAX(0,Liquidity_30Y!$C$14+Real_MC_30Y!B$57-Real_MC_30Y!B$56)</x:f>
        <x:v>1029031.25</x:v>
      </x:c>
      <x:c r="C88" s="50" t="n">
        <x:f>MAX(0,B88*(1+EXP((LN(1+Real_MC_30Y!$J$11)-0.5*Real_MC_30Y!$J$12^2)+Real_MC_30Y!$J$12*((RAND()+RAND()+RAND()+RAND()+RAND()+RAND()+RAND()+RAND()+RAND()+RAND()+RAND()+RAND())-6))-1)+Real_MC_30Y!C$58)</x:f>
        <x:v>815447.6286732473</x:v>
      </x:c>
      <x:c r="D88" s="50" t="n">
        <x:f>MAX(0,C88*(1+EXP((LN(1+Real_MC_30Y!$J$11)-0.5*Real_MC_30Y!$J$12^2)+Real_MC_30Y!$J$12*((RAND()+RAND()+RAND()+RAND()+RAND()+RAND()+RAND()+RAND()+RAND()+RAND()+RAND()+RAND())-6))-1)+Real_MC_30Y!D$58)</x:f>
        <x:v>902409.197216969</x:v>
      </x:c>
      <x:c r="E88" s="50" t="n">
        <x:f>MAX(0,D88*(1+EXP((LN(1+Real_MC_30Y!$J$11)-0.5*Real_MC_30Y!$J$12^2)+Real_MC_30Y!$J$12*((RAND()+RAND()+RAND()+RAND()+RAND()+RAND()+RAND()+RAND()+RAND()+RAND()+RAND()+RAND())-6))-1)+Real_MC_30Y!E$58)</x:f>
        <x:v>1014541.1666362716</x:v>
      </x:c>
      <x:c r="F88" s="50" t="n">
        <x:f>MAX(0,E88*(1+EXP((LN(1+Real_MC_30Y!$J$11)-0.5*Real_MC_30Y!$J$12^2)+Real_MC_30Y!$J$12*((RAND()+RAND()+RAND()+RAND()+RAND()+RAND()+RAND()+RAND()+RAND()+RAND()+RAND()+RAND())-6))-1)+Real_MC_30Y!F$58)</x:f>
        <x:v>1045546.9123975441</x:v>
      </x:c>
      <x:c r="G88" s="50" t="n">
        <x:f>MAX(0,F88*(1+EXP((LN(1+Real_MC_30Y!$J$11)-0.5*Real_MC_30Y!$J$12^2)+Real_MC_30Y!$J$12*((RAND()+RAND()+RAND()+RAND()+RAND()+RAND()+RAND()+RAND()+RAND()+RAND()+RAND()+RAND())-6))-1)+Real_MC_30Y!G$58)</x:f>
        <x:v>975540.1592477333</x:v>
      </x:c>
      <x:c r="H88" s="50" t="n">
        <x:f>MAX(0,G88*(1+EXP((LN(1+Real_MC_30Y!$J$11)-0.5*Real_MC_30Y!$J$12^2)+Real_MC_30Y!$J$12*((RAND()+RAND()+RAND()+RAND()+RAND()+RAND()+RAND()+RAND()+RAND()+RAND()+RAND()+RAND())-6))-1)+Real_MC_30Y!H$58)</x:f>
        <x:v>962899.9761087828</x:v>
      </x:c>
      <x:c r="I88" s="50" t="n">
        <x:f>MAX(0,H88*(1+EXP((LN(1+Real_MC_30Y!$J$11)-0.5*Real_MC_30Y!$J$12^2)+Real_MC_30Y!$J$12*((RAND()+RAND()+RAND()+RAND()+RAND()+RAND()+RAND()+RAND()+RAND()+RAND()+RAND()+RAND())-6))-1)+Real_MC_30Y!I$58)</x:f>
        <x:v>1137052.0412686956</x:v>
      </x:c>
      <x:c r="J88" s="50" t="n">
        <x:f>MAX(0,I88*(1+EXP((LN(1+Real_MC_30Y!$J$11)-0.5*Real_MC_30Y!$J$12^2)+Real_MC_30Y!$J$12*((RAND()+RAND()+RAND()+RAND()+RAND()+RAND()+RAND()+RAND()+RAND()+RAND()+RAND()+RAND())-6))-1)+Real_MC_30Y!J$58)</x:f>
        <x:v>1112445.54840959</x:v>
      </x:c>
      <x:c r="K88" s="50" t="n">
        <x:f>MAX(0,J88*(1+EXP((LN(1+Real_MC_30Y!$J$11)-0.5*Real_MC_30Y!$J$12^2)+Real_MC_30Y!$J$12*((RAND()+RAND()+RAND()+RAND()+RAND()+RAND()+RAND()+RAND()+RAND()+RAND()+RAND()+RAND())-6))-1)+Real_MC_30Y!K$58)</x:f>
        <x:v>1403515.6940545146</x:v>
      </x:c>
      <x:c r="L88" s="50" t="n">
        <x:f>MAX(0,K88*(1+EXP((LN(1+Real_MC_30Y!$J$11)-0.5*Real_MC_30Y!$J$12^2)+Real_MC_30Y!$J$12*((RAND()+RAND()+RAND()+RAND()+RAND()+RAND()+RAND()+RAND()+RAND()+RAND()+RAND()+RAND())-6))-1)+Real_MC_30Y!L$58)</x:f>
        <x:v>1503161.345500942</x:v>
      </x:c>
      <x:c r="M88" s="50" t="n">
        <x:f>MAX(0,L88*(1+EXP((LN(1+Real_MC_30Y!$J$11)-0.5*Real_MC_30Y!$J$12^2)+Real_MC_30Y!$J$12*((RAND()+RAND()+RAND()+RAND()+RAND()+RAND()+RAND()+RAND()+RAND()+RAND()+RAND()+RAND())-6))-1)+Real_MC_30Y!M$58)</x:f>
        <x:v>1352669.6207689487</x:v>
      </x:c>
      <x:c r="N88" s="50" t="n">
        <x:f>MAX(0,M88*(1+EXP((LN(1+Real_MC_30Y!$J$11)-0.5*Real_MC_30Y!$J$12^2)+Real_MC_30Y!$J$12*((RAND()+RAND()+RAND()+RAND()+RAND()+RAND()+RAND()+RAND()+RAND()+RAND()+RAND()+RAND())-6))-1)+Real_MC_30Y!N$58)</x:f>
        <x:v>1309132.620181126</x:v>
      </x:c>
      <x:c r="O88" s="50" t="n">
        <x:f>MAX(0,N88*(1+EXP((LN(1+Real_MC_30Y!$J$11)-0.5*Real_MC_30Y!$J$12^2)+Real_MC_30Y!$J$12*((RAND()+RAND()+RAND()+RAND()+RAND()+RAND()+RAND()+RAND()+RAND()+RAND()+RAND()+RAND())-6))-1)+Real_MC_30Y!O$58)</x:f>
        <x:v>1022183.6801424542</x:v>
      </x:c>
      <x:c r="P88" s="50" t="n">
        <x:f>MAX(0,O88*(1+EXP((LN(1+Real_MC_30Y!$J$11)-0.5*Real_MC_30Y!$J$12^2)+Real_MC_30Y!$J$12*((RAND()+RAND()+RAND()+RAND()+RAND()+RAND()+RAND()+RAND()+RAND()+RAND()+RAND()+RAND())-6))-1)+Real_MC_30Y!P$58)</x:f>
        <x:v>990188.8617740095</x:v>
      </x:c>
      <x:c r="Q88" s="50" t="n">
        <x:f>MAX(0,P88*(1+EXP((LN(1+Real_MC_30Y!$J$11)-0.5*Real_MC_30Y!$J$12^2)+Real_MC_30Y!$J$12*((RAND()+RAND()+RAND()+RAND()+RAND()+RAND()+RAND()+RAND()+RAND()+RAND()+RAND()+RAND())-6))-1)+Real_MC_30Y!Q$58)</x:f>
        <x:v>1197662.5100429584</x:v>
      </x:c>
      <x:c r="R88" s="50" t="n">
        <x:f>MAX(0,Q88*(1+EXP((LN(1+Real_MC_30Y!$J$11)-0.5*Real_MC_30Y!$J$12^2)+Real_MC_30Y!$J$12*((RAND()+RAND()+RAND()+RAND()+RAND()+RAND()+RAND()+RAND()+RAND()+RAND()+RAND()+RAND())-6))-1)+Real_MC_30Y!R$58)</x:f>
        <x:v>1180911.107232722</x:v>
      </x:c>
      <x:c r="S88" s="50" t="n">
        <x:f>MAX(0,R88*(1+EXP((LN(1+Real_MC_30Y!$J$11)-0.5*Real_MC_30Y!$J$12^2)+Real_MC_30Y!$J$12*((RAND()+RAND()+RAND()+RAND()+RAND()+RAND()+RAND()+RAND()+RAND()+RAND()+RAND()+RAND())-6))-1)+Real_MC_30Y!S$58)</x:f>
        <x:v>1143521.947327324</x:v>
      </x:c>
      <x:c r="T88" s="50" t="n">
        <x:f>MAX(0,S88*(1+EXP((LN(1+Real_MC_30Y!$J$11)-0.5*Real_MC_30Y!$J$12^2)+Real_MC_30Y!$J$12*((RAND()+RAND()+RAND()+RAND()+RAND()+RAND()+RAND()+RAND()+RAND()+RAND()+RAND()+RAND())-6))-1)+Real_MC_30Y!T$58)</x:f>
        <x:v>1043288.0935236483</x:v>
      </x:c>
      <x:c r="U88" s="50" t="n">
        <x:f>MAX(0,T88*(1+EXP((LN(1+Real_MC_30Y!$J$11)-0.5*Real_MC_30Y!$J$12^2)+Real_MC_30Y!$J$12*((RAND()+RAND()+RAND()+RAND()+RAND()+RAND()+RAND()+RAND()+RAND()+RAND()+RAND()+RAND())-6))-1)+Real_MC_30Y!U$58)</x:f>
        <x:v>1015211.1554874127</x:v>
      </x:c>
      <x:c r="V88" s="50" t="n">
        <x:f>MAX(0,U88*(1+EXP((LN(1+Real_MC_30Y!$J$11)-0.5*Real_MC_30Y!$J$12^2)+Real_MC_30Y!$J$12*((RAND()+RAND()+RAND()+RAND()+RAND()+RAND()+RAND()+RAND()+RAND()+RAND()+RAND()+RAND())-6))-1)+Real_MC_30Y!V$58)</x:f>
        <x:v>1194168.3102844148</x:v>
      </x:c>
      <x:c r="W88" s="50" t="n">
        <x:f>MAX(0,V88*(1+EXP((LN(1+Real_MC_30Y!$J$11)-0.5*Real_MC_30Y!$J$12^2)+Real_MC_30Y!$J$12*((RAND()+RAND()+RAND()+RAND()+RAND()+RAND()+RAND()+RAND()+RAND()+RAND()+RAND()+RAND())-6))-1)+Real_MC_30Y!W$58)</x:f>
        <x:v>1055485.5534048844</x:v>
      </x:c>
      <x:c r="X88" s="50" t="n">
        <x:f>MAX(0,W88*(1+EXP((LN(1+Real_MC_30Y!$J$11)-0.5*Real_MC_30Y!$J$12^2)+Real_MC_30Y!$J$12*((RAND()+RAND()+RAND()+RAND()+RAND()+RAND()+RAND()+RAND()+RAND()+RAND()+RAND()+RAND())-6))-1)+Real_MC_30Y!X$58)</x:f>
        <x:v>1189567.8438181388</x:v>
      </x:c>
      <x:c r="Y88" s="50" t="n">
        <x:f>MAX(0,X88*(1+EXP((LN(1+Real_MC_30Y!$J$11)-0.5*Real_MC_30Y!$J$12^2)+Real_MC_30Y!$J$12*((RAND()+RAND()+RAND()+RAND()+RAND()+RAND()+RAND()+RAND()+RAND()+RAND()+RAND()+RAND())-6))-1)+Real_MC_30Y!Y$58)</x:f>
        <x:v>1324051.8919418552</x:v>
      </x:c>
      <x:c r="Z88" s="50" t="n">
        <x:f>MAX(0,Y88*(1+EXP((LN(1+Real_MC_30Y!$J$11)-0.5*Real_MC_30Y!$J$12^2)+Real_MC_30Y!$J$12*((RAND()+RAND()+RAND()+RAND()+RAND()+RAND()+RAND()+RAND()+RAND()+RAND()+RAND()+RAND())-6))-1)+Real_MC_30Y!Z$58)</x:f>
        <x:v>1371212.5008439966</x:v>
      </x:c>
      <x:c r="AA88" s="50" t="n">
        <x:f>MAX(0,Z88*(1+EXP((LN(1+Real_MC_30Y!$J$11)-0.5*Real_MC_30Y!$J$12^2)+Real_MC_30Y!$J$12*((RAND()+RAND()+RAND()+RAND()+RAND()+RAND()+RAND()+RAND()+RAND()+RAND()+RAND()+RAND())-6))-1)+Real_MC_30Y!AA$58)</x:f>
        <x:v>1430248.5176825365</x:v>
      </x:c>
      <x:c r="AB88" s="50" t="n">
        <x:f>MAX(0,AA88*(1+EXP((LN(1+Real_MC_30Y!$J$11)-0.5*Real_MC_30Y!$J$12^2)+Real_MC_30Y!$J$12*((RAND()+RAND()+RAND()+RAND()+RAND()+RAND()+RAND()+RAND()+RAND()+RAND()+RAND()+RAND())-6))-1)+Real_MC_30Y!AB$58)</x:f>
        <x:v>1007070.7131755934</x:v>
      </x:c>
      <x:c r="AC88" s="50" t="n">
        <x:f>MAX(0,AB88*(1+EXP((LN(1+Real_MC_30Y!$J$11)-0.5*Real_MC_30Y!$J$12^2)+Real_MC_30Y!$J$12*((RAND()+RAND()+RAND()+RAND()+RAND()+RAND()+RAND()+RAND()+RAND()+RAND()+RAND()+RAND())-6))-1)+Real_MC_30Y!AC$58)</x:f>
        <x:v>1287359.3375233929</x:v>
      </x:c>
      <x:c r="AD88" s="50" t="n">
        <x:f>MAX(0,AC88*(1+EXP((LN(1+Real_MC_30Y!$J$11)-0.5*Real_MC_30Y!$J$12^2)+Real_MC_30Y!$J$12*((RAND()+RAND()+RAND()+RAND()+RAND()+RAND()+RAND()+RAND()+RAND()+RAND()+RAND()+RAND())-6))-1)+Real_MC_30Y!AD$58)</x:f>
        <x:v>1457464.0959890806</x:v>
      </x:c>
      <x:c r="AE88" s="50" t="n">
        <x:f>MAX(0,AD88*(1+EXP((LN(1+Real_MC_30Y!$J$11)-0.5*Real_MC_30Y!$J$12^2)+Real_MC_30Y!$J$12*((RAND()+RAND()+RAND()+RAND()+RAND()+RAND()+RAND()+RAND()+RAND()+RAND()+RAND()+RAND())-6))-1)+Real_MC_30Y!AE$58)</x:f>
        <x:v>1453533.1616594961</x:v>
      </x:c>
      <x:c r="AF88" s="50" t="n">
        <x:f>MAX(0,AE88*(1+EXP((LN(1+Real_MC_30Y!$J$11)-0.5*Real_MC_30Y!$J$12^2)+Real_MC_30Y!$J$12*((RAND()+RAND()+RAND()+RAND()+RAND()+RAND()+RAND()+RAND()+RAND()+RAND()+RAND()+RAND())-6))-1)+Real_MC_30Y!AF$58)</x:f>
        <x:v>1601907.157052855</x:v>
      </x:c>
    </x:row>
    <x:row r="89">
      <x:c r="A89">
        <x:v>85</x:v>
      </x:c>
      <x:c r="B89" s="50" t="n">
        <x:f>MAX(0,Liquidity_30Y!$C$14+Real_MC_30Y!B$57-Real_MC_30Y!B$56)</x:f>
        <x:v>1029031.25</x:v>
      </x:c>
      <x:c r="C89" s="50" t="n">
        <x:f>MAX(0,B89*(1+EXP((LN(1+Real_MC_30Y!$J$11)-0.5*Real_MC_30Y!$J$12^2)+Real_MC_30Y!$J$12*((RAND()+RAND()+RAND()+RAND()+RAND()+RAND()+RAND()+RAND()+RAND()+RAND()+RAND()+RAND())-6))-1)+Real_MC_30Y!C$58)</x:f>
        <x:v>1295576.520325854</x:v>
      </x:c>
      <x:c r="D89" s="50" t="n">
        <x:f>MAX(0,C89*(1+EXP((LN(1+Real_MC_30Y!$J$11)-0.5*Real_MC_30Y!$J$12^2)+Real_MC_30Y!$J$12*((RAND()+RAND()+RAND()+RAND()+RAND()+RAND()+RAND()+RAND()+RAND()+RAND()+RAND()+RAND())-6))-1)+Real_MC_30Y!D$58)</x:f>
        <x:v>1339524.3212887645</x:v>
      </x:c>
      <x:c r="E89" s="50" t="n">
        <x:f>MAX(0,D89*(1+EXP((LN(1+Real_MC_30Y!$J$11)-0.5*Real_MC_30Y!$J$12^2)+Real_MC_30Y!$J$12*((RAND()+RAND()+RAND()+RAND()+RAND()+RAND()+RAND()+RAND()+RAND()+RAND()+RAND()+RAND())-6))-1)+Real_MC_30Y!E$58)</x:f>
        <x:v>1257358.6838228144</x:v>
      </x:c>
      <x:c r="F89" s="50" t="n">
        <x:f>MAX(0,E89*(1+EXP((LN(1+Real_MC_30Y!$J$11)-0.5*Real_MC_30Y!$J$12^2)+Real_MC_30Y!$J$12*((RAND()+RAND()+RAND()+RAND()+RAND()+RAND()+RAND()+RAND()+RAND()+RAND()+RAND()+RAND())-6))-1)+Real_MC_30Y!F$58)</x:f>
        <x:v>1133455.7374032063</x:v>
      </x:c>
      <x:c r="G89" s="50" t="n">
        <x:f>MAX(0,F89*(1+EXP((LN(1+Real_MC_30Y!$J$11)-0.5*Real_MC_30Y!$J$12^2)+Real_MC_30Y!$J$12*((RAND()+RAND()+RAND()+RAND()+RAND()+RAND()+RAND()+RAND()+RAND()+RAND()+RAND()+RAND())-6))-1)+Real_MC_30Y!G$58)</x:f>
        <x:v>832735.7896156649</x:v>
      </x:c>
      <x:c r="H89" s="50" t="n">
        <x:f>MAX(0,G89*(1+EXP((LN(1+Real_MC_30Y!$J$11)-0.5*Real_MC_30Y!$J$12^2)+Real_MC_30Y!$J$12*((RAND()+RAND()+RAND()+RAND()+RAND()+RAND()+RAND()+RAND()+RAND()+RAND()+RAND()+RAND())-6))-1)+Real_MC_30Y!H$58)</x:f>
        <x:v>906384.7886228827</x:v>
      </x:c>
      <x:c r="I89" s="50" t="n">
        <x:f>MAX(0,H89*(1+EXP((LN(1+Real_MC_30Y!$J$11)-0.5*Real_MC_30Y!$J$12^2)+Real_MC_30Y!$J$12*((RAND()+RAND()+RAND()+RAND()+RAND()+RAND()+RAND()+RAND()+RAND()+RAND()+RAND()+RAND())-6))-1)+Real_MC_30Y!I$58)</x:f>
        <x:v>690408.5809483218</x:v>
      </x:c>
      <x:c r="J89" s="50" t="n">
        <x:f>MAX(0,I89*(1+EXP((LN(1+Real_MC_30Y!$J$11)-0.5*Real_MC_30Y!$J$12^2)+Real_MC_30Y!$J$12*((RAND()+RAND()+RAND()+RAND()+RAND()+RAND()+RAND()+RAND()+RAND()+RAND()+RAND()+RAND())-6))-1)+Real_MC_30Y!J$58)</x:f>
        <x:v>791820.8993617072</x:v>
      </x:c>
      <x:c r="K89" s="50" t="n">
        <x:f>MAX(0,J89*(1+EXP((LN(1+Real_MC_30Y!$J$11)-0.5*Real_MC_30Y!$J$12^2)+Real_MC_30Y!$J$12*((RAND()+RAND()+RAND()+RAND()+RAND()+RAND()+RAND()+RAND()+RAND()+RAND()+RAND()+RAND())-6))-1)+Real_MC_30Y!K$58)</x:f>
        <x:v>805897.4724314265</x:v>
      </x:c>
      <x:c r="L89" s="50" t="n">
        <x:f>MAX(0,K89*(1+EXP((LN(1+Real_MC_30Y!$J$11)-0.5*Real_MC_30Y!$J$12^2)+Real_MC_30Y!$J$12*((RAND()+RAND()+RAND()+RAND()+RAND()+RAND()+RAND()+RAND()+RAND()+RAND()+RAND()+RAND())-6))-1)+Real_MC_30Y!L$58)</x:f>
        <x:v>836751.0633160917</x:v>
      </x:c>
      <x:c r="M89" s="50" t="n">
        <x:f>MAX(0,L89*(1+EXP((LN(1+Real_MC_30Y!$J$11)-0.5*Real_MC_30Y!$J$12^2)+Real_MC_30Y!$J$12*((RAND()+RAND()+RAND()+RAND()+RAND()+RAND()+RAND()+RAND()+RAND()+RAND()+RAND()+RAND())-6))-1)+Real_MC_30Y!M$58)</x:f>
        <x:v>885238.9920626667</x:v>
      </x:c>
      <x:c r="N89" s="50" t="n">
        <x:f>MAX(0,M89*(1+EXP((LN(1+Real_MC_30Y!$J$11)-0.5*Real_MC_30Y!$J$12^2)+Real_MC_30Y!$J$12*((RAND()+RAND()+RAND()+RAND()+RAND()+RAND()+RAND()+RAND()+RAND()+RAND()+RAND()+RAND())-6))-1)+Real_MC_30Y!N$58)</x:f>
        <x:v>977075.5066357241</x:v>
      </x:c>
      <x:c r="O89" s="50" t="n">
        <x:f>MAX(0,N89*(1+EXP((LN(1+Real_MC_30Y!$J$11)-0.5*Real_MC_30Y!$J$12^2)+Real_MC_30Y!$J$12*((RAND()+RAND()+RAND()+RAND()+RAND()+RAND()+RAND()+RAND()+RAND()+RAND()+RAND()+RAND())-6))-1)+Real_MC_30Y!O$58)</x:f>
        <x:v>713466.9548695778</x:v>
      </x:c>
      <x:c r="P89" s="50" t="n">
        <x:f>MAX(0,O89*(1+EXP((LN(1+Real_MC_30Y!$J$11)-0.5*Real_MC_30Y!$J$12^2)+Real_MC_30Y!$J$12*((RAND()+RAND()+RAND()+RAND()+RAND()+RAND()+RAND()+RAND()+RAND()+RAND()+RAND()+RAND())-6))-1)+Real_MC_30Y!P$58)</x:f>
        <x:v>758149.2827495753</x:v>
      </x:c>
      <x:c r="Q89" s="50" t="n">
        <x:f>MAX(0,P89*(1+EXP((LN(1+Real_MC_30Y!$J$11)-0.5*Real_MC_30Y!$J$12^2)+Real_MC_30Y!$J$12*((RAND()+RAND()+RAND()+RAND()+RAND()+RAND()+RAND()+RAND()+RAND()+RAND()+RAND()+RAND())-6))-1)+Real_MC_30Y!Q$58)</x:f>
        <x:v>676988.9565071139</x:v>
      </x:c>
      <x:c r="R89" s="50" t="n">
        <x:f>MAX(0,Q89*(1+EXP((LN(1+Real_MC_30Y!$J$11)-0.5*Real_MC_30Y!$J$12^2)+Real_MC_30Y!$J$12*((RAND()+RAND()+RAND()+RAND()+RAND()+RAND()+RAND()+RAND()+RAND()+RAND()+RAND()+RAND())-6))-1)+Real_MC_30Y!R$58)</x:f>
        <x:v>737033.249409117</x:v>
      </x:c>
      <x:c r="S89" s="50" t="n">
        <x:f>MAX(0,R89*(1+EXP((LN(1+Real_MC_30Y!$J$11)-0.5*Real_MC_30Y!$J$12^2)+Real_MC_30Y!$J$12*((RAND()+RAND()+RAND()+RAND()+RAND()+RAND()+RAND()+RAND()+RAND()+RAND()+RAND()+RAND())-6))-1)+Real_MC_30Y!S$58)</x:f>
        <x:v>679837.8167230613</x:v>
      </x:c>
      <x:c r="T89" s="50" t="n">
        <x:f>MAX(0,S89*(1+EXP((LN(1+Real_MC_30Y!$J$11)-0.5*Real_MC_30Y!$J$12^2)+Real_MC_30Y!$J$12*((RAND()+RAND()+RAND()+RAND()+RAND()+RAND()+RAND()+RAND()+RAND()+RAND()+RAND()+RAND())-6))-1)+Real_MC_30Y!T$58)</x:f>
        <x:v>848175.7585752669</x:v>
      </x:c>
      <x:c r="U89" s="50" t="n">
        <x:f>MAX(0,T89*(1+EXP((LN(1+Real_MC_30Y!$J$11)-0.5*Real_MC_30Y!$J$12^2)+Real_MC_30Y!$J$12*((RAND()+RAND()+RAND()+RAND()+RAND()+RAND()+RAND()+RAND()+RAND()+RAND()+RAND()+RAND())-6))-1)+Real_MC_30Y!U$58)</x:f>
        <x:v>830505.5494325103</x:v>
      </x:c>
      <x:c r="V89" s="50" t="n">
        <x:f>MAX(0,U89*(1+EXP((LN(1+Real_MC_30Y!$J$11)-0.5*Real_MC_30Y!$J$12^2)+Real_MC_30Y!$J$12*((RAND()+RAND()+RAND()+RAND()+RAND()+RAND()+RAND()+RAND()+RAND()+RAND()+RAND()+RAND())-6))-1)+Real_MC_30Y!V$58)</x:f>
        <x:v>813837.5874768683</x:v>
      </x:c>
      <x:c r="W89" s="50" t="n">
        <x:f>MAX(0,V89*(1+EXP((LN(1+Real_MC_30Y!$J$11)-0.5*Real_MC_30Y!$J$12^2)+Real_MC_30Y!$J$12*((RAND()+RAND()+RAND()+RAND()+RAND()+RAND()+RAND()+RAND()+RAND()+RAND()+RAND()+RAND())-6))-1)+Real_MC_30Y!W$58)</x:f>
        <x:v>769298.8608205728</x:v>
      </x:c>
      <x:c r="X89" s="50" t="n">
        <x:f>MAX(0,W89*(1+EXP((LN(1+Real_MC_30Y!$J$11)-0.5*Real_MC_30Y!$J$12^2)+Real_MC_30Y!$J$12*((RAND()+RAND()+RAND()+RAND()+RAND()+RAND()+RAND()+RAND()+RAND()+RAND()+RAND()+RAND())-6))-1)+Real_MC_30Y!X$58)</x:f>
        <x:v>752164.9794574331</x:v>
      </x:c>
      <x:c r="Y89" s="50" t="n">
        <x:f>MAX(0,X89*(1+EXP((LN(1+Real_MC_30Y!$J$11)-0.5*Real_MC_30Y!$J$12^2)+Real_MC_30Y!$J$12*((RAND()+RAND()+RAND()+RAND()+RAND()+RAND()+RAND()+RAND()+RAND()+RAND()+RAND()+RAND())-6))-1)+Real_MC_30Y!Y$58)</x:f>
        <x:v>1019197.2207407694</x:v>
      </x:c>
      <x:c r="Z89" s="50" t="n">
        <x:f>MAX(0,Y89*(1+EXP((LN(1+Real_MC_30Y!$J$11)-0.5*Real_MC_30Y!$J$12^2)+Real_MC_30Y!$J$12*((RAND()+RAND()+RAND()+RAND()+RAND()+RAND()+RAND()+RAND()+RAND()+RAND()+RAND()+RAND())-6))-1)+Real_MC_30Y!Z$58)</x:f>
        <x:v>1415902.412161245</x:v>
      </x:c>
      <x:c r="AA89" s="50" t="n">
        <x:f>MAX(0,Z89*(1+EXP((LN(1+Real_MC_30Y!$J$11)-0.5*Real_MC_30Y!$J$12^2)+Real_MC_30Y!$J$12*((RAND()+RAND()+RAND()+RAND()+RAND()+RAND()+RAND()+RAND()+RAND()+RAND()+RAND()+RAND())-6))-1)+Real_MC_30Y!AA$58)</x:f>
        <x:v>1794815.9145246893</x:v>
      </x:c>
      <x:c r="AB89" s="50" t="n">
        <x:f>MAX(0,AA89*(1+EXP((LN(1+Real_MC_30Y!$J$11)-0.5*Real_MC_30Y!$J$12^2)+Real_MC_30Y!$J$12*((RAND()+RAND()+RAND()+RAND()+RAND()+RAND()+RAND()+RAND()+RAND()+RAND()+RAND()+RAND())-6))-1)+Real_MC_30Y!AB$58)</x:f>
        <x:v>1550567.673098821</x:v>
      </x:c>
      <x:c r="AC89" s="50" t="n">
        <x:f>MAX(0,AB89*(1+EXP((LN(1+Real_MC_30Y!$J$11)-0.5*Real_MC_30Y!$J$12^2)+Real_MC_30Y!$J$12*((RAND()+RAND()+RAND()+RAND()+RAND()+RAND()+RAND()+RAND()+RAND()+RAND()+RAND()+RAND())-6))-1)+Real_MC_30Y!AC$58)</x:f>
        <x:v>1306454.3225300445</x:v>
      </x:c>
      <x:c r="AD89" s="50" t="n">
        <x:f>MAX(0,AC89*(1+EXP((LN(1+Real_MC_30Y!$J$11)-0.5*Real_MC_30Y!$J$12^2)+Real_MC_30Y!$J$12*((RAND()+RAND()+RAND()+RAND()+RAND()+RAND()+RAND()+RAND()+RAND()+RAND()+RAND()+RAND())-6))-1)+Real_MC_30Y!AD$58)</x:f>
        <x:v>1308660.4891941673</x:v>
      </x:c>
      <x:c r="AE89" s="50" t="n">
        <x:f>MAX(0,AD89*(1+EXP((LN(1+Real_MC_30Y!$J$11)-0.5*Real_MC_30Y!$J$12^2)+Real_MC_30Y!$J$12*((RAND()+RAND()+RAND()+RAND()+RAND()+RAND()+RAND()+RAND()+RAND()+RAND()+RAND()+RAND())-6))-1)+Real_MC_30Y!AE$58)</x:f>
        <x:v>1162955.2269492676</x:v>
      </x:c>
      <x:c r="AF89" s="50" t="n">
        <x:f>MAX(0,AE89*(1+EXP((LN(1+Real_MC_30Y!$J$11)-0.5*Real_MC_30Y!$J$12^2)+Real_MC_30Y!$J$12*((RAND()+RAND()+RAND()+RAND()+RAND()+RAND()+RAND()+RAND()+RAND()+RAND()+RAND()+RAND())-6))-1)+Real_MC_30Y!AF$58)</x:f>
        <x:v>1208358.962535912</x:v>
      </x:c>
    </x:row>
    <x:row r="90">
      <x:c r="A90">
        <x:v>86</x:v>
      </x:c>
      <x:c r="B90" s="50" t="n">
        <x:f>MAX(0,Liquidity_30Y!$C$14+Real_MC_30Y!B$57-Real_MC_30Y!B$56)</x:f>
        <x:v>1029031.25</x:v>
      </x:c>
      <x:c r="C90" s="50" t="n">
        <x:f>MAX(0,B90*(1+EXP((LN(1+Real_MC_30Y!$J$11)-0.5*Real_MC_30Y!$J$12^2)+Real_MC_30Y!$J$12*((RAND()+RAND()+RAND()+RAND()+RAND()+RAND()+RAND()+RAND()+RAND()+RAND()+RAND()+RAND())-6))-1)+Real_MC_30Y!C$58)</x:f>
        <x:v>1415319.1838480476</x:v>
      </x:c>
      <x:c r="D90" s="50" t="n">
        <x:f>MAX(0,C90*(1+EXP((LN(1+Real_MC_30Y!$J$11)-0.5*Real_MC_30Y!$J$12^2)+Real_MC_30Y!$J$12*((RAND()+RAND()+RAND()+RAND()+RAND()+RAND()+RAND()+RAND()+RAND()+RAND()+RAND()+RAND())-6))-1)+Real_MC_30Y!D$58)</x:f>
        <x:v>1966531.5366530202</x:v>
      </x:c>
      <x:c r="E90" s="50" t="n">
        <x:f>MAX(0,D90*(1+EXP((LN(1+Real_MC_30Y!$J$11)-0.5*Real_MC_30Y!$J$12^2)+Real_MC_30Y!$J$12*((RAND()+RAND()+RAND()+RAND()+RAND()+RAND()+RAND()+RAND()+RAND()+RAND()+RAND()+RAND())-6))-1)+Real_MC_30Y!E$58)</x:f>
        <x:v>2454325.733412521</x:v>
      </x:c>
      <x:c r="F90" s="50" t="n">
        <x:f>MAX(0,E90*(1+EXP((LN(1+Real_MC_30Y!$J$11)-0.5*Real_MC_30Y!$J$12^2)+Real_MC_30Y!$J$12*((RAND()+RAND()+RAND()+RAND()+RAND()+RAND()+RAND()+RAND()+RAND()+RAND()+RAND()+RAND())-6))-1)+Real_MC_30Y!F$58)</x:f>
        <x:v>2400401.8804680277</x:v>
      </x:c>
      <x:c r="G90" s="50" t="n">
        <x:f>MAX(0,F90*(1+EXP((LN(1+Real_MC_30Y!$J$11)-0.5*Real_MC_30Y!$J$12^2)+Real_MC_30Y!$J$12*((RAND()+RAND()+RAND()+RAND()+RAND()+RAND()+RAND()+RAND()+RAND()+RAND()+RAND()+RAND())-6))-1)+Real_MC_30Y!G$58)</x:f>
        <x:v>2527167.5722047095</x:v>
      </x:c>
      <x:c r="H90" s="50" t="n">
        <x:f>MAX(0,G90*(1+EXP((LN(1+Real_MC_30Y!$J$11)-0.5*Real_MC_30Y!$J$12^2)+Real_MC_30Y!$J$12*((RAND()+RAND()+RAND()+RAND()+RAND()+RAND()+RAND()+RAND()+RAND()+RAND()+RAND()+RAND())-6))-1)+Real_MC_30Y!H$58)</x:f>
        <x:v>3095583.8874826627</x:v>
      </x:c>
      <x:c r="I90" s="50" t="n">
        <x:f>MAX(0,H90*(1+EXP((LN(1+Real_MC_30Y!$J$11)-0.5*Real_MC_30Y!$J$12^2)+Real_MC_30Y!$J$12*((RAND()+RAND()+RAND()+RAND()+RAND()+RAND()+RAND()+RAND()+RAND()+RAND()+RAND()+RAND())-6))-1)+Real_MC_30Y!I$58)</x:f>
        <x:v>3935933.008728596</x:v>
      </x:c>
      <x:c r="J90" s="50" t="n">
        <x:f>MAX(0,I90*(1+EXP((LN(1+Real_MC_30Y!$J$11)-0.5*Real_MC_30Y!$J$12^2)+Real_MC_30Y!$J$12*((RAND()+RAND()+RAND()+RAND()+RAND()+RAND()+RAND()+RAND()+RAND()+RAND()+RAND()+RAND())-6))-1)+Real_MC_30Y!J$58)</x:f>
        <x:v>4745436.148529786</x:v>
      </x:c>
      <x:c r="K90" s="50" t="n">
        <x:f>MAX(0,J90*(1+EXP((LN(1+Real_MC_30Y!$J$11)-0.5*Real_MC_30Y!$J$12^2)+Real_MC_30Y!$J$12*((RAND()+RAND()+RAND()+RAND()+RAND()+RAND()+RAND()+RAND()+RAND()+RAND()+RAND()+RAND())-6))-1)+Real_MC_30Y!K$58)</x:f>
        <x:v>5027193.318202196</x:v>
      </x:c>
      <x:c r="L90" s="50" t="n">
        <x:f>MAX(0,K90*(1+EXP((LN(1+Real_MC_30Y!$J$11)-0.5*Real_MC_30Y!$J$12^2)+Real_MC_30Y!$J$12*((RAND()+RAND()+RAND()+RAND()+RAND()+RAND()+RAND()+RAND()+RAND()+RAND()+RAND()+RAND())-6))-1)+Real_MC_30Y!L$58)</x:f>
        <x:v>5056036.565039475</x:v>
      </x:c>
      <x:c r="M90" s="50" t="n">
        <x:f>MAX(0,L90*(1+EXP((LN(1+Real_MC_30Y!$J$11)-0.5*Real_MC_30Y!$J$12^2)+Real_MC_30Y!$J$12*((RAND()+RAND()+RAND()+RAND()+RAND()+RAND()+RAND()+RAND()+RAND()+RAND()+RAND()+RAND())-6))-1)+Real_MC_30Y!M$58)</x:f>
        <x:v>6878650.21843796</x:v>
      </x:c>
      <x:c r="N90" s="50" t="n">
        <x:f>MAX(0,M90*(1+EXP((LN(1+Real_MC_30Y!$J$11)-0.5*Real_MC_30Y!$J$12^2)+Real_MC_30Y!$J$12*((RAND()+RAND()+RAND()+RAND()+RAND()+RAND()+RAND()+RAND()+RAND()+RAND()+RAND()+RAND())-6))-1)+Real_MC_30Y!N$58)</x:f>
        <x:v>6821878.437435696</x:v>
      </x:c>
      <x:c r="O90" s="50" t="n">
        <x:f>MAX(0,N90*(1+EXP((LN(1+Real_MC_30Y!$J$11)-0.5*Real_MC_30Y!$J$12^2)+Real_MC_30Y!$J$12*((RAND()+RAND()+RAND()+RAND()+RAND()+RAND()+RAND()+RAND()+RAND()+RAND()+RAND()+RAND())-6))-1)+Real_MC_30Y!O$58)</x:f>
        <x:v>6074546.667977823</x:v>
      </x:c>
      <x:c r="P90" s="50" t="n">
        <x:f>MAX(0,O90*(1+EXP((LN(1+Real_MC_30Y!$J$11)-0.5*Real_MC_30Y!$J$12^2)+Real_MC_30Y!$J$12*((RAND()+RAND()+RAND()+RAND()+RAND()+RAND()+RAND()+RAND()+RAND()+RAND()+RAND()+RAND())-6))-1)+Real_MC_30Y!P$58)</x:f>
        <x:v>5889873.7208560435</x:v>
      </x:c>
      <x:c r="Q90" s="50" t="n">
        <x:f>MAX(0,P90*(1+EXP((LN(1+Real_MC_30Y!$J$11)-0.5*Real_MC_30Y!$J$12^2)+Real_MC_30Y!$J$12*((RAND()+RAND()+RAND()+RAND()+RAND()+RAND()+RAND()+RAND()+RAND()+RAND()+RAND()+RAND())-6))-1)+Real_MC_30Y!Q$58)</x:f>
        <x:v>6292713.654423958</x:v>
      </x:c>
      <x:c r="R90" s="50" t="n">
        <x:f>MAX(0,Q90*(1+EXP((LN(1+Real_MC_30Y!$J$11)-0.5*Real_MC_30Y!$J$12^2)+Real_MC_30Y!$J$12*((RAND()+RAND()+RAND()+RAND()+RAND()+RAND()+RAND()+RAND()+RAND()+RAND()+RAND()+RAND())-6))-1)+Real_MC_30Y!R$58)</x:f>
        <x:v>7275318.0254018</x:v>
      </x:c>
      <x:c r="S90" s="50" t="n">
        <x:f>MAX(0,R90*(1+EXP((LN(1+Real_MC_30Y!$J$11)-0.5*Real_MC_30Y!$J$12^2)+Real_MC_30Y!$J$12*((RAND()+RAND()+RAND()+RAND()+RAND()+RAND()+RAND()+RAND()+RAND()+RAND()+RAND()+RAND())-6))-1)+Real_MC_30Y!S$58)</x:f>
        <x:v>8362010.944741369</x:v>
      </x:c>
      <x:c r="T90" s="50" t="n">
        <x:f>MAX(0,S90*(1+EXP((LN(1+Real_MC_30Y!$J$11)-0.5*Real_MC_30Y!$J$12^2)+Real_MC_30Y!$J$12*((RAND()+RAND()+RAND()+RAND()+RAND()+RAND()+RAND()+RAND()+RAND()+RAND()+RAND()+RAND())-6))-1)+Real_MC_30Y!T$58)</x:f>
        <x:v>7924832.852004306</x:v>
      </x:c>
      <x:c r="U90" s="50" t="n">
        <x:f>MAX(0,T90*(1+EXP((LN(1+Real_MC_30Y!$J$11)-0.5*Real_MC_30Y!$J$12^2)+Real_MC_30Y!$J$12*((RAND()+RAND()+RAND()+RAND()+RAND()+RAND()+RAND()+RAND()+RAND()+RAND()+RAND()+RAND())-6))-1)+Real_MC_30Y!U$58)</x:f>
        <x:v>8987375.701488625</x:v>
      </x:c>
      <x:c r="V90" s="50" t="n">
        <x:f>MAX(0,U90*(1+EXP((LN(1+Real_MC_30Y!$J$11)-0.5*Real_MC_30Y!$J$12^2)+Real_MC_30Y!$J$12*((RAND()+RAND()+RAND()+RAND()+RAND()+RAND()+RAND()+RAND()+RAND()+RAND()+RAND()+RAND())-6))-1)+Real_MC_30Y!V$58)</x:f>
        <x:v>11609345.490984604</x:v>
      </x:c>
      <x:c r="W90" s="50" t="n">
        <x:f>MAX(0,V90*(1+EXP((LN(1+Real_MC_30Y!$J$11)-0.5*Real_MC_30Y!$J$12^2)+Real_MC_30Y!$J$12*((RAND()+RAND()+RAND()+RAND()+RAND()+RAND()+RAND()+RAND()+RAND()+RAND()+RAND()+RAND())-6))-1)+Real_MC_30Y!W$58)</x:f>
        <x:v>10771202.440841988</x:v>
      </x:c>
      <x:c r="X90" s="50" t="n">
        <x:f>MAX(0,W90*(1+EXP((LN(1+Real_MC_30Y!$J$11)-0.5*Real_MC_30Y!$J$12^2)+Real_MC_30Y!$J$12*((RAND()+RAND()+RAND()+RAND()+RAND()+RAND()+RAND()+RAND()+RAND()+RAND()+RAND()+RAND())-6))-1)+Real_MC_30Y!X$58)</x:f>
        <x:v>10698708.508126589</x:v>
      </x:c>
      <x:c r="Y90" s="50" t="n">
        <x:f>MAX(0,X90*(1+EXP((LN(1+Real_MC_30Y!$J$11)-0.5*Real_MC_30Y!$J$12^2)+Real_MC_30Y!$J$12*((RAND()+RAND()+RAND()+RAND()+RAND()+RAND()+RAND()+RAND()+RAND()+RAND()+RAND()+RAND())-6))-1)+Real_MC_30Y!Y$58)</x:f>
        <x:v>8225535.547434013</x:v>
      </x:c>
      <x:c r="Z90" s="50" t="n">
        <x:f>MAX(0,Y90*(1+EXP((LN(1+Real_MC_30Y!$J$11)-0.5*Real_MC_30Y!$J$12^2)+Real_MC_30Y!$J$12*((RAND()+RAND()+RAND()+RAND()+RAND()+RAND()+RAND()+RAND()+RAND()+RAND()+RAND()+RAND())-6))-1)+Real_MC_30Y!Z$58)</x:f>
        <x:v>8048030.169445346</x:v>
      </x:c>
      <x:c r="AA90" s="50" t="n">
        <x:f>MAX(0,Z90*(1+EXP((LN(1+Real_MC_30Y!$J$11)-0.5*Real_MC_30Y!$J$12^2)+Real_MC_30Y!$J$12*((RAND()+RAND()+RAND()+RAND()+RAND()+RAND()+RAND()+RAND()+RAND()+RAND()+RAND()+RAND())-6))-1)+Real_MC_30Y!AA$58)</x:f>
        <x:v>8628523.02314131</x:v>
      </x:c>
      <x:c r="AB90" s="50" t="n">
        <x:f>MAX(0,AA90*(1+EXP((LN(1+Real_MC_30Y!$J$11)-0.5*Real_MC_30Y!$J$12^2)+Real_MC_30Y!$J$12*((RAND()+RAND()+RAND()+RAND()+RAND()+RAND()+RAND()+RAND()+RAND()+RAND()+RAND()+RAND())-6))-1)+Real_MC_30Y!AB$58)</x:f>
        <x:v>6412437.086361503</x:v>
      </x:c>
      <x:c r="AC90" s="50" t="n">
        <x:f>MAX(0,AB90*(1+EXP((LN(1+Real_MC_30Y!$J$11)-0.5*Real_MC_30Y!$J$12^2)+Real_MC_30Y!$J$12*((RAND()+RAND()+RAND()+RAND()+RAND()+RAND()+RAND()+RAND()+RAND()+RAND()+RAND()+RAND())-6))-1)+Real_MC_30Y!AC$58)</x:f>
        <x:v>8192780.917032738</x:v>
      </x:c>
      <x:c r="AD90" s="50" t="n">
        <x:f>MAX(0,AC90*(1+EXP((LN(1+Real_MC_30Y!$J$11)-0.5*Real_MC_30Y!$J$12^2)+Real_MC_30Y!$J$12*((RAND()+RAND()+RAND()+RAND()+RAND()+RAND()+RAND()+RAND()+RAND()+RAND()+RAND()+RAND())-6))-1)+Real_MC_30Y!AD$58)</x:f>
        <x:v>8463557.151894951</x:v>
      </x:c>
      <x:c r="AE90" s="50" t="n">
        <x:f>MAX(0,AD90*(1+EXP((LN(1+Real_MC_30Y!$J$11)-0.5*Real_MC_30Y!$J$12^2)+Real_MC_30Y!$J$12*((RAND()+RAND()+RAND()+RAND()+RAND()+RAND()+RAND()+RAND()+RAND()+RAND()+RAND()+RAND())-6))-1)+Real_MC_30Y!AE$58)</x:f>
        <x:v>9256221.236573823</x:v>
      </x:c>
      <x:c r="AF90" s="50" t="n">
        <x:f>MAX(0,AE90*(1+EXP((LN(1+Real_MC_30Y!$J$11)-0.5*Real_MC_30Y!$J$12^2)+Real_MC_30Y!$J$12*((RAND()+RAND()+RAND()+RAND()+RAND()+RAND()+RAND()+RAND()+RAND()+RAND()+RAND()+RAND())-6))-1)+Real_MC_30Y!AF$58)</x:f>
        <x:v>10627202.363812158</x:v>
      </x:c>
    </x:row>
    <x:row r="91">
      <x:c r="A91">
        <x:v>87</x:v>
      </x:c>
      <x:c r="B91" s="50" t="n">
        <x:f>MAX(0,Liquidity_30Y!$C$14+Real_MC_30Y!B$57-Real_MC_30Y!B$56)</x:f>
        <x:v>1029031.25</x:v>
      </x:c>
      <x:c r="C91" s="50" t="n">
        <x:f>MAX(0,B91*(1+EXP((LN(1+Real_MC_30Y!$J$11)-0.5*Real_MC_30Y!$J$12^2)+Real_MC_30Y!$J$12*((RAND()+RAND()+RAND()+RAND()+RAND()+RAND()+RAND()+RAND()+RAND()+RAND()+RAND()+RAND())-6))-1)+Real_MC_30Y!C$58)</x:f>
        <x:v>1371942.4447516277</x:v>
      </x:c>
      <x:c r="D91" s="50" t="n">
        <x:f>MAX(0,C91*(1+EXP((LN(1+Real_MC_30Y!$J$11)-0.5*Real_MC_30Y!$J$12^2)+Real_MC_30Y!$J$12*((RAND()+RAND()+RAND()+RAND()+RAND()+RAND()+RAND()+RAND()+RAND()+RAND()+RAND()+RAND())-6))-1)+Real_MC_30Y!D$58)</x:f>
        <x:v>1692948.2237833817</x:v>
      </x:c>
      <x:c r="E91" s="50" t="n">
        <x:f>MAX(0,D91*(1+EXP((LN(1+Real_MC_30Y!$J$11)-0.5*Real_MC_30Y!$J$12^2)+Real_MC_30Y!$J$12*((RAND()+RAND()+RAND()+RAND()+RAND()+RAND()+RAND()+RAND()+RAND()+RAND()+RAND()+RAND())-6))-1)+Real_MC_30Y!E$58)</x:f>
        <x:v>1371095.5833699848</x:v>
      </x:c>
      <x:c r="F91" s="50" t="n">
        <x:f>MAX(0,E91*(1+EXP((LN(1+Real_MC_30Y!$J$11)-0.5*Real_MC_30Y!$J$12^2)+Real_MC_30Y!$J$12*((RAND()+RAND()+RAND()+RAND()+RAND()+RAND()+RAND()+RAND()+RAND()+RAND()+RAND()+RAND())-6))-1)+Real_MC_30Y!F$58)</x:f>
        <x:v>1560622.0389347442</x:v>
      </x:c>
      <x:c r="G91" s="50" t="n">
        <x:f>MAX(0,F91*(1+EXP((LN(1+Real_MC_30Y!$J$11)-0.5*Real_MC_30Y!$J$12^2)+Real_MC_30Y!$J$12*((RAND()+RAND()+RAND()+RAND()+RAND()+RAND()+RAND()+RAND()+RAND()+RAND()+RAND()+RAND())-6))-1)+Real_MC_30Y!G$58)</x:f>
        <x:v>1544265.8743728993</x:v>
      </x:c>
      <x:c r="H91" s="50" t="n">
        <x:f>MAX(0,G91*(1+EXP((LN(1+Real_MC_30Y!$J$11)-0.5*Real_MC_30Y!$J$12^2)+Real_MC_30Y!$J$12*((RAND()+RAND()+RAND()+RAND()+RAND()+RAND()+RAND()+RAND()+RAND()+RAND()+RAND()+RAND())-6))-1)+Real_MC_30Y!H$58)</x:f>
        <x:v>1449817.6650968085</x:v>
      </x:c>
      <x:c r="I91" s="50" t="n">
        <x:f>MAX(0,H91*(1+EXP((LN(1+Real_MC_30Y!$J$11)-0.5*Real_MC_30Y!$J$12^2)+Real_MC_30Y!$J$12*((RAND()+RAND()+RAND()+RAND()+RAND()+RAND()+RAND()+RAND()+RAND()+RAND()+RAND()+RAND())-6))-1)+Real_MC_30Y!I$58)</x:f>
        <x:v>1423586.2756374604</x:v>
      </x:c>
      <x:c r="J91" s="50" t="n">
        <x:f>MAX(0,I91*(1+EXP((LN(1+Real_MC_30Y!$J$11)-0.5*Real_MC_30Y!$J$12^2)+Real_MC_30Y!$J$12*((RAND()+RAND()+RAND()+RAND()+RAND()+RAND()+RAND()+RAND()+RAND()+RAND()+RAND()+RAND())-6))-1)+Real_MC_30Y!J$58)</x:f>
        <x:v>1312044.9207818368</x:v>
      </x:c>
      <x:c r="K91" s="50" t="n">
        <x:f>MAX(0,J91*(1+EXP((LN(1+Real_MC_30Y!$J$11)-0.5*Real_MC_30Y!$J$12^2)+Real_MC_30Y!$J$12*((RAND()+RAND()+RAND()+RAND()+RAND()+RAND()+RAND()+RAND()+RAND()+RAND()+RAND()+RAND())-6))-1)+Real_MC_30Y!K$58)</x:f>
        <x:v>1183998.9695353194</x:v>
      </x:c>
      <x:c r="L91" s="50" t="n">
        <x:f>MAX(0,K91*(1+EXP((LN(1+Real_MC_30Y!$J$11)-0.5*Real_MC_30Y!$J$12^2)+Real_MC_30Y!$J$12*((RAND()+RAND()+RAND()+RAND()+RAND()+RAND()+RAND()+RAND()+RAND()+RAND()+RAND()+RAND())-6))-1)+Real_MC_30Y!L$58)</x:f>
        <x:v>1267148.7686212496</x:v>
      </x:c>
      <x:c r="M91" s="50" t="n">
        <x:f>MAX(0,L91*(1+EXP((LN(1+Real_MC_30Y!$J$11)-0.5*Real_MC_30Y!$J$12^2)+Real_MC_30Y!$J$12*((RAND()+RAND()+RAND()+RAND()+RAND()+RAND()+RAND()+RAND()+RAND()+RAND()+RAND()+RAND())-6))-1)+Real_MC_30Y!M$58)</x:f>
        <x:v>1338944.799705034</x:v>
      </x:c>
      <x:c r="N91" s="50" t="n">
        <x:f>MAX(0,M91*(1+EXP((LN(1+Real_MC_30Y!$J$11)-0.5*Real_MC_30Y!$J$12^2)+Real_MC_30Y!$J$12*((RAND()+RAND()+RAND()+RAND()+RAND()+RAND()+RAND()+RAND()+RAND()+RAND()+RAND()+RAND())-6))-1)+Real_MC_30Y!N$58)</x:f>
        <x:v>1259915.945306911</x:v>
      </x:c>
      <x:c r="O91" s="50" t="n">
        <x:f>MAX(0,N91*(1+EXP((LN(1+Real_MC_30Y!$J$11)-0.5*Real_MC_30Y!$J$12^2)+Real_MC_30Y!$J$12*((RAND()+RAND()+RAND()+RAND()+RAND()+RAND()+RAND()+RAND()+RAND()+RAND()+RAND()+RAND())-6))-1)+Real_MC_30Y!O$58)</x:f>
        <x:v>1209333.168963372</x:v>
      </x:c>
      <x:c r="P91" s="50" t="n">
        <x:f>MAX(0,O91*(1+EXP((LN(1+Real_MC_30Y!$J$11)-0.5*Real_MC_30Y!$J$12^2)+Real_MC_30Y!$J$12*((RAND()+RAND()+RAND()+RAND()+RAND()+RAND()+RAND()+RAND()+RAND()+RAND()+RAND()+RAND())-6))-1)+Real_MC_30Y!P$58)</x:f>
        <x:v>1374250.4990446786</x:v>
      </x:c>
      <x:c r="Q91" s="50" t="n">
        <x:f>MAX(0,P91*(1+EXP((LN(1+Real_MC_30Y!$J$11)-0.5*Real_MC_30Y!$J$12^2)+Real_MC_30Y!$J$12*((RAND()+RAND()+RAND()+RAND()+RAND()+RAND()+RAND()+RAND()+RAND()+RAND()+RAND()+RAND())-6))-1)+Real_MC_30Y!Q$58)</x:f>
        <x:v>1464962.790973158</x:v>
      </x:c>
      <x:c r="R91" s="50" t="n">
        <x:f>MAX(0,Q91*(1+EXP((LN(1+Real_MC_30Y!$J$11)-0.5*Real_MC_30Y!$J$12^2)+Real_MC_30Y!$J$12*((RAND()+RAND()+RAND()+RAND()+RAND()+RAND()+RAND()+RAND()+RAND()+RAND()+RAND()+RAND())-6))-1)+Real_MC_30Y!R$58)</x:f>
        <x:v>1433298.4861345629</x:v>
      </x:c>
      <x:c r="S91" s="50" t="n">
        <x:f>MAX(0,R91*(1+EXP((LN(1+Real_MC_30Y!$J$11)-0.5*Real_MC_30Y!$J$12^2)+Real_MC_30Y!$J$12*((RAND()+RAND()+RAND()+RAND()+RAND()+RAND()+RAND()+RAND()+RAND()+RAND()+RAND()+RAND())-6))-1)+Real_MC_30Y!S$58)</x:f>
        <x:v>1829874.5171582787</x:v>
      </x:c>
      <x:c r="T91" s="50" t="n">
        <x:f>MAX(0,S91*(1+EXP((LN(1+Real_MC_30Y!$J$11)-0.5*Real_MC_30Y!$J$12^2)+Real_MC_30Y!$J$12*((RAND()+RAND()+RAND()+RAND()+RAND()+RAND()+RAND()+RAND()+RAND()+RAND()+RAND()+RAND())-6))-1)+Real_MC_30Y!T$58)</x:f>
        <x:v>1596707.764838282</x:v>
      </x:c>
      <x:c r="U91" s="50" t="n">
        <x:f>MAX(0,T91*(1+EXP((LN(1+Real_MC_30Y!$J$11)-0.5*Real_MC_30Y!$J$12^2)+Real_MC_30Y!$J$12*((RAND()+RAND()+RAND()+RAND()+RAND()+RAND()+RAND()+RAND()+RAND()+RAND()+RAND()+RAND())-6))-1)+Real_MC_30Y!U$58)</x:f>
        <x:v>2028517.0613197251</x:v>
      </x:c>
      <x:c r="V91" s="50" t="n">
        <x:f>MAX(0,U91*(1+EXP((LN(1+Real_MC_30Y!$J$11)-0.5*Real_MC_30Y!$J$12^2)+Real_MC_30Y!$J$12*((RAND()+RAND()+RAND()+RAND()+RAND()+RAND()+RAND()+RAND()+RAND()+RAND()+RAND()+RAND())-6))-1)+Real_MC_30Y!V$58)</x:f>
        <x:v>1995915.4517134337</x:v>
      </x:c>
      <x:c r="W91" s="50" t="n">
        <x:f>MAX(0,V91*(1+EXP((LN(1+Real_MC_30Y!$J$11)-0.5*Real_MC_30Y!$J$12^2)+Real_MC_30Y!$J$12*((RAND()+RAND()+RAND()+RAND()+RAND()+RAND()+RAND()+RAND()+RAND()+RAND()+RAND()+RAND())-6))-1)+Real_MC_30Y!W$58)</x:f>
        <x:v>1667282.1012581917</x:v>
      </x:c>
      <x:c r="X91" s="50" t="n">
        <x:f>MAX(0,W91*(1+EXP((LN(1+Real_MC_30Y!$J$11)-0.5*Real_MC_30Y!$J$12^2)+Real_MC_30Y!$J$12*((RAND()+RAND()+RAND()+RAND()+RAND()+RAND()+RAND()+RAND()+RAND()+RAND()+RAND()+RAND())-6))-1)+Real_MC_30Y!X$58)</x:f>
        <x:v>1627931.4040123164</x:v>
      </x:c>
      <x:c r="Y91" s="50" t="n">
        <x:f>MAX(0,X91*(1+EXP((LN(1+Real_MC_30Y!$J$11)-0.5*Real_MC_30Y!$J$12^2)+Real_MC_30Y!$J$12*((RAND()+RAND()+RAND()+RAND()+RAND()+RAND()+RAND()+RAND()+RAND()+RAND()+RAND()+RAND())-6))-1)+Real_MC_30Y!Y$58)</x:f>
        <x:v>1280480.8396867523</x:v>
      </x:c>
      <x:c r="Z91" s="50" t="n">
        <x:f>MAX(0,Y91*(1+EXP((LN(1+Real_MC_30Y!$J$11)-0.5*Real_MC_30Y!$J$12^2)+Real_MC_30Y!$J$12*((RAND()+RAND()+RAND()+RAND()+RAND()+RAND()+RAND()+RAND()+RAND()+RAND()+RAND()+RAND())-6))-1)+Real_MC_30Y!Z$58)</x:f>
        <x:v>1106419.4831822258</x:v>
      </x:c>
      <x:c r="AA91" s="50" t="n">
        <x:f>MAX(0,Z91*(1+EXP((LN(1+Real_MC_30Y!$J$11)-0.5*Real_MC_30Y!$J$12^2)+Real_MC_30Y!$J$12*((RAND()+RAND()+RAND()+RAND()+RAND()+RAND()+RAND()+RAND()+RAND()+RAND()+RAND()+RAND())-6))-1)+Real_MC_30Y!AA$58)</x:f>
        <x:v>1246052.4273892264</x:v>
      </x:c>
      <x:c r="AB91" s="50" t="n">
        <x:f>MAX(0,AA91*(1+EXP((LN(1+Real_MC_30Y!$J$11)-0.5*Real_MC_30Y!$J$12^2)+Real_MC_30Y!$J$12*((RAND()+RAND()+RAND()+RAND()+RAND()+RAND()+RAND()+RAND()+RAND()+RAND()+RAND()+RAND())-6))-1)+Real_MC_30Y!AB$58)</x:f>
        <x:v>1248551.9958056342</x:v>
      </x:c>
      <x:c r="AC91" s="50" t="n">
        <x:f>MAX(0,AB91*(1+EXP((LN(1+Real_MC_30Y!$J$11)-0.5*Real_MC_30Y!$J$12^2)+Real_MC_30Y!$J$12*((RAND()+RAND()+RAND()+RAND()+RAND()+RAND()+RAND()+RAND()+RAND()+RAND()+RAND()+RAND())-6))-1)+Real_MC_30Y!AC$58)</x:f>
        <x:v>1226344.814291174</x:v>
      </x:c>
      <x:c r="AD91" s="50" t="n">
        <x:f>MAX(0,AC91*(1+EXP((LN(1+Real_MC_30Y!$J$11)-0.5*Real_MC_30Y!$J$12^2)+Real_MC_30Y!$J$12*((RAND()+RAND()+RAND()+RAND()+RAND()+RAND()+RAND()+RAND()+RAND()+RAND()+RAND()+RAND())-6))-1)+Real_MC_30Y!AD$58)</x:f>
        <x:v>1237683.667121152</x:v>
      </x:c>
      <x:c r="AE91" s="50" t="n">
        <x:f>MAX(0,AD91*(1+EXP((LN(1+Real_MC_30Y!$J$11)-0.5*Real_MC_30Y!$J$12^2)+Real_MC_30Y!$J$12*((RAND()+RAND()+RAND()+RAND()+RAND()+RAND()+RAND()+RAND()+RAND()+RAND()+RAND()+RAND())-6))-1)+Real_MC_30Y!AE$58)</x:f>
        <x:v>1282068.7968416375</x:v>
      </x:c>
      <x:c r="AF91" s="50" t="n">
        <x:f>MAX(0,AE91*(1+EXP((LN(1+Real_MC_30Y!$J$11)-0.5*Real_MC_30Y!$J$12^2)+Real_MC_30Y!$J$12*((RAND()+RAND()+RAND()+RAND()+RAND()+RAND()+RAND()+RAND()+RAND()+RAND()+RAND()+RAND())-6))-1)+Real_MC_30Y!AF$58)</x:f>
        <x:v>1401128.8290228895</x:v>
      </x:c>
    </x:row>
    <x:row r="92">
      <x:c r="A92">
        <x:v>88</x:v>
      </x:c>
      <x:c r="B92" s="50" t="n">
        <x:f>MAX(0,Liquidity_30Y!$C$14+Real_MC_30Y!B$57-Real_MC_30Y!B$56)</x:f>
        <x:v>1029031.25</x:v>
      </x:c>
      <x:c r="C92" s="50" t="n">
        <x:f>MAX(0,B92*(1+EXP((LN(1+Real_MC_30Y!$J$11)-0.5*Real_MC_30Y!$J$12^2)+Real_MC_30Y!$J$12*((RAND()+RAND()+RAND()+RAND()+RAND()+RAND()+RAND()+RAND()+RAND()+RAND()+RAND()+RAND())-6))-1)+Real_MC_30Y!C$58)</x:f>
        <x:v>1020812.1566682423</x:v>
      </x:c>
      <x:c r="D92" s="50" t="n">
        <x:f>MAX(0,C92*(1+EXP((LN(1+Real_MC_30Y!$J$11)-0.5*Real_MC_30Y!$J$12^2)+Real_MC_30Y!$J$12*((RAND()+RAND()+RAND()+RAND()+RAND()+RAND()+RAND()+RAND()+RAND()+RAND()+RAND()+RAND())-6))-1)+Real_MC_30Y!D$58)</x:f>
        <x:v>875742.1665677372</x:v>
      </x:c>
      <x:c r="E92" s="50" t="n">
        <x:f>MAX(0,D92*(1+EXP((LN(1+Real_MC_30Y!$J$11)-0.5*Real_MC_30Y!$J$12^2)+Real_MC_30Y!$J$12*((RAND()+RAND()+RAND()+RAND()+RAND()+RAND()+RAND()+RAND()+RAND()+RAND()+RAND()+RAND())-6))-1)+Real_MC_30Y!E$58)</x:f>
        <x:v>1051245.014795285</x:v>
      </x:c>
      <x:c r="F92" s="50" t="n">
        <x:f>MAX(0,E92*(1+EXP((LN(1+Real_MC_30Y!$J$11)-0.5*Real_MC_30Y!$J$12^2)+Real_MC_30Y!$J$12*((RAND()+RAND()+RAND()+RAND()+RAND()+RAND()+RAND()+RAND()+RAND()+RAND()+RAND()+RAND())-6))-1)+Real_MC_30Y!F$58)</x:f>
        <x:v>1168896.7277468815</x:v>
      </x:c>
      <x:c r="G92" s="50" t="n">
        <x:f>MAX(0,F92*(1+EXP((LN(1+Real_MC_30Y!$J$11)-0.5*Real_MC_30Y!$J$12^2)+Real_MC_30Y!$J$12*((RAND()+RAND()+RAND()+RAND()+RAND()+RAND()+RAND()+RAND()+RAND()+RAND()+RAND()+RAND())-6))-1)+Real_MC_30Y!G$58)</x:f>
        <x:v>1341584.862188267</x:v>
      </x:c>
      <x:c r="H92" s="50" t="n">
        <x:f>MAX(0,G92*(1+EXP((LN(1+Real_MC_30Y!$J$11)-0.5*Real_MC_30Y!$J$12^2)+Real_MC_30Y!$J$12*((RAND()+RAND()+RAND()+RAND()+RAND()+RAND()+RAND()+RAND()+RAND()+RAND()+RAND()+RAND())-6))-1)+Real_MC_30Y!H$58)</x:f>
        <x:v>1035730.765370472</x:v>
      </x:c>
      <x:c r="I92" s="50" t="n">
        <x:f>MAX(0,H92*(1+EXP((LN(1+Real_MC_30Y!$J$11)-0.5*Real_MC_30Y!$J$12^2)+Real_MC_30Y!$J$12*((RAND()+RAND()+RAND()+RAND()+RAND()+RAND()+RAND()+RAND()+RAND()+RAND()+RAND()+RAND())-6))-1)+Real_MC_30Y!I$58)</x:f>
        <x:v>902653.3251358607</x:v>
      </x:c>
      <x:c r="J92" s="50" t="n">
        <x:f>MAX(0,I92*(1+EXP((LN(1+Real_MC_30Y!$J$11)-0.5*Real_MC_30Y!$J$12^2)+Real_MC_30Y!$J$12*((RAND()+RAND()+RAND()+RAND()+RAND()+RAND()+RAND()+RAND()+RAND()+RAND()+RAND()+RAND())-6))-1)+Real_MC_30Y!J$58)</x:f>
        <x:v>857896.2243389109</x:v>
      </x:c>
      <x:c r="K92" s="50" t="n">
        <x:f>MAX(0,J92*(1+EXP((LN(1+Real_MC_30Y!$J$11)-0.5*Real_MC_30Y!$J$12^2)+Real_MC_30Y!$J$12*((RAND()+RAND()+RAND()+RAND()+RAND()+RAND()+RAND()+RAND()+RAND()+RAND()+RAND()+RAND())-6))-1)+Real_MC_30Y!K$58)</x:f>
        <x:v>1137567.2763329558</x:v>
      </x:c>
      <x:c r="L92" s="50" t="n">
        <x:f>MAX(0,K92*(1+EXP((LN(1+Real_MC_30Y!$J$11)-0.5*Real_MC_30Y!$J$12^2)+Real_MC_30Y!$J$12*((RAND()+RAND()+RAND()+RAND()+RAND()+RAND()+RAND()+RAND()+RAND()+RAND()+RAND()+RAND())-6))-1)+Real_MC_30Y!L$58)</x:f>
        <x:v>1274448.7990929917</x:v>
      </x:c>
      <x:c r="M92" s="50" t="n">
        <x:f>MAX(0,L92*(1+EXP((LN(1+Real_MC_30Y!$J$11)-0.5*Real_MC_30Y!$J$12^2)+Real_MC_30Y!$J$12*((RAND()+RAND()+RAND()+RAND()+RAND()+RAND()+RAND()+RAND()+RAND()+RAND()+RAND()+RAND())-6))-1)+Real_MC_30Y!M$58)</x:f>
        <x:v>1450283.007109583</x:v>
      </x:c>
      <x:c r="N92" s="50" t="n">
        <x:f>MAX(0,M92*(1+EXP((LN(1+Real_MC_30Y!$J$11)-0.5*Real_MC_30Y!$J$12^2)+Real_MC_30Y!$J$12*((RAND()+RAND()+RAND()+RAND()+RAND()+RAND()+RAND()+RAND()+RAND()+RAND()+RAND()+RAND())-6))-1)+Real_MC_30Y!N$58)</x:f>
        <x:v>1869277.5270225906</x:v>
      </x:c>
      <x:c r="O92" s="50" t="n">
        <x:f>MAX(0,N92*(1+EXP((LN(1+Real_MC_30Y!$J$11)-0.5*Real_MC_30Y!$J$12^2)+Real_MC_30Y!$J$12*((RAND()+RAND()+RAND()+RAND()+RAND()+RAND()+RAND()+RAND()+RAND()+RAND()+RAND()+RAND())-6))-1)+Real_MC_30Y!O$58)</x:f>
        <x:v>1767858.5763655286</x:v>
      </x:c>
      <x:c r="P92" s="50" t="n">
        <x:f>MAX(0,O92*(1+EXP((LN(1+Real_MC_30Y!$J$11)-0.5*Real_MC_30Y!$J$12^2)+Real_MC_30Y!$J$12*((RAND()+RAND()+RAND()+RAND()+RAND()+RAND()+RAND()+RAND()+RAND()+RAND()+RAND()+RAND())-6))-1)+Real_MC_30Y!P$58)</x:f>
        <x:v>1937052.5324022467</x:v>
      </x:c>
      <x:c r="Q92" s="50" t="n">
        <x:f>MAX(0,P92*(1+EXP((LN(1+Real_MC_30Y!$J$11)-0.5*Real_MC_30Y!$J$12^2)+Real_MC_30Y!$J$12*((RAND()+RAND()+RAND()+RAND()+RAND()+RAND()+RAND()+RAND()+RAND()+RAND()+RAND()+RAND())-6))-1)+Real_MC_30Y!Q$58)</x:f>
        <x:v>1895777.6564343395</x:v>
      </x:c>
      <x:c r="R92" s="50" t="n">
        <x:f>MAX(0,Q92*(1+EXP((LN(1+Real_MC_30Y!$J$11)-0.5*Real_MC_30Y!$J$12^2)+Real_MC_30Y!$J$12*((RAND()+RAND()+RAND()+RAND()+RAND()+RAND()+RAND()+RAND()+RAND()+RAND()+RAND()+RAND())-6))-1)+Real_MC_30Y!R$58)</x:f>
        <x:v>1709454.102195313</x:v>
      </x:c>
      <x:c r="S92" s="50" t="n">
        <x:f>MAX(0,R92*(1+EXP((LN(1+Real_MC_30Y!$J$11)-0.5*Real_MC_30Y!$J$12^2)+Real_MC_30Y!$J$12*((RAND()+RAND()+RAND()+RAND()+RAND()+RAND()+RAND()+RAND()+RAND()+RAND()+RAND()+RAND())-6))-1)+Real_MC_30Y!S$58)</x:f>
        <x:v>1861928.8491230435</x:v>
      </x:c>
      <x:c r="T92" s="50" t="n">
        <x:f>MAX(0,S92*(1+EXP((LN(1+Real_MC_30Y!$J$11)-0.5*Real_MC_30Y!$J$12^2)+Real_MC_30Y!$J$12*((RAND()+RAND()+RAND()+RAND()+RAND()+RAND()+RAND()+RAND()+RAND()+RAND()+RAND()+RAND())-6))-1)+Real_MC_30Y!T$58)</x:f>
        <x:v>1674765.5222574812</x:v>
      </x:c>
      <x:c r="U92" s="50" t="n">
        <x:f>MAX(0,T92*(1+EXP((LN(1+Real_MC_30Y!$J$11)-0.5*Real_MC_30Y!$J$12^2)+Real_MC_30Y!$J$12*((RAND()+RAND()+RAND()+RAND()+RAND()+RAND()+RAND()+RAND()+RAND()+RAND()+RAND()+RAND())-6))-1)+Real_MC_30Y!U$58)</x:f>
        <x:v>1692996.8287511005</x:v>
      </x:c>
      <x:c r="V92" s="50" t="n">
        <x:f>MAX(0,U92*(1+EXP((LN(1+Real_MC_30Y!$J$11)-0.5*Real_MC_30Y!$J$12^2)+Real_MC_30Y!$J$12*((RAND()+RAND()+RAND()+RAND()+RAND()+RAND()+RAND()+RAND()+RAND()+RAND()+RAND()+RAND())-6))-1)+Real_MC_30Y!V$58)</x:f>
        <x:v>1845314.4616293367</x:v>
      </x:c>
      <x:c r="W92" s="50" t="n">
        <x:f>MAX(0,V92*(1+EXP((LN(1+Real_MC_30Y!$J$11)-0.5*Real_MC_30Y!$J$12^2)+Real_MC_30Y!$J$12*((RAND()+RAND()+RAND()+RAND()+RAND()+RAND()+RAND()+RAND()+RAND()+RAND()+RAND()+RAND())-6))-1)+Real_MC_30Y!W$58)</x:f>
        <x:v>2225682.055220402</x:v>
      </x:c>
      <x:c r="X92" s="50" t="n">
        <x:f>MAX(0,W92*(1+EXP((LN(1+Real_MC_30Y!$J$11)-0.5*Real_MC_30Y!$J$12^2)+Real_MC_30Y!$J$12*((RAND()+RAND()+RAND()+RAND()+RAND()+RAND()+RAND()+RAND()+RAND()+RAND()+RAND()+RAND())-6))-1)+Real_MC_30Y!X$58)</x:f>
        <x:v>3000205.3148349198</x:v>
      </x:c>
      <x:c r="Y92" s="50" t="n">
        <x:f>MAX(0,X92*(1+EXP((LN(1+Real_MC_30Y!$J$11)-0.5*Real_MC_30Y!$J$12^2)+Real_MC_30Y!$J$12*((RAND()+RAND()+RAND()+RAND()+RAND()+RAND()+RAND()+RAND()+RAND()+RAND()+RAND()+RAND())-6))-1)+Real_MC_30Y!Y$58)</x:f>
        <x:v>3237186.9199183183</x:v>
      </x:c>
      <x:c r="Z92" s="50" t="n">
        <x:f>MAX(0,Y92*(1+EXP((LN(1+Real_MC_30Y!$J$11)-0.5*Real_MC_30Y!$J$12^2)+Real_MC_30Y!$J$12*((RAND()+RAND()+RAND()+RAND()+RAND()+RAND()+RAND()+RAND()+RAND()+RAND()+RAND()+RAND())-6))-1)+Real_MC_30Y!Z$58)</x:f>
        <x:v>3850376.659087817</x:v>
      </x:c>
      <x:c r="AA92" s="50" t="n">
        <x:f>MAX(0,Z92*(1+EXP((LN(1+Real_MC_30Y!$J$11)-0.5*Real_MC_30Y!$J$12^2)+Real_MC_30Y!$J$12*((RAND()+RAND()+RAND()+RAND()+RAND()+RAND()+RAND()+RAND()+RAND()+RAND()+RAND()+RAND())-6))-1)+Real_MC_30Y!AA$58)</x:f>
        <x:v>4869648.493712728</x:v>
      </x:c>
      <x:c r="AB92" s="50" t="n">
        <x:f>MAX(0,AA92*(1+EXP((LN(1+Real_MC_30Y!$J$11)-0.5*Real_MC_30Y!$J$12^2)+Real_MC_30Y!$J$12*((RAND()+RAND()+RAND()+RAND()+RAND()+RAND()+RAND()+RAND()+RAND()+RAND()+RAND()+RAND())-6))-1)+Real_MC_30Y!AB$58)</x:f>
        <x:v>6153649.424875519</x:v>
      </x:c>
      <x:c r="AC92" s="50" t="n">
        <x:f>MAX(0,AB92*(1+EXP((LN(1+Real_MC_30Y!$J$11)-0.5*Real_MC_30Y!$J$12^2)+Real_MC_30Y!$J$12*((RAND()+RAND()+RAND()+RAND()+RAND()+RAND()+RAND()+RAND()+RAND()+RAND()+RAND()+RAND())-6))-1)+Real_MC_30Y!AC$58)</x:f>
        <x:v>5594895.477604876</x:v>
      </x:c>
      <x:c r="AD92" s="50" t="n">
        <x:f>MAX(0,AC92*(1+EXP((LN(1+Real_MC_30Y!$J$11)-0.5*Real_MC_30Y!$J$12^2)+Real_MC_30Y!$J$12*((RAND()+RAND()+RAND()+RAND()+RAND()+RAND()+RAND()+RAND()+RAND()+RAND()+RAND()+RAND())-6))-1)+Real_MC_30Y!AD$58)</x:f>
        <x:v>5601018.178593362</x:v>
      </x:c>
      <x:c r="AE92" s="50" t="n">
        <x:f>MAX(0,AD92*(1+EXP((LN(1+Real_MC_30Y!$J$11)-0.5*Real_MC_30Y!$J$12^2)+Real_MC_30Y!$J$12*((RAND()+RAND()+RAND()+RAND()+RAND()+RAND()+RAND()+RAND()+RAND()+RAND()+RAND()+RAND())-6))-1)+Real_MC_30Y!AE$58)</x:f>
        <x:v>6088216.036319439</x:v>
      </x:c>
      <x:c r="AF92" s="50" t="n">
        <x:f>MAX(0,AE92*(1+EXP((LN(1+Real_MC_30Y!$J$11)-0.5*Real_MC_30Y!$J$12^2)+Real_MC_30Y!$J$12*((RAND()+RAND()+RAND()+RAND()+RAND()+RAND()+RAND()+RAND()+RAND()+RAND()+RAND()+RAND())-6))-1)+Real_MC_30Y!AF$58)</x:f>
        <x:v>5682906.26781949</x:v>
      </x:c>
    </x:row>
    <x:row r="93">
      <x:c r="A93">
        <x:v>89</x:v>
      </x:c>
      <x:c r="B93" s="50" t="n">
        <x:f>MAX(0,Liquidity_30Y!$C$14+Real_MC_30Y!B$57-Real_MC_30Y!B$56)</x:f>
        <x:v>1029031.25</x:v>
      </x:c>
      <x:c r="C93" s="50" t="n">
        <x:f>MAX(0,B93*(1+EXP((LN(1+Real_MC_30Y!$J$11)-0.5*Real_MC_30Y!$J$12^2)+Real_MC_30Y!$J$12*((RAND()+RAND()+RAND()+RAND()+RAND()+RAND()+RAND()+RAND()+RAND()+RAND()+RAND()+RAND())-6))-1)+Real_MC_30Y!C$58)</x:f>
        <x:v>1155768.2820515074</x:v>
      </x:c>
      <x:c r="D93" s="50" t="n">
        <x:f>MAX(0,C93*(1+EXP((LN(1+Real_MC_30Y!$J$11)-0.5*Real_MC_30Y!$J$12^2)+Real_MC_30Y!$J$12*((RAND()+RAND()+RAND()+RAND()+RAND()+RAND()+RAND()+RAND()+RAND()+RAND()+RAND()+RAND())-6))-1)+Real_MC_30Y!D$58)</x:f>
        <x:v>1324438.1649245445</x:v>
      </x:c>
      <x:c r="E93" s="50" t="n">
        <x:f>MAX(0,D93*(1+EXP((LN(1+Real_MC_30Y!$J$11)-0.5*Real_MC_30Y!$J$12^2)+Real_MC_30Y!$J$12*((RAND()+RAND()+RAND()+RAND()+RAND()+RAND()+RAND()+RAND()+RAND()+RAND()+RAND()+RAND())-6))-1)+Real_MC_30Y!E$58)</x:f>
        <x:v>1335571.497531184</x:v>
      </x:c>
      <x:c r="F93" s="50" t="n">
        <x:f>MAX(0,E93*(1+EXP((LN(1+Real_MC_30Y!$J$11)-0.5*Real_MC_30Y!$J$12^2)+Real_MC_30Y!$J$12*((RAND()+RAND()+RAND()+RAND()+RAND()+RAND()+RAND()+RAND()+RAND()+RAND()+RAND()+RAND())-6))-1)+Real_MC_30Y!F$58)</x:f>
        <x:v>1434196.4433485784</x:v>
      </x:c>
      <x:c r="G93" s="50" t="n">
        <x:f>MAX(0,F93*(1+EXP((LN(1+Real_MC_30Y!$J$11)-0.5*Real_MC_30Y!$J$12^2)+Real_MC_30Y!$J$12*((RAND()+RAND()+RAND()+RAND()+RAND()+RAND()+RAND()+RAND()+RAND()+RAND()+RAND()+RAND())-6))-1)+Real_MC_30Y!G$58)</x:f>
        <x:v>1461046.42428252</x:v>
      </x:c>
      <x:c r="H93" s="50" t="n">
        <x:f>MAX(0,G93*(1+EXP((LN(1+Real_MC_30Y!$J$11)-0.5*Real_MC_30Y!$J$12^2)+Real_MC_30Y!$J$12*((RAND()+RAND()+RAND()+RAND()+RAND()+RAND()+RAND()+RAND()+RAND()+RAND()+RAND()+RAND())-6))-1)+Real_MC_30Y!H$58)</x:f>
        <x:v>2163457.0468535293</x:v>
      </x:c>
      <x:c r="I93" s="50" t="n">
        <x:f>MAX(0,H93*(1+EXP((LN(1+Real_MC_30Y!$J$11)-0.5*Real_MC_30Y!$J$12^2)+Real_MC_30Y!$J$12*((RAND()+RAND()+RAND()+RAND()+RAND()+RAND()+RAND()+RAND()+RAND()+RAND()+RAND()+RAND())-6))-1)+Real_MC_30Y!I$58)</x:f>
        <x:v>1725046.9878702052</x:v>
      </x:c>
      <x:c r="J93" s="50" t="n">
        <x:f>MAX(0,I93*(1+EXP((LN(1+Real_MC_30Y!$J$11)-0.5*Real_MC_30Y!$J$12^2)+Real_MC_30Y!$J$12*((RAND()+RAND()+RAND()+RAND()+RAND()+RAND()+RAND()+RAND()+RAND()+RAND()+RAND()+RAND())-6))-1)+Real_MC_30Y!J$58)</x:f>
        <x:v>1877056.8660965334</x:v>
      </x:c>
      <x:c r="K93" s="50" t="n">
        <x:f>MAX(0,J93*(1+EXP((LN(1+Real_MC_30Y!$J$11)-0.5*Real_MC_30Y!$J$12^2)+Real_MC_30Y!$J$12*((RAND()+RAND()+RAND()+RAND()+RAND()+RAND()+RAND()+RAND()+RAND()+RAND()+RAND()+RAND())-6))-1)+Real_MC_30Y!K$58)</x:f>
        <x:v>2559253.204035365</x:v>
      </x:c>
      <x:c r="L93" s="50" t="n">
        <x:f>MAX(0,K93*(1+EXP((LN(1+Real_MC_30Y!$J$11)-0.5*Real_MC_30Y!$J$12^2)+Real_MC_30Y!$J$12*((RAND()+RAND()+RAND()+RAND()+RAND()+RAND()+RAND()+RAND()+RAND()+RAND()+RAND()+RAND())-6))-1)+Real_MC_30Y!L$58)</x:f>
        <x:v>2429824.694928891</x:v>
      </x:c>
      <x:c r="M93" s="50" t="n">
        <x:f>MAX(0,L93*(1+EXP((LN(1+Real_MC_30Y!$J$11)-0.5*Real_MC_30Y!$J$12^2)+Real_MC_30Y!$J$12*((RAND()+RAND()+RAND()+RAND()+RAND()+RAND()+RAND()+RAND()+RAND()+RAND()+RAND()+RAND())-6))-1)+Real_MC_30Y!M$58)</x:f>
        <x:v>2103815.5838471884</x:v>
      </x:c>
      <x:c r="N93" s="50" t="n">
        <x:f>MAX(0,M93*(1+EXP((LN(1+Real_MC_30Y!$J$11)-0.5*Real_MC_30Y!$J$12^2)+Real_MC_30Y!$J$12*((RAND()+RAND()+RAND()+RAND()+RAND()+RAND()+RAND()+RAND()+RAND()+RAND()+RAND()+RAND())-6))-1)+Real_MC_30Y!N$58)</x:f>
        <x:v>2267210.7396413917</x:v>
      </x:c>
      <x:c r="O93" s="50" t="n">
        <x:f>MAX(0,N93*(1+EXP((LN(1+Real_MC_30Y!$J$11)-0.5*Real_MC_30Y!$J$12^2)+Real_MC_30Y!$J$12*((RAND()+RAND()+RAND()+RAND()+RAND()+RAND()+RAND()+RAND()+RAND()+RAND()+RAND()+RAND())-6))-1)+Real_MC_30Y!O$58)</x:f>
        <x:v>2904767.119168273</x:v>
      </x:c>
      <x:c r="P93" s="50" t="n">
        <x:f>MAX(0,O93*(1+EXP((LN(1+Real_MC_30Y!$J$11)-0.5*Real_MC_30Y!$J$12^2)+Real_MC_30Y!$J$12*((RAND()+RAND()+RAND()+RAND()+RAND()+RAND()+RAND()+RAND()+RAND()+RAND()+RAND()+RAND())-6))-1)+Real_MC_30Y!P$58)</x:f>
        <x:v>3933076.6795123327</x:v>
      </x:c>
      <x:c r="Q93" s="50" t="n">
        <x:f>MAX(0,P93*(1+EXP((LN(1+Real_MC_30Y!$J$11)-0.5*Real_MC_30Y!$J$12^2)+Real_MC_30Y!$J$12*((RAND()+RAND()+RAND()+RAND()+RAND()+RAND()+RAND()+RAND()+RAND()+RAND()+RAND()+RAND())-6))-1)+Real_MC_30Y!Q$58)</x:f>
        <x:v>3543802.9296740494</x:v>
      </x:c>
      <x:c r="R93" s="50" t="n">
        <x:f>MAX(0,Q93*(1+EXP((LN(1+Real_MC_30Y!$J$11)-0.5*Real_MC_30Y!$J$12^2)+Real_MC_30Y!$J$12*((RAND()+RAND()+RAND()+RAND()+RAND()+RAND()+RAND()+RAND()+RAND()+RAND()+RAND()+RAND())-6))-1)+Real_MC_30Y!R$58)</x:f>
        <x:v>4631536.52098151</x:v>
      </x:c>
      <x:c r="S93" s="50" t="n">
        <x:f>MAX(0,R93*(1+EXP((LN(1+Real_MC_30Y!$J$11)-0.5*Real_MC_30Y!$J$12^2)+Real_MC_30Y!$J$12*((RAND()+RAND()+RAND()+RAND()+RAND()+RAND()+RAND()+RAND()+RAND()+RAND()+RAND()+RAND())-6))-1)+Real_MC_30Y!S$58)</x:f>
        <x:v>4411779.719297656</x:v>
      </x:c>
      <x:c r="T93" s="50" t="n">
        <x:f>MAX(0,S93*(1+EXP((LN(1+Real_MC_30Y!$J$11)-0.5*Real_MC_30Y!$J$12^2)+Real_MC_30Y!$J$12*((RAND()+RAND()+RAND()+RAND()+RAND()+RAND()+RAND()+RAND()+RAND()+RAND()+RAND()+RAND())-6))-1)+Real_MC_30Y!T$58)</x:f>
        <x:v>3942125.4653675817</x:v>
      </x:c>
      <x:c r="U93" s="50" t="n">
        <x:f>MAX(0,T93*(1+EXP((LN(1+Real_MC_30Y!$J$11)-0.5*Real_MC_30Y!$J$12^2)+Real_MC_30Y!$J$12*((RAND()+RAND()+RAND()+RAND()+RAND()+RAND()+RAND()+RAND()+RAND()+RAND()+RAND()+RAND())-6))-1)+Real_MC_30Y!U$58)</x:f>
        <x:v>5304295.282592829</x:v>
      </x:c>
      <x:c r="V93" s="50" t="n">
        <x:f>MAX(0,U93*(1+EXP((LN(1+Real_MC_30Y!$J$11)-0.5*Real_MC_30Y!$J$12^2)+Real_MC_30Y!$J$12*((RAND()+RAND()+RAND()+RAND()+RAND()+RAND()+RAND()+RAND()+RAND()+RAND()+RAND()+RAND())-6))-1)+Real_MC_30Y!V$58)</x:f>
        <x:v>4990140.262898491</x:v>
      </x:c>
      <x:c r="W93" s="50" t="n">
        <x:f>MAX(0,V93*(1+EXP((LN(1+Real_MC_30Y!$J$11)-0.5*Real_MC_30Y!$J$12^2)+Real_MC_30Y!$J$12*((RAND()+RAND()+RAND()+RAND()+RAND()+RAND()+RAND()+RAND()+RAND()+RAND()+RAND()+RAND())-6))-1)+Real_MC_30Y!W$58)</x:f>
        <x:v>6926246.683987681</x:v>
      </x:c>
      <x:c r="X93" s="50" t="n">
        <x:f>MAX(0,W93*(1+EXP((LN(1+Real_MC_30Y!$J$11)-0.5*Real_MC_30Y!$J$12^2)+Real_MC_30Y!$J$12*((RAND()+RAND()+RAND()+RAND()+RAND()+RAND()+RAND()+RAND()+RAND()+RAND()+RAND()+RAND())-6))-1)+Real_MC_30Y!X$58)</x:f>
        <x:v>6256602.594484094</x:v>
      </x:c>
      <x:c r="Y93" s="50" t="n">
        <x:f>MAX(0,X93*(1+EXP((LN(1+Real_MC_30Y!$J$11)-0.5*Real_MC_30Y!$J$12^2)+Real_MC_30Y!$J$12*((RAND()+RAND()+RAND()+RAND()+RAND()+RAND()+RAND()+RAND()+RAND()+RAND()+RAND()+RAND())-6))-1)+Real_MC_30Y!Y$58)</x:f>
        <x:v>4905112.554906302</x:v>
      </x:c>
      <x:c r="Z93" s="50" t="n">
        <x:f>MAX(0,Y93*(1+EXP((LN(1+Real_MC_30Y!$J$11)-0.5*Real_MC_30Y!$J$12^2)+Real_MC_30Y!$J$12*((RAND()+RAND()+RAND()+RAND()+RAND()+RAND()+RAND()+RAND()+RAND()+RAND()+RAND()+RAND())-6))-1)+Real_MC_30Y!Z$58)</x:f>
        <x:v>3973595.334790526</x:v>
      </x:c>
      <x:c r="AA93" s="50" t="n">
        <x:f>MAX(0,Z93*(1+EXP((LN(1+Real_MC_30Y!$J$11)-0.5*Real_MC_30Y!$J$12^2)+Real_MC_30Y!$J$12*((RAND()+RAND()+RAND()+RAND()+RAND()+RAND()+RAND()+RAND()+RAND()+RAND()+RAND()+RAND())-6))-1)+Real_MC_30Y!AA$58)</x:f>
        <x:v>4361023.35794423</x:v>
      </x:c>
      <x:c r="AB93" s="50" t="n">
        <x:f>MAX(0,AA93*(1+EXP((LN(1+Real_MC_30Y!$J$11)-0.5*Real_MC_30Y!$J$12^2)+Real_MC_30Y!$J$12*((RAND()+RAND()+RAND()+RAND()+RAND()+RAND()+RAND()+RAND()+RAND()+RAND()+RAND()+RAND())-6))-1)+Real_MC_30Y!AB$58)</x:f>
        <x:v>5376985.313320609</x:v>
      </x:c>
      <x:c r="AC93" s="50" t="n">
        <x:f>MAX(0,AB93*(1+EXP((LN(1+Real_MC_30Y!$J$11)-0.5*Real_MC_30Y!$J$12^2)+Real_MC_30Y!$J$12*((RAND()+RAND()+RAND()+RAND()+RAND()+RAND()+RAND()+RAND()+RAND()+RAND()+RAND()+RAND())-6))-1)+Real_MC_30Y!AC$58)</x:f>
        <x:v>4386362.557632891</x:v>
      </x:c>
      <x:c r="AD93" s="50" t="n">
        <x:f>MAX(0,AC93*(1+EXP((LN(1+Real_MC_30Y!$J$11)-0.5*Real_MC_30Y!$J$12^2)+Real_MC_30Y!$J$12*((RAND()+RAND()+RAND()+RAND()+RAND()+RAND()+RAND()+RAND()+RAND()+RAND()+RAND()+RAND())-6))-1)+Real_MC_30Y!AD$58)</x:f>
        <x:v>4835035.146890791</x:v>
      </x:c>
      <x:c r="AE93" s="50" t="n">
        <x:f>MAX(0,AD93*(1+EXP((LN(1+Real_MC_30Y!$J$11)-0.5*Real_MC_30Y!$J$12^2)+Real_MC_30Y!$J$12*((RAND()+RAND()+RAND()+RAND()+RAND()+RAND()+RAND()+RAND()+RAND()+RAND()+RAND()+RAND())-6))-1)+Real_MC_30Y!AE$58)</x:f>
        <x:v>7579319.843283316</x:v>
      </x:c>
      <x:c r="AF93" s="50" t="n">
        <x:f>MAX(0,AE93*(1+EXP((LN(1+Real_MC_30Y!$J$11)-0.5*Real_MC_30Y!$J$12^2)+Real_MC_30Y!$J$12*((RAND()+RAND()+RAND()+RAND()+RAND()+RAND()+RAND()+RAND()+RAND()+RAND()+RAND()+RAND())-6))-1)+Real_MC_30Y!AF$58)</x:f>
        <x:v>8021500.530747502</x:v>
      </x:c>
    </x:row>
    <x:row r="94">
      <x:c r="A94">
        <x:v>90</x:v>
      </x:c>
      <x:c r="B94" s="50" t="n">
        <x:f>MAX(0,Liquidity_30Y!$C$14+Real_MC_30Y!B$57-Real_MC_30Y!B$56)</x:f>
        <x:v>1029031.25</x:v>
      </x:c>
      <x:c r="C94" s="50" t="n">
        <x:f>MAX(0,B94*(1+EXP((LN(1+Real_MC_30Y!$J$11)-0.5*Real_MC_30Y!$J$12^2)+Real_MC_30Y!$J$12*((RAND()+RAND()+RAND()+RAND()+RAND()+RAND()+RAND()+RAND()+RAND()+RAND()+RAND()+RAND())-6))-1)+Real_MC_30Y!C$58)</x:f>
        <x:v>1066268.5719856634</x:v>
      </x:c>
      <x:c r="D94" s="50" t="n">
        <x:f>MAX(0,C94*(1+EXP((LN(1+Real_MC_30Y!$J$11)-0.5*Real_MC_30Y!$J$12^2)+Real_MC_30Y!$J$12*((RAND()+RAND()+RAND()+RAND()+RAND()+RAND()+RAND()+RAND()+RAND()+RAND()+RAND()+RAND())-6))-1)+Real_MC_30Y!D$58)</x:f>
        <x:v>1110466.6374608597</x:v>
      </x:c>
      <x:c r="E94" s="50" t="n">
        <x:f>MAX(0,D94*(1+EXP((LN(1+Real_MC_30Y!$J$11)-0.5*Real_MC_30Y!$J$12^2)+Real_MC_30Y!$J$12*((RAND()+RAND()+RAND()+RAND()+RAND()+RAND()+RAND()+RAND()+RAND()+RAND()+RAND()+RAND())-6))-1)+Real_MC_30Y!E$58)</x:f>
        <x:v>1131739.9894733275</x:v>
      </x:c>
      <x:c r="F94" s="50" t="n">
        <x:f>MAX(0,E94*(1+EXP((LN(1+Real_MC_30Y!$J$11)-0.5*Real_MC_30Y!$J$12^2)+Real_MC_30Y!$J$12*((RAND()+RAND()+RAND()+RAND()+RAND()+RAND()+RAND()+RAND()+RAND()+RAND()+RAND()+RAND())-6))-1)+Real_MC_30Y!F$58)</x:f>
        <x:v>1110565.3996082924</x:v>
      </x:c>
      <x:c r="G94" s="50" t="n">
        <x:f>MAX(0,F94*(1+EXP((LN(1+Real_MC_30Y!$J$11)-0.5*Real_MC_30Y!$J$12^2)+Real_MC_30Y!$J$12*((RAND()+RAND()+RAND()+RAND()+RAND()+RAND()+RAND()+RAND()+RAND()+RAND()+RAND()+RAND())-6))-1)+Real_MC_30Y!G$58)</x:f>
        <x:v>1219395.4285267305</x:v>
      </x:c>
      <x:c r="H94" s="50" t="n">
        <x:f>MAX(0,G94*(1+EXP((LN(1+Real_MC_30Y!$J$11)-0.5*Real_MC_30Y!$J$12^2)+Real_MC_30Y!$J$12*((RAND()+RAND()+RAND()+RAND()+RAND()+RAND()+RAND()+RAND()+RAND()+RAND()+RAND()+RAND())-6))-1)+Real_MC_30Y!H$58)</x:f>
        <x:v>1552925.1016244246</x:v>
      </x:c>
      <x:c r="I94" s="50" t="n">
        <x:f>MAX(0,H94*(1+EXP((LN(1+Real_MC_30Y!$J$11)-0.5*Real_MC_30Y!$J$12^2)+Real_MC_30Y!$J$12*((RAND()+RAND()+RAND()+RAND()+RAND()+RAND()+RAND()+RAND()+RAND()+RAND()+RAND()+RAND())-6))-1)+Real_MC_30Y!I$58)</x:f>
        <x:v>1375790.5263905504</x:v>
      </x:c>
      <x:c r="J94" s="50" t="n">
        <x:f>MAX(0,I94*(1+EXP((LN(1+Real_MC_30Y!$J$11)-0.5*Real_MC_30Y!$J$12^2)+Real_MC_30Y!$J$12*((RAND()+RAND()+RAND()+RAND()+RAND()+RAND()+RAND()+RAND()+RAND()+RAND()+RAND()+RAND())-6))-1)+Real_MC_30Y!J$58)</x:f>
        <x:v>1143403.0547781806</x:v>
      </x:c>
      <x:c r="K94" s="50" t="n">
        <x:f>MAX(0,J94*(1+EXP((LN(1+Real_MC_30Y!$J$11)-0.5*Real_MC_30Y!$J$12^2)+Real_MC_30Y!$J$12*((RAND()+RAND()+RAND()+RAND()+RAND()+RAND()+RAND()+RAND()+RAND()+RAND()+RAND()+RAND())-6))-1)+Real_MC_30Y!K$58)</x:f>
        <x:v>777974.5872874092</x:v>
      </x:c>
      <x:c r="L94" s="50" t="n">
        <x:f>MAX(0,K94*(1+EXP((LN(1+Real_MC_30Y!$J$11)-0.5*Real_MC_30Y!$J$12^2)+Real_MC_30Y!$J$12*((RAND()+RAND()+RAND()+RAND()+RAND()+RAND()+RAND()+RAND()+RAND()+RAND()+RAND()+RAND())-6))-1)+Real_MC_30Y!L$58)</x:f>
        <x:v>764320.3482138579</x:v>
      </x:c>
      <x:c r="M94" s="50" t="n">
        <x:f>MAX(0,L94*(1+EXP((LN(1+Real_MC_30Y!$J$11)-0.5*Real_MC_30Y!$J$12^2)+Real_MC_30Y!$J$12*((RAND()+RAND()+RAND()+RAND()+RAND()+RAND()+RAND()+RAND()+RAND()+RAND()+RAND()+RAND())-6))-1)+Real_MC_30Y!M$58)</x:f>
        <x:v>625849.3836202052</x:v>
      </x:c>
      <x:c r="N94" s="50" t="n">
        <x:f>MAX(0,M94*(1+EXP((LN(1+Real_MC_30Y!$J$11)-0.5*Real_MC_30Y!$J$12^2)+Real_MC_30Y!$J$12*((RAND()+RAND()+RAND()+RAND()+RAND()+RAND()+RAND()+RAND()+RAND()+RAND()+RAND()+RAND())-6))-1)+Real_MC_30Y!N$58)</x:f>
        <x:v>683200.9914789933</x:v>
      </x:c>
      <x:c r="O94" s="50" t="n">
        <x:f>MAX(0,N94*(1+EXP((LN(1+Real_MC_30Y!$J$11)-0.5*Real_MC_30Y!$J$12^2)+Real_MC_30Y!$J$12*((RAND()+RAND()+RAND()+RAND()+RAND()+RAND()+RAND()+RAND()+RAND()+RAND()+RAND()+RAND())-6))-1)+Real_MC_30Y!O$58)</x:f>
        <x:v>833592.6730030141</x:v>
      </x:c>
      <x:c r="P94" s="50" t="n">
        <x:f>MAX(0,O94*(1+EXP((LN(1+Real_MC_30Y!$J$11)-0.5*Real_MC_30Y!$J$12^2)+Real_MC_30Y!$J$12*((RAND()+RAND()+RAND()+RAND()+RAND()+RAND()+RAND()+RAND()+RAND()+RAND()+RAND()+RAND())-6))-1)+Real_MC_30Y!P$58)</x:f>
        <x:v>953699.3805199303</x:v>
      </x:c>
      <x:c r="Q94" s="50" t="n">
        <x:f>MAX(0,P94*(1+EXP((LN(1+Real_MC_30Y!$J$11)-0.5*Real_MC_30Y!$J$12^2)+Real_MC_30Y!$J$12*((RAND()+RAND()+RAND()+RAND()+RAND()+RAND()+RAND()+RAND()+RAND()+RAND()+RAND()+RAND())-6))-1)+Real_MC_30Y!Q$58)</x:f>
        <x:v>770727.1011079005</x:v>
      </x:c>
      <x:c r="R94" s="50" t="n">
        <x:f>MAX(0,Q94*(1+EXP((LN(1+Real_MC_30Y!$J$11)-0.5*Real_MC_30Y!$J$12^2)+Real_MC_30Y!$J$12*((RAND()+RAND()+RAND()+RAND()+RAND()+RAND()+RAND()+RAND()+RAND()+RAND()+RAND()+RAND())-6))-1)+Real_MC_30Y!R$58)</x:f>
        <x:v>672311.9697826162</x:v>
      </x:c>
      <x:c r="S94" s="50" t="n">
        <x:f>MAX(0,R94*(1+EXP((LN(1+Real_MC_30Y!$J$11)-0.5*Real_MC_30Y!$J$12^2)+Real_MC_30Y!$J$12*((RAND()+RAND()+RAND()+RAND()+RAND()+RAND()+RAND()+RAND()+RAND()+RAND()+RAND()+RAND())-6))-1)+Real_MC_30Y!S$58)</x:f>
        <x:v>789575.8918371813</x:v>
      </x:c>
      <x:c r="T94" s="50" t="n">
        <x:f>MAX(0,S94*(1+EXP((LN(1+Real_MC_30Y!$J$11)-0.5*Real_MC_30Y!$J$12^2)+Real_MC_30Y!$J$12*((RAND()+RAND()+RAND()+RAND()+RAND()+RAND()+RAND()+RAND()+RAND()+RAND()+RAND()+RAND())-6))-1)+Real_MC_30Y!T$58)</x:f>
        <x:v>701295.6502746333</x:v>
      </x:c>
      <x:c r="U94" s="50" t="n">
        <x:f>MAX(0,T94*(1+EXP((LN(1+Real_MC_30Y!$J$11)-0.5*Real_MC_30Y!$J$12^2)+Real_MC_30Y!$J$12*((RAND()+RAND()+RAND()+RAND()+RAND()+RAND()+RAND()+RAND()+RAND()+RAND()+RAND()+RAND())-6))-1)+Real_MC_30Y!U$58)</x:f>
        <x:v>1033459.931472735</x:v>
      </x:c>
      <x:c r="V94" s="50" t="n">
        <x:f>MAX(0,U94*(1+EXP((LN(1+Real_MC_30Y!$J$11)-0.5*Real_MC_30Y!$J$12^2)+Real_MC_30Y!$J$12*((RAND()+RAND()+RAND()+RAND()+RAND()+RAND()+RAND()+RAND()+RAND()+RAND()+RAND()+RAND())-6))-1)+Real_MC_30Y!V$58)</x:f>
        <x:v>1256498.8694234565</x:v>
      </x:c>
      <x:c r="W94" s="50" t="n">
        <x:f>MAX(0,V94*(1+EXP((LN(1+Real_MC_30Y!$J$11)-0.5*Real_MC_30Y!$J$12^2)+Real_MC_30Y!$J$12*((RAND()+RAND()+RAND()+RAND()+RAND()+RAND()+RAND()+RAND()+RAND()+RAND()+RAND()+RAND())-6))-1)+Real_MC_30Y!W$58)</x:f>
        <x:v>1243132.208567721</x:v>
      </x:c>
      <x:c r="X94" s="50" t="n">
        <x:f>MAX(0,W94*(1+EXP((LN(1+Real_MC_30Y!$J$11)-0.5*Real_MC_30Y!$J$12^2)+Real_MC_30Y!$J$12*((RAND()+RAND()+RAND()+RAND()+RAND()+RAND()+RAND()+RAND()+RAND()+RAND()+RAND()+RAND())-6))-1)+Real_MC_30Y!X$58)</x:f>
        <x:v>1426273.7773303736</x:v>
      </x:c>
      <x:c r="Y94" s="50" t="n">
        <x:f>MAX(0,X94*(1+EXP((LN(1+Real_MC_30Y!$J$11)-0.5*Real_MC_30Y!$J$12^2)+Real_MC_30Y!$J$12*((RAND()+RAND()+RAND()+RAND()+RAND()+RAND()+RAND()+RAND()+RAND()+RAND()+RAND()+RAND())-6))-1)+Real_MC_30Y!Y$58)</x:f>
        <x:v>1250024.6958253593</x:v>
      </x:c>
      <x:c r="Z94" s="50" t="n">
        <x:f>MAX(0,Y94*(1+EXP((LN(1+Real_MC_30Y!$J$11)-0.5*Real_MC_30Y!$J$12^2)+Real_MC_30Y!$J$12*((RAND()+RAND()+RAND()+RAND()+RAND()+RAND()+RAND()+RAND()+RAND()+RAND()+RAND()+RAND())-6))-1)+Real_MC_30Y!Z$58)</x:f>
        <x:v>1383867.2796333774</x:v>
      </x:c>
      <x:c r="AA94" s="50" t="n">
        <x:f>MAX(0,Z94*(1+EXP((LN(1+Real_MC_30Y!$J$11)-0.5*Real_MC_30Y!$J$12^2)+Real_MC_30Y!$J$12*((RAND()+RAND()+RAND()+RAND()+RAND()+RAND()+RAND()+RAND()+RAND()+RAND()+RAND()+RAND())-6))-1)+Real_MC_30Y!AA$58)</x:f>
        <x:v>1286635.810449099</x:v>
      </x:c>
      <x:c r="AB94" s="50" t="n">
        <x:f>MAX(0,AA94*(1+EXP((LN(1+Real_MC_30Y!$J$11)-0.5*Real_MC_30Y!$J$12^2)+Real_MC_30Y!$J$12*((RAND()+RAND()+RAND()+RAND()+RAND()+RAND()+RAND()+RAND()+RAND()+RAND()+RAND()+RAND())-6))-1)+Real_MC_30Y!AB$58)</x:f>
        <x:v>1903961.5423198072</x:v>
      </x:c>
      <x:c r="AC94" s="50" t="n">
        <x:f>MAX(0,AB94*(1+EXP((LN(1+Real_MC_30Y!$J$11)-0.5*Real_MC_30Y!$J$12^2)+Real_MC_30Y!$J$12*((RAND()+RAND()+RAND()+RAND()+RAND()+RAND()+RAND()+RAND()+RAND()+RAND()+RAND()+RAND())-6))-1)+Real_MC_30Y!AC$58)</x:f>
        <x:v>1719489.7844877036</x:v>
      </x:c>
      <x:c r="AD94" s="50" t="n">
        <x:f>MAX(0,AC94*(1+EXP((LN(1+Real_MC_30Y!$J$11)-0.5*Real_MC_30Y!$J$12^2)+Real_MC_30Y!$J$12*((RAND()+RAND()+RAND()+RAND()+RAND()+RAND()+RAND()+RAND()+RAND()+RAND()+RAND()+RAND())-6))-1)+Real_MC_30Y!AD$58)</x:f>
        <x:v>2433843.527760984</x:v>
      </x:c>
      <x:c r="AE94" s="50" t="n">
        <x:f>MAX(0,AD94*(1+EXP((LN(1+Real_MC_30Y!$J$11)-0.5*Real_MC_30Y!$J$12^2)+Real_MC_30Y!$J$12*((RAND()+RAND()+RAND()+RAND()+RAND()+RAND()+RAND()+RAND()+RAND()+RAND()+RAND()+RAND())-6))-1)+Real_MC_30Y!AE$58)</x:f>
        <x:v>1991147.0166737533</x:v>
      </x:c>
      <x:c r="AF94" s="50" t="n">
        <x:f>MAX(0,AE94*(1+EXP((LN(1+Real_MC_30Y!$J$11)-0.5*Real_MC_30Y!$J$12^2)+Real_MC_30Y!$J$12*((RAND()+RAND()+RAND()+RAND()+RAND()+RAND()+RAND()+RAND()+RAND()+RAND()+RAND()+RAND())-6))-1)+Real_MC_30Y!AF$58)</x:f>
        <x:v>2091755.2220190694</x:v>
      </x:c>
    </x:row>
    <x:row r="95">
      <x:c r="A95">
        <x:v>91</x:v>
      </x:c>
      <x:c r="B95" s="50" t="n">
        <x:f>MAX(0,Liquidity_30Y!$C$14+Real_MC_30Y!B$57-Real_MC_30Y!B$56)</x:f>
        <x:v>1029031.25</x:v>
      </x:c>
      <x:c r="C95" s="50" t="n">
        <x:f>MAX(0,B95*(1+EXP((LN(1+Real_MC_30Y!$J$11)-0.5*Real_MC_30Y!$J$12^2)+Real_MC_30Y!$J$12*((RAND()+RAND()+RAND()+RAND()+RAND()+RAND()+RAND()+RAND()+RAND()+RAND()+RAND()+RAND())-6))-1)+Real_MC_30Y!C$58)</x:f>
        <x:v>1002228.3296918509</x:v>
      </x:c>
      <x:c r="D95" s="50" t="n">
        <x:f>MAX(0,C95*(1+EXP((LN(1+Real_MC_30Y!$J$11)-0.5*Real_MC_30Y!$J$12^2)+Real_MC_30Y!$J$12*((RAND()+RAND()+RAND()+RAND()+RAND()+RAND()+RAND()+RAND()+RAND()+RAND()+RAND()+RAND())-6))-1)+Real_MC_30Y!D$58)</x:f>
        <x:v>1004511.039939275</x:v>
      </x:c>
      <x:c r="E95" s="50" t="n">
        <x:f>MAX(0,D95*(1+EXP((LN(1+Real_MC_30Y!$J$11)-0.5*Real_MC_30Y!$J$12^2)+Real_MC_30Y!$J$12*((RAND()+RAND()+RAND()+RAND()+RAND()+RAND()+RAND()+RAND()+RAND()+RAND()+RAND()+RAND())-6))-1)+Real_MC_30Y!E$58)</x:f>
        <x:v>870255.7409619166</x:v>
      </x:c>
      <x:c r="F95" s="50" t="n">
        <x:f>MAX(0,E95*(1+EXP((LN(1+Real_MC_30Y!$J$11)-0.5*Real_MC_30Y!$J$12^2)+Real_MC_30Y!$J$12*((RAND()+RAND()+RAND()+RAND()+RAND()+RAND()+RAND()+RAND()+RAND()+RAND()+RAND()+RAND())-6))-1)+Real_MC_30Y!F$58)</x:f>
        <x:v>888235.2467985718</x:v>
      </x:c>
      <x:c r="G95" s="50" t="n">
        <x:f>MAX(0,F95*(1+EXP((LN(1+Real_MC_30Y!$J$11)-0.5*Real_MC_30Y!$J$12^2)+Real_MC_30Y!$J$12*((RAND()+RAND()+RAND()+RAND()+RAND()+RAND()+RAND()+RAND()+RAND()+RAND()+RAND()+RAND())-6))-1)+Real_MC_30Y!G$58)</x:f>
        <x:v>846793.1430575793</x:v>
      </x:c>
      <x:c r="H95" s="50" t="n">
        <x:f>MAX(0,G95*(1+EXP((LN(1+Real_MC_30Y!$J$11)-0.5*Real_MC_30Y!$J$12^2)+Real_MC_30Y!$J$12*((RAND()+RAND()+RAND()+RAND()+RAND()+RAND()+RAND()+RAND()+RAND()+RAND()+RAND()+RAND())-6))-1)+Real_MC_30Y!H$58)</x:f>
        <x:v>931014.4649961686</x:v>
      </x:c>
      <x:c r="I95" s="50" t="n">
        <x:f>MAX(0,H95*(1+EXP((LN(1+Real_MC_30Y!$J$11)-0.5*Real_MC_30Y!$J$12^2)+Real_MC_30Y!$J$12*((RAND()+RAND()+RAND()+RAND()+RAND()+RAND()+RAND()+RAND()+RAND()+RAND()+RAND()+RAND())-6))-1)+Real_MC_30Y!I$58)</x:f>
        <x:v>1004767.4182349964</x:v>
      </x:c>
      <x:c r="J95" s="50" t="n">
        <x:f>MAX(0,I95*(1+EXP((LN(1+Real_MC_30Y!$J$11)-0.5*Real_MC_30Y!$J$12^2)+Real_MC_30Y!$J$12*((RAND()+RAND()+RAND()+RAND()+RAND()+RAND()+RAND()+RAND()+RAND()+RAND()+RAND()+RAND())-6))-1)+Real_MC_30Y!J$58)</x:f>
        <x:v>1040705.5222904427</x:v>
      </x:c>
      <x:c r="K95" s="50" t="n">
        <x:f>MAX(0,J95*(1+EXP((LN(1+Real_MC_30Y!$J$11)-0.5*Real_MC_30Y!$J$12^2)+Real_MC_30Y!$J$12*((RAND()+RAND()+RAND()+RAND()+RAND()+RAND()+RAND()+RAND()+RAND()+RAND()+RAND()+RAND())-6))-1)+Real_MC_30Y!K$58)</x:f>
        <x:v>1196174.1837866984</x:v>
      </x:c>
      <x:c r="L95" s="50" t="n">
        <x:f>MAX(0,K95*(1+EXP((LN(1+Real_MC_30Y!$J$11)-0.5*Real_MC_30Y!$J$12^2)+Real_MC_30Y!$J$12*((RAND()+RAND()+RAND()+RAND()+RAND()+RAND()+RAND()+RAND()+RAND()+RAND()+RAND()+RAND())-6))-1)+Real_MC_30Y!L$58)</x:f>
        <x:v>1590073.4878120578</x:v>
      </x:c>
      <x:c r="M95" s="50" t="n">
        <x:f>MAX(0,L95*(1+EXP((LN(1+Real_MC_30Y!$J$11)-0.5*Real_MC_30Y!$J$12^2)+Real_MC_30Y!$J$12*((RAND()+RAND()+RAND()+RAND()+RAND()+RAND()+RAND()+RAND()+RAND()+RAND()+RAND()+RAND())-6))-1)+Real_MC_30Y!M$58)</x:f>
        <x:v>1594273.6125542722</x:v>
      </x:c>
      <x:c r="N95" s="50" t="n">
        <x:f>MAX(0,M95*(1+EXP((LN(1+Real_MC_30Y!$J$11)-0.5*Real_MC_30Y!$J$12^2)+Real_MC_30Y!$J$12*((RAND()+RAND()+RAND()+RAND()+RAND()+RAND()+RAND()+RAND()+RAND()+RAND()+RAND()+RAND())-6))-1)+Real_MC_30Y!N$58)</x:f>
        <x:v>1584904.5255396485</x:v>
      </x:c>
      <x:c r="O95" s="50" t="n">
        <x:f>MAX(0,N95*(1+EXP((LN(1+Real_MC_30Y!$J$11)-0.5*Real_MC_30Y!$J$12^2)+Real_MC_30Y!$J$12*((RAND()+RAND()+RAND()+RAND()+RAND()+RAND()+RAND()+RAND()+RAND()+RAND()+RAND()+RAND())-6))-1)+Real_MC_30Y!O$58)</x:f>
        <x:v>1758029.3890568935</x:v>
      </x:c>
      <x:c r="P95" s="50" t="n">
        <x:f>MAX(0,O95*(1+EXP((LN(1+Real_MC_30Y!$J$11)-0.5*Real_MC_30Y!$J$12^2)+Real_MC_30Y!$J$12*((RAND()+RAND()+RAND()+RAND()+RAND()+RAND()+RAND()+RAND()+RAND()+RAND()+RAND()+RAND())-6))-1)+Real_MC_30Y!P$58)</x:f>
        <x:v>2541625.8399258424</x:v>
      </x:c>
      <x:c r="Q95" s="50" t="n">
        <x:f>MAX(0,P95*(1+EXP((LN(1+Real_MC_30Y!$J$11)-0.5*Real_MC_30Y!$J$12^2)+Real_MC_30Y!$J$12*((RAND()+RAND()+RAND()+RAND()+RAND()+RAND()+RAND()+RAND()+RAND()+RAND()+RAND()+RAND())-6))-1)+Real_MC_30Y!Q$58)</x:f>
        <x:v>3081007.1449540877</x:v>
      </x:c>
      <x:c r="R95" s="50" t="n">
        <x:f>MAX(0,Q95*(1+EXP((LN(1+Real_MC_30Y!$J$11)-0.5*Real_MC_30Y!$J$12^2)+Real_MC_30Y!$J$12*((RAND()+RAND()+RAND()+RAND()+RAND()+RAND()+RAND()+RAND()+RAND()+RAND()+RAND()+RAND())-6))-1)+Real_MC_30Y!R$58)</x:f>
        <x:v>3171603.1594883236</x:v>
      </x:c>
      <x:c r="S95" s="50" t="n">
        <x:f>MAX(0,R95*(1+EXP((LN(1+Real_MC_30Y!$J$11)-0.5*Real_MC_30Y!$J$12^2)+Real_MC_30Y!$J$12*((RAND()+RAND()+RAND()+RAND()+RAND()+RAND()+RAND()+RAND()+RAND()+RAND()+RAND()+RAND())-6))-1)+Real_MC_30Y!S$58)</x:f>
        <x:v>3219398.867494157</x:v>
      </x:c>
      <x:c r="T95" s="50" t="n">
        <x:f>MAX(0,S95*(1+EXP((LN(1+Real_MC_30Y!$J$11)-0.5*Real_MC_30Y!$J$12^2)+Real_MC_30Y!$J$12*((RAND()+RAND()+RAND()+RAND()+RAND()+RAND()+RAND()+RAND()+RAND()+RAND()+RAND()+RAND())-6))-1)+Real_MC_30Y!T$58)</x:f>
        <x:v>3591453.023351518</x:v>
      </x:c>
      <x:c r="U95" s="50" t="n">
        <x:f>MAX(0,T95*(1+EXP((LN(1+Real_MC_30Y!$J$11)-0.5*Real_MC_30Y!$J$12^2)+Real_MC_30Y!$J$12*((RAND()+RAND()+RAND()+RAND()+RAND()+RAND()+RAND()+RAND()+RAND()+RAND()+RAND()+RAND())-6))-1)+Real_MC_30Y!U$58)</x:f>
        <x:v>3803805.6335275616</x:v>
      </x:c>
      <x:c r="V95" s="50" t="n">
        <x:f>MAX(0,U95*(1+EXP((LN(1+Real_MC_30Y!$J$11)-0.5*Real_MC_30Y!$J$12^2)+Real_MC_30Y!$J$12*((RAND()+RAND()+RAND()+RAND()+RAND()+RAND()+RAND()+RAND()+RAND()+RAND()+RAND()+RAND())-6))-1)+Real_MC_30Y!V$58)</x:f>
        <x:v>3132880.4261131585</x:v>
      </x:c>
      <x:c r="W95" s="50" t="n">
        <x:f>MAX(0,V95*(1+EXP((LN(1+Real_MC_30Y!$J$11)-0.5*Real_MC_30Y!$J$12^2)+Real_MC_30Y!$J$12*((RAND()+RAND()+RAND()+RAND()+RAND()+RAND()+RAND()+RAND()+RAND()+RAND()+RAND()+RAND())-6))-1)+Real_MC_30Y!W$58)</x:f>
        <x:v>3808789.865775435</x:v>
      </x:c>
      <x:c r="X95" s="50" t="n">
        <x:f>MAX(0,W95*(1+EXP((LN(1+Real_MC_30Y!$J$11)-0.5*Real_MC_30Y!$J$12^2)+Real_MC_30Y!$J$12*((RAND()+RAND()+RAND()+RAND()+RAND()+RAND()+RAND()+RAND()+RAND()+RAND()+RAND()+RAND())-6))-1)+Real_MC_30Y!X$58)</x:f>
        <x:v>3244560.354764237</x:v>
      </x:c>
      <x:c r="Y95" s="50" t="n">
        <x:f>MAX(0,X95*(1+EXP((LN(1+Real_MC_30Y!$J$11)-0.5*Real_MC_30Y!$J$12^2)+Real_MC_30Y!$J$12*((RAND()+RAND()+RAND()+RAND()+RAND()+RAND()+RAND()+RAND()+RAND()+RAND()+RAND()+RAND())-6))-1)+Real_MC_30Y!Y$58)</x:f>
        <x:v>3367020.705802218</x:v>
      </x:c>
      <x:c r="Z95" s="50" t="n">
        <x:f>MAX(0,Y95*(1+EXP((LN(1+Real_MC_30Y!$J$11)-0.5*Real_MC_30Y!$J$12^2)+Real_MC_30Y!$J$12*((RAND()+RAND()+RAND()+RAND()+RAND()+RAND()+RAND()+RAND()+RAND()+RAND()+RAND()+RAND())-6))-1)+Real_MC_30Y!Z$58)</x:f>
        <x:v>3337774.240241908</x:v>
      </x:c>
      <x:c r="AA95" s="50" t="n">
        <x:f>MAX(0,Z95*(1+EXP((LN(1+Real_MC_30Y!$J$11)-0.5*Real_MC_30Y!$J$12^2)+Real_MC_30Y!$J$12*((RAND()+RAND()+RAND()+RAND()+RAND()+RAND()+RAND()+RAND()+RAND()+RAND()+RAND()+RAND())-6))-1)+Real_MC_30Y!AA$58)</x:f>
        <x:v>3937082.980761248</x:v>
      </x:c>
      <x:c r="AB95" s="50" t="n">
        <x:f>MAX(0,AA95*(1+EXP((LN(1+Real_MC_30Y!$J$11)-0.5*Real_MC_30Y!$J$12^2)+Real_MC_30Y!$J$12*((RAND()+RAND()+RAND()+RAND()+RAND()+RAND()+RAND()+RAND()+RAND()+RAND()+RAND()+RAND())-6))-1)+Real_MC_30Y!AB$58)</x:f>
        <x:v>3776158.741073537</x:v>
      </x:c>
      <x:c r="AC95" s="50" t="n">
        <x:f>MAX(0,AB95*(1+EXP((LN(1+Real_MC_30Y!$J$11)-0.5*Real_MC_30Y!$J$12^2)+Real_MC_30Y!$J$12*((RAND()+RAND()+RAND()+RAND()+RAND()+RAND()+RAND()+RAND()+RAND()+RAND()+RAND()+RAND())-6))-1)+Real_MC_30Y!AC$58)</x:f>
        <x:v>3994602.1332708453</x:v>
      </x:c>
      <x:c r="AD95" s="50" t="n">
        <x:f>MAX(0,AC95*(1+EXP((LN(1+Real_MC_30Y!$J$11)-0.5*Real_MC_30Y!$J$12^2)+Real_MC_30Y!$J$12*((RAND()+RAND()+RAND()+RAND()+RAND()+RAND()+RAND()+RAND()+RAND()+RAND()+RAND()+RAND())-6))-1)+Real_MC_30Y!AD$58)</x:f>
        <x:v>4148422.8816914214</x:v>
      </x:c>
      <x:c r="AE95" s="50" t="n">
        <x:f>MAX(0,AD95*(1+EXP((LN(1+Real_MC_30Y!$J$11)-0.5*Real_MC_30Y!$J$12^2)+Real_MC_30Y!$J$12*((RAND()+RAND()+RAND()+RAND()+RAND()+RAND()+RAND()+RAND()+RAND()+RAND()+RAND()+RAND())-6))-1)+Real_MC_30Y!AE$58)</x:f>
        <x:v>4240901.650622286</x:v>
      </x:c>
      <x:c r="AF95" s="50" t="n">
        <x:f>MAX(0,AE95*(1+EXP((LN(1+Real_MC_30Y!$J$11)-0.5*Real_MC_30Y!$J$12^2)+Real_MC_30Y!$J$12*((RAND()+RAND()+RAND()+RAND()+RAND()+RAND()+RAND()+RAND()+RAND()+RAND()+RAND()+RAND())-6))-1)+Real_MC_30Y!AF$58)</x:f>
        <x:v>4876099.87008484</x:v>
      </x:c>
    </x:row>
    <x:row r="96">
      <x:c r="A96">
        <x:v>92</x:v>
      </x:c>
      <x:c r="B96" s="50" t="n">
        <x:f>MAX(0,Liquidity_30Y!$C$14+Real_MC_30Y!B$57-Real_MC_30Y!B$56)</x:f>
        <x:v>1029031.25</x:v>
      </x:c>
      <x:c r="C96" s="50" t="n">
        <x:f>MAX(0,B96*(1+EXP((LN(1+Real_MC_30Y!$J$11)-0.5*Real_MC_30Y!$J$12^2)+Real_MC_30Y!$J$12*((RAND()+RAND()+RAND()+RAND()+RAND()+RAND()+RAND()+RAND()+RAND()+RAND()+RAND()+RAND())-6))-1)+Real_MC_30Y!C$58)</x:f>
        <x:v>1114398.2114806366</x:v>
      </x:c>
      <x:c r="D96" s="50" t="n">
        <x:f>MAX(0,C96*(1+EXP((LN(1+Real_MC_30Y!$J$11)-0.5*Real_MC_30Y!$J$12^2)+Real_MC_30Y!$J$12*((RAND()+RAND()+RAND()+RAND()+RAND()+RAND()+RAND()+RAND()+RAND()+RAND()+RAND()+RAND())-6))-1)+Real_MC_30Y!D$58)</x:f>
        <x:v>1189486.6291842302</x:v>
      </x:c>
      <x:c r="E96" s="50" t="n">
        <x:f>MAX(0,D96*(1+EXP((LN(1+Real_MC_30Y!$J$11)-0.5*Real_MC_30Y!$J$12^2)+Real_MC_30Y!$J$12*((RAND()+RAND()+RAND()+RAND()+RAND()+RAND()+RAND()+RAND()+RAND()+RAND()+RAND()+RAND())-6))-1)+Real_MC_30Y!E$58)</x:f>
        <x:v>1366720.530502139</x:v>
      </x:c>
      <x:c r="F96" s="50" t="n">
        <x:f>MAX(0,E96*(1+EXP((LN(1+Real_MC_30Y!$J$11)-0.5*Real_MC_30Y!$J$12^2)+Real_MC_30Y!$J$12*((RAND()+RAND()+RAND()+RAND()+RAND()+RAND()+RAND()+RAND()+RAND()+RAND()+RAND()+RAND())-6))-1)+Real_MC_30Y!F$58)</x:f>
        <x:v>1521523.98040566</x:v>
      </x:c>
      <x:c r="G96" s="50" t="n">
        <x:f>MAX(0,F96*(1+EXP((LN(1+Real_MC_30Y!$J$11)-0.5*Real_MC_30Y!$J$12^2)+Real_MC_30Y!$J$12*((RAND()+RAND()+RAND()+RAND()+RAND()+RAND()+RAND()+RAND()+RAND()+RAND()+RAND()+RAND())-6))-1)+Real_MC_30Y!G$58)</x:f>
        <x:v>1621706.3945339439</x:v>
      </x:c>
      <x:c r="H96" s="50" t="n">
        <x:f>MAX(0,G96*(1+EXP((LN(1+Real_MC_30Y!$J$11)-0.5*Real_MC_30Y!$J$12^2)+Real_MC_30Y!$J$12*((RAND()+RAND()+RAND()+RAND()+RAND()+RAND()+RAND()+RAND()+RAND()+RAND()+RAND()+RAND())-6))-1)+Real_MC_30Y!H$58)</x:f>
        <x:v>2408390.3595777876</x:v>
      </x:c>
      <x:c r="I96" s="50" t="n">
        <x:f>MAX(0,H96*(1+EXP((LN(1+Real_MC_30Y!$J$11)-0.5*Real_MC_30Y!$J$12^2)+Real_MC_30Y!$J$12*((RAND()+RAND()+RAND()+RAND()+RAND()+RAND()+RAND()+RAND()+RAND()+RAND()+RAND()+RAND())-6))-1)+Real_MC_30Y!I$58)</x:f>
        <x:v>2907848.869087378</x:v>
      </x:c>
      <x:c r="J96" s="50" t="n">
        <x:f>MAX(0,I96*(1+EXP((LN(1+Real_MC_30Y!$J$11)-0.5*Real_MC_30Y!$J$12^2)+Real_MC_30Y!$J$12*((RAND()+RAND()+RAND()+RAND()+RAND()+RAND()+RAND()+RAND()+RAND()+RAND()+RAND()+RAND())-6))-1)+Real_MC_30Y!J$58)</x:f>
        <x:v>3253779.9326239154</x:v>
      </x:c>
      <x:c r="K96" s="50" t="n">
        <x:f>MAX(0,J96*(1+EXP((LN(1+Real_MC_30Y!$J$11)-0.5*Real_MC_30Y!$J$12^2)+Real_MC_30Y!$J$12*((RAND()+RAND()+RAND()+RAND()+RAND()+RAND()+RAND()+RAND()+RAND()+RAND()+RAND()+RAND())-6))-1)+Real_MC_30Y!K$58)</x:f>
        <x:v>2727278.8314479925</x:v>
      </x:c>
      <x:c r="L96" s="50" t="n">
        <x:f>MAX(0,K96*(1+EXP((LN(1+Real_MC_30Y!$J$11)-0.5*Real_MC_30Y!$J$12^2)+Real_MC_30Y!$J$12*((RAND()+RAND()+RAND()+RAND()+RAND()+RAND()+RAND()+RAND()+RAND()+RAND()+RAND()+RAND())-6))-1)+Real_MC_30Y!L$58)</x:f>
        <x:v>2560100.991599071</x:v>
      </x:c>
      <x:c r="M96" s="50" t="n">
        <x:f>MAX(0,L96*(1+EXP((LN(1+Real_MC_30Y!$J$11)-0.5*Real_MC_30Y!$J$12^2)+Real_MC_30Y!$J$12*((RAND()+RAND()+RAND()+RAND()+RAND()+RAND()+RAND()+RAND()+RAND()+RAND()+RAND()+RAND())-6))-1)+Real_MC_30Y!M$58)</x:f>
        <x:v>2935593.116534791</x:v>
      </x:c>
      <x:c r="N96" s="50" t="n">
        <x:f>MAX(0,M96*(1+EXP((LN(1+Real_MC_30Y!$J$11)-0.5*Real_MC_30Y!$J$12^2)+Real_MC_30Y!$J$12*((RAND()+RAND()+RAND()+RAND()+RAND()+RAND()+RAND()+RAND()+RAND()+RAND()+RAND()+RAND())-6))-1)+Real_MC_30Y!N$58)</x:f>
        <x:v>2827628.136251254</x:v>
      </x:c>
      <x:c r="O96" s="50" t="n">
        <x:f>MAX(0,N96*(1+EXP((LN(1+Real_MC_30Y!$J$11)-0.5*Real_MC_30Y!$J$12^2)+Real_MC_30Y!$J$12*((RAND()+RAND()+RAND()+RAND()+RAND()+RAND()+RAND()+RAND()+RAND()+RAND()+RAND()+RAND())-6))-1)+Real_MC_30Y!O$58)</x:f>
        <x:v>2395341.7091672476</x:v>
      </x:c>
      <x:c r="P96" s="50" t="n">
        <x:f>MAX(0,O96*(1+EXP((LN(1+Real_MC_30Y!$J$11)-0.5*Real_MC_30Y!$J$12^2)+Real_MC_30Y!$J$12*((RAND()+RAND()+RAND()+RAND()+RAND()+RAND()+RAND()+RAND()+RAND()+RAND()+RAND()+RAND())-6))-1)+Real_MC_30Y!P$58)</x:f>
        <x:v>2677838.564912971</x:v>
      </x:c>
      <x:c r="Q96" s="50" t="n">
        <x:f>MAX(0,P96*(1+EXP((LN(1+Real_MC_30Y!$J$11)-0.5*Real_MC_30Y!$J$12^2)+Real_MC_30Y!$J$12*((RAND()+RAND()+RAND()+RAND()+RAND()+RAND()+RAND()+RAND()+RAND()+RAND()+RAND()+RAND())-6))-1)+Real_MC_30Y!Q$58)</x:f>
        <x:v>3188016.7305028206</x:v>
      </x:c>
      <x:c r="R96" s="50" t="n">
        <x:f>MAX(0,Q96*(1+EXP((LN(1+Real_MC_30Y!$J$11)-0.5*Real_MC_30Y!$J$12^2)+Real_MC_30Y!$J$12*((RAND()+RAND()+RAND()+RAND()+RAND()+RAND()+RAND()+RAND()+RAND()+RAND()+RAND()+RAND())-6))-1)+Real_MC_30Y!R$58)</x:f>
        <x:v>3573763.353843077</x:v>
      </x:c>
      <x:c r="S96" s="50" t="n">
        <x:f>MAX(0,R96*(1+EXP((LN(1+Real_MC_30Y!$J$11)-0.5*Real_MC_30Y!$J$12^2)+Real_MC_30Y!$J$12*((RAND()+RAND()+RAND()+RAND()+RAND()+RAND()+RAND()+RAND()+RAND()+RAND()+RAND()+RAND())-6))-1)+Real_MC_30Y!S$58)</x:f>
        <x:v>3239125.1363819577</x:v>
      </x:c>
      <x:c r="T96" s="50" t="n">
        <x:f>MAX(0,S96*(1+EXP((LN(1+Real_MC_30Y!$J$11)-0.5*Real_MC_30Y!$J$12^2)+Real_MC_30Y!$J$12*((RAND()+RAND()+RAND()+RAND()+RAND()+RAND()+RAND()+RAND()+RAND()+RAND()+RAND()+RAND())-6))-1)+Real_MC_30Y!T$58)</x:f>
        <x:v>4130047.9695183714</x:v>
      </x:c>
      <x:c r="U96" s="50" t="n">
        <x:f>MAX(0,T96*(1+EXP((LN(1+Real_MC_30Y!$J$11)-0.5*Real_MC_30Y!$J$12^2)+Real_MC_30Y!$J$12*((RAND()+RAND()+RAND()+RAND()+RAND()+RAND()+RAND()+RAND()+RAND()+RAND()+RAND()+RAND())-6))-1)+Real_MC_30Y!U$58)</x:f>
        <x:v>5450674.73397295</x:v>
      </x:c>
      <x:c r="V96" s="50" t="n">
        <x:f>MAX(0,U96*(1+EXP((LN(1+Real_MC_30Y!$J$11)-0.5*Real_MC_30Y!$J$12^2)+Real_MC_30Y!$J$12*((RAND()+RAND()+RAND()+RAND()+RAND()+RAND()+RAND()+RAND()+RAND()+RAND()+RAND()+RAND())-6))-1)+Real_MC_30Y!V$58)</x:f>
        <x:v>7575447.167016593</x:v>
      </x:c>
      <x:c r="W96" s="50" t="n">
        <x:f>MAX(0,V96*(1+EXP((LN(1+Real_MC_30Y!$J$11)-0.5*Real_MC_30Y!$J$12^2)+Real_MC_30Y!$J$12*((RAND()+RAND()+RAND()+RAND()+RAND()+RAND()+RAND()+RAND()+RAND()+RAND()+RAND()+RAND())-6))-1)+Real_MC_30Y!W$58)</x:f>
        <x:v>6119132.409354972</x:v>
      </x:c>
      <x:c r="X96" s="50" t="n">
        <x:f>MAX(0,W96*(1+EXP((LN(1+Real_MC_30Y!$J$11)-0.5*Real_MC_30Y!$J$12^2)+Real_MC_30Y!$J$12*((RAND()+RAND()+RAND()+RAND()+RAND()+RAND()+RAND()+RAND()+RAND()+RAND()+RAND()+RAND())-6))-1)+Real_MC_30Y!X$58)</x:f>
        <x:v>6879377.375700828</x:v>
      </x:c>
      <x:c r="Y96" s="50" t="n">
        <x:f>MAX(0,X96*(1+EXP((LN(1+Real_MC_30Y!$J$11)-0.5*Real_MC_30Y!$J$12^2)+Real_MC_30Y!$J$12*((RAND()+RAND()+RAND()+RAND()+RAND()+RAND()+RAND()+RAND()+RAND()+RAND()+RAND()+RAND())-6))-1)+Real_MC_30Y!Y$58)</x:f>
        <x:v>5897564.269178245</x:v>
      </x:c>
      <x:c r="Z96" s="50" t="n">
        <x:f>MAX(0,Y96*(1+EXP((LN(1+Real_MC_30Y!$J$11)-0.5*Real_MC_30Y!$J$12^2)+Real_MC_30Y!$J$12*((RAND()+RAND()+RAND()+RAND()+RAND()+RAND()+RAND()+RAND()+RAND()+RAND()+RAND()+RAND())-6))-1)+Real_MC_30Y!Z$58)</x:f>
        <x:v>7443622.644024193</x:v>
      </x:c>
      <x:c r="AA96" s="50" t="n">
        <x:f>MAX(0,Z96*(1+EXP((LN(1+Real_MC_30Y!$J$11)-0.5*Real_MC_30Y!$J$12^2)+Real_MC_30Y!$J$12*((RAND()+RAND()+RAND()+RAND()+RAND()+RAND()+RAND()+RAND()+RAND()+RAND()+RAND()+RAND())-6))-1)+Real_MC_30Y!AA$58)</x:f>
        <x:v>9518359.549111243</x:v>
      </x:c>
      <x:c r="AB96" s="50" t="n">
        <x:f>MAX(0,AA96*(1+EXP((LN(1+Real_MC_30Y!$J$11)-0.5*Real_MC_30Y!$J$12^2)+Real_MC_30Y!$J$12*((RAND()+RAND()+RAND()+RAND()+RAND()+RAND()+RAND()+RAND()+RAND()+RAND()+RAND()+RAND())-6))-1)+Real_MC_30Y!AB$58)</x:f>
        <x:v>9862954.389391305</x:v>
      </x:c>
      <x:c r="AC96" s="50" t="n">
        <x:f>MAX(0,AB96*(1+EXP((LN(1+Real_MC_30Y!$J$11)-0.5*Real_MC_30Y!$J$12^2)+Real_MC_30Y!$J$12*((RAND()+RAND()+RAND()+RAND()+RAND()+RAND()+RAND()+RAND()+RAND()+RAND()+RAND()+RAND())-6))-1)+Real_MC_30Y!AC$58)</x:f>
        <x:v>8894655.641805504</x:v>
      </x:c>
      <x:c r="AD96" s="50" t="n">
        <x:f>MAX(0,AC96*(1+EXP((LN(1+Real_MC_30Y!$J$11)-0.5*Real_MC_30Y!$J$12^2)+Real_MC_30Y!$J$12*((RAND()+RAND()+RAND()+RAND()+RAND()+RAND()+RAND()+RAND()+RAND()+RAND()+RAND()+RAND())-6))-1)+Real_MC_30Y!AD$58)</x:f>
        <x:v>7695704.514676105</x:v>
      </x:c>
      <x:c r="AE96" s="50" t="n">
        <x:f>MAX(0,AD96*(1+EXP((LN(1+Real_MC_30Y!$J$11)-0.5*Real_MC_30Y!$J$12^2)+Real_MC_30Y!$J$12*((RAND()+RAND()+RAND()+RAND()+RAND()+RAND()+RAND()+RAND()+RAND()+RAND()+RAND()+RAND())-6))-1)+Real_MC_30Y!AE$58)</x:f>
        <x:v>8794005.013020454</x:v>
      </x:c>
      <x:c r="AF96" s="50" t="n">
        <x:f>MAX(0,AE96*(1+EXP((LN(1+Real_MC_30Y!$J$11)-0.5*Real_MC_30Y!$J$12^2)+Real_MC_30Y!$J$12*((RAND()+RAND()+RAND()+RAND()+RAND()+RAND()+RAND()+RAND()+RAND()+RAND()+RAND()+RAND())-6))-1)+Real_MC_30Y!AF$58)</x:f>
        <x:v>9538554.706954509</x:v>
      </x:c>
    </x:row>
    <x:row r="97">
      <x:c r="A97">
        <x:v>93</x:v>
      </x:c>
      <x:c r="B97" s="50" t="n">
        <x:f>MAX(0,Liquidity_30Y!$C$14+Real_MC_30Y!B$57-Real_MC_30Y!B$56)</x:f>
        <x:v>1029031.25</x:v>
      </x:c>
      <x:c r="C97" s="50" t="n">
        <x:f>MAX(0,B97*(1+EXP((LN(1+Real_MC_30Y!$J$11)-0.5*Real_MC_30Y!$J$12^2)+Real_MC_30Y!$J$12*((RAND()+RAND()+RAND()+RAND()+RAND()+RAND()+RAND()+RAND()+RAND()+RAND()+RAND()+RAND())-6))-1)+Real_MC_30Y!C$58)</x:f>
        <x:v>1307835.862868784</x:v>
      </x:c>
      <x:c r="D97" s="50" t="n">
        <x:f>MAX(0,C97*(1+EXP((LN(1+Real_MC_30Y!$J$11)-0.5*Real_MC_30Y!$J$12^2)+Real_MC_30Y!$J$12*((RAND()+RAND()+RAND()+RAND()+RAND()+RAND()+RAND()+RAND()+RAND()+RAND()+RAND()+RAND())-6))-1)+Real_MC_30Y!D$58)</x:f>
        <x:v>1270365.853500129</x:v>
      </x:c>
      <x:c r="E97" s="50" t="n">
        <x:f>MAX(0,D97*(1+EXP((LN(1+Real_MC_30Y!$J$11)-0.5*Real_MC_30Y!$J$12^2)+Real_MC_30Y!$J$12*((RAND()+RAND()+RAND()+RAND()+RAND()+RAND()+RAND()+RAND()+RAND()+RAND()+RAND()+RAND())-6))-1)+Real_MC_30Y!E$58)</x:f>
        <x:v>1603251.8018579842</x:v>
      </x:c>
      <x:c r="F97" s="50" t="n">
        <x:f>MAX(0,E97*(1+EXP((LN(1+Real_MC_30Y!$J$11)-0.5*Real_MC_30Y!$J$12^2)+Real_MC_30Y!$J$12*((RAND()+RAND()+RAND()+RAND()+RAND()+RAND()+RAND()+RAND()+RAND()+RAND()+RAND()+RAND())-6))-1)+Real_MC_30Y!F$58)</x:f>
        <x:v>1879001.409604905</x:v>
      </x:c>
      <x:c r="G97" s="50" t="n">
        <x:f>MAX(0,F97*(1+EXP((LN(1+Real_MC_30Y!$J$11)-0.5*Real_MC_30Y!$J$12^2)+Real_MC_30Y!$J$12*((RAND()+RAND()+RAND()+RAND()+RAND()+RAND()+RAND()+RAND()+RAND()+RAND()+RAND()+RAND())-6))-1)+Real_MC_30Y!G$58)</x:f>
        <x:v>2399222.390155364</x:v>
      </x:c>
      <x:c r="H97" s="50" t="n">
        <x:f>MAX(0,G97*(1+EXP((LN(1+Real_MC_30Y!$J$11)-0.5*Real_MC_30Y!$J$12^2)+Real_MC_30Y!$J$12*((RAND()+RAND()+RAND()+RAND()+RAND()+RAND()+RAND()+RAND()+RAND()+RAND()+RAND()+RAND())-6))-1)+Real_MC_30Y!H$58)</x:f>
        <x:v>2602289.875304595</x:v>
      </x:c>
      <x:c r="I97" s="50" t="n">
        <x:f>MAX(0,H97*(1+EXP((LN(1+Real_MC_30Y!$J$11)-0.5*Real_MC_30Y!$J$12^2)+Real_MC_30Y!$J$12*((RAND()+RAND()+RAND()+RAND()+RAND()+RAND()+RAND()+RAND()+RAND()+RAND()+RAND()+RAND())-6))-1)+Real_MC_30Y!I$58)</x:f>
        <x:v>2158390.197650671</x:v>
      </x:c>
      <x:c r="J97" s="50" t="n">
        <x:f>MAX(0,I97*(1+EXP((LN(1+Real_MC_30Y!$J$11)-0.5*Real_MC_30Y!$J$12^2)+Real_MC_30Y!$J$12*((RAND()+RAND()+RAND()+RAND()+RAND()+RAND()+RAND()+RAND()+RAND()+RAND()+RAND()+RAND())-6))-1)+Real_MC_30Y!J$58)</x:f>
        <x:v>2693610.184514372</x:v>
      </x:c>
      <x:c r="K97" s="50" t="n">
        <x:f>MAX(0,J97*(1+EXP((LN(1+Real_MC_30Y!$J$11)-0.5*Real_MC_30Y!$J$12^2)+Real_MC_30Y!$J$12*((RAND()+RAND()+RAND()+RAND()+RAND()+RAND()+RAND()+RAND()+RAND()+RAND()+RAND()+RAND())-6))-1)+Real_MC_30Y!K$58)</x:f>
        <x:v>3599627.726685699</x:v>
      </x:c>
      <x:c r="L97" s="50" t="n">
        <x:f>MAX(0,K97*(1+EXP((LN(1+Real_MC_30Y!$J$11)-0.5*Real_MC_30Y!$J$12^2)+Real_MC_30Y!$J$12*((RAND()+RAND()+RAND()+RAND()+RAND()+RAND()+RAND()+RAND()+RAND()+RAND()+RAND()+RAND())-6))-1)+Real_MC_30Y!L$58)</x:f>
        <x:v>3364838.8054307327</x:v>
      </x:c>
      <x:c r="M97" s="50" t="n">
        <x:f>MAX(0,L97*(1+EXP((LN(1+Real_MC_30Y!$J$11)-0.5*Real_MC_30Y!$J$12^2)+Real_MC_30Y!$J$12*((RAND()+RAND()+RAND()+RAND()+RAND()+RAND()+RAND()+RAND()+RAND()+RAND()+RAND()+RAND())-6))-1)+Real_MC_30Y!M$58)</x:f>
        <x:v>3282743.8276487635</x:v>
      </x:c>
      <x:c r="N97" s="50" t="n">
        <x:f>MAX(0,M97*(1+EXP((LN(1+Real_MC_30Y!$J$11)-0.5*Real_MC_30Y!$J$12^2)+Real_MC_30Y!$J$12*((RAND()+RAND()+RAND()+RAND()+RAND()+RAND()+RAND()+RAND()+RAND()+RAND()+RAND()+RAND())-6))-1)+Real_MC_30Y!N$58)</x:f>
        <x:v>3174177.828731476</x:v>
      </x:c>
      <x:c r="O97" s="50" t="n">
        <x:f>MAX(0,N97*(1+EXP((LN(1+Real_MC_30Y!$J$11)-0.5*Real_MC_30Y!$J$12^2)+Real_MC_30Y!$J$12*((RAND()+RAND()+RAND()+RAND()+RAND()+RAND()+RAND()+RAND()+RAND()+RAND()+RAND()+RAND())-6))-1)+Real_MC_30Y!O$58)</x:f>
        <x:v>3958697.66888231</x:v>
      </x:c>
      <x:c r="P97" s="50" t="n">
        <x:f>MAX(0,O97*(1+EXP((LN(1+Real_MC_30Y!$J$11)-0.5*Real_MC_30Y!$J$12^2)+Real_MC_30Y!$J$12*((RAND()+RAND()+RAND()+RAND()+RAND()+RAND()+RAND()+RAND()+RAND()+RAND()+RAND()+RAND())-6))-1)+Real_MC_30Y!P$58)</x:f>
        <x:v>3450997.9374529994</x:v>
      </x:c>
      <x:c r="Q97" s="50" t="n">
        <x:f>MAX(0,P97*(1+EXP((LN(1+Real_MC_30Y!$J$11)-0.5*Real_MC_30Y!$J$12^2)+Real_MC_30Y!$J$12*((RAND()+RAND()+RAND()+RAND()+RAND()+RAND()+RAND()+RAND()+RAND()+RAND()+RAND()+RAND())-6))-1)+Real_MC_30Y!Q$58)</x:f>
        <x:v>3264512.5705620507</x:v>
      </x:c>
      <x:c r="R97" s="50" t="n">
        <x:f>MAX(0,Q97*(1+EXP((LN(1+Real_MC_30Y!$J$11)-0.5*Real_MC_30Y!$J$12^2)+Real_MC_30Y!$J$12*((RAND()+RAND()+RAND()+RAND()+RAND()+RAND()+RAND()+RAND()+RAND()+RAND()+RAND()+RAND())-6))-1)+Real_MC_30Y!R$58)</x:f>
        <x:v>3946327.3662140854</x:v>
      </x:c>
      <x:c r="S97" s="50" t="n">
        <x:f>MAX(0,R97*(1+EXP((LN(1+Real_MC_30Y!$J$11)-0.5*Real_MC_30Y!$J$12^2)+Real_MC_30Y!$J$12*((RAND()+RAND()+RAND()+RAND()+RAND()+RAND()+RAND()+RAND()+RAND()+RAND()+RAND()+RAND())-6))-1)+Real_MC_30Y!S$58)</x:f>
        <x:v>3832477.4859102825</x:v>
      </x:c>
      <x:c r="T97" s="50" t="n">
        <x:f>MAX(0,S97*(1+EXP((LN(1+Real_MC_30Y!$J$11)-0.5*Real_MC_30Y!$J$12^2)+Real_MC_30Y!$J$12*((RAND()+RAND()+RAND()+RAND()+RAND()+RAND()+RAND()+RAND()+RAND()+RAND()+RAND()+RAND())-6))-1)+Real_MC_30Y!T$58)</x:f>
        <x:v>3963689.903780384</x:v>
      </x:c>
      <x:c r="U97" s="50" t="n">
        <x:f>MAX(0,T97*(1+EXP((LN(1+Real_MC_30Y!$J$11)-0.5*Real_MC_30Y!$J$12^2)+Real_MC_30Y!$J$12*((RAND()+RAND()+RAND()+RAND()+RAND()+RAND()+RAND()+RAND()+RAND()+RAND()+RAND()+RAND())-6))-1)+Real_MC_30Y!U$58)</x:f>
        <x:v>4651800.784698175</x:v>
      </x:c>
      <x:c r="V97" s="50" t="n">
        <x:f>MAX(0,U97*(1+EXP((LN(1+Real_MC_30Y!$J$11)-0.5*Real_MC_30Y!$J$12^2)+Real_MC_30Y!$J$12*((RAND()+RAND()+RAND()+RAND()+RAND()+RAND()+RAND()+RAND()+RAND()+RAND()+RAND()+RAND())-6))-1)+Real_MC_30Y!V$58)</x:f>
        <x:v>4740622.128587643</x:v>
      </x:c>
      <x:c r="W97" s="50" t="n">
        <x:f>MAX(0,V97*(1+EXP((LN(1+Real_MC_30Y!$J$11)-0.5*Real_MC_30Y!$J$12^2)+Real_MC_30Y!$J$12*((RAND()+RAND()+RAND()+RAND()+RAND()+RAND()+RAND()+RAND()+RAND()+RAND()+RAND()+RAND())-6))-1)+Real_MC_30Y!W$58)</x:f>
        <x:v>6611102.394337898</x:v>
      </x:c>
      <x:c r="X97" s="50" t="n">
        <x:f>MAX(0,W97*(1+EXP((LN(1+Real_MC_30Y!$J$11)-0.5*Real_MC_30Y!$J$12^2)+Real_MC_30Y!$J$12*((RAND()+RAND()+RAND()+RAND()+RAND()+RAND()+RAND()+RAND()+RAND()+RAND()+RAND()+RAND())-6))-1)+Real_MC_30Y!X$58)</x:f>
        <x:v>7348614.572438937</x:v>
      </x:c>
      <x:c r="Y97" s="50" t="n">
        <x:f>MAX(0,X97*(1+EXP((LN(1+Real_MC_30Y!$J$11)-0.5*Real_MC_30Y!$J$12^2)+Real_MC_30Y!$J$12*((RAND()+RAND()+RAND()+RAND()+RAND()+RAND()+RAND()+RAND()+RAND()+RAND()+RAND()+RAND())-6))-1)+Real_MC_30Y!Y$58)</x:f>
        <x:v>8557336.022762744</x:v>
      </x:c>
      <x:c r="Z97" s="50" t="n">
        <x:f>MAX(0,Y97*(1+EXP((LN(1+Real_MC_30Y!$J$11)-0.5*Real_MC_30Y!$J$12^2)+Real_MC_30Y!$J$12*((RAND()+RAND()+RAND()+RAND()+RAND()+RAND()+RAND()+RAND()+RAND()+RAND()+RAND()+RAND())-6))-1)+Real_MC_30Y!Z$58)</x:f>
        <x:v>8398794.405349083</x:v>
      </x:c>
      <x:c r="AA97" s="50" t="n">
        <x:f>MAX(0,Z97*(1+EXP((LN(1+Real_MC_30Y!$J$11)-0.5*Real_MC_30Y!$J$12^2)+Real_MC_30Y!$J$12*((RAND()+RAND()+RAND()+RAND()+RAND()+RAND()+RAND()+RAND()+RAND()+RAND()+RAND()+RAND())-6))-1)+Real_MC_30Y!AA$58)</x:f>
        <x:v>10740658.519045936</x:v>
      </x:c>
      <x:c r="AB97" s="50" t="n">
        <x:f>MAX(0,AA97*(1+EXP((LN(1+Real_MC_30Y!$J$11)-0.5*Real_MC_30Y!$J$12^2)+Real_MC_30Y!$J$12*((RAND()+RAND()+RAND()+RAND()+RAND()+RAND()+RAND()+RAND()+RAND()+RAND()+RAND()+RAND())-6))-1)+Real_MC_30Y!AB$58)</x:f>
        <x:v>12273591.153990721</x:v>
      </x:c>
      <x:c r="AC97" s="50" t="n">
        <x:f>MAX(0,AB97*(1+EXP((LN(1+Real_MC_30Y!$J$11)-0.5*Real_MC_30Y!$J$12^2)+Real_MC_30Y!$J$12*((RAND()+RAND()+RAND()+RAND()+RAND()+RAND()+RAND()+RAND()+RAND()+RAND()+RAND()+RAND())-6))-1)+Real_MC_30Y!AC$58)</x:f>
        <x:v>10156466.293821482</x:v>
      </x:c>
      <x:c r="AD97" s="50" t="n">
        <x:f>MAX(0,AC97*(1+EXP((LN(1+Real_MC_30Y!$J$11)-0.5*Real_MC_30Y!$J$12^2)+Real_MC_30Y!$J$12*((RAND()+RAND()+RAND()+RAND()+RAND()+RAND()+RAND()+RAND()+RAND()+RAND()+RAND()+RAND())-6))-1)+Real_MC_30Y!AD$58)</x:f>
        <x:v>10952977.44006773</x:v>
      </x:c>
      <x:c r="AE97" s="50" t="n">
        <x:f>MAX(0,AD97*(1+EXP((LN(1+Real_MC_30Y!$J$11)-0.5*Real_MC_30Y!$J$12^2)+Real_MC_30Y!$J$12*((RAND()+RAND()+RAND()+RAND()+RAND()+RAND()+RAND()+RAND()+RAND()+RAND()+RAND()+RAND())-6))-1)+Real_MC_30Y!AE$58)</x:f>
        <x:v>10352433.51150359</x:v>
      </x:c>
      <x:c r="AF97" s="50" t="n">
        <x:f>MAX(0,AE97*(1+EXP((LN(1+Real_MC_30Y!$J$11)-0.5*Real_MC_30Y!$J$12^2)+Real_MC_30Y!$J$12*((RAND()+RAND()+RAND()+RAND()+RAND()+RAND()+RAND()+RAND()+RAND()+RAND()+RAND()+RAND())-6))-1)+Real_MC_30Y!AF$58)</x:f>
        <x:v>11873746.444292508</x:v>
      </x:c>
    </x:row>
    <x:row r="98">
      <x:c r="A98">
        <x:v>94</x:v>
      </x:c>
      <x:c r="B98" s="50" t="n">
        <x:f>MAX(0,Liquidity_30Y!$C$14+Real_MC_30Y!B$57-Real_MC_30Y!B$56)</x:f>
        <x:v>1029031.25</x:v>
      </x:c>
      <x:c r="C98" s="50" t="n">
        <x:f>MAX(0,B98*(1+EXP((LN(1+Real_MC_30Y!$J$11)-0.5*Real_MC_30Y!$J$12^2)+Real_MC_30Y!$J$12*((RAND()+RAND()+RAND()+RAND()+RAND()+RAND()+RAND()+RAND()+RAND()+RAND()+RAND()+RAND())-6))-1)+Real_MC_30Y!C$58)</x:f>
        <x:v>1032295.5151044172</x:v>
      </x:c>
      <x:c r="D98" s="50" t="n">
        <x:f>MAX(0,C98*(1+EXP((LN(1+Real_MC_30Y!$J$11)-0.5*Real_MC_30Y!$J$12^2)+Real_MC_30Y!$J$12*((RAND()+RAND()+RAND()+RAND()+RAND()+RAND()+RAND()+RAND()+RAND()+RAND()+RAND()+RAND())-6))-1)+Real_MC_30Y!D$58)</x:f>
        <x:v>1082409.1637844495</x:v>
      </x:c>
      <x:c r="E98" s="50" t="n">
        <x:f>MAX(0,D98*(1+EXP((LN(1+Real_MC_30Y!$J$11)-0.5*Real_MC_30Y!$J$12^2)+Real_MC_30Y!$J$12*((RAND()+RAND()+RAND()+RAND()+RAND()+RAND()+RAND()+RAND()+RAND()+RAND()+RAND()+RAND())-6))-1)+Real_MC_30Y!E$58)</x:f>
        <x:v>1004988.8977591483</x:v>
      </x:c>
      <x:c r="F98" s="50" t="n">
        <x:f>MAX(0,E98*(1+EXP((LN(1+Real_MC_30Y!$J$11)-0.5*Real_MC_30Y!$J$12^2)+Real_MC_30Y!$J$12*((RAND()+RAND()+RAND()+RAND()+RAND()+RAND()+RAND()+RAND()+RAND()+RAND()+RAND()+RAND())-6))-1)+Real_MC_30Y!F$58)</x:f>
        <x:v>929185.7767128547</x:v>
      </x:c>
      <x:c r="G98" s="50" t="n">
        <x:f>MAX(0,F98*(1+EXP((LN(1+Real_MC_30Y!$J$11)-0.5*Real_MC_30Y!$J$12^2)+Real_MC_30Y!$J$12*((RAND()+RAND()+RAND()+RAND()+RAND()+RAND()+RAND()+RAND()+RAND()+RAND()+RAND()+RAND())-6))-1)+Real_MC_30Y!G$58)</x:f>
        <x:v>1115282.195272814</x:v>
      </x:c>
      <x:c r="H98" s="50" t="n">
        <x:f>MAX(0,G98*(1+EXP((LN(1+Real_MC_30Y!$J$11)-0.5*Real_MC_30Y!$J$12^2)+Real_MC_30Y!$J$12*((RAND()+RAND()+RAND()+RAND()+RAND()+RAND()+RAND()+RAND()+RAND()+RAND()+RAND()+RAND())-6))-1)+Real_MC_30Y!H$58)</x:f>
        <x:v>956694.1937018374</x:v>
      </x:c>
      <x:c r="I98" s="50" t="n">
        <x:f>MAX(0,H98*(1+EXP((LN(1+Real_MC_30Y!$J$11)-0.5*Real_MC_30Y!$J$12^2)+Real_MC_30Y!$J$12*((RAND()+RAND()+RAND()+RAND()+RAND()+RAND()+RAND()+RAND()+RAND()+RAND()+RAND()+RAND())-6))-1)+Real_MC_30Y!I$58)</x:f>
        <x:v>1061324.238849301</x:v>
      </x:c>
      <x:c r="J98" s="50" t="n">
        <x:f>MAX(0,I98*(1+EXP((LN(1+Real_MC_30Y!$J$11)-0.5*Real_MC_30Y!$J$12^2)+Real_MC_30Y!$J$12*((RAND()+RAND()+RAND()+RAND()+RAND()+RAND()+RAND()+RAND()+RAND()+RAND()+RAND()+RAND())-6))-1)+Real_MC_30Y!J$58)</x:f>
        <x:v>1324262.4784243857</x:v>
      </x:c>
      <x:c r="K98" s="50" t="n">
        <x:f>MAX(0,J98*(1+EXP((LN(1+Real_MC_30Y!$J$11)-0.5*Real_MC_30Y!$J$12^2)+Real_MC_30Y!$J$12*((RAND()+RAND()+RAND()+RAND()+RAND()+RAND()+RAND()+RAND()+RAND()+RAND()+RAND()+RAND())-6))-1)+Real_MC_30Y!K$58)</x:f>
        <x:v>1659545.302812054</x:v>
      </x:c>
      <x:c r="L98" s="50" t="n">
        <x:f>MAX(0,K98*(1+EXP((LN(1+Real_MC_30Y!$J$11)-0.5*Real_MC_30Y!$J$12^2)+Real_MC_30Y!$J$12*((RAND()+RAND()+RAND()+RAND()+RAND()+RAND()+RAND()+RAND()+RAND()+RAND()+RAND()+RAND())-6))-1)+Real_MC_30Y!L$58)</x:f>
        <x:v>1442532.044970002</x:v>
      </x:c>
      <x:c r="M98" s="50" t="n">
        <x:f>MAX(0,L98*(1+EXP((LN(1+Real_MC_30Y!$J$11)-0.5*Real_MC_30Y!$J$12^2)+Real_MC_30Y!$J$12*((RAND()+RAND()+RAND()+RAND()+RAND()+RAND()+RAND()+RAND()+RAND()+RAND()+RAND()+RAND())-6))-1)+Real_MC_30Y!M$58)</x:f>
        <x:v>1766971.0912779903</x:v>
      </x:c>
      <x:c r="N98" s="50" t="n">
        <x:f>MAX(0,M98*(1+EXP((LN(1+Real_MC_30Y!$J$11)-0.5*Real_MC_30Y!$J$12^2)+Real_MC_30Y!$J$12*((RAND()+RAND()+RAND()+RAND()+RAND()+RAND()+RAND()+RAND()+RAND()+RAND()+RAND()+RAND())-6))-1)+Real_MC_30Y!N$58)</x:f>
        <x:v>2019638.422927768</x:v>
      </x:c>
      <x:c r="O98" s="50" t="n">
        <x:f>MAX(0,N98*(1+EXP((LN(1+Real_MC_30Y!$J$11)-0.5*Real_MC_30Y!$J$12^2)+Real_MC_30Y!$J$12*((RAND()+RAND()+RAND()+RAND()+RAND()+RAND()+RAND()+RAND()+RAND()+RAND()+RAND()+RAND())-6))-1)+Real_MC_30Y!O$58)</x:f>
        <x:v>2179479.1618912965</x:v>
      </x:c>
      <x:c r="P98" s="50" t="n">
        <x:f>MAX(0,O98*(1+EXP((LN(1+Real_MC_30Y!$J$11)-0.5*Real_MC_30Y!$J$12^2)+Real_MC_30Y!$J$12*((RAND()+RAND()+RAND()+RAND()+RAND()+RAND()+RAND()+RAND()+RAND()+RAND()+RAND()+RAND())-6))-1)+Real_MC_30Y!P$58)</x:f>
        <x:v>2271384.2305661123</x:v>
      </x:c>
      <x:c r="Q98" s="50" t="n">
        <x:f>MAX(0,P98*(1+EXP((LN(1+Real_MC_30Y!$J$11)-0.5*Real_MC_30Y!$J$12^2)+Real_MC_30Y!$J$12*((RAND()+RAND()+RAND()+RAND()+RAND()+RAND()+RAND()+RAND()+RAND()+RAND()+RAND()+RAND())-6))-1)+Real_MC_30Y!Q$58)</x:f>
        <x:v>2407575.5758177633</x:v>
      </x:c>
      <x:c r="R98" s="50" t="n">
        <x:f>MAX(0,Q98*(1+EXP((LN(1+Real_MC_30Y!$J$11)-0.5*Real_MC_30Y!$J$12^2)+Real_MC_30Y!$J$12*((RAND()+RAND()+RAND()+RAND()+RAND()+RAND()+RAND()+RAND()+RAND()+RAND()+RAND()+RAND())-6))-1)+Real_MC_30Y!R$58)</x:f>
        <x:v>2750792.674456235</x:v>
      </x:c>
      <x:c r="S98" s="50" t="n">
        <x:f>MAX(0,R98*(1+EXP((LN(1+Real_MC_30Y!$J$11)-0.5*Real_MC_30Y!$J$12^2)+Real_MC_30Y!$J$12*((RAND()+RAND()+RAND()+RAND()+RAND()+RAND()+RAND()+RAND()+RAND()+RAND()+RAND()+RAND())-6))-1)+Real_MC_30Y!S$58)</x:f>
        <x:v>2536237.7913798513</x:v>
      </x:c>
      <x:c r="T98" s="50" t="n">
        <x:f>MAX(0,S98*(1+EXP((LN(1+Real_MC_30Y!$J$11)-0.5*Real_MC_30Y!$J$12^2)+Real_MC_30Y!$J$12*((RAND()+RAND()+RAND()+RAND()+RAND()+RAND()+RAND()+RAND()+RAND()+RAND()+RAND()+RAND())-6))-1)+Real_MC_30Y!T$58)</x:f>
        <x:v>3549711.482869298</x:v>
      </x:c>
      <x:c r="U98" s="50" t="n">
        <x:f>MAX(0,T98*(1+EXP((LN(1+Real_MC_30Y!$J$11)-0.5*Real_MC_30Y!$J$12^2)+Real_MC_30Y!$J$12*((RAND()+RAND()+RAND()+RAND()+RAND()+RAND()+RAND()+RAND()+RAND()+RAND()+RAND()+RAND())-6))-1)+Real_MC_30Y!U$58)</x:f>
        <x:v>3002912.3013351588</x:v>
      </x:c>
      <x:c r="V98" s="50" t="n">
        <x:f>MAX(0,U98*(1+EXP((LN(1+Real_MC_30Y!$J$11)-0.5*Real_MC_30Y!$J$12^2)+Real_MC_30Y!$J$12*((RAND()+RAND()+RAND()+RAND()+RAND()+RAND()+RAND()+RAND()+RAND()+RAND()+RAND()+RAND())-6))-1)+Real_MC_30Y!V$58)</x:f>
        <x:v>4411660.347938655</x:v>
      </x:c>
      <x:c r="W98" s="50" t="n">
        <x:f>MAX(0,V98*(1+EXP((LN(1+Real_MC_30Y!$J$11)-0.5*Real_MC_30Y!$J$12^2)+Real_MC_30Y!$J$12*((RAND()+RAND()+RAND()+RAND()+RAND()+RAND()+RAND()+RAND()+RAND()+RAND()+RAND()+RAND())-6))-1)+Real_MC_30Y!W$58)</x:f>
        <x:v>5039419.141084129</x:v>
      </x:c>
      <x:c r="X98" s="50" t="n">
        <x:f>MAX(0,W98*(1+EXP((LN(1+Real_MC_30Y!$J$11)-0.5*Real_MC_30Y!$J$12^2)+Real_MC_30Y!$J$12*((RAND()+RAND()+RAND()+RAND()+RAND()+RAND()+RAND()+RAND()+RAND()+RAND()+RAND()+RAND())-6))-1)+Real_MC_30Y!X$58)</x:f>
        <x:v>5167143.594588382</x:v>
      </x:c>
      <x:c r="Y98" s="50" t="n">
        <x:f>MAX(0,X98*(1+EXP((LN(1+Real_MC_30Y!$J$11)-0.5*Real_MC_30Y!$J$12^2)+Real_MC_30Y!$J$12*((RAND()+RAND()+RAND()+RAND()+RAND()+RAND()+RAND()+RAND()+RAND()+RAND()+RAND()+RAND())-6))-1)+Real_MC_30Y!Y$58)</x:f>
        <x:v>4929693.057041428</x:v>
      </x:c>
      <x:c r="Z98" s="50" t="n">
        <x:f>MAX(0,Y98*(1+EXP((LN(1+Real_MC_30Y!$J$11)-0.5*Real_MC_30Y!$J$12^2)+Real_MC_30Y!$J$12*((RAND()+RAND()+RAND()+RAND()+RAND()+RAND()+RAND()+RAND()+RAND()+RAND()+RAND()+RAND())-6))-1)+Real_MC_30Y!Z$58)</x:f>
        <x:v>5973000.877477437</x:v>
      </x:c>
      <x:c r="AA98" s="50" t="n">
        <x:f>MAX(0,Z98*(1+EXP((LN(1+Real_MC_30Y!$J$11)-0.5*Real_MC_30Y!$J$12^2)+Real_MC_30Y!$J$12*((RAND()+RAND()+RAND()+RAND()+RAND()+RAND()+RAND()+RAND()+RAND()+RAND()+RAND()+RAND())-6))-1)+Real_MC_30Y!AA$58)</x:f>
        <x:v>7721292.995023413</x:v>
      </x:c>
      <x:c r="AB98" s="50" t="n">
        <x:f>MAX(0,AA98*(1+EXP((LN(1+Real_MC_30Y!$J$11)-0.5*Real_MC_30Y!$J$12^2)+Real_MC_30Y!$J$12*((RAND()+RAND()+RAND()+RAND()+RAND()+RAND()+RAND()+RAND()+RAND()+RAND()+RAND()+RAND())-6))-1)+Real_MC_30Y!AB$58)</x:f>
        <x:v>8727122.981668126</x:v>
      </x:c>
      <x:c r="AC98" s="50" t="n">
        <x:f>MAX(0,AB98*(1+EXP((LN(1+Real_MC_30Y!$J$11)-0.5*Real_MC_30Y!$J$12^2)+Real_MC_30Y!$J$12*((RAND()+RAND()+RAND()+RAND()+RAND()+RAND()+RAND()+RAND()+RAND()+RAND()+RAND()+RAND())-6))-1)+Real_MC_30Y!AC$58)</x:f>
        <x:v>11915590.306318188</x:v>
      </x:c>
      <x:c r="AD98" s="50" t="n">
        <x:f>MAX(0,AC98*(1+EXP((LN(1+Real_MC_30Y!$J$11)-0.5*Real_MC_30Y!$J$12^2)+Real_MC_30Y!$J$12*((RAND()+RAND()+RAND()+RAND()+RAND()+RAND()+RAND()+RAND()+RAND()+RAND()+RAND()+RAND())-6))-1)+Real_MC_30Y!AD$58)</x:f>
        <x:v>16483920.726057252</x:v>
      </x:c>
      <x:c r="AE98" s="50" t="n">
        <x:f>MAX(0,AD98*(1+EXP((LN(1+Real_MC_30Y!$J$11)-0.5*Real_MC_30Y!$J$12^2)+Real_MC_30Y!$J$12*((RAND()+RAND()+RAND()+RAND()+RAND()+RAND()+RAND()+RAND()+RAND()+RAND()+RAND()+RAND())-6))-1)+Real_MC_30Y!AE$58)</x:f>
        <x:v>15740551.725511802</x:v>
      </x:c>
      <x:c r="AF98" s="50" t="n">
        <x:f>MAX(0,AE98*(1+EXP((LN(1+Real_MC_30Y!$J$11)-0.5*Real_MC_30Y!$J$12^2)+Real_MC_30Y!$J$12*((RAND()+RAND()+RAND()+RAND()+RAND()+RAND()+RAND()+RAND()+RAND()+RAND()+RAND()+RAND())-6))-1)+Real_MC_30Y!AF$58)</x:f>
        <x:v>14467894.00241031</x:v>
      </x:c>
    </x:row>
    <x:row r="99">
      <x:c r="A99">
        <x:v>95</x:v>
      </x:c>
      <x:c r="B99" s="50" t="n">
        <x:f>MAX(0,Liquidity_30Y!$C$14+Real_MC_30Y!B$57-Real_MC_30Y!B$56)</x:f>
        <x:v>1029031.25</x:v>
      </x:c>
      <x:c r="C99" s="50" t="n">
        <x:f>MAX(0,B99*(1+EXP((LN(1+Real_MC_30Y!$J$11)-0.5*Real_MC_30Y!$J$12^2)+Real_MC_30Y!$J$12*((RAND()+RAND()+RAND()+RAND()+RAND()+RAND()+RAND()+RAND()+RAND()+RAND()+RAND()+RAND())-6))-1)+Real_MC_30Y!C$58)</x:f>
        <x:v>1001828.1875875066</x:v>
      </x:c>
      <x:c r="D99" s="50" t="n">
        <x:f>MAX(0,C99*(1+EXP((LN(1+Real_MC_30Y!$J$11)-0.5*Real_MC_30Y!$J$12^2)+Real_MC_30Y!$J$12*((RAND()+RAND()+RAND()+RAND()+RAND()+RAND()+RAND()+RAND()+RAND()+RAND()+RAND()+RAND())-6))-1)+Real_MC_30Y!D$58)</x:f>
        <x:v>937780.3019012033</x:v>
      </x:c>
      <x:c r="E99" s="50" t="n">
        <x:f>MAX(0,D99*(1+EXP((LN(1+Real_MC_30Y!$J$11)-0.5*Real_MC_30Y!$J$12^2)+Real_MC_30Y!$J$12*((RAND()+RAND()+RAND()+RAND()+RAND()+RAND()+RAND()+RAND()+RAND()+RAND()+RAND()+RAND())-6))-1)+Real_MC_30Y!E$58)</x:f>
        <x:v>867130.1892865674</x:v>
      </x:c>
      <x:c r="F99" s="50" t="n">
        <x:f>MAX(0,E99*(1+EXP((LN(1+Real_MC_30Y!$J$11)-0.5*Real_MC_30Y!$J$12^2)+Real_MC_30Y!$J$12*((RAND()+RAND()+RAND()+RAND()+RAND()+RAND()+RAND()+RAND()+RAND()+RAND()+RAND()+RAND())-6))-1)+Real_MC_30Y!F$58)</x:f>
        <x:v>834999.1434410267</x:v>
      </x:c>
      <x:c r="G99" s="50" t="n">
        <x:f>MAX(0,F99*(1+EXP((LN(1+Real_MC_30Y!$J$11)-0.5*Real_MC_30Y!$J$12^2)+Real_MC_30Y!$J$12*((RAND()+RAND()+RAND()+RAND()+RAND()+RAND()+RAND()+RAND()+RAND()+RAND()+RAND()+RAND())-6))-1)+Real_MC_30Y!G$58)</x:f>
        <x:v>1085286.1752221314</x:v>
      </x:c>
      <x:c r="H99" s="50" t="n">
        <x:f>MAX(0,G99*(1+EXP((LN(1+Real_MC_30Y!$J$11)-0.5*Real_MC_30Y!$J$12^2)+Real_MC_30Y!$J$12*((RAND()+RAND()+RAND()+RAND()+RAND()+RAND()+RAND()+RAND()+RAND()+RAND()+RAND()+RAND())-6))-1)+Real_MC_30Y!H$58)</x:f>
        <x:v>1296748.3222458453</x:v>
      </x:c>
      <x:c r="I99" s="50" t="n">
        <x:f>MAX(0,H99*(1+EXP((LN(1+Real_MC_30Y!$J$11)-0.5*Real_MC_30Y!$J$12^2)+Real_MC_30Y!$J$12*((RAND()+RAND()+RAND()+RAND()+RAND()+RAND()+RAND()+RAND()+RAND()+RAND()+RAND()+RAND())-6))-1)+Real_MC_30Y!I$58)</x:f>
        <x:v>979356.9665668659</x:v>
      </x:c>
      <x:c r="J99" s="50" t="n">
        <x:f>MAX(0,I99*(1+EXP((LN(1+Real_MC_30Y!$J$11)-0.5*Real_MC_30Y!$J$12^2)+Real_MC_30Y!$J$12*((RAND()+RAND()+RAND()+RAND()+RAND()+RAND()+RAND()+RAND()+RAND()+RAND()+RAND()+RAND())-6))-1)+Real_MC_30Y!J$58)</x:f>
        <x:v>899206.5767404478</x:v>
      </x:c>
      <x:c r="K99" s="50" t="n">
        <x:f>MAX(0,J99*(1+EXP((LN(1+Real_MC_30Y!$J$11)-0.5*Real_MC_30Y!$J$12^2)+Real_MC_30Y!$J$12*((RAND()+RAND()+RAND()+RAND()+RAND()+RAND()+RAND()+RAND()+RAND()+RAND()+RAND()+RAND())-6))-1)+Real_MC_30Y!K$58)</x:f>
        <x:v>788923.0411130219</x:v>
      </x:c>
      <x:c r="L99" s="50" t="n">
        <x:f>MAX(0,K99*(1+EXP((LN(1+Real_MC_30Y!$J$11)-0.5*Real_MC_30Y!$J$12^2)+Real_MC_30Y!$J$12*((RAND()+RAND()+RAND()+RAND()+RAND()+RAND()+RAND()+RAND()+RAND()+RAND()+RAND()+RAND())-6))-1)+Real_MC_30Y!L$58)</x:f>
        <x:v>1101960.7947906232</x:v>
      </x:c>
      <x:c r="M99" s="50" t="n">
        <x:f>MAX(0,L99*(1+EXP((LN(1+Real_MC_30Y!$J$11)-0.5*Real_MC_30Y!$J$12^2)+Real_MC_30Y!$J$12*((RAND()+RAND()+RAND()+RAND()+RAND()+RAND()+RAND()+RAND()+RAND()+RAND()+RAND()+RAND())-6))-1)+Real_MC_30Y!M$58)</x:f>
        <x:v>1397699.8861939246</x:v>
      </x:c>
      <x:c r="N99" s="50" t="n">
        <x:f>MAX(0,M99*(1+EXP((LN(1+Real_MC_30Y!$J$11)-0.5*Real_MC_30Y!$J$12^2)+Real_MC_30Y!$J$12*((RAND()+RAND()+RAND()+RAND()+RAND()+RAND()+RAND()+RAND()+RAND()+RAND()+RAND()+RAND())-6))-1)+Real_MC_30Y!N$58)</x:f>
        <x:v>2256276.5200357176</x:v>
      </x:c>
      <x:c r="O99" s="50" t="n">
        <x:f>MAX(0,N99*(1+EXP((LN(1+Real_MC_30Y!$J$11)-0.5*Real_MC_30Y!$J$12^2)+Real_MC_30Y!$J$12*((RAND()+RAND()+RAND()+RAND()+RAND()+RAND()+RAND()+RAND()+RAND()+RAND()+RAND()+RAND())-6))-1)+Real_MC_30Y!O$58)</x:f>
        <x:v>2958810.852028037</x:v>
      </x:c>
      <x:c r="P99" s="50" t="n">
        <x:f>MAX(0,O99*(1+EXP((LN(1+Real_MC_30Y!$J$11)-0.5*Real_MC_30Y!$J$12^2)+Real_MC_30Y!$J$12*((RAND()+RAND()+RAND()+RAND()+RAND()+RAND()+RAND()+RAND()+RAND()+RAND()+RAND()+RAND())-6))-1)+Real_MC_30Y!P$58)</x:f>
        <x:v>2741040.5976394275</x:v>
      </x:c>
      <x:c r="Q99" s="50" t="n">
        <x:f>MAX(0,P99*(1+EXP((LN(1+Real_MC_30Y!$J$11)-0.5*Real_MC_30Y!$J$12^2)+Real_MC_30Y!$J$12*((RAND()+RAND()+RAND()+RAND()+RAND()+RAND()+RAND()+RAND()+RAND()+RAND()+RAND()+RAND())-6))-1)+Real_MC_30Y!Q$58)</x:f>
        <x:v>3481048.958713639</x:v>
      </x:c>
      <x:c r="R99" s="50" t="n">
        <x:f>MAX(0,Q99*(1+EXP((LN(1+Real_MC_30Y!$J$11)-0.5*Real_MC_30Y!$J$12^2)+Real_MC_30Y!$J$12*((RAND()+RAND()+RAND()+RAND()+RAND()+RAND()+RAND()+RAND()+RAND()+RAND()+RAND()+RAND())-6))-1)+Real_MC_30Y!R$58)</x:f>
        <x:v>4331315.979127903</x:v>
      </x:c>
      <x:c r="S99" s="50" t="n">
        <x:f>MAX(0,R99*(1+EXP((LN(1+Real_MC_30Y!$J$11)-0.5*Real_MC_30Y!$J$12^2)+Real_MC_30Y!$J$12*((RAND()+RAND()+RAND()+RAND()+RAND()+RAND()+RAND()+RAND()+RAND()+RAND()+RAND()+RAND())-6))-1)+Real_MC_30Y!S$58)</x:f>
        <x:v>4131437.562348637</x:v>
      </x:c>
      <x:c r="T99" s="50" t="n">
        <x:f>MAX(0,S99*(1+EXP((LN(1+Real_MC_30Y!$J$11)-0.5*Real_MC_30Y!$J$12^2)+Real_MC_30Y!$J$12*((RAND()+RAND()+RAND()+RAND()+RAND()+RAND()+RAND()+RAND()+RAND()+RAND()+RAND()+RAND())-6))-1)+Real_MC_30Y!T$58)</x:f>
        <x:v>4094472.1754626753</x:v>
      </x:c>
      <x:c r="U99" s="50" t="n">
        <x:f>MAX(0,T99*(1+EXP((LN(1+Real_MC_30Y!$J$11)-0.5*Real_MC_30Y!$J$12^2)+Real_MC_30Y!$J$12*((RAND()+RAND()+RAND()+RAND()+RAND()+RAND()+RAND()+RAND()+RAND()+RAND()+RAND()+RAND())-6))-1)+Real_MC_30Y!U$58)</x:f>
        <x:v>5615611.921677192</x:v>
      </x:c>
      <x:c r="V99" s="50" t="n">
        <x:f>MAX(0,U99*(1+EXP((LN(1+Real_MC_30Y!$J$11)-0.5*Real_MC_30Y!$J$12^2)+Real_MC_30Y!$J$12*((RAND()+RAND()+RAND()+RAND()+RAND()+RAND()+RAND()+RAND()+RAND()+RAND()+RAND()+RAND())-6))-1)+Real_MC_30Y!V$58)</x:f>
        <x:v>5509357.105842598</x:v>
      </x:c>
      <x:c r="W99" s="50" t="n">
        <x:f>MAX(0,V99*(1+EXP((LN(1+Real_MC_30Y!$J$11)-0.5*Real_MC_30Y!$J$12^2)+Real_MC_30Y!$J$12*((RAND()+RAND()+RAND()+RAND()+RAND()+RAND()+RAND()+RAND()+RAND()+RAND()+RAND()+RAND())-6))-1)+Real_MC_30Y!W$58)</x:f>
        <x:v>5401991.86458361</x:v>
      </x:c>
      <x:c r="X99" s="50" t="n">
        <x:f>MAX(0,W99*(1+EXP((LN(1+Real_MC_30Y!$J$11)-0.5*Real_MC_30Y!$J$12^2)+Real_MC_30Y!$J$12*((RAND()+RAND()+RAND()+RAND()+RAND()+RAND()+RAND()+RAND()+RAND()+RAND()+RAND()+RAND())-6))-1)+Real_MC_30Y!X$58)</x:f>
        <x:v>4810967.924788621</x:v>
      </x:c>
      <x:c r="Y99" s="50" t="n">
        <x:f>MAX(0,X99*(1+EXP((LN(1+Real_MC_30Y!$J$11)-0.5*Real_MC_30Y!$J$12^2)+Real_MC_30Y!$J$12*((RAND()+RAND()+RAND()+RAND()+RAND()+RAND()+RAND()+RAND()+RAND()+RAND()+RAND()+RAND())-6))-1)+Real_MC_30Y!Y$58)</x:f>
        <x:v>4229607.884956435</x:v>
      </x:c>
      <x:c r="Z99" s="50" t="n">
        <x:f>MAX(0,Y99*(1+EXP((LN(1+Real_MC_30Y!$J$11)-0.5*Real_MC_30Y!$J$12^2)+Real_MC_30Y!$J$12*((RAND()+RAND()+RAND()+RAND()+RAND()+RAND()+RAND()+RAND()+RAND()+RAND()+RAND()+RAND())-6))-1)+Real_MC_30Y!Z$58)</x:f>
        <x:v>4473205.243687955</x:v>
      </x:c>
      <x:c r="AA99" s="50" t="n">
        <x:f>MAX(0,Z99*(1+EXP((LN(1+Real_MC_30Y!$J$11)-0.5*Real_MC_30Y!$J$12^2)+Real_MC_30Y!$J$12*((RAND()+RAND()+RAND()+RAND()+RAND()+RAND()+RAND()+RAND()+RAND()+RAND()+RAND()+RAND())-6))-1)+Real_MC_30Y!AA$58)</x:f>
        <x:v>4843694.132689655</x:v>
      </x:c>
      <x:c r="AB99" s="50" t="n">
        <x:f>MAX(0,AA99*(1+EXP((LN(1+Real_MC_30Y!$J$11)-0.5*Real_MC_30Y!$J$12^2)+Real_MC_30Y!$J$12*((RAND()+RAND()+RAND()+RAND()+RAND()+RAND()+RAND()+RAND()+RAND()+RAND()+RAND()+RAND())-6))-1)+Real_MC_30Y!AB$58)</x:f>
        <x:v>4802959.891009316</x:v>
      </x:c>
      <x:c r="AC99" s="50" t="n">
        <x:f>MAX(0,AB99*(1+EXP((LN(1+Real_MC_30Y!$J$11)-0.5*Real_MC_30Y!$J$12^2)+Real_MC_30Y!$J$12*((RAND()+RAND()+RAND()+RAND()+RAND()+RAND()+RAND()+RAND()+RAND()+RAND()+RAND()+RAND())-6))-1)+Real_MC_30Y!AC$58)</x:f>
        <x:v>4511997.779369807</x:v>
      </x:c>
      <x:c r="AD99" s="50" t="n">
        <x:f>MAX(0,AC99*(1+EXP((LN(1+Real_MC_30Y!$J$11)-0.5*Real_MC_30Y!$J$12^2)+Real_MC_30Y!$J$12*((RAND()+RAND()+RAND()+RAND()+RAND()+RAND()+RAND()+RAND()+RAND()+RAND()+RAND()+RAND())-6))-1)+Real_MC_30Y!AD$58)</x:f>
        <x:v>3902850.182702598</x:v>
      </x:c>
      <x:c r="AE99" s="50" t="n">
        <x:f>MAX(0,AD99*(1+EXP((LN(1+Real_MC_30Y!$J$11)-0.5*Real_MC_30Y!$J$12^2)+Real_MC_30Y!$J$12*((RAND()+RAND()+RAND()+RAND()+RAND()+RAND()+RAND()+RAND()+RAND()+RAND()+RAND()+RAND())-6))-1)+Real_MC_30Y!AE$58)</x:f>
        <x:v>4121364.0069834134</x:v>
      </x:c>
      <x:c r="AF99" s="50" t="n">
        <x:f>MAX(0,AE99*(1+EXP((LN(1+Real_MC_30Y!$J$11)-0.5*Real_MC_30Y!$J$12^2)+Real_MC_30Y!$J$12*((RAND()+RAND()+RAND()+RAND()+RAND()+RAND()+RAND()+RAND()+RAND()+RAND()+RAND()+RAND())-6))-1)+Real_MC_30Y!AF$58)</x:f>
        <x:v>4410223.149072954</x:v>
      </x:c>
    </x:row>
    <x:row r="100">
      <x:c r="A100">
        <x:v>96</x:v>
      </x:c>
      <x:c r="B100" s="50" t="n">
        <x:f>MAX(0,Liquidity_30Y!$C$14+Real_MC_30Y!B$57-Real_MC_30Y!B$56)</x:f>
        <x:v>1029031.25</x:v>
      </x:c>
      <x:c r="C100" s="50" t="n">
        <x:f>MAX(0,B100*(1+EXP((LN(1+Real_MC_30Y!$J$11)-0.5*Real_MC_30Y!$J$12^2)+Real_MC_30Y!$J$12*((RAND()+RAND()+RAND()+RAND()+RAND()+RAND()+RAND()+RAND()+RAND()+RAND()+RAND()+RAND())-6))-1)+Real_MC_30Y!C$58)</x:f>
        <x:v>927263.7676856839</x:v>
      </x:c>
      <x:c r="D100" s="50" t="n">
        <x:f>MAX(0,C100*(1+EXP((LN(1+Real_MC_30Y!$J$11)-0.5*Real_MC_30Y!$J$12^2)+Real_MC_30Y!$J$12*((RAND()+RAND()+RAND()+RAND()+RAND()+RAND()+RAND()+RAND()+RAND()+RAND()+RAND()+RAND())-6))-1)+Real_MC_30Y!D$58)</x:f>
        <x:v>1188833.3216571813</x:v>
      </x:c>
      <x:c r="E100" s="50" t="n">
        <x:f>MAX(0,D100*(1+EXP((LN(1+Real_MC_30Y!$J$11)-0.5*Real_MC_30Y!$J$12^2)+Real_MC_30Y!$J$12*((RAND()+RAND()+RAND()+RAND()+RAND()+RAND()+RAND()+RAND()+RAND()+RAND()+RAND()+RAND())-6))-1)+Real_MC_30Y!E$58)</x:f>
        <x:v>1161746.9123774513</x:v>
      </x:c>
      <x:c r="F100" s="50" t="n">
        <x:f>MAX(0,E100*(1+EXP((LN(1+Real_MC_30Y!$J$11)-0.5*Real_MC_30Y!$J$12^2)+Real_MC_30Y!$J$12*((RAND()+RAND()+RAND()+RAND()+RAND()+RAND()+RAND()+RAND()+RAND()+RAND()+RAND()+RAND())-6))-1)+Real_MC_30Y!F$58)</x:f>
        <x:v>1155729.8984058485</x:v>
      </x:c>
      <x:c r="G100" s="50" t="n">
        <x:f>MAX(0,F100*(1+EXP((LN(1+Real_MC_30Y!$J$11)-0.5*Real_MC_30Y!$J$12^2)+Real_MC_30Y!$J$12*((RAND()+RAND()+RAND()+RAND()+RAND()+RAND()+RAND()+RAND()+RAND()+RAND()+RAND()+RAND())-6))-1)+Real_MC_30Y!G$58)</x:f>
        <x:v>1069455.721432794</x:v>
      </x:c>
      <x:c r="H100" s="50" t="n">
        <x:f>MAX(0,G100*(1+EXP((LN(1+Real_MC_30Y!$J$11)-0.5*Real_MC_30Y!$J$12^2)+Real_MC_30Y!$J$12*((RAND()+RAND()+RAND()+RAND()+RAND()+RAND()+RAND()+RAND()+RAND()+RAND()+RAND()+RAND())-6))-1)+Real_MC_30Y!H$58)</x:f>
        <x:v>974047.4841800075</x:v>
      </x:c>
      <x:c r="I100" s="50" t="n">
        <x:f>MAX(0,H100*(1+EXP((LN(1+Real_MC_30Y!$J$11)-0.5*Real_MC_30Y!$J$12^2)+Real_MC_30Y!$J$12*((RAND()+RAND()+RAND()+RAND()+RAND()+RAND()+RAND()+RAND()+RAND()+RAND()+RAND()+RAND())-6))-1)+Real_MC_30Y!I$58)</x:f>
        <x:v>1181675.7937630161</x:v>
      </x:c>
      <x:c r="J100" s="50" t="n">
        <x:f>MAX(0,I100*(1+EXP((LN(1+Real_MC_30Y!$J$11)-0.5*Real_MC_30Y!$J$12^2)+Real_MC_30Y!$J$12*((RAND()+RAND()+RAND()+RAND()+RAND()+RAND()+RAND()+RAND()+RAND()+RAND()+RAND()+RAND())-6))-1)+Real_MC_30Y!J$58)</x:f>
        <x:v>1381807.4229482273</x:v>
      </x:c>
      <x:c r="K100" s="50" t="n">
        <x:f>MAX(0,J100*(1+EXP((LN(1+Real_MC_30Y!$J$11)-0.5*Real_MC_30Y!$J$12^2)+Real_MC_30Y!$J$12*((RAND()+RAND()+RAND()+RAND()+RAND()+RAND()+RAND()+RAND()+RAND()+RAND()+RAND()+RAND())-6))-1)+Real_MC_30Y!K$58)</x:f>
        <x:v>1376412.4273950679</x:v>
      </x:c>
      <x:c r="L100" s="50" t="n">
        <x:f>MAX(0,K100*(1+EXP((LN(1+Real_MC_30Y!$J$11)-0.5*Real_MC_30Y!$J$12^2)+Real_MC_30Y!$J$12*((RAND()+RAND()+RAND()+RAND()+RAND()+RAND()+RAND()+RAND()+RAND()+RAND()+RAND()+RAND())-6))-1)+Real_MC_30Y!L$58)</x:f>
        <x:v>1115952.895327902</x:v>
      </x:c>
      <x:c r="M100" s="50" t="n">
        <x:f>MAX(0,L100*(1+EXP((LN(1+Real_MC_30Y!$J$11)-0.5*Real_MC_30Y!$J$12^2)+Real_MC_30Y!$J$12*((RAND()+RAND()+RAND()+RAND()+RAND()+RAND()+RAND()+RAND()+RAND()+RAND()+RAND()+RAND())-6))-1)+Real_MC_30Y!M$58)</x:f>
        <x:v>1232597.4685393462</x:v>
      </x:c>
      <x:c r="N100" s="50" t="n">
        <x:f>MAX(0,M100*(1+EXP((LN(1+Real_MC_30Y!$J$11)-0.5*Real_MC_30Y!$J$12^2)+Real_MC_30Y!$J$12*((RAND()+RAND()+RAND()+RAND()+RAND()+RAND()+RAND()+RAND()+RAND()+RAND()+RAND()+RAND())-6))-1)+Real_MC_30Y!N$58)</x:f>
        <x:v>929974.3272435195</x:v>
      </x:c>
      <x:c r="O100" s="50" t="n">
        <x:f>MAX(0,N100*(1+EXP((LN(1+Real_MC_30Y!$J$11)-0.5*Real_MC_30Y!$J$12^2)+Real_MC_30Y!$J$12*((RAND()+RAND()+RAND()+RAND()+RAND()+RAND()+RAND()+RAND()+RAND()+RAND()+RAND()+RAND())-6))-1)+Real_MC_30Y!O$58)</x:f>
        <x:v>1160195.6961291397</x:v>
      </x:c>
      <x:c r="P100" s="50" t="n">
        <x:f>MAX(0,O100*(1+EXP((LN(1+Real_MC_30Y!$J$11)-0.5*Real_MC_30Y!$J$12^2)+Real_MC_30Y!$J$12*((RAND()+RAND()+RAND()+RAND()+RAND()+RAND()+RAND()+RAND()+RAND()+RAND()+RAND()+RAND())-6))-1)+Real_MC_30Y!P$58)</x:f>
        <x:v>1315731.1236835744</x:v>
      </x:c>
      <x:c r="Q100" s="50" t="n">
        <x:f>MAX(0,P100*(1+EXP((LN(1+Real_MC_30Y!$J$11)-0.5*Real_MC_30Y!$J$12^2)+Real_MC_30Y!$J$12*((RAND()+RAND()+RAND()+RAND()+RAND()+RAND()+RAND()+RAND()+RAND()+RAND()+RAND()+RAND())-6))-1)+Real_MC_30Y!Q$58)</x:f>
        <x:v>1135786.0712837102</x:v>
      </x:c>
      <x:c r="R100" s="50" t="n">
        <x:f>MAX(0,Q100*(1+EXP((LN(1+Real_MC_30Y!$J$11)-0.5*Real_MC_30Y!$J$12^2)+Real_MC_30Y!$J$12*((RAND()+RAND()+RAND()+RAND()+RAND()+RAND()+RAND()+RAND()+RAND()+RAND()+RAND()+RAND())-6))-1)+Real_MC_30Y!R$58)</x:f>
        <x:v>1186642.16766489</x:v>
      </x:c>
      <x:c r="S100" s="50" t="n">
        <x:f>MAX(0,R100*(1+EXP((LN(1+Real_MC_30Y!$J$11)-0.5*Real_MC_30Y!$J$12^2)+Real_MC_30Y!$J$12*((RAND()+RAND()+RAND()+RAND()+RAND()+RAND()+RAND()+RAND()+RAND()+RAND()+RAND()+RAND())-6))-1)+Real_MC_30Y!S$58)</x:f>
        <x:v>1428269.711782882</x:v>
      </x:c>
      <x:c r="T100" s="50" t="n">
        <x:f>MAX(0,S100*(1+EXP((LN(1+Real_MC_30Y!$J$11)-0.5*Real_MC_30Y!$J$12^2)+Real_MC_30Y!$J$12*((RAND()+RAND()+RAND()+RAND()+RAND()+RAND()+RAND()+RAND()+RAND()+RAND()+RAND()+RAND())-6))-1)+Real_MC_30Y!T$58)</x:f>
        <x:v>1449418.0218393616</x:v>
      </x:c>
      <x:c r="U100" s="50" t="n">
        <x:f>MAX(0,T100*(1+EXP((LN(1+Real_MC_30Y!$J$11)-0.5*Real_MC_30Y!$J$12^2)+Real_MC_30Y!$J$12*((RAND()+RAND()+RAND()+RAND()+RAND()+RAND()+RAND()+RAND()+RAND()+RAND()+RAND()+RAND())-6))-1)+Real_MC_30Y!U$58)</x:f>
        <x:v>1423150.3757498947</x:v>
      </x:c>
      <x:c r="V100" s="50" t="n">
        <x:f>MAX(0,U100*(1+EXP((LN(1+Real_MC_30Y!$J$11)-0.5*Real_MC_30Y!$J$12^2)+Real_MC_30Y!$J$12*((RAND()+RAND()+RAND()+RAND()+RAND()+RAND()+RAND()+RAND()+RAND()+RAND()+RAND()+RAND())-6))-1)+Real_MC_30Y!V$58)</x:f>
        <x:v>1446103.5969152628</x:v>
      </x:c>
      <x:c r="W100" s="50" t="n">
        <x:f>MAX(0,V100*(1+EXP((LN(1+Real_MC_30Y!$J$11)-0.5*Real_MC_30Y!$J$12^2)+Real_MC_30Y!$J$12*((RAND()+RAND()+RAND()+RAND()+RAND()+RAND()+RAND()+RAND()+RAND()+RAND()+RAND()+RAND())-6))-1)+Real_MC_30Y!W$58)</x:f>
        <x:v>1556866.6338307168</x:v>
      </x:c>
      <x:c r="X100" s="50" t="n">
        <x:f>MAX(0,W100*(1+EXP((LN(1+Real_MC_30Y!$J$11)-0.5*Real_MC_30Y!$J$12^2)+Real_MC_30Y!$J$12*((RAND()+RAND()+RAND()+RAND()+RAND()+RAND()+RAND()+RAND()+RAND()+RAND()+RAND()+RAND())-6))-1)+Real_MC_30Y!X$58)</x:f>
        <x:v>1577101.4647330688</x:v>
      </x:c>
      <x:c r="Y100" s="50" t="n">
        <x:f>MAX(0,X100*(1+EXP((LN(1+Real_MC_30Y!$J$11)-0.5*Real_MC_30Y!$J$12^2)+Real_MC_30Y!$J$12*((RAND()+RAND()+RAND()+RAND()+RAND()+RAND()+RAND()+RAND()+RAND()+RAND()+RAND()+RAND())-6))-1)+Real_MC_30Y!Y$58)</x:f>
        <x:v>1652856.8110699798</x:v>
      </x:c>
      <x:c r="Z100" s="50" t="n">
        <x:f>MAX(0,Y100*(1+EXP((LN(1+Real_MC_30Y!$J$11)-0.5*Real_MC_30Y!$J$12^2)+Real_MC_30Y!$J$12*((RAND()+RAND()+RAND()+RAND()+RAND()+RAND()+RAND()+RAND()+RAND()+RAND()+RAND()+RAND())-6))-1)+Real_MC_30Y!Z$58)</x:f>
        <x:v>1880475.4588764058</x:v>
      </x:c>
      <x:c r="AA100" s="50" t="n">
        <x:f>MAX(0,Z100*(1+EXP((LN(1+Real_MC_30Y!$J$11)-0.5*Real_MC_30Y!$J$12^2)+Real_MC_30Y!$J$12*((RAND()+RAND()+RAND()+RAND()+RAND()+RAND()+RAND()+RAND()+RAND()+RAND()+RAND()+RAND())-6))-1)+Real_MC_30Y!AA$58)</x:f>
        <x:v>1917423.27783136</x:v>
      </x:c>
      <x:c r="AB100" s="50" t="n">
        <x:f>MAX(0,AA100*(1+EXP((LN(1+Real_MC_30Y!$J$11)-0.5*Real_MC_30Y!$J$12^2)+Real_MC_30Y!$J$12*((RAND()+RAND()+RAND()+RAND()+RAND()+RAND()+RAND()+RAND()+RAND()+RAND()+RAND()+RAND())-6))-1)+Real_MC_30Y!AB$58)</x:f>
        <x:v>2417932.7430530465</x:v>
      </x:c>
      <x:c r="AC100" s="50" t="n">
        <x:f>MAX(0,AB100*(1+EXP((LN(1+Real_MC_30Y!$J$11)-0.5*Real_MC_30Y!$J$12^2)+Real_MC_30Y!$J$12*((RAND()+RAND()+RAND()+RAND()+RAND()+RAND()+RAND()+RAND()+RAND()+RAND()+RAND()+RAND())-6))-1)+Real_MC_30Y!AC$58)</x:f>
        <x:v>2791806.7621291648</x:v>
      </x:c>
      <x:c r="AD100" s="50" t="n">
        <x:f>MAX(0,AC100*(1+EXP((LN(1+Real_MC_30Y!$J$11)-0.5*Real_MC_30Y!$J$12^2)+Real_MC_30Y!$J$12*((RAND()+RAND()+RAND()+RAND()+RAND()+RAND()+RAND()+RAND()+RAND()+RAND()+RAND()+RAND())-6))-1)+Real_MC_30Y!AD$58)</x:f>
        <x:v>2798215.1853340794</x:v>
      </x:c>
      <x:c r="AE100" s="50" t="n">
        <x:f>MAX(0,AD100*(1+EXP((LN(1+Real_MC_30Y!$J$11)-0.5*Real_MC_30Y!$J$12^2)+Real_MC_30Y!$J$12*((RAND()+RAND()+RAND()+RAND()+RAND()+RAND()+RAND()+RAND()+RAND()+RAND()+RAND()+RAND())-6))-1)+Real_MC_30Y!AE$58)</x:f>
        <x:v>2530995.599950452</x:v>
      </x:c>
      <x:c r="AF100" s="50" t="n">
        <x:f>MAX(0,AE100*(1+EXP((LN(1+Real_MC_30Y!$J$11)-0.5*Real_MC_30Y!$J$12^2)+Real_MC_30Y!$J$12*((RAND()+RAND()+RAND()+RAND()+RAND()+RAND()+RAND()+RAND()+RAND()+RAND()+RAND()+RAND())-6))-1)+Real_MC_30Y!AF$58)</x:f>
        <x:v>3158304.3495905604</x:v>
      </x:c>
    </x:row>
    <x:row r="101">
      <x:c r="A101">
        <x:v>97</x:v>
      </x:c>
      <x:c r="B101" s="50" t="n">
        <x:f>MAX(0,Liquidity_30Y!$C$14+Real_MC_30Y!B$57-Real_MC_30Y!B$56)</x:f>
        <x:v>1029031.25</x:v>
      </x:c>
      <x:c r="C101" s="50" t="n">
        <x:f>MAX(0,B101*(1+EXP((LN(1+Real_MC_30Y!$J$11)-0.5*Real_MC_30Y!$J$12^2)+Real_MC_30Y!$J$12*((RAND()+RAND()+RAND()+RAND()+RAND()+RAND()+RAND()+RAND()+RAND()+RAND()+RAND()+RAND())-6))-1)+Real_MC_30Y!C$58)</x:f>
        <x:v>916281.5023237307</x:v>
      </x:c>
      <x:c r="D101" s="50" t="n">
        <x:f>MAX(0,C101*(1+EXP((LN(1+Real_MC_30Y!$J$11)-0.5*Real_MC_30Y!$J$12^2)+Real_MC_30Y!$J$12*((RAND()+RAND()+RAND()+RAND()+RAND()+RAND()+RAND()+RAND()+RAND()+RAND()+RAND()+RAND())-6))-1)+Real_MC_30Y!D$58)</x:f>
        <x:v>1025934.2973933301</x:v>
      </x:c>
      <x:c r="E101" s="50" t="n">
        <x:f>MAX(0,D101*(1+EXP((LN(1+Real_MC_30Y!$J$11)-0.5*Real_MC_30Y!$J$12^2)+Real_MC_30Y!$J$12*((RAND()+RAND()+RAND()+RAND()+RAND()+RAND()+RAND()+RAND()+RAND()+RAND()+RAND()+RAND())-6))-1)+Real_MC_30Y!E$58)</x:f>
        <x:v>1127348.5924030175</x:v>
      </x:c>
      <x:c r="F101" s="50" t="n">
        <x:f>MAX(0,E101*(1+EXP((LN(1+Real_MC_30Y!$J$11)-0.5*Real_MC_30Y!$J$12^2)+Real_MC_30Y!$J$12*((RAND()+RAND()+RAND()+RAND()+RAND()+RAND()+RAND()+RAND()+RAND()+RAND()+RAND()+RAND())-6))-1)+Real_MC_30Y!F$58)</x:f>
        <x:v>1236287.0765848914</x:v>
      </x:c>
      <x:c r="G101" s="50" t="n">
        <x:f>MAX(0,F101*(1+EXP((LN(1+Real_MC_30Y!$J$11)-0.5*Real_MC_30Y!$J$12^2)+Real_MC_30Y!$J$12*((RAND()+RAND()+RAND()+RAND()+RAND()+RAND()+RAND()+RAND()+RAND()+RAND()+RAND()+RAND())-6))-1)+Real_MC_30Y!G$58)</x:f>
        <x:v>1121970.438930217</x:v>
      </x:c>
      <x:c r="H101" s="50" t="n">
        <x:f>MAX(0,G101*(1+EXP((LN(1+Real_MC_30Y!$J$11)-0.5*Real_MC_30Y!$J$12^2)+Real_MC_30Y!$J$12*((RAND()+RAND()+RAND()+RAND()+RAND()+RAND()+RAND()+RAND()+RAND()+RAND()+RAND()+RAND())-6))-1)+Real_MC_30Y!H$58)</x:f>
        <x:v>1451433.7667070706</x:v>
      </x:c>
      <x:c r="I101" s="50" t="n">
        <x:f>MAX(0,H101*(1+EXP((LN(1+Real_MC_30Y!$J$11)-0.5*Real_MC_30Y!$J$12^2)+Real_MC_30Y!$J$12*((RAND()+RAND()+RAND()+RAND()+RAND()+RAND()+RAND()+RAND()+RAND()+RAND()+RAND()+RAND())-6))-1)+Real_MC_30Y!I$58)</x:f>
        <x:v>1399586.7291949117</x:v>
      </x:c>
      <x:c r="J101" s="50" t="n">
        <x:f>MAX(0,I101*(1+EXP((LN(1+Real_MC_30Y!$J$11)-0.5*Real_MC_30Y!$J$12^2)+Real_MC_30Y!$J$12*((RAND()+RAND()+RAND()+RAND()+RAND()+RAND()+RAND()+RAND()+RAND()+RAND()+RAND()+RAND())-6))-1)+Real_MC_30Y!J$58)</x:f>
        <x:v>1670157.0240113377</x:v>
      </x:c>
      <x:c r="K101" s="50" t="n">
        <x:f>MAX(0,J101*(1+EXP((LN(1+Real_MC_30Y!$J$11)-0.5*Real_MC_30Y!$J$12^2)+Real_MC_30Y!$J$12*((RAND()+RAND()+RAND()+RAND()+RAND()+RAND()+RAND()+RAND()+RAND()+RAND()+RAND()+RAND())-6))-1)+Real_MC_30Y!K$58)</x:f>
        <x:v>2089195.9021685102</x:v>
      </x:c>
      <x:c r="L101" s="50" t="n">
        <x:f>MAX(0,K101*(1+EXP((LN(1+Real_MC_30Y!$J$11)-0.5*Real_MC_30Y!$J$12^2)+Real_MC_30Y!$J$12*((RAND()+RAND()+RAND()+RAND()+RAND()+RAND()+RAND()+RAND()+RAND()+RAND()+RAND()+RAND())-6))-1)+Real_MC_30Y!L$58)</x:f>
        <x:v>1969694.9117830691</x:v>
      </x:c>
      <x:c r="M101" s="50" t="n">
        <x:f>MAX(0,L101*(1+EXP((LN(1+Real_MC_30Y!$J$11)-0.5*Real_MC_30Y!$J$12^2)+Real_MC_30Y!$J$12*((RAND()+RAND()+RAND()+RAND()+RAND()+RAND()+RAND()+RAND()+RAND()+RAND()+RAND()+RAND())-6))-1)+Real_MC_30Y!M$58)</x:f>
        <x:v>1735983.1055844931</x:v>
      </x:c>
      <x:c r="N101" s="50" t="n">
        <x:f>MAX(0,M101*(1+EXP((LN(1+Real_MC_30Y!$J$11)-0.5*Real_MC_30Y!$J$12^2)+Real_MC_30Y!$J$12*((RAND()+RAND()+RAND()+RAND()+RAND()+RAND()+RAND()+RAND()+RAND()+RAND()+RAND()+RAND())-6))-1)+Real_MC_30Y!N$58)</x:f>
        <x:v>1581450.5388566186</x:v>
      </x:c>
      <x:c r="O101" s="50" t="n">
        <x:f>MAX(0,N101*(1+EXP((LN(1+Real_MC_30Y!$J$11)-0.5*Real_MC_30Y!$J$12^2)+Real_MC_30Y!$J$12*((RAND()+RAND()+RAND()+RAND()+RAND()+RAND()+RAND()+RAND()+RAND()+RAND()+RAND()+RAND())-6))-1)+Real_MC_30Y!O$58)</x:f>
        <x:v>1901023.8642221822</x:v>
      </x:c>
      <x:c r="P101" s="50" t="n">
        <x:f>MAX(0,O101*(1+EXP((LN(1+Real_MC_30Y!$J$11)-0.5*Real_MC_30Y!$J$12^2)+Real_MC_30Y!$J$12*((RAND()+RAND()+RAND()+RAND()+RAND()+RAND()+RAND()+RAND()+RAND()+RAND()+RAND()+RAND())-6))-1)+Real_MC_30Y!P$58)</x:f>
        <x:v>1941622.0383572788</x:v>
      </x:c>
      <x:c r="Q101" s="50" t="n">
        <x:f>MAX(0,P101*(1+EXP((LN(1+Real_MC_30Y!$J$11)-0.5*Real_MC_30Y!$J$12^2)+Real_MC_30Y!$J$12*((RAND()+RAND()+RAND()+RAND()+RAND()+RAND()+RAND()+RAND()+RAND()+RAND()+RAND()+RAND())-6))-1)+Real_MC_30Y!Q$58)</x:f>
        <x:v>2053222.4529681918</x:v>
      </x:c>
      <x:c r="R101" s="50" t="n">
        <x:f>MAX(0,Q101*(1+EXP((LN(1+Real_MC_30Y!$J$11)-0.5*Real_MC_30Y!$J$12^2)+Real_MC_30Y!$J$12*((RAND()+RAND()+RAND()+RAND()+RAND()+RAND()+RAND()+RAND()+RAND()+RAND()+RAND()+RAND())-6))-1)+Real_MC_30Y!R$58)</x:f>
        <x:v>1894365.1869742617</x:v>
      </x:c>
      <x:c r="S101" s="50" t="n">
        <x:f>MAX(0,R101*(1+EXP((LN(1+Real_MC_30Y!$J$11)-0.5*Real_MC_30Y!$J$12^2)+Real_MC_30Y!$J$12*((RAND()+RAND()+RAND()+RAND()+RAND()+RAND()+RAND()+RAND()+RAND()+RAND()+RAND()+RAND())-6))-1)+Real_MC_30Y!S$58)</x:f>
        <x:v>1570497.810341806</x:v>
      </x:c>
      <x:c r="T101" s="50" t="n">
        <x:f>MAX(0,S101*(1+EXP((LN(1+Real_MC_30Y!$J$11)-0.5*Real_MC_30Y!$J$12^2)+Real_MC_30Y!$J$12*((RAND()+RAND()+RAND()+RAND()+RAND()+RAND()+RAND()+RAND()+RAND()+RAND()+RAND()+RAND())-6))-1)+Real_MC_30Y!T$58)</x:f>
        <x:v>1345539.732861374</x:v>
      </x:c>
      <x:c r="U101" s="50" t="n">
        <x:f>MAX(0,T101*(1+EXP((LN(1+Real_MC_30Y!$J$11)-0.5*Real_MC_30Y!$J$12^2)+Real_MC_30Y!$J$12*((RAND()+RAND()+RAND()+RAND()+RAND()+RAND()+RAND()+RAND()+RAND()+RAND()+RAND()+RAND())-6))-1)+Real_MC_30Y!U$58)</x:f>
        <x:v>1455900.9322316942</x:v>
      </x:c>
      <x:c r="V101" s="50" t="n">
        <x:f>MAX(0,U101*(1+EXP((LN(1+Real_MC_30Y!$J$11)-0.5*Real_MC_30Y!$J$12^2)+Real_MC_30Y!$J$12*((RAND()+RAND()+RAND()+RAND()+RAND()+RAND()+RAND()+RAND()+RAND()+RAND()+RAND()+RAND())-6))-1)+Real_MC_30Y!V$58)</x:f>
        <x:v>1463769.935161236</x:v>
      </x:c>
      <x:c r="W101" s="50" t="n">
        <x:f>MAX(0,V101*(1+EXP((LN(1+Real_MC_30Y!$J$11)-0.5*Real_MC_30Y!$J$12^2)+Real_MC_30Y!$J$12*((RAND()+RAND()+RAND()+RAND()+RAND()+RAND()+RAND()+RAND()+RAND()+RAND()+RAND()+RAND())-6))-1)+Real_MC_30Y!W$58)</x:f>
        <x:v>1777727.89268731</x:v>
      </x:c>
      <x:c r="X101" s="50" t="n">
        <x:f>MAX(0,W101*(1+EXP((LN(1+Real_MC_30Y!$J$11)-0.5*Real_MC_30Y!$J$12^2)+Real_MC_30Y!$J$12*((RAND()+RAND()+RAND()+RAND()+RAND()+RAND()+RAND()+RAND()+RAND()+RAND()+RAND()+RAND())-6))-1)+Real_MC_30Y!X$58)</x:f>
        <x:v>2126552.4075300107</x:v>
      </x:c>
      <x:c r="Y101" s="50" t="n">
        <x:f>MAX(0,X101*(1+EXP((LN(1+Real_MC_30Y!$J$11)-0.5*Real_MC_30Y!$J$12^2)+Real_MC_30Y!$J$12*((RAND()+RAND()+RAND()+RAND()+RAND()+RAND()+RAND()+RAND()+RAND()+RAND()+RAND()+RAND())-6))-1)+Real_MC_30Y!Y$58)</x:f>
        <x:v>2019444.6385949482</x:v>
      </x:c>
      <x:c r="Z101" s="50" t="n">
        <x:f>MAX(0,Y101*(1+EXP((LN(1+Real_MC_30Y!$J$11)-0.5*Real_MC_30Y!$J$12^2)+Real_MC_30Y!$J$12*((RAND()+RAND()+RAND()+RAND()+RAND()+RAND()+RAND()+RAND()+RAND()+RAND()+RAND()+RAND())-6))-1)+Real_MC_30Y!Z$58)</x:f>
        <x:v>2057003.6538384382</x:v>
      </x:c>
      <x:c r="AA101" s="50" t="n">
        <x:f>MAX(0,Z101*(1+EXP((LN(1+Real_MC_30Y!$J$11)-0.5*Real_MC_30Y!$J$12^2)+Real_MC_30Y!$J$12*((RAND()+RAND()+RAND()+RAND()+RAND()+RAND()+RAND()+RAND()+RAND()+RAND()+RAND()+RAND())-6))-1)+Real_MC_30Y!AA$58)</x:f>
        <x:v>2187828.098269386</x:v>
      </x:c>
      <x:c r="AB101" s="50" t="n">
        <x:f>MAX(0,AA101*(1+EXP((LN(1+Real_MC_30Y!$J$11)-0.5*Real_MC_30Y!$J$12^2)+Real_MC_30Y!$J$12*((RAND()+RAND()+RAND()+RAND()+RAND()+RAND()+RAND()+RAND()+RAND()+RAND()+RAND()+RAND())-6))-1)+Real_MC_30Y!AB$58)</x:f>
        <x:v>2393090.024976603</x:v>
      </x:c>
      <x:c r="AC101" s="50" t="n">
        <x:f>MAX(0,AB101*(1+EXP((LN(1+Real_MC_30Y!$J$11)-0.5*Real_MC_30Y!$J$12^2)+Real_MC_30Y!$J$12*((RAND()+RAND()+RAND()+RAND()+RAND()+RAND()+RAND()+RAND()+RAND()+RAND()+RAND()+RAND())-6))-1)+Real_MC_30Y!AC$58)</x:f>
        <x:v>3859011.9818800543</x:v>
      </x:c>
      <x:c r="AD101" s="50" t="n">
        <x:f>MAX(0,AC101*(1+EXP((LN(1+Real_MC_30Y!$J$11)-0.5*Real_MC_30Y!$J$12^2)+Real_MC_30Y!$J$12*((RAND()+RAND()+RAND()+RAND()+RAND()+RAND()+RAND()+RAND()+RAND()+RAND()+RAND()+RAND())-6))-1)+Real_MC_30Y!AD$58)</x:f>
        <x:v>4645192.9687093645</x:v>
      </x:c>
      <x:c r="AE101" s="50" t="n">
        <x:f>MAX(0,AD101*(1+EXP((LN(1+Real_MC_30Y!$J$11)-0.5*Real_MC_30Y!$J$12^2)+Real_MC_30Y!$J$12*((RAND()+RAND()+RAND()+RAND()+RAND()+RAND()+RAND()+RAND()+RAND()+RAND()+RAND()+RAND())-6))-1)+Real_MC_30Y!AE$58)</x:f>
        <x:v>5136295.351532637</x:v>
      </x:c>
      <x:c r="AF101" s="50" t="n">
        <x:f>MAX(0,AE101*(1+EXP((LN(1+Real_MC_30Y!$J$11)-0.5*Real_MC_30Y!$J$12^2)+Real_MC_30Y!$J$12*((RAND()+RAND()+RAND()+RAND()+RAND()+RAND()+RAND()+RAND()+RAND()+RAND()+RAND()+RAND())-6))-1)+Real_MC_30Y!AF$58)</x:f>
        <x:v>5737450.799674509</x:v>
      </x:c>
    </x:row>
    <x:row r="102">
      <x:c r="A102">
        <x:v>98</x:v>
      </x:c>
      <x:c r="B102" s="50" t="n">
        <x:f>MAX(0,Liquidity_30Y!$C$14+Real_MC_30Y!B$57-Real_MC_30Y!B$56)</x:f>
        <x:v>1029031.25</x:v>
      </x:c>
      <x:c r="C102" s="50" t="n">
        <x:f>MAX(0,B102*(1+EXP((LN(1+Real_MC_30Y!$J$11)-0.5*Real_MC_30Y!$J$12^2)+Real_MC_30Y!$J$12*((RAND()+RAND()+RAND()+RAND()+RAND()+RAND()+RAND()+RAND()+RAND()+RAND()+RAND()+RAND())-6))-1)+Real_MC_30Y!C$58)</x:f>
        <x:v>968501.8219204064</x:v>
      </x:c>
      <x:c r="D102" s="50" t="n">
        <x:f>MAX(0,C102*(1+EXP((LN(1+Real_MC_30Y!$J$11)-0.5*Real_MC_30Y!$J$12^2)+Real_MC_30Y!$J$12*((RAND()+RAND()+RAND()+RAND()+RAND()+RAND()+RAND()+RAND()+RAND()+RAND()+RAND()+RAND())-6))-1)+Real_MC_30Y!D$58)</x:f>
        <x:v>904987.1439983097</x:v>
      </x:c>
      <x:c r="E102" s="50" t="n">
        <x:f>MAX(0,D102*(1+EXP((LN(1+Real_MC_30Y!$J$11)-0.5*Real_MC_30Y!$J$12^2)+Real_MC_30Y!$J$12*((RAND()+RAND()+RAND()+RAND()+RAND()+RAND()+RAND()+RAND()+RAND()+RAND()+RAND()+RAND())-6))-1)+Real_MC_30Y!E$58)</x:f>
        <x:v>853750.3663176588</x:v>
      </x:c>
      <x:c r="F102" s="50" t="n">
        <x:f>MAX(0,E102*(1+EXP((LN(1+Real_MC_30Y!$J$11)-0.5*Real_MC_30Y!$J$12^2)+Real_MC_30Y!$J$12*((RAND()+RAND()+RAND()+RAND()+RAND()+RAND()+RAND()+RAND()+RAND()+RAND()+RAND()+RAND())-6))-1)+Real_MC_30Y!F$58)</x:f>
        <x:v>988747.6533119662</x:v>
      </x:c>
      <x:c r="G102" s="50" t="n">
        <x:f>MAX(0,F102*(1+EXP((LN(1+Real_MC_30Y!$J$11)-0.5*Real_MC_30Y!$J$12^2)+Real_MC_30Y!$J$12*((RAND()+RAND()+RAND()+RAND()+RAND()+RAND()+RAND()+RAND()+RAND()+RAND()+RAND()+RAND())-6))-1)+Real_MC_30Y!G$58)</x:f>
        <x:v>1084116.952539062</x:v>
      </x:c>
      <x:c r="H102" s="50" t="n">
        <x:f>MAX(0,G102*(1+EXP((LN(1+Real_MC_30Y!$J$11)-0.5*Real_MC_30Y!$J$12^2)+Real_MC_30Y!$J$12*((RAND()+RAND()+RAND()+RAND()+RAND()+RAND()+RAND()+RAND()+RAND()+RAND()+RAND()+RAND())-6))-1)+Real_MC_30Y!H$58)</x:f>
        <x:v>1240629.8370435156</x:v>
      </x:c>
      <x:c r="I102" s="50" t="n">
        <x:f>MAX(0,H102*(1+EXP((LN(1+Real_MC_30Y!$J$11)-0.5*Real_MC_30Y!$J$12^2)+Real_MC_30Y!$J$12*((RAND()+RAND()+RAND()+RAND()+RAND()+RAND()+RAND()+RAND()+RAND()+RAND()+RAND()+RAND())-6))-1)+Real_MC_30Y!I$58)</x:f>
        <x:v>1315830.1620861283</x:v>
      </x:c>
      <x:c r="J102" s="50" t="n">
        <x:f>MAX(0,I102*(1+EXP((LN(1+Real_MC_30Y!$J$11)-0.5*Real_MC_30Y!$J$12^2)+Real_MC_30Y!$J$12*((RAND()+RAND()+RAND()+RAND()+RAND()+RAND()+RAND()+RAND()+RAND()+RAND()+RAND()+RAND())-6))-1)+Real_MC_30Y!J$58)</x:f>
        <x:v>1291140.8740451126</x:v>
      </x:c>
      <x:c r="K102" s="50" t="n">
        <x:f>MAX(0,J102*(1+EXP((LN(1+Real_MC_30Y!$J$11)-0.5*Real_MC_30Y!$J$12^2)+Real_MC_30Y!$J$12*((RAND()+RAND()+RAND()+RAND()+RAND()+RAND()+RAND()+RAND()+RAND()+RAND()+RAND()+RAND())-6))-1)+Real_MC_30Y!K$58)</x:f>
        <x:v>1180514.984385374</x:v>
      </x:c>
      <x:c r="L102" s="50" t="n">
        <x:f>MAX(0,K102*(1+EXP((LN(1+Real_MC_30Y!$J$11)-0.5*Real_MC_30Y!$J$12^2)+Real_MC_30Y!$J$12*((RAND()+RAND()+RAND()+RAND()+RAND()+RAND()+RAND()+RAND()+RAND()+RAND()+RAND()+RAND())-6))-1)+Real_MC_30Y!L$58)</x:f>
        <x:v>1361943.6228354818</x:v>
      </x:c>
      <x:c r="M102" s="50" t="n">
        <x:f>MAX(0,L102*(1+EXP((LN(1+Real_MC_30Y!$J$11)-0.5*Real_MC_30Y!$J$12^2)+Real_MC_30Y!$J$12*((RAND()+RAND()+RAND()+RAND()+RAND()+RAND()+RAND()+RAND()+RAND()+RAND()+RAND()+RAND())-6))-1)+Real_MC_30Y!M$58)</x:f>
        <x:v>1173106.0090588895</x:v>
      </x:c>
      <x:c r="N102" s="50" t="n">
        <x:f>MAX(0,M102*(1+EXP((LN(1+Real_MC_30Y!$J$11)-0.5*Real_MC_30Y!$J$12^2)+Real_MC_30Y!$J$12*((RAND()+RAND()+RAND()+RAND()+RAND()+RAND()+RAND()+RAND()+RAND()+RAND()+RAND()+RAND())-6))-1)+Real_MC_30Y!N$58)</x:f>
        <x:v>1215110.429527262</x:v>
      </x:c>
      <x:c r="O102" s="50" t="n">
        <x:f>MAX(0,N102*(1+EXP((LN(1+Real_MC_30Y!$J$11)-0.5*Real_MC_30Y!$J$12^2)+Real_MC_30Y!$J$12*((RAND()+RAND()+RAND()+RAND()+RAND()+RAND()+RAND()+RAND()+RAND()+RAND()+RAND()+RAND())-6))-1)+Real_MC_30Y!O$58)</x:f>
        <x:v>1442059.5890822525</x:v>
      </x:c>
      <x:c r="P102" s="50" t="n">
        <x:f>MAX(0,O102*(1+EXP((LN(1+Real_MC_30Y!$J$11)-0.5*Real_MC_30Y!$J$12^2)+Real_MC_30Y!$J$12*((RAND()+RAND()+RAND()+RAND()+RAND()+RAND()+RAND()+RAND()+RAND()+RAND()+RAND()+RAND())-6))-1)+Real_MC_30Y!P$58)</x:f>
        <x:v>1856936.9991476662</x:v>
      </x:c>
      <x:c r="Q102" s="50" t="n">
        <x:f>MAX(0,P102*(1+EXP((LN(1+Real_MC_30Y!$J$11)-0.5*Real_MC_30Y!$J$12^2)+Real_MC_30Y!$J$12*((RAND()+RAND()+RAND()+RAND()+RAND()+RAND()+RAND()+RAND()+RAND()+RAND()+RAND()+RAND())-6))-1)+Real_MC_30Y!Q$58)</x:f>
        <x:v>2257161.660731443</x:v>
      </x:c>
      <x:c r="R102" s="50" t="n">
        <x:f>MAX(0,Q102*(1+EXP((LN(1+Real_MC_30Y!$J$11)-0.5*Real_MC_30Y!$J$12^2)+Real_MC_30Y!$J$12*((RAND()+RAND()+RAND()+RAND()+RAND()+RAND()+RAND()+RAND()+RAND()+RAND()+RAND()+RAND())-6))-1)+Real_MC_30Y!R$58)</x:f>
        <x:v>2606830.589009716</x:v>
      </x:c>
      <x:c r="S102" s="50" t="n">
        <x:f>MAX(0,R102*(1+EXP((LN(1+Real_MC_30Y!$J$11)-0.5*Real_MC_30Y!$J$12^2)+Real_MC_30Y!$J$12*((RAND()+RAND()+RAND()+RAND()+RAND()+RAND()+RAND()+RAND()+RAND()+RAND()+RAND()+RAND())-6))-1)+Real_MC_30Y!S$58)</x:f>
        <x:v>2811363.6548464093</x:v>
      </x:c>
      <x:c r="T102" s="50" t="n">
        <x:f>MAX(0,S102*(1+EXP((LN(1+Real_MC_30Y!$J$11)-0.5*Real_MC_30Y!$J$12^2)+Real_MC_30Y!$J$12*((RAND()+RAND()+RAND()+RAND()+RAND()+RAND()+RAND()+RAND()+RAND()+RAND()+RAND()+RAND())-6))-1)+Real_MC_30Y!T$58)</x:f>
        <x:v>2275786.090059531</x:v>
      </x:c>
      <x:c r="U102" s="50" t="n">
        <x:f>MAX(0,T102*(1+EXP((LN(1+Real_MC_30Y!$J$11)-0.5*Real_MC_30Y!$J$12^2)+Real_MC_30Y!$J$12*((RAND()+RAND()+RAND()+RAND()+RAND()+RAND()+RAND()+RAND()+RAND()+RAND()+RAND()+RAND())-6))-1)+Real_MC_30Y!U$58)</x:f>
        <x:v>2319527.671738054</x:v>
      </x:c>
      <x:c r="V102" s="50" t="n">
        <x:f>MAX(0,U102*(1+EXP((LN(1+Real_MC_30Y!$J$11)-0.5*Real_MC_30Y!$J$12^2)+Real_MC_30Y!$J$12*((RAND()+RAND()+RAND()+RAND()+RAND()+RAND()+RAND()+RAND()+RAND()+RAND()+RAND()+RAND())-6))-1)+Real_MC_30Y!V$58)</x:f>
        <x:v>2520196.485527493</x:v>
      </x:c>
      <x:c r="W102" s="50" t="n">
        <x:f>MAX(0,V102*(1+EXP((LN(1+Real_MC_30Y!$J$11)-0.5*Real_MC_30Y!$J$12^2)+Real_MC_30Y!$J$12*((RAND()+RAND()+RAND()+RAND()+RAND()+RAND()+RAND()+RAND()+RAND()+RAND()+RAND()+RAND())-6))-1)+Real_MC_30Y!W$58)</x:f>
        <x:v>2705823.398877953</x:v>
      </x:c>
      <x:c r="X102" s="50" t="n">
        <x:f>MAX(0,W102*(1+EXP((LN(1+Real_MC_30Y!$J$11)-0.5*Real_MC_30Y!$J$12^2)+Real_MC_30Y!$J$12*((RAND()+RAND()+RAND()+RAND()+RAND()+RAND()+RAND()+RAND()+RAND()+RAND()+RAND()+RAND())-6))-1)+Real_MC_30Y!X$58)</x:f>
        <x:v>2542954.57143037</x:v>
      </x:c>
      <x:c r="Y102" s="50" t="n">
        <x:f>MAX(0,X102*(1+EXP((LN(1+Real_MC_30Y!$J$11)-0.5*Real_MC_30Y!$J$12^2)+Real_MC_30Y!$J$12*((RAND()+RAND()+RAND()+RAND()+RAND()+RAND()+RAND()+RAND()+RAND()+RAND()+RAND()+RAND())-6))-1)+Real_MC_30Y!Y$58)</x:f>
        <x:v>2936371.035958516</x:v>
      </x:c>
      <x:c r="Z102" s="50" t="n">
        <x:f>MAX(0,Y102*(1+EXP((LN(1+Real_MC_30Y!$J$11)-0.5*Real_MC_30Y!$J$12^2)+Real_MC_30Y!$J$12*((RAND()+RAND()+RAND()+RAND()+RAND()+RAND()+RAND()+RAND()+RAND()+RAND()+RAND()+RAND())-6))-1)+Real_MC_30Y!Z$58)</x:f>
        <x:v>3040539.952143089</x:v>
      </x:c>
      <x:c r="AA102" s="50" t="n">
        <x:f>MAX(0,Z102*(1+EXP((LN(1+Real_MC_30Y!$J$11)-0.5*Real_MC_30Y!$J$12^2)+Real_MC_30Y!$J$12*((RAND()+RAND()+RAND()+RAND()+RAND()+RAND()+RAND()+RAND()+RAND()+RAND()+RAND()+RAND())-6))-1)+Real_MC_30Y!AA$58)</x:f>
        <x:v>3756373.4700827715</x:v>
      </x:c>
      <x:c r="AB102" s="50" t="n">
        <x:f>MAX(0,AA102*(1+EXP((LN(1+Real_MC_30Y!$J$11)-0.5*Real_MC_30Y!$J$12^2)+Real_MC_30Y!$J$12*((RAND()+RAND()+RAND()+RAND()+RAND()+RAND()+RAND()+RAND()+RAND()+RAND()+RAND()+RAND())-6))-1)+Real_MC_30Y!AB$58)</x:f>
        <x:v>3802225.622379031</x:v>
      </x:c>
      <x:c r="AC102" s="50" t="n">
        <x:f>MAX(0,AB102*(1+EXP((LN(1+Real_MC_30Y!$J$11)-0.5*Real_MC_30Y!$J$12^2)+Real_MC_30Y!$J$12*((RAND()+RAND()+RAND()+RAND()+RAND()+RAND()+RAND()+RAND()+RAND()+RAND()+RAND()+RAND())-6))-1)+Real_MC_30Y!AC$58)</x:f>
        <x:v>3612960.6314410726</x:v>
      </x:c>
      <x:c r="AD102" s="50" t="n">
        <x:f>MAX(0,AC102*(1+EXP((LN(1+Real_MC_30Y!$J$11)-0.5*Real_MC_30Y!$J$12^2)+Real_MC_30Y!$J$12*((RAND()+RAND()+RAND()+RAND()+RAND()+RAND()+RAND()+RAND()+RAND()+RAND()+RAND()+RAND())-6))-1)+Real_MC_30Y!AD$58)</x:f>
        <x:v>3734492.490938059</x:v>
      </x:c>
      <x:c r="AE102" s="50" t="n">
        <x:f>MAX(0,AD102*(1+EXP((LN(1+Real_MC_30Y!$J$11)-0.5*Real_MC_30Y!$J$12^2)+Real_MC_30Y!$J$12*((RAND()+RAND()+RAND()+RAND()+RAND()+RAND()+RAND()+RAND()+RAND()+RAND()+RAND()+RAND())-6))-1)+Real_MC_30Y!AE$58)</x:f>
        <x:v>2836983.4473505095</x:v>
      </x:c>
      <x:c r="AF102" s="50" t="n">
        <x:f>MAX(0,AE102*(1+EXP((LN(1+Real_MC_30Y!$J$11)-0.5*Real_MC_30Y!$J$12^2)+Real_MC_30Y!$J$12*((RAND()+RAND()+RAND()+RAND()+RAND()+RAND()+RAND()+RAND()+RAND()+RAND()+RAND()+RAND())-6))-1)+Real_MC_30Y!AF$58)</x:f>
        <x:v>3022536.212580085</x:v>
      </x:c>
    </x:row>
    <x:row r="103">
      <x:c r="A103">
        <x:v>99</x:v>
      </x:c>
      <x:c r="B103" s="50" t="n">
        <x:f>MAX(0,Liquidity_30Y!$C$14+Real_MC_30Y!B$57-Real_MC_30Y!B$56)</x:f>
        <x:v>1029031.25</x:v>
      </x:c>
      <x:c r="C103" s="50" t="n">
        <x:f>MAX(0,B103*(1+EXP((LN(1+Real_MC_30Y!$J$11)-0.5*Real_MC_30Y!$J$12^2)+Real_MC_30Y!$J$12*((RAND()+RAND()+RAND()+RAND()+RAND()+RAND()+RAND()+RAND()+RAND()+RAND()+RAND()+RAND())-6))-1)+Real_MC_30Y!C$58)</x:f>
        <x:v>1006992.0237278038</x:v>
      </x:c>
      <x:c r="D103" s="50" t="n">
        <x:f>MAX(0,C103*(1+EXP((LN(1+Real_MC_30Y!$J$11)-0.5*Real_MC_30Y!$J$12^2)+Real_MC_30Y!$J$12*((RAND()+RAND()+RAND()+RAND()+RAND()+RAND()+RAND()+RAND()+RAND()+RAND()+RAND()+RAND())-6))-1)+Real_MC_30Y!D$58)</x:f>
        <x:v>1133696.8929686095</x:v>
      </x:c>
      <x:c r="E103" s="50" t="n">
        <x:f>MAX(0,D103*(1+EXP((LN(1+Real_MC_30Y!$J$11)-0.5*Real_MC_30Y!$J$12^2)+Real_MC_30Y!$J$12*((RAND()+RAND()+RAND()+RAND()+RAND()+RAND()+RAND()+RAND()+RAND()+RAND()+RAND()+RAND())-6))-1)+Real_MC_30Y!E$58)</x:f>
        <x:v>973798.8434846486</x:v>
      </x:c>
      <x:c r="F103" s="50" t="n">
        <x:f>MAX(0,E103*(1+EXP((LN(1+Real_MC_30Y!$J$11)-0.5*Real_MC_30Y!$J$12^2)+Real_MC_30Y!$J$12*((RAND()+RAND()+RAND()+RAND()+RAND()+RAND()+RAND()+RAND()+RAND()+RAND()+RAND()+RAND())-6))-1)+Real_MC_30Y!F$58)</x:f>
        <x:v>1019246.026979373</x:v>
      </x:c>
      <x:c r="G103" s="50" t="n">
        <x:f>MAX(0,F103*(1+EXP((LN(1+Real_MC_30Y!$J$11)-0.5*Real_MC_30Y!$J$12^2)+Real_MC_30Y!$J$12*((RAND()+RAND()+RAND()+RAND()+RAND()+RAND()+RAND()+RAND()+RAND()+RAND()+RAND()+RAND())-6))-1)+Real_MC_30Y!G$58)</x:f>
        <x:v>1135034.135109817</x:v>
      </x:c>
      <x:c r="H103" s="50" t="n">
        <x:f>MAX(0,G103*(1+EXP((LN(1+Real_MC_30Y!$J$11)-0.5*Real_MC_30Y!$J$12^2)+Real_MC_30Y!$J$12*((RAND()+RAND()+RAND()+RAND()+RAND()+RAND()+RAND()+RAND()+RAND()+RAND()+RAND()+RAND())-6))-1)+Real_MC_30Y!H$58)</x:f>
        <x:v>893973.199013844</x:v>
      </x:c>
      <x:c r="I103" s="50" t="n">
        <x:f>MAX(0,H103*(1+EXP((LN(1+Real_MC_30Y!$J$11)-0.5*Real_MC_30Y!$J$12^2)+Real_MC_30Y!$J$12*((RAND()+RAND()+RAND()+RAND()+RAND()+RAND()+RAND()+RAND()+RAND()+RAND()+RAND()+RAND())-6))-1)+Real_MC_30Y!I$58)</x:f>
        <x:v>1038102.0082804714</x:v>
      </x:c>
      <x:c r="J103" s="50" t="n">
        <x:f>MAX(0,I103*(1+EXP((LN(1+Real_MC_30Y!$J$11)-0.5*Real_MC_30Y!$J$12^2)+Real_MC_30Y!$J$12*((RAND()+RAND()+RAND()+RAND()+RAND()+RAND()+RAND()+RAND()+RAND()+RAND()+RAND()+RAND())-6))-1)+Real_MC_30Y!J$58)</x:f>
        <x:v>904159.8747117459</x:v>
      </x:c>
      <x:c r="K103" s="50" t="n">
        <x:f>MAX(0,J103*(1+EXP((LN(1+Real_MC_30Y!$J$11)-0.5*Real_MC_30Y!$J$12^2)+Real_MC_30Y!$J$12*((RAND()+RAND()+RAND()+RAND()+RAND()+RAND()+RAND()+RAND()+RAND()+RAND()+RAND()+RAND())-6))-1)+Real_MC_30Y!K$58)</x:f>
        <x:v>1264649.789571673</x:v>
      </x:c>
      <x:c r="L103" s="50" t="n">
        <x:f>MAX(0,K103*(1+EXP((LN(1+Real_MC_30Y!$J$11)-0.5*Real_MC_30Y!$J$12^2)+Real_MC_30Y!$J$12*((RAND()+RAND()+RAND()+RAND()+RAND()+RAND()+RAND()+RAND()+RAND()+RAND()+RAND()+RAND())-6))-1)+Real_MC_30Y!L$58)</x:f>
        <x:v>1566139.062138643</x:v>
      </x:c>
      <x:c r="M103" s="50" t="n">
        <x:f>MAX(0,L103*(1+EXP((LN(1+Real_MC_30Y!$J$11)-0.5*Real_MC_30Y!$J$12^2)+Real_MC_30Y!$J$12*((RAND()+RAND()+RAND()+RAND()+RAND()+RAND()+RAND()+RAND()+RAND()+RAND()+RAND()+RAND())-6))-1)+Real_MC_30Y!M$58)</x:f>
        <x:v>1436947.8257048063</x:v>
      </x:c>
      <x:c r="N103" s="50" t="n">
        <x:f>MAX(0,M103*(1+EXP((LN(1+Real_MC_30Y!$J$11)-0.5*Real_MC_30Y!$J$12^2)+Real_MC_30Y!$J$12*((RAND()+RAND()+RAND()+RAND()+RAND()+RAND()+RAND()+RAND()+RAND()+RAND()+RAND()+RAND())-6))-1)+Real_MC_30Y!N$58)</x:f>
        <x:v>1990265.6352923978</x:v>
      </x:c>
      <x:c r="O103" s="50" t="n">
        <x:f>MAX(0,N103*(1+EXP((LN(1+Real_MC_30Y!$J$11)-0.5*Real_MC_30Y!$J$12^2)+Real_MC_30Y!$J$12*((RAND()+RAND()+RAND()+RAND()+RAND()+RAND()+RAND()+RAND()+RAND()+RAND()+RAND()+RAND())-6))-1)+Real_MC_30Y!O$58)</x:f>
        <x:v>2156381.796890714</x:v>
      </x:c>
      <x:c r="P103" s="50" t="n">
        <x:f>MAX(0,O103*(1+EXP((LN(1+Real_MC_30Y!$J$11)-0.5*Real_MC_30Y!$J$12^2)+Real_MC_30Y!$J$12*((RAND()+RAND()+RAND()+RAND()+RAND()+RAND()+RAND()+RAND()+RAND()+RAND()+RAND()+RAND())-6))-1)+Real_MC_30Y!P$58)</x:f>
        <x:v>2691397.7148887715</x:v>
      </x:c>
      <x:c r="Q103" s="50" t="n">
        <x:f>MAX(0,P103*(1+EXP((LN(1+Real_MC_30Y!$J$11)-0.5*Real_MC_30Y!$J$12^2)+Real_MC_30Y!$J$12*((RAND()+RAND()+RAND()+RAND()+RAND()+RAND()+RAND()+RAND()+RAND()+RAND()+RAND()+RAND())-6))-1)+Real_MC_30Y!Q$58)</x:f>
        <x:v>2654629.853831733</x:v>
      </x:c>
      <x:c r="R103" s="50" t="n">
        <x:f>MAX(0,Q103*(1+EXP((LN(1+Real_MC_30Y!$J$11)-0.5*Real_MC_30Y!$J$12^2)+Real_MC_30Y!$J$12*((RAND()+RAND()+RAND()+RAND()+RAND()+RAND()+RAND()+RAND()+RAND()+RAND()+RAND()+RAND())-6))-1)+Real_MC_30Y!R$58)</x:f>
        <x:v>2811442.361354795</x:v>
      </x:c>
      <x:c r="S103" s="50" t="n">
        <x:f>MAX(0,R103*(1+EXP((LN(1+Real_MC_30Y!$J$11)-0.5*Real_MC_30Y!$J$12^2)+Real_MC_30Y!$J$12*((RAND()+RAND()+RAND()+RAND()+RAND()+RAND()+RAND()+RAND()+RAND()+RAND()+RAND()+RAND())-6))-1)+Real_MC_30Y!S$58)</x:f>
        <x:v>2973584.3764022393</x:v>
      </x:c>
      <x:c r="T103" s="50" t="n">
        <x:f>MAX(0,S103*(1+EXP((LN(1+Real_MC_30Y!$J$11)-0.5*Real_MC_30Y!$J$12^2)+Real_MC_30Y!$J$12*((RAND()+RAND()+RAND()+RAND()+RAND()+RAND()+RAND()+RAND()+RAND()+RAND()+RAND()+RAND())-6))-1)+Real_MC_30Y!T$58)</x:f>
        <x:v>3669749.275604909</x:v>
      </x:c>
      <x:c r="U103" s="50" t="n">
        <x:f>MAX(0,T103*(1+EXP((LN(1+Real_MC_30Y!$J$11)-0.5*Real_MC_30Y!$J$12^2)+Real_MC_30Y!$J$12*((RAND()+RAND()+RAND()+RAND()+RAND()+RAND()+RAND()+RAND()+RAND()+RAND()+RAND()+RAND())-6))-1)+Real_MC_30Y!U$58)</x:f>
        <x:v>4153648.4426332233</x:v>
      </x:c>
      <x:c r="V103" s="50" t="n">
        <x:f>MAX(0,U103*(1+EXP((LN(1+Real_MC_30Y!$J$11)-0.5*Real_MC_30Y!$J$12^2)+Real_MC_30Y!$J$12*((RAND()+RAND()+RAND()+RAND()+RAND()+RAND()+RAND()+RAND()+RAND()+RAND()+RAND()+RAND())-6))-1)+Real_MC_30Y!V$58)</x:f>
        <x:v>4453849.800422513</x:v>
      </x:c>
      <x:c r="W103" s="50" t="n">
        <x:f>MAX(0,V103*(1+EXP((LN(1+Real_MC_30Y!$J$11)-0.5*Real_MC_30Y!$J$12^2)+Real_MC_30Y!$J$12*((RAND()+RAND()+RAND()+RAND()+RAND()+RAND()+RAND()+RAND()+RAND()+RAND()+RAND()+RAND())-6))-1)+Real_MC_30Y!W$58)</x:f>
        <x:v>4334146.973182744</x:v>
      </x:c>
      <x:c r="X103" s="50" t="n">
        <x:f>MAX(0,W103*(1+EXP((LN(1+Real_MC_30Y!$J$11)-0.5*Real_MC_30Y!$J$12^2)+Real_MC_30Y!$J$12*((RAND()+RAND()+RAND()+RAND()+RAND()+RAND()+RAND()+RAND()+RAND()+RAND()+RAND()+RAND())-6))-1)+Real_MC_30Y!X$58)</x:f>
        <x:v>5100690.085928781</x:v>
      </x:c>
      <x:c r="Y103" s="50" t="n">
        <x:f>MAX(0,X103*(1+EXP((LN(1+Real_MC_30Y!$J$11)-0.5*Real_MC_30Y!$J$12^2)+Real_MC_30Y!$J$12*((RAND()+RAND()+RAND()+RAND()+RAND()+RAND()+RAND()+RAND()+RAND()+RAND()+RAND()+RAND())-6))-1)+Real_MC_30Y!Y$58)</x:f>
        <x:v>6385461.022459703</x:v>
      </x:c>
      <x:c r="Z103" s="50" t="n">
        <x:f>MAX(0,Y103*(1+EXP((LN(1+Real_MC_30Y!$J$11)-0.5*Real_MC_30Y!$J$12^2)+Real_MC_30Y!$J$12*((RAND()+RAND()+RAND()+RAND()+RAND()+RAND()+RAND()+RAND()+RAND()+RAND()+RAND()+RAND())-6))-1)+Real_MC_30Y!Z$58)</x:f>
        <x:v>6815864.481580221</x:v>
      </x:c>
      <x:c r="AA103" s="50" t="n">
        <x:f>MAX(0,Z103*(1+EXP((LN(1+Real_MC_30Y!$J$11)-0.5*Real_MC_30Y!$J$12^2)+Real_MC_30Y!$J$12*((RAND()+RAND()+RAND()+RAND()+RAND()+RAND()+RAND()+RAND()+RAND()+RAND()+RAND()+RAND())-6))-1)+Real_MC_30Y!AA$58)</x:f>
        <x:v>7301119.255081516</x:v>
      </x:c>
      <x:c r="AB103" s="50" t="n">
        <x:f>MAX(0,AA103*(1+EXP((LN(1+Real_MC_30Y!$J$11)-0.5*Real_MC_30Y!$J$12^2)+Real_MC_30Y!$J$12*((RAND()+RAND()+RAND()+RAND()+RAND()+RAND()+RAND()+RAND()+RAND()+RAND()+RAND()+RAND())-6))-1)+Real_MC_30Y!AB$58)</x:f>
        <x:v>8130745.101322447</x:v>
      </x:c>
      <x:c r="AC103" s="50" t="n">
        <x:f>MAX(0,AB103*(1+EXP((LN(1+Real_MC_30Y!$J$11)-0.5*Real_MC_30Y!$J$12^2)+Real_MC_30Y!$J$12*((RAND()+RAND()+RAND()+RAND()+RAND()+RAND()+RAND()+RAND()+RAND()+RAND()+RAND()+RAND())-6))-1)+Real_MC_30Y!AC$58)</x:f>
        <x:v>7116754.488479888</x:v>
      </x:c>
      <x:c r="AD103" s="50" t="n">
        <x:f>MAX(0,AC103*(1+EXP((LN(1+Real_MC_30Y!$J$11)-0.5*Real_MC_30Y!$J$12^2)+Real_MC_30Y!$J$12*((RAND()+RAND()+RAND()+RAND()+RAND()+RAND()+RAND()+RAND()+RAND()+RAND()+RAND()+RAND())-6))-1)+Real_MC_30Y!AD$58)</x:f>
        <x:v>7495911.596212942</x:v>
      </x:c>
      <x:c r="AE103" s="50" t="n">
        <x:f>MAX(0,AD103*(1+EXP((LN(1+Real_MC_30Y!$J$11)-0.5*Real_MC_30Y!$J$12^2)+Real_MC_30Y!$J$12*((RAND()+RAND()+RAND()+RAND()+RAND()+RAND()+RAND()+RAND()+RAND()+RAND()+RAND()+RAND())-6))-1)+Real_MC_30Y!AE$58)</x:f>
        <x:v>8615265.369984468</x:v>
      </x:c>
      <x:c r="AF103" s="50" t="n">
        <x:f>MAX(0,AE103*(1+EXP((LN(1+Real_MC_30Y!$J$11)-0.5*Real_MC_30Y!$J$12^2)+Real_MC_30Y!$J$12*((RAND()+RAND()+RAND()+RAND()+RAND()+RAND()+RAND()+RAND()+RAND()+RAND()+RAND()+RAND())-6))-1)+Real_MC_30Y!AF$58)</x:f>
        <x:v>8958537.905805139</x:v>
      </x:c>
    </x:row>
    <x:row r="104">
      <x:c r="A104">
        <x:v>100</x:v>
      </x:c>
      <x:c r="B104" s="50" t="n">
        <x:f>MAX(0,Liquidity_30Y!$C$14+Real_MC_30Y!B$57-Real_MC_30Y!B$56)</x:f>
        <x:v>1029031.25</x:v>
      </x:c>
      <x:c r="C104" s="50" t="n">
        <x:f>MAX(0,B104*(1+EXP((LN(1+Real_MC_30Y!$J$11)-0.5*Real_MC_30Y!$J$12^2)+Real_MC_30Y!$J$12*((RAND()+RAND()+RAND()+RAND()+RAND()+RAND()+RAND()+RAND()+RAND()+RAND()+RAND()+RAND())-6))-1)+Real_MC_30Y!C$58)</x:f>
        <x:v>1137713.9653973738</x:v>
      </x:c>
      <x:c r="D104" s="50" t="n">
        <x:f>MAX(0,C104*(1+EXP((LN(1+Real_MC_30Y!$J$11)-0.5*Real_MC_30Y!$J$12^2)+Real_MC_30Y!$J$12*((RAND()+RAND()+RAND()+RAND()+RAND()+RAND()+RAND()+RAND()+RAND()+RAND()+RAND()+RAND())-6))-1)+Real_MC_30Y!D$58)</x:f>
        <x:v>1489362.3817028129</x:v>
      </x:c>
      <x:c r="E104" s="50" t="n">
        <x:f>MAX(0,D104*(1+EXP((LN(1+Real_MC_30Y!$J$11)-0.5*Real_MC_30Y!$J$12^2)+Real_MC_30Y!$J$12*((RAND()+RAND()+RAND()+RAND()+RAND()+RAND()+RAND()+RAND()+RAND()+RAND()+RAND()+RAND())-6))-1)+Real_MC_30Y!E$58)</x:f>
        <x:v>1383654.1027387907</x:v>
      </x:c>
      <x:c r="F104" s="50" t="n">
        <x:f>MAX(0,E104*(1+EXP((LN(1+Real_MC_30Y!$J$11)-0.5*Real_MC_30Y!$J$12^2)+Real_MC_30Y!$J$12*((RAND()+RAND()+RAND()+RAND()+RAND()+RAND()+RAND()+RAND()+RAND()+RAND()+RAND()+RAND())-6))-1)+Real_MC_30Y!F$58)</x:f>
        <x:v>1370728.2588891017</x:v>
      </x:c>
      <x:c r="G104" s="50" t="n">
        <x:f>MAX(0,F104*(1+EXP((LN(1+Real_MC_30Y!$J$11)-0.5*Real_MC_30Y!$J$12^2)+Real_MC_30Y!$J$12*((RAND()+RAND()+RAND()+RAND()+RAND()+RAND()+RAND()+RAND()+RAND()+RAND()+RAND()+RAND())-6))-1)+Real_MC_30Y!G$58)</x:f>
        <x:v>1391561.9254832168</x:v>
      </x:c>
      <x:c r="H104" s="50" t="n">
        <x:f>MAX(0,G104*(1+EXP((LN(1+Real_MC_30Y!$J$11)-0.5*Real_MC_30Y!$J$12^2)+Real_MC_30Y!$J$12*((RAND()+RAND()+RAND()+RAND()+RAND()+RAND()+RAND()+RAND()+RAND()+RAND()+RAND()+RAND())-6))-1)+Real_MC_30Y!H$58)</x:f>
        <x:v>1256684.4188968686</x:v>
      </x:c>
      <x:c r="I104" s="50" t="n">
        <x:f>MAX(0,H104*(1+EXP((LN(1+Real_MC_30Y!$J$11)-0.5*Real_MC_30Y!$J$12^2)+Real_MC_30Y!$J$12*((RAND()+RAND()+RAND()+RAND()+RAND()+RAND()+RAND()+RAND()+RAND()+RAND()+RAND()+RAND())-6))-1)+Real_MC_30Y!I$58)</x:f>
        <x:v>1334219.8076582074</x:v>
      </x:c>
      <x:c r="J104" s="50" t="n">
        <x:f>MAX(0,I104*(1+EXP((LN(1+Real_MC_30Y!$J$11)-0.5*Real_MC_30Y!$J$12^2)+Real_MC_30Y!$J$12*((RAND()+RAND()+RAND()+RAND()+RAND()+RAND()+RAND()+RAND()+RAND()+RAND()+RAND()+RAND())-6))-1)+Real_MC_30Y!J$58)</x:f>
        <x:v>1577113.4805203872</x:v>
      </x:c>
      <x:c r="K104" s="50" t="n">
        <x:f>MAX(0,J104*(1+EXP((LN(1+Real_MC_30Y!$J$11)-0.5*Real_MC_30Y!$J$12^2)+Real_MC_30Y!$J$12*((RAND()+RAND()+RAND()+RAND()+RAND()+RAND()+RAND()+RAND()+RAND()+RAND()+RAND()+RAND())-6))-1)+Real_MC_30Y!K$58)</x:f>
        <x:v>1484333.1933060205</x:v>
      </x:c>
      <x:c r="L104" s="50" t="n">
        <x:f>MAX(0,K104*(1+EXP((LN(1+Real_MC_30Y!$J$11)-0.5*Real_MC_30Y!$J$12^2)+Real_MC_30Y!$J$12*((RAND()+RAND()+RAND()+RAND()+RAND()+RAND()+RAND()+RAND()+RAND()+RAND()+RAND()+RAND())-6))-1)+Real_MC_30Y!L$58)</x:f>
        <x:v>1308551.303033172</x:v>
      </x:c>
      <x:c r="M104" s="50" t="n">
        <x:f>MAX(0,L104*(1+EXP((LN(1+Real_MC_30Y!$J$11)-0.5*Real_MC_30Y!$J$12^2)+Real_MC_30Y!$J$12*((RAND()+RAND()+RAND()+RAND()+RAND()+RAND()+RAND()+RAND()+RAND()+RAND()+RAND()+RAND())-6))-1)+Real_MC_30Y!M$58)</x:f>
        <x:v>1151960.8276875385</x:v>
      </x:c>
      <x:c r="N104" s="50" t="n">
        <x:f>MAX(0,M104*(1+EXP((LN(1+Real_MC_30Y!$J$11)-0.5*Real_MC_30Y!$J$12^2)+Real_MC_30Y!$J$12*((RAND()+RAND()+RAND()+RAND()+RAND()+RAND()+RAND()+RAND()+RAND()+RAND()+RAND()+RAND())-6))-1)+Real_MC_30Y!N$58)</x:f>
        <x:v>1184300.774155188</x:v>
      </x:c>
      <x:c r="O104" s="50" t="n">
        <x:f>MAX(0,N104*(1+EXP((LN(1+Real_MC_30Y!$J$11)-0.5*Real_MC_30Y!$J$12^2)+Real_MC_30Y!$J$12*((RAND()+RAND()+RAND()+RAND()+RAND()+RAND()+RAND()+RAND()+RAND()+RAND()+RAND()+RAND())-6))-1)+Real_MC_30Y!O$58)</x:f>
        <x:v>1105749.725314503</x:v>
      </x:c>
      <x:c r="P104" s="50" t="n">
        <x:f>MAX(0,O104*(1+EXP((LN(1+Real_MC_30Y!$J$11)-0.5*Real_MC_30Y!$J$12^2)+Real_MC_30Y!$J$12*((RAND()+RAND()+RAND()+RAND()+RAND()+RAND()+RAND()+RAND()+RAND()+RAND()+RAND()+RAND())-6))-1)+Real_MC_30Y!P$58)</x:f>
        <x:v>1086295.5044291357</x:v>
      </x:c>
      <x:c r="Q104" s="50" t="n">
        <x:f>MAX(0,P104*(1+EXP((LN(1+Real_MC_30Y!$J$11)-0.5*Real_MC_30Y!$J$12^2)+Real_MC_30Y!$J$12*((RAND()+RAND()+RAND()+RAND()+RAND()+RAND()+RAND()+RAND()+RAND()+RAND()+RAND()+RAND())-6))-1)+Real_MC_30Y!Q$58)</x:f>
        <x:v>970364.7902535285</x:v>
      </x:c>
      <x:c r="R104" s="50" t="n">
        <x:f>MAX(0,Q104*(1+EXP((LN(1+Real_MC_30Y!$J$11)-0.5*Real_MC_30Y!$J$12^2)+Real_MC_30Y!$J$12*((RAND()+RAND()+RAND()+RAND()+RAND()+RAND()+RAND()+RAND()+RAND()+RAND()+RAND()+RAND())-6))-1)+Real_MC_30Y!R$58)</x:f>
        <x:v>1154139.1392381026</x:v>
      </x:c>
      <x:c r="S104" s="50" t="n">
        <x:f>MAX(0,R104*(1+EXP((LN(1+Real_MC_30Y!$J$11)-0.5*Real_MC_30Y!$J$12^2)+Real_MC_30Y!$J$12*((RAND()+RAND()+RAND()+RAND()+RAND()+RAND()+RAND()+RAND()+RAND()+RAND()+RAND()+RAND())-6))-1)+Real_MC_30Y!S$58)</x:f>
        <x:v>1189923.5197638583</x:v>
      </x:c>
      <x:c r="T104" s="50" t="n">
        <x:f>MAX(0,S104*(1+EXP((LN(1+Real_MC_30Y!$J$11)-0.5*Real_MC_30Y!$J$12^2)+Real_MC_30Y!$J$12*((RAND()+RAND()+RAND()+RAND()+RAND()+RAND()+RAND()+RAND()+RAND()+RAND()+RAND()+RAND())-6))-1)+Real_MC_30Y!T$58)</x:f>
        <x:v>1194018.768161111</x:v>
      </x:c>
      <x:c r="U104" s="50" t="n">
        <x:f>MAX(0,T104*(1+EXP((LN(1+Real_MC_30Y!$J$11)-0.5*Real_MC_30Y!$J$12^2)+Real_MC_30Y!$J$12*((RAND()+RAND()+RAND()+RAND()+RAND()+RAND()+RAND()+RAND()+RAND()+RAND()+RAND()+RAND())-6))-1)+Real_MC_30Y!U$58)</x:f>
        <x:v>1311425.4220615793</x:v>
      </x:c>
      <x:c r="V104" s="50" t="n">
        <x:f>MAX(0,U104*(1+EXP((LN(1+Real_MC_30Y!$J$11)-0.5*Real_MC_30Y!$J$12^2)+Real_MC_30Y!$J$12*((RAND()+RAND()+RAND()+RAND()+RAND()+RAND()+RAND()+RAND()+RAND()+RAND()+RAND()+RAND())-6))-1)+Real_MC_30Y!V$58)</x:f>
        <x:v>1419007.2745949556</x:v>
      </x:c>
      <x:c r="W104" s="50" t="n">
        <x:f>MAX(0,V104*(1+EXP((LN(1+Real_MC_30Y!$J$11)-0.5*Real_MC_30Y!$J$12^2)+Real_MC_30Y!$J$12*((RAND()+RAND()+RAND()+RAND()+RAND()+RAND()+RAND()+RAND()+RAND()+RAND()+RAND()+RAND())-6))-1)+Real_MC_30Y!W$58)</x:f>
        <x:v>1364132.1320783698</x:v>
      </x:c>
      <x:c r="X104" s="50" t="n">
        <x:f>MAX(0,W104*(1+EXP((LN(1+Real_MC_30Y!$J$11)-0.5*Real_MC_30Y!$J$12^2)+Real_MC_30Y!$J$12*((RAND()+RAND()+RAND()+RAND()+RAND()+RAND()+RAND()+RAND()+RAND()+RAND()+RAND()+RAND())-6))-1)+Real_MC_30Y!X$58)</x:f>
        <x:v>1182459.4294420988</x:v>
      </x:c>
      <x:c r="Y104" s="50" t="n">
        <x:f>MAX(0,X104*(1+EXP((LN(1+Real_MC_30Y!$J$11)-0.5*Real_MC_30Y!$J$12^2)+Real_MC_30Y!$J$12*((RAND()+RAND()+RAND()+RAND()+RAND()+RAND()+RAND()+RAND()+RAND()+RAND()+RAND()+RAND())-6))-1)+Real_MC_30Y!Y$58)</x:f>
        <x:v>1067873.3690727542</x:v>
      </x:c>
      <x:c r="Z104" s="50" t="n">
        <x:f>MAX(0,Y104*(1+EXP((LN(1+Real_MC_30Y!$J$11)-0.5*Real_MC_30Y!$J$12^2)+Real_MC_30Y!$J$12*((RAND()+RAND()+RAND()+RAND()+RAND()+RAND()+RAND()+RAND()+RAND()+RAND()+RAND()+RAND())-6))-1)+Real_MC_30Y!Z$58)</x:f>
        <x:v>1160016.1666050158</x:v>
      </x:c>
      <x:c r="AA104" s="50" t="n">
        <x:f>MAX(0,Z104*(1+EXP((LN(1+Real_MC_30Y!$J$11)-0.5*Real_MC_30Y!$J$12^2)+Real_MC_30Y!$J$12*((RAND()+RAND()+RAND()+RAND()+RAND()+RAND()+RAND()+RAND()+RAND()+RAND()+RAND()+RAND())-6))-1)+Real_MC_30Y!AA$58)</x:f>
        <x:v>1008816.9246062767</x:v>
      </x:c>
      <x:c r="AB104" s="50" t="n">
        <x:f>MAX(0,AA104*(1+EXP((LN(1+Real_MC_30Y!$J$11)-0.5*Real_MC_30Y!$J$12^2)+Real_MC_30Y!$J$12*((RAND()+RAND()+RAND()+RAND()+RAND()+RAND()+RAND()+RAND()+RAND()+RAND()+RAND()+RAND())-6))-1)+Real_MC_30Y!AB$58)</x:f>
        <x:v>1121592.6551406898</x:v>
      </x:c>
      <x:c r="AC104" s="50" t="n">
        <x:f>MAX(0,AB104*(1+EXP((LN(1+Real_MC_30Y!$J$11)-0.5*Real_MC_30Y!$J$12^2)+Real_MC_30Y!$J$12*((RAND()+RAND()+RAND()+RAND()+RAND()+RAND()+RAND()+RAND()+RAND()+RAND()+RAND()+RAND())-6))-1)+Real_MC_30Y!AC$58)</x:f>
        <x:v>1325496.3017322295</x:v>
      </x:c>
      <x:c r="AD104" s="50" t="n">
        <x:f>MAX(0,AC104*(1+EXP((LN(1+Real_MC_30Y!$J$11)-0.5*Real_MC_30Y!$J$12^2)+Real_MC_30Y!$J$12*((RAND()+RAND()+RAND()+RAND()+RAND()+RAND()+RAND()+RAND()+RAND()+RAND()+RAND()+RAND())-6))-1)+Real_MC_30Y!AD$58)</x:f>
        <x:v>1256066.7097153356</x:v>
      </x:c>
      <x:c r="AE104" s="50" t="n">
        <x:f>MAX(0,AD104*(1+EXP((LN(1+Real_MC_30Y!$J$11)-0.5*Real_MC_30Y!$J$12^2)+Real_MC_30Y!$J$12*((RAND()+RAND()+RAND()+RAND()+RAND()+RAND()+RAND()+RAND()+RAND()+RAND()+RAND()+RAND())-6))-1)+Real_MC_30Y!AE$58)</x:f>
        <x:v>1393298.8011106735</x:v>
      </x:c>
      <x:c r="AF104" s="50" t="n">
        <x:f>MAX(0,AE104*(1+EXP((LN(1+Real_MC_30Y!$J$11)-0.5*Real_MC_30Y!$J$12^2)+Real_MC_30Y!$J$12*((RAND()+RAND()+RAND()+RAND()+RAND()+RAND()+RAND()+RAND()+RAND()+RAND()+RAND()+RAND())-6))-1)+Real_MC_30Y!AF$58)</x:f>
        <x:v>1277783.8134251344</x:v>
      </x:c>
    </x:row>
    <x:row r="105">
      <x:c r="A105">
        <x:v>101</x:v>
      </x:c>
      <x:c r="B105" s="50" t="n">
        <x:f>MAX(0,Liquidity_30Y!$C$14+Real_MC_30Y!B$57-Real_MC_30Y!B$56)</x:f>
        <x:v>1029031.25</x:v>
      </x:c>
      <x:c r="C105" s="50" t="n">
        <x:f>MAX(0,B105*(1+EXP((LN(1+Real_MC_30Y!$J$11)-0.5*Real_MC_30Y!$J$12^2)+Real_MC_30Y!$J$12*((RAND()+RAND()+RAND()+RAND()+RAND()+RAND()+RAND()+RAND()+RAND()+RAND()+RAND()+RAND())-6))-1)+Real_MC_30Y!C$58)</x:f>
        <x:v>1196289.625423334</x:v>
      </x:c>
      <x:c r="D105" s="50" t="n">
        <x:f>MAX(0,C105*(1+EXP((LN(1+Real_MC_30Y!$J$11)-0.5*Real_MC_30Y!$J$12^2)+Real_MC_30Y!$J$12*((RAND()+RAND()+RAND()+RAND()+RAND()+RAND()+RAND()+RAND()+RAND()+RAND()+RAND()+RAND())-6))-1)+Real_MC_30Y!D$58)</x:f>
        <x:v>1711680.2438962571</x:v>
      </x:c>
      <x:c r="E105" s="50" t="n">
        <x:f>MAX(0,D105*(1+EXP((LN(1+Real_MC_30Y!$J$11)-0.5*Real_MC_30Y!$J$12^2)+Real_MC_30Y!$J$12*((RAND()+RAND()+RAND()+RAND()+RAND()+RAND()+RAND()+RAND()+RAND()+RAND()+RAND()+RAND())-6))-1)+Real_MC_30Y!E$58)</x:f>
        <x:v>1356082.2187204342</x:v>
      </x:c>
      <x:c r="F105" s="50" t="n">
        <x:f>MAX(0,E105*(1+EXP((LN(1+Real_MC_30Y!$J$11)-0.5*Real_MC_30Y!$J$12^2)+Real_MC_30Y!$J$12*((RAND()+RAND()+RAND()+RAND()+RAND()+RAND()+RAND()+RAND()+RAND()+RAND()+RAND()+RAND())-6))-1)+Real_MC_30Y!F$58)</x:f>
        <x:v>1131691.3826071138</x:v>
      </x:c>
      <x:c r="G105" s="50" t="n">
        <x:f>MAX(0,F105*(1+EXP((LN(1+Real_MC_30Y!$J$11)-0.5*Real_MC_30Y!$J$12^2)+Real_MC_30Y!$J$12*((RAND()+RAND()+RAND()+RAND()+RAND()+RAND()+RAND()+RAND()+RAND()+RAND()+RAND()+RAND())-6))-1)+Real_MC_30Y!G$58)</x:f>
        <x:v>1143547.30055856</x:v>
      </x:c>
      <x:c r="H105" s="50" t="n">
        <x:f>MAX(0,G105*(1+EXP((LN(1+Real_MC_30Y!$J$11)-0.5*Real_MC_30Y!$J$12^2)+Real_MC_30Y!$J$12*((RAND()+RAND()+RAND()+RAND()+RAND()+RAND()+RAND()+RAND()+RAND()+RAND()+RAND()+RAND())-6))-1)+Real_MC_30Y!H$58)</x:f>
        <x:v>1237553.8968143226</x:v>
      </x:c>
      <x:c r="I105" s="50" t="n">
        <x:f>MAX(0,H105*(1+EXP((LN(1+Real_MC_30Y!$J$11)-0.5*Real_MC_30Y!$J$12^2)+Real_MC_30Y!$J$12*((RAND()+RAND()+RAND()+RAND()+RAND()+RAND()+RAND()+RAND()+RAND()+RAND()+RAND()+RAND())-6))-1)+Real_MC_30Y!I$58)</x:f>
        <x:v>1317918.3192160067</x:v>
      </x:c>
      <x:c r="J105" s="50" t="n">
        <x:f>MAX(0,I105*(1+EXP((LN(1+Real_MC_30Y!$J$11)-0.5*Real_MC_30Y!$J$12^2)+Real_MC_30Y!$J$12*((RAND()+RAND()+RAND()+RAND()+RAND()+RAND()+RAND()+RAND()+RAND()+RAND()+RAND()+RAND())-6))-1)+Real_MC_30Y!J$58)</x:f>
        <x:v>1390211.3769666757</x:v>
      </x:c>
      <x:c r="K105" s="50" t="n">
        <x:f>MAX(0,J105*(1+EXP((LN(1+Real_MC_30Y!$J$11)-0.5*Real_MC_30Y!$J$12^2)+Real_MC_30Y!$J$12*((RAND()+RAND()+RAND()+RAND()+RAND()+RAND()+RAND()+RAND()+RAND()+RAND()+RAND()+RAND())-6))-1)+Real_MC_30Y!K$58)</x:f>
        <x:v>1244335.6881874201</x:v>
      </x:c>
      <x:c r="L105" s="50" t="n">
        <x:f>MAX(0,K105*(1+EXP((LN(1+Real_MC_30Y!$J$11)-0.5*Real_MC_30Y!$J$12^2)+Real_MC_30Y!$J$12*((RAND()+RAND()+RAND()+RAND()+RAND()+RAND()+RAND()+RAND()+RAND()+RAND()+RAND()+RAND())-6))-1)+Real_MC_30Y!L$58)</x:f>
        <x:v>1222000.126332328</x:v>
      </x:c>
      <x:c r="M105" s="50" t="n">
        <x:f>MAX(0,L105*(1+EXP((LN(1+Real_MC_30Y!$J$11)-0.5*Real_MC_30Y!$J$12^2)+Real_MC_30Y!$J$12*((RAND()+RAND()+RAND()+RAND()+RAND()+RAND()+RAND()+RAND()+RAND()+RAND()+RAND()+RAND())-6))-1)+Real_MC_30Y!M$58)</x:f>
        <x:v>952526.7779722152</x:v>
      </x:c>
      <x:c r="N105" s="50" t="n">
        <x:f>MAX(0,M105*(1+EXP((LN(1+Real_MC_30Y!$J$11)-0.5*Real_MC_30Y!$J$12^2)+Real_MC_30Y!$J$12*((RAND()+RAND()+RAND()+RAND()+RAND()+RAND()+RAND()+RAND()+RAND()+RAND()+RAND()+RAND())-6))-1)+Real_MC_30Y!N$58)</x:f>
        <x:v>1607073.8121960883</x:v>
      </x:c>
      <x:c r="O105" s="50" t="n">
        <x:f>MAX(0,N105*(1+EXP((LN(1+Real_MC_30Y!$J$11)-0.5*Real_MC_30Y!$J$12^2)+Real_MC_30Y!$J$12*((RAND()+RAND()+RAND()+RAND()+RAND()+RAND()+RAND()+RAND()+RAND()+RAND()+RAND()+RAND())-6))-1)+Real_MC_30Y!O$58)</x:f>
        <x:v>2154034.004931784</x:v>
      </x:c>
      <x:c r="P105" s="50" t="n">
        <x:f>MAX(0,O105*(1+EXP((LN(1+Real_MC_30Y!$J$11)-0.5*Real_MC_30Y!$J$12^2)+Real_MC_30Y!$J$12*((RAND()+RAND()+RAND()+RAND()+RAND()+RAND()+RAND()+RAND()+RAND()+RAND()+RAND()+RAND())-6))-1)+Real_MC_30Y!P$58)</x:f>
        <x:v>2648260.1686802832</x:v>
      </x:c>
      <x:c r="Q105" s="50" t="n">
        <x:f>MAX(0,P105*(1+EXP((LN(1+Real_MC_30Y!$J$11)-0.5*Real_MC_30Y!$J$12^2)+Real_MC_30Y!$J$12*((RAND()+RAND()+RAND()+RAND()+RAND()+RAND()+RAND()+RAND()+RAND()+RAND()+RAND()+RAND())-6))-1)+Real_MC_30Y!Q$58)</x:f>
        <x:v>1815611.878579971</x:v>
      </x:c>
      <x:c r="R105" s="50" t="n">
        <x:f>MAX(0,Q105*(1+EXP((LN(1+Real_MC_30Y!$J$11)-0.5*Real_MC_30Y!$J$12^2)+Real_MC_30Y!$J$12*((RAND()+RAND()+RAND()+RAND()+RAND()+RAND()+RAND()+RAND()+RAND()+RAND()+RAND()+RAND())-6))-1)+Real_MC_30Y!R$58)</x:f>
        <x:v>1800803.3199589204</x:v>
      </x:c>
      <x:c r="S105" s="50" t="n">
        <x:f>MAX(0,R105*(1+EXP((LN(1+Real_MC_30Y!$J$11)-0.5*Real_MC_30Y!$J$12^2)+Real_MC_30Y!$J$12*((RAND()+RAND()+RAND()+RAND()+RAND()+RAND()+RAND()+RAND()+RAND()+RAND()+RAND()+RAND())-6))-1)+Real_MC_30Y!S$58)</x:f>
        <x:v>1934582.602513561</x:v>
      </x:c>
      <x:c r="T105" s="50" t="n">
        <x:f>MAX(0,S105*(1+EXP((LN(1+Real_MC_30Y!$J$11)-0.5*Real_MC_30Y!$J$12^2)+Real_MC_30Y!$J$12*((RAND()+RAND()+RAND()+RAND()+RAND()+RAND()+RAND()+RAND()+RAND()+RAND()+RAND()+RAND())-6))-1)+Real_MC_30Y!T$58)</x:f>
        <x:v>1900728.0333347279</x:v>
      </x:c>
      <x:c r="U105" s="50" t="n">
        <x:f>MAX(0,T105*(1+EXP((LN(1+Real_MC_30Y!$J$11)-0.5*Real_MC_30Y!$J$12^2)+Real_MC_30Y!$J$12*((RAND()+RAND()+RAND()+RAND()+RAND()+RAND()+RAND()+RAND()+RAND()+RAND()+RAND()+RAND())-6))-1)+Real_MC_30Y!U$58)</x:f>
        <x:v>1463815.6126426216</x:v>
      </x:c>
      <x:c r="V105" s="50" t="n">
        <x:f>MAX(0,U105*(1+EXP((LN(1+Real_MC_30Y!$J$11)-0.5*Real_MC_30Y!$J$12^2)+Real_MC_30Y!$J$12*((RAND()+RAND()+RAND()+RAND()+RAND()+RAND()+RAND()+RAND()+RAND()+RAND()+RAND()+RAND())-6))-1)+Real_MC_30Y!V$58)</x:f>
        <x:v>1825325.0826570988</x:v>
      </x:c>
      <x:c r="W105" s="50" t="n">
        <x:f>MAX(0,V105*(1+EXP((LN(1+Real_MC_30Y!$J$11)-0.5*Real_MC_30Y!$J$12^2)+Real_MC_30Y!$J$12*((RAND()+RAND()+RAND()+RAND()+RAND()+RAND()+RAND()+RAND()+RAND()+RAND()+RAND()+RAND())-6))-1)+Real_MC_30Y!W$58)</x:f>
        <x:v>2423596.908485599</x:v>
      </x:c>
      <x:c r="X105" s="50" t="n">
        <x:f>MAX(0,W105*(1+EXP((LN(1+Real_MC_30Y!$J$11)-0.5*Real_MC_30Y!$J$12^2)+Real_MC_30Y!$J$12*((RAND()+RAND()+RAND()+RAND()+RAND()+RAND()+RAND()+RAND()+RAND()+RAND()+RAND()+RAND())-6))-1)+Real_MC_30Y!X$58)</x:f>
        <x:v>3195953.0710165296</x:v>
      </x:c>
      <x:c r="Y105" s="50" t="n">
        <x:f>MAX(0,X105*(1+EXP((LN(1+Real_MC_30Y!$J$11)-0.5*Real_MC_30Y!$J$12^2)+Real_MC_30Y!$J$12*((RAND()+RAND()+RAND()+RAND()+RAND()+RAND()+RAND()+RAND()+RAND()+RAND()+RAND()+RAND())-6))-1)+Real_MC_30Y!Y$58)</x:f>
        <x:v>3480586.365146827</x:v>
      </x:c>
      <x:c r="Z105" s="50" t="n">
        <x:f>MAX(0,Y105*(1+EXP((LN(1+Real_MC_30Y!$J$11)-0.5*Real_MC_30Y!$J$12^2)+Real_MC_30Y!$J$12*((RAND()+RAND()+RAND()+RAND()+RAND()+RAND()+RAND()+RAND()+RAND()+RAND()+RAND()+RAND())-6))-1)+Real_MC_30Y!Z$58)</x:f>
        <x:v>3406753.6902124267</x:v>
      </x:c>
      <x:c r="AA105" s="50" t="n">
        <x:f>MAX(0,Z105*(1+EXP((LN(1+Real_MC_30Y!$J$11)-0.5*Real_MC_30Y!$J$12^2)+Real_MC_30Y!$J$12*((RAND()+RAND()+RAND()+RAND()+RAND()+RAND()+RAND()+RAND()+RAND()+RAND()+RAND()+RAND())-6))-1)+Real_MC_30Y!AA$58)</x:f>
        <x:v>3696324.5365490247</x:v>
      </x:c>
      <x:c r="AB105" s="50" t="n">
        <x:f>MAX(0,AA105*(1+EXP((LN(1+Real_MC_30Y!$J$11)-0.5*Real_MC_30Y!$J$12^2)+Real_MC_30Y!$J$12*((RAND()+RAND()+RAND()+RAND()+RAND()+RAND()+RAND()+RAND()+RAND()+RAND()+RAND()+RAND())-6))-1)+Real_MC_30Y!AB$58)</x:f>
        <x:v>3931770.7086766814</x:v>
      </x:c>
      <x:c r="AC105" s="50" t="n">
        <x:f>MAX(0,AB105*(1+EXP((LN(1+Real_MC_30Y!$J$11)-0.5*Real_MC_30Y!$J$12^2)+Real_MC_30Y!$J$12*((RAND()+RAND()+RAND()+RAND()+RAND()+RAND()+RAND()+RAND()+RAND()+RAND()+RAND()+RAND())-6))-1)+Real_MC_30Y!AC$58)</x:f>
        <x:v>3918979.711211175</x:v>
      </x:c>
      <x:c r="AD105" s="50" t="n">
        <x:f>MAX(0,AC105*(1+EXP((LN(1+Real_MC_30Y!$J$11)-0.5*Real_MC_30Y!$J$12^2)+Real_MC_30Y!$J$12*((RAND()+RAND()+RAND()+RAND()+RAND()+RAND()+RAND()+RAND()+RAND()+RAND()+RAND()+RAND())-6))-1)+Real_MC_30Y!AD$58)</x:f>
        <x:v>4538302.820820869</x:v>
      </x:c>
      <x:c r="AE105" s="50" t="n">
        <x:f>MAX(0,AD105*(1+EXP((LN(1+Real_MC_30Y!$J$11)-0.5*Real_MC_30Y!$J$12^2)+Real_MC_30Y!$J$12*((RAND()+RAND()+RAND()+RAND()+RAND()+RAND()+RAND()+RAND()+RAND()+RAND()+RAND()+RAND())-6))-1)+Real_MC_30Y!AE$58)</x:f>
        <x:v>5695586.3895528745</x:v>
      </x:c>
      <x:c r="AF105" s="50" t="n">
        <x:f>MAX(0,AE105*(1+EXP((LN(1+Real_MC_30Y!$J$11)-0.5*Real_MC_30Y!$J$12^2)+Real_MC_30Y!$J$12*((RAND()+RAND()+RAND()+RAND()+RAND()+RAND()+RAND()+RAND()+RAND()+RAND()+RAND()+RAND())-6))-1)+Real_MC_30Y!AF$58)</x:f>
        <x:v>5283669.893573851</x:v>
      </x:c>
    </x:row>
    <x:row r="106">
      <x:c r="A106">
        <x:v>102</x:v>
      </x:c>
      <x:c r="B106" s="50" t="n">
        <x:f>MAX(0,Liquidity_30Y!$C$14+Real_MC_30Y!B$57-Real_MC_30Y!B$56)</x:f>
        <x:v>1029031.25</x:v>
      </x:c>
      <x:c r="C106" s="50" t="n">
        <x:f>MAX(0,B106*(1+EXP((LN(1+Real_MC_30Y!$J$11)-0.5*Real_MC_30Y!$J$12^2)+Real_MC_30Y!$J$12*((RAND()+RAND()+RAND()+RAND()+RAND()+RAND()+RAND()+RAND()+RAND()+RAND()+RAND()+RAND())-6))-1)+Real_MC_30Y!C$58)</x:f>
        <x:v>1612771.0494796387</x:v>
      </x:c>
      <x:c r="D106" s="50" t="n">
        <x:f>MAX(0,C106*(1+EXP((LN(1+Real_MC_30Y!$J$11)-0.5*Real_MC_30Y!$J$12^2)+Real_MC_30Y!$J$12*((RAND()+RAND()+RAND()+RAND()+RAND()+RAND()+RAND()+RAND()+RAND()+RAND()+RAND()+RAND())-6))-1)+Real_MC_30Y!D$58)</x:f>
        <x:v>1524270.4980322223</x:v>
      </x:c>
      <x:c r="E106" s="50" t="n">
        <x:f>MAX(0,D106*(1+EXP((LN(1+Real_MC_30Y!$J$11)-0.5*Real_MC_30Y!$J$12^2)+Real_MC_30Y!$J$12*((RAND()+RAND()+RAND()+RAND()+RAND()+RAND()+RAND()+RAND()+RAND()+RAND()+RAND()+RAND())-6))-1)+Real_MC_30Y!E$58)</x:f>
        <x:v>1639135.4324728907</x:v>
      </x:c>
      <x:c r="F106" s="50" t="n">
        <x:f>MAX(0,E106*(1+EXP((LN(1+Real_MC_30Y!$J$11)-0.5*Real_MC_30Y!$J$12^2)+Real_MC_30Y!$J$12*((RAND()+RAND()+RAND()+RAND()+RAND()+RAND()+RAND()+RAND()+RAND()+RAND()+RAND()+RAND())-6))-1)+Real_MC_30Y!F$58)</x:f>
        <x:v>1774452.3764670943</x:v>
      </x:c>
      <x:c r="G106" s="50" t="n">
        <x:f>MAX(0,F106*(1+EXP((LN(1+Real_MC_30Y!$J$11)-0.5*Real_MC_30Y!$J$12^2)+Real_MC_30Y!$J$12*((RAND()+RAND()+RAND()+RAND()+RAND()+RAND()+RAND()+RAND()+RAND()+RAND()+RAND()+RAND())-6))-1)+Real_MC_30Y!G$58)</x:f>
        <x:v>2087824.5602617394</x:v>
      </x:c>
      <x:c r="H106" s="50" t="n">
        <x:f>MAX(0,G106*(1+EXP((LN(1+Real_MC_30Y!$J$11)-0.5*Real_MC_30Y!$J$12^2)+Real_MC_30Y!$J$12*((RAND()+RAND()+RAND()+RAND()+RAND()+RAND()+RAND()+RAND()+RAND()+RAND()+RAND()+RAND())-6))-1)+Real_MC_30Y!H$58)</x:f>
        <x:v>2496023.048030598</x:v>
      </x:c>
      <x:c r="I106" s="50" t="n">
        <x:f>MAX(0,H106*(1+EXP((LN(1+Real_MC_30Y!$J$11)-0.5*Real_MC_30Y!$J$12^2)+Real_MC_30Y!$J$12*((RAND()+RAND()+RAND()+RAND()+RAND()+RAND()+RAND()+RAND()+RAND()+RAND()+RAND()+RAND())-6))-1)+Real_MC_30Y!I$58)</x:f>
        <x:v>2034402.3633652513</x:v>
      </x:c>
      <x:c r="J106" s="50" t="n">
        <x:f>MAX(0,I106*(1+EXP((LN(1+Real_MC_30Y!$J$11)-0.5*Real_MC_30Y!$J$12^2)+Real_MC_30Y!$J$12*((RAND()+RAND()+RAND()+RAND()+RAND()+RAND()+RAND()+RAND()+RAND()+RAND()+RAND()+RAND())-6))-1)+Real_MC_30Y!J$58)</x:f>
        <x:v>2208405.240666008</x:v>
      </x:c>
      <x:c r="K106" s="50" t="n">
        <x:f>MAX(0,J106*(1+EXP((LN(1+Real_MC_30Y!$J$11)-0.5*Real_MC_30Y!$J$12^2)+Real_MC_30Y!$J$12*((RAND()+RAND()+RAND()+RAND()+RAND()+RAND()+RAND()+RAND()+RAND()+RAND()+RAND()+RAND())-6))-1)+Real_MC_30Y!K$58)</x:f>
        <x:v>3194581.7810103977</x:v>
      </x:c>
      <x:c r="L106" s="50" t="n">
        <x:f>MAX(0,K106*(1+EXP((LN(1+Real_MC_30Y!$J$11)-0.5*Real_MC_30Y!$J$12^2)+Real_MC_30Y!$J$12*((RAND()+RAND()+RAND()+RAND()+RAND()+RAND()+RAND()+RAND()+RAND()+RAND()+RAND()+RAND())-6))-1)+Real_MC_30Y!L$58)</x:f>
        <x:v>3089500.360484507</x:v>
      </x:c>
      <x:c r="M106" s="50" t="n">
        <x:f>MAX(0,L106*(1+EXP((LN(1+Real_MC_30Y!$J$11)-0.5*Real_MC_30Y!$J$12^2)+Real_MC_30Y!$J$12*((RAND()+RAND()+RAND()+RAND()+RAND()+RAND()+RAND()+RAND()+RAND()+RAND()+RAND()+RAND())-6))-1)+Real_MC_30Y!M$58)</x:f>
        <x:v>3241956.3037780384</x:v>
      </x:c>
      <x:c r="N106" s="50" t="n">
        <x:f>MAX(0,M106*(1+EXP((LN(1+Real_MC_30Y!$J$11)-0.5*Real_MC_30Y!$J$12^2)+Real_MC_30Y!$J$12*((RAND()+RAND()+RAND()+RAND()+RAND()+RAND()+RAND()+RAND()+RAND()+RAND()+RAND()+RAND())-6))-1)+Real_MC_30Y!N$58)</x:f>
        <x:v>3754428.1944526006</x:v>
      </x:c>
      <x:c r="O106" s="50" t="n">
        <x:f>MAX(0,N106*(1+EXP((LN(1+Real_MC_30Y!$J$11)-0.5*Real_MC_30Y!$J$12^2)+Real_MC_30Y!$J$12*((RAND()+RAND()+RAND()+RAND()+RAND()+RAND()+RAND()+RAND()+RAND()+RAND()+RAND()+RAND())-6))-1)+Real_MC_30Y!O$58)</x:f>
        <x:v>3248975.9109528996</x:v>
      </x:c>
      <x:c r="P106" s="50" t="n">
        <x:f>MAX(0,O106*(1+EXP((LN(1+Real_MC_30Y!$J$11)-0.5*Real_MC_30Y!$J$12^2)+Real_MC_30Y!$J$12*((RAND()+RAND()+RAND()+RAND()+RAND()+RAND()+RAND()+RAND()+RAND()+RAND()+RAND()+RAND())-6))-1)+Real_MC_30Y!P$58)</x:f>
        <x:v>3116197.805745239</x:v>
      </x:c>
      <x:c r="Q106" s="50" t="n">
        <x:f>MAX(0,P106*(1+EXP((LN(1+Real_MC_30Y!$J$11)-0.5*Real_MC_30Y!$J$12^2)+Real_MC_30Y!$J$12*((RAND()+RAND()+RAND()+RAND()+RAND()+RAND()+RAND()+RAND()+RAND()+RAND()+RAND()+RAND())-6))-1)+Real_MC_30Y!Q$58)</x:f>
        <x:v>2489349.2050628406</x:v>
      </x:c>
      <x:c r="R106" s="50" t="n">
        <x:f>MAX(0,Q106*(1+EXP((LN(1+Real_MC_30Y!$J$11)-0.5*Real_MC_30Y!$J$12^2)+Real_MC_30Y!$J$12*((RAND()+RAND()+RAND()+RAND()+RAND()+RAND()+RAND()+RAND()+RAND()+RAND()+RAND()+RAND())-6))-1)+Real_MC_30Y!R$58)</x:f>
        <x:v>2885175.292020794</x:v>
      </x:c>
      <x:c r="S106" s="50" t="n">
        <x:f>MAX(0,R106*(1+EXP((LN(1+Real_MC_30Y!$J$11)-0.5*Real_MC_30Y!$J$12^2)+Real_MC_30Y!$J$12*((RAND()+RAND()+RAND()+RAND()+RAND()+RAND()+RAND()+RAND()+RAND()+RAND()+RAND()+RAND())-6))-1)+Real_MC_30Y!S$58)</x:f>
        <x:v>3330825.245046052</x:v>
      </x:c>
      <x:c r="T106" s="50" t="n">
        <x:f>MAX(0,S106*(1+EXP((LN(1+Real_MC_30Y!$J$11)-0.5*Real_MC_30Y!$J$12^2)+Real_MC_30Y!$J$12*((RAND()+RAND()+RAND()+RAND()+RAND()+RAND()+RAND()+RAND()+RAND()+RAND()+RAND()+RAND())-6))-1)+Real_MC_30Y!T$58)</x:f>
        <x:v>3490120.4469440416</x:v>
      </x:c>
      <x:c r="U106" s="50" t="n">
        <x:f>MAX(0,T106*(1+EXP((LN(1+Real_MC_30Y!$J$11)-0.5*Real_MC_30Y!$J$12^2)+Real_MC_30Y!$J$12*((RAND()+RAND()+RAND()+RAND()+RAND()+RAND()+RAND()+RAND()+RAND()+RAND()+RAND()+RAND())-6))-1)+Real_MC_30Y!U$58)</x:f>
        <x:v>3622465.2194912136</x:v>
      </x:c>
      <x:c r="V106" s="50" t="n">
        <x:f>MAX(0,U106*(1+EXP((LN(1+Real_MC_30Y!$J$11)-0.5*Real_MC_30Y!$J$12^2)+Real_MC_30Y!$J$12*((RAND()+RAND()+RAND()+RAND()+RAND()+RAND()+RAND()+RAND()+RAND()+RAND()+RAND()+RAND())-6))-1)+Real_MC_30Y!V$58)</x:f>
        <x:v>2985340.1542745703</x:v>
      </x:c>
      <x:c r="W106" s="50" t="n">
        <x:f>MAX(0,V106*(1+EXP((LN(1+Real_MC_30Y!$J$11)-0.5*Real_MC_30Y!$J$12^2)+Real_MC_30Y!$J$12*((RAND()+RAND()+RAND()+RAND()+RAND()+RAND()+RAND()+RAND()+RAND()+RAND()+RAND()+RAND())-6))-1)+Real_MC_30Y!W$58)</x:f>
        <x:v>3655445.542962351</x:v>
      </x:c>
      <x:c r="X106" s="50" t="n">
        <x:f>MAX(0,W106*(1+EXP((LN(1+Real_MC_30Y!$J$11)-0.5*Real_MC_30Y!$J$12^2)+Real_MC_30Y!$J$12*((RAND()+RAND()+RAND()+RAND()+RAND()+RAND()+RAND()+RAND()+RAND()+RAND()+RAND()+RAND())-6))-1)+Real_MC_30Y!X$58)</x:f>
        <x:v>3924106.9155134363</x:v>
      </x:c>
      <x:c r="Y106" s="50" t="n">
        <x:f>MAX(0,X106*(1+EXP((LN(1+Real_MC_30Y!$J$11)-0.5*Real_MC_30Y!$J$12^2)+Real_MC_30Y!$J$12*((RAND()+RAND()+RAND()+RAND()+RAND()+RAND()+RAND()+RAND()+RAND()+RAND()+RAND()+RAND())-6))-1)+Real_MC_30Y!Y$58)</x:f>
        <x:v>4665155.075786729</x:v>
      </x:c>
      <x:c r="Z106" s="50" t="n">
        <x:f>MAX(0,Y106*(1+EXP((LN(1+Real_MC_30Y!$J$11)-0.5*Real_MC_30Y!$J$12^2)+Real_MC_30Y!$J$12*((RAND()+RAND()+RAND()+RAND()+RAND()+RAND()+RAND()+RAND()+RAND()+RAND()+RAND()+RAND())-6))-1)+Real_MC_30Y!Z$58)</x:f>
        <x:v>5952195.76956628</x:v>
      </x:c>
      <x:c r="AA106" s="50" t="n">
        <x:f>MAX(0,Z106*(1+EXP((LN(1+Real_MC_30Y!$J$11)-0.5*Real_MC_30Y!$J$12^2)+Real_MC_30Y!$J$12*((RAND()+RAND()+RAND()+RAND()+RAND()+RAND()+RAND()+RAND()+RAND()+RAND()+RAND()+RAND())-6))-1)+Real_MC_30Y!AA$58)</x:f>
        <x:v>7443206.84844346</x:v>
      </x:c>
      <x:c r="AB106" s="50" t="n">
        <x:f>MAX(0,AA106*(1+EXP((LN(1+Real_MC_30Y!$J$11)-0.5*Real_MC_30Y!$J$12^2)+Real_MC_30Y!$J$12*((RAND()+RAND()+RAND()+RAND()+RAND()+RAND()+RAND()+RAND()+RAND()+RAND()+RAND()+RAND())-6))-1)+Real_MC_30Y!AB$58)</x:f>
        <x:v>7333818.040636822</x:v>
      </x:c>
      <x:c r="AC106" s="50" t="n">
        <x:f>MAX(0,AB106*(1+EXP((LN(1+Real_MC_30Y!$J$11)-0.5*Real_MC_30Y!$J$12^2)+Real_MC_30Y!$J$12*((RAND()+RAND()+RAND()+RAND()+RAND()+RAND()+RAND()+RAND()+RAND()+RAND()+RAND()+RAND())-6))-1)+Real_MC_30Y!AC$58)</x:f>
        <x:v>7146629.557469318</x:v>
      </x:c>
      <x:c r="AD106" s="50" t="n">
        <x:f>MAX(0,AC106*(1+EXP((LN(1+Real_MC_30Y!$J$11)-0.5*Real_MC_30Y!$J$12^2)+Real_MC_30Y!$J$12*((RAND()+RAND()+RAND()+RAND()+RAND()+RAND()+RAND()+RAND()+RAND()+RAND()+RAND()+RAND())-6))-1)+Real_MC_30Y!AD$58)</x:f>
        <x:v>5706115.770906156</x:v>
      </x:c>
      <x:c r="AE106" s="50" t="n">
        <x:f>MAX(0,AD106*(1+EXP((LN(1+Real_MC_30Y!$J$11)-0.5*Real_MC_30Y!$J$12^2)+Real_MC_30Y!$J$12*((RAND()+RAND()+RAND()+RAND()+RAND()+RAND()+RAND()+RAND()+RAND()+RAND()+RAND()+RAND())-6))-1)+Real_MC_30Y!AE$58)</x:f>
        <x:v>5959500.379963977</x:v>
      </x:c>
      <x:c r="AF106" s="50" t="n">
        <x:f>MAX(0,AE106*(1+EXP((LN(1+Real_MC_30Y!$J$11)-0.5*Real_MC_30Y!$J$12^2)+Real_MC_30Y!$J$12*((RAND()+RAND()+RAND()+RAND()+RAND()+RAND()+RAND()+RAND()+RAND()+RAND()+RAND()+RAND())-6))-1)+Real_MC_30Y!AF$58)</x:f>
        <x:v>6500360.040342257</x:v>
      </x:c>
    </x:row>
    <x:row r="107">
      <x:c r="A107">
        <x:v>103</x:v>
      </x:c>
      <x:c r="B107" s="50" t="n">
        <x:f>MAX(0,Liquidity_30Y!$C$14+Real_MC_30Y!B$57-Real_MC_30Y!B$56)</x:f>
        <x:v>1029031.25</x:v>
      </x:c>
      <x:c r="C107" s="50" t="n">
        <x:f>MAX(0,B107*(1+EXP((LN(1+Real_MC_30Y!$J$11)-0.5*Real_MC_30Y!$J$12^2)+Real_MC_30Y!$J$12*((RAND()+RAND()+RAND()+RAND()+RAND()+RAND()+RAND()+RAND()+RAND()+RAND()+RAND()+RAND())-6))-1)+Real_MC_30Y!C$58)</x:f>
        <x:v>948057.7593577362</x:v>
      </x:c>
      <x:c r="D107" s="50" t="n">
        <x:f>MAX(0,C107*(1+EXP((LN(1+Real_MC_30Y!$J$11)-0.5*Real_MC_30Y!$J$12^2)+Real_MC_30Y!$J$12*((RAND()+RAND()+RAND()+RAND()+RAND()+RAND()+RAND()+RAND()+RAND()+RAND()+RAND()+RAND())-6))-1)+Real_MC_30Y!D$58)</x:f>
        <x:v>961335.5540931458</x:v>
      </x:c>
      <x:c r="E107" s="50" t="n">
        <x:f>MAX(0,D107*(1+EXP((LN(1+Real_MC_30Y!$J$11)-0.5*Real_MC_30Y!$J$12^2)+Real_MC_30Y!$J$12*((RAND()+RAND()+RAND()+RAND()+RAND()+RAND()+RAND()+RAND()+RAND()+RAND()+RAND()+RAND())-6))-1)+Real_MC_30Y!E$58)</x:f>
        <x:v>1225035.8781227807</x:v>
      </x:c>
      <x:c r="F107" s="50" t="n">
        <x:f>MAX(0,E107*(1+EXP((LN(1+Real_MC_30Y!$J$11)-0.5*Real_MC_30Y!$J$12^2)+Real_MC_30Y!$J$12*((RAND()+RAND()+RAND()+RAND()+RAND()+RAND()+RAND()+RAND()+RAND()+RAND()+RAND()+RAND())-6))-1)+Real_MC_30Y!F$58)</x:f>
        <x:v>1047142.0124487584</x:v>
      </x:c>
      <x:c r="G107" s="50" t="n">
        <x:f>MAX(0,F107*(1+EXP((LN(1+Real_MC_30Y!$J$11)-0.5*Real_MC_30Y!$J$12^2)+Real_MC_30Y!$J$12*((RAND()+RAND()+RAND()+RAND()+RAND()+RAND()+RAND()+RAND()+RAND()+RAND()+RAND()+RAND())-6))-1)+Real_MC_30Y!G$58)</x:f>
        <x:v>935571.7171609983</x:v>
      </x:c>
      <x:c r="H107" s="50" t="n">
        <x:f>MAX(0,G107*(1+EXP((LN(1+Real_MC_30Y!$J$11)-0.5*Real_MC_30Y!$J$12^2)+Real_MC_30Y!$J$12*((RAND()+RAND()+RAND()+RAND()+RAND()+RAND()+RAND()+RAND()+RAND()+RAND()+RAND()+RAND())-6))-1)+Real_MC_30Y!H$58)</x:f>
        <x:v>1079148.7115530407</x:v>
      </x:c>
      <x:c r="I107" s="50" t="n">
        <x:f>MAX(0,H107*(1+EXP((LN(1+Real_MC_30Y!$J$11)-0.5*Real_MC_30Y!$J$12^2)+Real_MC_30Y!$J$12*((RAND()+RAND()+RAND()+RAND()+RAND()+RAND()+RAND()+RAND()+RAND()+RAND()+RAND()+RAND())-6))-1)+Real_MC_30Y!I$58)</x:f>
        <x:v>1270410.6588186</x:v>
      </x:c>
      <x:c r="J107" s="50" t="n">
        <x:f>MAX(0,I107*(1+EXP((LN(1+Real_MC_30Y!$J$11)-0.5*Real_MC_30Y!$J$12^2)+Real_MC_30Y!$J$12*((RAND()+RAND()+RAND()+RAND()+RAND()+RAND()+RAND()+RAND()+RAND()+RAND()+RAND()+RAND())-6))-1)+Real_MC_30Y!J$58)</x:f>
        <x:v>1480082.5341367293</x:v>
      </x:c>
      <x:c r="K107" s="50" t="n">
        <x:f>MAX(0,J107*(1+EXP((LN(1+Real_MC_30Y!$J$11)-0.5*Real_MC_30Y!$J$12^2)+Real_MC_30Y!$J$12*((RAND()+RAND()+RAND()+RAND()+RAND()+RAND()+RAND()+RAND()+RAND()+RAND()+RAND()+RAND())-6))-1)+Real_MC_30Y!K$58)</x:f>
        <x:v>1551296.83960727</x:v>
      </x:c>
      <x:c r="L107" s="50" t="n">
        <x:f>MAX(0,K107*(1+EXP((LN(1+Real_MC_30Y!$J$11)-0.5*Real_MC_30Y!$J$12^2)+Real_MC_30Y!$J$12*((RAND()+RAND()+RAND()+RAND()+RAND()+RAND()+RAND()+RAND()+RAND()+RAND()+RAND()+RAND())-6))-1)+Real_MC_30Y!L$58)</x:f>
        <x:v>1673607.6981709655</x:v>
      </x:c>
      <x:c r="M107" s="50" t="n">
        <x:f>MAX(0,L107*(1+EXP((LN(1+Real_MC_30Y!$J$11)-0.5*Real_MC_30Y!$J$12^2)+Real_MC_30Y!$J$12*((RAND()+RAND()+RAND()+RAND()+RAND()+RAND()+RAND()+RAND()+RAND()+RAND()+RAND()+RAND())-6))-1)+Real_MC_30Y!M$58)</x:f>
        <x:v>2197742.8734153933</x:v>
      </x:c>
      <x:c r="N107" s="50" t="n">
        <x:f>MAX(0,M107*(1+EXP((LN(1+Real_MC_30Y!$J$11)-0.5*Real_MC_30Y!$J$12^2)+Real_MC_30Y!$J$12*((RAND()+RAND()+RAND()+RAND()+RAND()+RAND()+RAND()+RAND()+RAND()+RAND()+RAND()+RAND())-6))-1)+Real_MC_30Y!N$58)</x:f>
        <x:v>2365406.369329485</x:v>
      </x:c>
      <x:c r="O107" s="50" t="n">
        <x:f>MAX(0,N107*(1+EXP((LN(1+Real_MC_30Y!$J$11)-0.5*Real_MC_30Y!$J$12^2)+Real_MC_30Y!$J$12*((RAND()+RAND()+RAND()+RAND()+RAND()+RAND()+RAND()+RAND()+RAND()+RAND()+RAND()+RAND())-6))-1)+Real_MC_30Y!O$58)</x:f>
        <x:v>2552490.2202011812</x:v>
      </x:c>
      <x:c r="P107" s="50" t="n">
        <x:f>MAX(0,O107*(1+EXP((LN(1+Real_MC_30Y!$J$11)-0.5*Real_MC_30Y!$J$12^2)+Real_MC_30Y!$J$12*((RAND()+RAND()+RAND()+RAND()+RAND()+RAND()+RAND()+RAND()+RAND()+RAND()+RAND()+RAND())-6))-1)+Real_MC_30Y!P$58)</x:f>
        <x:v>2635553.659677168</x:v>
      </x:c>
      <x:c r="Q107" s="50" t="n">
        <x:f>MAX(0,P107*(1+EXP((LN(1+Real_MC_30Y!$J$11)-0.5*Real_MC_30Y!$J$12^2)+Real_MC_30Y!$J$12*((RAND()+RAND()+RAND()+RAND()+RAND()+RAND()+RAND()+RAND()+RAND()+RAND()+RAND()+RAND())-6))-1)+Real_MC_30Y!Q$58)</x:f>
        <x:v>2997665.414733041</x:v>
      </x:c>
      <x:c r="R107" s="50" t="n">
        <x:f>MAX(0,Q107*(1+EXP((LN(1+Real_MC_30Y!$J$11)-0.5*Real_MC_30Y!$J$12^2)+Real_MC_30Y!$J$12*((RAND()+RAND()+RAND()+RAND()+RAND()+RAND()+RAND()+RAND()+RAND()+RAND()+RAND()+RAND())-6))-1)+Real_MC_30Y!R$58)</x:f>
        <x:v>3286778.7984244735</x:v>
      </x:c>
      <x:c r="S107" s="50" t="n">
        <x:f>MAX(0,R107*(1+EXP((LN(1+Real_MC_30Y!$J$11)-0.5*Real_MC_30Y!$J$12^2)+Real_MC_30Y!$J$12*((RAND()+RAND()+RAND()+RAND()+RAND()+RAND()+RAND()+RAND()+RAND()+RAND()+RAND()+RAND())-6))-1)+Real_MC_30Y!S$58)</x:f>
        <x:v>3694539.598287462</x:v>
      </x:c>
      <x:c r="T107" s="50" t="n">
        <x:f>MAX(0,S107*(1+EXP((LN(1+Real_MC_30Y!$J$11)-0.5*Real_MC_30Y!$J$12^2)+Real_MC_30Y!$J$12*((RAND()+RAND()+RAND()+RAND()+RAND()+RAND()+RAND()+RAND()+RAND()+RAND()+RAND()+RAND())-6))-1)+Real_MC_30Y!T$58)</x:f>
        <x:v>3285249.7036059326</x:v>
      </x:c>
      <x:c r="U107" s="50" t="n">
        <x:f>MAX(0,T107*(1+EXP((LN(1+Real_MC_30Y!$J$11)-0.5*Real_MC_30Y!$J$12^2)+Real_MC_30Y!$J$12*((RAND()+RAND()+RAND()+RAND()+RAND()+RAND()+RAND()+RAND()+RAND()+RAND()+RAND()+RAND())-6))-1)+Real_MC_30Y!U$58)</x:f>
        <x:v>3149940.4975416698</x:v>
      </x:c>
      <x:c r="V107" s="50" t="n">
        <x:f>MAX(0,U107*(1+EXP((LN(1+Real_MC_30Y!$J$11)-0.5*Real_MC_30Y!$J$12^2)+Real_MC_30Y!$J$12*((RAND()+RAND()+RAND()+RAND()+RAND()+RAND()+RAND()+RAND()+RAND()+RAND()+RAND()+RAND())-6))-1)+Real_MC_30Y!V$58)</x:f>
        <x:v>3261813.589791137</x:v>
      </x:c>
      <x:c r="W107" s="50" t="n">
        <x:f>MAX(0,V107*(1+EXP((LN(1+Real_MC_30Y!$J$11)-0.5*Real_MC_30Y!$J$12^2)+Real_MC_30Y!$J$12*((RAND()+RAND()+RAND()+RAND()+RAND()+RAND()+RAND()+RAND()+RAND()+RAND()+RAND()+RAND())-6))-1)+Real_MC_30Y!W$58)</x:f>
        <x:v>3796378.3875295157</x:v>
      </x:c>
      <x:c r="X107" s="50" t="n">
        <x:f>MAX(0,W107*(1+EXP((LN(1+Real_MC_30Y!$J$11)-0.5*Real_MC_30Y!$J$12^2)+Real_MC_30Y!$J$12*((RAND()+RAND()+RAND()+RAND()+RAND()+RAND()+RAND()+RAND()+RAND()+RAND()+RAND()+RAND())-6))-1)+Real_MC_30Y!X$58)</x:f>
        <x:v>4123567.9102399517</x:v>
      </x:c>
      <x:c r="Y107" s="50" t="n">
        <x:f>MAX(0,X107*(1+EXP((LN(1+Real_MC_30Y!$J$11)-0.5*Real_MC_30Y!$J$12^2)+Real_MC_30Y!$J$12*((RAND()+RAND()+RAND()+RAND()+RAND()+RAND()+RAND()+RAND()+RAND()+RAND()+RAND()+RAND())-6))-1)+Real_MC_30Y!Y$58)</x:f>
        <x:v>4028869.259158439</x:v>
      </x:c>
      <x:c r="Z107" s="50" t="n">
        <x:f>MAX(0,Y107*(1+EXP((LN(1+Real_MC_30Y!$J$11)-0.5*Real_MC_30Y!$J$12^2)+Real_MC_30Y!$J$12*((RAND()+RAND()+RAND()+RAND()+RAND()+RAND()+RAND()+RAND()+RAND()+RAND()+RAND()+RAND())-6))-1)+Real_MC_30Y!Z$58)</x:f>
        <x:v>3995938.5348773967</x:v>
      </x:c>
      <x:c r="AA107" s="50" t="n">
        <x:f>MAX(0,Z107*(1+EXP((LN(1+Real_MC_30Y!$J$11)-0.5*Real_MC_30Y!$J$12^2)+Real_MC_30Y!$J$12*((RAND()+RAND()+RAND()+RAND()+RAND()+RAND()+RAND()+RAND()+RAND()+RAND()+RAND()+RAND())-6))-1)+Real_MC_30Y!AA$58)</x:f>
        <x:v>3594227.9607041096</x:v>
      </x:c>
      <x:c r="AB107" s="50" t="n">
        <x:f>MAX(0,AA107*(1+EXP((LN(1+Real_MC_30Y!$J$11)-0.5*Real_MC_30Y!$J$12^2)+Real_MC_30Y!$J$12*((RAND()+RAND()+RAND()+RAND()+RAND()+RAND()+RAND()+RAND()+RAND()+RAND()+RAND()+RAND())-6))-1)+Real_MC_30Y!AB$58)</x:f>
        <x:v>5296063.781873662</x:v>
      </x:c>
      <x:c r="AC107" s="50" t="n">
        <x:f>MAX(0,AB107*(1+EXP((LN(1+Real_MC_30Y!$J$11)-0.5*Real_MC_30Y!$J$12^2)+Real_MC_30Y!$J$12*((RAND()+RAND()+RAND()+RAND()+RAND()+RAND()+RAND()+RAND()+RAND()+RAND()+RAND()+RAND())-6))-1)+Real_MC_30Y!AC$58)</x:f>
        <x:v>4246615.920954599</x:v>
      </x:c>
      <x:c r="AD107" s="50" t="n">
        <x:f>MAX(0,AC107*(1+EXP((LN(1+Real_MC_30Y!$J$11)-0.5*Real_MC_30Y!$J$12^2)+Real_MC_30Y!$J$12*((RAND()+RAND()+RAND()+RAND()+RAND()+RAND()+RAND()+RAND()+RAND()+RAND()+RAND()+RAND())-6))-1)+Real_MC_30Y!AD$58)</x:f>
        <x:v>6451711.585079723</x:v>
      </x:c>
      <x:c r="AE107" s="50" t="n">
        <x:f>MAX(0,AD107*(1+EXP((LN(1+Real_MC_30Y!$J$11)-0.5*Real_MC_30Y!$J$12^2)+Real_MC_30Y!$J$12*((RAND()+RAND()+RAND()+RAND()+RAND()+RAND()+RAND()+RAND()+RAND()+RAND()+RAND()+RAND())-6))-1)+Real_MC_30Y!AE$58)</x:f>
        <x:v>6049808.001292956</x:v>
      </x:c>
      <x:c r="AF107" s="50" t="n">
        <x:f>MAX(0,AE107*(1+EXP((LN(1+Real_MC_30Y!$J$11)-0.5*Real_MC_30Y!$J$12^2)+Real_MC_30Y!$J$12*((RAND()+RAND()+RAND()+RAND()+RAND()+RAND()+RAND()+RAND()+RAND()+RAND()+RAND()+RAND())-6))-1)+Real_MC_30Y!AF$58)</x:f>
        <x:v>9161642.933108265</x:v>
      </x:c>
    </x:row>
    <x:row r="108">
      <x:c r="A108">
        <x:v>104</x:v>
      </x:c>
      <x:c r="B108" s="50" t="n">
        <x:f>MAX(0,Liquidity_30Y!$C$14+Real_MC_30Y!B$57-Real_MC_30Y!B$56)</x:f>
        <x:v>1029031.25</x:v>
      </x:c>
      <x:c r="C108" s="50" t="n">
        <x:f>MAX(0,B108*(1+EXP((LN(1+Real_MC_30Y!$J$11)-0.5*Real_MC_30Y!$J$12^2)+Real_MC_30Y!$J$12*((RAND()+RAND()+RAND()+RAND()+RAND()+RAND()+RAND()+RAND()+RAND()+RAND()+RAND()+RAND())-6))-1)+Real_MC_30Y!C$58)</x:f>
        <x:v>1212715.926759338</x:v>
      </x:c>
      <x:c r="D108" s="50" t="n">
        <x:f>MAX(0,C108*(1+EXP((LN(1+Real_MC_30Y!$J$11)-0.5*Real_MC_30Y!$J$12^2)+Real_MC_30Y!$J$12*((RAND()+RAND()+RAND()+RAND()+RAND()+RAND()+RAND()+RAND()+RAND()+RAND()+RAND()+RAND())-6))-1)+Real_MC_30Y!D$58)</x:f>
        <x:v>1013093.5010715344</x:v>
      </x:c>
      <x:c r="E108" s="50" t="n">
        <x:f>MAX(0,D108*(1+EXP((LN(1+Real_MC_30Y!$J$11)-0.5*Real_MC_30Y!$J$12^2)+Real_MC_30Y!$J$12*((RAND()+RAND()+RAND()+RAND()+RAND()+RAND()+RAND()+RAND()+RAND()+RAND()+RAND()+RAND())-6))-1)+Real_MC_30Y!E$58)</x:f>
        <x:v>1315021.2626791347</x:v>
      </x:c>
      <x:c r="F108" s="50" t="n">
        <x:f>MAX(0,E108*(1+EXP((LN(1+Real_MC_30Y!$J$11)-0.5*Real_MC_30Y!$J$12^2)+Real_MC_30Y!$J$12*((RAND()+RAND()+RAND()+RAND()+RAND()+RAND()+RAND()+RAND()+RAND()+RAND()+RAND()+RAND())-6))-1)+Real_MC_30Y!F$58)</x:f>
        <x:v>1401445.5100594135</x:v>
      </x:c>
      <x:c r="G108" s="50" t="n">
        <x:f>MAX(0,F108*(1+EXP((LN(1+Real_MC_30Y!$J$11)-0.5*Real_MC_30Y!$J$12^2)+Real_MC_30Y!$J$12*((RAND()+RAND()+RAND()+RAND()+RAND()+RAND()+RAND()+RAND()+RAND()+RAND()+RAND()+RAND())-6))-1)+Real_MC_30Y!G$58)</x:f>
        <x:v>1632683.8248001225</x:v>
      </x:c>
      <x:c r="H108" s="50" t="n">
        <x:f>MAX(0,G108*(1+EXP((LN(1+Real_MC_30Y!$J$11)-0.5*Real_MC_30Y!$J$12^2)+Real_MC_30Y!$J$12*((RAND()+RAND()+RAND()+RAND()+RAND()+RAND()+RAND()+RAND()+RAND()+RAND()+RAND()+RAND())-6))-1)+Real_MC_30Y!H$58)</x:f>
        <x:v>1544016.0975119572</x:v>
      </x:c>
      <x:c r="I108" s="50" t="n">
        <x:f>MAX(0,H108*(1+EXP((LN(1+Real_MC_30Y!$J$11)-0.5*Real_MC_30Y!$J$12^2)+Real_MC_30Y!$J$12*((RAND()+RAND()+RAND()+RAND()+RAND()+RAND()+RAND()+RAND()+RAND()+RAND()+RAND()+RAND())-6))-1)+Real_MC_30Y!I$58)</x:f>
        <x:v>1961285.8782521721</x:v>
      </x:c>
      <x:c r="J108" s="50" t="n">
        <x:f>MAX(0,I108*(1+EXP((LN(1+Real_MC_30Y!$J$11)-0.5*Real_MC_30Y!$J$12^2)+Real_MC_30Y!$J$12*((RAND()+RAND()+RAND()+RAND()+RAND()+RAND()+RAND()+RAND()+RAND()+RAND()+RAND()+RAND())-6))-1)+Real_MC_30Y!J$58)</x:f>
        <x:v>1935068.9850212773</x:v>
      </x:c>
      <x:c r="K108" s="50" t="n">
        <x:f>MAX(0,J108*(1+EXP((LN(1+Real_MC_30Y!$J$11)-0.5*Real_MC_30Y!$J$12^2)+Real_MC_30Y!$J$12*((RAND()+RAND()+RAND()+RAND()+RAND()+RAND()+RAND()+RAND()+RAND()+RAND()+RAND()+RAND())-6))-1)+Real_MC_30Y!K$58)</x:f>
        <x:v>1728598.0045429335</x:v>
      </x:c>
      <x:c r="L108" s="50" t="n">
        <x:f>MAX(0,K108*(1+EXP((LN(1+Real_MC_30Y!$J$11)-0.5*Real_MC_30Y!$J$12^2)+Real_MC_30Y!$J$12*((RAND()+RAND()+RAND()+RAND()+RAND()+RAND()+RAND()+RAND()+RAND()+RAND()+RAND()+RAND())-6))-1)+Real_MC_30Y!L$58)</x:f>
        <x:v>1866678.3561962724</x:v>
      </x:c>
      <x:c r="M108" s="50" t="n">
        <x:f>MAX(0,L108*(1+EXP((LN(1+Real_MC_30Y!$J$11)-0.5*Real_MC_30Y!$J$12^2)+Real_MC_30Y!$J$12*((RAND()+RAND()+RAND()+RAND()+RAND()+RAND()+RAND()+RAND()+RAND()+RAND()+RAND()+RAND())-6))-1)+Real_MC_30Y!M$58)</x:f>
        <x:v>1789967.6776600406</x:v>
      </x:c>
      <x:c r="N108" s="50" t="n">
        <x:f>MAX(0,M108*(1+EXP((LN(1+Real_MC_30Y!$J$11)-0.5*Real_MC_30Y!$J$12^2)+Real_MC_30Y!$J$12*((RAND()+RAND()+RAND()+RAND()+RAND()+RAND()+RAND()+RAND()+RAND()+RAND()+RAND()+RAND())-6))-1)+Real_MC_30Y!N$58)</x:f>
        <x:v>2833690.96082891</x:v>
      </x:c>
      <x:c r="O108" s="50" t="n">
        <x:f>MAX(0,N108*(1+EXP((LN(1+Real_MC_30Y!$J$11)-0.5*Real_MC_30Y!$J$12^2)+Real_MC_30Y!$J$12*((RAND()+RAND()+RAND()+RAND()+RAND()+RAND()+RAND()+RAND()+RAND()+RAND()+RAND()+RAND())-6))-1)+Real_MC_30Y!O$58)</x:f>
        <x:v>2790852.672001195</x:v>
      </x:c>
      <x:c r="P108" s="50" t="n">
        <x:f>MAX(0,O108*(1+EXP((LN(1+Real_MC_30Y!$J$11)-0.5*Real_MC_30Y!$J$12^2)+Real_MC_30Y!$J$12*((RAND()+RAND()+RAND()+RAND()+RAND()+RAND()+RAND()+RAND()+RAND()+RAND()+RAND()+RAND())-6))-1)+Real_MC_30Y!P$58)</x:f>
        <x:v>3125773.3047663644</x:v>
      </x:c>
      <x:c r="Q108" s="50" t="n">
        <x:f>MAX(0,P108*(1+EXP((LN(1+Real_MC_30Y!$J$11)-0.5*Real_MC_30Y!$J$12^2)+Real_MC_30Y!$J$12*((RAND()+RAND()+RAND()+RAND()+RAND()+RAND()+RAND()+RAND()+RAND()+RAND()+RAND()+RAND())-6))-1)+Real_MC_30Y!Q$58)</x:f>
        <x:v>4160202.373481461</x:v>
      </x:c>
      <x:c r="R108" s="50" t="n">
        <x:f>MAX(0,Q108*(1+EXP((LN(1+Real_MC_30Y!$J$11)-0.5*Real_MC_30Y!$J$12^2)+Real_MC_30Y!$J$12*((RAND()+RAND()+RAND()+RAND()+RAND()+RAND()+RAND()+RAND()+RAND()+RAND()+RAND()+RAND())-6))-1)+Real_MC_30Y!R$58)</x:f>
        <x:v>4680391.133266227</x:v>
      </x:c>
      <x:c r="S108" s="50" t="n">
        <x:f>MAX(0,R108*(1+EXP((LN(1+Real_MC_30Y!$J$11)-0.5*Real_MC_30Y!$J$12^2)+Real_MC_30Y!$J$12*((RAND()+RAND()+RAND()+RAND()+RAND()+RAND()+RAND()+RAND()+RAND()+RAND()+RAND()+RAND())-6))-1)+Real_MC_30Y!S$58)</x:f>
        <x:v>4818058.716622517</x:v>
      </x:c>
      <x:c r="T108" s="50" t="n">
        <x:f>MAX(0,S108*(1+EXP((LN(1+Real_MC_30Y!$J$11)-0.5*Real_MC_30Y!$J$12^2)+Real_MC_30Y!$J$12*((RAND()+RAND()+RAND()+RAND()+RAND()+RAND()+RAND()+RAND()+RAND()+RAND()+RAND()+RAND())-6))-1)+Real_MC_30Y!T$58)</x:f>
        <x:v>5146062.693027993</x:v>
      </x:c>
      <x:c r="U108" s="50" t="n">
        <x:f>MAX(0,T108*(1+EXP((LN(1+Real_MC_30Y!$J$11)-0.5*Real_MC_30Y!$J$12^2)+Real_MC_30Y!$J$12*((RAND()+RAND()+RAND()+RAND()+RAND()+RAND()+RAND()+RAND()+RAND()+RAND()+RAND()+RAND())-6))-1)+Real_MC_30Y!U$58)</x:f>
        <x:v>5303239.34992799</x:v>
      </x:c>
      <x:c r="V108" s="50" t="n">
        <x:f>MAX(0,U108*(1+EXP((LN(1+Real_MC_30Y!$J$11)-0.5*Real_MC_30Y!$J$12^2)+Real_MC_30Y!$J$12*((RAND()+RAND()+RAND()+RAND()+RAND()+RAND()+RAND()+RAND()+RAND()+RAND()+RAND()+RAND())-6))-1)+Real_MC_30Y!V$58)</x:f>
        <x:v>5004675.328831742</x:v>
      </x:c>
      <x:c r="W108" s="50" t="n">
        <x:f>MAX(0,V108*(1+EXP((LN(1+Real_MC_30Y!$J$11)-0.5*Real_MC_30Y!$J$12^2)+Real_MC_30Y!$J$12*((RAND()+RAND()+RAND()+RAND()+RAND()+RAND()+RAND()+RAND()+RAND()+RAND()+RAND()+RAND())-6))-1)+Real_MC_30Y!W$58)</x:f>
        <x:v>7220535.885867655</x:v>
      </x:c>
      <x:c r="X108" s="50" t="n">
        <x:f>MAX(0,W108*(1+EXP((LN(1+Real_MC_30Y!$J$11)-0.5*Real_MC_30Y!$J$12^2)+Real_MC_30Y!$J$12*((RAND()+RAND()+RAND()+RAND()+RAND()+RAND()+RAND()+RAND()+RAND()+RAND()+RAND()+RAND())-6))-1)+Real_MC_30Y!X$58)</x:f>
        <x:v>7383988.85733959</x:v>
      </x:c>
      <x:c r="Y108" s="50" t="n">
        <x:f>MAX(0,X108*(1+EXP((LN(1+Real_MC_30Y!$J$11)-0.5*Real_MC_30Y!$J$12^2)+Real_MC_30Y!$J$12*((RAND()+RAND()+RAND()+RAND()+RAND()+RAND()+RAND()+RAND()+RAND()+RAND()+RAND()+RAND())-6))-1)+Real_MC_30Y!Y$58)</x:f>
        <x:v>7802565.71276179</x:v>
      </x:c>
      <x:c r="Z108" s="50" t="n">
        <x:f>MAX(0,Y108*(1+EXP((LN(1+Real_MC_30Y!$J$11)-0.5*Real_MC_30Y!$J$12^2)+Real_MC_30Y!$J$12*((RAND()+RAND()+RAND()+RAND()+RAND()+RAND()+RAND()+RAND()+RAND()+RAND()+RAND()+RAND())-6))-1)+Real_MC_30Y!Z$58)</x:f>
        <x:v>8505864.533651462</x:v>
      </x:c>
      <x:c r="AA108" s="50" t="n">
        <x:f>MAX(0,Z108*(1+EXP((LN(1+Real_MC_30Y!$J$11)-0.5*Real_MC_30Y!$J$12^2)+Real_MC_30Y!$J$12*((RAND()+RAND()+RAND()+RAND()+RAND()+RAND()+RAND()+RAND()+RAND()+RAND()+RAND()+RAND())-6))-1)+Real_MC_30Y!AA$58)</x:f>
        <x:v>9502295.561391223</x:v>
      </x:c>
      <x:c r="AB108" s="50" t="n">
        <x:f>MAX(0,AA108*(1+EXP((LN(1+Real_MC_30Y!$J$11)-0.5*Real_MC_30Y!$J$12^2)+Real_MC_30Y!$J$12*((RAND()+RAND()+RAND()+RAND()+RAND()+RAND()+RAND()+RAND()+RAND()+RAND()+RAND()+RAND())-6))-1)+Real_MC_30Y!AB$58)</x:f>
        <x:v>7760992.026475706</x:v>
      </x:c>
      <x:c r="AC108" s="50" t="n">
        <x:f>MAX(0,AB108*(1+EXP((LN(1+Real_MC_30Y!$J$11)-0.5*Real_MC_30Y!$J$12^2)+Real_MC_30Y!$J$12*((RAND()+RAND()+RAND()+RAND()+RAND()+RAND()+RAND()+RAND()+RAND()+RAND()+RAND()+RAND())-6))-1)+Real_MC_30Y!AC$58)</x:f>
        <x:v>7730370.150852815</x:v>
      </x:c>
      <x:c r="AD108" s="50" t="n">
        <x:f>MAX(0,AC108*(1+EXP((LN(1+Real_MC_30Y!$J$11)-0.5*Real_MC_30Y!$J$12^2)+Real_MC_30Y!$J$12*((RAND()+RAND()+RAND()+RAND()+RAND()+RAND()+RAND()+RAND()+RAND()+RAND()+RAND()+RAND())-6))-1)+Real_MC_30Y!AD$58)</x:f>
        <x:v>9071684.926213706</x:v>
      </x:c>
      <x:c r="AE108" s="50" t="n">
        <x:f>MAX(0,AD108*(1+EXP((LN(1+Real_MC_30Y!$J$11)-0.5*Real_MC_30Y!$J$12^2)+Real_MC_30Y!$J$12*((RAND()+RAND()+RAND()+RAND()+RAND()+RAND()+RAND()+RAND()+RAND()+RAND()+RAND()+RAND())-6))-1)+Real_MC_30Y!AE$58)</x:f>
        <x:v>11357561.476213763</x:v>
      </x:c>
      <x:c r="AF108" s="50" t="n">
        <x:f>MAX(0,AE108*(1+EXP((LN(1+Real_MC_30Y!$J$11)-0.5*Real_MC_30Y!$J$12^2)+Real_MC_30Y!$J$12*((RAND()+RAND()+RAND()+RAND()+RAND()+RAND()+RAND()+RAND()+RAND()+RAND()+RAND()+RAND())-6))-1)+Real_MC_30Y!AF$58)</x:f>
        <x:v>12947793.929439316</x:v>
      </x:c>
    </x:row>
    <x:row r="109">
      <x:c r="A109">
        <x:v>105</x:v>
      </x:c>
      <x:c r="B109" s="50" t="n">
        <x:f>MAX(0,Liquidity_30Y!$C$14+Real_MC_30Y!B$57-Real_MC_30Y!B$56)</x:f>
        <x:v>1029031.25</x:v>
      </x:c>
      <x:c r="C109" s="50" t="n">
        <x:f>MAX(0,B109*(1+EXP((LN(1+Real_MC_30Y!$J$11)-0.5*Real_MC_30Y!$J$12^2)+Real_MC_30Y!$J$12*((RAND()+RAND()+RAND()+RAND()+RAND()+RAND()+RAND()+RAND()+RAND()+RAND()+RAND()+RAND())-6))-1)+Real_MC_30Y!C$58)</x:f>
        <x:v>1130972.465449077</x:v>
      </x:c>
      <x:c r="D109" s="50" t="n">
        <x:f>MAX(0,C109*(1+EXP((LN(1+Real_MC_30Y!$J$11)-0.5*Real_MC_30Y!$J$12^2)+Real_MC_30Y!$J$12*((RAND()+RAND()+RAND()+RAND()+RAND()+RAND()+RAND()+RAND()+RAND()+RAND()+RAND()+RAND())-6))-1)+Real_MC_30Y!D$58)</x:f>
        <x:v>1151103.3099644808</x:v>
      </x:c>
      <x:c r="E109" s="50" t="n">
        <x:f>MAX(0,D109*(1+EXP((LN(1+Real_MC_30Y!$J$11)-0.5*Real_MC_30Y!$J$12^2)+Real_MC_30Y!$J$12*((RAND()+RAND()+RAND()+RAND()+RAND()+RAND()+RAND()+RAND()+RAND()+RAND()+RAND()+RAND())-6))-1)+Real_MC_30Y!E$58)</x:f>
        <x:v>1259527.3194525808</x:v>
      </x:c>
      <x:c r="F109" s="50" t="n">
        <x:f>MAX(0,E109*(1+EXP((LN(1+Real_MC_30Y!$J$11)-0.5*Real_MC_30Y!$J$12^2)+Real_MC_30Y!$J$12*((RAND()+RAND()+RAND()+RAND()+RAND()+RAND()+RAND()+RAND()+RAND()+RAND()+RAND()+RAND())-6))-1)+Real_MC_30Y!F$58)</x:f>
        <x:v>1518099.760309973</x:v>
      </x:c>
      <x:c r="G109" s="50" t="n">
        <x:f>MAX(0,F109*(1+EXP((LN(1+Real_MC_30Y!$J$11)-0.5*Real_MC_30Y!$J$12^2)+Real_MC_30Y!$J$12*((RAND()+RAND()+RAND()+RAND()+RAND()+RAND()+RAND()+RAND()+RAND()+RAND()+RAND()+RAND())-6))-1)+Real_MC_30Y!G$58)</x:f>
        <x:v>1646605.0106044253</x:v>
      </x:c>
      <x:c r="H109" s="50" t="n">
        <x:f>MAX(0,G109*(1+EXP((LN(1+Real_MC_30Y!$J$11)-0.5*Real_MC_30Y!$J$12^2)+Real_MC_30Y!$J$12*((RAND()+RAND()+RAND()+RAND()+RAND()+RAND()+RAND()+RAND()+RAND()+RAND()+RAND()+RAND())-6))-1)+Real_MC_30Y!H$58)</x:f>
        <x:v>1587931.0386209204</x:v>
      </x:c>
      <x:c r="I109" s="50" t="n">
        <x:f>MAX(0,H109*(1+EXP((LN(1+Real_MC_30Y!$J$11)-0.5*Real_MC_30Y!$J$12^2)+Real_MC_30Y!$J$12*((RAND()+RAND()+RAND()+RAND()+RAND()+RAND()+RAND()+RAND()+RAND()+RAND()+RAND()+RAND())-6))-1)+Real_MC_30Y!I$58)</x:f>
        <x:v>1745006.0316400432</x:v>
      </x:c>
      <x:c r="J109" s="50" t="n">
        <x:f>MAX(0,I109*(1+EXP((LN(1+Real_MC_30Y!$J$11)-0.5*Real_MC_30Y!$J$12^2)+Real_MC_30Y!$J$12*((RAND()+RAND()+RAND()+RAND()+RAND()+RAND()+RAND()+RAND()+RAND()+RAND()+RAND()+RAND())-6))-1)+Real_MC_30Y!J$58)</x:f>
        <x:v>2050934.6775118764</x:v>
      </x:c>
      <x:c r="K109" s="50" t="n">
        <x:f>MAX(0,J109*(1+EXP((LN(1+Real_MC_30Y!$J$11)-0.5*Real_MC_30Y!$J$12^2)+Real_MC_30Y!$J$12*((RAND()+RAND()+RAND()+RAND()+RAND()+RAND()+RAND()+RAND()+RAND()+RAND()+RAND()+RAND())-6))-1)+Real_MC_30Y!K$58)</x:f>
        <x:v>2772407.505676667</x:v>
      </x:c>
      <x:c r="L109" s="50" t="n">
        <x:f>MAX(0,K109*(1+EXP((LN(1+Real_MC_30Y!$J$11)-0.5*Real_MC_30Y!$J$12^2)+Real_MC_30Y!$J$12*((RAND()+RAND()+RAND()+RAND()+RAND()+RAND()+RAND()+RAND()+RAND()+RAND()+RAND()+RAND())-6))-1)+Real_MC_30Y!L$58)</x:f>
        <x:v>4183561.8292897837</x:v>
      </x:c>
      <x:c r="M109" s="50" t="n">
        <x:f>MAX(0,L109*(1+EXP((LN(1+Real_MC_30Y!$J$11)-0.5*Real_MC_30Y!$J$12^2)+Real_MC_30Y!$J$12*((RAND()+RAND()+RAND()+RAND()+RAND()+RAND()+RAND()+RAND()+RAND()+RAND()+RAND()+RAND())-6))-1)+Real_MC_30Y!M$58)</x:f>
        <x:v>4116097.410116393</x:v>
      </x:c>
      <x:c r="N109" s="50" t="n">
        <x:f>MAX(0,M109*(1+EXP((LN(1+Real_MC_30Y!$J$11)-0.5*Real_MC_30Y!$J$12^2)+Real_MC_30Y!$J$12*((RAND()+RAND()+RAND()+RAND()+RAND()+RAND()+RAND()+RAND()+RAND()+RAND()+RAND()+RAND())-6))-1)+Real_MC_30Y!N$58)</x:f>
        <x:v>4445377.950431537</x:v>
      </x:c>
      <x:c r="O109" s="50" t="n">
        <x:f>MAX(0,N109*(1+EXP((LN(1+Real_MC_30Y!$J$11)-0.5*Real_MC_30Y!$J$12^2)+Real_MC_30Y!$J$12*((RAND()+RAND()+RAND()+RAND()+RAND()+RAND()+RAND()+RAND()+RAND()+RAND()+RAND()+RAND())-6))-1)+Real_MC_30Y!O$58)</x:f>
        <x:v>3946357.6648781383</x:v>
      </x:c>
      <x:c r="P109" s="50" t="n">
        <x:f>MAX(0,O109*(1+EXP((LN(1+Real_MC_30Y!$J$11)-0.5*Real_MC_30Y!$J$12^2)+Real_MC_30Y!$J$12*((RAND()+RAND()+RAND()+RAND()+RAND()+RAND()+RAND()+RAND()+RAND()+RAND()+RAND()+RAND())-6))-1)+Real_MC_30Y!P$58)</x:f>
        <x:v>4177634.7861618204</x:v>
      </x:c>
      <x:c r="Q109" s="50" t="n">
        <x:f>MAX(0,P109*(1+EXP((LN(1+Real_MC_30Y!$J$11)-0.5*Real_MC_30Y!$J$12^2)+Real_MC_30Y!$J$12*((RAND()+RAND()+RAND()+RAND()+RAND()+RAND()+RAND()+RAND()+RAND()+RAND()+RAND()+RAND())-6))-1)+Real_MC_30Y!Q$58)</x:f>
        <x:v>3971093.1541108536</x:v>
      </x:c>
      <x:c r="R109" s="50" t="n">
        <x:f>MAX(0,Q109*(1+EXP((LN(1+Real_MC_30Y!$J$11)-0.5*Real_MC_30Y!$J$12^2)+Real_MC_30Y!$J$12*((RAND()+RAND()+RAND()+RAND()+RAND()+RAND()+RAND()+RAND()+RAND()+RAND()+RAND()+RAND())-6))-1)+Real_MC_30Y!R$58)</x:f>
        <x:v>4248202.30726519</x:v>
      </x:c>
      <x:c r="S109" s="50" t="n">
        <x:f>MAX(0,R109*(1+EXP((LN(1+Real_MC_30Y!$J$11)-0.5*Real_MC_30Y!$J$12^2)+Real_MC_30Y!$J$12*((RAND()+RAND()+RAND()+RAND()+RAND()+RAND()+RAND()+RAND()+RAND()+RAND()+RAND()+RAND())-6))-1)+Real_MC_30Y!S$58)</x:f>
        <x:v>4953348.287143717</x:v>
      </x:c>
      <x:c r="T109" s="50" t="n">
        <x:f>MAX(0,S109*(1+EXP((LN(1+Real_MC_30Y!$J$11)-0.5*Real_MC_30Y!$J$12^2)+Real_MC_30Y!$J$12*((RAND()+RAND()+RAND()+RAND()+RAND()+RAND()+RAND()+RAND()+RAND()+RAND()+RAND()+RAND())-6))-1)+Real_MC_30Y!T$58)</x:f>
        <x:v>6264375.577332835</x:v>
      </x:c>
      <x:c r="U109" s="50" t="n">
        <x:f>MAX(0,T109*(1+EXP((LN(1+Real_MC_30Y!$J$11)-0.5*Real_MC_30Y!$J$12^2)+Real_MC_30Y!$J$12*((RAND()+RAND()+RAND()+RAND()+RAND()+RAND()+RAND()+RAND()+RAND()+RAND()+RAND()+RAND())-6))-1)+Real_MC_30Y!U$58)</x:f>
        <x:v>7638259.559714188</x:v>
      </x:c>
      <x:c r="V109" s="50" t="n">
        <x:f>MAX(0,U109*(1+EXP((LN(1+Real_MC_30Y!$J$11)-0.5*Real_MC_30Y!$J$12^2)+Real_MC_30Y!$J$12*((RAND()+RAND()+RAND()+RAND()+RAND()+RAND()+RAND()+RAND()+RAND()+RAND()+RAND()+RAND())-6))-1)+Real_MC_30Y!V$58)</x:f>
        <x:v>9257643.808557551</x:v>
      </x:c>
      <x:c r="W109" s="50" t="n">
        <x:f>MAX(0,V109*(1+EXP((LN(1+Real_MC_30Y!$J$11)-0.5*Real_MC_30Y!$J$12^2)+Real_MC_30Y!$J$12*((RAND()+RAND()+RAND()+RAND()+RAND()+RAND()+RAND()+RAND()+RAND()+RAND()+RAND()+RAND())-6))-1)+Real_MC_30Y!W$58)</x:f>
        <x:v>10310271.85603357</x:v>
      </x:c>
      <x:c r="X109" s="50" t="n">
        <x:f>MAX(0,W109*(1+EXP((LN(1+Real_MC_30Y!$J$11)-0.5*Real_MC_30Y!$J$12^2)+Real_MC_30Y!$J$12*((RAND()+RAND()+RAND()+RAND()+RAND()+RAND()+RAND()+RAND()+RAND()+RAND()+RAND()+RAND())-6))-1)+Real_MC_30Y!X$58)</x:f>
        <x:v>9541276.971153012</x:v>
      </x:c>
      <x:c r="Y109" s="50" t="n">
        <x:f>MAX(0,X109*(1+EXP((LN(1+Real_MC_30Y!$J$11)-0.5*Real_MC_30Y!$J$12^2)+Real_MC_30Y!$J$12*((RAND()+RAND()+RAND()+RAND()+RAND()+RAND()+RAND()+RAND()+RAND()+RAND()+RAND()+RAND())-6))-1)+Real_MC_30Y!Y$58)</x:f>
        <x:v>11221976.512030242</x:v>
      </x:c>
      <x:c r="Z109" s="50" t="n">
        <x:f>MAX(0,Y109*(1+EXP((LN(1+Real_MC_30Y!$J$11)-0.5*Real_MC_30Y!$J$12^2)+Real_MC_30Y!$J$12*((RAND()+RAND()+RAND()+RAND()+RAND()+RAND()+RAND()+RAND()+RAND()+RAND()+RAND()+RAND())-6))-1)+Real_MC_30Y!Z$58)</x:f>
        <x:v>10659566.206742099</x:v>
      </x:c>
      <x:c r="AA109" s="50" t="n">
        <x:f>MAX(0,Z109*(1+EXP((LN(1+Real_MC_30Y!$J$11)-0.5*Real_MC_30Y!$J$12^2)+Real_MC_30Y!$J$12*((RAND()+RAND()+RAND()+RAND()+RAND()+RAND()+RAND()+RAND()+RAND()+RAND()+RAND()+RAND())-6))-1)+Real_MC_30Y!AA$58)</x:f>
        <x:v>10866871.040617395</x:v>
      </x:c>
      <x:c r="AB109" s="50" t="n">
        <x:f>MAX(0,AA109*(1+EXP((LN(1+Real_MC_30Y!$J$11)-0.5*Real_MC_30Y!$J$12^2)+Real_MC_30Y!$J$12*((RAND()+RAND()+RAND()+RAND()+RAND()+RAND()+RAND()+RAND()+RAND()+RAND()+RAND()+RAND())-6))-1)+Real_MC_30Y!AB$58)</x:f>
        <x:v>13862986.539249476</x:v>
      </x:c>
      <x:c r="AC109" s="50" t="n">
        <x:f>MAX(0,AB109*(1+EXP((LN(1+Real_MC_30Y!$J$11)-0.5*Real_MC_30Y!$J$12^2)+Real_MC_30Y!$J$12*((RAND()+RAND()+RAND()+RAND()+RAND()+RAND()+RAND()+RAND()+RAND()+RAND()+RAND()+RAND())-6))-1)+Real_MC_30Y!AC$58)</x:f>
        <x:v>13985297.693477765</x:v>
      </x:c>
      <x:c r="AD109" s="50" t="n">
        <x:f>MAX(0,AC109*(1+EXP((LN(1+Real_MC_30Y!$J$11)-0.5*Real_MC_30Y!$J$12^2)+Real_MC_30Y!$J$12*((RAND()+RAND()+RAND()+RAND()+RAND()+RAND()+RAND()+RAND()+RAND()+RAND()+RAND()+RAND())-6))-1)+Real_MC_30Y!AD$58)</x:f>
        <x:v>13314717.827169308</x:v>
      </x:c>
      <x:c r="AE109" s="50" t="n">
        <x:f>MAX(0,AD109*(1+EXP((LN(1+Real_MC_30Y!$J$11)-0.5*Real_MC_30Y!$J$12^2)+Real_MC_30Y!$J$12*((RAND()+RAND()+RAND()+RAND()+RAND()+RAND()+RAND()+RAND()+RAND()+RAND()+RAND()+RAND())-6))-1)+Real_MC_30Y!AE$58)</x:f>
        <x:v>12438201.057237713</x:v>
      </x:c>
      <x:c r="AF109" s="50" t="n">
        <x:f>MAX(0,AE109*(1+EXP((LN(1+Real_MC_30Y!$J$11)-0.5*Real_MC_30Y!$J$12^2)+Real_MC_30Y!$J$12*((RAND()+RAND()+RAND()+RAND()+RAND()+RAND()+RAND()+RAND()+RAND()+RAND()+RAND()+RAND())-6))-1)+Real_MC_30Y!AF$58)</x:f>
        <x:v>11821940.127581285</x:v>
      </x:c>
    </x:row>
    <x:row r="110">
      <x:c r="A110">
        <x:v>106</x:v>
      </x:c>
      <x:c r="B110" s="50" t="n">
        <x:f>MAX(0,Liquidity_30Y!$C$14+Real_MC_30Y!B$57-Real_MC_30Y!B$56)</x:f>
        <x:v>1029031.25</x:v>
      </x:c>
      <x:c r="C110" s="50" t="n">
        <x:f>MAX(0,B110*(1+EXP((LN(1+Real_MC_30Y!$J$11)-0.5*Real_MC_30Y!$J$12^2)+Real_MC_30Y!$J$12*((RAND()+RAND()+RAND()+RAND()+RAND()+RAND()+RAND()+RAND()+RAND()+RAND()+RAND()+RAND())-6))-1)+Real_MC_30Y!C$58)</x:f>
        <x:v>797893.9091033328</x:v>
      </x:c>
      <x:c r="D110" s="50" t="n">
        <x:f>MAX(0,C110*(1+EXP((LN(1+Real_MC_30Y!$J$11)-0.5*Real_MC_30Y!$J$12^2)+Real_MC_30Y!$J$12*((RAND()+RAND()+RAND()+RAND()+RAND()+RAND()+RAND()+RAND()+RAND()+RAND()+RAND()+RAND())-6))-1)+Real_MC_30Y!D$58)</x:f>
        <x:v>1166422.549834028</x:v>
      </x:c>
      <x:c r="E110" s="50" t="n">
        <x:f>MAX(0,D110*(1+EXP((LN(1+Real_MC_30Y!$J$11)-0.5*Real_MC_30Y!$J$12^2)+Real_MC_30Y!$J$12*((RAND()+RAND()+RAND()+RAND()+RAND()+RAND()+RAND()+RAND()+RAND()+RAND()+RAND()+RAND())-6))-1)+Real_MC_30Y!E$58)</x:f>
        <x:v>1355523.9986404304</x:v>
      </x:c>
      <x:c r="F110" s="50" t="n">
        <x:f>MAX(0,E110*(1+EXP((LN(1+Real_MC_30Y!$J$11)-0.5*Real_MC_30Y!$J$12^2)+Real_MC_30Y!$J$12*((RAND()+RAND()+RAND()+RAND()+RAND()+RAND()+RAND()+RAND()+RAND()+RAND()+RAND()+RAND())-6))-1)+Real_MC_30Y!F$58)</x:f>
        <x:v>1310157.8796451658</x:v>
      </x:c>
      <x:c r="G110" s="50" t="n">
        <x:f>MAX(0,F110*(1+EXP((LN(1+Real_MC_30Y!$J$11)-0.5*Real_MC_30Y!$J$12^2)+Real_MC_30Y!$J$12*((RAND()+RAND()+RAND()+RAND()+RAND()+RAND()+RAND()+RAND()+RAND()+RAND()+RAND()+RAND())-6))-1)+Real_MC_30Y!G$58)</x:f>
        <x:v>1293310.7662209184</x:v>
      </x:c>
      <x:c r="H110" s="50" t="n">
        <x:f>MAX(0,G110*(1+EXP((LN(1+Real_MC_30Y!$J$11)-0.5*Real_MC_30Y!$J$12^2)+Real_MC_30Y!$J$12*((RAND()+RAND()+RAND()+RAND()+RAND()+RAND()+RAND()+RAND()+RAND()+RAND()+RAND()+RAND())-6))-1)+Real_MC_30Y!H$58)</x:f>
        <x:v>1242567.514500007</x:v>
      </x:c>
      <x:c r="I110" s="50" t="n">
        <x:f>MAX(0,H110*(1+EXP((LN(1+Real_MC_30Y!$J$11)-0.5*Real_MC_30Y!$J$12^2)+Real_MC_30Y!$J$12*((RAND()+RAND()+RAND()+RAND()+RAND()+RAND()+RAND()+RAND()+RAND()+RAND()+RAND()+RAND())-6))-1)+Real_MC_30Y!I$58)</x:f>
        <x:v>1009312.5640542329</x:v>
      </x:c>
      <x:c r="J110" s="50" t="n">
        <x:f>MAX(0,I110*(1+EXP((LN(1+Real_MC_30Y!$J$11)-0.5*Real_MC_30Y!$J$12^2)+Real_MC_30Y!$J$12*((RAND()+RAND()+RAND()+RAND()+RAND()+RAND()+RAND()+RAND()+RAND()+RAND()+RAND()+RAND())-6))-1)+Real_MC_30Y!J$58)</x:f>
        <x:v>1003545.9657153008</x:v>
      </x:c>
      <x:c r="K110" s="50" t="n">
        <x:f>MAX(0,J110*(1+EXP((LN(1+Real_MC_30Y!$J$11)-0.5*Real_MC_30Y!$J$12^2)+Real_MC_30Y!$J$12*((RAND()+RAND()+RAND()+RAND()+RAND()+RAND()+RAND()+RAND()+RAND()+RAND()+RAND()+RAND())-6))-1)+Real_MC_30Y!K$58)</x:f>
        <x:v>1051919.162278772</x:v>
      </x:c>
      <x:c r="L110" s="50" t="n">
        <x:f>MAX(0,K110*(1+EXP((LN(1+Real_MC_30Y!$J$11)-0.5*Real_MC_30Y!$J$12^2)+Real_MC_30Y!$J$12*((RAND()+RAND()+RAND()+RAND()+RAND()+RAND()+RAND()+RAND()+RAND()+RAND()+RAND()+RAND())-6))-1)+Real_MC_30Y!L$58)</x:f>
        <x:v>960914.0162756616</x:v>
      </x:c>
      <x:c r="M110" s="50" t="n">
        <x:f>MAX(0,L110*(1+EXP((LN(1+Real_MC_30Y!$J$11)-0.5*Real_MC_30Y!$J$12^2)+Real_MC_30Y!$J$12*((RAND()+RAND()+RAND()+RAND()+RAND()+RAND()+RAND()+RAND()+RAND()+RAND()+RAND()+RAND())-6))-1)+Real_MC_30Y!M$58)</x:f>
        <x:v>949923.8455097913</x:v>
      </x:c>
      <x:c r="N110" s="50" t="n">
        <x:f>MAX(0,M110*(1+EXP((LN(1+Real_MC_30Y!$J$11)-0.5*Real_MC_30Y!$J$12^2)+Real_MC_30Y!$J$12*((RAND()+RAND()+RAND()+RAND()+RAND()+RAND()+RAND()+RAND()+RAND()+RAND()+RAND()+RAND())-6))-1)+Real_MC_30Y!N$58)</x:f>
        <x:v>949281.7757272027</x:v>
      </x:c>
      <x:c r="O110" s="50" t="n">
        <x:f>MAX(0,N110*(1+EXP((LN(1+Real_MC_30Y!$J$11)-0.5*Real_MC_30Y!$J$12^2)+Real_MC_30Y!$J$12*((RAND()+RAND()+RAND()+RAND()+RAND()+RAND()+RAND()+RAND()+RAND()+RAND()+RAND()+RAND())-6))-1)+Real_MC_30Y!O$58)</x:f>
        <x:v>830750.3631044754</x:v>
      </x:c>
      <x:c r="P110" s="50" t="n">
        <x:f>MAX(0,O110*(1+EXP((LN(1+Real_MC_30Y!$J$11)-0.5*Real_MC_30Y!$J$12^2)+Real_MC_30Y!$J$12*((RAND()+RAND()+RAND()+RAND()+RAND()+RAND()+RAND()+RAND()+RAND()+RAND()+RAND()+RAND())-6))-1)+Real_MC_30Y!P$58)</x:f>
        <x:v>835861.4902257435</x:v>
      </x:c>
      <x:c r="Q110" s="50" t="n">
        <x:f>MAX(0,P110*(1+EXP((LN(1+Real_MC_30Y!$J$11)-0.5*Real_MC_30Y!$J$12^2)+Real_MC_30Y!$J$12*((RAND()+RAND()+RAND()+RAND()+RAND()+RAND()+RAND()+RAND()+RAND()+RAND()+RAND()+RAND())-6))-1)+Real_MC_30Y!Q$58)</x:f>
        <x:v>949095.2821689179</x:v>
      </x:c>
      <x:c r="R110" s="50" t="n">
        <x:f>MAX(0,Q110*(1+EXP((LN(1+Real_MC_30Y!$J$11)-0.5*Real_MC_30Y!$J$12^2)+Real_MC_30Y!$J$12*((RAND()+RAND()+RAND()+RAND()+RAND()+RAND()+RAND()+RAND()+RAND()+RAND()+RAND()+RAND())-6))-1)+Real_MC_30Y!R$58)</x:f>
        <x:v>793124.1864939663</x:v>
      </x:c>
      <x:c r="S110" s="50" t="n">
        <x:f>MAX(0,R110*(1+EXP((LN(1+Real_MC_30Y!$J$11)-0.5*Real_MC_30Y!$J$12^2)+Real_MC_30Y!$J$12*((RAND()+RAND()+RAND()+RAND()+RAND()+RAND()+RAND()+RAND()+RAND()+RAND()+RAND()+RAND())-6))-1)+Real_MC_30Y!S$58)</x:f>
        <x:v>759849.357457726</x:v>
      </x:c>
      <x:c r="T110" s="50" t="n">
        <x:f>MAX(0,S110*(1+EXP((LN(1+Real_MC_30Y!$J$11)-0.5*Real_MC_30Y!$J$12^2)+Real_MC_30Y!$J$12*((RAND()+RAND()+RAND()+RAND()+RAND()+RAND()+RAND()+RAND()+RAND()+RAND()+RAND()+RAND())-6))-1)+Real_MC_30Y!T$58)</x:f>
        <x:v>873704.6691281755</x:v>
      </x:c>
      <x:c r="U110" s="50" t="n">
        <x:f>MAX(0,T110*(1+EXP((LN(1+Real_MC_30Y!$J$11)-0.5*Real_MC_30Y!$J$12^2)+Real_MC_30Y!$J$12*((RAND()+RAND()+RAND()+RAND()+RAND()+RAND()+RAND()+RAND()+RAND()+RAND()+RAND()+RAND())-6))-1)+Real_MC_30Y!U$58)</x:f>
        <x:v>898780.0518586657</x:v>
      </x:c>
      <x:c r="V110" s="50" t="n">
        <x:f>MAX(0,U110*(1+EXP((LN(1+Real_MC_30Y!$J$11)-0.5*Real_MC_30Y!$J$12^2)+Real_MC_30Y!$J$12*((RAND()+RAND()+RAND()+RAND()+RAND()+RAND()+RAND()+RAND()+RAND()+RAND()+RAND()+RAND())-6))-1)+Real_MC_30Y!V$58)</x:f>
        <x:v>1045389.4671924912</x:v>
      </x:c>
      <x:c r="W110" s="50" t="n">
        <x:f>MAX(0,V110*(1+EXP((LN(1+Real_MC_30Y!$J$11)-0.5*Real_MC_30Y!$J$12^2)+Real_MC_30Y!$J$12*((RAND()+RAND()+RAND()+RAND()+RAND()+RAND()+RAND()+RAND()+RAND()+RAND()+RAND()+RAND())-6))-1)+Real_MC_30Y!W$58)</x:f>
        <x:v>1145898.3257057245</x:v>
      </x:c>
      <x:c r="X110" s="50" t="n">
        <x:f>MAX(0,W110*(1+EXP((LN(1+Real_MC_30Y!$J$11)-0.5*Real_MC_30Y!$J$12^2)+Real_MC_30Y!$J$12*((RAND()+RAND()+RAND()+RAND()+RAND()+RAND()+RAND()+RAND()+RAND()+RAND()+RAND()+RAND())-6))-1)+Real_MC_30Y!X$58)</x:f>
        <x:v>1082788.0217886926</x:v>
      </x:c>
      <x:c r="Y110" s="50" t="n">
        <x:f>MAX(0,X110*(1+EXP((LN(1+Real_MC_30Y!$J$11)-0.5*Real_MC_30Y!$J$12^2)+Real_MC_30Y!$J$12*((RAND()+RAND()+RAND()+RAND()+RAND()+RAND()+RAND()+RAND()+RAND()+RAND()+RAND()+RAND())-6))-1)+Real_MC_30Y!Y$58)</x:f>
        <x:v>1395932.2614901478</x:v>
      </x:c>
      <x:c r="Z110" s="50" t="n">
        <x:f>MAX(0,Y110*(1+EXP((LN(1+Real_MC_30Y!$J$11)-0.5*Real_MC_30Y!$J$12^2)+Real_MC_30Y!$J$12*((RAND()+RAND()+RAND()+RAND()+RAND()+RAND()+RAND()+RAND()+RAND()+RAND()+RAND()+RAND())-6))-1)+Real_MC_30Y!Z$58)</x:f>
        <x:v>1609620.9180080341</x:v>
      </x:c>
      <x:c r="AA110" s="50" t="n">
        <x:f>MAX(0,Z110*(1+EXP((LN(1+Real_MC_30Y!$J$11)-0.5*Real_MC_30Y!$J$12^2)+Real_MC_30Y!$J$12*((RAND()+RAND()+RAND()+RAND()+RAND()+RAND()+RAND()+RAND()+RAND()+RAND()+RAND()+RAND())-6))-1)+Real_MC_30Y!AA$58)</x:f>
        <x:v>1867486.0013840918</x:v>
      </x:c>
      <x:c r="AB110" s="50" t="n">
        <x:f>MAX(0,AA110*(1+EXP((LN(1+Real_MC_30Y!$J$11)-0.5*Real_MC_30Y!$J$12^2)+Real_MC_30Y!$J$12*((RAND()+RAND()+RAND()+RAND()+RAND()+RAND()+RAND()+RAND()+RAND()+RAND()+RAND()+RAND())-6))-1)+Real_MC_30Y!AB$58)</x:f>
        <x:v>1853742.9928229626</x:v>
      </x:c>
      <x:c r="AC110" s="50" t="n">
        <x:f>MAX(0,AB110*(1+EXP((LN(1+Real_MC_30Y!$J$11)-0.5*Real_MC_30Y!$J$12^2)+Real_MC_30Y!$J$12*((RAND()+RAND()+RAND()+RAND()+RAND()+RAND()+RAND()+RAND()+RAND()+RAND()+RAND()+RAND())-6))-1)+Real_MC_30Y!AC$58)</x:f>
        <x:v>2287898.55217748</x:v>
      </x:c>
      <x:c r="AD110" s="50" t="n">
        <x:f>MAX(0,AC110*(1+EXP((LN(1+Real_MC_30Y!$J$11)-0.5*Real_MC_30Y!$J$12^2)+Real_MC_30Y!$J$12*((RAND()+RAND()+RAND()+RAND()+RAND()+RAND()+RAND()+RAND()+RAND()+RAND()+RAND()+RAND())-6))-1)+Real_MC_30Y!AD$58)</x:f>
        <x:v>3530859.5898391786</x:v>
      </x:c>
      <x:c r="AE110" s="50" t="n">
        <x:f>MAX(0,AD110*(1+EXP((LN(1+Real_MC_30Y!$J$11)-0.5*Real_MC_30Y!$J$12^2)+Real_MC_30Y!$J$12*((RAND()+RAND()+RAND()+RAND()+RAND()+RAND()+RAND()+RAND()+RAND()+RAND()+RAND()+RAND())-6))-1)+Real_MC_30Y!AE$58)</x:f>
        <x:v>3876606.0887731314</x:v>
      </x:c>
      <x:c r="AF110" s="50" t="n">
        <x:f>MAX(0,AE110*(1+EXP((LN(1+Real_MC_30Y!$J$11)-0.5*Real_MC_30Y!$J$12^2)+Real_MC_30Y!$J$12*((RAND()+RAND()+RAND()+RAND()+RAND()+RAND()+RAND()+RAND()+RAND()+RAND()+RAND()+RAND())-6))-1)+Real_MC_30Y!AF$58)</x:f>
        <x:v>4210194.972957208</x:v>
      </x:c>
    </x:row>
    <x:row r="111">
      <x:c r="A111">
        <x:v>107</x:v>
      </x:c>
      <x:c r="B111" s="50" t="n">
        <x:f>MAX(0,Liquidity_30Y!$C$14+Real_MC_30Y!B$57-Real_MC_30Y!B$56)</x:f>
        <x:v>1029031.25</x:v>
      </x:c>
      <x:c r="C111" s="50" t="n">
        <x:f>MAX(0,B111*(1+EXP((LN(1+Real_MC_30Y!$J$11)-0.5*Real_MC_30Y!$J$12^2)+Real_MC_30Y!$J$12*((RAND()+RAND()+RAND()+RAND()+RAND()+RAND()+RAND()+RAND()+RAND()+RAND()+RAND()+RAND())-6))-1)+Real_MC_30Y!C$58)</x:f>
        <x:v>1296852.109210682</x:v>
      </x:c>
      <x:c r="D111" s="50" t="n">
        <x:f>MAX(0,C111*(1+EXP((LN(1+Real_MC_30Y!$J$11)-0.5*Real_MC_30Y!$J$12^2)+Real_MC_30Y!$J$12*((RAND()+RAND()+RAND()+RAND()+RAND()+RAND()+RAND()+RAND()+RAND()+RAND()+RAND()+RAND())-6))-1)+Real_MC_30Y!D$58)</x:f>
        <x:v>1625736.789803093</x:v>
      </x:c>
      <x:c r="E111" s="50" t="n">
        <x:f>MAX(0,D111*(1+EXP((LN(1+Real_MC_30Y!$J$11)-0.5*Real_MC_30Y!$J$12^2)+Real_MC_30Y!$J$12*((RAND()+RAND()+RAND()+RAND()+RAND()+RAND()+RAND()+RAND()+RAND()+RAND()+RAND()+RAND())-6))-1)+Real_MC_30Y!E$58)</x:f>
        <x:v>2217539.454287409</x:v>
      </x:c>
      <x:c r="F111" s="50" t="n">
        <x:f>MAX(0,E111*(1+EXP((LN(1+Real_MC_30Y!$J$11)-0.5*Real_MC_30Y!$J$12^2)+Real_MC_30Y!$J$12*((RAND()+RAND()+RAND()+RAND()+RAND()+RAND()+RAND()+RAND()+RAND()+RAND()+RAND()+RAND())-6))-1)+Real_MC_30Y!F$58)</x:f>
        <x:v>3603207.3593761153</x:v>
      </x:c>
      <x:c r="G111" s="50" t="n">
        <x:f>MAX(0,F111*(1+EXP((LN(1+Real_MC_30Y!$J$11)-0.5*Real_MC_30Y!$J$12^2)+Real_MC_30Y!$J$12*((RAND()+RAND()+RAND()+RAND()+RAND()+RAND()+RAND()+RAND()+RAND()+RAND()+RAND()+RAND())-6))-1)+Real_MC_30Y!G$58)</x:f>
        <x:v>3554429.6445268663</x:v>
      </x:c>
      <x:c r="H111" s="50" t="n">
        <x:f>MAX(0,G111*(1+EXP((LN(1+Real_MC_30Y!$J$11)-0.5*Real_MC_30Y!$J$12^2)+Real_MC_30Y!$J$12*((RAND()+RAND()+RAND()+RAND()+RAND()+RAND()+RAND()+RAND()+RAND()+RAND()+RAND()+RAND())-6))-1)+Real_MC_30Y!H$58)</x:f>
        <x:v>3461058.5919964304</x:v>
      </x:c>
      <x:c r="I111" s="50" t="n">
        <x:f>MAX(0,H111*(1+EXP((LN(1+Real_MC_30Y!$J$11)-0.5*Real_MC_30Y!$J$12^2)+Real_MC_30Y!$J$12*((RAND()+RAND()+RAND()+RAND()+RAND()+RAND()+RAND()+RAND()+RAND()+RAND()+RAND()+RAND())-6))-1)+Real_MC_30Y!I$58)</x:f>
        <x:v>4230364.428636578</x:v>
      </x:c>
      <x:c r="J111" s="50" t="n">
        <x:f>MAX(0,I111*(1+EXP((LN(1+Real_MC_30Y!$J$11)-0.5*Real_MC_30Y!$J$12^2)+Real_MC_30Y!$J$12*((RAND()+RAND()+RAND()+RAND()+RAND()+RAND()+RAND()+RAND()+RAND()+RAND()+RAND()+RAND())-6))-1)+Real_MC_30Y!J$58)</x:f>
        <x:v>4287591.601193896</x:v>
      </x:c>
      <x:c r="K111" s="50" t="n">
        <x:f>MAX(0,J111*(1+EXP((LN(1+Real_MC_30Y!$J$11)-0.5*Real_MC_30Y!$J$12^2)+Real_MC_30Y!$J$12*((RAND()+RAND()+RAND()+RAND()+RAND()+RAND()+RAND()+RAND()+RAND()+RAND()+RAND()+RAND())-6))-1)+Real_MC_30Y!K$58)</x:f>
        <x:v>3765263.593455417</x:v>
      </x:c>
      <x:c r="L111" s="50" t="n">
        <x:f>MAX(0,K111*(1+EXP((LN(1+Real_MC_30Y!$J$11)-0.5*Real_MC_30Y!$J$12^2)+Real_MC_30Y!$J$12*((RAND()+RAND()+RAND()+RAND()+RAND()+RAND()+RAND()+RAND()+RAND()+RAND()+RAND()+RAND())-6))-1)+Real_MC_30Y!L$58)</x:f>
        <x:v>3583108.7266748855</x:v>
      </x:c>
      <x:c r="M111" s="50" t="n">
        <x:f>MAX(0,L111*(1+EXP((LN(1+Real_MC_30Y!$J$11)-0.5*Real_MC_30Y!$J$12^2)+Real_MC_30Y!$J$12*((RAND()+RAND()+RAND()+RAND()+RAND()+RAND()+RAND()+RAND()+RAND()+RAND()+RAND()+RAND())-6))-1)+Real_MC_30Y!M$58)</x:f>
        <x:v>3965893.9978679465</x:v>
      </x:c>
      <x:c r="N111" s="50" t="n">
        <x:f>MAX(0,M111*(1+EXP((LN(1+Real_MC_30Y!$J$11)-0.5*Real_MC_30Y!$J$12^2)+Real_MC_30Y!$J$12*((RAND()+RAND()+RAND()+RAND()+RAND()+RAND()+RAND()+RAND()+RAND()+RAND()+RAND()+RAND())-6))-1)+Real_MC_30Y!N$58)</x:f>
        <x:v>4143819.3606577944</x:v>
      </x:c>
      <x:c r="O111" s="50" t="n">
        <x:f>MAX(0,N111*(1+EXP((LN(1+Real_MC_30Y!$J$11)-0.5*Real_MC_30Y!$J$12^2)+Real_MC_30Y!$J$12*((RAND()+RAND()+RAND()+RAND()+RAND()+RAND()+RAND()+RAND()+RAND()+RAND()+RAND()+RAND())-6))-1)+Real_MC_30Y!O$58)</x:f>
        <x:v>4645735.0440236</x:v>
      </x:c>
      <x:c r="P111" s="50" t="n">
        <x:f>MAX(0,O111*(1+EXP((LN(1+Real_MC_30Y!$J$11)-0.5*Real_MC_30Y!$J$12^2)+Real_MC_30Y!$J$12*((RAND()+RAND()+RAND()+RAND()+RAND()+RAND()+RAND()+RAND()+RAND()+RAND()+RAND()+RAND())-6))-1)+Real_MC_30Y!P$58)</x:f>
        <x:v>3924022.833105452</x:v>
      </x:c>
      <x:c r="Q111" s="50" t="n">
        <x:f>MAX(0,P111*(1+EXP((LN(1+Real_MC_30Y!$J$11)-0.5*Real_MC_30Y!$J$12^2)+Real_MC_30Y!$J$12*((RAND()+RAND()+RAND()+RAND()+RAND()+RAND()+RAND()+RAND()+RAND()+RAND()+RAND()+RAND())-6))-1)+Real_MC_30Y!Q$58)</x:f>
        <x:v>3971080.3499215976</x:v>
      </x:c>
      <x:c r="R111" s="50" t="n">
        <x:f>MAX(0,Q111*(1+EXP((LN(1+Real_MC_30Y!$J$11)-0.5*Real_MC_30Y!$J$12^2)+Real_MC_30Y!$J$12*((RAND()+RAND()+RAND()+RAND()+RAND()+RAND()+RAND()+RAND()+RAND()+RAND()+RAND()+RAND())-6))-1)+Real_MC_30Y!R$58)</x:f>
        <x:v>4891815.583849285</x:v>
      </x:c>
      <x:c r="S111" s="50" t="n">
        <x:f>MAX(0,R111*(1+EXP((LN(1+Real_MC_30Y!$J$11)-0.5*Real_MC_30Y!$J$12^2)+Real_MC_30Y!$J$12*((RAND()+RAND()+RAND()+RAND()+RAND()+RAND()+RAND()+RAND()+RAND()+RAND()+RAND()+RAND())-6))-1)+Real_MC_30Y!S$58)</x:f>
        <x:v>5984855.213616085</x:v>
      </x:c>
      <x:c r="T111" s="50" t="n">
        <x:f>MAX(0,S111*(1+EXP((LN(1+Real_MC_30Y!$J$11)-0.5*Real_MC_30Y!$J$12^2)+Real_MC_30Y!$J$12*((RAND()+RAND()+RAND()+RAND()+RAND()+RAND()+RAND()+RAND()+RAND()+RAND()+RAND()+RAND())-6))-1)+Real_MC_30Y!T$58)</x:f>
        <x:v>6658942.475751644</x:v>
      </x:c>
      <x:c r="U111" s="50" t="n">
        <x:f>MAX(0,T111*(1+EXP((LN(1+Real_MC_30Y!$J$11)-0.5*Real_MC_30Y!$J$12^2)+Real_MC_30Y!$J$12*((RAND()+RAND()+RAND()+RAND()+RAND()+RAND()+RAND()+RAND()+RAND()+RAND()+RAND()+RAND())-6))-1)+Real_MC_30Y!U$58)</x:f>
        <x:v>6142898.72481358</x:v>
      </x:c>
      <x:c r="V111" s="50" t="n">
        <x:f>MAX(0,U111*(1+EXP((LN(1+Real_MC_30Y!$J$11)-0.5*Real_MC_30Y!$J$12^2)+Real_MC_30Y!$J$12*((RAND()+RAND()+RAND()+RAND()+RAND()+RAND()+RAND()+RAND()+RAND()+RAND()+RAND()+RAND())-6))-1)+Real_MC_30Y!V$58)</x:f>
        <x:v>6369126.803306616</x:v>
      </x:c>
      <x:c r="W111" s="50" t="n">
        <x:f>MAX(0,V111*(1+EXP((LN(1+Real_MC_30Y!$J$11)-0.5*Real_MC_30Y!$J$12^2)+Real_MC_30Y!$J$12*((RAND()+RAND()+RAND()+RAND()+RAND()+RAND()+RAND()+RAND()+RAND()+RAND()+RAND()+RAND())-6))-1)+Real_MC_30Y!W$58)</x:f>
        <x:v>5517380.195752247</x:v>
      </x:c>
      <x:c r="X111" s="50" t="n">
        <x:f>MAX(0,W111*(1+EXP((LN(1+Real_MC_30Y!$J$11)-0.5*Real_MC_30Y!$J$12^2)+Real_MC_30Y!$J$12*((RAND()+RAND()+RAND()+RAND()+RAND()+RAND()+RAND()+RAND()+RAND()+RAND()+RAND()+RAND())-6))-1)+Real_MC_30Y!X$58)</x:f>
        <x:v>5396665.745667403</x:v>
      </x:c>
      <x:c r="Y111" s="50" t="n">
        <x:f>MAX(0,X111*(1+EXP((LN(1+Real_MC_30Y!$J$11)-0.5*Real_MC_30Y!$J$12^2)+Real_MC_30Y!$J$12*((RAND()+RAND()+RAND()+RAND()+RAND()+RAND()+RAND()+RAND()+RAND()+RAND()+RAND()+RAND())-6))-1)+Real_MC_30Y!Y$58)</x:f>
        <x:v>7293246.8244527755</x:v>
      </x:c>
      <x:c r="Z111" s="50" t="n">
        <x:f>MAX(0,Y111*(1+EXP((LN(1+Real_MC_30Y!$J$11)-0.5*Real_MC_30Y!$J$12^2)+Real_MC_30Y!$J$12*((RAND()+RAND()+RAND()+RAND()+RAND()+RAND()+RAND()+RAND()+RAND()+RAND()+RAND()+RAND())-6))-1)+Real_MC_30Y!Z$58)</x:f>
        <x:v>6733848.427208709</x:v>
      </x:c>
      <x:c r="AA111" s="50" t="n">
        <x:f>MAX(0,Z111*(1+EXP((LN(1+Real_MC_30Y!$J$11)-0.5*Real_MC_30Y!$J$12^2)+Real_MC_30Y!$J$12*((RAND()+RAND()+RAND()+RAND()+RAND()+RAND()+RAND()+RAND()+RAND()+RAND()+RAND()+RAND())-6))-1)+Real_MC_30Y!AA$58)</x:f>
        <x:v>5679896.436033065</x:v>
      </x:c>
      <x:c r="AB111" s="50" t="n">
        <x:f>MAX(0,AA111*(1+EXP((LN(1+Real_MC_30Y!$J$11)-0.5*Real_MC_30Y!$J$12^2)+Real_MC_30Y!$J$12*((RAND()+RAND()+RAND()+RAND()+RAND()+RAND()+RAND()+RAND()+RAND()+RAND()+RAND()+RAND())-6))-1)+Real_MC_30Y!AB$58)</x:f>
        <x:v>5240078.906720931</x:v>
      </x:c>
      <x:c r="AC111" s="50" t="n">
        <x:f>MAX(0,AB111*(1+EXP((LN(1+Real_MC_30Y!$J$11)-0.5*Real_MC_30Y!$J$12^2)+Real_MC_30Y!$J$12*((RAND()+RAND()+RAND()+RAND()+RAND()+RAND()+RAND()+RAND()+RAND()+RAND()+RAND()+RAND())-6))-1)+Real_MC_30Y!AC$58)</x:f>
        <x:v>5805894.763002213</x:v>
      </x:c>
      <x:c r="AD111" s="50" t="n">
        <x:f>MAX(0,AC111*(1+EXP((LN(1+Real_MC_30Y!$J$11)-0.5*Real_MC_30Y!$J$12^2)+Real_MC_30Y!$J$12*((RAND()+RAND()+RAND()+RAND()+RAND()+RAND()+RAND()+RAND()+RAND()+RAND()+RAND()+RAND())-6))-1)+Real_MC_30Y!AD$58)</x:f>
        <x:v>5376342.906327933</x:v>
      </x:c>
      <x:c r="AE111" s="50" t="n">
        <x:f>MAX(0,AD111*(1+EXP((LN(1+Real_MC_30Y!$J$11)-0.5*Real_MC_30Y!$J$12^2)+Real_MC_30Y!$J$12*((RAND()+RAND()+RAND()+RAND()+RAND()+RAND()+RAND()+RAND()+RAND()+RAND()+RAND()+RAND())-6))-1)+Real_MC_30Y!AE$58)</x:f>
        <x:v>4755425.760288161</x:v>
      </x:c>
      <x:c r="AF111" s="50" t="n">
        <x:f>MAX(0,AE111*(1+EXP((LN(1+Real_MC_30Y!$J$11)-0.5*Real_MC_30Y!$J$12^2)+Real_MC_30Y!$J$12*((RAND()+RAND()+RAND()+RAND()+RAND()+RAND()+RAND()+RAND()+RAND()+RAND()+RAND()+RAND())-6))-1)+Real_MC_30Y!AF$58)</x:f>
        <x:v>4630729.9342004135</x:v>
      </x:c>
    </x:row>
    <x:row r="112">
      <x:c r="A112">
        <x:v>108</x:v>
      </x:c>
      <x:c r="B112" s="50" t="n">
        <x:f>MAX(0,Liquidity_30Y!$C$14+Real_MC_30Y!B$57-Real_MC_30Y!B$56)</x:f>
        <x:v>1029031.25</x:v>
      </x:c>
      <x:c r="C112" s="50" t="n">
        <x:f>MAX(0,B112*(1+EXP((LN(1+Real_MC_30Y!$J$11)-0.5*Real_MC_30Y!$J$12^2)+Real_MC_30Y!$J$12*((RAND()+RAND()+RAND()+RAND()+RAND()+RAND()+RAND()+RAND()+RAND()+RAND()+RAND()+RAND())-6))-1)+Real_MC_30Y!C$58)</x:f>
        <x:v>1408249.7601964055</x:v>
      </x:c>
      <x:c r="D112" s="50" t="n">
        <x:f>MAX(0,C112*(1+EXP((LN(1+Real_MC_30Y!$J$11)-0.5*Real_MC_30Y!$J$12^2)+Real_MC_30Y!$J$12*((RAND()+RAND()+RAND()+RAND()+RAND()+RAND()+RAND()+RAND()+RAND()+RAND()+RAND()+RAND())-6))-1)+Real_MC_30Y!D$58)</x:f>
        <x:v>1429448.2243652649</x:v>
      </x:c>
      <x:c r="E112" s="50" t="n">
        <x:f>MAX(0,D112*(1+EXP((LN(1+Real_MC_30Y!$J$11)-0.5*Real_MC_30Y!$J$12^2)+Real_MC_30Y!$J$12*((RAND()+RAND()+RAND()+RAND()+RAND()+RAND()+RAND()+RAND()+RAND()+RAND()+RAND()+RAND())-6))-1)+Real_MC_30Y!E$58)</x:f>
        <x:v>1493874.9496728505</x:v>
      </x:c>
      <x:c r="F112" s="50" t="n">
        <x:f>MAX(0,E112*(1+EXP((LN(1+Real_MC_30Y!$J$11)-0.5*Real_MC_30Y!$J$12^2)+Real_MC_30Y!$J$12*((RAND()+RAND()+RAND()+RAND()+RAND()+RAND()+RAND()+RAND()+RAND()+RAND()+RAND()+RAND())-6))-1)+Real_MC_30Y!F$58)</x:f>
        <x:v>1967430.5530583751</x:v>
      </x:c>
      <x:c r="G112" s="50" t="n">
        <x:f>MAX(0,F112*(1+EXP((LN(1+Real_MC_30Y!$J$11)-0.5*Real_MC_30Y!$J$12^2)+Real_MC_30Y!$J$12*((RAND()+RAND()+RAND()+RAND()+RAND()+RAND()+RAND()+RAND()+RAND()+RAND()+RAND()+RAND())-6))-1)+Real_MC_30Y!G$58)</x:f>
        <x:v>1904087.2294734963</x:v>
      </x:c>
      <x:c r="H112" s="50" t="n">
        <x:f>MAX(0,G112*(1+EXP((LN(1+Real_MC_30Y!$J$11)-0.5*Real_MC_30Y!$J$12^2)+Real_MC_30Y!$J$12*((RAND()+RAND()+RAND()+RAND()+RAND()+RAND()+RAND()+RAND()+RAND()+RAND()+RAND()+RAND())-6))-1)+Real_MC_30Y!H$58)</x:f>
        <x:v>2209501.390818352</x:v>
      </x:c>
      <x:c r="I112" s="50" t="n">
        <x:f>MAX(0,H112*(1+EXP((LN(1+Real_MC_30Y!$J$11)-0.5*Real_MC_30Y!$J$12^2)+Real_MC_30Y!$J$12*((RAND()+RAND()+RAND()+RAND()+RAND()+RAND()+RAND()+RAND()+RAND()+RAND()+RAND()+RAND())-6))-1)+Real_MC_30Y!I$58)</x:f>
        <x:v>3277807.662514026</x:v>
      </x:c>
      <x:c r="J112" s="50" t="n">
        <x:f>MAX(0,I112*(1+EXP((LN(1+Real_MC_30Y!$J$11)-0.5*Real_MC_30Y!$J$12^2)+Real_MC_30Y!$J$12*((RAND()+RAND()+RAND()+RAND()+RAND()+RAND()+RAND()+RAND()+RAND()+RAND()+RAND()+RAND())-6))-1)+Real_MC_30Y!J$58)</x:f>
        <x:v>3076788.770478783</x:v>
      </x:c>
      <x:c r="K112" s="50" t="n">
        <x:f>MAX(0,J112*(1+EXP((LN(1+Real_MC_30Y!$J$11)-0.5*Real_MC_30Y!$J$12^2)+Real_MC_30Y!$J$12*((RAND()+RAND()+RAND()+RAND()+RAND()+RAND()+RAND()+RAND()+RAND()+RAND()+RAND()+RAND())-6))-1)+Real_MC_30Y!K$58)</x:f>
        <x:v>2858891.2387603074</x:v>
      </x:c>
      <x:c r="L112" s="50" t="n">
        <x:f>MAX(0,K112*(1+EXP((LN(1+Real_MC_30Y!$J$11)-0.5*Real_MC_30Y!$J$12^2)+Real_MC_30Y!$J$12*((RAND()+RAND()+RAND()+RAND()+RAND()+RAND()+RAND()+RAND()+RAND()+RAND()+RAND()+RAND())-6))-1)+Real_MC_30Y!L$58)</x:f>
        <x:v>2646479.8224994456</x:v>
      </x:c>
      <x:c r="M112" s="50" t="n">
        <x:f>MAX(0,L112*(1+EXP((LN(1+Real_MC_30Y!$J$11)-0.5*Real_MC_30Y!$J$12^2)+Real_MC_30Y!$J$12*((RAND()+RAND()+RAND()+RAND()+RAND()+RAND()+RAND()+RAND()+RAND()+RAND()+RAND()+RAND())-6))-1)+Real_MC_30Y!M$58)</x:f>
        <x:v>2778015.500491332</x:v>
      </x:c>
      <x:c r="N112" s="50" t="n">
        <x:f>MAX(0,M112*(1+EXP((LN(1+Real_MC_30Y!$J$11)-0.5*Real_MC_30Y!$J$12^2)+Real_MC_30Y!$J$12*((RAND()+RAND()+RAND()+RAND()+RAND()+RAND()+RAND()+RAND()+RAND()+RAND()+RAND()+RAND())-6))-1)+Real_MC_30Y!N$58)</x:f>
        <x:v>3823412.584340916</x:v>
      </x:c>
      <x:c r="O112" s="50" t="n">
        <x:f>MAX(0,N112*(1+EXP((LN(1+Real_MC_30Y!$J$11)-0.5*Real_MC_30Y!$J$12^2)+Real_MC_30Y!$J$12*((RAND()+RAND()+RAND()+RAND()+RAND()+RAND()+RAND()+RAND()+RAND()+RAND()+RAND()+RAND())-6))-1)+Real_MC_30Y!O$58)</x:f>
        <x:v>4463602.171357625</x:v>
      </x:c>
      <x:c r="P112" s="50" t="n">
        <x:f>MAX(0,O112*(1+EXP((LN(1+Real_MC_30Y!$J$11)-0.5*Real_MC_30Y!$J$12^2)+Real_MC_30Y!$J$12*((RAND()+RAND()+RAND()+RAND()+RAND()+RAND()+RAND()+RAND()+RAND()+RAND()+RAND()+RAND())-6))-1)+Real_MC_30Y!P$58)</x:f>
        <x:v>3465773.863726924</x:v>
      </x:c>
      <x:c r="Q112" s="50" t="n">
        <x:f>MAX(0,P112*(1+EXP((LN(1+Real_MC_30Y!$J$11)-0.5*Real_MC_30Y!$J$12^2)+Real_MC_30Y!$J$12*((RAND()+RAND()+RAND()+RAND()+RAND()+RAND()+RAND()+RAND()+RAND()+RAND()+RAND()+RAND())-6))-1)+Real_MC_30Y!Q$58)</x:f>
        <x:v>3841968.0580358356</x:v>
      </x:c>
      <x:c r="R112" s="50" t="n">
        <x:f>MAX(0,Q112*(1+EXP((LN(1+Real_MC_30Y!$J$11)-0.5*Real_MC_30Y!$J$12^2)+Real_MC_30Y!$J$12*((RAND()+RAND()+RAND()+RAND()+RAND()+RAND()+RAND()+RAND()+RAND()+RAND()+RAND()+RAND())-6))-1)+Real_MC_30Y!R$58)</x:f>
        <x:v>4861219.744663094</x:v>
      </x:c>
      <x:c r="S112" s="50" t="n">
        <x:f>MAX(0,R112*(1+EXP((LN(1+Real_MC_30Y!$J$11)-0.5*Real_MC_30Y!$J$12^2)+Real_MC_30Y!$J$12*((RAND()+RAND()+RAND()+RAND()+RAND()+RAND()+RAND()+RAND()+RAND()+RAND()+RAND()+RAND())-6))-1)+Real_MC_30Y!S$58)</x:f>
        <x:v>4818917.434423934</x:v>
      </x:c>
      <x:c r="T112" s="50" t="n">
        <x:f>MAX(0,S112*(1+EXP((LN(1+Real_MC_30Y!$J$11)-0.5*Real_MC_30Y!$J$12^2)+Real_MC_30Y!$J$12*((RAND()+RAND()+RAND()+RAND()+RAND()+RAND()+RAND()+RAND()+RAND()+RAND()+RAND()+RAND())-6))-1)+Real_MC_30Y!T$58)</x:f>
        <x:v>4587078.244612175</x:v>
      </x:c>
      <x:c r="U112" s="50" t="n">
        <x:f>MAX(0,T112*(1+EXP((LN(1+Real_MC_30Y!$J$11)-0.5*Real_MC_30Y!$J$12^2)+Real_MC_30Y!$J$12*((RAND()+RAND()+RAND()+RAND()+RAND()+RAND()+RAND()+RAND()+RAND()+RAND()+RAND()+RAND())-6))-1)+Real_MC_30Y!U$58)</x:f>
        <x:v>4628021.607396566</x:v>
      </x:c>
      <x:c r="V112" s="50" t="n">
        <x:f>MAX(0,U112*(1+EXP((LN(1+Real_MC_30Y!$J$11)-0.5*Real_MC_30Y!$J$12^2)+Real_MC_30Y!$J$12*((RAND()+RAND()+RAND()+RAND()+RAND()+RAND()+RAND()+RAND()+RAND()+RAND()+RAND()+RAND())-6))-1)+Real_MC_30Y!V$58)</x:f>
        <x:v>5693946.189190881</x:v>
      </x:c>
      <x:c r="W112" s="50" t="n">
        <x:f>MAX(0,V112*(1+EXP((LN(1+Real_MC_30Y!$J$11)-0.5*Real_MC_30Y!$J$12^2)+Real_MC_30Y!$J$12*((RAND()+RAND()+RAND()+RAND()+RAND()+RAND()+RAND()+RAND()+RAND()+RAND()+RAND()+RAND())-6))-1)+Real_MC_30Y!W$58)</x:f>
        <x:v>5165984.570715662</x:v>
      </x:c>
      <x:c r="X112" s="50" t="n">
        <x:f>MAX(0,W112*(1+EXP((LN(1+Real_MC_30Y!$J$11)-0.5*Real_MC_30Y!$J$12^2)+Real_MC_30Y!$J$12*((RAND()+RAND()+RAND()+RAND()+RAND()+RAND()+RAND()+RAND()+RAND()+RAND()+RAND()+RAND())-6))-1)+Real_MC_30Y!X$58)</x:f>
        <x:v>6154664.994724882</x:v>
      </x:c>
      <x:c r="Y112" s="50" t="n">
        <x:f>MAX(0,X112*(1+EXP((LN(1+Real_MC_30Y!$J$11)-0.5*Real_MC_30Y!$J$12^2)+Real_MC_30Y!$J$12*((RAND()+RAND()+RAND()+RAND()+RAND()+RAND()+RAND()+RAND()+RAND()+RAND()+RAND()+RAND())-6))-1)+Real_MC_30Y!Y$58)</x:f>
        <x:v>4578115.528120743</x:v>
      </x:c>
      <x:c r="Z112" s="50" t="n">
        <x:f>MAX(0,Y112*(1+EXP((LN(1+Real_MC_30Y!$J$11)-0.5*Real_MC_30Y!$J$12^2)+Real_MC_30Y!$J$12*((RAND()+RAND()+RAND()+RAND()+RAND()+RAND()+RAND()+RAND()+RAND()+RAND()+RAND()+RAND())-6))-1)+Real_MC_30Y!Z$58)</x:f>
        <x:v>4571607.07843025</x:v>
      </x:c>
      <x:c r="AA112" s="50" t="n">
        <x:f>MAX(0,Z112*(1+EXP((LN(1+Real_MC_30Y!$J$11)-0.5*Real_MC_30Y!$J$12^2)+Real_MC_30Y!$J$12*((RAND()+RAND()+RAND()+RAND()+RAND()+RAND()+RAND()+RAND()+RAND()+RAND()+RAND()+RAND())-6))-1)+Real_MC_30Y!AA$58)</x:f>
        <x:v>5342123.661234667</x:v>
      </x:c>
      <x:c r="AB112" s="50" t="n">
        <x:f>MAX(0,AA112*(1+EXP((LN(1+Real_MC_30Y!$J$11)-0.5*Real_MC_30Y!$J$12^2)+Real_MC_30Y!$J$12*((RAND()+RAND()+RAND()+RAND()+RAND()+RAND()+RAND()+RAND()+RAND()+RAND()+RAND()+RAND())-6))-1)+Real_MC_30Y!AB$58)</x:f>
        <x:v>5786670.632011401</x:v>
      </x:c>
      <x:c r="AC112" s="50" t="n">
        <x:f>MAX(0,AB112*(1+EXP((LN(1+Real_MC_30Y!$J$11)-0.5*Real_MC_30Y!$J$12^2)+Real_MC_30Y!$J$12*((RAND()+RAND()+RAND()+RAND()+RAND()+RAND()+RAND()+RAND()+RAND()+RAND()+RAND()+RAND())-6))-1)+Real_MC_30Y!AC$58)</x:f>
        <x:v>6063574.744345893</x:v>
      </x:c>
      <x:c r="AD112" s="50" t="n">
        <x:f>MAX(0,AC112*(1+EXP((LN(1+Real_MC_30Y!$J$11)-0.5*Real_MC_30Y!$J$12^2)+Real_MC_30Y!$J$12*((RAND()+RAND()+RAND()+RAND()+RAND()+RAND()+RAND()+RAND()+RAND()+RAND()+RAND()+RAND())-6))-1)+Real_MC_30Y!AD$58)</x:f>
        <x:v>6175119.688215473</x:v>
      </x:c>
      <x:c r="AE112" s="50" t="n">
        <x:f>MAX(0,AD112*(1+EXP((LN(1+Real_MC_30Y!$J$11)-0.5*Real_MC_30Y!$J$12^2)+Real_MC_30Y!$J$12*((RAND()+RAND()+RAND()+RAND()+RAND()+RAND()+RAND()+RAND()+RAND()+RAND()+RAND()+RAND())-6))-1)+Real_MC_30Y!AE$58)</x:f>
        <x:v>7371603.454593097</x:v>
      </x:c>
      <x:c r="AF112" s="50" t="n">
        <x:f>MAX(0,AE112*(1+EXP((LN(1+Real_MC_30Y!$J$11)-0.5*Real_MC_30Y!$J$12^2)+Real_MC_30Y!$J$12*((RAND()+RAND()+RAND()+RAND()+RAND()+RAND()+RAND()+RAND()+RAND()+RAND()+RAND()+RAND())-6))-1)+Real_MC_30Y!AF$58)</x:f>
        <x:v>7395946.378371823</x:v>
      </x:c>
    </x:row>
    <x:row r="113">
      <x:c r="A113">
        <x:v>109</x:v>
      </x:c>
      <x:c r="B113" s="50" t="n">
        <x:f>MAX(0,Liquidity_30Y!$C$14+Real_MC_30Y!B$57-Real_MC_30Y!B$56)</x:f>
        <x:v>1029031.25</x:v>
      </x:c>
      <x:c r="C113" s="50" t="n">
        <x:f>MAX(0,B113*(1+EXP((LN(1+Real_MC_30Y!$J$11)-0.5*Real_MC_30Y!$J$12^2)+Real_MC_30Y!$J$12*((RAND()+RAND()+RAND()+RAND()+RAND()+RAND()+RAND()+RAND()+RAND()+RAND()+RAND()+RAND())-6))-1)+Real_MC_30Y!C$58)</x:f>
        <x:v>1270272.4614988677</x:v>
      </x:c>
      <x:c r="D113" s="50" t="n">
        <x:f>MAX(0,C113*(1+EXP((LN(1+Real_MC_30Y!$J$11)-0.5*Real_MC_30Y!$J$12^2)+Real_MC_30Y!$J$12*((RAND()+RAND()+RAND()+RAND()+RAND()+RAND()+RAND()+RAND()+RAND()+RAND()+RAND()+RAND())-6))-1)+Real_MC_30Y!D$58)</x:f>
        <x:v>1180993.2848463506</x:v>
      </x:c>
      <x:c r="E113" s="50" t="n">
        <x:f>MAX(0,D113*(1+EXP((LN(1+Real_MC_30Y!$J$11)-0.5*Real_MC_30Y!$J$12^2)+Real_MC_30Y!$J$12*((RAND()+RAND()+RAND()+RAND()+RAND()+RAND()+RAND()+RAND()+RAND()+RAND()+RAND()+RAND())-6))-1)+Real_MC_30Y!E$58)</x:f>
        <x:v>971492.6639083684</x:v>
      </x:c>
      <x:c r="F113" s="50" t="n">
        <x:f>MAX(0,E113*(1+EXP((LN(1+Real_MC_30Y!$J$11)-0.5*Real_MC_30Y!$J$12^2)+Real_MC_30Y!$J$12*((RAND()+RAND()+RAND()+RAND()+RAND()+RAND()+RAND()+RAND()+RAND()+RAND()+RAND()+RAND())-6))-1)+Real_MC_30Y!F$58)</x:f>
        <x:v>1181748.0898910891</x:v>
      </x:c>
      <x:c r="G113" s="50" t="n">
        <x:f>MAX(0,F113*(1+EXP((LN(1+Real_MC_30Y!$J$11)-0.5*Real_MC_30Y!$J$12^2)+Real_MC_30Y!$J$12*((RAND()+RAND()+RAND()+RAND()+RAND()+RAND()+RAND()+RAND()+RAND()+RAND()+RAND()+RAND())-6))-1)+Real_MC_30Y!G$58)</x:f>
        <x:v>1116900.7251781158</x:v>
      </x:c>
      <x:c r="H113" s="50" t="n">
        <x:f>MAX(0,G113*(1+EXP((LN(1+Real_MC_30Y!$J$11)-0.5*Real_MC_30Y!$J$12^2)+Real_MC_30Y!$J$12*((RAND()+RAND()+RAND()+RAND()+RAND()+RAND()+RAND()+RAND()+RAND()+RAND()+RAND()+RAND())-6))-1)+Real_MC_30Y!H$58)</x:f>
        <x:v>1341495.2182800649</x:v>
      </x:c>
      <x:c r="I113" s="50" t="n">
        <x:f>MAX(0,H113*(1+EXP((LN(1+Real_MC_30Y!$J$11)-0.5*Real_MC_30Y!$J$12^2)+Real_MC_30Y!$J$12*((RAND()+RAND()+RAND()+RAND()+RAND()+RAND()+RAND()+RAND()+RAND()+RAND()+RAND()+RAND())-6))-1)+Real_MC_30Y!I$58)</x:f>
        <x:v>1266908.1561612284</x:v>
      </x:c>
      <x:c r="J113" s="50" t="n">
        <x:f>MAX(0,I113*(1+EXP((LN(1+Real_MC_30Y!$J$11)-0.5*Real_MC_30Y!$J$12^2)+Real_MC_30Y!$J$12*((RAND()+RAND()+RAND()+RAND()+RAND()+RAND()+RAND()+RAND()+RAND()+RAND()+RAND()+RAND())-6))-1)+Real_MC_30Y!J$58)</x:f>
        <x:v>1243207.9641456362</x:v>
      </x:c>
      <x:c r="K113" s="50" t="n">
        <x:f>MAX(0,J113*(1+EXP((LN(1+Real_MC_30Y!$J$11)-0.5*Real_MC_30Y!$J$12^2)+Real_MC_30Y!$J$12*((RAND()+RAND()+RAND()+RAND()+RAND()+RAND()+RAND()+RAND()+RAND()+RAND()+RAND()+RAND())-6))-1)+Real_MC_30Y!K$58)</x:f>
        <x:v>1153884.832487916</x:v>
      </x:c>
      <x:c r="L113" s="50" t="n">
        <x:f>MAX(0,K113*(1+EXP((LN(1+Real_MC_30Y!$J$11)-0.5*Real_MC_30Y!$J$12^2)+Real_MC_30Y!$J$12*((RAND()+RAND()+RAND()+RAND()+RAND()+RAND()+RAND()+RAND()+RAND()+RAND()+RAND()+RAND())-6))-1)+Real_MC_30Y!L$58)</x:f>
        <x:v>1332119.132285478</x:v>
      </x:c>
      <x:c r="M113" s="50" t="n">
        <x:f>MAX(0,L113*(1+EXP((LN(1+Real_MC_30Y!$J$11)-0.5*Real_MC_30Y!$J$12^2)+Real_MC_30Y!$J$12*((RAND()+RAND()+RAND()+RAND()+RAND()+RAND()+RAND()+RAND()+RAND()+RAND()+RAND()+RAND())-6))-1)+Real_MC_30Y!M$58)</x:f>
        <x:v>1356904.3960463463</x:v>
      </x:c>
      <x:c r="N113" s="50" t="n">
        <x:f>MAX(0,M113*(1+EXP((LN(1+Real_MC_30Y!$J$11)-0.5*Real_MC_30Y!$J$12^2)+Real_MC_30Y!$J$12*((RAND()+RAND()+RAND()+RAND()+RAND()+RAND()+RAND()+RAND()+RAND()+RAND()+RAND()+RAND())-6))-1)+Real_MC_30Y!N$58)</x:f>
        <x:v>1885480.4904392147</x:v>
      </x:c>
      <x:c r="O113" s="50" t="n">
        <x:f>MAX(0,N113*(1+EXP((LN(1+Real_MC_30Y!$J$11)-0.5*Real_MC_30Y!$J$12^2)+Real_MC_30Y!$J$12*((RAND()+RAND()+RAND()+RAND()+RAND()+RAND()+RAND()+RAND()+RAND()+RAND()+RAND()+RAND())-6))-1)+Real_MC_30Y!O$58)</x:f>
        <x:v>2323689.3384817895</x:v>
      </x:c>
      <x:c r="P113" s="50" t="n">
        <x:f>MAX(0,O113*(1+EXP((LN(1+Real_MC_30Y!$J$11)-0.5*Real_MC_30Y!$J$12^2)+Real_MC_30Y!$J$12*((RAND()+RAND()+RAND()+RAND()+RAND()+RAND()+RAND()+RAND()+RAND()+RAND()+RAND()+RAND())-6))-1)+Real_MC_30Y!P$58)</x:f>
        <x:v>2238220.3107226077</x:v>
      </x:c>
      <x:c r="Q113" s="50" t="n">
        <x:f>MAX(0,P113*(1+EXP((LN(1+Real_MC_30Y!$J$11)-0.5*Real_MC_30Y!$J$12^2)+Real_MC_30Y!$J$12*((RAND()+RAND()+RAND()+RAND()+RAND()+RAND()+RAND()+RAND()+RAND()+RAND()+RAND()+RAND())-6))-1)+Real_MC_30Y!Q$58)</x:f>
        <x:v>2399891.7243369585</x:v>
      </x:c>
      <x:c r="R113" s="50" t="n">
        <x:f>MAX(0,Q113*(1+EXP((LN(1+Real_MC_30Y!$J$11)-0.5*Real_MC_30Y!$J$12^2)+Real_MC_30Y!$J$12*((RAND()+RAND()+RAND()+RAND()+RAND()+RAND()+RAND()+RAND()+RAND()+RAND()+RAND()+RAND())-6))-1)+Real_MC_30Y!R$58)</x:f>
        <x:v>2622857.0410099155</x:v>
      </x:c>
      <x:c r="S113" s="50" t="n">
        <x:f>MAX(0,R113*(1+EXP((LN(1+Real_MC_30Y!$J$11)-0.5*Real_MC_30Y!$J$12^2)+Real_MC_30Y!$J$12*((RAND()+RAND()+RAND()+RAND()+RAND()+RAND()+RAND()+RAND()+RAND()+RAND()+RAND()+RAND())-6))-1)+Real_MC_30Y!S$58)</x:f>
        <x:v>3218131.679371895</x:v>
      </x:c>
      <x:c r="T113" s="50" t="n">
        <x:f>MAX(0,S113*(1+EXP((LN(1+Real_MC_30Y!$J$11)-0.5*Real_MC_30Y!$J$12^2)+Real_MC_30Y!$J$12*((RAND()+RAND()+RAND()+RAND()+RAND()+RAND()+RAND()+RAND()+RAND()+RAND()+RAND()+RAND())-6))-1)+Real_MC_30Y!T$58)</x:f>
        <x:v>2549939.8044884964</x:v>
      </x:c>
      <x:c r="U113" s="50" t="n">
        <x:f>MAX(0,T113*(1+EXP((LN(1+Real_MC_30Y!$J$11)-0.5*Real_MC_30Y!$J$12^2)+Real_MC_30Y!$J$12*((RAND()+RAND()+RAND()+RAND()+RAND()+RAND()+RAND()+RAND()+RAND()+RAND()+RAND()+RAND())-6))-1)+Real_MC_30Y!U$58)</x:f>
        <x:v>2689698.1395978094</x:v>
      </x:c>
      <x:c r="V113" s="50" t="n">
        <x:f>MAX(0,U113*(1+EXP((LN(1+Real_MC_30Y!$J$11)-0.5*Real_MC_30Y!$J$12^2)+Real_MC_30Y!$J$12*((RAND()+RAND()+RAND()+RAND()+RAND()+RAND()+RAND()+RAND()+RAND()+RAND()+RAND()+RAND())-6))-1)+Real_MC_30Y!V$58)</x:f>
        <x:v>2512444.244730108</x:v>
      </x:c>
      <x:c r="W113" s="50" t="n">
        <x:f>MAX(0,V113*(1+EXP((LN(1+Real_MC_30Y!$J$11)-0.5*Real_MC_30Y!$J$12^2)+Real_MC_30Y!$J$12*((RAND()+RAND()+RAND()+RAND()+RAND()+RAND()+RAND()+RAND()+RAND()+RAND()+RAND()+RAND())-6))-1)+Real_MC_30Y!W$58)</x:f>
        <x:v>3010920.2807582757</x:v>
      </x:c>
      <x:c r="X113" s="50" t="n">
        <x:f>MAX(0,W113*(1+EXP((LN(1+Real_MC_30Y!$J$11)-0.5*Real_MC_30Y!$J$12^2)+Real_MC_30Y!$J$12*((RAND()+RAND()+RAND()+RAND()+RAND()+RAND()+RAND()+RAND()+RAND()+RAND()+RAND()+RAND())-6))-1)+Real_MC_30Y!X$58)</x:f>
        <x:v>3820959.2262234213</x:v>
      </x:c>
      <x:c r="Y113" s="50" t="n">
        <x:f>MAX(0,X113*(1+EXP((LN(1+Real_MC_30Y!$J$11)-0.5*Real_MC_30Y!$J$12^2)+Real_MC_30Y!$J$12*((RAND()+RAND()+RAND()+RAND()+RAND()+RAND()+RAND()+RAND()+RAND()+RAND()+RAND()+RAND())-6))-1)+Real_MC_30Y!Y$58)</x:f>
        <x:v>4617264.812347594</x:v>
      </x:c>
      <x:c r="Z113" s="50" t="n">
        <x:f>MAX(0,Y113*(1+EXP((LN(1+Real_MC_30Y!$J$11)-0.5*Real_MC_30Y!$J$12^2)+Real_MC_30Y!$J$12*((RAND()+RAND()+RAND()+RAND()+RAND()+RAND()+RAND()+RAND()+RAND()+RAND()+RAND()+RAND())-6))-1)+Real_MC_30Y!Z$58)</x:f>
        <x:v>4343987.135852718</x:v>
      </x:c>
      <x:c r="AA113" s="50" t="n">
        <x:f>MAX(0,Z113*(1+EXP((LN(1+Real_MC_30Y!$J$11)-0.5*Real_MC_30Y!$J$12^2)+Real_MC_30Y!$J$12*((RAND()+RAND()+RAND()+RAND()+RAND()+RAND()+RAND()+RAND()+RAND()+RAND()+RAND()+RAND())-6))-1)+Real_MC_30Y!AA$58)</x:f>
        <x:v>5104849.394064763</x:v>
      </x:c>
      <x:c r="AB113" s="50" t="n">
        <x:f>MAX(0,AA113*(1+EXP((LN(1+Real_MC_30Y!$J$11)-0.5*Real_MC_30Y!$J$12^2)+Real_MC_30Y!$J$12*((RAND()+RAND()+RAND()+RAND()+RAND()+RAND()+RAND()+RAND()+RAND()+RAND()+RAND()+RAND())-6))-1)+Real_MC_30Y!AB$58)</x:f>
        <x:v>6205935.084881268</x:v>
      </x:c>
      <x:c r="AC113" s="50" t="n">
        <x:f>MAX(0,AB113*(1+EXP((LN(1+Real_MC_30Y!$J$11)-0.5*Real_MC_30Y!$J$12^2)+Real_MC_30Y!$J$12*((RAND()+RAND()+RAND()+RAND()+RAND()+RAND()+RAND()+RAND()+RAND()+RAND()+RAND()+RAND())-6))-1)+Real_MC_30Y!AC$58)</x:f>
        <x:v>6182385.320163939</x:v>
      </x:c>
      <x:c r="AD113" s="50" t="n">
        <x:f>MAX(0,AC113*(1+EXP((LN(1+Real_MC_30Y!$J$11)-0.5*Real_MC_30Y!$J$12^2)+Real_MC_30Y!$J$12*((RAND()+RAND()+RAND()+RAND()+RAND()+RAND()+RAND()+RAND()+RAND()+RAND()+RAND()+RAND())-6))-1)+Real_MC_30Y!AD$58)</x:f>
        <x:v>6348903.859597108</x:v>
      </x:c>
      <x:c r="AE113" s="50" t="n">
        <x:f>MAX(0,AD113*(1+EXP((LN(1+Real_MC_30Y!$J$11)-0.5*Real_MC_30Y!$J$12^2)+Real_MC_30Y!$J$12*((RAND()+RAND()+RAND()+RAND()+RAND()+RAND()+RAND()+RAND()+RAND()+RAND()+RAND()+RAND())-6))-1)+Real_MC_30Y!AE$58)</x:f>
        <x:v>6706098.859198491</x:v>
      </x:c>
      <x:c r="AF113" s="50" t="n">
        <x:f>MAX(0,AE113*(1+EXP((LN(1+Real_MC_30Y!$J$11)-0.5*Real_MC_30Y!$J$12^2)+Real_MC_30Y!$J$12*((RAND()+RAND()+RAND()+RAND()+RAND()+RAND()+RAND()+RAND()+RAND()+RAND()+RAND()+RAND())-6))-1)+Real_MC_30Y!AF$58)</x:f>
        <x:v>5757099.734645003</x:v>
      </x:c>
    </x:row>
    <x:row r="114">
      <x:c r="A114">
        <x:v>110</x:v>
      </x:c>
      <x:c r="B114" s="50" t="n">
        <x:f>MAX(0,Liquidity_30Y!$C$14+Real_MC_30Y!B$57-Real_MC_30Y!B$56)</x:f>
        <x:v>1029031.25</x:v>
      </x:c>
      <x:c r="C114" s="50" t="n">
        <x:f>MAX(0,B114*(1+EXP((LN(1+Real_MC_30Y!$J$11)-0.5*Real_MC_30Y!$J$12^2)+Real_MC_30Y!$J$12*((RAND()+RAND()+RAND()+RAND()+RAND()+RAND()+RAND()+RAND()+RAND()+RAND()+RAND()+RAND())-6))-1)+Real_MC_30Y!C$58)</x:f>
        <x:v>1376866.9627101668</x:v>
      </x:c>
      <x:c r="D114" s="50" t="n">
        <x:f>MAX(0,C114*(1+EXP((LN(1+Real_MC_30Y!$J$11)-0.5*Real_MC_30Y!$J$12^2)+Real_MC_30Y!$J$12*((RAND()+RAND()+RAND()+RAND()+RAND()+RAND()+RAND()+RAND()+RAND()+RAND()+RAND()+RAND())-6))-1)+Real_MC_30Y!D$58)</x:f>
        <x:v>1367697.6256930656</x:v>
      </x:c>
      <x:c r="E114" s="50" t="n">
        <x:f>MAX(0,D114*(1+EXP((LN(1+Real_MC_30Y!$J$11)-0.5*Real_MC_30Y!$J$12^2)+Real_MC_30Y!$J$12*((RAND()+RAND()+RAND()+RAND()+RAND()+RAND()+RAND()+RAND()+RAND()+RAND()+RAND()+RAND())-6))-1)+Real_MC_30Y!E$58)</x:f>
        <x:v>1414514.9005219727</x:v>
      </x:c>
      <x:c r="F114" s="50" t="n">
        <x:f>MAX(0,E114*(1+EXP((LN(1+Real_MC_30Y!$J$11)-0.5*Real_MC_30Y!$J$12^2)+Real_MC_30Y!$J$12*((RAND()+RAND()+RAND()+RAND()+RAND()+RAND()+RAND()+RAND()+RAND()+RAND()+RAND()+RAND())-6))-1)+Real_MC_30Y!F$58)</x:f>
        <x:v>1727921.8063361074</x:v>
      </x:c>
      <x:c r="G114" s="50" t="n">
        <x:f>MAX(0,F114*(1+EXP((LN(1+Real_MC_30Y!$J$11)-0.5*Real_MC_30Y!$J$12^2)+Real_MC_30Y!$J$12*((RAND()+RAND()+RAND()+RAND()+RAND()+RAND()+RAND()+RAND()+RAND()+RAND()+RAND()+RAND())-6))-1)+Real_MC_30Y!G$58)</x:f>
        <x:v>1571622.157573078</x:v>
      </x:c>
      <x:c r="H114" s="50" t="n">
        <x:f>MAX(0,G114*(1+EXP((LN(1+Real_MC_30Y!$J$11)-0.5*Real_MC_30Y!$J$12^2)+Real_MC_30Y!$J$12*((RAND()+RAND()+RAND()+RAND()+RAND()+RAND()+RAND()+RAND()+RAND()+RAND()+RAND()+RAND())-6))-1)+Real_MC_30Y!H$58)</x:f>
        <x:v>1423274.3618145506</x:v>
      </x:c>
      <x:c r="I114" s="50" t="n">
        <x:f>MAX(0,H114*(1+EXP((LN(1+Real_MC_30Y!$J$11)-0.5*Real_MC_30Y!$J$12^2)+Real_MC_30Y!$J$12*((RAND()+RAND()+RAND()+RAND()+RAND()+RAND()+RAND()+RAND()+RAND()+RAND()+RAND()+RAND())-6))-1)+Real_MC_30Y!I$58)</x:f>
        <x:v>1323901.1187881753</x:v>
      </x:c>
      <x:c r="J114" s="50" t="n">
        <x:f>MAX(0,I114*(1+EXP((LN(1+Real_MC_30Y!$J$11)-0.5*Real_MC_30Y!$J$12^2)+Real_MC_30Y!$J$12*((RAND()+RAND()+RAND()+RAND()+RAND()+RAND()+RAND()+RAND()+RAND()+RAND()+RAND()+RAND())-6))-1)+Real_MC_30Y!J$58)</x:f>
        <x:v>1398007.0983539</x:v>
      </x:c>
      <x:c r="K114" s="50" t="n">
        <x:f>MAX(0,J114*(1+EXP((LN(1+Real_MC_30Y!$J$11)-0.5*Real_MC_30Y!$J$12^2)+Real_MC_30Y!$J$12*((RAND()+RAND()+RAND()+RAND()+RAND()+RAND()+RAND()+RAND()+RAND()+RAND()+RAND()+RAND())-6))-1)+Real_MC_30Y!K$58)</x:f>
        <x:v>1629143.7796190067</x:v>
      </x:c>
      <x:c r="L114" s="50" t="n">
        <x:f>MAX(0,K114*(1+EXP((LN(1+Real_MC_30Y!$J$11)-0.5*Real_MC_30Y!$J$12^2)+Real_MC_30Y!$J$12*((RAND()+RAND()+RAND()+RAND()+RAND()+RAND()+RAND()+RAND()+RAND()+RAND()+RAND()+RAND())-6))-1)+Real_MC_30Y!L$58)</x:f>
        <x:v>1387888.5757200848</x:v>
      </x:c>
      <x:c r="M114" s="50" t="n">
        <x:f>MAX(0,L114*(1+EXP((LN(1+Real_MC_30Y!$J$11)-0.5*Real_MC_30Y!$J$12^2)+Real_MC_30Y!$J$12*((RAND()+RAND()+RAND()+RAND()+RAND()+RAND()+RAND()+RAND()+RAND()+RAND()+RAND()+RAND())-6))-1)+Real_MC_30Y!M$58)</x:f>
        <x:v>1794289.7328229933</x:v>
      </x:c>
      <x:c r="N114" s="50" t="n">
        <x:f>MAX(0,M114*(1+EXP((LN(1+Real_MC_30Y!$J$11)-0.5*Real_MC_30Y!$J$12^2)+Real_MC_30Y!$J$12*((RAND()+RAND()+RAND()+RAND()+RAND()+RAND()+RAND()+RAND()+RAND()+RAND()+RAND()+RAND())-6))-1)+Real_MC_30Y!N$58)</x:f>
        <x:v>1892081.0727230024</x:v>
      </x:c>
      <x:c r="O114" s="50" t="n">
        <x:f>MAX(0,N114*(1+EXP((LN(1+Real_MC_30Y!$J$11)-0.5*Real_MC_30Y!$J$12^2)+Real_MC_30Y!$J$12*((RAND()+RAND()+RAND()+RAND()+RAND()+RAND()+RAND()+RAND()+RAND()+RAND()+RAND()+RAND())-6))-1)+Real_MC_30Y!O$58)</x:f>
        <x:v>1967721.645078709</x:v>
      </x:c>
      <x:c r="P114" s="50" t="n">
        <x:f>MAX(0,O114*(1+EXP((LN(1+Real_MC_30Y!$J$11)-0.5*Real_MC_30Y!$J$12^2)+Real_MC_30Y!$J$12*((RAND()+RAND()+RAND()+RAND()+RAND()+RAND()+RAND()+RAND()+RAND()+RAND()+RAND()+RAND())-6))-1)+Real_MC_30Y!P$58)</x:f>
        <x:v>2209495.948574905</x:v>
      </x:c>
      <x:c r="Q114" s="50" t="n">
        <x:f>MAX(0,P114*(1+EXP((LN(1+Real_MC_30Y!$J$11)-0.5*Real_MC_30Y!$J$12^2)+Real_MC_30Y!$J$12*((RAND()+RAND()+RAND()+RAND()+RAND()+RAND()+RAND()+RAND()+RAND()+RAND()+RAND()+RAND())-6))-1)+Real_MC_30Y!Q$58)</x:f>
        <x:v>2410545.073809545</x:v>
      </x:c>
      <x:c r="R114" s="50" t="n">
        <x:f>MAX(0,Q114*(1+EXP((LN(1+Real_MC_30Y!$J$11)-0.5*Real_MC_30Y!$J$12^2)+Real_MC_30Y!$J$12*((RAND()+RAND()+RAND()+RAND()+RAND()+RAND()+RAND()+RAND()+RAND()+RAND()+RAND()+RAND())-6))-1)+Real_MC_30Y!R$58)</x:f>
        <x:v>2453183.490422102</x:v>
      </x:c>
      <x:c r="S114" s="50" t="n">
        <x:f>MAX(0,R114*(1+EXP((LN(1+Real_MC_30Y!$J$11)-0.5*Real_MC_30Y!$J$12^2)+Real_MC_30Y!$J$12*((RAND()+RAND()+RAND()+RAND()+RAND()+RAND()+RAND()+RAND()+RAND()+RAND()+RAND()+RAND())-6))-1)+Real_MC_30Y!S$58)</x:f>
        <x:v>2492354.8557347786</x:v>
      </x:c>
      <x:c r="T114" s="50" t="n">
        <x:f>MAX(0,S114*(1+EXP((LN(1+Real_MC_30Y!$J$11)-0.5*Real_MC_30Y!$J$12^2)+Real_MC_30Y!$J$12*((RAND()+RAND()+RAND()+RAND()+RAND()+RAND()+RAND()+RAND()+RAND()+RAND()+RAND()+RAND())-6))-1)+Real_MC_30Y!T$58)</x:f>
        <x:v>3003208.0391989285</x:v>
      </x:c>
      <x:c r="U114" s="50" t="n">
        <x:f>MAX(0,T114*(1+EXP((LN(1+Real_MC_30Y!$J$11)-0.5*Real_MC_30Y!$J$12^2)+Real_MC_30Y!$J$12*((RAND()+RAND()+RAND()+RAND()+RAND()+RAND()+RAND()+RAND()+RAND()+RAND()+RAND()+RAND())-6))-1)+Real_MC_30Y!U$58)</x:f>
        <x:v>3349872.0202555284</x:v>
      </x:c>
      <x:c r="V114" s="50" t="n">
        <x:f>MAX(0,U114*(1+EXP((LN(1+Real_MC_30Y!$J$11)-0.5*Real_MC_30Y!$J$12^2)+Real_MC_30Y!$J$12*((RAND()+RAND()+RAND()+RAND()+RAND()+RAND()+RAND()+RAND()+RAND()+RAND()+RAND()+RAND())-6))-1)+Real_MC_30Y!V$58)</x:f>
        <x:v>2714027.954983771</x:v>
      </x:c>
      <x:c r="W114" s="50" t="n">
        <x:f>MAX(0,V114*(1+EXP((LN(1+Real_MC_30Y!$J$11)-0.5*Real_MC_30Y!$J$12^2)+Real_MC_30Y!$J$12*((RAND()+RAND()+RAND()+RAND()+RAND()+RAND()+RAND()+RAND()+RAND()+RAND()+RAND()+RAND())-6))-1)+Real_MC_30Y!W$58)</x:f>
        <x:v>3385208.761956201</x:v>
      </x:c>
      <x:c r="X114" s="50" t="n">
        <x:f>MAX(0,W114*(1+EXP((LN(1+Real_MC_30Y!$J$11)-0.5*Real_MC_30Y!$J$12^2)+Real_MC_30Y!$J$12*((RAND()+RAND()+RAND()+RAND()+RAND()+RAND()+RAND()+RAND()+RAND()+RAND()+RAND()+RAND())-6))-1)+Real_MC_30Y!X$58)</x:f>
        <x:v>3282008.9903797656</x:v>
      </x:c>
      <x:c r="Y114" s="50" t="n">
        <x:f>MAX(0,X114*(1+EXP((LN(1+Real_MC_30Y!$J$11)-0.5*Real_MC_30Y!$J$12^2)+Real_MC_30Y!$J$12*((RAND()+RAND()+RAND()+RAND()+RAND()+RAND()+RAND()+RAND()+RAND()+RAND()+RAND()+RAND())-6))-1)+Real_MC_30Y!Y$58)</x:f>
        <x:v>4449744.67803452</x:v>
      </x:c>
      <x:c r="Z114" s="50" t="n">
        <x:f>MAX(0,Y114*(1+EXP((LN(1+Real_MC_30Y!$J$11)-0.5*Real_MC_30Y!$J$12^2)+Real_MC_30Y!$J$12*((RAND()+RAND()+RAND()+RAND()+RAND()+RAND()+RAND()+RAND()+RAND()+RAND()+RAND()+RAND())-6))-1)+Real_MC_30Y!Z$58)</x:f>
        <x:v>5470601.526757866</x:v>
      </x:c>
      <x:c r="AA114" s="50" t="n">
        <x:f>MAX(0,Z114*(1+EXP((LN(1+Real_MC_30Y!$J$11)-0.5*Real_MC_30Y!$J$12^2)+Real_MC_30Y!$J$12*((RAND()+RAND()+RAND()+RAND()+RAND()+RAND()+RAND()+RAND()+RAND()+RAND()+RAND()+RAND())-6))-1)+Real_MC_30Y!AA$58)</x:f>
        <x:v>4968472.190192434</x:v>
      </x:c>
      <x:c r="AB114" s="50" t="n">
        <x:f>MAX(0,AA114*(1+EXP((LN(1+Real_MC_30Y!$J$11)-0.5*Real_MC_30Y!$J$12^2)+Real_MC_30Y!$J$12*((RAND()+RAND()+RAND()+RAND()+RAND()+RAND()+RAND()+RAND()+RAND()+RAND()+RAND()+RAND())-6))-1)+Real_MC_30Y!AB$58)</x:f>
        <x:v>5397931.826437444</x:v>
      </x:c>
      <x:c r="AC114" s="50" t="n">
        <x:f>MAX(0,AB114*(1+EXP((LN(1+Real_MC_30Y!$J$11)-0.5*Real_MC_30Y!$J$12^2)+Real_MC_30Y!$J$12*((RAND()+RAND()+RAND()+RAND()+RAND()+RAND()+RAND()+RAND()+RAND()+RAND()+RAND()+RAND())-6))-1)+Real_MC_30Y!AC$58)</x:f>
        <x:v>7085605.701869001</x:v>
      </x:c>
      <x:c r="AD114" s="50" t="n">
        <x:f>MAX(0,AC114*(1+EXP((LN(1+Real_MC_30Y!$J$11)-0.5*Real_MC_30Y!$J$12^2)+Real_MC_30Y!$J$12*((RAND()+RAND()+RAND()+RAND()+RAND()+RAND()+RAND()+RAND()+RAND()+RAND()+RAND()+RAND())-6))-1)+Real_MC_30Y!AD$58)</x:f>
        <x:v>8001177.008742536</x:v>
      </x:c>
      <x:c r="AE114" s="50" t="n">
        <x:f>MAX(0,AD114*(1+EXP((LN(1+Real_MC_30Y!$J$11)-0.5*Real_MC_30Y!$J$12^2)+Real_MC_30Y!$J$12*((RAND()+RAND()+RAND()+RAND()+RAND()+RAND()+RAND()+RAND()+RAND()+RAND()+RAND()+RAND())-6))-1)+Real_MC_30Y!AE$58)</x:f>
        <x:v>8325941.996917578</x:v>
      </x:c>
      <x:c r="AF114" s="50" t="n">
        <x:f>MAX(0,AE114*(1+EXP((LN(1+Real_MC_30Y!$J$11)-0.5*Real_MC_30Y!$J$12^2)+Real_MC_30Y!$J$12*((RAND()+RAND()+RAND()+RAND()+RAND()+RAND()+RAND()+RAND()+RAND()+RAND()+RAND()+RAND())-6))-1)+Real_MC_30Y!AF$58)</x:f>
        <x:v>8973886.497159472</x:v>
      </x:c>
    </x:row>
    <x:row r="115">
      <x:c r="A115">
        <x:v>111</x:v>
      </x:c>
      <x:c r="B115" s="50" t="n">
        <x:f>MAX(0,Liquidity_30Y!$C$14+Real_MC_30Y!B$57-Real_MC_30Y!B$56)</x:f>
        <x:v>1029031.25</x:v>
      </x:c>
      <x:c r="C115" s="50" t="n">
        <x:f>MAX(0,B115*(1+EXP((LN(1+Real_MC_30Y!$J$11)-0.5*Real_MC_30Y!$J$12^2)+Real_MC_30Y!$J$12*((RAND()+RAND()+RAND()+RAND()+RAND()+RAND()+RAND()+RAND()+RAND()+RAND()+RAND()+RAND())-6))-1)+Real_MC_30Y!C$58)</x:f>
        <x:v>1081018.5283197514</x:v>
      </x:c>
      <x:c r="D115" s="50" t="n">
        <x:f>MAX(0,C115*(1+EXP((LN(1+Real_MC_30Y!$J$11)-0.5*Real_MC_30Y!$J$12^2)+Real_MC_30Y!$J$12*((RAND()+RAND()+RAND()+RAND()+RAND()+RAND()+RAND()+RAND()+RAND()+RAND()+RAND()+RAND())-6))-1)+Real_MC_30Y!D$58)</x:f>
        <x:v>1369215.4532287025</x:v>
      </x:c>
      <x:c r="E115" s="50" t="n">
        <x:f>MAX(0,D115*(1+EXP((LN(1+Real_MC_30Y!$J$11)-0.5*Real_MC_30Y!$J$12^2)+Real_MC_30Y!$J$12*((RAND()+RAND()+RAND()+RAND()+RAND()+RAND()+RAND()+RAND()+RAND()+RAND()+RAND()+RAND())-6))-1)+Real_MC_30Y!E$58)</x:f>
        <x:v>1423705.6701110632</x:v>
      </x:c>
      <x:c r="F115" s="50" t="n">
        <x:f>MAX(0,E115*(1+EXP((LN(1+Real_MC_30Y!$J$11)-0.5*Real_MC_30Y!$J$12^2)+Real_MC_30Y!$J$12*((RAND()+RAND()+RAND()+RAND()+RAND()+RAND()+RAND()+RAND()+RAND()+RAND()+RAND()+RAND())-6))-1)+Real_MC_30Y!F$58)</x:f>
        <x:v>1669896.6689560749</x:v>
      </x:c>
      <x:c r="G115" s="50" t="n">
        <x:f>MAX(0,F115*(1+EXP((LN(1+Real_MC_30Y!$J$11)-0.5*Real_MC_30Y!$J$12^2)+Real_MC_30Y!$J$12*((RAND()+RAND()+RAND()+RAND()+RAND()+RAND()+RAND()+RAND()+RAND()+RAND()+RAND()+RAND())-6))-1)+Real_MC_30Y!G$58)</x:f>
        <x:v>1895771.6617821925</x:v>
      </x:c>
      <x:c r="H115" s="50" t="n">
        <x:f>MAX(0,G115*(1+EXP((LN(1+Real_MC_30Y!$J$11)-0.5*Real_MC_30Y!$J$12^2)+Real_MC_30Y!$J$12*((RAND()+RAND()+RAND()+RAND()+RAND()+RAND()+RAND()+RAND()+RAND()+RAND()+RAND()+RAND())-6))-1)+Real_MC_30Y!H$58)</x:f>
        <x:v>1959319.5480104447</x:v>
      </x:c>
      <x:c r="I115" s="50" t="n">
        <x:f>MAX(0,H115*(1+EXP((LN(1+Real_MC_30Y!$J$11)-0.5*Real_MC_30Y!$J$12^2)+Real_MC_30Y!$J$12*((RAND()+RAND()+RAND()+RAND()+RAND()+RAND()+RAND()+RAND()+RAND()+RAND()+RAND()+RAND())-6))-1)+Real_MC_30Y!I$58)</x:f>
        <x:v>1945448.1377472759</x:v>
      </x:c>
      <x:c r="J115" s="50" t="n">
        <x:f>MAX(0,I115*(1+EXP((LN(1+Real_MC_30Y!$J$11)-0.5*Real_MC_30Y!$J$12^2)+Real_MC_30Y!$J$12*((RAND()+RAND()+RAND()+RAND()+RAND()+RAND()+RAND()+RAND()+RAND()+RAND()+RAND()+RAND())-6))-1)+Real_MC_30Y!J$58)</x:f>
        <x:v>2142891.987786742</x:v>
      </x:c>
      <x:c r="K115" s="50" t="n">
        <x:f>MAX(0,J115*(1+EXP((LN(1+Real_MC_30Y!$J$11)-0.5*Real_MC_30Y!$J$12^2)+Real_MC_30Y!$J$12*((RAND()+RAND()+RAND()+RAND()+RAND()+RAND()+RAND()+RAND()+RAND()+RAND()+RAND()+RAND())-6))-1)+Real_MC_30Y!K$58)</x:f>
        <x:v>1956020.1893192483</x:v>
      </x:c>
      <x:c r="L115" s="50" t="n">
        <x:f>MAX(0,K115*(1+EXP((LN(1+Real_MC_30Y!$J$11)-0.5*Real_MC_30Y!$J$12^2)+Real_MC_30Y!$J$12*((RAND()+RAND()+RAND()+RAND()+RAND()+RAND()+RAND()+RAND()+RAND()+RAND()+RAND()+RAND())-6))-1)+Real_MC_30Y!L$58)</x:f>
        <x:v>2186848.7039360534</x:v>
      </x:c>
      <x:c r="M115" s="50" t="n">
        <x:f>MAX(0,L115*(1+EXP((LN(1+Real_MC_30Y!$J$11)-0.5*Real_MC_30Y!$J$12^2)+Real_MC_30Y!$J$12*((RAND()+RAND()+RAND()+RAND()+RAND()+RAND()+RAND()+RAND()+RAND()+RAND()+RAND()+RAND())-6))-1)+Real_MC_30Y!M$58)</x:f>
        <x:v>2513130.3835130674</x:v>
      </x:c>
      <x:c r="N115" s="50" t="n">
        <x:f>MAX(0,M115*(1+EXP((LN(1+Real_MC_30Y!$J$11)-0.5*Real_MC_30Y!$J$12^2)+Real_MC_30Y!$J$12*((RAND()+RAND()+RAND()+RAND()+RAND()+RAND()+RAND()+RAND()+RAND()+RAND()+RAND()+RAND())-6))-1)+Real_MC_30Y!N$58)</x:f>
        <x:v>3129543.568055806</x:v>
      </x:c>
      <x:c r="O115" s="50" t="n">
        <x:f>MAX(0,N115*(1+EXP((LN(1+Real_MC_30Y!$J$11)-0.5*Real_MC_30Y!$J$12^2)+Real_MC_30Y!$J$12*((RAND()+RAND()+RAND()+RAND()+RAND()+RAND()+RAND()+RAND()+RAND()+RAND()+RAND()+RAND())-6))-1)+Real_MC_30Y!O$58)</x:f>
        <x:v>2964031.7264989763</x:v>
      </x:c>
      <x:c r="P115" s="50" t="n">
        <x:f>MAX(0,O115*(1+EXP((LN(1+Real_MC_30Y!$J$11)-0.5*Real_MC_30Y!$J$12^2)+Real_MC_30Y!$J$12*((RAND()+RAND()+RAND()+RAND()+RAND()+RAND()+RAND()+RAND()+RAND()+RAND()+RAND()+RAND())-6))-1)+Real_MC_30Y!P$58)</x:f>
        <x:v>4591131.869243235</x:v>
      </x:c>
      <x:c r="Q115" s="50" t="n">
        <x:f>MAX(0,P115*(1+EXP((LN(1+Real_MC_30Y!$J$11)-0.5*Real_MC_30Y!$J$12^2)+Real_MC_30Y!$J$12*((RAND()+RAND()+RAND()+RAND()+RAND()+RAND()+RAND()+RAND()+RAND()+RAND()+RAND()+RAND())-6))-1)+Real_MC_30Y!Q$58)</x:f>
        <x:v>4494466.770888266</x:v>
      </x:c>
      <x:c r="R115" s="50" t="n">
        <x:f>MAX(0,Q115*(1+EXP((LN(1+Real_MC_30Y!$J$11)-0.5*Real_MC_30Y!$J$12^2)+Real_MC_30Y!$J$12*((RAND()+RAND()+RAND()+RAND()+RAND()+RAND()+RAND()+RAND()+RAND()+RAND()+RAND()+RAND())-6))-1)+Real_MC_30Y!R$58)</x:f>
        <x:v>4683399.570714028</x:v>
      </x:c>
      <x:c r="S115" s="50" t="n">
        <x:f>MAX(0,R115*(1+EXP((LN(1+Real_MC_30Y!$J$11)-0.5*Real_MC_30Y!$J$12^2)+Real_MC_30Y!$J$12*((RAND()+RAND()+RAND()+RAND()+RAND()+RAND()+RAND()+RAND()+RAND()+RAND()+RAND()+RAND())-6))-1)+Real_MC_30Y!S$58)</x:f>
        <x:v>4831845.375516093</x:v>
      </x:c>
      <x:c r="T115" s="50" t="n">
        <x:f>MAX(0,S115*(1+EXP((LN(1+Real_MC_30Y!$J$11)-0.5*Real_MC_30Y!$J$12^2)+Real_MC_30Y!$J$12*((RAND()+RAND()+RAND()+RAND()+RAND()+RAND()+RAND()+RAND()+RAND()+RAND()+RAND()+RAND())-6))-1)+Real_MC_30Y!T$58)</x:f>
        <x:v>5953784.622030622</x:v>
      </x:c>
      <x:c r="U115" s="50" t="n">
        <x:f>MAX(0,T115*(1+EXP((LN(1+Real_MC_30Y!$J$11)-0.5*Real_MC_30Y!$J$12^2)+Real_MC_30Y!$J$12*((RAND()+RAND()+RAND()+RAND()+RAND()+RAND()+RAND()+RAND()+RAND()+RAND()+RAND()+RAND())-6))-1)+Real_MC_30Y!U$58)</x:f>
        <x:v>6622601.784033635</x:v>
      </x:c>
      <x:c r="V115" s="50" t="n">
        <x:f>MAX(0,U115*(1+EXP((LN(1+Real_MC_30Y!$J$11)-0.5*Real_MC_30Y!$J$12^2)+Real_MC_30Y!$J$12*((RAND()+RAND()+RAND()+RAND()+RAND()+RAND()+RAND()+RAND()+RAND()+RAND()+RAND()+RAND())-6))-1)+Real_MC_30Y!V$58)</x:f>
        <x:v>7955655.231714233</x:v>
      </x:c>
      <x:c r="W115" s="50" t="n">
        <x:f>MAX(0,V115*(1+EXP((LN(1+Real_MC_30Y!$J$11)-0.5*Real_MC_30Y!$J$12^2)+Real_MC_30Y!$J$12*((RAND()+RAND()+RAND()+RAND()+RAND()+RAND()+RAND()+RAND()+RAND()+RAND()+RAND()+RAND())-6))-1)+Real_MC_30Y!W$58)</x:f>
        <x:v>7025280.473435562</x:v>
      </x:c>
      <x:c r="X115" s="50" t="n">
        <x:f>MAX(0,W115*(1+EXP((LN(1+Real_MC_30Y!$J$11)-0.5*Real_MC_30Y!$J$12^2)+Real_MC_30Y!$J$12*((RAND()+RAND()+RAND()+RAND()+RAND()+RAND()+RAND()+RAND()+RAND()+RAND()+RAND()+RAND())-6))-1)+Real_MC_30Y!X$58)</x:f>
        <x:v>8371407.856867632</x:v>
      </x:c>
      <x:c r="Y115" s="50" t="n">
        <x:f>MAX(0,X115*(1+EXP((LN(1+Real_MC_30Y!$J$11)-0.5*Real_MC_30Y!$J$12^2)+Real_MC_30Y!$J$12*((RAND()+RAND()+RAND()+RAND()+RAND()+RAND()+RAND()+RAND()+RAND()+RAND()+RAND()+RAND())-6))-1)+Real_MC_30Y!Y$58)</x:f>
        <x:v>8654069.139948085</x:v>
      </x:c>
      <x:c r="Z115" s="50" t="n">
        <x:f>MAX(0,Y115*(1+EXP((LN(1+Real_MC_30Y!$J$11)-0.5*Real_MC_30Y!$J$12^2)+Real_MC_30Y!$J$12*((RAND()+RAND()+RAND()+RAND()+RAND()+RAND()+RAND()+RAND()+RAND()+RAND()+RAND()+RAND())-6))-1)+Real_MC_30Y!Z$58)</x:f>
        <x:v>10107250.926272228</x:v>
      </x:c>
      <x:c r="AA115" s="50" t="n">
        <x:f>MAX(0,Z115*(1+EXP((LN(1+Real_MC_30Y!$J$11)-0.5*Real_MC_30Y!$J$12^2)+Real_MC_30Y!$J$12*((RAND()+RAND()+RAND()+RAND()+RAND()+RAND()+RAND()+RAND()+RAND()+RAND()+RAND()+RAND())-6))-1)+Real_MC_30Y!AA$58)</x:f>
        <x:v>9014212.288838856</x:v>
      </x:c>
      <x:c r="AB115" s="50" t="n">
        <x:f>MAX(0,AA115*(1+EXP((LN(1+Real_MC_30Y!$J$11)-0.5*Real_MC_30Y!$J$12^2)+Real_MC_30Y!$J$12*((RAND()+RAND()+RAND()+RAND()+RAND()+RAND()+RAND()+RAND()+RAND()+RAND()+RAND()+RAND())-6))-1)+Real_MC_30Y!AB$58)</x:f>
        <x:v>10033128.414429104</x:v>
      </x:c>
      <x:c r="AC115" s="50" t="n">
        <x:f>MAX(0,AB115*(1+EXP((LN(1+Real_MC_30Y!$J$11)-0.5*Real_MC_30Y!$J$12^2)+Real_MC_30Y!$J$12*((RAND()+RAND()+RAND()+RAND()+RAND()+RAND()+RAND()+RAND()+RAND()+RAND()+RAND()+RAND())-6))-1)+Real_MC_30Y!AC$58)</x:f>
        <x:v>10625652.840529347</x:v>
      </x:c>
      <x:c r="AD115" s="50" t="n">
        <x:f>MAX(0,AC115*(1+EXP((LN(1+Real_MC_30Y!$J$11)-0.5*Real_MC_30Y!$J$12^2)+Real_MC_30Y!$J$12*((RAND()+RAND()+RAND()+RAND()+RAND()+RAND()+RAND()+RAND()+RAND()+RAND()+RAND()+RAND())-6))-1)+Real_MC_30Y!AD$58)</x:f>
        <x:v>12184811.905396106</x:v>
      </x:c>
      <x:c r="AE115" s="50" t="n">
        <x:f>MAX(0,AD115*(1+EXP((LN(1+Real_MC_30Y!$J$11)-0.5*Real_MC_30Y!$J$12^2)+Real_MC_30Y!$J$12*((RAND()+RAND()+RAND()+RAND()+RAND()+RAND()+RAND()+RAND()+RAND()+RAND()+RAND()+RAND())-6))-1)+Real_MC_30Y!AE$58)</x:f>
        <x:v>12539412.324792923</x:v>
      </x:c>
      <x:c r="AF115" s="50" t="n">
        <x:f>MAX(0,AE115*(1+EXP((LN(1+Real_MC_30Y!$J$11)-0.5*Real_MC_30Y!$J$12^2)+Real_MC_30Y!$J$12*((RAND()+RAND()+RAND()+RAND()+RAND()+RAND()+RAND()+RAND()+RAND()+RAND()+RAND()+RAND())-6))-1)+Real_MC_30Y!AF$58)</x:f>
        <x:v>14353700.113792792</x:v>
      </x:c>
    </x:row>
    <x:row r="116">
      <x:c r="A116">
        <x:v>112</x:v>
      </x:c>
      <x:c r="B116" s="50" t="n">
        <x:f>MAX(0,Liquidity_30Y!$C$14+Real_MC_30Y!B$57-Real_MC_30Y!B$56)</x:f>
        <x:v>1029031.25</x:v>
      </x:c>
      <x:c r="C116" s="50" t="n">
        <x:f>MAX(0,B116*(1+EXP((LN(1+Real_MC_30Y!$J$11)-0.5*Real_MC_30Y!$J$12^2)+Real_MC_30Y!$J$12*((RAND()+RAND()+RAND()+RAND()+RAND()+RAND()+RAND()+RAND()+RAND()+RAND()+RAND()+RAND())-6))-1)+Real_MC_30Y!C$58)</x:f>
        <x:v>1403339.4933619522</x:v>
      </x:c>
      <x:c r="D116" s="50" t="n">
        <x:f>MAX(0,C116*(1+EXP((LN(1+Real_MC_30Y!$J$11)-0.5*Real_MC_30Y!$J$12^2)+Real_MC_30Y!$J$12*((RAND()+RAND()+RAND()+RAND()+RAND()+RAND()+RAND()+RAND()+RAND()+RAND()+RAND()+RAND())-6))-1)+Real_MC_30Y!D$58)</x:f>
        <x:v>1720416.0618541946</x:v>
      </x:c>
      <x:c r="E116" s="50" t="n">
        <x:f>MAX(0,D116*(1+EXP((LN(1+Real_MC_30Y!$J$11)-0.5*Real_MC_30Y!$J$12^2)+Real_MC_30Y!$J$12*((RAND()+RAND()+RAND()+RAND()+RAND()+RAND()+RAND()+RAND()+RAND()+RAND()+RAND()+RAND())-6))-1)+Real_MC_30Y!E$58)</x:f>
        <x:v>1299818.8831375297</x:v>
      </x:c>
      <x:c r="F116" s="50" t="n">
        <x:f>MAX(0,E116*(1+EXP((LN(1+Real_MC_30Y!$J$11)-0.5*Real_MC_30Y!$J$12^2)+Real_MC_30Y!$J$12*((RAND()+RAND()+RAND()+RAND()+RAND()+RAND()+RAND()+RAND()+RAND()+RAND()+RAND()+RAND())-6))-1)+Real_MC_30Y!F$58)</x:f>
        <x:v>1266340.5827310178</x:v>
      </x:c>
      <x:c r="G116" s="50" t="n">
        <x:f>MAX(0,F116*(1+EXP((LN(1+Real_MC_30Y!$J$11)-0.5*Real_MC_30Y!$J$12^2)+Real_MC_30Y!$J$12*((RAND()+RAND()+RAND()+RAND()+RAND()+RAND()+RAND()+RAND()+RAND()+RAND()+RAND()+RAND())-6))-1)+Real_MC_30Y!G$58)</x:f>
        <x:v>1646831.5707809445</x:v>
      </x:c>
      <x:c r="H116" s="50" t="n">
        <x:f>MAX(0,G116*(1+EXP((LN(1+Real_MC_30Y!$J$11)-0.5*Real_MC_30Y!$J$12^2)+Real_MC_30Y!$J$12*((RAND()+RAND()+RAND()+RAND()+RAND()+RAND()+RAND()+RAND()+RAND()+RAND()+RAND()+RAND())-6))-1)+Real_MC_30Y!H$58)</x:f>
        <x:v>1564232.9108582893</x:v>
      </x:c>
      <x:c r="I116" s="50" t="n">
        <x:f>MAX(0,H116*(1+EXP((LN(1+Real_MC_30Y!$J$11)-0.5*Real_MC_30Y!$J$12^2)+Real_MC_30Y!$J$12*((RAND()+RAND()+RAND()+RAND()+RAND()+RAND()+RAND()+RAND()+RAND()+RAND()+RAND()+RAND())-6))-1)+Real_MC_30Y!I$58)</x:f>
        <x:v>1387097.8517266081</x:v>
      </x:c>
      <x:c r="J116" s="50" t="n">
        <x:f>MAX(0,I116*(1+EXP((LN(1+Real_MC_30Y!$J$11)-0.5*Real_MC_30Y!$J$12^2)+Real_MC_30Y!$J$12*((RAND()+RAND()+RAND()+RAND()+RAND()+RAND()+RAND()+RAND()+RAND()+RAND()+RAND()+RAND())-6))-1)+Real_MC_30Y!J$58)</x:f>
        <x:v>1484788.8590722205</x:v>
      </x:c>
      <x:c r="K116" s="50" t="n">
        <x:f>MAX(0,J116*(1+EXP((LN(1+Real_MC_30Y!$J$11)-0.5*Real_MC_30Y!$J$12^2)+Real_MC_30Y!$J$12*((RAND()+RAND()+RAND()+RAND()+RAND()+RAND()+RAND()+RAND()+RAND()+RAND()+RAND()+RAND())-6))-1)+Real_MC_30Y!K$58)</x:f>
        <x:v>1380933.6334235533</x:v>
      </x:c>
      <x:c r="L116" s="50" t="n">
        <x:f>MAX(0,K116*(1+EXP((LN(1+Real_MC_30Y!$J$11)-0.5*Real_MC_30Y!$J$12^2)+Real_MC_30Y!$J$12*((RAND()+RAND()+RAND()+RAND()+RAND()+RAND()+RAND()+RAND()+RAND()+RAND()+RAND()+RAND())-6))-1)+Real_MC_30Y!L$58)</x:f>
        <x:v>1479541.8786025196</x:v>
      </x:c>
      <x:c r="M116" s="50" t="n">
        <x:f>MAX(0,L116*(1+EXP((LN(1+Real_MC_30Y!$J$11)-0.5*Real_MC_30Y!$J$12^2)+Real_MC_30Y!$J$12*((RAND()+RAND()+RAND()+RAND()+RAND()+RAND()+RAND()+RAND()+RAND()+RAND()+RAND()+RAND())-6))-1)+Real_MC_30Y!M$58)</x:f>
        <x:v>1374170.501824153</x:v>
      </x:c>
      <x:c r="N116" s="50" t="n">
        <x:f>MAX(0,M116*(1+EXP((LN(1+Real_MC_30Y!$J$11)-0.5*Real_MC_30Y!$J$12^2)+Real_MC_30Y!$J$12*((RAND()+RAND()+RAND()+RAND()+RAND()+RAND()+RAND()+RAND()+RAND()+RAND()+RAND()+RAND())-6))-1)+Real_MC_30Y!N$58)</x:f>
        <x:v>1042124.1989500884</x:v>
      </x:c>
      <x:c r="O116" s="50" t="n">
        <x:f>MAX(0,N116*(1+EXP((LN(1+Real_MC_30Y!$J$11)-0.5*Real_MC_30Y!$J$12^2)+Real_MC_30Y!$J$12*((RAND()+RAND()+RAND()+RAND()+RAND()+RAND()+RAND()+RAND()+RAND()+RAND()+RAND()+RAND())-6))-1)+Real_MC_30Y!O$58)</x:f>
        <x:v>1181846.9080773615</x:v>
      </x:c>
      <x:c r="P116" s="50" t="n">
        <x:f>MAX(0,O116*(1+EXP((LN(1+Real_MC_30Y!$J$11)-0.5*Real_MC_30Y!$J$12^2)+Real_MC_30Y!$J$12*((RAND()+RAND()+RAND()+RAND()+RAND()+RAND()+RAND()+RAND()+RAND()+RAND()+RAND()+RAND())-6))-1)+Real_MC_30Y!P$58)</x:f>
        <x:v>1154842.5860882378</x:v>
      </x:c>
      <x:c r="Q116" s="50" t="n">
        <x:f>MAX(0,P116*(1+EXP((LN(1+Real_MC_30Y!$J$11)-0.5*Real_MC_30Y!$J$12^2)+Real_MC_30Y!$J$12*((RAND()+RAND()+RAND()+RAND()+RAND()+RAND()+RAND()+RAND()+RAND()+RAND()+RAND()+RAND())-6))-1)+Real_MC_30Y!Q$58)</x:f>
        <x:v>1411141.7512591877</x:v>
      </x:c>
      <x:c r="R116" s="50" t="n">
        <x:f>MAX(0,Q116*(1+EXP((LN(1+Real_MC_30Y!$J$11)-0.5*Real_MC_30Y!$J$12^2)+Real_MC_30Y!$J$12*((RAND()+RAND()+RAND()+RAND()+RAND()+RAND()+RAND()+RAND()+RAND()+RAND()+RAND()+RAND())-6))-1)+Real_MC_30Y!R$58)</x:f>
        <x:v>1461810.4898986714</x:v>
      </x:c>
      <x:c r="S116" s="50" t="n">
        <x:f>MAX(0,R116*(1+EXP((LN(1+Real_MC_30Y!$J$11)-0.5*Real_MC_30Y!$J$12^2)+Real_MC_30Y!$J$12*((RAND()+RAND()+RAND()+RAND()+RAND()+RAND()+RAND()+RAND()+RAND()+RAND()+RAND()+RAND())-6))-1)+Real_MC_30Y!S$58)</x:f>
        <x:v>1281276.1534210718</x:v>
      </x:c>
      <x:c r="T116" s="50" t="n">
        <x:f>MAX(0,S116*(1+EXP((LN(1+Real_MC_30Y!$J$11)-0.5*Real_MC_30Y!$J$12^2)+Real_MC_30Y!$J$12*((RAND()+RAND()+RAND()+RAND()+RAND()+RAND()+RAND()+RAND()+RAND()+RAND()+RAND()+RAND())-6))-1)+Real_MC_30Y!T$58)</x:f>
        <x:v>1299103.1121150302</x:v>
      </x:c>
      <x:c r="U116" s="50" t="n">
        <x:f>MAX(0,T116*(1+EXP((LN(1+Real_MC_30Y!$J$11)-0.5*Real_MC_30Y!$J$12^2)+Real_MC_30Y!$J$12*((RAND()+RAND()+RAND()+RAND()+RAND()+RAND()+RAND()+RAND()+RAND()+RAND()+RAND()+RAND())-6))-1)+Real_MC_30Y!U$58)</x:f>
        <x:v>1182788.1752423334</x:v>
      </x:c>
      <x:c r="V116" s="50" t="n">
        <x:f>MAX(0,U116*(1+EXP((LN(1+Real_MC_30Y!$J$11)-0.5*Real_MC_30Y!$J$12^2)+Real_MC_30Y!$J$12*((RAND()+RAND()+RAND()+RAND()+RAND()+RAND()+RAND()+RAND()+RAND()+RAND()+RAND()+RAND())-6))-1)+Real_MC_30Y!V$58)</x:f>
        <x:v>1245486.7069460058</x:v>
      </x:c>
      <x:c r="W116" s="50" t="n">
        <x:f>MAX(0,V116*(1+EXP((LN(1+Real_MC_30Y!$J$11)-0.5*Real_MC_30Y!$J$12^2)+Real_MC_30Y!$J$12*((RAND()+RAND()+RAND()+RAND()+RAND()+RAND()+RAND()+RAND()+RAND()+RAND()+RAND()+RAND())-6))-1)+Real_MC_30Y!W$58)</x:f>
        <x:v>1188278.9200508608</x:v>
      </x:c>
      <x:c r="X116" s="50" t="n">
        <x:f>MAX(0,W116*(1+EXP((LN(1+Real_MC_30Y!$J$11)-0.5*Real_MC_30Y!$J$12^2)+Real_MC_30Y!$J$12*((RAND()+RAND()+RAND()+RAND()+RAND()+RAND()+RAND()+RAND()+RAND()+RAND()+RAND()+RAND())-6))-1)+Real_MC_30Y!X$58)</x:f>
        <x:v>1290211.7761243081</x:v>
      </x:c>
      <x:c r="Y116" s="50" t="n">
        <x:f>MAX(0,X116*(1+EXP((LN(1+Real_MC_30Y!$J$11)-0.5*Real_MC_30Y!$J$12^2)+Real_MC_30Y!$J$12*((RAND()+RAND()+RAND()+RAND()+RAND()+RAND()+RAND()+RAND()+RAND()+RAND()+RAND()+RAND())-6))-1)+Real_MC_30Y!Y$58)</x:f>
        <x:v>1226855.6402872808</x:v>
      </x:c>
      <x:c r="Z116" s="50" t="n">
        <x:f>MAX(0,Y116*(1+EXP((LN(1+Real_MC_30Y!$J$11)-0.5*Real_MC_30Y!$J$12^2)+Real_MC_30Y!$J$12*((RAND()+RAND()+RAND()+RAND()+RAND()+RAND()+RAND()+RAND()+RAND()+RAND()+RAND()+RAND())-6))-1)+Real_MC_30Y!Z$58)</x:f>
        <x:v>1264712.1892432433</x:v>
      </x:c>
      <x:c r="AA116" s="50" t="n">
        <x:f>MAX(0,Z116*(1+EXP((LN(1+Real_MC_30Y!$J$11)-0.5*Real_MC_30Y!$J$12^2)+Real_MC_30Y!$J$12*((RAND()+RAND()+RAND()+RAND()+RAND()+RAND()+RAND()+RAND()+RAND()+RAND()+RAND()+RAND())-6))-1)+Real_MC_30Y!AA$58)</x:f>
        <x:v>1302129.6852324298</x:v>
      </x:c>
      <x:c r="AB116" s="50" t="n">
        <x:f>MAX(0,AA116*(1+EXP((LN(1+Real_MC_30Y!$J$11)-0.5*Real_MC_30Y!$J$12^2)+Real_MC_30Y!$J$12*((RAND()+RAND()+RAND()+RAND()+RAND()+RAND()+RAND()+RAND()+RAND()+RAND()+RAND()+RAND())-6))-1)+Real_MC_30Y!AB$58)</x:f>
        <x:v>1464277.6160436496</x:v>
      </x:c>
      <x:c r="AC116" s="50" t="n">
        <x:f>MAX(0,AB116*(1+EXP((LN(1+Real_MC_30Y!$J$11)-0.5*Real_MC_30Y!$J$12^2)+Real_MC_30Y!$J$12*((RAND()+RAND()+RAND()+RAND()+RAND()+RAND()+RAND()+RAND()+RAND()+RAND()+RAND()+RAND())-6))-1)+Real_MC_30Y!AC$58)</x:f>
        <x:v>1657316.9465720388</x:v>
      </x:c>
      <x:c r="AD116" s="50" t="n">
        <x:f>MAX(0,AC116*(1+EXP((LN(1+Real_MC_30Y!$J$11)-0.5*Real_MC_30Y!$J$12^2)+Real_MC_30Y!$J$12*((RAND()+RAND()+RAND()+RAND()+RAND()+RAND()+RAND()+RAND()+RAND()+RAND()+RAND()+RAND())-6))-1)+Real_MC_30Y!AD$58)</x:f>
        <x:v>1729061.4109047158</x:v>
      </x:c>
      <x:c r="AE116" s="50" t="n">
        <x:f>MAX(0,AD116*(1+EXP((LN(1+Real_MC_30Y!$J$11)-0.5*Real_MC_30Y!$J$12^2)+Real_MC_30Y!$J$12*((RAND()+RAND()+RAND()+RAND()+RAND()+RAND()+RAND()+RAND()+RAND()+RAND()+RAND()+RAND())-6))-1)+Real_MC_30Y!AE$58)</x:f>
        <x:v>1708926.640919247</x:v>
      </x:c>
      <x:c r="AF116" s="50" t="n">
        <x:f>MAX(0,AE116*(1+EXP((LN(1+Real_MC_30Y!$J$11)-0.5*Real_MC_30Y!$J$12^2)+Real_MC_30Y!$J$12*((RAND()+RAND()+RAND()+RAND()+RAND()+RAND()+RAND()+RAND()+RAND()+RAND()+RAND()+RAND())-6))-1)+Real_MC_30Y!AF$58)</x:f>
        <x:v>1776579.6352753297</x:v>
      </x:c>
    </x:row>
    <x:row r="117">
      <x:c r="A117">
        <x:v>113</x:v>
      </x:c>
      <x:c r="B117" s="50" t="n">
        <x:f>MAX(0,Liquidity_30Y!$C$14+Real_MC_30Y!B$57-Real_MC_30Y!B$56)</x:f>
        <x:v>1029031.25</x:v>
      </x:c>
      <x:c r="C117" s="50" t="n">
        <x:f>MAX(0,B117*(1+EXP((LN(1+Real_MC_30Y!$J$11)-0.5*Real_MC_30Y!$J$12^2)+Real_MC_30Y!$J$12*((RAND()+RAND()+RAND()+RAND()+RAND()+RAND()+RAND()+RAND()+RAND()+RAND()+RAND()+RAND())-6))-1)+Real_MC_30Y!C$58)</x:f>
        <x:v>1138609.4713648148</x:v>
      </x:c>
      <x:c r="D117" s="50" t="n">
        <x:f>MAX(0,C117*(1+EXP((LN(1+Real_MC_30Y!$J$11)-0.5*Real_MC_30Y!$J$12^2)+Real_MC_30Y!$J$12*((RAND()+RAND()+RAND()+RAND()+RAND()+RAND()+RAND()+RAND()+RAND()+RAND()+RAND()+RAND())-6))-1)+Real_MC_30Y!D$58)</x:f>
        <x:v>1365244.4691970183</x:v>
      </x:c>
      <x:c r="E117" s="50" t="n">
        <x:f>MAX(0,D117*(1+EXP((LN(1+Real_MC_30Y!$J$11)-0.5*Real_MC_30Y!$J$12^2)+Real_MC_30Y!$J$12*((RAND()+RAND()+RAND()+RAND()+RAND()+RAND()+RAND()+RAND()+RAND()+RAND()+RAND()+RAND())-6))-1)+Real_MC_30Y!E$58)</x:f>
        <x:v>1391650.1801731829</x:v>
      </x:c>
      <x:c r="F117" s="50" t="n">
        <x:f>MAX(0,E117*(1+EXP((LN(1+Real_MC_30Y!$J$11)-0.5*Real_MC_30Y!$J$12^2)+Real_MC_30Y!$J$12*((RAND()+RAND()+RAND()+RAND()+RAND()+RAND()+RAND()+RAND()+RAND()+RAND()+RAND()+RAND())-6))-1)+Real_MC_30Y!F$58)</x:f>
        <x:v>1746314.4157996092</x:v>
      </x:c>
      <x:c r="G117" s="50" t="n">
        <x:f>MAX(0,F117*(1+EXP((LN(1+Real_MC_30Y!$J$11)-0.5*Real_MC_30Y!$J$12^2)+Real_MC_30Y!$J$12*((RAND()+RAND()+RAND()+RAND()+RAND()+RAND()+RAND()+RAND()+RAND()+RAND()+RAND()+RAND())-6))-1)+Real_MC_30Y!G$58)</x:f>
        <x:v>1570231.1939723694</x:v>
      </x:c>
      <x:c r="H117" s="50" t="n">
        <x:f>MAX(0,G117*(1+EXP((LN(1+Real_MC_30Y!$J$11)-0.5*Real_MC_30Y!$J$12^2)+Real_MC_30Y!$J$12*((RAND()+RAND()+RAND()+RAND()+RAND()+RAND()+RAND()+RAND()+RAND()+RAND()+RAND()+RAND())-6))-1)+Real_MC_30Y!H$58)</x:f>
        <x:v>1715014.5858193727</x:v>
      </x:c>
      <x:c r="I117" s="50" t="n">
        <x:f>MAX(0,H117*(1+EXP((LN(1+Real_MC_30Y!$J$11)-0.5*Real_MC_30Y!$J$12^2)+Real_MC_30Y!$J$12*((RAND()+RAND()+RAND()+RAND()+RAND()+RAND()+RAND()+RAND()+RAND()+RAND()+RAND()+RAND())-6))-1)+Real_MC_30Y!I$58)</x:f>
        <x:v>1784525.019171082</x:v>
      </x:c>
      <x:c r="J117" s="50" t="n">
        <x:f>MAX(0,I117*(1+EXP((LN(1+Real_MC_30Y!$J$11)-0.5*Real_MC_30Y!$J$12^2)+Real_MC_30Y!$J$12*((RAND()+RAND()+RAND()+RAND()+RAND()+RAND()+RAND()+RAND()+RAND()+RAND()+RAND()+RAND())-6))-1)+Real_MC_30Y!J$58)</x:f>
        <x:v>2054067.3165695528</x:v>
      </x:c>
      <x:c r="K117" s="50" t="n">
        <x:f>MAX(0,J117*(1+EXP((LN(1+Real_MC_30Y!$J$11)-0.5*Real_MC_30Y!$J$12^2)+Real_MC_30Y!$J$12*((RAND()+RAND()+RAND()+RAND()+RAND()+RAND()+RAND()+RAND()+RAND()+RAND()+RAND()+RAND())-6))-1)+Real_MC_30Y!K$58)</x:f>
        <x:v>1689409.7567973114</x:v>
      </x:c>
      <x:c r="L117" s="50" t="n">
        <x:f>MAX(0,K117*(1+EXP((LN(1+Real_MC_30Y!$J$11)-0.5*Real_MC_30Y!$J$12^2)+Real_MC_30Y!$J$12*((RAND()+RAND()+RAND()+RAND()+RAND()+RAND()+RAND()+RAND()+RAND()+RAND()+RAND()+RAND())-6))-1)+Real_MC_30Y!L$58)</x:f>
        <x:v>1489382.3119646655</x:v>
      </x:c>
      <x:c r="M117" s="50" t="n">
        <x:f>MAX(0,L117*(1+EXP((LN(1+Real_MC_30Y!$J$11)-0.5*Real_MC_30Y!$J$12^2)+Real_MC_30Y!$J$12*((RAND()+RAND()+RAND()+RAND()+RAND()+RAND()+RAND()+RAND()+RAND()+RAND()+RAND()+RAND())-6))-1)+Real_MC_30Y!M$58)</x:f>
        <x:v>1025499.2571937754</x:v>
      </x:c>
      <x:c r="N117" s="50" t="n">
        <x:f>MAX(0,M117*(1+EXP((LN(1+Real_MC_30Y!$J$11)-0.5*Real_MC_30Y!$J$12^2)+Real_MC_30Y!$J$12*((RAND()+RAND()+RAND()+RAND()+RAND()+RAND()+RAND()+RAND()+RAND()+RAND()+RAND()+RAND())-6))-1)+Real_MC_30Y!N$58)</x:f>
        <x:v>811812.6935713438</x:v>
      </x:c>
      <x:c r="O117" s="50" t="n">
        <x:f>MAX(0,N117*(1+EXP((LN(1+Real_MC_30Y!$J$11)-0.5*Real_MC_30Y!$J$12^2)+Real_MC_30Y!$J$12*((RAND()+RAND()+RAND()+RAND()+RAND()+RAND()+RAND()+RAND()+RAND()+RAND()+RAND()+RAND())-6))-1)+Real_MC_30Y!O$58)</x:f>
        <x:v>603004.9329748708</x:v>
      </x:c>
      <x:c r="P117" s="50" t="n">
        <x:f>MAX(0,O117*(1+EXP((LN(1+Real_MC_30Y!$J$11)-0.5*Real_MC_30Y!$J$12^2)+Real_MC_30Y!$J$12*((RAND()+RAND()+RAND()+RAND()+RAND()+RAND()+RAND()+RAND()+RAND()+RAND()+RAND()+RAND())-6))-1)+Real_MC_30Y!P$58)</x:f>
        <x:v>679064.2164509376</x:v>
      </x:c>
      <x:c r="Q117" s="50" t="n">
        <x:f>MAX(0,P117*(1+EXP((LN(1+Real_MC_30Y!$J$11)-0.5*Real_MC_30Y!$J$12^2)+Real_MC_30Y!$J$12*((RAND()+RAND()+RAND()+RAND()+RAND()+RAND()+RAND()+RAND()+RAND()+RAND()+RAND()+RAND())-6))-1)+Real_MC_30Y!Q$58)</x:f>
        <x:v>813389.5207096118</x:v>
      </x:c>
      <x:c r="R117" s="50" t="n">
        <x:f>MAX(0,Q117*(1+EXP((LN(1+Real_MC_30Y!$J$11)-0.5*Real_MC_30Y!$J$12^2)+Real_MC_30Y!$J$12*((RAND()+RAND()+RAND()+RAND()+RAND()+RAND()+RAND()+RAND()+RAND()+RAND()+RAND()+RAND())-6))-1)+Real_MC_30Y!R$58)</x:f>
        <x:v>754699.5445962476</x:v>
      </x:c>
      <x:c r="S117" s="50" t="n">
        <x:f>MAX(0,R117*(1+EXP((LN(1+Real_MC_30Y!$J$11)-0.5*Real_MC_30Y!$J$12^2)+Real_MC_30Y!$J$12*((RAND()+RAND()+RAND()+RAND()+RAND()+RAND()+RAND()+RAND()+RAND()+RAND()+RAND()+RAND())-6))-1)+Real_MC_30Y!S$58)</x:f>
        <x:v>844472.8939723931</x:v>
      </x:c>
      <x:c r="T117" s="50" t="n">
        <x:f>MAX(0,S117*(1+EXP((LN(1+Real_MC_30Y!$J$11)-0.5*Real_MC_30Y!$J$12^2)+Real_MC_30Y!$J$12*((RAND()+RAND()+RAND()+RAND()+RAND()+RAND()+RAND()+RAND()+RAND()+RAND()+RAND()+RAND())-6))-1)+Real_MC_30Y!T$58)</x:f>
        <x:v>732396.997878736</x:v>
      </x:c>
      <x:c r="U117" s="50" t="n">
        <x:f>MAX(0,T117*(1+EXP((LN(1+Real_MC_30Y!$J$11)-0.5*Real_MC_30Y!$J$12^2)+Real_MC_30Y!$J$12*((RAND()+RAND()+RAND()+RAND()+RAND()+RAND()+RAND()+RAND()+RAND()+RAND()+RAND()+RAND())-6))-1)+Real_MC_30Y!U$58)</x:f>
        <x:v>816180.0734095151</x:v>
      </x:c>
      <x:c r="V117" s="50" t="n">
        <x:f>MAX(0,U117*(1+EXP((LN(1+Real_MC_30Y!$J$11)-0.5*Real_MC_30Y!$J$12^2)+Real_MC_30Y!$J$12*((RAND()+RAND()+RAND()+RAND()+RAND()+RAND()+RAND()+RAND()+RAND()+RAND()+RAND()+RAND())-6))-1)+Real_MC_30Y!V$58)</x:f>
        <x:v>705835.9789207889</x:v>
      </x:c>
      <x:c r="W117" s="50" t="n">
        <x:f>MAX(0,V117*(1+EXP((LN(1+Real_MC_30Y!$J$11)-0.5*Real_MC_30Y!$J$12^2)+Real_MC_30Y!$J$12*((RAND()+RAND()+RAND()+RAND()+RAND()+RAND()+RAND()+RAND()+RAND()+RAND()+RAND()+RAND())-6))-1)+Real_MC_30Y!W$58)</x:f>
        <x:v>707634.0922353675</x:v>
      </x:c>
      <x:c r="X117" s="50" t="n">
        <x:f>MAX(0,W117*(1+EXP((LN(1+Real_MC_30Y!$J$11)-0.5*Real_MC_30Y!$J$12^2)+Real_MC_30Y!$J$12*((RAND()+RAND()+RAND()+RAND()+RAND()+RAND()+RAND()+RAND()+RAND()+RAND()+RAND()+RAND())-6))-1)+Real_MC_30Y!X$58)</x:f>
        <x:v>878675.3198959732</x:v>
      </x:c>
      <x:c r="Y117" s="50" t="n">
        <x:f>MAX(0,X117*(1+EXP((LN(1+Real_MC_30Y!$J$11)-0.5*Real_MC_30Y!$J$12^2)+Real_MC_30Y!$J$12*((RAND()+RAND()+RAND()+RAND()+RAND()+RAND()+RAND()+RAND()+RAND()+RAND()+RAND()+RAND())-6))-1)+Real_MC_30Y!Y$58)</x:f>
        <x:v>859154.9414407255</x:v>
      </x:c>
      <x:c r="Z117" s="50" t="n">
        <x:f>MAX(0,Y117*(1+EXP((LN(1+Real_MC_30Y!$J$11)-0.5*Real_MC_30Y!$J$12^2)+Real_MC_30Y!$J$12*((RAND()+RAND()+RAND()+RAND()+RAND()+RAND()+RAND()+RAND()+RAND()+RAND()+RAND()+RAND())-6))-1)+Real_MC_30Y!Z$58)</x:f>
        <x:v>1185682.0477512896</x:v>
      </x:c>
      <x:c r="AA117" s="50" t="n">
        <x:f>MAX(0,Z117*(1+EXP((LN(1+Real_MC_30Y!$J$11)-0.5*Real_MC_30Y!$J$12^2)+Real_MC_30Y!$J$12*((RAND()+RAND()+RAND()+RAND()+RAND()+RAND()+RAND()+RAND()+RAND()+RAND()+RAND()+RAND())-6))-1)+Real_MC_30Y!AA$58)</x:f>
        <x:v>1584469.3129642808</x:v>
      </x:c>
      <x:c r="AB117" s="50" t="n">
        <x:f>MAX(0,AA117*(1+EXP((LN(1+Real_MC_30Y!$J$11)-0.5*Real_MC_30Y!$J$12^2)+Real_MC_30Y!$J$12*((RAND()+RAND()+RAND()+RAND()+RAND()+RAND()+RAND()+RAND()+RAND()+RAND()+RAND()+RAND())-6))-1)+Real_MC_30Y!AB$58)</x:f>
        <x:v>1255050.2040912374</x:v>
      </x:c>
      <x:c r="AC117" s="50" t="n">
        <x:f>MAX(0,AB117*(1+EXP((LN(1+Real_MC_30Y!$J$11)-0.5*Real_MC_30Y!$J$12^2)+Real_MC_30Y!$J$12*((RAND()+RAND()+RAND()+RAND()+RAND()+RAND()+RAND()+RAND()+RAND()+RAND()+RAND()+RAND())-6))-1)+Real_MC_30Y!AC$58)</x:f>
        <x:v>959422.8087031904</x:v>
      </x:c>
      <x:c r="AD117" s="50" t="n">
        <x:f>MAX(0,AC117*(1+EXP((LN(1+Real_MC_30Y!$J$11)-0.5*Real_MC_30Y!$J$12^2)+Real_MC_30Y!$J$12*((RAND()+RAND()+RAND()+RAND()+RAND()+RAND()+RAND()+RAND()+RAND()+RAND()+RAND()+RAND())-6))-1)+Real_MC_30Y!AD$58)</x:f>
        <x:v>1018057.2862611623</x:v>
      </x:c>
      <x:c r="AE117" s="50" t="n">
        <x:f>MAX(0,AD117*(1+EXP((LN(1+Real_MC_30Y!$J$11)-0.5*Real_MC_30Y!$J$12^2)+Real_MC_30Y!$J$12*((RAND()+RAND()+RAND()+RAND()+RAND()+RAND()+RAND()+RAND()+RAND()+RAND()+RAND()+RAND())-6))-1)+Real_MC_30Y!AE$58)</x:f>
        <x:v>873017.3306337872</x:v>
      </x:c>
      <x:c r="AF117" s="50" t="n">
        <x:f>MAX(0,AE117*(1+EXP((LN(1+Real_MC_30Y!$J$11)-0.5*Real_MC_30Y!$J$12^2)+Real_MC_30Y!$J$12*((RAND()+RAND()+RAND()+RAND()+RAND()+RAND()+RAND()+RAND()+RAND()+RAND()+RAND()+RAND())-6))-1)+Real_MC_30Y!AF$58)</x:f>
        <x:v>1006612.843092004</x:v>
      </x:c>
    </x:row>
    <x:row r="118">
      <x:c r="A118">
        <x:v>114</x:v>
      </x:c>
      <x:c r="B118" s="50" t="n">
        <x:f>MAX(0,Liquidity_30Y!$C$14+Real_MC_30Y!B$57-Real_MC_30Y!B$56)</x:f>
        <x:v>1029031.25</x:v>
      </x:c>
      <x:c r="C118" s="50" t="n">
        <x:f>MAX(0,B118*(1+EXP((LN(1+Real_MC_30Y!$J$11)-0.5*Real_MC_30Y!$J$12^2)+Real_MC_30Y!$J$12*((RAND()+RAND()+RAND()+RAND()+RAND()+RAND()+RAND()+RAND()+RAND()+RAND()+RAND()+RAND())-6))-1)+Real_MC_30Y!C$58)</x:f>
        <x:v>1056938.242288</x:v>
      </x:c>
      <x:c r="D118" s="50" t="n">
        <x:f>MAX(0,C118*(1+EXP((LN(1+Real_MC_30Y!$J$11)-0.5*Real_MC_30Y!$J$12^2)+Real_MC_30Y!$J$12*((RAND()+RAND()+RAND()+RAND()+RAND()+RAND()+RAND()+RAND()+RAND()+RAND()+RAND()+RAND())-6))-1)+Real_MC_30Y!D$58)</x:f>
        <x:v>958563.062431273</x:v>
      </x:c>
      <x:c r="E118" s="50" t="n">
        <x:f>MAX(0,D118*(1+EXP((LN(1+Real_MC_30Y!$J$11)-0.5*Real_MC_30Y!$J$12^2)+Real_MC_30Y!$J$12*((RAND()+RAND()+RAND()+RAND()+RAND()+RAND()+RAND()+RAND()+RAND()+RAND()+RAND()+RAND())-6))-1)+Real_MC_30Y!E$58)</x:f>
        <x:v>984861.5313547635</x:v>
      </x:c>
      <x:c r="F118" s="50" t="n">
        <x:f>MAX(0,E118*(1+EXP((LN(1+Real_MC_30Y!$J$11)-0.5*Real_MC_30Y!$J$12^2)+Real_MC_30Y!$J$12*((RAND()+RAND()+RAND()+RAND()+RAND()+RAND()+RAND()+RAND()+RAND()+RAND()+RAND()+RAND())-6))-1)+Real_MC_30Y!F$58)</x:f>
        <x:v>1035301.1635853513</x:v>
      </x:c>
      <x:c r="G118" s="50" t="n">
        <x:f>MAX(0,F118*(1+EXP((LN(1+Real_MC_30Y!$J$11)-0.5*Real_MC_30Y!$J$12^2)+Real_MC_30Y!$J$12*((RAND()+RAND()+RAND()+RAND()+RAND()+RAND()+RAND()+RAND()+RAND()+RAND()+RAND()+RAND())-6))-1)+Real_MC_30Y!G$58)</x:f>
        <x:v>777964.3138750884</x:v>
      </x:c>
      <x:c r="H118" s="50" t="n">
        <x:f>MAX(0,G118*(1+EXP((LN(1+Real_MC_30Y!$J$11)-0.5*Real_MC_30Y!$J$12^2)+Real_MC_30Y!$J$12*((RAND()+RAND()+RAND()+RAND()+RAND()+RAND()+RAND()+RAND()+RAND()+RAND()+RAND()+RAND())-6))-1)+Real_MC_30Y!H$58)</x:f>
        <x:v>843016.2238039455</x:v>
      </x:c>
      <x:c r="I118" s="50" t="n">
        <x:f>MAX(0,H118*(1+EXP((LN(1+Real_MC_30Y!$J$11)-0.5*Real_MC_30Y!$J$12^2)+Real_MC_30Y!$J$12*((RAND()+RAND()+RAND()+RAND()+RAND()+RAND()+RAND()+RAND()+RAND()+RAND()+RAND()+RAND())-6))-1)+Real_MC_30Y!I$58)</x:f>
        <x:v>791677.3395962027</x:v>
      </x:c>
      <x:c r="J118" s="50" t="n">
        <x:f>MAX(0,I118*(1+EXP((LN(1+Real_MC_30Y!$J$11)-0.5*Real_MC_30Y!$J$12^2)+Real_MC_30Y!$J$12*((RAND()+RAND()+RAND()+RAND()+RAND()+RAND()+RAND()+RAND()+RAND()+RAND()+RAND()+RAND())-6))-1)+Real_MC_30Y!J$58)</x:f>
        <x:v>850935.7702749417</x:v>
      </x:c>
      <x:c r="K118" s="50" t="n">
        <x:f>MAX(0,J118*(1+EXP((LN(1+Real_MC_30Y!$J$11)-0.5*Real_MC_30Y!$J$12^2)+Real_MC_30Y!$J$12*((RAND()+RAND()+RAND()+RAND()+RAND()+RAND()+RAND()+RAND()+RAND()+RAND()+RAND()+RAND())-6))-1)+Real_MC_30Y!K$58)</x:f>
        <x:v>827245.586720157</x:v>
      </x:c>
      <x:c r="L118" s="50" t="n">
        <x:f>MAX(0,K118*(1+EXP((LN(1+Real_MC_30Y!$J$11)-0.5*Real_MC_30Y!$J$12^2)+Real_MC_30Y!$J$12*((RAND()+RAND()+RAND()+RAND()+RAND()+RAND()+RAND()+RAND()+RAND()+RAND()+RAND()+RAND())-6))-1)+Real_MC_30Y!L$58)</x:f>
        <x:v>793392.5446987874</x:v>
      </x:c>
      <x:c r="M118" s="50" t="n">
        <x:f>MAX(0,L118*(1+EXP((LN(1+Real_MC_30Y!$J$11)-0.5*Real_MC_30Y!$J$12^2)+Real_MC_30Y!$J$12*((RAND()+RAND()+RAND()+RAND()+RAND()+RAND()+RAND()+RAND()+RAND()+RAND()+RAND()+RAND())-6))-1)+Real_MC_30Y!M$58)</x:f>
        <x:v>760372.3906175356</x:v>
      </x:c>
      <x:c r="N118" s="50" t="n">
        <x:f>MAX(0,M118*(1+EXP((LN(1+Real_MC_30Y!$J$11)-0.5*Real_MC_30Y!$J$12^2)+Real_MC_30Y!$J$12*((RAND()+RAND()+RAND()+RAND()+RAND()+RAND()+RAND()+RAND()+RAND()+RAND()+RAND()+RAND())-6))-1)+Real_MC_30Y!N$58)</x:f>
        <x:v>654473.5059694122</x:v>
      </x:c>
      <x:c r="O118" s="50" t="n">
        <x:f>MAX(0,N118*(1+EXP((LN(1+Real_MC_30Y!$J$11)-0.5*Real_MC_30Y!$J$12^2)+Real_MC_30Y!$J$12*((RAND()+RAND()+RAND()+RAND()+RAND()+RAND()+RAND()+RAND()+RAND()+RAND()+RAND()+RAND())-6))-1)+Real_MC_30Y!O$58)</x:f>
        <x:v>644183.8525345832</x:v>
      </x:c>
      <x:c r="P118" s="50" t="n">
        <x:f>MAX(0,O118*(1+EXP((LN(1+Real_MC_30Y!$J$11)-0.5*Real_MC_30Y!$J$12^2)+Real_MC_30Y!$J$12*((RAND()+RAND()+RAND()+RAND()+RAND()+RAND()+RAND()+RAND()+RAND()+RAND()+RAND()+RAND())-6))-1)+Real_MC_30Y!P$58)</x:f>
        <x:v>716203.0822286172</x:v>
      </x:c>
      <x:c r="Q118" s="50" t="n">
        <x:f>MAX(0,P118*(1+EXP((LN(1+Real_MC_30Y!$J$11)-0.5*Real_MC_30Y!$J$12^2)+Real_MC_30Y!$J$12*((RAND()+RAND()+RAND()+RAND()+RAND()+RAND()+RAND()+RAND()+RAND()+RAND()+RAND()+RAND())-6))-1)+Real_MC_30Y!Q$58)</x:f>
        <x:v>782384.8474409</x:v>
      </x:c>
      <x:c r="R118" s="50" t="n">
        <x:f>MAX(0,Q118*(1+EXP((LN(1+Real_MC_30Y!$J$11)-0.5*Real_MC_30Y!$J$12^2)+Real_MC_30Y!$J$12*((RAND()+RAND()+RAND()+RAND()+RAND()+RAND()+RAND()+RAND()+RAND()+RAND()+RAND()+RAND())-6))-1)+Real_MC_30Y!R$58)</x:f>
        <x:v>956370.7134232733</x:v>
      </x:c>
      <x:c r="S118" s="50" t="n">
        <x:f>MAX(0,R118*(1+EXP((LN(1+Real_MC_30Y!$J$11)-0.5*Real_MC_30Y!$J$12^2)+Real_MC_30Y!$J$12*((RAND()+RAND()+RAND()+RAND()+RAND()+RAND()+RAND()+RAND()+RAND()+RAND()+RAND()+RAND())-6))-1)+Real_MC_30Y!S$58)</x:f>
        <x:v>919115.6752776755</x:v>
      </x:c>
      <x:c r="T118" s="50" t="n">
        <x:f>MAX(0,S118*(1+EXP((LN(1+Real_MC_30Y!$J$11)-0.5*Real_MC_30Y!$J$12^2)+Real_MC_30Y!$J$12*((RAND()+RAND()+RAND()+RAND()+RAND()+RAND()+RAND()+RAND()+RAND()+RAND()+RAND()+RAND())-6))-1)+Real_MC_30Y!T$58)</x:f>
        <x:v>849339.6825795362</x:v>
      </x:c>
      <x:c r="U118" s="50" t="n">
        <x:f>MAX(0,T118*(1+EXP((LN(1+Real_MC_30Y!$J$11)-0.5*Real_MC_30Y!$J$12^2)+Real_MC_30Y!$J$12*((RAND()+RAND()+RAND()+RAND()+RAND()+RAND()+RAND()+RAND()+RAND()+RAND()+RAND()+RAND())-6))-1)+Real_MC_30Y!U$58)</x:f>
        <x:v>881593.0741087801</x:v>
      </x:c>
      <x:c r="V118" s="50" t="n">
        <x:f>MAX(0,U118*(1+EXP((LN(1+Real_MC_30Y!$J$11)-0.5*Real_MC_30Y!$J$12^2)+Real_MC_30Y!$J$12*((RAND()+RAND()+RAND()+RAND()+RAND()+RAND()+RAND()+RAND()+RAND()+RAND()+RAND()+RAND())-6))-1)+Real_MC_30Y!V$58)</x:f>
        <x:v>850161.8671313345</x:v>
      </x:c>
      <x:c r="W118" s="50" t="n">
        <x:f>MAX(0,V118*(1+EXP((LN(1+Real_MC_30Y!$J$11)-0.5*Real_MC_30Y!$J$12^2)+Real_MC_30Y!$J$12*((RAND()+RAND()+RAND()+RAND()+RAND()+RAND()+RAND()+RAND()+RAND()+RAND()+RAND()+RAND())-6))-1)+Real_MC_30Y!W$58)</x:f>
        <x:v>845848.2234190014</x:v>
      </x:c>
      <x:c r="X118" s="50" t="n">
        <x:f>MAX(0,W118*(1+EXP((LN(1+Real_MC_30Y!$J$11)-0.5*Real_MC_30Y!$J$12^2)+Real_MC_30Y!$J$12*((RAND()+RAND()+RAND()+RAND()+RAND()+RAND()+RAND()+RAND()+RAND()+RAND()+RAND()+RAND())-6))-1)+Real_MC_30Y!X$58)</x:f>
        <x:v>953812.5767075485</x:v>
      </x:c>
      <x:c r="Y118" s="50" t="n">
        <x:f>MAX(0,X118*(1+EXP((LN(1+Real_MC_30Y!$J$11)-0.5*Real_MC_30Y!$J$12^2)+Real_MC_30Y!$J$12*((RAND()+RAND()+RAND()+RAND()+RAND()+RAND()+RAND()+RAND()+RAND()+RAND()+RAND()+RAND())-6))-1)+Real_MC_30Y!Y$58)</x:f>
        <x:v>1138926.930649743</x:v>
      </x:c>
      <x:c r="Z118" s="50" t="n">
        <x:f>MAX(0,Y118*(1+EXP((LN(1+Real_MC_30Y!$J$11)-0.5*Real_MC_30Y!$J$12^2)+Real_MC_30Y!$J$12*((RAND()+RAND()+RAND()+RAND()+RAND()+RAND()+RAND()+RAND()+RAND()+RAND()+RAND()+RAND())-6))-1)+Real_MC_30Y!Z$58)</x:f>
        <x:v>1218422.0285839636</x:v>
      </x:c>
      <x:c r="AA118" s="50" t="n">
        <x:f>MAX(0,Z118*(1+EXP((LN(1+Real_MC_30Y!$J$11)-0.5*Real_MC_30Y!$J$12^2)+Real_MC_30Y!$J$12*((RAND()+RAND()+RAND()+RAND()+RAND()+RAND()+RAND()+RAND()+RAND()+RAND()+RAND()+RAND())-6))-1)+Real_MC_30Y!AA$58)</x:f>
        <x:v>1208591.1876432917</x:v>
      </x:c>
      <x:c r="AB118" s="50" t="n">
        <x:f>MAX(0,AA118*(1+EXP((LN(1+Real_MC_30Y!$J$11)-0.5*Real_MC_30Y!$J$12^2)+Real_MC_30Y!$J$12*((RAND()+RAND()+RAND()+RAND()+RAND()+RAND()+RAND()+RAND()+RAND()+RAND()+RAND()+RAND())-6))-1)+Real_MC_30Y!AB$58)</x:f>
        <x:v>1059296.7721150396</x:v>
      </x:c>
      <x:c r="AC118" s="50" t="n">
        <x:f>MAX(0,AB118*(1+EXP((LN(1+Real_MC_30Y!$J$11)-0.5*Real_MC_30Y!$J$12^2)+Real_MC_30Y!$J$12*((RAND()+RAND()+RAND()+RAND()+RAND()+RAND()+RAND()+RAND()+RAND()+RAND()+RAND()+RAND())-6))-1)+Real_MC_30Y!AC$58)</x:f>
        <x:v>1048537.542954829</x:v>
      </x:c>
      <x:c r="AD118" s="50" t="n">
        <x:f>MAX(0,AC118*(1+EXP((LN(1+Real_MC_30Y!$J$11)-0.5*Real_MC_30Y!$J$12^2)+Real_MC_30Y!$J$12*((RAND()+RAND()+RAND()+RAND()+RAND()+RAND()+RAND()+RAND()+RAND()+RAND()+RAND()+RAND())-6))-1)+Real_MC_30Y!AD$58)</x:f>
        <x:v>1349227.8938884097</x:v>
      </x:c>
      <x:c r="AE118" s="50" t="n">
        <x:f>MAX(0,AD118*(1+EXP((LN(1+Real_MC_30Y!$J$11)-0.5*Real_MC_30Y!$J$12^2)+Real_MC_30Y!$J$12*((RAND()+RAND()+RAND()+RAND()+RAND()+RAND()+RAND()+RAND()+RAND()+RAND()+RAND()+RAND())-6))-1)+Real_MC_30Y!AE$58)</x:f>
        <x:v>1542184.176920771</x:v>
      </x:c>
      <x:c r="AF118" s="50" t="n">
        <x:f>MAX(0,AE118*(1+EXP((LN(1+Real_MC_30Y!$J$11)-0.5*Real_MC_30Y!$J$12^2)+Real_MC_30Y!$J$12*((RAND()+RAND()+RAND()+RAND()+RAND()+RAND()+RAND()+RAND()+RAND()+RAND()+RAND()+RAND())-6))-1)+Real_MC_30Y!AF$58)</x:f>
        <x:v>1600913.8062305711</x:v>
      </x:c>
    </x:row>
    <x:row r="119">
      <x:c r="A119">
        <x:v>115</x:v>
      </x:c>
      <x:c r="B119" s="50" t="n">
        <x:f>MAX(0,Liquidity_30Y!$C$14+Real_MC_30Y!B$57-Real_MC_30Y!B$56)</x:f>
        <x:v>1029031.25</x:v>
      </x:c>
      <x:c r="C119" s="50" t="n">
        <x:f>MAX(0,B119*(1+EXP((LN(1+Real_MC_30Y!$J$11)-0.5*Real_MC_30Y!$J$12^2)+Real_MC_30Y!$J$12*((RAND()+RAND()+RAND()+RAND()+RAND()+RAND()+RAND()+RAND()+RAND()+RAND()+RAND()+RAND())-6))-1)+Real_MC_30Y!C$58)</x:f>
        <x:v>1159923.3345862506</x:v>
      </x:c>
      <x:c r="D119" s="50" t="n">
        <x:f>MAX(0,C119*(1+EXP((LN(1+Real_MC_30Y!$J$11)-0.5*Real_MC_30Y!$J$12^2)+Real_MC_30Y!$J$12*((RAND()+RAND()+RAND()+RAND()+RAND()+RAND()+RAND()+RAND()+RAND()+RAND()+RAND()+RAND())-6))-1)+Real_MC_30Y!D$58)</x:f>
        <x:v>1029339.5053926236</x:v>
      </x:c>
      <x:c r="E119" s="50" t="n">
        <x:f>MAX(0,D119*(1+EXP((LN(1+Real_MC_30Y!$J$11)-0.5*Real_MC_30Y!$J$12^2)+Real_MC_30Y!$J$12*((RAND()+RAND()+RAND()+RAND()+RAND()+RAND()+RAND()+RAND()+RAND()+RAND()+RAND()+RAND())-6))-1)+Real_MC_30Y!E$58)</x:f>
        <x:v>1104378.09741854</x:v>
      </x:c>
      <x:c r="F119" s="50" t="n">
        <x:f>MAX(0,E119*(1+EXP((LN(1+Real_MC_30Y!$J$11)-0.5*Real_MC_30Y!$J$12^2)+Real_MC_30Y!$J$12*((RAND()+RAND()+RAND()+RAND()+RAND()+RAND()+RAND()+RAND()+RAND()+RAND()+RAND()+RAND())-6))-1)+Real_MC_30Y!F$58)</x:f>
        <x:v>1161081.9268691319</x:v>
      </x:c>
      <x:c r="G119" s="50" t="n">
        <x:f>MAX(0,F119*(1+EXP((LN(1+Real_MC_30Y!$J$11)-0.5*Real_MC_30Y!$J$12^2)+Real_MC_30Y!$J$12*((RAND()+RAND()+RAND()+RAND()+RAND()+RAND()+RAND()+RAND()+RAND()+RAND()+RAND()+RAND())-6))-1)+Real_MC_30Y!G$58)</x:f>
        <x:v>1287109.6481468864</x:v>
      </x:c>
      <x:c r="H119" s="50" t="n">
        <x:f>MAX(0,G119*(1+EXP((LN(1+Real_MC_30Y!$J$11)-0.5*Real_MC_30Y!$J$12^2)+Real_MC_30Y!$J$12*((RAND()+RAND()+RAND()+RAND()+RAND()+RAND()+RAND()+RAND()+RAND()+RAND()+RAND()+RAND())-6))-1)+Real_MC_30Y!H$58)</x:f>
        <x:v>1441519.027320935</x:v>
      </x:c>
      <x:c r="I119" s="50" t="n">
        <x:f>MAX(0,H119*(1+EXP((LN(1+Real_MC_30Y!$J$11)-0.5*Real_MC_30Y!$J$12^2)+Real_MC_30Y!$J$12*((RAND()+RAND()+RAND()+RAND()+RAND()+RAND()+RAND()+RAND()+RAND()+RAND()+RAND()+RAND())-6))-1)+Real_MC_30Y!I$58)</x:f>
        <x:v>1300685.9144547896</x:v>
      </x:c>
      <x:c r="J119" s="50" t="n">
        <x:f>MAX(0,I119*(1+EXP((LN(1+Real_MC_30Y!$J$11)-0.5*Real_MC_30Y!$J$12^2)+Real_MC_30Y!$J$12*((RAND()+RAND()+RAND()+RAND()+RAND()+RAND()+RAND()+RAND()+RAND()+RAND()+RAND()+RAND())-6))-1)+Real_MC_30Y!J$58)</x:f>
        <x:v>1477413.5841689566</x:v>
      </x:c>
      <x:c r="K119" s="50" t="n">
        <x:f>MAX(0,J119*(1+EXP((LN(1+Real_MC_30Y!$J$11)-0.5*Real_MC_30Y!$J$12^2)+Real_MC_30Y!$J$12*((RAND()+RAND()+RAND()+RAND()+RAND()+RAND()+RAND()+RAND()+RAND()+RAND()+RAND()+RAND())-6))-1)+Real_MC_30Y!K$58)</x:f>
        <x:v>1272559.0116558527</x:v>
      </x:c>
      <x:c r="L119" s="50" t="n">
        <x:f>MAX(0,K119*(1+EXP((LN(1+Real_MC_30Y!$J$11)-0.5*Real_MC_30Y!$J$12^2)+Real_MC_30Y!$J$12*((RAND()+RAND()+RAND()+RAND()+RAND()+RAND()+RAND()+RAND()+RAND()+RAND()+RAND()+RAND())-6))-1)+Real_MC_30Y!L$58)</x:f>
        <x:v>1215388.1185155408</x:v>
      </x:c>
      <x:c r="M119" s="50" t="n">
        <x:f>MAX(0,L119*(1+EXP((LN(1+Real_MC_30Y!$J$11)-0.5*Real_MC_30Y!$J$12^2)+Real_MC_30Y!$J$12*((RAND()+RAND()+RAND()+RAND()+RAND()+RAND()+RAND()+RAND()+RAND()+RAND()+RAND()+RAND())-6))-1)+Real_MC_30Y!M$58)</x:f>
        <x:v>1204767.8710373607</x:v>
      </x:c>
      <x:c r="N119" s="50" t="n">
        <x:f>MAX(0,M119*(1+EXP((LN(1+Real_MC_30Y!$J$11)-0.5*Real_MC_30Y!$J$12^2)+Real_MC_30Y!$J$12*((RAND()+RAND()+RAND()+RAND()+RAND()+RAND()+RAND()+RAND()+RAND()+RAND()+RAND()+RAND())-6))-1)+Real_MC_30Y!N$58)</x:f>
        <x:v>1245057.9482908996</x:v>
      </x:c>
      <x:c r="O119" s="50" t="n">
        <x:f>MAX(0,N119*(1+EXP((LN(1+Real_MC_30Y!$J$11)-0.5*Real_MC_30Y!$J$12^2)+Real_MC_30Y!$J$12*((RAND()+RAND()+RAND()+RAND()+RAND()+RAND()+RAND()+RAND()+RAND()+RAND()+RAND()+RAND())-6))-1)+Real_MC_30Y!O$58)</x:f>
        <x:v>1509493.6916683228</x:v>
      </x:c>
      <x:c r="P119" s="50" t="n">
        <x:f>MAX(0,O119*(1+EXP((LN(1+Real_MC_30Y!$J$11)-0.5*Real_MC_30Y!$J$12^2)+Real_MC_30Y!$J$12*((RAND()+RAND()+RAND()+RAND()+RAND()+RAND()+RAND()+RAND()+RAND()+RAND()+RAND()+RAND())-6))-1)+Real_MC_30Y!P$58)</x:f>
        <x:v>1532989.740065912</x:v>
      </x:c>
      <x:c r="Q119" s="50" t="n">
        <x:f>MAX(0,P119*(1+EXP((LN(1+Real_MC_30Y!$J$11)-0.5*Real_MC_30Y!$J$12^2)+Real_MC_30Y!$J$12*((RAND()+RAND()+RAND()+RAND()+RAND()+RAND()+RAND()+RAND()+RAND()+RAND()+RAND()+RAND())-6))-1)+Real_MC_30Y!Q$58)</x:f>
        <x:v>1749798.843554798</x:v>
      </x:c>
      <x:c r="R119" s="50" t="n">
        <x:f>MAX(0,Q119*(1+EXP((LN(1+Real_MC_30Y!$J$11)-0.5*Real_MC_30Y!$J$12^2)+Real_MC_30Y!$J$12*((RAND()+RAND()+RAND()+RAND()+RAND()+RAND()+RAND()+RAND()+RAND()+RAND()+RAND()+RAND())-6))-1)+Real_MC_30Y!R$58)</x:f>
        <x:v>2086198.7311804323</x:v>
      </x:c>
      <x:c r="S119" s="50" t="n">
        <x:f>MAX(0,R119*(1+EXP((LN(1+Real_MC_30Y!$J$11)-0.5*Real_MC_30Y!$J$12^2)+Real_MC_30Y!$J$12*((RAND()+RAND()+RAND()+RAND()+RAND()+RAND()+RAND()+RAND()+RAND()+RAND()+RAND()+RAND())-6))-1)+Real_MC_30Y!S$58)</x:f>
        <x:v>1903399.0223264492</x:v>
      </x:c>
      <x:c r="T119" s="50" t="n">
        <x:f>MAX(0,S119*(1+EXP((LN(1+Real_MC_30Y!$J$11)-0.5*Real_MC_30Y!$J$12^2)+Real_MC_30Y!$J$12*((RAND()+RAND()+RAND()+RAND()+RAND()+RAND()+RAND()+RAND()+RAND()+RAND()+RAND()+RAND())-6))-1)+Real_MC_30Y!T$58)</x:f>
        <x:v>1665724.9492231514</x:v>
      </x:c>
      <x:c r="U119" s="50" t="n">
        <x:f>MAX(0,T119*(1+EXP((LN(1+Real_MC_30Y!$J$11)-0.5*Real_MC_30Y!$J$12^2)+Real_MC_30Y!$J$12*((RAND()+RAND()+RAND()+RAND()+RAND()+RAND()+RAND()+RAND()+RAND()+RAND()+RAND()+RAND())-6))-1)+Real_MC_30Y!U$58)</x:f>
        <x:v>1768939.481324019</x:v>
      </x:c>
      <x:c r="V119" s="50" t="n">
        <x:f>MAX(0,U119*(1+EXP((LN(1+Real_MC_30Y!$J$11)-0.5*Real_MC_30Y!$J$12^2)+Real_MC_30Y!$J$12*((RAND()+RAND()+RAND()+RAND()+RAND()+RAND()+RAND()+RAND()+RAND()+RAND()+RAND()+RAND())-6))-1)+Real_MC_30Y!V$58)</x:f>
        <x:v>1617188.7350294152</x:v>
      </x:c>
      <x:c r="W119" s="50" t="n">
        <x:f>MAX(0,V119*(1+EXP((LN(1+Real_MC_30Y!$J$11)-0.5*Real_MC_30Y!$J$12^2)+Real_MC_30Y!$J$12*((RAND()+RAND()+RAND()+RAND()+RAND()+RAND()+RAND()+RAND()+RAND()+RAND()+RAND()+RAND())-6))-1)+Real_MC_30Y!W$58)</x:f>
        <x:v>1877876.252835477</x:v>
      </x:c>
      <x:c r="X119" s="50" t="n">
        <x:f>MAX(0,W119*(1+EXP((LN(1+Real_MC_30Y!$J$11)-0.5*Real_MC_30Y!$J$12^2)+Real_MC_30Y!$J$12*((RAND()+RAND()+RAND()+RAND()+RAND()+RAND()+RAND()+RAND()+RAND()+RAND()+RAND()+RAND())-6))-1)+Real_MC_30Y!X$58)</x:f>
        <x:v>2035077.8634872723</x:v>
      </x:c>
      <x:c r="Y119" s="50" t="n">
        <x:f>MAX(0,X119*(1+EXP((LN(1+Real_MC_30Y!$J$11)-0.5*Real_MC_30Y!$J$12^2)+Real_MC_30Y!$J$12*((RAND()+RAND()+RAND()+RAND()+RAND()+RAND()+RAND()+RAND()+RAND()+RAND()+RAND()+RAND())-6))-1)+Real_MC_30Y!Y$58)</x:f>
        <x:v>2565162.5245436905</x:v>
      </x:c>
      <x:c r="Z119" s="50" t="n">
        <x:f>MAX(0,Y119*(1+EXP((LN(1+Real_MC_30Y!$J$11)-0.5*Real_MC_30Y!$J$12^2)+Real_MC_30Y!$J$12*((RAND()+RAND()+RAND()+RAND()+RAND()+RAND()+RAND()+RAND()+RAND()+RAND()+RAND()+RAND())-6))-1)+Real_MC_30Y!Z$58)</x:f>
        <x:v>2609463.107443046</x:v>
      </x:c>
      <x:c r="AA119" s="50" t="n">
        <x:f>MAX(0,Z119*(1+EXP((LN(1+Real_MC_30Y!$J$11)-0.5*Real_MC_30Y!$J$12^2)+Real_MC_30Y!$J$12*((RAND()+RAND()+RAND()+RAND()+RAND()+RAND()+RAND()+RAND()+RAND()+RAND()+RAND()+RAND())-6))-1)+Real_MC_30Y!AA$58)</x:f>
        <x:v>2678553.4077622583</x:v>
      </x:c>
      <x:c r="AB119" s="50" t="n">
        <x:f>MAX(0,AA119*(1+EXP((LN(1+Real_MC_30Y!$J$11)-0.5*Real_MC_30Y!$J$12^2)+Real_MC_30Y!$J$12*((RAND()+RAND()+RAND()+RAND()+RAND()+RAND()+RAND()+RAND()+RAND()+RAND()+RAND()+RAND())-6))-1)+Real_MC_30Y!AB$58)</x:f>
        <x:v>2544745.166116643</x:v>
      </x:c>
      <x:c r="AC119" s="50" t="n">
        <x:f>MAX(0,AB119*(1+EXP((LN(1+Real_MC_30Y!$J$11)-0.5*Real_MC_30Y!$J$12^2)+Real_MC_30Y!$J$12*((RAND()+RAND()+RAND()+RAND()+RAND()+RAND()+RAND()+RAND()+RAND()+RAND()+RAND()+RAND())-6))-1)+Real_MC_30Y!AC$58)</x:f>
        <x:v>3300412.5902894195</x:v>
      </x:c>
      <x:c r="AD119" s="50" t="n">
        <x:f>MAX(0,AC119*(1+EXP((LN(1+Real_MC_30Y!$J$11)-0.5*Real_MC_30Y!$J$12^2)+Real_MC_30Y!$J$12*((RAND()+RAND()+RAND()+RAND()+RAND()+RAND()+RAND()+RAND()+RAND()+RAND()+RAND()+RAND())-6))-1)+Real_MC_30Y!AD$58)</x:f>
        <x:v>2633423.4201698736</x:v>
      </x:c>
      <x:c r="AE119" s="50" t="n">
        <x:f>MAX(0,AD119*(1+EXP((LN(1+Real_MC_30Y!$J$11)-0.5*Real_MC_30Y!$J$12^2)+Real_MC_30Y!$J$12*((RAND()+RAND()+RAND()+RAND()+RAND()+RAND()+RAND()+RAND()+RAND()+RAND()+RAND()+RAND())-6))-1)+Real_MC_30Y!AE$58)</x:f>
        <x:v>3277082.913802408</x:v>
      </x:c>
      <x:c r="AF119" s="50" t="n">
        <x:f>MAX(0,AE119*(1+EXP((LN(1+Real_MC_30Y!$J$11)-0.5*Real_MC_30Y!$J$12^2)+Real_MC_30Y!$J$12*((RAND()+RAND()+RAND()+RAND()+RAND()+RAND()+RAND()+RAND()+RAND()+RAND()+RAND()+RAND())-6))-1)+Real_MC_30Y!AF$58)</x:f>
        <x:v>3460282.1121370327</x:v>
      </x:c>
    </x:row>
    <x:row r="120">
      <x:c r="A120">
        <x:v>116</x:v>
      </x:c>
      <x:c r="B120" s="50" t="n">
        <x:f>MAX(0,Liquidity_30Y!$C$14+Real_MC_30Y!B$57-Real_MC_30Y!B$56)</x:f>
        <x:v>1029031.25</x:v>
      </x:c>
      <x:c r="C120" s="50" t="n">
        <x:f>MAX(0,B120*(1+EXP((LN(1+Real_MC_30Y!$J$11)-0.5*Real_MC_30Y!$J$12^2)+Real_MC_30Y!$J$12*((RAND()+RAND()+RAND()+RAND()+RAND()+RAND()+RAND()+RAND()+RAND()+RAND()+RAND()+RAND())-6))-1)+Real_MC_30Y!C$58)</x:f>
        <x:v>885503.256261844</x:v>
      </x:c>
      <x:c r="D120" s="50" t="n">
        <x:f>MAX(0,C120*(1+EXP((LN(1+Real_MC_30Y!$J$11)-0.5*Real_MC_30Y!$J$12^2)+Real_MC_30Y!$J$12*((RAND()+RAND()+RAND()+RAND()+RAND()+RAND()+RAND()+RAND()+RAND()+RAND()+RAND()+RAND())-6))-1)+Real_MC_30Y!D$58)</x:f>
        <x:v>806707.2883058656</x:v>
      </x:c>
      <x:c r="E120" s="50" t="n">
        <x:f>MAX(0,D120*(1+EXP((LN(1+Real_MC_30Y!$J$11)-0.5*Real_MC_30Y!$J$12^2)+Real_MC_30Y!$J$12*((RAND()+RAND()+RAND()+RAND()+RAND()+RAND()+RAND()+RAND()+RAND()+RAND()+RAND()+RAND())-6))-1)+Real_MC_30Y!E$58)</x:f>
        <x:v>697048.5764363564</x:v>
      </x:c>
      <x:c r="F120" s="50" t="n">
        <x:f>MAX(0,E120*(1+EXP((LN(1+Real_MC_30Y!$J$11)-0.5*Real_MC_30Y!$J$12^2)+Real_MC_30Y!$J$12*((RAND()+RAND()+RAND()+RAND()+RAND()+RAND()+RAND()+RAND()+RAND()+RAND()+RAND()+RAND())-6))-1)+Real_MC_30Y!F$58)</x:f>
        <x:v>747449.0968421231</x:v>
      </x:c>
      <x:c r="G120" s="50" t="n">
        <x:f>MAX(0,F120*(1+EXP((LN(1+Real_MC_30Y!$J$11)-0.5*Real_MC_30Y!$J$12^2)+Real_MC_30Y!$J$12*((RAND()+RAND()+RAND()+RAND()+RAND()+RAND()+RAND()+RAND()+RAND()+RAND()+RAND()+RAND())-6))-1)+Real_MC_30Y!G$58)</x:f>
        <x:v>696666.4901769771</x:v>
      </x:c>
      <x:c r="H120" s="50" t="n">
        <x:f>MAX(0,G120*(1+EXP((LN(1+Real_MC_30Y!$J$11)-0.5*Real_MC_30Y!$J$12^2)+Real_MC_30Y!$J$12*((RAND()+RAND()+RAND()+RAND()+RAND()+RAND()+RAND()+RAND()+RAND()+RAND()+RAND()+RAND())-6))-1)+Real_MC_30Y!H$58)</x:f>
        <x:v>746737.8952606913</x:v>
      </x:c>
      <x:c r="I120" s="50" t="n">
        <x:f>MAX(0,H120*(1+EXP((LN(1+Real_MC_30Y!$J$11)-0.5*Real_MC_30Y!$J$12^2)+Real_MC_30Y!$J$12*((RAND()+RAND()+RAND()+RAND()+RAND()+RAND()+RAND()+RAND()+RAND()+RAND()+RAND()+RAND())-6))-1)+Real_MC_30Y!I$58)</x:f>
        <x:v>854870.7956928991</x:v>
      </x:c>
      <x:c r="J120" s="50" t="n">
        <x:f>MAX(0,I120*(1+EXP((LN(1+Real_MC_30Y!$J$11)-0.5*Real_MC_30Y!$J$12^2)+Real_MC_30Y!$J$12*((RAND()+RAND()+RAND()+RAND()+RAND()+RAND()+RAND()+RAND()+RAND()+RAND()+RAND()+RAND())-6))-1)+Real_MC_30Y!J$58)</x:f>
        <x:v>823803.0177158297</x:v>
      </x:c>
      <x:c r="K120" s="50" t="n">
        <x:f>MAX(0,J120*(1+EXP((LN(1+Real_MC_30Y!$J$11)-0.5*Real_MC_30Y!$J$12^2)+Real_MC_30Y!$J$12*((RAND()+RAND()+RAND()+RAND()+RAND()+RAND()+RAND()+RAND()+RAND()+RAND()+RAND()+RAND())-6))-1)+Real_MC_30Y!K$58)</x:f>
        <x:v>805284.7044595316</x:v>
      </x:c>
      <x:c r="L120" s="50" t="n">
        <x:f>MAX(0,K120*(1+EXP((LN(1+Real_MC_30Y!$J$11)-0.5*Real_MC_30Y!$J$12^2)+Real_MC_30Y!$J$12*((RAND()+RAND()+RAND()+RAND()+RAND()+RAND()+RAND()+RAND()+RAND()+RAND()+RAND()+RAND())-6))-1)+Real_MC_30Y!L$58)</x:f>
        <x:v>756172.9849748678</x:v>
      </x:c>
      <x:c r="M120" s="50" t="n">
        <x:f>MAX(0,L120*(1+EXP((LN(1+Real_MC_30Y!$J$11)-0.5*Real_MC_30Y!$J$12^2)+Real_MC_30Y!$J$12*((RAND()+RAND()+RAND()+RAND()+RAND()+RAND()+RAND()+RAND()+RAND()+RAND()+RAND()+RAND())-6))-1)+Real_MC_30Y!M$58)</x:f>
        <x:v>852578.5071646834</x:v>
      </x:c>
      <x:c r="N120" s="50" t="n">
        <x:f>MAX(0,M120*(1+EXP((LN(1+Real_MC_30Y!$J$11)-0.5*Real_MC_30Y!$J$12^2)+Real_MC_30Y!$J$12*((RAND()+RAND()+RAND()+RAND()+RAND()+RAND()+RAND()+RAND()+RAND()+RAND()+RAND()+RAND())-6))-1)+Real_MC_30Y!N$58)</x:f>
        <x:v>992714.5367428018</x:v>
      </x:c>
      <x:c r="O120" s="50" t="n">
        <x:f>MAX(0,N120*(1+EXP((LN(1+Real_MC_30Y!$J$11)-0.5*Real_MC_30Y!$J$12^2)+Real_MC_30Y!$J$12*((RAND()+RAND()+RAND()+RAND()+RAND()+RAND()+RAND()+RAND()+RAND()+RAND()+RAND()+RAND())-6))-1)+Real_MC_30Y!O$58)</x:f>
        <x:v>917043.1847726861</x:v>
      </x:c>
      <x:c r="P120" s="50" t="n">
        <x:f>MAX(0,O120*(1+EXP((LN(1+Real_MC_30Y!$J$11)-0.5*Real_MC_30Y!$J$12^2)+Real_MC_30Y!$J$12*((RAND()+RAND()+RAND()+RAND()+RAND()+RAND()+RAND()+RAND()+RAND()+RAND()+RAND()+RAND())-6))-1)+Real_MC_30Y!P$58)</x:f>
        <x:v>1097241.9760915788</x:v>
      </x:c>
      <x:c r="Q120" s="50" t="n">
        <x:f>MAX(0,P120*(1+EXP((LN(1+Real_MC_30Y!$J$11)-0.5*Real_MC_30Y!$J$12^2)+Real_MC_30Y!$J$12*((RAND()+RAND()+RAND()+RAND()+RAND()+RAND()+RAND()+RAND()+RAND()+RAND()+RAND()+RAND())-6))-1)+Real_MC_30Y!Q$58)</x:f>
        <x:v>1054161.6543421987</x:v>
      </x:c>
      <x:c r="R120" s="50" t="n">
        <x:f>MAX(0,Q120*(1+EXP((LN(1+Real_MC_30Y!$J$11)-0.5*Real_MC_30Y!$J$12^2)+Real_MC_30Y!$J$12*((RAND()+RAND()+RAND()+RAND()+RAND()+RAND()+RAND()+RAND()+RAND()+RAND()+RAND()+RAND())-6))-1)+Real_MC_30Y!R$58)</x:f>
        <x:v>1185180.4874607506</x:v>
      </x:c>
      <x:c r="S120" s="50" t="n">
        <x:f>MAX(0,R120*(1+EXP((LN(1+Real_MC_30Y!$J$11)-0.5*Real_MC_30Y!$J$12^2)+Real_MC_30Y!$J$12*((RAND()+RAND()+RAND()+RAND()+RAND()+RAND()+RAND()+RAND()+RAND()+RAND()+RAND()+RAND())-6))-1)+Real_MC_30Y!S$58)</x:f>
        <x:v>1238457.8754365195</x:v>
      </x:c>
      <x:c r="T120" s="50" t="n">
        <x:f>MAX(0,S120*(1+EXP((LN(1+Real_MC_30Y!$J$11)-0.5*Real_MC_30Y!$J$12^2)+Real_MC_30Y!$J$12*((RAND()+RAND()+RAND()+RAND()+RAND()+RAND()+RAND()+RAND()+RAND()+RAND()+RAND()+RAND())-6))-1)+Real_MC_30Y!T$58)</x:f>
        <x:v>1273180.9972215537</x:v>
      </x:c>
      <x:c r="U120" s="50" t="n">
        <x:f>MAX(0,T120*(1+EXP((LN(1+Real_MC_30Y!$J$11)-0.5*Real_MC_30Y!$J$12^2)+Real_MC_30Y!$J$12*((RAND()+RAND()+RAND()+RAND()+RAND()+RAND()+RAND()+RAND()+RAND()+RAND()+RAND()+RAND())-6))-1)+Real_MC_30Y!U$58)</x:f>
        <x:v>1213533.9926457875</x:v>
      </x:c>
      <x:c r="V120" s="50" t="n">
        <x:f>MAX(0,U120*(1+EXP((LN(1+Real_MC_30Y!$J$11)-0.5*Real_MC_30Y!$J$12^2)+Real_MC_30Y!$J$12*((RAND()+RAND()+RAND()+RAND()+RAND()+RAND()+RAND()+RAND()+RAND()+RAND()+RAND()+RAND())-6))-1)+Real_MC_30Y!V$58)</x:f>
        <x:v>1259203.2061778815</x:v>
      </x:c>
      <x:c r="W120" s="50" t="n">
        <x:f>MAX(0,V120*(1+EXP((LN(1+Real_MC_30Y!$J$11)-0.5*Real_MC_30Y!$J$12^2)+Real_MC_30Y!$J$12*((RAND()+RAND()+RAND()+RAND()+RAND()+RAND()+RAND()+RAND()+RAND()+RAND()+RAND()+RAND())-6))-1)+Real_MC_30Y!W$58)</x:f>
        <x:v>1631101.8095015383</x:v>
      </x:c>
      <x:c r="X120" s="50" t="n">
        <x:f>MAX(0,W120*(1+EXP((LN(1+Real_MC_30Y!$J$11)-0.5*Real_MC_30Y!$J$12^2)+Real_MC_30Y!$J$12*((RAND()+RAND()+RAND()+RAND()+RAND()+RAND()+RAND()+RAND()+RAND()+RAND()+RAND()+RAND())-6))-1)+Real_MC_30Y!X$58)</x:f>
        <x:v>2394281.0095345853</x:v>
      </x:c>
      <x:c r="Y120" s="50" t="n">
        <x:f>MAX(0,X120*(1+EXP((LN(1+Real_MC_30Y!$J$11)-0.5*Real_MC_30Y!$J$12^2)+Real_MC_30Y!$J$12*((RAND()+RAND()+RAND()+RAND()+RAND()+RAND()+RAND()+RAND()+RAND()+RAND()+RAND()+RAND())-6))-1)+Real_MC_30Y!Y$58)</x:f>
        <x:v>2327892.2954913825</x:v>
      </x:c>
      <x:c r="Z120" s="50" t="n">
        <x:f>MAX(0,Y120*(1+EXP((LN(1+Real_MC_30Y!$J$11)-0.5*Real_MC_30Y!$J$12^2)+Real_MC_30Y!$J$12*((RAND()+RAND()+RAND()+RAND()+RAND()+RAND()+RAND()+RAND()+RAND()+RAND()+RAND()+RAND())-6))-1)+Real_MC_30Y!Z$58)</x:f>
        <x:v>2388722.698673146</x:v>
      </x:c>
      <x:c r="AA120" s="50" t="n">
        <x:f>MAX(0,Z120*(1+EXP((LN(1+Real_MC_30Y!$J$11)-0.5*Real_MC_30Y!$J$12^2)+Real_MC_30Y!$J$12*((RAND()+RAND()+RAND()+RAND()+RAND()+RAND()+RAND()+RAND()+RAND()+RAND()+RAND()+RAND())-6))-1)+Real_MC_30Y!AA$58)</x:f>
        <x:v>1744912.9115952945</x:v>
      </x:c>
      <x:c r="AB120" s="50" t="n">
        <x:f>MAX(0,AA120*(1+EXP((LN(1+Real_MC_30Y!$J$11)-0.5*Real_MC_30Y!$J$12^2)+Real_MC_30Y!$J$12*((RAND()+RAND()+RAND()+RAND()+RAND()+RAND()+RAND()+RAND()+RAND()+RAND()+RAND()+RAND())-6))-1)+Real_MC_30Y!AB$58)</x:f>
        <x:v>1594680.1400687275</x:v>
      </x:c>
      <x:c r="AC120" s="50" t="n">
        <x:f>MAX(0,AB120*(1+EXP((LN(1+Real_MC_30Y!$J$11)-0.5*Real_MC_30Y!$J$12^2)+Real_MC_30Y!$J$12*((RAND()+RAND()+RAND()+RAND()+RAND()+RAND()+RAND()+RAND()+RAND()+RAND()+RAND()+RAND())-6))-1)+Real_MC_30Y!AC$58)</x:f>
        <x:v>1744673.1592511528</x:v>
      </x:c>
      <x:c r="AD120" s="50" t="n">
        <x:f>MAX(0,AC120*(1+EXP((LN(1+Real_MC_30Y!$J$11)-0.5*Real_MC_30Y!$J$12^2)+Real_MC_30Y!$J$12*((RAND()+RAND()+RAND()+RAND()+RAND()+RAND()+RAND()+RAND()+RAND()+RAND()+RAND()+RAND())-6))-1)+Real_MC_30Y!AD$58)</x:f>
        <x:v>2591044.004062805</x:v>
      </x:c>
      <x:c r="AE120" s="50" t="n">
        <x:f>MAX(0,AD120*(1+EXP((LN(1+Real_MC_30Y!$J$11)-0.5*Real_MC_30Y!$J$12^2)+Real_MC_30Y!$J$12*((RAND()+RAND()+RAND()+RAND()+RAND()+RAND()+RAND()+RAND()+RAND()+RAND()+RAND()+RAND())-6))-1)+Real_MC_30Y!AE$58)</x:f>
        <x:v>1957758.6686581469</x:v>
      </x:c>
      <x:c r="AF120" s="50" t="n">
        <x:f>MAX(0,AE120*(1+EXP((LN(1+Real_MC_30Y!$J$11)-0.5*Real_MC_30Y!$J$12^2)+Real_MC_30Y!$J$12*((RAND()+RAND()+RAND()+RAND()+RAND()+RAND()+RAND()+RAND()+RAND()+RAND()+RAND()+RAND())-6))-1)+Real_MC_30Y!AF$58)</x:f>
        <x:v>1783588.7037202904</x:v>
      </x:c>
    </x:row>
    <x:row r="121">
      <x:c r="A121">
        <x:v>117</x:v>
      </x:c>
      <x:c r="B121" s="50" t="n">
        <x:f>MAX(0,Liquidity_30Y!$C$14+Real_MC_30Y!B$57-Real_MC_30Y!B$56)</x:f>
        <x:v>1029031.25</x:v>
      </x:c>
      <x:c r="C121" s="50" t="n">
        <x:f>MAX(0,B121*(1+EXP((LN(1+Real_MC_30Y!$J$11)-0.5*Real_MC_30Y!$J$12^2)+Real_MC_30Y!$J$12*((RAND()+RAND()+RAND()+RAND()+RAND()+RAND()+RAND()+RAND()+RAND()+RAND()+RAND()+RAND())-6))-1)+Real_MC_30Y!C$58)</x:f>
        <x:v>769874.5065169095</x:v>
      </x:c>
      <x:c r="D121" s="50" t="n">
        <x:f>MAX(0,C121*(1+EXP((LN(1+Real_MC_30Y!$J$11)-0.5*Real_MC_30Y!$J$12^2)+Real_MC_30Y!$J$12*((RAND()+RAND()+RAND()+RAND()+RAND()+RAND()+RAND()+RAND()+RAND()+RAND()+RAND()+RAND())-6))-1)+Real_MC_30Y!D$58)</x:f>
        <x:v>707236.6075353648</x:v>
      </x:c>
      <x:c r="E121" s="50" t="n">
        <x:f>MAX(0,D121*(1+EXP((LN(1+Real_MC_30Y!$J$11)-0.5*Real_MC_30Y!$J$12^2)+Real_MC_30Y!$J$12*((RAND()+RAND()+RAND()+RAND()+RAND()+RAND()+RAND()+RAND()+RAND()+RAND()+RAND()+RAND())-6))-1)+Real_MC_30Y!E$58)</x:f>
        <x:v>632511.068177988</x:v>
      </x:c>
      <x:c r="F121" s="50" t="n">
        <x:f>MAX(0,E121*(1+EXP((LN(1+Real_MC_30Y!$J$11)-0.5*Real_MC_30Y!$J$12^2)+Real_MC_30Y!$J$12*((RAND()+RAND()+RAND()+RAND()+RAND()+RAND()+RAND()+RAND()+RAND()+RAND()+RAND()+RAND())-6))-1)+Real_MC_30Y!F$58)</x:f>
        <x:v>757394.9269160533</x:v>
      </x:c>
      <x:c r="G121" s="50" t="n">
        <x:f>MAX(0,F121*(1+EXP((LN(1+Real_MC_30Y!$J$11)-0.5*Real_MC_30Y!$J$12^2)+Real_MC_30Y!$J$12*((RAND()+RAND()+RAND()+RAND()+RAND()+RAND()+RAND()+RAND()+RAND()+RAND()+RAND()+RAND())-6))-1)+Real_MC_30Y!G$58)</x:f>
        <x:v>570250.8462189821</x:v>
      </x:c>
      <x:c r="H121" s="50" t="n">
        <x:f>MAX(0,G121*(1+EXP((LN(1+Real_MC_30Y!$J$11)-0.5*Real_MC_30Y!$J$12^2)+Real_MC_30Y!$J$12*((RAND()+RAND()+RAND()+RAND()+RAND()+RAND()+RAND()+RAND()+RAND()+RAND()+RAND()+RAND())-6))-1)+Real_MC_30Y!H$58)</x:f>
        <x:v>475483.98024257633</x:v>
      </x:c>
      <x:c r="I121" s="50" t="n">
        <x:f>MAX(0,H121*(1+EXP((LN(1+Real_MC_30Y!$J$11)-0.5*Real_MC_30Y!$J$12^2)+Real_MC_30Y!$J$12*((RAND()+RAND()+RAND()+RAND()+RAND()+RAND()+RAND()+RAND()+RAND()+RAND()+RAND()+RAND())-6))-1)+Real_MC_30Y!I$58)</x:f>
        <x:v>503146.31133289426</x:v>
      </x:c>
      <x:c r="J121" s="50" t="n">
        <x:f>MAX(0,I121*(1+EXP((LN(1+Real_MC_30Y!$J$11)-0.5*Real_MC_30Y!$J$12^2)+Real_MC_30Y!$J$12*((RAND()+RAND()+RAND()+RAND()+RAND()+RAND()+RAND()+RAND()+RAND()+RAND()+RAND()+RAND())-6))-1)+Real_MC_30Y!J$58)</x:f>
        <x:v>551083.5359846827</x:v>
      </x:c>
      <x:c r="K121" s="50" t="n">
        <x:f>MAX(0,J121*(1+EXP((LN(1+Real_MC_30Y!$J$11)-0.5*Real_MC_30Y!$J$12^2)+Real_MC_30Y!$J$12*((RAND()+RAND()+RAND()+RAND()+RAND()+RAND()+RAND()+RAND()+RAND()+RAND()+RAND()+RAND())-6))-1)+Real_MC_30Y!K$58)</x:f>
        <x:v>527105.8921183081</x:v>
      </x:c>
      <x:c r="L121" s="50" t="n">
        <x:f>MAX(0,K121*(1+EXP((LN(1+Real_MC_30Y!$J$11)-0.5*Real_MC_30Y!$J$12^2)+Real_MC_30Y!$J$12*((RAND()+RAND()+RAND()+RAND()+RAND()+RAND()+RAND()+RAND()+RAND()+RAND()+RAND()+RAND())-6))-1)+Real_MC_30Y!L$58)</x:f>
        <x:v>344532.32293369784</x:v>
      </x:c>
      <x:c r="M121" s="50" t="n">
        <x:f>MAX(0,L121*(1+EXP((LN(1+Real_MC_30Y!$J$11)-0.5*Real_MC_30Y!$J$12^2)+Real_MC_30Y!$J$12*((RAND()+RAND()+RAND()+RAND()+RAND()+RAND()+RAND()+RAND()+RAND()+RAND()+RAND()+RAND())-6))-1)+Real_MC_30Y!M$58)</x:f>
        <x:v>359365.9739749017</x:v>
      </x:c>
      <x:c r="N121" s="50" t="n">
        <x:f>MAX(0,M121*(1+EXP((LN(1+Real_MC_30Y!$J$11)-0.5*Real_MC_30Y!$J$12^2)+Real_MC_30Y!$J$12*((RAND()+RAND()+RAND()+RAND()+RAND()+RAND()+RAND()+RAND()+RAND()+RAND()+RAND()+RAND())-6))-1)+Real_MC_30Y!N$58)</x:f>
        <x:v>404330.01383917226</x:v>
      </x:c>
      <x:c r="O121" s="50" t="n">
        <x:f>MAX(0,N121*(1+EXP((LN(1+Real_MC_30Y!$J$11)-0.5*Real_MC_30Y!$J$12^2)+Real_MC_30Y!$J$12*((RAND()+RAND()+RAND()+RAND()+RAND()+RAND()+RAND()+RAND()+RAND()+RAND()+RAND()+RAND())-6))-1)+Real_MC_30Y!O$58)</x:f>
        <x:v>480974.1176031239</x:v>
      </x:c>
      <x:c r="P121" s="50" t="n">
        <x:f>MAX(0,O121*(1+EXP((LN(1+Real_MC_30Y!$J$11)-0.5*Real_MC_30Y!$J$12^2)+Real_MC_30Y!$J$12*((RAND()+RAND()+RAND()+RAND()+RAND()+RAND()+RAND()+RAND()+RAND()+RAND()+RAND()+RAND())-6))-1)+Real_MC_30Y!P$58)</x:f>
        <x:v>543004.7186358635</x:v>
      </x:c>
      <x:c r="Q121" s="50" t="n">
        <x:f>MAX(0,P121*(1+EXP((LN(1+Real_MC_30Y!$J$11)-0.5*Real_MC_30Y!$J$12^2)+Real_MC_30Y!$J$12*((RAND()+RAND()+RAND()+RAND()+RAND()+RAND()+RAND()+RAND()+RAND()+RAND()+RAND()+RAND())-6))-1)+Real_MC_30Y!Q$58)</x:f>
        <x:v>610730.5918098302</x:v>
      </x:c>
      <x:c r="R121" s="50" t="n">
        <x:f>MAX(0,Q121*(1+EXP((LN(1+Real_MC_30Y!$J$11)-0.5*Real_MC_30Y!$J$12^2)+Real_MC_30Y!$J$12*((RAND()+RAND()+RAND()+RAND()+RAND()+RAND()+RAND()+RAND()+RAND()+RAND()+RAND()+RAND())-6))-1)+Real_MC_30Y!R$58)</x:f>
        <x:v>767883.8458201722</x:v>
      </x:c>
      <x:c r="S121" s="50" t="n">
        <x:f>MAX(0,R121*(1+EXP((LN(1+Real_MC_30Y!$J$11)-0.5*Real_MC_30Y!$J$12^2)+Real_MC_30Y!$J$12*((RAND()+RAND()+RAND()+RAND()+RAND()+RAND()+RAND()+RAND()+RAND()+RAND()+RAND()+RAND())-6))-1)+Real_MC_30Y!S$58)</x:f>
        <x:v>1081722.8911302602</x:v>
      </x:c>
      <x:c r="T121" s="50" t="n">
        <x:f>MAX(0,S121*(1+EXP((LN(1+Real_MC_30Y!$J$11)-0.5*Real_MC_30Y!$J$12^2)+Real_MC_30Y!$J$12*((RAND()+RAND()+RAND()+RAND()+RAND()+RAND()+RAND()+RAND()+RAND()+RAND()+RAND()+RAND())-6))-1)+Real_MC_30Y!T$58)</x:f>
        <x:v>1473784.5403172034</x:v>
      </x:c>
      <x:c r="U121" s="50" t="n">
        <x:f>MAX(0,T121*(1+EXP((LN(1+Real_MC_30Y!$J$11)-0.5*Real_MC_30Y!$J$12^2)+Real_MC_30Y!$J$12*((RAND()+RAND()+RAND()+RAND()+RAND()+RAND()+RAND()+RAND()+RAND()+RAND()+RAND()+RAND())-6))-1)+Real_MC_30Y!U$58)</x:f>
        <x:v>1340548.0467654082</x:v>
      </x:c>
      <x:c r="V121" s="50" t="n">
        <x:f>MAX(0,U121*(1+EXP((LN(1+Real_MC_30Y!$J$11)-0.5*Real_MC_30Y!$J$12^2)+Real_MC_30Y!$J$12*((RAND()+RAND()+RAND()+RAND()+RAND()+RAND()+RAND()+RAND()+RAND()+RAND()+RAND()+RAND())-6))-1)+Real_MC_30Y!V$58)</x:f>
        <x:v>1459490.611838332</x:v>
      </x:c>
      <x:c r="W121" s="50" t="n">
        <x:f>MAX(0,V121*(1+EXP((LN(1+Real_MC_30Y!$J$11)-0.5*Real_MC_30Y!$J$12^2)+Real_MC_30Y!$J$12*((RAND()+RAND()+RAND()+RAND()+RAND()+RAND()+RAND()+RAND()+RAND()+RAND()+RAND()+RAND())-6))-1)+Real_MC_30Y!W$58)</x:f>
        <x:v>1746531.554812901</x:v>
      </x:c>
      <x:c r="X121" s="50" t="n">
        <x:f>MAX(0,W121*(1+EXP((LN(1+Real_MC_30Y!$J$11)-0.5*Real_MC_30Y!$J$12^2)+Real_MC_30Y!$J$12*((RAND()+RAND()+RAND()+RAND()+RAND()+RAND()+RAND()+RAND()+RAND()+RAND()+RAND()+RAND())-6))-1)+Real_MC_30Y!X$58)</x:f>
        <x:v>1839025.9585469072</x:v>
      </x:c>
      <x:c r="Y121" s="50" t="n">
        <x:f>MAX(0,X121*(1+EXP((LN(1+Real_MC_30Y!$J$11)-0.5*Real_MC_30Y!$J$12^2)+Real_MC_30Y!$J$12*((RAND()+RAND()+RAND()+RAND()+RAND()+RAND()+RAND()+RAND()+RAND()+RAND()+RAND()+RAND())-6))-1)+Real_MC_30Y!Y$58)</x:f>
        <x:v>1797925.505655275</x:v>
      </x:c>
      <x:c r="Z121" s="50" t="n">
        <x:f>MAX(0,Y121*(1+EXP((LN(1+Real_MC_30Y!$J$11)-0.5*Real_MC_30Y!$J$12^2)+Real_MC_30Y!$J$12*((RAND()+RAND()+RAND()+RAND()+RAND()+RAND()+RAND()+RAND()+RAND()+RAND()+RAND()+RAND())-6))-1)+Real_MC_30Y!Z$58)</x:f>
        <x:v>1637060.9386363558</x:v>
      </x:c>
      <x:c r="AA121" s="50" t="n">
        <x:f>MAX(0,Z121*(1+EXP((LN(1+Real_MC_30Y!$J$11)-0.5*Real_MC_30Y!$J$12^2)+Real_MC_30Y!$J$12*((RAND()+RAND()+RAND()+RAND()+RAND()+RAND()+RAND()+RAND()+RAND()+RAND()+RAND()+RAND())-6))-1)+Real_MC_30Y!AA$58)</x:f>
        <x:v>1718897.3834633909</x:v>
      </x:c>
      <x:c r="AB121" s="50" t="n">
        <x:f>MAX(0,AA121*(1+EXP((LN(1+Real_MC_30Y!$J$11)-0.5*Real_MC_30Y!$J$12^2)+Real_MC_30Y!$J$12*((RAND()+RAND()+RAND()+RAND()+RAND()+RAND()+RAND()+RAND()+RAND()+RAND()+RAND()+RAND())-6))-1)+Real_MC_30Y!AB$58)</x:f>
        <x:v>1706890.9243945025</x:v>
      </x:c>
      <x:c r="AC121" s="50" t="n">
        <x:f>MAX(0,AB121*(1+EXP((LN(1+Real_MC_30Y!$J$11)-0.5*Real_MC_30Y!$J$12^2)+Real_MC_30Y!$J$12*((RAND()+RAND()+RAND()+RAND()+RAND()+RAND()+RAND()+RAND()+RAND()+RAND()+RAND()+RAND())-6))-1)+Real_MC_30Y!AC$58)</x:f>
        <x:v>1436902.2197736977</x:v>
      </x:c>
      <x:c r="AD121" s="50" t="n">
        <x:f>MAX(0,AC121*(1+EXP((LN(1+Real_MC_30Y!$J$11)-0.5*Real_MC_30Y!$J$12^2)+Real_MC_30Y!$J$12*((RAND()+RAND()+RAND()+RAND()+RAND()+RAND()+RAND()+RAND()+RAND()+RAND()+RAND()+RAND())-6))-1)+Real_MC_30Y!AD$58)</x:f>
        <x:v>1241397.712703988</x:v>
      </x:c>
      <x:c r="AE121" s="50" t="n">
        <x:f>MAX(0,AD121*(1+EXP((LN(1+Real_MC_30Y!$J$11)-0.5*Real_MC_30Y!$J$12^2)+Real_MC_30Y!$J$12*((RAND()+RAND()+RAND()+RAND()+RAND()+RAND()+RAND()+RAND()+RAND()+RAND()+RAND()+RAND())-6))-1)+Real_MC_30Y!AE$58)</x:f>
        <x:v>1298648.4216168635</x:v>
      </x:c>
      <x:c r="AF121" s="50" t="n">
        <x:f>MAX(0,AE121*(1+EXP((LN(1+Real_MC_30Y!$J$11)-0.5*Real_MC_30Y!$J$12^2)+Real_MC_30Y!$J$12*((RAND()+RAND()+RAND()+RAND()+RAND()+RAND()+RAND()+RAND()+RAND()+RAND()+RAND()+RAND())-6))-1)+Real_MC_30Y!AF$58)</x:f>
        <x:v>1374731.3270547339</x:v>
      </x:c>
    </x:row>
    <x:row r="122">
      <x:c r="A122">
        <x:v>118</x:v>
      </x:c>
      <x:c r="B122" s="50" t="n">
        <x:f>MAX(0,Liquidity_30Y!$C$14+Real_MC_30Y!B$57-Real_MC_30Y!B$56)</x:f>
        <x:v>1029031.25</x:v>
      </x:c>
      <x:c r="C122" s="50" t="n">
        <x:f>MAX(0,B122*(1+EXP((LN(1+Real_MC_30Y!$J$11)-0.5*Real_MC_30Y!$J$12^2)+Real_MC_30Y!$J$12*((RAND()+RAND()+RAND()+RAND()+RAND()+RAND()+RAND()+RAND()+RAND()+RAND()+RAND()+RAND())-6))-1)+Real_MC_30Y!C$58)</x:f>
        <x:v>1061567.6453311155</x:v>
      </x:c>
      <x:c r="D122" s="50" t="n">
        <x:f>MAX(0,C122*(1+EXP((LN(1+Real_MC_30Y!$J$11)-0.5*Real_MC_30Y!$J$12^2)+Real_MC_30Y!$J$12*((RAND()+RAND()+RAND()+RAND()+RAND()+RAND()+RAND()+RAND()+RAND()+RAND()+RAND()+RAND())-6))-1)+Real_MC_30Y!D$58)</x:f>
        <x:v>1156290.2757992556</x:v>
      </x:c>
      <x:c r="E122" s="50" t="n">
        <x:f>MAX(0,D122*(1+EXP((LN(1+Real_MC_30Y!$J$11)-0.5*Real_MC_30Y!$J$12^2)+Real_MC_30Y!$J$12*((RAND()+RAND()+RAND()+RAND()+RAND()+RAND()+RAND()+RAND()+RAND()+RAND()+RAND()+RAND())-6))-1)+Real_MC_30Y!E$58)</x:f>
        <x:v>1288057.344170131</x:v>
      </x:c>
      <x:c r="F122" s="50" t="n">
        <x:f>MAX(0,E122*(1+EXP((LN(1+Real_MC_30Y!$J$11)-0.5*Real_MC_30Y!$J$12^2)+Real_MC_30Y!$J$12*((RAND()+RAND()+RAND()+RAND()+RAND()+RAND()+RAND()+RAND()+RAND()+RAND()+RAND()+RAND())-6))-1)+Real_MC_30Y!F$58)</x:f>
        <x:v>1079013.261560569</x:v>
      </x:c>
      <x:c r="G122" s="50" t="n">
        <x:f>MAX(0,F122*(1+EXP((LN(1+Real_MC_30Y!$J$11)-0.5*Real_MC_30Y!$J$12^2)+Real_MC_30Y!$J$12*((RAND()+RAND()+RAND()+RAND()+RAND()+RAND()+RAND()+RAND()+RAND()+RAND()+RAND()+RAND())-6))-1)+Real_MC_30Y!G$58)</x:f>
        <x:v>1188095.470865794</x:v>
      </x:c>
      <x:c r="H122" s="50" t="n">
        <x:f>MAX(0,G122*(1+EXP((LN(1+Real_MC_30Y!$J$11)-0.5*Real_MC_30Y!$J$12^2)+Real_MC_30Y!$J$12*((RAND()+RAND()+RAND()+RAND()+RAND()+RAND()+RAND()+RAND()+RAND()+RAND()+RAND()+RAND())-6))-1)+Real_MC_30Y!H$58)</x:f>
        <x:v>1222005.7543401846</x:v>
      </x:c>
      <x:c r="I122" s="50" t="n">
        <x:f>MAX(0,H122*(1+EXP((LN(1+Real_MC_30Y!$J$11)-0.5*Real_MC_30Y!$J$12^2)+Real_MC_30Y!$J$12*((RAND()+RAND()+RAND()+RAND()+RAND()+RAND()+RAND()+RAND()+RAND()+RAND()+RAND()+RAND())-6))-1)+Real_MC_30Y!I$58)</x:f>
        <x:v>1244880.4780283056</x:v>
      </x:c>
      <x:c r="J122" s="50" t="n">
        <x:f>MAX(0,I122*(1+EXP((LN(1+Real_MC_30Y!$J$11)-0.5*Real_MC_30Y!$J$12^2)+Real_MC_30Y!$J$12*((RAND()+RAND()+RAND()+RAND()+RAND()+RAND()+RAND()+RAND()+RAND()+RAND()+RAND()+RAND())-6))-1)+Real_MC_30Y!J$58)</x:f>
        <x:v>1637154.2414749563</x:v>
      </x:c>
      <x:c r="K122" s="50" t="n">
        <x:f>MAX(0,J122*(1+EXP((LN(1+Real_MC_30Y!$J$11)-0.5*Real_MC_30Y!$J$12^2)+Real_MC_30Y!$J$12*((RAND()+RAND()+RAND()+RAND()+RAND()+RAND()+RAND()+RAND()+RAND()+RAND()+RAND()+RAND())-6))-1)+Real_MC_30Y!K$58)</x:f>
        <x:v>1691157.8812520052</x:v>
      </x:c>
      <x:c r="L122" s="50" t="n">
        <x:f>MAX(0,K122*(1+EXP((LN(1+Real_MC_30Y!$J$11)-0.5*Real_MC_30Y!$J$12^2)+Real_MC_30Y!$J$12*((RAND()+RAND()+RAND()+RAND()+RAND()+RAND()+RAND()+RAND()+RAND()+RAND()+RAND()+RAND())-6))-1)+Real_MC_30Y!L$58)</x:f>
        <x:v>1555219.501696094</x:v>
      </x:c>
      <x:c r="M122" s="50" t="n">
        <x:f>MAX(0,L122*(1+EXP((LN(1+Real_MC_30Y!$J$11)-0.5*Real_MC_30Y!$J$12^2)+Real_MC_30Y!$J$12*((RAND()+RAND()+RAND()+RAND()+RAND()+RAND()+RAND()+RAND()+RAND()+RAND()+RAND()+RAND())-6))-1)+Real_MC_30Y!M$58)</x:f>
        <x:v>2577242.634364876</x:v>
      </x:c>
      <x:c r="N122" s="50" t="n">
        <x:f>MAX(0,M122*(1+EXP((LN(1+Real_MC_30Y!$J$11)-0.5*Real_MC_30Y!$J$12^2)+Real_MC_30Y!$J$12*((RAND()+RAND()+RAND()+RAND()+RAND()+RAND()+RAND()+RAND()+RAND()+RAND()+RAND()+RAND())-6))-1)+Real_MC_30Y!N$58)</x:f>
        <x:v>2962361.208902106</x:v>
      </x:c>
      <x:c r="O122" s="50" t="n">
        <x:f>MAX(0,N122*(1+EXP((LN(1+Real_MC_30Y!$J$11)-0.5*Real_MC_30Y!$J$12^2)+Real_MC_30Y!$J$12*((RAND()+RAND()+RAND()+RAND()+RAND()+RAND()+RAND()+RAND()+RAND()+RAND()+RAND()+RAND())-6))-1)+Real_MC_30Y!O$58)</x:f>
        <x:v>3236453.291939051</x:v>
      </x:c>
      <x:c r="P122" s="50" t="n">
        <x:f>MAX(0,O122*(1+EXP((LN(1+Real_MC_30Y!$J$11)-0.5*Real_MC_30Y!$J$12^2)+Real_MC_30Y!$J$12*((RAND()+RAND()+RAND()+RAND()+RAND()+RAND()+RAND()+RAND()+RAND()+RAND()+RAND()+RAND())-6))-1)+Real_MC_30Y!P$58)</x:f>
        <x:v>3080086.841921005</x:v>
      </x:c>
      <x:c r="Q122" s="50" t="n">
        <x:f>MAX(0,P122*(1+EXP((LN(1+Real_MC_30Y!$J$11)-0.5*Real_MC_30Y!$J$12^2)+Real_MC_30Y!$J$12*((RAND()+RAND()+RAND()+RAND()+RAND()+RAND()+RAND()+RAND()+RAND()+RAND()+RAND()+RAND())-6))-1)+Real_MC_30Y!Q$58)</x:f>
        <x:v>2353696.990672591</x:v>
      </x:c>
      <x:c r="R122" s="50" t="n">
        <x:f>MAX(0,Q122*(1+EXP((LN(1+Real_MC_30Y!$J$11)-0.5*Real_MC_30Y!$J$12^2)+Real_MC_30Y!$J$12*((RAND()+RAND()+RAND()+RAND()+RAND()+RAND()+RAND()+RAND()+RAND()+RAND()+RAND()+RAND())-6))-1)+Real_MC_30Y!R$58)</x:f>
        <x:v>2550955.366996225</x:v>
      </x:c>
      <x:c r="S122" s="50" t="n">
        <x:f>MAX(0,R122*(1+EXP((LN(1+Real_MC_30Y!$J$11)-0.5*Real_MC_30Y!$J$12^2)+Real_MC_30Y!$J$12*((RAND()+RAND()+RAND()+RAND()+RAND()+RAND()+RAND()+RAND()+RAND()+RAND()+RAND()+RAND())-6))-1)+Real_MC_30Y!S$58)</x:f>
        <x:v>2966712.4446577244</x:v>
      </x:c>
      <x:c r="T122" s="50" t="n">
        <x:f>MAX(0,S122*(1+EXP((LN(1+Real_MC_30Y!$J$11)-0.5*Real_MC_30Y!$J$12^2)+Real_MC_30Y!$J$12*((RAND()+RAND()+RAND()+RAND()+RAND()+RAND()+RAND()+RAND()+RAND()+RAND()+RAND()+RAND())-6))-1)+Real_MC_30Y!T$58)</x:f>
        <x:v>4123984.1231660694</x:v>
      </x:c>
      <x:c r="U122" s="50" t="n">
        <x:f>MAX(0,T122*(1+EXP((LN(1+Real_MC_30Y!$J$11)-0.5*Real_MC_30Y!$J$12^2)+Real_MC_30Y!$J$12*((RAND()+RAND()+RAND()+RAND()+RAND()+RAND()+RAND()+RAND()+RAND()+RAND()+RAND()+RAND())-6))-1)+Real_MC_30Y!U$58)</x:f>
        <x:v>4243610.475665975</x:v>
      </x:c>
      <x:c r="V122" s="50" t="n">
        <x:f>MAX(0,U122*(1+EXP((LN(1+Real_MC_30Y!$J$11)-0.5*Real_MC_30Y!$J$12^2)+Real_MC_30Y!$J$12*((RAND()+RAND()+RAND()+RAND()+RAND()+RAND()+RAND()+RAND()+RAND()+RAND()+RAND()+RAND())-6))-1)+Real_MC_30Y!V$58)</x:f>
        <x:v>4400472.665569613</x:v>
      </x:c>
      <x:c r="W122" s="50" t="n">
        <x:f>MAX(0,V122*(1+EXP((LN(1+Real_MC_30Y!$J$11)-0.5*Real_MC_30Y!$J$12^2)+Real_MC_30Y!$J$12*((RAND()+RAND()+RAND()+RAND()+RAND()+RAND()+RAND()+RAND()+RAND()+RAND()+RAND()+RAND())-6))-1)+Real_MC_30Y!W$58)</x:f>
        <x:v>3832380.644947661</x:v>
      </x:c>
      <x:c r="X122" s="50" t="n">
        <x:f>MAX(0,W122*(1+EXP((LN(1+Real_MC_30Y!$J$11)-0.5*Real_MC_30Y!$J$12^2)+Real_MC_30Y!$J$12*((RAND()+RAND()+RAND()+RAND()+RAND()+RAND()+RAND()+RAND()+RAND()+RAND()+RAND()+RAND())-6))-1)+Real_MC_30Y!X$58)</x:f>
        <x:v>5151082.570453318</x:v>
      </x:c>
      <x:c r="Y122" s="50" t="n">
        <x:f>MAX(0,X122*(1+EXP((LN(1+Real_MC_30Y!$J$11)-0.5*Real_MC_30Y!$J$12^2)+Real_MC_30Y!$J$12*((RAND()+RAND()+RAND()+RAND()+RAND()+RAND()+RAND()+RAND()+RAND()+RAND()+RAND()+RAND())-6))-1)+Real_MC_30Y!Y$58)</x:f>
        <x:v>6815233.601078709</x:v>
      </x:c>
      <x:c r="Z122" s="50" t="n">
        <x:f>MAX(0,Y122*(1+EXP((LN(1+Real_MC_30Y!$J$11)-0.5*Real_MC_30Y!$J$12^2)+Real_MC_30Y!$J$12*((RAND()+RAND()+RAND()+RAND()+RAND()+RAND()+RAND()+RAND()+RAND()+RAND()+RAND()+RAND())-6))-1)+Real_MC_30Y!Z$58)</x:f>
        <x:v>5499249.68604295</x:v>
      </x:c>
      <x:c r="AA122" s="50" t="n">
        <x:f>MAX(0,Z122*(1+EXP((LN(1+Real_MC_30Y!$J$11)-0.5*Real_MC_30Y!$J$12^2)+Real_MC_30Y!$J$12*((RAND()+RAND()+RAND()+RAND()+RAND()+RAND()+RAND()+RAND()+RAND()+RAND()+RAND()+RAND())-6))-1)+Real_MC_30Y!AA$58)</x:f>
        <x:v>4595307.045804239</x:v>
      </x:c>
      <x:c r="AB122" s="50" t="n">
        <x:f>MAX(0,AA122*(1+EXP((LN(1+Real_MC_30Y!$J$11)-0.5*Real_MC_30Y!$J$12^2)+Real_MC_30Y!$J$12*((RAND()+RAND()+RAND()+RAND()+RAND()+RAND()+RAND()+RAND()+RAND()+RAND()+RAND()+RAND())-6))-1)+Real_MC_30Y!AB$58)</x:f>
        <x:v>5089707.256801285</x:v>
      </x:c>
      <x:c r="AC122" s="50" t="n">
        <x:f>MAX(0,AB122*(1+EXP((LN(1+Real_MC_30Y!$J$11)-0.5*Real_MC_30Y!$J$12^2)+Real_MC_30Y!$J$12*((RAND()+RAND()+RAND()+RAND()+RAND()+RAND()+RAND()+RAND()+RAND()+RAND()+RAND()+RAND())-6))-1)+Real_MC_30Y!AC$58)</x:f>
        <x:v>4809405.841883826</x:v>
      </x:c>
      <x:c r="AD122" s="50" t="n">
        <x:f>MAX(0,AC122*(1+EXP((LN(1+Real_MC_30Y!$J$11)-0.5*Real_MC_30Y!$J$12^2)+Real_MC_30Y!$J$12*((RAND()+RAND()+RAND()+RAND()+RAND()+RAND()+RAND()+RAND()+RAND()+RAND()+RAND()+RAND())-6))-1)+Real_MC_30Y!AD$58)</x:f>
        <x:v>6211635.115072912</x:v>
      </x:c>
      <x:c r="AE122" s="50" t="n">
        <x:f>MAX(0,AD122*(1+EXP((LN(1+Real_MC_30Y!$J$11)-0.5*Real_MC_30Y!$J$12^2)+Real_MC_30Y!$J$12*((RAND()+RAND()+RAND()+RAND()+RAND()+RAND()+RAND()+RAND()+RAND()+RAND()+RAND()+RAND())-6))-1)+Real_MC_30Y!AE$58)</x:f>
        <x:v>4683199.142694247</x:v>
      </x:c>
      <x:c r="AF122" s="50" t="n">
        <x:f>MAX(0,AE122*(1+EXP((LN(1+Real_MC_30Y!$J$11)-0.5*Real_MC_30Y!$J$12^2)+Real_MC_30Y!$J$12*((RAND()+RAND()+RAND()+RAND()+RAND()+RAND()+RAND()+RAND()+RAND()+RAND()+RAND()+RAND())-6))-1)+Real_MC_30Y!AF$58)</x:f>
        <x:v>4938149.676834629</x:v>
      </x:c>
    </x:row>
    <x:row r="123">
      <x:c r="A123">
        <x:v>119</x:v>
      </x:c>
      <x:c r="B123" s="50" t="n">
        <x:f>MAX(0,Liquidity_30Y!$C$14+Real_MC_30Y!B$57-Real_MC_30Y!B$56)</x:f>
        <x:v>1029031.25</x:v>
      </x:c>
      <x:c r="C123" s="50" t="n">
        <x:f>MAX(0,B123*(1+EXP((LN(1+Real_MC_30Y!$J$11)-0.5*Real_MC_30Y!$J$12^2)+Real_MC_30Y!$J$12*((RAND()+RAND()+RAND()+RAND()+RAND()+RAND()+RAND()+RAND()+RAND()+RAND()+RAND()+RAND())-6))-1)+Real_MC_30Y!C$58)</x:f>
        <x:v>834063.2320206016</x:v>
      </x:c>
      <x:c r="D123" s="50" t="n">
        <x:f>MAX(0,C123*(1+EXP((LN(1+Real_MC_30Y!$J$11)-0.5*Real_MC_30Y!$J$12^2)+Real_MC_30Y!$J$12*((RAND()+RAND()+RAND()+RAND()+RAND()+RAND()+RAND()+RAND()+RAND()+RAND()+RAND()+RAND())-6))-1)+Real_MC_30Y!D$58)</x:f>
        <x:v>793356.985995543</x:v>
      </x:c>
      <x:c r="E123" s="50" t="n">
        <x:f>MAX(0,D123*(1+EXP((LN(1+Real_MC_30Y!$J$11)-0.5*Real_MC_30Y!$J$12^2)+Real_MC_30Y!$J$12*((RAND()+RAND()+RAND()+RAND()+RAND()+RAND()+RAND()+RAND()+RAND()+RAND()+RAND()+RAND())-6))-1)+Real_MC_30Y!E$58)</x:f>
        <x:v>1120004.344764263</x:v>
      </x:c>
      <x:c r="F123" s="50" t="n">
        <x:f>MAX(0,E123*(1+EXP((LN(1+Real_MC_30Y!$J$11)-0.5*Real_MC_30Y!$J$12^2)+Real_MC_30Y!$J$12*((RAND()+RAND()+RAND()+RAND()+RAND()+RAND()+RAND()+RAND()+RAND()+RAND()+RAND()+RAND())-6))-1)+Real_MC_30Y!F$58)</x:f>
        <x:v>919779.1075544807</x:v>
      </x:c>
      <x:c r="G123" s="50" t="n">
        <x:f>MAX(0,F123*(1+EXP((LN(1+Real_MC_30Y!$J$11)-0.5*Real_MC_30Y!$J$12^2)+Real_MC_30Y!$J$12*((RAND()+RAND()+RAND()+RAND()+RAND()+RAND()+RAND()+RAND()+RAND()+RAND()+RAND()+RAND())-6))-1)+Real_MC_30Y!G$58)</x:f>
        <x:v>976087.2278982276</x:v>
      </x:c>
      <x:c r="H123" s="50" t="n">
        <x:f>MAX(0,G123*(1+EXP((LN(1+Real_MC_30Y!$J$11)-0.5*Real_MC_30Y!$J$12^2)+Real_MC_30Y!$J$12*((RAND()+RAND()+RAND()+RAND()+RAND()+RAND()+RAND()+RAND()+RAND()+RAND()+RAND()+RAND())-6))-1)+Real_MC_30Y!H$58)</x:f>
        <x:v>1006908.7146343187</x:v>
      </x:c>
      <x:c r="I123" s="50" t="n">
        <x:f>MAX(0,H123*(1+EXP((LN(1+Real_MC_30Y!$J$11)-0.5*Real_MC_30Y!$J$12^2)+Real_MC_30Y!$J$12*((RAND()+RAND()+RAND()+RAND()+RAND()+RAND()+RAND()+RAND()+RAND()+RAND()+RAND()+RAND())-6))-1)+Real_MC_30Y!I$58)</x:f>
        <x:v>914124.6195167301</x:v>
      </x:c>
      <x:c r="J123" s="50" t="n">
        <x:f>MAX(0,I123*(1+EXP((LN(1+Real_MC_30Y!$J$11)-0.5*Real_MC_30Y!$J$12^2)+Real_MC_30Y!$J$12*((RAND()+RAND()+RAND()+RAND()+RAND()+RAND()+RAND()+RAND()+RAND()+RAND()+RAND()+RAND())-6))-1)+Real_MC_30Y!J$58)</x:f>
        <x:v>1095681.0536304452</x:v>
      </x:c>
      <x:c r="K123" s="50" t="n">
        <x:f>MAX(0,J123*(1+EXP((LN(1+Real_MC_30Y!$J$11)-0.5*Real_MC_30Y!$J$12^2)+Real_MC_30Y!$J$12*((RAND()+RAND()+RAND()+RAND()+RAND()+RAND()+RAND()+RAND()+RAND()+RAND()+RAND()+RAND())-6))-1)+Real_MC_30Y!K$58)</x:f>
        <x:v>1110594.3445405348</x:v>
      </x:c>
      <x:c r="L123" s="50" t="n">
        <x:f>MAX(0,K123*(1+EXP((LN(1+Real_MC_30Y!$J$11)-0.5*Real_MC_30Y!$J$12^2)+Real_MC_30Y!$J$12*((RAND()+RAND()+RAND()+RAND()+RAND()+RAND()+RAND()+RAND()+RAND()+RAND()+RAND()+RAND())-6))-1)+Real_MC_30Y!L$58)</x:f>
        <x:v>960084.636927631</x:v>
      </x:c>
      <x:c r="M123" s="50" t="n">
        <x:f>MAX(0,L123*(1+EXP((LN(1+Real_MC_30Y!$J$11)-0.5*Real_MC_30Y!$J$12^2)+Real_MC_30Y!$J$12*((RAND()+RAND()+RAND()+RAND()+RAND()+RAND()+RAND()+RAND()+RAND()+RAND()+RAND()+RAND())-6))-1)+Real_MC_30Y!M$58)</x:f>
        <x:v>935610.5866585049</x:v>
      </x:c>
      <x:c r="N123" s="50" t="n">
        <x:f>MAX(0,M123*(1+EXP((LN(1+Real_MC_30Y!$J$11)-0.5*Real_MC_30Y!$J$12^2)+Real_MC_30Y!$J$12*((RAND()+RAND()+RAND()+RAND()+RAND()+RAND()+RAND()+RAND()+RAND()+RAND()+RAND()+RAND())-6))-1)+Real_MC_30Y!N$58)</x:f>
        <x:v>891951.0281783019</x:v>
      </x:c>
      <x:c r="O123" s="50" t="n">
        <x:f>MAX(0,N123*(1+EXP((LN(1+Real_MC_30Y!$J$11)-0.5*Real_MC_30Y!$J$12^2)+Real_MC_30Y!$J$12*((RAND()+RAND()+RAND()+RAND()+RAND()+RAND()+RAND()+RAND()+RAND()+RAND()+RAND()+RAND())-6))-1)+Real_MC_30Y!O$58)</x:f>
        <x:v>1269188.821440191</x:v>
      </x:c>
      <x:c r="P123" s="50" t="n">
        <x:f>MAX(0,O123*(1+EXP((LN(1+Real_MC_30Y!$J$11)-0.5*Real_MC_30Y!$J$12^2)+Real_MC_30Y!$J$12*((RAND()+RAND()+RAND()+RAND()+RAND()+RAND()+RAND()+RAND()+RAND()+RAND()+RAND()+RAND())-6))-1)+Real_MC_30Y!P$58)</x:f>
        <x:v>1236382.817739528</x:v>
      </x:c>
      <x:c r="Q123" s="50" t="n">
        <x:f>MAX(0,P123*(1+EXP((LN(1+Real_MC_30Y!$J$11)-0.5*Real_MC_30Y!$J$12^2)+Real_MC_30Y!$J$12*((RAND()+RAND()+RAND()+RAND()+RAND()+RAND()+RAND()+RAND()+RAND()+RAND()+RAND()+RAND())-6))-1)+Real_MC_30Y!Q$58)</x:f>
        <x:v>1222811.9536314593</x:v>
      </x:c>
      <x:c r="R123" s="50" t="n">
        <x:f>MAX(0,Q123*(1+EXP((LN(1+Real_MC_30Y!$J$11)-0.5*Real_MC_30Y!$J$12^2)+Real_MC_30Y!$J$12*((RAND()+RAND()+RAND()+RAND()+RAND()+RAND()+RAND()+RAND()+RAND()+RAND()+RAND()+RAND())-6))-1)+Real_MC_30Y!R$58)</x:f>
        <x:v>1439381.6290415449</x:v>
      </x:c>
      <x:c r="S123" s="50" t="n">
        <x:f>MAX(0,R123*(1+EXP((LN(1+Real_MC_30Y!$J$11)-0.5*Real_MC_30Y!$J$12^2)+Real_MC_30Y!$J$12*((RAND()+RAND()+RAND()+RAND()+RAND()+RAND()+RAND()+RAND()+RAND()+RAND()+RAND()+RAND())-6))-1)+Real_MC_30Y!S$58)</x:f>
        <x:v>1479112.8977378136</x:v>
      </x:c>
      <x:c r="T123" s="50" t="n">
        <x:f>MAX(0,S123*(1+EXP((LN(1+Real_MC_30Y!$J$11)-0.5*Real_MC_30Y!$J$12^2)+Real_MC_30Y!$J$12*((RAND()+RAND()+RAND()+RAND()+RAND()+RAND()+RAND()+RAND()+RAND()+RAND()+RAND()+RAND())-6))-1)+Real_MC_30Y!T$58)</x:f>
        <x:v>1606416.6763592148</x:v>
      </x:c>
      <x:c r="U123" s="50" t="n">
        <x:f>MAX(0,T123*(1+EXP((LN(1+Real_MC_30Y!$J$11)-0.5*Real_MC_30Y!$J$12^2)+Real_MC_30Y!$J$12*((RAND()+RAND()+RAND()+RAND()+RAND()+RAND()+RAND()+RAND()+RAND()+RAND()+RAND()+RAND())-6))-1)+Real_MC_30Y!U$58)</x:f>
        <x:v>1540143.3565651793</x:v>
      </x:c>
      <x:c r="V123" s="50" t="n">
        <x:f>MAX(0,U123*(1+EXP((LN(1+Real_MC_30Y!$J$11)-0.5*Real_MC_30Y!$J$12^2)+Real_MC_30Y!$J$12*((RAND()+RAND()+RAND()+RAND()+RAND()+RAND()+RAND()+RAND()+RAND()+RAND()+RAND()+RAND())-6))-1)+Real_MC_30Y!V$58)</x:f>
        <x:v>2190306.2440351574</x:v>
      </x:c>
      <x:c r="W123" s="50" t="n">
        <x:f>MAX(0,V123*(1+EXP((LN(1+Real_MC_30Y!$J$11)-0.5*Real_MC_30Y!$J$12^2)+Real_MC_30Y!$J$12*((RAND()+RAND()+RAND()+RAND()+RAND()+RAND()+RAND()+RAND()+RAND()+RAND()+RAND()+RAND())-6))-1)+Real_MC_30Y!W$58)</x:f>
        <x:v>2038888.175769922</x:v>
      </x:c>
      <x:c r="X123" s="50" t="n">
        <x:f>MAX(0,W123*(1+EXP((LN(1+Real_MC_30Y!$J$11)-0.5*Real_MC_30Y!$J$12^2)+Real_MC_30Y!$J$12*((RAND()+RAND()+RAND()+RAND()+RAND()+RAND()+RAND()+RAND()+RAND()+RAND()+RAND()+RAND())-6))-1)+Real_MC_30Y!X$58)</x:f>
        <x:v>2027541.5037624824</x:v>
      </x:c>
      <x:c r="Y123" s="50" t="n">
        <x:f>MAX(0,X123*(1+EXP((LN(1+Real_MC_30Y!$J$11)-0.5*Real_MC_30Y!$J$12^2)+Real_MC_30Y!$J$12*((RAND()+RAND()+RAND()+RAND()+RAND()+RAND()+RAND()+RAND()+RAND()+RAND()+RAND()+RAND())-6))-1)+Real_MC_30Y!Y$58)</x:f>
        <x:v>1780549.6133235772</x:v>
      </x:c>
      <x:c r="Z123" s="50" t="n">
        <x:f>MAX(0,Y123*(1+EXP((LN(1+Real_MC_30Y!$J$11)-0.5*Real_MC_30Y!$J$12^2)+Real_MC_30Y!$J$12*((RAND()+RAND()+RAND()+RAND()+RAND()+RAND()+RAND()+RAND()+RAND()+RAND()+RAND()+RAND())-6))-1)+Real_MC_30Y!Z$58)</x:f>
        <x:v>1711793.0920813486</x:v>
      </x:c>
      <x:c r="AA123" s="50" t="n">
        <x:f>MAX(0,Z123*(1+EXP((LN(1+Real_MC_30Y!$J$11)-0.5*Real_MC_30Y!$J$12^2)+Real_MC_30Y!$J$12*((RAND()+RAND()+RAND()+RAND()+RAND()+RAND()+RAND()+RAND()+RAND()+RAND()+RAND()+RAND())-6))-1)+Real_MC_30Y!AA$58)</x:f>
        <x:v>1736887.3506398953</x:v>
      </x:c>
      <x:c r="AB123" s="50" t="n">
        <x:f>MAX(0,AA123*(1+EXP((LN(1+Real_MC_30Y!$J$11)-0.5*Real_MC_30Y!$J$12^2)+Real_MC_30Y!$J$12*((RAND()+RAND()+RAND()+RAND()+RAND()+RAND()+RAND()+RAND()+RAND()+RAND()+RAND()+RAND())-6))-1)+Real_MC_30Y!AB$58)</x:f>
        <x:v>1824898.2898333424</x:v>
      </x:c>
      <x:c r="AC123" s="50" t="n">
        <x:f>MAX(0,AB123*(1+EXP((LN(1+Real_MC_30Y!$J$11)-0.5*Real_MC_30Y!$J$12^2)+Real_MC_30Y!$J$12*((RAND()+RAND()+RAND()+RAND()+RAND()+RAND()+RAND()+RAND()+RAND()+RAND()+RAND()+RAND())-6))-1)+Real_MC_30Y!AC$58)</x:f>
        <x:v>2598451.023653916</x:v>
      </x:c>
      <x:c r="AD123" s="50" t="n">
        <x:f>MAX(0,AC123*(1+EXP((LN(1+Real_MC_30Y!$J$11)-0.5*Real_MC_30Y!$J$12^2)+Real_MC_30Y!$J$12*((RAND()+RAND()+RAND()+RAND()+RAND()+RAND()+RAND()+RAND()+RAND()+RAND()+RAND()+RAND())-6))-1)+Real_MC_30Y!AD$58)</x:f>
        <x:v>2351341.6208150475</x:v>
      </x:c>
      <x:c r="AE123" s="50" t="n">
        <x:f>MAX(0,AD123*(1+EXP((LN(1+Real_MC_30Y!$J$11)-0.5*Real_MC_30Y!$J$12^2)+Real_MC_30Y!$J$12*((RAND()+RAND()+RAND()+RAND()+RAND()+RAND()+RAND()+RAND()+RAND()+RAND()+RAND()+RAND())-6))-1)+Real_MC_30Y!AE$58)</x:f>
        <x:v>2516643.919656591</x:v>
      </x:c>
      <x:c r="AF123" s="50" t="n">
        <x:f>MAX(0,AE123*(1+EXP((LN(1+Real_MC_30Y!$J$11)-0.5*Real_MC_30Y!$J$12^2)+Real_MC_30Y!$J$12*((RAND()+RAND()+RAND()+RAND()+RAND()+RAND()+RAND()+RAND()+RAND()+RAND()+RAND()+RAND())-6))-1)+Real_MC_30Y!AF$58)</x:f>
        <x:v>2581712.675614371</x:v>
      </x:c>
    </x:row>
    <x:row r="124">
      <x:c r="A124">
        <x:v>120</x:v>
      </x:c>
      <x:c r="B124" s="50" t="n">
        <x:f>MAX(0,Liquidity_30Y!$C$14+Real_MC_30Y!B$57-Real_MC_30Y!B$56)</x:f>
        <x:v>1029031.25</x:v>
      </x:c>
      <x:c r="C124" s="50" t="n">
        <x:f>MAX(0,B124*(1+EXP((LN(1+Real_MC_30Y!$J$11)-0.5*Real_MC_30Y!$J$12^2)+Real_MC_30Y!$J$12*((RAND()+RAND()+RAND()+RAND()+RAND()+RAND()+RAND()+RAND()+RAND()+RAND()+RAND()+RAND())-6))-1)+Real_MC_30Y!C$58)</x:f>
        <x:v>1041737.9574251241</x:v>
      </x:c>
      <x:c r="D124" s="50" t="n">
        <x:f>MAX(0,C124*(1+EXP((LN(1+Real_MC_30Y!$J$11)-0.5*Real_MC_30Y!$J$12^2)+Real_MC_30Y!$J$12*((RAND()+RAND()+RAND()+RAND()+RAND()+RAND()+RAND()+RAND()+RAND()+RAND()+RAND()+RAND())-6))-1)+Real_MC_30Y!D$58)</x:f>
        <x:v>999439.8560119348</x:v>
      </x:c>
      <x:c r="E124" s="50" t="n">
        <x:f>MAX(0,D124*(1+EXP((LN(1+Real_MC_30Y!$J$11)-0.5*Real_MC_30Y!$J$12^2)+Real_MC_30Y!$J$12*((RAND()+RAND()+RAND()+RAND()+RAND()+RAND()+RAND()+RAND()+RAND()+RAND()+RAND()+RAND())-6))-1)+Real_MC_30Y!E$58)</x:f>
        <x:v>1075106.7759919888</x:v>
      </x:c>
      <x:c r="F124" s="50" t="n">
        <x:f>MAX(0,E124*(1+EXP((LN(1+Real_MC_30Y!$J$11)-0.5*Real_MC_30Y!$J$12^2)+Real_MC_30Y!$J$12*((RAND()+RAND()+RAND()+RAND()+RAND()+RAND()+RAND()+RAND()+RAND()+RAND()+RAND()+RAND())-6))-1)+Real_MC_30Y!F$58)</x:f>
        <x:v>917766.2054232005</x:v>
      </x:c>
      <x:c r="G124" s="50" t="n">
        <x:f>MAX(0,F124*(1+EXP((LN(1+Real_MC_30Y!$J$11)-0.5*Real_MC_30Y!$J$12^2)+Real_MC_30Y!$J$12*((RAND()+RAND()+RAND()+RAND()+RAND()+RAND()+RAND()+RAND()+RAND()+RAND()+RAND()+RAND())-6))-1)+Real_MC_30Y!G$58)</x:f>
        <x:v>1076756.015540662</x:v>
      </x:c>
      <x:c r="H124" s="50" t="n">
        <x:f>MAX(0,G124*(1+EXP((LN(1+Real_MC_30Y!$J$11)-0.5*Real_MC_30Y!$J$12^2)+Real_MC_30Y!$J$12*((RAND()+RAND()+RAND()+RAND()+RAND()+RAND()+RAND()+RAND()+RAND()+RAND()+RAND()+RAND())-6))-1)+Real_MC_30Y!H$58)</x:f>
        <x:v>755499.5290945428</x:v>
      </x:c>
      <x:c r="I124" s="50" t="n">
        <x:f>MAX(0,H124*(1+EXP((LN(1+Real_MC_30Y!$J$11)-0.5*Real_MC_30Y!$J$12^2)+Real_MC_30Y!$J$12*((RAND()+RAND()+RAND()+RAND()+RAND()+RAND()+RAND()+RAND()+RAND()+RAND()+RAND()+RAND())-6))-1)+Real_MC_30Y!I$58)</x:f>
        <x:v>746954.8057415104</x:v>
      </x:c>
      <x:c r="J124" s="50" t="n">
        <x:f>MAX(0,I124*(1+EXP((LN(1+Real_MC_30Y!$J$11)-0.5*Real_MC_30Y!$J$12^2)+Real_MC_30Y!$J$12*((RAND()+RAND()+RAND()+RAND()+RAND()+RAND()+RAND()+RAND()+RAND()+RAND()+RAND()+RAND())-6))-1)+Real_MC_30Y!J$58)</x:f>
        <x:v>789641.6359612125</x:v>
      </x:c>
      <x:c r="K124" s="50" t="n">
        <x:f>MAX(0,J124*(1+EXP((LN(1+Real_MC_30Y!$J$11)-0.5*Real_MC_30Y!$J$12^2)+Real_MC_30Y!$J$12*((RAND()+RAND()+RAND()+RAND()+RAND()+RAND()+RAND()+RAND()+RAND()+RAND()+RAND()+RAND())-6))-1)+Real_MC_30Y!K$58)</x:f>
        <x:v>943019.980380378</x:v>
      </x:c>
      <x:c r="L124" s="50" t="n">
        <x:f>MAX(0,K124*(1+EXP((LN(1+Real_MC_30Y!$J$11)-0.5*Real_MC_30Y!$J$12^2)+Real_MC_30Y!$J$12*((RAND()+RAND()+RAND()+RAND()+RAND()+RAND()+RAND()+RAND()+RAND()+RAND()+RAND()+RAND())-6))-1)+Real_MC_30Y!L$58)</x:f>
        <x:v>1388017.8974938921</x:v>
      </x:c>
      <x:c r="M124" s="50" t="n">
        <x:f>MAX(0,L124*(1+EXP((LN(1+Real_MC_30Y!$J$11)-0.5*Real_MC_30Y!$J$12^2)+Real_MC_30Y!$J$12*((RAND()+RAND()+RAND()+RAND()+RAND()+RAND()+RAND()+RAND()+RAND()+RAND()+RAND()+RAND())-6))-1)+Real_MC_30Y!M$58)</x:f>
        <x:v>1324014.6584386108</x:v>
      </x:c>
      <x:c r="N124" s="50" t="n">
        <x:f>MAX(0,M124*(1+EXP((LN(1+Real_MC_30Y!$J$11)-0.5*Real_MC_30Y!$J$12^2)+Real_MC_30Y!$J$12*((RAND()+RAND()+RAND()+RAND()+RAND()+RAND()+RAND()+RAND()+RAND()+RAND()+RAND()+RAND())-6))-1)+Real_MC_30Y!N$58)</x:f>
        <x:v>1857495.3931289953</x:v>
      </x:c>
      <x:c r="O124" s="50" t="n">
        <x:f>MAX(0,N124*(1+EXP((LN(1+Real_MC_30Y!$J$11)-0.5*Real_MC_30Y!$J$12^2)+Real_MC_30Y!$J$12*((RAND()+RAND()+RAND()+RAND()+RAND()+RAND()+RAND()+RAND()+RAND()+RAND()+RAND()+RAND())-6))-1)+Real_MC_30Y!O$58)</x:f>
        <x:v>1674374.2617229512</x:v>
      </x:c>
      <x:c r="P124" s="50" t="n">
        <x:f>MAX(0,O124*(1+EXP((LN(1+Real_MC_30Y!$J$11)-0.5*Real_MC_30Y!$J$12^2)+Real_MC_30Y!$J$12*((RAND()+RAND()+RAND()+RAND()+RAND()+RAND()+RAND()+RAND()+RAND()+RAND()+RAND()+RAND())-6))-1)+Real_MC_30Y!P$58)</x:f>
        <x:v>1732692.4692249356</x:v>
      </x:c>
      <x:c r="Q124" s="50" t="n">
        <x:f>MAX(0,P124*(1+EXP((LN(1+Real_MC_30Y!$J$11)-0.5*Real_MC_30Y!$J$12^2)+Real_MC_30Y!$J$12*((RAND()+RAND()+RAND()+RAND()+RAND()+RAND()+RAND()+RAND()+RAND()+RAND()+RAND()+RAND())-6))-1)+Real_MC_30Y!Q$58)</x:f>
        <x:v>1480512.8308486277</x:v>
      </x:c>
      <x:c r="R124" s="50" t="n">
        <x:f>MAX(0,Q124*(1+EXP((LN(1+Real_MC_30Y!$J$11)-0.5*Real_MC_30Y!$J$12^2)+Real_MC_30Y!$J$12*((RAND()+RAND()+RAND()+RAND()+RAND()+RAND()+RAND()+RAND()+RAND()+RAND()+RAND()+RAND())-6))-1)+Real_MC_30Y!R$58)</x:f>
        <x:v>1359777.223720806</x:v>
      </x:c>
      <x:c r="S124" s="50" t="n">
        <x:f>MAX(0,R124*(1+EXP((LN(1+Real_MC_30Y!$J$11)-0.5*Real_MC_30Y!$J$12^2)+Real_MC_30Y!$J$12*((RAND()+RAND()+RAND()+RAND()+RAND()+RAND()+RAND()+RAND()+RAND()+RAND()+RAND()+RAND())-6))-1)+Real_MC_30Y!S$58)</x:f>
        <x:v>1052608.076953252</x:v>
      </x:c>
      <x:c r="T124" s="50" t="n">
        <x:f>MAX(0,S124*(1+EXP((LN(1+Real_MC_30Y!$J$11)-0.5*Real_MC_30Y!$J$12^2)+Real_MC_30Y!$J$12*((RAND()+RAND()+RAND()+RAND()+RAND()+RAND()+RAND()+RAND()+RAND()+RAND()+RAND()+RAND())-6))-1)+Real_MC_30Y!T$58)</x:f>
        <x:v>1128031.6576929577</x:v>
      </x:c>
      <x:c r="U124" s="50" t="n">
        <x:f>MAX(0,T124*(1+EXP((LN(1+Real_MC_30Y!$J$11)-0.5*Real_MC_30Y!$J$12^2)+Real_MC_30Y!$J$12*((RAND()+RAND()+RAND()+RAND()+RAND()+RAND()+RAND()+RAND()+RAND()+RAND()+RAND()+RAND())-6))-1)+Real_MC_30Y!U$58)</x:f>
        <x:v>995609.0983365598</x:v>
      </x:c>
      <x:c r="V124" s="50" t="n">
        <x:f>MAX(0,U124*(1+EXP((LN(1+Real_MC_30Y!$J$11)-0.5*Real_MC_30Y!$J$12^2)+Real_MC_30Y!$J$12*((RAND()+RAND()+RAND()+RAND()+RAND()+RAND()+RAND()+RAND()+RAND()+RAND()+RAND()+RAND())-6))-1)+Real_MC_30Y!V$58)</x:f>
        <x:v>1100948.6489199265</x:v>
      </x:c>
      <x:c r="W124" s="50" t="n">
        <x:f>MAX(0,V124*(1+EXP((LN(1+Real_MC_30Y!$J$11)-0.5*Real_MC_30Y!$J$12^2)+Real_MC_30Y!$J$12*((RAND()+RAND()+RAND()+RAND()+RAND()+RAND()+RAND()+RAND()+RAND()+RAND()+RAND()+RAND())-6))-1)+Real_MC_30Y!W$58)</x:f>
        <x:v>1062950.2622913793</x:v>
      </x:c>
      <x:c r="X124" s="50" t="n">
        <x:f>MAX(0,W124*(1+EXP((LN(1+Real_MC_30Y!$J$11)-0.5*Real_MC_30Y!$J$12^2)+Real_MC_30Y!$J$12*((RAND()+RAND()+RAND()+RAND()+RAND()+RAND()+RAND()+RAND()+RAND()+RAND()+RAND()+RAND())-6))-1)+Real_MC_30Y!X$58)</x:f>
        <x:v>1120855.9199533965</x:v>
      </x:c>
      <x:c r="Y124" s="50" t="n">
        <x:f>MAX(0,X124*(1+EXP((LN(1+Real_MC_30Y!$J$11)-0.5*Real_MC_30Y!$J$12^2)+Real_MC_30Y!$J$12*((RAND()+RAND()+RAND()+RAND()+RAND()+RAND()+RAND()+RAND()+RAND()+RAND()+RAND()+RAND())-6))-1)+Real_MC_30Y!Y$58)</x:f>
        <x:v>1340389.8168124987</x:v>
      </x:c>
      <x:c r="Z124" s="50" t="n">
        <x:f>MAX(0,Y124*(1+EXP((LN(1+Real_MC_30Y!$J$11)-0.5*Real_MC_30Y!$J$12^2)+Real_MC_30Y!$J$12*((RAND()+RAND()+RAND()+RAND()+RAND()+RAND()+RAND()+RAND()+RAND()+RAND()+RAND()+RAND())-6))-1)+Real_MC_30Y!Z$58)</x:f>
        <x:v>1302197.6812435375</x:v>
      </x:c>
      <x:c r="AA124" s="50" t="n">
        <x:f>MAX(0,Z124*(1+EXP((LN(1+Real_MC_30Y!$J$11)-0.5*Real_MC_30Y!$J$12^2)+Real_MC_30Y!$J$12*((RAND()+RAND()+RAND()+RAND()+RAND()+RAND()+RAND()+RAND()+RAND()+RAND()+RAND()+RAND())-6))-1)+Real_MC_30Y!AA$58)</x:f>
        <x:v>1331509.884611535</x:v>
      </x:c>
      <x:c r="AB124" s="50" t="n">
        <x:f>MAX(0,AA124*(1+EXP((LN(1+Real_MC_30Y!$J$11)-0.5*Real_MC_30Y!$J$12^2)+Real_MC_30Y!$J$12*((RAND()+RAND()+RAND()+RAND()+RAND()+RAND()+RAND()+RAND()+RAND()+RAND()+RAND()+RAND())-6))-1)+Real_MC_30Y!AB$58)</x:f>
        <x:v>1672359.6866445965</x:v>
      </x:c>
      <x:c r="AC124" s="50" t="n">
        <x:f>MAX(0,AB124*(1+EXP((LN(1+Real_MC_30Y!$J$11)-0.5*Real_MC_30Y!$J$12^2)+Real_MC_30Y!$J$12*((RAND()+RAND()+RAND()+RAND()+RAND()+RAND()+RAND()+RAND()+RAND()+RAND()+RAND()+RAND())-6))-1)+Real_MC_30Y!AC$58)</x:f>
        <x:v>1809176.2132993122</x:v>
      </x:c>
      <x:c r="AD124" s="50" t="n">
        <x:f>MAX(0,AC124*(1+EXP((LN(1+Real_MC_30Y!$J$11)-0.5*Real_MC_30Y!$J$12^2)+Real_MC_30Y!$J$12*((RAND()+RAND()+RAND()+RAND()+RAND()+RAND()+RAND()+RAND()+RAND()+RAND()+RAND()+RAND())-6))-1)+Real_MC_30Y!AD$58)</x:f>
        <x:v>2017838.6696421672</x:v>
      </x:c>
      <x:c r="AE124" s="50" t="n">
        <x:f>MAX(0,AD124*(1+EXP((LN(1+Real_MC_30Y!$J$11)-0.5*Real_MC_30Y!$J$12^2)+Real_MC_30Y!$J$12*((RAND()+RAND()+RAND()+RAND()+RAND()+RAND()+RAND()+RAND()+RAND()+RAND()+RAND()+RAND())-6))-1)+Real_MC_30Y!AE$58)</x:f>
        <x:v>2335127.1796300435</x:v>
      </x:c>
      <x:c r="AF124" s="50" t="n">
        <x:f>MAX(0,AE124*(1+EXP((LN(1+Real_MC_30Y!$J$11)-0.5*Real_MC_30Y!$J$12^2)+Real_MC_30Y!$J$12*((RAND()+RAND()+RAND()+RAND()+RAND()+RAND()+RAND()+RAND()+RAND()+RAND()+RAND()+RAND())-6))-1)+Real_MC_30Y!AF$58)</x:f>
        <x:v>2384280.0148923555</x:v>
      </x:c>
    </x:row>
    <x:row r="125">
      <x:c r="A125">
        <x:v>121</x:v>
      </x:c>
      <x:c r="B125" s="50" t="n">
        <x:f>MAX(0,Liquidity_30Y!$C$14+Real_MC_30Y!B$57-Real_MC_30Y!B$56)</x:f>
        <x:v>1029031.25</x:v>
      </x:c>
      <x:c r="C125" s="50" t="n">
        <x:f>MAX(0,B125*(1+EXP((LN(1+Real_MC_30Y!$J$11)-0.5*Real_MC_30Y!$J$12^2)+Real_MC_30Y!$J$12*((RAND()+RAND()+RAND()+RAND()+RAND()+RAND()+RAND()+RAND()+RAND()+RAND()+RAND()+RAND())-6))-1)+Real_MC_30Y!C$58)</x:f>
        <x:v>1181736.3089535232</x:v>
      </x:c>
      <x:c r="D125" s="50" t="n">
        <x:f>MAX(0,C125*(1+EXP((LN(1+Real_MC_30Y!$J$11)-0.5*Real_MC_30Y!$J$12^2)+Real_MC_30Y!$J$12*((RAND()+RAND()+RAND()+RAND()+RAND()+RAND()+RAND()+RAND()+RAND()+RAND()+RAND()+RAND())-6))-1)+Real_MC_30Y!D$58)</x:f>
        <x:v>1035406.0854320419</x:v>
      </x:c>
      <x:c r="E125" s="50" t="n">
        <x:f>MAX(0,D125*(1+EXP((LN(1+Real_MC_30Y!$J$11)-0.5*Real_MC_30Y!$J$12^2)+Real_MC_30Y!$J$12*((RAND()+RAND()+RAND()+RAND()+RAND()+RAND()+RAND()+RAND()+RAND()+RAND()+RAND()+RAND())-6))-1)+Real_MC_30Y!E$58)</x:f>
        <x:v>1115750.0771546816</x:v>
      </x:c>
      <x:c r="F125" s="50" t="n">
        <x:f>MAX(0,E125*(1+EXP((LN(1+Real_MC_30Y!$J$11)-0.5*Real_MC_30Y!$J$12^2)+Real_MC_30Y!$J$12*((RAND()+RAND()+RAND()+RAND()+RAND()+RAND()+RAND()+RAND()+RAND()+RAND()+RAND()+RAND())-6))-1)+Real_MC_30Y!F$58)</x:f>
        <x:v>963145.8292951115</x:v>
      </x:c>
      <x:c r="G125" s="50" t="n">
        <x:f>MAX(0,F125*(1+EXP((LN(1+Real_MC_30Y!$J$11)-0.5*Real_MC_30Y!$J$12^2)+Real_MC_30Y!$J$12*((RAND()+RAND()+RAND()+RAND()+RAND()+RAND()+RAND()+RAND()+RAND()+RAND()+RAND()+RAND())-6))-1)+Real_MC_30Y!G$58)</x:f>
        <x:v>836349.1780543393</x:v>
      </x:c>
      <x:c r="H125" s="50" t="n">
        <x:f>MAX(0,G125*(1+EXP((LN(1+Real_MC_30Y!$J$11)-0.5*Real_MC_30Y!$J$12^2)+Real_MC_30Y!$J$12*((RAND()+RAND()+RAND()+RAND()+RAND()+RAND()+RAND()+RAND()+RAND()+RAND()+RAND()+RAND())-6))-1)+Real_MC_30Y!H$58)</x:f>
        <x:v>959778.4041267947</x:v>
      </x:c>
      <x:c r="I125" s="50" t="n">
        <x:f>MAX(0,H125*(1+EXP((LN(1+Real_MC_30Y!$J$11)-0.5*Real_MC_30Y!$J$12^2)+Real_MC_30Y!$J$12*((RAND()+RAND()+RAND()+RAND()+RAND()+RAND()+RAND()+RAND()+RAND()+RAND()+RAND()+RAND())-6))-1)+Real_MC_30Y!I$58)</x:f>
        <x:v>833998.7367154693</x:v>
      </x:c>
      <x:c r="J125" s="50" t="n">
        <x:f>MAX(0,I125*(1+EXP((LN(1+Real_MC_30Y!$J$11)-0.5*Real_MC_30Y!$J$12^2)+Real_MC_30Y!$J$12*((RAND()+RAND()+RAND()+RAND()+RAND()+RAND()+RAND()+RAND()+RAND()+RAND()+RAND()+RAND())-6))-1)+Real_MC_30Y!J$58)</x:f>
        <x:v>732614.7608961944</x:v>
      </x:c>
      <x:c r="K125" s="50" t="n">
        <x:f>MAX(0,J125*(1+EXP((LN(1+Real_MC_30Y!$J$11)-0.5*Real_MC_30Y!$J$12^2)+Real_MC_30Y!$J$12*((RAND()+RAND()+RAND()+RAND()+RAND()+RAND()+RAND()+RAND()+RAND()+RAND()+RAND()+RAND())-6))-1)+Real_MC_30Y!K$58)</x:f>
        <x:v>746527.189435391</x:v>
      </x:c>
      <x:c r="L125" s="50" t="n">
        <x:f>MAX(0,K125*(1+EXP((LN(1+Real_MC_30Y!$J$11)-0.5*Real_MC_30Y!$J$12^2)+Real_MC_30Y!$J$12*((RAND()+RAND()+RAND()+RAND()+RAND()+RAND()+RAND()+RAND()+RAND()+RAND()+RAND()+RAND())-6))-1)+Real_MC_30Y!L$58)</x:f>
        <x:v>973708.8241287426</x:v>
      </x:c>
      <x:c r="M125" s="50" t="n">
        <x:f>MAX(0,L125*(1+EXP((LN(1+Real_MC_30Y!$J$11)-0.5*Real_MC_30Y!$J$12^2)+Real_MC_30Y!$J$12*((RAND()+RAND()+RAND()+RAND()+RAND()+RAND()+RAND()+RAND()+RAND()+RAND()+RAND()+RAND())-6))-1)+Real_MC_30Y!M$58)</x:f>
        <x:v>889023.2919468486</x:v>
      </x:c>
      <x:c r="N125" s="50" t="n">
        <x:f>MAX(0,M125*(1+EXP((LN(1+Real_MC_30Y!$J$11)-0.5*Real_MC_30Y!$J$12^2)+Real_MC_30Y!$J$12*((RAND()+RAND()+RAND()+RAND()+RAND()+RAND()+RAND()+RAND()+RAND()+RAND()+RAND()+RAND())-6))-1)+Real_MC_30Y!N$58)</x:f>
        <x:v>936359.7235339328</x:v>
      </x:c>
      <x:c r="O125" s="50" t="n">
        <x:f>MAX(0,N125*(1+EXP((LN(1+Real_MC_30Y!$J$11)-0.5*Real_MC_30Y!$J$12^2)+Real_MC_30Y!$J$12*((RAND()+RAND()+RAND()+RAND()+RAND()+RAND()+RAND()+RAND()+RAND()+RAND()+RAND()+RAND())-6))-1)+Real_MC_30Y!O$58)</x:f>
        <x:v>1039384.5626690459</x:v>
      </x:c>
      <x:c r="P125" s="50" t="n">
        <x:f>MAX(0,O125*(1+EXP((LN(1+Real_MC_30Y!$J$11)-0.5*Real_MC_30Y!$J$12^2)+Real_MC_30Y!$J$12*((RAND()+RAND()+RAND()+RAND()+RAND()+RAND()+RAND()+RAND()+RAND()+RAND()+RAND()+RAND())-6))-1)+Real_MC_30Y!P$58)</x:f>
        <x:v>1061068.0385825327</x:v>
      </x:c>
      <x:c r="Q125" s="50" t="n">
        <x:f>MAX(0,P125*(1+EXP((LN(1+Real_MC_30Y!$J$11)-0.5*Real_MC_30Y!$J$12^2)+Real_MC_30Y!$J$12*((RAND()+RAND()+RAND()+RAND()+RAND()+RAND()+RAND()+RAND()+RAND()+RAND()+RAND()+RAND())-6))-1)+Real_MC_30Y!Q$58)</x:f>
        <x:v>1123103.9357828181</x:v>
      </x:c>
      <x:c r="R125" s="50" t="n">
        <x:f>MAX(0,Q125*(1+EXP((LN(1+Real_MC_30Y!$J$11)-0.5*Real_MC_30Y!$J$12^2)+Real_MC_30Y!$J$12*((RAND()+RAND()+RAND()+RAND()+RAND()+RAND()+RAND()+RAND()+RAND()+RAND()+RAND()+RAND())-6))-1)+Real_MC_30Y!R$58)</x:f>
        <x:v>1016077.001161806</x:v>
      </x:c>
      <x:c r="S125" s="50" t="n">
        <x:f>MAX(0,R125*(1+EXP((LN(1+Real_MC_30Y!$J$11)-0.5*Real_MC_30Y!$J$12^2)+Real_MC_30Y!$J$12*((RAND()+RAND()+RAND()+RAND()+RAND()+RAND()+RAND()+RAND()+RAND()+RAND()+RAND()+RAND())-6))-1)+Real_MC_30Y!S$58)</x:f>
        <x:v>913368.966329792</x:v>
      </x:c>
      <x:c r="T125" s="50" t="n">
        <x:f>MAX(0,S125*(1+EXP((LN(1+Real_MC_30Y!$J$11)-0.5*Real_MC_30Y!$J$12^2)+Real_MC_30Y!$J$12*((RAND()+RAND()+RAND()+RAND()+RAND()+RAND()+RAND()+RAND()+RAND()+RAND()+RAND()+RAND())-6))-1)+Real_MC_30Y!T$58)</x:f>
        <x:v>954076.9830582336</x:v>
      </x:c>
      <x:c r="U125" s="50" t="n">
        <x:f>MAX(0,T125*(1+EXP((LN(1+Real_MC_30Y!$J$11)-0.5*Real_MC_30Y!$J$12^2)+Real_MC_30Y!$J$12*((RAND()+RAND()+RAND()+RAND()+RAND()+RAND()+RAND()+RAND()+RAND()+RAND()+RAND()+RAND())-6))-1)+Real_MC_30Y!U$58)</x:f>
        <x:v>847420.8919436012</x:v>
      </x:c>
      <x:c r="V125" s="50" t="n">
        <x:f>MAX(0,U125*(1+EXP((LN(1+Real_MC_30Y!$J$11)-0.5*Real_MC_30Y!$J$12^2)+Real_MC_30Y!$J$12*((RAND()+RAND()+RAND()+RAND()+RAND()+RAND()+RAND()+RAND()+RAND()+RAND()+RAND()+RAND())-6))-1)+Real_MC_30Y!V$58)</x:f>
        <x:v>761279.0842385994</x:v>
      </x:c>
      <x:c r="W125" s="50" t="n">
        <x:f>MAX(0,V125*(1+EXP((LN(1+Real_MC_30Y!$J$11)-0.5*Real_MC_30Y!$J$12^2)+Real_MC_30Y!$J$12*((RAND()+RAND()+RAND()+RAND()+RAND()+RAND()+RAND()+RAND()+RAND()+RAND()+RAND()+RAND())-6))-1)+Real_MC_30Y!W$58)</x:f>
        <x:v>770345.298384208</x:v>
      </x:c>
      <x:c r="X125" s="50" t="n">
        <x:f>MAX(0,W125*(1+EXP((LN(1+Real_MC_30Y!$J$11)-0.5*Real_MC_30Y!$J$12^2)+Real_MC_30Y!$J$12*((RAND()+RAND()+RAND()+RAND()+RAND()+RAND()+RAND()+RAND()+RAND()+RAND()+RAND()+RAND())-6))-1)+Real_MC_30Y!X$58)</x:f>
        <x:v>630646.4908443015</x:v>
      </x:c>
      <x:c r="Y125" s="50" t="n">
        <x:f>MAX(0,X125*(1+EXP((LN(1+Real_MC_30Y!$J$11)-0.5*Real_MC_30Y!$J$12^2)+Real_MC_30Y!$J$12*((RAND()+RAND()+RAND()+RAND()+RAND()+RAND()+RAND()+RAND()+RAND()+RAND()+RAND()+RAND())-6))-1)+Real_MC_30Y!Y$58)</x:f>
        <x:v>623739.1818442424</x:v>
      </x:c>
      <x:c r="Z125" s="50" t="n">
        <x:f>MAX(0,Y125*(1+EXP((LN(1+Real_MC_30Y!$J$11)-0.5*Real_MC_30Y!$J$12^2)+Real_MC_30Y!$J$12*((RAND()+RAND()+RAND()+RAND()+RAND()+RAND()+RAND()+RAND()+RAND()+RAND()+RAND()+RAND())-6))-1)+Real_MC_30Y!Z$58)</x:f>
        <x:v>698748.4134129528</x:v>
      </x:c>
      <x:c r="AA125" s="50" t="n">
        <x:f>MAX(0,Z125*(1+EXP((LN(1+Real_MC_30Y!$J$11)-0.5*Real_MC_30Y!$J$12^2)+Real_MC_30Y!$J$12*((RAND()+RAND()+RAND()+RAND()+RAND()+RAND()+RAND()+RAND()+RAND()+RAND()+RAND()+RAND())-6))-1)+Real_MC_30Y!AA$58)</x:f>
        <x:v>651825.1568602398</x:v>
      </x:c>
      <x:c r="AB125" s="50" t="n">
        <x:f>MAX(0,AA125*(1+EXP((LN(1+Real_MC_30Y!$J$11)-0.5*Real_MC_30Y!$J$12^2)+Real_MC_30Y!$J$12*((RAND()+RAND()+RAND()+RAND()+RAND()+RAND()+RAND()+RAND()+RAND()+RAND()+RAND()+RAND())-6))-1)+Real_MC_30Y!AB$58)</x:f>
        <x:v>794490.5142573137</x:v>
      </x:c>
      <x:c r="AC125" s="50" t="n">
        <x:f>MAX(0,AB125*(1+EXP((LN(1+Real_MC_30Y!$J$11)-0.5*Real_MC_30Y!$J$12^2)+Real_MC_30Y!$J$12*((RAND()+RAND()+RAND()+RAND()+RAND()+RAND()+RAND()+RAND()+RAND()+RAND()+RAND()+RAND())-6))-1)+Real_MC_30Y!AC$58)</x:f>
        <x:v>785917.9090778129</x:v>
      </x:c>
      <x:c r="AD125" s="50" t="n">
        <x:f>MAX(0,AC125*(1+EXP((LN(1+Real_MC_30Y!$J$11)-0.5*Real_MC_30Y!$J$12^2)+Real_MC_30Y!$J$12*((RAND()+RAND()+RAND()+RAND()+RAND()+RAND()+RAND()+RAND()+RAND()+RAND()+RAND()+RAND())-6))-1)+Real_MC_30Y!AD$58)</x:f>
        <x:v>750194.2938608387</x:v>
      </x:c>
      <x:c r="AE125" s="50" t="n">
        <x:f>MAX(0,AD125*(1+EXP((LN(1+Real_MC_30Y!$J$11)-0.5*Real_MC_30Y!$J$12^2)+Real_MC_30Y!$J$12*((RAND()+RAND()+RAND()+RAND()+RAND()+RAND()+RAND()+RAND()+RAND()+RAND()+RAND()+RAND())-6))-1)+Real_MC_30Y!AE$58)</x:f>
        <x:v>903410.9458288613</x:v>
      </x:c>
      <x:c r="AF125" s="50" t="n">
        <x:f>MAX(0,AE125*(1+EXP((LN(1+Real_MC_30Y!$J$11)-0.5*Real_MC_30Y!$J$12^2)+Real_MC_30Y!$J$12*((RAND()+RAND()+RAND()+RAND()+RAND()+RAND()+RAND()+RAND()+RAND()+RAND()+RAND()+RAND())-6))-1)+Real_MC_30Y!AF$58)</x:f>
        <x:v>881958.0780676624</x:v>
      </x:c>
    </x:row>
    <x:row r="126">
      <x:c r="A126">
        <x:v>122</x:v>
      </x:c>
      <x:c r="B126" s="50" t="n">
        <x:f>MAX(0,Liquidity_30Y!$C$14+Real_MC_30Y!B$57-Real_MC_30Y!B$56)</x:f>
        <x:v>1029031.25</x:v>
      </x:c>
      <x:c r="C126" s="50" t="n">
        <x:f>MAX(0,B126*(1+EXP((LN(1+Real_MC_30Y!$J$11)-0.5*Real_MC_30Y!$J$12^2)+Real_MC_30Y!$J$12*((RAND()+RAND()+RAND()+RAND()+RAND()+RAND()+RAND()+RAND()+RAND()+RAND()+RAND()+RAND())-6))-1)+Real_MC_30Y!C$58)</x:f>
        <x:v>1197824.8205434862</x:v>
      </x:c>
      <x:c r="D126" s="50" t="n">
        <x:f>MAX(0,C126*(1+EXP((LN(1+Real_MC_30Y!$J$11)-0.5*Real_MC_30Y!$J$12^2)+Real_MC_30Y!$J$12*((RAND()+RAND()+RAND()+RAND()+RAND()+RAND()+RAND()+RAND()+RAND()+RAND()+RAND()+RAND())-6))-1)+Real_MC_30Y!D$58)</x:f>
        <x:v>1292981.9695060696</x:v>
      </x:c>
      <x:c r="E126" s="50" t="n">
        <x:f>MAX(0,D126*(1+EXP((LN(1+Real_MC_30Y!$J$11)-0.5*Real_MC_30Y!$J$12^2)+Real_MC_30Y!$J$12*((RAND()+RAND()+RAND()+RAND()+RAND()+RAND()+RAND()+RAND()+RAND()+RAND()+RAND()+RAND())-6))-1)+Real_MC_30Y!E$58)</x:f>
        <x:v>1114387.593694528</x:v>
      </x:c>
      <x:c r="F126" s="50" t="n">
        <x:f>MAX(0,E126*(1+EXP((LN(1+Real_MC_30Y!$J$11)-0.5*Real_MC_30Y!$J$12^2)+Real_MC_30Y!$J$12*((RAND()+RAND()+RAND()+RAND()+RAND()+RAND()+RAND()+RAND()+RAND()+RAND()+RAND()+RAND())-6))-1)+Real_MC_30Y!F$58)</x:f>
        <x:v>1155811.7633532581</x:v>
      </x:c>
      <x:c r="G126" s="50" t="n">
        <x:f>MAX(0,F126*(1+EXP((LN(1+Real_MC_30Y!$J$11)-0.5*Real_MC_30Y!$J$12^2)+Real_MC_30Y!$J$12*((RAND()+RAND()+RAND()+RAND()+RAND()+RAND()+RAND()+RAND()+RAND()+RAND()+RAND()+RAND())-6))-1)+Real_MC_30Y!G$58)</x:f>
        <x:v>1230977.0562088627</x:v>
      </x:c>
      <x:c r="H126" s="50" t="n">
        <x:f>MAX(0,G126*(1+EXP((LN(1+Real_MC_30Y!$J$11)-0.5*Real_MC_30Y!$J$12^2)+Real_MC_30Y!$J$12*((RAND()+RAND()+RAND()+RAND()+RAND()+RAND()+RAND()+RAND()+RAND()+RAND()+RAND()+RAND())-6))-1)+Real_MC_30Y!H$58)</x:f>
        <x:v>1124973.3627423465</x:v>
      </x:c>
      <x:c r="I126" s="50" t="n">
        <x:f>MAX(0,H126*(1+EXP((LN(1+Real_MC_30Y!$J$11)-0.5*Real_MC_30Y!$J$12^2)+Real_MC_30Y!$J$12*((RAND()+RAND()+RAND()+RAND()+RAND()+RAND()+RAND()+RAND()+RAND()+RAND()+RAND()+RAND())-6))-1)+Real_MC_30Y!I$58)</x:f>
        <x:v>899429.0403866776</x:v>
      </x:c>
      <x:c r="J126" s="50" t="n">
        <x:f>MAX(0,I126*(1+EXP((LN(1+Real_MC_30Y!$J$11)-0.5*Real_MC_30Y!$J$12^2)+Real_MC_30Y!$J$12*((RAND()+RAND()+RAND()+RAND()+RAND()+RAND()+RAND()+RAND()+RAND()+RAND()+RAND()+RAND())-6))-1)+Real_MC_30Y!J$58)</x:f>
        <x:v>933492.6562613967</x:v>
      </x:c>
      <x:c r="K126" s="50" t="n">
        <x:f>MAX(0,J126*(1+EXP((LN(1+Real_MC_30Y!$J$11)-0.5*Real_MC_30Y!$J$12^2)+Real_MC_30Y!$J$12*((RAND()+RAND()+RAND()+RAND()+RAND()+RAND()+RAND()+RAND()+RAND()+RAND()+RAND()+RAND())-6))-1)+Real_MC_30Y!K$58)</x:f>
        <x:v>999030.001525054</x:v>
      </x:c>
      <x:c r="L126" s="50" t="n">
        <x:f>MAX(0,K126*(1+EXP((LN(1+Real_MC_30Y!$J$11)-0.5*Real_MC_30Y!$J$12^2)+Real_MC_30Y!$J$12*((RAND()+RAND()+RAND()+RAND()+RAND()+RAND()+RAND()+RAND()+RAND()+RAND()+RAND()+RAND())-6))-1)+Real_MC_30Y!L$58)</x:f>
        <x:v>1225677.371112358</x:v>
      </x:c>
      <x:c r="M126" s="50" t="n">
        <x:f>MAX(0,L126*(1+EXP((LN(1+Real_MC_30Y!$J$11)-0.5*Real_MC_30Y!$J$12^2)+Real_MC_30Y!$J$12*((RAND()+RAND()+RAND()+RAND()+RAND()+RAND()+RAND()+RAND()+RAND()+RAND()+RAND()+RAND())-6))-1)+Real_MC_30Y!M$58)</x:f>
        <x:v>1184692.5477554665</x:v>
      </x:c>
      <x:c r="N126" s="50" t="n">
        <x:f>MAX(0,M126*(1+EXP((LN(1+Real_MC_30Y!$J$11)-0.5*Real_MC_30Y!$J$12^2)+Real_MC_30Y!$J$12*((RAND()+RAND()+RAND()+RAND()+RAND()+RAND()+RAND()+RAND()+RAND()+RAND()+RAND()+RAND())-6))-1)+Real_MC_30Y!N$58)</x:f>
        <x:v>1030255.437897509</x:v>
      </x:c>
      <x:c r="O126" s="50" t="n">
        <x:f>MAX(0,N126*(1+EXP((LN(1+Real_MC_30Y!$J$11)-0.5*Real_MC_30Y!$J$12^2)+Real_MC_30Y!$J$12*((RAND()+RAND()+RAND()+RAND()+RAND()+RAND()+RAND()+RAND()+RAND()+RAND()+RAND()+RAND())-6))-1)+Real_MC_30Y!O$58)</x:f>
        <x:v>855623.1613150642</x:v>
      </x:c>
      <x:c r="P126" s="50" t="n">
        <x:f>MAX(0,O126*(1+EXP((LN(1+Real_MC_30Y!$J$11)-0.5*Real_MC_30Y!$J$12^2)+Real_MC_30Y!$J$12*((RAND()+RAND()+RAND()+RAND()+RAND()+RAND()+RAND()+RAND()+RAND()+RAND()+RAND()+RAND())-6))-1)+Real_MC_30Y!P$58)</x:f>
        <x:v>820220.3057173436</x:v>
      </x:c>
      <x:c r="Q126" s="50" t="n">
        <x:f>MAX(0,P126*(1+EXP((LN(1+Real_MC_30Y!$J$11)-0.5*Real_MC_30Y!$J$12^2)+Real_MC_30Y!$J$12*((RAND()+RAND()+RAND()+RAND()+RAND()+RAND()+RAND()+RAND()+RAND()+RAND()+RAND()+RAND())-6))-1)+Real_MC_30Y!Q$58)</x:f>
        <x:v>655369.8409933227</x:v>
      </x:c>
      <x:c r="R126" s="50" t="n">
        <x:f>MAX(0,Q126*(1+EXP((LN(1+Real_MC_30Y!$J$11)-0.5*Real_MC_30Y!$J$12^2)+Real_MC_30Y!$J$12*((RAND()+RAND()+RAND()+RAND()+RAND()+RAND()+RAND()+RAND()+RAND()+RAND()+RAND()+RAND())-6))-1)+Real_MC_30Y!R$58)</x:f>
        <x:v>659110.4424424227</x:v>
      </x:c>
      <x:c r="S126" s="50" t="n">
        <x:f>MAX(0,R126*(1+EXP((LN(1+Real_MC_30Y!$J$11)-0.5*Real_MC_30Y!$J$12^2)+Real_MC_30Y!$J$12*((RAND()+RAND()+RAND()+RAND()+RAND()+RAND()+RAND()+RAND()+RAND()+RAND()+RAND()+RAND())-6))-1)+Real_MC_30Y!S$58)</x:f>
        <x:v>622669.9113731422</x:v>
      </x:c>
      <x:c r="T126" s="50" t="n">
        <x:f>MAX(0,S126*(1+EXP((LN(1+Real_MC_30Y!$J$11)-0.5*Real_MC_30Y!$J$12^2)+Real_MC_30Y!$J$12*((RAND()+RAND()+RAND()+RAND()+RAND()+RAND()+RAND()+RAND()+RAND()+RAND()+RAND()+RAND())-6))-1)+Real_MC_30Y!T$58)</x:f>
        <x:v>599388.7293924708</x:v>
      </x:c>
      <x:c r="U126" s="50" t="n">
        <x:f>MAX(0,T126*(1+EXP((LN(1+Real_MC_30Y!$J$11)-0.5*Real_MC_30Y!$J$12^2)+Real_MC_30Y!$J$12*((RAND()+RAND()+RAND()+RAND()+RAND()+RAND()+RAND()+RAND()+RAND()+RAND()+RAND()+RAND())-6))-1)+Real_MC_30Y!U$58)</x:f>
        <x:v>600175.2539094934</x:v>
      </x:c>
      <x:c r="V126" s="50" t="n">
        <x:f>MAX(0,U126*(1+EXP((LN(1+Real_MC_30Y!$J$11)-0.5*Real_MC_30Y!$J$12^2)+Real_MC_30Y!$J$12*((RAND()+RAND()+RAND()+RAND()+RAND()+RAND()+RAND()+RAND()+RAND()+RAND()+RAND()+RAND())-6))-1)+Real_MC_30Y!V$58)</x:f>
        <x:v>694557.1428220443</x:v>
      </x:c>
      <x:c r="W126" s="50" t="n">
        <x:f>MAX(0,V126*(1+EXP((LN(1+Real_MC_30Y!$J$11)-0.5*Real_MC_30Y!$J$12^2)+Real_MC_30Y!$J$12*((RAND()+RAND()+RAND()+RAND()+RAND()+RAND()+RAND()+RAND()+RAND()+RAND()+RAND()+RAND())-6))-1)+Real_MC_30Y!W$58)</x:f>
        <x:v>790014.9004799033</x:v>
      </x:c>
      <x:c r="X126" s="50" t="n">
        <x:f>MAX(0,W126*(1+EXP((LN(1+Real_MC_30Y!$J$11)-0.5*Real_MC_30Y!$J$12^2)+Real_MC_30Y!$J$12*((RAND()+RAND()+RAND()+RAND()+RAND()+RAND()+RAND()+RAND()+RAND()+RAND()+RAND()+RAND())-6))-1)+Real_MC_30Y!X$58)</x:f>
        <x:v>811532.1494881845</x:v>
      </x:c>
      <x:c r="Y126" s="50" t="n">
        <x:f>MAX(0,X126*(1+EXP((LN(1+Real_MC_30Y!$J$11)-0.5*Real_MC_30Y!$J$12^2)+Real_MC_30Y!$J$12*((RAND()+RAND()+RAND()+RAND()+RAND()+RAND()+RAND()+RAND()+RAND()+RAND()+RAND()+RAND())-6))-1)+Real_MC_30Y!Y$58)</x:f>
        <x:v>931249.4744258027</x:v>
      </x:c>
      <x:c r="Z126" s="50" t="n">
        <x:f>MAX(0,Y126*(1+EXP((LN(1+Real_MC_30Y!$J$11)-0.5*Real_MC_30Y!$J$12^2)+Real_MC_30Y!$J$12*((RAND()+RAND()+RAND()+RAND()+RAND()+RAND()+RAND()+RAND()+RAND()+RAND()+RAND()+RAND())-6))-1)+Real_MC_30Y!Z$58)</x:f>
        <x:v>815698.1063719981</x:v>
      </x:c>
      <x:c r="AA126" s="50" t="n">
        <x:f>MAX(0,Z126*(1+EXP((LN(1+Real_MC_30Y!$J$11)-0.5*Real_MC_30Y!$J$12^2)+Real_MC_30Y!$J$12*((RAND()+RAND()+RAND()+RAND()+RAND()+RAND()+RAND()+RAND()+RAND()+RAND()+RAND()+RAND())-6))-1)+Real_MC_30Y!AA$58)</x:f>
        <x:v>852338.0127204875</x:v>
      </x:c>
      <x:c r="AB126" s="50" t="n">
        <x:f>MAX(0,AA126*(1+EXP((LN(1+Real_MC_30Y!$J$11)-0.5*Real_MC_30Y!$J$12^2)+Real_MC_30Y!$J$12*((RAND()+RAND()+RAND()+RAND()+RAND()+RAND()+RAND()+RAND()+RAND()+RAND()+RAND()+RAND())-6))-1)+Real_MC_30Y!AB$58)</x:f>
        <x:v>846025.6167477453</x:v>
      </x:c>
      <x:c r="AC126" s="50" t="n">
        <x:f>MAX(0,AB126*(1+EXP((LN(1+Real_MC_30Y!$J$11)-0.5*Real_MC_30Y!$J$12^2)+Real_MC_30Y!$J$12*((RAND()+RAND()+RAND()+RAND()+RAND()+RAND()+RAND()+RAND()+RAND()+RAND()+RAND()+RAND())-6))-1)+Real_MC_30Y!AC$58)</x:f>
        <x:v>937508.587044247</x:v>
      </x:c>
      <x:c r="AD126" s="50" t="n">
        <x:f>MAX(0,AC126*(1+EXP((LN(1+Real_MC_30Y!$J$11)-0.5*Real_MC_30Y!$J$12^2)+Real_MC_30Y!$J$12*((RAND()+RAND()+RAND()+RAND()+RAND()+RAND()+RAND()+RAND()+RAND()+RAND()+RAND()+RAND())-6))-1)+Real_MC_30Y!AD$58)</x:f>
        <x:v>996159.8694663858</x:v>
      </x:c>
      <x:c r="AE126" s="50" t="n">
        <x:f>MAX(0,AD126*(1+EXP((LN(1+Real_MC_30Y!$J$11)-0.5*Real_MC_30Y!$J$12^2)+Real_MC_30Y!$J$12*((RAND()+RAND()+RAND()+RAND()+RAND()+RAND()+RAND()+RAND()+RAND()+RAND()+RAND()+RAND())-6))-1)+Real_MC_30Y!AE$58)</x:f>
        <x:v>1168575.6261430888</x:v>
      </x:c>
      <x:c r="AF126" s="50" t="n">
        <x:f>MAX(0,AE126*(1+EXP((LN(1+Real_MC_30Y!$J$11)-0.5*Real_MC_30Y!$J$12^2)+Real_MC_30Y!$J$12*((RAND()+RAND()+RAND()+RAND()+RAND()+RAND()+RAND()+RAND()+RAND()+RAND()+RAND()+RAND())-6))-1)+Real_MC_30Y!AF$58)</x:f>
        <x:v>1486118.4688180275</x:v>
      </x:c>
    </x:row>
    <x:row r="127">
      <x:c r="A127">
        <x:v>123</x:v>
      </x:c>
      <x:c r="B127" s="50" t="n">
        <x:f>MAX(0,Liquidity_30Y!$C$14+Real_MC_30Y!B$57-Real_MC_30Y!B$56)</x:f>
        <x:v>1029031.25</x:v>
      </x:c>
      <x:c r="C127" s="50" t="n">
        <x:f>MAX(0,B127*(1+EXP((LN(1+Real_MC_30Y!$J$11)-0.5*Real_MC_30Y!$J$12^2)+Real_MC_30Y!$J$12*((RAND()+RAND()+RAND()+RAND()+RAND()+RAND()+RAND()+RAND()+RAND()+RAND()+RAND()+RAND())-6))-1)+Real_MC_30Y!C$58)</x:f>
        <x:v>930292.7716212427</x:v>
      </x:c>
      <x:c r="D127" s="50" t="n">
        <x:f>MAX(0,C127*(1+EXP((LN(1+Real_MC_30Y!$J$11)-0.5*Real_MC_30Y!$J$12^2)+Real_MC_30Y!$J$12*((RAND()+RAND()+RAND()+RAND()+RAND()+RAND()+RAND()+RAND()+RAND()+RAND()+RAND()+RAND())-6))-1)+Real_MC_30Y!D$58)</x:f>
        <x:v>1245941.7150902408</x:v>
      </x:c>
      <x:c r="E127" s="50" t="n">
        <x:f>MAX(0,D127*(1+EXP((LN(1+Real_MC_30Y!$J$11)-0.5*Real_MC_30Y!$J$12^2)+Real_MC_30Y!$J$12*((RAND()+RAND()+RAND()+RAND()+RAND()+RAND()+RAND()+RAND()+RAND()+RAND()+RAND()+RAND())-6))-1)+Real_MC_30Y!E$58)</x:f>
        <x:v>1355543.6450213457</x:v>
      </x:c>
      <x:c r="F127" s="50" t="n">
        <x:f>MAX(0,E127*(1+EXP((LN(1+Real_MC_30Y!$J$11)-0.5*Real_MC_30Y!$J$12^2)+Real_MC_30Y!$J$12*((RAND()+RAND()+RAND()+RAND()+RAND()+RAND()+RAND()+RAND()+RAND()+RAND()+RAND()+RAND())-6))-1)+Real_MC_30Y!F$58)</x:f>
        <x:v>1775370.1034905647</x:v>
      </x:c>
      <x:c r="G127" s="50" t="n">
        <x:f>MAX(0,F127*(1+EXP((LN(1+Real_MC_30Y!$J$11)-0.5*Real_MC_30Y!$J$12^2)+Real_MC_30Y!$J$12*((RAND()+RAND()+RAND()+RAND()+RAND()+RAND()+RAND()+RAND()+RAND()+RAND()+RAND()+RAND())-6))-1)+Real_MC_30Y!G$58)</x:f>
        <x:v>1812685.6502460716</x:v>
      </x:c>
      <x:c r="H127" s="50" t="n">
        <x:f>MAX(0,G127*(1+EXP((LN(1+Real_MC_30Y!$J$11)-0.5*Real_MC_30Y!$J$12^2)+Real_MC_30Y!$J$12*((RAND()+RAND()+RAND()+RAND()+RAND()+RAND()+RAND()+RAND()+RAND()+RAND()+RAND()+RAND())-6))-1)+Real_MC_30Y!H$58)</x:f>
        <x:v>2090873.2704609127</x:v>
      </x:c>
      <x:c r="I127" s="50" t="n">
        <x:f>MAX(0,H127*(1+EXP((LN(1+Real_MC_30Y!$J$11)-0.5*Real_MC_30Y!$J$12^2)+Real_MC_30Y!$J$12*((RAND()+RAND()+RAND()+RAND()+RAND()+RAND()+RAND()+RAND()+RAND()+RAND()+RAND()+RAND())-6))-1)+Real_MC_30Y!I$58)</x:f>
        <x:v>2906102.5216228706</x:v>
      </x:c>
      <x:c r="J127" s="50" t="n">
        <x:f>MAX(0,I127*(1+EXP((LN(1+Real_MC_30Y!$J$11)-0.5*Real_MC_30Y!$J$12^2)+Real_MC_30Y!$J$12*((RAND()+RAND()+RAND()+RAND()+RAND()+RAND()+RAND()+RAND()+RAND()+RAND()+RAND()+RAND())-6))-1)+Real_MC_30Y!J$58)</x:f>
        <x:v>3489311.3055967586</x:v>
      </x:c>
      <x:c r="K127" s="50" t="n">
        <x:f>MAX(0,J127*(1+EXP((LN(1+Real_MC_30Y!$J$11)-0.5*Real_MC_30Y!$J$12^2)+Real_MC_30Y!$J$12*((RAND()+RAND()+RAND()+RAND()+RAND()+RAND()+RAND()+RAND()+RAND()+RAND()+RAND()+RAND())-6))-1)+Real_MC_30Y!K$58)</x:f>
        <x:v>3503658.066448491</x:v>
      </x:c>
      <x:c r="L127" s="50" t="n">
        <x:f>MAX(0,K127*(1+EXP((LN(1+Real_MC_30Y!$J$11)-0.5*Real_MC_30Y!$J$12^2)+Real_MC_30Y!$J$12*((RAND()+RAND()+RAND()+RAND()+RAND()+RAND()+RAND()+RAND()+RAND()+RAND()+RAND()+RAND())-6))-1)+Real_MC_30Y!L$58)</x:f>
        <x:v>3173118.874956905</x:v>
      </x:c>
      <x:c r="M127" s="50" t="n">
        <x:f>MAX(0,L127*(1+EXP((LN(1+Real_MC_30Y!$J$11)-0.5*Real_MC_30Y!$J$12^2)+Real_MC_30Y!$J$12*((RAND()+RAND()+RAND()+RAND()+RAND()+RAND()+RAND()+RAND()+RAND()+RAND()+RAND()+RAND())-6))-1)+Real_MC_30Y!M$58)</x:f>
        <x:v>3386900.4800278354</x:v>
      </x:c>
      <x:c r="N127" s="50" t="n">
        <x:f>MAX(0,M127*(1+EXP((LN(1+Real_MC_30Y!$J$11)-0.5*Real_MC_30Y!$J$12^2)+Real_MC_30Y!$J$12*((RAND()+RAND()+RAND()+RAND()+RAND()+RAND()+RAND()+RAND()+RAND()+RAND()+RAND()+RAND())-6))-1)+Real_MC_30Y!N$58)</x:f>
        <x:v>4460731.063021031</x:v>
      </x:c>
      <x:c r="O127" s="50" t="n">
        <x:f>MAX(0,N127*(1+EXP((LN(1+Real_MC_30Y!$J$11)-0.5*Real_MC_30Y!$J$12^2)+Real_MC_30Y!$J$12*((RAND()+RAND()+RAND()+RAND()+RAND()+RAND()+RAND()+RAND()+RAND()+RAND()+RAND()+RAND())-6))-1)+Real_MC_30Y!O$58)</x:f>
        <x:v>5529929.1483604405</x:v>
      </x:c>
      <x:c r="P127" s="50" t="n">
        <x:f>MAX(0,O127*(1+EXP((LN(1+Real_MC_30Y!$J$11)-0.5*Real_MC_30Y!$J$12^2)+Real_MC_30Y!$J$12*((RAND()+RAND()+RAND()+RAND()+RAND()+RAND()+RAND()+RAND()+RAND()+RAND()+RAND()+RAND())-6))-1)+Real_MC_30Y!P$58)</x:f>
        <x:v>6631159.121108257</x:v>
      </x:c>
      <x:c r="Q127" s="50" t="n">
        <x:f>MAX(0,P127*(1+EXP((LN(1+Real_MC_30Y!$J$11)-0.5*Real_MC_30Y!$J$12^2)+Real_MC_30Y!$J$12*((RAND()+RAND()+RAND()+RAND()+RAND()+RAND()+RAND()+RAND()+RAND()+RAND()+RAND()+RAND())-6))-1)+Real_MC_30Y!Q$58)</x:f>
        <x:v>9159989.135839894</x:v>
      </x:c>
      <x:c r="R127" s="50" t="n">
        <x:f>MAX(0,Q127*(1+EXP((LN(1+Real_MC_30Y!$J$11)-0.5*Real_MC_30Y!$J$12^2)+Real_MC_30Y!$J$12*((RAND()+RAND()+RAND()+RAND()+RAND()+RAND()+RAND()+RAND()+RAND()+RAND()+RAND()+RAND())-6))-1)+Real_MC_30Y!R$58)</x:f>
        <x:v>9177585.97568543</x:v>
      </x:c>
      <x:c r="S127" s="50" t="n">
        <x:f>MAX(0,R127*(1+EXP((LN(1+Real_MC_30Y!$J$11)-0.5*Real_MC_30Y!$J$12^2)+Real_MC_30Y!$J$12*((RAND()+RAND()+RAND()+RAND()+RAND()+RAND()+RAND()+RAND()+RAND()+RAND()+RAND()+RAND())-6))-1)+Real_MC_30Y!S$58)</x:f>
        <x:v>8874402.077265687</x:v>
      </x:c>
      <x:c r="T127" s="50" t="n">
        <x:f>MAX(0,S127*(1+EXP((LN(1+Real_MC_30Y!$J$11)-0.5*Real_MC_30Y!$J$12^2)+Real_MC_30Y!$J$12*((RAND()+RAND()+RAND()+RAND()+RAND()+RAND()+RAND()+RAND()+RAND()+RAND()+RAND()+RAND())-6))-1)+Real_MC_30Y!T$58)</x:f>
        <x:v>7635180.774237143</x:v>
      </x:c>
      <x:c r="U127" s="50" t="n">
        <x:f>MAX(0,T127*(1+EXP((LN(1+Real_MC_30Y!$J$11)-0.5*Real_MC_30Y!$J$12^2)+Real_MC_30Y!$J$12*((RAND()+RAND()+RAND()+RAND()+RAND()+RAND()+RAND()+RAND()+RAND()+RAND()+RAND()+RAND())-6))-1)+Real_MC_30Y!U$58)</x:f>
        <x:v>7995976.484991934</x:v>
      </x:c>
      <x:c r="V127" s="50" t="n">
        <x:f>MAX(0,U127*(1+EXP((LN(1+Real_MC_30Y!$J$11)-0.5*Real_MC_30Y!$J$12^2)+Real_MC_30Y!$J$12*((RAND()+RAND()+RAND()+RAND()+RAND()+RAND()+RAND()+RAND()+RAND()+RAND()+RAND()+RAND())-6))-1)+Real_MC_30Y!V$58)</x:f>
        <x:v>8054416.203647369</x:v>
      </x:c>
      <x:c r="W127" s="50" t="n">
        <x:f>MAX(0,V127*(1+EXP((LN(1+Real_MC_30Y!$J$11)-0.5*Real_MC_30Y!$J$12^2)+Real_MC_30Y!$J$12*((RAND()+RAND()+RAND()+RAND()+RAND()+RAND()+RAND()+RAND()+RAND()+RAND()+RAND()+RAND())-6))-1)+Real_MC_30Y!W$58)</x:f>
        <x:v>6556473.50284619</x:v>
      </x:c>
      <x:c r="X127" s="50" t="n">
        <x:f>MAX(0,W127*(1+EXP((LN(1+Real_MC_30Y!$J$11)-0.5*Real_MC_30Y!$J$12^2)+Real_MC_30Y!$J$12*((RAND()+RAND()+RAND()+RAND()+RAND()+RAND()+RAND()+RAND()+RAND()+RAND()+RAND()+RAND())-6))-1)+Real_MC_30Y!X$58)</x:f>
        <x:v>8375566.558195865</x:v>
      </x:c>
      <x:c r="Y127" s="50" t="n">
        <x:f>MAX(0,X127*(1+EXP((LN(1+Real_MC_30Y!$J$11)-0.5*Real_MC_30Y!$J$12^2)+Real_MC_30Y!$J$12*((RAND()+RAND()+RAND()+RAND()+RAND()+RAND()+RAND()+RAND()+RAND()+RAND()+RAND()+RAND())-6))-1)+Real_MC_30Y!Y$58)</x:f>
        <x:v>9466697.080628732</x:v>
      </x:c>
      <x:c r="Z127" s="50" t="n">
        <x:f>MAX(0,Y127*(1+EXP((LN(1+Real_MC_30Y!$J$11)-0.5*Real_MC_30Y!$J$12^2)+Real_MC_30Y!$J$12*((RAND()+RAND()+RAND()+RAND()+RAND()+RAND()+RAND()+RAND()+RAND()+RAND()+RAND()+RAND())-6))-1)+Real_MC_30Y!Z$58)</x:f>
        <x:v>8962797.671441296</x:v>
      </x:c>
      <x:c r="AA127" s="50" t="n">
        <x:f>MAX(0,Z127*(1+EXP((LN(1+Real_MC_30Y!$J$11)-0.5*Real_MC_30Y!$J$12^2)+Real_MC_30Y!$J$12*((RAND()+RAND()+RAND()+RAND()+RAND()+RAND()+RAND()+RAND()+RAND()+RAND()+RAND()+RAND())-6))-1)+Real_MC_30Y!AA$58)</x:f>
        <x:v>11714347.704374101</x:v>
      </x:c>
      <x:c r="AB127" s="50" t="n">
        <x:f>MAX(0,AA127*(1+EXP((LN(1+Real_MC_30Y!$J$11)-0.5*Real_MC_30Y!$J$12^2)+Real_MC_30Y!$J$12*((RAND()+RAND()+RAND()+RAND()+RAND()+RAND()+RAND()+RAND()+RAND()+RAND()+RAND()+RAND())-6))-1)+Real_MC_30Y!AB$58)</x:f>
        <x:v>12130268.402429542</x:v>
      </x:c>
      <x:c r="AC127" s="50" t="n">
        <x:f>MAX(0,AB127*(1+EXP((LN(1+Real_MC_30Y!$J$11)-0.5*Real_MC_30Y!$J$12^2)+Real_MC_30Y!$J$12*((RAND()+RAND()+RAND()+RAND()+RAND()+RAND()+RAND()+RAND()+RAND()+RAND()+RAND()+RAND())-6))-1)+Real_MC_30Y!AC$58)</x:f>
        <x:v>15420436.593583575</x:v>
      </x:c>
      <x:c r="AD127" s="50" t="n">
        <x:f>MAX(0,AC127*(1+EXP((LN(1+Real_MC_30Y!$J$11)-0.5*Real_MC_30Y!$J$12^2)+Real_MC_30Y!$J$12*((RAND()+RAND()+RAND()+RAND()+RAND()+RAND()+RAND()+RAND()+RAND()+RAND()+RAND()+RAND())-6))-1)+Real_MC_30Y!AD$58)</x:f>
        <x:v>14338312.338794345</x:v>
      </x:c>
      <x:c r="AE127" s="50" t="n">
        <x:f>MAX(0,AD127*(1+EXP((LN(1+Real_MC_30Y!$J$11)-0.5*Real_MC_30Y!$J$12^2)+Real_MC_30Y!$J$12*((RAND()+RAND()+RAND()+RAND()+RAND()+RAND()+RAND()+RAND()+RAND()+RAND()+RAND()+RAND())-6))-1)+Real_MC_30Y!AE$58)</x:f>
        <x:v>17322510.04288142</x:v>
      </x:c>
      <x:c r="AF127" s="50" t="n">
        <x:f>MAX(0,AE127*(1+EXP((LN(1+Real_MC_30Y!$J$11)-0.5*Real_MC_30Y!$J$12^2)+Real_MC_30Y!$J$12*((RAND()+RAND()+RAND()+RAND()+RAND()+RAND()+RAND()+RAND()+RAND()+RAND()+RAND()+RAND())-6))-1)+Real_MC_30Y!AF$58)</x:f>
        <x:v>22798388.055818815</x:v>
      </x:c>
    </x:row>
    <x:row r="128">
      <x:c r="A128">
        <x:v>124</x:v>
      </x:c>
      <x:c r="B128" s="50" t="n">
        <x:f>MAX(0,Liquidity_30Y!$C$14+Real_MC_30Y!B$57-Real_MC_30Y!B$56)</x:f>
        <x:v>1029031.25</x:v>
      </x:c>
      <x:c r="C128" s="50" t="n">
        <x:f>MAX(0,B128*(1+EXP((LN(1+Real_MC_30Y!$J$11)-0.5*Real_MC_30Y!$J$12^2)+Real_MC_30Y!$J$12*((RAND()+RAND()+RAND()+RAND()+RAND()+RAND()+RAND()+RAND()+RAND()+RAND()+RAND()+RAND())-6))-1)+Real_MC_30Y!C$58)</x:f>
        <x:v>1505285.8143150639</x:v>
      </x:c>
      <x:c r="D128" s="50" t="n">
        <x:f>MAX(0,C128*(1+EXP((LN(1+Real_MC_30Y!$J$11)-0.5*Real_MC_30Y!$J$12^2)+Real_MC_30Y!$J$12*((RAND()+RAND()+RAND()+RAND()+RAND()+RAND()+RAND()+RAND()+RAND()+RAND()+RAND()+RAND())-6))-1)+Real_MC_30Y!D$58)</x:f>
        <x:v>1503108.7462414557</x:v>
      </x:c>
      <x:c r="E128" s="50" t="n">
        <x:f>MAX(0,D128*(1+EXP((LN(1+Real_MC_30Y!$J$11)-0.5*Real_MC_30Y!$J$12^2)+Real_MC_30Y!$J$12*((RAND()+RAND()+RAND()+RAND()+RAND()+RAND()+RAND()+RAND()+RAND()+RAND()+RAND()+RAND())-6))-1)+Real_MC_30Y!E$58)</x:f>
        <x:v>1617287.4432425664</x:v>
      </x:c>
      <x:c r="F128" s="50" t="n">
        <x:f>MAX(0,E128*(1+EXP((LN(1+Real_MC_30Y!$J$11)-0.5*Real_MC_30Y!$J$12^2)+Real_MC_30Y!$J$12*((RAND()+RAND()+RAND()+RAND()+RAND()+RAND()+RAND()+RAND()+RAND()+RAND()+RAND()+RAND())-6))-1)+Real_MC_30Y!F$58)</x:f>
        <x:v>1920112.8613863876</x:v>
      </x:c>
      <x:c r="G128" s="50" t="n">
        <x:f>MAX(0,F128*(1+EXP((LN(1+Real_MC_30Y!$J$11)-0.5*Real_MC_30Y!$J$12^2)+Real_MC_30Y!$J$12*((RAND()+RAND()+RAND()+RAND()+RAND()+RAND()+RAND()+RAND()+RAND()+RAND()+RAND()+RAND())-6))-1)+Real_MC_30Y!G$58)</x:f>
        <x:v>2819579.153239066</x:v>
      </x:c>
      <x:c r="H128" s="50" t="n">
        <x:f>MAX(0,G128*(1+EXP((LN(1+Real_MC_30Y!$J$11)-0.5*Real_MC_30Y!$J$12^2)+Real_MC_30Y!$J$12*((RAND()+RAND()+RAND()+RAND()+RAND()+RAND()+RAND()+RAND()+RAND()+RAND()+RAND()+RAND())-6))-1)+Real_MC_30Y!H$58)</x:f>
        <x:v>2681901.6051888145</x:v>
      </x:c>
      <x:c r="I128" s="50" t="n">
        <x:f>MAX(0,H128*(1+EXP((LN(1+Real_MC_30Y!$J$11)-0.5*Real_MC_30Y!$J$12^2)+Real_MC_30Y!$J$12*((RAND()+RAND()+RAND()+RAND()+RAND()+RAND()+RAND()+RAND()+RAND()+RAND()+RAND()+RAND())-6))-1)+Real_MC_30Y!I$58)</x:f>
        <x:v>3280880.084114333</x:v>
      </x:c>
      <x:c r="J128" s="50" t="n">
        <x:f>MAX(0,I128*(1+EXP((LN(1+Real_MC_30Y!$J$11)-0.5*Real_MC_30Y!$J$12^2)+Real_MC_30Y!$J$12*((RAND()+RAND()+RAND()+RAND()+RAND()+RAND()+RAND()+RAND()+RAND()+RAND()+RAND()+RAND())-6))-1)+Real_MC_30Y!J$58)</x:f>
        <x:v>3377133.8924145997</x:v>
      </x:c>
      <x:c r="K128" s="50" t="n">
        <x:f>MAX(0,J128*(1+EXP((LN(1+Real_MC_30Y!$J$11)-0.5*Real_MC_30Y!$J$12^2)+Real_MC_30Y!$J$12*((RAND()+RAND()+RAND()+RAND()+RAND()+RAND()+RAND()+RAND()+RAND()+RAND()+RAND()+RAND())-6))-1)+Real_MC_30Y!K$58)</x:f>
        <x:v>3002210.870692051</x:v>
      </x:c>
      <x:c r="L128" s="50" t="n">
        <x:f>MAX(0,K128*(1+EXP((LN(1+Real_MC_30Y!$J$11)-0.5*Real_MC_30Y!$J$12^2)+Real_MC_30Y!$J$12*((RAND()+RAND()+RAND()+RAND()+RAND()+RAND()+RAND()+RAND()+RAND()+RAND()+RAND()+RAND())-6))-1)+Real_MC_30Y!L$58)</x:f>
        <x:v>3268545.771648242</x:v>
      </x:c>
      <x:c r="M128" s="50" t="n">
        <x:f>MAX(0,L128*(1+EXP((LN(1+Real_MC_30Y!$J$11)-0.5*Real_MC_30Y!$J$12^2)+Real_MC_30Y!$J$12*((RAND()+RAND()+RAND()+RAND()+RAND()+RAND()+RAND()+RAND()+RAND()+RAND()+RAND()+RAND())-6))-1)+Real_MC_30Y!M$58)</x:f>
        <x:v>3669506.983001764</x:v>
      </x:c>
      <x:c r="N128" s="50" t="n">
        <x:f>MAX(0,M128*(1+EXP((LN(1+Real_MC_30Y!$J$11)-0.5*Real_MC_30Y!$J$12^2)+Real_MC_30Y!$J$12*((RAND()+RAND()+RAND()+RAND()+RAND()+RAND()+RAND()+RAND()+RAND()+RAND()+RAND()+RAND())-6))-1)+Real_MC_30Y!N$58)</x:f>
        <x:v>3597095.564064602</x:v>
      </x:c>
      <x:c r="O128" s="50" t="n">
        <x:f>MAX(0,N128*(1+EXP((LN(1+Real_MC_30Y!$J$11)-0.5*Real_MC_30Y!$J$12^2)+Real_MC_30Y!$J$12*((RAND()+RAND()+RAND()+RAND()+RAND()+RAND()+RAND()+RAND()+RAND()+RAND()+RAND()+RAND())-6))-1)+Real_MC_30Y!O$58)</x:f>
        <x:v>3348913.1456525926</x:v>
      </x:c>
      <x:c r="P128" s="50" t="n">
        <x:f>MAX(0,O128*(1+EXP((LN(1+Real_MC_30Y!$J$11)-0.5*Real_MC_30Y!$J$12^2)+Real_MC_30Y!$J$12*((RAND()+RAND()+RAND()+RAND()+RAND()+RAND()+RAND()+RAND()+RAND()+RAND()+RAND()+RAND())-6))-1)+Real_MC_30Y!P$58)</x:f>
        <x:v>3215108.567384167</x:v>
      </x:c>
      <x:c r="Q128" s="50" t="n">
        <x:f>MAX(0,P128*(1+EXP((LN(1+Real_MC_30Y!$J$11)-0.5*Real_MC_30Y!$J$12^2)+Real_MC_30Y!$J$12*((RAND()+RAND()+RAND()+RAND()+RAND()+RAND()+RAND()+RAND()+RAND()+RAND()+RAND()+RAND())-6))-1)+Real_MC_30Y!Q$58)</x:f>
        <x:v>2781763.191692252</x:v>
      </x:c>
      <x:c r="R128" s="50" t="n">
        <x:f>MAX(0,Q128*(1+EXP((LN(1+Real_MC_30Y!$J$11)-0.5*Real_MC_30Y!$J$12^2)+Real_MC_30Y!$J$12*((RAND()+RAND()+RAND()+RAND()+RAND()+RAND()+RAND()+RAND()+RAND()+RAND()+RAND()+RAND())-6))-1)+Real_MC_30Y!R$58)</x:f>
        <x:v>3107807.884543967</x:v>
      </x:c>
      <x:c r="S128" s="50" t="n">
        <x:f>MAX(0,R128*(1+EXP((LN(1+Real_MC_30Y!$J$11)-0.5*Real_MC_30Y!$J$12^2)+Real_MC_30Y!$J$12*((RAND()+RAND()+RAND()+RAND()+RAND()+RAND()+RAND()+RAND()+RAND()+RAND()+RAND()+RAND())-6))-1)+Real_MC_30Y!S$58)</x:f>
        <x:v>3163279.3795129554</x:v>
      </x:c>
      <x:c r="T128" s="50" t="n">
        <x:f>MAX(0,S128*(1+EXP((LN(1+Real_MC_30Y!$J$11)-0.5*Real_MC_30Y!$J$12^2)+Real_MC_30Y!$J$12*((RAND()+RAND()+RAND()+RAND()+RAND()+RAND()+RAND()+RAND()+RAND()+RAND()+RAND()+RAND())-6))-1)+Real_MC_30Y!T$58)</x:f>
        <x:v>3643793.7105394905</x:v>
      </x:c>
      <x:c r="U128" s="50" t="n">
        <x:f>MAX(0,T128*(1+EXP((LN(1+Real_MC_30Y!$J$11)-0.5*Real_MC_30Y!$J$12^2)+Real_MC_30Y!$J$12*((RAND()+RAND()+RAND()+RAND()+RAND()+RAND()+RAND()+RAND()+RAND()+RAND()+RAND()+RAND())-6))-1)+Real_MC_30Y!U$58)</x:f>
        <x:v>3277082.750539023</x:v>
      </x:c>
      <x:c r="V128" s="50" t="n">
        <x:f>MAX(0,U128*(1+EXP((LN(1+Real_MC_30Y!$J$11)-0.5*Real_MC_30Y!$J$12^2)+Real_MC_30Y!$J$12*((RAND()+RAND()+RAND()+RAND()+RAND()+RAND()+RAND()+RAND()+RAND()+RAND()+RAND()+RAND())-6))-1)+Real_MC_30Y!V$58)</x:f>
        <x:v>3778032.5135141322</x:v>
      </x:c>
      <x:c r="W128" s="50" t="n">
        <x:f>MAX(0,V128*(1+EXP((LN(1+Real_MC_30Y!$J$11)-0.5*Real_MC_30Y!$J$12^2)+Real_MC_30Y!$J$12*((RAND()+RAND()+RAND()+RAND()+RAND()+RAND()+RAND()+RAND()+RAND()+RAND()+RAND()+RAND())-6))-1)+Real_MC_30Y!W$58)</x:f>
        <x:v>4282153.354459796</x:v>
      </x:c>
      <x:c r="X128" s="50" t="n">
        <x:f>MAX(0,W128*(1+EXP((LN(1+Real_MC_30Y!$J$11)-0.5*Real_MC_30Y!$J$12^2)+Real_MC_30Y!$J$12*((RAND()+RAND()+RAND()+RAND()+RAND()+RAND()+RAND()+RAND()+RAND()+RAND()+RAND()+RAND())-6))-1)+Real_MC_30Y!X$58)</x:f>
        <x:v>4727221.39360988</x:v>
      </x:c>
      <x:c r="Y128" s="50" t="n">
        <x:f>MAX(0,X128*(1+EXP((LN(1+Real_MC_30Y!$J$11)-0.5*Real_MC_30Y!$J$12^2)+Real_MC_30Y!$J$12*((RAND()+RAND()+RAND()+RAND()+RAND()+RAND()+RAND()+RAND()+RAND()+RAND()+RAND()+RAND())-6))-1)+Real_MC_30Y!Y$58)</x:f>
        <x:v>5045905.987342548</x:v>
      </x:c>
      <x:c r="Z128" s="50" t="n">
        <x:f>MAX(0,Y128*(1+EXP((LN(1+Real_MC_30Y!$J$11)-0.5*Real_MC_30Y!$J$12^2)+Real_MC_30Y!$J$12*((RAND()+RAND()+RAND()+RAND()+RAND()+RAND()+RAND()+RAND()+RAND()+RAND()+RAND()+RAND())-6))-1)+Real_MC_30Y!Z$58)</x:f>
        <x:v>4288111.965333556</x:v>
      </x:c>
      <x:c r="AA128" s="50" t="n">
        <x:f>MAX(0,Z128*(1+EXP((LN(1+Real_MC_30Y!$J$11)-0.5*Real_MC_30Y!$J$12^2)+Real_MC_30Y!$J$12*((RAND()+RAND()+RAND()+RAND()+RAND()+RAND()+RAND()+RAND()+RAND()+RAND()+RAND()+RAND())-6))-1)+Real_MC_30Y!AA$58)</x:f>
        <x:v>4346520.595042051</x:v>
      </x:c>
      <x:c r="AB128" s="50" t="n">
        <x:f>MAX(0,AA128*(1+EXP((LN(1+Real_MC_30Y!$J$11)-0.5*Real_MC_30Y!$J$12^2)+Real_MC_30Y!$J$12*((RAND()+RAND()+RAND()+RAND()+RAND()+RAND()+RAND()+RAND()+RAND()+RAND()+RAND()+RAND())-6))-1)+Real_MC_30Y!AB$58)</x:f>
        <x:v>4581789.468881529</x:v>
      </x:c>
      <x:c r="AC128" s="50" t="n">
        <x:f>MAX(0,AB128*(1+EXP((LN(1+Real_MC_30Y!$J$11)-0.5*Real_MC_30Y!$J$12^2)+Real_MC_30Y!$J$12*((RAND()+RAND()+RAND()+RAND()+RAND()+RAND()+RAND()+RAND()+RAND()+RAND()+RAND()+RAND())-6))-1)+Real_MC_30Y!AC$58)</x:f>
        <x:v>4331443.875602351</x:v>
      </x:c>
      <x:c r="AD128" s="50" t="n">
        <x:f>MAX(0,AC128*(1+EXP((LN(1+Real_MC_30Y!$J$11)-0.5*Real_MC_30Y!$J$12^2)+Real_MC_30Y!$J$12*((RAND()+RAND()+RAND()+RAND()+RAND()+RAND()+RAND()+RAND()+RAND()+RAND()+RAND()+RAND())-6))-1)+Real_MC_30Y!AD$58)</x:f>
        <x:v>3966493.407597634</x:v>
      </x:c>
      <x:c r="AE128" s="50" t="n">
        <x:f>MAX(0,AD128*(1+EXP((LN(1+Real_MC_30Y!$J$11)-0.5*Real_MC_30Y!$J$12^2)+Real_MC_30Y!$J$12*((RAND()+RAND()+RAND()+RAND()+RAND()+RAND()+RAND()+RAND()+RAND()+RAND()+RAND()+RAND())-6))-1)+Real_MC_30Y!AE$58)</x:f>
        <x:v>5851443.807408449</x:v>
      </x:c>
      <x:c r="AF128" s="50" t="n">
        <x:f>MAX(0,AE128*(1+EXP((LN(1+Real_MC_30Y!$J$11)-0.5*Real_MC_30Y!$J$12^2)+Real_MC_30Y!$J$12*((RAND()+RAND()+RAND()+RAND()+RAND()+RAND()+RAND()+RAND()+RAND()+RAND()+RAND()+RAND())-6))-1)+Real_MC_30Y!AF$58)</x:f>
        <x:v>5992229.072615121</x:v>
      </x:c>
    </x:row>
    <x:row r="129">
      <x:c r="A129">
        <x:v>125</x:v>
      </x:c>
      <x:c r="B129" s="50" t="n">
        <x:f>MAX(0,Liquidity_30Y!$C$14+Real_MC_30Y!B$57-Real_MC_30Y!B$56)</x:f>
        <x:v>1029031.25</x:v>
      </x:c>
      <x:c r="C129" s="50" t="n">
        <x:f>MAX(0,B129*(1+EXP((LN(1+Real_MC_30Y!$J$11)-0.5*Real_MC_30Y!$J$12^2)+Real_MC_30Y!$J$12*((RAND()+RAND()+RAND()+RAND()+RAND()+RAND()+RAND()+RAND()+RAND()+RAND()+RAND()+RAND())-6))-1)+Real_MC_30Y!C$58)</x:f>
        <x:v>1330570.6401156392</x:v>
      </x:c>
      <x:c r="D129" s="50" t="n">
        <x:f>MAX(0,C129*(1+EXP((LN(1+Real_MC_30Y!$J$11)-0.5*Real_MC_30Y!$J$12^2)+Real_MC_30Y!$J$12*((RAND()+RAND()+RAND()+RAND()+RAND()+RAND()+RAND()+RAND()+RAND()+RAND()+RAND()+RAND())-6))-1)+Real_MC_30Y!D$58)</x:f>
        <x:v>936687.3912769309</x:v>
      </x:c>
      <x:c r="E129" s="50" t="n">
        <x:f>MAX(0,D129*(1+EXP((LN(1+Real_MC_30Y!$J$11)-0.5*Real_MC_30Y!$J$12^2)+Real_MC_30Y!$J$12*((RAND()+RAND()+RAND()+RAND()+RAND()+RAND()+RAND()+RAND()+RAND()+RAND()+RAND()+RAND())-6))-1)+Real_MC_30Y!E$58)</x:f>
        <x:v>882494.7029481017</x:v>
      </x:c>
      <x:c r="F129" s="50" t="n">
        <x:f>MAX(0,E129*(1+EXP((LN(1+Real_MC_30Y!$J$11)-0.5*Real_MC_30Y!$J$12^2)+Real_MC_30Y!$J$12*((RAND()+RAND()+RAND()+RAND()+RAND()+RAND()+RAND()+RAND()+RAND()+RAND()+RAND()+RAND())-6))-1)+Real_MC_30Y!F$58)</x:f>
        <x:v>783872.2793796271</x:v>
      </x:c>
      <x:c r="G129" s="50" t="n">
        <x:f>MAX(0,F129*(1+EXP((LN(1+Real_MC_30Y!$J$11)-0.5*Real_MC_30Y!$J$12^2)+Real_MC_30Y!$J$12*((RAND()+RAND()+RAND()+RAND()+RAND()+RAND()+RAND()+RAND()+RAND()+RAND()+RAND()+RAND())-6))-1)+Real_MC_30Y!G$58)</x:f>
        <x:v>795961.6249823187</x:v>
      </x:c>
      <x:c r="H129" s="50" t="n">
        <x:f>MAX(0,G129*(1+EXP((LN(1+Real_MC_30Y!$J$11)-0.5*Real_MC_30Y!$J$12^2)+Real_MC_30Y!$J$12*((RAND()+RAND()+RAND()+RAND()+RAND()+RAND()+RAND()+RAND()+RAND()+RAND()+RAND()+RAND())-6))-1)+Real_MC_30Y!H$58)</x:f>
        <x:v>587035.5512533009</x:v>
      </x:c>
      <x:c r="I129" s="50" t="n">
        <x:f>MAX(0,H129*(1+EXP((LN(1+Real_MC_30Y!$J$11)-0.5*Real_MC_30Y!$J$12^2)+Real_MC_30Y!$J$12*((RAND()+RAND()+RAND()+RAND()+RAND()+RAND()+RAND()+RAND()+RAND()+RAND()+RAND()+RAND())-6))-1)+Real_MC_30Y!I$58)</x:f>
        <x:v>610234.2532064522</x:v>
      </x:c>
      <x:c r="J129" s="50" t="n">
        <x:f>MAX(0,I129*(1+EXP((LN(1+Real_MC_30Y!$J$11)-0.5*Real_MC_30Y!$J$12^2)+Real_MC_30Y!$J$12*((RAND()+RAND()+RAND()+RAND()+RAND()+RAND()+RAND()+RAND()+RAND()+RAND()+RAND()+RAND())-6))-1)+Real_MC_30Y!J$58)</x:f>
        <x:v>556913.1244558698</x:v>
      </x:c>
      <x:c r="K129" s="50" t="n">
        <x:f>MAX(0,J129*(1+EXP((LN(1+Real_MC_30Y!$J$11)-0.5*Real_MC_30Y!$J$12^2)+Real_MC_30Y!$J$12*((RAND()+RAND()+RAND()+RAND()+RAND()+RAND()+RAND()+RAND()+RAND()+RAND()+RAND()+RAND())-6))-1)+Real_MC_30Y!K$58)</x:f>
        <x:v>651927.9830797588</x:v>
      </x:c>
      <x:c r="L129" s="50" t="n">
        <x:f>MAX(0,K129*(1+EXP((LN(1+Real_MC_30Y!$J$11)-0.5*Real_MC_30Y!$J$12^2)+Real_MC_30Y!$J$12*((RAND()+RAND()+RAND()+RAND()+RAND()+RAND()+RAND()+RAND()+RAND()+RAND()+RAND()+RAND())-6))-1)+Real_MC_30Y!L$58)</x:f>
        <x:v>856315.649979172</x:v>
      </x:c>
      <x:c r="M129" s="50" t="n">
        <x:f>MAX(0,L129*(1+EXP((LN(1+Real_MC_30Y!$J$11)-0.5*Real_MC_30Y!$J$12^2)+Real_MC_30Y!$J$12*((RAND()+RAND()+RAND()+RAND()+RAND()+RAND()+RAND()+RAND()+RAND()+RAND()+RAND()+RAND())-6))-1)+Real_MC_30Y!M$58)</x:f>
        <x:v>960080.4313888649</x:v>
      </x:c>
      <x:c r="N129" s="50" t="n">
        <x:f>MAX(0,M129*(1+EXP((LN(1+Real_MC_30Y!$J$11)-0.5*Real_MC_30Y!$J$12^2)+Real_MC_30Y!$J$12*((RAND()+RAND()+RAND()+RAND()+RAND()+RAND()+RAND()+RAND()+RAND()+RAND()+RAND()+RAND())-6))-1)+Real_MC_30Y!N$58)</x:f>
        <x:v>1072096.9962122296</x:v>
      </x:c>
      <x:c r="O129" s="50" t="n">
        <x:f>MAX(0,N129*(1+EXP((LN(1+Real_MC_30Y!$J$11)-0.5*Real_MC_30Y!$J$12^2)+Real_MC_30Y!$J$12*((RAND()+RAND()+RAND()+RAND()+RAND()+RAND()+RAND()+RAND()+RAND()+RAND()+RAND()+RAND())-6))-1)+Real_MC_30Y!O$58)</x:f>
        <x:v>862334.565711804</x:v>
      </x:c>
      <x:c r="P129" s="50" t="n">
        <x:f>MAX(0,O129*(1+EXP((LN(1+Real_MC_30Y!$J$11)-0.5*Real_MC_30Y!$J$12^2)+Real_MC_30Y!$J$12*((RAND()+RAND()+RAND()+RAND()+RAND()+RAND()+RAND()+RAND()+RAND()+RAND()+RAND()+RAND())-6))-1)+Real_MC_30Y!P$58)</x:f>
        <x:v>965355.5988377981</x:v>
      </x:c>
      <x:c r="Q129" s="50" t="n">
        <x:f>MAX(0,P129*(1+EXP((LN(1+Real_MC_30Y!$J$11)-0.5*Real_MC_30Y!$J$12^2)+Real_MC_30Y!$J$12*((RAND()+RAND()+RAND()+RAND()+RAND()+RAND()+RAND()+RAND()+RAND()+RAND()+RAND()+RAND())-6))-1)+Real_MC_30Y!Q$58)</x:f>
        <x:v>1062644.6767629292</x:v>
      </x:c>
      <x:c r="R129" s="50" t="n">
        <x:f>MAX(0,Q129*(1+EXP((LN(1+Real_MC_30Y!$J$11)-0.5*Real_MC_30Y!$J$12^2)+Real_MC_30Y!$J$12*((RAND()+RAND()+RAND()+RAND()+RAND()+RAND()+RAND()+RAND()+RAND()+RAND()+RAND()+RAND())-6))-1)+Real_MC_30Y!R$58)</x:f>
        <x:v>1359187.822400855</x:v>
      </x:c>
      <x:c r="S129" s="50" t="n">
        <x:f>MAX(0,R129*(1+EXP((LN(1+Real_MC_30Y!$J$11)-0.5*Real_MC_30Y!$J$12^2)+Real_MC_30Y!$J$12*((RAND()+RAND()+RAND()+RAND()+RAND()+RAND()+RAND()+RAND()+RAND()+RAND()+RAND()+RAND())-6))-1)+Real_MC_30Y!S$58)</x:f>
        <x:v>1326011.7107599364</x:v>
      </x:c>
      <x:c r="T129" s="50" t="n">
        <x:f>MAX(0,S129*(1+EXP((LN(1+Real_MC_30Y!$J$11)-0.5*Real_MC_30Y!$J$12^2)+Real_MC_30Y!$J$12*((RAND()+RAND()+RAND()+RAND()+RAND()+RAND()+RAND()+RAND()+RAND()+RAND()+RAND()+RAND())-6))-1)+Real_MC_30Y!T$58)</x:f>
        <x:v>1741392.492812343</x:v>
      </x:c>
      <x:c r="U129" s="50" t="n">
        <x:f>MAX(0,T129*(1+EXP((LN(1+Real_MC_30Y!$J$11)-0.5*Real_MC_30Y!$J$12^2)+Real_MC_30Y!$J$12*((RAND()+RAND()+RAND()+RAND()+RAND()+RAND()+RAND()+RAND()+RAND()+RAND()+RAND()+RAND())-6))-1)+Real_MC_30Y!U$58)</x:f>
        <x:v>1897316.2568772007</x:v>
      </x:c>
      <x:c r="V129" s="50" t="n">
        <x:f>MAX(0,U129*(1+EXP((LN(1+Real_MC_30Y!$J$11)-0.5*Real_MC_30Y!$J$12^2)+Real_MC_30Y!$J$12*((RAND()+RAND()+RAND()+RAND()+RAND()+RAND()+RAND()+RAND()+RAND()+RAND()+RAND()+RAND())-6))-1)+Real_MC_30Y!V$58)</x:f>
        <x:v>1994391.7908968884</x:v>
      </x:c>
      <x:c r="W129" s="50" t="n">
        <x:f>MAX(0,V129*(1+EXP((LN(1+Real_MC_30Y!$J$11)-0.5*Real_MC_30Y!$J$12^2)+Real_MC_30Y!$J$12*((RAND()+RAND()+RAND()+RAND()+RAND()+RAND()+RAND()+RAND()+RAND()+RAND()+RAND()+RAND())-6))-1)+Real_MC_30Y!W$58)</x:f>
        <x:v>2211532.4515310945</x:v>
      </x:c>
      <x:c r="X129" s="50" t="n">
        <x:f>MAX(0,W129*(1+EXP((LN(1+Real_MC_30Y!$J$11)-0.5*Real_MC_30Y!$J$12^2)+Real_MC_30Y!$J$12*((RAND()+RAND()+RAND()+RAND()+RAND()+RAND()+RAND()+RAND()+RAND()+RAND()+RAND()+RAND())-6))-1)+Real_MC_30Y!X$58)</x:f>
        <x:v>2112812.600950551</x:v>
      </x:c>
      <x:c r="Y129" s="50" t="n">
        <x:f>MAX(0,X129*(1+EXP((LN(1+Real_MC_30Y!$J$11)-0.5*Real_MC_30Y!$J$12^2)+Real_MC_30Y!$J$12*((RAND()+RAND()+RAND()+RAND()+RAND()+RAND()+RAND()+RAND()+RAND()+RAND()+RAND()+RAND())-6))-1)+Real_MC_30Y!Y$58)</x:f>
        <x:v>2717547.876699449</x:v>
      </x:c>
      <x:c r="Z129" s="50" t="n">
        <x:f>MAX(0,Y129*(1+EXP((LN(1+Real_MC_30Y!$J$11)-0.5*Real_MC_30Y!$J$12^2)+Real_MC_30Y!$J$12*((RAND()+RAND()+RAND()+RAND()+RAND()+RAND()+RAND()+RAND()+RAND()+RAND()+RAND()+RAND())-6))-1)+Real_MC_30Y!Z$58)</x:f>
        <x:v>2821403.258122899</x:v>
      </x:c>
      <x:c r="AA129" s="50" t="n">
        <x:f>MAX(0,Z129*(1+EXP((LN(1+Real_MC_30Y!$J$11)-0.5*Real_MC_30Y!$J$12^2)+Real_MC_30Y!$J$12*((RAND()+RAND()+RAND()+RAND()+RAND()+RAND()+RAND()+RAND()+RAND()+RAND()+RAND()+RAND())-6))-1)+Real_MC_30Y!AA$58)</x:f>
        <x:v>2932759.0527054695</x:v>
      </x:c>
      <x:c r="AB129" s="50" t="n">
        <x:f>MAX(0,AA129*(1+EXP((LN(1+Real_MC_30Y!$J$11)-0.5*Real_MC_30Y!$J$12^2)+Real_MC_30Y!$J$12*((RAND()+RAND()+RAND()+RAND()+RAND()+RAND()+RAND()+RAND()+RAND()+RAND()+RAND()+RAND())-6))-1)+Real_MC_30Y!AB$58)</x:f>
        <x:v>3581679.719493923</x:v>
      </x:c>
      <x:c r="AC129" s="50" t="n">
        <x:f>MAX(0,AB129*(1+EXP((LN(1+Real_MC_30Y!$J$11)-0.5*Real_MC_30Y!$J$12^2)+Real_MC_30Y!$J$12*((RAND()+RAND()+RAND()+RAND()+RAND()+RAND()+RAND()+RAND()+RAND()+RAND()+RAND()+RAND())-6))-1)+Real_MC_30Y!AC$58)</x:f>
        <x:v>5142793.141154168</x:v>
      </x:c>
      <x:c r="AD129" s="50" t="n">
        <x:f>MAX(0,AC129*(1+EXP((LN(1+Real_MC_30Y!$J$11)-0.5*Real_MC_30Y!$J$12^2)+Real_MC_30Y!$J$12*((RAND()+RAND()+RAND()+RAND()+RAND()+RAND()+RAND()+RAND()+RAND()+RAND()+RAND()+RAND())-6))-1)+Real_MC_30Y!AD$58)</x:f>
        <x:v>5887473.932039887</x:v>
      </x:c>
      <x:c r="AE129" s="50" t="n">
        <x:f>MAX(0,AD129*(1+EXP((LN(1+Real_MC_30Y!$J$11)-0.5*Real_MC_30Y!$J$12^2)+Real_MC_30Y!$J$12*((RAND()+RAND()+RAND()+RAND()+RAND()+RAND()+RAND()+RAND()+RAND()+RAND()+RAND()+RAND())-6))-1)+Real_MC_30Y!AE$58)</x:f>
        <x:v>5896932.123338524</x:v>
      </x:c>
      <x:c r="AF129" s="50" t="n">
        <x:f>MAX(0,AE129*(1+EXP((LN(1+Real_MC_30Y!$J$11)-0.5*Real_MC_30Y!$J$12^2)+Real_MC_30Y!$J$12*((RAND()+RAND()+RAND()+RAND()+RAND()+RAND()+RAND()+RAND()+RAND()+RAND()+RAND()+RAND())-6))-1)+Real_MC_30Y!AF$58)</x:f>
        <x:v>7085683.614995565</x:v>
      </x:c>
    </x:row>
    <x:row r="130">
      <x:c r="A130">
        <x:v>126</x:v>
      </x:c>
      <x:c r="B130" s="50" t="n">
        <x:f>MAX(0,Liquidity_30Y!$C$14+Real_MC_30Y!B$57-Real_MC_30Y!B$56)</x:f>
        <x:v>1029031.25</x:v>
      </x:c>
      <x:c r="C130" s="50" t="n">
        <x:f>MAX(0,B130*(1+EXP((LN(1+Real_MC_30Y!$J$11)-0.5*Real_MC_30Y!$J$12^2)+Real_MC_30Y!$J$12*((RAND()+RAND()+RAND()+RAND()+RAND()+RAND()+RAND()+RAND()+RAND()+RAND()+RAND()+RAND())-6))-1)+Real_MC_30Y!C$58)</x:f>
        <x:v>1015367.6504533032</x:v>
      </x:c>
      <x:c r="D130" s="50" t="n">
        <x:f>MAX(0,C130*(1+EXP((LN(1+Real_MC_30Y!$J$11)-0.5*Real_MC_30Y!$J$12^2)+Real_MC_30Y!$J$12*((RAND()+RAND()+RAND()+RAND()+RAND()+RAND()+RAND()+RAND()+RAND()+RAND()+RAND()+RAND())-6))-1)+Real_MC_30Y!D$58)</x:f>
        <x:v>1165869.1643174153</x:v>
      </x:c>
      <x:c r="E130" s="50" t="n">
        <x:f>MAX(0,D130*(1+EXP((LN(1+Real_MC_30Y!$J$11)-0.5*Real_MC_30Y!$J$12^2)+Real_MC_30Y!$J$12*((RAND()+RAND()+RAND()+RAND()+RAND()+RAND()+RAND()+RAND()+RAND()+RAND()+RAND()+RAND())-6))-1)+Real_MC_30Y!E$58)</x:f>
        <x:v>1077941.5597992963</x:v>
      </x:c>
      <x:c r="F130" s="50" t="n">
        <x:f>MAX(0,E130*(1+EXP((LN(1+Real_MC_30Y!$J$11)-0.5*Real_MC_30Y!$J$12^2)+Real_MC_30Y!$J$12*((RAND()+RAND()+RAND()+RAND()+RAND()+RAND()+RAND()+RAND()+RAND()+RAND()+RAND()+RAND())-6))-1)+Real_MC_30Y!F$58)</x:f>
        <x:v>897427.252225584</x:v>
      </x:c>
      <x:c r="G130" s="50" t="n">
        <x:f>MAX(0,F130*(1+EXP((LN(1+Real_MC_30Y!$J$11)-0.5*Real_MC_30Y!$J$12^2)+Real_MC_30Y!$J$12*((RAND()+RAND()+RAND()+RAND()+RAND()+RAND()+RAND()+RAND()+RAND()+RAND()+RAND()+RAND())-6))-1)+Real_MC_30Y!G$58)</x:f>
        <x:v>949557.0730097947</x:v>
      </x:c>
      <x:c r="H130" s="50" t="n">
        <x:f>MAX(0,G130*(1+EXP((LN(1+Real_MC_30Y!$J$11)-0.5*Real_MC_30Y!$J$12^2)+Real_MC_30Y!$J$12*((RAND()+RAND()+RAND()+RAND()+RAND()+RAND()+RAND()+RAND()+RAND()+RAND()+RAND()+RAND())-6))-1)+Real_MC_30Y!H$58)</x:f>
        <x:v>936971.3019958767</x:v>
      </x:c>
      <x:c r="I130" s="50" t="n">
        <x:f>MAX(0,H130*(1+EXP((LN(1+Real_MC_30Y!$J$11)-0.5*Real_MC_30Y!$J$12^2)+Real_MC_30Y!$J$12*((RAND()+RAND()+RAND()+RAND()+RAND()+RAND()+RAND()+RAND()+RAND()+RAND()+RAND()+RAND())-6))-1)+Real_MC_30Y!I$58)</x:f>
        <x:v>1015719.418251198</x:v>
      </x:c>
      <x:c r="J130" s="50" t="n">
        <x:f>MAX(0,I130*(1+EXP((LN(1+Real_MC_30Y!$J$11)-0.5*Real_MC_30Y!$J$12^2)+Real_MC_30Y!$J$12*((RAND()+RAND()+RAND()+RAND()+RAND()+RAND()+RAND()+RAND()+RAND()+RAND()+RAND()+RAND())-6))-1)+Real_MC_30Y!J$58)</x:f>
        <x:v>884979.2809857506</x:v>
      </x:c>
      <x:c r="K130" s="50" t="n">
        <x:f>MAX(0,J130*(1+EXP((LN(1+Real_MC_30Y!$J$11)-0.5*Real_MC_30Y!$J$12^2)+Real_MC_30Y!$J$12*((RAND()+RAND()+RAND()+RAND()+RAND()+RAND()+RAND()+RAND()+RAND()+RAND()+RAND()+RAND())-6))-1)+Real_MC_30Y!K$58)</x:f>
        <x:v>765019.3812748436</x:v>
      </x:c>
      <x:c r="L130" s="50" t="n">
        <x:f>MAX(0,K130*(1+EXP((LN(1+Real_MC_30Y!$J$11)-0.5*Real_MC_30Y!$J$12^2)+Real_MC_30Y!$J$12*((RAND()+RAND()+RAND()+RAND()+RAND()+RAND()+RAND()+RAND()+RAND()+RAND()+RAND()+RAND())-6))-1)+Real_MC_30Y!L$58)</x:f>
        <x:v>935573.5312942772</x:v>
      </x:c>
      <x:c r="M130" s="50" t="n">
        <x:f>MAX(0,L130*(1+EXP((LN(1+Real_MC_30Y!$J$11)-0.5*Real_MC_30Y!$J$12^2)+Real_MC_30Y!$J$12*((RAND()+RAND()+RAND()+RAND()+RAND()+RAND()+RAND()+RAND()+RAND()+RAND()+RAND()+RAND())-6))-1)+Real_MC_30Y!M$58)</x:f>
        <x:v>1073626.9032066383</x:v>
      </x:c>
      <x:c r="N130" s="50" t="n">
        <x:f>MAX(0,M130*(1+EXP((LN(1+Real_MC_30Y!$J$11)-0.5*Real_MC_30Y!$J$12^2)+Real_MC_30Y!$J$12*((RAND()+RAND()+RAND()+RAND()+RAND()+RAND()+RAND()+RAND()+RAND()+RAND()+RAND()+RAND())-6))-1)+Real_MC_30Y!N$58)</x:f>
        <x:v>1007029.700987437</x:v>
      </x:c>
      <x:c r="O130" s="50" t="n">
        <x:f>MAX(0,N130*(1+EXP((LN(1+Real_MC_30Y!$J$11)-0.5*Real_MC_30Y!$J$12^2)+Real_MC_30Y!$J$12*((RAND()+RAND()+RAND()+RAND()+RAND()+RAND()+RAND()+RAND()+RAND()+RAND()+RAND()+RAND())-6))-1)+Real_MC_30Y!O$58)</x:f>
        <x:v>909511.2908875776</x:v>
      </x:c>
      <x:c r="P130" s="50" t="n">
        <x:f>MAX(0,O130*(1+EXP((LN(1+Real_MC_30Y!$J$11)-0.5*Real_MC_30Y!$J$12^2)+Real_MC_30Y!$J$12*((RAND()+RAND()+RAND()+RAND()+RAND()+RAND()+RAND()+RAND()+RAND()+RAND()+RAND()+RAND())-6))-1)+Real_MC_30Y!P$58)</x:f>
        <x:v>832390.3823419095</x:v>
      </x:c>
      <x:c r="Q130" s="50" t="n">
        <x:f>MAX(0,P130*(1+EXP((LN(1+Real_MC_30Y!$J$11)-0.5*Real_MC_30Y!$J$12^2)+Real_MC_30Y!$J$12*((RAND()+RAND()+RAND()+RAND()+RAND()+RAND()+RAND()+RAND()+RAND()+RAND()+RAND()+RAND())-6))-1)+Real_MC_30Y!Q$58)</x:f>
        <x:v>1151509.1662020073</x:v>
      </x:c>
      <x:c r="R130" s="50" t="n">
        <x:f>MAX(0,Q130*(1+EXP((LN(1+Real_MC_30Y!$J$11)-0.5*Real_MC_30Y!$J$12^2)+Real_MC_30Y!$J$12*((RAND()+RAND()+RAND()+RAND()+RAND()+RAND()+RAND()+RAND()+RAND()+RAND()+RAND()+RAND())-6))-1)+Real_MC_30Y!R$58)</x:f>
        <x:v>1289449.0762372506</x:v>
      </x:c>
      <x:c r="S130" s="50" t="n">
        <x:f>MAX(0,R130*(1+EXP((LN(1+Real_MC_30Y!$J$11)-0.5*Real_MC_30Y!$J$12^2)+Real_MC_30Y!$J$12*((RAND()+RAND()+RAND()+RAND()+RAND()+RAND()+RAND()+RAND()+RAND()+RAND()+RAND()+RAND())-6))-1)+Real_MC_30Y!S$58)</x:f>
        <x:v>1474337.8309922197</x:v>
      </x:c>
      <x:c r="T130" s="50" t="n">
        <x:f>MAX(0,S130*(1+EXP((LN(1+Real_MC_30Y!$J$11)-0.5*Real_MC_30Y!$J$12^2)+Real_MC_30Y!$J$12*((RAND()+RAND()+RAND()+RAND()+RAND()+RAND()+RAND()+RAND()+RAND()+RAND()+RAND()+RAND())-6))-1)+Real_MC_30Y!T$58)</x:f>
        <x:v>1890841.352710206</x:v>
      </x:c>
      <x:c r="U130" s="50" t="n">
        <x:f>MAX(0,T130*(1+EXP((LN(1+Real_MC_30Y!$J$11)-0.5*Real_MC_30Y!$J$12^2)+Real_MC_30Y!$J$12*((RAND()+RAND()+RAND()+RAND()+RAND()+RAND()+RAND()+RAND()+RAND()+RAND()+RAND()+RAND())-6))-1)+Real_MC_30Y!U$58)</x:f>
        <x:v>1471063.528567408</x:v>
      </x:c>
      <x:c r="V130" s="50" t="n">
        <x:f>MAX(0,U130*(1+EXP((LN(1+Real_MC_30Y!$J$11)-0.5*Real_MC_30Y!$J$12^2)+Real_MC_30Y!$J$12*((RAND()+RAND()+RAND()+RAND()+RAND()+RAND()+RAND()+RAND()+RAND()+RAND()+RAND()+RAND())-6))-1)+Real_MC_30Y!V$58)</x:f>
        <x:v>1570683.9115459353</x:v>
      </x:c>
      <x:c r="W130" s="50" t="n">
        <x:f>MAX(0,V130*(1+EXP((LN(1+Real_MC_30Y!$J$11)-0.5*Real_MC_30Y!$J$12^2)+Real_MC_30Y!$J$12*((RAND()+RAND()+RAND()+RAND()+RAND()+RAND()+RAND()+RAND()+RAND()+RAND()+RAND()+RAND())-6))-1)+Real_MC_30Y!W$58)</x:f>
        <x:v>1834718.9340429623</x:v>
      </x:c>
      <x:c r="X130" s="50" t="n">
        <x:f>MAX(0,W130*(1+EXP((LN(1+Real_MC_30Y!$J$11)-0.5*Real_MC_30Y!$J$12^2)+Real_MC_30Y!$J$12*((RAND()+RAND()+RAND()+RAND()+RAND()+RAND()+RAND()+RAND()+RAND()+RAND()+RAND()+RAND())-6))-1)+Real_MC_30Y!X$58)</x:f>
        <x:v>2050542.1275195905</x:v>
      </x:c>
      <x:c r="Y130" s="50" t="n">
        <x:f>MAX(0,X130*(1+EXP((LN(1+Real_MC_30Y!$J$11)-0.5*Real_MC_30Y!$J$12^2)+Real_MC_30Y!$J$12*((RAND()+RAND()+RAND()+RAND()+RAND()+RAND()+RAND()+RAND()+RAND()+RAND()+RAND()+RAND())-6))-1)+Real_MC_30Y!Y$58)</x:f>
        <x:v>2068254.5701965403</x:v>
      </x:c>
      <x:c r="Z130" s="50" t="n">
        <x:f>MAX(0,Y130*(1+EXP((LN(1+Real_MC_30Y!$J$11)-0.5*Real_MC_30Y!$J$12^2)+Real_MC_30Y!$J$12*((RAND()+RAND()+RAND()+RAND()+RAND()+RAND()+RAND()+RAND()+RAND()+RAND()+RAND()+RAND())-6))-1)+Real_MC_30Y!Z$58)</x:f>
        <x:v>2110108.1031865696</x:v>
      </x:c>
      <x:c r="AA130" s="50" t="n">
        <x:f>MAX(0,Z130*(1+EXP((LN(1+Real_MC_30Y!$J$11)-0.5*Real_MC_30Y!$J$12^2)+Real_MC_30Y!$J$12*((RAND()+RAND()+RAND()+RAND()+RAND()+RAND()+RAND()+RAND()+RAND()+RAND()+RAND()+RAND())-6))-1)+Real_MC_30Y!AA$58)</x:f>
        <x:v>2610805.6173072197</x:v>
      </x:c>
      <x:c r="AB130" s="50" t="n">
        <x:f>MAX(0,AA130*(1+EXP((LN(1+Real_MC_30Y!$J$11)-0.5*Real_MC_30Y!$J$12^2)+Real_MC_30Y!$J$12*((RAND()+RAND()+RAND()+RAND()+RAND()+RAND()+RAND()+RAND()+RAND()+RAND()+RAND()+RAND())-6))-1)+Real_MC_30Y!AB$58)</x:f>
        <x:v>2627744.413978405</x:v>
      </x:c>
      <x:c r="AC130" s="50" t="n">
        <x:f>MAX(0,AB130*(1+EXP((LN(1+Real_MC_30Y!$J$11)-0.5*Real_MC_30Y!$J$12^2)+Real_MC_30Y!$J$12*((RAND()+RAND()+RAND()+RAND()+RAND()+RAND()+RAND()+RAND()+RAND()+RAND()+RAND()+RAND())-6))-1)+Real_MC_30Y!AC$58)</x:f>
        <x:v>2328328.979861376</x:v>
      </x:c>
      <x:c r="AD130" s="50" t="n">
        <x:f>MAX(0,AC130*(1+EXP((LN(1+Real_MC_30Y!$J$11)-0.5*Real_MC_30Y!$J$12^2)+Real_MC_30Y!$J$12*((RAND()+RAND()+RAND()+RAND()+RAND()+RAND()+RAND()+RAND()+RAND()+RAND()+RAND()+RAND())-6))-1)+Real_MC_30Y!AD$58)</x:f>
        <x:v>2080677.375264367</x:v>
      </x:c>
      <x:c r="AE130" s="50" t="n">
        <x:f>MAX(0,AD130*(1+EXP((LN(1+Real_MC_30Y!$J$11)-0.5*Real_MC_30Y!$J$12^2)+Real_MC_30Y!$J$12*((RAND()+RAND()+RAND()+RAND()+RAND()+RAND()+RAND()+RAND()+RAND()+RAND()+RAND()+RAND())-6))-1)+Real_MC_30Y!AE$58)</x:f>
        <x:v>2586345.3060458284</x:v>
      </x:c>
      <x:c r="AF130" s="50" t="n">
        <x:f>MAX(0,AE130*(1+EXP((LN(1+Real_MC_30Y!$J$11)-0.5*Real_MC_30Y!$J$12^2)+Real_MC_30Y!$J$12*((RAND()+RAND()+RAND()+RAND()+RAND()+RAND()+RAND()+RAND()+RAND()+RAND()+RAND()+RAND())-6))-1)+Real_MC_30Y!AF$58)</x:f>
        <x:v>2192031.9637178965</x:v>
      </x:c>
    </x:row>
    <x:row r="131">
      <x:c r="A131">
        <x:v>127</x:v>
      </x:c>
      <x:c r="B131" s="50" t="n">
        <x:f>MAX(0,Liquidity_30Y!$C$14+Real_MC_30Y!B$57-Real_MC_30Y!B$56)</x:f>
        <x:v>1029031.25</x:v>
      </x:c>
      <x:c r="C131" s="50" t="n">
        <x:f>MAX(0,B131*(1+EXP((LN(1+Real_MC_30Y!$J$11)-0.5*Real_MC_30Y!$J$12^2)+Real_MC_30Y!$J$12*((RAND()+RAND()+RAND()+RAND()+RAND()+RAND()+RAND()+RAND()+RAND()+RAND()+RAND()+RAND())-6))-1)+Real_MC_30Y!C$58)</x:f>
        <x:v>1344768.7593531674</x:v>
      </x:c>
      <x:c r="D131" s="50" t="n">
        <x:f>MAX(0,C131*(1+EXP((LN(1+Real_MC_30Y!$J$11)-0.5*Real_MC_30Y!$J$12^2)+Real_MC_30Y!$J$12*((RAND()+RAND()+RAND()+RAND()+RAND()+RAND()+RAND()+RAND()+RAND()+RAND()+RAND()+RAND())-6))-1)+Real_MC_30Y!D$58)</x:f>
        <x:v>1685885.3165062745</x:v>
      </x:c>
      <x:c r="E131" s="50" t="n">
        <x:f>MAX(0,D131*(1+EXP((LN(1+Real_MC_30Y!$J$11)-0.5*Real_MC_30Y!$J$12^2)+Real_MC_30Y!$J$12*((RAND()+RAND()+RAND()+RAND()+RAND()+RAND()+RAND()+RAND()+RAND()+RAND()+RAND()+RAND())-6))-1)+Real_MC_30Y!E$58)</x:f>
        <x:v>2090985.0692935009</x:v>
      </x:c>
      <x:c r="F131" s="50" t="n">
        <x:f>MAX(0,E131*(1+EXP((LN(1+Real_MC_30Y!$J$11)-0.5*Real_MC_30Y!$J$12^2)+Real_MC_30Y!$J$12*((RAND()+RAND()+RAND()+RAND()+RAND()+RAND()+RAND()+RAND()+RAND()+RAND()+RAND()+RAND())-6))-1)+Real_MC_30Y!F$58)</x:f>
        <x:v>2621468.7665262716</x:v>
      </x:c>
      <x:c r="G131" s="50" t="n">
        <x:f>MAX(0,F131*(1+EXP((LN(1+Real_MC_30Y!$J$11)-0.5*Real_MC_30Y!$J$12^2)+Real_MC_30Y!$J$12*((RAND()+RAND()+RAND()+RAND()+RAND()+RAND()+RAND()+RAND()+RAND()+RAND()+RAND()+RAND())-6))-1)+Real_MC_30Y!G$58)</x:f>
        <x:v>2940102.9119873685</x:v>
      </x:c>
      <x:c r="H131" s="50" t="n">
        <x:f>MAX(0,G131*(1+EXP((LN(1+Real_MC_30Y!$J$11)-0.5*Real_MC_30Y!$J$12^2)+Real_MC_30Y!$J$12*((RAND()+RAND()+RAND()+RAND()+RAND()+RAND()+RAND()+RAND()+RAND()+RAND()+RAND()+RAND())-6))-1)+Real_MC_30Y!H$58)</x:f>
        <x:v>3667994.399771129</x:v>
      </x:c>
      <x:c r="I131" s="50" t="n">
        <x:f>MAX(0,H131*(1+EXP((LN(1+Real_MC_30Y!$J$11)-0.5*Real_MC_30Y!$J$12^2)+Real_MC_30Y!$J$12*((RAND()+RAND()+RAND()+RAND()+RAND()+RAND()+RAND()+RAND()+RAND()+RAND()+RAND()+RAND())-6))-1)+Real_MC_30Y!I$58)</x:f>
        <x:v>5796480.4954331815</x:v>
      </x:c>
      <x:c r="J131" s="50" t="n">
        <x:f>MAX(0,I131*(1+EXP((LN(1+Real_MC_30Y!$J$11)-0.5*Real_MC_30Y!$J$12^2)+Real_MC_30Y!$J$12*((RAND()+RAND()+RAND()+RAND()+RAND()+RAND()+RAND()+RAND()+RAND()+RAND()+RAND()+RAND())-6))-1)+Real_MC_30Y!J$58)</x:f>
        <x:v>5640281.365906601</x:v>
      </x:c>
      <x:c r="K131" s="50" t="n">
        <x:f>MAX(0,J131*(1+EXP((LN(1+Real_MC_30Y!$J$11)-0.5*Real_MC_30Y!$J$12^2)+Real_MC_30Y!$J$12*((RAND()+RAND()+RAND()+RAND()+RAND()+RAND()+RAND()+RAND()+RAND()+RAND()+RAND()+RAND())-6))-1)+Real_MC_30Y!K$58)</x:f>
        <x:v>4492893.668439102</x:v>
      </x:c>
      <x:c r="L131" s="50" t="n">
        <x:f>MAX(0,K131*(1+EXP((LN(1+Real_MC_30Y!$J$11)-0.5*Real_MC_30Y!$J$12^2)+Real_MC_30Y!$J$12*((RAND()+RAND()+RAND()+RAND()+RAND()+RAND()+RAND()+RAND()+RAND()+RAND()+RAND()+RAND())-6))-1)+Real_MC_30Y!L$58)</x:f>
        <x:v>3294398.287084792</x:v>
      </x:c>
      <x:c r="M131" s="50" t="n">
        <x:f>MAX(0,L131*(1+EXP((LN(1+Real_MC_30Y!$J$11)-0.5*Real_MC_30Y!$J$12^2)+Real_MC_30Y!$J$12*((RAND()+RAND()+RAND()+RAND()+RAND()+RAND()+RAND()+RAND()+RAND()+RAND()+RAND()+RAND())-6))-1)+Real_MC_30Y!M$58)</x:f>
        <x:v>3363405.123517737</x:v>
      </x:c>
      <x:c r="N131" s="50" t="n">
        <x:f>MAX(0,M131*(1+EXP((LN(1+Real_MC_30Y!$J$11)-0.5*Real_MC_30Y!$J$12^2)+Real_MC_30Y!$J$12*((RAND()+RAND()+RAND()+RAND()+RAND()+RAND()+RAND()+RAND()+RAND()+RAND()+RAND()+RAND())-6))-1)+Real_MC_30Y!N$58)</x:f>
        <x:v>3703129.7283725184</x:v>
      </x:c>
      <x:c r="O131" s="50" t="n">
        <x:f>MAX(0,N131*(1+EXP((LN(1+Real_MC_30Y!$J$11)-0.5*Real_MC_30Y!$J$12^2)+Real_MC_30Y!$J$12*((RAND()+RAND()+RAND()+RAND()+RAND()+RAND()+RAND()+RAND()+RAND()+RAND()+RAND()+RAND())-6))-1)+Real_MC_30Y!O$58)</x:f>
        <x:v>4541293.1111829365</x:v>
      </x:c>
      <x:c r="P131" s="50" t="n">
        <x:f>MAX(0,O131*(1+EXP((LN(1+Real_MC_30Y!$J$11)-0.5*Real_MC_30Y!$J$12^2)+Real_MC_30Y!$J$12*((RAND()+RAND()+RAND()+RAND()+RAND()+RAND()+RAND()+RAND()+RAND()+RAND()+RAND()+RAND())-6))-1)+Real_MC_30Y!P$58)</x:f>
        <x:v>4563490.949232949</x:v>
      </x:c>
      <x:c r="Q131" s="50" t="n">
        <x:f>MAX(0,P131*(1+EXP((LN(1+Real_MC_30Y!$J$11)-0.5*Real_MC_30Y!$J$12^2)+Real_MC_30Y!$J$12*((RAND()+RAND()+RAND()+RAND()+RAND()+RAND()+RAND()+RAND()+RAND()+RAND()+RAND()+RAND())-6))-1)+Real_MC_30Y!Q$58)</x:f>
        <x:v>5240194.764997549</x:v>
      </x:c>
      <x:c r="R131" s="50" t="n">
        <x:f>MAX(0,Q131*(1+EXP((LN(1+Real_MC_30Y!$J$11)-0.5*Real_MC_30Y!$J$12^2)+Real_MC_30Y!$J$12*((RAND()+RAND()+RAND()+RAND()+RAND()+RAND()+RAND()+RAND()+RAND()+RAND()+RAND()+RAND())-6))-1)+Real_MC_30Y!R$58)</x:f>
        <x:v>4512021.3738494</x:v>
      </x:c>
      <x:c r="S131" s="50" t="n">
        <x:f>MAX(0,R131*(1+EXP((LN(1+Real_MC_30Y!$J$11)-0.5*Real_MC_30Y!$J$12^2)+Real_MC_30Y!$J$12*((RAND()+RAND()+RAND()+RAND()+RAND()+RAND()+RAND()+RAND()+RAND()+RAND()+RAND()+RAND())-6))-1)+Real_MC_30Y!S$58)</x:f>
        <x:v>4789795.482397397</x:v>
      </x:c>
      <x:c r="T131" s="50" t="n">
        <x:f>MAX(0,S131*(1+EXP((LN(1+Real_MC_30Y!$J$11)-0.5*Real_MC_30Y!$J$12^2)+Real_MC_30Y!$J$12*((RAND()+RAND()+RAND()+RAND()+RAND()+RAND()+RAND()+RAND()+RAND()+RAND()+RAND()+RAND())-6))-1)+Real_MC_30Y!T$58)</x:f>
        <x:v>5788519.104207089</x:v>
      </x:c>
      <x:c r="U131" s="50" t="n">
        <x:f>MAX(0,T131*(1+EXP((LN(1+Real_MC_30Y!$J$11)-0.5*Real_MC_30Y!$J$12^2)+Real_MC_30Y!$J$12*((RAND()+RAND()+RAND()+RAND()+RAND()+RAND()+RAND()+RAND()+RAND()+RAND()+RAND()+RAND())-6))-1)+Real_MC_30Y!U$58)</x:f>
        <x:v>6612548.347671046</x:v>
      </x:c>
      <x:c r="V131" s="50" t="n">
        <x:f>MAX(0,U131*(1+EXP((LN(1+Real_MC_30Y!$J$11)-0.5*Real_MC_30Y!$J$12^2)+Real_MC_30Y!$J$12*((RAND()+RAND()+RAND()+RAND()+RAND()+RAND()+RAND()+RAND()+RAND()+RAND()+RAND()+RAND())-6))-1)+Real_MC_30Y!V$58)</x:f>
        <x:v>8789056.84850039</x:v>
      </x:c>
      <x:c r="W131" s="50" t="n">
        <x:f>MAX(0,V131*(1+EXP((LN(1+Real_MC_30Y!$J$11)-0.5*Real_MC_30Y!$J$12^2)+Real_MC_30Y!$J$12*((RAND()+RAND()+RAND()+RAND()+RAND()+RAND()+RAND()+RAND()+RAND()+RAND()+RAND()+RAND())-6))-1)+Real_MC_30Y!W$58)</x:f>
        <x:v>9990731.203336682</x:v>
      </x:c>
      <x:c r="X131" s="50" t="n">
        <x:f>MAX(0,W131*(1+EXP((LN(1+Real_MC_30Y!$J$11)-0.5*Real_MC_30Y!$J$12^2)+Real_MC_30Y!$J$12*((RAND()+RAND()+RAND()+RAND()+RAND()+RAND()+RAND()+RAND()+RAND()+RAND()+RAND()+RAND())-6))-1)+Real_MC_30Y!X$58)</x:f>
        <x:v>9758812.15760755</x:v>
      </x:c>
      <x:c r="Y131" s="50" t="n">
        <x:f>MAX(0,X131*(1+EXP((LN(1+Real_MC_30Y!$J$11)-0.5*Real_MC_30Y!$J$12^2)+Real_MC_30Y!$J$12*((RAND()+RAND()+RAND()+RAND()+RAND()+RAND()+RAND()+RAND()+RAND()+RAND()+RAND()+RAND())-6))-1)+Real_MC_30Y!Y$58)</x:f>
        <x:v>8512084.42365061</x:v>
      </x:c>
      <x:c r="Z131" s="50" t="n">
        <x:f>MAX(0,Y131*(1+EXP((LN(1+Real_MC_30Y!$J$11)-0.5*Real_MC_30Y!$J$12^2)+Real_MC_30Y!$J$12*((RAND()+RAND()+RAND()+RAND()+RAND()+RAND()+RAND()+RAND()+RAND()+RAND()+RAND()+RAND())-6))-1)+Real_MC_30Y!Z$58)</x:f>
        <x:v>11969969.16278522</x:v>
      </x:c>
      <x:c r="AA131" s="50" t="n">
        <x:f>MAX(0,Z131*(1+EXP((LN(1+Real_MC_30Y!$J$11)-0.5*Real_MC_30Y!$J$12^2)+Real_MC_30Y!$J$12*((RAND()+RAND()+RAND()+RAND()+RAND()+RAND()+RAND()+RAND()+RAND()+RAND()+RAND()+RAND())-6))-1)+Real_MC_30Y!AA$58)</x:f>
        <x:v>10884881.926200496</x:v>
      </x:c>
      <x:c r="AB131" s="50" t="n">
        <x:f>MAX(0,AA131*(1+EXP((LN(1+Real_MC_30Y!$J$11)-0.5*Real_MC_30Y!$J$12^2)+Real_MC_30Y!$J$12*((RAND()+RAND()+RAND()+RAND()+RAND()+RAND()+RAND()+RAND()+RAND()+RAND()+RAND()+RAND())-6))-1)+Real_MC_30Y!AB$58)</x:f>
        <x:v>11336940.367631799</x:v>
      </x:c>
      <x:c r="AC131" s="50" t="n">
        <x:f>MAX(0,AB131*(1+EXP((LN(1+Real_MC_30Y!$J$11)-0.5*Real_MC_30Y!$J$12^2)+Real_MC_30Y!$J$12*((RAND()+RAND()+RAND()+RAND()+RAND()+RAND()+RAND()+RAND()+RAND()+RAND()+RAND()+RAND())-6))-1)+Real_MC_30Y!AC$58)</x:f>
        <x:v>11718697.1807205</x:v>
      </x:c>
      <x:c r="AD131" s="50" t="n">
        <x:f>MAX(0,AC131*(1+EXP((LN(1+Real_MC_30Y!$J$11)-0.5*Real_MC_30Y!$J$12^2)+Real_MC_30Y!$J$12*((RAND()+RAND()+RAND()+RAND()+RAND()+RAND()+RAND()+RAND()+RAND()+RAND()+RAND()+RAND())-6))-1)+Real_MC_30Y!AD$58)</x:f>
        <x:v>14884192.89133399</x:v>
      </x:c>
      <x:c r="AE131" s="50" t="n">
        <x:f>MAX(0,AD131*(1+EXP((LN(1+Real_MC_30Y!$J$11)-0.5*Real_MC_30Y!$J$12^2)+Real_MC_30Y!$J$12*((RAND()+RAND()+RAND()+RAND()+RAND()+RAND()+RAND()+RAND()+RAND()+RAND()+RAND()+RAND())-6))-1)+Real_MC_30Y!AE$58)</x:f>
        <x:v>14599125.254655603</x:v>
      </x:c>
      <x:c r="AF131" s="50" t="n">
        <x:f>MAX(0,AE131*(1+EXP((LN(1+Real_MC_30Y!$J$11)-0.5*Real_MC_30Y!$J$12^2)+Real_MC_30Y!$J$12*((RAND()+RAND()+RAND()+RAND()+RAND()+RAND()+RAND()+RAND()+RAND()+RAND()+RAND()+RAND())-6))-1)+Real_MC_30Y!AF$58)</x:f>
        <x:v>15409122.4785393</x:v>
      </x:c>
    </x:row>
    <x:row r="132">
      <x:c r="A132">
        <x:v>128</x:v>
      </x:c>
      <x:c r="B132" s="50" t="n">
        <x:f>MAX(0,Liquidity_30Y!$C$14+Real_MC_30Y!B$57-Real_MC_30Y!B$56)</x:f>
        <x:v>1029031.25</x:v>
      </x:c>
      <x:c r="C132" s="50" t="n">
        <x:f>MAX(0,B132*(1+EXP((LN(1+Real_MC_30Y!$J$11)-0.5*Real_MC_30Y!$J$12^2)+Real_MC_30Y!$J$12*((RAND()+RAND()+RAND()+RAND()+RAND()+RAND()+RAND()+RAND()+RAND()+RAND()+RAND()+RAND())-6))-1)+Real_MC_30Y!C$58)</x:f>
        <x:v>1021369.2215477648</x:v>
      </x:c>
      <x:c r="D132" s="50" t="n">
        <x:f>MAX(0,C132*(1+EXP((LN(1+Real_MC_30Y!$J$11)-0.5*Real_MC_30Y!$J$12^2)+Real_MC_30Y!$J$12*((RAND()+RAND()+RAND()+RAND()+RAND()+RAND()+RAND()+RAND()+RAND()+RAND()+RAND()+RAND())-6))-1)+Real_MC_30Y!D$58)</x:f>
        <x:v>1211074.217385894</x:v>
      </x:c>
      <x:c r="E132" s="50" t="n">
        <x:f>MAX(0,D132*(1+EXP((LN(1+Real_MC_30Y!$J$11)-0.5*Real_MC_30Y!$J$12^2)+Real_MC_30Y!$J$12*((RAND()+RAND()+RAND()+RAND()+RAND()+RAND()+RAND()+RAND()+RAND()+RAND()+RAND()+RAND())-6))-1)+Real_MC_30Y!E$58)</x:f>
        <x:v>1290690.025419568</x:v>
      </x:c>
      <x:c r="F132" s="50" t="n">
        <x:f>MAX(0,E132*(1+EXP((LN(1+Real_MC_30Y!$J$11)-0.5*Real_MC_30Y!$J$12^2)+Real_MC_30Y!$J$12*((RAND()+RAND()+RAND()+RAND()+RAND()+RAND()+RAND()+RAND()+RAND()+RAND()+RAND()+RAND())-6))-1)+Real_MC_30Y!F$58)</x:f>
        <x:v>1735957.0446332158</x:v>
      </x:c>
      <x:c r="G132" s="50" t="n">
        <x:f>MAX(0,F132*(1+EXP((LN(1+Real_MC_30Y!$J$11)-0.5*Real_MC_30Y!$J$12^2)+Real_MC_30Y!$J$12*((RAND()+RAND()+RAND()+RAND()+RAND()+RAND()+RAND()+RAND()+RAND()+RAND()+RAND()+RAND())-6))-1)+Real_MC_30Y!G$58)</x:f>
        <x:v>2466318.0143644786</x:v>
      </x:c>
      <x:c r="H132" s="50" t="n">
        <x:f>MAX(0,G132*(1+EXP((LN(1+Real_MC_30Y!$J$11)-0.5*Real_MC_30Y!$J$12^2)+Real_MC_30Y!$J$12*((RAND()+RAND()+RAND()+RAND()+RAND()+RAND()+RAND()+RAND()+RAND()+RAND()+RAND()+RAND())-6))-1)+Real_MC_30Y!H$58)</x:f>
        <x:v>2698535.8287042016</x:v>
      </x:c>
      <x:c r="I132" s="50" t="n">
        <x:f>MAX(0,H132*(1+EXP((LN(1+Real_MC_30Y!$J$11)-0.5*Real_MC_30Y!$J$12^2)+Real_MC_30Y!$J$12*((RAND()+RAND()+RAND()+RAND()+RAND()+RAND()+RAND()+RAND()+RAND()+RAND()+RAND()+RAND())-6))-1)+Real_MC_30Y!I$58)</x:f>
        <x:v>2711136.990710289</x:v>
      </x:c>
      <x:c r="J132" s="50" t="n">
        <x:f>MAX(0,I132*(1+EXP((LN(1+Real_MC_30Y!$J$11)-0.5*Real_MC_30Y!$J$12^2)+Real_MC_30Y!$J$12*((RAND()+RAND()+RAND()+RAND()+RAND()+RAND()+RAND()+RAND()+RAND()+RAND()+RAND()+RAND())-6))-1)+Real_MC_30Y!J$58)</x:f>
        <x:v>2536112.0638869926</x:v>
      </x:c>
      <x:c r="K132" s="50" t="n">
        <x:f>MAX(0,J132*(1+EXP((LN(1+Real_MC_30Y!$J$11)-0.5*Real_MC_30Y!$J$12^2)+Real_MC_30Y!$J$12*((RAND()+RAND()+RAND()+RAND()+RAND()+RAND()+RAND()+RAND()+RAND()+RAND()+RAND()+RAND())-6))-1)+Real_MC_30Y!K$58)</x:f>
        <x:v>2318712.749995161</x:v>
      </x:c>
      <x:c r="L132" s="50" t="n">
        <x:f>MAX(0,K132*(1+EXP((LN(1+Real_MC_30Y!$J$11)-0.5*Real_MC_30Y!$J$12^2)+Real_MC_30Y!$J$12*((RAND()+RAND()+RAND()+RAND()+RAND()+RAND()+RAND()+RAND()+RAND()+RAND()+RAND()+RAND())-6))-1)+Real_MC_30Y!L$58)</x:f>
        <x:v>2411145.0809731213</x:v>
      </x:c>
      <x:c r="M132" s="50" t="n">
        <x:f>MAX(0,L132*(1+EXP((LN(1+Real_MC_30Y!$J$11)-0.5*Real_MC_30Y!$J$12^2)+Real_MC_30Y!$J$12*((RAND()+RAND()+RAND()+RAND()+RAND()+RAND()+RAND()+RAND()+RAND()+RAND()+RAND()+RAND())-6))-1)+Real_MC_30Y!M$58)</x:f>
        <x:v>3424908.891621361</x:v>
      </x:c>
      <x:c r="N132" s="50" t="n">
        <x:f>MAX(0,M132*(1+EXP((LN(1+Real_MC_30Y!$J$11)-0.5*Real_MC_30Y!$J$12^2)+Real_MC_30Y!$J$12*((RAND()+RAND()+RAND()+RAND()+RAND()+RAND()+RAND()+RAND()+RAND()+RAND()+RAND()+RAND())-6))-1)+Real_MC_30Y!N$58)</x:f>
        <x:v>4066805.3159522666</x:v>
      </x:c>
      <x:c r="O132" s="50" t="n">
        <x:f>MAX(0,N132*(1+EXP((LN(1+Real_MC_30Y!$J$11)-0.5*Real_MC_30Y!$J$12^2)+Real_MC_30Y!$J$12*((RAND()+RAND()+RAND()+RAND()+RAND()+RAND()+RAND()+RAND()+RAND()+RAND()+RAND()+RAND())-6))-1)+Real_MC_30Y!O$58)</x:f>
        <x:v>4623388.257460348</x:v>
      </x:c>
      <x:c r="P132" s="50" t="n">
        <x:f>MAX(0,O132*(1+EXP((LN(1+Real_MC_30Y!$J$11)-0.5*Real_MC_30Y!$J$12^2)+Real_MC_30Y!$J$12*((RAND()+RAND()+RAND()+RAND()+RAND()+RAND()+RAND()+RAND()+RAND()+RAND()+RAND()+RAND())-6))-1)+Real_MC_30Y!P$58)</x:f>
        <x:v>4815274.974913929</x:v>
      </x:c>
      <x:c r="Q132" s="50" t="n">
        <x:f>MAX(0,P132*(1+EXP((LN(1+Real_MC_30Y!$J$11)-0.5*Real_MC_30Y!$J$12^2)+Real_MC_30Y!$J$12*((RAND()+RAND()+RAND()+RAND()+RAND()+RAND()+RAND()+RAND()+RAND()+RAND()+RAND()+RAND())-6))-1)+Real_MC_30Y!Q$58)</x:f>
        <x:v>5915720.336742962</x:v>
      </x:c>
      <x:c r="R132" s="50" t="n">
        <x:f>MAX(0,Q132*(1+EXP((LN(1+Real_MC_30Y!$J$11)-0.5*Real_MC_30Y!$J$12^2)+Real_MC_30Y!$J$12*((RAND()+RAND()+RAND()+RAND()+RAND()+RAND()+RAND()+RAND()+RAND()+RAND()+RAND()+RAND())-6))-1)+Real_MC_30Y!R$58)</x:f>
        <x:v>6866331.450345037</x:v>
      </x:c>
      <x:c r="S132" s="50" t="n">
        <x:f>MAX(0,R132*(1+EXP((LN(1+Real_MC_30Y!$J$11)-0.5*Real_MC_30Y!$J$12^2)+Real_MC_30Y!$J$12*((RAND()+RAND()+RAND()+RAND()+RAND()+RAND()+RAND()+RAND()+RAND()+RAND()+RAND()+RAND())-6))-1)+Real_MC_30Y!S$58)</x:f>
        <x:v>7616982.129935066</x:v>
      </x:c>
      <x:c r="T132" s="50" t="n">
        <x:f>MAX(0,S132*(1+EXP((LN(1+Real_MC_30Y!$J$11)-0.5*Real_MC_30Y!$J$12^2)+Real_MC_30Y!$J$12*((RAND()+RAND()+RAND()+RAND()+RAND()+RAND()+RAND()+RAND()+RAND()+RAND()+RAND()+RAND())-6))-1)+Real_MC_30Y!T$58)</x:f>
        <x:v>6865564.125193502</x:v>
      </x:c>
      <x:c r="U132" s="50" t="n">
        <x:f>MAX(0,T132*(1+EXP((LN(1+Real_MC_30Y!$J$11)-0.5*Real_MC_30Y!$J$12^2)+Real_MC_30Y!$J$12*((RAND()+RAND()+RAND()+RAND()+RAND()+RAND()+RAND()+RAND()+RAND()+RAND()+RAND()+RAND())-6))-1)+Real_MC_30Y!U$58)</x:f>
        <x:v>7279940.098662545</x:v>
      </x:c>
      <x:c r="V132" s="50" t="n">
        <x:f>MAX(0,U132*(1+EXP((LN(1+Real_MC_30Y!$J$11)-0.5*Real_MC_30Y!$J$12^2)+Real_MC_30Y!$J$12*((RAND()+RAND()+RAND()+RAND()+RAND()+RAND()+RAND()+RAND()+RAND()+RAND()+RAND()+RAND())-6))-1)+Real_MC_30Y!V$58)</x:f>
        <x:v>10088309.317204535</x:v>
      </x:c>
      <x:c r="W132" s="50" t="n">
        <x:f>MAX(0,V132*(1+EXP((LN(1+Real_MC_30Y!$J$11)-0.5*Real_MC_30Y!$J$12^2)+Real_MC_30Y!$J$12*((RAND()+RAND()+RAND()+RAND()+RAND()+RAND()+RAND()+RAND()+RAND()+RAND()+RAND()+RAND())-6))-1)+Real_MC_30Y!W$58)</x:f>
        <x:v>15344827.874366969</x:v>
      </x:c>
      <x:c r="X132" s="50" t="n">
        <x:f>MAX(0,W132*(1+EXP((LN(1+Real_MC_30Y!$J$11)-0.5*Real_MC_30Y!$J$12^2)+Real_MC_30Y!$J$12*((RAND()+RAND()+RAND()+RAND()+RAND()+RAND()+RAND()+RAND()+RAND()+RAND()+RAND()+RAND())-6))-1)+Real_MC_30Y!X$58)</x:f>
        <x:v>16888180.546663724</x:v>
      </x:c>
      <x:c r="Y132" s="50" t="n">
        <x:f>MAX(0,X132*(1+EXP((LN(1+Real_MC_30Y!$J$11)-0.5*Real_MC_30Y!$J$12^2)+Real_MC_30Y!$J$12*((RAND()+RAND()+RAND()+RAND()+RAND()+RAND()+RAND()+RAND()+RAND()+RAND()+RAND()+RAND())-6))-1)+Real_MC_30Y!Y$58)</x:f>
        <x:v>13318423.130301287</x:v>
      </x:c>
      <x:c r="Z132" s="50" t="n">
        <x:f>MAX(0,Y132*(1+EXP((LN(1+Real_MC_30Y!$J$11)-0.5*Real_MC_30Y!$J$12^2)+Real_MC_30Y!$J$12*((RAND()+RAND()+RAND()+RAND()+RAND()+RAND()+RAND()+RAND()+RAND()+RAND()+RAND()+RAND())-6))-1)+Real_MC_30Y!Z$58)</x:f>
        <x:v>20336821.466507558</x:v>
      </x:c>
      <x:c r="AA132" s="50" t="n">
        <x:f>MAX(0,Z132*(1+EXP((LN(1+Real_MC_30Y!$J$11)-0.5*Real_MC_30Y!$J$12^2)+Real_MC_30Y!$J$12*((RAND()+RAND()+RAND()+RAND()+RAND()+RAND()+RAND()+RAND()+RAND()+RAND()+RAND()+RAND())-6))-1)+Real_MC_30Y!AA$58)</x:f>
        <x:v>22858380.879896212</x:v>
      </x:c>
      <x:c r="AB132" s="50" t="n">
        <x:f>MAX(0,AA132*(1+EXP((LN(1+Real_MC_30Y!$J$11)-0.5*Real_MC_30Y!$J$12^2)+Real_MC_30Y!$J$12*((RAND()+RAND()+RAND()+RAND()+RAND()+RAND()+RAND()+RAND()+RAND()+RAND()+RAND()+RAND())-6))-1)+Real_MC_30Y!AB$58)</x:f>
        <x:v>25370882.509735484</x:v>
      </x:c>
      <x:c r="AC132" s="50" t="n">
        <x:f>MAX(0,AB132*(1+EXP((LN(1+Real_MC_30Y!$J$11)-0.5*Real_MC_30Y!$J$12^2)+Real_MC_30Y!$J$12*((RAND()+RAND()+RAND()+RAND()+RAND()+RAND()+RAND()+RAND()+RAND()+RAND()+RAND()+RAND())-6))-1)+Real_MC_30Y!AC$58)</x:f>
        <x:v>28671014.788532127</x:v>
      </x:c>
      <x:c r="AD132" s="50" t="n">
        <x:f>MAX(0,AC132*(1+EXP((LN(1+Real_MC_30Y!$J$11)-0.5*Real_MC_30Y!$J$12^2)+Real_MC_30Y!$J$12*((RAND()+RAND()+RAND()+RAND()+RAND()+RAND()+RAND()+RAND()+RAND()+RAND()+RAND()+RAND())-6))-1)+Real_MC_30Y!AD$58)</x:f>
        <x:v>30110341.47679703</x:v>
      </x:c>
      <x:c r="AE132" s="50" t="n">
        <x:f>MAX(0,AD132*(1+EXP((LN(1+Real_MC_30Y!$J$11)-0.5*Real_MC_30Y!$J$12^2)+Real_MC_30Y!$J$12*((RAND()+RAND()+RAND()+RAND()+RAND()+RAND()+RAND()+RAND()+RAND()+RAND()+RAND()+RAND())-6))-1)+Real_MC_30Y!AE$58)</x:f>
        <x:v>30375059.072024256</x:v>
      </x:c>
      <x:c r="AF132" s="50" t="n">
        <x:f>MAX(0,AE132*(1+EXP((LN(1+Real_MC_30Y!$J$11)-0.5*Real_MC_30Y!$J$12^2)+Real_MC_30Y!$J$12*((RAND()+RAND()+RAND()+RAND()+RAND()+RAND()+RAND()+RAND()+RAND()+RAND()+RAND()+RAND())-6))-1)+Real_MC_30Y!AF$58)</x:f>
        <x:v>30864609.822825465</x:v>
      </x:c>
    </x:row>
    <x:row r="133">
      <x:c r="A133">
        <x:v>129</x:v>
      </x:c>
      <x:c r="B133" s="50" t="n">
        <x:f>MAX(0,Liquidity_30Y!$C$14+Real_MC_30Y!B$57-Real_MC_30Y!B$56)</x:f>
        <x:v>1029031.25</x:v>
      </x:c>
      <x:c r="C133" s="50" t="n">
        <x:f>MAX(0,B133*(1+EXP((LN(1+Real_MC_30Y!$J$11)-0.5*Real_MC_30Y!$J$12^2)+Real_MC_30Y!$J$12*((RAND()+RAND()+RAND()+RAND()+RAND()+RAND()+RAND()+RAND()+RAND()+RAND()+RAND()+RAND())-6))-1)+Real_MC_30Y!C$58)</x:f>
        <x:v>1047272.7425094213</x:v>
      </x:c>
      <x:c r="D133" s="50" t="n">
        <x:f>MAX(0,C133*(1+EXP((LN(1+Real_MC_30Y!$J$11)-0.5*Real_MC_30Y!$J$12^2)+Real_MC_30Y!$J$12*((RAND()+RAND()+RAND()+RAND()+RAND()+RAND()+RAND()+RAND()+RAND()+RAND()+RAND()+RAND())-6))-1)+Real_MC_30Y!D$58)</x:f>
        <x:v>763933.6120406312</x:v>
      </x:c>
      <x:c r="E133" s="50" t="n">
        <x:f>MAX(0,D133*(1+EXP((LN(1+Real_MC_30Y!$J$11)-0.5*Real_MC_30Y!$J$12^2)+Real_MC_30Y!$J$12*((RAND()+RAND()+RAND()+RAND()+RAND()+RAND()+RAND()+RAND()+RAND()+RAND()+RAND()+RAND())-6))-1)+Real_MC_30Y!E$58)</x:f>
        <x:v>642030.1596978346</x:v>
      </x:c>
      <x:c r="F133" s="50" t="n">
        <x:f>MAX(0,E133*(1+EXP((LN(1+Real_MC_30Y!$J$11)-0.5*Real_MC_30Y!$J$12^2)+Real_MC_30Y!$J$12*((RAND()+RAND()+RAND()+RAND()+RAND()+RAND()+RAND()+RAND()+RAND()+RAND()+RAND()+RAND())-6))-1)+Real_MC_30Y!F$58)</x:f>
        <x:v>790799.7559876186</x:v>
      </x:c>
      <x:c r="G133" s="50" t="n">
        <x:f>MAX(0,F133*(1+EXP((LN(1+Real_MC_30Y!$J$11)-0.5*Real_MC_30Y!$J$12^2)+Real_MC_30Y!$J$12*((RAND()+RAND()+RAND()+RAND()+RAND()+RAND()+RAND()+RAND()+RAND()+RAND()+RAND()+RAND())-6))-1)+Real_MC_30Y!G$58)</x:f>
        <x:v>751423.3883384136</x:v>
      </x:c>
      <x:c r="H133" s="50" t="n">
        <x:f>MAX(0,G133*(1+EXP((LN(1+Real_MC_30Y!$J$11)-0.5*Real_MC_30Y!$J$12^2)+Real_MC_30Y!$J$12*((RAND()+RAND()+RAND()+RAND()+RAND()+RAND()+RAND()+RAND()+RAND()+RAND()+RAND()+RAND())-6))-1)+Real_MC_30Y!H$58)</x:f>
        <x:v>708265.7800764802</x:v>
      </x:c>
      <x:c r="I133" s="50" t="n">
        <x:f>MAX(0,H133*(1+EXP((LN(1+Real_MC_30Y!$J$11)-0.5*Real_MC_30Y!$J$12^2)+Real_MC_30Y!$J$12*((RAND()+RAND()+RAND()+RAND()+RAND()+RAND()+RAND()+RAND()+RAND()+RAND()+RAND()+RAND())-6))-1)+Real_MC_30Y!I$58)</x:f>
        <x:v>680152.0923976408</x:v>
      </x:c>
      <x:c r="J133" s="50" t="n">
        <x:f>MAX(0,I133*(1+EXP((LN(1+Real_MC_30Y!$J$11)-0.5*Real_MC_30Y!$J$12^2)+Real_MC_30Y!$J$12*((RAND()+RAND()+RAND()+RAND()+RAND()+RAND()+RAND()+RAND()+RAND()+RAND()+RAND()+RAND())-6))-1)+Real_MC_30Y!J$58)</x:f>
        <x:v>618520.9699873728</x:v>
      </x:c>
      <x:c r="K133" s="50" t="n">
        <x:f>MAX(0,J133*(1+EXP((LN(1+Real_MC_30Y!$J$11)-0.5*Real_MC_30Y!$J$12^2)+Real_MC_30Y!$J$12*((RAND()+RAND()+RAND()+RAND()+RAND()+RAND()+RAND()+RAND()+RAND()+RAND()+RAND()+RAND())-6))-1)+Real_MC_30Y!K$58)</x:f>
        <x:v>742932.1593545559</x:v>
      </x:c>
      <x:c r="L133" s="50" t="n">
        <x:f>MAX(0,K133*(1+EXP((LN(1+Real_MC_30Y!$J$11)-0.5*Real_MC_30Y!$J$12^2)+Real_MC_30Y!$J$12*((RAND()+RAND()+RAND()+RAND()+RAND()+RAND()+RAND()+RAND()+RAND()+RAND()+RAND()+RAND())-6))-1)+Real_MC_30Y!L$58)</x:f>
        <x:v>850425.3457658548</x:v>
      </x:c>
      <x:c r="M133" s="50" t="n">
        <x:f>MAX(0,L133*(1+EXP((LN(1+Real_MC_30Y!$J$11)-0.5*Real_MC_30Y!$J$12^2)+Real_MC_30Y!$J$12*((RAND()+RAND()+RAND()+RAND()+RAND()+RAND()+RAND()+RAND()+RAND()+RAND()+RAND()+RAND())-6))-1)+Real_MC_30Y!M$58)</x:f>
        <x:v>675685.0334268885</x:v>
      </x:c>
      <x:c r="N133" s="50" t="n">
        <x:f>MAX(0,M133*(1+EXP((LN(1+Real_MC_30Y!$J$11)-0.5*Real_MC_30Y!$J$12^2)+Real_MC_30Y!$J$12*((RAND()+RAND()+RAND()+RAND()+RAND()+RAND()+RAND()+RAND()+RAND()+RAND()+RAND()+RAND())-6))-1)+Real_MC_30Y!N$58)</x:f>
        <x:v>852685.4336816529</x:v>
      </x:c>
      <x:c r="O133" s="50" t="n">
        <x:f>MAX(0,N133*(1+EXP((LN(1+Real_MC_30Y!$J$11)-0.5*Real_MC_30Y!$J$12^2)+Real_MC_30Y!$J$12*((RAND()+RAND()+RAND()+RAND()+RAND()+RAND()+RAND()+RAND()+RAND()+RAND()+RAND()+RAND())-6))-1)+Real_MC_30Y!O$58)</x:f>
        <x:v>871798.0182568923</x:v>
      </x:c>
      <x:c r="P133" s="50" t="n">
        <x:f>MAX(0,O133*(1+EXP((LN(1+Real_MC_30Y!$J$11)-0.5*Real_MC_30Y!$J$12^2)+Real_MC_30Y!$J$12*((RAND()+RAND()+RAND()+RAND()+RAND()+RAND()+RAND()+RAND()+RAND()+RAND()+RAND()+RAND())-6))-1)+Real_MC_30Y!P$58)</x:f>
        <x:v>1213552.3911406428</x:v>
      </x:c>
      <x:c r="Q133" s="50" t="n">
        <x:f>MAX(0,P133*(1+EXP((LN(1+Real_MC_30Y!$J$11)-0.5*Real_MC_30Y!$J$12^2)+Real_MC_30Y!$J$12*((RAND()+RAND()+RAND()+RAND()+RAND()+RAND()+RAND()+RAND()+RAND()+RAND()+RAND()+RAND())-6))-1)+Real_MC_30Y!Q$58)</x:f>
        <x:v>1648331.117060102</x:v>
      </x:c>
      <x:c r="R133" s="50" t="n">
        <x:f>MAX(0,Q133*(1+EXP((LN(1+Real_MC_30Y!$J$11)-0.5*Real_MC_30Y!$J$12^2)+Real_MC_30Y!$J$12*((RAND()+RAND()+RAND()+RAND()+RAND()+RAND()+RAND()+RAND()+RAND()+RAND()+RAND()+RAND())-6))-1)+Real_MC_30Y!R$58)</x:f>
        <x:v>1624499.6376791138</x:v>
      </x:c>
      <x:c r="S133" s="50" t="n">
        <x:f>MAX(0,R133*(1+EXP((LN(1+Real_MC_30Y!$J$11)-0.5*Real_MC_30Y!$J$12^2)+Real_MC_30Y!$J$12*((RAND()+RAND()+RAND()+RAND()+RAND()+RAND()+RAND()+RAND()+RAND()+RAND()+RAND()+RAND())-6))-1)+Real_MC_30Y!S$58)</x:f>
        <x:v>1597927.0041385996</x:v>
      </x:c>
      <x:c r="T133" s="50" t="n">
        <x:f>MAX(0,S133*(1+EXP((LN(1+Real_MC_30Y!$J$11)-0.5*Real_MC_30Y!$J$12^2)+Real_MC_30Y!$J$12*((RAND()+RAND()+RAND()+RAND()+RAND()+RAND()+RAND()+RAND()+RAND()+RAND()+RAND()+RAND())-6))-1)+Real_MC_30Y!T$58)</x:f>
        <x:v>2008085.8724382357</x:v>
      </x:c>
      <x:c r="U133" s="50" t="n">
        <x:f>MAX(0,T133*(1+EXP((LN(1+Real_MC_30Y!$J$11)-0.5*Real_MC_30Y!$J$12^2)+Real_MC_30Y!$J$12*((RAND()+RAND()+RAND()+RAND()+RAND()+RAND()+RAND()+RAND()+RAND()+RAND()+RAND()+RAND())-6))-1)+Real_MC_30Y!U$58)</x:f>
        <x:v>1958877.0880880102</x:v>
      </x:c>
      <x:c r="V133" s="50" t="n">
        <x:f>MAX(0,U133*(1+EXP((LN(1+Real_MC_30Y!$J$11)-0.5*Real_MC_30Y!$J$12^2)+Real_MC_30Y!$J$12*((RAND()+RAND()+RAND()+RAND()+RAND()+RAND()+RAND()+RAND()+RAND()+RAND()+RAND()+RAND())-6))-1)+Real_MC_30Y!V$58)</x:f>
        <x:v>2091478.7208540875</x:v>
      </x:c>
      <x:c r="W133" s="50" t="n">
        <x:f>MAX(0,V133*(1+EXP((LN(1+Real_MC_30Y!$J$11)-0.5*Real_MC_30Y!$J$12^2)+Real_MC_30Y!$J$12*((RAND()+RAND()+RAND()+RAND()+RAND()+RAND()+RAND()+RAND()+RAND()+RAND()+RAND()+RAND())-6))-1)+Real_MC_30Y!W$58)</x:f>
        <x:v>2238872.6706017377</x:v>
      </x:c>
      <x:c r="X133" s="50" t="n">
        <x:f>MAX(0,W133*(1+EXP((LN(1+Real_MC_30Y!$J$11)-0.5*Real_MC_30Y!$J$12^2)+Real_MC_30Y!$J$12*((RAND()+RAND()+RAND()+RAND()+RAND()+RAND()+RAND()+RAND()+RAND()+RAND()+RAND()+RAND())-6))-1)+Real_MC_30Y!X$58)</x:f>
        <x:v>2326167.7546405774</x:v>
      </x:c>
      <x:c r="Y133" s="50" t="n">
        <x:f>MAX(0,X133*(1+EXP((LN(1+Real_MC_30Y!$J$11)-0.5*Real_MC_30Y!$J$12^2)+Real_MC_30Y!$J$12*((RAND()+RAND()+RAND()+RAND()+RAND()+RAND()+RAND()+RAND()+RAND()+RAND()+RAND()+RAND())-6))-1)+Real_MC_30Y!Y$58)</x:f>
        <x:v>2786043.396009928</x:v>
      </x:c>
      <x:c r="Z133" s="50" t="n">
        <x:f>MAX(0,Y133*(1+EXP((LN(1+Real_MC_30Y!$J$11)-0.5*Real_MC_30Y!$J$12^2)+Real_MC_30Y!$J$12*((RAND()+RAND()+RAND()+RAND()+RAND()+RAND()+RAND()+RAND()+RAND()+RAND()+RAND()+RAND())-6))-1)+Real_MC_30Y!Z$58)</x:f>
        <x:v>2143807.89567803</x:v>
      </x:c>
      <x:c r="AA133" s="50" t="n">
        <x:f>MAX(0,Z133*(1+EXP((LN(1+Real_MC_30Y!$J$11)-0.5*Real_MC_30Y!$J$12^2)+Real_MC_30Y!$J$12*((RAND()+RAND()+RAND()+RAND()+RAND()+RAND()+RAND()+RAND()+RAND()+RAND()+RAND()+RAND())-6))-1)+Real_MC_30Y!AA$58)</x:f>
        <x:v>2041695.3212586304</x:v>
      </x:c>
      <x:c r="AB133" s="50" t="n">
        <x:f>MAX(0,AA133*(1+EXP((LN(1+Real_MC_30Y!$J$11)-0.5*Real_MC_30Y!$J$12^2)+Real_MC_30Y!$J$12*((RAND()+RAND()+RAND()+RAND()+RAND()+RAND()+RAND()+RAND()+RAND()+RAND()+RAND()+RAND())-6))-1)+Real_MC_30Y!AB$58)</x:f>
        <x:v>1757572.3089931943</x:v>
      </x:c>
      <x:c r="AC133" s="50" t="n">
        <x:f>MAX(0,AB133*(1+EXP((LN(1+Real_MC_30Y!$J$11)-0.5*Real_MC_30Y!$J$12^2)+Real_MC_30Y!$J$12*((RAND()+RAND()+RAND()+RAND()+RAND()+RAND()+RAND()+RAND()+RAND()+RAND()+RAND()+RAND())-6))-1)+Real_MC_30Y!AC$58)</x:f>
        <x:v>1920604.0726915898</x:v>
      </x:c>
      <x:c r="AD133" s="50" t="n">
        <x:f>MAX(0,AC133*(1+EXP((LN(1+Real_MC_30Y!$J$11)-0.5*Real_MC_30Y!$J$12^2)+Real_MC_30Y!$J$12*((RAND()+RAND()+RAND()+RAND()+RAND()+RAND()+RAND()+RAND()+RAND()+RAND()+RAND()+RAND())-6))-1)+Real_MC_30Y!AD$58)</x:f>
        <x:v>2077658.8938799421</x:v>
      </x:c>
      <x:c r="AE133" s="50" t="n">
        <x:f>MAX(0,AD133*(1+EXP((LN(1+Real_MC_30Y!$J$11)-0.5*Real_MC_30Y!$J$12^2)+Real_MC_30Y!$J$12*((RAND()+RAND()+RAND()+RAND()+RAND()+RAND()+RAND()+RAND()+RAND()+RAND()+RAND()+RAND())-6))-1)+Real_MC_30Y!AE$58)</x:f>
        <x:v>2297965.741482296</x:v>
      </x:c>
      <x:c r="AF133" s="50" t="n">
        <x:f>MAX(0,AE133*(1+EXP((LN(1+Real_MC_30Y!$J$11)-0.5*Real_MC_30Y!$J$12^2)+Real_MC_30Y!$J$12*((RAND()+RAND()+RAND()+RAND()+RAND()+RAND()+RAND()+RAND()+RAND()+RAND()+RAND()+RAND())-6))-1)+Real_MC_30Y!AF$58)</x:f>
        <x:v>2186139.329176319</x:v>
      </x:c>
    </x:row>
    <x:row r="134">
      <x:c r="A134">
        <x:v>130</x:v>
      </x:c>
      <x:c r="B134" s="50" t="n">
        <x:f>MAX(0,Liquidity_30Y!$C$14+Real_MC_30Y!B$57-Real_MC_30Y!B$56)</x:f>
        <x:v>1029031.25</x:v>
      </x:c>
      <x:c r="C134" s="50" t="n">
        <x:f>MAX(0,B134*(1+EXP((LN(1+Real_MC_30Y!$J$11)-0.5*Real_MC_30Y!$J$12^2)+Real_MC_30Y!$J$12*((RAND()+RAND()+RAND()+RAND()+RAND()+RAND()+RAND()+RAND()+RAND()+RAND()+RAND()+RAND())-6))-1)+Real_MC_30Y!C$58)</x:f>
        <x:v>1220016.9095133408</x:v>
      </x:c>
      <x:c r="D134" s="50" t="n">
        <x:f>MAX(0,C134*(1+EXP((LN(1+Real_MC_30Y!$J$11)-0.5*Real_MC_30Y!$J$12^2)+Real_MC_30Y!$J$12*((RAND()+RAND()+RAND()+RAND()+RAND()+RAND()+RAND()+RAND()+RAND()+RAND()+RAND()+RAND())-6))-1)+Real_MC_30Y!D$58)</x:f>
        <x:v>1039505.4102086229</x:v>
      </x:c>
      <x:c r="E134" s="50" t="n">
        <x:f>MAX(0,D134*(1+EXP((LN(1+Real_MC_30Y!$J$11)-0.5*Real_MC_30Y!$J$12^2)+Real_MC_30Y!$J$12*((RAND()+RAND()+RAND()+RAND()+RAND()+RAND()+RAND()+RAND()+RAND()+RAND()+RAND()+RAND())-6))-1)+Real_MC_30Y!E$58)</x:f>
        <x:v>802891.4731348103</x:v>
      </x:c>
      <x:c r="F134" s="50" t="n">
        <x:f>MAX(0,E134*(1+EXP((LN(1+Real_MC_30Y!$J$11)-0.5*Real_MC_30Y!$J$12^2)+Real_MC_30Y!$J$12*((RAND()+RAND()+RAND()+RAND()+RAND()+RAND()+RAND()+RAND()+RAND()+RAND()+RAND()+RAND())-6))-1)+Real_MC_30Y!F$58)</x:f>
        <x:v>993619.4040882866</x:v>
      </x:c>
      <x:c r="G134" s="50" t="n">
        <x:f>MAX(0,F134*(1+EXP((LN(1+Real_MC_30Y!$J$11)-0.5*Real_MC_30Y!$J$12^2)+Real_MC_30Y!$J$12*((RAND()+RAND()+RAND()+RAND()+RAND()+RAND()+RAND()+RAND()+RAND()+RAND()+RAND()+RAND())-6))-1)+Real_MC_30Y!G$58)</x:f>
        <x:v>1062337.7831363585</x:v>
      </x:c>
      <x:c r="H134" s="50" t="n">
        <x:f>MAX(0,G134*(1+EXP((LN(1+Real_MC_30Y!$J$11)-0.5*Real_MC_30Y!$J$12^2)+Real_MC_30Y!$J$12*((RAND()+RAND()+RAND()+RAND()+RAND()+RAND()+RAND()+RAND()+RAND()+RAND()+RAND()+RAND())-6))-1)+Real_MC_30Y!H$58)</x:f>
        <x:v>1309018.5830221218</x:v>
      </x:c>
      <x:c r="I134" s="50" t="n">
        <x:f>MAX(0,H134*(1+EXP((LN(1+Real_MC_30Y!$J$11)-0.5*Real_MC_30Y!$J$12^2)+Real_MC_30Y!$J$12*((RAND()+RAND()+RAND()+RAND()+RAND()+RAND()+RAND()+RAND()+RAND()+RAND()+RAND()+RAND())-6))-1)+Real_MC_30Y!I$58)</x:f>
        <x:v>1794976.5699918242</x:v>
      </x:c>
      <x:c r="J134" s="50" t="n">
        <x:f>MAX(0,I134*(1+EXP((LN(1+Real_MC_30Y!$J$11)-0.5*Real_MC_30Y!$J$12^2)+Real_MC_30Y!$J$12*((RAND()+RAND()+RAND()+RAND()+RAND()+RAND()+RAND()+RAND()+RAND()+RAND()+RAND()+RAND())-6))-1)+Real_MC_30Y!J$58)</x:f>
        <x:v>2037166.6127396976</x:v>
      </x:c>
      <x:c r="K134" s="50" t="n">
        <x:f>MAX(0,J134*(1+EXP((LN(1+Real_MC_30Y!$J$11)-0.5*Real_MC_30Y!$J$12^2)+Real_MC_30Y!$J$12*((RAND()+RAND()+RAND()+RAND()+RAND()+RAND()+RAND()+RAND()+RAND()+RAND()+RAND()+RAND())-6))-1)+Real_MC_30Y!K$58)</x:f>
        <x:v>2020069.0953898218</x:v>
      </x:c>
      <x:c r="L134" s="50" t="n">
        <x:f>MAX(0,K134*(1+EXP((LN(1+Real_MC_30Y!$J$11)-0.5*Real_MC_30Y!$J$12^2)+Real_MC_30Y!$J$12*((RAND()+RAND()+RAND()+RAND()+RAND()+RAND()+RAND()+RAND()+RAND()+RAND()+RAND()+RAND())-6))-1)+Real_MC_30Y!L$58)</x:f>
        <x:v>1791623.7305899672</x:v>
      </x:c>
      <x:c r="M134" s="50" t="n">
        <x:f>MAX(0,L134*(1+EXP((LN(1+Real_MC_30Y!$J$11)-0.5*Real_MC_30Y!$J$12^2)+Real_MC_30Y!$J$12*((RAND()+RAND()+RAND()+RAND()+RAND()+RAND()+RAND()+RAND()+RAND()+RAND()+RAND()+RAND())-6))-1)+Real_MC_30Y!M$58)</x:f>
        <x:v>1893753.5151366189</x:v>
      </x:c>
      <x:c r="N134" s="50" t="n">
        <x:f>MAX(0,M134*(1+EXP((LN(1+Real_MC_30Y!$J$11)-0.5*Real_MC_30Y!$J$12^2)+Real_MC_30Y!$J$12*((RAND()+RAND()+RAND()+RAND()+RAND()+RAND()+RAND()+RAND()+RAND()+RAND()+RAND()+RAND())-6))-1)+Real_MC_30Y!N$58)</x:f>
        <x:v>2259518.876260469</x:v>
      </x:c>
      <x:c r="O134" s="50" t="n">
        <x:f>MAX(0,N134*(1+EXP((LN(1+Real_MC_30Y!$J$11)-0.5*Real_MC_30Y!$J$12^2)+Real_MC_30Y!$J$12*((RAND()+RAND()+RAND()+RAND()+RAND()+RAND()+RAND()+RAND()+RAND()+RAND()+RAND()+RAND())-6))-1)+Real_MC_30Y!O$58)</x:f>
        <x:v>2308333.098551672</x:v>
      </x:c>
      <x:c r="P134" s="50" t="n">
        <x:f>MAX(0,O134*(1+EXP((LN(1+Real_MC_30Y!$J$11)-0.5*Real_MC_30Y!$J$12^2)+Real_MC_30Y!$J$12*((RAND()+RAND()+RAND()+RAND()+RAND()+RAND()+RAND()+RAND()+RAND()+RAND()+RAND()+RAND())-6))-1)+Real_MC_30Y!P$58)</x:f>
        <x:v>3043339.550700635</x:v>
      </x:c>
      <x:c r="Q134" s="50" t="n">
        <x:f>MAX(0,P134*(1+EXP((LN(1+Real_MC_30Y!$J$11)-0.5*Real_MC_30Y!$J$12^2)+Real_MC_30Y!$J$12*((RAND()+RAND()+RAND()+RAND()+RAND()+RAND()+RAND()+RAND()+RAND()+RAND()+RAND()+RAND())-6))-1)+Real_MC_30Y!Q$58)</x:f>
        <x:v>4192051.092775112</x:v>
      </x:c>
      <x:c r="R134" s="50" t="n">
        <x:f>MAX(0,Q134*(1+EXP((LN(1+Real_MC_30Y!$J$11)-0.5*Real_MC_30Y!$J$12^2)+Real_MC_30Y!$J$12*((RAND()+RAND()+RAND()+RAND()+RAND()+RAND()+RAND()+RAND()+RAND()+RAND()+RAND()+RAND())-6))-1)+Real_MC_30Y!R$58)</x:f>
        <x:v>3762792.182482783</x:v>
      </x:c>
      <x:c r="S134" s="50" t="n">
        <x:f>MAX(0,R134*(1+EXP((LN(1+Real_MC_30Y!$J$11)-0.5*Real_MC_30Y!$J$12^2)+Real_MC_30Y!$J$12*((RAND()+RAND()+RAND()+RAND()+RAND()+RAND()+RAND()+RAND()+RAND()+RAND()+RAND()+RAND())-6))-1)+Real_MC_30Y!S$58)</x:f>
        <x:v>3746551.0034969207</x:v>
      </x:c>
      <x:c r="T134" s="50" t="n">
        <x:f>MAX(0,S134*(1+EXP((LN(1+Real_MC_30Y!$J$11)-0.5*Real_MC_30Y!$J$12^2)+Real_MC_30Y!$J$12*((RAND()+RAND()+RAND()+RAND()+RAND()+RAND()+RAND()+RAND()+RAND()+RAND()+RAND()+RAND())-6))-1)+Real_MC_30Y!T$58)</x:f>
        <x:v>3867954.3336199103</x:v>
      </x:c>
      <x:c r="U134" s="50" t="n">
        <x:f>MAX(0,T134*(1+EXP((LN(1+Real_MC_30Y!$J$11)-0.5*Real_MC_30Y!$J$12^2)+Real_MC_30Y!$J$12*((RAND()+RAND()+RAND()+RAND()+RAND()+RAND()+RAND()+RAND()+RAND()+RAND()+RAND()+RAND())-6))-1)+Real_MC_30Y!U$58)</x:f>
        <x:v>3638207.769049557</x:v>
      </x:c>
      <x:c r="V134" s="50" t="n">
        <x:f>MAX(0,U134*(1+EXP((LN(1+Real_MC_30Y!$J$11)-0.5*Real_MC_30Y!$J$12^2)+Real_MC_30Y!$J$12*((RAND()+RAND()+RAND()+RAND()+RAND()+RAND()+RAND()+RAND()+RAND()+RAND()+RAND()+RAND())-6))-1)+Real_MC_30Y!V$58)</x:f>
        <x:v>4174428.984900254</x:v>
      </x:c>
      <x:c r="W134" s="50" t="n">
        <x:f>MAX(0,V134*(1+EXP((LN(1+Real_MC_30Y!$J$11)-0.5*Real_MC_30Y!$J$12^2)+Real_MC_30Y!$J$12*((RAND()+RAND()+RAND()+RAND()+RAND()+RAND()+RAND()+RAND()+RAND()+RAND()+RAND()+RAND())-6))-1)+Real_MC_30Y!W$58)</x:f>
        <x:v>4194480.2967849355</x:v>
      </x:c>
      <x:c r="X134" s="50" t="n">
        <x:f>MAX(0,W134*(1+EXP((LN(1+Real_MC_30Y!$J$11)-0.5*Real_MC_30Y!$J$12^2)+Real_MC_30Y!$J$12*((RAND()+RAND()+RAND()+RAND()+RAND()+RAND()+RAND()+RAND()+RAND()+RAND()+RAND()+RAND())-6))-1)+Real_MC_30Y!X$58)</x:f>
        <x:v>3804240.6558907675</x:v>
      </x:c>
      <x:c r="Y134" s="50" t="n">
        <x:f>MAX(0,X134*(1+EXP((LN(1+Real_MC_30Y!$J$11)-0.5*Real_MC_30Y!$J$12^2)+Real_MC_30Y!$J$12*((RAND()+RAND()+RAND()+RAND()+RAND()+RAND()+RAND()+RAND()+RAND()+RAND()+RAND()+RAND())-6))-1)+Real_MC_30Y!Y$58)</x:f>
        <x:v>4696225.576858268</x:v>
      </x:c>
      <x:c r="Z134" s="50" t="n">
        <x:f>MAX(0,Y134*(1+EXP((LN(1+Real_MC_30Y!$J$11)-0.5*Real_MC_30Y!$J$12^2)+Real_MC_30Y!$J$12*((RAND()+RAND()+RAND()+RAND()+RAND()+RAND()+RAND()+RAND()+RAND()+RAND()+RAND()+RAND())-6))-1)+Real_MC_30Y!Z$58)</x:f>
        <x:v>5072390.396437806</x:v>
      </x:c>
      <x:c r="AA134" s="50" t="n">
        <x:f>MAX(0,Z134*(1+EXP((LN(1+Real_MC_30Y!$J$11)-0.5*Real_MC_30Y!$J$12^2)+Real_MC_30Y!$J$12*((RAND()+RAND()+RAND()+RAND()+RAND()+RAND()+RAND()+RAND()+RAND()+RAND()+RAND()+RAND())-6))-1)+Real_MC_30Y!AA$58)</x:f>
        <x:v>4538617.6029766435</x:v>
      </x:c>
      <x:c r="AB134" s="50" t="n">
        <x:f>MAX(0,AA134*(1+EXP((LN(1+Real_MC_30Y!$J$11)-0.5*Real_MC_30Y!$J$12^2)+Real_MC_30Y!$J$12*((RAND()+RAND()+RAND()+RAND()+RAND()+RAND()+RAND()+RAND()+RAND()+RAND()+RAND()+RAND())-6))-1)+Real_MC_30Y!AB$58)</x:f>
        <x:v>5150869.112699621</x:v>
      </x:c>
      <x:c r="AC134" s="50" t="n">
        <x:f>MAX(0,AB134*(1+EXP((LN(1+Real_MC_30Y!$J$11)-0.5*Real_MC_30Y!$J$12^2)+Real_MC_30Y!$J$12*((RAND()+RAND()+RAND()+RAND()+RAND()+RAND()+RAND()+RAND()+RAND()+RAND()+RAND()+RAND())-6))-1)+Real_MC_30Y!AC$58)</x:f>
        <x:v>5264941.920406344</x:v>
      </x:c>
      <x:c r="AD134" s="50" t="n">
        <x:f>MAX(0,AC134*(1+EXP((LN(1+Real_MC_30Y!$J$11)-0.5*Real_MC_30Y!$J$12^2)+Real_MC_30Y!$J$12*((RAND()+RAND()+RAND()+RAND()+RAND()+RAND()+RAND()+RAND()+RAND()+RAND()+RAND()+RAND())-6))-1)+Real_MC_30Y!AD$58)</x:f>
        <x:v>5260895.428189457</x:v>
      </x:c>
      <x:c r="AE134" s="50" t="n">
        <x:f>MAX(0,AD134*(1+EXP((LN(1+Real_MC_30Y!$J$11)-0.5*Real_MC_30Y!$J$12^2)+Real_MC_30Y!$J$12*((RAND()+RAND()+RAND()+RAND()+RAND()+RAND()+RAND()+RAND()+RAND()+RAND()+RAND()+RAND())-6))-1)+Real_MC_30Y!AE$58)</x:f>
        <x:v>4592252.387551503</x:v>
      </x:c>
      <x:c r="AF134" s="50" t="n">
        <x:f>MAX(0,AE134*(1+EXP((LN(1+Real_MC_30Y!$J$11)-0.5*Real_MC_30Y!$J$12^2)+Real_MC_30Y!$J$12*((RAND()+RAND()+RAND()+RAND()+RAND()+RAND()+RAND()+RAND()+RAND()+RAND()+RAND()+RAND())-6))-1)+Real_MC_30Y!AF$58)</x:f>
        <x:v>4463349.426369563</x:v>
      </x:c>
    </x:row>
    <x:row r="135">
      <x:c r="A135">
        <x:v>131</x:v>
      </x:c>
      <x:c r="B135" s="50" t="n">
        <x:f>MAX(0,Liquidity_30Y!$C$14+Real_MC_30Y!B$57-Real_MC_30Y!B$56)</x:f>
        <x:v>1029031.25</x:v>
      </x:c>
      <x:c r="C135" s="50" t="n">
        <x:f>MAX(0,B135*(1+EXP((LN(1+Real_MC_30Y!$J$11)-0.5*Real_MC_30Y!$J$12^2)+Real_MC_30Y!$J$12*((RAND()+RAND()+RAND()+RAND()+RAND()+RAND()+RAND()+RAND()+RAND()+RAND()+RAND()+RAND())-6))-1)+Real_MC_30Y!C$58)</x:f>
        <x:v>947927.8104772825</x:v>
      </x:c>
      <x:c r="D135" s="50" t="n">
        <x:f>MAX(0,C135*(1+EXP((LN(1+Real_MC_30Y!$J$11)-0.5*Real_MC_30Y!$J$12^2)+Real_MC_30Y!$J$12*((RAND()+RAND()+RAND()+RAND()+RAND()+RAND()+RAND()+RAND()+RAND()+RAND()+RAND()+RAND())-6))-1)+Real_MC_30Y!D$58)</x:f>
        <x:v>911653.263511827</x:v>
      </x:c>
      <x:c r="E135" s="50" t="n">
        <x:f>MAX(0,D135*(1+EXP((LN(1+Real_MC_30Y!$J$11)-0.5*Real_MC_30Y!$J$12^2)+Real_MC_30Y!$J$12*((RAND()+RAND()+RAND()+RAND()+RAND()+RAND()+RAND()+RAND()+RAND()+RAND()+RAND()+RAND())-6))-1)+Real_MC_30Y!E$58)</x:f>
        <x:v>761958.5254719452</x:v>
      </x:c>
      <x:c r="F135" s="50" t="n">
        <x:f>MAX(0,E135*(1+EXP((LN(1+Real_MC_30Y!$J$11)-0.5*Real_MC_30Y!$J$12^2)+Real_MC_30Y!$J$12*((RAND()+RAND()+RAND()+RAND()+RAND()+RAND()+RAND()+RAND()+RAND()+RAND()+RAND()+RAND())-6))-1)+Real_MC_30Y!F$58)</x:f>
        <x:v>729389.6865484705</x:v>
      </x:c>
      <x:c r="G135" s="50" t="n">
        <x:f>MAX(0,F135*(1+EXP((LN(1+Real_MC_30Y!$J$11)-0.5*Real_MC_30Y!$J$12^2)+Real_MC_30Y!$J$12*((RAND()+RAND()+RAND()+RAND()+RAND()+RAND()+RAND()+RAND()+RAND()+RAND()+RAND()+RAND())-6))-1)+Real_MC_30Y!G$58)</x:f>
        <x:v>685195.0118064454</x:v>
      </x:c>
      <x:c r="H135" s="50" t="n">
        <x:f>MAX(0,G135*(1+EXP((LN(1+Real_MC_30Y!$J$11)-0.5*Real_MC_30Y!$J$12^2)+Real_MC_30Y!$J$12*((RAND()+RAND()+RAND()+RAND()+RAND()+RAND()+RAND()+RAND()+RAND()+RAND()+RAND()+RAND())-6))-1)+Real_MC_30Y!H$58)</x:f>
        <x:v>741941.0817539488</x:v>
      </x:c>
      <x:c r="I135" s="50" t="n">
        <x:f>MAX(0,H135*(1+EXP((LN(1+Real_MC_30Y!$J$11)-0.5*Real_MC_30Y!$J$12^2)+Real_MC_30Y!$J$12*((RAND()+RAND()+RAND()+RAND()+RAND()+RAND()+RAND()+RAND()+RAND()+RAND()+RAND()+RAND())-6))-1)+Real_MC_30Y!I$58)</x:f>
        <x:v>1037305.0330861879</x:v>
      </x:c>
      <x:c r="J135" s="50" t="n">
        <x:f>MAX(0,I135*(1+EXP((LN(1+Real_MC_30Y!$J$11)-0.5*Real_MC_30Y!$J$12^2)+Real_MC_30Y!$J$12*((RAND()+RAND()+RAND()+RAND()+RAND()+RAND()+RAND()+RAND()+RAND()+RAND()+RAND()+RAND())-6))-1)+Real_MC_30Y!J$58)</x:f>
        <x:v>1095141.8870624918</x:v>
      </x:c>
      <x:c r="K135" s="50" t="n">
        <x:f>MAX(0,J135*(1+EXP((LN(1+Real_MC_30Y!$J$11)-0.5*Real_MC_30Y!$J$12^2)+Real_MC_30Y!$J$12*((RAND()+RAND()+RAND()+RAND()+RAND()+RAND()+RAND()+RAND()+RAND()+RAND()+RAND()+RAND())-6))-1)+Real_MC_30Y!K$58)</x:f>
        <x:v>1272739.1067248143</x:v>
      </x:c>
      <x:c r="L135" s="50" t="n">
        <x:f>MAX(0,K135*(1+EXP((LN(1+Real_MC_30Y!$J$11)-0.5*Real_MC_30Y!$J$12^2)+Real_MC_30Y!$J$12*((RAND()+RAND()+RAND()+RAND()+RAND()+RAND()+RAND()+RAND()+RAND()+RAND()+RAND()+RAND())-6))-1)+Real_MC_30Y!L$58)</x:f>
        <x:v>1204764.8029433247</x:v>
      </x:c>
      <x:c r="M135" s="50" t="n">
        <x:f>MAX(0,L135*(1+EXP((LN(1+Real_MC_30Y!$J$11)-0.5*Real_MC_30Y!$J$12^2)+Real_MC_30Y!$J$12*((RAND()+RAND()+RAND()+RAND()+RAND()+RAND()+RAND()+RAND()+RAND()+RAND()+RAND()+RAND())-6))-1)+Real_MC_30Y!M$58)</x:f>
        <x:v>1784488.8335429158</x:v>
      </x:c>
      <x:c r="N135" s="50" t="n">
        <x:f>MAX(0,M135*(1+EXP((LN(1+Real_MC_30Y!$J$11)-0.5*Real_MC_30Y!$J$12^2)+Real_MC_30Y!$J$12*((RAND()+RAND()+RAND()+RAND()+RAND()+RAND()+RAND()+RAND()+RAND()+RAND()+RAND()+RAND())-6))-1)+Real_MC_30Y!N$58)</x:f>
        <x:v>1884202.5822749254</x:v>
      </x:c>
      <x:c r="O135" s="50" t="n">
        <x:f>MAX(0,N135*(1+EXP((LN(1+Real_MC_30Y!$J$11)-0.5*Real_MC_30Y!$J$12^2)+Real_MC_30Y!$J$12*((RAND()+RAND()+RAND()+RAND()+RAND()+RAND()+RAND()+RAND()+RAND()+RAND()+RAND()+RAND())-6))-1)+Real_MC_30Y!O$58)</x:f>
        <x:v>2236130.5968404235</x:v>
      </x:c>
      <x:c r="P135" s="50" t="n">
        <x:f>MAX(0,O135*(1+EXP((LN(1+Real_MC_30Y!$J$11)-0.5*Real_MC_30Y!$J$12^2)+Real_MC_30Y!$J$12*((RAND()+RAND()+RAND()+RAND()+RAND()+RAND()+RAND()+RAND()+RAND()+RAND()+RAND()+RAND())-6))-1)+Real_MC_30Y!P$58)</x:f>
        <x:v>2552896.424568904</x:v>
      </x:c>
      <x:c r="Q135" s="50" t="n">
        <x:f>MAX(0,P135*(1+EXP((LN(1+Real_MC_30Y!$J$11)-0.5*Real_MC_30Y!$J$12^2)+Real_MC_30Y!$J$12*((RAND()+RAND()+RAND()+RAND()+RAND()+RAND()+RAND()+RAND()+RAND()+RAND()+RAND()+RAND())-6))-1)+Real_MC_30Y!Q$58)</x:f>
        <x:v>2614749.7456813883</x:v>
      </x:c>
      <x:c r="R135" s="50" t="n">
        <x:f>MAX(0,Q135*(1+EXP((LN(1+Real_MC_30Y!$J$11)-0.5*Real_MC_30Y!$J$12^2)+Real_MC_30Y!$J$12*((RAND()+RAND()+RAND()+RAND()+RAND()+RAND()+RAND()+RAND()+RAND()+RAND()+RAND()+RAND())-6))-1)+Real_MC_30Y!R$58)</x:f>
        <x:v>3010414.122484464</x:v>
      </x:c>
      <x:c r="S135" s="50" t="n">
        <x:f>MAX(0,R135*(1+EXP((LN(1+Real_MC_30Y!$J$11)-0.5*Real_MC_30Y!$J$12^2)+Real_MC_30Y!$J$12*((RAND()+RAND()+RAND()+RAND()+RAND()+RAND()+RAND()+RAND()+RAND()+RAND()+RAND()+RAND())-6))-1)+Real_MC_30Y!S$58)</x:f>
        <x:v>4387736.07713775</x:v>
      </x:c>
      <x:c r="T135" s="50" t="n">
        <x:f>MAX(0,S135*(1+EXP((LN(1+Real_MC_30Y!$J$11)-0.5*Real_MC_30Y!$J$12^2)+Real_MC_30Y!$J$12*((RAND()+RAND()+RAND()+RAND()+RAND()+RAND()+RAND()+RAND()+RAND()+RAND()+RAND()+RAND())-6))-1)+Real_MC_30Y!T$58)</x:f>
        <x:v>6018194.759264961</x:v>
      </x:c>
      <x:c r="U135" s="50" t="n">
        <x:f>MAX(0,T135*(1+EXP((LN(1+Real_MC_30Y!$J$11)-0.5*Real_MC_30Y!$J$12^2)+Real_MC_30Y!$J$12*((RAND()+RAND()+RAND()+RAND()+RAND()+RAND()+RAND()+RAND()+RAND()+RAND()+RAND()+RAND())-6))-1)+Real_MC_30Y!U$58)</x:f>
        <x:v>5842098.34241185</x:v>
      </x:c>
      <x:c r="V135" s="50" t="n">
        <x:f>MAX(0,U135*(1+EXP((LN(1+Real_MC_30Y!$J$11)-0.5*Real_MC_30Y!$J$12^2)+Real_MC_30Y!$J$12*((RAND()+RAND()+RAND()+RAND()+RAND()+RAND()+RAND()+RAND()+RAND()+RAND()+RAND()+RAND())-6))-1)+Real_MC_30Y!V$58)</x:f>
        <x:v>6593208.3171047075</x:v>
      </x:c>
      <x:c r="W135" s="50" t="n">
        <x:f>MAX(0,V135*(1+EXP((LN(1+Real_MC_30Y!$J$11)-0.5*Real_MC_30Y!$J$12^2)+Real_MC_30Y!$J$12*((RAND()+RAND()+RAND()+RAND()+RAND()+RAND()+RAND()+RAND()+RAND()+RAND()+RAND()+RAND())-6))-1)+Real_MC_30Y!W$58)</x:f>
        <x:v>7923290.066282393</x:v>
      </x:c>
      <x:c r="X135" s="50" t="n">
        <x:f>MAX(0,W135*(1+EXP((LN(1+Real_MC_30Y!$J$11)-0.5*Real_MC_30Y!$J$12^2)+Real_MC_30Y!$J$12*((RAND()+RAND()+RAND()+RAND()+RAND()+RAND()+RAND()+RAND()+RAND()+RAND()+RAND()+RAND())-6))-1)+Real_MC_30Y!X$58)</x:f>
        <x:v>9411500.372618174</x:v>
      </x:c>
      <x:c r="Y135" s="50" t="n">
        <x:f>MAX(0,X135*(1+EXP((LN(1+Real_MC_30Y!$J$11)-0.5*Real_MC_30Y!$J$12^2)+Real_MC_30Y!$J$12*((RAND()+RAND()+RAND()+RAND()+RAND()+RAND()+RAND()+RAND()+RAND()+RAND()+RAND()+RAND())-6))-1)+Real_MC_30Y!Y$58)</x:f>
        <x:v>11563447.046717811</x:v>
      </x:c>
      <x:c r="Z135" s="50" t="n">
        <x:f>MAX(0,Y135*(1+EXP((LN(1+Real_MC_30Y!$J$11)-0.5*Real_MC_30Y!$J$12^2)+Real_MC_30Y!$J$12*((RAND()+RAND()+RAND()+RAND()+RAND()+RAND()+RAND()+RAND()+RAND()+RAND()+RAND()+RAND())-6))-1)+Real_MC_30Y!Z$58)</x:f>
        <x:v>11575835.661583167</x:v>
      </x:c>
      <x:c r="AA135" s="50" t="n">
        <x:f>MAX(0,Z135*(1+EXP((LN(1+Real_MC_30Y!$J$11)-0.5*Real_MC_30Y!$J$12^2)+Real_MC_30Y!$J$12*((RAND()+RAND()+RAND()+RAND()+RAND()+RAND()+RAND()+RAND()+RAND()+RAND()+RAND()+RAND())-6))-1)+Real_MC_30Y!AA$58)</x:f>
        <x:v>10493759.580847368</x:v>
      </x:c>
      <x:c r="AB135" s="50" t="n">
        <x:f>MAX(0,AA135*(1+EXP((LN(1+Real_MC_30Y!$J$11)-0.5*Real_MC_30Y!$J$12^2)+Real_MC_30Y!$J$12*((RAND()+RAND()+RAND()+RAND()+RAND()+RAND()+RAND()+RAND()+RAND()+RAND()+RAND()+RAND())-6))-1)+Real_MC_30Y!AB$58)</x:f>
        <x:v>10226280.389727497</x:v>
      </x:c>
      <x:c r="AC135" s="50" t="n">
        <x:f>MAX(0,AB135*(1+EXP((LN(1+Real_MC_30Y!$J$11)-0.5*Real_MC_30Y!$J$12^2)+Real_MC_30Y!$J$12*((RAND()+RAND()+RAND()+RAND()+RAND()+RAND()+RAND()+RAND()+RAND()+RAND()+RAND()+RAND())-6))-1)+Real_MC_30Y!AC$58)</x:f>
        <x:v>10870482.697304428</x:v>
      </x:c>
      <x:c r="AD135" s="50" t="n">
        <x:f>MAX(0,AC135*(1+EXP((LN(1+Real_MC_30Y!$J$11)-0.5*Real_MC_30Y!$J$12^2)+Real_MC_30Y!$J$12*((RAND()+RAND()+RAND()+RAND()+RAND()+RAND()+RAND()+RAND()+RAND()+RAND()+RAND()+RAND())-6))-1)+Real_MC_30Y!AD$58)</x:f>
        <x:v>11975555.071851442</x:v>
      </x:c>
      <x:c r="AE135" s="50" t="n">
        <x:f>MAX(0,AD135*(1+EXP((LN(1+Real_MC_30Y!$J$11)-0.5*Real_MC_30Y!$J$12^2)+Real_MC_30Y!$J$12*((RAND()+RAND()+RAND()+RAND()+RAND()+RAND()+RAND()+RAND()+RAND()+RAND()+RAND()+RAND())-6))-1)+Real_MC_30Y!AE$58)</x:f>
        <x:v>13369348.549346115</x:v>
      </x:c>
      <x:c r="AF135" s="50" t="n">
        <x:f>MAX(0,AE135*(1+EXP((LN(1+Real_MC_30Y!$J$11)-0.5*Real_MC_30Y!$J$12^2)+Real_MC_30Y!$J$12*((RAND()+RAND()+RAND()+RAND()+RAND()+RAND()+RAND()+RAND()+RAND()+RAND()+RAND()+RAND())-6))-1)+Real_MC_30Y!AF$58)</x:f>
        <x:v>15913850.43004579</x:v>
      </x:c>
    </x:row>
    <x:row r="136">
      <x:c r="A136">
        <x:v>132</x:v>
      </x:c>
      <x:c r="B136" s="50" t="n">
        <x:f>MAX(0,Liquidity_30Y!$C$14+Real_MC_30Y!B$57-Real_MC_30Y!B$56)</x:f>
        <x:v>1029031.25</x:v>
      </x:c>
      <x:c r="C136" s="50" t="n">
        <x:f>MAX(0,B136*(1+EXP((LN(1+Real_MC_30Y!$J$11)-0.5*Real_MC_30Y!$J$12^2)+Real_MC_30Y!$J$12*((RAND()+RAND()+RAND()+RAND()+RAND()+RAND()+RAND()+RAND()+RAND()+RAND()+RAND()+RAND())-6))-1)+Real_MC_30Y!C$58)</x:f>
        <x:v>1100078.7736988198</x:v>
      </x:c>
      <x:c r="D136" s="50" t="n">
        <x:f>MAX(0,C136*(1+EXP((LN(1+Real_MC_30Y!$J$11)-0.5*Real_MC_30Y!$J$12^2)+Real_MC_30Y!$J$12*((RAND()+RAND()+RAND()+RAND()+RAND()+RAND()+RAND()+RAND()+RAND()+RAND()+RAND()+RAND())-6))-1)+Real_MC_30Y!D$58)</x:f>
        <x:v>922399.3565631993</x:v>
      </x:c>
      <x:c r="E136" s="50" t="n">
        <x:f>MAX(0,D136*(1+EXP((LN(1+Real_MC_30Y!$J$11)-0.5*Real_MC_30Y!$J$12^2)+Real_MC_30Y!$J$12*((RAND()+RAND()+RAND()+RAND()+RAND()+RAND()+RAND()+RAND()+RAND()+RAND()+RAND()+RAND())-6))-1)+Real_MC_30Y!E$58)</x:f>
        <x:v>1009387.3566278939</x:v>
      </x:c>
      <x:c r="F136" s="50" t="n">
        <x:f>MAX(0,E136*(1+EXP((LN(1+Real_MC_30Y!$J$11)-0.5*Real_MC_30Y!$J$12^2)+Real_MC_30Y!$J$12*((RAND()+RAND()+RAND()+RAND()+RAND()+RAND()+RAND()+RAND()+RAND()+RAND()+RAND()+RAND())-6))-1)+Real_MC_30Y!F$58)</x:f>
        <x:v>1107728.2664190605</x:v>
      </x:c>
      <x:c r="G136" s="50" t="n">
        <x:f>MAX(0,F136*(1+EXP((LN(1+Real_MC_30Y!$J$11)-0.5*Real_MC_30Y!$J$12^2)+Real_MC_30Y!$J$12*((RAND()+RAND()+RAND()+RAND()+RAND()+RAND()+RAND()+RAND()+RAND()+RAND()+RAND()+RAND())-6))-1)+Real_MC_30Y!G$58)</x:f>
        <x:v>1151636.4333011396</x:v>
      </x:c>
      <x:c r="H136" s="50" t="n">
        <x:f>MAX(0,G136*(1+EXP((LN(1+Real_MC_30Y!$J$11)-0.5*Real_MC_30Y!$J$12^2)+Real_MC_30Y!$J$12*((RAND()+RAND()+RAND()+RAND()+RAND()+RAND()+RAND()+RAND()+RAND()+RAND()+RAND()+RAND())-6))-1)+Real_MC_30Y!H$58)</x:f>
        <x:v>1360936.6692005259</x:v>
      </x:c>
      <x:c r="I136" s="50" t="n">
        <x:f>MAX(0,H136*(1+EXP((LN(1+Real_MC_30Y!$J$11)-0.5*Real_MC_30Y!$J$12^2)+Real_MC_30Y!$J$12*((RAND()+RAND()+RAND()+RAND()+RAND()+RAND()+RAND()+RAND()+RAND()+RAND()+RAND()+RAND())-6))-1)+Real_MC_30Y!I$58)</x:f>
        <x:v>1118164.015181003</x:v>
      </x:c>
      <x:c r="J136" s="50" t="n">
        <x:f>MAX(0,I136*(1+EXP((LN(1+Real_MC_30Y!$J$11)-0.5*Real_MC_30Y!$J$12^2)+Real_MC_30Y!$J$12*((RAND()+RAND()+RAND()+RAND()+RAND()+RAND()+RAND()+RAND()+RAND()+RAND()+RAND()+RAND())-6))-1)+Real_MC_30Y!J$58)</x:f>
        <x:v>1181560.9167933292</x:v>
      </x:c>
      <x:c r="K136" s="50" t="n">
        <x:f>MAX(0,J136*(1+EXP((LN(1+Real_MC_30Y!$J$11)-0.5*Real_MC_30Y!$J$12^2)+Real_MC_30Y!$J$12*((RAND()+RAND()+RAND()+RAND()+RAND()+RAND()+RAND()+RAND()+RAND()+RAND()+RAND()+RAND())-6))-1)+Real_MC_30Y!K$58)</x:f>
        <x:v>1560365.0508748507</x:v>
      </x:c>
      <x:c r="L136" s="50" t="n">
        <x:f>MAX(0,K136*(1+EXP((LN(1+Real_MC_30Y!$J$11)-0.5*Real_MC_30Y!$J$12^2)+Real_MC_30Y!$J$12*((RAND()+RAND()+RAND()+RAND()+RAND()+RAND()+RAND()+RAND()+RAND()+RAND()+RAND()+RAND())-6))-1)+Real_MC_30Y!L$58)</x:f>
        <x:v>2061684.5972419477</x:v>
      </x:c>
      <x:c r="M136" s="50" t="n">
        <x:f>MAX(0,L136*(1+EXP((LN(1+Real_MC_30Y!$J$11)-0.5*Real_MC_30Y!$J$12^2)+Real_MC_30Y!$J$12*((RAND()+RAND()+RAND()+RAND()+RAND()+RAND()+RAND()+RAND()+RAND()+RAND()+RAND()+RAND())-6))-1)+Real_MC_30Y!M$58)</x:f>
        <x:v>2612437.0703616305</x:v>
      </x:c>
      <x:c r="N136" s="50" t="n">
        <x:f>MAX(0,M136*(1+EXP((LN(1+Real_MC_30Y!$J$11)-0.5*Real_MC_30Y!$J$12^2)+Real_MC_30Y!$J$12*((RAND()+RAND()+RAND()+RAND()+RAND()+RAND()+RAND()+RAND()+RAND()+RAND()+RAND()+RAND())-6))-1)+Real_MC_30Y!N$58)</x:f>
        <x:v>3564302.640249334</x:v>
      </x:c>
      <x:c r="O136" s="50" t="n">
        <x:f>MAX(0,N136*(1+EXP((LN(1+Real_MC_30Y!$J$11)-0.5*Real_MC_30Y!$J$12^2)+Real_MC_30Y!$J$12*((RAND()+RAND()+RAND()+RAND()+RAND()+RAND()+RAND()+RAND()+RAND()+RAND()+RAND()+RAND())-6))-1)+Real_MC_30Y!O$58)</x:f>
        <x:v>3681455.312750541</x:v>
      </x:c>
      <x:c r="P136" s="50" t="n">
        <x:f>MAX(0,O136*(1+EXP((LN(1+Real_MC_30Y!$J$11)-0.5*Real_MC_30Y!$J$12^2)+Real_MC_30Y!$J$12*((RAND()+RAND()+RAND()+RAND()+RAND()+RAND()+RAND()+RAND()+RAND()+RAND()+RAND()+RAND())-6))-1)+Real_MC_30Y!P$58)</x:f>
        <x:v>3621305.502195665</x:v>
      </x:c>
      <x:c r="Q136" s="50" t="n">
        <x:f>MAX(0,P136*(1+EXP((LN(1+Real_MC_30Y!$J$11)-0.5*Real_MC_30Y!$J$12^2)+Real_MC_30Y!$J$12*((RAND()+RAND()+RAND()+RAND()+RAND()+RAND()+RAND()+RAND()+RAND()+RAND()+RAND()+RAND())-6))-1)+Real_MC_30Y!Q$58)</x:f>
        <x:v>3476586.8748153416</x:v>
      </x:c>
      <x:c r="R136" s="50" t="n">
        <x:f>MAX(0,Q136*(1+EXP((LN(1+Real_MC_30Y!$J$11)-0.5*Real_MC_30Y!$J$12^2)+Real_MC_30Y!$J$12*((RAND()+RAND()+RAND()+RAND()+RAND()+RAND()+RAND()+RAND()+RAND()+RAND()+RAND()+RAND())-6))-1)+Real_MC_30Y!R$58)</x:f>
        <x:v>3767000.827698189</x:v>
      </x:c>
      <x:c r="S136" s="50" t="n">
        <x:f>MAX(0,R136*(1+EXP((LN(1+Real_MC_30Y!$J$11)-0.5*Real_MC_30Y!$J$12^2)+Real_MC_30Y!$J$12*((RAND()+RAND()+RAND()+RAND()+RAND()+RAND()+RAND()+RAND()+RAND()+RAND()+RAND()+RAND())-6))-1)+Real_MC_30Y!S$58)</x:f>
        <x:v>3871712.382699879</x:v>
      </x:c>
      <x:c r="T136" s="50" t="n">
        <x:f>MAX(0,S136*(1+EXP((LN(1+Real_MC_30Y!$J$11)-0.5*Real_MC_30Y!$J$12^2)+Real_MC_30Y!$J$12*((RAND()+RAND()+RAND()+RAND()+RAND()+RAND()+RAND()+RAND()+RAND()+RAND()+RAND()+RAND())-6))-1)+Real_MC_30Y!T$58)</x:f>
        <x:v>4704117.841556793</x:v>
      </x:c>
      <x:c r="U136" s="50" t="n">
        <x:f>MAX(0,T136*(1+EXP((LN(1+Real_MC_30Y!$J$11)-0.5*Real_MC_30Y!$J$12^2)+Real_MC_30Y!$J$12*((RAND()+RAND()+RAND()+RAND()+RAND()+RAND()+RAND()+RAND()+RAND()+RAND()+RAND()+RAND())-6))-1)+Real_MC_30Y!U$58)</x:f>
        <x:v>4762804.777014793</x:v>
      </x:c>
      <x:c r="V136" s="50" t="n">
        <x:f>MAX(0,U136*(1+EXP((LN(1+Real_MC_30Y!$J$11)-0.5*Real_MC_30Y!$J$12^2)+Real_MC_30Y!$J$12*((RAND()+RAND()+RAND()+RAND()+RAND()+RAND()+RAND()+RAND()+RAND()+RAND()+RAND()+RAND())-6))-1)+Real_MC_30Y!V$58)</x:f>
        <x:v>5755036.725790466</x:v>
      </x:c>
      <x:c r="W136" s="50" t="n">
        <x:f>MAX(0,V136*(1+EXP((LN(1+Real_MC_30Y!$J$11)-0.5*Real_MC_30Y!$J$12^2)+Real_MC_30Y!$J$12*((RAND()+RAND()+RAND()+RAND()+RAND()+RAND()+RAND()+RAND()+RAND()+RAND()+RAND()+RAND())-6))-1)+Real_MC_30Y!W$58)</x:f>
        <x:v>8266879.317952378</x:v>
      </x:c>
      <x:c r="X136" s="50" t="n">
        <x:f>MAX(0,W136*(1+EXP((LN(1+Real_MC_30Y!$J$11)-0.5*Real_MC_30Y!$J$12^2)+Real_MC_30Y!$J$12*((RAND()+RAND()+RAND()+RAND()+RAND()+RAND()+RAND()+RAND()+RAND()+RAND()+RAND()+RAND())-6))-1)+Real_MC_30Y!X$58)</x:f>
        <x:v>7574030.937254141</x:v>
      </x:c>
      <x:c r="Y136" s="50" t="n">
        <x:f>MAX(0,X136*(1+EXP((LN(1+Real_MC_30Y!$J$11)-0.5*Real_MC_30Y!$J$12^2)+Real_MC_30Y!$J$12*((RAND()+RAND()+RAND()+RAND()+RAND()+RAND()+RAND()+RAND()+RAND()+RAND()+RAND()+RAND())-6))-1)+Real_MC_30Y!Y$58)</x:f>
        <x:v>7685889.14592633</x:v>
      </x:c>
      <x:c r="Z136" s="50" t="n">
        <x:f>MAX(0,Y136*(1+EXP((LN(1+Real_MC_30Y!$J$11)-0.5*Real_MC_30Y!$J$12^2)+Real_MC_30Y!$J$12*((RAND()+RAND()+RAND()+RAND()+RAND()+RAND()+RAND()+RAND()+RAND()+RAND()+RAND()+RAND())-6))-1)+Real_MC_30Y!Z$58)</x:f>
        <x:v>9296623.636371568</x:v>
      </x:c>
      <x:c r="AA136" s="50" t="n">
        <x:f>MAX(0,Z136*(1+EXP((LN(1+Real_MC_30Y!$J$11)-0.5*Real_MC_30Y!$J$12^2)+Real_MC_30Y!$J$12*((RAND()+RAND()+RAND()+RAND()+RAND()+RAND()+RAND()+RAND()+RAND()+RAND()+RAND()+RAND())-6))-1)+Real_MC_30Y!AA$58)</x:f>
        <x:v>9873748.580773793</x:v>
      </x:c>
      <x:c r="AB136" s="50" t="n">
        <x:f>MAX(0,AA136*(1+EXP((LN(1+Real_MC_30Y!$J$11)-0.5*Real_MC_30Y!$J$12^2)+Real_MC_30Y!$J$12*((RAND()+RAND()+RAND()+RAND()+RAND()+RAND()+RAND()+RAND()+RAND()+RAND()+RAND()+RAND())-6))-1)+Real_MC_30Y!AB$58)</x:f>
        <x:v>8316148.871278007</x:v>
      </x:c>
      <x:c r="AC136" s="50" t="n">
        <x:f>MAX(0,AB136*(1+EXP((LN(1+Real_MC_30Y!$J$11)-0.5*Real_MC_30Y!$J$12^2)+Real_MC_30Y!$J$12*((RAND()+RAND()+RAND()+RAND()+RAND()+RAND()+RAND()+RAND()+RAND()+RAND()+RAND()+RAND())-6))-1)+Real_MC_30Y!AC$58)</x:f>
        <x:v>9352503.116228156</x:v>
      </x:c>
      <x:c r="AD136" s="50" t="n">
        <x:f>MAX(0,AC136*(1+EXP((LN(1+Real_MC_30Y!$J$11)-0.5*Real_MC_30Y!$J$12^2)+Real_MC_30Y!$J$12*((RAND()+RAND()+RAND()+RAND()+RAND()+RAND()+RAND()+RAND()+RAND()+RAND()+RAND()+RAND())-6))-1)+Real_MC_30Y!AD$58)</x:f>
        <x:v>9347205.97886065</x:v>
      </x:c>
      <x:c r="AE136" s="50" t="n">
        <x:f>MAX(0,AD136*(1+EXP((LN(1+Real_MC_30Y!$J$11)-0.5*Real_MC_30Y!$J$12^2)+Real_MC_30Y!$J$12*((RAND()+RAND()+RAND()+RAND()+RAND()+RAND()+RAND()+RAND()+RAND()+RAND()+RAND()+RAND())-6))-1)+Real_MC_30Y!AE$58)</x:f>
        <x:v>12670777.470178595</x:v>
      </x:c>
      <x:c r="AF136" s="50" t="n">
        <x:f>MAX(0,AE136*(1+EXP((LN(1+Real_MC_30Y!$J$11)-0.5*Real_MC_30Y!$J$12^2)+Real_MC_30Y!$J$12*((RAND()+RAND()+RAND()+RAND()+RAND()+RAND()+RAND()+RAND()+RAND()+RAND()+RAND()+RAND())-6))-1)+Real_MC_30Y!AF$58)</x:f>
        <x:v>12202970.337745395</x:v>
      </x:c>
    </x:row>
    <x:row r="137">
      <x:c r="A137">
        <x:v>133</x:v>
      </x:c>
      <x:c r="B137" s="50" t="n">
        <x:f>MAX(0,Liquidity_30Y!$C$14+Real_MC_30Y!B$57-Real_MC_30Y!B$56)</x:f>
        <x:v>1029031.25</x:v>
      </x:c>
      <x:c r="C137" s="50" t="n">
        <x:f>MAX(0,B137*(1+EXP((LN(1+Real_MC_30Y!$J$11)-0.5*Real_MC_30Y!$J$12^2)+Real_MC_30Y!$J$12*((RAND()+RAND()+RAND()+RAND()+RAND()+RAND()+RAND()+RAND()+RAND()+RAND()+RAND()+RAND())-6))-1)+Real_MC_30Y!C$58)</x:f>
        <x:v>997473.6931449536</x:v>
      </x:c>
      <x:c r="D137" s="50" t="n">
        <x:f>MAX(0,C137*(1+EXP((LN(1+Real_MC_30Y!$J$11)-0.5*Real_MC_30Y!$J$12^2)+Real_MC_30Y!$J$12*((RAND()+RAND()+RAND()+RAND()+RAND()+RAND()+RAND()+RAND()+RAND()+RAND()+RAND()+RAND())-6))-1)+Real_MC_30Y!D$58)</x:f>
        <x:v>877509.9012611192</x:v>
      </x:c>
      <x:c r="E137" s="50" t="n">
        <x:f>MAX(0,D137*(1+EXP((LN(1+Real_MC_30Y!$J$11)-0.5*Real_MC_30Y!$J$12^2)+Real_MC_30Y!$J$12*((RAND()+RAND()+RAND()+RAND()+RAND()+RAND()+RAND()+RAND()+RAND()+RAND()+RAND()+RAND())-6))-1)+Real_MC_30Y!E$58)</x:f>
        <x:v>877465.0278261685</x:v>
      </x:c>
      <x:c r="F137" s="50" t="n">
        <x:f>MAX(0,E137*(1+EXP((LN(1+Real_MC_30Y!$J$11)-0.5*Real_MC_30Y!$J$12^2)+Real_MC_30Y!$J$12*((RAND()+RAND()+RAND()+RAND()+RAND()+RAND()+RAND()+RAND()+RAND()+RAND()+RAND()+RAND())-6))-1)+Real_MC_30Y!F$58)</x:f>
        <x:v>835714.4403729741</x:v>
      </x:c>
      <x:c r="G137" s="50" t="n">
        <x:f>MAX(0,F137*(1+EXP((LN(1+Real_MC_30Y!$J$11)-0.5*Real_MC_30Y!$J$12^2)+Real_MC_30Y!$J$12*((RAND()+RAND()+RAND()+RAND()+RAND()+RAND()+RAND()+RAND()+RAND()+RAND()+RAND()+RAND())-6))-1)+Real_MC_30Y!G$58)</x:f>
        <x:v>973741.4457528441</x:v>
      </x:c>
      <x:c r="H137" s="50" t="n">
        <x:f>MAX(0,G137*(1+EXP((LN(1+Real_MC_30Y!$J$11)-0.5*Real_MC_30Y!$J$12^2)+Real_MC_30Y!$J$12*((RAND()+RAND()+RAND()+RAND()+RAND()+RAND()+RAND()+RAND()+RAND()+RAND()+RAND()+RAND())-6))-1)+Real_MC_30Y!H$58)</x:f>
        <x:v>957003.4406970914</x:v>
      </x:c>
      <x:c r="I137" s="50" t="n">
        <x:f>MAX(0,H137*(1+EXP((LN(1+Real_MC_30Y!$J$11)-0.5*Real_MC_30Y!$J$12^2)+Real_MC_30Y!$J$12*((RAND()+RAND()+RAND()+RAND()+RAND()+RAND()+RAND()+RAND()+RAND()+RAND()+RAND()+RAND())-6))-1)+Real_MC_30Y!I$58)</x:f>
        <x:v>938585.3638776226</x:v>
      </x:c>
      <x:c r="J137" s="50" t="n">
        <x:f>MAX(0,I137*(1+EXP((LN(1+Real_MC_30Y!$J$11)-0.5*Real_MC_30Y!$J$12^2)+Real_MC_30Y!$J$12*((RAND()+RAND()+RAND()+RAND()+RAND()+RAND()+RAND()+RAND()+RAND()+RAND()+RAND()+RAND())-6))-1)+Real_MC_30Y!J$58)</x:f>
        <x:v>1102030.6092197737</x:v>
      </x:c>
      <x:c r="K137" s="50" t="n">
        <x:f>MAX(0,J137*(1+EXP((LN(1+Real_MC_30Y!$J$11)-0.5*Real_MC_30Y!$J$12^2)+Real_MC_30Y!$J$12*((RAND()+RAND()+RAND()+RAND()+RAND()+RAND()+RAND()+RAND()+RAND()+RAND()+RAND()+RAND())-6))-1)+Real_MC_30Y!K$58)</x:f>
        <x:v>1218795.5452197995</x:v>
      </x:c>
      <x:c r="L137" s="50" t="n">
        <x:f>MAX(0,K137*(1+EXP((LN(1+Real_MC_30Y!$J$11)-0.5*Real_MC_30Y!$J$12^2)+Real_MC_30Y!$J$12*((RAND()+RAND()+RAND()+RAND()+RAND()+RAND()+RAND()+RAND()+RAND()+RAND()+RAND()+RAND())-6))-1)+Real_MC_30Y!L$58)</x:f>
        <x:v>1333340.181442422</x:v>
      </x:c>
      <x:c r="M137" s="50" t="n">
        <x:f>MAX(0,L137*(1+EXP((LN(1+Real_MC_30Y!$J$11)-0.5*Real_MC_30Y!$J$12^2)+Real_MC_30Y!$J$12*((RAND()+RAND()+RAND()+RAND()+RAND()+RAND()+RAND()+RAND()+RAND()+RAND()+RAND()+RAND())-6))-1)+Real_MC_30Y!M$58)</x:f>
        <x:v>1628323.0845828557</x:v>
      </x:c>
      <x:c r="N137" s="50" t="n">
        <x:f>MAX(0,M137*(1+EXP((LN(1+Real_MC_30Y!$J$11)-0.5*Real_MC_30Y!$J$12^2)+Real_MC_30Y!$J$12*((RAND()+RAND()+RAND()+RAND()+RAND()+RAND()+RAND()+RAND()+RAND()+RAND()+RAND()+RAND())-6))-1)+Real_MC_30Y!N$58)</x:f>
        <x:v>1742014.6839401487</x:v>
      </x:c>
      <x:c r="O137" s="50" t="n">
        <x:f>MAX(0,N137*(1+EXP((LN(1+Real_MC_30Y!$J$11)-0.5*Real_MC_30Y!$J$12^2)+Real_MC_30Y!$J$12*((RAND()+RAND()+RAND()+RAND()+RAND()+RAND()+RAND()+RAND()+RAND()+RAND()+RAND()+RAND())-6))-1)+Real_MC_30Y!O$58)</x:f>
        <x:v>1704767.952616834</x:v>
      </x:c>
      <x:c r="P137" s="50" t="n">
        <x:f>MAX(0,O137*(1+EXP((LN(1+Real_MC_30Y!$J$11)-0.5*Real_MC_30Y!$J$12^2)+Real_MC_30Y!$J$12*((RAND()+RAND()+RAND()+RAND()+RAND()+RAND()+RAND()+RAND()+RAND()+RAND()+RAND()+RAND())-6))-1)+Real_MC_30Y!P$58)</x:f>
        <x:v>1397182.7341007316</x:v>
      </x:c>
      <x:c r="Q137" s="50" t="n">
        <x:f>MAX(0,P137*(1+EXP((LN(1+Real_MC_30Y!$J$11)-0.5*Real_MC_30Y!$J$12^2)+Real_MC_30Y!$J$12*((RAND()+RAND()+RAND()+RAND()+RAND()+RAND()+RAND()+RAND()+RAND()+RAND()+RAND()+RAND())-6))-1)+Real_MC_30Y!Q$58)</x:f>
        <x:v>1376491.457911674</x:v>
      </x:c>
      <x:c r="R137" s="50" t="n">
        <x:f>MAX(0,Q137*(1+EXP((LN(1+Real_MC_30Y!$J$11)-0.5*Real_MC_30Y!$J$12^2)+Real_MC_30Y!$J$12*((RAND()+RAND()+RAND()+RAND()+RAND()+RAND()+RAND()+RAND()+RAND()+RAND()+RAND()+RAND())-6))-1)+Real_MC_30Y!R$58)</x:f>
        <x:v>1717718.314812019</x:v>
      </x:c>
      <x:c r="S137" s="50" t="n">
        <x:f>MAX(0,R137*(1+EXP((LN(1+Real_MC_30Y!$J$11)-0.5*Real_MC_30Y!$J$12^2)+Real_MC_30Y!$J$12*((RAND()+RAND()+RAND()+RAND()+RAND()+RAND()+RAND()+RAND()+RAND()+RAND()+RAND()+RAND())-6))-1)+Real_MC_30Y!S$58)</x:f>
        <x:v>1990092.0742360805</x:v>
      </x:c>
      <x:c r="T137" s="50" t="n">
        <x:f>MAX(0,S137*(1+EXP((LN(1+Real_MC_30Y!$J$11)-0.5*Real_MC_30Y!$J$12^2)+Real_MC_30Y!$J$12*((RAND()+RAND()+RAND()+RAND()+RAND()+RAND()+RAND()+RAND()+RAND()+RAND()+RAND()+RAND())-6))-1)+Real_MC_30Y!T$58)</x:f>
        <x:v>2154145.0387270423</x:v>
      </x:c>
      <x:c r="U137" s="50" t="n">
        <x:f>MAX(0,T137*(1+EXP((LN(1+Real_MC_30Y!$J$11)-0.5*Real_MC_30Y!$J$12^2)+Real_MC_30Y!$J$12*((RAND()+RAND()+RAND()+RAND()+RAND()+RAND()+RAND()+RAND()+RAND()+RAND()+RAND()+RAND())-6))-1)+Real_MC_30Y!U$58)</x:f>
        <x:v>1772833.4706540906</x:v>
      </x:c>
      <x:c r="V137" s="50" t="n">
        <x:f>MAX(0,U137*(1+EXP((LN(1+Real_MC_30Y!$J$11)-0.5*Real_MC_30Y!$J$12^2)+Real_MC_30Y!$J$12*((RAND()+RAND()+RAND()+RAND()+RAND()+RAND()+RAND()+RAND()+RAND()+RAND()+RAND()+RAND())-6))-1)+Real_MC_30Y!V$58)</x:f>
        <x:v>1870494.5074057467</x:v>
      </x:c>
      <x:c r="W137" s="50" t="n">
        <x:f>MAX(0,V137*(1+EXP((LN(1+Real_MC_30Y!$J$11)-0.5*Real_MC_30Y!$J$12^2)+Real_MC_30Y!$J$12*((RAND()+RAND()+RAND()+RAND()+RAND()+RAND()+RAND()+RAND()+RAND()+RAND()+RAND()+RAND())-6))-1)+Real_MC_30Y!W$58)</x:f>
        <x:v>1878420.6212778105</x:v>
      </x:c>
      <x:c r="X137" s="50" t="n">
        <x:f>MAX(0,W137*(1+EXP((LN(1+Real_MC_30Y!$J$11)-0.5*Real_MC_30Y!$J$12^2)+Real_MC_30Y!$J$12*((RAND()+RAND()+RAND()+RAND()+RAND()+RAND()+RAND()+RAND()+RAND()+RAND()+RAND()+RAND())-6))-1)+Real_MC_30Y!X$58)</x:f>
        <x:v>1801754.937426195</x:v>
      </x:c>
      <x:c r="Y137" s="50" t="n">
        <x:f>MAX(0,X137*(1+EXP((LN(1+Real_MC_30Y!$J$11)-0.5*Real_MC_30Y!$J$12^2)+Real_MC_30Y!$J$12*((RAND()+RAND()+RAND()+RAND()+RAND()+RAND()+RAND()+RAND()+RAND()+RAND()+RAND()+RAND())-6))-1)+Real_MC_30Y!Y$58)</x:f>
        <x:v>1583210.7427741322</x:v>
      </x:c>
      <x:c r="Z137" s="50" t="n">
        <x:f>MAX(0,Y137*(1+EXP((LN(1+Real_MC_30Y!$J$11)-0.5*Real_MC_30Y!$J$12^2)+Real_MC_30Y!$J$12*((RAND()+RAND()+RAND()+RAND()+RAND()+RAND()+RAND()+RAND()+RAND()+RAND()+RAND()+RAND())-6))-1)+Real_MC_30Y!Z$58)</x:f>
        <x:v>1658450.2180199835</x:v>
      </x:c>
      <x:c r="AA137" s="50" t="n">
        <x:f>MAX(0,Z137*(1+EXP((LN(1+Real_MC_30Y!$J$11)-0.5*Real_MC_30Y!$J$12^2)+Real_MC_30Y!$J$12*((RAND()+RAND()+RAND()+RAND()+RAND()+RAND()+RAND()+RAND()+RAND()+RAND()+RAND()+RAND())-6))-1)+Real_MC_30Y!AA$58)</x:f>
        <x:v>2349487.348048055</x:v>
      </x:c>
      <x:c r="AB137" s="50" t="n">
        <x:f>MAX(0,AA137*(1+EXP((LN(1+Real_MC_30Y!$J$11)-0.5*Real_MC_30Y!$J$12^2)+Real_MC_30Y!$J$12*((RAND()+RAND()+RAND()+RAND()+RAND()+RAND()+RAND()+RAND()+RAND()+RAND()+RAND()+RAND())-6))-1)+Real_MC_30Y!AB$58)</x:f>
        <x:v>2672533.360220442</x:v>
      </x:c>
      <x:c r="AC137" s="50" t="n">
        <x:f>MAX(0,AB137*(1+EXP((LN(1+Real_MC_30Y!$J$11)-0.5*Real_MC_30Y!$J$12^2)+Real_MC_30Y!$J$12*((RAND()+RAND()+RAND()+RAND()+RAND()+RAND()+RAND()+RAND()+RAND()+RAND()+RAND()+RAND())-6))-1)+Real_MC_30Y!AC$58)</x:f>
        <x:v>3437415.0995155065</x:v>
      </x:c>
      <x:c r="AD137" s="50" t="n">
        <x:f>MAX(0,AC137*(1+EXP((LN(1+Real_MC_30Y!$J$11)-0.5*Real_MC_30Y!$J$12^2)+Real_MC_30Y!$J$12*((RAND()+RAND()+RAND()+RAND()+RAND()+RAND()+RAND()+RAND()+RAND()+RAND()+RAND()+RAND())-6))-1)+Real_MC_30Y!AD$58)</x:f>
        <x:v>3581954.004362864</x:v>
      </x:c>
      <x:c r="AE137" s="50" t="n">
        <x:f>MAX(0,AD137*(1+EXP((LN(1+Real_MC_30Y!$J$11)-0.5*Real_MC_30Y!$J$12^2)+Real_MC_30Y!$J$12*((RAND()+RAND()+RAND()+RAND()+RAND()+RAND()+RAND()+RAND()+RAND()+RAND()+RAND()+RAND())-6))-1)+Real_MC_30Y!AE$58)</x:f>
        <x:v>3825275.5699019013</x:v>
      </x:c>
      <x:c r="AF137" s="50" t="n">
        <x:f>MAX(0,AE137*(1+EXP((LN(1+Real_MC_30Y!$J$11)-0.5*Real_MC_30Y!$J$12^2)+Real_MC_30Y!$J$12*((RAND()+RAND()+RAND()+RAND()+RAND()+RAND()+RAND()+RAND()+RAND()+RAND()+RAND()+RAND())-6))-1)+Real_MC_30Y!AF$58)</x:f>
        <x:v>5277780.175835976</x:v>
      </x:c>
    </x:row>
    <x:row r="138">
      <x:c r="A138">
        <x:v>134</x:v>
      </x:c>
      <x:c r="B138" s="50" t="n">
        <x:f>MAX(0,Liquidity_30Y!$C$14+Real_MC_30Y!B$57-Real_MC_30Y!B$56)</x:f>
        <x:v>1029031.25</x:v>
      </x:c>
      <x:c r="C138" s="50" t="n">
        <x:f>MAX(0,B138*(1+EXP((LN(1+Real_MC_30Y!$J$11)-0.5*Real_MC_30Y!$J$12^2)+Real_MC_30Y!$J$12*((RAND()+RAND()+RAND()+RAND()+RAND()+RAND()+RAND()+RAND()+RAND()+RAND()+RAND()+RAND())-6))-1)+Real_MC_30Y!C$58)</x:f>
        <x:v>1112395.5009679687</x:v>
      </x:c>
      <x:c r="D138" s="50" t="n">
        <x:f>MAX(0,C138*(1+EXP((LN(1+Real_MC_30Y!$J$11)-0.5*Real_MC_30Y!$J$12^2)+Real_MC_30Y!$J$12*((RAND()+RAND()+RAND()+RAND()+RAND()+RAND()+RAND()+RAND()+RAND()+RAND()+RAND()+RAND())-6))-1)+Real_MC_30Y!D$58)</x:f>
        <x:v>1364930.7884267315</x:v>
      </x:c>
      <x:c r="E138" s="50" t="n">
        <x:f>MAX(0,D138*(1+EXP((LN(1+Real_MC_30Y!$J$11)-0.5*Real_MC_30Y!$J$12^2)+Real_MC_30Y!$J$12*((RAND()+RAND()+RAND()+RAND()+RAND()+RAND()+RAND()+RAND()+RAND()+RAND()+RAND()+RAND())-6))-1)+Real_MC_30Y!E$58)</x:f>
        <x:v>1695561.1585485484</x:v>
      </x:c>
      <x:c r="F138" s="50" t="n">
        <x:f>MAX(0,E138*(1+EXP((LN(1+Real_MC_30Y!$J$11)-0.5*Real_MC_30Y!$J$12^2)+Real_MC_30Y!$J$12*((RAND()+RAND()+RAND()+RAND()+RAND()+RAND()+RAND()+RAND()+RAND()+RAND()+RAND()+RAND())-6))-1)+Real_MC_30Y!F$58)</x:f>
        <x:v>2469200.1134331245</x:v>
      </x:c>
      <x:c r="G138" s="50" t="n">
        <x:f>MAX(0,F138*(1+EXP((LN(1+Real_MC_30Y!$J$11)-0.5*Real_MC_30Y!$J$12^2)+Real_MC_30Y!$J$12*((RAND()+RAND()+RAND()+RAND()+RAND()+RAND()+RAND()+RAND()+RAND()+RAND()+RAND()+RAND())-6))-1)+Real_MC_30Y!G$58)</x:f>
        <x:v>2148528.809019135</x:v>
      </x:c>
      <x:c r="H138" s="50" t="n">
        <x:f>MAX(0,G138*(1+EXP((LN(1+Real_MC_30Y!$J$11)-0.5*Real_MC_30Y!$J$12^2)+Real_MC_30Y!$J$12*((RAND()+RAND()+RAND()+RAND()+RAND()+RAND()+RAND()+RAND()+RAND()+RAND()+RAND()+RAND())-6))-1)+Real_MC_30Y!H$58)</x:f>
        <x:v>2365804.375447338</x:v>
      </x:c>
      <x:c r="I138" s="50" t="n">
        <x:f>MAX(0,H138*(1+EXP((LN(1+Real_MC_30Y!$J$11)-0.5*Real_MC_30Y!$J$12^2)+Real_MC_30Y!$J$12*((RAND()+RAND()+RAND()+RAND()+RAND()+RAND()+RAND()+RAND()+RAND()+RAND()+RAND()+RAND())-6))-1)+Real_MC_30Y!I$58)</x:f>
        <x:v>2202371.1927010254</x:v>
      </x:c>
      <x:c r="J138" s="50" t="n">
        <x:f>MAX(0,I138*(1+EXP((LN(1+Real_MC_30Y!$J$11)-0.5*Real_MC_30Y!$J$12^2)+Real_MC_30Y!$J$12*((RAND()+RAND()+RAND()+RAND()+RAND()+RAND()+RAND()+RAND()+RAND()+RAND()+RAND()+RAND())-6))-1)+Real_MC_30Y!J$58)</x:f>
        <x:v>2026774.143180577</x:v>
      </x:c>
      <x:c r="K138" s="50" t="n">
        <x:f>MAX(0,J138*(1+EXP((LN(1+Real_MC_30Y!$J$11)-0.5*Real_MC_30Y!$J$12^2)+Real_MC_30Y!$J$12*((RAND()+RAND()+RAND()+RAND()+RAND()+RAND()+RAND()+RAND()+RAND()+RAND()+RAND()+RAND())-6))-1)+Real_MC_30Y!K$58)</x:f>
        <x:v>2693277.8002731605</x:v>
      </x:c>
      <x:c r="L138" s="50" t="n">
        <x:f>MAX(0,K138*(1+EXP((LN(1+Real_MC_30Y!$J$11)-0.5*Real_MC_30Y!$J$12^2)+Real_MC_30Y!$J$12*((RAND()+RAND()+RAND()+RAND()+RAND()+RAND()+RAND()+RAND()+RAND()+RAND()+RAND()+RAND())-6))-1)+Real_MC_30Y!L$58)</x:f>
        <x:v>2305102.840555462</x:v>
      </x:c>
      <x:c r="M138" s="50" t="n">
        <x:f>MAX(0,L138*(1+EXP((LN(1+Real_MC_30Y!$J$11)-0.5*Real_MC_30Y!$J$12^2)+Real_MC_30Y!$J$12*((RAND()+RAND()+RAND()+RAND()+RAND()+RAND()+RAND()+RAND()+RAND()+RAND()+RAND()+RAND())-6))-1)+Real_MC_30Y!M$58)</x:f>
        <x:v>2856209.0050027594</x:v>
      </x:c>
      <x:c r="N138" s="50" t="n">
        <x:f>MAX(0,M138*(1+EXP((LN(1+Real_MC_30Y!$J$11)-0.5*Real_MC_30Y!$J$12^2)+Real_MC_30Y!$J$12*((RAND()+RAND()+RAND()+RAND()+RAND()+RAND()+RAND()+RAND()+RAND()+RAND()+RAND()+RAND())-6))-1)+Real_MC_30Y!N$58)</x:f>
        <x:v>3675317.9699732843</x:v>
      </x:c>
      <x:c r="O138" s="50" t="n">
        <x:f>MAX(0,N138*(1+EXP((LN(1+Real_MC_30Y!$J$11)-0.5*Real_MC_30Y!$J$12^2)+Real_MC_30Y!$J$12*((RAND()+RAND()+RAND()+RAND()+RAND()+RAND()+RAND()+RAND()+RAND()+RAND()+RAND()+RAND())-6))-1)+Real_MC_30Y!O$58)</x:f>
        <x:v>3409157.9335753527</x:v>
      </x:c>
      <x:c r="P138" s="50" t="n">
        <x:f>MAX(0,O138*(1+EXP((LN(1+Real_MC_30Y!$J$11)-0.5*Real_MC_30Y!$J$12^2)+Real_MC_30Y!$J$12*((RAND()+RAND()+RAND()+RAND()+RAND()+RAND()+RAND()+RAND()+RAND()+RAND()+RAND()+RAND())-6))-1)+Real_MC_30Y!P$58)</x:f>
        <x:v>3350464.2089847033</x:v>
      </x:c>
      <x:c r="Q138" s="50" t="n">
        <x:f>MAX(0,P138*(1+EXP((LN(1+Real_MC_30Y!$J$11)-0.5*Real_MC_30Y!$J$12^2)+Real_MC_30Y!$J$12*((RAND()+RAND()+RAND()+RAND()+RAND()+RAND()+RAND()+RAND()+RAND()+RAND()+RAND()+RAND())-6))-1)+Real_MC_30Y!Q$58)</x:f>
        <x:v>3566699.806306431</x:v>
      </x:c>
      <x:c r="R138" s="50" t="n">
        <x:f>MAX(0,Q138*(1+EXP((LN(1+Real_MC_30Y!$J$11)-0.5*Real_MC_30Y!$J$12^2)+Real_MC_30Y!$J$12*((RAND()+RAND()+RAND()+RAND()+RAND()+RAND()+RAND()+RAND()+RAND()+RAND()+RAND()+RAND())-6))-1)+Real_MC_30Y!R$58)</x:f>
        <x:v>3368488.257504228</x:v>
      </x:c>
      <x:c r="S138" s="50" t="n">
        <x:f>MAX(0,R138*(1+EXP((LN(1+Real_MC_30Y!$J$11)-0.5*Real_MC_30Y!$J$12^2)+Real_MC_30Y!$J$12*((RAND()+RAND()+RAND()+RAND()+RAND()+RAND()+RAND()+RAND()+RAND()+RAND()+RAND()+RAND())-6))-1)+Real_MC_30Y!S$58)</x:f>
        <x:v>3577463.9950950365</x:v>
      </x:c>
      <x:c r="T138" s="50" t="n">
        <x:f>MAX(0,S138*(1+EXP((LN(1+Real_MC_30Y!$J$11)-0.5*Real_MC_30Y!$J$12^2)+Real_MC_30Y!$J$12*((RAND()+RAND()+RAND()+RAND()+RAND()+RAND()+RAND()+RAND()+RAND()+RAND()+RAND()+RAND())-6))-1)+Real_MC_30Y!T$58)</x:f>
        <x:v>3917733.310537195</x:v>
      </x:c>
      <x:c r="U138" s="50" t="n">
        <x:f>MAX(0,T138*(1+EXP((LN(1+Real_MC_30Y!$J$11)-0.5*Real_MC_30Y!$J$12^2)+Real_MC_30Y!$J$12*((RAND()+RAND()+RAND()+RAND()+RAND()+RAND()+RAND()+RAND()+RAND()+RAND()+RAND()+RAND())-6))-1)+Real_MC_30Y!U$58)</x:f>
        <x:v>4191922.1638553194</x:v>
      </x:c>
      <x:c r="V138" s="50" t="n">
        <x:f>MAX(0,U138*(1+EXP((LN(1+Real_MC_30Y!$J$11)-0.5*Real_MC_30Y!$J$12^2)+Real_MC_30Y!$J$12*((RAND()+RAND()+RAND()+RAND()+RAND()+RAND()+RAND()+RAND()+RAND()+RAND()+RAND()+RAND())-6))-1)+Real_MC_30Y!V$58)</x:f>
        <x:v>4273408.246829772</x:v>
      </x:c>
      <x:c r="W138" s="50" t="n">
        <x:f>MAX(0,V138*(1+EXP((LN(1+Real_MC_30Y!$J$11)-0.5*Real_MC_30Y!$J$12^2)+Real_MC_30Y!$J$12*((RAND()+RAND()+RAND()+RAND()+RAND()+RAND()+RAND()+RAND()+RAND()+RAND()+RAND()+RAND())-6))-1)+Real_MC_30Y!W$58)</x:f>
        <x:v>5339515.3678510785</x:v>
      </x:c>
      <x:c r="X138" s="50" t="n">
        <x:f>MAX(0,W138*(1+EXP((LN(1+Real_MC_30Y!$J$11)-0.5*Real_MC_30Y!$J$12^2)+Real_MC_30Y!$J$12*((RAND()+RAND()+RAND()+RAND()+RAND()+RAND()+RAND()+RAND()+RAND()+RAND()+RAND()+RAND())-6))-1)+Real_MC_30Y!X$58)</x:f>
        <x:v>6942529.157877627</x:v>
      </x:c>
      <x:c r="Y138" s="50" t="n">
        <x:f>MAX(0,X138*(1+EXP((LN(1+Real_MC_30Y!$J$11)-0.5*Real_MC_30Y!$J$12^2)+Real_MC_30Y!$J$12*((RAND()+RAND()+RAND()+RAND()+RAND()+RAND()+RAND()+RAND()+RAND()+RAND()+RAND()+RAND())-6))-1)+Real_MC_30Y!Y$58)</x:f>
        <x:v>4865591.153097611</x:v>
      </x:c>
      <x:c r="Z138" s="50" t="n">
        <x:f>MAX(0,Y138*(1+EXP((LN(1+Real_MC_30Y!$J$11)-0.5*Real_MC_30Y!$J$12^2)+Real_MC_30Y!$J$12*((RAND()+RAND()+RAND()+RAND()+RAND()+RAND()+RAND()+RAND()+RAND()+RAND()+RAND()+RAND())-6))-1)+Real_MC_30Y!Z$58)</x:f>
        <x:v>4868176.913319299</x:v>
      </x:c>
      <x:c r="AA138" s="50" t="n">
        <x:f>MAX(0,Z138*(1+EXP((LN(1+Real_MC_30Y!$J$11)-0.5*Real_MC_30Y!$J$12^2)+Real_MC_30Y!$J$12*((RAND()+RAND()+RAND()+RAND()+RAND()+RAND()+RAND()+RAND()+RAND()+RAND()+RAND()+RAND())-6))-1)+Real_MC_30Y!AA$58)</x:f>
        <x:v>5398055.209210382</x:v>
      </x:c>
      <x:c r="AB138" s="50" t="n">
        <x:f>MAX(0,AA138*(1+EXP((LN(1+Real_MC_30Y!$J$11)-0.5*Real_MC_30Y!$J$12^2)+Real_MC_30Y!$J$12*((RAND()+RAND()+RAND()+RAND()+RAND()+RAND()+RAND()+RAND()+RAND()+RAND()+RAND()+RAND())-6))-1)+Real_MC_30Y!AB$58)</x:f>
        <x:v>5043723.577367593</x:v>
      </x:c>
      <x:c r="AC138" s="50" t="n">
        <x:f>MAX(0,AB138*(1+EXP((LN(1+Real_MC_30Y!$J$11)-0.5*Real_MC_30Y!$J$12^2)+Real_MC_30Y!$J$12*((RAND()+RAND()+RAND()+RAND()+RAND()+RAND()+RAND()+RAND()+RAND()+RAND()+RAND()+RAND())-6))-1)+Real_MC_30Y!AC$58)</x:f>
        <x:v>5271639.937088852</x:v>
      </x:c>
      <x:c r="AD138" s="50" t="n">
        <x:f>MAX(0,AC138*(1+EXP((LN(1+Real_MC_30Y!$J$11)-0.5*Real_MC_30Y!$J$12^2)+Real_MC_30Y!$J$12*((RAND()+RAND()+RAND()+RAND()+RAND()+RAND()+RAND()+RAND()+RAND()+RAND()+RAND()+RAND())-6))-1)+Real_MC_30Y!AD$58)</x:f>
        <x:v>3343854.510720388</x:v>
      </x:c>
      <x:c r="AE138" s="50" t="n">
        <x:f>MAX(0,AD138*(1+EXP((LN(1+Real_MC_30Y!$J$11)-0.5*Real_MC_30Y!$J$12^2)+Real_MC_30Y!$J$12*((RAND()+RAND()+RAND()+RAND()+RAND()+RAND()+RAND()+RAND()+RAND()+RAND()+RAND()+RAND())-6))-1)+Real_MC_30Y!AE$58)</x:f>
        <x:v>2908912.2557910476</x:v>
      </x:c>
      <x:c r="AF138" s="50" t="n">
        <x:f>MAX(0,AE138*(1+EXP((LN(1+Real_MC_30Y!$J$11)-0.5*Real_MC_30Y!$J$12^2)+Real_MC_30Y!$J$12*((RAND()+RAND()+RAND()+RAND()+RAND()+RAND()+RAND()+RAND()+RAND()+RAND()+RAND()+RAND())-6))-1)+Real_MC_30Y!AF$58)</x:f>
        <x:v>3603043.649227418</x:v>
      </x:c>
    </x:row>
    <x:row r="139">
      <x:c r="A139">
        <x:v>135</x:v>
      </x:c>
      <x:c r="B139" s="50" t="n">
        <x:f>MAX(0,Liquidity_30Y!$C$14+Real_MC_30Y!B$57-Real_MC_30Y!B$56)</x:f>
        <x:v>1029031.25</x:v>
      </x:c>
      <x:c r="C139" s="50" t="n">
        <x:f>MAX(0,B139*(1+EXP((LN(1+Real_MC_30Y!$J$11)-0.5*Real_MC_30Y!$J$12^2)+Real_MC_30Y!$J$12*((RAND()+RAND()+RAND()+RAND()+RAND()+RAND()+RAND()+RAND()+RAND()+RAND()+RAND()+RAND())-6))-1)+Real_MC_30Y!C$58)</x:f>
        <x:v>1164148.3973258696</x:v>
      </x:c>
      <x:c r="D139" s="50" t="n">
        <x:f>MAX(0,C139*(1+EXP((LN(1+Real_MC_30Y!$J$11)-0.5*Real_MC_30Y!$J$12^2)+Real_MC_30Y!$J$12*((RAND()+RAND()+RAND()+RAND()+RAND()+RAND()+RAND()+RAND()+RAND()+RAND()+RAND()+RAND())-6))-1)+Real_MC_30Y!D$58)</x:f>
        <x:v>1098734.7587806003</x:v>
      </x:c>
      <x:c r="E139" s="50" t="n">
        <x:f>MAX(0,D139*(1+EXP((LN(1+Real_MC_30Y!$J$11)-0.5*Real_MC_30Y!$J$12^2)+Real_MC_30Y!$J$12*((RAND()+RAND()+RAND()+RAND()+RAND()+RAND()+RAND()+RAND()+RAND()+RAND()+RAND()+RAND())-6))-1)+Real_MC_30Y!E$58)</x:f>
        <x:v>1383586.7311857278</x:v>
      </x:c>
      <x:c r="F139" s="50" t="n">
        <x:f>MAX(0,E139*(1+EXP((LN(1+Real_MC_30Y!$J$11)-0.5*Real_MC_30Y!$J$12^2)+Real_MC_30Y!$J$12*((RAND()+RAND()+RAND()+RAND()+RAND()+RAND()+RAND()+RAND()+RAND()+RAND()+RAND()+RAND())-6))-1)+Real_MC_30Y!F$58)</x:f>
        <x:v>1198014.7653511346</x:v>
      </x:c>
      <x:c r="G139" s="50" t="n">
        <x:f>MAX(0,F139*(1+EXP((LN(1+Real_MC_30Y!$J$11)-0.5*Real_MC_30Y!$J$12^2)+Real_MC_30Y!$J$12*((RAND()+RAND()+RAND()+RAND()+RAND()+RAND()+RAND()+RAND()+RAND()+RAND()+RAND()+RAND())-6))-1)+Real_MC_30Y!G$58)</x:f>
        <x:v>1259209.0032263312</x:v>
      </x:c>
      <x:c r="H139" s="50" t="n">
        <x:f>MAX(0,G139*(1+EXP((LN(1+Real_MC_30Y!$J$11)-0.5*Real_MC_30Y!$J$12^2)+Real_MC_30Y!$J$12*((RAND()+RAND()+RAND()+RAND()+RAND()+RAND()+RAND()+RAND()+RAND()+RAND()+RAND()+RAND())-6))-1)+Real_MC_30Y!H$58)</x:f>
        <x:v>1076825.400769744</x:v>
      </x:c>
      <x:c r="I139" s="50" t="n">
        <x:f>MAX(0,H139*(1+EXP((LN(1+Real_MC_30Y!$J$11)-0.5*Real_MC_30Y!$J$12^2)+Real_MC_30Y!$J$12*((RAND()+RAND()+RAND()+RAND()+RAND()+RAND()+RAND()+RAND()+RAND()+RAND()+RAND()+RAND())-6))-1)+Real_MC_30Y!I$58)</x:f>
        <x:v>1258846.083407197</x:v>
      </x:c>
      <x:c r="J139" s="50" t="n">
        <x:f>MAX(0,I139*(1+EXP((LN(1+Real_MC_30Y!$J$11)-0.5*Real_MC_30Y!$J$12^2)+Real_MC_30Y!$J$12*((RAND()+RAND()+RAND()+RAND()+RAND()+RAND()+RAND()+RAND()+RAND()+RAND()+RAND()+RAND())-6))-1)+Real_MC_30Y!J$58)</x:f>
        <x:v>1518064.7223565658</x:v>
      </x:c>
      <x:c r="K139" s="50" t="n">
        <x:f>MAX(0,J139*(1+EXP((LN(1+Real_MC_30Y!$J$11)-0.5*Real_MC_30Y!$J$12^2)+Real_MC_30Y!$J$12*((RAND()+RAND()+RAND()+RAND()+RAND()+RAND()+RAND()+RAND()+RAND()+RAND()+RAND()+RAND())-6))-1)+Real_MC_30Y!K$58)</x:f>
        <x:v>1433587.0050750033</x:v>
      </x:c>
      <x:c r="L139" s="50" t="n">
        <x:f>MAX(0,K139*(1+EXP((LN(1+Real_MC_30Y!$J$11)-0.5*Real_MC_30Y!$J$12^2)+Real_MC_30Y!$J$12*((RAND()+RAND()+RAND()+RAND()+RAND()+RAND()+RAND()+RAND()+RAND()+RAND()+RAND()+RAND())-6))-1)+Real_MC_30Y!L$58)</x:f>
        <x:v>1505149.5422607148</x:v>
      </x:c>
      <x:c r="M139" s="50" t="n">
        <x:f>MAX(0,L139*(1+EXP((LN(1+Real_MC_30Y!$J$11)-0.5*Real_MC_30Y!$J$12^2)+Real_MC_30Y!$J$12*((RAND()+RAND()+RAND()+RAND()+RAND()+RAND()+RAND()+RAND()+RAND()+RAND()+RAND()+RAND())-6))-1)+Real_MC_30Y!M$58)</x:f>
        <x:v>1511051.5978205581</x:v>
      </x:c>
      <x:c r="N139" s="50" t="n">
        <x:f>MAX(0,M139*(1+EXP((LN(1+Real_MC_30Y!$J$11)-0.5*Real_MC_30Y!$J$12^2)+Real_MC_30Y!$J$12*((RAND()+RAND()+RAND()+RAND()+RAND()+RAND()+RAND()+RAND()+RAND()+RAND()+RAND()+RAND())-6))-1)+Real_MC_30Y!N$58)</x:f>
        <x:v>1474391.9882051242</x:v>
      </x:c>
      <x:c r="O139" s="50" t="n">
        <x:f>MAX(0,N139*(1+EXP((LN(1+Real_MC_30Y!$J$11)-0.5*Real_MC_30Y!$J$12^2)+Real_MC_30Y!$J$12*((RAND()+RAND()+RAND()+RAND()+RAND()+RAND()+RAND()+RAND()+RAND()+RAND()+RAND()+RAND())-6))-1)+Real_MC_30Y!O$58)</x:f>
        <x:v>1476381.8383721479</x:v>
      </x:c>
      <x:c r="P139" s="50" t="n">
        <x:f>MAX(0,O139*(1+EXP((LN(1+Real_MC_30Y!$J$11)-0.5*Real_MC_30Y!$J$12^2)+Real_MC_30Y!$J$12*((RAND()+RAND()+RAND()+RAND()+RAND()+RAND()+RAND()+RAND()+RAND()+RAND()+RAND()+RAND())-6))-1)+Real_MC_30Y!P$58)</x:f>
        <x:v>1775132.3031002656</x:v>
      </x:c>
      <x:c r="Q139" s="50" t="n">
        <x:f>MAX(0,P139*(1+EXP((LN(1+Real_MC_30Y!$J$11)-0.5*Real_MC_30Y!$J$12^2)+Real_MC_30Y!$J$12*((RAND()+RAND()+RAND()+RAND()+RAND()+RAND()+RAND()+RAND()+RAND()+RAND()+RAND()+RAND())-6))-1)+Real_MC_30Y!Q$58)</x:f>
        <x:v>1726316.3757131202</x:v>
      </x:c>
      <x:c r="R139" s="50" t="n">
        <x:f>MAX(0,Q139*(1+EXP((LN(1+Real_MC_30Y!$J$11)-0.5*Real_MC_30Y!$J$12^2)+Real_MC_30Y!$J$12*((RAND()+RAND()+RAND()+RAND()+RAND()+RAND()+RAND()+RAND()+RAND()+RAND()+RAND()+RAND())-6))-1)+Real_MC_30Y!R$58)</x:f>
        <x:v>1778015.6738713135</x:v>
      </x:c>
      <x:c r="S139" s="50" t="n">
        <x:f>MAX(0,R139*(1+EXP((LN(1+Real_MC_30Y!$J$11)-0.5*Real_MC_30Y!$J$12^2)+Real_MC_30Y!$J$12*((RAND()+RAND()+RAND()+RAND()+RAND()+RAND()+RAND()+RAND()+RAND()+RAND()+RAND()+RAND())-6))-1)+Real_MC_30Y!S$58)</x:f>
        <x:v>2107753.4807759067</x:v>
      </x:c>
      <x:c r="T139" s="50" t="n">
        <x:f>MAX(0,S139*(1+EXP((LN(1+Real_MC_30Y!$J$11)-0.5*Real_MC_30Y!$J$12^2)+Real_MC_30Y!$J$12*((RAND()+RAND()+RAND()+RAND()+RAND()+RAND()+RAND()+RAND()+RAND()+RAND()+RAND()+RAND())-6))-1)+Real_MC_30Y!T$58)</x:f>
        <x:v>2491263.5706891594</x:v>
      </x:c>
      <x:c r="U139" s="50" t="n">
        <x:f>MAX(0,T139*(1+EXP((LN(1+Real_MC_30Y!$J$11)-0.5*Real_MC_30Y!$J$12^2)+Real_MC_30Y!$J$12*((RAND()+RAND()+RAND()+RAND()+RAND()+RAND()+RAND()+RAND()+RAND()+RAND()+RAND()+RAND())-6))-1)+Real_MC_30Y!U$58)</x:f>
        <x:v>2567885.690512774</x:v>
      </x:c>
      <x:c r="V139" s="50" t="n">
        <x:f>MAX(0,U139*(1+EXP((LN(1+Real_MC_30Y!$J$11)-0.5*Real_MC_30Y!$J$12^2)+Real_MC_30Y!$J$12*((RAND()+RAND()+RAND()+RAND()+RAND()+RAND()+RAND()+RAND()+RAND()+RAND()+RAND()+RAND())-6))-1)+Real_MC_30Y!V$58)</x:f>
        <x:v>2226329.8293143394</x:v>
      </x:c>
      <x:c r="W139" s="50" t="n">
        <x:f>MAX(0,V139*(1+EXP((LN(1+Real_MC_30Y!$J$11)-0.5*Real_MC_30Y!$J$12^2)+Real_MC_30Y!$J$12*((RAND()+RAND()+RAND()+RAND()+RAND()+RAND()+RAND()+RAND()+RAND()+RAND()+RAND()+RAND())-6))-1)+Real_MC_30Y!W$58)</x:f>
        <x:v>3057985.4509460283</x:v>
      </x:c>
      <x:c r="X139" s="50" t="n">
        <x:f>MAX(0,W139*(1+EXP((LN(1+Real_MC_30Y!$J$11)-0.5*Real_MC_30Y!$J$12^2)+Real_MC_30Y!$J$12*((RAND()+RAND()+RAND()+RAND()+RAND()+RAND()+RAND()+RAND()+RAND()+RAND()+RAND()+RAND())-6))-1)+Real_MC_30Y!X$58)</x:f>
        <x:v>3106549.994776178</x:v>
      </x:c>
      <x:c r="Y139" s="50" t="n">
        <x:f>MAX(0,X139*(1+EXP((LN(1+Real_MC_30Y!$J$11)-0.5*Real_MC_30Y!$J$12^2)+Real_MC_30Y!$J$12*((RAND()+RAND()+RAND()+RAND()+RAND()+RAND()+RAND()+RAND()+RAND()+RAND()+RAND()+RAND())-6))-1)+Real_MC_30Y!Y$58)</x:f>
        <x:v>2853669.9293262903</x:v>
      </x:c>
      <x:c r="Z139" s="50" t="n">
        <x:f>MAX(0,Y139*(1+EXP((LN(1+Real_MC_30Y!$J$11)-0.5*Real_MC_30Y!$J$12^2)+Real_MC_30Y!$J$12*((RAND()+RAND()+RAND()+RAND()+RAND()+RAND()+RAND()+RAND()+RAND()+RAND()+RAND()+RAND())-6))-1)+Real_MC_30Y!Z$58)</x:f>
        <x:v>2289916.784002972</x:v>
      </x:c>
      <x:c r="AA139" s="50" t="n">
        <x:f>MAX(0,Z139*(1+EXP((LN(1+Real_MC_30Y!$J$11)-0.5*Real_MC_30Y!$J$12^2)+Real_MC_30Y!$J$12*((RAND()+RAND()+RAND()+RAND()+RAND()+RAND()+RAND()+RAND()+RAND()+RAND()+RAND()+RAND())-6))-1)+Real_MC_30Y!AA$58)</x:f>
        <x:v>2271409.723574228</x:v>
      </x:c>
      <x:c r="AB139" s="50" t="n">
        <x:f>MAX(0,AA139*(1+EXP((LN(1+Real_MC_30Y!$J$11)-0.5*Real_MC_30Y!$J$12^2)+Real_MC_30Y!$J$12*((RAND()+RAND()+RAND()+RAND()+RAND()+RAND()+RAND()+RAND()+RAND()+RAND()+RAND()+RAND())-6))-1)+Real_MC_30Y!AB$58)</x:f>
        <x:v>2314678.008232308</x:v>
      </x:c>
      <x:c r="AC139" s="50" t="n">
        <x:f>MAX(0,AB139*(1+EXP((LN(1+Real_MC_30Y!$J$11)-0.5*Real_MC_30Y!$J$12^2)+Real_MC_30Y!$J$12*((RAND()+RAND()+RAND()+RAND()+RAND()+RAND()+RAND()+RAND()+RAND()+RAND()+RAND()+RAND())-6))-1)+Real_MC_30Y!AC$58)</x:f>
        <x:v>2399498.2035968155</x:v>
      </x:c>
      <x:c r="AD139" s="50" t="n">
        <x:f>MAX(0,AC139*(1+EXP((LN(1+Real_MC_30Y!$J$11)-0.5*Real_MC_30Y!$J$12^2)+Real_MC_30Y!$J$12*((RAND()+RAND()+RAND()+RAND()+RAND()+RAND()+RAND()+RAND()+RAND()+RAND()+RAND()+RAND())-6))-1)+Real_MC_30Y!AD$58)</x:f>
        <x:v>2855827.992222339</x:v>
      </x:c>
      <x:c r="AE139" s="50" t="n">
        <x:f>MAX(0,AD139*(1+EXP((LN(1+Real_MC_30Y!$J$11)-0.5*Real_MC_30Y!$J$12^2)+Real_MC_30Y!$J$12*((RAND()+RAND()+RAND()+RAND()+RAND()+RAND()+RAND()+RAND()+RAND()+RAND()+RAND()+RAND())-6))-1)+Real_MC_30Y!AE$58)</x:f>
        <x:v>2966415.7373142513</x:v>
      </x:c>
      <x:c r="AF139" s="50" t="n">
        <x:f>MAX(0,AE139*(1+EXP((LN(1+Real_MC_30Y!$J$11)-0.5*Real_MC_30Y!$J$12^2)+Real_MC_30Y!$J$12*((RAND()+RAND()+RAND()+RAND()+RAND()+RAND()+RAND()+RAND()+RAND()+RAND()+RAND()+RAND())-6))-1)+Real_MC_30Y!AF$58)</x:f>
        <x:v>3054879.994132907</x:v>
      </x:c>
    </x:row>
    <x:row r="140">
      <x:c r="A140">
        <x:v>136</x:v>
      </x:c>
      <x:c r="B140" s="50" t="n">
        <x:f>MAX(0,Liquidity_30Y!$C$14+Real_MC_30Y!B$57-Real_MC_30Y!B$56)</x:f>
        <x:v>1029031.25</x:v>
      </x:c>
      <x:c r="C140" s="50" t="n">
        <x:f>MAX(0,B140*(1+EXP((LN(1+Real_MC_30Y!$J$11)-0.5*Real_MC_30Y!$J$12^2)+Real_MC_30Y!$J$12*((RAND()+RAND()+RAND()+RAND()+RAND()+RAND()+RAND()+RAND()+RAND()+RAND()+RAND()+RAND())-6))-1)+Real_MC_30Y!C$58)</x:f>
        <x:v>1047345.9533767767</x:v>
      </x:c>
      <x:c r="D140" s="50" t="n">
        <x:f>MAX(0,C140*(1+EXP((LN(1+Real_MC_30Y!$J$11)-0.5*Real_MC_30Y!$J$12^2)+Real_MC_30Y!$J$12*((RAND()+RAND()+RAND()+RAND()+RAND()+RAND()+RAND()+RAND()+RAND()+RAND()+RAND()+RAND())-6))-1)+Real_MC_30Y!D$58)</x:f>
        <x:v>1044938.6881922483</x:v>
      </x:c>
      <x:c r="E140" s="50" t="n">
        <x:f>MAX(0,D140*(1+EXP((LN(1+Real_MC_30Y!$J$11)-0.5*Real_MC_30Y!$J$12^2)+Real_MC_30Y!$J$12*((RAND()+RAND()+RAND()+RAND()+RAND()+RAND()+RAND()+RAND()+RAND()+RAND()+RAND()+RAND())-6))-1)+Real_MC_30Y!E$58)</x:f>
        <x:v>1352811.285099058</x:v>
      </x:c>
      <x:c r="F140" s="50" t="n">
        <x:f>MAX(0,E140*(1+EXP((LN(1+Real_MC_30Y!$J$11)-0.5*Real_MC_30Y!$J$12^2)+Real_MC_30Y!$J$12*((RAND()+RAND()+RAND()+RAND()+RAND()+RAND()+RAND()+RAND()+RAND()+RAND()+RAND()+RAND())-6))-1)+Real_MC_30Y!F$58)</x:f>
        <x:v>1656409.0628575583</x:v>
      </x:c>
      <x:c r="G140" s="50" t="n">
        <x:f>MAX(0,F140*(1+EXP((LN(1+Real_MC_30Y!$J$11)-0.5*Real_MC_30Y!$J$12^2)+Real_MC_30Y!$J$12*((RAND()+RAND()+RAND()+RAND()+RAND()+RAND()+RAND()+RAND()+RAND()+RAND()+RAND()+RAND())-6))-1)+Real_MC_30Y!G$58)</x:f>
        <x:v>1744986.6399213746</x:v>
      </x:c>
      <x:c r="H140" s="50" t="n">
        <x:f>MAX(0,G140*(1+EXP((LN(1+Real_MC_30Y!$J$11)-0.5*Real_MC_30Y!$J$12^2)+Real_MC_30Y!$J$12*((RAND()+RAND()+RAND()+RAND()+RAND()+RAND()+RAND()+RAND()+RAND()+RAND()+RAND()+RAND())-6))-1)+Real_MC_30Y!H$58)</x:f>
        <x:v>1984384.5847630815</x:v>
      </x:c>
      <x:c r="I140" s="50" t="n">
        <x:f>MAX(0,H140*(1+EXP((LN(1+Real_MC_30Y!$J$11)-0.5*Real_MC_30Y!$J$12^2)+Real_MC_30Y!$J$12*((RAND()+RAND()+RAND()+RAND()+RAND()+RAND()+RAND()+RAND()+RAND()+RAND()+RAND()+RAND())-6))-1)+Real_MC_30Y!I$58)</x:f>
        <x:v>2377878.5180653413</x:v>
      </x:c>
      <x:c r="J140" s="50" t="n">
        <x:f>MAX(0,I140*(1+EXP((LN(1+Real_MC_30Y!$J$11)-0.5*Real_MC_30Y!$J$12^2)+Real_MC_30Y!$J$12*((RAND()+RAND()+RAND()+RAND()+RAND()+RAND()+RAND()+RAND()+RAND()+RAND()+RAND()+RAND())-6))-1)+Real_MC_30Y!J$58)</x:f>
        <x:v>2892059.462363472</x:v>
      </x:c>
      <x:c r="K140" s="50" t="n">
        <x:f>MAX(0,J140*(1+EXP((LN(1+Real_MC_30Y!$J$11)-0.5*Real_MC_30Y!$J$12^2)+Real_MC_30Y!$J$12*((RAND()+RAND()+RAND()+RAND()+RAND()+RAND()+RAND()+RAND()+RAND()+RAND()+RAND()+RAND())-6))-1)+Real_MC_30Y!K$58)</x:f>
        <x:v>2812971.685707786</x:v>
      </x:c>
      <x:c r="L140" s="50" t="n">
        <x:f>MAX(0,K140*(1+EXP((LN(1+Real_MC_30Y!$J$11)-0.5*Real_MC_30Y!$J$12^2)+Real_MC_30Y!$J$12*((RAND()+RAND()+RAND()+RAND()+RAND()+RAND()+RAND()+RAND()+RAND()+RAND()+RAND()+RAND())-6))-1)+Real_MC_30Y!L$58)</x:f>
        <x:v>2957612.266629154</x:v>
      </x:c>
      <x:c r="M140" s="50" t="n">
        <x:f>MAX(0,L140*(1+EXP((LN(1+Real_MC_30Y!$J$11)-0.5*Real_MC_30Y!$J$12^2)+Real_MC_30Y!$J$12*((RAND()+RAND()+RAND()+RAND()+RAND()+RAND()+RAND()+RAND()+RAND()+RAND()+RAND()+RAND())-6))-1)+Real_MC_30Y!M$58)</x:f>
        <x:v>2966536.727771228</x:v>
      </x:c>
      <x:c r="N140" s="50" t="n">
        <x:f>MAX(0,M140*(1+EXP((LN(1+Real_MC_30Y!$J$11)-0.5*Real_MC_30Y!$J$12^2)+Real_MC_30Y!$J$12*((RAND()+RAND()+RAND()+RAND()+RAND()+RAND()+RAND()+RAND()+RAND()+RAND()+RAND()+RAND())-6))-1)+Real_MC_30Y!N$58)</x:f>
        <x:v>2550623.3409300474</x:v>
      </x:c>
      <x:c r="O140" s="50" t="n">
        <x:f>MAX(0,N140*(1+EXP((LN(1+Real_MC_30Y!$J$11)-0.5*Real_MC_30Y!$J$12^2)+Real_MC_30Y!$J$12*((RAND()+RAND()+RAND()+RAND()+RAND()+RAND()+RAND()+RAND()+RAND()+RAND()+RAND()+RAND())-6))-1)+Real_MC_30Y!O$58)</x:f>
        <x:v>2619431.5330679296</x:v>
      </x:c>
      <x:c r="P140" s="50" t="n">
        <x:f>MAX(0,O140*(1+EXP((LN(1+Real_MC_30Y!$J$11)-0.5*Real_MC_30Y!$J$12^2)+Real_MC_30Y!$J$12*((RAND()+RAND()+RAND()+RAND()+RAND()+RAND()+RAND()+RAND()+RAND()+RAND()+RAND()+RAND())-6))-1)+Real_MC_30Y!P$58)</x:f>
        <x:v>2710299.485025192</x:v>
      </x:c>
      <x:c r="Q140" s="50" t="n">
        <x:f>MAX(0,P140*(1+EXP((LN(1+Real_MC_30Y!$J$11)-0.5*Real_MC_30Y!$J$12^2)+Real_MC_30Y!$J$12*((RAND()+RAND()+RAND()+RAND()+RAND()+RAND()+RAND()+RAND()+RAND()+RAND()+RAND()+RAND())-6))-1)+Real_MC_30Y!Q$58)</x:f>
        <x:v>3822720.4886007393</x:v>
      </x:c>
      <x:c r="R140" s="50" t="n">
        <x:f>MAX(0,Q140*(1+EXP((LN(1+Real_MC_30Y!$J$11)-0.5*Real_MC_30Y!$J$12^2)+Real_MC_30Y!$J$12*((RAND()+RAND()+RAND()+RAND()+RAND()+RAND()+RAND()+RAND()+RAND()+RAND()+RAND()+RAND())-6))-1)+Real_MC_30Y!R$58)</x:f>
        <x:v>4817181.913006704</x:v>
      </x:c>
      <x:c r="S140" s="50" t="n">
        <x:f>MAX(0,R140*(1+EXP((LN(1+Real_MC_30Y!$J$11)-0.5*Real_MC_30Y!$J$12^2)+Real_MC_30Y!$J$12*((RAND()+RAND()+RAND()+RAND()+RAND()+RAND()+RAND()+RAND()+RAND()+RAND()+RAND()+RAND())-6))-1)+Real_MC_30Y!S$58)</x:f>
        <x:v>6142555.875192311</x:v>
      </x:c>
      <x:c r="T140" s="50" t="n">
        <x:f>MAX(0,S140*(1+EXP((LN(1+Real_MC_30Y!$J$11)-0.5*Real_MC_30Y!$J$12^2)+Real_MC_30Y!$J$12*((RAND()+RAND()+RAND()+RAND()+RAND()+RAND()+RAND()+RAND()+RAND()+RAND()+RAND()+RAND())-6))-1)+Real_MC_30Y!T$58)</x:f>
        <x:v>5832894.816911771</x:v>
      </x:c>
      <x:c r="U140" s="50" t="n">
        <x:f>MAX(0,T140*(1+EXP((LN(1+Real_MC_30Y!$J$11)-0.5*Real_MC_30Y!$J$12^2)+Real_MC_30Y!$J$12*((RAND()+RAND()+RAND()+RAND()+RAND()+RAND()+RAND()+RAND()+RAND()+RAND()+RAND()+RAND())-6))-1)+Real_MC_30Y!U$58)</x:f>
        <x:v>7312493.2798656635</x:v>
      </x:c>
      <x:c r="V140" s="50" t="n">
        <x:f>MAX(0,U140*(1+EXP((LN(1+Real_MC_30Y!$J$11)-0.5*Real_MC_30Y!$J$12^2)+Real_MC_30Y!$J$12*((RAND()+RAND()+RAND()+RAND()+RAND()+RAND()+RAND()+RAND()+RAND()+RAND()+RAND()+RAND())-6))-1)+Real_MC_30Y!V$58)</x:f>
        <x:v>9027939.331195924</x:v>
      </x:c>
      <x:c r="W140" s="50" t="n">
        <x:f>MAX(0,V140*(1+EXP((LN(1+Real_MC_30Y!$J$11)-0.5*Real_MC_30Y!$J$12^2)+Real_MC_30Y!$J$12*((RAND()+RAND()+RAND()+RAND()+RAND()+RAND()+RAND()+RAND()+RAND()+RAND()+RAND()+RAND())-6))-1)+Real_MC_30Y!W$58)</x:f>
        <x:v>10137805.79022872</x:v>
      </x:c>
      <x:c r="X140" s="50" t="n">
        <x:f>MAX(0,W140*(1+EXP((LN(1+Real_MC_30Y!$J$11)-0.5*Real_MC_30Y!$J$12^2)+Real_MC_30Y!$J$12*((RAND()+RAND()+RAND()+RAND()+RAND()+RAND()+RAND()+RAND()+RAND()+RAND()+RAND()+RAND())-6))-1)+Real_MC_30Y!X$58)</x:f>
        <x:v>11735943.484941155</x:v>
      </x:c>
      <x:c r="Y140" s="50" t="n">
        <x:f>MAX(0,X140*(1+EXP((LN(1+Real_MC_30Y!$J$11)-0.5*Real_MC_30Y!$J$12^2)+Real_MC_30Y!$J$12*((RAND()+RAND()+RAND()+RAND()+RAND()+RAND()+RAND()+RAND()+RAND()+RAND()+RAND()+RAND())-6))-1)+Real_MC_30Y!Y$58)</x:f>
        <x:v>14493072.120965138</x:v>
      </x:c>
      <x:c r="Z140" s="50" t="n">
        <x:f>MAX(0,Y140*(1+EXP((LN(1+Real_MC_30Y!$J$11)-0.5*Real_MC_30Y!$J$12^2)+Real_MC_30Y!$J$12*((RAND()+RAND()+RAND()+RAND()+RAND()+RAND()+RAND()+RAND()+RAND()+RAND()+RAND()+RAND())-6))-1)+Real_MC_30Y!Z$58)</x:f>
        <x:v>11925623.366568018</x:v>
      </x:c>
      <x:c r="AA140" s="50" t="n">
        <x:f>MAX(0,Z140*(1+EXP((LN(1+Real_MC_30Y!$J$11)-0.5*Real_MC_30Y!$J$12^2)+Real_MC_30Y!$J$12*((RAND()+RAND()+RAND()+RAND()+RAND()+RAND()+RAND()+RAND()+RAND()+RAND()+RAND()+RAND())-6))-1)+Real_MC_30Y!AA$58)</x:f>
        <x:v>14086650.318307819</x:v>
      </x:c>
      <x:c r="AB140" s="50" t="n">
        <x:f>MAX(0,AA140*(1+EXP((LN(1+Real_MC_30Y!$J$11)-0.5*Real_MC_30Y!$J$12^2)+Real_MC_30Y!$J$12*((RAND()+RAND()+RAND()+RAND()+RAND()+RAND()+RAND()+RAND()+RAND()+RAND()+RAND()+RAND())-6))-1)+Real_MC_30Y!AB$58)</x:f>
        <x:v>16357711.387196006</x:v>
      </x:c>
      <x:c r="AC140" s="50" t="n">
        <x:f>MAX(0,AB140*(1+EXP((LN(1+Real_MC_30Y!$J$11)-0.5*Real_MC_30Y!$J$12^2)+Real_MC_30Y!$J$12*((RAND()+RAND()+RAND()+RAND()+RAND()+RAND()+RAND()+RAND()+RAND()+RAND()+RAND()+RAND())-6))-1)+Real_MC_30Y!AC$58)</x:f>
        <x:v>24700273.798876688</x:v>
      </x:c>
      <x:c r="AD140" s="50" t="n">
        <x:f>MAX(0,AC140*(1+EXP((LN(1+Real_MC_30Y!$J$11)-0.5*Real_MC_30Y!$J$12^2)+Real_MC_30Y!$J$12*((RAND()+RAND()+RAND()+RAND()+RAND()+RAND()+RAND()+RAND()+RAND()+RAND()+RAND()+RAND())-6))-1)+Real_MC_30Y!AD$58)</x:f>
        <x:v>25504644.51009235</x:v>
      </x:c>
      <x:c r="AE140" s="50" t="n">
        <x:f>MAX(0,AD140*(1+EXP((LN(1+Real_MC_30Y!$J$11)-0.5*Real_MC_30Y!$J$12^2)+Real_MC_30Y!$J$12*((RAND()+RAND()+RAND()+RAND()+RAND()+RAND()+RAND()+RAND()+RAND()+RAND()+RAND()+RAND())-6))-1)+Real_MC_30Y!AE$58)</x:f>
        <x:v>22347636.111768123</x:v>
      </x:c>
      <x:c r="AF140" s="50" t="n">
        <x:f>MAX(0,AE140*(1+EXP((LN(1+Real_MC_30Y!$J$11)-0.5*Real_MC_30Y!$J$12^2)+Real_MC_30Y!$J$12*((RAND()+RAND()+RAND()+RAND()+RAND()+RAND()+RAND()+RAND()+RAND()+RAND()+RAND()+RAND())-6))-1)+Real_MC_30Y!AF$58)</x:f>
        <x:v>28745652.88970079</x:v>
      </x:c>
    </x:row>
    <x:row r="141">
      <x:c r="A141">
        <x:v>137</x:v>
      </x:c>
      <x:c r="B141" s="50" t="n">
        <x:f>MAX(0,Liquidity_30Y!$C$14+Real_MC_30Y!B$57-Real_MC_30Y!B$56)</x:f>
        <x:v>1029031.25</x:v>
      </x:c>
      <x:c r="C141" s="50" t="n">
        <x:f>MAX(0,B141*(1+EXP((LN(1+Real_MC_30Y!$J$11)-0.5*Real_MC_30Y!$J$12^2)+Real_MC_30Y!$J$12*((RAND()+RAND()+RAND()+RAND()+RAND()+RAND()+RAND()+RAND()+RAND()+RAND()+RAND()+RAND())-6))-1)+Real_MC_30Y!C$58)</x:f>
        <x:v>984218.3132127203</x:v>
      </x:c>
      <x:c r="D141" s="50" t="n">
        <x:f>MAX(0,C141*(1+EXP((LN(1+Real_MC_30Y!$J$11)-0.5*Real_MC_30Y!$J$12^2)+Real_MC_30Y!$J$12*((RAND()+RAND()+RAND()+RAND()+RAND()+RAND()+RAND()+RAND()+RAND()+RAND()+RAND()+RAND())-6))-1)+Real_MC_30Y!D$58)</x:f>
        <x:v>939313.2651334412</x:v>
      </x:c>
      <x:c r="E141" s="50" t="n">
        <x:f>MAX(0,D141*(1+EXP((LN(1+Real_MC_30Y!$J$11)-0.5*Real_MC_30Y!$J$12^2)+Real_MC_30Y!$J$12*((RAND()+RAND()+RAND()+RAND()+RAND()+RAND()+RAND()+RAND()+RAND()+RAND()+RAND()+RAND())-6))-1)+Real_MC_30Y!E$58)</x:f>
        <x:v>933325.5154603722</x:v>
      </x:c>
      <x:c r="F141" s="50" t="n">
        <x:f>MAX(0,E141*(1+EXP((LN(1+Real_MC_30Y!$J$11)-0.5*Real_MC_30Y!$J$12^2)+Real_MC_30Y!$J$12*((RAND()+RAND()+RAND()+RAND()+RAND()+RAND()+RAND()+RAND()+RAND()+RAND()+RAND()+RAND())-6))-1)+Real_MC_30Y!F$58)</x:f>
        <x:v>937360.3931728418</x:v>
      </x:c>
      <x:c r="G141" s="50" t="n">
        <x:f>MAX(0,F141*(1+EXP((LN(1+Real_MC_30Y!$J$11)-0.5*Real_MC_30Y!$J$12^2)+Real_MC_30Y!$J$12*((RAND()+RAND()+RAND()+RAND()+RAND()+RAND()+RAND()+RAND()+RAND()+RAND()+RAND()+RAND())-6))-1)+Real_MC_30Y!G$58)</x:f>
        <x:v>1240925.2873223717</x:v>
      </x:c>
      <x:c r="H141" s="50" t="n">
        <x:f>MAX(0,G141*(1+EXP((LN(1+Real_MC_30Y!$J$11)-0.5*Real_MC_30Y!$J$12^2)+Real_MC_30Y!$J$12*((RAND()+RAND()+RAND()+RAND()+RAND()+RAND()+RAND()+RAND()+RAND()+RAND()+RAND()+RAND())-6))-1)+Real_MC_30Y!H$58)</x:f>
        <x:v>1268264.8631674345</x:v>
      </x:c>
      <x:c r="I141" s="50" t="n">
        <x:f>MAX(0,H141*(1+EXP((LN(1+Real_MC_30Y!$J$11)-0.5*Real_MC_30Y!$J$12^2)+Real_MC_30Y!$J$12*((RAND()+RAND()+RAND()+RAND()+RAND()+RAND()+RAND()+RAND()+RAND()+RAND()+RAND()+RAND())-6))-1)+Real_MC_30Y!I$58)</x:f>
        <x:v>1141605.5834795434</x:v>
      </x:c>
      <x:c r="J141" s="50" t="n">
        <x:f>MAX(0,I141*(1+EXP((LN(1+Real_MC_30Y!$J$11)-0.5*Real_MC_30Y!$J$12^2)+Real_MC_30Y!$J$12*((RAND()+RAND()+RAND()+RAND()+RAND()+RAND()+RAND()+RAND()+RAND()+RAND()+RAND()+RAND())-6))-1)+Real_MC_30Y!J$58)</x:f>
        <x:v>1079002.100258594</x:v>
      </x:c>
      <x:c r="K141" s="50" t="n">
        <x:f>MAX(0,J141*(1+EXP((LN(1+Real_MC_30Y!$J$11)-0.5*Real_MC_30Y!$J$12^2)+Real_MC_30Y!$J$12*((RAND()+RAND()+RAND()+RAND()+RAND()+RAND()+RAND()+RAND()+RAND()+RAND()+RAND()+RAND())-6))-1)+Real_MC_30Y!K$58)</x:f>
        <x:v>1200904.3709379446</x:v>
      </x:c>
      <x:c r="L141" s="50" t="n">
        <x:f>MAX(0,K141*(1+EXP((LN(1+Real_MC_30Y!$J$11)-0.5*Real_MC_30Y!$J$12^2)+Real_MC_30Y!$J$12*((RAND()+RAND()+RAND()+RAND()+RAND()+RAND()+RAND()+RAND()+RAND()+RAND()+RAND()+RAND())-6))-1)+Real_MC_30Y!L$58)</x:f>
        <x:v>1216840.852591166</x:v>
      </x:c>
      <x:c r="M141" s="50" t="n">
        <x:f>MAX(0,L141*(1+EXP((LN(1+Real_MC_30Y!$J$11)-0.5*Real_MC_30Y!$J$12^2)+Real_MC_30Y!$J$12*((RAND()+RAND()+RAND()+RAND()+RAND()+RAND()+RAND()+RAND()+RAND()+RAND()+RAND()+RAND())-6))-1)+Real_MC_30Y!M$58)</x:f>
        <x:v>1334525.391788186</x:v>
      </x:c>
      <x:c r="N141" s="50" t="n">
        <x:f>MAX(0,M141*(1+EXP((LN(1+Real_MC_30Y!$J$11)-0.5*Real_MC_30Y!$J$12^2)+Real_MC_30Y!$J$12*((RAND()+RAND()+RAND()+RAND()+RAND()+RAND()+RAND()+RAND()+RAND()+RAND()+RAND()+RAND())-6))-1)+Real_MC_30Y!N$58)</x:f>
        <x:v>1266371.3246192415</x:v>
      </x:c>
      <x:c r="O141" s="50" t="n">
        <x:f>MAX(0,N141*(1+EXP((LN(1+Real_MC_30Y!$J$11)-0.5*Real_MC_30Y!$J$12^2)+Real_MC_30Y!$J$12*((RAND()+RAND()+RAND()+RAND()+RAND()+RAND()+RAND()+RAND()+RAND()+RAND()+RAND()+RAND())-6))-1)+Real_MC_30Y!O$58)</x:f>
        <x:v>1426386.4745933483</x:v>
      </x:c>
      <x:c r="P141" s="50" t="n">
        <x:f>MAX(0,O141*(1+EXP((LN(1+Real_MC_30Y!$J$11)-0.5*Real_MC_30Y!$J$12^2)+Real_MC_30Y!$J$12*((RAND()+RAND()+RAND()+RAND()+RAND()+RAND()+RAND()+RAND()+RAND()+RAND()+RAND()+RAND())-6))-1)+Real_MC_30Y!P$58)</x:f>
        <x:v>1230514.9479013341</x:v>
      </x:c>
      <x:c r="Q141" s="50" t="n">
        <x:f>MAX(0,P141*(1+EXP((LN(1+Real_MC_30Y!$J$11)-0.5*Real_MC_30Y!$J$12^2)+Real_MC_30Y!$J$12*((RAND()+RAND()+RAND()+RAND()+RAND()+RAND()+RAND()+RAND()+RAND()+RAND()+RAND()+RAND())-6))-1)+Real_MC_30Y!Q$58)</x:f>
        <x:v>1321338.5248161084</x:v>
      </x:c>
      <x:c r="R141" s="50" t="n">
        <x:f>MAX(0,Q141*(1+EXP((LN(1+Real_MC_30Y!$J$11)-0.5*Real_MC_30Y!$J$12^2)+Real_MC_30Y!$J$12*((RAND()+RAND()+RAND()+RAND()+RAND()+RAND()+RAND()+RAND()+RAND()+RAND()+RAND()+RAND())-6))-1)+Real_MC_30Y!R$58)</x:f>
        <x:v>1086914.3237650173</x:v>
      </x:c>
      <x:c r="S141" s="50" t="n">
        <x:f>MAX(0,R141*(1+EXP((LN(1+Real_MC_30Y!$J$11)-0.5*Real_MC_30Y!$J$12^2)+Real_MC_30Y!$J$12*((RAND()+RAND()+RAND()+RAND()+RAND()+RAND()+RAND()+RAND()+RAND()+RAND()+RAND()+RAND())-6))-1)+Real_MC_30Y!S$58)</x:f>
        <x:v>1149456.4061256414</x:v>
      </x:c>
      <x:c r="T141" s="50" t="n">
        <x:f>MAX(0,S141*(1+EXP((LN(1+Real_MC_30Y!$J$11)-0.5*Real_MC_30Y!$J$12^2)+Real_MC_30Y!$J$12*((RAND()+RAND()+RAND()+RAND()+RAND()+RAND()+RAND()+RAND()+RAND()+RAND()+RAND()+RAND())-6))-1)+Real_MC_30Y!T$58)</x:f>
        <x:v>1213431.7694801237</x:v>
      </x:c>
      <x:c r="U141" s="50" t="n">
        <x:f>MAX(0,T141*(1+EXP((LN(1+Real_MC_30Y!$J$11)-0.5*Real_MC_30Y!$J$12^2)+Real_MC_30Y!$J$12*((RAND()+RAND()+RAND()+RAND()+RAND()+RAND()+RAND()+RAND()+RAND()+RAND()+RAND()+RAND())-6))-1)+Real_MC_30Y!U$58)</x:f>
        <x:v>1445195.1845477356</x:v>
      </x:c>
      <x:c r="V141" s="50" t="n">
        <x:f>MAX(0,U141*(1+EXP((LN(1+Real_MC_30Y!$J$11)-0.5*Real_MC_30Y!$J$12^2)+Real_MC_30Y!$J$12*((RAND()+RAND()+RAND()+RAND()+RAND()+RAND()+RAND()+RAND()+RAND()+RAND()+RAND()+RAND())-6))-1)+Real_MC_30Y!V$58)</x:f>
        <x:v>1887196.26591112</x:v>
      </x:c>
      <x:c r="W141" s="50" t="n">
        <x:f>MAX(0,V141*(1+EXP((LN(1+Real_MC_30Y!$J$11)-0.5*Real_MC_30Y!$J$12^2)+Real_MC_30Y!$J$12*((RAND()+RAND()+RAND()+RAND()+RAND()+RAND()+RAND()+RAND()+RAND()+RAND()+RAND()+RAND())-6))-1)+Real_MC_30Y!W$58)</x:f>
        <x:v>1793725.442405001</x:v>
      </x:c>
      <x:c r="X141" s="50" t="n">
        <x:f>MAX(0,W141*(1+EXP((LN(1+Real_MC_30Y!$J$11)-0.5*Real_MC_30Y!$J$12^2)+Real_MC_30Y!$J$12*((RAND()+RAND()+RAND()+RAND()+RAND()+RAND()+RAND()+RAND()+RAND()+RAND()+RAND()+RAND())-6))-1)+Real_MC_30Y!X$58)</x:f>
        <x:v>2056011.3403077156</x:v>
      </x:c>
      <x:c r="Y141" s="50" t="n">
        <x:f>MAX(0,X141*(1+EXP((LN(1+Real_MC_30Y!$J$11)-0.5*Real_MC_30Y!$J$12^2)+Real_MC_30Y!$J$12*((RAND()+RAND()+RAND()+RAND()+RAND()+RAND()+RAND()+RAND()+RAND()+RAND()+RAND()+RAND())-6))-1)+Real_MC_30Y!Y$58)</x:f>
        <x:v>1940960.5616295426</x:v>
      </x:c>
      <x:c r="Z141" s="50" t="n">
        <x:f>MAX(0,Y141*(1+EXP((LN(1+Real_MC_30Y!$J$11)-0.5*Real_MC_30Y!$J$12^2)+Real_MC_30Y!$J$12*((RAND()+RAND()+RAND()+RAND()+RAND()+RAND()+RAND()+RAND()+RAND()+RAND()+RAND()+RAND())-6))-1)+Real_MC_30Y!Z$58)</x:f>
        <x:v>2027891.3589057396</x:v>
      </x:c>
      <x:c r="AA141" s="50" t="n">
        <x:f>MAX(0,Z141*(1+EXP((LN(1+Real_MC_30Y!$J$11)-0.5*Real_MC_30Y!$J$12^2)+Real_MC_30Y!$J$12*((RAND()+RAND()+RAND()+RAND()+RAND()+RAND()+RAND()+RAND()+RAND()+RAND()+RAND()+RAND())-6))-1)+Real_MC_30Y!AA$58)</x:f>
        <x:v>2050077.9527365342</x:v>
      </x:c>
      <x:c r="AB141" s="50" t="n">
        <x:f>MAX(0,AA141*(1+EXP((LN(1+Real_MC_30Y!$J$11)-0.5*Real_MC_30Y!$J$12^2)+Real_MC_30Y!$J$12*((RAND()+RAND()+RAND()+RAND()+RAND()+RAND()+RAND()+RAND()+RAND()+RAND()+RAND()+RAND())-6))-1)+Real_MC_30Y!AB$58)</x:f>
        <x:v>1809048.6210222663</x:v>
      </x:c>
      <x:c r="AC141" s="50" t="n">
        <x:f>MAX(0,AB141*(1+EXP((LN(1+Real_MC_30Y!$J$11)-0.5*Real_MC_30Y!$J$12^2)+Real_MC_30Y!$J$12*((RAND()+RAND()+RAND()+RAND()+RAND()+RAND()+RAND()+RAND()+RAND()+RAND()+RAND()+RAND())-6))-1)+Real_MC_30Y!AC$58)</x:f>
        <x:v>1861079.8575454215</x:v>
      </x:c>
      <x:c r="AD141" s="50" t="n">
        <x:f>MAX(0,AC141*(1+EXP((LN(1+Real_MC_30Y!$J$11)-0.5*Real_MC_30Y!$J$12^2)+Real_MC_30Y!$J$12*((RAND()+RAND()+RAND()+RAND()+RAND()+RAND()+RAND()+RAND()+RAND()+RAND()+RAND()+RAND())-6))-1)+Real_MC_30Y!AD$58)</x:f>
        <x:v>1657266.682752464</x:v>
      </x:c>
      <x:c r="AE141" s="50" t="n">
        <x:f>MAX(0,AD141*(1+EXP((LN(1+Real_MC_30Y!$J$11)-0.5*Real_MC_30Y!$J$12^2)+Real_MC_30Y!$J$12*((RAND()+RAND()+RAND()+RAND()+RAND()+RAND()+RAND()+RAND()+RAND()+RAND()+RAND()+RAND())-6))-1)+Real_MC_30Y!AE$58)</x:f>
        <x:v>1921381.4244130678</x:v>
      </x:c>
      <x:c r="AF141" s="50" t="n">
        <x:f>MAX(0,AE141*(1+EXP((LN(1+Real_MC_30Y!$J$11)-0.5*Real_MC_30Y!$J$12^2)+Real_MC_30Y!$J$12*((RAND()+RAND()+RAND()+RAND()+RAND()+RAND()+RAND()+RAND()+RAND()+RAND()+RAND()+RAND())-6))-1)+Real_MC_30Y!AF$58)</x:f>
        <x:v>1525911.3816717814</x:v>
      </x:c>
    </x:row>
    <x:row r="142">
      <x:c r="A142">
        <x:v>138</x:v>
      </x:c>
      <x:c r="B142" s="50" t="n">
        <x:f>MAX(0,Liquidity_30Y!$C$14+Real_MC_30Y!B$57-Real_MC_30Y!B$56)</x:f>
        <x:v>1029031.25</x:v>
      </x:c>
      <x:c r="C142" s="50" t="n">
        <x:f>MAX(0,B142*(1+EXP((LN(1+Real_MC_30Y!$J$11)-0.5*Real_MC_30Y!$J$12^2)+Real_MC_30Y!$J$12*((RAND()+RAND()+RAND()+RAND()+RAND()+RAND()+RAND()+RAND()+RAND()+RAND()+RAND()+RAND())-6))-1)+Real_MC_30Y!C$58)</x:f>
        <x:v>1092718.837568711</x:v>
      </x:c>
      <x:c r="D142" s="50" t="n">
        <x:f>MAX(0,C142*(1+EXP((LN(1+Real_MC_30Y!$J$11)-0.5*Real_MC_30Y!$J$12^2)+Real_MC_30Y!$J$12*((RAND()+RAND()+RAND()+RAND()+RAND()+RAND()+RAND()+RAND()+RAND()+RAND()+RAND()+RAND())-6))-1)+Real_MC_30Y!D$58)</x:f>
        <x:v>1260459.342689219</x:v>
      </x:c>
      <x:c r="E142" s="50" t="n">
        <x:f>MAX(0,D142*(1+EXP((LN(1+Real_MC_30Y!$J$11)-0.5*Real_MC_30Y!$J$12^2)+Real_MC_30Y!$J$12*((RAND()+RAND()+RAND()+RAND()+RAND()+RAND()+RAND()+RAND()+RAND()+RAND()+RAND()+RAND())-6))-1)+Real_MC_30Y!E$58)</x:f>
        <x:v>1210987.381143401</x:v>
      </x:c>
      <x:c r="F142" s="50" t="n">
        <x:f>MAX(0,E142*(1+EXP((LN(1+Real_MC_30Y!$J$11)-0.5*Real_MC_30Y!$J$12^2)+Real_MC_30Y!$J$12*((RAND()+RAND()+RAND()+RAND()+RAND()+RAND()+RAND()+RAND()+RAND()+RAND()+RAND()+RAND())-6))-1)+Real_MC_30Y!F$58)</x:f>
        <x:v>978884.1066413047</x:v>
      </x:c>
      <x:c r="G142" s="50" t="n">
        <x:f>MAX(0,F142*(1+EXP((LN(1+Real_MC_30Y!$J$11)-0.5*Real_MC_30Y!$J$12^2)+Real_MC_30Y!$J$12*((RAND()+RAND()+RAND()+RAND()+RAND()+RAND()+RAND()+RAND()+RAND()+RAND()+RAND()+RAND())-6))-1)+Real_MC_30Y!G$58)</x:f>
        <x:v>1063526.9340819828</x:v>
      </x:c>
      <x:c r="H142" s="50" t="n">
        <x:f>MAX(0,G142*(1+EXP((LN(1+Real_MC_30Y!$J$11)-0.5*Real_MC_30Y!$J$12^2)+Real_MC_30Y!$J$12*((RAND()+RAND()+RAND()+RAND()+RAND()+RAND()+RAND()+RAND()+RAND()+RAND()+RAND()+RAND())-6))-1)+Real_MC_30Y!H$58)</x:f>
        <x:v>1359312.6694839455</x:v>
      </x:c>
      <x:c r="I142" s="50" t="n">
        <x:f>MAX(0,H142*(1+EXP((LN(1+Real_MC_30Y!$J$11)-0.5*Real_MC_30Y!$J$12^2)+Real_MC_30Y!$J$12*((RAND()+RAND()+RAND()+RAND()+RAND()+RAND()+RAND()+RAND()+RAND()+RAND()+RAND()+RAND())-6))-1)+Real_MC_30Y!I$58)</x:f>
        <x:v>1446009.0568674805</x:v>
      </x:c>
      <x:c r="J142" s="50" t="n">
        <x:f>MAX(0,I142*(1+EXP((LN(1+Real_MC_30Y!$J$11)-0.5*Real_MC_30Y!$J$12^2)+Real_MC_30Y!$J$12*((RAND()+RAND()+RAND()+RAND()+RAND()+RAND()+RAND()+RAND()+RAND()+RAND()+RAND()+RAND())-6))-1)+Real_MC_30Y!J$58)</x:f>
        <x:v>1433113.6689886963</x:v>
      </x:c>
      <x:c r="K142" s="50" t="n">
        <x:f>MAX(0,J142*(1+EXP((LN(1+Real_MC_30Y!$J$11)-0.5*Real_MC_30Y!$J$12^2)+Real_MC_30Y!$J$12*((RAND()+RAND()+RAND()+RAND()+RAND()+RAND()+RAND()+RAND()+RAND()+RAND()+RAND()+RAND())-6))-1)+Real_MC_30Y!K$58)</x:f>
        <x:v>1237206.1299601623</x:v>
      </x:c>
      <x:c r="L142" s="50" t="n">
        <x:f>MAX(0,K142*(1+EXP((LN(1+Real_MC_30Y!$J$11)-0.5*Real_MC_30Y!$J$12^2)+Real_MC_30Y!$J$12*((RAND()+RAND()+RAND()+RAND()+RAND()+RAND()+RAND()+RAND()+RAND()+RAND()+RAND()+RAND())-6))-1)+Real_MC_30Y!L$58)</x:f>
        <x:v>1308038.057229067</x:v>
      </x:c>
      <x:c r="M142" s="50" t="n">
        <x:f>MAX(0,L142*(1+EXP((LN(1+Real_MC_30Y!$J$11)-0.5*Real_MC_30Y!$J$12^2)+Real_MC_30Y!$J$12*((RAND()+RAND()+RAND()+RAND()+RAND()+RAND()+RAND()+RAND()+RAND()+RAND()+RAND()+RAND())-6))-1)+Real_MC_30Y!M$58)</x:f>
        <x:v>1630974.3898343719</x:v>
      </x:c>
      <x:c r="N142" s="50" t="n">
        <x:f>MAX(0,M142*(1+EXP((LN(1+Real_MC_30Y!$J$11)-0.5*Real_MC_30Y!$J$12^2)+Real_MC_30Y!$J$12*((RAND()+RAND()+RAND()+RAND()+RAND()+RAND()+RAND()+RAND()+RAND()+RAND()+RAND()+RAND())-6))-1)+Real_MC_30Y!N$58)</x:f>
        <x:v>1516910.293714624</x:v>
      </x:c>
      <x:c r="O142" s="50" t="n">
        <x:f>MAX(0,N142*(1+EXP((LN(1+Real_MC_30Y!$J$11)-0.5*Real_MC_30Y!$J$12^2)+Real_MC_30Y!$J$12*((RAND()+RAND()+RAND()+RAND()+RAND()+RAND()+RAND()+RAND()+RAND()+RAND()+RAND()+RAND())-6))-1)+Real_MC_30Y!O$58)</x:f>
        <x:v>1413707.5264397552</x:v>
      </x:c>
      <x:c r="P142" s="50" t="n">
        <x:f>MAX(0,O142*(1+EXP((LN(1+Real_MC_30Y!$J$11)-0.5*Real_MC_30Y!$J$12^2)+Real_MC_30Y!$J$12*((RAND()+RAND()+RAND()+RAND()+RAND()+RAND()+RAND()+RAND()+RAND()+RAND()+RAND()+RAND())-6))-1)+Real_MC_30Y!P$58)</x:f>
        <x:v>1481592.5020231178</x:v>
      </x:c>
      <x:c r="Q142" s="50" t="n">
        <x:f>MAX(0,P142*(1+EXP((LN(1+Real_MC_30Y!$J$11)-0.5*Real_MC_30Y!$J$12^2)+Real_MC_30Y!$J$12*((RAND()+RAND()+RAND()+RAND()+RAND()+RAND()+RAND()+RAND()+RAND()+RAND()+RAND()+RAND())-6))-1)+Real_MC_30Y!Q$58)</x:f>
        <x:v>1559216.6875463063</x:v>
      </x:c>
      <x:c r="R142" s="50" t="n">
        <x:f>MAX(0,Q142*(1+EXP((LN(1+Real_MC_30Y!$J$11)-0.5*Real_MC_30Y!$J$12^2)+Real_MC_30Y!$J$12*((RAND()+RAND()+RAND()+RAND()+RAND()+RAND()+RAND()+RAND()+RAND()+RAND()+RAND()+RAND())-6))-1)+Real_MC_30Y!R$58)</x:f>
        <x:v>1914017.8719273612</x:v>
      </x:c>
      <x:c r="S142" s="50" t="n">
        <x:f>MAX(0,R142*(1+EXP((LN(1+Real_MC_30Y!$J$11)-0.5*Real_MC_30Y!$J$12^2)+Real_MC_30Y!$J$12*((RAND()+RAND()+RAND()+RAND()+RAND()+RAND()+RAND()+RAND()+RAND()+RAND()+RAND()+RAND())-6))-1)+Real_MC_30Y!S$58)</x:f>
        <x:v>1950140.3909030855</x:v>
      </x:c>
      <x:c r="T142" s="50" t="n">
        <x:f>MAX(0,S142*(1+EXP((LN(1+Real_MC_30Y!$J$11)-0.5*Real_MC_30Y!$J$12^2)+Real_MC_30Y!$J$12*((RAND()+RAND()+RAND()+RAND()+RAND()+RAND()+RAND()+RAND()+RAND()+RAND()+RAND()+RAND())-6))-1)+Real_MC_30Y!T$58)</x:f>
        <x:v>2096852.4301694054</x:v>
      </x:c>
      <x:c r="U142" s="50" t="n">
        <x:f>MAX(0,T142*(1+EXP((LN(1+Real_MC_30Y!$J$11)-0.5*Real_MC_30Y!$J$12^2)+Real_MC_30Y!$J$12*((RAND()+RAND()+RAND()+RAND()+RAND()+RAND()+RAND()+RAND()+RAND()+RAND()+RAND()+RAND())-6))-1)+Real_MC_30Y!U$58)</x:f>
        <x:v>2245417.533632721</x:v>
      </x:c>
      <x:c r="V142" s="50" t="n">
        <x:f>MAX(0,U142*(1+EXP((LN(1+Real_MC_30Y!$J$11)-0.5*Real_MC_30Y!$J$12^2)+Real_MC_30Y!$J$12*((RAND()+RAND()+RAND()+RAND()+RAND()+RAND()+RAND()+RAND()+RAND()+RAND()+RAND()+RAND())-6))-1)+Real_MC_30Y!V$58)</x:f>
        <x:v>2132056.5640744697</x:v>
      </x:c>
      <x:c r="W142" s="50" t="n">
        <x:f>MAX(0,V142*(1+EXP((LN(1+Real_MC_30Y!$J$11)-0.5*Real_MC_30Y!$J$12^2)+Real_MC_30Y!$J$12*((RAND()+RAND()+RAND()+RAND()+RAND()+RAND()+RAND()+RAND()+RAND()+RAND()+RAND()+RAND())-6))-1)+Real_MC_30Y!W$58)</x:f>
        <x:v>2602705.8604650917</x:v>
      </x:c>
      <x:c r="X142" s="50" t="n">
        <x:f>MAX(0,W142*(1+EXP((LN(1+Real_MC_30Y!$J$11)-0.5*Real_MC_30Y!$J$12^2)+Real_MC_30Y!$J$12*((RAND()+RAND()+RAND()+RAND()+RAND()+RAND()+RAND()+RAND()+RAND()+RAND()+RAND()+RAND())-6))-1)+Real_MC_30Y!X$58)</x:f>
        <x:v>2852223.1308435705</x:v>
      </x:c>
      <x:c r="Y142" s="50" t="n">
        <x:f>MAX(0,X142*(1+EXP((LN(1+Real_MC_30Y!$J$11)-0.5*Real_MC_30Y!$J$12^2)+Real_MC_30Y!$J$12*((RAND()+RAND()+RAND()+RAND()+RAND()+RAND()+RAND()+RAND()+RAND()+RAND()+RAND()+RAND())-6))-1)+Real_MC_30Y!Y$58)</x:f>
        <x:v>2205497.3173752315</x:v>
      </x:c>
      <x:c r="Z142" s="50" t="n">
        <x:f>MAX(0,Y142*(1+EXP((LN(1+Real_MC_30Y!$J$11)-0.5*Real_MC_30Y!$J$12^2)+Real_MC_30Y!$J$12*((RAND()+RAND()+RAND()+RAND()+RAND()+RAND()+RAND()+RAND()+RAND()+RAND()+RAND()+RAND())-6))-1)+Real_MC_30Y!Z$58)</x:f>
        <x:v>2326426.341200289</x:v>
      </x:c>
      <x:c r="AA142" s="50" t="n">
        <x:f>MAX(0,Z142*(1+EXP((LN(1+Real_MC_30Y!$J$11)-0.5*Real_MC_30Y!$J$12^2)+Real_MC_30Y!$J$12*((RAND()+RAND()+RAND()+RAND()+RAND()+RAND()+RAND()+RAND()+RAND()+RAND()+RAND()+RAND())-6))-1)+Real_MC_30Y!AA$58)</x:f>
        <x:v>2396189.6745464336</x:v>
      </x:c>
      <x:c r="AB142" s="50" t="n">
        <x:f>MAX(0,AA142*(1+EXP((LN(1+Real_MC_30Y!$J$11)-0.5*Real_MC_30Y!$J$12^2)+Real_MC_30Y!$J$12*((RAND()+RAND()+RAND()+RAND()+RAND()+RAND()+RAND()+RAND()+RAND()+RAND()+RAND()+RAND())-6))-1)+Real_MC_30Y!AB$58)</x:f>
        <x:v>3382309.5455548204</x:v>
      </x:c>
      <x:c r="AC142" s="50" t="n">
        <x:f>MAX(0,AB142*(1+EXP((LN(1+Real_MC_30Y!$J$11)-0.5*Real_MC_30Y!$J$12^2)+Real_MC_30Y!$J$12*((RAND()+RAND()+RAND()+RAND()+RAND()+RAND()+RAND()+RAND()+RAND()+RAND()+RAND()+RAND())-6))-1)+Real_MC_30Y!AC$58)</x:f>
        <x:v>5097738.988095488</x:v>
      </x:c>
      <x:c r="AD142" s="50" t="n">
        <x:f>MAX(0,AC142*(1+EXP((LN(1+Real_MC_30Y!$J$11)-0.5*Real_MC_30Y!$J$12^2)+Real_MC_30Y!$J$12*((RAND()+RAND()+RAND()+RAND()+RAND()+RAND()+RAND()+RAND()+RAND()+RAND()+RAND()+RAND())-6))-1)+Real_MC_30Y!AD$58)</x:f>
        <x:v>4329213.914327364</x:v>
      </x:c>
      <x:c r="AE142" s="50" t="n">
        <x:f>MAX(0,AD142*(1+EXP((LN(1+Real_MC_30Y!$J$11)-0.5*Real_MC_30Y!$J$12^2)+Real_MC_30Y!$J$12*((RAND()+RAND()+RAND()+RAND()+RAND()+RAND()+RAND()+RAND()+RAND()+RAND()+RAND()+RAND())-6))-1)+Real_MC_30Y!AE$58)</x:f>
        <x:v>4471580.536836489</x:v>
      </x:c>
      <x:c r="AF142" s="50" t="n">
        <x:f>MAX(0,AE142*(1+EXP((LN(1+Real_MC_30Y!$J$11)-0.5*Real_MC_30Y!$J$12^2)+Real_MC_30Y!$J$12*((RAND()+RAND()+RAND()+RAND()+RAND()+RAND()+RAND()+RAND()+RAND()+RAND()+RAND()+RAND())-6))-1)+Real_MC_30Y!AF$58)</x:f>
        <x:v>4445887.029731862</x:v>
      </x:c>
    </x:row>
    <x:row r="143">
      <x:c r="A143">
        <x:v>139</x:v>
      </x:c>
      <x:c r="B143" s="50" t="n">
        <x:f>MAX(0,Liquidity_30Y!$C$14+Real_MC_30Y!B$57-Real_MC_30Y!B$56)</x:f>
        <x:v>1029031.25</x:v>
      </x:c>
      <x:c r="C143" s="50" t="n">
        <x:f>MAX(0,B143*(1+EXP((LN(1+Real_MC_30Y!$J$11)-0.5*Real_MC_30Y!$J$12^2)+Real_MC_30Y!$J$12*((RAND()+RAND()+RAND()+RAND()+RAND()+RAND()+RAND()+RAND()+RAND()+RAND()+RAND()+RAND())-6))-1)+Real_MC_30Y!C$58)</x:f>
        <x:v>1087403.8569165622</x:v>
      </x:c>
      <x:c r="D143" s="50" t="n">
        <x:f>MAX(0,C143*(1+EXP((LN(1+Real_MC_30Y!$J$11)-0.5*Real_MC_30Y!$J$12^2)+Real_MC_30Y!$J$12*((RAND()+RAND()+RAND()+RAND()+RAND()+RAND()+RAND()+RAND()+RAND()+RAND()+RAND()+RAND())-6))-1)+Real_MC_30Y!D$58)</x:f>
        <x:v>882909.3097425064</x:v>
      </x:c>
      <x:c r="E143" s="50" t="n">
        <x:f>MAX(0,D143*(1+EXP((LN(1+Real_MC_30Y!$J$11)-0.5*Real_MC_30Y!$J$12^2)+Real_MC_30Y!$J$12*((RAND()+RAND()+RAND()+RAND()+RAND()+RAND()+RAND()+RAND()+RAND()+RAND()+RAND()+RAND())-6))-1)+Real_MC_30Y!E$58)</x:f>
        <x:v>1003539.2480211364</x:v>
      </x:c>
      <x:c r="F143" s="50" t="n">
        <x:f>MAX(0,E143*(1+EXP((LN(1+Real_MC_30Y!$J$11)-0.5*Real_MC_30Y!$J$12^2)+Real_MC_30Y!$J$12*((RAND()+RAND()+RAND()+RAND()+RAND()+RAND()+RAND()+RAND()+RAND()+RAND()+RAND()+RAND())-6))-1)+Real_MC_30Y!F$58)</x:f>
        <x:v>1330517.8870916641</x:v>
      </x:c>
      <x:c r="G143" s="50" t="n">
        <x:f>MAX(0,F143*(1+EXP((LN(1+Real_MC_30Y!$J$11)-0.5*Real_MC_30Y!$J$12^2)+Real_MC_30Y!$J$12*((RAND()+RAND()+RAND()+RAND()+RAND()+RAND()+RAND()+RAND()+RAND()+RAND()+RAND()+RAND())-6))-1)+Real_MC_30Y!G$58)</x:f>
        <x:v>1861568.867308399</x:v>
      </x:c>
      <x:c r="H143" s="50" t="n">
        <x:f>MAX(0,G143*(1+EXP((LN(1+Real_MC_30Y!$J$11)-0.5*Real_MC_30Y!$J$12^2)+Real_MC_30Y!$J$12*((RAND()+RAND()+RAND()+RAND()+RAND()+RAND()+RAND()+RAND()+RAND()+RAND()+RAND()+RAND())-6))-1)+Real_MC_30Y!H$58)</x:f>
        <x:v>1639349.2632128717</x:v>
      </x:c>
      <x:c r="I143" s="50" t="n">
        <x:f>MAX(0,H143*(1+EXP((LN(1+Real_MC_30Y!$J$11)-0.5*Real_MC_30Y!$J$12^2)+Real_MC_30Y!$J$12*((RAND()+RAND()+RAND()+RAND()+RAND()+RAND()+RAND()+RAND()+RAND()+RAND()+RAND()+RAND())-6))-1)+Real_MC_30Y!I$58)</x:f>
        <x:v>1223189.2038933942</x:v>
      </x:c>
      <x:c r="J143" s="50" t="n">
        <x:f>MAX(0,I143*(1+EXP((LN(1+Real_MC_30Y!$J$11)-0.5*Real_MC_30Y!$J$12^2)+Real_MC_30Y!$J$12*((RAND()+RAND()+RAND()+RAND()+RAND()+RAND()+RAND()+RAND()+RAND()+RAND()+RAND()+RAND())-6))-1)+Real_MC_30Y!J$58)</x:f>
        <x:v>1212937.7157022683</x:v>
      </x:c>
      <x:c r="K143" s="50" t="n">
        <x:f>MAX(0,J143*(1+EXP((LN(1+Real_MC_30Y!$J$11)-0.5*Real_MC_30Y!$J$12^2)+Real_MC_30Y!$J$12*((RAND()+RAND()+RAND()+RAND()+RAND()+RAND()+RAND()+RAND()+RAND()+RAND()+RAND()+RAND())-6))-1)+Real_MC_30Y!K$58)</x:f>
        <x:v>1186554.2067385388</x:v>
      </x:c>
      <x:c r="L143" s="50" t="n">
        <x:f>MAX(0,K143*(1+EXP((LN(1+Real_MC_30Y!$J$11)-0.5*Real_MC_30Y!$J$12^2)+Real_MC_30Y!$J$12*((RAND()+RAND()+RAND()+RAND()+RAND()+RAND()+RAND()+RAND()+RAND()+RAND()+RAND()+RAND())-6))-1)+Real_MC_30Y!L$58)</x:f>
        <x:v>1361046.70029589</x:v>
      </x:c>
      <x:c r="M143" s="50" t="n">
        <x:f>MAX(0,L143*(1+EXP((LN(1+Real_MC_30Y!$J$11)-0.5*Real_MC_30Y!$J$12^2)+Real_MC_30Y!$J$12*((RAND()+RAND()+RAND()+RAND()+RAND()+RAND()+RAND()+RAND()+RAND()+RAND()+RAND()+RAND())-6))-1)+Real_MC_30Y!M$58)</x:f>
        <x:v>1470501.518477896</x:v>
      </x:c>
      <x:c r="N143" s="50" t="n">
        <x:f>MAX(0,M143*(1+EXP((LN(1+Real_MC_30Y!$J$11)-0.5*Real_MC_30Y!$J$12^2)+Real_MC_30Y!$J$12*((RAND()+RAND()+RAND()+RAND()+RAND()+RAND()+RAND()+RAND()+RAND()+RAND()+RAND()+RAND())-6))-1)+Real_MC_30Y!N$58)</x:f>
        <x:v>1799564.684796213</x:v>
      </x:c>
      <x:c r="O143" s="50" t="n">
        <x:f>MAX(0,N143*(1+EXP((LN(1+Real_MC_30Y!$J$11)-0.5*Real_MC_30Y!$J$12^2)+Real_MC_30Y!$J$12*((RAND()+RAND()+RAND()+RAND()+RAND()+RAND()+RAND()+RAND()+RAND()+RAND()+RAND()+RAND())-6))-1)+Real_MC_30Y!O$58)</x:f>
        <x:v>1976798.0956142142</x:v>
      </x:c>
      <x:c r="P143" s="50" t="n">
        <x:f>MAX(0,O143*(1+EXP((LN(1+Real_MC_30Y!$J$11)-0.5*Real_MC_30Y!$J$12^2)+Real_MC_30Y!$J$12*((RAND()+RAND()+RAND()+RAND()+RAND()+RAND()+RAND()+RAND()+RAND()+RAND()+RAND()+RAND())-6))-1)+Real_MC_30Y!P$58)</x:f>
        <x:v>1816077.8848607517</x:v>
      </x:c>
      <x:c r="Q143" s="50" t="n">
        <x:f>MAX(0,P143*(1+EXP((LN(1+Real_MC_30Y!$J$11)-0.5*Real_MC_30Y!$J$12^2)+Real_MC_30Y!$J$12*((RAND()+RAND()+RAND()+RAND()+RAND()+RAND()+RAND()+RAND()+RAND()+RAND()+RAND()+RAND())-6))-1)+Real_MC_30Y!Q$58)</x:f>
        <x:v>1811495.8276982657</x:v>
      </x:c>
      <x:c r="R143" s="50" t="n">
        <x:f>MAX(0,Q143*(1+EXP((LN(1+Real_MC_30Y!$J$11)-0.5*Real_MC_30Y!$J$12^2)+Real_MC_30Y!$J$12*((RAND()+RAND()+RAND()+RAND()+RAND()+RAND()+RAND()+RAND()+RAND()+RAND()+RAND()+RAND())-6))-1)+Real_MC_30Y!R$58)</x:f>
        <x:v>1609454.4329557118</x:v>
      </x:c>
      <x:c r="S143" s="50" t="n">
        <x:f>MAX(0,R143*(1+EXP((LN(1+Real_MC_30Y!$J$11)-0.5*Real_MC_30Y!$J$12^2)+Real_MC_30Y!$J$12*((RAND()+RAND()+RAND()+RAND()+RAND()+RAND()+RAND()+RAND()+RAND()+RAND()+RAND()+RAND())-6))-1)+Real_MC_30Y!S$58)</x:f>
        <x:v>1804430.6743498894</x:v>
      </x:c>
      <x:c r="T143" s="50" t="n">
        <x:f>MAX(0,S143*(1+EXP((LN(1+Real_MC_30Y!$J$11)-0.5*Real_MC_30Y!$J$12^2)+Real_MC_30Y!$J$12*((RAND()+RAND()+RAND()+RAND()+RAND()+RAND()+RAND()+RAND()+RAND()+RAND()+RAND()+RAND())-6))-1)+Real_MC_30Y!T$58)</x:f>
        <x:v>1881028.8806904182</x:v>
      </x:c>
      <x:c r="U143" s="50" t="n">
        <x:f>MAX(0,T143*(1+EXP((LN(1+Real_MC_30Y!$J$11)-0.5*Real_MC_30Y!$J$12^2)+Real_MC_30Y!$J$12*((RAND()+RAND()+RAND()+RAND()+RAND()+RAND()+RAND()+RAND()+RAND()+RAND()+RAND()+RAND())-6))-1)+Real_MC_30Y!U$58)</x:f>
        <x:v>1928058.1876020592</x:v>
      </x:c>
      <x:c r="V143" s="50" t="n">
        <x:f>MAX(0,U143*(1+EXP((LN(1+Real_MC_30Y!$J$11)-0.5*Real_MC_30Y!$J$12^2)+Real_MC_30Y!$J$12*((RAND()+RAND()+RAND()+RAND()+RAND()+RAND()+RAND()+RAND()+RAND()+RAND()+RAND()+RAND())-6))-1)+Real_MC_30Y!V$58)</x:f>
        <x:v>1639801.9319524628</x:v>
      </x:c>
      <x:c r="W143" s="50" t="n">
        <x:f>MAX(0,V143*(1+EXP((LN(1+Real_MC_30Y!$J$11)-0.5*Real_MC_30Y!$J$12^2)+Real_MC_30Y!$J$12*((RAND()+RAND()+RAND()+RAND()+RAND()+RAND()+RAND()+RAND()+RAND()+RAND()+RAND()+RAND())-6))-1)+Real_MC_30Y!W$58)</x:f>
        <x:v>1825490.0789356772</x:v>
      </x:c>
      <x:c r="X143" s="50" t="n">
        <x:f>MAX(0,W143*(1+EXP((LN(1+Real_MC_30Y!$J$11)-0.5*Real_MC_30Y!$J$12^2)+Real_MC_30Y!$J$12*((RAND()+RAND()+RAND()+RAND()+RAND()+RAND()+RAND()+RAND()+RAND()+RAND()+RAND()+RAND())-6))-1)+Real_MC_30Y!X$58)</x:f>
        <x:v>2117898.75270983</x:v>
      </x:c>
      <x:c r="Y143" s="50" t="n">
        <x:f>MAX(0,X143*(1+EXP((LN(1+Real_MC_30Y!$J$11)-0.5*Real_MC_30Y!$J$12^2)+Real_MC_30Y!$J$12*((RAND()+RAND()+RAND()+RAND()+RAND()+RAND()+RAND()+RAND()+RAND()+RAND()+RAND()+RAND())-6))-1)+Real_MC_30Y!Y$58)</x:f>
        <x:v>2213868.6201096424</x:v>
      </x:c>
      <x:c r="Z143" s="50" t="n">
        <x:f>MAX(0,Y143*(1+EXP((LN(1+Real_MC_30Y!$J$11)-0.5*Real_MC_30Y!$J$12^2)+Real_MC_30Y!$J$12*((RAND()+RAND()+RAND()+RAND()+RAND()+RAND()+RAND()+RAND()+RAND()+RAND()+RAND()+RAND())-6))-1)+Real_MC_30Y!Z$58)</x:f>
        <x:v>2036887.8245947158</x:v>
      </x:c>
      <x:c r="AA143" s="50" t="n">
        <x:f>MAX(0,Z143*(1+EXP((LN(1+Real_MC_30Y!$J$11)-0.5*Real_MC_30Y!$J$12^2)+Real_MC_30Y!$J$12*((RAND()+RAND()+RAND()+RAND()+RAND()+RAND()+RAND()+RAND()+RAND()+RAND()+RAND()+RAND())-6))-1)+Real_MC_30Y!AA$58)</x:f>
        <x:v>2054535.9805881036</x:v>
      </x:c>
      <x:c r="AB143" s="50" t="n">
        <x:f>MAX(0,AA143*(1+EXP((LN(1+Real_MC_30Y!$J$11)-0.5*Real_MC_30Y!$J$12^2)+Real_MC_30Y!$J$12*((RAND()+RAND()+RAND()+RAND()+RAND()+RAND()+RAND()+RAND()+RAND()+RAND()+RAND()+RAND())-6))-1)+Real_MC_30Y!AB$58)</x:f>
        <x:v>2241936.764099529</x:v>
      </x:c>
      <x:c r="AC143" s="50" t="n">
        <x:f>MAX(0,AB143*(1+EXP((LN(1+Real_MC_30Y!$J$11)-0.5*Real_MC_30Y!$J$12^2)+Real_MC_30Y!$J$12*((RAND()+RAND()+RAND()+RAND()+RAND()+RAND()+RAND()+RAND()+RAND()+RAND()+RAND()+RAND())-6))-1)+Real_MC_30Y!AC$58)</x:f>
        <x:v>2505030.5769284726</x:v>
      </x:c>
      <x:c r="AD143" s="50" t="n">
        <x:f>MAX(0,AC143*(1+EXP((LN(1+Real_MC_30Y!$J$11)-0.5*Real_MC_30Y!$J$12^2)+Real_MC_30Y!$J$12*((RAND()+RAND()+RAND()+RAND()+RAND()+RAND()+RAND()+RAND()+RAND()+RAND()+RAND()+RAND())-6))-1)+Real_MC_30Y!AD$58)</x:f>
        <x:v>2301299.7557778596</x:v>
      </x:c>
      <x:c r="AE143" s="50" t="n">
        <x:f>MAX(0,AD143*(1+EXP((LN(1+Real_MC_30Y!$J$11)-0.5*Real_MC_30Y!$J$12^2)+Real_MC_30Y!$J$12*((RAND()+RAND()+RAND()+RAND()+RAND()+RAND()+RAND()+RAND()+RAND()+RAND()+RAND()+RAND())-6))-1)+Real_MC_30Y!AE$58)</x:f>
        <x:v>1937484.9055685573</x:v>
      </x:c>
      <x:c r="AF143" s="50" t="n">
        <x:f>MAX(0,AE143*(1+EXP((LN(1+Real_MC_30Y!$J$11)-0.5*Real_MC_30Y!$J$12^2)+Real_MC_30Y!$J$12*((RAND()+RAND()+RAND()+RAND()+RAND()+RAND()+RAND()+RAND()+RAND()+RAND()+RAND()+RAND())-6))-1)+Real_MC_30Y!AF$58)</x:f>
        <x:v>2444857.081262029</x:v>
      </x:c>
    </x:row>
    <x:row r="144">
      <x:c r="A144">
        <x:v>140</x:v>
      </x:c>
      <x:c r="B144" s="50" t="n">
        <x:f>MAX(0,Liquidity_30Y!$C$14+Real_MC_30Y!B$57-Real_MC_30Y!B$56)</x:f>
        <x:v>1029031.25</x:v>
      </x:c>
      <x:c r="C144" s="50" t="n">
        <x:f>MAX(0,B144*(1+EXP((LN(1+Real_MC_30Y!$J$11)-0.5*Real_MC_30Y!$J$12^2)+Real_MC_30Y!$J$12*((RAND()+RAND()+RAND()+RAND()+RAND()+RAND()+RAND()+RAND()+RAND()+RAND()+RAND()+RAND())-6))-1)+Real_MC_30Y!C$58)</x:f>
        <x:v>1426960.093125844</x:v>
      </x:c>
      <x:c r="D144" s="50" t="n">
        <x:f>MAX(0,C144*(1+EXP((LN(1+Real_MC_30Y!$J$11)-0.5*Real_MC_30Y!$J$12^2)+Real_MC_30Y!$J$12*((RAND()+RAND()+RAND()+RAND()+RAND()+RAND()+RAND()+RAND()+RAND()+RAND()+RAND()+RAND())-6))-1)+Real_MC_30Y!D$58)</x:f>
        <x:v>1406478.1884214233</x:v>
      </x:c>
      <x:c r="E144" s="50" t="n">
        <x:f>MAX(0,D144*(1+EXP((LN(1+Real_MC_30Y!$J$11)-0.5*Real_MC_30Y!$J$12^2)+Real_MC_30Y!$J$12*((RAND()+RAND()+RAND()+RAND()+RAND()+RAND()+RAND()+RAND()+RAND()+RAND()+RAND()+RAND())-6))-1)+Real_MC_30Y!E$58)</x:f>
        <x:v>1431177.994665674</x:v>
      </x:c>
      <x:c r="F144" s="50" t="n">
        <x:f>MAX(0,E144*(1+EXP((LN(1+Real_MC_30Y!$J$11)-0.5*Real_MC_30Y!$J$12^2)+Real_MC_30Y!$J$12*((RAND()+RAND()+RAND()+RAND()+RAND()+RAND()+RAND()+RAND()+RAND()+RAND()+RAND()+RAND())-6))-1)+Real_MC_30Y!F$58)</x:f>
        <x:v>1692708.2112844868</x:v>
      </x:c>
      <x:c r="G144" s="50" t="n">
        <x:f>MAX(0,F144*(1+EXP((LN(1+Real_MC_30Y!$J$11)-0.5*Real_MC_30Y!$J$12^2)+Real_MC_30Y!$J$12*((RAND()+RAND()+RAND()+RAND()+RAND()+RAND()+RAND()+RAND()+RAND()+RAND()+RAND()+RAND())-6))-1)+Real_MC_30Y!G$58)</x:f>
        <x:v>2022260.8309325255</x:v>
      </x:c>
      <x:c r="H144" s="50" t="n">
        <x:f>MAX(0,G144*(1+EXP((LN(1+Real_MC_30Y!$J$11)-0.5*Real_MC_30Y!$J$12^2)+Real_MC_30Y!$J$12*((RAND()+RAND()+RAND()+RAND()+RAND()+RAND()+RAND()+RAND()+RAND()+RAND()+RAND()+RAND())-6))-1)+Real_MC_30Y!H$58)</x:f>
        <x:v>1997736.5691727174</x:v>
      </x:c>
      <x:c r="I144" s="50" t="n">
        <x:f>MAX(0,H144*(1+EXP((LN(1+Real_MC_30Y!$J$11)-0.5*Real_MC_30Y!$J$12^2)+Real_MC_30Y!$J$12*((RAND()+RAND()+RAND()+RAND()+RAND()+RAND()+RAND()+RAND()+RAND()+RAND()+RAND()+RAND())-6))-1)+Real_MC_30Y!I$58)</x:f>
        <x:v>1552956.840552399</x:v>
      </x:c>
      <x:c r="J144" s="50" t="n">
        <x:f>MAX(0,I144*(1+EXP((LN(1+Real_MC_30Y!$J$11)-0.5*Real_MC_30Y!$J$12^2)+Real_MC_30Y!$J$12*((RAND()+RAND()+RAND()+RAND()+RAND()+RAND()+RAND()+RAND()+RAND()+RAND()+RAND()+RAND())-6))-1)+Real_MC_30Y!J$58)</x:f>
        <x:v>1722557.8845209861</x:v>
      </x:c>
      <x:c r="K144" s="50" t="n">
        <x:f>MAX(0,J144*(1+EXP((LN(1+Real_MC_30Y!$J$11)-0.5*Real_MC_30Y!$J$12^2)+Real_MC_30Y!$J$12*((RAND()+RAND()+RAND()+RAND()+RAND()+RAND()+RAND()+RAND()+RAND()+RAND()+RAND()+RAND())-6))-1)+Real_MC_30Y!K$58)</x:f>
        <x:v>2020430.5309342165</x:v>
      </x:c>
      <x:c r="L144" s="50" t="n">
        <x:f>MAX(0,K144*(1+EXP((LN(1+Real_MC_30Y!$J$11)-0.5*Real_MC_30Y!$J$12^2)+Real_MC_30Y!$J$12*((RAND()+RAND()+RAND()+RAND()+RAND()+RAND()+RAND()+RAND()+RAND()+RAND()+RAND()+RAND())-6))-1)+Real_MC_30Y!L$58)</x:f>
        <x:v>1815400.3346163253</x:v>
      </x:c>
      <x:c r="M144" s="50" t="n">
        <x:f>MAX(0,L144*(1+EXP((LN(1+Real_MC_30Y!$J$11)-0.5*Real_MC_30Y!$J$12^2)+Real_MC_30Y!$J$12*((RAND()+RAND()+RAND()+RAND()+RAND()+RAND()+RAND()+RAND()+RAND()+RAND()+RAND()+RAND())-6))-1)+Real_MC_30Y!M$58)</x:f>
        <x:v>1923723.544457743</x:v>
      </x:c>
      <x:c r="N144" s="50" t="n">
        <x:f>MAX(0,M144*(1+EXP((LN(1+Real_MC_30Y!$J$11)-0.5*Real_MC_30Y!$J$12^2)+Real_MC_30Y!$J$12*((RAND()+RAND()+RAND()+RAND()+RAND()+RAND()+RAND()+RAND()+RAND()+RAND()+RAND()+RAND())-6))-1)+Real_MC_30Y!N$58)</x:f>
        <x:v>2115960.978533804</x:v>
      </x:c>
      <x:c r="O144" s="50" t="n">
        <x:f>MAX(0,N144*(1+EXP((LN(1+Real_MC_30Y!$J$11)-0.5*Real_MC_30Y!$J$12^2)+Real_MC_30Y!$J$12*((RAND()+RAND()+RAND()+RAND()+RAND()+RAND()+RAND()+RAND()+RAND()+RAND()+RAND()+RAND())-6))-1)+Real_MC_30Y!O$58)</x:f>
        <x:v>2220436.4616392716</x:v>
      </x:c>
      <x:c r="P144" s="50" t="n">
        <x:f>MAX(0,O144*(1+EXP((LN(1+Real_MC_30Y!$J$11)-0.5*Real_MC_30Y!$J$12^2)+Real_MC_30Y!$J$12*((RAND()+RAND()+RAND()+RAND()+RAND()+RAND()+RAND()+RAND()+RAND()+RAND()+RAND()+RAND())-6))-1)+Real_MC_30Y!P$58)</x:f>
        <x:v>2216677.8555763518</x:v>
      </x:c>
      <x:c r="Q144" s="50" t="n">
        <x:f>MAX(0,P144*(1+EXP((LN(1+Real_MC_30Y!$J$11)-0.5*Real_MC_30Y!$J$12^2)+Real_MC_30Y!$J$12*((RAND()+RAND()+RAND()+RAND()+RAND()+RAND()+RAND()+RAND()+RAND()+RAND()+RAND()+RAND())-6))-1)+Real_MC_30Y!Q$58)</x:f>
        <x:v>2084642.7474847422</x:v>
      </x:c>
      <x:c r="R144" s="50" t="n">
        <x:f>MAX(0,Q144*(1+EXP((LN(1+Real_MC_30Y!$J$11)-0.5*Real_MC_30Y!$J$12^2)+Real_MC_30Y!$J$12*((RAND()+RAND()+RAND()+RAND()+RAND()+RAND()+RAND()+RAND()+RAND()+RAND()+RAND()+RAND())-6))-1)+Real_MC_30Y!R$58)</x:f>
        <x:v>2052887.0212750856</x:v>
      </x:c>
      <x:c r="S144" s="50" t="n">
        <x:f>MAX(0,R144*(1+EXP((LN(1+Real_MC_30Y!$J$11)-0.5*Real_MC_30Y!$J$12^2)+Real_MC_30Y!$J$12*((RAND()+RAND()+RAND()+RAND()+RAND()+RAND()+RAND()+RAND()+RAND()+RAND()+RAND()+RAND())-6))-1)+Real_MC_30Y!S$58)</x:f>
        <x:v>2641289.0196513208</x:v>
      </x:c>
      <x:c r="T144" s="50" t="n">
        <x:f>MAX(0,S144*(1+EXP((LN(1+Real_MC_30Y!$J$11)-0.5*Real_MC_30Y!$J$12^2)+Real_MC_30Y!$J$12*((RAND()+RAND()+RAND()+RAND()+RAND()+RAND()+RAND()+RAND()+RAND()+RAND()+RAND()+RAND())-6))-1)+Real_MC_30Y!T$58)</x:f>
        <x:v>2910190.5798410024</x:v>
      </x:c>
      <x:c r="U144" s="50" t="n">
        <x:f>MAX(0,T144*(1+EXP((LN(1+Real_MC_30Y!$J$11)-0.5*Real_MC_30Y!$J$12^2)+Real_MC_30Y!$J$12*((RAND()+RAND()+RAND()+RAND()+RAND()+RAND()+RAND()+RAND()+RAND()+RAND()+RAND()+RAND())-6))-1)+Real_MC_30Y!U$58)</x:f>
        <x:v>2853124.8203130835</x:v>
      </x:c>
      <x:c r="V144" s="50" t="n">
        <x:f>MAX(0,U144*(1+EXP((LN(1+Real_MC_30Y!$J$11)-0.5*Real_MC_30Y!$J$12^2)+Real_MC_30Y!$J$12*((RAND()+RAND()+RAND()+RAND()+RAND()+RAND()+RAND()+RAND()+RAND()+RAND()+RAND()+RAND())-6))-1)+Real_MC_30Y!V$58)</x:f>
        <x:v>2501437.619734467</x:v>
      </x:c>
      <x:c r="W144" s="50" t="n">
        <x:f>MAX(0,V144*(1+EXP((LN(1+Real_MC_30Y!$J$11)-0.5*Real_MC_30Y!$J$12^2)+Real_MC_30Y!$J$12*((RAND()+RAND()+RAND()+RAND()+RAND()+RAND()+RAND()+RAND()+RAND()+RAND()+RAND()+RAND())-6))-1)+Real_MC_30Y!W$58)</x:f>
        <x:v>2550815.575209162</x:v>
      </x:c>
      <x:c r="X144" s="50" t="n">
        <x:f>MAX(0,W144*(1+EXP((LN(1+Real_MC_30Y!$J$11)-0.5*Real_MC_30Y!$J$12^2)+Real_MC_30Y!$J$12*((RAND()+RAND()+RAND()+RAND()+RAND()+RAND()+RAND()+RAND()+RAND()+RAND()+RAND()+RAND())-6))-1)+Real_MC_30Y!X$58)</x:f>
        <x:v>2559628.7829387924</x:v>
      </x:c>
      <x:c r="Y144" s="50" t="n">
        <x:f>MAX(0,X144*(1+EXP((LN(1+Real_MC_30Y!$J$11)-0.5*Real_MC_30Y!$J$12^2)+Real_MC_30Y!$J$12*((RAND()+RAND()+RAND()+RAND()+RAND()+RAND()+RAND()+RAND()+RAND()+RAND()+RAND()+RAND())-6))-1)+Real_MC_30Y!Y$58)</x:f>
        <x:v>2287470.167308325</x:v>
      </x:c>
      <x:c r="Z144" s="50" t="n">
        <x:f>MAX(0,Y144*(1+EXP((LN(1+Real_MC_30Y!$J$11)-0.5*Real_MC_30Y!$J$12^2)+Real_MC_30Y!$J$12*((RAND()+RAND()+RAND()+RAND()+RAND()+RAND()+RAND()+RAND()+RAND()+RAND()+RAND()+RAND())-6))-1)+Real_MC_30Y!Z$58)</x:f>
        <x:v>3055692.7564832573</x:v>
      </x:c>
      <x:c r="AA144" s="50" t="n">
        <x:f>MAX(0,Z144*(1+EXP((LN(1+Real_MC_30Y!$J$11)-0.5*Real_MC_30Y!$J$12^2)+Real_MC_30Y!$J$12*((RAND()+RAND()+RAND()+RAND()+RAND()+RAND()+RAND()+RAND()+RAND()+RAND()+RAND()+RAND())-6))-1)+Real_MC_30Y!AA$58)</x:f>
        <x:v>3680447.0156507953</x:v>
      </x:c>
      <x:c r="AB144" s="50" t="n">
        <x:f>MAX(0,AA144*(1+EXP((LN(1+Real_MC_30Y!$J$11)-0.5*Real_MC_30Y!$J$12^2)+Real_MC_30Y!$J$12*((RAND()+RAND()+RAND()+RAND()+RAND()+RAND()+RAND()+RAND()+RAND()+RAND()+RAND()+RAND())-6))-1)+Real_MC_30Y!AB$58)</x:f>
        <x:v>3196335.130706872</x:v>
      </x:c>
      <x:c r="AC144" s="50" t="n">
        <x:f>MAX(0,AB144*(1+EXP((LN(1+Real_MC_30Y!$J$11)-0.5*Real_MC_30Y!$J$12^2)+Real_MC_30Y!$J$12*((RAND()+RAND()+RAND()+RAND()+RAND()+RAND()+RAND()+RAND()+RAND()+RAND()+RAND()+RAND())-6))-1)+Real_MC_30Y!AC$58)</x:f>
        <x:v>3606624.812828427</x:v>
      </x:c>
      <x:c r="AD144" s="50" t="n">
        <x:f>MAX(0,AC144*(1+EXP((LN(1+Real_MC_30Y!$J$11)-0.5*Real_MC_30Y!$J$12^2)+Real_MC_30Y!$J$12*((RAND()+RAND()+RAND()+RAND()+RAND()+RAND()+RAND()+RAND()+RAND()+RAND()+RAND()+RAND())-6))-1)+Real_MC_30Y!AD$58)</x:f>
        <x:v>3487179.116718003</x:v>
      </x:c>
      <x:c r="AE144" s="50" t="n">
        <x:f>MAX(0,AD144*(1+EXP((LN(1+Real_MC_30Y!$J$11)-0.5*Real_MC_30Y!$J$12^2)+Real_MC_30Y!$J$12*((RAND()+RAND()+RAND()+RAND()+RAND()+RAND()+RAND()+RAND()+RAND()+RAND()+RAND()+RAND())-6))-1)+Real_MC_30Y!AE$58)</x:f>
        <x:v>3448393.4660583017</x:v>
      </x:c>
      <x:c r="AF144" s="50" t="n">
        <x:f>MAX(0,AE144*(1+EXP((LN(1+Real_MC_30Y!$J$11)-0.5*Real_MC_30Y!$J$12^2)+Real_MC_30Y!$J$12*((RAND()+RAND()+RAND()+RAND()+RAND()+RAND()+RAND()+RAND()+RAND()+RAND()+RAND()+RAND())-6))-1)+Real_MC_30Y!AF$58)</x:f>
        <x:v>3952913.3006595643</x:v>
      </x:c>
    </x:row>
    <x:row r="145">
      <x:c r="A145">
        <x:v>141</x:v>
      </x:c>
      <x:c r="B145" s="50" t="n">
        <x:f>MAX(0,Liquidity_30Y!$C$14+Real_MC_30Y!B$57-Real_MC_30Y!B$56)</x:f>
        <x:v>1029031.25</x:v>
      </x:c>
      <x:c r="C145" s="50" t="n">
        <x:f>MAX(0,B145*(1+EXP((LN(1+Real_MC_30Y!$J$11)-0.5*Real_MC_30Y!$J$12^2)+Real_MC_30Y!$J$12*((RAND()+RAND()+RAND()+RAND()+RAND()+RAND()+RAND()+RAND()+RAND()+RAND()+RAND()+RAND())-6))-1)+Real_MC_30Y!C$58)</x:f>
        <x:v>1193332.882543163</x:v>
      </x:c>
      <x:c r="D145" s="50" t="n">
        <x:f>MAX(0,C145*(1+EXP((LN(1+Real_MC_30Y!$J$11)-0.5*Real_MC_30Y!$J$12^2)+Real_MC_30Y!$J$12*((RAND()+RAND()+RAND()+RAND()+RAND()+RAND()+RAND()+RAND()+RAND()+RAND()+RAND()+RAND())-6))-1)+Real_MC_30Y!D$58)</x:f>
        <x:v>1245807.446698992</x:v>
      </x:c>
      <x:c r="E145" s="50" t="n">
        <x:f>MAX(0,D145*(1+EXP((LN(1+Real_MC_30Y!$J$11)-0.5*Real_MC_30Y!$J$12^2)+Real_MC_30Y!$J$12*((RAND()+RAND()+RAND()+RAND()+RAND()+RAND()+RAND()+RAND()+RAND()+RAND()+RAND()+RAND())-6))-1)+Real_MC_30Y!E$58)</x:f>
        <x:v>1311171.727964415</x:v>
      </x:c>
      <x:c r="F145" s="50" t="n">
        <x:f>MAX(0,E145*(1+EXP((LN(1+Real_MC_30Y!$J$11)-0.5*Real_MC_30Y!$J$12^2)+Real_MC_30Y!$J$12*((RAND()+RAND()+RAND()+RAND()+RAND()+RAND()+RAND()+RAND()+RAND()+RAND()+RAND()+RAND())-6))-1)+Real_MC_30Y!F$58)</x:f>
        <x:v>1449913.7321737725</x:v>
      </x:c>
      <x:c r="G145" s="50" t="n">
        <x:f>MAX(0,F145*(1+EXP((LN(1+Real_MC_30Y!$J$11)-0.5*Real_MC_30Y!$J$12^2)+Real_MC_30Y!$J$12*((RAND()+RAND()+RAND()+RAND()+RAND()+RAND()+RAND()+RAND()+RAND()+RAND()+RAND()+RAND())-6))-1)+Real_MC_30Y!G$58)</x:f>
        <x:v>2240470.547209113</x:v>
      </x:c>
      <x:c r="H145" s="50" t="n">
        <x:f>MAX(0,G145*(1+EXP((LN(1+Real_MC_30Y!$J$11)-0.5*Real_MC_30Y!$J$12^2)+Real_MC_30Y!$J$12*((RAND()+RAND()+RAND()+RAND()+RAND()+RAND()+RAND()+RAND()+RAND()+RAND()+RAND()+RAND())-6))-1)+Real_MC_30Y!H$58)</x:f>
        <x:v>1877875.729766992</x:v>
      </x:c>
      <x:c r="I145" s="50" t="n">
        <x:f>MAX(0,H145*(1+EXP((LN(1+Real_MC_30Y!$J$11)-0.5*Real_MC_30Y!$J$12^2)+Real_MC_30Y!$J$12*((RAND()+RAND()+RAND()+RAND()+RAND()+RAND()+RAND()+RAND()+RAND()+RAND()+RAND()+RAND())-6))-1)+Real_MC_30Y!I$58)</x:f>
        <x:v>1857187.8490334474</x:v>
      </x:c>
      <x:c r="J145" s="50" t="n">
        <x:f>MAX(0,I145*(1+EXP((LN(1+Real_MC_30Y!$J$11)-0.5*Real_MC_30Y!$J$12^2)+Real_MC_30Y!$J$12*((RAND()+RAND()+RAND()+RAND()+RAND()+RAND()+RAND()+RAND()+RAND()+RAND()+RAND()+RAND())-6))-1)+Real_MC_30Y!J$58)</x:f>
        <x:v>1973511.953152365</x:v>
      </x:c>
      <x:c r="K145" s="50" t="n">
        <x:f>MAX(0,J145*(1+EXP((LN(1+Real_MC_30Y!$J$11)-0.5*Real_MC_30Y!$J$12^2)+Real_MC_30Y!$J$12*((RAND()+RAND()+RAND()+RAND()+RAND()+RAND()+RAND()+RAND()+RAND()+RAND()+RAND()+RAND())-6))-1)+Real_MC_30Y!K$58)</x:f>
        <x:v>2031035.9637387975</x:v>
      </x:c>
      <x:c r="L145" s="50" t="n">
        <x:f>MAX(0,K145*(1+EXP((LN(1+Real_MC_30Y!$J$11)-0.5*Real_MC_30Y!$J$12^2)+Real_MC_30Y!$J$12*((RAND()+RAND()+RAND()+RAND()+RAND()+RAND()+RAND()+RAND()+RAND()+RAND()+RAND()+RAND())-6))-1)+Real_MC_30Y!L$58)</x:f>
        <x:v>2178821.1322372127</x:v>
      </x:c>
      <x:c r="M145" s="50" t="n">
        <x:f>MAX(0,L145*(1+EXP((LN(1+Real_MC_30Y!$J$11)-0.5*Real_MC_30Y!$J$12^2)+Real_MC_30Y!$J$12*((RAND()+RAND()+RAND()+RAND()+RAND()+RAND()+RAND()+RAND()+RAND()+RAND()+RAND()+RAND())-6))-1)+Real_MC_30Y!M$58)</x:f>
        <x:v>2552677.667391738</x:v>
      </x:c>
      <x:c r="N145" s="50" t="n">
        <x:f>MAX(0,M145*(1+EXP((LN(1+Real_MC_30Y!$J$11)-0.5*Real_MC_30Y!$J$12^2)+Real_MC_30Y!$J$12*((RAND()+RAND()+RAND()+RAND()+RAND()+RAND()+RAND()+RAND()+RAND()+RAND()+RAND()+RAND())-6))-1)+Real_MC_30Y!N$58)</x:f>
        <x:v>3175068.3043551617</x:v>
      </x:c>
      <x:c r="O145" s="50" t="n">
        <x:f>MAX(0,N145*(1+EXP((LN(1+Real_MC_30Y!$J$11)-0.5*Real_MC_30Y!$J$12^2)+Real_MC_30Y!$J$12*((RAND()+RAND()+RAND()+RAND()+RAND()+RAND()+RAND()+RAND()+RAND()+RAND()+RAND()+RAND())-6))-1)+Real_MC_30Y!O$58)</x:f>
        <x:v>2825242.9474967634</x:v>
      </x:c>
      <x:c r="P145" s="50" t="n">
        <x:f>MAX(0,O145*(1+EXP((LN(1+Real_MC_30Y!$J$11)-0.5*Real_MC_30Y!$J$12^2)+Real_MC_30Y!$J$12*((RAND()+RAND()+RAND()+RAND()+RAND()+RAND()+RAND()+RAND()+RAND()+RAND()+RAND()+RAND())-6))-1)+Real_MC_30Y!P$58)</x:f>
        <x:v>3387868.3988867016</x:v>
      </x:c>
      <x:c r="Q145" s="50" t="n">
        <x:f>MAX(0,P145*(1+EXP((LN(1+Real_MC_30Y!$J$11)-0.5*Real_MC_30Y!$J$12^2)+Real_MC_30Y!$J$12*((RAND()+RAND()+RAND()+RAND()+RAND()+RAND()+RAND()+RAND()+RAND()+RAND()+RAND()+RAND())-6))-1)+Real_MC_30Y!Q$58)</x:f>
        <x:v>3335369.366061953</x:v>
      </x:c>
      <x:c r="R145" s="50" t="n">
        <x:f>MAX(0,Q145*(1+EXP((LN(1+Real_MC_30Y!$J$11)-0.5*Real_MC_30Y!$J$12^2)+Real_MC_30Y!$J$12*((RAND()+RAND()+RAND()+RAND()+RAND()+RAND()+RAND()+RAND()+RAND()+RAND()+RAND()+RAND())-6))-1)+Real_MC_30Y!R$58)</x:f>
        <x:v>3392733.6799710914</x:v>
      </x:c>
      <x:c r="S145" s="50" t="n">
        <x:f>MAX(0,R145*(1+EXP((LN(1+Real_MC_30Y!$J$11)-0.5*Real_MC_30Y!$J$12^2)+Real_MC_30Y!$J$12*((RAND()+RAND()+RAND()+RAND()+RAND()+RAND()+RAND()+RAND()+RAND()+RAND()+RAND()+RAND())-6))-1)+Real_MC_30Y!S$58)</x:f>
        <x:v>3280781.4317239285</x:v>
      </x:c>
      <x:c r="T145" s="50" t="n">
        <x:f>MAX(0,S145*(1+EXP((LN(1+Real_MC_30Y!$J$11)-0.5*Real_MC_30Y!$J$12^2)+Real_MC_30Y!$J$12*((RAND()+RAND()+RAND()+RAND()+RAND()+RAND()+RAND()+RAND()+RAND()+RAND()+RAND()+RAND())-6))-1)+Real_MC_30Y!T$58)</x:f>
        <x:v>3995643.3075275</x:v>
      </x:c>
      <x:c r="U145" s="50" t="n">
        <x:f>MAX(0,T145*(1+EXP((LN(1+Real_MC_30Y!$J$11)-0.5*Real_MC_30Y!$J$12^2)+Real_MC_30Y!$J$12*((RAND()+RAND()+RAND()+RAND()+RAND()+RAND()+RAND()+RAND()+RAND()+RAND()+RAND()+RAND())-6))-1)+Real_MC_30Y!U$58)</x:f>
        <x:v>4607084.39931791</x:v>
      </x:c>
      <x:c r="V145" s="50" t="n">
        <x:f>MAX(0,U145*(1+EXP((LN(1+Real_MC_30Y!$J$11)-0.5*Real_MC_30Y!$J$12^2)+Real_MC_30Y!$J$12*((RAND()+RAND()+RAND()+RAND()+RAND()+RAND()+RAND()+RAND()+RAND()+RAND()+RAND()+RAND())-6))-1)+Real_MC_30Y!V$58)</x:f>
        <x:v>5233756.622376049</x:v>
      </x:c>
      <x:c r="W145" s="50" t="n">
        <x:f>MAX(0,V145*(1+EXP((LN(1+Real_MC_30Y!$J$11)-0.5*Real_MC_30Y!$J$12^2)+Real_MC_30Y!$J$12*((RAND()+RAND()+RAND()+RAND()+RAND()+RAND()+RAND()+RAND()+RAND()+RAND()+RAND()+RAND())-6))-1)+Real_MC_30Y!W$58)</x:f>
        <x:v>5003988.096756243</x:v>
      </x:c>
      <x:c r="X145" s="50" t="n">
        <x:f>MAX(0,W145*(1+EXP((LN(1+Real_MC_30Y!$J$11)-0.5*Real_MC_30Y!$J$12^2)+Real_MC_30Y!$J$12*((RAND()+RAND()+RAND()+RAND()+RAND()+RAND()+RAND()+RAND()+RAND()+RAND()+RAND()+RAND())-6))-1)+Real_MC_30Y!X$58)</x:f>
        <x:v>7046948.63042342</x:v>
      </x:c>
      <x:c r="Y145" s="50" t="n">
        <x:f>MAX(0,X145*(1+EXP((LN(1+Real_MC_30Y!$J$11)-0.5*Real_MC_30Y!$J$12^2)+Real_MC_30Y!$J$12*((RAND()+RAND()+RAND()+RAND()+RAND()+RAND()+RAND()+RAND()+RAND()+RAND()+RAND()+RAND())-6))-1)+Real_MC_30Y!Y$58)</x:f>
        <x:v>7192178.534277752</x:v>
      </x:c>
      <x:c r="Z145" s="50" t="n">
        <x:f>MAX(0,Y145*(1+EXP((LN(1+Real_MC_30Y!$J$11)-0.5*Real_MC_30Y!$J$12^2)+Real_MC_30Y!$J$12*((RAND()+RAND()+RAND()+RAND()+RAND()+RAND()+RAND()+RAND()+RAND()+RAND()+RAND()+RAND())-6))-1)+Real_MC_30Y!Z$58)</x:f>
        <x:v>6140083.409661946</x:v>
      </x:c>
      <x:c r="AA145" s="50" t="n">
        <x:f>MAX(0,Z145*(1+EXP((LN(1+Real_MC_30Y!$J$11)-0.5*Real_MC_30Y!$J$12^2)+Real_MC_30Y!$J$12*((RAND()+RAND()+RAND()+RAND()+RAND()+RAND()+RAND()+RAND()+RAND()+RAND()+RAND()+RAND())-6))-1)+Real_MC_30Y!AA$58)</x:f>
        <x:v>5868424.025584173</x:v>
      </x:c>
      <x:c r="AB145" s="50" t="n">
        <x:f>MAX(0,AA145*(1+EXP((LN(1+Real_MC_30Y!$J$11)-0.5*Real_MC_30Y!$J$12^2)+Real_MC_30Y!$J$12*((RAND()+RAND()+RAND()+RAND()+RAND()+RAND()+RAND()+RAND()+RAND()+RAND()+RAND()+RAND())-6))-1)+Real_MC_30Y!AB$58)</x:f>
        <x:v>7277668.903785526</x:v>
      </x:c>
      <x:c r="AC145" s="50" t="n">
        <x:f>MAX(0,AB145*(1+EXP((LN(1+Real_MC_30Y!$J$11)-0.5*Real_MC_30Y!$J$12^2)+Real_MC_30Y!$J$12*((RAND()+RAND()+RAND()+RAND()+RAND()+RAND()+RAND()+RAND()+RAND()+RAND()+RAND()+RAND())-6))-1)+Real_MC_30Y!AC$58)</x:f>
        <x:v>7908849.07717566</x:v>
      </x:c>
      <x:c r="AD145" s="50" t="n">
        <x:f>MAX(0,AC145*(1+EXP((LN(1+Real_MC_30Y!$J$11)-0.5*Real_MC_30Y!$J$12^2)+Real_MC_30Y!$J$12*((RAND()+RAND()+RAND()+RAND()+RAND()+RAND()+RAND()+RAND()+RAND()+RAND()+RAND()+RAND())-6))-1)+Real_MC_30Y!AD$58)</x:f>
        <x:v>7529874.878740423</x:v>
      </x:c>
      <x:c r="AE145" s="50" t="n">
        <x:f>MAX(0,AD145*(1+EXP((LN(1+Real_MC_30Y!$J$11)-0.5*Real_MC_30Y!$J$12^2)+Real_MC_30Y!$J$12*((RAND()+RAND()+RAND()+RAND()+RAND()+RAND()+RAND()+RAND()+RAND()+RAND()+RAND()+RAND())-6))-1)+Real_MC_30Y!AE$58)</x:f>
        <x:v>8847819.9789932</x:v>
      </x:c>
      <x:c r="AF145" s="50" t="n">
        <x:f>MAX(0,AE145*(1+EXP((LN(1+Real_MC_30Y!$J$11)-0.5*Real_MC_30Y!$J$12^2)+Real_MC_30Y!$J$12*((RAND()+RAND()+RAND()+RAND()+RAND()+RAND()+RAND()+RAND()+RAND()+RAND()+RAND()+RAND())-6))-1)+Real_MC_30Y!AF$58)</x:f>
        <x:v>11390546.18418925</x:v>
      </x:c>
    </x:row>
    <x:row r="146">
      <x:c r="A146">
        <x:v>142</x:v>
      </x:c>
      <x:c r="B146" s="50" t="n">
        <x:f>MAX(0,Liquidity_30Y!$C$14+Real_MC_30Y!B$57-Real_MC_30Y!B$56)</x:f>
        <x:v>1029031.25</x:v>
      </x:c>
      <x:c r="C146" s="50" t="n">
        <x:f>MAX(0,B146*(1+EXP((LN(1+Real_MC_30Y!$J$11)-0.5*Real_MC_30Y!$J$12^2)+Real_MC_30Y!$J$12*((RAND()+RAND()+RAND()+RAND()+RAND()+RAND()+RAND()+RAND()+RAND()+RAND()+RAND()+RAND())-6))-1)+Real_MC_30Y!C$58)</x:f>
        <x:v>1089105.5901864502</x:v>
      </x:c>
      <x:c r="D146" s="50" t="n">
        <x:f>MAX(0,C146*(1+EXP((LN(1+Real_MC_30Y!$J$11)-0.5*Real_MC_30Y!$J$12^2)+Real_MC_30Y!$J$12*((RAND()+RAND()+RAND()+RAND()+RAND()+RAND()+RAND()+RAND()+RAND()+RAND()+RAND()+RAND())-6))-1)+Real_MC_30Y!D$58)</x:f>
        <x:v>1230095.1295351724</x:v>
      </x:c>
      <x:c r="E146" s="50" t="n">
        <x:f>MAX(0,D146*(1+EXP((LN(1+Real_MC_30Y!$J$11)-0.5*Real_MC_30Y!$J$12^2)+Real_MC_30Y!$J$12*((RAND()+RAND()+RAND()+RAND()+RAND()+RAND()+RAND()+RAND()+RAND()+RAND()+RAND()+RAND())-6))-1)+Real_MC_30Y!E$58)</x:f>
        <x:v>1491573.620822814</x:v>
      </x:c>
      <x:c r="F146" s="50" t="n">
        <x:f>MAX(0,E146*(1+EXP((LN(1+Real_MC_30Y!$J$11)-0.5*Real_MC_30Y!$J$12^2)+Real_MC_30Y!$J$12*((RAND()+RAND()+RAND()+RAND()+RAND()+RAND()+RAND()+RAND()+RAND()+RAND()+RAND()+RAND())-6))-1)+Real_MC_30Y!F$58)</x:f>
        <x:v>1524420.8857516658</x:v>
      </x:c>
      <x:c r="G146" s="50" t="n">
        <x:f>MAX(0,F146*(1+EXP((LN(1+Real_MC_30Y!$J$11)-0.5*Real_MC_30Y!$J$12^2)+Real_MC_30Y!$J$12*((RAND()+RAND()+RAND()+RAND()+RAND()+RAND()+RAND()+RAND()+RAND()+RAND()+RAND()+RAND())-6))-1)+Real_MC_30Y!G$58)</x:f>
        <x:v>2165871.1718991427</x:v>
      </x:c>
      <x:c r="H146" s="50" t="n">
        <x:f>MAX(0,G146*(1+EXP((LN(1+Real_MC_30Y!$J$11)-0.5*Real_MC_30Y!$J$12^2)+Real_MC_30Y!$J$12*((RAND()+RAND()+RAND()+RAND()+RAND()+RAND()+RAND()+RAND()+RAND()+RAND()+RAND()+RAND())-6))-1)+Real_MC_30Y!H$58)</x:f>
        <x:v>2521124.471047936</x:v>
      </x:c>
      <x:c r="I146" s="50" t="n">
        <x:f>MAX(0,H146*(1+EXP((LN(1+Real_MC_30Y!$J$11)-0.5*Real_MC_30Y!$J$12^2)+Real_MC_30Y!$J$12*((RAND()+RAND()+RAND()+RAND()+RAND()+RAND()+RAND()+RAND()+RAND()+RAND()+RAND()+RAND())-6))-1)+Real_MC_30Y!I$58)</x:f>
        <x:v>3235563.4255593554</x:v>
      </x:c>
      <x:c r="J146" s="50" t="n">
        <x:f>MAX(0,I146*(1+EXP((LN(1+Real_MC_30Y!$J$11)-0.5*Real_MC_30Y!$J$12^2)+Real_MC_30Y!$J$12*((RAND()+RAND()+RAND()+RAND()+RAND()+RAND()+RAND()+RAND()+RAND()+RAND()+RAND()+RAND())-6))-1)+Real_MC_30Y!J$58)</x:f>
        <x:v>2949299.7194673647</x:v>
      </x:c>
      <x:c r="K146" s="50" t="n">
        <x:f>MAX(0,J146*(1+EXP((LN(1+Real_MC_30Y!$J$11)-0.5*Real_MC_30Y!$J$12^2)+Real_MC_30Y!$J$12*((RAND()+RAND()+RAND()+RAND()+RAND()+RAND()+RAND()+RAND()+RAND()+RAND()+RAND()+RAND())-6))-1)+Real_MC_30Y!K$58)</x:f>
        <x:v>3051998.6545063863</x:v>
      </x:c>
      <x:c r="L146" s="50" t="n">
        <x:f>MAX(0,K146*(1+EXP((LN(1+Real_MC_30Y!$J$11)-0.5*Real_MC_30Y!$J$12^2)+Real_MC_30Y!$J$12*((RAND()+RAND()+RAND()+RAND()+RAND()+RAND()+RAND()+RAND()+RAND()+RAND()+RAND()+RAND())-6))-1)+Real_MC_30Y!L$58)</x:f>
        <x:v>4132624.1748051913</x:v>
      </x:c>
      <x:c r="M146" s="50" t="n">
        <x:f>MAX(0,L146*(1+EXP((LN(1+Real_MC_30Y!$J$11)-0.5*Real_MC_30Y!$J$12^2)+Real_MC_30Y!$J$12*((RAND()+RAND()+RAND()+RAND()+RAND()+RAND()+RAND()+RAND()+RAND()+RAND()+RAND()+RAND())-6))-1)+Real_MC_30Y!M$58)</x:f>
        <x:v>3466434.8869186435</x:v>
      </x:c>
      <x:c r="N146" s="50" t="n">
        <x:f>MAX(0,M146*(1+EXP((LN(1+Real_MC_30Y!$J$11)-0.5*Real_MC_30Y!$J$12^2)+Real_MC_30Y!$J$12*((RAND()+RAND()+RAND()+RAND()+RAND()+RAND()+RAND()+RAND()+RAND()+RAND()+RAND()+RAND())-6))-1)+Real_MC_30Y!N$58)</x:f>
        <x:v>3108658.5223705284</x:v>
      </x:c>
      <x:c r="O146" s="50" t="n">
        <x:f>MAX(0,N146*(1+EXP((LN(1+Real_MC_30Y!$J$11)-0.5*Real_MC_30Y!$J$12^2)+Real_MC_30Y!$J$12*((RAND()+RAND()+RAND()+RAND()+RAND()+RAND()+RAND()+RAND()+RAND()+RAND()+RAND()+RAND())-6))-1)+Real_MC_30Y!O$58)</x:f>
        <x:v>4159212.9467778793</x:v>
      </x:c>
      <x:c r="P146" s="50" t="n">
        <x:f>MAX(0,O146*(1+EXP((LN(1+Real_MC_30Y!$J$11)-0.5*Real_MC_30Y!$J$12^2)+Real_MC_30Y!$J$12*((RAND()+RAND()+RAND()+RAND()+RAND()+RAND()+RAND()+RAND()+RAND()+RAND()+RAND()+RAND())-6))-1)+Real_MC_30Y!P$58)</x:f>
        <x:v>4634275.2288985755</x:v>
      </x:c>
      <x:c r="Q146" s="50" t="n">
        <x:f>MAX(0,P146*(1+EXP((LN(1+Real_MC_30Y!$J$11)-0.5*Real_MC_30Y!$J$12^2)+Real_MC_30Y!$J$12*((RAND()+RAND()+RAND()+RAND()+RAND()+RAND()+RAND()+RAND()+RAND()+RAND()+RAND()+RAND())-6))-1)+Real_MC_30Y!Q$58)</x:f>
        <x:v>4959792.594888935</x:v>
      </x:c>
      <x:c r="R146" s="50" t="n">
        <x:f>MAX(0,Q146*(1+EXP((LN(1+Real_MC_30Y!$J$11)-0.5*Real_MC_30Y!$J$12^2)+Real_MC_30Y!$J$12*((RAND()+RAND()+RAND()+RAND()+RAND()+RAND()+RAND()+RAND()+RAND()+RAND()+RAND()+RAND())-6))-1)+Real_MC_30Y!R$58)</x:f>
        <x:v>6278764.946856443</x:v>
      </x:c>
      <x:c r="S146" s="50" t="n">
        <x:f>MAX(0,R146*(1+EXP((LN(1+Real_MC_30Y!$J$11)-0.5*Real_MC_30Y!$J$12^2)+Real_MC_30Y!$J$12*((RAND()+RAND()+RAND()+RAND()+RAND()+RAND()+RAND()+RAND()+RAND()+RAND()+RAND()+RAND())-6))-1)+Real_MC_30Y!S$58)</x:f>
        <x:v>7342261.471046164</x:v>
      </x:c>
      <x:c r="T146" s="50" t="n">
        <x:f>MAX(0,S146*(1+EXP((LN(1+Real_MC_30Y!$J$11)-0.5*Real_MC_30Y!$J$12^2)+Real_MC_30Y!$J$12*((RAND()+RAND()+RAND()+RAND()+RAND()+RAND()+RAND()+RAND()+RAND()+RAND()+RAND()+RAND())-6))-1)+Real_MC_30Y!T$58)</x:f>
        <x:v>7711759.45079428</x:v>
      </x:c>
      <x:c r="U146" s="50" t="n">
        <x:f>MAX(0,T146*(1+EXP((LN(1+Real_MC_30Y!$J$11)-0.5*Real_MC_30Y!$J$12^2)+Real_MC_30Y!$J$12*((RAND()+RAND()+RAND()+RAND()+RAND()+RAND()+RAND()+RAND()+RAND()+RAND()+RAND()+RAND())-6))-1)+Real_MC_30Y!U$58)</x:f>
        <x:v>6877456.354117472</x:v>
      </x:c>
      <x:c r="V146" s="50" t="n">
        <x:f>MAX(0,U146*(1+EXP((LN(1+Real_MC_30Y!$J$11)-0.5*Real_MC_30Y!$J$12^2)+Real_MC_30Y!$J$12*((RAND()+RAND()+RAND()+RAND()+RAND()+RAND()+RAND()+RAND()+RAND()+RAND()+RAND()+RAND())-6))-1)+Real_MC_30Y!V$58)</x:f>
        <x:v>5326835.021873319</x:v>
      </x:c>
      <x:c r="W146" s="50" t="n">
        <x:f>MAX(0,V146*(1+EXP((LN(1+Real_MC_30Y!$J$11)-0.5*Real_MC_30Y!$J$12^2)+Real_MC_30Y!$J$12*((RAND()+RAND()+RAND()+RAND()+RAND()+RAND()+RAND()+RAND()+RAND()+RAND()+RAND()+RAND())-6))-1)+Real_MC_30Y!W$58)</x:f>
        <x:v>5939810.847077644</x:v>
      </x:c>
      <x:c r="X146" s="50" t="n">
        <x:f>MAX(0,W146*(1+EXP((LN(1+Real_MC_30Y!$J$11)-0.5*Real_MC_30Y!$J$12^2)+Real_MC_30Y!$J$12*((RAND()+RAND()+RAND()+RAND()+RAND()+RAND()+RAND()+RAND()+RAND()+RAND()+RAND()+RAND())-6))-1)+Real_MC_30Y!X$58)</x:f>
        <x:v>5539106.340409033</x:v>
      </x:c>
      <x:c r="Y146" s="50" t="n">
        <x:f>MAX(0,X146*(1+EXP((LN(1+Real_MC_30Y!$J$11)-0.5*Real_MC_30Y!$J$12^2)+Real_MC_30Y!$J$12*((RAND()+RAND()+RAND()+RAND()+RAND()+RAND()+RAND()+RAND()+RAND()+RAND()+RAND()+RAND())-6))-1)+Real_MC_30Y!Y$58)</x:f>
        <x:v>7154835.363424597</x:v>
      </x:c>
      <x:c r="Z146" s="50" t="n">
        <x:f>MAX(0,Y146*(1+EXP((LN(1+Real_MC_30Y!$J$11)-0.5*Real_MC_30Y!$J$12^2)+Real_MC_30Y!$J$12*((RAND()+RAND()+RAND()+RAND()+RAND()+RAND()+RAND()+RAND()+RAND()+RAND()+RAND()+RAND())-6))-1)+Real_MC_30Y!Z$58)</x:f>
        <x:v>7084478.287637152</x:v>
      </x:c>
      <x:c r="AA146" s="50" t="n">
        <x:f>MAX(0,Z146*(1+EXP((LN(1+Real_MC_30Y!$J$11)-0.5*Real_MC_30Y!$J$12^2)+Real_MC_30Y!$J$12*((RAND()+RAND()+RAND()+RAND()+RAND()+RAND()+RAND()+RAND()+RAND()+RAND()+RAND()+RAND())-6))-1)+Real_MC_30Y!AA$58)</x:f>
        <x:v>7902386.348057227</x:v>
      </x:c>
      <x:c r="AB146" s="50" t="n">
        <x:f>MAX(0,AA146*(1+EXP((LN(1+Real_MC_30Y!$J$11)-0.5*Real_MC_30Y!$J$12^2)+Real_MC_30Y!$J$12*((RAND()+RAND()+RAND()+RAND()+RAND()+RAND()+RAND()+RAND()+RAND()+RAND()+RAND()+RAND())-6))-1)+Real_MC_30Y!AB$58)</x:f>
        <x:v>8638217.828767015</x:v>
      </x:c>
      <x:c r="AC146" s="50" t="n">
        <x:f>MAX(0,AB146*(1+EXP((LN(1+Real_MC_30Y!$J$11)-0.5*Real_MC_30Y!$J$12^2)+Real_MC_30Y!$J$12*((RAND()+RAND()+RAND()+RAND()+RAND()+RAND()+RAND()+RAND()+RAND()+RAND()+RAND()+RAND())-6))-1)+Real_MC_30Y!AC$58)</x:f>
        <x:v>11075466.418578044</x:v>
      </x:c>
      <x:c r="AD146" s="50" t="n">
        <x:f>MAX(0,AC146*(1+EXP((LN(1+Real_MC_30Y!$J$11)-0.5*Real_MC_30Y!$J$12^2)+Real_MC_30Y!$J$12*((RAND()+RAND()+RAND()+RAND()+RAND()+RAND()+RAND()+RAND()+RAND()+RAND()+RAND()+RAND())-6))-1)+Real_MC_30Y!AD$58)</x:f>
        <x:v>10777849.860640826</x:v>
      </x:c>
      <x:c r="AE146" s="50" t="n">
        <x:f>MAX(0,AD146*(1+EXP((LN(1+Real_MC_30Y!$J$11)-0.5*Real_MC_30Y!$J$12^2)+Real_MC_30Y!$J$12*((RAND()+RAND()+RAND()+RAND()+RAND()+RAND()+RAND()+RAND()+RAND()+RAND()+RAND()+RAND())-6))-1)+Real_MC_30Y!AE$58)</x:f>
        <x:v>10222622.306243416</x:v>
      </x:c>
      <x:c r="AF146" s="50" t="n">
        <x:f>MAX(0,AE146*(1+EXP((LN(1+Real_MC_30Y!$J$11)-0.5*Real_MC_30Y!$J$12^2)+Real_MC_30Y!$J$12*((RAND()+RAND()+RAND()+RAND()+RAND()+RAND()+RAND()+RAND()+RAND()+RAND()+RAND()+RAND())-6))-1)+Real_MC_30Y!AF$58)</x:f>
        <x:v>8734508.853048516</x:v>
      </x:c>
    </x:row>
    <x:row r="147">
      <x:c r="A147">
        <x:v>143</x:v>
      </x:c>
      <x:c r="B147" s="50" t="n">
        <x:f>MAX(0,Liquidity_30Y!$C$14+Real_MC_30Y!B$57-Real_MC_30Y!B$56)</x:f>
        <x:v>1029031.25</x:v>
      </x:c>
      <x:c r="C147" s="50" t="n">
        <x:f>MAX(0,B147*(1+EXP((LN(1+Real_MC_30Y!$J$11)-0.5*Real_MC_30Y!$J$12^2)+Real_MC_30Y!$J$12*((RAND()+RAND()+RAND()+RAND()+RAND()+RAND()+RAND()+RAND()+RAND()+RAND()+RAND()+RAND())-6))-1)+Real_MC_30Y!C$58)</x:f>
        <x:v>1087763.5771549186</x:v>
      </x:c>
      <x:c r="D147" s="50" t="n">
        <x:f>MAX(0,C147*(1+EXP((LN(1+Real_MC_30Y!$J$11)-0.5*Real_MC_30Y!$J$12^2)+Real_MC_30Y!$J$12*((RAND()+RAND()+RAND()+RAND()+RAND()+RAND()+RAND()+RAND()+RAND()+RAND()+RAND()+RAND())-6))-1)+Real_MC_30Y!D$58)</x:f>
        <x:v>1307386.2771354413</x:v>
      </x:c>
      <x:c r="E147" s="50" t="n">
        <x:f>MAX(0,D147*(1+EXP((LN(1+Real_MC_30Y!$J$11)-0.5*Real_MC_30Y!$J$12^2)+Real_MC_30Y!$J$12*((RAND()+RAND()+RAND()+RAND()+RAND()+RAND()+RAND()+RAND()+RAND()+RAND()+RAND()+RAND())-6))-1)+Real_MC_30Y!E$58)</x:f>
        <x:v>1152979.1351089852</x:v>
      </x:c>
      <x:c r="F147" s="50" t="n">
        <x:f>MAX(0,E147*(1+EXP((LN(1+Real_MC_30Y!$J$11)-0.5*Real_MC_30Y!$J$12^2)+Real_MC_30Y!$J$12*((RAND()+RAND()+RAND()+RAND()+RAND()+RAND()+RAND()+RAND()+RAND()+RAND()+RAND()+RAND())-6))-1)+Real_MC_30Y!F$58)</x:f>
        <x:v>1588476.1001545892</x:v>
      </x:c>
      <x:c r="G147" s="50" t="n">
        <x:f>MAX(0,F147*(1+EXP((LN(1+Real_MC_30Y!$J$11)-0.5*Real_MC_30Y!$J$12^2)+Real_MC_30Y!$J$12*((RAND()+RAND()+RAND()+RAND()+RAND()+RAND()+RAND()+RAND()+RAND()+RAND()+RAND()+RAND())-6))-1)+Real_MC_30Y!G$58)</x:f>
        <x:v>1734985.9249189927</x:v>
      </x:c>
      <x:c r="H147" s="50" t="n">
        <x:f>MAX(0,G147*(1+EXP((LN(1+Real_MC_30Y!$J$11)-0.5*Real_MC_30Y!$J$12^2)+Real_MC_30Y!$J$12*((RAND()+RAND()+RAND()+RAND()+RAND()+RAND()+RAND()+RAND()+RAND()+RAND()+RAND()+RAND())-6))-1)+Real_MC_30Y!H$58)</x:f>
        <x:v>1726622.2934537833</x:v>
      </x:c>
      <x:c r="I147" s="50" t="n">
        <x:f>MAX(0,H147*(1+EXP((LN(1+Real_MC_30Y!$J$11)-0.5*Real_MC_30Y!$J$12^2)+Real_MC_30Y!$J$12*((RAND()+RAND()+RAND()+RAND()+RAND()+RAND()+RAND()+RAND()+RAND()+RAND()+RAND()+RAND())-6))-1)+Real_MC_30Y!I$58)</x:f>
        <x:v>1774712.7362860425</x:v>
      </x:c>
      <x:c r="J147" s="50" t="n">
        <x:f>MAX(0,I147*(1+EXP((LN(1+Real_MC_30Y!$J$11)-0.5*Real_MC_30Y!$J$12^2)+Real_MC_30Y!$J$12*((RAND()+RAND()+RAND()+RAND()+RAND()+RAND()+RAND()+RAND()+RAND()+RAND()+RAND()+RAND())-6))-1)+Real_MC_30Y!J$58)</x:f>
        <x:v>2324418.0546140624</x:v>
      </x:c>
      <x:c r="K147" s="50" t="n">
        <x:f>MAX(0,J147*(1+EXP((LN(1+Real_MC_30Y!$J$11)-0.5*Real_MC_30Y!$J$12^2)+Real_MC_30Y!$J$12*((RAND()+RAND()+RAND()+RAND()+RAND()+RAND()+RAND()+RAND()+RAND()+RAND()+RAND()+RAND())-6))-1)+Real_MC_30Y!K$58)</x:f>
        <x:v>2514724.212252778</x:v>
      </x:c>
      <x:c r="L147" s="50" t="n">
        <x:f>MAX(0,K147*(1+EXP((LN(1+Real_MC_30Y!$J$11)-0.5*Real_MC_30Y!$J$12^2)+Real_MC_30Y!$J$12*((RAND()+RAND()+RAND()+RAND()+RAND()+RAND()+RAND()+RAND()+RAND()+RAND()+RAND()+RAND())-6))-1)+Real_MC_30Y!L$58)</x:f>
        <x:v>3018658.032835993</x:v>
      </x:c>
      <x:c r="M147" s="50" t="n">
        <x:f>MAX(0,L147*(1+EXP((LN(1+Real_MC_30Y!$J$11)-0.5*Real_MC_30Y!$J$12^2)+Real_MC_30Y!$J$12*((RAND()+RAND()+RAND()+RAND()+RAND()+RAND()+RAND()+RAND()+RAND()+RAND()+RAND()+RAND())-6))-1)+Real_MC_30Y!M$58)</x:f>
        <x:v>3387640.1108613964</x:v>
      </x:c>
      <x:c r="N147" s="50" t="n">
        <x:f>MAX(0,M147*(1+EXP((LN(1+Real_MC_30Y!$J$11)-0.5*Real_MC_30Y!$J$12^2)+Real_MC_30Y!$J$12*((RAND()+RAND()+RAND()+RAND()+RAND()+RAND()+RAND()+RAND()+RAND()+RAND()+RAND()+RAND())-6))-1)+Real_MC_30Y!N$58)</x:f>
        <x:v>3703339.8422001186</x:v>
      </x:c>
      <x:c r="O147" s="50" t="n">
        <x:f>MAX(0,N147*(1+EXP((LN(1+Real_MC_30Y!$J$11)-0.5*Real_MC_30Y!$J$12^2)+Real_MC_30Y!$J$12*((RAND()+RAND()+RAND()+RAND()+RAND()+RAND()+RAND()+RAND()+RAND()+RAND()+RAND()+RAND())-6))-1)+Real_MC_30Y!O$58)</x:f>
        <x:v>4156764.162276288</x:v>
      </x:c>
      <x:c r="P147" s="50" t="n">
        <x:f>MAX(0,O147*(1+EXP((LN(1+Real_MC_30Y!$J$11)-0.5*Real_MC_30Y!$J$12^2)+Real_MC_30Y!$J$12*((RAND()+RAND()+RAND()+RAND()+RAND()+RAND()+RAND()+RAND()+RAND()+RAND()+RAND()+RAND())-6))-1)+Real_MC_30Y!P$58)</x:f>
        <x:v>5164794.613978039</x:v>
      </x:c>
      <x:c r="Q147" s="50" t="n">
        <x:f>MAX(0,P147*(1+EXP((LN(1+Real_MC_30Y!$J$11)-0.5*Real_MC_30Y!$J$12^2)+Real_MC_30Y!$J$12*((RAND()+RAND()+RAND()+RAND()+RAND()+RAND()+RAND()+RAND()+RAND()+RAND()+RAND()+RAND())-6))-1)+Real_MC_30Y!Q$58)</x:f>
        <x:v>5235448.1770667685</x:v>
      </x:c>
      <x:c r="R147" s="50" t="n">
        <x:f>MAX(0,Q147*(1+EXP((LN(1+Real_MC_30Y!$J$11)-0.5*Real_MC_30Y!$J$12^2)+Real_MC_30Y!$J$12*((RAND()+RAND()+RAND()+RAND()+RAND()+RAND()+RAND()+RAND()+RAND()+RAND()+RAND()+RAND())-6))-1)+Real_MC_30Y!R$58)</x:f>
        <x:v>4947794.410384088</x:v>
      </x:c>
      <x:c r="S147" s="50" t="n">
        <x:f>MAX(0,R147*(1+EXP((LN(1+Real_MC_30Y!$J$11)-0.5*Real_MC_30Y!$J$12^2)+Real_MC_30Y!$J$12*((RAND()+RAND()+RAND()+RAND()+RAND()+RAND()+RAND()+RAND()+RAND()+RAND()+RAND()+RAND())-6))-1)+Real_MC_30Y!S$58)</x:f>
        <x:v>5225615.900296025</x:v>
      </x:c>
      <x:c r="T147" s="50" t="n">
        <x:f>MAX(0,S147*(1+EXP((LN(1+Real_MC_30Y!$J$11)-0.5*Real_MC_30Y!$J$12^2)+Real_MC_30Y!$J$12*((RAND()+RAND()+RAND()+RAND()+RAND()+RAND()+RAND()+RAND()+RAND()+RAND()+RAND()+RAND())-6))-1)+Real_MC_30Y!T$58)</x:f>
        <x:v>6213418.620363096</x:v>
      </x:c>
      <x:c r="U147" s="50" t="n">
        <x:f>MAX(0,T147*(1+EXP((LN(1+Real_MC_30Y!$J$11)-0.5*Real_MC_30Y!$J$12^2)+Real_MC_30Y!$J$12*((RAND()+RAND()+RAND()+RAND()+RAND()+RAND()+RAND()+RAND()+RAND()+RAND()+RAND()+RAND())-6))-1)+Real_MC_30Y!U$58)</x:f>
        <x:v>5901738.984594222</x:v>
      </x:c>
      <x:c r="V147" s="50" t="n">
        <x:f>MAX(0,U147*(1+EXP((LN(1+Real_MC_30Y!$J$11)-0.5*Real_MC_30Y!$J$12^2)+Real_MC_30Y!$J$12*((RAND()+RAND()+RAND()+RAND()+RAND()+RAND()+RAND()+RAND()+RAND()+RAND()+RAND()+RAND())-6))-1)+Real_MC_30Y!V$58)</x:f>
        <x:v>7315618.4591275705</x:v>
      </x:c>
      <x:c r="W147" s="50" t="n">
        <x:f>MAX(0,V147*(1+EXP((LN(1+Real_MC_30Y!$J$11)-0.5*Real_MC_30Y!$J$12^2)+Real_MC_30Y!$J$12*((RAND()+RAND()+RAND()+RAND()+RAND()+RAND()+RAND()+RAND()+RAND()+RAND()+RAND()+RAND())-6))-1)+Real_MC_30Y!W$58)</x:f>
        <x:v>7806076.588652955</x:v>
      </x:c>
      <x:c r="X147" s="50" t="n">
        <x:f>MAX(0,W147*(1+EXP((LN(1+Real_MC_30Y!$J$11)-0.5*Real_MC_30Y!$J$12^2)+Real_MC_30Y!$J$12*((RAND()+RAND()+RAND()+RAND()+RAND()+RAND()+RAND()+RAND()+RAND()+RAND()+RAND()+RAND())-6))-1)+Real_MC_30Y!X$58)</x:f>
        <x:v>8251261.866318126</x:v>
      </x:c>
      <x:c r="Y147" s="50" t="n">
        <x:f>MAX(0,X147*(1+EXP((LN(1+Real_MC_30Y!$J$11)-0.5*Real_MC_30Y!$J$12^2)+Real_MC_30Y!$J$12*((RAND()+RAND()+RAND()+RAND()+RAND()+RAND()+RAND()+RAND()+RAND()+RAND()+RAND()+RAND())-6))-1)+Real_MC_30Y!Y$58)</x:f>
        <x:v>9510513.612916486</x:v>
      </x:c>
      <x:c r="Z147" s="50" t="n">
        <x:f>MAX(0,Y147*(1+EXP((LN(1+Real_MC_30Y!$J$11)-0.5*Real_MC_30Y!$J$12^2)+Real_MC_30Y!$J$12*((RAND()+RAND()+RAND()+RAND()+RAND()+RAND()+RAND()+RAND()+RAND()+RAND()+RAND()+RAND())-6))-1)+Real_MC_30Y!Z$58)</x:f>
        <x:v>9930393.496976076</x:v>
      </x:c>
      <x:c r="AA147" s="50" t="n">
        <x:f>MAX(0,Z147*(1+EXP((LN(1+Real_MC_30Y!$J$11)-0.5*Real_MC_30Y!$J$12^2)+Real_MC_30Y!$J$12*((RAND()+RAND()+RAND()+RAND()+RAND()+RAND()+RAND()+RAND()+RAND()+RAND()+RAND()+RAND())-6))-1)+Real_MC_30Y!AA$58)</x:f>
        <x:v>7608626.217037499</x:v>
      </x:c>
      <x:c r="AB147" s="50" t="n">
        <x:f>MAX(0,AA147*(1+EXP((LN(1+Real_MC_30Y!$J$11)-0.5*Real_MC_30Y!$J$12^2)+Real_MC_30Y!$J$12*((RAND()+RAND()+RAND()+RAND()+RAND()+RAND()+RAND()+RAND()+RAND()+RAND()+RAND()+RAND())-6))-1)+Real_MC_30Y!AB$58)</x:f>
        <x:v>8460021.677605372</x:v>
      </x:c>
      <x:c r="AC147" s="50" t="n">
        <x:f>MAX(0,AB147*(1+EXP((LN(1+Real_MC_30Y!$J$11)-0.5*Real_MC_30Y!$J$12^2)+Real_MC_30Y!$J$12*((RAND()+RAND()+RAND()+RAND()+RAND()+RAND()+RAND()+RAND()+RAND()+RAND()+RAND()+RAND())-6))-1)+Real_MC_30Y!AC$58)</x:f>
        <x:v>9176378.471788295</x:v>
      </x:c>
      <x:c r="AD147" s="50" t="n">
        <x:f>MAX(0,AC147*(1+EXP((LN(1+Real_MC_30Y!$J$11)-0.5*Real_MC_30Y!$J$12^2)+Real_MC_30Y!$J$12*((RAND()+RAND()+RAND()+RAND()+RAND()+RAND()+RAND()+RAND()+RAND()+RAND()+RAND()+RAND())-6))-1)+Real_MC_30Y!AD$58)</x:f>
        <x:v>9971248.255225057</x:v>
      </x:c>
      <x:c r="AE147" s="50" t="n">
        <x:f>MAX(0,AD147*(1+EXP((LN(1+Real_MC_30Y!$J$11)-0.5*Real_MC_30Y!$J$12^2)+Real_MC_30Y!$J$12*((RAND()+RAND()+RAND()+RAND()+RAND()+RAND()+RAND()+RAND()+RAND()+RAND()+RAND()+RAND())-6))-1)+Real_MC_30Y!AE$58)</x:f>
        <x:v>8923596.337330451</x:v>
      </x:c>
      <x:c r="AF147" s="50" t="n">
        <x:f>MAX(0,AE147*(1+EXP((LN(1+Real_MC_30Y!$J$11)-0.5*Real_MC_30Y!$J$12^2)+Real_MC_30Y!$J$12*((RAND()+RAND()+RAND()+RAND()+RAND()+RAND()+RAND()+RAND()+RAND()+RAND()+RAND()+RAND())-6))-1)+Real_MC_30Y!AF$58)</x:f>
        <x:v>9560595.065782597</x:v>
      </x:c>
    </x:row>
    <x:row r="148">
      <x:c r="A148">
        <x:v>144</x:v>
      </x:c>
      <x:c r="B148" s="50" t="n">
        <x:f>MAX(0,Liquidity_30Y!$C$14+Real_MC_30Y!B$57-Real_MC_30Y!B$56)</x:f>
        <x:v>1029031.25</x:v>
      </x:c>
      <x:c r="C148" s="50" t="n">
        <x:f>MAX(0,B148*(1+EXP((LN(1+Real_MC_30Y!$J$11)-0.5*Real_MC_30Y!$J$12^2)+Real_MC_30Y!$J$12*((RAND()+RAND()+RAND()+RAND()+RAND()+RAND()+RAND()+RAND()+RAND()+RAND()+RAND()+RAND())-6))-1)+Real_MC_30Y!C$58)</x:f>
        <x:v>1186297.3175887708</x:v>
      </x:c>
      <x:c r="D148" s="50" t="n">
        <x:f>MAX(0,C148*(1+EXP((LN(1+Real_MC_30Y!$J$11)-0.5*Real_MC_30Y!$J$12^2)+Real_MC_30Y!$J$12*((RAND()+RAND()+RAND()+RAND()+RAND()+RAND()+RAND()+RAND()+RAND()+RAND()+RAND()+RAND())-6))-1)+Real_MC_30Y!D$58)</x:f>
        <x:v>1318053.465980959</x:v>
      </x:c>
      <x:c r="E148" s="50" t="n">
        <x:f>MAX(0,D148*(1+EXP((LN(1+Real_MC_30Y!$J$11)-0.5*Real_MC_30Y!$J$12^2)+Real_MC_30Y!$J$12*((RAND()+RAND()+RAND()+RAND()+RAND()+RAND()+RAND()+RAND()+RAND()+RAND()+RAND()+RAND())-6))-1)+Real_MC_30Y!E$58)</x:f>
        <x:v>1024867.6552455858</x:v>
      </x:c>
      <x:c r="F148" s="50" t="n">
        <x:f>MAX(0,E148*(1+EXP((LN(1+Real_MC_30Y!$J$11)-0.5*Real_MC_30Y!$J$12^2)+Real_MC_30Y!$J$12*((RAND()+RAND()+RAND()+RAND()+RAND()+RAND()+RAND()+RAND()+RAND()+RAND()+RAND()+RAND())-6))-1)+Real_MC_30Y!F$58)</x:f>
        <x:v>707129.0312272096</x:v>
      </x:c>
      <x:c r="G148" s="50" t="n">
        <x:f>MAX(0,F148*(1+EXP((LN(1+Real_MC_30Y!$J$11)-0.5*Real_MC_30Y!$J$12^2)+Real_MC_30Y!$J$12*((RAND()+RAND()+RAND()+RAND()+RAND()+RAND()+RAND()+RAND()+RAND()+RAND()+RAND()+RAND())-6))-1)+Real_MC_30Y!G$58)</x:f>
        <x:v>695114.6655668181</x:v>
      </x:c>
      <x:c r="H148" s="50" t="n">
        <x:f>MAX(0,G148*(1+EXP((LN(1+Real_MC_30Y!$J$11)-0.5*Real_MC_30Y!$J$12^2)+Real_MC_30Y!$J$12*((RAND()+RAND()+RAND()+RAND()+RAND()+RAND()+RAND()+RAND()+RAND()+RAND()+RAND()+RAND())-6))-1)+Real_MC_30Y!H$58)</x:f>
        <x:v>696924.0565329491</x:v>
      </x:c>
      <x:c r="I148" s="50" t="n">
        <x:f>MAX(0,H148*(1+EXP((LN(1+Real_MC_30Y!$J$11)-0.5*Real_MC_30Y!$J$12^2)+Real_MC_30Y!$J$12*((RAND()+RAND()+RAND()+RAND()+RAND()+RAND()+RAND()+RAND()+RAND()+RAND()+RAND()+RAND())-6))-1)+Real_MC_30Y!I$58)</x:f>
        <x:v>811501.1608528337</x:v>
      </x:c>
      <x:c r="J148" s="50" t="n">
        <x:f>MAX(0,I148*(1+EXP((LN(1+Real_MC_30Y!$J$11)-0.5*Real_MC_30Y!$J$12^2)+Real_MC_30Y!$J$12*((RAND()+RAND()+RAND()+RAND()+RAND()+RAND()+RAND()+RAND()+RAND()+RAND()+RAND()+RAND())-6))-1)+Real_MC_30Y!J$58)</x:f>
        <x:v>707858.6051214695</x:v>
      </x:c>
      <x:c r="K148" s="50" t="n">
        <x:f>MAX(0,J148*(1+EXP((LN(1+Real_MC_30Y!$J$11)-0.5*Real_MC_30Y!$J$12^2)+Real_MC_30Y!$J$12*((RAND()+RAND()+RAND()+RAND()+RAND()+RAND()+RAND()+RAND()+RAND()+RAND()+RAND()+RAND())-6))-1)+Real_MC_30Y!K$58)</x:f>
        <x:v>668322.7657402433</x:v>
      </x:c>
      <x:c r="L148" s="50" t="n">
        <x:f>MAX(0,K148*(1+EXP((LN(1+Real_MC_30Y!$J$11)-0.5*Real_MC_30Y!$J$12^2)+Real_MC_30Y!$J$12*((RAND()+RAND()+RAND()+RAND()+RAND()+RAND()+RAND()+RAND()+RAND()+RAND()+RAND()+RAND())-6))-1)+Real_MC_30Y!L$58)</x:f>
        <x:v>806764.8713091821</x:v>
      </x:c>
      <x:c r="M148" s="50" t="n">
        <x:f>MAX(0,L148*(1+EXP((LN(1+Real_MC_30Y!$J$11)-0.5*Real_MC_30Y!$J$12^2)+Real_MC_30Y!$J$12*((RAND()+RAND()+RAND()+RAND()+RAND()+RAND()+RAND()+RAND()+RAND()+RAND()+RAND()+RAND())-6))-1)+Real_MC_30Y!M$58)</x:f>
        <x:v>946632.1701946305</x:v>
      </x:c>
      <x:c r="N148" s="50" t="n">
        <x:f>MAX(0,M148*(1+EXP((LN(1+Real_MC_30Y!$J$11)-0.5*Real_MC_30Y!$J$12^2)+Real_MC_30Y!$J$12*((RAND()+RAND()+RAND()+RAND()+RAND()+RAND()+RAND()+RAND()+RAND()+RAND()+RAND()+RAND())-6))-1)+Real_MC_30Y!N$58)</x:f>
        <x:v>1011925.6412885352</x:v>
      </x:c>
      <x:c r="O148" s="50" t="n">
        <x:f>MAX(0,N148*(1+EXP((LN(1+Real_MC_30Y!$J$11)-0.5*Real_MC_30Y!$J$12^2)+Real_MC_30Y!$J$12*((RAND()+RAND()+RAND()+RAND()+RAND()+RAND()+RAND()+RAND()+RAND()+RAND()+RAND()+RAND())-6))-1)+Real_MC_30Y!O$58)</x:f>
        <x:v>1056093.3895056008</x:v>
      </x:c>
      <x:c r="P148" s="50" t="n">
        <x:f>MAX(0,O148*(1+EXP((LN(1+Real_MC_30Y!$J$11)-0.5*Real_MC_30Y!$J$12^2)+Real_MC_30Y!$J$12*((RAND()+RAND()+RAND()+RAND()+RAND()+RAND()+RAND()+RAND()+RAND()+RAND()+RAND()+RAND())-6))-1)+Real_MC_30Y!P$58)</x:f>
        <x:v>1069535.870161849</x:v>
      </x:c>
      <x:c r="Q148" s="50" t="n">
        <x:f>MAX(0,P148*(1+EXP((LN(1+Real_MC_30Y!$J$11)-0.5*Real_MC_30Y!$J$12^2)+Real_MC_30Y!$J$12*((RAND()+RAND()+RAND()+RAND()+RAND()+RAND()+RAND()+RAND()+RAND()+RAND()+RAND()+RAND())-6))-1)+Real_MC_30Y!Q$58)</x:f>
        <x:v>1487655.4948199484</x:v>
      </x:c>
      <x:c r="R148" s="50" t="n">
        <x:f>MAX(0,Q148*(1+EXP((LN(1+Real_MC_30Y!$J$11)-0.5*Real_MC_30Y!$J$12^2)+Real_MC_30Y!$J$12*((RAND()+RAND()+RAND()+RAND()+RAND()+RAND()+RAND()+RAND()+RAND()+RAND()+RAND()+RAND())-6))-1)+Real_MC_30Y!R$58)</x:f>
        <x:v>1428011.2947720727</x:v>
      </x:c>
      <x:c r="S148" s="50" t="n">
        <x:f>MAX(0,R148*(1+EXP((LN(1+Real_MC_30Y!$J$11)-0.5*Real_MC_30Y!$J$12^2)+Real_MC_30Y!$J$12*((RAND()+RAND()+RAND()+RAND()+RAND()+RAND()+RAND()+RAND()+RAND()+RAND()+RAND()+RAND())-6))-1)+Real_MC_30Y!S$58)</x:f>
        <x:v>1683088.4570892325</x:v>
      </x:c>
      <x:c r="T148" s="50" t="n">
        <x:f>MAX(0,S148*(1+EXP((LN(1+Real_MC_30Y!$J$11)-0.5*Real_MC_30Y!$J$12^2)+Real_MC_30Y!$J$12*((RAND()+RAND()+RAND()+RAND()+RAND()+RAND()+RAND()+RAND()+RAND()+RAND()+RAND()+RAND())-6))-1)+Real_MC_30Y!T$58)</x:f>
        <x:v>2187058.3323832396</x:v>
      </x:c>
      <x:c r="U148" s="50" t="n">
        <x:f>MAX(0,T148*(1+EXP((LN(1+Real_MC_30Y!$J$11)-0.5*Real_MC_30Y!$J$12^2)+Real_MC_30Y!$J$12*((RAND()+RAND()+RAND()+RAND()+RAND()+RAND()+RAND()+RAND()+RAND()+RAND()+RAND()+RAND())-6))-1)+Real_MC_30Y!U$58)</x:f>
        <x:v>2983092.5822030706</x:v>
      </x:c>
      <x:c r="V148" s="50" t="n">
        <x:f>MAX(0,U148*(1+EXP((LN(1+Real_MC_30Y!$J$11)-0.5*Real_MC_30Y!$J$12^2)+Real_MC_30Y!$J$12*((RAND()+RAND()+RAND()+RAND()+RAND()+RAND()+RAND()+RAND()+RAND()+RAND()+RAND()+RAND())-6))-1)+Real_MC_30Y!V$58)</x:f>
        <x:v>3003421.5257747383</x:v>
      </x:c>
      <x:c r="W148" s="50" t="n">
        <x:f>MAX(0,V148*(1+EXP((LN(1+Real_MC_30Y!$J$11)-0.5*Real_MC_30Y!$J$12^2)+Real_MC_30Y!$J$12*((RAND()+RAND()+RAND()+RAND()+RAND()+RAND()+RAND()+RAND()+RAND()+RAND()+RAND()+RAND())-6))-1)+Real_MC_30Y!W$58)</x:f>
        <x:v>3089361.0738960486</x:v>
      </x:c>
      <x:c r="X148" s="50" t="n">
        <x:f>MAX(0,W148*(1+EXP((LN(1+Real_MC_30Y!$J$11)-0.5*Real_MC_30Y!$J$12^2)+Real_MC_30Y!$J$12*((RAND()+RAND()+RAND()+RAND()+RAND()+RAND()+RAND()+RAND()+RAND()+RAND()+RAND()+RAND())-6))-1)+Real_MC_30Y!X$58)</x:f>
        <x:v>2563941.6981653813</x:v>
      </x:c>
      <x:c r="Y148" s="50" t="n">
        <x:f>MAX(0,X148*(1+EXP((LN(1+Real_MC_30Y!$J$11)-0.5*Real_MC_30Y!$J$12^2)+Real_MC_30Y!$J$12*((RAND()+RAND()+RAND()+RAND()+RAND()+RAND()+RAND()+RAND()+RAND()+RAND()+RAND()+RAND())-6))-1)+Real_MC_30Y!Y$58)</x:f>
        <x:v>2373172.496774934</x:v>
      </x:c>
      <x:c r="Z148" s="50" t="n">
        <x:f>MAX(0,Y148*(1+EXP((LN(1+Real_MC_30Y!$J$11)-0.5*Real_MC_30Y!$J$12^2)+Real_MC_30Y!$J$12*((RAND()+RAND()+RAND()+RAND()+RAND()+RAND()+RAND()+RAND()+RAND()+RAND()+RAND()+RAND())-6))-1)+Real_MC_30Y!Z$58)</x:f>
        <x:v>2455654.50642044</x:v>
      </x:c>
      <x:c r="AA148" s="50" t="n">
        <x:f>MAX(0,Z148*(1+EXP((LN(1+Real_MC_30Y!$J$11)-0.5*Real_MC_30Y!$J$12^2)+Real_MC_30Y!$J$12*((RAND()+RAND()+RAND()+RAND()+RAND()+RAND()+RAND()+RAND()+RAND()+RAND()+RAND()+RAND())-6))-1)+Real_MC_30Y!AA$58)</x:f>
        <x:v>2469928.4875611905</x:v>
      </x:c>
      <x:c r="AB148" s="50" t="n">
        <x:f>MAX(0,AA148*(1+EXP((LN(1+Real_MC_30Y!$J$11)-0.5*Real_MC_30Y!$J$12^2)+Real_MC_30Y!$J$12*((RAND()+RAND()+RAND()+RAND()+RAND()+RAND()+RAND()+RAND()+RAND()+RAND()+RAND()+RAND())-6))-1)+Real_MC_30Y!AB$58)</x:f>
        <x:v>2290253.6729648877</x:v>
      </x:c>
      <x:c r="AC148" s="50" t="n">
        <x:f>MAX(0,AB148*(1+EXP((LN(1+Real_MC_30Y!$J$11)-0.5*Real_MC_30Y!$J$12^2)+Real_MC_30Y!$J$12*((RAND()+RAND()+RAND()+RAND()+RAND()+RAND()+RAND()+RAND()+RAND()+RAND()+RAND()+RAND())-6))-1)+Real_MC_30Y!AC$58)</x:f>
        <x:v>2480879.3490144685</x:v>
      </x:c>
      <x:c r="AD148" s="50" t="n">
        <x:f>MAX(0,AC148*(1+EXP((LN(1+Real_MC_30Y!$J$11)-0.5*Real_MC_30Y!$J$12^2)+Real_MC_30Y!$J$12*((RAND()+RAND()+RAND()+RAND()+RAND()+RAND()+RAND()+RAND()+RAND()+RAND()+RAND()+RAND())-6))-1)+Real_MC_30Y!AD$58)</x:f>
        <x:v>3114271.1762491087</x:v>
      </x:c>
      <x:c r="AE148" s="50" t="n">
        <x:f>MAX(0,AD148*(1+EXP((LN(1+Real_MC_30Y!$J$11)-0.5*Real_MC_30Y!$J$12^2)+Real_MC_30Y!$J$12*((RAND()+RAND()+RAND()+RAND()+RAND()+RAND()+RAND()+RAND()+RAND()+RAND()+RAND()+RAND())-6))-1)+Real_MC_30Y!AE$58)</x:f>
        <x:v>4999940.883858534</x:v>
      </x:c>
      <x:c r="AF148" s="50" t="n">
        <x:f>MAX(0,AE148*(1+EXP((LN(1+Real_MC_30Y!$J$11)-0.5*Real_MC_30Y!$J$12^2)+Real_MC_30Y!$J$12*((RAND()+RAND()+RAND()+RAND()+RAND()+RAND()+RAND()+RAND()+RAND()+RAND()+RAND()+RAND())-6))-1)+Real_MC_30Y!AF$58)</x:f>
        <x:v>6202968.400471169</x:v>
      </x:c>
    </x:row>
    <x:row r="149">
      <x:c r="A149">
        <x:v>145</x:v>
      </x:c>
      <x:c r="B149" s="50" t="n">
        <x:f>MAX(0,Liquidity_30Y!$C$14+Real_MC_30Y!B$57-Real_MC_30Y!B$56)</x:f>
        <x:v>1029031.25</x:v>
      </x:c>
      <x:c r="C149" s="50" t="n">
        <x:f>MAX(0,B149*(1+EXP((LN(1+Real_MC_30Y!$J$11)-0.5*Real_MC_30Y!$J$12^2)+Real_MC_30Y!$J$12*((RAND()+RAND()+RAND()+RAND()+RAND()+RAND()+RAND()+RAND()+RAND()+RAND()+RAND()+RAND())-6))-1)+Real_MC_30Y!C$58)</x:f>
        <x:v>1073125.7171702115</x:v>
      </x:c>
      <x:c r="D149" s="50" t="n">
        <x:f>MAX(0,C149*(1+EXP((LN(1+Real_MC_30Y!$J$11)-0.5*Real_MC_30Y!$J$12^2)+Real_MC_30Y!$J$12*((RAND()+RAND()+RAND()+RAND()+RAND()+RAND()+RAND()+RAND()+RAND()+RAND()+RAND()+RAND())-6))-1)+Real_MC_30Y!D$58)</x:f>
        <x:v>1019939.4633966645</x:v>
      </x:c>
      <x:c r="E149" s="50" t="n">
        <x:f>MAX(0,D149*(1+EXP((LN(1+Real_MC_30Y!$J$11)-0.5*Real_MC_30Y!$J$12^2)+Real_MC_30Y!$J$12*((RAND()+RAND()+RAND()+RAND()+RAND()+RAND()+RAND()+RAND()+RAND()+RAND()+RAND()+RAND())-6))-1)+Real_MC_30Y!E$58)</x:f>
        <x:v>966912.9916915963</x:v>
      </x:c>
      <x:c r="F149" s="50" t="n">
        <x:f>MAX(0,E149*(1+EXP((LN(1+Real_MC_30Y!$J$11)-0.5*Real_MC_30Y!$J$12^2)+Real_MC_30Y!$J$12*((RAND()+RAND()+RAND()+RAND()+RAND()+RAND()+RAND()+RAND()+RAND()+RAND()+RAND()+RAND())-6))-1)+Real_MC_30Y!F$58)</x:f>
        <x:v>1210708.141518482</x:v>
      </x:c>
      <x:c r="G149" s="50" t="n">
        <x:f>MAX(0,F149*(1+EXP((LN(1+Real_MC_30Y!$J$11)-0.5*Real_MC_30Y!$J$12^2)+Real_MC_30Y!$J$12*((RAND()+RAND()+RAND()+RAND()+RAND()+RAND()+RAND()+RAND()+RAND()+RAND()+RAND()+RAND())-6))-1)+Real_MC_30Y!G$58)</x:f>
        <x:v>1421235.1525957899</x:v>
      </x:c>
      <x:c r="H149" s="50" t="n">
        <x:f>MAX(0,G149*(1+EXP((LN(1+Real_MC_30Y!$J$11)-0.5*Real_MC_30Y!$J$12^2)+Real_MC_30Y!$J$12*((RAND()+RAND()+RAND()+RAND()+RAND()+RAND()+RAND()+RAND()+RAND()+RAND()+RAND()+RAND())-6))-1)+Real_MC_30Y!H$58)</x:f>
        <x:v>1597644.4519946263</x:v>
      </x:c>
      <x:c r="I149" s="50" t="n">
        <x:f>MAX(0,H149*(1+EXP((LN(1+Real_MC_30Y!$J$11)-0.5*Real_MC_30Y!$J$12^2)+Real_MC_30Y!$J$12*((RAND()+RAND()+RAND()+RAND()+RAND()+RAND()+RAND()+RAND()+RAND()+RAND()+RAND()+RAND())-6))-1)+Real_MC_30Y!I$58)</x:f>
        <x:v>1652044.0433421787</x:v>
      </x:c>
      <x:c r="J149" s="50" t="n">
        <x:f>MAX(0,I149*(1+EXP((LN(1+Real_MC_30Y!$J$11)-0.5*Real_MC_30Y!$J$12^2)+Real_MC_30Y!$J$12*((RAND()+RAND()+RAND()+RAND()+RAND()+RAND()+RAND()+RAND()+RAND()+RAND()+RAND()+RAND())-6))-1)+Real_MC_30Y!J$58)</x:f>
        <x:v>1934395.221620216</x:v>
      </x:c>
      <x:c r="K149" s="50" t="n">
        <x:f>MAX(0,J149*(1+EXP((LN(1+Real_MC_30Y!$J$11)-0.5*Real_MC_30Y!$J$12^2)+Real_MC_30Y!$J$12*((RAND()+RAND()+RAND()+RAND()+RAND()+RAND()+RAND()+RAND()+RAND()+RAND()+RAND()+RAND())-6))-1)+Real_MC_30Y!K$58)</x:f>
        <x:v>2149470.8293033903</x:v>
      </x:c>
      <x:c r="L149" s="50" t="n">
        <x:f>MAX(0,K149*(1+EXP((LN(1+Real_MC_30Y!$J$11)-0.5*Real_MC_30Y!$J$12^2)+Real_MC_30Y!$J$12*((RAND()+RAND()+RAND()+RAND()+RAND()+RAND()+RAND()+RAND()+RAND()+RAND()+RAND()+RAND())-6))-1)+Real_MC_30Y!L$58)</x:f>
        <x:v>2127043.0364596704</x:v>
      </x:c>
      <x:c r="M149" s="50" t="n">
        <x:f>MAX(0,L149*(1+EXP((LN(1+Real_MC_30Y!$J$11)-0.5*Real_MC_30Y!$J$12^2)+Real_MC_30Y!$J$12*((RAND()+RAND()+RAND()+RAND()+RAND()+RAND()+RAND()+RAND()+RAND()+RAND()+RAND()+RAND())-6))-1)+Real_MC_30Y!M$58)</x:f>
        <x:v>2463756.781776223</x:v>
      </x:c>
      <x:c r="N149" s="50" t="n">
        <x:f>MAX(0,M149*(1+EXP((LN(1+Real_MC_30Y!$J$11)-0.5*Real_MC_30Y!$J$12^2)+Real_MC_30Y!$J$12*((RAND()+RAND()+RAND()+RAND()+RAND()+RAND()+RAND()+RAND()+RAND()+RAND()+RAND()+RAND())-6))-1)+Real_MC_30Y!N$58)</x:f>
        <x:v>2809027.100969137</x:v>
      </x:c>
      <x:c r="O149" s="50" t="n">
        <x:f>MAX(0,N149*(1+EXP((LN(1+Real_MC_30Y!$J$11)-0.5*Real_MC_30Y!$J$12^2)+Real_MC_30Y!$J$12*((RAND()+RAND()+RAND()+RAND()+RAND()+RAND()+RAND()+RAND()+RAND()+RAND()+RAND()+RAND())-6))-1)+Real_MC_30Y!O$58)</x:f>
        <x:v>2882216.3240177636</x:v>
      </x:c>
      <x:c r="P149" s="50" t="n">
        <x:f>MAX(0,O149*(1+EXP((LN(1+Real_MC_30Y!$J$11)-0.5*Real_MC_30Y!$J$12^2)+Real_MC_30Y!$J$12*((RAND()+RAND()+RAND()+RAND()+RAND()+RAND()+RAND()+RAND()+RAND()+RAND()+RAND()+RAND())-6))-1)+Real_MC_30Y!P$58)</x:f>
        <x:v>3425049.0943282824</x:v>
      </x:c>
      <x:c r="Q149" s="50" t="n">
        <x:f>MAX(0,P149*(1+EXP((LN(1+Real_MC_30Y!$J$11)-0.5*Real_MC_30Y!$J$12^2)+Real_MC_30Y!$J$12*((RAND()+RAND()+RAND()+RAND()+RAND()+RAND()+RAND()+RAND()+RAND()+RAND()+RAND()+RAND())-6))-1)+Real_MC_30Y!Q$58)</x:f>
        <x:v>2593130.879745092</x:v>
      </x:c>
      <x:c r="R149" s="50" t="n">
        <x:f>MAX(0,Q149*(1+EXP((LN(1+Real_MC_30Y!$J$11)-0.5*Real_MC_30Y!$J$12^2)+Real_MC_30Y!$J$12*((RAND()+RAND()+RAND()+RAND()+RAND()+RAND()+RAND()+RAND()+RAND()+RAND()+RAND()+RAND())-6))-1)+Real_MC_30Y!R$58)</x:f>
        <x:v>2904963.504475538</x:v>
      </x:c>
      <x:c r="S149" s="50" t="n">
        <x:f>MAX(0,R149*(1+EXP((LN(1+Real_MC_30Y!$J$11)-0.5*Real_MC_30Y!$J$12^2)+Real_MC_30Y!$J$12*((RAND()+RAND()+RAND()+RAND()+RAND()+RAND()+RAND()+RAND()+RAND()+RAND()+RAND()+RAND())-6))-1)+Real_MC_30Y!S$58)</x:f>
        <x:v>3181156.2173542655</x:v>
      </x:c>
      <x:c r="T149" s="50" t="n">
        <x:f>MAX(0,S149*(1+EXP((LN(1+Real_MC_30Y!$J$11)-0.5*Real_MC_30Y!$J$12^2)+Real_MC_30Y!$J$12*((RAND()+RAND()+RAND()+RAND()+RAND()+RAND()+RAND()+RAND()+RAND()+RAND()+RAND()+RAND())-6))-1)+Real_MC_30Y!T$58)</x:f>
        <x:v>3800973.194197026</x:v>
      </x:c>
      <x:c r="U149" s="50" t="n">
        <x:f>MAX(0,T149*(1+EXP((LN(1+Real_MC_30Y!$J$11)-0.5*Real_MC_30Y!$J$12^2)+Real_MC_30Y!$J$12*((RAND()+RAND()+RAND()+RAND()+RAND()+RAND()+RAND()+RAND()+RAND()+RAND()+RAND()+RAND())-6))-1)+Real_MC_30Y!U$58)</x:f>
        <x:v>4796917.002528773</x:v>
      </x:c>
      <x:c r="V149" s="50" t="n">
        <x:f>MAX(0,U149*(1+EXP((LN(1+Real_MC_30Y!$J$11)-0.5*Real_MC_30Y!$J$12^2)+Real_MC_30Y!$J$12*((RAND()+RAND()+RAND()+RAND()+RAND()+RAND()+RAND()+RAND()+RAND()+RAND()+RAND()+RAND())-6))-1)+Real_MC_30Y!V$58)</x:f>
        <x:v>4338267.974123893</x:v>
      </x:c>
      <x:c r="W149" s="50" t="n">
        <x:f>MAX(0,V149*(1+EXP((LN(1+Real_MC_30Y!$J$11)-0.5*Real_MC_30Y!$J$12^2)+Real_MC_30Y!$J$12*((RAND()+RAND()+RAND()+RAND()+RAND()+RAND()+RAND()+RAND()+RAND()+RAND()+RAND()+RAND())-6))-1)+Real_MC_30Y!W$58)</x:f>
        <x:v>4627606.248875338</x:v>
      </x:c>
      <x:c r="X149" s="50" t="n">
        <x:f>MAX(0,W149*(1+EXP((LN(1+Real_MC_30Y!$J$11)-0.5*Real_MC_30Y!$J$12^2)+Real_MC_30Y!$J$12*((RAND()+RAND()+RAND()+RAND()+RAND()+RAND()+RAND()+RAND()+RAND()+RAND()+RAND()+RAND())-6))-1)+Real_MC_30Y!X$58)</x:f>
        <x:v>6033852.889724844</x:v>
      </x:c>
      <x:c r="Y149" s="50" t="n">
        <x:f>MAX(0,X149*(1+EXP((LN(1+Real_MC_30Y!$J$11)-0.5*Real_MC_30Y!$J$12^2)+Real_MC_30Y!$J$12*((RAND()+RAND()+RAND()+RAND()+RAND()+RAND()+RAND()+RAND()+RAND()+RAND()+RAND()+RAND())-6))-1)+Real_MC_30Y!Y$58)</x:f>
        <x:v>6781764.764525211</x:v>
      </x:c>
      <x:c r="Z149" s="50" t="n">
        <x:f>MAX(0,Y149*(1+EXP((LN(1+Real_MC_30Y!$J$11)-0.5*Real_MC_30Y!$J$12^2)+Real_MC_30Y!$J$12*((RAND()+RAND()+RAND()+RAND()+RAND()+RAND()+RAND()+RAND()+RAND()+RAND()+RAND()+RAND())-6))-1)+Real_MC_30Y!Z$58)</x:f>
        <x:v>8065695.575603315</x:v>
      </x:c>
      <x:c r="AA149" s="50" t="n">
        <x:f>MAX(0,Z149*(1+EXP((LN(1+Real_MC_30Y!$J$11)-0.5*Real_MC_30Y!$J$12^2)+Real_MC_30Y!$J$12*((RAND()+RAND()+RAND()+RAND()+RAND()+RAND()+RAND()+RAND()+RAND()+RAND()+RAND()+RAND())-6))-1)+Real_MC_30Y!AA$58)</x:f>
        <x:v>8467758.791723153</x:v>
      </x:c>
      <x:c r="AB149" s="50" t="n">
        <x:f>MAX(0,AA149*(1+EXP((LN(1+Real_MC_30Y!$J$11)-0.5*Real_MC_30Y!$J$12^2)+Real_MC_30Y!$J$12*((RAND()+RAND()+RAND()+RAND()+RAND()+RAND()+RAND()+RAND()+RAND()+RAND()+RAND()+RAND())-6))-1)+Real_MC_30Y!AB$58)</x:f>
        <x:v>8914055.563277747</x:v>
      </x:c>
      <x:c r="AC149" s="50" t="n">
        <x:f>MAX(0,AB149*(1+EXP((LN(1+Real_MC_30Y!$J$11)-0.5*Real_MC_30Y!$J$12^2)+Real_MC_30Y!$J$12*((RAND()+RAND()+RAND()+RAND()+RAND()+RAND()+RAND()+RAND()+RAND()+RAND()+RAND()+RAND())-6))-1)+Real_MC_30Y!AC$58)</x:f>
        <x:v>6686841.642502926</x:v>
      </x:c>
      <x:c r="AD149" s="50" t="n">
        <x:f>MAX(0,AC149*(1+EXP((LN(1+Real_MC_30Y!$J$11)-0.5*Real_MC_30Y!$J$12^2)+Real_MC_30Y!$J$12*((RAND()+RAND()+RAND()+RAND()+RAND()+RAND()+RAND()+RAND()+RAND()+RAND()+RAND()+RAND())-6))-1)+Real_MC_30Y!AD$58)</x:f>
        <x:v>7727120.653542643</x:v>
      </x:c>
      <x:c r="AE149" s="50" t="n">
        <x:f>MAX(0,AD149*(1+EXP((LN(1+Real_MC_30Y!$J$11)-0.5*Real_MC_30Y!$J$12^2)+Real_MC_30Y!$J$12*((RAND()+RAND()+RAND()+RAND()+RAND()+RAND()+RAND()+RAND()+RAND()+RAND()+RAND()+RAND())-6))-1)+Real_MC_30Y!AE$58)</x:f>
        <x:v>8291174.533279661</x:v>
      </x:c>
      <x:c r="AF149" s="50" t="n">
        <x:f>MAX(0,AE149*(1+EXP((LN(1+Real_MC_30Y!$J$11)-0.5*Real_MC_30Y!$J$12^2)+Real_MC_30Y!$J$12*((RAND()+RAND()+RAND()+RAND()+RAND()+RAND()+RAND()+RAND()+RAND()+RAND()+RAND()+RAND())-6))-1)+Real_MC_30Y!AF$58)</x:f>
        <x:v>8540575.952719506</x:v>
      </x:c>
    </x:row>
    <x:row r="150">
      <x:c r="A150">
        <x:v>146</x:v>
      </x:c>
      <x:c r="B150" s="50" t="n">
        <x:f>MAX(0,Liquidity_30Y!$C$14+Real_MC_30Y!B$57-Real_MC_30Y!B$56)</x:f>
        <x:v>1029031.25</x:v>
      </x:c>
      <x:c r="C150" s="50" t="n">
        <x:f>MAX(0,B150*(1+EXP((LN(1+Real_MC_30Y!$J$11)-0.5*Real_MC_30Y!$J$12^2)+Real_MC_30Y!$J$12*((RAND()+RAND()+RAND()+RAND()+RAND()+RAND()+RAND()+RAND()+RAND()+RAND()+RAND()+RAND())-6))-1)+Real_MC_30Y!C$58)</x:f>
        <x:v>979903.8675823625</x:v>
      </x:c>
      <x:c r="D150" s="50" t="n">
        <x:f>MAX(0,C150*(1+EXP((LN(1+Real_MC_30Y!$J$11)-0.5*Real_MC_30Y!$J$12^2)+Real_MC_30Y!$J$12*((RAND()+RAND()+RAND()+RAND()+RAND()+RAND()+RAND()+RAND()+RAND()+RAND()+RAND()+RAND())-6))-1)+Real_MC_30Y!D$58)</x:f>
        <x:v>1182747.926318004</x:v>
      </x:c>
      <x:c r="E150" s="50" t="n">
        <x:f>MAX(0,D150*(1+EXP((LN(1+Real_MC_30Y!$J$11)-0.5*Real_MC_30Y!$J$12^2)+Real_MC_30Y!$J$12*((RAND()+RAND()+RAND()+RAND()+RAND()+RAND()+RAND()+RAND()+RAND()+RAND()+RAND()+RAND())-6))-1)+Real_MC_30Y!E$58)</x:f>
        <x:v>1685293.5811111473</x:v>
      </x:c>
      <x:c r="F150" s="50" t="n">
        <x:f>MAX(0,E150*(1+EXP((LN(1+Real_MC_30Y!$J$11)-0.5*Real_MC_30Y!$J$12^2)+Real_MC_30Y!$J$12*((RAND()+RAND()+RAND()+RAND()+RAND()+RAND()+RAND()+RAND()+RAND()+RAND()+RAND()+RAND())-6))-1)+Real_MC_30Y!F$58)</x:f>
        <x:v>1834719.2490627314</x:v>
      </x:c>
      <x:c r="G150" s="50" t="n">
        <x:f>MAX(0,F150*(1+EXP((LN(1+Real_MC_30Y!$J$11)-0.5*Real_MC_30Y!$J$12^2)+Real_MC_30Y!$J$12*((RAND()+RAND()+RAND()+RAND()+RAND()+RAND()+RAND()+RAND()+RAND()+RAND()+RAND()+RAND())-6))-1)+Real_MC_30Y!G$58)</x:f>
        <x:v>2220700.883496342</x:v>
      </x:c>
      <x:c r="H150" s="50" t="n">
        <x:f>MAX(0,G150*(1+EXP((LN(1+Real_MC_30Y!$J$11)-0.5*Real_MC_30Y!$J$12^2)+Real_MC_30Y!$J$12*((RAND()+RAND()+RAND()+RAND()+RAND()+RAND()+RAND()+RAND()+RAND()+RAND()+RAND()+RAND())-6))-1)+Real_MC_30Y!H$58)</x:f>
        <x:v>2258386.2676933813</x:v>
      </x:c>
      <x:c r="I150" s="50" t="n">
        <x:f>MAX(0,H150*(1+EXP((LN(1+Real_MC_30Y!$J$11)-0.5*Real_MC_30Y!$J$12^2)+Real_MC_30Y!$J$12*((RAND()+RAND()+RAND()+RAND()+RAND()+RAND()+RAND()+RAND()+RAND()+RAND()+RAND()+RAND())-6))-1)+Real_MC_30Y!I$58)</x:f>
        <x:v>2019360.6177856321</x:v>
      </x:c>
      <x:c r="J150" s="50" t="n">
        <x:f>MAX(0,I150*(1+EXP((LN(1+Real_MC_30Y!$J$11)-0.5*Real_MC_30Y!$J$12^2)+Real_MC_30Y!$J$12*((RAND()+RAND()+RAND()+RAND()+RAND()+RAND()+RAND()+RAND()+RAND()+RAND()+RAND()+RAND())-6))-1)+Real_MC_30Y!J$58)</x:f>
        <x:v>1759925.67279123</x:v>
      </x:c>
      <x:c r="K150" s="50" t="n">
        <x:f>MAX(0,J150*(1+EXP((LN(1+Real_MC_30Y!$J$11)-0.5*Real_MC_30Y!$J$12^2)+Real_MC_30Y!$J$12*((RAND()+RAND()+RAND()+RAND()+RAND()+RAND()+RAND()+RAND()+RAND()+RAND()+RAND()+RAND())-6))-1)+Real_MC_30Y!K$58)</x:f>
        <x:v>1608672.1468761358</x:v>
      </x:c>
      <x:c r="L150" s="50" t="n">
        <x:f>MAX(0,K150*(1+EXP((LN(1+Real_MC_30Y!$J$11)-0.5*Real_MC_30Y!$J$12^2)+Real_MC_30Y!$J$12*((RAND()+RAND()+RAND()+RAND()+RAND()+RAND()+RAND()+RAND()+RAND()+RAND()+RAND()+RAND())-6))-1)+Real_MC_30Y!L$58)</x:f>
        <x:v>1804848.7268804447</x:v>
      </x:c>
      <x:c r="M150" s="50" t="n">
        <x:f>MAX(0,L150*(1+EXP((LN(1+Real_MC_30Y!$J$11)-0.5*Real_MC_30Y!$J$12^2)+Real_MC_30Y!$J$12*((RAND()+RAND()+RAND()+RAND()+RAND()+RAND()+RAND()+RAND()+RAND()+RAND()+RAND()+RAND())-6))-1)+Real_MC_30Y!M$58)</x:f>
        <x:v>2204268.7533210763</x:v>
      </x:c>
      <x:c r="N150" s="50" t="n">
        <x:f>MAX(0,M150*(1+EXP((LN(1+Real_MC_30Y!$J$11)-0.5*Real_MC_30Y!$J$12^2)+Real_MC_30Y!$J$12*((RAND()+RAND()+RAND()+RAND()+RAND()+RAND()+RAND()+RAND()+RAND()+RAND()+RAND()+RAND())-6))-1)+Real_MC_30Y!N$58)</x:f>
        <x:v>2518174.6425128398</x:v>
      </x:c>
      <x:c r="O150" s="50" t="n">
        <x:f>MAX(0,N150*(1+EXP((LN(1+Real_MC_30Y!$J$11)-0.5*Real_MC_30Y!$J$12^2)+Real_MC_30Y!$J$12*((RAND()+RAND()+RAND()+RAND()+RAND()+RAND()+RAND()+RAND()+RAND()+RAND()+RAND()+RAND())-6))-1)+Real_MC_30Y!O$58)</x:f>
        <x:v>2662353.124489857</x:v>
      </x:c>
      <x:c r="P150" s="50" t="n">
        <x:f>MAX(0,O150*(1+EXP((LN(1+Real_MC_30Y!$J$11)-0.5*Real_MC_30Y!$J$12^2)+Real_MC_30Y!$J$12*((RAND()+RAND()+RAND()+RAND()+RAND()+RAND()+RAND()+RAND()+RAND()+RAND()+RAND()+RAND())-6))-1)+Real_MC_30Y!P$58)</x:f>
        <x:v>2937773.2454324323</x:v>
      </x:c>
      <x:c r="Q150" s="50" t="n">
        <x:f>MAX(0,P150*(1+EXP((LN(1+Real_MC_30Y!$J$11)-0.5*Real_MC_30Y!$J$12^2)+Real_MC_30Y!$J$12*((RAND()+RAND()+RAND()+RAND()+RAND()+RAND()+RAND()+RAND()+RAND()+RAND()+RAND()+RAND())-6))-1)+Real_MC_30Y!Q$58)</x:f>
        <x:v>2267563.902663266</x:v>
      </x:c>
      <x:c r="R150" s="50" t="n">
        <x:f>MAX(0,Q150*(1+EXP((LN(1+Real_MC_30Y!$J$11)-0.5*Real_MC_30Y!$J$12^2)+Real_MC_30Y!$J$12*((RAND()+RAND()+RAND()+RAND()+RAND()+RAND()+RAND()+RAND()+RAND()+RAND()+RAND()+RAND())-6))-1)+Real_MC_30Y!R$58)</x:f>
        <x:v>2101841.5788757624</x:v>
      </x:c>
      <x:c r="S150" s="50" t="n">
        <x:f>MAX(0,R150*(1+EXP((LN(1+Real_MC_30Y!$J$11)-0.5*Real_MC_30Y!$J$12^2)+Real_MC_30Y!$J$12*((RAND()+RAND()+RAND()+RAND()+RAND()+RAND()+RAND()+RAND()+RAND()+RAND()+RAND()+RAND())-6))-1)+Real_MC_30Y!S$58)</x:f>
        <x:v>2481874.346229294</x:v>
      </x:c>
      <x:c r="T150" s="50" t="n">
        <x:f>MAX(0,S150*(1+EXP((LN(1+Real_MC_30Y!$J$11)-0.5*Real_MC_30Y!$J$12^2)+Real_MC_30Y!$J$12*((RAND()+RAND()+RAND()+RAND()+RAND()+RAND()+RAND()+RAND()+RAND()+RAND()+RAND()+RAND())-6))-1)+Real_MC_30Y!T$58)</x:f>
        <x:v>2565694.588209205</x:v>
      </x:c>
      <x:c r="U150" s="50" t="n">
        <x:f>MAX(0,T150*(1+EXP((LN(1+Real_MC_30Y!$J$11)-0.5*Real_MC_30Y!$J$12^2)+Real_MC_30Y!$J$12*((RAND()+RAND()+RAND()+RAND()+RAND()+RAND()+RAND()+RAND()+RAND()+RAND()+RAND()+RAND())-6))-1)+Real_MC_30Y!U$58)</x:f>
        <x:v>2471014.806137664</x:v>
      </x:c>
      <x:c r="V150" s="50" t="n">
        <x:f>MAX(0,U150*(1+EXP((LN(1+Real_MC_30Y!$J$11)-0.5*Real_MC_30Y!$J$12^2)+Real_MC_30Y!$J$12*((RAND()+RAND()+RAND()+RAND()+RAND()+RAND()+RAND()+RAND()+RAND()+RAND()+RAND()+RAND())-6))-1)+Real_MC_30Y!V$58)</x:f>
        <x:v>2396668.680503741</x:v>
      </x:c>
      <x:c r="W150" s="50" t="n">
        <x:f>MAX(0,V150*(1+EXP((LN(1+Real_MC_30Y!$J$11)-0.5*Real_MC_30Y!$J$12^2)+Real_MC_30Y!$J$12*((RAND()+RAND()+RAND()+RAND()+RAND()+RAND()+RAND()+RAND()+RAND()+RAND()+RAND()+RAND())-6))-1)+Real_MC_30Y!W$58)</x:f>
        <x:v>2158917.016435449</x:v>
      </x:c>
      <x:c r="X150" s="50" t="n">
        <x:f>MAX(0,W150*(1+EXP((LN(1+Real_MC_30Y!$J$11)-0.5*Real_MC_30Y!$J$12^2)+Real_MC_30Y!$J$12*((RAND()+RAND()+RAND()+RAND()+RAND()+RAND()+RAND()+RAND()+RAND()+RAND()+RAND()+RAND())-6))-1)+Real_MC_30Y!X$58)</x:f>
        <x:v>2520394.2967758495</x:v>
      </x:c>
      <x:c r="Y150" s="50" t="n">
        <x:f>MAX(0,X150*(1+EXP((LN(1+Real_MC_30Y!$J$11)-0.5*Real_MC_30Y!$J$12^2)+Real_MC_30Y!$J$12*((RAND()+RAND()+RAND()+RAND()+RAND()+RAND()+RAND()+RAND()+RAND()+RAND()+RAND()+RAND())-6))-1)+Real_MC_30Y!Y$58)</x:f>
        <x:v>2577260.5927666137</x:v>
      </x:c>
      <x:c r="Z150" s="50" t="n">
        <x:f>MAX(0,Y150*(1+EXP((LN(1+Real_MC_30Y!$J$11)-0.5*Real_MC_30Y!$J$12^2)+Real_MC_30Y!$J$12*((RAND()+RAND()+RAND()+RAND()+RAND()+RAND()+RAND()+RAND()+RAND()+RAND()+RAND()+RAND())-6))-1)+Real_MC_30Y!Z$58)</x:f>
        <x:v>2161361.7197034815</x:v>
      </x:c>
      <x:c r="AA150" s="50" t="n">
        <x:f>MAX(0,Z150*(1+EXP((LN(1+Real_MC_30Y!$J$11)-0.5*Real_MC_30Y!$J$12^2)+Real_MC_30Y!$J$12*((RAND()+RAND()+RAND()+RAND()+RAND()+RAND()+RAND()+RAND()+RAND()+RAND()+RAND()+RAND())-6))-1)+Real_MC_30Y!AA$58)</x:f>
        <x:v>1630163.7592975816</x:v>
      </x:c>
      <x:c r="AB150" s="50" t="n">
        <x:f>MAX(0,AA150*(1+EXP((LN(1+Real_MC_30Y!$J$11)-0.5*Real_MC_30Y!$J$12^2)+Real_MC_30Y!$J$12*((RAND()+RAND()+RAND()+RAND()+RAND()+RAND()+RAND()+RAND()+RAND()+RAND()+RAND()+RAND())-6))-1)+Real_MC_30Y!AB$58)</x:f>
        <x:v>1340041.3242682891</x:v>
      </x:c>
      <x:c r="AC150" s="50" t="n">
        <x:f>MAX(0,AB150*(1+EXP((LN(1+Real_MC_30Y!$J$11)-0.5*Real_MC_30Y!$J$12^2)+Real_MC_30Y!$J$12*((RAND()+RAND()+RAND()+RAND()+RAND()+RAND()+RAND()+RAND()+RAND()+RAND()+RAND()+RAND())-6))-1)+Real_MC_30Y!AC$58)</x:f>
        <x:v>2070110.215208907</x:v>
      </x:c>
      <x:c r="AD150" s="50" t="n">
        <x:f>MAX(0,AC150*(1+EXP((LN(1+Real_MC_30Y!$J$11)-0.5*Real_MC_30Y!$J$12^2)+Real_MC_30Y!$J$12*((RAND()+RAND()+RAND()+RAND()+RAND()+RAND()+RAND()+RAND()+RAND()+RAND()+RAND()+RAND())-6))-1)+Real_MC_30Y!AD$58)</x:f>
        <x:v>2089257.6591694476</x:v>
      </x:c>
      <x:c r="AE150" s="50" t="n">
        <x:f>MAX(0,AD150*(1+EXP((LN(1+Real_MC_30Y!$J$11)-0.5*Real_MC_30Y!$J$12^2)+Real_MC_30Y!$J$12*((RAND()+RAND()+RAND()+RAND()+RAND()+RAND()+RAND()+RAND()+RAND()+RAND()+RAND()+RAND())-6))-1)+Real_MC_30Y!AE$58)</x:f>
        <x:v>2867157.295484273</x:v>
      </x:c>
      <x:c r="AF150" s="50" t="n">
        <x:f>MAX(0,AE150*(1+EXP((LN(1+Real_MC_30Y!$J$11)-0.5*Real_MC_30Y!$J$12^2)+Real_MC_30Y!$J$12*((RAND()+RAND()+RAND()+RAND()+RAND()+RAND()+RAND()+RAND()+RAND()+RAND()+RAND()+RAND())-6))-1)+Real_MC_30Y!AF$58)</x:f>
        <x:v>2491437.7232416887</x:v>
      </x:c>
    </x:row>
    <x:row r="151">
      <x:c r="A151">
        <x:v>147</x:v>
      </x:c>
      <x:c r="B151" s="50" t="n">
        <x:f>MAX(0,Liquidity_30Y!$C$14+Real_MC_30Y!B$57-Real_MC_30Y!B$56)</x:f>
        <x:v>1029031.25</x:v>
      </x:c>
      <x:c r="C151" s="50" t="n">
        <x:f>MAX(0,B151*(1+EXP((LN(1+Real_MC_30Y!$J$11)-0.5*Real_MC_30Y!$J$12^2)+Real_MC_30Y!$J$12*((RAND()+RAND()+RAND()+RAND()+RAND()+RAND()+RAND()+RAND()+RAND()+RAND()+RAND()+RAND())-6))-1)+Real_MC_30Y!C$58)</x:f>
        <x:v>934166.8496195485</x:v>
      </x:c>
      <x:c r="D151" s="50" t="n">
        <x:f>MAX(0,C151*(1+EXP((LN(1+Real_MC_30Y!$J$11)-0.5*Real_MC_30Y!$J$12^2)+Real_MC_30Y!$J$12*((RAND()+RAND()+RAND()+RAND()+RAND()+RAND()+RAND()+RAND()+RAND()+RAND()+RAND()+RAND())-6))-1)+Real_MC_30Y!D$58)</x:f>
        <x:v>643146.0599323816</x:v>
      </x:c>
      <x:c r="E151" s="50" t="n">
        <x:f>MAX(0,D151*(1+EXP((LN(1+Real_MC_30Y!$J$11)-0.5*Real_MC_30Y!$J$12^2)+Real_MC_30Y!$J$12*((RAND()+RAND()+RAND()+RAND()+RAND()+RAND()+RAND()+RAND()+RAND()+RAND()+RAND()+RAND())-6))-1)+Real_MC_30Y!E$58)</x:f>
        <x:v>519856.0715547175</x:v>
      </x:c>
      <x:c r="F151" s="50" t="n">
        <x:f>MAX(0,E151*(1+EXP((LN(1+Real_MC_30Y!$J$11)-0.5*Real_MC_30Y!$J$12^2)+Real_MC_30Y!$J$12*((RAND()+RAND()+RAND()+RAND()+RAND()+RAND()+RAND()+RAND()+RAND()+RAND()+RAND()+RAND())-6))-1)+Real_MC_30Y!F$58)</x:f>
        <x:v>398678.44726018584</x:v>
      </x:c>
      <x:c r="G151" s="50" t="n">
        <x:f>MAX(0,F151*(1+EXP((LN(1+Real_MC_30Y!$J$11)-0.5*Real_MC_30Y!$J$12^2)+Real_MC_30Y!$J$12*((RAND()+RAND()+RAND()+RAND()+RAND()+RAND()+RAND()+RAND()+RAND()+RAND()+RAND()+RAND())-6))-1)+Real_MC_30Y!G$58)</x:f>
        <x:v>426685.0008365674</x:v>
      </x:c>
      <x:c r="H151" s="50" t="n">
        <x:f>MAX(0,G151*(1+EXP((LN(1+Real_MC_30Y!$J$11)-0.5*Real_MC_30Y!$J$12^2)+Real_MC_30Y!$J$12*((RAND()+RAND()+RAND()+RAND()+RAND()+RAND()+RAND()+RAND()+RAND()+RAND()+RAND()+RAND())-6))-1)+Real_MC_30Y!H$58)</x:f>
        <x:v>437370.1871126512</x:v>
      </x:c>
      <x:c r="I151" s="50" t="n">
        <x:f>MAX(0,H151*(1+EXP((LN(1+Real_MC_30Y!$J$11)-0.5*Real_MC_30Y!$J$12^2)+Real_MC_30Y!$J$12*((RAND()+RAND()+RAND()+RAND()+RAND()+RAND()+RAND()+RAND()+RAND()+RAND()+RAND()+RAND())-6))-1)+Real_MC_30Y!I$58)</x:f>
        <x:v>435437.6622286426</x:v>
      </x:c>
      <x:c r="J151" s="50" t="n">
        <x:f>MAX(0,I151*(1+EXP((LN(1+Real_MC_30Y!$J$11)-0.5*Real_MC_30Y!$J$12^2)+Real_MC_30Y!$J$12*((RAND()+RAND()+RAND()+RAND()+RAND()+RAND()+RAND()+RAND()+RAND()+RAND()+RAND()+RAND())-6))-1)+Real_MC_30Y!J$58)</x:f>
        <x:v>413775.35088168125</x:v>
      </x:c>
      <x:c r="K151" s="50" t="n">
        <x:f>MAX(0,J151*(1+EXP((LN(1+Real_MC_30Y!$J$11)-0.5*Real_MC_30Y!$J$12^2)+Real_MC_30Y!$J$12*((RAND()+RAND()+RAND()+RAND()+RAND()+RAND()+RAND()+RAND()+RAND()+RAND()+RAND()+RAND())-6))-1)+Real_MC_30Y!K$58)</x:f>
        <x:v>333199.4949306593</x:v>
      </x:c>
      <x:c r="L151" s="50" t="n">
        <x:f>MAX(0,K151*(1+EXP((LN(1+Real_MC_30Y!$J$11)-0.5*Real_MC_30Y!$J$12^2)+Real_MC_30Y!$J$12*((RAND()+RAND()+RAND()+RAND()+RAND()+RAND()+RAND()+RAND()+RAND()+RAND()+RAND()+RAND())-6))-1)+Real_MC_30Y!L$58)</x:f>
        <x:v>359258.24813665886</x:v>
      </x:c>
      <x:c r="M151" s="50" t="n">
        <x:f>MAX(0,L151*(1+EXP((LN(1+Real_MC_30Y!$J$11)-0.5*Real_MC_30Y!$J$12^2)+Real_MC_30Y!$J$12*((RAND()+RAND()+RAND()+RAND()+RAND()+RAND()+RAND()+RAND()+RAND()+RAND()+RAND()+RAND())-6))-1)+Real_MC_30Y!M$58)</x:f>
        <x:v>359251.0731240768</x:v>
      </x:c>
      <x:c r="N151" s="50" t="n">
        <x:f>MAX(0,M151*(1+EXP((LN(1+Real_MC_30Y!$J$11)-0.5*Real_MC_30Y!$J$12^2)+Real_MC_30Y!$J$12*((RAND()+RAND()+RAND()+RAND()+RAND()+RAND()+RAND()+RAND()+RAND()+RAND()+RAND()+RAND())-6))-1)+Real_MC_30Y!N$58)</x:f>
        <x:v>378822.0359970173</x:v>
      </x:c>
      <x:c r="O151" s="50" t="n">
        <x:f>MAX(0,N151*(1+EXP((LN(1+Real_MC_30Y!$J$11)-0.5*Real_MC_30Y!$J$12^2)+Real_MC_30Y!$J$12*((RAND()+RAND()+RAND()+RAND()+RAND()+RAND()+RAND()+RAND()+RAND()+RAND()+RAND()+RAND())-6))-1)+Real_MC_30Y!O$58)</x:f>
        <x:v>342235.20182540163</x:v>
      </x:c>
      <x:c r="P151" s="50" t="n">
        <x:f>MAX(0,O151*(1+EXP((LN(1+Real_MC_30Y!$J$11)-0.5*Real_MC_30Y!$J$12^2)+Real_MC_30Y!$J$12*((RAND()+RAND()+RAND()+RAND()+RAND()+RAND()+RAND()+RAND()+RAND()+RAND()+RAND()+RAND())-6))-1)+Real_MC_30Y!P$58)</x:f>
        <x:v>327026.04625509784</x:v>
      </x:c>
      <x:c r="Q151" s="50" t="n">
        <x:f>MAX(0,P151*(1+EXP((LN(1+Real_MC_30Y!$J$11)-0.5*Real_MC_30Y!$J$12^2)+Real_MC_30Y!$J$12*((RAND()+RAND()+RAND()+RAND()+RAND()+RAND()+RAND()+RAND()+RAND()+RAND()+RAND()+RAND())-6))-1)+Real_MC_30Y!Q$58)</x:f>
        <x:v>356230.788238511</x:v>
      </x:c>
      <x:c r="R151" s="50" t="n">
        <x:f>MAX(0,Q151*(1+EXP((LN(1+Real_MC_30Y!$J$11)-0.5*Real_MC_30Y!$J$12^2)+Real_MC_30Y!$J$12*((RAND()+RAND()+RAND()+RAND()+RAND()+RAND()+RAND()+RAND()+RAND()+RAND()+RAND()+RAND())-6))-1)+Real_MC_30Y!R$58)</x:f>
        <x:v>429601.56628970115</x:v>
      </x:c>
      <x:c r="S151" s="50" t="n">
        <x:f>MAX(0,R151*(1+EXP((LN(1+Real_MC_30Y!$J$11)-0.5*Real_MC_30Y!$J$12^2)+Real_MC_30Y!$J$12*((RAND()+RAND()+RAND()+RAND()+RAND()+RAND()+RAND()+RAND()+RAND()+RAND()+RAND()+RAND())-6))-1)+Real_MC_30Y!S$58)</x:f>
        <x:v>419835.93871448346</x:v>
      </x:c>
      <x:c r="T151" s="50" t="n">
        <x:f>MAX(0,S151*(1+EXP((LN(1+Real_MC_30Y!$J$11)-0.5*Real_MC_30Y!$J$12^2)+Real_MC_30Y!$J$12*((RAND()+RAND()+RAND()+RAND()+RAND()+RAND()+RAND()+RAND()+RAND()+RAND()+RAND()+RAND())-6))-1)+Real_MC_30Y!T$58)</x:f>
        <x:v>489748.4926038935</x:v>
      </x:c>
      <x:c r="U151" s="50" t="n">
        <x:f>MAX(0,T151*(1+EXP((LN(1+Real_MC_30Y!$J$11)-0.5*Real_MC_30Y!$J$12^2)+Real_MC_30Y!$J$12*((RAND()+RAND()+RAND()+RAND()+RAND()+RAND()+RAND()+RAND()+RAND()+RAND()+RAND()+RAND())-6))-1)+Real_MC_30Y!U$58)</x:f>
        <x:v>473968.21871768055</x:v>
      </x:c>
      <x:c r="V151" s="50" t="n">
        <x:f>MAX(0,U151*(1+EXP((LN(1+Real_MC_30Y!$J$11)-0.5*Real_MC_30Y!$J$12^2)+Real_MC_30Y!$J$12*((RAND()+RAND()+RAND()+RAND()+RAND()+RAND()+RAND()+RAND()+RAND()+RAND()+RAND()+RAND())-6))-1)+Real_MC_30Y!V$58)</x:f>
        <x:v>426121.9809743592</x:v>
      </x:c>
      <x:c r="W151" s="50" t="n">
        <x:f>MAX(0,V151*(1+EXP((LN(1+Real_MC_30Y!$J$11)-0.5*Real_MC_30Y!$J$12^2)+Real_MC_30Y!$J$12*((RAND()+RAND()+RAND()+RAND()+RAND()+RAND()+RAND()+RAND()+RAND()+RAND()+RAND()+RAND())-6))-1)+Real_MC_30Y!W$58)</x:f>
        <x:v>405901.8209499493</x:v>
      </x:c>
      <x:c r="X151" s="50" t="n">
        <x:f>MAX(0,W151*(1+EXP((LN(1+Real_MC_30Y!$J$11)-0.5*Real_MC_30Y!$J$12^2)+Real_MC_30Y!$J$12*((RAND()+RAND()+RAND()+RAND()+RAND()+RAND()+RAND()+RAND()+RAND()+RAND()+RAND()+RAND())-6))-1)+Real_MC_30Y!X$58)</x:f>
        <x:v>535699.7721144779</x:v>
      </x:c>
      <x:c r="Y151" s="50" t="n">
        <x:f>MAX(0,X151*(1+EXP((LN(1+Real_MC_30Y!$J$11)-0.5*Real_MC_30Y!$J$12^2)+Real_MC_30Y!$J$12*((RAND()+RAND()+RAND()+RAND()+RAND()+RAND()+RAND()+RAND()+RAND()+RAND()+RAND()+RAND())-6))-1)+Real_MC_30Y!Y$58)</x:f>
        <x:v>522080.74327726325</x:v>
      </x:c>
      <x:c r="Z151" s="50" t="n">
        <x:f>MAX(0,Y151*(1+EXP((LN(1+Real_MC_30Y!$J$11)-0.5*Real_MC_30Y!$J$12^2)+Real_MC_30Y!$J$12*((RAND()+RAND()+RAND()+RAND()+RAND()+RAND()+RAND()+RAND()+RAND()+RAND()+RAND()+RAND())-6))-1)+Real_MC_30Y!Z$58)</x:f>
        <x:v>488120.8361818425</x:v>
      </x:c>
      <x:c r="AA151" s="50" t="n">
        <x:f>MAX(0,Z151*(1+EXP((LN(1+Real_MC_30Y!$J$11)-0.5*Real_MC_30Y!$J$12^2)+Real_MC_30Y!$J$12*((RAND()+RAND()+RAND()+RAND()+RAND()+RAND()+RAND()+RAND()+RAND()+RAND()+RAND()+RAND())-6))-1)+Real_MC_30Y!AA$58)</x:f>
        <x:v>515093.6138745005</x:v>
      </x:c>
      <x:c r="AB151" s="50" t="n">
        <x:f>MAX(0,AA151*(1+EXP((LN(1+Real_MC_30Y!$J$11)-0.5*Real_MC_30Y!$J$12^2)+Real_MC_30Y!$J$12*((RAND()+RAND()+RAND()+RAND()+RAND()+RAND()+RAND()+RAND()+RAND()+RAND()+RAND()+RAND())-6))-1)+Real_MC_30Y!AB$58)</x:f>
        <x:v>590111.9967376266</x:v>
      </x:c>
      <x:c r="AC151" s="50" t="n">
        <x:f>MAX(0,AB151*(1+EXP((LN(1+Real_MC_30Y!$J$11)-0.5*Real_MC_30Y!$J$12^2)+Real_MC_30Y!$J$12*((RAND()+RAND()+RAND()+RAND()+RAND()+RAND()+RAND()+RAND()+RAND()+RAND()+RAND()+RAND())-6))-1)+Real_MC_30Y!AC$58)</x:f>
        <x:v>460429.34260637197</x:v>
      </x:c>
      <x:c r="AD151" s="50" t="n">
        <x:f>MAX(0,AC151*(1+EXP((LN(1+Real_MC_30Y!$J$11)-0.5*Real_MC_30Y!$J$12^2)+Real_MC_30Y!$J$12*((RAND()+RAND()+RAND()+RAND()+RAND()+RAND()+RAND()+RAND()+RAND()+RAND()+RAND()+RAND())-6))-1)+Real_MC_30Y!AD$58)</x:f>
        <x:v>373925.4141016355</x:v>
      </x:c>
      <x:c r="AE151" s="50" t="n">
        <x:f>MAX(0,AD151*(1+EXP((LN(1+Real_MC_30Y!$J$11)-0.5*Real_MC_30Y!$J$12^2)+Real_MC_30Y!$J$12*((RAND()+RAND()+RAND()+RAND()+RAND()+RAND()+RAND()+RAND()+RAND()+RAND()+RAND()+RAND())-6))-1)+Real_MC_30Y!AE$58)</x:f>
        <x:v>363066.53900686285</x:v>
      </x:c>
      <x:c r="AF151" s="50" t="n">
        <x:f>MAX(0,AE151*(1+EXP((LN(1+Real_MC_30Y!$J$11)-0.5*Real_MC_30Y!$J$12^2)+Real_MC_30Y!$J$12*((RAND()+RAND()+RAND()+RAND()+RAND()+RAND()+RAND()+RAND()+RAND()+RAND()+RAND()+RAND())-6))-1)+Real_MC_30Y!AF$58)</x:f>
        <x:v>340198.8563976796</x:v>
      </x:c>
    </x:row>
    <x:row r="152">
      <x:c r="A152">
        <x:v>148</x:v>
      </x:c>
      <x:c r="B152" s="50" t="n">
        <x:f>MAX(0,Liquidity_30Y!$C$14+Real_MC_30Y!B$57-Real_MC_30Y!B$56)</x:f>
        <x:v>1029031.25</x:v>
      </x:c>
      <x:c r="C152" s="50" t="n">
        <x:f>MAX(0,B152*(1+EXP((LN(1+Real_MC_30Y!$J$11)-0.5*Real_MC_30Y!$J$12^2)+Real_MC_30Y!$J$12*((RAND()+RAND()+RAND()+RAND()+RAND()+RAND()+RAND()+RAND()+RAND()+RAND()+RAND()+RAND())-6))-1)+Real_MC_30Y!C$58)</x:f>
        <x:v>885481.3587786674</x:v>
      </x:c>
      <x:c r="D152" s="50" t="n">
        <x:f>MAX(0,C152*(1+EXP((LN(1+Real_MC_30Y!$J$11)-0.5*Real_MC_30Y!$J$12^2)+Real_MC_30Y!$J$12*((RAND()+RAND()+RAND()+RAND()+RAND()+RAND()+RAND()+RAND()+RAND()+RAND()+RAND()+RAND())-6))-1)+Real_MC_30Y!D$58)</x:f>
        <x:v>740237.5952633014</x:v>
      </x:c>
      <x:c r="E152" s="50" t="n">
        <x:f>MAX(0,D152*(1+EXP((LN(1+Real_MC_30Y!$J$11)-0.5*Real_MC_30Y!$J$12^2)+Real_MC_30Y!$J$12*((RAND()+RAND()+RAND()+RAND()+RAND()+RAND()+RAND()+RAND()+RAND()+RAND()+RAND()+RAND())-6))-1)+Real_MC_30Y!E$58)</x:f>
        <x:v>913315.6006644313</x:v>
      </x:c>
      <x:c r="F152" s="50" t="n">
        <x:f>MAX(0,E152*(1+EXP((LN(1+Real_MC_30Y!$J$11)-0.5*Real_MC_30Y!$J$12^2)+Real_MC_30Y!$J$12*((RAND()+RAND()+RAND()+RAND()+RAND()+RAND()+RAND()+RAND()+RAND()+RAND()+RAND()+RAND())-6))-1)+Real_MC_30Y!F$58)</x:f>
        <x:v>890414.5634004847</x:v>
      </x:c>
      <x:c r="G152" s="50" t="n">
        <x:f>MAX(0,F152*(1+EXP((LN(1+Real_MC_30Y!$J$11)-0.5*Real_MC_30Y!$J$12^2)+Real_MC_30Y!$J$12*((RAND()+RAND()+RAND()+RAND()+RAND()+RAND()+RAND()+RAND()+RAND()+RAND()+RAND()+RAND())-6))-1)+Real_MC_30Y!G$58)</x:f>
        <x:v>1053769.776812977</x:v>
      </x:c>
      <x:c r="H152" s="50" t="n">
        <x:f>MAX(0,G152*(1+EXP((LN(1+Real_MC_30Y!$J$11)-0.5*Real_MC_30Y!$J$12^2)+Real_MC_30Y!$J$12*((RAND()+RAND()+RAND()+RAND()+RAND()+RAND()+RAND()+RAND()+RAND()+RAND()+RAND()+RAND())-6))-1)+Real_MC_30Y!H$58)</x:f>
        <x:v>1100205.56739118</x:v>
      </x:c>
      <x:c r="I152" s="50" t="n">
        <x:f>MAX(0,H152*(1+EXP((LN(1+Real_MC_30Y!$J$11)-0.5*Real_MC_30Y!$J$12^2)+Real_MC_30Y!$J$12*((RAND()+RAND()+RAND()+RAND()+RAND()+RAND()+RAND()+RAND()+RAND()+RAND()+RAND()+RAND())-6))-1)+Real_MC_30Y!I$58)</x:f>
        <x:v>1050244.4773897566</x:v>
      </x:c>
      <x:c r="J152" s="50" t="n">
        <x:f>MAX(0,I152*(1+EXP((LN(1+Real_MC_30Y!$J$11)-0.5*Real_MC_30Y!$J$12^2)+Real_MC_30Y!$J$12*((RAND()+RAND()+RAND()+RAND()+RAND()+RAND()+RAND()+RAND()+RAND()+RAND()+RAND()+RAND())-6))-1)+Real_MC_30Y!J$58)</x:f>
        <x:v>1088708.540366618</x:v>
      </x:c>
      <x:c r="K152" s="50" t="n">
        <x:f>MAX(0,J152*(1+EXP((LN(1+Real_MC_30Y!$J$11)-0.5*Real_MC_30Y!$J$12^2)+Real_MC_30Y!$J$12*((RAND()+RAND()+RAND()+RAND()+RAND()+RAND()+RAND()+RAND()+RAND()+RAND()+RAND()+RAND())-6))-1)+Real_MC_30Y!K$58)</x:f>
        <x:v>1272950.8069705262</x:v>
      </x:c>
      <x:c r="L152" s="50" t="n">
        <x:f>MAX(0,K152*(1+EXP((LN(1+Real_MC_30Y!$J$11)-0.5*Real_MC_30Y!$J$12^2)+Real_MC_30Y!$J$12*((RAND()+RAND()+RAND()+RAND()+RAND()+RAND()+RAND()+RAND()+RAND()+RAND()+RAND()+RAND())-6))-1)+Real_MC_30Y!L$58)</x:f>
        <x:v>1399296.0138277488</x:v>
      </x:c>
      <x:c r="M152" s="50" t="n">
        <x:f>MAX(0,L152*(1+EXP((LN(1+Real_MC_30Y!$J$11)-0.5*Real_MC_30Y!$J$12^2)+Real_MC_30Y!$J$12*((RAND()+RAND()+RAND()+RAND()+RAND()+RAND()+RAND()+RAND()+RAND()+RAND()+RAND()+RAND())-6))-1)+Real_MC_30Y!M$58)</x:f>
        <x:v>1733631.1123674626</x:v>
      </x:c>
      <x:c r="N152" s="50" t="n">
        <x:f>MAX(0,M152*(1+EXP((LN(1+Real_MC_30Y!$J$11)-0.5*Real_MC_30Y!$J$12^2)+Real_MC_30Y!$J$12*((RAND()+RAND()+RAND()+RAND()+RAND()+RAND()+RAND()+RAND()+RAND()+RAND()+RAND()+RAND())-6))-1)+Real_MC_30Y!N$58)</x:f>
        <x:v>1407784.3194346707</x:v>
      </x:c>
      <x:c r="O152" s="50" t="n">
        <x:f>MAX(0,N152*(1+EXP((LN(1+Real_MC_30Y!$J$11)-0.5*Real_MC_30Y!$J$12^2)+Real_MC_30Y!$J$12*((RAND()+RAND()+RAND()+RAND()+RAND()+RAND()+RAND()+RAND()+RAND()+RAND()+RAND()+RAND())-6))-1)+Real_MC_30Y!O$58)</x:f>
        <x:v>1050938.8072542148</x:v>
      </x:c>
      <x:c r="P152" s="50" t="n">
        <x:f>MAX(0,O152*(1+EXP((LN(1+Real_MC_30Y!$J$11)-0.5*Real_MC_30Y!$J$12^2)+Real_MC_30Y!$J$12*((RAND()+RAND()+RAND()+RAND()+RAND()+RAND()+RAND()+RAND()+RAND()+RAND()+RAND()+RAND())-6))-1)+Real_MC_30Y!P$58)</x:f>
        <x:v>1305337.8176080098</x:v>
      </x:c>
      <x:c r="Q152" s="50" t="n">
        <x:f>MAX(0,P152*(1+EXP((LN(1+Real_MC_30Y!$J$11)-0.5*Real_MC_30Y!$J$12^2)+Real_MC_30Y!$J$12*((RAND()+RAND()+RAND()+RAND()+RAND()+RAND()+RAND()+RAND()+RAND()+RAND()+RAND()+RAND())-6))-1)+Real_MC_30Y!Q$58)</x:f>
        <x:v>1068447.6263049333</x:v>
      </x:c>
      <x:c r="R152" s="50" t="n">
        <x:f>MAX(0,Q152*(1+EXP((LN(1+Real_MC_30Y!$J$11)-0.5*Real_MC_30Y!$J$12^2)+Real_MC_30Y!$J$12*((RAND()+RAND()+RAND()+RAND()+RAND()+RAND()+RAND()+RAND()+RAND()+RAND()+RAND()+RAND())-6))-1)+Real_MC_30Y!R$58)</x:f>
        <x:v>1148121.5656024623</x:v>
      </x:c>
      <x:c r="S152" s="50" t="n">
        <x:f>MAX(0,R152*(1+EXP((LN(1+Real_MC_30Y!$J$11)-0.5*Real_MC_30Y!$J$12^2)+Real_MC_30Y!$J$12*((RAND()+RAND()+RAND()+RAND()+RAND()+RAND()+RAND()+RAND()+RAND()+RAND()+RAND()+RAND())-6))-1)+Real_MC_30Y!S$58)</x:f>
        <x:v>1340054.9650771862</x:v>
      </x:c>
      <x:c r="T152" s="50" t="n">
        <x:f>MAX(0,S152*(1+EXP((LN(1+Real_MC_30Y!$J$11)-0.5*Real_MC_30Y!$J$12^2)+Real_MC_30Y!$J$12*((RAND()+RAND()+RAND()+RAND()+RAND()+RAND()+RAND()+RAND()+RAND()+RAND()+RAND()+RAND())-6))-1)+Real_MC_30Y!T$58)</x:f>
        <x:v>1203418.1673088735</x:v>
      </x:c>
      <x:c r="U152" s="50" t="n">
        <x:f>MAX(0,T152*(1+EXP((LN(1+Real_MC_30Y!$J$11)-0.5*Real_MC_30Y!$J$12^2)+Real_MC_30Y!$J$12*((RAND()+RAND()+RAND()+RAND()+RAND()+RAND()+RAND()+RAND()+RAND()+RAND()+RAND()+RAND())-6))-1)+Real_MC_30Y!U$58)</x:f>
        <x:v>1632322.5191971522</x:v>
      </x:c>
      <x:c r="V152" s="50" t="n">
        <x:f>MAX(0,U152*(1+EXP((LN(1+Real_MC_30Y!$J$11)-0.5*Real_MC_30Y!$J$12^2)+Real_MC_30Y!$J$12*((RAND()+RAND()+RAND()+RAND()+RAND()+RAND()+RAND()+RAND()+RAND()+RAND()+RAND()+RAND())-6))-1)+Real_MC_30Y!V$58)</x:f>
        <x:v>1465877.4759239468</x:v>
      </x:c>
      <x:c r="W152" s="50" t="n">
        <x:f>MAX(0,V152*(1+EXP((LN(1+Real_MC_30Y!$J$11)-0.5*Real_MC_30Y!$J$12^2)+Real_MC_30Y!$J$12*((RAND()+RAND()+RAND()+RAND()+RAND()+RAND()+RAND()+RAND()+RAND()+RAND()+RAND()+RAND())-6))-1)+Real_MC_30Y!W$58)</x:f>
        <x:v>1713657.5667340027</x:v>
      </x:c>
      <x:c r="X152" s="50" t="n">
        <x:f>MAX(0,W152*(1+EXP((LN(1+Real_MC_30Y!$J$11)-0.5*Real_MC_30Y!$J$12^2)+Real_MC_30Y!$J$12*((RAND()+RAND()+RAND()+RAND()+RAND()+RAND()+RAND()+RAND()+RAND()+RAND()+RAND()+RAND())-6))-1)+Real_MC_30Y!X$58)</x:f>
        <x:v>2049579.6119451283</x:v>
      </x:c>
      <x:c r="Y152" s="50" t="n">
        <x:f>MAX(0,X152*(1+EXP((LN(1+Real_MC_30Y!$J$11)-0.5*Real_MC_30Y!$J$12^2)+Real_MC_30Y!$J$12*((RAND()+RAND()+RAND()+RAND()+RAND()+RAND()+RAND()+RAND()+RAND()+RAND()+RAND()+RAND())-6))-1)+Real_MC_30Y!Y$58)</x:f>
        <x:v>2697692.7971872776</x:v>
      </x:c>
      <x:c r="Z152" s="50" t="n">
        <x:f>MAX(0,Y152*(1+EXP((LN(1+Real_MC_30Y!$J$11)-0.5*Real_MC_30Y!$J$12^2)+Real_MC_30Y!$J$12*((RAND()+RAND()+RAND()+RAND()+RAND()+RAND()+RAND()+RAND()+RAND()+RAND()+RAND()+RAND())-6))-1)+Real_MC_30Y!Z$58)</x:f>
        <x:v>2382492.64957031</x:v>
      </x:c>
      <x:c r="AA152" s="50" t="n">
        <x:f>MAX(0,Z152*(1+EXP((LN(1+Real_MC_30Y!$J$11)-0.5*Real_MC_30Y!$J$12^2)+Real_MC_30Y!$J$12*((RAND()+RAND()+RAND()+RAND()+RAND()+RAND()+RAND()+RAND()+RAND()+RAND()+RAND()+RAND())-6))-1)+Real_MC_30Y!AA$58)</x:f>
        <x:v>2493701.970289019</x:v>
      </x:c>
      <x:c r="AB152" s="50" t="n">
        <x:f>MAX(0,AA152*(1+EXP((LN(1+Real_MC_30Y!$J$11)-0.5*Real_MC_30Y!$J$12^2)+Real_MC_30Y!$J$12*((RAND()+RAND()+RAND()+RAND()+RAND()+RAND()+RAND()+RAND()+RAND()+RAND()+RAND()+RAND())-6))-1)+Real_MC_30Y!AB$58)</x:f>
        <x:v>2745838.7995639592</x:v>
      </x:c>
      <x:c r="AC152" s="50" t="n">
        <x:f>MAX(0,AB152*(1+EXP((LN(1+Real_MC_30Y!$J$11)-0.5*Real_MC_30Y!$J$12^2)+Real_MC_30Y!$J$12*((RAND()+RAND()+RAND()+RAND()+RAND()+RAND()+RAND()+RAND()+RAND()+RAND()+RAND()+RAND())-6))-1)+Real_MC_30Y!AC$58)</x:f>
        <x:v>3393017.487276968</x:v>
      </x:c>
      <x:c r="AD152" s="50" t="n">
        <x:f>MAX(0,AC152*(1+EXP((LN(1+Real_MC_30Y!$J$11)-0.5*Real_MC_30Y!$J$12^2)+Real_MC_30Y!$J$12*((RAND()+RAND()+RAND()+RAND()+RAND()+RAND()+RAND()+RAND()+RAND()+RAND()+RAND()+RAND())-6))-1)+Real_MC_30Y!AD$58)</x:f>
        <x:v>3091816.0570991286</x:v>
      </x:c>
      <x:c r="AE152" s="50" t="n">
        <x:f>MAX(0,AD152*(1+EXP((LN(1+Real_MC_30Y!$J$11)-0.5*Real_MC_30Y!$J$12^2)+Real_MC_30Y!$J$12*((RAND()+RAND()+RAND()+RAND()+RAND()+RAND()+RAND()+RAND()+RAND()+RAND()+RAND()+RAND())-6))-1)+Real_MC_30Y!AE$58)</x:f>
        <x:v>2466994.7424539323</x:v>
      </x:c>
      <x:c r="AF152" s="50" t="n">
        <x:f>MAX(0,AE152*(1+EXP((LN(1+Real_MC_30Y!$J$11)-0.5*Real_MC_30Y!$J$12^2)+Real_MC_30Y!$J$12*((RAND()+RAND()+RAND()+RAND()+RAND()+RAND()+RAND()+RAND()+RAND()+RAND()+RAND()+RAND())-6))-1)+Real_MC_30Y!AF$58)</x:f>
        <x:v>2605294.094987414</x:v>
      </x:c>
    </x:row>
    <x:row r="153">
      <x:c r="A153">
        <x:v>149</x:v>
      </x:c>
      <x:c r="B153" s="50" t="n">
        <x:f>MAX(0,Liquidity_30Y!$C$14+Real_MC_30Y!B$57-Real_MC_30Y!B$56)</x:f>
        <x:v>1029031.25</x:v>
      </x:c>
      <x:c r="C153" s="50" t="n">
        <x:f>MAX(0,B153*(1+EXP((LN(1+Real_MC_30Y!$J$11)-0.5*Real_MC_30Y!$J$12^2)+Real_MC_30Y!$J$12*((RAND()+RAND()+RAND()+RAND()+RAND()+RAND()+RAND()+RAND()+RAND()+RAND()+RAND()+RAND())-6))-1)+Real_MC_30Y!C$58)</x:f>
        <x:v>1411521.9343827958</x:v>
      </x:c>
      <x:c r="D153" s="50" t="n">
        <x:f>MAX(0,C153*(1+EXP((LN(1+Real_MC_30Y!$J$11)-0.5*Real_MC_30Y!$J$12^2)+Real_MC_30Y!$J$12*((RAND()+RAND()+RAND()+RAND()+RAND()+RAND()+RAND()+RAND()+RAND()+RAND()+RAND()+RAND())-6))-1)+Real_MC_30Y!D$58)</x:f>
        <x:v>1539039.1283057868</x:v>
      </x:c>
      <x:c r="E153" s="50" t="n">
        <x:f>MAX(0,D153*(1+EXP((LN(1+Real_MC_30Y!$J$11)-0.5*Real_MC_30Y!$J$12^2)+Real_MC_30Y!$J$12*((RAND()+RAND()+RAND()+RAND()+RAND()+RAND()+RAND()+RAND()+RAND()+RAND()+RAND()+RAND())-6))-1)+Real_MC_30Y!E$58)</x:f>
        <x:v>1535414.2410019266</x:v>
      </x:c>
      <x:c r="F153" s="50" t="n">
        <x:f>MAX(0,E153*(1+EXP((LN(1+Real_MC_30Y!$J$11)-0.5*Real_MC_30Y!$J$12^2)+Real_MC_30Y!$J$12*((RAND()+RAND()+RAND()+RAND()+RAND()+RAND()+RAND()+RAND()+RAND()+RAND()+RAND()+RAND())-6))-1)+Real_MC_30Y!F$58)</x:f>
        <x:v>1574014.3129967179</x:v>
      </x:c>
      <x:c r="G153" s="50" t="n">
        <x:f>MAX(0,F153*(1+EXP((LN(1+Real_MC_30Y!$J$11)-0.5*Real_MC_30Y!$J$12^2)+Real_MC_30Y!$J$12*((RAND()+RAND()+RAND()+RAND()+RAND()+RAND()+RAND()+RAND()+RAND()+RAND()+RAND()+RAND())-6))-1)+Real_MC_30Y!G$58)</x:f>
        <x:v>1879102.2863608224</x:v>
      </x:c>
      <x:c r="H153" s="50" t="n">
        <x:f>MAX(0,G153*(1+EXP((LN(1+Real_MC_30Y!$J$11)-0.5*Real_MC_30Y!$J$12^2)+Real_MC_30Y!$J$12*((RAND()+RAND()+RAND()+RAND()+RAND()+RAND()+RAND()+RAND()+RAND()+RAND()+RAND()+RAND())-6))-1)+Real_MC_30Y!H$58)</x:f>
        <x:v>1658516.7917878365</x:v>
      </x:c>
      <x:c r="I153" s="50" t="n">
        <x:f>MAX(0,H153*(1+EXP((LN(1+Real_MC_30Y!$J$11)-0.5*Real_MC_30Y!$J$12^2)+Real_MC_30Y!$J$12*((RAND()+RAND()+RAND()+RAND()+RAND()+RAND()+RAND()+RAND()+RAND()+RAND()+RAND()+RAND())-6))-1)+Real_MC_30Y!I$58)</x:f>
        <x:v>1781909.96196889</x:v>
      </x:c>
      <x:c r="J153" s="50" t="n">
        <x:f>MAX(0,I153*(1+EXP((LN(1+Real_MC_30Y!$J$11)-0.5*Real_MC_30Y!$J$12^2)+Real_MC_30Y!$J$12*((RAND()+RAND()+RAND()+RAND()+RAND()+RAND()+RAND()+RAND()+RAND()+RAND()+RAND()+RAND())-6))-1)+Real_MC_30Y!J$58)</x:f>
        <x:v>1733528.5838140016</x:v>
      </x:c>
      <x:c r="K153" s="50" t="n">
        <x:f>MAX(0,J153*(1+EXP((LN(1+Real_MC_30Y!$J$11)-0.5*Real_MC_30Y!$J$12^2)+Real_MC_30Y!$J$12*((RAND()+RAND()+RAND()+RAND()+RAND()+RAND()+RAND()+RAND()+RAND()+RAND()+RAND()+RAND())-6))-1)+Real_MC_30Y!K$58)</x:f>
        <x:v>1250583.6465789846</x:v>
      </x:c>
      <x:c r="L153" s="50" t="n">
        <x:f>MAX(0,K153*(1+EXP((LN(1+Real_MC_30Y!$J$11)-0.5*Real_MC_30Y!$J$12^2)+Real_MC_30Y!$J$12*((RAND()+RAND()+RAND()+RAND()+RAND()+RAND()+RAND()+RAND()+RAND()+RAND()+RAND()+RAND())-6))-1)+Real_MC_30Y!L$58)</x:f>
        <x:v>1308618.6736431257</x:v>
      </x:c>
      <x:c r="M153" s="50" t="n">
        <x:f>MAX(0,L153*(1+EXP((LN(1+Real_MC_30Y!$J$11)-0.5*Real_MC_30Y!$J$12^2)+Real_MC_30Y!$J$12*((RAND()+RAND()+RAND()+RAND()+RAND()+RAND()+RAND()+RAND()+RAND()+RAND()+RAND()+RAND())-6))-1)+Real_MC_30Y!M$58)</x:f>
        <x:v>1484096.8705513328</x:v>
      </x:c>
      <x:c r="N153" s="50" t="n">
        <x:f>MAX(0,M153*(1+EXP((LN(1+Real_MC_30Y!$J$11)-0.5*Real_MC_30Y!$J$12^2)+Real_MC_30Y!$J$12*((RAND()+RAND()+RAND()+RAND()+RAND()+RAND()+RAND()+RAND()+RAND()+RAND()+RAND()+RAND())-6))-1)+Real_MC_30Y!N$58)</x:f>
        <x:v>1239425.7552763305</x:v>
      </x:c>
      <x:c r="O153" s="50" t="n">
        <x:f>MAX(0,N153*(1+EXP((LN(1+Real_MC_30Y!$J$11)-0.5*Real_MC_30Y!$J$12^2)+Real_MC_30Y!$J$12*((RAND()+RAND()+RAND()+RAND()+RAND()+RAND()+RAND()+RAND()+RAND()+RAND()+RAND()+RAND())-6))-1)+Real_MC_30Y!O$58)</x:f>
        <x:v>1493103.1797541687</x:v>
      </x:c>
      <x:c r="P153" s="50" t="n">
        <x:f>MAX(0,O153*(1+EXP((LN(1+Real_MC_30Y!$J$11)-0.5*Real_MC_30Y!$J$12^2)+Real_MC_30Y!$J$12*((RAND()+RAND()+RAND()+RAND()+RAND()+RAND()+RAND()+RAND()+RAND()+RAND()+RAND()+RAND())-6))-1)+Real_MC_30Y!P$58)</x:f>
        <x:v>1649174.1844688111</x:v>
      </x:c>
      <x:c r="Q153" s="50" t="n">
        <x:f>MAX(0,P153*(1+EXP((LN(1+Real_MC_30Y!$J$11)-0.5*Real_MC_30Y!$J$12^2)+Real_MC_30Y!$J$12*((RAND()+RAND()+RAND()+RAND()+RAND()+RAND()+RAND()+RAND()+RAND()+RAND()+RAND()+RAND())-6))-1)+Real_MC_30Y!Q$58)</x:f>
        <x:v>1592299.6443371852</x:v>
      </x:c>
      <x:c r="R153" s="50" t="n">
        <x:f>MAX(0,Q153*(1+EXP((LN(1+Real_MC_30Y!$J$11)-0.5*Real_MC_30Y!$J$12^2)+Real_MC_30Y!$J$12*((RAND()+RAND()+RAND()+RAND()+RAND()+RAND()+RAND()+RAND()+RAND()+RAND()+RAND()+RAND())-6))-1)+Real_MC_30Y!R$58)</x:f>
        <x:v>1361244.032435202</x:v>
      </x:c>
      <x:c r="S153" s="50" t="n">
        <x:f>MAX(0,R153*(1+EXP((LN(1+Real_MC_30Y!$J$11)-0.5*Real_MC_30Y!$J$12^2)+Real_MC_30Y!$J$12*((RAND()+RAND()+RAND()+RAND()+RAND()+RAND()+RAND()+RAND()+RAND()+RAND()+RAND()+RAND())-6))-1)+Real_MC_30Y!S$58)</x:f>
        <x:v>1604129.3898261096</x:v>
      </x:c>
      <x:c r="T153" s="50" t="n">
        <x:f>MAX(0,S153*(1+EXP((LN(1+Real_MC_30Y!$J$11)-0.5*Real_MC_30Y!$J$12^2)+Real_MC_30Y!$J$12*((RAND()+RAND()+RAND()+RAND()+RAND()+RAND()+RAND()+RAND()+RAND()+RAND()+RAND()+RAND())-6))-1)+Real_MC_30Y!T$58)</x:f>
        <x:v>1672503.137080647</x:v>
      </x:c>
      <x:c r="U153" s="50" t="n">
        <x:f>MAX(0,T153*(1+EXP((LN(1+Real_MC_30Y!$J$11)-0.5*Real_MC_30Y!$J$12^2)+Real_MC_30Y!$J$12*((RAND()+RAND()+RAND()+RAND()+RAND()+RAND()+RAND()+RAND()+RAND()+RAND()+RAND()+RAND())-6))-1)+Real_MC_30Y!U$58)</x:f>
        <x:v>1972819.776125734</x:v>
      </x:c>
      <x:c r="V153" s="50" t="n">
        <x:f>MAX(0,U153*(1+EXP((LN(1+Real_MC_30Y!$J$11)-0.5*Real_MC_30Y!$J$12^2)+Real_MC_30Y!$J$12*((RAND()+RAND()+RAND()+RAND()+RAND()+RAND()+RAND()+RAND()+RAND()+RAND()+RAND()+RAND())-6))-1)+Real_MC_30Y!V$58)</x:f>
        <x:v>2024843.7533017795</x:v>
      </x:c>
      <x:c r="W153" s="50" t="n">
        <x:f>MAX(0,V153*(1+EXP((LN(1+Real_MC_30Y!$J$11)-0.5*Real_MC_30Y!$J$12^2)+Real_MC_30Y!$J$12*((RAND()+RAND()+RAND()+RAND()+RAND()+RAND()+RAND()+RAND()+RAND()+RAND()+RAND()+RAND())-6))-1)+Real_MC_30Y!W$58)</x:f>
        <x:v>2800419.028959398</x:v>
      </x:c>
      <x:c r="X153" s="50" t="n">
        <x:f>MAX(0,W153*(1+EXP((LN(1+Real_MC_30Y!$J$11)-0.5*Real_MC_30Y!$J$12^2)+Real_MC_30Y!$J$12*((RAND()+RAND()+RAND()+RAND()+RAND()+RAND()+RAND()+RAND()+RAND()+RAND()+RAND()+RAND())-6))-1)+Real_MC_30Y!X$58)</x:f>
        <x:v>3344877.435036565</x:v>
      </x:c>
      <x:c r="Y153" s="50" t="n">
        <x:f>MAX(0,X153*(1+EXP((LN(1+Real_MC_30Y!$J$11)-0.5*Real_MC_30Y!$J$12^2)+Real_MC_30Y!$J$12*((RAND()+RAND()+RAND()+RAND()+RAND()+RAND()+RAND()+RAND()+RAND()+RAND()+RAND()+RAND())-6))-1)+Real_MC_30Y!Y$58)</x:f>
        <x:v>4014696.006792414</x:v>
      </x:c>
      <x:c r="Z153" s="50" t="n">
        <x:f>MAX(0,Y153*(1+EXP((LN(1+Real_MC_30Y!$J$11)-0.5*Real_MC_30Y!$J$12^2)+Real_MC_30Y!$J$12*((RAND()+RAND()+RAND()+RAND()+RAND()+RAND()+RAND()+RAND()+RAND()+RAND()+RAND()+RAND())-6))-1)+Real_MC_30Y!Z$58)</x:f>
        <x:v>4543298.106329592</x:v>
      </x:c>
      <x:c r="AA153" s="50" t="n">
        <x:f>MAX(0,Z153*(1+EXP((LN(1+Real_MC_30Y!$J$11)-0.5*Real_MC_30Y!$J$12^2)+Real_MC_30Y!$J$12*((RAND()+RAND()+RAND()+RAND()+RAND()+RAND()+RAND()+RAND()+RAND()+RAND()+RAND()+RAND())-6))-1)+Real_MC_30Y!AA$58)</x:f>
        <x:v>5898476.634558923</x:v>
      </x:c>
      <x:c r="AB153" s="50" t="n">
        <x:f>MAX(0,AA153*(1+EXP((LN(1+Real_MC_30Y!$J$11)-0.5*Real_MC_30Y!$J$12^2)+Real_MC_30Y!$J$12*((RAND()+RAND()+RAND()+RAND()+RAND()+RAND()+RAND()+RAND()+RAND()+RAND()+RAND()+RAND())-6))-1)+Real_MC_30Y!AB$58)</x:f>
        <x:v>6699210.074911055</x:v>
      </x:c>
      <x:c r="AC153" s="50" t="n">
        <x:f>MAX(0,AB153*(1+EXP((LN(1+Real_MC_30Y!$J$11)-0.5*Real_MC_30Y!$J$12^2)+Real_MC_30Y!$J$12*((RAND()+RAND()+RAND()+RAND()+RAND()+RAND()+RAND()+RAND()+RAND()+RAND()+RAND()+RAND())-6))-1)+Real_MC_30Y!AC$58)</x:f>
        <x:v>5594781.523552739</x:v>
      </x:c>
      <x:c r="AD153" s="50" t="n">
        <x:f>MAX(0,AC153*(1+EXP((LN(1+Real_MC_30Y!$J$11)-0.5*Real_MC_30Y!$J$12^2)+Real_MC_30Y!$J$12*((RAND()+RAND()+RAND()+RAND()+RAND()+RAND()+RAND()+RAND()+RAND()+RAND()+RAND()+RAND())-6))-1)+Real_MC_30Y!AD$58)</x:f>
        <x:v>5016919.074061311</x:v>
      </x:c>
      <x:c r="AE153" s="50" t="n">
        <x:f>MAX(0,AD153*(1+EXP((LN(1+Real_MC_30Y!$J$11)-0.5*Real_MC_30Y!$J$12^2)+Real_MC_30Y!$J$12*((RAND()+RAND()+RAND()+RAND()+RAND()+RAND()+RAND()+RAND()+RAND()+RAND()+RAND()+RAND())-6))-1)+Real_MC_30Y!AE$58)</x:f>
        <x:v>5980005.624375904</x:v>
      </x:c>
      <x:c r="AF153" s="50" t="n">
        <x:f>MAX(0,AE153*(1+EXP((LN(1+Real_MC_30Y!$J$11)-0.5*Real_MC_30Y!$J$12^2)+Real_MC_30Y!$J$12*((RAND()+RAND()+RAND()+RAND()+RAND()+RAND()+RAND()+RAND()+RAND()+RAND()+RAND()+RAND())-6))-1)+Real_MC_30Y!AF$58)</x:f>
        <x:v>5663160.927391881</x:v>
      </x:c>
    </x:row>
    <x:row r="154">
      <x:c r="A154">
        <x:v>150</x:v>
      </x:c>
      <x:c r="B154" s="50" t="n">
        <x:f>MAX(0,Liquidity_30Y!$C$14+Real_MC_30Y!B$57-Real_MC_30Y!B$56)</x:f>
        <x:v>1029031.25</x:v>
      </x:c>
      <x:c r="C154" s="50" t="n">
        <x:f>MAX(0,B154*(1+EXP((LN(1+Real_MC_30Y!$J$11)-0.5*Real_MC_30Y!$J$12^2)+Real_MC_30Y!$J$12*((RAND()+RAND()+RAND()+RAND()+RAND()+RAND()+RAND()+RAND()+RAND()+RAND()+RAND()+RAND())-6))-1)+Real_MC_30Y!C$58)</x:f>
        <x:v>899330.2539541868</x:v>
      </x:c>
      <x:c r="D154" s="50" t="n">
        <x:f>MAX(0,C154*(1+EXP((LN(1+Real_MC_30Y!$J$11)-0.5*Real_MC_30Y!$J$12^2)+Real_MC_30Y!$J$12*((RAND()+RAND()+RAND()+RAND()+RAND()+RAND()+RAND()+RAND()+RAND()+RAND()+RAND()+RAND())-6))-1)+Real_MC_30Y!D$58)</x:f>
        <x:v>1197476.3402516977</x:v>
      </x:c>
      <x:c r="E154" s="50" t="n">
        <x:f>MAX(0,D154*(1+EXP((LN(1+Real_MC_30Y!$J$11)-0.5*Real_MC_30Y!$J$12^2)+Real_MC_30Y!$J$12*((RAND()+RAND()+RAND()+RAND()+RAND()+RAND()+RAND()+RAND()+RAND()+RAND()+RAND()+RAND())-6))-1)+Real_MC_30Y!E$58)</x:f>
        <x:v>1256079.4039665554</x:v>
      </x:c>
      <x:c r="F154" s="50" t="n">
        <x:f>MAX(0,E154*(1+EXP((LN(1+Real_MC_30Y!$J$11)-0.5*Real_MC_30Y!$J$12^2)+Real_MC_30Y!$J$12*((RAND()+RAND()+RAND()+RAND()+RAND()+RAND()+RAND()+RAND()+RAND()+RAND()+RAND()+RAND())-6))-1)+Real_MC_30Y!F$58)</x:f>
        <x:v>1223482.9212250505</x:v>
      </x:c>
      <x:c r="G154" s="50" t="n">
        <x:f>MAX(0,F154*(1+EXP((LN(1+Real_MC_30Y!$J$11)-0.5*Real_MC_30Y!$J$12^2)+Real_MC_30Y!$J$12*((RAND()+RAND()+RAND()+RAND()+RAND()+RAND()+RAND()+RAND()+RAND()+RAND()+RAND()+RAND())-6))-1)+Real_MC_30Y!G$58)</x:f>
        <x:v>1118631.3187476415</x:v>
      </x:c>
      <x:c r="H154" s="50" t="n">
        <x:f>MAX(0,G154*(1+EXP((LN(1+Real_MC_30Y!$J$11)-0.5*Real_MC_30Y!$J$12^2)+Real_MC_30Y!$J$12*((RAND()+RAND()+RAND()+RAND()+RAND()+RAND()+RAND()+RAND()+RAND()+RAND()+RAND()+RAND())-6))-1)+Real_MC_30Y!H$58)</x:f>
        <x:v>893577.8099472002</x:v>
      </x:c>
      <x:c r="I154" s="50" t="n">
        <x:f>MAX(0,H154*(1+EXP((LN(1+Real_MC_30Y!$J$11)-0.5*Real_MC_30Y!$J$12^2)+Real_MC_30Y!$J$12*((RAND()+RAND()+RAND()+RAND()+RAND()+RAND()+RAND()+RAND()+RAND()+RAND()+RAND()+RAND())-6))-1)+Real_MC_30Y!I$58)</x:f>
        <x:v>960409.3419647203</x:v>
      </x:c>
      <x:c r="J154" s="50" t="n">
        <x:f>MAX(0,I154*(1+EXP((LN(1+Real_MC_30Y!$J$11)-0.5*Real_MC_30Y!$J$12^2)+Real_MC_30Y!$J$12*((RAND()+RAND()+RAND()+RAND()+RAND()+RAND()+RAND()+RAND()+RAND()+RAND()+RAND()+RAND())-6))-1)+Real_MC_30Y!J$58)</x:f>
        <x:v>999555.3628422752</x:v>
      </x:c>
      <x:c r="K154" s="50" t="n">
        <x:f>MAX(0,J154*(1+EXP((LN(1+Real_MC_30Y!$J$11)-0.5*Real_MC_30Y!$J$12^2)+Real_MC_30Y!$J$12*((RAND()+RAND()+RAND()+RAND()+RAND()+RAND()+RAND()+RAND()+RAND()+RAND()+RAND()+RAND())-6))-1)+Real_MC_30Y!K$58)</x:f>
        <x:v>891513.2988843861</x:v>
      </x:c>
      <x:c r="L154" s="50" t="n">
        <x:f>MAX(0,K154*(1+EXP((LN(1+Real_MC_30Y!$J$11)-0.5*Real_MC_30Y!$J$12^2)+Real_MC_30Y!$J$12*((RAND()+RAND()+RAND()+RAND()+RAND()+RAND()+RAND()+RAND()+RAND()+RAND()+RAND()+RAND())-6))-1)+Real_MC_30Y!L$58)</x:f>
        <x:v>782109.4597195361</x:v>
      </x:c>
      <x:c r="M154" s="50" t="n">
        <x:f>MAX(0,L154*(1+EXP((LN(1+Real_MC_30Y!$J$11)-0.5*Real_MC_30Y!$J$12^2)+Real_MC_30Y!$J$12*((RAND()+RAND()+RAND()+RAND()+RAND()+RAND()+RAND()+RAND()+RAND()+RAND()+RAND()+RAND())-6))-1)+Real_MC_30Y!M$58)</x:f>
        <x:v>947868.8739289776</x:v>
      </x:c>
      <x:c r="N154" s="50" t="n">
        <x:f>MAX(0,M154*(1+EXP((LN(1+Real_MC_30Y!$J$11)-0.5*Real_MC_30Y!$J$12^2)+Real_MC_30Y!$J$12*((RAND()+RAND()+RAND()+RAND()+RAND()+RAND()+RAND()+RAND()+RAND()+RAND()+RAND()+RAND())-6))-1)+Real_MC_30Y!N$58)</x:f>
        <x:v>1283872.5789719983</x:v>
      </x:c>
      <x:c r="O154" s="50" t="n">
        <x:f>MAX(0,N154*(1+EXP((LN(1+Real_MC_30Y!$J$11)-0.5*Real_MC_30Y!$J$12^2)+Real_MC_30Y!$J$12*((RAND()+RAND()+RAND()+RAND()+RAND()+RAND()+RAND()+RAND()+RAND()+RAND()+RAND()+RAND())-6))-1)+Real_MC_30Y!O$58)</x:f>
        <x:v>1257232.2142904117</x:v>
      </x:c>
      <x:c r="P154" s="50" t="n">
        <x:f>MAX(0,O154*(1+EXP((LN(1+Real_MC_30Y!$J$11)-0.5*Real_MC_30Y!$J$12^2)+Real_MC_30Y!$J$12*((RAND()+RAND()+RAND()+RAND()+RAND()+RAND()+RAND()+RAND()+RAND()+RAND()+RAND()+RAND())-6))-1)+Real_MC_30Y!P$58)</x:f>
        <x:v>1422240.356558196</x:v>
      </x:c>
      <x:c r="Q154" s="50" t="n">
        <x:f>MAX(0,P154*(1+EXP((LN(1+Real_MC_30Y!$J$11)-0.5*Real_MC_30Y!$J$12^2)+Real_MC_30Y!$J$12*((RAND()+RAND()+RAND()+RAND()+RAND()+RAND()+RAND()+RAND()+RAND()+RAND()+RAND()+RAND())-6))-1)+Real_MC_30Y!Q$58)</x:f>
        <x:v>1485408.3955621906</x:v>
      </x:c>
      <x:c r="R154" s="50" t="n">
        <x:f>MAX(0,Q154*(1+EXP((LN(1+Real_MC_30Y!$J$11)-0.5*Real_MC_30Y!$J$12^2)+Real_MC_30Y!$J$12*((RAND()+RAND()+RAND()+RAND()+RAND()+RAND()+RAND()+RAND()+RAND()+RAND()+RAND()+RAND())-6))-1)+Real_MC_30Y!R$58)</x:f>
        <x:v>1597827.9731433454</x:v>
      </x:c>
      <x:c r="S154" s="50" t="n">
        <x:f>MAX(0,R154*(1+EXP((LN(1+Real_MC_30Y!$J$11)-0.5*Real_MC_30Y!$J$12^2)+Real_MC_30Y!$J$12*((RAND()+RAND()+RAND()+RAND()+RAND()+RAND()+RAND()+RAND()+RAND()+RAND()+RAND()+RAND())-6))-1)+Real_MC_30Y!S$58)</x:f>
        <x:v>1580004.5071358061</x:v>
      </x:c>
      <x:c r="T154" s="50" t="n">
        <x:f>MAX(0,S154*(1+EXP((LN(1+Real_MC_30Y!$J$11)-0.5*Real_MC_30Y!$J$12^2)+Real_MC_30Y!$J$12*((RAND()+RAND()+RAND()+RAND()+RAND()+RAND()+RAND()+RAND()+RAND()+RAND()+RAND()+RAND())-6))-1)+Real_MC_30Y!T$58)</x:f>
        <x:v>1914321.017458702</x:v>
      </x:c>
      <x:c r="U154" s="50" t="n">
        <x:f>MAX(0,T154*(1+EXP((LN(1+Real_MC_30Y!$J$11)-0.5*Real_MC_30Y!$J$12^2)+Real_MC_30Y!$J$12*((RAND()+RAND()+RAND()+RAND()+RAND()+RAND()+RAND()+RAND()+RAND()+RAND()+RAND()+RAND())-6))-1)+Real_MC_30Y!U$58)</x:f>
        <x:v>2274602.8826867607</x:v>
      </x:c>
      <x:c r="V154" s="50" t="n">
        <x:f>MAX(0,U154*(1+EXP((LN(1+Real_MC_30Y!$J$11)-0.5*Real_MC_30Y!$J$12^2)+Real_MC_30Y!$J$12*((RAND()+RAND()+RAND()+RAND()+RAND()+RAND()+RAND()+RAND()+RAND()+RAND()+RAND()+RAND())-6))-1)+Real_MC_30Y!V$58)</x:f>
        <x:v>2139115.501730882</x:v>
      </x:c>
      <x:c r="W154" s="50" t="n">
        <x:f>MAX(0,V154*(1+EXP((LN(1+Real_MC_30Y!$J$11)-0.5*Real_MC_30Y!$J$12^2)+Real_MC_30Y!$J$12*((RAND()+RAND()+RAND()+RAND()+RAND()+RAND()+RAND()+RAND()+RAND()+RAND()+RAND()+RAND())-6))-1)+Real_MC_30Y!W$58)</x:f>
        <x:v>2457842.3330021296</x:v>
      </x:c>
      <x:c r="X154" s="50" t="n">
        <x:f>MAX(0,W154*(1+EXP((LN(1+Real_MC_30Y!$J$11)-0.5*Real_MC_30Y!$J$12^2)+Real_MC_30Y!$J$12*((RAND()+RAND()+RAND()+RAND()+RAND()+RAND()+RAND()+RAND()+RAND()+RAND()+RAND()+RAND())-6))-1)+Real_MC_30Y!X$58)</x:f>
        <x:v>2487986.863060943</x:v>
      </x:c>
      <x:c r="Y154" s="50" t="n">
        <x:f>MAX(0,X154*(1+EXP((LN(1+Real_MC_30Y!$J$11)-0.5*Real_MC_30Y!$J$12^2)+Real_MC_30Y!$J$12*((RAND()+RAND()+RAND()+RAND()+RAND()+RAND()+RAND()+RAND()+RAND()+RAND()+RAND()+RAND())-6))-1)+Real_MC_30Y!Y$58)</x:f>
        <x:v>2007150.4433261147</x:v>
      </x:c>
      <x:c r="Z154" s="50" t="n">
        <x:f>MAX(0,Y154*(1+EXP((LN(1+Real_MC_30Y!$J$11)-0.5*Real_MC_30Y!$J$12^2)+Real_MC_30Y!$J$12*((RAND()+RAND()+RAND()+RAND()+RAND()+RAND()+RAND()+RAND()+RAND()+RAND()+RAND()+RAND())-6))-1)+Real_MC_30Y!Z$58)</x:f>
        <x:v>1855957.1558986031</x:v>
      </x:c>
      <x:c r="AA154" s="50" t="n">
        <x:f>MAX(0,Z154*(1+EXP((LN(1+Real_MC_30Y!$J$11)-0.5*Real_MC_30Y!$J$12^2)+Real_MC_30Y!$J$12*((RAND()+RAND()+RAND()+RAND()+RAND()+RAND()+RAND()+RAND()+RAND()+RAND()+RAND()+RAND())-6))-1)+Real_MC_30Y!AA$58)</x:f>
        <x:v>1616114.5535840678</x:v>
      </x:c>
      <x:c r="AB154" s="50" t="n">
        <x:f>MAX(0,AA154*(1+EXP((LN(1+Real_MC_30Y!$J$11)-0.5*Real_MC_30Y!$J$12^2)+Real_MC_30Y!$J$12*((RAND()+RAND()+RAND()+RAND()+RAND()+RAND()+RAND()+RAND()+RAND()+RAND()+RAND()+RAND())-6))-1)+Real_MC_30Y!AB$58)</x:f>
        <x:v>1955299.217951724</x:v>
      </x:c>
      <x:c r="AC154" s="50" t="n">
        <x:f>MAX(0,AB154*(1+EXP((LN(1+Real_MC_30Y!$J$11)-0.5*Real_MC_30Y!$J$12^2)+Real_MC_30Y!$J$12*((RAND()+RAND()+RAND()+RAND()+RAND()+RAND()+RAND()+RAND()+RAND()+RAND()+RAND()+RAND())-6))-1)+Real_MC_30Y!AC$58)</x:f>
        <x:v>2086474.106463725</x:v>
      </x:c>
      <x:c r="AD154" s="50" t="n">
        <x:f>MAX(0,AC154*(1+EXP((LN(1+Real_MC_30Y!$J$11)-0.5*Real_MC_30Y!$J$12^2)+Real_MC_30Y!$J$12*((RAND()+RAND()+RAND()+RAND()+RAND()+RAND()+RAND()+RAND()+RAND()+RAND()+RAND()+RAND())-6))-1)+Real_MC_30Y!AD$58)</x:f>
        <x:v>2602390.73153975</x:v>
      </x:c>
      <x:c r="AE154" s="50" t="n">
        <x:f>MAX(0,AD154*(1+EXP((LN(1+Real_MC_30Y!$J$11)-0.5*Real_MC_30Y!$J$12^2)+Real_MC_30Y!$J$12*((RAND()+RAND()+RAND()+RAND()+RAND()+RAND()+RAND()+RAND()+RAND()+RAND()+RAND()+RAND())-6))-1)+Real_MC_30Y!AE$58)</x:f>
        <x:v>2392224.8722740356</x:v>
      </x:c>
      <x:c r="AF154" s="50" t="n">
        <x:f>MAX(0,AE154*(1+EXP((LN(1+Real_MC_30Y!$J$11)-0.5*Real_MC_30Y!$J$12^2)+Real_MC_30Y!$J$12*((RAND()+RAND()+RAND()+RAND()+RAND()+RAND()+RAND()+RAND()+RAND()+RAND()+RAND()+RAND())-6))-1)+Real_MC_30Y!AF$58)</x:f>
        <x:v>2822654.410380031</x:v>
      </x:c>
    </x:row>
    <x:row r="155">
      <x:c r="A155">
        <x:v>151</x:v>
      </x:c>
      <x:c r="B155" s="50" t="n">
        <x:f>MAX(0,Liquidity_30Y!$C$14+Real_MC_30Y!B$57-Real_MC_30Y!B$56)</x:f>
        <x:v>1029031.25</x:v>
      </x:c>
      <x:c r="C155" s="50" t="n">
        <x:f>MAX(0,B155*(1+EXP((LN(1+Real_MC_30Y!$J$11)-0.5*Real_MC_30Y!$J$12^2)+Real_MC_30Y!$J$12*((RAND()+RAND()+RAND()+RAND()+RAND()+RAND()+RAND()+RAND()+RAND()+RAND()+RAND()+RAND())-6))-1)+Real_MC_30Y!C$58)</x:f>
        <x:v>1068540.7133879121</x:v>
      </x:c>
      <x:c r="D155" s="50" t="n">
        <x:f>MAX(0,C155*(1+EXP((LN(1+Real_MC_30Y!$J$11)-0.5*Real_MC_30Y!$J$12^2)+Real_MC_30Y!$J$12*((RAND()+RAND()+RAND()+RAND()+RAND()+RAND()+RAND()+RAND()+RAND()+RAND()+RAND()+RAND())-6))-1)+Real_MC_30Y!D$58)</x:f>
        <x:v>856611.241445061</x:v>
      </x:c>
      <x:c r="E155" s="50" t="n">
        <x:f>MAX(0,D155*(1+EXP((LN(1+Real_MC_30Y!$J$11)-0.5*Real_MC_30Y!$J$12^2)+Real_MC_30Y!$J$12*((RAND()+RAND()+RAND()+RAND()+RAND()+RAND()+RAND()+RAND()+RAND()+RAND()+RAND()+RAND())-6))-1)+Real_MC_30Y!E$58)</x:f>
        <x:v>749821.1975923042</x:v>
      </x:c>
      <x:c r="F155" s="50" t="n">
        <x:f>MAX(0,E155*(1+EXP((LN(1+Real_MC_30Y!$J$11)-0.5*Real_MC_30Y!$J$12^2)+Real_MC_30Y!$J$12*((RAND()+RAND()+RAND()+RAND()+RAND()+RAND()+RAND()+RAND()+RAND()+RAND()+RAND()+RAND())-6))-1)+Real_MC_30Y!F$58)</x:f>
        <x:v>849194.5699248493</x:v>
      </x:c>
      <x:c r="G155" s="50" t="n">
        <x:f>MAX(0,F155*(1+EXP((LN(1+Real_MC_30Y!$J$11)-0.5*Real_MC_30Y!$J$12^2)+Real_MC_30Y!$J$12*((RAND()+RAND()+RAND()+RAND()+RAND()+RAND()+RAND()+RAND()+RAND()+RAND()+RAND()+RAND())-6))-1)+Real_MC_30Y!G$58)</x:f>
        <x:v>848147.991788847</x:v>
      </x:c>
      <x:c r="H155" s="50" t="n">
        <x:f>MAX(0,G155*(1+EXP((LN(1+Real_MC_30Y!$J$11)-0.5*Real_MC_30Y!$J$12^2)+Real_MC_30Y!$J$12*((RAND()+RAND()+RAND()+RAND()+RAND()+RAND()+RAND()+RAND()+RAND()+RAND()+RAND()+RAND())-6))-1)+Real_MC_30Y!H$58)</x:f>
        <x:v>925844.5413041073</x:v>
      </x:c>
      <x:c r="I155" s="50" t="n">
        <x:f>MAX(0,H155*(1+EXP((LN(1+Real_MC_30Y!$J$11)-0.5*Real_MC_30Y!$J$12^2)+Real_MC_30Y!$J$12*((RAND()+RAND()+RAND()+RAND()+RAND()+RAND()+RAND()+RAND()+RAND()+RAND()+RAND()+RAND())-6))-1)+Real_MC_30Y!I$58)</x:f>
        <x:v>803643.0906822719</x:v>
      </x:c>
      <x:c r="J155" s="50" t="n">
        <x:f>MAX(0,I155*(1+EXP((LN(1+Real_MC_30Y!$J$11)-0.5*Real_MC_30Y!$J$12^2)+Real_MC_30Y!$J$12*((RAND()+RAND()+RAND()+RAND()+RAND()+RAND()+RAND()+RAND()+RAND()+RAND()+RAND()+RAND())-6))-1)+Real_MC_30Y!J$58)</x:f>
        <x:v>762324.3845247317</x:v>
      </x:c>
      <x:c r="K155" s="50" t="n">
        <x:f>MAX(0,J155*(1+EXP((LN(1+Real_MC_30Y!$J$11)-0.5*Real_MC_30Y!$J$12^2)+Real_MC_30Y!$J$12*((RAND()+RAND()+RAND()+RAND()+RAND()+RAND()+RAND()+RAND()+RAND()+RAND()+RAND()+RAND())-6))-1)+Real_MC_30Y!K$58)</x:f>
        <x:v>1049673.901747873</x:v>
      </x:c>
      <x:c r="L155" s="50" t="n">
        <x:f>MAX(0,K155*(1+EXP((LN(1+Real_MC_30Y!$J$11)-0.5*Real_MC_30Y!$J$12^2)+Real_MC_30Y!$J$12*((RAND()+RAND()+RAND()+RAND()+RAND()+RAND()+RAND()+RAND()+RAND()+RAND()+RAND()+RAND())-6))-1)+Real_MC_30Y!L$58)</x:f>
        <x:v>986622.7701634938</x:v>
      </x:c>
      <x:c r="M155" s="50" t="n">
        <x:f>MAX(0,L155*(1+EXP((LN(1+Real_MC_30Y!$J$11)-0.5*Real_MC_30Y!$J$12^2)+Real_MC_30Y!$J$12*((RAND()+RAND()+RAND()+RAND()+RAND()+RAND()+RAND()+RAND()+RAND()+RAND()+RAND()+RAND())-6))-1)+Real_MC_30Y!M$58)</x:f>
        <x:v>818582.9910465894</x:v>
      </x:c>
      <x:c r="N155" s="50" t="n">
        <x:f>MAX(0,M155*(1+EXP((LN(1+Real_MC_30Y!$J$11)-0.5*Real_MC_30Y!$J$12^2)+Real_MC_30Y!$J$12*((RAND()+RAND()+RAND()+RAND()+RAND()+RAND()+RAND()+RAND()+RAND()+RAND()+RAND()+RAND())-6))-1)+Real_MC_30Y!N$58)</x:f>
        <x:v>771505.6980020602</x:v>
      </x:c>
      <x:c r="O155" s="50" t="n">
        <x:f>MAX(0,N155*(1+EXP((LN(1+Real_MC_30Y!$J$11)-0.5*Real_MC_30Y!$J$12^2)+Real_MC_30Y!$J$12*((RAND()+RAND()+RAND()+RAND()+RAND()+RAND()+RAND()+RAND()+RAND()+RAND()+RAND()+RAND())-6))-1)+Real_MC_30Y!O$58)</x:f>
        <x:v>668439.394239264</x:v>
      </x:c>
      <x:c r="P155" s="50" t="n">
        <x:f>MAX(0,O155*(1+EXP((LN(1+Real_MC_30Y!$J$11)-0.5*Real_MC_30Y!$J$12^2)+Real_MC_30Y!$J$12*((RAND()+RAND()+RAND()+RAND()+RAND()+RAND()+RAND()+RAND()+RAND()+RAND()+RAND()+RAND())-6))-1)+Real_MC_30Y!P$58)</x:f>
        <x:v>619048.0556242827</x:v>
      </x:c>
      <x:c r="Q155" s="50" t="n">
        <x:f>MAX(0,P155*(1+EXP((LN(1+Real_MC_30Y!$J$11)-0.5*Real_MC_30Y!$J$12^2)+Real_MC_30Y!$J$12*((RAND()+RAND()+RAND()+RAND()+RAND()+RAND()+RAND()+RAND()+RAND()+RAND()+RAND()+RAND())-6))-1)+Real_MC_30Y!Q$58)</x:f>
        <x:v>660144.0191532625</x:v>
      </x:c>
      <x:c r="R155" s="50" t="n">
        <x:f>MAX(0,Q155*(1+EXP((LN(1+Real_MC_30Y!$J$11)-0.5*Real_MC_30Y!$J$12^2)+Real_MC_30Y!$J$12*((RAND()+RAND()+RAND()+RAND()+RAND()+RAND()+RAND()+RAND()+RAND()+RAND()+RAND()+RAND())-6))-1)+Real_MC_30Y!R$58)</x:f>
        <x:v>613705.0041156486</x:v>
      </x:c>
      <x:c r="S155" s="50" t="n">
        <x:f>MAX(0,R155*(1+EXP((LN(1+Real_MC_30Y!$J$11)-0.5*Real_MC_30Y!$J$12^2)+Real_MC_30Y!$J$12*((RAND()+RAND()+RAND()+RAND()+RAND()+RAND()+RAND()+RAND()+RAND()+RAND()+RAND()+RAND())-6))-1)+Real_MC_30Y!S$58)</x:f>
        <x:v>792826.462095655</x:v>
      </x:c>
      <x:c r="T155" s="50" t="n">
        <x:f>MAX(0,S155*(1+EXP((LN(1+Real_MC_30Y!$J$11)-0.5*Real_MC_30Y!$J$12^2)+Real_MC_30Y!$J$12*((RAND()+RAND()+RAND()+RAND()+RAND()+RAND()+RAND()+RAND()+RAND()+RAND()+RAND()+RAND())-6))-1)+Real_MC_30Y!T$58)</x:f>
        <x:v>924409.5665735014</x:v>
      </x:c>
      <x:c r="U155" s="50" t="n">
        <x:f>MAX(0,T155*(1+EXP((LN(1+Real_MC_30Y!$J$11)-0.5*Real_MC_30Y!$J$12^2)+Real_MC_30Y!$J$12*((RAND()+RAND()+RAND()+RAND()+RAND()+RAND()+RAND()+RAND()+RAND()+RAND()+RAND()+RAND())-6))-1)+Real_MC_30Y!U$58)</x:f>
        <x:v>1103381.7020198707</x:v>
      </x:c>
      <x:c r="V155" s="50" t="n">
        <x:f>MAX(0,U155*(1+EXP((LN(1+Real_MC_30Y!$J$11)-0.5*Real_MC_30Y!$J$12^2)+Real_MC_30Y!$J$12*((RAND()+RAND()+RAND()+RAND()+RAND()+RAND()+RAND()+RAND()+RAND()+RAND()+RAND()+RAND())-6))-1)+Real_MC_30Y!V$58)</x:f>
        <x:v>1377975.5885344625</x:v>
      </x:c>
      <x:c r="W155" s="50" t="n">
        <x:f>MAX(0,V155*(1+EXP((LN(1+Real_MC_30Y!$J$11)-0.5*Real_MC_30Y!$J$12^2)+Real_MC_30Y!$J$12*((RAND()+RAND()+RAND()+RAND()+RAND()+RAND()+RAND()+RAND()+RAND()+RAND()+RAND()+RAND())-6))-1)+Real_MC_30Y!W$58)</x:f>
        <x:v>1452528.39000296</x:v>
      </x:c>
      <x:c r="X155" s="50" t="n">
        <x:f>MAX(0,W155*(1+EXP((LN(1+Real_MC_30Y!$J$11)-0.5*Real_MC_30Y!$J$12^2)+Real_MC_30Y!$J$12*((RAND()+RAND()+RAND()+RAND()+RAND()+RAND()+RAND()+RAND()+RAND()+RAND()+RAND()+RAND())-6))-1)+Real_MC_30Y!X$58)</x:f>
        <x:v>1612612.899332601</x:v>
      </x:c>
      <x:c r="Y155" s="50" t="n">
        <x:f>MAX(0,X155*(1+EXP((LN(1+Real_MC_30Y!$J$11)-0.5*Real_MC_30Y!$J$12^2)+Real_MC_30Y!$J$12*((RAND()+RAND()+RAND()+RAND()+RAND()+RAND()+RAND()+RAND()+RAND()+RAND()+RAND()+RAND())-6))-1)+Real_MC_30Y!Y$58)</x:f>
        <x:v>2197576.2613557964</x:v>
      </x:c>
      <x:c r="Z155" s="50" t="n">
        <x:f>MAX(0,Y155*(1+EXP((LN(1+Real_MC_30Y!$J$11)-0.5*Real_MC_30Y!$J$12^2)+Real_MC_30Y!$J$12*((RAND()+RAND()+RAND()+RAND()+RAND()+RAND()+RAND()+RAND()+RAND()+RAND()+RAND()+RAND())-6))-1)+Real_MC_30Y!Z$58)</x:f>
        <x:v>2394458.0100831436</x:v>
      </x:c>
      <x:c r="AA155" s="50" t="n">
        <x:f>MAX(0,Z155*(1+EXP((LN(1+Real_MC_30Y!$J$11)-0.5*Real_MC_30Y!$J$12^2)+Real_MC_30Y!$J$12*((RAND()+RAND()+RAND()+RAND()+RAND()+RAND()+RAND()+RAND()+RAND()+RAND()+RAND()+RAND())-6))-1)+Real_MC_30Y!AA$58)</x:f>
        <x:v>2345741.851606511</x:v>
      </x:c>
      <x:c r="AB155" s="50" t="n">
        <x:f>MAX(0,AA155*(1+EXP((LN(1+Real_MC_30Y!$J$11)-0.5*Real_MC_30Y!$J$12^2)+Real_MC_30Y!$J$12*((RAND()+RAND()+RAND()+RAND()+RAND()+RAND()+RAND()+RAND()+RAND()+RAND()+RAND()+RAND())-6))-1)+Real_MC_30Y!AB$58)</x:f>
        <x:v>2245434.7126375353</x:v>
      </x:c>
      <x:c r="AC155" s="50" t="n">
        <x:f>MAX(0,AB155*(1+EXP((LN(1+Real_MC_30Y!$J$11)-0.5*Real_MC_30Y!$J$12^2)+Real_MC_30Y!$J$12*((RAND()+RAND()+RAND()+RAND()+RAND()+RAND()+RAND()+RAND()+RAND()+RAND()+RAND()+RAND())-6))-1)+Real_MC_30Y!AC$58)</x:f>
        <x:v>2933784.6234097923</x:v>
      </x:c>
      <x:c r="AD155" s="50" t="n">
        <x:f>MAX(0,AC155*(1+EXP((LN(1+Real_MC_30Y!$J$11)-0.5*Real_MC_30Y!$J$12^2)+Real_MC_30Y!$J$12*((RAND()+RAND()+RAND()+RAND()+RAND()+RAND()+RAND()+RAND()+RAND()+RAND()+RAND()+RAND())-6))-1)+Real_MC_30Y!AD$58)</x:f>
        <x:v>3557613.4833846283</x:v>
      </x:c>
      <x:c r="AE155" s="50" t="n">
        <x:f>MAX(0,AD155*(1+EXP((LN(1+Real_MC_30Y!$J$11)-0.5*Real_MC_30Y!$J$12^2)+Real_MC_30Y!$J$12*((RAND()+RAND()+RAND()+RAND()+RAND()+RAND()+RAND()+RAND()+RAND()+RAND()+RAND()+RAND())-6))-1)+Real_MC_30Y!AE$58)</x:f>
        <x:v>3901483.7065390185</x:v>
      </x:c>
      <x:c r="AF155" s="50" t="n">
        <x:f>MAX(0,AE155*(1+EXP((LN(1+Real_MC_30Y!$J$11)-0.5*Real_MC_30Y!$J$12^2)+Real_MC_30Y!$J$12*((RAND()+RAND()+RAND()+RAND()+RAND()+RAND()+RAND()+RAND()+RAND()+RAND()+RAND()+RAND())-6))-1)+Real_MC_30Y!AF$58)</x:f>
        <x:v>3684524.828405695</x:v>
      </x:c>
    </x:row>
    <x:row r="156">
      <x:c r="A156">
        <x:v>152</x:v>
      </x:c>
      <x:c r="B156" s="50" t="n">
        <x:f>MAX(0,Liquidity_30Y!$C$14+Real_MC_30Y!B$57-Real_MC_30Y!B$56)</x:f>
        <x:v>1029031.25</x:v>
      </x:c>
      <x:c r="C156" s="50" t="n">
        <x:f>MAX(0,B156*(1+EXP((LN(1+Real_MC_30Y!$J$11)-0.5*Real_MC_30Y!$J$12^2)+Real_MC_30Y!$J$12*((RAND()+RAND()+RAND()+RAND()+RAND()+RAND()+RAND()+RAND()+RAND()+RAND()+RAND()+RAND())-6))-1)+Real_MC_30Y!C$58)</x:f>
        <x:v>1243733.6604445223</x:v>
      </x:c>
      <x:c r="D156" s="50" t="n">
        <x:f>MAX(0,C156*(1+EXP((LN(1+Real_MC_30Y!$J$11)-0.5*Real_MC_30Y!$J$12^2)+Real_MC_30Y!$J$12*((RAND()+RAND()+RAND()+RAND()+RAND()+RAND()+RAND()+RAND()+RAND()+RAND()+RAND()+RAND())-6))-1)+Real_MC_30Y!D$58)</x:f>
        <x:v>1378398.4032268869</x:v>
      </x:c>
      <x:c r="E156" s="50" t="n">
        <x:f>MAX(0,D156*(1+EXP((LN(1+Real_MC_30Y!$J$11)-0.5*Real_MC_30Y!$J$12^2)+Real_MC_30Y!$J$12*((RAND()+RAND()+RAND()+RAND()+RAND()+RAND()+RAND()+RAND()+RAND()+RAND()+RAND()+RAND())-6))-1)+Real_MC_30Y!E$58)</x:f>
        <x:v>1596356.3155882654</x:v>
      </x:c>
      <x:c r="F156" s="50" t="n">
        <x:f>MAX(0,E156*(1+EXP((LN(1+Real_MC_30Y!$J$11)-0.5*Real_MC_30Y!$J$12^2)+Real_MC_30Y!$J$12*((RAND()+RAND()+RAND()+RAND()+RAND()+RAND()+RAND()+RAND()+RAND()+RAND()+RAND()+RAND())-6))-1)+Real_MC_30Y!F$58)</x:f>
        <x:v>1268067.8297197996</x:v>
      </x:c>
      <x:c r="G156" s="50" t="n">
        <x:f>MAX(0,F156*(1+EXP((LN(1+Real_MC_30Y!$J$11)-0.5*Real_MC_30Y!$J$12^2)+Real_MC_30Y!$J$12*((RAND()+RAND()+RAND()+RAND()+RAND()+RAND()+RAND()+RAND()+RAND()+RAND()+RAND()+RAND())-6))-1)+Real_MC_30Y!G$58)</x:f>
        <x:v>988633.1233081182</x:v>
      </x:c>
      <x:c r="H156" s="50" t="n">
        <x:f>MAX(0,G156*(1+EXP((LN(1+Real_MC_30Y!$J$11)-0.5*Real_MC_30Y!$J$12^2)+Real_MC_30Y!$J$12*((RAND()+RAND()+RAND()+RAND()+RAND()+RAND()+RAND()+RAND()+RAND()+RAND()+RAND()+RAND())-6))-1)+Real_MC_30Y!H$58)</x:f>
        <x:v>1067366.996941639</x:v>
      </x:c>
      <x:c r="I156" s="50" t="n">
        <x:f>MAX(0,H156*(1+EXP((LN(1+Real_MC_30Y!$J$11)-0.5*Real_MC_30Y!$J$12^2)+Real_MC_30Y!$J$12*((RAND()+RAND()+RAND()+RAND()+RAND()+RAND()+RAND()+RAND()+RAND()+RAND()+RAND()+RAND())-6))-1)+Real_MC_30Y!I$58)</x:f>
        <x:v>842597.2916971097</x:v>
      </x:c>
      <x:c r="J156" s="50" t="n">
        <x:f>MAX(0,I156*(1+EXP((LN(1+Real_MC_30Y!$J$11)-0.5*Real_MC_30Y!$J$12^2)+Real_MC_30Y!$J$12*((RAND()+RAND()+RAND()+RAND()+RAND()+RAND()+RAND()+RAND()+RAND()+RAND()+RAND()+RAND())-6))-1)+Real_MC_30Y!J$58)</x:f>
        <x:v>799334.93850789</x:v>
      </x:c>
      <x:c r="K156" s="50" t="n">
        <x:f>MAX(0,J156*(1+EXP((LN(1+Real_MC_30Y!$J$11)-0.5*Real_MC_30Y!$J$12^2)+Real_MC_30Y!$J$12*((RAND()+RAND()+RAND()+RAND()+RAND()+RAND()+RAND()+RAND()+RAND()+RAND()+RAND()+RAND())-6))-1)+Real_MC_30Y!K$58)</x:f>
        <x:v>839289.9084954368</x:v>
      </x:c>
      <x:c r="L156" s="50" t="n">
        <x:f>MAX(0,K156*(1+EXP((LN(1+Real_MC_30Y!$J$11)-0.5*Real_MC_30Y!$J$12^2)+Real_MC_30Y!$J$12*((RAND()+RAND()+RAND()+RAND()+RAND()+RAND()+RAND()+RAND()+RAND()+RAND()+RAND()+RAND())-6))-1)+Real_MC_30Y!L$58)</x:f>
        <x:v>703446.3233008356</x:v>
      </x:c>
      <x:c r="M156" s="50" t="n">
        <x:f>MAX(0,L156*(1+EXP((LN(1+Real_MC_30Y!$J$11)-0.5*Real_MC_30Y!$J$12^2)+Real_MC_30Y!$J$12*((RAND()+RAND()+RAND()+RAND()+RAND()+RAND()+RAND()+RAND()+RAND()+RAND()+RAND()+RAND())-6))-1)+Real_MC_30Y!M$58)</x:f>
        <x:v>591431.209088928</x:v>
      </x:c>
      <x:c r="N156" s="50" t="n">
        <x:f>MAX(0,M156*(1+EXP((LN(1+Real_MC_30Y!$J$11)-0.5*Real_MC_30Y!$J$12^2)+Real_MC_30Y!$J$12*((RAND()+RAND()+RAND()+RAND()+RAND()+RAND()+RAND()+RAND()+RAND()+RAND()+RAND()+RAND())-6))-1)+Real_MC_30Y!N$58)</x:f>
        <x:v>633889.9519752685</x:v>
      </x:c>
      <x:c r="O156" s="50" t="n">
        <x:f>MAX(0,N156*(1+EXP((LN(1+Real_MC_30Y!$J$11)-0.5*Real_MC_30Y!$J$12^2)+Real_MC_30Y!$J$12*((RAND()+RAND()+RAND()+RAND()+RAND()+RAND()+RAND()+RAND()+RAND()+RAND()+RAND()+RAND())-6))-1)+Real_MC_30Y!O$58)</x:f>
        <x:v>872742.8599790486</x:v>
      </x:c>
      <x:c r="P156" s="50" t="n">
        <x:f>MAX(0,O156*(1+EXP((LN(1+Real_MC_30Y!$J$11)-0.5*Real_MC_30Y!$J$12^2)+Real_MC_30Y!$J$12*((RAND()+RAND()+RAND()+RAND()+RAND()+RAND()+RAND()+RAND()+RAND()+RAND()+RAND()+RAND())-6))-1)+Real_MC_30Y!P$58)</x:f>
        <x:v>1168986.3793634833</x:v>
      </x:c>
      <x:c r="Q156" s="50" t="n">
        <x:f>MAX(0,P156*(1+EXP((LN(1+Real_MC_30Y!$J$11)-0.5*Real_MC_30Y!$J$12^2)+Real_MC_30Y!$J$12*((RAND()+RAND()+RAND()+RAND()+RAND()+RAND()+RAND()+RAND()+RAND()+RAND()+RAND()+RAND())-6))-1)+Real_MC_30Y!Q$58)</x:f>
        <x:v>1302551.4041653639</x:v>
      </x:c>
      <x:c r="R156" s="50" t="n">
        <x:f>MAX(0,Q156*(1+EXP((LN(1+Real_MC_30Y!$J$11)-0.5*Real_MC_30Y!$J$12^2)+Real_MC_30Y!$J$12*((RAND()+RAND()+RAND()+RAND()+RAND()+RAND()+RAND()+RAND()+RAND()+RAND()+RAND()+RAND())-6))-1)+Real_MC_30Y!R$58)</x:f>
        <x:v>1090948.5950429826</x:v>
      </x:c>
      <x:c r="S156" s="50" t="n">
        <x:f>MAX(0,R156*(1+EXP((LN(1+Real_MC_30Y!$J$11)-0.5*Real_MC_30Y!$J$12^2)+Real_MC_30Y!$J$12*((RAND()+RAND()+RAND()+RAND()+RAND()+RAND()+RAND()+RAND()+RAND()+RAND()+RAND()+RAND())-6))-1)+Real_MC_30Y!S$58)</x:f>
        <x:v>1038700.0494431243</x:v>
      </x:c>
      <x:c r="T156" s="50" t="n">
        <x:f>MAX(0,S156*(1+EXP((LN(1+Real_MC_30Y!$J$11)-0.5*Real_MC_30Y!$J$12^2)+Real_MC_30Y!$J$12*((RAND()+RAND()+RAND()+RAND()+RAND()+RAND()+RAND()+RAND()+RAND()+RAND()+RAND()+RAND())-6))-1)+Real_MC_30Y!T$58)</x:f>
        <x:v>1321816.9265828612</x:v>
      </x:c>
      <x:c r="U156" s="50" t="n">
        <x:f>MAX(0,T156*(1+EXP((LN(1+Real_MC_30Y!$J$11)-0.5*Real_MC_30Y!$J$12^2)+Real_MC_30Y!$J$12*((RAND()+RAND()+RAND()+RAND()+RAND()+RAND()+RAND()+RAND()+RAND()+RAND()+RAND()+RAND())-6))-1)+Real_MC_30Y!U$58)</x:f>
        <x:v>1257868.3697537219</x:v>
      </x:c>
      <x:c r="V156" s="50" t="n">
        <x:f>MAX(0,U156*(1+EXP((LN(1+Real_MC_30Y!$J$11)-0.5*Real_MC_30Y!$J$12^2)+Real_MC_30Y!$J$12*((RAND()+RAND()+RAND()+RAND()+RAND()+RAND()+RAND()+RAND()+RAND()+RAND()+RAND()+RAND())-6))-1)+Real_MC_30Y!V$58)</x:f>
        <x:v>1088391.858232268</x:v>
      </x:c>
      <x:c r="W156" s="50" t="n">
        <x:f>MAX(0,V156*(1+EXP((LN(1+Real_MC_30Y!$J$11)-0.5*Real_MC_30Y!$J$12^2)+Real_MC_30Y!$J$12*((RAND()+RAND()+RAND()+RAND()+RAND()+RAND()+RAND()+RAND()+RAND()+RAND()+RAND()+RAND())-6))-1)+Real_MC_30Y!W$58)</x:f>
        <x:v>1198369.9537584966</x:v>
      </x:c>
      <x:c r="X156" s="50" t="n">
        <x:f>MAX(0,W156*(1+EXP((LN(1+Real_MC_30Y!$J$11)-0.5*Real_MC_30Y!$J$12^2)+Real_MC_30Y!$J$12*((RAND()+RAND()+RAND()+RAND()+RAND()+RAND()+RAND()+RAND()+RAND()+RAND()+RAND()+RAND())-6))-1)+Real_MC_30Y!X$58)</x:f>
        <x:v>1293331.5855742316</x:v>
      </x:c>
      <x:c r="Y156" s="50" t="n">
        <x:f>MAX(0,X156*(1+EXP((LN(1+Real_MC_30Y!$J$11)-0.5*Real_MC_30Y!$J$12^2)+Real_MC_30Y!$J$12*((RAND()+RAND()+RAND()+RAND()+RAND()+RAND()+RAND()+RAND()+RAND()+RAND()+RAND()+RAND())-6))-1)+Real_MC_30Y!Y$58)</x:f>
        <x:v>1343569.6846864321</x:v>
      </x:c>
      <x:c r="Z156" s="50" t="n">
        <x:f>MAX(0,Y156*(1+EXP((LN(1+Real_MC_30Y!$J$11)-0.5*Real_MC_30Y!$J$12^2)+Real_MC_30Y!$J$12*((RAND()+RAND()+RAND()+RAND()+RAND()+RAND()+RAND()+RAND()+RAND()+RAND()+RAND()+RAND())-6))-1)+Real_MC_30Y!Z$58)</x:f>
        <x:v>1438405.9155120978</x:v>
      </x:c>
      <x:c r="AA156" s="50" t="n">
        <x:f>MAX(0,Z156*(1+EXP((LN(1+Real_MC_30Y!$J$11)-0.5*Real_MC_30Y!$J$12^2)+Real_MC_30Y!$J$12*((RAND()+RAND()+RAND()+RAND()+RAND()+RAND()+RAND()+RAND()+RAND()+RAND()+RAND()+RAND())-6))-1)+Real_MC_30Y!AA$58)</x:f>
        <x:v>1800580.608952867</x:v>
      </x:c>
      <x:c r="AB156" s="50" t="n">
        <x:f>MAX(0,AA156*(1+EXP((LN(1+Real_MC_30Y!$J$11)-0.5*Real_MC_30Y!$J$12^2)+Real_MC_30Y!$J$12*((RAND()+RAND()+RAND()+RAND()+RAND()+RAND()+RAND()+RAND()+RAND()+RAND()+RAND()+RAND())-6))-1)+Real_MC_30Y!AB$58)</x:f>
        <x:v>1682049.8392706094</x:v>
      </x:c>
      <x:c r="AC156" s="50" t="n">
        <x:f>MAX(0,AB156*(1+EXP((LN(1+Real_MC_30Y!$J$11)-0.5*Real_MC_30Y!$J$12^2)+Real_MC_30Y!$J$12*((RAND()+RAND()+RAND()+RAND()+RAND()+RAND()+RAND()+RAND()+RAND()+RAND()+RAND()+RAND())-6))-1)+Real_MC_30Y!AC$58)</x:f>
        <x:v>1812498.4894078008</x:v>
      </x:c>
      <x:c r="AD156" s="50" t="n">
        <x:f>MAX(0,AC156*(1+EXP((LN(1+Real_MC_30Y!$J$11)-0.5*Real_MC_30Y!$J$12^2)+Real_MC_30Y!$J$12*((RAND()+RAND()+RAND()+RAND()+RAND()+RAND()+RAND()+RAND()+RAND()+RAND()+RAND()+RAND())-6))-1)+Real_MC_30Y!AD$58)</x:f>
        <x:v>1790552.3148603612</x:v>
      </x:c>
      <x:c r="AE156" s="50" t="n">
        <x:f>MAX(0,AD156*(1+EXP((LN(1+Real_MC_30Y!$J$11)-0.5*Real_MC_30Y!$J$12^2)+Real_MC_30Y!$J$12*((RAND()+RAND()+RAND()+RAND()+RAND()+RAND()+RAND()+RAND()+RAND()+RAND()+RAND()+RAND())-6))-1)+Real_MC_30Y!AE$58)</x:f>
        <x:v>1768901.0102794948</x:v>
      </x:c>
      <x:c r="AF156" s="50" t="n">
        <x:f>MAX(0,AE156*(1+EXP((LN(1+Real_MC_30Y!$J$11)-0.5*Real_MC_30Y!$J$12^2)+Real_MC_30Y!$J$12*((RAND()+RAND()+RAND()+RAND()+RAND()+RAND()+RAND()+RAND()+RAND()+RAND()+RAND()+RAND())-6))-1)+Real_MC_30Y!AF$58)</x:f>
        <x:v>1926350.8005073008</x:v>
      </x:c>
    </x:row>
    <x:row r="157">
      <x:c r="A157">
        <x:v>153</x:v>
      </x:c>
      <x:c r="B157" s="50" t="n">
        <x:f>MAX(0,Liquidity_30Y!$C$14+Real_MC_30Y!B$57-Real_MC_30Y!B$56)</x:f>
        <x:v>1029031.25</x:v>
      </x:c>
      <x:c r="C157" s="50" t="n">
        <x:f>MAX(0,B157*(1+EXP((LN(1+Real_MC_30Y!$J$11)-0.5*Real_MC_30Y!$J$12^2)+Real_MC_30Y!$J$12*((RAND()+RAND()+RAND()+RAND()+RAND()+RAND()+RAND()+RAND()+RAND()+RAND()+RAND()+RAND())-6))-1)+Real_MC_30Y!C$58)</x:f>
        <x:v>1301687.603798667</x:v>
      </x:c>
      <x:c r="D157" s="50" t="n">
        <x:f>MAX(0,C157*(1+EXP((LN(1+Real_MC_30Y!$J$11)-0.5*Real_MC_30Y!$J$12^2)+Real_MC_30Y!$J$12*((RAND()+RAND()+RAND()+RAND()+RAND()+RAND()+RAND()+RAND()+RAND()+RAND()+RAND()+RAND())-6))-1)+Real_MC_30Y!D$58)</x:f>
        <x:v>1677053.5470826966</x:v>
      </x:c>
      <x:c r="E157" s="50" t="n">
        <x:f>MAX(0,D157*(1+EXP((LN(1+Real_MC_30Y!$J$11)-0.5*Real_MC_30Y!$J$12^2)+Real_MC_30Y!$J$12*((RAND()+RAND()+RAND()+RAND()+RAND()+RAND()+RAND()+RAND()+RAND()+RAND()+RAND()+RAND())-6))-1)+Real_MC_30Y!E$58)</x:f>
        <x:v>1305113.428195666</x:v>
      </x:c>
      <x:c r="F157" s="50" t="n">
        <x:f>MAX(0,E157*(1+EXP((LN(1+Real_MC_30Y!$J$11)-0.5*Real_MC_30Y!$J$12^2)+Real_MC_30Y!$J$12*((RAND()+RAND()+RAND()+RAND()+RAND()+RAND()+RAND()+RAND()+RAND()+RAND()+RAND()+RAND())-6))-1)+Real_MC_30Y!F$58)</x:f>
        <x:v>1619644.3943215813</x:v>
      </x:c>
      <x:c r="G157" s="50" t="n">
        <x:f>MAX(0,F157*(1+EXP((LN(1+Real_MC_30Y!$J$11)-0.5*Real_MC_30Y!$J$12^2)+Real_MC_30Y!$J$12*((RAND()+RAND()+RAND()+RAND()+RAND()+RAND()+RAND()+RAND()+RAND()+RAND()+RAND()+RAND())-6))-1)+Real_MC_30Y!G$58)</x:f>
        <x:v>1796050.094412937</x:v>
      </x:c>
      <x:c r="H157" s="50" t="n">
        <x:f>MAX(0,G157*(1+EXP((LN(1+Real_MC_30Y!$J$11)-0.5*Real_MC_30Y!$J$12^2)+Real_MC_30Y!$J$12*((RAND()+RAND()+RAND()+RAND()+RAND()+RAND()+RAND()+RAND()+RAND()+RAND()+RAND()+RAND())-6))-1)+Real_MC_30Y!H$58)</x:f>
        <x:v>2123883.631834977</x:v>
      </x:c>
      <x:c r="I157" s="50" t="n">
        <x:f>MAX(0,H157*(1+EXP((LN(1+Real_MC_30Y!$J$11)-0.5*Real_MC_30Y!$J$12^2)+Real_MC_30Y!$J$12*((RAND()+RAND()+RAND()+RAND()+RAND()+RAND()+RAND()+RAND()+RAND()+RAND()+RAND()+RAND())-6))-1)+Real_MC_30Y!I$58)</x:f>
        <x:v>2502492.530668203</x:v>
      </x:c>
      <x:c r="J157" s="50" t="n">
        <x:f>MAX(0,I157*(1+EXP((LN(1+Real_MC_30Y!$J$11)-0.5*Real_MC_30Y!$J$12^2)+Real_MC_30Y!$J$12*((RAND()+RAND()+RAND()+RAND()+RAND()+RAND()+RAND()+RAND()+RAND()+RAND()+RAND()+RAND())-6))-1)+Real_MC_30Y!J$58)</x:f>
        <x:v>2890379.114542514</x:v>
      </x:c>
      <x:c r="K157" s="50" t="n">
        <x:f>MAX(0,J157*(1+EXP((LN(1+Real_MC_30Y!$J$11)-0.5*Real_MC_30Y!$J$12^2)+Real_MC_30Y!$J$12*((RAND()+RAND()+RAND()+RAND()+RAND()+RAND()+RAND()+RAND()+RAND()+RAND()+RAND()+RAND())-6))-1)+Real_MC_30Y!K$58)</x:f>
        <x:v>3006951.59272861</x:v>
      </x:c>
      <x:c r="L157" s="50" t="n">
        <x:f>MAX(0,K157*(1+EXP((LN(1+Real_MC_30Y!$J$11)-0.5*Real_MC_30Y!$J$12^2)+Real_MC_30Y!$J$12*((RAND()+RAND()+RAND()+RAND()+RAND()+RAND()+RAND()+RAND()+RAND()+RAND()+RAND()+RAND())-6))-1)+Real_MC_30Y!L$58)</x:f>
        <x:v>3008152.890083772</x:v>
      </x:c>
      <x:c r="M157" s="50" t="n">
        <x:f>MAX(0,L157*(1+EXP((LN(1+Real_MC_30Y!$J$11)-0.5*Real_MC_30Y!$J$12^2)+Real_MC_30Y!$J$12*((RAND()+RAND()+RAND()+RAND()+RAND()+RAND()+RAND()+RAND()+RAND()+RAND()+RAND()+RAND())-6))-1)+Real_MC_30Y!M$58)</x:f>
        <x:v>3195933.31580084</x:v>
      </x:c>
      <x:c r="N157" s="50" t="n">
        <x:f>MAX(0,M157*(1+EXP((LN(1+Real_MC_30Y!$J$11)-0.5*Real_MC_30Y!$J$12^2)+Real_MC_30Y!$J$12*((RAND()+RAND()+RAND()+RAND()+RAND()+RAND()+RAND()+RAND()+RAND()+RAND()+RAND()+RAND())-6))-1)+Real_MC_30Y!N$58)</x:f>
        <x:v>2770415.170693152</x:v>
      </x:c>
      <x:c r="O157" s="50" t="n">
        <x:f>MAX(0,N157*(1+EXP((LN(1+Real_MC_30Y!$J$11)-0.5*Real_MC_30Y!$J$12^2)+Real_MC_30Y!$J$12*((RAND()+RAND()+RAND()+RAND()+RAND()+RAND()+RAND()+RAND()+RAND()+RAND()+RAND()+RAND())-6))-1)+Real_MC_30Y!O$58)</x:f>
        <x:v>3129368.360758545</x:v>
      </x:c>
      <x:c r="P157" s="50" t="n">
        <x:f>MAX(0,O157*(1+EXP((LN(1+Real_MC_30Y!$J$11)-0.5*Real_MC_30Y!$J$12^2)+Real_MC_30Y!$J$12*((RAND()+RAND()+RAND()+RAND()+RAND()+RAND()+RAND()+RAND()+RAND()+RAND()+RAND()+RAND())-6))-1)+Real_MC_30Y!P$58)</x:f>
        <x:v>3419521.3320495286</x:v>
      </x:c>
      <x:c r="Q157" s="50" t="n">
        <x:f>MAX(0,P157*(1+EXP((LN(1+Real_MC_30Y!$J$11)-0.5*Real_MC_30Y!$J$12^2)+Real_MC_30Y!$J$12*((RAND()+RAND()+RAND()+RAND()+RAND()+RAND()+RAND()+RAND()+RAND()+RAND()+RAND()+RAND())-6))-1)+Real_MC_30Y!Q$58)</x:f>
        <x:v>3090137.340938855</x:v>
      </x:c>
      <x:c r="R157" s="50" t="n">
        <x:f>MAX(0,Q157*(1+EXP((LN(1+Real_MC_30Y!$J$11)-0.5*Real_MC_30Y!$J$12^2)+Real_MC_30Y!$J$12*((RAND()+RAND()+RAND()+RAND()+RAND()+RAND()+RAND()+RAND()+RAND()+RAND()+RAND()+RAND())-6))-1)+Real_MC_30Y!R$58)</x:f>
        <x:v>3276401.7101594694</x:v>
      </x:c>
      <x:c r="S157" s="50" t="n">
        <x:f>MAX(0,R157*(1+EXP((LN(1+Real_MC_30Y!$J$11)-0.5*Real_MC_30Y!$J$12^2)+Real_MC_30Y!$J$12*((RAND()+RAND()+RAND()+RAND()+RAND()+RAND()+RAND()+RAND()+RAND()+RAND()+RAND()+RAND())-6))-1)+Real_MC_30Y!S$58)</x:f>
        <x:v>3769272.8689712496</x:v>
      </x:c>
      <x:c r="T157" s="50" t="n">
        <x:f>MAX(0,S157*(1+EXP((LN(1+Real_MC_30Y!$J$11)-0.5*Real_MC_30Y!$J$12^2)+Real_MC_30Y!$J$12*((RAND()+RAND()+RAND()+RAND()+RAND()+RAND()+RAND()+RAND()+RAND()+RAND()+RAND()+RAND())-6))-1)+Real_MC_30Y!T$58)</x:f>
        <x:v>3372466.908392457</x:v>
      </x:c>
      <x:c r="U157" s="50" t="n">
        <x:f>MAX(0,T157*(1+EXP((LN(1+Real_MC_30Y!$J$11)-0.5*Real_MC_30Y!$J$12^2)+Real_MC_30Y!$J$12*((RAND()+RAND()+RAND()+RAND()+RAND()+RAND()+RAND()+RAND()+RAND()+RAND()+RAND()+RAND())-6))-1)+Real_MC_30Y!U$58)</x:f>
        <x:v>2981561.063223454</x:v>
      </x:c>
      <x:c r="V157" s="50" t="n">
        <x:f>MAX(0,U157*(1+EXP((LN(1+Real_MC_30Y!$J$11)-0.5*Real_MC_30Y!$J$12^2)+Real_MC_30Y!$J$12*((RAND()+RAND()+RAND()+RAND()+RAND()+RAND()+RAND()+RAND()+RAND()+RAND()+RAND()+RAND())-6))-1)+Real_MC_30Y!V$58)</x:f>
        <x:v>4119614.284059379</x:v>
      </x:c>
      <x:c r="W157" s="50" t="n">
        <x:f>MAX(0,V157*(1+EXP((LN(1+Real_MC_30Y!$J$11)-0.5*Real_MC_30Y!$J$12^2)+Real_MC_30Y!$J$12*((RAND()+RAND()+RAND()+RAND()+RAND()+RAND()+RAND()+RAND()+RAND()+RAND()+RAND()+RAND())-6))-1)+Real_MC_30Y!W$58)</x:f>
        <x:v>5301217.168126969</x:v>
      </x:c>
      <x:c r="X157" s="50" t="n">
        <x:f>MAX(0,W157*(1+EXP((LN(1+Real_MC_30Y!$J$11)-0.5*Real_MC_30Y!$J$12^2)+Real_MC_30Y!$J$12*((RAND()+RAND()+RAND()+RAND()+RAND()+RAND()+RAND()+RAND()+RAND()+RAND()+RAND()+RAND())-6))-1)+Real_MC_30Y!X$58)</x:f>
        <x:v>4819245.191502479</x:v>
      </x:c>
      <x:c r="Y157" s="50" t="n">
        <x:f>MAX(0,X157*(1+EXP((LN(1+Real_MC_30Y!$J$11)-0.5*Real_MC_30Y!$J$12^2)+Real_MC_30Y!$J$12*((RAND()+RAND()+RAND()+RAND()+RAND()+RAND()+RAND()+RAND()+RAND()+RAND()+RAND()+RAND())-6))-1)+Real_MC_30Y!Y$58)</x:f>
        <x:v>5026217.157822964</x:v>
      </x:c>
      <x:c r="Z157" s="50" t="n">
        <x:f>MAX(0,Y157*(1+EXP((LN(1+Real_MC_30Y!$J$11)-0.5*Real_MC_30Y!$J$12^2)+Real_MC_30Y!$J$12*((RAND()+RAND()+RAND()+RAND()+RAND()+RAND()+RAND()+RAND()+RAND()+RAND()+RAND()+RAND())-6))-1)+Real_MC_30Y!Z$58)</x:f>
        <x:v>5968131.997516647</x:v>
      </x:c>
      <x:c r="AA157" s="50" t="n">
        <x:f>MAX(0,Z157*(1+EXP((LN(1+Real_MC_30Y!$J$11)-0.5*Real_MC_30Y!$J$12^2)+Real_MC_30Y!$J$12*((RAND()+RAND()+RAND()+RAND()+RAND()+RAND()+RAND()+RAND()+RAND()+RAND()+RAND()+RAND())-6))-1)+Real_MC_30Y!AA$58)</x:f>
        <x:v>8392017.23660826</x:v>
      </x:c>
      <x:c r="AB157" s="50" t="n">
        <x:f>MAX(0,AA157*(1+EXP((LN(1+Real_MC_30Y!$J$11)-0.5*Real_MC_30Y!$J$12^2)+Real_MC_30Y!$J$12*((RAND()+RAND()+RAND()+RAND()+RAND()+RAND()+RAND()+RAND()+RAND()+RAND()+RAND()+RAND())-6))-1)+Real_MC_30Y!AB$58)</x:f>
        <x:v>7214087.86190314</x:v>
      </x:c>
      <x:c r="AC157" s="50" t="n">
        <x:f>MAX(0,AB157*(1+EXP((LN(1+Real_MC_30Y!$J$11)-0.5*Real_MC_30Y!$J$12^2)+Real_MC_30Y!$J$12*((RAND()+RAND()+RAND()+RAND()+RAND()+RAND()+RAND()+RAND()+RAND()+RAND()+RAND()+RAND())-6))-1)+Real_MC_30Y!AC$58)</x:f>
        <x:v>8250080.968889979</x:v>
      </x:c>
      <x:c r="AD157" s="50" t="n">
        <x:f>MAX(0,AC157*(1+EXP((LN(1+Real_MC_30Y!$J$11)-0.5*Real_MC_30Y!$J$12^2)+Real_MC_30Y!$J$12*((RAND()+RAND()+RAND()+RAND()+RAND()+RAND()+RAND()+RAND()+RAND()+RAND()+RAND()+RAND())-6))-1)+Real_MC_30Y!AD$58)</x:f>
        <x:v>7548666.110055915</x:v>
      </x:c>
      <x:c r="AE157" s="50" t="n">
        <x:f>MAX(0,AD157*(1+EXP((LN(1+Real_MC_30Y!$J$11)-0.5*Real_MC_30Y!$J$12^2)+Real_MC_30Y!$J$12*((RAND()+RAND()+RAND()+RAND()+RAND()+RAND()+RAND()+RAND()+RAND()+RAND()+RAND()+RAND())-6))-1)+Real_MC_30Y!AE$58)</x:f>
        <x:v>8997967.683259714</x:v>
      </x:c>
      <x:c r="AF157" s="50" t="n">
        <x:f>MAX(0,AE157*(1+EXP((LN(1+Real_MC_30Y!$J$11)-0.5*Real_MC_30Y!$J$12^2)+Real_MC_30Y!$J$12*((RAND()+RAND()+RAND()+RAND()+RAND()+RAND()+RAND()+RAND()+RAND()+RAND()+RAND()+RAND())-6))-1)+Real_MC_30Y!AF$58)</x:f>
        <x:v>9132612.594638335</x:v>
      </x:c>
    </x:row>
    <x:row r="158">
      <x:c r="A158">
        <x:v>154</x:v>
      </x:c>
      <x:c r="B158" s="50" t="n">
        <x:f>MAX(0,Liquidity_30Y!$C$14+Real_MC_30Y!B$57-Real_MC_30Y!B$56)</x:f>
        <x:v>1029031.25</x:v>
      </x:c>
      <x:c r="C158" s="50" t="n">
        <x:f>MAX(0,B158*(1+EXP((LN(1+Real_MC_30Y!$J$11)-0.5*Real_MC_30Y!$J$12^2)+Real_MC_30Y!$J$12*((RAND()+RAND()+RAND()+RAND()+RAND()+RAND()+RAND()+RAND()+RAND()+RAND()+RAND()+RAND())-6))-1)+Real_MC_30Y!C$58)</x:f>
        <x:v>981566.1879425568</x:v>
      </x:c>
      <x:c r="D158" s="50" t="n">
        <x:f>MAX(0,C158*(1+EXP((LN(1+Real_MC_30Y!$J$11)-0.5*Real_MC_30Y!$J$12^2)+Real_MC_30Y!$J$12*((RAND()+RAND()+RAND()+RAND()+RAND()+RAND()+RAND()+RAND()+RAND()+RAND()+RAND()+RAND())-6))-1)+Real_MC_30Y!D$58)</x:f>
        <x:v>1135004.049174907</x:v>
      </x:c>
      <x:c r="E158" s="50" t="n">
        <x:f>MAX(0,D158*(1+EXP((LN(1+Real_MC_30Y!$J$11)-0.5*Real_MC_30Y!$J$12^2)+Real_MC_30Y!$J$12*((RAND()+RAND()+RAND()+RAND()+RAND()+RAND()+RAND()+RAND()+RAND()+RAND()+RAND()+RAND())-6))-1)+Real_MC_30Y!E$58)</x:f>
        <x:v>935501.41957588</x:v>
      </x:c>
      <x:c r="F158" s="50" t="n">
        <x:f>MAX(0,E158*(1+EXP((LN(1+Real_MC_30Y!$J$11)-0.5*Real_MC_30Y!$J$12^2)+Real_MC_30Y!$J$12*((RAND()+RAND()+RAND()+RAND()+RAND()+RAND()+RAND()+RAND()+RAND()+RAND()+RAND()+RAND())-6))-1)+Real_MC_30Y!F$58)</x:f>
        <x:v>967295.34252129</x:v>
      </x:c>
      <x:c r="G158" s="50" t="n">
        <x:f>MAX(0,F158*(1+EXP((LN(1+Real_MC_30Y!$J$11)-0.5*Real_MC_30Y!$J$12^2)+Real_MC_30Y!$J$12*((RAND()+RAND()+RAND()+RAND()+RAND()+RAND()+RAND()+RAND()+RAND()+RAND()+RAND()+RAND())-6))-1)+Real_MC_30Y!G$58)</x:f>
        <x:v>778684.7571101006</x:v>
      </x:c>
      <x:c r="H158" s="50" t="n">
        <x:f>MAX(0,G158*(1+EXP((LN(1+Real_MC_30Y!$J$11)-0.5*Real_MC_30Y!$J$12^2)+Real_MC_30Y!$J$12*((RAND()+RAND()+RAND()+RAND()+RAND()+RAND()+RAND()+RAND()+RAND()+RAND()+RAND()+RAND())-6))-1)+Real_MC_30Y!H$58)</x:f>
        <x:v>862079.898083032</x:v>
      </x:c>
      <x:c r="I158" s="50" t="n">
        <x:f>MAX(0,H158*(1+EXP((LN(1+Real_MC_30Y!$J$11)-0.5*Real_MC_30Y!$J$12^2)+Real_MC_30Y!$J$12*((RAND()+RAND()+RAND()+RAND()+RAND()+RAND()+RAND()+RAND()+RAND()+RAND()+RAND()+RAND())-6))-1)+Real_MC_30Y!I$58)</x:f>
        <x:v>936216.6433579717</x:v>
      </x:c>
      <x:c r="J158" s="50" t="n">
        <x:f>MAX(0,I158*(1+EXP((LN(1+Real_MC_30Y!$J$11)-0.5*Real_MC_30Y!$J$12^2)+Real_MC_30Y!$J$12*((RAND()+RAND()+RAND()+RAND()+RAND()+RAND()+RAND()+RAND()+RAND()+RAND()+RAND()+RAND())-6))-1)+Real_MC_30Y!J$58)</x:f>
        <x:v>1171310.5559019037</x:v>
      </x:c>
      <x:c r="K158" s="50" t="n">
        <x:f>MAX(0,J158*(1+EXP((LN(1+Real_MC_30Y!$J$11)-0.5*Real_MC_30Y!$J$12^2)+Real_MC_30Y!$J$12*((RAND()+RAND()+RAND()+RAND()+RAND()+RAND()+RAND()+RAND()+RAND()+RAND()+RAND()+RAND())-6))-1)+Real_MC_30Y!K$58)</x:f>
        <x:v>885552.1417853361</x:v>
      </x:c>
      <x:c r="L158" s="50" t="n">
        <x:f>MAX(0,K158*(1+EXP((LN(1+Real_MC_30Y!$J$11)-0.5*Real_MC_30Y!$J$12^2)+Real_MC_30Y!$J$12*((RAND()+RAND()+RAND()+RAND()+RAND()+RAND()+RAND()+RAND()+RAND()+RAND()+RAND()+RAND())-6))-1)+Real_MC_30Y!L$58)</x:f>
        <x:v>1156973.2070544057</x:v>
      </x:c>
      <x:c r="M158" s="50" t="n">
        <x:f>MAX(0,L158*(1+EXP((LN(1+Real_MC_30Y!$J$11)-0.5*Real_MC_30Y!$J$12^2)+Real_MC_30Y!$J$12*((RAND()+RAND()+RAND()+RAND()+RAND()+RAND()+RAND()+RAND()+RAND()+RAND()+RAND()+RAND())-6))-1)+Real_MC_30Y!M$58)</x:f>
        <x:v>1216570.7192201314</x:v>
      </x:c>
      <x:c r="N158" s="50" t="n">
        <x:f>MAX(0,M158*(1+EXP((LN(1+Real_MC_30Y!$J$11)-0.5*Real_MC_30Y!$J$12^2)+Real_MC_30Y!$J$12*((RAND()+RAND()+RAND()+RAND()+RAND()+RAND()+RAND()+RAND()+RAND()+RAND()+RAND()+RAND())-6))-1)+Real_MC_30Y!N$58)</x:f>
        <x:v>976889.1960581345</x:v>
      </x:c>
      <x:c r="O158" s="50" t="n">
        <x:f>MAX(0,N158*(1+EXP((LN(1+Real_MC_30Y!$J$11)-0.5*Real_MC_30Y!$J$12^2)+Real_MC_30Y!$J$12*((RAND()+RAND()+RAND()+RAND()+RAND()+RAND()+RAND()+RAND()+RAND()+RAND()+RAND()+RAND())-6))-1)+Real_MC_30Y!O$58)</x:f>
        <x:v>1194854.516562822</x:v>
      </x:c>
      <x:c r="P158" s="50" t="n">
        <x:f>MAX(0,O158*(1+EXP((LN(1+Real_MC_30Y!$J$11)-0.5*Real_MC_30Y!$J$12^2)+Real_MC_30Y!$J$12*((RAND()+RAND()+RAND()+RAND()+RAND()+RAND()+RAND()+RAND()+RAND()+RAND()+RAND()+RAND())-6))-1)+Real_MC_30Y!P$58)</x:f>
        <x:v>1159264.393039559</x:v>
      </x:c>
      <x:c r="Q158" s="50" t="n">
        <x:f>MAX(0,P158*(1+EXP((LN(1+Real_MC_30Y!$J$11)-0.5*Real_MC_30Y!$J$12^2)+Real_MC_30Y!$J$12*((RAND()+RAND()+RAND()+RAND()+RAND()+RAND()+RAND()+RAND()+RAND()+RAND()+RAND()+RAND())-6))-1)+Real_MC_30Y!Q$58)</x:f>
        <x:v>1144968.240017795</x:v>
      </x:c>
      <x:c r="R158" s="50" t="n">
        <x:f>MAX(0,Q158*(1+EXP((LN(1+Real_MC_30Y!$J$11)-0.5*Real_MC_30Y!$J$12^2)+Real_MC_30Y!$J$12*((RAND()+RAND()+RAND()+RAND()+RAND()+RAND()+RAND()+RAND()+RAND()+RAND()+RAND()+RAND())-6))-1)+Real_MC_30Y!R$58)</x:f>
        <x:v>1581193.787272909</x:v>
      </x:c>
      <x:c r="S158" s="50" t="n">
        <x:f>MAX(0,R158*(1+EXP((LN(1+Real_MC_30Y!$J$11)-0.5*Real_MC_30Y!$J$12^2)+Real_MC_30Y!$J$12*((RAND()+RAND()+RAND()+RAND()+RAND()+RAND()+RAND()+RAND()+RAND()+RAND()+RAND()+RAND())-6))-1)+Real_MC_30Y!S$58)</x:f>
        <x:v>1684817.1512158203</x:v>
      </x:c>
      <x:c r="T158" s="50" t="n">
        <x:f>MAX(0,S158*(1+EXP((LN(1+Real_MC_30Y!$J$11)-0.5*Real_MC_30Y!$J$12^2)+Real_MC_30Y!$J$12*((RAND()+RAND()+RAND()+RAND()+RAND()+RAND()+RAND()+RAND()+RAND()+RAND()+RAND()+RAND())-6))-1)+Real_MC_30Y!T$58)</x:f>
        <x:v>1826893.5722205937</x:v>
      </x:c>
      <x:c r="U158" s="50" t="n">
        <x:f>MAX(0,T158*(1+EXP((LN(1+Real_MC_30Y!$J$11)-0.5*Real_MC_30Y!$J$12^2)+Real_MC_30Y!$J$12*((RAND()+RAND()+RAND()+RAND()+RAND()+RAND()+RAND()+RAND()+RAND()+RAND()+RAND()+RAND())-6))-1)+Real_MC_30Y!U$58)</x:f>
        <x:v>1591732.6063118824</x:v>
      </x:c>
      <x:c r="V158" s="50" t="n">
        <x:f>MAX(0,U158*(1+EXP((LN(1+Real_MC_30Y!$J$11)-0.5*Real_MC_30Y!$J$12^2)+Real_MC_30Y!$J$12*((RAND()+RAND()+RAND()+RAND()+RAND()+RAND()+RAND()+RAND()+RAND()+RAND()+RAND()+RAND())-6))-1)+Real_MC_30Y!V$58)</x:f>
        <x:v>1845994.304960297</x:v>
      </x:c>
      <x:c r="W158" s="50" t="n">
        <x:f>MAX(0,V158*(1+EXP((LN(1+Real_MC_30Y!$J$11)-0.5*Real_MC_30Y!$J$12^2)+Real_MC_30Y!$J$12*((RAND()+RAND()+RAND()+RAND()+RAND()+RAND()+RAND()+RAND()+RAND()+RAND()+RAND()+RAND())-6))-1)+Real_MC_30Y!W$58)</x:f>
        <x:v>1644352.0018263427</x:v>
      </x:c>
      <x:c r="X158" s="50" t="n">
        <x:f>MAX(0,W158*(1+EXP((LN(1+Real_MC_30Y!$J$11)-0.5*Real_MC_30Y!$J$12^2)+Real_MC_30Y!$J$12*((RAND()+RAND()+RAND()+RAND()+RAND()+RAND()+RAND()+RAND()+RAND()+RAND()+RAND()+RAND())-6))-1)+Real_MC_30Y!X$58)</x:f>
        <x:v>1684476.9875178686</x:v>
      </x:c>
      <x:c r="Y158" s="50" t="n">
        <x:f>MAX(0,X158*(1+EXP((LN(1+Real_MC_30Y!$J$11)-0.5*Real_MC_30Y!$J$12^2)+Real_MC_30Y!$J$12*((RAND()+RAND()+RAND()+RAND()+RAND()+RAND()+RAND()+RAND()+RAND()+RAND()+RAND()+RAND())-6))-1)+Real_MC_30Y!Y$58)</x:f>
        <x:v>1790032.6878798292</x:v>
      </x:c>
      <x:c r="Z158" s="50" t="n">
        <x:f>MAX(0,Y158*(1+EXP((LN(1+Real_MC_30Y!$J$11)-0.5*Real_MC_30Y!$J$12^2)+Real_MC_30Y!$J$12*((RAND()+RAND()+RAND()+RAND()+RAND()+RAND()+RAND()+RAND()+RAND()+RAND()+RAND()+RAND())-6))-1)+Real_MC_30Y!Z$58)</x:f>
        <x:v>1661861.001452784</x:v>
      </x:c>
      <x:c r="AA158" s="50" t="n">
        <x:f>MAX(0,Z158*(1+EXP((LN(1+Real_MC_30Y!$J$11)-0.5*Real_MC_30Y!$J$12^2)+Real_MC_30Y!$J$12*((RAND()+RAND()+RAND()+RAND()+RAND()+RAND()+RAND()+RAND()+RAND()+RAND()+RAND()+RAND())-6))-1)+Real_MC_30Y!AA$58)</x:f>
        <x:v>1469907.888612266</x:v>
      </x:c>
      <x:c r="AB158" s="50" t="n">
        <x:f>MAX(0,AA158*(1+EXP((LN(1+Real_MC_30Y!$J$11)-0.5*Real_MC_30Y!$J$12^2)+Real_MC_30Y!$J$12*((RAND()+RAND()+RAND()+RAND()+RAND()+RAND()+RAND()+RAND()+RAND()+RAND()+RAND()+RAND())-6))-1)+Real_MC_30Y!AB$58)</x:f>
        <x:v>2062229.2435080549</x:v>
      </x:c>
      <x:c r="AC158" s="50" t="n">
        <x:f>MAX(0,AB158*(1+EXP((LN(1+Real_MC_30Y!$J$11)-0.5*Real_MC_30Y!$J$12^2)+Real_MC_30Y!$J$12*((RAND()+RAND()+RAND()+RAND()+RAND()+RAND()+RAND()+RAND()+RAND()+RAND()+RAND()+RAND())-6))-1)+Real_MC_30Y!AC$58)</x:f>
        <x:v>2380614.30587304</x:v>
      </x:c>
      <x:c r="AD158" s="50" t="n">
        <x:f>MAX(0,AC158*(1+EXP((LN(1+Real_MC_30Y!$J$11)-0.5*Real_MC_30Y!$J$12^2)+Real_MC_30Y!$J$12*((RAND()+RAND()+RAND()+RAND()+RAND()+RAND()+RAND()+RAND()+RAND()+RAND()+RAND()+RAND())-6))-1)+Real_MC_30Y!AD$58)</x:f>
        <x:v>2561704.2865483877</x:v>
      </x:c>
      <x:c r="AE158" s="50" t="n">
        <x:f>MAX(0,AD158*(1+EXP((LN(1+Real_MC_30Y!$J$11)-0.5*Real_MC_30Y!$J$12^2)+Real_MC_30Y!$J$12*((RAND()+RAND()+RAND()+RAND()+RAND()+RAND()+RAND()+RAND()+RAND()+RAND()+RAND()+RAND())-6))-1)+Real_MC_30Y!AE$58)</x:f>
        <x:v>2322381.1735399934</x:v>
      </x:c>
      <x:c r="AF158" s="50" t="n">
        <x:f>MAX(0,AE158*(1+EXP((LN(1+Real_MC_30Y!$J$11)-0.5*Real_MC_30Y!$J$12^2)+Real_MC_30Y!$J$12*((RAND()+RAND()+RAND()+RAND()+RAND()+RAND()+RAND()+RAND()+RAND()+RAND()+RAND()+RAND())-6))-1)+Real_MC_30Y!AF$58)</x:f>
        <x:v>2414870.5493974388</x:v>
      </x:c>
    </x:row>
    <x:row r="159">
      <x:c r="A159">
        <x:v>155</x:v>
      </x:c>
      <x:c r="B159" s="50" t="n">
        <x:f>MAX(0,Liquidity_30Y!$C$14+Real_MC_30Y!B$57-Real_MC_30Y!B$56)</x:f>
        <x:v>1029031.25</x:v>
      </x:c>
      <x:c r="C159" s="50" t="n">
        <x:f>MAX(0,B159*(1+EXP((LN(1+Real_MC_30Y!$J$11)-0.5*Real_MC_30Y!$J$12^2)+Real_MC_30Y!$J$12*((RAND()+RAND()+RAND()+RAND()+RAND()+RAND()+RAND()+RAND()+RAND()+RAND()+RAND()+RAND())-6))-1)+Real_MC_30Y!C$58)</x:f>
        <x:v>972426.341584641</x:v>
      </x:c>
      <x:c r="D159" s="50" t="n">
        <x:f>MAX(0,C159*(1+EXP((LN(1+Real_MC_30Y!$J$11)-0.5*Real_MC_30Y!$J$12^2)+Real_MC_30Y!$J$12*((RAND()+RAND()+RAND()+RAND()+RAND()+RAND()+RAND()+RAND()+RAND()+RAND()+RAND()+RAND())-6))-1)+Real_MC_30Y!D$58)</x:f>
        <x:v>914232.5695049833</x:v>
      </x:c>
      <x:c r="E159" s="50" t="n">
        <x:f>MAX(0,D159*(1+EXP((LN(1+Real_MC_30Y!$J$11)-0.5*Real_MC_30Y!$J$12^2)+Real_MC_30Y!$J$12*((RAND()+RAND()+RAND()+RAND()+RAND()+RAND()+RAND()+RAND()+RAND()+RAND()+RAND()+RAND())-6))-1)+Real_MC_30Y!E$58)</x:f>
        <x:v>950333.9154316823</x:v>
      </x:c>
      <x:c r="F159" s="50" t="n">
        <x:f>MAX(0,E159*(1+EXP((LN(1+Real_MC_30Y!$J$11)-0.5*Real_MC_30Y!$J$12^2)+Real_MC_30Y!$J$12*((RAND()+RAND()+RAND()+RAND()+RAND()+RAND()+RAND()+RAND()+RAND()+RAND()+RAND()+RAND())-6))-1)+Real_MC_30Y!F$58)</x:f>
        <x:v>1199513.7046164705</x:v>
      </x:c>
      <x:c r="G159" s="50" t="n">
        <x:f>MAX(0,F159*(1+EXP((LN(1+Real_MC_30Y!$J$11)-0.5*Real_MC_30Y!$J$12^2)+Real_MC_30Y!$J$12*((RAND()+RAND()+RAND()+RAND()+RAND()+RAND()+RAND()+RAND()+RAND()+RAND()+RAND()+RAND())-6))-1)+Real_MC_30Y!G$58)</x:f>
        <x:v>1291365.0372271899</x:v>
      </x:c>
      <x:c r="H159" s="50" t="n">
        <x:f>MAX(0,G159*(1+EXP((LN(1+Real_MC_30Y!$J$11)-0.5*Real_MC_30Y!$J$12^2)+Real_MC_30Y!$J$12*((RAND()+RAND()+RAND()+RAND()+RAND()+RAND()+RAND()+RAND()+RAND()+RAND()+RAND()+RAND())-6))-1)+Real_MC_30Y!H$58)</x:f>
        <x:v>1606699.8635542989</x:v>
      </x:c>
      <x:c r="I159" s="50" t="n">
        <x:f>MAX(0,H159*(1+EXP((LN(1+Real_MC_30Y!$J$11)-0.5*Real_MC_30Y!$J$12^2)+Real_MC_30Y!$J$12*((RAND()+RAND()+RAND()+RAND()+RAND()+RAND()+RAND()+RAND()+RAND()+RAND()+RAND()+RAND())-6))-1)+Real_MC_30Y!I$58)</x:f>
        <x:v>1517050.998485628</x:v>
      </x:c>
      <x:c r="J159" s="50" t="n">
        <x:f>MAX(0,I159*(1+EXP((LN(1+Real_MC_30Y!$J$11)-0.5*Real_MC_30Y!$J$12^2)+Real_MC_30Y!$J$12*((RAND()+RAND()+RAND()+RAND()+RAND()+RAND()+RAND()+RAND()+RAND()+RAND()+RAND()+RAND())-6))-1)+Real_MC_30Y!J$58)</x:f>
        <x:v>1622251.854639147</x:v>
      </x:c>
      <x:c r="K159" s="50" t="n">
        <x:f>MAX(0,J159*(1+EXP((LN(1+Real_MC_30Y!$J$11)-0.5*Real_MC_30Y!$J$12^2)+Real_MC_30Y!$J$12*((RAND()+RAND()+RAND()+RAND()+RAND()+RAND()+RAND()+RAND()+RAND()+RAND()+RAND()+RAND())-6))-1)+Real_MC_30Y!K$58)</x:f>
        <x:v>2069387.8520929473</x:v>
      </x:c>
      <x:c r="L159" s="50" t="n">
        <x:f>MAX(0,K159*(1+EXP((LN(1+Real_MC_30Y!$J$11)-0.5*Real_MC_30Y!$J$12^2)+Real_MC_30Y!$J$12*((RAND()+RAND()+RAND()+RAND()+RAND()+RAND()+RAND()+RAND()+RAND()+RAND()+RAND()+RAND())-6))-1)+Real_MC_30Y!L$58)</x:f>
        <x:v>2038644.180894569</x:v>
      </x:c>
      <x:c r="M159" s="50" t="n">
        <x:f>MAX(0,L159*(1+EXP((LN(1+Real_MC_30Y!$J$11)-0.5*Real_MC_30Y!$J$12^2)+Real_MC_30Y!$J$12*((RAND()+RAND()+RAND()+RAND()+RAND()+RAND()+RAND()+RAND()+RAND()+RAND()+RAND()+RAND())-6))-1)+Real_MC_30Y!M$58)</x:f>
        <x:v>1560000.9731690267</x:v>
      </x:c>
      <x:c r="N159" s="50" t="n">
        <x:f>MAX(0,M159*(1+EXP((LN(1+Real_MC_30Y!$J$11)-0.5*Real_MC_30Y!$J$12^2)+Real_MC_30Y!$J$12*((RAND()+RAND()+RAND()+RAND()+RAND()+RAND()+RAND()+RAND()+RAND()+RAND()+RAND()+RAND())-6))-1)+Real_MC_30Y!N$58)</x:f>
        <x:v>1479808.883938677</x:v>
      </x:c>
      <x:c r="O159" s="50" t="n">
        <x:f>MAX(0,N159*(1+EXP((LN(1+Real_MC_30Y!$J$11)-0.5*Real_MC_30Y!$J$12^2)+Real_MC_30Y!$J$12*((RAND()+RAND()+RAND()+RAND()+RAND()+RAND()+RAND()+RAND()+RAND()+RAND()+RAND()+RAND())-6))-1)+Real_MC_30Y!O$58)</x:f>
        <x:v>1393547.098975254</x:v>
      </x:c>
      <x:c r="P159" s="50" t="n">
        <x:f>MAX(0,O159*(1+EXP((LN(1+Real_MC_30Y!$J$11)-0.5*Real_MC_30Y!$J$12^2)+Real_MC_30Y!$J$12*((RAND()+RAND()+RAND()+RAND()+RAND()+RAND()+RAND()+RAND()+RAND()+RAND()+RAND()+RAND())-6))-1)+Real_MC_30Y!P$58)</x:f>
        <x:v>1784475.0655988667</x:v>
      </x:c>
      <x:c r="Q159" s="50" t="n">
        <x:f>MAX(0,P159*(1+EXP((LN(1+Real_MC_30Y!$J$11)-0.5*Real_MC_30Y!$J$12^2)+Real_MC_30Y!$J$12*((RAND()+RAND()+RAND()+RAND()+RAND()+RAND()+RAND()+RAND()+RAND()+RAND()+RAND()+RAND())-6))-1)+Real_MC_30Y!Q$58)</x:f>
        <x:v>1883431.1390405507</x:v>
      </x:c>
      <x:c r="R159" s="50" t="n">
        <x:f>MAX(0,Q159*(1+EXP((LN(1+Real_MC_30Y!$J$11)-0.5*Real_MC_30Y!$J$12^2)+Real_MC_30Y!$J$12*((RAND()+RAND()+RAND()+RAND()+RAND()+RAND()+RAND()+RAND()+RAND()+RAND()+RAND()+RAND())-6))-1)+Real_MC_30Y!R$58)</x:f>
        <x:v>2240361.621531121</x:v>
      </x:c>
      <x:c r="S159" s="50" t="n">
        <x:f>MAX(0,R159*(1+EXP((LN(1+Real_MC_30Y!$J$11)-0.5*Real_MC_30Y!$J$12^2)+Real_MC_30Y!$J$12*((RAND()+RAND()+RAND()+RAND()+RAND()+RAND()+RAND()+RAND()+RAND()+RAND()+RAND()+RAND())-6))-1)+Real_MC_30Y!S$58)</x:f>
        <x:v>2484917.818577165</x:v>
      </x:c>
      <x:c r="T159" s="50" t="n">
        <x:f>MAX(0,S159*(1+EXP((LN(1+Real_MC_30Y!$J$11)-0.5*Real_MC_30Y!$J$12^2)+Real_MC_30Y!$J$12*((RAND()+RAND()+RAND()+RAND()+RAND()+RAND()+RAND()+RAND()+RAND()+RAND()+RAND()+RAND())-6))-1)+Real_MC_30Y!T$58)</x:f>
        <x:v>2449559.4570678626</x:v>
      </x:c>
      <x:c r="U159" s="50" t="n">
        <x:f>MAX(0,T159*(1+EXP((LN(1+Real_MC_30Y!$J$11)-0.5*Real_MC_30Y!$J$12^2)+Real_MC_30Y!$J$12*((RAND()+RAND()+RAND()+RAND()+RAND()+RAND()+RAND()+RAND()+RAND()+RAND()+RAND()+RAND())-6))-1)+Real_MC_30Y!U$58)</x:f>
        <x:v>2499360.7937029675</x:v>
      </x:c>
      <x:c r="V159" s="50" t="n">
        <x:f>MAX(0,U159*(1+EXP((LN(1+Real_MC_30Y!$J$11)-0.5*Real_MC_30Y!$J$12^2)+Real_MC_30Y!$J$12*((RAND()+RAND()+RAND()+RAND()+RAND()+RAND()+RAND()+RAND()+RAND()+RAND()+RAND()+RAND())-6))-1)+Real_MC_30Y!V$58)</x:f>
        <x:v>2211650.4447263004</x:v>
      </x:c>
      <x:c r="W159" s="50" t="n">
        <x:f>MAX(0,V159*(1+EXP((LN(1+Real_MC_30Y!$J$11)-0.5*Real_MC_30Y!$J$12^2)+Real_MC_30Y!$J$12*((RAND()+RAND()+RAND()+RAND()+RAND()+RAND()+RAND()+RAND()+RAND()+RAND()+RAND()+RAND())-6))-1)+Real_MC_30Y!W$58)</x:f>
        <x:v>1933995.568807821</x:v>
      </x:c>
      <x:c r="X159" s="50" t="n">
        <x:f>MAX(0,W159*(1+EXP((LN(1+Real_MC_30Y!$J$11)-0.5*Real_MC_30Y!$J$12^2)+Real_MC_30Y!$J$12*((RAND()+RAND()+RAND()+RAND()+RAND()+RAND()+RAND()+RAND()+RAND()+RAND()+RAND()+RAND())-6))-1)+Real_MC_30Y!X$58)</x:f>
        <x:v>1980132.418475069</x:v>
      </x:c>
      <x:c r="Y159" s="50" t="n">
        <x:f>MAX(0,X159*(1+EXP((LN(1+Real_MC_30Y!$J$11)-0.5*Real_MC_30Y!$J$12^2)+Real_MC_30Y!$J$12*((RAND()+RAND()+RAND()+RAND()+RAND()+RAND()+RAND()+RAND()+RAND()+RAND()+RAND()+RAND())-6))-1)+Real_MC_30Y!Y$58)</x:f>
        <x:v>2478696.6545398408</x:v>
      </x:c>
      <x:c r="Z159" s="50" t="n">
        <x:f>MAX(0,Y159*(1+EXP((LN(1+Real_MC_30Y!$J$11)-0.5*Real_MC_30Y!$J$12^2)+Real_MC_30Y!$J$12*((RAND()+RAND()+RAND()+RAND()+RAND()+RAND()+RAND()+RAND()+RAND()+RAND()+RAND()+RAND())-6))-1)+Real_MC_30Y!Z$58)</x:f>
        <x:v>3297906.778550083</x:v>
      </x:c>
      <x:c r="AA159" s="50" t="n">
        <x:f>MAX(0,Z159*(1+EXP((LN(1+Real_MC_30Y!$J$11)-0.5*Real_MC_30Y!$J$12^2)+Real_MC_30Y!$J$12*((RAND()+RAND()+RAND()+RAND()+RAND()+RAND()+RAND()+RAND()+RAND()+RAND()+RAND()+RAND())-6))-1)+Real_MC_30Y!AA$58)</x:f>
        <x:v>2381927.2837013914</x:v>
      </x:c>
      <x:c r="AB159" s="50" t="n">
        <x:f>MAX(0,AA159*(1+EXP((LN(1+Real_MC_30Y!$J$11)-0.5*Real_MC_30Y!$J$12^2)+Real_MC_30Y!$J$12*((RAND()+RAND()+RAND()+RAND()+RAND()+RAND()+RAND()+RAND()+RAND()+RAND()+RAND()+RAND())-6))-1)+Real_MC_30Y!AB$58)</x:f>
        <x:v>2475454.360066374</x:v>
      </x:c>
      <x:c r="AC159" s="50" t="n">
        <x:f>MAX(0,AB159*(1+EXP((LN(1+Real_MC_30Y!$J$11)-0.5*Real_MC_30Y!$J$12^2)+Real_MC_30Y!$J$12*((RAND()+RAND()+RAND()+RAND()+RAND()+RAND()+RAND()+RAND()+RAND()+RAND()+RAND()+RAND())-6))-1)+Real_MC_30Y!AC$58)</x:f>
        <x:v>2511013.54797153</x:v>
      </x:c>
      <x:c r="AD159" s="50" t="n">
        <x:f>MAX(0,AC159*(1+EXP((LN(1+Real_MC_30Y!$J$11)-0.5*Real_MC_30Y!$J$12^2)+Real_MC_30Y!$J$12*((RAND()+RAND()+RAND()+RAND()+RAND()+RAND()+RAND()+RAND()+RAND()+RAND()+RAND()+RAND())-6))-1)+Real_MC_30Y!AD$58)</x:f>
        <x:v>2963577.2752052755</x:v>
      </x:c>
      <x:c r="AE159" s="50" t="n">
        <x:f>MAX(0,AD159*(1+EXP((LN(1+Real_MC_30Y!$J$11)-0.5*Real_MC_30Y!$J$12^2)+Real_MC_30Y!$J$12*((RAND()+RAND()+RAND()+RAND()+RAND()+RAND()+RAND()+RAND()+RAND()+RAND()+RAND()+RAND())-6))-1)+Real_MC_30Y!AE$58)</x:f>
        <x:v>4125078.419154633</x:v>
      </x:c>
      <x:c r="AF159" s="50" t="n">
        <x:f>MAX(0,AE159*(1+EXP((LN(1+Real_MC_30Y!$J$11)-0.5*Real_MC_30Y!$J$12^2)+Real_MC_30Y!$J$12*((RAND()+RAND()+RAND()+RAND()+RAND()+RAND()+RAND()+RAND()+RAND()+RAND()+RAND()+RAND())-6))-1)+Real_MC_30Y!AF$58)</x:f>
        <x:v>4317513.523404868</x:v>
      </x:c>
    </x:row>
    <x:row r="160">
      <x:c r="A160">
        <x:v>156</x:v>
      </x:c>
      <x:c r="B160" s="50" t="n">
        <x:f>MAX(0,Liquidity_30Y!$C$14+Real_MC_30Y!B$57-Real_MC_30Y!B$56)</x:f>
        <x:v>1029031.25</x:v>
      </x:c>
      <x:c r="C160" s="50" t="n">
        <x:f>MAX(0,B160*(1+EXP((LN(1+Real_MC_30Y!$J$11)-0.5*Real_MC_30Y!$J$12^2)+Real_MC_30Y!$J$12*((RAND()+RAND()+RAND()+RAND()+RAND()+RAND()+RAND()+RAND()+RAND()+RAND()+RAND()+RAND())-6))-1)+Real_MC_30Y!C$58)</x:f>
        <x:v>1088487.3212120524</x:v>
      </x:c>
      <x:c r="D160" s="50" t="n">
        <x:f>MAX(0,C160*(1+EXP((LN(1+Real_MC_30Y!$J$11)-0.5*Real_MC_30Y!$J$12^2)+Real_MC_30Y!$J$12*((RAND()+RAND()+RAND()+RAND()+RAND()+RAND()+RAND()+RAND()+RAND()+RAND()+RAND()+RAND())-6))-1)+Real_MC_30Y!D$58)</x:f>
        <x:v>1113602.5182007682</x:v>
      </x:c>
      <x:c r="E160" s="50" t="n">
        <x:f>MAX(0,D160*(1+EXP((LN(1+Real_MC_30Y!$J$11)-0.5*Real_MC_30Y!$J$12^2)+Real_MC_30Y!$J$12*((RAND()+RAND()+RAND()+RAND()+RAND()+RAND()+RAND()+RAND()+RAND()+RAND()+RAND()+RAND())-6))-1)+Real_MC_30Y!E$58)</x:f>
        <x:v>1160088.030319806</x:v>
      </x:c>
      <x:c r="F160" s="50" t="n">
        <x:f>MAX(0,E160*(1+EXP((LN(1+Real_MC_30Y!$J$11)-0.5*Real_MC_30Y!$J$12^2)+Real_MC_30Y!$J$12*((RAND()+RAND()+RAND()+RAND()+RAND()+RAND()+RAND()+RAND()+RAND()+RAND()+RAND()+RAND())-6))-1)+Real_MC_30Y!F$58)</x:f>
        <x:v>1007852.1616607149</x:v>
      </x:c>
      <x:c r="G160" s="50" t="n">
        <x:f>MAX(0,F160*(1+EXP((LN(1+Real_MC_30Y!$J$11)-0.5*Real_MC_30Y!$J$12^2)+Real_MC_30Y!$J$12*((RAND()+RAND()+RAND()+RAND()+RAND()+RAND()+RAND()+RAND()+RAND()+RAND()+RAND()+RAND())-6))-1)+Real_MC_30Y!G$58)</x:f>
        <x:v>989280.6395452644</x:v>
      </x:c>
      <x:c r="H160" s="50" t="n">
        <x:f>MAX(0,G160*(1+EXP((LN(1+Real_MC_30Y!$J$11)-0.5*Real_MC_30Y!$J$12^2)+Real_MC_30Y!$J$12*((RAND()+RAND()+RAND()+RAND()+RAND()+RAND()+RAND()+RAND()+RAND()+RAND()+RAND()+RAND())-6))-1)+Real_MC_30Y!H$58)</x:f>
        <x:v>794891.2956117138</x:v>
      </x:c>
      <x:c r="I160" s="50" t="n">
        <x:f>MAX(0,H160*(1+EXP((LN(1+Real_MC_30Y!$J$11)-0.5*Real_MC_30Y!$J$12^2)+Real_MC_30Y!$J$12*((RAND()+RAND()+RAND()+RAND()+RAND()+RAND()+RAND()+RAND()+RAND()+RAND()+RAND()+RAND())-6))-1)+Real_MC_30Y!I$58)</x:f>
        <x:v>677516.2783758466</x:v>
      </x:c>
      <x:c r="J160" s="50" t="n">
        <x:f>MAX(0,I160*(1+EXP((LN(1+Real_MC_30Y!$J$11)-0.5*Real_MC_30Y!$J$12^2)+Real_MC_30Y!$J$12*((RAND()+RAND()+RAND()+RAND()+RAND()+RAND()+RAND()+RAND()+RAND()+RAND()+RAND()+RAND())-6))-1)+Real_MC_30Y!J$58)</x:f>
        <x:v>668767.7946389769</x:v>
      </x:c>
      <x:c r="K160" s="50" t="n">
        <x:f>MAX(0,J160*(1+EXP((LN(1+Real_MC_30Y!$J$11)-0.5*Real_MC_30Y!$J$12^2)+Real_MC_30Y!$J$12*((RAND()+RAND()+RAND()+RAND()+RAND()+RAND()+RAND()+RAND()+RAND()+RAND()+RAND()+RAND())-6))-1)+Real_MC_30Y!K$58)</x:f>
        <x:v>595753.3763271436</x:v>
      </x:c>
      <x:c r="L160" s="50" t="n">
        <x:f>MAX(0,K160*(1+EXP((LN(1+Real_MC_30Y!$J$11)-0.5*Real_MC_30Y!$J$12^2)+Real_MC_30Y!$J$12*((RAND()+RAND()+RAND()+RAND()+RAND()+RAND()+RAND()+RAND()+RAND()+RAND()+RAND()+RAND())-6))-1)+Real_MC_30Y!L$58)</x:f>
        <x:v>699867.0262926212</x:v>
      </x:c>
      <x:c r="M160" s="50" t="n">
        <x:f>MAX(0,L160*(1+EXP((LN(1+Real_MC_30Y!$J$11)-0.5*Real_MC_30Y!$J$12^2)+Real_MC_30Y!$J$12*((RAND()+RAND()+RAND()+RAND()+RAND()+RAND()+RAND()+RAND()+RAND()+RAND()+RAND()+RAND())-6))-1)+Real_MC_30Y!M$58)</x:f>
        <x:v>618329.0460060753</x:v>
      </x:c>
      <x:c r="N160" s="50" t="n">
        <x:f>MAX(0,M160*(1+EXP((LN(1+Real_MC_30Y!$J$11)-0.5*Real_MC_30Y!$J$12^2)+Real_MC_30Y!$J$12*((RAND()+RAND()+RAND()+RAND()+RAND()+RAND()+RAND()+RAND()+RAND()+RAND()+RAND()+RAND())-6))-1)+Real_MC_30Y!N$58)</x:f>
        <x:v>554380.5329791622</x:v>
      </x:c>
      <x:c r="O160" s="50" t="n">
        <x:f>MAX(0,N160*(1+EXP((LN(1+Real_MC_30Y!$J$11)-0.5*Real_MC_30Y!$J$12^2)+Real_MC_30Y!$J$12*((RAND()+RAND()+RAND()+RAND()+RAND()+RAND()+RAND()+RAND()+RAND()+RAND()+RAND()+RAND())-6))-1)+Real_MC_30Y!O$58)</x:f>
        <x:v>752313.6899921072</x:v>
      </x:c>
      <x:c r="P160" s="50" t="n">
        <x:f>MAX(0,O160*(1+EXP((LN(1+Real_MC_30Y!$J$11)-0.5*Real_MC_30Y!$J$12^2)+Real_MC_30Y!$J$12*((RAND()+RAND()+RAND()+RAND()+RAND()+RAND()+RAND()+RAND()+RAND()+RAND()+RAND()+RAND())-6))-1)+Real_MC_30Y!P$58)</x:f>
        <x:v>884782.2584273096</x:v>
      </x:c>
      <x:c r="Q160" s="50" t="n">
        <x:f>MAX(0,P160*(1+EXP((LN(1+Real_MC_30Y!$J$11)-0.5*Real_MC_30Y!$J$12^2)+Real_MC_30Y!$J$12*((RAND()+RAND()+RAND()+RAND()+RAND()+RAND()+RAND()+RAND()+RAND()+RAND()+RAND()+RAND())-6))-1)+Real_MC_30Y!Q$58)</x:f>
        <x:v>1268710.5047844034</x:v>
      </x:c>
      <x:c r="R160" s="50" t="n">
        <x:f>MAX(0,Q160*(1+EXP((LN(1+Real_MC_30Y!$J$11)-0.5*Real_MC_30Y!$J$12^2)+Real_MC_30Y!$J$12*((RAND()+RAND()+RAND()+RAND()+RAND()+RAND()+RAND()+RAND()+RAND()+RAND()+RAND()+RAND())-6))-1)+Real_MC_30Y!R$58)</x:f>
        <x:v>1187594.0939516532</x:v>
      </x:c>
      <x:c r="S160" s="50" t="n">
        <x:f>MAX(0,R160*(1+EXP((LN(1+Real_MC_30Y!$J$11)-0.5*Real_MC_30Y!$J$12^2)+Real_MC_30Y!$J$12*((RAND()+RAND()+RAND()+RAND()+RAND()+RAND()+RAND()+RAND()+RAND()+RAND()+RAND()+RAND())-6))-1)+Real_MC_30Y!S$58)</x:f>
        <x:v>1356157.2212655202</x:v>
      </x:c>
      <x:c r="T160" s="50" t="n">
        <x:f>MAX(0,S160*(1+EXP((LN(1+Real_MC_30Y!$J$11)-0.5*Real_MC_30Y!$J$12^2)+Real_MC_30Y!$J$12*((RAND()+RAND()+RAND()+RAND()+RAND()+RAND()+RAND()+RAND()+RAND()+RAND()+RAND()+RAND())-6))-1)+Real_MC_30Y!T$58)</x:f>
        <x:v>1427562.9633336263</x:v>
      </x:c>
      <x:c r="U160" s="50" t="n">
        <x:f>MAX(0,T160*(1+EXP((LN(1+Real_MC_30Y!$J$11)-0.5*Real_MC_30Y!$J$12^2)+Real_MC_30Y!$J$12*((RAND()+RAND()+RAND()+RAND()+RAND()+RAND()+RAND()+RAND()+RAND()+RAND()+RAND()+RAND())-6))-1)+Real_MC_30Y!U$58)</x:f>
        <x:v>1824513.808829386</x:v>
      </x:c>
      <x:c r="V160" s="50" t="n">
        <x:f>MAX(0,U160*(1+EXP((LN(1+Real_MC_30Y!$J$11)-0.5*Real_MC_30Y!$J$12^2)+Real_MC_30Y!$J$12*((RAND()+RAND()+RAND()+RAND()+RAND()+RAND()+RAND()+RAND()+RAND()+RAND()+RAND()+RAND())-6))-1)+Real_MC_30Y!V$58)</x:f>
        <x:v>2239262.0959010813</x:v>
      </x:c>
      <x:c r="W160" s="50" t="n">
        <x:f>MAX(0,V160*(1+EXP((LN(1+Real_MC_30Y!$J$11)-0.5*Real_MC_30Y!$J$12^2)+Real_MC_30Y!$J$12*((RAND()+RAND()+RAND()+RAND()+RAND()+RAND()+RAND()+RAND()+RAND()+RAND()+RAND()+RAND())-6))-1)+Real_MC_30Y!W$58)</x:f>
        <x:v>2122870.735355296</x:v>
      </x:c>
      <x:c r="X160" s="50" t="n">
        <x:f>MAX(0,W160*(1+EXP((LN(1+Real_MC_30Y!$J$11)-0.5*Real_MC_30Y!$J$12^2)+Real_MC_30Y!$J$12*((RAND()+RAND()+RAND()+RAND()+RAND()+RAND()+RAND()+RAND()+RAND()+RAND()+RAND()+RAND())-6))-1)+Real_MC_30Y!X$58)</x:f>
        <x:v>1648727.7653418996</x:v>
      </x:c>
      <x:c r="Y160" s="50" t="n">
        <x:f>MAX(0,X160*(1+EXP((LN(1+Real_MC_30Y!$J$11)-0.5*Real_MC_30Y!$J$12^2)+Real_MC_30Y!$J$12*((RAND()+RAND()+RAND()+RAND()+RAND()+RAND()+RAND()+RAND()+RAND()+RAND()+RAND()+RAND())-6))-1)+Real_MC_30Y!Y$58)</x:f>
        <x:v>1514459.257929196</x:v>
      </x:c>
      <x:c r="Z160" s="50" t="n">
        <x:f>MAX(0,Y160*(1+EXP((LN(1+Real_MC_30Y!$J$11)-0.5*Real_MC_30Y!$J$12^2)+Real_MC_30Y!$J$12*((RAND()+RAND()+RAND()+RAND()+RAND()+RAND()+RAND()+RAND()+RAND()+RAND()+RAND()+RAND())-6))-1)+Real_MC_30Y!Z$58)</x:f>
        <x:v>1461293.9327831191</x:v>
      </x:c>
      <x:c r="AA160" s="50" t="n">
        <x:f>MAX(0,Z160*(1+EXP((LN(1+Real_MC_30Y!$J$11)-0.5*Real_MC_30Y!$J$12^2)+Real_MC_30Y!$J$12*((RAND()+RAND()+RAND()+RAND()+RAND()+RAND()+RAND()+RAND()+RAND()+RAND()+RAND()+RAND())-6))-1)+Real_MC_30Y!AA$58)</x:f>
        <x:v>1445217.0449219653</x:v>
      </x:c>
      <x:c r="AB160" s="50" t="n">
        <x:f>MAX(0,AA160*(1+EXP((LN(1+Real_MC_30Y!$J$11)-0.5*Real_MC_30Y!$J$12^2)+Real_MC_30Y!$J$12*((RAND()+RAND()+RAND()+RAND()+RAND()+RAND()+RAND()+RAND()+RAND()+RAND()+RAND()+RAND())-6))-1)+Real_MC_30Y!AB$58)</x:f>
        <x:v>1454243.8837815695</x:v>
      </x:c>
      <x:c r="AC160" s="50" t="n">
        <x:f>MAX(0,AB160*(1+EXP((LN(1+Real_MC_30Y!$J$11)-0.5*Real_MC_30Y!$J$12^2)+Real_MC_30Y!$J$12*((RAND()+RAND()+RAND()+RAND()+RAND()+RAND()+RAND()+RAND()+RAND()+RAND()+RAND()+RAND())-6))-1)+Real_MC_30Y!AC$58)</x:f>
        <x:v>1224732.4348294567</x:v>
      </x:c>
      <x:c r="AD160" s="50" t="n">
        <x:f>MAX(0,AC160*(1+EXP((LN(1+Real_MC_30Y!$J$11)-0.5*Real_MC_30Y!$J$12^2)+Real_MC_30Y!$J$12*((RAND()+RAND()+RAND()+RAND()+RAND()+RAND()+RAND()+RAND()+RAND()+RAND()+RAND()+RAND())-6))-1)+Real_MC_30Y!AD$58)</x:f>
        <x:v>1517127.5991670894</x:v>
      </x:c>
      <x:c r="AE160" s="50" t="n">
        <x:f>MAX(0,AD160*(1+EXP((LN(1+Real_MC_30Y!$J$11)-0.5*Real_MC_30Y!$J$12^2)+Real_MC_30Y!$J$12*((RAND()+RAND()+RAND()+RAND()+RAND()+RAND()+RAND()+RAND()+RAND()+RAND()+RAND()+RAND())-6))-1)+Real_MC_30Y!AE$58)</x:f>
        <x:v>1621592.4084063869</x:v>
      </x:c>
      <x:c r="AF160" s="50" t="n">
        <x:f>MAX(0,AE160*(1+EXP((LN(1+Real_MC_30Y!$J$11)-0.5*Real_MC_30Y!$J$12^2)+Real_MC_30Y!$J$12*((RAND()+RAND()+RAND()+RAND()+RAND()+RAND()+RAND()+RAND()+RAND()+RAND()+RAND()+RAND())-6))-1)+Real_MC_30Y!AF$58)</x:f>
        <x:v>1751500.343849621</x:v>
      </x:c>
    </x:row>
    <x:row r="161">
      <x:c r="A161">
        <x:v>157</x:v>
      </x:c>
      <x:c r="B161" s="50" t="n">
        <x:f>MAX(0,Liquidity_30Y!$C$14+Real_MC_30Y!B$57-Real_MC_30Y!B$56)</x:f>
        <x:v>1029031.25</x:v>
      </x:c>
      <x:c r="C161" s="50" t="n">
        <x:f>MAX(0,B161*(1+EXP((LN(1+Real_MC_30Y!$J$11)-0.5*Real_MC_30Y!$J$12^2)+Real_MC_30Y!$J$12*((RAND()+RAND()+RAND()+RAND()+RAND()+RAND()+RAND()+RAND()+RAND()+RAND()+RAND()+RAND())-6))-1)+Real_MC_30Y!C$58)</x:f>
        <x:v>1084315.206220359</x:v>
      </x:c>
      <x:c r="D161" s="50" t="n">
        <x:f>MAX(0,C161*(1+EXP((LN(1+Real_MC_30Y!$J$11)-0.5*Real_MC_30Y!$J$12^2)+Real_MC_30Y!$J$12*((RAND()+RAND()+RAND()+RAND()+RAND()+RAND()+RAND()+RAND()+RAND()+RAND()+RAND()+RAND())-6))-1)+Real_MC_30Y!D$58)</x:f>
        <x:v>1280459.9540183889</x:v>
      </x:c>
      <x:c r="E161" s="50" t="n">
        <x:f>MAX(0,D161*(1+EXP((LN(1+Real_MC_30Y!$J$11)-0.5*Real_MC_30Y!$J$12^2)+Real_MC_30Y!$J$12*((RAND()+RAND()+RAND()+RAND()+RAND()+RAND()+RAND()+RAND()+RAND()+RAND()+RAND()+RAND())-6))-1)+Real_MC_30Y!E$58)</x:f>
        <x:v>1190748.0797493109</x:v>
      </x:c>
      <x:c r="F161" s="50" t="n">
        <x:f>MAX(0,E161*(1+EXP((LN(1+Real_MC_30Y!$J$11)-0.5*Real_MC_30Y!$J$12^2)+Real_MC_30Y!$J$12*((RAND()+RAND()+RAND()+RAND()+RAND()+RAND()+RAND()+RAND()+RAND()+RAND()+RAND()+RAND())-6))-1)+Real_MC_30Y!F$58)</x:f>
        <x:v>1262004.914203811</x:v>
      </x:c>
      <x:c r="G161" s="50" t="n">
        <x:f>MAX(0,F161*(1+EXP((LN(1+Real_MC_30Y!$J$11)-0.5*Real_MC_30Y!$J$12^2)+Real_MC_30Y!$J$12*((RAND()+RAND()+RAND()+RAND()+RAND()+RAND()+RAND()+RAND()+RAND()+RAND()+RAND()+RAND())-6))-1)+Real_MC_30Y!G$58)</x:f>
        <x:v>1014079.5046990617</x:v>
      </x:c>
      <x:c r="H161" s="50" t="n">
        <x:f>MAX(0,G161*(1+EXP((LN(1+Real_MC_30Y!$J$11)-0.5*Real_MC_30Y!$J$12^2)+Real_MC_30Y!$J$12*((RAND()+RAND()+RAND()+RAND()+RAND()+RAND()+RAND()+RAND()+RAND()+RAND()+RAND()+RAND())-6))-1)+Real_MC_30Y!H$58)</x:f>
        <x:v>925886.3251713299</x:v>
      </x:c>
      <x:c r="I161" s="50" t="n">
        <x:f>MAX(0,H161*(1+EXP((LN(1+Real_MC_30Y!$J$11)-0.5*Real_MC_30Y!$J$12^2)+Real_MC_30Y!$J$12*((RAND()+RAND()+RAND()+RAND()+RAND()+RAND()+RAND()+RAND()+RAND()+RAND()+RAND()+RAND())-6))-1)+Real_MC_30Y!I$58)</x:f>
        <x:v>797783.030038584</x:v>
      </x:c>
      <x:c r="J161" s="50" t="n">
        <x:f>MAX(0,I161*(1+EXP((LN(1+Real_MC_30Y!$J$11)-0.5*Real_MC_30Y!$J$12^2)+Real_MC_30Y!$J$12*((RAND()+RAND()+RAND()+RAND()+RAND()+RAND()+RAND()+RAND()+RAND()+RAND()+RAND()+RAND())-6))-1)+Real_MC_30Y!J$58)</x:f>
        <x:v>647012.0157662563</x:v>
      </x:c>
      <x:c r="K161" s="50" t="n">
        <x:f>MAX(0,J161*(1+EXP((LN(1+Real_MC_30Y!$J$11)-0.5*Real_MC_30Y!$J$12^2)+Real_MC_30Y!$J$12*((RAND()+RAND()+RAND()+RAND()+RAND()+RAND()+RAND()+RAND()+RAND()+RAND()+RAND()+RAND())-6))-1)+Real_MC_30Y!K$58)</x:f>
        <x:v>613915.3740871404</x:v>
      </x:c>
      <x:c r="L161" s="50" t="n">
        <x:f>MAX(0,K161*(1+EXP((LN(1+Real_MC_30Y!$J$11)-0.5*Real_MC_30Y!$J$12^2)+Real_MC_30Y!$J$12*((RAND()+RAND()+RAND()+RAND()+RAND()+RAND()+RAND()+RAND()+RAND()+RAND()+RAND()+RAND())-6))-1)+Real_MC_30Y!L$58)</x:f>
        <x:v>567895.2546539037</x:v>
      </x:c>
      <x:c r="M161" s="50" t="n">
        <x:f>MAX(0,L161*(1+EXP((LN(1+Real_MC_30Y!$J$11)-0.5*Real_MC_30Y!$J$12^2)+Real_MC_30Y!$J$12*((RAND()+RAND()+RAND()+RAND()+RAND()+RAND()+RAND()+RAND()+RAND()+RAND()+RAND()+RAND())-6))-1)+Real_MC_30Y!M$58)</x:f>
        <x:v>471618.55965235713</x:v>
      </x:c>
      <x:c r="N161" s="50" t="n">
        <x:f>MAX(0,M161*(1+EXP((LN(1+Real_MC_30Y!$J$11)-0.5*Real_MC_30Y!$J$12^2)+Real_MC_30Y!$J$12*((RAND()+RAND()+RAND()+RAND()+RAND()+RAND()+RAND()+RAND()+RAND()+RAND()+RAND()+RAND())-6))-1)+Real_MC_30Y!N$58)</x:f>
        <x:v>636936.0727767518</x:v>
      </x:c>
      <x:c r="O161" s="50" t="n">
        <x:f>MAX(0,N161*(1+EXP((LN(1+Real_MC_30Y!$J$11)-0.5*Real_MC_30Y!$J$12^2)+Real_MC_30Y!$J$12*((RAND()+RAND()+RAND()+RAND()+RAND()+RAND()+RAND()+RAND()+RAND()+RAND()+RAND()+RAND())-6))-1)+Real_MC_30Y!O$58)</x:f>
        <x:v>545598.21428198</x:v>
      </x:c>
      <x:c r="P161" s="50" t="n">
        <x:f>MAX(0,O161*(1+EXP((LN(1+Real_MC_30Y!$J$11)-0.5*Real_MC_30Y!$J$12^2)+Real_MC_30Y!$J$12*((RAND()+RAND()+RAND()+RAND()+RAND()+RAND()+RAND()+RAND()+RAND()+RAND()+RAND()+RAND())-6))-1)+Real_MC_30Y!P$58)</x:f>
        <x:v>623803.6252071598</x:v>
      </x:c>
      <x:c r="Q161" s="50" t="n">
        <x:f>MAX(0,P161*(1+EXP((LN(1+Real_MC_30Y!$J$11)-0.5*Real_MC_30Y!$J$12^2)+Real_MC_30Y!$J$12*((RAND()+RAND()+RAND()+RAND()+RAND()+RAND()+RAND()+RAND()+RAND()+RAND()+RAND()+RAND())-6))-1)+Real_MC_30Y!Q$58)</x:f>
        <x:v>745960.422015214</x:v>
      </x:c>
      <x:c r="R161" s="50" t="n">
        <x:f>MAX(0,Q161*(1+EXP((LN(1+Real_MC_30Y!$J$11)-0.5*Real_MC_30Y!$J$12^2)+Real_MC_30Y!$J$12*((RAND()+RAND()+RAND()+RAND()+RAND()+RAND()+RAND()+RAND()+RAND()+RAND()+RAND()+RAND())-6))-1)+Real_MC_30Y!R$58)</x:f>
        <x:v>874954.1679251418</x:v>
      </x:c>
      <x:c r="S161" s="50" t="n">
        <x:f>MAX(0,R161*(1+EXP((LN(1+Real_MC_30Y!$J$11)-0.5*Real_MC_30Y!$J$12^2)+Real_MC_30Y!$J$12*((RAND()+RAND()+RAND()+RAND()+RAND()+RAND()+RAND()+RAND()+RAND()+RAND()+RAND()+RAND())-6))-1)+Real_MC_30Y!S$58)</x:f>
        <x:v>861466.4981047059</x:v>
      </x:c>
      <x:c r="T161" s="50" t="n">
        <x:f>MAX(0,S161*(1+EXP((LN(1+Real_MC_30Y!$J$11)-0.5*Real_MC_30Y!$J$12^2)+Real_MC_30Y!$J$12*((RAND()+RAND()+RAND()+RAND()+RAND()+RAND()+RAND()+RAND()+RAND()+RAND()+RAND()+RAND())-6))-1)+Real_MC_30Y!T$58)</x:f>
        <x:v>1247425.36849793</x:v>
      </x:c>
      <x:c r="U161" s="50" t="n">
        <x:f>MAX(0,T161*(1+EXP((LN(1+Real_MC_30Y!$J$11)-0.5*Real_MC_30Y!$J$12^2)+Real_MC_30Y!$J$12*((RAND()+RAND()+RAND()+RAND()+RAND()+RAND()+RAND()+RAND()+RAND()+RAND()+RAND()+RAND())-6))-1)+Real_MC_30Y!U$58)</x:f>
        <x:v>1249630.8653611965</x:v>
      </x:c>
      <x:c r="V161" s="50" t="n">
        <x:f>MAX(0,U161*(1+EXP((LN(1+Real_MC_30Y!$J$11)-0.5*Real_MC_30Y!$J$12^2)+Real_MC_30Y!$J$12*((RAND()+RAND()+RAND()+RAND()+RAND()+RAND()+RAND()+RAND()+RAND()+RAND()+RAND()+RAND())-6))-1)+Real_MC_30Y!V$58)</x:f>
        <x:v>1622217.2248710655</x:v>
      </x:c>
      <x:c r="W161" s="50" t="n">
        <x:f>MAX(0,V161*(1+EXP((LN(1+Real_MC_30Y!$J$11)-0.5*Real_MC_30Y!$J$12^2)+Real_MC_30Y!$J$12*((RAND()+RAND()+RAND()+RAND()+RAND()+RAND()+RAND()+RAND()+RAND()+RAND()+RAND()+RAND())-6))-1)+Real_MC_30Y!W$58)</x:f>
        <x:v>1680033.222181441</x:v>
      </x:c>
      <x:c r="X161" s="50" t="n">
        <x:f>MAX(0,W161*(1+EXP((LN(1+Real_MC_30Y!$J$11)-0.5*Real_MC_30Y!$J$12^2)+Real_MC_30Y!$J$12*((RAND()+RAND()+RAND()+RAND()+RAND()+RAND()+RAND()+RAND()+RAND()+RAND()+RAND()+RAND())-6))-1)+Real_MC_30Y!X$58)</x:f>
        <x:v>2225786.64810533</x:v>
      </x:c>
      <x:c r="Y161" s="50" t="n">
        <x:f>MAX(0,X161*(1+EXP((LN(1+Real_MC_30Y!$J$11)-0.5*Real_MC_30Y!$J$12^2)+Real_MC_30Y!$J$12*((RAND()+RAND()+RAND()+RAND()+RAND()+RAND()+RAND()+RAND()+RAND()+RAND()+RAND()+RAND())-6))-1)+Real_MC_30Y!Y$58)</x:f>
        <x:v>2350615.0462130075</x:v>
      </x:c>
      <x:c r="Z161" s="50" t="n">
        <x:f>MAX(0,Y161*(1+EXP((LN(1+Real_MC_30Y!$J$11)-0.5*Real_MC_30Y!$J$12^2)+Real_MC_30Y!$J$12*((RAND()+RAND()+RAND()+RAND()+RAND()+RAND()+RAND()+RAND()+RAND()+RAND()+RAND()+RAND())-6))-1)+Real_MC_30Y!Z$58)</x:f>
        <x:v>3036985.327609508</x:v>
      </x:c>
      <x:c r="AA161" s="50" t="n">
        <x:f>MAX(0,Z161*(1+EXP((LN(1+Real_MC_30Y!$J$11)-0.5*Real_MC_30Y!$J$12^2)+Real_MC_30Y!$J$12*((RAND()+RAND()+RAND()+RAND()+RAND()+RAND()+RAND()+RAND()+RAND()+RAND()+RAND()+RAND())-6))-1)+Real_MC_30Y!AA$58)</x:f>
        <x:v>3427558.97292463</x:v>
      </x:c>
      <x:c r="AB161" s="50" t="n">
        <x:f>MAX(0,AA161*(1+EXP((LN(1+Real_MC_30Y!$J$11)-0.5*Real_MC_30Y!$J$12^2)+Real_MC_30Y!$J$12*((RAND()+RAND()+RAND()+RAND()+RAND()+RAND()+RAND()+RAND()+RAND()+RAND()+RAND()+RAND())-6))-1)+Real_MC_30Y!AB$58)</x:f>
        <x:v>2937278.8050656295</x:v>
      </x:c>
      <x:c r="AC161" s="50" t="n">
        <x:f>MAX(0,AB161*(1+EXP((LN(1+Real_MC_30Y!$J$11)-0.5*Real_MC_30Y!$J$12^2)+Real_MC_30Y!$J$12*((RAND()+RAND()+RAND()+RAND()+RAND()+RAND()+RAND()+RAND()+RAND()+RAND()+RAND()+RAND())-6))-1)+Real_MC_30Y!AC$58)</x:f>
        <x:v>3553170.9075143365</x:v>
      </x:c>
      <x:c r="AD161" s="50" t="n">
        <x:f>MAX(0,AC161*(1+EXP((LN(1+Real_MC_30Y!$J$11)-0.5*Real_MC_30Y!$J$12^2)+Real_MC_30Y!$J$12*((RAND()+RAND()+RAND()+RAND()+RAND()+RAND()+RAND()+RAND()+RAND()+RAND()+RAND()+RAND())-6))-1)+Real_MC_30Y!AD$58)</x:f>
        <x:v>3758722.8744984567</x:v>
      </x:c>
      <x:c r="AE161" s="50" t="n">
        <x:f>MAX(0,AD161*(1+EXP((LN(1+Real_MC_30Y!$J$11)-0.5*Real_MC_30Y!$J$12^2)+Real_MC_30Y!$J$12*((RAND()+RAND()+RAND()+RAND()+RAND()+RAND()+RAND()+RAND()+RAND()+RAND()+RAND()+RAND())-6))-1)+Real_MC_30Y!AE$58)</x:f>
        <x:v>3690779.044473115</x:v>
      </x:c>
      <x:c r="AF161" s="50" t="n">
        <x:f>MAX(0,AE161*(1+EXP((LN(1+Real_MC_30Y!$J$11)-0.5*Real_MC_30Y!$J$12^2)+Real_MC_30Y!$J$12*((RAND()+RAND()+RAND()+RAND()+RAND()+RAND()+RAND()+RAND()+RAND()+RAND()+RAND()+RAND())-6))-1)+Real_MC_30Y!AF$58)</x:f>
        <x:v>3789667.6757453736</x:v>
      </x:c>
    </x:row>
    <x:row r="162">
      <x:c r="A162">
        <x:v>158</x:v>
      </x:c>
      <x:c r="B162" s="50" t="n">
        <x:f>MAX(0,Liquidity_30Y!$C$14+Real_MC_30Y!B$57-Real_MC_30Y!B$56)</x:f>
        <x:v>1029031.25</x:v>
      </x:c>
      <x:c r="C162" s="50" t="n">
        <x:f>MAX(0,B162*(1+EXP((LN(1+Real_MC_30Y!$J$11)-0.5*Real_MC_30Y!$J$12^2)+Real_MC_30Y!$J$12*((RAND()+RAND()+RAND()+RAND()+RAND()+RAND()+RAND()+RAND()+RAND()+RAND()+RAND()+RAND())-6))-1)+Real_MC_30Y!C$58)</x:f>
        <x:v>1217996.817269457</x:v>
      </x:c>
      <x:c r="D162" s="50" t="n">
        <x:f>MAX(0,C162*(1+EXP((LN(1+Real_MC_30Y!$J$11)-0.5*Real_MC_30Y!$J$12^2)+Real_MC_30Y!$J$12*((RAND()+RAND()+RAND()+RAND()+RAND()+RAND()+RAND()+RAND()+RAND()+RAND()+RAND()+RAND())-6))-1)+Real_MC_30Y!D$58)</x:f>
        <x:v>1309263.6565481615</x:v>
      </x:c>
      <x:c r="E162" s="50" t="n">
        <x:f>MAX(0,D162*(1+EXP((LN(1+Real_MC_30Y!$J$11)-0.5*Real_MC_30Y!$J$12^2)+Real_MC_30Y!$J$12*((RAND()+RAND()+RAND()+RAND()+RAND()+RAND()+RAND()+RAND()+RAND()+RAND()+RAND()+RAND())-6))-1)+Real_MC_30Y!E$58)</x:f>
        <x:v>1742385.3561364047</x:v>
      </x:c>
      <x:c r="F162" s="50" t="n">
        <x:f>MAX(0,E162*(1+EXP((LN(1+Real_MC_30Y!$J$11)-0.5*Real_MC_30Y!$J$12^2)+Real_MC_30Y!$J$12*((RAND()+RAND()+RAND()+RAND()+RAND()+RAND()+RAND()+RAND()+RAND()+RAND()+RAND()+RAND())-6))-1)+Real_MC_30Y!F$58)</x:f>
        <x:v>1946949.174082317</x:v>
      </x:c>
      <x:c r="G162" s="50" t="n">
        <x:f>MAX(0,F162*(1+EXP((LN(1+Real_MC_30Y!$J$11)-0.5*Real_MC_30Y!$J$12^2)+Real_MC_30Y!$J$12*((RAND()+RAND()+RAND()+RAND()+RAND()+RAND()+RAND()+RAND()+RAND()+RAND()+RAND()+RAND())-6))-1)+Real_MC_30Y!G$58)</x:f>
        <x:v>2475746.3356584664</x:v>
      </x:c>
      <x:c r="H162" s="50" t="n">
        <x:f>MAX(0,G162*(1+EXP((LN(1+Real_MC_30Y!$J$11)-0.5*Real_MC_30Y!$J$12^2)+Real_MC_30Y!$J$12*((RAND()+RAND()+RAND()+RAND()+RAND()+RAND()+RAND()+RAND()+RAND()+RAND()+RAND()+RAND())-6))-1)+Real_MC_30Y!H$58)</x:f>
        <x:v>2448766.8937826823</x:v>
      </x:c>
      <x:c r="I162" s="50" t="n">
        <x:f>MAX(0,H162*(1+EXP((LN(1+Real_MC_30Y!$J$11)-0.5*Real_MC_30Y!$J$12^2)+Real_MC_30Y!$J$12*((RAND()+RAND()+RAND()+RAND()+RAND()+RAND()+RAND()+RAND()+RAND()+RAND()+RAND()+RAND())-6))-1)+Real_MC_30Y!I$58)</x:f>
        <x:v>2142442.633328506</x:v>
      </x:c>
      <x:c r="J162" s="50" t="n">
        <x:f>MAX(0,I162*(1+EXP((LN(1+Real_MC_30Y!$J$11)-0.5*Real_MC_30Y!$J$12^2)+Real_MC_30Y!$J$12*((RAND()+RAND()+RAND()+RAND()+RAND()+RAND()+RAND()+RAND()+RAND()+RAND()+RAND()+RAND())-6))-1)+Real_MC_30Y!J$58)</x:f>
        <x:v>1972891.3868123656</x:v>
      </x:c>
      <x:c r="K162" s="50" t="n">
        <x:f>MAX(0,J162*(1+EXP((LN(1+Real_MC_30Y!$J$11)-0.5*Real_MC_30Y!$J$12^2)+Real_MC_30Y!$J$12*((RAND()+RAND()+RAND()+RAND()+RAND()+RAND()+RAND()+RAND()+RAND()+RAND()+RAND()+RAND())-6))-1)+Real_MC_30Y!K$58)</x:f>
        <x:v>2088392.6692007885</x:v>
      </x:c>
      <x:c r="L162" s="50" t="n">
        <x:f>MAX(0,K162*(1+EXP((LN(1+Real_MC_30Y!$J$11)-0.5*Real_MC_30Y!$J$12^2)+Real_MC_30Y!$J$12*((RAND()+RAND()+RAND()+RAND()+RAND()+RAND()+RAND()+RAND()+RAND()+RAND()+RAND()+RAND())-6))-1)+Real_MC_30Y!L$58)</x:f>
        <x:v>2335228.9484591912</x:v>
      </x:c>
      <x:c r="M162" s="50" t="n">
        <x:f>MAX(0,L162*(1+EXP((LN(1+Real_MC_30Y!$J$11)-0.5*Real_MC_30Y!$J$12^2)+Real_MC_30Y!$J$12*((RAND()+RAND()+RAND()+RAND()+RAND()+RAND()+RAND()+RAND()+RAND()+RAND()+RAND()+RAND())-6))-1)+Real_MC_30Y!M$58)</x:f>
        <x:v>2856798.9263035166</x:v>
      </x:c>
      <x:c r="N162" s="50" t="n">
        <x:f>MAX(0,M162*(1+EXP((LN(1+Real_MC_30Y!$J$11)-0.5*Real_MC_30Y!$J$12^2)+Real_MC_30Y!$J$12*((RAND()+RAND()+RAND()+RAND()+RAND()+RAND()+RAND()+RAND()+RAND()+RAND()+RAND()+RAND())-6))-1)+Real_MC_30Y!N$58)</x:f>
        <x:v>3716161.2367824917</x:v>
      </x:c>
      <x:c r="O162" s="50" t="n">
        <x:f>MAX(0,N162*(1+EXP((LN(1+Real_MC_30Y!$J$11)-0.5*Real_MC_30Y!$J$12^2)+Real_MC_30Y!$J$12*((RAND()+RAND()+RAND()+RAND()+RAND()+RAND()+RAND()+RAND()+RAND()+RAND()+RAND()+RAND())-6))-1)+Real_MC_30Y!O$58)</x:f>
        <x:v>4163608.433908702</x:v>
      </x:c>
      <x:c r="P162" s="50" t="n">
        <x:f>MAX(0,O162*(1+EXP((LN(1+Real_MC_30Y!$J$11)-0.5*Real_MC_30Y!$J$12^2)+Real_MC_30Y!$J$12*((RAND()+RAND()+RAND()+RAND()+RAND()+RAND()+RAND()+RAND()+RAND()+RAND()+RAND()+RAND())-6))-1)+Real_MC_30Y!P$58)</x:f>
        <x:v>4521243.961331642</x:v>
      </x:c>
      <x:c r="Q162" s="50" t="n">
        <x:f>MAX(0,P162*(1+EXP((LN(1+Real_MC_30Y!$J$11)-0.5*Real_MC_30Y!$J$12^2)+Real_MC_30Y!$J$12*((RAND()+RAND()+RAND()+RAND()+RAND()+RAND()+RAND()+RAND()+RAND()+RAND()+RAND()+RAND())-6))-1)+Real_MC_30Y!Q$58)</x:f>
        <x:v>5839514.322287391</x:v>
      </x:c>
      <x:c r="R162" s="50" t="n">
        <x:f>MAX(0,Q162*(1+EXP((LN(1+Real_MC_30Y!$J$11)-0.5*Real_MC_30Y!$J$12^2)+Real_MC_30Y!$J$12*((RAND()+RAND()+RAND()+RAND()+RAND()+RAND()+RAND()+RAND()+RAND()+RAND()+RAND()+RAND())-6))-1)+Real_MC_30Y!R$58)</x:f>
        <x:v>5073656.097660081</x:v>
      </x:c>
      <x:c r="S162" s="50" t="n">
        <x:f>MAX(0,R162*(1+EXP((LN(1+Real_MC_30Y!$J$11)-0.5*Real_MC_30Y!$J$12^2)+Real_MC_30Y!$J$12*((RAND()+RAND()+RAND()+RAND()+RAND()+RAND()+RAND()+RAND()+RAND()+RAND()+RAND()+RAND())-6))-1)+Real_MC_30Y!S$58)</x:f>
        <x:v>5908734.545689476</x:v>
      </x:c>
      <x:c r="T162" s="50" t="n">
        <x:f>MAX(0,S162*(1+EXP((LN(1+Real_MC_30Y!$J$11)-0.5*Real_MC_30Y!$J$12^2)+Real_MC_30Y!$J$12*((RAND()+RAND()+RAND()+RAND()+RAND()+RAND()+RAND()+RAND()+RAND()+RAND()+RAND()+RAND())-6))-1)+Real_MC_30Y!T$58)</x:f>
        <x:v>7077595.602540242</x:v>
      </x:c>
      <x:c r="U162" s="50" t="n">
        <x:f>MAX(0,T162*(1+EXP((LN(1+Real_MC_30Y!$J$11)-0.5*Real_MC_30Y!$J$12^2)+Real_MC_30Y!$J$12*((RAND()+RAND()+RAND()+RAND()+RAND()+RAND()+RAND()+RAND()+RAND()+RAND()+RAND()+RAND())-6))-1)+Real_MC_30Y!U$58)</x:f>
        <x:v>6593140.000613496</x:v>
      </x:c>
      <x:c r="V162" s="50" t="n">
        <x:f>MAX(0,U162*(1+EXP((LN(1+Real_MC_30Y!$J$11)-0.5*Real_MC_30Y!$J$12^2)+Real_MC_30Y!$J$12*((RAND()+RAND()+RAND()+RAND()+RAND()+RAND()+RAND()+RAND()+RAND()+RAND()+RAND()+RAND())-6))-1)+Real_MC_30Y!V$58)</x:f>
        <x:v>7851088.4620874105</x:v>
      </x:c>
      <x:c r="W162" s="50" t="n">
        <x:f>MAX(0,V162*(1+EXP((LN(1+Real_MC_30Y!$J$11)-0.5*Real_MC_30Y!$J$12^2)+Real_MC_30Y!$J$12*((RAND()+RAND()+RAND()+RAND()+RAND()+RAND()+RAND()+RAND()+RAND()+RAND()+RAND()+RAND())-6))-1)+Real_MC_30Y!W$58)</x:f>
        <x:v>9261579.749056293</x:v>
      </x:c>
      <x:c r="X162" s="50" t="n">
        <x:f>MAX(0,W162*(1+EXP((LN(1+Real_MC_30Y!$J$11)-0.5*Real_MC_30Y!$J$12^2)+Real_MC_30Y!$J$12*((RAND()+RAND()+RAND()+RAND()+RAND()+RAND()+RAND()+RAND()+RAND()+RAND()+RAND()+RAND())-6))-1)+Real_MC_30Y!X$58)</x:f>
        <x:v>10793729.185731927</x:v>
      </x:c>
      <x:c r="Y162" s="50" t="n">
        <x:f>MAX(0,X162*(1+EXP((LN(1+Real_MC_30Y!$J$11)-0.5*Real_MC_30Y!$J$12^2)+Real_MC_30Y!$J$12*((RAND()+RAND()+RAND()+RAND()+RAND()+RAND()+RAND()+RAND()+RAND()+RAND()+RAND()+RAND())-6))-1)+Real_MC_30Y!Y$58)</x:f>
        <x:v>13088091.850771472</x:v>
      </x:c>
      <x:c r="Z162" s="50" t="n">
        <x:f>MAX(0,Y162*(1+EXP((LN(1+Real_MC_30Y!$J$11)-0.5*Real_MC_30Y!$J$12^2)+Real_MC_30Y!$J$12*((RAND()+RAND()+RAND()+RAND()+RAND()+RAND()+RAND()+RAND()+RAND()+RAND()+RAND()+RAND())-6))-1)+Real_MC_30Y!Z$58)</x:f>
        <x:v>12677928.145038104</x:v>
      </x:c>
      <x:c r="AA162" s="50" t="n">
        <x:f>MAX(0,Z162*(1+EXP((LN(1+Real_MC_30Y!$J$11)-0.5*Real_MC_30Y!$J$12^2)+Real_MC_30Y!$J$12*((RAND()+RAND()+RAND()+RAND()+RAND()+RAND()+RAND()+RAND()+RAND()+RAND()+RAND()+RAND())-6))-1)+Real_MC_30Y!AA$58)</x:f>
        <x:v>14518726.052308936</x:v>
      </x:c>
      <x:c r="AB162" s="50" t="n">
        <x:f>MAX(0,AA162*(1+EXP((LN(1+Real_MC_30Y!$J$11)-0.5*Real_MC_30Y!$J$12^2)+Real_MC_30Y!$J$12*((RAND()+RAND()+RAND()+RAND()+RAND()+RAND()+RAND()+RAND()+RAND()+RAND()+RAND()+RAND())-6))-1)+Real_MC_30Y!AB$58)</x:f>
        <x:v>19028052.44132135</x:v>
      </x:c>
      <x:c r="AC162" s="50" t="n">
        <x:f>MAX(0,AB162*(1+EXP((LN(1+Real_MC_30Y!$J$11)-0.5*Real_MC_30Y!$J$12^2)+Real_MC_30Y!$J$12*((RAND()+RAND()+RAND()+RAND()+RAND()+RAND()+RAND()+RAND()+RAND()+RAND()+RAND()+RAND())-6))-1)+Real_MC_30Y!AC$58)</x:f>
        <x:v>19497449.071530968</x:v>
      </x:c>
      <x:c r="AD162" s="50" t="n">
        <x:f>MAX(0,AC162*(1+EXP((LN(1+Real_MC_30Y!$J$11)-0.5*Real_MC_30Y!$J$12^2)+Real_MC_30Y!$J$12*((RAND()+RAND()+RAND()+RAND()+RAND()+RAND()+RAND()+RAND()+RAND()+RAND()+RAND()+RAND())-6))-1)+Real_MC_30Y!AD$58)</x:f>
        <x:v>21037280.762746748</x:v>
      </x:c>
      <x:c r="AE162" s="50" t="n">
        <x:f>MAX(0,AD162*(1+EXP((LN(1+Real_MC_30Y!$J$11)-0.5*Real_MC_30Y!$J$12^2)+Real_MC_30Y!$J$12*((RAND()+RAND()+RAND()+RAND()+RAND()+RAND()+RAND()+RAND()+RAND()+RAND()+RAND()+RAND())-6))-1)+Real_MC_30Y!AE$58)</x:f>
        <x:v>26247948.583519235</x:v>
      </x:c>
      <x:c r="AF162" s="50" t="n">
        <x:f>MAX(0,AE162*(1+EXP((LN(1+Real_MC_30Y!$J$11)-0.5*Real_MC_30Y!$J$12^2)+Real_MC_30Y!$J$12*((RAND()+RAND()+RAND()+RAND()+RAND()+RAND()+RAND()+RAND()+RAND()+RAND()+RAND()+RAND())-6))-1)+Real_MC_30Y!AF$58)</x:f>
        <x:v>23730893.190344166</x:v>
      </x:c>
    </x:row>
    <x:row r="163">
      <x:c r="A163">
        <x:v>159</x:v>
      </x:c>
      <x:c r="B163" s="50" t="n">
        <x:f>MAX(0,Liquidity_30Y!$C$14+Real_MC_30Y!B$57-Real_MC_30Y!B$56)</x:f>
        <x:v>1029031.25</x:v>
      </x:c>
      <x:c r="C163" s="50" t="n">
        <x:f>MAX(0,B163*(1+EXP((LN(1+Real_MC_30Y!$J$11)-0.5*Real_MC_30Y!$J$12^2)+Real_MC_30Y!$J$12*((RAND()+RAND()+RAND()+RAND()+RAND()+RAND()+RAND()+RAND()+RAND()+RAND()+RAND()+RAND())-6))-1)+Real_MC_30Y!C$58)</x:f>
        <x:v>773773.7381516377</x:v>
      </x:c>
      <x:c r="D163" s="50" t="n">
        <x:f>MAX(0,C163*(1+EXP((LN(1+Real_MC_30Y!$J$11)-0.5*Real_MC_30Y!$J$12^2)+Real_MC_30Y!$J$12*((RAND()+RAND()+RAND()+RAND()+RAND()+RAND()+RAND()+RAND()+RAND()+RAND()+RAND()+RAND())-6))-1)+Real_MC_30Y!D$58)</x:f>
        <x:v>923606.0315928638</x:v>
      </x:c>
      <x:c r="E163" s="50" t="n">
        <x:f>MAX(0,D163*(1+EXP((LN(1+Real_MC_30Y!$J$11)-0.5*Real_MC_30Y!$J$12^2)+Real_MC_30Y!$J$12*((RAND()+RAND()+RAND()+RAND()+RAND()+RAND()+RAND()+RAND()+RAND()+RAND()+RAND()+RAND())-6))-1)+Real_MC_30Y!E$58)</x:f>
        <x:v>849345.1585590784</x:v>
      </x:c>
      <x:c r="F163" s="50" t="n">
        <x:f>MAX(0,E163*(1+EXP((LN(1+Real_MC_30Y!$J$11)-0.5*Real_MC_30Y!$J$12^2)+Real_MC_30Y!$J$12*((RAND()+RAND()+RAND()+RAND()+RAND()+RAND()+RAND()+RAND()+RAND()+RAND()+RAND()+RAND())-6))-1)+Real_MC_30Y!F$58)</x:f>
        <x:v>758824.3761124985</x:v>
      </x:c>
      <x:c r="G163" s="50" t="n">
        <x:f>MAX(0,F163*(1+EXP((LN(1+Real_MC_30Y!$J$11)-0.5*Real_MC_30Y!$J$12^2)+Real_MC_30Y!$J$12*((RAND()+RAND()+RAND()+RAND()+RAND()+RAND()+RAND()+RAND()+RAND()+RAND()+RAND()+RAND())-6))-1)+Real_MC_30Y!G$58)</x:f>
        <x:v>910817.6129274736</x:v>
      </x:c>
      <x:c r="H163" s="50" t="n">
        <x:f>MAX(0,G163*(1+EXP((LN(1+Real_MC_30Y!$J$11)-0.5*Real_MC_30Y!$J$12^2)+Real_MC_30Y!$J$12*((RAND()+RAND()+RAND()+RAND()+RAND()+RAND()+RAND()+RAND()+RAND()+RAND()+RAND()+RAND())-6))-1)+Real_MC_30Y!H$58)</x:f>
        <x:v>1385820.586413762</x:v>
      </x:c>
      <x:c r="I163" s="50" t="n">
        <x:f>MAX(0,H163*(1+EXP((LN(1+Real_MC_30Y!$J$11)-0.5*Real_MC_30Y!$J$12^2)+Real_MC_30Y!$J$12*((RAND()+RAND()+RAND()+RAND()+RAND()+RAND()+RAND()+RAND()+RAND()+RAND()+RAND()+RAND())-6))-1)+Real_MC_30Y!I$58)</x:f>
        <x:v>1721891.1242548486</x:v>
      </x:c>
      <x:c r="J163" s="50" t="n">
        <x:f>MAX(0,I163*(1+EXP((LN(1+Real_MC_30Y!$J$11)-0.5*Real_MC_30Y!$J$12^2)+Real_MC_30Y!$J$12*((RAND()+RAND()+RAND()+RAND()+RAND()+RAND()+RAND()+RAND()+RAND()+RAND()+RAND()+RAND())-6))-1)+Real_MC_30Y!J$58)</x:f>
        <x:v>1937562.6612480306</x:v>
      </x:c>
      <x:c r="K163" s="50" t="n">
        <x:f>MAX(0,J163*(1+EXP((LN(1+Real_MC_30Y!$J$11)-0.5*Real_MC_30Y!$J$12^2)+Real_MC_30Y!$J$12*((RAND()+RAND()+RAND()+RAND()+RAND()+RAND()+RAND()+RAND()+RAND()+RAND()+RAND()+RAND())-6))-1)+Real_MC_30Y!K$58)</x:f>
        <x:v>2027491.3258574144</x:v>
      </x:c>
      <x:c r="L163" s="50" t="n">
        <x:f>MAX(0,K163*(1+EXP((LN(1+Real_MC_30Y!$J$11)-0.5*Real_MC_30Y!$J$12^2)+Real_MC_30Y!$J$12*((RAND()+RAND()+RAND()+RAND()+RAND()+RAND()+RAND()+RAND()+RAND()+RAND()+RAND()+RAND())-6))-1)+Real_MC_30Y!L$58)</x:f>
        <x:v>2062129.3510434774</x:v>
      </x:c>
      <x:c r="M163" s="50" t="n">
        <x:f>MAX(0,L163*(1+EXP((LN(1+Real_MC_30Y!$J$11)-0.5*Real_MC_30Y!$J$12^2)+Real_MC_30Y!$J$12*((RAND()+RAND()+RAND()+RAND()+RAND()+RAND()+RAND()+RAND()+RAND()+RAND()+RAND()+RAND())-6))-1)+Real_MC_30Y!M$58)</x:f>
        <x:v>1978273.7997189716</x:v>
      </x:c>
      <x:c r="N163" s="50" t="n">
        <x:f>MAX(0,M163*(1+EXP((LN(1+Real_MC_30Y!$J$11)-0.5*Real_MC_30Y!$J$12^2)+Real_MC_30Y!$J$12*((RAND()+RAND()+RAND()+RAND()+RAND()+RAND()+RAND()+RAND()+RAND()+RAND()+RAND()+RAND())-6))-1)+Real_MC_30Y!N$58)</x:f>
        <x:v>1715336.1670534823</x:v>
      </x:c>
      <x:c r="O163" s="50" t="n">
        <x:f>MAX(0,N163*(1+EXP((LN(1+Real_MC_30Y!$J$11)-0.5*Real_MC_30Y!$J$12^2)+Real_MC_30Y!$J$12*((RAND()+RAND()+RAND()+RAND()+RAND()+RAND()+RAND()+RAND()+RAND()+RAND()+RAND()+RAND())-6))-1)+Real_MC_30Y!O$58)</x:f>
        <x:v>2185157.0880154143</x:v>
      </x:c>
      <x:c r="P163" s="50" t="n">
        <x:f>MAX(0,O163*(1+EXP((LN(1+Real_MC_30Y!$J$11)-0.5*Real_MC_30Y!$J$12^2)+Real_MC_30Y!$J$12*((RAND()+RAND()+RAND()+RAND()+RAND()+RAND()+RAND()+RAND()+RAND()+RAND()+RAND()+RAND())-6))-1)+Real_MC_30Y!P$58)</x:f>
        <x:v>1808362.3309490827</x:v>
      </x:c>
      <x:c r="Q163" s="50" t="n">
        <x:f>MAX(0,P163*(1+EXP((LN(1+Real_MC_30Y!$J$11)-0.5*Real_MC_30Y!$J$12^2)+Real_MC_30Y!$J$12*((RAND()+RAND()+RAND()+RAND()+RAND()+RAND()+RAND()+RAND()+RAND()+RAND()+RAND()+RAND())-6))-1)+Real_MC_30Y!Q$58)</x:f>
        <x:v>1847962.8250622153</x:v>
      </x:c>
      <x:c r="R163" s="50" t="n">
        <x:f>MAX(0,Q163*(1+EXP((LN(1+Real_MC_30Y!$J$11)-0.5*Real_MC_30Y!$J$12^2)+Real_MC_30Y!$J$12*((RAND()+RAND()+RAND()+RAND()+RAND()+RAND()+RAND()+RAND()+RAND()+RAND()+RAND()+RAND())-6))-1)+Real_MC_30Y!R$58)</x:f>
        <x:v>2057329.1149078114</x:v>
      </x:c>
      <x:c r="S163" s="50" t="n">
        <x:f>MAX(0,R163*(1+EXP((LN(1+Real_MC_30Y!$J$11)-0.5*Real_MC_30Y!$J$12^2)+Real_MC_30Y!$J$12*((RAND()+RAND()+RAND()+RAND()+RAND()+RAND()+RAND()+RAND()+RAND()+RAND()+RAND()+RAND())-6))-1)+Real_MC_30Y!S$58)</x:f>
        <x:v>2102912.240931013</x:v>
      </x:c>
      <x:c r="T163" s="50" t="n">
        <x:f>MAX(0,S163*(1+EXP((LN(1+Real_MC_30Y!$J$11)-0.5*Real_MC_30Y!$J$12^2)+Real_MC_30Y!$J$12*((RAND()+RAND()+RAND()+RAND()+RAND()+RAND()+RAND()+RAND()+RAND()+RAND()+RAND()+RAND())-6))-1)+Real_MC_30Y!T$58)</x:f>
        <x:v>1871738.2141762106</x:v>
      </x:c>
      <x:c r="U163" s="50" t="n">
        <x:f>MAX(0,T163*(1+EXP((LN(1+Real_MC_30Y!$J$11)-0.5*Real_MC_30Y!$J$12^2)+Real_MC_30Y!$J$12*((RAND()+RAND()+RAND()+RAND()+RAND()+RAND()+RAND()+RAND()+RAND()+RAND()+RAND()+RAND())-6))-1)+Real_MC_30Y!U$58)</x:f>
        <x:v>2102068.2768247095</x:v>
      </x:c>
      <x:c r="V163" s="50" t="n">
        <x:f>MAX(0,U163*(1+EXP((LN(1+Real_MC_30Y!$J$11)-0.5*Real_MC_30Y!$J$12^2)+Real_MC_30Y!$J$12*((RAND()+RAND()+RAND()+RAND()+RAND()+RAND()+RAND()+RAND()+RAND()+RAND()+RAND()+RAND())-6))-1)+Real_MC_30Y!V$58)</x:f>
        <x:v>2785626.268956009</x:v>
      </x:c>
      <x:c r="W163" s="50" t="n">
        <x:f>MAX(0,V163*(1+EXP((LN(1+Real_MC_30Y!$J$11)-0.5*Real_MC_30Y!$J$12^2)+Real_MC_30Y!$J$12*((RAND()+RAND()+RAND()+RAND()+RAND()+RAND()+RAND()+RAND()+RAND()+RAND()+RAND()+RAND())-6))-1)+Real_MC_30Y!W$58)</x:f>
        <x:v>3023019.5116070574</x:v>
      </x:c>
      <x:c r="X163" s="50" t="n">
        <x:f>MAX(0,W163*(1+EXP((LN(1+Real_MC_30Y!$J$11)-0.5*Real_MC_30Y!$J$12^2)+Real_MC_30Y!$J$12*((RAND()+RAND()+RAND()+RAND()+RAND()+RAND()+RAND()+RAND()+RAND()+RAND()+RAND()+RAND())-6))-1)+Real_MC_30Y!X$58)</x:f>
        <x:v>3734137.5083023086</x:v>
      </x:c>
      <x:c r="Y163" s="50" t="n">
        <x:f>MAX(0,X163*(1+EXP((LN(1+Real_MC_30Y!$J$11)-0.5*Real_MC_30Y!$J$12^2)+Real_MC_30Y!$J$12*((RAND()+RAND()+RAND()+RAND()+RAND()+RAND()+RAND()+RAND()+RAND()+RAND()+RAND()+RAND())-6))-1)+Real_MC_30Y!Y$58)</x:f>
        <x:v>4448786.141089186</x:v>
      </x:c>
      <x:c r="Z163" s="50" t="n">
        <x:f>MAX(0,Y163*(1+EXP((LN(1+Real_MC_30Y!$J$11)-0.5*Real_MC_30Y!$J$12^2)+Real_MC_30Y!$J$12*((RAND()+RAND()+RAND()+RAND()+RAND()+RAND()+RAND()+RAND()+RAND()+RAND()+RAND()+RAND())-6))-1)+Real_MC_30Y!Z$58)</x:f>
        <x:v>4751693.464889026</x:v>
      </x:c>
      <x:c r="AA163" s="50" t="n">
        <x:f>MAX(0,Z163*(1+EXP((LN(1+Real_MC_30Y!$J$11)-0.5*Real_MC_30Y!$J$12^2)+Real_MC_30Y!$J$12*((RAND()+RAND()+RAND()+RAND()+RAND()+RAND()+RAND()+RAND()+RAND()+RAND()+RAND()+RAND())-6))-1)+Real_MC_30Y!AA$58)</x:f>
        <x:v>4709762.077740479</x:v>
      </x:c>
      <x:c r="AB163" s="50" t="n">
        <x:f>MAX(0,AA163*(1+EXP((LN(1+Real_MC_30Y!$J$11)-0.5*Real_MC_30Y!$J$12^2)+Real_MC_30Y!$J$12*((RAND()+RAND()+RAND()+RAND()+RAND()+RAND()+RAND()+RAND()+RAND()+RAND()+RAND()+RAND())-6))-1)+Real_MC_30Y!AB$58)</x:f>
        <x:v>5014785.63513754</x:v>
      </x:c>
      <x:c r="AC163" s="50" t="n">
        <x:f>MAX(0,AB163*(1+EXP((LN(1+Real_MC_30Y!$J$11)-0.5*Real_MC_30Y!$J$12^2)+Real_MC_30Y!$J$12*((RAND()+RAND()+RAND()+RAND()+RAND()+RAND()+RAND()+RAND()+RAND()+RAND()+RAND()+RAND())-6))-1)+Real_MC_30Y!AC$58)</x:f>
        <x:v>4259691.15308135</x:v>
      </x:c>
      <x:c r="AD163" s="50" t="n">
        <x:f>MAX(0,AC163*(1+EXP((LN(1+Real_MC_30Y!$J$11)-0.5*Real_MC_30Y!$J$12^2)+Real_MC_30Y!$J$12*((RAND()+RAND()+RAND()+RAND()+RAND()+RAND()+RAND()+RAND()+RAND()+RAND()+RAND()+RAND())-6))-1)+Real_MC_30Y!AD$58)</x:f>
        <x:v>3965327.077244537</x:v>
      </x:c>
      <x:c r="AE163" s="50" t="n">
        <x:f>MAX(0,AD163*(1+EXP((LN(1+Real_MC_30Y!$J$11)-0.5*Real_MC_30Y!$J$12^2)+Real_MC_30Y!$J$12*((RAND()+RAND()+RAND()+RAND()+RAND()+RAND()+RAND()+RAND()+RAND()+RAND()+RAND()+RAND())-6))-1)+Real_MC_30Y!AE$58)</x:f>
        <x:v>4449582.160540741</x:v>
      </x:c>
      <x:c r="AF163" s="50" t="n">
        <x:f>MAX(0,AE163*(1+EXP((LN(1+Real_MC_30Y!$J$11)-0.5*Real_MC_30Y!$J$12^2)+Real_MC_30Y!$J$12*((RAND()+RAND()+RAND()+RAND()+RAND()+RAND()+RAND()+RAND()+RAND()+RAND()+RAND()+RAND())-6))-1)+Real_MC_30Y!AF$58)</x:f>
        <x:v>5870167.46482717</x:v>
      </x:c>
    </x:row>
    <x:row r="164">
      <x:c r="A164">
        <x:v>160</x:v>
      </x:c>
      <x:c r="B164" s="50" t="n">
        <x:f>MAX(0,Liquidity_30Y!$C$14+Real_MC_30Y!B$57-Real_MC_30Y!B$56)</x:f>
        <x:v>1029031.25</x:v>
      </x:c>
      <x:c r="C164" s="50" t="n">
        <x:f>MAX(0,B164*(1+EXP((LN(1+Real_MC_30Y!$J$11)-0.5*Real_MC_30Y!$J$12^2)+Real_MC_30Y!$J$12*((RAND()+RAND()+RAND()+RAND()+RAND()+RAND()+RAND()+RAND()+RAND()+RAND()+RAND()+RAND())-6))-1)+Real_MC_30Y!C$58)</x:f>
        <x:v>917152.3130510753</x:v>
      </x:c>
      <x:c r="D164" s="50" t="n">
        <x:f>MAX(0,C164*(1+EXP((LN(1+Real_MC_30Y!$J$11)-0.5*Real_MC_30Y!$J$12^2)+Real_MC_30Y!$J$12*((RAND()+RAND()+RAND()+RAND()+RAND()+RAND()+RAND()+RAND()+RAND()+RAND()+RAND()+RAND())-6))-1)+Real_MC_30Y!D$58)</x:f>
        <x:v>831683.734911239</x:v>
      </x:c>
      <x:c r="E164" s="50" t="n">
        <x:f>MAX(0,D164*(1+EXP((LN(1+Real_MC_30Y!$J$11)-0.5*Real_MC_30Y!$J$12^2)+Real_MC_30Y!$J$12*((RAND()+RAND()+RAND()+RAND()+RAND()+RAND()+RAND()+RAND()+RAND()+RAND()+RAND()+RAND())-6))-1)+Real_MC_30Y!E$58)</x:f>
        <x:v>997570.4148826306</x:v>
      </x:c>
      <x:c r="F164" s="50" t="n">
        <x:f>MAX(0,E164*(1+EXP((LN(1+Real_MC_30Y!$J$11)-0.5*Real_MC_30Y!$J$12^2)+Real_MC_30Y!$J$12*((RAND()+RAND()+RAND()+RAND()+RAND()+RAND()+RAND()+RAND()+RAND()+RAND()+RAND()+RAND())-6))-1)+Real_MC_30Y!F$58)</x:f>
        <x:v>1074409.8683852195</x:v>
      </x:c>
      <x:c r="G164" s="50" t="n">
        <x:f>MAX(0,F164*(1+EXP((LN(1+Real_MC_30Y!$J$11)-0.5*Real_MC_30Y!$J$12^2)+Real_MC_30Y!$J$12*((RAND()+RAND()+RAND()+RAND()+RAND()+RAND()+RAND()+RAND()+RAND()+RAND()+RAND()+RAND())-6))-1)+Real_MC_30Y!G$58)</x:f>
        <x:v>1495376.9666982247</x:v>
      </x:c>
      <x:c r="H164" s="50" t="n">
        <x:f>MAX(0,G164*(1+EXP((LN(1+Real_MC_30Y!$J$11)-0.5*Real_MC_30Y!$J$12^2)+Real_MC_30Y!$J$12*((RAND()+RAND()+RAND()+RAND()+RAND()+RAND()+RAND()+RAND()+RAND()+RAND()+RAND()+RAND())-6))-1)+Real_MC_30Y!H$58)</x:f>
        <x:v>1428101.4888122005</x:v>
      </x:c>
      <x:c r="I164" s="50" t="n">
        <x:f>MAX(0,H164*(1+EXP((LN(1+Real_MC_30Y!$J$11)-0.5*Real_MC_30Y!$J$12^2)+Real_MC_30Y!$J$12*((RAND()+RAND()+RAND()+RAND()+RAND()+RAND()+RAND()+RAND()+RAND()+RAND()+RAND()+RAND())-6))-1)+Real_MC_30Y!I$58)</x:f>
        <x:v>1713483.3417242444</x:v>
      </x:c>
      <x:c r="J164" s="50" t="n">
        <x:f>MAX(0,I164*(1+EXP((LN(1+Real_MC_30Y!$J$11)-0.5*Real_MC_30Y!$J$12^2)+Real_MC_30Y!$J$12*((RAND()+RAND()+RAND()+RAND()+RAND()+RAND()+RAND()+RAND()+RAND()+RAND()+RAND()+RAND())-6))-1)+Real_MC_30Y!J$58)</x:f>
        <x:v>1755012.9387002778</x:v>
      </x:c>
      <x:c r="K164" s="50" t="n">
        <x:f>MAX(0,J164*(1+EXP((LN(1+Real_MC_30Y!$J$11)-0.5*Real_MC_30Y!$J$12^2)+Real_MC_30Y!$J$12*((RAND()+RAND()+RAND()+RAND()+RAND()+RAND()+RAND()+RAND()+RAND()+RAND()+RAND()+RAND())-6))-1)+Real_MC_30Y!K$58)</x:f>
        <x:v>2107631.571137001</x:v>
      </x:c>
      <x:c r="L164" s="50" t="n">
        <x:f>MAX(0,K164*(1+EXP((LN(1+Real_MC_30Y!$J$11)-0.5*Real_MC_30Y!$J$12^2)+Real_MC_30Y!$J$12*((RAND()+RAND()+RAND()+RAND()+RAND()+RAND()+RAND()+RAND()+RAND()+RAND()+RAND()+RAND())-6))-1)+Real_MC_30Y!L$58)</x:f>
        <x:v>2565159.801571168</x:v>
      </x:c>
      <x:c r="M164" s="50" t="n">
        <x:f>MAX(0,L164*(1+EXP((LN(1+Real_MC_30Y!$J$11)-0.5*Real_MC_30Y!$J$12^2)+Real_MC_30Y!$J$12*((RAND()+RAND()+RAND()+RAND()+RAND()+RAND()+RAND()+RAND()+RAND()+RAND()+RAND()+RAND())-6))-1)+Real_MC_30Y!M$58)</x:f>
        <x:v>2954469.6812539417</x:v>
      </x:c>
      <x:c r="N164" s="50" t="n">
        <x:f>MAX(0,M164*(1+EXP((LN(1+Real_MC_30Y!$J$11)-0.5*Real_MC_30Y!$J$12^2)+Real_MC_30Y!$J$12*((RAND()+RAND()+RAND()+RAND()+RAND()+RAND()+RAND()+RAND()+RAND()+RAND()+RAND()+RAND())-6))-1)+Real_MC_30Y!N$58)</x:f>
        <x:v>3600753.160177862</x:v>
      </x:c>
      <x:c r="O164" s="50" t="n">
        <x:f>MAX(0,N164*(1+EXP((LN(1+Real_MC_30Y!$J$11)-0.5*Real_MC_30Y!$J$12^2)+Real_MC_30Y!$J$12*((RAND()+RAND()+RAND()+RAND()+RAND()+RAND()+RAND()+RAND()+RAND()+RAND()+RAND()+RAND())-6))-1)+Real_MC_30Y!O$58)</x:f>
        <x:v>2524245.025493887</x:v>
      </x:c>
      <x:c r="P164" s="50" t="n">
        <x:f>MAX(0,O164*(1+EXP((LN(1+Real_MC_30Y!$J$11)-0.5*Real_MC_30Y!$J$12^2)+Real_MC_30Y!$J$12*((RAND()+RAND()+RAND()+RAND()+RAND()+RAND()+RAND()+RAND()+RAND()+RAND()+RAND()+RAND())-6))-1)+Real_MC_30Y!P$58)</x:f>
        <x:v>2476638.7809616537</x:v>
      </x:c>
      <x:c r="Q164" s="50" t="n">
        <x:f>MAX(0,P164*(1+EXP((LN(1+Real_MC_30Y!$J$11)-0.5*Real_MC_30Y!$J$12^2)+Real_MC_30Y!$J$12*((RAND()+RAND()+RAND()+RAND()+RAND()+RAND()+RAND()+RAND()+RAND()+RAND()+RAND()+RAND())-6))-1)+Real_MC_30Y!Q$58)</x:f>
        <x:v>2598581.150839214</x:v>
      </x:c>
      <x:c r="R164" s="50" t="n">
        <x:f>MAX(0,Q164*(1+EXP((LN(1+Real_MC_30Y!$J$11)-0.5*Real_MC_30Y!$J$12^2)+Real_MC_30Y!$J$12*((RAND()+RAND()+RAND()+RAND()+RAND()+RAND()+RAND()+RAND()+RAND()+RAND()+RAND()+RAND())-6))-1)+Real_MC_30Y!R$58)</x:f>
        <x:v>2449503.1697233575</x:v>
      </x:c>
      <x:c r="S164" s="50" t="n">
        <x:f>MAX(0,R164*(1+EXP((LN(1+Real_MC_30Y!$J$11)-0.5*Real_MC_30Y!$J$12^2)+Real_MC_30Y!$J$12*((RAND()+RAND()+RAND()+RAND()+RAND()+RAND()+RAND()+RAND()+RAND()+RAND()+RAND()+RAND())-6))-1)+Real_MC_30Y!S$58)</x:f>
        <x:v>2063844.8519937082</x:v>
      </x:c>
      <x:c r="T164" s="50" t="n">
        <x:f>MAX(0,S164*(1+EXP((LN(1+Real_MC_30Y!$J$11)-0.5*Real_MC_30Y!$J$12^2)+Real_MC_30Y!$J$12*((RAND()+RAND()+RAND()+RAND()+RAND()+RAND()+RAND()+RAND()+RAND()+RAND()+RAND()+RAND())-6))-1)+Real_MC_30Y!T$58)</x:f>
        <x:v>2326787.4782184996</x:v>
      </x:c>
      <x:c r="U164" s="50" t="n">
        <x:f>MAX(0,T164*(1+EXP((LN(1+Real_MC_30Y!$J$11)-0.5*Real_MC_30Y!$J$12^2)+Real_MC_30Y!$J$12*((RAND()+RAND()+RAND()+RAND()+RAND()+RAND()+RAND()+RAND()+RAND()+RAND()+RAND()+RAND())-6))-1)+Real_MC_30Y!U$58)</x:f>
        <x:v>2700357.325424754</x:v>
      </x:c>
      <x:c r="V164" s="50" t="n">
        <x:f>MAX(0,U164*(1+EXP((LN(1+Real_MC_30Y!$J$11)-0.5*Real_MC_30Y!$J$12^2)+Real_MC_30Y!$J$12*((RAND()+RAND()+RAND()+RAND()+RAND()+RAND()+RAND()+RAND()+RAND()+RAND()+RAND()+RAND())-6))-1)+Real_MC_30Y!V$58)</x:f>
        <x:v>3048575.557381757</x:v>
      </x:c>
      <x:c r="W164" s="50" t="n">
        <x:f>MAX(0,V164*(1+EXP((LN(1+Real_MC_30Y!$J$11)-0.5*Real_MC_30Y!$J$12^2)+Real_MC_30Y!$J$12*((RAND()+RAND()+RAND()+RAND()+RAND()+RAND()+RAND()+RAND()+RAND()+RAND()+RAND()+RAND())-6))-1)+Real_MC_30Y!W$58)</x:f>
        <x:v>3795117.65279771</x:v>
      </x:c>
      <x:c r="X164" s="50" t="n">
        <x:f>MAX(0,W164*(1+EXP((LN(1+Real_MC_30Y!$J$11)-0.5*Real_MC_30Y!$J$12^2)+Real_MC_30Y!$J$12*((RAND()+RAND()+RAND()+RAND()+RAND()+RAND()+RAND()+RAND()+RAND()+RAND()+RAND()+RAND())-6))-1)+Real_MC_30Y!X$58)</x:f>
        <x:v>4149110.977757861</x:v>
      </x:c>
      <x:c r="Y164" s="50" t="n">
        <x:f>MAX(0,X164*(1+EXP((LN(1+Real_MC_30Y!$J$11)-0.5*Real_MC_30Y!$J$12^2)+Real_MC_30Y!$J$12*((RAND()+RAND()+RAND()+RAND()+RAND()+RAND()+RAND()+RAND()+RAND()+RAND()+RAND()+RAND())-6))-1)+Real_MC_30Y!Y$58)</x:f>
        <x:v>4057529.944234515</x:v>
      </x:c>
      <x:c r="Z164" s="50" t="n">
        <x:f>MAX(0,Y164*(1+EXP((LN(1+Real_MC_30Y!$J$11)-0.5*Real_MC_30Y!$J$12^2)+Real_MC_30Y!$J$12*((RAND()+RAND()+RAND()+RAND()+RAND()+RAND()+RAND()+RAND()+RAND()+RAND()+RAND()+RAND())-6))-1)+Real_MC_30Y!Z$58)</x:f>
        <x:v>4586054.481143637</x:v>
      </x:c>
      <x:c r="AA164" s="50" t="n">
        <x:f>MAX(0,Z164*(1+EXP((LN(1+Real_MC_30Y!$J$11)-0.5*Real_MC_30Y!$J$12^2)+Real_MC_30Y!$J$12*((RAND()+RAND()+RAND()+RAND()+RAND()+RAND()+RAND()+RAND()+RAND()+RAND()+RAND()+RAND())-6))-1)+Real_MC_30Y!AA$58)</x:f>
        <x:v>5515158.834799114</x:v>
      </x:c>
      <x:c r="AB164" s="50" t="n">
        <x:f>MAX(0,AA164*(1+EXP((LN(1+Real_MC_30Y!$J$11)-0.5*Real_MC_30Y!$J$12^2)+Real_MC_30Y!$J$12*((RAND()+RAND()+RAND()+RAND()+RAND()+RAND()+RAND()+RAND()+RAND()+RAND()+RAND()+RAND())-6))-1)+Real_MC_30Y!AB$58)</x:f>
        <x:v>3922550.148883572</x:v>
      </x:c>
      <x:c r="AC164" s="50" t="n">
        <x:f>MAX(0,AB164*(1+EXP((LN(1+Real_MC_30Y!$J$11)-0.5*Real_MC_30Y!$J$12^2)+Real_MC_30Y!$J$12*((RAND()+RAND()+RAND()+RAND()+RAND()+RAND()+RAND()+RAND()+RAND()+RAND()+RAND()+RAND())-6))-1)+Real_MC_30Y!AC$58)</x:f>
        <x:v>4671955.534142475</x:v>
      </x:c>
      <x:c r="AD164" s="50" t="n">
        <x:f>MAX(0,AC164*(1+EXP((LN(1+Real_MC_30Y!$J$11)-0.5*Real_MC_30Y!$J$12^2)+Real_MC_30Y!$J$12*((RAND()+RAND()+RAND()+RAND()+RAND()+RAND()+RAND()+RAND()+RAND()+RAND()+RAND()+RAND())-6))-1)+Real_MC_30Y!AD$58)</x:f>
        <x:v>5691099.054239058</x:v>
      </x:c>
      <x:c r="AE164" s="50" t="n">
        <x:f>MAX(0,AD164*(1+EXP((LN(1+Real_MC_30Y!$J$11)-0.5*Real_MC_30Y!$J$12^2)+Real_MC_30Y!$J$12*((RAND()+RAND()+RAND()+RAND()+RAND()+RAND()+RAND()+RAND()+RAND()+RAND()+RAND()+RAND())-6))-1)+Real_MC_30Y!AE$58)</x:f>
        <x:v>7577193.633930369</x:v>
      </x:c>
      <x:c r="AF164" s="50" t="n">
        <x:f>MAX(0,AE164*(1+EXP((LN(1+Real_MC_30Y!$J$11)-0.5*Real_MC_30Y!$J$12^2)+Real_MC_30Y!$J$12*((RAND()+RAND()+RAND()+RAND()+RAND()+RAND()+RAND()+RAND()+RAND()+RAND()+RAND()+RAND())-6))-1)+Real_MC_30Y!AF$58)</x:f>
        <x:v>7227508.277939472</x:v>
      </x:c>
    </x:row>
    <x:row r="165">
      <x:c r="A165">
        <x:v>161</x:v>
      </x:c>
      <x:c r="B165" s="50" t="n">
        <x:f>MAX(0,Liquidity_30Y!$C$14+Real_MC_30Y!B$57-Real_MC_30Y!B$56)</x:f>
        <x:v>1029031.25</x:v>
      </x:c>
      <x:c r="C165" s="50" t="n">
        <x:f>MAX(0,B165*(1+EXP((LN(1+Real_MC_30Y!$J$11)-0.5*Real_MC_30Y!$J$12^2)+Real_MC_30Y!$J$12*((RAND()+RAND()+RAND()+RAND()+RAND()+RAND()+RAND()+RAND()+RAND()+RAND()+RAND()+RAND())-6))-1)+Real_MC_30Y!C$58)</x:f>
        <x:v>928719.1687976517</x:v>
      </x:c>
      <x:c r="D165" s="50" t="n">
        <x:f>MAX(0,C165*(1+EXP((LN(1+Real_MC_30Y!$J$11)-0.5*Real_MC_30Y!$J$12^2)+Real_MC_30Y!$J$12*((RAND()+RAND()+RAND()+RAND()+RAND()+RAND()+RAND()+RAND()+RAND()+RAND()+RAND()+RAND())-6))-1)+Real_MC_30Y!D$58)</x:f>
        <x:v>989522.5531021808</x:v>
      </x:c>
      <x:c r="E165" s="50" t="n">
        <x:f>MAX(0,D165*(1+EXP((LN(1+Real_MC_30Y!$J$11)-0.5*Real_MC_30Y!$J$12^2)+Real_MC_30Y!$J$12*((RAND()+RAND()+RAND()+RAND()+RAND()+RAND()+RAND()+RAND()+RAND()+RAND()+RAND()+RAND())-6))-1)+Real_MC_30Y!E$58)</x:f>
        <x:v>883119.835724098</x:v>
      </x:c>
      <x:c r="F165" s="50" t="n">
        <x:f>MAX(0,E165*(1+EXP((LN(1+Real_MC_30Y!$J$11)-0.5*Real_MC_30Y!$J$12^2)+Real_MC_30Y!$J$12*((RAND()+RAND()+RAND()+RAND()+RAND()+RAND()+RAND()+RAND()+RAND()+RAND()+RAND()+RAND())-6))-1)+Real_MC_30Y!F$58)</x:f>
        <x:v>944720.6582032486</x:v>
      </x:c>
      <x:c r="G165" s="50" t="n">
        <x:f>MAX(0,F165*(1+EXP((LN(1+Real_MC_30Y!$J$11)-0.5*Real_MC_30Y!$J$12^2)+Real_MC_30Y!$J$12*((RAND()+RAND()+RAND()+RAND()+RAND()+RAND()+RAND()+RAND()+RAND()+RAND()+RAND()+RAND())-6))-1)+Real_MC_30Y!G$58)</x:f>
        <x:v>863675.4928717238</x:v>
      </x:c>
      <x:c r="H165" s="50" t="n">
        <x:f>MAX(0,G165*(1+EXP((LN(1+Real_MC_30Y!$J$11)-0.5*Real_MC_30Y!$J$12^2)+Real_MC_30Y!$J$12*((RAND()+RAND()+RAND()+RAND()+RAND()+RAND()+RAND()+RAND()+RAND()+RAND()+RAND()+RAND())-6))-1)+Real_MC_30Y!H$58)</x:f>
        <x:v>804037.0307582911</x:v>
      </x:c>
      <x:c r="I165" s="50" t="n">
        <x:f>MAX(0,H165*(1+EXP((LN(1+Real_MC_30Y!$J$11)-0.5*Real_MC_30Y!$J$12^2)+Real_MC_30Y!$J$12*((RAND()+RAND()+RAND()+RAND()+RAND()+RAND()+RAND()+RAND()+RAND()+RAND()+RAND()+RAND())-6))-1)+Real_MC_30Y!I$58)</x:f>
        <x:v>826568.3967123899</x:v>
      </x:c>
      <x:c r="J165" s="50" t="n">
        <x:f>MAX(0,I165*(1+EXP((LN(1+Real_MC_30Y!$J$11)-0.5*Real_MC_30Y!$J$12^2)+Real_MC_30Y!$J$12*((RAND()+RAND()+RAND()+RAND()+RAND()+RAND()+RAND()+RAND()+RAND()+RAND()+RAND()+RAND())-6))-1)+Real_MC_30Y!J$58)</x:f>
        <x:v>905161.1280574382</x:v>
      </x:c>
      <x:c r="K165" s="50" t="n">
        <x:f>MAX(0,J165*(1+EXP((LN(1+Real_MC_30Y!$J$11)-0.5*Real_MC_30Y!$J$12^2)+Real_MC_30Y!$J$12*((RAND()+RAND()+RAND()+RAND()+RAND()+RAND()+RAND()+RAND()+RAND()+RAND()+RAND()+RAND())-6))-1)+Real_MC_30Y!K$58)</x:f>
        <x:v>987888.0220702571</x:v>
      </x:c>
      <x:c r="L165" s="50" t="n">
        <x:f>MAX(0,K165*(1+EXP((LN(1+Real_MC_30Y!$J$11)-0.5*Real_MC_30Y!$J$12^2)+Real_MC_30Y!$J$12*((RAND()+RAND()+RAND()+RAND()+RAND()+RAND()+RAND()+RAND()+RAND()+RAND()+RAND()+RAND())-6))-1)+Real_MC_30Y!L$58)</x:f>
        <x:v>1050083.447575667</x:v>
      </x:c>
      <x:c r="M165" s="50" t="n">
        <x:f>MAX(0,L165*(1+EXP((LN(1+Real_MC_30Y!$J$11)-0.5*Real_MC_30Y!$J$12^2)+Real_MC_30Y!$J$12*((RAND()+RAND()+RAND()+RAND()+RAND()+RAND()+RAND()+RAND()+RAND()+RAND()+RAND()+RAND())-6))-1)+Real_MC_30Y!M$58)</x:f>
        <x:v>1254172.4179019716</x:v>
      </x:c>
      <x:c r="N165" s="50" t="n">
        <x:f>MAX(0,M165*(1+EXP((LN(1+Real_MC_30Y!$J$11)-0.5*Real_MC_30Y!$J$12^2)+Real_MC_30Y!$J$12*((RAND()+RAND()+RAND()+RAND()+RAND()+RAND()+RAND()+RAND()+RAND()+RAND()+RAND()+RAND())-6))-1)+Real_MC_30Y!N$58)</x:f>
        <x:v>1135171.726642575</x:v>
      </x:c>
      <x:c r="O165" s="50" t="n">
        <x:f>MAX(0,N165*(1+EXP((LN(1+Real_MC_30Y!$J$11)-0.5*Real_MC_30Y!$J$12^2)+Real_MC_30Y!$J$12*((RAND()+RAND()+RAND()+RAND()+RAND()+RAND()+RAND()+RAND()+RAND()+RAND()+RAND()+RAND())-6))-1)+Real_MC_30Y!O$58)</x:f>
        <x:v>1473063.167286045</x:v>
      </x:c>
      <x:c r="P165" s="50" t="n">
        <x:f>MAX(0,O165*(1+EXP((LN(1+Real_MC_30Y!$J$11)-0.5*Real_MC_30Y!$J$12^2)+Real_MC_30Y!$J$12*((RAND()+RAND()+RAND()+RAND()+RAND()+RAND()+RAND()+RAND()+RAND()+RAND()+RAND()+RAND())-6))-1)+Real_MC_30Y!P$58)</x:f>
        <x:v>1809777.2418628687</x:v>
      </x:c>
      <x:c r="Q165" s="50" t="n">
        <x:f>MAX(0,P165*(1+EXP((LN(1+Real_MC_30Y!$J$11)-0.5*Real_MC_30Y!$J$12^2)+Real_MC_30Y!$J$12*((RAND()+RAND()+RAND()+RAND()+RAND()+RAND()+RAND()+RAND()+RAND()+RAND()+RAND()+RAND())-6))-1)+Real_MC_30Y!Q$58)</x:f>
        <x:v>2440952.163089877</x:v>
      </x:c>
      <x:c r="R165" s="50" t="n">
        <x:f>MAX(0,Q165*(1+EXP((LN(1+Real_MC_30Y!$J$11)-0.5*Real_MC_30Y!$J$12^2)+Real_MC_30Y!$J$12*((RAND()+RAND()+RAND()+RAND()+RAND()+RAND()+RAND()+RAND()+RAND()+RAND()+RAND()+RAND())-6))-1)+Real_MC_30Y!R$58)</x:f>
        <x:v>2998476.4267275236</x:v>
      </x:c>
      <x:c r="S165" s="50" t="n">
        <x:f>MAX(0,R165*(1+EXP((LN(1+Real_MC_30Y!$J$11)-0.5*Real_MC_30Y!$J$12^2)+Real_MC_30Y!$J$12*((RAND()+RAND()+RAND()+RAND()+RAND()+RAND()+RAND()+RAND()+RAND()+RAND()+RAND()+RAND())-6))-1)+Real_MC_30Y!S$58)</x:f>
        <x:v>3026047.572209455</x:v>
      </x:c>
      <x:c r="T165" s="50" t="n">
        <x:f>MAX(0,S165*(1+EXP((LN(1+Real_MC_30Y!$J$11)-0.5*Real_MC_30Y!$J$12^2)+Real_MC_30Y!$J$12*((RAND()+RAND()+RAND()+RAND()+RAND()+RAND()+RAND()+RAND()+RAND()+RAND()+RAND()+RAND())-6))-1)+Real_MC_30Y!T$58)</x:f>
        <x:v>2889604.6597891627</x:v>
      </x:c>
      <x:c r="U165" s="50" t="n">
        <x:f>MAX(0,T165*(1+EXP((LN(1+Real_MC_30Y!$J$11)-0.5*Real_MC_30Y!$J$12^2)+Real_MC_30Y!$J$12*((RAND()+RAND()+RAND()+RAND()+RAND()+RAND()+RAND()+RAND()+RAND()+RAND()+RAND()+RAND())-6))-1)+Real_MC_30Y!U$58)</x:f>
        <x:v>3205294.7370708394</x:v>
      </x:c>
      <x:c r="V165" s="50" t="n">
        <x:f>MAX(0,U165*(1+EXP((LN(1+Real_MC_30Y!$J$11)-0.5*Real_MC_30Y!$J$12^2)+Real_MC_30Y!$J$12*((RAND()+RAND()+RAND()+RAND()+RAND()+RAND()+RAND()+RAND()+RAND()+RAND()+RAND()+RAND())-6))-1)+Real_MC_30Y!V$58)</x:f>
        <x:v>3305044.3336198423</x:v>
      </x:c>
      <x:c r="W165" s="50" t="n">
        <x:f>MAX(0,V165*(1+EXP((LN(1+Real_MC_30Y!$J$11)-0.5*Real_MC_30Y!$J$12^2)+Real_MC_30Y!$J$12*((RAND()+RAND()+RAND()+RAND()+RAND()+RAND()+RAND()+RAND()+RAND()+RAND()+RAND()+RAND())-6))-1)+Real_MC_30Y!W$58)</x:f>
        <x:v>3169657.707280893</x:v>
      </x:c>
      <x:c r="X165" s="50" t="n">
        <x:f>MAX(0,W165*(1+EXP((LN(1+Real_MC_30Y!$J$11)-0.5*Real_MC_30Y!$J$12^2)+Real_MC_30Y!$J$12*((RAND()+RAND()+RAND()+RAND()+RAND()+RAND()+RAND()+RAND()+RAND()+RAND()+RAND()+RAND())-6))-1)+Real_MC_30Y!X$58)</x:f>
        <x:v>4211395.447472714</x:v>
      </x:c>
      <x:c r="Y165" s="50" t="n">
        <x:f>MAX(0,X165*(1+EXP((LN(1+Real_MC_30Y!$J$11)-0.5*Real_MC_30Y!$J$12^2)+Real_MC_30Y!$J$12*((RAND()+RAND()+RAND()+RAND()+RAND()+RAND()+RAND()+RAND()+RAND()+RAND()+RAND()+RAND())-6))-1)+Real_MC_30Y!Y$58)</x:f>
        <x:v>5232168.571627601</x:v>
      </x:c>
      <x:c r="Z165" s="50" t="n">
        <x:f>MAX(0,Y165*(1+EXP((LN(1+Real_MC_30Y!$J$11)-0.5*Real_MC_30Y!$J$12^2)+Real_MC_30Y!$J$12*((RAND()+RAND()+RAND()+RAND()+RAND()+RAND()+RAND()+RAND()+RAND()+RAND()+RAND()+RAND())-6))-1)+Real_MC_30Y!Z$58)</x:f>
        <x:v>8074999.376229948</x:v>
      </x:c>
      <x:c r="AA165" s="50" t="n">
        <x:f>MAX(0,Z165*(1+EXP((LN(1+Real_MC_30Y!$J$11)-0.5*Real_MC_30Y!$J$12^2)+Real_MC_30Y!$J$12*((RAND()+RAND()+RAND()+RAND()+RAND()+RAND()+RAND()+RAND()+RAND()+RAND()+RAND()+RAND())-6))-1)+Real_MC_30Y!AA$58)</x:f>
        <x:v>7698921.216247071</x:v>
      </x:c>
      <x:c r="AB165" s="50" t="n">
        <x:f>MAX(0,AA165*(1+EXP((LN(1+Real_MC_30Y!$J$11)-0.5*Real_MC_30Y!$J$12^2)+Real_MC_30Y!$J$12*((RAND()+RAND()+RAND()+RAND()+RAND()+RAND()+RAND()+RAND()+RAND()+RAND()+RAND()+RAND())-6))-1)+Real_MC_30Y!AB$58)</x:f>
        <x:v>10202663.742859302</x:v>
      </x:c>
      <x:c r="AC165" s="50" t="n">
        <x:f>MAX(0,AB165*(1+EXP((LN(1+Real_MC_30Y!$J$11)-0.5*Real_MC_30Y!$J$12^2)+Real_MC_30Y!$J$12*((RAND()+RAND()+RAND()+RAND()+RAND()+RAND()+RAND()+RAND()+RAND()+RAND()+RAND()+RAND())-6))-1)+Real_MC_30Y!AC$58)</x:f>
        <x:v>9592751.211086985</x:v>
      </x:c>
      <x:c r="AD165" s="50" t="n">
        <x:f>MAX(0,AC165*(1+EXP((LN(1+Real_MC_30Y!$J$11)-0.5*Real_MC_30Y!$J$12^2)+Real_MC_30Y!$J$12*((RAND()+RAND()+RAND()+RAND()+RAND()+RAND()+RAND()+RAND()+RAND()+RAND()+RAND()+RAND())-6))-1)+Real_MC_30Y!AD$58)</x:f>
        <x:v>10625467.920029288</x:v>
      </x:c>
      <x:c r="AE165" s="50" t="n">
        <x:f>MAX(0,AD165*(1+EXP((LN(1+Real_MC_30Y!$J$11)-0.5*Real_MC_30Y!$J$12^2)+Real_MC_30Y!$J$12*((RAND()+RAND()+RAND()+RAND()+RAND()+RAND()+RAND()+RAND()+RAND()+RAND()+RAND()+RAND())-6))-1)+Real_MC_30Y!AE$58)</x:f>
        <x:v>7849767.455697195</x:v>
      </x:c>
      <x:c r="AF165" s="50" t="n">
        <x:f>MAX(0,AE165*(1+EXP((LN(1+Real_MC_30Y!$J$11)-0.5*Real_MC_30Y!$J$12^2)+Real_MC_30Y!$J$12*((RAND()+RAND()+RAND()+RAND()+RAND()+RAND()+RAND()+RAND()+RAND()+RAND()+RAND()+RAND())-6))-1)+Real_MC_30Y!AF$58)</x:f>
        <x:v>7848710.643784351</x:v>
      </x:c>
    </x:row>
    <x:row r="166">
      <x:c r="A166">
        <x:v>162</x:v>
      </x:c>
      <x:c r="B166" s="50" t="n">
        <x:f>MAX(0,Liquidity_30Y!$C$14+Real_MC_30Y!B$57-Real_MC_30Y!B$56)</x:f>
        <x:v>1029031.25</x:v>
      </x:c>
      <x:c r="C166" s="50" t="n">
        <x:f>MAX(0,B166*(1+EXP((LN(1+Real_MC_30Y!$J$11)-0.5*Real_MC_30Y!$J$12^2)+Real_MC_30Y!$J$12*((RAND()+RAND()+RAND()+RAND()+RAND()+RAND()+RAND()+RAND()+RAND()+RAND()+RAND()+RAND())-6))-1)+Real_MC_30Y!C$58)</x:f>
        <x:v>1123026.6352940588</x:v>
      </x:c>
      <x:c r="D166" s="50" t="n">
        <x:f>MAX(0,C166*(1+EXP((LN(1+Real_MC_30Y!$J$11)-0.5*Real_MC_30Y!$J$12^2)+Real_MC_30Y!$J$12*((RAND()+RAND()+RAND()+RAND()+RAND()+RAND()+RAND()+RAND()+RAND()+RAND()+RAND()+RAND())-6))-1)+Real_MC_30Y!D$58)</x:f>
        <x:v>1176472.4836529577</x:v>
      </x:c>
      <x:c r="E166" s="50" t="n">
        <x:f>MAX(0,D166*(1+EXP((LN(1+Real_MC_30Y!$J$11)-0.5*Real_MC_30Y!$J$12^2)+Real_MC_30Y!$J$12*((RAND()+RAND()+RAND()+RAND()+RAND()+RAND()+RAND()+RAND()+RAND()+RAND()+RAND()+RAND())-6))-1)+Real_MC_30Y!E$58)</x:f>
        <x:v>1405334.596674839</x:v>
      </x:c>
      <x:c r="F166" s="50" t="n">
        <x:f>MAX(0,E166*(1+EXP((LN(1+Real_MC_30Y!$J$11)-0.5*Real_MC_30Y!$J$12^2)+Real_MC_30Y!$J$12*((RAND()+RAND()+RAND()+RAND()+RAND()+RAND()+RAND()+RAND()+RAND()+RAND()+RAND()+RAND())-6))-1)+Real_MC_30Y!F$58)</x:f>
        <x:v>1812091.1493036482</x:v>
      </x:c>
      <x:c r="G166" s="50" t="n">
        <x:f>MAX(0,F166*(1+EXP((LN(1+Real_MC_30Y!$J$11)-0.5*Real_MC_30Y!$J$12^2)+Real_MC_30Y!$J$12*((RAND()+RAND()+RAND()+RAND()+RAND()+RAND()+RAND()+RAND()+RAND()+RAND()+RAND()+RAND())-6))-1)+Real_MC_30Y!G$58)</x:f>
        <x:v>2342866.447587917</x:v>
      </x:c>
      <x:c r="H166" s="50" t="n">
        <x:f>MAX(0,G166*(1+EXP((LN(1+Real_MC_30Y!$J$11)-0.5*Real_MC_30Y!$J$12^2)+Real_MC_30Y!$J$12*((RAND()+RAND()+RAND()+RAND()+RAND()+RAND()+RAND()+RAND()+RAND()+RAND()+RAND()+RAND())-6))-1)+Real_MC_30Y!H$58)</x:f>
        <x:v>2770469.586114097</x:v>
      </x:c>
      <x:c r="I166" s="50" t="n">
        <x:f>MAX(0,H166*(1+EXP((LN(1+Real_MC_30Y!$J$11)-0.5*Real_MC_30Y!$J$12^2)+Real_MC_30Y!$J$12*((RAND()+RAND()+RAND()+RAND()+RAND()+RAND()+RAND()+RAND()+RAND()+RAND()+RAND()+RAND())-6))-1)+Real_MC_30Y!I$58)</x:f>
        <x:v>2423800.9827920366</x:v>
      </x:c>
      <x:c r="J166" s="50" t="n">
        <x:f>MAX(0,I166*(1+EXP((LN(1+Real_MC_30Y!$J$11)-0.5*Real_MC_30Y!$J$12^2)+Real_MC_30Y!$J$12*((RAND()+RAND()+RAND()+RAND()+RAND()+RAND()+RAND()+RAND()+RAND()+RAND()+RAND()+RAND())-6))-1)+Real_MC_30Y!J$58)</x:f>
        <x:v>2467727.572663116</x:v>
      </x:c>
      <x:c r="K166" s="50" t="n">
        <x:f>MAX(0,J166*(1+EXP((LN(1+Real_MC_30Y!$J$11)-0.5*Real_MC_30Y!$J$12^2)+Real_MC_30Y!$J$12*((RAND()+RAND()+RAND()+RAND()+RAND()+RAND()+RAND()+RAND()+RAND()+RAND()+RAND()+RAND())-6))-1)+Real_MC_30Y!K$58)</x:f>
        <x:v>3150894.60117629</x:v>
      </x:c>
      <x:c r="L166" s="50" t="n">
        <x:f>MAX(0,K166*(1+EXP((LN(1+Real_MC_30Y!$J$11)-0.5*Real_MC_30Y!$J$12^2)+Real_MC_30Y!$J$12*((RAND()+RAND()+RAND()+RAND()+RAND()+RAND()+RAND()+RAND()+RAND()+RAND()+RAND()+RAND())-6))-1)+Real_MC_30Y!L$58)</x:f>
        <x:v>3285356.2757244166</x:v>
      </x:c>
      <x:c r="M166" s="50" t="n">
        <x:f>MAX(0,L166*(1+EXP((LN(1+Real_MC_30Y!$J$11)-0.5*Real_MC_30Y!$J$12^2)+Real_MC_30Y!$J$12*((RAND()+RAND()+RAND()+RAND()+RAND()+RAND()+RAND()+RAND()+RAND()+RAND()+RAND()+RAND())-6))-1)+Real_MC_30Y!M$58)</x:f>
        <x:v>3776268.0925117903</x:v>
      </x:c>
      <x:c r="N166" s="50" t="n">
        <x:f>MAX(0,M166*(1+EXP((LN(1+Real_MC_30Y!$J$11)-0.5*Real_MC_30Y!$J$12^2)+Real_MC_30Y!$J$12*((RAND()+RAND()+RAND()+RAND()+RAND()+RAND()+RAND()+RAND()+RAND()+RAND()+RAND()+RAND())-6))-1)+Real_MC_30Y!N$58)</x:f>
        <x:v>4124028.335610223</x:v>
      </x:c>
      <x:c r="O166" s="50" t="n">
        <x:f>MAX(0,N166*(1+EXP((LN(1+Real_MC_30Y!$J$11)-0.5*Real_MC_30Y!$J$12^2)+Real_MC_30Y!$J$12*((RAND()+RAND()+RAND()+RAND()+RAND()+RAND()+RAND()+RAND()+RAND()+RAND()+RAND()+RAND())-6))-1)+Real_MC_30Y!O$58)</x:f>
        <x:v>4159777.101295427</x:v>
      </x:c>
      <x:c r="P166" s="50" t="n">
        <x:f>MAX(0,O166*(1+EXP((LN(1+Real_MC_30Y!$J$11)-0.5*Real_MC_30Y!$J$12^2)+Real_MC_30Y!$J$12*((RAND()+RAND()+RAND()+RAND()+RAND()+RAND()+RAND()+RAND()+RAND()+RAND()+RAND()+RAND())-6))-1)+Real_MC_30Y!P$58)</x:f>
        <x:v>4519419.746917202</x:v>
      </x:c>
      <x:c r="Q166" s="50" t="n">
        <x:f>MAX(0,P166*(1+EXP((LN(1+Real_MC_30Y!$J$11)-0.5*Real_MC_30Y!$J$12^2)+Real_MC_30Y!$J$12*((RAND()+RAND()+RAND()+RAND()+RAND()+RAND()+RAND()+RAND()+RAND()+RAND()+RAND()+RAND())-6))-1)+Real_MC_30Y!Q$58)</x:f>
        <x:v>5332015.476448763</x:v>
      </x:c>
      <x:c r="R166" s="50" t="n">
        <x:f>MAX(0,Q166*(1+EXP((LN(1+Real_MC_30Y!$J$11)-0.5*Real_MC_30Y!$J$12^2)+Real_MC_30Y!$J$12*((RAND()+RAND()+RAND()+RAND()+RAND()+RAND()+RAND()+RAND()+RAND()+RAND()+RAND()+RAND())-6))-1)+Real_MC_30Y!R$58)</x:f>
        <x:v>5027204.73770053</x:v>
      </x:c>
      <x:c r="S166" s="50" t="n">
        <x:f>MAX(0,R166*(1+EXP((LN(1+Real_MC_30Y!$J$11)-0.5*Real_MC_30Y!$J$12^2)+Real_MC_30Y!$J$12*((RAND()+RAND()+RAND()+RAND()+RAND()+RAND()+RAND()+RAND()+RAND()+RAND()+RAND()+RAND())-6))-1)+Real_MC_30Y!S$58)</x:f>
        <x:v>3999327.861557364</x:v>
      </x:c>
      <x:c r="T166" s="50" t="n">
        <x:f>MAX(0,S166*(1+EXP((LN(1+Real_MC_30Y!$J$11)-0.5*Real_MC_30Y!$J$12^2)+Real_MC_30Y!$J$12*((RAND()+RAND()+RAND()+RAND()+RAND()+RAND()+RAND()+RAND()+RAND()+RAND()+RAND()+RAND())-6))-1)+Real_MC_30Y!T$58)</x:f>
        <x:v>4847979.571454625</x:v>
      </x:c>
      <x:c r="U166" s="50" t="n">
        <x:f>MAX(0,T166*(1+EXP((LN(1+Real_MC_30Y!$J$11)-0.5*Real_MC_30Y!$J$12^2)+Real_MC_30Y!$J$12*((RAND()+RAND()+RAND()+RAND()+RAND()+RAND()+RAND()+RAND()+RAND()+RAND()+RAND()+RAND())-6))-1)+Real_MC_30Y!U$58)</x:f>
        <x:v>4389350.377742977</x:v>
      </x:c>
      <x:c r="V166" s="50" t="n">
        <x:f>MAX(0,U166*(1+EXP((LN(1+Real_MC_30Y!$J$11)-0.5*Real_MC_30Y!$J$12^2)+Real_MC_30Y!$J$12*((RAND()+RAND()+RAND()+RAND()+RAND()+RAND()+RAND()+RAND()+RAND()+RAND()+RAND()+RAND())-6))-1)+Real_MC_30Y!V$58)</x:f>
        <x:v>3647470.8004814587</x:v>
      </x:c>
      <x:c r="W166" s="50" t="n">
        <x:f>MAX(0,V166*(1+EXP((LN(1+Real_MC_30Y!$J$11)-0.5*Real_MC_30Y!$J$12^2)+Real_MC_30Y!$J$12*((RAND()+RAND()+RAND()+RAND()+RAND()+RAND()+RAND()+RAND()+RAND()+RAND()+RAND()+RAND())-6))-1)+Real_MC_30Y!W$58)</x:f>
        <x:v>4166656.430839912</x:v>
      </x:c>
      <x:c r="X166" s="50" t="n">
        <x:f>MAX(0,W166*(1+EXP((LN(1+Real_MC_30Y!$J$11)-0.5*Real_MC_30Y!$J$12^2)+Real_MC_30Y!$J$12*((RAND()+RAND()+RAND()+RAND()+RAND()+RAND()+RAND()+RAND()+RAND()+RAND()+RAND()+RAND())-6))-1)+Real_MC_30Y!X$58)</x:f>
        <x:v>4242958.096845242</x:v>
      </x:c>
      <x:c r="Y166" s="50" t="n">
        <x:f>MAX(0,X166*(1+EXP((LN(1+Real_MC_30Y!$J$11)-0.5*Real_MC_30Y!$J$12^2)+Real_MC_30Y!$J$12*((RAND()+RAND()+RAND()+RAND()+RAND()+RAND()+RAND()+RAND()+RAND()+RAND()+RAND()+RAND())-6))-1)+Real_MC_30Y!Y$58)</x:f>
        <x:v>5021630.442083655</x:v>
      </x:c>
      <x:c r="Z166" s="50" t="n">
        <x:f>MAX(0,Y166*(1+EXP((LN(1+Real_MC_30Y!$J$11)-0.5*Real_MC_30Y!$J$12^2)+Real_MC_30Y!$J$12*((RAND()+RAND()+RAND()+RAND()+RAND()+RAND()+RAND()+RAND()+RAND()+RAND()+RAND()+RAND())-6))-1)+Real_MC_30Y!Z$58)</x:f>
        <x:v>5213593.347949244</x:v>
      </x:c>
      <x:c r="AA166" s="50" t="n">
        <x:f>MAX(0,Z166*(1+EXP((LN(1+Real_MC_30Y!$J$11)-0.5*Real_MC_30Y!$J$12^2)+Real_MC_30Y!$J$12*((RAND()+RAND()+RAND()+RAND()+RAND()+RAND()+RAND()+RAND()+RAND()+RAND()+RAND()+RAND())-6))-1)+Real_MC_30Y!AA$58)</x:f>
        <x:v>5522497.56039481</x:v>
      </x:c>
      <x:c r="AB166" s="50" t="n">
        <x:f>MAX(0,AA166*(1+EXP((LN(1+Real_MC_30Y!$J$11)-0.5*Real_MC_30Y!$J$12^2)+Real_MC_30Y!$J$12*((RAND()+RAND()+RAND()+RAND()+RAND()+RAND()+RAND()+RAND()+RAND()+RAND()+RAND()+RAND())-6))-1)+Real_MC_30Y!AB$58)</x:f>
        <x:v>4825376.890179178</x:v>
      </x:c>
      <x:c r="AC166" s="50" t="n">
        <x:f>MAX(0,AB166*(1+EXP((LN(1+Real_MC_30Y!$J$11)-0.5*Real_MC_30Y!$J$12^2)+Real_MC_30Y!$J$12*((RAND()+RAND()+RAND()+RAND()+RAND()+RAND()+RAND()+RAND()+RAND()+RAND()+RAND()+RAND())-6))-1)+Real_MC_30Y!AC$58)</x:f>
        <x:v>4738616.614402655</x:v>
      </x:c>
      <x:c r="AD166" s="50" t="n">
        <x:f>MAX(0,AC166*(1+EXP((LN(1+Real_MC_30Y!$J$11)-0.5*Real_MC_30Y!$J$12^2)+Real_MC_30Y!$J$12*((RAND()+RAND()+RAND()+RAND()+RAND()+RAND()+RAND()+RAND()+RAND()+RAND()+RAND()+RAND())-6))-1)+Real_MC_30Y!AD$58)</x:f>
        <x:v>4846712.804776812</x:v>
      </x:c>
      <x:c r="AE166" s="50" t="n">
        <x:f>MAX(0,AD166*(1+EXP((LN(1+Real_MC_30Y!$J$11)-0.5*Real_MC_30Y!$J$12^2)+Real_MC_30Y!$J$12*((RAND()+RAND()+RAND()+RAND()+RAND()+RAND()+RAND()+RAND()+RAND()+RAND()+RAND()+RAND())-6))-1)+Real_MC_30Y!AE$58)</x:f>
        <x:v>5074323.775217298</x:v>
      </x:c>
      <x:c r="AF166" s="50" t="n">
        <x:f>MAX(0,AE166*(1+EXP((LN(1+Real_MC_30Y!$J$11)-0.5*Real_MC_30Y!$J$12^2)+Real_MC_30Y!$J$12*((RAND()+RAND()+RAND()+RAND()+RAND()+RAND()+RAND()+RAND()+RAND()+RAND()+RAND()+RAND())-6))-1)+Real_MC_30Y!AF$58)</x:f>
        <x:v>5020188.923561193</x:v>
      </x:c>
    </x:row>
    <x:row r="167">
      <x:c r="A167">
        <x:v>163</x:v>
      </x:c>
      <x:c r="B167" s="50" t="n">
        <x:f>MAX(0,Liquidity_30Y!$C$14+Real_MC_30Y!B$57-Real_MC_30Y!B$56)</x:f>
        <x:v>1029031.25</x:v>
      </x:c>
      <x:c r="C167" s="50" t="n">
        <x:f>MAX(0,B167*(1+EXP((LN(1+Real_MC_30Y!$J$11)-0.5*Real_MC_30Y!$J$12^2)+Real_MC_30Y!$J$12*((RAND()+RAND()+RAND()+RAND()+RAND()+RAND()+RAND()+RAND()+RAND()+RAND()+RAND()+RAND())-6))-1)+Real_MC_30Y!C$58)</x:f>
        <x:v>1048921.7307399781</x:v>
      </x:c>
      <x:c r="D167" s="50" t="n">
        <x:f>MAX(0,C167*(1+EXP((LN(1+Real_MC_30Y!$J$11)-0.5*Real_MC_30Y!$J$12^2)+Real_MC_30Y!$J$12*((RAND()+RAND()+RAND()+RAND()+RAND()+RAND()+RAND()+RAND()+RAND()+RAND()+RAND()+RAND())-6))-1)+Real_MC_30Y!D$58)</x:f>
        <x:v>1054592.4996963108</x:v>
      </x:c>
      <x:c r="E167" s="50" t="n">
        <x:f>MAX(0,D167*(1+EXP((LN(1+Real_MC_30Y!$J$11)-0.5*Real_MC_30Y!$J$12^2)+Real_MC_30Y!$J$12*((RAND()+RAND()+RAND()+RAND()+RAND()+RAND()+RAND()+RAND()+RAND()+RAND()+RAND()+RAND())-6))-1)+Real_MC_30Y!E$58)</x:f>
        <x:v>1360847.3043101924</x:v>
      </x:c>
      <x:c r="F167" s="50" t="n">
        <x:f>MAX(0,E167*(1+EXP((LN(1+Real_MC_30Y!$J$11)-0.5*Real_MC_30Y!$J$12^2)+Real_MC_30Y!$J$12*((RAND()+RAND()+RAND()+RAND()+RAND()+RAND()+RAND()+RAND()+RAND()+RAND()+RAND()+RAND())-6))-1)+Real_MC_30Y!F$58)</x:f>
        <x:v>1285459.5389828056</x:v>
      </x:c>
      <x:c r="G167" s="50" t="n">
        <x:f>MAX(0,F167*(1+EXP((LN(1+Real_MC_30Y!$J$11)-0.5*Real_MC_30Y!$J$12^2)+Real_MC_30Y!$J$12*((RAND()+RAND()+RAND()+RAND()+RAND()+RAND()+RAND()+RAND()+RAND()+RAND()+RAND()+RAND())-6))-1)+Real_MC_30Y!G$58)</x:f>
        <x:v>1345431.9449291697</x:v>
      </x:c>
      <x:c r="H167" s="50" t="n">
        <x:f>MAX(0,G167*(1+EXP((LN(1+Real_MC_30Y!$J$11)-0.5*Real_MC_30Y!$J$12^2)+Real_MC_30Y!$J$12*((RAND()+RAND()+RAND()+RAND()+RAND()+RAND()+RAND()+RAND()+RAND()+RAND()+RAND()+RAND())-6))-1)+Real_MC_30Y!H$58)</x:f>
        <x:v>1528940.1791647114</x:v>
      </x:c>
      <x:c r="I167" s="50" t="n">
        <x:f>MAX(0,H167*(1+EXP((LN(1+Real_MC_30Y!$J$11)-0.5*Real_MC_30Y!$J$12^2)+Real_MC_30Y!$J$12*((RAND()+RAND()+RAND()+RAND()+RAND()+RAND()+RAND()+RAND()+RAND()+RAND()+RAND()+RAND())-6))-1)+Real_MC_30Y!I$58)</x:f>
        <x:v>1738187.3413832306</x:v>
      </x:c>
      <x:c r="J167" s="50" t="n">
        <x:f>MAX(0,I167*(1+EXP((LN(1+Real_MC_30Y!$J$11)-0.5*Real_MC_30Y!$J$12^2)+Real_MC_30Y!$J$12*((RAND()+RAND()+RAND()+RAND()+RAND()+RAND()+RAND()+RAND()+RAND()+RAND()+RAND()+RAND())-6))-1)+Real_MC_30Y!J$58)</x:f>
        <x:v>1951875.9044047096</x:v>
      </x:c>
      <x:c r="K167" s="50" t="n">
        <x:f>MAX(0,J167*(1+EXP((LN(1+Real_MC_30Y!$J$11)-0.5*Real_MC_30Y!$J$12^2)+Real_MC_30Y!$J$12*((RAND()+RAND()+RAND()+RAND()+RAND()+RAND()+RAND()+RAND()+RAND()+RAND()+RAND()+RAND())-6))-1)+Real_MC_30Y!K$58)</x:f>
        <x:v>2330292.3867438305</x:v>
      </x:c>
      <x:c r="L167" s="50" t="n">
        <x:f>MAX(0,K167*(1+EXP((LN(1+Real_MC_30Y!$J$11)-0.5*Real_MC_30Y!$J$12^2)+Real_MC_30Y!$J$12*((RAND()+RAND()+RAND()+RAND()+RAND()+RAND()+RAND()+RAND()+RAND()+RAND()+RAND()+RAND())-6))-1)+Real_MC_30Y!L$58)</x:f>
        <x:v>2725981.830164266</x:v>
      </x:c>
      <x:c r="M167" s="50" t="n">
        <x:f>MAX(0,L167*(1+EXP((LN(1+Real_MC_30Y!$J$11)-0.5*Real_MC_30Y!$J$12^2)+Real_MC_30Y!$J$12*((RAND()+RAND()+RAND()+RAND()+RAND()+RAND()+RAND()+RAND()+RAND()+RAND()+RAND()+RAND())-6))-1)+Real_MC_30Y!M$58)</x:f>
        <x:v>2484661.5645440007</x:v>
      </x:c>
      <x:c r="N167" s="50" t="n">
        <x:f>MAX(0,M167*(1+EXP((LN(1+Real_MC_30Y!$J$11)-0.5*Real_MC_30Y!$J$12^2)+Real_MC_30Y!$J$12*((RAND()+RAND()+RAND()+RAND()+RAND()+RAND()+RAND()+RAND()+RAND()+RAND()+RAND()+RAND())-6))-1)+Real_MC_30Y!N$58)</x:f>
        <x:v>2202282.344894889</x:v>
      </x:c>
      <x:c r="O167" s="50" t="n">
        <x:f>MAX(0,N167*(1+EXP((LN(1+Real_MC_30Y!$J$11)-0.5*Real_MC_30Y!$J$12^2)+Real_MC_30Y!$J$12*((RAND()+RAND()+RAND()+RAND()+RAND()+RAND()+RAND()+RAND()+RAND()+RAND()+RAND()+RAND())-6))-1)+Real_MC_30Y!O$58)</x:f>
        <x:v>1738384.727394524</x:v>
      </x:c>
      <x:c r="P167" s="50" t="n">
        <x:f>MAX(0,O167*(1+EXP((LN(1+Real_MC_30Y!$J$11)-0.5*Real_MC_30Y!$J$12^2)+Real_MC_30Y!$J$12*((RAND()+RAND()+RAND()+RAND()+RAND()+RAND()+RAND()+RAND()+RAND()+RAND()+RAND()+RAND())-6))-1)+Real_MC_30Y!P$58)</x:f>
        <x:v>1569789.0787537715</x:v>
      </x:c>
      <x:c r="Q167" s="50" t="n">
        <x:f>MAX(0,P167*(1+EXP((LN(1+Real_MC_30Y!$J$11)-0.5*Real_MC_30Y!$J$12^2)+Real_MC_30Y!$J$12*((RAND()+RAND()+RAND()+RAND()+RAND()+RAND()+RAND()+RAND()+RAND()+RAND()+RAND()+RAND())-6))-1)+Real_MC_30Y!Q$58)</x:f>
        <x:v>1662632.7674081302</x:v>
      </x:c>
      <x:c r="R167" s="50" t="n">
        <x:f>MAX(0,Q167*(1+EXP((LN(1+Real_MC_30Y!$J$11)-0.5*Real_MC_30Y!$J$12^2)+Real_MC_30Y!$J$12*((RAND()+RAND()+RAND()+RAND()+RAND()+RAND()+RAND()+RAND()+RAND()+RAND()+RAND()+RAND())-6))-1)+Real_MC_30Y!R$58)</x:f>
        <x:v>1531670.7832668333</x:v>
      </x:c>
      <x:c r="S167" s="50" t="n">
        <x:f>MAX(0,R167*(1+EXP((LN(1+Real_MC_30Y!$J$11)-0.5*Real_MC_30Y!$J$12^2)+Real_MC_30Y!$J$12*((RAND()+RAND()+RAND()+RAND()+RAND()+RAND()+RAND()+RAND()+RAND()+RAND()+RAND()+RAND())-6))-1)+Real_MC_30Y!S$58)</x:f>
        <x:v>1974749.141505381</x:v>
      </x:c>
      <x:c r="T167" s="50" t="n">
        <x:f>MAX(0,S167*(1+EXP((LN(1+Real_MC_30Y!$J$11)-0.5*Real_MC_30Y!$J$12^2)+Real_MC_30Y!$J$12*((RAND()+RAND()+RAND()+RAND()+RAND()+RAND()+RAND()+RAND()+RAND()+RAND()+RAND()+RAND())-6))-1)+Real_MC_30Y!T$58)</x:f>
        <x:v>2268374.2017013566</x:v>
      </x:c>
      <x:c r="U167" s="50" t="n">
        <x:f>MAX(0,T167*(1+EXP((LN(1+Real_MC_30Y!$J$11)-0.5*Real_MC_30Y!$J$12^2)+Real_MC_30Y!$J$12*((RAND()+RAND()+RAND()+RAND()+RAND()+RAND()+RAND()+RAND()+RAND()+RAND()+RAND()+RAND())-6))-1)+Real_MC_30Y!U$58)</x:f>
        <x:v>2498951.560601263</x:v>
      </x:c>
      <x:c r="V167" s="50" t="n">
        <x:f>MAX(0,U167*(1+EXP((LN(1+Real_MC_30Y!$J$11)-0.5*Real_MC_30Y!$J$12^2)+Real_MC_30Y!$J$12*((RAND()+RAND()+RAND()+RAND()+RAND()+RAND()+RAND()+RAND()+RAND()+RAND()+RAND()+RAND())-6))-1)+Real_MC_30Y!V$58)</x:f>
        <x:v>3644375.3747718656</x:v>
      </x:c>
      <x:c r="W167" s="50" t="n">
        <x:f>MAX(0,V167*(1+EXP((LN(1+Real_MC_30Y!$J$11)-0.5*Real_MC_30Y!$J$12^2)+Real_MC_30Y!$J$12*((RAND()+RAND()+RAND()+RAND()+RAND()+RAND()+RAND()+RAND()+RAND()+RAND()+RAND()+RAND())-6))-1)+Real_MC_30Y!W$58)</x:f>
        <x:v>3230533.575567954</x:v>
      </x:c>
      <x:c r="X167" s="50" t="n">
        <x:f>MAX(0,W167*(1+EXP((LN(1+Real_MC_30Y!$J$11)-0.5*Real_MC_30Y!$J$12^2)+Real_MC_30Y!$J$12*((RAND()+RAND()+RAND()+RAND()+RAND()+RAND()+RAND()+RAND()+RAND()+RAND()+RAND()+RAND())-6))-1)+Real_MC_30Y!X$58)</x:f>
        <x:v>3651694.811085525</x:v>
      </x:c>
      <x:c r="Y167" s="50" t="n">
        <x:f>MAX(0,X167*(1+EXP((LN(1+Real_MC_30Y!$J$11)-0.5*Real_MC_30Y!$J$12^2)+Real_MC_30Y!$J$12*((RAND()+RAND()+RAND()+RAND()+RAND()+RAND()+RAND()+RAND()+RAND()+RAND()+RAND()+RAND())-6))-1)+Real_MC_30Y!Y$58)</x:f>
        <x:v>3843360.9017396746</x:v>
      </x:c>
      <x:c r="Z167" s="50" t="n">
        <x:f>MAX(0,Y167*(1+EXP((LN(1+Real_MC_30Y!$J$11)-0.5*Real_MC_30Y!$J$12^2)+Real_MC_30Y!$J$12*((RAND()+RAND()+RAND()+RAND()+RAND()+RAND()+RAND()+RAND()+RAND()+RAND()+RAND()+RAND())-6))-1)+Real_MC_30Y!Z$58)</x:f>
        <x:v>4003334.507752183</x:v>
      </x:c>
      <x:c r="AA167" s="50" t="n">
        <x:f>MAX(0,Z167*(1+EXP((LN(1+Real_MC_30Y!$J$11)-0.5*Real_MC_30Y!$J$12^2)+Real_MC_30Y!$J$12*((RAND()+RAND()+RAND()+RAND()+RAND()+RAND()+RAND()+RAND()+RAND()+RAND()+RAND()+RAND())-6))-1)+Real_MC_30Y!AA$58)</x:f>
        <x:v>4792639.662372312</x:v>
      </x:c>
      <x:c r="AB167" s="50" t="n">
        <x:f>MAX(0,AA167*(1+EXP((LN(1+Real_MC_30Y!$J$11)-0.5*Real_MC_30Y!$J$12^2)+Real_MC_30Y!$J$12*((RAND()+RAND()+RAND()+RAND()+RAND()+RAND()+RAND()+RAND()+RAND()+RAND()+RAND()+RAND())-6))-1)+Real_MC_30Y!AB$58)</x:f>
        <x:v>4936280.631714631</x:v>
      </x:c>
      <x:c r="AC167" s="50" t="n">
        <x:f>MAX(0,AB167*(1+EXP((LN(1+Real_MC_30Y!$J$11)-0.5*Real_MC_30Y!$J$12^2)+Real_MC_30Y!$J$12*((RAND()+RAND()+RAND()+RAND()+RAND()+RAND()+RAND()+RAND()+RAND()+RAND()+RAND()+RAND())-6))-1)+Real_MC_30Y!AC$58)</x:f>
        <x:v>3981786.8897113684</x:v>
      </x:c>
      <x:c r="AD167" s="50" t="n">
        <x:f>MAX(0,AC167*(1+EXP((LN(1+Real_MC_30Y!$J$11)-0.5*Real_MC_30Y!$J$12^2)+Real_MC_30Y!$J$12*((RAND()+RAND()+RAND()+RAND()+RAND()+RAND()+RAND()+RAND()+RAND()+RAND()+RAND()+RAND())-6))-1)+Real_MC_30Y!AD$58)</x:f>
        <x:v>3930345.56099675</x:v>
      </x:c>
      <x:c r="AE167" s="50" t="n">
        <x:f>MAX(0,AD167*(1+EXP((LN(1+Real_MC_30Y!$J$11)-0.5*Real_MC_30Y!$J$12^2)+Real_MC_30Y!$J$12*((RAND()+RAND()+RAND()+RAND()+RAND()+RAND()+RAND()+RAND()+RAND()+RAND()+RAND()+RAND())-6))-1)+Real_MC_30Y!AE$58)</x:f>
        <x:v>4495108.952929206</x:v>
      </x:c>
      <x:c r="AF167" s="50" t="n">
        <x:f>MAX(0,AE167*(1+EXP((LN(1+Real_MC_30Y!$J$11)-0.5*Real_MC_30Y!$J$12^2)+Real_MC_30Y!$J$12*((RAND()+RAND()+RAND()+RAND()+RAND()+RAND()+RAND()+RAND()+RAND()+RAND()+RAND()+RAND())-6))-1)+Real_MC_30Y!AF$58)</x:f>
        <x:v>5234775.82901449</x:v>
      </x:c>
    </x:row>
    <x:row r="168">
      <x:c r="A168">
        <x:v>164</x:v>
      </x:c>
      <x:c r="B168" s="50" t="n">
        <x:f>MAX(0,Liquidity_30Y!$C$14+Real_MC_30Y!B$57-Real_MC_30Y!B$56)</x:f>
        <x:v>1029031.25</x:v>
      </x:c>
      <x:c r="C168" s="50" t="n">
        <x:f>MAX(0,B168*(1+EXP((LN(1+Real_MC_30Y!$J$11)-0.5*Real_MC_30Y!$J$12^2)+Real_MC_30Y!$J$12*((RAND()+RAND()+RAND()+RAND()+RAND()+RAND()+RAND()+RAND()+RAND()+RAND()+RAND()+RAND())-6))-1)+Real_MC_30Y!C$58)</x:f>
        <x:v>973152.8539313641</x:v>
      </x:c>
      <x:c r="D168" s="50" t="n">
        <x:f>MAX(0,C168*(1+EXP((LN(1+Real_MC_30Y!$J$11)-0.5*Real_MC_30Y!$J$12^2)+Real_MC_30Y!$J$12*((RAND()+RAND()+RAND()+RAND()+RAND()+RAND()+RAND()+RAND()+RAND()+RAND()+RAND()+RAND())-6))-1)+Real_MC_30Y!D$58)</x:f>
        <x:v>1229660.8600161597</x:v>
      </x:c>
      <x:c r="E168" s="50" t="n">
        <x:f>MAX(0,D168*(1+EXP((LN(1+Real_MC_30Y!$J$11)-0.5*Real_MC_30Y!$J$12^2)+Real_MC_30Y!$J$12*((RAND()+RAND()+RAND()+RAND()+RAND()+RAND()+RAND()+RAND()+RAND()+RAND()+RAND()+RAND())-6))-1)+Real_MC_30Y!E$58)</x:f>
        <x:v>1094172.1804738473</x:v>
      </x:c>
      <x:c r="F168" s="50" t="n">
        <x:f>MAX(0,E168*(1+EXP((LN(1+Real_MC_30Y!$J$11)-0.5*Real_MC_30Y!$J$12^2)+Real_MC_30Y!$J$12*((RAND()+RAND()+RAND()+RAND()+RAND()+RAND()+RAND()+RAND()+RAND()+RAND()+RAND()+RAND())-6))-1)+Real_MC_30Y!F$58)</x:f>
        <x:v>1181711.2610820164</x:v>
      </x:c>
      <x:c r="G168" s="50" t="n">
        <x:f>MAX(0,F168*(1+EXP((LN(1+Real_MC_30Y!$J$11)-0.5*Real_MC_30Y!$J$12^2)+Real_MC_30Y!$J$12*((RAND()+RAND()+RAND()+RAND()+RAND()+RAND()+RAND()+RAND()+RAND()+RAND()+RAND()+RAND())-6))-1)+Real_MC_30Y!G$58)</x:f>
        <x:v>1157748.222740451</x:v>
      </x:c>
      <x:c r="H168" s="50" t="n">
        <x:f>MAX(0,G168*(1+EXP((LN(1+Real_MC_30Y!$J$11)-0.5*Real_MC_30Y!$J$12^2)+Real_MC_30Y!$J$12*((RAND()+RAND()+RAND()+RAND()+RAND()+RAND()+RAND()+RAND()+RAND()+RAND()+RAND()+RAND())-6))-1)+Real_MC_30Y!H$58)</x:f>
        <x:v>1237126.006410869</x:v>
      </x:c>
      <x:c r="I168" s="50" t="n">
        <x:f>MAX(0,H168*(1+EXP((LN(1+Real_MC_30Y!$J$11)-0.5*Real_MC_30Y!$J$12^2)+Real_MC_30Y!$J$12*((RAND()+RAND()+RAND()+RAND()+RAND()+RAND()+RAND()+RAND()+RAND()+RAND()+RAND()+RAND())-6))-1)+Real_MC_30Y!I$58)</x:f>
        <x:v>1038640.2576188508</x:v>
      </x:c>
      <x:c r="J168" s="50" t="n">
        <x:f>MAX(0,I168*(1+EXP((LN(1+Real_MC_30Y!$J$11)-0.5*Real_MC_30Y!$J$12^2)+Real_MC_30Y!$J$12*((RAND()+RAND()+RAND()+RAND()+RAND()+RAND()+RAND()+RAND()+RAND()+RAND()+RAND()+RAND())-6))-1)+Real_MC_30Y!J$58)</x:f>
        <x:v>980054.1598847552</x:v>
      </x:c>
      <x:c r="K168" s="50" t="n">
        <x:f>MAX(0,J168*(1+EXP((LN(1+Real_MC_30Y!$J$11)-0.5*Real_MC_30Y!$J$12^2)+Real_MC_30Y!$J$12*((RAND()+RAND()+RAND()+RAND()+RAND()+RAND()+RAND()+RAND()+RAND()+RAND()+RAND()+RAND())-6))-1)+Real_MC_30Y!K$58)</x:f>
        <x:v>893627.5316124731</x:v>
      </x:c>
      <x:c r="L168" s="50" t="n">
        <x:f>MAX(0,K168*(1+EXP((LN(1+Real_MC_30Y!$J$11)-0.5*Real_MC_30Y!$J$12^2)+Real_MC_30Y!$J$12*((RAND()+RAND()+RAND()+RAND()+RAND()+RAND()+RAND()+RAND()+RAND()+RAND()+RAND()+RAND())-6))-1)+Real_MC_30Y!L$58)</x:f>
        <x:v>924096.8513577338</x:v>
      </x:c>
      <x:c r="M168" s="50" t="n">
        <x:f>MAX(0,L168*(1+EXP((LN(1+Real_MC_30Y!$J$11)-0.5*Real_MC_30Y!$J$12^2)+Real_MC_30Y!$J$12*((RAND()+RAND()+RAND()+RAND()+RAND()+RAND()+RAND()+RAND()+RAND()+RAND()+RAND()+RAND())-6))-1)+Real_MC_30Y!M$58)</x:f>
        <x:v>971790.3909954253</x:v>
      </x:c>
      <x:c r="N168" s="50" t="n">
        <x:f>MAX(0,M168*(1+EXP((LN(1+Real_MC_30Y!$J$11)-0.5*Real_MC_30Y!$J$12^2)+Real_MC_30Y!$J$12*((RAND()+RAND()+RAND()+RAND()+RAND()+RAND()+RAND()+RAND()+RAND()+RAND()+RAND()+RAND())-6))-1)+Real_MC_30Y!N$58)</x:f>
        <x:v>928785.3021279667</x:v>
      </x:c>
      <x:c r="O168" s="50" t="n">
        <x:f>MAX(0,N168*(1+EXP((LN(1+Real_MC_30Y!$J$11)-0.5*Real_MC_30Y!$J$12^2)+Real_MC_30Y!$J$12*((RAND()+RAND()+RAND()+RAND()+RAND()+RAND()+RAND()+RAND()+RAND()+RAND()+RAND()+RAND())-6))-1)+Real_MC_30Y!O$58)</x:f>
        <x:v>1062856.7387118516</x:v>
      </x:c>
      <x:c r="P168" s="50" t="n">
        <x:f>MAX(0,O168*(1+EXP((LN(1+Real_MC_30Y!$J$11)-0.5*Real_MC_30Y!$J$12^2)+Real_MC_30Y!$J$12*((RAND()+RAND()+RAND()+RAND()+RAND()+RAND()+RAND()+RAND()+RAND()+RAND()+RAND()+RAND())-6))-1)+Real_MC_30Y!P$58)</x:f>
        <x:v>1234586.103521727</x:v>
      </x:c>
      <x:c r="Q168" s="50" t="n">
        <x:f>MAX(0,P168*(1+EXP((LN(1+Real_MC_30Y!$J$11)-0.5*Real_MC_30Y!$J$12^2)+Real_MC_30Y!$J$12*((RAND()+RAND()+RAND()+RAND()+RAND()+RAND()+RAND()+RAND()+RAND()+RAND()+RAND()+RAND())-6))-1)+Real_MC_30Y!Q$58)</x:f>
        <x:v>897254.3332497164</x:v>
      </x:c>
      <x:c r="R168" s="50" t="n">
        <x:f>MAX(0,Q168*(1+EXP((LN(1+Real_MC_30Y!$J$11)-0.5*Real_MC_30Y!$J$12^2)+Real_MC_30Y!$J$12*((RAND()+RAND()+RAND()+RAND()+RAND()+RAND()+RAND()+RAND()+RAND()+RAND()+RAND()+RAND())-6))-1)+Real_MC_30Y!R$58)</x:f>
        <x:v>731777.8236262903</x:v>
      </x:c>
      <x:c r="S168" s="50" t="n">
        <x:f>MAX(0,R168*(1+EXP((LN(1+Real_MC_30Y!$J$11)-0.5*Real_MC_30Y!$J$12^2)+Real_MC_30Y!$J$12*((RAND()+RAND()+RAND()+RAND()+RAND()+RAND()+RAND()+RAND()+RAND()+RAND()+RAND()+RAND())-6))-1)+Real_MC_30Y!S$58)</x:f>
        <x:v>747309.254951268</x:v>
      </x:c>
      <x:c r="T168" s="50" t="n">
        <x:f>MAX(0,S168*(1+EXP((LN(1+Real_MC_30Y!$J$11)-0.5*Real_MC_30Y!$J$12^2)+Real_MC_30Y!$J$12*((RAND()+RAND()+RAND()+RAND()+RAND()+RAND()+RAND()+RAND()+RAND()+RAND()+RAND()+RAND())-6))-1)+Real_MC_30Y!T$58)</x:f>
        <x:v>914794.8348942144</x:v>
      </x:c>
      <x:c r="U168" s="50" t="n">
        <x:f>MAX(0,T168*(1+EXP((LN(1+Real_MC_30Y!$J$11)-0.5*Real_MC_30Y!$J$12^2)+Real_MC_30Y!$J$12*((RAND()+RAND()+RAND()+RAND()+RAND()+RAND()+RAND()+RAND()+RAND()+RAND()+RAND()+RAND())-6))-1)+Real_MC_30Y!U$58)</x:f>
        <x:v>1072660.2128137192</x:v>
      </x:c>
      <x:c r="V168" s="50" t="n">
        <x:f>MAX(0,U168*(1+EXP((LN(1+Real_MC_30Y!$J$11)-0.5*Real_MC_30Y!$J$12^2)+Real_MC_30Y!$J$12*((RAND()+RAND()+RAND()+RAND()+RAND()+RAND()+RAND()+RAND()+RAND()+RAND()+RAND()+RAND())-6))-1)+Real_MC_30Y!V$58)</x:f>
        <x:v>1498537.4604279194</x:v>
      </x:c>
      <x:c r="W168" s="50" t="n">
        <x:f>MAX(0,V168*(1+EXP((LN(1+Real_MC_30Y!$J$11)-0.5*Real_MC_30Y!$J$12^2)+Real_MC_30Y!$J$12*((RAND()+RAND()+RAND()+RAND()+RAND()+RAND()+RAND()+RAND()+RAND()+RAND()+RAND()+RAND())-6))-1)+Real_MC_30Y!W$58)</x:f>
        <x:v>1729626.4198563772</x:v>
      </x:c>
      <x:c r="X168" s="50" t="n">
        <x:f>MAX(0,W168*(1+EXP((LN(1+Real_MC_30Y!$J$11)-0.5*Real_MC_30Y!$J$12^2)+Real_MC_30Y!$J$12*((RAND()+RAND()+RAND()+RAND()+RAND()+RAND()+RAND()+RAND()+RAND()+RAND()+RAND()+RAND())-6))-1)+Real_MC_30Y!X$58)</x:f>
        <x:v>2328423.4120995356</x:v>
      </x:c>
      <x:c r="Y168" s="50" t="n">
        <x:f>MAX(0,X168*(1+EXP((LN(1+Real_MC_30Y!$J$11)-0.5*Real_MC_30Y!$J$12^2)+Real_MC_30Y!$J$12*((RAND()+RAND()+RAND()+RAND()+RAND()+RAND()+RAND()+RAND()+RAND()+RAND()+RAND()+RAND())-6))-1)+Real_MC_30Y!Y$58)</x:f>
        <x:v>2364154.3375911824</x:v>
      </x:c>
      <x:c r="Z168" s="50" t="n">
        <x:f>MAX(0,Y168*(1+EXP((LN(1+Real_MC_30Y!$J$11)-0.5*Real_MC_30Y!$J$12^2)+Real_MC_30Y!$J$12*((RAND()+RAND()+RAND()+RAND()+RAND()+RAND()+RAND()+RAND()+RAND()+RAND()+RAND()+RAND())-6))-1)+Real_MC_30Y!Z$58)</x:f>
        <x:v>2852179.375451676</x:v>
      </x:c>
      <x:c r="AA168" s="50" t="n">
        <x:f>MAX(0,Z168*(1+EXP((LN(1+Real_MC_30Y!$J$11)-0.5*Real_MC_30Y!$J$12^2)+Real_MC_30Y!$J$12*((RAND()+RAND()+RAND()+RAND()+RAND()+RAND()+RAND()+RAND()+RAND()+RAND()+RAND()+RAND())-6))-1)+Real_MC_30Y!AA$58)</x:f>
        <x:v>2936916.755551521</x:v>
      </x:c>
      <x:c r="AB168" s="50" t="n">
        <x:f>MAX(0,AA168*(1+EXP((LN(1+Real_MC_30Y!$J$11)-0.5*Real_MC_30Y!$J$12^2)+Real_MC_30Y!$J$12*((RAND()+RAND()+RAND()+RAND()+RAND()+RAND()+RAND()+RAND()+RAND()+RAND()+RAND()+RAND())-6))-1)+Real_MC_30Y!AB$58)</x:f>
        <x:v>2423676.4246203653</x:v>
      </x:c>
      <x:c r="AC168" s="50" t="n">
        <x:f>MAX(0,AB168*(1+EXP((LN(1+Real_MC_30Y!$J$11)-0.5*Real_MC_30Y!$J$12^2)+Real_MC_30Y!$J$12*((RAND()+RAND()+RAND()+RAND()+RAND()+RAND()+RAND()+RAND()+RAND()+RAND()+RAND()+RAND())-6))-1)+Real_MC_30Y!AC$58)</x:f>
        <x:v>2671902.1761906114</x:v>
      </x:c>
      <x:c r="AD168" s="50" t="n">
        <x:f>MAX(0,AC168*(1+EXP((LN(1+Real_MC_30Y!$J$11)-0.5*Real_MC_30Y!$J$12^2)+Real_MC_30Y!$J$12*((RAND()+RAND()+RAND()+RAND()+RAND()+RAND()+RAND()+RAND()+RAND()+RAND()+RAND()+RAND())-6))-1)+Real_MC_30Y!AD$58)</x:f>
        <x:v>2829282.3827471747</x:v>
      </x:c>
      <x:c r="AE168" s="50" t="n">
        <x:f>MAX(0,AD168*(1+EXP((LN(1+Real_MC_30Y!$J$11)-0.5*Real_MC_30Y!$J$12^2)+Real_MC_30Y!$J$12*((RAND()+RAND()+RAND()+RAND()+RAND()+RAND()+RAND()+RAND()+RAND()+RAND()+RAND()+RAND())-6))-1)+Real_MC_30Y!AE$58)</x:f>
        <x:v>2804455.1722165984</x:v>
      </x:c>
      <x:c r="AF168" s="50" t="n">
        <x:f>MAX(0,AE168*(1+EXP((LN(1+Real_MC_30Y!$J$11)-0.5*Real_MC_30Y!$J$12^2)+Real_MC_30Y!$J$12*((RAND()+RAND()+RAND()+RAND()+RAND()+RAND()+RAND()+RAND()+RAND()+RAND()+RAND()+RAND())-6))-1)+Real_MC_30Y!AF$58)</x:f>
        <x:v>2977011.771473623</x:v>
      </x:c>
    </x:row>
    <x:row r="169">
      <x:c r="A169">
        <x:v>165</x:v>
      </x:c>
      <x:c r="B169" s="50" t="n">
        <x:f>MAX(0,Liquidity_30Y!$C$14+Real_MC_30Y!B$57-Real_MC_30Y!B$56)</x:f>
        <x:v>1029031.25</x:v>
      </x:c>
      <x:c r="C169" s="50" t="n">
        <x:f>MAX(0,B169*(1+EXP((LN(1+Real_MC_30Y!$J$11)-0.5*Real_MC_30Y!$J$12^2)+Real_MC_30Y!$J$12*((RAND()+RAND()+RAND()+RAND()+RAND()+RAND()+RAND()+RAND()+RAND()+RAND()+RAND()+RAND())-6))-1)+Real_MC_30Y!C$58)</x:f>
        <x:v>1267062.32820541</x:v>
      </x:c>
      <x:c r="D169" s="50" t="n">
        <x:f>MAX(0,C169*(1+EXP((LN(1+Real_MC_30Y!$J$11)-0.5*Real_MC_30Y!$J$12^2)+Real_MC_30Y!$J$12*((RAND()+RAND()+RAND()+RAND()+RAND()+RAND()+RAND()+RAND()+RAND()+RAND()+RAND()+RAND())-6))-1)+Real_MC_30Y!D$58)</x:f>
        <x:v>1165635.6668414935</x:v>
      </x:c>
      <x:c r="E169" s="50" t="n">
        <x:f>MAX(0,D169*(1+EXP((LN(1+Real_MC_30Y!$J$11)-0.5*Real_MC_30Y!$J$12^2)+Real_MC_30Y!$J$12*((RAND()+RAND()+RAND()+RAND()+RAND()+RAND()+RAND()+RAND()+RAND()+RAND()+RAND()+RAND())-6))-1)+Real_MC_30Y!E$58)</x:f>
        <x:v>1122218.950249489</x:v>
      </x:c>
      <x:c r="F169" s="50" t="n">
        <x:f>MAX(0,E169*(1+EXP((LN(1+Real_MC_30Y!$J$11)-0.5*Real_MC_30Y!$J$12^2)+Real_MC_30Y!$J$12*((RAND()+RAND()+RAND()+RAND()+RAND()+RAND()+RAND()+RAND()+RAND()+RAND()+RAND()+RAND())-6))-1)+Real_MC_30Y!F$58)</x:f>
        <x:v>1184795.563108497</x:v>
      </x:c>
      <x:c r="G169" s="50" t="n">
        <x:f>MAX(0,F169*(1+EXP((LN(1+Real_MC_30Y!$J$11)-0.5*Real_MC_30Y!$J$12^2)+Real_MC_30Y!$J$12*((RAND()+RAND()+RAND()+RAND()+RAND()+RAND()+RAND()+RAND()+RAND()+RAND()+RAND()+RAND())-6))-1)+Real_MC_30Y!G$58)</x:f>
        <x:v>1332592.3058402739</x:v>
      </x:c>
      <x:c r="H169" s="50" t="n">
        <x:f>MAX(0,G169*(1+EXP((LN(1+Real_MC_30Y!$J$11)-0.5*Real_MC_30Y!$J$12^2)+Real_MC_30Y!$J$12*((RAND()+RAND()+RAND()+RAND()+RAND()+RAND()+RAND()+RAND()+RAND()+RAND()+RAND()+RAND())-6))-1)+Real_MC_30Y!H$58)</x:f>
        <x:v>1451280.774686196</x:v>
      </x:c>
      <x:c r="I169" s="50" t="n">
        <x:f>MAX(0,H169*(1+EXP((LN(1+Real_MC_30Y!$J$11)-0.5*Real_MC_30Y!$J$12^2)+Real_MC_30Y!$J$12*((RAND()+RAND()+RAND()+RAND()+RAND()+RAND()+RAND()+RAND()+RAND()+RAND()+RAND()+RAND())-6))-1)+Real_MC_30Y!I$58)</x:f>
        <x:v>1473982.8284115794</x:v>
      </x:c>
      <x:c r="J169" s="50" t="n">
        <x:f>MAX(0,I169*(1+EXP((LN(1+Real_MC_30Y!$J$11)-0.5*Real_MC_30Y!$J$12^2)+Real_MC_30Y!$J$12*((RAND()+RAND()+RAND()+RAND()+RAND()+RAND()+RAND()+RAND()+RAND()+RAND()+RAND()+RAND())-6))-1)+Real_MC_30Y!J$58)</x:f>
        <x:v>1545800.8520014323</x:v>
      </x:c>
      <x:c r="K169" s="50" t="n">
        <x:f>MAX(0,J169*(1+EXP((LN(1+Real_MC_30Y!$J$11)-0.5*Real_MC_30Y!$J$12^2)+Real_MC_30Y!$J$12*((RAND()+RAND()+RAND()+RAND()+RAND()+RAND()+RAND()+RAND()+RAND()+RAND()+RAND()+RAND())-6))-1)+Real_MC_30Y!K$58)</x:f>
        <x:v>1733032.0273802094</x:v>
      </x:c>
      <x:c r="L169" s="50" t="n">
        <x:f>MAX(0,K169*(1+EXP((LN(1+Real_MC_30Y!$J$11)-0.5*Real_MC_30Y!$J$12^2)+Real_MC_30Y!$J$12*((RAND()+RAND()+RAND()+RAND()+RAND()+RAND()+RAND()+RAND()+RAND()+RAND()+RAND()+RAND())-6))-1)+Real_MC_30Y!L$58)</x:f>
        <x:v>1543931.723189471</x:v>
      </x:c>
      <x:c r="M169" s="50" t="n">
        <x:f>MAX(0,L169*(1+EXP((LN(1+Real_MC_30Y!$J$11)-0.5*Real_MC_30Y!$J$12^2)+Real_MC_30Y!$J$12*((RAND()+RAND()+RAND()+RAND()+RAND()+RAND()+RAND()+RAND()+RAND()+RAND()+RAND()+RAND())-6))-1)+Real_MC_30Y!M$58)</x:f>
        <x:v>1513893.3470396113</x:v>
      </x:c>
      <x:c r="N169" s="50" t="n">
        <x:f>MAX(0,M169*(1+EXP((LN(1+Real_MC_30Y!$J$11)-0.5*Real_MC_30Y!$J$12^2)+Real_MC_30Y!$J$12*((RAND()+RAND()+RAND()+RAND()+RAND()+RAND()+RAND()+RAND()+RAND()+RAND()+RAND()+RAND())-6))-1)+Real_MC_30Y!N$58)</x:f>
        <x:v>1669713.3983250658</x:v>
      </x:c>
      <x:c r="O169" s="50" t="n">
        <x:f>MAX(0,N169*(1+EXP((LN(1+Real_MC_30Y!$J$11)-0.5*Real_MC_30Y!$J$12^2)+Real_MC_30Y!$J$12*((RAND()+RAND()+RAND()+RAND()+RAND()+RAND()+RAND()+RAND()+RAND()+RAND()+RAND()+RAND())-6))-1)+Real_MC_30Y!O$58)</x:f>
        <x:v>1778389.2577142217</x:v>
      </x:c>
      <x:c r="P169" s="50" t="n">
        <x:f>MAX(0,O169*(1+EXP((LN(1+Real_MC_30Y!$J$11)-0.5*Real_MC_30Y!$J$12^2)+Real_MC_30Y!$J$12*((RAND()+RAND()+RAND()+RAND()+RAND()+RAND()+RAND()+RAND()+RAND()+RAND()+RAND()+RAND())-6))-1)+Real_MC_30Y!P$58)</x:f>
        <x:v>1886666.2592719984</x:v>
      </x:c>
      <x:c r="Q169" s="50" t="n">
        <x:f>MAX(0,P169*(1+EXP((LN(1+Real_MC_30Y!$J$11)-0.5*Real_MC_30Y!$J$12^2)+Real_MC_30Y!$J$12*((RAND()+RAND()+RAND()+RAND()+RAND()+RAND()+RAND()+RAND()+RAND()+RAND()+RAND()+RAND())-6))-1)+Real_MC_30Y!Q$58)</x:f>
        <x:v>2068633.5500225239</x:v>
      </x:c>
      <x:c r="R169" s="50" t="n">
        <x:f>MAX(0,Q169*(1+EXP((LN(1+Real_MC_30Y!$J$11)-0.5*Real_MC_30Y!$J$12^2)+Real_MC_30Y!$J$12*((RAND()+RAND()+RAND()+RAND()+RAND()+RAND()+RAND()+RAND()+RAND()+RAND()+RAND()+RAND())-6))-1)+Real_MC_30Y!R$58)</x:f>
        <x:v>2004904.069253512</x:v>
      </x:c>
      <x:c r="S169" s="50" t="n">
        <x:f>MAX(0,R169*(1+EXP((LN(1+Real_MC_30Y!$J$11)-0.5*Real_MC_30Y!$J$12^2)+Real_MC_30Y!$J$12*((RAND()+RAND()+RAND()+RAND()+RAND()+RAND()+RAND()+RAND()+RAND()+RAND()+RAND()+RAND())-6))-1)+Real_MC_30Y!S$58)</x:f>
        <x:v>2782512.495727079</x:v>
      </x:c>
      <x:c r="T169" s="50" t="n">
        <x:f>MAX(0,S169*(1+EXP((LN(1+Real_MC_30Y!$J$11)-0.5*Real_MC_30Y!$J$12^2)+Real_MC_30Y!$J$12*((RAND()+RAND()+RAND()+RAND()+RAND()+RAND()+RAND()+RAND()+RAND()+RAND()+RAND()+RAND())-6))-1)+Real_MC_30Y!T$58)</x:f>
        <x:v>3468861.2323142122</x:v>
      </x:c>
      <x:c r="U169" s="50" t="n">
        <x:f>MAX(0,T169*(1+EXP((LN(1+Real_MC_30Y!$J$11)-0.5*Real_MC_30Y!$J$12^2)+Real_MC_30Y!$J$12*((RAND()+RAND()+RAND()+RAND()+RAND()+RAND()+RAND()+RAND()+RAND()+RAND()+RAND()+RAND())-6))-1)+Real_MC_30Y!U$58)</x:f>
        <x:v>3653749.4584010327</x:v>
      </x:c>
      <x:c r="V169" s="50" t="n">
        <x:f>MAX(0,U169*(1+EXP((LN(1+Real_MC_30Y!$J$11)-0.5*Real_MC_30Y!$J$12^2)+Real_MC_30Y!$J$12*((RAND()+RAND()+RAND()+RAND()+RAND()+RAND()+RAND()+RAND()+RAND()+RAND()+RAND()+RAND())-6))-1)+Real_MC_30Y!V$58)</x:f>
        <x:v>3488217.4023593417</x:v>
      </x:c>
      <x:c r="W169" s="50" t="n">
        <x:f>MAX(0,V169*(1+EXP((LN(1+Real_MC_30Y!$J$11)-0.5*Real_MC_30Y!$J$12^2)+Real_MC_30Y!$J$12*((RAND()+RAND()+RAND()+RAND()+RAND()+RAND()+RAND()+RAND()+RAND()+RAND()+RAND()+RAND())-6))-1)+Real_MC_30Y!W$58)</x:f>
        <x:v>3778084.0143232597</x:v>
      </x:c>
      <x:c r="X169" s="50" t="n">
        <x:f>MAX(0,W169*(1+EXP((LN(1+Real_MC_30Y!$J$11)-0.5*Real_MC_30Y!$J$12^2)+Real_MC_30Y!$J$12*((RAND()+RAND()+RAND()+RAND()+RAND()+RAND()+RAND()+RAND()+RAND()+RAND()+RAND()+RAND())-6))-1)+Real_MC_30Y!X$58)</x:f>
        <x:v>3776438.6947381366</x:v>
      </x:c>
      <x:c r="Y169" s="50" t="n">
        <x:f>MAX(0,X169*(1+EXP((LN(1+Real_MC_30Y!$J$11)-0.5*Real_MC_30Y!$J$12^2)+Real_MC_30Y!$J$12*((RAND()+RAND()+RAND()+RAND()+RAND()+RAND()+RAND()+RAND()+RAND()+RAND()+RAND()+RAND())-6))-1)+Real_MC_30Y!Y$58)</x:f>
        <x:v>3796043.576109822</x:v>
      </x:c>
      <x:c r="Z169" s="50" t="n">
        <x:f>MAX(0,Y169*(1+EXP((LN(1+Real_MC_30Y!$J$11)-0.5*Real_MC_30Y!$J$12^2)+Real_MC_30Y!$J$12*((RAND()+RAND()+RAND()+RAND()+RAND()+RAND()+RAND()+RAND()+RAND()+RAND()+RAND()+RAND())-6))-1)+Real_MC_30Y!Z$58)</x:f>
        <x:v>3033770.06929617</x:v>
      </x:c>
      <x:c r="AA169" s="50" t="n">
        <x:f>MAX(0,Z169*(1+EXP((LN(1+Real_MC_30Y!$J$11)-0.5*Real_MC_30Y!$J$12^2)+Real_MC_30Y!$J$12*((RAND()+RAND()+RAND()+RAND()+RAND()+RAND()+RAND()+RAND()+RAND()+RAND()+RAND()+RAND())-6))-1)+Real_MC_30Y!AA$58)</x:f>
        <x:v>3814240.479028934</x:v>
      </x:c>
      <x:c r="AB169" s="50" t="n">
        <x:f>MAX(0,AA169*(1+EXP((LN(1+Real_MC_30Y!$J$11)-0.5*Real_MC_30Y!$J$12^2)+Real_MC_30Y!$J$12*((RAND()+RAND()+RAND()+RAND()+RAND()+RAND()+RAND()+RAND()+RAND()+RAND()+RAND()+RAND())-6))-1)+Real_MC_30Y!AB$58)</x:f>
        <x:v>4250965.9436046425</x:v>
      </x:c>
      <x:c r="AC169" s="50" t="n">
        <x:f>MAX(0,AB169*(1+EXP((LN(1+Real_MC_30Y!$J$11)-0.5*Real_MC_30Y!$J$12^2)+Real_MC_30Y!$J$12*((RAND()+RAND()+RAND()+RAND()+RAND()+RAND()+RAND()+RAND()+RAND()+RAND()+RAND()+RAND())-6))-1)+Real_MC_30Y!AC$58)</x:f>
        <x:v>4049769.049684603</x:v>
      </x:c>
      <x:c r="AD169" s="50" t="n">
        <x:f>MAX(0,AC169*(1+EXP((LN(1+Real_MC_30Y!$J$11)-0.5*Real_MC_30Y!$J$12^2)+Real_MC_30Y!$J$12*((RAND()+RAND()+RAND()+RAND()+RAND()+RAND()+RAND()+RAND()+RAND()+RAND()+RAND()+RAND())-6))-1)+Real_MC_30Y!AD$58)</x:f>
        <x:v>4784980.827029487</x:v>
      </x:c>
      <x:c r="AE169" s="50" t="n">
        <x:f>MAX(0,AD169*(1+EXP((LN(1+Real_MC_30Y!$J$11)-0.5*Real_MC_30Y!$J$12^2)+Real_MC_30Y!$J$12*((RAND()+RAND()+RAND()+RAND()+RAND()+RAND()+RAND()+RAND()+RAND()+RAND()+RAND()+RAND())-6))-1)+Real_MC_30Y!AE$58)</x:f>
        <x:v>4262351.798752278</x:v>
      </x:c>
      <x:c r="AF169" s="50" t="n">
        <x:f>MAX(0,AE169*(1+EXP((LN(1+Real_MC_30Y!$J$11)-0.5*Real_MC_30Y!$J$12^2)+Real_MC_30Y!$J$12*((RAND()+RAND()+RAND()+RAND()+RAND()+RAND()+RAND()+RAND()+RAND()+RAND()+RAND()+RAND())-6))-1)+Real_MC_30Y!AF$58)</x:f>
        <x:v>3314560.910551792</x:v>
      </x:c>
    </x:row>
    <x:row r="170">
      <x:c r="A170">
        <x:v>166</x:v>
      </x:c>
      <x:c r="B170" s="50" t="n">
        <x:f>MAX(0,Liquidity_30Y!$C$14+Real_MC_30Y!B$57-Real_MC_30Y!B$56)</x:f>
        <x:v>1029031.25</x:v>
      </x:c>
      <x:c r="C170" s="50" t="n">
        <x:f>MAX(0,B170*(1+EXP((LN(1+Real_MC_30Y!$J$11)-0.5*Real_MC_30Y!$J$12^2)+Real_MC_30Y!$J$12*((RAND()+RAND()+RAND()+RAND()+RAND()+RAND()+RAND()+RAND()+RAND()+RAND()+RAND()+RAND())-6))-1)+Real_MC_30Y!C$58)</x:f>
        <x:v>1026230.2349396887</x:v>
      </x:c>
      <x:c r="D170" s="50" t="n">
        <x:f>MAX(0,C170*(1+EXP((LN(1+Real_MC_30Y!$J$11)-0.5*Real_MC_30Y!$J$12^2)+Real_MC_30Y!$J$12*((RAND()+RAND()+RAND()+RAND()+RAND()+RAND()+RAND()+RAND()+RAND()+RAND()+RAND()+RAND())-6))-1)+Real_MC_30Y!D$58)</x:f>
        <x:v>1081995.8413140075</x:v>
      </x:c>
      <x:c r="E170" s="50" t="n">
        <x:f>MAX(0,D170*(1+EXP((LN(1+Real_MC_30Y!$J$11)-0.5*Real_MC_30Y!$J$12^2)+Real_MC_30Y!$J$12*((RAND()+RAND()+RAND()+RAND()+RAND()+RAND()+RAND()+RAND()+RAND()+RAND()+RAND()+RAND())-6))-1)+Real_MC_30Y!E$58)</x:f>
        <x:v>1343142.4779782784</x:v>
      </x:c>
      <x:c r="F170" s="50" t="n">
        <x:f>MAX(0,E170*(1+EXP((LN(1+Real_MC_30Y!$J$11)-0.5*Real_MC_30Y!$J$12^2)+Real_MC_30Y!$J$12*((RAND()+RAND()+RAND()+RAND()+RAND()+RAND()+RAND()+RAND()+RAND()+RAND()+RAND()+RAND())-6))-1)+Real_MC_30Y!F$58)</x:f>
        <x:v>1297445.6171148291</x:v>
      </x:c>
      <x:c r="G170" s="50" t="n">
        <x:f>MAX(0,F170*(1+EXP((LN(1+Real_MC_30Y!$J$11)-0.5*Real_MC_30Y!$J$12^2)+Real_MC_30Y!$J$12*((RAND()+RAND()+RAND()+RAND()+RAND()+RAND()+RAND()+RAND()+RAND()+RAND()+RAND()+RAND())-6))-1)+Real_MC_30Y!G$58)</x:f>
        <x:v>1100305.364011375</x:v>
      </x:c>
      <x:c r="H170" s="50" t="n">
        <x:f>MAX(0,G170*(1+EXP((LN(1+Real_MC_30Y!$J$11)-0.5*Real_MC_30Y!$J$12^2)+Real_MC_30Y!$J$12*((RAND()+RAND()+RAND()+RAND()+RAND()+RAND()+RAND()+RAND()+RAND()+RAND()+RAND()+RAND())-6))-1)+Real_MC_30Y!H$58)</x:f>
        <x:v>1413634.5123237788</x:v>
      </x:c>
      <x:c r="I170" s="50" t="n">
        <x:f>MAX(0,H170*(1+EXP((LN(1+Real_MC_30Y!$J$11)-0.5*Real_MC_30Y!$J$12^2)+Real_MC_30Y!$J$12*((RAND()+RAND()+RAND()+RAND()+RAND()+RAND()+RAND()+RAND()+RAND()+RAND()+RAND()+RAND())-6))-1)+Real_MC_30Y!I$58)</x:f>
        <x:v>1350439.6432977894</x:v>
      </x:c>
      <x:c r="J170" s="50" t="n">
        <x:f>MAX(0,I170*(1+EXP((LN(1+Real_MC_30Y!$J$11)-0.5*Real_MC_30Y!$J$12^2)+Real_MC_30Y!$J$12*((RAND()+RAND()+RAND()+RAND()+RAND()+RAND()+RAND()+RAND()+RAND()+RAND()+RAND()+RAND())-6))-1)+Real_MC_30Y!J$58)</x:f>
        <x:v>1445391.7895378838</x:v>
      </x:c>
      <x:c r="K170" s="50" t="n">
        <x:f>MAX(0,J170*(1+EXP((LN(1+Real_MC_30Y!$J$11)-0.5*Real_MC_30Y!$J$12^2)+Real_MC_30Y!$J$12*((RAND()+RAND()+RAND()+RAND()+RAND()+RAND()+RAND()+RAND()+RAND()+RAND()+RAND()+RAND())-6))-1)+Real_MC_30Y!K$58)</x:f>
        <x:v>1617291.299006948</x:v>
      </x:c>
      <x:c r="L170" s="50" t="n">
        <x:f>MAX(0,K170*(1+EXP((LN(1+Real_MC_30Y!$J$11)-0.5*Real_MC_30Y!$J$12^2)+Real_MC_30Y!$J$12*((RAND()+RAND()+RAND()+RAND()+RAND()+RAND()+RAND()+RAND()+RAND()+RAND()+RAND()+RAND())-6))-1)+Real_MC_30Y!L$58)</x:f>
        <x:v>1714693.0886605068</x:v>
      </x:c>
      <x:c r="M170" s="50" t="n">
        <x:f>MAX(0,L170*(1+EXP((LN(1+Real_MC_30Y!$J$11)-0.5*Real_MC_30Y!$J$12^2)+Real_MC_30Y!$J$12*((RAND()+RAND()+RAND()+RAND()+RAND()+RAND()+RAND()+RAND()+RAND()+RAND()+RAND()+RAND())-6))-1)+Real_MC_30Y!M$58)</x:f>
        <x:v>1678669.9085916418</x:v>
      </x:c>
      <x:c r="N170" s="50" t="n">
        <x:f>MAX(0,M170*(1+EXP((LN(1+Real_MC_30Y!$J$11)-0.5*Real_MC_30Y!$J$12^2)+Real_MC_30Y!$J$12*((RAND()+RAND()+RAND()+RAND()+RAND()+RAND()+RAND()+RAND()+RAND()+RAND()+RAND()+RAND())-6))-1)+Real_MC_30Y!N$58)</x:f>
        <x:v>1860400.9379014361</x:v>
      </x:c>
      <x:c r="O170" s="50" t="n">
        <x:f>MAX(0,N170*(1+EXP((LN(1+Real_MC_30Y!$J$11)-0.5*Real_MC_30Y!$J$12^2)+Real_MC_30Y!$J$12*((RAND()+RAND()+RAND()+RAND()+RAND()+RAND()+RAND()+RAND()+RAND()+RAND()+RAND()+RAND())-6))-1)+Real_MC_30Y!O$58)</x:f>
        <x:v>1450196.7330755354</x:v>
      </x:c>
      <x:c r="P170" s="50" t="n">
        <x:f>MAX(0,O170*(1+EXP((LN(1+Real_MC_30Y!$J$11)-0.5*Real_MC_30Y!$J$12^2)+Real_MC_30Y!$J$12*((RAND()+RAND()+RAND()+RAND()+RAND()+RAND()+RAND()+RAND()+RAND()+RAND()+RAND()+RAND())-6))-1)+Real_MC_30Y!P$58)</x:f>
        <x:v>1778490.1979794905</x:v>
      </x:c>
      <x:c r="Q170" s="50" t="n">
        <x:f>MAX(0,P170*(1+EXP((LN(1+Real_MC_30Y!$J$11)-0.5*Real_MC_30Y!$J$12^2)+Real_MC_30Y!$J$12*((RAND()+RAND()+RAND()+RAND()+RAND()+RAND()+RAND()+RAND()+RAND()+RAND()+RAND()+RAND())-6))-1)+Real_MC_30Y!Q$58)</x:f>
        <x:v>1902844.2560680346</x:v>
      </x:c>
      <x:c r="R170" s="50" t="n">
        <x:f>MAX(0,Q170*(1+EXP((LN(1+Real_MC_30Y!$J$11)-0.5*Real_MC_30Y!$J$12^2)+Real_MC_30Y!$J$12*((RAND()+RAND()+RAND()+RAND()+RAND()+RAND()+RAND()+RAND()+RAND()+RAND()+RAND()+RAND())-6))-1)+Real_MC_30Y!R$58)</x:f>
        <x:v>2199587.9525194806</x:v>
      </x:c>
      <x:c r="S170" s="50" t="n">
        <x:f>MAX(0,R170*(1+EXP((LN(1+Real_MC_30Y!$J$11)-0.5*Real_MC_30Y!$J$12^2)+Real_MC_30Y!$J$12*((RAND()+RAND()+RAND()+RAND()+RAND()+RAND()+RAND()+RAND()+RAND()+RAND()+RAND()+RAND())-6))-1)+Real_MC_30Y!S$58)</x:f>
        <x:v>2554908.1363069764</x:v>
      </x:c>
      <x:c r="T170" s="50" t="n">
        <x:f>MAX(0,S170*(1+EXP((LN(1+Real_MC_30Y!$J$11)-0.5*Real_MC_30Y!$J$12^2)+Real_MC_30Y!$J$12*((RAND()+RAND()+RAND()+RAND()+RAND()+RAND()+RAND()+RAND()+RAND()+RAND()+RAND()+RAND())-6))-1)+Real_MC_30Y!T$58)</x:f>
        <x:v>2854023.8155858573</x:v>
      </x:c>
      <x:c r="U170" s="50" t="n">
        <x:f>MAX(0,T170*(1+EXP((LN(1+Real_MC_30Y!$J$11)-0.5*Real_MC_30Y!$J$12^2)+Real_MC_30Y!$J$12*((RAND()+RAND()+RAND()+RAND()+RAND()+RAND()+RAND()+RAND()+RAND()+RAND()+RAND()+RAND())-6))-1)+Real_MC_30Y!U$58)</x:f>
        <x:v>3555284.7033297825</x:v>
      </x:c>
      <x:c r="V170" s="50" t="n">
        <x:f>MAX(0,U170*(1+EXP((LN(1+Real_MC_30Y!$J$11)-0.5*Real_MC_30Y!$J$12^2)+Real_MC_30Y!$J$12*((RAND()+RAND()+RAND()+RAND()+RAND()+RAND()+RAND()+RAND()+RAND()+RAND()+RAND()+RAND())-6))-1)+Real_MC_30Y!V$58)</x:f>
        <x:v>4038191.3841405506</x:v>
      </x:c>
      <x:c r="W170" s="50" t="n">
        <x:f>MAX(0,V170*(1+EXP((LN(1+Real_MC_30Y!$J$11)-0.5*Real_MC_30Y!$J$12^2)+Real_MC_30Y!$J$12*((RAND()+RAND()+RAND()+RAND()+RAND()+RAND()+RAND()+RAND()+RAND()+RAND()+RAND()+RAND())-6))-1)+Real_MC_30Y!W$58)</x:f>
        <x:v>3507463.0076754224</x:v>
      </x:c>
      <x:c r="X170" s="50" t="n">
        <x:f>MAX(0,W170*(1+EXP((LN(1+Real_MC_30Y!$J$11)-0.5*Real_MC_30Y!$J$12^2)+Real_MC_30Y!$J$12*((RAND()+RAND()+RAND()+RAND()+RAND()+RAND()+RAND()+RAND()+RAND()+RAND()+RAND()+RAND())-6))-1)+Real_MC_30Y!X$58)</x:f>
        <x:v>3455670.499865398</x:v>
      </x:c>
      <x:c r="Y170" s="50" t="n">
        <x:f>MAX(0,X170*(1+EXP((LN(1+Real_MC_30Y!$J$11)-0.5*Real_MC_30Y!$J$12^2)+Real_MC_30Y!$J$12*((RAND()+RAND()+RAND()+RAND()+RAND()+RAND()+RAND()+RAND()+RAND()+RAND()+RAND()+RAND())-6))-1)+Real_MC_30Y!Y$58)</x:f>
        <x:v>3363956.6757044955</x:v>
      </x:c>
      <x:c r="Z170" s="50" t="n">
        <x:f>MAX(0,Y170*(1+EXP((LN(1+Real_MC_30Y!$J$11)-0.5*Real_MC_30Y!$J$12^2)+Real_MC_30Y!$J$12*((RAND()+RAND()+RAND()+RAND()+RAND()+RAND()+RAND()+RAND()+RAND()+RAND()+RAND()+RAND())-6))-1)+Real_MC_30Y!Z$58)</x:f>
        <x:v>4169727.157319516</x:v>
      </x:c>
      <x:c r="AA170" s="50" t="n">
        <x:f>MAX(0,Z170*(1+EXP((LN(1+Real_MC_30Y!$J$11)-0.5*Real_MC_30Y!$J$12^2)+Real_MC_30Y!$J$12*((RAND()+RAND()+RAND()+RAND()+RAND()+RAND()+RAND()+RAND()+RAND()+RAND()+RAND()+RAND())-6))-1)+Real_MC_30Y!AA$58)</x:f>
        <x:v>4244913.10608425</x:v>
      </x:c>
      <x:c r="AB170" s="50" t="n">
        <x:f>MAX(0,AA170*(1+EXP((LN(1+Real_MC_30Y!$J$11)-0.5*Real_MC_30Y!$J$12^2)+Real_MC_30Y!$J$12*((RAND()+RAND()+RAND()+RAND()+RAND()+RAND()+RAND()+RAND()+RAND()+RAND()+RAND()+RAND())-6))-1)+Real_MC_30Y!AB$58)</x:f>
        <x:v>4246018.3132346235</x:v>
      </x:c>
      <x:c r="AC170" s="50" t="n">
        <x:f>MAX(0,AB170*(1+EXP((LN(1+Real_MC_30Y!$J$11)-0.5*Real_MC_30Y!$J$12^2)+Real_MC_30Y!$J$12*((RAND()+RAND()+RAND()+RAND()+RAND()+RAND()+RAND()+RAND()+RAND()+RAND()+RAND()+RAND())-6))-1)+Real_MC_30Y!AC$58)</x:f>
        <x:v>4636836.531570717</x:v>
      </x:c>
      <x:c r="AD170" s="50" t="n">
        <x:f>MAX(0,AC170*(1+EXP((LN(1+Real_MC_30Y!$J$11)-0.5*Real_MC_30Y!$J$12^2)+Real_MC_30Y!$J$12*((RAND()+RAND()+RAND()+RAND()+RAND()+RAND()+RAND()+RAND()+RAND()+RAND()+RAND()+RAND())-6))-1)+Real_MC_30Y!AD$58)</x:f>
        <x:v>4646363.561800571</x:v>
      </x:c>
      <x:c r="AE170" s="50" t="n">
        <x:f>MAX(0,AD170*(1+EXP((LN(1+Real_MC_30Y!$J$11)-0.5*Real_MC_30Y!$J$12^2)+Real_MC_30Y!$J$12*((RAND()+RAND()+RAND()+RAND()+RAND()+RAND()+RAND()+RAND()+RAND()+RAND()+RAND()+RAND())-6))-1)+Real_MC_30Y!AE$58)</x:f>
        <x:v>5385077.140933027</x:v>
      </x:c>
      <x:c r="AF170" s="50" t="n">
        <x:f>MAX(0,AE170*(1+EXP((LN(1+Real_MC_30Y!$J$11)-0.5*Real_MC_30Y!$J$12^2)+Real_MC_30Y!$J$12*((RAND()+RAND()+RAND()+RAND()+RAND()+RAND()+RAND()+RAND()+RAND()+RAND()+RAND()+RAND())-6))-1)+Real_MC_30Y!AF$58)</x:f>
        <x:v>4993952.781595314</x:v>
      </x:c>
    </x:row>
    <x:row r="171">
      <x:c r="A171">
        <x:v>167</x:v>
      </x:c>
      <x:c r="B171" s="50" t="n">
        <x:f>MAX(0,Liquidity_30Y!$C$14+Real_MC_30Y!B$57-Real_MC_30Y!B$56)</x:f>
        <x:v>1029031.25</x:v>
      </x:c>
      <x:c r="C171" s="50" t="n">
        <x:f>MAX(0,B171*(1+EXP((LN(1+Real_MC_30Y!$J$11)-0.5*Real_MC_30Y!$J$12^2)+Real_MC_30Y!$J$12*((RAND()+RAND()+RAND()+RAND()+RAND()+RAND()+RAND()+RAND()+RAND()+RAND()+RAND()+RAND())-6))-1)+Real_MC_30Y!C$58)</x:f>
        <x:v>822740.1879966704</x:v>
      </x:c>
      <x:c r="D171" s="50" t="n">
        <x:f>MAX(0,C171*(1+EXP((LN(1+Real_MC_30Y!$J$11)-0.5*Real_MC_30Y!$J$12^2)+Real_MC_30Y!$J$12*((RAND()+RAND()+RAND()+RAND()+RAND()+RAND()+RAND()+RAND()+RAND()+RAND()+RAND()+RAND())-6))-1)+Real_MC_30Y!D$58)</x:f>
        <x:v>889152.7159095707</x:v>
      </x:c>
      <x:c r="E171" s="50" t="n">
        <x:f>MAX(0,D171*(1+EXP((LN(1+Real_MC_30Y!$J$11)-0.5*Real_MC_30Y!$J$12^2)+Real_MC_30Y!$J$12*((RAND()+RAND()+RAND()+RAND()+RAND()+RAND()+RAND()+RAND()+RAND()+RAND()+RAND()+RAND())-6))-1)+Real_MC_30Y!E$58)</x:f>
        <x:v>874497.5262338578</x:v>
      </x:c>
      <x:c r="F171" s="50" t="n">
        <x:f>MAX(0,E171*(1+EXP((LN(1+Real_MC_30Y!$J$11)-0.5*Real_MC_30Y!$J$12^2)+Real_MC_30Y!$J$12*((RAND()+RAND()+RAND()+RAND()+RAND()+RAND()+RAND()+RAND()+RAND()+RAND()+RAND()+RAND())-6))-1)+Real_MC_30Y!F$58)</x:f>
        <x:v>855342.168835259</x:v>
      </x:c>
      <x:c r="G171" s="50" t="n">
        <x:f>MAX(0,F171*(1+EXP((LN(1+Real_MC_30Y!$J$11)-0.5*Real_MC_30Y!$J$12^2)+Real_MC_30Y!$J$12*((RAND()+RAND()+RAND()+RAND()+RAND()+RAND()+RAND()+RAND()+RAND()+RAND()+RAND()+RAND())-6))-1)+Real_MC_30Y!G$58)</x:f>
        <x:v>801282.0533705497</x:v>
      </x:c>
      <x:c r="H171" s="50" t="n">
        <x:f>MAX(0,G171*(1+EXP((LN(1+Real_MC_30Y!$J$11)-0.5*Real_MC_30Y!$J$12^2)+Real_MC_30Y!$J$12*((RAND()+RAND()+RAND()+RAND()+RAND()+RAND()+RAND()+RAND()+RAND()+RAND()+RAND()+RAND())-6))-1)+Real_MC_30Y!H$58)</x:f>
        <x:v>873901.2952324268</x:v>
      </x:c>
      <x:c r="I171" s="50" t="n">
        <x:f>MAX(0,H171*(1+EXP((LN(1+Real_MC_30Y!$J$11)-0.5*Real_MC_30Y!$J$12^2)+Real_MC_30Y!$J$12*((RAND()+RAND()+RAND()+RAND()+RAND()+RAND()+RAND()+RAND()+RAND()+RAND()+RAND()+RAND())-6))-1)+Real_MC_30Y!I$58)</x:f>
        <x:v>765212.8096368903</x:v>
      </x:c>
      <x:c r="J171" s="50" t="n">
        <x:f>MAX(0,I171*(1+EXP((LN(1+Real_MC_30Y!$J$11)-0.5*Real_MC_30Y!$J$12^2)+Real_MC_30Y!$J$12*((RAND()+RAND()+RAND()+RAND()+RAND()+RAND()+RAND()+RAND()+RAND()+RAND()+RAND()+RAND())-6))-1)+Real_MC_30Y!J$58)</x:f>
        <x:v>662595.3104667927</x:v>
      </x:c>
      <x:c r="K171" s="50" t="n">
        <x:f>MAX(0,J171*(1+EXP((LN(1+Real_MC_30Y!$J$11)-0.5*Real_MC_30Y!$J$12^2)+Real_MC_30Y!$J$12*((RAND()+RAND()+RAND()+RAND()+RAND()+RAND()+RAND()+RAND()+RAND()+RAND()+RAND()+RAND())-6))-1)+Real_MC_30Y!K$58)</x:f>
        <x:v>531008.3671125129</x:v>
      </x:c>
      <x:c r="L171" s="50" t="n">
        <x:f>MAX(0,K171*(1+EXP((LN(1+Real_MC_30Y!$J$11)-0.5*Real_MC_30Y!$J$12^2)+Real_MC_30Y!$J$12*((RAND()+RAND()+RAND()+RAND()+RAND()+RAND()+RAND()+RAND()+RAND()+RAND()+RAND()+RAND())-6))-1)+Real_MC_30Y!L$58)</x:f>
        <x:v>580432.4082552745</x:v>
      </x:c>
      <x:c r="M171" s="50" t="n">
        <x:f>MAX(0,L171*(1+EXP((LN(1+Real_MC_30Y!$J$11)-0.5*Real_MC_30Y!$J$12^2)+Real_MC_30Y!$J$12*((RAND()+RAND()+RAND()+RAND()+RAND()+RAND()+RAND()+RAND()+RAND()+RAND()+RAND()+RAND())-6))-1)+Real_MC_30Y!M$58)</x:f>
        <x:v>665786.9458400055</x:v>
      </x:c>
      <x:c r="N171" s="50" t="n">
        <x:f>MAX(0,M171*(1+EXP((LN(1+Real_MC_30Y!$J$11)-0.5*Real_MC_30Y!$J$12^2)+Real_MC_30Y!$J$12*((RAND()+RAND()+RAND()+RAND()+RAND()+RAND()+RAND()+RAND()+RAND()+RAND()+RAND()+RAND())-6))-1)+Real_MC_30Y!N$58)</x:f>
        <x:v>779571.753851105</x:v>
      </x:c>
      <x:c r="O171" s="50" t="n">
        <x:f>MAX(0,N171*(1+EXP((LN(1+Real_MC_30Y!$J$11)-0.5*Real_MC_30Y!$J$12^2)+Real_MC_30Y!$J$12*((RAND()+RAND()+RAND()+RAND()+RAND()+RAND()+RAND()+RAND()+RAND()+RAND()+RAND()+RAND())-6))-1)+Real_MC_30Y!O$58)</x:f>
        <x:v>839276.3001760221</x:v>
      </x:c>
      <x:c r="P171" s="50" t="n">
        <x:f>MAX(0,O171*(1+EXP((LN(1+Real_MC_30Y!$J$11)-0.5*Real_MC_30Y!$J$12^2)+Real_MC_30Y!$J$12*((RAND()+RAND()+RAND()+RAND()+RAND()+RAND()+RAND()+RAND()+RAND()+RAND()+RAND()+RAND())-6))-1)+Real_MC_30Y!P$58)</x:f>
        <x:v>1196471.6228346147</x:v>
      </x:c>
      <x:c r="Q171" s="50" t="n">
        <x:f>MAX(0,P171*(1+EXP((LN(1+Real_MC_30Y!$J$11)-0.5*Real_MC_30Y!$J$12^2)+Real_MC_30Y!$J$12*((RAND()+RAND()+RAND()+RAND()+RAND()+RAND()+RAND()+RAND()+RAND()+RAND()+RAND()+RAND())-6))-1)+Real_MC_30Y!Q$58)</x:f>
        <x:v>1345705.7028162978</x:v>
      </x:c>
      <x:c r="R171" s="50" t="n">
        <x:f>MAX(0,Q171*(1+EXP((LN(1+Real_MC_30Y!$J$11)-0.5*Real_MC_30Y!$J$12^2)+Real_MC_30Y!$J$12*((RAND()+RAND()+RAND()+RAND()+RAND()+RAND()+RAND()+RAND()+RAND()+RAND()+RAND()+RAND())-6))-1)+Real_MC_30Y!R$58)</x:f>
        <x:v>1274520.2771221127</x:v>
      </x:c>
      <x:c r="S171" s="50" t="n">
        <x:f>MAX(0,R171*(1+EXP((LN(1+Real_MC_30Y!$J$11)-0.5*Real_MC_30Y!$J$12^2)+Real_MC_30Y!$J$12*((RAND()+RAND()+RAND()+RAND()+RAND()+RAND()+RAND()+RAND()+RAND()+RAND()+RAND()+RAND())-6))-1)+Real_MC_30Y!S$58)</x:f>
        <x:v>1394871.6477136668</x:v>
      </x:c>
      <x:c r="T171" s="50" t="n">
        <x:f>MAX(0,S171*(1+EXP((LN(1+Real_MC_30Y!$J$11)-0.5*Real_MC_30Y!$J$12^2)+Real_MC_30Y!$J$12*((RAND()+RAND()+RAND()+RAND()+RAND()+RAND()+RAND()+RAND()+RAND()+RAND()+RAND()+RAND())-6))-1)+Real_MC_30Y!T$58)</x:f>
        <x:v>1346009.383774883</x:v>
      </x:c>
      <x:c r="U171" s="50" t="n">
        <x:f>MAX(0,T171*(1+EXP((LN(1+Real_MC_30Y!$J$11)-0.5*Real_MC_30Y!$J$12^2)+Real_MC_30Y!$J$12*((RAND()+RAND()+RAND()+RAND()+RAND()+RAND()+RAND()+RAND()+RAND()+RAND()+RAND()+RAND())-6))-1)+Real_MC_30Y!U$58)</x:f>
        <x:v>1150959.8564373346</x:v>
      </x:c>
      <x:c r="V171" s="50" t="n">
        <x:f>MAX(0,U171*(1+EXP((LN(1+Real_MC_30Y!$J$11)-0.5*Real_MC_30Y!$J$12^2)+Real_MC_30Y!$J$12*((RAND()+RAND()+RAND()+RAND()+RAND()+RAND()+RAND()+RAND()+RAND()+RAND()+RAND()+RAND())-6))-1)+Real_MC_30Y!V$58)</x:f>
        <x:v>1395891.5673687994</x:v>
      </x:c>
      <x:c r="W171" s="50" t="n">
        <x:f>MAX(0,V171*(1+EXP((LN(1+Real_MC_30Y!$J$11)-0.5*Real_MC_30Y!$J$12^2)+Real_MC_30Y!$J$12*((RAND()+RAND()+RAND()+RAND()+RAND()+RAND()+RAND()+RAND()+RAND()+RAND()+RAND()+RAND())-6))-1)+Real_MC_30Y!W$58)</x:f>
        <x:v>1411447.2667182006</x:v>
      </x:c>
      <x:c r="X171" s="50" t="n">
        <x:f>MAX(0,W171*(1+EXP((LN(1+Real_MC_30Y!$J$11)-0.5*Real_MC_30Y!$J$12^2)+Real_MC_30Y!$J$12*((RAND()+RAND()+RAND()+RAND()+RAND()+RAND()+RAND()+RAND()+RAND()+RAND()+RAND()+RAND())-6))-1)+Real_MC_30Y!X$58)</x:f>
        <x:v>1716273.8690321774</x:v>
      </x:c>
      <x:c r="Y171" s="50" t="n">
        <x:f>MAX(0,X171*(1+EXP((LN(1+Real_MC_30Y!$J$11)-0.5*Real_MC_30Y!$J$12^2)+Real_MC_30Y!$J$12*((RAND()+RAND()+RAND()+RAND()+RAND()+RAND()+RAND()+RAND()+RAND()+RAND()+RAND()+RAND())-6))-1)+Real_MC_30Y!Y$58)</x:f>
        <x:v>1931074.427229508</x:v>
      </x:c>
      <x:c r="Z171" s="50" t="n">
        <x:f>MAX(0,Y171*(1+EXP((LN(1+Real_MC_30Y!$J$11)-0.5*Real_MC_30Y!$J$12^2)+Real_MC_30Y!$J$12*((RAND()+RAND()+RAND()+RAND()+RAND()+RAND()+RAND()+RAND()+RAND()+RAND()+RAND()+RAND())-6))-1)+Real_MC_30Y!Z$58)</x:f>
        <x:v>1957059.4547813865</x:v>
      </x:c>
      <x:c r="AA171" s="50" t="n">
        <x:f>MAX(0,Z171*(1+EXP((LN(1+Real_MC_30Y!$J$11)-0.5*Real_MC_30Y!$J$12^2)+Real_MC_30Y!$J$12*((RAND()+RAND()+RAND()+RAND()+RAND()+RAND()+RAND()+RAND()+RAND()+RAND()+RAND()+RAND())-6))-1)+Real_MC_30Y!AA$58)</x:f>
        <x:v>1694441.5996477685</x:v>
      </x:c>
      <x:c r="AB171" s="50" t="n">
        <x:f>MAX(0,AA171*(1+EXP((LN(1+Real_MC_30Y!$J$11)-0.5*Real_MC_30Y!$J$12^2)+Real_MC_30Y!$J$12*((RAND()+RAND()+RAND()+RAND()+RAND()+RAND()+RAND()+RAND()+RAND()+RAND()+RAND()+RAND())-6))-1)+Real_MC_30Y!AB$58)</x:f>
        <x:v>2128898.2531687045</x:v>
      </x:c>
      <x:c r="AC171" s="50" t="n">
        <x:f>MAX(0,AB171*(1+EXP((LN(1+Real_MC_30Y!$J$11)-0.5*Real_MC_30Y!$J$12^2)+Real_MC_30Y!$J$12*((RAND()+RAND()+RAND()+RAND()+RAND()+RAND()+RAND()+RAND()+RAND()+RAND()+RAND()+RAND())-6))-1)+Real_MC_30Y!AC$58)</x:f>
        <x:v>2405605.4009090974</x:v>
      </x:c>
      <x:c r="AD171" s="50" t="n">
        <x:f>MAX(0,AC171*(1+EXP((LN(1+Real_MC_30Y!$J$11)-0.5*Real_MC_30Y!$J$12^2)+Real_MC_30Y!$J$12*((RAND()+RAND()+RAND()+RAND()+RAND()+RAND()+RAND()+RAND()+RAND()+RAND()+RAND()+RAND())-6))-1)+Real_MC_30Y!AD$58)</x:f>
        <x:v>2220974.5731111886</x:v>
      </x:c>
      <x:c r="AE171" s="50" t="n">
        <x:f>MAX(0,AD171*(1+EXP((LN(1+Real_MC_30Y!$J$11)-0.5*Real_MC_30Y!$J$12^2)+Real_MC_30Y!$J$12*((RAND()+RAND()+RAND()+RAND()+RAND()+RAND()+RAND()+RAND()+RAND()+RAND()+RAND()+RAND())-6))-1)+Real_MC_30Y!AE$58)</x:f>
        <x:v>2378741.7107521305</x:v>
      </x:c>
      <x:c r="AF171" s="50" t="n">
        <x:f>MAX(0,AE171*(1+EXP((LN(1+Real_MC_30Y!$J$11)-0.5*Real_MC_30Y!$J$12^2)+Real_MC_30Y!$J$12*((RAND()+RAND()+RAND()+RAND()+RAND()+RAND()+RAND()+RAND()+RAND()+RAND()+RAND()+RAND())-6))-1)+Real_MC_30Y!AF$58)</x:f>
        <x:v>2302736.051423814</x:v>
      </x:c>
    </x:row>
    <x:row r="172">
      <x:c r="A172">
        <x:v>168</x:v>
      </x:c>
      <x:c r="B172" s="50" t="n">
        <x:f>MAX(0,Liquidity_30Y!$C$14+Real_MC_30Y!B$57-Real_MC_30Y!B$56)</x:f>
        <x:v>1029031.25</x:v>
      </x:c>
      <x:c r="C172" s="50" t="n">
        <x:f>MAX(0,B172*(1+EXP((LN(1+Real_MC_30Y!$J$11)-0.5*Real_MC_30Y!$J$12^2)+Real_MC_30Y!$J$12*((RAND()+RAND()+RAND()+RAND()+RAND()+RAND()+RAND()+RAND()+RAND()+RAND()+RAND()+RAND())-6))-1)+Real_MC_30Y!C$58)</x:f>
        <x:v>858626.2130925972</x:v>
      </x:c>
      <x:c r="D172" s="50" t="n">
        <x:f>MAX(0,C172*(1+EXP((LN(1+Real_MC_30Y!$J$11)-0.5*Real_MC_30Y!$J$12^2)+Real_MC_30Y!$J$12*((RAND()+RAND()+RAND()+RAND()+RAND()+RAND()+RAND()+RAND()+RAND()+RAND()+RAND()+RAND())-6))-1)+Real_MC_30Y!D$58)</x:f>
        <x:v>788234.6856175375</x:v>
      </x:c>
      <x:c r="E172" s="50" t="n">
        <x:f>MAX(0,D172*(1+EXP((LN(1+Real_MC_30Y!$J$11)-0.5*Real_MC_30Y!$J$12^2)+Real_MC_30Y!$J$12*((RAND()+RAND()+RAND()+RAND()+RAND()+RAND()+RAND()+RAND()+RAND()+RAND()+RAND()+RAND())-6))-1)+Real_MC_30Y!E$58)</x:f>
        <x:v>772731.1087761594</x:v>
      </x:c>
      <x:c r="F172" s="50" t="n">
        <x:f>MAX(0,E172*(1+EXP((LN(1+Real_MC_30Y!$J$11)-0.5*Real_MC_30Y!$J$12^2)+Real_MC_30Y!$J$12*((RAND()+RAND()+RAND()+RAND()+RAND()+RAND()+RAND()+RAND()+RAND()+RAND()+RAND()+RAND())-6))-1)+Real_MC_30Y!F$58)</x:f>
        <x:v>720761.9806810889</x:v>
      </x:c>
      <x:c r="G172" s="50" t="n">
        <x:f>MAX(0,F172*(1+EXP((LN(1+Real_MC_30Y!$J$11)-0.5*Real_MC_30Y!$J$12^2)+Real_MC_30Y!$J$12*((RAND()+RAND()+RAND()+RAND()+RAND()+RAND()+RAND()+RAND()+RAND()+RAND()+RAND()+RAND())-6))-1)+Real_MC_30Y!G$58)</x:f>
        <x:v>849073.8209281391</x:v>
      </x:c>
      <x:c r="H172" s="50" t="n">
        <x:f>MAX(0,G172*(1+EXP((LN(1+Real_MC_30Y!$J$11)-0.5*Real_MC_30Y!$J$12^2)+Real_MC_30Y!$J$12*((RAND()+RAND()+RAND()+RAND()+RAND()+RAND()+RAND()+RAND()+RAND()+RAND()+RAND()+RAND())-6))-1)+Real_MC_30Y!H$58)</x:f>
        <x:v>750513.4993025891</x:v>
      </x:c>
      <x:c r="I172" s="50" t="n">
        <x:f>MAX(0,H172*(1+EXP((LN(1+Real_MC_30Y!$J$11)-0.5*Real_MC_30Y!$J$12^2)+Real_MC_30Y!$J$12*((RAND()+RAND()+RAND()+RAND()+RAND()+RAND()+RAND()+RAND()+RAND()+RAND()+RAND()+RAND())-6))-1)+Real_MC_30Y!I$58)</x:f>
        <x:v>804454.244632687</x:v>
      </x:c>
      <x:c r="J172" s="50" t="n">
        <x:f>MAX(0,I172*(1+EXP((LN(1+Real_MC_30Y!$J$11)-0.5*Real_MC_30Y!$J$12^2)+Real_MC_30Y!$J$12*((RAND()+RAND()+RAND()+RAND()+RAND()+RAND()+RAND()+RAND()+RAND()+RAND()+RAND()+RAND())-6))-1)+Real_MC_30Y!J$58)</x:f>
        <x:v>1038672.5869113955</x:v>
      </x:c>
      <x:c r="K172" s="50" t="n">
        <x:f>MAX(0,J172*(1+EXP((LN(1+Real_MC_30Y!$J$11)-0.5*Real_MC_30Y!$J$12^2)+Real_MC_30Y!$J$12*((RAND()+RAND()+RAND()+RAND()+RAND()+RAND()+RAND()+RAND()+RAND()+RAND()+RAND()+RAND())-6))-1)+Real_MC_30Y!K$58)</x:f>
        <x:v>1213856.3621049747</x:v>
      </x:c>
      <x:c r="L172" s="50" t="n">
        <x:f>MAX(0,K172*(1+EXP((LN(1+Real_MC_30Y!$J$11)-0.5*Real_MC_30Y!$J$12^2)+Real_MC_30Y!$J$12*((RAND()+RAND()+RAND()+RAND()+RAND()+RAND()+RAND()+RAND()+RAND()+RAND()+RAND()+RAND())-6))-1)+Real_MC_30Y!L$58)</x:f>
        <x:v>1039781.2158610877</x:v>
      </x:c>
      <x:c r="M172" s="50" t="n">
        <x:f>MAX(0,L172*(1+EXP((LN(1+Real_MC_30Y!$J$11)-0.5*Real_MC_30Y!$J$12^2)+Real_MC_30Y!$J$12*((RAND()+RAND()+RAND()+RAND()+RAND()+RAND()+RAND()+RAND()+RAND()+RAND()+RAND()+RAND())-6))-1)+Real_MC_30Y!M$58)</x:f>
        <x:v>989929.1195024359</x:v>
      </x:c>
      <x:c r="N172" s="50" t="n">
        <x:f>MAX(0,M172*(1+EXP((LN(1+Real_MC_30Y!$J$11)-0.5*Real_MC_30Y!$J$12^2)+Real_MC_30Y!$J$12*((RAND()+RAND()+RAND()+RAND()+RAND()+RAND()+RAND()+RAND()+RAND()+RAND()+RAND()+RAND())-6))-1)+Real_MC_30Y!N$58)</x:f>
        <x:v>1119060.7723978858</x:v>
      </x:c>
      <x:c r="O172" s="50" t="n">
        <x:f>MAX(0,N172*(1+EXP((LN(1+Real_MC_30Y!$J$11)-0.5*Real_MC_30Y!$J$12^2)+Real_MC_30Y!$J$12*((RAND()+RAND()+RAND()+RAND()+RAND()+RAND()+RAND()+RAND()+RAND()+RAND()+RAND()+RAND())-6))-1)+Real_MC_30Y!O$58)</x:f>
        <x:v>1343150.4208252858</x:v>
      </x:c>
      <x:c r="P172" s="50" t="n">
        <x:f>MAX(0,O172*(1+EXP((LN(1+Real_MC_30Y!$J$11)-0.5*Real_MC_30Y!$J$12^2)+Real_MC_30Y!$J$12*((RAND()+RAND()+RAND()+RAND()+RAND()+RAND()+RAND()+RAND()+RAND()+RAND()+RAND()+RAND())-6))-1)+Real_MC_30Y!P$58)</x:f>
        <x:v>1716902.155375458</x:v>
      </x:c>
      <x:c r="Q172" s="50" t="n">
        <x:f>MAX(0,P172*(1+EXP((LN(1+Real_MC_30Y!$J$11)-0.5*Real_MC_30Y!$J$12^2)+Real_MC_30Y!$J$12*((RAND()+RAND()+RAND()+RAND()+RAND()+RAND()+RAND()+RAND()+RAND()+RAND()+RAND()+RAND())-6))-1)+Real_MC_30Y!Q$58)</x:f>
        <x:v>2446058.7586024744</x:v>
      </x:c>
      <x:c r="R172" s="50" t="n">
        <x:f>MAX(0,Q172*(1+EXP((LN(1+Real_MC_30Y!$J$11)-0.5*Real_MC_30Y!$J$12^2)+Real_MC_30Y!$J$12*((RAND()+RAND()+RAND()+RAND()+RAND()+RAND()+RAND()+RAND()+RAND()+RAND()+RAND()+RAND())-6))-1)+Real_MC_30Y!R$58)</x:f>
        <x:v>2445287.36911084</x:v>
      </x:c>
      <x:c r="S172" s="50" t="n">
        <x:f>MAX(0,R172*(1+EXP((LN(1+Real_MC_30Y!$J$11)-0.5*Real_MC_30Y!$J$12^2)+Real_MC_30Y!$J$12*((RAND()+RAND()+RAND()+RAND()+RAND()+RAND()+RAND()+RAND()+RAND()+RAND()+RAND()+RAND())-6))-1)+Real_MC_30Y!S$58)</x:f>
        <x:v>2899676.774122833</x:v>
      </x:c>
      <x:c r="T172" s="50" t="n">
        <x:f>MAX(0,S172*(1+EXP((LN(1+Real_MC_30Y!$J$11)-0.5*Real_MC_30Y!$J$12^2)+Real_MC_30Y!$J$12*((RAND()+RAND()+RAND()+RAND()+RAND()+RAND()+RAND()+RAND()+RAND()+RAND()+RAND()+RAND())-6))-1)+Real_MC_30Y!T$58)</x:f>
        <x:v>3579259.9600432464</x:v>
      </x:c>
      <x:c r="U172" s="50" t="n">
        <x:f>MAX(0,T172*(1+EXP((LN(1+Real_MC_30Y!$J$11)-0.5*Real_MC_30Y!$J$12^2)+Real_MC_30Y!$J$12*((RAND()+RAND()+RAND()+RAND()+RAND()+RAND()+RAND()+RAND()+RAND()+RAND()+RAND()+RAND())-6))-1)+Real_MC_30Y!U$58)</x:f>
        <x:v>4132023.99635858</x:v>
      </x:c>
      <x:c r="V172" s="50" t="n">
        <x:f>MAX(0,U172*(1+EXP((LN(1+Real_MC_30Y!$J$11)-0.5*Real_MC_30Y!$J$12^2)+Real_MC_30Y!$J$12*((RAND()+RAND()+RAND()+RAND()+RAND()+RAND()+RAND()+RAND()+RAND()+RAND()+RAND()+RAND())-6))-1)+Real_MC_30Y!V$58)</x:f>
        <x:v>5207831.629444108</x:v>
      </x:c>
      <x:c r="W172" s="50" t="n">
        <x:f>MAX(0,V172*(1+EXP((LN(1+Real_MC_30Y!$J$11)-0.5*Real_MC_30Y!$J$12^2)+Real_MC_30Y!$J$12*((RAND()+RAND()+RAND()+RAND()+RAND()+RAND()+RAND()+RAND()+RAND()+RAND()+RAND()+RAND())-6))-1)+Real_MC_30Y!W$58)</x:f>
        <x:v>4609396.735834881</x:v>
      </x:c>
      <x:c r="X172" s="50" t="n">
        <x:f>MAX(0,W172*(1+EXP((LN(1+Real_MC_30Y!$J$11)-0.5*Real_MC_30Y!$J$12^2)+Real_MC_30Y!$J$12*((RAND()+RAND()+RAND()+RAND()+RAND()+RAND()+RAND()+RAND()+RAND()+RAND()+RAND()+RAND())-6))-1)+Real_MC_30Y!X$58)</x:f>
        <x:v>4408281.926879984</x:v>
      </x:c>
      <x:c r="Y172" s="50" t="n">
        <x:f>MAX(0,X172*(1+EXP((LN(1+Real_MC_30Y!$J$11)-0.5*Real_MC_30Y!$J$12^2)+Real_MC_30Y!$J$12*((RAND()+RAND()+RAND()+RAND()+RAND()+RAND()+RAND()+RAND()+RAND()+RAND()+RAND()+RAND())-6))-1)+Real_MC_30Y!Y$58)</x:f>
        <x:v>5192708.221326196</x:v>
      </x:c>
      <x:c r="Z172" s="50" t="n">
        <x:f>MAX(0,Y172*(1+EXP((LN(1+Real_MC_30Y!$J$11)-0.5*Real_MC_30Y!$J$12^2)+Real_MC_30Y!$J$12*((RAND()+RAND()+RAND()+RAND()+RAND()+RAND()+RAND()+RAND()+RAND()+RAND()+RAND()+RAND())-6))-1)+Real_MC_30Y!Z$58)</x:f>
        <x:v>5768192.90620523</x:v>
      </x:c>
      <x:c r="AA172" s="50" t="n">
        <x:f>MAX(0,Z172*(1+EXP((LN(1+Real_MC_30Y!$J$11)-0.5*Real_MC_30Y!$J$12^2)+Real_MC_30Y!$J$12*((RAND()+RAND()+RAND()+RAND()+RAND()+RAND()+RAND()+RAND()+RAND()+RAND()+RAND()+RAND())-6))-1)+Real_MC_30Y!AA$58)</x:f>
        <x:v>5964982.6113175955</x:v>
      </x:c>
      <x:c r="AB172" s="50" t="n">
        <x:f>MAX(0,AA172*(1+EXP((LN(1+Real_MC_30Y!$J$11)-0.5*Real_MC_30Y!$J$12^2)+Real_MC_30Y!$J$12*((RAND()+RAND()+RAND()+RAND()+RAND()+RAND()+RAND()+RAND()+RAND()+RAND()+RAND()+RAND())-6))-1)+Real_MC_30Y!AB$58)</x:f>
        <x:v>5568782.768015106</x:v>
      </x:c>
      <x:c r="AC172" s="50" t="n">
        <x:f>MAX(0,AB172*(1+EXP((LN(1+Real_MC_30Y!$J$11)-0.5*Real_MC_30Y!$J$12^2)+Real_MC_30Y!$J$12*((RAND()+RAND()+RAND()+RAND()+RAND()+RAND()+RAND()+RAND()+RAND()+RAND()+RAND()+RAND())-6))-1)+Real_MC_30Y!AC$58)</x:f>
        <x:v>6611388.922662047</x:v>
      </x:c>
      <x:c r="AD172" s="50" t="n">
        <x:f>MAX(0,AC172*(1+EXP((LN(1+Real_MC_30Y!$J$11)-0.5*Real_MC_30Y!$J$12^2)+Real_MC_30Y!$J$12*((RAND()+RAND()+RAND()+RAND()+RAND()+RAND()+RAND()+RAND()+RAND()+RAND()+RAND()+RAND())-6))-1)+Real_MC_30Y!AD$58)</x:f>
        <x:v>6931423.898097113</x:v>
      </x:c>
      <x:c r="AE172" s="50" t="n">
        <x:f>MAX(0,AD172*(1+EXP((LN(1+Real_MC_30Y!$J$11)-0.5*Real_MC_30Y!$J$12^2)+Real_MC_30Y!$J$12*((RAND()+RAND()+RAND()+RAND()+RAND()+RAND()+RAND()+RAND()+RAND()+RAND()+RAND()+RAND())-6))-1)+Real_MC_30Y!AE$58)</x:f>
        <x:v>6446588.4510479355</x:v>
      </x:c>
      <x:c r="AF172" s="50" t="n">
        <x:f>MAX(0,AE172*(1+EXP((LN(1+Real_MC_30Y!$J$11)-0.5*Real_MC_30Y!$J$12^2)+Real_MC_30Y!$J$12*((RAND()+RAND()+RAND()+RAND()+RAND()+RAND()+RAND()+RAND()+RAND()+RAND()+RAND()+RAND())-6))-1)+Real_MC_30Y!AF$58)</x:f>
        <x:v>7865880.709669546</x:v>
      </x:c>
    </x:row>
    <x:row r="173">
      <x:c r="A173">
        <x:v>169</x:v>
      </x:c>
      <x:c r="B173" s="50" t="n">
        <x:f>MAX(0,Liquidity_30Y!$C$14+Real_MC_30Y!B$57-Real_MC_30Y!B$56)</x:f>
        <x:v>1029031.25</x:v>
      </x:c>
      <x:c r="C173" s="50" t="n">
        <x:f>MAX(0,B173*(1+EXP((LN(1+Real_MC_30Y!$J$11)-0.5*Real_MC_30Y!$J$12^2)+Real_MC_30Y!$J$12*((RAND()+RAND()+RAND()+RAND()+RAND()+RAND()+RAND()+RAND()+RAND()+RAND()+RAND()+RAND())-6))-1)+Real_MC_30Y!C$58)</x:f>
        <x:v>1463228.4734172835</x:v>
      </x:c>
      <x:c r="D173" s="50" t="n">
        <x:f>MAX(0,C173*(1+EXP((LN(1+Real_MC_30Y!$J$11)-0.5*Real_MC_30Y!$J$12^2)+Real_MC_30Y!$J$12*((RAND()+RAND()+RAND()+RAND()+RAND()+RAND()+RAND()+RAND()+RAND()+RAND()+RAND()+RAND())-6))-1)+Real_MC_30Y!D$58)</x:f>
        <x:v>1433816.0161333138</x:v>
      </x:c>
      <x:c r="E173" s="50" t="n">
        <x:f>MAX(0,D173*(1+EXP((LN(1+Real_MC_30Y!$J$11)-0.5*Real_MC_30Y!$J$12^2)+Real_MC_30Y!$J$12*((RAND()+RAND()+RAND()+RAND()+RAND()+RAND()+RAND()+RAND()+RAND()+RAND()+RAND()+RAND())-6))-1)+Real_MC_30Y!E$58)</x:f>
        <x:v>1568312.9180282662</x:v>
      </x:c>
      <x:c r="F173" s="50" t="n">
        <x:f>MAX(0,E173*(1+EXP((LN(1+Real_MC_30Y!$J$11)-0.5*Real_MC_30Y!$J$12^2)+Real_MC_30Y!$J$12*((RAND()+RAND()+RAND()+RAND()+RAND()+RAND()+RAND()+RAND()+RAND()+RAND()+RAND()+RAND())-6))-1)+Real_MC_30Y!F$58)</x:f>
        <x:v>1697459.8295318417</x:v>
      </x:c>
      <x:c r="G173" s="50" t="n">
        <x:f>MAX(0,F173*(1+EXP((LN(1+Real_MC_30Y!$J$11)-0.5*Real_MC_30Y!$J$12^2)+Real_MC_30Y!$J$12*((RAND()+RAND()+RAND()+RAND()+RAND()+RAND()+RAND()+RAND()+RAND()+RAND()+RAND()+RAND())-6))-1)+Real_MC_30Y!G$58)</x:f>
        <x:v>1459929.327080274</x:v>
      </x:c>
      <x:c r="H173" s="50" t="n">
        <x:f>MAX(0,G173*(1+EXP((LN(1+Real_MC_30Y!$J$11)-0.5*Real_MC_30Y!$J$12^2)+Real_MC_30Y!$J$12*((RAND()+RAND()+RAND()+RAND()+RAND()+RAND()+RAND()+RAND()+RAND()+RAND()+RAND()+RAND())-6))-1)+Real_MC_30Y!H$58)</x:f>
        <x:v>1215117.4121511467</x:v>
      </x:c>
      <x:c r="I173" s="50" t="n">
        <x:f>MAX(0,H173*(1+EXP((LN(1+Real_MC_30Y!$J$11)-0.5*Real_MC_30Y!$J$12^2)+Real_MC_30Y!$J$12*((RAND()+RAND()+RAND()+RAND()+RAND()+RAND()+RAND()+RAND()+RAND()+RAND()+RAND()+RAND())-6))-1)+Real_MC_30Y!I$58)</x:f>
        <x:v>1089016.2252896405</x:v>
      </x:c>
      <x:c r="J173" s="50" t="n">
        <x:f>MAX(0,I173*(1+EXP((LN(1+Real_MC_30Y!$J$11)-0.5*Real_MC_30Y!$J$12^2)+Real_MC_30Y!$J$12*((RAND()+RAND()+RAND()+RAND()+RAND()+RAND()+RAND()+RAND()+RAND()+RAND()+RAND()+RAND())-6))-1)+Real_MC_30Y!J$58)</x:f>
        <x:v>1065903.10054516</x:v>
      </x:c>
      <x:c r="K173" s="50" t="n">
        <x:f>MAX(0,J173*(1+EXP((LN(1+Real_MC_30Y!$J$11)-0.5*Real_MC_30Y!$J$12^2)+Real_MC_30Y!$J$12*((RAND()+RAND()+RAND()+RAND()+RAND()+RAND()+RAND()+RAND()+RAND()+RAND()+RAND()+RAND())-6))-1)+Real_MC_30Y!K$58)</x:f>
        <x:v>1145468.708384072</x:v>
      </x:c>
      <x:c r="L173" s="50" t="n">
        <x:f>MAX(0,K173*(1+EXP((LN(1+Real_MC_30Y!$J$11)-0.5*Real_MC_30Y!$J$12^2)+Real_MC_30Y!$J$12*((RAND()+RAND()+RAND()+RAND()+RAND()+RAND()+RAND()+RAND()+RAND()+RAND()+RAND()+RAND())-6))-1)+Real_MC_30Y!L$58)</x:f>
        <x:v>1398202.4318618358</x:v>
      </x:c>
      <x:c r="M173" s="50" t="n">
        <x:f>MAX(0,L173*(1+EXP((LN(1+Real_MC_30Y!$J$11)-0.5*Real_MC_30Y!$J$12^2)+Real_MC_30Y!$J$12*((RAND()+RAND()+RAND()+RAND()+RAND()+RAND()+RAND()+RAND()+RAND()+RAND()+RAND()+RAND())-6))-1)+Real_MC_30Y!M$58)</x:f>
        <x:v>1490079.561102421</x:v>
      </x:c>
      <x:c r="N173" s="50" t="n">
        <x:f>MAX(0,M173*(1+EXP((LN(1+Real_MC_30Y!$J$11)-0.5*Real_MC_30Y!$J$12^2)+Real_MC_30Y!$J$12*((RAND()+RAND()+RAND()+RAND()+RAND()+RAND()+RAND()+RAND()+RAND()+RAND()+RAND()+RAND())-6))-1)+Real_MC_30Y!N$58)</x:f>
        <x:v>2419217.6292260448</x:v>
      </x:c>
      <x:c r="O173" s="50" t="n">
        <x:f>MAX(0,N173*(1+EXP((LN(1+Real_MC_30Y!$J$11)-0.5*Real_MC_30Y!$J$12^2)+Real_MC_30Y!$J$12*((RAND()+RAND()+RAND()+RAND()+RAND()+RAND()+RAND()+RAND()+RAND()+RAND()+RAND()+RAND())-6))-1)+Real_MC_30Y!O$58)</x:f>
        <x:v>2383840.6935528703</x:v>
      </x:c>
      <x:c r="P173" s="50" t="n">
        <x:f>MAX(0,O173*(1+EXP((LN(1+Real_MC_30Y!$J$11)-0.5*Real_MC_30Y!$J$12^2)+Real_MC_30Y!$J$12*((RAND()+RAND()+RAND()+RAND()+RAND()+RAND()+RAND()+RAND()+RAND()+RAND()+RAND()+RAND())-6))-1)+Real_MC_30Y!P$58)</x:f>
        <x:v>2554109.173833521</x:v>
      </x:c>
      <x:c r="Q173" s="50" t="n">
        <x:f>MAX(0,P173*(1+EXP((LN(1+Real_MC_30Y!$J$11)-0.5*Real_MC_30Y!$J$12^2)+Real_MC_30Y!$J$12*((RAND()+RAND()+RAND()+RAND()+RAND()+RAND()+RAND()+RAND()+RAND()+RAND()+RAND()+RAND())-6))-1)+Real_MC_30Y!Q$58)</x:f>
        <x:v>3223166.2036113413</x:v>
      </x:c>
      <x:c r="R173" s="50" t="n">
        <x:f>MAX(0,Q173*(1+EXP((LN(1+Real_MC_30Y!$J$11)-0.5*Real_MC_30Y!$J$12^2)+Real_MC_30Y!$J$12*((RAND()+RAND()+RAND()+RAND()+RAND()+RAND()+RAND()+RAND()+RAND()+RAND()+RAND()+RAND())-6))-1)+Real_MC_30Y!R$58)</x:f>
        <x:v>4049622.319164379</x:v>
      </x:c>
      <x:c r="S173" s="50" t="n">
        <x:f>MAX(0,R173*(1+EXP((LN(1+Real_MC_30Y!$J$11)-0.5*Real_MC_30Y!$J$12^2)+Real_MC_30Y!$J$12*((RAND()+RAND()+RAND()+RAND()+RAND()+RAND()+RAND()+RAND()+RAND()+RAND()+RAND()+RAND())-6))-1)+Real_MC_30Y!S$58)</x:f>
        <x:v>3647401.9912171396</x:v>
      </x:c>
      <x:c r="T173" s="50" t="n">
        <x:f>MAX(0,S173*(1+EXP((LN(1+Real_MC_30Y!$J$11)-0.5*Real_MC_30Y!$J$12^2)+Real_MC_30Y!$J$12*((RAND()+RAND()+RAND()+RAND()+RAND()+RAND()+RAND()+RAND()+RAND()+RAND()+RAND()+RAND())-6))-1)+Real_MC_30Y!T$58)</x:f>
        <x:v>3924157.3354658675</x:v>
      </x:c>
      <x:c r="U173" s="50" t="n">
        <x:f>MAX(0,T173*(1+EXP((LN(1+Real_MC_30Y!$J$11)-0.5*Real_MC_30Y!$J$12^2)+Real_MC_30Y!$J$12*((RAND()+RAND()+RAND()+RAND()+RAND()+RAND()+RAND()+RAND()+RAND()+RAND()+RAND()+RAND())-6))-1)+Real_MC_30Y!U$58)</x:f>
        <x:v>2813039.5219678744</x:v>
      </x:c>
      <x:c r="V173" s="50" t="n">
        <x:f>MAX(0,U173*(1+EXP((LN(1+Real_MC_30Y!$J$11)-0.5*Real_MC_30Y!$J$12^2)+Real_MC_30Y!$J$12*((RAND()+RAND()+RAND()+RAND()+RAND()+RAND()+RAND()+RAND()+RAND()+RAND()+RAND()+RAND())-6))-1)+Real_MC_30Y!V$58)</x:f>
        <x:v>2695909.7940417756</x:v>
      </x:c>
      <x:c r="W173" s="50" t="n">
        <x:f>MAX(0,V173*(1+EXP((LN(1+Real_MC_30Y!$J$11)-0.5*Real_MC_30Y!$J$12^2)+Real_MC_30Y!$J$12*((RAND()+RAND()+RAND()+RAND()+RAND()+RAND()+RAND()+RAND()+RAND()+RAND()+RAND()+RAND())-6))-1)+Real_MC_30Y!W$58)</x:f>
        <x:v>2322491.7253672527</x:v>
      </x:c>
      <x:c r="X173" s="50" t="n">
        <x:f>MAX(0,W173*(1+EXP((LN(1+Real_MC_30Y!$J$11)-0.5*Real_MC_30Y!$J$12^2)+Real_MC_30Y!$J$12*((RAND()+RAND()+RAND()+RAND()+RAND()+RAND()+RAND()+RAND()+RAND()+RAND()+RAND()+RAND())-6))-1)+Real_MC_30Y!X$58)</x:f>
        <x:v>2210598.5612325566</x:v>
      </x:c>
      <x:c r="Y173" s="50" t="n">
        <x:f>MAX(0,X173*(1+EXP((LN(1+Real_MC_30Y!$J$11)-0.5*Real_MC_30Y!$J$12^2)+Real_MC_30Y!$J$12*((RAND()+RAND()+RAND()+RAND()+RAND()+RAND()+RAND()+RAND()+RAND()+RAND()+RAND()+RAND())-6))-1)+Real_MC_30Y!Y$58)</x:f>
        <x:v>2629031.5806509135</x:v>
      </x:c>
      <x:c r="Z173" s="50" t="n">
        <x:f>MAX(0,Y173*(1+EXP((LN(1+Real_MC_30Y!$J$11)-0.5*Real_MC_30Y!$J$12^2)+Real_MC_30Y!$J$12*((RAND()+RAND()+RAND()+RAND()+RAND()+RAND()+RAND()+RAND()+RAND()+RAND()+RAND()+RAND())-6))-1)+Real_MC_30Y!Z$58)</x:f>
        <x:v>3257072.0007111197</x:v>
      </x:c>
      <x:c r="AA173" s="50" t="n">
        <x:f>MAX(0,Z173*(1+EXP((LN(1+Real_MC_30Y!$J$11)-0.5*Real_MC_30Y!$J$12^2)+Real_MC_30Y!$J$12*((RAND()+RAND()+RAND()+RAND()+RAND()+RAND()+RAND()+RAND()+RAND()+RAND()+RAND()+RAND())-6))-1)+Real_MC_30Y!AA$58)</x:f>
        <x:v>3472792.6361322463</x:v>
      </x:c>
      <x:c r="AB173" s="50" t="n">
        <x:f>MAX(0,AA173*(1+EXP((LN(1+Real_MC_30Y!$J$11)-0.5*Real_MC_30Y!$J$12^2)+Real_MC_30Y!$J$12*((RAND()+RAND()+RAND()+RAND()+RAND()+RAND()+RAND()+RAND()+RAND()+RAND()+RAND()+RAND())-6))-1)+Real_MC_30Y!AB$58)</x:f>
        <x:v>3539696.2156547755</x:v>
      </x:c>
      <x:c r="AC173" s="50" t="n">
        <x:f>MAX(0,AB173*(1+EXP((LN(1+Real_MC_30Y!$J$11)-0.5*Real_MC_30Y!$J$12^2)+Real_MC_30Y!$J$12*((RAND()+RAND()+RAND()+RAND()+RAND()+RAND()+RAND()+RAND()+RAND()+RAND()+RAND()+RAND())-6))-1)+Real_MC_30Y!AC$58)</x:f>
        <x:v>3800008.5880246293</x:v>
      </x:c>
      <x:c r="AD173" s="50" t="n">
        <x:f>MAX(0,AC173*(1+EXP((LN(1+Real_MC_30Y!$J$11)-0.5*Real_MC_30Y!$J$12^2)+Real_MC_30Y!$J$12*((RAND()+RAND()+RAND()+RAND()+RAND()+RAND()+RAND()+RAND()+RAND()+RAND()+RAND()+RAND())-6))-1)+Real_MC_30Y!AD$58)</x:f>
        <x:v>4701321.371781606</x:v>
      </x:c>
      <x:c r="AE173" s="50" t="n">
        <x:f>MAX(0,AD173*(1+EXP((LN(1+Real_MC_30Y!$J$11)-0.5*Real_MC_30Y!$J$12^2)+Real_MC_30Y!$J$12*((RAND()+RAND()+RAND()+RAND()+RAND()+RAND()+RAND()+RAND()+RAND()+RAND()+RAND()+RAND())-6))-1)+Real_MC_30Y!AE$58)</x:f>
        <x:v>5493138.624895451</x:v>
      </x:c>
      <x:c r="AF173" s="50" t="n">
        <x:f>MAX(0,AE173*(1+EXP((LN(1+Real_MC_30Y!$J$11)-0.5*Real_MC_30Y!$J$12^2)+Real_MC_30Y!$J$12*((RAND()+RAND()+RAND()+RAND()+RAND()+RAND()+RAND()+RAND()+RAND()+RAND()+RAND()+RAND())-6))-1)+Real_MC_30Y!AF$58)</x:f>
        <x:v>5458985.271918753</x:v>
      </x:c>
    </x:row>
    <x:row r="174">
      <x:c r="A174">
        <x:v>170</x:v>
      </x:c>
      <x:c r="B174" s="50" t="n">
        <x:f>MAX(0,Liquidity_30Y!$C$14+Real_MC_30Y!B$57-Real_MC_30Y!B$56)</x:f>
        <x:v>1029031.25</x:v>
      </x:c>
      <x:c r="C174" s="50" t="n">
        <x:f>MAX(0,B174*(1+EXP((LN(1+Real_MC_30Y!$J$11)-0.5*Real_MC_30Y!$J$12^2)+Real_MC_30Y!$J$12*((RAND()+RAND()+RAND()+RAND()+RAND()+RAND()+RAND()+RAND()+RAND()+RAND()+RAND()+RAND())-6))-1)+Real_MC_30Y!C$58)</x:f>
        <x:v>1050159.621641505</x:v>
      </x:c>
      <x:c r="D174" s="50" t="n">
        <x:f>MAX(0,C174*(1+EXP((LN(1+Real_MC_30Y!$J$11)-0.5*Real_MC_30Y!$J$12^2)+Real_MC_30Y!$J$12*((RAND()+RAND()+RAND()+RAND()+RAND()+RAND()+RAND()+RAND()+RAND()+RAND()+RAND()+RAND())-6))-1)+Real_MC_30Y!D$58)</x:f>
        <x:v>1059342.6805240877</x:v>
      </x:c>
      <x:c r="E174" s="50" t="n">
        <x:f>MAX(0,D174*(1+EXP((LN(1+Real_MC_30Y!$J$11)-0.5*Real_MC_30Y!$J$12^2)+Real_MC_30Y!$J$12*((RAND()+RAND()+RAND()+RAND()+RAND()+RAND()+RAND()+RAND()+RAND()+RAND()+RAND()+RAND())-6))-1)+Real_MC_30Y!E$58)</x:f>
        <x:v>1539457.7778526298</x:v>
      </x:c>
      <x:c r="F174" s="50" t="n">
        <x:f>MAX(0,E174*(1+EXP((LN(1+Real_MC_30Y!$J$11)-0.5*Real_MC_30Y!$J$12^2)+Real_MC_30Y!$J$12*((RAND()+RAND()+RAND()+RAND()+RAND()+RAND()+RAND()+RAND()+RAND()+RAND()+RAND()+RAND())-6))-1)+Real_MC_30Y!F$58)</x:f>
        <x:v>1823616.4247929354</x:v>
      </x:c>
      <x:c r="G174" s="50" t="n">
        <x:f>MAX(0,F174*(1+EXP((LN(1+Real_MC_30Y!$J$11)-0.5*Real_MC_30Y!$J$12^2)+Real_MC_30Y!$J$12*((RAND()+RAND()+RAND()+RAND()+RAND()+RAND()+RAND()+RAND()+RAND()+RAND()+RAND()+RAND())-6))-1)+Real_MC_30Y!G$58)</x:f>
        <x:v>1916421.0877950182</x:v>
      </x:c>
      <x:c r="H174" s="50" t="n">
        <x:f>MAX(0,G174*(1+EXP((LN(1+Real_MC_30Y!$J$11)-0.5*Real_MC_30Y!$J$12^2)+Real_MC_30Y!$J$12*((RAND()+RAND()+RAND()+RAND()+RAND()+RAND()+RAND()+RAND()+RAND()+RAND()+RAND()+RAND())-6))-1)+Real_MC_30Y!H$58)</x:f>
        <x:v>1924125.8181745848</x:v>
      </x:c>
      <x:c r="I174" s="50" t="n">
        <x:f>MAX(0,H174*(1+EXP((LN(1+Real_MC_30Y!$J$11)-0.5*Real_MC_30Y!$J$12^2)+Real_MC_30Y!$J$12*((RAND()+RAND()+RAND()+RAND()+RAND()+RAND()+RAND()+RAND()+RAND()+RAND()+RAND()+RAND())-6))-1)+Real_MC_30Y!I$58)</x:f>
        <x:v>1927404.9295058863</x:v>
      </x:c>
      <x:c r="J174" s="50" t="n">
        <x:f>MAX(0,I174*(1+EXP((LN(1+Real_MC_30Y!$J$11)-0.5*Real_MC_30Y!$J$12^2)+Real_MC_30Y!$J$12*((RAND()+RAND()+RAND()+RAND()+RAND()+RAND()+RAND()+RAND()+RAND()+RAND()+RAND()+RAND())-6))-1)+Real_MC_30Y!J$58)</x:f>
        <x:v>2202048.18692503</x:v>
      </x:c>
      <x:c r="K174" s="50" t="n">
        <x:f>MAX(0,J174*(1+EXP((LN(1+Real_MC_30Y!$J$11)-0.5*Real_MC_30Y!$J$12^2)+Real_MC_30Y!$J$12*((RAND()+RAND()+RAND()+RAND()+RAND()+RAND()+RAND()+RAND()+RAND()+RAND()+RAND()+RAND())-6))-1)+Real_MC_30Y!K$58)</x:f>
        <x:v>2281111.4636502657</x:v>
      </x:c>
      <x:c r="L174" s="50" t="n">
        <x:f>MAX(0,K174*(1+EXP((LN(1+Real_MC_30Y!$J$11)-0.5*Real_MC_30Y!$J$12^2)+Real_MC_30Y!$J$12*((RAND()+RAND()+RAND()+RAND()+RAND()+RAND()+RAND()+RAND()+RAND()+RAND()+RAND()+RAND())-6))-1)+Real_MC_30Y!L$58)</x:f>
        <x:v>2311031.493590814</x:v>
      </x:c>
      <x:c r="M174" s="50" t="n">
        <x:f>MAX(0,L174*(1+EXP((LN(1+Real_MC_30Y!$J$11)-0.5*Real_MC_30Y!$J$12^2)+Real_MC_30Y!$J$12*((RAND()+RAND()+RAND()+RAND()+RAND()+RAND()+RAND()+RAND()+RAND()+RAND()+RAND()+RAND())-6))-1)+Real_MC_30Y!M$58)</x:f>
        <x:v>2083456.7067859485</x:v>
      </x:c>
      <x:c r="N174" s="50" t="n">
        <x:f>MAX(0,M174*(1+EXP((LN(1+Real_MC_30Y!$J$11)-0.5*Real_MC_30Y!$J$12^2)+Real_MC_30Y!$J$12*((RAND()+RAND()+RAND()+RAND()+RAND()+RAND()+RAND()+RAND()+RAND()+RAND()+RAND()+RAND())-6))-1)+Real_MC_30Y!N$58)</x:f>
        <x:v>2103501.786542857</x:v>
      </x:c>
      <x:c r="O174" s="50" t="n">
        <x:f>MAX(0,N174*(1+EXP((LN(1+Real_MC_30Y!$J$11)-0.5*Real_MC_30Y!$J$12^2)+Real_MC_30Y!$J$12*((RAND()+RAND()+RAND()+RAND()+RAND()+RAND()+RAND()+RAND()+RAND()+RAND()+RAND()+RAND())-6))-1)+Real_MC_30Y!O$58)</x:f>
        <x:v>2647294.187875288</x:v>
      </x:c>
      <x:c r="P174" s="50" t="n">
        <x:f>MAX(0,O174*(1+EXP((LN(1+Real_MC_30Y!$J$11)-0.5*Real_MC_30Y!$J$12^2)+Real_MC_30Y!$J$12*((RAND()+RAND()+RAND()+RAND()+RAND()+RAND()+RAND()+RAND()+RAND()+RAND()+RAND()+RAND())-6))-1)+Real_MC_30Y!P$58)</x:f>
        <x:v>2727768.256029385</x:v>
      </x:c>
      <x:c r="Q174" s="50" t="n">
        <x:f>MAX(0,P174*(1+EXP((LN(1+Real_MC_30Y!$J$11)-0.5*Real_MC_30Y!$J$12^2)+Real_MC_30Y!$J$12*((RAND()+RAND()+RAND()+RAND()+RAND()+RAND()+RAND()+RAND()+RAND()+RAND()+RAND()+RAND())-6))-1)+Real_MC_30Y!Q$58)</x:f>
        <x:v>2961944.826076342</x:v>
      </x:c>
      <x:c r="R174" s="50" t="n">
        <x:f>MAX(0,Q174*(1+EXP((LN(1+Real_MC_30Y!$J$11)-0.5*Real_MC_30Y!$J$12^2)+Real_MC_30Y!$J$12*((RAND()+RAND()+RAND()+RAND()+RAND()+RAND()+RAND()+RAND()+RAND()+RAND()+RAND()+RAND())-6))-1)+Real_MC_30Y!R$58)</x:f>
        <x:v>2678193.8602824607</x:v>
      </x:c>
      <x:c r="S174" s="50" t="n">
        <x:f>MAX(0,R174*(1+EXP((LN(1+Real_MC_30Y!$J$11)-0.5*Real_MC_30Y!$J$12^2)+Real_MC_30Y!$J$12*((RAND()+RAND()+RAND()+RAND()+RAND()+RAND()+RAND()+RAND()+RAND()+RAND()+RAND()+RAND())-6))-1)+Real_MC_30Y!S$58)</x:f>
        <x:v>2455946.1778888507</x:v>
      </x:c>
      <x:c r="T174" s="50" t="n">
        <x:f>MAX(0,S174*(1+EXP((LN(1+Real_MC_30Y!$J$11)-0.5*Real_MC_30Y!$J$12^2)+Real_MC_30Y!$J$12*((RAND()+RAND()+RAND()+RAND()+RAND()+RAND()+RAND()+RAND()+RAND()+RAND()+RAND()+RAND())-6))-1)+Real_MC_30Y!T$58)</x:f>
        <x:v>2855500.0864828513</x:v>
      </x:c>
      <x:c r="U174" s="50" t="n">
        <x:f>MAX(0,T174*(1+EXP((LN(1+Real_MC_30Y!$J$11)-0.5*Real_MC_30Y!$J$12^2)+Real_MC_30Y!$J$12*((RAND()+RAND()+RAND()+RAND()+RAND()+RAND()+RAND()+RAND()+RAND()+RAND()+RAND()+RAND())-6))-1)+Real_MC_30Y!U$58)</x:f>
        <x:v>2341751.420720343</x:v>
      </x:c>
      <x:c r="V174" s="50" t="n">
        <x:f>MAX(0,U174*(1+EXP((LN(1+Real_MC_30Y!$J$11)-0.5*Real_MC_30Y!$J$12^2)+Real_MC_30Y!$J$12*((RAND()+RAND()+RAND()+RAND()+RAND()+RAND()+RAND()+RAND()+RAND()+RAND()+RAND()+RAND())-6))-1)+Real_MC_30Y!V$58)</x:f>
        <x:v>2067677.3629012739</x:v>
      </x:c>
      <x:c r="W174" s="50" t="n">
        <x:f>MAX(0,V174*(1+EXP((LN(1+Real_MC_30Y!$J$11)-0.5*Real_MC_30Y!$J$12^2)+Real_MC_30Y!$J$12*((RAND()+RAND()+RAND()+RAND()+RAND()+RAND()+RAND()+RAND()+RAND()+RAND()+RAND()+RAND())-6))-1)+Real_MC_30Y!W$58)</x:f>
        <x:v>2323173.851371616</x:v>
      </x:c>
      <x:c r="X174" s="50" t="n">
        <x:f>MAX(0,W174*(1+EXP((LN(1+Real_MC_30Y!$J$11)-0.5*Real_MC_30Y!$J$12^2)+Real_MC_30Y!$J$12*((RAND()+RAND()+RAND()+RAND()+RAND()+RAND()+RAND()+RAND()+RAND()+RAND()+RAND()+RAND())-6))-1)+Real_MC_30Y!X$58)</x:f>
        <x:v>3092883.024469504</x:v>
      </x:c>
      <x:c r="Y174" s="50" t="n">
        <x:f>MAX(0,X174*(1+EXP((LN(1+Real_MC_30Y!$J$11)-0.5*Real_MC_30Y!$J$12^2)+Real_MC_30Y!$J$12*((RAND()+RAND()+RAND()+RAND()+RAND()+RAND()+RAND()+RAND()+RAND()+RAND()+RAND()+RAND())-6))-1)+Real_MC_30Y!Y$58)</x:f>
        <x:v>3012333.9972784496</x:v>
      </x:c>
      <x:c r="Z174" s="50" t="n">
        <x:f>MAX(0,Y174*(1+EXP((LN(1+Real_MC_30Y!$J$11)-0.5*Real_MC_30Y!$J$12^2)+Real_MC_30Y!$J$12*((RAND()+RAND()+RAND()+RAND()+RAND()+RAND()+RAND()+RAND()+RAND()+RAND()+RAND()+RAND())-6))-1)+Real_MC_30Y!Z$58)</x:f>
        <x:v>3560186.418365417</x:v>
      </x:c>
      <x:c r="AA174" s="50" t="n">
        <x:f>MAX(0,Z174*(1+EXP((LN(1+Real_MC_30Y!$J$11)-0.5*Real_MC_30Y!$J$12^2)+Real_MC_30Y!$J$12*((RAND()+RAND()+RAND()+RAND()+RAND()+RAND()+RAND()+RAND()+RAND()+RAND()+RAND()+RAND())-6))-1)+Real_MC_30Y!AA$58)</x:f>
        <x:v>3752703.548147722</x:v>
      </x:c>
      <x:c r="AB174" s="50" t="n">
        <x:f>MAX(0,AA174*(1+EXP((LN(1+Real_MC_30Y!$J$11)-0.5*Real_MC_30Y!$J$12^2)+Real_MC_30Y!$J$12*((RAND()+RAND()+RAND()+RAND()+RAND()+RAND()+RAND()+RAND()+RAND()+RAND()+RAND()+RAND())-6))-1)+Real_MC_30Y!AB$58)</x:f>
        <x:v>4342084.621134398</x:v>
      </x:c>
      <x:c r="AC174" s="50" t="n">
        <x:f>MAX(0,AB174*(1+EXP((LN(1+Real_MC_30Y!$J$11)-0.5*Real_MC_30Y!$J$12^2)+Real_MC_30Y!$J$12*((RAND()+RAND()+RAND()+RAND()+RAND()+RAND()+RAND()+RAND()+RAND()+RAND()+RAND()+RAND())-6))-1)+Real_MC_30Y!AC$58)</x:f>
        <x:v>4105640.1161371972</x:v>
      </x:c>
      <x:c r="AD174" s="50" t="n">
        <x:f>MAX(0,AC174*(1+EXP((LN(1+Real_MC_30Y!$J$11)-0.5*Real_MC_30Y!$J$12^2)+Real_MC_30Y!$J$12*((RAND()+RAND()+RAND()+RAND()+RAND()+RAND()+RAND()+RAND()+RAND()+RAND()+RAND()+RAND())-6))-1)+Real_MC_30Y!AD$58)</x:f>
        <x:v>4671855.941661281</x:v>
      </x:c>
      <x:c r="AE174" s="50" t="n">
        <x:f>MAX(0,AD174*(1+EXP((LN(1+Real_MC_30Y!$J$11)-0.5*Real_MC_30Y!$J$12^2)+Real_MC_30Y!$J$12*((RAND()+RAND()+RAND()+RAND()+RAND()+RAND()+RAND()+RAND()+RAND()+RAND()+RAND()+RAND())-6))-1)+Real_MC_30Y!AE$58)</x:f>
        <x:v>5638623.449457035</x:v>
      </x:c>
      <x:c r="AF174" s="50" t="n">
        <x:f>MAX(0,AE174*(1+EXP((LN(1+Real_MC_30Y!$J$11)-0.5*Real_MC_30Y!$J$12^2)+Real_MC_30Y!$J$12*((RAND()+RAND()+RAND()+RAND()+RAND()+RAND()+RAND()+RAND()+RAND()+RAND()+RAND()+RAND())-6))-1)+Real_MC_30Y!AF$58)</x:f>
        <x:v>6257887.346721321</x:v>
      </x:c>
    </x:row>
    <x:row r="175">
      <x:c r="A175">
        <x:v>171</x:v>
      </x:c>
      <x:c r="B175" s="50" t="n">
        <x:f>MAX(0,Liquidity_30Y!$C$14+Real_MC_30Y!B$57-Real_MC_30Y!B$56)</x:f>
        <x:v>1029031.25</x:v>
      </x:c>
      <x:c r="C175" s="50" t="n">
        <x:f>MAX(0,B175*(1+EXP((LN(1+Real_MC_30Y!$J$11)-0.5*Real_MC_30Y!$J$12^2)+Real_MC_30Y!$J$12*((RAND()+RAND()+RAND()+RAND()+RAND()+RAND()+RAND()+RAND()+RAND()+RAND()+RAND()+RAND())-6))-1)+Real_MC_30Y!C$58)</x:f>
        <x:v>1123481.05119352</x:v>
      </x:c>
      <x:c r="D175" s="50" t="n">
        <x:f>MAX(0,C175*(1+EXP((LN(1+Real_MC_30Y!$J$11)-0.5*Real_MC_30Y!$J$12^2)+Real_MC_30Y!$J$12*((RAND()+RAND()+RAND()+RAND()+RAND()+RAND()+RAND()+RAND()+RAND()+RAND()+RAND()+RAND())-6))-1)+Real_MC_30Y!D$58)</x:f>
        <x:v>992926.2493804474</x:v>
      </x:c>
      <x:c r="E175" s="50" t="n">
        <x:f>MAX(0,D175*(1+EXP((LN(1+Real_MC_30Y!$J$11)-0.5*Real_MC_30Y!$J$12^2)+Real_MC_30Y!$J$12*((RAND()+RAND()+RAND()+RAND()+RAND()+RAND()+RAND()+RAND()+RAND()+RAND()+RAND()+RAND())-6))-1)+Real_MC_30Y!E$58)</x:f>
        <x:v>1221021.210557779</x:v>
      </x:c>
      <x:c r="F175" s="50" t="n">
        <x:f>MAX(0,E175*(1+EXP((LN(1+Real_MC_30Y!$J$11)-0.5*Real_MC_30Y!$J$12^2)+Real_MC_30Y!$J$12*((RAND()+RAND()+RAND()+RAND()+RAND()+RAND()+RAND()+RAND()+RAND()+RAND()+RAND()+RAND())-6))-1)+Real_MC_30Y!F$58)</x:f>
        <x:v>1578901.2230552514</x:v>
      </x:c>
      <x:c r="G175" s="50" t="n">
        <x:f>MAX(0,F175*(1+EXP((LN(1+Real_MC_30Y!$J$11)-0.5*Real_MC_30Y!$J$12^2)+Real_MC_30Y!$J$12*((RAND()+RAND()+RAND()+RAND()+RAND()+RAND()+RAND()+RAND()+RAND()+RAND()+RAND()+RAND())-6))-1)+Real_MC_30Y!G$58)</x:f>
        <x:v>1493296.0341695133</x:v>
      </x:c>
      <x:c r="H175" s="50" t="n">
        <x:f>MAX(0,G175*(1+EXP((LN(1+Real_MC_30Y!$J$11)-0.5*Real_MC_30Y!$J$12^2)+Real_MC_30Y!$J$12*((RAND()+RAND()+RAND()+RAND()+RAND()+RAND()+RAND()+RAND()+RAND()+RAND()+RAND()+RAND())-6))-1)+Real_MC_30Y!H$58)</x:f>
        <x:v>1337273.1459047843</x:v>
      </x:c>
      <x:c r="I175" s="50" t="n">
        <x:f>MAX(0,H175*(1+EXP((LN(1+Real_MC_30Y!$J$11)-0.5*Real_MC_30Y!$J$12^2)+Real_MC_30Y!$J$12*((RAND()+RAND()+RAND()+RAND()+RAND()+RAND()+RAND()+RAND()+RAND()+RAND()+RAND()+RAND())-6))-1)+Real_MC_30Y!I$58)</x:f>
        <x:v>1495783.2737404513</x:v>
      </x:c>
      <x:c r="J175" s="50" t="n">
        <x:f>MAX(0,I175*(1+EXP((LN(1+Real_MC_30Y!$J$11)-0.5*Real_MC_30Y!$J$12^2)+Real_MC_30Y!$J$12*((RAND()+RAND()+RAND()+RAND()+RAND()+RAND()+RAND()+RAND()+RAND()+RAND()+RAND()+RAND())-6))-1)+Real_MC_30Y!J$58)</x:f>
        <x:v>1571626.2475573956</x:v>
      </x:c>
      <x:c r="K175" s="50" t="n">
        <x:f>MAX(0,J175*(1+EXP((LN(1+Real_MC_30Y!$J$11)-0.5*Real_MC_30Y!$J$12^2)+Real_MC_30Y!$J$12*((RAND()+RAND()+RAND()+RAND()+RAND()+RAND()+RAND()+RAND()+RAND()+RAND()+RAND()+RAND())-6))-1)+Real_MC_30Y!K$58)</x:f>
        <x:v>1270696.7238082152</x:v>
      </x:c>
      <x:c r="L175" s="50" t="n">
        <x:f>MAX(0,K175*(1+EXP((LN(1+Real_MC_30Y!$J$11)-0.5*Real_MC_30Y!$J$12^2)+Real_MC_30Y!$J$12*((RAND()+RAND()+RAND()+RAND()+RAND()+RAND()+RAND()+RAND()+RAND()+RAND()+RAND()+RAND())-6))-1)+Real_MC_30Y!L$58)</x:f>
        <x:v>1248826.7932534</x:v>
      </x:c>
      <x:c r="M175" s="50" t="n">
        <x:f>MAX(0,L175*(1+EXP((LN(1+Real_MC_30Y!$J$11)-0.5*Real_MC_30Y!$J$12^2)+Real_MC_30Y!$J$12*((RAND()+RAND()+RAND()+RAND()+RAND()+RAND()+RAND()+RAND()+RAND()+RAND()+RAND()+RAND())-6))-1)+Real_MC_30Y!M$58)</x:f>
        <x:v>1059740.5943179538</x:v>
      </x:c>
      <x:c r="N175" s="50" t="n">
        <x:f>MAX(0,M175*(1+EXP((LN(1+Real_MC_30Y!$J$11)-0.5*Real_MC_30Y!$J$12^2)+Real_MC_30Y!$J$12*((RAND()+RAND()+RAND()+RAND()+RAND()+RAND()+RAND()+RAND()+RAND()+RAND()+RAND()+RAND())-6))-1)+Real_MC_30Y!N$58)</x:f>
        <x:v>1196866.3334594492</x:v>
      </x:c>
      <x:c r="O175" s="50" t="n">
        <x:f>MAX(0,N175*(1+EXP((LN(1+Real_MC_30Y!$J$11)-0.5*Real_MC_30Y!$J$12^2)+Real_MC_30Y!$J$12*((RAND()+RAND()+RAND()+RAND()+RAND()+RAND()+RAND()+RAND()+RAND()+RAND()+RAND()+RAND())-6))-1)+Real_MC_30Y!O$58)</x:f>
        <x:v>1296581.166879729</x:v>
      </x:c>
      <x:c r="P175" s="50" t="n">
        <x:f>MAX(0,O175*(1+EXP((LN(1+Real_MC_30Y!$J$11)-0.5*Real_MC_30Y!$J$12^2)+Real_MC_30Y!$J$12*((RAND()+RAND()+RAND()+RAND()+RAND()+RAND()+RAND()+RAND()+RAND()+RAND()+RAND()+RAND())-6))-1)+Real_MC_30Y!P$58)</x:f>
        <x:v>1812727.0933423182</x:v>
      </x:c>
      <x:c r="Q175" s="50" t="n">
        <x:f>MAX(0,P175*(1+EXP((LN(1+Real_MC_30Y!$J$11)-0.5*Real_MC_30Y!$J$12^2)+Real_MC_30Y!$J$12*((RAND()+RAND()+RAND()+RAND()+RAND()+RAND()+RAND()+RAND()+RAND()+RAND()+RAND()+RAND())-6))-1)+Real_MC_30Y!Q$58)</x:f>
        <x:v>2379092.490624936</x:v>
      </x:c>
      <x:c r="R175" s="50" t="n">
        <x:f>MAX(0,Q175*(1+EXP((LN(1+Real_MC_30Y!$J$11)-0.5*Real_MC_30Y!$J$12^2)+Real_MC_30Y!$J$12*((RAND()+RAND()+RAND()+RAND()+RAND()+RAND()+RAND()+RAND()+RAND()+RAND()+RAND()+RAND())-6))-1)+Real_MC_30Y!R$58)</x:f>
        <x:v>2700779.8931023646</x:v>
      </x:c>
      <x:c r="S175" s="50" t="n">
        <x:f>MAX(0,R175*(1+EXP((LN(1+Real_MC_30Y!$J$11)-0.5*Real_MC_30Y!$J$12^2)+Real_MC_30Y!$J$12*((RAND()+RAND()+RAND()+RAND()+RAND()+RAND()+RAND()+RAND()+RAND()+RAND()+RAND()+RAND())-6))-1)+Real_MC_30Y!S$58)</x:f>
        <x:v>3644288.9272014275</x:v>
      </x:c>
      <x:c r="T175" s="50" t="n">
        <x:f>MAX(0,S175*(1+EXP((LN(1+Real_MC_30Y!$J$11)-0.5*Real_MC_30Y!$J$12^2)+Real_MC_30Y!$J$12*((RAND()+RAND()+RAND()+RAND()+RAND()+RAND()+RAND()+RAND()+RAND()+RAND()+RAND()+RAND())-6))-1)+Real_MC_30Y!T$58)</x:f>
        <x:v>4109363.223964432</x:v>
      </x:c>
      <x:c r="U175" s="50" t="n">
        <x:f>MAX(0,T175*(1+EXP((LN(1+Real_MC_30Y!$J$11)-0.5*Real_MC_30Y!$J$12^2)+Real_MC_30Y!$J$12*((RAND()+RAND()+RAND()+RAND()+RAND()+RAND()+RAND()+RAND()+RAND()+RAND()+RAND()+RAND())-6))-1)+Real_MC_30Y!U$58)</x:f>
        <x:v>2996894.6745287906</x:v>
      </x:c>
      <x:c r="V175" s="50" t="n">
        <x:f>MAX(0,U175*(1+EXP((LN(1+Real_MC_30Y!$J$11)-0.5*Real_MC_30Y!$J$12^2)+Real_MC_30Y!$J$12*((RAND()+RAND()+RAND()+RAND()+RAND()+RAND()+RAND()+RAND()+RAND()+RAND()+RAND()+RAND())-6))-1)+Real_MC_30Y!V$58)</x:f>
        <x:v>2499214.3328181845</x:v>
      </x:c>
      <x:c r="W175" s="50" t="n">
        <x:f>MAX(0,V175*(1+EXP((LN(1+Real_MC_30Y!$J$11)-0.5*Real_MC_30Y!$J$12^2)+Real_MC_30Y!$J$12*((RAND()+RAND()+RAND()+RAND()+RAND()+RAND()+RAND()+RAND()+RAND()+RAND()+RAND()+RAND())-6))-1)+Real_MC_30Y!W$58)</x:f>
        <x:v>3377066.6676157387</x:v>
      </x:c>
      <x:c r="X175" s="50" t="n">
        <x:f>MAX(0,W175*(1+EXP((LN(1+Real_MC_30Y!$J$11)-0.5*Real_MC_30Y!$J$12^2)+Real_MC_30Y!$J$12*((RAND()+RAND()+RAND()+RAND()+RAND()+RAND()+RAND()+RAND()+RAND()+RAND()+RAND()+RAND())-6))-1)+Real_MC_30Y!X$58)</x:f>
        <x:v>3158356.9071458075</x:v>
      </x:c>
      <x:c r="Y175" s="50" t="n">
        <x:f>MAX(0,X175*(1+EXP((LN(1+Real_MC_30Y!$J$11)-0.5*Real_MC_30Y!$J$12^2)+Real_MC_30Y!$J$12*((RAND()+RAND()+RAND()+RAND()+RAND()+RAND()+RAND()+RAND()+RAND()+RAND()+RAND()+RAND())-6))-1)+Real_MC_30Y!Y$58)</x:f>
        <x:v>2449191.241808164</x:v>
      </x:c>
      <x:c r="Z175" s="50" t="n">
        <x:f>MAX(0,Y175*(1+EXP((LN(1+Real_MC_30Y!$J$11)-0.5*Real_MC_30Y!$J$12^2)+Real_MC_30Y!$J$12*((RAND()+RAND()+RAND()+RAND()+RAND()+RAND()+RAND()+RAND()+RAND()+RAND()+RAND()+RAND())-6))-1)+Real_MC_30Y!Z$58)</x:f>
        <x:v>2288543.329296246</x:v>
      </x:c>
      <x:c r="AA175" s="50" t="n">
        <x:f>MAX(0,Z175*(1+EXP((LN(1+Real_MC_30Y!$J$11)-0.5*Real_MC_30Y!$J$12^2)+Real_MC_30Y!$J$12*((RAND()+RAND()+RAND()+RAND()+RAND()+RAND()+RAND()+RAND()+RAND()+RAND()+RAND()+RAND())-6))-1)+Real_MC_30Y!AA$58)</x:f>
        <x:v>3101979.6556908535</x:v>
      </x:c>
      <x:c r="AB175" s="50" t="n">
        <x:f>MAX(0,AA175*(1+EXP((LN(1+Real_MC_30Y!$J$11)-0.5*Real_MC_30Y!$J$12^2)+Real_MC_30Y!$J$12*((RAND()+RAND()+RAND()+RAND()+RAND()+RAND()+RAND()+RAND()+RAND()+RAND()+RAND()+RAND())-6))-1)+Real_MC_30Y!AB$58)</x:f>
        <x:v>4394769.765708427</x:v>
      </x:c>
      <x:c r="AC175" s="50" t="n">
        <x:f>MAX(0,AB175*(1+EXP((LN(1+Real_MC_30Y!$J$11)-0.5*Real_MC_30Y!$J$12^2)+Real_MC_30Y!$J$12*((RAND()+RAND()+RAND()+RAND()+RAND()+RAND()+RAND()+RAND()+RAND()+RAND()+RAND()+RAND())-6))-1)+Real_MC_30Y!AC$58)</x:f>
        <x:v>5485519.344019601</x:v>
      </x:c>
      <x:c r="AD175" s="50" t="n">
        <x:f>MAX(0,AC175*(1+EXP((LN(1+Real_MC_30Y!$J$11)-0.5*Real_MC_30Y!$J$12^2)+Real_MC_30Y!$J$12*((RAND()+RAND()+RAND()+RAND()+RAND()+RAND()+RAND()+RAND()+RAND()+RAND()+RAND()+RAND())-6))-1)+Real_MC_30Y!AD$58)</x:f>
        <x:v>7057778.443777549</x:v>
      </x:c>
      <x:c r="AE175" s="50" t="n">
        <x:f>MAX(0,AD175*(1+EXP((LN(1+Real_MC_30Y!$J$11)-0.5*Real_MC_30Y!$J$12^2)+Real_MC_30Y!$J$12*((RAND()+RAND()+RAND()+RAND()+RAND()+RAND()+RAND()+RAND()+RAND()+RAND()+RAND()+RAND())-6))-1)+Real_MC_30Y!AE$58)</x:f>
        <x:v>6962823.0983087765</x:v>
      </x:c>
      <x:c r="AF175" s="50" t="n">
        <x:f>MAX(0,AE175*(1+EXP((LN(1+Real_MC_30Y!$J$11)-0.5*Real_MC_30Y!$J$12^2)+Real_MC_30Y!$J$12*((RAND()+RAND()+RAND()+RAND()+RAND()+RAND()+RAND()+RAND()+RAND()+RAND()+RAND()+RAND())-6))-1)+Real_MC_30Y!AF$58)</x:f>
        <x:v>6728403.708193688</x:v>
      </x:c>
    </x:row>
    <x:row r="176">
      <x:c r="A176">
        <x:v>172</x:v>
      </x:c>
      <x:c r="B176" s="50" t="n">
        <x:f>MAX(0,Liquidity_30Y!$C$14+Real_MC_30Y!B$57-Real_MC_30Y!B$56)</x:f>
        <x:v>1029031.25</x:v>
      </x:c>
      <x:c r="C176" s="50" t="n">
        <x:f>MAX(0,B176*(1+EXP((LN(1+Real_MC_30Y!$J$11)-0.5*Real_MC_30Y!$J$12^2)+Real_MC_30Y!$J$12*((RAND()+RAND()+RAND()+RAND()+RAND()+RAND()+RAND()+RAND()+RAND()+RAND()+RAND()+RAND())-6))-1)+Real_MC_30Y!C$58)</x:f>
        <x:v>951618.2255735558</x:v>
      </x:c>
      <x:c r="D176" s="50" t="n">
        <x:f>MAX(0,C176*(1+EXP((LN(1+Real_MC_30Y!$J$11)-0.5*Real_MC_30Y!$J$12^2)+Real_MC_30Y!$J$12*((RAND()+RAND()+RAND()+RAND()+RAND()+RAND()+RAND()+RAND()+RAND()+RAND()+RAND()+RAND())-6))-1)+Real_MC_30Y!D$58)</x:f>
        <x:v>946213.5255869278</x:v>
      </x:c>
      <x:c r="E176" s="50" t="n">
        <x:f>MAX(0,D176*(1+EXP((LN(1+Real_MC_30Y!$J$11)-0.5*Real_MC_30Y!$J$12^2)+Real_MC_30Y!$J$12*((RAND()+RAND()+RAND()+RAND()+RAND()+RAND()+RAND()+RAND()+RAND()+RAND()+RAND()+RAND())-6))-1)+Real_MC_30Y!E$58)</x:f>
        <x:v>921694.3244953416</x:v>
      </x:c>
      <x:c r="F176" s="50" t="n">
        <x:f>MAX(0,E176*(1+EXP((LN(1+Real_MC_30Y!$J$11)-0.5*Real_MC_30Y!$J$12^2)+Real_MC_30Y!$J$12*((RAND()+RAND()+RAND()+RAND()+RAND()+RAND()+RAND()+RAND()+RAND()+RAND()+RAND()+RAND())-6))-1)+Real_MC_30Y!F$58)</x:f>
        <x:v>1000897.4554847362</x:v>
      </x:c>
      <x:c r="G176" s="50" t="n">
        <x:f>MAX(0,F176*(1+EXP((LN(1+Real_MC_30Y!$J$11)-0.5*Real_MC_30Y!$J$12^2)+Real_MC_30Y!$J$12*((RAND()+RAND()+RAND()+RAND()+RAND()+RAND()+RAND()+RAND()+RAND()+RAND()+RAND()+RAND())-6))-1)+Real_MC_30Y!G$58)</x:f>
        <x:v>973405.7399680286</x:v>
      </x:c>
      <x:c r="H176" s="50" t="n">
        <x:f>MAX(0,G176*(1+EXP((LN(1+Real_MC_30Y!$J$11)-0.5*Real_MC_30Y!$J$12^2)+Real_MC_30Y!$J$12*((RAND()+RAND()+RAND()+RAND()+RAND()+RAND()+RAND()+RAND()+RAND()+RAND()+RAND()+RAND())-6))-1)+Real_MC_30Y!H$58)</x:f>
        <x:v>964990.8401395236</x:v>
      </x:c>
      <x:c r="I176" s="50" t="n">
        <x:f>MAX(0,H176*(1+EXP((LN(1+Real_MC_30Y!$J$11)-0.5*Real_MC_30Y!$J$12^2)+Real_MC_30Y!$J$12*((RAND()+RAND()+RAND()+RAND()+RAND()+RAND()+RAND()+RAND()+RAND()+RAND()+RAND()+RAND())-6))-1)+Real_MC_30Y!I$58)</x:f>
        <x:v>897942.3670900004</x:v>
      </x:c>
      <x:c r="J176" s="50" t="n">
        <x:f>MAX(0,I176*(1+EXP((LN(1+Real_MC_30Y!$J$11)-0.5*Real_MC_30Y!$J$12^2)+Real_MC_30Y!$J$12*((RAND()+RAND()+RAND()+RAND()+RAND()+RAND()+RAND()+RAND()+RAND()+RAND()+RAND()+RAND())-6))-1)+Real_MC_30Y!J$58)</x:f>
        <x:v>1040080.3804171033</x:v>
      </x:c>
      <x:c r="K176" s="50" t="n">
        <x:f>MAX(0,J176*(1+EXP((LN(1+Real_MC_30Y!$J$11)-0.5*Real_MC_30Y!$J$12^2)+Real_MC_30Y!$J$12*((RAND()+RAND()+RAND()+RAND()+RAND()+RAND()+RAND()+RAND()+RAND()+RAND()+RAND()+RAND())-6))-1)+Real_MC_30Y!K$58)</x:f>
        <x:v>955434.8051637363</x:v>
      </x:c>
      <x:c r="L176" s="50" t="n">
        <x:f>MAX(0,K176*(1+EXP((LN(1+Real_MC_30Y!$J$11)-0.5*Real_MC_30Y!$J$12^2)+Real_MC_30Y!$J$12*((RAND()+RAND()+RAND()+RAND()+RAND()+RAND()+RAND()+RAND()+RAND()+RAND()+RAND()+RAND())-6))-1)+Real_MC_30Y!L$58)</x:f>
        <x:v>934224.9826140911</x:v>
      </x:c>
      <x:c r="M176" s="50" t="n">
        <x:f>MAX(0,L176*(1+EXP((LN(1+Real_MC_30Y!$J$11)-0.5*Real_MC_30Y!$J$12^2)+Real_MC_30Y!$J$12*((RAND()+RAND()+RAND()+RAND()+RAND()+RAND()+RAND()+RAND()+RAND()+RAND()+RAND()+RAND())-6))-1)+Real_MC_30Y!M$58)</x:f>
        <x:v>1236068.728917267</x:v>
      </x:c>
      <x:c r="N176" s="50" t="n">
        <x:f>MAX(0,M176*(1+EXP((LN(1+Real_MC_30Y!$J$11)-0.5*Real_MC_30Y!$J$12^2)+Real_MC_30Y!$J$12*((RAND()+RAND()+RAND()+RAND()+RAND()+RAND()+RAND()+RAND()+RAND()+RAND()+RAND()+RAND())-6))-1)+Real_MC_30Y!N$58)</x:f>
        <x:v>1105883.5133331998</x:v>
      </x:c>
      <x:c r="O176" s="50" t="n">
        <x:f>MAX(0,N176*(1+EXP((LN(1+Real_MC_30Y!$J$11)-0.5*Real_MC_30Y!$J$12^2)+Real_MC_30Y!$J$12*((RAND()+RAND()+RAND()+RAND()+RAND()+RAND()+RAND()+RAND()+RAND()+RAND()+RAND()+RAND())-6))-1)+Real_MC_30Y!O$58)</x:f>
        <x:v>851292.606277859</x:v>
      </x:c>
      <x:c r="P176" s="50" t="n">
        <x:f>MAX(0,O176*(1+EXP((LN(1+Real_MC_30Y!$J$11)-0.5*Real_MC_30Y!$J$12^2)+Real_MC_30Y!$J$12*((RAND()+RAND()+RAND()+RAND()+RAND()+RAND()+RAND()+RAND()+RAND()+RAND()+RAND()+RAND())-6))-1)+Real_MC_30Y!P$58)</x:f>
        <x:v>892163.3200048193</x:v>
      </x:c>
      <x:c r="Q176" s="50" t="n">
        <x:f>MAX(0,P176*(1+EXP((LN(1+Real_MC_30Y!$J$11)-0.5*Real_MC_30Y!$J$12^2)+Real_MC_30Y!$J$12*((RAND()+RAND()+RAND()+RAND()+RAND()+RAND()+RAND()+RAND()+RAND()+RAND()+RAND()+RAND())-6))-1)+Real_MC_30Y!Q$58)</x:f>
        <x:v>954418.7208455199</x:v>
      </x:c>
      <x:c r="R176" s="50" t="n">
        <x:f>MAX(0,Q176*(1+EXP((LN(1+Real_MC_30Y!$J$11)-0.5*Real_MC_30Y!$J$12^2)+Real_MC_30Y!$J$12*((RAND()+RAND()+RAND()+RAND()+RAND()+RAND()+RAND()+RAND()+RAND()+RAND()+RAND()+RAND())-6))-1)+Real_MC_30Y!R$58)</x:f>
        <x:v>1127516.667400147</x:v>
      </x:c>
      <x:c r="S176" s="50" t="n">
        <x:f>MAX(0,R176*(1+EXP((LN(1+Real_MC_30Y!$J$11)-0.5*Real_MC_30Y!$J$12^2)+Real_MC_30Y!$J$12*((RAND()+RAND()+RAND()+RAND()+RAND()+RAND()+RAND()+RAND()+RAND()+RAND()+RAND()+RAND())-6))-1)+Real_MC_30Y!S$58)</x:f>
        <x:v>1245691.6578520369</x:v>
      </x:c>
      <x:c r="T176" s="50" t="n">
        <x:f>MAX(0,S176*(1+EXP((LN(1+Real_MC_30Y!$J$11)-0.5*Real_MC_30Y!$J$12^2)+Real_MC_30Y!$J$12*((RAND()+RAND()+RAND()+RAND()+RAND()+RAND()+RAND()+RAND()+RAND()+RAND()+RAND()+RAND())-6))-1)+Real_MC_30Y!T$58)</x:f>
        <x:v>1489160.4192376481</x:v>
      </x:c>
      <x:c r="U176" s="50" t="n">
        <x:f>MAX(0,T176*(1+EXP((LN(1+Real_MC_30Y!$J$11)-0.5*Real_MC_30Y!$J$12^2)+Real_MC_30Y!$J$12*((RAND()+RAND()+RAND()+RAND()+RAND()+RAND()+RAND()+RAND()+RAND()+RAND()+RAND()+RAND())-6))-1)+Real_MC_30Y!U$58)</x:f>
        <x:v>1741398.2693564186</x:v>
      </x:c>
      <x:c r="V176" s="50" t="n">
        <x:f>MAX(0,U176*(1+EXP((LN(1+Real_MC_30Y!$J$11)-0.5*Real_MC_30Y!$J$12^2)+Real_MC_30Y!$J$12*((RAND()+RAND()+RAND()+RAND()+RAND()+RAND()+RAND()+RAND()+RAND()+RAND()+RAND()+RAND())-6))-1)+Real_MC_30Y!V$58)</x:f>
        <x:v>1570883.2464382977</x:v>
      </x:c>
      <x:c r="W176" s="50" t="n">
        <x:f>MAX(0,V176*(1+EXP((LN(1+Real_MC_30Y!$J$11)-0.5*Real_MC_30Y!$J$12^2)+Real_MC_30Y!$J$12*((RAND()+RAND()+RAND()+RAND()+RAND()+RAND()+RAND()+RAND()+RAND()+RAND()+RAND()+RAND())-6))-1)+Real_MC_30Y!W$58)</x:f>
        <x:v>2020721.2876224795</x:v>
      </x:c>
      <x:c r="X176" s="50" t="n">
        <x:f>MAX(0,W176*(1+EXP((LN(1+Real_MC_30Y!$J$11)-0.5*Real_MC_30Y!$J$12^2)+Real_MC_30Y!$J$12*((RAND()+RAND()+RAND()+RAND()+RAND()+RAND()+RAND()+RAND()+RAND()+RAND()+RAND()+RAND())-6))-1)+Real_MC_30Y!X$58)</x:f>
        <x:v>1810506.5794135507</x:v>
      </x:c>
      <x:c r="Y176" s="50" t="n">
        <x:f>MAX(0,X176*(1+EXP((LN(1+Real_MC_30Y!$J$11)-0.5*Real_MC_30Y!$J$12^2)+Real_MC_30Y!$J$12*((RAND()+RAND()+RAND()+RAND()+RAND()+RAND()+RAND()+RAND()+RAND()+RAND()+RAND()+RAND())-6))-1)+Real_MC_30Y!Y$58)</x:f>
        <x:v>1945100.205708242</x:v>
      </x:c>
      <x:c r="Z176" s="50" t="n">
        <x:f>MAX(0,Y176*(1+EXP((LN(1+Real_MC_30Y!$J$11)-0.5*Real_MC_30Y!$J$12^2)+Real_MC_30Y!$J$12*((RAND()+RAND()+RAND()+RAND()+RAND()+RAND()+RAND()+RAND()+RAND()+RAND()+RAND()+RAND())-6))-1)+Real_MC_30Y!Z$58)</x:f>
        <x:v>1808496.590530355</x:v>
      </x:c>
      <x:c r="AA176" s="50" t="n">
        <x:f>MAX(0,Z176*(1+EXP((LN(1+Real_MC_30Y!$J$11)-0.5*Real_MC_30Y!$J$12^2)+Real_MC_30Y!$J$12*((RAND()+RAND()+RAND()+RAND()+RAND()+RAND()+RAND()+RAND()+RAND()+RAND()+RAND()+RAND())-6))-1)+Real_MC_30Y!AA$58)</x:f>
        <x:v>2154554.133951247</x:v>
      </x:c>
      <x:c r="AB176" s="50" t="n">
        <x:f>MAX(0,AA176*(1+EXP((LN(1+Real_MC_30Y!$J$11)-0.5*Real_MC_30Y!$J$12^2)+Real_MC_30Y!$J$12*((RAND()+RAND()+RAND()+RAND()+RAND()+RAND()+RAND()+RAND()+RAND()+RAND()+RAND()+RAND())-6))-1)+Real_MC_30Y!AB$58)</x:f>
        <x:v>2037370.967884622</x:v>
      </x:c>
      <x:c r="AC176" s="50" t="n">
        <x:f>MAX(0,AB176*(1+EXP((LN(1+Real_MC_30Y!$J$11)-0.5*Real_MC_30Y!$J$12^2)+Real_MC_30Y!$J$12*((RAND()+RAND()+RAND()+RAND()+RAND()+RAND()+RAND()+RAND()+RAND()+RAND()+RAND()+RAND())-6))-1)+Real_MC_30Y!AC$58)</x:f>
        <x:v>2218677.8316633203</x:v>
      </x:c>
      <x:c r="AD176" s="50" t="n">
        <x:f>MAX(0,AC176*(1+EXP((LN(1+Real_MC_30Y!$J$11)-0.5*Real_MC_30Y!$J$12^2)+Real_MC_30Y!$J$12*((RAND()+RAND()+RAND()+RAND()+RAND()+RAND()+RAND()+RAND()+RAND()+RAND()+RAND()+RAND())-6))-1)+Real_MC_30Y!AD$58)</x:f>
        <x:v>1942124.8920011856</x:v>
      </x:c>
      <x:c r="AE176" s="50" t="n">
        <x:f>MAX(0,AD176*(1+EXP((LN(1+Real_MC_30Y!$J$11)-0.5*Real_MC_30Y!$J$12^2)+Real_MC_30Y!$J$12*((RAND()+RAND()+RAND()+RAND()+RAND()+RAND()+RAND()+RAND()+RAND()+RAND()+RAND()+RAND())-6))-1)+Real_MC_30Y!AE$58)</x:f>
        <x:v>2458496.203278574</x:v>
      </x:c>
      <x:c r="AF176" s="50" t="n">
        <x:f>MAX(0,AE176*(1+EXP((LN(1+Real_MC_30Y!$J$11)-0.5*Real_MC_30Y!$J$12^2)+Real_MC_30Y!$J$12*((RAND()+RAND()+RAND()+RAND()+RAND()+RAND()+RAND()+RAND()+RAND()+RAND()+RAND()+RAND())-6))-1)+Real_MC_30Y!AF$58)</x:f>
        <x:v>2358310.6967888875</x:v>
      </x:c>
    </x:row>
    <x:row r="177">
      <x:c r="A177">
        <x:v>173</x:v>
      </x:c>
      <x:c r="B177" s="50" t="n">
        <x:f>MAX(0,Liquidity_30Y!$C$14+Real_MC_30Y!B$57-Real_MC_30Y!B$56)</x:f>
        <x:v>1029031.25</x:v>
      </x:c>
      <x:c r="C177" s="50" t="n">
        <x:f>MAX(0,B177*(1+EXP((LN(1+Real_MC_30Y!$J$11)-0.5*Real_MC_30Y!$J$12^2)+Real_MC_30Y!$J$12*((RAND()+RAND()+RAND()+RAND()+RAND()+RAND()+RAND()+RAND()+RAND()+RAND()+RAND()+RAND())-6))-1)+Real_MC_30Y!C$58)</x:f>
        <x:v>1198065.8182882825</x:v>
      </x:c>
      <x:c r="D177" s="50" t="n">
        <x:f>MAX(0,C177*(1+EXP((LN(1+Real_MC_30Y!$J$11)-0.5*Real_MC_30Y!$J$12^2)+Real_MC_30Y!$J$12*((RAND()+RAND()+RAND()+RAND()+RAND()+RAND()+RAND()+RAND()+RAND()+RAND()+RAND()+RAND())-6))-1)+Real_MC_30Y!D$58)</x:f>
        <x:v>1274723.458992583</x:v>
      </x:c>
      <x:c r="E177" s="50" t="n">
        <x:f>MAX(0,D177*(1+EXP((LN(1+Real_MC_30Y!$J$11)-0.5*Real_MC_30Y!$J$12^2)+Real_MC_30Y!$J$12*((RAND()+RAND()+RAND()+RAND()+RAND()+RAND()+RAND()+RAND()+RAND()+RAND()+RAND()+RAND())-6))-1)+Real_MC_30Y!E$58)</x:f>
        <x:v>1768134.3140329274</x:v>
      </x:c>
      <x:c r="F177" s="50" t="n">
        <x:f>MAX(0,E177*(1+EXP((LN(1+Real_MC_30Y!$J$11)-0.5*Real_MC_30Y!$J$12^2)+Real_MC_30Y!$J$12*((RAND()+RAND()+RAND()+RAND()+RAND()+RAND()+RAND()+RAND()+RAND()+RAND()+RAND()+RAND())-6))-1)+Real_MC_30Y!F$58)</x:f>
        <x:v>1953505.6126113944</x:v>
      </x:c>
      <x:c r="G177" s="50" t="n">
        <x:f>MAX(0,F177*(1+EXP((LN(1+Real_MC_30Y!$J$11)-0.5*Real_MC_30Y!$J$12^2)+Real_MC_30Y!$J$12*((RAND()+RAND()+RAND()+RAND()+RAND()+RAND()+RAND()+RAND()+RAND()+RAND()+RAND()+RAND())-6))-1)+Real_MC_30Y!G$58)</x:f>
        <x:v>2174332.1256341445</x:v>
      </x:c>
      <x:c r="H177" s="50" t="n">
        <x:f>MAX(0,G177*(1+EXP((LN(1+Real_MC_30Y!$J$11)-0.5*Real_MC_30Y!$J$12^2)+Real_MC_30Y!$J$12*((RAND()+RAND()+RAND()+RAND()+RAND()+RAND()+RAND()+RAND()+RAND()+RAND()+RAND()+RAND())-6))-1)+Real_MC_30Y!H$58)</x:f>
        <x:v>2315606.6397111597</x:v>
      </x:c>
      <x:c r="I177" s="50" t="n">
        <x:f>MAX(0,H177*(1+EXP((LN(1+Real_MC_30Y!$J$11)-0.5*Real_MC_30Y!$J$12^2)+Real_MC_30Y!$J$12*((RAND()+RAND()+RAND()+RAND()+RAND()+RAND()+RAND()+RAND()+RAND()+RAND()+RAND()+RAND())-6))-1)+Real_MC_30Y!I$58)</x:f>
        <x:v>2727065.3434357294</x:v>
      </x:c>
      <x:c r="J177" s="50" t="n">
        <x:f>MAX(0,I177*(1+EXP((LN(1+Real_MC_30Y!$J$11)-0.5*Real_MC_30Y!$J$12^2)+Real_MC_30Y!$J$12*((RAND()+RAND()+RAND()+RAND()+RAND()+RAND()+RAND()+RAND()+RAND()+RAND()+RAND()+RAND())-6))-1)+Real_MC_30Y!J$58)</x:f>
        <x:v>2854195.012670736</x:v>
      </x:c>
      <x:c r="K177" s="50" t="n">
        <x:f>MAX(0,J177*(1+EXP((LN(1+Real_MC_30Y!$J$11)-0.5*Real_MC_30Y!$J$12^2)+Real_MC_30Y!$J$12*((RAND()+RAND()+RAND()+RAND()+RAND()+RAND()+RAND()+RAND()+RAND()+RAND()+RAND()+RAND())-6))-1)+Real_MC_30Y!K$58)</x:f>
        <x:v>2705132.6710677613</x:v>
      </x:c>
      <x:c r="L177" s="50" t="n">
        <x:f>MAX(0,K177*(1+EXP((LN(1+Real_MC_30Y!$J$11)-0.5*Real_MC_30Y!$J$12^2)+Real_MC_30Y!$J$12*((RAND()+RAND()+RAND()+RAND()+RAND()+RAND()+RAND()+RAND()+RAND()+RAND()+RAND()+RAND())-6))-1)+Real_MC_30Y!L$58)</x:f>
        <x:v>3908388.1827921076</x:v>
      </x:c>
      <x:c r="M177" s="50" t="n">
        <x:f>MAX(0,L177*(1+EXP((LN(1+Real_MC_30Y!$J$11)-0.5*Real_MC_30Y!$J$12^2)+Real_MC_30Y!$J$12*((RAND()+RAND()+RAND()+RAND()+RAND()+RAND()+RAND()+RAND()+RAND()+RAND()+RAND()+RAND())-6))-1)+Real_MC_30Y!M$58)</x:f>
        <x:v>4528757.589769226</x:v>
      </x:c>
      <x:c r="N177" s="50" t="n">
        <x:f>MAX(0,M177*(1+EXP((LN(1+Real_MC_30Y!$J$11)-0.5*Real_MC_30Y!$J$12^2)+Real_MC_30Y!$J$12*((RAND()+RAND()+RAND()+RAND()+RAND()+RAND()+RAND()+RAND()+RAND()+RAND()+RAND()+RAND())-6))-1)+Real_MC_30Y!N$58)</x:f>
        <x:v>5880746.859774096</x:v>
      </x:c>
      <x:c r="O177" s="50" t="n">
        <x:f>MAX(0,N177*(1+EXP((LN(1+Real_MC_30Y!$J$11)-0.5*Real_MC_30Y!$J$12^2)+Real_MC_30Y!$J$12*((RAND()+RAND()+RAND()+RAND()+RAND()+RAND()+RAND()+RAND()+RAND()+RAND()+RAND()+RAND())-6))-1)+Real_MC_30Y!O$58)</x:f>
        <x:v>5459329.6209399095</x:v>
      </x:c>
      <x:c r="P177" s="50" t="n">
        <x:f>MAX(0,O177*(1+EXP((LN(1+Real_MC_30Y!$J$11)-0.5*Real_MC_30Y!$J$12^2)+Real_MC_30Y!$J$12*((RAND()+RAND()+RAND()+RAND()+RAND()+RAND()+RAND()+RAND()+RAND()+RAND()+RAND()+RAND())-6))-1)+Real_MC_30Y!P$58)</x:f>
        <x:v>7775639.805679924</x:v>
      </x:c>
      <x:c r="Q177" s="50" t="n">
        <x:f>MAX(0,P177*(1+EXP((LN(1+Real_MC_30Y!$J$11)-0.5*Real_MC_30Y!$J$12^2)+Real_MC_30Y!$J$12*((RAND()+RAND()+RAND()+RAND()+RAND()+RAND()+RAND()+RAND()+RAND()+RAND()+RAND()+RAND())-6))-1)+Real_MC_30Y!Q$58)</x:f>
        <x:v>8475736.45047035</x:v>
      </x:c>
      <x:c r="R177" s="50" t="n">
        <x:f>MAX(0,Q177*(1+EXP((LN(1+Real_MC_30Y!$J$11)-0.5*Real_MC_30Y!$J$12^2)+Real_MC_30Y!$J$12*((RAND()+RAND()+RAND()+RAND()+RAND()+RAND()+RAND()+RAND()+RAND()+RAND()+RAND()+RAND())-6))-1)+Real_MC_30Y!R$58)</x:f>
        <x:v>9368342.948501527</x:v>
      </x:c>
      <x:c r="S177" s="50" t="n">
        <x:f>MAX(0,R177*(1+EXP((LN(1+Real_MC_30Y!$J$11)-0.5*Real_MC_30Y!$J$12^2)+Real_MC_30Y!$J$12*((RAND()+RAND()+RAND()+RAND()+RAND()+RAND()+RAND()+RAND()+RAND()+RAND()+RAND()+RAND())-6))-1)+Real_MC_30Y!S$58)</x:f>
        <x:v>9558550.593173701</x:v>
      </x:c>
      <x:c r="T177" s="50" t="n">
        <x:f>MAX(0,S177*(1+EXP((LN(1+Real_MC_30Y!$J$11)-0.5*Real_MC_30Y!$J$12^2)+Real_MC_30Y!$J$12*((RAND()+RAND()+RAND()+RAND()+RAND()+RAND()+RAND()+RAND()+RAND()+RAND()+RAND()+RAND())-6))-1)+Real_MC_30Y!T$58)</x:f>
        <x:v>9020971.316230305</x:v>
      </x:c>
      <x:c r="U177" s="50" t="n">
        <x:f>MAX(0,T177*(1+EXP((LN(1+Real_MC_30Y!$J$11)-0.5*Real_MC_30Y!$J$12^2)+Real_MC_30Y!$J$12*((RAND()+RAND()+RAND()+RAND()+RAND()+RAND()+RAND()+RAND()+RAND()+RAND()+RAND()+RAND())-6))-1)+Real_MC_30Y!U$58)</x:f>
        <x:v>8463807.100569192</x:v>
      </x:c>
      <x:c r="V177" s="50" t="n">
        <x:f>MAX(0,U177*(1+EXP((LN(1+Real_MC_30Y!$J$11)-0.5*Real_MC_30Y!$J$12^2)+Real_MC_30Y!$J$12*((RAND()+RAND()+RAND()+RAND()+RAND()+RAND()+RAND()+RAND()+RAND()+RAND()+RAND()+RAND())-6))-1)+Real_MC_30Y!V$58)</x:f>
        <x:v>10133108.545620222</x:v>
      </x:c>
      <x:c r="W177" s="50" t="n">
        <x:f>MAX(0,V177*(1+EXP((LN(1+Real_MC_30Y!$J$11)-0.5*Real_MC_30Y!$J$12^2)+Real_MC_30Y!$J$12*((RAND()+RAND()+RAND()+RAND()+RAND()+RAND()+RAND()+RAND()+RAND()+RAND()+RAND()+RAND())-6))-1)+Real_MC_30Y!W$58)</x:f>
        <x:v>11705629.426173352</x:v>
      </x:c>
      <x:c r="X177" s="50" t="n">
        <x:f>MAX(0,W177*(1+EXP((LN(1+Real_MC_30Y!$J$11)-0.5*Real_MC_30Y!$J$12^2)+Real_MC_30Y!$J$12*((RAND()+RAND()+RAND()+RAND()+RAND()+RAND()+RAND()+RAND()+RAND()+RAND()+RAND()+RAND())-6))-1)+Real_MC_30Y!X$58)</x:f>
        <x:v>9461466.223779434</x:v>
      </x:c>
      <x:c r="Y177" s="50" t="n">
        <x:f>MAX(0,X177*(1+EXP((LN(1+Real_MC_30Y!$J$11)-0.5*Real_MC_30Y!$J$12^2)+Real_MC_30Y!$J$12*((RAND()+RAND()+RAND()+RAND()+RAND()+RAND()+RAND()+RAND()+RAND()+RAND()+RAND()+RAND())-6))-1)+Real_MC_30Y!Y$58)</x:f>
        <x:v>8265184.269123336</x:v>
      </x:c>
      <x:c r="Z177" s="50" t="n">
        <x:f>MAX(0,Y177*(1+EXP((LN(1+Real_MC_30Y!$J$11)-0.5*Real_MC_30Y!$J$12^2)+Real_MC_30Y!$J$12*((RAND()+RAND()+RAND()+RAND()+RAND()+RAND()+RAND()+RAND()+RAND()+RAND()+RAND()+RAND())-6))-1)+Real_MC_30Y!Z$58)</x:f>
        <x:v>8569382.471922843</x:v>
      </x:c>
      <x:c r="AA177" s="50" t="n">
        <x:f>MAX(0,Z177*(1+EXP((LN(1+Real_MC_30Y!$J$11)-0.5*Real_MC_30Y!$J$12^2)+Real_MC_30Y!$J$12*((RAND()+RAND()+RAND()+RAND()+RAND()+RAND()+RAND()+RAND()+RAND()+RAND()+RAND()+RAND())-6))-1)+Real_MC_30Y!AA$58)</x:f>
        <x:v>9040815.757141707</x:v>
      </x:c>
      <x:c r="AB177" s="50" t="n">
        <x:f>MAX(0,AA177*(1+EXP((LN(1+Real_MC_30Y!$J$11)-0.5*Real_MC_30Y!$J$12^2)+Real_MC_30Y!$J$12*((RAND()+RAND()+RAND()+RAND()+RAND()+RAND()+RAND()+RAND()+RAND()+RAND()+RAND()+RAND())-6))-1)+Real_MC_30Y!AB$58)</x:f>
        <x:v>10473714.294352682</x:v>
      </x:c>
      <x:c r="AC177" s="50" t="n">
        <x:f>MAX(0,AB177*(1+EXP((LN(1+Real_MC_30Y!$J$11)-0.5*Real_MC_30Y!$J$12^2)+Real_MC_30Y!$J$12*((RAND()+RAND()+RAND()+RAND()+RAND()+RAND()+RAND()+RAND()+RAND()+RAND()+RAND()+RAND())-6))-1)+Real_MC_30Y!AC$58)</x:f>
        <x:v>12571409.254051378</x:v>
      </x:c>
      <x:c r="AD177" s="50" t="n">
        <x:f>MAX(0,AC177*(1+EXP((LN(1+Real_MC_30Y!$J$11)-0.5*Real_MC_30Y!$J$12^2)+Real_MC_30Y!$J$12*((RAND()+RAND()+RAND()+RAND()+RAND()+RAND()+RAND()+RAND()+RAND()+RAND()+RAND()+RAND())-6))-1)+Real_MC_30Y!AD$58)</x:f>
        <x:v>11522188.325910237</x:v>
      </x:c>
      <x:c r="AE177" s="50" t="n">
        <x:f>MAX(0,AD177*(1+EXP((LN(1+Real_MC_30Y!$J$11)-0.5*Real_MC_30Y!$J$12^2)+Real_MC_30Y!$J$12*((RAND()+RAND()+RAND()+RAND()+RAND()+RAND()+RAND()+RAND()+RAND()+RAND()+RAND()+RAND())-6))-1)+Real_MC_30Y!AE$58)</x:f>
        <x:v>9320231.39436662</x:v>
      </x:c>
      <x:c r="AF177" s="50" t="n">
        <x:f>MAX(0,AE177*(1+EXP((LN(1+Real_MC_30Y!$J$11)-0.5*Real_MC_30Y!$J$12^2)+Real_MC_30Y!$J$12*((RAND()+RAND()+RAND()+RAND()+RAND()+RAND()+RAND()+RAND()+RAND()+RAND()+RAND()+RAND())-6))-1)+Real_MC_30Y!AF$58)</x:f>
        <x:v>11355400.932191933</x:v>
      </x:c>
    </x:row>
    <x:row r="178">
      <x:c r="A178">
        <x:v>174</x:v>
      </x:c>
      <x:c r="B178" s="50" t="n">
        <x:f>MAX(0,Liquidity_30Y!$C$14+Real_MC_30Y!B$57-Real_MC_30Y!B$56)</x:f>
        <x:v>1029031.25</x:v>
      </x:c>
      <x:c r="C178" s="50" t="n">
        <x:f>MAX(0,B178*(1+EXP((LN(1+Real_MC_30Y!$J$11)-0.5*Real_MC_30Y!$J$12^2)+Real_MC_30Y!$J$12*((RAND()+RAND()+RAND()+RAND()+RAND()+RAND()+RAND()+RAND()+RAND()+RAND()+RAND()+RAND())-6))-1)+Real_MC_30Y!C$58)</x:f>
        <x:v>993089.8091420542</x:v>
      </x:c>
      <x:c r="D178" s="50" t="n">
        <x:f>MAX(0,C178*(1+EXP((LN(1+Real_MC_30Y!$J$11)-0.5*Real_MC_30Y!$J$12^2)+Real_MC_30Y!$J$12*((RAND()+RAND()+RAND()+RAND()+RAND()+RAND()+RAND()+RAND()+RAND()+RAND()+RAND()+RAND())-6))-1)+Real_MC_30Y!D$58)</x:f>
        <x:v>1005200.5544747978</x:v>
      </x:c>
      <x:c r="E178" s="50" t="n">
        <x:f>MAX(0,D178*(1+EXP((LN(1+Real_MC_30Y!$J$11)-0.5*Real_MC_30Y!$J$12^2)+Real_MC_30Y!$J$12*((RAND()+RAND()+RAND()+RAND()+RAND()+RAND()+RAND()+RAND()+RAND()+RAND()+RAND()+RAND())-6))-1)+Real_MC_30Y!E$58)</x:f>
        <x:v>923342.3515391345</x:v>
      </x:c>
      <x:c r="F178" s="50" t="n">
        <x:f>MAX(0,E178*(1+EXP((LN(1+Real_MC_30Y!$J$11)-0.5*Real_MC_30Y!$J$12^2)+Real_MC_30Y!$J$12*((RAND()+RAND()+RAND()+RAND()+RAND()+RAND()+RAND()+RAND()+RAND()+RAND()+RAND()+RAND())-6))-1)+Real_MC_30Y!F$58)</x:f>
        <x:v>749061.4923059794</x:v>
      </x:c>
      <x:c r="G178" s="50" t="n">
        <x:f>MAX(0,F178*(1+EXP((LN(1+Real_MC_30Y!$J$11)-0.5*Real_MC_30Y!$J$12^2)+Real_MC_30Y!$J$12*((RAND()+RAND()+RAND()+RAND()+RAND()+RAND()+RAND()+RAND()+RAND()+RAND()+RAND()+RAND())-6))-1)+Real_MC_30Y!G$58)</x:f>
        <x:v>677292.7873387353</x:v>
      </x:c>
      <x:c r="H178" s="50" t="n">
        <x:f>MAX(0,G178*(1+EXP((LN(1+Real_MC_30Y!$J$11)-0.5*Real_MC_30Y!$J$12^2)+Real_MC_30Y!$J$12*((RAND()+RAND()+RAND()+RAND()+RAND()+RAND()+RAND()+RAND()+RAND()+RAND()+RAND()+RAND())-6))-1)+Real_MC_30Y!H$58)</x:f>
        <x:v>567053.3960007824</x:v>
      </x:c>
      <x:c r="I178" s="50" t="n">
        <x:f>MAX(0,H178*(1+EXP((LN(1+Real_MC_30Y!$J$11)-0.5*Real_MC_30Y!$J$12^2)+Real_MC_30Y!$J$12*((RAND()+RAND()+RAND()+RAND()+RAND()+RAND()+RAND()+RAND()+RAND()+RAND()+RAND()+RAND())-6))-1)+Real_MC_30Y!I$58)</x:f>
        <x:v>454571.7636147097</x:v>
      </x:c>
      <x:c r="J178" s="50" t="n">
        <x:f>MAX(0,I178*(1+EXP((LN(1+Real_MC_30Y!$J$11)-0.5*Real_MC_30Y!$J$12^2)+Real_MC_30Y!$J$12*((RAND()+RAND()+RAND()+RAND()+RAND()+RAND()+RAND()+RAND()+RAND()+RAND()+RAND()+RAND())-6))-1)+Real_MC_30Y!J$58)</x:f>
        <x:v>444177.13784491376</x:v>
      </x:c>
      <x:c r="K178" s="50" t="n">
        <x:f>MAX(0,J178*(1+EXP((LN(1+Real_MC_30Y!$J$11)-0.5*Real_MC_30Y!$J$12^2)+Real_MC_30Y!$J$12*((RAND()+RAND()+RAND()+RAND()+RAND()+RAND()+RAND()+RAND()+RAND()+RAND()+RAND()+RAND())-6))-1)+Real_MC_30Y!K$58)</x:f>
        <x:v>496754.0064031192</x:v>
      </x:c>
      <x:c r="L178" s="50" t="n">
        <x:f>MAX(0,K178*(1+EXP((LN(1+Real_MC_30Y!$J$11)-0.5*Real_MC_30Y!$J$12^2)+Real_MC_30Y!$J$12*((RAND()+RAND()+RAND()+RAND()+RAND()+RAND()+RAND()+RAND()+RAND()+RAND()+RAND()+RAND())-6))-1)+Real_MC_30Y!L$58)</x:f>
        <x:v>424983.6936595122</x:v>
      </x:c>
      <x:c r="M178" s="50" t="n">
        <x:f>MAX(0,L178*(1+EXP((LN(1+Real_MC_30Y!$J$11)-0.5*Real_MC_30Y!$J$12^2)+Real_MC_30Y!$J$12*((RAND()+RAND()+RAND()+RAND()+RAND()+RAND()+RAND()+RAND()+RAND()+RAND()+RAND()+RAND())-6))-1)+Real_MC_30Y!M$58)</x:f>
        <x:v>452463.4544862888</x:v>
      </x:c>
      <x:c r="N178" s="50" t="n">
        <x:f>MAX(0,M178*(1+EXP((LN(1+Real_MC_30Y!$J$11)-0.5*Real_MC_30Y!$J$12^2)+Real_MC_30Y!$J$12*((RAND()+RAND()+RAND()+RAND()+RAND()+RAND()+RAND()+RAND()+RAND()+RAND()+RAND()+RAND())-6))-1)+Real_MC_30Y!N$58)</x:f>
        <x:v>489724.5260695409</x:v>
      </x:c>
      <x:c r="O178" s="50" t="n">
        <x:f>MAX(0,N178*(1+EXP((LN(1+Real_MC_30Y!$J$11)-0.5*Real_MC_30Y!$J$12^2)+Real_MC_30Y!$J$12*((RAND()+RAND()+RAND()+RAND()+RAND()+RAND()+RAND()+RAND()+RAND()+RAND()+RAND()+RAND())-6))-1)+Real_MC_30Y!O$58)</x:f>
        <x:v>375685.79133370635</x:v>
      </x:c>
      <x:c r="P178" s="50" t="n">
        <x:f>MAX(0,O178*(1+EXP((LN(1+Real_MC_30Y!$J$11)-0.5*Real_MC_30Y!$J$12^2)+Real_MC_30Y!$J$12*((RAND()+RAND()+RAND()+RAND()+RAND()+RAND()+RAND()+RAND()+RAND()+RAND()+RAND()+RAND())-6))-1)+Real_MC_30Y!P$58)</x:f>
        <x:v>437015.8429834582</x:v>
      </x:c>
      <x:c r="Q178" s="50" t="n">
        <x:f>MAX(0,P178*(1+EXP((LN(1+Real_MC_30Y!$J$11)-0.5*Real_MC_30Y!$J$12^2)+Real_MC_30Y!$J$12*((RAND()+RAND()+RAND()+RAND()+RAND()+RAND()+RAND()+RAND()+RAND()+RAND()+RAND()+RAND())-6))-1)+Real_MC_30Y!Q$58)</x:f>
        <x:v>386332.7629350599</x:v>
      </x:c>
      <x:c r="R178" s="50" t="n">
        <x:f>MAX(0,Q178*(1+EXP((LN(1+Real_MC_30Y!$J$11)-0.5*Real_MC_30Y!$J$12^2)+Real_MC_30Y!$J$12*((RAND()+RAND()+RAND()+RAND()+RAND()+RAND()+RAND()+RAND()+RAND()+RAND()+RAND()+RAND())-6))-1)+Real_MC_30Y!R$58)</x:f>
        <x:v>466606.72410638374</x:v>
      </x:c>
      <x:c r="S178" s="50" t="n">
        <x:f>MAX(0,R178*(1+EXP((LN(1+Real_MC_30Y!$J$11)-0.5*Real_MC_30Y!$J$12^2)+Real_MC_30Y!$J$12*((RAND()+RAND()+RAND()+RAND()+RAND()+RAND()+RAND()+RAND()+RAND()+RAND()+RAND()+RAND())-6))-1)+Real_MC_30Y!S$58)</x:f>
        <x:v>446646.3783564088</x:v>
      </x:c>
      <x:c r="T178" s="50" t="n">
        <x:f>MAX(0,S178*(1+EXP((LN(1+Real_MC_30Y!$J$11)-0.5*Real_MC_30Y!$J$12^2)+Real_MC_30Y!$J$12*((RAND()+RAND()+RAND()+RAND()+RAND()+RAND()+RAND()+RAND()+RAND()+RAND()+RAND()+RAND())-6))-1)+Real_MC_30Y!T$58)</x:f>
        <x:v>482179.01275885536</x:v>
      </x:c>
      <x:c r="U178" s="50" t="n">
        <x:f>MAX(0,T178*(1+EXP((LN(1+Real_MC_30Y!$J$11)-0.5*Real_MC_30Y!$J$12^2)+Real_MC_30Y!$J$12*((RAND()+RAND()+RAND()+RAND()+RAND()+RAND()+RAND()+RAND()+RAND()+RAND()+RAND()+RAND())-6))-1)+Real_MC_30Y!U$58)</x:f>
        <x:v>675749.193309025</x:v>
      </x:c>
      <x:c r="V178" s="50" t="n">
        <x:f>MAX(0,U178*(1+EXP((LN(1+Real_MC_30Y!$J$11)-0.5*Real_MC_30Y!$J$12^2)+Real_MC_30Y!$J$12*((RAND()+RAND()+RAND()+RAND()+RAND()+RAND()+RAND()+RAND()+RAND()+RAND()+RAND()+RAND())-6))-1)+Real_MC_30Y!V$58)</x:f>
        <x:v>588487.5060776982</x:v>
      </x:c>
      <x:c r="W178" s="50" t="n">
        <x:f>MAX(0,V178*(1+EXP((LN(1+Real_MC_30Y!$J$11)-0.5*Real_MC_30Y!$J$12^2)+Real_MC_30Y!$J$12*((RAND()+RAND()+RAND()+RAND()+RAND()+RAND()+RAND()+RAND()+RAND()+RAND()+RAND()+RAND())-6))-1)+Real_MC_30Y!W$58)</x:f>
        <x:v>688435.9783255394</x:v>
      </x:c>
      <x:c r="X178" s="50" t="n">
        <x:f>MAX(0,W178*(1+EXP((LN(1+Real_MC_30Y!$J$11)-0.5*Real_MC_30Y!$J$12^2)+Real_MC_30Y!$J$12*((RAND()+RAND()+RAND()+RAND()+RAND()+RAND()+RAND()+RAND()+RAND()+RAND()+RAND()+RAND())-6))-1)+Real_MC_30Y!X$58)</x:f>
        <x:v>726322.1743860748</x:v>
      </x:c>
      <x:c r="Y178" s="50" t="n">
        <x:f>MAX(0,X178*(1+EXP((LN(1+Real_MC_30Y!$J$11)-0.5*Real_MC_30Y!$J$12^2)+Real_MC_30Y!$J$12*((RAND()+RAND()+RAND()+RAND()+RAND()+RAND()+RAND()+RAND()+RAND()+RAND()+RAND()+RAND())-6))-1)+Real_MC_30Y!Y$58)</x:f>
        <x:v>921179.1706225161</x:v>
      </x:c>
      <x:c r="Z178" s="50" t="n">
        <x:f>MAX(0,Y178*(1+EXP((LN(1+Real_MC_30Y!$J$11)-0.5*Real_MC_30Y!$J$12^2)+Real_MC_30Y!$J$12*((RAND()+RAND()+RAND()+RAND()+RAND()+RAND()+RAND()+RAND()+RAND()+RAND()+RAND()+RAND())-6))-1)+Real_MC_30Y!Z$58)</x:f>
        <x:v>1202817.1871704108</x:v>
      </x:c>
      <x:c r="AA178" s="50" t="n">
        <x:f>MAX(0,Z178*(1+EXP((LN(1+Real_MC_30Y!$J$11)-0.5*Real_MC_30Y!$J$12^2)+Real_MC_30Y!$J$12*((RAND()+RAND()+RAND()+RAND()+RAND()+RAND()+RAND()+RAND()+RAND()+RAND()+RAND()+RAND())-6))-1)+Real_MC_30Y!AA$58)</x:f>
        <x:v>1382145.0908656307</x:v>
      </x:c>
      <x:c r="AB178" s="50" t="n">
        <x:f>MAX(0,AA178*(1+EXP((LN(1+Real_MC_30Y!$J$11)-0.5*Real_MC_30Y!$J$12^2)+Real_MC_30Y!$J$12*((RAND()+RAND()+RAND()+RAND()+RAND()+RAND()+RAND()+RAND()+RAND()+RAND()+RAND()+RAND())-6))-1)+Real_MC_30Y!AB$58)</x:f>
        <x:v>1330470.8627843459</x:v>
      </x:c>
      <x:c r="AC178" s="50" t="n">
        <x:f>MAX(0,AB178*(1+EXP((LN(1+Real_MC_30Y!$J$11)-0.5*Real_MC_30Y!$J$12^2)+Real_MC_30Y!$J$12*((RAND()+RAND()+RAND()+RAND()+RAND()+RAND()+RAND()+RAND()+RAND()+RAND()+RAND()+RAND())-6))-1)+Real_MC_30Y!AC$58)</x:f>
        <x:v>1497405.1304817297</x:v>
      </x:c>
      <x:c r="AD178" s="50" t="n">
        <x:f>MAX(0,AC178*(1+EXP((LN(1+Real_MC_30Y!$J$11)-0.5*Real_MC_30Y!$J$12^2)+Real_MC_30Y!$J$12*((RAND()+RAND()+RAND()+RAND()+RAND()+RAND()+RAND()+RAND()+RAND()+RAND()+RAND()+RAND())-6))-1)+Real_MC_30Y!AD$58)</x:f>
        <x:v>1473724.3650015239</x:v>
      </x:c>
      <x:c r="AE178" s="50" t="n">
        <x:f>MAX(0,AD178*(1+EXP((LN(1+Real_MC_30Y!$J$11)-0.5*Real_MC_30Y!$J$12^2)+Real_MC_30Y!$J$12*((RAND()+RAND()+RAND()+RAND()+RAND()+RAND()+RAND()+RAND()+RAND()+RAND()+RAND()+RAND())-6))-1)+Real_MC_30Y!AE$58)</x:f>
        <x:v>1668217.4127689463</x:v>
      </x:c>
      <x:c r="AF178" s="50" t="n">
        <x:f>MAX(0,AE178*(1+EXP((LN(1+Real_MC_30Y!$J$11)-0.5*Real_MC_30Y!$J$12^2)+Real_MC_30Y!$J$12*((RAND()+RAND()+RAND()+RAND()+RAND()+RAND()+RAND()+RAND()+RAND()+RAND()+RAND()+RAND())-6))-1)+Real_MC_30Y!AF$58)</x:f>
        <x:v>2186094.438815575</x:v>
      </x:c>
    </x:row>
    <x:row r="179">
      <x:c r="A179">
        <x:v>175</x:v>
      </x:c>
      <x:c r="B179" s="50" t="n">
        <x:f>MAX(0,Liquidity_30Y!$C$14+Real_MC_30Y!B$57-Real_MC_30Y!B$56)</x:f>
        <x:v>1029031.25</x:v>
      </x:c>
      <x:c r="C179" s="50" t="n">
        <x:f>MAX(0,B179*(1+EXP((LN(1+Real_MC_30Y!$J$11)-0.5*Real_MC_30Y!$J$12^2)+Real_MC_30Y!$J$12*((RAND()+RAND()+RAND()+RAND()+RAND()+RAND()+RAND()+RAND()+RAND()+RAND()+RAND()+RAND())-6))-1)+Real_MC_30Y!C$58)</x:f>
        <x:v>1253367.3291319227</x:v>
      </x:c>
      <x:c r="D179" s="50" t="n">
        <x:f>MAX(0,C179*(1+EXP((LN(1+Real_MC_30Y!$J$11)-0.5*Real_MC_30Y!$J$12^2)+Real_MC_30Y!$J$12*((RAND()+RAND()+RAND()+RAND()+RAND()+RAND()+RAND()+RAND()+RAND()+RAND()+RAND()+RAND())-6))-1)+Real_MC_30Y!D$58)</x:f>
        <x:v>1129308.9233252504</x:v>
      </x:c>
      <x:c r="E179" s="50" t="n">
        <x:f>MAX(0,D179*(1+EXP((LN(1+Real_MC_30Y!$J$11)-0.5*Real_MC_30Y!$J$12^2)+Real_MC_30Y!$J$12*((RAND()+RAND()+RAND()+RAND()+RAND()+RAND()+RAND()+RAND()+RAND()+RAND()+RAND()+RAND())-6))-1)+Real_MC_30Y!E$58)</x:f>
        <x:v>1249761.2878063398</x:v>
      </x:c>
      <x:c r="F179" s="50" t="n">
        <x:f>MAX(0,E179*(1+EXP((LN(1+Real_MC_30Y!$J$11)-0.5*Real_MC_30Y!$J$12^2)+Real_MC_30Y!$J$12*((RAND()+RAND()+RAND()+RAND()+RAND()+RAND()+RAND()+RAND()+RAND()+RAND()+RAND()+RAND())-6))-1)+Real_MC_30Y!F$58)</x:f>
        <x:v>1058320.3174474821</x:v>
      </x:c>
      <x:c r="G179" s="50" t="n">
        <x:f>MAX(0,F179*(1+EXP((LN(1+Real_MC_30Y!$J$11)-0.5*Real_MC_30Y!$J$12^2)+Real_MC_30Y!$J$12*((RAND()+RAND()+RAND()+RAND()+RAND()+RAND()+RAND()+RAND()+RAND()+RAND()+RAND()+RAND())-6))-1)+Real_MC_30Y!G$58)</x:f>
        <x:v>1007084.4066955927</x:v>
      </x:c>
      <x:c r="H179" s="50" t="n">
        <x:f>MAX(0,G179*(1+EXP((LN(1+Real_MC_30Y!$J$11)-0.5*Real_MC_30Y!$J$12^2)+Real_MC_30Y!$J$12*((RAND()+RAND()+RAND()+RAND()+RAND()+RAND()+RAND()+RAND()+RAND()+RAND()+RAND()+RAND())-6))-1)+Real_MC_30Y!H$58)</x:f>
        <x:v>1112384.1417109706</x:v>
      </x:c>
      <x:c r="I179" s="50" t="n">
        <x:f>MAX(0,H179*(1+EXP((LN(1+Real_MC_30Y!$J$11)-0.5*Real_MC_30Y!$J$12^2)+Real_MC_30Y!$J$12*((RAND()+RAND()+RAND()+RAND()+RAND()+RAND()+RAND()+RAND()+RAND()+RAND()+RAND()+RAND())-6))-1)+Real_MC_30Y!I$58)</x:f>
        <x:v>1214326.215470971</x:v>
      </x:c>
      <x:c r="J179" s="50" t="n">
        <x:f>MAX(0,I179*(1+EXP((LN(1+Real_MC_30Y!$J$11)-0.5*Real_MC_30Y!$J$12^2)+Real_MC_30Y!$J$12*((RAND()+RAND()+RAND()+RAND()+RAND()+RAND()+RAND()+RAND()+RAND()+RAND()+RAND()+RAND())-6))-1)+Real_MC_30Y!J$58)</x:f>
        <x:v>1318757.725637327</x:v>
      </x:c>
      <x:c r="K179" s="50" t="n">
        <x:f>MAX(0,J179*(1+EXP((LN(1+Real_MC_30Y!$J$11)-0.5*Real_MC_30Y!$J$12^2)+Real_MC_30Y!$J$12*((RAND()+RAND()+RAND()+RAND()+RAND()+RAND()+RAND()+RAND()+RAND()+RAND()+RAND()+RAND())-6))-1)+Real_MC_30Y!K$58)</x:f>
        <x:v>1195485.0220722507</x:v>
      </x:c>
      <x:c r="L179" s="50" t="n">
        <x:f>MAX(0,K179*(1+EXP((LN(1+Real_MC_30Y!$J$11)-0.5*Real_MC_30Y!$J$12^2)+Real_MC_30Y!$J$12*((RAND()+RAND()+RAND()+RAND()+RAND()+RAND()+RAND()+RAND()+RAND()+RAND()+RAND()+RAND())-6))-1)+Real_MC_30Y!L$58)</x:f>
        <x:v>1157803.1915128685</x:v>
      </x:c>
      <x:c r="M179" s="50" t="n">
        <x:f>MAX(0,L179*(1+EXP((LN(1+Real_MC_30Y!$J$11)-0.5*Real_MC_30Y!$J$12^2)+Real_MC_30Y!$J$12*((RAND()+RAND()+RAND()+RAND()+RAND()+RAND()+RAND()+RAND()+RAND()+RAND()+RAND()+RAND())-6))-1)+Real_MC_30Y!M$58)</x:f>
        <x:v>1324644.2603820364</x:v>
      </x:c>
      <x:c r="N179" s="50" t="n">
        <x:f>MAX(0,M179*(1+EXP((LN(1+Real_MC_30Y!$J$11)-0.5*Real_MC_30Y!$J$12^2)+Real_MC_30Y!$J$12*((RAND()+RAND()+RAND()+RAND()+RAND()+RAND()+RAND()+RAND()+RAND()+RAND()+RAND()+RAND())-6))-1)+Real_MC_30Y!N$58)</x:f>
        <x:v>1389916.3554010654</x:v>
      </x:c>
      <x:c r="O179" s="50" t="n">
        <x:f>MAX(0,N179*(1+EXP((LN(1+Real_MC_30Y!$J$11)-0.5*Real_MC_30Y!$J$12^2)+Real_MC_30Y!$J$12*((RAND()+RAND()+RAND()+RAND()+RAND()+RAND()+RAND()+RAND()+RAND()+RAND()+RAND()+RAND())-6))-1)+Real_MC_30Y!O$58)</x:f>
        <x:v>1540822.1455485504</x:v>
      </x:c>
      <x:c r="P179" s="50" t="n">
        <x:f>MAX(0,O179*(1+EXP((LN(1+Real_MC_30Y!$J$11)-0.5*Real_MC_30Y!$J$12^2)+Real_MC_30Y!$J$12*((RAND()+RAND()+RAND()+RAND()+RAND()+RAND()+RAND()+RAND()+RAND()+RAND()+RAND()+RAND())-6))-1)+Real_MC_30Y!P$58)</x:f>
        <x:v>1692290.8905291897</x:v>
      </x:c>
      <x:c r="Q179" s="50" t="n">
        <x:f>MAX(0,P179*(1+EXP((LN(1+Real_MC_30Y!$J$11)-0.5*Real_MC_30Y!$J$12^2)+Real_MC_30Y!$J$12*((RAND()+RAND()+RAND()+RAND()+RAND()+RAND()+RAND()+RAND()+RAND()+RAND()+RAND()+RAND())-6))-1)+Real_MC_30Y!Q$58)</x:f>
        <x:v>1445030.1822468168</x:v>
      </x:c>
      <x:c r="R179" s="50" t="n">
        <x:f>MAX(0,Q179*(1+EXP((LN(1+Real_MC_30Y!$J$11)-0.5*Real_MC_30Y!$J$12^2)+Real_MC_30Y!$J$12*((RAND()+RAND()+RAND()+RAND()+RAND()+RAND()+RAND()+RAND()+RAND()+RAND()+RAND()+RAND())-6))-1)+Real_MC_30Y!R$58)</x:f>
        <x:v>1912891.382730645</x:v>
      </x:c>
      <x:c r="S179" s="50" t="n">
        <x:f>MAX(0,R179*(1+EXP((LN(1+Real_MC_30Y!$J$11)-0.5*Real_MC_30Y!$J$12^2)+Real_MC_30Y!$J$12*((RAND()+RAND()+RAND()+RAND()+RAND()+RAND()+RAND()+RAND()+RAND()+RAND()+RAND()+RAND())-6))-1)+Real_MC_30Y!S$58)</x:f>
        <x:v>2826608.5687889154</x:v>
      </x:c>
      <x:c r="T179" s="50" t="n">
        <x:f>MAX(0,S179*(1+EXP((LN(1+Real_MC_30Y!$J$11)-0.5*Real_MC_30Y!$J$12^2)+Real_MC_30Y!$J$12*((RAND()+RAND()+RAND()+RAND()+RAND()+RAND()+RAND()+RAND()+RAND()+RAND()+RAND()+RAND())-6))-1)+Real_MC_30Y!T$58)</x:f>
        <x:v>2457656.763354315</x:v>
      </x:c>
      <x:c r="U179" s="50" t="n">
        <x:f>MAX(0,T179*(1+EXP((LN(1+Real_MC_30Y!$J$11)-0.5*Real_MC_30Y!$J$12^2)+Real_MC_30Y!$J$12*((RAND()+RAND()+RAND()+RAND()+RAND()+RAND()+RAND()+RAND()+RAND()+RAND()+RAND()+RAND())-6))-1)+Real_MC_30Y!U$58)</x:f>
        <x:v>2790871.312771373</x:v>
      </x:c>
      <x:c r="V179" s="50" t="n">
        <x:f>MAX(0,U179*(1+EXP((LN(1+Real_MC_30Y!$J$11)-0.5*Real_MC_30Y!$J$12^2)+Real_MC_30Y!$J$12*((RAND()+RAND()+RAND()+RAND()+RAND()+RAND()+RAND()+RAND()+RAND()+RAND()+RAND()+RAND())-6))-1)+Real_MC_30Y!V$58)</x:f>
        <x:v>2602209.565907308</x:v>
      </x:c>
      <x:c r="W179" s="50" t="n">
        <x:f>MAX(0,V179*(1+EXP((LN(1+Real_MC_30Y!$J$11)-0.5*Real_MC_30Y!$J$12^2)+Real_MC_30Y!$J$12*((RAND()+RAND()+RAND()+RAND()+RAND()+RAND()+RAND()+RAND()+RAND()+RAND()+RAND()+RAND())-6))-1)+Real_MC_30Y!W$58)</x:f>
        <x:v>2898703.880760299</x:v>
      </x:c>
      <x:c r="X179" s="50" t="n">
        <x:f>MAX(0,W179*(1+EXP((LN(1+Real_MC_30Y!$J$11)-0.5*Real_MC_30Y!$J$12^2)+Real_MC_30Y!$J$12*((RAND()+RAND()+RAND()+RAND()+RAND()+RAND()+RAND()+RAND()+RAND()+RAND()+RAND()+RAND())-6))-1)+Real_MC_30Y!X$58)</x:f>
        <x:v>3759781.304313979</x:v>
      </x:c>
      <x:c r="Y179" s="50" t="n">
        <x:f>MAX(0,X179*(1+EXP((LN(1+Real_MC_30Y!$J$11)-0.5*Real_MC_30Y!$J$12^2)+Real_MC_30Y!$J$12*((RAND()+RAND()+RAND()+RAND()+RAND()+RAND()+RAND()+RAND()+RAND()+RAND()+RAND()+RAND())-6))-1)+Real_MC_30Y!Y$58)</x:f>
        <x:v>5095080.547062607</x:v>
      </x:c>
      <x:c r="Z179" s="50" t="n">
        <x:f>MAX(0,Y179*(1+EXP((LN(1+Real_MC_30Y!$J$11)-0.5*Real_MC_30Y!$J$12^2)+Real_MC_30Y!$J$12*((RAND()+RAND()+RAND()+RAND()+RAND()+RAND()+RAND()+RAND()+RAND()+RAND()+RAND()+RAND())-6))-1)+Real_MC_30Y!Z$58)</x:f>
        <x:v>7002162.749938911</x:v>
      </x:c>
      <x:c r="AA179" s="50" t="n">
        <x:f>MAX(0,Z179*(1+EXP((LN(1+Real_MC_30Y!$J$11)-0.5*Real_MC_30Y!$J$12^2)+Real_MC_30Y!$J$12*((RAND()+RAND()+RAND()+RAND()+RAND()+RAND()+RAND()+RAND()+RAND()+RAND()+RAND()+RAND())-6))-1)+Real_MC_30Y!AA$58)</x:f>
        <x:v>8379288.353693984</x:v>
      </x:c>
      <x:c r="AB179" s="50" t="n">
        <x:f>MAX(0,AA179*(1+EXP((LN(1+Real_MC_30Y!$J$11)-0.5*Real_MC_30Y!$J$12^2)+Real_MC_30Y!$J$12*((RAND()+RAND()+RAND()+RAND()+RAND()+RAND()+RAND()+RAND()+RAND()+RAND()+RAND()+RAND())-6))-1)+Real_MC_30Y!AB$58)</x:f>
        <x:v>8871605.493937427</x:v>
      </x:c>
      <x:c r="AC179" s="50" t="n">
        <x:f>MAX(0,AB179*(1+EXP((LN(1+Real_MC_30Y!$J$11)-0.5*Real_MC_30Y!$J$12^2)+Real_MC_30Y!$J$12*((RAND()+RAND()+RAND()+RAND()+RAND()+RAND()+RAND()+RAND()+RAND()+RAND()+RAND()+RAND())-6))-1)+Real_MC_30Y!AC$58)</x:f>
        <x:v>8417285.726040637</x:v>
      </x:c>
      <x:c r="AD179" s="50" t="n">
        <x:f>MAX(0,AC179*(1+EXP((LN(1+Real_MC_30Y!$J$11)-0.5*Real_MC_30Y!$J$12^2)+Real_MC_30Y!$J$12*((RAND()+RAND()+RAND()+RAND()+RAND()+RAND()+RAND()+RAND()+RAND()+RAND()+RAND()+RAND())-6))-1)+Real_MC_30Y!AD$58)</x:f>
        <x:v>8857929.025340028</x:v>
      </x:c>
      <x:c r="AE179" s="50" t="n">
        <x:f>MAX(0,AD179*(1+EXP((LN(1+Real_MC_30Y!$J$11)-0.5*Real_MC_30Y!$J$12^2)+Real_MC_30Y!$J$12*((RAND()+RAND()+RAND()+RAND()+RAND()+RAND()+RAND()+RAND()+RAND()+RAND()+RAND()+RAND())-6))-1)+Real_MC_30Y!AE$58)</x:f>
        <x:v>10675728.128483912</x:v>
      </x:c>
      <x:c r="AF179" s="50" t="n">
        <x:f>MAX(0,AE179*(1+EXP((LN(1+Real_MC_30Y!$J$11)-0.5*Real_MC_30Y!$J$12^2)+Real_MC_30Y!$J$12*((RAND()+RAND()+RAND()+RAND()+RAND()+RAND()+RAND()+RAND()+RAND()+RAND()+RAND()+RAND())-6))-1)+Real_MC_30Y!AF$58)</x:f>
        <x:v>11104575.183264215</x:v>
      </x:c>
    </x:row>
    <x:row r="180">
      <x:c r="A180">
        <x:v>176</x:v>
      </x:c>
      <x:c r="B180" s="50" t="n">
        <x:f>MAX(0,Liquidity_30Y!$C$14+Real_MC_30Y!B$57-Real_MC_30Y!B$56)</x:f>
        <x:v>1029031.25</x:v>
      </x:c>
      <x:c r="C180" s="50" t="n">
        <x:f>MAX(0,B180*(1+EXP((LN(1+Real_MC_30Y!$J$11)-0.5*Real_MC_30Y!$J$12^2)+Real_MC_30Y!$J$12*((RAND()+RAND()+RAND()+RAND()+RAND()+RAND()+RAND()+RAND()+RAND()+RAND()+RAND()+RAND())-6))-1)+Real_MC_30Y!C$58)</x:f>
        <x:v>983576.2855009305</x:v>
      </x:c>
      <x:c r="D180" s="50" t="n">
        <x:f>MAX(0,C180*(1+EXP((LN(1+Real_MC_30Y!$J$11)-0.5*Real_MC_30Y!$J$12^2)+Real_MC_30Y!$J$12*((RAND()+RAND()+RAND()+RAND()+RAND()+RAND()+RAND()+RAND()+RAND()+RAND()+RAND()+RAND())-6))-1)+Real_MC_30Y!D$58)</x:f>
        <x:v>996956.5857756056</x:v>
      </x:c>
      <x:c r="E180" s="50" t="n">
        <x:f>MAX(0,D180*(1+EXP((LN(1+Real_MC_30Y!$J$11)-0.5*Real_MC_30Y!$J$12^2)+Real_MC_30Y!$J$12*((RAND()+RAND()+RAND()+RAND()+RAND()+RAND()+RAND()+RAND()+RAND()+RAND()+RAND()+RAND())-6))-1)+Real_MC_30Y!E$58)</x:f>
        <x:v>913391.9384042578</x:v>
      </x:c>
      <x:c r="F180" s="50" t="n">
        <x:f>MAX(0,E180*(1+EXP((LN(1+Real_MC_30Y!$J$11)-0.5*Real_MC_30Y!$J$12^2)+Real_MC_30Y!$J$12*((RAND()+RAND()+RAND()+RAND()+RAND()+RAND()+RAND()+RAND()+RAND()+RAND()+RAND()+RAND())-6))-1)+Real_MC_30Y!F$58)</x:f>
        <x:v>698797.2525838234</x:v>
      </x:c>
      <x:c r="G180" s="50" t="n">
        <x:f>MAX(0,F180*(1+EXP((LN(1+Real_MC_30Y!$J$11)-0.5*Real_MC_30Y!$J$12^2)+Real_MC_30Y!$J$12*((RAND()+RAND()+RAND()+RAND()+RAND()+RAND()+RAND()+RAND()+RAND()+RAND()+RAND()+RAND())-6))-1)+Real_MC_30Y!G$58)</x:f>
        <x:v>643023.7094699937</x:v>
      </x:c>
      <x:c r="H180" s="50" t="n">
        <x:f>MAX(0,G180*(1+EXP((LN(1+Real_MC_30Y!$J$11)-0.5*Real_MC_30Y!$J$12^2)+Real_MC_30Y!$J$12*((RAND()+RAND()+RAND()+RAND()+RAND()+RAND()+RAND()+RAND()+RAND()+RAND()+RAND()+RAND())-6))-1)+Real_MC_30Y!H$58)</x:f>
        <x:v>739067.9792793948</x:v>
      </x:c>
      <x:c r="I180" s="50" t="n">
        <x:f>MAX(0,H180*(1+EXP((LN(1+Real_MC_30Y!$J$11)-0.5*Real_MC_30Y!$J$12^2)+Real_MC_30Y!$J$12*((RAND()+RAND()+RAND()+RAND()+RAND()+RAND()+RAND()+RAND()+RAND()+RAND()+RAND()+RAND())-6))-1)+Real_MC_30Y!I$58)</x:f>
        <x:v>787059.5372982137</x:v>
      </x:c>
      <x:c r="J180" s="50" t="n">
        <x:f>MAX(0,I180*(1+EXP((LN(1+Real_MC_30Y!$J$11)-0.5*Real_MC_30Y!$J$12^2)+Real_MC_30Y!$J$12*((RAND()+RAND()+RAND()+RAND()+RAND()+RAND()+RAND()+RAND()+RAND()+RAND()+RAND()+RAND())-6))-1)+Real_MC_30Y!J$58)</x:f>
        <x:v>994415.3811897566</x:v>
      </x:c>
      <x:c r="K180" s="50" t="n">
        <x:f>MAX(0,J180*(1+EXP((LN(1+Real_MC_30Y!$J$11)-0.5*Real_MC_30Y!$J$12^2)+Real_MC_30Y!$J$12*((RAND()+RAND()+RAND()+RAND()+RAND()+RAND()+RAND()+RAND()+RAND()+RAND()+RAND()+RAND())-6))-1)+Real_MC_30Y!K$58)</x:f>
        <x:v>1097740.5035194391</x:v>
      </x:c>
      <x:c r="L180" s="50" t="n">
        <x:f>MAX(0,K180*(1+EXP((LN(1+Real_MC_30Y!$J$11)-0.5*Real_MC_30Y!$J$12^2)+Real_MC_30Y!$J$12*((RAND()+RAND()+RAND()+RAND()+RAND()+RAND()+RAND()+RAND()+RAND()+RAND()+RAND()+RAND())-6))-1)+Real_MC_30Y!L$58)</x:f>
        <x:v>894074.0978618492</x:v>
      </x:c>
      <x:c r="M180" s="50" t="n">
        <x:f>MAX(0,L180*(1+EXP((LN(1+Real_MC_30Y!$J$11)-0.5*Real_MC_30Y!$J$12^2)+Real_MC_30Y!$J$12*((RAND()+RAND()+RAND()+RAND()+RAND()+RAND()+RAND()+RAND()+RAND()+RAND()+RAND()+RAND())-6))-1)+Real_MC_30Y!M$58)</x:f>
        <x:v>846354.4854808891</x:v>
      </x:c>
      <x:c r="N180" s="50" t="n">
        <x:f>MAX(0,M180*(1+EXP((LN(1+Real_MC_30Y!$J$11)-0.5*Real_MC_30Y!$J$12^2)+Real_MC_30Y!$J$12*((RAND()+RAND()+RAND()+RAND()+RAND()+RAND()+RAND()+RAND()+RAND()+RAND()+RAND()+RAND())-6))-1)+Real_MC_30Y!N$58)</x:f>
        <x:v>1017538.0732462113</x:v>
      </x:c>
      <x:c r="O180" s="50" t="n">
        <x:f>MAX(0,N180*(1+EXP((LN(1+Real_MC_30Y!$J$11)-0.5*Real_MC_30Y!$J$12^2)+Real_MC_30Y!$J$12*((RAND()+RAND()+RAND()+RAND()+RAND()+RAND()+RAND()+RAND()+RAND()+RAND()+RAND()+RAND())-6))-1)+Real_MC_30Y!O$58)</x:f>
        <x:v>1029158.73910538</x:v>
      </x:c>
      <x:c r="P180" s="50" t="n">
        <x:f>MAX(0,O180*(1+EXP((LN(1+Real_MC_30Y!$J$11)-0.5*Real_MC_30Y!$J$12^2)+Real_MC_30Y!$J$12*((RAND()+RAND()+RAND()+RAND()+RAND()+RAND()+RAND()+RAND()+RAND()+RAND()+RAND()+RAND())-6))-1)+Real_MC_30Y!P$58)</x:f>
        <x:v>1148884.3660446694</x:v>
      </x:c>
      <x:c r="Q180" s="50" t="n">
        <x:f>MAX(0,P180*(1+EXP((LN(1+Real_MC_30Y!$J$11)-0.5*Real_MC_30Y!$J$12^2)+Real_MC_30Y!$J$12*((RAND()+RAND()+RAND()+RAND()+RAND()+RAND()+RAND()+RAND()+RAND()+RAND()+RAND()+RAND())-6))-1)+Real_MC_30Y!Q$58)</x:f>
        <x:v>1254383.1079809186</x:v>
      </x:c>
      <x:c r="R180" s="50" t="n">
        <x:f>MAX(0,Q180*(1+EXP((LN(1+Real_MC_30Y!$J$11)-0.5*Real_MC_30Y!$J$12^2)+Real_MC_30Y!$J$12*((RAND()+RAND()+RAND()+RAND()+RAND()+RAND()+RAND()+RAND()+RAND()+RAND()+RAND()+RAND())-6))-1)+Real_MC_30Y!R$58)</x:f>
        <x:v>1014190.0387420286</x:v>
      </x:c>
      <x:c r="S180" s="50" t="n">
        <x:f>MAX(0,R180*(1+EXP((LN(1+Real_MC_30Y!$J$11)-0.5*Real_MC_30Y!$J$12^2)+Real_MC_30Y!$J$12*((RAND()+RAND()+RAND()+RAND()+RAND()+RAND()+RAND()+RAND()+RAND()+RAND()+RAND()+RAND())-6))-1)+Real_MC_30Y!S$58)</x:f>
        <x:v>1092821.5231052113</x:v>
      </x:c>
      <x:c r="T180" s="50" t="n">
        <x:f>MAX(0,S180*(1+EXP((LN(1+Real_MC_30Y!$J$11)-0.5*Real_MC_30Y!$J$12^2)+Real_MC_30Y!$J$12*((RAND()+RAND()+RAND()+RAND()+RAND()+RAND()+RAND()+RAND()+RAND()+RAND()+RAND()+RAND())-6))-1)+Real_MC_30Y!T$58)</x:f>
        <x:v>1482449.6262197942</x:v>
      </x:c>
      <x:c r="U180" s="50" t="n">
        <x:f>MAX(0,T180*(1+EXP((LN(1+Real_MC_30Y!$J$11)-0.5*Real_MC_30Y!$J$12^2)+Real_MC_30Y!$J$12*((RAND()+RAND()+RAND()+RAND()+RAND()+RAND()+RAND()+RAND()+RAND()+RAND()+RAND()+RAND())-6))-1)+Real_MC_30Y!U$58)</x:f>
        <x:v>1842869.4139709815</x:v>
      </x:c>
      <x:c r="V180" s="50" t="n">
        <x:f>MAX(0,U180*(1+EXP((LN(1+Real_MC_30Y!$J$11)-0.5*Real_MC_30Y!$J$12^2)+Real_MC_30Y!$J$12*((RAND()+RAND()+RAND()+RAND()+RAND()+RAND()+RAND()+RAND()+RAND()+RAND()+RAND()+RAND())-6))-1)+Real_MC_30Y!V$58)</x:f>
        <x:v>2053812.1241827926</x:v>
      </x:c>
      <x:c r="W180" s="50" t="n">
        <x:f>MAX(0,V180*(1+EXP((LN(1+Real_MC_30Y!$J$11)-0.5*Real_MC_30Y!$J$12^2)+Real_MC_30Y!$J$12*((RAND()+RAND()+RAND()+RAND()+RAND()+RAND()+RAND()+RAND()+RAND()+RAND()+RAND()+RAND())-6))-1)+Real_MC_30Y!W$58)</x:f>
        <x:v>2094881.2235338152</x:v>
      </x:c>
      <x:c r="X180" s="50" t="n">
        <x:f>MAX(0,W180*(1+EXP((LN(1+Real_MC_30Y!$J$11)-0.5*Real_MC_30Y!$J$12^2)+Real_MC_30Y!$J$12*((RAND()+RAND()+RAND()+RAND()+RAND()+RAND()+RAND()+RAND()+RAND()+RAND()+RAND()+RAND())-6))-1)+Real_MC_30Y!X$58)</x:f>
        <x:v>2137006.066688343</x:v>
      </x:c>
      <x:c r="Y180" s="50" t="n">
        <x:f>MAX(0,X180*(1+EXP((LN(1+Real_MC_30Y!$J$11)-0.5*Real_MC_30Y!$J$12^2)+Real_MC_30Y!$J$12*((RAND()+RAND()+RAND()+RAND()+RAND()+RAND()+RAND()+RAND()+RAND()+RAND()+RAND()+RAND())-6))-1)+Real_MC_30Y!Y$58)</x:f>
        <x:v>2088501.412881054</x:v>
      </x:c>
      <x:c r="Z180" s="50" t="n">
        <x:f>MAX(0,Y180*(1+EXP((LN(1+Real_MC_30Y!$J$11)-0.5*Real_MC_30Y!$J$12^2)+Real_MC_30Y!$J$12*((RAND()+RAND()+RAND()+RAND()+RAND()+RAND()+RAND()+RAND()+RAND()+RAND()+RAND()+RAND())-6))-1)+Real_MC_30Y!Z$58)</x:f>
        <x:v>2185324.9431089824</x:v>
      </x:c>
      <x:c r="AA180" s="50" t="n">
        <x:f>MAX(0,Z180*(1+EXP((LN(1+Real_MC_30Y!$J$11)-0.5*Real_MC_30Y!$J$12^2)+Real_MC_30Y!$J$12*((RAND()+RAND()+RAND()+RAND()+RAND()+RAND()+RAND()+RAND()+RAND()+RAND()+RAND()+RAND())-6))-1)+Real_MC_30Y!AA$58)</x:f>
        <x:v>2824563.243546465</x:v>
      </x:c>
      <x:c r="AB180" s="50" t="n">
        <x:f>MAX(0,AA180*(1+EXP((LN(1+Real_MC_30Y!$J$11)-0.5*Real_MC_30Y!$J$12^2)+Real_MC_30Y!$J$12*((RAND()+RAND()+RAND()+RAND()+RAND()+RAND()+RAND()+RAND()+RAND()+RAND()+RAND()+RAND())-6))-1)+Real_MC_30Y!AB$58)</x:f>
        <x:v>3041849.060024606</x:v>
      </x:c>
      <x:c r="AC180" s="50" t="n">
        <x:f>MAX(0,AB180*(1+EXP((LN(1+Real_MC_30Y!$J$11)-0.5*Real_MC_30Y!$J$12^2)+Real_MC_30Y!$J$12*((RAND()+RAND()+RAND()+RAND()+RAND()+RAND()+RAND()+RAND()+RAND()+RAND()+RAND()+RAND())-6))-1)+Real_MC_30Y!AC$58)</x:f>
        <x:v>3201127.5155429924</x:v>
      </x:c>
      <x:c r="AD180" s="50" t="n">
        <x:f>MAX(0,AC180*(1+EXP((LN(1+Real_MC_30Y!$J$11)-0.5*Real_MC_30Y!$J$12^2)+Real_MC_30Y!$J$12*((RAND()+RAND()+RAND()+RAND()+RAND()+RAND()+RAND()+RAND()+RAND()+RAND()+RAND()+RAND())-6))-1)+Real_MC_30Y!AD$58)</x:f>
        <x:v>3655027.80127257</x:v>
      </x:c>
      <x:c r="AE180" s="50" t="n">
        <x:f>MAX(0,AD180*(1+EXP((LN(1+Real_MC_30Y!$J$11)-0.5*Real_MC_30Y!$J$12^2)+Real_MC_30Y!$J$12*((RAND()+RAND()+RAND()+RAND()+RAND()+RAND()+RAND()+RAND()+RAND()+RAND()+RAND()+RAND())-6))-1)+Real_MC_30Y!AE$58)</x:f>
        <x:v>4839363.975003197</x:v>
      </x:c>
      <x:c r="AF180" s="50" t="n">
        <x:f>MAX(0,AE180*(1+EXP((LN(1+Real_MC_30Y!$J$11)-0.5*Real_MC_30Y!$J$12^2)+Real_MC_30Y!$J$12*((RAND()+RAND()+RAND()+RAND()+RAND()+RAND()+RAND()+RAND()+RAND()+RAND()+RAND()+RAND())-6))-1)+Real_MC_30Y!AF$58)</x:f>
        <x:v>6240214.042910837</x:v>
      </x:c>
    </x:row>
    <x:row r="181">
      <x:c r="A181">
        <x:v>177</x:v>
      </x:c>
      <x:c r="B181" s="50" t="n">
        <x:f>MAX(0,Liquidity_30Y!$C$14+Real_MC_30Y!B$57-Real_MC_30Y!B$56)</x:f>
        <x:v>1029031.25</x:v>
      </x:c>
      <x:c r="C181" s="50" t="n">
        <x:f>MAX(0,B181*(1+EXP((LN(1+Real_MC_30Y!$J$11)-0.5*Real_MC_30Y!$J$12^2)+Real_MC_30Y!$J$12*((RAND()+RAND()+RAND()+RAND()+RAND()+RAND()+RAND()+RAND()+RAND()+RAND()+RAND()+RAND())-6))-1)+Real_MC_30Y!C$58)</x:f>
        <x:v>1209082.11255984</x:v>
      </x:c>
      <x:c r="D181" s="50" t="n">
        <x:f>MAX(0,C181*(1+EXP((LN(1+Real_MC_30Y!$J$11)-0.5*Real_MC_30Y!$J$12^2)+Real_MC_30Y!$J$12*((RAND()+RAND()+RAND()+RAND()+RAND()+RAND()+RAND()+RAND()+RAND()+RAND()+RAND()+RAND())-6))-1)+Real_MC_30Y!D$58)</x:f>
        <x:v>1169577.0527993434</x:v>
      </x:c>
      <x:c r="E181" s="50" t="n">
        <x:f>MAX(0,D181*(1+EXP((LN(1+Real_MC_30Y!$J$11)-0.5*Real_MC_30Y!$J$12^2)+Real_MC_30Y!$J$12*((RAND()+RAND()+RAND()+RAND()+RAND()+RAND()+RAND()+RAND()+RAND()+RAND()+RAND()+RAND())-6))-1)+Real_MC_30Y!E$58)</x:f>
        <x:v>1875428.520543641</x:v>
      </x:c>
      <x:c r="F181" s="50" t="n">
        <x:f>MAX(0,E181*(1+EXP((LN(1+Real_MC_30Y!$J$11)-0.5*Real_MC_30Y!$J$12^2)+Real_MC_30Y!$J$12*((RAND()+RAND()+RAND()+RAND()+RAND()+RAND()+RAND()+RAND()+RAND()+RAND()+RAND()+RAND())-6))-1)+Real_MC_30Y!F$58)</x:f>
        <x:v>2250887.882947234</x:v>
      </x:c>
      <x:c r="G181" s="50" t="n">
        <x:f>MAX(0,F181*(1+EXP((LN(1+Real_MC_30Y!$J$11)-0.5*Real_MC_30Y!$J$12^2)+Real_MC_30Y!$J$12*((RAND()+RAND()+RAND()+RAND()+RAND()+RAND()+RAND()+RAND()+RAND()+RAND()+RAND()+RAND())-6))-1)+Real_MC_30Y!G$58)</x:f>
        <x:v>2668613.311616569</x:v>
      </x:c>
      <x:c r="H181" s="50" t="n">
        <x:f>MAX(0,G181*(1+EXP((LN(1+Real_MC_30Y!$J$11)-0.5*Real_MC_30Y!$J$12^2)+Real_MC_30Y!$J$12*((RAND()+RAND()+RAND()+RAND()+RAND()+RAND()+RAND()+RAND()+RAND()+RAND()+RAND()+RAND())-6))-1)+Real_MC_30Y!H$58)</x:f>
        <x:v>2888588.200912336</x:v>
      </x:c>
      <x:c r="I181" s="50" t="n">
        <x:f>MAX(0,H181*(1+EXP((LN(1+Real_MC_30Y!$J$11)-0.5*Real_MC_30Y!$J$12^2)+Real_MC_30Y!$J$12*((RAND()+RAND()+RAND()+RAND()+RAND()+RAND()+RAND()+RAND()+RAND()+RAND()+RAND()+RAND())-6))-1)+Real_MC_30Y!I$58)</x:f>
        <x:v>3864485.4059613557</x:v>
      </x:c>
      <x:c r="J181" s="50" t="n">
        <x:f>MAX(0,I181*(1+EXP((LN(1+Real_MC_30Y!$J$11)-0.5*Real_MC_30Y!$J$12^2)+Real_MC_30Y!$J$12*((RAND()+RAND()+RAND()+RAND()+RAND()+RAND()+RAND()+RAND()+RAND()+RAND()+RAND()+RAND())-6))-1)+Real_MC_30Y!J$58)</x:f>
        <x:v>5522751.842881118</x:v>
      </x:c>
      <x:c r="K181" s="50" t="n">
        <x:f>MAX(0,J181*(1+EXP((LN(1+Real_MC_30Y!$J$11)-0.5*Real_MC_30Y!$J$12^2)+Real_MC_30Y!$J$12*((RAND()+RAND()+RAND()+RAND()+RAND()+RAND()+RAND()+RAND()+RAND()+RAND()+RAND()+RAND())-6))-1)+Real_MC_30Y!K$58)</x:f>
        <x:v>5284876.445068632</x:v>
      </x:c>
      <x:c r="L181" s="50" t="n">
        <x:f>MAX(0,K181*(1+EXP((LN(1+Real_MC_30Y!$J$11)-0.5*Real_MC_30Y!$J$12^2)+Real_MC_30Y!$J$12*((RAND()+RAND()+RAND()+RAND()+RAND()+RAND()+RAND()+RAND()+RAND()+RAND()+RAND()+RAND())-6))-1)+Real_MC_30Y!L$58)</x:f>
        <x:v>6375496.164612206</x:v>
      </x:c>
      <x:c r="M181" s="50" t="n">
        <x:f>MAX(0,L181*(1+EXP((LN(1+Real_MC_30Y!$J$11)-0.5*Real_MC_30Y!$J$12^2)+Real_MC_30Y!$J$12*((RAND()+RAND()+RAND()+RAND()+RAND()+RAND()+RAND()+RAND()+RAND()+RAND()+RAND()+RAND())-6))-1)+Real_MC_30Y!M$58)</x:f>
        <x:v>7106234.2030422855</x:v>
      </x:c>
      <x:c r="N181" s="50" t="n">
        <x:f>MAX(0,M181*(1+EXP((LN(1+Real_MC_30Y!$J$11)-0.5*Real_MC_30Y!$J$12^2)+Real_MC_30Y!$J$12*((RAND()+RAND()+RAND()+RAND()+RAND()+RAND()+RAND()+RAND()+RAND()+RAND()+RAND()+RAND())-6))-1)+Real_MC_30Y!N$58)</x:f>
        <x:v>6608867.898203439</x:v>
      </x:c>
      <x:c r="O181" s="50" t="n">
        <x:f>MAX(0,N181*(1+EXP((LN(1+Real_MC_30Y!$J$11)-0.5*Real_MC_30Y!$J$12^2)+Real_MC_30Y!$J$12*((RAND()+RAND()+RAND()+RAND()+RAND()+RAND()+RAND()+RAND()+RAND()+RAND()+RAND()+RAND())-6))-1)+Real_MC_30Y!O$58)</x:f>
        <x:v>6808784.466141976</x:v>
      </x:c>
      <x:c r="P181" s="50" t="n">
        <x:f>MAX(0,O181*(1+EXP((LN(1+Real_MC_30Y!$J$11)-0.5*Real_MC_30Y!$J$12^2)+Real_MC_30Y!$J$12*((RAND()+RAND()+RAND()+RAND()+RAND()+RAND()+RAND()+RAND()+RAND()+RAND()+RAND()+RAND())-6))-1)+Real_MC_30Y!P$58)</x:f>
        <x:v>7100196.835744481</x:v>
      </x:c>
      <x:c r="Q181" s="50" t="n">
        <x:f>MAX(0,P181*(1+EXP((LN(1+Real_MC_30Y!$J$11)-0.5*Real_MC_30Y!$J$12^2)+Real_MC_30Y!$J$12*((RAND()+RAND()+RAND()+RAND()+RAND()+RAND()+RAND()+RAND()+RAND()+RAND()+RAND()+RAND())-6))-1)+Real_MC_30Y!Q$58)</x:f>
        <x:v>6514687.701854278</x:v>
      </x:c>
      <x:c r="R181" s="50" t="n">
        <x:f>MAX(0,Q181*(1+EXP((LN(1+Real_MC_30Y!$J$11)-0.5*Real_MC_30Y!$J$12^2)+Real_MC_30Y!$J$12*((RAND()+RAND()+RAND()+RAND()+RAND()+RAND()+RAND()+RAND()+RAND()+RAND()+RAND()+RAND())-6))-1)+Real_MC_30Y!R$58)</x:f>
        <x:v>5892540.817179526</x:v>
      </x:c>
      <x:c r="S181" s="50" t="n">
        <x:f>MAX(0,R181*(1+EXP((LN(1+Real_MC_30Y!$J$11)-0.5*Real_MC_30Y!$J$12^2)+Real_MC_30Y!$J$12*((RAND()+RAND()+RAND()+RAND()+RAND()+RAND()+RAND()+RAND()+RAND()+RAND()+RAND()+RAND())-6))-1)+Real_MC_30Y!S$58)</x:f>
        <x:v>6214998.764889689</x:v>
      </x:c>
      <x:c r="T181" s="50" t="n">
        <x:f>MAX(0,S181*(1+EXP((LN(1+Real_MC_30Y!$J$11)-0.5*Real_MC_30Y!$J$12^2)+Real_MC_30Y!$J$12*((RAND()+RAND()+RAND()+RAND()+RAND()+RAND()+RAND()+RAND()+RAND()+RAND()+RAND()+RAND())-6))-1)+Real_MC_30Y!T$58)</x:f>
        <x:v>6068044.325474979</x:v>
      </x:c>
      <x:c r="U181" s="50" t="n">
        <x:f>MAX(0,T181*(1+EXP((LN(1+Real_MC_30Y!$J$11)-0.5*Real_MC_30Y!$J$12^2)+Real_MC_30Y!$J$12*((RAND()+RAND()+RAND()+RAND()+RAND()+RAND()+RAND()+RAND()+RAND()+RAND()+RAND()+RAND())-6))-1)+Real_MC_30Y!U$58)</x:f>
        <x:v>7388832.450087392</x:v>
      </x:c>
      <x:c r="V181" s="50" t="n">
        <x:f>MAX(0,U181*(1+EXP((LN(1+Real_MC_30Y!$J$11)-0.5*Real_MC_30Y!$J$12^2)+Real_MC_30Y!$J$12*((RAND()+RAND()+RAND()+RAND()+RAND()+RAND()+RAND()+RAND()+RAND()+RAND()+RAND()+RAND())-6))-1)+Real_MC_30Y!V$58)</x:f>
        <x:v>6452965.508199029</x:v>
      </x:c>
      <x:c r="W181" s="50" t="n">
        <x:f>MAX(0,V181*(1+EXP((LN(1+Real_MC_30Y!$J$11)-0.5*Real_MC_30Y!$J$12^2)+Real_MC_30Y!$J$12*((RAND()+RAND()+RAND()+RAND()+RAND()+RAND()+RAND()+RAND()+RAND()+RAND()+RAND()+RAND())-6))-1)+Real_MC_30Y!W$58)</x:f>
        <x:v>6511331.478971182</x:v>
      </x:c>
      <x:c r="X181" s="50" t="n">
        <x:f>MAX(0,W181*(1+EXP((LN(1+Real_MC_30Y!$J$11)-0.5*Real_MC_30Y!$J$12^2)+Real_MC_30Y!$J$12*((RAND()+RAND()+RAND()+RAND()+RAND()+RAND()+RAND()+RAND()+RAND()+RAND()+RAND()+RAND())-6))-1)+Real_MC_30Y!X$58)</x:f>
        <x:v>7429126.178469942</x:v>
      </x:c>
      <x:c r="Y181" s="50" t="n">
        <x:f>MAX(0,X181*(1+EXP((LN(1+Real_MC_30Y!$J$11)-0.5*Real_MC_30Y!$J$12^2)+Real_MC_30Y!$J$12*((RAND()+RAND()+RAND()+RAND()+RAND()+RAND()+RAND()+RAND()+RAND()+RAND()+RAND()+RAND())-6))-1)+Real_MC_30Y!Y$58)</x:f>
        <x:v>6126607.070890614</x:v>
      </x:c>
      <x:c r="Z181" s="50" t="n">
        <x:f>MAX(0,Y181*(1+EXP((LN(1+Real_MC_30Y!$J$11)-0.5*Real_MC_30Y!$J$12^2)+Real_MC_30Y!$J$12*((RAND()+RAND()+RAND()+RAND()+RAND()+RAND()+RAND()+RAND()+RAND()+RAND()+RAND()+RAND())-6))-1)+Real_MC_30Y!Z$58)</x:f>
        <x:v>6800071.965808733</x:v>
      </x:c>
      <x:c r="AA181" s="50" t="n">
        <x:f>MAX(0,Z181*(1+EXP((LN(1+Real_MC_30Y!$J$11)-0.5*Real_MC_30Y!$J$12^2)+Real_MC_30Y!$J$12*((RAND()+RAND()+RAND()+RAND()+RAND()+RAND()+RAND()+RAND()+RAND()+RAND()+RAND()+RAND())-6))-1)+Real_MC_30Y!AA$58)</x:f>
        <x:v>6691817.942781221</x:v>
      </x:c>
      <x:c r="AB181" s="50" t="n">
        <x:f>MAX(0,AA181*(1+EXP((LN(1+Real_MC_30Y!$J$11)-0.5*Real_MC_30Y!$J$12^2)+Real_MC_30Y!$J$12*((RAND()+RAND()+RAND()+RAND()+RAND()+RAND()+RAND()+RAND()+RAND()+RAND()+RAND()+RAND())-6))-1)+Real_MC_30Y!AB$58)</x:f>
        <x:v>7632339.406197464</x:v>
      </x:c>
      <x:c r="AC181" s="50" t="n">
        <x:f>MAX(0,AB181*(1+EXP((LN(1+Real_MC_30Y!$J$11)-0.5*Real_MC_30Y!$J$12^2)+Real_MC_30Y!$J$12*((RAND()+RAND()+RAND()+RAND()+RAND()+RAND()+RAND()+RAND()+RAND()+RAND()+RAND()+RAND())-6))-1)+Real_MC_30Y!AC$58)</x:f>
        <x:v>6907928.142543997</x:v>
      </x:c>
      <x:c r="AD181" s="50" t="n">
        <x:f>MAX(0,AC181*(1+EXP((LN(1+Real_MC_30Y!$J$11)-0.5*Real_MC_30Y!$J$12^2)+Real_MC_30Y!$J$12*((RAND()+RAND()+RAND()+RAND()+RAND()+RAND()+RAND()+RAND()+RAND()+RAND()+RAND()+RAND())-6))-1)+Real_MC_30Y!AD$58)</x:f>
        <x:v>5603237.36001244</x:v>
      </x:c>
      <x:c r="AE181" s="50" t="n">
        <x:f>MAX(0,AD181*(1+EXP((LN(1+Real_MC_30Y!$J$11)-0.5*Real_MC_30Y!$J$12^2)+Real_MC_30Y!$J$12*((RAND()+RAND()+RAND()+RAND()+RAND()+RAND()+RAND()+RAND()+RAND()+RAND()+RAND()+RAND())-6))-1)+Real_MC_30Y!AE$58)</x:f>
        <x:v>6369075.720022394</x:v>
      </x:c>
      <x:c r="AF181" s="50" t="n">
        <x:f>MAX(0,AE181*(1+EXP((LN(1+Real_MC_30Y!$J$11)-0.5*Real_MC_30Y!$J$12^2)+Real_MC_30Y!$J$12*((RAND()+RAND()+RAND()+RAND()+RAND()+RAND()+RAND()+RAND()+RAND()+RAND()+RAND()+RAND())-6))-1)+Real_MC_30Y!AF$58)</x:f>
        <x:v>7461539.717327026</x:v>
      </x:c>
    </x:row>
    <x:row r="182">
      <x:c r="A182">
        <x:v>178</x:v>
      </x:c>
      <x:c r="B182" s="50" t="n">
        <x:f>MAX(0,Liquidity_30Y!$C$14+Real_MC_30Y!B$57-Real_MC_30Y!B$56)</x:f>
        <x:v>1029031.25</x:v>
      </x:c>
      <x:c r="C182" s="50" t="n">
        <x:f>MAX(0,B182*(1+EXP((LN(1+Real_MC_30Y!$J$11)-0.5*Real_MC_30Y!$J$12^2)+Real_MC_30Y!$J$12*((RAND()+RAND()+RAND()+RAND()+RAND()+RAND()+RAND()+RAND()+RAND()+RAND()+RAND()+RAND())-6))-1)+Real_MC_30Y!C$58)</x:f>
        <x:v>913698.8446550245</x:v>
      </x:c>
      <x:c r="D182" s="50" t="n">
        <x:f>MAX(0,C182*(1+EXP((LN(1+Real_MC_30Y!$J$11)-0.5*Real_MC_30Y!$J$12^2)+Real_MC_30Y!$J$12*((RAND()+RAND()+RAND()+RAND()+RAND()+RAND()+RAND()+RAND()+RAND()+RAND()+RAND()+RAND())-6))-1)+Real_MC_30Y!D$58)</x:f>
        <x:v>838037.0166436245</x:v>
      </x:c>
      <x:c r="E182" s="50" t="n">
        <x:f>MAX(0,D182*(1+EXP((LN(1+Real_MC_30Y!$J$11)-0.5*Real_MC_30Y!$J$12^2)+Real_MC_30Y!$J$12*((RAND()+RAND()+RAND()+RAND()+RAND()+RAND()+RAND()+RAND()+RAND()+RAND()+RAND()+RAND())-6))-1)+Real_MC_30Y!E$58)</x:f>
        <x:v>845896.6413714264</x:v>
      </x:c>
      <x:c r="F182" s="50" t="n">
        <x:f>MAX(0,E182*(1+EXP((LN(1+Real_MC_30Y!$J$11)-0.5*Real_MC_30Y!$J$12^2)+Real_MC_30Y!$J$12*((RAND()+RAND()+RAND()+RAND()+RAND()+RAND()+RAND()+RAND()+RAND()+RAND()+RAND()+RAND())-6))-1)+Real_MC_30Y!F$58)</x:f>
        <x:v>818700.8010022684</x:v>
      </x:c>
      <x:c r="G182" s="50" t="n">
        <x:f>MAX(0,F182*(1+EXP((LN(1+Real_MC_30Y!$J$11)-0.5*Real_MC_30Y!$J$12^2)+Real_MC_30Y!$J$12*((RAND()+RAND()+RAND()+RAND()+RAND()+RAND()+RAND()+RAND()+RAND()+RAND()+RAND()+RAND())-6))-1)+Real_MC_30Y!G$58)</x:f>
        <x:v>1000360.4025588179</x:v>
      </x:c>
      <x:c r="H182" s="50" t="n">
        <x:f>MAX(0,G182*(1+EXP((LN(1+Real_MC_30Y!$J$11)-0.5*Real_MC_30Y!$J$12^2)+Real_MC_30Y!$J$12*((RAND()+RAND()+RAND()+RAND()+RAND()+RAND()+RAND()+RAND()+RAND()+RAND()+RAND()+RAND())-6))-1)+Real_MC_30Y!H$58)</x:f>
        <x:v>1062462.3143534383</x:v>
      </x:c>
      <x:c r="I182" s="50" t="n">
        <x:f>MAX(0,H182*(1+EXP((LN(1+Real_MC_30Y!$J$11)-0.5*Real_MC_30Y!$J$12^2)+Real_MC_30Y!$J$12*((RAND()+RAND()+RAND()+RAND()+RAND()+RAND()+RAND()+RAND()+RAND()+RAND()+RAND()+RAND())-6))-1)+Real_MC_30Y!I$58)</x:f>
        <x:v>1152047.6452121579</x:v>
      </x:c>
      <x:c r="J182" s="50" t="n">
        <x:f>MAX(0,I182*(1+EXP((LN(1+Real_MC_30Y!$J$11)-0.5*Real_MC_30Y!$J$12^2)+Real_MC_30Y!$J$12*((RAND()+RAND()+RAND()+RAND()+RAND()+RAND()+RAND()+RAND()+RAND()+RAND()+RAND()+RAND())-6))-1)+Real_MC_30Y!J$58)</x:f>
        <x:v>1193746.383128216</x:v>
      </x:c>
      <x:c r="K182" s="50" t="n">
        <x:f>MAX(0,J182*(1+EXP((LN(1+Real_MC_30Y!$J$11)-0.5*Real_MC_30Y!$J$12^2)+Real_MC_30Y!$J$12*((RAND()+RAND()+RAND()+RAND()+RAND()+RAND()+RAND()+RAND()+RAND()+RAND()+RAND()+RAND())-6))-1)+Real_MC_30Y!K$58)</x:f>
        <x:v>1083640.8580019528</x:v>
      </x:c>
      <x:c r="L182" s="50" t="n">
        <x:f>MAX(0,K182*(1+EXP((LN(1+Real_MC_30Y!$J$11)-0.5*Real_MC_30Y!$J$12^2)+Real_MC_30Y!$J$12*((RAND()+RAND()+RAND()+RAND()+RAND()+RAND()+RAND()+RAND()+RAND()+RAND()+RAND()+RAND())-6))-1)+Real_MC_30Y!L$58)</x:f>
        <x:v>1539409.2937234733</x:v>
      </x:c>
      <x:c r="M182" s="50" t="n">
        <x:f>MAX(0,L182*(1+EXP((LN(1+Real_MC_30Y!$J$11)-0.5*Real_MC_30Y!$J$12^2)+Real_MC_30Y!$J$12*((RAND()+RAND()+RAND()+RAND()+RAND()+RAND()+RAND()+RAND()+RAND()+RAND()+RAND()+RAND())-6))-1)+Real_MC_30Y!M$58)</x:f>
        <x:v>1845651.7958358931</x:v>
      </x:c>
      <x:c r="N182" s="50" t="n">
        <x:f>MAX(0,M182*(1+EXP((LN(1+Real_MC_30Y!$J$11)-0.5*Real_MC_30Y!$J$12^2)+Real_MC_30Y!$J$12*((RAND()+RAND()+RAND()+RAND()+RAND()+RAND()+RAND()+RAND()+RAND()+RAND()+RAND()+RAND())-6))-1)+Real_MC_30Y!N$58)</x:f>
        <x:v>2580465.6586368354</x:v>
      </x:c>
      <x:c r="O182" s="50" t="n">
        <x:f>MAX(0,N182*(1+EXP((LN(1+Real_MC_30Y!$J$11)-0.5*Real_MC_30Y!$J$12^2)+Real_MC_30Y!$J$12*((RAND()+RAND()+RAND()+RAND()+RAND()+RAND()+RAND()+RAND()+RAND()+RAND()+RAND()+RAND())-6))-1)+Real_MC_30Y!O$58)</x:f>
        <x:v>2967476.958360533</x:v>
      </x:c>
      <x:c r="P182" s="50" t="n">
        <x:f>MAX(0,O182*(1+EXP((LN(1+Real_MC_30Y!$J$11)-0.5*Real_MC_30Y!$J$12^2)+Real_MC_30Y!$J$12*((RAND()+RAND()+RAND()+RAND()+RAND()+RAND()+RAND()+RAND()+RAND()+RAND()+RAND()+RAND())-6))-1)+Real_MC_30Y!P$58)</x:f>
        <x:v>2883263.2623695363</x:v>
      </x:c>
      <x:c r="Q182" s="50" t="n">
        <x:f>MAX(0,P182*(1+EXP((LN(1+Real_MC_30Y!$J$11)-0.5*Real_MC_30Y!$J$12^2)+Real_MC_30Y!$J$12*((RAND()+RAND()+RAND()+RAND()+RAND()+RAND()+RAND()+RAND()+RAND()+RAND()+RAND()+RAND())-6))-1)+Real_MC_30Y!Q$58)</x:f>
        <x:v>4092350.3940018076</x:v>
      </x:c>
      <x:c r="R182" s="50" t="n">
        <x:f>MAX(0,Q182*(1+EXP((LN(1+Real_MC_30Y!$J$11)-0.5*Real_MC_30Y!$J$12^2)+Real_MC_30Y!$J$12*((RAND()+RAND()+RAND()+RAND()+RAND()+RAND()+RAND()+RAND()+RAND()+RAND()+RAND()+RAND())-6))-1)+Real_MC_30Y!R$58)</x:f>
        <x:v>4485318.949728112</x:v>
      </x:c>
      <x:c r="S182" s="50" t="n">
        <x:f>MAX(0,R182*(1+EXP((LN(1+Real_MC_30Y!$J$11)-0.5*Real_MC_30Y!$J$12^2)+Real_MC_30Y!$J$12*((RAND()+RAND()+RAND()+RAND()+RAND()+RAND()+RAND()+RAND()+RAND()+RAND()+RAND()+RAND())-6))-1)+Real_MC_30Y!S$58)</x:f>
        <x:v>5105261.761826302</x:v>
      </x:c>
      <x:c r="T182" s="50" t="n">
        <x:f>MAX(0,S182*(1+EXP((LN(1+Real_MC_30Y!$J$11)-0.5*Real_MC_30Y!$J$12^2)+Real_MC_30Y!$J$12*((RAND()+RAND()+RAND()+RAND()+RAND()+RAND()+RAND()+RAND()+RAND()+RAND()+RAND()+RAND())-6))-1)+Real_MC_30Y!T$58)</x:f>
        <x:v>7581955.385735293</x:v>
      </x:c>
      <x:c r="U182" s="50" t="n">
        <x:f>MAX(0,T182*(1+EXP((LN(1+Real_MC_30Y!$J$11)-0.5*Real_MC_30Y!$J$12^2)+Real_MC_30Y!$J$12*((RAND()+RAND()+RAND()+RAND()+RAND()+RAND()+RAND()+RAND()+RAND()+RAND()+RAND()+RAND())-6))-1)+Real_MC_30Y!U$58)</x:f>
        <x:v>9417969.94709538</x:v>
      </x:c>
      <x:c r="V182" s="50" t="n">
        <x:f>MAX(0,U182*(1+EXP((LN(1+Real_MC_30Y!$J$11)-0.5*Real_MC_30Y!$J$12^2)+Real_MC_30Y!$J$12*((RAND()+RAND()+RAND()+RAND()+RAND()+RAND()+RAND()+RAND()+RAND()+RAND()+RAND()+RAND())-6))-1)+Real_MC_30Y!V$58)</x:f>
        <x:v>9095343.64425446</x:v>
      </x:c>
      <x:c r="W182" s="50" t="n">
        <x:f>MAX(0,V182*(1+EXP((LN(1+Real_MC_30Y!$J$11)-0.5*Real_MC_30Y!$J$12^2)+Real_MC_30Y!$J$12*((RAND()+RAND()+RAND()+RAND()+RAND()+RAND()+RAND()+RAND()+RAND()+RAND()+RAND()+RAND())-6))-1)+Real_MC_30Y!W$58)</x:f>
        <x:v>9158293.865113085</x:v>
      </x:c>
      <x:c r="X182" s="50" t="n">
        <x:f>MAX(0,W182*(1+EXP((LN(1+Real_MC_30Y!$J$11)-0.5*Real_MC_30Y!$J$12^2)+Real_MC_30Y!$J$12*((RAND()+RAND()+RAND()+RAND()+RAND()+RAND()+RAND()+RAND()+RAND()+RAND()+RAND()+RAND())-6))-1)+Real_MC_30Y!X$58)</x:f>
        <x:v>10837008.446846776</x:v>
      </x:c>
      <x:c r="Y182" s="50" t="n">
        <x:f>MAX(0,X182*(1+EXP((LN(1+Real_MC_30Y!$J$11)-0.5*Real_MC_30Y!$J$12^2)+Real_MC_30Y!$J$12*((RAND()+RAND()+RAND()+RAND()+RAND()+RAND()+RAND()+RAND()+RAND()+RAND()+RAND()+RAND())-6))-1)+Real_MC_30Y!Y$58)</x:f>
        <x:v>8792502.79850515</x:v>
      </x:c>
      <x:c r="Z182" s="50" t="n">
        <x:f>MAX(0,Y182*(1+EXP((LN(1+Real_MC_30Y!$J$11)-0.5*Real_MC_30Y!$J$12^2)+Real_MC_30Y!$J$12*((RAND()+RAND()+RAND()+RAND()+RAND()+RAND()+RAND()+RAND()+RAND()+RAND()+RAND()+RAND())-6))-1)+Real_MC_30Y!Z$58)</x:f>
        <x:v>8151790.822820066</x:v>
      </x:c>
      <x:c r="AA182" s="50" t="n">
        <x:f>MAX(0,Z182*(1+EXP((LN(1+Real_MC_30Y!$J$11)-0.5*Real_MC_30Y!$J$12^2)+Real_MC_30Y!$J$12*((RAND()+RAND()+RAND()+RAND()+RAND()+RAND()+RAND()+RAND()+RAND()+RAND()+RAND()+RAND())-6))-1)+Real_MC_30Y!AA$58)</x:f>
        <x:v>10500792.113367934</x:v>
      </x:c>
      <x:c r="AB182" s="50" t="n">
        <x:f>MAX(0,AA182*(1+EXP((LN(1+Real_MC_30Y!$J$11)-0.5*Real_MC_30Y!$J$12^2)+Real_MC_30Y!$J$12*((RAND()+RAND()+RAND()+RAND()+RAND()+RAND()+RAND()+RAND()+RAND()+RAND()+RAND()+RAND())-6))-1)+Real_MC_30Y!AB$58)</x:f>
        <x:v>9139068.074480385</x:v>
      </x:c>
      <x:c r="AC182" s="50" t="n">
        <x:f>MAX(0,AB182*(1+EXP((LN(1+Real_MC_30Y!$J$11)-0.5*Real_MC_30Y!$J$12^2)+Real_MC_30Y!$J$12*((RAND()+RAND()+RAND()+RAND()+RAND()+RAND()+RAND()+RAND()+RAND()+RAND()+RAND()+RAND())-6))-1)+Real_MC_30Y!AC$58)</x:f>
        <x:v>8275451.957848727</x:v>
      </x:c>
      <x:c r="AD182" s="50" t="n">
        <x:f>MAX(0,AC182*(1+EXP((LN(1+Real_MC_30Y!$J$11)-0.5*Real_MC_30Y!$J$12^2)+Real_MC_30Y!$J$12*((RAND()+RAND()+RAND()+RAND()+RAND()+RAND()+RAND()+RAND()+RAND()+RAND()+RAND()+RAND())-6))-1)+Real_MC_30Y!AD$58)</x:f>
        <x:v>7342063.030496521</x:v>
      </x:c>
      <x:c r="AE182" s="50" t="n">
        <x:f>MAX(0,AD182*(1+EXP((LN(1+Real_MC_30Y!$J$11)-0.5*Real_MC_30Y!$J$12^2)+Real_MC_30Y!$J$12*((RAND()+RAND()+RAND()+RAND()+RAND()+RAND()+RAND()+RAND()+RAND()+RAND()+RAND()+RAND())-6))-1)+Real_MC_30Y!AE$58)</x:f>
        <x:v>6448662.148635636</x:v>
      </x:c>
      <x:c r="AF182" s="50" t="n">
        <x:f>MAX(0,AE182*(1+EXP((LN(1+Real_MC_30Y!$J$11)-0.5*Real_MC_30Y!$J$12^2)+Real_MC_30Y!$J$12*((RAND()+RAND()+RAND()+RAND()+RAND()+RAND()+RAND()+RAND()+RAND()+RAND()+RAND()+RAND())-6))-1)+Real_MC_30Y!AF$58)</x:f>
        <x:v>6244591.522568121</x:v>
      </x:c>
    </x:row>
    <x:row r="183">
      <x:c r="A183">
        <x:v>179</x:v>
      </x:c>
      <x:c r="B183" s="50" t="n">
        <x:f>MAX(0,Liquidity_30Y!$C$14+Real_MC_30Y!B$57-Real_MC_30Y!B$56)</x:f>
        <x:v>1029031.25</x:v>
      </x:c>
      <x:c r="C183" s="50" t="n">
        <x:f>MAX(0,B183*(1+EXP((LN(1+Real_MC_30Y!$J$11)-0.5*Real_MC_30Y!$J$12^2)+Real_MC_30Y!$J$12*((RAND()+RAND()+RAND()+RAND()+RAND()+RAND()+RAND()+RAND()+RAND()+RAND()+RAND()+RAND())-6))-1)+Real_MC_30Y!C$58)</x:f>
        <x:v>1183479.1392693627</x:v>
      </x:c>
      <x:c r="D183" s="50" t="n">
        <x:f>MAX(0,C183*(1+EXP((LN(1+Real_MC_30Y!$J$11)-0.5*Real_MC_30Y!$J$12^2)+Real_MC_30Y!$J$12*((RAND()+RAND()+RAND()+RAND()+RAND()+RAND()+RAND()+RAND()+RAND()+RAND()+RAND()+RAND())-6))-1)+Real_MC_30Y!D$58)</x:f>
        <x:v>1159241.2370558165</x:v>
      </x:c>
      <x:c r="E183" s="50" t="n">
        <x:f>MAX(0,D183*(1+EXP((LN(1+Real_MC_30Y!$J$11)-0.5*Real_MC_30Y!$J$12^2)+Real_MC_30Y!$J$12*((RAND()+RAND()+RAND()+RAND()+RAND()+RAND()+RAND()+RAND()+RAND()+RAND()+RAND()+RAND())-6))-1)+Real_MC_30Y!E$58)</x:f>
        <x:v>1435995.0458808418</x:v>
      </x:c>
      <x:c r="F183" s="50" t="n">
        <x:f>MAX(0,E183*(1+EXP((LN(1+Real_MC_30Y!$J$11)-0.5*Real_MC_30Y!$J$12^2)+Real_MC_30Y!$J$12*((RAND()+RAND()+RAND()+RAND()+RAND()+RAND()+RAND()+RAND()+RAND()+RAND()+RAND()+RAND())-6))-1)+Real_MC_30Y!F$58)</x:f>
        <x:v>1624343.6857708434</x:v>
      </x:c>
      <x:c r="G183" s="50" t="n">
        <x:f>MAX(0,F183*(1+EXP((LN(1+Real_MC_30Y!$J$11)-0.5*Real_MC_30Y!$J$12^2)+Real_MC_30Y!$J$12*((RAND()+RAND()+RAND()+RAND()+RAND()+RAND()+RAND()+RAND()+RAND()+RAND()+RAND()+RAND())-6))-1)+Real_MC_30Y!G$58)</x:f>
        <x:v>1686265.5837662567</x:v>
      </x:c>
      <x:c r="H183" s="50" t="n">
        <x:f>MAX(0,G183*(1+EXP((LN(1+Real_MC_30Y!$J$11)-0.5*Real_MC_30Y!$J$12^2)+Real_MC_30Y!$J$12*((RAND()+RAND()+RAND()+RAND()+RAND()+RAND()+RAND()+RAND()+RAND()+RAND()+RAND()+RAND())-6))-1)+Real_MC_30Y!H$58)</x:f>
        <x:v>1593511.297341862</x:v>
      </x:c>
      <x:c r="I183" s="50" t="n">
        <x:f>MAX(0,H183*(1+EXP((LN(1+Real_MC_30Y!$J$11)-0.5*Real_MC_30Y!$J$12^2)+Real_MC_30Y!$J$12*((RAND()+RAND()+RAND()+RAND()+RAND()+RAND()+RAND()+RAND()+RAND()+RAND()+RAND()+RAND())-6))-1)+Real_MC_30Y!I$58)</x:f>
        <x:v>1811536.766030047</x:v>
      </x:c>
      <x:c r="J183" s="50" t="n">
        <x:f>MAX(0,I183*(1+EXP((LN(1+Real_MC_30Y!$J$11)-0.5*Real_MC_30Y!$J$12^2)+Real_MC_30Y!$J$12*((RAND()+RAND()+RAND()+RAND()+RAND()+RAND()+RAND()+RAND()+RAND()+RAND()+RAND()+RAND())-6))-1)+Real_MC_30Y!J$58)</x:f>
        <x:v>2244251.8733624234</x:v>
      </x:c>
      <x:c r="K183" s="50" t="n">
        <x:f>MAX(0,J183*(1+EXP((LN(1+Real_MC_30Y!$J$11)-0.5*Real_MC_30Y!$J$12^2)+Real_MC_30Y!$J$12*((RAND()+RAND()+RAND()+RAND()+RAND()+RAND()+RAND()+RAND()+RAND()+RAND()+RAND()+RAND())-6))-1)+Real_MC_30Y!K$58)</x:f>
        <x:v>2306851.5868995143</x:v>
      </x:c>
      <x:c r="L183" s="50" t="n">
        <x:f>MAX(0,K183*(1+EXP((LN(1+Real_MC_30Y!$J$11)-0.5*Real_MC_30Y!$J$12^2)+Real_MC_30Y!$J$12*((RAND()+RAND()+RAND()+RAND()+RAND()+RAND()+RAND()+RAND()+RAND()+RAND()+RAND()+RAND())-6))-1)+Real_MC_30Y!L$58)</x:f>
        <x:v>2778223.142073633</x:v>
      </x:c>
      <x:c r="M183" s="50" t="n">
        <x:f>MAX(0,L183*(1+EXP((LN(1+Real_MC_30Y!$J$11)-0.5*Real_MC_30Y!$J$12^2)+Real_MC_30Y!$J$12*((RAND()+RAND()+RAND()+RAND()+RAND()+RAND()+RAND()+RAND()+RAND()+RAND()+RAND()+RAND())-6))-1)+Real_MC_30Y!M$58)</x:f>
        <x:v>2582486.3884554985</x:v>
      </x:c>
      <x:c r="N183" s="50" t="n">
        <x:f>MAX(0,M183*(1+EXP((LN(1+Real_MC_30Y!$J$11)-0.5*Real_MC_30Y!$J$12^2)+Real_MC_30Y!$J$12*((RAND()+RAND()+RAND()+RAND()+RAND()+RAND()+RAND()+RAND()+RAND()+RAND()+RAND()+RAND())-6))-1)+Real_MC_30Y!N$58)</x:f>
        <x:v>3223374.670857266</x:v>
      </x:c>
      <x:c r="O183" s="50" t="n">
        <x:f>MAX(0,N183*(1+EXP((LN(1+Real_MC_30Y!$J$11)-0.5*Real_MC_30Y!$J$12^2)+Real_MC_30Y!$J$12*((RAND()+RAND()+RAND()+RAND()+RAND()+RAND()+RAND()+RAND()+RAND()+RAND()+RAND()+RAND())-6))-1)+Real_MC_30Y!O$58)</x:f>
        <x:v>4753486.142964494</x:v>
      </x:c>
      <x:c r="P183" s="50" t="n">
        <x:f>MAX(0,O183*(1+EXP((LN(1+Real_MC_30Y!$J$11)-0.5*Real_MC_30Y!$J$12^2)+Real_MC_30Y!$J$12*((RAND()+RAND()+RAND()+RAND()+RAND()+RAND()+RAND()+RAND()+RAND()+RAND()+RAND()+RAND())-6))-1)+Real_MC_30Y!P$58)</x:f>
        <x:v>5293361.578705226</x:v>
      </x:c>
      <x:c r="Q183" s="50" t="n">
        <x:f>MAX(0,P183*(1+EXP((LN(1+Real_MC_30Y!$J$11)-0.5*Real_MC_30Y!$J$12^2)+Real_MC_30Y!$J$12*((RAND()+RAND()+RAND()+RAND()+RAND()+RAND()+RAND()+RAND()+RAND()+RAND()+RAND()+RAND())-6))-1)+Real_MC_30Y!Q$58)</x:f>
        <x:v>5723634.0038222475</x:v>
      </x:c>
      <x:c r="R183" s="50" t="n">
        <x:f>MAX(0,Q183*(1+EXP((LN(1+Real_MC_30Y!$J$11)-0.5*Real_MC_30Y!$J$12^2)+Real_MC_30Y!$J$12*((RAND()+RAND()+RAND()+RAND()+RAND()+RAND()+RAND()+RAND()+RAND()+RAND()+RAND()+RAND())-6))-1)+Real_MC_30Y!R$58)</x:f>
        <x:v>5728690.246294374</x:v>
      </x:c>
      <x:c r="S183" s="50" t="n">
        <x:f>MAX(0,R183*(1+EXP((LN(1+Real_MC_30Y!$J$11)-0.5*Real_MC_30Y!$J$12^2)+Real_MC_30Y!$J$12*((RAND()+RAND()+RAND()+RAND()+RAND()+RAND()+RAND()+RAND()+RAND()+RAND()+RAND()+RAND())-6))-1)+Real_MC_30Y!S$58)</x:f>
        <x:v>5525890.477873161</x:v>
      </x:c>
      <x:c r="T183" s="50" t="n">
        <x:f>MAX(0,S183*(1+EXP((LN(1+Real_MC_30Y!$J$11)-0.5*Real_MC_30Y!$J$12^2)+Real_MC_30Y!$J$12*((RAND()+RAND()+RAND()+RAND()+RAND()+RAND()+RAND()+RAND()+RAND()+RAND()+RAND()+RAND())-6))-1)+Real_MC_30Y!T$58)</x:f>
        <x:v>6065146.3041023705</x:v>
      </x:c>
      <x:c r="U183" s="50" t="n">
        <x:f>MAX(0,T183*(1+EXP((LN(1+Real_MC_30Y!$J$11)-0.5*Real_MC_30Y!$J$12^2)+Real_MC_30Y!$J$12*((RAND()+RAND()+RAND()+RAND()+RAND()+RAND()+RAND()+RAND()+RAND()+RAND()+RAND()+RAND())-6))-1)+Real_MC_30Y!U$58)</x:f>
        <x:v>7721486.6098734</x:v>
      </x:c>
      <x:c r="V183" s="50" t="n">
        <x:f>MAX(0,U183*(1+EXP((LN(1+Real_MC_30Y!$J$11)-0.5*Real_MC_30Y!$J$12^2)+Real_MC_30Y!$J$12*((RAND()+RAND()+RAND()+RAND()+RAND()+RAND()+RAND()+RAND()+RAND()+RAND()+RAND()+RAND())-6))-1)+Real_MC_30Y!V$58)</x:f>
        <x:v>7470057.849193979</x:v>
      </x:c>
      <x:c r="W183" s="50" t="n">
        <x:f>MAX(0,V183*(1+EXP((LN(1+Real_MC_30Y!$J$11)-0.5*Real_MC_30Y!$J$12^2)+Real_MC_30Y!$J$12*((RAND()+RAND()+RAND()+RAND()+RAND()+RAND()+RAND()+RAND()+RAND()+RAND()+RAND()+RAND())-6))-1)+Real_MC_30Y!W$58)</x:f>
        <x:v>7410086.5731138615</x:v>
      </x:c>
      <x:c r="X183" s="50" t="n">
        <x:f>MAX(0,W183*(1+EXP((LN(1+Real_MC_30Y!$J$11)-0.5*Real_MC_30Y!$J$12^2)+Real_MC_30Y!$J$12*((RAND()+RAND()+RAND()+RAND()+RAND()+RAND()+RAND()+RAND()+RAND()+RAND()+RAND()+RAND())-6))-1)+Real_MC_30Y!X$58)</x:f>
        <x:v>6925906.806169967</x:v>
      </x:c>
      <x:c r="Y183" s="50" t="n">
        <x:f>MAX(0,X183*(1+EXP((LN(1+Real_MC_30Y!$J$11)-0.5*Real_MC_30Y!$J$12^2)+Real_MC_30Y!$J$12*((RAND()+RAND()+RAND()+RAND()+RAND()+RAND()+RAND()+RAND()+RAND()+RAND()+RAND()+RAND())-6))-1)+Real_MC_30Y!Y$58)</x:f>
        <x:v>8122109.764118993</x:v>
      </x:c>
      <x:c r="Z183" s="50" t="n">
        <x:f>MAX(0,Y183*(1+EXP((LN(1+Real_MC_30Y!$J$11)-0.5*Real_MC_30Y!$J$12^2)+Real_MC_30Y!$J$12*((RAND()+RAND()+RAND()+RAND()+RAND()+RAND()+RAND()+RAND()+RAND()+RAND()+RAND()+RAND())-6))-1)+Real_MC_30Y!Z$58)</x:f>
        <x:v>7598366.866550583</x:v>
      </x:c>
      <x:c r="AA183" s="50" t="n">
        <x:f>MAX(0,Z183*(1+EXP((LN(1+Real_MC_30Y!$J$11)-0.5*Real_MC_30Y!$J$12^2)+Real_MC_30Y!$J$12*((RAND()+RAND()+RAND()+RAND()+RAND()+RAND()+RAND()+RAND()+RAND()+RAND()+RAND()+RAND())-6))-1)+Real_MC_30Y!AA$58)</x:f>
        <x:v>8741155.03486579</x:v>
      </x:c>
      <x:c r="AB183" s="50" t="n">
        <x:f>MAX(0,AA183*(1+EXP((LN(1+Real_MC_30Y!$J$11)-0.5*Real_MC_30Y!$J$12^2)+Real_MC_30Y!$J$12*((RAND()+RAND()+RAND()+RAND()+RAND()+RAND()+RAND()+RAND()+RAND()+RAND()+RAND()+RAND())-6))-1)+Real_MC_30Y!AB$58)</x:f>
        <x:v>10131152.930602929</x:v>
      </x:c>
      <x:c r="AC183" s="50" t="n">
        <x:f>MAX(0,AB183*(1+EXP((LN(1+Real_MC_30Y!$J$11)-0.5*Real_MC_30Y!$J$12^2)+Real_MC_30Y!$J$12*((RAND()+RAND()+RAND()+RAND()+RAND()+RAND()+RAND()+RAND()+RAND()+RAND()+RAND()+RAND())-6))-1)+Real_MC_30Y!AC$58)</x:f>
        <x:v>9902223.192787966</x:v>
      </x:c>
      <x:c r="AD183" s="50" t="n">
        <x:f>MAX(0,AC183*(1+EXP((LN(1+Real_MC_30Y!$J$11)-0.5*Real_MC_30Y!$J$12^2)+Real_MC_30Y!$J$12*((RAND()+RAND()+RAND()+RAND()+RAND()+RAND()+RAND()+RAND()+RAND()+RAND()+RAND()+RAND())-6))-1)+Real_MC_30Y!AD$58)</x:f>
        <x:v>11784844.81846046</x:v>
      </x:c>
      <x:c r="AE183" s="50" t="n">
        <x:f>MAX(0,AD183*(1+EXP((LN(1+Real_MC_30Y!$J$11)-0.5*Real_MC_30Y!$J$12^2)+Real_MC_30Y!$J$12*((RAND()+RAND()+RAND()+RAND()+RAND()+RAND()+RAND()+RAND()+RAND()+RAND()+RAND()+RAND())-6))-1)+Real_MC_30Y!AE$58)</x:f>
        <x:v>10211887.09793776</x:v>
      </x:c>
      <x:c r="AF183" s="50" t="n">
        <x:f>MAX(0,AE183*(1+EXP((LN(1+Real_MC_30Y!$J$11)-0.5*Real_MC_30Y!$J$12^2)+Real_MC_30Y!$J$12*((RAND()+RAND()+RAND()+RAND()+RAND()+RAND()+RAND()+RAND()+RAND()+RAND()+RAND()+RAND())-6))-1)+Real_MC_30Y!AF$58)</x:f>
        <x:v>9215632.130622517</x:v>
      </x:c>
    </x:row>
    <x:row r="184">
      <x:c r="A184">
        <x:v>180</x:v>
      </x:c>
      <x:c r="B184" s="50" t="n">
        <x:f>MAX(0,Liquidity_30Y!$C$14+Real_MC_30Y!B$57-Real_MC_30Y!B$56)</x:f>
        <x:v>1029031.25</x:v>
      </x:c>
      <x:c r="C184" s="50" t="n">
        <x:f>MAX(0,B184*(1+EXP((LN(1+Real_MC_30Y!$J$11)-0.5*Real_MC_30Y!$J$12^2)+Real_MC_30Y!$J$12*((RAND()+RAND()+RAND()+RAND()+RAND()+RAND()+RAND()+RAND()+RAND()+RAND()+RAND()+RAND())-6))-1)+Real_MC_30Y!C$58)</x:f>
        <x:v>954063.2513261997</x:v>
      </x:c>
      <x:c r="D184" s="50" t="n">
        <x:f>MAX(0,C184*(1+EXP((LN(1+Real_MC_30Y!$J$11)-0.5*Real_MC_30Y!$J$12^2)+Real_MC_30Y!$J$12*((RAND()+RAND()+RAND()+RAND()+RAND()+RAND()+RAND()+RAND()+RAND()+RAND()+RAND()+RAND())-6))-1)+Real_MC_30Y!D$58)</x:f>
        <x:v>1235612.6774791603</x:v>
      </x:c>
      <x:c r="E184" s="50" t="n">
        <x:f>MAX(0,D184*(1+EXP((LN(1+Real_MC_30Y!$J$11)-0.5*Real_MC_30Y!$J$12^2)+Real_MC_30Y!$J$12*((RAND()+RAND()+RAND()+RAND()+RAND()+RAND()+RAND()+RAND()+RAND()+RAND()+RAND()+RAND())-6))-1)+Real_MC_30Y!E$58)</x:f>
        <x:v>1854951.033942849</x:v>
      </x:c>
      <x:c r="F184" s="50" t="n">
        <x:f>MAX(0,E184*(1+EXP((LN(1+Real_MC_30Y!$J$11)-0.5*Real_MC_30Y!$J$12^2)+Real_MC_30Y!$J$12*((RAND()+RAND()+RAND()+RAND()+RAND()+RAND()+RAND()+RAND()+RAND()+RAND()+RAND()+RAND())-6))-1)+Real_MC_30Y!F$58)</x:f>
        <x:v>1589691.3895141834</x:v>
      </x:c>
      <x:c r="G184" s="50" t="n">
        <x:f>MAX(0,F184*(1+EXP((LN(1+Real_MC_30Y!$J$11)-0.5*Real_MC_30Y!$J$12^2)+Real_MC_30Y!$J$12*((RAND()+RAND()+RAND()+RAND()+RAND()+RAND()+RAND()+RAND()+RAND()+RAND()+RAND()+RAND())-6))-1)+Real_MC_30Y!G$58)</x:f>
        <x:v>1361882.0883271308</x:v>
      </x:c>
      <x:c r="H184" s="50" t="n">
        <x:f>MAX(0,G184*(1+EXP((LN(1+Real_MC_30Y!$J$11)-0.5*Real_MC_30Y!$J$12^2)+Real_MC_30Y!$J$12*((RAND()+RAND()+RAND()+RAND()+RAND()+RAND()+RAND()+RAND()+RAND()+RAND()+RAND()+RAND())-6))-1)+Real_MC_30Y!H$58)</x:f>
        <x:v>1362176.067856342</x:v>
      </x:c>
      <x:c r="I184" s="50" t="n">
        <x:f>MAX(0,H184*(1+EXP((LN(1+Real_MC_30Y!$J$11)-0.5*Real_MC_30Y!$J$12^2)+Real_MC_30Y!$J$12*((RAND()+RAND()+RAND()+RAND()+RAND()+RAND()+RAND()+RAND()+RAND()+RAND()+RAND()+RAND())-6))-1)+Real_MC_30Y!I$58)</x:f>
        <x:v>1406215.0783047832</x:v>
      </x:c>
      <x:c r="J184" s="50" t="n">
        <x:f>MAX(0,I184*(1+EXP((LN(1+Real_MC_30Y!$J$11)-0.5*Real_MC_30Y!$J$12^2)+Real_MC_30Y!$J$12*((RAND()+RAND()+RAND()+RAND()+RAND()+RAND()+RAND()+RAND()+RAND()+RAND()+RAND()+RAND())-6))-1)+Real_MC_30Y!J$58)</x:f>
        <x:v>1622490.4845804633</x:v>
      </x:c>
      <x:c r="K184" s="50" t="n">
        <x:f>MAX(0,J184*(1+EXP((LN(1+Real_MC_30Y!$J$11)-0.5*Real_MC_30Y!$J$12^2)+Real_MC_30Y!$J$12*((RAND()+RAND()+RAND()+RAND()+RAND()+RAND()+RAND()+RAND()+RAND()+RAND()+RAND()+RAND())-6))-1)+Real_MC_30Y!K$58)</x:f>
        <x:v>1592818.359237531</x:v>
      </x:c>
      <x:c r="L184" s="50" t="n">
        <x:f>MAX(0,K184*(1+EXP((LN(1+Real_MC_30Y!$J$11)-0.5*Real_MC_30Y!$J$12^2)+Real_MC_30Y!$J$12*((RAND()+RAND()+RAND()+RAND()+RAND()+RAND()+RAND()+RAND()+RAND()+RAND()+RAND()+RAND())-6))-1)+Real_MC_30Y!L$58)</x:f>
        <x:v>1654579.4452833324</x:v>
      </x:c>
      <x:c r="M184" s="50" t="n">
        <x:f>MAX(0,L184*(1+EXP((LN(1+Real_MC_30Y!$J$11)-0.5*Real_MC_30Y!$J$12^2)+Real_MC_30Y!$J$12*((RAND()+RAND()+RAND()+RAND()+RAND()+RAND()+RAND()+RAND()+RAND()+RAND()+RAND()+RAND())-6))-1)+Real_MC_30Y!M$58)</x:f>
        <x:v>1975832.0528776268</x:v>
      </x:c>
      <x:c r="N184" s="50" t="n">
        <x:f>MAX(0,M184*(1+EXP((LN(1+Real_MC_30Y!$J$11)-0.5*Real_MC_30Y!$J$12^2)+Real_MC_30Y!$J$12*((RAND()+RAND()+RAND()+RAND()+RAND()+RAND()+RAND()+RAND()+RAND()+RAND()+RAND()+RAND())-6))-1)+Real_MC_30Y!N$58)</x:f>
        <x:v>2157373.549325766</x:v>
      </x:c>
      <x:c r="O184" s="50" t="n">
        <x:f>MAX(0,N184*(1+EXP((LN(1+Real_MC_30Y!$J$11)-0.5*Real_MC_30Y!$J$12^2)+Real_MC_30Y!$J$12*((RAND()+RAND()+RAND()+RAND()+RAND()+RAND()+RAND()+RAND()+RAND()+RAND()+RAND()+RAND())-6))-1)+Real_MC_30Y!O$58)</x:f>
        <x:v>1979275.3031603517</x:v>
      </x:c>
      <x:c r="P184" s="50" t="n">
        <x:f>MAX(0,O184*(1+EXP((LN(1+Real_MC_30Y!$J$11)-0.5*Real_MC_30Y!$J$12^2)+Real_MC_30Y!$J$12*((RAND()+RAND()+RAND()+RAND()+RAND()+RAND()+RAND()+RAND()+RAND()+RAND()+RAND()+RAND())-6))-1)+Real_MC_30Y!P$58)</x:f>
        <x:v>2488106.574399325</x:v>
      </x:c>
      <x:c r="Q184" s="50" t="n">
        <x:f>MAX(0,P184*(1+EXP((LN(1+Real_MC_30Y!$J$11)-0.5*Real_MC_30Y!$J$12^2)+Real_MC_30Y!$J$12*((RAND()+RAND()+RAND()+RAND()+RAND()+RAND()+RAND()+RAND()+RAND()+RAND()+RAND()+RAND())-6))-1)+Real_MC_30Y!Q$58)</x:f>
        <x:v>2721626.474832819</x:v>
      </x:c>
      <x:c r="R184" s="50" t="n">
        <x:f>MAX(0,Q184*(1+EXP((LN(1+Real_MC_30Y!$J$11)-0.5*Real_MC_30Y!$J$12^2)+Real_MC_30Y!$J$12*((RAND()+RAND()+RAND()+RAND()+RAND()+RAND()+RAND()+RAND()+RAND()+RAND()+RAND()+RAND())-6))-1)+Real_MC_30Y!R$58)</x:f>
        <x:v>2714230.4112710604</x:v>
      </x:c>
      <x:c r="S184" s="50" t="n">
        <x:f>MAX(0,R184*(1+EXP((LN(1+Real_MC_30Y!$J$11)-0.5*Real_MC_30Y!$J$12^2)+Real_MC_30Y!$J$12*((RAND()+RAND()+RAND()+RAND()+RAND()+RAND()+RAND()+RAND()+RAND()+RAND()+RAND()+RAND())-6))-1)+Real_MC_30Y!S$58)</x:f>
        <x:v>2876077.1392231435</x:v>
      </x:c>
      <x:c r="T184" s="50" t="n">
        <x:f>MAX(0,S184*(1+EXP((LN(1+Real_MC_30Y!$J$11)-0.5*Real_MC_30Y!$J$12^2)+Real_MC_30Y!$J$12*((RAND()+RAND()+RAND()+RAND()+RAND()+RAND()+RAND()+RAND()+RAND()+RAND()+RAND()+RAND())-6))-1)+Real_MC_30Y!T$58)</x:f>
        <x:v>2804872.9145865054</x:v>
      </x:c>
      <x:c r="U184" s="50" t="n">
        <x:f>MAX(0,T184*(1+EXP((LN(1+Real_MC_30Y!$J$11)-0.5*Real_MC_30Y!$J$12^2)+Real_MC_30Y!$J$12*((RAND()+RAND()+RAND()+RAND()+RAND()+RAND()+RAND()+RAND()+RAND()+RAND()+RAND()+RAND())-6))-1)+Real_MC_30Y!U$58)</x:f>
        <x:v>3202449.3721450195</x:v>
      </x:c>
      <x:c r="V184" s="50" t="n">
        <x:f>MAX(0,U184*(1+EXP((LN(1+Real_MC_30Y!$J$11)-0.5*Real_MC_30Y!$J$12^2)+Real_MC_30Y!$J$12*((RAND()+RAND()+RAND()+RAND()+RAND()+RAND()+RAND()+RAND()+RAND()+RAND()+RAND()+RAND())-6))-1)+Real_MC_30Y!V$58)</x:f>
        <x:v>3637645.9296074384</x:v>
      </x:c>
      <x:c r="W184" s="50" t="n">
        <x:f>MAX(0,V184*(1+EXP((LN(1+Real_MC_30Y!$J$11)-0.5*Real_MC_30Y!$J$12^2)+Real_MC_30Y!$J$12*((RAND()+RAND()+RAND()+RAND()+RAND()+RAND()+RAND()+RAND()+RAND()+RAND()+RAND()+RAND())-6))-1)+Real_MC_30Y!W$58)</x:f>
        <x:v>3044063.839858331</x:v>
      </x:c>
      <x:c r="X184" s="50" t="n">
        <x:f>MAX(0,W184*(1+EXP((LN(1+Real_MC_30Y!$J$11)-0.5*Real_MC_30Y!$J$12^2)+Real_MC_30Y!$J$12*((RAND()+RAND()+RAND()+RAND()+RAND()+RAND()+RAND()+RAND()+RAND()+RAND()+RAND()+RAND())-6))-1)+Real_MC_30Y!X$58)</x:f>
        <x:v>2366166.7134160167</x:v>
      </x:c>
      <x:c r="Y184" s="50" t="n">
        <x:f>MAX(0,X184*(1+EXP((LN(1+Real_MC_30Y!$J$11)-0.5*Real_MC_30Y!$J$12^2)+Real_MC_30Y!$J$12*((RAND()+RAND()+RAND()+RAND()+RAND()+RAND()+RAND()+RAND()+RAND()+RAND()+RAND()+RAND())-6))-1)+Real_MC_30Y!Y$58)</x:f>
        <x:v>2162969.846160419</x:v>
      </x:c>
      <x:c r="Z184" s="50" t="n">
        <x:f>MAX(0,Y184*(1+EXP((LN(1+Real_MC_30Y!$J$11)-0.5*Real_MC_30Y!$J$12^2)+Real_MC_30Y!$J$12*((RAND()+RAND()+RAND()+RAND()+RAND()+RAND()+RAND()+RAND()+RAND()+RAND()+RAND()+RAND())-6))-1)+Real_MC_30Y!Z$58)</x:f>
        <x:v>2511856.1982907294</x:v>
      </x:c>
      <x:c r="AA184" s="50" t="n">
        <x:f>MAX(0,Z184*(1+EXP((LN(1+Real_MC_30Y!$J$11)-0.5*Real_MC_30Y!$J$12^2)+Real_MC_30Y!$J$12*((RAND()+RAND()+RAND()+RAND()+RAND()+RAND()+RAND()+RAND()+RAND()+RAND()+RAND()+RAND())-6))-1)+Real_MC_30Y!AA$58)</x:f>
        <x:v>3304806.992455353</x:v>
      </x:c>
      <x:c r="AB184" s="50" t="n">
        <x:f>MAX(0,AA184*(1+EXP((LN(1+Real_MC_30Y!$J$11)-0.5*Real_MC_30Y!$J$12^2)+Real_MC_30Y!$J$12*((RAND()+RAND()+RAND()+RAND()+RAND()+RAND()+RAND()+RAND()+RAND()+RAND()+RAND()+RAND())-6))-1)+Real_MC_30Y!AB$58)</x:f>
        <x:v>3077089.740602083</x:v>
      </x:c>
      <x:c r="AC184" s="50" t="n">
        <x:f>MAX(0,AB184*(1+EXP((LN(1+Real_MC_30Y!$J$11)-0.5*Real_MC_30Y!$J$12^2)+Real_MC_30Y!$J$12*((RAND()+RAND()+RAND()+RAND()+RAND()+RAND()+RAND()+RAND()+RAND()+RAND()+RAND()+RAND())-6))-1)+Real_MC_30Y!AC$58)</x:f>
        <x:v>3173530.958886399</x:v>
      </x:c>
      <x:c r="AD184" s="50" t="n">
        <x:f>MAX(0,AC184*(1+EXP((LN(1+Real_MC_30Y!$J$11)-0.5*Real_MC_30Y!$J$12^2)+Real_MC_30Y!$J$12*((RAND()+RAND()+RAND()+RAND()+RAND()+RAND()+RAND()+RAND()+RAND()+RAND()+RAND()+RAND())-6))-1)+Real_MC_30Y!AD$58)</x:f>
        <x:v>4028524.8330564587</x:v>
      </x:c>
      <x:c r="AE184" s="50" t="n">
        <x:f>MAX(0,AD184*(1+EXP((LN(1+Real_MC_30Y!$J$11)-0.5*Real_MC_30Y!$J$12^2)+Real_MC_30Y!$J$12*((RAND()+RAND()+RAND()+RAND()+RAND()+RAND()+RAND()+RAND()+RAND()+RAND()+RAND()+RAND())-6))-1)+Real_MC_30Y!AE$58)</x:f>
        <x:v>3902349.4723484837</x:v>
      </x:c>
      <x:c r="AF184" s="50" t="n">
        <x:f>MAX(0,AE184*(1+EXP((LN(1+Real_MC_30Y!$J$11)-0.5*Real_MC_30Y!$J$12^2)+Real_MC_30Y!$J$12*((RAND()+RAND()+RAND()+RAND()+RAND()+RAND()+RAND()+RAND()+RAND()+RAND()+RAND()+RAND())-6))-1)+Real_MC_30Y!AF$58)</x:f>
        <x:v>5284818.572601839</x:v>
      </x:c>
    </x:row>
    <x:row r="185">
      <x:c r="A185">
        <x:v>181</x:v>
      </x:c>
      <x:c r="B185" s="50" t="n">
        <x:f>MAX(0,Liquidity_30Y!$C$14+Real_MC_30Y!B$57-Real_MC_30Y!B$56)</x:f>
        <x:v>1029031.25</x:v>
      </x:c>
      <x:c r="C185" s="50" t="n">
        <x:f>MAX(0,B185*(1+EXP((LN(1+Real_MC_30Y!$J$11)-0.5*Real_MC_30Y!$J$12^2)+Real_MC_30Y!$J$12*((RAND()+RAND()+RAND()+RAND()+RAND()+RAND()+RAND()+RAND()+RAND()+RAND()+RAND()+RAND())-6))-1)+Real_MC_30Y!C$58)</x:f>
        <x:v>1090089.738472253</x:v>
      </x:c>
      <x:c r="D185" s="50" t="n">
        <x:f>MAX(0,C185*(1+EXP((LN(1+Real_MC_30Y!$J$11)-0.5*Real_MC_30Y!$J$12^2)+Real_MC_30Y!$J$12*((RAND()+RAND()+RAND()+RAND()+RAND()+RAND()+RAND()+RAND()+RAND()+RAND()+RAND()+RAND())-6))-1)+Real_MC_30Y!D$58)</x:f>
        <x:v>1195157.4659249634</x:v>
      </x:c>
      <x:c r="E185" s="50" t="n">
        <x:f>MAX(0,D185*(1+EXP((LN(1+Real_MC_30Y!$J$11)-0.5*Real_MC_30Y!$J$12^2)+Real_MC_30Y!$J$12*((RAND()+RAND()+RAND()+RAND()+RAND()+RAND()+RAND()+RAND()+RAND()+RAND()+RAND()+RAND())-6))-1)+Real_MC_30Y!E$58)</x:f>
        <x:v>1740830.9245264288</x:v>
      </x:c>
      <x:c r="F185" s="50" t="n">
        <x:f>MAX(0,E185*(1+EXP((LN(1+Real_MC_30Y!$J$11)-0.5*Real_MC_30Y!$J$12^2)+Real_MC_30Y!$J$12*((RAND()+RAND()+RAND()+RAND()+RAND()+RAND()+RAND()+RAND()+RAND()+RAND()+RAND()+RAND())-6))-1)+Real_MC_30Y!F$58)</x:f>
        <x:v>2078598.977312163</x:v>
      </x:c>
      <x:c r="G185" s="50" t="n">
        <x:f>MAX(0,F185*(1+EXP((LN(1+Real_MC_30Y!$J$11)-0.5*Real_MC_30Y!$J$12^2)+Real_MC_30Y!$J$12*((RAND()+RAND()+RAND()+RAND()+RAND()+RAND()+RAND()+RAND()+RAND()+RAND()+RAND()+RAND())-6))-1)+Real_MC_30Y!G$58)</x:f>
        <x:v>2627978.0039142366</x:v>
      </x:c>
      <x:c r="H185" s="50" t="n">
        <x:f>MAX(0,G185*(1+EXP((LN(1+Real_MC_30Y!$J$11)-0.5*Real_MC_30Y!$J$12^2)+Real_MC_30Y!$J$12*((RAND()+RAND()+RAND()+RAND()+RAND()+RAND()+RAND()+RAND()+RAND()+RAND()+RAND()+RAND())-6))-1)+Real_MC_30Y!H$58)</x:f>
        <x:v>3182604.0600756556</x:v>
      </x:c>
      <x:c r="I185" s="50" t="n">
        <x:f>MAX(0,H185*(1+EXP((LN(1+Real_MC_30Y!$J$11)-0.5*Real_MC_30Y!$J$12^2)+Real_MC_30Y!$J$12*((RAND()+RAND()+RAND()+RAND()+RAND()+RAND()+RAND()+RAND()+RAND()+RAND()+RAND()+RAND())-6))-1)+Real_MC_30Y!I$58)</x:f>
        <x:v>3157385.1763407257</x:v>
      </x:c>
      <x:c r="J185" s="50" t="n">
        <x:f>MAX(0,I185*(1+EXP((LN(1+Real_MC_30Y!$J$11)-0.5*Real_MC_30Y!$J$12^2)+Real_MC_30Y!$J$12*((RAND()+RAND()+RAND()+RAND()+RAND()+RAND()+RAND()+RAND()+RAND()+RAND()+RAND()+RAND())-6))-1)+Real_MC_30Y!J$58)</x:f>
        <x:v>4289258.036660065</x:v>
      </x:c>
      <x:c r="K185" s="50" t="n">
        <x:f>MAX(0,J185*(1+EXP((LN(1+Real_MC_30Y!$J$11)-0.5*Real_MC_30Y!$J$12^2)+Real_MC_30Y!$J$12*((RAND()+RAND()+RAND()+RAND()+RAND()+RAND()+RAND()+RAND()+RAND()+RAND()+RAND()+RAND())-6))-1)+Real_MC_30Y!K$58)</x:f>
        <x:v>4650215.298680583</x:v>
      </x:c>
      <x:c r="L185" s="50" t="n">
        <x:f>MAX(0,K185*(1+EXP((LN(1+Real_MC_30Y!$J$11)-0.5*Real_MC_30Y!$J$12^2)+Real_MC_30Y!$J$12*((RAND()+RAND()+RAND()+RAND()+RAND()+RAND()+RAND()+RAND()+RAND()+RAND()+RAND()+RAND())-6))-1)+Real_MC_30Y!L$58)</x:f>
        <x:v>5319879.343535889</x:v>
      </x:c>
      <x:c r="M185" s="50" t="n">
        <x:f>MAX(0,L185*(1+EXP((LN(1+Real_MC_30Y!$J$11)-0.5*Real_MC_30Y!$J$12^2)+Real_MC_30Y!$J$12*((RAND()+RAND()+RAND()+RAND()+RAND()+RAND()+RAND()+RAND()+RAND()+RAND()+RAND()+RAND())-6))-1)+Real_MC_30Y!M$58)</x:f>
        <x:v>5317259.506158055</x:v>
      </x:c>
      <x:c r="N185" s="50" t="n">
        <x:f>MAX(0,M185*(1+EXP((LN(1+Real_MC_30Y!$J$11)-0.5*Real_MC_30Y!$J$12^2)+Real_MC_30Y!$J$12*((RAND()+RAND()+RAND()+RAND()+RAND()+RAND()+RAND()+RAND()+RAND()+RAND()+RAND()+RAND())-6))-1)+Real_MC_30Y!N$58)</x:f>
        <x:v>4784228.124760272</x:v>
      </x:c>
      <x:c r="O185" s="50" t="n">
        <x:f>MAX(0,N185*(1+EXP((LN(1+Real_MC_30Y!$J$11)-0.5*Real_MC_30Y!$J$12^2)+Real_MC_30Y!$J$12*((RAND()+RAND()+RAND()+RAND()+RAND()+RAND()+RAND()+RAND()+RAND()+RAND()+RAND()+RAND())-6))-1)+Real_MC_30Y!O$58)</x:f>
        <x:v>5581652.386294589</x:v>
      </x:c>
      <x:c r="P185" s="50" t="n">
        <x:f>MAX(0,O185*(1+EXP((LN(1+Real_MC_30Y!$J$11)-0.5*Real_MC_30Y!$J$12^2)+Real_MC_30Y!$J$12*((RAND()+RAND()+RAND()+RAND()+RAND()+RAND()+RAND()+RAND()+RAND()+RAND()+RAND()+RAND())-6))-1)+Real_MC_30Y!P$58)</x:f>
        <x:v>5677278.530461278</x:v>
      </x:c>
      <x:c r="Q185" s="50" t="n">
        <x:f>MAX(0,P185*(1+EXP((LN(1+Real_MC_30Y!$J$11)-0.5*Real_MC_30Y!$J$12^2)+Real_MC_30Y!$J$12*((RAND()+RAND()+RAND()+RAND()+RAND()+RAND()+RAND()+RAND()+RAND()+RAND()+RAND()+RAND())-6))-1)+Real_MC_30Y!Q$58)</x:f>
        <x:v>4981821.127783334</x:v>
      </x:c>
      <x:c r="R185" s="50" t="n">
        <x:f>MAX(0,Q185*(1+EXP((LN(1+Real_MC_30Y!$J$11)-0.5*Real_MC_30Y!$J$12^2)+Real_MC_30Y!$J$12*((RAND()+RAND()+RAND()+RAND()+RAND()+RAND()+RAND()+RAND()+RAND()+RAND()+RAND()+RAND())-6))-1)+Real_MC_30Y!R$58)</x:f>
        <x:v>4885515.571894238</x:v>
      </x:c>
      <x:c r="S185" s="50" t="n">
        <x:f>MAX(0,R185*(1+EXP((LN(1+Real_MC_30Y!$J$11)-0.5*Real_MC_30Y!$J$12^2)+Real_MC_30Y!$J$12*((RAND()+RAND()+RAND()+RAND()+RAND()+RAND()+RAND()+RAND()+RAND()+RAND()+RAND()+RAND())-6))-1)+Real_MC_30Y!S$58)</x:f>
        <x:v>6529478.1397879915</x:v>
      </x:c>
      <x:c r="T185" s="50" t="n">
        <x:f>MAX(0,S185*(1+EXP((LN(1+Real_MC_30Y!$J$11)-0.5*Real_MC_30Y!$J$12^2)+Real_MC_30Y!$J$12*((RAND()+RAND()+RAND()+RAND()+RAND()+RAND()+RAND()+RAND()+RAND()+RAND()+RAND()+RAND())-6))-1)+Real_MC_30Y!T$58)</x:f>
        <x:v>5604973.220396154</x:v>
      </x:c>
      <x:c r="U185" s="50" t="n">
        <x:f>MAX(0,T185*(1+EXP((LN(1+Real_MC_30Y!$J$11)-0.5*Real_MC_30Y!$J$12^2)+Real_MC_30Y!$J$12*((RAND()+RAND()+RAND()+RAND()+RAND()+RAND()+RAND()+RAND()+RAND()+RAND()+RAND()+RAND())-6))-1)+Real_MC_30Y!U$58)</x:f>
        <x:v>6762029.299944888</x:v>
      </x:c>
      <x:c r="V185" s="50" t="n">
        <x:f>MAX(0,U185*(1+EXP((LN(1+Real_MC_30Y!$J$11)-0.5*Real_MC_30Y!$J$12^2)+Real_MC_30Y!$J$12*((RAND()+RAND()+RAND()+RAND()+RAND()+RAND()+RAND()+RAND()+RAND()+RAND()+RAND()+RAND())-6))-1)+Real_MC_30Y!V$58)</x:f>
        <x:v>5837279.971109969</x:v>
      </x:c>
      <x:c r="W185" s="50" t="n">
        <x:f>MAX(0,V185*(1+EXP((LN(1+Real_MC_30Y!$J$11)-0.5*Real_MC_30Y!$J$12^2)+Real_MC_30Y!$J$12*((RAND()+RAND()+RAND()+RAND()+RAND()+RAND()+RAND()+RAND()+RAND()+RAND()+RAND()+RAND())-6))-1)+Real_MC_30Y!W$58)</x:f>
        <x:v>7201627.688012987</x:v>
      </x:c>
      <x:c r="X185" s="50" t="n">
        <x:f>MAX(0,W185*(1+EXP((LN(1+Real_MC_30Y!$J$11)-0.5*Real_MC_30Y!$J$12^2)+Real_MC_30Y!$J$12*((RAND()+RAND()+RAND()+RAND()+RAND()+RAND()+RAND()+RAND()+RAND()+RAND()+RAND()+RAND())-6))-1)+Real_MC_30Y!X$58)</x:f>
        <x:v>6438286.364494493</x:v>
      </x:c>
      <x:c r="Y185" s="50" t="n">
        <x:f>MAX(0,X185*(1+EXP((LN(1+Real_MC_30Y!$J$11)-0.5*Real_MC_30Y!$J$12^2)+Real_MC_30Y!$J$12*((RAND()+RAND()+RAND()+RAND()+RAND()+RAND()+RAND()+RAND()+RAND()+RAND()+RAND()+RAND())-6))-1)+Real_MC_30Y!Y$58)</x:f>
        <x:v>6778061.48638915</x:v>
      </x:c>
      <x:c r="Z185" s="50" t="n">
        <x:f>MAX(0,Y185*(1+EXP((LN(1+Real_MC_30Y!$J$11)-0.5*Real_MC_30Y!$J$12^2)+Real_MC_30Y!$J$12*((RAND()+RAND()+RAND()+RAND()+RAND()+RAND()+RAND()+RAND()+RAND()+RAND()+RAND()+RAND())-6))-1)+Real_MC_30Y!Z$58)</x:f>
        <x:v>6877635.420714057</x:v>
      </x:c>
      <x:c r="AA185" s="50" t="n">
        <x:f>MAX(0,Z185*(1+EXP((LN(1+Real_MC_30Y!$J$11)-0.5*Real_MC_30Y!$J$12^2)+Real_MC_30Y!$J$12*((RAND()+RAND()+RAND()+RAND()+RAND()+RAND()+RAND()+RAND()+RAND()+RAND()+RAND()+RAND())-6))-1)+Real_MC_30Y!AA$58)</x:f>
        <x:v>6589411.5663458435</x:v>
      </x:c>
      <x:c r="AB185" s="50" t="n">
        <x:f>MAX(0,AA185*(1+EXP((LN(1+Real_MC_30Y!$J$11)-0.5*Real_MC_30Y!$J$12^2)+Real_MC_30Y!$J$12*((RAND()+RAND()+RAND()+RAND()+RAND()+RAND()+RAND()+RAND()+RAND()+RAND()+RAND()+RAND())-6))-1)+Real_MC_30Y!AB$58)</x:f>
        <x:v>6185975.75283981</x:v>
      </x:c>
      <x:c r="AC185" s="50" t="n">
        <x:f>MAX(0,AB185*(1+EXP((LN(1+Real_MC_30Y!$J$11)-0.5*Real_MC_30Y!$J$12^2)+Real_MC_30Y!$J$12*((RAND()+RAND()+RAND()+RAND()+RAND()+RAND()+RAND()+RAND()+RAND()+RAND()+RAND()+RAND())-6))-1)+Real_MC_30Y!AC$58)</x:f>
        <x:v>5592748.6641855845</x:v>
      </x:c>
      <x:c r="AD185" s="50" t="n">
        <x:f>MAX(0,AC185*(1+EXP((LN(1+Real_MC_30Y!$J$11)-0.5*Real_MC_30Y!$J$12^2)+Real_MC_30Y!$J$12*((RAND()+RAND()+RAND()+RAND()+RAND()+RAND()+RAND()+RAND()+RAND()+RAND()+RAND()+RAND())-6))-1)+Real_MC_30Y!AD$58)</x:f>
        <x:v>6255795.167561645</x:v>
      </x:c>
      <x:c r="AE185" s="50" t="n">
        <x:f>MAX(0,AD185*(1+EXP((LN(1+Real_MC_30Y!$J$11)-0.5*Real_MC_30Y!$J$12^2)+Real_MC_30Y!$J$12*((RAND()+RAND()+RAND()+RAND()+RAND()+RAND()+RAND()+RAND()+RAND()+RAND()+RAND()+RAND())-6))-1)+Real_MC_30Y!AE$58)</x:f>
        <x:v>6086933.313332204</x:v>
      </x:c>
      <x:c r="AF185" s="50" t="n">
        <x:f>MAX(0,AE185*(1+EXP((LN(1+Real_MC_30Y!$J$11)-0.5*Real_MC_30Y!$J$12^2)+Real_MC_30Y!$J$12*((RAND()+RAND()+RAND()+RAND()+RAND()+RAND()+RAND()+RAND()+RAND()+RAND()+RAND()+RAND())-6))-1)+Real_MC_30Y!AF$58)</x:f>
        <x:v>4994869.728643569</x:v>
      </x:c>
    </x:row>
    <x:row r="186">
      <x:c r="A186">
        <x:v>182</x:v>
      </x:c>
      <x:c r="B186" s="50" t="n">
        <x:f>MAX(0,Liquidity_30Y!$C$14+Real_MC_30Y!B$57-Real_MC_30Y!B$56)</x:f>
        <x:v>1029031.25</x:v>
      </x:c>
      <x:c r="C186" s="50" t="n">
        <x:f>MAX(0,B186*(1+EXP((LN(1+Real_MC_30Y!$J$11)-0.5*Real_MC_30Y!$J$12^2)+Real_MC_30Y!$J$12*((RAND()+RAND()+RAND()+RAND()+RAND()+RAND()+RAND()+RAND()+RAND()+RAND()+RAND()+RAND())-6))-1)+Real_MC_30Y!C$58)</x:f>
        <x:v>940130.3588480739</x:v>
      </x:c>
      <x:c r="D186" s="50" t="n">
        <x:f>MAX(0,C186*(1+EXP((LN(1+Real_MC_30Y!$J$11)-0.5*Real_MC_30Y!$J$12^2)+Real_MC_30Y!$J$12*((RAND()+RAND()+RAND()+RAND()+RAND()+RAND()+RAND()+RAND()+RAND()+RAND()+RAND()+RAND())-6))-1)+Real_MC_30Y!D$58)</x:f>
        <x:v>1014846.6500712691</x:v>
      </x:c>
      <x:c r="E186" s="50" t="n">
        <x:f>MAX(0,D186*(1+EXP((LN(1+Real_MC_30Y!$J$11)-0.5*Real_MC_30Y!$J$12^2)+Real_MC_30Y!$J$12*((RAND()+RAND()+RAND()+RAND()+RAND()+RAND()+RAND()+RAND()+RAND()+RAND()+RAND()+RAND())-6))-1)+Real_MC_30Y!E$58)</x:f>
        <x:v>1124554.0460371475</x:v>
      </x:c>
      <x:c r="F186" s="50" t="n">
        <x:f>MAX(0,E186*(1+EXP((LN(1+Real_MC_30Y!$J$11)-0.5*Real_MC_30Y!$J$12^2)+Real_MC_30Y!$J$12*((RAND()+RAND()+RAND()+RAND()+RAND()+RAND()+RAND()+RAND()+RAND()+RAND()+RAND()+RAND())-6))-1)+Real_MC_30Y!F$58)</x:f>
        <x:v>1459003.3739291343</x:v>
      </x:c>
      <x:c r="G186" s="50" t="n">
        <x:f>MAX(0,F186*(1+EXP((LN(1+Real_MC_30Y!$J$11)-0.5*Real_MC_30Y!$J$12^2)+Real_MC_30Y!$J$12*((RAND()+RAND()+RAND()+RAND()+RAND()+RAND()+RAND()+RAND()+RAND()+RAND()+RAND()+RAND())-6))-1)+Real_MC_30Y!G$58)</x:f>
        <x:v>2005208.983560165</x:v>
      </x:c>
      <x:c r="H186" s="50" t="n">
        <x:f>MAX(0,G186*(1+EXP((LN(1+Real_MC_30Y!$J$11)-0.5*Real_MC_30Y!$J$12^2)+Real_MC_30Y!$J$12*((RAND()+RAND()+RAND()+RAND()+RAND()+RAND()+RAND()+RAND()+RAND()+RAND()+RAND()+RAND())-6))-1)+Real_MC_30Y!H$58)</x:f>
        <x:v>2003043.6078512762</x:v>
      </x:c>
      <x:c r="I186" s="50" t="n">
        <x:f>MAX(0,H186*(1+EXP((LN(1+Real_MC_30Y!$J$11)-0.5*Real_MC_30Y!$J$12^2)+Real_MC_30Y!$J$12*((RAND()+RAND()+RAND()+RAND()+RAND()+RAND()+RAND()+RAND()+RAND()+RAND()+RAND()+RAND())-6))-1)+Real_MC_30Y!I$58)</x:f>
        <x:v>1781462.7088024747</x:v>
      </x:c>
      <x:c r="J186" s="50" t="n">
        <x:f>MAX(0,I186*(1+EXP((LN(1+Real_MC_30Y!$J$11)-0.5*Real_MC_30Y!$J$12^2)+Real_MC_30Y!$J$12*((RAND()+RAND()+RAND()+RAND()+RAND()+RAND()+RAND()+RAND()+RAND()+RAND()+RAND()+RAND())-6))-1)+Real_MC_30Y!J$58)</x:f>
        <x:v>1597376.812720233</x:v>
      </x:c>
      <x:c r="K186" s="50" t="n">
        <x:f>MAX(0,J186*(1+EXP((LN(1+Real_MC_30Y!$J$11)-0.5*Real_MC_30Y!$J$12^2)+Real_MC_30Y!$J$12*((RAND()+RAND()+RAND()+RAND()+RAND()+RAND()+RAND()+RAND()+RAND()+RAND()+RAND()+RAND())-6))-1)+Real_MC_30Y!K$58)</x:f>
        <x:v>1483420.2628652675</x:v>
      </x:c>
      <x:c r="L186" s="50" t="n">
        <x:f>MAX(0,K186*(1+EXP((LN(1+Real_MC_30Y!$J$11)-0.5*Real_MC_30Y!$J$12^2)+Real_MC_30Y!$J$12*((RAND()+RAND()+RAND()+RAND()+RAND()+RAND()+RAND()+RAND()+RAND()+RAND()+RAND()+RAND())-6))-1)+Real_MC_30Y!L$58)</x:f>
        <x:v>2336109.5526825804</x:v>
      </x:c>
      <x:c r="M186" s="50" t="n">
        <x:f>MAX(0,L186*(1+EXP((LN(1+Real_MC_30Y!$J$11)-0.5*Real_MC_30Y!$J$12^2)+Real_MC_30Y!$J$12*((RAND()+RAND()+RAND()+RAND()+RAND()+RAND()+RAND()+RAND()+RAND()+RAND()+RAND()+RAND())-6))-1)+Real_MC_30Y!M$58)</x:f>
        <x:v>1805905.996036803</x:v>
      </x:c>
      <x:c r="N186" s="50" t="n">
        <x:f>MAX(0,M186*(1+EXP((LN(1+Real_MC_30Y!$J$11)-0.5*Real_MC_30Y!$J$12^2)+Real_MC_30Y!$J$12*((RAND()+RAND()+RAND()+RAND()+RAND()+RAND()+RAND()+RAND()+RAND()+RAND()+RAND()+RAND())-6))-1)+Real_MC_30Y!N$58)</x:f>
        <x:v>2004189.3652500845</x:v>
      </x:c>
      <x:c r="O186" s="50" t="n">
        <x:f>MAX(0,N186*(1+EXP((LN(1+Real_MC_30Y!$J$11)-0.5*Real_MC_30Y!$J$12^2)+Real_MC_30Y!$J$12*((RAND()+RAND()+RAND()+RAND()+RAND()+RAND()+RAND()+RAND()+RAND()+RAND()+RAND()+RAND())-6))-1)+Real_MC_30Y!O$58)</x:f>
        <x:v>1728134.16500903</x:v>
      </x:c>
      <x:c r="P186" s="50" t="n">
        <x:f>MAX(0,O186*(1+EXP((LN(1+Real_MC_30Y!$J$11)-0.5*Real_MC_30Y!$J$12^2)+Real_MC_30Y!$J$12*((RAND()+RAND()+RAND()+RAND()+RAND()+RAND()+RAND()+RAND()+RAND()+RAND()+RAND()+RAND())-6))-1)+Real_MC_30Y!P$58)</x:f>
        <x:v>2095250.5374465988</x:v>
      </x:c>
      <x:c r="Q186" s="50" t="n">
        <x:f>MAX(0,P186*(1+EXP((LN(1+Real_MC_30Y!$J$11)-0.5*Real_MC_30Y!$J$12^2)+Real_MC_30Y!$J$12*((RAND()+RAND()+RAND()+RAND()+RAND()+RAND()+RAND()+RAND()+RAND()+RAND()+RAND()+RAND())-6))-1)+Real_MC_30Y!Q$58)</x:f>
        <x:v>2232023.6427039183</x:v>
      </x:c>
      <x:c r="R186" s="50" t="n">
        <x:f>MAX(0,Q186*(1+EXP((LN(1+Real_MC_30Y!$J$11)-0.5*Real_MC_30Y!$J$12^2)+Real_MC_30Y!$J$12*((RAND()+RAND()+RAND()+RAND()+RAND()+RAND()+RAND()+RAND()+RAND()+RAND()+RAND()+RAND())-6))-1)+Real_MC_30Y!R$58)</x:f>
        <x:v>2304499.239506954</x:v>
      </x:c>
      <x:c r="S186" s="50" t="n">
        <x:f>MAX(0,R186*(1+EXP((LN(1+Real_MC_30Y!$J$11)-0.5*Real_MC_30Y!$J$12^2)+Real_MC_30Y!$J$12*((RAND()+RAND()+RAND()+RAND()+RAND()+RAND()+RAND()+RAND()+RAND()+RAND()+RAND()+RAND())-6))-1)+Real_MC_30Y!S$58)</x:f>
        <x:v>2858322.4953422076</x:v>
      </x:c>
      <x:c r="T186" s="50" t="n">
        <x:f>MAX(0,S186*(1+EXP((LN(1+Real_MC_30Y!$J$11)-0.5*Real_MC_30Y!$J$12^2)+Real_MC_30Y!$J$12*((RAND()+RAND()+RAND()+RAND()+RAND()+RAND()+RAND()+RAND()+RAND()+RAND()+RAND()+RAND())-6))-1)+Real_MC_30Y!T$58)</x:f>
        <x:v>4207001.141495297</x:v>
      </x:c>
      <x:c r="U186" s="50" t="n">
        <x:f>MAX(0,T186*(1+EXP((LN(1+Real_MC_30Y!$J$11)-0.5*Real_MC_30Y!$J$12^2)+Real_MC_30Y!$J$12*((RAND()+RAND()+RAND()+RAND()+RAND()+RAND()+RAND()+RAND()+RAND()+RAND()+RAND()+RAND())-6))-1)+Real_MC_30Y!U$58)</x:f>
        <x:v>5659642.3351906</x:v>
      </x:c>
      <x:c r="V186" s="50" t="n">
        <x:f>MAX(0,U186*(1+EXP((LN(1+Real_MC_30Y!$J$11)-0.5*Real_MC_30Y!$J$12^2)+Real_MC_30Y!$J$12*((RAND()+RAND()+RAND()+RAND()+RAND()+RAND()+RAND()+RAND()+RAND()+RAND()+RAND()+RAND())-6))-1)+Real_MC_30Y!V$58)</x:f>
        <x:v>7135804.756116967</x:v>
      </x:c>
      <x:c r="W186" s="50" t="n">
        <x:f>MAX(0,V186*(1+EXP((LN(1+Real_MC_30Y!$J$11)-0.5*Real_MC_30Y!$J$12^2)+Real_MC_30Y!$J$12*((RAND()+RAND()+RAND()+RAND()+RAND()+RAND()+RAND()+RAND()+RAND()+RAND()+RAND()+RAND())-6))-1)+Real_MC_30Y!W$58)</x:f>
        <x:v>7178594.839858633</x:v>
      </x:c>
      <x:c r="X186" s="50" t="n">
        <x:f>MAX(0,W186*(1+EXP((LN(1+Real_MC_30Y!$J$11)-0.5*Real_MC_30Y!$J$12^2)+Real_MC_30Y!$J$12*((RAND()+RAND()+RAND()+RAND()+RAND()+RAND()+RAND()+RAND()+RAND()+RAND()+RAND()+RAND())-6))-1)+Real_MC_30Y!X$58)</x:f>
        <x:v>8204241.104099569</x:v>
      </x:c>
      <x:c r="Y186" s="50" t="n">
        <x:f>MAX(0,X186*(1+EXP((LN(1+Real_MC_30Y!$J$11)-0.5*Real_MC_30Y!$J$12^2)+Real_MC_30Y!$J$12*((RAND()+RAND()+RAND()+RAND()+RAND()+RAND()+RAND()+RAND()+RAND()+RAND()+RAND()+RAND())-6))-1)+Real_MC_30Y!Y$58)</x:f>
        <x:v>7228470.772125465</x:v>
      </x:c>
      <x:c r="Z186" s="50" t="n">
        <x:f>MAX(0,Y186*(1+EXP((LN(1+Real_MC_30Y!$J$11)-0.5*Real_MC_30Y!$J$12^2)+Real_MC_30Y!$J$12*((RAND()+RAND()+RAND()+RAND()+RAND()+RAND()+RAND()+RAND()+RAND()+RAND()+RAND()+RAND())-6))-1)+Real_MC_30Y!Z$58)</x:f>
        <x:v>5838225.894709743</x:v>
      </x:c>
      <x:c r="AA186" s="50" t="n">
        <x:f>MAX(0,Z186*(1+EXP((LN(1+Real_MC_30Y!$J$11)-0.5*Real_MC_30Y!$J$12^2)+Real_MC_30Y!$J$12*((RAND()+RAND()+RAND()+RAND()+RAND()+RAND()+RAND()+RAND()+RAND()+RAND()+RAND()+RAND())-6))-1)+Real_MC_30Y!AA$58)</x:f>
        <x:v>7085428.78845834</x:v>
      </x:c>
      <x:c r="AB186" s="50" t="n">
        <x:f>MAX(0,AA186*(1+EXP((LN(1+Real_MC_30Y!$J$11)-0.5*Real_MC_30Y!$J$12^2)+Real_MC_30Y!$J$12*((RAND()+RAND()+RAND()+RAND()+RAND()+RAND()+RAND()+RAND()+RAND()+RAND()+RAND()+RAND())-6))-1)+Real_MC_30Y!AB$58)</x:f>
        <x:v>6830823.350418363</x:v>
      </x:c>
      <x:c r="AC186" s="50" t="n">
        <x:f>MAX(0,AB186*(1+EXP((LN(1+Real_MC_30Y!$J$11)-0.5*Real_MC_30Y!$J$12^2)+Real_MC_30Y!$J$12*((RAND()+RAND()+RAND()+RAND()+RAND()+RAND()+RAND()+RAND()+RAND()+RAND()+RAND()+RAND())-6))-1)+Real_MC_30Y!AC$58)</x:f>
        <x:v>7287793.784895038</x:v>
      </x:c>
      <x:c r="AD186" s="50" t="n">
        <x:f>MAX(0,AC186*(1+EXP((LN(1+Real_MC_30Y!$J$11)-0.5*Real_MC_30Y!$J$12^2)+Real_MC_30Y!$J$12*((RAND()+RAND()+RAND()+RAND()+RAND()+RAND()+RAND()+RAND()+RAND()+RAND()+RAND()+RAND())-6))-1)+Real_MC_30Y!AD$58)</x:f>
        <x:v>9299737.379520785</x:v>
      </x:c>
      <x:c r="AE186" s="50" t="n">
        <x:f>MAX(0,AD186*(1+EXP((LN(1+Real_MC_30Y!$J$11)-0.5*Real_MC_30Y!$J$12^2)+Real_MC_30Y!$J$12*((RAND()+RAND()+RAND()+RAND()+RAND()+RAND()+RAND()+RAND()+RAND()+RAND()+RAND()+RAND())-6))-1)+Real_MC_30Y!AE$58)</x:f>
        <x:v>8263874.091656517</x:v>
      </x:c>
      <x:c r="AF186" s="50" t="n">
        <x:f>MAX(0,AE186*(1+EXP((LN(1+Real_MC_30Y!$J$11)-0.5*Real_MC_30Y!$J$12^2)+Real_MC_30Y!$J$12*((RAND()+RAND()+RAND()+RAND()+RAND()+RAND()+RAND()+RAND()+RAND()+RAND()+RAND()+RAND())-6))-1)+Real_MC_30Y!AF$58)</x:f>
        <x:v>7199679.9470477</x:v>
      </x:c>
    </x:row>
    <x:row r="187">
      <x:c r="A187">
        <x:v>183</x:v>
      </x:c>
      <x:c r="B187" s="50" t="n">
        <x:f>MAX(0,Liquidity_30Y!$C$14+Real_MC_30Y!B$57-Real_MC_30Y!B$56)</x:f>
        <x:v>1029031.25</x:v>
      </x:c>
      <x:c r="C187" s="50" t="n">
        <x:f>MAX(0,B187*(1+EXP((LN(1+Real_MC_30Y!$J$11)-0.5*Real_MC_30Y!$J$12^2)+Real_MC_30Y!$J$12*((RAND()+RAND()+RAND()+RAND()+RAND()+RAND()+RAND()+RAND()+RAND()+RAND()+RAND()+RAND())-6))-1)+Real_MC_30Y!C$58)</x:f>
        <x:v>1072646.746115116</x:v>
      </x:c>
      <x:c r="D187" s="50" t="n">
        <x:f>MAX(0,C187*(1+EXP((LN(1+Real_MC_30Y!$J$11)-0.5*Real_MC_30Y!$J$12^2)+Real_MC_30Y!$J$12*((RAND()+RAND()+RAND()+RAND()+RAND()+RAND()+RAND()+RAND()+RAND()+RAND()+RAND()+RAND())-6))-1)+Real_MC_30Y!D$58)</x:f>
        <x:v>1177658.899381068</x:v>
      </x:c>
      <x:c r="E187" s="50" t="n">
        <x:f>MAX(0,D187*(1+EXP((LN(1+Real_MC_30Y!$J$11)-0.5*Real_MC_30Y!$J$12^2)+Real_MC_30Y!$J$12*((RAND()+RAND()+RAND()+RAND()+RAND()+RAND()+RAND()+RAND()+RAND()+RAND()+RAND()+RAND())-6))-1)+Real_MC_30Y!E$58)</x:f>
        <x:v>1094020.672389419</x:v>
      </x:c>
      <x:c r="F187" s="50" t="n">
        <x:f>MAX(0,E187*(1+EXP((LN(1+Real_MC_30Y!$J$11)-0.5*Real_MC_30Y!$J$12^2)+Real_MC_30Y!$J$12*((RAND()+RAND()+RAND()+RAND()+RAND()+RAND()+RAND()+RAND()+RAND()+RAND()+RAND()+RAND())-6))-1)+Real_MC_30Y!F$58)</x:f>
        <x:v>1073909.4966665236</x:v>
      </x:c>
      <x:c r="G187" s="50" t="n">
        <x:f>MAX(0,F187*(1+EXP((LN(1+Real_MC_30Y!$J$11)-0.5*Real_MC_30Y!$J$12^2)+Real_MC_30Y!$J$12*((RAND()+RAND()+RAND()+RAND()+RAND()+RAND()+RAND()+RAND()+RAND()+RAND()+RAND()+RAND())-6))-1)+Real_MC_30Y!G$58)</x:f>
        <x:v>913617.1819030091</x:v>
      </x:c>
      <x:c r="H187" s="50" t="n">
        <x:f>MAX(0,G187*(1+EXP((LN(1+Real_MC_30Y!$J$11)-0.5*Real_MC_30Y!$J$12^2)+Real_MC_30Y!$J$12*((RAND()+RAND()+RAND()+RAND()+RAND()+RAND()+RAND()+RAND()+RAND()+RAND()+RAND()+RAND())-6))-1)+Real_MC_30Y!H$58)</x:f>
        <x:v>962371.0245258753</x:v>
      </x:c>
      <x:c r="I187" s="50" t="n">
        <x:f>MAX(0,H187*(1+EXP((LN(1+Real_MC_30Y!$J$11)-0.5*Real_MC_30Y!$J$12^2)+Real_MC_30Y!$J$12*((RAND()+RAND()+RAND()+RAND()+RAND()+RAND()+RAND()+RAND()+RAND()+RAND()+RAND()+RAND())-6))-1)+Real_MC_30Y!I$58)</x:f>
        <x:v>962009.1097140341</x:v>
      </x:c>
      <x:c r="J187" s="50" t="n">
        <x:f>MAX(0,I187*(1+EXP((LN(1+Real_MC_30Y!$J$11)-0.5*Real_MC_30Y!$J$12^2)+Real_MC_30Y!$J$12*((RAND()+RAND()+RAND()+RAND()+RAND()+RAND()+RAND()+RAND()+RAND()+RAND()+RAND()+RAND())-6))-1)+Real_MC_30Y!J$58)</x:f>
        <x:v>884110.8014330801</x:v>
      </x:c>
      <x:c r="K187" s="50" t="n">
        <x:f>MAX(0,J187*(1+EXP((LN(1+Real_MC_30Y!$J$11)-0.5*Real_MC_30Y!$J$12^2)+Real_MC_30Y!$J$12*((RAND()+RAND()+RAND()+RAND()+RAND()+RAND()+RAND()+RAND()+RAND()+RAND()+RAND()+RAND())-6))-1)+Real_MC_30Y!K$58)</x:f>
        <x:v>988869.1853394725</x:v>
      </x:c>
      <x:c r="L187" s="50" t="n">
        <x:f>MAX(0,K187*(1+EXP((LN(1+Real_MC_30Y!$J$11)-0.5*Real_MC_30Y!$J$12^2)+Real_MC_30Y!$J$12*((RAND()+RAND()+RAND()+RAND()+RAND()+RAND()+RAND()+RAND()+RAND()+RAND()+RAND()+RAND())-6))-1)+Real_MC_30Y!L$58)</x:f>
        <x:v>1048510.8550788676</x:v>
      </x:c>
      <x:c r="M187" s="50" t="n">
        <x:f>MAX(0,L187*(1+EXP((LN(1+Real_MC_30Y!$J$11)-0.5*Real_MC_30Y!$J$12^2)+Real_MC_30Y!$J$12*((RAND()+RAND()+RAND()+RAND()+RAND()+RAND()+RAND()+RAND()+RAND()+RAND()+RAND()+RAND())-6))-1)+Real_MC_30Y!M$58)</x:f>
        <x:v>1127203.014008038</x:v>
      </x:c>
      <x:c r="N187" s="50" t="n">
        <x:f>MAX(0,M187*(1+EXP((LN(1+Real_MC_30Y!$J$11)-0.5*Real_MC_30Y!$J$12^2)+Real_MC_30Y!$J$12*((RAND()+RAND()+RAND()+RAND()+RAND()+RAND()+RAND()+RAND()+RAND()+RAND()+RAND()+RAND())-6))-1)+Real_MC_30Y!N$58)</x:f>
        <x:v>1041898.8921295595</x:v>
      </x:c>
      <x:c r="O187" s="50" t="n">
        <x:f>MAX(0,N187*(1+EXP((LN(1+Real_MC_30Y!$J$11)-0.5*Real_MC_30Y!$J$12^2)+Real_MC_30Y!$J$12*((RAND()+RAND()+RAND()+RAND()+RAND()+RAND()+RAND()+RAND()+RAND()+RAND()+RAND()+RAND())-6))-1)+Real_MC_30Y!O$58)</x:f>
        <x:v>1118882.976866995</x:v>
      </x:c>
      <x:c r="P187" s="50" t="n">
        <x:f>MAX(0,O187*(1+EXP((LN(1+Real_MC_30Y!$J$11)-0.5*Real_MC_30Y!$J$12^2)+Real_MC_30Y!$J$12*((RAND()+RAND()+RAND()+RAND()+RAND()+RAND()+RAND()+RAND()+RAND()+RAND()+RAND()+RAND())-6))-1)+Real_MC_30Y!P$58)</x:f>
        <x:v>1292258.9678282384</x:v>
      </x:c>
      <x:c r="Q187" s="50" t="n">
        <x:f>MAX(0,P187*(1+EXP((LN(1+Real_MC_30Y!$J$11)-0.5*Real_MC_30Y!$J$12^2)+Real_MC_30Y!$J$12*((RAND()+RAND()+RAND()+RAND()+RAND()+RAND()+RAND()+RAND()+RAND()+RAND()+RAND()+RAND())-6))-1)+Real_MC_30Y!Q$58)</x:f>
        <x:v>1062279.9080476798</x:v>
      </x:c>
      <x:c r="R187" s="50" t="n">
        <x:f>MAX(0,Q187*(1+EXP((LN(1+Real_MC_30Y!$J$11)-0.5*Real_MC_30Y!$J$12^2)+Real_MC_30Y!$J$12*((RAND()+RAND()+RAND()+RAND()+RAND()+RAND()+RAND()+RAND()+RAND()+RAND()+RAND()+RAND())-6))-1)+Real_MC_30Y!R$58)</x:f>
        <x:v>927928.0470397901</x:v>
      </x:c>
      <x:c r="S187" s="50" t="n">
        <x:f>MAX(0,R187*(1+EXP((LN(1+Real_MC_30Y!$J$11)-0.5*Real_MC_30Y!$J$12^2)+Real_MC_30Y!$J$12*((RAND()+RAND()+RAND()+RAND()+RAND()+RAND()+RAND()+RAND()+RAND()+RAND()+RAND()+RAND())-6))-1)+Real_MC_30Y!S$58)</x:f>
        <x:v>1021585.7398673452</x:v>
      </x:c>
      <x:c r="T187" s="50" t="n">
        <x:f>MAX(0,S187*(1+EXP((LN(1+Real_MC_30Y!$J$11)-0.5*Real_MC_30Y!$J$12^2)+Real_MC_30Y!$J$12*((RAND()+RAND()+RAND()+RAND()+RAND()+RAND()+RAND()+RAND()+RAND()+RAND()+RAND()+RAND())-6))-1)+Real_MC_30Y!T$58)</x:f>
        <x:v>997302.0851868575</x:v>
      </x:c>
      <x:c r="U187" s="50" t="n">
        <x:f>MAX(0,T187*(1+EXP((LN(1+Real_MC_30Y!$J$11)-0.5*Real_MC_30Y!$J$12^2)+Real_MC_30Y!$J$12*((RAND()+RAND()+RAND()+RAND()+RAND()+RAND()+RAND()+RAND()+RAND()+RAND()+RAND()+RAND())-6))-1)+Real_MC_30Y!U$58)</x:f>
        <x:v>1095127.3574073478</x:v>
      </x:c>
      <x:c r="V187" s="50" t="n">
        <x:f>MAX(0,U187*(1+EXP((LN(1+Real_MC_30Y!$J$11)-0.5*Real_MC_30Y!$J$12^2)+Real_MC_30Y!$J$12*((RAND()+RAND()+RAND()+RAND()+RAND()+RAND()+RAND()+RAND()+RAND()+RAND()+RAND()+RAND())-6))-1)+Real_MC_30Y!V$58)</x:f>
        <x:v>1193197.0930398633</x:v>
      </x:c>
      <x:c r="W187" s="50" t="n">
        <x:f>MAX(0,V187*(1+EXP((LN(1+Real_MC_30Y!$J$11)-0.5*Real_MC_30Y!$J$12^2)+Real_MC_30Y!$J$12*((RAND()+RAND()+RAND()+RAND()+RAND()+RAND()+RAND()+RAND()+RAND()+RAND()+RAND()+RAND())-6))-1)+Real_MC_30Y!W$58)</x:f>
        <x:v>1711107.1602683554</x:v>
      </x:c>
      <x:c r="X187" s="50" t="n">
        <x:f>MAX(0,W187*(1+EXP((LN(1+Real_MC_30Y!$J$11)-0.5*Real_MC_30Y!$J$12^2)+Real_MC_30Y!$J$12*((RAND()+RAND()+RAND()+RAND()+RAND()+RAND()+RAND()+RAND()+RAND()+RAND()+RAND()+RAND())-6))-1)+Real_MC_30Y!X$58)</x:f>
        <x:v>2072614.1091743177</x:v>
      </x:c>
      <x:c r="Y187" s="50" t="n">
        <x:f>MAX(0,X187*(1+EXP((LN(1+Real_MC_30Y!$J$11)-0.5*Real_MC_30Y!$J$12^2)+Real_MC_30Y!$J$12*((RAND()+RAND()+RAND()+RAND()+RAND()+RAND()+RAND()+RAND()+RAND()+RAND()+RAND()+RAND())-6))-1)+Real_MC_30Y!Y$58)</x:f>
        <x:v>2145784.204906342</x:v>
      </x:c>
      <x:c r="Z187" s="50" t="n">
        <x:f>MAX(0,Y187*(1+EXP((LN(1+Real_MC_30Y!$J$11)-0.5*Real_MC_30Y!$J$12^2)+Real_MC_30Y!$J$12*((RAND()+RAND()+RAND()+RAND()+RAND()+RAND()+RAND()+RAND()+RAND()+RAND()+RAND()+RAND())-6))-1)+Real_MC_30Y!Z$58)</x:f>
        <x:v>2394388.3984399787</x:v>
      </x:c>
      <x:c r="AA187" s="50" t="n">
        <x:f>MAX(0,Z187*(1+EXP((LN(1+Real_MC_30Y!$J$11)-0.5*Real_MC_30Y!$J$12^2)+Real_MC_30Y!$J$12*((RAND()+RAND()+RAND()+RAND()+RAND()+RAND()+RAND()+RAND()+RAND()+RAND()+RAND()+RAND())-6))-1)+Real_MC_30Y!AA$58)</x:f>
        <x:v>1697609.0995765864</x:v>
      </x:c>
      <x:c r="AB187" s="50" t="n">
        <x:f>MAX(0,AA187*(1+EXP((LN(1+Real_MC_30Y!$J$11)-0.5*Real_MC_30Y!$J$12^2)+Real_MC_30Y!$J$12*((RAND()+RAND()+RAND()+RAND()+RAND()+RAND()+RAND()+RAND()+RAND()+RAND()+RAND()+RAND())-6))-1)+Real_MC_30Y!AB$58)</x:f>
        <x:v>1669028.9453630724</x:v>
      </x:c>
      <x:c r="AC187" s="50" t="n">
        <x:f>MAX(0,AB187*(1+EXP((LN(1+Real_MC_30Y!$J$11)-0.5*Real_MC_30Y!$J$12^2)+Real_MC_30Y!$J$12*((RAND()+RAND()+RAND()+RAND()+RAND()+RAND()+RAND()+RAND()+RAND()+RAND()+RAND()+RAND())-6))-1)+Real_MC_30Y!AC$58)</x:f>
        <x:v>1858624.3252303961</x:v>
      </x:c>
      <x:c r="AD187" s="50" t="n">
        <x:f>MAX(0,AC187*(1+EXP((LN(1+Real_MC_30Y!$J$11)-0.5*Real_MC_30Y!$J$12^2)+Real_MC_30Y!$J$12*((RAND()+RAND()+RAND()+RAND()+RAND()+RAND()+RAND()+RAND()+RAND()+RAND()+RAND()+RAND())-6))-1)+Real_MC_30Y!AD$58)</x:f>
        <x:v>1665118.772775663</x:v>
      </x:c>
      <x:c r="AE187" s="50" t="n">
        <x:f>MAX(0,AD187*(1+EXP((LN(1+Real_MC_30Y!$J$11)-0.5*Real_MC_30Y!$J$12^2)+Real_MC_30Y!$J$12*((RAND()+RAND()+RAND()+RAND()+RAND()+RAND()+RAND()+RAND()+RAND()+RAND()+RAND()+RAND())-6))-1)+Real_MC_30Y!AE$58)</x:f>
        <x:v>1671655.3994294978</x:v>
      </x:c>
      <x:c r="AF187" s="50" t="n">
        <x:f>MAX(0,AE187*(1+EXP((LN(1+Real_MC_30Y!$J$11)-0.5*Real_MC_30Y!$J$12^2)+Real_MC_30Y!$J$12*((RAND()+RAND()+RAND()+RAND()+RAND()+RAND()+RAND()+RAND()+RAND()+RAND()+RAND()+RAND())-6))-1)+Real_MC_30Y!AF$58)</x:f>
        <x:v>2463359.4178271033</x:v>
      </x:c>
    </x:row>
    <x:row r="188">
      <x:c r="A188">
        <x:v>184</x:v>
      </x:c>
      <x:c r="B188" s="50" t="n">
        <x:f>MAX(0,Liquidity_30Y!$C$14+Real_MC_30Y!B$57-Real_MC_30Y!B$56)</x:f>
        <x:v>1029031.25</x:v>
      </x:c>
      <x:c r="C188" s="50" t="n">
        <x:f>MAX(0,B188*(1+EXP((LN(1+Real_MC_30Y!$J$11)-0.5*Real_MC_30Y!$J$12^2)+Real_MC_30Y!$J$12*((RAND()+RAND()+RAND()+RAND()+RAND()+RAND()+RAND()+RAND()+RAND()+RAND()+RAND()+RAND())-6))-1)+Real_MC_30Y!C$58)</x:f>
        <x:v>890204.9996260824</x:v>
      </x:c>
      <x:c r="D188" s="50" t="n">
        <x:f>MAX(0,C188*(1+EXP((LN(1+Real_MC_30Y!$J$11)-0.5*Real_MC_30Y!$J$12^2)+Real_MC_30Y!$J$12*((RAND()+RAND()+RAND()+RAND()+RAND()+RAND()+RAND()+RAND()+RAND()+RAND()+RAND()+RAND())-6))-1)+Real_MC_30Y!D$58)</x:f>
        <x:v>888270.7002434952</x:v>
      </x:c>
      <x:c r="E188" s="50" t="n">
        <x:f>MAX(0,D188*(1+EXP((LN(1+Real_MC_30Y!$J$11)-0.5*Real_MC_30Y!$J$12^2)+Real_MC_30Y!$J$12*((RAND()+RAND()+RAND()+RAND()+RAND()+RAND()+RAND()+RAND()+RAND()+RAND()+RAND()+RAND())-6))-1)+Real_MC_30Y!E$58)</x:f>
        <x:v>783747.2572492096</x:v>
      </x:c>
      <x:c r="F188" s="50" t="n">
        <x:f>MAX(0,E188*(1+EXP((LN(1+Real_MC_30Y!$J$11)-0.5*Real_MC_30Y!$J$12^2)+Real_MC_30Y!$J$12*((RAND()+RAND()+RAND()+RAND()+RAND()+RAND()+RAND()+RAND()+RAND()+RAND()+RAND()+RAND())-6))-1)+Real_MC_30Y!F$58)</x:f>
        <x:v>872953.1268818512</x:v>
      </x:c>
      <x:c r="G188" s="50" t="n">
        <x:f>MAX(0,F188*(1+EXP((LN(1+Real_MC_30Y!$J$11)-0.5*Real_MC_30Y!$J$12^2)+Real_MC_30Y!$J$12*((RAND()+RAND()+RAND()+RAND()+RAND()+RAND()+RAND()+RAND()+RAND()+RAND()+RAND()+RAND())-6))-1)+Real_MC_30Y!G$58)</x:f>
        <x:v>1157438.3813310894</x:v>
      </x:c>
      <x:c r="H188" s="50" t="n">
        <x:f>MAX(0,G188*(1+EXP((LN(1+Real_MC_30Y!$J$11)-0.5*Real_MC_30Y!$J$12^2)+Real_MC_30Y!$J$12*((RAND()+RAND()+RAND()+RAND()+RAND()+RAND()+RAND()+RAND()+RAND()+RAND()+RAND()+RAND())-6))-1)+Real_MC_30Y!H$58)</x:f>
        <x:v>1619714.776460913</x:v>
      </x:c>
      <x:c r="I188" s="50" t="n">
        <x:f>MAX(0,H188*(1+EXP((LN(1+Real_MC_30Y!$J$11)-0.5*Real_MC_30Y!$J$12^2)+Real_MC_30Y!$J$12*((RAND()+RAND()+RAND()+RAND()+RAND()+RAND()+RAND()+RAND()+RAND()+RAND()+RAND()+RAND())-6))-1)+Real_MC_30Y!I$58)</x:f>
        <x:v>2104575.6426054547</x:v>
      </x:c>
      <x:c r="J188" s="50" t="n">
        <x:f>MAX(0,I188*(1+EXP((LN(1+Real_MC_30Y!$J$11)-0.5*Real_MC_30Y!$J$12^2)+Real_MC_30Y!$J$12*((RAND()+RAND()+RAND()+RAND()+RAND()+RAND()+RAND()+RAND()+RAND()+RAND()+RAND()+RAND())-6))-1)+Real_MC_30Y!J$58)</x:f>
        <x:v>2098196.6642071838</x:v>
      </x:c>
      <x:c r="K188" s="50" t="n">
        <x:f>MAX(0,J188*(1+EXP((LN(1+Real_MC_30Y!$J$11)-0.5*Real_MC_30Y!$J$12^2)+Real_MC_30Y!$J$12*((RAND()+RAND()+RAND()+RAND()+RAND()+RAND()+RAND()+RAND()+RAND()+RAND()+RAND()+RAND())-6))-1)+Real_MC_30Y!K$58)</x:f>
        <x:v>1619208.5929230438</x:v>
      </x:c>
      <x:c r="L188" s="50" t="n">
        <x:f>MAX(0,K188*(1+EXP((LN(1+Real_MC_30Y!$J$11)-0.5*Real_MC_30Y!$J$12^2)+Real_MC_30Y!$J$12*((RAND()+RAND()+RAND()+RAND()+RAND()+RAND()+RAND()+RAND()+RAND()+RAND()+RAND()+RAND())-6))-1)+Real_MC_30Y!L$58)</x:f>
        <x:v>1697425.905216278</x:v>
      </x:c>
      <x:c r="M188" s="50" t="n">
        <x:f>MAX(0,L188*(1+EXP((LN(1+Real_MC_30Y!$J$11)-0.5*Real_MC_30Y!$J$12^2)+Real_MC_30Y!$J$12*((RAND()+RAND()+RAND()+RAND()+RAND()+RAND()+RAND()+RAND()+RAND()+RAND()+RAND()+RAND())-6))-1)+Real_MC_30Y!M$58)</x:f>
        <x:v>1702437.8171720784</x:v>
      </x:c>
      <x:c r="N188" s="50" t="n">
        <x:f>MAX(0,M188*(1+EXP((LN(1+Real_MC_30Y!$J$11)-0.5*Real_MC_30Y!$J$12^2)+Real_MC_30Y!$J$12*((RAND()+RAND()+RAND()+RAND()+RAND()+RAND()+RAND()+RAND()+RAND()+RAND()+RAND()+RAND())-6))-1)+Real_MC_30Y!N$58)</x:f>
        <x:v>2077297.4700158897</x:v>
      </x:c>
      <x:c r="O188" s="50" t="n">
        <x:f>MAX(0,N188*(1+EXP((LN(1+Real_MC_30Y!$J$11)-0.5*Real_MC_30Y!$J$12^2)+Real_MC_30Y!$J$12*((RAND()+RAND()+RAND()+RAND()+RAND()+RAND()+RAND()+RAND()+RAND()+RAND()+RAND()+RAND())-6))-1)+Real_MC_30Y!O$58)</x:f>
        <x:v>2211224.2893745657</x:v>
      </x:c>
      <x:c r="P188" s="50" t="n">
        <x:f>MAX(0,O188*(1+EXP((LN(1+Real_MC_30Y!$J$11)-0.5*Real_MC_30Y!$J$12^2)+Real_MC_30Y!$J$12*((RAND()+RAND()+RAND()+RAND()+RAND()+RAND()+RAND()+RAND()+RAND()+RAND()+RAND()+RAND())-6))-1)+Real_MC_30Y!P$58)</x:f>
        <x:v>1813203.6712850842</x:v>
      </x:c>
      <x:c r="Q188" s="50" t="n">
        <x:f>MAX(0,P188*(1+EXP((LN(1+Real_MC_30Y!$J$11)-0.5*Real_MC_30Y!$J$12^2)+Real_MC_30Y!$J$12*((RAND()+RAND()+RAND()+RAND()+RAND()+RAND()+RAND()+RAND()+RAND()+RAND()+RAND()+RAND())-6))-1)+Real_MC_30Y!Q$58)</x:f>
        <x:v>1766227.0372853125</x:v>
      </x:c>
      <x:c r="R188" s="50" t="n">
        <x:f>MAX(0,Q188*(1+EXP((LN(1+Real_MC_30Y!$J$11)-0.5*Real_MC_30Y!$J$12^2)+Real_MC_30Y!$J$12*((RAND()+RAND()+RAND()+RAND()+RAND()+RAND()+RAND()+RAND()+RAND()+RAND()+RAND()+RAND())-6))-1)+Real_MC_30Y!R$58)</x:f>
        <x:v>1647741.2422212078</x:v>
      </x:c>
      <x:c r="S188" s="50" t="n">
        <x:f>MAX(0,R188*(1+EXP((LN(1+Real_MC_30Y!$J$11)-0.5*Real_MC_30Y!$J$12^2)+Real_MC_30Y!$J$12*((RAND()+RAND()+RAND()+RAND()+RAND()+RAND()+RAND()+RAND()+RAND()+RAND()+RAND()+RAND())-6))-1)+Real_MC_30Y!S$58)</x:f>
        <x:v>1820154.9647114316</x:v>
      </x:c>
      <x:c r="T188" s="50" t="n">
        <x:f>MAX(0,S188*(1+EXP((LN(1+Real_MC_30Y!$J$11)-0.5*Real_MC_30Y!$J$12^2)+Real_MC_30Y!$J$12*((RAND()+RAND()+RAND()+RAND()+RAND()+RAND()+RAND()+RAND()+RAND()+RAND()+RAND()+RAND())-6))-1)+Real_MC_30Y!T$58)</x:f>
        <x:v>1657098.7601314802</x:v>
      </x:c>
      <x:c r="U188" s="50" t="n">
        <x:f>MAX(0,T188*(1+EXP((LN(1+Real_MC_30Y!$J$11)-0.5*Real_MC_30Y!$J$12^2)+Real_MC_30Y!$J$12*((RAND()+RAND()+RAND()+RAND()+RAND()+RAND()+RAND()+RAND()+RAND()+RAND()+RAND()+RAND())-6))-1)+Real_MC_30Y!U$58)</x:f>
        <x:v>1636437.9670322943</x:v>
      </x:c>
      <x:c r="V188" s="50" t="n">
        <x:f>MAX(0,U188*(1+EXP((LN(1+Real_MC_30Y!$J$11)-0.5*Real_MC_30Y!$J$12^2)+Real_MC_30Y!$J$12*((RAND()+RAND()+RAND()+RAND()+RAND()+RAND()+RAND()+RAND()+RAND()+RAND()+RAND()+RAND())-6))-1)+Real_MC_30Y!V$58)</x:f>
        <x:v>1875129.8702484178</x:v>
      </x:c>
      <x:c r="W188" s="50" t="n">
        <x:f>MAX(0,V188*(1+EXP((LN(1+Real_MC_30Y!$J$11)-0.5*Real_MC_30Y!$J$12^2)+Real_MC_30Y!$J$12*((RAND()+RAND()+RAND()+RAND()+RAND()+RAND()+RAND()+RAND()+RAND()+RAND()+RAND()+RAND())-6))-1)+Real_MC_30Y!W$58)</x:f>
        <x:v>2018809.4131802742</x:v>
      </x:c>
      <x:c r="X188" s="50" t="n">
        <x:f>MAX(0,W188*(1+EXP((LN(1+Real_MC_30Y!$J$11)-0.5*Real_MC_30Y!$J$12^2)+Real_MC_30Y!$J$12*((RAND()+RAND()+RAND()+RAND()+RAND()+RAND()+RAND()+RAND()+RAND()+RAND()+RAND()+RAND())-6))-1)+Real_MC_30Y!X$58)</x:f>
        <x:v>2196068.922702765</x:v>
      </x:c>
      <x:c r="Y188" s="50" t="n">
        <x:f>MAX(0,X188*(1+EXP((LN(1+Real_MC_30Y!$J$11)-0.5*Real_MC_30Y!$J$12^2)+Real_MC_30Y!$J$12*((RAND()+RAND()+RAND()+RAND()+RAND()+RAND()+RAND()+RAND()+RAND()+RAND()+RAND()+RAND())-6))-1)+Real_MC_30Y!Y$58)</x:f>
        <x:v>2271753.6839798703</x:v>
      </x:c>
      <x:c r="Z188" s="50" t="n">
        <x:f>MAX(0,Y188*(1+EXP((LN(1+Real_MC_30Y!$J$11)-0.5*Real_MC_30Y!$J$12^2)+Real_MC_30Y!$J$12*((RAND()+RAND()+RAND()+RAND()+RAND()+RAND()+RAND()+RAND()+RAND()+RAND()+RAND()+RAND())-6))-1)+Real_MC_30Y!Z$58)</x:f>
        <x:v>2090066.5702497903</x:v>
      </x:c>
      <x:c r="AA188" s="50" t="n">
        <x:f>MAX(0,Z188*(1+EXP((LN(1+Real_MC_30Y!$J$11)-0.5*Real_MC_30Y!$J$12^2)+Real_MC_30Y!$J$12*((RAND()+RAND()+RAND()+RAND()+RAND()+RAND()+RAND()+RAND()+RAND()+RAND()+RAND()+RAND())-6))-1)+Real_MC_30Y!AA$58)</x:f>
        <x:v>2395485.3290958186</x:v>
      </x:c>
      <x:c r="AB188" s="50" t="n">
        <x:f>MAX(0,AA188*(1+EXP((LN(1+Real_MC_30Y!$J$11)-0.5*Real_MC_30Y!$J$12^2)+Real_MC_30Y!$J$12*((RAND()+RAND()+RAND()+RAND()+RAND()+RAND()+RAND()+RAND()+RAND()+RAND()+RAND()+RAND())-6))-1)+Real_MC_30Y!AB$58)</x:f>
        <x:v>2506847.0899536326</x:v>
      </x:c>
      <x:c r="AC188" s="50" t="n">
        <x:f>MAX(0,AB188*(1+EXP((LN(1+Real_MC_30Y!$J$11)-0.5*Real_MC_30Y!$J$12^2)+Real_MC_30Y!$J$12*((RAND()+RAND()+RAND()+RAND()+RAND()+RAND()+RAND()+RAND()+RAND()+RAND()+RAND()+RAND())-6))-1)+Real_MC_30Y!AC$58)</x:f>
        <x:v>2693286.964324327</x:v>
      </x:c>
      <x:c r="AD188" s="50" t="n">
        <x:f>MAX(0,AC188*(1+EXP((LN(1+Real_MC_30Y!$J$11)-0.5*Real_MC_30Y!$J$12^2)+Real_MC_30Y!$J$12*((RAND()+RAND()+RAND()+RAND()+RAND()+RAND()+RAND()+RAND()+RAND()+RAND()+RAND()+RAND())-6))-1)+Real_MC_30Y!AD$58)</x:f>
        <x:v>2773016.8229621486</x:v>
      </x:c>
      <x:c r="AE188" s="50" t="n">
        <x:f>MAX(0,AD188*(1+EXP((LN(1+Real_MC_30Y!$J$11)-0.5*Real_MC_30Y!$J$12^2)+Real_MC_30Y!$J$12*((RAND()+RAND()+RAND()+RAND()+RAND()+RAND()+RAND()+RAND()+RAND()+RAND()+RAND()+RAND())-6))-1)+Real_MC_30Y!AE$58)</x:f>
        <x:v>2838031.438665674</x:v>
      </x:c>
      <x:c r="AF188" s="50" t="n">
        <x:f>MAX(0,AE188*(1+EXP((LN(1+Real_MC_30Y!$J$11)-0.5*Real_MC_30Y!$J$12^2)+Real_MC_30Y!$J$12*((RAND()+RAND()+RAND()+RAND()+RAND()+RAND()+RAND()+RAND()+RAND()+RAND()+RAND()+RAND())-6))-1)+Real_MC_30Y!AF$58)</x:f>
        <x:v>2395646.6731323004</x:v>
      </x:c>
    </x:row>
    <x:row r="189">
      <x:c r="A189">
        <x:v>185</x:v>
      </x:c>
      <x:c r="B189" s="50" t="n">
        <x:f>MAX(0,Liquidity_30Y!$C$14+Real_MC_30Y!B$57-Real_MC_30Y!B$56)</x:f>
        <x:v>1029031.25</x:v>
      </x:c>
      <x:c r="C189" s="50" t="n">
        <x:f>MAX(0,B189*(1+EXP((LN(1+Real_MC_30Y!$J$11)-0.5*Real_MC_30Y!$J$12^2)+Real_MC_30Y!$J$12*((RAND()+RAND()+RAND()+RAND()+RAND()+RAND()+RAND()+RAND()+RAND()+RAND()+RAND()+RAND())-6))-1)+Real_MC_30Y!C$58)</x:f>
        <x:v>1124277.6613853425</x:v>
      </x:c>
      <x:c r="D189" s="50" t="n">
        <x:f>MAX(0,C189*(1+EXP((LN(1+Real_MC_30Y!$J$11)-0.5*Real_MC_30Y!$J$12^2)+Real_MC_30Y!$J$12*((RAND()+RAND()+RAND()+RAND()+RAND()+RAND()+RAND()+RAND()+RAND()+RAND()+RAND()+RAND())-6))-1)+Real_MC_30Y!D$58)</x:f>
        <x:v>1136596.1808071292</x:v>
      </x:c>
      <x:c r="E189" s="50" t="n">
        <x:f>MAX(0,D189*(1+EXP((LN(1+Real_MC_30Y!$J$11)-0.5*Real_MC_30Y!$J$12^2)+Real_MC_30Y!$J$12*((RAND()+RAND()+RAND()+RAND()+RAND()+RAND()+RAND()+RAND()+RAND()+RAND()+RAND()+RAND())-6))-1)+Real_MC_30Y!E$58)</x:f>
        <x:v>924758.5599565569</x:v>
      </x:c>
      <x:c r="F189" s="50" t="n">
        <x:f>MAX(0,E189*(1+EXP((LN(1+Real_MC_30Y!$J$11)-0.5*Real_MC_30Y!$J$12^2)+Real_MC_30Y!$J$12*((RAND()+RAND()+RAND()+RAND()+RAND()+RAND()+RAND()+RAND()+RAND()+RAND()+RAND()+RAND())-6))-1)+Real_MC_30Y!F$58)</x:f>
        <x:v>880981.5382823829</x:v>
      </x:c>
      <x:c r="G189" s="50" t="n">
        <x:f>MAX(0,F189*(1+EXP((LN(1+Real_MC_30Y!$J$11)-0.5*Real_MC_30Y!$J$12^2)+Real_MC_30Y!$J$12*((RAND()+RAND()+RAND()+RAND()+RAND()+RAND()+RAND()+RAND()+RAND()+RAND()+RAND()+RAND())-6))-1)+Real_MC_30Y!G$58)</x:f>
        <x:v>1090614.3908608982</x:v>
      </x:c>
      <x:c r="H189" s="50" t="n">
        <x:f>MAX(0,G189*(1+EXP((LN(1+Real_MC_30Y!$J$11)-0.5*Real_MC_30Y!$J$12^2)+Real_MC_30Y!$J$12*((RAND()+RAND()+RAND()+RAND()+RAND()+RAND()+RAND()+RAND()+RAND()+RAND()+RAND()+RAND())-6))-1)+Real_MC_30Y!H$58)</x:f>
        <x:v>1254776.904077932</x:v>
      </x:c>
      <x:c r="I189" s="50" t="n">
        <x:f>MAX(0,H189*(1+EXP((LN(1+Real_MC_30Y!$J$11)-0.5*Real_MC_30Y!$J$12^2)+Real_MC_30Y!$J$12*((RAND()+RAND()+RAND()+RAND()+RAND()+RAND()+RAND()+RAND()+RAND()+RAND()+RAND()+RAND())-6))-1)+Real_MC_30Y!I$58)</x:f>
        <x:v>1415176.5907613505</x:v>
      </x:c>
      <x:c r="J189" s="50" t="n">
        <x:f>MAX(0,I189*(1+EXP((LN(1+Real_MC_30Y!$J$11)-0.5*Real_MC_30Y!$J$12^2)+Real_MC_30Y!$J$12*((RAND()+RAND()+RAND()+RAND()+RAND()+RAND()+RAND()+RAND()+RAND()+RAND()+RAND()+RAND())-6))-1)+Real_MC_30Y!J$58)</x:f>
        <x:v>1457357.6346509466</x:v>
      </x:c>
      <x:c r="K189" s="50" t="n">
        <x:f>MAX(0,J189*(1+EXP((LN(1+Real_MC_30Y!$J$11)-0.5*Real_MC_30Y!$J$12^2)+Real_MC_30Y!$J$12*((RAND()+RAND()+RAND()+RAND()+RAND()+RAND()+RAND()+RAND()+RAND()+RAND()+RAND()+RAND())-6))-1)+Real_MC_30Y!K$58)</x:f>
        <x:v>1046693.6850700569</x:v>
      </x:c>
      <x:c r="L189" s="50" t="n">
        <x:f>MAX(0,K189*(1+EXP((LN(1+Real_MC_30Y!$J$11)-0.5*Real_MC_30Y!$J$12^2)+Real_MC_30Y!$J$12*((RAND()+RAND()+RAND()+RAND()+RAND()+RAND()+RAND()+RAND()+RAND()+RAND()+RAND()+RAND())-6))-1)+Real_MC_30Y!L$58)</x:f>
        <x:v>1264841.0338989778</x:v>
      </x:c>
      <x:c r="M189" s="50" t="n">
        <x:f>MAX(0,L189*(1+EXP((LN(1+Real_MC_30Y!$J$11)-0.5*Real_MC_30Y!$J$12^2)+Real_MC_30Y!$J$12*((RAND()+RAND()+RAND()+RAND()+RAND()+RAND()+RAND()+RAND()+RAND()+RAND()+RAND()+RAND())-6))-1)+Real_MC_30Y!M$58)</x:f>
        <x:v>1310100.5314385833</x:v>
      </x:c>
      <x:c r="N189" s="50" t="n">
        <x:f>MAX(0,M189*(1+EXP((LN(1+Real_MC_30Y!$J$11)-0.5*Real_MC_30Y!$J$12^2)+Real_MC_30Y!$J$12*((RAND()+RAND()+RAND()+RAND()+RAND()+RAND()+RAND()+RAND()+RAND()+RAND()+RAND()+RAND())-6))-1)+Real_MC_30Y!N$58)</x:f>
        <x:v>1704611.2664329254</x:v>
      </x:c>
      <x:c r="O189" s="50" t="n">
        <x:f>MAX(0,N189*(1+EXP((LN(1+Real_MC_30Y!$J$11)-0.5*Real_MC_30Y!$J$12^2)+Real_MC_30Y!$J$12*((RAND()+RAND()+RAND()+RAND()+RAND()+RAND()+RAND()+RAND()+RAND()+RAND()+RAND()+RAND())-6))-1)+Real_MC_30Y!O$58)</x:f>
        <x:v>1897426.6387748686</x:v>
      </x:c>
      <x:c r="P189" s="50" t="n">
        <x:f>MAX(0,O189*(1+EXP((LN(1+Real_MC_30Y!$J$11)-0.5*Real_MC_30Y!$J$12^2)+Real_MC_30Y!$J$12*((RAND()+RAND()+RAND()+RAND()+RAND()+RAND()+RAND()+RAND()+RAND()+RAND()+RAND()+RAND())-6))-1)+Real_MC_30Y!P$58)</x:f>
        <x:v>2173131.1096418453</x:v>
      </x:c>
      <x:c r="Q189" s="50" t="n">
        <x:f>MAX(0,P189*(1+EXP((LN(1+Real_MC_30Y!$J$11)-0.5*Real_MC_30Y!$J$12^2)+Real_MC_30Y!$J$12*((RAND()+RAND()+RAND()+RAND()+RAND()+RAND()+RAND()+RAND()+RAND()+RAND()+RAND()+RAND())-6))-1)+Real_MC_30Y!Q$58)</x:f>
        <x:v>2358154.8653422757</x:v>
      </x:c>
      <x:c r="R189" s="50" t="n">
        <x:f>MAX(0,Q189*(1+EXP((LN(1+Real_MC_30Y!$J$11)-0.5*Real_MC_30Y!$J$12^2)+Real_MC_30Y!$J$12*((RAND()+RAND()+RAND()+RAND()+RAND()+RAND()+RAND()+RAND()+RAND()+RAND()+RAND()+RAND())-6))-1)+Real_MC_30Y!R$58)</x:f>
        <x:v>2346580.1310068755</x:v>
      </x:c>
      <x:c r="S189" s="50" t="n">
        <x:f>MAX(0,R189*(1+EXP((LN(1+Real_MC_30Y!$J$11)-0.5*Real_MC_30Y!$J$12^2)+Real_MC_30Y!$J$12*((RAND()+RAND()+RAND()+RAND()+RAND()+RAND()+RAND()+RAND()+RAND()+RAND()+RAND()+RAND())-6))-1)+Real_MC_30Y!S$58)</x:f>
        <x:v>2877891.330978371</x:v>
      </x:c>
      <x:c r="T189" s="50" t="n">
        <x:f>MAX(0,S189*(1+EXP((LN(1+Real_MC_30Y!$J$11)-0.5*Real_MC_30Y!$J$12^2)+Real_MC_30Y!$J$12*((RAND()+RAND()+RAND()+RAND()+RAND()+RAND()+RAND()+RAND()+RAND()+RAND()+RAND()+RAND())-6))-1)+Real_MC_30Y!T$58)</x:f>
        <x:v>3746879.344011443</x:v>
      </x:c>
      <x:c r="U189" s="50" t="n">
        <x:f>MAX(0,T189*(1+EXP((LN(1+Real_MC_30Y!$J$11)-0.5*Real_MC_30Y!$J$12^2)+Real_MC_30Y!$J$12*((RAND()+RAND()+RAND()+RAND()+RAND()+RAND()+RAND()+RAND()+RAND()+RAND()+RAND()+RAND())-6))-1)+Real_MC_30Y!U$58)</x:f>
        <x:v>3669952.7366746925</x:v>
      </x:c>
      <x:c r="V189" s="50" t="n">
        <x:f>MAX(0,U189*(1+EXP((LN(1+Real_MC_30Y!$J$11)-0.5*Real_MC_30Y!$J$12^2)+Real_MC_30Y!$J$12*((RAND()+RAND()+RAND()+RAND()+RAND()+RAND()+RAND()+RAND()+RAND()+RAND()+RAND()+RAND())-6))-1)+Real_MC_30Y!V$58)</x:f>
        <x:v>3534212.9976895307</x:v>
      </x:c>
      <x:c r="W189" s="50" t="n">
        <x:f>MAX(0,V189*(1+EXP((LN(1+Real_MC_30Y!$J$11)-0.5*Real_MC_30Y!$J$12^2)+Real_MC_30Y!$J$12*((RAND()+RAND()+RAND()+RAND()+RAND()+RAND()+RAND()+RAND()+RAND()+RAND()+RAND()+RAND())-6))-1)+Real_MC_30Y!W$58)</x:f>
        <x:v>3823753.124719565</x:v>
      </x:c>
      <x:c r="X189" s="50" t="n">
        <x:f>MAX(0,W189*(1+EXP((LN(1+Real_MC_30Y!$J$11)-0.5*Real_MC_30Y!$J$12^2)+Real_MC_30Y!$J$12*((RAND()+RAND()+RAND()+RAND()+RAND()+RAND()+RAND()+RAND()+RAND()+RAND()+RAND()+RAND())-6))-1)+Real_MC_30Y!X$58)</x:f>
        <x:v>3992226.174473834</x:v>
      </x:c>
      <x:c r="Y189" s="50" t="n">
        <x:f>MAX(0,X189*(1+EXP((LN(1+Real_MC_30Y!$J$11)-0.5*Real_MC_30Y!$J$12^2)+Real_MC_30Y!$J$12*((RAND()+RAND()+RAND()+RAND()+RAND()+RAND()+RAND()+RAND()+RAND()+RAND()+RAND()+RAND())-6))-1)+Real_MC_30Y!Y$58)</x:f>
        <x:v>4493918.162030096</x:v>
      </x:c>
      <x:c r="Z189" s="50" t="n">
        <x:f>MAX(0,Y189*(1+EXP((LN(1+Real_MC_30Y!$J$11)-0.5*Real_MC_30Y!$J$12^2)+Real_MC_30Y!$J$12*((RAND()+RAND()+RAND()+RAND()+RAND()+RAND()+RAND()+RAND()+RAND()+RAND()+RAND()+RAND())-6))-1)+Real_MC_30Y!Z$58)</x:f>
        <x:v>3866835.102658597</x:v>
      </x:c>
      <x:c r="AA189" s="50" t="n">
        <x:f>MAX(0,Z189*(1+EXP((LN(1+Real_MC_30Y!$J$11)-0.5*Real_MC_30Y!$J$12^2)+Real_MC_30Y!$J$12*((RAND()+RAND()+RAND()+RAND()+RAND()+RAND()+RAND()+RAND()+RAND()+RAND()+RAND()+RAND())-6))-1)+Real_MC_30Y!AA$58)</x:f>
        <x:v>4749125.616212475</x:v>
      </x:c>
      <x:c r="AB189" s="50" t="n">
        <x:f>MAX(0,AA189*(1+EXP((LN(1+Real_MC_30Y!$J$11)-0.5*Real_MC_30Y!$J$12^2)+Real_MC_30Y!$J$12*((RAND()+RAND()+RAND()+RAND()+RAND()+RAND()+RAND()+RAND()+RAND()+RAND()+RAND()+RAND())-6))-1)+Real_MC_30Y!AB$58)</x:f>
        <x:v>5643308.43460693</x:v>
      </x:c>
      <x:c r="AC189" s="50" t="n">
        <x:f>MAX(0,AB189*(1+EXP((LN(1+Real_MC_30Y!$J$11)-0.5*Real_MC_30Y!$J$12^2)+Real_MC_30Y!$J$12*((RAND()+RAND()+RAND()+RAND()+RAND()+RAND()+RAND()+RAND()+RAND()+RAND()+RAND()+RAND())-6))-1)+Real_MC_30Y!AC$58)</x:f>
        <x:v>4511678.849962293</x:v>
      </x:c>
      <x:c r="AD189" s="50" t="n">
        <x:f>MAX(0,AC189*(1+EXP((LN(1+Real_MC_30Y!$J$11)-0.5*Real_MC_30Y!$J$12^2)+Real_MC_30Y!$J$12*((RAND()+RAND()+RAND()+RAND()+RAND()+RAND()+RAND()+RAND()+RAND()+RAND()+RAND()+RAND())-6))-1)+Real_MC_30Y!AD$58)</x:f>
        <x:v>4223979.3681198135</x:v>
      </x:c>
      <x:c r="AE189" s="50" t="n">
        <x:f>MAX(0,AD189*(1+EXP((LN(1+Real_MC_30Y!$J$11)-0.5*Real_MC_30Y!$J$12^2)+Real_MC_30Y!$J$12*((RAND()+RAND()+RAND()+RAND()+RAND()+RAND()+RAND()+RAND()+RAND()+RAND()+RAND()+RAND())-6))-1)+Real_MC_30Y!AE$58)</x:f>
        <x:v>4144103.8857345586</x:v>
      </x:c>
      <x:c r="AF189" s="50" t="n">
        <x:f>MAX(0,AE189*(1+EXP((LN(1+Real_MC_30Y!$J$11)-0.5*Real_MC_30Y!$J$12^2)+Real_MC_30Y!$J$12*((RAND()+RAND()+RAND()+RAND()+RAND()+RAND()+RAND()+RAND()+RAND()+RAND()+RAND()+RAND())-6))-1)+Real_MC_30Y!AF$58)</x:f>
        <x:v>5463660.180165433</x:v>
      </x:c>
    </x:row>
    <x:row r="190">
      <x:c r="A190">
        <x:v>186</x:v>
      </x:c>
      <x:c r="B190" s="50" t="n">
        <x:f>MAX(0,Liquidity_30Y!$C$14+Real_MC_30Y!B$57-Real_MC_30Y!B$56)</x:f>
        <x:v>1029031.25</x:v>
      </x:c>
      <x:c r="C190" s="50" t="n">
        <x:f>MAX(0,B190*(1+EXP((LN(1+Real_MC_30Y!$J$11)-0.5*Real_MC_30Y!$J$12^2)+Real_MC_30Y!$J$12*((RAND()+RAND()+RAND()+RAND()+RAND()+RAND()+RAND()+RAND()+RAND()+RAND()+RAND()+RAND())-6))-1)+Real_MC_30Y!C$58)</x:f>
        <x:v>856808.1956568997</x:v>
      </x:c>
      <x:c r="D190" s="50" t="n">
        <x:f>MAX(0,C190*(1+EXP((LN(1+Real_MC_30Y!$J$11)-0.5*Real_MC_30Y!$J$12^2)+Real_MC_30Y!$J$12*((RAND()+RAND()+RAND()+RAND()+RAND()+RAND()+RAND()+RAND()+RAND()+RAND()+RAND()+RAND())-6))-1)+Real_MC_30Y!D$58)</x:f>
        <x:v>893729.4960950243</x:v>
      </x:c>
      <x:c r="E190" s="50" t="n">
        <x:f>MAX(0,D190*(1+EXP((LN(1+Real_MC_30Y!$J$11)-0.5*Real_MC_30Y!$J$12^2)+Real_MC_30Y!$J$12*((RAND()+RAND()+RAND()+RAND()+RAND()+RAND()+RAND()+RAND()+RAND()+RAND()+RAND()+RAND())-6))-1)+Real_MC_30Y!E$58)</x:f>
        <x:v>970242.5168420492</x:v>
      </x:c>
      <x:c r="F190" s="50" t="n">
        <x:f>MAX(0,E190*(1+EXP((LN(1+Real_MC_30Y!$J$11)-0.5*Real_MC_30Y!$J$12^2)+Real_MC_30Y!$J$12*((RAND()+RAND()+RAND()+RAND()+RAND()+RAND()+RAND()+RAND()+RAND()+RAND()+RAND()+RAND())-6))-1)+Real_MC_30Y!F$58)</x:f>
        <x:v>996006.9356872969</x:v>
      </x:c>
      <x:c r="G190" s="50" t="n">
        <x:f>MAX(0,F190*(1+EXP((LN(1+Real_MC_30Y!$J$11)-0.5*Real_MC_30Y!$J$12^2)+Real_MC_30Y!$J$12*((RAND()+RAND()+RAND()+RAND()+RAND()+RAND()+RAND()+RAND()+RAND()+RAND()+RAND()+RAND())-6))-1)+Real_MC_30Y!G$58)</x:f>
        <x:v>930094.5834554962</x:v>
      </x:c>
      <x:c r="H190" s="50" t="n">
        <x:f>MAX(0,G190*(1+EXP((LN(1+Real_MC_30Y!$J$11)-0.5*Real_MC_30Y!$J$12^2)+Real_MC_30Y!$J$12*((RAND()+RAND()+RAND()+RAND()+RAND()+RAND()+RAND()+RAND()+RAND()+RAND()+RAND()+RAND())-6))-1)+Real_MC_30Y!H$58)</x:f>
        <x:v>840959.591455209</x:v>
      </x:c>
      <x:c r="I190" s="50" t="n">
        <x:f>MAX(0,H190*(1+EXP((LN(1+Real_MC_30Y!$J$11)-0.5*Real_MC_30Y!$J$12^2)+Real_MC_30Y!$J$12*((RAND()+RAND()+RAND()+RAND()+RAND()+RAND()+RAND()+RAND()+RAND()+RAND()+RAND()+RAND())-6))-1)+Real_MC_30Y!I$58)</x:f>
        <x:v>974864.8103570812</x:v>
      </x:c>
      <x:c r="J190" s="50" t="n">
        <x:f>MAX(0,I190*(1+EXP((LN(1+Real_MC_30Y!$J$11)-0.5*Real_MC_30Y!$J$12^2)+Real_MC_30Y!$J$12*((RAND()+RAND()+RAND()+RAND()+RAND()+RAND()+RAND()+RAND()+RAND()+RAND()+RAND()+RAND())-6))-1)+Real_MC_30Y!J$58)</x:f>
        <x:v>891201.814503625</x:v>
      </x:c>
      <x:c r="K190" s="50" t="n">
        <x:f>MAX(0,J190*(1+EXP((LN(1+Real_MC_30Y!$J$11)-0.5*Real_MC_30Y!$J$12^2)+Real_MC_30Y!$J$12*((RAND()+RAND()+RAND()+RAND()+RAND()+RAND()+RAND()+RAND()+RAND()+RAND()+RAND()+RAND())-6))-1)+Real_MC_30Y!K$58)</x:f>
        <x:v>882374.3987683087</x:v>
      </x:c>
      <x:c r="L190" s="50" t="n">
        <x:f>MAX(0,K190*(1+EXP((LN(1+Real_MC_30Y!$J$11)-0.5*Real_MC_30Y!$J$12^2)+Real_MC_30Y!$J$12*((RAND()+RAND()+RAND()+RAND()+RAND()+RAND()+RAND()+RAND()+RAND()+RAND()+RAND()+RAND())-6))-1)+Real_MC_30Y!L$58)</x:f>
        <x:v>1158893.6174488575</x:v>
      </x:c>
      <x:c r="M190" s="50" t="n">
        <x:f>MAX(0,L190*(1+EXP((LN(1+Real_MC_30Y!$J$11)-0.5*Real_MC_30Y!$J$12^2)+Real_MC_30Y!$J$12*((RAND()+RAND()+RAND()+RAND()+RAND()+RAND()+RAND()+RAND()+RAND()+RAND()+RAND()+RAND())-6))-1)+Real_MC_30Y!M$58)</x:f>
        <x:v>1203904.5927102396</x:v>
      </x:c>
      <x:c r="N190" s="50" t="n">
        <x:f>MAX(0,M190*(1+EXP((LN(1+Real_MC_30Y!$J$11)-0.5*Real_MC_30Y!$J$12^2)+Real_MC_30Y!$J$12*((RAND()+RAND()+RAND()+RAND()+RAND()+RAND()+RAND()+RAND()+RAND()+RAND()+RAND()+RAND())-6))-1)+Real_MC_30Y!N$58)</x:f>
        <x:v>1459869.8431229894</x:v>
      </x:c>
      <x:c r="O190" s="50" t="n">
        <x:f>MAX(0,N190*(1+EXP((LN(1+Real_MC_30Y!$J$11)-0.5*Real_MC_30Y!$J$12^2)+Real_MC_30Y!$J$12*((RAND()+RAND()+RAND()+RAND()+RAND()+RAND()+RAND()+RAND()+RAND()+RAND()+RAND()+RAND())-6))-1)+Real_MC_30Y!O$58)</x:f>
        <x:v>1875768.6595497804</x:v>
      </x:c>
      <x:c r="P190" s="50" t="n">
        <x:f>MAX(0,O190*(1+EXP((LN(1+Real_MC_30Y!$J$11)-0.5*Real_MC_30Y!$J$12^2)+Real_MC_30Y!$J$12*((RAND()+RAND()+RAND()+RAND()+RAND()+RAND()+RAND()+RAND()+RAND()+RAND()+RAND()+RAND())-6))-1)+Real_MC_30Y!P$58)</x:f>
        <x:v>1660951.7329975746</x:v>
      </x:c>
      <x:c r="Q190" s="50" t="n">
        <x:f>MAX(0,P190*(1+EXP((LN(1+Real_MC_30Y!$J$11)-0.5*Real_MC_30Y!$J$12^2)+Real_MC_30Y!$J$12*((RAND()+RAND()+RAND()+RAND()+RAND()+RAND()+RAND()+RAND()+RAND()+RAND()+RAND()+RAND())-6))-1)+Real_MC_30Y!Q$58)</x:f>
        <x:v>1885630.6976090064</x:v>
      </x:c>
      <x:c r="R190" s="50" t="n">
        <x:f>MAX(0,Q190*(1+EXP((LN(1+Real_MC_30Y!$J$11)-0.5*Real_MC_30Y!$J$12^2)+Real_MC_30Y!$J$12*((RAND()+RAND()+RAND()+RAND()+RAND()+RAND()+RAND()+RAND()+RAND()+RAND()+RAND()+RAND())-6))-1)+Real_MC_30Y!R$58)</x:f>
        <x:v>1844009.6834207578</x:v>
      </x:c>
      <x:c r="S190" s="50" t="n">
        <x:f>MAX(0,R190*(1+EXP((LN(1+Real_MC_30Y!$J$11)-0.5*Real_MC_30Y!$J$12^2)+Real_MC_30Y!$J$12*((RAND()+RAND()+RAND()+RAND()+RAND()+RAND()+RAND()+RAND()+RAND()+RAND()+RAND()+RAND())-6))-1)+Real_MC_30Y!S$58)</x:f>
        <x:v>1855698.6527718492</x:v>
      </x:c>
      <x:c r="T190" s="50" t="n">
        <x:f>MAX(0,S190*(1+EXP((LN(1+Real_MC_30Y!$J$11)-0.5*Real_MC_30Y!$J$12^2)+Real_MC_30Y!$J$12*((RAND()+RAND()+RAND()+RAND()+RAND()+RAND()+RAND()+RAND()+RAND()+RAND()+RAND()+RAND())-6))-1)+Real_MC_30Y!T$58)</x:f>
        <x:v>1954343.065494622</x:v>
      </x:c>
      <x:c r="U190" s="50" t="n">
        <x:f>MAX(0,T190*(1+EXP((LN(1+Real_MC_30Y!$J$11)-0.5*Real_MC_30Y!$J$12^2)+Real_MC_30Y!$J$12*((RAND()+RAND()+RAND()+RAND()+RAND()+RAND()+RAND()+RAND()+RAND()+RAND()+RAND()+RAND())-6))-1)+Real_MC_30Y!U$58)</x:f>
        <x:v>1809165.2801426859</x:v>
      </x:c>
      <x:c r="V190" s="50" t="n">
        <x:f>MAX(0,U190*(1+EXP((LN(1+Real_MC_30Y!$J$11)-0.5*Real_MC_30Y!$J$12^2)+Real_MC_30Y!$J$12*((RAND()+RAND()+RAND()+RAND()+RAND()+RAND()+RAND()+RAND()+RAND()+RAND()+RAND()+RAND())-6))-1)+Real_MC_30Y!V$58)</x:f>
        <x:v>1811965.5281320598</x:v>
      </x:c>
      <x:c r="W190" s="50" t="n">
        <x:f>MAX(0,V190*(1+EXP((LN(1+Real_MC_30Y!$J$11)-0.5*Real_MC_30Y!$J$12^2)+Real_MC_30Y!$J$12*((RAND()+RAND()+RAND()+RAND()+RAND()+RAND()+RAND()+RAND()+RAND()+RAND()+RAND()+RAND())-6))-1)+Real_MC_30Y!W$58)</x:f>
        <x:v>2559509.2336582113</x:v>
      </x:c>
      <x:c r="X190" s="50" t="n">
        <x:f>MAX(0,W190*(1+EXP((LN(1+Real_MC_30Y!$J$11)-0.5*Real_MC_30Y!$J$12^2)+Real_MC_30Y!$J$12*((RAND()+RAND()+RAND()+RAND()+RAND()+RAND()+RAND()+RAND()+RAND()+RAND()+RAND()+RAND())-6))-1)+Real_MC_30Y!X$58)</x:f>
        <x:v>2758923.076785472</x:v>
      </x:c>
      <x:c r="Y190" s="50" t="n">
        <x:f>MAX(0,X190*(1+EXP((LN(1+Real_MC_30Y!$J$11)-0.5*Real_MC_30Y!$J$12^2)+Real_MC_30Y!$J$12*((RAND()+RAND()+RAND()+RAND()+RAND()+RAND()+RAND()+RAND()+RAND()+RAND()+RAND()+RAND())-6))-1)+Real_MC_30Y!Y$58)</x:f>
        <x:v>2910235.2484176797</x:v>
      </x:c>
      <x:c r="Z190" s="50" t="n">
        <x:f>MAX(0,Y190*(1+EXP((LN(1+Real_MC_30Y!$J$11)-0.5*Real_MC_30Y!$J$12^2)+Real_MC_30Y!$J$12*((RAND()+RAND()+RAND()+RAND()+RAND()+RAND()+RAND()+RAND()+RAND()+RAND()+RAND()+RAND())-6))-1)+Real_MC_30Y!Z$58)</x:f>
        <x:v>2959993.013262547</x:v>
      </x:c>
      <x:c r="AA190" s="50" t="n">
        <x:f>MAX(0,Z190*(1+EXP((LN(1+Real_MC_30Y!$J$11)-0.5*Real_MC_30Y!$J$12^2)+Real_MC_30Y!$J$12*((RAND()+RAND()+RAND()+RAND()+RAND()+RAND()+RAND()+RAND()+RAND()+RAND()+RAND()+RAND())-6))-1)+Real_MC_30Y!AA$58)</x:f>
        <x:v>3201579.5950913546</x:v>
      </x:c>
      <x:c r="AB190" s="50" t="n">
        <x:f>MAX(0,AA190*(1+EXP((LN(1+Real_MC_30Y!$J$11)-0.5*Real_MC_30Y!$J$12^2)+Real_MC_30Y!$J$12*((RAND()+RAND()+RAND()+RAND()+RAND()+RAND()+RAND()+RAND()+RAND()+RAND()+RAND()+RAND())-6))-1)+Real_MC_30Y!AB$58)</x:f>
        <x:v>3699428.57822086</x:v>
      </x:c>
      <x:c r="AC190" s="50" t="n">
        <x:f>MAX(0,AB190*(1+EXP((LN(1+Real_MC_30Y!$J$11)-0.5*Real_MC_30Y!$J$12^2)+Real_MC_30Y!$J$12*((RAND()+RAND()+RAND()+RAND()+RAND()+RAND()+RAND()+RAND()+RAND()+RAND()+RAND()+RAND())-6))-1)+Real_MC_30Y!AC$58)</x:f>
        <x:v>3832435.504315817</x:v>
      </x:c>
      <x:c r="AD190" s="50" t="n">
        <x:f>MAX(0,AC190*(1+EXP((LN(1+Real_MC_30Y!$J$11)-0.5*Real_MC_30Y!$J$12^2)+Real_MC_30Y!$J$12*((RAND()+RAND()+RAND()+RAND()+RAND()+RAND()+RAND()+RAND()+RAND()+RAND()+RAND()+RAND())-6))-1)+Real_MC_30Y!AD$58)</x:f>
        <x:v>3892821.479428306</x:v>
      </x:c>
      <x:c r="AE190" s="50" t="n">
        <x:f>MAX(0,AD190*(1+EXP((LN(1+Real_MC_30Y!$J$11)-0.5*Real_MC_30Y!$J$12^2)+Real_MC_30Y!$J$12*((RAND()+RAND()+RAND()+RAND()+RAND()+RAND()+RAND()+RAND()+RAND()+RAND()+RAND()+RAND())-6))-1)+Real_MC_30Y!AE$58)</x:f>
        <x:v>3567475.4058387205</x:v>
      </x:c>
      <x:c r="AF190" s="50" t="n">
        <x:f>MAX(0,AE190*(1+EXP((LN(1+Real_MC_30Y!$J$11)-0.5*Real_MC_30Y!$J$12^2)+Real_MC_30Y!$J$12*((RAND()+RAND()+RAND()+RAND()+RAND()+RAND()+RAND()+RAND()+RAND()+RAND()+RAND()+RAND())-6))-1)+Real_MC_30Y!AF$58)</x:f>
        <x:v>3567043.7358993897</x:v>
      </x:c>
    </x:row>
    <x:row r="191">
      <x:c r="A191">
        <x:v>187</x:v>
      </x:c>
      <x:c r="B191" s="50" t="n">
        <x:f>MAX(0,Liquidity_30Y!$C$14+Real_MC_30Y!B$57-Real_MC_30Y!B$56)</x:f>
        <x:v>1029031.25</x:v>
      </x:c>
      <x:c r="C191" s="50" t="n">
        <x:f>MAX(0,B191*(1+EXP((LN(1+Real_MC_30Y!$J$11)-0.5*Real_MC_30Y!$J$12^2)+Real_MC_30Y!$J$12*((RAND()+RAND()+RAND()+RAND()+RAND()+RAND()+RAND()+RAND()+RAND()+RAND()+RAND()+RAND())-6))-1)+Real_MC_30Y!C$58)</x:f>
        <x:v>1320659.4045536723</x:v>
      </x:c>
      <x:c r="D191" s="50" t="n">
        <x:f>MAX(0,C191*(1+EXP((LN(1+Real_MC_30Y!$J$11)-0.5*Real_MC_30Y!$J$12^2)+Real_MC_30Y!$J$12*((RAND()+RAND()+RAND()+RAND()+RAND()+RAND()+RAND()+RAND()+RAND()+RAND()+RAND()+RAND())-6))-1)+Real_MC_30Y!D$58)</x:f>
        <x:v>1066729.6303197467</x:v>
      </x:c>
      <x:c r="E191" s="50" t="n">
        <x:f>MAX(0,D191*(1+EXP((LN(1+Real_MC_30Y!$J$11)-0.5*Real_MC_30Y!$J$12^2)+Real_MC_30Y!$J$12*((RAND()+RAND()+RAND()+RAND()+RAND()+RAND()+RAND()+RAND()+RAND()+RAND()+RAND()+RAND())-6))-1)+Real_MC_30Y!E$58)</x:f>
        <x:v>1032702.6080837022</x:v>
      </x:c>
      <x:c r="F191" s="50" t="n">
        <x:f>MAX(0,E191*(1+EXP((LN(1+Real_MC_30Y!$J$11)-0.5*Real_MC_30Y!$J$12^2)+Real_MC_30Y!$J$12*((RAND()+RAND()+RAND()+RAND()+RAND()+RAND()+RAND()+RAND()+RAND()+RAND()+RAND()+RAND())-6))-1)+Real_MC_30Y!F$58)</x:f>
        <x:v>925738.0157245338</x:v>
      </x:c>
      <x:c r="G191" s="50" t="n">
        <x:f>MAX(0,F191*(1+EXP((LN(1+Real_MC_30Y!$J$11)-0.5*Real_MC_30Y!$J$12^2)+Real_MC_30Y!$J$12*((RAND()+RAND()+RAND()+RAND()+RAND()+RAND()+RAND()+RAND()+RAND()+RAND()+RAND()+RAND())-6))-1)+Real_MC_30Y!G$58)</x:f>
        <x:v>915694.3971312505</x:v>
      </x:c>
      <x:c r="H191" s="50" t="n">
        <x:f>MAX(0,G191*(1+EXP((LN(1+Real_MC_30Y!$J$11)-0.5*Real_MC_30Y!$J$12^2)+Real_MC_30Y!$J$12*((RAND()+RAND()+RAND()+RAND()+RAND()+RAND()+RAND()+RAND()+RAND()+RAND()+RAND()+RAND())-6))-1)+Real_MC_30Y!H$58)</x:f>
        <x:v>893458.234074151</x:v>
      </x:c>
      <x:c r="I191" s="50" t="n">
        <x:f>MAX(0,H191*(1+EXP((LN(1+Real_MC_30Y!$J$11)-0.5*Real_MC_30Y!$J$12^2)+Real_MC_30Y!$J$12*((RAND()+RAND()+RAND()+RAND()+RAND()+RAND()+RAND()+RAND()+RAND()+RAND()+RAND()+RAND())-6))-1)+Real_MC_30Y!I$58)</x:f>
        <x:v>811873.6520633575</x:v>
      </x:c>
      <x:c r="J191" s="50" t="n">
        <x:f>MAX(0,I191*(1+EXP((LN(1+Real_MC_30Y!$J$11)-0.5*Real_MC_30Y!$J$12^2)+Real_MC_30Y!$J$12*((RAND()+RAND()+RAND()+RAND()+RAND()+RAND()+RAND()+RAND()+RAND()+RAND()+RAND()+RAND())-6))-1)+Real_MC_30Y!J$58)</x:f>
        <x:v>927163.4248389393</x:v>
      </x:c>
      <x:c r="K191" s="50" t="n">
        <x:f>MAX(0,J191*(1+EXP((LN(1+Real_MC_30Y!$J$11)-0.5*Real_MC_30Y!$J$12^2)+Real_MC_30Y!$J$12*((RAND()+RAND()+RAND()+RAND()+RAND()+RAND()+RAND()+RAND()+RAND()+RAND()+RAND()+RAND())-6))-1)+Real_MC_30Y!K$58)</x:f>
        <x:v>1180791.580949163</x:v>
      </x:c>
      <x:c r="L191" s="50" t="n">
        <x:f>MAX(0,K191*(1+EXP((LN(1+Real_MC_30Y!$J$11)-0.5*Real_MC_30Y!$J$12^2)+Real_MC_30Y!$J$12*((RAND()+RAND()+RAND()+RAND()+RAND()+RAND()+RAND()+RAND()+RAND()+RAND()+RAND()+RAND())-6))-1)+Real_MC_30Y!L$58)</x:f>
        <x:v>1092128.2779757974</x:v>
      </x:c>
      <x:c r="M191" s="50" t="n">
        <x:f>MAX(0,L191*(1+EXP((LN(1+Real_MC_30Y!$J$11)-0.5*Real_MC_30Y!$J$12^2)+Real_MC_30Y!$J$12*((RAND()+RAND()+RAND()+RAND()+RAND()+RAND()+RAND()+RAND()+RAND()+RAND()+RAND()+RAND())-6))-1)+Real_MC_30Y!M$58)</x:f>
        <x:v>1074104.0293379372</x:v>
      </x:c>
      <x:c r="N191" s="50" t="n">
        <x:f>MAX(0,M191*(1+EXP((LN(1+Real_MC_30Y!$J$11)-0.5*Real_MC_30Y!$J$12^2)+Real_MC_30Y!$J$12*((RAND()+RAND()+RAND()+RAND()+RAND()+RAND()+RAND()+RAND()+RAND()+RAND()+RAND()+RAND())-6))-1)+Real_MC_30Y!N$58)</x:f>
        <x:v>936186.3586282677</x:v>
      </x:c>
      <x:c r="O191" s="50" t="n">
        <x:f>MAX(0,N191*(1+EXP((LN(1+Real_MC_30Y!$J$11)-0.5*Real_MC_30Y!$J$12^2)+Real_MC_30Y!$J$12*((RAND()+RAND()+RAND()+RAND()+RAND()+RAND()+RAND()+RAND()+RAND()+RAND()+RAND()+RAND())-6))-1)+Real_MC_30Y!O$58)</x:f>
        <x:v>940456.7233677105</x:v>
      </x:c>
      <x:c r="P191" s="50" t="n">
        <x:f>MAX(0,O191*(1+EXP((LN(1+Real_MC_30Y!$J$11)-0.5*Real_MC_30Y!$J$12^2)+Real_MC_30Y!$J$12*((RAND()+RAND()+RAND()+RAND()+RAND()+RAND()+RAND()+RAND()+RAND()+RAND()+RAND()+RAND())-6))-1)+Real_MC_30Y!P$58)</x:f>
        <x:v>1424990.8509587164</x:v>
      </x:c>
      <x:c r="Q191" s="50" t="n">
        <x:f>MAX(0,P191*(1+EXP((LN(1+Real_MC_30Y!$J$11)-0.5*Real_MC_30Y!$J$12^2)+Real_MC_30Y!$J$12*((RAND()+RAND()+RAND()+RAND()+RAND()+RAND()+RAND()+RAND()+RAND()+RAND()+RAND()+RAND())-6))-1)+Real_MC_30Y!Q$58)</x:f>
        <x:v>1556648.1455587638</x:v>
      </x:c>
      <x:c r="R191" s="50" t="n">
        <x:f>MAX(0,Q191*(1+EXP((LN(1+Real_MC_30Y!$J$11)-0.5*Real_MC_30Y!$J$12^2)+Real_MC_30Y!$J$12*((RAND()+RAND()+RAND()+RAND()+RAND()+RAND()+RAND()+RAND()+RAND()+RAND()+RAND()+RAND())-6))-1)+Real_MC_30Y!R$58)</x:f>
        <x:v>2024870.9820863805</x:v>
      </x:c>
      <x:c r="S191" s="50" t="n">
        <x:f>MAX(0,R191*(1+EXP((LN(1+Real_MC_30Y!$J$11)-0.5*Real_MC_30Y!$J$12^2)+Real_MC_30Y!$J$12*((RAND()+RAND()+RAND()+RAND()+RAND()+RAND()+RAND()+RAND()+RAND()+RAND()+RAND()+RAND())-6))-1)+Real_MC_30Y!S$58)</x:f>
        <x:v>2435126.2395574986</x:v>
      </x:c>
      <x:c r="T191" s="50" t="n">
        <x:f>MAX(0,S191*(1+EXP((LN(1+Real_MC_30Y!$J$11)-0.5*Real_MC_30Y!$J$12^2)+Real_MC_30Y!$J$12*((RAND()+RAND()+RAND()+RAND()+RAND()+RAND()+RAND()+RAND()+RAND()+RAND()+RAND()+RAND())-6))-1)+Real_MC_30Y!T$58)</x:f>
        <x:v>2864070.867563193</x:v>
      </x:c>
      <x:c r="U191" s="50" t="n">
        <x:f>MAX(0,T191*(1+EXP((LN(1+Real_MC_30Y!$J$11)-0.5*Real_MC_30Y!$J$12^2)+Real_MC_30Y!$J$12*((RAND()+RAND()+RAND()+RAND()+RAND()+RAND()+RAND()+RAND()+RAND()+RAND()+RAND()+RAND())-6))-1)+Real_MC_30Y!U$58)</x:f>
        <x:v>2760635.1780252373</x:v>
      </x:c>
      <x:c r="V191" s="50" t="n">
        <x:f>MAX(0,U191*(1+EXP((LN(1+Real_MC_30Y!$J$11)-0.5*Real_MC_30Y!$J$12^2)+Real_MC_30Y!$J$12*((RAND()+RAND()+RAND()+RAND()+RAND()+RAND()+RAND()+RAND()+RAND()+RAND()+RAND()+RAND())-6))-1)+Real_MC_30Y!V$58)</x:f>
        <x:v>3126089.412390228</x:v>
      </x:c>
      <x:c r="W191" s="50" t="n">
        <x:f>MAX(0,V191*(1+EXP((LN(1+Real_MC_30Y!$J$11)-0.5*Real_MC_30Y!$J$12^2)+Real_MC_30Y!$J$12*((RAND()+RAND()+RAND()+RAND()+RAND()+RAND()+RAND()+RAND()+RAND()+RAND()+RAND()+RAND())-6))-1)+Real_MC_30Y!W$58)</x:f>
        <x:v>3565507.5962908706</x:v>
      </x:c>
      <x:c r="X191" s="50" t="n">
        <x:f>MAX(0,W191*(1+EXP((LN(1+Real_MC_30Y!$J$11)-0.5*Real_MC_30Y!$J$12^2)+Real_MC_30Y!$J$12*((RAND()+RAND()+RAND()+RAND()+RAND()+RAND()+RAND()+RAND()+RAND()+RAND()+RAND()+RAND())-6))-1)+Real_MC_30Y!X$58)</x:f>
        <x:v>3952288.2044691984</x:v>
      </x:c>
      <x:c r="Y191" s="50" t="n">
        <x:f>MAX(0,X191*(1+EXP((LN(1+Real_MC_30Y!$J$11)-0.5*Real_MC_30Y!$J$12^2)+Real_MC_30Y!$J$12*((RAND()+RAND()+RAND()+RAND()+RAND()+RAND()+RAND()+RAND()+RAND()+RAND()+RAND()+RAND())-6))-1)+Real_MC_30Y!Y$58)</x:f>
        <x:v>3743801.5951951183</x:v>
      </x:c>
      <x:c r="Z191" s="50" t="n">
        <x:f>MAX(0,Y191*(1+EXP((LN(1+Real_MC_30Y!$J$11)-0.5*Real_MC_30Y!$J$12^2)+Real_MC_30Y!$J$12*((RAND()+RAND()+RAND()+RAND()+RAND()+RAND()+RAND()+RAND()+RAND()+RAND()+RAND()+RAND())-6))-1)+Real_MC_30Y!Z$58)</x:f>
        <x:v>3680113.2628995646</x:v>
      </x:c>
      <x:c r="AA191" s="50" t="n">
        <x:f>MAX(0,Z191*(1+EXP((LN(1+Real_MC_30Y!$J$11)-0.5*Real_MC_30Y!$J$12^2)+Real_MC_30Y!$J$12*((RAND()+RAND()+RAND()+RAND()+RAND()+RAND()+RAND()+RAND()+RAND()+RAND()+RAND()+RAND())-6))-1)+Real_MC_30Y!AA$58)</x:f>
        <x:v>3186866.8985110577</x:v>
      </x:c>
      <x:c r="AB191" s="50" t="n">
        <x:f>MAX(0,AA191*(1+EXP((LN(1+Real_MC_30Y!$J$11)-0.5*Real_MC_30Y!$J$12^2)+Real_MC_30Y!$J$12*((RAND()+RAND()+RAND()+RAND()+RAND()+RAND()+RAND()+RAND()+RAND()+RAND()+RAND()+RAND())-6))-1)+Real_MC_30Y!AB$58)</x:f>
        <x:v>2936179.025211819</x:v>
      </x:c>
      <x:c r="AC191" s="50" t="n">
        <x:f>MAX(0,AB191*(1+EXP((LN(1+Real_MC_30Y!$J$11)-0.5*Real_MC_30Y!$J$12^2)+Real_MC_30Y!$J$12*((RAND()+RAND()+RAND()+RAND()+RAND()+RAND()+RAND()+RAND()+RAND()+RAND()+RAND()+RAND())-6))-1)+Real_MC_30Y!AC$58)</x:f>
        <x:v>2937122.1855567857</x:v>
      </x:c>
      <x:c r="AD191" s="50" t="n">
        <x:f>MAX(0,AC191*(1+EXP((LN(1+Real_MC_30Y!$J$11)-0.5*Real_MC_30Y!$J$12^2)+Real_MC_30Y!$J$12*((RAND()+RAND()+RAND()+RAND()+RAND()+RAND()+RAND()+RAND()+RAND()+RAND()+RAND()+RAND())-6))-1)+Real_MC_30Y!AD$58)</x:f>
        <x:v>3557466.587836714</x:v>
      </x:c>
      <x:c r="AE191" s="50" t="n">
        <x:f>MAX(0,AD191*(1+EXP((LN(1+Real_MC_30Y!$J$11)-0.5*Real_MC_30Y!$J$12^2)+Real_MC_30Y!$J$12*((RAND()+RAND()+RAND()+RAND()+RAND()+RAND()+RAND()+RAND()+RAND()+RAND()+RAND()+RAND())-6))-1)+Real_MC_30Y!AE$58)</x:f>
        <x:v>3234357.614205855</x:v>
      </x:c>
      <x:c r="AF191" s="50" t="n">
        <x:f>MAX(0,AE191*(1+EXP((LN(1+Real_MC_30Y!$J$11)-0.5*Real_MC_30Y!$J$12^2)+Real_MC_30Y!$J$12*((RAND()+RAND()+RAND()+RAND()+RAND()+RAND()+RAND()+RAND()+RAND()+RAND()+RAND()+RAND())-6))-1)+Real_MC_30Y!AF$58)</x:f>
        <x:v>3471245.6737236995</x:v>
      </x:c>
    </x:row>
    <x:row r="192">
      <x:c r="A192">
        <x:v>188</x:v>
      </x:c>
      <x:c r="B192" s="50" t="n">
        <x:f>MAX(0,Liquidity_30Y!$C$14+Real_MC_30Y!B$57-Real_MC_30Y!B$56)</x:f>
        <x:v>1029031.25</x:v>
      </x:c>
      <x:c r="C192" s="50" t="n">
        <x:f>MAX(0,B192*(1+EXP((LN(1+Real_MC_30Y!$J$11)-0.5*Real_MC_30Y!$J$12^2)+Real_MC_30Y!$J$12*((RAND()+RAND()+RAND()+RAND()+RAND()+RAND()+RAND()+RAND()+RAND()+RAND()+RAND()+RAND())-6))-1)+Real_MC_30Y!C$58)</x:f>
        <x:v>1464814.79526152</x:v>
      </x:c>
      <x:c r="D192" s="50" t="n">
        <x:f>MAX(0,C192*(1+EXP((LN(1+Real_MC_30Y!$J$11)-0.5*Real_MC_30Y!$J$12^2)+Real_MC_30Y!$J$12*((RAND()+RAND()+RAND()+RAND()+RAND()+RAND()+RAND()+RAND()+RAND()+RAND()+RAND()+RAND())-6))-1)+Real_MC_30Y!D$58)</x:f>
        <x:v>1373426.828572338</x:v>
      </x:c>
      <x:c r="E192" s="50" t="n">
        <x:f>MAX(0,D192*(1+EXP((LN(1+Real_MC_30Y!$J$11)-0.5*Real_MC_30Y!$J$12^2)+Real_MC_30Y!$J$12*((RAND()+RAND()+RAND()+RAND()+RAND()+RAND()+RAND()+RAND()+RAND()+RAND()+RAND()+RAND())-6))-1)+Real_MC_30Y!E$58)</x:f>
        <x:v>1448279.7563931358</x:v>
      </x:c>
      <x:c r="F192" s="50" t="n">
        <x:f>MAX(0,E192*(1+EXP((LN(1+Real_MC_30Y!$J$11)-0.5*Real_MC_30Y!$J$12^2)+Real_MC_30Y!$J$12*((RAND()+RAND()+RAND()+RAND()+RAND()+RAND()+RAND()+RAND()+RAND()+RAND()+RAND()+RAND())-6))-1)+Real_MC_30Y!F$58)</x:f>
        <x:v>1910051.611718366</x:v>
      </x:c>
      <x:c r="G192" s="50" t="n">
        <x:f>MAX(0,F192*(1+EXP((LN(1+Real_MC_30Y!$J$11)-0.5*Real_MC_30Y!$J$12^2)+Real_MC_30Y!$J$12*((RAND()+RAND()+RAND()+RAND()+RAND()+RAND()+RAND()+RAND()+RAND()+RAND()+RAND()+RAND())-6))-1)+Real_MC_30Y!G$58)</x:f>
        <x:v>2384006.271766076</x:v>
      </x:c>
      <x:c r="H192" s="50" t="n">
        <x:f>MAX(0,G192*(1+EXP((LN(1+Real_MC_30Y!$J$11)-0.5*Real_MC_30Y!$J$12^2)+Real_MC_30Y!$J$12*((RAND()+RAND()+RAND()+RAND()+RAND()+RAND()+RAND()+RAND()+RAND()+RAND()+RAND()+RAND())-6))-1)+Real_MC_30Y!H$58)</x:f>
        <x:v>2469258.2627328597</x:v>
      </x:c>
      <x:c r="I192" s="50" t="n">
        <x:f>MAX(0,H192*(1+EXP((LN(1+Real_MC_30Y!$J$11)-0.5*Real_MC_30Y!$J$12^2)+Real_MC_30Y!$J$12*((RAND()+RAND()+RAND()+RAND()+RAND()+RAND()+RAND()+RAND()+RAND()+RAND()+RAND()+RAND())-6))-1)+Real_MC_30Y!I$58)</x:f>
        <x:v>2165829.627725093</x:v>
      </x:c>
      <x:c r="J192" s="50" t="n">
        <x:f>MAX(0,I192*(1+EXP((LN(1+Real_MC_30Y!$J$11)-0.5*Real_MC_30Y!$J$12^2)+Real_MC_30Y!$J$12*((RAND()+RAND()+RAND()+RAND()+RAND()+RAND()+RAND()+RAND()+RAND()+RAND()+RAND()+RAND())-6))-1)+Real_MC_30Y!J$58)</x:f>
        <x:v>1993791.977099136</x:v>
      </x:c>
      <x:c r="K192" s="50" t="n">
        <x:f>MAX(0,J192*(1+EXP((LN(1+Real_MC_30Y!$J$11)-0.5*Real_MC_30Y!$J$12^2)+Real_MC_30Y!$J$12*((RAND()+RAND()+RAND()+RAND()+RAND()+RAND()+RAND()+RAND()+RAND()+RAND()+RAND()+RAND())-6))-1)+Real_MC_30Y!K$58)</x:f>
        <x:v>2123898.582508133</x:v>
      </x:c>
      <x:c r="L192" s="50" t="n">
        <x:f>MAX(0,K192*(1+EXP((LN(1+Real_MC_30Y!$J$11)-0.5*Real_MC_30Y!$J$12^2)+Real_MC_30Y!$J$12*((RAND()+RAND()+RAND()+RAND()+RAND()+RAND()+RAND()+RAND()+RAND()+RAND()+RAND()+RAND())-6))-1)+Real_MC_30Y!L$58)</x:f>
        <x:v>1701105.5983615164</x:v>
      </x:c>
      <x:c r="M192" s="50" t="n">
        <x:f>MAX(0,L192*(1+EXP((LN(1+Real_MC_30Y!$J$11)-0.5*Real_MC_30Y!$J$12^2)+Real_MC_30Y!$J$12*((RAND()+RAND()+RAND()+RAND()+RAND()+RAND()+RAND()+RAND()+RAND()+RAND()+RAND()+RAND())-6))-1)+Real_MC_30Y!M$58)</x:f>
        <x:v>2307427.5203359714</x:v>
      </x:c>
      <x:c r="N192" s="50" t="n">
        <x:f>MAX(0,M192*(1+EXP((LN(1+Real_MC_30Y!$J$11)-0.5*Real_MC_30Y!$J$12^2)+Real_MC_30Y!$J$12*((RAND()+RAND()+RAND()+RAND()+RAND()+RAND()+RAND()+RAND()+RAND()+RAND()+RAND()+RAND())-6))-1)+Real_MC_30Y!N$58)</x:f>
        <x:v>2378369.820358404</x:v>
      </x:c>
      <x:c r="O192" s="50" t="n">
        <x:f>MAX(0,N192*(1+EXP((LN(1+Real_MC_30Y!$J$11)-0.5*Real_MC_30Y!$J$12^2)+Real_MC_30Y!$J$12*((RAND()+RAND()+RAND()+RAND()+RAND()+RAND()+RAND()+RAND()+RAND()+RAND()+RAND()+RAND())-6))-1)+Real_MC_30Y!O$58)</x:f>
        <x:v>2384003.2478900747</x:v>
      </x:c>
      <x:c r="P192" s="50" t="n">
        <x:f>MAX(0,O192*(1+EXP((LN(1+Real_MC_30Y!$J$11)-0.5*Real_MC_30Y!$J$12^2)+Real_MC_30Y!$J$12*((RAND()+RAND()+RAND()+RAND()+RAND()+RAND()+RAND()+RAND()+RAND()+RAND()+RAND()+RAND())-6))-1)+Real_MC_30Y!P$58)</x:f>
        <x:v>2825466.2966073332</x:v>
      </x:c>
      <x:c r="Q192" s="50" t="n">
        <x:f>MAX(0,P192*(1+EXP((LN(1+Real_MC_30Y!$J$11)-0.5*Real_MC_30Y!$J$12^2)+Real_MC_30Y!$J$12*((RAND()+RAND()+RAND()+RAND()+RAND()+RAND()+RAND()+RAND()+RAND()+RAND()+RAND()+RAND())-6))-1)+Real_MC_30Y!Q$58)</x:f>
        <x:v>2697183.953933824</x:v>
      </x:c>
      <x:c r="R192" s="50" t="n">
        <x:f>MAX(0,Q192*(1+EXP((LN(1+Real_MC_30Y!$J$11)-0.5*Real_MC_30Y!$J$12^2)+Real_MC_30Y!$J$12*((RAND()+RAND()+RAND()+RAND()+RAND()+RAND()+RAND()+RAND()+RAND()+RAND()+RAND()+RAND())-6))-1)+Real_MC_30Y!R$58)</x:f>
        <x:v>3275626.8139968156</x:v>
      </x:c>
      <x:c r="S192" s="50" t="n">
        <x:f>MAX(0,R192*(1+EXP((LN(1+Real_MC_30Y!$J$11)-0.5*Real_MC_30Y!$J$12^2)+Real_MC_30Y!$J$12*((RAND()+RAND()+RAND()+RAND()+RAND()+RAND()+RAND()+RAND()+RAND()+RAND()+RAND()+RAND())-6))-1)+Real_MC_30Y!S$58)</x:f>
        <x:v>3243216.769550317</x:v>
      </x:c>
      <x:c r="T192" s="50" t="n">
        <x:f>MAX(0,S192*(1+EXP((LN(1+Real_MC_30Y!$J$11)-0.5*Real_MC_30Y!$J$12^2)+Real_MC_30Y!$J$12*((RAND()+RAND()+RAND()+RAND()+RAND()+RAND()+RAND()+RAND()+RAND()+RAND()+RAND()+RAND())-6))-1)+Real_MC_30Y!T$58)</x:f>
        <x:v>3715857.22365005</x:v>
      </x:c>
      <x:c r="U192" s="50" t="n">
        <x:f>MAX(0,T192*(1+EXP((LN(1+Real_MC_30Y!$J$11)-0.5*Real_MC_30Y!$J$12^2)+Real_MC_30Y!$J$12*((RAND()+RAND()+RAND()+RAND()+RAND()+RAND()+RAND()+RAND()+RAND()+RAND()+RAND()+RAND())-6))-1)+Real_MC_30Y!U$58)</x:f>
        <x:v>3416063.657113572</x:v>
      </x:c>
      <x:c r="V192" s="50" t="n">
        <x:f>MAX(0,U192*(1+EXP((LN(1+Real_MC_30Y!$J$11)-0.5*Real_MC_30Y!$J$12^2)+Real_MC_30Y!$J$12*((RAND()+RAND()+RAND()+RAND()+RAND()+RAND()+RAND()+RAND()+RAND()+RAND()+RAND()+RAND())-6))-1)+Real_MC_30Y!V$58)</x:f>
        <x:v>4250236.439554849</x:v>
      </x:c>
      <x:c r="W192" s="50" t="n">
        <x:f>MAX(0,V192*(1+EXP((LN(1+Real_MC_30Y!$J$11)-0.5*Real_MC_30Y!$J$12^2)+Real_MC_30Y!$J$12*((RAND()+RAND()+RAND()+RAND()+RAND()+RAND()+RAND()+RAND()+RAND()+RAND()+RAND()+RAND())-6))-1)+Real_MC_30Y!W$58)</x:f>
        <x:v>5450324.8229390625</x:v>
      </x:c>
      <x:c r="X192" s="50" t="n">
        <x:f>MAX(0,W192*(1+EXP((LN(1+Real_MC_30Y!$J$11)-0.5*Real_MC_30Y!$J$12^2)+Real_MC_30Y!$J$12*((RAND()+RAND()+RAND()+RAND()+RAND()+RAND()+RAND()+RAND()+RAND()+RAND()+RAND()+RAND())-6))-1)+Real_MC_30Y!X$58)</x:f>
        <x:v>6930087.986645896</x:v>
      </x:c>
      <x:c r="Y192" s="50" t="n">
        <x:f>MAX(0,X192*(1+EXP((LN(1+Real_MC_30Y!$J$11)-0.5*Real_MC_30Y!$J$12^2)+Real_MC_30Y!$J$12*((RAND()+RAND()+RAND()+RAND()+RAND()+RAND()+RAND()+RAND()+RAND()+RAND()+RAND()+RAND())-6))-1)+Real_MC_30Y!Y$58)</x:f>
        <x:v>7822137.068429853</x:v>
      </x:c>
      <x:c r="Z192" s="50" t="n">
        <x:f>MAX(0,Y192*(1+EXP((LN(1+Real_MC_30Y!$J$11)-0.5*Real_MC_30Y!$J$12^2)+Real_MC_30Y!$J$12*((RAND()+RAND()+RAND()+RAND()+RAND()+RAND()+RAND()+RAND()+RAND()+RAND()+RAND()+RAND())-6))-1)+Real_MC_30Y!Z$58)</x:f>
        <x:v>7404790.824870498</x:v>
      </x:c>
      <x:c r="AA192" s="50" t="n">
        <x:f>MAX(0,Z192*(1+EXP((LN(1+Real_MC_30Y!$J$11)-0.5*Real_MC_30Y!$J$12^2)+Real_MC_30Y!$J$12*((RAND()+RAND()+RAND()+RAND()+RAND()+RAND()+RAND()+RAND()+RAND()+RAND()+RAND()+RAND())-6))-1)+Real_MC_30Y!AA$58)</x:f>
        <x:v>9841665.609208716</x:v>
      </x:c>
      <x:c r="AB192" s="50" t="n">
        <x:f>MAX(0,AA192*(1+EXP((LN(1+Real_MC_30Y!$J$11)-0.5*Real_MC_30Y!$J$12^2)+Real_MC_30Y!$J$12*((RAND()+RAND()+RAND()+RAND()+RAND()+RAND()+RAND()+RAND()+RAND()+RAND()+RAND()+RAND())-6))-1)+Real_MC_30Y!AB$58)</x:f>
        <x:v>12157719.48230539</x:v>
      </x:c>
      <x:c r="AC192" s="50" t="n">
        <x:f>MAX(0,AB192*(1+EXP((LN(1+Real_MC_30Y!$J$11)-0.5*Real_MC_30Y!$J$12^2)+Real_MC_30Y!$J$12*((RAND()+RAND()+RAND()+RAND()+RAND()+RAND()+RAND()+RAND()+RAND()+RAND()+RAND()+RAND())-6))-1)+Real_MC_30Y!AC$58)</x:f>
        <x:v>15639580.893718889</x:v>
      </x:c>
      <x:c r="AD192" s="50" t="n">
        <x:f>MAX(0,AC192*(1+EXP((LN(1+Real_MC_30Y!$J$11)-0.5*Real_MC_30Y!$J$12^2)+Real_MC_30Y!$J$12*((RAND()+RAND()+RAND()+RAND()+RAND()+RAND()+RAND()+RAND()+RAND()+RAND()+RAND()+RAND())-6))-1)+Real_MC_30Y!AD$58)</x:f>
        <x:v>15304095.425877223</x:v>
      </x:c>
      <x:c r="AE192" s="50" t="n">
        <x:f>MAX(0,AD192*(1+EXP((LN(1+Real_MC_30Y!$J$11)-0.5*Real_MC_30Y!$J$12^2)+Real_MC_30Y!$J$12*((RAND()+RAND()+RAND()+RAND()+RAND()+RAND()+RAND()+RAND()+RAND()+RAND()+RAND()+RAND())-6))-1)+Real_MC_30Y!AE$58)</x:f>
        <x:v>13173832.354930565</x:v>
      </x:c>
      <x:c r="AF192" s="50" t="n">
        <x:f>MAX(0,AE192*(1+EXP((LN(1+Real_MC_30Y!$J$11)-0.5*Real_MC_30Y!$J$12^2)+Real_MC_30Y!$J$12*((RAND()+RAND()+RAND()+RAND()+RAND()+RAND()+RAND()+RAND()+RAND()+RAND()+RAND()+RAND())-6))-1)+Real_MC_30Y!AF$58)</x:f>
        <x:v>16401250.17941658</x:v>
      </x:c>
    </x:row>
    <x:row r="193">
      <x:c r="A193">
        <x:v>189</x:v>
      </x:c>
      <x:c r="B193" s="50" t="n">
        <x:f>MAX(0,Liquidity_30Y!$C$14+Real_MC_30Y!B$57-Real_MC_30Y!B$56)</x:f>
        <x:v>1029031.25</x:v>
      </x:c>
      <x:c r="C193" s="50" t="n">
        <x:f>MAX(0,B193*(1+EXP((LN(1+Real_MC_30Y!$J$11)-0.5*Real_MC_30Y!$J$12^2)+Real_MC_30Y!$J$12*((RAND()+RAND()+RAND()+RAND()+RAND()+RAND()+RAND()+RAND()+RAND()+RAND()+RAND()+RAND())-6))-1)+Real_MC_30Y!C$58)</x:f>
        <x:v>827945.5845012721</x:v>
      </x:c>
      <x:c r="D193" s="50" t="n">
        <x:f>MAX(0,C193*(1+EXP((LN(1+Real_MC_30Y!$J$11)-0.5*Real_MC_30Y!$J$12^2)+Real_MC_30Y!$J$12*((RAND()+RAND()+RAND()+RAND()+RAND()+RAND()+RAND()+RAND()+RAND()+RAND()+RAND()+RAND())-6))-1)+Real_MC_30Y!D$58)</x:f>
        <x:v>814195.3619902346</x:v>
      </x:c>
      <x:c r="E193" s="50" t="n">
        <x:f>MAX(0,D193*(1+EXP((LN(1+Real_MC_30Y!$J$11)-0.5*Real_MC_30Y!$J$12^2)+Real_MC_30Y!$J$12*((RAND()+RAND()+RAND()+RAND()+RAND()+RAND()+RAND()+RAND()+RAND()+RAND()+RAND()+RAND())-6))-1)+Real_MC_30Y!E$58)</x:f>
        <x:v>667419.2077136909</x:v>
      </x:c>
      <x:c r="F193" s="50" t="n">
        <x:f>MAX(0,E193*(1+EXP((LN(1+Real_MC_30Y!$J$11)-0.5*Real_MC_30Y!$J$12^2)+Real_MC_30Y!$J$12*((RAND()+RAND()+RAND()+RAND()+RAND()+RAND()+RAND()+RAND()+RAND()+RAND()+RAND()+RAND())-6))-1)+Real_MC_30Y!F$58)</x:f>
        <x:v>694775.8005097262</x:v>
      </x:c>
      <x:c r="G193" s="50" t="n">
        <x:f>MAX(0,F193*(1+EXP((LN(1+Real_MC_30Y!$J$11)-0.5*Real_MC_30Y!$J$12^2)+Real_MC_30Y!$J$12*((RAND()+RAND()+RAND()+RAND()+RAND()+RAND()+RAND()+RAND()+RAND()+RAND()+RAND()+RAND())-6))-1)+Real_MC_30Y!G$58)</x:f>
        <x:v>714336.9085646947</x:v>
      </x:c>
      <x:c r="H193" s="50" t="n">
        <x:f>MAX(0,G193*(1+EXP((LN(1+Real_MC_30Y!$J$11)-0.5*Real_MC_30Y!$J$12^2)+Real_MC_30Y!$J$12*((RAND()+RAND()+RAND()+RAND()+RAND()+RAND()+RAND()+RAND()+RAND()+RAND()+RAND()+RAND())-6))-1)+Real_MC_30Y!H$58)</x:f>
        <x:v>668326.1208315706</x:v>
      </x:c>
      <x:c r="I193" s="50" t="n">
        <x:f>MAX(0,H193*(1+EXP((LN(1+Real_MC_30Y!$J$11)-0.5*Real_MC_30Y!$J$12^2)+Real_MC_30Y!$J$12*((RAND()+RAND()+RAND()+RAND()+RAND()+RAND()+RAND()+RAND()+RAND()+RAND()+RAND()+RAND())-6))-1)+Real_MC_30Y!I$58)</x:f>
        <x:v>713705.2750911693</x:v>
      </x:c>
      <x:c r="J193" s="50" t="n">
        <x:f>MAX(0,I193*(1+EXP((LN(1+Real_MC_30Y!$J$11)-0.5*Real_MC_30Y!$J$12^2)+Real_MC_30Y!$J$12*((RAND()+RAND()+RAND()+RAND()+RAND()+RAND()+RAND()+RAND()+RAND()+RAND()+RAND()+RAND())-6))-1)+Real_MC_30Y!J$58)</x:f>
        <x:v>717322.5785113884</x:v>
      </x:c>
      <x:c r="K193" s="50" t="n">
        <x:f>MAX(0,J193*(1+EXP((LN(1+Real_MC_30Y!$J$11)-0.5*Real_MC_30Y!$J$12^2)+Real_MC_30Y!$J$12*((RAND()+RAND()+RAND()+RAND()+RAND()+RAND()+RAND()+RAND()+RAND()+RAND()+RAND()+RAND())-6))-1)+Real_MC_30Y!K$58)</x:f>
        <x:v>907227.1586891057</x:v>
      </x:c>
      <x:c r="L193" s="50" t="n">
        <x:f>MAX(0,K193*(1+EXP((LN(1+Real_MC_30Y!$J$11)-0.5*Real_MC_30Y!$J$12^2)+Real_MC_30Y!$J$12*((RAND()+RAND()+RAND()+RAND()+RAND()+RAND()+RAND()+RAND()+RAND()+RAND()+RAND()+RAND())-6))-1)+Real_MC_30Y!L$58)</x:f>
        <x:v>945069.2336527853</x:v>
      </x:c>
      <x:c r="M193" s="50" t="n">
        <x:f>MAX(0,L193*(1+EXP((LN(1+Real_MC_30Y!$J$11)-0.5*Real_MC_30Y!$J$12^2)+Real_MC_30Y!$J$12*((RAND()+RAND()+RAND()+RAND()+RAND()+RAND()+RAND()+RAND()+RAND()+RAND()+RAND()+RAND())-6))-1)+Real_MC_30Y!M$58)</x:f>
        <x:v>817553.8837017488</x:v>
      </x:c>
      <x:c r="N193" s="50" t="n">
        <x:f>MAX(0,M193*(1+EXP((LN(1+Real_MC_30Y!$J$11)-0.5*Real_MC_30Y!$J$12^2)+Real_MC_30Y!$J$12*((RAND()+RAND()+RAND()+RAND()+RAND()+RAND()+RAND()+RAND()+RAND()+RAND()+RAND()+RAND())-6))-1)+Real_MC_30Y!N$58)</x:f>
        <x:v>816696.0302594262</x:v>
      </x:c>
      <x:c r="O193" s="50" t="n">
        <x:f>MAX(0,N193*(1+EXP((LN(1+Real_MC_30Y!$J$11)-0.5*Real_MC_30Y!$J$12^2)+Real_MC_30Y!$J$12*((RAND()+RAND()+RAND()+RAND()+RAND()+RAND()+RAND()+RAND()+RAND()+RAND()+RAND()+RAND())-6))-1)+Real_MC_30Y!O$58)</x:f>
        <x:v>1040439.6552623176</x:v>
      </x:c>
      <x:c r="P193" s="50" t="n">
        <x:f>MAX(0,O193*(1+EXP((LN(1+Real_MC_30Y!$J$11)-0.5*Real_MC_30Y!$J$12^2)+Real_MC_30Y!$J$12*((RAND()+RAND()+RAND()+RAND()+RAND()+RAND()+RAND()+RAND()+RAND()+RAND()+RAND()+RAND())-6))-1)+Real_MC_30Y!P$58)</x:f>
        <x:v>1052485.1135505298</x:v>
      </x:c>
      <x:c r="Q193" s="50" t="n">
        <x:f>MAX(0,P193*(1+EXP((LN(1+Real_MC_30Y!$J$11)-0.5*Real_MC_30Y!$J$12^2)+Real_MC_30Y!$J$12*((RAND()+RAND()+RAND()+RAND()+RAND()+RAND()+RAND()+RAND()+RAND()+RAND()+RAND()+RAND())-6))-1)+Real_MC_30Y!Q$58)</x:f>
        <x:v>1125816.6890593637</x:v>
      </x:c>
      <x:c r="R193" s="50" t="n">
        <x:f>MAX(0,Q193*(1+EXP((LN(1+Real_MC_30Y!$J$11)-0.5*Real_MC_30Y!$J$12^2)+Real_MC_30Y!$J$12*((RAND()+RAND()+RAND()+RAND()+RAND()+RAND()+RAND()+RAND()+RAND()+RAND()+RAND()+RAND())-6))-1)+Real_MC_30Y!R$58)</x:f>
        <x:v>1364049.7465245458</x:v>
      </x:c>
      <x:c r="S193" s="50" t="n">
        <x:f>MAX(0,R193*(1+EXP((LN(1+Real_MC_30Y!$J$11)-0.5*Real_MC_30Y!$J$12^2)+Real_MC_30Y!$J$12*((RAND()+RAND()+RAND()+RAND()+RAND()+RAND()+RAND()+RAND()+RAND()+RAND()+RAND()+RAND())-6))-1)+Real_MC_30Y!S$58)</x:f>
        <x:v>1524871.508871161</x:v>
      </x:c>
      <x:c r="T193" s="50" t="n">
        <x:f>MAX(0,S193*(1+EXP((LN(1+Real_MC_30Y!$J$11)-0.5*Real_MC_30Y!$J$12^2)+Real_MC_30Y!$J$12*((RAND()+RAND()+RAND()+RAND()+RAND()+RAND()+RAND()+RAND()+RAND()+RAND()+RAND()+RAND())-6))-1)+Real_MC_30Y!T$58)</x:f>
        <x:v>1380422.0700874454</x:v>
      </x:c>
      <x:c r="U193" s="50" t="n">
        <x:f>MAX(0,T193*(1+EXP((LN(1+Real_MC_30Y!$J$11)-0.5*Real_MC_30Y!$J$12^2)+Real_MC_30Y!$J$12*((RAND()+RAND()+RAND()+RAND()+RAND()+RAND()+RAND()+RAND()+RAND()+RAND()+RAND()+RAND())-6))-1)+Real_MC_30Y!U$58)</x:f>
        <x:v>1422250.0918458388</x:v>
      </x:c>
      <x:c r="V193" s="50" t="n">
        <x:f>MAX(0,U193*(1+EXP((LN(1+Real_MC_30Y!$J$11)-0.5*Real_MC_30Y!$J$12^2)+Real_MC_30Y!$J$12*((RAND()+RAND()+RAND()+RAND()+RAND()+RAND()+RAND()+RAND()+RAND()+RAND()+RAND()+RAND())-6))-1)+Real_MC_30Y!V$58)</x:f>
        <x:v>1745488.4163517123</x:v>
      </x:c>
      <x:c r="W193" s="50" t="n">
        <x:f>MAX(0,V193*(1+EXP((LN(1+Real_MC_30Y!$J$11)-0.5*Real_MC_30Y!$J$12^2)+Real_MC_30Y!$J$12*((RAND()+RAND()+RAND()+RAND()+RAND()+RAND()+RAND()+RAND()+RAND()+RAND()+RAND()+RAND())-6))-1)+Real_MC_30Y!W$58)</x:f>
        <x:v>2448769.870813423</x:v>
      </x:c>
      <x:c r="X193" s="50" t="n">
        <x:f>MAX(0,W193*(1+EXP((LN(1+Real_MC_30Y!$J$11)-0.5*Real_MC_30Y!$J$12^2)+Real_MC_30Y!$J$12*((RAND()+RAND()+RAND()+RAND()+RAND()+RAND()+RAND()+RAND()+RAND()+RAND()+RAND()+RAND())-6))-1)+Real_MC_30Y!X$58)</x:f>
        <x:v>2598806.396925604</x:v>
      </x:c>
      <x:c r="Y193" s="50" t="n">
        <x:f>MAX(0,X193*(1+EXP((LN(1+Real_MC_30Y!$J$11)-0.5*Real_MC_30Y!$J$12^2)+Real_MC_30Y!$J$12*((RAND()+RAND()+RAND()+RAND()+RAND()+RAND()+RAND()+RAND()+RAND()+RAND()+RAND()+RAND())-6))-1)+Real_MC_30Y!Y$58)</x:f>
        <x:v>2303424.6228285157</x:v>
      </x:c>
      <x:c r="Z193" s="50" t="n">
        <x:f>MAX(0,Y193*(1+EXP((LN(1+Real_MC_30Y!$J$11)-0.5*Real_MC_30Y!$J$12^2)+Real_MC_30Y!$J$12*((RAND()+RAND()+RAND()+RAND()+RAND()+RAND()+RAND()+RAND()+RAND()+RAND()+RAND()+RAND())-6))-1)+Real_MC_30Y!Z$58)</x:f>
        <x:v>2434096.7745278142</x:v>
      </x:c>
      <x:c r="AA193" s="50" t="n">
        <x:f>MAX(0,Z193*(1+EXP((LN(1+Real_MC_30Y!$J$11)-0.5*Real_MC_30Y!$J$12^2)+Real_MC_30Y!$J$12*((RAND()+RAND()+RAND()+RAND()+RAND()+RAND()+RAND()+RAND()+RAND()+RAND()+RAND()+RAND())-6))-1)+Real_MC_30Y!AA$58)</x:f>
        <x:v>2374956.002849895</x:v>
      </x:c>
      <x:c r="AB193" s="50" t="n">
        <x:f>MAX(0,AA193*(1+EXP((LN(1+Real_MC_30Y!$J$11)-0.5*Real_MC_30Y!$J$12^2)+Real_MC_30Y!$J$12*((RAND()+RAND()+RAND()+RAND()+RAND()+RAND()+RAND()+RAND()+RAND()+RAND()+RAND()+RAND())-6))-1)+Real_MC_30Y!AB$58)</x:f>
        <x:v>3148511.0680989516</x:v>
      </x:c>
      <x:c r="AC193" s="50" t="n">
        <x:f>MAX(0,AB193*(1+EXP((LN(1+Real_MC_30Y!$J$11)-0.5*Real_MC_30Y!$J$12^2)+Real_MC_30Y!$J$12*((RAND()+RAND()+RAND()+RAND()+RAND()+RAND()+RAND()+RAND()+RAND()+RAND()+RAND()+RAND())-6))-1)+Real_MC_30Y!AC$58)</x:f>
        <x:v>3414619.7549207606</x:v>
      </x:c>
      <x:c r="AD193" s="50" t="n">
        <x:f>MAX(0,AC193*(1+EXP((LN(1+Real_MC_30Y!$J$11)-0.5*Real_MC_30Y!$J$12^2)+Real_MC_30Y!$J$12*((RAND()+RAND()+RAND()+RAND()+RAND()+RAND()+RAND()+RAND()+RAND()+RAND()+RAND()+RAND())-6))-1)+Real_MC_30Y!AD$58)</x:f>
        <x:v>3523297.480269962</x:v>
      </x:c>
      <x:c r="AE193" s="50" t="n">
        <x:f>MAX(0,AD193*(1+EXP((LN(1+Real_MC_30Y!$J$11)-0.5*Real_MC_30Y!$J$12^2)+Real_MC_30Y!$J$12*((RAND()+RAND()+RAND()+RAND()+RAND()+RAND()+RAND()+RAND()+RAND()+RAND()+RAND()+RAND())-6))-1)+Real_MC_30Y!AE$58)</x:f>
        <x:v>4314568.813112706</x:v>
      </x:c>
      <x:c r="AF193" s="50" t="n">
        <x:f>MAX(0,AE193*(1+EXP((LN(1+Real_MC_30Y!$J$11)-0.5*Real_MC_30Y!$J$12^2)+Real_MC_30Y!$J$12*((RAND()+RAND()+RAND()+RAND()+RAND()+RAND()+RAND()+RAND()+RAND()+RAND()+RAND()+RAND())-6))-1)+Real_MC_30Y!AF$58)</x:f>
        <x:v>5446916.987075544</x:v>
      </x:c>
    </x:row>
    <x:row r="194">
      <x:c r="A194">
        <x:v>190</x:v>
      </x:c>
      <x:c r="B194" s="50" t="n">
        <x:f>MAX(0,Liquidity_30Y!$C$14+Real_MC_30Y!B$57-Real_MC_30Y!B$56)</x:f>
        <x:v>1029031.25</x:v>
      </x:c>
      <x:c r="C194" s="50" t="n">
        <x:f>MAX(0,B194*(1+EXP((LN(1+Real_MC_30Y!$J$11)-0.5*Real_MC_30Y!$J$12^2)+Real_MC_30Y!$J$12*((RAND()+RAND()+RAND()+RAND()+RAND()+RAND()+RAND()+RAND()+RAND()+RAND()+RAND()+RAND())-6))-1)+Real_MC_30Y!C$58)</x:f>
        <x:v>1050791.8380222935</x:v>
      </x:c>
      <x:c r="D194" s="50" t="n">
        <x:f>MAX(0,C194*(1+EXP((LN(1+Real_MC_30Y!$J$11)-0.5*Real_MC_30Y!$J$12^2)+Real_MC_30Y!$J$12*((RAND()+RAND()+RAND()+RAND()+RAND()+RAND()+RAND()+RAND()+RAND()+RAND()+RAND()+RAND())-6))-1)+Real_MC_30Y!D$58)</x:f>
        <x:v>1158758.2673263894</x:v>
      </x:c>
      <x:c r="E194" s="50" t="n">
        <x:f>MAX(0,D194*(1+EXP((LN(1+Real_MC_30Y!$J$11)-0.5*Real_MC_30Y!$J$12^2)+Real_MC_30Y!$J$12*((RAND()+RAND()+RAND()+RAND()+RAND()+RAND()+RAND()+RAND()+RAND()+RAND()+RAND()+RAND())-6))-1)+Real_MC_30Y!E$58)</x:f>
        <x:v>1554492.697842864</x:v>
      </x:c>
      <x:c r="F194" s="50" t="n">
        <x:f>MAX(0,E194*(1+EXP((LN(1+Real_MC_30Y!$J$11)-0.5*Real_MC_30Y!$J$12^2)+Real_MC_30Y!$J$12*((RAND()+RAND()+RAND()+RAND()+RAND()+RAND()+RAND()+RAND()+RAND()+RAND()+RAND()+RAND())-6))-1)+Real_MC_30Y!F$58)</x:f>
        <x:v>1624746.1647767199</x:v>
      </x:c>
      <x:c r="G194" s="50" t="n">
        <x:f>MAX(0,F194*(1+EXP((LN(1+Real_MC_30Y!$J$11)-0.5*Real_MC_30Y!$J$12^2)+Real_MC_30Y!$J$12*((RAND()+RAND()+RAND()+RAND()+RAND()+RAND()+RAND()+RAND()+RAND()+RAND()+RAND()+RAND())-6))-1)+Real_MC_30Y!G$58)</x:f>
        <x:v>1866408.605593997</x:v>
      </x:c>
      <x:c r="H194" s="50" t="n">
        <x:f>MAX(0,G194*(1+EXP((LN(1+Real_MC_30Y!$J$11)-0.5*Real_MC_30Y!$J$12^2)+Real_MC_30Y!$J$12*((RAND()+RAND()+RAND()+RAND()+RAND()+RAND()+RAND()+RAND()+RAND()+RAND()+RAND()+RAND())-6))-1)+Real_MC_30Y!H$58)</x:f>
        <x:v>2023632.1219368633</x:v>
      </x:c>
      <x:c r="I194" s="50" t="n">
        <x:f>MAX(0,H194*(1+EXP((LN(1+Real_MC_30Y!$J$11)-0.5*Real_MC_30Y!$J$12^2)+Real_MC_30Y!$J$12*((RAND()+RAND()+RAND()+RAND()+RAND()+RAND()+RAND()+RAND()+RAND()+RAND()+RAND()+RAND())-6))-1)+Real_MC_30Y!I$58)</x:f>
        <x:v>2081452.8091274758</x:v>
      </x:c>
      <x:c r="J194" s="50" t="n">
        <x:f>MAX(0,I194*(1+EXP((LN(1+Real_MC_30Y!$J$11)-0.5*Real_MC_30Y!$J$12^2)+Real_MC_30Y!$J$12*((RAND()+RAND()+RAND()+RAND()+RAND()+RAND()+RAND()+RAND()+RAND()+RAND()+RAND()+RAND())-6))-1)+Real_MC_30Y!J$58)</x:f>
        <x:v>1855933.0692826915</x:v>
      </x:c>
      <x:c r="K194" s="50" t="n">
        <x:f>MAX(0,J194*(1+EXP((LN(1+Real_MC_30Y!$J$11)-0.5*Real_MC_30Y!$J$12^2)+Real_MC_30Y!$J$12*((RAND()+RAND()+RAND()+RAND()+RAND()+RAND()+RAND()+RAND()+RAND()+RAND()+RAND()+RAND())-6))-1)+Real_MC_30Y!K$58)</x:f>
        <x:v>1963563.1339993759</x:v>
      </x:c>
      <x:c r="L194" s="50" t="n">
        <x:f>MAX(0,K194*(1+EXP((LN(1+Real_MC_30Y!$J$11)-0.5*Real_MC_30Y!$J$12^2)+Real_MC_30Y!$J$12*((RAND()+RAND()+RAND()+RAND()+RAND()+RAND()+RAND()+RAND()+RAND()+RAND()+RAND()+RAND())-6))-1)+Real_MC_30Y!L$58)</x:f>
        <x:v>1817011.6065213336</x:v>
      </x:c>
      <x:c r="M194" s="50" t="n">
        <x:f>MAX(0,L194*(1+EXP((LN(1+Real_MC_30Y!$J$11)-0.5*Real_MC_30Y!$J$12^2)+Real_MC_30Y!$J$12*((RAND()+RAND()+RAND()+RAND()+RAND()+RAND()+RAND()+RAND()+RAND()+RAND()+RAND()+RAND())-6))-1)+Real_MC_30Y!M$58)</x:f>
        <x:v>2432111.2097978103</x:v>
      </x:c>
      <x:c r="N194" s="50" t="n">
        <x:f>MAX(0,M194*(1+EXP((LN(1+Real_MC_30Y!$J$11)-0.5*Real_MC_30Y!$J$12^2)+Real_MC_30Y!$J$12*((RAND()+RAND()+RAND()+RAND()+RAND()+RAND()+RAND()+RAND()+RAND()+RAND()+RAND()+RAND())-6))-1)+Real_MC_30Y!N$58)</x:f>
        <x:v>2004219.3338337785</x:v>
      </x:c>
      <x:c r="O194" s="50" t="n">
        <x:f>MAX(0,N194*(1+EXP((LN(1+Real_MC_30Y!$J$11)-0.5*Real_MC_30Y!$J$12^2)+Real_MC_30Y!$J$12*((RAND()+RAND()+RAND()+RAND()+RAND()+RAND()+RAND()+RAND()+RAND()+RAND()+RAND()+RAND())-6))-1)+Real_MC_30Y!O$58)</x:f>
        <x:v>2258871.4065814535</x:v>
      </x:c>
      <x:c r="P194" s="50" t="n">
        <x:f>MAX(0,O194*(1+EXP((LN(1+Real_MC_30Y!$J$11)-0.5*Real_MC_30Y!$J$12^2)+Real_MC_30Y!$J$12*((RAND()+RAND()+RAND()+RAND()+RAND()+RAND()+RAND()+RAND()+RAND()+RAND()+RAND()+RAND())-6))-1)+Real_MC_30Y!P$58)</x:f>
        <x:v>2247672.6920057177</x:v>
      </x:c>
      <x:c r="Q194" s="50" t="n">
        <x:f>MAX(0,P194*(1+EXP((LN(1+Real_MC_30Y!$J$11)-0.5*Real_MC_30Y!$J$12^2)+Real_MC_30Y!$J$12*((RAND()+RAND()+RAND()+RAND()+RAND()+RAND()+RAND()+RAND()+RAND()+RAND()+RAND()+RAND())-6))-1)+Real_MC_30Y!Q$58)</x:f>
        <x:v>1813950.321753194</x:v>
      </x:c>
      <x:c r="R194" s="50" t="n">
        <x:f>MAX(0,Q194*(1+EXP((LN(1+Real_MC_30Y!$J$11)-0.5*Real_MC_30Y!$J$12^2)+Real_MC_30Y!$J$12*((RAND()+RAND()+RAND()+RAND()+RAND()+RAND()+RAND()+RAND()+RAND()+RAND()+RAND()+RAND())-6))-1)+Real_MC_30Y!R$58)</x:f>
        <x:v>1733015.6031024936</x:v>
      </x:c>
      <x:c r="S194" s="50" t="n">
        <x:f>MAX(0,R194*(1+EXP((LN(1+Real_MC_30Y!$J$11)-0.5*Real_MC_30Y!$J$12^2)+Real_MC_30Y!$J$12*((RAND()+RAND()+RAND()+RAND()+RAND()+RAND()+RAND()+RAND()+RAND()+RAND()+RAND()+RAND())-6))-1)+Real_MC_30Y!S$58)</x:f>
        <x:v>1833099.5989972148</x:v>
      </x:c>
      <x:c r="T194" s="50" t="n">
        <x:f>MAX(0,S194*(1+EXP((LN(1+Real_MC_30Y!$J$11)-0.5*Real_MC_30Y!$J$12^2)+Real_MC_30Y!$J$12*((RAND()+RAND()+RAND()+RAND()+RAND()+RAND()+RAND()+RAND()+RAND()+RAND()+RAND()+RAND())-6))-1)+Real_MC_30Y!T$58)</x:f>
        <x:v>1601255.9753389321</x:v>
      </x:c>
      <x:c r="U194" s="50" t="n">
        <x:f>MAX(0,T194*(1+EXP((LN(1+Real_MC_30Y!$J$11)-0.5*Real_MC_30Y!$J$12^2)+Real_MC_30Y!$J$12*((RAND()+RAND()+RAND()+RAND()+RAND()+RAND()+RAND()+RAND()+RAND()+RAND()+RAND()+RAND())-6))-1)+Real_MC_30Y!U$58)</x:f>
        <x:v>1539455.2968275435</x:v>
      </x:c>
      <x:c r="V194" s="50" t="n">
        <x:f>MAX(0,U194*(1+EXP((LN(1+Real_MC_30Y!$J$11)-0.5*Real_MC_30Y!$J$12^2)+Real_MC_30Y!$J$12*((RAND()+RAND()+RAND()+RAND()+RAND()+RAND()+RAND()+RAND()+RAND()+RAND()+RAND()+RAND())-6))-1)+Real_MC_30Y!V$58)</x:f>
        <x:v>1880463.8187073125</x:v>
      </x:c>
      <x:c r="W194" s="50" t="n">
        <x:f>MAX(0,V194*(1+EXP((LN(1+Real_MC_30Y!$J$11)-0.5*Real_MC_30Y!$J$12^2)+Real_MC_30Y!$J$12*((RAND()+RAND()+RAND()+RAND()+RAND()+RAND()+RAND()+RAND()+RAND()+RAND()+RAND()+RAND())-6))-1)+Real_MC_30Y!W$58)</x:f>
        <x:v>1900479.8214559627</x:v>
      </x:c>
      <x:c r="X194" s="50" t="n">
        <x:f>MAX(0,W194*(1+EXP((LN(1+Real_MC_30Y!$J$11)-0.5*Real_MC_30Y!$J$12^2)+Real_MC_30Y!$J$12*((RAND()+RAND()+RAND()+RAND()+RAND()+RAND()+RAND()+RAND()+RAND()+RAND()+RAND()+RAND())-6))-1)+Real_MC_30Y!X$58)</x:f>
        <x:v>2475722.079272287</x:v>
      </x:c>
      <x:c r="Y194" s="50" t="n">
        <x:f>MAX(0,X194*(1+EXP((LN(1+Real_MC_30Y!$J$11)-0.5*Real_MC_30Y!$J$12^2)+Real_MC_30Y!$J$12*((RAND()+RAND()+RAND()+RAND()+RAND()+RAND()+RAND()+RAND()+RAND()+RAND()+RAND()+RAND())-6))-1)+Real_MC_30Y!Y$58)</x:f>
        <x:v>2628247.258478329</x:v>
      </x:c>
      <x:c r="Z194" s="50" t="n">
        <x:f>MAX(0,Y194*(1+EXP((LN(1+Real_MC_30Y!$J$11)-0.5*Real_MC_30Y!$J$12^2)+Real_MC_30Y!$J$12*((RAND()+RAND()+RAND()+RAND()+RAND()+RAND()+RAND()+RAND()+RAND()+RAND()+RAND()+RAND())-6))-1)+Real_MC_30Y!Z$58)</x:f>
        <x:v>3785483.8776551774</x:v>
      </x:c>
      <x:c r="AA194" s="50" t="n">
        <x:f>MAX(0,Z194*(1+EXP((LN(1+Real_MC_30Y!$J$11)-0.5*Real_MC_30Y!$J$12^2)+Real_MC_30Y!$J$12*((RAND()+RAND()+RAND()+RAND()+RAND()+RAND()+RAND()+RAND()+RAND()+RAND()+RAND()+RAND())-6))-1)+Real_MC_30Y!AA$58)</x:f>
        <x:v>4283907.087878363</x:v>
      </x:c>
      <x:c r="AB194" s="50" t="n">
        <x:f>MAX(0,AA194*(1+EXP((LN(1+Real_MC_30Y!$J$11)-0.5*Real_MC_30Y!$J$12^2)+Real_MC_30Y!$J$12*((RAND()+RAND()+RAND()+RAND()+RAND()+RAND()+RAND()+RAND()+RAND()+RAND()+RAND()+RAND())-6))-1)+Real_MC_30Y!AB$58)</x:f>
        <x:v>4039443.7405179976</x:v>
      </x:c>
      <x:c r="AC194" s="50" t="n">
        <x:f>MAX(0,AB194*(1+EXP((LN(1+Real_MC_30Y!$J$11)-0.5*Real_MC_30Y!$J$12^2)+Real_MC_30Y!$J$12*((RAND()+RAND()+RAND()+RAND()+RAND()+RAND()+RAND()+RAND()+RAND()+RAND()+RAND()+RAND())-6))-1)+Real_MC_30Y!AC$58)</x:f>
        <x:v>4020480.3910452253</x:v>
      </x:c>
      <x:c r="AD194" s="50" t="n">
        <x:f>MAX(0,AC194*(1+EXP((LN(1+Real_MC_30Y!$J$11)-0.5*Real_MC_30Y!$J$12^2)+Real_MC_30Y!$J$12*((RAND()+RAND()+RAND()+RAND()+RAND()+RAND()+RAND()+RAND()+RAND()+RAND()+RAND()+RAND())-6))-1)+Real_MC_30Y!AD$58)</x:f>
        <x:v>4194543.848484891</x:v>
      </x:c>
      <x:c r="AE194" s="50" t="n">
        <x:f>MAX(0,AD194*(1+EXP((LN(1+Real_MC_30Y!$J$11)-0.5*Real_MC_30Y!$J$12^2)+Real_MC_30Y!$J$12*((RAND()+RAND()+RAND()+RAND()+RAND()+RAND()+RAND()+RAND()+RAND()+RAND()+RAND()+RAND())-6))-1)+Real_MC_30Y!AE$58)</x:f>
        <x:v>4024282.632033263</x:v>
      </x:c>
      <x:c r="AF194" s="50" t="n">
        <x:f>MAX(0,AE194*(1+EXP((LN(1+Real_MC_30Y!$J$11)-0.5*Real_MC_30Y!$J$12^2)+Real_MC_30Y!$J$12*((RAND()+RAND()+RAND()+RAND()+RAND()+RAND()+RAND()+RAND()+RAND()+RAND()+RAND()+RAND())-6))-1)+Real_MC_30Y!AF$58)</x:f>
        <x:v>3673290.9362567095</x:v>
      </x:c>
    </x:row>
    <x:row r="195">
      <x:c r="A195">
        <x:v>191</x:v>
      </x:c>
      <x:c r="B195" s="50" t="n">
        <x:f>MAX(0,Liquidity_30Y!$C$14+Real_MC_30Y!B$57-Real_MC_30Y!B$56)</x:f>
        <x:v>1029031.25</x:v>
      </x:c>
      <x:c r="C195" s="50" t="n">
        <x:f>MAX(0,B195*(1+EXP((LN(1+Real_MC_30Y!$J$11)-0.5*Real_MC_30Y!$J$12^2)+Real_MC_30Y!$J$12*((RAND()+RAND()+RAND()+RAND()+RAND()+RAND()+RAND()+RAND()+RAND()+RAND()+RAND()+RAND())-6))-1)+Real_MC_30Y!C$58)</x:f>
        <x:v>1076405.7153352825</x:v>
      </x:c>
      <x:c r="D195" s="50" t="n">
        <x:f>MAX(0,C195*(1+EXP((LN(1+Real_MC_30Y!$J$11)-0.5*Real_MC_30Y!$J$12^2)+Real_MC_30Y!$J$12*((RAND()+RAND()+RAND()+RAND()+RAND()+RAND()+RAND()+RAND()+RAND()+RAND()+RAND()+RAND())-6))-1)+Real_MC_30Y!D$58)</x:f>
        <x:v>1302993.254698192</x:v>
      </x:c>
      <x:c r="E195" s="50" t="n">
        <x:f>MAX(0,D195*(1+EXP((LN(1+Real_MC_30Y!$J$11)-0.5*Real_MC_30Y!$J$12^2)+Real_MC_30Y!$J$12*((RAND()+RAND()+RAND()+RAND()+RAND()+RAND()+RAND()+RAND()+RAND()+RAND()+RAND()+RAND())-6))-1)+Real_MC_30Y!E$58)</x:f>
        <x:v>1475546.8474307642</x:v>
      </x:c>
      <x:c r="F195" s="50" t="n">
        <x:f>MAX(0,E195*(1+EXP((LN(1+Real_MC_30Y!$J$11)-0.5*Real_MC_30Y!$J$12^2)+Real_MC_30Y!$J$12*((RAND()+RAND()+RAND()+RAND()+RAND()+RAND()+RAND()+RAND()+RAND()+RAND()+RAND()+RAND())-6))-1)+Real_MC_30Y!F$58)</x:f>
        <x:v>1766173.0048458145</x:v>
      </x:c>
      <x:c r="G195" s="50" t="n">
        <x:f>MAX(0,F195*(1+EXP((LN(1+Real_MC_30Y!$J$11)-0.5*Real_MC_30Y!$J$12^2)+Real_MC_30Y!$J$12*((RAND()+RAND()+RAND()+RAND()+RAND()+RAND()+RAND()+RAND()+RAND()+RAND()+RAND()+RAND())-6))-1)+Real_MC_30Y!G$58)</x:f>
        <x:v>1679339.1568778264</x:v>
      </x:c>
      <x:c r="H195" s="50" t="n">
        <x:f>MAX(0,G195*(1+EXP((LN(1+Real_MC_30Y!$J$11)-0.5*Real_MC_30Y!$J$12^2)+Real_MC_30Y!$J$12*((RAND()+RAND()+RAND()+RAND()+RAND()+RAND()+RAND()+RAND()+RAND()+RAND()+RAND()+RAND())-6))-1)+Real_MC_30Y!H$58)</x:f>
        <x:v>2197783.0838191374</x:v>
      </x:c>
      <x:c r="I195" s="50" t="n">
        <x:f>MAX(0,H195*(1+EXP((LN(1+Real_MC_30Y!$J$11)-0.5*Real_MC_30Y!$J$12^2)+Real_MC_30Y!$J$12*((RAND()+RAND()+RAND()+RAND()+RAND()+RAND()+RAND()+RAND()+RAND()+RAND()+RAND()+RAND())-6))-1)+Real_MC_30Y!I$58)</x:f>
        <x:v>2376766.0809014887</x:v>
      </x:c>
      <x:c r="J195" s="50" t="n">
        <x:f>MAX(0,I195*(1+EXP((LN(1+Real_MC_30Y!$J$11)-0.5*Real_MC_30Y!$J$12^2)+Real_MC_30Y!$J$12*((RAND()+RAND()+RAND()+RAND()+RAND()+RAND()+RAND()+RAND()+RAND()+RAND()+RAND()+RAND())-6))-1)+Real_MC_30Y!J$58)</x:f>
        <x:v>2567881.6373487865</x:v>
      </x:c>
      <x:c r="K195" s="50" t="n">
        <x:f>MAX(0,J195*(1+EXP((LN(1+Real_MC_30Y!$J$11)-0.5*Real_MC_30Y!$J$12^2)+Real_MC_30Y!$J$12*((RAND()+RAND()+RAND()+RAND()+RAND()+RAND()+RAND()+RAND()+RAND()+RAND()+RAND()+RAND())-6))-1)+Real_MC_30Y!K$58)</x:f>
        <x:v>2534797.4785486916</x:v>
      </x:c>
      <x:c r="L195" s="50" t="n">
        <x:f>MAX(0,K195*(1+EXP((LN(1+Real_MC_30Y!$J$11)-0.5*Real_MC_30Y!$J$12^2)+Real_MC_30Y!$J$12*((RAND()+RAND()+RAND()+RAND()+RAND()+RAND()+RAND()+RAND()+RAND()+RAND()+RAND()+RAND())-6))-1)+Real_MC_30Y!L$58)</x:f>
        <x:v>2059255.2537204304</x:v>
      </x:c>
      <x:c r="M195" s="50" t="n">
        <x:f>MAX(0,L195*(1+EXP((LN(1+Real_MC_30Y!$J$11)-0.5*Real_MC_30Y!$J$12^2)+Real_MC_30Y!$J$12*((RAND()+RAND()+RAND()+RAND()+RAND()+RAND()+RAND()+RAND()+RAND()+RAND()+RAND()+RAND())-6))-1)+Real_MC_30Y!M$58)</x:f>
        <x:v>2005338.709897013</x:v>
      </x:c>
      <x:c r="N195" s="50" t="n">
        <x:f>MAX(0,M195*(1+EXP((LN(1+Real_MC_30Y!$J$11)-0.5*Real_MC_30Y!$J$12^2)+Real_MC_30Y!$J$12*((RAND()+RAND()+RAND()+RAND()+RAND()+RAND()+RAND()+RAND()+RAND()+RAND()+RAND()+RAND())-6))-1)+Real_MC_30Y!N$58)</x:f>
        <x:v>1511163.8712279168</x:v>
      </x:c>
      <x:c r="O195" s="50" t="n">
        <x:f>MAX(0,N195*(1+EXP((LN(1+Real_MC_30Y!$J$11)-0.5*Real_MC_30Y!$J$12^2)+Real_MC_30Y!$J$12*((RAND()+RAND()+RAND()+RAND()+RAND()+RAND()+RAND()+RAND()+RAND()+RAND()+RAND()+RAND())-6))-1)+Real_MC_30Y!O$58)</x:f>
        <x:v>1879808.421966524</x:v>
      </x:c>
      <x:c r="P195" s="50" t="n">
        <x:f>MAX(0,O195*(1+EXP((LN(1+Real_MC_30Y!$J$11)-0.5*Real_MC_30Y!$J$12^2)+Real_MC_30Y!$J$12*((RAND()+RAND()+RAND()+RAND()+RAND()+RAND()+RAND()+RAND()+RAND()+RAND()+RAND()+RAND())-6))-1)+Real_MC_30Y!P$58)</x:f>
        <x:v>1887985.8215678046</x:v>
      </x:c>
      <x:c r="Q195" s="50" t="n">
        <x:f>MAX(0,P195*(1+EXP((LN(1+Real_MC_30Y!$J$11)-0.5*Real_MC_30Y!$J$12^2)+Real_MC_30Y!$J$12*((RAND()+RAND()+RAND()+RAND()+RAND()+RAND()+RAND()+RAND()+RAND()+RAND()+RAND()+RAND())-6))-1)+Real_MC_30Y!Q$58)</x:f>
        <x:v>1765585.2059737667</x:v>
      </x:c>
      <x:c r="R195" s="50" t="n">
        <x:f>MAX(0,Q195*(1+EXP((LN(1+Real_MC_30Y!$J$11)-0.5*Real_MC_30Y!$J$12^2)+Real_MC_30Y!$J$12*((RAND()+RAND()+RAND()+RAND()+RAND()+RAND()+RAND()+RAND()+RAND()+RAND()+RAND()+RAND())-6))-1)+Real_MC_30Y!R$58)</x:f>
        <x:v>1685016.8197331198</x:v>
      </x:c>
      <x:c r="S195" s="50" t="n">
        <x:f>MAX(0,R195*(1+EXP((LN(1+Real_MC_30Y!$J$11)-0.5*Real_MC_30Y!$J$12^2)+Real_MC_30Y!$J$12*((RAND()+RAND()+RAND()+RAND()+RAND()+RAND()+RAND()+RAND()+RAND()+RAND()+RAND()+RAND())-6))-1)+Real_MC_30Y!S$58)</x:f>
        <x:v>2091797.8537207746</x:v>
      </x:c>
      <x:c r="T195" s="50" t="n">
        <x:f>MAX(0,S195*(1+EXP((LN(1+Real_MC_30Y!$J$11)-0.5*Real_MC_30Y!$J$12^2)+Real_MC_30Y!$J$12*((RAND()+RAND()+RAND()+RAND()+RAND()+RAND()+RAND()+RAND()+RAND()+RAND()+RAND()+RAND())-6))-1)+Real_MC_30Y!T$58)</x:f>
        <x:v>2037588.9218709948</x:v>
      </x:c>
      <x:c r="U195" s="50" t="n">
        <x:f>MAX(0,T195*(1+EXP((LN(1+Real_MC_30Y!$J$11)-0.5*Real_MC_30Y!$J$12^2)+Real_MC_30Y!$J$12*((RAND()+RAND()+RAND()+RAND()+RAND()+RAND()+RAND()+RAND()+RAND()+RAND()+RAND()+RAND())-6))-1)+Real_MC_30Y!U$58)</x:f>
        <x:v>1609655.824376624</x:v>
      </x:c>
      <x:c r="V195" s="50" t="n">
        <x:f>MAX(0,U195*(1+EXP((LN(1+Real_MC_30Y!$J$11)-0.5*Real_MC_30Y!$J$12^2)+Real_MC_30Y!$J$12*((RAND()+RAND()+RAND()+RAND()+RAND()+RAND()+RAND()+RAND()+RAND()+RAND()+RAND()+RAND())-6))-1)+Real_MC_30Y!V$58)</x:f>
        <x:v>1318450.1343086478</x:v>
      </x:c>
      <x:c r="W195" s="50" t="n">
        <x:f>MAX(0,V195*(1+EXP((LN(1+Real_MC_30Y!$J$11)-0.5*Real_MC_30Y!$J$12^2)+Real_MC_30Y!$J$12*((RAND()+RAND()+RAND()+RAND()+RAND()+RAND()+RAND()+RAND()+RAND()+RAND()+RAND()+RAND())-6))-1)+Real_MC_30Y!W$58)</x:f>
        <x:v>1336062.5414587737</x:v>
      </x:c>
      <x:c r="X195" s="50" t="n">
        <x:f>MAX(0,W195*(1+EXP((LN(1+Real_MC_30Y!$J$11)-0.5*Real_MC_30Y!$J$12^2)+Real_MC_30Y!$J$12*((RAND()+RAND()+RAND()+RAND()+RAND()+RAND()+RAND()+RAND()+RAND()+RAND()+RAND()+RAND())-6))-1)+Real_MC_30Y!X$58)</x:f>
        <x:v>1056868.2729886207</x:v>
      </x:c>
      <x:c r="Y195" s="50" t="n">
        <x:f>MAX(0,X195*(1+EXP((LN(1+Real_MC_30Y!$J$11)-0.5*Real_MC_30Y!$J$12^2)+Real_MC_30Y!$J$12*((RAND()+RAND()+RAND()+RAND()+RAND()+RAND()+RAND()+RAND()+RAND()+RAND()+RAND()+RAND())-6))-1)+Real_MC_30Y!Y$58)</x:f>
        <x:v>1225045.679935155</x:v>
      </x:c>
      <x:c r="Z195" s="50" t="n">
        <x:f>MAX(0,Y195*(1+EXP((LN(1+Real_MC_30Y!$J$11)-0.5*Real_MC_30Y!$J$12^2)+Real_MC_30Y!$J$12*((RAND()+RAND()+RAND()+RAND()+RAND()+RAND()+RAND()+RAND()+RAND()+RAND()+RAND()+RAND())-6))-1)+Real_MC_30Y!Z$58)</x:f>
        <x:v>1583647.205997707</x:v>
      </x:c>
      <x:c r="AA195" s="50" t="n">
        <x:f>MAX(0,Z195*(1+EXP((LN(1+Real_MC_30Y!$J$11)-0.5*Real_MC_30Y!$J$12^2)+Real_MC_30Y!$J$12*((RAND()+RAND()+RAND()+RAND()+RAND()+RAND()+RAND()+RAND()+RAND()+RAND()+RAND()+RAND())-6))-1)+Real_MC_30Y!AA$58)</x:f>
        <x:v>1485711.5724575573</x:v>
      </x:c>
      <x:c r="AB195" s="50" t="n">
        <x:f>MAX(0,AA195*(1+EXP((LN(1+Real_MC_30Y!$J$11)-0.5*Real_MC_30Y!$J$12^2)+Real_MC_30Y!$J$12*((RAND()+RAND()+RAND()+RAND()+RAND()+RAND()+RAND()+RAND()+RAND()+RAND()+RAND()+RAND())-6))-1)+Real_MC_30Y!AB$58)</x:f>
        <x:v>1620254.6387191</x:v>
      </x:c>
      <x:c r="AC195" s="50" t="n">
        <x:f>MAX(0,AB195*(1+EXP((LN(1+Real_MC_30Y!$J$11)-0.5*Real_MC_30Y!$J$12^2)+Real_MC_30Y!$J$12*((RAND()+RAND()+RAND()+RAND()+RAND()+RAND()+RAND()+RAND()+RAND()+RAND()+RAND()+RAND())-6))-1)+Real_MC_30Y!AC$58)</x:f>
        <x:v>1838673.5593958308</x:v>
      </x:c>
      <x:c r="AD195" s="50" t="n">
        <x:f>MAX(0,AC195*(1+EXP((LN(1+Real_MC_30Y!$J$11)-0.5*Real_MC_30Y!$J$12^2)+Real_MC_30Y!$J$12*((RAND()+RAND()+RAND()+RAND()+RAND()+RAND()+RAND()+RAND()+RAND()+RAND()+RAND()+RAND())-6))-1)+Real_MC_30Y!AD$58)</x:f>
        <x:v>1643137.8367250203</x:v>
      </x:c>
      <x:c r="AE195" s="50" t="n">
        <x:f>MAX(0,AD195*(1+EXP((LN(1+Real_MC_30Y!$J$11)-0.5*Real_MC_30Y!$J$12^2)+Real_MC_30Y!$J$12*((RAND()+RAND()+RAND()+RAND()+RAND()+RAND()+RAND()+RAND()+RAND()+RAND()+RAND()+RAND())-6))-1)+Real_MC_30Y!AE$58)</x:f>
        <x:v>1249676.1468520737</x:v>
      </x:c>
      <x:c r="AF195" s="50" t="n">
        <x:f>MAX(0,AE195*(1+EXP((LN(1+Real_MC_30Y!$J$11)-0.5*Real_MC_30Y!$J$12^2)+Real_MC_30Y!$J$12*((RAND()+RAND()+RAND()+RAND()+RAND()+RAND()+RAND()+RAND()+RAND()+RAND()+RAND()+RAND())-6))-1)+Real_MC_30Y!AF$58)</x:f>
        <x:v>1326075.9550359126</x:v>
      </x:c>
    </x:row>
    <x:row r="196">
      <x:c r="A196">
        <x:v>192</x:v>
      </x:c>
      <x:c r="B196" s="50" t="n">
        <x:f>MAX(0,Liquidity_30Y!$C$14+Real_MC_30Y!B$57-Real_MC_30Y!B$56)</x:f>
        <x:v>1029031.25</x:v>
      </x:c>
      <x:c r="C196" s="50" t="n">
        <x:f>MAX(0,B196*(1+EXP((LN(1+Real_MC_30Y!$J$11)-0.5*Real_MC_30Y!$J$12^2)+Real_MC_30Y!$J$12*((RAND()+RAND()+RAND()+RAND()+RAND()+RAND()+RAND()+RAND()+RAND()+RAND()+RAND()+RAND())-6))-1)+Real_MC_30Y!C$58)</x:f>
        <x:v>1139953.7802432454</x:v>
      </x:c>
      <x:c r="D196" s="50" t="n">
        <x:f>MAX(0,C196*(1+EXP((LN(1+Real_MC_30Y!$J$11)-0.5*Real_MC_30Y!$J$12^2)+Real_MC_30Y!$J$12*((RAND()+RAND()+RAND()+RAND()+RAND()+RAND()+RAND()+RAND()+RAND()+RAND()+RAND()+RAND())-6))-1)+Real_MC_30Y!D$58)</x:f>
        <x:v>966116.4367303716</x:v>
      </x:c>
      <x:c r="E196" s="50" t="n">
        <x:f>MAX(0,D196*(1+EXP((LN(1+Real_MC_30Y!$J$11)-0.5*Real_MC_30Y!$J$12^2)+Real_MC_30Y!$J$12*((RAND()+RAND()+RAND()+RAND()+RAND()+RAND()+RAND()+RAND()+RAND()+RAND()+RAND()+RAND())-6))-1)+Real_MC_30Y!E$58)</x:f>
        <x:v>1169704.9945630052</x:v>
      </x:c>
      <x:c r="F196" s="50" t="n">
        <x:f>MAX(0,E196*(1+EXP((LN(1+Real_MC_30Y!$J$11)-0.5*Real_MC_30Y!$J$12^2)+Real_MC_30Y!$J$12*((RAND()+RAND()+RAND()+RAND()+RAND()+RAND()+RAND()+RAND()+RAND()+RAND()+RAND()+RAND())-6))-1)+Real_MC_30Y!F$58)</x:f>
        <x:v>1138387.9893562114</x:v>
      </x:c>
      <x:c r="G196" s="50" t="n">
        <x:f>MAX(0,F196*(1+EXP((LN(1+Real_MC_30Y!$J$11)-0.5*Real_MC_30Y!$J$12^2)+Real_MC_30Y!$J$12*((RAND()+RAND()+RAND()+RAND()+RAND()+RAND()+RAND()+RAND()+RAND()+RAND()+RAND()+RAND())-6))-1)+Real_MC_30Y!G$58)</x:f>
        <x:v>1158672.4989679514</x:v>
      </x:c>
      <x:c r="H196" s="50" t="n">
        <x:f>MAX(0,G196*(1+EXP((LN(1+Real_MC_30Y!$J$11)-0.5*Real_MC_30Y!$J$12^2)+Real_MC_30Y!$J$12*((RAND()+RAND()+RAND()+RAND()+RAND()+RAND()+RAND()+RAND()+RAND()+RAND()+RAND()+RAND())-6))-1)+Real_MC_30Y!H$58)</x:f>
        <x:v>1228792.9984587228</x:v>
      </x:c>
      <x:c r="I196" s="50" t="n">
        <x:f>MAX(0,H196*(1+EXP((LN(1+Real_MC_30Y!$J$11)-0.5*Real_MC_30Y!$J$12^2)+Real_MC_30Y!$J$12*((RAND()+RAND()+RAND()+RAND()+RAND()+RAND()+RAND()+RAND()+RAND()+RAND()+RAND()+RAND())-6))-1)+Real_MC_30Y!I$58)</x:f>
        <x:v>1416476.9586789561</x:v>
      </x:c>
      <x:c r="J196" s="50" t="n">
        <x:f>MAX(0,I196*(1+EXP((LN(1+Real_MC_30Y!$J$11)-0.5*Real_MC_30Y!$J$12^2)+Real_MC_30Y!$J$12*((RAND()+RAND()+RAND()+RAND()+RAND()+RAND()+RAND()+RAND()+RAND()+RAND()+RAND()+RAND())-6))-1)+Real_MC_30Y!J$58)</x:f>
        <x:v>1456669.2759680212</x:v>
      </x:c>
      <x:c r="K196" s="50" t="n">
        <x:f>MAX(0,J196*(1+EXP((LN(1+Real_MC_30Y!$J$11)-0.5*Real_MC_30Y!$J$12^2)+Real_MC_30Y!$J$12*((RAND()+RAND()+RAND()+RAND()+RAND()+RAND()+RAND()+RAND()+RAND()+RAND()+RAND()+RAND())-6))-1)+Real_MC_30Y!K$58)</x:f>
        <x:v>1224898.7563020682</x:v>
      </x:c>
      <x:c r="L196" s="50" t="n">
        <x:f>MAX(0,K196*(1+EXP((LN(1+Real_MC_30Y!$J$11)-0.5*Real_MC_30Y!$J$12^2)+Real_MC_30Y!$J$12*((RAND()+RAND()+RAND()+RAND()+RAND()+RAND()+RAND()+RAND()+RAND()+RAND()+RAND()+RAND())-6))-1)+Real_MC_30Y!L$58)</x:f>
        <x:v>1321296.5508509981</x:v>
      </x:c>
      <x:c r="M196" s="50" t="n">
        <x:f>MAX(0,L196*(1+EXP((LN(1+Real_MC_30Y!$J$11)-0.5*Real_MC_30Y!$J$12^2)+Real_MC_30Y!$J$12*((RAND()+RAND()+RAND()+RAND()+RAND()+RAND()+RAND()+RAND()+RAND()+RAND()+RAND()+RAND())-6))-1)+Real_MC_30Y!M$58)</x:f>
        <x:v>1241986.969230471</x:v>
      </x:c>
      <x:c r="N196" s="50" t="n">
        <x:f>MAX(0,M196*(1+EXP((LN(1+Real_MC_30Y!$J$11)-0.5*Real_MC_30Y!$J$12^2)+Real_MC_30Y!$J$12*((RAND()+RAND()+RAND()+RAND()+RAND()+RAND()+RAND()+RAND()+RAND()+RAND()+RAND()+RAND())-6))-1)+Real_MC_30Y!N$58)</x:f>
        <x:v>1611110.609166628</x:v>
      </x:c>
      <x:c r="O196" s="50" t="n">
        <x:f>MAX(0,N196*(1+EXP((LN(1+Real_MC_30Y!$J$11)-0.5*Real_MC_30Y!$J$12^2)+Real_MC_30Y!$J$12*((RAND()+RAND()+RAND()+RAND()+RAND()+RAND()+RAND()+RAND()+RAND()+RAND()+RAND()+RAND())-6))-1)+Real_MC_30Y!O$58)</x:f>
        <x:v>1527193.2350976474</x:v>
      </x:c>
      <x:c r="P196" s="50" t="n">
        <x:f>MAX(0,O196*(1+EXP((LN(1+Real_MC_30Y!$J$11)-0.5*Real_MC_30Y!$J$12^2)+Real_MC_30Y!$J$12*((RAND()+RAND()+RAND()+RAND()+RAND()+RAND()+RAND()+RAND()+RAND()+RAND()+RAND()+RAND())-6))-1)+Real_MC_30Y!P$58)</x:f>
        <x:v>1892226.8889311573</x:v>
      </x:c>
      <x:c r="Q196" s="50" t="n">
        <x:f>MAX(0,P196*(1+EXP((LN(1+Real_MC_30Y!$J$11)-0.5*Real_MC_30Y!$J$12^2)+Real_MC_30Y!$J$12*((RAND()+RAND()+RAND()+RAND()+RAND()+RAND()+RAND()+RAND()+RAND()+RAND()+RAND()+RAND())-6))-1)+Real_MC_30Y!Q$58)</x:f>
        <x:v>2206634.2373030293</x:v>
      </x:c>
      <x:c r="R196" s="50" t="n">
        <x:f>MAX(0,Q196*(1+EXP((LN(1+Real_MC_30Y!$J$11)-0.5*Real_MC_30Y!$J$12^2)+Real_MC_30Y!$J$12*((RAND()+RAND()+RAND()+RAND()+RAND()+RAND()+RAND()+RAND()+RAND()+RAND()+RAND()+RAND())-6))-1)+Real_MC_30Y!R$58)</x:f>
        <x:v>2465140.474600829</x:v>
      </x:c>
      <x:c r="S196" s="50" t="n">
        <x:f>MAX(0,R196*(1+EXP((LN(1+Real_MC_30Y!$J$11)-0.5*Real_MC_30Y!$J$12^2)+Real_MC_30Y!$J$12*((RAND()+RAND()+RAND()+RAND()+RAND()+RAND()+RAND()+RAND()+RAND()+RAND()+RAND()+RAND())-6))-1)+Real_MC_30Y!S$58)</x:f>
        <x:v>1896211.8712968463</x:v>
      </x:c>
      <x:c r="T196" s="50" t="n">
        <x:f>MAX(0,S196*(1+EXP((LN(1+Real_MC_30Y!$J$11)-0.5*Real_MC_30Y!$J$12^2)+Real_MC_30Y!$J$12*((RAND()+RAND()+RAND()+RAND()+RAND()+RAND()+RAND()+RAND()+RAND()+RAND()+RAND()+RAND())-6))-1)+Real_MC_30Y!T$58)</x:f>
        <x:v>1686129.921272118</x:v>
      </x:c>
      <x:c r="U196" s="50" t="n">
        <x:f>MAX(0,T196*(1+EXP((LN(1+Real_MC_30Y!$J$11)-0.5*Real_MC_30Y!$J$12^2)+Real_MC_30Y!$J$12*((RAND()+RAND()+RAND()+RAND()+RAND()+RAND()+RAND()+RAND()+RAND()+RAND()+RAND()+RAND())-6))-1)+Real_MC_30Y!U$58)</x:f>
        <x:v>2222271.726315368</x:v>
      </x:c>
      <x:c r="V196" s="50" t="n">
        <x:f>MAX(0,U196*(1+EXP((LN(1+Real_MC_30Y!$J$11)-0.5*Real_MC_30Y!$J$12^2)+Real_MC_30Y!$J$12*((RAND()+RAND()+RAND()+RAND()+RAND()+RAND()+RAND()+RAND()+RAND()+RAND()+RAND()+RAND())-6))-1)+Real_MC_30Y!V$58)</x:f>
        <x:v>2574836.7504459564</x:v>
      </x:c>
      <x:c r="W196" s="50" t="n">
        <x:f>MAX(0,V196*(1+EXP((LN(1+Real_MC_30Y!$J$11)-0.5*Real_MC_30Y!$J$12^2)+Real_MC_30Y!$J$12*((RAND()+RAND()+RAND()+RAND()+RAND()+RAND()+RAND()+RAND()+RAND()+RAND()+RAND()+RAND())-6))-1)+Real_MC_30Y!W$58)</x:f>
        <x:v>2687728.442322463</x:v>
      </x:c>
      <x:c r="X196" s="50" t="n">
        <x:f>MAX(0,W196*(1+EXP((LN(1+Real_MC_30Y!$J$11)-0.5*Real_MC_30Y!$J$12^2)+Real_MC_30Y!$J$12*((RAND()+RAND()+RAND()+RAND()+RAND()+RAND()+RAND()+RAND()+RAND()+RAND()+RAND()+RAND())-6))-1)+Real_MC_30Y!X$58)</x:f>
        <x:v>2787413.577544803</x:v>
      </x:c>
      <x:c r="Y196" s="50" t="n">
        <x:f>MAX(0,X196*(1+EXP((LN(1+Real_MC_30Y!$J$11)-0.5*Real_MC_30Y!$J$12^2)+Real_MC_30Y!$J$12*((RAND()+RAND()+RAND()+RAND()+RAND()+RAND()+RAND()+RAND()+RAND()+RAND()+RAND()+RAND())-6))-1)+Real_MC_30Y!Y$58)</x:f>
        <x:v>2688428.465362919</x:v>
      </x:c>
      <x:c r="Z196" s="50" t="n">
        <x:f>MAX(0,Y196*(1+EXP((LN(1+Real_MC_30Y!$J$11)-0.5*Real_MC_30Y!$J$12^2)+Real_MC_30Y!$J$12*((RAND()+RAND()+RAND()+RAND()+RAND()+RAND()+RAND()+RAND()+RAND()+RAND()+RAND()+RAND())-6))-1)+Real_MC_30Y!Z$58)</x:f>
        <x:v>2460299.079219013</x:v>
      </x:c>
      <x:c r="AA196" s="50" t="n">
        <x:f>MAX(0,Z196*(1+EXP((LN(1+Real_MC_30Y!$J$11)-0.5*Real_MC_30Y!$J$12^2)+Real_MC_30Y!$J$12*((RAND()+RAND()+RAND()+RAND()+RAND()+RAND()+RAND()+RAND()+RAND()+RAND()+RAND()+RAND())-6))-1)+Real_MC_30Y!AA$58)</x:f>
        <x:v>2700194.4360390175</x:v>
      </x:c>
      <x:c r="AB196" s="50" t="n">
        <x:f>MAX(0,AA196*(1+EXP((LN(1+Real_MC_30Y!$J$11)-0.5*Real_MC_30Y!$J$12^2)+Real_MC_30Y!$J$12*((RAND()+RAND()+RAND()+RAND()+RAND()+RAND()+RAND()+RAND()+RAND()+RAND()+RAND()+RAND())-6))-1)+Real_MC_30Y!AB$58)</x:f>
        <x:v>3034010.009583406</x:v>
      </x:c>
      <x:c r="AC196" s="50" t="n">
        <x:f>MAX(0,AB196*(1+EXP((LN(1+Real_MC_30Y!$J$11)-0.5*Real_MC_30Y!$J$12^2)+Real_MC_30Y!$J$12*((RAND()+RAND()+RAND()+RAND()+RAND()+RAND()+RAND()+RAND()+RAND()+RAND()+RAND()+RAND())-6))-1)+Real_MC_30Y!AC$58)</x:f>
        <x:v>3309450.3479987327</x:v>
      </x:c>
      <x:c r="AD196" s="50" t="n">
        <x:f>MAX(0,AC196*(1+EXP((LN(1+Real_MC_30Y!$J$11)-0.5*Real_MC_30Y!$J$12^2)+Real_MC_30Y!$J$12*((RAND()+RAND()+RAND()+RAND()+RAND()+RAND()+RAND()+RAND()+RAND()+RAND()+RAND()+RAND())-6))-1)+Real_MC_30Y!AD$58)</x:f>
        <x:v>3635937.6389307966</x:v>
      </x:c>
      <x:c r="AE196" s="50" t="n">
        <x:f>MAX(0,AD196*(1+EXP((LN(1+Real_MC_30Y!$J$11)-0.5*Real_MC_30Y!$J$12^2)+Real_MC_30Y!$J$12*((RAND()+RAND()+RAND()+RAND()+RAND()+RAND()+RAND()+RAND()+RAND()+RAND()+RAND()+RAND())-6))-1)+Real_MC_30Y!AE$58)</x:f>
        <x:v>4596839.038488115</x:v>
      </x:c>
      <x:c r="AF196" s="50" t="n">
        <x:f>MAX(0,AE196*(1+EXP((LN(1+Real_MC_30Y!$J$11)-0.5*Real_MC_30Y!$J$12^2)+Real_MC_30Y!$J$12*((RAND()+RAND()+RAND()+RAND()+RAND()+RAND()+RAND()+RAND()+RAND()+RAND()+RAND()+RAND())-6))-1)+Real_MC_30Y!AF$58)</x:f>
        <x:v>5401012.321107303</x:v>
      </x:c>
    </x:row>
    <x:row r="197">
      <x:c r="A197">
        <x:v>193</x:v>
      </x:c>
      <x:c r="B197" s="50" t="n">
        <x:f>MAX(0,Liquidity_30Y!$C$14+Real_MC_30Y!B$57-Real_MC_30Y!B$56)</x:f>
        <x:v>1029031.25</x:v>
      </x:c>
      <x:c r="C197" s="50" t="n">
        <x:f>MAX(0,B197*(1+EXP((LN(1+Real_MC_30Y!$J$11)-0.5*Real_MC_30Y!$J$12^2)+Real_MC_30Y!$J$12*((RAND()+RAND()+RAND()+RAND()+RAND()+RAND()+RAND()+RAND()+RAND()+RAND()+RAND()+RAND())-6))-1)+Real_MC_30Y!C$58)</x:f>
        <x:v>1146127.670748103</x:v>
      </x:c>
      <x:c r="D197" s="50" t="n">
        <x:f>MAX(0,C197*(1+EXP((LN(1+Real_MC_30Y!$J$11)-0.5*Real_MC_30Y!$J$12^2)+Real_MC_30Y!$J$12*((RAND()+RAND()+RAND()+RAND()+RAND()+RAND()+RAND()+RAND()+RAND()+RAND()+RAND()+RAND())-6))-1)+Real_MC_30Y!D$58)</x:f>
        <x:v>983024.4309739575</x:v>
      </x:c>
      <x:c r="E197" s="50" t="n">
        <x:f>MAX(0,D197*(1+EXP((LN(1+Real_MC_30Y!$J$11)-0.5*Real_MC_30Y!$J$12^2)+Real_MC_30Y!$J$12*((RAND()+RAND()+RAND()+RAND()+RAND()+RAND()+RAND()+RAND()+RAND()+RAND()+RAND()+RAND())-6))-1)+Real_MC_30Y!E$58)</x:f>
        <x:v>1130565.2449599705</x:v>
      </x:c>
      <x:c r="F197" s="50" t="n">
        <x:f>MAX(0,E197*(1+EXP((LN(1+Real_MC_30Y!$J$11)-0.5*Real_MC_30Y!$J$12^2)+Real_MC_30Y!$J$12*((RAND()+RAND()+RAND()+RAND()+RAND()+RAND()+RAND()+RAND()+RAND()+RAND()+RAND()+RAND())-6))-1)+Real_MC_30Y!F$58)</x:f>
        <x:v>1163217.7201064061</x:v>
      </x:c>
      <x:c r="G197" s="50" t="n">
        <x:f>MAX(0,F197*(1+EXP((LN(1+Real_MC_30Y!$J$11)-0.5*Real_MC_30Y!$J$12^2)+Real_MC_30Y!$J$12*((RAND()+RAND()+RAND()+RAND()+RAND()+RAND()+RAND()+RAND()+RAND()+RAND()+RAND()+RAND())-6))-1)+Real_MC_30Y!G$58)</x:f>
        <x:v>1055666.7629634156</x:v>
      </x:c>
      <x:c r="H197" s="50" t="n">
        <x:f>MAX(0,G197*(1+EXP((LN(1+Real_MC_30Y!$J$11)-0.5*Real_MC_30Y!$J$12^2)+Real_MC_30Y!$J$12*((RAND()+RAND()+RAND()+RAND()+RAND()+RAND()+RAND()+RAND()+RAND()+RAND()+RAND()+RAND())-6))-1)+Real_MC_30Y!H$58)</x:f>
        <x:v>951624.8314141387</x:v>
      </x:c>
      <x:c r="I197" s="50" t="n">
        <x:f>MAX(0,H197*(1+EXP((LN(1+Real_MC_30Y!$J$11)-0.5*Real_MC_30Y!$J$12^2)+Real_MC_30Y!$J$12*((RAND()+RAND()+RAND()+RAND()+RAND()+RAND()+RAND()+RAND()+RAND()+RAND()+RAND()+RAND())-6))-1)+Real_MC_30Y!I$58)</x:f>
        <x:v>855564.2624278286</x:v>
      </x:c>
      <x:c r="J197" s="50" t="n">
        <x:f>MAX(0,I197*(1+EXP((LN(1+Real_MC_30Y!$J$11)-0.5*Real_MC_30Y!$J$12^2)+Real_MC_30Y!$J$12*((RAND()+RAND()+RAND()+RAND()+RAND()+RAND()+RAND()+RAND()+RAND()+RAND()+RAND()+RAND())-6))-1)+Real_MC_30Y!J$58)</x:f>
        <x:v>1146130.125732732</x:v>
      </x:c>
      <x:c r="K197" s="50" t="n">
        <x:f>MAX(0,J197*(1+EXP((LN(1+Real_MC_30Y!$J$11)-0.5*Real_MC_30Y!$J$12^2)+Real_MC_30Y!$J$12*((RAND()+RAND()+RAND()+RAND()+RAND()+RAND()+RAND()+RAND()+RAND()+RAND()+RAND()+RAND())-6))-1)+Real_MC_30Y!K$58)</x:f>
        <x:v>1125871.9325599866</x:v>
      </x:c>
      <x:c r="L197" s="50" t="n">
        <x:f>MAX(0,K197*(1+EXP((LN(1+Real_MC_30Y!$J$11)-0.5*Real_MC_30Y!$J$12^2)+Real_MC_30Y!$J$12*((RAND()+RAND()+RAND()+RAND()+RAND()+RAND()+RAND()+RAND()+RAND()+RAND()+RAND()+RAND())-6))-1)+Real_MC_30Y!L$58)</x:f>
        <x:v>1560157.0598330572</x:v>
      </x:c>
      <x:c r="M197" s="50" t="n">
        <x:f>MAX(0,L197*(1+EXP((LN(1+Real_MC_30Y!$J$11)-0.5*Real_MC_30Y!$J$12^2)+Real_MC_30Y!$J$12*((RAND()+RAND()+RAND()+RAND()+RAND()+RAND()+RAND()+RAND()+RAND()+RAND()+RAND()+RAND())-6))-1)+Real_MC_30Y!M$58)</x:f>
        <x:v>1436592.5184292325</x:v>
      </x:c>
      <x:c r="N197" s="50" t="n">
        <x:f>MAX(0,M197*(1+EXP((LN(1+Real_MC_30Y!$J$11)-0.5*Real_MC_30Y!$J$12^2)+Real_MC_30Y!$J$12*((RAND()+RAND()+RAND()+RAND()+RAND()+RAND()+RAND()+RAND()+RAND()+RAND()+RAND()+RAND())-6))-1)+Real_MC_30Y!N$58)</x:f>
        <x:v>1730644.1849828877</x:v>
      </x:c>
      <x:c r="O197" s="50" t="n">
        <x:f>MAX(0,N197*(1+EXP((LN(1+Real_MC_30Y!$J$11)-0.5*Real_MC_30Y!$J$12^2)+Real_MC_30Y!$J$12*((RAND()+RAND()+RAND()+RAND()+RAND()+RAND()+RAND()+RAND()+RAND()+RAND()+RAND()+RAND())-6))-1)+Real_MC_30Y!O$58)</x:f>
        <x:v>1783345.274221973</x:v>
      </x:c>
      <x:c r="P197" s="50" t="n">
        <x:f>MAX(0,O197*(1+EXP((LN(1+Real_MC_30Y!$J$11)-0.5*Real_MC_30Y!$J$12^2)+Real_MC_30Y!$J$12*((RAND()+RAND()+RAND()+RAND()+RAND()+RAND()+RAND()+RAND()+RAND()+RAND()+RAND()+RAND())-6))-1)+Real_MC_30Y!P$58)</x:f>
        <x:v>2071931.0052532253</x:v>
      </x:c>
      <x:c r="Q197" s="50" t="n">
        <x:f>MAX(0,P197*(1+EXP((LN(1+Real_MC_30Y!$J$11)-0.5*Real_MC_30Y!$J$12^2)+Real_MC_30Y!$J$12*((RAND()+RAND()+RAND()+RAND()+RAND()+RAND()+RAND()+RAND()+RAND()+RAND()+RAND()+RAND())-6))-1)+Real_MC_30Y!Q$58)</x:f>
        <x:v>2506986.949105344</x:v>
      </x:c>
      <x:c r="R197" s="50" t="n">
        <x:f>MAX(0,Q197*(1+EXP((LN(1+Real_MC_30Y!$J$11)-0.5*Real_MC_30Y!$J$12^2)+Real_MC_30Y!$J$12*((RAND()+RAND()+RAND()+RAND()+RAND()+RAND()+RAND()+RAND()+RAND()+RAND()+RAND()+RAND())-6))-1)+Real_MC_30Y!R$58)</x:f>
        <x:v>3226418.584576801</x:v>
      </x:c>
      <x:c r="S197" s="50" t="n">
        <x:f>MAX(0,R197*(1+EXP((LN(1+Real_MC_30Y!$J$11)-0.5*Real_MC_30Y!$J$12^2)+Real_MC_30Y!$J$12*((RAND()+RAND()+RAND()+RAND()+RAND()+RAND()+RAND()+RAND()+RAND()+RAND()+RAND()+RAND())-6))-1)+Real_MC_30Y!S$58)</x:f>
        <x:v>3375840.8128487496</x:v>
      </x:c>
      <x:c r="T197" s="50" t="n">
        <x:f>MAX(0,S197*(1+EXP((LN(1+Real_MC_30Y!$J$11)-0.5*Real_MC_30Y!$J$12^2)+Real_MC_30Y!$J$12*((RAND()+RAND()+RAND()+RAND()+RAND()+RAND()+RAND()+RAND()+RAND()+RAND()+RAND()+RAND())-6))-1)+Real_MC_30Y!T$58)</x:f>
        <x:v>3786077.958347502</x:v>
      </x:c>
      <x:c r="U197" s="50" t="n">
        <x:f>MAX(0,T197*(1+EXP((LN(1+Real_MC_30Y!$J$11)-0.5*Real_MC_30Y!$J$12^2)+Real_MC_30Y!$J$12*((RAND()+RAND()+RAND()+RAND()+RAND()+RAND()+RAND()+RAND()+RAND()+RAND()+RAND()+RAND())-6))-1)+Real_MC_30Y!U$58)</x:f>
        <x:v>3848316.4495326946</x:v>
      </x:c>
      <x:c r="V197" s="50" t="n">
        <x:f>MAX(0,U197*(1+EXP((LN(1+Real_MC_30Y!$J$11)-0.5*Real_MC_30Y!$J$12^2)+Real_MC_30Y!$J$12*((RAND()+RAND()+RAND()+RAND()+RAND()+RAND()+RAND()+RAND()+RAND()+RAND()+RAND()+RAND())-6))-1)+Real_MC_30Y!V$58)</x:f>
        <x:v>4249056.46116382</x:v>
      </x:c>
      <x:c r="W197" s="50" t="n">
        <x:f>MAX(0,V197*(1+EXP((LN(1+Real_MC_30Y!$J$11)-0.5*Real_MC_30Y!$J$12^2)+Real_MC_30Y!$J$12*((RAND()+RAND()+RAND()+RAND()+RAND()+RAND()+RAND()+RAND()+RAND()+RAND()+RAND()+RAND())-6))-1)+Real_MC_30Y!W$58)</x:f>
        <x:v>4296991.700526986</x:v>
      </x:c>
      <x:c r="X197" s="50" t="n">
        <x:f>MAX(0,W197*(1+EXP((LN(1+Real_MC_30Y!$J$11)-0.5*Real_MC_30Y!$J$12^2)+Real_MC_30Y!$J$12*((RAND()+RAND()+RAND()+RAND()+RAND()+RAND()+RAND()+RAND()+RAND()+RAND()+RAND()+RAND())-6))-1)+Real_MC_30Y!X$58)</x:f>
        <x:v>4156196.548648143</x:v>
      </x:c>
      <x:c r="Y197" s="50" t="n">
        <x:f>MAX(0,X197*(1+EXP((LN(1+Real_MC_30Y!$J$11)-0.5*Real_MC_30Y!$J$12^2)+Real_MC_30Y!$J$12*((RAND()+RAND()+RAND()+RAND()+RAND()+RAND()+RAND()+RAND()+RAND()+RAND()+RAND()+RAND())-6))-1)+Real_MC_30Y!Y$58)</x:f>
        <x:v>4145784.6528400877</x:v>
      </x:c>
      <x:c r="Z197" s="50" t="n">
        <x:f>MAX(0,Y197*(1+EXP((LN(1+Real_MC_30Y!$J$11)-0.5*Real_MC_30Y!$J$12^2)+Real_MC_30Y!$J$12*((RAND()+RAND()+RAND()+RAND()+RAND()+RAND()+RAND()+RAND()+RAND()+RAND()+RAND()+RAND())-6))-1)+Real_MC_30Y!Z$58)</x:f>
        <x:v>6198594.871364128</x:v>
      </x:c>
      <x:c r="AA197" s="50" t="n">
        <x:f>MAX(0,Z197*(1+EXP((LN(1+Real_MC_30Y!$J$11)-0.5*Real_MC_30Y!$J$12^2)+Real_MC_30Y!$J$12*((RAND()+RAND()+RAND()+RAND()+RAND()+RAND()+RAND()+RAND()+RAND()+RAND()+RAND()+RAND())-6))-1)+Real_MC_30Y!AA$58)</x:f>
        <x:v>7074998.8140149545</x:v>
      </x:c>
      <x:c r="AB197" s="50" t="n">
        <x:f>MAX(0,AA197*(1+EXP((LN(1+Real_MC_30Y!$J$11)-0.5*Real_MC_30Y!$J$12^2)+Real_MC_30Y!$J$12*((RAND()+RAND()+RAND()+RAND()+RAND()+RAND()+RAND()+RAND()+RAND()+RAND()+RAND()+RAND())-6))-1)+Real_MC_30Y!AB$58)</x:f>
        <x:v>7109689.014884948</x:v>
      </x:c>
      <x:c r="AC197" s="50" t="n">
        <x:f>MAX(0,AB197*(1+EXP((LN(1+Real_MC_30Y!$J$11)-0.5*Real_MC_30Y!$J$12^2)+Real_MC_30Y!$J$12*((RAND()+RAND()+RAND()+RAND()+RAND()+RAND()+RAND()+RAND()+RAND()+RAND()+RAND()+RAND())-6))-1)+Real_MC_30Y!AC$58)</x:f>
        <x:v>8260777.775760767</x:v>
      </x:c>
      <x:c r="AD197" s="50" t="n">
        <x:f>MAX(0,AC197*(1+EXP((LN(1+Real_MC_30Y!$J$11)-0.5*Real_MC_30Y!$J$12^2)+Real_MC_30Y!$J$12*((RAND()+RAND()+RAND()+RAND()+RAND()+RAND()+RAND()+RAND()+RAND()+RAND()+RAND()+RAND())-6))-1)+Real_MC_30Y!AD$58)</x:f>
        <x:v>9584612.212830493</x:v>
      </x:c>
      <x:c r="AE197" s="50" t="n">
        <x:f>MAX(0,AD197*(1+EXP((LN(1+Real_MC_30Y!$J$11)-0.5*Real_MC_30Y!$J$12^2)+Real_MC_30Y!$J$12*((RAND()+RAND()+RAND()+RAND()+RAND()+RAND()+RAND()+RAND()+RAND()+RAND()+RAND()+RAND())-6))-1)+Real_MC_30Y!AE$58)</x:f>
        <x:v>8279296.050365593</x:v>
      </x:c>
      <x:c r="AF197" s="50" t="n">
        <x:f>MAX(0,AE197*(1+EXP((LN(1+Real_MC_30Y!$J$11)-0.5*Real_MC_30Y!$J$12^2)+Real_MC_30Y!$J$12*((RAND()+RAND()+RAND()+RAND()+RAND()+RAND()+RAND()+RAND()+RAND()+RAND()+RAND()+RAND())-6))-1)+Real_MC_30Y!AF$58)</x:f>
        <x:v>7161159.543072668</x:v>
      </x:c>
    </x:row>
    <x:row r="198">
      <x:c r="A198">
        <x:v>194</x:v>
      </x:c>
      <x:c r="B198" s="50" t="n">
        <x:f>MAX(0,Liquidity_30Y!$C$14+Real_MC_30Y!B$57-Real_MC_30Y!B$56)</x:f>
        <x:v>1029031.25</x:v>
      </x:c>
      <x:c r="C198" s="50" t="n">
        <x:f>MAX(0,B198*(1+EXP((LN(1+Real_MC_30Y!$J$11)-0.5*Real_MC_30Y!$J$12^2)+Real_MC_30Y!$J$12*((RAND()+RAND()+RAND()+RAND()+RAND()+RAND()+RAND()+RAND()+RAND()+RAND()+RAND()+RAND())-6))-1)+Real_MC_30Y!C$58)</x:f>
        <x:v>1210298.8549387166</x:v>
      </x:c>
      <x:c r="D198" s="50" t="n">
        <x:f>MAX(0,C198*(1+EXP((LN(1+Real_MC_30Y!$J$11)-0.5*Real_MC_30Y!$J$12^2)+Real_MC_30Y!$J$12*((RAND()+RAND()+RAND()+RAND()+RAND()+RAND()+RAND()+RAND()+RAND()+RAND()+RAND()+RAND())-6))-1)+Real_MC_30Y!D$58)</x:f>
        <x:v>1312804.752372258</x:v>
      </x:c>
      <x:c r="E198" s="50" t="n">
        <x:f>MAX(0,D198*(1+EXP((LN(1+Real_MC_30Y!$J$11)-0.5*Real_MC_30Y!$J$12^2)+Real_MC_30Y!$J$12*((RAND()+RAND()+RAND()+RAND()+RAND()+RAND()+RAND()+RAND()+RAND()+RAND()+RAND()+RAND())-6))-1)+Real_MC_30Y!E$58)</x:f>
        <x:v>1235116.051611611</x:v>
      </x:c>
      <x:c r="F198" s="50" t="n">
        <x:f>MAX(0,E198*(1+EXP((LN(1+Real_MC_30Y!$J$11)-0.5*Real_MC_30Y!$J$12^2)+Real_MC_30Y!$J$12*((RAND()+RAND()+RAND()+RAND()+RAND()+RAND()+RAND()+RAND()+RAND()+RAND()+RAND()+RAND())-6))-1)+Real_MC_30Y!F$58)</x:f>
        <x:v>1371534.805363553</x:v>
      </x:c>
      <x:c r="G198" s="50" t="n">
        <x:f>MAX(0,F198*(1+EXP((LN(1+Real_MC_30Y!$J$11)-0.5*Real_MC_30Y!$J$12^2)+Real_MC_30Y!$J$12*((RAND()+RAND()+RAND()+RAND()+RAND()+RAND()+RAND()+RAND()+RAND()+RAND()+RAND()+RAND())-6))-1)+Real_MC_30Y!G$58)</x:f>
        <x:v>1478736.536444256</x:v>
      </x:c>
      <x:c r="H198" s="50" t="n">
        <x:f>MAX(0,G198*(1+EXP((LN(1+Real_MC_30Y!$J$11)-0.5*Real_MC_30Y!$J$12^2)+Real_MC_30Y!$J$12*((RAND()+RAND()+RAND()+RAND()+RAND()+RAND()+RAND()+RAND()+RAND()+RAND()+RAND()+RAND())-6))-1)+Real_MC_30Y!H$58)</x:f>
        <x:v>1524421.0789472777</x:v>
      </x:c>
      <x:c r="I198" s="50" t="n">
        <x:f>MAX(0,H198*(1+EXP((LN(1+Real_MC_30Y!$J$11)-0.5*Real_MC_30Y!$J$12^2)+Real_MC_30Y!$J$12*((RAND()+RAND()+RAND()+RAND()+RAND()+RAND()+RAND()+RAND()+RAND()+RAND()+RAND()+RAND())-6))-1)+Real_MC_30Y!I$58)</x:f>
        <x:v>1776305.4940236895</x:v>
      </x:c>
      <x:c r="J198" s="50" t="n">
        <x:f>MAX(0,I198*(1+EXP((LN(1+Real_MC_30Y!$J$11)-0.5*Real_MC_30Y!$J$12^2)+Real_MC_30Y!$J$12*((RAND()+RAND()+RAND()+RAND()+RAND()+RAND()+RAND()+RAND()+RAND()+RAND()+RAND()+RAND())-6))-1)+Real_MC_30Y!J$58)</x:f>
        <x:v>1782384.8039665534</x:v>
      </x:c>
      <x:c r="K198" s="50" t="n">
        <x:f>MAX(0,J198*(1+EXP((LN(1+Real_MC_30Y!$J$11)-0.5*Real_MC_30Y!$J$12^2)+Real_MC_30Y!$J$12*((RAND()+RAND()+RAND()+RAND()+RAND()+RAND()+RAND()+RAND()+RAND()+RAND()+RAND()+RAND())-6))-1)+Real_MC_30Y!K$58)</x:f>
        <x:v>1695613.605903356</x:v>
      </x:c>
      <x:c r="L198" s="50" t="n">
        <x:f>MAX(0,K198*(1+EXP((LN(1+Real_MC_30Y!$J$11)-0.5*Real_MC_30Y!$J$12^2)+Real_MC_30Y!$J$12*((RAND()+RAND()+RAND()+RAND()+RAND()+RAND()+RAND()+RAND()+RAND()+RAND()+RAND()+RAND())-6))-1)+Real_MC_30Y!L$58)</x:f>
        <x:v>1732855.2254878513</x:v>
      </x:c>
      <x:c r="M198" s="50" t="n">
        <x:f>MAX(0,L198*(1+EXP((LN(1+Real_MC_30Y!$J$11)-0.5*Real_MC_30Y!$J$12^2)+Real_MC_30Y!$J$12*((RAND()+RAND()+RAND()+RAND()+RAND()+RAND()+RAND()+RAND()+RAND()+RAND()+RAND()+RAND())-6))-1)+Real_MC_30Y!M$58)</x:f>
        <x:v>1946863.0217147423</x:v>
      </x:c>
      <x:c r="N198" s="50" t="n">
        <x:f>MAX(0,M198*(1+EXP((LN(1+Real_MC_30Y!$J$11)-0.5*Real_MC_30Y!$J$12^2)+Real_MC_30Y!$J$12*((RAND()+RAND()+RAND()+RAND()+RAND()+RAND()+RAND()+RAND()+RAND()+RAND()+RAND()+RAND())-6))-1)+Real_MC_30Y!N$58)</x:f>
        <x:v>2131745.0771871083</x:v>
      </x:c>
      <x:c r="O198" s="50" t="n">
        <x:f>MAX(0,N198*(1+EXP((LN(1+Real_MC_30Y!$J$11)-0.5*Real_MC_30Y!$J$12^2)+Real_MC_30Y!$J$12*((RAND()+RAND()+RAND()+RAND()+RAND()+RAND()+RAND()+RAND()+RAND()+RAND()+RAND()+RAND())-6))-1)+Real_MC_30Y!O$58)</x:f>
        <x:v>1964280.580213923</x:v>
      </x:c>
      <x:c r="P198" s="50" t="n">
        <x:f>MAX(0,O198*(1+EXP((LN(1+Real_MC_30Y!$J$11)-0.5*Real_MC_30Y!$J$12^2)+Real_MC_30Y!$J$12*((RAND()+RAND()+RAND()+RAND()+RAND()+RAND()+RAND()+RAND()+RAND()+RAND()+RAND()+RAND())-6))-1)+Real_MC_30Y!P$58)</x:f>
        <x:v>2274735.4709313572</x:v>
      </x:c>
      <x:c r="Q198" s="50" t="n">
        <x:f>MAX(0,P198*(1+EXP((LN(1+Real_MC_30Y!$J$11)-0.5*Real_MC_30Y!$J$12^2)+Real_MC_30Y!$J$12*((RAND()+RAND()+RAND()+RAND()+RAND()+RAND()+RAND()+RAND()+RAND()+RAND()+RAND()+RAND())-6))-1)+Real_MC_30Y!Q$58)</x:f>
        <x:v>2520227.478122208</x:v>
      </x:c>
      <x:c r="R198" s="50" t="n">
        <x:f>MAX(0,Q198*(1+EXP((LN(1+Real_MC_30Y!$J$11)-0.5*Real_MC_30Y!$J$12^2)+Real_MC_30Y!$J$12*((RAND()+RAND()+RAND()+RAND()+RAND()+RAND()+RAND()+RAND()+RAND()+RAND()+RAND()+RAND())-6))-1)+Real_MC_30Y!R$58)</x:f>
        <x:v>2330874.7743193475</x:v>
      </x:c>
      <x:c r="S198" s="50" t="n">
        <x:f>MAX(0,R198*(1+EXP((LN(1+Real_MC_30Y!$J$11)-0.5*Real_MC_30Y!$J$12^2)+Real_MC_30Y!$J$12*((RAND()+RAND()+RAND()+RAND()+RAND()+RAND()+RAND()+RAND()+RAND()+RAND()+RAND()+RAND())-6))-1)+Real_MC_30Y!S$58)</x:f>
        <x:v>2656982.726201817</x:v>
      </x:c>
      <x:c r="T198" s="50" t="n">
        <x:f>MAX(0,S198*(1+EXP((LN(1+Real_MC_30Y!$J$11)-0.5*Real_MC_30Y!$J$12^2)+Real_MC_30Y!$J$12*((RAND()+RAND()+RAND()+RAND()+RAND()+RAND()+RAND()+RAND()+RAND()+RAND()+RAND()+RAND())-6))-1)+Real_MC_30Y!T$58)</x:f>
        <x:v>3052768.064032763</x:v>
      </x:c>
      <x:c r="U198" s="50" t="n">
        <x:f>MAX(0,T198*(1+EXP((LN(1+Real_MC_30Y!$J$11)-0.5*Real_MC_30Y!$J$12^2)+Real_MC_30Y!$J$12*((RAND()+RAND()+RAND()+RAND()+RAND()+RAND()+RAND()+RAND()+RAND()+RAND()+RAND()+RAND())-6))-1)+Real_MC_30Y!U$58)</x:f>
        <x:v>3551255.0003147246</x:v>
      </x:c>
      <x:c r="V198" s="50" t="n">
        <x:f>MAX(0,U198*(1+EXP((LN(1+Real_MC_30Y!$J$11)-0.5*Real_MC_30Y!$J$12^2)+Real_MC_30Y!$J$12*((RAND()+RAND()+RAND()+RAND()+RAND()+RAND()+RAND()+RAND()+RAND()+RAND()+RAND()+RAND())-6))-1)+Real_MC_30Y!V$58)</x:f>
        <x:v>3916945.0875503505</x:v>
      </x:c>
      <x:c r="W198" s="50" t="n">
        <x:f>MAX(0,V198*(1+EXP((LN(1+Real_MC_30Y!$J$11)-0.5*Real_MC_30Y!$J$12^2)+Real_MC_30Y!$J$12*((RAND()+RAND()+RAND()+RAND()+RAND()+RAND()+RAND()+RAND()+RAND()+RAND()+RAND()+RAND())-6))-1)+Real_MC_30Y!W$58)</x:f>
        <x:v>5530766.886084629</x:v>
      </x:c>
      <x:c r="X198" s="50" t="n">
        <x:f>MAX(0,W198*(1+EXP((LN(1+Real_MC_30Y!$J$11)-0.5*Real_MC_30Y!$J$12^2)+Real_MC_30Y!$J$12*((RAND()+RAND()+RAND()+RAND()+RAND()+RAND()+RAND()+RAND()+RAND()+RAND()+RAND()+RAND())-6))-1)+Real_MC_30Y!X$58)</x:f>
        <x:v>6210979.665188826</x:v>
      </x:c>
      <x:c r="Y198" s="50" t="n">
        <x:f>MAX(0,X198*(1+EXP((LN(1+Real_MC_30Y!$J$11)-0.5*Real_MC_30Y!$J$12^2)+Real_MC_30Y!$J$12*((RAND()+RAND()+RAND()+RAND()+RAND()+RAND()+RAND()+RAND()+RAND()+RAND()+RAND()+RAND())-6))-1)+Real_MC_30Y!Y$58)</x:f>
        <x:v>6936245.102216849</x:v>
      </x:c>
      <x:c r="Z198" s="50" t="n">
        <x:f>MAX(0,Y198*(1+EXP((LN(1+Real_MC_30Y!$J$11)-0.5*Real_MC_30Y!$J$12^2)+Real_MC_30Y!$J$12*((RAND()+RAND()+RAND()+RAND()+RAND()+RAND()+RAND()+RAND()+RAND()+RAND()+RAND()+RAND())-6))-1)+Real_MC_30Y!Z$58)</x:f>
        <x:v>8803146.633513812</x:v>
      </x:c>
      <x:c r="AA198" s="50" t="n">
        <x:f>MAX(0,Z198*(1+EXP((LN(1+Real_MC_30Y!$J$11)-0.5*Real_MC_30Y!$J$12^2)+Real_MC_30Y!$J$12*((RAND()+RAND()+RAND()+RAND()+RAND()+RAND()+RAND()+RAND()+RAND()+RAND()+RAND()+RAND())-6))-1)+Real_MC_30Y!AA$58)</x:f>
        <x:v>11137788.065417282</x:v>
      </x:c>
      <x:c r="AB198" s="50" t="n">
        <x:f>MAX(0,AA198*(1+EXP((LN(1+Real_MC_30Y!$J$11)-0.5*Real_MC_30Y!$J$12^2)+Real_MC_30Y!$J$12*((RAND()+RAND()+RAND()+RAND()+RAND()+RAND()+RAND()+RAND()+RAND()+RAND()+RAND()+RAND())-6))-1)+Real_MC_30Y!AB$58)</x:f>
        <x:v>11350756.931474363</x:v>
      </x:c>
      <x:c r="AC198" s="50" t="n">
        <x:f>MAX(0,AB198*(1+EXP((LN(1+Real_MC_30Y!$J$11)-0.5*Real_MC_30Y!$J$12^2)+Real_MC_30Y!$J$12*((RAND()+RAND()+RAND()+RAND()+RAND()+RAND()+RAND()+RAND()+RAND()+RAND()+RAND()+RAND())-6))-1)+Real_MC_30Y!AC$58)</x:f>
        <x:v>11273741.570841983</x:v>
      </x:c>
      <x:c r="AD198" s="50" t="n">
        <x:f>MAX(0,AC198*(1+EXP((LN(1+Real_MC_30Y!$J$11)-0.5*Real_MC_30Y!$J$12^2)+Real_MC_30Y!$J$12*((RAND()+RAND()+RAND()+RAND()+RAND()+RAND()+RAND()+RAND()+RAND()+RAND()+RAND()+RAND())-6))-1)+Real_MC_30Y!AD$58)</x:f>
        <x:v>13415885.548303198</x:v>
      </x:c>
      <x:c r="AE198" s="50" t="n">
        <x:f>MAX(0,AD198*(1+EXP((LN(1+Real_MC_30Y!$J$11)-0.5*Real_MC_30Y!$J$12^2)+Real_MC_30Y!$J$12*((RAND()+RAND()+RAND()+RAND()+RAND()+RAND()+RAND()+RAND()+RAND()+RAND()+RAND()+RAND())-6))-1)+Real_MC_30Y!AE$58)</x:f>
        <x:v>14570075.28051025</x:v>
      </x:c>
      <x:c r="AF198" s="50" t="n">
        <x:f>MAX(0,AE198*(1+EXP((LN(1+Real_MC_30Y!$J$11)-0.5*Real_MC_30Y!$J$12^2)+Real_MC_30Y!$J$12*((RAND()+RAND()+RAND()+RAND()+RAND()+RAND()+RAND()+RAND()+RAND()+RAND()+RAND()+RAND())-6))-1)+Real_MC_30Y!AF$58)</x:f>
        <x:v>16420938.45857951</x:v>
      </x:c>
    </x:row>
    <x:row r="199">
      <x:c r="A199">
        <x:v>195</x:v>
      </x:c>
      <x:c r="B199" s="50" t="n">
        <x:f>MAX(0,Liquidity_30Y!$C$14+Real_MC_30Y!B$57-Real_MC_30Y!B$56)</x:f>
        <x:v>1029031.25</x:v>
      </x:c>
      <x:c r="C199" s="50" t="n">
        <x:f>MAX(0,B199*(1+EXP((LN(1+Real_MC_30Y!$J$11)-0.5*Real_MC_30Y!$J$12^2)+Real_MC_30Y!$J$12*((RAND()+RAND()+RAND()+RAND()+RAND()+RAND()+RAND()+RAND()+RAND()+RAND()+RAND()+RAND())-6))-1)+Real_MC_30Y!C$58)</x:f>
        <x:v>1292751.9376449473</x:v>
      </x:c>
      <x:c r="D199" s="50" t="n">
        <x:f>MAX(0,C199*(1+EXP((LN(1+Real_MC_30Y!$J$11)-0.5*Real_MC_30Y!$J$12^2)+Real_MC_30Y!$J$12*((RAND()+RAND()+RAND()+RAND()+RAND()+RAND()+RAND()+RAND()+RAND()+RAND()+RAND()+RAND())-6))-1)+Real_MC_30Y!D$58)</x:f>
        <x:v>1087830.1741076878</x:v>
      </x:c>
      <x:c r="E199" s="50" t="n">
        <x:f>MAX(0,D199*(1+EXP((LN(1+Real_MC_30Y!$J$11)-0.5*Real_MC_30Y!$J$12^2)+Real_MC_30Y!$J$12*((RAND()+RAND()+RAND()+RAND()+RAND()+RAND()+RAND()+RAND()+RAND()+RAND()+RAND()+RAND())-6))-1)+Real_MC_30Y!E$58)</x:f>
        <x:v>955139.5099333636</x:v>
      </x:c>
      <x:c r="F199" s="50" t="n">
        <x:f>MAX(0,E199*(1+EXP((LN(1+Real_MC_30Y!$J$11)-0.5*Real_MC_30Y!$J$12^2)+Real_MC_30Y!$J$12*((RAND()+RAND()+RAND()+RAND()+RAND()+RAND()+RAND()+RAND()+RAND()+RAND()+RAND()+RAND())-6))-1)+Real_MC_30Y!F$58)</x:f>
        <x:v>1075722.3329214272</x:v>
      </x:c>
      <x:c r="G199" s="50" t="n">
        <x:f>MAX(0,F199*(1+EXP((LN(1+Real_MC_30Y!$J$11)-0.5*Real_MC_30Y!$J$12^2)+Real_MC_30Y!$J$12*((RAND()+RAND()+RAND()+RAND()+RAND()+RAND()+RAND()+RAND()+RAND()+RAND()+RAND()+RAND())-6))-1)+Real_MC_30Y!G$58)</x:f>
        <x:v>789058.9667641857</x:v>
      </x:c>
      <x:c r="H199" s="50" t="n">
        <x:f>MAX(0,G199*(1+EXP((LN(1+Real_MC_30Y!$J$11)-0.5*Real_MC_30Y!$J$12^2)+Real_MC_30Y!$J$12*((RAND()+RAND()+RAND()+RAND()+RAND()+RAND()+RAND()+RAND()+RAND()+RAND()+RAND()+RAND())-6))-1)+Real_MC_30Y!H$58)</x:f>
        <x:v>737855.6493151624</x:v>
      </x:c>
      <x:c r="I199" s="50" t="n">
        <x:f>MAX(0,H199*(1+EXP((LN(1+Real_MC_30Y!$J$11)-0.5*Real_MC_30Y!$J$12^2)+Real_MC_30Y!$J$12*((RAND()+RAND()+RAND()+RAND()+RAND()+RAND()+RAND()+RAND()+RAND()+RAND()+RAND()+RAND())-6))-1)+Real_MC_30Y!I$58)</x:f>
        <x:v>798491.3144510236</x:v>
      </x:c>
      <x:c r="J199" s="50" t="n">
        <x:f>MAX(0,I199*(1+EXP((LN(1+Real_MC_30Y!$J$11)-0.5*Real_MC_30Y!$J$12^2)+Real_MC_30Y!$J$12*((RAND()+RAND()+RAND()+RAND()+RAND()+RAND()+RAND()+RAND()+RAND()+RAND()+RAND()+RAND())-6))-1)+Real_MC_30Y!J$58)</x:f>
        <x:v>658113.0408906093</x:v>
      </x:c>
      <x:c r="K199" s="50" t="n">
        <x:f>MAX(0,J199*(1+EXP((LN(1+Real_MC_30Y!$J$11)-0.5*Real_MC_30Y!$J$12^2)+Real_MC_30Y!$J$12*((RAND()+RAND()+RAND()+RAND()+RAND()+RAND()+RAND()+RAND()+RAND()+RAND()+RAND()+RAND())-6))-1)+Real_MC_30Y!K$58)</x:f>
        <x:v>796974.8217189389</x:v>
      </x:c>
      <x:c r="L199" s="50" t="n">
        <x:f>MAX(0,K199*(1+EXP((LN(1+Real_MC_30Y!$J$11)-0.5*Real_MC_30Y!$J$12^2)+Real_MC_30Y!$J$12*((RAND()+RAND()+RAND()+RAND()+RAND()+RAND()+RAND()+RAND()+RAND()+RAND()+RAND()+RAND())-6))-1)+Real_MC_30Y!L$58)</x:f>
        <x:v>782245.7031029193</x:v>
      </x:c>
      <x:c r="M199" s="50" t="n">
        <x:f>MAX(0,L199*(1+EXP((LN(1+Real_MC_30Y!$J$11)-0.5*Real_MC_30Y!$J$12^2)+Real_MC_30Y!$J$12*((RAND()+RAND()+RAND()+RAND()+RAND()+RAND()+RAND()+RAND()+RAND()+RAND()+RAND()+RAND())-6))-1)+Real_MC_30Y!M$58)</x:f>
        <x:v>991224.2832163578</x:v>
      </x:c>
      <x:c r="N199" s="50" t="n">
        <x:f>MAX(0,M199*(1+EXP((LN(1+Real_MC_30Y!$J$11)-0.5*Real_MC_30Y!$J$12^2)+Real_MC_30Y!$J$12*((RAND()+RAND()+RAND()+RAND()+RAND()+RAND()+RAND()+RAND()+RAND()+RAND()+RAND()+RAND())-6))-1)+Real_MC_30Y!N$58)</x:f>
        <x:v>1010557.7622997526</x:v>
      </x:c>
      <x:c r="O199" s="50" t="n">
        <x:f>MAX(0,N199*(1+EXP((LN(1+Real_MC_30Y!$J$11)-0.5*Real_MC_30Y!$J$12^2)+Real_MC_30Y!$J$12*((RAND()+RAND()+RAND()+RAND()+RAND()+RAND()+RAND()+RAND()+RAND()+RAND()+RAND()+RAND())-6))-1)+Real_MC_30Y!O$58)</x:f>
        <x:v>1079256.1278473001</x:v>
      </x:c>
      <x:c r="P199" s="50" t="n">
        <x:f>MAX(0,O199*(1+EXP((LN(1+Real_MC_30Y!$J$11)-0.5*Real_MC_30Y!$J$12^2)+Real_MC_30Y!$J$12*((RAND()+RAND()+RAND()+RAND()+RAND()+RAND()+RAND()+RAND()+RAND()+RAND()+RAND()+RAND())-6))-1)+Real_MC_30Y!P$58)</x:f>
        <x:v>927852.5010762231</x:v>
      </x:c>
      <x:c r="Q199" s="50" t="n">
        <x:f>MAX(0,P199*(1+EXP((LN(1+Real_MC_30Y!$J$11)-0.5*Real_MC_30Y!$J$12^2)+Real_MC_30Y!$J$12*((RAND()+RAND()+RAND()+RAND()+RAND()+RAND()+RAND()+RAND()+RAND()+RAND()+RAND()+RAND())-6))-1)+Real_MC_30Y!Q$58)</x:f>
        <x:v>1022095.8053531784</x:v>
      </x:c>
      <x:c r="R199" s="50" t="n">
        <x:f>MAX(0,Q199*(1+EXP((LN(1+Real_MC_30Y!$J$11)-0.5*Real_MC_30Y!$J$12^2)+Real_MC_30Y!$J$12*((RAND()+RAND()+RAND()+RAND()+RAND()+RAND()+RAND()+RAND()+RAND()+RAND()+RAND()+RAND())-6))-1)+Real_MC_30Y!R$58)</x:f>
        <x:v>1301426.5683482129</x:v>
      </x:c>
      <x:c r="S199" s="50" t="n">
        <x:f>MAX(0,R199*(1+EXP((LN(1+Real_MC_30Y!$J$11)-0.5*Real_MC_30Y!$J$12^2)+Real_MC_30Y!$J$12*((RAND()+RAND()+RAND()+RAND()+RAND()+RAND()+RAND()+RAND()+RAND()+RAND()+RAND()+RAND())-6))-1)+Real_MC_30Y!S$58)</x:f>
        <x:v>891509.3686273315</x:v>
      </x:c>
      <x:c r="T199" s="50" t="n">
        <x:f>MAX(0,S199*(1+EXP((LN(1+Real_MC_30Y!$J$11)-0.5*Real_MC_30Y!$J$12^2)+Real_MC_30Y!$J$12*((RAND()+RAND()+RAND()+RAND()+RAND()+RAND()+RAND()+RAND()+RAND()+RAND()+RAND()+RAND())-6))-1)+Real_MC_30Y!T$58)</x:f>
        <x:v>984887.9678316755</x:v>
      </x:c>
      <x:c r="U199" s="50" t="n">
        <x:f>MAX(0,T199*(1+EXP((LN(1+Real_MC_30Y!$J$11)-0.5*Real_MC_30Y!$J$12^2)+Real_MC_30Y!$J$12*((RAND()+RAND()+RAND()+RAND()+RAND()+RAND()+RAND()+RAND()+RAND()+RAND()+RAND()+RAND())-6))-1)+Real_MC_30Y!U$58)</x:f>
        <x:v>1257464.4904633565</x:v>
      </x:c>
      <x:c r="V199" s="50" t="n">
        <x:f>MAX(0,U199*(1+EXP((LN(1+Real_MC_30Y!$J$11)-0.5*Real_MC_30Y!$J$12^2)+Real_MC_30Y!$J$12*((RAND()+RAND()+RAND()+RAND()+RAND()+RAND()+RAND()+RAND()+RAND()+RAND()+RAND()+RAND())-6))-1)+Real_MC_30Y!V$58)</x:f>
        <x:v>1841111.1117873169</x:v>
      </x:c>
      <x:c r="W199" s="50" t="n">
        <x:f>MAX(0,V199*(1+EXP((LN(1+Real_MC_30Y!$J$11)-0.5*Real_MC_30Y!$J$12^2)+Real_MC_30Y!$J$12*((RAND()+RAND()+RAND()+RAND()+RAND()+RAND()+RAND()+RAND()+RAND()+RAND()+RAND()+RAND())-6))-1)+Real_MC_30Y!W$58)</x:f>
        <x:v>1723127.2526651681</x:v>
      </x:c>
      <x:c r="X199" s="50" t="n">
        <x:f>MAX(0,W199*(1+EXP((LN(1+Real_MC_30Y!$J$11)-0.5*Real_MC_30Y!$J$12^2)+Real_MC_30Y!$J$12*((RAND()+RAND()+RAND()+RAND()+RAND()+RAND()+RAND()+RAND()+RAND()+RAND()+RAND()+RAND())-6))-1)+Real_MC_30Y!X$58)</x:f>
        <x:v>1452313.8561297748</x:v>
      </x:c>
      <x:c r="Y199" s="50" t="n">
        <x:f>MAX(0,X199*(1+EXP((LN(1+Real_MC_30Y!$J$11)-0.5*Real_MC_30Y!$J$12^2)+Real_MC_30Y!$J$12*((RAND()+RAND()+RAND()+RAND()+RAND()+RAND()+RAND()+RAND()+RAND()+RAND()+RAND()+RAND())-6))-1)+Real_MC_30Y!Y$58)</x:f>
        <x:v>1220702.6773217209</x:v>
      </x:c>
      <x:c r="Z199" s="50" t="n">
        <x:f>MAX(0,Y199*(1+EXP((LN(1+Real_MC_30Y!$J$11)-0.5*Real_MC_30Y!$J$12^2)+Real_MC_30Y!$J$12*((RAND()+RAND()+RAND()+RAND()+RAND()+RAND()+RAND()+RAND()+RAND()+RAND()+RAND()+RAND())-6))-1)+Real_MC_30Y!Z$58)</x:f>
        <x:v>1222967.7879505586</x:v>
      </x:c>
      <x:c r="AA199" s="50" t="n">
        <x:f>MAX(0,Z199*(1+EXP((LN(1+Real_MC_30Y!$J$11)-0.5*Real_MC_30Y!$J$12^2)+Real_MC_30Y!$J$12*((RAND()+RAND()+RAND()+RAND()+RAND()+RAND()+RAND()+RAND()+RAND()+RAND()+RAND()+RAND())-6))-1)+Real_MC_30Y!AA$58)</x:f>
        <x:v>1582772.143166045</x:v>
      </x:c>
      <x:c r="AB199" s="50" t="n">
        <x:f>MAX(0,AA199*(1+EXP((LN(1+Real_MC_30Y!$J$11)-0.5*Real_MC_30Y!$J$12^2)+Real_MC_30Y!$J$12*((RAND()+RAND()+RAND()+RAND()+RAND()+RAND()+RAND()+RAND()+RAND()+RAND()+RAND()+RAND())-6))-1)+Real_MC_30Y!AB$58)</x:f>
        <x:v>1844425.1088995733</x:v>
      </x:c>
      <x:c r="AC199" s="50" t="n">
        <x:f>MAX(0,AB199*(1+EXP((LN(1+Real_MC_30Y!$J$11)-0.5*Real_MC_30Y!$J$12^2)+Real_MC_30Y!$J$12*((RAND()+RAND()+RAND()+RAND()+RAND()+RAND()+RAND()+RAND()+RAND()+RAND()+RAND()+RAND())-6))-1)+Real_MC_30Y!AC$58)</x:f>
        <x:v>1841748.975891728</x:v>
      </x:c>
      <x:c r="AD199" s="50" t="n">
        <x:f>MAX(0,AC199*(1+EXP((LN(1+Real_MC_30Y!$J$11)-0.5*Real_MC_30Y!$J$12^2)+Real_MC_30Y!$J$12*((RAND()+RAND()+RAND()+RAND()+RAND()+RAND()+RAND()+RAND()+RAND()+RAND()+RAND()+RAND())-6))-1)+Real_MC_30Y!AD$58)</x:f>
        <x:v>1776963.7463821028</x:v>
      </x:c>
      <x:c r="AE199" s="50" t="n">
        <x:f>MAX(0,AD199*(1+EXP((LN(1+Real_MC_30Y!$J$11)-0.5*Real_MC_30Y!$J$12^2)+Real_MC_30Y!$J$12*((RAND()+RAND()+RAND()+RAND()+RAND()+RAND()+RAND()+RAND()+RAND()+RAND()+RAND()+RAND())-6))-1)+Real_MC_30Y!AE$58)</x:f>
        <x:v>1965788.5795508113</x:v>
      </x:c>
      <x:c r="AF199" s="50" t="n">
        <x:f>MAX(0,AE199*(1+EXP((LN(1+Real_MC_30Y!$J$11)-0.5*Real_MC_30Y!$J$12^2)+Real_MC_30Y!$J$12*((RAND()+RAND()+RAND()+RAND()+RAND()+RAND()+RAND()+RAND()+RAND()+RAND()+RAND()+RAND())-6))-1)+Real_MC_30Y!AF$58)</x:f>
        <x:v>2198788.145838364</x:v>
      </x:c>
    </x:row>
    <x:row r="200">
      <x:c r="A200">
        <x:v>196</x:v>
      </x:c>
      <x:c r="B200" s="50" t="n">
        <x:f>MAX(0,Liquidity_30Y!$C$14+Real_MC_30Y!B$57-Real_MC_30Y!B$56)</x:f>
        <x:v>1029031.25</x:v>
      </x:c>
      <x:c r="C200" s="50" t="n">
        <x:f>MAX(0,B200*(1+EXP((LN(1+Real_MC_30Y!$J$11)-0.5*Real_MC_30Y!$J$12^2)+Real_MC_30Y!$J$12*((RAND()+RAND()+RAND()+RAND()+RAND()+RAND()+RAND()+RAND()+RAND()+RAND()+RAND()+RAND())-6))-1)+Real_MC_30Y!C$58)</x:f>
        <x:v>869325.5426943282</x:v>
      </x:c>
      <x:c r="D200" s="50" t="n">
        <x:f>MAX(0,C200*(1+EXP((LN(1+Real_MC_30Y!$J$11)-0.5*Real_MC_30Y!$J$12^2)+Real_MC_30Y!$J$12*((RAND()+RAND()+RAND()+RAND()+RAND()+RAND()+RAND()+RAND()+RAND()+RAND()+RAND()+RAND())-6))-1)+Real_MC_30Y!D$58)</x:f>
        <x:v>900851.5687875666</x:v>
      </x:c>
      <x:c r="E200" s="50" t="n">
        <x:f>MAX(0,D200*(1+EXP((LN(1+Real_MC_30Y!$J$11)-0.5*Real_MC_30Y!$J$12^2)+Real_MC_30Y!$J$12*((RAND()+RAND()+RAND()+RAND()+RAND()+RAND()+RAND()+RAND()+RAND()+RAND()+RAND()+RAND())-6))-1)+Real_MC_30Y!E$58)</x:f>
        <x:v>1094639.4448517102</x:v>
      </x:c>
      <x:c r="F200" s="50" t="n">
        <x:f>MAX(0,E200*(1+EXP((LN(1+Real_MC_30Y!$J$11)-0.5*Real_MC_30Y!$J$12^2)+Real_MC_30Y!$J$12*((RAND()+RAND()+RAND()+RAND()+RAND()+RAND()+RAND()+RAND()+RAND()+RAND()+RAND()+RAND())-6))-1)+Real_MC_30Y!F$58)</x:f>
        <x:v>998577.7364041723</x:v>
      </x:c>
      <x:c r="G200" s="50" t="n">
        <x:f>MAX(0,F200*(1+EXP((LN(1+Real_MC_30Y!$J$11)-0.5*Real_MC_30Y!$J$12^2)+Real_MC_30Y!$J$12*((RAND()+RAND()+RAND()+RAND()+RAND()+RAND()+RAND()+RAND()+RAND()+RAND()+RAND()+RAND())-6))-1)+Real_MC_30Y!G$58)</x:f>
        <x:v>1043830.4181550746</x:v>
      </x:c>
      <x:c r="H200" s="50" t="n">
        <x:f>MAX(0,G200*(1+EXP((LN(1+Real_MC_30Y!$J$11)-0.5*Real_MC_30Y!$J$12^2)+Real_MC_30Y!$J$12*((RAND()+RAND()+RAND()+RAND()+RAND()+RAND()+RAND()+RAND()+RAND()+RAND()+RAND()+RAND())-6))-1)+Real_MC_30Y!H$58)</x:f>
        <x:v>1345204.7056529229</x:v>
      </x:c>
      <x:c r="I200" s="50" t="n">
        <x:f>MAX(0,H200*(1+EXP((LN(1+Real_MC_30Y!$J$11)-0.5*Real_MC_30Y!$J$12^2)+Real_MC_30Y!$J$12*((RAND()+RAND()+RAND()+RAND()+RAND()+RAND()+RAND()+RAND()+RAND()+RAND()+RAND()+RAND())-6))-1)+Real_MC_30Y!I$58)</x:f>
        <x:v>1311528.1596401231</x:v>
      </x:c>
      <x:c r="J200" s="50" t="n">
        <x:f>MAX(0,I200*(1+EXP((LN(1+Real_MC_30Y!$J$11)-0.5*Real_MC_30Y!$J$12^2)+Real_MC_30Y!$J$12*((RAND()+RAND()+RAND()+RAND()+RAND()+RAND()+RAND()+RAND()+RAND()+RAND()+RAND()+RAND())-6))-1)+Real_MC_30Y!J$58)</x:f>
        <x:v>1272127.3533475432</x:v>
      </x:c>
      <x:c r="K200" s="50" t="n">
        <x:f>MAX(0,J200*(1+EXP((LN(1+Real_MC_30Y!$J$11)-0.5*Real_MC_30Y!$J$12^2)+Real_MC_30Y!$J$12*((RAND()+RAND()+RAND()+RAND()+RAND()+RAND()+RAND()+RAND()+RAND()+RAND()+RAND()+RAND())-6))-1)+Real_MC_30Y!K$58)</x:f>
        <x:v>1440913.8464355308</x:v>
      </x:c>
      <x:c r="L200" s="50" t="n">
        <x:f>MAX(0,K200*(1+EXP((LN(1+Real_MC_30Y!$J$11)-0.5*Real_MC_30Y!$J$12^2)+Real_MC_30Y!$J$12*((RAND()+RAND()+RAND()+RAND()+RAND()+RAND()+RAND()+RAND()+RAND()+RAND()+RAND()+RAND())-6))-1)+Real_MC_30Y!L$58)</x:f>
        <x:v>1472396.8204579318</x:v>
      </x:c>
      <x:c r="M200" s="50" t="n">
        <x:f>MAX(0,L200*(1+EXP((LN(1+Real_MC_30Y!$J$11)-0.5*Real_MC_30Y!$J$12^2)+Real_MC_30Y!$J$12*((RAND()+RAND()+RAND()+RAND()+RAND()+RAND()+RAND()+RAND()+RAND()+RAND()+RAND()+RAND())-6))-1)+Real_MC_30Y!M$58)</x:f>
        <x:v>1635263.5481008955</x:v>
      </x:c>
      <x:c r="N200" s="50" t="n">
        <x:f>MAX(0,M200*(1+EXP((LN(1+Real_MC_30Y!$J$11)-0.5*Real_MC_30Y!$J$12^2)+Real_MC_30Y!$J$12*((RAND()+RAND()+RAND()+RAND()+RAND()+RAND()+RAND()+RAND()+RAND()+RAND()+RAND()+RAND())-6))-1)+Real_MC_30Y!N$58)</x:f>
        <x:v>1800091.7635628388</x:v>
      </x:c>
      <x:c r="O200" s="50" t="n">
        <x:f>MAX(0,N200*(1+EXP((LN(1+Real_MC_30Y!$J$11)-0.5*Real_MC_30Y!$J$12^2)+Real_MC_30Y!$J$12*((RAND()+RAND()+RAND()+RAND()+RAND()+RAND()+RAND()+RAND()+RAND()+RAND()+RAND()+RAND())-6))-1)+Real_MC_30Y!O$58)</x:f>
        <x:v>2139374.267277154</x:v>
      </x:c>
      <x:c r="P200" s="50" t="n">
        <x:f>MAX(0,O200*(1+EXP((LN(1+Real_MC_30Y!$J$11)-0.5*Real_MC_30Y!$J$12^2)+Real_MC_30Y!$J$12*((RAND()+RAND()+RAND()+RAND()+RAND()+RAND()+RAND()+RAND()+RAND()+RAND()+RAND()+RAND())-6))-1)+Real_MC_30Y!P$58)</x:f>
        <x:v>2270671.3489401457</x:v>
      </x:c>
      <x:c r="Q200" s="50" t="n">
        <x:f>MAX(0,P200*(1+EXP((LN(1+Real_MC_30Y!$J$11)-0.5*Real_MC_30Y!$J$12^2)+Real_MC_30Y!$J$12*((RAND()+RAND()+RAND()+RAND()+RAND()+RAND()+RAND()+RAND()+RAND()+RAND()+RAND()+RAND())-6))-1)+Real_MC_30Y!Q$58)</x:f>
        <x:v>2600985.356776192</x:v>
      </x:c>
      <x:c r="R200" s="50" t="n">
        <x:f>MAX(0,Q200*(1+EXP((LN(1+Real_MC_30Y!$J$11)-0.5*Real_MC_30Y!$J$12^2)+Real_MC_30Y!$J$12*((RAND()+RAND()+RAND()+RAND()+RAND()+RAND()+RAND()+RAND()+RAND()+RAND()+RAND()+RAND())-6))-1)+Real_MC_30Y!R$58)</x:f>
        <x:v>3018195.554413372</x:v>
      </x:c>
      <x:c r="S200" s="50" t="n">
        <x:f>MAX(0,R200*(1+EXP((LN(1+Real_MC_30Y!$J$11)-0.5*Real_MC_30Y!$J$12^2)+Real_MC_30Y!$J$12*((RAND()+RAND()+RAND()+RAND()+RAND()+RAND()+RAND()+RAND()+RAND()+RAND()+RAND()+RAND())-6))-1)+Real_MC_30Y!S$58)</x:f>
        <x:v>4060004.162594113</x:v>
      </x:c>
      <x:c r="T200" s="50" t="n">
        <x:f>MAX(0,S200*(1+EXP((LN(1+Real_MC_30Y!$J$11)-0.5*Real_MC_30Y!$J$12^2)+Real_MC_30Y!$J$12*((RAND()+RAND()+RAND()+RAND()+RAND()+RAND()+RAND()+RAND()+RAND()+RAND()+RAND()+RAND())-6))-1)+Real_MC_30Y!T$58)</x:f>
        <x:v>4589716.834680675</x:v>
      </x:c>
      <x:c r="U200" s="50" t="n">
        <x:f>MAX(0,T200*(1+EXP((LN(1+Real_MC_30Y!$J$11)-0.5*Real_MC_30Y!$J$12^2)+Real_MC_30Y!$J$12*((RAND()+RAND()+RAND()+RAND()+RAND()+RAND()+RAND()+RAND()+RAND()+RAND()+RAND()+RAND())-6))-1)+Real_MC_30Y!U$58)</x:f>
        <x:v>4104919.5482751657</x:v>
      </x:c>
      <x:c r="V200" s="50" t="n">
        <x:f>MAX(0,U200*(1+EXP((LN(1+Real_MC_30Y!$J$11)-0.5*Real_MC_30Y!$J$12^2)+Real_MC_30Y!$J$12*((RAND()+RAND()+RAND()+RAND()+RAND()+RAND()+RAND()+RAND()+RAND()+RAND()+RAND()+RAND())-6))-1)+Real_MC_30Y!V$58)</x:f>
        <x:v>4774236.004984486</x:v>
      </x:c>
      <x:c r="W200" s="50" t="n">
        <x:f>MAX(0,V200*(1+EXP((LN(1+Real_MC_30Y!$J$11)-0.5*Real_MC_30Y!$J$12^2)+Real_MC_30Y!$J$12*((RAND()+RAND()+RAND()+RAND()+RAND()+RAND()+RAND()+RAND()+RAND()+RAND()+RAND()+RAND())-6))-1)+Real_MC_30Y!W$58)</x:f>
        <x:v>5806867.616586931</x:v>
      </x:c>
      <x:c r="X200" s="50" t="n">
        <x:f>MAX(0,W200*(1+EXP((LN(1+Real_MC_30Y!$J$11)-0.5*Real_MC_30Y!$J$12^2)+Real_MC_30Y!$J$12*((RAND()+RAND()+RAND()+RAND()+RAND()+RAND()+RAND()+RAND()+RAND()+RAND()+RAND()+RAND())-6))-1)+Real_MC_30Y!X$58)</x:f>
        <x:v>5966412.64482956</x:v>
      </x:c>
      <x:c r="Y200" s="50" t="n">
        <x:f>MAX(0,X200*(1+EXP((LN(1+Real_MC_30Y!$J$11)-0.5*Real_MC_30Y!$J$12^2)+Real_MC_30Y!$J$12*((RAND()+RAND()+RAND()+RAND()+RAND()+RAND()+RAND()+RAND()+RAND()+RAND()+RAND()+RAND())-6))-1)+Real_MC_30Y!Y$58)</x:f>
        <x:v>5911334.967335096</x:v>
      </x:c>
      <x:c r="Z200" s="50" t="n">
        <x:f>MAX(0,Y200*(1+EXP((LN(1+Real_MC_30Y!$J$11)-0.5*Real_MC_30Y!$J$12^2)+Real_MC_30Y!$J$12*((RAND()+RAND()+RAND()+RAND()+RAND()+RAND()+RAND()+RAND()+RAND()+RAND()+RAND()+RAND())-6))-1)+Real_MC_30Y!Z$58)</x:f>
        <x:v>6841939.386648594</x:v>
      </x:c>
      <x:c r="AA200" s="50" t="n">
        <x:f>MAX(0,Z200*(1+EXP((LN(1+Real_MC_30Y!$J$11)-0.5*Real_MC_30Y!$J$12^2)+Real_MC_30Y!$J$12*((RAND()+RAND()+RAND()+RAND()+RAND()+RAND()+RAND()+RAND()+RAND()+RAND()+RAND()+RAND())-6))-1)+Real_MC_30Y!AA$58)</x:f>
        <x:v>6881561.102283915</x:v>
      </x:c>
      <x:c r="AB200" s="50" t="n">
        <x:f>MAX(0,AA200*(1+EXP((LN(1+Real_MC_30Y!$J$11)-0.5*Real_MC_30Y!$J$12^2)+Real_MC_30Y!$J$12*((RAND()+RAND()+RAND()+RAND()+RAND()+RAND()+RAND()+RAND()+RAND()+RAND()+RAND()+RAND())-6))-1)+Real_MC_30Y!AB$58)</x:f>
        <x:v>7894460.757385622</x:v>
      </x:c>
      <x:c r="AC200" s="50" t="n">
        <x:f>MAX(0,AB200*(1+EXP((LN(1+Real_MC_30Y!$J$11)-0.5*Real_MC_30Y!$J$12^2)+Real_MC_30Y!$J$12*((RAND()+RAND()+RAND()+RAND()+RAND()+RAND()+RAND()+RAND()+RAND()+RAND()+RAND()+RAND())-6))-1)+Real_MC_30Y!AC$58)</x:f>
        <x:v>7282934.067854364</x:v>
      </x:c>
      <x:c r="AD200" s="50" t="n">
        <x:f>MAX(0,AC200*(1+EXP((LN(1+Real_MC_30Y!$J$11)-0.5*Real_MC_30Y!$J$12^2)+Real_MC_30Y!$J$12*((RAND()+RAND()+RAND()+RAND()+RAND()+RAND()+RAND()+RAND()+RAND()+RAND()+RAND()+RAND())-6))-1)+Real_MC_30Y!AD$58)</x:f>
        <x:v>9448365.965835612</x:v>
      </x:c>
      <x:c r="AE200" s="50" t="n">
        <x:f>MAX(0,AD200*(1+EXP((LN(1+Real_MC_30Y!$J$11)-0.5*Real_MC_30Y!$J$12^2)+Real_MC_30Y!$J$12*((RAND()+RAND()+RAND()+RAND()+RAND()+RAND()+RAND()+RAND()+RAND()+RAND()+RAND()+RAND())-6))-1)+Real_MC_30Y!AE$58)</x:f>
        <x:v>10291831.993705051</x:v>
      </x:c>
      <x:c r="AF200" s="50" t="n">
        <x:f>MAX(0,AE200*(1+EXP((LN(1+Real_MC_30Y!$J$11)-0.5*Real_MC_30Y!$J$12^2)+Real_MC_30Y!$J$12*((RAND()+RAND()+RAND()+RAND()+RAND()+RAND()+RAND()+RAND()+RAND()+RAND()+RAND()+RAND())-6))-1)+Real_MC_30Y!AF$58)</x:f>
        <x:v>8756718.383008225</x:v>
      </x:c>
    </x:row>
    <x:row r="201">
      <x:c r="A201">
        <x:v>197</x:v>
      </x:c>
      <x:c r="B201" s="50" t="n">
        <x:f>MAX(0,Liquidity_30Y!$C$14+Real_MC_30Y!B$57-Real_MC_30Y!B$56)</x:f>
        <x:v>1029031.25</x:v>
      </x:c>
      <x:c r="C201" s="50" t="n">
        <x:f>MAX(0,B201*(1+EXP((LN(1+Real_MC_30Y!$J$11)-0.5*Real_MC_30Y!$J$12^2)+Real_MC_30Y!$J$12*((RAND()+RAND()+RAND()+RAND()+RAND()+RAND()+RAND()+RAND()+RAND()+RAND()+RAND()+RAND())-6))-1)+Real_MC_30Y!C$58)</x:f>
        <x:v>1220106.1583882878</x:v>
      </x:c>
      <x:c r="D201" s="50" t="n">
        <x:f>MAX(0,C201*(1+EXP((LN(1+Real_MC_30Y!$J$11)-0.5*Real_MC_30Y!$J$12^2)+Real_MC_30Y!$J$12*((RAND()+RAND()+RAND()+RAND()+RAND()+RAND()+RAND()+RAND()+RAND()+RAND()+RAND()+RAND())-6))-1)+Real_MC_30Y!D$58)</x:f>
        <x:v>1306569.4591144752</x:v>
      </x:c>
      <x:c r="E201" s="50" t="n">
        <x:f>MAX(0,D201*(1+EXP((LN(1+Real_MC_30Y!$J$11)-0.5*Real_MC_30Y!$J$12^2)+Real_MC_30Y!$J$12*((RAND()+RAND()+RAND()+RAND()+RAND()+RAND()+RAND()+RAND()+RAND()+RAND()+RAND()+RAND())-6))-1)+Real_MC_30Y!E$58)</x:f>
        <x:v>1497897.4658084998</x:v>
      </x:c>
      <x:c r="F201" s="50" t="n">
        <x:f>MAX(0,E201*(1+EXP((LN(1+Real_MC_30Y!$J$11)-0.5*Real_MC_30Y!$J$12^2)+Real_MC_30Y!$J$12*((RAND()+RAND()+RAND()+RAND()+RAND()+RAND()+RAND()+RAND()+RAND()+RAND()+RAND()+RAND())-6))-1)+Real_MC_30Y!F$58)</x:f>
        <x:v>1794906.8197690104</x:v>
      </x:c>
      <x:c r="G201" s="50" t="n">
        <x:f>MAX(0,F201*(1+EXP((LN(1+Real_MC_30Y!$J$11)-0.5*Real_MC_30Y!$J$12^2)+Real_MC_30Y!$J$12*((RAND()+RAND()+RAND()+RAND()+RAND()+RAND()+RAND()+RAND()+RAND()+RAND()+RAND()+RAND())-6))-1)+Real_MC_30Y!G$58)</x:f>
        <x:v>2095349.5225248109</x:v>
      </x:c>
      <x:c r="H201" s="50" t="n">
        <x:f>MAX(0,G201*(1+EXP((LN(1+Real_MC_30Y!$J$11)-0.5*Real_MC_30Y!$J$12^2)+Real_MC_30Y!$J$12*((RAND()+RAND()+RAND()+RAND()+RAND()+RAND()+RAND()+RAND()+RAND()+RAND()+RAND()+RAND())-6))-1)+Real_MC_30Y!H$58)</x:f>
        <x:v>2437386.080850421</x:v>
      </x:c>
      <x:c r="I201" s="50" t="n">
        <x:f>MAX(0,H201*(1+EXP((LN(1+Real_MC_30Y!$J$11)-0.5*Real_MC_30Y!$J$12^2)+Real_MC_30Y!$J$12*((RAND()+RAND()+RAND()+RAND()+RAND()+RAND()+RAND()+RAND()+RAND()+RAND()+RAND()+RAND())-6))-1)+Real_MC_30Y!I$58)</x:f>
        <x:v>2260201.811886509</x:v>
      </x:c>
      <x:c r="J201" s="50" t="n">
        <x:f>MAX(0,I201*(1+EXP((LN(1+Real_MC_30Y!$J$11)-0.5*Real_MC_30Y!$J$12^2)+Real_MC_30Y!$J$12*((RAND()+RAND()+RAND()+RAND()+RAND()+RAND()+RAND()+RAND()+RAND()+RAND()+RAND()+RAND())-6))-1)+Real_MC_30Y!J$58)</x:f>
        <x:v>1757246.6078940937</x:v>
      </x:c>
      <x:c r="K201" s="50" t="n">
        <x:f>MAX(0,J201*(1+EXP((LN(1+Real_MC_30Y!$J$11)-0.5*Real_MC_30Y!$J$12^2)+Real_MC_30Y!$J$12*((RAND()+RAND()+RAND()+RAND()+RAND()+RAND()+RAND()+RAND()+RAND()+RAND()+RAND()+RAND())-6))-1)+Real_MC_30Y!K$58)</x:f>
        <x:v>1645917.6579287758</x:v>
      </x:c>
      <x:c r="L201" s="50" t="n">
        <x:f>MAX(0,K201*(1+EXP((LN(1+Real_MC_30Y!$J$11)-0.5*Real_MC_30Y!$J$12^2)+Real_MC_30Y!$J$12*((RAND()+RAND()+RAND()+RAND()+RAND()+RAND()+RAND()+RAND()+RAND()+RAND()+RAND()+RAND())-6))-1)+Real_MC_30Y!L$58)</x:f>
        <x:v>1659926.6873669412</x:v>
      </x:c>
      <x:c r="M201" s="50" t="n">
        <x:f>MAX(0,L201*(1+EXP((LN(1+Real_MC_30Y!$J$11)-0.5*Real_MC_30Y!$J$12^2)+Real_MC_30Y!$J$12*((RAND()+RAND()+RAND()+RAND()+RAND()+RAND()+RAND()+RAND()+RAND()+RAND()+RAND()+RAND())-6))-1)+Real_MC_30Y!M$58)</x:f>
        <x:v>1610849.1195409442</x:v>
      </x:c>
      <x:c r="N201" s="50" t="n">
        <x:f>MAX(0,M201*(1+EXP((LN(1+Real_MC_30Y!$J$11)-0.5*Real_MC_30Y!$J$12^2)+Real_MC_30Y!$J$12*((RAND()+RAND()+RAND()+RAND()+RAND()+RAND()+RAND()+RAND()+RAND()+RAND()+RAND()+RAND())-6))-1)+Real_MC_30Y!N$58)</x:f>
        <x:v>2161597.2031151135</x:v>
      </x:c>
      <x:c r="O201" s="50" t="n">
        <x:f>MAX(0,N201*(1+EXP((LN(1+Real_MC_30Y!$J$11)-0.5*Real_MC_30Y!$J$12^2)+Real_MC_30Y!$J$12*((RAND()+RAND()+RAND()+RAND()+RAND()+RAND()+RAND()+RAND()+RAND()+RAND()+RAND()+RAND())-6))-1)+Real_MC_30Y!O$58)</x:f>
        <x:v>2385556.6533856443</x:v>
      </x:c>
      <x:c r="P201" s="50" t="n">
        <x:f>MAX(0,O201*(1+EXP((LN(1+Real_MC_30Y!$J$11)-0.5*Real_MC_30Y!$J$12^2)+Real_MC_30Y!$J$12*((RAND()+RAND()+RAND()+RAND()+RAND()+RAND()+RAND()+RAND()+RAND()+RAND()+RAND()+RAND())-6))-1)+Real_MC_30Y!P$58)</x:f>
        <x:v>2776681.7017140216</x:v>
      </x:c>
      <x:c r="Q201" s="50" t="n">
        <x:f>MAX(0,P201*(1+EXP((LN(1+Real_MC_30Y!$J$11)-0.5*Real_MC_30Y!$J$12^2)+Real_MC_30Y!$J$12*((RAND()+RAND()+RAND()+RAND()+RAND()+RAND()+RAND()+RAND()+RAND()+RAND()+RAND()+RAND())-6))-1)+Real_MC_30Y!Q$58)</x:f>
        <x:v>2493861.731143603</x:v>
      </x:c>
      <x:c r="R201" s="50" t="n">
        <x:f>MAX(0,Q201*(1+EXP((LN(1+Real_MC_30Y!$J$11)-0.5*Real_MC_30Y!$J$12^2)+Real_MC_30Y!$J$12*((RAND()+RAND()+RAND()+RAND()+RAND()+RAND()+RAND()+RAND()+RAND()+RAND()+RAND()+RAND())-6))-1)+Real_MC_30Y!R$58)</x:f>
        <x:v>2155733.8411070453</x:v>
      </x:c>
      <x:c r="S201" s="50" t="n">
        <x:f>MAX(0,R201*(1+EXP((LN(1+Real_MC_30Y!$J$11)-0.5*Real_MC_30Y!$J$12^2)+Real_MC_30Y!$J$12*((RAND()+RAND()+RAND()+RAND()+RAND()+RAND()+RAND()+RAND()+RAND()+RAND()+RAND()+RAND())-6))-1)+Real_MC_30Y!S$58)</x:f>
        <x:v>2666816.2347477507</x:v>
      </x:c>
      <x:c r="T201" s="50" t="n">
        <x:f>MAX(0,S201*(1+EXP((LN(1+Real_MC_30Y!$J$11)-0.5*Real_MC_30Y!$J$12^2)+Real_MC_30Y!$J$12*((RAND()+RAND()+RAND()+RAND()+RAND()+RAND()+RAND()+RAND()+RAND()+RAND()+RAND()+RAND())-6))-1)+Real_MC_30Y!T$58)</x:f>
        <x:v>3183776.5147349746</x:v>
      </x:c>
      <x:c r="U201" s="50" t="n">
        <x:f>MAX(0,T201*(1+EXP((LN(1+Real_MC_30Y!$J$11)-0.5*Real_MC_30Y!$J$12^2)+Real_MC_30Y!$J$12*((RAND()+RAND()+RAND()+RAND()+RAND()+RAND()+RAND()+RAND()+RAND()+RAND()+RAND()+RAND())-6))-1)+Real_MC_30Y!U$58)</x:f>
        <x:v>3491246.66140927</x:v>
      </x:c>
      <x:c r="V201" s="50" t="n">
        <x:f>MAX(0,U201*(1+EXP((LN(1+Real_MC_30Y!$J$11)-0.5*Real_MC_30Y!$J$12^2)+Real_MC_30Y!$J$12*((RAND()+RAND()+RAND()+RAND()+RAND()+RAND()+RAND()+RAND()+RAND()+RAND()+RAND()+RAND())-6))-1)+Real_MC_30Y!V$58)</x:f>
        <x:v>3945989.860085509</x:v>
      </x:c>
      <x:c r="W201" s="50" t="n">
        <x:f>MAX(0,V201*(1+EXP((LN(1+Real_MC_30Y!$J$11)-0.5*Real_MC_30Y!$J$12^2)+Real_MC_30Y!$J$12*((RAND()+RAND()+RAND()+RAND()+RAND()+RAND()+RAND()+RAND()+RAND()+RAND()+RAND()+RAND())-6))-1)+Real_MC_30Y!W$58)</x:f>
        <x:v>3708429.408768045</x:v>
      </x:c>
      <x:c r="X201" s="50" t="n">
        <x:f>MAX(0,W201*(1+EXP((LN(1+Real_MC_30Y!$J$11)-0.5*Real_MC_30Y!$J$12^2)+Real_MC_30Y!$J$12*((RAND()+RAND()+RAND()+RAND()+RAND()+RAND()+RAND()+RAND()+RAND()+RAND()+RAND()+RAND())-6))-1)+Real_MC_30Y!X$58)</x:f>
        <x:v>4462818.924037118</x:v>
      </x:c>
      <x:c r="Y201" s="50" t="n">
        <x:f>MAX(0,X201*(1+EXP((LN(1+Real_MC_30Y!$J$11)-0.5*Real_MC_30Y!$J$12^2)+Real_MC_30Y!$J$12*((RAND()+RAND()+RAND()+RAND()+RAND()+RAND()+RAND()+RAND()+RAND()+RAND()+RAND()+RAND())-6))-1)+Real_MC_30Y!Y$58)</x:f>
        <x:v>4229228.585478206</x:v>
      </x:c>
      <x:c r="Z201" s="50" t="n">
        <x:f>MAX(0,Y201*(1+EXP((LN(1+Real_MC_30Y!$J$11)-0.5*Real_MC_30Y!$J$12^2)+Real_MC_30Y!$J$12*((RAND()+RAND()+RAND()+RAND()+RAND()+RAND()+RAND()+RAND()+RAND()+RAND()+RAND()+RAND())-6))-1)+Real_MC_30Y!Z$58)</x:f>
        <x:v>5931687.754850296</x:v>
      </x:c>
      <x:c r="AA201" s="50" t="n">
        <x:f>MAX(0,Z201*(1+EXP((LN(1+Real_MC_30Y!$J$11)-0.5*Real_MC_30Y!$J$12^2)+Real_MC_30Y!$J$12*((RAND()+RAND()+RAND()+RAND()+RAND()+RAND()+RAND()+RAND()+RAND()+RAND()+RAND()+RAND())-6))-1)+Real_MC_30Y!AA$58)</x:f>
        <x:v>6031466.483952925</x:v>
      </x:c>
      <x:c r="AB201" s="50" t="n">
        <x:f>MAX(0,AA201*(1+EXP((LN(1+Real_MC_30Y!$J$11)-0.5*Real_MC_30Y!$J$12^2)+Real_MC_30Y!$J$12*((RAND()+RAND()+RAND()+RAND()+RAND()+RAND()+RAND()+RAND()+RAND()+RAND()+RAND()+RAND())-6))-1)+Real_MC_30Y!AB$58)</x:f>
        <x:v>5609358.986853014</x:v>
      </x:c>
      <x:c r="AC201" s="50" t="n">
        <x:f>MAX(0,AB201*(1+EXP((LN(1+Real_MC_30Y!$J$11)-0.5*Real_MC_30Y!$J$12^2)+Real_MC_30Y!$J$12*((RAND()+RAND()+RAND()+RAND()+RAND()+RAND()+RAND()+RAND()+RAND()+RAND()+RAND()+RAND())-6))-1)+Real_MC_30Y!AC$58)</x:f>
        <x:v>8111241.570704385</x:v>
      </x:c>
      <x:c r="AD201" s="50" t="n">
        <x:f>MAX(0,AC201*(1+EXP((LN(1+Real_MC_30Y!$J$11)-0.5*Real_MC_30Y!$J$12^2)+Real_MC_30Y!$J$12*((RAND()+RAND()+RAND()+RAND()+RAND()+RAND()+RAND()+RAND()+RAND()+RAND()+RAND()+RAND())-6))-1)+Real_MC_30Y!AD$58)</x:f>
        <x:v>8199881.727367281</x:v>
      </x:c>
      <x:c r="AE201" s="50" t="n">
        <x:f>MAX(0,AD201*(1+EXP((LN(1+Real_MC_30Y!$J$11)-0.5*Real_MC_30Y!$J$12^2)+Real_MC_30Y!$J$12*((RAND()+RAND()+RAND()+RAND()+RAND()+RAND()+RAND()+RAND()+RAND()+RAND()+RAND()+RAND())-6))-1)+Real_MC_30Y!AE$58)</x:f>
        <x:v>6697292.266932677</x:v>
      </x:c>
      <x:c r="AF201" s="50" t="n">
        <x:f>MAX(0,AE201*(1+EXP((LN(1+Real_MC_30Y!$J$11)-0.5*Real_MC_30Y!$J$12^2)+Real_MC_30Y!$J$12*((RAND()+RAND()+RAND()+RAND()+RAND()+RAND()+RAND()+RAND()+RAND()+RAND()+RAND()+RAND())-6))-1)+Real_MC_30Y!AF$58)</x:f>
        <x:v>7866297.434820316</x:v>
      </x:c>
    </x:row>
    <x:row r="202">
      <x:c r="A202">
        <x:v>198</x:v>
      </x:c>
      <x:c r="B202" s="50" t="n">
        <x:f>MAX(0,Liquidity_30Y!$C$14+Real_MC_30Y!B$57-Real_MC_30Y!B$56)</x:f>
        <x:v>1029031.25</x:v>
      </x:c>
      <x:c r="C202" s="50" t="n">
        <x:f>MAX(0,B202*(1+EXP((LN(1+Real_MC_30Y!$J$11)-0.5*Real_MC_30Y!$J$12^2)+Real_MC_30Y!$J$12*((RAND()+RAND()+RAND()+RAND()+RAND()+RAND()+RAND()+RAND()+RAND()+RAND()+RAND()+RAND())-6))-1)+Real_MC_30Y!C$58)</x:f>
        <x:v>1008219.9647592731</x:v>
      </x:c>
      <x:c r="D202" s="50" t="n">
        <x:f>MAX(0,C202*(1+EXP((LN(1+Real_MC_30Y!$J$11)-0.5*Real_MC_30Y!$J$12^2)+Real_MC_30Y!$J$12*((RAND()+RAND()+RAND()+RAND()+RAND()+RAND()+RAND()+RAND()+RAND()+RAND()+RAND()+RAND())-6))-1)+Real_MC_30Y!D$58)</x:f>
        <x:v>1121546.1074036562</x:v>
      </x:c>
      <x:c r="E202" s="50" t="n">
        <x:f>MAX(0,D202*(1+EXP((LN(1+Real_MC_30Y!$J$11)-0.5*Real_MC_30Y!$J$12^2)+Real_MC_30Y!$J$12*((RAND()+RAND()+RAND()+RAND()+RAND()+RAND()+RAND()+RAND()+RAND()+RAND()+RAND()+RAND())-6))-1)+Real_MC_30Y!E$58)</x:f>
        <x:v>1292436.331486372</x:v>
      </x:c>
      <x:c r="F202" s="50" t="n">
        <x:f>MAX(0,E202*(1+EXP((LN(1+Real_MC_30Y!$J$11)-0.5*Real_MC_30Y!$J$12^2)+Real_MC_30Y!$J$12*((RAND()+RAND()+RAND()+RAND()+RAND()+RAND()+RAND()+RAND()+RAND()+RAND()+RAND()+RAND())-6))-1)+Real_MC_30Y!F$58)</x:f>
        <x:v>1167731.3639034058</x:v>
      </x:c>
      <x:c r="G202" s="50" t="n">
        <x:f>MAX(0,F202*(1+EXP((LN(1+Real_MC_30Y!$J$11)-0.5*Real_MC_30Y!$J$12^2)+Real_MC_30Y!$J$12*((RAND()+RAND()+RAND()+RAND()+RAND()+RAND()+RAND()+RAND()+RAND()+RAND()+RAND()+RAND())-6))-1)+Real_MC_30Y!G$58)</x:f>
        <x:v>1355277.5706322978</x:v>
      </x:c>
      <x:c r="H202" s="50" t="n">
        <x:f>MAX(0,G202*(1+EXP((LN(1+Real_MC_30Y!$J$11)-0.5*Real_MC_30Y!$J$12^2)+Real_MC_30Y!$J$12*((RAND()+RAND()+RAND()+RAND()+RAND()+RAND()+RAND()+RAND()+RAND()+RAND()+RAND()+RAND())-6))-1)+Real_MC_30Y!H$58)</x:f>
        <x:v>1576358.015057322</x:v>
      </x:c>
      <x:c r="I202" s="50" t="n">
        <x:f>MAX(0,H202*(1+EXP((LN(1+Real_MC_30Y!$J$11)-0.5*Real_MC_30Y!$J$12^2)+Real_MC_30Y!$J$12*((RAND()+RAND()+RAND()+RAND()+RAND()+RAND()+RAND()+RAND()+RAND()+RAND()+RAND()+RAND())-6))-1)+Real_MC_30Y!I$58)</x:f>
        <x:v>1502752.0280429758</x:v>
      </x:c>
      <x:c r="J202" s="50" t="n">
        <x:f>MAX(0,I202*(1+EXP((LN(1+Real_MC_30Y!$J$11)-0.5*Real_MC_30Y!$J$12^2)+Real_MC_30Y!$J$12*((RAND()+RAND()+RAND()+RAND()+RAND()+RAND()+RAND()+RAND()+RAND()+RAND()+RAND()+RAND())-6))-1)+Real_MC_30Y!J$58)</x:f>
        <x:v>1016836.779806988</x:v>
      </x:c>
      <x:c r="K202" s="50" t="n">
        <x:f>MAX(0,J202*(1+EXP((LN(1+Real_MC_30Y!$J$11)-0.5*Real_MC_30Y!$J$12^2)+Real_MC_30Y!$J$12*((RAND()+RAND()+RAND()+RAND()+RAND()+RAND()+RAND()+RAND()+RAND()+RAND()+RAND()+RAND())-6))-1)+Real_MC_30Y!K$58)</x:f>
        <x:v>964932.971120263</x:v>
      </x:c>
      <x:c r="L202" s="50" t="n">
        <x:f>MAX(0,K202*(1+EXP((LN(1+Real_MC_30Y!$J$11)-0.5*Real_MC_30Y!$J$12^2)+Real_MC_30Y!$J$12*((RAND()+RAND()+RAND()+RAND()+RAND()+RAND()+RAND()+RAND()+RAND()+RAND()+RAND()+RAND())-6))-1)+Real_MC_30Y!L$58)</x:f>
        <x:v>798738.3807569037</x:v>
      </x:c>
      <x:c r="M202" s="50" t="n">
        <x:f>MAX(0,L202*(1+EXP((LN(1+Real_MC_30Y!$J$11)-0.5*Real_MC_30Y!$J$12^2)+Real_MC_30Y!$J$12*((RAND()+RAND()+RAND()+RAND()+RAND()+RAND()+RAND()+RAND()+RAND()+RAND()+RAND()+RAND())-6))-1)+Real_MC_30Y!M$58)</x:f>
        <x:v>708119.728409552</x:v>
      </x:c>
      <x:c r="N202" s="50" t="n">
        <x:f>MAX(0,M202*(1+EXP((LN(1+Real_MC_30Y!$J$11)-0.5*Real_MC_30Y!$J$12^2)+Real_MC_30Y!$J$12*((RAND()+RAND()+RAND()+RAND()+RAND()+RAND()+RAND()+RAND()+RAND()+RAND()+RAND()+RAND())-6))-1)+Real_MC_30Y!N$58)</x:f>
        <x:v>667755.59125607</x:v>
      </x:c>
      <x:c r="O202" s="50" t="n">
        <x:f>MAX(0,N202*(1+EXP((LN(1+Real_MC_30Y!$J$11)-0.5*Real_MC_30Y!$J$12^2)+Real_MC_30Y!$J$12*((RAND()+RAND()+RAND()+RAND()+RAND()+RAND()+RAND()+RAND()+RAND()+RAND()+RAND()+RAND())-6))-1)+Real_MC_30Y!O$58)</x:f>
        <x:v>784575.219176029</x:v>
      </x:c>
      <x:c r="P202" s="50" t="n">
        <x:f>MAX(0,O202*(1+EXP((LN(1+Real_MC_30Y!$J$11)-0.5*Real_MC_30Y!$J$12^2)+Real_MC_30Y!$J$12*((RAND()+RAND()+RAND()+RAND()+RAND()+RAND()+RAND()+RAND()+RAND()+RAND()+RAND()+RAND())-6))-1)+Real_MC_30Y!P$58)</x:f>
        <x:v>860403.9510576908</x:v>
      </x:c>
      <x:c r="Q202" s="50" t="n">
        <x:f>MAX(0,P202*(1+EXP((LN(1+Real_MC_30Y!$J$11)-0.5*Real_MC_30Y!$J$12^2)+Real_MC_30Y!$J$12*((RAND()+RAND()+RAND()+RAND()+RAND()+RAND()+RAND()+RAND()+RAND()+RAND()+RAND()+RAND())-6))-1)+Real_MC_30Y!Q$58)</x:f>
        <x:v>782915.8530512354</x:v>
      </x:c>
      <x:c r="R202" s="50" t="n">
        <x:f>MAX(0,Q202*(1+EXP((LN(1+Real_MC_30Y!$J$11)-0.5*Real_MC_30Y!$J$12^2)+Real_MC_30Y!$J$12*((RAND()+RAND()+RAND()+RAND()+RAND()+RAND()+RAND()+RAND()+RAND()+RAND()+RAND()+RAND())-6))-1)+Real_MC_30Y!R$58)</x:f>
        <x:v>731253.358460814</x:v>
      </x:c>
      <x:c r="S202" s="50" t="n">
        <x:f>MAX(0,R202*(1+EXP((LN(1+Real_MC_30Y!$J$11)-0.5*Real_MC_30Y!$J$12^2)+Real_MC_30Y!$J$12*((RAND()+RAND()+RAND()+RAND()+RAND()+RAND()+RAND()+RAND()+RAND()+RAND()+RAND()+RAND())-6))-1)+Real_MC_30Y!S$58)</x:f>
        <x:v>749655.6594466045</x:v>
      </x:c>
      <x:c r="T202" s="50" t="n">
        <x:f>MAX(0,S202*(1+EXP((LN(1+Real_MC_30Y!$J$11)-0.5*Real_MC_30Y!$J$12^2)+Real_MC_30Y!$J$12*((RAND()+RAND()+RAND()+RAND()+RAND()+RAND()+RAND()+RAND()+RAND()+RAND()+RAND()+RAND())-6))-1)+Real_MC_30Y!T$58)</x:f>
        <x:v>756174.8448061554</x:v>
      </x:c>
      <x:c r="U202" s="50" t="n">
        <x:f>MAX(0,T202*(1+EXP((LN(1+Real_MC_30Y!$J$11)-0.5*Real_MC_30Y!$J$12^2)+Real_MC_30Y!$J$12*((RAND()+RAND()+RAND()+RAND()+RAND()+RAND()+RAND()+RAND()+RAND()+RAND()+RAND()+RAND())-6))-1)+Real_MC_30Y!U$58)</x:f>
        <x:v>818871.7949903596</x:v>
      </x:c>
      <x:c r="V202" s="50" t="n">
        <x:f>MAX(0,U202*(1+EXP((LN(1+Real_MC_30Y!$J$11)-0.5*Real_MC_30Y!$J$12^2)+Real_MC_30Y!$J$12*((RAND()+RAND()+RAND()+RAND()+RAND()+RAND()+RAND()+RAND()+RAND()+RAND()+RAND()+RAND())-6))-1)+Real_MC_30Y!V$58)</x:f>
        <x:v>826653.4838458961</x:v>
      </x:c>
      <x:c r="W202" s="50" t="n">
        <x:f>MAX(0,V202*(1+EXP((LN(1+Real_MC_30Y!$J$11)-0.5*Real_MC_30Y!$J$12^2)+Real_MC_30Y!$J$12*((RAND()+RAND()+RAND()+RAND()+RAND()+RAND()+RAND()+RAND()+RAND()+RAND()+RAND()+RAND())-6))-1)+Real_MC_30Y!W$58)</x:f>
        <x:v>961281.7000218658</x:v>
      </x:c>
      <x:c r="X202" s="50" t="n">
        <x:f>MAX(0,W202*(1+EXP((LN(1+Real_MC_30Y!$J$11)-0.5*Real_MC_30Y!$J$12^2)+Real_MC_30Y!$J$12*((RAND()+RAND()+RAND()+RAND()+RAND()+RAND()+RAND()+RAND()+RAND()+RAND()+RAND()+RAND())-6))-1)+Real_MC_30Y!X$58)</x:f>
        <x:v>963555.6475981765</x:v>
      </x:c>
      <x:c r="Y202" s="50" t="n">
        <x:f>MAX(0,X202*(1+EXP((LN(1+Real_MC_30Y!$J$11)-0.5*Real_MC_30Y!$J$12^2)+Real_MC_30Y!$J$12*((RAND()+RAND()+RAND()+RAND()+RAND()+RAND()+RAND()+RAND()+RAND()+RAND()+RAND()+RAND())-6))-1)+Real_MC_30Y!Y$58)</x:f>
        <x:v>940624.8513947922</x:v>
      </x:c>
      <x:c r="Z202" s="50" t="n">
        <x:f>MAX(0,Y202*(1+EXP((LN(1+Real_MC_30Y!$J$11)-0.5*Real_MC_30Y!$J$12^2)+Real_MC_30Y!$J$12*((RAND()+RAND()+RAND()+RAND()+RAND()+RAND()+RAND()+RAND()+RAND()+RAND()+RAND()+RAND())-6))-1)+Real_MC_30Y!Z$58)</x:f>
        <x:v>1343195.2470416238</x:v>
      </x:c>
      <x:c r="AA202" s="50" t="n">
        <x:f>MAX(0,Z202*(1+EXP((LN(1+Real_MC_30Y!$J$11)-0.5*Real_MC_30Y!$J$12^2)+Real_MC_30Y!$J$12*((RAND()+RAND()+RAND()+RAND()+RAND()+RAND()+RAND()+RAND()+RAND()+RAND()+RAND()+RAND())-6))-1)+Real_MC_30Y!AA$58)</x:f>
        <x:v>1226480.9034173347</x:v>
      </x:c>
      <x:c r="AB202" s="50" t="n">
        <x:f>MAX(0,AA202*(1+EXP((LN(1+Real_MC_30Y!$J$11)-0.5*Real_MC_30Y!$J$12^2)+Real_MC_30Y!$J$12*((RAND()+RAND()+RAND()+RAND()+RAND()+RAND()+RAND()+RAND()+RAND()+RAND()+RAND()+RAND())-6))-1)+Real_MC_30Y!AB$58)</x:f>
        <x:v>1187856.0703136567</x:v>
      </x:c>
      <x:c r="AC202" s="50" t="n">
        <x:f>MAX(0,AB202*(1+EXP((LN(1+Real_MC_30Y!$J$11)-0.5*Real_MC_30Y!$J$12^2)+Real_MC_30Y!$J$12*((RAND()+RAND()+RAND()+RAND()+RAND()+RAND()+RAND()+RAND()+RAND()+RAND()+RAND()+RAND())-6))-1)+Real_MC_30Y!AC$58)</x:f>
        <x:v>1072566.0229515766</x:v>
      </x:c>
      <x:c r="AD202" s="50" t="n">
        <x:f>MAX(0,AC202*(1+EXP((LN(1+Real_MC_30Y!$J$11)-0.5*Real_MC_30Y!$J$12^2)+Real_MC_30Y!$J$12*((RAND()+RAND()+RAND()+RAND()+RAND()+RAND()+RAND()+RAND()+RAND()+RAND()+RAND()+RAND())-6))-1)+Real_MC_30Y!AD$58)</x:f>
        <x:v>970702.63393233</x:v>
      </x:c>
      <x:c r="AE202" s="50" t="n">
        <x:f>MAX(0,AD202*(1+EXP((LN(1+Real_MC_30Y!$J$11)-0.5*Real_MC_30Y!$J$12^2)+Real_MC_30Y!$J$12*((RAND()+RAND()+RAND()+RAND()+RAND()+RAND()+RAND()+RAND()+RAND()+RAND()+RAND()+RAND())-6))-1)+Real_MC_30Y!AE$58)</x:f>
        <x:v>1004304.1849355977</x:v>
      </x:c>
      <x:c r="AF202" s="50" t="n">
        <x:f>MAX(0,AE202*(1+EXP((LN(1+Real_MC_30Y!$J$11)-0.5*Real_MC_30Y!$J$12^2)+Real_MC_30Y!$J$12*((RAND()+RAND()+RAND()+RAND()+RAND()+RAND()+RAND()+RAND()+RAND()+RAND()+RAND()+RAND())-6))-1)+Real_MC_30Y!AF$58)</x:f>
        <x:v>1018665.8105332978</x:v>
      </x:c>
    </x:row>
    <x:row r="203">
      <x:c r="A203">
        <x:v>199</x:v>
      </x:c>
      <x:c r="B203" s="50" t="n">
        <x:f>MAX(0,Liquidity_30Y!$C$14+Real_MC_30Y!B$57-Real_MC_30Y!B$56)</x:f>
        <x:v>1029031.25</x:v>
      </x:c>
      <x:c r="C203" s="50" t="n">
        <x:f>MAX(0,B203*(1+EXP((LN(1+Real_MC_30Y!$J$11)-0.5*Real_MC_30Y!$J$12^2)+Real_MC_30Y!$J$12*((RAND()+RAND()+RAND()+RAND()+RAND()+RAND()+RAND()+RAND()+RAND()+RAND()+RAND()+RAND())-6))-1)+Real_MC_30Y!C$58)</x:f>
        <x:v>1217919.1268673278</x:v>
      </x:c>
      <x:c r="D203" s="50" t="n">
        <x:f>MAX(0,C203*(1+EXP((LN(1+Real_MC_30Y!$J$11)-0.5*Real_MC_30Y!$J$12^2)+Real_MC_30Y!$J$12*((RAND()+RAND()+RAND()+RAND()+RAND()+RAND()+RAND()+RAND()+RAND()+RAND()+RAND()+RAND())-6))-1)+Real_MC_30Y!D$58)</x:f>
        <x:v>1525111.1605429228</x:v>
      </x:c>
      <x:c r="E203" s="50" t="n">
        <x:f>MAX(0,D203*(1+EXP((LN(1+Real_MC_30Y!$J$11)-0.5*Real_MC_30Y!$J$12^2)+Real_MC_30Y!$J$12*((RAND()+RAND()+RAND()+RAND()+RAND()+RAND()+RAND()+RAND()+RAND()+RAND()+RAND()+RAND())-6))-1)+Real_MC_30Y!E$58)</x:f>
        <x:v>1730143.6925302478</x:v>
      </x:c>
      <x:c r="F203" s="50" t="n">
        <x:f>MAX(0,E203*(1+EXP((LN(1+Real_MC_30Y!$J$11)-0.5*Real_MC_30Y!$J$12^2)+Real_MC_30Y!$J$12*((RAND()+RAND()+RAND()+RAND()+RAND()+RAND()+RAND()+RAND()+RAND()+RAND()+RAND()+RAND())-6))-1)+Real_MC_30Y!F$58)</x:f>
        <x:v>1561277.726610303</x:v>
      </x:c>
      <x:c r="G203" s="50" t="n">
        <x:f>MAX(0,F203*(1+EXP((LN(1+Real_MC_30Y!$J$11)-0.5*Real_MC_30Y!$J$12^2)+Real_MC_30Y!$J$12*((RAND()+RAND()+RAND()+RAND()+RAND()+RAND()+RAND()+RAND()+RAND()+RAND()+RAND()+RAND())-6))-1)+Real_MC_30Y!G$58)</x:f>
        <x:v>1447955.1274841316</x:v>
      </x:c>
      <x:c r="H203" s="50" t="n">
        <x:f>MAX(0,G203*(1+EXP((LN(1+Real_MC_30Y!$J$11)-0.5*Real_MC_30Y!$J$12^2)+Real_MC_30Y!$J$12*((RAND()+RAND()+RAND()+RAND()+RAND()+RAND()+RAND()+RAND()+RAND()+RAND()+RAND()+RAND())-6))-1)+Real_MC_30Y!H$58)</x:f>
        <x:v>1945120.942695724</x:v>
      </x:c>
      <x:c r="I203" s="50" t="n">
        <x:f>MAX(0,H203*(1+EXP((LN(1+Real_MC_30Y!$J$11)-0.5*Real_MC_30Y!$J$12^2)+Real_MC_30Y!$J$12*((RAND()+RAND()+RAND()+RAND()+RAND()+RAND()+RAND()+RAND()+RAND()+RAND()+RAND()+RAND())-6))-1)+Real_MC_30Y!I$58)</x:f>
        <x:v>2928928.2043403634</x:v>
      </x:c>
      <x:c r="J203" s="50" t="n">
        <x:f>MAX(0,I203*(1+EXP((LN(1+Real_MC_30Y!$J$11)-0.5*Real_MC_30Y!$J$12^2)+Real_MC_30Y!$J$12*((RAND()+RAND()+RAND()+RAND()+RAND()+RAND()+RAND()+RAND()+RAND()+RAND()+RAND()+RAND())-6))-1)+Real_MC_30Y!J$58)</x:f>
        <x:v>4058069.8622353435</x:v>
      </x:c>
      <x:c r="K203" s="50" t="n">
        <x:f>MAX(0,J203*(1+EXP((LN(1+Real_MC_30Y!$J$11)-0.5*Real_MC_30Y!$J$12^2)+Real_MC_30Y!$J$12*((RAND()+RAND()+RAND()+RAND()+RAND()+RAND()+RAND()+RAND()+RAND()+RAND()+RAND()+RAND())-6))-1)+Real_MC_30Y!K$58)</x:f>
        <x:v>3960053.8919460727</x:v>
      </x:c>
      <x:c r="L203" s="50" t="n">
        <x:f>MAX(0,K203*(1+EXP((LN(1+Real_MC_30Y!$J$11)-0.5*Real_MC_30Y!$J$12^2)+Real_MC_30Y!$J$12*((RAND()+RAND()+RAND()+RAND()+RAND()+RAND()+RAND()+RAND()+RAND()+RAND()+RAND()+RAND())-6))-1)+Real_MC_30Y!L$58)</x:f>
        <x:v>3610768.3757212395</x:v>
      </x:c>
      <x:c r="M203" s="50" t="n">
        <x:f>MAX(0,L203*(1+EXP((LN(1+Real_MC_30Y!$J$11)-0.5*Real_MC_30Y!$J$12^2)+Real_MC_30Y!$J$12*((RAND()+RAND()+RAND()+RAND()+RAND()+RAND()+RAND()+RAND()+RAND()+RAND()+RAND()+RAND())-6))-1)+Real_MC_30Y!M$58)</x:f>
        <x:v>3563987.92715169</x:v>
      </x:c>
      <x:c r="N203" s="50" t="n">
        <x:f>MAX(0,M203*(1+EXP((LN(1+Real_MC_30Y!$J$11)-0.5*Real_MC_30Y!$J$12^2)+Real_MC_30Y!$J$12*((RAND()+RAND()+RAND()+RAND()+RAND()+RAND()+RAND()+RAND()+RAND()+RAND()+RAND()+RAND())-6))-1)+Real_MC_30Y!N$58)</x:f>
        <x:v>3667653.9233925194</x:v>
      </x:c>
      <x:c r="O203" s="50" t="n">
        <x:f>MAX(0,N203*(1+EXP((LN(1+Real_MC_30Y!$J$11)-0.5*Real_MC_30Y!$J$12^2)+Real_MC_30Y!$J$12*((RAND()+RAND()+RAND()+RAND()+RAND()+RAND()+RAND()+RAND()+RAND()+RAND()+RAND()+RAND())-6))-1)+Real_MC_30Y!O$58)</x:f>
        <x:v>4036652.204472414</x:v>
      </x:c>
      <x:c r="P203" s="50" t="n">
        <x:f>MAX(0,O203*(1+EXP((LN(1+Real_MC_30Y!$J$11)-0.5*Real_MC_30Y!$J$12^2)+Real_MC_30Y!$J$12*((RAND()+RAND()+RAND()+RAND()+RAND()+RAND()+RAND()+RAND()+RAND()+RAND()+RAND()+RAND())-6))-1)+Real_MC_30Y!P$58)</x:f>
        <x:v>3816252.7143823444</x:v>
      </x:c>
      <x:c r="Q203" s="50" t="n">
        <x:f>MAX(0,P203*(1+EXP((LN(1+Real_MC_30Y!$J$11)-0.5*Real_MC_30Y!$J$12^2)+Real_MC_30Y!$J$12*((RAND()+RAND()+RAND()+RAND()+RAND()+RAND()+RAND()+RAND()+RAND()+RAND()+RAND()+RAND())-6))-1)+Real_MC_30Y!Q$58)</x:f>
        <x:v>4545265.680873299</x:v>
      </x:c>
      <x:c r="R203" s="50" t="n">
        <x:f>MAX(0,Q203*(1+EXP((LN(1+Real_MC_30Y!$J$11)-0.5*Real_MC_30Y!$J$12^2)+Real_MC_30Y!$J$12*((RAND()+RAND()+RAND()+RAND()+RAND()+RAND()+RAND()+RAND()+RAND()+RAND()+RAND()+RAND())-6))-1)+Real_MC_30Y!R$58)</x:f>
        <x:v>5759535.447411877</x:v>
      </x:c>
      <x:c r="S203" s="50" t="n">
        <x:f>MAX(0,R203*(1+EXP((LN(1+Real_MC_30Y!$J$11)-0.5*Real_MC_30Y!$J$12^2)+Real_MC_30Y!$J$12*((RAND()+RAND()+RAND()+RAND()+RAND()+RAND()+RAND()+RAND()+RAND()+RAND()+RAND()+RAND())-6))-1)+Real_MC_30Y!S$58)</x:f>
        <x:v>7422318.141572722</x:v>
      </x:c>
      <x:c r="T203" s="50" t="n">
        <x:f>MAX(0,S203*(1+EXP((LN(1+Real_MC_30Y!$J$11)-0.5*Real_MC_30Y!$J$12^2)+Real_MC_30Y!$J$12*((RAND()+RAND()+RAND()+RAND()+RAND()+RAND()+RAND()+RAND()+RAND()+RAND()+RAND()+RAND())-6))-1)+Real_MC_30Y!T$58)</x:f>
        <x:v>8787137.55028435</x:v>
      </x:c>
      <x:c r="U203" s="50" t="n">
        <x:f>MAX(0,T203*(1+EXP((LN(1+Real_MC_30Y!$J$11)-0.5*Real_MC_30Y!$J$12^2)+Real_MC_30Y!$J$12*((RAND()+RAND()+RAND()+RAND()+RAND()+RAND()+RAND()+RAND()+RAND()+RAND()+RAND()+RAND())-6))-1)+Real_MC_30Y!U$58)</x:f>
        <x:v>8288419.692512336</x:v>
      </x:c>
      <x:c r="V203" s="50" t="n">
        <x:f>MAX(0,U203*(1+EXP((LN(1+Real_MC_30Y!$J$11)-0.5*Real_MC_30Y!$J$12^2)+Real_MC_30Y!$J$12*((RAND()+RAND()+RAND()+RAND()+RAND()+RAND()+RAND()+RAND()+RAND()+RAND()+RAND()+RAND())-6))-1)+Real_MC_30Y!V$58)</x:f>
        <x:v>6398310.03107514</x:v>
      </x:c>
      <x:c r="W203" s="50" t="n">
        <x:f>MAX(0,V203*(1+EXP((LN(1+Real_MC_30Y!$J$11)-0.5*Real_MC_30Y!$J$12^2)+Real_MC_30Y!$J$12*((RAND()+RAND()+RAND()+RAND()+RAND()+RAND()+RAND()+RAND()+RAND()+RAND()+RAND()+RAND())-6))-1)+Real_MC_30Y!W$58)</x:f>
        <x:v>6696520.911890238</x:v>
      </x:c>
      <x:c r="X203" s="50" t="n">
        <x:f>MAX(0,W203*(1+EXP((LN(1+Real_MC_30Y!$J$11)-0.5*Real_MC_30Y!$J$12^2)+Real_MC_30Y!$J$12*((RAND()+RAND()+RAND()+RAND()+RAND()+RAND()+RAND()+RAND()+RAND()+RAND()+RAND()+RAND())-6))-1)+Real_MC_30Y!X$58)</x:f>
        <x:v>6107759.078720015</x:v>
      </x:c>
      <x:c r="Y203" s="50" t="n">
        <x:f>MAX(0,X203*(1+EXP((LN(1+Real_MC_30Y!$J$11)-0.5*Real_MC_30Y!$J$12^2)+Real_MC_30Y!$J$12*((RAND()+RAND()+RAND()+RAND()+RAND()+RAND()+RAND()+RAND()+RAND()+RAND()+RAND()+RAND())-6))-1)+Real_MC_30Y!Y$58)</x:f>
        <x:v>7499336.2684996715</x:v>
      </x:c>
      <x:c r="Z203" s="50" t="n">
        <x:f>MAX(0,Y203*(1+EXP((LN(1+Real_MC_30Y!$J$11)-0.5*Real_MC_30Y!$J$12^2)+Real_MC_30Y!$J$12*((RAND()+RAND()+RAND()+RAND()+RAND()+RAND()+RAND()+RAND()+RAND()+RAND()+RAND()+RAND())-6))-1)+Real_MC_30Y!Z$58)</x:f>
        <x:v>8850108.620523859</x:v>
      </x:c>
      <x:c r="AA203" s="50" t="n">
        <x:f>MAX(0,Z203*(1+EXP((LN(1+Real_MC_30Y!$J$11)-0.5*Real_MC_30Y!$J$12^2)+Real_MC_30Y!$J$12*((RAND()+RAND()+RAND()+RAND()+RAND()+RAND()+RAND()+RAND()+RAND()+RAND()+RAND()+RAND())-6))-1)+Real_MC_30Y!AA$58)</x:f>
        <x:v>8986857.112149712</x:v>
      </x:c>
      <x:c r="AB203" s="50" t="n">
        <x:f>MAX(0,AA203*(1+EXP((LN(1+Real_MC_30Y!$J$11)-0.5*Real_MC_30Y!$J$12^2)+Real_MC_30Y!$J$12*((RAND()+RAND()+RAND()+RAND()+RAND()+RAND()+RAND()+RAND()+RAND()+RAND()+RAND()+RAND())-6))-1)+Real_MC_30Y!AB$58)</x:f>
        <x:v>10651883.282670932</x:v>
      </x:c>
      <x:c r="AC203" s="50" t="n">
        <x:f>MAX(0,AB203*(1+EXP((LN(1+Real_MC_30Y!$J$11)-0.5*Real_MC_30Y!$J$12^2)+Real_MC_30Y!$J$12*((RAND()+RAND()+RAND()+RAND()+RAND()+RAND()+RAND()+RAND()+RAND()+RAND()+RAND()+RAND())-6))-1)+Real_MC_30Y!AC$58)</x:f>
        <x:v>15043001.62577742</x:v>
      </x:c>
      <x:c r="AD203" s="50" t="n">
        <x:f>MAX(0,AC203*(1+EXP((LN(1+Real_MC_30Y!$J$11)-0.5*Real_MC_30Y!$J$12^2)+Real_MC_30Y!$J$12*((RAND()+RAND()+RAND()+RAND()+RAND()+RAND()+RAND()+RAND()+RAND()+RAND()+RAND()+RAND())-6))-1)+Real_MC_30Y!AD$58)</x:f>
        <x:v>13899736.594196102</x:v>
      </x:c>
      <x:c r="AE203" s="50" t="n">
        <x:f>MAX(0,AD203*(1+EXP((LN(1+Real_MC_30Y!$J$11)-0.5*Real_MC_30Y!$J$12^2)+Real_MC_30Y!$J$12*((RAND()+RAND()+RAND()+RAND()+RAND()+RAND()+RAND()+RAND()+RAND()+RAND()+RAND()+RAND())-6))-1)+Real_MC_30Y!AE$58)</x:f>
        <x:v>13493177.251113806</x:v>
      </x:c>
      <x:c r="AF203" s="50" t="n">
        <x:f>MAX(0,AE203*(1+EXP((LN(1+Real_MC_30Y!$J$11)-0.5*Real_MC_30Y!$J$12^2)+Real_MC_30Y!$J$12*((RAND()+RAND()+RAND()+RAND()+RAND()+RAND()+RAND()+RAND()+RAND()+RAND()+RAND()+RAND())-6))-1)+Real_MC_30Y!AF$58)</x:f>
        <x:v>13768753.527686803</x:v>
      </x:c>
    </x:row>
    <x:row r="204">
      <x:c r="A204">
        <x:v>200</x:v>
      </x:c>
      <x:c r="B204" s="50" t="n">
        <x:f>MAX(0,Liquidity_30Y!$C$14+Real_MC_30Y!B$57-Real_MC_30Y!B$56)</x:f>
        <x:v>1029031.25</x:v>
      </x:c>
      <x:c r="C204" s="50" t="n">
        <x:f>MAX(0,B204*(1+EXP((LN(1+Real_MC_30Y!$J$11)-0.5*Real_MC_30Y!$J$12^2)+Real_MC_30Y!$J$12*((RAND()+RAND()+RAND()+RAND()+RAND()+RAND()+RAND()+RAND()+RAND()+RAND()+RAND()+RAND())-6))-1)+Real_MC_30Y!C$58)</x:f>
        <x:v>1093770.6844753004</x:v>
      </x:c>
      <x:c r="D204" s="50" t="n">
        <x:f>MAX(0,C204*(1+EXP((LN(1+Real_MC_30Y!$J$11)-0.5*Real_MC_30Y!$J$12^2)+Real_MC_30Y!$J$12*((RAND()+RAND()+RAND()+RAND()+RAND()+RAND()+RAND()+RAND()+RAND()+RAND()+RAND()+RAND())-6))-1)+Real_MC_30Y!D$58)</x:f>
        <x:v>1056755.0295658845</x:v>
      </x:c>
      <x:c r="E204" s="50" t="n">
        <x:f>MAX(0,D204*(1+EXP((LN(1+Real_MC_30Y!$J$11)-0.5*Real_MC_30Y!$J$12^2)+Real_MC_30Y!$J$12*((RAND()+RAND()+RAND()+RAND()+RAND()+RAND()+RAND()+RAND()+RAND()+RAND()+RAND()+RAND())-6))-1)+Real_MC_30Y!E$58)</x:f>
        <x:v>1096744.622047513</x:v>
      </x:c>
      <x:c r="F204" s="50" t="n">
        <x:f>MAX(0,E204*(1+EXP((LN(1+Real_MC_30Y!$J$11)-0.5*Real_MC_30Y!$J$12^2)+Real_MC_30Y!$J$12*((RAND()+RAND()+RAND()+RAND()+RAND()+RAND()+RAND()+RAND()+RAND()+RAND()+RAND()+RAND())-6))-1)+Real_MC_30Y!F$58)</x:f>
        <x:v>1029218.6268020555</x:v>
      </x:c>
      <x:c r="G204" s="50" t="n">
        <x:f>MAX(0,F204*(1+EXP((LN(1+Real_MC_30Y!$J$11)-0.5*Real_MC_30Y!$J$12^2)+Real_MC_30Y!$J$12*((RAND()+RAND()+RAND()+RAND()+RAND()+RAND()+RAND()+RAND()+RAND()+RAND()+RAND()+RAND())-6))-1)+Real_MC_30Y!G$58)</x:f>
        <x:v>1153369.930121715</x:v>
      </x:c>
      <x:c r="H204" s="50" t="n">
        <x:f>MAX(0,G204*(1+EXP((LN(1+Real_MC_30Y!$J$11)-0.5*Real_MC_30Y!$J$12^2)+Real_MC_30Y!$J$12*((RAND()+RAND()+RAND()+RAND()+RAND()+RAND()+RAND()+RAND()+RAND()+RAND()+RAND()+RAND())-6))-1)+Real_MC_30Y!H$58)</x:f>
        <x:v>1125947.4894403266</x:v>
      </x:c>
      <x:c r="I204" s="50" t="n">
        <x:f>MAX(0,H204*(1+EXP((LN(1+Real_MC_30Y!$J$11)-0.5*Real_MC_30Y!$J$12^2)+Real_MC_30Y!$J$12*((RAND()+RAND()+RAND()+RAND()+RAND()+RAND()+RAND()+RAND()+RAND()+RAND()+RAND()+RAND())-6))-1)+Real_MC_30Y!I$58)</x:f>
        <x:v>1215150.9594672248</x:v>
      </x:c>
      <x:c r="J204" s="50" t="n">
        <x:f>MAX(0,I204*(1+EXP((LN(1+Real_MC_30Y!$J$11)-0.5*Real_MC_30Y!$J$12^2)+Real_MC_30Y!$J$12*((RAND()+RAND()+RAND()+RAND()+RAND()+RAND()+RAND()+RAND()+RAND()+RAND()+RAND()+RAND())-6))-1)+Real_MC_30Y!J$58)</x:f>
        <x:v>1190200.1552064917</x:v>
      </x:c>
      <x:c r="K204" s="50" t="n">
        <x:f>MAX(0,J204*(1+EXP((LN(1+Real_MC_30Y!$J$11)-0.5*Real_MC_30Y!$J$12^2)+Real_MC_30Y!$J$12*((RAND()+RAND()+RAND()+RAND()+RAND()+RAND()+RAND()+RAND()+RAND()+RAND()+RAND()+RAND())-6))-1)+Real_MC_30Y!K$58)</x:f>
        <x:v>1041183.0576651597</x:v>
      </x:c>
      <x:c r="L204" s="50" t="n">
        <x:f>MAX(0,K204*(1+EXP((LN(1+Real_MC_30Y!$J$11)-0.5*Real_MC_30Y!$J$12^2)+Real_MC_30Y!$J$12*((RAND()+RAND()+RAND()+RAND()+RAND()+RAND()+RAND()+RAND()+RAND()+RAND()+RAND()+RAND())-6))-1)+Real_MC_30Y!L$58)</x:f>
        <x:v>778308.6945640892</x:v>
      </x:c>
      <x:c r="M204" s="50" t="n">
        <x:f>MAX(0,L204*(1+EXP((LN(1+Real_MC_30Y!$J$11)-0.5*Real_MC_30Y!$J$12^2)+Real_MC_30Y!$J$12*((RAND()+RAND()+RAND()+RAND()+RAND()+RAND()+RAND()+RAND()+RAND()+RAND()+RAND()+RAND())-6))-1)+Real_MC_30Y!M$58)</x:f>
        <x:v>765064.0304857447</x:v>
      </x:c>
      <x:c r="N204" s="50" t="n">
        <x:f>MAX(0,M204*(1+EXP((LN(1+Real_MC_30Y!$J$11)-0.5*Real_MC_30Y!$J$12^2)+Real_MC_30Y!$J$12*((RAND()+RAND()+RAND()+RAND()+RAND()+RAND()+RAND()+RAND()+RAND()+RAND()+RAND()+RAND())-6))-1)+Real_MC_30Y!N$58)</x:f>
        <x:v>720808.5011599215</x:v>
      </x:c>
      <x:c r="O204" s="50" t="n">
        <x:f>MAX(0,N204*(1+EXP((LN(1+Real_MC_30Y!$J$11)-0.5*Real_MC_30Y!$J$12^2)+Real_MC_30Y!$J$12*((RAND()+RAND()+RAND()+RAND()+RAND()+RAND()+RAND()+RAND()+RAND()+RAND()+RAND()+RAND())-6))-1)+Real_MC_30Y!O$58)</x:f>
        <x:v>926850.4891125306</x:v>
      </x:c>
      <x:c r="P204" s="50" t="n">
        <x:f>MAX(0,O204*(1+EXP((LN(1+Real_MC_30Y!$J$11)-0.5*Real_MC_30Y!$J$12^2)+Real_MC_30Y!$J$12*((RAND()+RAND()+RAND()+RAND()+RAND()+RAND()+RAND()+RAND()+RAND()+RAND()+RAND()+RAND())-6))-1)+Real_MC_30Y!P$58)</x:f>
        <x:v>805481.2906219012</x:v>
      </x:c>
      <x:c r="Q204" s="50" t="n">
        <x:f>MAX(0,P204*(1+EXP((LN(1+Real_MC_30Y!$J$11)-0.5*Real_MC_30Y!$J$12^2)+Real_MC_30Y!$J$12*((RAND()+RAND()+RAND()+RAND()+RAND()+RAND()+RAND()+RAND()+RAND()+RAND()+RAND()+RAND())-6))-1)+Real_MC_30Y!Q$58)</x:f>
        <x:v>782008.8104241322</x:v>
      </x:c>
      <x:c r="R204" s="50" t="n">
        <x:f>MAX(0,Q204*(1+EXP((LN(1+Real_MC_30Y!$J$11)-0.5*Real_MC_30Y!$J$12^2)+Real_MC_30Y!$J$12*((RAND()+RAND()+RAND()+RAND()+RAND()+RAND()+RAND()+RAND()+RAND()+RAND()+RAND()+RAND())-6))-1)+Real_MC_30Y!R$58)</x:f>
        <x:v>778741.1741402433</x:v>
      </x:c>
      <x:c r="S204" s="50" t="n">
        <x:f>MAX(0,R204*(1+EXP((LN(1+Real_MC_30Y!$J$11)-0.5*Real_MC_30Y!$J$12^2)+Real_MC_30Y!$J$12*((RAND()+RAND()+RAND()+RAND()+RAND()+RAND()+RAND()+RAND()+RAND()+RAND()+RAND()+RAND())-6))-1)+Real_MC_30Y!S$58)</x:f>
        <x:v>993784.61995719</x:v>
      </x:c>
      <x:c r="T204" s="50" t="n">
        <x:f>MAX(0,S204*(1+EXP((LN(1+Real_MC_30Y!$J$11)-0.5*Real_MC_30Y!$J$12^2)+Real_MC_30Y!$J$12*((RAND()+RAND()+RAND()+RAND()+RAND()+RAND()+RAND()+RAND()+RAND()+RAND()+RAND()+RAND())-6))-1)+Real_MC_30Y!T$58)</x:f>
        <x:v>807476.1875530175</x:v>
      </x:c>
      <x:c r="U204" s="50" t="n">
        <x:f>MAX(0,T204*(1+EXP((LN(1+Real_MC_30Y!$J$11)-0.5*Real_MC_30Y!$J$12^2)+Real_MC_30Y!$J$12*((RAND()+RAND()+RAND()+RAND()+RAND()+RAND()+RAND()+RAND()+RAND()+RAND()+RAND()+RAND())-6))-1)+Real_MC_30Y!U$58)</x:f>
        <x:v>780050.6896575141</x:v>
      </x:c>
      <x:c r="V204" s="50" t="n">
        <x:f>MAX(0,U204*(1+EXP((LN(1+Real_MC_30Y!$J$11)-0.5*Real_MC_30Y!$J$12^2)+Real_MC_30Y!$J$12*((RAND()+RAND()+RAND()+RAND()+RAND()+RAND()+RAND()+RAND()+RAND()+RAND()+RAND()+RAND())-6))-1)+Real_MC_30Y!V$58)</x:f>
        <x:v>884223.0592235406</x:v>
      </x:c>
      <x:c r="W204" s="50" t="n">
        <x:f>MAX(0,V204*(1+EXP((LN(1+Real_MC_30Y!$J$11)-0.5*Real_MC_30Y!$J$12^2)+Real_MC_30Y!$J$12*((RAND()+RAND()+RAND()+RAND()+RAND()+RAND()+RAND()+RAND()+RAND()+RAND()+RAND()+RAND())-6))-1)+Real_MC_30Y!W$58)</x:f>
        <x:v>1042279.0023726776</x:v>
      </x:c>
      <x:c r="X204" s="50" t="n">
        <x:f>MAX(0,W204*(1+EXP((LN(1+Real_MC_30Y!$J$11)-0.5*Real_MC_30Y!$J$12^2)+Real_MC_30Y!$J$12*((RAND()+RAND()+RAND()+RAND()+RAND()+RAND()+RAND()+RAND()+RAND()+RAND()+RAND()+RAND())-6))-1)+Real_MC_30Y!X$58)</x:f>
        <x:v>1190789.566890826</x:v>
      </x:c>
      <x:c r="Y204" s="50" t="n">
        <x:f>MAX(0,X204*(1+EXP((LN(1+Real_MC_30Y!$J$11)-0.5*Real_MC_30Y!$J$12^2)+Real_MC_30Y!$J$12*((RAND()+RAND()+RAND()+RAND()+RAND()+RAND()+RAND()+RAND()+RAND()+RAND()+RAND()+RAND())-6))-1)+Real_MC_30Y!Y$58)</x:f>
        <x:v>1169995.9325404412</x:v>
      </x:c>
      <x:c r="Z204" s="50" t="n">
        <x:f>MAX(0,Y204*(1+EXP((LN(1+Real_MC_30Y!$J$11)-0.5*Real_MC_30Y!$J$12^2)+Real_MC_30Y!$J$12*((RAND()+RAND()+RAND()+RAND()+RAND()+RAND()+RAND()+RAND()+RAND()+RAND()+RAND()+RAND())-6))-1)+Real_MC_30Y!Z$58)</x:f>
        <x:v>1153736.662836508</x:v>
      </x:c>
      <x:c r="AA204" s="50" t="n">
        <x:f>MAX(0,Z204*(1+EXP((LN(1+Real_MC_30Y!$J$11)-0.5*Real_MC_30Y!$J$12^2)+Real_MC_30Y!$J$12*((RAND()+RAND()+RAND()+RAND()+RAND()+RAND()+RAND()+RAND()+RAND()+RAND()+RAND()+RAND())-6))-1)+Real_MC_30Y!AA$58)</x:f>
        <x:v>1336939.7869412084</x:v>
      </x:c>
      <x:c r="AB204" s="50" t="n">
        <x:f>MAX(0,AA204*(1+EXP((LN(1+Real_MC_30Y!$J$11)-0.5*Real_MC_30Y!$J$12^2)+Real_MC_30Y!$J$12*((RAND()+RAND()+RAND()+RAND()+RAND()+RAND()+RAND()+RAND()+RAND()+RAND()+RAND()+RAND())-6))-1)+Real_MC_30Y!AB$58)</x:f>
        <x:v>1174088.8028314146</x:v>
      </x:c>
      <x:c r="AC204" s="50" t="n">
        <x:f>MAX(0,AB204*(1+EXP((LN(1+Real_MC_30Y!$J$11)-0.5*Real_MC_30Y!$J$12^2)+Real_MC_30Y!$J$12*((RAND()+RAND()+RAND()+RAND()+RAND()+RAND()+RAND()+RAND()+RAND()+RAND()+RAND()+RAND())-6))-1)+Real_MC_30Y!AC$58)</x:f>
        <x:v>1170659.706453916</x:v>
      </x:c>
      <x:c r="AD204" s="50" t="n">
        <x:f>MAX(0,AC204*(1+EXP((LN(1+Real_MC_30Y!$J$11)-0.5*Real_MC_30Y!$J$12^2)+Real_MC_30Y!$J$12*((RAND()+RAND()+RAND()+RAND()+RAND()+RAND()+RAND()+RAND()+RAND()+RAND()+RAND()+RAND())-6))-1)+Real_MC_30Y!AD$58)</x:f>
        <x:v>987712.9426689367</x:v>
      </x:c>
      <x:c r="AE204" s="50" t="n">
        <x:f>MAX(0,AD204*(1+EXP((LN(1+Real_MC_30Y!$J$11)-0.5*Real_MC_30Y!$J$12^2)+Real_MC_30Y!$J$12*((RAND()+RAND()+RAND()+RAND()+RAND()+RAND()+RAND()+RAND()+RAND()+RAND()+RAND()+RAND())-6))-1)+Real_MC_30Y!AE$58)</x:f>
        <x:v>742704.5449819139</x:v>
      </x:c>
      <x:c r="AF204" s="50" t="n">
        <x:f>MAX(0,AE204*(1+EXP((LN(1+Real_MC_30Y!$J$11)-0.5*Real_MC_30Y!$J$12^2)+Real_MC_30Y!$J$12*((RAND()+RAND()+RAND()+RAND()+RAND()+RAND()+RAND()+RAND()+RAND()+RAND()+RAND()+RAND())-6))-1)+Real_MC_30Y!AF$58)</x:f>
        <x:v>775299.985611898</x:v>
      </x:c>
    </x:row>
    <x:row r="205">
      <x:c r="A205">
        <x:v>201</x:v>
      </x:c>
      <x:c r="B205" s="50" t="n">
        <x:f>MAX(0,Liquidity_30Y!$C$14+Real_MC_30Y!B$57-Real_MC_30Y!B$56)</x:f>
        <x:v>1029031.25</x:v>
      </x:c>
      <x:c r="C205" s="50" t="n">
        <x:f>MAX(0,B205*(1+EXP((LN(1+Real_MC_30Y!$J$11)-0.5*Real_MC_30Y!$J$12^2)+Real_MC_30Y!$J$12*((RAND()+RAND()+RAND()+RAND()+RAND()+RAND()+RAND()+RAND()+RAND()+RAND()+RAND()+RAND())-6))-1)+Real_MC_30Y!C$58)</x:f>
        <x:v>1290919.6042455868</x:v>
      </x:c>
      <x:c r="D205" s="50" t="n">
        <x:f>MAX(0,C205*(1+EXP((LN(1+Real_MC_30Y!$J$11)-0.5*Real_MC_30Y!$J$12^2)+Real_MC_30Y!$J$12*((RAND()+RAND()+RAND()+RAND()+RAND()+RAND()+RAND()+RAND()+RAND()+RAND()+RAND()+RAND())-6))-1)+Real_MC_30Y!D$58)</x:f>
        <x:v>1689058.9745141023</x:v>
      </x:c>
      <x:c r="E205" s="50" t="n">
        <x:f>MAX(0,D205*(1+EXP((LN(1+Real_MC_30Y!$J$11)-0.5*Real_MC_30Y!$J$12^2)+Real_MC_30Y!$J$12*((RAND()+RAND()+RAND()+RAND()+RAND()+RAND()+RAND()+RAND()+RAND()+RAND()+RAND()+RAND())-6))-1)+Real_MC_30Y!E$58)</x:f>
        <x:v>1729437.8984552573</x:v>
      </x:c>
      <x:c r="F205" s="50" t="n">
        <x:f>MAX(0,E205*(1+EXP((LN(1+Real_MC_30Y!$J$11)-0.5*Real_MC_30Y!$J$12^2)+Real_MC_30Y!$J$12*((RAND()+RAND()+RAND()+RAND()+RAND()+RAND()+RAND()+RAND()+RAND()+RAND()+RAND()+RAND())-6))-1)+Real_MC_30Y!F$58)</x:f>
        <x:v>1406848.9820606015</x:v>
      </x:c>
      <x:c r="G205" s="50" t="n">
        <x:f>MAX(0,F205*(1+EXP((LN(1+Real_MC_30Y!$J$11)-0.5*Real_MC_30Y!$J$12^2)+Real_MC_30Y!$J$12*((RAND()+RAND()+RAND()+RAND()+RAND()+RAND()+RAND()+RAND()+RAND()+RAND()+RAND()+RAND())-6))-1)+Real_MC_30Y!G$58)</x:f>
        <x:v>2128588.460447224</x:v>
      </x:c>
      <x:c r="H205" s="50" t="n">
        <x:f>MAX(0,G205*(1+EXP((LN(1+Real_MC_30Y!$J$11)-0.5*Real_MC_30Y!$J$12^2)+Real_MC_30Y!$J$12*((RAND()+RAND()+RAND()+RAND()+RAND()+RAND()+RAND()+RAND()+RAND()+RAND()+RAND()+RAND())-6))-1)+Real_MC_30Y!H$58)</x:f>
        <x:v>2072872.5453337308</x:v>
      </x:c>
      <x:c r="I205" s="50" t="n">
        <x:f>MAX(0,H205*(1+EXP((LN(1+Real_MC_30Y!$J$11)-0.5*Real_MC_30Y!$J$12^2)+Real_MC_30Y!$J$12*((RAND()+RAND()+RAND()+RAND()+RAND()+RAND()+RAND()+RAND()+RAND()+RAND()+RAND()+RAND())-6))-1)+Real_MC_30Y!I$58)</x:f>
        <x:v>2729023.582036</x:v>
      </x:c>
      <x:c r="J205" s="50" t="n">
        <x:f>MAX(0,I205*(1+EXP((LN(1+Real_MC_30Y!$J$11)-0.5*Real_MC_30Y!$J$12^2)+Real_MC_30Y!$J$12*((RAND()+RAND()+RAND()+RAND()+RAND()+RAND()+RAND()+RAND()+RAND()+RAND()+RAND()+RAND())-6))-1)+Real_MC_30Y!J$58)</x:f>
        <x:v>3293901.206844646</x:v>
      </x:c>
      <x:c r="K205" s="50" t="n">
        <x:f>MAX(0,J205*(1+EXP((LN(1+Real_MC_30Y!$J$11)-0.5*Real_MC_30Y!$J$12^2)+Real_MC_30Y!$J$12*((RAND()+RAND()+RAND()+RAND()+RAND()+RAND()+RAND()+RAND()+RAND()+RAND()+RAND()+RAND())-6))-1)+Real_MC_30Y!K$58)</x:f>
        <x:v>3774342.497764766</x:v>
      </x:c>
      <x:c r="L205" s="50" t="n">
        <x:f>MAX(0,K205*(1+EXP((LN(1+Real_MC_30Y!$J$11)-0.5*Real_MC_30Y!$J$12^2)+Real_MC_30Y!$J$12*((RAND()+RAND()+RAND()+RAND()+RAND()+RAND()+RAND()+RAND()+RAND()+RAND()+RAND()+RAND())-6))-1)+Real_MC_30Y!L$58)</x:f>
        <x:v>3630225.3205568613</x:v>
      </x:c>
      <x:c r="M205" s="50" t="n">
        <x:f>MAX(0,L205*(1+EXP((LN(1+Real_MC_30Y!$J$11)-0.5*Real_MC_30Y!$J$12^2)+Real_MC_30Y!$J$12*((RAND()+RAND()+RAND()+RAND()+RAND()+RAND()+RAND()+RAND()+RAND()+RAND()+RAND()+RAND())-6))-1)+Real_MC_30Y!M$58)</x:f>
        <x:v>3499617.6401833002</x:v>
      </x:c>
      <x:c r="N205" s="50" t="n">
        <x:f>MAX(0,M205*(1+EXP((LN(1+Real_MC_30Y!$J$11)-0.5*Real_MC_30Y!$J$12^2)+Real_MC_30Y!$J$12*((RAND()+RAND()+RAND()+RAND()+RAND()+RAND()+RAND()+RAND()+RAND()+RAND()+RAND()+RAND())-6))-1)+Real_MC_30Y!N$58)</x:f>
        <x:v>3565328.697673028</x:v>
      </x:c>
      <x:c r="O205" s="50" t="n">
        <x:f>MAX(0,N205*(1+EXP((LN(1+Real_MC_30Y!$J$11)-0.5*Real_MC_30Y!$J$12^2)+Real_MC_30Y!$J$12*((RAND()+RAND()+RAND()+RAND()+RAND()+RAND()+RAND()+RAND()+RAND()+RAND()+RAND()+RAND())-6))-1)+Real_MC_30Y!O$58)</x:f>
        <x:v>2837160.954236647</x:v>
      </x:c>
      <x:c r="P205" s="50" t="n">
        <x:f>MAX(0,O205*(1+EXP((LN(1+Real_MC_30Y!$J$11)-0.5*Real_MC_30Y!$J$12^2)+Real_MC_30Y!$J$12*((RAND()+RAND()+RAND()+RAND()+RAND()+RAND()+RAND()+RAND()+RAND()+RAND()+RAND()+RAND())-6))-1)+Real_MC_30Y!P$58)</x:f>
        <x:v>2982681.551470253</x:v>
      </x:c>
      <x:c r="Q205" s="50" t="n">
        <x:f>MAX(0,P205*(1+EXP((LN(1+Real_MC_30Y!$J$11)-0.5*Real_MC_30Y!$J$12^2)+Real_MC_30Y!$J$12*((RAND()+RAND()+RAND()+RAND()+RAND()+RAND()+RAND()+RAND()+RAND()+RAND()+RAND()+RAND())-6))-1)+Real_MC_30Y!Q$58)</x:f>
        <x:v>2111652.6714702724</x:v>
      </x:c>
      <x:c r="R205" s="50" t="n">
        <x:f>MAX(0,Q205*(1+EXP((LN(1+Real_MC_30Y!$J$11)-0.5*Real_MC_30Y!$J$12^2)+Real_MC_30Y!$J$12*((RAND()+RAND()+RAND()+RAND()+RAND()+RAND()+RAND()+RAND()+RAND()+RAND()+RAND()+RAND())-6))-1)+Real_MC_30Y!R$58)</x:f>
        <x:v>2006875.369493621</x:v>
      </x:c>
      <x:c r="S205" s="50" t="n">
        <x:f>MAX(0,R205*(1+EXP((LN(1+Real_MC_30Y!$J$11)-0.5*Real_MC_30Y!$J$12^2)+Real_MC_30Y!$J$12*((RAND()+RAND()+RAND()+RAND()+RAND()+RAND()+RAND()+RAND()+RAND()+RAND()+RAND()+RAND())-6))-1)+Real_MC_30Y!S$58)</x:f>
        <x:v>2059202.8799762107</x:v>
      </x:c>
      <x:c r="T205" s="50" t="n">
        <x:f>MAX(0,S205*(1+EXP((LN(1+Real_MC_30Y!$J$11)-0.5*Real_MC_30Y!$J$12^2)+Real_MC_30Y!$J$12*((RAND()+RAND()+RAND()+RAND()+RAND()+RAND()+RAND()+RAND()+RAND()+RAND()+RAND()+RAND())-6))-1)+Real_MC_30Y!T$58)</x:f>
        <x:v>2241714.518575938</x:v>
      </x:c>
      <x:c r="U205" s="50" t="n">
        <x:f>MAX(0,T205*(1+EXP((LN(1+Real_MC_30Y!$J$11)-0.5*Real_MC_30Y!$J$12^2)+Real_MC_30Y!$J$12*((RAND()+RAND()+RAND()+RAND()+RAND()+RAND()+RAND()+RAND()+RAND()+RAND()+RAND()+RAND())-6))-1)+Real_MC_30Y!U$58)</x:f>
        <x:v>2115869.7700421084</x:v>
      </x:c>
      <x:c r="V205" s="50" t="n">
        <x:f>MAX(0,U205*(1+EXP((LN(1+Real_MC_30Y!$J$11)-0.5*Real_MC_30Y!$J$12^2)+Real_MC_30Y!$J$12*((RAND()+RAND()+RAND()+RAND()+RAND()+RAND()+RAND()+RAND()+RAND()+RAND()+RAND()+RAND())-6))-1)+Real_MC_30Y!V$58)</x:f>
        <x:v>2177583.4935973124</x:v>
      </x:c>
      <x:c r="W205" s="50" t="n">
        <x:f>MAX(0,V205*(1+EXP((LN(1+Real_MC_30Y!$J$11)-0.5*Real_MC_30Y!$J$12^2)+Real_MC_30Y!$J$12*((RAND()+RAND()+RAND()+RAND()+RAND()+RAND()+RAND()+RAND()+RAND()+RAND()+RAND()+RAND())-6))-1)+Real_MC_30Y!W$58)</x:f>
        <x:v>2797393.2485003388</x:v>
      </x:c>
      <x:c r="X205" s="50" t="n">
        <x:f>MAX(0,W205*(1+EXP((LN(1+Real_MC_30Y!$J$11)-0.5*Real_MC_30Y!$J$12^2)+Real_MC_30Y!$J$12*((RAND()+RAND()+RAND()+RAND()+RAND()+RAND()+RAND()+RAND()+RAND()+RAND()+RAND()+RAND())-6))-1)+Real_MC_30Y!X$58)</x:f>
        <x:v>3039148.6253043525</x:v>
      </x:c>
      <x:c r="Y205" s="50" t="n">
        <x:f>MAX(0,X205*(1+EXP((LN(1+Real_MC_30Y!$J$11)-0.5*Real_MC_30Y!$J$12^2)+Real_MC_30Y!$J$12*((RAND()+RAND()+RAND()+RAND()+RAND()+RAND()+RAND()+RAND()+RAND()+RAND()+RAND()+RAND())-6))-1)+Real_MC_30Y!Y$58)</x:f>
        <x:v>2578206.9466952896</x:v>
      </x:c>
      <x:c r="Z205" s="50" t="n">
        <x:f>MAX(0,Y205*(1+EXP((LN(1+Real_MC_30Y!$J$11)-0.5*Real_MC_30Y!$J$12^2)+Real_MC_30Y!$J$12*((RAND()+RAND()+RAND()+RAND()+RAND()+RAND()+RAND()+RAND()+RAND()+RAND()+RAND()+RAND())-6))-1)+Real_MC_30Y!Z$58)</x:f>
        <x:v>3263936.3707260326</x:v>
      </x:c>
      <x:c r="AA205" s="50" t="n">
        <x:f>MAX(0,Z205*(1+EXP((LN(1+Real_MC_30Y!$J$11)-0.5*Real_MC_30Y!$J$12^2)+Real_MC_30Y!$J$12*((RAND()+RAND()+RAND()+RAND()+RAND()+RAND()+RAND()+RAND()+RAND()+RAND()+RAND()+RAND())-6))-1)+Real_MC_30Y!AA$58)</x:f>
        <x:v>3150004.0999911525</x:v>
      </x:c>
      <x:c r="AB205" s="50" t="n">
        <x:f>MAX(0,AA205*(1+EXP((LN(1+Real_MC_30Y!$J$11)-0.5*Real_MC_30Y!$J$12^2)+Real_MC_30Y!$J$12*((RAND()+RAND()+RAND()+RAND()+RAND()+RAND()+RAND()+RAND()+RAND()+RAND()+RAND()+RAND())-6))-1)+Real_MC_30Y!AB$58)</x:f>
        <x:v>4023282.965172544</x:v>
      </x:c>
      <x:c r="AC205" s="50" t="n">
        <x:f>MAX(0,AB205*(1+EXP((LN(1+Real_MC_30Y!$J$11)-0.5*Real_MC_30Y!$J$12^2)+Real_MC_30Y!$J$12*((RAND()+RAND()+RAND()+RAND()+RAND()+RAND()+RAND()+RAND()+RAND()+RAND()+RAND()+RAND())-6))-1)+Real_MC_30Y!AC$58)</x:f>
        <x:v>3610504.364987429</x:v>
      </x:c>
      <x:c r="AD205" s="50" t="n">
        <x:f>MAX(0,AC205*(1+EXP((LN(1+Real_MC_30Y!$J$11)-0.5*Real_MC_30Y!$J$12^2)+Real_MC_30Y!$J$12*((RAND()+RAND()+RAND()+RAND()+RAND()+RAND()+RAND()+RAND()+RAND()+RAND()+RAND()+RAND())-6))-1)+Real_MC_30Y!AD$58)</x:f>
        <x:v>4399618.776327956</x:v>
      </x:c>
      <x:c r="AE205" s="50" t="n">
        <x:f>MAX(0,AD205*(1+EXP((LN(1+Real_MC_30Y!$J$11)-0.5*Real_MC_30Y!$J$12^2)+Real_MC_30Y!$J$12*((RAND()+RAND()+RAND()+RAND()+RAND()+RAND()+RAND()+RAND()+RAND()+RAND()+RAND()+RAND())-6))-1)+Real_MC_30Y!AE$58)</x:f>
        <x:v>5152223.30706372</x:v>
      </x:c>
      <x:c r="AF205" s="50" t="n">
        <x:f>MAX(0,AE205*(1+EXP((LN(1+Real_MC_30Y!$J$11)-0.5*Real_MC_30Y!$J$12^2)+Real_MC_30Y!$J$12*((RAND()+RAND()+RAND()+RAND()+RAND()+RAND()+RAND()+RAND()+RAND()+RAND()+RAND()+RAND())-6))-1)+Real_MC_30Y!AF$58)</x:f>
        <x:v>4956820.615122238</x:v>
      </x:c>
    </x:row>
    <x:row r="206">
      <x:c r="A206">
        <x:v>202</x:v>
      </x:c>
      <x:c r="B206" s="50" t="n">
        <x:f>MAX(0,Liquidity_30Y!$C$14+Real_MC_30Y!B$57-Real_MC_30Y!B$56)</x:f>
        <x:v>1029031.25</x:v>
      </x:c>
      <x:c r="C206" s="50" t="n">
        <x:f>MAX(0,B206*(1+EXP((LN(1+Real_MC_30Y!$J$11)-0.5*Real_MC_30Y!$J$12^2)+Real_MC_30Y!$J$12*((RAND()+RAND()+RAND()+RAND()+RAND()+RAND()+RAND()+RAND()+RAND()+RAND()+RAND()+RAND())-6))-1)+Real_MC_30Y!C$58)</x:f>
        <x:v>1096071.7869545496</x:v>
      </x:c>
      <x:c r="D206" s="50" t="n">
        <x:f>MAX(0,C206*(1+EXP((LN(1+Real_MC_30Y!$J$11)-0.5*Real_MC_30Y!$J$12^2)+Real_MC_30Y!$J$12*((RAND()+RAND()+RAND()+RAND()+RAND()+RAND()+RAND()+RAND()+RAND()+RAND()+RAND()+RAND())-6))-1)+Real_MC_30Y!D$58)</x:f>
        <x:v>1226819.0585999615</x:v>
      </x:c>
      <x:c r="E206" s="50" t="n">
        <x:f>MAX(0,D206*(1+EXP((LN(1+Real_MC_30Y!$J$11)-0.5*Real_MC_30Y!$J$12^2)+Real_MC_30Y!$J$12*((RAND()+RAND()+RAND()+RAND()+RAND()+RAND()+RAND()+RAND()+RAND()+RAND()+RAND()+RAND())-6))-1)+Real_MC_30Y!E$58)</x:f>
        <x:v>1316545.39812626</x:v>
      </x:c>
      <x:c r="F206" s="50" t="n">
        <x:f>MAX(0,E206*(1+EXP((LN(1+Real_MC_30Y!$J$11)-0.5*Real_MC_30Y!$J$12^2)+Real_MC_30Y!$J$12*((RAND()+RAND()+RAND()+RAND()+RAND()+RAND()+RAND()+RAND()+RAND()+RAND()+RAND()+RAND())-6))-1)+Real_MC_30Y!F$58)</x:f>
        <x:v>1379982.5425807247</x:v>
      </x:c>
      <x:c r="G206" s="50" t="n">
        <x:f>MAX(0,F206*(1+EXP((LN(1+Real_MC_30Y!$J$11)-0.5*Real_MC_30Y!$J$12^2)+Real_MC_30Y!$J$12*((RAND()+RAND()+RAND()+RAND()+RAND()+RAND()+RAND()+RAND()+RAND()+RAND()+RAND()+RAND())-6))-1)+Real_MC_30Y!G$58)</x:f>
        <x:v>1641403.3522421548</x:v>
      </x:c>
      <x:c r="H206" s="50" t="n">
        <x:f>MAX(0,G206*(1+EXP((LN(1+Real_MC_30Y!$J$11)-0.5*Real_MC_30Y!$J$12^2)+Real_MC_30Y!$J$12*((RAND()+RAND()+RAND()+RAND()+RAND()+RAND()+RAND()+RAND()+RAND()+RAND()+RAND()+RAND())-6))-1)+Real_MC_30Y!H$58)</x:f>
        <x:v>1640005.657460905</x:v>
      </x:c>
      <x:c r="I206" s="50" t="n">
        <x:f>MAX(0,H206*(1+EXP((LN(1+Real_MC_30Y!$J$11)-0.5*Real_MC_30Y!$J$12^2)+Real_MC_30Y!$J$12*((RAND()+RAND()+RAND()+RAND()+RAND()+RAND()+RAND()+RAND()+RAND()+RAND()+RAND()+RAND())-6))-1)+Real_MC_30Y!I$58)</x:f>
        <x:v>1806817.9912473243</x:v>
      </x:c>
      <x:c r="J206" s="50" t="n">
        <x:f>MAX(0,I206*(1+EXP((LN(1+Real_MC_30Y!$J$11)-0.5*Real_MC_30Y!$J$12^2)+Real_MC_30Y!$J$12*((RAND()+RAND()+RAND()+RAND()+RAND()+RAND()+RAND()+RAND()+RAND()+RAND()+RAND()+RAND())-6))-1)+Real_MC_30Y!J$58)</x:f>
        <x:v>1820204.1419633068</x:v>
      </x:c>
      <x:c r="K206" s="50" t="n">
        <x:f>MAX(0,J206*(1+EXP((LN(1+Real_MC_30Y!$J$11)-0.5*Real_MC_30Y!$J$12^2)+Real_MC_30Y!$J$12*((RAND()+RAND()+RAND()+RAND()+RAND()+RAND()+RAND()+RAND()+RAND()+RAND()+RAND()+RAND())-6))-1)+Real_MC_30Y!K$58)</x:f>
        <x:v>1760212.5723353573</x:v>
      </x:c>
      <x:c r="L206" s="50" t="n">
        <x:f>MAX(0,K206*(1+EXP((LN(1+Real_MC_30Y!$J$11)-0.5*Real_MC_30Y!$J$12^2)+Real_MC_30Y!$J$12*((RAND()+RAND()+RAND()+RAND()+RAND()+RAND()+RAND()+RAND()+RAND()+RAND()+RAND()+RAND())-6))-1)+Real_MC_30Y!L$58)</x:f>
        <x:v>1776898.5588373484</x:v>
      </x:c>
      <x:c r="M206" s="50" t="n">
        <x:f>MAX(0,L206*(1+EXP((LN(1+Real_MC_30Y!$J$11)-0.5*Real_MC_30Y!$J$12^2)+Real_MC_30Y!$J$12*((RAND()+RAND()+RAND()+RAND()+RAND()+RAND()+RAND()+RAND()+RAND()+RAND()+RAND()+RAND())-6))-1)+Real_MC_30Y!M$58)</x:f>
        <x:v>1875335.3193877083</x:v>
      </x:c>
      <x:c r="N206" s="50" t="n">
        <x:f>MAX(0,M206*(1+EXP((LN(1+Real_MC_30Y!$J$11)-0.5*Real_MC_30Y!$J$12^2)+Real_MC_30Y!$J$12*((RAND()+RAND()+RAND()+RAND()+RAND()+RAND()+RAND()+RAND()+RAND()+RAND()+RAND()+RAND())-6))-1)+Real_MC_30Y!N$58)</x:f>
        <x:v>2151590.2415209366</x:v>
      </x:c>
      <x:c r="O206" s="50" t="n">
        <x:f>MAX(0,N206*(1+EXP((LN(1+Real_MC_30Y!$J$11)-0.5*Real_MC_30Y!$J$12^2)+Real_MC_30Y!$J$12*((RAND()+RAND()+RAND()+RAND()+RAND()+RAND()+RAND()+RAND()+RAND()+RAND()+RAND()+RAND())-6))-1)+Real_MC_30Y!O$58)</x:f>
        <x:v>2038270.4116033642</x:v>
      </x:c>
      <x:c r="P206" s="50" t="n">
        <x:f>MAX(0,O206*(1+EXP((LN(1+Real_MC_30Y!$J$11)-0.5*Real_MC_30Y!$J$12^2)+Real_MC_30Y!$J$12*((RAND()+RAND()+RAND()+RAND()+RAND()+RAND()+RAND()+RAND()+RAND()+RAND()+RAND()+RAND())-6))-1)+Real_MC_30Y!P$58)</x:f>
        <x:v>1935573.9109674215</x:v>
      </x:c>
      <x:c r="Q206" s="50" t="n">
        <x:f>MAX(0,P206*(1+EXP((LN(1+Real_MC_30Y!$J$11)-0.5*Real_MC_30Y!$J$12^2)+Real_MC_30Y!$J$12*((RAND()+RAND()+RAND()+RAND()+RAND()+RAND()+RAND()+RAND()+RAND()+RAND()+RAND()+RAND())-6))-1)+Real_MC_30Y!Q$58)</x:f>
        <x:v>1845337.5330785988</x:v>
      </x:c>
      <x:c r="R206" s="50" t="n">
        <x:f>MAX(0,Q206*(1+EXP((LN(1+Real_MC_30Y!$J$11)-0.5*Real_MC_30Y!$J$12^2)+Real_MC_30Y!$J$12*((RAND()+RAND()+RAND()+RAND()+RAND()+RAND()+RAND()+RAND()+RAND()+RAND()+RAND()+RAND())-6))-1)+Real_MC_30Y!R$58)</x:f>
        <x:v>1528914.716961415</x:v>
      </x:c>
      <x:c r="S206" s="50" t="n">
        <x:f>MAX(0,R206*(1+EXP((LN(1+Real_MC_30Y!$J$11)-0.5*Real_MC_30Y!$J$12^2)+Real_MC_30Y!$J$12*((RAND()+RAND()+RAND()+RAND()+RAND()+RAND()+RAND()+RAND()+RAND()+RAND()+RAND()+RAND())-6))-1)+Real_MC_30Y!S$58)</x:f>
        <x:v>1652479.4902214047</x:v>
      </x:c>
      <x:c r="T206" s="50" t="n">
        <x:f>MAX(0,S206*(1+EXP((LN(1+Real_MC_30Y!$J$11)-0.5*Real_MC_30Y!$J$12^2)+Real_MC_30Y!$J$12*((RAND()+RAND()+RAND()+RAND()+RAND()+RAND()+RAND()+RAND()+RAND()+RAND()+RAND()+RAND())-6))-1)+Real_MC_30Y!T$58)</x:f>
        <x:v>1218696.8199191494</x:v>
      </x:c>
      <x:c r="U206" s="50" t="n">
        <x:f>MAX(0,T206*(1+EXP((LN(1+Real_MC_30Y!$J$11)-0.5*Real_MC_30Y!$J$12^2)+Real_MC_30Y!$J$12*((RAND()+RAND()+RAND()+RAND()+RAND()+RAND()+RAND()+RAND()+RAND()+RAND()+RAND()+RAND())-6))-1)+Real_MC_30Y!U$58)</x:f>
        <x:v>1334775.3122015265</x:v>
      </x:c>
      <x:c r="V206" s="50" t="n">
        <x:f>MAX(0,U206*(1+EXP((LN(1+Real_MC_30Y!$J$11)-0.5*Real_MC_30Y!$J$12^2)+Real_MC_30Y!$J$12*((RAND()+RAND()+RAND()+RAND()+RAND()+RAND()+RAND()+RAND()+RAND()+RAND()+RAND()+RAND())-6))-1)+Real_MC_30Y!V$58)</x:f>
        <x:v>1023675.1167874848</x:v>
      </x:c>
      <x:c r="W206" s="50" t="n">
        <x:f>MAX(0,V206*(1+EXP((LN(1+Real_MC_30Y!$J$11)-0.5*Real_MC_30Y!$J$12^2)+Real_MC_30Y!$J$12*((RAND()+RAND()+RAND()+RAND()+RAND()+RAND()+RAND()+RAND()+RAND()+RAND()+RAND()+RAND())-6))-1)+Real_MC_30Y!W$58)</x:f>
        <x:v>1035812.3745786931</x:v>
      </x:c>
      <x:c r="X206" s="50" t="n">
        <x:f>MAX(0,W206*(1+EXP((LN(1+Real_MC_30Y!$J$11)-0.5*Real_MC_30Y!$J$12^2)+Real_MC_30Y!$J$12*((RAND()+RAND()+RAND()+RAND()+RAND()+RAND()+RAND()+RAND()+RAND()+RAND()+RAND()+RAND())-6))-1)+Real_MC_30Y!X$58)</x:f>
        <x:v>1118033.6448187637</x:v>
      </x:c>
      <x:c r="Y206" s="50" t="n">
        <x:f>MAX(0,X206*(1+EXP((LN(1+Real_MC_30Y!$J$11)-0.5*Real_MC_30Y!$J$12^2)+Real_MC_30Y!$J$12*((RAND()+RAND()+RAND()+RAND()+RAND()+RAND()+RAND()+RAND()+RAND()+RAND()+RAND()+RAND())-6))-1)+Real_MC_30Y!Y$58)</x:f>
        <x:v>1058051.1613996874</x:v>
      </x:c>
      <x:c r="Z206" s="50" t="n">
        <x:f>MAX(0,Y206*(1+EXP((LN(1+Real_MC_30Y!$J$11)-0.5*Real_MC_30Y!$J$12^2)+Real_MC_30Y!$J$12*((RAND()+RAND()+RAND()+RAND()+RAND()+RAND()+RAND()+RAND()+RAND()+RAND()+RAND()+RAND())-6))-1)+Real_MC_30Y!Z$58)</x:f>
        <x:v>1203836.825999279</x:v>
      </x:c>
      <x:c r="AA206" s="50" t="n">
        <x:f>MAX(0,Z206*(1+EXP((LN(1+Real_MC_30Y!$J$11)-0.5*Real_MC_30Y!$J$12^2)+Real_MC_30Y!$J$12*((RAND()+RAND()+RAND()+RAND()+RAND()+RAND()+RAND()+RAND()+RAND()+RAND()+RAND()+RAND())-6))-1)+Real_MC_30Y!AA$58)</x:f>
        <x:v>1370518.7220666173</x:v>
      </x:c>
      <x:c r="AB206" s="50" t="n">
        <x:f>MAX(0,AA206*(1+EXP((LN(1+Real_MC_30Y!$J$11)-0.5*Real_MC_30Y!$J$12^2)+Real_MC_30Y!$J$12*((RAND()+RAND()+RAND()+RAND()+RAND()+RAND()+RAND()+RAND()+RAND()+RAND()+RAND()+RAND())-6))-1)+Real_MC_30Y!AB$58)</x:f>
        <x:v>1555941.2967998846</x:v>
      </x:c>
      <x:c r="AC206" s="50" t="n">
        <x:f>MAX(0,AB206*(1+EXP((LN(1+Real_MC_30Y!$J$11)-0.5*Real_MC_30Y!$J$12^2)+Real_MC_30Y!$J$12*((RAND()+RAND()+RAND()+RAND()+RAND()+RAND()+RAND()+RAND()+RAND()+RAND()+RAND()+RAND())-6))-1)+Real_MC_30Y!AC$58)</x:f>
        <x:v>2013869.9955862402</x:v>
      </x:c>
      <x:c r="AD206" s="50" t="n">
        <x:f>MAX(0,AC206*(1+EXP((LN(1+Real_MC_30Y!$J$11)-0.5*Real_MC_30Y!$J$12^2)+Real_MC_30Y!$J$12*((RAND()+RAND()+RAND()+RAND()+RAND()+RAND()+RAND()+RAND()+RAND()+RAND()+RAND()+RAND())-6))-1)+Real_MC_30Y!AD$58)</x:f>
        <x:v>1834686.4577344684</x:v>
      </x:c>
      <x:c r="AE206" s="50" t="n">
        <x:f>MAX(0,AD206*(1+EXP((LN(1+Real_MC_30Y!$J$11)-0.5*Real_MC_30Y!$J$12^2)+Real_MC_30Y!$J$12*((RAND()+RAND()+RAND()+RAND()+RAND()+RAND()+RAND()+RAND()+RAND()+RAND()+RAND()+RAND())-6))-1)+Real_MC_30Y!AE$58)</x:f>
        <x:v>1892535.5019687475</x:v>
      </x:c>
      <x:c r="AF206" s="50" t="n">
        <x:f>MAX(0,AE206*(1+EXP((LN(1+Real_MC_30Y!$J$11)-0.5*Real_MC_30Y!$J$12^2)+Real_MC_30Y!$J$12*((RAND()+RAND()+RAND()+RAND()+RAND()+RAND()+RAND()+RAND()+RAND()+RAND()+RAND()+RAND())-6))-1)+Real_MC_30Y!AF$58)</x:f>
        <x:v>2334621.9303691536</x:v>
      </x:c>
    </x:row>
    <x:row r="207">
      <x:c r="A207">
        <x:v>203</x:v>
      </x:c>
      <x:c r="B207" s="50" t="n">
        <x:f>MAX(0,Liquidity_30Y!$C$14+Real_MC_30Y!B$57-Real_MC_30Y!B$56)</x:f>
        <x:v>1029031.25</x:v>
      </x:c>
      <x:c r="C207" s="50" t="n">
        <x:f>MAX(0,B207*(1+EXP((LN(1+Real_MC_30Y!$J$11)-0.5*Real_MC_30Y!$J$12^2)+Real_MC_30Y!$J$12*((RAND()+RAND()+RAND()+RAND()+RAND()+RAND()+RAND()+RAND()+RAND()+RAND()+RAND()+RAND())-6))-1)+Real_MC_30Y!C$58)</x:f>
        <x:v>1323067.4100644505</x:v>
      </x:c>
      <x:c r="D207" s="50" t="n">
        <x:f>MAX(0,C207*(1+EXP((LN(1+Real_MC_30Y!$J$11)-0.5*Real_MC_30Y!$J$12^2)+Real_MC_30Y!$J$12*((RAND()+RAND()+RAND()+RAND()+RAND()+RAND()+RAND()+RAND()+RAND()+RAND()+RAND()+RAND())-6))-1)+Real_MC_30Y!D$58)</x:f>
        <x:v>1302779.0607081898</x:v>
      </x:c>
      <x:c r="E207" s="50" t="n">
        <x:f>MAX(0,D207*(1+EXP((LN(1+Real_MC_30Y!$J$11)-0.5*Real_MC_30Y!$J$12^2)+Real_MC_30Y!$J$12*((RAND()+RAND()+RAND()+RAND()+RAND()+RAND()+RAND()+RAND()+RAND()+RAND()+RAND()+RAND())-6))-1)+Real_MC_30Y!E$58)</x:f>
        <x:v>1442911.5750356964</x:v>
      </x:c>
      <x:c r="F207" s="50" t="n">
        <x:f>MAX(0,E207*(1+EXP((LN(1+Real_MC_30Y!$J$11)-0.5*Real_MC_30Y!$J$12^2)+Real_MC_30Y!$J$12*((RAND()+RAND()+RAND()+RAND()+RAND()+RAND()+RAND()+RAND()+RAND()+RAND()+RAND()+RAND())-6))-1)+Real_MC_30Y!F$58)</x:f>
        <x:v>1910633.7761575198</x:v>
      </x:c>
      <x:c r="G207" s="50" t="n">
        <x:f>MAX(0,F207*(1+EXP((LN(1+Real_MC_30Y!$J$11)-0.5*Real_MC_30Y!$J$12^2)+Real_MC_30Y!$J$12*((RAND()+RAND()+RAND()+RAND()+RAND()+RAND()+RAND()+RAND()+RAND()+RAND()+RAND()+RAND())-6))-1)+Real_MC_30Y!G$58)</x:f>
        <x:v>2454011.0554141696</x:v>
      </x:c>
      <x:c r="H207" s="50" t="n">
        <x:f>MAX(0,G207*(1+EXP((LN(1+Real_MC_30Y!$J$11)-0.5*Real_MC_30Y!$J$12^2)+Real_MC_30Y!$J$12*((RAND()+RAND()+RAND()+RAND()+RAND()+RAND()+RAND()+RAND()+RAND()+RAND()+RAND()+RAND())-6))-1)+Real_MC_30Y!H$58)</x:f>
        <x:v>2768439.4723514505</x:v>
      </x:c>
      <x:c r="I207" s="50" t="n">
        <x:f>MAX(0,H207*(1+EXP((LN(1+Real_MC_30Y!$J$11)-0.5*Real_MC_30Y!$J$12^2)+Real_MC_30Y!$J$12*((RAND()+RAND()+RAND()+RAND()+RAND()+RAND()+RAND()+RAND()+RAND()+RAND()+RAND()+RAND())-6))-1)+Real_MC_30Y!I$58)</x:f>
        <x:v>2583850.1163681345</x:v>
      </x:c>
      <x:c r="J207" s="50" t="n">
        <x:f>MAX(0,I207*(1+EXP((LN(1+Real_MC_30Y!$J$11)-0.5*Real_MC_30Y!$J$12^2)+Real_MC_30Y!$J$12*((RAND()+RAND()+RAND()+RAND()+RAND()+RAND()+RAND()+RAND()+RAND()+RAND()+RAND()+RAND())-6))-1)+Real_MC_30Y!J$58)</x:f>
        <x:v>2980566.2714526453</x:v>
      </x:c>
      <x:c r="K207" s="50" t="n">
        <x:f>MAX(0,J207*(1+EXP((LN(1+Real_MC_30Y!$J$11)-0.5*Real_MC_30Y!$J$12^2)+Real_MC_30Y!$J$12*((RAND()+RAND()+RAND()+RAND()+RAND()+RAND()+RAND()+RAND()+RAND()+RAND()+RAND()+RAND())-6))-1)+Real_MC_30Y!K$58)</x:f>
        <x:v>2692790.055445332</x:v>
      </x:c>
      <x:c r="L207" s="50" t="n">
        <x:f>MAX(0,K207*(1+EXP((LN(1+Real_MC_30Y!$J$11)-0.5*Real_MC_30Y!$J$12^2)+Real_MC_30Y!$J$12*((RAND()+RAND()+RAND()+RAND()+RAND()+RAND()+RAND()+RAND()+RAND()+RAND()+RAND()+RAND())-6))-1)+Real_MC_30Y!L$58)</x:f>
        <x:v>3351610.073698858</x:v>
      </x:c>
      <x:c r="M207" s="50" t="n">
        <x:f>MAX(0,L207*(1+EXP((LN(1+Real_MC_30Y!$J$11)-0.5*Real_MC_30Y!$J$12^2)+Real_MC_30Y!$J$12*((RAND()+RAND()+RAND()+RAND()+RAND()+RAND()+RAND()+RAND()+RAND()+RAND()+RAND()+RAND())-6))-1)+Real_MC_30Y!M$58)</x:f>
        <x:v>3966631.7468275693</x:v>
      </x:c>
      <x:c r="N207" s="50" t="n">
        <x:f>MAX(0,M207*(1+EXP((LN(1+Real_MC_30Y!$J$11)-0.5*Real_MC_30Y!$J$12^2)+Real_MC_30Y!$J$12*((RAND()+RAND()+RAND()+RAND()+RAND()+RAND()+RAND()+RAND()+RAND()+RAND()+RAND()+RAND())-6))-1)+Real_MC_30Y!N$58)</x:f>
        <x:v>3341785.2277324516</x:v>
      </x:c>
      <x:c r="O207" s="50" t="n">
        <x:f>MAX(0,N207*(1+EXP((LN(1+Real_MC_30Y!$J$11)-0.5*Real_MC_30Y!$J$12^2)+Real_MC_30Y!$J$12*((RAND()+RAND()+RAND()+RAND()+RAND()+RAND()+RAND()+RAND()+RAND()+RAND()+RAND()+RAND())-6))-1)+Real_MC_30Y!O$58)</x:f>
        <x:v>3633139.463400061</x:v>
      </x:c>
      <x:c r="P207" s="50" t="n">
        <x:f>MAX(0,O207*(1+EXP((LN(1+Real_MC_30Y!$J$11)-0.5*Real_MC_30Y!$J$12^2)+Real_MC_30Y!$J$12*((RAND()+RAND()+RAND()+RAND()+RAND()+RAND()+RAND()+RAND()+RAND()+RAND()+RAND()+RAND())-6))-1)+Real_MC_30Y!P$58)</x:f>
        <x:v>3937888.4617449623</x:v>
      </x:c>
      <x:c r="Q207" s="50" t="n">
        <x:f>MAX(0,P207*(1+EXP((LN(1+Real_MC_30Y!$J$11)-0.5*Real_MC_30Y!$J$12^2)+Real_MC_30Y!$J$12*((RAND()+RAND()+RAND()+RAND()+RAND()+RAND()+RAND()+RAND()+RAND()+RAND()+RAND()+RAND())-6))-1)+Real_MC_30Y!Q$58)</x:f>
        <x:v>5113743.582780576</x:v>
      </x:c>
      <x:c r="R207" s="50" t="n">
        <x:f>MAX(0,Q207*(1+EXP((LN(1+Real_MC_30Y!$J$11)-0.5*Real_MC_30Y!$J$12^2)+Real_MC_30Y!$J$12*((RAND()+RAND()+RAND()+RAND()+RAND()+RAND()+RAND()+RAND()+RAND()+RAND()+RAND()+RAND())-6))-1)+Real_MC_30Y!R$58)</x:f>
        <x:v>4457268.902168083</x:v>
      </x:c>
      <x:c r="S207" s="50" t="n">
        <x:f>MAX(0,R207*(1+EXP((LN(1+Real_MC_30Y!$J$11)-0.5*Real_MC_30Y!$J$12^2)+Real_MC_30Y!$J$12*((RAND()+RAND()+RAND()+RAND()+RAND()+RAND()+RAND()+RAND()+RAND()+RAND()+RAND()+RAND())-6))-1)+Real_MC_30Y!S$58)</x:f>
        <x:v>6278500.954043049</x:v>
      </x:c>
      <x:c r="T207" s="50" t="n">
        <x:f>MAX(0,S207*(1+EXP((LN(1+Real_MC_30Y!$J$11)-0.5*Real_MC_30Y!$J$12^2)+Real_MC_30Y!$J$12*((RAND()+RAND()+RAND()+RAND()+RAND()+RAND()+RAND()+RAND()+RAND()+RAND()+RAND()+RAND())-6))-1)+Real_MC_30Y!T$58)</x:f>
        <x:v>6533433.859464038</x:v>
      </x:c>
      <x:c r="U207" s="50" t="n">
        <x:f>MAX(0,T207*(1+EXP((LN(1+Real_MC_30Y!$J$11)-0.5*Real_MC_30Y!$J$12^2)+Real_MC_30Y!$J$12*((RAND()+RAND()+RAND()+RAND()+RAND()+RAND()+RAND()+RAND()+RAND()+RAND()+RAND()+RAND())-6))-1)+Real_MC_30Y!U$58)</x:f>
        <x:v>5643494.340795773</x:v>
      </x:c>
      <x:c r="V207" s="50" t="n">
        <x:f>MAX(0,U207*(1+EXP((LN(1+Real_MC_30Y!$J$11)-0.5*Real_MC_30Y!$J$12^2)+Real_MC_30Y!$J$12*((RAND()+RAND()+RAND()+RAND()+RAND()+RAND()+RAND()+RAND()+RAND()+RAND()+RAND()+RAND())-6))-1)+Real_MC_30Y!V$58)</x:f>
        <x:v>7153175.163491068</x:v>
      </x:c>
      <x:c r="W207" s="50" t="n">
        <x:f>MAX(0,V207*(1+EXP((LN(1+Real_MC_30Y!$J$11)-0.5*Real_MC_30Y!$J$12^2)+Real_MC_30Y!$J$12*((RAND()+RAND()+RAND()+RAND()+RAND()+RAND()+RAND()+RAND()+RAND()+RAND()+RAND()+RAND())-6))-1)+Real_MC_30Y!W$58)</x:f>
        <x:v>8150901.772216974</x:v>
      </x:c>
      <x:c r="X207" s="50" t="n">
        <x:f>MAX(0,W207*(1+EXP((LN(1+Real_MC_30Y!$J$11)-0.5*Real_MC_30Y!$J$12^2)+Real_MC_30Y!$J$12*((RAND()+RAND()+RAND()+RAND()+RAND()+RAND()+RAND()+RAND()+RAND()+RAND()+RAND()+RAND())-6))-1)+Real_MC_30Y!X$58)</x:f>
        <x:v>11597545.213283675</x:v>
      </x:c>
      <x:c r="Y207" s="50" t="n">
        <x:f>MAX(0,X207*(1+EXP((LN(1+Real_MC_30Y!$J$11)-0.5*Real_MC_30Y!$J$12^2)+Real_MC_30Y!$J$12*((RAND()+RAND()+RAND()+RAND()+RAND()+RAND()+RAND()+RAND()+RAND()+RAND()+RAND()+RAND())-6))-1)+Real_MC_30Y!Y$58)</x:f>
        <x:v>12024967.12500173</x:v>
      </x:c>
      <x:c r="Z207" s="50" t="n">
        <x:f>MAX(0,Y207*(1+EXP((LN(1+Real_MC_30Y!$J$11)-0.5*Real_MC_30Y!$J$12^2)+Real_MC_30Y!$J$12*((RAND()+RAND()+RAND()+RAND()+RAND()+RAND()+RAND()+RAND()+RAND()+RAND()+RAND()+RAND())-6))-1)+Real_MC_30Y!Z$58)</x:f>
        <x:v>11644296.881518763</x:v>
      </x:c>
      <x:c r="AA207" s="50" t="n">
        <x:f>MAX(0,Z207*(1+EXP((LN(1+Real_MC_30Y!$J$11)-0.5*Real_MC_30Y!$J$12^2)+Real_MC_30Y!$J$12*((RAND()+RAND()+RAND()+RAND()+RAND()+RAND()+RAND()+RAND()+RAND()+RAND()+RAND()+RAND())-6))-1)+Real_MC_30Y!AA$58)</x:f>
        <x:v>11193382.73910149</x:v>
      </x:c>
      <x:c r="AB207" s="50" t="n">
        <x:f>MAX(0,AA207*(1+EXP((LN(1+Real_MC_30Y!$J$11)-0.5*Real_MC_30Y!$J$12^2)+Real_MC_30Y!$J$12*((RAND()+RAND()+RAND()+RAND()+RAND()+RAND()+RAND()+RAND()+RAND()+RAND()+RAND()+RAND())-6))-1)+Real_MC_30Y!AB$58)</x:f>
        <x:v>12104150.028287843</x:v>
      </x:c>
      <x:c r="AC207" s="50" t="n">
        <x:f>MAX(0,AB207*(1+EXP((LN(1+Real_MC_30Y!$J$11)-0.5*Real_MC_30Y!$J$12^2)+Real_MC_30Y!$J$12*((RAND()+RAND()+RAND()+RAND()+RAND()+RAND()+RAND()+RAND()+RAND()+RAND()+RAND()+RAND())-6))-1)+Real_MC_30Y!AC$58)</x:f>
        <x:v>14216986.190296998</x:v>
      </x:c>
      <x:c r="AD207" s="50" t="n">
        <x:f>MAX(0,AC207*(1+EXP((LN(1+Real_MC_30Y!$J$11)-0.5*Real_MC_30Y!$J$12^2)+Real_MC_30Y!$J$12*((RAND()+RAND()+RAND()+RAND()+RAND()+RAND()+RAND()+RAND()+RAND()+RAND()+RAND()+RAND())-6))-1)+Real_MC_30Y!AD$58)</x:f>
        <x:v>17490544.219612133</x:v>
      </x:c>
      <x:c r="AE207" s="50" t="n">
        <x:f>MAX(0,AD207*(1+EXP((LN(1+Real_MC_30Y!$J$11)-0.5*Real_MC_30Y!$J$12^2)+Real_MC_30Y!$J$12*((RAND()+RAND()+RAND()+RAND()+RAND()+RAND()+RAND()+RAND()+RAND()+RAND()+RAND()+RAND())-6))-1)+Real_MC_30Y!AE$58)</x:f>
        <x:v>18031485.431977693</x:v>
      </x:c>
      <x:c r="AF207" s="50" t="n">
        <x:f>MAX(0,AE207*(1+EXP((LN(1+Real_MC_30Y!$J$11)-0.5*Real_MC_30Y!$J$12^2)+Real_MC_30Y!$J$12*((RAND()+RAND()+RAND()+RAND()+RAND()+RAND()+RAND()+RAND()+RAND()+RAND()+RAND()+RAND())-6))-1)+Real_MC_30Y!AF$58)</x:f>
        <x:v>19635629.14146946</x:v>
      </x:c>
    </x:row>
    <x:row r="208">
      <x:c r="A208">
        <x:v>204</x:v>
      </x:c>
      <x:c r="B208" s="50" t="n">
        <x:f>MAX(0,Liquidity_30Y!$C$14+Real_MC_30Y!B$57-Real_MC_30Y!B$56)</x:f>
        <x:v>1029031.25</x:v>
      </x:c>
      <x:c r="C208" s="50" t="n">
        <x:f>MAX(0,B208*(1+EXP((LN(1+Real_MC_30Y!$J$11)-0.5*Real_MC_30Y!$J$12^2)+Real_MC_30Y!$J$12*((RAND()+RAND()+RAND()+RAND()+RAND()+RAND()+RAND()+RAND()+RAND()+RAND()+RAND()+RAND())-6))-1)+Real_MC_30Y!C$58)</x:f>
        <x:v>953147.0408778362</x:v>
      </x:c>
      <x:c r="D208" s="50" t="n">
        <x:f>MAX(0,C208*(1+EXP((LN(1+Real_MC_30Y!$J$11)-0.5*Real_MC_30Y!$J$12^2)+Real_MC_30Y!$J$12*((RAND()+RAND()+RAND()+RAND()+RAND()+RAND()+RAND()+RAND()+RAND()+RAND()+RAND()+RAND())-6))-1)+Real_MC_30Y!D$58)</x:f>
        <x:v>1002190.3132589839</x:v>
      </x:c>
      <x:c r="E208" s="50" t="n">
        <x:f>MAX(0,D208*(1+EXP((LN(1+Real_MC_30Y!$J$11)-0.5*Real_MC_30Y!$J$12^2)+Real_MC_30Y!$J$12*((RAND()+RAND()+RAND()+RAND()+RAND()+RAND()+RAND()+RAND()+RAND()+RAND()+RAND()+RAND())-6))-1)+Real_MC_30Y!E$58)</x:f>
        <x:v>976057.9272591859</x:v>
      </x:c>
      <x:c r="F208" s="50" t="n">
        <x:f>MAX(0,E208*(1+EXP((LN(1+Real_MC_30Y!$J$11)-0.5*Real_MC_30Y!$J$12^2)+Real_MC_30Y!$J$12*((RAND()+RAND()+RAND()+RAND()+RAND()+RAND()+RAND()+RAND()+RAND()+RAND()+RAND()+RAND())-6))-1)+Real_MC_30Y!F$58)</x:f>
        <x:v>810728.4445171325</x:v>
      </x:c>
      <x:c r="G208" s="50" t="n">
        <x:f>MAX(0,F208*(1+EXP((LN(1+Real_MC_30Y!$J$11)-0.5*Real_MC_30Y!$J$12^2)+Real_MC_30Y!$J$12*((RAND()+RAND()+RAND()+RAND()+RAND()+RAND()+RAND()+RAND()+RAND()+RAND()+RAND()+RAND())-6))-1)+Real_MC_30Y!G$58)</x:f>
        <x:v>1176619.600554472</x:v>
      </x:c>
      <x:c r="H208" s="50" t="n">
        <x:f>MAX(0,G208*(1+EXP((LN(1+Real_MC_30Y!$J$11)-0.5*Real_MC_30Y!$J$12^2)+Real_MC_30Y!$J$12*((RAND()+RAND()+RAND()+RAND()+RAND()+RAND()+RAND()+RAND()+RAND()+RAND()+RAND()+RAND())-6))-1)+Real_MC_30Y!H$58)</x:f>
        <x:v>1239259.781201133</x:v>
      </x:c>
      <x:c r="I208" s="50" t="n">
        <x:f>MAX(0,H208*(1+EXP((LN(1+Real_MC_30Y!$J$11)-0.5*Real_MC_30Y!$J$12^2)+Real_MC_30Y!$J$12*((RAND()+RAND()+RAND()+RAND()+RAND()+RAND()+RAND()+RAND()+RAND()+RAND()+RAND()+RAND())-6))-1)+Real_MC_30Y!I$58)</x:f>
        <x:v>1428377.8300734165</x:v>
      </x:c>
      <x:c r="J208" s="50" t="n">
        <x:f>MAX(0,I208*(1+EXP((LN(1+Real_MC_30Y!$J$11)-0.5*Real_MC_30Y!$J$12^2)+Real_MC_30Y!$J$12*((RAND()+RAND()+RAND()+RAND()+RAND()+RAND()+RAND()+RAND()+RAND()+RAND()+RAND()+RAND())-6))-1)+Real_MC_30Y!J$58)</x:f>
        <x:v>1503107.693053695</x:v>
      </x:c>
      <x:c r="K208" s="50" t="n">
        <x:f>MAX(0,J208*(1+EXP((LN(1+Real_MC_30Y!$J$11)-0.5*Real_MC_30Y!$J$12^2)+Real_MC_30Y!$J$12*((RAND()+RAND()+RAND()+RAND()+RAND()+RAND()+RAND()+RAND()+RAND()+RAND()+RAND()+RAND())-6))-1)+Real_MC_30Y!K$58)</x:f>
        <x:v>1994473.922312082</x:v>
      </x:c>
      <x:c r="L208" s="50" t="n">
        <x:f>MAX(0,K208*(1+EXP((LN(1+Real_MC_30Y!$J$11)-0.5*Real_MC_30Y!$J$12^2)+Real_MC_30Y!$J$12*((RAND()+RAND()+RAND()+RAND()+RAND()+RAND()+RAND()+RAND()+RAND()+RAND()+RAND()+RAND())-6))-1)+Real_MC_30Y!L$58)</x:f>
        <x:v>2444249.3449197263</x:v>
      </x:c>
      <x:c r="M208" s="50" t="n">
        <x:f>MAX(0,L208*(1+EXP((LN(1+Real_MC_30Y!$J$11)-0.5*Real_MC_30Y!$J$12^2)+Real_MC_30Y!$J$12*((RAND()+RAND()+RAND()+RAND()+RAND()+RAND()+RAND()+RAND()+RAND()+RAND()+RAND()+RAND())-6))-1)+Real_MC_30Y!M$58)</x:f>
        <x:v>2326237.019835015</x:v>
      </x:c>
      <x:c r="N208" s="50" t="n">
        <x:f>MAX(0,M208*(1+EXP((LN(1+Real_MC_30Y!$J$11)-0.5*Real_MC_30Y!$J$12^2)+Real_MC_30Y!$J$12*((RAND()+RAND()+RAND()+RAND()+RAND()+RAND()+RAND()+RAND()+RAND()+RAND()+RAND()+RAND())-6))-1)+Real_MC_30Y!N$58)</x:f>
        <x:v>2352458.900819108</x:v>
      </x:c>
      <x:c r="O208" s="50" t="n">
        <x:f>MAX(0,N208*(1+EXP((LN(1+Real_MC_30Y!$J$11)-0.5*Real_MC_30Y!$J$12^2)+Real_MC_30Y!$J$12*((RAND()+RAND()+RAND()+RAND()+RAND()+RAND()+RAND()+RAND()+RAND()+RAND()+RAND()+RAND())-6))-1)+Real_MC_30Y!O$58)</x:f>
        <x:v>2192095.158467027</x:v>
      </x:c>
      <x:c r="P208" s="50" t="n">
        <x:f>MAX(0,O208*(1+EXP((LN(1+Real_MC_30Y!$J$11)-0.5*Real_MC_30Y!$J$12^2)+Real_MC_30Y!$J$12*((RAND()+RAND()+RAND()+RAND()+RAND()+RAND()+RAND()+RAND()+RAND()+RAND()+RAND()+RAND())-6))-1)+Real_MC_30Y!P$58)</x:f>
        <x:v>2716935.366531291</x:v>
      </x:c>
      <x:c r="Q208" s="50" t="n">
        <x:f>MAX(0,P208*(1+EXP((LN(1+Real_MC_30Y!$J$11)-0.5*Real_MC_30Y!$J$12^2)+Real_MC_30Y!$J$12*((RAND()+RAND()+RAND()+RAND()+RAND()+RAND()+RAND()+RAND()+RAND()+RAND()+RAND()+RAND())-6))-1)+Real_MC_30Y!Q$58)</x:f>
        <x:v>2869395.195500812</x:v>
      </x:c>
      <x:c r="R208" s="50" t="n">
        <x:f>MAX(0,Q208*(1+EXP((LN(1+Real_MC_30Y!$J$11)-0.5*Real_MC_30Y!$J$12^2)+Real_MC_30Y!$J$12*((RAND()+RAND()+RAND()+RAND()+RAND()+RAND()+RAND()+RAND()+RAND()+RAND()+RAND()+RAND())-6))-1)+Real_MC_30Y!R$58)</x:f>
        <x:v>3405362.2230180386</x:v>
      </x:c>
      <x:c r="S208" s="50" t="n">
        <x:f>MAX(0,R208*(1+EXP((LN(1+Real_MC_30Y!$J$11)-0.5*Real_MC_30Y!$J$12^2)+Real_MC_30Y!$J$12*((RAND()+RAND()+RAND()+RAND()+RAND()+RAND()+RAND()+RAND()+RAND()+RAND()+RAND()+RAND())-6))-1)+Real_MC_30Y!S$58)</x:f>
        <x:v>3332358.5076306663</x:v>
      </x:c>
      <x:c r="T208" s="50" t="n">
        <x:f>MAX(0,S208*(1+EXP((LN(1+Real_MC_30Y!$J$11)-0.5*Real_MC_30Y!$J$12^2)+Real_MC_30Y!$J$12*((RAND()+RAND()+RAND()+RAND()+RAND()+RAND()+RAND()+RAND()+RAND()+RAND()+RAND()+RAND())-6))-1)+Real_MC_30Y!T$58)</x:f>
        <x:v>3586966.031188779</x:v>
      </x:c>
      <x:c r="U208" s="50" t="n">
        <x:f>MAX(0,T208*(1+EXP((LN(1+Real_MC_30Y!$J$11)-0.5*Real_MC_30Y!$J$12^2)+Real_MC_30Y!$J$12*((RAND()+RAND()+RAND()+RAND()+RAND()+RAND()+RAND()+RAND()+RAND()+RAND()+RAND()+RAND())-6))-1)+Real_MC_30Y!U$58)</x:f>
        <x:v>5260522.486134249</x:v>
      </x:c>
      <x:c r="V208" s="50" t="n">
        <x:f>MAX(0,U208*(1+EXP((LN(1+Real_MC_30Y!$J$11)-0.5*Real_MC_30Y!$J$12^2)+Real_MC_30Y!$J$12*((RAND()+RAND()+RAND()+RAND()+RAND()+RAND()+RAND()+RAND()+RAND()+RAND()+RAND()+RAND())-6))-1)+Real_MC_30Y!V$58)</x:f>
        <x:v>6538262.416089737</x:v>
      </x:c>
      <x:c r="W208" s="50" t="n">
        <x:f>MAX(0,V208*(1+EXP((LN(1+Real_MC_30Y!$J$11)-0.5*Real_MC_30Y!$J$12^2)+Real_MC_30Y!$J$12*((RAND()+RAND()+RAND()+RAND()+RAND()+RAND()+RAND()+RAND()+RAND()+RAND()+RAND()+RAND())-6))-1)+Real_MC_30Y!W$58)</x:f>
        <x:v>6133281.803323446</x:v>
      </x:c>
      <x:c r="X208" s="50" t="n">
        <x:f>MAX(0,W208*(1+EXP((LN(1+Real_MC_30Y!$J$11)-0.5*Real_MC_30Y!$J$12^2)+Real_MC_30Y!$J$12*((RAND()+RAND()+RAND()+RAND()+RAND()+RAND()+RAND()+RAND()+RAND()+RAND()+RAND()+RAND())-6))-1)+Real_MC_30Y!X$58)</x:f>
        <x:v>6109699.585562237</x:v>
      </x:c>
      <x:c r="Y208" s="50" t="n">
        <x:f>MAX(0,X208*(1+EXP((LN(1+Real_MC_30Y!$J$11)-0.5*Real_MC_30Y!$J$12^2)+Real_MC_30Y!$J$12*((RAND()+RAND()+RAND()+RAND()+RAND()+RAND()+RAND()+RAND()+RAND()+RAND()+RAND()+RAND())-6))-1)+Real_MC_30Y!Y$58)</x:f>
        <x:v>5472329.889097307</x:v>
      </x:c>
      <x:c r="Z208" s="50" t="n">
        <x:f>MAX(0,Y208*(1+EXP((LN(1+Real_MC_30Y!$J$11)-0.5*Real_MC_30Y!$J$12^2)+Real_MC_30Y!$J$12*((RAND()+RAND()+RAND()+RAND()+RAND()+RAND()+RAND()+RAND()+RAND()+RAND()+RAND()+RAND())-6))-1)+Real_MC_30Y!Z$58)</x:f>
        <x:v>5480870.537429425</x:v>
      </x:c>
      <x:c r="AA208" s="50" t="n">
        <x:f>MAX(0,Z208*(1+EXP((LN(1+Real_MC_30Y!$J$11)-0.5*Real_MC_30Y!$J$12^2)+Real_MC_30Y!$J$12*((RAND()+RAND()+RAND()+RAND()+RAND()+RAND()+RAND()+RAND()+RAND()+RAND()+RAND()+RAND())-6))-1)+Real_MC_30Y!AA$58)</x:f>
        <x:v>7213448.757179274</x:v>
      </x:c>
      <x:c r="AB208" s="50" t="n">
        <x:f>MAX(0,AA208*(1+EXP((LN(1+Real_MC_30Y!$J$11)-0.5*Real_MC_30Y!$J$12^2)+Real_MC_30Y!$J$12*((RAND()+RAND()+RAND()+RAND()+RAND()+RAND()+RAND()+RAND()+RAND()+RAND()+RAND()+RAND())-6))-1)+Real_MC_30Y!AB$58)</x:f>
        <x:v>9100343.066579875</x:v>
      </x:c>
      <x:c r="AC208" s="50" t="n">
        <x:f>MAX(0,AB208*(1+EXP((LN(1+Real_MC_30Y!$J$11)-0.5*Real_MC_30Y!$J$12^2)+Real_MC_30Y!$J$12*((RAND()+RAND()+RAND()+RAND()+RAND()+RAND()+RAND()+RAND()+RAND()+RAND()+RAND()+RAND())-6))-1)+Real_MC_30Y!AC$58)</x:f>
        <x:v>9219187.108715886</x:v>
      </x:c>
      <x:c r="AD208" s="50" t="n">
        <x:f>MAX(0,AC208*(1+EXP((LN(1+Real_MC_30Y!$J$11)-0.5*Real_MC_30Y!$J$12^2)+Real_MC_30Y!$J$12*((RAND()+RAND()+RAND()+RAND()+RAND()+RAND()+RAND()+RAND()+RAND()+RAND()+RAND()+RAND())-6))-1)+Real_MC_30Y!AD$58)</x:f>
        <x:v>8762514.559981707</x:v>
      </x:c>
      <x:c r="AE208" s="50" t="n">
        <x:f>MAX(0,AD208*(1+EXP((LN(1+Real_MC_30Y!$J$11)-0.5*Real_MC_30Y!$J$12^2)+Real_MC_30Y!$J$12*((RAND()+RAND()+RAND()+RAND()+RAND()+RAND()+RAND()+RAND()+RAND()+RAND()+RAND()+RAND())-6))-1)+Real_MC_30Y!AE$58)</x:f>
        <x:v>9066983.481481016</x:v>
      </x:c>
      <x:c r="AF208" s="50" t="n">
        <x:f>MAX(0,AE208*(1+EXP((LN(1+Real_MC_30Y!$J$11)-0.5*Real_MC_30Y!$J$12^2)+Real_MC_30Y!$J$12*((RAND()+RAND()+RAND()+RAND()+RAND()+RAND()+RAND()+RAND()+RAND()+RAND()+RAND()+RAND())-6))-1)+Real_MC_30Y!AF$58)</x:f>
        <x:v>10684235.475507008</x:v>
      </x:c>
    </x:row>
    <x:row r="209">
      <x:c r="A209">
        <x:v>205</x:v>
      </x:c>
      <x:c r="B209" s="50" t="n">
        <x:f>MAX(0,Liquidity_30Y!$C$14+Real_MC_30Y!B$57-Real_MC_30Y!B$56)</x:f>
        <x:v>1029031.25</x:v>
      </x:c>
      <x:c r="C209" s="50" t="n">
        <x:f>MAX(0,B209*(1+EXP((LN(1+Real_MC_30Y!$J$11)-0.5*Real_MC_30Y!$J$12^2)+Real_MC_30Y!$J$12*((RAND()+RAND()+RAND()+RAND()+RAND()+RAND()+RAND()+RAND()+RAND()+RAND()+RAND()+RAND())-6))-1)+Real_MC_30Y!C$58)</x:f>
        <x:v>1052982.5948965014</x:v>
      </x:c>
      <x:c r="D209" s="50" t="n">
        <x:f>MAX(0,C209*(1+EXP((LN(1+Real_MC_30Y!$J$11)-0.5*Real_MC_30Y!$J$12^2)+Real_MC_30Y!$J$12*((RAND()+RAND()+RAND()+RAND()+RAND()+RAND()+RAND()+RAND()+RAND()+RAND()+RAND()+RAND())-6))-1)+Real_MC_30Y!D$58)</x:f>
        <x:v>1155335.114138098</x:v>
      </x:c>
      <x:c r="E209" s="50" t="n">
        <x:f>MAX(0,D209*(1+EXP((LN(1+Real_MC_30Y!$J$11)-0.5*Real_MC_30Y!$J$12^2)+Real_MC_30Y!$J$12*((RAND()+RAND()+RAND()+RAND()+RAND()+RAND()+RAND()+RAND()+RAND()+RAND()+RAND()+RAND())-6))-1)+Real_MC_30Y!E$58)</x:f>
        <x:v>992671.2060749471</x:v>
      </x:c>
      <x:c r="F209" s="50" t="n">
        <x:f>MAX(0,E209*(1+EXP((LN(1+Real_MC_30Y!$J$11)-0.5*Real_MC_30Y!$J$12^2)+Real_MC_30Y!$J$12*((RAND()+RAND()+RAND()+RAND()+RAND()+RAND()+RAND()+RAND()+RAND()+RAND()+RAND()+RAND())-6))-1)+Real_MC_30Y!F$58)</x:f>
        <x:v>1303612.7822023644</x:v>
      </x:c>
      <x:c r="G209" s="50" t="n">
        <x:f>MAX(0,F209*(1+EXP((LN(1+Real_MC_30Y!$J$11)-0.5*Real_MC_30Y!$J$12^2)+Real_MC_30Y!$J$12*((RAND()+RAND()+RAND()+RAND()+RAND()+RAND()+RAND()+RAND()+RAND()+RAND()+RAND()+RAND())-6))-1)+Real_MC_30Y!G$58)</x:f>
        <x:v>935257.977386399</x:v>
      </x:c>
      <x:c r="H209" s="50" t="n">
        <x:f>MAX(0,G209*(1+EXP((LN(1+Real_MC_30Y!$J$11)-0.5*Real_MC_30Y!$J$12^2)+Real_MC_30Y!$J$12*((RAND()+RAND()+RAND()+RAND()+RAND()+RAND()+RAND()+RAND()+RAND()+RAND()+RAND()+RAND())-6))-1)+Real_MC_30Y!H$58)</x:f>
        <x:v>1313719.9151962656</x:v>
      </x:c>
      <x:c r="I209" s="50" t="n">
        <x:f>MAX(0,H209*(1+EXP((LN(1+Real_MC_30Y!$J$11)-0.5*Real_MC_30Y!$J$12^2)+Real_MC_30Y!$J$12*((RAND()+RAND()+RAND()+RAND()+RAND()+RAND()+RAND()+RAND()+RAND()+RAND()+RAND()+RAND())-6))-1)+Real_MC_30Y!I$58)</x:f>
        <x:v>1313128.161900507</x:v>
      </x:c>
      <x:c r="J209" s="50" t="n">
        <x:f>MAX(0,I209*(1+EXP((LN(1+Real_MC_30Y!$J$11)-0.5*Real_MC_30Y!$J$12^2)+Real_MC_30Y!$J$12*((RAND()+RAND()+RAND()+RAND()+RAND()+RAND()+RAND()+RAND()+RAND()+RAND()+RAND()+RAND())-6))-1)+Real_MC_30Y!J$58)</x:f>
        <x:v>1562786.599224581</x:v>
      </x:c>
      <x:c r="K209" s="50" t="n">
        <x:f>MAX(0,J209*(1+EXP((LN(1+Real_MC_30Y!$J$11)-0.5*Real_MC_30Y!$J$12^2)+Real_MC_30Y!$J$12*((RAND()+RAND()+RAND()+RAND()+RAND()+RAND()+RAND()+RAND()+RAND()+RAND()+RAND()+RAND())-6))-1)+Real_MC_30Y!K$58)</x:f>
        <x:v>1675296.4502784794</x:v>
      </x:c>
      <x:c r="L209" s="50" t="n">
        <x:f>MAX(0,K209*(1+EXP((LN(1+Real_MC_30Y!$J$11)-0.5*Real_MC_30Y!$J$12^2)+Real_MC_30Y!$J$12*((RAND()+RAND()+RAND()+RAND()+RAND()+RAND()+RAND()+RAND()+RAND()+RAND()+RAND()+RAND())-6))-1)+Real_MC_30Y!L$58)</x:f>
        <x:v>2121637.4503894635</x:v>
      </x:c>
      <x:c r="M209" s="50" t="n">
        <x:f>MAX(0,L209*(1+EXP((LN(1+Real_MC_30Y!$J$11)-0.5*Real_MC_30Y!$J$12^2)+Real_MC_30Y!$J$12*((RAND()+RAND()+RAND()+RAND()+RAND()+RAND()+RAND()+RAND()+RAND()+RAND()+RAND()+RAND())-6))-1)+Real_MC_30Y!M$58)</x:f>
        <x:v>2325944.7480956786</x:v>
      </x:c>
      <x:c r="N209" s="50" t="n">
        <x:f>MAX(0,M209*(1+EXP((LN(1+Real_MC_30Y!$J$11)-0.5*Real_MC_30Y!$J$12^2)+Real_MC_30Y!$J$12*((RAND()+RAND()+RAND()+RAND()+RAND()+RAND()+RAND()+RAND()+RAND()+RAND()+RAND()+RAND())-6))-1)+Real_MC_30Y!N$58)</x:f>
        <x:v>2330100.0312760295</x:v>
      </x:c>
      <x:c r="O209" s="50" t="n">
        <x:f>MAX(0,N209*(1+EXP((LN(1+Real_MC_30Y!$J$11)-0.5*Real_MC_30Y!$J$12^2)+Real_MC_30Y!$J$12*((RAND()+RAND()+RAND()+RAND()+RAND()+RAND()+RAND()+RAND()+RAND()+RAND()+RAND()+RAND())-6))-1)+Real_MC_30Y!O$58)</x:f>
        <x:v>2598842.753987768</x:v>
      </x:c>
      <x:c r="P209" s="50" t="n">
        <x:f>MAX(0,O209*(1+EXP((LN(1+Real_MC_30Y!$J$11)-0.5*Real_MC_30Y!$J$12^2)+Real_MC_30Y!$J$12*((RAND()+RAND()+RAND()+RAND()+RAND()+RAND()+RAND()+RAND()+RAND()+RAND()+RAND()+RAND())-6))-1)+Real_MC_30Y!P$58)</x:f>
        <x:v>3578134.913745495</x:v>
      </x:c>
      <x:c r="Q209" s="50" t="n">
        <x:f>MAX(0,P209*(1+EXP((LN(1+Real_MC_30Y!$J$11)-0.5*Real_MC_30Y!$J$12^2)+Real_MC_30Y!$J$12*((RAND()+RAND()+RAND()+RAND()+RAND()+RAND()+RAND()+RAND()+RAND()+RAND()+RAND()+RAND())-6))-1)+Real_MC_30Y!Q$58)</x:f>
        <x:v>3481356.810568628</x:v>
      </x:c>
      <x:c r="R209" s="50" t="n">
        <x:f>MAX(0,Q209*(1+EXP((LN(1+Real_MC_30Y!$J$11)-0.5*Real_MC_30Y!$J$12^2)+Real_MC_30Y!$J$12*((RAND()+RAND()+RAND()+RAND()+RAND()+RAND()+RAND()+RAND()+RAND()+RAND()+RAND()+RAND())-6))-1)+Real_MC_30Y!R$58)</x:f>
        <x:v>2619411.4974969537</x:v>
      </x:c>
      <x:c r="S209" s="50" t="n">
        <x:f>MAX(0,R209*(1+EXP((LN(1+Real_MC_30Y!$J$11)-0.5*Real_MC_30Y!$J$12^2)+Real_MC_30Y!$J$12*((RAND()+RAND()+RAND()+RAND()+RAND()+RAND()+RAND()+RAND()+RAND()+RAND()+RAND()+RAND())-6))-1)+Real_MC_30Y!S$58)</x:f>
        <x:v>2743526.4200017233</x:v>
      </x:c>
      <x:c r="T209" s="50" t="n">
        <x:f>MAX(0,S209*(1+EXP((LN(1+Real_MC_30Y!$J$11)-0.5*Real_MC_30Y!$J$12^2)+Real_MC_30Y!$J$12*((RAND()+RAND()+RAND()+RAND()+RAND()+RAND()+RAND()+RAND()+RAND()+RAND()+RAND()+RAND())-6))-1)+Real_MC_30Y!T$58)</x:f>
        <x:v>3049999.508300225</x:v>
      </x:c>
      <x:c r="U209" s="50" t="n">
        <x:f>MAX(0,T209*(1+EXP((LN(1+Real_MC_30Y!$J$11)-0.5*Real_MC_30Y!$J$12^2)+Real_MC_30Y!$J$12*((RAND()+RAND()+RAND()+RAND()+RAND()+RAND()+RAND()+RAND()+RAND()+RAND()+RAND()+RAND())-6))-1)+Real_MC_30Y!U$58)</x:f>
        <x:v>3369642.8185000718</x:v>
      </x:c>
      <x:c r="V209" s="50" t="n">
        <x:f>MAX(0,U209*(1+EXP((LN(1+Real_MC_30Y!$J$11)-0.5*Real_MC_30Y!$J$12^2)+Real_MC_30Y!$J$12*((RAND()+RAND()+RAND()+RAND()+RAND()+RAND()+RAND()+RAND()+RAND()+RAND()+RAND()+RAND())-6))-1)+Real_MC_30Y!V$58)</x:f>
        <x:v>3242475.374130839</x:v>
      </x:c>
      <x:c r="W209" s="50" t="n">
        <x:f>MAX(0,V209*(1+EXP((LN(1+Real_MC_30Y!$J$11)-0.5*Real_MC_30Y!$J$12^2)+Real_MC_30Y!$J$12*((RAND()+RAND()+RAND()+RAND()+RAND()+RAND()+RAND()+RAND()+RAND()+RAND()+RAND()+RAND())-6))-1)+Real_MC_30Y!W$58)</x:f>
        <x:v>3782803.3784476276</x:v>
      </x:c>
      <x:c r="X209" s="50" t="n">
        <x:f>MAX(0,W209*(1+EXP((LN(1+Real_MC_30Y!$J$11)-0.5*Real_MC_30Y!$J$12^2)+Real_MC_30Y!$J$12*((RAND()+RAND()+RAND()+RAND()+RAND()+RAND()+RAND()+RAND()+RAND()+RAND()+RAND()+RAND())-6))-1)+Real_MC_30Y!X$58)</x:f>
        <x:v>3139918.0301201884</x:v>
      </x:c>
      <x:c r="Y209" s="50" t="n">
        <x:f>MAX(0,X209*(1+EXP((LN(1+Real_MC_30Y!$J$11)-0.5*Real_MC_30Y!$J$12^2)+Real_MC_30Y!$J$12*((RAND()+RAND()+RAND()+RAND()+RAND()+RAND()+RAND()+RAND()+RAND()+RAND()+RAND()+RAND())-6))-1)+Real_MC_30Y!Y$58)</x:f>
        <x:v>2845178.592472317</x:v>
      </x:c>
      <x:c r="Z209" s="50" t="n">
        <x:f>MAX(0,Y209*(1+EXP((LN(1+Real_MC_30Y!$J$11)-0.5*Real_MC_30Y!$J$12^2)+Real_MC_30Y!$J$12*((RAND()+RAND()+RAND()+RAND()+RAND()+RAND()+RAND()+RAND()+RAND()+RAND()+RAND()+RAND())-6))-1)+Real_MC_30Y!Z$58)</x:f>
        <x:v>2472991.077309355</x:v>
      </x:c>
      <x:c r="AA209" s="50" t="n">
        <x:f>MAX(0,Z209*(1+EXP((LN(1+Real_MC_30Y!$J$11)-0.5*Real_MC_30Y!$J$12^2)+Real_MC_30Y!$J$12*((RAND()+RAND()+RAND()+RAND()+RAND()+RAND()+RAND()+RAND()+RAND()+RAND()+RAND()+RAND())-6))-1)+Real_MC_30Y!AA$58)</x:f>
        <x:v>2529111.513845874</x:v>
      </x:c>
      <x:c r="AB209" s="50" t="n">
        <x:f>MAX(0,AA209*(1+EXP((LN(1+Real_MC_30Y!$J$11)-0.5*Real_MC_30Y!$J$12^2)+Real_MC_30Y!$J$12*((RAND()+RAND()+RAND()+RAND()+RAND()+RAND()+RAND()+RAND()+RAND()+RAND()+RAND()+RAND())-6))-1)+Real_MC_30Y!AB$58)</x:f>
        <x:v>2540771.9010143136</x:v>
      </x:c>
      <x:c r="AC209" s="50" t="n">
        <x:f>MAX(0,AB209*(1+EXP((LN(1+Real_MC_30Y!$J$11)-0.5*Real_MC_30Y!$J$12^2)+Real_MC_30Y!$J$12*((RAND()+RAND()+RAND()+RAND()+RAND()+RAND()+RAND()+RAND()+RAND()+RAND()+RAND()+RAND())-6))-1)+Real_MC_30Y!AC$58)</x:f>
        <x:v>3552125.570707754</x:v>
      </x:c>
      <x:c r="AD209" s="50" t="n">
        <x:f>MAX(0,AC209*(1+EXP((LN(1+Real_MC_30Y!$J$11)-0.5*Real_MC_30Y!$J$12^2)+Real_MC_30Y!$J$12*((RAND()+RAND()+RAND()+RAND()+RAND()+RAND()+RAND()+RAND()+RAND()+RAND()+RAND()+RAND())-6))-1)+Real_MC_30Y!AD$58)</x:f>
        <x:v>3831731.3583029043</x:v>
      </x:c>
      <x:c r="AE209" s="50" t="n">
        <x:f>MAX(0,AD209*(1+EXP((LN(1+Real_MC_30Y!$J$11)-0.5*Real_MC_30Y!$J$12^2)+Real_MC_30Y!$J$12*((RAND()+RAND()+RAND()+RAND()+RAND()+RAND()+RAND()+RAND()+RAND()+RAND()+RAND()+RAND())-6))-1)+Real_MC_30Y!AE$58)</x:f>
        <x:v>4365395.215728965</x:v>
      </x:c>
      <x:c r="AF209" s="50" t="n">
        <x:f>MAX(0,AE209*(1+EXP((LN(1+Real_MC_30Y!$J$11)-0.5*Real_MC_30Y!$J$12^2)+Real_MC_30Y!$J$12*((RAND()+RAND()+RAND()+RAND()+RAND()+RAND()+RAND()+RAND()+RAND()+RAND()+RAND()+RAND())-6))-1)+Real_MC_30Y!AF$58)</x:f>
        <x:v>5515057.160966265</x:v>
      </x:c>
    </x:row>
    <x:row r="210">
      <x:c r="A210">
        <x:v>206</x:v>
      </x:c>
      <x:c r="B210" s="50" t="n">
        <x:f>MAX(0,Liquidity_30Y!$C$14+Real_MC_30Y!B$57-Real_MC_30Y!B$56)</x:f>
        <x:v>1029031.25</x:v>
      </x:c>
      <x:c r="C210" s="50" t="n">
        <x:f>MAX(0,B210*(1+EXP((LN(1+Real_MC_30Y!$J$11)-0.5*Real_MC_30Y!$J$12^2)+Real_MC_30Y!$J$12*((RAND()+RAND()+RAND()+RAND()+RAND()+RAND()+RAND()+RAND()+RAND()+RAND()+RAND()+RAND())-6))-1)+Real_MC_30Y!C$58)</x:f>
        <x:v>940649.9379969557</x:v>
      </x:c>
      <x:c r="D210" s="50" t="n">
        <x:f>MAX(0,C210*(1+EXP((LN(1+Real_MC_30Y!$J$11)-0.5*Real_MC_30Y!$J$12^2)+Real_MC_30Y!$J$12*((RAND()+RAND()+RAND()+RAND()+RAND()+RAND()+RAND()+RAND()+RAND()+RAND()+RAND()+RAND())-6))-1)+Real_MC_30Y!D$58)</x:f>
        <x:v>1483161.3267489218</x:v>
      </x:c>
      <x:c r="E210" s="50" t="n">
        <x:f>MAX(0,D210*(1+EXP((LN(1+Real_MC_30Y!$J$11)-0.5*Real_MC_30Y!$J$12^2)+Real_MC_30Y!$J$12*((RAND()+RAND()+RAND()+RAND()+RAND()+RAND()+RAND()+RAND()+RAND()+RAND()+RAND()+RAND())-6))-1)+Real_MC_30Y!E$58)</x:f>
        <x:v>1235779.3630747967</x:v>
      </x:c>
      <x:c r="F210" s="50" t="n">
        <x:f>MAX(0,E210*(1+EXP((LN(1+Real_MC_30Y!$J$11)-0.5*Real_MC_30Y!$J$12^2)+Real_MC_30Y!$J$12*((RAND()+RAND()+RAND()+RAND()+RAND()+RAND()+RAND()+RAND()+RAND()+RAND()+RAND()+RAND())-6))-1)+Real_MC_30Y!F$58)</x:f>
        <x:v>1470465.1289992798</x:v>
      </x:c>
      <x:c r="G210" s="50" t="n">
        <x:f>MAX(0,F210*(1+EXP((LN(1+Real_MC_30Y!$J$11)-0.5*Real_MC_30Y!$J$12^2)+Real_MC_30Y!$J$12*((RAND()+RAND()+RAND()+RAND()+RAND()+RAND()+RAND()+RAND()+RAND()+RAND()+RAND()+RAND())-6))-1)+Real_MC_30Y!G$58)</x:f>
        <x:v>1475406.5559477606</x:v>
      </x:c>
      <x:c r="H210" s="50" t="n">
        <x:f>MAX(0,G210*(1+EXP((LN(1+Real_MC_30Y!$J$11)-0.5*Real_MC_30Y!$J$12^2)+Real_MC_30Y!$J$12*((RAND()+RAND()+RAND()+RAND()+RAND()+RAND()+RAND()+RAND()+RAND()+RAND()+RAND()+RAND())-6))-1)+Real_MC_30Y!H$58)</x:f>
        <x:v>1482497.710110734</x:v>
      </x:c>
      <x:c r="I210" s="50" t="n">
        <x:f>MAX(0,H210*(1+EXP((LN(1+Real_MC_30Y!$J$11)-0.5*Real_MC_30Y!$J$12^2)+Real_MC_30Y!$J$12*((RAND()+RAND()+RAND()+RAND()+RAND()+RAND()+RAND()+RAND()+RAND()+RAND()+RAND()+RAND())-6))-1)+Real_MC_30Y!I$58)</x:f>
        <x:v>1316894.0385085908</x:v>
      </x:c>
      <x:c r="J210" s="50" t="n">
        <x:f>MAX(0,I210*(1+EXP((LN(1+Real_MC_30Y!$J$11)-0.5*Real_MC_30Y!$J$12^2)+Real_MC_30Y!$J$12*((RAND()+RAND()+RAND()+RAND()+RAND()+RAND()+RAND()+RAND()+RAND()+RAND()+RAND()+RAND())-6))-1)+Real_MC_30Y!J$58)</x:f>
        <x:v>1288748.596242865</x:v>
      </x:c>
      <x:c r="K210" s="50" t="n">
        <x:f>MAX(0,J210*(1+EXP((LN(1+Real_MC_30Y!$J$11)-0.5*Real_MC_30Y!$J$12^2)+Real_MC_30Y!$J$12*((RAND()+RAND()+RAND()+RAND()+RAND()+RAND()+RAND()+RAND()+RAND()+RAND()+RAND()+RAND())-6))-1)+Real_MC_30Y!K$58)</x:f>
        <x:v>1505631.8251968035</x:v>
      </x:c>
      <x:c r="L210" s="50" t="n">
        <x:f>MAX(0,K210*(1+EXP((LN(1+Real_MC_30Y!$J$11)-0.5*Real_MC_30Y!$J$12^2)+Real_MC_30Y!$J$12*((RAND()+RAND()+RAND()+RAND()+RAND()+RAND()+RAND()+RAND()+RAND()+RAND()+RAND()+RAND())-6))-1)+Real_MC_30Y!L$58)</x:f>
        <x:v>1676006.739302548</x:v>
      </x:c>
      <x:c r="M210" s="50" t="n">
        <x:f>MAX(0,L210*(1+EXP((LN(1+Real_MC_30Y!$J$11)-0.5*Real_MC_30Y!$J$12^2)+Real_MC_30Y!$J$12*((RAND()+RAND()+RAND()+RAND()+RAND()+RAND()+RAND()+RAND()+RAND()+RAND()+RAND()+RAND())-6))-1)+Real_MC_30Y!M$58)</x:f>
        <x:v>1820846.6815114364</x:v>
      </x:c>
      <x:c r="N210" s="50" t="n">
        <x:f>MAX(0,M210*(1+EXP((LN(1+Real_MC_30Y!$J$11)-0.5*Real_MC_30Y!$J$12^2)+Real_MC_30Y!$J$12*((RAND()+RAND()+RAND()+RAND()+RAND()+RAND()+RAND()+RAND()+RAND()+RAND()+RAND()+RAND())-6))-1)+Real_MC_30Y!N$58)</x:f>
        <x:v>1647635.466838816</x:v>
      </x:c>
      <x:c r="O210" s="50" t="n">
        <x:f>MAX(0,N210*(1+EXP((LN(1+Real_MC_30Y!$J$11)-0.5*Real_MC_30Y!$J$12^2)+Real_MC_30Y!$J$12*((RAND()+RAND()+RAND()+RAND()+RAND()+RAND()+RAND()+RAND()+RAND()+RAND()+RAND()+RAND())-6))-1)+Real_MC_30Y!O$58)</x:f>
        <x:v>1648892.0794135896</x:v>
      </x:c>
      <x:c r="P210" s="50" t="n">
        <x:f>MAX(0,O210*(1+EXP((LN(1+Real_MC_30Y!$J$11)-0.5*Real_MC_30Y!$J$12^2)+Real_MC_30Y!$J$12*((RAND()+RAND()+RAND()+RAND()+RAND()+RAND()+RAND()+RAND()+RAND()+RAND()+RAND()+RAND())-6))-1)+Real_MC_30Y!P$58)</x:f>
        <x:v>2390764.0119901705</x:v>
      </x:c>
      <x:c r="Q210" s="50" t="n">
        <x:f>MAX(0,P210*(1+EXP((LN(1+Real_MC_30Y!$J$11)-0.5*Real_MC_30Y!$J$12^2)+Real_MC_30Y!$J$12*((RAND()+RAND()+RAND()+RAND()+RAND()+RAND()+RAND()+RAND()+RAND()+RAND()+RAND()+RAND())-6))-1)+Real_MC_30Y!Q$58)</x:f>
        <x:v>2487986.311823008</x:v>
      </x:c>
      <x:c r="R210" s="50" t="n">
        <x:f>MAX(0,Q210*(1+EXP((LN(1+Real_MC_30Y!$J$11)-0.5*Real_MC_30Y!$J$12^2)+Real_MC_30Y!$J$12*((RAND()+RAND()+RAND()+RAND()+RAND()+RAND()+RAND()+RAND()+RAND()+RAND()+RAND()+RAND())-6))-1)+Real_MC_30Y!R$58)</x:f>
        <x:v>3188507.795460056</x:v>
      </x:c>
      <x:c r="S210" s="50" t="n">
        <x:f>MAX(0,R210*(1+EXP((LN(1+Real_MC_30Y!$J$11)-0.5*Real_MC_30Y!$J$12^2)+Real_MC_30Y!$J$12*((RAND()+RAND()+RAND()+RAND()+RAND()+RAND()+RAND()+RAND()+RAND()+RAND()+RAND()+RAND())-6))-1)+Real_MC_30Y!S$58)</x:f>
        <x:v>4310978.758867279</x:v>
      </x:c>
      <x:c r="T210" s="50" t="n">
        <x:f>MAX(0,S210*(1+EXP((LN(1+Real_MC_30Y!$J$11)-0.5*Real_MC_30Y!$J$12^2)+Real_MC_30Y!$J$12*((RAND()+RAND()+RAND()+RAND()+RAND()+RAND()+RAND()+RAND()+RAND()+RAND()+RAND()+RAND())-6))-1)+Real_MC_30Y!T$58)</x:f>
        <x:v>4363907.746964636</x:v>
      </x:c>
      <x:c r="U210" s="50" t="n">
        <x:f>MAX(0,T210*(1+EXP((LN(1+Real_MC_30Y!$J$11)-0.5*Real_MC_30Y!$J$12^2)+Real_MC_30Y!$J$12*((RAND()+RAND()+RAND()+RAND()+RAND()+RAND()+RAND()+RAND()+RAND()+RAND()+RAND()+RAND())-6))-1)+Real_MC_30Y!U$58)</x:f>
        <x:v>4768236.513087389</x:v>
      </x:c>
      <x:c r="V210" s="50" t="n">
        <x:f>MAX(0,U210*(1+EXP((LN(1+Real_MC_30Y!$J$11)-0.5*Real_MC_30Y!$J$12^2)+Real_MC_30Y!$J$12*((RAND()+RAND()+RAND()+RAND()+RAND()+RAND()+RAND()+RAND()+RAND()+RAND()+RAND()+RAND())-6))-1)+Real_MC_30Y!V$58)</x:f>
        <x:v>4572910.38472444</x:v>
      </x:c>
      <x:c r="W210" s="50" t="n">
        <x:f>MAX(0,V210*(1+EXP((LN(1+Real_MC_30Y!$J$11)-0.5*Real_MC_30Y!$J$12^2)+Real_MC_30Y!$J$12*((RAND()+RAND()+RAND()+RAND()+RAND()+RAND()+RAND()+RAND()+RAND()+RAND()+RAND()+RAND())-6))-1)+Real_MC_30Y!W$58)</x:f>
        <x:v>4406273.183511085</x:v>
      </x:c>
      <x:c r="X210" s="50" t="n">
        <x:f>MAX(0,W210*(1+EXP((LN(1+Real_MC_30Y!$J$11)-0.5*Real_MC_30Y!$J$12^2)+Real_MC_30Y!$J$12*((RAND()+RAND()+RAND()+RAND()+RAND()+RAND()+RAND()+RAND()+RAND()+RAND()+RAND()+RAND())-6))-1)+Real_MC_30Y!X$58)</x:f>
        <x:v>4503362.508543472</x:v>
      </x:c>
      <x:c r="Y210" s="50" t="n">
        <x:f>MAX(0,X210*(1+EXP((LN(1+Real_MC_30Y!$J$11)-0.5*Real_MC_30Y!$J$12^2)+Real_MC_30Y!$J$12*((RAND()+RAND()+RAND()+RAND()+RAND()+RAND()+RAND()+RAND()+RAND()+RAND()+RAND()+RAND())-6))-1)+Real_MC_30Y!Y$58)</x:f>
        <x:v>4842653.320238458</x:v>
      </x:c>
      <x:c r="Z210" s="50" t="n">
        <x:f>MAX(0,Y210*(1+EXP((LN(1+Real_MC_30Y!$J$11)-0.5*Real_MC_30Y!$J$12^2)+Real_MC_30Y!$J$12*((RAND()+RAND()+RAND()+RAND()+RAND()+RAND()+RAND()+RAND()+RAND()+RAND()+RAND()+RAND())-6))-1)+Real_MC_30Y!Z$58)</x:f>
        <x:v>4731993.328247084</x:v>
      </x:c>
      <x:c r="AA210" s="50" t="n">
        <x:f>MAX(0,Z210*(1+EXP((LN(1+Real_MC_30Y!$J$11)-0.5*Real_MC_30Y!$J$12^2)+Real_MC_30Y!$J$12*((RAND()+RAND()+RAND()+RAND()+RAND()+RAND()+RAND()+RAND()+RAND()+RAND()+RAND()+RAND())-6))-1)+Real_MC_30Y!AA$58)</x:f>
        <x:v>5553042.423069739</x:v>
      </x:c>
      <x:c r="AB210" s="50" t="n">
        <x:f>MAX(0,AA210*(1+EXP((LN(1+Real_MC_30Y!$J$11)-0.5*Real_MC_30Y!$J$12^2)+Real_MC_30Y!$J$12*((RAND()+RAND()+RAND()+RAND()+RAND()+RAND()+RAND()+RAND()+RAND()+RAND()+RAND()+RAND())-6))-1)+Real_MC_30Y!AB$58)</x:f>
        <x:v>4810628.675182643</x:v>
      </x:c>
      <x:c r="AC210" s="50" t="n">
        <x:f>MAX(0,AB210*(1+EXP((LN(1+Real_MC_30Y!$J$11)-0.5*Real_MC_30Y!$J$12^2)+Real_MC_30Y!$J$12*((RAND()+RAND()+RAND()+RAND()+RAND()+RAND()+RAND()+RAND()+RAND()+RAND()+RAND()+RAND())-6))-1)+Real_MC_30Y!AC$58)</x:f>
        <x:v>5925597.121303012</x:v>
      </x:c>
      <x:c r="AD210" s="50" t="n">
        <x:f>MAX(0,AC210*(1+EXP((LN(1+Real_MC_30Y!$J$11)-0.5*Real_MC_30Y!$J$12^2)+Real_MC_30Y!$J$12*((RAND()+RAND()+RAND()+RAND()+RAND()+RAND()+RAND()+RAND()+RAND()+RAND()+RAND()+RAND())-6))-1)+Real_MC_30Y!AD$58)</x:f>
        <x:v>6393697.653452036</x:v>
      </x:c>
      <x:c r="AE210" s="50" t="n">
        <x:f>MAX(0,AD210*(1+EXP((LN(1+Real_MC_30Y!$J$11)-0.5*Real_MC_30Y!$J$12^2)+Real_MC_30Y!$J$12*((RAND()+RAND()+RAND()+RAND()+RAND()+RAND()+RAND()+RAND()+RAND()+RAND()+RAND()+RAND())-6))-1)+Real_MC_30Y!AE$58)</x:f>
        <x:v>7127055.587995741</x:v>
      </x:c>
      <x:c r="AF210" s="50" t="n">
        <x:f>MAX(0,AE210*(1+EXP((LN(1+Real_MC_30Y!$J$11)-0.5*Real_MC_30Y!$J$12^2)+Real_MC_30Y!$J$12*((RAND()+RAND()+RAND()+RAND()+RAND()+RAND()+RAND()+RAND()+RAND()+RAND()+RAND()+RAND())-6))-1)+Real_MC_30Y!AF$58)</x:f>
        <x:v>6543448.075363202</x:v>
      </x:c>
    </x:row>
    <x:row r="211">
      <x:c r="A211">
        <x:v>207</x:v>
      </x:c>
      <x:c r="B211" s="50" t="n">
        <x:f>MAX(0,Liquidity_30Y!$C$14+Real_MC_30Y!B$57-Real_MC_30Y!B$56)</x:f>
        <x:v>1029031.25</x:v>
      </x:c>
      <x:c r="C211" s="50" t="n">
        <x:f>MAX(0,B211*(1+EXP((LN(1+Real_MC_30Y!$J$11)-0.5*Real_MC_30Y!$J$12^2)+Real_MC_30Y!$J$12*((RAND()+RAND()+RAND()+RAND()+RAND()+RAND()+RAND()+RAND()+RAND()+RAND()+RAND()+RAND())-6))-1)+Real_MC_30Y!C$58)</x:f>
        <x:v>1290238.087661344</x:v>
      </x:c>
      <x:c r="D211" s="50" t="n">
        <x:f>MAX(0,C211*(1+EXP((LN(1+Real_MC_30Y!$J$11)-0.5*Real_MC_30Y!$J$12^2)+Real_MC_30Y!$J$12*((RAND()+RAND()+RAND()+RAND()+RAND()+RAND()+RAND()+RAND()+RAND()+RAND()+RAND()+RAND())-6))-1)+Real_MC_30Y!D$58)</x:f>
        <x:v>1038597.0949859081</x:v>
      </x:c>
      <x:c r="E211" s="50" t="n">
        <x:f>MAX(0,D211*(1+EXP((LN(1+Real_MC_30Y!$J$11)-0.5*Real_MC_30Y!$J$12^2)+Real_MC_30Y!$J$12*((RAND()+RAND()+RAND()+RAND()+RAND()+RAND()+RAND()+RAND()+RAND()+RAND()+RAND()+RAND())-6))-1)+Real_MC_30Y!E$58)</x:f>
        <x:v>971884.2800554947</x:v>
      </x:c>
      <x:c r="F211" s="50" t="n">
        <x:f>MAX(0,E211*(1+EXP((LN(1+Real_MC_30Y!$J$11)-0.5*Real_MC_30Y!$J$12^2)+Real_MC_30Y!$J$12*((RAND()+RAND()+RAND()+RAND()+RAND()+RAND()+RAND()+RAND()+RAND()+RAND()+RAND()+RAND())-6))-1)+Real_MC_30Y!F$58)</x:f>
        <x:v>830581.4511759916</x:v>
      </x:c>
      <x:c r="G211" s="50" t="n">
        <x:f>MAX(0,F211*(1+EXP((LN(1+Real_MC_30Y!$J$11)-0.5*Real_MC_30Y!$J$12^2)+Real_MC_30Y!$J$12*((RAND()+RAND()+RAND()+RAND()+RAND()+RAND()+RAND()+RAND()+RAND()+RAND()+RAND()+RAND())-6))-1)+Real_MC_30Y!G$58)</x:f>
        <x:v>797427.322603695</x:v>
      </x:c>
      <x:c r="H211" s="50" t="n">
        <x:f>MAX(0,G211*(1+EXP((LN(1+Real_MC_30Y!$J$11)-0.5*Real_MC_30Y!$J$12^2)+Real_MC_30Y!$J$12*((RAND()+RAND()+RAND()+RAND()+RAND()+RAND()+RAND()+RAND()+RAND()+RAND()+RAND()+RAND())-6))-1)+Real_MC_30Y!H$58)</x:f>
        <x:v>745520.452312962</x:v>
      </x:c>
      <x:c r="I211" s="50" t="n">
        <x:f>MAX(0,H211*(1+EXP((LN(1+Real_MC_30Y!$J$11)-0.5*Real_MC_30Y!$J$12^2)+Real_MC_30Y!$J$12*((RAND()+RAND()+RAND()+RAND()+RAND()+RAND()+RAND()+RAND()+RAND()+RAND()+RAND()+RAND())-6))-1)+Real_MC_30Y!I$58)</x:f>
        <x:v>685359.4046610483</x:v>
      </x:c>
      <x:c r="J211" s="50" t="n">
        <x:f>MAX(0,I211*(1+EXP((LN(1+Real_MC_30Y!$J$11)-0.5*Real_MC_30Y!$J$12^2)+Real_MC_30Y!$J$12*((RAND()+RAND()+RAND()+RAND()+RAND()+RAND()+RAND()+RAND()+RAND()+RAND()+RAND()+RAND())-6))-1)+Real_MC_30Y!J$58)</x:f>
        <x:v>659023.7605194752</x:v>
      </x:c>
      <x:c r="K211" s="50" t="n">
        <x:f>MAX(0,J211*(1+EXP((LN(1+Real_MC_30Y!$J$11)-0.5*Real_MC_30Y!$J$12^2)+Real_MC_30Y!$J$12*((RAND()+RAND()+RAND()+RAND()+RAND()+RAND()+RAND()+RAND()+RAND()+RAND()+RAND()+RAND())-6))-1)+Real_MC_30Y!K$58)</x:f>
        <x:v>618282.859556521</x:v>
      </x:c>
      <x:c r="L211" s="50" t="n">
        <x:f>MAX(0,K211*(1+EXP((LN(1+Real_MC_30Y!$J$11)-0.5*Real_MC_30Y!$J$12^2)+Real_MC_30Y!$J$12*((RAND()+RAND()+RAND()+RAND()+RAND()+RAND()+RAND()+RAND()+RAND()+RAND()+RAND()+RAND())-6))-1)+Real_MC_30Y!L$58)</x:f>
        <x:v>545814.118882052</x:v>
      </x:c>
      <x:c r="M211" s="50" t="n">
        <x:f>MAX(0,L211*(1+EXP((LN(1+Real_MC_30Y!$J$11)-0.5*Real_MC_30Y!$J$12^2)+Real_MC_30Y!$J$12*((RAND()+RAND()+RAND()+RAND()+RAND()+RAND()+RAND()+RAND()+RAND()+RAND()+RAND()+RAND())-6))-1)+Real_MC_30Y!M$58)</x:f>
        <x:v>648540.1472682431</x:v>
      </x:c>
      <x:c r="N211" s="50" t="n">
        <x:f>MAX(0,M211*(1+EXP((LN(1+Real_MC_30Y!$J$11)-0.5*Real_MC_30Y!$J$12^2)+Real_MC_30Y!$J$12*((RAND()+RAND()+RAND()+RAND()+RAND()+RAND()+RAND()+RAND()+RAND()+RAND()+RAND()+RAND())-6))-1)+Real_MC_30Y!N$58)</x:f>
        <x:v>642334.0970535802</x:v>
      </x:c>
      <x:c r="O211" s="50" t="n">
        <x:f>MAX(0,N211*(1+EXP((LN(1+Real_MC_30Y!$J$11)-0.5*Real_MC_30Y!$J$12^2)+Real_MC_30Y!$J$12*((RAND()+RAND()+RAND()+RAND()+RAND()+RAND()+RAND()+RAND()+RAND()+RAND()+RAND()+RAND())-6))-1)+Real_MC_30Y!O$58)</x:f>
        <x:v>556443.59171719</x:v>
      </x:c>
      <x:c r="P211" s="50" t="n">
        <x:f>MAX(0,O211*(1+EXP((LN(1+Real_MC_30Y!$J$11)-0.5*Real_MC_30Y!$J$12^2)+Real_MC_30Y!$J$12*((RAND()+RAND()+RAND()+RAND()+RAND()+RAND()+RAND()+RAND()+RAND()+RAND()+RAND()+RAND())-6))-1)+Real_MC_30Y!P$58)</x:f>
        <x:v>601772.8720052703</x:v>
      </x:c>
      <x:c r="Q211" s="50" t="n">
        <x:f>MAX(0,P211*(1+EXP((LN(1+Real_MC_30Y!$J$11)-0.5*Real_MC_30Y!$J$12^2)+Real_MC_30Y!$J$12*((RAND()+RAND()+RAND()+RAND()+RAND()+RAND()+RAND()+RAND()+RAND()+RAND()+RAND()+RAND())-6))-1)+Real_MC_30Y!Q$58)</x:f>
        <x:v>724786.9262151069</x:v>
      </x:c>
      <x:c r="R211" s="50" t="n">
        <x:f>MAX(0,Q211*(1+EXP((LN(1+Real_MC_30Y!$J$11)-0.5*Real_MC_30Y!$J$12^2)+Real_MC_30Y!$J$12*((RAND()+RAND()+RAND()+RAND()+RAND()+RAND()+RAND()+RAND()+RAND()+RAND()+RAND()+RAND())-6))-1)+Real_MC_30Y!R$58)</x:f>
        <x:v>675859.5251372834</x:v>
      </x:c>
      <x:c r="S211" s="50" t="n">
        <x:f>MAX(0,R211*(1+EXP((LN(1+Real_MC_30Y!$J$11)-0.5*Real_MC_30Y!$J$12^2)+Real_MC_30Y!$J$12*((RAND()+RAND()+RAND()+RAND()+RAND()+RAND()+RAND()+RAND()+RAND()+RAND()+RAND()+RAND())-6))-1)+Real_MC_30Y!S$58)</x:f>
        <x:v>607455.9767946156</x:v>
      </x:c>
      <x:c r="T211" s="50" t="n">
        <x:f>MAX(0,S211*(1+EXP((LN(1+Real_MC_30Y!$J$11)-0.5*Real_MC_30Y!$J$12^2)+Real_MC_30Y!$J$12*((RAND()+RAND()+RAND()+RAND()+RAND()+RAND()+RAND()+RAND()+RAND()+RAND()+RAND()+RAND())-6))-1)+Real_MC_30Y!T$58)</x:f>
        <x:v>617169.1563427129</x:v>
      </x:c>
      <x:c r="U211" s="50" t="n">
        <x:f>MAX(0,T211*(1+EXP((LN(1+Real_MC_30Y!$J$11)-0.5*Real_MC_30Y!$J$12^2)+Real_MC_30Y!$J$12*((RAND()+RAND()+RAND()+RAND()+RAND()+RAND()+RAND()+RAND()+RAND()+RAND()+RAND()+RAND())-6))-1)+Real_MC_30Y!U$58)</x:f>
        <x:v>685083.5858927167</x:v>
      </x:c>
      <x:c r="V211" s="50" t="n">
        <x:f>MAX(0,U211*(1+EXP((LN(1+Real_MC_30Y!$J$11)-0.5*Real_MC_30Y!$J$12^2)+Real_MC_30Y!$J$12*((RAND()+RAND()+RAND()+RAND()+RAND()+RAND()+RAND()+RAND()+RAND()+RAND()+RAND()+RAND())-6))-1)+Real_MC_30Y!V$58)</x:f>
        <x:v>713158.1602320274</x:v>
      </x:c>
      <x:c r="W211" s="50" t="n">
        <x:f>MAX(0,V211*(1+EXP((LN(1+Real_MC_30Y!$J$11)-0.5*Real_MC_30Y!$J$12^2)+Real_MC_30Y!$J$12*((RAND()+RAND()+RAND()+RAND()+RAND()+RAND()+RAND()+RAND()+RAND()+RAND()+RAND()+RAND())-6))-1)+Real_MC_30Y!W$58)</x:f>
        <x:v>695071.3406895613</x:v>
      </x:c>
      <x:c r="X211" s="50" t="n">
        <x:f>MAX(0,W211*(1+EXP((LN(1+Real_MC_30Y!$J$11)-0.5*Real_MC_30Y!$J$12^2)+Real_MC_30Y!$J$12*((RAND()+RAND()+RAND()+RAND()+RAND()+RAND()+RAND()+RAND()+RAND()+RAND()+RAND()+RAND())-6))-1)+Real_MC_30Y!X$58)</x:f>
        <x:v>910427.4567920794</x:v>
      </x:c>
      <x:c r="Y211" s="50" t="n">
        <x:f>MAX(0,X211*(1+EXP((LN(1+Real_MC_30Y!$J$11)-0.5*Real_MC_30Y!$J$12^2)+Real_MC_30Y!$J$12*((RAND()+RAND()+RAND()+RAND()+RAND()+RAND()+RAND()+RAND()+RAND()+RAND()+RAND()+RAND())-6))-1)+Real_MC_30Y!Y$58)</x:f>
        <x:v>1234810.6282352677</x:v>
      </x:c>
      <x:c r="Z211" s="50" t="n">
        <x:f>MAX(0,Y211*(1+EXP((LN(1+Real_MC_30Y!$J$11)-0.5*Real_MC_30Y!$J$12^2)+Real_MC_30Y!$J$12*((RAND()+RAND()+RAND()+RAND()+RAND()+RAND()+RAND()+RAND()+RAND()+RAND()+RAND()+RAND())-6))-1)+Real_MC_30Y!Z$58)</x:f>
        <x:v>1158814.2178116862</x:v>
      </x:c>
      <x:c r="AA211" s="50" t="n">
        <x:f>MAX(0,Z211*(1+EXP((LN(1+Real_MC_30Y!$J$11)-0.5*Real_MC_30Y!$J$12^2)+Real_MC_30Y!$J$12*((RAND()+RAND()+RAND()+RAND()+RAND()+RAND()+RAND()+RAND()+RAND()+RAND()+RAND()+RAND())-6))-1)+Real_MC_30Y!AA$58)</x:f>
        <x:v>1240737.96647569</x:v>
      </x:c>
      <x:c r="AB211" s="50" t="n">
        <x:f>MAX(0,AA211*(1+EXP((LN(1+Real_MC_30Y!$J$11)-0.5*Real_MC_30Y!$J$12^2)+Real_MC_30Y!$J$12*((RAND()+RAND()+RAND()+RAND()+RAND()+RAND()+RAND()+RAND()+RAND()+RAND()+RAND()+RAND())-6))-1)+Real_MC_30Y!AB$58)</x:f>
        <x:v>1063694.5531554678</x:v>
      </x:c>
      <x:c r="AC211" s="50" t="n">
        <x:f>MAX(0,AB211*(1+EXP((LN(1+Real_MC_30Y!$J$11)-0.5*Real_MC_30Y!$J$12^2)+Real_MC_30Y!$J$12*((RAND()+RAND()+RAND()+RAND()+RAND()+RAND()+RAND()+RAND()+RAND()+RAND()+RAND()+RAND())-6))-1)+Real_MC_30Y!AC$58)</x:f>
        <x:v>1017476.7552370182</x:v>
      </x:c>
      <x:c r="AD211" s="50" t="n">
        <x:f>MAX(0,AC211*(1+EXP((LN(1+Real_MC_30Y!$J$11)-0.5*Real_MC_30Y!$J$12^2)+Real_MC_30Y!$J$12*((RAND()+RAND()+RAND()+RAND()+RAND()+RAND()+RAND()+RAND()+RAND()+RAND()+RAND()+RAND())-6))-1)+Real_MC_30Y!AD$58)</x:f>
        <x:v>1171393.2521498962</x:v>
      </x:c>
      <x:c r="AE211" s="50" t="n">
        <x:f>MAX(0,AD211*(1+EXP((LN(1+Real_MC_30Y!$J$11)-0.5*Real_MC_30Y!$J$12^2)+Real_MC_30Y!$J$12*((RAND()+RAND()+RAND()+RAND()+RAND()+RAND()+RAND()+RAND()+RAND()+RAND()+RAND()+RAND())-6))-1)+Real_MC_30Y!AE$58)</x:f>
        <x:v>1616967.1983874294</x:v>
      </x:c>
      <x:c r="AF211" s="50" t="n">
        <x:f>MAX(0,AE211*(1+EXP((LN(1+Real_MC_30Y!$J$11)-0.5*Real_MC_30Y!$J$12^2)+Real_MC_30Y!$J$12*((RAND()+RAND()+RAND()+RAND()+RAND()+RAND()+RAND()+RAND()+RAND()+RAND()+RAND()+RAND())-6))-1)+Real_MC_30Y!AF$58)</x:f>
        <x:v>1715751.7473990016</x:v>
      </x:c>
    </x:row>
    <x:row r="212">
      <x:c r="A212">
        <x:v>208</x:v>
      </x:c>
      <x:c r="B212" s="50" t="n">
        <x:f>MAX(0,Liquidity_30Y!$C$14+Real_MC_30Y!B$57-Real_MC_30Y!B$56)</x:f>
        <x:v>1029031.25</x:v>
      </x:c>
      <x:c r="C212" s="50" t="n">
        <x:f>MAX(0,B212*(1+EXP((LN(1+Real_MC_30Y!$J$11)-0.5*Real_MC_30Y!$J$12^2)+Real_MC_30Y!$J$12*((RAND()+RAND()+RAND()+RAND()+RAND()+RAND()+RAND()+RAND()+RAND()+RAND()+RAND()+RAND())-6))-1)+Real_MC_30Y!C$58)</x:f>
        <x:v>918084.7368182264</x:v>
      </x:c>
      <x:c r="D212" s="50" t="n">
        <x:f>MAX(0,C212*(1+EXP((LN(1+Real_MC_30Y!$J$11)-0.5*Real_MC_30Y!$J$12^2)+Real_MC_30Y!$J$12*((RAND()+RAND()+RAND()+RAND()+RAND()+RAND()+RAND()+RAND()+RAND()+RAND()+RAND()+RAND())-6))-1)+Real_MC_30Y!D$58)</x:f>
        <x:v>1052584.017735521</x:v>
      </x:c>
      <x:c r="E212" s="50" t="n">
        <x:f>MAX(0,D212*(1+EXP((LN(1+Real_MC_30Y!$J$11)-0.5*Real_MC_30Y!$J$12^2)+Real_MC_30Y!$J$12*((RAND()+RAND()+RAND()+RAND()+RAND()+RAND()+RAND()+RAND()+RAND()+RAND()+RAND()+RAND())-6))-1)+Real_MC_30Y!E$58)</x:f>
        <x:v>982738.8210407924</x:v>
      </x:c>
      <x:c r="F212" s="50" t="n">
        <x:f>MAX(0,E212*(1+EXP((LN(1+Real_MC_30Y!$J$11)-0.5*Real_MC_30Y!$J$12^2)+Real_MC_30Y!$J$12*((RAND()+RAND()+RAND()+RAND()+RAND()+RAND()+RAND()+RAND()+RAND()+RAND()+RAND()+RAND())-6))-1)+Real_MC_30Y!F$58)</x:f>
        <x:v>942762.2498199622</x:v>
      </x:c>
      <x:c r="G212" s="50" t="n">
        <x:f>MAX(0,F212*(1+EXP((LN(1+Real_MC_30Y!$J$11)-0.5*Real_MC_30Y!$J$12^2)+Real_MC_30Y!$J$12*((RAND()+RAND()+RAND()+RAND()+RAND()+RAND()+RAND()+RAND()+RAND()+RAND()+RAND()+RAND())-6))-1)+Real_MC_30Y!G$58)</x:f>
        <x:v>993751.2326505877</x:v>
      </x:c>
      <x:c r="H212" s="50" t="n">
        <x:f>MAX(0,G212*(1+EXP((LN(1+Real_MC_30Y!$J$11)-0.5*Real_MC_30Y!$J$12^2)+Real_MC_30Y!$J$12*((RAND()+RAND()+RAND()+RAND()+RAND()+RAND()+RAND()+RAND()+RAND()+RAND()+RAND()+RAND())-6))-1)+Real_MC_30Y!H$58)</x:f>
        <x:v>797888.3549711908</x:v>
      </x:c>
      <x:c r="I212" s="50" t="n">
        <x:f>MAX(0,H212*(1+EXP((LN(1+Real_MC_30Y!$J$11)-0.5*Real_MC_30Y!$J$12^2)+Real_MC_30Y!$J$12*((RAND()+RAND()+RAND()+RAND()+RAND()+RAND()+RAND()+RAND()+RAND()+RAND()+RAND()+RAND())-6))-1)+Real_MC_30Y!I$58)</x:f>
        <x:v>885147.2031673501</x:v>
      </x:c>
      <x:c r="J212" s="50" t="n">
        <x:f>MAX(0,I212*(1+EXP((LN(1+Real_MC_30Y!$J$11)-0.5*Real_MC_30Y!$J$12^2)+Real_MC_30Y!$J$12*((RAND()+RAND()+RAND()+RAND()+RAND()+RAND()+RAND()+RAND()+RAND()+RAND()+RAND()+RAND())-6))-1)+Real_MC_30Y!J$58)</x:f>
        <x:v>722575.117773272</x:v>
      </x:c>
      <x:c r="K212" s="50" t="n">
        <x:f>MAX(0,J212*(1+EXP((LN(1+Real_MC_30Y!$J$11)-0.5*Real_MC_30Y!$J$12^2)+Real_MC_30Y!$J$12*((RAND()+RAND()+RAND()+RAND()+RAND()+RAND()+RAND()+RAND()+RAND()+RAND()+RAND()+RAND())-6))-1)+Real_MC_30Y!K$58)</x:f>
        <x:v>1014927.6938815747</x:v>
      </x:c>
      <x:c r="L212" s="50" t="n">
        <x:f>MAX(0,K212*(1+EXP((LN(1+Real_MC_30Y!$J$11)-0.5*Real_MC_30Y!$J$12^2)+Real_MC_30Y!$J$12*((RAND()+RAND()+RAND()+RAND()+RAND()+RAND()+RAND()+RAND()+RAND()+RAND()+RAND()+RAND())-6))-1)+Real_MC_30Y!L$58)</x:f>
        <x:v>993857.222610414</x:v>
      </x:c>
      <x:c r="M212" s="50" t="n">
        <x:f>MAX(0,L212*(1+EXP((LN(1+Real_MC_30Y!$J$11)-0.5*Real_MC_30Y!$J$12^2)+Real_MC_30Y!$J$12*((RAND()+RAND()+RAND()+RAND()+RAND()+RAND()+RAND()+RAND()+RAND()+RAND()+RAND()+RAND())-6))-1)+Real_MC_30Y!M$58)</x:f>
        <x:v>915815.551720864</x:v>
      </x:c>
      <x:c r="N212" s="50" t="n">
        <x:f>MAX(0,M212*(1+EXP((LN(1+Real_MC_30Y!$J$11)-0.5*Real_MC_30Y!$J$12^2)+Real_MC_30Y!$J$12*((RAND()+RAND()+RAND()+RAND()+RAND()+RAND()+RAND()+RAND()+RAND()+RAND()+RAND()+RAND())-6))-1)+Real_MC_30Y!N$58)</x:f>
        <x:v>979899.1041302269</x:v>
      </x:c>
      <x:c r="O212" s="50" t="n">
        <x:f>MAX(0,N212*(1+EXP((LN(1+Real_MC_30Y!$J$11)-0.5*Real_MC_30Y!$J$12^2)+Real_MC_30Y!$J$12*((RAND()+RAND()+RAND()+RAND()+RAND()+RAND()+RAND()+RAND()+RAND()+RAND()+RAND()+RAND())-6))-1)+Real_MC_30Y!O$58)</x:f>
        <x:v>1145219.038235164</x:v>
      </x:c>
      <x:c r="P212" s="50" t="n">
        <x:f>MAX(0,O212*(1+EXP((LN(1+Real_MC_30Y!$J$11)-0.5*Real_MC_30Y!$J$12^2)+Real_MC_30Y!$J$12*((RAND()+RAND()+RAND()+RAND()+RAND()+RAND()+RAND()+RAND()+RAND()+RAND()+RAND()+RAND())-6))-1)+Real_MC_30Y!P$58)</x:f>
        <x:v>1219961.3198634745</x:v>
      </x:c>
      <x:c r="Q212" s="50" t="n">
        <x:f>MAX(0,P212*(1+EXP((LN(1+Real_MC_30Y!$J$11)-0.5*Real_MC_30Y!$J$12^2)+Real_MC_30Y!$J$12*((RAND()+RAND()+RAND()+RAND()+RAND()+RAND()+RAND()+RAND()+RAND()+RAND()+RAND()+RAND())-6))-1)+Real_MC_30Y!Q$58)</x:f>
        <x:v>1408384.9058628068</x:v>
      </x:c>
      <x:c r="R212" s="50" t="n">
        <x:f>MAX(0,Q212*(1+EXP((LN(1+Real_MC_30Y!$J$11)-0.5*Real_MC_30Y!$J$12^2)+Real_MC_30Y!$J$12*((RAND()+RAND()+RAND()+RAND()+RAND()+RAND()+RAND()+RAND()+RAND()+RAND()+RAND()+RAND())-6))-1)+Real_MC_30Y!R$58)</x:f>
        <x:v>1490213.7029969075</x:v>
      </x:c>
      <x:c r="S212" s="50" t="n">
        <x:f>MAX(0,R212*(1+EXP((LN(1+Real_MC_30Y!$J$11)-0.5*Real_MC_30Y!$J$12^2)+Real_MC_30Y!$J$12*((RAND()+RAND()+RAND()+RAND()+RAND()+RAND()+RAND()+RAND()+RAND()+RAND()+RAND()+RAND())-6))-1)+Real_MC_30Y!S$58)</x:f>
        <x:v>1500991.7791624295</x:v>
      </x:c>
      <x:c r="T212" s="50" t="n">
        <x:f>MAX(0,S212*(1+EXP((LN(1+Real_MC_30Y!$J$11)-0.5*Real_MC_30Y!$J$12^2)+Real_MC_30Y!$J$12*((RAND()+RAND()+RAND()+RAND()+RAND()+RAND()+RAND()+RAND()+RAND()+RAND()+RAND()+RAND())-6))-1)+Real_MC_30Y!T$58)</x:f>
        <x:v>1505501.734374443</x:v>
      </x:c>
      <x:c r="U212" s="50" t="n">
        <x:f>MAX(0,T212*(1+EXP((LN(1+Real_MC_30Y!$J$11)-0.5*Real_MC_30Y!$J$12^2)+Real_MC_30Y!$J$12*((RAND()+RAND()+RAND()+RAND()+RAND()+RAND()+RAND()+RAND()+RAND()+RAND()+RAND()+RAND())-6))-1)+Real_MC_30Y!U$58)</x:f>
        <x:v>1294383.108190354</x:v>
      </x:c>
      <x:c r="V212" s="50" t="n">
        <x:f>MAX(0,U212*(1+EXP((LN(1+Real_MC_30Y!$J$11)-0.5*Real_MC_30Y!$J$12^2)+Real_MC_30Y!$J$12*((RAND()+RAND()+RAND()+RAND()+RAND()+RAND()+RAND()+RAND()+RAND()+RAND()+RAND()+RAND())-6))-1)+Real_MC_30Y!V$58)</x:f>
        <x:v>1513675.0917700082</x:v>
      </x:c>
      <x:c r="W212" s="50" t="n">
        <x:f>MAX(0,V212*(1+EXP((LN(1+Real_MC_30Y!$J$11)-0.5*Real_MC_30Y!$J$12^2)+Real_MC_30Y!$J$12*((RAND()+RAND()+RAND()+RAND()+RAND()+RAND()+RAND()+RAND()+RAND()+RAND()+RAND()+RAND())-6))-1)+Real_MC_30Y!W$58)</x:f>
        <x:v>1637524.9637638554</x:v>
      </x:c>
      <x:c r="X212" s="50" t="n">
        <x:f>MAX(0,W212*(1+EXP((LN(1+Real_MC_30Y!$J$11)-0.5*Real_MC_30Y!$J$12^2)+Real_MC_30Y!$J$12*((RAND()+RAND()+RAND()+RAND()+RAND()+RAND()+RAND()+RAND()+RAND()+RAND()+RAND()+RAND())-6))-1)+Real_MC_30Y!X$58)</x:f>
        <x:v>1811229.348269472</x:v>
      </x:c>
      <x:c r="Y212" s="50" t="n">
        <x:f>MAX(0,X212*(1+EXP((LN(1+Real_MC_30Y!$J$11)-0.5*Real_MC_30Y!$J$12^2)+Real_MC_30Y!$J$12*((RAND()+RAND()+RAND()+RAND()+RAND()+RAND()+RAND()+RAND()+RAND()+RAND()+RAND()+RAND())-6))-1)+Real_MC_30Y!Y$58)</x:f>
        <x:v>1596969.216609931</x:v>
      </x:c>
      <x:c r="Z212" s="50" t="n">
        <x:f>MAX(0,Y212*(1+EXP((LN(1+Real_MC_30Y!$J$11)-0.5*Real_MC_30Y!$J$12^2)+Real_MC_30Y!$J$12*((RAND()+RAND()+RAND()+RAND()+RAND()+RAND()+RAND()+RAND()+RAND()+RAND()+RAND()+RAND())-6))-1)+Real_MC_30Y!Z$58)</x:f>
        <x:v>2080984.4185109069</x:v>
      </x:c>
      <x:c r="AA212" s="50" t="n">
        <x:f>MAX(0,Z212*(1+EXP((LN(1+Real_MC_30Y!$J$11)-0.5*Real_MC_30Y!$J$12^2)+Real_MC_30Y!$J$12*((RAND()+RAND()+RAND()+RAND()+RAND()+RAND()+RAND()+RAND()+RAND()+RAND()+RAND()+RAND())-6))-1)+Real_MC_30Y!AA$58)</x:f>
        <x:v>2439087.003053751</x:v>
      </x:c>
      <x:c r="AB212" s="50" t="n">
        <x:f>MAX(0,AA212*(1+EXP((LN(1+Real_MC_30Y!$J$11)-0.5*Real_MC_30Y!$J$12^2)+Real_MC_30Y!$J$12*((RAND()+RAND()+RAND()+RAND()+RAND()+RAND()+RAND()+RAND()+RAND()+RAND()+RAND()+RAND())-6))-1)+Real_MC_30Y!AB$58)</x:f>
        <x:v>2298498.034639849</x:v>
      </x:c>
      <x:c r="AC212" s="50" t="n">
        <x:f>MAX(0,AB212*(1+EXP((LN(1+Real_MC_30Y!$J$11)-0.5*Real_MC_30Y!$J$12^2)+Real_MC_30Y!$J$12*((RAND()+RAND()+RAND()+RAND()+RAND()+RAND()+RAND()+RAND()+RAND()+RAND()+RAND()+RAND())-6))-1)+Real_MC_30Y!AC$58)</x:f>
        <x:v>2223997.9950523893</x:v>
      </x:c>
      <x:c r="AD212" s="50" t="n">
        <x:f>MAX(0,AC212*(1+EXP((LN(1+Real_MC_30Y!$J$11)-0.5*Real_MC_30Y!$J$12^2)+Real_MC_30Y!$J$12*((RAND()+RAND()+RAND()+RAND()+RAND()+RAND()+RAND()+RAND()+RAND()+RAND()+RAND()+RAND())-6))-1)+Real_MC_30Y!AD$58)</x:f>
        <x:v>2263091.1904663765</x:v>
      </x:c>
      <x:c r="AE212" s="50" t="n">
        <x:f>MAX(0,AD212*(1+EXP((LN(1+Real_MC_30Y!$J$11)-0.5*Real_MC_30Y!$J$12^2)+Real_MC_30Y!$J$12*((RAND()+RAND()+RAND()+RAND()+RAND()+RAND()+RAND()+RAND()+RAND()+RAND()+RAND()+RAND())-6))-1)+Real_MC_30Y!AE$58)</x:f>
        <x:v>2656541.026211909</x:v>
      </x:c>
      <x:c r="AF212" s="50" t="n">
        <x:f>MAX(0,AE212*(1+EXP((LN(1+Real_MC_30Y!$J$11)-0.5*Real_MC_30Y!$J$12^2)+Real_MC_30Y!$J$12*((RAND()+RAND()+RAND()+RAND()+RAND()+RAND()+RAND()+RAND()+RAND()+RAND()+RAND()+RAND())-6))-1)+Real_MC_30Y!AF$58)</x:f>
        <x:v>3631294.322893</x:v>
      </x:c>
    </x:row>
    <x:row r="213">
      <x:c r="A213">
        <x:v>209</x:v>
      </x:c>
      <x:c r="B213" s="50" t="n">
        <x:f>MAX(0,Liquidity_30Y!$C$14+Real_MC_30Y!B$57-Real_MC_30Y!B$56)</x:f>
        <x:v>1029031.25</x:v>
      </x:c>
      <x:c r="C213" s="50" t="n">
        <x:f>MAX(0,B213*(1+EXP((LN(1+Real_MC_30Y!$J$11)-0.5*Real_MC_30Y!$J$12^2)+Real_MC_30Y!$J$12*((RAND()+RAND()+RAND()+RAND()+RAND()+RAND()+RAND()+RAND()+RAND()+RAND()+RAND()+RAND())-6))-1)+Real_MC_30Y!C$58)</x:f>
        <x:v>1162182.696030864</x:v>
      </x:c>
      <x:c r="D213" s="50" t="n">
        <x:f>MAX(0,C213*(1+EXP((LN(1+Real_MC_30Y!$J$11)-0.5*Real_MC_30Y!$J$12^2)+Real_MC_30Y!$J$12*((RAND()+RAND()+RAND()+RAND()+RAND()+RAND()+RAND()+RAND()+RAND()+RAND()+RAND()+RAND())-6))-1)+Real_MC_30Y!D$58)</x:f>
        <x:v>1316369.0580860963</x:v>
      </x:c>
      <x:c r="E213" s="50" t="n">
        <x:f>MAX(0,D213*(1+EXP((LN(1+Real_MC_30Y!$J$11)-0.5*Real_MC_30Y!$J$12^2)+Real_MC_30Y!$J$12*((RAND()+RAND()+RAND()+RAND()+RAND()+RAND()+RAND()+RAND()+RAND()+RAND()+RAND()+RAND())-6))-1)+Real_MC_30Y!E$58)</x:f>
        <x:v>1511483.116722556</x:v>
      </x:c>
      <x:c r="F213" s="50" t="n">
        <x:f>MAX(0,E213*(1+EXP((LN(1+Real_MC_30Y!$J$11)-0.5*Real_MC_30Y!$J$12^2)+Real_MC_30Y!$J$12*((RAND()+RAND()+RAND()+RAND()+RAND()+RAND()+RAND()+RAND()+RAND()+RAND()+RAND()+RAND())-6))-1)+Real_MC_30Y!F$58)</x:f>
        <x:v>1413975.4155814736</x:v>
      </x:c>
      <x:c r="G213" s="50" t="n">
        <x:f>MAX(0,F213*(1+EXP((LN(1+Real_MC_30Y!$J$11)-0.5*Real_MC_30Y!$J$12^2)+Real_MC_30Y!$J$12*((RAND()+RAND()+RAND()+RAND()+RAND()+RAND()+RAND()+RAND()+RAND()+RAND()+RAND()+RAND())-6))-1)+Real_MC_30Y!G$58)</x:f>
        <x:v>1322344.246980499</x:v>
      </x:c>
      <x:c r="H213" s="50" t="n">
        <x:f>MAX(0,G213*(1+EXP((LN(1+Real_MC_30Y!$J$11)-0.5*Real_MC_30Y!$J$12^2)+Real_MC_30Y!$J$12*((RAND()+RAND()+RAND()+RAND()+RAND()+RAND()+RAND()+RAND()+RAND()+RAND()+RAND()+RAND())-6))-1)+Real_MC_30Y!H$58)</x:f>
        <x:v>1246736.0145948173</x:v>
      </x:c>
      <x:c r="I213" s="50" t="n">
        <x:f>MAX(0,H213*(1+EXP((LN(1+Real_MC_30Y!$J$11)-0.5*Real_MC_30Y!$J$12^2)+Real_MC_30Y!$J$12*((RAND()+RAND()+RAND()+RAND()+RAND()+RAND()+RAND()+RAND()+RAND()+RAND()+RAND()+RAND())-6))-1)+Real_MC_30Y!I$58)</x:f>
        <x:v>1242332.9210192652</x:v>
      </x:c>
      <x:c r="J213" s="50" t="n">
        <x:f>MAX(0,I213*(1+EXP((LN(1+Real_MC_30Y!$J$11)-0.5*Real_MC_30Y!$J$12^2)+Real_MC_30Y!$J$12*((RAND()+RAND()+RAND()+RAND()+RAND()+RAND()+RAND()+RAND()+RAND()+RAND()+RAND()+RAND())-6))-1)+Real_MC_30Y!J$58)</x:f>
        <x:v>1055028.3525995049</x:v>
      </x:c>
      <x:c r="K213" s="50" t="n">
        <x:f>MAX(0,J213*(1+EXP((LN(1+Real_MC_30Y!$J$11)-0.5*Real_MC_30Y!$J$12^2)+Real_MC_30Y!$J$12*((RAND()+RAND()+RAND()+RAND()+RAND()+RAND()+RAND()+RAND()+RAND()+RAND()+RAND()+RAND())-6))-1)+Real_MC_30Y!K$58)</x:f>
        <x:v>1287840.2184697434</x:v>
      </x:c>
      <x:c r="L213" s="50" t="n">
        <x:f>MAX(0,K213*(1+EXP((LN(1+Real_MC_30Y!$J$11)-0.5*Real_MC_30Y!$J$12^2)+Real_MC_30Y!$J$12*((RAND()+RAND()+RAND()+RAND()+RAND()+RAND()+RAND()+RAND()+RAND()+RAND()+RAND()+RAND())-6))-1)+Real_MC_30Y!L$58)</x:f>
        <x:v>1577134.338356591</x:v>
      </x:c>
      <x:c r="M213" s="50" t="n">
        <x:f>MAX(0,L213*(1+EXP((LN(1+Real_MC_30Y!$J$11)-0.5*Real_MC_30Y!$J$12^2)+Real_MC_30Y!$J$12*((RAND()+RAND()+RAND()+RAND()+RAND()+RAND()+RAND()+RAND()+RAND()+RAND()+RAND()+RAND())-6))-1)+Real_MC_30Y!M$58)</x:f>
        <x:v>1512998.5079113462</x:v>
      </x:c>
      <x:c r="N213" s="50" t="n">
        <x:f>MAX(0,M213*(1+EXP((LN(1+Real_MC_30Y!$J$11)-0.5*Real_MC_30Y!$J$12^2)+Real_MC_30Y!$J$12*((RAND()+RAND()+RAND()+RAND()+RAND()+RAND()+RAND()+RAND()+RAND()+RAND()+RAND()+RAND())-6))-1)+Real_MC_30Y!N$58)</x:f>
        <x:v>1737593.4648194006</x:v>
      </x:c>
      <x:c r="O213" s="50" t="n">
        <x:f>MAX(0,N213*(1+EXP((LN(1+Real_MC_30Y!$J$11)-0.5*Real_MC_30Y!$J$12^2)+Real_MC_30Y!$J$12*((RAND()+RAND()+RAND()+RAND()+RAND()+RAND()+RAND()+RAND()+RAND()+RAND()+RAND()+RAND())-6))-1)+Real_MC_30Y!O$58)</x:f>
        <x:v>1760099.57166239</x:v>
      </x:c>
      <x:c r="P213" s="50" t="n">
        <x:f>MAX(0,O213*(1+EXP((LN(1+Real_MC_30Y!$J$11)-0.5*Real_MC_30Y!$J$12^2)+Real_MC_30Y!$J$12*((RAND()+RAND()+RAND()+RAND()+RAND()+RAND()+RAND()+RAND()+RAND()+RAND()+RAND()+RAND())-6))-1)+Real_MC_30Y!P$58)</x:f>
        <x:v>1962320.6367043334</x:v>
      </x:c>
      <x:c r="Q213" s="50" t="n">
        <x:f>MAX(0,P213*(1+EXP((LN(1+Real_MC_30Y!$J$11)-0.5*Real_MC_30Y!$J$12^2)+Real_MC_30Y!$J$12*((RAND()+RAND()+RAND()+RAND()+RAND()+RAND()+RAND()+RAND()+RAND()+RAND()+RAND()+RAND())-6))-1)+Real_MC_30Y!Q$58)</x:f>
        <x:v>2234001.2702193605</x:v>
      </x:c>
      <x:c r="R213" s="50" t="n">
        <x:f>MAX(0,Q213*(1+EXP((LN(1+Real_MC_30Y!$J$11)-0.5*Real_MC_30Y!$J$12^2)+Real_MC_30Y!$J$12*((RAND()+RAND()+RAND()+RAND()+RAND()+RAND()+RAND()+RAND()+RAND()+RAND()+RAND()+RAND())-6))-1)+Real_MC_30Y!R$58)</x:f>
        <x:v>1995617.0691932025</x:v>
      </x:c>
      <x:c r="S213" s="50" t="n">
        <x:f>MAX(0,R213*(1+EXP((LN(1+Real_MC_30Y!$J$11)-0.5*Real_MC_30Y!$J$12^2)+Real_MC_30Y!$J$12*((RAND()+RAND()+RAND()+RAND()+RAND()+RAND()+RAND()+RAND()+RAND()+RAND()+RAND()+RAND())-6))-1)+Real_MC_30Y!S$58)</x:f>
        <x:v>2091223.3515901386</x:v>
      </x:c>
      <x:c r="T213" s="50" t="n">
        <x:f>MAX(0,S213*(1+EXP((LN(1+Real_MC_30Y!$J$11)-0.5*Real_MC_30Y!$J$12^2)+Real_MC_30Y!$J$12*((RAND()+RAND()+RAND()+RAND()+RAND()+RAND()+RAND()+RAND()+RAND()+RAND()+RAND()+RAND())-6))-1)+Real_MC_30Y!T$58)</x:f>
        <x:v>2490540.9689339823</x:v>
      </x:c>
      <x:c r="U213" s="50" t="n">
        <x:f>MAX(0,T213*(1+EXP((LN(1+Real_MC_30Y!$J$11)-0.5*Real_MC_30Y!$J$12^2)+Real_MC_30Y!$J$12*((RAND()+RAND()+RAND()+RAND()+RAND()+RAND()+RAND()+RAND()+RAND()+RAND()+RAND()+RAND())-6))-1)+Real_MC_30Y!U$58)</x:f>
        <x:v>2758119.3884127685</x:v>
      </x:c>
      <x:c r="V213" s="50" t="n">
        <x:f>MAX(0,U213*(1+EXP((LN(1+Real_MC_30Y!$J$11)-0.5*Real_MC_30Y!$J$12^2)+Real_MC_30Y!$J$12*((RAND()+RAND()+RAND()+RAND()+RAND()+RAND()+RAND()+RAND()+RAND()+RAND()+RAND()+RAND())-6))-1)+Real_MC_30Y!V$58)</x:f>
        <x:v>2301108.658291818</x:v>
      </x:c>
      <x:c r="W213" s="50" t="n">
        <x:f>MAX(0,V213*(1+EXP((LN(1+Real_MC_30Y!$J$11)-0.5*Real_MC_30Y!$J$12^2)+Real_MC_30Y!$J$12*((RAND()+RAND()+RAND()+RAND()+RAND()+RAND()+RAND()+RAND()+RAND()+RAND()+RAND()+RAND())-6))-1)+Real_MC_30Y!W$58)</x:f>
        <x:v>3053698.0483991336</x:v>
      </x:c>
      <x:c r="X213" s="50" t="n">
        <x:f>MAX(0,W213*(1+EXP((LN(1+Real_MC_30Y!$J$11)-0.5*Real_MC_30Y!$J$12^2)+Real_MC_30Y!$J$12*((RAND()+RAND()+RAND()+RAND()+RAND()+RAND()+RAND()+RAND()+RAND()+RAND()+RAND()+RAND())-6))-1)+Real_MC_30Y!X$58)</x:f>
        <x:v>2588846.5018449873</x:v>
      </x:c>
      <x:c r="Y213" s="50" t="n">
        <x:f>MAX(0,X213*(1+EXP((LN(1+Real_MC_30Y!$J$11)-0.5*Real_MC_30Y!$J$12^2)+Real_MC_30Y!$J$12*((RAND()+RAND()+RAND()+RAND()+RAND()+RAND()+RAND()+RAND()+RAND()+RAND()+RAND()+RAND())-6))-1)+Real_MC_30Y!Y$58)</x:f>
        <x:v>2044525.3282036365</x:v>
      </x:c>
      <x:c r="Z213" s="50" t="n">
        <x:f>MAX(0,Y213*(1+EXP((LN(1+Real_MC_30Y!$J$11)-0.5*Real_MC_30Y!$J$12^2)+Real_MC_30Y!$J$12*((RAND()+RAND()+RAND()+RAND()+RAND()+RAND()+RAND()+RAND()+RAND()+RAND()+RAND()+RAND())-6))-1)+Real_MC_30Y!Z$58)</x:f>
        <x:v>2347751.4230443453</x:v>
      </x:c>
      <x:c r="AA213" s="50" t="n">
        <x:f>MAX(0,Z213*(1+EXP((LN(1+Real_MC_30Y!$J$11)-0.5*Real_MC_30Y!$J$12^2)+Real_MC_30Y!$J$12*((RAND()+RAND()+RAND()+RAND()+RAND()+RAND()+RAND()+RAND()+RAND()+RAND()+RAND()+RAND())-6))-1)+Real_MC_30Y!AA$58)</x:f>
        <x:v>2249901.7905852073</x:v>
      </x:c>
      <x:c r="AB213" s="50" t="n">
        <x:f>MAX(0,AA213*(1+EXP((LN(1+Real_MC_30Y!$J$11)-0.5*Real_MC_30Y!$J$12^2)+Real_MC_30Y!$J$12*((RAND()+RAND()+RAND()+RAND()+RAND()+RAND()+RAND()+RAND()+RAND()+RAND()+RAND()+RAND())-6))-1)+Real_MC_30Y!AB$58)</x:f>
        <x:v>2203739.6246402515</x:v>
      </x:c>
      <x:c r="AC213" s="50" t="n">
        <x:f>MAX(0,AB213*(1+EXP((LN(1+Real_MC_30Y!$J$11)-0.5*Real_MC_30Y!$J$12^2)+Real_MC_30Y!$J$12*((RAND()+RAND()+RAND()+RAND()+RAND()+RAND()+RAND()+RAND()+RAND()+RAND()+RAND()+RAND())-6))-1)+Real_MC_30Y!AC$58)</x:f>
        <x:v>1783117.3366911495</x:v>
      </x:c>
      <x:c r="AD213" s="50" t="n">
        <x:f>MAX(0,AC213*(1+EXP((LN(1+Real_MC_30Y!$J$11)-0.5*Real_MC_30Y!$J$12^2)+Real_MC_30Y!$J$12*((RAND()+RAND()+RAND()+RAND()+RAND()+RAND()+RAND()+RAND()+RAND()+RAND()+RAND()+RAND())-6))-1)+Real_MC_30Y!AD$58)</x:f>
        <x:v>1908890.2636080426</x:v>
      </x:c>
      <x:c r="AE213" s="50" t="n">
        <x:f>MAX(0,AD213*(1+EXP((LN(1+Real_MC_30Y!$J$11)-0.5*Real_MC_30Y!$J$12^2)+Real_MC_30Y!$J$12*((RAND()+RAND()+RAND()+RAND()+RAND()+RAND()+RAND()+RAND()+RAND()+RAND()+RAND()+RAND())-6))-1)+Real_MC_30Y!AE$58)</x:f>
        <x:v>2074699.591544803</x:v>
      </x:c>
      <x:c r="AF213" s="50" t="n">
        <x:f>MAX(0,AE213*(1+EXP((LN(1+Real_MC_30Y!$J$11)-0.5*Real_MC_30Y!$J$12^2)+Real_MC_30Y!$J$12*((RAND()+RAND()+RAND()+RAND()+RAND()+RAND()+RAND()+RAND()+RAND()+RAND()+RAND()+RAND())-6))-1)+Real_MC_30Y!AF$58)</x:f>
        <x:v>2113812.193451332</x:v>
      </x:c>
    </x:row>
    <x:row r="214">
      <x:c r="A214">
        <x:v>210</x:v>
      </x:c>
      <x:c r="B214" s="50" t="n">
        <x:f>MAX(0,Liquidity_30Y!$C$14+Real_MC_30Y!B$57-Real_MC_30Y!B$56)</x:f>
        <x:v>1029031.25</x:v>
      </x:c>
      <x:c r="C214" s="50" t="n">
        <x:f>MAX(0,B214*(1+EXP((LN(1+Real_MC_30Y!$J$11)-0.5*Real_MC_30Y!$J$12^2)+Real_MC_30Y!$J$12*((RAND()+RAND()+RAND()+RAND()+RAND()+RAND()+RAND()+RAND()+RAND()+RAND()+RAND()+RAND())-6))-1)+Real_MC_30Y!C$58)</x:f>
        <x:v>1057905.1429779944</x:v>
      </x:c>
      <x:c r="D214" s="50" t="n">
        <x:f>MAX(0,C214*(1+EXP((LN(1+Real_MC_30Y!$J$11)-0.5*Real_MC_30Y!$J$12^2)+Real_MC_30Y!$J$12*((RAND()+RAND()+RAND()+RAND()+RAND()+RAND()+RAND()+RAND()+RAND()+RAND()+RAND()+RAND())-6))-1)+Real_MC_30Y!D$58)</x:f>
        <x:v>1344335.385289185</x:v>
      </x:c>
      <x:c r="E214" s="50" t="n">
        <x:f>MAX(0,D214*(1+EXP((LN(1+Real_MC_30Y!$J$11)-0.5*Real_MC_30Y!$J$12^2)+Real_MC_30Y!$J$12*((RAND()+RAND()+RAND()+RAND()+RAND()+RAND()+RAND()+RAND()+RAND()+RAND()+RAND()+RAND())-6))-1)+Real_MC_30Y!E$58)</x:f>
        <x:v>1111138.6389952416</x:v>
      </x:c>
      <x:c r="F214" s="50" t="n">
        <x:f>MAX(0,E214*(1+EXP((LN(1+Real_MC_30Y!$J$11)-0.5*Real_MC_30Y!$J$12^2)+Real_MC_30Y!$J$12*((RAND()+RAND()+RAND()+RAND()+RAND()+RAND()+RAND()+RAND()+RAND()+RAND()+RAND()+RAND())-6))-1)+Real_MC_30Y!F$58)</x:f>
        <x:v>1095105.5661529563</x:v>
      </x:c>
      <x:c r="G214" s="50" t="n">
        <x:f>MAX(0,F214*(1+EXP((LN(1+Real_MC_30Y!$J$11)-0.5*Real_MC_30Y!$J$12^2)+Real_MC_30Y!$J$12*((RAND()+RAND()+RAND()+RAND()+RAND()+RAND()+RAND()+RAND()+RAND()+RAND()+RAND()+RAND())-6))-1)+Real_MC_30Y!G$58)</x:f>
        <x:v>1158306.1685022449</x:v>
      </x:c>
      <x:c r="H214" s="50" t="n">
        <x:f>MAX(0,G214*(1+EXP((LN(1+Real_MC_30Y!$J$11)-0.5*Real_MC_30Y!$J$12^2)+Real_MC_30Y!$J$12*((RAND()+RAND()+RAND()+RAND()+RAND()+RAND()+RAND()+RAND()+RAND()+RAND()+RAND()+RAND())-6))-1)+Real_MC_30Y!H$58)</x:f>
        <x:v>1094241.4329473157</x:v>
      </x:c>
      <x:c r="I214" s="50" t="n">
        <x:f>MAX(0,H214*(1+EXP((LN(1+Real_MC_30Y!$J$11)-0.5*Real_MC_30Y!$J$12^2)+Real_MC_30Y!$J$12*((RAND()+RAND()+RAND()+RAND()+RAND()+RAND()+RAND()+RAND()+RAND()+RAND()+RAND()+RAND())-6))-1)+Real_MC_30Y!I$58)</x:f>
        <x:v>1397083.0825210887</x:v>
      </x:c>
      <x:c r="J214" s="50" t="n">
        <x:f>MAX(0,I214*(1+EXP((LN(1+Real_MC_30Y!$J$11)-0.5*Real_MC_30Y!$J$12^2)+Real_MC_30Y!$J$12*((RAND()+RAND()+RAND()+RAND()+RAND()+RAND()+RAND()+RAND()+RAND()+RAND()+RAND()+RAND())-6))-1)+Real_MC_30Y!J$58)</x:f>
        <x:v>1512154.3470687778</x:v>
      </x:c>
      <x:c r="K214" s="50" t="n">
        <x:f>MAX(0,J214*(1+EXP((LN(1+Real_MC_30Y!$J$11)-0.5*Real_MC_30Y!$J$12^2)+Real_MC_30Y!$J$12*((RAND()+RAND()+RAND()+RAND()+RAND()+RAND()+RAND()+RAND()+RAND()+RAND()+RAND()+RAND())-6))-1)+Real_MC_30Y!K$58)</x:f>
        <x:v>1523614.9798751704</x:v>
      </x:c>
      <x:c r="L214" s="50" t="n">
        <x:f>MAX(0,K214*(1+EXP((LN(1+Real_MC_30Y!$J$11)-0.5*Real_MC_30Y!$J$12^2)+Real_MC_30Y!$J$12*((RAND()+RAND()+RAND()+RAND()+RAND()+RAND()+RAND()+RAND()+RAND()+RAND()+RAND()+RAND())-6))-1)+Real_MC_30Y!L$58)</x:f>
        <x:v>1593658.6704520367</x:v>
      </x:c>
      <x:c r="M214" s="50" t="n">
        <x:f>MAX(0,L214*(1+EXP((LN(1+Real_MC_30Y!$J$11)-0.5*Real_MC_30Y!$J$12^2)+Real_MC_30Y!$J$12*((RAND()+RAND()+RAND()+RAND()+RAND()+RAND()+RAND()+RAND()+RAND()+RAND()+RAND()+RAND())-6))-1)+Real_MC_30Y!M$58)</x:f>
        <x:v>1689410.5683826546</x:v>
      </x:c>
      <x:c r="N214" s="50" t="n">
        <x:f>MAX(0,M214*(1+EXP((LN(1+Real_MC_30Y!$J$11)-0.5*Real_MC_30Y!$J$12^2)+Real_MC_30Y!$J$12*((RAND()+RAND()+RAND()+RAND()+RAND()+RAND()+RAND()+RAND()+RAND()+RAND()+RAND()+RAND())-6))-1)+Real_MC_30Y!N$58)</x:f>
        <x:v>1766218.9148090098</x:v>
      </x:c>
      <x:c r="O214" s="50" t="n">
        <x:f>MAX(0,N214*(1+EXP((LN(1+Real_MC_30Y!$J$11)-0.5*Real_MC_30Y!$J$12^2)+Real_MC_30Y!$J$12*((RAND()+RAND()+RAND()+RAND()+RAND()+RAND()+RAND()+RAND()+RAND()+RAND()+RAND()+RAND())-6))-1)+Real_MC_30Y!O$58)</x:f>
        <x:v>2239099.4539847584</x:v>
      </x:c>
      <x:c r="P214" s="50" t="n">
        <x:f>MAX(0,O214*(1+EXP((LN(1+Real_MC_30Y!$J$11)-0.5*Real_MC_30Y!$J$12^2)+Real_MC_30Y!$J$12*((RAND()+RAND()+RAND()+RAND()+RAND()+RAND()+RAND()+RAND()+RAND()+RAND()+RAND()+RAND())-6))-1)+Real_MC_30Y!P$58)</x:f>
        <x:v>2231454.907855367</x:v>
      </x:c>
      <x:c r="Q214" s="50" t="n">
        <x:f>MAX(0,P214*(1+EXP((LN(1+Real_MC_30Y!$J$11)-0.5*Real_MC_30Y!$J$12^2)+Real_MC_30Y!$J$12*((RAND()+RAND()+RAND()+RAND()+RAND()+RAND()+RAND()+RAND()+RAND()+RAND()+RAND()+RAND())-6))-1)+Real_MC_30Y!Q$58)</x:f>
        <x:v>2041994.3372477992</x:v>
      </x:c>
      <x:c r="R214" s="50" t="n">
        <x:f>MAX(0,Q214*(1+EXP((LN(1+Real_MC_30Y!$J$11)-0.5*Real_MC_30Y!$J$12^2)+Real_MC_30Y!$J$12*((RAND()+RAND()+RAND()+RAND()+RAND()+RAND()+RAND()+RAND()+RAND()+RAND()+RAND()+RAND())-6))-1)+Real_MC_30Y!R$58)</x:f>
        <x:v>3064145.4843426305</x:v>
      </x:c>
      <x:c r="S214" s="50" t="n">
        <x:f>MAX(0,R214*(1+EXP((LN(1+Real_MC_30Y!$J$11)-0.5*Real_MC_30Y!$J$12^2)+Real_MC_30Y!$J$12*((RAND()+RAND()+RAND()+RAND()+RAND()+RAND()+RAND()+RAND()+RAND()+RAND()+RAND()+RAND())-6))-1)+Real_MC_30Y!S$58)</x:f>
        <x:v>4775127.507202899</x:v>
      </x:c>
      <x:c r="T214" s="50" t="n">
        <x:f>MAX(0,S214*(1+EXP((LN(1+Real_MC_30Y!$J$11)-0.5*Real_MC_30Y!$J$12^2)+Real_MC_30Y!$J$12*((RAND()+RAND()+RAND()+RAND()+RAND()+RAND()+RAND()+RAND()+RAND()+RAND()+RAND()+RAND())-6))-1)+Real_MC_30Y!T$58)</x:f>
        <x:v>4764705.165629804</x:v>
      </x:c>
      <x:c r="U214" s="50" t="n">
        <x:f>MAX(0,T214*(1+EXP((LN(1+Real_MC_30Y!$J$11)-0.5*Real_MC_30Y!$J$12^2)+Real_MC_30Y!$J$12*((RAND()+RAND()+RAND()+RAND()+RAND()+RAND()+RAND()+RAND()+RAND()+RAND()+RAND()+RAND())-6))-1)+Real_MC_30Y!U$58)</x:f>
        <x:v>5228709.060653191</x:v>
      </x:c>
      <x:c r="V214" s="50" t="n">
        <x:f>MAX(0,U214*(1+EXP((LN(1+Real_MC_30Y!$J$11)-0.5*Real_MC_30Y!$J$12^2)+Real_MC_30Y!$J$12*((RAND()+RAND()+RAND()+RAND()+RAND()+RAND()+RAND()+RAND()+RAND()+RAND()+RAND()+RAND())-6))-1)+Real_MC_30Y!V$58)</x:f>
        <x:v>6234568.606030406</x:v>
      </x:c>
      <x:c r="W214" s="50" t="n">
        <x:f>MAX(0,V214*(1+EXP((LN(1+Real_MC_30Y!$J$11)-0.5*Real_MC_30Y!$J$12^2)+Real_MC_30Y!$J$12*((RAND()+RAND()+RAND()+RAND()+RAND()+RAND()+RAND()+RAND()+RAND()+RAND()+RAND()+RAND())-6))-1)+Real_MC_30Y!W$58)</x:f>
        <x:v>6581141.955324167</x:v>
      </x:c>
      <x:c r="X214" s="50" t="n">
        <x:f>MAX(0,W214*(1+EXP((LN(1+Real_MC_30Y!$J$11)-0.5*Real_MC_30Y!$J$12^2)+Real_MC_30Y!$J$12*((RAND()+RAND()+RAND()+RAND()+RAND()+RAND()+RAND()+RAND()+RAND()+RAND()+RAND()+RAND())-6))-1)+Real_MC_30Y!X$58)</x:f>
        <x:v>6814027.4164845925</x:v>
      </x:c>
      <x:c r="Y214" s="50" t="n">
        <x:f>MAX(0,X214*(1+EXP((LN(1+Real_MC_30Y!$J$11)-0.5*Real_MC_30Y!$J$12^2)+Real_MC_30Y!$J$12*((RAND()+RAND()+RAND()+RAND()+RAND()+RAND()+RAND()+RAND()+RAND()+RAND()+RAND()+RAND())-6))-1)+Real_MC_30Y!Y$58)</x:f>
        <x:v>6730416.7593555</x:v>
      </x:c>
      <x:c r="Z214" s="50" t="n">
        <x:f>MAX(0,Y214*(1+EXP((LN(1+Real_MC_30Y!$J$11)-0.5*Real_MC_30Y!$J$12^2)+Real_MC_30Y!$J$12*((RAND()+RAND()+RAND()+RAND()+RAND()+RAND()+RAND()+RAND()+RAND()+RAND()+RAND()+RAND())-6))-1)+Real_MC_30Y!Z$58)</x:f>
        <x:v>9610854.480849234</x:v>
      </x:c>
      <x:c r="AA214" s="50" t="n">
        <x:f>MAX(0,Z214*(1+EXP((LN(1+Real_MC_30Y!$J$11)-0.5*Real_MC_30Y!$J$12^2)+Real_MC_30Y!$J$12*((RAND()+RAND()+RAND()+RAND()+RAND()+RAND()+RAND()+RAND()+RAND()+RAND()+RAND()+RAND())-6))-1)+Real_MC_30Y!AA$58)</x:f>
        <x:v>9776185.413708024</x:v>
      </x:c>
      <x:c r="AB214" s="50" t="n">
        <x:f>MAX(0,AA214*(1+EXP((LN(1+Real_MC_30Y!$J$11)-0.5*Real_MC_30Y!$J$12^2)+Real_MC_30Y!$J$12*((RAND()+RAND()+RAND()+RAND()+RAND()+RAND()+RAND()+RAND()+RAND()+RAND()+RAND()+RAND())-6))-1)+Real_MC_30Y!AB$58)</x:f>
        <x:v>12336987.318969488</x:v>
      </x:c>
      <x:c r="AC214" s="50" t="n">
        <x:f>MAX(0,AB214*(1+EXP((LN(1+Real_MC_30Y!$J$11)-0.5*Real_MC_30Y!$J$12^2)+Real_MC_30Y!$J$12*((RAND()+RAND()+RAND()+RAND()+RAND()+RAND()+RAND()+RAND()+RAND()+RAND()+RAND()+RAND())-6))-1)+Real_MC_30Y!AC$58)</x:f>
        <x:v>13186391.460961433</x:v>
      </x:c>
      <x:c r="AD214" s="50" t="n">
        <x:f>MAX(0,AC214*(1+EXP((LN(1+Real_MC_30Y!$J$11)-0.5*Real_MC_30Y!$J$12^2)+Real_MC_30Y!$J$12*((RAND()+RAND()+RAND()+RAND()+RAND()+RAND()+RAND()+RAND()+RAND()+RAND()+RAND()+RAND())-6))-1)+Real_MC_30Y!AD$58)</x:f>
        <x:v>11230116.455882838</x:v>
      </x:c>
      <x:c r="AE214" s="50" t="n">
        <x:f>MAX(0,AD214*(1+EXP((LN(1+Real_MC_30Y!$J$11)-0.5*Real_MC_30Y!$J$12^2)+Real_MC_30Y!$J$12*((RAND()+RAND()+RAND()+RAND()+RAND()+RAND()+RAND()+RAND()+RAND()+RAND()+RAND()+RAND())-6))-1)+Real_MC_30Y!AE$58)</x:f>
        <x:v>10271889.533567516</x:v>
      </x:c>
      <x:c r="AF214" s="50" t="n">
        <x:f>MAX(0,AE214*(1+EXP((LN(1+Real_MC_30Y!$J$11)-0.5*Real_MC_30Y!$J$12^2)+Real_MC_30Y!$J$12*((RAND()+RAND()+RAND()+RAND()+RAND()+RAND()+RAND()+RAND()+RAND()+RAND()+RAND()+RAND())-6))-1)+Real_MC_30Y!AF$58)</x:f>
        <x:v>9299587.643857991</x:v>
      </x:c>
    </x:row>
    <x:row r="215">
      <x:c r="A215">
        <x:v>211</x:v>
      </x:c>
      <x:c r="B215" s="50" t="n">
        <x:f>MAX(0,Liquidity_30Y!$C$14+Real_MC_30Y!B$57-Real_MC_30Y!B$56)</x:f>
        <x:v>1029031.25</x:v>
      </x:c>
      <x:c r="C215" s="50" t="n">
        <x:f>MAX(0,B215*(1+EXP((LN(1+Real_MC_30Y!$J$11)-0.5*Real_MC_30Y!$J$12^2)+Real_MC_30Y!$J$12*((RAND()+RAND()+RAND()+RAND()+RAND()+RAND()+RAND()+RAND()+RAND()+RAND()+RAND()+RAND())-6))-1)+Real_MC_30Y!C$58)</x:f>
        <x:v>1124024.350896258</x:v>
      </x:c>
      <x:c r="D215" s="50" t="n">
        <x:f>MAX(0,C215*(1+EXP((LN(1+Real_MC_30Y!$J$11)-0.5*Real_MC_30Y!$J$12^2)+Real_MC_30Y!$J$12*((RAND()+RAND()+RAND()+RAND()+RAND()+RAND()+RAND()+RAND()+RAND()+RAND()+RAND()+RAND())-6))-1)+Real_MC_30Y!D$58)</x:f>
        <x:v>1133084.1211318118</x:v>
      </x:c>
      <x:c r="E215" s="50" t="n">
        <x:f>MAX(0,D215*(1+EXP((LN(1+Real_MC_30Y!$J$11)-0.5*Real_MC_30Y!$J$12^2)+Real_MC_30Y!$J$12*((RAND()+RAND()+RAND()+RAND()+RAND()+RAND()+RAND()+RAND()+RAND()+RAND()+RAND()+RAND())-6))-1)+Real_MC_30Y!E$58)</x:f>
        <x:v>1011289.3114430028</x:v>
      </x:c>
      <x:c r="F215" s="50" t="n">
        <x:f>MAX(0,E215*(1+EXP((LN(1+Real_MC_30Y!$J$11)-0.5*Real_MC_30Y!$J$12^2)+Real_MC_30Y!$J$12*((RAND()+RAND()+RAND()+RAND()+RAND()+RAND()+RAND()+RAND()+RAND()+RAND()+RAND()+RAND())-6))-1)+Real_MC_30Y!F$58)</x:f>
        <x:v>1030877.6282220392</x:v>
      </x:c>
      <x:c r="G215" s="50" t="n">
        <x:f>MAX(0,F215*(1+EXP((LN(1+Real_MC_30Y!$J$11)-0.5*Real_MC_30Y!$J$12^2)+Real_MC_30Y!$J$12*((RAND()+RAND()+RAND()+RAND()+RAND()+RAND()+RAND()+RAND()+RAND()+RAND()+RAND()+RAND())-6))-1)+Real_MC_30Y!G$58)</x:f>
        <x:v>1032707.5588954415</x:v>
      </x:c>
      <x:c r="H215" s="50" t="n">
        <x:f>MAX(0,G215*(1+EXP((LN(1+Real_MC_30Y!$J$11)-0.5*Real_MC_30Y!$J$12^2)+Real_MC_30Y!$J$12*((RAND()+RAND()+RAND()+RAND()+RAND()+RAND()+RAND()+RAND()+RAND()+RAND()+RAND()+RAND())-6))-1)+Real_MC_30Y!H$58)</x:f>
        <x:v>1143320.959901978</x:v>
      </x:c>
      <x:c r="I215" s="50" t="n">
        <x:f>MAX(0,H215*(1+EXP((LN(1+Real_MC_30Y!$J$11)-0.5*Real_MC_30Y!$J$12^2)+Real_MC_30Y!$J$12*((RAND()+RAND()+RAND()+RAND()+RAND()+RAND()+RAND()+RAND()+RAND()+RAND()+RAND()+RAND())-6))-1)+Real_MC_30Y!I$58)</x:f>
        <x:v>1857125.202338116</x:v>
      </x:c>
      <x:c r="J215" s="50" t="n">
        <x:f>MAX(0,I215*(1+EXP((LN(1+Real_MC_30Y!$J$11)-0.5*Real_MC_30Y!$J$12^2)+Real_MC_30Y!$J$12*((RAND()+RAND()+RAND()+RAND()+RAND()+RAND()+RAND()+RAND()+RAND()+RAND()+RAND()+RAND())-6))-1)+Real_MC_30Y!J$58)</x:f>
        <x:v>1745801.147542329</x:v>
      </x:c>
      <x:c r="K215" s="50" t="n">
        <x:f>MAX(0,J215*(1+EXP((LN(1+Real_MC_30Y!$J$11)-0.5*Real_MC_30Y!$J$12^2)+Real_MC_30Y!$J$12*((RAND()+RAND()+RAND()+RAND()+RAND()+RAND()+RAND()+RAND()+RAND()+RAND()+RAND()+RAND())-6))-1)+Real_MC_30Y!K$58)</x:f>
        <x:v>1613378.9502017</x:v>
      </x:c>
      <x:c r="L215" s="50" t="n">
        <x:f>MAX(0,K215*(1+EXP((LN(1+Real_MC_30Y!$J$11)-0.5*Real_MC_30Y!$J$12^2)+Real_MC_30Y!$J$12*((RAND()+RAND()+RAND()+RAND()+RAND()+RAND()+RAND()+RAND()+RAND()+RAND()+RAND()+RAND())-6))-1)+Real_MC_30Y!L$58)</x:f>
        <x:v>1553761.5834997431</x:v>
      </x:c>
      <x:c r="M215" s="50" t="n">
        <x:f>MAX(0,L215*(1+EXP((LN(1+Real_MC_30Y!$J$11)-0.5*Real_MC_30Y!$J$12^2)+Real_MC_30Y!$J$12*((RAND()+RAND()+RAND()+RAND()+RAND()+RAND()+RAND()+RAND()+RAND()+RAND()+RAND()+RAND())-6))-1)+Real_MC_30Y!M$58)</x:f>
        <x:v>1290545.7937849646</x:v>
      </x:c>
      <x:c r="N215" s="50" t="n">
        <x:f>MAX(0,M215*(1+EXP((LN(1+Real_MC_30Y!$J$11)-0.5*Real_MC_30Y!$J$12^2)+Real_MC_30Y!$J$12*((RAND()+RAND()+RAND()+RAND()+RAND()+RAND()+RAND()+RAND()+RAND()+RAND()+RAND()+RAND())-6))-1)+Real_MC_30Y!N$58)</x:f>
        <x:v>1402163.1160188664</x:v>
      </x:c>
      <x:c r="O215" s="50" t="n">
        <x:f>MAX(0,N215*(1+EXP((LN(1+Real_MC_30Y!$J$11)-0.5*Real_MC_30Y!$J$12^2)+Real_MC_30Y!$J$12*((RAND()+RAND()+RAND()+RAND()+RAND()+RAND()+RAND()+RAND()+RAND()+RAND()+RAND()+RAND())-6))-1)+Real_MC_30Y!O$58)</x:f>
        <x:v>1151757.256772717</x:v>
      </x:c>
      <x:c r="P215" s="50" t="n">
        <x:f>MAX(0,O215*(1+EXP((LN(1+Real_MC_30Y!$J$11)-0.5*Real_MC_30Y!$J$12^2)+Real_MC_30Y!$J$12*((RAND()+RAND()+RAND()+RAND()+RAND()+RAND()+RAND()+RAND()+RAND()+RAND()+RAND()+RAND())-6))-1)+Real_MC_30Y!P$58)</x:f>
        <x:v>1065228.4632528445</x:v>
      </x:c>
      <x:c r="Q215" s="50" t="n">
        <x:f>MAX(0,P215*(1+EXP((LN(1+Real_MC_30Y!$J$11)-0.5*Real_MC_30Y!$J$12^2)+Real_MC_30Y!$J$12*((RAND()+RAND()+RAND()+RAND()+RAND()+RAND()+RAND()+RAND()+RAND()+RAND()+RAND()+RAND())-6))-1)+Real_MC_30Y!Q$58)</x:f>
        <x:v>1129633.1775530209</x:v>
      </x:c>
      <x:c r="R215" s="50" t="n">
        <x:f>MAX(0,Q215*(1+EXP((LN(1+Real_MC_30Y!$J$11)-0.5*Real_MC_30Y!$J$12^2)+Real_MC_30Y!$J$12*((RAND()+RAND()+RAND()+RAND()+RAND()+RAND()+RAND()+RAND()+RAND()+RAND()+RAND()+RAND())-6))-1)+Real_MC_30Y!R$58)</x:f>
        <x:v>1031309.4545276754</x:v>
      </x:c>
      <x:c r="S215" s="50" t="n">
        <x:f>MAX(0,R215*(1+EXP((LN(1+Real_MC_30Y!$J$11)-0.5*Real_MC_30Y!$J$12^2)+Real_MC_30Y!$J$12*((RAND()+RAND()+RAND()+RAND()+RAND()+RAND()+RAND()+RAND()+RAND()+RAND()+RAND()+RAND())-6))-1)+Real_MC_30Y!S$58)</x:f>
        <x:v>952723.5449756123</x:v>
      </x:c>
      <x:c r="T215" s="50" t="n">
        <x:f>MAX(0,S215*(1+EXP((LN(1+Real_MC_30Y!$J$11)-0.5*Real_MC_30Y!$J$12^2)+Real_MC_30Y!$J$12*((RAND()+RAND()+RAND()+RAND()+RAND()+RAND()+RAND()+RAND()+RAND()+RAND()+RAND()+RAND())-6))-1)+Real_MC_30Y!T$58)</x:f>
        <x:v>1039167.9852440739</x:v>
      </x:c>
      <x:c r="U215" s="50" t="n">
        <x:f>MAX(0,T215*(1+EXP((LN(1+Real_MC_30Y!$J$11)-0.5*Real_MC_30Y!$J$12^2)+Real_MC_30Y!$J$12*((RAND()+RAND()+RAND()+RAND()+RAND()+RAND()+RAND()+RAND()+RAND()+RAND()+RAND()+RAND())-6))-1)+Real_MC_30Y!U$58)</x:f>
        <x:v>1103633.9859671849</x:v>
      </x:c>
      <x:c r="V215" s="50" t="n">
        <x:f>MAX(0,U215*(1+EXP((LN(1+Real_MC_30Y!$J$11)-0.5*Real_MC_30Y!$J$12^2)+Real_MC_30Y!$J$12*((RAND()+RAND()+RAND()+RAND()+RAND()+RAND()+RAND()+RAND()+RAND()+RAND()+RAND()+RAND())-6))-1)+Real_MC_30Y!V$58)</x:f>
        <x:v>1279746.5009591584</x:v>
      </x:c>
      <x:c r="W215" s="50" t="n">
        <x:f>MAX(0,V215*(1+EXP((LN(1+Real_MC_30Y!$J$11)-0.5*Real_MC_30Y!$J$12^2)+Real_MC_30Y!$J$12*((RAND()+RAND()+RAND()+RAND()+RAND()+RAND()+RAND()+RAND()+RAND()+RAND()+RAND()+RAND())-6))-1)+Real_MC_30Y!W$58)</x:f>
        <x:v>1149445.4616994378</x:v>
      </x:c>
      <x:c r="X215" s="50" t="n">
        <x:f>MAX(0,W215*(1+EXP((LN(1+Real_MC_30Y!$J$11)-0.5*Real_MC_30Y!$J$12^2)+Real_MC_30Y!$J$12*((RAND()+RAND()+RAND()+RAND()+RAND()+RAND()+RAND()+RAND()+RAND()+RAND()+RAND()+RAND())-6))-1)+Real_MC_30Y!X$58)</x:f>
        <x:v>1599090.9053229608</x:v>
      </x:c>
      <x:c r="Y215" s="50" t="n">
        <x:f>MAX(0,X215*(1+EXP((LN(1+Real_MC_30Y!$J$11)-0.5*Real_MC_30Y!$J$12^2)+Real_MC_30Y!$J$12*((RAND()+RAND()+RAND()+RAND()+RAND()+RAND()+RAND()+RAND()+RAND()+RAND()+RAND()+RAND())-6))-1)+Real_MC_30Y!Y$58)</x:f>
        <x:v>1805883.9014454554</x:v>
      </x:c>
      <x:c r="Z215" s="50" t="n">
        <x:f>MAX(0,Y215*(1+EXP((LN(1+Real_MC_30Y!$J$11)-0.5*Real_MC_30Y!$J$12^2)+Real_MC_30Y!$J$12*((RAND()+RAND()+RAND()+RAND()+RAND()+RAND()+RAND()+RAND()+RAND()+RAND()+RAND()+RAND())-6))-1)+Real_MC_30Y!Z$58)</x:f>
        <x:v>1995844.7659562838</x:v>
      </x:c>
      <x:c r="AA215" s="50" t="n">
        <x:f>MAX(0,Z215*(1+EXP((LN(1+Real_MC_30Y!$J$11)-0.5*Real_MC_30Y!$J$12^2)+Real_MC_30Y!$J$12*((RAND()+RAND()+RAND()+RAND()+RAND()+RAND()+RAND()+RAND()+RAND()+RAND()+RAND()+RAND())-6))-1)+Real_MC_30Y!AA$58)</x:f>
        <x:v>1922007.5691996345</x:v>
      </x:c>
      <x:c r="AB215" s="50" t="n">
        <x:f>MAX(0,AA215*(1+EXP((LN(1+Real_MC_30Y!$J$11)-0.5*Real_MC_30Y!$J$12^2)+Real_MC_30Y!$J$12*((RAND()+RAND()+RAND()+RAND()+RAND()+RAND()+RAND()+RAND()+RAND()+RAND()+RAND()+RAND())-6))-1)+Real_MC_30Y!AB$58)</x:f>
        <x:v>2273273.0245540696</x:v>
      </x:c>
      <x:c r="AC215" s="50" t="n">
        <x:f>MAX(0,AB215*(1+EXP((LN(1+Real_MC_30Y!$J$11)-0.5*Real_MC_30Y!$J$12^2)+Real_MC_30Y!$J$12*((RAND()+RAND()+RAND()+RAND()+RAND()+RAND()+RAND()+RAND()+RAND()+RAND()+RAND()+RAND())-6))-1)+Real_MC_30Y!AC$58)</x:f>
        <x:v>2413819.8136405284</x:v>
      </x:c>
      <x:c r="AD215" s="50" t="n">
        <x:f>MAX(0,AC215*(1+EXP((LN(1+Real_MC_30Y!$J$11)-0.5*Real_MC_30Y!$J$12^2)+Real_MC_30Y!$J$12*((RAND()+RAND()+RAND()+RAND()+RAND()+RAND()+RAND()+RAND()+RAND()+RAND()+RAND()+RAND())-6))-1)+Real_MC_30Y!AD$58)</x:f>
        <x:v>3526746.471236534</x:v>
      </x:c>
      <x:c r="AE215" s="50" t="n">
        <x:f>MAX(0,AD215*(1+EXP((LN(1+Real_MC_30Y!$J$11)-0.5*Real_MC_30Y!$J$12^2)+Real_MC_30Y!$J$12*((RAND()+RAND()+RAND()+RAND()+RAND()+RAND()+RAND()+RAND()+RAND()+RAND()+RAND()+RAND())-6))-1)+Real_MC_30Y!AE$58)</x:f>
        <x:v>4000013.9516599732</x:v>
      </x:c>
      <x:c r="AF215" s="50" t="n">
        <x:f>MAX(0,AE215*(1+EXP((LN(1+Real_MC_30Y!$J$11)-0.5*Real_MC_30Y!$J$12^2)+Real_MC_30Y!$J$12*((RAND()+RAND()+RAND()+RAND()+RAND()+RAND()+RAND()+RAND()+RAND()+RAND()+RAND()+RAND())-6))-1)+Real_MC_30Y!AF$58)</x:f>
        <x:v>3040869.0936953165</x:v>
      </x:c>
    </x:row>
    <x:row r="216">
      <x:c r="A216">
        <x:v>212</x:v>
      </x:c>
      <x:c r="B216" s="50" t="n">
        <x:f>MAX(0,Liquidity_30Y!$C$14+Real_MC_30Y!B$57-Real_MC_30Y!B$56)</x:f>
        <x:v>1029031.25</x:v>
      </x:c>
      <x:c r="C216" s="50" t="n">
        <x:f>MAX(0,B216*(1+EXP((LN(1+Real_MC_30Y!$J$11)-0.5*Real_MC_30Y!$J$12^2)+Real_MC_30Y!$J$12*((RAND()+RAND()+RAND()+RAND()+RAND()+RAND()+RAND()+RAND()+RAND()+RAND()+RAND()+RAND())-6))-1)+Real_MC_30Y!C$58)</x:f>
        <x:v>1215596.7864263086</x:v>
      </x:c>
      <x:c r="D216" s="50" t="n">
        <x:f>MAX(0,C216*(1+EXP((LN(1+Real_MC_30Y!$J$11)-0.5*Real_MC_30Y!$J$12^2)+Real_MC_30Y!$J$12*((RAND()+RAND()+RAND()+RAND()+RAND()+RAND()+RAND()+RAND()+RAND()+RAND()+RAND()+RAND())-6))-1)+Real_MC_30Y!D$58)</x:f>
        <x:v>1207018.8683777393</x:v>
      </x:c>
      <x:c r="E216" s="50" t="n">
        <x:f>MAX(0,D216*(1+EXP((LN(1+Real_MC_30Y!$J$11)-0.5*Real_MC_30Y!$J$12^2)+Real_MC_30Y!$J$12*((RAND()+RAND()+RAND()+RAND()+RAND()+RAND()+RAND()+RAND()+RAND()+RAND()+RAND()+RAND())-6))-1)+Real_MC_30Y!E$58)</x:f>
        <x:v>1162547.4367886577</x:v>
      </x:c>
      <x:c r="F216" s="50" t="n">
        <x:f>MAX(0,E216*(1+EXP((LN(1+Real_MC_30Y!$J$11)-0.5*Real_MC_30Y!$J$12^2)+Real_MC_30Y!$J$12*((RAND()+RAND()+RAND()+RAND()+RAND()+RAND()+RAND()+RAND()+RAND()+RAND()+RAND()+RAND())-6))-1)+Real_MC_30Y!F$58)</x:f>
        <x:v>1194022.2222284132</x:v>
      </x:c>
      <x:c r="G216" s="50" t="n">
        <x:f>MAX(0,F216*(1+EXP((LN(1+Real_MC_30Y!$J$11)-0.5*Real_MC_30Y!$J$12^2)+Real_MC_30Y!$J$12*((RAND()+RAND()+RAND()+RAND()+RAND()+RAND()+RAND()+RAND()+RAND()+RAND()+RAND()+RAND())-6))-1)+Real_MC_30Y!G$58)</x:f>
        <x:v>1540213.7967837048</x:v>
      </x:c>
      <x:c r="H216" s="50" t="n">
        <x:f>MAX(0,G216*(1+EXP((LN(1+Real_MC_30Y!$J$11)-0.5*Real_MC_30Y!$J$12^2)+Real_MC_30Y!$J$12*((RAND()+RAND()+RAND()+RAND()+RAND()+RAND()+RAND()+RAND()+RAND()+RAND()+RAND()+RAND())-6))-1)+Real_MC_30Y!H$58)</x:f>
        <x:v>1656785.9049097546</x:v>
      </x:c>
      <x:c r="I216" s="50" t="n">
        <x:f>MAX(0,H216*(1+EXP((LN(1+Real_MC_30Y!$J$11)-0.5*Real_MC_30Y!$J$12^2)+Real_MC_30Y!$J$12*((RAND()+RAND()+RAND()+RAND()+RAND()+RAND()+RAND()+RAND()+RAND()+RAND()+RAND()+RAND())-6))-1)+Real_MC_30Y!I$58)</x:f>
        <x:v>1719317.3643681202</x:v>
      </x:c>
      <x:c r="J216" s="50" t="n">
        <x:f>MAX(0,I216*(1+EXP((LN(1+Real_MC_30Y!$J$11)-0.5*Real_MC_30Y!$J$12^2)+Real_MC_30Y!$J$12*((RAND()+RAND()+RAND()+RAND()+RAND()+RAND()+RAND()+RAND()+RAND()+RAND()+RAND()+RAND())-6))-1)+Real_MC_30Y!J$58)</x:f>
        <x:v>1693035.4564924366</x:v>
      </x:c>
      <x:c r="K216" s="50" t="n">
        <x:f>MAX(0,J216*(1+EXP((LN(1+Real_MC_30Y!$J$11)-0.5*Real_MC_30Y!$J$12^2)+Real_MC_30Y!$J$12*((RAND()+RAND()+RAND()+RAND()+RAND()+RAND()+RAND()+RAND()+RAND()+RAND()+RAND()+RAND())-6))-1)+Real_MC_30Y!K$58)</x:f>
        <x:v>1426614.588613574</x:v>
      </x:c>
      <x:c r="L216" s="50" t="n">
        <x:f>MAX(0,K216*(1+EXP((LN(1+Real_MC_30Y!$J$11)-0.5*Real_MC_30Y!$J$12^2)+Real_MC_30Y!$J$12*((RAND()+RAND()+RAND()+RAND()+RAND()+RAND()+RAND()+RAND()+RAND()+RAND()+RAND()+RAND())-6))-1)+Real_MC_30Y!L$58)</x:f>
        <x:v>1312243.9054740996</x:v>
      </x:c>
      <x:c r="M216" s="50" t="n">
        <x:f>MAX(0,L216*(1+EXP((LN(1+Real_MC_30Y!$J$11)-0.5*Real_MC_30Y!$J$12^2)+Real_MC_30Y!$J$12*((RAND()+RAND()+RAND()+RAND()+RAND()+RAND()+RAND()+RAND()+RAND()+RAND()+RAND()+RAND())-6))-1)+Real_MC_30Y!M$58)</x:f>
        <x:v>1607780.814797974</x:v>
      </x:c>
      <x:c r="N216" s="50" t="n">
        <x:f>MAX(0,M216*(1+EXP((LN(1+Real_MC_30Y!$J$11)-0.5*Real_MC_30Y!$J$12^2)+Real_MC_30Y!$J$12*((RAND()+RAND()+RAND()+RAND()+RAND()+RAND()+RAND()+RAND()+RAND()+RAND()+RAND()+RAND())-6))-1)+Real_MC_30Y!N$58)</x:f>
        <x:v>2049965.8117675255</x:v>
      </x:c>
      <x:c r="O216" s="50" t="n">
        <x:f>MAX(0,N216*(1+EXP((LN(1+Real_MC_30Y!$J$11)-0.5*Real_MC_30Y!$J$12^2)+Real_MC_30Y!$J$12*((RAND()+RAND()+RAND()+RAND()+RAND()+RAND()+RAND()+RAND()+RAND()+RAND()+RAND()+RAND())-6))-1)+Real_MC_30Y!O$58)</x:f>
        <x:v>1843033.838139945</x:v>
      </x:c>
      <x:c r="P216" s="50" t="n">
        <x:f>MAX(0,O216*(1+EXP((LN(1+Real_MC_30Y!$J$11)-0.5*Real_MC_30Y!$J$12^2)+Real_MC_30Y!$J$12*((RAND()+RAND()+RAND()+RAND()+RAND()+RAND()+RAND()+RAND()+RAND()+RAND()+RAND()+RAND())-6))-1)+Real_MC_30Y!P$58)</x:f>
        <x:v>1721363.064372875</x:v>
      </x:c>
      <x:c r="Q216" s="50" t="n">
        <x:f>MAX(0,P216*(1+EXP((LN(1+Real_MC_30Y!$J$11)-0.5*Real_MC_30Y!$J$12^2)+Real_MC_30Y!$J$12*((RAND()+RAND()+RAND()+RAND()+RAND()+RAND()+RAND()+RAND()+RAND()+RAND()+RAND()+RAND())-6))-1)+Real_MC_30Y!Q$58)</x:f>
        <x:v>2087794.5747400112</x:v>
      </x:c>
      <x:c r="R216" s="50" t="n">
        <x:f>MAX(0,Q216*(1+EXP((LN(1+Real_MC_30Y!$J$11)-0.5*Real_MC_30Y!$J$12^2)+Real_MC_30Y!$J$12*((RAND()+RAND()+RAND()+RAND()+RAND()+RAND()+RAND()+RAND()+RAND()+RAND()+RAND()+RAND())-6))-1)+Real_MC_30Y!R$58)</x:f>
        <x:v>2985359.676070836</x:v>
      </x:c>
      <x:c r="S216" s="50" t="n">
        <x:f>MAX(0,R216*(1+EXP((LN(1+Real_MC_30Y!$J$11)-0.5*Real_MC_30Y!$J$12^2)+Real_MC_30Y!$J$12*((RAND()+RAND()+RAND()+RAND()+RAND()+RAND()+RAND()+RAND()+RAND()+RAND()+RAND()+RAND())-6))-1)+Real_MC_30Y!S$58)</x:f>
        <x:v>3106372.290327532</x:v>
      </x:c>
      <x:c r="T216" s="50" t="n">
        <x:f>MAX(0,S216*(1+EXP((LN(1+Real_MC_30Y!$J$11)-0.5*Real_MC_30Y!$J$12^2)+Real_MC_30Y!$J$12*((RAND()+RAND()+RAND()+RAND()+RAND()+RAND()+RAND()+RAND()+RAND()+RAND()+RAND()+RAND())-6))-1)+Real_MC_30Y!T$58)</x:f>
        <x:v>4042067.4087298764</x:v>
      </x:c>
      <x:c r="U216" s="50" t="n">
        <x:f>MAX(0,T216*(1+EXP((LN(1+Real_MC_30Y!$J$11)-0.5*Real_MC_30Y!$J$12^2)+Real_MC_30Y!$J$12*((RAND()+RAND()+RAND()+RAND()+RAND()+RAND()+RAND()+RAND()+RAND()+RAND()+RAND()+RAND())-6))-1)+Real_MC_30Y!U$58)</x:f>
        <x:v>4439048.660931881</x:v>
      </x:c>
      <x:c r="V216" s="50" t="n">
        <x:f>MAX(0,U216*(1+EXP((LN(1+Real_MC_30Y!$J$11)-0.5*Real_MC_30Y!$J$12^2)+Real_MC_30Y!$J$12*((RAND()+RAND()+RAND()+RAND()+RAND()+RAND()+RAND()+RAND()+RAND()+RAND()+RAND()+RAND())-6))-1)+Real_MC_30Y!V$58)</x:f>
        <x:v>5143339.182790173</x:v>
      </x:c>
      <x:c r="W216" s="50" t="n">
        <x:f>MAX(0,V216*(1+EXP((LN(1+Real_MC_30Y!$J$11)-0.5*Real_MC_30Y!$J$12^2)+Real_MC_30Y!$J$12*((RAND()+RAND()+RAND()+RAND()+RAND()+RAND()+RAND()+RAND()+RAND()+RAND()+RAND()+RAND())-6))-1)+Real_MC_30Y!W$58)</x:f>
        <x:v>3821899.9863198595</x:v>
      </x:c>
      <x:c r="X216" s="50" t="n">
        <x:f>MAX(0,W216*(1+EXP((LN(1+Real_MC_30Y!$J$11)-0.5*Real_MC_30Y!$J$12^2)+Real_MC_30Y!$J$12*((RAND()+RAND()+RAND()+RAND()+RAND()+RAND()+RAND()+RAND()+RAND()+RAND()+RAND()+RAND())-6))-1)+Real_MC_30Y!X$58)</x:f>
        <x:v>4059167.5935697705</x:v>
      </x:c>
      <x:c r="Y216" s="50" t="n">
        <x:f>MAX(0,X216*(1+EXP((LN(1+Real_MC_30Y!$J$11)-0.5*Real_MC_30Y!$J$12^2)+Real_MC_30Y!$J$12*((RAND()+RAND()+RAND()+RAND()+RAND()+RAND()+RAND()+RAND()+RAND()+RAND()+RAND()+RAND())-6))-1)+Real_MC_30Y!Y$58)</x:f>
        <x:v>3346557.253184591</x:v>
      </x:c>
      <x:c r="Z216" s="50" t="n">
        <x:f>MAX(0,Y216*(1+EXP((LN(1+Real_MC_30Y!$J$11)-0.5*Real_MC_30Y!$J$12^2)+Real_MC_30Y!$J$12*((RAND()+RAND()+RAND()+RAND()+RAND()+RAND()+RAND()+RAND()+RAND()+RAND()+RAND()+RAND())-6))-1)+Real_MC_30Y!Z$58)</x:f>
        <x:v>3225513.798325215</x:v>
      </x:c>
      <x:c r="AA216" s="50" t="n">
        <x:f>MAX(0,Z216*(1+EXP((LN(1+Real_MC_30Y!$J$11)-0.5*Real_MC_30Y!$J$12^2)+Real_MC_30Y!$J$12*((RAND()+RAND()+RAND()+RAND()+RAND()+RAND()+RAND()+RAND()+RAND()+RAND()+RAND()+RAND())-6))-1)+Real_MC_30Y!AA$58)</x:f>
        <x:v>4815052.997836647</x:v>
      </x:c>
      <x:c r="AB216" s="50" t="n">
        <x:f>MAX(0,AA216*(1+EXP((LN(1+Real_MC_30Y!$J$11)-0.5*Real_MC_30Y!$J$12^2)+Real_MC_30Y!$J$12*((RAND()+RAND()+RAND()+RAND()+RAND()+RAND()+RAND()+RAND()+RAND()+RAND()+RAND()+RAND())-6))-1)+Real_MC_30Y!AB$58)</x:f>
        <x:v>4045669.828676169</x:v>
      </x:c>
      <x:c r="AC216" s="50" t="n">
        <x:f>MAX(0,AB216*(1+EXP((LN(1+Real_MC_30Y!$J$11)-0.5*Real_MC_30Y!$J$12^2)+Real_MC_30Y!$J$12*((RAND()+RAND()+RAND()+RAND()+RAND()+RAND()+RAND()+RAND()+RAND()+RAND()+RAND()+RAND())-6))-1)+Real_MC_30Y!AC$58)</x:f>
        <x:v>3753908.172189544</x:v>
      </x:c>
      <x:c r="AD216" s="50" t="n">
        <x:f>MAX(0,AC216*(1+EXP((LN(1+Real_MC_30Y!$J$11)-0.5*Real_MC_30Y!$J$12^2)+Real_MC_30Y!$J$12*((RAND()+RAND()+RAND()+RAND()+RAND()+RAND()+RAND()+RAND()+RAND()+RAND()+RAND()+RAND())-6))-1)+Real_MC_30Y!AD$58)</x:f>
        <x:v>4044990.734104098</x:v>
      </x:c>
      <x:c r="AE216" s="50" t="n">
        <x:f>MAX(0,AD216*(1+EXP((LN(1+Real_MC_30Y!$J$11)-0.5*Real_MC_30Y!$J$12^2)+Real_MC_30Y!$J$12*((RAND()+RAND()+RAND()+RAND()+RAND()+RAND()+RAND()+RAND()+RAND()+RAND()+RAND()+RAND())-6))-1)+Real_MC_30Y!AE$58)</x:f>
        <x:v>3846141.3442697166</x:v>
      </x:c>
      <x:c r="AF216" s="50" t="n">
        <x:f>MAX(0,AE216*(1+EXP((LN(1+Real_MC_30Y!$J$11)-0.5*Real_MC_30Y!$J$12^2)+Real_MC_30Y!$J$12*((RAND()+RAND()+RAND()+RAND()+RAND()+RAND()+RAND()+RAND()+RAND()+RAND()+RAND()+RAND())-6))-1)+Real_MC_30Y!AF$58)</x:f>
        <x:v>4546726.222220188</x:v>
      </x:c>
    </x:row>
    <x:row r="217">
      <x:c r="A217">
        <x:v>213</x:v>
      </x:c>
      <x:c r="B217" s="50" t="n">
        <x:f>MAX(0,Liquidity_30Y!$C$14+Real_MC_30Y!B$57-Real_MC_30Y!B$56)</x:f>
        <x:v>1029031.25</x:v>
      </x:c>
      <x:c r="C217" s="50" t="n">
        <x:f>MAX(0,B217*(1+EXP((LN(1+Real_MC_30Y!$J$11)-0.5*Real_MC_30Y!$J$12^2)+Real_MC_30Y!$J$12*((RAND()+RAND()+RAND()+RAND()+RAND()+RAND()+RAND()+RAND()+RAND()+RAND()+RAND()+RAND())-6))-1)+Real_MC_30Y!C$58)</x:f>
        <x:v>1071465.4007583107</x:v>
      </x:c>
      <x:c r="D217" s="50" t="n">
        <x:f>MAX(0,C217*(1+EXP((LN(1+Real_MC_30Y!$J$11)-0.5*Real_MC_30Y!$J$12^2)+Real_MC_30Y!$J$12*((RAND()+RAND()+RAND()+RAND()+RAND()+RAND()+RAND()+RAND()+RAND()+RAND()+RAND()+RAND())-6))-1)+Real_MC_30Y!D$58)</x:f>
        <x:v>1087157.866479142</x:v>
      </x:c>
      <x:c r="E217" s="50" t="n">
        <x:f>MAX(0,D217*(1+EXP((LN(1+Real_MC_30Y!$J$11)-0.5*Real_MC_30Y!$J$12^2)+Real_MC_30Y!$J$12*((RAND()+RAND()+RAND()+RAND()+RAND()+RAND()+RAND()+RAND()+RAND()+RAND()+RAND()+RAND())-6))-1)+Real_MC_30Y!E$58)</x:f>
        <x:v>1262849.5626785227</x:v>
      </x:c>
      <x:c r="F217" s="50" t="n">
        <x:f>MAX(0,E217*(1+EXP((LN(1+Real_MC_30Y!$J$11)-0.5*Real_MC_30Y!$J$12^2)+Real_MC_30Y!$J$12*((RAND()+RAND()+RAND()+RAND()+RAND()+RAND()+RAND()+RAND()+RAND()+RAND()+RAND()+RAND())-6))-1)+Real_MC_30Y!F$58)</x:f>
        <x:v>1701264.293566047</x:v>
      </x:c>
      <x:c r="G217" s="50" t="n">
        <x:f>MAX(0,F217*(1+EXP((LN(1+Real_MC_30Y!$J$11)-0.5*Real_MC_30Y!$J$12^2)+Real_MC_30Y!$J$12*((RAND()+RAND()+RAND()+RAND()+RAND()+RAND()+RAND()+RAND()+RAND()+RAND()+RAND()+RAND())-6))-1)+Real_MC_30Y!G$58)</x:f>
        <x:v>1902523.1632447056</x:v>
      </x:c>
      <x:c r="H217" s="50" t="n">
        <x:f>MAX(0,G217*(1+EXP((LN(1+Real_MC_30Y!$J$11)-0.5*Real_MC_30Y!$J$12^2)+Real_MC_30Y!$J$12*((RAND()+RAND()+RAND()+RAND()+RAND()+RAND()+RAND()+RAND()+RAND()+RAND()+RAND()+RAND())-6))-1)+Real_MC_30Y!H$58)</x:f>
        <x:v>2414722.814435851</x:v>
      </x:c>
      <x:c r="I217" s="50" t="n">
        <x:f>MAX(0,H217*(1+EXP((LN(1+Real_MC_30Y!$J$11)-0.5*Real_MC_30Y!$J$12^2)+Real_MC_30Y!$J$12*((RAND()+RAND()+RAND()+RAND()+RAND()+RAND()+RAND()+RAND()+RAND()+RAND()+RAND()+RAND())-6))-1)+Real_MC_30Y!I$58)</x:f>
        <x:v>2559840.3581697447</x:v>
      </x:c>
      <x:c r="J217" s="50" t="n">
        <x:f>MAX(0,I217*(1+EXP((LN(1+Real_MC_30Y!$J$11)-0.5*Real_MC_30Y!$J$12^2)+Real_MC_30Y!$J$12*((RAND()+RAND()+RAND()+RAND()+RAND()+RAND()+RAND()+RAND()+RAND()+RAND()+RAND()+RAND())-6))-1)+Real_MC_30Y!J$58)</x:f>
        <x:v>2460687.482272089</x:v>
      </x:c>
      <x:c r="K217" s="50" t="n">
        <x:f>MAX(0,J217*(1+EXP((LN(1+Real_MC_30Y!$J$11)-0.5*Real_MC_30Y!$J$12^2)+Real_MC_30Y!$J$12*((RAND()+RAND()+RAND()+RAND()+RAND()+RAND()+RAND()+RAND()+RAND()+RAND()+RAND()+RAND())-6))-1)+Real_MC_30Y!K$58)</x:f>
        <x:v>3350402.015189738</x:v>
      </x:c>
      <x:c r="L217" s="50" t="n">
        <x:f>MAX(0,K217*(1+EXP((LN(1+Real_MC_30Y!$J$11)-0.5*Real_MC_30Y!$J$12^2)+Real_MC_30Y!$J$12*((RAND()+RAND()+RAND()+RAND()+RAND()+RAND()+RAND()+RAND()+RAND()+RAND()+RAND()+RAND())-6))-1)+Real_MC_30Y!L$58)</x:f>
        <x:v>2983229.1026936136</x:v>
      </x:c>
      <x:c r="M217" s="50" t="n">
        <x:f>MAX(0,L217*(1+EXP((LN(1+Real_MC_30Y!$J$11)-0.5*Real_MC_30Y!$J$12^2)+Real_MC_30Y!$J$12*((RAND()+RAND()+RAND()+RAND()+RAND()+RAND()+RAND()+RAND()+RAND()+RAND()+RAND()+RAND())-6))-1)+Real_MC_30Y!M$58)</x:f>
        <x:v>3511155.3181485604</x:v>
      </x:c>
      <x:c r="N217" s="50" t="n">
        <x:f>MAX(0,M217*(1+EXP((LN(1+Real_MC_30Y!$J$11)-0.5*Real_MC_30Y!$J$12^2)+Real_MC_30Y!$J$12*((RAND()+RAND()+RAND()+RAND()+RAND()+RAND()+RAND()+RAND()+RAND()+RAND()+RAND()+RAND())-6))-1)+Real_MC_30Y!N$58)</x:f>
        <x:v>3537000.2233934915</x:v>
      </x:c>
      <x:c r="O217" s="50" t="n">
        <x:f>MAX(0,N217*(1+EXP((LN(1+Real_MC_30Y!$J$11)-0.5*Real_MC_30Y!$J$12^2)+Real_MC_30Y!$J$12*((RAND()+RAND()+RAND()+RAND()+RAND()+RAND()+RAND()+RAND()+RAND()+RAND()+RAND()+RAND())-6))-1)+Real_MC_30Y!O$58)</x:f>
        <x:v>3862761.465723581</x:v>
      </x:c>
      <x:c r="P217" s="50" t="n">
        <x:f>MAX(0,O217*(1+EXP((LN(1+Real_MC_30Y!$J$11)-0.5*Real_MC_30Y!$J$12^2)+Real_MC_30Y!$J$12*((RAND()+RAND()+RAND()+RAND()+RAND()+RAND()+RAND()+RAND()+RAND()+RAND()+RAND()+RAND())-6))-1)+Real_MC_30Y!P$58)</x:f>
        <x:v>4815534.434886485</x:v>
      </x:c>
      <x:c r="Q217" s="50" t="n">
        <x:f>MAX(0,P217*(1+EXP((LN(1+Real_MC_30Y!$J$11)-0.5*Real_MC_30Y!$J$12^2)+Real_MC_30Y!$J$12*((RAND()+RAND()+RAND()+RAND()+RAND()+RAND()+RAND()+RAND()+RAND()+RAND()+RAND()+RAND())-6))-1)+Real_MC_30Y!Q$58)</x:f>
        <x:v>6801367.417992878</x:v>
      </x:c>
      <x:c r="R217" s="50" t="n">
        <x:f>MAX(0,Q217*(1+EXP((LN(1+Real_MC_30Y!$J$11)-0.5*Real_MC_30Y!$J$12^2)+Real_MC_30Y!$J$12*((RAND()+RAND()+RAND()+RAND()+RAND()+RAND()+RAND()+RAND()+RAND()+RAND()+RAND()+RAND())-6))-1)+Real_MC_30Y!R$58)</x:f>
        <x:v>6442861.159309115</x:v>
      </x:c>
      <x:c r="S217" s="50" t="n">
        <x:f>MAX(0,R217*(1+EXP((LN(1+Real_MC_30Y!$J$11)-0.5*Real_MC_30Y!$J$12^2)+Real_MC_30Y!$J$12*((RAND()+RAND()+RAND()+RAND()+RAND()+RAND()+RAND()+RAND()+RAND()+RAND()+RAND()+RAND())-6))-1)+Real_MC_30Y!S$58)</x:f>
        <x:v>9120812.23937259</x:v>
      </x:c>
      <x:c r="T217" s="50" t="n">
        <x:f>MAX(0,S217*(1+EXP((LN(1+Real_MC_30Y!$J$11)-0.5*Real_MC_30Y!$J$12^2)+Real_MC_30Y!$J$12*((RAND()+RAND()+RAND()+RAND()+RAND()+RAND()+RAND()+RAND()+RAND()+RAND()+RAND()+RAND())-6))-1)+Real_MC_30Y!T$58)</x:f>
        <x:v>11493252.8606262</x:v>
      </x:c>
      <x:c r="U217" s="50" t="n">
        <x:f>MAX(0,T217*(1+EXP((LN(1+Real_MC_30Y!$J$11)-0.5*Real_MC_30Y!$J$12^2)+Real_MC_30Y!$J$12*((RAND()+RAND()+RAND()+RAND()+RAND()+RAND()+RAND()+RAND()+RAND()+RAND()+RAND()+RAND())-6))-1)+Real_MC_30Y!U$58)</x:f>
        <x:v>11215226.165080234</x:v>
      </x:c>
      <x:c r="V217" s="50" t="n">
        <x:f>MAX(0,U217*(1+EXP((LN(1+Real_MC_30Y!$J$11)-0.5*Real_MC_30Y!$J$12^2)+Real_MC_30Y!$J$12*((RAND()+RAND()+RAND()+RAND()+RAND()+RAND()+RAND()+RAND()+RAND()+RAND()+RAND()+RAND())-6))-1)+Real_MC_30Y!V$58)</x:f>
        <x:v>10208089.845219627</x:v>
      </x:c>
      <x:c r="W217" s="50" t="n">
        <x:f>MAX(0,V217*(1+EXP((LN(1+Real_MC_30Y!$J$11)-0.5*Real_MC_30Y!$J$12^2)+Real_MC_30Y!$J$12*((RAND()+RAND()+RAND()+RAND()+RAND()+RAND()+RAND()+RAND()+RAND()+RAND()+RAND()+RAND())-6))-1)+Real_MC_30Y!W$58)</x:f>
        <x:v>10084434.607040947</x:v>
      </x:c>
      <x:c r="X217" s="50" t="n">
        <x:f>MAX(0,W217*(1+EXP((LN(1+Real_MC_30Y!$J$11)-0.5*Real_MC_30Y!$J$12^2)+Real_MC_30Y!$J$12*((RAND()+RAND()+RAND()+RAND()+RAND()+RAND()+RAND()+RAND()+RAND()+RAND()+RAND()+RAND())-6))-1)+Real_MC_30Y!X$58)</x:f>
        <x:v>11803095.54308877</x:v>
      </x:c>
      <x:c r="Y217" s="50" t="n">
        <x:f>MAX(0,X217*(1+EXP((LN(1+Real_MC_30Y!$J$11)-0.5*Real_MC_30Y!$J$12^2)+Real_MC_30Y!$J$12*((RAND()+RAND()+RAND()+RAND()+RAND()+RAND()+RAND()+RAND()+RAND()+RAND()+RAND()+RAND())-6))-1)+Real_MC_30Y!Y$58)</x:f>
        <x:v>12423770.479886731</x:v>
      </x:c>
      <x:c r="Z217" s="50" t="n">
        <x:f>MAX(0,Y217*(1+EXP((LN(1+Real_MC_30Y!$J$11)-0.5*Real_MC_30Y!$J$12^2)+Real_MC_30Y!$J$12*((RAND()+RAND()+RAND()+RAND()+RAND()+RAND()+RAND()+RAND()+RAND()+RAND()+RAND()+RAND())-6))-1)+Real_MC_30Y!Z$58)</x:f>
        <x:v>17071857.991187215</x:v>
      </x:c>
      <x:c r="AA217" s="50" t="n">
        <x:f>MAX(0,Z217*(1+EXP((LN(1+Real_MC_30Y!$J$11)-0.5*Real_MC_30Y!$J$12^2)+Real_MC_30Y!$J$12*((RAND()+RAND()+RAND()+RAND()+RAND()+RAND()+RAND()+RAND()+RAND()+RAND()+RAND()+RAND())-6))-1)+Real_MC_30Y!AA$58)</x:f>
        <x:v>22643087.782904144</x:v>
      </x:c>
      <x:c r="AB217" s="50" t="n">
        <x:f>MAX(0,AA217*(1+EXP((LN(1+Real_MC_30Y!$J$11)-0.5*Real_MC_30Y!$J$12^2)+Real_MC_30Y!$J$12*((RAND()+RAND()+RAND()+RAND()+RAND()+RAND()+RAND()+RAND()+RAND()+RAND()+RAND()+RAND())-6))-1)+Real_MC_30Y!AB$58)</x:f>
        <x:v>26703491.017751608</x:v>
      </x:c>
      <x:c r="AC217" s="50" t="n">
        <x:f>MAX(0,AB217*(1+EXP((LN(1+Real_MC_30Y!$J$11)-0.5*Real_MC_30Y!$J$12^2)+Real_MC_30Y!$J$12*((RAND()+RAND()+RAND()+RAND()+RAND()+RAND()+RAND()+RAND()+RAND()+RAND()+RAND()+RAND())-6))-1)+Real_MC_30Y!AC$58)</x:f>
        <x:v>35199984.845578365</x:v>
      </x:c>
      <x:c r="AD217" s="50" t="n">
        <x:f>MAX(0,AC217*(1+EXP((LN(1+Real_MC_30Y!$J$11)-0.5*Real_MC_30Y!$J$12^2)+Real_MC_30Y!$J$12*((RAND()+RAND()+RAND()+RAND()+RAND()+RAND()+RAND()+RAND()+RAND()+RAND()+RAND()+RAND())-6))-1)+Real_MC_30Y!AD$58)</x:f>
        <x:v>34323152.78763792</x:v>
      </x:c>
      <x:c r="AE217" s="50" t="n">
        <x:f>MAX(0,AD217*(1+EXP((LN(1+Real_MC_30Y!$J$11)-0.5*Real_MC_30Y!$J$12^2)+Real_MC_30Y!$J$12*((RAND()+RAND()+RAND()+RAND()+RAND()+RAND()+RAND()+RAND()+RAND()+RAND()+RAND()+RAND())-6))-1)+Real_MC_30Y!AE$58)</x:f>
        <x:v>32674283.021298606</x:v>
      </x:c>
      <x:c r="AF217" s="50" t="n">
        <x:f>MAX(0,AE217*(1+EXP((LN(1+Real_MC_30Y!$J$11)-0.5*Real_MC_30Y!$J$12^2)+Real_MC_30Y!$J$12*((RAND()+RAND()+RAND()+RAND()+RAND()+RAND()+RAND()+RAND()+RAND()+RAND()+RAND()+RAND())-6))-1)+Real_MC_30Y!AF$58)</x:f>
        <x:v>44056339.72560589</x:v>
      </x:c>
    </x:row>
    <x:row r="218">
      <x:c r="A218">
        <x:v>214</x:v>
      </x:c>
      <x:c r="B218" s="50" t="n">
        <x:f>MAX(0,Liquidity_30Y!$C$14+Real_MC_30Y!B$57-Real_MC_30Y!B$56)</x:f>
        <x:v>1029031.25</x:v>
      </x:c>
      <x:c r="C218" s="50" t="n">
        <x:f>MAX(0,B218*(1+EXP((LN(1+Real_MC_30Y!$J$11)-0.5*Real_MC_30Y!$J$12^2)+Real_MC_30Y!$J$12*((RAND()+RAND()+RAND()+RAND()+RAND()+RAND()+RAND()+RAND()+RAND()+RAND()+RAND()+RAND())-6))-1)+Real_MC_30Y!C$58)</x:f>
        <x:v>1098542.6858792263</x:v>
      </x:c>
      <x:c r="D218" s="50" t="n">
        <x:f>MAX(0,C218*(1+EXP((LN(1+Real_MC_30Y!$J$11)-0.5*Real_MC_30Y!$J$12^2)+Real_MC_30Y!$J$12*((RAND()+RAND()+RAND()+RAND()+RAND()+RAND()+RAND()+RAND()+RAND()+RAND()+RAND()+RAND())-6))-1)+Real_MC_30Y!D$58)</x:f>
        <x:v>1294186.3735695202</x:v>
      </x:c>
      <x:c r="E218" s="50" t="n">
        <x:f>MAX(0,D218*(1+EXP((LN(1+Real_MC_30Y!$J$11)-0.5*Real_MC_30Y!$J$12^2)+Real_MC_30Y!$J$12*((RAND()+RAND()+RAND()+RAND()+RAND()+RAND()+RAND()+RAND()+RAND()+RAND()+RAND()+RAND())-6))-1)+Real_MC_30Y!E$58)</x:f>
        <x:v>1242286.3601446839</x:v>
      </x:c>
      <x:c r="F218" s="50" t="n">
        <x:f>MAX(0,E218*(1+EXP((LN(1+Real_MC_30Y!$J$11)-0.5*Real_MC_30Y!$J$12^2)+Real_MC_30Y!$J$12*((RAND()+RAND()+RAND()+RAND()+RAND()+RAND()+RAND()+RAND()+RAND()+RAND()+RAND()+RAND())-6))-1)+Real_MC_30Y!F$58)</x:f>
        <x:v>1548844.6910101508</x:v>
      </x:c>
      <x:c r="G218" s="50" t="n">
        <x:f>MAX(0,F218*(1+EXP((LN(1+Real_MC_30Y!$J$11)-0.5*Real_MC_30Y!$J$12^2)+Real_MC_30Y!$J$12*((RAND()+RAND()+RAND()+RAND()+RAND()+RAND()+RAND()+RAND()+RAND()+RAND()+RAND()+RAND())-6))-1)+Real_MC_30Y!G$58)</x:f>
        <x:v>1608255.7327153548</x:v>
      </x:c>
      <x:c r="H218" s="50" t="n">
        <x:f>MAX(0,G218*(1+EXP((LN(1+Real_MC_30Y!$J$11)-0.5*Real_MC_30Y!$J$12^2)+Real_MC_30Y!$J$12*((RAND()+RAND()+RAND()+RAND()+RAND()+RAND()+RAND()+RAND()+RAND()+RAND()+RAND()+RAND())-6))-1)+Real_MC_30Y!H$58)</x:f>
        <x:v>1392897.0832295243</x:v>
      </x:c>
      <x:c r="I218" s="50" t="n">
        <x:f>MAX(0,H218*(1+EXP((LN(1+Real_MC_30Y!$J$11)-0.5*Real_MC_30Y!$J$12^2)+Real_MC_30Y!$J$12*((RAND()+RAND()+RAND()+RAND()+RAND()+RAND()+RAND()+RAND()+RAND()+RAND()+RAND()+RAND())-6))-1)+Real_MC_30Y!I$58)</x:f>
        <x:v>1410251.470602471</x:v>
      </x:c>
      <x:c r="J218" s="50" t="n">
        <x:f>MAX(0,I218*(1+EXP((LN(1+Real_MC_30Y!$J$11)-0.5*Real_MC_30Y!$J$12^2)+Real_MC_30Y!$J$12*((RAND()+RAND()+RAND()+RAND()+RAND()+RAND()+RAND()+RAND()+RAND()+RAND()+RAND()+RAND())-6))-1)+Real_MC_30Y!J$58)</x:f>
        <x:v>1604108.9479470477</x:v>
      </x:c>
      <x:c r="K218" s="50" t="n">
        <x:f>MAX(0,J218*(1+EXP((LN(1+Real_MC_30Y!$J$11)-0.5*Real_MC_30Y!$J$12^2)+Real_MC_30Y!$J$12*((RAND()+RAND()+RAND()+RAND()+RAND()+RAND()+RAND()+RAND()+RAND()+RAND()+RAND()+RAND())-6))-1)+Real_MC_30Y!K$58)</x:f>
        <x:v>1208854.3848117837</x:v>
      </x:c>
      <x:c r="L218" s="50" t="n">
        <x:f>MAX(0,K218*(1+EXP((LN(1+Real_MC_30Y!$J$11)-0.5*Real_MC_30Y!$J$12^2)+Real_MC_30Y!$J$12*((RAND()+RAND()+RAND()+RAND()+RAND()+RAND()+RAND()+RAND()+RAND()+RAND()+RAND()+RAND())-6))-1)+Real_MC_30Y!L$58)</x:f>
        <x:v>1406737.21261587</x:v>
      </x:c>
      <x:c r="M218" s="50" t="n">
        <x:f>MAX(0,L218*(1+EXP((LN(1+Real_MC_30Y!$J$11)-0.5*Real_MC_30Y!$J$12^2)+Real_MC_30Y!$J$12*((RAND()+RAND()+RAND()+RAND()+RAND()+RAND()+RAND()+RAND()+RAND()+RAND()+RAND()+RAND())-6))-1)+Real_MC_30Y!M$58)</x:f>
        <x:v>1302048.3816626451</x:v>
      </x:c>
      <x:c r="N218" s="50" t="n">
        <x:f>MAX(0,M218*(1+EXP((LN(1+Real_MC_30Y!$J$11)-0.5*Real_MC_30Y!$J$12^2)+Real_MC_30Y!$J$12*((RAND()+RAND()+RAND()+RAND()+RAND()+RAND()+RAND()+RAND()+RAND()+RAND()+RAND()+RAND())-6))-1)+Real_MC_30Y!N$58)</x:f>
        <x:v>1323121.0482815555</x:v>
      </x:c>
      <x:c r="O218" s="50" t="n">
        <x:f>MAX(0,N218*(1+EXP((LN(1+Real_MC_30Y!$J$11)-0.5*Real_MC_30Y!$J$12^2)+Real_MC_30Y!$J$12*((RAND()+RAND()+RAND()+RAND()+RAND()+RAND()+RAND()+RAND()+RAND()+RAND()+RAND()+RAND())-6))-1)+Real_MC_30Y!O$58)</x:f>
        <x:v>1502897.4405202807</x:v>
      </x:c>
      <x:c r="P218" s="50" t="n">
        <x:f>MAX(0,O218*(1+EXP((LN(1+Real_MC_30Y!$J$11)-0.5*Real_MC_30Y!$J$12^2)+Real_MC_30Y!$J$12*((RAND()+RAND()+RAND()+RAND()+RAND()+RAND()+RAND()+RAND()+RAND()+RAND()+RAND()+RAND())-6))-1)+Real_MC_30Y!P$58)</x:f>
        <x:v>1752082.8343383267</x:v>
      </x:c>
      <x:c r="Q218" s="50" t="n">
        <x:f>MAX(0,P218*(1+EXP((LN(1+Real_MC_30Y!$J$11)-0.5*Real_MC_30Y!$J$12^2)+Real_MC_30Y!$J$12*((RAND()+RAND()+RAND()+RAND()+RAND()+RAND()+RAND()+RAND()+RAND()+RAND()+RAND()+RAND())-6))-1)+Real_MC_30Y!Q$58)</x:f>
        <x:v>1596387.2623185045</x:v>
      </x:c>
      <x:c r="R218" s="50" t="n">
        <x:f>MAX(0,Q218*(1+EXP((LN(1+Real_MC_30Y!$J$11)-0.5*Real_MC_30Y!$J$12^2)+Real_MC_30Y!$J$12*((RAND()+RAND()+RAND()+RAND()+RAND()+RAND()+RAND()+RAND()+RAND()+RAND()+RAND()+RAND())-6))-1)+Real_MC_30Y!R$58)</x:f>
        <x:v>2058024.9707759293</x:v>
      </x:c>
      <x:c r="S218" s="50" t="n">
        <x:f>MAX(0,R218*(1+EXP((LN(1+Real_MC_30Y!$J$11)-0.5*Real_MC_30Y!$J$12^2)+Real_MC_30Y!$J$12*((RAND()+RAND()+RAND()+RAND()+RAND()+RAND()+RAND()+RAND()+RAND()+RAND()+RAND()+RAND())-6))-1)+Real_MC_30Y!S$58)</x:f>
        <x:v>2139394.662239813</x:v>
      </x:c>
      <x:c r="T218" s="50" t="n">
        <x:f>MAX(0,S218*(1+EXP((LN(1+Real_MC_30Y!$J$11)-0.5*Real_MC_30Y!$J$12^2)+Real_MC_30Y!$J$12*((RAND()+RAND()+RAND()+RAND()+RAND()+RAND()+RAND()+RAND()+RAND()+RAND()+RAND()+RAND())-6))-1)+Real_MC_30Y!T$58)</x:f>
        <x:v>2507686.774458818</x:v>
      </x:c>
      <x:c r="U218" s="50" t="n">
        <x:f>MAX(0,T218*(1+EXP((LN(1+Real_MC_30Y!$J$11)-0.5*Real_MC_30Y!$J$12^2)+Real_MC_30Y!$J$12*((RAND()+RAND()+RAND()+RAND()+RAND()+RAND()+RAND()+RAND()+RAND()+RAND()+RAND()+RAND())-6))-1)+Real_MC_30Y!U$58)</x:f>
        <x:v>3189640.3313209824</x:v>
      </x:c>
      <x:c r="V218" s="50" t="n">
        <x:f>MAX(0,U218*(1+EXP((LN(1+Real_MC_30Y!$J$11)-0.5*Real_MC_30Y!$J$12^2)+Real_MC_30Y!$J$12*((RAND()+RAND()+RAND()+RAND()+RAND()+RAND()+RAND()+RAND()+RAND()+RAND()+RAND()+RAND())-6))-1)+Real_MC_30Y!V$58)</x:f>
        <x:v>3020752.153759609</x:v>
      </x:c>
      <x:c r="W218" s="50" t="n">
        <x:f>MAX(0,V218*(1+EXP((LN(1+Real_MC_30Y!$J$11)-0.5*Real_MC_30Y!$J$12^2)+Real_MC_30Y!$J$12*((RAND()+RAND()+RAND()+RAND()+RAND()+RAND()+RAND()+RAND()+RAND()+RAND()+RAND()+RAND())-6))-1)+Real_MC_30Y!W$58)</x:f>
        <x:v>4087190.4212518036</x:v>
      </x:c>
      <x:c r="X218" s="50" t="n">
        <x:f>MAX(0,W218*(1+EXP((LN(1+Real_MC_30Y!$J$11)-0.5*Real_MC_30Y!$J$12^2)+Real_MC_30Y!$J$12*((RAND()+RAND()+RAND()+RAND()+RAND()+RAND()+RAND()+RAND()+RAND()+RAND()+RAND()+RAND())-6))-1)+Real_MC_30Y!X$58)</x:f>
        <x:v>4647177.541965218</x:v>
      </x:c>
      <x:c r="Y218" s="50" t="n">
        <x:f>MAX(0,X218*(1+EXP((LN(1+Real_MC_30Y!$J$11)-0.5*Real_MC_30Y!$J$12^2)+Real_MC_30Y!$J$12*((RAND()+RAND()+RAND()+RAND()+RAND()+RAND()+RAND()+RAND()+RAND()+RAND()+RAND()+RAND())-6))-1)+Real_MC_30Y!Y$58)</x:f>
        <x:v>4978170.655620696</x:v>
      </x:c>
      <x:c r="Z218" s="50" t="n">
        <x:f>MAX(0,Y218*(1+EXP((LN(1+Real_MC_30Y!$J$11)-0.5*Real_MC_30Y!$J$12^2)+Real_MC_30Y!$J$12*((RAND()+RAND()+RAND()+RAND()+RAND()+RAND()+RAND()+RAND()+RAND()+RAND()+RAND()+RAND())-6))-1)+Real_MC_30Y!Z$58)</x:f>
        <x:v>4455897.1242779065</x:v>
      </x:c>
      <x:c r="AA218" s="50" t="n">
        <x:f>MAX(0,Z218*(1+EXP((LN(1+Real_MC_30Y!$J$11)-0.5*Real_MC_30Y!$J$12^2)+Real_MC_30Y!$J$12*((RAND()+RAND()+RAND()+RAND()+RAND()+RAND()+RAND()+RAND()+RAND()+RAND()+RAND()+RAND())-6))-1)+Real_MC_30Y!AA$58)</x:f>
        <x:v>4454124.489670753</x:v>
      </x:c>
      <x:c r="AB218" s="50" t="n">
        <x:f>MAX(0,AA218*(1+EXP((LN(1+Real_MC_30Y!$J$11)-0.5*Real_MC_30Y!$J$12^2)+Real_MC_30Y!$J$12*((RAND()+RAND()+RAND()+RAND()+RAND()+RAND()+RAND()+RAND()+RAND()+RAND()+RAND()+RAND())-6))-1)+Real_MC_30Y!AB$58)</x:f>
        <x:v>3762871.5699543417</x:v>
      </x:c>
      <x:c r="AC218" s="50" t="n">
        <x:f>MAX(0,AB218*(1+EXP((LN(1+Real_MC_30Y!$J$11)-0.5*Real_MC_30Y!$J$12^2)+Real_MC_30Y!$J$12*((RAND()+RAND()+RAND()+RAND()+RAND()+RAND()+RAND()+RAND()+RAND()+RAND()+RAND()+RAND())-6))-1)+Real_MC_30Y!AC$58)</x:f>
        <x:v>4903508.154545845</x:v>
      </x:c>
      <x:c r="AD218" s="50" t="n">
        <x:f>MAX(0,AC218*(1+EXP((LN(1+Real_MC_30Y!$J$11)-0.5*Real_MC_30Y!$J$12^2)+Real_MC_30Y!$J$12*((RAND()+RAND()+RAND()+RAND()+RAND()+RAND()+RAND()+RAND()+RAND()+RAND()+RAND()+RAND())-6))-1)+Real_MC_30Y!AD$58)</x:f>
        <x:v>5904195.616092803</x:v>
      </x:c>
      <x:c r="AE218" s="50" t="n">
        <x:f>MAX(0,AD218*(1+EXP((LN(1+Real_MC_30Y!$J$11)-0.5*Real_MC_30Y!$J$12^2)+Real_MC_30Y!$J$12*((RAND()+RAND()+RAND()+RAND()+RAND()+RAND()+RAND()+RAND()+RAND()+RAND()+RAND()+RAND())-6))-1)+Real_MC_30Y!AE$58)</x:f>
        <x:v>7132740.778930514</x:v>
      </x:c>
      <x:c r="AF218" s="50" t="n">
        <x:f>MAX(0,AE218*(1+EXP((LN(1+Real_MC_30Y!$J$11)-0.5*Real_MC_30Y!$J$12^2)+Real_MC_30Y!$J$12*((RAND()+RAND()+RAND()+RAND()+RAND()+RAND()+RAND()+RAND()+RAND()+RAND()+RAND()+RAND())-6))-1)+Real_MC_30Y!AF$58)</x:f>
        <x:v>8484520.352320185</x:v>
      </x:c>
    </x:row>
    <x:row r="219">
      <x:c r="A219">
        <x:v>215</x:v>
      </x:c>
      <x:c r="B219" s="50" t="n">
        <x:f>MAX(0,Liquidity_30Y!$C$14+Real_MC_30Y!B$57-Real_MC_30Y!B$56)</x:f>
        <x:v>1029031.25</x:v>
      </x:c>
      <x:c r="C219" s="50" t="n">
        <x:f>MAX(0,B219*(1+EXP((LN(1+Real_MC_30Y!$J$11)-0.5*Real_MC_30Y!$J$12^2)+Real_MC_30Y!$J$12*((RAND()+RAND()+RAND()+RAND()+RAND()+RAND()+RAND()+RAND()+RAND()+RAND()+RAND()+RAND())-6))-1)+Real_MC_30Y!C$58)</x:f>
        <x:v>990943.5755246567</x:v>
      </x:c>
      <x:c r="D219" s="50" t="n">
        <x:f>MAX(0,C219*(1+EXP((LN(1+Real_MC_30Y!$J$11)-0.5*Real_MC_30Y!$J$12^2)+Real_MC_30Y!$J$12*((RAND()+RAND()+RAND()+RAND()+RAND()+RAND()+RAND()+RAND()+RAND()+RAND()+RAND()+RAND())-6))-1)+Real_MC_30Y!D$58)</x:f>
        <x:v>759350.8939914936</x:v>
      </x:c>
      <x:c r="E219" s="50" t="n">
        <x:f>MAX(0,D219*(1+EXP((LN(1+Real_MC_30Y!$J$11)-0.5*Real_MC_30Y!$J$12^2)+Real_MC_30Y!$J$12*((RAND()+RAND()+RAND()+RAND()+RAND()+RAND()+RAND()+RAND()+RAND()+RAND()+RAND()+RAND())-6))-1)+Real_MC_30Y!E$58)</x:f>
        <x:v>771767.5859639907</x:v>
      </x:c>
      <x:c r="F219" s="50" t="n">
        <x:f>MAX(0,E219*(1+EXP((LN(1+Real_MC_30Y!$J$11)-0.5*Real_MC_30Y!$J$12^2)+Real_MC_30Y!$J$12*((RAND()+RAND()+RAND()+RAND()+RAND()+RAND()+RAND()+RAND()+RAND()+RAND()+RAND()+RAND())-6))-1)+Real_MC_30Y!F$58)</x:f>
        <x:v>972072.4637703018</x:v>
      </x:c>
      <x:c r="G219" s="50" t="n">
        <x:f>MAX(0,F219*(1+EXP((LN(1+Real_MC_30Y!$J$11)-0.5*Real_MC_30Y!$J$12^2)+Real_MC_30Y!$J$12*((RAND()+RAND()+RAND()+RAND()+RAND()+RAND()+RAND()+RAND()+RAND()+RAND()+RAND()+RAND())-6))-1)+Real_MC_30Y!G$58)</x:f>
        <x:v>1019325.9277196601</x:v>
      </x:c>
      <x:c r="H219" s="50" t="n">
        <x:f>MAX(0,G219*(1+EXP((LN(1+Real_MC_30Y!$J$11)-0.5*Real_MC_30Y!$J$12^2)+Real_MC_30Y!$J$12*((RAND()+RAND()+RAND()+RAND()+RAND()+RAND()+RAND()+RAND()+RAND()+RAND()+RAND()+RAND())-6))-1)+Real_MC_30Y!H$58)</x:f>
        <x:v>1062753.9050737477</x:v>
      </x:c>
      <x:c r="I219" s="50" t="n">
        <x:f>MAX(0,H219*(1+EXP((LN(1+Real_MC_30Y!$J$11)-0.5*Real_MC_30Y!$J$12^2)+Real_MC_30Y!$J$12*((RAND()+RAND()+RAND()+RAND()+RAND()+RAND()+RAND()+RAND()+RAND()+RAND()+RAND()+RAND())-6))-1)+Real_MC_30Y!I$58)</x:f>
        <x:v>1216439.126162764</x:v>
      </x:c>
      <x:c r="J219" s="50" t="n">
        <x:f>MAX(0,I219*(1+EXP((LN(1+Real_MC_30Y!$J$11)-0.5*Real_MC_30Y!$J$12^2)+Real_MC_30Y!$J$12*((RAND()+RAND()+RAND()+RAND()+RAND()+RAND()+RAND()+RAND()+RAND()+RAND()+RAND()+RAND())-6))-1)+Real_MC_30Y!J$58)</x:f>
        <x:v>1439367.8649819628</x:v>
      </x:c>
      <x:c r="K219" s="50" t="n">
        <x:f>MAX(0,J219*(1+EXP((LN(1+Real_MC_30Y!$J$11)-0.5*Real_MC_30Y!$J$12^2)+Real_MC_30Y!$J$12*((RAND()+RAND()+RAND()+RAND()+RAND()+RAND()+RAND()+RAND()+RAND()+RAND()+RAND()+RAND())-6))-1)+Real_MC_30Y!K$58)</x:f>
        <x:v>1899598.3156831383</x:v>
      </x:c>
      <x:c r="L219" s="50" t="n">
        <x:f>MAX(0,K219*(1+EXP((LN(1+Real_MC_30Y!$J$11)-0.5*Real_MC_30Y!$J$12^2)+Real_MC_30Y!$J$12*((RAND()+RAND()+RAND()+RAND()+RAND()+RAND()+RAND()+RAND()+RAND()+RAND()+RAND()+RAND())-6))-1)+Real_MC_30Y!L$58)</x:f>
        <x:v>1739676.356761908</x:v>
      </x:c>
      <x:c r="M219" s="50" t="n">
        <x:f>MAX(0,L219*(1+EXP((LN(1+Real_MC_30Y!$J$11)-0.5*Real_MC_30Y!$J$12^2)+Real_MC_30Y!$J$12*((RAND()+RAND()+RAND()+RAND()+RAND()+RAND()+RAND()+RAND()+RAND()+RAND()+RAND()+RAND())-6))-1)+Real_MC_30Y!M$58)</x:f>
        <x:v>1765303.4406568448</x:v>
      </x:c>
      <x:c r="N219" s="50" t="n">
        <x:f>MAX(0,M219*(1+EXP((LN(1+Real_MC_30Y!$J$11)-0.5*Real_MC_30Y!$J$12^2)+Real_MC_30Y!$J$12*((RAND()+RAND()+RAND()+RAND()+RAND()+RAND()+RAND()+RAND()+RAND()+RAND()+RAND()+RAND())-6))-1)+Real_MC_30Y!N$58)</x:f>
        <x:v>1554434.4378051115</x:v>
      </x:c>
      <x:c r="O219" s="50" t="n">
        <x:f>MAX(0,N219*(1+EXP((LN(1+Real_MC_30Y!$J$11)-0.5*Real_MC_30Y!$J$12^2)+Real_MC_30Y!$J$12*((RAND()+RAND()+RAND()+RAND()+RAND()+RAND()+RAND()+RAND()+RAND()+RAND()+RAND()+RAND())-6))-1)+Real_MC_30Y!O$58)</x:f>
        <x:v>1548597.0295385723</x:v>
      </x:c>
      <x:c r="P219" s="50" t="n">
        <x:f>MAX(0,O219*(1+EXP((LN(1+Real_MC_30Y!$J$11)-0.5*Real_MC_30Y!$J$12^2)+Real_MC_30Y!$J$12*((RAND()+RAND()+RAND()+RAND()+RAND()+RAND()+RAND()+RAND()+RAND()+RAND()+RAND()+RAND())-6))-1)+Real_MC_30Y!P$58)</x:f>
        <x:v>1812475.3678326614</x:v>
      </x:c>
      <x:c r="Q219" s="50" t="n">
        <x:f>MAX(0,P219*(1+EXP((LN(1+Real_MC_30Y!$J$11)-0.5*Real_MC_30Y!$J$12^2)+Real_MC_30Y!$J$12*((RAND()+RAND()+RAND()+RAND()+RAND()+RAND()+RAND()+RAND()+RAND()+RAND()+RAND()+RAND())-6))-1)+Real_MC_30Y!Q$58)</x:f>
        <x:v>2187208.698659037</x:v>
      </x:c>
      <x:c r="R219" s="50" t="n">
        <x:f>MAX(0,Q219*(1+EXP((LN(1+Real_MC_30Y!$J$11)-0.5*Real_MC_30Y!$J$12^2)+Real_MC_30Y!$J$12*((RAND()+RAND()+RAND()+RAND()+RAND()+RAND()+RAND()+RAND()+RAND()+RAND()+RAND()+RAND())-6))-1)+Real_MC_30Y!R$58)</x:f>
        <x:v>1646089.4308826644</x:v>
      </x:c>
      <x:c r="S219" s="50" t="n">
        <x:f>MAX(0,R219*(1+EXP((LN(1+Real_MC_30Y!$J$11)-0.5*Real_MC_30Y!$J$12^2)+Real_MC_30Y!$J$12*((RAND()+RAND()+RAND()+RAND()+RAND()+RAND()+RAND()+RAND()+RAND()+RAND()+RAND()+RAND())-6))-1)+Real_MC_30Y!S$58)</x:f>
        <x:v>1615329.8864376368</x:v>
      </x:c>
      <x:c r="T219" s="50" t="n">
        <x:f>MAX(0,S219*(1+EXP((LN(1+Real_MC_30Y!$J$11)-0.5*Real_MC_30Y!$J$12^2)+Real_MC_30Y!$J$12*((RAND()+RAND()+RAND()+RAND()+RAND()+RAND()+RAND()+RAND()+RAND()+RAND()+RAND()+RAND())-6))-1)+Real_MC_30Y!T$58)</x:f>
        <x:v>1250693.615964531</x:v>
      </x:c>
      <x:c r="U219" s="50" t="n">
        <x:f>MAX(0,T219*(1+EXP((LN(1+Real_MC_30Y!$J$11)-0.5*Real_MC_30Y!$J$12^2)+Real_MC_30Y!$J$12*((RAND()+RAND()+RAND()+RAND()+RAND()+RAND()+RAND()+RAND()+RAND()+RAND()+RAND()+RAND())-6))-1)+Real_MC_30Y!U$58)</x:f>
        <x:v>1229818.5777181857</x:v>
      </x:c>
      <x:c r="V219" s="50" t="n">
        <x:f>MAX(0,U219*(1+EXP((LN(1+Real_MC_30Y!$J$11)-0.5*Real_MC_30Y!$J$12^2)+Real_MC_30Y!$J$12*((RAND()+RAND()+RAND()+RAND()+RAND()+RAND()+RAND()+RAND()+RAND()+RAND()+RAND()+RAND())-6))-1)+Real_MC_30Y!V$58)</x:f>
        <x:v>1351419.988997765</x:v>
      </x:c>
      <x:c r="W219" s="50" t="n">
        <x:f>MAX(0,V219*(1+EXP((LN(1+Real_MC_30Y!$J$11)-0.5*Real_MC_30Y!$J$12^2)+Real_MC_30Y!$J$12*((RAND()+RAND()+RAND()+RAND()+RAND()+RAND()+RAND()+RAND()+RAND()+RAND()+RAND()+RAND())-6))-1)+Real_MC_30Y!W$58)</x:f>
        <x:v>1621528.7373331042</x:v>
      </x:c>
      <x:c r="X219" s="50" t="n">
        <x:f>MAX(0,W219*(1+EXP((LN(1+Real_MC_30Y!$J$11)-0.5*Real_MC_30Y!$J$12^2)+Real_MC_30Y!$J$12*((RAND()+RAND()+RAND()+RAND()+RAND()+RAND()+RAND()+RAND()+RAND()+RAND()+RAND()+RAND())-6))-1)+Real_MC_30Y!X$58)</x:f>
        <x:v>2068851.6093054335</x:v>
      </x:c>
      <x:c r="Y219" s="50" t="n">
        <x:f>MAX(0,X219*(1+EXP((LN(1+Real_MC_30Y!$J$11)-0.5*Real_MC_30Y!$J$12^2)+Real_MC_30Y!$J$12*((RAND()+RAND()+RAND()+RAND()+RAND()+RAND()+RAND()+RAND()+RAND()+RAND()+RAND()+RAND())-6))-1)+Real_MC_30Y!Y$58)</x:f>
        <x:v>2279634.049199324</x:v>
      </x:c>
      <x:c r="Z219" s="50" t="n">
        <x:f>MAX(0,Y219*(1+EXP((LN(1+Real_MC_30Y!$J$11)-0.5*Real_MC_30Y!$J$12^2)+Real_MC_30Y!$J$12*((RAND()+RAND()+RAND()+RAND()+RAND()+RAND()+RAND()+RAND()+RAND()+RAND()+RAND()+RAND())-6))-1)+Real_MC_30Y!Z$58)</x:f>
        <x:v>2399867.273388893</x:v>
      </x:c>
      <x:c r="AA219" s="50" t="n">
        <x:f>MAX(0,Z219*(1+EXP((LN(1+Real_MC_30Y!$J$11)-0.5*Real_MC_30Y!$J$12^2)+Real_MC_30Y!$J$12*((RAND()+RAND()+RAND()+RAND()+RAND()+RAND()+RAND()+RAND()+RAND()+RAND()+RAND()+RAND())-6))-1)+Real_MC_30Y!AA$58)</x:f>
        <x:v>2203235.3129925565</x:v>
      </x:c>
      <x:c r="AB219" s="50" t="n">
        <x:f>MAX(0,AA219*(1+EXP((LN(1+Real_MC_30Y!$J$11)-0.5*Real_MC_30Y!$J$12^2)+Real_MC_30Y!$J$12*((RAND()+RAND()+RAND()+RAND()+RAND()+RAND()+RAND()+RAND()+RAND()+RAND()+RAND()+RAND())-6))-1)+Real_MC_30Y!AB$58)</x:f>
        <x:v>2212111.4987671985</x:v>
      </x:c>
      <x:c r="AC219" s="50" t="n">
        <x:f>MAX(0,AB219*(1+EXP((LN(1+Real_MC_30Y!$J$11)-0.5*Real_MC_30Y!$J$12^2)+Real_MC_30Y!$J$12*((RAND()+RAND()+RAND()+RAND()+RAND()+RAND()+RAND()+RAND()+RAND()+RAND()+RAND()+RAND())-6))-1)+Real_MC_30Y!AC$58)</x:f>
        <x:v>2910828.431026502</x:v>
      </x:c>
      <x:c r="AD219" s="50" t="n">
        <x:f>MAX(0,AC219*(1+EXP((LN(1+Real_MC_30Y!$J$11)-0.5*Real_MC_30Y!$J$12^2)+Real_MC_30Y!$J$12*((RAND()+RAND()+RAND()+RAND()+RAND()+RAND()+RAND()+RAND()+RAND()+RAND()+RAND()+RAND())-6))-1)+Real_MC_30Y!AD$58)</x:f>
        <x:v>2875564.7861799076</x:v>
      </x:c>
      <x:c r="AE219" s="50" t="n">
        <x:f>MAX(0,AD219*(1+EXP((LN(1+Real_MC_30Y!$J$11)-0.5*Real_MC_30Y!$J$12^2)+Real_MC_30Y!$J$12*((RAND()+RAND()+RAND()+RAND()+RAND()+RAND()+RAND()+RAND()+RAND()+RAND()+RAND()+RAND())-6))-1)+Real_MC_30Y!AE$58)</x:f>
        <x:v>2965876.472146563</x:v>
      </x:c>
      <x:c r="AF219" s="50" t="n">
        <x:f>MAX(0,AE219*(1+EXP((LN(1+Real_MC_30Y!$J$11)-0.5*Real_MC_30Y!$J$12^2)+Real_MC_30Y!$J$12*((RAND()+RAND()+RAND()+RAND()+RAND()+RAND()+RAND()+RAND()+RAND()+RAND()+RAND()+RAND())-6))-1)+Real_MC_30Y!AF$58)</x:f>
        <x:v>3307995.901667352</x:v>
      </x:c>
    </x:row>
    <x:row r="220">
      <x:c r="A220">
        <x:v>216</x:v>
      </x:c>
      <x:c r="B220" s="50" t="n">
        <x:f>MAX(0,Liquidity_30Y!$C$14+Real_MC_30Y!B$57-Real_MC_30Y!B$56)</x:f>
        <x:v>1029031.25</x:v>
      </x:c>
      <x:c r="C220" s="50" t="n">
        <x:f>MAX(0,B220*(1+EXP((LN(1+Real_MC_30Y!$J$11)-0.5*Real_MC_30Y!$J$12^2)+Real_MC_30Y!$J$12*((RAND()+RAND()+RAND()+RAND()+RAND()+RAND()+RAND()+RAND()+RAND()+RAND()+RAND()+RAND())-6))-1)+Real_MC_30Y!C$58)</x:f>
        <x:v>1103483.6012837226</x:v>
      </x:c>
      <x:c r="D220" s="50" t="n">
        <x:f>MAX(0,C220*(1+EXP((LN(1+Real_MC_30Y!$J$11)-0.5*Real_MC_30Y!$J$12^2)+Real_MC_30Y!$J$12*((RAND()+RAND()+RAND()+RAND()+RAND()+RAND()+RAND()+RAND()+RAND()+RAND()+RAND()+RAND())-6))-1)+Real_MC_30Y!D$58)</x:f>
        <x:v>1032808.0008003106</x:v>
      </x:c>
      <x:c r="E220" s="50" t="n">
        <x:f>MAX(0,D220*(1+EXP((LN(1+Real_MC_30Y!$J$11)-0.5*Real_MC_30Y!$J$12^2)+Real_MC_30Y!$J$12*((RAND()+RAND()+RAND()+RAND()+RAND()+RAND()+RAND()+RAND()+RAND()+RAND()+RAND()+RAND())-6))-1)+Real_MC_30Y!E$58)</x:f>
        <x:v>1115534.5547516518</x:v>
      </x:c>
      <x:c r="F220" s="50" t="n">
        <x:f>MAX(0,E220*(1+EXP((LN(1+Real_MC_30Y!$J$11)-0.5*Real_MC_30Y!$J$12^2)+Real_MC_30Y!$J$12*((RAND()+RAND()+RAND()+RAND()+RAND()+RAND()+RAND()+RAND()+RAND()+RAND()+RAND()+RAND())-6))-1)+Real_MC_30Y!F$58)</x:f>
        <x:v>1427128.063005827</x:v>
      </x:c>
      <x:c r="G220" s="50" t="n">
        <x:f>MAX(0,F220*(1+EXP((LN(1+Real_MC_30Y!$J$11)-0.5*Real_MC_30Y!$J$12^2)+Real_MC_30Y!$J$12*((RAND()+RAND()+RAND()+RAND()+RAND()+RAND()+RAND()+RAND()+RAND()+RAND()+RAND()+RAND())-6))-1)+Real_MC_30Y!G$58)</x:f>
        <x:v>1599581.1621603658</x:v>
      </x:c>
      <x:c r="H220" s="50" t="n">
        <x:f>MAX(0,G220*(1+EXP((LN(1+Real_MC_30Y!$J$11)-0.5*Real_MC_30Y!$J$12^2)+Real_MC_30Y!$J$12*((RAND()+RAND()+RAND()+RAND()+RAND()+RAND()+RAND()+RAND()+RAND()+RAND()+RAND()+RAND())-6))-1)+Real_MC_30Y!H$58)</x:f>
        <x:v>2259639.3317790087</x:v>
      </x:c>
      <x:c r="I220" s="50" t="n">
        <x:f>MAX(0,H220*(1+EXP((LN(1+Real_MC_30Y!$J$11)-0.5*Real_MC_30Y!$J$12^2)+Real_MC_30Y!$J$12*((RAND()+RAND()+RAND()+RAND()+RAND()+RAND()+RAND()+RAND()+RAND()+RAND()+RAND()+RAND())-6))-1)+Real_MC_30Y!I$58)</x:f>
        <x:v>2285128.767939278</x:v>
      </x:c>
      <x:c r="J220" s="50" t="n">
        <x:f>MAX(0,I220*(1+EXP((LN(1+Real_MC_30Y!$J$11)-0.5*Real_MC_30Y!$J$12^2)+Real_MC_30Y!$J$12*((RAND()+RAND()+RAND()+RAND()+RAND()+RAND()+RAND()+RAND()+RAND()+RAND()+RAND()+RAND())-6))-1)+Real_MC_30Y!J$58)</x:f>
        <x:v>2226444.5424468084</x:v>
      </x:c>
      <x:c r="K220" s="50" t="n">
        <x:f>MAX(0,J220*(1+EXP((LN(1+Real_MC_30Y!$J$11)-0.5*Real_MC_30Y!$J$12^2)+Real_MC_30Y!$J$12*((RAND()+RAND()+RAND()+RAND()+RAND()+RAND()+RAND()+RAND()+RAND()+RAND()+RAND()+RAND())-6))-1)+Real_MC_30Y!K$58)</x:f>
        <x:v>2403446.8911706163</x:v>
      </x:c>
      <x:c r="L220" s="50" t="n">
        <x:f>MAX(0,K220*(1+EXP((LN(1+Real_MC_30Y!$J$11)-0.5*Real_MC_30Y!$J$12^2)+Real_MC_30Y!$J$12*((RAND()+RAND()+RAND()+RAND()+RAND()+RAND()+RAND()+RAND()+RAND()+RAND()+RAND()+RAND())-6))-1)+Real_MC_30Y!L$58)</x:f>
        <x:v>3069095.9664643193</x:v>
      </x:c>
      <x:c r="M220" s="50" t="n">
        <x:f>MAX(0,L220*(1+EXP((LN(1+Real_MC_30Y!$J$11)-0.5*Real_MC_30Y!$J$12^2)+Real_MC_30Y!$J$12*((RAND()+RAND()+RAND()+RAND()+RAND()+RAND()+RAND()+RAND()+RAND()+RAND()+RAND()+RAND())-6))-1)+Real_MC_30Y!M$58)</x:f>
        <x:v>3616954.7502128235</x:v>
      </x:c>
      <x:c r="N220" s="50" t="n">
        <x:f>MAX(0,M220*(1+EXP((LN(1+Real_MC_30Y!$J$11)-0.5*Real_MC_30Y!$J$12^2)+Real_MC_30Y!$J$12*((RAND()+RAND()+RAND()+RAND()+RAND()+RAND()+RAND()+RAND()+RAND()+RAND()+RAND()+RAND())-6))-1)+Real_MC_30Y!N$58)</x:f>
        <x:v>5432667.30359006</x:v>
      </x:c>
      <x:c r="O220" s="50" t="n">
        <x:f>MAX(0,N220*(1+EXP((LN(1+Real_MC_30Y!$J$11)-0.5*Real_MC_30Y!$J$12^2)+Real_MC_30Y!$J$12*((RAND()+RAND()+RAND()+RAND()+RAND()+RAND()+RAND()+RAND()+RAND()+RAND()+RAND()+RAND())-6))-1)+Real_MC_30Y!O$58)</x:f>
        <x:v>4855805.758109021</x:v>
      </x:c>
      <x:c r="P220" s="50" t="n">
        <x:f>MAX(0,O220*(1+EXP((LN(1+Real_MC_30Y!$J$11)-0.5*Real_MC_30Y!$J$12^2)+Real_MC_30Y!$J$12*((RAND()+RAND()+RAND()+RAND()+RAND()+RAND()+RAND()+RAND()+RAND()+RAND()+RAND()+RAND())-6))-1)+Real_MC_30Y!P$58)</x:f>
        <x:v>5496652.580415556</x:v>
      </x:c>
      <x:c r="Q220" s="50" t="n">
        <x:f>MAX(0,P220*(1+EXP((LN(1+Real_MC_30Y!$J$11)-0.5*Real_MC_30Y!$J$12^2)+Real_MC_30Y!$J$12*((RAND()+RAND()+RAND()+RAND()+RAND()+RAND()+RAND()+RAND()+RAND()+RAND()+RAND()+RAND())-6))-1)+Real_MC_30Y!Q$58)</x:f>
        <x:v>6074999.15527147</x:v>
      </x:c>
      <x:c r="R220" s="50" t="n">
        <x:f>MAX(0,Q220*(1+EXP((LN(1+Real_MC_30Y!$J$11)-0.5*Real_MC_30Y!$J$12^2)+Real_MC_30Y!$J$12*((RAND()+RAND()+RAND()+RAND()+RAND()+RAND()+RAND()+RAND()+RAND()+RAND()+RAND()+RAND())-6))-1)+Real_MC_30Y!R$58)</x:f>
        <x:v>7456259.113901234</x:v>
      </x:c>
      <x:c r="S220" s="50" t="n">
        <x:f>MAX(0,R220*(1+EXP((LN(1+Real_MC_30Y!$J$11)-0.5*Real_MC_30Y!$J$12^2)+Real_MC_30Y!$J$12*((RAND()+RAND()+RAND()+RAND()+RAND()+RAND()+RAND()+RAND()+RAND()+RAND()+RAND()+RAND())-6))-1)+Real_MC_30Y!S$58)</x:f>
        <x:v>6881149.036370015</x:v>
      </x:c>
      <x:c r="T220" s="50" t="n">
        <x:f>MAX(0,S220*(1+EXP((LN(1+Real_MC_30Y!$J$11)-0.5*Real_MC_30Y!$J$12^2)+Real_MC_30Y!$J$12*((RAND()+RAND()+RAND()+RAND()+RAND()+RAND()+RAND()+RAND()+RAND()+RAND()+RAND()+RAND())-6))-1)+Real_MC_30Y!T$58)</x:f>
        <x:v>6219356.064583001</x:v>
      </x:c>
      <x:c r="U220" s="50" t="n">
        <x:f>MAX(0,T220*(1+EXP((LN(1+Real_MC_30Y!$J$11)-0.5*Real_MC_30Y!$J$12^2)+Real_MC_30Y!$J$12*((RAND()+RAND()+RAND()+RAND()+RAND()+RAND()+RAND()+RAND()+RAND()+RAND()+RAND()+RAND())-6))-1)+Real_MC_30Y!U$58)</x:f>
        <x:v>5503491.255241481</x:v>
      </x:c>
      <x:c r="V220" s="50" t="n">
        <x:f>MAX(0,U220*(1+EXP((LN(1+Real_MC_30Y!$J$11)-0.5*Real_MC_30Y!$J$12^2)+Real_MC_30Y!$J$12*((RAND()+RAND()+RAND()+RAND()+RAND()+RAND()+RAND()+RAND()+RAND()+RAND()+RAND()+RAND())-6))-1)+Real_MC_30Y!V$58)</x:f>
        <x:v>6274139.397536617</x:v>
      </x:c>
      <x:c r="W220" s="50" t="n">
        <x:f>MAX(0,V220*(1+EXP((LN(1+Real_MC_30Y!$J$11)-0.5*Real_MC_30Y!$J$12^2)+Real_MC_30Y!$J$12*((RAND()+RAND()+RAND()+RAND()+RAND()+RAND()+RAND()+RAND()+RAND()+RAND()+RAND()+RAND())-6))-1)+Real_MC_30Y!W$58)</x:f>
        <x:v>7290371.407070441</x:v>
      </x:c>
      <x:c r="X220" s="50" t="n">
        <x:f>MAX(0,W220*(1+EXP((LN(1+Real_MC_30Y!$J$11)-0.5*Real_MC_30Y!$J$12^2)+Real_MC_30Y!$J$12*((RAND()+RAND()+RAND()+RAND()+RAND()+RAND()+RAND()+RAND()+RAND()+RAND()+RAND()+RAND())-6))-1)+Real_MC_30Y!X$58)</x:f>
        <x:v>8966322.916415581</x:v>
      </x:c>
      <x:c r="Y220" s="50" t="n">
        <x:f>MAX(0,X220*(1+EXP((LN(1+Real_MC_30Y!$J$11)-0.5*Real_MC_30Y!$J$12^2)+Real_MC_30Y!$J$12*((RAND()+RAND()+RAND()+RAND()+RAND()+RAND()+RAND()+RAND()+RAND()+RAND()+RAND()+RAND())-6))-1)+Real_MC_30Y!Y$58)</x:f>
        <x:v>8757061.280684024</x:v>
      </x:c>
      <x:c r="Z220" s="50" t="n">
        <x:f>MAX(0,Y220*(1+EXP((LN(1+Real_MC_30Y!$J$11)-0.5*Real_MC_30Y!$J$12^2)+Real_MC_30Y!$J$12*((RAND()+RAND()+RAND()+RAND()+RAND()+RAND()+RAND()+RAND()+RAND()+RAND()+RAND()+RAND())-6))-1)+Real_MC_30Y!Z$58)</x:f>
        <x:v>8320941.15568977</x:v>
      </x:c>
      <x:c r="AA220" s="50" t="n">
        <x:f>MAX(0,Z220*(1+EXP((LN(1+Real_MC_30Y!$J$11)-0.5*Real_MC_30Y!$J$12^2)+Real_MC_30Y!$J$12*((RAND()+RAND()+RAND()+RAND()+RAND()+RAND()+RAND()+RAND()+RAND()+RAND()+RAND()+RAND())-6))-1)+Real_MC_30Y!AA$58)</x:f>
        <x:v>7142506.716600678</x:v>
      </x:c>
      <x:c r="AB220" s="50" t="n">
        <x:f>MAX(0,AA220*(1+EXP((LN(1+Real_MC_30Y!$J$11)-0.5*Real_MC_30Y!$J$12^2)+Real_MC_30Y!$J$12*((RAND()+RAND()+RAND()+RAND()+RAND()+RAND()+RAND()+RAND()+RAND()+RAND()+RAND()+RAND())-6))-1)+Real_MC_30Y!AB$58)</x:f>
        <x:v>8220051.610469211</x:v>
      </x:c>
      <x:c r="AC220" s="50" t="n">
        <x:f>MAX(0,AB220*(1+EXP((LN(1+Real_MC_30Y!$J$11)-0.5*Real_MC_30Y!$J$12^2)+Real_MC_30Y!$J$12*((RAND()+RAND()+RAND()+RAND()+RAND()+RAND()+RAND()+RAND()+RAND()+RAND()+RAND()+RAND())-6))-1)+Real_MC_30Y!AC$58)</x:f>
        <x:v>9409277.74057851</x:v>
      </x:c>
      <x:c r="AD220" s="50" t="n">
        <x:f>MAX(0,AC220*(1+EXP((LN(1+Real_MC_30Y!$J$11)-0.5*Real_MC_30Y!$J$12^2)+Real_MC_30Y!$J$12*((RAND()+RAND()+RAND()+RAND()+RAND()+RAND()+RAND()+RAND()+RAND()+RAND()+RAND()+RAND())-6))-1)+Real_MC_30Y!AD$58)</x:f>
        <x:v>8218221.747346181</x:v>
      </x:c>
      <x:c r="AE220" s="50" t="n">
        <x:f>MAX(0,AD220*(1+EXP((LN(1+Real_MC_30Y!$J$11)-0.5*Real_MC_30Y!$J$12^2)+Real_MC_30Y!$J$12*((RAND()+RAND()+RAND()+RAND()+RAND()+RAND()+RAND()+RAND()+RAND()+RAND()+RAND()+RAND())-6))-1)+Real_MC_30Y!AE$58)</x:f>
        <x:v>8307875.395043547</x:v>
      </x:c>
      <x:c r="AF220" s="50" t="n">
        <x:f>MAX(0,AE220*(1+EXP((LN(1+Real_MC_30Y!$J$11)-0.5*Real_MC_30Y!$J$12^2)+Real_MC_30Y!$J$12*((RAND()+RAND()+RAND()+RAND()+RAND()+RAND()+RAND()+RAND()+RAND()+RAND()+RAND()+RAND())-6))-1)+Real_MC_30Y!AF$58)</x:f>
        <x:v>10222476.217837723</x:v>
      </x:c>
    </x:row>
    <x:row r="221">
      <x:c r="A221">
        <x:v>217</x:v>
      </x:c>
      <x:c r="B221" s="50" t="n">
        <x:f>MAX(0,Liquidity_30Y!$C$14+Real_MC_30Y!B$57-Real_MC_30Y!B$56)</x:f>
        <x:v>1029031.25</x:v>
      </x:c>
      <x:c r="C221" s="50" t="n">
        <x:f>MAX(0,B221*(1+EXP((LN(1+Real_MC_30Y!$J$11)-0.5*Real_MC_30Y!$J$12^2)+Real_MC_30Y!$J$12*((RAND()+RAND()+RAND()+RAND()+RAND()+RAND()+RAND()+RAND()+RAND()+RAND()+RAND()+RAND())-6))-1)+Real_MC_30Y!C$58)</x:f>
        <x:v>874774.6663279844</x:v>
      </x:c>
      <x:c r="D221" s="50" t="n">
        <x:f>MAX(0,C221*(1+EXP((LN(1+Real_MC_30Y!$J$11)-0.5*Real_MC_30Y!$J$12^2)+Real_MC_30Y!$J$12*((RAND()+RAND()+RAND()+RAND()+RAND()+RAND()+RAND()+RAND()+RAND()+RAND()+RAND()+RAND())-6))-1)+Real_MC_30Y!D$58)</x:f>
        <x:v>994006.7687949142</x:v>
      </x:c>
      <x:c r="E221" s="50" t="n">
        <x:f>MAX(0,D221*(1+EXP((LN(1+Real_MC_30Y!$J$11)-0.5*Real_MC_30Y!$J$12^2)+Real_MC_30Y!$J$12*((RAND()+RAND()+RAND()+RAND()+RAND()+RAND()+RAND()+RAND()+RAND()+RAND()+RAND()+RAND())-6))-1)+Real_MC_30Y!E$58)</x:f>
        <x:v>859229.7288536583</x:v>
      </x:c>
      <x:c r="F221" s="50" t="n">
        <x:f>MAX(0,E221*(1+EXP((LN(1+Real_MC_30Y!$J$11)-0.5*Real_MC_30Y!$J$12^2)+Real_MC_30Y!$J$12*((RAND()+RAND()+RAND()+RAND()+RAND()+RAND()+RAND()+RAND()+RAND()+RAND()+RAND()+RAND())-6))-1)+Real_MC_30Y!F$58)</x:f>
        <x:v>978432.4018230843</x:v>
      </x:c>
      <x:c r="G221" s="50" t="n">
        <x:f>MAX(0,F221*(1+EXP((LN(1+Real_MC_30Y!$J$11)-0.5*Real_MC_30Y!$J$12^2)+Real_MC_30Y!$J$12*((RAND()+RAND()+RAND()+RAND()+RAND()+RAND()+RAND()+RAND()+RAND()+RAND()+RAND()+RAND())-6))-1)+Real_MC_30Y!G$58)</x:f>
        <x:v>876117.9896201264</x:v>
      </x:c>
      <x:c r="H221" s="50" t="n">
        <x:f>MAX(0,G221*(1+EXP((LN(1+Real_MC_30Y!$J$11)-0.5*Real_MC_30Y!$J$12^2)+Real_MC_30Y!$J$12*((RAND()+RAND()+RAND()+RAND()+RAND()+RAND()+RAND()+RAND()+RAND()+RAND()+RAND()+RAND())-6))-1)+Real_MC_30Y!H$58)</x:f>
        <x:v>1102131.402773813</x:v>
      </x:c>
      <x:c r="I221" s="50" t="n">
        <x:f>MAX(0,H221*(1+EXP((LN(1+Real_MC_30Y!$J$11)-0.5*Real_MC_30Y!$J$12^2)+Real_MC_30Y!$J$12*((RAND()+RAND()+RAND()+RAND()+RAND()+RAND()+RAND()+RAND()+RAND()+RAND()+RAND()+RAND())-6))-1)+Real_MC_30Y!I$58)</x:f>
        <x:v>920220.5937959418</x:v>
      </x:c>
      <x:c r="J221" s="50" t="n">
        <x:f>MAX(0,I221*(1+EXP((LN(1+Real_MC_30Y!$J$11)-0.5*Real_MC_30Y!$J$12^2)+Real_MC_30Y!$J$12*((RAND()+RAND()+RAND()+RAND()+RAND()+RAND()+RAND()+RAND()+RAND()+RAND()+RAND()+RAND())-6))-1)+Real_MC_30Y!J$58)</x:f>
        <x:v>1058378.1991273803</x:v>
      </x:c>
      <x:c r="K221" s="50" t="n">
        <x:f>MAX(0,J221*(1+EXP((LN(1+Real_MC_30Y!$J$11)-0.5*Real_MC_30Y!$J$12^2)+Real_MC_30Y!$J$12*((RAND()+RAND()+RAND()+RAND()+RAND()+RAND()+RAND()+RAND()+RAND()+RAND()+RAND()+RAND())-6))-1)+Real_MC_30Y!K$58)</x:f>
        <x:v>1102865.945671467</x:v>
      </x:c>
      <x:c r="L221" s="50" t="n">
        <x:f>MAX(0,K221*(1+EXP((LN(1+Real_MC_30Y!$J$11)-0.5*Real_MC_30Y!$J$12^2)+Real_MC_30Y!$J$12*((RAND()+RAND()+RAND()+RAND()+RAND()+RAND()+RAND()+RAND()+RAND()+RAND()+RAND()+RAND())-6))-1)+Real_MC_30Y!L$58)</x:f>
        <x:v>1420129.5082591884</x:v>
      </x:c>
      <x:c r="M221" s="50" t="n">
        <x:f>MAX(0,L221*(1+EXP((LN(1+Real_MC_30Y!$J$11)-0.5*Real_MC_30Y!$J$12^2)+Real_MC_30Y!$J$12*((RAND()+RAND()+RAND()+RAND()+RAND()+RAND()+RAND()+RAND()+RAND()+RAND()+RAND()+RAND())-6))-1)+Real_MC_30Y!M$58)</x:f>
        <x:v>1296937.230186301</x:v>
      </x:c>
      <x:c r="N221" s="50" t="n">
        <x:f>MAX(0,M221*(1+EXP((LN(1+Real_MC_30Y!$J$11)-0.5*Real_MC_30Y!$J$12^2)+Real_MC_30Y!$J$12*((RAND()+RAND()+RAND()+RAND()+RAND()+RAND()+RAND()+RAND()+RAND()+RAND()+RAND()+RAND())-6))-1)+Real_MC_30Y!N$58)</x:f>
        <x:v>1460062.8411068239</x:v>
      </x:c>
      <x:c r="O221" s="50" t="n">
        <x:f>MAX(0,N221*(1+EXP((LN(1+Real_MC_30Y!$J$11)-0.5*Real_MC_30Y!$J$12^2)+Real_MC_30Y!$J$12*((RAND()+RAND()+RAND()+RAND()+RAND()+RAND()+RAND()+RAND()+RAND()+RAND()+RAND()+RAND())-6))-1)+Real_MC_30Y!O$58)</x:f>
        <x:v>2270808.453920018</x:v>
      </x:c>
      <x:c r="P221" s="50" t="n">
        <x:f>MAX(0,O221*(1+EXP((LN(1+Real_MC_30Y!$J$11)-0.5*Real_MC_30Y!$J$12^2)+Real_MC_30Y!$J$12*((RAND()+RAND()+RAND()+RAND()+RAND()+RAND()+RAND()+RAND()+RAND()+RAND()+RAND()+RAND())-6))-1)+Real_MC_30Y!P$58)</x:f>
        <x:v>2159749.305263362</x:v>
      </x:c>
      <x:c r="Q221" s="50" t="n">
        <x:f>MAX(0,P221*(1+EXP((LN(1+Real_MC_30Y!$J$11)-0.5*Real_MC_30Y!$J$12^2)+Real_MC_30Y!$J$12*((RAND()+RAND()+RAND()+RAND()+RAND()+RAND()+RAND()+RAND()+RAND()+RAND()+RAND()+RAND())-6))-1)+Real_MC_30Y!Q$58)</x:f>
        <x:v>1868305.2405984271</x:v>
      </x:c>
      <x:c r="R221" s="50" t="n">
        <x:f>MAX(0,Q221*(1+EXP((LN(1+Real_MC_30Y!$J$11)-0.5*Real_MC_30Y!$J$12^2)+Real_MC_30Y!$J$12*((RAND()+RAND()+RAND()+RAND()+RAND()+RAND()+RAND()+RAND()+RAND()+RAND()+RAND()+RAND())-6))-1)+Real_MC_30Y!R$58)</x:f>
        <x:v>1909036.1670407662</x:v>
      </x:c>
      <x:c r="S221" s="50" t="n">
        <x:f>MAX(0,R221*(1+EXP((LN(1+Real_MC_30Y!$J$11)-0.5*Real_MC_30Y!$J$12^2)+Real_MC_30Y!$J$12*((RAND()+RAND()+RAND()+RAND()+RAND()+RAND()+RAND()+RAND()+RAND()+RAND()+RAND()+RAND())-6))-1)+Real_MC_30Y!S$58)</x:f>
        <x:v>2086741.9803464548</x:v>
      </x:c>
      <x:c r="T221" s="50" t="n">
        <x:f>MAX(0,S221*(1+EXP((LN(1+Real_MC_30Y!$J$11)-0.5*Real_MC_30Y!$J$12^2)+Real_MC_30Y!$J$12*((RAND()+RAND()+RAND()+RAND()+RAND()+RAND()+RAND()+RAND()+RAND()+RAND()+RAND()+RAND())-6))-1)+Real_MC_30Y!T$58)</x:f>
        <x:v>1949123.8452312443</x:v>
      </x:c>
      <x:c r="U221" s="50" t="n">
        <x:f>MAX(0,T221*(1+EXP((LN(1+Real_MC_30Y!$J$11)-0.5*Real_MC_30Y!$J$12^2)+Real_MC_30Y!$J$12*((RAND()+RAND()+RAND()+RAND()+RAND()+RAND()+RAND()+RAND()+RAND()+RAND()+RAND()+RAND())-6))-1)+Real_MC_30Y!U$58)</x:f>
        <x:v>2282078.618015478</x:v>
      </x:c>
      <x:c r="V221" s="50" t="n">
        <x:f>MAX(0,U221*(1+EXP((LN(1+Real_MC_30Y!$J$11)-0.5*Real_MC_30Y!$J$12^2)+Real_MC_30Y!$J$12*((RAND()+RAND()+RAND()+RAND()+RAND()+RAND()+RAND()+RAND()+RAND()+RAND()+RAND()+RAND())-6))-1)+Real_MC_30Y!V$58)</x:f>
        <x:v>2592811.410404208</x:v>
      </x:c>
      <x:c r="W221" s="50" t="n">
        <x:f>MAX(0,V221*(1+EXP((LN(1+Real_MC_30Y!$J$11)-0.5*Real_MC_30Y!$J$12^2)+Real_MC_30Y!$J$12*((RAND()+RAND()+RAND()+RAND()+RAND()+RAND()+RAND()+RAND()+RAND()+RAND()+RAND()+RAND())-6))-1)+Real_MC_30Y!W$58)</x:f>
        <x:v>2199328.932579088</x:v>
      </x:c>
      <x:c r="X221" s="50" t="n">
        <x:f>MAX(0,W221*(1+EXP((LN(1+Real_MC_30Y!$J$11)-0.5*Real_MC_30Y!$J$12^2)+Real_MC_30Y!$J$12*((RAND()+RAND()+RAND()+RAND()+RAND()+RAND()+RAND()+RAND()+RAND()+RAND()+RAND()+RAND())-6))-1)+Real_MC_30Y!X$58)</x:f>
        <x:v>2298769.483459344</x:v>
      </x:c>
      <x:c r="Y221" s="50" t="n">
        <x:f>MAX(0,X221*(1+EXP((LN(1+Real_MC_30Y!$J$11)-0.5*Real_MC_30Y!$J$12^2)+Real_MC_30Y!$J$12*((RAND()+RAND()+RAND()+RAND()+RAND()+RAND()+RAND()+RAND()+RAND()+RAND()+RAND()+RAND())-6))-1)+Real_MC_30Y!Y$58)</x:f>
        <x:v>1898248.3304105864</x:v>
      </x:c>
      <x:c r="Z221" s="50" t="n">
        <x:f>MAX(0,Y221*(1+EXP((LN(1+Real_MC_30Y!$J$11)-0.5*Real_MC_30Y!$J$12^2)+Real_MC_30Y!$J$12*((RAND()+RAND()+RAND()+RAND()+RAND()+RAND()+RAND()+RAND()+RAND()+RAND()+RAND()+RAND())-6))-1)+Real_MC_30Y!Z$58)</x:f>
        <x:v>2285244.308044071</x:v>
      </x:c>
      <x:c r="AA221" s="50" t="n">
        <x:f>MAX(0,Z221*(1+EXP((LN(1+Real_MC_30Y!$J$11)-0.5*Real_MC_30Y!$J$12^2)+Real_MC_30Y!$J$12*((RAND()+RAND()+RAND()+RAND()+RAND()+RAND()+RAND()+RAND()+RAND()+RAND()+RAND()+RAND())-6))-1)+Real_MC_30Y!AA$58)</x:f>
        <x:v>3775255.226311412</x:v>
      </x:c>
      <x:c r="AB221" s="50" t="n">
        <x:f>MAX(0,AA221*(1+EXP((LN(1+Real_MC_30Y!$J$11)-0.5*Real_MC_30Y!$J$12^2)+Real_MC_30Y!$J$12*((RAND()+RAND()+RAND()+RAND()+RAND()+RAND()+RAND()+RAND()+RAND()+RAND()+RAND()+RAND())-6))-1)+Real_MC_30Y!AB$58)</x:f>
        <x:v>4153620.16108799</x:v>
      </x:c>
      <x:c r="AC221" s="50" t="n">
        <x:f>MAX(0,AB221*(1+EXP((LN(1+Real_MC_30Y!$J$11)-0.5*Real_MC_30Y!$J$12^2)+Real_MC_30Y!$J$12*((RAND()+RAND()+RAND()+RAND()+RAND()+RAND()+RAND()+RAND()+RAND()+RAND()+RAND()+RAND())-6))-1)+Real_MC_30Y!AC$58)</x:f>
        <x:v>4256695.598984248</x:v>
      </x:c>
      <x:c r="AD221" s="50" t="n">
        <x:f>MAX(0,AC221*(1+EXP((LN(1+Real_MC_30Y!$J$11)-0.5*Real_MC_30Y!$J$12^2)+Real_MC_30Y!$J$12*((RAND()+RAND()+RAND()+RAND()+RAND()+RAND()+RAND()+RAND()+RAND()+RAND()+RAND()+RAND())-6))-1)+Real_MC_30Y!AD$58)</x:f>
        <x:v>4555129.004458174</x:v>
      </x:c>
      <x:c r="AE221" s="50" t="n">
        <x:f>MAX(0,AD221*(1+EXP((LN(1+Real_MC_30Y!$J$11)-0.5*Real_MC_30Y!$J$12^2)+Real_MC_30Y!$J$12*((RAND()+RAND()+RAND()+RAND()+RAND()+RAND()+RAND()+RAND()+RAND()+RAND()+RAND()+RAND())-6))-1)+Real_MC_30Y!AE$58)</x:f>
        <x:v>5023284.112105236</x:v>
      </x:c>
      <x:c r="AF221" s="50" t="n">
        <x:f>MAX(0,AE221*(1+EXP((LN(1+Real_MC_30Y!$J$11)-0.5*Real_MC_30Y!$J$12^2)+Real_MC_30Y!$J$12*((RAND()+RAND()+RAND()+RAND()+RAND()+RAND()+RAND()+RAND()+RAND()+RAND()+RAND()+RAND())-6))-1)+Real_MC_30Y!AF$58)</x:f>
        <x:v>4667041.521718819</x:v>
      </x:c>
    </x:row>
    <x:row r="222">
      <x:c r="A222">
        <x:v>218</x:v>
      </x:c>
      <x:c r="B222" s="50" t="n">
        <x:f>MAX(0,Liquidity_30Y!$C$14+Real_MC_30Y!B$57-Real_MC_30Y!B$56)</x:f>
        <x:v>1029031.25</x:v>
      </x:c>
      <x:c r="C222" s="50" t="n">
        <x:f>MAX(0,B222*(1+EXP((LN(1+Real_MC_30Y!$J$11)-0.5*Real_MC_30Y!$J$12^2)+Real_MC_30Y!$J$12*((RAND()+RAND()+RAND()+RAND()+RAND()+RAND()+RAND()+RAND()+RAND()+RAND()+RAND()+RAND())-6))-1)+Real_MC_30Y!C$58)</x:f>
        <x:v>1022913.7403575652</x:v>
      </x:c>
      <x:c r="D222" s="50" t="n">
        <x:f>MAX(0,C222*(1+EXP((LN(1+Real_MC_30Y!$J$11)-0.5*Real_MC_30Y!$J$12^2)+Real_MC_30Y!$J$12*((RAND()+RAND()+RAND()+RAND()+RAND()+RAND()+RAND()+RAND()+RAND()+RAND()+RAND()+RAND())-6))-1)+Real_MC_30Y!D$58)</x:f>
        <x:v>898279.3074236254</x:v>
      </x:c>
      <x:c r="E222" s="50" t="n">
        <x:f>MAX(0,D222*(1+EXP((LN(1+Real_MC_30Y!$J$11)-0.5*Real_MC_30Y!$J$12^2)+Real_MC_30Y!$J$12*((RAND()+RAND()+RAND()+RAND()+RAND()+RAND()+RAND()+RAND()+RAND()+RAND()+RAND()+RAND())-6))-1)+Real_MC_30Y!E$58)</x:f>
        <x:v>779088.9357710353</x:v>
      </x:c>
      <x:c r="F222" s="50" t="n">
        <x:f>MAX(0,E222*(1+EXP((LN(1+Real_MC_30Y!$J$11)-0.5*Real_MC_30Y!$J$12^2)+Real_MC_30Y!$J$12*((RAND()+RAND()+RAND()+RAND()+RAND()+RAND()+RAND()+RAND()+RAND()+RAND()+RAND()+RAND())-6))-1)+Real_MC_30Y!F$58)</x:f>
        <x:v>754241.3851555088</x:v>
      </x:c>
      <x:c r="G222" s="50" t="n">
        <x:f>MAX(0,F222*(1+EXP((LN(1+Real_MC_30Y!$J$11)-0.5*Real_MC_30Y!$J$12^2)+Real_MC_30Y!$J$12*((RAND()+RAND()+RAND()+RAND()+RAND()+RAND()+RAND()+RAND()+RAND()+RAND()+RAND()+RAND())-6))-1)+Real_MC_30Y!G$58)</x:f>
        <x:v>723699.6668899572</x:v>
      </x:c>
      <x:c r="H222" s="50" t="n">
        <x:f>MAX(0,G222*(1+EXP((LN(1+Real_MC_30Y!$J$11)-0.5*Real_MC_30Y!$J$12^2)+Real_MC_30Y!$J$12*((RAND()+RAND()+RAND()+RAND()+RAND()+RAND()+RAND()+RAND()+RAND()+RAND()+RAND()+RAND())-6))-1)+Real_MC_30Y!H$58)</x:f>
        <x:v>671292.3685105401</x:v>
      </x:c>
      <x:c r="I222" s="50" t="n">
        <x:f>MAX(0,H222*(1+EXP((LN(1+Real_MC_30Y!$J$11)-0.5*Real_MC_30Y!$J$12^2)+Real_MC_30Y!$J$12*((RAND()+RAND()+RAND()+RAND()+RAND()+RAND()+RAND()+RAND()+RAND()+RAND()+RAND()+RAND())-6))-1)+Real_MC_30Y!I$58)</x:f>
        <x:v>827578.4140722067</x:v>
      </x:c>
      <x:c r="J222" s="50" t="n">
        <x:f>MAX(0,I222*(1+EXP((LN(1+Real_MC_30Y!$J$11)-0.5*Real_MC_30Y!$J$12^2)+Real_MC_30Y!$J$12*((RAND()+RAND()+RAND()+RAND()+RAND()+RAND()+RAND()+RAND()+RAND()+RAND()+RAND()+RAND())-6))-1)+Real_MC_30Y!J$58)</x:f>
        <x:v>923558.231126276</x:v>
      </x:c>
      <x:c r="K222" s="50" t="n">
        <x:f>MAX(0,J222*(1+EXP((LN(1+Real_MC_30Y!$J$11)-0.5*Real_MC_30Y!$J$12^2)+Real_MC_30Y!$J$12*((RAND()+RAND()+RAND()+RAND()+RAND()+RAND()+RAND()+RAND()+RAND()+RAND()+RAND()+RAND())-6))-1)+Real_MC_30Y!K$58)</x:f>
        <x:v>1016945.5861909464</x:v>
      </x:c>
      <x:c r="L222" s="50" t="n">
        <x:f>MAX(0,K222*(1+EXP((LN(1+Real_MC_30Y!$J$11)-0.5*Real_MC_30Y!$J$12^2)+Real_MC_30Y!$J$12*((RAND()+RAND()+RAND()+RAND()+RAND()+RAND()+RAND()+RAND()+RAND()+RAND()+RAND()+RAND())-6))-1)+Real_MC_30Y!L$58)</x:f>
        <x:v>1383013.3983267576</x:v>
      </x:c>
      <x:c r="M222" s="50" t="n">
        <x:f>MAX(0,L222*(1+EXP((LN(1+Real_MC_30Y!$J$11)-0.5*Real_MC_30Y!$J$12^2)+Real_MC_30Y!$J$12*((RAND()+RAND()+RAND()+RAND()+RAND()+RAND()+RAND()+RAND()+RAND()+RAND()+RAND()+RAND())-6))-1)+Real_MC_30Y!M$58)</x:f>
        <x:v>1481701.210387825</x:v>
      </x:c>
      <x:c r="N222" s="50" t="n">
        <x:f>MAX(0,M222*(1+EXP((LN(1+Real_MC_30Y!$J$11)-0.5*Real_MC_30Y!$J$12^2)+Real_MC_30Y!$J$12*((RAND()+RAND()+RAND()+RAND()+RAND()+RAND()+RAND()+RAND()+RAND()+RAND()+RAND()+RAND())-6))-1)+Real_MC_30Y!N$58)</x:f>
        <x:v>1899681.0888423086</x:v>
      </x:c>
      <x:c r="O222" s="50" t="n">
        <x:f>MAX(0,N222*(1+EXP((LN(1+Real_MC_30Y!$J$11)-0.5*Real_MC_30Y!$J$12^2)+Real_MC_30Y!$J$12*((RAND()+RAND()+RAND()+RAND()+RAND()+RAND()+RAND()+RAND()+RAND()+RAND()+RAND()+RAND())-6))-1)+Real_MC_30Y!O$58)</x:f>
        <x:v>2292651.5087702256</x:v>
      </x:c>
      <x:c r="P222" s="50" t="n">
        <x:f>MAX(0,O222*(1+EXP((LN(1+Real_MC_30Y!$J$11)-0.5*Real_MC_30Y!$J$12^2)+Real_MC_30Y!$J$12*((RAND()+RAND()+RAND()+RAND()+RAND()+RAND()+RAND()+RAND()+RAND()+RAND()+RAND()+RAND())-6))-1)+Real_MC_30Y!P$58)</x:f>
        <x:v>2440268.173368844</x:v>
      </x:c>
      <x:c r="Q222" s="50" t="n">
        <x:f>MAX(0,P222*(1+EXP((LN(1+Real_MC_30Y!$J$11)-0.5*Real_MC_30Y!$J$12^2)+Real_MC_30Y!$J$12*((RAND()+RAND()+RAND()+RAND()+RAND()+RAND()+RAND()+RAND()+RAND()+RAND()+RAND()+RAND())-6))-1)+Real_MC_30Y!Q$58)</x:f>
        <x:v>2233055.739101912</x:v>
      </x:c>
      <x:c r="R222" s="50" t="n">
        <x:f>MAX(0,Q222*(1+EXP((LN(1+Real_MC_30Y!$J$11)-0.5*Real_MC_30Y!$J$12^2)+Real_MC_30Y!$J$12*((RAND()+RAND()+RAND()+RAND()+RAND()+RAND()+RAND()+RAND()+RAND()+RAND()+RAND()+RAND())-6))-1)+Real_MC_30Y!R$58)</x:f>
        <x:v>2093815.5143257186</x:v>
      </x:c>
      <x:c r="S222" s="50" t="n">
        <x:f>MAX(0,R222*(1+EXP((LN(1+Real_MC_30Y!$J$11)-0.5*Real_MC_30Y!$J$12^2)+Real_MC_30Y!$J$12*((RAND()+RAND()+RAND()+RAND()+RAND()+RAND()+RAND()+RAND()+RAND()+RAND()+RAND()+RAND())-6))-1)+Real_MC_30Y!S$58)</x:f>
        <x:v>1749133.8630542983</x:v>
      </x:c>
      <x:c r="T222" s="50" t="n">
        <x:f>MAX(0,S222*(1+EXP((LN(1+Real_MC_30Y!$J$11)-0.5*Real_MC_30Y!$J$12^2)+Real_MC_30Y!$J$12*((RAND()+RAND()+RAND()+RAND()+RAND()+RAND()+RAND()+RAND()+RAND()+RAND()+RAND()+RAND())-6))-1)+Real_MC_30Y!T$58)</x:f>
        <x:v>1522952.4019262493</x:v>
      </x:c>
      <x:c r="U222" s="50" t="n">
        <x:f>MAX(0,T222*(1+EXP((LN(1+Real_MC_30Y!$J$11)-0.5*Real_MC_30Y!$J$12^2)+Real_MC_30Y!$J$12*((RAND()+RAND()+RAND()+RAND()+RAND()+RAND()+RAND()+RAND()+RAND()+RAND()+RAND()+RAND())-6))-1)+Real_MC_30Y!U$58)</x:f>
        <x:v>1394712.198319108</x:v>
      </x:c>
      <x:c r="V222" s="50" t="n">
        <x:f>MAX(0,U222*(1+EXP((LN(1+Real_MC_30Y!$J$11)-0.5*Real_MC_30Y!$J$12^2)+Real_MC_30Y!$J$12*((RAND()+RAND()+RAND()+RAND()+RAND()+RAND()+RAND()+RAND()+RAND()+RAND()+RAND()+RAND())-6))-1)+Real_MC_30Y!V$58)</x:f>
        <x:v>1168039.6364406513</x:v>
      </x:c>
      <x:c r="W222" s="50" t="n">
        <x:f>MAX(0,V222*(1+EXP((LN(1+Real_MC_30Y!$J$11)-0.5*Real_MC_30Y!$J$12^2)+Real_MC_30Y!$J$12*((RAND()+RAND()+RAND()+RAND()+RAND()+RAND()+RAND()+RAND()+RAND()+RAND()+RAND()+RAND())-6))-1)+Real_MC_30Y!W$58)</x:f>
        <x:v>1285701.236561732</x:v>
      </x:c>
      <x:c r="X222" s="50" t="n">
        <x:f>MAX(0,W222*(1+EXP((LN(1+Real_MC_30Y!$J$11)-0.5*Real_MC_30Y!$J$12^2)+Real_MC_30Y!$J$12*((RAND()+RAND()+RAND()+RAND()+RAND()+RAND()+RAND()+RAND()+RAND()+RAND()+RAND()+RAND())-6))-1)+Real_MC_30Y!X$58)</x:f>
        <x:v>1854908.7872456624</x:v>
      </x:c>
      <x:c r="Y222" s="50" t="n">
        <x:f>MAX(0,X222*(1+EXP((LN(1+Real_MC_30Y!$J$11)-0.5*Real_MC_30Y!$J$12^2)+Real_MC_30Y!$J$12*((RAND()+RAND()+RAND()+RAND()+RAND()+RAND()+RAND()+RAND()+RAND()+RAND()+RAND()+RAND())-6))-1)+Real_MC_30Y!Y$58)</x:f>
        <x:v>1719730.7412989112</x:v>
      </x:c>
      <x:c r="Z222" s="50" t="n">
        <x:f>MAX(0,Y222*(1+EXP((LN(1+Real_MC_30Y!$J$11)-0.5*Real_MC_30Y!$J$12^2)+Real_MC_30Y!$J$12*((RAND()+RAND()+RAND()+RAND()+RAND()+RAND()+RAND()+RAND()+RAND()+RAND()+RAND()+RAND())-6))-1)+Real_MC_30Y!Z$58)</x:f>
        <x:v>2407284.4624704854</x:v>
      </x:c>
      <x:c r="AA222" s="50" t="n">
        <x:f>MAX(0,Z222*(1+EXP((LN(1+Real_MC_30Y!$J$11)-0.5*Real_MC_30Y!$J$12^2)+Real_MC_30Y!$J$12*((RAND()+RAND()+RAND()+RAND()+RAND()+RAND()+RAND()+RAND()+RAND()+RAND()+RAND()+RAND())-6))-1)+Real_MC_30Y!AA$58)</x:f>
        <x:v>2825803.4120387034</x:v>
      </x:c>
      <x:c r="AB222" s="50" t="n">
        <x:f>MAX(0,AA222*(1+EXP((LN(1+Real_MC_30Y!$J$11)-0.5*Real_MC_30Y!$J$12^2)+Real_MC_30Y!$J$12*((RAND()+RAND()+RAND()+RAND()+RAND()+RAND()+RAND()+RAND()+RAND()+RAND()+RAND()+RAND())-6))-1)+Real_MC_30Y!AB$58)</x:f>
        <x:v>3466799.542589062</x:v>
      </x:c>
      <x:c r="AC222" s="50" t="n">
        <x:f>MAX(0,AB222*(1+EXP((LN(1+Real_MC_30Y!$J$11)-0.5*Real_MC_30Y!$J$12^2)+Real_MC_30Y!$J$12*((RAND()+RAND()+RAND()+RAND()+RAND()+RAND()+RAND()+RAND()+RAND()+RAND()+RAND()+RAND())-6))-1)+Real_MC_30Y!AC$58)</x:f>
        <x:v>4473559.140959907</x:v>
      </x:c>
      <x:c r="AD222" s="50" t="n">
        <x:f>MAX(0,AC222*(1+EXP((LN(1+Real_MC_30Y!$J$11)-0.5*Real_MC_30Y!$J$12^2)+Real_MC_30Y!$J$12*((RAND()+RAND()+RAND()+RAND()+RAND()+RAND()+RAND()+RAND()+RAND()+RAND()+RAND()+RAND())-6))-1)+Real_MC_30Y!AD$58)</x:f>
        <x:v>4587851.903187005</x:v>
      </x:c>
      <x:c r="AE222" s="50" t="n">
        <x:f>MAX(0,AD222*(1+EXP((LN(1+Real_MC_30Y!$J$11)-0.5*Real_MC_30Y!$J$12^2)+Real_MC_30Y!$J$12*((RAND()+RAND()+RAND()+RAND()+RAND()+RAND()+RAND()+RAND()+RAND()+RAND()+RAND()+RAND())-6))-1)+Real_MC_30Y!AE$58)</x:f>
        <x:v>4023416.96498308</x:v>
      </x:c>
      <x:c r="AF222" s="50" t="n">
        <x:f>MAX(0,AE222*(1+EXP((LN(1+Real_MC_30Y!$J$11)-0.5*Real_MC_30Y!$J$12^2)+Real_MC_30Y!$J$12*((RAND()+RAND()+RAND()+RAND()+RAND()+RAND()+RAND()+RAND()+RAND()+RAND()+RAND()+RAND())-6))-1)+Real_MC_30Y!AF$58)</x:f>
        <x:v>3997958.4676256618</x:v>
      </x:c>
    </x:row>
    <x:row r="223">
      <x:c r="A223">
        <x:v>219</x:v>
      </x:c>
      <x:c r="B223" s="50" t="n">
        <x:f>MAX(0,Liquidity_30Y!$C$14+Real_MC_30Y!B$57-Real_MC_30Y!B$56)</x:f>
        <x:v>1029031.25</x:v>
      </x:c>
      <x:c r="C223" s="50" t="n">
        <x:f>MAX(0,B223*(1+EXP((LN(1+Real_MC_30Y!$J$11)-0.5*Real_MC_30Y!$J$12^2)+Real_MC_30Y!$J$12*((RAND()+RAND()+RAND()+RAND()+RAND()+RAND()+RAND()+RAND()+RAND()+RAND()+RAND()+RAND())-6))-1)+Real_MC_30Y!C$58)</x:f>
        <x:v>1116157.5840788633</x:v>
      </x:c>
      <x:c r="D223" s="50" t="n">
        <x:f>MAX(0,C223*(1+EXP((LN(1+Real_MC_30Y!$J$11)-0.5*Real_MC_30Y!$J$12^2)+Real_MC_30Y!$J$12*((RAND()+RAND()+RAND()+RAND()+RAND()+RAND()+RAND()+RAND()+RAND()+RAND()+RAND()+RAND())-6))-1)+Real_MC_30Y!D$58)</x:f>
        <x:v>1096212.8822023806</x:v>
      </x:c>
      <x:c r="E223" s="50" t="n">
        <x:f>MAX(0,D223*(1+EXP((LN(1+Real_MC_30Y!$J$11)-0.5*Real_MC_30Y!$J$12^2)+Real_MC_30Y!$J$12*((RAND()+RAND()+RAND()+RAND()+RAND()+RAND()+RAND()+RAND()+RAND()+RAND()+RAND()+RAND())-6))-1)+Real_MC_30Y!E$58)</x:f>
        <x:v>1118126.7054705769</x:v>
      </x:c>
      <x:c r="F223" s="50" t="n">
        <x:f>MAX(0,E223*(1+EXP((LN(1+Real_MC_30Y!$J$11)-0.5*Real_MC_30Y!$J$12^2)+Real_MC_30Y!$J$12*((RAND()+RAND()+RAND()+RAND()+RAND()+RAND()+RAND()+RAND()+RAND()+RAND()+RAND()+RAND())-6))-1)+Real_MC_30Y!F$58)</x:f>
        <x:v>1247181.1521704341</x:v>
      </x:c>
      <x:c r="G223" s="50" t="n">
        <x:f>MAX(0,F223*(1+EXP((LN(1+Real_MC_30Y!$J$11)-0.5*Real_MC_30Y!$J$12^2)+Real_MC_30Y!$J$12*((RAND()+RAND()+RAND()+RAND()+RAND()+RAND()+RAND()+RAND()+RAND()+RAND()+RAND()+RAND())-6))-1)+Real_MC_30Y!G$58)</x:f>
        <x:v>1179438.293336347</x:v>
      </x:c>
      <x:c r="H223" s="50" t="n">
        <x:f>MAX(0,G223*(1+EXP((LN(1+Real_MC_30Y!$J$11)-0.5*Real_MC_30Y!$J$12^2)+Real_MC_30Y!$J$12*((RAND()+RAND()+RAND()+RAND()+RAND()+RAND()+RAND()+RAND()+RAND()+RAND()+RAND()+RAND())-6))-1)+Real_MC_30Y!H$58)</x:f>
        <x:v>1168337.1065754103</x:v>
      </x:c>
      <x:c r="I223" s="50" t="n">
        <x:f>MAX(0,H223*(1+EXP((LN(1+Real_MC_30Y!$J$11)-0.5*Real_MC_30Y!$J$12^2)+Real_MC_30Y!$J$12*((RAND()+RAND()+RAND()+RAND()+RAND()+RAND()+RAND()+RAND()+RAND()+RAND()+RAND()+RAND())-6))-1)+Real_MC_30Y!I$58)</x:f>
        <x:v>1213016.0799053067</x:v>
      </x:c>
      <x:c r="J223" s="50" t="n">
        <x:f>MAX(0,I223*(1+EXP((LN(1+Real_MC_30Y!$J$11)-0.5*Real_MC_30Y!$J$12^2)+Real_MC_30Y!$J$12*((RAND()+RAND()+RAND()+RAND()+RAND()+RAND()+RAND()+RAND()+RAND()+RAND()+RAND()+RAND())-6))-1)+Real_MC_30Y!J$58)</x:f>
        <x:v>1459221.1348092626</x:v>
      </x:c>
      <x:c r="K223" s="50" t="n">
        <x:f>MAX(0,J223*(1+EXP((LN(1+Real_MC_30Y!$J$11)-0.5*Real_MC_30Y!$J$12^2)+Real_MC_30Y!$J$12*((RAND()+RAND()+RAND()+RAND()+RAND()+RAND()+RAND()+RAND()+RAND()+RAND()+RAND()+RAND())-6))-1)+Real_MC_30Y!K$58)</x:f>
        <x:v>1356860.5484053749</x:v>
      </x:c>
      <x:c r="L223" s="50" t="n">
        <x:f>MAX(0,K223*(1+EXP((LN(1+Real_MC_30Y!$J$11)-0.5*Real_MC_30Y!$J$12^2)+Real_MC_30Y!$J$12*((RAND()+RAND()+RAND()+RAND()+RAND()+RAND()+RAND()+RAND()+RAND()+RAND()+RAND()+RAND())-6))-1)+Real_MC_30Y!L$58)</x:f>
        <x:v>1217100.5881156586</x:v>
      </x:c>
      <x:c r="M223" s="50" t="n">
        <x:f>MAX(0,L223*(1+EXP((LN(1+Real_MC_30Y!$J$11)-0.5*Real_MC_30Y!$J$12^2)+Real_MC_30Y!$J$12*((RAND()+RAND()+RAND()+RAND()+RAND()+RAND()+RAND()+RAND()+RAND()+RAND()+RAND()+RAND())-6))-1)+Real_MC_30Y!M$58)</x:f>
        <x:v>1378614.9820723746</x:v>
      </x:c>
      <x:c r="N223" s="50" t="n">
        <x:f>MAX(0,M223*(1+EXP((LN(1+Real_MC_30Y!$J$11)-0.5*Real_MC_30Y!$J$12^2)+Real_MC_30Y!$J$12*((RAND()+RAND()+RAND()+RAND()+RAND()+RAND()+RAND()+RAND()+RAND()+RAND()+RAND()+RAND())-6))-1)+Real_MC_30Y!N$58)</x:f>
        <x:v>1632190.5285223054</x:v>
      </x:c>
      <x:c r="O223" s="50" t="n">
        <x:f>MAX(0,N223*(1+EXP((LN(1+Real_MC_30Y!$J$11)-0.5*Real_MC_30Y!$J$12^2)+Real_MC_30Y!$J$12*((RAND()+RAND()+RAND()+RAND()+RAND()+RAND()+RAND()+RAND()+RAND()+RAND()+RAND()+RAND())-6))-1)+Real_MC_30Y!O$58)</x:f>
        <x:v>1792611.264008815</x:v>
      </x:c>
      <x:c r="P223" s="50" t="n">
        <x:f>MAX(0,O223*(1+EXP((LN(1+Real_MC_30Y!$J$11)-0.5*Real_MC_30Y!$J$12^2)+Real_MC_30Y!$J$12*((RAND()+RAND()+RAND()+RAND()+RAND()+RAND()+RAND()+RAND()+RAND()+RAND()+RAND()+RAND())-6))-1)+Real_MC_30Y!P$58)</x:f>
        <x:v>2049782.2726763205</x:v>
      </x:c>
      <x:c r="Q223" s="50" t="n">
        <x:f>MAX(0,P223*(1+EXP((LN(1+Real_MC_30Y!$J$11)-0.5*Real_MC_30Y!$J$12^2)+Real_MC_30Y!$J$12*((RAND()+RAND()+RAND()+RAND()+RAND()+RAND()+RAND()+RAND()+RAND()+RAND()+RAND()+RAND())-6))-1)+Real_MC_30Y!Q$58)</x:f>
        <x:v>1941951.305175087</x:v>
      </x:c>
      <x:c r="R223" s="50" t="n">
        <x:f>MAX(0,Q223*(1+EXP((LN(1+Real_MC_30Y!$J$11)-0.5*Real_MC_30Y!$J$12^2)+Real_MC_30Y!$J$12*((RAND()+RAND()+RAND()+RAND()+RAND()+RAND()+RAND()+RAND()+RAND()+RAND()+RAND()+RAND())-6))-1)+Real_MC_30Y!R$58)</x:f>
        <x:v>1938753.885174285</x:v>
      </x:c>
      <x:c r="S223" s="50" t="n">
        <x:f>MAX(0,R223*(1+EXP((LN(1+Real_MC_30Y!$J$11)-0.5*Real_MC_30Y!$J$12^2)+Real_MC_30Y!$J$12*((RAND()+RAND()+RAND()+RAND()+RAND()+RAND()+RAND()+RAND()+RAND()+RAND()+RAND()+RAND())-6))-1)+Real_MC_30Y!S$58)</x:f>
        <x:v>1907949.942921311</x:v>
      </x:c>
      <x:c r="T223" s="50" t="n">
        <x:f>MAX(0,S223*(1+EXP((LN(1+Real_MC_30Y!$J$11)-0.5*Real_MC_30Y!$J$12^2)+Real_MC_30Y!$J$12*((RAND()+RAND()+RAND()+RAND()+RAND()+RAND()+RAND()+RAND()+RAND()+RAND()+RAND()+RAND())-6))-1)+Real_MC_30Y!T$58)</x:f>
        <x:v>1900386.558868085</x:v>
      </x:c>
      <x:c r="U223" s="50" t="n">
        <x:f>MAX(0,T223*(1+EXP((LN(1+Real_MC_30Y!$J$11)-0.5*Real_MC_30Y!$J$12^2)+Real_MC_30Y!$J$12*((RAND()+RAND()+RAND()+RAND()+RAND()+RAND()+RAND()+RAND()+RAND()+RAND()+RAND()+RAND())-6))-1)+Real_MC_30Y!U$58)</x:f>
        <x:v>1660564.6724336916</x:v>
      </x:c>
      <x:c r="V223" s="50" t="n">
        <x:f>MAX(0,U223*(1+EXP((LN(1+Real_MC_30Y!$J$11)-0.5*Real_MC_30Y!$J$12^2)+Real_MC_30Y!$J$12*((RAND()+RAND()+RAND()+RAND()+RAND()+RAND()+RAND()+RAND()+RAND()+RAND()+RAND()+RAND())-6))-1)+Real_MC_30Y!V$58)</x:f>
        <x:v>1707792.4877707188</x:v>
      </x:c>
      <x:c r="W223" s="50" t="n">
        <x:f>MAX(0,V223*(1+EXP((LN(1+Real_MC_30Y!$J$11)-0.5*Real_MC_30Y!$J$12^2)+Real_MC_30Y!$J$12*((RAND()+RAND()+RAND()+RAND()+RAND()+RAND()+RAND()+RAND()+RAND()+RAND()+RAND()+RAND())-6))-1)+Real_MC_30Y!W$58)</x:f>
        <x:v>1919303.8790180893</x:v>
      </x:c>
      <x:c r="X223" s="50" t="n">
        <x:f>MAX(0,W223*(1+EXP((LN(1+Real_MC_30Y!$J$11)-0.5*Real_MC_30Y!$J$12^2)+Real_MC_30Y!$J$12*((RAND()+RAND()+RAND()+RAND()+RAND()+RAND()+RAND()+RAND()+RAND()+RAND()+RAND()+RAND())-6))-1)+Real_MC_30Y!X$58)</x:f>
        <x:v>1735850.3190046048</x:v>
      </x:c>
      <x:c r="Y223" s="50" t="n">
        <x:f>MAX(0,X223*(1+EXP((LN(1+Real_MC_30Y!$J$11)-0.5*Real_MC_30Y!$J$12^2)+Real_MC_30Y!$J$12*((RAND()+RAND()+RAND()+RAND()+RAND()+RAND()+RAND()+RAND()+RAND()+RAND()+RAND()+RAND())-6))-1)+Real_MC_30Y!Y$58)</x:f>
        <x:v>2116273.90662948</x:v>
      </x:c>
      <x:c r="Z223" s="50" t="n">
        <x:f>MAX(0,Y223*(1+EXP((LN(1+Real_MC_30Y!$J$11)-0.5*Real_MC_30Y!$J$12^2)+Real_MC_30Y!$J$12*((RAND()+RAND()+RAND()+RAND()+RAND()+RAND()+RAND()+RAND()+RAND()+RAND()+RAND()+RAND())-6))-1)+Real_MC_30Y!Z$58)</x:f>
        <x:v>2638887.9897029004</x:v>
      </x:c>
      <x:c r="AA223" s="50" t="n">
        <x:f>MAX(0,Z223*(1+EXP((LN(1+Real_MC_30Y!$J$11)-0.5*Real_MC_30Y!$J$12^2)+Real_MC_30Y!$J$12*((RAND()+RAND()+RAND()+RAND()+RAND()+RAND()+RAND()+RAND()+RAND()+RAND()+RAND()+RAND())-6))-1)+Real_MC_30Y!AA$58)</x:f>
        <x:v>3011785.420901281</x:v>
      </x:c>
      <x:c r="AB223" s="50" t="n">
        <x:f>MAX(0,AA223*(1+EXP((LN(1+Real_MC_30Y!$J$11)-0.5*Real_MC_30Y!$J$12^2)+Real_MC_30Y!$J$12*((RAND()+RAND()+RAND()+RAND()+RAND()+RAND()+RAND()+RAND()+RAND()+RAND()+RAND()+RAND())-6))-1)+Real_MC_30Y!AB$58)</x:f>
        <x:v>3615796.93763964</x:v>
      </x:c>
      <x:c r="AC223" s="50" t="n">
        <x:f>MAX(0,AB223*(1+EXP((LN(1+Real_MC_30Y!$J$11)-0.5*Real_MC_30Y!$J$12^2)+Real_MC_30Y!$J$12*((RAND()+RAND()+RAND()+RAND()+RAND()+RAND()+RAND()+RAND()+RAND()+RAND()+RAND()+RAND())-6))-1)+Real_MC_30Y!AC$58)</x:f>
        <x:v>3398323.3601324745</x:v>
      </x:c>
      <x:c r="AD223" s="50" t="n">
        <x:f>MAX(0,AC223*(1+EXP((LN(1+Real_MC_30Y!$J$11)-0.5*Real_MC_30Y!$J$12^2)+Real_MC_30Y!$J$12*((RAND()+RAND()+RAND()+RAND()+RAND()+RAND()+RAND()+RAND()+RAND()+RAND()+RAND()+RAND())-6))-1)+Real_MC_30Y!AD$58)</x:f>
        <x:v>4778954.392058421</x:v>
      </x:c>
      <x:c r="AE223" s="50" t="n">
        <x:f>MAX(0,AD223*(1+EXP((LN(1+Real_MC_30Y!$J$11)-0.5*Real_MC_30Y!$J$12^2)+Real_MC_30Y!$J$12*((RAND()+RAND()+RAND()+RAND()+RAND()+RAND()+RAND()+RAND()+RAND()+RAND()+RAND()+RAND())-6))-1)+Real_MC_30Y!AE$58)</x:f>
        <x:v>4887842.463166682</x:v>
      </x:c>
      <x:c r="AF223" s="50" t="n">
        <x:f>MAX(0,AE223*(1+EXP((LN(1+Real_MC_30Y!$J$11)-0.5*Real_MC_30Y!$J$12^2)+Real_MC_30Y!$J$12*((RAND()+RAND()+RAND()+RAND()+RAND()+RAND()+RAND()+RAND()+RAND()+RAND()+RAND()+RAND())-6))-1)+Real_MC_30Y!AF$58)</x:f>
        <x:v>5524508.910934731</x:v>
      </x:c>
    </x:row>
    <x:row r="224">
      <x:c r="A224">
        <x:v>220</x:v>
      </x:c>
      <x:c r="B224" s="50" t="n">
        <x:f>MAX(0,Liquidity_30Y!$C$14+Real_MC_30Y!B$57-Real_MC_30Y!B$56)</x:f>
        <x:v>1029031.25</x:v>
      </x:c>
      <x:c r="C224" s="50" t="n">
        <x:f>MAX(0,B224*(1+EXP((LN(1+Real_MC_30Y!$J$11)-0.5*Real_MC_30Y!$J$12^2)+Real_MC_30Y!$J$12*((RAND()+RAND()+RAND()+RAND()+RAND()+RAND()+RAND()+RAND()+RAND()+RAND()+RAND()+RAND())-6))-1)+Real_MC_30Y!C$58)</x:f>
        <x:v>1012693.8981236716</x:v>
      </x:c>
      <x:c r="D224" s="50" t="n">
        <x:f>MAX(0,C224*(1+EXP((LN(1+Real_MC_30Y!$J$11)-0.5*Real_MC_30Y!$J$12^2)+Real_MC_30Y!$J$12*((RAND()+RAND()+RAND()+RAND()+RAND()+RAND()+RAND()+RAND()+RAND()+RAND()+RAND()+RAND())-6))-1)+Real_MC_30Y!D$58)</x:f>
        <x:v>1428362.5134900631</x:v>
      </x:c>
      <x:c r="E224" s="50" t="n">
        <x:f>MAX(0,D224*(1+EXP((LN(1+Real_MC_30Y!$J$11)-0.5*Real_MC_30Y!$J$12^2)+Real_MC_30Y!$J$12*((RAND()+RAND()+RAND()+RAND()+RAND()+RAND()+RAND()+RAND()+RAND()+RAND()+RAND()+RAND())-6))-1)+Real_MC_30Y!E$58)</x:f>
        <x:v>1647878.6739467452</x:v>
      </x:c>
      <x:c r="F224" s="50" t="n">
        <x:f>MAX(0,E224*(1+EXP((LN(1+Real_MC_30Y!$J$11)-0.5*Real_MC_30Y!$J$12^2)+Real_MC_30Y!$J$12*((RAND()+RAND()+RAND()+RAND()+RAND()+RAND()+RAND()+RAND()+RAND()+RAND()+RAND()+RAND())-6))-1)+Real_MC_30Y!F$58)</x:f>
        <x:v>1802745.6109459107</x:v>
      </x:c>
      <x:c r="G224" s="50" t="n">
        <x:f>MAX(0,F224*(1+EXP((LN(1+Real_MC_30Y!$J$11)-0.5*Real_MC_30Y!$J$12^2)+Real_MC_30Y!$J$12*((RAND()+RAND()+RAND()+RAND()+RAND()+RAND()+RAND()+RAND()+RAND()+RAND()+RAND()+RAND())-6))-1)+Real_MC_30Y!G$58)</x:f>
        <x:v>2072156.994587758</x:v>
      </x:c>
      <x:c r="H224" s="50" t="n">
        <x:f>MAX(0,G224*(1+EXP((LN(1+Real_MC_30Y!$J$11)-0.5*Real_MC_30Y!$J$12^2)+Real_MC_30Y!$J$12*((RAND()+RAND()+RAND()+RAND()+RAND()+RAND()+RAND()+RAND()+RAND()+RAND()+RAND()+RAND())-6))-1)+Real_MC_30Y!H$58)</x:f>
        <x:v>3168732.179637614</x:v>
      </x:c>
      <x:c r="I224" s="50" t="n">
        <x:f>MAX(0,H224*(1+EXP((LN(1+Real_MC_30Y!$J$11)-0.5*Real_MC_30Y!$J$12^2)+Real_MC_30Y!$J$12*((RAND()+RAND()+RAND()+RAND()+RAND()+RAND()+RAND()+RAND()+RAND()+RAND()+RAND()+RAND())-6))-1)+Real_MC_30Y!I$58)</x:f>
        <x:v>3585963.2965902137</x:v>
      </x:c>
      <x:c r="J224" s="50" t="n">
        <x:f>MAX(0,I224*(1+EXP((LN(1+Real_MC_30Y!$J$11)-0.5*Real_MC_30Y!$J$12^2)+Real_MC_30Y!$J$12*((RAND()+RAND()+RAND()+RAND()+RAND()+RAND()+RAND()+RAND()+RAND()+RAND()+RAND()+RAND())-6))-1)+Real_MC_30Y!J$58)</x:f>
        <x:v>4460711.0529338345</x:v>
      </x:c>
      <x:c r="K224" s="50" t="n">
        <x:f>MAX(0,J224*(1+EXP((LN(1+Real_MC_30Y!$J$11)-0.5*Real_MC_30Y!$J$12^2)+Real_MC_30Y!$J$12*((RAND()+RAND()+RAND()+RAND()+RAND()+RAND()+RAND()+RAND()+RAND()+RAND()+RAND()+RAND())-6))-1)+Real_MC_30Y!K$58)</x:f>
        <x:v>4872933.278958853</x:v>
      </x:c>
      <x:c r="L224" s="50" t="n">
        <x:f>MAX(0,K224*(1+EXP((LN(1+Real_MC_30Y!$J$11)-0.5*Real_MC_30Y!$J$12^2)+Real_MC_30Y!$J$12*((RAND()+RAND()+RAND()+RAND()+RAND()+RAND()+RAND()+RAND()+RAND()+RAND()+RAND()+RAND())-6))-1)+Real_MC_30Y!L$58)</x:f>
        <x:v>4914404.4120790195</x:v>
      </x:c>
      <x:c r="M224" s="50" t="n">
        <x:f>MAX(0,L224*(1+EXP((LN(1+Real_MC_30Y!$J$11)-0.5*Real_MC_30Y!$J$12^2)+Real_MC_30Y!$J$12*((RAND()+RAND()+RAND()+RAND()+RAND()+RAND()+RAND()+RAND()+RAND()+RAND()+RAND()+RAND())-6))-1)+Real_MC_30Y!M$58)</x:f>
        <x:v>5631748.0118075125</x:v>
      </x:c>
      <x:c r="N224" s="50" t="n">
        <x:f>MAX(0,M224*(1+EXP((LN(1+Real_MC_30Y!$J$11)-0.5*Real_MC_30Y!$J$12^2)+Real_MC_30Y!$J$12*((RAND()+RAND()+RAND()+RAND()+RAND()+RAND()+RAND()+RAND()+RAND()+RAND()+RAND()+RAND())-6))-1)+Real_MC_30Y!N$58)</x:f>
        <x:v>7938393.89900379</x:v>
      </x:c>
      <x:c r="O224" s="50" t="n">
        <x:f>MAX(0,N224*(1+EXP((LN(1+Real_MC_30Y!$J$11)-0.5*Real_MC_30Y!$J$12^2)+Real_MC_30Y!$J$12*((RAND()+RAND()+RAND()+RAND()+RAND()+RAND()+RAND()+RAND()+RAND()+RAND()+RAND()+RAND())-6))-1)+Real_MC_30Y!O$58)</x:f>
        <x:v>8734579.803796232</x:v>
      </x:c>
      <x:c r="P224" s="50" t="n">
        <x:f>MAX(0,O224*(1+EXP((LN(1+Real_MC_30Y!$J$11)-0.5*Real_MC_30Y!$J$12^2)+Real_MC_30Y!$J$12*((RAND()+RAND()+RAND()+RAND()+RAND()+RAND()+RAND()+RAND()+RAND()+RAND()+RAND()+RAND())-6))-1)+Real_MC_30Y!P$58)</x:f>
        <x:v>8351833.735256007</x:v>
      </x:c>
      <x:c r="Q224" s="50" t="n">
        <x:f>MAX(0,P224*(1+EXP((LN(1+Real_MC_30Y!$J$11)-0.5*Real_MC_30Y!$J$12^2)+Real_MC_30Y!$J$12*((RAND()+RAND()+RAND()+RAND()+RAND()+RAND()+RAND()+RAND()+RAND()+RAND()+RAND()+RAND())-6))-1)+Real_MC_30Y!Q$58)</x:f>
        <x:v>8251967.900921871</x:v>
      </x:c>
      <x:c r="R224" s="50" t="n">
        <x:f>MAX(0,Q224*(1+EXP((LN(1+Real_MC_30Y!$J$11)-0.5*Real_MC_30Y!$J$12^2)+Real_MC_30Y!$J$12*((RAND()+RAND()+RAND()+RAND()+RAND()+RAND()+RAND()+RAND()+RAND()+RAND()+RAND()+RAND())-6))-1)+Real_MC_30Y!R$58)</x:f>
        <x:v>11410274.635051368</x:v>
      </x:c>
      <x:c r="S224" s="50" t="n">
        <x:f>MAX(0,R224*(1+EXP((LN(1+Real_MC_30Y!$J$11)-0.5*Real_MC_30Y!$J$12^2)+Real_MC_30Y!$J$12*((RAND()+RAND()+RAND()+RAND()+RAND()+RAND()+RAND()+RAND()+RAND()+RAND()+RAND()+RAND())-6))-1)+Real_MC_30Y!S$58)</x:f>
        <x:v>13876177.375975009</x:v>
      </x:c>
      <x:c r="T224" s="50" t="n">
        <x:f>MAX(0,S224*(1+EXP((LN(1+Real_MC_30Y!$J$11)-0.5*Real_MC_30Y!$J$12^2)+Real_MC_30Y!$J$12*((RAND()+RAND()+RAND()+RAND()+RAND()+RAND()+RAND()+RAND()+RAND()+RAND()+RAND()+RAND())-6))-1)+Real_MC_30Y!T$58)</x:f>
        <x:v>13815104.558066709</x:v>
      </x:c>
      <x:c r="U224" s="50" t="n">
        <x:f>MAX(0,T224*(1+EXP((LN(1+Real_MC_30Y!$J$11)-0.5*Real_MC_30Y!$J$12^2)+Real_MC_30Y!$J$12*((RAND()+RAND()+RAND()+RAND()+RAND()+RAND()+RAND()+RAND()+RAND()+RAND()+RAND()+RAND())-6))-1)+Real_MC_30Y!U$58)</x:f>
        <x:v>16354292.80007074</x:v>
      </x:c>
      <x:c r="V224" s="50" t="n">
        <x:f>MAX(0,U224*(1+EXP((LN(1+Real_MC_30Y!$J$11)-0.5*Real_MC_30Y!$J$12^2)+Real_MC_30Y!$J$12*((RAND()+RAND()+RAND()+RAND()+RAND()+RAND()+RAND()+RAND()+RAND()+RAND()+RAND()+RAND())-6))-1)+Real_MC_30Y!V$58)</x:f>
        <x:v>18746068.731479578</x:v>
      </x:c>
      <x:c r="W224" s="50" t="n">
        <x:f>MAX(0,V224*(1+EXP((LN(1+Real_MC_30Y!$J$11)-0.5*Real_MC_30Y!$J$12^2)+Real_MC_30Y!$J$12*((RAND()+RAND()+RAND()+RAND()+RAND()+RAND()+RAND()+RAND()+RAND()+RAND()+RAND()+RAND())-6))-1)+Real_MC_30Y!W$58)</x:f>
        <x:v>25090170.669445787</x:v>
      </x:c>
      <x:c r="X224" s="50" t="n">
        <x:f>MAX(0,W224*(1+EXP((LN(1+Real_MC_30Y!$J$11)-0.5*Real_MC_30Y!$J$12^2)+Real_MC_30Y!$J$12*((RAND()+RAND()+RAND()+RAND()+RAND()+RAND()+RAND()+RAND()+RAND()+RAND()+RAND()+RAND())-6))-1)+Real_MC_30Y!X$58)</x:f>
        <x:v>27518633.456910968</x:v>
      </x:c>
      <x:c r="Y224" s="50" t="n">
        <x:f>MAX(0,X224*(1+EXP((LN(1+Real_MC_30Y!$J$11)-0.5*Real_MC_30Y!$J$12^2)+Real_MC_30Y!$J$12*((RAND()+RAND()+RAND()+RAND()+RAND()+RAND()+RAND()+RAND()+RAND()+RAND()+RAND()+RAND())-6))-1)+Real_MC_30Y!Y$58)</x:f>
        <x:v>29955699.7358603</x:v>
      </x:c>
      <x:c r="Z224" s="50" t="n">
        <x:f>MAX(0,Y224*(1+EXP((LN(1+Real_MC_30Y!$J$11)-0.5*Real_MC_30Y!$J$12^2)+Real_MC_30Y!$J$12*((RAND()+RAND()+RAND()+RAND()+RAND()+RAND()+RAND()+RAND()+RAND()+RAND()+RAND()+RAND())-6))-1)+Real_MC_30Y!Z$58)</x:f>
        <x:v>36914783.902150534</x:v>
      </x:c>
      <x:c r="AA224" s="50" t="n">
        <x:f>MAX(0,Z224*(1+EXP((LN(1+Real_MC_30Y!$J$11)-0.5*Real_MC_30Y!$J$12^2)+Real_MC_30Y!$J$12*((RAND()+RAND()+RAND()+RAND()+RAND()+RAND()+RAND()+RAND()+RAND()+RAND()+RAND()+RAND())-6))-1)+Real_MC_30Y!AA$58)</x:f>
        <x:v>29825870.853464574</x:v>
      </x:c>
      <x:c r="AB224" s="50" t="n">
        <x:f>MAX(0,AA224*(1+EXP((LN(1+Real_MC_30Y!$J$11)-0.5*Real_MC_30Y!$J$12^2)+Real_MC_30Y!$J$12*((RAND()+RAND()+RAND()+RAND()+RAND()+RAND()+RAND()+RAND()+RAND()+RAND()+RAND()+RAND())-6))-1)+Real_MC_30Y!AB$58)</x:f>
        <x:v>33662987.92489668</x:v>
      </x:c>
      <x:c r="AC224" s="50" t="n">
        <x:f>MAX(0,AB224*(1+EXP((LN(1+Real_MC_30Y!$J$11)-0.5*Real_MC_30Y!$J$12^2)+Real_MC_30Y!$J$12*((RAND()+RAND()+RAND()+RAND()+RAND()+RAND()+RAND()+RAND()+RAND()+RAND()+RAND()+RAND())-6))-1)+Real_MC_30Y!AC$58)</x:f>
        <x:v>40845279.99287414</x:v>
      </x:c>
      <x:c r="AD224" s="50" t="n">
        <x:f>MAX(0,AC224*(1+EXP((LN(1+Real_MC_30Y!$J$11)-0.5*Real_MC_30Y!$J$12^2)+Real_MC_30Y!$J$12*((RAND()+RAND()+RAND()+RAND()+RAND()+RAND()+RAND()+RAND()+RAND()+RAND()+RAND()+RAND())-6))-1)+Real_MC_30Y!AD$58)</x:f>
        <x:v>40038655.26668376</x:v>
      </x:c>
      <x:c r="AE224" s="50" t="n">
        <x:f>MAX(0,AD224*(1+EXP((LN(1+Real_MC_30Y!$J$11)-0.5*Real_MC_30Y!$J$12^2)+Real_MC_30Y!$J$12*((RAND()+RAND()+RAND()+RAND()+RAND()+RAND()+RAND()+RAND()+RAND()+RAND()+RAND()+RAND())-6))-1)+Real_MC_30Y!AE$58)</x:f>
        <x:v>35668689.265482046</x:v>
      </x:c>
      <x:c r="AF224" s="50" t="n">
        <x:f>MAX(0,AE224*(1+EXP((LN(1+Real_MC_30Y!$J$11)-0.5*Real_MC_30Y!$J$12^2)+Real_MC_30Y!$J$12*((RAND()+RAND()+RAND()+RAND()+RAND()+RAND()+RAND()+RAND()+RAND()+RAND()+RAND()+RAND())-6))-1)+Real_MC_30Y!AF$58)</x:f>
        <x:v>43874814.88586849</x:v>
      </x:c>
    </x:row>
    <x:row r="225">
      <x:c r="A225">
        <x:v>221</x:v>
      </x:c>
      <x:c r="B225" s="50" t="n">
        <x:f>MAX(0,Liquidity_30Y!$C$14+Real_MC_30Y!B$57-Real_MC_30Y!B$56)</x:f>
        <x:v>1029031.25</x:v>
      </x:c>
      <x:c r="C225" s="50" t="n">
        <x:f>MAX(0,B225*(1+EXP((LN(1+Real_MC_30Y!$J$11)-0.5*Real_MC_30Y!$J$12^2)+Real_MC_30Y!$J$12*((RAND()+RAND()+RAND()+RAND()+RAND()+RAND()+RAND()+RAND()+RAND()+RAND()+RAND()+RAND())-6))-1)+Real_MC_30Y!C$58)</x:f>
        <x:v>988986.1434934877</x:v>
      </x:c>
      <x:c r="D225" s="50" t="n">
        <x:f>MAX(0,C225*(1+EXP((LN(1+Real_MC_30Y!$J$11)-0.5*Real_MC_30Y!$J$12^2)+Real_MC_30Y!$J$12*((RAND()+RAND()+RAND()+RAND()+RAND()+RAND()+RAND()+RAND()+RAND()+RAND()+RAND()+RAND())-6))-1)+Real_MC_30Y!D$58)</x:f>
        <x:v>1077303.4878230281</x:v>
      </x:c>
      <x:c r="E225" s="50" t="n">
        <x:f>MAX(0,D225*(1+EXP((LN(1+Real_MC_30Y!$J$11)-0.5*Real_MC_30Y!$J$12^2)+Real_MC_30Y!$J$12*((RAND()+RAND()+RAND()+RAND()+RAND()+RAND()+RAND()+RAND()+RAND()+RAND()+RAND()+RAND())-6))-1)+Real_MC_30Y!E$58)</x:f>
        <x:v>752925.5284267185</x:v>
      </x:c>
      <x:c r="F225" s="50" t="n">
        <x:f>MAX(0,E225*(1+EXP((LN(1+Real_MC_30Y!$J$11)-0.5*Real_MC_30Y!$J$12^2)+Real_MC_30Y!$J$12*((RAND()+RAND()+RAND()+RAND()+RAND()+RAND()+RAND()+RAND()+RAND()+RAND()+RAND()+RAND())-6))-1)+Real_MC_30Y!F$58)</x:f>
        <x:v>888822.9554334388</x:v>
      </x:c>
      <x:c r="G225" s="50" t="n">
        <x:f>MAX(0,F225*(1+EXP((LN(1+Real_MC_30Y!$J$11)-0.5*Real_MC_30Y!$J$12^2)+Real_MC_30Y!$J$12*((RAND()+RAND()+RAND()+RAND()+RAND()+RAND()+RAND()+RAND()+RAND()+RAND()+RAND()+RAND())-6))-1)+Real_MC_30Y!G$58)</x:f>
        <x:v>1111796.4110572913</x:v>
      </x:c>
      <x:c r="H225" s="50" t="n">
        <x:f>MAX(0,G225*(1+EXP((LN(1+Real_MC_30Y!$J$11)-0.5*Real_MC_30Y!$J$12^2)+Real_MC_30Y!$J$12*((RAND()+RAND()+RAND()+RAND()+RAND()+RAND()+RAND()+RAND()+RAND()+RAND()+RAND()+RAND())-6))-1)+Real_MC_30Y!H$58)</x:f>
        <x:v>1354318.284590577</x:v>
      </x:c>
      <x:c r="I225" s="50" t="n">
        <x:f>MAX(0,H225*(1+EXP((LN(1+Real_MC_30Y!$J$11)-0.5*Real_MC_30Y!$J$12^2)+Real_MC_30Y!$J$12*((RAND()+RAND()+RAND()+RAND()+RAND()+RAND()+RAND()+RAND()+RAND()+RAND()+RAND()+RAND())-6))-1)+Real_MC_30Y!I$58)</x:f>
        <x:v>1387716.4664804514</x:v>
      </x:c>
      <x:c r="J225" s="50" t="n">
        <x:f>MAX(0,I225*(1+EXP((LN(1+Real_MC_30Y!$J$11)-0.5*Real_MC_30Y!$J$12^2)+Real_MC_30Y!$J$12*((RAND()+RAND()+RAND()+RAND()+RAND()+RAND()+RAND()+RAND()+RAND()+RAND()+RAND()+RAND())-6))-1)+Real_MC_30Y!J$58)</x:f>
        <x:v>1197392.9669585144</x:v>
      </x:c>
      <x:c r="K225" s="50" t="n">
        <x:f>MAX(0,J225*(1+EXP((LN(1+Real_MC_30Y!$J$11)-0.5*Real_MC_30Y!$J$12^2)+Real_MC_30Y!$J$12*((RAND()+RAND()+RAND()+RAND()+RAND()+RAND()+RAND()+RAND()+RAND()+RAND()+RAND()+RAND())-6))-1)+Real_MC_30Y!K$58)</x:f>
        <x:v>1435878.7416490486</x:v>
      </x:c>
      <x:c r="L225" s="50" t="n">
        <x:f>MAX(0,K225*(1+EXP((LN(1+Real_MC_30Y!$J$11)-0.5*Real_MC_30Y!$J$12^2)+Real_MC_30Y!$J$12*((RAND()+RAND()+RAND()+RAND()+RAND()+RAND()+RAND()+RAND()+RAND()+RAND()+RAND()+RAND())-6))-1)+Real_MC_30Y!L$58)</x:f>
        <x:v>1333372.222365889</x:v>
      </x:c>
      <x:c r="M225" s="50" t="n">
        <x:f>MAX(0,L225*(1+EXP((LN(1+Real_MC_30Y!$J$11)-0.5*Real_MC_30Y!$J$12^2)+Real_MC_30Y!$J$12*((RAND()+RAND()+RAND()+RAND()+RAND()+RAND()+RAND()+RAND()+RAND()+RAND()+RAND()+RAND())-6))-1)+Real_MC_30Y!M$58)</x:f>
        <x:v>1097575.3281972501</x:v>
      </x:c>
      <x:c r="N225" s="50" t="n">
        <x:f>MAX(0,M225*(1+EXP((LN(1+Real_MC_30Y!$J$11)-0.5*Real_MC_30Y!$J$12^2)+Real_MC_30Y!$J$12*((RAND()+RAND()+RAND()+RAND()+RAND()+RAND()+RAND()+RAND()+RAND()+RAND()+RAND()+RAND())-6))-1)+Real_MC_30Y!N$58)</x:f>
        <x:v>1276274.7277961913</x:v>
      </x:c>
      <x:c r="O225" s="50" t="n">
        <x:f>MAX(0,N225*(1+EXP((LN(1+Real_MC_30Y!$J$11)-0.5*Real_MC_30Y!$J$12^2)+Real_MC_30Y!$J$12*((RAND()+RAND()+RAND()+RAND()+RAND()+RAND()+RAND()+RAND()+RAND()+RAND()+RAND()+RAND())-6))-1)+Real_MC_30Y!O$58)</x:f>
        <x:v>1445340.5989748323</x:v>
      </x:c>
      <x:c r="P225" s="50" t="n">
        <x:f>MAX(0,O225*(1+EXP((LN(1+Real_MC_30Y!$J$11)-0.5*Real_MC_30Y!$J$12^2)+Real_MC_30Y!$J$12*((RAND()+RAND()+RAND()+RAND()+RAND()+RAND()+RAND()+RAND()+RAND()+RAND()+RAND()+RAND())-6))-1)+Real_MC_30Y!P$58)</x:f>
        <x:v>1758187.1116608449</x:v>
      </x:c>
      <x:c r="Q225" s="50" t="n">
        <x:f>MAX(0,P225*(1+EXP((LN(1+Real_MC_30Y!$J$11)-0.5*Real_MC_30Y!$J$12^2)+Real_MC_30Y!$J$12*((RAND()+RAND()+RAND()+RAND()+RAND()+RAND()+RAND()+RAND()+RAND()+RAND()+RAND()+RAND())-6))-1)+Real_MC_30Y!Q$58)</x:f>
        <x:v>1837733.578422526</x:v>
      </x:c>
      <x:c r="R225" s="50" t="n">
        <x:f>MAX(0,Q225*(1+EXP((LN(1+Real_MC_30Y!$J$11)-0.5*Real_MC_30Y!$J$12^2)+Real_MC_30Y!$J$12*((RAND()+RAND()+RAND()+RAND()+RAND()+RAND()+RAND()+RAND()+RAND()+RAND()+RAND()+RAND())-6))-1)+Real_MC_30Y!R$58)</x:f>
        <x:v>2005235.0697330004</x:v>
      </x:c>
      <x:c r="S225" s="50" t="n">
        <x:f>MAX(0,R225*(1+EXP((LN(1+Real_MC_30Y!$J$11)-0.5*Real_MC_30Y!$J$12^2)+Real_MC_30Y!$J$12*((RAND()+RAND()+RAND()+RAND()+RAND()+RAND()+RAND()+RAND()+RAND()+RAND()+RAND()+RAND())-6))-1)+Real_MC_30Y!S$58)</x:f>
        <x:v>1914664.8785254604</x:v>
      </x:c>
      <x:c r="T225" s="50" t="n">
        <x:f>MAX(0,S225*(1+EXP((LN(1+Real_MC_30Y!$J$11)-0.5*Real_MC_30Y!$J$12^2)+Real_MC_30Y!$J$12*((RAND()+RAND()+RAND()+RAND()+RAND()+RAND()+RAND()+RAND()+RAND()+RAND()+RAND()+RAND())-6))-1)+Real_MC_30Y!T$58)</x:f>
        <x:v>1688837.6800365327</x:v>
      </x:c>
      <x:c r="U225" s="50" t="n">
        <x:f>MAX(0,T225*(1+EXP((LN(1+Real_MC_30Y!$J$11)-0.5*Real_MC_30Y!$J$12^2)+Real_MC_30Y!$J$12*((RAND()+RAND()+RAND()+RAND()+RAND()+RAND()+RAND()+RAND()+RAND()+RAND()+RAND()+RAND())-6))-1)+Real_MC_30Y!U$58)</x:f>
        <x:v>1521897.293752482</x:v>
      </x:c>
      <x:c r="V225" s="50" t="n">
        <x:f>MAX(0,U225*(1+EXP((LN(1+Real_MC_30Y!$J$11)-0.5*Real_MC_30Y!$J$12^2)+Real_MC_30Y!$J$12*((RAND()+RAND()+RAND()+RAND()+RAND()+RAND()+RAND()+RAND()+RAND()+RAND()+RAND()+RAND())-6))-1)+Real_MC_30Y!V$58)</x:f>
        <x:v>1649259.8956006505</x:v>
      </x:c>
      <x:c r="W225" s="50" t="n">
        <x:f>MAX(0,V225*(1+EXP((LN(1+Real_MC_30Y!$J$11)-0.5*Real_MC_30Y!$J$12^2)+Real_MC_30Y!$J$12*((RAND()+RAND()+RAND()+RAND()+RAND()+RAND()+RAND()+RAND()+RAND()+RAND()+RAND()+RAND())-6))-1)+Real_MC_30Y!W$58)</x:f>
        <x:v>1438423.5290279638</x:v>
      </x:c>
      <x:c r="X225" s="50" t="n">
        <x:f>MAX(0,W225*(1+EXP((LN(1+Real_MC_30Y!$J$11)-0.5*Real_MC_30Y!$J$12^2)+Real_MC_30Y!$J$12*((RAND()+RAND()+RAND()+RAND()+RAND()+RAND()+RAND()+RAND()+RAND()+RAND()+RAND()+RAND())-6))-1)+Real_MC_30Y!X$58)</x:f>
        <x:v>1439656.3414752174</x:v>
      </x:c>
      <x:c r="Y225" s="50" t="n">
        <x:f>MAX(0,X225*(1+EXP((LN(1+Real_MC_30Y!$J$11)-0.5*Real_MC_30Y!$J$12^2)+Real_MC_30Y!$J$12*((RAND()+RAND()+RAND()+RAND()+RAND()+RAND()+RAND()+RAND()+RAND()+RAND()+RAND()+RAND())-6))-1)+Real_MC_30Y!Y$58)</x:f>
        <x:v>1328001.8673493976</x:v>
      </x:c>
      <x:c r="Z225" s="50" t="n">
        <x:f>MAX(0,Y225*(1+EXP((LN(1+Real_MC_30Y!$J$11)-0.5*Real_MC_30Y!$J$12^2)+Real_MC_30Y!$J$12*((RAND()+RAND()+RAND()+RAND()+RAND()+RAND()+RAND()+RAND()+RAND()+RAND()+RAND()+RAND())-6))-1)+Real_MC_30Y!Z$58)</x:f>
        <x:v>1184457.856995461</x:v>
      </x:c>
      <x:c r="AA225" s="50" t="n">
        <x:f>MAX(0,Z225*(1+EXP((LN(1+Real_MC_30Y!$J$11)-0.5*Real_MC_30Y!$J$12^2)+Real_MC_30Y!$J$12*((RAND()+RAND()+RAND()+RAND()+RAND()+RAND()+RAND()+RAND()+RAND()+RAND()+RAND()+RAND())-6))-1)+Real_MC_30Y!AA$58)</x:f>
        <x:v>1446141.7200054685</x:v>
      </x:c>
      <x:c r="AB225" s="50" t="n">
        <x:f>MAX(0,AA225*(1+EXP((LN(1+Real_MC_30Y!$J$11)-0.5*Real_MC_30Y!$J$12^2)+Real_MC_30Y!$J$12*((RAND()+RAND()+RAND()+RAND()+RAND()+RAND()+RAND()+RAND()+RAND()+RAND()+RAND()+RAND())-6))-1)+Real_MC_30Y!AB$58)</x:f>
        <x:v>1415358.8182678053</x:v>
      </x:c>
      <x:c r="AC225" s="50" t="n">
        <x:f>MAX(0,AB225*(1+EXP((LN(1+Real_MC_30Y!$J$11)-0.5*Real_MC_30Y!$J$12^2)+Real_MC_30Y!$J$12*((RAND()+RAND()+RAND()+RAND()+RAND()+RAND()+RAND()+RAND()+RAND()+RAND()+RAND()+RAND())-6))-1)+Real_MC_30Y!AC$58)</x:f>
        <x:v>1357057.957818415</x:v>
      </x:c>
      <x:c r="AD225" s="50" t="n">
        <x:f>MAX(0,AC225*(1+EXP((LN(1+Real_MC_30Y!$J$11)-0.5*Real_MC_30Y!$J$12^2)+Real_MC_30Y!$J$12*((RAND()+RAND()+RAND()+RAND()+RAND()+RAND()+RAND()+RAND()+RAND()+RAND()+RAND()+RAND())-6))-1)+Real_MC_30Y!AD$58)</x:f>
        <x:v>1366125.2378246007</x:v>
      </x:c>
      <x:c r="AE225" s="50" t="n">
        <x:f>MAX(0,AD225*(1+EXP((LN(1+Real_MC_30Y!$J$11)-0.5*Real_MC_30Y!$J$12^2)+Real_MC_30Y!$J$12*((RAND()+RAND()+RAND()+RAND()+RAND()+RAND()+RAND()+RAND()+RAND()+RAND()+RAND()+RAND())-6))-1)+Real_MC_30Y!AE$58)</x:f>
        <x:v>1385374.4232234962</x:v>
      </x:c>
      <x:c r="AF225" s="50" t="n">
        <x:f>MAX(0,AE225*(1+EXP((LN(1+Real_MC_30Y!$J$11)-0.5*Real_MC_30Y!$J$12^2)+Real_MC_30Y!$J$12*((RAND()+RAND()+RAND()+RAND()+RAND()+RAND()+RAND()+RAND()+RAND()+RAND()+RAND()+RAND())-6))-1)+Real_MC_30Y!AF$58)</x:f>
        <x:v>1715145.2365211453</x:v>
      </x:c>
    </x:row>
    <x:row r="226">
      <x:c r="A226">
        <x:v>222</x:v>
      </x:c>
      <x:c r="B226" s="50" t="n">
        <x:f>MAX(0,Liquidity_30Y!$C$14+Real_MC_30Y!B$57-Real_MC_30Y!B$56)</x:f>
        <x:v>1029031.25</x:v>
      </x:c>
      <x:c r="C226" s="50" t="n">
        <x:f>MAX(0,B226*(1+EXP((LN(1+Real_MC_30Y!$J$11)-0.5*Real_MC_30Y!$J$12^2)+Real_MC_30Y!$J$12*((RAND()+RAND()+RAND()+RAND()+RAND()+RAND()+RAND()+RAND()+RAND()+RAND()+RAND()+RAND())-6))-1)+Real_MC_30Y!C$58)</x:f>
        <x:v>1218976.4477889095</x:v>
      </x:c>
      <x:c r="D226" s="50" t="n">
        <x:f>MAX(0,C226*(1+EXP((LN(1+Real_MC_30Y!$J$11)-0.5*Real_MC_30Y!$J$12^2)+Real_MC_30Y!$J$12*((RAND()+RAND()+RAND()+RAND()+RAND()+RAND()+RAND()+RAND()+RAND()+RAND()+RAND()+RAND())-6))-1)+Real_MC_30Y!D$58)</x:f>
        <x:v>1243508.576961195</x:v>
      </x:c>
      <x:c r="E226" s="50" t="n">
        <x:f>MAX(0,D226*(1+EXP((LN(1+Real_MC_30Y!$J$11)-0.5*Real_MC_30Y!$J$12^2)+Real_MC_30Y!$J$12*((RAND()+RAND()+RAND()+RAND()+RAND()+RAND()+RAND()+RAND()+RAND()+RAND()+RAND()+RAND())-6))-1)+Real_MC_30Y!E$58)</x:f>
        <x:v>1086754.66838792</x:v>
      </x:c>
      <x:c r="F226" s="50" t="n">
        <x:f>MAX(0,E226*(1+EXP((LN(1+Real_MC_30Y!$J$11)-0.5*Real_MC_30Y!$J$12^2)+Real_MC_30Y!$J$12*((RAND()+RAND()+RAND()+RAND()+RAND()+RAND()+RAND()+RAND()+RAND()+RAND()+RAND()+RAND())-6))-1)+Real_MC_30Y!F$58)</x:f>
        <x:v>980363.4812799245</x:v>
      </x:c>
      <x:c r="G226" s="50" t="n">
        <x:f>MAX(0,F226*(1+EXP((LN(1+Real_MC_30Y!$J$11)-0.5*Real_MC_30Y!$J$12^2)+Real_MC_30Y!$J$12*((RAND()+RAND()+RAND()+RAND()+RAND()+RAND()+RAND()+RAND()+RAND()+RAND()+RAND()+RAND())-6))-1)+Real_MC_30Y!G$58)</x:f>
        <x:v>983055.8647822168</x:v>
      </x:c>
      <x:c r="H226" s="50" t="n">
        <x:f>MAX(0,G226*(1+EXP((LN(1+Real_MC_30Y!$J$11)-0.5*Real_MC_30Y!$J$12^2)+Real_MC_30Y!$J$12*((RAND()+RAND()+RAND()+RAND()+RAND()+RAND()+RAND()+RAND()+RAND()+RAND()+RAND()+RAND())-6))-1)+Real_MC_30Y!H$58)</x:f>
        <x:v>1005735.8897450331</x:v>
      </x:c>
      <x:c r="I226" s="50" t="n">
        <x:f>MAX(0,H226*(1+EXP((LN(1+Real_MC_30Y!$J$11)-0.5*Real_MC_30Y!$J$12^2)+Real_MC_30Y!$J$12*((RAND()+RAND()+RAND()+RAND()+RAND()+RAND()+RAND()+RAND()+RAND()+RAND()+RAND()+RAND())-6))-1)+Real_MC_30Y!I$58)</x:f>
        <x:v>1068820.8188049523</x:v>
      </x:c>
      <x:c r="J226" s="50" t="n">
        <x:f>MAX(0,I226*(1+EXP((LN(1+Real_MC_30Y!$J$11)-0.5*Real_MC_30Y!$J$12^2)+Real_MC_30Y!$J$12*((RAND()+RAND()+RAND()+RAND()+RAND()+RAND()+RAND()+RAND()+RAND()+RAND()+RAND()+RAND())-6))-1)+Real_MC_30Y!J$58)</x:f>
        <x:v>997162.318090767</x:v>
      </x:c>
      <x:c r="K226" s="50" t="n">
        <x:f>MAX(0,J226*(1+EXP((LN(1+Real_MC_30Y!$J$11)-0.5*Real_MC_30Y!$J$12^2)+Real_MC_30Y!$J$12*((RAND()+RAND()+RAND()+RAND()+RAND()+RAND()+RAND()+RAND()+RAND()+RAND()+RAND()+RAND())-6))-1)+Real_MC_30Y!K$58)</x:f>
        <x:v>1183410.4376912513</x:v>
      </x:c>
      <x:c r="L226" s="50" t="n">
        <x:f>MAX(0,K226*(1+EXP((LN(1+Real_MC_30Y!$J$11)-0.5*Real_MC_30Y!$J$12^2)+Real_MC_30Y!$J$12*((RAND()+RAND()+RAND()+RAND()+RAND()+RAND()+RAND()+RAND()+RAND()+RAND()+RAND()+RAND())-6))-1)+Real_MC_30Y!L$58)</x:f>
        <x:v>1218492.568719527</x:v>
      </x:c>
      <x:c r="M226" s="50" t="n">
        <x:f>MAX(0,L226*(1+EXP((LN(1+Real_MC_30Y!$J$11)-0.5*Real_MC_30Y!$J$12^2)+Real_MC_30Y!$J$12*((RAND()+RAND()+RAND()+RAND()+RAND()+RAND()+RAND()+RAND()+RAND()+RAND()+RAND()+RAND())-6))-1)+Real_MC_30Y!M$58)</x:f>
        <x:v>1167053.7768867093</x:v>
      </x:c>
      <x:c r="N226" s="50" t="n">
        <x:f>MAX(0,M226*(1+EXP((LN(1+Real_MC_30Y!$J$11)-0.5*Real_MC_30Y!$J$12^2)+Real_MC_30Y!$J$12*((RAND()+RAND()+RAND()+RAND()+RAND()+RAND()+RAND()+RAND()+RAND()+RAND()+RAND()+RAND())-6))-1)+Real_MC_30Y!N$58)</x:f>
        <x:v>960457.4766919478</x:v>
      </x:c>
      <x:c r="O226" s="50" t="n">
        <x:f>MAX(0,N226*(1+EXP((LN(1+Real_MC_30Y!$J$11)-0.5*Real_MC_30Y!$J$12^2)+Real_MC_30Y!$J$12*((RAND()+RAND()+RAND()+RAND()+RAND()+RAND()+RAND()+RAND()+RAND()+RAND()+RAND()+RAND())-6))-1)+Real_MC_30Y!O$58)</x:f>
        <x:v>1159460.2851916668</x:v>
      </x:c>
      <x:c r="P226" s="50" t="n">
        <x:f>MAX(0,O226*(1+EXP((LN(1+Real_MC_30Y!$J$11)-0.5*Real_MC_30Y!$J$12^2)+Real_MC_30Y!$J$12*((RAND()+RAND()+RAND()+RAND()+RAND()+RAND()+RAND()+RAND()+RAND()+RAND()+RAND()+RAND())-6))-1)+Real_MC_30Y!P$58)</x:f>
        <x:v>1109794.886136646</x:v>
      </x:c>
      <x:c r="Q226" s="50" t="n">
        <x:f>MAX(0,P226*(1+EXP((LN(1+Real_MC_30Y!$J$11)-0.5*Real_MC_30Y!$J$12^2)+Real_MC_30Y!$J$12*((RAND()+RAND()+RAND()+RAND()+RAND()+RAND()+RAND()+RAND()+RAND()+RAND()+RAND()+RAND())-6))-1)+Real_MC_30Y!Q$58)</x:f>
        <x:v>1105447.2879915833</x:v>
      </x:c>
      <x:c r="R226" s="50" t="n">
        <x:f>MAX(0,Q226*(1+EXP((LN(1+Real_MC_30Y!$J$11)-0.5*Real_MC_30Y!$J$12^2)+Real_MC_30Y!$J$12*((RAND()+RAND()+RAND()+RAND()+RAND()+RAND()+RAND()+RAND()+RAND()+RAND()+RAND()+RAND())-6))-1)+Real_MC_30Y!R$58)</x:f>
        <x:v>1070600.4416941956</x:v>
      </x:c>
      <x:c r="S226" s="50" t="n">
        <x:f>MAX(0,R226*(1+EXP((LN(1+Real_MC_30Y!$J$11)-0.5*Real_MC_30Y!$J$12^2)+Real_MC_30Y!$J$12*((RAND()+RAND()+RAND()+RAND()+RAND()+RAND()+RAND()+RAND()+RAND()+RAND()+RAND()+RAND())-6))-1)+Real_MC_30Y!S$58)</x:f>
        <x:v>1211803.8773271106</x:v>
      </x:c>
      <x:c r="T226" s="50" t="n">
        <x:f>MAX(0,S226*(1+EXP((LN(1+Real_MC_30Y!$J$11)-0.5*Real_MC_30Y!$J$12^2)+Real_MC_30Y!$J$12*((RAND()+RAND()+RAND()+RAND()+RAND()+RAND()+RAND()+RAND()+RAND()+RAND()+RAND()+RAND())-6))-1)+Real_MC_30Y!T$58)</x:f>
        <x:v>1357191.955104338</x:v>
      </x:c>
      <x:c r="U226" s="50" t="n">
        <x:f>MAX(0,T226*(1+EXP((LN(1+Real_MC_30Y!$J$11)-0.5*Real_MC_30Y!$J$12^2)+Real_MC_30Y!$J$12*((RAND()+RAND()+RAND()+RAND()+RAND()+RAND()+RAND()+RAND()+RAND()+RAND()+RAND()+RAND())-6))-1)+Real_MC_30Y!U$58)</x:f>
        <x:v>1498447.9633067413</x:v>
      </x:c>
      <x:c r="V226" s="50" t="n">
        <x:f>MAX(0,U226*(1+EXP((LN(1+Real_MC_30Y!$J$11)-0.5*Real_MC_30Y!$J$12^2)+Real_MC_30Y!$J$12*((RAND()+RAND()+RAND()+RAND()+RAND()+RAND()+RAND()+RAND()+RAND()+RAND()+RAND()+RAND())-6))-1)+Real_MC_30Y!V$58)</x:f>
        <x:v>1484201.9313235267</x:v>
      </x:c>
      <x:c r="W226" s="50" t="n">
        <x:f>MAX(0,V226*(1+EXP((LN(1+Real_MC_30Y!$J$11)-0.5*Real_MC_30Y!$J$12^2)+Real_MC_30Y!$J$12*((RAND()+RAND()+RAND()+RAND()+RAND()+RAND()+RAND()+RAND()+RAND()+RAND()+RAND()+RAND())-6))-1)+Real_MC_30Y!W$58)</x:f>
        <x:v>1552297.0516796228</x:v>
      </x:c>
      <x:c r="X226" s="50" t="n">
        <x:f>MAX(0,W226*(1+EXP((LN(1+Real_MC_30Y!$J$11)-0.5*Real_MC_30Y!$J$12^2)+Real_MC_30Y!$J$12*((RAND()+RAND()+RAND()+RAND()+RAND()+RAND()+RAND()+RAND()+RAND()+RAND()+RAND()+RAND())-6))-1)+Real_MC_30Y!X$58)</x:f>
        <x:v>1821067.9145410738</x:v>
      </x:c>
      <x:c r="Y226" s="50" t="n">
        <x:f>MAX(0,X226*(1+EXP((LN(1+Real_MC_30Y!$J$11)-0.5*Real_MC_30Y!$J$12^2)+Real_MC_30Y!$J$12*((RAND()+RAND()+RAND()+RAND()+RAND()+RAND()+RAND()+RAND()+RAND()+RAND()+RAND()+RAND())-6))-1)+Real_MC_30Y!Y$58)</x:f>
        <x:v>2322289.91177876</x:v>
      </x:c>
      <x:c r="Z226" s="50" t="n">
        <x:f>MAX(0,Y226*(1+EXP((LN(1+Real_MC_30Y!$J$11)-0.5*Real_MC_30Y!$J$12^2)+Real_MC_30Y!$J$12*((RAND()+RAND()+RAND()+RAND()+RAND()+RAND()+RAND()+RAND()+RAND()+RAND()+RAND()+RAND())-6))-1)+Real_MC_30Y!Z$58)</x:f>
        <x:v>2648169.2318323595</x:v>
      </x:c>
      <x:c r="AA226" s="50" t="n">
        <x:f>MAX(0,Z226*(1+EXP((LN(1+Real_MC_30Y!$J$11)-0.5*Real_MC_30Y!$J$12^2)+Real_MC_30Y!$J$12*((RAND()+RAND()+RAND()+RAND()+RAND()+RAND()+RAND()+RAND()+RAND()+RAND()+RAND()+RAND())-6))-1)+Real_MC_30Y!AA$58)</x:f>
        <x:v>2684240.171750022</x:v>
      </x:c>
      <x:c r="AB226" s="50" t="n">
        <x:f>MAX(0,AA226*(1+EXP((LN(1+Real_MC_30Y!$J$11)-0.5*Real_MC_30Y!$J$12^2)+Real_MC_30Y!$J$12*((RAND()+RAND()+RAND()+RAND()+RAND()+RAND()+RAND()+RAND()+RAND()+RAND()+RAND()+RAND())-6))-1)+Real_MC_30Y!AB$58)</x:f>
        <x:v>3643951.463591222</x:v>
      </x:c>
      <x:c r="AC226" s="50" t="n">
        <x:f>MAX(0,AB226*(1+EXP((LN(1+Real_MC_30Y!$J$11)-0.5*Real_MC_30Y!$J$12^2)+Real_MC_30Y!$J$12*((RAND()+RAND()+RAND()+RAND()+RAND()+RAND()+RAND()+RAND()+RAND()+RAND()+RAND()+RAND())-6))-1)+Real_MC_30Y!AC$58)</x:f>
        <x:v>3776966.546981824</x:v>
      </x:c>
      <x:c r="AD226" s="50" t="n">
        <x:f>MAX(0,AC226*(1+EXP((LN(1+Real_MC_30Y!$J$11)-0.5*Real_MC_30Y!$J$12^2)+Real_MC_30Y!$J$12*((RAND()+RAND()+RAND()+RAND()+RAND()+RAND()+RAND()+RAND()+RAND()+RAND()+RAND()+RAND())-6))-1)+Real_MC_30Y!AD$58)</x:f>
        <x:v>3941947.374033613</x:v>
      </x:c>
      <x:c r="AE226" s="50" t="n">
        <x:f>MAX(0,AD226*(1+EXP((LN(1+Real_MC_30Y!$J$11)-0.5*Real_MC_30Y!$J$12^2)+Real_MC_30Y!$J$12*((RAND()+RAND()+RAND()+RAND()+RAND()+RAND()+RAND()+RAND()+RAND()+RAND()+RAND()+RAND())-6))-1)+Real_MC_30Y!AE$58)</x:f>
        <x:v>3856970.501465829</x:v>
      </x:c>
      <x:c r="AF226" s="50" t="n">
        <x:f>MAX(0,AE226*(1+EXP((LN(1+Real_MC_30Y!$J$11)-0.5*Real_MC_30Y!$J$12^2)+Real_MC_30Y!$J$12*((RAND()+RAND()+RAND()+RAND()+RAND()+RAND()+RAND()+RAND()+RAND()+RAND()+RAND()+RAND())-6))-1)+Real_MC_30Y!AF$58)</x:f>
        <x:v>3824382.884671918</x:v>
      </x:c>
    </x:row>
    <x:row r="227">
      <x:c r="A227">
        <x:v>223</x:v>
      </x:c>
      <x:c r="B227" s="50" t="n">
        <x:f>MAX(0,Liquidity_30Y!$C$14+Real_MC_30Y!B$57-Real_MC_30Y!B$56)</x:f>
        <x:v>1029031.25</x:v>
      </x:c>
      <x:c r="C227" s="50" t="n">
        <x:f>MAX(0,B227*(1+EXP((LN(1+Real_MC_30Y!$J$11)-0.5*Real_MC_30Y!$J$12^2)+Real_MC_30Y!$J$12*((RAND()+RAND()+RAND()+RAND()+RAND()+RAND()+RAND()+RAND()+RAND()+RAND()+RAND()+RAND())-6))-1)+Real_MC_30Y!C$58)</x:f>
        <x:v>1199448.639336919</x:v>
      </x:c>
      <x:c r="D227" s="50" t="n">
        <x:f>MAX(0,C227*(1+EXP((LN(1+Real_MC_30Y!$J$11)-0.5*Real_MC_30Y!$J$12^2)+Real_MC_30Y!$J$12*((RAND()+RAND()+RAND()+RAND()+RAND()+RAND()+RAND()+RAND()+RAND()+RAND()+RAND()+RAND())-6))-1)+Real_MC_30Y!D$58)</x:f>
        <x:v>1167033.5440335353</x:v>
      </x:c>
      <x:c r="E227" s="50" t="n">
        <x:f>MAX(0,D227*(1+EXP((LN(1+Real_MC_30Y!$J$11)-0.5*Real_MC_30Y!$J$12^2)+Real_MC_30Y!$J$12*((RAND()+RAND()+RAND()+RAND()+RAND()+RAND()+RAND()+RAND()+RAND()+RAND()+RAND()+RAND())-6))-1)+Real_MC_30Y!E$58)</x:f>
        <x:v>1511403.066670255</x:v>
      </x:c>
      <x:c r="F227" s="50" t="n">
        <x:f>MAX(0,E227*(1+EXP((LN(1+Real_MC_30Y!$J$11)-0.5*Real_MC_30Y!$J$12^2)+Real_MC_30Y!$J$12*((RAND()+RAND()+RAND()+RAND()+RAND()+RAND()+RAND()+RAND()+RAND()+RAND()+RAND()+RAND())-6))-1)+Real_MC_30Y!F$58)</x:f>
        <x:v>1442195.871779975</x:v>
      </x:c>
      <x:c r="G227" s="50" t="n">
        <x:f>MAX(0,F227*(1+EXP((LN(1+Real_MC_30Y!$J$11)-0.5*Real_MC_30Y!$J$12^2)+Real_MC_30Y!$J$12*((RAND()+RAND()+RAND()+RAND()+RAND()+RAND()+RAND()+RAND()+RAND()+RAND()+RAND()+RAND())-6))-1)+Real_MC_30Y!G$58)</x:f>
        <x:v>1178832.3657811938</x:v>
      </x:c>
      <x:c r="H227" s="50" t="n">
        <x:f>MAX(0,G227*(1+EXP((LN(1+Real_MC_30Y!$J$11)-0.5*Real_MC_30Y!$J$12^2)+Real_MC_30Y!$J$12*((RAND()+RAND()+RAND()+RAND()+RAND()+RAND()+RAND()+RAND()+RAND()+RAND()+RAND()+RAND())-6))-1)+Real_MC_30Y!H$58)</x:f>
        <x:v>1422261.019503593</x:v>
      </x:c>
      <x:c r="I227" s="50" t="n">
        <x:f>MAX(0,H227*(1+EXP((LN(1+Real_MC_30Y!$J$11)-0.5*Real_MC_30Y!$J$12^2)+Real_MC_30Y!$J$12*((RAND()+RAND()+RAND()+RAND()+RAND()+RAND()+RAND()+RAND()+RAND()+RAND()+RAND()+RAND())-6))-1)+Real_MC_30Y!I$58)</x:f>
        <x:v>1737523.1223985504</x:v>
      </x:c>
      <x:c r="J227" s="50" t="n">
        <x:f>MAX(0,I227*(1+EXP((LN(1+Real_MC_30Y!$J$11)-0.5*Real_MC_30Y!$J$12^2)+Real_MC_30Y!$J$12*((RAND()+RAND()+RAND()+RAND()+RAND()+RAND()+RAND()+RAND()+RAND()+RAND()+RAND()+RAND())-6))-1)+Real_MC_30Y!J$58)</x:f>
        <x:v>1817398.0322300778</x:v>
      </x:c>
      <x:c r="K227" s="50" t="n">
        <x:f>MAX(0,J227*(1+EXP((LN(1+Real_MC_30Y!$J$11)-0.5*Real_MC_30Y!$J$12^2)+Real_MC_30Y!$J$12*((RAND()+RAND()+RAND()+RAND()+RAND()+RAND()+RAND()+RAND()+RAND()+RAND()+RAND()+RAND())-6))-1)+Real_MC_30Y!K$58)</x:f>
        <x:v>1663118.4352022908</x:v>
      </x:c>
      <x:c r="L227" s="50" t="n">
        <x:f>MAX(0,K227*(1+EXP((LN(1+Real_MC_30Y!$J$11)-0.5*Real_MC_30Y!$J$12^2)+Real_MC_30Y!$J$12*((RAND()+RAND()+RAND()+RAND()+RAND()+RAND()+RAND()+RAND()+RAND()+RAND()+RAND()+RAND())-6))-1)+Real_MC_30Y!L$58)</x:f>
        <x:v>1798568.9104885869</x:v>
      </x:c>
      <x:c r="M227" s="50" t="n">
        <x:f>MAX(0,L227*(1+EXP((LN(1+Real_MC_30Y!$J$11)-0.5*Real_MC_30Y!$J$12^2)+Real_MC_30Y!$J$12*((RAND()+RAND()+RAND()+RAND()+RAND()+RAND()+RAND()+RAND()+RAND()+RAND()+RAND()+RAND())-6))-1)+Real_MC_30Y!M$58)</x:f>
        <x:v>1820327.5411315544</x:v>
      </x:c>
      <x:c r="N227" s="50" t="n">
        <x:f>MAX(0,M227*(1+EXP((LN(1+Real_MC_30Y!$J$11)-0.5*Real_MC_30Y!$J$12^2)+Real_MC_30Y!$J$12*((RAND()+RAND()+RAND()+RAND()+RAND()+RAND()+RAND()+RAND()+RAND()+RAND()+RAND()+RAND())-6))-1)+Real_MC_30Y!N$58)</x:f>
        <x:v>1795537.0846724776</x:v>
      </x:c>
      <x:c r="O227" s="50" t="n">
        <x:f>MAX(0,N227*(1+EXP((LN(1+Real_MC_30Y!$J$11)-0.5*Real_MC_30Y!$J$12^2)+Real_MC_30Y!$J$12*((RAND()+RAND()+RAND()+RAND()+RAND()+RAND()+RAND()+RAND()+RAND()+RAND()+RAND()+RAND())-6))-1)+Real_MC_30Y!O$58)</x:f>
        <x:v>1904460.253291374</x:v>
      </x:c>
      <x:c r="P227" s="50" t="n">
        <x:f>MAX(0,O227*(1+EXP((LN(1+Real_MC_30Y!$J$11)-0.5*Real_MC_30Y!$J$12^2)+Real_MC_30Y!$J$12*((RAND()+RAND()+RAND()+RAND()+RAND()+RAND()+RAND()+RAND()+RAND()+RAND()+RAND()+RAND())-6))-1)+Real_MC_30Y!P$58)</x:f>
        <x:v>2193628.89507747</x:v>
      </x:c>
      <x:c r="Q227" s="50" t="n">
        <x:f>MAX(0,P227*(1+EXP((LN(1+Real_MC_30Y!$J$11)-0.5*Real_MC_30Y!$J$12^2)+Real_MC_30Y!$J$12*((RAND()+RAND()+RAND()+RAND()+RAND()+RAND()+RAND()+RAND()+RAND()+RAND()+RAND()+RAND())-6))-1)+Real_MC_30Y!Q$58)</x:f>
        <x:v>2558943.6141223796</x:v>
      </x:c>
      <x:c r="R227" s="50" t="n">
        <x:f>MAX(0,Q227*(1+EXP((LN(1+Real_MC_30Y!$J$11)-0.5*Real_MC_30Y!$J$12^2)+Real_MC_30Y!$J$12*((RAND()+RAND()+RAND()+RAND()+RAND()+RAND()+RAND()+RAND()+RAND()+RAND()+RAND()+RAND())-6))-1)+Real_MC_30Y!R$58)</x:f>
        <x:v>2262510.2035247344</x:v>
      </x:c>
      <x:c r="S227" s="50" t="n">
        <x:f>MAX(0,R227*(1+EXP((LN(1+Real_MC_30Y!$J$11)-0.5*Real_MC_30Y!$J$12^2)+Real_MC_30Y!$J$12*((RAND()+RAND()+RAND()+RAND()+RAND()+RAND()+RAND()+RAND()+RAND()+RAND()+RAND()+RAND())-6))-1)+Real_MC_30Y!S$58)</x:f>
        <x:v>2557678.5548026063</x:v>
      </x:c>
      <x:c r="T227" s="50" t="n">
        <x:f>MAX(0,S227*(1+EXP((LN(1+Real_MC_30Y!$J$11)-0.5*Real_MC_30Y!$J$12^2)+Real_MC_30Y!$J$12*((RAND()+RAND()+RAND()+RAND()+RAND()+RAND()+RAND()+RAND()+RAND()+RAND()+RAND()+RAND())-6))-1)+Real_MC_30Y!T$58)</x:f>
        <x:v>2480011.9388856124</x:v>
      </x:c>
      <x:c r="U227" s="50" t="n">
        <x:f>MAX(0,T227*(1+EXP((LN(1+Real_MC_30Y!$J$11)-0.5*Real_MC_30Y!$J$12^2)+Real_MC_30Y!$J$12*((RAND()+RAND()+RAND()+RAND()+RAND()+RAND()+RAND()+RAND()+RAND()+RAND()+RAND()+RAND())-6))-1)+Real_MC_30Y!U$58)</x:f>
        <x:v>2596323.3403146816</x:v>
      </x:c>
      <x:c r="V227" s="50" t="n">
        <x:f>MAX(0,U227*(1+EXP((LN(1+Real_MC_30Y!$J$11)-0.5*Real_MC_30Y!$J$12^2)+Real_MC_30Y!$J$12*((RAND()+RAND()+RAND()+RAND()+RAND()+RAND()+RAND()+RAND()+RAND()+RAND()+RAND()+RAND())-6))-1)+Real_MC_30Y!V$58)</x:f>
        <x:v>2951170.1796267214</x:v>
      </x:c>
      <x:c r="W227" s="50" t="n">
        <x:f>MAX(0,V227*(1+EXP((LN(1+Real_MC_30Y!$J$11)-0.5*Real_MC_30Y!$J$12^2)+Real_MC_30Y!$J$12*((RAND()+RAND()+RAND()+RAND()+RAND()+RAND()+RAND()+RAND()+RAND()+RAND()+RAND()+RAND())-6))-1)+Real_MC_30Y!W$58)</x:f>
        <x:v>3402301.1106825033</x:v>
      </x:c>
      <x:c r="X227" s="50" t="n">
        <x:f>MAX(0,W227*(1+EXP((LN(1+Real_MC_30Y!$J$11)-0.5*Real_MC_30Y!$J$12^2)+Real_MC_30Y!$J$12*((RAND()+RAND()+RAND()+RAND()+RAND()+RAND()+RAND()+RAND()+RAND()+RAND()+RAND()+RAND())-6))-1)+Real_MC_30Y!X$58)</x:f>
        <x:v>3303658.698553874</x:v>
      </x:c>
      <x:c r="Y227" s="50" t="n">
        <x:f>MAX(0,X227*(1+EXP((LN(1+Real_MC_30Y!$J$11)-0.5*Real_MC_30Y!$J$12^2)+Real_MC_30Y!$J$12*((RAND()+RAND()+RAND()+RAND()+RAND()+RAND()+RAND()+RAND()+RAND()+RAND()+RAND()+RAND())-6))-1)+Real_MC_30Y!Y$58)</x:f>
        <x:v>4350741.646881369</x:v>
      </x:c>
      <x:c r="Z227" s="50" t="n">
        <x:f>MAX(0,Y227*(1+EXP((LN(1+Real_MC_30Y!$J$11)-0.5*Real_MC_30Y!$J$12^2)+Real_MC_30Y!$J$12*((RAND()+RAND()+RAND()+RAND()+RAND()+RAND()+RAND()+RAND()+RAND()+RAND()+RAND()+RAND())-6))-1)+Real_MC_30Y!Z$58)</x:f>
        <x:v>5591315.365886547</x:v>
      </x:c>
      <x:c r="AA227" s="50" t="n">
        <x:f>MAX(0,Z227*(1+EXP((LN(1+Real_MC_30Y!$J$11)-0.5*Real_MC_30Y!$J$12^2)+Real_MC_30Y!$J$12*((RAND()+RAND()+RAND()+RAND()+RAND()+RAND()+RAND()+RAND()+RAND()+RAND()+RAND()+RAND())-6))-1)+Real_MC_30Y!AA$58)</x:f>
        <x:v>6815739.557213132</x:v>
      </x:c>
      <x:c r="AB227" s="50" t="n">
        <x:f>MAX(0,AA227*(1+EXP((LN(1+Real_MC_30Y!$J$11)-0.5*Real_MC_30Y!$J$12^2)+Real_MC_30Y!$J$12*((RAND()+RAND()+RAND()+RAND()+RAND()+RAND()+RAND()+RAND()+RAND()+RAND()+RAND()+RAND())-6))-1)+Real_MC_30Y!AB$58)</x:f>
        <x:v>8935677.545117464</x:v>
      </x:c>
      <x:c r="AC227" s="50" t="n">
        <x:f>MAX(0,AB227*(1+EXP((LN(1+Real_MC_30Y!$J$11)-0.5*Real_MC_30Y!$J$12^2)+Real_MC_30Y!$J$12*((RAND()+RAND()+RAND()+RAND()+RAND()+RAND()+RAND()+RAND()+RAND()+RAND()+RAND()+RAND())-6))-1)+Real_MC_30Y!AC$58)</x:f>
        <x:v>8741529.449434675</x:v>
      </x:c>
      <x:c r="AD227" s="50" t="n">
        <x:f>MAX(0,AC227*(1+EXP((LN(1+Real_MC_30Y!$J$11)-0.5*Real_MC_30Y!$J$12^2)+Real_MC_30Y!$J$12*((RAND()+RAND()+RAND()+RAND()+RAND()+RAND()+RAND()+RAND()+RAND()+RAND()+RAND()+RAND())-6))-1)+Real_MC_30Y!AD$58)</x:f>
        <x:v>10928282.849885982</x:v>
      </x:c>
      <x:c r="AE227" s="50" t="n">
        <x:f>MAX(0,AD227*(1+EXP((LN(1+Real_MC_30Y!$J$11)-0.5*Real_MC_30Y!$J$12^2)+Real_MC_30Y!$J$12*((RAND()+RAND()+RAND()+RAND()+RAND()+RAND()+RAND()+RAND()+RAND()+RAND()+RAND()+RAND())-6))-1)+Real_MC_30Y!AE$58)</x:f>
        <x:v>12729098.349182967</x:v>
      </x:c>
      <x:c r="AF227" s="50" t="n">
        <x:f>MAX(0,AE227*(1+EXP((LN(1+Real_MC_30Y!$J$11)-0.5*Real_MC_30Y!$J$12^2)+Real_MC_30Y!$J$12*((RAND()+RAND()+RAND()+RAND()+RAND()+RAND()+RAND()+RAND()+RAND()+RAND()+RAND()+RAND())-6))-1)+Real_MC_30Y!AF$58)</x:f>
        <x:v>14896425.765599659</x:v>
      </x:c>
    </x:row>
    <x:row r="228">
      <x:c r="A228">
        <x:v>224</x:v>
      </x:c>
      <x:c r="B228" s="50" t="n">
        <x:f>MAX(0,Liquidity_30Y!$C$14+Real_MC_30Y!B$57-Real_MC_30Y!B$56)</x:f>
        <x:v>1029031.25</x:v>
      </x:c>
      <x:c r="C228" s="50" t="n">
        <x:f>MAX(0,B228*(1+EXP((LN(1+Real_MC_30Y!$J$11)-0.5*Real_MC_30Y!$J$12^2)+Real_MC_30Y!$J$12*((RAND()+RAND()+RAND()+RAND()+RAND()+RAND()+RAND()+RAND()+RAND()+RAND()+RAND()+RAND())-6))-1)+Real_MC_30Y!C$58)</x:f>
        <x:v>915757.4164439543</x:v>
      </x:c>
      <x:c r="D228" s="50" t="n">
        <x:f>MAX(0,C228*(1+EXP((LN(1+Real_MC_30Y!$J$11)-0.5*Real_MC_30Y!$J$12^2)+Real_MC_30Y!$J$12*((RAND()+RAND()+RAND()+RAND()+RAND()+RAND()+RAND()+RAND()+RAND()+RAND()+RAND()+RAND())-6))-1)+Real_MC_30Y!D$58)</x:f>
        <x:v>858997.553956551</x:v>
      </x:c>
      <x:c r="E228" s="50" t="n">
        <x:f>MAX(0,D228*(1+EXP((LN(1+Real_MC_30Y!$J$11)-0.5*Real_MC_30Y!$J$12^2)+Real_MC_30Y!$J$12*((RAND()+RAND()+RAND()+RAND()+RAND()+RAND()+RAND()+RAND()+RAND()+RAND()+RAND()+RAND())-6))-1)+Real_MC_30Y!E$58)</x:f>
        <x:v>764624.3289191995</x:v>
      </x:c>
      <x:c r="F228" s="50" t="n">
        <x:f>MAX(0,E228*(1+EXP((LN(1+Real_MC_30Y!$J$11)-0.5*Real_MC_30Y!$J$12^2)+Real_MC_30Y!$J$12*((RAND()+RAND()+RAND()+RAND()+RAND()+RAND()+RAND()+RAND()+RAND()+RAND()+RAND()+RAND())-6))-1)+Real_MC_30Y!F$58)</x:f>
        <x:v>753471.9733923206</x:v>
      </x:c>
      <x:c r="G228" s="50" t="n">
        <x:f>MAX(0,F228*(1+EXP((LN(1+Real_MC_30Y!$J$11)-0.5*Real_MC_30Y!$J$12^2)+Real_MC_30Y!$J$12*((RAND()+RAND()+RAND()+RAND()+RAND()+RAND()+RAND()+RAND()+RAND()+RAND()+RAND()+RAND())-6))-1)+Real_MC_30Y!G$58)</x:f>
        <x:v>567833.581760636</x:v>
      </x:c>
      <x:c r="H228" s="50" t="n">
        <x:f>MAX(0,G228*(1+EXP((LN(1+Real_MC_30Y!$J$11)-0.5*Real_MC_30Y!$J$12^2)+Real_MC_30Y!$J$12*((RAND()+RAND()+RAND()+RAND()+RAND()+RAND()+RAND()+RAND()+RAND()+RAND()+RAND()+RAND())-6))-1)+Real_MC_30Y!H$58)</x:f>
        <x:v>592354.4137377993</x:v>
      </x:c>
      <x:c r="I228" s="50" t="n">
        <x:f>MAX(0,H228*(1+EXP((LN(1+Real_MC_30Y!$J$11)-0.5*Real_MC_30Y!$J$12^2)+Real_MC_30Y!$J$12*((RAND()+RAND()+RAND()+RAND()+RAND()+RAND()+RAND()+RAND()+RAND()+RAND()+RAND()+RAND())-6))-1)+Real_MC_30Y!I$58)</x:f>
        <x:v>460140.6783010444</x:v>
      </x:c>
      <x:c r="J228" s="50" t="n">
        <x:f>MAX(0,I228*(1+EXP((LN(1+Real_MC_30Y!$J$11)-0.5*Real_MC_30Y!$J$12^2)+Real_MC_30Y!$J$12*((RAND()+RAND()+RAND()+RAND()+RAND()+RAND()+RAND()+RAND()+RAND()+RAND()+RAND()+RAND())-6))-1)+Real_MC_30Y!J$58)</x:f>
        <x:v>353166.9078143013</x:v>
      </x:c>
      <x:c r="K228" s="50" t="n">
        <x:f>MAX(0,J228*(1+EXP((LN(1+Real_MC_30Y!$J$11)-0.5*Real_MC_30Y!$J$12^2)+Real_MC_30Y!$J$12*((RAND()+RAND()+RAND()+RAND()+RAND()+RAND()+RAND()+RAND()+RAND()+RAND()+RAND()+RAND())-6))-1)+Real_MC_30Y!K$58)</x:f>
        <x:v>365532.5725954748</x:v>
      </x:c>
      <x:c r="L228" s="50" t="n">
        <x:f>MAX(0,K228*(1+EXP((LN(1+Real_MC_30Y!$J$11)-0.5*Real_MC_30Y!$J$12^2)+Real_MC_30Y!$J$12*((RAND()+RAND()+RAND()+RAND()+RAND()+RAND()+RAND()+RAND()+RAND()+RAND()+RAND()+RAND())-6))-1)+Real_MC_30Y!L$58)</x:f>
        <x:v>394418.97569745564</x:v>
      </x:c>
      <x:c r="M228" s="50" t="n">
        <x:f>MAX(0,L228*(1+EXP((LN(1+Real_MC_30Y!$J$11)-0.5*Real_MC_30Y!$J$12^2)+Real_MC_30Y!$J$12*((RAND()+RAND()+RAND()+RAND()+RAND()+RAND()+RAND()+RAND()+RAND()+RAND()+RAND()+RAND())-6))-1)+Real_MC_30Y!M$58)</x:f>
        <x:v>430555.4362958472</x:v>
      </x:c>
      <x:c r="N228" s="50" t="n">
        <x:f>MAX(0,M228*(1+EXP((LN(1+Real_MC_30Y!$J$11)-0.5*Real_MC_30Y!$J$12^2)+Real_MC_30Y!$J$12*((RAND()+RAND()+RAND()+RAND()+RAND()+RAND()+RAND()+RAND()+RAND()+RAND()+RAND()+RAND())-6))-1)+Real_MC_30Y!N$58)</x:f>
        <x:v>473867.3311728965</x:v>
      </x:c>
      <x:c r="O228" s="50" t="n">
        <x:f>MAX(0,N228*(1+EXP((LN(1+Real_MC_30Y!$J$11)-0.5*Real_MC_30Y!$J$12^2)+Real_MC_30Y!$J$12*((RAND()+RAND()+RAND()+RAND()+RAND()+RAND()+RAND()+RAND()+RAND()+RAND()+RAND()+RAND())-6))-1)+Real_MC_30Y!O$58)</x:f>
        <x:v>467915.26798037847</x:v>
      </x:c>
      <x:c r="P228" s="50" t="n">
        <x:f>MAX(0,O228*(1+EXP((LN(1+Real_MC_30Y!$J$11)-0.5*Real_MC_30Y!$J$12^2)+Real_MC_30Y!$J$12*((RAND()+RAND()+RAND()+RAND()+RAND()+RAND()+RAND()+RAND()+RAND()+RAND()+RAND()+RAND())-6))-1)+Real_MC_30Y!P$58)</x:f>
        <x:v>400120.81029412325</x:v>
      </x:c>
      <x:c r="Q228" s="50" t="n">
        <x:f>MAX(0,P228*(1+EXP((LN(1+Real_MC_30Y!$J$11)-0.5*Real_MC_30Y!$J$12^2)+Real_MC_30Y!$J$12*((RAND()+RAND()+RAND()+RAND()+RAND()+RAND()+RAND()+RAND()+RAND()+RAND()+RAND()+RAND())-6))-1)+Real_MC_30Y!Q$58)</x:f>
        <x:v>325043.8253271104</x:v>
      </x:c>
      <x:c r="R228" s="50" t="n">
        <x:f>MAX(0,Q228*(1+EXP((LN(1+Real_MC_30Y!$J$11)-0.5*Real_MC_30Y!$J$12^2)+Real_MC_30Y!$J$12*((RAND()+RAND()+RAND()+RAND()+RAND()+RAND()+RAND()+RAND()+RAND()+RAND()+RAND()+RAND())-6))-1)+Real_MC_30Y!R$58)</x:f>
        <x:v>394404.36779101845</x:v>
      </x:c>
      <x:c r="S228" s="50" t="n">
        <x:f>MAX(0,R228*(1+EXP((LN(1+Real_MC_30Y!$J$11)-0.5*Real_MC_30Y!$J$12^2)+Real_MC_30Y!$J$12*((RAND()+RAND()+RAND()+RAND()+RAND()+RAND()+RAND()+RAND()+RAND()+RAND()+RAND()+RAND())-6))-1)+Real_MC_30Y!S$58)</x:f>
        <x:v>461619.9693328623</x:v>
      </x:c>
      <x:c r="T228" s="50" t="n">
        <x:f>MAX(0,S228*(1+EXP((LN(1+Real_MC_30Y!$J$11)-0.5*Real_MC_30Y!$J$12^2)+Real_MC_30Y!$J$12*((RAND()+RAND()+RAND()+RAND()+RAND()+RAND()+RAND()+RAND()+RAND()+RAND()+RAND()+RAND())-6))-1)+Real_MC_30Y!T$58)</x:f>
        <x:v>505497.83480855613</x:v>
      </x:c>
      <x:c r="U228" s="50" t="n">
        <x:f>MAX(0,T228*(1+EXP((LN(1+Real_MC_30Y!$J$11)-0.5*Real_MC_30Y!$J$12^2)+Real_MC_30Y!$J$12*((RAND()+RAND()+RAND()+RAND()+RAND()+RAND()+RAND()+RAND()+RAND()+RAND()+RAND()+RAND())-6))-1)+Real_MC_30Y!U$58)</x:f>
        <x:v>500761.78675034316</x:v>
      </x:c>
      <x:c r="V228" s="50" t="n">
        <x:f>MAX(0,U228*(1+EXP((LN(1+Real_MC_30Y!$J$11)-0.5*Real_MC_30Y!$J$12^2)+Real_MC_30Y!$J$12*((RAND()+RAND()+RAND()+RAND()+RAND()+RAND()+RAND()+RAND()+RAND()+RAND()+RAND()+RAND())-6))-1)+Real_MC_30Y!V$58)</x:f>
        <x:v>583160.932312507</x:v>
      </x:c>
      <x:c r="W228" s="50" t="n">
        <x:f>MAX(0,V228*(1+EXP((LN(1+Real_MC_30Y!$J$11)-0.5*Real_MC_30Y!$J$12^2)+Real_MC_30Y!$J$12*((RAND()+RAND()+RAND()+RAND()+RAND()+RAND()+RAND()+RAND()+RAND()+RAND()+RAND()+RAND())-6))-1)+Real_MC_30Y!W$58)</x:f>
        <x:v>729996.7444081253</x:v>
      </x:c>
      <x:c r="X228" s="50" t="n">
        <x:f>MAX(0,W228*(1+EXP((LN(1+Real_MC_30Y!$J$11)-0.5*Real_MC_30Y!$J$12^2)+Real_MC_30Y!$J$12*((RAND()+RAND()+RAND()+RAND()+RAND()+RAND()+RAND()+RAND()+RAND()+RAND()+RAND()+RAND())-6))-1)+Real_MC_30Y!X$58)</x:f>
        <x:v>869698.1203655041</x:v>
      </x:c>
      <x:c r="Y228" s="50" t="n">
        <x:f>MAX(0,X228*(1+EXP((LN(1+Real_MC_30Y!$J$11)-0.5*Real_MC_30Y!$J$12^2)+Real_MC_30Y!$J$12*((RAND()+RAND()+RAND()+RAND()+RAND()+RAND()+RAND()+RAND()+RAND()+RAND()+RAND()+RAND())-6))-1)+Real_MC_30Y!Y$58)</x:f>
        <x:v>984147.7746146247</x:v>
      </x:c>
      <x:c r="Z228" s="50" t="n">
        <x:f>MAX(0,Y228*(1+EXP((LN(1+Real_MC_30Y!$J$11)-0.5*Real_MC_30Y!$J$12^2)+Real_MC_30Y!$J$12*((RAND()+RAND()+RAND()+RAND()+RAND()+RAND()+RAND()+RAND()+RAND()+RAND()+RAND()+RAND())-6))-1)+Real_MC_30Y!Z$58)</x:f>
        <x:v>1040662.7462701511</x:v>
      </x:c>
      <x:c r="AA228" s="50" t="n">
        <x:f>MAX(0,Z228*(1+EXP((LN(1+Real_MC_30Y!$J$11)-0.5*Real_MC_30Y!$J$12^2)+Real_MC_30Y!$J$12*((RAND()+RAND()+RAND()+RAND()+RAND()+RAND()+RAND()+RAND()+RAND()+RAND()+RAND()+RAND())-6))-1)+Real_MC_30Y!AA$58)</x:f>
        <x:v>1007825.8155451777</x:v>
      </x:c>
      <x:c r="AB228" s="50" t="n">
        <x:f>MAX(0,AA228*(1+EXP((LN(1+Real_MC_30Y!$J$11)-0.5*Real_MC_30Y!$J$12^2)+Real_MC_30Y!$J$12*((RAND()+RAND()+RAND()+RAND()+RAND()+RAND()+RAND()+RAND()+RAND()+RAND()+RAND()+RAND())-6))-1)+Real_MC_30Y!AB$58)</x:f>
        <x:v>1002211.5288483808</x:v>
      </x:c>
      <x:c r="AC228" s="50" t="n">
        <x:f>MAX(0,AB228*(1+EXP((LN(1+Real_MC_30Y!$J$11)-0.5*Real_MC_30Y!$J$12^2)+Real_MC_30Y!$J$12*((RAND()+RAND()+RAND()+RAND()+RAND()+RAND()+RAND()+RAND()+RAND()+RAND()+RAND()+RAND())-6))-1)+Real_MC_30Y!AC$58)</x:f>
        <x:v>1078808.3911929945</x:v>
      </x:c>
      <x:c r="AD228" s="50" t="n">
        <x:f>MAX(0,AC228*(1+EXP((LN(1+Real_MC_30Y!$J$11)-0.5*Real_MC_30Y!$J$12^2)+Real_MC_30Y!$J$12*((RAND()+RAND()+RAND()+RAND()+RAND()+RAND()+RAND()+RAND()+RAND()+RAND()+RAND()+RAND())-6))-1)+Real_MC_30Y!AD$58)</x:f>
        <x:v>1134730.519395844</x:v>
      </x:c>
      <x:c r="AE228" s="50" t="n">
        <x:f>MAX(0,AD228*(1+EXP((LN(1+Real_MC_30Y!$J$11)-0.5*Real_MC_30Y!$J$12^2)+Real_MC_30Y!$J$12*((RAND()+RAND()+RAND()+RAND()+RAND()+RAND()+RAND()+RAND()+RAND()+RAND()+RAND()+RAND())-6))-1)+Real_MC_30Y!AE$58)</x:f>
        <x:v>1130095.794935721</x:v>
      </x:c>
      <x:c r="AF228" s="50" t="n">
        <x:f>MAX(0,AE228*(1+EXP((LN(1+Real_MC_30Y!$J$11)-0.5*Real_MC_30Y!$J$12^2)+Real_MC_30Y!$J$12*((RAND()+RAND()+RAND()+RAND()+RAND()+RAND()+RAND()+RAND()+RAND()+RAND()+RAND()+RAND())-6))-1)+Real_MC_30Y!AF$58)</x:f>
        <x:v>1831417.6648590933</x:v>
      </x:c>
    </x:row>
    <x:row r="229">
      <x:c r="A229">
        <x:v>225</x:v>
      </x:c>
      <x:c r="B229" s="50" t="n">
        <x:f>MAX(0,Liquidity_30Y!$C$14+Real_MC_30Y!B$57-Real_MC_30Y!B$56)</x:f>
        <x:v>1029031.25</x:v>
      </x:c>
      <x:c r="C229" s="50" t="n">
        <x:f>MAX(0,B229*(1+EXP((LN(1+Real_MC_30Y!$J$11)-0.5*Real_MC_30Y!$J$12^2)+Real_MC_30Y!$J$12*((RAND()+RAND()+RAND()+RAND()+RAND()+RAND()+RAND()+RAND()+RAND()+RAND()+RAND()+RAND())-6))-1)+Real_MC_30Y!C$58)</x:f>
        <x:v>1091330.4752464658</x:v>
      </x:c>
      <x:c r="D229" s="50" t="n">
        <x:f>MAX(0,C229*(1+EXP((LN(1+Real_MC_30Y!$J$11)-0.5*Real_MC_30Y!$J$12^2)+Real_MC_30Y!$J$12*((RAND()+RAND()+RAND()+RAND()+RAND()+RAND()+RAND()+RAND()+RAND()+RAND()+RAND()+RAND())-6))-1)+Real_MC_30Y!D$58)</x:f>
        <x:v>885713.9873349161</x:v>
      </x:c>
      <x:c r="E229" s="50" t="n">
        <x:f>MAX(0,D229*(1+EXP((LN(1+Real_MC_30Y!$J$11)-0.5*Real_MC_30Y!$J$12^2)+Real_MC_30Y!$J$12*((RAND()+RAND()+RAND()+RAND()+RAND()+RAND()+RAND()+RAND()+RAND()+RAND()+RAND()+RAND())-6))-1)+Real_MC_30Y!E$58)</x:f>
        <x:v>959971.4558294824</x:v>
      </x:c>
      <x:c r="F229" s="50" t="n">
        <x:f>MAX(0,E229*(1+EXP((LN(1+Real_MC_30Y!$J$11)-0.5*Real_MC_30Y!$J$12^2)+Real_MC_30Y!$J$12*((RAND()+RAND()+RAND()+RAND()+RAND()+RAND()+RAND()+RAND()+RAND()+RAND()+RAND()+RAND())-6))-1)+Real_MC_30Y!F$58)</x:f>
        <x:v>1080901.6240867798</x:v>
      </x:c>
      <x:c r="G229" s="50" t="n">
        <x:f>MAX(0,F229*(1+EXP((LN(1+Real_MC_30Y!$J$11)-0.5*Real_MC_30Y!$J$12^2)+Real_MC_30Y!$J$12*((RAND()+RAND()+RAND()+RAND()+RAND()+RAND()+RAND()+RAND()+RAND()+RAND()+RAND()+RAND())-6))-1)+Real_MC_30Y!G$58)</x:f>
        <x:v>817999.2745983035</x:v>
      </x:c>
      <x:c r="H229" s="50" t="n">
        <x:f>MAX(0,G229*(1+EXP((LN(1+Real_MC_30Y!$J$11)-0.5*Real_MC_30Y!$J$12^2)+Real_MC_30Y!$J$12*((RAND()+RAND()+RAND()+RAND()+RAND()+RAND()+RAND()+RAND()+RAND()+RAND()+RAND()+RAND())-6))-1)+Real_MC_30Y!H$58)</x:f>
        <x:v>730225.4216672978</x:v>
      </x:c>
      <x:c r="I229" s="50" t="n">
        <x:f>MAX(0,H229*(1+EXP((LN(1+Real_MC_30Y!$J$11)-0.5*Real_MC_30Y!$J$12^2)+Real_MC_30Y!$J$12*((RAND()+RAND()+RAND()+RAND()+RAND()+RAND()+RAND()+RAND()+RAND()+RAND()+RAND()+RAND())-6))-1)+Real_MC_30Y!I$58)</x:f>
        <x:v>764002.3813305695</x:v>
      </x:c>
      <x:c r="J229" s="50" t="n">
        <x:f>MAX(0,I229*(1+EXP((LN(1+Real_MC_30Y!$J$11)-0.5*Real_MC_30Y!$J$12^2)+Real_MC_30Y!$J$12*((RAND()+RAND()+RAND()+RAND()+RAND()+RAND()+RAND()+RAND()+RAND()+RAND()+RAND()+RAND())-6))-1)+Real_MC_30Y!J$58)</x:f>
        <x:v>665651.0416603711</x:v>
      </x:c>
      <x:c r="K229" s="50" t="n">
        <x:f>MAX(0,J229*(1+EXP((LN(1+Real_MC_30Y!$J$11)-0.5*Real_MC_30Y!$J$12^2)+Real_MC_30Y!$J$12*((RAND()+RAND()+RAND()+RAND()+RAND()+RAND()+RAND()+RAND()+RAND()+RAND()+RAND()+RAND())-6))-1)+Real_MC_30Y!K$58)</x:f>
        <x:v>748220.3400444681</x:v>
      </x:c>
      <x:c r="L229" s="50" t="n">
        <x:f>MAX(0,K229*(1+EXP((LN(1+Real_MC_30Y!$J$11)-0.5*Real_MC_30Y!$J$12^2)+Real_MC_30Y!$J$12*((RAND()+RAND()+RAND()+RAND()+RAND()+RAND()+RAND()+RAND()+RAND()+RAND()+RAND()+RAND())-6))-1)+Real_MC_30Y!L$58)</x:f>
        <x:v>812442.1266381469</x:v>
      </x:c>
      <x:c r="M229" s="50" t="n">
        <x:f>MAX(0,L229*(1+EXP((LN(1+Real_MC_30Y!$J$11)-0.5*Real_MC_30Y!$J$12^2)+Real_MC_30Y!$J$12*((RAND()+RAND()+RAND()+RAND()+RAND()+RAND()+RAND()+RAND()+RAND()+RAND()+RAND()+RAND())-6))-1)+Real_MC_30Y!M$58)</x:f>
        <x:v>859124.6067709803</x:v>
      </x:c>
      <x:c r="N229" s="50" t="n">
        <x:f>MAX(0,M229*(1+EXP((LN(1+Real_MC_30Y!$J$11)-0.5*Real_MC_30Y!$J$12^2)+Real_MC_30Y!$J$12*((RAND()+RAND()+RAND()+RAND()+RAND()+RAND()+RAND()+RAND()+RAND()+RAND()+RAND()+RAND())-6))-1)+Real_MC_30Y!N$58)</x:f>
        <x:v>789298.8243479198</x:v>
      </x:c>
      <x:c r="O229" s="50" t="n">
        <x:f>MAX(0,N229*(1+EXP((LN(1+Real_MC_30Y!$J$11)-0.5*Real_MC_30Y!$J$12^2)+Real_MC_30Y!$J$12*((RAND()+RAND()+RAND()+RAND()+RAND()+RAND()+RAND()+RAND()+RAND()+RAND()+RAND()+RAND())-6))-1)+Real_MC_30Y!O$58)</x:f>
        <x:v>796031.9156352046</x:v>
      </x:c>
      <x:c r="P229" s="50" t="n">
        <x:f>MAX(0,O229*(1+EXP((LN(1+Real_MC_30Y!$J$11)-0.5*Real_MC_30Y!$J$12^2)+Real_MC_30Y!$J$12*((RAND()+RAND()+RAND()+RAND()+RAND()+RAND()+RAND()+RAND()+RAND()+RAND()+RAND()+RAND())-6))-1)+Real_MC_30Y!P$58)</x:f>
        <x:v>724509.8485848056</x:v>
      </x:c>
      <x:c r="Q229" s="50" t="n">
        <x:f>MAX(0,P229*(1+EXP((LN(1+Real_MC_30Y!$J$11)-0.5*Real_MC_30Y!$J$12^2)+Real_MC_30Y!$J$12*((RAND()+RAND()+RAND()+RAND()+RAND()+RAND()+RAND()+RAND()+RAND()+RAND()+RAND()+RAND())-6))-1)+Real_MC_30Y!Q$58)</x:f>
        <x:v>735122.4920451317</x:v>
      </x:c>
      <x:c r="R229" s="50" t="n">
        <x:f>MAX(0,Q229*(1+EXP((LN(1+Real_MC_30Y!$J$11)-0.5*Real_MC_30Y!$J$12^2)+Real_MC_30Y!$J$12*((RAND()+RAND()+RAND()+RAND()+RAND()+RAND()+RAND()+RAND()+RAND()+RAND()+RAND()+RAND())-6))-1)+Real_MC_30Y!R$58)</x:f>
        <x:v>1025046.0449794796</x:v>
      </x:c>
      <x:c r="S229" s="50" t="n">
        <x:f>MAX(0,R229*(1+EXP((LN(1+Real_MC_30Y!$J$11)-0.5*Real_MC_30Y!$J$12^2)+Real_MC_30Y!$J$12*((RAND()+RAND()+RAND()+RAND()+RAND()+RAND()+RAND()+RAND()+RAND()+RAND()+RAND()+RAND())-6))-1)+Real_MC_30Y!S$58)</x:f>
        <x:v>1461915.8082879833</x:v>
      </x:c>
      <x:c r="T229" s="50" t="n">
        <x:f>MAX(0,S229*(1+EXP((LN(1+Real_MC_30Y!$J$11)-0.5*Real_MC_30Y!$J$12^2)+Real_MC_30Y!$J$12*((RAND()+RAND()+RAND()+RAND()+RAND()+RAND()+RAND()+RAND()+RAND()+RAND()+RAND()+RAND())-6))-1)+Real_MC_30Y!T$58)</x:f>
        <x:v>1382242.2170554125</x:v>
      </x:c>
      <x:c r="U229" s="50" t="n">
        <x:f>MAX(0,T229*(1+EXP((LN(1+Real_MC_30Y!$J$11)-0.5*Real_MC_30Y!$J$12^2)+Real_MC_30Y!$J$12*((RAND()+RAND()+RAND()+RAND()+RAND()+RAND()+RAND()+RAND()+RAND()+RAND()+RAND()+RAND())-6))-1)+Real_MC_30Y!U$58)</x:f>
        <x:v>1335247.8112991923</x:v>
      </x:c>
      <x:c r="V229" s="50" t="n">
        <x:f>MAX(0,U229*(1+EXP((LN(1+Real_MC_30Y!$J$11)-0.5*Real_MC_30Y!$J$12^2)+Real_MC_30Y!$J$12*((RAND()+RAND()+RAND()+RAND()+RAND()+RAND()+RAND()+RAND()+RAND()+RAND()+RAND()+RAND())-6))-1)+Real_MC_30Y!V$58)</x:f>
        <x:v>1318700.9806316248</x:v>
      </x:c>
      <x:c r="W229" s="50" t="n">
        <x:f>MAX(0,V229*(1+EXP((LN(1+Real_MC_30Y!$J$11)-0.5*Real_MC_30Y!$J$12^2)+Real_MC_30Y!$J$12*((RAND()+RAND()+RAND()+RAND()+RAND()+RAND()+RAND()+RAND()+RAND()+RAND()+RAND()+RAND())-6))-1)+Real_MC_30Y!W$58)</x:f>
        <x:v>1304738.8666140942</x:v>
      </x:c>
      <x:c r="X229" s="50" t="n">
        <x:f>MAX(0,W229*(1+EXP((LN(1+Real_MC_30Y!$J$11)-0.5*Real_MC_30Y!$J$12^2)+Real_MC_30Y!$J$12*((RAND()+RAND()+RAND()+RAND()+RAND()+RAND()+RAND()+RAND()+RAND()+RAND()+RAND()+RAND())-6))-1)+Real_MC_30Y!X$58)</x:f>
        <x:v>1472402.3863077092</x:v>
      </x:c>
      <x:c r="Y229" s="50" t="n">
        <x:f>MAX(0,X229*(1+EXP((LN(1+Real_MC_30Y!$J$11)-0.5*Real_MC_30Y!$J$12^2)+Real_MC_30Y!$J$12*((RAND()+RAND()+RAND()+RAND()+RAND()+RAND()+RAND()+RAND()+RAND()+RAND()+RAND()+RAND())-6))-1)+Real_MC_30Y!Y$58)</x:f>
        <x:v>1245855.1646627868</x:v>
      </x:c>
      <x:c r="Z229" s="50" t="n">
        <x:f>MAX(0,Y229*(1+EXP((LN(1+Real_MC_30Y!$J$11)-0.5*Real_MC_30Y!$J$12^2)+Real_MC_30Y!$J$12*((RAND()+RAND()+RAND()+RAND()+RAND()+RAND()+RAND()+RAND()+RAND()+RAND()+RAND()+RAND())-6))-1)+Real_MC_30Y!Z$58)</x:f>
        <x:v>1300826.2521583359</x:v>
      </x:c>
      <x:c r="AA229" s="50" t="n">
        <x:f>MAX(0,Z229*(1+EXP((LN(1+Real_MC_30Y!$J$11)-0.5*Real_MC_30Y!$J$12^2)+Real_MC_30Y!$J$12*((RAND()+RAND()+RAND()+RAND()+RAND()+RAND()+RAND()+RAND()+RAND()+RAND()+RAND()+RAND())-6))-1)+Real_MC_30Y!AA$58)</x:f>
        <x:v>1050335.4207351091</x:v>
      </x:c>
      <x:c r="AB229" s="50" t="n">
        <x:f>MAX(0,AA229*(1+EXP((LN(1+Real_MC_30Y!$J$11)-0.5*Real_MC_30Y!$J$12^2)+Real_MC_30Y!$J$12*((RAND()+RAND()+RAND()+RAND()+RAND()+RAND()+RAND()+RAND()+RAND()+RAND()+RAND()+RAND())-6))-1)+Real_MC_30Y!AB$58)</x:f>
        <x:v>1201784.059026159</x:v>
      </x:c>
      <x:c r="AC229" s="50" t="n">
        <x:f>MAX(0,AB229*(1+EXP((LN(1+Real_MC_30Y!$J$11)-0.5*Real_MC_30Y!$J$12^2)+Real_MC_30Y!$J$12*((RAND()+RAND()+RAND()+RAND()+RAND()+RAND()+RAND()+RAND()+RAND()+RAND()+RAND()+RAND())-6))-1)+Real_MC_30Y!AC$58)</x:f>
        <x:v>1597441.8101547286</x:v>
      </x:c>
      <x:c r="AD229" s="50" t="n">
        <x:f>MAX(0,AC229*(1+EXP((LN(1+Real_MC_30Y!$J$11)-0.5*Real_MC_30Y!$J$12^2)+Real_MC_30Y!$J$12*((RAND()+RAND()+RAND()+RAND()+RAND()+RAND()+RAND()+RAND()+RAND()+RAND()+RAND()+RAND())-6))-1)+Real_MC_30Y!AD$58)</x:f>
        <x:v>1956762.3733792123</x:v>
      </x:c>
      <x:c r="AE229" s="50" t="n">
        <x:f>MAX(0,AD229*(1+EXP((LN(1+Real_MC_30Y!$J$11)-0.5*Real_MC_30Y!$J$12^2)+Real_MC_30Y!$J$12*((RAND()+RAND()+RAND()+RAND()+RAND()+RAND()+RAND()+RAND()+RAND()+RAND()+RAND()+RAND())-6))-1)+Real_MC_30Y!AE$58)</x:f>
        <x:v>2650931.006677144</x:v>
      </x:c>
      <x:c r="AF229" s="50" t="n">
        <x:f>MAX(0,AE229*(1+EXP((LN(1+Real_MC_30Y!$J$11)-0.5*Real_MC_30Y!$J$12^2)+Real_MC_30Y!$J$12*((RAND()+RAND()+RAND()+RAND()+RAND()+RAND()+RAND()+RAND()+RAND()+RAND()+RAND()+RAND())-6))-1)+Real_MC_30Y!AF$58)</x:f>
        <x:v>3074533.844382724</x:v>
      </x:c>
    </x:row>
    <x:row r="230">
      <x:c r="A230">
        <x:v>226</x:v>
      </x:c>
      <x:c r="B230" s="50" t="n">
        <x:f>MAX(0,Liquidity_30Y!$C$14+Real_MC_30Y!B$57-Real_MC_30Y!B$56)</x:f>
        <x:v>1029031.25</x:v>
      </x:c>
      <x:c r="C230" s="50" t="n">
        <x:f>MAX(0,B230*(1+EXP((LN(1+Real_MC_30Y!$J$11)-0.5*Real_MC_30Y!$J$12^2)+Real_MC_30Y!$J$12*((RAND()+RAND()+RAND()+RAND()+RAND()+RAND()+RAND()+RAND()+RAND()+RAND()+RAND()+RAND())-6))-1)+Real_MC_30Y!C$58)</x:f>
        <x:v>809812.7907528852</x:v>
      </x:c>
      <x:c r="D230" s="50" t="n">
        <x:f>MAX(0,C230*(1+EXP((LN(1+Real_MC_30Y!$J$11)-0.5*Real_MC_30Y!$J$12^2)+Real_MC_30Y!$J$12*((RAND()+RAND()+RAND()+RAND()+RAND()+RAND()+RAND()+RAND()+RAND()+RAND()+RAND()+RAND())-6))-1)+Real_MC_30Y!D$58)</x:f>
        <x:v>938677.0486995596</x:v>
      </x:c>
      <x:c r="E230" s="50" t="n">
        <x:f>MAX(0,D230*(1+EXP((LN(1+Real_MC_30Y!$J$11)-0.5*Real_MC_30Y!$J$12^2)+Real_MC_30Y!$J$12*((RAND()+RAND()+RAND()+RAND()+RAND()+RAND()+RAND()+RAND()+RAND()+RAND()+RAND()+RAND())-6))-1)+Real_MC_30Y!E$58)</x:f>
        <x:v>961835.5943231168</x:v>
      </x:c>
      <x:c r="F230" s="50" t="n">
        <x:f>MAX(0,E230*(1+EXP((LN(1+Real_MC_30Y!$J$11)-0.5*Real_MC_30Y!$J$12^2)+Real_MC_30Y!$J$12*((RAND()+RAND()+RAND()+RAND()+RAND()+RAND()+RAND()+RAND()+RAND()+RAND()+RAND()+RAND())-6))-1)+Real_MC_30Y!F$58)</x:f>
        <x:v>867463.2991869557</x:v>
      </x:c>
      <x:c r="G230" s="50" t="n">
        <x:f>MAX(0,F230*(1+EXP((LN(1+Real_MC_30Y!$J$11)-0.5*Real_MC_30Y!$J$12^2)+Real_MC_30Y!$J$12*((RAND()+RAND()+RAND()+RAND()+RAND()+RAND()+RAND()+RAND()+RAND()+RAND()+RAND()+RAND())-6))-1)+Real_MC_30Y!G$58)</x:f>
        <x:v>775860.0405698584</x:v>
      </x:c>
      <x:c r="H230" s="50" t="n">
        <x:f>MAX(0,G230*(1+EXP((LN(1+Real_MC_30Y!$J$11)-0.5*Real_MC_30Y!$J$12^2)+Real_MC_30Y!$J$12*((RAND()+RAND()+RAND()+RAND()+RAND()+RAND()+RAND()+RAND()+RAND()+RAND()+RAND()+RAND())-6))-1)+Real_MC_30Y!H$58)</x:f>
        <x:v>802291.1795731349</x:v>
      </x:c>
      <x:c r="I230" s="50" t="n">
        <x:f>MAX(0,H230*(1+EXP((LN(1+Real_MC_30Y!$J$11)-0.5*Real_MC_30Y!$J$12^2)+Real_MC_30Y!$J$12*((RAND()+RAND()+RAND()+RAND()+RAND()+RAND()+RAND()+RAND()+RAND()+RAND()+RAND()+RAND())-6))-1)+Real_MC_30Y!I$58)</x:f>
        <x:v>819492.6433456043</x:v>
      </x:c>
      <x:c r="J230" s="50" t="n">
        <x:f>MAX(0,I230*(1+EXP((LN(1+Real_MC_30Y!$J$11)-0.5*Real_MC_30Y!$J$12^2)+Real_MC_30Y!$J$12*((RAND()+RAND()+RAND()+RAND()+RAND()+RAND()+RAND()+RAND()+RAND()+RAND()+RAND()+RAND())-6))-1)+Real_MC_30Y!J$58)</x:f>
        <x:v>1013712.4843388187</x:v>
      </x:c>
      <x:c r="K230" s="50" t="n">
        <x:f>MAX(0,J230*(1+EXP((LN(1+Real_MC_30Y!$J$11)-0.5*Real_MC_30Y!$J$12^2)+Real_MC_30Y!$J$12*((RAND()+RAND()+RAND()+RAND()+RAND()+RAND()+RAND()+RAND()+RAND()+RAND()+RAND()+RAND())-6))-1)+Real_MC_30Y!K$58)</x:f>
        <x:v>1338219.514111672</x:v>
      </x:c>
      <x:c r="L230" s="50" t="n">
        <x:f>MAX(0,K230*(1+EXP((LN(1+Real_MC_30Y!$J$11)-0.5*Real_MC_30Y!$J$12^2)+Real_MC_30Y!$J$12*((RAND()+RAND()+RAND()+RAND()+RAND()+RAND()+RAND()+RAND()+RAND()+RAND()+RAND()+RAND())-6))-1)+Real_MC_30Y!L$58)</x:f>
        <x:v>1197262.1710465755</x:v>
      </x:c>
      <x:c r="M230" s="50" t="n">
        <x:f>MAX(0,L230*(1+EXP((LN(1+Real_MC_30Y!$J$11)-0.5*Real_MC_30Y!$J$12^2)+Real_MC_30Y!$J$12*((RAND()+RAND()+RAND()+RAND()+RAND()+RAND()+RAND()+RAND()+RAND()+RAND()+RAND()+RAND())-6))-1)+Real_MC_30Y!M$58)</x:f>
        <x:v>1047323.7968842388</x:v>
      </x:c>
      <x:c r="N230" s="50" t="n">
        <x:f>MAX(0,M230*(1+EXP((LN(1+Real_MC_30Y!$J$11)-0.5*Real_MC_30Y!$J$12^2)+Real_MC_30Y!$J$12*((RAND()+RAND()+RAND()+RAND()+RAND()+RAND()+RAND()+RAND()+RAND()+RAND()+RAND()+RAND())-6))-1)+Real_MC_30Y!N$58)</x:f>
        <x:v>1113506.8901377865</x:v>
      </x:c>
      <x:c r="O230" s="50" t="n">
        <x:f>MAX(0,N230*(1+EXP((LN(1+Real_MC_30Y!$J$11)-0.5*Real_MC_30Y!$J$12^2)+Real_MC_30Y!$J$12*((RAND()+RAND()+RAND()+RAND()+RAND()+RAND()+RAND()+RAND()+RAND()+RAND()+RAND()+RAND())-6))-1)+Real_MC_30Y!O$58)</x:f>
        <x:v>1042373.3195489256</x:v>
      </x:c>
      <x:c r="P230" s="50" t="n">
        <x:f>MAX(0,O230*(1+EXP((LN(1+Real_MC_30Y!$J$11)-0.5*Real_MC_30Y!$J$12^2)+Real_MC_30Y!$J$12*((RAND()+RAND()+RAND()+RAND()+RAND()+RAND()+RAND()+RAND()+RAND()+RAND()+RAND()+RAND())-6))-1)+Real_MC_30Y!P$58)</x:f>
        <x:v>1454895.436428709</x:v>
      </x:c>
      <x:c r="Q230" s="50" t="n">
        <x:f>MAX(0,P230*(1+EXP((LN(1+Real_MC_30Y!$J$11)-0.5*Real_MC_30Y!$J$12^2)+Real_MC_30Y!$J$12*((RAND()+RAND()+RAND()+RAND()+RAND()+RAND()+RAND()+RAND()+RAND()+RAND()+RAND()+RAND())-6))-1)+Real_MC_30Y!Q$58)</x:f>
        <x:v>1365136.880179476</x:v>
      </x:c>
      <x:c r="R230" s="50" t="n">
        <x:f>MAX(0,Q230*(1+EXP((LN(1+Real_MC_30Y!$J$11)-0.5*Real_MC_30Y!$J$12^2)+Real_MC_30Y!$J$12*((RAND()+RAND()+RAND()+RAND()+RAND()+RAND()+RAND()+RAND()+RAND()+RAND()+RAND()+RAND())-6))-1)+Real_MC_30Y!R$58)</x:f>
        <x:v>1579842.6768143133</x:v>
      </x:c>
      <x:c r="S230" s="50" t="n">
        <x:f>MAX(0,R230*(1+EXP((LN(1+Real_MC_30Y!$J$11)-0.5*Real_MC_30Y!$J$12^2)+Real_MC_30Y!$J$12*((RAND()+RAND()+RAND()+RAND()+RAND()+RAND()+RAND()+RAND()+RAND()+RAND()+RAND()+RAND())-6))-1)+Real_MC_30Y!S$58)</x:f>
        <x:v>1783837.8039135193</x:v>
      </x:c>
      <x:c r="T230" s="50" t="n">
        <x:f>MAX(0,S230*(1+EXP((LN(1+Real_MC_30Y!$J$11)-0.5*Real_MC_30Y!$J$12^2)+Real_MC_30Y!$J$12*((RAND()+RAND()+RAND()+RAND()+RAND()+RAND()+RAND()+RAND()+RAND()+RAND()+RAND()+RAND())-6))-1)+Real_MC_30Y!T$58)</x:f>
        <x:v>1716128.102204719</x:v>
      </x:c>
      <x:c r="U230" s="50" t="n">
        <x:f>MAX(0,T230*(1+EXP((LN(1+Real_MC_30Y!$J$11)-0.5*Real_MC_30Y!$J$12^2)+Real_MC_30Y!$J$12*((RAND()+RAND()+RAND()+RAND()+RAND()+RAND()+RAND()+RAND()+RAND()+RAND()+RAND()+RAND())-6))-1)+Real_MC_30Y!U$58)</x:f>
        <x:v>1920956.8131332786</x:v>
      </x:c>
      <x:c r="V230" s="50" t="n">
        <x:f>MAX(0,U230*(1+EXP((LN(1+Real_MC_30Y!$J$11)-0.5*Real_MC_30Y!$J$12^2)+Real_MC_30Y!$J$12*((RAND()+RAND()+RAND()+RAND()+RAND()+RAND()+RAND()+RAND()+RAND()+RAND()+RAND()+RAND())-6))-1)+Real_MC_30Y!V$58)</x:f>
        <x:v>1750454.1747170722</x:v>
      </x:c>
      <x:c r="W230" s="50" t="n">
        <x:f>MAX(0,V230*(1+EXP((LN(1+Real_MC_30Y!$J$11)-0.5*Real_MC_30Y!$J$12^2)+Real_MC_30Y!$J$12*((RAND()+RAND()+RAND()+RAND()+RAND()+RAND()+RAND()+RAND()+RAND()+RAND()+RAND()+RAND())-6))-1)+Real_MC_30Y!W$58)</x:f>
        <x:v>2606957.781587911</x:v>
      </x:c>
      <x:c r="X230" s="50" t="n">
        <x:f>MAX(0,W230*(1+EXP((LN(1+Real_MC_30Y!$J$11)-0.5*Real_MC_30Y!$J$12^2)+Real_MC_30Y!$J$12*((RAND()+RAND()+RAND()+RAND()+RAND()+RAND()+RAND()+RAND()+RAND()+RAND()+RAND()+RAND())-6))-1)+Real_MC_30Y!X$58)</x:f>
        <x:v>2494733.670856176</x:v>
      </x:c>
      <x:c r="Y230" s="50" t="n">
        <x:f>MAX(0,X230*(1+EXP((LN(1+Real_MC_30Y!$J$11)-0.5*Real_MC_30Y!$J$12^2)+Real_MC_30Y!$J$12*((RAND()+RAND()+RAND()+RAND()+RAND()+RAND()+RAND()+RAND()+RAND()+RAND()+RAND()+RAND())-6))-1)+Real_MC_30Y!Y$58)</x:f>
        <x:v>2234867.2252471186</x:v>
      </x:c>
      <x:c r="Z230" s="50" t="n">
        <x:f>MAX(0,Y230*(1+EXP((LN(1+Real_MC_30Y!$J$11)-0.5*Real_MC_30Y!$J$12^2)+Real_MC_30Y!$J$12*((RAND()+RAND()+RAND()+RAND()+RAND()+RAND()+RAND()+RAND()+RAND()+RAND()+RAND()+RAND())-6))-1)+Real_MC_30Y!Z$58)</x:f>
        <x:v>2644364.2814743374</x:v>
      </x:c>
      <x:c r="AA230" s="50" t="n">
        <x:f>MAX(0,Z230*(1+EXP((LN(1+Real_MC_30Y!$J$11)-0.5*Real_MC_30Y!$J$12^2)+Real_MC_30Y!$J$12*((RAND()+RAND()+RAND()+RAND()+RAND()+RAND()+RAND()+RAND()+RAND()+RAND()+RAND()+RAND())-6))-1)+Real_MC_30Y!AA$58)</x:f>
        <x:v>2623797.99289008</x:v>
      </x:c>
      <x:c r="AB230" s="50" t="n">
        <x:f>MAX(0,AA230*(1+EXP((LN(1+Real_MC_30Y!$J$11)-0.5*Real_MC_30Y!$J$12^2)+Real_MC_30Y!$J$12*((RAND()+RAND()+RAND()+RAND()+RAND()+RAND()+RAND()+RAND()+RAND()+RAND()+RAND()+RAND())-6))-1)+Real_MC_30Y!AB$58)</x:f>
        <x:v>2423315.1208412256</x:v>
      </x:c>
      <x:c r="AC230" s="50" t="n">
        <x:f>MAX(0,AB230*(1+EXP((LN(1+Real_MC_30Y!$J$11)-0.5*Real_MC_30Y!$J$12^2)+Real_MC_30Y!$J$12*((RAND()+RAND()+RAND()+RAND()+RAND()+RAND()+RAND()+RAND()+RAND()+RAND()+RAND()+RAND())-6))-1)+Real_MC_30Y!AC$58)</x:f>
        <x:v>1931682.7705698777</x:v>
      </x:c>
      <x:c r="AD230" s="50" t="n">
        <x:f>MAX(0,AC230*(1+EXP((LN(1+Real_MC_30Y!$J$11)-0.5*Real_MC_30Y!$J$12^2)+Real_MC_30Y!$J$12*((RAND()+RAND()+RAND()+RAND()+RAND()+RAND()+RAND()+RAND()+RAND()+RAND()+RAND()+RAND())-6))-1)+Real_MC_30Y!AD$58)</x:f>
        <x:v>2009467.9659516471</x:v>
      </x:c>
      <x:c r="AE230" s="50" t="n">
        <x:f>MAX(0,AD230*(1+EXP((LN(1+Real_MC_30Y!$J$11)-0.5*Real_MC_30Y!$J$12^2)+Real_MC_30Y!$J$12*((RAND()+RAND()+RAND()+RAND()+RAND()+RAND()+RAND()+RAND()+RAND()+RAND()+RAND()+RAND())-6))-1)+Real_MC_30Y!AE$58)</x:f>
        <x:v>2168088.9216720695</x:v>
      </x:c>
      <x:c r="AF230" s="50" t="n">
        <x:f>MAX(0,AE230*(1+EXP((LN(1+Real_MC_30Y!$J$11)-0.5*Real_MC_30Y!$J$12^2)+Real_MC_30Y!$J$12*((RAND()+RAND()+RAND()+RAND()+RAND()+RAND()+RAND()+RAND()+RAND()+RAND()+RAND()+RAND())-6))-1)+Real_MC_30Y!AF$58)</x:f>
        <x:v>2318467.047674882</x:v>
      </x:c>
    </x:row>
    <x:row r="231">
      <x:c r="A231">
        <x:v>227</x:v>
      </x:c>
      <x:c r="B231" s="50" t="n">
        <x:f>MAX(0,Liquidity_30Y!$C$14+Real_MC_30Y!B$57-Real_MC_30Y!B$56)</x:f>
        <x:v>1029031.25</x:v>
      </x:c>
      <x:c r="C231" s="50" t="n">
        <x:f>MAX(0,B231*(1+EXP((LN(1+Real_MC_30Y!$J$11)-0.5*Real_MC_30Y!$J$12^2)+Real_MC_30Y!$J$12*((RAND()+RAND()+RAND()+RAND()+RAND()+RAND()+RAND()+RAND()+RAND()+RAND()+RAND()+RAND())-6))-1)+Real_MC_30Y!C$58)</x:f>
        <x:v>1053591.7591348724</x:v>
      </x:c>
      <x:c r="D231" s="50" t="n">
        <x:f>MAX(0,C231*(1+EXP((LN(1+Real_MC_30Y!$J$11)-0.5*Real_MC_30Y!$J$12^2)+Real_MC_30Y!$J$12*((RAND()+RAND()+RAND()+RAND()+RAND()+RAND()+RAND()+RAND()+RAND()+RAND()+RAND()+RAND())-6))-1)+Real_MC_30Y!D$58)</x:f>
        <x:v>881920.8768998133</x:v>
      </x:c>
      <x:c r="E231" s="50" t="n">
        <x:f>MAX(0,D231*(1+EXP((LN(1+Real_MC_30Y!$J$11)-0.5*Real_MC_30Y!$J$12^2)+Real_MC_30Y!$J$12*((RAND()+RAND()+RAND()+RAND()+RAND()+RAND()+RAND()+RAND()+RAND()+RAND()+RAND()+RAND())-6))-1)+Real_MC_30Y!E$58)</x:f>
        <x:v>799392.8554458066</x:v>
      </x:c>
      <x:c r="F231" s="50" t="n">
        <x:f>MAX(0,E231*(1+EXP((LN(1+Real_MC_30Y!$J$11)-0.5*Real_MC_30Y!$J$12^2)+Real_MC_30Y!$J$12*((RAND()+RAND()+RAND()+RAND()+RAND()+RAND()+RAND()+RAND()+RAND()+RAND()+RAND()+RAND())-6))-1)+Real_MC_30Y!F$58)</x:f>
        <x:v>921617.2737558697</x:v>
      </x:c>
      <x:c r="G231" s="50" t="n">
        <x:f>MAX(0,F231*(1+EXP((LN(1+Real_MC_30Y!$J$11)-0.5*Real_MC_30Y!$J$12^2)+Real_MC_30Y!$J$12*((RAND()+RAND()+RAND()+RAND()+RAND()+RAND()+RAND()+RAND()+RAND()+RAND()+RAND()+RAND())-6))-1)+Real_MC_30Y!G$58)</x:f>
        <x:v>902949.5699365942</x:v>
      </x:c>
      <x:c r="H231" s="50" t="n">
        <x:f>MAX(0,G231*(1+EXP((LN(1+Real_MC_30Y!$J$11)-0.5*Real_MC_30Y!$J$12^2)+Real_MC_30Y!$J$12*((RAND()+RAND()+RAND()+RAND()+RAND()+RAND()+RAND()+RAND()+RAND()+RAND()+RAND()+RAND())-6))-1)+Real_MC_30Y!H$58)</x:f>
        <x:v>970074.4981477025</x:v>
      </x:c>
      <x:c r="I231" s="50" t="n">
        <x:f>MAX(0,H231*(1+EXP((LN(1+Real_MC_30Y!$J$11)-0.5*Real_MC_30Y!$J$12^2)+Real_MC_30Y!$J$12*((RAND()+RAND()+RAND()+RAND()+RAND()+RAND()+RAND()+RAND()+RAND()+RAND()+RAND()+RAND())-6))-1)+Real_MC_30Y!I$58)</x:f>
        <x:v>870058.0078189174</x:v>
      </x:c>
      <x:c r="J231" s="50" t="n">
        <x:f>MAX(0,I231*(1+EXP((LN(1+Real_MC_30Y!$J$11)-0.5*Real_MC_30Y!$J$12^2)+Real_MC_30Y!$J$12*((RAND()+RAND()+RAND()+RAND()+RAND()+RAND()+RAND()+RAND()+RAND()+RAND()+RAND()+RAND())-6))-1)+Real_MC_30Y!J$58)</x:f>
        <x:v>921686.3374027176</x:v>
      </x:c>
      <x:c r="K231" s="50" t="n">
        <x:f>MAX(0,J231*(1+EXP((LN(1+Real_MC_30Y!$J$11)-0.5*Real_MC_30Y!$J$12^2)+Real_MC_30Y!$J$12*((RAND()+RAND()+RAND()+RAND()+RAND()+RAND()+RAND()+RAND()+RAND()+RAND()+RAND()+RAND())-6))-1)+Real_MC_30Y!K$58)</x:f>
        <x:v>724286.3533484904</x:v>
      </x:c>
      <x:c r="L231" s="50" t="n">
        <x:f>MAX(0,K231*(1+EXP((LN(1+Real_MC_30Y!$J$11)-0.5*Real_MC_30Y!$J$12^2)+Real_MC_30Y!$J$12*((RAND()+RAND()+RAND()+RAND()+RAND()+RAND()+RAND()+RAND()+RAND()+RAND()+RAND()+RAND())-6))-1)+Real_MC_30Y!L$58)</x:f>
        <x:v>778679.1035895766</x:v>
      </x:c>
      <x:c r="M231" s="50" t="n">
        <x:f>MAX(0,L231*(1+EXP((LN(1+Real_MC_30Y!$J$11)-0.5*Real_MC_30Y!$J$12^2)+Real_MC_30Y!$J$12*((RAND()+RAND()+RAND()+RAND()+RAND()+RAND()+RAND()+RAND()+RAND()+RAND()+RAND()+RAND())-6))-1)+Real_MC_30Y!M$58)</x:f>
        <x:v>819542.8711558704</x:v>
      </x:c>
      <x:c r="N231" s="50" t="n">
        <x:f>MAX(0,M231*(1+EXP((LN(1+Real_MC_30Y!$J$11)-0.5*Real_MC_30Y!$J$12^2)+Real_MC_30Y!$J$12*((RAND()+RAND()+RAND()+RAND()+RAND()+RAND()+RAND()+RAND()+RAND()+RAND()+RAND()+RAND())-6))-1)+Real_MC_30Y!N$58)</x:f>
        <x:v>777157.0162282097</x:v>
      </x:c>
      <x:c r="O231" s="50" t="n">
        <x:f>MAX(0,N231*(1+EXP((LN(1+Real_MC_30Y!$J$11)-0.5*Real_MC_30Y!$J$12^2)+Real_MC_30Y!$J$12*((RAND()+RAND()+RAND()+RAND()+RAND()+RAND()+RAND()+RAND()+RAND()+RAND()+RAND()+RAND())-6))-1)+Real_MC_30Y!O$58)</x:f>
        <x:v>870165.5506998945</x:v>
      </x:c>
      <x:c r="P231" s="50" t="n">
        <x:f>MAX(0,O231*(1+EXP((LN(1+Real_MC_30Y!$J$11)-0.5*Real_MC_30Y!$J$12^2)+Real_MC_30Y!$J$12*((RAND()+RAND()+RAND()+RAND()+RAND()+RAND()+RAND()+RAND()+RAND()+RAND()+RAND()+RAND())-6))-1)+Real_MC_30Y!P$58)</x:f>
        <x:v>900171.4390623695</x:v>
      </x:c>
      <x:c r="Q231" s="50" t="n">
        <x:f>MAX(0,P231*(1+EXP((LN(1+Real_MC_30Y!$J$11)-0.5*Real_MC_30Y!$J$12^2)+Real_MC_30Y!$J$12*((RAND()+RAND()+RAND()+RAND()+RAND()+RAND()+RAND()+RAND()+RAND()+RAND()+RAND()+RAND())-6))-1)+Real_MC_30Y!Q$58)</x:f>
        <x:v>765816.9059872597</x:v>
      </x:c>
      <x:c r="R231" s="50" t="n">
        <x:f>MAX(0,Q231*(1+EXP((LN(1+Real_MC_30Y!$J$11)-0.5*Real_MC_30Y!$J$12^2)+Real_MC_30Y!$J$12*((RAND()+RAND()+RAND()+RAND()+RAND()+RAND()+RAND()+RAND()+RAND()+RAND()+RAND()+RAND())-6))-1)+Real_MC_30Y!R$58)</x:f>
        <x:v>620941.0922888184</x:v>
      </x:c>
      <x:c r="S231" s="50" t="n">
        <x:f>MAX(0,R231*(1+EXP((LN(1+Real_MC_30Y!$J$11)-0.5*Real_MC_30Y!$J$12^2)+Real_MC_30Y!$J$12*((RAND()+RAND()+RAND()+RAND()+RAND()+RAND()+RAND()+RAND()+RAND()+RAND()+RAND()+RAND())-6))-1)+Real_MC_30Y!S$58)</x:f>
        <x:v>729263.7491710547</x:v>
      </x:c>
      <x:c r="T231" s="50" t="n">
        <x:f>MAX(0,S231*(1+EXP((LN(1+Real_MC_30Y!$J$11)-0.5*Real_MC_30Y!$J$12^2)+Real_MC_30Y!$J$12*((RAND()+RAND()+RAND()+RAND()+RAND()+RAND()+RAND()+RAND()+RAND()+RAND()+RAND()+RAND())-6))-1)+Real_MC_30Y!T$58)</x:f>
        <x:v>673432.2842172134</x:v>
      </x:c>
      <x:c r="U231" s="50" t="n">
        <x:f>MAX(0,T231*(1+EXP((LN(1+Real_MC_30Y!$J$11)-0.5*Real_MC_30Y!$J$12^2)+Real_MC_30Y!$J$12*((RAND()+RAND()+RAND()+RAND()+RAND()+RAND()+RAND()+RAND()+RAND()+RAND()+RAND()+RAND())-6))-1)+Real_MC_30Y!U$58)</x:f>
        <x:v>703113.2877641337</x:v>
      </x:c>
      <x:c r="V231" s="50" t="n">
        <x:f>MAX(0,U231*(1+EXP((LN(1+Real_MC_30Y!$J$11)-0.5*Real_MC_30Y!$J$12^2)+Real_MC_30Y!$J$12*((RAND()+RAND()+RAND()+RAND()+RAND()+RAND()+RAND()+RAND()+RAND()+RAND()+RAND()+RAND())-6))-1)+Real_MC_30Y!V$58)</x:f>
        <x:v>915961.6739664037</x:v>
      </x:c>
      <x:c r="W231" s="50" t="n">
        <x:f>MAX(0,V231*(1+EXP((LN(1+Real_MC_30Y!$J$11)-0.5*Real_MC_30Y!$J$12^2)+Real_MC_30Y!$J$12*((RAND()+RAND()+RAND()+RAND()+RAND()+RAND()+RAND()+RAND()+RAND()+RAND()+RAND()+RAND())-6))-1)+Real_MC_30Y!W$58)</x:f>
        <x:v>748999.99253749</x:v>
      </x:c>
      <x:c r="X231" s="50" t="n">
        <x:f>MAX(0,W231*(1+EXP((LN(1+Real_MC_30Y!$J$11)-0.5*Real_MC_30Y!$J$12^2)+Real_MC_30Y!$J$12*((RAND()+RAND()+RAND()+RAND()+RAND()+RAND()+RAND()+RAND()+RAND()+RAND()+RAND()+RAND())-6))-1)+Real_MC_30Y!X$58)</x:f>
        <x:v>1001024.1747662198</x:v>
      </x:c>
      <x:c r="Y231" s="50" t="n">
        <x:f>MAX(0,X231*(1+EXP((LN(1+Real_MC_30Y!$J$11)-0.5*Real_MC_30Y!$J$12^2)+Real_MC_30Y!$J$12*((RAND()+RAND()+RAND()+RAND()+RAND()+RAND()+RAND()+RAND()+RAND()+RAND()+RAND()+RAND())-6))-1)+Real_MC_30Y!Y$58)</x:f>
        <x:v>914527.0582102356</x:v>
      </x:c>
      <x:c r="Z231" s="50" t="n">
        <x:f>MAX(0,Y231*(1+EXP((LN(1+Real_MC_30Y!$J$11)-0.5*Real_MC_30Y!$J$12^2)+Real_MC_30Y!$J$12*((RAND()+RAND()+RAND()+RAND()+RAND()+RAND()+RAND()+RAND()+RAND()+RAND()+RAND()+RAND())-6))-1)+Real_MC_30Y!Z$58)</x:f>
        <x:v>849814.4830127403</x:v>
      </x:c>
      <x:c r="AA231" s="50" t="n">
        <x:f>MAX(0,Z231*(1+EXP((LN(1+Real_MC_30Y!$J$11)-0.5*Real_MC_30Y!$J$12^2)+Real_MC_30Y!$J$12*((RAND()+RAND()+RAND()+RAND()+RAND()+RAND()+RAND()+RAND()+RAND()+RAND()+RAND()+RAND())-6))-1)+Real_MC_30Y!AA$58)</x:f>
        <x:v>856502.5819940506</x:v>
      </x:c>
      <x:c r="AB231" s="50" t="n">
        <x:f>MAX(0,AA231*(1+EXP((LN(1+Real_MC_30Y!$J$11)-0.5*Real_MC_30Y!$J$12^2)+Real_MC_30Y!$J$12*((RAND()+RAND()+RAND()+RAND()+RAND()+RAND()+RAND()+RAND()+RAND()+RAND()+RAND()+RAND())-6))-1)+Real_MC_30Y!AB$58)</x:f>
        <x:v>783166.5848491977</x:v>
      </x:c>
      <x:c r="AC231" s="50" t="n">
        <x:f>MAX(0,AB231*(1+EXP((LN(1+Real_MC_30Y!$J$11)-0.5*Real_MC_30Y!$J$12^2)+Real_MC_30Y!$J$12*((RAND()+RAND()+RAND()+RAND()+RAND()+RAND()+RAND()+RAND()+RAND()+RAND()+RAND()+RAND())-6))-1)+Real_MC_30Y!AC$58)</x:f>
        <x:v>694002.7242662956</x:v>
      </x:c>
      <x:c r="AD231" s="50" t="n">
        <x:f>MAX(0,AC231*(1+EXP((LN(1+Real_MC_30Y!$J$11)-0.5*Real_MC_30Y!$J$12^2)+Real_MC_30Y!$J$12*((RAND()+RAND()+RAND()+RAND()+RAND()+RAND()+RAND()+RAND()+RAND()+RAND()+RAND()+RAND())-6))-1)+Real_MC_30Y!AD$58)</x:f>
        <x:v>832677.791843831</x:v>
      </x:c>
      <x:c r="AE231" s="50" t="n">
        <x:f>MAX(0,AD231*(1+EXP((LN(1+Real_MC_30Y!$J$11)-0.5*Real_MC_30Y!$J$12^2)+Real_MC_30Y!$J$12*((RAND()+RAND()+RAND()+RAND()+RAND()+RAND()+RAND()+RAND()+RAND()+RAND()+RAND()+RAND())-6))-1)+Real_MC_30Y!AE$58)</x:f>
        <x:v>978476.6689293087</x:v>
      </x:c>
      <x:c r="AF231" s="50" t="n">
        <x:f>MAX(0,AE231*(1+EXP((LN(1+Real_MC_30Y!$J$11)-0.5*Real_MC_30Y!$J$12^2)+Real_MC_30Y!$J$12*((RAND()+RAND()+RAND()+RAND()+RAND()+RAND()+RAND()+RAND()+RAND()+RAND()+RAND()+RAND())-6))-1)+Real_MC_30Y!AF$58)</x:f>
        <x:v>1198846.6603479816</x:v>
      </x:c>
    </x:row>
    <x:row r="232">
      <x:c r="A232">
        <x:v>228</x:v>
      </x:c>
      <x:c r="B232" s="50" t="n">
        <x:f>MAX(0,Liquidity_30Y!$C$14+Real_MC_30Y!B$57-Real_MC_30Y!B$56)</x:f>
        <x:v>1029031.25</x:v>
      </x:c>
      <x:c r="C232" s="50" t="n">
        <x:f>MAX(0,B232*(1+EXP((LN(1+Real_MC_30Y!$J$11)-0.5*Real_MC_30Y!$J$12^2)+Real_MC_30Y!$J$12*((RAND()+RAND()+RAND()+RAND()+RAND()+RAND()+RAND()+RAND()+RAND()+RAND()+RAND()+RAND())-6))-1)+Real_MC_30Y!C$58)</x:f>
        <x:v>1227453.0994335036</x:v>
      </x:c>
      <x:c r="D232" s="50" t="n">
        <x:f>MAX(0,C232*(1+EXP((LN(1+Real_MC_30Y!$J$11)-0.5*Real_MC_30Y!$J$12^2)+Real_MC_30Y!$J$12*((RAND()+RAND()+RAND()+RAND()+RAND()+RAND()+RAND()+RAND()+RAND()+RAND()+RAND()+RAND())-6))-1)+Real_MC_30Y!D$58)</x:f>
        <x:v>1444442.4590422518</x:v>
      </x:c>
      <x:c r="E232" s="50" t="n">
        <x:f>MAX(0,D232*(1+EXP((LN(1+Real_MC_30Y!$J$11)-0.5*Real_MC_30Y!$J$12^2)+Real_MC_30Y!$J$12*((RAND()+RAND()+RAND()+RAND()+RAND()+RAND()+RAND()+RAND()+RAND()+RAND()+RAND()+RAND())-6))-1)+Real_MC_30Y!E$58)</x:f>
        <x:v>1541501.0567530603</x:v>
      </x:c>
      <x:c r="F232" s="50" t="n">
        <x:f>MAX(0,E232*(1+EXP((LN(1+Real_MC_30Y!$J$11)-0.5*Real_MC_30Y!$J$12^2)+Real_MC_30Y!$J$12*((RAND()+RAND()+RAND()+RAND()+RAND()+RAND()+RAND()+RAND()+RAND()+RAND()+RAND()+RAND())-6))-1)+Real_MC_30Y!F$58)</x:f>
        <x:v>1404382.6213329162</x:v>
      </x:c>
      <x:c r="G232" s="50" t="n">
        <x:f>MAX(0,F232*(1+EXP((LN(1+Real_MC_30Y!$J$11)-0.5*Real_MC_30Y!$J$12^2)+Real_MC_30Y!$J$12*((RAND()+RAND()+RAND()+RAND()+RAND()+RAND()+RAND()+RAND()+RAND()+RAND()+RAND()+RAND())-6))-1)+Real_MC_30Y!G$58)</x:f>
        <x:v>1537816.9496595534</x:v>
      </x:c>
      <x:c r="H232" s="50" t="n">
        <x:f>MAX(0,G232*(1+EXP((LN(1+Real_MC_30Y!$J$11)-0.5*Real_MC_30Y!$J$12^2)+Real_MC_30Y!$J$12*((RAND()+RAND()+RAND()+RAND()+RAND()+RAND()+RAND()+RAND()+RAND()+RAND()+RAND()+RAND())-6))-1)+Real_MC_30Y!H$58)</x:f>
        <x:v>1767760.4261653856</x:v>
      </x:c>
      <x:c r="I232" s="50" t="n">
        <x:f>MAX(0,H232*(1+EXP((LN(1+Real_MC_30Y!$J$11)-0.5*Real_MC_30Y!$J$12^2)+Real_MC_30Y!$J$12*((RAND()+RAND()+RAND()+RAND()+RAND()+RAND()+RAND()+RAND()+RAND()+RAND()+RAND()+RAND())-6))-1)+Real_MC_30Y!I$58)</x:f>
        <x:v>1876624.5997780296</x:v>
      </x:c>
      <x:c r="J232" s="50" t="n">
        <x:f>MAX(0,I232*(1+EXP((LN(1+Real_MC_30Y!$J$11)-0.5*Real_MC_30Y!$J$12^2)+Real_MC_30Y!$J$12*((RAND()+RAND()+RAND()+RAND()+RAND()+RAND()+RAND()+RAND()+RAND()+RAND()+RAND()+RAND())-6))-1)+Real_MC_30Y!J$58)</x:f>
        <x:v>1783849.101307158</x:v>
      </x:c>
      <x:c r="K232" s="50" t="n">
        <x:f>MAX(0,J232*(1+EXP((LN(1+Real_MC_30Y!$J$11)-0.5*Real_MC_30Y!$J$12^2)+Real_MC_30Y!$J$12*((RAND()+RAND()+RAND()+RAND()+RAND()+RAND()+RAND()+RAND()+RAND()+RAND()+RAND()+RAND())-6))-1)+Real_MC_30Y!K$58)</x:f>
        <x:v>1898810.498013632</x:v>
      </x:c>
      <x:c r="L232" s="50" t="n">
        <x:f>MAX(0,K232*(1+EXP((LN(1+Real_MC_30Y!$J$11)-0.5*Real_MC_30Y!$J$12^2)+Real_MC_30Y!$J$12*((RAND()+RAND()+RAND()+RAND()+RAND()+RAND()+RAND()+RAND()+RAND()+RAND()+RAND()+RAND())-6))-1)+Real_MC_30Y!L$58)</x:f>
        <x:v>2556213.741680513</x:v>
      </x:c>
      <x:c r="M232" s="50" t="n">
        <x:f>MAX(0,L232*(1+EXP((LN(1+Real_MC_30Y!$J$11)-0.5*Real_MC_30Y!$J$12^2)+Real_MC_30Y!$J$12*((RAND()+RAND()+RAND()+RAND()+RAND()+RAND()+RAND()+RAND()+RAND()+RAND()+RAND()+RAND())-6))-1)+Real_MC_30Y!M$58)</x:f>
        <x:v>3051738.3376155174</x:v>
      </x:c>
      <x:c r="N232" s="50" t="n">
        <x:f>MAX(0,M232*(1+EXP((LN(1+Real_MC_30Y!$J$11)-0.5*Real_MC_30Y!$J$12^2)+Real_MC_30Y!$J$12*((RAND()+RAND()+RAND()+RAND()+RAND()+RAND()+RAND()+RAND()+RAND()+RAND()+RAND()+RAND())-6))-1)+Real_MC_30Y!N$58)</x:f>
        <x:v>2838513.1232181187</x:v>
      </x:c>
      <x:c r="O232" s="50" t="n">
        <x:f>MAX(0,N232*(1+EXP((LN(1+Real_MC_30Y!$J$11)-0.5*Real_MC_30Y!$J$12^2)+Real_MC_30Y!$J$12*((RAND()+RAND()+RAND()+RAND()+RAND()+RAND()+RAND()+RAND()+RAND()+RAND()+RAND()+RAND())-6))-1)+Real_MC_30Y!O$58)</x:f>
        <x:v>2363858.134361146</x:v>
      </x:c>
      <x:c r="P232" s="50" t="n">
        <x:f>MAX(0,O232*(1+EXP((LN(1+Real_MC_30Y!$J$11)-0.5*Real_MC_30Y!$J$12^2)+Real_MC_30Y!$J$12*((RAND()+RAND()+RAND()+RAND()+RAND()+RAND()+RAND()+RAND()+RAND()+RAND()+RAND()+RAND())-6))-1)+Real_MC_30Y!P$58)</x:f>
        <x:v>2130238.5504062115</x:v>
      </x:c>
      <x:c r="Q232" s="50" t="n">
        <x:f>MAX(0,P232*(1+EXP((LN(1+Real_MC_30Y!$J$11)-0.5*Real_MC_30Y!$J$12^2)+Real_MC_30Y!$J$12*((RAND()+RAND()+RAND()+RAND()+RAND()+RAND()+RAND()+RAND()+RAND()+RAND()+RAND()+RAND())-6))-1)+Real_MC_30Y!Q$58)</x:f>
        <x:v>1901196.3585146493</x:v>
      </x:c>
      <x:c r="R232" s="50" t="n">
        <x:f>MAX(0,Q232*(1+EXP((LN(1+Real_MC_30Y!$J$11)-0.5*Real_MC_30Y!$J$12^2)+Real_MC_30Y!$J$12*((RAND()+RAND()+RAND()+RAND()+RAND()+RAND()+RAND()+RAND()+RAND()+RAND()+RAND()+RAND())-6))-1)+Real_MC_30Y!R$58)</x:f>
        <x:v>1687833.034261662</x:v>
      </x:c>
      <x:c r="S232" s="50" t="n">
        <x:f>MAX(0,R232*(1+EXP((LN(1+Real_MC_30Y!$J$11)-0.5*Real_MC_30Y!$J$12^2)+Real_MC_30Y!$J$12*((RAND()+RAND()+RAND()+RAND()+RAND()+RAND()+RAND()+RAND()+RAND()+RAND()+RAND()+RAND())-6))-1)+Real_MC_30Y!S$58)</x:f>
        <x:v>1820024.1317101058</x:v>
      </x:c>
      <x:c r="T232" s="50" t="n">
        <x:f>MAX(0,S232*(1+EXP((LN(1+Real_MC_30Y!$J$11)-0.5*Real_MC_30Y!$J$12^2)+Real_MC_30Y!$J$12*((RAND()+RAND()+RAND()+RAND()+RAND()+RAND()+RAND()+RAND()+RAND()+RAND()+RAND()+RAND())-6))-1)+Real_MC_30Y!T$58)</x:f>
        <x:v>2113580.314899497</x:v>
      </x:c>
      <x:c r="U232" s="50" t="n">
        <x:f>MAX(0,T232*(1+EXP((LN(1+Real_MC_30Y!$J$11)-0.5*Real_MC_30Y!$J$12^2)+Real_MC_30Y!$J$12*((RAND()+RAND()+RAND()+RAND()+RAND()+RAND()+RAND()+RAND()+RAND()+RAND()+RAND()+RAND())-6))-1)+Real_MC_30Y!U$58)</x:f>
        <x:v>2063103.437610084</x:v>
      </x:c>
      <x:c r="V232" s="50" t="n">
        <x:f>MAX(0,U232*(1+EXP((LN(1+Real_MC_30Y!$J$11)-0.5*Real_MC_30Y!$J$12^2)+Real_MC_30Y!$J$12*((RAND()+RAND()+RAND()+RAND()+RAND()+RAND()+RAND()+RAND()+RAND()+RAND()+RAND()+RAND())-6))-1)+Real_MC_30Y!V$58)</x:f>
        <x:v>2319907.252383787</x:v>
      </x:c>
      <x:c r="W232" s="50" t="n">
        <x:f>MAX(0,V232*(1+EXP((LN(1+Real_MC_30Y!$J$11)-0.5*Real_MC_30Y!$J$12^2)+Real_MC_30Y!$J$12*((RAND()+RAND()+RAND()+RAND()+RAND()+RAND()+RAND()+RAND()+RAND()+RAND()+RAND()+RAND())-6))-1)+Real_MC_30Y!W$58)</x:f>
        <x:v>2310614.708841348</x:v>
      </x:c>
      <x:c r="X232" s="50" t="n">
        <x:f>MAX(0,W232*(1+EXP((LN(1+Real_MC_30Y!$J$11)-0.5*Real_MC_30Y!$J$12^2)+Real_MC_30Y!$J$12*((RAND()+RAND()+RAND()+RAND()+RAND()+RAND()+RAND()+RAND()+RAND()+RAND()+RAND()+RAND())-6))-1)+Real_MC_30Y!X$58)</x:f>
        <x:v>2175108.039997005</x:v>
      </x:c>
      <x:c r="Y232" s="50" t="n">
        <x:f>MAX(0,X232*(1+EXP((LN(1+Real_MC_30Y!$J$11)-0.5*Real_MC_30Y!$J$12^2)+Real_MC_30Y!$J$12*((RAND()+RAND()+RAND()+RAND()+RAND()+RAND()+RAND()+RAND()+RAND()+RAND()+RAND()+RAND())-6))-1)+Real_MC_30Y!Y$58)</x:f>
        <x:v>2531157.7064529075</x:v>
      </x:c>
      <x:c r="Z232" s="50" t="n">
        <x:f>MAX(0,Y232*(1+EXP((LN(1+Real_MC_30Y!$J$11)-0.5*Real_MC_30Y!$J$12^2)+Real_MC_30Y!$J$12*((RAND()+RAND()+RAND()+RAND()+RAND()+RAND()+RAND()+RAND()+RAND()+RAND()+RAND()+RAND())-6))-1)+Real_MC_30Y!Z$58)</x:f>
        <x:v>2400871.2054267954</x:v>
      </x:c>
      <x:c r="AA232" s="50" t="n">
        <x:f>MAX(0,Z232*(1+EXP((LN(1+Real_MC_30Y!$J$11)-0.5*Real_MC_30Y!$J$12^2)+Real_MC_30Y!$J$12*((RAND()+RAND()+RAND()+RAND()+RAND()+RAND()+RAND()+RAND()+RAND()+RAND()+RAND()+RAND())-6))-1)+Real_MC_30Y!AA$58)</x:f>
        <x:v>2656289.1115361187</x:v>
      </x:c>
      <x:c r="AB232" s="50" t="n">
        <x:f>MAX(0,AA232*(1+EXP((LN(1+Real_MC_30Y!$J$11)-0.5*Real_MC_30Y!$J$12^2)+Real_MC_30Y!$J$12*((RAND()+RAND()+RAND()+RAND()+RAND()+RAND()+RAND()+RAND()+RAND()+RAND()+RAND()+RAND())-6))-1)+Real_MC_30Y!AB$58)</x:f>
        <x:v>2682478.2338527823</x:v>
      </x:c>
      <x:c r="AC232" s="50" t="n">
        <x:f>MAX(0,AB232*(1+EXP((LN(1+Real_MC_30Y!$J$11)-0.5*Real_MC_30Y!$J$12^2)+Real_MC_30Y!$J$12*((RAND()+RAND()+RAND()+RAND()+RAND()+RAND()+RAND()+RAND()+RAND()+RAND()+RAND()+RAND())-6))-1)+Real_MC_30Y!AC$58)</x:f>
        <x:v>2703679.599701089</x:v>
      </x:c>
      <x:c r="AD232" s="50" t="n">
        <x:f>MAX(0,AC232*(1+EXP((LN(1+Real_MC_30Y!$J$11)-0.5*Real_MC_30Y!$J$12^2)+Real_MC_30Y!$J$12*((RAND()+RAND()+RAND()+RAND()+RAND()+RAND()+RAND()+RAND()+RAND()+RAND()+RAND()+RAND())-6))-1)+Real_MC_30Y!AD$58)</x:f>
        <x:v>3400193.265304163</x:v>
      </x:c>
      <x:c r="AE232" s="50" t="n">
        <x:f>MAX(0,AD232*(1+EXP((LN(1+Real_MC_30Y!$J$11)-0.5*Real_MC_30Y!$J$12^2)+Real_MC_30Y!$J$12*((RAND()+RAND()+RAND()+RAND()+RAND()+RAND()+RAND()+RAND()+RAND()+RAND()+RAND()+RAND())-6))-1)+Real_MC_30Y!AE$58)</x:f>
        <x:v>2907843.5268026604</x:v>
      </x:c>
      <x:c r="AF232" s="50" t="n">
        <x:f>MAX(0,AE232*(1+EXP((LN(1+Real_MC_30Y!$J$11)-0.5*Real_MC_30Y!$J$12^2)+Real_MC_30Y!$J$12*((RAND()+RAND()+RAND()+RAND()+RAND()+RAND()+RAND()+RAND()+RAND()+RAND()+RAND()+RAND())-6))-1)+Real_MC_30Y!AF$58)</x:f>
        <x:v>3235906.1121412795</x:v>
      </x:c>
    </x:row>
    <x:row r="233">
      <x:c r="A233">
        <x:v>229</x:v>
      </x:c>
      <x:c r="B233" s="50" t="n">
        <x:f>MAX(0,Liquidity_30Y!$C$14+Real_MC_30Y!B$57-Real_MC_30Y!B$56)</x:f>
        <x:v>1029031.25</x:v>
      </x:c>
      <x:c r="C233" s="50" t="n">
        <x:f>MAX(0,B233*(1+EXP((LN(1+Real_MC_30Y!$J$11)-0.5*Real_MC_30Y!$J$12^2)+Real_MC_30Y!$J$12*((RAND()+RAND()+RAND()+RAND()+RAND()+RAND()+RAND()+RAND()+RAND()+RAND()+RAND()+RAND())-6))-1)+Real_MC_30Y!C$58)</x:f>
        <x:v>879195.3352306054</x:v>
      </x:c>
      <x:c r="D233" s="50" t="n">
        <x:f>MAX(0,C233*(1+EXP((LN(1+Real_MC_30Y!$J$11)-0.5*Real_MC_30Y!$J$12^2)+Real_MC_30Y!$J$12*((RAND()+RAND()+RAND()+RAND()+RAND()+RAND()+RAND()+RAND()+RAND()+RAND()+RAND()+RAND())-6))-1)+Real_MC_30Y!D$58)</x:f>
        <x:v>741338.0024978507</x:v>
      </x:c>
      <x:c r="E233" s="50" t="n">
        <x:f>MAX(0,D233*(1+EXP((LN(1+Real_MC_30Y!$J$11)-0.5*Real_MC_30Y!$J$12^2)+Real_MC_30Y!$J$12*((RAND()+RAND()+RAND()+RAND()+RAND()+RAND()+RAND()+RAND()+RAND()+RAND()+RAND()+RAND())-6))-1)+Real_MC_30Y!E$58)</x:f>
        <x:v>702132.422424771</x:v>
      </x:c>
      <x:c r="F233" s="50" t="n">
        <x:f>MAX(0,E233*(1+EXP((LN(1+Real_MC_30Y!$J$11)-0.5*Real_MC_30Y!$J$12^2)+Real_MC_30Y!$J$12*((RAND()+RAND()+RAND()+RAND()+RAND()+RAND()+RAND()+RAND()+RAND()+RAND()+RAND()+RAND())-6))-1)+Real_MC_30Y!F$58)</x:f>
        <x:v>585539.1717912991</x:v>
      </x:c>
      <x:c r="G233" s="50" t="n">
        <x:f>MAX(0,F233*(1+EXP((LN(1+Real_MC_30Y!$J$11)-0.5*Real_MC_30Y!$J$12^2)+Real_MC_30Y!$J$12*((RAND()+RAND()+RAND()+RAND()+RAND()+RAND()+RAND()+RAND()+RAND()+RAND()+RAND()+RAND())-6))-1)+Real_MC_30Y!G$58)</x:f>
        <x:v>664835.5222849424</x:v>
      </x:c>
      <x:c r="H233" s="50" t="n">
        <x:f>MAX(0,G233*(1+EXP((LN(1+Real_MC_30Y!$J$11)-0.5*Real_MC_30Y!$J$12^2)+Real_MC_30Y!$J$12*((RAND()+RAND()+RAND()+RAND()+RAND()+RAND()+RAND()+RAND()+RAND()+RAND()+RAND()+RAND())-6))-1)+Real_MC_30Y!H$58)</x:f>
        <x:v>800947.1944119999</x:v>
      </x:c>
      <x:c r="I233" s="50" t="n">
        <x:f>MAX(0,H233*(1+EXP((LN(1+Real_MC_30Y!$J$11)-0.5*Real_MC_30Y!$J$12^2)+Real_MC_30Y!$J$12*((RAND()+RAND()+RAND()+RAND()+RAND()+RAND()+RAND()+RAND()+RAND()+RAND()+RAND()+RAND())-6))-1)+Real_MC_30Y!I$58)</x:f>
        <x:v>790651.4445792512</x:v>
      </x:c>
      <x:c r="J233" s="50" t="n">
        <x:f>MAX(0,I233*(1+EXP((LN(1+Real_MC_30Y!$J$11)-0.5*Real_MC_30Y!$J$12^2)+Real_MC_30Y!$J$12*((RAND()+RAND()+RAND()+RAND()+RAND()+RAND()+RAND()+RAND()+RAND()+RAND()+RAND()+RAND())-6))-1)+Real_MC_30Y!J$58)</x:f>
        <x:v>1074986.8666554824</x:v>
      </x:c>
      <x:c r="K233" s="50" t="n">
        <x:f>MAX(0,J233*(1+EXP((LN(1+Real_MC_30Y!$J$11)-0.5*Real_MC_30Y!$J$12^2)+Real_MC_30Y!$J$12*((RAND()+RAND()+RAND()+RAND()+RAND()+RAND()+RAND()+RAND()+RAND()+RAND()+RAND()+RAND())-6))-1)+Real_MC_30Y!K$58)</x:f>
        <x:v>1087851.278259815</x:v>
      </x:c>
      <x:c r="L233" s="50" t="n">
        <x:f>MAX(0,K233*(1+EXP((LN(1+Real_MC_30Y!$J$11)-0.5*Real_MC_30Y!$J$12^2)+Real_MC_30Y!$J$12*((RAND()+RAND()+RAND()+RAND()+RAND()+RAND()+RAND()+RAND()+RAND()+RAND()+RAND()+RAND())-6))-1)+Real_MC_30Y!L$58)</x:f>
        <x:v>1417600.9838650352</x:v>
      </x:c>
      <x:c r="M233" s="50" t="n">
        <x:f>MAX(0,L233*(1+EXP((LN(1+Real_MC_30Y!$J$11)-0.5*Real_MC_30Y!$J$12^2)+Real_MC_30Y!$J$12*((RAND()+RAND()+RAND()+RAND()+RAND()+RAND()+RAND()+RAND()+RAND()+RAND()+RAND()+RAND())-6))-1)+Real_MC_30Y!M$58)</x:f>
        <x:v>1649560.9546125873</x:v>
      </x:c>
      <x:c r="N233" s="50" t="n">
        <x:f>MAX(0,M233*(1+EXP((LN(1+Real_MC_30Y!$J$11)-0.5*Real_MC_30Y!$J$12^2)+Real_MC_30Y!$J$12*((RAND()+RAND()+RAND()+RAND()+RAND()+RAND()+RAND()+RAND()+RAND()+RAND()+RAND()+RAND())-6))-1)+Real_MC_30Y!N$58)</x:f>
        <x:v>1790444.6768837313</x:v>
      </x:c>
      <x:c r="O233" s="50" t="n">
        <x:f>MAX(0,N233*(1+EXP((LN(1+Real_MC_30Y!$J$11)-0.5*Real_MC_30Y!$J$12^2)+Real_MC_30Y!$J$12*((RAND()+RAND()+RAND()+RAND()+RAND()+RAND()+RAND()+RAND()+RAND()+RAND()+RAND()+RAND())-6))-1)+Real_MC_30Y!O$58)</x:f>
        <x:v>1894740.036366731</x:v>
      </x:c>
      <x:c r="P233" s="50" t="n">
        <x:f>MAX(0,O233*(1+EXP((LN(1+Real_MC_30Y!$J$11)-0.5*Real_MC_30Y!$J$12^2)+Real_MC_30Y!$J$12*((RAND()+RAND()+RAND()+RAND()+RAND()+RAND()+RAND()+RAND()+RAND()+RAND()+RAND()+RAND())-6))-1)+Real_MC_30Y!P$58)</x:f>
        <x:v>1905004.6323440534</x:v>
      </x:c>
      <x:c r="Q233" s="50" t="n">
        <x:f>MAX(0,P233*(1+EXP((LN(1+Real_MC_30Y!$J$11)-0.5*Real_MC_30Y!$J$12^2)+Real_MC_30Y!$J$12*((RAND()+RAND()+RAND()+RAND()+RAND()+RAND()+RAND()+RAND()+RAND()+RAND()+RAND()+RAND())-6))-1)+Real_MC_30Y!Q$58)</x:f>
        <x:v>2160157.9038070277</x:v>
      </x:c>
      <x:c r="R233" s="50" t="n">
        <x:f>MAX(0,Q233*(1+EXP((LN(1+Real_MC_30Y!$J$11)-0.5*Real_MC_30Y!$J$12^2)+Real_MC_30Y!$J$12*((RAND()+RAND()+RAND()+RAND()+RAND()+RAND()+RAND()+RAND()+RAND()+RAND()+RAND()+RAND())-6))-1)+Real_MC_30Y!R$58)</x:f>
        <x:v>1971659.3553223584</x:v>
      </x:c>
      <x:c r="S233" s="50" t="n">
        <x:f>MAX(0,R233*(1+EXP((LN(1+Real_MC_30Y!$J$11)-0.5*Real_MC_30Y!$J$12^2)+Real_MC_30Y!$J$12*((RAND()+RAND()+RAND()+RAND()+RAND()+RAND()+RAND()+RAND()+RAND()+RAND()+RAND()+RAND())-6))-1)+Real_MC_30Y!S$58)</x:f>
        <x:v>2101376.3059025165</x:v>
      </x:c>
      <x:c r="T233" s="50" t="n">
        <x:f>MAX(0,S233*(1+EXP((LN(1+Real_MC_30Y!$J$11)-0.5*Real_MC_30Y!$J$12^2)+Real_MC_30Y!$J$12*((RAND()+RAND()+RAND()+RAND()+RAND()+RAND()+RAND()+RAND()+RAND()+RAND()+RAND()+RAND())-6))-1)+Real_MC_30Y!T$58)</x:f>
        <x:v>2087722.6632634439</x:v>
      </x:c>
      <x:c r="U233" s="50" t="n">
        <x:f>MAX(0,T233*(1+EXP((LN(1+Real_MC_30Y!$J$11)-0.5*Real_MC_30Y!$J$12^2)+Real_MC_30Y!$J$12*((RAND()+RAND()+RAND()+RAND()+RAND()+RAND()+RAND()+RAND()+RAND()+RAND()+RAND()+RAND())-6))-1)+Real_MC_30Y!U$58)</x:f>
        <x:v>2212383.178112859</x:v>
      </x:c>
      <x:c r="V233" s="50" t="n">
        <x:f>MAX(0,U233*(1+EXP((LN(1+Real_MC_30Y!$J$11)-0.5*Real_MC_30Y!$J$12^2)+Real_MC_30Y!$J$12*((RAND()+RAND()+RAND()+RAND()+RAND()+RAND()+RAND()+RAND()+RAND()+RAND()+RAND()+RAND())-6))-1)+Real_MC_30Y!V$58)</x:f>
        <x:v>1929205.1391619956</x:v>
      </x:c>
      <x:c r="W233" s="50" t="n">
        <x:f>MAX(0,V233*(1+EXP((LN(1+Real_MC_30Y!$J$11)-0.5*Real_MC_30Y!$J$12^2)+Real_MC_30Y!$J$12*((RAND()+RAND()+RAND()+RAND()+RAND()+RAND()+RAND()+RAND()+RAND()+RAND()+RAND()+RAND())-6))-1)+Real_MC_30Y!W$58)</x:f>
        <x:v>1916921.6441815225</x:v>
      </x:c>
      <x:c r="X233" s="50" t="n">
        <x:f>MAX(0,W233*(1+EXP((LN(1+Real_MC_30Y!$J$11)-0.5*Real_MC_30Y!$J$12^2)+Real_MC_30Y!$J$12*((RAND()+RAND()+RAND()+RAND()+RAND()+RAND()+RAND()+RAND()+RAND()+RAND()+RAND()+RAND())-6))-1)+Real_MC_30Y!X$58)</x:f>
        <x:v>2106141.606403409</x:v>
      </x:c>
      <x:c r="Y233" s="50" t="n">
        <x:f>MAX(0,X233*(1+EXP((LN(1+Real_MC_30Y!$J$11)-0.5*Real_MC_30Y!$J$12^2)+Real_MC_30Y!$J$12*((RAND()+RAND()+RAND()+RAND()+RAND()+RAND()+RAND()+RAND()+RAND()+RAND()+RAND()+RAND())-6))-1)+Real_MC_30Y!Y$58)</x:f>
        <x:v>2309759.167920191</x:v>
      </x:c>
      <x:c r="Z233" s="50" t="n">
        <x:f>MAX(0,Y233*(1+EXP((LN(1+Real_MC_30Y!$J$11)-0.5*Real_MC_30Y!$J$12^2)+Real_MC_30Y!$J$12*((RAND()+RAND()+RAND()+RAND()+RAND()+RAND()+RAND()+RAND()+RAND()+RAND()+RAND()+RAND())-6))-1)+Real_MC_30Y!Z$58)</x:f>
        <x:v>2269555.597855594</x:v>
      </x:c>
      <x:c r="AA233" s="50" t="n">
        <x:f>MAX(0,Z233*(1+EXP((LN(1+Real_MC_30Y!$J$11)-0.5*Real_MC_30Y!$J$12^2)+Real_MC_30Y!$J$12*((RAND()+RAND()+RAND()+RAND()+RAND()+RAND()+RAND()+RAND()+RAND()+RAND()+RAND()+RAND())-6))-1)+Real_MC_30Y!AA$58)</x:f>
        <x:v>2139251.2582050394</x:v>
      </x:c>
      <x:c r="AB233" s="50" t="n">
        <x:f>MAX(0,AA233*(1+EXP((LN(1+Real_MC_30Y!$J$11)-0.5*Real_MC_30Y!$J$12^2)+Real_MC_30Y!$J$12*((RAND()+RAND()+RAND()+RAND()+RAND()+RAND()+RAND()+RAND()+RAND()+RAND()+RAND()+RAND())-6))-1)+Real_MC_30Y!AB$58)</x:f>
        <x:v>2539024.9086451586</x:v>
      </x:c>
      <x:c r="AC233" s="50" t="n">
        <x:f>MAX(0,AB233*(1+EXP((LN(1+Real_MC_30Y!$J$11)-0.5*Real_MC_30Y!$J$12^2)+Real_MC_30Y!$J$12*((RAND()+RAND()+RAND()+RAND()+RAND()+RAND()+RAND()+RAND()+RAND()+RAND()+RAND()+RAND())-6))-1)+Real_MC_30Y!AC$58)</x:f>
        <x:v>2705195.513571397</x:v>
      </x:c>
      <x:c r="AD233" s="50" t="n">
        <x:f>MAX(0,AC233*(1+EXP((LN(1+Real_MC_30Y!$J$11)-0.5*Real_MC_30Y!$J$12^2)+Real_MC_30Y!$J$12*((RAND()+RAND()+RAND()+RAND()+RAND()+RAND()+RAND()+RAND()+RAND()+RAND()+RAND()+RAND())-6))-1)+Real_MC_30Y!AD$58)</x:f>
        <x:v>3150462.9698365456</x:v>
      </x:c>
      <x:c r="AE233" s="50" t="n">
        <x:f>MAX(0,AD233*(1+EXP((LN(1+Real_MC_30Y!$J$11)-0.5*Real_MC_30Y!$J$12^2)+Real_MC_30Y!$J$12*((RAND()+RAND()+RAND()+RAND()+RAND()+RAND()+RAND()+RAND()+RAND()+RAND()+RAND()+RAND())-6))-1)+Real_MC_30Y!AE$58)</x:f>
        <x:v>3435095.1890475517</x:v>
      </x:c>
      <x:c r="AF233" s="50" t="n">
        <x:f>MAX(0,AE233*(1+EXP((LN(1+Real_MC_30Y!$J$11)-0.5*Real_MC_30Y!$J$12^2)+Real_MC_30Y!$J$12*((RAND()+RAND()+RAND()+RAND()+RAND()+RAND()+RAND()+RAND()+RAND()+RAND()+RAND()+RAND())-6))-1)+Real_MC_30Y!AF$58)</x:f>
        <x:v>2750648.256310135</x:v>
      </x:c>
    </x:row>
    <x:row r="234">
      <x:c r="A234">
        <x:v>230</x:v>
      </x:c>
      <x:c r="B234" s="50" t="n">
        <x:f>MAX(0,Liquidity_30Y!$C$14+Real_MC_30Y!B$57-Real_MC_30Y!B$56)</x:f>
        <x:v>1029031.25</x:v>
      </x:c>
      <x:c r="C234" s="50" t="n">
        <x:f>MAX(0,B234*(1+EXP((LN(1+Real_MC_30Y!$J$11)-0.5*Real_MC_30Y!$J$12^2)+Real_MC_30Y!$J$12*((RAND()+RAND()+RAND()+RAND()+RAND()+RAND()+RAND()+RAND()+RAND()+RAND()+RAND()+RAND())-6))-1)+Real_MC_30Y!C$58)</x:f>
        <x:v>1013789.9384727777</x:v>
      </x:c>
      <x:c r="D234" s="50" t="n">
        <x:f>MAX(0,C234*(1+EXP((LN(1+Real_MC_30Y!$J$11)-0.5*Real_MC_30Y!$J$12^2)+Real_MC_30Y!$J$12*((RAND()+RAND()+RAND()+RAND()+RAND()+RAND()+RAND()+RAND()+RAND()+RAND()+RAND()+RAND())-6))-1)+Real_MC_30Y!D$58)</x:f>
        <x:v>919512.4578884549</x:v>
      </x:c>
      <x:c r="E234" s="50" t="n">
        <x:f>MAX(0,D234*(1+EXP((LN(1+Real_MC_30Y!$J$11)-0.5*Real_MC_30Y!$J$12^2)+Real_MC_30Y!$J$12*((RAND()+RAND()+RAND()+RAND()+RAND()+RAND()+RAND()+RAND()+RAND()+RAND()+RAND()+RAND())-6))-1)+Real_MC_30Y!E$58)</x:f>
        <x:v>1006880.1162963341</x:v>
      </x:c>
      <x:c r="F234" s="50" t="n">
        <x:f>MAX(0,E234*(1+EXP((LN(1+Real_MC_30Y!$J$11)-0.5*Real_MC_30Y!$J$12^2)+Real_MC_30Y!$J$12*((RAND()+RAND()+RAND()+RAND()+RAND()+RAND()+RAND()+RAND()+RAND()+RAND()+RAND()+RAND())-6))-1)+Real_MC_30Y!F$58)</x:f>
        <x:v>940781.6004394594</x:v>
      </x:c>
      <x:c r="G234" s="50" t="n">
        <x:f>MAX(0,F234*(1+EXP((LN(1+Real_MC_30Y!$J$11)-0.5*Real_MC_30Y!$J$12^2)+Real_MC_30Y!$J$12*((RAND()+RAND()+RAND()+RAND()+RAND()+RAND()+RAND()+RAND()+RAND()+RAND()+RAND()+RAND())-6))-1)+Real_MC_30Y!G$58)</x:f>
        <x:v>797733.309119974</x:v>
      </x:c>
      <x:c r="H234" s="50" t="n">
        <x:f>MAX(0,G234*(1+EXP((LN(1+Real_MC_30Y!$J$11)-0.5*Real_MC_30Y!$J$12^2)+Real_MC_30Y!$J$12*((RAND()+RAND()+RAND()+RAND()+RAND()+RAND()+RAND()+RAND()+RAND()+RAND()+RAND()+RAND())-6))-1)+Real_MC_30Y!H$58)</x:f>
        <x:v>781295.917276051</x:v>
      </x:c>
      <x:c r="I234" s="50" t="n">
        <x:f>MAX(0,H234*(1+EXP((LN(1+Real_MC_30Y!$J$11)-0.5*Real_MC_30Y!$J$12^2)+Real_MC_30Y!$J$12*((RAND()+RAND()+RAND()+RAND()+RAND()+RAND()+RAND()+RAND()+RAND()+RAND()+RAND()+RAND())-6))-1)+Real_MC_30Y!I$58)</x:f>
        <x:v>923147.6412526075</x:v>
      </x:c>
      <x:c r="J234" s="50" t="n">
        <x:f>MAX(0,I234*(1+EXP((LN(1+Real_MC_30Y!$J$11)-0.5*Real_MC_30Y!$J$12^2)+Real_MC_30Y!$J$12*((RAND()+RAND()+RAND()+RAND()+RAND()+RAND()+RAND()+RAND()+RAND()+RAND()+RAND()+RAND())-6))-1)+Real_MC_30Y!J$58)</x:f>
        <x:v>832905.7489460658</x:v>
      </x:c>
      <x:c r="K234" s="50" t="n">
        <x:f>MAX(0,J234*(1+EXP((LN(1+Real_MC_30Y!$J$11)-0.5*Real_MC_30Y!$J$12^2)+Real_MC_30Y!$J$12*((RAND()+RAND()+RAND()+RAND()+RAND()+RAND()+RAND()+RAND()+RAND()+RAND()+RAND()+RAND())-6))-1)+Real_MC_30Y!K$58)</x:f>
        <x:v>763375.2144447989</x:v>
      </x:c>
      <x:c r="L234" s="50" t="n">
        <x:f>MAX(0,K234*(1+EXP((LN(1+Real_MC_30Y!$J$11)-0.5*Real_MC_30Y!$J$12^2)+Real_MC_30Y!$J$12*((RAND()+RAND()+RAND()+RAND()+RAND()+RAND()+RAND()+RAND()+RAND()+RAND()+RAND()+RAND())-6))-1)+Real_MC_30Y!L$58)</x:f>
        <x:v>905508.0342189141</x:v>
      </x:c>
      <x:c r="M234" s="50" t="n">
        <x:f>MAX(0,L234*(1+EXP((LN(1+Real_MC_30Y!$J$11)-0.5*Real_MC_30Y!$J$12^2)+Real_MC_30Y!$J$12*((RAND()+RAND()+RAND()+RAND()+RAND()+RAND()+RAND()+RAND()+RAND()+RAND()+RAND()+RAND())-6))-1)+Real_MC_30Y!M$58)</x:f>
        <x:v>986635.3480341667</x:v>
      </x:c>
      <x:c r="N234" s="50" t="n">
        <x:f>MAX(0,M234*(1+EXP((LN(1+Real_MC_30Y!$J$11)-0.5*Real_MC_30Y!$J$12^2)+Real_MC_30Y!$J$12*((RAND()+RAND()+RAND()+RAND()+RAND()+RAND()+RAND()+RAND()+RAND()+RAND()+RAND()+RAND())-6))-1)+Real_MC_30Y!N$58)</x:f>
        <x:v>1481419.3593488995</x:v>
      </x:c>
      <x:c r="O234" s="50" t="n">
        <x:f>MAX(0,N234*(1+EXP((LN(1+Real_MC_30Y!$J$11)-0.5*Real_MC_30Y!$J$12^2)+Real_MC_30Y!$J$12*((RAND()+RAND()+RAND()+RAND()+RAND()+RAND()+RAND()+RAND()+RAND()+RAND()+RAND()+RAND())-6))-1)+Real_MC_30Y!O$58)</x:f>
        <x:v>1273508.2497871474</x:v>
      </x:c>
      <x:c r="P234" s="50" t="n">
        <x:f>MAX(0,O234*(1+EXP((LN(1+Real_MC_30Y!$J$11)-0.5*Real_MC_30Y!$J$12^2)+Real_MC_30Y!$J$12*((RAND()+RAND()+RAND()+RAND()+RAND()+RAND()+RAND()+RAND()+RAND()+RAND()+RAND()+RAND())-6))-1)+Real_MC_30Y!P$58)</x:f>
        <x:v>1263644.2398586925</x:v>
      </x:c>
      <x:c r="Q234" s="50" t="n">
        <x:f>MAX(0,P234*(1+EXP((LN(1+Real_MC_30Y!$J$11)-0.5*Real_MC_30Y!$J$12^2)+Real_MC_30Y!$J$12*((RAND()+RAND()+RAND()+RAND()+RAND()+RAND()+RAND()+RAND()+RAND()+RAND()+RAND()+RAND())-6))-1)+Real_MC_30Y!Q$58)</x:f>
        <x:v>1376703.2681452231</x:v>
      </x:c>
      <x:c r="R234" s="50" t="n">
        <x:f>MAX(0,Q234*(1+EXP((LN(1+Real_MC_30Y!$J$11)-0.5*Real_MC_30Y!$J$12^2)+Real_MC_30Y!$J$12*((RAND()+RAND()+RAND()+RAND()+RAND()+RAND()+RAND()+RAND()+RAND()+RAND()+RAND()+RAND())-6))-1)+Real_MC_30Y!R$58)</x:f>
        <x:v>1347267.384265151</x:v>
      </x:c>
      <x:c r="S234" s="50" t="n">
        <x:f>MAX(0,R234*(1+EXP((LN(1+Real_MC_30Y!$J$11)-0.5*Real_MC_30Y!$J$12^2)+Real_MC_30Y!$J$12*((RAND()+RAND()+RAND()+RAND()+RAND()+RAND()+RAND()+RAND()+RAND()+RAND()+RAND()+RAND())-6))-1)+Real_MC_30Y!S$58)</x:f>
        <x:v>1418334.4256954712</x:v>
      </x:c>
      <x:c r="T234" s="50" t="n">
        <x:f>MAX(0,S234*(1+EXP((LN(1+Real_MC_30Y!$J$11)-0.5*Real_MC_30Y!$J$12^2)+Real_MC_30Y!$J$12*((RAND()+RAND()+RAND()+RAND()+RAND()+RAND()+RAND()+RAND()+RAND()+RAND()+RAND()+RAND())-6))-1)+Real_MC_30Y!T$58)</x:f>
        <x:v>1417320.884459862</x:v>
      </x:c>
      <x:c r="U234" s="50" t="n">
        <x:f>MAX(0,T234*(1+EXP((LN(1+Real_MC_30Y!$J$11)-0.5*Real_MC_30Y!$J$12^2)+Real_MC_30Y!$J$12*((RAND()+RAND()+RAND()+RAND()+RAND()+RAND()+RAND()+RAND()+RAND()+RAND()+RAND()+RAND())-6))-1)+Real_MC_30Y!U$58)</x:f>
        <x:v>1864607.865161155</x:v>
      </x:c>
      <x:c r="V234" s="50" t="n">
        <x:f>MAX(0,U234*(1+EXP((LN(1+Real_MC_30Y!$J$11)-0.5*Real_MC_30Y!$J$12^2)+Real_MC_30Y!$J$12*((RAND()+RAND()+RAND()+RAND()+RAND()+RAND()+RAND()+RAND()+RAND()+RAND()+RAND()+RAND())-6))-1)+Real_MC_30Y!V$58)</x:f>
        <x:v>1903258.4706995185</x:v>
      </x:c>
      <x:c r="W234" s="50" t="n">
        <x:f>MAX(0,V234*(1+EXP((LN(1+Real_MC_30Y!$J$11)-0.5*Real_MC_30Y!$J$12^2)+Real_MC_30Y!$J$12*((RAND()+RAND()+RAND()+RAND()+RAND()+RAND()+RAND()+RAND()+RAND()+RAND()+RAND()+RAND())-6))-1)+Real_MC_30Y!W$58)</x:f>
        <x:v>1951201.9549236293</x:v>
      </x:c>
      <x:c r="X234" s="50" t="n">
        <x:f>MAX(0,W234*(1+EXP((LN(1+Real_MC_30Y!$J$11)-0.5*Real_MC_30Y!$J$12^2)+Real_MC_30Y!$J$12*((RAND()+RAND()+RAND()+RAND()+RAND()+RAND()+RAND()+RAND()+RAND()+RAND()+RAND()+RAND())-6))-1)+Real_MC_30Y!X$58)</x:f>
        <x:v>2198351.6642492097</x:v>
      </x:c>
      <x:c r="Y234" s="50" t="n">
        <x:f>MAX(0,X234*(1+EXP((LN(1+Real_MC_30Y!$J$11)-0.5*Real_MC_30Y!$J$12^2)+Real_MC_30Y!$J$12*((RAND()+RAND()+RAND()+RAND()+RAND()+RAND()+RAND()+RAND()+RAND()+RAND()+RAND()+RAND())-6))-1)+Real_MC_30Y!Y$58)</x:f>
        <x:v>2131065.5167417713</x:v>
      </x:c>
      <x:c r="Z234" s="50" t="n">
        <x:f>MAX(0,Y234*(1+EXP((LN(1+Real_MC_30Y!$J$11)-0.5*Real_MC_30Y!$J$12^2)+Real_MC_30Y!$J$12*((RAND()+RAND()+RAND()+RAND()+RAND()+RAND()+RAND()+RAND()+RAND()+RAND()+RAND()+RAND())-6))-1)+Real_MC_30Y!Z$58)</x:f>
        <x:v>2111382.1804650435</x:v>
      </x:c>
      <x:c r="AA234" s="50" t="n">
        <x:f>MAX(0,Z234*(1+EXP((LN(1+Real_MC_30Y!$J$11)-0.5*Real_MC_30Y!$J$12^2)+Real_MC_30Y!$J$12*((RAND()+RAND()+RAND()+RAND()+RAND()+RAND()+RAND()+RAND()+RAND()+RAND()+RAND()+RAND())-6))-1)+Real_MC_30Y!AA$58)</x:f>
        <x:v>1780680.193705241</x:v>
      </x:c>
      <x:c r="AB234" s="50" t="n">
        <x:f>MAX(0,AA234*(1+EXP((LN(1+Real_MC_30Y!$J$11)-0.5*Real_MC_30Y!$J$12^2)+Real_MC_30Y!$J$12*((RAND()+RAND()+RAND()+RAND()+RAND()+RAND()+RAND()+RAND()+RAND()+RAND()+RAND()+RAND())-6))-1)+Real_MC_30Y!AB$58)</x:f>
        <x:v>1476423.7308079826</x:v>
      </x:c>
      <x:c r="AC234" s="50" t="n">
        <x:f>MAX(0,AB234*(1+EXP((LN(1+Real_MC_30Y!$J$11)-0.5*Real_MC_30Y!$J$12^2)+Real_MC_30Y!$J$12*((RAND()+RAND()+RAND()+RAND()+RAND()+RAND()+RAND()+RAND()+RAND()+RAND()+RAND()+RAND())-6))-1)+Real_MC_30Y!AC$58)</x:f>
        <x:v>1487994.0699897087</x:v>
      </x:c>
      <x:c r="AD234" s="50" t="n">
        <x:f>MAX(0,AC234*(1+EXP((LN(1+Real_MC_30Y!$J$11)-0.5*Real_MC_30Y!$J$12^2)+Real_MC_30Y!$J$12*((RAND()+RAND()+RAND()+RAND()+RAND()+RAND()+RAND()+RAND()+RAND()+RAND()+RAND()+RAND())-6))-1)+Real_MC_30Y!AD$58)</x:f>
        <x:v>1776871.6373590995</x:v>
      </x:c>
      <x:c r="AE234" s="50" t="n">
        <x:f>MAX(0,AD234*(1+EXP((LN(1+Real_MC_30Y!$J$11)-0.5*Real_MC_30Y!$J$12^2)+Real_MC_30Y!$J$12*((RAND()+RAND()+RAND()+RAND()+RAND()+RAND()+RAND()+RAND()+RAND()+RAND()+RAND()+RAND())-6))-1)+Real_MC_30Y!AE$58)</x:f>
        <x:v>1831186.0536857892</x:v>
      </x:c>
      <x:c r="AF234" s="50" t="n">
        <x:f>MAX(0,AE234*(1+EXP((LN(1+Real_MC_30Y!$J$11)-0.5*Real_MC_30Y!$J$12^2)+Real_MC_30Y!$J$12*((RAND()+RAND()+RAND()+RAND()+RAND()+RAND()+RAND()+RAND()+RAND()+RAND()+RAND()+RAND())-6))-1)+Real_MC_30Y!AF$58)</x:f>
        <x:v>1907620.838431975</x:v>
      </x:c>
    </x:row>
    <x:row r="235">
      <x:c r="A235">
        <x:v>231</x:v>
      </x:c>
      <x:c r="B235" s="50" t="n">
        <x:f>MAX(0,Liquidity_30Y!$C$14+Real_MC_30Y!B$57-Real_MC_30Y!B$56)</x:f>
        <x:v>1029031.25</x:v>
      </x:c>
      <x:c r="C235" s="50" t="n">
        <x:f>MAX(0,B235*(1+EXP((LN(1+Real_MC_30Y!$J$11)-0.5*Real_MC_30Y!$J$12^2)+Real_MC_30Y!$J$12*((RAND()+RAND()+RAND()+RAND()+RAND()+RAND()+RAND()+RAND()+RAND()+RAND()+RAND()+RAND())-6))-1)+Real_MC_30Y!C$58)</x:f>
        <x:v>1022327.2412810159</x:v>
      </x:c>
      <x:c r="D235" s="50" t="n">
        <x:f>MAX(0,C235*(1+EXP((LN(1+Real_MC_30Y!$J$11)-0.5*Real_MC_30Y!$J$12^2)+Real_MC_30Y!$J$12*((RAND()+RAND()+RAND()+RAND()+RAND()+RAND()+RAND()+RAND()+RAND()+RAND()+RAND()+RAND())-6))-1)+Real_MC_30Y!D$58)</x:f>
        <x:v>1111812.5679701704</x:v>
      </x:c>
      <x:c r="E235" s="50" t="n">
        <x:f>MAX(0,D235*(1+EXP((LN(1+Real_MC_30Y!$J$11)-0.5*Real_MC_30Y!$J$12^2)+Real_MC_30Y!$J$12*((RAND()+RAND()+RAND()+RAND()+RAND()+RAND()+RAND()+RAND()+RAND()+RAND()+RAND()+RAND())-6))-1)+Real_MC_30Y!E$58)</x:f>
        <x:v>1257724.2387218568</x:v>
      </x:c>
      <x:c r="F235" s="50" t="n">
        <x:f>MAX(0,E235*(1+EXP((LN(1+Real_MC_30Y!$J$11)-0.5*Real_MC_30Y!$J$12^2)+Real_MC_30Y!$J$12*((RAND()+RAND()+RAND()+RAND()+RAND()+RAND()+RAND()+RAND()+RAND()+RAND()+RAND()+RAND())-6))-1)+Real_MC_30Y!F$58)</x:f>
        <x:v>1288328.7679340723</x:v>
      </x:c>
      <x:c r="G235" s="50" t="n">
        <x:f>MAX(0,F235*(1+EXP((LN(1+Real_MC_30Y!$J$11)-0.5*Real_MC_30Y!$J$12^2)+Real_MC_30Y!$J$12*((RAND()+RAND()+RAND()+RAND()+RAND()+RAND()+RAND()+RAND()+RAND()+RAND()+RAND()+RAND())-6))-1)+Real_MC_30Y!G$58)</x:f>
        <x:v>953691.8410932387</x:v>
      </x:c>
      <x:c r="H235" s="50" t="n">
        <x:f>MAX(0,G235*(1+EXP((LN(1+Real_MC_30Y!$J$11)-0.5*Real_MC_30Y!$J$12^2)+Real_MC_30Y!$J$12*((RAND()+RAND()+RAND()+RAND()+RAND()+RAND()+RAND()+RAND()+RAND()+RAND()+RAND()+RAND())-6))-1)+Real_MC_30Y!H$58)</x:f>
        <x:v>985301.3868365694</x:v>
      </x:c>
      <x:c r="I235" s="50" t="n">
        <x:f>MAX(0,H235*(1+EXP((LN(1+Real_MC_30Y!$J$11)-0.5*Real_MC_30Y!$J$12^2)+Real_MC_30Y!$J$12*((RAND()+RAND()+RAND()+RAND()+RAND()+RAND()+RAND()+RAND()+RAND()+RAND()+RAND()+RAND())-6))-1)+Real_MC_30Y!I$58)</x:f>
        <x:v>1028927.2931723737</x:v>
      </x:c>
      <x:c r="J235" s="50" t="n">
        <x:f>MAX(0,I235*(1+EXP((LN(1+Real_MC_30Y!$J$11)-0.5*Real_MC_30Y!$J$12^2)+Real_MC_30Y!$J$12*((RAND()+RAND()+RAND()+RAND()+RAND()+RAND()+RAND()+RAND()+RAND()+RAND()+RAND()+RAND())-6))-1)+Real_MC_30Y!J$58)</x:f>
        <x:v>1057059.165981697</x:v>
      </x:c>
      <x:c r="K235" s="50" t="n">
        <x:f>MAX(0,J235*(1+EXP((LN(1+Real_MC_30Y!$J$11)-0.5*Real_MC_30Y!$J$12^2)+Real_MC_30Y!$J$12*((RAND()+RAND()+RAND()+RAND()+RAND()+RAND()+RAND()+RAND()+RAND()+RAND()+RAND()+RAND())-6))-1)+Real_MC_30Y!K$58)</x:f>
        <x:v>895947.0325821429</x:v>
      </x:c>
      <x:c r="L235" s="50" t="n">
        <x:f>MAX(0,K235*(1+EXP((LN(1+Real_MC_30Y!$J$11)-0.5*Real_MC_30Y!$J$12^2)+Real_MC_30Y!$J$12*((RAND()+RAND()+RAND()+RAND()+RAND()+RAND()+RAND()+RAND()+RAND()+RAND()+RAND()+RAND())-6))-1)+Real_MC_30Y!L$58)</x:f>
        <x:v>1002273.8055427274</x:v>
      </x:c>
      <x:c r="M235" s="50" t="n">
        <x:f>MAX(0,L235*(1+EXP((LN(1+Real_MC_30Y!$J$11)-0.5*Real_MC_30Y!$J$12^2)+Real_MC_30Y!$J$12*((RAND()+RAND()+RAND()+RAND()+RAND()+RAND()+RAND()+RAND()+RAND()+RAND()+RAND()+RAND())-6))-1)+Real_MC_30Y!M$58)</x:f>
        <x:v>910162.3760859318</x:v>
      </x:c>
      <x:c r="N235" s="50" t="n">
        <x:f>MAX(0,M235*(1+EXP((LN(1+Real_MC_30Y!$J$11)-0.5*Real_MC_30Y!$J$12^2)+Real_MC_30Y!$J$12*((RAND()+RAND()+RAND()+RAND()+RAND()+RAND()+RAND()+RAND()+RAND()+RAND()+RAND()+RAND())-6))-1)+Real_MC_30Y!N$58)</x:f>
        <x:v>874741.644438077</x:v>
      </x:c>
      <x:c r="O235" s="50" t="n">
        <x:f>MAX(0,N235*(1+EXP((LN(1+Real_MC_30Y!$J$11)-0.5*Real_MC_30Y!$J$12^2)+Real_MC_30Y!$J$12*((RAND()+RAND()+RAND()+RAND()+RAND()+RAND()+RAND()+RAND()+RAND()+RAND()+RAND()+RAND())-6))-1)+Real_MC_30Y!O$58)</x:f>
        <x:v>929953.5327682459</x:v>
      </x:c>
      <x:c r="P235" s="50" t="n">
        <x:f>MAX(0,O235*(1+EXP((LN(1+Real_MC_30Y!$J$11)-0.5*Real_MC_30Y!$J$12^2)+Real_MC_30Y!$J$12*((RAND()+RAND()+RAND()+RAND()+RAND()+RAND()+RAND()+RAND()+RAND()+RAND()+RAND()+RAND())-6))-1)+Real_MC_30Y!P$58)</x:f>
        <x:v>944163.3876036326</x:v>
      </x:c>
      <x:c r="Q235" s="50" t="n">
        <x:f>MAX(0,P235*(1+EXP((LN(1+Real_MC_30Y!$J$11)-0.5*Real_MC_30Y!$J$12^2)+Real_MC_30Y!$J$12*((RAND()+RAND()+RAND()+RAND()+RAND()+RAND()+RAND()+RAND()+RAND()+RAND()+RAND()+RAND())-6))-1)+Real_MC_30Y!Q$58)</x:f>
        <x:v>1009313.9288540487</x:v>
      </x:c>
      <x:c r="R235" s="50" t="n">
        <x:f>MAX(0,Q235*(1+EXP((LN(1+Real_MC_30Y!$J$11)-0.5*Real_MC_30Y!$J$12^2)+Real_MC_30Y!$J$12*((RAND()+RAND()+RAND()+RAND()+RAND()+RAND()+RAND()+RAND()+RAND()+RAND()+RAND()+RAND())-6))-1)+Real_MC_30Y!R$58)</x:f>
        <x:v>985089.6906512119</x:v>
      </x:c>
      <x:c r="S235" s="50" t="n">
        <x:f>MAX(0,R235*(1+EXP((LN(1+Real_MC_30Y!$J$11)-0.5*Real_MC_30Y!$J$12^2)+Real_MC_30Y!$J$12*((RAND()+RAND()+RAND()+RAND()+RAND()+RAND()+RAND()+RAND()+RAND()+RAND()+RAND()+RAND())-6))-1)+Real_MC_30Y!S$58)</x:f>
        <x:v>969081.8631100913</x:v>
      </x:c>
      <x:c r="T235" s="50" t="n">
        <x:f>MAX(0,S235*(1+EXP((LN(1+Real_MC_30Y!$J$11)-0.5*Real_MC_30Y!$J$12^2)+Real_MC_30Y!$J$12*((RAND()+RAND()+RAND()+RAND()+RAND()+RAND()+RAND()+RAND()+RAND()+RAND()+RAND()+RAND())-6))-1)+Real_MC_30Y!T$58)</x:f>
        <x:v>1184341.5028455392</x:v>
      </x:c>
      <x:c r="U235" s="50" t="n">
        <x:f>MAX(0,T235*(1+EXP((LN(1+Real_MC_30Y!$J$11)-0.5*Real_MC_30Y!$J$12^2)+Real_MC_30Y!$J$12*((RAND()+RAND()+RAND()+RAND()+RAND()+RAND()+RAND()+RAND()+RAND()+RAND()+RAND()+RAND())-6))-1)+Real_MC_30Y!U$58)</x:f>
        <x:v>911842.6316518107</x:v>
      </x:c>
      <x:c r="V235" s="50" t="n">
        <x:f>MAX(0,U235*(1+EXP((LN(1+Real_MC_30Y!$J$11)-0.5*Real_MC_30Y!$J$12^2)+Real_MC_30Y!$J$12*((RAND()+RAND()+RAND()+RAND()+RAND()+RAND()+RAND()+RAND()+RAND()+RAND()+RAND()+RAND())-6))-1)+Real_MC_30Y!V$58)</x:f>
        <x:v>808038.8725097043</x:v>
      </x:c>
      <x:c r="W235" s="50" t="n">
        <x:f>MAX(0,V235*(1+EXP((LN(1+Real_MC_30Y!$J$11)-0.5*Real_MC_30Y!$J$12^2)+Real_MC_30Y!$J$12*((RAND()+RAND()+RAND()+RAND()+RAND()+RAND()+RAND()+RAND()+RAND()+RAND()+RAND()+RAND())-6))-1)+Real_MC_30Y!W$58)</x:f>
        <x:v>1048108.3026275481</x:v>
      </x:c>
      <x:c r="X235" s="50" t="n">
        <x:f>MAX(0,W235*(1+EXP((LN(1+Real_MC_30Y!$J$11)-0.5*Real_MC_30Y!$J$12^2)+Real_MC_30Y!$J$12*((RAND()+RAND()+RAND()+RAND()+RAND()+RAND()+RAND()+RAND()+RAND()+RAND()+RAND()+RAND())-6))-1)+Real_MC_30Y!X$58)</x:f>
        <x:v>1421423.931261756</x:v>
      </x:c>
      <x:c r="Y235" s="50" t="n">
        <x:f>MAX(0,X235*(1+EXP((LN(1+Real_MC_30Y!$J$11)-0.5*Real_MC_30Y!$J$12^2)+Real_MC_30Y!$J$12*((RAND()+RAND()+RAND()+RAND()+RAND()+RAND()+RAND()+RAND()+RAND()+RAND()+RAND()+RAND())-6))-1)+Real_MC_30Y!Y$58)</x:f>
        <x:v>1899717.3712990028</x:v>
      </x:c>
      <x:c r="Z235" s="50" t="n">
        <x:f>MAX(0,Y235*(1+EXP((LN(1+Real_MC_30Y!$J$11)-0.5*Real_MC_30Y!$J$12^2)+Real_MC_30Y!$J$12*((RAND()+RAND()+RAND()+RAND()+RAND()+RAND()+RAND()+RAND()+RAND()+RAND()+RAND()+RAND())-6))-1)+Real_MC_30Y!Z$58)</x:f>
        <x:v>1889496.7059476706</x:v>
      </x:c>
      <x:c r="AA235" s="50" t="n">
        <x:f>MAX(0,Z235*(1+EXP((LN(1+Real_MC_30Y!$J$11)-0.5*Real_MC_30Y!$J$12^2)+Real_MC_30Y!$J$12*((RAND()+RAND()+RAND()+RAND()+RAND()+RAND()+RAND()+RAND()+RAND()+RAND()+RAND()+RAND())-6))-1)+Real_MC_30Y!AA$58)</x:f>
        <x:v>2238835.359423957</x:v>
      </x:c>
      <x:c r="AB235" s="50" t="n">
        <x:f>MAX(0,AA235*(1+EXP((LN(1+Real_MC_30Y!$J$11)-0.5*Real_MC_30Y!$J$12^2)+Real_MC_30Y!$J$12*((RAND()+RAND()+RAND()+RAND()+RAND()+RAND()+RAND()+RAND()+RAND()+RAND()+RAND()+RAND())-6))-1)+Real_MC_30Y!AB$58)</x:f>
        <x:v>2722642.6919537857</x:v>
      </x:c>
      <x:c r="AC235" s="50" t="n">
        <x:f>MAX(0,AB235*(1+EXP((LN(1+Real_MC_30Y!$J$11)-0.5*Real_MC_30Y!$J$12^2)+Real_MC_30Y!$J$12*((RAND()+RAND()+RAND()+RAND()+RAND()+RAND()+RAND()+RAND()+RAND()+RAND()+RAND()+RAND())-6))-1)+Real_MC_30Y!AC$58)</x:f>
        <x:v>2252442.8387979977</x:v>
      </x:c>
      <x:c r="AD235" s="50" t="n">
        <x:f>MAX(0,AC235*(1+EXP((LN(1+Real_MC_30Y!$J$11)-0.5*Real_MC_30Y!$J$12^2)+Real_MC_30Y!$J$12*((RAND()+RAND()+RAND()+RAND()+RAND()+RAND()+RAND()+RAND()+RAND()+RAND()+RAND()+RAND())-6))-1)+Real_MC_30Y!AD$58)</x:f>
        <x:v>2429841.425370005</x:v>
      </x:c>
      <x:c r="AE235" s="50" t="n">
        <x:f>MAX(0,AD235*(1+EXP((LN(1+Real_MC_30Y!$J$11)-0.5*Real_MC_30Y!$J$12^2)+Real_MC_30Y!$J$12*((RAND()+RAND()+RAND()+RAND()+RAND()+RAND()+RAND()+RAND()+RAND()+RAND()+RAND()+RAND())-6))-1)+Real_MC_30Y!AE$58)</x:f>
        <x:v>2993856.071195644</x:v>
      </x:c>
      <x:c r="AF235" s="50" t="n">
        <x:f>MAX(0,AE235*(1+EXP((LN(1+Real_MC_30Y!$J$11)-0.5*Real_MC_30Y!$J$12^2)+Real_MC_30Y!$J$12*((RAND()+RAND()+RAND()+RAND()+RAND()+RAND()+RAND()+RAND()+RAND()+RAND()+RAND()+RAND())-6))-1)+Real_MC_30Y!AF$58)</x:f>
        <x:v>2878192.0720391776</x:v>
      </x:c>
    </x:row>
    <x:row r="236">
      <x:c r="A236">
        <x:v>232</x:v>
      </x:c>
      <x:c r="B236" s="50" t="n">
        <x:f>MAX(0,Liquidity_30Y!$C$14+Real_MC_30Y!B$57-Real_MC_30Y!B$56)</x:f>
        <x:v>1029031.25</x:v>
      </x:c>
      <x:c r="C236" s="50" t="n">
        <x:f>MAX(0,B236*(1+EXP((LN(1+Real_MC_30Y!$J$11)-0.5*Real_MC_30Y!$J$12^2)+Real_MC_30Y!$J$12*((RAND()+RAND()+RAND()+RAND()+RAND()+RAND()+RAND()+RAND()+RAND()+RAND()+RAND()+RAND())-6))-1)+Real_MC_30Y!C$58)</x:f>
        <x:v>1247212.7813278427</x:v>
      </x:c>
      <x:c r="D236" s="50" t="n">
        <x:f>MAX(0,C236*(1+EXP((LN(1+Real_MC_30Y!$J$11)-0.5*Real_MC_30Y!$J$12^2)+Real_MC_30Y!$J$12*((RAND()+RAND()+RAND()+RAND()+RAND()+RAND()+RAND()+RAND()+RAND()+RAND()+RAND()+RAND())-6))-1)+Real_MC_30Y!D$58)</x:f>
        <x:v>1247860.2865215414</x:v>
      </x:c>
      <x:c r="E236" s="50" t="n">
        <x:f>MAX(0,D236*(1+EXP((LN(1+Real_MC_30Y!$J$11)-0.5*Real_MC_30Y!$J$12^2)+Real_MC_30Y!$J$12*((RAND()+RAND()+RAND()+RAND()+RAND()+RAND()+RAND()+RAND()+RAND()+RAND()+RAND()+RAND())-6))-1)+Real_MC_30Y!E$58)</x:f>
        <x:v>1379754.2088044717</x:v>
      </x:c>
      <x:c r="F236" s="50" t="n">
        <x:f>MAX(0,E236*(1+EXP((LN(1+Real_MC_30Y!$J$11)-0.5*Real_MC_30Y!$J$12^2)+Real_MC_30Y!$J$12*((RAND()+RAND()+RAND()+RAND()+RAND()+RAND()+RAND()+RAND()+RAND()+RAND()+RAND()+RAND())-6))-1)+Real_MC_30Y!F$58)</x:f>
        <x:v>1466220.6244428933</x:v>
      </x:c>
      <x:c r="G236" s="50" t="n">
        <x:f>MAX(0,F236*(1+EXP((LN(1+Real_MC_30Y!$J$11)-0.5*Real_MC_30Y!$J$12^2)+Real_MC_30Y!$J$12*((RAND()+RAND()+RAND()+RAND()+RAND()+RAND()+RAND()+RAND()+RAND()+RAND()+RAND()+RAND())-6))-1)+Real_MC_30Y!G$58)</x:f>
        <x:v>1746116.63569709</x:v>
      </x:c>
      <x:c r="H236" s="50" t="n">
        <x:f>MAX(0,G236*(1+EXP((LN(1+Real_MC_30Y!$J$11)-0.5*Real_MC_30Y!$J$12^2)+Real_MC_30Y!$J$12*((RAND()+RAND()+RAND()+RAND()+RAND()+RAND()+RAND()+RAND()+RAND()+RAND()+RAND()+RAND())-6))-1)+Real_MC_30Y!H$58)</x:f>
        <x:v>1654994.5930823206</x:v>
      </x:c>
      <x:c r="I236" s="50" t="n">
        <x:f>MAX(0,H236*(1+EXP((LN(1+Real_MC_30Y!$J$11)-0.5*Real_MC_30Y!$J$12^2)+Real_MC_30Y!$J$12*((RAND()+RAND()+RAND()+RAND()+RAND()+RAND()+RAND()+RAND()+RAND()+RAND()+RAND()+RAND())-6))-1)+Real_MC_30Y!I$58)</x:f>
        <x:v>2024726.6051701785</x:v>
      </x:c>
      <x:c r="J236" s="50" t="n">
        <x:f>MAX(0,I236*(1+EXP((LN(1+Real_MC_30Y!$J$11)-0.5*Real_MC_30Y!$J$12^2)+Real_MC_30Y!$J$12*((RAND()+RAND()+RAND()+RAND()+RAND()+RAND()+RAND()+RAND()+RAND()+RAND()+RAND()+RAND())-6))-1)+Real_MC_30Y!J$58)</x:f>
        <x:v>1612456.689340128</x:v>
      </x:c>
      <x:c r="K236" s="50" t="n">
        <x:f>MAX(0,J236*(1+EXP((LN(1+Real_MC_30Y!$J$11)-0.5*Real_MC_30Y!$J$12^2)+Real_MC_30Y!$J$12*((RAND()+RAND()+RAND()+RAND()+RAND()+RAND()+RAND()+RAND()+RAND()+RAND()+RAND()+RAND())-6))-1)+Real_MC_30Y!K$58)</x:f>
        <x:v>1472304.6058177138</x:v>
      </x:c>
      <x:c r="L236" s="50" t="n">
        <x:f>MAX(0,K236*(1+EXP((LN(1+Real_MC_30Y!$J$11)-0.5*Real_MC_30Y!$J$12^2)+Real_MC_30Y!$J$12*((RAND()+RAND()+RAND()+RAND()+RAND()+RAND()+RAND()+RAND()+RAND()+RAND()+RAND()+RAND())-6))-1)+Real_MC_30Y!L$58)</x:f>
        <x:v>1255755.4318686018</x:v>
      </x:c>
      <x:c r="M236" s="50" t="n">
        <x:f>MAX(0,L236*(1+EXP((LN(1+Real_MC_30Y!$J$11)-0.5*Real_MC_30Y!$J$12^2)+Real_MC_30Y!$J$12*((RAND()+RAND()+RAND()+RAND()+RAND()+RAND()+RAND()+RAND()+RAND()+RAND()+RAND()+RAND())-6))-1)+Real_MC_30Y!M$58)</x:f>
        <x:v>1668112.8033011353</x:v>
      </x:c>
      <x:c r="N236" s="50" t="n">
        <x:f>MAX(0,M236*(1+EXP((LN(1+Real_MC_30Y!$J$11)-0.5*Real_MC_30Y!$J$12^2)+Real_MC_30Y!$J$12*((RAND()+RAND()+RAND()+RAND()+RAND()+RAND()+RAND()+RAND()+RAND()+RAND()+RAND()+RAND())-6))-1)+Real_MC_30Y!N$58)</x:f>
        <x:v>1615474.0174927425</x:v>
      </x:c>
      <x:c r="O236" s="50" t="n">
        <x:f>MAX(0,N236*(1+EXP((LN(1+Real_MC_30Y!$J$11)-0.5*Real_MC_30Y!$J$12^2)+Real_MC_30Y!$J$12*((RAND()+RAND()+RAND()+RAND()+RAND()+RAND()+RAND()+RAND()+RAND()+RAND()+RAND()+RAND())-6))-1)+Real_MC_30Y!O$58)</x:f>
        <x:v>1614408.715478014</x:v>
      </x:c>
      <x:c r="P236" s="50" t="n">
        <x:f>MAX(0,O236*(1+EXP((LN(1+Real_MC_30Y!$J$11)-0.5*Real_MC_30Y!$J$12^2)+Real_MC_30Y!$J$12*((RAND()+RAND()+RAND()+RAND()+RAND()+RAND()+RAND()+RAND()+RAND()+RAND()+RAND()+RAND())-6))-1)+Real_MC_30Y!P$58)</x:f>
        <x:v>1372469.3885252217</x:v>
      </x:c>
      <x:c r="Q236" s="50" t="n">
        <x:f>MAX(0,P236*(1+EXP((LN(1+Real_MC_30Y!$J$11)-0.5*Real_MC_30Y!$J$12^2)+Real_MC_30Y!$J$12*((RAND()+RAND()+RAND()+RAND()+RAND()+RAND()+RAND()+RAND()+RAND()+RAND()+RAND()+RAND())-6))-1)+Real_MC_30Y!Q$58)</x:f>
        <x:v>1417231.729246668</x:v>
      </x:c>
      <x:c r="R236" s="50" t="n">
        <x:f>MAX(0,Q236*(1+EXP((LN(1+Real_MC_30Y!$J$11)-0.5*Real_MC_30Y!$J$12^2)+Real_MC_30Y!$J$12*((RAND()+RAND()+RAND()+RAND()+RAND()+RAND()+RAND()+RAND()+RAND()+RAND()+RAND()+RAND())-6))-1)+Real_MC_30Y!R$58)</x:f>
        <x:v>2005511.5981447422</x:v>
      </x:c>
      <x:c r="S236" s="50" t="n">
        <x:f>MAX(0,R236*(1+EXP((LN(1+Real_MC_30Y!$J$11)-0.5*Real_MC_30Y!$J$12^2)+Real_MC_30Y!$J$12*((RAND()+RAND()+RAND()+RAND()+RAND()+RAND()+RAND()+RAND()+RAND()+RAND()+RAND()+RAND())-6))-1)+Real_MC_30Y!S$58)</x:f>
        <x:v>2425792.2988991365</x:v>
      </x:c>
      <x:c r="T236" s="50" t="n">
        <x:f>MAX(0,S236*(1+EXP((LN(1+Real_MC_30Y!$J$11)-0.5*Real_MC_30Y!$J$12^2)+Real_MC_30Y!$J$12*((RAND()+RAND()+RAND()+RAND()+RAND()+RAND()+RAND()+RAND()+RAND()+RAND()+RAND()+RAND())-6))-1)+Real_MC_30Y!T$58)</x:f>
        <x:v>3265443.727924397</x:v>
      </x:c>
      <x:c r="U236" s="50" t="n">
        <x:f>MAX(0,T236*(1+EXP((LN(1+Real_MC_30Y!$J$11)-0.5*Real_MC_30Y!$J$12^2)+Real_MC_30Y!$J$12*((RAND()+RAND()+RAND()+RAND()+RAND()+RAND()+RAND()+RAND()+RAND()+RAND()+RAND()+RAND())-6))-1)+Real_MC_30Y!U$58)</x:f>
        <x:v>3165262.7655439298</x:v>
      </x:c>
      <x:c r="V236" s="50" t="n">
        <x:f>MAX(0,U236*(1+EXP((LN(1+Real_MC_30Y!$J$11)-0.5*Real_MC_30Y!$J$12^2)+Real_MC_30Y!$J$12*((RAND()+RAND()+RAND()+RAND()+RAND()+RAND()+RAND()+RAND()+RAND()+RAND()+RAND()+RAND())-6))-1)+Real_MC_30Y!V$58)</x:f>
        <x:v>3089441.727548782</x:v>
      </x:c>
      <x:c r="W236" s="50" t="n">
        <x:f>MAX(0,V236*(1+EXP((LN(1+Real_MC_30Y!$J$11)-0.5*Real_MC_30Y!$J$12^2)+Real_MC_30Y!$J$12*((RAND()+RAND()+RAND()+RAND()+RAND()+RAND()+RAND()+RAND()+RAND()+RAND()+RAND()+RAND())-6))-1)+Real_MC_30Y!W$58)</x:f>
        <x:v>3510328.5146011924</x:v>
      </x:c>
      <x:c r="X236" s="50" t="n">
        <x:f>MAX(0,W236*(1+EXP((LN(1+Real_MC_30Y!$J$11)-0.5*Real_MC_30Y!$J$12^2)+Real_MC_30Y!$J$12*((RAND()+RAND()+RAND()+RAND()+RAND()+RAND()+RAND()+RAND()+RAND()+RAND()+RAND()+RAND())-6))-1)+Real_MC_30Y!X$58)</x:f>
        <x:v>3537219.7463710504</x:v>
      </x:c>
      <x:c r="Y236" s="50" t="n">
        <x:f>MAX(0,X236*(1+EXP((LN(1+Real_MC_30Y!$J$11)-0.5*Real_MC_30Y!$J$12^2)+Real_MC_30Y!$J$12*((RAND()+RAND()+RAND()+RAND()+RAND()+RAND()+RAND()+RAND()+RAND()+RAND()+RAND()+RAND())-6))-1)+Real_MC_30Y!Y$58)</x:f>
        <x:v>4224751.235831825</x:v>
      </x:c>
      <x:c r="Z236" s="50" t="n">
        <x:f>MAX(0,Y236*(1+EXP((LN(1+Real_MC_30Y!$J$11)-0.5*Real_MC_30Y!$J$12^2)+Real_MC_30Y!$J$12*((RAND()+RAND()+RAND()+RAND()+RAND()+RAND()+RAND()+RAND()+RAND()+RAND()+RAND()+RAND())-6))-1)+Real_MC_30Y!Z$58)</x:f>
        <x:v>4950230.340408264</x:v>
      </x:c>
      <x:c r="AA236" s="50" t="n">
        <x:f>MAX(0,Z236*(1+EXP((LN(1+Real_MC_30Y!$J$11)-0.5*Real_MC_30Y!$J$12^2)+Real_MC_30Y!$J$12*((RAND()+RAND()+RAND()+RAND()+RAND()+RAND()+RAND()+RAND()+RAND()+RAND()+RAND()+RAND())-6))-1)+Real_MC_30Y!AA$58)</x:f>
        <x:v>6350103.8501687115</x:v>
      </x:c>
      <x:c r="AB236" s="50" t="n">
        <x:f>MAX(0,AA236*(1+EXP((LN(1+Real_MC_30Y!$J$11)-0.5*Real_MC_30Y!$J$12^2)+Real_MC_30Y!$J$12*((RAND()+RAND()+RAND()+RAND()+RAND()+RAND()+RAND()+RAND()+RAND()+RAND()+RAND()+RAND())-6))-1)+Real_MC_30Y!AB$58)</x:f>
        <x:v>7561442.030354313</x:v>
      </x:c>
      <x:c r="AC236" s="50" t="n">
        <x:f>MAX(0,AB236*(1+EXP((LN(1+Real_MC_30Y!$J$11)-0.5*Real_MC_30Y!$J$12^2)+Real_MC_30Y!$J$12*((RAND()+RAND()+RAND()+RAND()+RAND()+RAND()+RAND()+RAND()+RAND()+RAND()+RAND()+RAND())-6))-1)+Real_MC_30Y!AC$58)</x:f>
        <x:v>6575575.756478389</x:v>
      </x:c>
      <x:c r="AD236" s="50" t="n">
        <x:f>MAX(0,AC236*(1+EXP((LN(1+Real_MC_30Y!$J$11)-0.5*Real_MC_30Y!$J$12^2)+Real_MC_30Y!$J$12*((RAND()+RAND()+RAND()+RAND()+RAND()+RAND()+RAND()+RAND()+RAND()+RAND()+RAND()+RAND())-6))-1)+Real_MC_30Y!AD$58)</x:f>
        <x:v>6687113.859507257</x:v>
      </x:c>
      <x:c r="AE236" s="50" t="n">
        <x:f>MAX(0,AD236*(1+EXP((LN(1+Real_MC_30Y!$J$11)-0.5*Real_MC_30Y!$J$12^2)+Real_MC_30Y!$J$12*((RAND()+RAND()+RAND()+RAND()+RAND()+RAND()+RAND()+RAND()+RAND()+RAND()+RAND()+RAND())-6))-1)+Real_MC_30Y!AE$58)</x:f>
        <x:v>6128389.9674489</x:v>
      </x:c>
      <x:c r="AF236" s="50" t="n">
        <x:f>MAX(0,AE236*(1+EXP((LN(1+Real_MC_30Y!$J$11)-0.5*Real_MC_30Y!$J$12^2)+Real_MC_30Y!$J$12*((RAND()+RAND()+RAND()+RAND()+RAND()+RAND()+RAND()+RAND()+RAND()+RAND()+RAND()+RAND())-6))-1)+Real_MC_30Y!AF$58)</x:f>
        <x:v>5942490.373943023</x:v>
      </x:c>
    </x:row>
    <x:row r="237">
      <x:c r="A237">
        <x:v>233</x:v>
      </x:c>
      <x:c r="B237" s="50" t="n">
        <x:f>MAX(0,Liquidity_30Y!$C$14+Real_MC_30Y!B$57-Real_MC_30Y!B$56)</x:f>
        <x:v>1029031.25</x:v>
      </x:c>
      <x:c r="C237" s="50" t="n">
        <x:f>MAX(0,B237*(1+EXP((LN(1+Real_MC_30Y!$J$11)-0.5*Real_MC_30Y!$J$12^2)+Real_MC_30Y!$J$12*((RAND()+RAND()+RAND()+RAND()+RAND()+RAND()+RAND()+RAND()+RAND()+RAND()+RAND()+RAND())-6))-1)+Real_MC_30Y!C$58)</x:f>
        <x:v>1415350.7567741466</x:v>
      </x:c>
      <x:c r="D237" s="50" t="n">
        <x:f>MAX(0,C237*(1+EXP((LN(1+Real_MC_30Y!$J$11)-0.5*Real_MC_30Y!$J$12^2)+Real_MC_30Y!$J$12*((RAND()+RAND()+RAND()+RAND()+RAND()+RAND()+RAND()+RAND()+RAND()+RAND()+RAND()+RAND())-6))-1)+Real_MC_30Y!D$58)</x:f>
        <x:v>1534994.7883453583</x:v>
      </x:c>
      <x:c r="E237" s="50" t="n">
        <x:f>MAX(0,D237*(1+EXP((LN(1+Real_MC_30Y!$J$11)-0.5*Real_MC_30Y!$J$12^2)+Real_MC_30Y!$J$12*((RAND()+RAND()+RAND()+RAND()+RAND()+RAND()+RAND()+RAND()+RAND()+RAND()+RAND()+RAND())-6))-1)+Real_MC_30Y!E$58)</x:f>
        <x:v>1526717.1545700026</x:v>
      </x:c>
      <x:c r="F237" s="50" t="n">
        <x:f>MAX(0,E237*(1+EXP((LN(1+Real_MC_30Y!$J$11)-0.5*Real_MC_30Y!$J$12^2)+Real_MC_30Y!$J$12*((RAND()+RAND()+RAND()+RAND()+RAND()+RAND()+RAND()+RAND()+RAND()+RAND()+RAND()+RAND())-6))-1)+Real_MC_30Y!F$58)</x:f>
        <x:v>1329137.683282836</x:v>
      </x:c>
      <x:c r="G237" s="50" t="n">
        <x:f>MAX(0,F237*(1+EXP((LN(1+Real_MC_30Y!$J$11)-0.5*Real_MC_30Y!$J$12^2)+Real_MC_30Y!$J$12*((RAND()+RAND()+RAND()+RAND()+RAND()+RAND()+RAND()+RAND()+RAND()+RAND()+RAND()+RAND())-6))-1)+Real_MC_30Y!G$58)</x:f>
        <x:v>1587574.1963380077</x:v>
      </x:c>
      <x:c r="H237" s="50" t="n">
        <x:f>MAX(0,G237*(1+EXP((LN(1+Real_MC_30Y!$J$11)-0.5*Real_MC_30Y!$J$12^2)+Real_MC_30Y!$J$12*((RAND()+RAND()+RAND()+RAND()+RAND()+RAND()+RAND()+RAND()+RAND()+RAND()+RAND()+RAND())-6))-1)+Real_MC_30Y!H$58)</x:f>
        <x:v>1390948.7495386621</x:v>
      </x:c>
      <x:c r="I237" s="50" t="n">
        <x:f>MAX(0,H237*(1+EXP((LN(1+Real_MC_30Y!$J$11)-0.5*Real_MC_30Y!$J$12^2)+Real_MC_30Y!$J$12*((RAND()+RAND()+RAND()+RAND()+RAND()+RAND()+RAND()+RAND()+RAND()+RAND()+RAND()+RAND())-6))-1)+Real_MC_30Y!I$58)</x:f>
        <x:v>1174895.9919120057</x:v>
      </x:c>
      <x:c r="J237" s="50" t="n">
        <x:f>MAX(0,I237*(1+EXP((LN(1+Real_MC_30Y!$J$11)-0.5*Real_MC_30Y!$J$12^2)+Real_MC_30Y!$J$12*((RAND()+RAND()+RAND()+RAND()+RAND()+RAND()+RAND()+RAND()+RAND()+RAND()+RAND()+RAND())-6))-1)+Real_MC_30Y!J$58)</x:f>
        <x:v>1301423.7183974157</x:v>
      </x:c>
      <x:c r="K237" s="50" t="n">
        <x:f>MAX(0,J237*(1+EXP((LN(1+Real_MC_30Y!$J$11)-0.5*Real_MC_30Y!$J$12^2)+Real_MC_30Y!$J$12*((RAND()+RAND()+RAND()+RAND()+RAND()+RAND()+RAND()+RAND()+RAND()+RAND()+RAND()+RAND())-6))-1)+Real_MC_30Y!K$58)</x:f>
        <x:v>1192652.4595345824</x:v>
      </x:c>
      <x:c r="L237" s="50" t="n">
        <x:f>MAX(0,K237*(1+EXP((LN(1+Real_MC_30Y!$J$11)-0.5*Real_MC_30Y!$J$12^2)+Real_MC_30Y!$J$12*((RAND()+RAND()+RAND()+RAND()+RAND()+RAND()+RAND()+RAND()+RAND()+RAND()+RAND()+RAND())-6))-1)+Real_MC_30Y!L$58)</x:f>
        <x:v>1215243.4318617885</x:v>
      </x:c>
      <x:c r="M237" s="50" t="n">
        <x:f>MAX(0,L237*(1+EXP((LN(1+Real_MC_30Y!$J$11)-0.5*Real_MC_30Y!$J$12^2)+Real_MC_30Y!$J$12*((RAND()+RAND()+RAND()+RAND()+RAND()+RAND()+RAND()+RAND()+RAND()+RAND()+RAND()+RAND())-6))-1)+Real_MC_30Y!M$58)</x:f>
        <x:v>1383265.4135924357</x:v>
      </x:c>
      <x:c r="N237" s="50" t="n">
        <x:f>MAX(0,M237*(1+EXP((LN(1+Real_MC_30Y!$J$11)-0.5*Real_MC_30Y!$J$12^2)+Real_MC_30Y!$J$12*((RAND()+RAND()+RAND()+RAND()+RAND()+RAND()+RAND()+RAND()+RAND()+RAND()+RAND()+RAND())-6))-1)+Real_MC_30Y!N$58)</x:f>
        <x:v>1708365.598581698</x:v>
      </x:c>
      <x:c r="O237" s="50" t="n">
        <x:f>MAX(0,N237*(1+EXP((LN(1+Real_MC_30Y!$J$11)-0.5*Real_MC_30Y!$J$12^2)+Real_MC_30Y!$J$12*((RAND()+RAND()+RAND()+RAND()+RAND()+RAND()+RAND()+RAND()+RAND()+RAND()+RAND()+RAND())-6))-1)+Real_MC_30Y!O$58)</x:f>
        <x:v>2173206.4378555757</x:v>
      </x:c>
      <x:c r="P237" s="50" t="n">
        <x:f>MAX(0,O237*(1+EXP((LN(1+Real_MC_30Y!$J$11)-0.5*Real_MC_30Y!$J$12^2)+Real_MC_30Y!$J$12*((RAND()+RAND()+RAND()+RAND()+RAND()+RAND()+RAND()+RAND()+RAND()+RAND()+RAND()+RAND())-6))-1)+Real_MC_30Y!P$58)</x:f>
        <x:v>1789817.9350542533</x:v>
      </x:c>
      <x:c r="Q237" s="50" t="n">
        <x:f>MAX(0,P237*(1+EXP((LN(1+Real_MC_30Y!$J$11)-0.5*Real_MC_30Y!$J$12^2)+Real_MC_30Y!$J$12*((RAND()+RAND()+RAND()+RAND()+RAND()+RAND()+RAND()+RAND()+RAND()+RAND()+RAND()+RAND())-6))-1)+Real_MC_30Y!Q$58)</x:f>
        <x:v>1845331.559184845</x:v>
      </x:c>
      <x:c r="R237" s="50" t="n">
        <x:f>MAX(0,Q237*(1+EXP((LN(1+Real_MC_30Y!$J$11)-0.5*Real_MC_30Y!$J$12^2)+Real_MC_30Y!$J$12*((RAND()+RAND()+RAND()+RAND()+RAND()+RAND()+RAND()+RAND()+RAND()+RAND()+RAND()+RAND())-6))-1)+Real_MC_30Y!R$58)</x:f>
        <x:v>2284998.081989758</x:v>
      </x:c>
      <x:c r="S237" s="50" t="n">
        <x:f>MAX(0,R237*(1+EXP((LN(1+Real_MC_30Y!$J$11)-0.5*Real_MC_30Y!$J$12^2)+Real_MC_30Y!$J$12*((RAND()+RAND()+RAND()+RAND()+RAND()+RAND()+RAND()+RAND()+RAND()+RAND()+RAND()+RAND())-6))-1)+Real_MC_30Y!S$58)</x:f>
        <x:v>2352487.913633659</x:v>
      </x:c>
      <x:c r="T237" s="50" t="n">
        <x:f>MAX(0,S237*(1+EXP((LN(1+Real_MC_30Y!$J$11)-0.5*Real_MC_30Y!$J$12^2)+Real_MC_30Y!$J$12*((RAND()+RAND()+RAND()+RAND()+RAND()+RAND()+RAND()+RAND()+RAND()+RAND()+RAND()+RAND())-6))-1)+Real_MC_30Y!T$58)</x:f>
        <x:v>2335668.6687588715</x:v>
      </x:c>
      <x:c r="U237" s="50" t="n">
        <x:f>MAX(0,T237*(1+EXP((LN(1+Real_MC_30Y!$J$11)-0.5*Real_MC_30Y!$J$12^2)+Real_MC_30Y!$J$12*((RAND()+RAND()+RAND()+RAND()+RAND()+RAND()+RAND()+RAND()+RAND()+RAND()+RAND()+RAND())-6))-1)+Real_MC_30Y!U$58)</x:f>
        <x:v>2454604.596771483</x:v>
      </x:c>
      <x:c r="V237" s="50" t="n">
        <x:f>MAX(0,U237*(1+EXP((LN(1+Real_MC_30Y!$J$11)-0.5*Real_MC_30Y!$J$12^2)+Real_MC_30Y!$J$12*((RAND()+RAND()+RAND()+RAND()+RAND()+RAND()+RAND()+RAND()+RAND()+RAND()+RAND()+RAND())-6))-1)+Real_MC_30Y!V$58)</x:f>
        <x:v>2168498.7658103677</x:v>
      </x:c>
      <x:c r="W237" s="50" t="n">
        <x:f>MAX(0,V237*(1+EXP((LN(1+Real_MC_30Y!$J$11)-0.5*Real_MC_30Y!$J$12^2)+Real_MC_30Y!$J$12*((RAND()+RAND()+RAND()+RAND()+RAND()+RAND()+RAND()+RAND()+RAND()+RAND()+RAND()+RAND())-6))-1)+Real_MC_30Y!W$58)</x:f>
        <x:v>2300085.708625567</x:v>
      </x:c>
      <x:c r="X237" s="50" t="n">
        <x:f>MAX(0,W237*(1+EXP((LN(1+Real_MC_30Y!$J$11)-0.5*Real_MC_30Y!$J$12^2)+Real_MC_30Y!$J$12*((RAND()+RAND()+RAND()+RAND()+RAND()+RAND()+RAND()+RAND()+RAND()+RAND()+RAND()+RAND())-6))-1)+Real_MC_30Y!X$58)</x:f>
        <x:v>2200446.725960523</x:v>
      </x:c>
      <x:c r="Y237" s="50" t="n">
        <x:f>MAX(0,X237*(1+EXP((LN(1+Real_MC_30Y!$J$11)-0.5*Real_MC_30Y!$J$12^2)+Real_MC_30Y!$J$12*((RAND()+RAND()+RAND()+RAND()+RAND()+RAND()+RAND()+RAND()+RAND()+RAND()+RAND()+RAND())-6))-1)+Real_MC_30Y!Y$58)</x:f>
        <x:v>2153226.201139165</x:v>
      </x:c>
      <x:c r="Z237" s="50" t="n">
        <x:f>MAX(0,Y237*(1+EXP((LN(1+Real_MC_30Y!$J$11)-0.5*Real_MC_30Y!$J$12^2)+Real_MC_30Y!$J$12*((RAND()+RAND()+RAND()+RAND()+RAND()+RAND()+RAND()+RAND()+RAND()+RAND()+RAND()+RAND())-6))-1)+Real_MC_30Y!Z$58)</x:f>
        <x:v>1948379.7579189448</x:v>
      </x:c>
      <x:c r="AA237" s="50" t="n">
        <x:f>MAX(0,Z237*(1+EXP((LN(1+Real_MC_30Y!$J$11)-0.5*Real_MC_30Y!$J$12^2)+Real_MC_30Y!$J$12*((RAND()+RAND()+RAND()+RAND()+RAND()+RAND()+RAND()+RAND()+RAND()+RAND()+RAND()+RAND())-6))-1)+Real_MC_30Y!AA$58)</x:f>
        <x:v>2007144.6854687976</x:v>
      </x:c>
      <x:c r="AB237" s="50" t="n">
        <x:f>MAX(0,AA237*(1+EXP((LN(1+Real_MC_30Y!$J$11)-0.5*Real_MC_30Y!$J$12^2)+Real_MC_30Y!$J$12*((RAND()+RAND()+RAND()+RAND()+RAND()+RAND()+RAND()+RAND()+RAND()+RAND()+RAND()+RAND())-6))-1)+Real_MC_30Y!AB$58)</x:f>
        <x:v>2013788.7876373162</x:v>
      </x:c>
      <x:c r="AC237" s="50" t="n">
        <x:f>MAX(0,AB237*(1+EXP((LN(1+Real_MC_30Y!$J$11)-0.5*Real_MC_30Y!$J$12^2)+Real_MC_30Y!$J$12*((RAND()+RAND()+RAND()+RAND()+RAND()+RAND()+RAND()+RAND()+RAND()+RAND()+RAND()+RAND())-6))-1)+Real_MC_30Y!AC$58)</x:f>
        <x:v>2267630.950200475</x:v>
      </x:c>
      <x:c r="AD237" s="50" t="n">
        <x:f>MAX(0,AC237*(1+EXP((LN(1+Real_MC_30Y!$J$11)-0.5*Real_MC_30Y!$J$12^2)+Real_MC_30Y!$J$12*((RAND()+RAND()+RAND()+RAND()+RAND()+RAND()+RAND()+RAND()+RAND()+RAND()+RAND()+RAND())-6))-1)+Real_MC_30Y!AD$58)</x:f>
        <x:v>2278206.842024604</x:v>
      </x:c>
      <x:c r="AE237" s="50" t="n">
        <x:f>MAX(0,AD237*(1+EXP((LN(1+Real_MC_30Y!$J$11)-0.5*Real_MC_30Y!$J$12^2)+Real_MC_30Y!$J$12*((RAND()+RAND()+RAND()+RAND()+RAND()+RAND()+RAND()+RAND()+RAND()+RAND()+RAND()+RAND())-6))-1)+Real_MC_30Y!AE$58)</x:f>
        <x:v>2719315.4904315714</x:v>
      </x:c>
      <x:c r="AF237" s="50" t="n">
        <x:f>MAX(0,AE237*(1+EXP((LN(1+Real_MC_30Y!$J$11)-0.5*Real_MC_30Y!$J$12^2)+Real_MC_30Y!$J$12*((RAND()+RAND()+RAND()+RAND()+RAND()+RAND()+RAND()+RAND()+RAND()+RAND()+RAND()+RAND())-6))-1)+Real_MC_30Y!AF$58)</x:f>
        <x:v>2829366.2001000624</x:v>
      </x:c>
    </x:row>
    <x:row r="238">
      <x:c r="A238">
        <x:v>234</x:v>
      </x:c>
      <x:c r="B238" s="50" t="n">
        <x:f>MAX(0,Liquidity_30Y!$C$14+Real_MC_30Y!B$57-Real_MC_30Y!B$56)</x:f>
        <x:v>1029031.25</x:v>
      </x:c>
      <x:c r="C238" s="50" t="n">
        <x:f>MAX(0,B238*(1+EXP((LN(1+Real_MC_30Y!$J$11)-0.5*Real_MC_30Y!$J$12^2)+Real_MC_30Y!$J$12*((RAND()+RAND()+RAND()+RAND()+RAND()+RAND()+RAND()+RAND()+RAND()+RAND()+RAND()+RAND())-6))-1)+Real_MC_30Y!C$58)</x:f>
        <x:v>1412570.7322803973</x:v>
      </x:c>
      <x:c r="D238" s="50" t="n">
        <x:f>MAX(0,C238*(1+EXP((LN(1+Real_MC_30Y!$J$11)-0.5*Real_MC_30Y!$J$12^2)+Real_MC_30Y!$J$12*((RAND()+RAND()+RAND()+RAND()+RAND()+RAND()+RAND()+RAND()+RAND()+RAND()+RAND()+RAND())-6))-1)+Real_MC_30Y!D$58)</x:f>
        <x:v>1841839.6066345312</x:v>
      </x:c>
      <x:c r="E238" s="50" t="n">
        <x:f>MAX(0,D238*(1+EXP((LN(1+Real_MC_30Y!$J$11)-0.5*Real_MC_30Y!$J$12^2)+Real_MC_30Y!$J$12*((RAND()+RAND()+RAND()+RAND()+RAND()+RAND()+RAND()+RAND()+RAND()+RAND()+RAND()+RAND())-6))-1)+Real_MC_30Y!E$58)</x:f>
        <x:v>1921198.2482272508</x:v>
      </x:c>
      <x:c r="F238" s="50" t="n">
        <x:f>MAX(0,E238*(1+EXP((LN(1+Real_MC_30Y!$J$11)-0.5*Real_MC_30Y!$J$12^2)+Real_MC_30Y!$J$12*((RAND()+RAND()+RAND()+RAND()+RAND()+RAND()+RAND()+RAND()+RAND()+RAND()+RAND()+RAND())-6))-1)+Real_MC_30Y!F$58)</x:f>
        <x:v>2200817.5767772133</x:v>
      </x:c>
      <x:c r="G238" s="50" t="n">
        <x:f>MAX(0,F238*(1+EXP((LN(1+Real_MC_30Y!$J$11)-0.5*Real_MC_30Y!$J$12^2)+Real_MC_30Y!$J$12*((RAND()+RAND()+RAND()+RAND()+RAND()+RAND()+RAND()+RAND()+RAND()+RAND()+RAND()+RAND())-6))-1)+Real_MC_30Y!G$58)</x:f>
        <x:v>2421840.2038448956</x:v>
      </x:c>
      <x:c r="H238" s="50" t="n">
        <x:f>MAX(0,G238*(1+EXP((LN(1+Real_MC_30Y!$J$11)-0.5*Real_MC_30Y!$J$12^2)+Real_MC_30Y!$J$12*((RAND()+RAND()+RAND()+RAND()+RAND()+RAND()+RAND()+RAND()+RAND()+RAND()+RAND()+RAND())-6))-1)+Real_MC_30Y!H$58)</x:f>
        <x:v>1931737.2773546278</x:v>
      </x:c>
      <x:c r="I238" s="50" t="n">
        <x:f>MAX(0,H238*(1+EXP((LN(1+Real_MC_30Y!$J$11)-0.5*Real_MC_30Y!$J$12^2)+Real_MC_30Y!$J$12*((RAND()+RAND()+RAND()+RAND()+RAND()+RAND()+RAND()+RAND()+RAND()+RAND()+RAND()+RAND())-6))-1)+Real_MC_30Y!I$58)</x:f>
        <x:v>2202070.557151118</x:v>
      </x:c>
      <x:c r="J238" s="50" t="n">
        <x:f>MAX(0,I238*(1+EXP((LN(1+Real_MC_30Y!$J$11)-0.5*Real_MC_30Y!$J$12^2)+Real_MC_30Y!$J$12*((RAND()+RAND()+RAND()+RAND()+RAND()+RAND()+RAND()+RAND()+RAND()+RAND()+RAND()+RAND())-6))-1)+Real_MC_30Y!J$58)</x:f>
        <x:v>2441927.3015160044</x:v>
      </x:c>
      <x:c r="K238" s="50" t="n">
        <x:f>MAX(0,J238*(1+EXP((LN(1+Real_MC_30Y!$J$11)-0.5*Real_MC_30Y!$J$12^2)+Real_MC_30Y!$J$12*((RAND()+RAND()+RAND()+RAND()+RAND()+RAND()+RAND()+RAND()+RAND()+RAND()+RAND()+RAND())-6))-1)+Real_MC_30Y!K$58)</x:f>
        <x:v>3119123.4408980487</x:v>
      </x:c>
      <x:c r="L238" s="50" t="n">
        <x:f>MAX(0,K238*(1+EXP((LN(1+Real_MC_30Y!$J$11)-0.5*Real_MC_30Y!$J$12^2)+Real_MC_30Y!$J$12*((RAND()+RAND()+RAND()+RAND()+RAND()+RAND()+RAND()+RAND()+RAND()+RAND()+RAND()+RAND())-6))-1)+Real_MC_30Y!L$58)</x:f>
        <x:v>3004796.538899758</x:v>
      </x:c>
      <x:c r="M238" s="50" t="n">
        <x:f>MAX(0,L238*(1+EXP((LN(1+Real_MC_30Y!$J$11)-0.5*Real_MC_30Y!$J$12^2)+Real_MC_30Y!$J$12*((RAND()+RAND()+RAND()+RAND()+RAND()+RAND()+RAND()+RAND()+RAND()+RAND()+RAND()+RAND())-6))-1)+Real_MC_30Y!M$58)</x:f>
        <x:v>3746865.4765803567</x:v>
      </x:c>
      <x:c r="N238" s="50" t="n">
        <x:f>MAX(0,M238*(1+EXP((LN(1+Real_MC_30Y!$J$11)-0.5*Real_MC_30Y!$J$12^2)+Real_MC_30Y!$J$12*((RAND()+RAND()+RAND()+RAND()+RAND()+RAND()+RAND()+RAND()+RAND()+RAND()+RAND()+RAND())-6))-1)+Real_MC_30Y!N$58)</x:f>
        <x:v>4806215.902720441</x:v>
      </x:c>
      <x:c r="O238" s="50" t="n">
        <x:f>MAX(0,N238*(1+EXP((LN(1+Real_MC_30Y!$J$11)-0.5*Real_MC_30Y!$J$12^2)+Real_MC_30Y!$J$12*((RAND()+RAND()+RAND()+RAND()+RAND()+RAND()+RAND()+RAND()+RAND()+RAND()+RAND()+RAND())-6))-1)+Real_MC_30Y!O$58)</x:f>
        <x:v>6100994.669727267</x:v>
      </x:c>
      <x:c r="P238" s="50" t="n">
        <x:f>MAX(0,O238*(1+EXP((LN(1+Real_MC_30Y!$J$11)-0.5*Real_MC_30Y!$J$12^2)+Real_MC_30Y!$J$12*((RAND()+RAND()+RAND()+RAND()+RAND()+RAND()+RAND()+RAND()+RAND()+RAND()+RAND()+RAND())-6))-1)+Real_MC_30Y!P$58)</x:f>
        <x:v>6131757.438040101</x:v>
      </x:c>
      <x:c r="Q238" s="50" t="n">
        <x:f>MAX(0,P238*(1+EXP((LN(1+Real_MC_30Y!$J$11)-0.5*Real_MC_30Y!$J$12^2)+Real_MC_30Y!$J$12*((RAND()+RAND()+RAND()+RAND()+RAND()+RAND()+RAND()+RAND()+RAND()+RAND()+RAND()+RAND())-6))-1)+Real_MC_30Y!Q$58)</x:f>
        <x:v>5541102.622811425</x:v>
      </x:c>
      <x:c r="R238" s="50" t="n">
        <x:f>MAX(0,Q238*(1+EXP((LN(1+Real_MC_30Y!$J$11)-0.5*Real_MC_30Y!$J$12^2)+Real_MC_30Y!$J$12*((RAND()+RAND()+RAND()+RAND()+RAND()+RAND()+RAND()+RAND()+RAND()+RAND()+RAND()+RAND())-6))-1)+Real_MC_30Y!R$58)</x:f>
        <x:v>6430462.266159468</x:v>
      </x:c>
      <x:c r="S238" s="50" t="n">
        <x:f>MAX(0,R238*(1+EXP((LN(1+Real_MC_30Y!$J$11)-0.5*Real_MC_30Y!$J$12^2)+Real_MC_30Y!$J$12*((RAND()+RAND()+RAND()+RAND()+RAND()+RAND()+RAND()+RAND()+RAND()+RAND()+RAND()+RAND())-6))-1)+Real_MC_30Y!S$58)</x:f>
        <x:v>9089775.045287078</x:v>
      </x:c>
      <x:c r="T238" s="50" t="n">
        <x:f>MAX(0,S238*(1+EXP((LN(1+Real_MC_30Y!$J$11)-0.5*Real_MC_30Y!$J$12^2)+Real_MC_30Y!$J$12*((RAND()+RAND()+RAND()+RAND()+RAND()+RAND()+RAND()+RAND()+RAND()+RAND()+RAND()+RAND())-6))-1)+Real_MC_30Y!T$58)</x:f>
        <x:v>8144125.411002957</x:v>
      </x:c>
      <x:c r="U238" s="50" t="n">
        <x:f>MAX(0,T238*(1+EXP((LN(1+Real_MC_30Y!$J$11)-0.5*Real_MC_30Y!$J$12^2)+Real_MC_30Y!$J$12*((RAND()+RAND()+RAND()+RAND()+RAND()+RAND()+RAND()+RAND()+RAND()+RAND()+RAND()+RAND())-6))-1)+Real_MC_30Y!U$58)</x:f>
        <x:v>9065337.082239762</x:v>
      </x:c>
      <x:c r="V238" s="50" t="n">
        <x:f>MAX(0,U238*(1+EXP((LN(1+Real_MC_30Y!$J$11)-0.5*Real_MC_30Y!$J$12^2)+Real_MC_30Y!$J$12*((RAND()+RAND()+RAND()+RAND()+RAND()+RAND()+RAND()+RAND()+RAND()+RAND()+RAND()+RAND())-6))-1)+Real_MC_30Y!V$58)</x:f>
        <x:v>9648690.019891491</x:v>
      </x:c>
      <x:c r="W238" s="50" t="n">
        <x:f>MAX(0,V238*(1+EXP((LN(1+Real_MC_30Y!$J$11)-0.5*Real_MC_30Y!$J$12^2)+Real_MC_30Y!$J$12*((RAND()+RAND()+RAND()+RAND()+RAND()+RAND()+RAND()+RAND()+RAND()+RAND()+RAND()+RAND())-6))-1)+Real_MC_30Y!W$58)</x:f>
        <x:v>10855679.393329153</x:v>
      </x:c>
      <x:c r="X238" s="50" t="n">
        <x:f>MAX(0,W238*(1+EXP((LN(1+Real_MC_30Y!$J$11)-0.5*Real_MC_30Y!$J$12^2)+Real_MC_30Y!$J$12*((RAND()+RAND()+RAND()+RAND()+RAND()+RAND()+RAND()+RAND()+RAND()+RAND()+RAND()+RAND())-6))-1)+Real_MC_30Y!X$58)</x:f>
        <x:v>13517622.523932159</x:v>
      </x:c>
      <x:c r="Y238" s="50" t="n">
        <x:f>MAX(0,X238*(1+EXP((LN(1+Real_MC_30Y!$J$11)-0.5*Real_MC_30Y!$J$12^2)+Real_MC_30Y!$J$12*((RAND()+RAND()+RAND()+RAND()+RAND()+RAND()+RAND()+RAND()+RAND()+RAND()+RAND()+RAND())-6))-1)+Real_MC_30Y!Y$58)</x:f>
        <x:v>15579708.99338769</x:v>
      </x:c>
      <x:c r="Z238" s="50" t="n">
        <x:f>MAX(0,Y238*(1+EXP((LN(1+Real_MC_30Y!$J$11)-0.5*Real_MC_30Y!$J$12^2)+Real_MC_30Y!$J$12*((RAND()+RAND()+RAND()+RAND()+RAND()+RAND()+RAND()+RAND()+RAND()+RAND()+RAND()+RAND())-6))-1)+Real_MC_30Y!Z$58)</x:f>
        <x:v>16279762.631260484</x:v>
      </x:c>
      <x:c r="AA238" s="50" t="n">
        <x:f>MAX(0,Z238*(1+EXP((LN(1+Real_MC_30Y!$J$11)-0.5*Real_MC_30Y!$J$12^2)+Real_MC_30Y!$J$12*((RAND()+RAND()+RAND()+RAND()+RAND()+RAND()+RAND()+RAND()+RAND()+RAND()+RAND()+RAND())-6))-1)+Real_MC_30Y!AA$58)</x:f>
        <x:v>20700401.00418276</x:v>
      </x:c>
      <x:c r="AB238" s="50" t="n">
        <x:f>MAX(0,AA238*(1+EXP((LN(1+Real_MC_30Y!$J$11)-0.5*Real_MC_30Y!$J$12^2)+Real_MC_30Y!$J$12*((RAND()+RAND()+RAND()+RAND()+RAND()+RAND()+RAND()+RAND()+RAND()+RAND()+RAND()+RAND())-6))-1)+Real_MC_30Y!AB$58)</x:f>
        <x:v>22798918.141644303</x:v>
      </x:c>
      <x:c r="AC238" s="50" t="n">
        <x:f>MAX(0,AB238*(1+EXP((LN(1+Real_MC_30Y!$J$11)-0.5*Real_MC_30Y!$J$12^2)+Real_MC_30Y!$J$12*((RAND()+RAND()+RAND()+RAND()+RAND()+RAND()+RAND()+RAND()+RAND()+RAND()+RAND()+RAND())-6))-1)+Real_MC_30Y!AC$58)</x:f>
        <x:v>21114692.8329996</x:v>
      </x:c>
      <x:c r="AD238" s="50" t="n">
        <x:f>MAX(0,AC238*(1+EXP((LN(1+Real_MC_30Y!$J$11)-0.5*Real_MC_30Y!$J$12^2)+Real_MC_30Y!$J$12*((RAND()+RAND()+RAND()+RAND()+RAND()+RAND()+RAND()+RAND()+RAND()+RAND()+RAND()+RAND())-6))-1)+Real_MC_30Y!AD$58)</x:f>
        <x:v>17217011.18680638</x:v>
      </x:c>
      <x:c r="AE238" s="50" t="n">
        <x:f>MAX(0,AD238*(1+EXP((LN(1+Real_MC_30Y!$J$11)-0.5*Real_MC_30Y!$J$12^2)+Real_MC_30Y!$J$12*((RAND()+RAND()+RAND()+RAND()+RAND()+RAND()+RAND()+RAND()+RAND()+RAND()+RAND()+RAND())-6))-1)+Real_MC_30Y!AE$58)</x:f>
        <x:v>17381716.56680318</x:v>
      </x:c>
      <x:c r="AF238" s="50" t="n">
        <x:f>MAX(0,AE238*(1+EXP((LN(1+Real_MC_30Y!$J$11)-0.5*Real_MC_30Y!$J$12^2)+Real_MC_30Y!$J$12*((RAND()+RAND()+RAND()+RAND()+RAND()+RAND()+RAND()+RAND()+RAND()+RAND()+RAND()+RAND())-6))-1)+Real_MC_30Y!AF$58)</x:f>
        <x:v>18289689.310234137</x:v>
      </x:c>
    </x:row>
    <x:row r="239">
      <x:c r="A239">
        <x:v>235</x:v>
      </x:c>
      <x:c r="B239" s="50" t="n">
        <x:f>MAX(0,Liquidity_30Y!$C$14+Real_MC_30Y!B$57-Real_MC_30Y!B$56)</x:f>
        <x:v>1029031.25</x:v>
      </x:c>
      <x:c r="C239" s="50" t="n">
        <x:f>MAX(0,B239*(1+EXP((LN(1+Real_MC_30Y!$J$11)-0.5*Real_MC_30Y!$J$12^2)+Real_MC_30Y!$J$12*((RAND()+RAND()+RAND()+RAND()+RAND()+RAND()+RAND()+RAND()+RAND()+RAND()+RAND()+RAND())-6))-1)+Real_MC_30Y!C$58)</x:f>
        <x:v>1171305.450081179</x:v>
      </x:c>
      <x:c r="D239" s="50" t="n">
        <x:f>MAX(0,C239*(1+EXP((LN(1+Real_MC_30Y!$J$11)-0.5*Real_MC_30Y!$J$12^2)+Real_MC_30Y!$J$12*((RAND()+RAND()+RAND()+RAND()+RAND()+RAND()+RAND()+RAND()+RAND()+RAND()+RAND()+RAND())-6))-1)+Real_MC_30Y!D$58)</x:f>
        <x:v>1110612.6929708624</x:v>
      </x:c>
      <x:c r="E239" s="50" t="n">
        <x:f>MAX(0,D239*(1+EXP((LN(1+Real_MC_30Y!$J$11)-0.5*Real_MC_30Y!$J$12^2)+Real_MC_30Y!$J$12*((RAND()+RAND()+RAND()+RAND()+RAND()+RAND()+RAND()+RAND()+RAND()+RAND()+RAND()+RAND())-6))-1)+Real_MC_30Y!E$58)</x:f>
        <x:v>956880.9859153024</x:v>
      </x:c>
      <x:c r="F239" s="50" t="n">
        <x:f>MAX(0,E239*(1+EXP((LN(1+Real_MC_30Y!$J$11)-0.5*Real_MC_30Y!$J$12^2)+Real_MC_30Y!$J$12*((RAND()+RAND()+RAND()+RAND()+RAND()+RAND()+RAND()+RAND()+RAND()+RAND()+RAND()+RAND())-6))-1)+Real_MC_30Y!F$58)</x:f>
        <x:v>1062257.0842697273</x:v>
      </x:c>
      <x:c r="G239" s="50" t="n">
        <x:f>MAX(0,F239*(1+EXP((LN(1+Real_MC_30Y!$J$11)-0.5*Real_MC_30Y!$J$12^2)+Real_MC_30Y!$J$12*((RAND()+RAND()+RAND()+RAND()+RAND()+RAND()+RAND()+RAND()+RAND()+RAND()+RAND()+RAND())-6))-1)+Real_MC_30Y!G$58)</x:f>
        <x:v>1099325.3675831628</x:v>
      </x:c>
      <x:c r="H239" s="50" t="n">
        <x:f>MAX(0,G239*(1+EXP((LN(1+Real_MC_30Y!$J$11)-0.5*Real_MC_30Y!$J$12^2)+Real_MC_30Y!$J$12*((RAND()+RAND()+RAND()+RAND()+RAND()+RAND()+RAND()+RAND()+RAND()+RAND()+RAND()+RAND())-6))-1)+Real_MC_30Y!H$58)</x:f>
        <x:v>980656.6421915165</x:v>
      </x:c>
      <x:c r="I239" s="50" t="n">
        <x:f>MAX(0,H239*(1+EXP((LN(1+Real_MC_30Y!$J$11)-0.5*Real_MC_30Y!$J$12^2)+Real_MC_30Y!$J$12*((RAND()+RAND()+RAND()+RAND()+RAND()+RAND()+RAND()+RAND()+RAND()+RAND()+RAND()+RAND())-6))-1)+Real_MC_30Y!I$58)</x:f>
        <x:v>985380.6110451114</x:v>
      </x:c>
      <x:c r="J239" s="50" t="n">
        <x:f>MAX(0,I239*(1+EXP((LN(1+Real_MC_30Y!$J$11)-0.5*Real_MC_30Y!$J$12^2)+Real_MC_30Y!$J$12*((RAND()+RAND()+RAND()+RAND()+RAND()+RAND()+RAND()+RAND()+RAND()+RAND()+RAND()+RAND())-6))-1)+Real_MC_30Y!J$58)</x:f>
        <x:v>848058.8379428618</x:v>
      </x:c>
      <x:c r="K239" s="50" t="n">
        <x:f>MAX(0,J239*(1+EXP((LN(1+Real_MC_30Y!$J$11)-0.5*Real_MC_30Y!$J$12^2)+Real_MC_30Y!$J$12*((RAND()+RAND()+RAND()+RAND()+RAND()+RAND()+RAND()+RAND()+RAND()+RAND()+RAND()+RAND())-6))-1)+Real_MC_30Y!K$58)</x:f>
        <x:v>937175.4866057909</x:v>
      </x:c>
      <x:c r="L239" s="50" t="n">
        <x:f>MAX(0,K239*(1+EXP((LN(1+Real_MC_30Y!$J$11)-0.5*Real_MC_30Y!$J$12^2)+Real_MC_30Y!$J$12*((RAND()+RAND()+RAND()+RAND()+RAND()+RAND()+RAND()+RAND()+RAND()+RAND()+RAND()+RAND())-6))-1)+Real_MC_30Y!L$58)</x:f>
        <x:v>902430.8683092266</x:v>
      </x:c>
      <x:c r="M239" s="50" t="n">
        <x:f>MAX(0,L239*(1+EXP((LN(1+Real_MC_30Y!$J$11)-0.5*Real_MC_30Y!$J$12^2)+Real_MC_30Y!$J$12*((RAND()+RAND()+RAND()+RAND()+RAND()+RAND()+RAND()+RAND()+RAND()+RAND()+RAND()+RAND())-6))-1)+Real_MC_30Y!M$58)</x:f>
        <x:v>1033550.2234572152</x:v>
      </x:c>
      <x:c r="N239" s="50" t="n">
        <x:f>MAX(0,M239*(1+EXP((LN(1+Real_MC_30Y!$J$11)-0.5*Real_MC_30Y!$J$12^2)+Real_MC_30Y!$J$12*((RAND()+RAND()+RAND()+RAND()+RAND()+RAND()+RAND()+RAND()+RAND()+RAND()+RAND()+RAND())-6))-1)+Real_MC_30Y!N$58)</x:f>
        <x:v>1135901.3946659022</x:v>
      </x:c>
      <x:c r="O239" s="50" t="n">
        <x:f>MAX(0,N239*(1+EXP((LN(1+Real_MC_30Y!$J$11)-0.5*Real_MC_30Y!$J$12^2)+Real_MC_30Y!$J$12*((RAND()+RAND()+RAND()+RAND()+RAND()+RAND()+RAND()+RAND()+RAND()+RAND()+RAND()+RAND())-6))-1)+Real_MC_30Y!O$58)</x:f>
        <x:v>1036336.7116962235</x:v>
      </x:c>
      <x:c r="P239" s="50" t="n">
        <x:f>MAX(0,O239*(1+EXP((LN(1+Real_MC_30Y!$J$11)-0.5*Real_MC_30Y!$J$12^2)+Real_MC_30Y!$J$12*((RAND()+RAND()+RAND()+RAND()+RAND()+RAND()+RAND()+RAND()+RAND()+RAND()+RAND()+RAND())-6))-1)+Real_MC_30Y!P$58)</x:f>
        <x:v>1350640.3482264115</x:v>
      </x:c>
      <x:c r="Q239" s="50" t="n">
        <x:f>MAX(0,P239*(1+EXP((LN(1+Real_MC_30Y!$J$11)-0.5*Real_MC_30Y!$J$12^2)+Real_MC_30Y!$J$12*((RAND()+RAND()+RAND()+RAND()+RAND()+RAND()+RAND()+RAND()+RAND()+RAND()+RAND()+RAND())-6))-1)+Real_MC_30Y!Q$58)</x:f>
        <x:v>1261833.465985321</x:v>
      </x:c>
      <x:c r="R239" s="50" t="n">
        <x:f>MAX(0,Q239*(1+EXP((LN(1+Real_MC_30Y!$J$11)-0.5*Real_MC_30Y!$J$12^2)+Real_MC_30Y!$J$12*((RAND()+RAND()+RAND()+RAND()+RAND()+RAND()+RAND()+RAND()+RAND()+RAND()+RAND()+RAND())-6))-1)+Real_MC_30Y!R$58)</x:f>
        <x:v>1487096.322078686</x:v>
      </x:c>
      <x:c r="S239" s="50" t="n">
        <x:f>MAX(0,R239*(1+EXP((LN(1+Real_MC_30Y!$J$11)-0.5*Real_MC_30Y!$J$12^2)+Real_MC_30Y!$J$12*((RAND()+RAND()+RAND()+RAND()+RAND()+RAND()+RAND()+RAND()+RAND()+RAND()+RAND()+RAND())-6))-1)+Real_MC_30Y!S$58)</x:f>
        <x:v>1521379.4215341997</x:v>
      </x:c>
      <x:c r="T239" s="50" t="n">
        <x:f>MAX(0,S239*(1+EXP((LN(1+Real_MC_30Y!$J$11)-0.5*Real_MC_30Y!$J$12^2)+Real_MC_30Y!$J$12*((RAND()+RAND()+RAND()+RAND()+RAND()+RAND()+RAND()+RAND()+RAND()+RAND()+RAND()+RAND())-6))-1)+Real_MC_30Y!T$58)</x:f>
        <x:v>1462542.815189818</x:v>
      </x:c>
      <x:c r="U239" s="50" t="n">
        <x:f>MAX(0,T239*(1+EXP((LN(1+Real_MC_30Y!$J$11)-0.5*Real_MC_30Y!$J$12^2)+Real_MC_30Y!$J$12*((RAND()+RAND()+RAND()+RAND()+RAND()+RAND()+RAND()+RAND()+RAND()+RAND()+RAND()+RAND())-6))-1)+Real_MC_30Y!U$58)</x:f>
        <x:v>1411638.0671746067</x:v>
      </x:c>
      <x:c r="V239" s="50" t="n">
        <x:f>MAX(0,U239*(1+EXP((LN(1+Real_MC_30Y!$J$11)-0.5*Real_MC_30Y!$J$12^2)+Real_MC_30Y!$J$12*((RAND()+RAND()+RAND()+RAND()+RAND()+RAND()+RAND()+RAND()+RAND()+RAND()+RAND()+RAND())-6))-1)+Real_MC_30Y!V$58)</x:f>
        <x:v>1525393.7754539459</x:v>
      </x:c>
      <x:c r="W239" s="50" t="n">
        <x:f>MAX(0,V239*(1+EXP((LN(1+Real_MC_30Y!$J$11)-0.5*Real_MC_30Y!$J$12^2)+Real_MC_30Y!$J$12*((RAND()+RAND()+RAND()+RAND()+RAND()+RAND()+RAND()+RAND()+RAND()+RAND()+RAND()+RAND())-6))-1)+Real_MC_30Y!W$58)</x:f>
        <x:v>1839556.1296056781</x:v>
      </x:c>
      <x:c r="X239" s="50" t="n">
        <x:f>MAX(0,W239*(1+EXP((LN(1+Real_MC_30Y!$J$11)-0.5*Real_MC_30Y!$J$12^2)+Real_MC_30Y!$J$12*((RAND()+RAND()+RAND()+RAND()+RAND()+RAND()+RAND()+RAND()+RAND()+RAND()+RAND()+RAND())-6))-1)+Real_MC_30Y!X$58)</x:f>
        <x:v>2450000.870724176</x:v>
      </x:c>
      <x:c r="Y239" s="50" t="n">
        <x:f>MAX(0,X239*(1+EXP((LN(1+Real_MC_30Y!$J$11)-0.5*Real_MC_30Y!$J$12^2)+Real_MC_30Y!$J$12*((RAND()+RAND()+RAND()+RAND()+RAND()+RAND()+RAND()+RAND()+RAND()+RAND()+RAND()+RAND())-6))-1)+Real_MC_30Y!Y$58)</x:f>
        <x:v>2691412.781246845</x:v>
      </x:c>
      <x:c r="Z239" s="50" t="n">
        <x:f>MAX(0,Y239*(1+EXP((LN(1+Real_MC_30Y!$J$11)-0.5*Real_MC_30Y!$J$12^2)+Real_MC_30Y!$J$12*((RAND()+RAND()+RAND()+RAND()+RAND()+RAND()+RAND()+RAND()+RAND()+RAND()+RAND()+RAND())-6))-1)+Real_MC_30Y!Z$58)</x:f>
        <x:v>2831440.39222796</x:v>
      </x:c>
      <x:c r="AA239" s="50" t="n">
        <x:f>MAX(0,Z239*(1+EXP((LN(1+Real_MC_30Y!$J$11)-0.5*Real_MC_30Y!$J$12^2)+Real_MC_30Y!$J$12*((RAND()+RAND()+RAND()+RAND()+RAND()+RAND()+RAND()+RAND()+RAND()+RAND()+RAND()+RAND())-6))-1)+Real_MC_30Y!AA$58)</x:f>
        <x:v>2564970.067160415</x:v>
      </x:c>
      <x:c r="AB239" s="50" t="n">
        <x:f>MAX(0,AA239*(1+EXP((LN(1+Real_MC_30Y!$J$11)-0.5*Real_MC_30Y!$J$12^2)+Real_MC_30Y!$J$12*((RAND()+RAND()+RAND()+RAND()+RAND()+RAND()+RAND()+RAND()+RAND()+RAND()+RAND()+RAND())-6))-1)+Real_MC_30Y!AB$58)</x:f>
        <x:v>3067776.0074721416</x:v>
      </x:c>
      <x:c r="AC239" s="50" t="n">
        <x:f>MAX(0,AB239*(1+EXP((LN(1+Real_MC_30Y!$J$11)-0.5*Real_MC_30Y!$J$12^2)+Real_MC_30Y!$J$12*((RAND()+RAND()+RAND()+RAND()+RAND()+RAND()+RAND()+RAND()+RAND()+RAND()+RAND()+RAND())-6))-1)+Real_MC_30Y!AC$58)</x:f>
        <x:v>2818026.7044051103</x:v>
      </x:c>
      <x:c r="AD239" s="50" t="n">
        <x:f>MAX(0,AC239*(1+EXP((LN(1+Real_MC_30Y!$J$11)-0.5*Real_MC_30Y!$J$12^2)+Real_MC_30Y!$J$12*((RAND()+RAND()+RAND()+RAND()+RAND()+RAND()+RAND()+RAND()+RAND()+RAND()+RAND()+RAND())-6))-1)+Real_MC_30Y!AD$58)</x:f>
        <x:v>2883401.7012595762</x:v>
      </x:c>
      <x:c r="AE239" s="50" t="n">
        <x:f>MAX(0,AD239*(1+EXP((LN(1+Real_MC_30Y!$J$11)-0.5*Real_MC_30Y!$J$12^2)+Real_MC_30Y!$J$12*((RAND()+RAND()+RAND()+RAND()+RAND()+RAND()+RAND()+RAND()+RAND()+RAND()+RAND()+RAND())-6))-1)+Real_MC_30Y!AE$58)</x:f>
        <x:v>2367437.432989086</x:v>
      </x:c>
      <x:c r="AF239" s="50" t="n">
        <x:f>MAX(0,AE239*(1+EXP((LN(1+Real_MC_30Y!$J$11)-0.5*Real_MC_30Y!$J$12^2)+Real_MC_30Y!$J$12*((RAND()+RAND()+RAND()+RAND()+RAND()+RAND()+RAND()+RAND()+RAND()+RAND()+RAND()+RAND())-6))-1)+Real_MC_30Y!AF$58)</x:f>
        <x:v>2376550.833221958</x:v>
      </x:c>
    </x:row>
    <x:row r="240">
      <x:c r="A240">
        <x:v>236</x:v>
      </x:c>
      <x:c r="B240" s="50" t="n">
        <x:f>MAX(0,Liquidity_30Y!$C$14+Real_MC_30Y!B$57-Real_MC_30Y!B$56)</x:f>
        <x:v>1029031.25</x:v>
      </x:c>
      <x:c r="C240" s="50" t="n">
        <x:f>MAX(0,B240*(1+EXP((LN(1+Real_MC_30Y!$J$11)-0.5*Real_MC_30Y!$J$12^2)+Real_MC_30Y!$J$12*((RAND()+RAND()+RAND()+RAND()+RAND()+RAND()+RAND()+RAND()+RAND()+RAND()+RAND()+RAND())-6))-1)+Real_MC_30Y!C$58)</x:f>
        <x:v>1212456.85335413</x:v>
      </x:c>
      <x:c r="D240" s="50" t="n">
        <x:f>MAX(0,C240*(1+EXP((LN(1+Real_MC_30Y!$J$11)-0.5*Real_MC_30Y!$J$12^2)+Real_MC_30Y!$J$12*((RAND()+RAND()+RAND()+RAND()+RAND()+RAND()+RAND()+RAND()+RAND()+RAND()+RAND()+RAND())-6))-1)+Real_MC_30Y!D$58)</x:f>
        <x:v>1367169.062933505</x:v>
      </x:c>
      <x:c r="E240" s="50" t="n">
        <x:f>MAX(0,D240*(1+EXP((LN(1+Real_MC_30Y!$J$11)-0.5*Real_MC_30Y!$J$12^2)+Real_MC_30Y!$J$12*((RAND()+RAND()+RAND()+RAND()+RAND()+RAND()+RAND()+RAND()+RAND()+RAND()+RAND()+RAND())-6))-1)+Real_MC_30Y!E$58)</x:f>
        <x:v>2173470.1886074315</x:v>
      </x:c>
      <x:c r="F240" s="50" t="n">
        <x:f>MAX(0,E240*(1+EXP((LN(1+Real_MC_30Y!$J$11)-0.5*Real_MC_30Y!$J$12^2)+Real_MC_30Y!$J$12*((RAND()+RAND()+RAND()+RAND()+RAND()+RAND()+RAND()+RAND()+RAND()+RAND()+RAND()+RAND())-6))-1)+Real_MC_30Y!F$58)</x:f>
        <x:v>1847744.4127953437</x:v>
      </x:c>
      <x:c r="G240" s="50" t="n">
        <x:f>MAX(0,F240*(1+EXP((LN(1+Real_MC_30Y!$J$11)-0.5*Real_MC_30Y!$J$12^2)+Real_MC_30Y!$J$12*((RAND()+RAND()+RAND()+RAND()+RAND()+RAND()+RAND()+RAND()+RAND()+RAND()+RAND()+RAND())-6))-1)+Real_MC_30Y!G$58)</x:f>
        <x:v>2132781.4607523596</x:v>
      </x:c>
      <x:c r="H240" s="50" t="n">
        <x:f>MAX(0,G240*(1+EXP((LN(1+Real_MC_30Y!$J$11)-0.5*Real_MC_30Y!$J$12^2)+Real_MC_30Y!$J$12*((RAND()+RAND()+RAND()+RAND()+RAND()+RAND()+RAND()+RAND()+RAND()+RAND()+RAND()+RAND())-6))-1)+Real_MC_30Y!H$58)</x:f>
        <x:v>2125841.1096961405</x:v>
      </x:c>
      <x:c r="I240" s="50" t="n">
        <x:f>MAX(0,H240*(1+EXP((LN(1+Real_MC_30Y!$J$11)-0.5*Real_MC_30Y!$J$12^2)+Real_MC_30Y!$J$12*((RAND()+RAND()+RAND()+RAND()+RAND()+RAND()+RAND()+RAND()+RAND()+RAND()+RAND()+RAND())-6))-1)+Real_MC_30Y!I$58)</x:f>
        <x:v>2226761.2998575997</x:v>
      </x:c>
      <x:c r="J240" s="50" t="n">
        <x:f>MAX(0,I240*(1+EXP((LN(1+Real_MC_30Y!$J$11)-0.5*Real_MC_30Y!$J$12^2)+Real_MC_30Y!$J$12*((RAND()+RAND()+RAND()+RAND()+RAND()+RAND()+RAND()+RAND()+RAND()+RAND()+RAND()+RAND())-6))-1)+Real_MC_30Y!J$58)</x:f>
        <x:v>2383259.1376118185</x:v>
      </x:c>
      <x:c r="K240" s="50" t="n">
        <x:f>MAX(0,J240*(1+EXP((LN(1+Real_MC_30Y!$J$11)-0.5*Real_MC_30Y!$J$12^2)+Real_MC_30Y!$J$12*((RAND()+RAND()+RAND()+RAND()+RAND()+RAND()+RAND()+RAND()+RAND()+RAND()+RAND()+RAND())-6))-1)+Real_MC_30Y!K$58)</x:f>
        <x:v>2409837.27342725</x:v>
      </x:c>
      <x:c r="L240" s="50" t="n">
        <x:f>MAX(0,K240*(1+EXP((LN(1+Real_MC_30Y!$J$11)-0.5*Real_MC_30Y!$J$12^2)+Real_MC_30Y!$J$12*((RAND()+RAND()+RAND()+RAND()+RAND()+RAND()+RAND()+RAND()+RAND()+RAND()+RAND()+RAND())-6))-1)+Real_MC_30Y!L$58)</x:f>
        <x:v>2652519.453073034</x:v>
      </x:c>
      <x:c r="M240" s="50" t="n">
        <x:f>MAX(0,L240*(1+EXP((LN(1+Real_MC_30Y!$J$11)-0.5*Real_MC_30Y!$J$12^2)+Real_MC_30Y!$J$12*((RAND()+RAND()+RAND()+RAND()+RAND()+RAND()+RAND()+RAND()+RAND()+RAND()+RAND()+RAND())-6))-1)+Real_MC_30Y!M$58)</x:f>
        <x:v>3347280.523953871</x:v>
      </x:c>
      <x:c r="N240" s="50" t="n">
        <x:f>MAX(0,M240*(1+EXP((LN(1+Real_MC_30Y!$J$11)-0.5*Real_MC_30Y!$J$12^2)+Real_MC_30Y!$J$12*((RAND()+RAND()+RAND()+RAND()+RAND()+RAND()+RAND()+RAND()+RAND()+RAND()+RAND()+RAND())-6))-1)+Real_MC_30Y!N$58)</x:f>
        <x:v>4020829.995896302</x:v>
      </x:c>
      <x:c r="O240" s="50" t="n">
        <x:f>MAX(0,N240*(1+EXP((LN(1+Real_MC_30Y!$J$11)-0.5*Real_MC_30Y!$J$12^2)+Real_MC_30Y!$J$12*((RAND()+RAND()+RAND()+RAND()+RAND()+RAND()+RAND()+RAND()+RAND()+RAND()+RAND()+RAND())-6))-1)+Real_MC_30Y!O$58)</x:f>
        <x:v>3991683.6914147744</x:v>
      </x:c>
      <x:c r="P240" s="50" t="n">
        <x:f>MAX(0,O240*(1+EXP((LN(1+Real_MC_30Y!$J$11)-0.5*Real_MC_30Y!$J$12^2)+Real_MC_30Y!$J$12*((RAND()+RAND()+RAND()+RAND()+RAND()+RAND()+RAND()+RAND()+RAND()+RAND()+RAND()+RAND())-6))-1)+Real_MC_30Y!P$58)</x:f>
        <x:v>3449221.844959686</x:v>
      </x:c>
      <x:c r="Q240" s="50" t="n">
        <x:f>MAX(0,P240*(1+EXP((LN(1+Real_MC_30Y!$J$11)-0.5*Real_MC_30Y!$J$12^2)+Real_MC_30Y!$J$12*((RAND()+RAND()+RAND()+RAND()+RAND()+RAND()+RAND()+RAND()+RAND()+RAND()+RAND()+RAND())-6))-1)+Real_MC_30Y!Q$58)</x:f>
        <x:v>4007530.043301069</x:v>
      </x:c>
      <x:c r="R240" s="50" t="n">
        <x:f>MAX(0,Q240*(1+EXP((LN(1+Real_MC_30Y!$J$11)-0.5*Real_MC_30Y!$J$12^2)+Real_MC_30Y!$J$12*((RAND()+RAND()+RAND()+RAND()+RAND()+RAND()+RAND()+RAND()+RAND()+RAND()+RAND()+RAND())-6))-1)+Real_MC_30Y!R$58)</x:f>
        <x:v>3646914.079347061</x:v>
      </x:c>
      <x:c r="S240" s="50" t="n">
        <x:f>MAX(0,R240*(1+EXP((LN(1+Real_MC_30Y!$J$11)-0.5*Real_MC_30Y!$J$12^2)+Real_MC_30Y!$J$12*((RAND()+RAND()+RAND()+RAND()+RAND()+RAND()+RAND()+RAND()+RAND()+RAND()+RAND()+RAND())-6))-1)+Real_MC_30Y!S$58)</x:f>
        <x:v>3507969.813342821</x:v>
      </x:c>
      <x:c r="T240" s="50" t="n">
        <x:f>MAX(0,S240*(1+EXP((LN(1+Real_MC_30Y!$J$11)-0.5*Real_MC_30Y!$J$12^2)+Real_MC_30Y!$J$12*((RAND()+RAND()+RAND()+RAND()+RAND()+RAND()+RAND()+RAND()+RAND()+RAND()+RAND()+RAND())-6))-1)+Real_MC_30Y!T$58)</x:f>
        <x:v>2903736.5090376576</x:v>
      </x:c>
      <x:c r="U240" s="50" t="n">
        <x:f>MAX(0,T240*(1+EXP((LN(1+Real_MC_30Y!$J$11)-0.5*Real_MC_30Y!$J$12^2)+Real_MC_30Y!$J$12*((RAND()+RAND()+RAND()+RAND()+RAND()+RAND()+RAND()+RAND()+RAND()+RAND()+RAND()+RAND())-6))-1)+Real_MC_30Y!U$58)</x:f>
        <x:v>3848506.294274019</x:v>
      </x:c>
      <x:c r="V240" s="50" t="n">
        <x:f>MAX(0,U240*(1+EXP((LN(1+Real_MC_30Y!$J$11)-0.5*Real_MC_30Y!$J$12^2)+Real_MC_30Y!$J$12*((RAND()+RAND()+RAND()+RAND()+RAND()+RAND()+RAND()+RAND()+RAND()+RAND()+RAND()+RAND())-6))-1)+Real_MC_30Y!V$58)</x:f>
        <x:v>4158434.5596045805</x:v>
      </x:c>
      <x:c r="W240" s="50" t="n">
        <x:f>MAX(0,V240*(1+EXP((LN(1+Real_MC_30Y!$J$11)-0.5*Real_MC_30Y!$J$12^2)+Real_MC_30Y!$J$12*((RAND()+RAND()+RAND()+RAND()+RAND()+RAND()+RAND()+RAND()+RAND()+RAND()+RAND()+RAND())-6))-1)+Real_MC_30Y!W$58)</x:f>
        <x:v>4246609.870790641</x:v>
      </x:c>
      <x:c r="X240" s="50" t="n">
        <x:f>MAX(0,W240*(1+EXP((LN(1+Real_MC_30Y!$J$11)-0.5*Real_MC_30Y!$J$12^2)+Real_MC_30Y!$J$12*((RAND()+RAND()+RAND()+RAND()+RAND()+RAND()+RAND()+RAND()+RAND()+RAND()+RAND()+RAND())-6))-1)+Real_MC_30Y!X$58)</x:f>
        <x:v>4767874.899683209</x:v>
      </x:c>
      <x:c r="Y240" s="50" t="n">
        <x:f>MAX(0,X240*(1+EXP((LN(1+Real_MC_30Y!$J$11)-0.5*Real_MC_30Y!$J$12^2)+Real_MC_30Y!$J$12*((RAND()+RAND()+RAND()+RAND()+RAND()+RAND()+RAND()+RAND()+RAND()+RAND()+RAND()+RAND())-6))-1)+Real_MC_30Y!Y$58)</x:f>
        <x:v>5160954.5015254645</x:v>
      </x:c>
      <x:c r="Z240" s="50" t="n">
        <x:f>MAX(0,Y240*(1+EXP((LN(1+Real_MC_30Y!$J$11)-0.5*Real_MC_30Y!$J$12^2)+Real_MC_30Y!$J$12*((RAND()+RAND()+RAND()+RAND()+RAND()+RAND()+RAND()+RAND()+RAND()+RAND()+RAND()+RAND())-6))-1)+Real_MC_30Y!Z$58)</x:f>
        <x:v>4845738.690133074</x:v>
      </x:c>
      <x:c r="AA240" s="50" t="n">
        <x:f>MAX(0,Z240*(1+EXP((LN(1+Real_MC_30Y!$J$11)-0.5*Real_MC_30Y!$J$12^2)+Real_MC_30Y!$J$12*((RAND()+RAND()+RAND()+RAND()+RAND()+RAND()+RAND()+RAND()+RAND()+RAND()+RAND()+RAND())-6))-1)+Real_MC_30Y!AA$58)</x:f>
        <x:v>6248795.261701746</x:v>
      </x:c>
      <x:c r="AB240" s="50" t="n">
        <x:f>MAX(0,AA240*(1+EXP((LN(1+Real_MC_30Y!$J$11)-0.5*Real_MC_30Y!$J$12^2)+Real_MC_30Y!$J$12*((RAND()+RAND()+RAND()+RAND()+RAND()+RAND()+RAND()+RAND()+RAND()+RAND()+RAND()+RAND())-6))-1)+Real_MC_30Y!AB$58)</x:f>
        <x:v>4881062.326439079</x:v>
      </x:c>
      <x:c r="AC240" s="50" t="n">
        <x:f>MAX(0,AB240*(1+EXP((LN(1+Real_MC_30Y!$J$11)-0.5*Real_MC_30Y!$J$12^2)+Real_MC_30Y!$J$12*((RAND()+RAND()+RAND()+RAND()+RAND()+RAND()+RAND()+RAND()+RAND()+RAND()+RAND()+RAND())-6))-1)+Real_MC_30Y!AC$58)</x:f>
        <x:v>4569351.77320033</x:v>
      </x:c>
      <x:c r="AD240" s="50" t="n">
        <x:f>MAX(0,AC240*(1+EXP((LN(1+Real_MC_30Y!$J$11)-0.5*Real_MC_30Y!$J$12^2)+Real_MC_30Y!$J$12*((RAND()+RAND()+RAND()+RAND()+RAND()+RAND()+RAND()+RAND()+RAND()+RAND()+RAND()+RAND())-6))-1)+Real_MC_30Y!AD$58)</x:f>
        <x:v>4291581.978043334</x:v>
      </x:c>
      <x:c r="AE240" s="50" t="n">
        <x:f>MAX(0,AD240*(1+EXP((LN(1+Real_MC_30Y!$J$11)-0.5*Real_MC_30Y!$J$12^2)+Real_MC_30Y!$J$12*((RAND()+RAND()+RAND()+RAND()+RAND()+RAND()+RAND()+RAND()+RAND()+RAND()+RAND()+RAND())-6))-1)+Real_MC_30Y!AE$58)</x:f>
        <x:v>4879036.348553039</x:v>
      </x:c>
      <x:c r="AF240" s="50" t="n">
        <x:f>MAX(0,AE240*(1+EXP((LN(1+Real_MC_30Y!$J$11)-0.5*Real_MC_30Y!$J$12^2)+Real_MC_30Y!$J$12*((RAND()+RAND()+RAND()+RAND()+RAND()+RAND()+RAND()+RAND()+RAND()+RAND()+RAND()+RAND())-6))-1)+Real_MC_30Y!AF$58)</x:f>
        <x:v>4833517.272727819</x:v>
      </x:c>
    </x:row>
    <x:row r="241">
      <x:c r="A241">
        <x:v>237</x:v>
      </x:c>
      <x:c r="B241" s="50" t="n">
        <x:f>MAX(0,Liquidity_30Y!$C$14+Real_MC_30Y!B$57-Real_MC_30Y!B$56)</x:f>
        <x:v>1029031.25</x:v>
      </x:c>
      <x:c r="C241" s="50" t="n">
        <x:f>MAX(0,B241*(1+EXP((LN(1+Real_MC_30Y!$J$11)-0.5*Real_MC_30Y!$J$12^2)+Real_MC_30Y!$J$12*((RAND()+RAND()+RAND()+RAND()+RAND()+RAND()+RAND()+RAND()+RAND()+RAND()+RAND()+RAND())-6))-1)+Real_MC_30Y!C$58)</x:f>
        <x:v>1211561.6008042442</x:v>
      </x:c>
      <x:c r="D241" s="50" t="n">
        <x:f>MAX(0,C241*(1+EXP((LN(1+Real_MC_30Y!$J$11)-0.5*Real_MC_30Y!$J$12^2)+Real_MC_30Y!$J$12*((RAND()+RAND()+RAND()+RAND()+RAND()+RAND()+RAND()+RAND()+RAND()+RAND()+RAND()+RAND())-6))-1)+Real_MC_30Y!D$58)</x:f>
        <x:v>1500164.902786148</x:v>
      </x:c>
      <x:c r="E241" s="50" t="n">
        <x:f>MAX(0,D241*(1+EXP((LN(1+Real_MC_30Y!$J$11)-0.5*Real_MC_30Y!$J$12^2)+Real_MC_30Y!$J$12*((RAND()+RAND()+RAND()+RAND()+RAND()+RAND()+RAND()+RAND()+RAND()+RAND()+RAND()+RAND())-6))-1)+Real_MC_30Y!E$58)</x:f>
        <x:v>1731143.528754818</x:v>
      </x:c>
      <x:c r="F241" s="50" t="n">
        <x:f>MAX(0,E241*(1+EXP((LN(1+Real_MC_30Y!$J$11)-0.5*Real_MC_30Y!$J$12^2)+Real_MC_30Y!$J$12*((RAND()+RAND()+RAND()+RAND()+RAND()+RAND()+RAND()+RAND()+RAND()+RAND()+RAND()+RAND())-6))-1)+Real_MC_30Y!F$58)</x:f>
        <x:v>2022629.5856053585</x:v>
      </x:c>
      <x:c r="G241" s="50" t="n">
        <x:f>MAX(0,F241*(1+EXP((LN(1+Real_MC_30Y!$J$11)-0.5*Real_MC_30Y!$J$12^2)+Real_MC_30Y!$J$12*((RAND()+RAND()+RAND()+RAND()+RAND()+RAND()+RAND()+RAND()+RAND()+RAND()+RAND()+RAND())-6))-1)+Real_MC_30Y!G$58)</x:f>
        <x:v>1737532.2487595135</x:v>
      </x:c>
      <x:c r="H241" s="50" t="n">
        <x:f>MAX(0,G241*(1+EXP((LN(1+Real_MC_30Y!$J$11)-0.5*Real_MC_30Y!$J$12^2)+Real_MC_30Y!$J$12*((RAND()+RAND()+RAND()+RAND()+RAND()+RAND()+RAND()+RAND()+RAND()+RAND()+RAND()+RAND())-6))-1)+Real_MC_30Y!H$58)</x:f>
        <x:v>1870221.5606220185</x:v>
      </x:c>
      <x:c r="I241" s="50" t="n">
        <x:f>MAX(0,H241*(1+EXP((LN(1+Real_MC_30Y!$J$11)-0.5*Real_MC_30Y!$J$12^2)+Real_MC_30Y!$J$12*((RAND()+RAND()+RAND()+RAND()+RAND()+RAND()+RAND()+RAND()+RAND()+RAND()+RAND()+RAND())-6))-1)+Real_MC_30Y!I$58)</x:f>
        <x:v>1831418.2673056792</x:v>
      </x:c>
      <x:c r="J241" s="50" t="n">
        <x:f>MAX(0,I241*(1+EXP((LN(1+Real_MC_30Y!$J$11)-0.5*Real_MC_30Y!$J$12^2)+Real_MC_30Y!$J$12*((RAND()+RAND()+RAND()+RAND()+RAND()+RAND()+RAND()+RAND()+RAND()+RAND()+RAND()+RAND())-6))-1)+Real_MC_30Y!J$58)</x:f>
        <x:v>1648457.637606108</x:v>
      </x:c>
      <x:c r="K241" s="50" t="n">
        <x:f>MAX(0,J241*(1+EXP((LN(1+Real_MC_30Y!$J$11)-0.5*Real_MC_30Y!$J$12^2)+Real_MC_30Y!$J$12*((RAND()+RAND()+RAND()+RAND()+RAND()+RAND()+RAND()+RAND()+RAND()+RAND()+RAND()+RAND())-6))-1)+Real_MC_30Y!K$58)</x:f>
        <x:v>1457652.7235903281</x:v>
      </x:c>
      <x:c r="L241" s="50" t="n">
        <x:f>MAX(0,K241*(1+EXP((LN(1+Real_MC_30Y!$J$11)-0.5*Real_MC_30Y!$J$12^2)+Real_MC_30Y!$J$12*((RAND()+RAND()+RAND()+RAND()+RAND()+RAND()+RAND()+RAND()+RAND()+RAND()+RAND()+RAND())-6))-1)+Real_MC_30Y!L$58)</x:f>
        <x:v>1701429.4366430067</x:v>
      </x:c>
      <x:c r="M241" s="50" t="n">
        <x:f>MAX(0,L241*(1+EXP((LN(1+Real_MC_30Y!$J$11)-0.5*Real_MC_30Y!$J$12^2)+Real_MC_30Y!$J$12*((RAND()+RAND()+RAND()+RAND()+RAND()+RAND()+RAND()+RAND()+RAND()+RAND()+RAND()+RAND())-6))-1)+Real_MC_30Y!M$58)</x:f>
        <x:v>1739494.7259506804</x:v>
      </x:c>
      <x:c r="N241" s="50" t="n">
        <x:f>MAX(0,M241*(1+EXP((LN(1+Real_MC_30Y!$J$11)-0.5*Real_MC_30Y!$J$12^2)+Real_MC_30Y!$J$12*((RAND()+RAND()+RAND()+RAND()+RAND()+RAND()+RAND()+RAND()+RAND()+RAND()+RAND()+RAND())-6))-1)+Real_MC_30Y!N$58)</x:f>
        <x:v>1670443.2545335544</x:v>
      </x:c>
      <x:c r="O241" s="50" t="n">
        <x:f>MAX(0,N241*(1+EXP((LN(1+Real_MC_30Y!$J$11)-0.5*Real_MC_30Y!$J$12^2)+Real_MC_30Y!$J$12*((RAND()+RAND()+RAND()+RAND()+RAND()+RAND()+RAND()+RAND()+RAND()+RAND()+RAND()+RAND())-6))-1)+Real_MC_30Y!O$58)</x:f>
        <x:v>1988698.571152683</x:v>
      </x:c>
      <x:c r="P241" s="50" t="n">
        <x:f>MAX(0,O241*(1+EXP((LN(1+Real_MC_30Y!$J$11)-0.5*Real_MC_30Y!$J$12^2)+Real_MC_30Y!$J$12*((RAND()+RAND()+RAND()+RAND()+RAND()+RAND()+RAND()+RAND()+RAND()+RAND()+RAND()+RAND())-6))-1)+Real_MC_30Y!P$58)</x:f>
        <x:v>2446036.6543035703</x:v>
      </x:c>
      <x:c r="Q241" s="50" t="n">
        <x:f>MAX(0,P241*(1+EXP((LN(1+Real_MC_30Y!$J$11)-0.5*Real_MC_30Y!$J$12^2)+Real_MC_30Y!$J$12*((RAND()+RAND()+RAND()+RAND()+RAND()+RAND()+RAND()+RAND()+RAND()+RAND()+RAND()+RAND())-6))-1)+Real_MC_30Y!Q$58)</x:f>
        <x:v>2822543.228780498</x:v>
      </x:c>
      <x:c r="R241" s="50" t="n">
        <x:f>MAX(0,Q241*(1+EXP((LN(1+Real_MC_30Y!$J$11)-0.5*Real_MC_30Y!$J$12^2)+Real_MC_30Y!$J$12*((RAND()+RAND()+RAND()+RAND()+RAND()+RAND()+RAND()+RAND()+RAND()+RAND()+RAND()+RAND())-6))-1)+Real_MC_30Y!R$58)</x:f>
        <x:v>3225571.438351783</x:v>
      </x:c>
      <x:c r="S241" s="50" t="n">
        <x:f>MAX(0,R241*(1+EXP((LN(1+Real_MC_30Y!$J$11)-0.5*Real_MC_30Y!$J$12^2)+Real_MC_30Y!$J$12*((RAND()+RAND()+RAND()+RAND()+RAND()+RAND()+RAND()+RAND()+RAND()+RAND()+RAND()+RAND())-6))-1)+Real_MC_30Y!S$58)</x:f>
        <x:v>4608434.751157316</x:v>
      </x:c>
      <x:c r="T241" s="50" t="n">
        <x:f>MAX(0,S241*(1+EXP((LN(1+Real_MC_30Y!$J$11)-0.5*Real_MC_30Y!$J$12^2)+Real_MC_30Y!$J$12*((RAND()+RAND()+RAND()+RAND()+RAND()+RAND()+RAND()+RAND()+RAND()+RAND()+RAND()+RAND())-6))-1)+Real_MC_30Y!T$58)</x:f>
        <x:v>5443138.67951326</x:v>
      </x:c>
      <x:c r="U241" s="50" t="n">
        <x:f>MAX(0,T241*(1+EXP((LN(1+Real_MC_30Y!$J$11)-0.5*Real_MC_30Y!$J$12^2)+Real_MC_30Y!$J$12*((RAND()+RAND()+RAND()+RAND()+RAND()+RAND()+RAND()+RAND()+RAND()+RAND()+RAND()+RAND())-6))-1)+Real_MC_30Y!U$58)</x:f>
        <x:v>5911131.479537741</x:v>
      </x:c>
      <x:c r="V241" s="50" t="n">
        <x:f>MAX(0,U241*(1+EXP((LN(1+Real_MC_30Y!$J$11)-0.5*Real_MC_30Y!$J$12^2)+Real_MC_30Y!$J$12*((RAND()+RAND()+RAND()+RAND()+RAND()+RAND()+RAND()+RAND()+RAND()+RAND()+RAND()+RAND())-6))-1)+Real_MC_30Y!V$58)</x:f>
        <x:v>6648690.417375153</x:v>
      </x:c>
      <x:c r="W241" s="50" t="n">
        <x:f>MAX(0,V241*(1+EXP((LN(1+Real_MC_30Y!$J$11)-0.5*Real_MC_30Y!$J$12^2)+Real_MC_30Y!$J$12*((RAND()+RAND()+RAND()+RAND()+RAND()+RAND()+RAND()+RAND()+RAND()+RAND()+RAND()+RAND())-6))-1)+Real_MC_30Y!W$58)</x:f>
        <x:v>4820754.054977662</x:v>
      </x:c>
      <x:c r="X241" s="50" t="n">
        <x:f>MAX(0,W241*(1+EXP((LN(1+Real_MC_30Y!$J$11)-0.5*Real_MC_30Y!$J$12^2)+Real_MC_30Y!$J$12*((RAND()+RAND()+RAND()+RAND()+RAND()+RAND()+RAND()+RAND()+RAND()+RAND()+RAND()+RAND())-6))-1)+Real_MC_30Y!X$58)</x:f>
        <x:v>6289794.226711259</x:v>
      </x:c>
      <x:c r="Y241" s="50" t="n">
        <x:f>MAX(0,X241*(1+EXP((LN(1+Real_MC_30Y!$J$11)-0.5*Real_MC_30Y!$J$12^2)+Real_MC_30Y!$J$12*((RAND()+RAND()+RAND()+RAND()+RAND()+RAND()+RAND()+RAND()+RAND()+RAND()+RAND()+RAND())-6))-1)+Real_MC_30Y!Y$58)</x:f>
        <x:v>7337620.302987727</x:v>
      </x:c>
      <x:c r="Z241" s="50" t="n">
        <x:f>MAX(0,Y241*(1+EXP((LN(1+Real_MC_30Y!$J$11)-0.5*Real_MC_30Y!$J$12^2)+Real_MC_30Y!$J$12*((RAND()+RAND()+RAND()+RAND()+RAND()+RAND()+RAND()+RAND()+RAND()+RAND()+RAND()+RAND())-6))-1)+Real_MC_30Y!Z$58)</x:f>
        <x:v>8346841.713115134</x:v>
      </x:c>
      <x:c r="AA241" s="50" t="n">
        <x:f>MAX(0,Z241*(1+EXP((LN(1+Real_MC_30Y!$J$11)-0.5*Real_MC_30Y!$J$12^2)+Real_MC_30Y!$J$12*((RAND()+RAND()+RAND()+RAND()+RAND()+RAND()+RAND()+RAND()+RAND()+RAND()+RAND()+RAND())-6))-1)+Real_MC_30Y!AA$58)</x:f>
        <x:v>7566315.422651537</x:v>
      </x:c>
      <x:c r="AB241" s="50" t="n">
        <x:f>MAX(0,AA241*(1+EXP((LN(1+Real_MC_30Y!$J$11)-0.5*Real_MC_30Y!$J$12^2)+Real_MC_30Y!$J$12*((RAND()+RAND()+RAND()+RAND()+RAND()+RAND()+RAND()+RAND()+RAND()+RAND()+RAND()+RAND())-6))-1)+Real_MC_30Y!AB$58)</x:f>
        <x:v>7431636.841342038</x:v>
      </x:c>
      <x:c r="AC241" s="50" t="n">
        <x:f>MAX(0,AB241*(1+EXP((LN(1+Real_MC_30Y!$J$11)-0.5*Real_MC_30Y!$J$12^2)+Real_MC_30Y!$J$12*((RAND()+RAND()+RAND()+RAND()+RAND()+RAND()+RAND()+RAND()+RAND()+RAND()+RAND()+RAND())-6))-1)+Real_MC_30Y!AC$58)</x:f>
        <x:v>8687131.781189254</x:v>
      </x:c>
      <x:c r="AD241" s="50" t="n">
        <x:f>MAX(0,AC241*(1+EXP((LN(1+Real_MC_30Y!$J$11)-0.5*Real_MC_30Y!$J$12^2)+Real_MC_30Y!$J$12*((RAND()+RAND()+RAND()+RAND()+RAND()+RAND()+RAND()+RAND()+RAND()+RAND()+RAND()+RAND())-6))-1)+Real_MC_30Y!AD$58)</x:f>
        <x:v>10007329.111126848</x:v>
      </x:c>
      <x:c r="AE241" s="50" t="n">
        <x:f>MAX(0,AD241*(1+EXP((LN(1+Real_MC_30Y!$J$11)-0.5*Real_MC_30Y!$J$12^2)+Real_MC_30Y!$J$12*((RAND()+RAND()+RAND()+RAND()+RAND()+RAND()+RAND()+RAND()+RAND()+RAND()+RAND()+RAND())-6))-1)+Real_MC_30Y!AE$58)</x:f>
        <x:v>10323964.836864555</x:v>
      </x:c>
      <x:c r="AF241" s="50" t="n">
        <x:f>MAX(0,AE241*(1+EXP((LN(1+Real_MC_30Y!$J$11)-0.5*Real_MC_30Y!$J$12^2)+Real_MC_30Y!$J$12*((RAND()+RAND()+RAND()+RAND()+RAND()+RAND()+RAND()+RAND()+RAND()+RAND()+RAND()+RAND())-6))-1)+Real_MC_30Y!AF$58)</x:f>
        <x:v>10877534.484377854</x:v>
      </x:c>
    </x:row>
    <x:row r="242">
      <x:c r="A242">
        <x:v>238</x:v>
      </x:c>
      <x:c r="B242" s="50" t="n">
        <x:f>MAX(0,Liquidity_30Y!$C$14+Real_MC_30Y!B$57-Real_MC_30Y!B$56)</x:f>
        <x:v>1029031.25</x:v>
      </x:c>
      <x:c r="C242" s="50" t="n">
        <x:f>MAX(0,B242*(1+EXP((LN(1+Real_MC_30Y!$J$11)-0.5*Real_MC_30Y!$J$12^2)+Real_MC_30Y!$J$12*((RAND()+RAND()+RAND()+RAND()+RAND()+RAND()+RAND()+RAND()+RAND()+RAND()+RAND()+RAND())-6))-1)+Real_MC_30Y!C$58)</x:f>
        <x:v>1040499.6586548097</x:v>
      </x:c>
      <x:c r="D242" s="50" t="n">
        <x:f>MAX(0,C242*(1+EXP((LN(1+Real_MC_30Y!$J$11)-0.5*Real_MC_30Y!$J$12^2)+Real_MC_30Y!$J$12*((RAND()+RAND()+RAND()+RAND()+RAND()+RAND()+RAND()+RAND()+RAND()+RAND()+RAND()+RAND())-6))-1)+Real_MC_30Y!D$58)</x:f>
        <x:v>1292805.208637939</x:v>
      </x:c>
      <x:c r="E242" s="50" t="n">
        <x:f>MAX(0,D242*(1+EXP((LN(1+Real_MC_30Y!$J$11)-0.5*Real_MC_30Y!$J$12^2)+Real_MC_30Y!$J$12*((RAND()+RAND()+RAND()+RAND()+RAND()+RAND()+RAND()+RAND()+RAND()+RAND()+RAND()+RAND())-6))-1)+Real_MC_30Y!E$58)</x:f>
        <x:v>1413952.0743230383</x:v>
      </x:c>
      <x:c r="F242" s="50" t="n">
        <x:f>MAX(0,E242*(1+EXP((LN(1+Real_MC_30Y!$J$11)-0.5*Real_MC_30Y!$J$12^2)+Real_MC_30Y!$J$12*((RAND()+RAND()+RAND()+RAND()+RAND()+RAND()+RAND()+RAND()+RAND()+RAND()+RAND()+RAND())-6))-1)+Real_MC_30Y!F$58)</x:f>
        <x:v>1612894.0646966782</x:v>
      </x:c>
      <x:c r="G242" s="50" t="n">
        <x:f>MAX(0,F242*(1+EXP((LN(1+Real_MC_30Y!$J$11)-0.5*Real_MC_30Y!$J$12^2)+Real_MC_30Y!$J$12*((RAND()+RAND()+RAND()+RAND()+RAND()+RAND()+RAND()+RAND()+RAND()+RAND()+RAND()+RAND())-6))-1)+Real_MC_30Y!G$58)</x:f>
        <x:v>1986545.2798393758</x:v>
      </x:c>
      <x:c r="H242" s="50" t="n">
        <x:f>MAX(0,G242*(1+EXP((LN(1+Real_MC_30Y!$J$11)-0.5*Real_MC_30Y!$J$12^2)+Real_MC_30Y!$J$12*((RAND()+RAND()+RAND()+RAND()+RAND()+RAND()+RAND()+RAND()+RAND()+RAND()+RAND()+RAND())-6))-1)+Real_MC_30Y!H$58)</x:f>
        <x:v>1885869.9723110422</x:v>
      </x:c>
      <x:c r="I242" s="50" t="n">
        <x:f>MAX(0,H242*(1+EXP((LN(1+Real_MC_30Y!$J$11)-0.5*Real_MC_30Y!$J$12^2)+Real_MC_30Y!$J$12*((RAND()+RAND()+RAND()+RAND()+RAND()+RAND()+RAND()+RAND()+RAND()+RAND()+RAND()+RAND())-6))-1)+Real_MC_30Y!I$58)</x:f>
        <x:v>1951212.993545722</x:v>
      </x:c>
      <x:c r="J242" s="50" t="n">
        <x:f>MAX(0,I242*(1+EXP((LN(1+Real_MC_30Y!$J$11)-0.5*Real_MC_30Y!$J$12^2)+Real_MC_30Y!$J$12*((RAND()+RAND()+RAND()+RAND()+RAND()+RAND()+RAND()+RAND()+RAND()+RAND()+RAND()+RAND())-6))-1)+Real_MC_30Y!J$58)</x:f>
        <x:v>2113936.2596305413</x:v>
      </x:c>
      <x:c r="K242" s="50" t="n">
        <x:f>MAX(0,J242*(1+EXP((LN(1+Real_MC_30Y!$J$11)-0.5*Real_MC_30Y!$J$12^2)+Real_MC_30Y!$J$12*((RAND()+RAND()+RAND()+RAND()+RAND()+RAND()+RAND()+RAND()+RAND()+RAND()+RAND()+RAND())-6))-1)+Real_MC_30Y!K$58)</x:f>
        <x:v>2137754.092305165</x:v>
      </x:c>
      <x:c r="L242" s="50" t="n">
        <x:f>MAX(0,K242*(1+EXP((LN(1+Real_MC_30Y!$J$11)-0.5*Real_MC_30Y!$J$12^2)+Real_MC_30Y!$J$12*((RAND()+RAND()+RAND()+RAND()+RAND()+RAND()+RAND()+RAND()+RAND()+RAND()+RAND()+RAND())-6))-1)+Real_MC_30Y!L$58)</x:f>
        <x:v>2652878.3306458173</x:v>
      </x:c>
      <x:c r="M242" s="50" t="n">
        <x:f>MAX(0,L242*(1+EXP((LN(1+Real_MC_30Y!$J$11)-0.5*Real_MC_30Y!$J$12^2)+Real_MC_30Y!$J$12*((RAND()+RAND()+RAND()+RAND()+RAND()+RAND()+RAND()+RAND()+RAND()+RAND()+RAND()+RAND())-6))-1)+Real_MC_30Y!M$58)</x:f>
        <x:v>2771190.87287045</x:v>
      </x:c>
      <x:c r="N242" s="50" t="n">
        <x:f>MAX(0,M242*(1+EXP((LN(1+Real_MC_30Y!$J$11)-0.5*Real_MC_30Y!$J$12^2)+Real_MC_30Y!$J$12*((RAND()+RAND()+RAND()+RAND()+RAND()+RAND()+RAND()+RAND()+RAND()+RAND()+RAND()+RAND())-6))-1)+Real_MC_30Y!N$58)</x:f>
        <x:v>3254714.239599059</x:v>
      </x:c>
      <x:c r="O242" s="50" t="n">
        <x:f>MAX(0,N242*(1+EXP((LN(1+Real_MC_30Y!$J$11)-0.5*Real_MC_30Y!$J$12^2)+Real_MC_30Y!$J$12*((RAND()+RAND()+RAND()+RAND()+RAND()+RAND()+RAND()+RAND()+RAND()+RAND()+RAND()+RAND())-6))-1)+Real_MC_30Y!O$58)</x:f>
        <x:v>3450544.370475439</x:v>
      </x:c>
      <x:c r="P242" s="50" t="n">
        <x:f>MAX(0,O242*(1+EXP((LN(1+Real_MC_30Y!$J$11)-0.5*Real_MC_30Y!$J$12^2)+Real_MC_30Y!$J$12*((RAND()+RAND()+RAND()+RAND()+RAND()+RAND()+RAND()+RAND()+RAND()+RAND()+RAND()+RAND())-6))-1)+Real_MC_30Y!P$58)</x:f>
        <x:v>3215184.1389204715</x:v>
      </x:c>
      <x:c r="Q242" s="50" t="n">
        <x:f>MAX(0,P242*(1+EXP((LN(1+Real_MC_30Y!$J$11)-0.5*Real_MC_30Y!$J$12^2)+Real_MC_30Y!$J$12*((RAND()+RAND()+RAND()+RAND()+RAND()+RAND()+RAND()+RAND()+RAND()+RAND()+RAND()+RAND())-6))-1)+Real_MC_30Y!Q$58)</x:f>
        <x:v>3219257.417980936</x:v>
      </x:c>
      <x:c r="R242" s="50" t="n">
        <x:f>MAX(0,Q242*(1+EXP((LN(1+Real_MC_30Y!$J$11)-0.5*Real_MC_30Y!$J$12^2)+Real_MC_30Y!$J$12*((RAND()+RAND()+RAND()+RAND()+RAND()+RAND()+RAND()+RAND()+RAND()+RAND()+RAND()+RAND())-6))-1)+Real_MC_30Y!R$58)</x:f>
        <x:v>3212196.6842617705</x:v>
      </x:c>
      <x:c r="S242" s="50" t="n">
        <x:f>MAX(0,R242*(1+EXP((LN(1+Real_MC_30Y!$J$11)-0.5*Real_MC_30Y!$J$12^2)+Real_MC_30Y!$J$12*((RAND()+RAND()+RAND()+RAND()+RAND()+RAND()+RAND()+RAND()+RAND()+RAND()+RAND()+RAND())-6))-1)+Real_MC_30Y!S$58)</x:f>
        <x:v>3922254.734776556</x:v>
      </x:c>
      <x:c r="T242" s="50" t="n">
        <x:f>MAX(0,S242*(1+EXP((LN(1+Real_MC_30Y!$J$11)-0.5*Real_MC_30Y!$J$12^2)+Real_MC_30Y!$J$12*((RAND()+RAND()+RAND()+RAND()+RAND()+RAND()+RAND()+RAND()+RAND()+RAND()+RAND()+RAND())-6))-1)+Real_MC_30Y!T$58)</x:f>
        <x:v>4987416.971342241</x:v>
      </x:c>
      <x:c r="U242" s="50" t="n">
        <x:f>MAX(0,T242*(1+EXP((LN(1+Real_MC_30Y!$J$11)-0.5*Real_MC_30Y!$J$12^2)+Real_MC_30Y!$J$12*((RAND()+RAND()+RAND()+RAND()+RAND()+RAND()+RAND()+RAND()+RAND()+RAND()+RAND()+RAND())-6))-1)+Real_MC_30Y!U$58)</x:f>
        <x:v>4146522.0330387224</x:v>
      </x:c>
      <x:c r="V242" s="50" t="n">
        <x:f>MAX(0,U242*(1+EXP((LN(1+Real_MC_30Y!$J$11)-0.5*Real_MC_30Y!$J$12^2)+Real_MC_30Y!$J$12*((RAND()+RAND()+RAND()+RAND()+RAND()+RAND()+RAND()+RAND()+RAND()+RAND()+RAND()+RAND())-6))-1)+Real_MC_30Y!V$58)</x:f>
        <x:v>4609342.513691572</x:v>
      </x:c>
      <x:c r="W242" s="50" t="n">
        <x:f>MAX(0,V242*(1+EXP((LN(1+Real_MC_30Y!$J$11)-0.5*Real_MC_30Y!$J$12^2)+Real_MC_30Y!$J$12*((RAND()+RAND()+RAND()+RAND()+RAND()+RAND()+RAND()+RAND()+RAND()+RAND()+RAND()+RAND())-6))-1)+Real_MC_30Y!W$58)</x:f>
        <x:v>4075145.805111238</x:v>
      </x:c>
      <x:c r="X242" s="50" t="n">
        <x:f>MAX(0,W242*(1+EXP((LN(1+Real_MC_30Y!$J$11)-0.5*Real_MC_30Y!$J$12^2)+Real_MC_30Y!$J$12*((RAND()+RAND()+RAND()+RAND()+RAND()+RAND()+RAND()+RAND()+RAND()+RAND()+RAND()+RAND())-6))-1)+Real_MC_30Y!X$58)</x:f>
        <x:v>4117221.202273084</x:v>
      </x:c>
      <x:c r="Y242" s="50" t="n">
        <x:f>MAX(0,X242*(1+EXP((LN(1+Real_MC_30Y!$J$11)-0.5*Real_MC_30Y!$J$12^2)+Real_MC_30Y!$J$12*((RAND()+RAND()+RAND()+RAND()+RAND()+RAND()+RAND()+RAND()+RAND()+RAND()+RAND()+RAND())-6))-1)+Real_MC_30Y!Y$58)</x:f>
        <x:v>4228659.936469947</x:v>
      </x:c>
      <x:c r="Z242" s="50" t="n">
        <x:f>MAX(0,Y242*(1+EXP((LN(1+Real_MC_30Y!$J$11)-0.5*Real_MC_30Y!$J$12^2)+Real_MC_30Y!$J$12*((RAND()+RAND()+RAND()+RAND()+RAND()+RAND()+RAND()+RAND()+RAND()+RAND()+RAND()+RAND())-6))-1)+Real_MC_30Y!Z$58)</x:f>
        <x:v>4773005.274182274</x:v>
      </x:c>
      <x:c r="AA242" s="50" t="n">
        <x:f>MAX(0,Z242*(1+EXP((LN(1+Real_MC_30Y!$J$11)-0.5*Real_MC_30Y!$J$12^2)+Real_MC_30Y!$J$12*((RAND()+RAND()+RAND()+RAND()+RAND()+RAND()+RAND()+RAND()+RAND()+RAND()+RAND()+RAND())-6))-1)+Real_MC_30Y!AA$58)</x:f>
        <x:v>4466912.991244041</x:v>
      </x:c>
      <x:c r="AB242" s="50" t="n">
        <x:f>MAX(0,AA242*(1+EXP((LN(1+Real_MC_30Y!$J$11)-0.5*Real_MC_30Y!$J$12^2)+Real_MC_30Y!$J$12*((RAND()+RAND()+RAND()+RAND()+RAND()+RAND()+RAND()+RAND()+RAND()+RAND()+RAND()+RAND())-6))-1)+Real_MC_30Y!AB$58)</x:f>
        <x:v>4543663.212773538</x:v>
      </x:c>
      <x:c r="AC242" s="50" t="n">
        <x:f>MAX(0,AB242*(1+EXP((LN(1+Real_MC_30Y!$J$11)-0.5*Real_MC_30Y!$J$12^2)+Real_MC_30Y!$J$12*((RAND()+RAND()+RAND()+RAND()+RAND()+RAND()+RAND()+RAND()+RAND()+RAND()+RAND()+RAND())-6))-1)+Real_MC_30Y!AC$58)</x:f>
        <x:v>4526070.429228533</x:v>
      </x:c>
      <x:c r="AD242" s="50" t="n">
        <x:f>MAX(0,AC242*(1+EXP((LN(1+Real_MC_30Y!$J$11)-0.5*Real_MC_30Y!$J$12^2)+Real_MC_30Y!$J$12*((RAND()+RAND()+RAND()+RAND()+RAND()+RAND()+RAND()+RAND()+RAND()+RAND()+RAND()+RAND())-6))-1)+Real_MC_30Y!AD$58)</x:f>
        <x:v>4826225.371361184</x:v>
      </x:c>
      <x:c r="AE242" s="50" t="n">
        <x:f>MAX(0,AD242*(1+EXP((LN(1+Real_MC_30Y!$J$11)-0.5*Real_MC_30Y!$J$12^2)+Real_MC_30Y!$J$12*((RAND()+RAND()+RAND()+RAND()+RAND()+RAND()+RAND()+RAND()+RAND()+RAND()+RAND()+RAND())-6))-1)+Real_MC_30Y!AE$58)</x:f>
        <x:v>5695702.6784937</x:v>
      </x:c>
      <x:c r="AF242" s="50" t="n">
        <x:f>MAX(0,AE242*(1+EXP((LN(1+Real_MC_30Y!$J$11)-0.5*Real_MC_30Y!$J$12^2)+Real_MC_30Y!$J$12*((RAND()+RAND()+RAND()+RAND()+RAND()+RAND()+RAND()+RAND()+RAND()+RAND()+RAND()+RAND())-6))-1)+Real_MC_30Y!AF$58)</x:f>
        <x:v>7528829.086851809</x:v>
      </x:c>
    </x:row>
    <x:row r="243">
      <x:c r="A243">
        <x:v>239</x:v>
      </x:c>
      <x:c r="B243" s="50" t="n">
        <x:f>MAX(0,Liquidity_30Y!$C$14+Real_MC_30Y!B$57-Real_MC_30Y!B$56)</x:f>
        <x:v>1029031.25</x:v>
      </x:c>
      <x:c r="C243" s="50" t="n">
        <x:f>MAX(0,B243*(1+EXP((LN(1+Real_MC_30Y!$J$11)-0.5*Real_MC_30Y!$J$12^2)+Real_MC_30Y!$J$12*((RAND()+RAND()+RAND()+RAND()+RAND()+RAND()+RAND()+RAND()+RAND()+RAND()+RAND()+RAND())-6))-1)+Real_MC_30Y!C$58)</x:f>
        <x:v>911894.7341309952</x:v>
      </x:c>
      <x:c r="D243" s="50" t="n">
        <x:f>MAX(0,C243*(1+EXP((LN(1+Real_MC_30Y!$J$11)-0.5*Real_MC_30Y!$J$12^2)+Real_MC_30Y!$J$12*((RAND()+RAND()+RAND()+RAND()+RAND()+RAND()+RAND()+RAND()+RAND()+RAND()+RAND()+RAND())-6))-1)+Real_MC_30Y!D$58)</x:f>
        <x:v>892438.533156245</x:v>
      </x:c>
      <x:c r="E243" s="50" t="n">
        <x:f>MAX(0,D243*(1+EXP((LN(1+Real_MC_30Y!$J$11)-0.5*Real_MC_30Y!$J$12^2)+Real_MC_30Y!$J$12*((RAND()+RAND()+RAND()+RAND()+RAND()+RAND()+RAND()+RAND()+RAND()+RAND()+RAND()+RAND())-6))-1)+Real_MC_30Y!E$58)</x:f>
        <x:v>1073963.1514709</x:v>
      </x:c>
      <x:c r="F243" s="50" t="n">
        <x:f>MAX(0,E243*(1+EXP((LN(1+Real_MC_30Y!$J$11)-0.5*Real_MC_30Y!$J$12^2)+Real_MC_30Y!$J$12*((RAND()+RAND()+RAND()+RAND()+RAND()+RAND()+RAND()+RAND()+RAND()+RAND()+RAND()+RAND())-6))-1)+Real_MC_30Y!F$58)</x:f>
        <x:v>948319.2883070869</x:v>
      </x:c>
      <x:c r="G243" s="50" t="n">
        <x:f>MAX(0,F243*(1+EXP((LN(1+Real_MC_30Y!$J$11)-0.5*Real_MC_30Y!$J$12^2)+Real_MC_30Y!$J$12*((RAND()+RAND()+RAND()+RAND()+RAND()+RAND()+RAND()+RAND()+RAND()+RAND()+RAND()+RAND())-6))-1)+Real_MC_30Y!G$58)</x:f>
        <x:v>994890.9809657293</x:v>
      </x:c>
      <x:c r="H243" s="50" t="n">
        <x:f>MAX(0,G243*(1+EXP((LN(1+Real_MC_30Y!$J$11)-0.5*Real_MC_30Y!$J$12^2)+Real_MC_30Y!$J$12*((RAND()+RAND()+RAND()+RAND()+RAND()+RAND()+RAND()+RAND()+RAND()+RAND()+RAND()+RAND())-6))-1)+Real_MC_30Y!H$58)</x:f>
        <x:v>969401.1516130975</x:v>
      </x:c>
      <x:c r="I243" s="50" t="n">
        <x:f>MAX(0,H243*(1+EXP((LN(1+Real_MC_30Y!$J$11)-0.5*Real_MC_30Y!$J$12^2)+Real_MC_30Y!$J$12*((RAND()+RAND()+RAND()+RAND()+RAND()+RAND()+RAND()+RAND()+RAND()+RAND()+RAND()+RAND())-6))-1)+Real_MC_30Y!I$58)</x:f>
        <x:v>921147.1579907014</x:v>
      </x:c>
      <x:c r="J243" s="50" t="n">
        <x:f>MAX(0,I243*(1+EXP((LN(1+Real_MC_30Y!$J$11)-0.5*Real_MC_30Y!$J$12^2)+Real_MC_30Y!$J$12*((RAND()+RAND()+RAND()+RAND()+RAND()+RAND()+RAND()+RAND()+RAND()+RAND()+RAND()+RAND())-6))-1)+Real_MC_30Y!J$58)</x:f>
        <x:v>969291.975512091</x:v>
      </x:c>
      <x:c r="K243" s="50" t="n">
        <x:f>MAX(0,J243*(1+EXP((LN(1+Real_MC_30Y!$J$11)-0.5*Real_MC_30Y!$J$12^2)+Real_MC_30Y!$J$12*((RAND()+RAND()+RAND()+RAND()+RAND()+RAND()+RAND()+RAND()+RAND()+RAND()+RAND()+RAND())-6))-1)+Real_MC_30Y!K$58)</x:f>
        <x:v>1020117.241635631</x:v>
      </x:c>
      <x:c r="L243" s="50" t="n">
        <x:f>MAX(0,K243*(1+EXP((LN(1+Real_MC_30Y!$J$11)-0.5*Real_MC_30Y!$J$12^2)+Real_MC_30Y!$J$12*((RAND()+RAND()+RAND()+RAND()+RAND()+RAND()+RAND()+RAND()+RAND()+RAND()+RAND()+RAND())-6))-1)+Real_MC_30Y!L$58)</x:f>
        <x:v>1120114.7040453854</x:v>
      </x:c>
      <x:c r="M243" s="50" t="n">
        <x:f>MAX(0,L243*(1+EXP((LN(1+Real_MC_30Y!$J$11)-0.5*Real_MC_30Y!$J$12^2)+Real_MC_30Y!$J$12*((RAND()+RAND()+RAND()+RAND()+RAND()+RAND()+RAND()+RAND()+RAND()+RAND()+RAND()+RAND())-6))-1)+Real_MC_30Y!M$58)</x:f>
        <x:v>1395953.3795415112</x:v>
      </x:c>
      <x:c r="N243" s="50" t="n">
        <x:f>MAX(0,M243*(1+EXP((LN(1+Real_MC_30Y!$J$11)-0.5*Real_MC_30Y!$J$12^2)+Real_MC_30Y!$J$12*((RAND()+RAND()+RAND()+RAND()+RAND()+RAND()+RAND()+RAND()+RAND()+RAND()+RAND()+RAND())-6))-1)+Real_MC_30Y!N$58)</x:f>
        <x:v>1417213.1889133425</x:v>
      </x:c>
      <x:c r="O243" s="50" t="n">
        <x:f>MAX(0,N243*(1+EXP((LN(1+Real_MC_30Y!$J$11)-0.5*Real_MC_30Y!$J$12^2)+Real_MC_30Y!$J$12*((RAND()+RAND()+RAND()+RAND()+RAND()+RAND()+RAND()+RAND()+RAND()+RAND()+RAND()+RAND())-6))-1)+Real_MC_30Y!O$58)</x:f>
        <x:v>1411467.8325615728</x:v>
      </x:c>
      <x:c r="P243" s="50" t="n">
        <x:f>MAX(0,O243*(1+EXP((LN(1+Real_MC_30Y!$J$11)-0.5*Real_MC_30Y!$J$12^2)+Real_MC_30Y!$J$12*((RAND()+RAND()+RAND()+RAND()+RAND()+RAND()+RAND()+RAND()+RAND()+RAND()+RAND()+RAND())-6))-1)+Real_MC_30Y!P$58)</x:f>
        <x:v>1313144.3300798726</x:v>
      </x:c>
      <x:c r="Q243" s="50" t="n">
        <x:f>MAX(0,P243*(1+EXP((LN(1+Real_MC_30Y!$J$11)-0.5*Real_MC_30Y!$J$12^2)+Real_MC_30Y!$J$12*((RAND()+RAND()+RAND()+RAND()+RAND()+RAND()+RAND()+RAND()+RAND()+RAND()+RAND()+RAND())-6))-1)+Real_MC_30Y!Q$58)</x:f>
        <x:v>1761326.1001610192</x:v>
      </x:c>
      <x:c r="R243" s="50" t="n">
        <x:f>MAX(0,Q243*(1+EXP((LN(1+Real_MC_30Y!$J$11)-0.5*Real_MC_30Y!$J$12^2)+Real_MC_30Y!$J$12*((RAND()+RAND()+RAND()+RAND()+RAND()+RAND()+RAND()+RAND()+RAND()+RAND()+RAND()+RAND())-6))-1)+Real_MC_30Y!R$58)</x:f>
        <x:v>1536863.9434430078</x:v>
      </x:c>
      <x:c r="S243" s="50" t="n">
        <x:f>MAX(0,R243*(1+EXP((LN(1+Real_MC_30Y!$J$11)-0.5*Real_MC_30Y!$J$12^2)+Real_MC_30Y!$J$12*((RAND()+RAND()+RAND()+RAND()+RAND()+RAND()+RAND()+RAND()+RAND()+RAND()+RAND()+RAND())-6))-1)+Real_MC_30Y!S$58)</x:f>
        <x:v>1182702.1898523208</x:v>
      </x:c>
      <x:c r="T243" s="50" t="n">
        <x:f>MAX(0,S243*(1+EXP((LN(1+Real_MC_30Y!$J$11)-0.5*Real_MC_30Y!$J$12^2)+Real_MC_30Y!$J$12*((RAND()+RAND()+RAND()+RAND()+RAND()+RAND()+RAND()+RAND()+RAND()+RAND()+RAND()+RAND())-6))-1)+Real_MC_30Y!T$58)</x:f>
        <x:v>1039339.4371811</x:v>
      </x:c>
      <x:c r="U243" s="50" t="n">
        <x:f>MAX(0,T243*(1+EXP((LN(1+Real_MC_30Y!$J$11)-0.5*Real_MC_30Y!$J$12^2)+Real_MC_30Y!$J$12*((RAND()+RAND()+RAND()+RAND()+RAND()+RAND()+RAND()+RAND()+RAND()+RAND()+RAND()+RAND())-6))-1)+Real_MC_30Y!U$58)</x:f>
        <x:v>1356160.5678992432</x:v>
      </x:c>
      <x:c r="V243" s="50" t="n">
        <x:f>MAX(0,U243*(1+EXP((LN(1+Real_MC_30Y!$J$11)-0.5*Real_MC_30Y!$J$12^2)+Real_MC_30Y!$J$12*((RAND()+RAND()+RAND()+RAND()+RAND()+RAND()+RAND()+RAND()+RAND()+RAND()+RAND()+RAND())-6))-1)+Real_MC_30Y!V$58)</x:f>
        <x:v>1196304.2340248143</x:v>
      </x:c>
      <x:c r="W243" s="50" t="n">
        <x:f>MAX(0,V243*(1+EXP((LN(1+Real_MC_30Y!$J$11)-0.5*Real_MC_30Y!$J$12^2)+Real_MC_30Y!$J$12*((RAND()+RAND()+RAND()+RAND()+RAND()+RAND()+RAND()+RAND()+RAND()+RAND()+RAND()+RAND())-6))-1)+Real_MC_30Y!W$58)</x:f>
        <x:v>1421155.5202843775</x:v>
      </x:c>
      <x:c r="X243" s="50" t="n">
        <x:f>MAX(0,W243*(1+EXP((LN(1+Real_MC_30Y!$J$11)-0.5*Real_MC_30Y!$J$12^2)+Real_MC_30Y!$J$12*((RAND()+RAND()+RAND()+RAND()+RAND()+RAND()+RAND()+RAND()+RAND()+RAND()+RAND()+RAND())-6))-1)+Real_MC_30Y!X$58)</x:f>
        <x:v>1491234.6682075039</x:v>
      </x:c>
      <x:c r="Y243" s="50" t="n">
        <x:f>MAX(0,X243*(1+EXP((LN(1+Real_MC_30Y!$J$11)-0.5*Real_MC_30Y!$J$12^2)+Real_MC_30Y!$J$12*((RAND()+RAND()+RAND()+RAND()+RAND()+RAND()+RAND()+RAND()+RAND()+RAND()+RAND()+RAND())-6))-1)+Real_MC_30Y!Y$58)</x:f>
        <x:v>1894255.8477754504</x:v>
      </x:c>
      <x:c r="Z243" s="50" t="n">
        <x:f>MAX(0,Y243*(1+EXP((LN(1+Real_MC_30Y!$J$11)-0.5*Real_MC_30Y!$J$12^2)+Real_MC_30Y!$J$12*((RAND()+RAND()+RAND()+RAND()+RAND()+RAND()+RAND()+RAND()+RAND()+RAND()+RAND()+RAND())-6))-1)+Real_MC_30Y!Z$58)</x:f>
        <x:v>1776869.1655747648</x:v>
      </x:c>
      <x:c r="AA243" s="50" t="n">
        <x:f>MAX(0,Z243*(1+EXP((LN(1+Real_MC_30Y!$J$11)-0.5*Real_MC_30Y!$J$12^2)+Real_MC_30Y!$J$12*((RAND()+RAND()+RAND()+RAND()+RAND()+RAND()+RAND()+RAND()+RAND()+RAND()+RAND()+RAND())-6))-1)+Real_MC_30Y!AA$58)</x:f>
        <x:v>1538153.1504857484</x:v>
      </x:c>
      <x:c r="AB243" s="50" t="n">
        <x:f>MAX(0,AA243*(1+EXP((LN(1+Real_MC_30Y!$J$11)-0.5*Real_MC_30Y!$J$12^2)+Real_MC_30Y!$J$12*((RAND()+RAND()+RAND()+RAND()+RAND()+RAND()+RAND()+RAND()+RAND()+RAND()+RAND()+RAND())-6))-1)+Real_MC_30Y!AB$58)</x:f>
        <x:v>1981619.9363356861</x:v>
      </x:c>
      <x:c r="AC243" s="50" t="n">
        <x:f>MAX(0,AB243*(1+EXP((LN(1+Real_MC_30Y!$J$11)-0.5*Real_MC_30Y!$J$12^2)+Real_MC_30Y!$J$12*((RAND()+RAND()+RAND()+RAND()+RAND()+RAND()+RAND()+RAND()+RAND()+RAND()+RAND()+RAND())-6))-1)+Real_MC_30Y!AC$58)</x:f>
        <x:v>2493754.6131078443</x:v>
      </x:c>
      <x:c r="AD243" s="50" t="n">
        <x:f>MAX(0,AC243*(1+EXP((LN(1+Real_MC_30Y!$J$11)-0.5*Real_MC_30Y!$J$12^2)+Real_MC_30Y!$J$12*((RAND()+RAND()+RAND()+RAND()+RAND()+RAND()+RAND()+RAND()+RAND()+RAND()+RAND()+RAND())-6))-1)+Real_MC_30Y!AD$58)</x:f>
        <x:v>2223448.0527581894</x:v>
      </x:c>
      <x:c r="AE243" s="50" t="n">
        <x:f>MAX(0,AD243*(1+EXP((LN(1+Real_MC_30Y!$J$11)-0.5*Real_MC_30Y!$J$12^2)+Real_MC_30Y!$J$12*((RAND()+RAND()+RAND()+RAND()+RAND()+RAND()+RAND()+RAND()+RAND()+RAND()+RAND()+RAND())-6))-1)+Real_MC_30Y!AE$58)</x:f>
        <x:v>2197453.7802692153</x:v>
      </x:c>
      <x:c r="AF243" s="50" t="n">
        <x:f>MAX(0,AE243*(1+EXP((LN(1+Real_MC_30Y!$J$11)-0.5*Real_MC_30Y!$J$12^2)+Real_MC_30Y!$J$12*((RAND()+RAND()+RAND()+RAND()+RAND()+RAND()+RAND()+RAND()+RAND()+RAND()+RAND()+RAND())-6))-1)+Real_MC_30Y!AF$58)</x:f>
        <x:v>1949138.3304865519</x:v>
      </x:c>
    </x:row>
    <x:row r="244">
      <x:c r="A244">
        <x:v>240</x:v>
      </x:c>
      <x:c r="B244" s="50" t="n">
        <x:f>MAX(0,Liquidity_30Y!$C$14+Real_MC_30Y!B$57-Real_MC_30Y!B$56)</x:f>
        <x:v>1029031.25</x:v>
      </x:c>
      <x:c r="C244" s="50" t="n">
        <x:f>MAX(0,B244*(1+EXP((LN(1+Real_MC_30Y!$J$11)-0.5*Real_MC_30Y!$J$12^2)+Real_MC_30Y!$J$12*((RAND()+RAND()+RAND()+RAND()+RAND()+RAND()+RAND()+RAND()+RAND()+RAND()+RAND()+RAND())-6))-1)+Real_MC_30Y!C$58)</x:f>
        <x:v>1072829.0490902052</x:v>
      </x:c>
      <x:c r="D244" s="50" t="n">
        <x:f>MAX(0,C244*(1+EXP((LN(1+Real_MC_30Y!$J$11)-0.5*Real_MC_30Y!$J$12^2)+Real_MC_30Y!$J$12*((RAND()+RAND()+RAND()+RAND()+RAND()+RAND()+RAND()+RAND()+RAND()+RAND()+RAND()+RAND())-6))-1)+Real_MC_30Y!D$58)</x:f>
        <x:v>1028424.8732200179</x:v>
      </x:c>
      <x:c r="E244" s="50" t="n">
        <x:f>MAX(0,D244*(1+EXP((LN(1+Real_MC_30Y!$J$11)-0.5*Real_MC_30Y!$J$12^2)+Real_MC_30Y!$J$12*((RAND()+RAND()+RAND()+RAND()+RAND()+RAND()+RAND()+RAND()+RAND()+RAND()+RAND()+RAND())-6))-1)+Real_MC_30Y!E$58)</x:f>
        <x:v>789440.7325700681</x:v>
      </x:c>
      <x:c r="F244" s="50" t="n">
        <x:f>MAX(0,E244*(1+EXP((LN(1+Real_MC_30Y!$J$11)-0.5*Real_MC_30Y!$J$12^2)+Real_MC_30Y!$J$12*((RAND()+RAND()+RAND()+RAND()+RAND()+RAND()+RAND()+RAND()+RAND()+RAND()+RAND()+RAND())-6))-1)+Real_MC_30Y!F$58)</x:f>
        <x:v>804471.3564559858</x:v>
      </x:c>
      <x:c r="G244" s="50" t="n">
        <x:f>MAX(0,F244*(1+EXP((LN(1+Real_MC_30Y!$J$11)-0.5*Real_MC_30Y!$J$12^2)+Real_MC_30Y!$J$12*((RAND()+RAND()+RAND()+RAND()+RAND()+RAND()+RAND()+RAND()+RAND()+RAND()+RAND()+RAND())-6))-1)+Real_MC_30Y!G$58)</x:f>
        <x:v>1022931.7435098054</x:v>
      </x:c>
      <x:c r="H244" s="50" t="n">
        <x:f>MAX(0,G244*(1+EXP((LN(1+Real_MC_30Y!$J$11)-0.5*Real_MC_30Y!$J$12^2)+Real_MC_30Y!$J$12*((RAND()+RAND()+RAND()+RAND()+RAND()+RAND()+RAND()+RAND()+RAND()+RAND()+RAND()+RAND())-6))-1)+Real_MC_30Y!H$58)</x:f>
        <x:v>1046822.8235224743</x:v>
      </x:c>
      <x:c r="I244" s="50" t="n">
        <x:f>MAX(0,H244*(1+EXP((LN(1+Real_MC_30Y!$J$11)-0.5*Real_MC_30Y!$J$12^2)+Real_MC_30Y!$J$12*((RAND()+RAND()+RAND()+RAND()+RAND()+RAND()+RAND()+RAND()+RAND()+RAND()+RAND()+RAND())-6))-1)+Real_MC_30Y!I$58)</x:f>
        <x:v>1040950.8018209541</x:v>
      </x:c>
      <x:c r="J244" s="50" t="n">
        <x:f>MAX(0,I244*(1+EXP((LN(1+Real_MC_30Y!$J$11)-0.5*Real_MC_30Y!$J$12^2)+Real_MC_30Y!$J$12*((RAND()+RAND()+RAND()+RAND()+RAND()+RAND()+RAND()+RAND()+RAND()+RAND()+RAND()+RAND())-6))-1)+Real_MC_30Y!J$58)</x:f>
        <x:v>904065.568286695</x:v>
      </x:c>
      <x:c r="K244" s="50" t="n">
        <x:f>MAX(0,J244*(1+EXP((LN(1+Real_MC_30Y!$J$11)-0.5*Real_MC_30Y!$J$12^2)+Real_MC_30Y!$J$12*((RAND()+RAND()+RAND()+RAND()+RAND()+RAND()+RAND()+RAND()+RAND()+RAND()+RAND()+RAND())-6))-1)+Real_MC_30Y!K$58)</x:f>
        <x:v>682650.8579544595</x:v>
      </x:c>
      <x:c r="L244" s="50" t="n">
        <x:f>MAX(0,K244*(1+EXP((LN(1+Real_MC_30Y!$J$11)-0.5*Real_MC_30Y!$J$12^2)+Real_MC_30Y!$J$12*((RAND()+RAND()+RAND()+RAND()+RAND()+RAND()+RAND()+RAND()+RAND()+RAND()+RAND()+RAND())-6))-1)+Real_MC_30Y!L$58)</x:f>
        <x:v>768083.3600170722</x:v>
      </x:c>
      <x:c r="M244" s="50" t="n">
        <x:f>MAX(0,L244*(1+EXP((LN(1+Real_MC_30Y!$J$11)-0.5*Real_MC_30Y!$J$12^2)+Real_MC_30Y!$J$12*((RAND()+RAND()+RAND()+RAND()+RAND()+RAND()+RAND()+RAND()+RAND()+RAND()+RAND()+RAND())-6))-1)+Real_MC_30Y!M$58)</x:f>
        <x:v>639881.5222916353</x:v>
      </x:c>
      <x:c r="N244" s="50" t="n">
        <x:f>MAX(0,M244*(1+EXP((LN(1+Real_MC_30Y!$J$11)-0.5*Real_MC_30Y!$J$12^2)+Real_MC_30Y!$J$12*((RAND()+RAND()+RAND()+RAND()+RAND()+RAND()+RAND()+RAND()+RAND()+RAND()+RAND()+RAND())-6))-1)+Real_MC_30Y!N$58)</x:f>
        <x:v>696916.5015786858</x:v>
      </x:c>
      <x:c r="O244" s="50" t="n">
        <x:f>MAX(0,N244*(1+EXP((LN(1+Real_MC_30Y!$J$11)-0.5*Real_MC_30Y!$J$12^2)+Real_MC_30Y!$J$12*((RAND()+RAND()+RAND()+RAND()+RAND()+RAND()+RAND()+RAND()+RAND()+RAND()+RAND()+RAND())-6))-1)+Real_MC_30Y!O$58)</x:f>
        <x:v>686117.6485935623</x:v>
      </x:c>
      <x:c r="P244" s="50" t="n">
        <x:f>MAX(0,O244*(1+EXP((LN(1+Real_MC_30Y!$J$11)-0.5*Real_MC_30Y!$J$12^2)+Real_MC_30Y!$J$12*((RAND()+RAND()+RAND()+RAND()+RAND()+RAND()+RAND()+RAND()+RAND()+RAND()+RAND()+RAND())-6))-1)+Real_MC_30Y!P$58)</x:f>
        <x:v>641999.4908222201</x:v>
      </x:c>
      <x:c r="Q244" s="50" t="n">
        <x:f>MAX(0,P244*(1+EXP((LN(1+Real_MC_30Y!$J$11)-0.5*Real_MC_30Y!$J$12^2)+Real_MC_30Y!$J$12*((RAND()+RAND()+RAND()+RAND()+RAND()+RAND()+RAND()+RAND()+RAND()+RAND()+RAND()+RAND())-6))-1)+Real_MC_30Y!Q$58)</x:f>
        <x:v>797674.6153586011</x:v>
      </x:c>
      <x:c r="R244" s="50" t="n">
        <x:f>MAX(0,Q244*(1+EXP((LN(1+Real_MC_30Y!$J$11)-0.5*Real_MC_30Y!$J$12^2)+Real_MC_30Y!$J$12*((RAND()+RAND()+RAND()+RAND()+RAND()+RAND()+RAND()+RAND()+RAND()+RAND()+RAND()+RAND())-6))-1)+Real_MC_30Y!R$58)</x:f>
        <x:v>691066.6449706822</x:v>
      </x:c>
      <x:c r="S244" s="50" t="n">
        <x:f>MAX(0,R244*(1+EXP((LN(1+Real_MC_30Y!$J$11)-0.5*Real_MC_30Y!$J$12^2)+Real_MC_30Y!$J$12*((RAND()+RAND()+RAND()+RAND()+RAND()+RAND()+RAND()+RAND()+RAND()+RAND()+RAND()+RAND())-6))-1)+Real_MC_30Y!S$58)</x:f>
        <x:v>551452.4206860198</x:v>
      </x:c>
      <x:c r="T244" s="50" t="n">
        <x:f>MAX(0,S244*(1+EXP((LN(1+Real_MC_30Y!$J$11)-0.5*Real_MC_30Y!$J$12^2)+Real_MC_30Y!$J$12*((RAND()+RAND()+RAND()+RAND()+RAND()+RAND()+RAND()+RAND()+RAND()+RAND()+RAND()+RAND())-6))-1)+Real_MC_30Y!T$58)</x:f>
        <x:v>502126.8015509266</x:v>
      </x:c>
      <x:c r="U244" s="50" t="n">
        <x:f>MAX(0,T244*(1+EXP((LN(1+Real_MC_30Y!$J$11)-0.5*Real_MC_30Y!$J$12^2)+Real_MC_30Y!$J$12*((RAND()+RAND()+RAND()+RAND()+RAND()+RAND()+RAND()+RAND()+RAND()+RAND()+RAND()+RAND())-6))-1)+Real_MC_30Y!U$58)</x:f>
        <x:v>766211.8831142592</x:v>
      </x:c>
      <x:c r="V244" s="50" t="n">
        <x:f>MAX(0,U244*(1+EXP((LN(1+Real_MC_30Y!$J$11)-0.5*Real_MC_30Y!$J$12^2)+Real_MC_30Y!$J$12*((RAND()+RAND()+RAND()+RAND()+RAND()+RAND()+RAND()+RAND()+RAND()+RAND()+RAND()+RAND())-6))-1)+Real_MC_30Y!V$58)</x:f>
        <x:v>957157.7468150393</x:v>
      </x:c>
      <x:c r="W244" s="50" t="n">
        <x:f>MAX(0,V244*(1+EXP((LN(1+Real_MC_30Y!$J$11)-0.5*Real_MC_30Y!$J$12^2)+Real_MC_30Y!$J$12*((RAND()+RAND()+RAND()+RAND()+RAND()+RAND()+RAND()+RAND()+RAND()+RAND()+RAND()+RAND())-6))-1)+Real_MC_30Y!W$58)</x:f>
        <x:v>1301359.9125121317</x:v>
      </x:c>
      <x:c r="X244" s="50" t="n">
        <x:f>MAX(0,W244*(1+EXP((LN(1+Real_MC_30Y!$J$11)-0.5*Real_MC_30Y!$J$12^2)+Real_MC_30Y!$J$12*((RAND()+RAND()+RAND()+RAND()+RAND()+RAND()+RAND()+RAND()+RAND()+RAND()+RAND()+RAND())-6))-1)+Real_MC_30Y!X$58)</x:f>
        <x:v>1385106.3487598712</x:v>
      </x:c>
      <x:c r="Y244" s="50" t="n">
        <x:f>MAX(0,X244*(1+EXP((LN(1+Real_MC_30Y!$J$11)-0.5*Real_MC_30Y!$J$12^2)+Real_MC_30Y!$J$12*((RAND()+RAND()+RAND()+RAND()+RAND()+RAND()+RAND()+RAND()+RAND()+RAND()+RAND()+RAND())-6))-1)+Real_MC_30Y!Y$58)</x:f>
        <x:v>1659719.859845344</x:v>
      </x:c>
      <x:c r="Z244" s="50" t="n">
        <x:f>MAX(0,Y244*(1+EXP((LN(1+Real_MC_30Y!$J$11)-0.5*Real_MC_30Y!$J$12^2)+Real_MC_30Y!$J$12*((RAND()+RAND()+RAND()+RAND()+RAND()+RAND()+RAND()+RAND()+RAND()+RAND()+RAND()+RAND())-6))-1)+Real_MC_30Y!Z$58)</x:f>
        <x:v>1736494.7326418404</x:v>
      </x:c>
      <x:c r="AA244" s="50" t="n">
        <x:f>MAX(0,Z244*(1+EXP((LN(1+Real_MC_30Y!$J$11)-0.5*Real_MC_30Y!$J$12^2)+Real_MC_30Y!$J$12*((RAND()+RAND()+RAND()+RAND()+RAND()+RAND()+RAND()+RAND()+RAND()+RAND()+RAND()+RAND())-6))-1)+Real_MC_30Y!AA$58)</x:f>
        <x:v>1681099.396203099</x:v>
      </x:c>
      <x:c r="AB244" s="50" t="n">
        <x:f>MAX(0,AA244*(1+EXP((LN(1+Real_MC_30Y!$J$11)-0.5*Real_MC_30Y!$J$12^2)+Real_MC_30Y!$J$12*((RAND()+RAND()+RAND()+RAND()+RAND()+RAND()+RAND()+RAND()+RAND()+RAND()+RAND()+RAND())-6))-1)+Real_MC_30Y!AB$58)</x:f>
        <x:v>1314887.439980563</x:v>
      </x:c>
      <x:c r="AC244" s="50" t="n">
        <x:f>MAX(0,AB244*(1+EXP((LN(1+Real_MC_30Y!$J$11)-0.5*Real_MC_30Y!$J$12^2)+Real_MC_30Y!$J$12*((RAND()+RAND()+RAND()+RAND()+RAND()+RAND()+RAND()+RAND()+RAND()+RAND()+RAND()+RAND())-6))-1)+Real_MC_30Y!AC$58)</x:f>
        <x:v>1638582.4521693352</x:v>
      </x:c>
      <x:c r="AD244" s="50" t="n">
        <x:f>MAX(0,AC244*(1+EXP((LN(1+Real_MC_30Y!$J$11)-0.5*Real_MC_30Y!$J$12^2)+Real_MC_30Y!$J$12*((RAND()+RAND()+RAND()+RAND()+RAND()+RAND()+RAND()+RAND()+RAND()+RAND()+RAND()+RAND())-6))-1)+Real_MC_30Y!AD$58)</x:f>
        <x:v>1427563.5585158216</x:v>
      </x:c>
      <x:c r="AE244" s="50" t="n">
        <x:f>MAX(0,AD244*(1+EXP((LN(1+Real_MC_30Y!$J$11)-0.5*Real_MC_30Y!$J$12^2)+Real_MC_30Y!$J$12*((RAND()+RAND()+RAND()+RAND()+RAND()+RAND()+RAND()+RAND()+RAND()+RAND()+RAND()+RAND())-6))-1)+Real_MC_30Y!AE$58)</x:f>
        <x:v>1677515.6503815856</x:v>
      </x:c>
      <x:c r="AF244" s="50" t="n">
        <x:f>MAX(0,AE244*(1+EXP((LN(1+Real_MC_30Y!$J$11)-0.5*Real_MC_30Y!$J$12^2)+Real_MC_30Y!$J$12*((RAND()+RAND()+RAND()+RAND()+RAND()+RAND()+RAND()+RAND()+RAND()+RAND()+RAND()+RAND())-6))-1)+Real_MC_30Y!AF$58)</x:f>
        <x:v>1542638.7206252723</x:v>
      </x:c>
    </x:row>
    <x:row r="245">
      <x:c r="A245">
        <x:v>241</x:v>
      </x:c>
      <x:c r="B245" s="50" t="n">
        <x:f>MAX(0,Liquidity_30Y!$C$14+Real_MC_30Y!B$57-Real_MC_30Y!B$56)</x:f>
        <x:v>1029031.25</x:v>
      </x:c>
      <x:c r="C245" s="50" t="n">
        <x:f>MAX(0,B245*(1+EXP((LN(1+Real_MC_30Y!$J$11)-0.5*Real_MC_30Y!$J$12^2)+Real_MC_30Y!$J$12*((RAND()+RAND()+RAND()+RAND()+RAND()+RAND()+RAND()+RAND()+RAND()+RAND()+RAND()+RAND())-6))-1)+Real_MC_30Y!C$58)</x:f>
        <x:v>1097506.185532318</x:v>
      </x:c>
      <x:c r="D245" s="50" t="n">
        <x:f>MAX(0,C245*(1+EXP((LN(1+Real_MC_30Y!$J$11)-0.5*Real_MC_30Y!$J$12^2)+Real_MC_30Y!$J$12*((RAND()+RAND()+RAND()+RAND()+RAND()+RAND()+RAND()+RAND()+RAND()+RAND()+RAND()+RAND())-6))-1)+Real_MC_30Y!D$58)</x:f>
        <x:v>1500997.4079719556</x:v>
      </x:c>
      <x:c r="E245" s="50" t="n">
        <x:f>MAX(0,D245*(1+EXP((LN(1+Real_MC_30Y!$J$11)-0.5*Real_MC_30Y!$J$12^2)+Real_MC_30Y!$J$12*((RAND()+RAND()+RAND()+RAND()+RAND()+RAND()+RAND()+RAND()+RAND()+RAND()+RAND()+RAND())-6))-1)+Real_MC_30Y!E$58)</x:f>
        <x:v>1721040.6833940817</x:v>
      </x:c>
      <x:c r="F245" s="50" t="n">
        <x:f>MAX(0,E245*(1+EXP((LN(1+Real_MC_30Y!$J$11)-0.5*Real_MC_30Y!$J$12^2)+Real_MC_30Y!$J$12*((RAND()+RAND()+RAND()+RAND()+RAND()+RAND()+RAND()+RAND()+RAND()+RAND()+RAND()+RAND())-6))-1)+Real_MC_30Y!F$58)</x:f>
        <x:v>1419242.505019819</x:v>
      </x:c>
      <x:c r="G245" s="50" t="n">
        <x:f>MAX(0,F245*(1+EXP((LN(1+Real_MC_30Y!$J$11)-0.5*Real_MC_30Y!$J$12^2)+Real_MC_30Y!$J$12*((RAND()+RAND()+RAND()+RAND()+RAND()+RAND()+RAND()+RAND()+RAND()+RAND()+RAND()+RAND())-6))-1)+Real_MC_30Y!G$58)</x:f>
        <x:v>1349580.2031399622</x:v>
      </x:c>
      <x:c r="H245" s="50" t="n">
        <x:f>MAX(0,G245*(1+EXP((LN(1+Real_MC_30Y!$J$11)-0.5*Real_MC_30Y!$J$12^2)+Real_MC_30Y!$J$12*((RAND()+RAND()+RAND()+RAND()+RAND()+RAND()+RAND()+RAND()+RAND()+RAND()+RAND()+RAND())-6))-1)+Real_MC_30Y!H$58)</x:f>
        <x:v>1637506.8877887565</x:v>
      </x:c>
      <x:c r="I245" s="50" t="n">
        <x:f>MAX(0,H245*(1+EXP((LN(1+Real_MC_30Y!$J$11)-0.5*Real_MC_30Y!$J$12^2)+Real_MC_30Y!$J$12*((RAND()+RAND()+RAND()+RAND()+RAND()+RAND()+RAND()+RAND()+RAND()+RAND()+RAND()+RAND())-6))-1)+Real_MC_30Y!I$58)</x:f>
        <x:v>1360667.914467247</x:v>
      </x:c>
      <x:c r="J245" s="50" t="n">
        <x:f>MAX(0,I245*(1+EXP((LN(1+Real_MC_30Y!$J$11)-0.5*Real_MC_30Y!$J$12^2)+Real_MC_30Y!$J$12*((RAND()+RAND()+RAND()+RAND()+RAND()+RAND()+RAND()+RAND()+RAND()+RAND()+RAND()+RAND())-6))-1)+Real_MC_30Y!J$58)</x:f>
        <x:v>1677581.1666836892</x:v>
      </x:c>
      <x:c r="K245" s="50" t="n">
        <x:f>MAX(0,J245*(1+EXP((LN(1+Real_MC_30Y!$J$11)-0.5*Real_MC_30Y!$J$12^2)+Real_MC_30Y!$J$12*((RAND()+RAND()+RAND()+RAND()+RAND()+RAND()+RAND()+RAND()+RAND()+RAND()+RAND()+RAND())-6))-1)+Real_MC_30Y!K$58)</x:f>
        <x:v>1682389.6150101542</x:v>
      </x:c>
      <x:c r="L245" s="50" t="n">
        <x:f>MAX(0,K245*(1+EXP((LN(1+Real_MC_30Y!$J$11)-0.5*Real_MC_30Y!$J$12^2)+Real_MC_30Y!$J$12*((RAND()+RAND()+RAND()+RAND()+RAND()+RAND()+RAND()+RAND()+RAND()+RAND()+RAND()+RAND())-6))-1)+Real_MC_30Y!L$58)</x:f>
        <x:v>2002387.2857236732</x:v>
      </x:c>
      <x:c r="M245" s="50" t="n">
        <x:f>MAX(0,L245*(1+EXP((LN(1+Real_MC_30Y!$J$11)-0.5*Real_MC_30Y!$J$12^2)+Real_MC_30Y!$J$12*((RAND()+RAND()+RAND()+RAND()+RAND()+RAND()+RAND()+RAND()+RAND()+RAND()+RAND()+RAND())-6))-1)+Real_MC_30Y!M$58)</x:f>
        <x:v>2122352.4031610815</x:v>
      </x:c>
      <x:c r="N245" s="50" t="n">
        <x:f>MAX(0,M245*(1+EXP((LN(1+Real_MC_30Y!$J$11)-0.5*Real_MC_30Y!$J$12^2)+Real_MC_30Y!$J$12*((RAND()+RAND()+RAND()+RAND()+RAND()+RAND()+RAND()+RAND()+RAND()+RAND()+RAND()+RAND())-6))-1)+Real_MC_30Y!N$58)</x:f>
        <x:v>2153986.210273454</x:v>
      </x:c>
      <x:c r="O245" s="50" t="n">
        <x:f>MAX(0,N245*(1+EXP((LN(1+Real_MC_30Y!$J$11)-0.5*Real_MC_30Y!$J$12^2)+Real_MC_30Y!$J$12*((RAND()+RAND()+RAND()+RAND()+RAND()+RAND()+RAND()+RAND()+RAND()+RAND()+RAND()+RAND())-6))-1)+Real_MC_30Y!O$58)</x:f>
        <x:v>1552659.904873374</x:v>
      </x:c>
      <x:c r="P245" s="50" t="n">
        <x:f>MAX(0,O245*(1+EXP((LN(1+Real_MC_30Y!$J$11)-0.5*Real_MC_30Y!$J$12^2)+Real_MC_30Y!$J$12*((RAND()+RAND()+RAND()+RAND()+RAND()+RAND()+RAND()+RAND()+RAND()+RAND()+RAND()+RAND())-6))-1)+Real_MC_30Y!P$58)</x:f>
        <x:v>1716983.5560568764</x:v>
      </x:c>
      <x:c r="Q245" s="50" t="n">
        <x:f>MAX(0,P245*(1+EXP((LN(1+Real_MC_30Y!$J$11)-0.5*Real_MC_30Y!$J$12^2)+Real_MC_30Y!$J$12*((RAND()+RAND()+RAND()+RAND()+RAND()+RAND()+RAND()+RAND()+RAND()+RAND()+RAND()+RAND())-6))-1)+Real_MC_30Y!Q$58)</x:f>
        <x:v>1729600.9110001083</x:v>
      </x:c>
      <x:c r="R245" s="50" t="n">
        <x:f>MAX(0,Q245*(1+EXP((LN(1+Real_MC_30Y!$J$11)-0.5*Real_MC_30Y!$J$12^2)+Real_MC_30Y!$J$12*((RAND()+RAND()+RAND()+RAND()+RAND()+RAND()+RAND()+RAND()+RAND()+RAND()+RAND()+RAND())-6))-1)+Real_MC_30Y!R$58)</x:f>
        <x:v>1904549.5155812607</x:v>
      </x:c>
      <x:c r="S245" s="50" t="n">
        <x:f>MAX(0,R245*(1+EXP((LN(1+Real_MC_30Y!$J$11)-0.5*Real_MC_30Y!$J$12^2)+Real_MC_30Y!$J$12*((RAND()+RAND()+RAND()+RAND()+RAND()+RAND()+RAND()+RAND()+RAND()+RAND()+RAND()+RAND())-6))-1)+Real_MC_30Y!S$58)</x:f>
        <x:v>2219770.3454301925</x:v>
      </x:c>
      <x:c r="T245" s="50" t="n">
        <x:f>MAX(0,S245*(1+EXP((LN(1+Real_MC_30Y!$J$11)-0.5*Real_MC_30Y!$J$12^2)+Real_MC_30Y!$J$12*((RAND()+RAND()+RAND()+RAND()+RAND()+RAND()+RAND()+RAND()+RAND()+RAND()+RAND()+RAND())-6))-1)+Real_MC_30Y!T$58)</x:f>
        <x:v>3527220.1864729696</x:v>
      </x:c>
      <x:c r="U245" s="50" t="n">
        <x:f>MAX(0,T245*(1+EXP((LN(1+Real_MC_30Y!$J$11)-0.5*Real_MC_30Y!$J$12^2)+Real_MC_30Y!$J$12*((RAND()+RAND()+RAND()+RAND()+RAND()+RAND()+RAND()+RAND()+RAND()+RAND()+RAND()+RAND())-6))-1)+Real_MC_30Y!U$58)</x:f>
        <x:v>3624007.0743870237</x:v>
      </x:c>
      <x:c r="V245" s="50" t="n">
        <x:f>MAX(0,U245*(1+EXP((LN(1+Real_MC_30Y!$J$11)-0.5*Real_MC_30Y!$J$12^2)+Real_MC_30Y!$J$12*((RAND()+RAND()+RAND()+RAND()+RAND()+RAND()+RAND()+RAND()+RAND()+RAND()+RAND()+RAND())-6))-1)+Real_MC_30Y!V$58)</x:f>
        <x:v>3289579.9042210425</x:v>
      </x:c>
      <x:c r="W245" s="50" t="n">
        <x:f>MAX(0,V245*(1+EXP((LN(1+Real_MC_30Y!$J$11)-0.5*Real_MC_30Y!$J$12^2)+Real_MC_30Y!$J$12*((RAND()+RAND()+RAND()+RAND()+RAND()+RAND()+RAND()+RAND()+RAND()+RAND()+RAND()+RAND())-6))-1)+Real_MC_30Y!W$58)</x:f>
        <x:v>3878216.0019648587</x:v>
      </x:c>
      <x:c r="X245" s="50" t="n">
        <x:f>MAX(0,W245*(1+EXP((LN(1+Real_MC_30Y!$J$11)-0.5*Real_MC_30Y!$J$12^2)+Real_MC_30Y!$J$12*((RAND()+RAND()+RAND()+RAND()+RAND()+RAND()+RAND()+RAND()+RAND()+RAND()+RAND()+RAND())-6))-1)+Real_MC_30Y!X$58)</x:f>
        <x:v>4011490.1659809286</x:v>
      </x:c>
      <x:c r="Y245" s="50" t="n">
        <x:f>MAX(0,X245*(1+EXP((LN(1+Real_MC_30Y!$J$11)-0.5*Real_MC_30Y!$J$12^2)+Real_MC_30Y!$J$12*((RAND()+RAND()+RAND()+RAND()+RAND()+RAND()+RAND()+RAND()+RAND()+RAND()+RAND()+RAND())-6))-1)+Real_MC_30Y!Y$58)</x:f>
        <x:v>3203481.832165247</x:v>
      </x:c>
      <x:c r="Z245" s="50" t="n">
        <x:f>MAX(0,Y245*(1+EXP((LN(1+Real_MC_30Y!$J$11)-0.5*Real_MC_30Y!$J$12^2)+Real_MC_30Y!$J$12*((RAND()+RAND()+RAND()+RAND()+RAND()+RAND()+RAND()+RAND()+RAND()+RAND()+RAND()+RAND())-6))-1)+Real_MC_30Y!Z$58)</x:f>
        <x:v>3148530.229219582</x:v>
      </x:c>
      <x:c r="AA245" s="50" t="n">
        <x:f>MAX(0,Z245*(1+EXP((LN(1+Real_MC_30Y!$J$11)-0.5*Real_MC_30Y!$J$12^2)+Real_MC_30Y!$J$12*((RAND()+RAND()+RAND()+RAND()+RAND()+RAND()+RAND()+RAND()+RAND()+RAND()+RAND()+RAND())-6))-1)+Real_MC_30Y!AA$58)</x:f>
        <x:v>2948499.892556601</x:v>
      </x:c>
      <x:c r="AB245" s="50" t="n">
        <x:f>MAX(0,AA245*(1+EXP((LN(1+Real_MC_30Y!$J$11)-0.5*Real_MC_30Y!$J$12^2)+Real_MC_30Y!$J$12*((RAND()+RAND()+RAND()+RAND()+RAND()+RAND()+RAND()+RAND()+RAND()+RAND()+RAND()+RAND())-6))-1)+Real_MC_30Y!AB$58)</x:f>
        <x:v>2679017.7824556585</x:v>
      </x:c>
      <x:c r="AC245" s="50" t="n">
        <x:f>MAX(0,AB245*(1+EXP((LN(1+Real_MC_30Y!$J$11)-0.5*Real_MC_30Y!$J$12^2)+Real_MC_30Y!$J$12*((RAND()+RAND()+RAND()+RAND()+RAND()+RAND()+RAND()+RAND()+RAND()+RAND()+RAND()+RAND())-6))-1)+Real_MC_30Y!AC$58)</x:f>
        <x:v>3002088.1785221584</x:v>
      </x:c>
      <x:c r="AD245" s="50" t="n">
        <x:f>MAX(0,AC245*(1+EXP((LN(1+Real_MC_30Y!$J$11)-0.5*Real_MC_30Y!$J$12^2)+Real_MC_30Y!$J$12*((RAND()+RAND()+RAND()+RAND()+RAND()+RAND()+RAND()+RAND()+RAND()+RAND()+RAND()+RAND())-6))-1)+Real_MC_30Y!AD$58)</x:f>
        <x:v>2740425.5690800906</x:v>
      </x:c>
      <x:c r="AE245" s="50" t="n">
        <x:f>MAX(0,AD245*(1+EXP((LN(1+Real_MC_30Y!$J$11)-0.5*Real_MC_30Y!$J$12^2)+Real_MC_30Y!$J$12*((RAND()+RAND()+RAND()+RAND()+RAND()+RAND()+RAND()+RAND()+RAND()+RAND()+RAND()+RAND())-6))-1)+Real_MC_30Y!AE$58)</x:f>
        <x:v>3100653.769427128</x:v>
      </x:c>
      <x:c r="AF245" s="50" t="n">
        <x:f>MAX(0,AE245*(1+EXP((LN(1+Real_MC_30Y!$J$11)-0.5*Real_MC_30Y!$J$12^2)+Real_MC_30Y!$J$12*((RAND()+RAND()+RAND()+RAND()+RAND()+RAND()+RAND()+RAND()+RAND()+RAND()+RAND()+RAND())-6))-1)+Real_MC_30Y!AF$58)</x:f>
        <x:v>2697218.526804791</x:v>
      </x:c>
    </x:row>
    <x:row r="246">
      <x:c r="A246">
        <x:v>242</x:v>
      </x:c>
      <x:c r="B246" s="50" t="n">
        <x:f>MAX(0,Liquidity_30Y!$C$14+Real_MC_30Y!B$57-Real_MC_30Y!B$56)</x:f>
        <x:v>1029031.25</x:v>
      </x:c>
      <x:c r="C246" s="50" t="n">
        <x:f>MAX(0,B246*(1+EXP((LN(1+Real_MC_30Y!$J$11)-0.5*Real_MC_30Y!$J$12^2)+Real_MC_30Y!$J$12*((RAND()+RAND()+RAND()+RAND()+RAND()+RAND()+RAND()+RAND()+RAND()+RAND()+RAND()+RAND())-6))-1)+Real_MC_30Y!C$58)</x:f>
        <x:v>1120913.2912896522</x:v>
      </x:c>
      <x:c r="D246" s="50" t="n">
        <x:f>MAX(0,C246*(1+EXP((LN(1+Real_MC_30Y!$J$11)-0.5*Real_MC_30Y!$J$12^2)+Real_MC_30Y!$J$12*((RAND()+RAND()+RAND()+RAND()+RAND()+RAND()+RAND()+RAND()+RAND()+RAND()+RAND()+RAND())-6))-1)+Real_MC_30Y!D$58)</x:f>
        <x:v>1385373.4304204592</x:v>
      </x:c>
      <x:c r="E246" s="50" t="n">
        <x:f>MAX(0,D246*(1+EXP((LN(1+Real_MC_30Y!$J$11)-0.5*Real_MC_30Y!$J$12^2)+Real_MC_30Y!$J$12*((RAND()+RAND()+RAND()+RAND()+RAND()+RAND()+RAND()+RAND()+RAND()+RAND()+RAND()+RAND())-6))-1)+Real_MC_30Y!E$58)</x:f>
        <x:v>1168918.29334222</x:v>
      </x:c>
      <x:c r="F246" s="50" t="n">
        <x:f>MAX(0,E246*(1+EXP((LN(1+Real_MC_30Y!$J$11)-0.5*Real_MC_30Y!$J$12^2)+Real_MC_30Y!$J$12*((RAND()+RAND()+RAND()+RAND()+RAND()+RAND()+RAND()+RAND()+RAND()+RAND()+RAND()+RAND())-6))-1)+Real_MC_30Y!F$58)</x:f>
        <x:v>903448.0154290346</x:v>
      </x:c>
      <x:c r="G246" s="50" t="n">
        <x:f>MAX(0,F246*(1+EXP((LN(1+Real_MC_30Y!$J$11)-0.5*Real_MC_30Y!$J$12^2)+Real_MC_30Y!$J$12*((RAND()+RAND()+RAND()+RAND()+RAND()+RAND()+RAND()+RAND()+RAND()+RAND()+RAND()+RAND())-6))-1)+Real_MC_30Y!G$58)</x:f>
        <x:v>783046.1225598464</x:v>
      </x:c>
      <x:c r="H246" s="50" t="n">
        <x:f>MAX(0,G246*(1+EXP((LN(1+Real_MC_30Y!$J$11)-0.5*Real_MC_30Y!$J$12^2)+Real_MC_30Y!$J$12*((RAND()+RAND()+RAND()+RAND()+RAND()+RAND()+RAND()+RAND()+RAND()+RAND()+RAND()+RAND())-6))-1)+Real_MC_30Y!H$58)</x:f>
        <x:v>696326.9729400417</x:v>
      </x:c>
      <x:c r="I246" s="50" t="n">
        <x:f>MAX(0,H246*(1+EXP((LN(1+Real_MC_30Y!$J$11)-0.5*Real_MC_30Y!$J$12^2)+Real_MC_30Y!$J$12*((RAND()+RAND()+RAND()+RAND()+RAND()+RAND()+RAND()+RAND()+RAND()+RAND()+RAND()+RAND())-6))-1)+Real_MC_30Y!I$58)</x:f>
        <x:v>1063347.5683853603</x:v>
      </x:c>
      <x:c r="J246" s="50" t="n">
        <x:f>MAX(0,I246*(1+EXP((LN(1+Real_MC_30Y!$J$11)-0.5*Real_MC_30Y!$J$12^2)+Real_MC_30Y!$J$12*((RAND()+RAND()+RAND()+RAND()+RAND()+RAND()+RAND()+RAND()+RAND()+RAND()+RAND()+RAND())-6))-1)+Real_MC_30Y!J$58)</x:f>
        <x:v>986150.3130642709</x:v>
      </x:c>
      <x:c r="K246" s="50" t="n">
        <x:f>MAX(0,J246*(1+EXP((LN(1+Real_MC_30Y!$J$11)-0.5*Real_MC_30Y!$J$12^2)+Real_MC_30Y!$J$12*((RAND()+RAND()+RAND()+RAND()+RAND()+RAND()+RAND()+RAND()+RAND()+RAND()+RAND()+RAND())-6))-1)+Real_MC_30Y!K$58)</x:f>
        <x:v>718488.4593650195</x:v>
      </x:c>
      <x:c r="L246" s="50" t="n">
        <x:f>MAX(0,K246*(1+EXP((LN(1+Real_MC_30Y!$J$11)-0.5*Real_MC_30Y!$J$12^2)+Real_MC_30Y!$J$12*((RAND()+RAND()+RAND()+RAND()+RAND()+RAND()+RAND()+RAND()+RAND()+RAND()+RAND()+RAND())-6))-1)+Real_MC_30Y!L$58)</x:f>
        <x:v>757268.0194191921</x:v>
      </x:c>
      <x:c r="M246" s="50" t="n">
        <x:f>MAX(0,L246*(1+EXP((LN(1+Real_MC_30Y!$J$11)-0.5*Real_MC_30Y!$J$12^2)+Real_MC_30Y!$J$12*((RAND()+RAND()+RAND()+RAND()+RAND()+RAND()+RAND()+RAND()+RAND()+RAND()+RAND()+RAND())-6))-1)+Real_MC_30Y!M$58)</x:f>
        <x:v>744876.5234087792</x:v>
      </x:c>
      <x:c r="N246" s="50" t="n">
        <x:f>MAX(0,M246*(1+EXP((LN(1+Real_MC_30Y!$J$11)-0.5*Real_MC_30Y!$J$12^2)+Real_MC_30Y!$J$12*((RAND()+RAND()+RAND()+RAND()+RAND()+RAND()+RAND()+RAND()+RAND()+RAND()+RAND()+RAND())-6))-1)+Real_MC_30Y!N$58)</x:f>
        <x:v>836455.0639221375</x:v>
      </x:c>
      <x:c r="O246" s="50" t="n">
        <x:f>MAX(0,N246*(1+EXP((LN(1+Real_MC_30Y!$J$11)-0.5*Real_MC_30Y!$J$12^2)+Real_MC_30Y!$J$12*((RAND()+RAND()+RAND()+RAND()+RAND()+RAND()+RAND()+RAND()+RAND()+RAND()+RAND()+RAND())-6))-1)+Real_MC_30Y!O$58)</x:f>
        <x:v>818452.9247833898</x:v>
      </x:c>
      <x:c r="P246" s="50" t="n">
        <x:f>MAX(0,O246*(1+EXP((LN(1+Real_MC_30Y!$J$11)-0.5*Real_MC_30Y!$J$12^2)+Real_MC_30Y!$J$12*((RAND()+RAND()+RAND()+RAND()+RAND()+RAND()+RAND()+RAND()+RAND()+RAND()+RAND()+RAND())-6))-1)+Real_MC_30Y!P$58)</x:f>
        <x:v>882915.2616261555</x:v>
      </x:c>
      <x:c r="Q246" s="50" t="n">
        <x:f>MAX(0,P246*(1+EXP((LN(1+Real_MC_30Y!$J$11)-0.5*Real_MC_30Y!$J$12^2)+Real_MC_30Y!$J$12*((RAND()+RAND()+RAND()+RAND()+RAND()+RAND()+RAND()+RAND()+RAND()+RAND()+RAND()+RAND())-6))-1)+Real_MC_30Y!Q$58)</x:f>
        <x:v>872828.9779337329</x:v>
      </x:c>
      <x:c r="R246" s="50" t="n">
        <x:f>MAX(0,Q246*(1+EXP((LN(1+Real_MC_30Y!$J$11)-0.5*Real_MC_30Y!$J$12^2)+Real_MC_30Y!$J$12*((RAND()+RAND()+RAND()+RAND()+RAND()+RAND()+RAND()+RAND()+RAND()+RAND()+RAND()+RAND())-6))-1)+Real_MC_30Y!R$58)</x:f>
        <x:v>1206573.9374938533</x:v>
      </x:c>
      <x:c r="S246" s="50" t="n">
        <x:f>MAX(0,R246*(1+EXP((LN(1+Real_MC_30Y!$J$11)-0.5*Real_MC_30Y!$J$12^2)+Real_MC_30Y!$J$12*((RAND()+RAND()+RAND()+RAND()+RAND()+RAND()+RAND()+RAND()+RAND()+RAND()+RAND()+RAND())-6))-1)+Real_MC_30Y!S$58)</x:f>
        <x:v>1451726.8846860158</x:v>
      </x:c>
      <x:c r="T246" s="50" t="n">
        <x:f>MAX(0,S246*(1+EXP((LN(1+Real_MC_30Y!$J$11)-0.5*Real_MC_30Y!$J$12^2)+Real_MC_30Y!$J$12*((RAND()+RAND()+RAND()+RAND()+RAND()+RAND()+RAND()+RAND()+RAND()+RAND()+RAND()+RAND())-6))-1)+Real_MC_30Y!T$58)</x:f>
        <x:v>1697286.817393343</x:v>
      </x:c>
      <x:c r="U246" s="50" t="n">
        <x:f>MAX(0,T246*(1+EXP((LN(1+Real_MC_30Y!$J$11)-0.5*Real_MC_30Y!$J$12^2)+Real_MC_30Y!$J$12*((RAND()+RAND()+RAND()+RAND()+RAND()+RAND()+RAND()+RAND()+RAND()+RAND()+RAND()+RAND())-6))-1)+Real_MC_30Y!U$58)</x:f>
        <x:v>1845196.268300412</x:v>
      </x:c>
      <x:c r="V246" s="50" t="n">
        <x:f>MAX(0,U246*(1+EXP((LN(1+Real_MC_30Y!$J$11)-0.5*Real_MC_30Y!$J$12^2)+Real_MC_30Y!$J$12*((RAND()+RAND()+RAND()+RAND()+RAND()+RAND()+RAND()+RAND()+RAND()+RAND()+RAND()+RAND())-6))-1)+Real_MC_30Y!V$58)</x:f>
        <x:v>2021178.3047977893</x:v>
      </x:c>
      <x:c r="W246" s="50" t="n">
        <x:f>MAX(0,V246*(1+EXP((LN(1+Real_MC_30Y!$J$11)-0.5*Real_MC_30Y!$J$12^2)+Real_MC_30Y!$J$12*((RAND()+RAND()+RAND()+RAND()+RAND()+RAND()+RAND()+RAND()+RAND()+RAND()+RAND()+RAND())-6))-1)+Real_MC_30Y!W$58)</x:f>
        <x:v>1714861.252444339</x:v>
      </x:c>
      <x:c r="X246" s="50" t="n">
        <x:f>MAX(0,W246*(1+EXP((LN(1+Real_MC_30Y!$J$11)-0.5*Real_MC_30Y!$J$12^2)+Real_MC_30Y!$J$12*((RAND()+RAND()+RAND()+RAND()+RAND()+RAND()+RAND()+RAND()+RAND()+RAND()+RAND()+RAND())-6))-1)+Real_MC_30Y!X$58)</x:f>
        <x:v>1480980.9896009204</x:v>
      </x:c>
      <x:c r="Y246" s="50" t="n">
        <x:f>MAX(0,X246*(1+EXP((LN(1+Real_MC_30Y!$J$11)-0.5*Real_MC_30Y!$J$12^2)+Real_MC_30Y!$J$12*((RAND()+RAND()+RAND()+RAND()+RAND()+RAND()+RAND()+RAND()+RAND()+RAND()+RAND()+RAND())-6))-1)+Real_MC_30Y!Y$58)</x:f>
        <x:v>1880450.1192023365</x:v>
      </x:c>
      <x:c r="Z246" s="50" t="n">
        <x:f>MAX(0,Y246*(1+EXP((LN(1+Real_MC_30Y!$J$11)-0.5*Real_MC_30Y!$J$12^2)+Real_MC_30Y!$J$12*((RAND()+RAND()+RAND()+RAND()+RAND()+RAND()+RAND()+RAND()+RAND()+RAND()+RAND()+RAND())-6))-1)+Real_MC_30Y!Z$58)</x:f>
        <x:v>2088120.428269227</x:v>
      </x:c>
      <x:c r="AA246" s="50" t="n">
        <x:f>MAX(0,Z246*(1+EXP((LN(1+Real_MC_30Y!$J$11)-0.5*Real_MC_30Y!$J$12^2)+Real_MC_30Y!$J$12*((RAND()+RAND()+RAND()+RAND()+RAND()+RAND()+RAND()+RAND()+RAND()+RAND()+RAND()+RAND())-6))-1)+Real_MC_30Y!AA$58)</x:f>
        <x:v>2185257.554234739</x:v>
      </x:c>
      <x:c r="AB246" s="50" t="n">
        <x:f>MAX(0,AA246*(1+EXP((LN(1+Real_MC_30Y!$J$11)-0.5*Real_MC_30Y!$J$12^2)+Real_MC_30Y!$J$12*((RAND()+RAND()+RAND()+RAND()+RAND()+RAND()+RAND()+RAND()+RAND()+RAND()+RAND()+RAND())-6))-1)+Real_MC_30Y!AB$58)</x:f>
        <x:v>1877773.3062109412</x:v>
      </x:c>
      <x:c r="AC246" s="50" t="n">
        <x:f>MAX(0,AB246*(1+EXP((LN(1+Real_MC_30Y!$J$11)-0.5*Real_MC_30Y!$J$12^2)+Real_MC_30Y!$J$12*((RAND()+RAND()+RAND()+RAND()+RAND()+RAND()+RAND()+RAND()+RAND()+RAND()+RAND()+RAND())-6))-1)+Real_MC_30Y!AC$58)</x:f>
        <x:v>2131449.4482520213</x:v>
      </x:c>
      <x:c r="AD246" s="50" t="n">
        <x:f>MAX(0,AC246*(1+EXP((LN(1+Real_MC_30Y!$J$11)-0.5*Real_MC_30Y!$J$12^2)+Real_MC_30Y!$J$12*((RAND()+RAND()+RAND()+RAND()+RAND()+RAND()+RAND()+RAND()+RAND()+RAND()+RAND()+RAND())-6))-1)+Real_MC_30Y!AD$58)</x:f>
        <x:v>1986359.2153468612</x:v>
      </x:c>
      <x:c r="AE246" s="50" t="n">
        <x:f>MAX(0,AD246*(1+EXP((LN(1+Real_MC_30Y!$J$11)-0.5*Real_MC_30Y!$J$12^2)+Real_MC_30Y!$J$12*((RAND()+RAND()+RAND()+RAND()+RAND()+RAND()+RAND()+RAND()+RAND()+RAND()+RAND()+RAND())-6))-1)+Real_MC_30Y!AE$58)</x:f>
        <x:v>2268660.9843662903</x:v>
      </x:c>
      <x:c r="AF246" s="50" t="n">
        <x:f>MAX(0,AE246*(1+EXP((LN(1+Real_MC_30Y!$J$11)-0.5*Real_MC_30Y!$J$12^2)+Real_MC_30Y!$J$12*((RAND()+RAND()+RAND()+RAND()+RAND()+RAND()+RAND()+RAND()+RAND()+RAND()+RAND()+RAND())-6))-1)+Real_MC_30Y!AF$58)</x:f>
        <x:v>2709352.836504992</x:v>
      </x:c>
    </x:row>
    <x:row r="247">
      <x:c r="A247">
        <x:v>243</x:v>
      </x:c>
      <x:c r="B247" s="50" t="n">
        <x:f>MAX(0,Liquidity_30Y!$C$14+Real_MC_30Y!B$57-Real_MC_30Y!B$56)</x:f>
        <x:v>1029031.25</x:v>
      </x:c>
      <x:c r="C247" s="50" t="n">
        <x:f>MAX(0,B247*(1+EXP((LN(1+Real_MC_30Y!$J$11)-0.5*Real_MC_30Y!$J$12^2)+Real_MC_30Y!$J$12*((RAND()+RAND()+RAND()+RAND()+RAND()+RAND()+RAND()+RAND()+RAND()+RAND()+RAND()+RAND())-6))-1)+Real_MC_30Y!C$58)</x:f>
        <x:v>1014283.4320696784</x:v>
      </x:c>
      <x:c r="D247" s="50" t="n">
        <x:f>MAX(0,C247*(1+EXP((LN(1+Real_MC_30Y!$J$11)-0.5*Real_MC_30Y!$J$12^2)+Real_MC_30Y!$J$12*((RAND()+RAND()+RAND()+RAND()+RAND()+RAND()+RAND()+RAND()+RAND()+RAND()+RAND()+RAND())-6))-1)+Real_MC_30Y!D$58)</x:f>
        <x:v>1299698.7422932351</x:v>
      </x:c>
      <x:c r="E247" s="50" t="n">
        <x:f>MAX(0,D247*(1+EXP((LN(1+Real_MC_30Y!$J$11)-0.5*Real_MC_30Y!$J$12^2)+Real_MC_30Y!$J$12*((RAND()+RAND()+RAND()+RAND()+RAND()+RAND()+RAND()+RAND()+RAND()+RAND()+RAND()+RAND())-6))-1)+Real_MC_30Y!E$58)</x:f>
        <x:v>1590812.1196314562</x:v>
      </x:c>
      <x:c r="F247" s="50" t="n">
        <x:f>MAX(0,E247*(1+EXP((LN(1+Real_MC_30Y!$J$11)-0.5*Real_MC_30Y!$J$12^2)+Real_MC_30Y!$J$12*((RAND()+RAND()+RAND()+RAND()+RAND()+RAND()+RAND()+RAND()+RAND()+RAND()+RAND()+RAND())-6))-1)+Real_MC_30Y!F$58)</x:f>
        <x:v>1897242.1623524046</x:v>
      </x:c>
      <x:c r="G247" s="50" t="n">
        <x:f>MAX(0,F247*(1+EXP((LN(1+Real_MC_30Y!$J$11)-0.5*Real_MC_30Y!$J$12^2)+Real_MC_30Y!$J$12*((RAND()+RAND()+RAND()+RAND()+RAND()+RAND()+RAND()+RAND()+RAND()+RAND()+RAND()+RAND())-6))-1)+Real_MC_30Y!G$58)</x:f>
        <x:v>1759526.0949103087</x:v>
      </x:c>
      <x:c r="H247" s="50" t="n">
        <x:f>MAX(0,G247*(1+EXP((LN(1+Real_MC_30Y!$J$11)-0.5*Real_MC_30Y!$J$12^2)+Real_MC_30Y!$J$12*((RAND()+RAND()+RAND()+RAND()+RAND()+RAND()+RAND()+RAND()+RAND()+RAND()+RAND()+RAND())-6))-1)+Real_MC_30Y!H$58)</x:f>
        <x:v>1800794.2073653275</x:v>
      </x:c>
      <x:c r="I247" s="50" t="n">
        <x:f>MAX(0,H247*(1+EXP((LN(1+Real_MC_30Y!$J$11)-0.5*Real_MC_30Y!$J$12^2)+Real_MC_30Y!$J$12*((RAND()+RAND()+RAND()+RAND()+RAND()+RAND()+RAND()+RAND()+RAND()+RAND()+RAND()+RAND())-6))-1)+Real_MC_30Y!I$58)</x:f>
        <x:v>2037868.4971113026</x:v>
      </x:c>
      <x:c r="J247" s="50" t="n">
        <x:f>MAX(0,I247*(1+EXP((LN(1+Real_MC_30Y!$J$11)-0.5*Real_MC_30Y!$J$12^2)+Real_MC_30Y!$J$12*((RAND()+RAND()+RAND()+RAND()+RAND()+RAND()+RAND()+RAND()+RAND()+RAND()+RAND()+RAND())-6))-1)+Real_MC_30Y!J$58)</x:f>
        <x:v>2032965.9146628082</x:v>
      </x:c>
      <x:c r="K247" s="50" t="n">
        <x:f>MAX(0,J247*(1+EXP((LN(1+Real_MC_30Y!$J$11)-0.5*Real_MC_30Y!$J$12^2)+Real_MC_30Y!$J$12*((RAND()+RAND()+RAND()+RAND()+RAND()+RAND()+RAND()+RAND()+RAND()+RAND()+RAND()+RAND())-6))-1)+Real_MC_30Y!K$58)</x:f>
        <x:v>1729249.144545998</x:v>
      </x:c>
      <x:c r="L247" s="50" t="n">
        <x:f>MAX(0,K247*(1+EXP((LN(1+Real_MC_30Y!$J$11)-0.5*Real_MC_30Y!$J$12^2)+Real_MC_30Y!$J$12*((RAND()+RAND()+RAND()+RAND()+RAND()+RAND()+RAND()+RAND()+RAND()+RAND()+RAND()+RAND())-6))-1)+Real_MC_30Y!L$58)</x:f>
        <x:v>1737353.1263510508</x:v>
      </x:c>
      <x:c r="M247" s="50" t="n">
        <x:f>MAX(0,L247*(1+EXP((LN(1+Real_MC_30Y!$J$11)-0.5*Real_MC_30Y!$J$12^2)+Real_MC_30Y!$J$12*((RAND()+RAND()+RAND()+RAND()+RAND()+RAND()+RAND()+RAND()+RAND()+RAND()+RAND()+RAND())-6))-1)+Real_MC_30Y!M$58)</x:f>
        <x:v>1960981.9588425523</x:v>
      </x:c>
      <x:c r="N247" s="50" t="n">
        <x:f>MAX(0,M247*(1+EXP((LN(1+Real_MC_30Y!$J$11)-0.5*Real_MC_30Y!$J$12^2)+Real_MC_30Y!$J$12*((RAND()+RAND()+RAND()+RAND()+RAND()+RAND()+RAND()+RAND()+RAND()+RAND()+RAND()+RAND())-6))-1)+Real_MC_30Y!N$58)</x:f>
        <x:v>1734447.2197904496</x:v>
      </x:c>
      <x:c r="O247" s="50" t="n">
        <x:f>MAX(0,N247*(1+EXP((LN(1+Real_MC_30Y!$J$11)-0.5*Real_MC_30Y!$J$12^2)+Real_MC_30Y!$J$12*((RAND()+RAND()+RAND()+RAND()+RAND()+RAND()+RAND()+RAND()+RAND()+RAND()+RAND()+RAND())-6))-1)+Real_MC_30Y!O$58)</x:f>
        <x:v>1666938.7640650203</x:v>
      </x:c>
      <x:c r="P247" s="50" t="n">
        <x:f>MAX(0,O247*(1+EXP((LN(1+Real_MC_30Y!$J$11)-0.5*Real_MC_30Y!$J$12^2)+Real_MC_30Y!$J$12*((RAND()+RAND()+RAND()+RAND()+RAND()+RAND()+RAND()+RAND()+RAND()+RAND()+RAND()+RAND())-6))-1)+Real_MC_30Y!P$58)</x:f>
        <x:v>1581607.6875942196</x:v>
      </x:c>
      <x:c r="Q247" s="50" t="n">
        <x:f>MAX(0,P247*(1+EXP((LN(1+Real_MC_30Y!$J$11)-0.5*Real_MC_30Y!$J$12^2)+Real_MC_30Y!$J$12*((RAND()+RAND()+RAND()+RAND()+RAND()+RAND()+RAND()+RAND()+RAND()+RAND()+RAND()+RAND())-6))-1)+Real_MC_30Y!Q$58)</x:f>
        <x:v>2119146.161520227</x:v>
      </x:c>
      <x:c r="R247" s="50" t="n">
        <x:f>MAX(0,Q247*(1+EXP((LN(1+Real_MC_30Y!$J$11)-0.5*Real_MC_30Y!$J$12^2)+Real_MC_30Y!$J$12*((RAND()+RAND()+RAND()+RAND()+RAND()+RAND()+RAND()+RAND()+RAND()+RAND()+RAND()+RAND())-6))-1)+Real_MC_30Y!R$58)</x:f>
        <x:v>1919941.214616538</x:v>
      </x:c>
      <x:c r="S247" s="50" t="n">
        <x:f>MAX(0,R247*(1+EXP((LN(1+Real_MC_30Y!$J$11)-0.5*Real_MC_30Y!$J$12^2)+Real_MC_30Y!$J$12*((RAND()+RAND()+RAND()+RAND()+RAND()+RAND()+RAND()+RAND()+RAND()+RAND()+RAND()+RAND())-6))-1)+Real_MC_30Y!S$58)</x:f>
        <x:v>2200026.8709353013</x:v>
      </x:c>
      <x:c r="T247" s="50" t="n">
        <x:f>MAX(0,S247*(1+EXP((LN(1+Real_MC_30Y!$J$11)-0.5*Real_MC_30Y!$J$12^2)+Real_MC_30Y!$J$12*((RAND()+RAND()+RAND()+RAND()+RAND()+RAND()+RAND()+RAND()+RAND()+RAND()+RAND()+RAND())-6))-1)+Real_MC_30Y!T$58)</x:f>
        <x:v>2134013.870081794</x:v>
      </x:c>
      <x:c r="U247" s="50" t="n">
        <x:f>MAX(0,T247*(1+EXP((LN(1+Real_MC_30Y!$J$11)-0.5*Real_MC_30Y!$J$12^2)+Real_MC_30Y!$J$12*((RAND()+RAND()+RAND()+RAND()+RAND()+RAND()+RAND()+RAND()+RAND()+RAND()+RAND()+RAND())-6))-1)+Real_MC_30Y!U$58)</x:f>
        <x:v>2198568.6435535345</x:v>
      </x:c>
      <x:c r="V247" s="50" t="n">
        <x:f>MAX(0,U247*(1+EXP((LN(1+Real_MC_30Y!$J$11)-0.5*Real_MC_30Y!$J$12^2)+Real_MC_30Y!$J$12*((RAND()+RAND()+RAND()+RAND()+RAND()+RAND()+RAND()+RAND()+RAND()+RAND()+RAND()+RAND())-6))-1)+Real_MC_30Y!V$58)</x:f>
        <x:v>2529496.311021565</x:v>
      </x:c>
      <x:c r="W247" s="50" t="n">
        <x:f>MAX(0,V247*(1+EXP((LN(1+Real_MC_30Y!$J$11)-0.5*Real_MC_30Y!$J$12^2)+Real_MC_30Y!$J$12*((RAND()+RAND()+RAND()+RAND()+RAND()+RAND()+RAND()+RAND()+RAND()+RAND()+RAND()+RAND())-6))-1)+Real_MC_30Y!W$58)</x:f>
        <x:v>2723810.9823593358</x:v>
      </x:c>
      <x:c r="X247" s="50" t="n">
        <x:f>MAX(0,W247*(1+EXP((LN(1+Real_MC_30Y!$J$11)-0.5*Real_MC_30Y!$J$12^2)+Real_MC_30Y!$J$12*((RAND()+RAND()+RAND()+RAND()+RAND()+RAND()+RAND()+RAND()+RAND()+RAND()+RAND()+RAND())-6))-1)+Real_MC_30Y!X$58)</x:f>
        <x:v>2398092.601439642</x:v>
      </x:c>
      <x:c r="Y247" s="50" t="n">
        <x:f>MAX(0,X247*(1+EXP((LN(1+Real_MC_30Y!$J$11)-0.5*Real_MC_30Y!$J$12^2)+Real_MC_30Y!$J$12*((RAND()+RAND()+RAND()+RAND()+RAND()+RAND()+RAND()+RAND()+RAND()+RAND()+RAND()+RAND())-6))-1)+Real_MC_30Y!Y$58)</x:f>
        <x:v>2369484.9005292067</x:v>
      </x:c>
      <x:c r="Z247" s="50" t="n">
        <x:f>MAX(0,Y247*(1+EXP((LN(1+Real_MC_30Y!$J$11)-0.5*Real_MC_30Y!$J$12^2)+Real_MC_30Y!$J$12*((RAND()+RAND()+RAND()+RAND()+RAND()+RAND()+RAND()+RAND()+RAND()+RAND()+RAND()+RAND())-6))-1)+Real_MC_30Y!Z$58)</x:f>
        <x:v>2359029.1964987554</x:v>
      </x:c>
      <x:c r="AA247" s="50" t="n">
        <x:f>MAX(0,Z247*(1+EXP((LN(1+Real_MC_30Y!$J$11)-0.5*Real_MC_30Y!$J$12^2)+Real_MC_30Y!$J$12*((RAND()+RAND()+RAND()+RAND()+RAND()+RAND()+RAND()+RAND()+RAND()+RAND()+RAND()+RAND())-6))-1)+Real_MC_30Y!AA$58)</x:f>
        <x:v>2702143.2660967805</x:v>
      </x:c>
      <x:c r="AB247" s="50" t="n">
        <x:f>MAX(0,AA247*(1+EXP((LN(1+Real_MC_30Y!$J$11)-0.5*Real_MC_30Y!$J$12^2)+Real_MC_30Y!$J$12*((RAND()+RAND()+RAND()+RAND()+RAND()+RAND()+RAND()+RAND()+RAND()+RAND()+RAND()+RAND())-6))-1)+Real_MC_30Y!AB$58)</x:f>
        <x:v>2701542.6694693207</x:v>
      </x:c>
      <x:c r="AC247" s="50" t="n">
        <x:f>MAX(0,AB247*(1+EXP((LN(1+Real_MC_30Y!$J$11)-0.5*Real_MC_30Y!$J$12^2)+Real_MC_30Y!$J$12*((RAND()+RAND()+RAND()+RAND()+RAND()+RAND()+RAND()+RAND()+RAND()+RAND()+RAND()+RAND())-6))-1)+Real_MC_30Y!AC$58)</x:f>
        <x:v>2278156.769465324</x:v>
      </x:c>
      <x:c r="AD247" s="50" t="n">
        <x:f>MAX(0,AC247*(1+EXP((LN(1+Real_MC_30Y!$J$11)-0.5*Real_MC_30Y!$J$12^2)+Real_MC_30Y!$J$12*((RAND()+RAND()+RAND()+RAND()+RAND()+RAND()+RAND()+RAND()+RAND()+RAND()+RAND()+RAND())-6))-1)+Real_MC_30Y!AD$58)</x:f>
        <x:v>2710567.0624694154</x:v>
      </x:c>
      <x:c r="AE247" s="50" t="n">
        <x:f>MAX(0,AD247*(1+EXP((LN(1+Real_MC_30Y!$J$11)-0.5*Real_MC_30Y!$J$12^2)+Real_MC_30Y!$J$12*((RAND()+RAND()+RAND()+RAND()+RAND()+RAND()+RAND()+RAND()+RAND()+RAND()+RAND()+RAND())-6))-1)+Real_MC_30Y!AE$58)</x:f>
        <x:v>3575731.3580937544</x:v>
      </x:c>
      <x:c r="AF247" s="50" t="n">
        <x:f>MAX(0,AE247*(1+EXP((LN(1+Real_MC_30Y!$J$11)-0.5*Real_MC_30Y!$J$12^2)+Real_MC_30Y!$J$12*((RAND()+RAND()+RAND()+RAND()+RAND()+RAND()+RAND()+RAND()+RAND()+RAND()+RAND()+RAND())-6))-1)+Real_MC_30Y!AF$58)</x:f>
        <x:v>3361011.4903987776</x:v>
      </x:c>
    </x:row>
    <x:row r="248">
      <x:c r="A248">
        <x:v>244</x:v>
      </x:c>
      <x:c r="B248" s="50" t="n">
        <x:f>MAX(0,Liquidity_30Y!$C$14+Real_MC_30Y!B$57-Real_MC_30Y!B$56)</x:f>
        <x:v>1029031.25</x:v>
      </x:c>
      <x:c r="C248" s="50" t="n">
        <x:f>MAX(0,B248*(1+EXP((LN(1+Real_MC_30Y!$J$11)-0.5*Real_MC_30Y!$J$12^2)+Real_MC_30Y!$J$12*((RAND()+RAND()+RAND()+RAND()+RAND()+RAND()+RAND()+RAND()+RAND()+RAND()+RAND()+RAND())-6))-1)+Real_MC_30Y!C$58)</x:f>
        <x:v>1054759.640851844</x:v>
      </x:c>
      <x:c r="D248" s="50" t="n">
        <x:f>MAX(0,C248*(1+EXP((LN(1+Real_MC_30Y!$J$11)-0.5*Real_MC_30Y!$J$12^2)+Real_MC_30Y!$J$12*((RAND()+RAND()+RAND()+RAND()+RAND()+RAND()+RAND()+RAND()+RAND()+RAND()+RAND()+RAND())-6))-1)+Real_MC_30Y!D$58)</x:f>
        <x:v>1233052.7920833174</x:v>
      </x:c>
      <x:c r="E248" s="50" t="n">
        <x:f>MAX(0,D248*(1+EXP((LN(1+Real_MC_30Y!$J$11)-0.5*Real_MC_30Y!$J$12^2)+Real_MC_30Y!$J$12*((RAND()+RAND()+RAND()+RAND()+RAND()+RAND()+RAND()+RAND()+RAND()+RAND()+RAND()+RAND())-6))-1)+Real_MC_30Y!E$58)</x:f>
        <x:v>1595800.4550282774</x:v>
      </x:c>
      <x:c r="F248" s="50" t="n">
        <x:f>MAX(0,E248*(1+EXP((LN(1+Real_MC_30Y!$J$11)-0.5*Real_MC_30Y!$J$12^2)+Real_MC_30Y!$J$12*((RAND()+RAND()+RAND()+RAND()+RAND()+RAND()+RAND()+RAND()+RAND()+RAND()+RAND()+RAND())-6))-1)+Real_MC_30Y!F$58)</x:f>
        <x:v>1958037.7725239089</x:v>
      </x:c>
      <x:c r="G248" s="50" t="n">
        <x:f>MAX(0,F248*(1+EXP((LN(1+Real_MC_30Y!$J$11)-0.5*Real_MC_30Y!$J$12^2)+Real_MC_30Y!$J$12*((RAND()+RAND()+RAND()+RAND()+RAND()+RAND()+RAND()+RAND()+RAND()+RAND()+RAND()+RAND())-6))-1)+Real_MC_30Y!G$58)</x:f>
        <x:v>1991008.8380869916</x:v>
      </x:c>
      <x:c r="H248" s="50" t="n">
        <x:f>MAX(0,G248*(1+EXP((LN(1+Real_MC_30Y!$J$11)-0.5*Real_MC_30Y!$J$12^2)+Real_MC_30Y!$J$12*((RAND()+RAND()+RAND()+RAND()+RAND()+RAND()+RAND()+RAND()+RAND()+RAND()+RAND()+RAND())-6))-1)+Real_MC_30Y!H$58)</x:f>
        <x:v>2207342.154003615</x:v>
      </x:c>
      <x:c r="I248" s="50" t="n">
        <x:f>MAX(0,H248*(1+EXP((LN(1+Real_MC_30Y!$J$11)-0.5*Real_MC_30Y!$J$12^2)+Real_MC_30Y!$J$12*((RAND()+RAND()+RAND()+RAND()+RAND()+RAND()+RAND()+RAND()+RAND()+RAND()+RAND()+RAND())-6))-1)+Real_MC_30Y!I$58)</x:f>
        <x:v>2839806.349225595</x:v>
      </x:c>
      <x:c r="J248" s="50" t="n">
        <x:f>MAX(0,I248*(1+EXP((LN(1+Real_MC_30Y!$J$11)-0.5*Real_MC_30Y!$J$12^2)+Real_MC_30Y!$J$12*((RAND()+RAND()+RAND()+RAND()+RAND()+RAND()+RAND()+RAND()+RAND()+RAND()+RAND()+RAND())-6))-1)+Real_MC_30Y!J$58)</x:f>
        <x:v>3440519.7425073707</x:v>
      </x:c>
      <x:c r="K248" s="50" t="n">
        <x:f>MAX(0,J248*(1+EXP((LN(1+Real_MC_30Y!$J$11)-0.5*Real_MC_30Y!$J$12^2)+Real_MC_30Y!$J$12*((RAND()+RAND()+RAND()+RAND()+RAND()+RAND()+RAND()+RAND()+RAND()+RAND()+RAND()+RAND())-6))-1)+Real_MC_30Y!K$58)</x:f>
        <x:v>2924966.9149003886</x:v>
      </x:c>
      <x:c r="L248" s="50" t="n">
        <x:f>MAX(0,K248*(1+EXP((LN(1+Real_MC_30Y!$J$11)-0.5*Real_MC_30Y!$J$12^2)+Real_MC_30Y!$J$12*((RAND()+RAND()+RAND()+RAND()+RAND()+RAND()+RAND()+RAND()+RAND()+RAND()+RAND()+RAND())-6))-1)+Real_MC_30Y!L$58)</x:f>
        <x:v>3665778.9907443263</x:v>
      </x:c>
      <x:c r="M248" s="50" t="n">
        <x:f>MAX(0,L248*(1+EXP((LN(1+Real_MC_30Y!$J$11)-0.5*Real_MC_30Y!$J$12^2)+Real_MC_30Y!$J$12*((RAND()+RAND()+RAND()+RAND()+RAND()+RAND()+RAND()+RAND()+RAND()+RAND()+RAND()+RAND())-6))-1)+Real_MC_30Y!M$58)</x:f>
        <x:v>3380374.5512830587</x:v>
      </x:c>
      <x:c r="N248" s="50" t="n">
        <x:f>MAX(0,M248*(1+EXP((LN(1+Real_MC_30Y!$J$11)-0.5*Real_MC_30Y!$J$12^2)+Real_MC_30Y!$J$12*((RAND()+RAND()+RAND()+RAND()+RAND()+RAND()+RAND()+RAND()+RAND()+RAND()+RAND()+RAND())-6))-1)+Real_MC_30Y!N$58)</x:f>
        <x:v>3880260.407532667</x:v>
      </x:c>
      <x:c r="O248" s="50" t="n">
        <x:f>MAX(0,N248*(1+EXP((LN(1+Real_MC_30Y!$J$11)-0.5*Real_MC_30Y!$J$12^2)+Real_MC_30Y!$J$12*((RAND()+RAND()+RAND()+RAND()+RAND()+RAND()+RAND()+RAND()+RAND()+RAND()+RAND()+RAND())-6))-1)+Real_MC_30Y!O$58)</x:f>
        <x:v>3784022.993334446</x:v>
      </x:c>
      <x:c r="P248" s="50" t="n">
        <x:f>MAX(0,O248*(1+EXP((LN(1+Real_MC_30Y!$J$11)-0.5*Real_MC_30Y!$J$12^2)+Real_MC_30Y!$J$12*((RAND()+RAND()+RAND()+RAND()+RAND()+RAND()+RAND()+RAND()+RAND()+RAND()+RAND()+RAND())-6))-1)+Real_MC_30Y!P$58)</x:f>
        <x:v>3475965.924054223</x:v>
      </x:c>
      <x:c r="Q248" s="50" t="n">
        <x:f>MAX(0,P248*(1+EXP((LN(1+Real_MC_30Y!$J$11)-0.5*Real_MC_30Y!$J$12^2)+Real_MC_30Y!$J$12*((RAND()+RAND()+RAND()+RAND()+RAND()+RAND()+RAND()+RAND()+RAND()+RAND()+RAND()+RAND())-6))-1)+Real_MC_30Y!Q$58)</x:f>
        <x:v>2839520.118782466</x:v>
      </x:c>
      <x:c r="R248" s="50" t="n">
        <x:f>MAX(0,Q248*(1+EXP((LN(1+Real_MC_30Y!$J$11)-0.5*Real_MC_30Y!$J$12^2)+Real_MC_30Y!$J$12*((RAND()+RAND()+RAND()+RAND()+RAND()+RAND()+RAND()+RAND()+RAND()+RAND()+RAND()+RAND())-6))-1)+Real_MC_30Y!R$58)</x:f>
        <x:v>2556236.2715743952</x:v>
      </x:c>
      <x:c r="S248" s="50" t="n">
        <x:f>MAX(0,R248*(1+EXP((LN(1+Real_MC_30Y!$J$11)-0.5*Real_MC_30Y!$J$12^2)+Real_MC_30Y!$J$12*((RAND()+RAND()+RAND()+RAND()+RAND()+RAND()+RAND()+RAND()+RAND()+RAND()+RAND()+RAND())-6))-1)+Real_MC_30Y!S$58)</x:f>
        <x:v>3176320.5906340857</x:v>
      </x:c>
      <x:c r="T248" s="50" t="n">
        <x:f>MAX(0,S248*(1+EXP((LN(1+Real_MC_30Y!$J$11)-0.5*Real_MC_30Y!$J$12^2)+Real_MC_30Y!$J$12*((RAND()+RAND()+RAND()+RAND()+RAND()+RAND()+RAND()+RAND()+RAND()+RAND()+RAND()+RAND())-6))-1)+Real_MC_30Y!T$58)</x:f>
        <x:v>3073418.6407326707</x:v>
      </x:c>
      <x:c r="U248" s="50" t="n">
        <x:f>MAX(0,T248*(1+EXP((LN(1+Real_MC_30Y!$J$11)-0.5*Real_MC_30Y!$J$12^2)+Real_MC_30Y!$J$12*((RAND()+RAND()+RAND()+RAND()+RAND()+RAND()+RAND()+RAND()+RAND()+RAND()+RAND()+RAND())-6))-1)+Real_MC_30Y!U$58)</x:f>
        <x:v>3000511.443347784</x:v>
      </x:c>
      <x:c r="V248" s="50" t="n">
        <x:f>MAX(0,U248*(1+EXP((LN(1+Real_MC_30Y!$J$11)-0.5*Real_MC_30Y!$J$12^2)+Real_MC_30Y!$J$12*((RAND()+RAND()+RAND()+RAND()+RAND()+RAND()+RAND()+RAND()+RAND()+RAND()+RAND()+RAND())-6))-1)+Real_MC_30Y!V$58)</x:f>
        <x:v>2563451.5453722966</x:v>
      </x:c>
      <x:c r="W248" s="50" t="n">
        <x:f>MAX(0,V248*(1+EXP((LN(1+Real_MC_30Y!$J$11)-0.5*Real_MC_30Y!$J$12^2)+Real_MC_30Y!$J$12*((RAND()+RAND()+RAND()+RAND()+RAND()+RAND()+RAND()+RAND()+RAND()+RAND()+RAND()+RAND())-6))-1)+Real_MC_30Y!W$58)</x:f>
        <x:v>2759218.666512278</x:v>
      </x:c>
      <x:c r="X248" s="50" t="n">
        <x:f>MAX(0,W248*(1+EXP((LN(1+Real_MC_30Y!$J$11)-0.5*Real_MC_30Y!$J$12^2)+Real_MC_30Y!$J$12*((RAND()+RAND()+RAND()+RAND()+RAND()+RAND()+RAND()+RAND()+RAND()+RAND()+RAND()+RAND())-6))-1)+Real_MC_30Y!X$58)</x:f>
        <x:v>2868016.83603336</x:v>
      </x:c>
      <x:c r="Y248" s="50" t="n">
        <x:f>MAX(0,X248*(1+EXP((LN(1+Real_MC_30Y!$J$11)-0.5*Real_MC_30Y!$J$12^2)+Real_MC_30Y!$J$12*((RAND()+RAND()+RAND()+RAND()+RAND()+RAND()+RAND()+RAND()+RAND()+RAND()+RAND()+RAND())-6))-1)+Real_MC_30Y!Y$58)</x:f>
        <x:v>2907568.1232476975</x:v>
      </x:c>
      <x:c r="Z248" s="50" t="n">
        <x:f>MAX(0,Y248*(1+EXP((LN(1+Real_MC_30Y!$J$11)-0.5*Real_MC_30Y!$J$12^2)+Real_MC_30Y!$J$12*((RAND()+RAND()+RAND()+RAND()+RAND()+RAND()+RAND()+RAND()+RAND()+RAND()+RAND()+RAND())-6))-1)+Real_MC_30Y!Z$58)</x:f>
        <x:v>2478793.973370313</x:v>
      </x:c>
      <x:c r="AA248" s="50" t="n">
        <x:f>MAX(0,Z248*(1+EXP((LN(1+Real_MC_30Y!$J$11)-0.5*Real_MC_30Y!$J$12^2)+Real_MC_30Y!$J$12*((RAND()+RAND()+RAND()+RAND()+RAND()+RAND()+RAND()+RAND()+RAND()+RAND()+RAND()+RAND())-6))-1)+Real_MC_30Y!AA$58)</x:f>
        <x:v>3081199.879006718</x:v>
      </x:c>
      <x:c r="AB248" s="50" t="n">
        <x:f>MAX(0,AA248*(1+EXP((LN(1+Real_MC_30Y!$J$11)-0.5*Real_MC_30Y!$J$12^2)+Real_MC_30Y!$J$12*((RAND()+RAND()+RAND()+RAND()+RAND()+RAND()+RAND()+RAND()+RAND()+RAND()+RAND()+RAND())-6))-1)+Real_MC_30Y!AB$58)</x:f>
        <x:v>3150554.8112528864</x:v>
      </x:c>
      <x:c r="AC248" s="50" t="n">
        <x:f>MAX(0,AB248*(1+EXP((LN(1+Real_MC_30Y!$J$11)-0.5*Real_MC_30Y!$J$12^2)+Real_MC_30Y!$J$12*((RAND()+RAND()+RAND()+RAND()+RAND()+RAND()+RAND()+RAND()+RAND()+RAND()+RAND()+RAND())-6))-1)+Real_MC_30Y!AC$58)</x:f>
        <x:v>3115995.3333149236</x:v>
      </x:c>
      <x:c r="AD248" s="50" t="n">
        <x:f>MAX(0,AC248*(1+EXP((LN(1+Real_MC_30Y!$J$11)-0.5*Real_MC_30Y!$J$12^2)+Real_MC_30Y!$J$12*((RAND()+RAND()+RAND()+RAND()+RAND()+RAND()+RAND()+RAND()+RAND()+RAND()+RAND()+RAND())-6))-1)+Real_MC_30Y!AD$58)</x:f>
        <x:v>5016011.804830215</x:v>
      </x:c>
      <x:c r="AE248" s="50" t="n">
        <x:f>MAX(0,AD248*(1+EXP((LN(1+Real_MC_30Y!$J$11)-0.5*Real_MC_30Y!$J$12^2)+Real_MC_30Y!$J$12*((RAND()+RAND()+RAND()+RAND()+RAND()+RAND()+RAND()+RAND()+RAND()+RAND()+RAND()+RAND())-6))-1)+Real_MC_30Y!AE$58)</x:f>
        <x:v>4720381.875487769</x:v>
      </x:c>
      <x:c r="AF248" s="50" t="n">
        <x:f>MAX(0,AE248*(1+EXP((LN(1+Real_MC_30Y!$J$11)-0.5*Real_MC_30Y!$J$12^2)+Real_MC_30Y!$J$12*((RAND()+RAND()+RAND()+RAND()+RAND()+RAND()+RAND()+RAND()+RAND()+RAND()+RAND()+RAND())-6))-1)+Real_MC_30Y!AF$58)</x:f>
        <x:v>3721094.16244989</x:v>
      </x:c>
    </x:row>
    <x:row r="249">
      <x:c r="A249">
        <x:v>245</x:v>
      </x:c>
      <x:c r="B249" s="50" t="n">
        <x:f>MAX(0,Liquidity_30Y!$C$14+Real_MC_30Y!B$57-Real_MC_30Y!B$56)</x:f>
        <x:v>1029031.25</x:v>
      </x:c>
      <x:c r="C249" s="50" t="n">
        <x:f>MAX(0,B249*(1+EXP((LN(1+Real_MC_30Y!$J$11)-0.5*Real_MC_30Y!$J$12^2)+Real_MC_30Y!$J$12*((RAND()+RAND()+RAND()+RAND()+RAND()+RAND()+RAND()+RAND()+RAND()+RAND()+RAND()+RAND())-6))-1)+Real_MC_30Y!C$58)</x:f>
        <x:v>1049596.8415688248</x:v>
      </x:c>
      <x:c r="D249" s="50" t="n">
        <x:f>MAX(0,C249*(1+EXP((LN(1+Real_MC_30Y!$J$11)-0.5*Real_MC_30Y!$J$12^2)+Real_MC_30Y!$J$12*((RAND()+RAND()+RAND()+RAND()+RAND()+RAND()+RAND()+RAND()+RAND()+RAND()+RAND()+RAND())-6))-1)+Real_MC_30Y!D$58)</x:f>
        <x:v>1473566.9321475166</x:v>
      </x:c>
      <x:c r="E249" s="50" t="n">
        <x:f>MAX(0,D249*(1+EXP((LN(1+Real_MC_30Y!$J$11)-0.5*Real_MC_30Y!$J$12^2)+Real_MC_30Y!$J$12*((RAND()+RAND()+RAND()+RAND()+RAND()+RAND()+RAND()+RAND()+RAND()+RAND()+RAND()+RAND())-6))-1)+Real_MC_30Y!E$58)</x:f>
        <x:v>1642429.2379032143</x:v>
      </x:c>
      <x:c r="F249" s="50" t="n">
        <x:f>MAX(0,E249*(1+EXP((LN(1+Real_MC_30Y!$J$11)-0.5*Real_MC_30Y!$J$12^2)+Real_MC_30Y!$J$12*((RAND()+RAND()+RAND()+RAND()+RAND()+RAND()+RAND()+RAND()+RAND()+RAND()+RAND()+RAND())-6))-1)+Real_MC_30Y!F$58)</x:f>
        <x:v>2043049.394744926</x:v>
      </x:c>
      <x:c r="G249" s="50" t="n">
        <x:f>MAX(0,F249*(1+EXP((LN(1+Real_MC_30Y!$J$11)-0.5*Real_MC_30Y!$J$12^2)+Real_MC_30Y!$J$12*((RAND()+RAND()+RAND()+RAND()+RAND()+RAND()+RAND()+RAND()+RAND()+RAND()+RAND()+RAND())-6))-1)+Real_MC_30Y!G$58)</x:f>
        <x:v>2534049.5042406265</x:v>
      </x:c>
      <x:c r="H249" s="50" t="n">
        <x:f>MAX(0,G249*(1+EXP((LN(1+Real_MC_30Y!$J$11)-0.5*Real_MC_30Y!$J$12^2)+Real_MC_30Y!$J$12*((RAND()+RAND()+RAND()+RAND()+RAND()+RAND()+RAND()+RAND()+RAND()+RAND()+RAND()+RAND())-6))-1)+Real_MC_30Y!H$58)</x:f>
        <x:v>2614634.134047155</x:v>
      </x:c>
      <x:c r="I249" s="50" t="n">
        <x:f>MAX(0,H249*(1+EXP((LN(1+Real_MC_30Y!$J$11)-0.5*Real_MC_30Y!$J$12^2)+Real_MC_30Y!$J$12*((RAND()+RAND()+RAND()+RAND()+RAND()+RAND()+RAND()+RAND()+RAND()+RAND()+RAND()+RAND())-6))-1)+Real_MC_30Y!I$58)</x:f>
        <x:v>2626140.9227023125</x:v>
      </x:c>
      <x:c r="J249" s="50" t="n">
        <x:f>MAX(0,I249*(1+EXP((LN(1+Real_MC_30Y!$J$11)-0.5*Real_MC_30Y!$J$12^2)+Real_MC_30Y!$J$12*((RAND()+RAND()+RAND()+RAND()+RAND()+RAND()+RAND()+RAND()+RAND()+RAND()+RAND()+RAND())-6))-1)+Real_MC_30Y!J$58)</x:f>
        <x:v>2507401.6113967593</x:v>
      </x:c>
      <x:c r="K249" s="50" t="n">
        <x:f>MAX(0,J249*(1+EXP((LN(1+Real_MC_30Y!$J$11)-0.5*Real_MC_30Y!$J$12^2)+Real_MC_30Y!$J$12*((RAND()+RAND()+RAND()+RAND()+RAND()+RAND()+RAND()+RAND()+RAND()+RAND()+RAND()+RAND())-6))-1)+Real_MC_30Y!K$58)</x:f>
        <x:v>2146535.196814242</x:v>
      </x:c>
      <x:c r="L249" s="50" t="n">
        <x:f>MAX(0,K249*(1+EXP((LN(1+Real_MC_30Y!$J$11)-0.5*Real_MC_30Y!$J$12^2)+Real_MC_30Y!$J$12*((RAND()+RAND()+RAND()+RAND()+RAND()+RAND()+RAND()+RAND()+RAND()+RAND()+RAND()+RAND())-6))-1)+Real_MC_30Y!L$58)</x:f>
        <x:v>1608004.295788138</x:v>
      </x:c>
      <x:c r="M249" s="50" t="n">
        <x:f>MAX(0,L249*(1+EXP((LN(1+Real_MC_30Y!$J$11)-0.5*Real_MC_30Y!$J$12^2)+Real_MC_30Y!$J$12*((RAND()+RAND()+RAND()+RAND()+RAND()+RAND()+RAND()+RAND()+RAND()+RAND()+RAND()+RAND())-6))-1)+Real_MC_30Y!M$58)</x:f>
        <x:v>1790615.2902343795</x:v>
      </x:c>
      <x:c r="N249" s="50" t="n">
        <x:f>MAX(0,M249*(1+EXP((LN(1+Real_MC_30Y!$J$11)-0.5*Real_MC_30Y!$J$12^2)+Real_MC_30Y!$J$12*((RAND()+RAND()+RAND()+RAND()+RAND()+RAND()+RAND()+RAND()+RAND()+RAND()+RAND()+RAND())-6))-1)+Real_MC_30Y!N$58)</x:f>
        <x:v>1970949.8078409983</x:v>
      </x:c>
      <x:c r="O249" s="50" t="n">
        <x:f>MAX(0,N249*(1+EXP((LN(1+Real_MC_30Y!$J$11)-0.5*Real_MC_30Y!$J$12^2)+Real_MC_30Y!$J$12*((RAND()+RAND()+RAND()+RAND()+RAND()+RAND()+RAND()+RAND()+RAND()+RAND()+RAND()+RAND())-6))-1)+Real_MC_30Y!O$58)</x:f>
        <x:v>2024712.5962522463</x:v>
      </x:c>
      <x:c r="P249" s="50" t="n">
        <x:f>MAX(0,O249*(1+EXP((LN(1+Real_MC_30Y!$J$11)-0.5*Real_MC_30Y!$J$12^2)+Real_MC_30Y!$J$12*((RAND()+RAND()+RAND()+RAND()+RAND()+RAND()+RAND()+RAND()+RAND()+RAND()+RAND()+RAND())-6))-1)+Real_MC_30Y!P$58)</x:f>
        <x:v>2021147.6914091464</x:v>
      </x:c>
      <x:c r="Q249" s="50" t="n">
        <x:f>MAX(0,P249*(1+EXP((LN(1+Real_MC_30Y!$J$11)-0.5*Real_MC_30Y!$J$12^2)+Real_MC_30Y!$J$12*((RAND()+RAND()+RAND()+RAND()+RAND()+RAND()+RAND()+RAND()+RAND()+RAND()+RAND()+RAND())-6))-1)+Real_MC_30Y!Q$58)</x:f>
        <x:v>2601959.8333476293</x:v>
      </x:c>
      <x:c r="R249" s="50" t="n">
        <x:f>MAX(0,Q249*(1+EXP((LN(1+Real_MC_30Y!$J$11)-0.5*Real_MC_30Y!$J$12^2)+Real_MC_30Y!$J$12*((RAND()+RAND()+RAND()+RAND()+RAND()+RAND()+RAND()+RAND()+RAND()+RAND()+RAND()+RAND())-6))-1)+Real_MC_30Y!R$58)</x:f>
        <x:v>2571987.4532606583</x:v>
      </x:c>
      <x:c r="S249" s="50" t="n">
        <x:f>MAX(0,R249*(1+EXP((LN(1+Real_MC_30Y!$J$11)-0.5*Real_MC_30Y!$J$12^2)+Real_MC_30Y!$J$12*((RAND()+RAND()+RAND()+RAND()+RAND()+RAND()+RAND()+RAND()+RAND()+RAND()+RAND()+RAND())-6))-1)+Real_MC_30Y!S$58)</x:f>
        <x:v>2422525.0154052204</x:v>
      </x:c>
      <x:c r="T249" s="50" t="n">
        <x:f>MAX(0,S249*(1+EXP((LN(1+Real_MC_30Y!$J$11)-0.5*Real_MC_30Y!$J$12^2)+Real_MC_30Y!$J$12*((RAND()+RAND()+RAND()+RAND()+RAND()+RAND()+RAND()+RAND()+RAND()+RAND()+RAND()+RAND())-6))-1)+Real_MC_30Y!T$58)</x:f>
        <x:v>3092220.956733819</x:v>
      </x:c>
      <x:c r="U249" s="50" t="n">
        <x:f>MAX(0,T249*(1+EXP((LN(1+Real_MC_30Y!$J$11)-0.5*Real_MC_30Y!$J$12^2)+Real_MC_30Y!$J$12*((RAND()+RAND()+RAND()+RAND()+RAND()+RAND()+RAND()+RAND()+RAND()+RAND()+RAND()+RAND())-6))-1)+Real_MC_30Y!U$58)</x:f>
        <x:v>2524937.959366268</x:v>
      </x:c>
      <x:c r="V249" s="50" t="n">
        <x:f>MAX(0,U249*(1+EXP((LN(1+Real_MC_30Y!$J$11)-0.5*Real_MC_30Y!$J$12^2)+Real_MC_30Y!$J$12*((RAND()+RAND()+RAND()+RAND()+RAND()+RAND()+RAND()+RAND()+RAND()+RAND()+RAND()+RAND())-6))-1)+Real_MC_30Y!V$58)</x:f>
        <x:v>2593760.222853788</x:v>
      </x:c>
      <x:c r="W249" s="50" t="n">
        <x:f>MAX(0,V249*(1+EXP((LN(1+Real_MC_30Y!$J$11)-0.5*Real_MC_30Y!$J$12^2)+Real_MC_30Y!$J$12*((RAND()+RAND()+RAND()+RAND()+RAND()+RAND()+RAND()+RAND()+RAND()+RAND()+RAND()+RAND())-6))-1)+Real_MC_30Y!W$58)</x:f>
        <x:v>2444753.8197344495</x:v>
      </x:c>
      <x:c r="X249" s="50" t="n">
        <x:f>MAX(0,W249*(1+EXP((LN(1+Real_MC_30Y!$J$11)-0.5*Real_MC_30Y!$J$12^2)+Real_MC_30Y!$J$12*((RAND()+RAND()+RAND()+RAND()+RAND()+RAND()+RAND()+RAND()+RAND()+RAND()+RAND()+RAND())-6))-1)+Real_MC_30Y!X$58)</x:f>
        <x:v>2169866.8581708614</x:v>
      </x:c>
      <x:c r="Y249" s="50" t="n">
        <x:f>MAX(0,X249*(1+EXP((LN(1+Real_MC_30Y!$J$11)-0.5*Real_MC_30Y!$J$12^2)+Real_MC_30Y!$J$12*((RAND()+RAND()+RAND()+RAND()+RAND()+RAND()+RAND()+RAND()+RAND()+RAND()+RAND()+RAND())-6))-1)+Real_MC_30Y!Y$58)</x:f>
        <x:v>2398712.643766263</x:v>
      </x:c>
      <x:c r="Z249" s="50" t="n">
        <x:f>MAX(0,Y249*(1+EXP((LN(1+Real_MC_30Y!$J$11)-0.5*Real_MC_30Y!$J$12^2)+Real_MC_30Y!$J$12*((RAND()+RAND()+RAND()+RAND()+RAND()+RAND()+RAND()+RAND()+RAND()+RAND()+RAND()+RAND())-6))-1)+Real_MC_30Y!Z$58)</x:f>
        <x:v>2780318.9229423725</x:v>
      </x:c>
      <x:c r="AA249" s="50" t="n">
        <x:f>MAX(0,Z249*(1+EXP((LN(1+Real_MC_30Y!$J$11)-0.5*Real_MC_30Y!$J$12^2)+Real_MC_30Y!$J$12*((RAND()+RAND()+RAND()+RAND()+RAND()+RAND()+RAND()+RAND()+RAND()+RAND()+RAND()+RAND())-6))-1)+Real_MC_30Y!AA$58)</x:f>
        <x:v>3086736.947445941</x:v>
      </x:c>
      <x:c r="AB249" s="50" t="n">
        <x:f>MAX(0,AA249*(1+EXP((LN(1+Real_MC_30Y!$J$11)-0.5*Real_MC_30Y!$J$12^2)+Real_MC_30Y!$J$12*((RAND()+RAND()+RAND()+RAND()+RAND()+RAND()+RAND()+RAND()+RAND()+RAND()+RAND()+RAND())-6))-1)+Real_MC_30Y!AB$58)</x:f>
        <x:v>3249899.9402779597</x:v>
      </x:c>
      <x:c r="AC249" s="50" t="n">
        <x:f>MAX(0,AB249*(1+EXP((LN(1+Real_MC_30Y!$J$11)-0.5*Real_MC_30Y!$J$12^2)+Real_MC_30Y!$J$12*((RAND()+RAND()+RAND()+RAND()+RAND()+RAND()+RAND()+RAND()+RAND()+RAND()+RAND()+RAND())-6))-1)+Real_MC_30Y!AC$58)</x:f>
        <x:v>3343877.2255511666</x:v>
      </x:c>
      <x:c r="AD249" s="50" t="n">
        <x:f>MAX(0,AC249*(1+EXP((LN(1+Real_MC_30Y!$J$11)-0.5*Real_MC_30Y!$J$12^2)+Real_MC_30Y!$J$12*((RAND()+RAND()+RAND()+RAND()+RAND()+RAND()+RAND()+RAND()+RAND()+RAND()+RAND()+RAND())-6))-1)+Real_MC_30Y!AD$58)</x:f>
        <x:v>3053214.3647068823</x:v>
      </x:c>
      <x:c r="AE249" s="50" t="n">
        <x:f>MAX(0,AD249*(1+EXP((LN(1+Real_MC_30Y!$J$11)-0.5*Real_MC_30Y!$J$12^2)+Real_MC_30Y!$J$12*((RAND()+RAND()+RAND()+RAND()+RAND()+RAND()+RAND()+RAND()+RAND()+RAND()+RAND()+RAND())-6))-1)+Real_MC_30Y!AE$58)</x:f>
        <x:v>3215979.7634110274</x:v>
      </x:c>
      <x:c r="AF249" s="50" t="n">
        <x:f>MAX(0,AE249*(1+EXP((LN(1+Real_MC_30Y!$J$11)-0.5*Real_MC_30Y!$J$12^2)+Real_MC_30Y!$J$12*((RAND()+RAND()+RAND()+RAND()+RAND()+RAND()+RAND()+RAND()+RAND()+RAND()+RAND()+RAND())-6))-1)+Real_MC_30Y!AF$58)</x:f>
        <x:v>3821410.152683627</x:v>
      </x:c>
    </x:row>
    <x:row r="250">
      <x:c r="A250">
        <x:v>246</x:v>
      </x:c>
      <x:c r="B250" s="50" t="n">
        <x:f>MAX(0,Liquidity_30Y!$C$14+Real_MC_30Y!B$57-Real_MC_30Y!B$56)</x:f>
        <x:v>1029031.25</x:v>
      </x:c>
      <x:c r="C250" s="50" t="n">
        <x:f>MAX(0,B250*(1+EXP((LN(1+Real_MC_30Y!$J$11)-0.5*Real_MC_30Y!$J$12^2)+Real_MC_30Y!$J$12*((RAND()+RAND()+RAND()+RAND()+RAND()+RAND()+RAND()+RAND()+RAND()+RAND()+RAND()+RAND())-6))-1)+Real_MC_30Y!C$58)</x:f>
        <x:v>1033779.0442311561</x:v>
      </x:c>
      <x:c r="D250" s="50" t="n">
        <x:f>MAX(0,C250*(1+EXP((LN(1+Real_MC_30Y!$J$11)-0.5*Real_MC_30Y!$J$12^2)+Real_MC_30Y!$J$12*((RAND()+RAND()+RAND()+RAND()+RAND()+RAND()+RAND()+RAND()+RAND()+RAND()+RAND()+RAND())-6))-1)+Real_MC_30Y!D$58)</x:f>
        <x:v>831704.9630506011</x:v>
      </x:c>
      <x:c r="E250" s="50" t="n">
        <x:f>MAX(0,D250*(1+EXP((LN(1+Real_MC_30Y!$J$11)-0.5*Real_MC_30Y!$J$12^2)+Real_MC_30Y!$J$12*((RAND()+RAND()+RAND()+RAND()+RAND()+RAND()+RAND()+RAND()+RAND()+RAND()+RAND()+RAND())-6))-1)+Real_MC_30Y!E$58)</x:f>
        <x:v>1016741.092677208</x:v>
      </x:c>
      <x:c r="F250" s="50" t="n">
        <x:f>MAX(0,E250*(1+EXP((LN(1+Real_MC_30Y!$J$11)-0.5*Real_MC_30Y!$J$12^2)+Real_MC_30Y!$J$12*((RAND()+RAND()+RAND()+RAND()+RAND()+RAND()+RAND()+RAND()+RAND()+RAND()+RAND()+RAND())-6))-1)+Real_MC_30Y!F$58)</x:f>
        <x:v>1159209.2650268779</x:v>
      </x:c>
      <x:c r="G250" s="50" t="n">
        <x:f>MAX(0,F250*(1+EXP((LN(1+Real_MC_30Y!$J$11)-0.5*Real_MC_30Y!$J$12^2)+Real_MC_30Y!$J$12*((RAND()+RAND()+RAND()+RAND()+RAND()+RAND()+RAND()+RAND()+RAND()+RAND()+RAND()+RAND())-6))-1)+Real_MC_30Y!G$58)</x:f>
        <x:v>1157191.471165711</x:v>
      </x:c>
      <x:c r="H250" s="50" t="n">
        <x:f>MAX(0,G250*(1+EXP((LN(1+Real_MC_30Y!$J$11)-0.5*Real_MC_30Y!$J$12^2)+Real_MC_30Y!$J$12*((RAND()+RAND()+RAND()+RAND()+RAND()+RAND()+RAND()+RAND()+RAND()+RAND()+RAND()+RAND())-6))-1)+Real_MC_30Y!H$58)</x:f>
        <x:v>1402581.4463118666</x:v>
      </x:c>
      <x:c r="I250" s="50" t="n">
        <x:f>MAX(0,H250*(1+EXP((LN(1+Real_MC_30Y!$J$11)-0.5*Real_MC_30Y!$J$12^2)+Real_MC_30Y!$J$12*((RAND()+RAND()+RAND()+RAND()+RAND()+RAND()+RAND()+RAND()+RAND()+RAND()+RAND()+RAND())-6))-1)+Real_MC_30Y!I$58)</x:f>
        <x:v>1206981.6285127385</x:v>
      </x:c>
      <x:c r="J250" s="50" t="n">
        <x:f>MAX(0,I250*(1+EXP((LN(1+Real_MC_30Y!$J$11)-0.5*Real_MC_30Y!$J$12^2)+Real_MC_30Y!$J$12*((RAND()+RAND()+RAND()+RAND()+RAND()+RAND()+RAND()+RAND()+RAND()+RAND()+RAND()+RAND())-6))-1)+Real_MC_30Y!J$58)</x:f>
        <x:v>1329339.7595773698</x:v>
      </x:c>
      <x:c r="K250" s="50" t="n">
        <x:f>MAX(0,J250*(1+EXP((LN(1+Real_MC_30Y!$J$11)-0.5*Real_MC_30Y!$J$12^2)+Real_MC_30Y!$J$12*((RAND()+RAND()+RAND()+RAND()+RAND()+RAND()+RAND()+RAND()+RAND()+RAND()+RAND()+RAND())-6))-1)+Real_MC_30Y!K$58)</x:f>
        <x:v>1430362.1927358545</x:v>
      </x:c>
      <x:c r="L250" s="50" t="n">
        <x:f>MAX(0,K250*(1+EXP((LN(1+Real_MC_30Y!$J$11)-0.5*Real_MC_30Y!$J$12^2)+Real_MC_30Y!$J$12*((RAND()+RAND()+RAND()+RAND()+RAND()+RAND()+RAND()+RAND()+RAND()+RAND()+RAND()+RAND())-6))-1)+Real_MC_30Y!L$58)</x:f>
        <x:v>1205148.5476106075</x:v>
      </x:c>
      <x:c r="M250" s="50" t="n">
        <x:f>MAX(0,L250*(1+EXP((LN(1+Real_MC_30Y!$J$11)-0.5*Real_MC_30Y!$J$12^2)+Real_MC_30Y!$J$12*((RAND()+RAND()+RAND()+RAND()+RAND()+RAND()+RAND()+RAND()+RAND()+RAND()+RAND()+RAND())-6))-1)+Real_MC_30Y!M$58)</x:f>
        <x:v>1200665.9804781657</x:v>
      </x:c>
      <x:c r="N250" s="50" t="n">
        <x:f>MAX(0,M250*(1+EXP((LN(1+Real_MC_30Y!$J$11)-0.5*Real_MC_30Y!$J$12^2)+Real_MC_30Y!$J$12*((RAND()+RAND()+RAND()+RAND()+RAND()+RAND()+RAND()+RAND()+RAND()+RAND()+RAND()+RAND())-6))-1)+Real_MC_30Y!N$58)</x:f>
        <x:v>1441132.020505079</x:v>
      </x:c>
      <x:c r="O250" s="50" t="n">
        <x:f>MAX(0,N250*(1+EXP((LN(1+Real_MC_30Y!$J$11)-0.5*Real_MC_30Y!$J$12^2)+Real_MC_30Y!$J$12*((RAND()+RAND()+RAND()+RAND()+RAND()+RAND()+RAND()+RAND()+RAND()+RAND()+RAND()+RAND())-6))-1)+Real_MC_30Y!O$58)</x:f>
        <x:v>1626796.135859354</x:v>
      </x:c>
      <x:c r="P250" s="50" t="n">
        <x:f>MAX(0,O250*(1+EXP((LN(1+Real_MC_30Y!$J$11)-0.5*Real_MC_30Y!$J$12^2)+Real_MC_30Y!$J$12*((RAND()+RAND()+RAND()+RAND()+RAND()+RAND()+RAND()+RAND()+RAND()+RAND()+RAND()+RAND())-6))-1)+Real_MC_30Y!P$58)</x:f>
        <x:v>1498387.4727640564</x:v>
      </x:c>
      <x:c r="Q250" s="50" t="n">
        <x:f>MAX(0,P250*(1+EXP((LN(1+Real_MC_30Y!$J$11)-0.5*Real_MC_30Y!$J$12^2)+Real_MC_30Y!$J$12*((RAND()+RAND()+RAND()+RAND()+RAND()+RAND()+RAND()+RAND()+RAND()+RAND()+RAND()+RAND())-6))-1)+Real_MC_30Y!Q$58)</x:f>
        <x:v>1260239.790745757</x:v>
      </x:c>
      <x:c r="R250" s="50" t="n">
        <x:f>MAX(0,Q250*(1+EXP((LN(1+Real_MC_30Y!$J$11)-0.5*Real_MC_30Y!$J$12^2)+Real_MC_30Y!$J$12*((RAND()+RAND()+RAND()+RAND()+RAND()+RAND()+RAND()+RAND()+RAND()+RAND()+RAND()+RAND())-6))-1)+Real_MC_30Y!R$58)</x:f>
        <x:v>1393729.5637528547</x:v>
      </x:c>
      <x:c r="S250" s="50" t="n">
        <x:f>MAX(0,R250*(1+EXP((LN(1+Real_MC_30Y!$J$11)-0.5*Real_MC_30Y!$J$12^2)+Real_MC_30Y!$J$12*((RAND()+RAND()+RAND()+RAND()+RAND()+RAND()+RAND()+RAND()+RAND()+RAND()+RAND()+RAND())-6))-1)+Real_MC_30Y!S$58)</x:f>
        <x:v>1244984.858153975</x:v>
      </x:c>
      <x:c r="T250" s="50" t="n">
        <x:f>MAX(0,S250*(1+EXP((LN(1+Real_MC_30Y!$J$11)-0.5*Real_MC_30Y!$J$12^2)+Real_MC_30Y!$J$12*((RAND()+RAND()+RAND()+RAND()+RAND()+RAND()+RAND()+RAND()+RAND()+RAND()+RAND()+RAND())-6))-1)+Real_MC_30Y!T$58)</x:f>
        <x:v>1345635.591815909</x:v>
      </x:c>
      <x:c r="U250" s="50" t="n">
        <x:f>MAX(0,T250*(1+EXP((LN(1+Real_MC_30Y!$J$11)-0.5*Real_MC_30Y!$J$12^2)+Real_MC_30Y!$J$12*((RAND()+RAND()+RAND()+RAND()+RAND()+RAND()+RAND()+RAND()+RAND()+RAND()+RAND()+RAND())-6))-1)+Real_MC_30Y!U$58)</x:f>
        <x:v>1365356.186672568</x:v>
      </x:c>
      <x:c r="V250" s="50" t="n">
        <x:f>MAX(0,U250*(1+EXP((LN(1+Real_MC_30Y!$J$11)-0.5*Real_MC_30Y!$J$12^2)+Real_MC_30Y!$J$12*((RAND()+RAND()+RAND()+RAND()+RAND()+RAND()+RAND()+RAND()+RAND()+RAND()+RAND()+RAND())-6))-1)+Real_MC_30Y!V$58)</x:f>
        <x:v>2122294.3413923113</x:v>
      </x:c>
      <x:c r="W250" s="50" t="n">
        <x:f>MAX(0,V250*(1+EXP((LN(1+Real_MC_30Y!$J$11)-0.5*Real_MC_30Y!$J$12^2)+Real_MC_30Y!$J$12*((RAND()+RAND()+RAND()+RAND()+RAND()+RAND()+RAND()+RAND()+RAND()+RAND()+RAND()+RAND())-6))-1)+Real_MC_30Y!W$58)</x:f>
        <x:v>2365898.1043114737</x:v>
      </x:c>
      <x:c r="X250" s="50" t="n">
        <x:f>MAX(0,W250*(1+EXP((LN(1+Real_MC_30Y!$J$11)-0.5*Real_MC_30Y!$J$12^2)+Real_MC_30Y!$J$12*((RAND()+RAND()+RAND()+RAND()+RAND()+RAND()+RAND()+RAND()+RAND()+RAND()+RAND()+RAND())-6))-1)+Real_MC_30Y!X$58)</x:f>
        <x:v>2880999.9599485165</x:v>
      </x:c>
      <x:c r="Y250" s="50" t="n">
        <x:f>MAX(0,X250*(1+EXP((LN(1+Real_MC_30Y!$J$11)-0.5*Real_MC_30Y!$J$12^2)+Real_MC_30Y!$J$12*((RAND()+RAND()+RAND()+RAND()+RAND()+RAND()+RAND()+RAND()+RAND()+RAND()+RAND()+RAND())-6))-1)+Real_MC_30Y!Y$58)</x:f>
        <x:v>4332877.50080734</x:v>
      </x:c>
      <x:c r="Z250" s="50" t="n">
        <x:f>MAX(0,Y250*(1+EXP((LN(1+Real_MC_30Y!$J$11)-0.5*Real_MC_30Y!$J$12^2)+Real_MC_30Y!$J$12*((RAND()+RAND()+RAND()+RAND()+RAND()+RAND()+RAND()+RAND()+RAND()+RAND()+RAND()+RAND())-6))-1)+Real_MC_30Y!Z$58)</x:f>
        <x:v>4013323.4870927464</x:v>
      </x:c>
      <x:c r="AA250" s="50" t="n">
        <x:f>MAX(0,Z250*(1+EXP((LN(1+Real_MC_30Y!$J$11)-0.5*Real_MC_30Y!$J$12^2)+Real_MC_30Y!$J$12*((RAND()+RAND()+RAND()+RAND()+RAND()+RAND()+RAND()+RAND()+RAND()+RAND()+RAND()+RAND())-6))-1)+Real_MC_30Y!AA$58)</x:f>
        <x:v>5104900.866424045</x:v>
      </x:c>
      <x:c r="AB250" s="50" t="n">
        <x:f>MAX(0,AA250*(1+EXP((LN(1+Real_MC_30Y!$J$11)-0.5*Real_MC_30Y!$J$12^2)+Real_MC_30Y!$J$12*((RAND()+RAND()+RAND()+RAND()+RAND()+RAND()+RAND()+RAND()+RAND()+RAND()+RAND()+RAND())-6))-1)+Real_MC_30Y!AB$58)</x:f>
        <x:v>4353190.89245702</x:v>
      </x:c>
      <x:c r="AC250" s="50" t="n">
        <x:f>MAX(0,AB250*(1+EXP((LN(1+Real_MC_30Y!$J$11)-0.5*Real_MC_30Y!$J$12^2)+Real_MC_30Y!$J$12*((RAND()+RAND()+RAND()+RAND()+RAND()+RAND()+RAND()+RAND()+RAND()+RAND()+RAND()+RAND())-6))-1)+Real_MC_30Y!AC$58)</x:f>
        <x:v>5360565.417029053</x:v>
      </x:c>
      <x:c r="AD250" s="50" t="n">
        <x:f>MAX(0,AC250*(1+EXP((LN(1+Real_MC_30Y!$J$11)-0.5*Real_MC_30Y!$J$12^2)+Real_MC_30Y!$J$12*((RAND()+RAND()+RAND()+RAND()+RAND()+RAND()+RAND()+RAND()+RAND()+RAND()+RAND()+RAND())-6))-1)+Real_MC_30Y!AD$58)</x:f>
        <x:v>6283251.861725647</x:v>
      </x:c>
      <x:c r="AE250" s="50" t="n">
        <x:f>MAX(0,AD250*(1+EXP((LN(1+Real_MC_30Y!$J$11)-0.5*Real_MC_30Y!$J$12^2)+Real_MC_30Y!$J$12*((RAND()+RAND()+RAND()+RAND()+RAND()+RAND()+RAND()+RAND()+RAND()+RAND()+RAND()+RAND())-6))-1)+Real_MC_30Y!AE$58)</x:f>
        <x:v>5866739.006122058</x:v>
      </x:c>
      <x:c r="AF250" s="50" t="n">
        <x:f>MAX(0,AE250*(1+EXP((LN(1+Real_MC_30Y!$J$11)-0.5*Real_MC_30Y!$J$12^2)+Real_MC_30Y!$J$12*((RAND()+RAND()+RAND()+RAND()+RAND()+RAND()+RAND()+RAND()+RAND()+RAND()+RAND()+RAND())-6))-1)+Real_MC_30Y!AF$58)</x:f>
        <x:v>5967862.872794542</x:v>
      </x:c>
    </x:row>
    <x:row r="251">
      <x:c r="A251">
        <x:v>247</x:v>
      </x:c>
      <x:c r="B251" s="50" t="n">
        <x:f>MAX(0,Liquidity_30Y!$C$14+Real_MC_30Y!B$57-Real_MC_30Y!B$56)</x:f>
        <x:v>1029031.25</x:v>
      </x:c>
      <x:c r="C251" s="50" t="n">
        <x:f>MAX(0,B251*(1+EXP((LN(1+Real_MC_30Y!$J$11)-0.5*Real_MC_30Y!$J$12^2)+Real_MC_30Y!$J$12*((RAND()+RAND()+RAND()+RAND()+RAND()+RAND()+RAND()+RAND()+RAND()+RAND()+RAND()+RAND())-6))-1)+Real_MC_30Y!C$58)</x:f>
        <x:v>1199169.0069612334</x:v>
      </x:c>
      <x:c r="D251" s="50" t="n">
        <x:f>MAX(0,C251*(1+EXP((LN(1+Real_MC_30Y!$J$11)-0.5*Real_MC_30Y!$J$12^2)+Real_MC_30Y!$J$12*((RAND()+RAND()+RAND()+RAND()+RAND()+RAND()+RAND()+RAND()+RAND()+RAND()+RAND()+RAND())-6))-1)+Real_MC_30Y!D$58)</x:f>
        <x:v>1203670.3164486533</x:v>
      </x:c>
      <x:c r="E251" s="50" t="n">
        <x:f>MAX(0,D251*(1+EXP((LN(1+Real_MC_30Y!$J$11)-0.5*Real_MC_30Y!$J$12^2)+Real_MC_30Y!$J$12*((RAND()+RAND()+RAND()+RAND()+RAND()+RAND()+RAND()+RAND()+RAND()+RAND()+RAND()+RAND())-6))-1)+Real_MC_30Y!E$58)</x:f>
        <x:v>894732.0406580754</x:v>
      </x:c>
      <x:c r="F251" s="50" t="n">
        <x:f>MAX(0,E251*(1+EXP((LN(1+Real_MC_30Y!$J$11)-0.5*Real_MC_30Y!$J$12^2)+Real_MC_30Y!$J$12*((RAND()+RAND()+RAND()+RAND()+RAND()+RAND()+RAND()+RAND()+RAND()+RAND()+RAND()+RAND())-6))-1)+Real_MC_30Y!F$58)</x:f>
        <x:v>731053.7645665348</x:v>
      </x:c>
      <x:c r="G251" s="50" t="n">
        <x:f>MAX(0,F251*(1+EXP((LN(1+Real_MC_30Y!$J$11)-0.5*Real_MC_30Y!$J$12^2)+Real_MC_30Y!$J$12*((RAND()+RAND()+RAND()+RAND()+RAND()+RAND()+RAND()+RAND()+RAND()+RAND()+RAND()+RAND())-6))-1)+Real_MC_30Y!G$58)</x:f>
        <x:v>578754.7201300379</x:v>
      </x:c>
      <x:c r="H251" s="50" t="n">
        <x:f>MAX(0,G251*(1+EXP((LN(1+Real_MC_30Y!$J$11)-0.5*Real_MC_30Y!$J$12^2)+Real_MC_30Y!$J$12*((RAND()+RAND()+RAND()+RAND()+RAND()+RAND()+RAND()+RAND()+RAND()+RAND()+RAND()+RAND())-6))-1)+Real_MC_30Y!H$58)</x:f>
        <x:v>629066.2617836309</x:v>
      </x:c>
      <x:c r="I251" s="50" t="n">
        <x:f>MAX(0,H251*(1+EXP((LN(1+Real_MC_30Y!$J$11)-0.5*Real_MC_30Y!$J$12^2)+Real_MC_30Y!$J$12*((RAND()+RAND()+RAND()+RAND()+RAND()+RAND()+RAND()+RAND()+RAND()+RAND()+RAND()+RAND())-6))-1)+Real_MC_30Y!I$58)</x:f>
        <x:v>587014.9981894513</x:v>
      </x:c>
      <x:c r="J251" s="50" t="n">
        <x:f>MAX(0,I251*(1+EXP((LN(1+Real_MC_30Y!$J$11)-0.5*Real_MC_30Y!$J$12^2)+Real_MC_30Y!$J$12*((RAND()+RAND()+RAND()+RAND()+RAND()+RAND()+RAND()+RAND()+RAND()+RAND()+RAND()+RAND())-6))-1)+Real_MC_30Y!J$58)</x:f>
        <x:v>603117.5393675274</x:v>
      </x:c>
      <x:c r="K251" s="50" t="n">
        <x:f>MAX(0,J251*(1+EXP((LN(1+Real_MC_30Y!$J$11)-0.5*Real_MC_30Y!$J$12^2)+Real_MC_30Y!$J$12*((RAND()+RAND()+RAND()+RAND()+RAND()+RAND()+RAND()+RAND()+RAND()+RAND()+RAND()+RAND())-6))-1)+Real_MC_30Y!K$58)</x:f>
        <x:v>728951.5158648863</x:v>
      </x:c>
      <x:c r="L251" s="50" t="n">
        <x:f>MAX(0,K251*(1+EXP((LN(1+Real_MC_30Y!$J$11)-0.5*Real_MC_30Y!$J$12^2)+Real_MC_30Y!$J$12*((RAND()+RAND()+RAND()+RAND()+RAND()+RAND()+RAND()+RAND()+RAND()+RAND()+RAND()+RAND())-6))-1)+Real_MC_30Y!L$58)</x:f>
        <x:v>982864.788922177</x:v>
      </x:c>
      <x:c r="M251" s="50" t="n">
        <x:f>MAX(0,L251*(1+EXP((LN(1+Real_MC_30Y!$J$11)-0.5*Real_MC_30Y!$J$12^2)+Real_MC_30Y!$J$12*((RAND()+RAND()+RAND()+RAND()+RAND()+RAND()+RAND()+RAND()+RAND()+RAND()+RAND()+RAND())-6))-1)+Real_MC_30Y!M$58)</x:f>
        <x:v>887347.707329722</x:v>
      </x:c>
      <x:c r="N251" s="50" t="n">
        <x:f>MAX(0,M251*(1+EXP((LN(1+Real_MC_30Y!$J$11)-0.5*Real_MC_30Y!$J$12^2)+Real_MC_30Y!$J$12*((RAND()+RAND()+RAND()+RAND()+RAND()+RAND()+RAND()+RAND()+RAND()+RAND()+RAND()+RAND())-6))-1)+Real_MC_30Y!N$58)</x:f>
        <x:v>955984.1765952096</x:v>
      </x:c>
      <x:c r="O251" s="50" t="n">
        <x:f>MAX(0,N251*(1+EXP((LN(1+Real_MC_30Y!$J$11)-0.5*Real_MC_30Y!$J$12^2)+Real_MC_30Y!$J$12*((RAND()+RAND()+RAND()+RAND()+RAND()+RAND()+RAND()+RAND()+RAND()+RAND()+RAND()+RAND())-6))-1)+Real_MC_30Y!O$58)</x:f>
        <x:v>1059622.3666824452</x:v>
      </x:c>
      <x:c r="P251" s="50" t="n">
        <x:f>MAX(0,O251*(1+EXP((LN(1+Real_MC_30Y!$J$11)-0.5*Real_MC_30Y!$J$12^2)+Real_MC_30Y!$J$12*((RAND()+RAND()+RAND()+RAND()+RAND()+RAND()+RAND()+RAND()+RAND()+RAND()+RAND()+RAND())-6))-1)+Real_MC_30Y!P$58)</x:f>
        <x:v>1115832.9672545937</x:v>
      </x:c>
      <x:c r="Q251" s="50" t="n">
        <x:f>MAX(0,P251*(1+EXP((LN(1+Real_MC_30Y!$J$11)-0.5*Real_MC_30Y!$J$12^2)+Real_MC_30Y!$J$12*((RAND()+RAND()+RAND()+RAND()+RAND()+RAND()+RAND()+RAND()+RAND()+RAND()+RAND()+RAND())-6))-1)+Real_MC_30Y!Q$58)</x:f>
        <x:v>1209875.3176821158</x:v>
      </x:c>
      <x:c r="R251" s="50" t="n">
        <x:f>MAX(0,Q251*(1+EXP((LN(1+Real_MC_30Y!$J$11)-0.5*Real_MC_30Y!$J$12^2)+Real_MC_30Y!$J$12*((RAND()+RAND()+RAND()+RAND()+RAND()+RAND()+RAND()+RAND()+RAND()+RAND()+RAND()+RAND())-6))-1)+Real_MC_30Y!R$58)</x:f>
        <x:v>1349743.3403900072</x:v>
      </x:c>
      <x:c r="S251" s="50" t="n">
        <x:f>MAX(0,R251*(1+EXP((LN(1+Real_MC_30Y!$J$11)-0.5*Real_MC_30Y!$J$12^2)+Real_MC_30Y!$J$12*((RAND()+RAND()+RAND()+RAND()+RAND()+RAND()+RAND()+RAND()+RAND()+RAND()+RAND()+RAND())-6))-1)+Real_MC_30Y!S$58)</x:f>
        <x:v>1595714.6045056498</x:v>
      </x:c>
      <x:c r="T251" s="50" t="n">
        <x:f>MAX(0,S251*(1+EXP((LN(1+Real_MC_30Y!$J$11)-0.5*Real_MC_30Y!$J$12^2)+Real_MC_30Y!$J$12*((RAND()+RAND()+RAND()+RAND()+RAND()+RAND()+RAND()+RAND()+RAND()+RAND()+RAND()+RAND())-6))-1)+Real_MC_30Y!T$58)</x:f>
        <x:v>1844227.4504226986</x:v>
      </x:c>
      <x:c r="U251" s="50" t="n">
        <x:f>MAX(0,T251*(1+EXP((LN(1+Real_MC_30Y!$J$11)-0.5*Real_MC_30Y!$J$12^2)+Real_MC_30Y!$J$12*((RAND()+RAND()+RAND()+RAND()+RAND()+RAND()+RAND()+RAND()+RAND()+RAND()+RAND()+RAND())-6))-1)+Real_MC_30Y!U$58)</x:f>
        <x:v>2009072.7392476439</x:v>
      </x:c>
      <x:c r="V251" s="50" t="n">
        <x:f>MAX(0,U251*(1+EXP((LN(1+Real_MC_30Y!$J$11)-0.5*Real_MC_30Y!$J$12^2)+Real_MC_30Y!$J$12*((RAND()+RAND()+RAND()+RAND()+RAND()+RAND()+RAND()+RAND()+RAND()+RAND()+RAND()+RAND())-6))-1)+Real_MC_30Y!V$58)</x:f>
        <x:v>1501670.7057406795</x:v>
      </x:c>
      <x:c r="W251" s="50" t="n">
        <x:f>MAX(0,V251*(1+EXP((LN(1+Real_MC_30Y!$J$11)-0.5*Real_MC_30Y!$J$12^2)+Real_MC_30Y!$J$12*((RAND()+RAND()+RAND()+RAND()+RAND()+RAND()+RAND()+RAND()+RAND()+RAND()+RAND()+RAND())-6))-1)+Real_MC_30Y!W$58)</x:f>
        <x:v>1967158.6473974437</x:v>
      </x:c>
      <x:c r="X251" s="50" t="n">
        <x:f>MAX(0,W251*(1+EXP((LN(1+Real_MC_30Y!$J$11)-0.5*Real_MC_30Y!$J$12^2)+Real_MC_30Y!$J$12*((RAND()+RAND()+RAND()+RAND()+RAND()+RAND()+RAND()+RAND()+RAND()+RAND()+RAND()+RAND())-6))-1)+Real_MC_30Y!X$58)</x:f>
        <x:v>2452309.1357726445</x:v>
      </x:c>
      <x:c r="Y251" s="50" t="n">
        <x:f>MAX(0,X251*(1+EXP((LN(1+Real_MC_30Y!$J$11)-0.5*Real_MC_30Y!$J$12^2)+Real_MC_30Y!$J$12*((RAND()+RAND()+RAND()+RAND()+RAND()+RAND()+RAND()+RAND()+RAND()+RAND()+RAND()+RAND())-6))-1)+Real_MC_30Y!Y$58)</x:f>
        <x:v>2268998.3525804686</x:v>
      </x:c>
      <x:c r="Z251" s="50" t="n">
        <x:f>MAX(0,Y251*(1+EXP((LN(1+Real_MC_30Y!$J$11)-0.5*Real_MC_30Y!$J$12^2)+Real_MC_30Y!$J$12*((RAND()+RAND()+RAND()+RAND()+RAND()+RAND()+RAND()+RAND()+RAND()+RAND()+RAND()+RAND())-6))-1)+Real_MC_30Y!Z$58)</x:f>
        <x:v>1915153.6607089997</x:v>
      </x:c>
      <x:c r="AA251" s="50" t="n">
        <x:f>MAX(0,Z251*(1+EXP((LN(1+Real_MC_30Y!$J$11)-0.5*Real_MC_30Y!$J$12^2)+Real_MC_30Y!$J$12*((RAND()+RAND()+RAND()+RAND()+RAND()+RAND()+RAND()+RAND()+RAND()+RAND()+RAND()+RAND())-6))-1)+Real_MC_30Y!AA$58)</x:f>
        <x:v>2711674.2401433657</x:v>
      </x:c>
      <x:c r="AB251" s="50" t="n">
        <x:f>MAX(0,AA251*(1+EXP((LN(1+Real_MC_30Y!$J$11)-0.5*Real_MC_30Y!$J$12^2)+Real_MC_30Y!$J$12*((RAND()+RAND()+RAND()+RAND()+RAND()+RAND()+RAND()+RAND()+RAND()+RAND()+RAND()+RAND())-6))-1)+Real_MC_30Y!AB$58)</x:f>
        <x:v>2505529.6024388536</x:v>
      </x:c>
      <x:c r="AC251" s="50" t="n">
        <x:f>MAX(0,AB251*(1+EXP((LN(1+Real_MC_30Y!$J$11)-0.5*Real_MC_30Y!$J$12^2)+Real_MC_30Y!$J$12*((RAND()+RAND()+RAND()+RAND()+RAND()+RAND()+RAND()+RAND()+RAND()+RAND()+RAND()+RAND())-6))-1)+Real_MC_30Y!AC$58)</x:f>
        <x:v>2915306.1054948163</x:v>
      </x:c>
      <x:c r="AD251" s="50" t="n">
        <x:f>MAX(0,AC251*(1+EXP((LN(1+Real_MC_30Y!$J$11)-0.5*Real_MC_30Y!$J$12^2)+Real_MC_30Y!$J$12*((RAND()+RAND()+RAND()+RAND()+RAND()+RAND()+RAND()+RAND()+RAND()+RAND()+RAND()+RAND())-6))-1)+Real_MC_30Y!AD$58)</x:f>
        <x:v>3627536.92832171</x:v>
      </x:c>
      <x:c r="AE251" s="50" t="n">
        <x:f>MAX(0,AD251*(1+EXP((LN(1+Real_MC_30Y!$J$11)-0.5*Real_MC_30Y!$J$12^2)+Real_MC_30Y!$J$12*((RAND()+RAND()+RAND()+RAND()+RAND()+RAND()+RAND()+RAND()+RAND()+RAND()+RAND()+RAND())-6))-1)+Real_MC_30Y!AE$58)</x:f>
        <x:v>5009009.469815806</x:v>
      </x:c>
      <x:c r="AF251" s="50" t="n">
        <x:f>MAX(0,AE251*(1+EXP((LN(1+Real_MC_30Y!$J$11)-0.5*Real_MC_30Y!$J$12^2)+Real_MC_30Y!$J$12*((RAND()+RAND()+RAND()+RAND()+RAND()+RAND()+RAND()+RAND()+RAND()+RAND()+RAND()+RAND())-6))-1)+Real_MC_30Y!AF$58)</x:f>
        <x:v>4534032.067667546</x:v>
      </x:c>
    </x:row>
    <x:row r="252">
      <x:c r="A252">
        <x:v>248</x:v>
      </x:c>
      <x:c r="B252" s="50" t="n">
        <x:f>MAX(0,Liquidity_30Y!$C$14+Real_MC_30Y!B$57-Real_MC_30Y!B$56)</x:f>
        <x:v>1029031.25</x:v>
      </x:c>
      <x:c r="C252" s="50" t="n">
        <x:f>MAX(0,B252*(1+EXP((LN(1+Real_MC_30Y!$J$11)-0.5*Real_MC_30Y!$J$12^2)+Real_MC_30Y!$J$12*((RAND()+RAND()+RAND()+RAND()+RAND()+RAND()+RAND()+RAND()+RAND()+RAND()+RAND()+RAND())-6))-1)+Real_MC_30Y!C$58)</x:f>
        <x:v>1118691.010275315</x:v>
      </x:c>
      <x:c r="D252" s="50" t="n">
        <x:f>MAX(0,C252*(1+EXP((LN(1+Real_MC_30Y!$J$11)-0.5*Real_MC_30Y!$J$12^2)+Real_MC_30Y!$J$12*((RAND()+RAND()+RAND()+RAND()+RAND()+RAND()+RAND()+RAND()+RAND()+RAND()+RAND()+RAND())-6))-1)+Real_MC_30Y!D$58)</x:f>
        <x:v>1279762.2053992653</x:v>
      </x:c>
      <x:c r="E252" s="50" t="n">
        <x:f>MAX(0,D252*(1+EXP((LN(1+Real_MC_30Y!$J$11)-0.5*Real_MC_30Y!$J$12^2)+Real_MC_30Y!$J$12*((RAND()+RAND()+RAND()+RAND()+RAND()+RAND()+RAND()+RAND()+RAND()+RAND()+RAND()+RAND())-6))-1)+Real_MC_30Y!E$58)</x:f>
        <x:v>1300360.894952574</x:v>
      </x:c>
      <x:c r="F252" s="50" t="n">
        <x:f>MAX(0,E252*(1+EXP((LN(1+Real_MC_30Y!$J$11)-0.5*Real_MC_30Y!$J$12^2)+Real_MC_30Y!$J$12*((RAND()+RAND()+RAND()+RAND()+RAND()+RAND()+RAND()+RAND()+RAND()+RAND()+RAND()+RAND())-6))-1)+Real_MC_30Y!F$58)</x:f>
        <x:v>1236231.0951841262</x:v>
      </x:c>
      <x:c r="G252" s="50" t="n">
        <x:f>MAX(0,F252*(1+EXP((LN(1+Real_MC_30Y!$J$11)-0.5*Real_MC_30Y!$J$12^2)+Real_MC_30Y!$J$12*((RAND()+RAND()+RAND()+RAND()+RAND()+RAND()+RAND()+RAND()+RAND()+RAND()+RAND()+RAND())-6))-1)+Real_MC_30Y!G$58)</x:f>
        <x:v>1455903.6941660852</x:v>
      </x:c>
      <x:c r="H252" s="50" t="n">
        <x:f>MAX(0,G252*(1+EXP((LN(1+Real_MC_30Y!$J$11)-0.5*Real_MC_30Y!$J$12^2)+Real_MC_30Y!$J$12*((RAND()+RAND()+RAND()+RAND()+RAND()+RAND()+RAND()+RAND()+RAND()+RAND()+RAND()+RAND())-6))-1)+Real_MC_30Y!H$58)</x:f>
        <x:v>1257712.7599357655</x:v>
      </x:c>
      <x:c r="I252" s="50" t="n">
        <x:f>MAX(0,H252*(1+EXP((LN(1+Real_MC_30Y!$J$11)-0.5*Real_MC_30Y!$J$12^2)+Real_MC_30Y!$J$12*((RAND()+RAND()+RAND()+RAND()+RAND()+RAND()+RAND()+RAND()+RAND()+RAND()+RAND()+RAND())-6))-1)+Real_MC_30Y!I$58)</x:f>
        <x:v>1489071.5790639361</x:v>
      </x:c>
      <x:c r="J252" s="50" t="n">
        <x:f>MAX(0,I252*(1+EXP((LN(1+Real_MC_30Y!$J$11)-0.5*Real_MC_30Y!$J$12^2)+Real_MC_30Y!$J$12*((RAND()+RAND()+RAND()+RAND()+RAND()+RAND()+RAND()+RAND()+RAND()+RAND()+RAND()+RAND())-6))-1)+Real_MC_30Y!J$58)</x:f>
        <x:v>1258909.032229585</x:v>
      </x:c>
      <x:c r="K252" s="50" t="n">
        <x:f>MAX(0,J252*(1+EXP((LN(1+Real_MC_30Y!$J$11)-0.5*Real_MC_30Y!$J$12^2)+Real_MC_30Y!$J$12*((RAND()+RAND()+RAND()+RAND()+RAND()+RAND()+RAND()+RAND()+RAND()+RAND()+RAND()+RAND())-6))-1)+Real_MC_30Y!K$58)</x:f>
        <x:v>1533267.8382206166</x:v>
      </x:c>
      <x:c r="L252" s="50" t="n">
        <x:f>MAX(0,K252*(1+EXP((LN(1+Real_MC_30Y!$J$11)-0.5*Real_MC_30Y!$J$12^2)+Real_MC_30Y!$J$12*((RAND()+RAND()+RAND()+RAND()+RAND()+RAND()+RAND()+RAND()+RAND()+RAND()+RAND()+RAND())-6))-1)+Real_MC_30Y!L$58)</x:f>
        <x:v>1473168.2169216091</x:v>
      </x:c>
      <x:c r="M252" s="50" t="n">
        <x:f>MAX(0,L252*(1+EXP((LN(1+Real_MC_30Y!$J$11)-0.5*Real_MC_30Y!$J$12^2)+Real_MC_30Y!$J$12*((RAND()+RAND()+RAND()+RAND()+RAND()+RAND()+RAND()+RAND()+RAND()+RAND()+RAND()+RAND())-6))-1)+Real_MC_30Y!M$58)</x:f>
        <x:v>1172512.6295651586</x:v>
      </x:c>
      <x:c r="N252" s="50" t="n">
        <x:f>MAX(0,M252*(1+EXP((LN(1+Real_MC_30Y!$J$11)-0.5*Real_MC_30Y!$J$12^2)+Real_MC_30Y!$J$12*((RAND()+RAND()+RAND()+RAND()+RAND()+RAND()+RAND()+RAND()+RAND()+RAND()+RAND()+RAND())-6))-1)+Real_MC_30Y!N$58)</x:f>
        <x:v>1473025.7190948485</x:v>
      </x:c>
      <x:c r="O252" s="50" t="n">
        <x:f>MAX(0,N252*(1+EXP((LN(1+Real_MC_30Y!$J$11)-0.5*Real_MC_30Y!$J$12^2)+Real_MC_30Y!$J$12*((RAND()+RAND()+RAND()+RAND()+RAND()+RAND()+RAND()+RAND()+RAND()+RAND()+RAND()+RAND())-6))-1)+Real_MC_30Y!O$58)</x:f>
        <x:v>1445367.439139187</x:v>
      </x:c>
      <x:c r="P252" s="50" t="n">
        <x:f>MAX(0,O252*(1+EXP((LN(1+Real_MC_30Y!$J$11)-0.5*Real_MC_30Y!$J$12^2)+Real_MC_30Y!$J$12*((RAND()+RAND()+RAND()+RAND()+RAND()+RAND()+RAND()+RAND()+RAND()+RAND()+RAND()+RAND())-6))-1)+Real_MC_30Y!P$58)</x:f>
        <x:v>1522359.8675281007</x:v>
      </x:c>
      <x:c r="Q252" s="50" t="n">
        <x:f>MAX(0,P252*(1+EXP((LN(1+Real_MC_30Y!$J$11)-0.5*Real_MC_30Y!$J$12^2)+Real_MC_30Y!$J$12*((RAND()+RAND()+RAND()+RAND()+RAND()+RAND()+RAND()+RAND()+RAND()+RAND()+RAND()+RAND())-6))-1)+Real_MC_30Y!Q$58)</x:f>
        <x:v>1803133.6377188787</x:v>
      </x:c>
      <x:c r="R252" s="50" t="n">
        <x:f>MAX(0,Q252*(1+EXP((LN(1+Real_MC_30Y!$J$11)-0.5*Real_MC_30Y!$J$12^2)+Real_MC_30Y!$J$12*((RAND()+RAND()+RAND()+RAND()+RAND()+RAND()+RAND()+RAND()+RAND()+RAND()+RAND()+RAND())-6))-1)+Real_MC_30Y!R$58)</x:f>
        <x:v>1625606.4073479173</x:v>
      </x:c>
      <x:c r="S252" s="50" t="n">
        <x:f>MAX(0,R252*(1+EXP((LN(1+Real_MC_30Y!$J$11)-0.5*Real_MC_30Y!$J$12^2)+Real_MC_30Y!$J$12*((RAND()+RAND()+RAND()+RAND()+RAND()+RAND()+RAND()+RAND()+RAND()+RAND()+RAND()+RAND())-6))-1)+Real_MC_30Y!S$58)</x:f>
        <x:v>1665501.8626315629</x:v>
      </x:c>
      <x:c r="T252" s="50" t="n">
        <x:f>MAX(0,S252*(1+EXP((LN(1+Real_MC_30Y!$J$11)-0.5*Real_MC_30Y!$J$12^2)+Real_MC_30Y!$J$12*((RAND()+RAND()+RAND()+RAND()+RAND()+RAND()+RAND()+RAND()+RAND()+RAND()+RAND()+RAND())-6))-1)+Real_MC_30Y!T$58)</x:f>
        <x:v>1962826.3682175623</x:v>
      </x:c>
      <x:c r="U252" s="50" t="n">
        <x:f>MAX(0,T252*(1+EXP((LN(1+Real_MC_30Y!$J$11)-0.5*Real_MC_30Y!$J$12^2)+Real_MC_30Y!$J$12*((RAND()+RAND()+RAND()+RAND()+RAND()+RAND()+RAND()+RAND()+RAND()+RAND()+RAND()+RAND())-6))-1)+Real_MC_30Y!U$58)</x:f>
        <x:v>2272352.8452317603</x:v>
      </x:c>
      <x:c r="V252" s="50" t="n">
        <x:f>MAX(0,U252*(1+EXP((LN(1+Real_MC_30Y!$J$11)-0.5*Real_MC_30Y!$J$12^2)+Real_MC_30Y!$J$12*((RAND()+RAND()+RAND()+RAND()+RAND()+RAND()+RAND()+RAND()+RAND()+RAND()+RAND()+RAND())-6))-1)+Real_MC_30Y!V$58)</x:f>
        <x:v>2614002.663976125</x:v>
      </x:c>
      <x:c r="W252" s="50" t="n">
        <x:f>MAX(0,V252*(1+EXP((LN(1+Real_MC_30Y!$J$11)-0.5*Real_MC_30Y!$J$12^2)+Real_MC_30Y!$J$12*((RAND()+RAND()+RAND()+RAND()+RAND()+RAND()+RAND()+RAND()+RAND()+RAND()+RAND()+RAND())-6))-1)+Real_MC_30Y!W$58)</x:f>
        <x:v>2739579.841514689</x:v>
      </x:c>
      <x:c r="X252" s="50" t="n">
        <x:f>MAX(0,W252*(1+EXP((LN(1+Real_MC_30Y!$J$11)-0.5*Real_MC_30Y!$J$12^2)+Real_MC_30Y!$J$12*((RAND()+RAND()+RAND()+RAND()+RAND()+RAND()+RAND()+RAND()+RAND()+RAND()+RAND()+RAND())-6))-1)+Real_MC_30Y!X$58)</x:f>
        <x:v>2282026.187825486</x:v>
      </x:c>
      <x:c r="Y252" s="50" t="n">
        <x:f>MAX(0,X252*(1+EXP((LN(1+Real_MC_30Y!$J$11)-0.5*Real_MC_30Y!$J$12^2)+Real_MC_30Y!$J$12*((RAND()+RAND()+RAND()+RAND()+RAND()+RAND()+RAND()+RAND()+RAND()+RAND()+RAND()+RAND())-6))-1)+Real_MC_30Y!Y$58)</x:f>
        <x:v>2745127.5536571005</x:v>
      </x:c>
      <x:c r="Z252" s="50" t="n">
        <x:f>MAX(0,Y252*(1+EXP((LN(1+Real_MC_30Y!$J$11)-0.5*Real_MC_30Y!$J$12^2)+Real_MC_30Y!$J$12*((RAND()+RAND()+RAND()+RAND()+RAND()+RAND()+RAND()+RAND()+RAND()+RAND()+RAND()+RAND())-6))-1)+Real_MC_30Y!Z$58)</x:f>
        <x:v>3383162.8857488576</x:v>
      </x:c>
      <x:c r="AA252" s="50" t="n">
        <x:f>MAX(0,Z252*(1+EXP((LN(1+Real_MC_30Y!$J$11)-0.5*Real_MC_30Y!$J$12^2)+Real_MC_30Y!$J$12*((RAND()+RAND()+RAND()+RAND()+RAND()+RAND()+RAND()+RAND()+RAND()+RAND()+RAND()+RAND())-6))-1)+Real_MC_30Y!AA$58)</x:f>
        <x:v>2463814.95662839</x:v>
      </x:c>
      <x:c r="AB252" s="50" t="n">
        <x:f>MAX(0,AA252*(1+EXP((LN(1+Real_MC_30Y!$J$11)-0.5*Real_MC_30Y!$J$12^2)+Real_MC_30Y!$J$12*((RAND()+RAND()+RAND()+RAND()+RAND()+RAND()+RAND()+RAND()+RAND()+RAND()+RAND()+RAND())-6))-1)+Real_MC_30Y!AB$58)</x:f>
        <x:v>3332530.940193419</x:v>
      </x:c>
      <x:c r="AC252" s="50" t="n">
        <x:f>MAX(0,AB252*(1+EXP((LN(1+Real_MC_30Y!$J$11)-0.5*Real_MC_30Y!$J$12^2)+Real_MC_30Y!$J$12*((RAND()+RAND()+RAND()+RAND()+RAND()+RAND()+RAND()+RAND()+RAND()+RAND()+RAND()+RAND())-6))-1)+Real_MC_30Y!AC$58)</x:f>
        <x:v>3179366.4675880363</x:v>
      </x:c>
      <x:c r="AD252" s="50" t="n">
        <x:f>MAX(0,AC252*(1+EXP((LN(1+Real_MC_30Y!$J$11)-0.5*Real_MC_30Y!$J$12^2)+Real_MC_30Y!$J$12*((RAND()+RAND()+RAND()+RAND()+RAND()+RAND()+RAND()+RAND()+RAND()+RAND()+RAND()+RAND())-6))-1)+Real_MC_30Y!AD$58)</x:f>
        <x:v>2603786.480430203</x:v>
      </x:c>
      <x:c r="AE252" s="50" t="n">
        <x:f>MAX(0,AD252*(1+EXP((LN(1+Real_MC_30Y!$J$11)-0.5*Real_MC_30Y!$J$12^2)+Real_MC_30Y!$J$12*((RAND()+RAND()+RAND()+RAND()+RAND()+RAND()+RAND()+RAND()+RAND()+RAND()+RAND()+RAND())-6))-1)+Real_MC_30Y!AE$58)</x:f>
        <x:v>1969855.218784773</x:v>
      </x:c>
      <x:c r="AF252" s="50" t="n">
        <x:f>MAX(0,AE252*(1+EXP((LN(1+Real_MC_30Y!$J$11)-0.5*Real_MC_30Y!$J$12^2)+Real_MC_30Y!$J$12*((RAND()+RAND()+RAND()+RAND()+RAND()+RAND()+RAND()+RAND()+RAND()+RAND()+RAND()+RAND())-6))-1)+Real_MC_30Y!AF$58)</x:f>
        <x:v>2157247.221547216</x:v>
      </x:c>
    </x:row>
    <x:row r="253">
      <x:c r="A253">
        <x:v>249</x:v>
      </x:c>
      <x:c r="B253" s="50" t="n">
        <x:f>MAX(0,Liquidity_30Y!$C$14+Real_MC_30Y!B$57-Real_MC_30Y!B$56)</x:f>
        <x:v>1029031.25</x:v>
      </x:c>
      <x:c r="C253" s="50" t="n">
        <x:f>MAX(0,B253*(1+EXP((LN(1+Real_MC_30Y!$J$11)-0.5*Real_MC_30Y!$J$12^2)+Real_MC_30Y!$J$12*((RAND()+RAND()+RAND()+RAND()+RAND()+RAND()+RAND()+RAND()+RAND()+RAND()+RAND()+RAND())-6))-1)+Real_MC_30Y!C$58)</x:f>
        <x:v>1074655.197378227</x:v>
      </x:c>
      <x:c r="D253" s="50" t="n">
        <x:f>MAX(0,C253*(1+EXP((LN(1+Real_MC_30Y!$J$11)-0.5*Real_MC_30Y!$J$12^2)+Real_MC_30Y!$J$12*((RAND()+RAND()+RAND()+RAND()+RAND()+RAND()+RAND()+RAND()+RAND()+RAND()+RAND()+RAND())-6))-1)+Real_MC_30Y!D$58)</x:f>
        <x:v>1186568.882893469</x:v>
      </x:c>
      <x:c r="E253" s="50" t="n">
        <x:f>MAX(0,D253*(1+EXP((LN(1+Real_MC_30Y!$J$11)-0.5*Real_MC_30Y!$J$12^2)+Real_MC_30Y!$J$12*((RAND()+RAND()+RAND()+RAND()+RAND()+RAND()+RAND()+RAND()+RAND()+RAND()+RAND()+RAND())-6))-1)+Real_MC_30Y!E$58)</x:f>
        <x:v>1298291.6713054196</x:v>
      </x:c>
      <x:c r="F253" s="50" t="n">
        <x:f>MAX(0,E253*(1+EXP((LN(1+Real_MC_30Y!$J$11)-0.5*Real_MC_30Y!$J$12^2)+Real_MC_30Y!$J$12*((RAND()+RAND()+RAND()+RAND()+RAND()+RAND()+RAND()+RAND()+RAND()+RAND()+RAND()+RAND())-6))-1)+Real_MC_30Y!F$58)</x:f>
        <x:v>1514001.7037406182</x:v>
      </x:c>
      <x:c r="G253" s="50" t="n">
        <x:f>MAX(0,F253*(1+EXP((LN(1+Real_MC_30Y!$J$11)-0.5*Real_MC_30Y!$J$12^2)+Real_MC_30Y!$J$12*((RAND()+RAND()+RAND()+RAND()+RAND()+RAND()+RAND()+RAND()+RAND()+RAND()+RAND()+RAND())-6))-1)+Real_MC_30Y!G$58)</x:f>
        <x:v>1590849.2954947161</x:v>
      </x:c>
      <x:c r="H253" s="50" t="n">
        <x:f>MAX(0,G253*(1+EXP((LN(1+Real_MC_30Y!$J$11)-0.5*Real_MC_30Y!$J$12^2)+Real_MC_30Y!$J$12*((RAND()+RAND()+RAND()+RAND()+RAND()+RAND()+RAND()+RAND()+RAND()+RAND()+RAND()+RAND())-6))-1)+Real_MC_30Y!H$58)</x:f>
        <x:v>2007849.9609005342</x:v>
      </x:c>
      <x:c r="I253" s="50" t="n">
        <x:f>MAX(0,H253*(1+EXP((LN(1+Real_MC_30Y!$J$11)-0.5*Real_MC_30Y!$J$12^2)+Real_MC_30Y!$J$12*((RAND()+RAND()+RAND()+RAND()+RAND()+RAND()+RAND()+RAND()+RAND()+RAND()+RAND()+RAND())-6))-1)+Real_MC_30Y!I$58)</x:f>
        <x:v>2113633.396820284</x:v>
      </x:c>
      <x:c r="J253" s="50" t="n">
        <x:f>MAX(0,I253*(1+EXP((LN(1+Real_MC_30Y!$J$11)-0.5*Real_MC_30Y!$J$12^2)+Real_MC_30Y!$J$12*((RAND()+RAND()+RAND()+RAND()+RAND()+RAND()+RAND()+RAND()+RAND()+RAND()+RAND()+RAND())-6))-1)+Real_MC_30Y!J$58)</x:f>
        <x:v>2869032.6583592216</x:v>
      </x:c>
      <x:c r="K253" s="50" t="n">
        <x:f>MAX(0,J253*(1+EXP((LN(1+Real_MC_30Y!$J$11)-0.5*Real_MC_30Y!$J$12^2)+Real_MC_30Y!$J$12*((RAND()+RAND()+RAND()+RAND()+RAND()+RAND()+RAND()+RAND()+RAND()+RAND()+RAND()+RAND())-6))-1)+Real_MC_30Y!K$58)</x:f>
        <x:v>2590171.493705094</x:v>
      </x:c>
      <x:c r="L253" s="50" t="n">
        <x:f>MAX(0,K253*(1+EXP((LN(1+Real_MC_30Y!$J$11)-0.5*Real_MC_30Y!$J$12^2)+Real_MC_30Y!$J$12*((RAND()+RAND()+RAND()+RAND()+RAND()+RAND()+RAND()+RAND()+RAND()+RAND()+RAND()+RAND())-6))-1)+Real_MC_30Y!L$58)</x:f>
        <x:v>2024932.2712084732</x:v>
      </x:c>
      <x:c r="M253" s="50" t="n">
        <x:f>MAX(0,L253*(1+EXP((LN(1+Real_MC_30Y!$J$11)-0.5*Real_MC_30Y!$J$12^2)+Real_MC_30Y!$J$12*((RAND()+RAND()+RAND()+RAND()+RAND()+RAND()+RAND()+RAND()+RAND()+RAND()+RAND()+RAND())-6))-1)+Real_MC_30Y!M$58)</x:f>
        <x:v>1676757.6505103793</x:v>
      </x:c>
      <x:c r="N253" s="50" t="n">
        <x:f>MAX(0,M253*(1+EXP((LN(1+Real_MC_30Y!$J$11)-0.5*Real_MC_30Y!$J$12^2)+Real_MC_30Y!$J$12*((RAND()+RAND()+RAND()+RAND()+RAND()+RAND()+RAND()+RAND()+RAND()+RAND()+RAND()+RAND())-6))-1)+Real_MC_30Y!N$58)</x:f>
        <x:v>1965153.0203786194</x:v>
      </x:c>
      <x:c r="O253" s="50" t="n">
        <x:f>MAX(0,N253*(1+EXP((LN(1+Real_MC_30Y!$J$11)-0.5*Real_MC_30Y!$J$12^2)+Real_MC_30Y!$J$12*((RAND()+RAND()+RAND()+RAND()+RAND()+RAND()+RAND()+RAND()+RAND()+RAND()+RAND()+RAND())-6))-1)+Real_MC_30Y!O$58)</x:f>
        <x:v>1771222.2017353526</x:v>
      </x:c>
      <x:c r="P253" s="50" t="n">
        <x:f>MAX(0,O253*(1+EXP((LN(1+Real_MC_30Y!$J$11)-0.5*Real_MC_30Y!$J$12^2)+Real_MC_30Y!$J$12*((RAND()+RAND()+RAND()+RAND()+RAND()+RAND()+RAND()+RAND()+RAND()+RAND()+RAND()+RAND())-6))-1)+Real_MC_30Y!P$58)</x:f>
        <x:v>1689450.9479920035</x:v>
      </x:c>
      <x:c r="Q253" s="50" t="n">
        <x:f>MAX(0,P253*(1+EXP((LN(1+Real_MC_30Y!$J$11)-0.5*Real_MC_30Y!$J$12^2)+Real_MC_30Y!$J$12*((RAND()+RAND()+RAND()+RAND()+RAND()+RAND()+RAND()+RAND()+RAND()+RAND()+RAND()+RAND())-6))-1)+Real_MC_30Y!Q$58)</x:f>
        <x:v>1859768.6811216208</x:v>
      </x:c>
      <x:c r="R253" s="50" t="n">
        <x:f>MAX(0,Q253*(1+EXP((LN(1+Real_MC_30Y!$J$11)-0.5*Real_MC_30Y!$J$12^2)+Real_MC_30Y!$J$12*((RAND()+RAND()+RAND()+RAND()+RAND()+RAND()+RAND()+RAND()+RAND()+RAND()+RAND()+RAND())-6))-1)+Real_MC_30Y!R$58)</x:f>
        <x:v>2824434.2230478465</x:v>
      </x:c>
      <x:c r="S253" s="50" t="n">
        <x:f>MAX(0,R253*(1+EXP((LN(1+Real_MC_30Y!$J$11)-0.5*Real_MC_30Y!$J$12^2)+Real_MC_30Y!$J$12*((RAND()+RAND()+RAND()+RAND()+RAND()+RAND()+RAND()+RAND()+RAND()+RAND()+RAND()+RAND())-6))-1)+Real_MC_30Y!S$58)</x:f>
        <x:v>2922621.023152147</x:v>
      </x:c>
      <x:c r="T253" s="50" t="n">
        <x:f>MAX(0,S253*(1+EXP((LN(1+Real_MC_30Y!$J$11)-0.5*Real_MC_30Y!$J$12^2)+Real_MC_30Y!$J$12*((RAND()+RAND()+RAND()+RAND()+RAND()+RAND()+RAND()+RAND()+RAND()+RAND()+RAND()+RAND())-6))-1)+Real_MC_30Y!T$58)</x:f>
        <x:v>2800772.502325564</x:v>
      </x:c>
      <x:c r="U253" s="50" t="n">
        <x:f>MAX(0,T253*(1+EXP((LN(1+Real_MC_30Y!$J$11)-0.5*Real_MC_30Y!$J$12^2)+Real_MC_30Y!$J$12*((RAND()+RAND()+RAND()+RAND()+RAND()+RAND()+RAND()+RAND()+RAND()+RAND()+RAND()+RAND())-6))-1)+Real_MC_30Y!U$58)</x:f>
        <x:v>2776069.2217555037</x:v>
      </x:c>
      <x:c r="V253" s="50" t="n">
        <x:f>MAX(0,U253*(1+EXP((LN(1+Real_MC_30Y!$J$11)-0.5*Real_MC_30Y!$J$12^2)+Real_MC_30Y!$J$12*((RAND()+RAND()+RAND()+RAND()+RAND()+RAND()+RAND()+RAND()+RAND()+RAND()+RAND()+RAND())-6))-1)+Real_MC_30Y!V$58)</x:f>
        <x:v>2235771.7714360296</x:v>
      </x:c>
      <x:c r="W253" s="50" t="n">
        <x:f>MAX(0,V253*(1+EXP((LN(1+Real_MC_30Y!$J$11)-0.5*Real_MC_30Y!$J$12^2)+Real_MC_30Y!$J$12*((RAND()+RAND()+RAND()+RAND()+RAND()+RAND()+RAND()+RAND()+RAND()+RAND()+RAND()+RAND())-6))-1)+Real_MC_30Y!W$58)</x:f>
        <x:v>2204720.6508793645</x:v>
      </x:c>
      <x:c r="X253" s="50" t="n">
        <x:f>MAX(0,W253*(1+EXP((LN(1+Real_MC_30Y!$J$11)-0.5*Real_MC_30Y!$J$12^2)+Real_MC_30Y!$J$12*((RAND()+RAND()+RAND()+RAND()+RAND()+RAND()+RAND()+RAND()+RAND()+RAND()+RAND()+RAND())-6))-1)+Real_MC_30Y!X$58)</x:f>
        <x:v>3742275.106800669</x:v>
      </x:c>
      <x:c r="Y253" s="50" t="n">
        <x:f>MAX(0,X253*(1+EXP((LN(1+Real_MC_30Y!$J$11)-0.5*Real_MC_30Y!$J$12^2)+Real_MC_30Y!$J$12*((RAND()+RAND()+RAND()+RAND()+RAND()+RAND()+RAND()+RAND()+RAND()+RAND()+RAND()+RAND())-6))-1)+Real_MC_30Y!Y$58)</x:f>
        <x:v>2850455.9300593077</x:v>
      </x:c>
      <x:c r="Z253" s="50" t="n">
        <x:f>MAX(0,Y253*(1+EXP((LN(1+Real_MC_30Y!$J$11)-0.5*Real_MC_30Y!$J$12^2)+Real_MC_30Y!$J$12*((RAND()+RAND()+RAND()+RAND()+RAND()+RAND()+RAND()+RAND()+RAND()+RAND()+RAND()+RAND())-6))-1)+Real_MC_30Y!Z$58)</x:f>
        <x:v>2771435.951733717</x:v>
      </x:c>
      <x:c r="AA253" s="50" t="n">
        <x:f>MAX(0,Z253*(1+EXP((LN(1+Real_MC_30Y!$J$11)-0.5*Real_MC_30Y!$J$12^2)+Real_MC_30Y!$J$12*((RAND()+RAND()+RAND()+RAND()+RAND()+RAND()+RAND()+RAND()+RAND()+RAND()+RAND()+RAND())-6))-1)+Real_MC_30Y!AA$58)</x:f>
        <x:v>3549632.235350752</x:v>
      </x:c>
      <x:c r="AB253" s="50" t="n">
        <x:f>MAX(0,AA253*(1+EXP((LN(1+Real_MC_30Y!$J$11)-0.5*Real_MC_30Y!$J$12^2)+Real_MC_30Y!$J$12*((RAND()+RAND()+RAND()+RAND()+RAND()+RAND()+RAND()+RAND()+RAND()+RAND()+RAND()+RAND())-6))-1)+Real_MC_30Y!AB$58)</x:f>
        <x:v>3546856.3896073764</x:v>
      </x:c>
      <x:c r="AC253" s="50" t="n">
        <x:f>MAX(0,AB253*(1+EXP((LN(1+Real_MC_30Y!$J$11)-0.5*Real_MC_30Y!$J$12^2)+Real_MC_30Y!$J$12*((RAND()+RAND()+RAND()+RAND()+RAND()+RAND()+RAND()+RAND()+RAND()+RAND()+RAND()+RAND())-6))-1)+Real_MC_30Y!AC$58)</x:f>
        <x:v>4396788.608898787</x:v>
      </x:c>
      <x:c r="AD253" s="50" t="n">
        <x:f>MAX(0,AC253*(1+EXP((LN(1+Real_MC_30Y!$J$11)-0.5*Real_MC_30Y!$J$12^2)+Real_MC_30Y!$J$12*((RAND()+RAND()+RAND()+RAND()+RAND()+RAND()+RAND()+RAND()+RAND()+RAND()+RAND()+RAND())-6))-1)+Real_MC_30Y!AD$58)</x:f>
        <x:v>5020636.306588055</x:v>
      </x:c>
      <x:c r="AE253" s="50" t="n">
        <x:f>MAX(0,AD253*(1+EXP((LN(1+Real_MC_30Y!$J$11)-0.5*Real_MC_30Y!$J$12^2)+Real_MC_30Y!$J$12*((RAND()+RAND()+RAND()+RAND()+RAND()+RAND()+RAND()+RAND()+RAND()+RAND()+RAND()+RAND())-6))-1)+Real_MC_30Y!AE$58)</x:f>
        <x:v>5388294.4479316855</x:v>
      </x:c>
      <x:c r="AF253" s="50" t="n">
        <x:f>MAX(0,AE253*(1+EXP((LN(1+Real_MC_30Y!$J$11)-0.5*Real_MC_30Y!$J$12^2)+Real_MC_30Y!$J$12*((RAND()+RAND()+RAND()+RAND()+RAND()+RAND()+RAND()+RAND()+RAND()+RAND()+RAND()+RAND())-6))-1)+Real_MC_30Y!AF$58)</x:f>
        <x:v>6299407.987793381</x:v>
      </x:c>
    </x:row>
    <x:row r="254">
      <x:c r="A254">
        <x:v>250</x:v>
      </x:c>
      <x:c r="B254" s="50" t="n">
        <x:f>MAX(0,Liquidity_30Y!$C$14+Real_MC_30Y!B$57-Real_MC_30Y!B$56)</x:f>
        <x:v>1029031.25</x:v>
      </x:c>
      <x:c r="C254" s="50" t="n">
        <x:f>MAX(0,B254*(1+EXP((LN(1+Real_MC_30Y!$J$11)-0.5*Real_MC_30Y!$J$12^2)+Real_MC_30Y!$J$12*((RAND()+RAND()+RAND()+RAND()+RAND()+RAND()+RAND()+RAND()+RAND()+RAND()+RAND()+RAND())-6))-1)+Real_MC_30Y!C$58)</x:f>
        <x:v>875344.1139760051</x:v>
      </x:c>
      <x:c r="D254" s="50" t="n">
        <x:f>MAX(0,C254*(1+EXP((LN(1+Real_MC_30Y!$J$11)-0.5*Real_MC_30Y!$J$12^2)+Real_MC_30Y!$J$12*((RAND()+RAND()+RAND()+RAND()+RAND()+RAND()+RAND()+RAND()+RAND()+RAND()+RAND()+RAND())-6))-1)+Real_MC_30Y!D$58)</x:f>
        <x:v>780398.4720217087</x:v>
      </x:c>
      <x:c r="E254" s="50" t="n">
        <x:f>MAX(0,D254*(1+EXP((LN(1+Real_MC_30Y!$J$11)-0.5*Real_MC_30Y!$J$12^2)+Real_MC_30Y!$J$12*((RAND()+RAND()+RAND()+RAND()+RAND()+RAND()+RAND()+RAND()+RAND()+RAND()+RAND()+RAND())-6))-1)+Real_MC_30Y!E$58)</x:f>
        <x:v>700891.5501921241</x:v>
      </x:c>
      <x:c r="F254" s="50" t="n">
        <x:f>MAX(0,E254*(1+EXP((LN(1+Real_MC_30Y!$J$11)-0.5*Real_MC_30Y!$J$12^2)+Real_MC_30Y!$J$12*((RAND()+RAND()+RAND()+RAND()+RAND()+RAND()+RAND()+RAND()+RAND()+RAND()+RAND()+RAND())-6))-1)+Real_MC_30Y!F$58)</x:f>
        <x:v>948635.684174036</x:v>
      </x:c>
      <x:c r="G254" s="50" t="n">
        <x:f>MAX(0,F254*(1+EXP((LN(1+Real_MC_30Y!$J$11)-0.5*Real_MC_30Y!$J$12^2)+Real_MC_30Y!$J$12*((RAND()+RAND()+RAND()+RAND()+RAND()+RAND()+RAND()+RAND()+RAND()+RAND()+RAND()+RAND())-6))-1)+Real_MC_30Y!G$58)</x:f>
        <x:v>1249424.8323721942</x:v>
      </x:c>
      <x:c r="H254" s="50" t="n">
        <x:f>MAX(0,G254*(1+EXP((LN(1+Real_MC_30Y!$J$11)-0.5*Real_MC_30Y!$J$12^2)+Real_MC_30Y!$J$12*((RAND()+RAND()+RAND()+RAND()+RAND()+RAND()+RAND()+RAND()+RAND()+RAND()+RAND()+RAND())-6))-1)+Real_MC_30Y!H$58)</x:f>
        <x:v>1300275.2276986877</x:v>
      </x:c>
      <x:c r="I254" s="50" t="n">
        <x:f>MAX(0,H254*(1+EXP((LN(1+Real_MC_30Y!$J$11)-0.5*Real_MC_30Y!$J$12^2)+Real_MC_30Y!$J$12*((RAND()+RAND()+RAND()+RAND()+RAND()+RAND()+RAND()+RAND()+RAND()+RAND()+RAND()+RAND())-6))-1)+Real_MC_30Y!I$58)</x:f>
        <x:v>1455477.3940328138</x:v>
      </x:c>
      <x:c r="J254" s="50" t="n">
        <x:f>MAX(0,I254*(1+EXP((LN(1+Real_MC_30Y!$J$11)-0.5*Real_MC_30Y!$J$12^2)+Real_MC_30Y!$J$12*((RAND()+RAND()+RAND()+RAND()+RAND()+RAND()+RAND()+RAND()+RAND()+RAND()+RAND()+RAND())-6))-1)+Real_MC_30Y!J$58)</x:f>
        <x:v>1518097.4598788759</x:v>
      </x:c>
      <x:c r="K254" s="50" t="n">
        <x:f>MAX(0,J254*(1+EXP((LN(1+Real_MC_30Y!$J$11)-0.5*Real_MC_30Y!$J$12^2)+Real_MC_30Y!$J$12*((RAND()+RAND()+RAND()+RAND()+RAND()+RAND()+RAND()+RAND()+RAND()+RAND()+RAND()+RAND())-6))-1)+Real_MC_30Y!K$58)</x:f>
        <x:v>1710475.419010307</x:v>
      </x:c>
      <x:c r="L254" s="50" t="n">
        <x:f>MAX(0,K254*(1+EXP((LN(1+Real_MC_30Y!$J$11)-0.5*Real_MC_30Y!$J$12^2)+Real_MC_30Y!$J$12*((RAND()+RAND()+RAND()+RAND()+RAND()+RAND()+RAND()+RAND()+RAND()+RAND()+RAND()+RAND())-6))-1)+Real_MC_30Y!L$58)</x:f>
        <x:v>1570942.7832121914</x:v>
      </x:c>
      <x:c r="M254" s="50" t="n">
        <x:f>MAX(0,L254*(1+EXP((LN(1+Real_MC_30Y!$J$11)-0.5*Real_MC_30Y!$J$12^2)+Real_MC_30Y!$J$12*((RAND()+RAND()+RAND()+RAND()+RAND()+RAND()+RAND()+RAND()+RAND()+RAND()+RAND()+RAND())-6))-1)+Real_MC_30Y!M$58)</x:f>
        <x:v>1901427.693463885</x:v>
      </x:c>
      <x:c r="N254" s="50" t="n">
        <x:f>MAX(0,M254*(1+EXP((LN(1+Real_MC_30Y!$J$11)-0.5*Real_MC_30Y!$J$12^2)+Real_MC_30Y!$J$12*((RAND()+RAND()+RAND()+RAND()+RAND()+RAND()+RAND()+RAND()+RAND()+RAND()+RAND()+RAND())-6))-1)+Real_MC_30Y!N$58)</x:f>
        <x:v>2200147.4894750603</x:v>
      </x:c>
      <x:c r="O254" s="50" t="n">
        <x:f>MAX(0,N254*(1+EXP((LN(1+Real_MC_30Y!$J$11)-0.5*Real_MC_30Y!$J$12^2)+Real_MC_30Y!$J$12*((RAND()+RAND()+RAND()+RAND()+RAND()+RAND()+RAND()+RAND()+RAND()+RAND()+RAND()+RAND())-6))-1)+Real_MC_30Y!O$58)</x:f>
        <x:v>2691365.8116954695</x:v>
      </x:c>
      <x:c r="P254" s="50" t="n">
        <x:f>MAX(0,O254*(1+EXP((LN(1+Real_MC_30Y!$J$11)-0.5*Real_MC_30Y!$J$12^2)+Real_MC_30Y!$J$12*((RAND()+RAND()+RAND()+RAND()+RAND()+RAND()+RAND()+RAND()+RAND()+RAND()+RAND()+RAND())-6))-1)+Real_MC_30Y!P$58)</x:f>
        <x:v>2735399.057787141</x:v>
      </x:c>
      <x:c r="Q254" s="50" t="n">
        <x:f>MAX(0,P254*(1+EXP((LN(1+Real_MC_30Y!$J$11)-0.5*Real_MC_30Y!$J$12^2)+Real_MC_30Y!$J$12*((RAND()+RAND()+RAND()+RAND()+RAND()+RAND()+RAND()+RAND()+RAND()+RAND()+RAND()+RAND())-6))-1)+Real_MC_30Y!Q$58)</x:f>
        <x:v>2633318.6373063875</x:v>
      </x:c>
      <x:c r="R254" s="50" t="n">
        <x:f>MAX(0,Q254*(1+EXP((LN(1+Real_MC_30Y!$J$11)-0.5*Real_MC_30Y!$J$12^2)+Real_MC_30Y!$J$12*((RAND()+RAND()+RAND()+RAND()+RAND()+RAND()+RAND()+RAND()+RAND()+RAND()+RAND()+RAND())-6))-1)+Real_MC_30Y!R$58)</x:f>
        <x:v>2867028.4053127333</x:v>
      </x:c>
      <x:c r="S254" s="50" t="n">
        <x:f>MAX(0,R254*(1+EXP((LN(1+Real_MC_30Y!$J$11)-0.5*Real_MC_30Y!$J$12^2)+Real_MC_30Y!$J$12*((RAND()+RAND()+RAND()+RAND()+RAND()+RAND()+RAND()+RAND()+RAND()+RAND()+RAND()+RAND())-6))-1)+Real_MC_30Y!S$58)</x:f>
        <x:v>2892732.6476304126</x:v>
      </x:c>
      <x:c r="T254" s="50" t="n">
        <x:f>MAX(0,S254*(1+EXP((LN(1+Real_MC_30Y!$J$11)-0.5*Real_MC_30Y!$J$12^2)+Real_MC_30Y!$J$12*((RAND()+RAND()+RAND()+RAND()+RAND()+RAND()+RAND()+RAND()+RAND()+RAND()+RAND()+RAND())-6))-1)+Real_MC_30Y!T$58)</x:f>
        <x:v>3104016.5462956037</x:v>
      </x:c>
      <x:c r="U254" s="50" t="n">
        <x:f>MAX(0,T254*(1+EXP((LN(1+Real_MC_30Y!$J$11)-0.5*Real_MC_30Y!$J$12^2)+Real_MC_30Y!$J$12*((RAND()+RAND()+RAND()+RAND()+RAND()+RAND()+RAND()+RAND()+RAND()+RAND()+RAND()+RAND())-6))-1)+Real_MC_30Y!U$58)</x:f>
        <x:v>3369900.6583728148</x:v>
      </x:c>
      <x:c r="V254" s="50" t="n">
        <x:f>MAX(0,U254*(1+EXP((LN(1+Real_MC_30Y!$J$11)-0.5*Real_MC_30Y!$J$12^2)+Real_MC_30Y!$J$12*((RAND()+RAND()+RAND()+RAND()+RAND()+RAND()+RAND()+RAND()+RAND()+RAND()+RAND()+RAND())-6))-1)+Real_MC_30Y!V$58)</x:f>
        <x:v>3380475.5501624993</x:v>
      </x:c>
      <x:c r="W254" s="50" t="n">
        <x:f>MAX(0,V254*(1+EXP((LN(1+Real_MC_30Y!$J$11)-0.5*Real_MC_30Y!$J$12^2)+Real_MC_30Y!$J$12*((RAND()+RAND()+RAND()+RAND()+RAND()+RAND()+RAND()+RAND()+RAND()+RAND()+RAND()+RAND())-6))-1)+Real_MC_30Y!W$58)</x:f>
        <x:v>2453587.8203847194</x:v>
      </x:c>
      <x:c r="X254" s="50" t="n">
        <x:f>MAX(0,W254*(1+EXP((LN(1+Real_MC_30Y!$J$11)-0.5*Real_MC_30Y!$J$12^2)+Real_MC_30Y!$J$12*((RAND()+RAND()+RAND()+RAND()+RAND()+RAND()+RAND()+RAND()+RAND()+RAND()+RAND()+RAND())-6))-1)+Real_MC_30Y!X$58)</x:f>
        <x:v>2600561.052694319</x:v>
      </x:c>
      <x:c r="Y254" s="50" t="n">
        <x:f>MAX(0,X254*(1+EXP((LN(1+Real_MC_30Y!$J$11)-0.5*Real_MC_30Y!$J$12^2)+Real_MC_30Y!$J$12*((RAND()+RAND()+RAND()+RAND()+RAND()+RAND()+RAND()+RAND()+RAND()+RAND()+RAND()+RAND())-6))-1)+Real_MC_30Y!Y$58)</x:f>
        <x:v>2872722.456618917</x:v>
      </x:c>
      <x:c r="Z254" s="50" t="n">
        <x:f>MAX(0,Y254*(1+EXP((LN(1+Real_MC_30Y!$J$11)-0.5*Real_MC_30Y!$J$12^2)+Real_MC_30Y!$J$12*((RAND()+RAND()+RAND()+RAND()+RAND()+RAND()+RAND()+RAND()+RAND()+RAND()+RAND()+RAND())-6))-1)+Real_MC_30Y!Z$58)</x:f>
        <x:v>3469326.866140349</x:v>
      </x:c>
      <x:c r="AA254" s="50" t="n">
        <x:f>MAX(0,Z254*(1+EXP((LN(1+Real_MC_30Y!$J$11)-0.5*Real_MC_30Y!$J$12^2)+Real_MC_30Y!$J$12*((RAND()+RAND()+RAND()+RAND()+RAND()+RAND()+RAND()+RAND()+RAND()+RAND()+RAND()+RAND())-6))-1)+Real_MC_30Y!AA$58)</x:f>
        <x:v>3456360.8555047847</x:v>
      </x:c>
      <x:c r="AB254" s="50" t="n">
        <x:f>MAX(0,AA254*(1+EXP((LN(1+Real_MC_30Y!$J$11)-0.5*Real_MC_30Y!$J$12^2)+Real_MC_30Y!$J$12*((RAND()+RAND()+RAND()+RAND()+RAND()+RAND()+RAND()+RAND()+RAND()+RAND()+RAND()+RAND())-6))-1)+Real_MC_30Y!AB$58)</x:f>
        <x:v>4617395.449184905</x:v>
      </x:c>
      <x:c r="AC254" s="50" t="n">
        <x:f>MAX(0,AB254*(1+EXP((LN(1+Real_MC_30Y!$J$11)-0.5*Real_MC_30Y!$J$12^2)+Real_MC_30Y!$J$12*((RAND()+RAND()+RAND()+RAND()+RAND()+RAND()+RAND()+RAND()+RAND()+RAND()+RAND()+RAND())-6))-1)+Real_MC_30Y!AC$58)</x:f>
        <x:v>5128395.948790428</x:v>
      </x:c>
      <x:c r="AD254" s="50" t="n">
        <x:f>MAX(0,AC254*(1+EXP((LN(1+Real_MC_30Y!$J$11)-0.5*Real_MC_30Y!$J$12^2)+Real_MC_30Y!$J$12*((RAND()+RAND()+RAND()+RAND()+RAND()+RAND()+RAND()+RAND()+RAND()+RAND()+RAND()+RAND())-6))-1)+Real_MC_30Y!AD$58)</x:f>
        <x:v>5267918.905602242</x:v>
      </x:c>
      <x:c r="AE254" s="50" t="n">
        <x:f>MAX(0,AD254*(1+EXP((LN(1+Real_MC_30Y!$J$11)-0.5*Real_MC_30Y!$J$12^2)+Real_MC_30Y!$J$12*((RAND()+RAND()+RAND()+RAND()+RAND()+RAND()+RAND()+RAND()+RAND()+RAND()+RAND()+RAND())-6))-1)+Real_MC_30Y!AE$58)</x:f>
        <x:v>5173586.879943767</x:v>
      </x:c>
      <x:c r="AF254" s="50" t="n">
        <x:f>MAX(0,AE254*(1+EXP((LN(1+Real_MC_30Y!$J$11)-0.5*Real_MC_30Y!$J$12^2)+Real_MC_30Y!$J$12*((RAND()+RAND()+RAND()+RAND()+RAND()+RAND()+RAND()+RAND()+RAND()+RAND()+RAND()+RAND())-6))-1)+Real_MC_30Y!AF$58)</x:f>
        <x:v>5115326.846190493</x:v>
      </x:c>
    </x:row>
    <x:row r="255">
      <x:c r="A255">
        <x:v>251</x:v>
      </x:c>
      <x:c r="B255" s="50" t="n">
        <x:f>MAX(0,Liquidity_30Y!$C$14+Real_MC_30Y!B$57-Real_MC_30Y!B$56)</x:f>
        <x:v>1029031.25</x:v>
      </x:c>
      <x:c r="C255" s="50" t="n">
        <x:f>MAX(0,B255*(1+EXP((LN(1+Real_MC_30Y!$J$11)-0.5*Real_MC_30Y!$J$12^2)+Real_MC_30Y!$J$12*((RAND()+RAND()+RAND()+RAND()+RAND()+RAND()+RAND()+RAND()+RAND()+RAND()+RAND()+RAND())-6))-1)+Real_MC_30Y!C$58)</x:f>
        <x:v>1118553.2386944871</x:v>
      </x:c>
      <x:c r="D255" s="50" t="n">
        <x:f>MAX(0,C255*(1+EXP((LN(1+Real_MC_30Y!$J$11)-0.5*Real_MC_30Y!$J$12^2)+Real_MC_30Y!$J$12*((RAND()+RAND()+RAND()+RAND()+RAND()+RAND()+RAND()+RAND()+RAND()+RAND()+RAND()+RAND())-6))-1)+Real_MC_30Y!D$58)</x:f>
        <x:v>968871.5700690215</x:v>
      </x:c>
      <x:c r="E255" s="50" t="n">
        <x:f>MAX(0,D255*(1+EXP((LN(1+Real_MC_30Y!$J$11)-0.5*Real_MC_30Y!$J$12^2)+Real_MC_30Y!$J$12*((RAND()+RAND()+RAND()+RAND()+RAND()+RAND()+RAND()+RAND()+RAND()+RAND()+RAND()+RAND())-6))-1)+Real_MC_30Y!E$58)</x:f>
        <x:v>1115299.2528449106</x:v>
      </x:c>
      <x:c r="F255" s="50" t="n">
        <x:f>MAX(0,E255*(1+EXP((LN(1+Real_MC_30Y!$J$11)-0.5*Real_MC_30Y!$J$12^2)+Real_MC_30Y!$J$12*((RAND()+RAND()+RAND()+RAND()+RAND()+RAND()+RAND()+RAND()+RAND()+RAND()+RAND()+RAND())-6))-1)+Real_MC_30Y!F$58)</x:f>
        <x:v>938514.1548073485</x:v>
      </x:c>
      <x:c r="G255" s="50" t="n">
        <x:f>MAX(0,F255*(1+EXP((LN(1+Real_MC_30Y!$J$11)-0.5*Real_MC_30Y!$J$12^2)+Real_MC_30Y!$J$12*((RAND()+RAND()+RAND()+RAND()+RAND()+RAND()+RAND()+RAND()+RAND()+RAND()+RAND()+RAND())-6))-1)+Real_MC_30Y!G$58)</x:f>
        <x:v>919406.4620812542</x:v>
      </x:c>
      <x:c r="H255" s="50" t="n">
        <x:f>MAX(0,G255*(1+EXP((LN(1+Real_MC_30Y!$J$11)-0.5*Real_MC_30Y!$J$12^2)+Real_MC_30Y!$J$12*((RAND()+RAND()+RAND()+RAND()+RAND()+RAND()+RAND()+RAND()+RAND()+RAND()+RAND()+RAND())-6))-1)+Real_MC_30Y!H$58)</x:f>
        <x:v>974957.0433868382</x:v>
      </x:c>
      <x:c r="I255" s="50" t="n">
        <x:f>MAX(0,H255*(1+EXP((LN(1+Real_MC_30Y!$J$11)-0.5*Real_MC_30Y!$J$12^2)+Real_MC_30Y!$J$12*((RAND()+RAND()+RAND()+RAND()+RAND()+RAND()+RAND()+RAND()+RAND()+RAND()+RAND()+RAND())-6))-1)+Real_MC_30Y!I$58)</x:f>
        <x:v>1258876.1272098836</x:v>
      </x:c>
      <x:c r="J255" s="50" t="n">
        <x:f>MAX(0,I255*(1+EXP((LN(1+Real_MC_30Y!$J$11)-0.5*Real_MC_30Y!$J$12^2)+Real_MC_30Y!$J$12*((RAND()+RAND()+RAND()+RAND()+RAND()+RAND()+RAND()+RAND()+RAND()+RAND()+RAND()+RAND())-6))-1)+Real_MC_30Y!J$58)</x:f>
        <x:v>1260245.5535310637</x:v>
      </x:c>
      <x:c r="K255" s="50" t="n">
        <x:f>MAX(0,J255*(1+EXP((LN(1+Real_MC_30Y!$J$11)-0.5*Real_MC_30Y!$J$12^2)+Real_MC_30Y!$J$12*((RAND()+RAND()+RAND()+RAND()+RAND()+RAND()+RAND()+RAND()+RAND()+RAND()+RAND()+RAND())-6))-1)+Real_MC_30Y!K$58)</x:f>
        <x:v>1218061.114640422</x:v>
      </x:c>
      <x:c r="L255" s="50" t="n">
        <x:f>MAX(0,K255*(1+EXP((LN(1+Real_MC_30Y!$J$11)-0.5*Real_MC_30Y!$J$12^2)+Real_MC_30Y!$J$12*((RAND()+RAND()+RAND()+RAND()+RAND()+RAND()+RAND()+RAND()+RAND()+RAND()+RAND()+RAND())-6))-1)+Real_MC_30Y!L$58)</x:f>
        <x:v>1536067.3034008967</x:v>
      </x:c>
      <x:c r="M255" s="50" t="n">
        <x:f>MAX(0,L255*(1+EXP((LN(1+Real_MC_30Y!$J$11)-0.5*Real_MC_30Y!$J$12^2)+Real_MC_30Y!$J$12*((RAND()+RAND()+RAND()+RAND()+RAND()+RAND()+RAND()+RAND()+RAND()+RAND()+RAND()+RAND())-6))-1)+Real_MC_30Y!M$58)</x:f>
        <x:v>1566569.577879294</x:v>
      </x:c>
      <x:c r="N255" s="50" t="n">
        <x:f>MAX(0,M255*(1+EXP((LN(1+Real_MC_30Y!$J$11)-0.5*Real_MC_30Y!$J$12^2)+Real_MC_30Y!$J$12*((RAND()+RAND()+RAND()+RAND()+RAND()+RAND()+RAND()+RAND()+RAND()+RAND()+RAND()+RAND())-6))-1)+Real_MC_30Y!N$58)</x:f>
        <x:v>1555084.3345188263</x:v>
      </x:c>
      <x:c r="O255" s="50" t="n">
        <x:f>MAX(0,N255*(1+EXP((LN(1+Real_MC_30Y!$J$11)-0.5*Real_MC_30Y!$J$12^2)+Real_MC_30Y!$J$12*((RAND()+RAND()+RAND()+RAND()+RAND()+RAND()+RAND()+RAND()+RAND()+RAND()+RAND()+RAND())-6))-1)+Real_MC_30Y!O$58)</x:f>
        <x:v>1149414.804194786</x:v>
      </x:c>
      <x:c r="P255" s="50" t="n">
        <x:f>MAX(0,O255*(1+EXP((LN(1+Real_MC_30Y!$J$11)-0.5*Real_MC_30Y!$J$12^2)+Real_MC_30Y!$J$12*((RAND()+RAND()+RAND()+RAND()+RAND()+RAND()+RAND()+RAND()+RAND()+RAND()+RAND()+RAND())-6))-1)+Real_MC_30Y!P$58)</x:f>
        <x:v>1598413.6446414401</x:v>
      </x:c>
      <x:c r="Q255" s="50" t="n">
        <x:f>MAX(0,P255*(1+EXP((LN(1+Real_MC_30Y!$J$11)-0.5*Real_MC_30Y!$J$12^2)+Real_MC_30Y!$J$12*((RAND()+RAND()+RAND()+RAND()+RAND()+RAND()+RAND()+RAND()+RAND()+RAND()+RAND()+RAND())-6))-1)+Real_MC_30Y!Q$58)</x:f>
        <x:v>1866287.4582108208</x:v>
      </x:c>
      <x:c r="R255" s="50" t="n">
        <x:f>MAX(0,Q255*(1+EXP((LN(1+Real_MC_30Y!$J$11)-0.5*Real_MC_30Y!$J$12^2)+Real_MC_30Y!$J$12*((RAND()+RAND()+RAND()+RAND()+RAND()+RAND()+RAND()+RAND()+RAND()+RAND()+RAND()+RAND())-6))-1)+Real_MC_30Y!R$58)</x:f>
        <x:v>2049323.407171735</x:v>
      </x:c>
      <x:c r="S255" s="50" t="n">
        <x:f>MAX(0,R255*(1+EXP((LN(1+Real_MC_30Y!$J$11)-0.5*Real_MC_30Y!$J$12^2)+Real_MC_30Y!$J$12*((RAND()+RAND()+RAND()+RAND()+RAND()+RAND()+RAND()+RAND()+RAND()+RAND()+RAND()+RAND())-6))-1)+Real_MC_30Y!S$58)</x:f>
        <x:v>1946926.4566363771</x:v>
      </x:c>
      <x:c r="T255" s="50" t="n">
        <x:f>MAX(0,S255*(1+EXP((LN(1+Real_MC_30Y!$J$11)-0.5*Real_MC_30Y!$J$12^2)+Real_MC_30Y!$J$12*((RAND()+RAND()+RAND()+RAND()+RAND()+RAND()+RAND()+RAND()+RAND()+RAND()+RAND()+RAND())-6))-1)+Real_MC_30Y!T$58)</x:f>
        <x:v>2326975.210144505</x:v>
      </x:c>
      <x:c r="U255" s="50" t="n">
        <x:f>MAX(0,T255*(1+EXP((LN(1+Real_MC_30Y!$J$11)-0.5*Real_MC_30Y!$J$12^2)+Real_MC_30Y!$J$12*((RAND()+RAND()+RAND()+RAND()+RAND()+RAND()+RAND()+RAND()+RAND()+RAND()+RAND()+RAND())-6))-1)+Real_MC_30Y!U$58)</x:f>
        <x:v>2106812.826720452</x:v>
      </x:c>
      <x:c r="V255" s="50" t="n">
        <x:f>MAX(0,U255*(1+EXP((LN(1+Real_MC_30Y!$J$11)-0.5*Real_MC_30Y!$J$12^2)+Real_MC_30Y!$J$12*((RAND()+RAND()+RAND()+RAND()+RAND()+RAND()+RAND()+RAND()+RAND()+RAND()+RAND()+RAND())-6))-1)+Real_MC_30Y!V$58)</x:f>
        <x:v>2031348.8982029061</x:v>
      </x:c>
      <x:c r="W255" s="50" t="n">
        <x:f>MAX(0,V255*(1+EXP((LN(1+Real_MC_30Y!$J$11)-0.5*Real_MC_30Y!$J$12^2)+Real_MC_30Y!$J$12*((RAND()+RAND()+RAND()+RAND()+RAND()+RAND()+RAND()+RAND()+RAND()+RAND()+RAND()+RAND())-6))-1)+Real_MC_30Y!W$58)</x:f>
        <x:v>1913032.8560381113</x:v>
      </x:c>
      <x:c r="X255" s="50" t="n">
        <x:f>MAX(0,W255*(1+EXP((LN(1+Real_MC_30Y!$J$11)-0.5*Real_MC_30Y!$J$12^2)+Real_MC_30Y!$J$12*((RAND()+RAND()+RAND()+RAND()+RAND()+RAND()+RAND()+RAND()+RAND()+RAND()+RAND()+RAND())-6))-1)+Real_MC_30Y!X$58)</x:f>
        <x:v>2474696.619073269</x:v>
      </x:c>
      <x:c r="Y255" s="50" t="n">
        <x:f>MAX(0,X255*(1+EXP((LN(1+Real_MC_30Y!$J$11)-0.5*Real_MC_30Y!$J$12^2)+Real_MC_30Y!$J$12*((RAND()+RAND()+RAND()+RAND()+RAND()+RAND()+RAND()+RAND()+RAND()+RAND()+RAND()+RAND())-6))-1)+Real_MC_30Y!Y$58)</x:f>
        <x:v>2869178.8443278777</x:v>
      </x:c>
      <x:c r="Z255" s="50" t="n">
        <x:f>MAX(0,Y255*(1+EXP((LN(1+Real_MC_30Y!$J$11)-0.5*Real_MC_30Y!$J$12^2)+Real_MC_30Y!$J$12*((RAND()+RAND()+RAND()+RAND()+RAND()+RAND()+RAND()+RAND()+RAND()+RAND()+RAND()+RAND())-6))-1)+Real_MC_30Y!Z$58)</x:f>
        <x:v>2664195.2054830776</x:v>
      </x:c>
      <x:c r="AA255" s="50" t="n">
        <x:f>MAX(0,Z255*(1+EXP((LN(1+Real_MC_30Y!$J$11)-0.5*Real_MC_30Y!$J$12^2)+Real_MC_30Y!$J$12*((RAND()+RAND()+RAND()+RAND()+RAND()+RAND()+RAND()+RAND()+RAND()+RAND()+RAND()+RAND())-6))-1)+Real_MC_30Y!AA$58)</x:f>
        <x:v>3291869.53605103</x:v>
      </x:c>
      <x:c r="AB255" s="50" t="n">
        <x:f>MAX(0,AA255*(1+EXP((LN(1+Real_MC_30Y!$J$11)-0.5*Real_MC_30Y!$J$12^2)+Real_MC_30Y!$J$12*((RAND()+RAND()+RAND()+RAND()+RAND()+RAND()+RAND()+RAND()+RAND()+RAND()+RAND()+RAND())-6))-1)+Real_MC_30Y!AB$58)</x:f>
        <x:v>3225789.8572117602</x:v>
      </x:c>
      <x:c r="AC255" s="50" t="n">
        <x:f>MAX(0,AB255*(1+EXP((LN(1+Real_MC_30Y!$J$11)-0.5*Real_MC_30Y!$J$12^2)+Real_MC_30Y!$J$12*((RAND()+RAND()+RAND()+RAND()+RAND()+RAND()+RAND()+RAND()+RAND()+RAND()+RAND()+RAND())-6))-1)+Real_MC_30Y!AC$58)</x:f>
        <x:v>3140752.070531526</x:v>
      </x:c>
      <x:c r="AD255" s="50" t="n">
        <x:f>MAX(0,AC255*(1+EXP((LN(1+Real_MC_30Y!$J$11)-0.5*Real_MC_30Y!$J$12^2)+Real_MC_30Y!$J$12*((RAND()+RAND()+RAND()+RAND()+RAND()+RAND()+RAND()+RAND()+RAND()+RAND()+RAND()+RAND())-6))-1)+Real_MC_30Y!AD$58)</x:f>
        <x:v>3690611.3421236025</x:v>
      </x:c>
      <x:c r="AE255" s="50" t="n">
        <x:f>MAX(0,AD255*(1+EXP((LN(1+Real_MC_30Y!$J$11)-0.5*Real_MC_30Y!$J$12^2)+Real_MC_30Y!$J$12*((RAND()+RAND()+RAND()+RAND()+RAND()+RAND()+RAND()+RAND()+RAND()+RAND()+RAND()+RAND())-6))-1)+Real_MC_30Y!AE$58)</x:f>
        <x:v>3958966.9363039373</x:v>
      </x:c>
      <x:c r="AF255" s="50" t="n">
        <x:f>MAX(0,AE255*(1+EXP((LN(1+Real_MC_30Y!$J$11)-0.5*Real_MC_30Y!$J$12^2)+Real_MC_30Y!$J$12*((RAND()+RAND()+RAND()+RAND()+RAND()+RAND()+RAND()+RAND()+RAND()+RAND()+RAND()+RAND())-6))-1)+Real_MC_30Y!AF$58)</x:f>
        <x:v>3769746.0177748995</x:v>
      </x:c>
    </x:row>
    <x:row r="256">
      <x:c r="A256">
        <x:v>252</x:v>
      </x:c>
      <x:c r="B256" s="50" t="n">
        <x:f>MAX(0,Liquidity_30Y!$C$14+Real_MC_30Y!B$57-Real_MC_30Y!B$56)</x:f>
        <x:v>1029031.25</x:v>
      </x:c>
      <x:c r="C256" s="50" t="n">
        <x:f>MAX(0,B256*(1+EXP((LN(1+Real_MC_30Y!$J$11)-0.5*Real_MC_30Y!$J$12^2)+Real_MC_30Y!$J$12*((RAND()+RAND()+RAND()+RAND()+RAND()+RAND()+RAND()+RAND()+RAND()+RAND()+RAND()+RAND())-6))-1)+Real_MC_30Y!C$58)</x:f>
        <x:v>1045707.6032525252</x:v>
      </x:c>
      <x:c r="D256" s="50" t="n">
        <x:f>MAX(0,C256*(1+EXP((LN(1+Real_MC_30Y!$J$11)-0.5*Real_MC_30Y!$J$12^2)+Real_MC_30Y!$J$12*((RAND()+RAND()+RAND()+RAND()+RAND()+RAND()+RAND()+RAND()+RAND()+RAND()+RAND()+RAND())-6))-1)+Real_MC_30Y!D$58)</x:f>
        <x:v>846452.6304176417</x:v>
      </x:c>
      <x:c r="E256" s="50" t="n">
        <x:f>MAX(0,D256*(1+EXP((LN(1+Real_MC_30Y!$J$11)-0.5*Real_MC_30Y!$J$12^2)+Real_MC_30Y!$J$12*((RAND()+RAND()+RAND()+RAND()+RAND()+RAND()+RAND()+RAND()+RAND()+RAND()+RAND()+RAND())-6))-1)+Real_MC_30Y!E$58)</x:f>
        <x:v>823225.3088710172</x:v>
      </x:c>
      <x:c r="F256" s="50" t="n">
        <x:f>MAX(0,E256*(1+EXP((LN(1+Real_MC_30Y!$J$11)-0.5*Real_MC_30Y!$J$12^2)+Real_MC_30Y!$J$12*((RAND()+RAND()+RAND()+RAND()+RAND()+RAND()+RAND()+RAND()+RAND()+RAND()+RAND()+RAND())-6))-1)+Real_MC_30Y!F$58)</x:f>
        <x:v>1053026.3974623645</x:v>
      </x:c>
      <x:c r="G256" s="50" t="n">
        <x:f>MAX(0,F256*(1+EXP((LN(1+Real_MC_30Y!$J$11)-0.5*Real_MC_30Y!$J$12^2)+Real_MC_30Y!$J$12*((RAND()+RAND()+RAND()+RAND()+RAND()+RAND()+RAND()+RAND()+RAND()+RAND()+RAND()+RAND())-6))-1)+Real_MC_30Y!G$58)</x:f>
        <x:v>900617.2193988366</x:v>
      </x:c>
      <x:c r="H256" s="50" t="n">
        <x:f>MAX(0,G256*(1+EXP((LN(1+Real_MC_30Y!$J$11)-0.5*Real_MC_30Y!$J$12^2)+Real_MC_30Y!$J$12*((RAND()+RAND()+RAND()+RAND()+RAND()+RAND()+RAND()+RAND()+RAND()+RAND()+RAND()+RAND())-6))-1)+Real_MC_30Y!H$58)</x:f>
        <x:v>911753.7488605002</x:v>
      </x:c>
      <x:c r="I256" s="50" t="n">
        <x:f>MAX(0,H256*(1+EXP((LN(1+Real_MC_30Y!$J$11)-0.5*Real_MC_30Y!$J$12^2)+Real_MC_30Y!$J$12*((RAND()+RAND()+RAND()+RAND()+RAND()+RAND()+RAND()+RAND()+RAND()+RAND()+RAND()+RAND())-6))-1)+Real_MC_30Y!I$58)</x:f>
        <x:v>1098837.4243648106</x:v>
      </x:c>
      <x:c r="J256" s="50" t="n">
        <x:f>MAX(0,I256*(1+EXP((LN(1+Real_MC_30Y!$J$11)-0.5*Real_MC_30Y!$J$12^2)+Real_MC_30Y!$J$12*((RAND()+RAND()+RAND()+RAND()+RAND()+RAND()+RAND()+RAND()+RAND()+RAND()+RAND()+RAND())-6))-1)+Real_MC_30Y!J$58)</x:f>
        <x:v>1299594.5779372575</x:v>
      </x:c>
      <x:c r="K256" s="50" t="n">
        <x:f>MAX(0,J256*(1+EXP((LN(1+Real_MC_30Y!$J$11)-0.5*Real_MC_30Y!$J$12^2)+Real_MC_30Y!$J$12*((RAND()+RAND()+RAND()+RAND()+RAND()+RAND()+RAND()+RAND()+RAND()+RAND()+RAND()+RAND())-6))-1)+Real_MC_30Y!K$58)</x:f>
        <x:v>1115338.0139959948</x:v>
      </x:c>
      <x:c r="L256" s="50" t="n">
        <x:f>MAX(0,K256*(1+EXP((LN(1+Real_MC_30Y!$J$11)-0.5*Real_MC_30Y!$J$12^2)+Real_MC_30Y!$J$12*((RAND()+RAND()+RAND()+RAND()+RAND()+RAND()+RAND()+RAND()+RAND()+RAND()+RAND()+RAND())-6))-1)+Real_MC_30Y!L$58)</x:f>
        <x:v>1539142.9650045296</x:v>
      </x:c>
      <x:c r="M256" s="50" t="n">
        <x:f>MAX(0,L256*(1+EXP((LN(1+Real_MC_30Y!$J$11)-0.5*Real_MC_30Y!$J$12^2)+Real_MC_30Y!$J$12*((RAND()+RAND()+RAND()+RAND()+RAND()+RAND()+RAND()+RAND()+RAND()+RAND()+RAND()+RAND())-6))-1)+Real_MC_30Y!M$58)</x:f>
        <x:v>2036218.1493397364</x:v>
      </x:c>
      <x:c r="N256" s="50" t="n">
        <x:f>MAX(0,M256*(1+EXP((LN(1+Real_MC_30Y!$J$11)-0.5*Real_MC_30Y!$J$12^2)+Real_MC_30Y!$J$12*((RAND()+RAND()+RAND()+RAND()+RAND()+RAND()+RAND()+RAND()+RAND()+RAND()+RAND()+RAND())-6))-1)+Real_MC_30Y!N$58)</x:f>
        <x:v>1964117.2510048463</x:v>
      </x:c>
      <x:c r="O256" s="50" t="n">
        <x:f>MAX(0,N256*(1+EXP((LN(1+Real_MC_30Y!$J$11)-0.5*Real_MC_30Y!$J$12^2)+Real_MC_30Y!$J$12*((RAND()+RAND()+RAND()+RAND()+RAND()+RAND()+RAND()+RAND()+RAND()+RAND()+RAND()+RAND())-6))-1)+Real_MC_30Y!O$58)</x:f>
        <x:v>2103528.858517987</x:v>
      </x:c>
      <x:c r="P256" s="50" t="n">
        <x:f>MAX(0,O256*(1+EXP((LN(1+Real_MC_30Y!$J$11)-0.5*Real_MC_30Y!$J$12^2)+Real_MC_30Y!$J$12*((RAND()+RAND()+RAND()+RAND()+RAND()+RAND()+RAND()+RAND()+RAND()+RAND()+RAND()+RAND())-6))-1)+Real_MC_30Y!P$58)</x:f>
        <x:v>2578806.125055621</x:v>
      </x:c>
      <x:c r="Q256" s="50" t="n">
        <x:f>MAX(0,P256*(1+EXP((LN(1+Real_MC_30Y!$J$11)-0.5*Real_MC_30Y!$J$12^2)+Real_MC_30Y!$J$12*((RAND()+RAND()+RAND()+RAND()+RAND()+RAND()+RAND()+RAND()+RAND()+RAND()+RAND()+RAND())-6))-1)+Real_MC_30Y!Q$58)</x:f>
        <x:v>2586092.1482676803</x:v>
      </x:c>
      <x:c r="R256" s="50" t="n">
        <x:f>MAX(0,Q256*(1+EXP((LN(1+Real_MC_30Y!$J$11)-0.5*Real_MC_30Y!$J$12^2)+Real_MC_30Y!$J$12*((RAND()+RAND()+RAND()+RAND()+RAND()+RAND()+RAND()+RAND()+RAND()+RAND()+RAND()+RAND())-6))-1)+Real_MC_30Y!R$58)</x:f>
        <x:v>2751398.769796257</x:v>
      </x:c>
      <x:c r="S256" s="50" t="n">
        <x:f>MAX(0,R256*(1+EXP((LN(1+Real_MC_30Y!$J$11)-0.5*Real_MC_30Y!$J$12^2)+Real_MC_30Y!$J$12*((RAND()+RAND()+RAND()+RAND()+RAND()+RAND()+RAND()+RAND()+RAND()+RAND()+RAND()+RAND())-6))-1)+Real_MC_30Y!S$58)</x:f>
        <x:v>2754375.4916644776</x:v>
      </x:c>
      <x:c r="T256" s="50" t="n">
        <x:f>MAX(0,S256*(1+EXP((LN(1+Real_MC_30Y!$J$11)-0.5*Real_MC_30Y!$J$12^2)+Real_MC_30Y!$J$12*((RAND()+RAND()+RAND()+RAND()+RAND()+RAND()+RAND()+RAND()+RAND()+RAND()+RAND()+RAND())-6))-1)+Real_MC_30Y!T$58)</x:f>
        <x:v>2729601.2791216266</x:v>
      </x:c>
      <x:c r="U256" s="50" t="n">
        <x:f>MAX(0,T256*(1+EXP((LN(1+Real_MC_30Y!$J$11)-0.5*Real_MC_30Y!$J$12^2)+Real_MC_30Y!$J$12*((RAND()+RAND()+RAND()+RAND()+RAND()+RAND()+RAND()+RAND()+RAND()+RAND()+RAND()+RAND())-6))-1)+Real_MC_30Y!U$58)</x:f>
        <x:v>2967927.48068911</x:v>
      </x:c>
      <x:c r="V256" s="50" t="n">
        <x:f>MAX(0,U256*(1+EXP((LN(1+Real_MC_30Y!$J$11)-0.5*Real_MC_30Y!$J$12^2)+Real_MC_30Y!$J$12*((RAND()+RAND()+RAND()+RAND()+RAND()+RAND()+RAND()+RAND()+RAND()+RAND()+RAND()+RAND())-6))-1)+Real_MC_30Y!V$58)</x:f>
        <x:v>2783830.2463045884</x:v>
      </x:c>
      <x:c r="W256" s="50" t="n">
        <x:f>MAX(0,V256*(1+EXP((LN(1+Real_MC_30Y!$J$11)-0.5*Real_MC_30Y!$J$12^2)+Real_MC_30Y!$J$12*((RAND()+RAND()+RAND()+RAND()+RAND()+RAND()+RAND()+RAND()+RAND()+RAND()+RAND()+RAND())-6))-1)+Real_MC_30Y!W$58)</x:f>
        <x:v>3058866.273230478</x:v>
      </x:c>
      <x:c r="X256" s="50" t="n">
        <x:f>MAX(0,W256*(1+EXP((LN(1+Real_MC_30Y!$J$11)-0.5*Real_MC_30Y!$J$12^2)+Real_MC_30Y!$J$12*((RAND()+RAND()+RAND()+RAND()+RAND()+RAND()+RAND()+RAND()+RAND()+RAND()+RAND()+RAND())-6))-1)+Real_MC_30Y!X$58)</x:f>
        <x:v>3114327.4827589747</x:v>
      </x:c>
      <x:c r="Y256" s="50" t="n">
        <x:f>MAX(0,X256*(1+EXP((LN(1+Real_MC_30Y!$J$11)-0.5*Real_MC_30Y!$J$12^2)+Real_MC_30Y!$J$12*((RAND()+RAND()+RAND()+RAND()+RAND()+RAND()+RAND()+RAND()+RAND()+RAND()+RAND()+RAND())-6))-1)+Real_MC_30Y!Y$58)</x:f>
        <x:v>3707693.8325975216</x:v>
      </x:c>
      <x:c r="Z256" s="50" t="n">
        <x:f>MAX(0,Y256*(1+EXP((LN(1+Real_MC_30Y!$J$11)-0.5*Real_MC_30Y!$J$12^2)+Real_MC_30Y!$J$12*((RAND()+RAND()+RAND()+RAND()+RAND()+RAND()+RAND()+RAND()+RAND()+RAND()+RAND()+RAND())-6))-1)+Real_MC_30Y!Z$58)</x:f>
        <x:v>4688774.985355201</x:v>
      </x:c>
      <x:c r="AA256" s="50" t="n">
        <x:f>MAX(0,Z256*(1+EXP((LN(1+Real_MC_30Y!$J$11)-0.5*Real_MC_30Y!$J$12^2)+Real_MC_30Y!$J$12*((RAND()+RAND()+RAND()+RAND()+RAND()+RAND()+RAND()+RAND()+RAND()+RAND()+RAND()+RAND())-6))-1)+Real_MC_30Y!AA$58)</x:f>
        <x:v>4302913.044323978</x:v>
      </x:c>
      <x:c r="AB256" s="50" t="n">
        <x:f>MAX(0,AA256*(1+EXP((LN(1+Real_MC_30Y!$J$11)-0.5*Real_MC_30Y!$J$12^2)+Real_MC_30Y!$J$12*((RAND()+RAND()+RAND()+RAND()+RAND()+RAND()+RAND()+RAND()+RAND()+RAND()+RAND()+RAND())-6))-1)+Real_MC_30Y!AB$58)</x:f>
        <x:v>4987550.144713722</x:v>
      </x:c>
      <x:c r="AC256" s="50" t="n">
        <x:f>MAX(0,AB256*(1+EXP((LN(1+Real_MC_30Y!$J$11)-0.5*Real_MC_30Y!$J$12^2)+Real_MC_30Y!$J$12*((RAND()+RAND()+RAND()+RAND()+RAND()+RAND()+RAND()+RAND()+RAND()+RAND()+RAND()+RAND())-6))-1)+Real_MC_30Y!AC$58)</x:f>
        <x:v>5518083.822415464</x:v>
      </x:c>
      <x:c r="AD256" s="50" t="n">
        <x:f>MAX(0,AC256*(1+EXP((LN(1+Real_MC_30Y!$J$11)-0.5*Real_MC_30Y!$J$12^2)+Real_MC_30Y!$J$12*((RAND()+RAND()+RAND()+RAND()+RAND()+RAND()+RAND()+RAND()+RAND()+RAND()+RAND()+RAND())-6))-1)+Real_MC_30Y!AD$58)</x:f>
        <x:v>5587792.863492721</x:v>
      </x:c>
      <x:c r="AE256" s="50" t="n">
        <x:f>MAX(0,AD256*(1+EXP((LN(1+Real_MC_30Y!$J$11)-0.5*Real_MC_30Y!$J$12^2)+Real_MC_30Y!$J$12*((RAND()+RAND()+RAND()+RAND()+RAND()+RAND()+RAND()+RAND()+RAND()+RAND()+RAND()+RAND())-6))-1)+Real_MC_30Y!AE$58)</x:f>
        <x:v>5685851.096559215</x:v>
      </x:c>
      <x:c r="AF256" s="50" t="n">
        <x:f>MAX(0,AE256*(1+EXP((LN(1+Real_MC_30Y!$J$11)-0.5*Real_MC_30Y!$J$12^2)+Real_MC_30Y!$J$12*((RAND()+RAND()+RAND()+RAND()+RAND()+RAND()+RAND()+RAND()+RAND()+RAND()+RAND()+RAND())-6))-1)+Real_MC_30Y!AF$58)</x:f>
        <x:v>6244512.736753544</x:v>
      </x:c>
    </x:row>
    <x:row r="257">
      <x:c r="A257">
        <x:v>253</x:v>
      </x:c>
      <x:c r="B257" s="50" t="n">
        <x:f>MAX(0,Liquidity_30Y!$C$14+Real_MC_30Y!B$57-Real_MC_30Y!B$56)</x:f>
        <x:v>1029031.25</x:v>
      </x:c>
      <x:c r="C257" s="50" t="n">
        <x:f>MAX(0,B257*(1+EXP((LN(1+Real_MC_30Y!$J$11)-0.5*Real_MC_30Y!$J$12^2)+Real_MC_30Y!$J$12*((RAND()+RAND()+RAND()+RAND()+RAND()+RAND()+RAND()+RAND()+RAND()+RAND()+RAND()+RAND())-6))-1)+Real_MC_30Y!C$58)</x:f>
        <x:v>1145089.542271127</x:v>
      </x:c>
      <x:c r="D257" s="50" t="n">
        <x:f>MAX(0,C257*(1+EXP((LN(1+Real_MC_30Y!$J$11)-0.5*Real_MC_30Y!$J$12^2)+Real_MC_30Y!$J$12*((RAND()+RAND()+RAND()+RAND()+RAND()+RAND()+RAND()+RAND()+RAND()+RAND()+RAND()+RAND())-6))-1)+Real_MC_30Y!D$58)</x:f>
        <x:v>1355517.5170202146</x:v>
      </x:c>
      <x:c r="E257" s="50" t="n">
        <x:f>MAX(0,D257*(1+EXP((LN(1+Real_MC_30Y!$J$11)-0.5*Real_MC_30Y!$J$12^2)+Real_MC_30Y!$J$12*((RAND()+RAND()+RAND()+RAND()+RAND()+RAND()+RAND()+RAND()+RAND()+RAND()+RAND()+RAND())-6))-1)+Real_MC_30Y!E$58)</x:f>
        <x:v>1221460.3044529576</x:v>
      </x:c>
      <x:c r="F257" s="50" t="n">
        <x:f>MAX(0,E257*(1+EXP((LN(1+Real_MC_30Y!$J$11)-0.5*Real_MC_30Y!$J$12^2)+Real_MC_30Y!$J$12*((RAND()+RAND()+RAND()+RAND()+RAND()+RAND()+RAND()+RAND()+RAND()+RAND()+RAND()+RAND())-6))-1)+Real_MC_30Y!F$58)</x:f>
        <x:v>1085838.2894245714</x:v>
      </x:c>
      <x:c r="G257" s="50" t="n">
        <x:f>MAX(0,F257*(1+EXP((LN(1+Real_MC_30Y!$J$11)-0.5*Real_MC_30Y!$J$12^2)+Real_MC_30Y!$J$12*((RAND()+RAND()+RAND()+RAND()+RAND()+RAND()+RAND()+RAND()+RAND()+RAND()+RAND()+RAND())-6))-1)+Real_MC_30Y!G$58)</x:f>
        <x:v>1495164.3367749397</x:v>
      </x:c>
      <x:c r="H257" s="50" t="n">
        <x:f>MAX(0,G257*(1+EXP((LN(1+Real_MC_30Y!$J$11)-0.5*Real_MC_30Y!$J$12^2)+Real_MC_30Y!$J$12*((RAND()+RAND()+RAND()+RAND()+RAND()+RAND()+RAND()+RAND()+RAND()+RAND()+RAND()+RAND())-6))-1)+Real_MC_30Y!H$58)</x:f>
        <x:v>1084844.325094907</x:v>
      </x:c>
      <x:c r="I257" s="50" t="n">
        <x:f>MAX(0,H257*(1+EXP((LN(1+Real_MC_30Y!$J$11)-0.5*Real_MC_30Y!$J$12^2)+Real_MC_30Y!$J$12*((RAND()+RAND()+RAND()+RAND()+RAND()+RAND()+RAND()+RAND()+RAND()+RAND()+RAND()+RAND())-6))-1)+Real_MC_30Y!I$58)</x:f>
        <x:v>1234901.4758011973</x:v>
      </x:c>
      <x:c r="J257" s="50" t="n">
        <x:f>MAX(0,I257*(1+EXP((LN(1+Real_MC_30Y!$J$11)-0.5*Real_MC_30Y!$J$12^2)+Real_MC_30Y!$J$12*((RAND()+RAND()+RAND()+RAND()+RAND()+RAND()+RAND()+RAND()+RAND()+RAND()+RAND()+RAND())-6))-1)+Real_MC_30Y!J$58)</x:f>
        <x:v>1613361.8325757417</x:v>
      </x:c>
      <x:c r="K257" s="50" t="n">
        <x:f>MAX(0,J257*(1+EXP((LN(1+Real_MC_30Y!$J$11)-0.5*Real_MC_30Y!$J$12^2)+Real_MC_30Y!$J$12*((RAND()+RAND()+RAND()+RAND()+RAND()+RAND()+RAND()+RAND()+RAND()+RAND()+RAND()+RAND())-6))-1)+Real_MC_30Y!K$58)</x:f>
        <x:v>1416433.6261564433</x:v>
      </x:c>
      <x:c r="L257" s="50" t="n">
        <x:f>MAX(0,K257*(1+EXP((LN(1+Real_MC_30Y!$J$11)-0.5*Real_MC_30Y!$J$12^2)+Real_MC_30Y!$J$12*((RAND()+RAND()+RAND()+RAND()+RAND()+RAND()+RAND()+RAND()+RAND()+RAND()+RAND()+RAND())-6))-1)+Real_MC_30Y!L$58)</x:f>
        <x:v>1358780.3041375552</x:v>
      </x:c>
      <x:c r="M257" s="50" t="n">
        <x:f>MAX(0,L257*(1+EXP((LN(1+Real_MC_30Y!$J$11)-0.5*Real_MC_30Y!$J$12^2)+Real_MC_30Y!$J$12*((RAND()+RAND()+RAND()+RAND()+RAND()+RAND()+RAND()+RAND()+RAND()+RAND()+RAND()+RAND())-6))-1)+Real_MC_30Y!M$58)</x:f>
        <x:v>1353196.023607645</x:v>
      </x:c>
      <x:c r="N257" s="50" t="n">
        <x:f>MAX(0,M257*(1+EXP((LN(1+Real_MC_30Y!$J$11)-0.5*Real_MC_30Y!$J$12^2)+Real_MC_30Y!$J$12*((RAND()+RAND()+RAND()+RAND()+RAND()+RAND()+RAND()+RAND()+RAND()+RAND()+RAND()+RAND())-6))-1)+Real_MC_30Y!N$58)</x:f>
        <x:v>1421256.3524885576</x:v>
      </x:c>
      <x:c r="O257" s="50" t="n">
        <x:f>MAX(0,N257*(1+EXP((LN(1+Real_MC_30Y!$J$11)-0.5*Real_MC_30Y!$J$12^2)+Real_MC_30Y!$J$12*((RAND()+RAND()+RAND()+RAND()+RAND()+RAND()+RAND()+RAND()+RAND()+RAND()+RAND()+RAND())-6))-1)+Real_MC_30Y!O$58)</x:f>
        <x:v>1521070.7448469622</x:v>
      </x:c>
      <x:c r="P257" s="50" t="n">
        <x:f>MAX(0,O257*(1+EXP((LN(1+Real_MC_30Y!$J$11)-0.5*Real_MC_30Y!$J$12^2)+Real_MC_30Y!$J$12*((RAND()+RAND()+RAND()+RAND()+RAND()+RAND()+RAND()+RAND()+RAND()+RAND()+RAND()+RAND())-6))-1)+Real_MC_30Y!P$58)</x:f>
        <x:v>1321686.9607328589</x:v>
      </x:c>
      <x:c r="Q257" s="50" t="n">
        <x:f>MAX(0,P257*(1+EXP((LN(1+Real_MC_30Y!$J$11)-0.5*Real_MC_30Y!$J$12^2)+Real_MC_30Y!$J$12*((RAND()+RAND()+RAND()+RAND()+RAND()+RAND()+RAND()+RAND()+RAND()+RAND()+RAND()+RAND())-6))-1)+Real_MC_30Y!Q$58)</x:f>
        <x:v>1763439.4718231698</x:v>
      </x:c>
      <x:c r="R257" s="50" t="n">
        <x:f>MAX(0,Q257*(1+EXP((LN(1+Real_MC_30Y!$J$11)-0.5*Real_MC_30Y!$J$12^2)+Real_MC_30Y!$J$12*((RAND()+RAND()+RAND()+RAND()+RAND()+RAND()+RAND()+RAND()+RAND()+RAND()+RAND()+RAND())-6))-1)+Real_MC_30Y!R$58)</x:f>
        <x:v>2194343.0362453326</x:v>
      </x:c>
      <x:c r="S257" s="50" t="n">
        <x:f>MAX(0,R257*(1+EXP((LN(1+Real_MC_30Y!$J$11)-0.5*Real_MC_30Y!$J$12^2)+Real_MC_30Y!$J$12*((RAND()+RAND()+RAND()+RAND()+RAND()+RAND()+RAND()+RAND()+RAND()+RAND()+RAND()+RAND())-6))-1)+Real_MC_30Y!S$58)</x:f>
        <x:v>1956588.5924606821</x:v>
      </x:c>
      <x:c r="T257" s="50" t="n">
        <x:f>MAX(0,S257*(1+EXP((LN(1+Real_MC_30Y!$J$11)-0.5*Real_MC_30Y!$J$12^2)+Real_MC_30Y!$J$12*((RAND()+RAND()+RAND()+RAND()+RAND()+RAND()+RAND()+RAND()+RAND()+RAND()+RAND()+RAND())-6))-1)+Real_MC_30Y!T$58)</x:f>
        <x:v>2338662.215230693</x:v>
      </x:c>
      <x:c r="U257" s="50" t="n">
        <x:f>MAX(0,T257*(1+EXP((LN(1+Real_MC_30Y!$J$11)-0.5*Real_MC_30Y!$J$12^2)+Real_MC_30Y!$J$12*((RAND()+RAND()+RAND()+RAND()+RAND()+RAND()+RAND()+RAND()+RAND()+RAND()+RAND()+RAND())-6))-1)+Real_MC_30Y!U$58)</x:f>
        <x:v>2757481.3214040687</x:v>
      </x:c>
      <x:c r="V257" s="50" t="n">
        <x:f>MAX(0,U257*(1+EXP((LN(1+Real_MC_30Y!$J$11)-0.5*Real_MC_30Y!$J$12^2)+Real_MC_30Y!$J$12*((RAND()+RAND()+RAND()+RAND()+RAND()+RAND()+RAND()+RAND()+RAND()+RAND()+RAND()+RAND())-6))-1)+Real_MC_30Y!V$58)</x:f>
        <x:v>3317266.461770791</x:v>
      </x:c>
      <x:c r="W257" s="50" t="n">
        <x:f>MAX(0,V257*(1+EXP((LN(1+Real_MC_30Y!$J$11)-0.5*Real_MC_30Y!$J$12^2)+Real_MC_30Y!$J$12*((RAND()+RAND()+RAND()+RAND()+RAND()+RAND()+RAND()+RAND()+RAND()+RAND()+RAND()+RAND())-6))-1)+Real_MC_30Y!W$58)</x:f>
        <x:v>3104357.0190046215</x:v>
      </x:c>
      <x:c r="X257" s="50" t="n">
        <x:f>MAX(0,W257*(1+EXP((LN(1+Real_MC_30Y!$J$11)-0.5*Real_MC_30Y!$J$12^2)+Real_MC_30Y!$J$12*((RAND()+RAND()+RAND()+RAND()+RAND()+RAND()+RAND()+RAND()+RAND()+RAND()+RAND()+RAND())-6))-1)+Real_MC_30Y!X$58)</x:f>
        <x:v>2315932.361232143</x:v>
      </x:c>
      <x:c r="Y257" s="50" t="n">
        <x:f>MAX(0,X257*(1+EXP((LN(1+Real_MC_30Y!$J$11)-0.5*Real_MC_30Y!$J$12^2)+Real_MC_30Y!$J$12*((RAND()+RAND()+RAND()+RAND()+RAND()+RAND()+RAND()+RAND()+RAND()+RAND()+RAND()+RAND())-6))-1)+Real_MC_30Y!Y$58)</x:f>
        <x:v>2425369.738360927</x:v>
      </x:c>
      <x:c r="Z257" s="50" t="n">
        <x:f>MAX(0,Y257*(1+EXP((LN(1+Real_MC_30Y!$J$11)-0.5*Real_MC_30Y!$J$12^2)+Real_MC_30Y!$J$12*((RAND()+RAND()+RAND()+RAND()+RAND()+RAND()+RAND()+RAND()+RAND()+RAND()+RAND()+RAND())-6))-1)+Real_MC_30Y!Z$58)</x:f>
        <x:v>3206128.1191872014</x:v>
      </x:c>
      <x:c r="AA257" s="50" t="n">
        <x:f>MAX(0,Z257*(1+EXP((LN(1+Real_MC_30Y!$J$11)-0.5*Real_MC_30Y!$J$12^2)+Real_MC_30Y!$J$12*((RAND()+RAND()+RAND()+RAND()+RAND()+RAND()+RAND()+RAND()+RAND()+RAND()+RAND()+RAND())-6))-1)+Real_MC_30Y!AA$58)</x:f>
        <x:v>3075868.3572673416</x:v>
      </x:c>
      <x:c r="AB257" s="50" t="n">
        <x:f>MAX(0,AA257*(1+EXP((LN(1+Real_MC_30Y!$J$11)-0.5*Real_MC_30Y!$J$12^2)+Real_MC_30Y!$J$12*((RAND()+RAND()+RAND()+RAND()+RAND()+RAND()+RAND()+RAND()+RAND()+RAND()+RAND()+RAND())-6))-1)+Real_MC_30Y!AB$58)</x:f>
        <x:v>4417271.498533894</x:v>
      </x:c>
      <x:c r="AC257" s="50" t="n">
        <x:f>MAX(0,AB257*(1+EXP((LN(1+Real_MC_30Y!$J$11)-0.5*Real_MC_30Y!$J$12^2)+Real_MC_30Y!$J$12*((RAND()+RAND()+RAND()+RAND()+RAND()+RAND()+RAND()+RAND()+RAND()+RAND()+RAND()+RAND())-6))-1)+Real_MC_30Y!AC$58)</x:f>
        <x:v>5149939.4438795615</x:v>
      </x:c>
      <x:c r="AD257" s="50" t="n">
        <x:f>MAX(0,AC257*(1+EXP((LN(1+Real_MC_30Y!$J$11)-0.5*Real_MC_30Y!$J$12^2)+Real_MC_30Y!$J$12*((RAND()+RAND()+RAND()+RAND()+RAND()+RAND()+RAND()+RAND()+RAND()+RAND()+RAND()+RAND())-6))-1)+Real_MC_30Y!AD$58)</x:f>
        <x:v>5195858.0602027485</x:v>
      </x:c>
      <x:c r="AE257" s="50" t="n">
        <x:f>MAX(0,AD257*(1+EXP((LN(1+Real_MC_30Y!$J$11)-0.5*Real_MC_30Y!$J$12^2)+Real_MC_30Y!$J$12*((RAND()+RAND()+RAND()+RAND()+RAND()+RAND()+RAND()+RAND()+RAND()+RAND()+RAND()+RAND())-6))-1)+Real_MC_30Y!AE$58)</x:f>
        <x:v>5828192.83356999</x:v>
      </x:c>
      <x:c r="AF257" s="50" t="n">
        <x:f>MAX(0,AE257*(1+EXP((LN(1+Real_MC_30Y!$J$11)-0.5*Real_MC_30Y!$J$12^2)+Real_MC_30Y!$J$12*((RAND()+RAND()+RAND()+RAND()+RAND()+RAND()+RAND()+RAND()+RAND()+RAND()+RAND()+RAND())-6))-1)+Real_MC_30Y!AF$58)</x:f>
        <x:v>7000214.492419549</x:v>
      </x:c>
    </x:row>
    <x:row r="258">
      <x:c r="A258">
        <x:v>254</x:v>
      </x:c>
      <x:c r="B258" s="50" t="n">
        <x:f>MAX(0,Liquidity_30Y!$C$14+Real_MC_30Y!B$57-Real_MC_30Y!B$56)</x:f>
        <x:v>1029031.25</x:v>
      </x:c>
      <x:c r="C258" s="50" t="n">
        <x:f>MAX(0,B258*(1+EXP((LN(1+Real_MC_30Y!$J$11)-0.5*Real_MC_30Y!$J$12^2)+Real_MC_30Y!$J$12*((RAND()+RAND()+RAND()+RAND()+RAND()+RAND()+RAND()+RAND()+RAND()+RAND()+RAND()+RAND())-6))-1)+Real_MC_30Y!C$58)</x:f>
        <x:v>988720.9676989707</x:v>
      </x:c>
      <x:c r="D258" s="50" t="n">
        <x:f>MAX(0,C258*(1+EXP((LN(1+Real_MC_30Y!$J$11)-0.5*Real_MC_30Y!$J$12^2)+Real_MC_30Y!$J$12*((RAND()+RAND()+RAND()+RAND()+RAND()+RAND()+RAND()+RAND()+RAND()+RAND()+RAND()+RAND())-6))-1)+Real_MC_30Y!D$58)</x:f>
        <x:v>1060302.7851738886</x:v>
      </x:c>
      <x:c r="E258" s="50" t="n">
        <x:f>MAX(0,D258*(1+EXP((LN(1+Real_MC_30Y!$J$11)-0.5*Real_MC_30Y!$J$12^2)+Real_MC_30Y!$J$12*((RAND()+RAND()+RAND()+RAND()+RAND()+RAND()+RAND()+RAND()+RAND()+RAND()+RAND()+RAND())-6))-1)+Real_MC_30Y!E$58)</x:f>
        <x:v>1089191.0687825403</x:v>
      </x:c>
      <x:c r="F258" s="50" t="n">
        <x:f>MAX(0,E258*(1+EXP((LN(1+Real_MC_30Y!$J$11)-0.5*Real_MC_30Y!$J$12^2)+Real_MC_30Y!$J$12*((RAND()+RAND()+RAND()+RAND()+RAND()+RAND()+RAND()+RAND()+RAND()+RAND()+RAND()+RAND())-6))-1)+Real_MC_30Y!F$58)</x:f>
        <x:v>1040681.9725983299</x:v>
      </x:c>
      <x:c r="G258" s="50" t="n">
        <x:f>MAX(0,F258*(1+EXP((LN(1+Real_MC_30Y!$J$11)-0.5*Real_MC_30Y!$J$12^2)+Real_MC_30Y!$J$12*((RAND()+RAND()+RAND()+RAND()+RAND()+RAND()+RAND()+RAND()+RAND()+RAND()+RAND()+RAND())-6))-1)+Real_MC_30Y!G$58)</x:f>
        <x:v>924832.394277582</x:v>
      </x:c>
      <x:c r="H258" s="50" t="n">
        <x:f>MAX(0,G258*(1+EXP((LN(1+Real_MC_30Y!$J$11)-0.5*Real_MC_30Y!$J$12^2)+Real_MC_30Y!$J$12*((RAND()+RAND()+RAND()+RAND()+RAND()+RAND()+RAND()+RAND()+RAND()+RAND()+RAND()+RAND())-6))-1)+Real_MC_30Y!H$58)</x:f>
        <x:v>1079205.8936109662</x:v>
      </x:c>
      <x:c r="I258" s="50" t="n">
        <x:f>MAX(0,H258*(1+EXP((LN(1+Real_MC_30Y!$J$11)-0.5*Real_MC_30Y!$J$12^2)+Real_MC_30Y!$J$12*((RAND()+RAND()+RAND()+RAND()+RAND()+RAND()+RAND()+RAND()+RAND()+RAND()+RAND()+RAND())-6))-1)+Real_MC_30Y!I$58)</x:f>
        <x:v>1379259.9381110983</x:v>
      </x:c>
      <x:c r="J258" s="50" t="n">
        <x:f>MAX(0,I258*(1+EXP((LN(1+Real_MC_30Y!$J$11)-0.5*Real_MC_30Y!$J$12^2)+Real_MC_30Y!$J$12*((RAND()+RAND()+RAND()+RAND()+RAND()+RAND()+RAND()+RAND()+RAND()+RAND()+RAND()+RAND())-6))-1)+Real_MC_30Y!J$58)</x:f>
        <x:v>1655559.0482695596</x:v>
      </x:c>
      <x:c r="K258" s="50" t="n">
        <x:f>MAX(0,J258*(1+EXP((LN(1+Real_MC_30Y!$J$11)-0.5*Real_MC_30Y!$J$12^2)+Real_MC_30Y!$J$12*((RAND()+RAND()+RAND()+RAND()+RAND()+RAND()+RAND()+RAND()+RAND()+RAND()+RAND()+RAND())-6))-1)+Real_MC_30Y!K$58)</x:f>
        <x:v>1958119.5912723728</x:v>
      </x:c>
      <x:c r="L258" s="50" t="n">
        <x:f>MAX(0,K258*(1+EXP((LN(1+Real_MC_30Y!$J$11)-0.5*Real_MC_30Y!$J$12^2)+Real_MC_30Y!$J$12*((RAND()+RAND()+RAND()+RAND()+RAND()+RAND()+RAND()+RAND()+RAND()+RAND()+RAND()+RAND())-6))-1)+Real_MC_30Y!L$58)</x:f>
        <x:v>2199008.248960741</x:v>
      </x:c>
      <x:c r="M258" s="50" t="n">
        <x:f>MAX(0,L258*(1+EXP((LN(1+Real_MC_30Y!$J$11)-0.5*Real_MC_30Y!$J$12^2)+Real_MC_30Y!$J$12*((RAND()+RAND()+RAND()+RAND()+RAND()+RAND()+RAND()+RAND()+RAND()+RAND()+RAND()+RAND())-6))-1)+Real_MC_30Y!M$58)</x:f>
        <x:v>2754674.627177903</x:v>
      </x:c>
      <x:c r="N258" s="50" t="n">
        <x:f>MAX(0,M258*(1+EXP((LN(1+Real_MC_30Y!$J$11)-0.5*Real_MC_30Y!$J$12^2)+Real_MC_30Y!$J$12*((RAND()+RAND()+RAND()+RAND()+RAND()+RAND()+RAND()+RAND()+RAND()+RAND()+RAND()+RAND())-6))-1)+Real_MC_30Y!N$58)</x:f>
        <x:v>2700384.1177084846</x:v>
      </x:c>
      <x:c r="O258" s="50" t="n">
        <x:f>MAX(0,N258*(1+EXP((LN(1+Real_MC_30Y!$J$11)-0.5*Real_MC_30Y!$J$12^2)+Real_MC_30Y!$J$12*((RAND()+RAND()+RAND()+RAND()+RAND()+RAND()+RAND()+RAND()+RAND()+RAND()+RAND()+RAND())-6))-1)+Real_MC_30Y!O$58)</x:f>
        <x:v>2871697.810222756</x:v>
      </x:c>
      <x:c r="P258" s="50" t="n">
        <x:f>MAX(0,O258*(1+EXP((LN(1+Real_MC_30Y!$J$11)-0.5*Real_MC_30Y!$J$12^2)+Real_MC_30Y!$J$12*((RAND()+RAND()+RAND()+RAND()+RAND()+RAND()+RAND()+RAND()+RAND()+RAND()+RAND()+RAND())-6))-1)+Real_MC_30Y!P$58)</x:f>
        <x:v>2878639.4203910255</x:v>
      </x:c>
      <x:c r="Q258" s="50" t="n">
        <x:f>MAX(0,P258*(1+EXP((LN(1+Real_MC_30Y!$J$11)-0.5*Real_MC_30Y!$J$12^2)+Real_MC_30Y!$J$12*((RAND()+RAND()+RAND()+RAND()+RAND()+RAND()+RAND()+RAND()+RAND()+RAND()+RAND()+RAND())-6))-1)+Real_MC_30Y!Q$58)</x:f>
        <x:v>3458684.608641821</x:v>
      </x:c>
      <x:c r="R258" s="50" t="n">
        <x:f>MAX(0,Q258*(1+EXP((LN(1+Real_MC_30Y!$J$11)-0.5*Real_MC_30Y!$J$12^2)+Real_MC_30Y!$J$12*((RAND()+RAND()+RAND()+RAND()+RAND()+RAND()+RAND()+RAND()+RAND()+RAND()+RAND()+RAND())-6))-1)+Real_MC_30Y!R$58)</x:f>
        <x:v>3110119.1167224576</x:v>
      </x:c>
      <x:c r="S258" s="50" t="n">
        <x:f>MAX(0,R258*(1+EXP((LN(1+Real_MC_30Y!$J$11)-0.5*Real_MC_30Y!$J$12^2)+Real_MC_30Y!$J$12*((RAND()+RAND()+RAND()+RAND()+RAND()+RAND()+RAND()+RAND()+RAND()+RAND()+RAND()+RAND())-6))-1)+Real_MC_30Y!S$58)</x:f>
        <x:v>2978013.8563674777</x:v>
      </x:c>
      <x:c r="T258" s="50" t="n">
        <x:f>MAX(0,S258*(1+EXP((LN(1+Real_MC_30Y!$J$11)-0.5*Real_MC_30Y!$J$12^2)+Real_MC_30Y!$J$12*((RAND()+RAND()+RAND()+RAND()+RAND()+RAND()+RAND()+RAND()+RAND()+RAND()+RAND()+RAND())-6))-1)+Real_MC_30Y!T$58)</x:f>
        <x:v>2569095.582567241</x:v>
      </x:c>
      <x:c r="U258" s="50" t="n">
        <x:f>MAX(0,T258*(1+EXP((LN(1+Real_MC_30Y!$J$11)-0.5*Real_MC_30Y!$J$12^2)+Real_MC_30Y!$J$12*((RAND()+RAND()+RAND()+RAND()+RAND()+RAND()+RAND()+RAND()+RAND()+RAND()+RAND()+RAND())-6))-1)+Real_MC_30Y!U$58)</x:f>
        <x:v>2546905.626871954</x:v>
      </x:c>
      <x:c r="V258" s="50" t="n">
        <x:f>MAX(0,U258*(1+EXP((LN(1+Real_MC_30Y!$J$11)-0.5*Real_MC_30Y!$J$12^2)+Real_MC_30Y!$J$12*((RAND()+RAND()+RAND()+RAND()+RAND()+RAND()+RAND()+RAND()+RAND()+RAND()+RAND()+RAND())-6))-1)+Real_MC_30Y!V$58)</x:f>
        <x:v>2320048.6775847008</x:v>
      </x:c>
      <x:c r="W258" s="50" t="n">
        <x:f>MAX(0,V258*(1+EXP((LN(1+Real_MC_30Y!$J$11)-0.5*Real_MC_30Y!$J$12^2)+Real_MC_30Y!$J$12*((RAND()+RAND()+RAND()+RAND()+RAND()+RAND()+RAND()+RAND()+RAND()+RAND()+RAND()+RAND())-6))-1)+Real_MC_30Y!W$58)</x:f>
        <x:v>2670550.0366785536</x:v>
      </x:c>
      <x:c r="X258" s="50" t="n">
        <x:f>MAX(0,W258*(1+EXP((LN(1+Real_MC_30Y!$J$11)-0.5*Real_MC_30Y!$J$12^2)+Real_MC_30Y!$J$12*((RAND()+RAND()+RAND()+RAND()+RAND()+RAND()+RAND()+RAND()+RAND()+RAND()+RAND()+RAND())-6))-1)+Real_MC_30Y!X$58)</x:f>
        <x:v>2932278.2064190973</x:v>
      </x:c>
      <x:c r="Y258" s="50" t="n">
        <x:f>MAX(0,X258*(1+EXP((LN(1+Real_MC_30Y!$J$11)-0.5*Real_MC_30Y!$J$12^2)+Real_MC_30Y!$J$12*((RAND()+RAND()+RAND()+RAND()+RAND()+RAND()+RAND()+RAND()+RAND()+RAND()+RAND()+RAND())-6))-1)+Real_MC_30Y!Y$58)</x:f>
        <x:v>2839211.0911598993</x:v>
      </x:c>
      <x:c r="Z258" s="50" t="n">
        <x:f>MAX(0,Y258*(1+EXP((LN(1+Real_MC_30Y!$J$11)-0.5*Real_MC_30Y!$J$12^2)+Real_MC_30Y!$J$12*((RAND()+RAND()+RAND()+RAND()+RAND()+RAND()+RAND()+RAND()+RAND()+RAND()+RAND()+RAND())-6))-1)+Real_MC_30Y!Z$58)</x:f>
        <x:v>3038014.6596022416</x:v>
      </x:c>
      <x:c r="AA258" s="50" t="n">
        <x:f>MAX(0,Z258*(1+EXP((LN(1+Real_MC_30Y!$J$11)-0.5*Real_MC_30Y!$J$12^2)+Real_MC_30Y!$J$12*((RAND()+RAND()+RAND()+RAND()+RAND()+RAND()+RAND()+RAND()+RAND()+RAND()+RAND()+RAND())-6))-1)+Real_MC_30Y!AA$58)</x:f>
        <x:v>3878918.436268344</x:v>
      </x:c>
      <x:c r="AB258" s="50" t="n">
        <x:f>MAX(0,AA258*(1+EXP((LN(1+Real_MC_30Y!$J$11)-0.5*Real_MC_30Y!$J$12^2)+Real_MC_30Y!$J$12*((RAND()+RAND()+RAND()+RAND()+RAND()+RAND()+RAND()+RAND()+RAND()+RAND()+RAND()+RAND())-6))-1)+Real_MC_30Y!AB$58)</x:f>
        <x:v>4033270.6254636794</x:v>
      </x:c>
      <x:c r="AC258" s="50" t="n">
        <x:f>MAX(0,AB258*(1+EXP((LN(1+Real_MC_30Y!$J$11)-0.5*Real_MC_30Y!$J$12^2)+Real_MC_30Y!$J$12*((RAND()+RAND()+RAND()+RAND()+RAND()+RAND()+RAND()+RAND()+RAND()+RAND()+RAND()+RAND())-6))-1)+Real_MC_30Y!AC$58)</x:f>
        <x:v>4702801.771884036</x:v>
      </x:c>
      <x:c r="AD258" s="50" t="n">
        <x:f>MAX(0,AC258*(1+EXP((LN(1+Real_MC_30Y!$J$11)-0.5*Real_MC_30Y!$J$12^2)+Real_MC_30Y!$J$12*((RAND()+RAND()+RAND()+RAND()+RAND()+RAND()+RAND()+RAND()+RAND()+RAND()+RAND()+RAND())-6))-1)+Real_MC_30Y!AD$58)</x:f>
        <x:v>5892937.857778723</x:v>
      </x:c>
      <x:c r="AE258" s="50" t="n">
        <x:f>MAX(0,AD258*(1+EXP((LN(1+Real_MC_30Y!$J$11)-0.5*Real_MC_30Y!$J$12^2)+Real_MC_30Y!$J$12*((RAND()+RAND()+RAND()+RAND()+RAND()+RAND()+RAND()+RAND()+RAND()+RAND()+RAND()+RAND())-6))-1)+Real_MC_30Y!AE$58)</x:f>
        <x:v>6939877.23858411</x:v>
      </x:c>
      <x:c r="AF258" s="50" t="n">
        <x:f>MAX(0,AE258*(1+EXP((LN(1+Real_MC_30Y!$J$11)-0.5*Real_MC_30Y!$J$12^2)+Real_MC_30Y!$J$12*((RAND()+RAND()+RAND()+RAND()+RAND()+RAND()+RAND()+RAND()+RAND()+RAND()+RAND()+RAND())-6))-1)+Real_MC_30Y!AF$58)</x:f>
        <x:v>6052822.522045506</x:v>
      </x:c>
    </x:row>
    <x:row r="259">
      <x:c r="A259">
        <x:v>255</x:v>
      </x:c>
      <x:c r="B259" s="50" t="n">
        <x:f>MAX(0,Liquidity_30Y!$C$14+Real_MC_30Y!B$57-Real_MC_30Y!B$56)</x:f>
        <x:v>1029031.25</x:v>
      </x:c>
      <x:c r="C259" s="50" t="n">
        <x:f>MAX(0,B259*(1+EXP((LN(1+Real_MC_30Y!$J$11)-0.5*Real_MC_30Y!$J$12^2)+Real_MC_30Y!$J$12*((RAND()+RAND()+RAND()+RAND()+RAND()+RAND()+RAND()+RAND()+RAND()+RAND()+RAND()+RAND())-6))-1)+Real_MC_30Y!C$58)</x:f>
        <x:v>1556555.672333303</x:v>
      </x:c>
      <x:c r="D259" s="50" t="n">
        <x:f>MAX(0,C259*(1+EXP((LN(1+Real_MC_30Y!$J$11)-0.5*Real_MC_30Y!$J$12^2)+Real_MC_30Y!$J$12*((RAND()+RAND()+RAND()+RAND()+RAND()+RAND()+RAND()+RAND()+RAND()+RAND()+RAND()+RAND())-6))-1)+Real_MC_30Y!D$58)</x:f>
        <x:v>2182450.7127134115</x:v>
      </x:c>
      <x:c r="E259" s="50" t="n">
        <x:f>MAX(0,D259*(1+EXP((LN(1+Real_MC_30Y!$J$11)-0.5*Real_MC_30Y!$J$12^2)+Real_MC_30Y!$J$12*((RAND()+RAND()+RAND()+RAND()+RAND()+RAND()+RAND()+RAND()+RAND()+RAND()+RAND()+RAND())-6))-1)+Real_MC_30Y!E$58)</x:f>
        <x:v>2043856.6101776445</x:v>
      </x:c>
      <x:c r="F259" s="50" t="n">
        <x:f>MAX(0,E259*(1+EXP((LN(1+Real_MC_30Y!$J$11)-0.5*Real_MC_30Y!$J$12^2)+Real_MC_30Y!$J$12*((RAND()+RAND()+RAND()+RAND()+RAND()+RAND()+RAND()+RAND()+RAND()+RAND()+RAND()+RAND())-6))-1)+Real_MC_30Y!F$58)</x:f>
        <x:v>2036423.0221925622</x:v>
      </x:c>
      <x:c r="G259" s="50" t="n">
        <x:f>MAX(0,F259*(1+EXP((LN(1+Real_MC_30Y!$J$11)-0.5*Real_MC_30Y!$J$12^2)+Real_MC_30Y!$J$12*((RAND()+RAND()+RAND()+RAND()+RAND()+RAND()+RAND()+RAND()+RAND()+RAND()+RAND()+RAND())-6))-1)+Real_MC_30Y!G$58)</x:f>
        <x:v>1822211.7761395627</x:v>
      </x:c>
      <x:c r="H259" s="50" t="n">
        <x:f>MAX(0,G259*(1+EXP((LN(1+Real_MC_30Y!$J$11)-0.5*Real_MC_30Y!$J$12^2)+Real_MC_30Y!$J$12*((RAND()+RAND()+RAND()+RAND()+RAND()+RAND()+RAND()+RAND()+RAND()+RAND()+RAND()+RAND())-6))-1)+Real_MC_30Y!H$58)</x:f>
        <x:v>1788786.5106085662</x:v>
      </x:c>
      <x:c r="I259" s="50" t="n">
        <x:f>MAX(0,H259*(1+EXP((LN(1+Real_MC_30Y!$J$11)-0.5*Real_MC_30Y!$J$12^2)+Real_MC_30Y!$J$12*((RAND()+RAND()+RAND()+RAND()+RAND()+RAND()+RAND()+RAND()+RAND()+RAND()+RAND()+RAND())-6))-1)+Real_MC_30Y!I$58)</x:f>
        <x:v>2377987.699525438</x:v>
      </x:c>
      <x:c r="J259" s="50" t="n">
        <x:f>MAX(0,I259*(1+EXP((LN(1+Real_MC_30Y!$J$11)-0.5*Real_MC_30Y!$J$12^2)+Real_MC_30Y!$J$12*((RAND()+RAND()+RAND()+RAND()+RAND()+RAND()+RAND()+RAND()+RAND()+RAND()+RAND()+RAND())-6))-1)+Real_MC_30Y!J$58)</x:f>
        <x:v>2434409.7952355053</x:v>
      </x:c>
      <x:c r="K259" s="50" t="n">
        <x:f>MAX(0,J259*(1+EXP((LN(1+Real_MC_30Y!$J$11)-0.5*Real_MC_30Y!$J$12^2)+Real_MC_30Y!$J$12*((RAND()+RAND()+RAND()+RAND()+RAND()+RAND()+RAND()+RAND()+RAND()+RAND()+RAND()+RAND())-6))-1)+Real_MC_30Y!K$58)</x:f>
        <x:v>2600736.3335881615</x:v>
      </x:c>
      <x:c r="L259" s="50" t="n">
        <x:f>MAX(0,K259*(1+EXP((LN(1+Real_MC_30Y!$J$11)-0.5*Real_MC_30Y!$J$12^2)+Real_MC_30Y!$J$12*((RAND()+RAND()+RAND()+RAND()+RAND()+RAND()+RAND()+RAND()+RAND()+RAND()+RAND()+RAND())-6))-1)+Real_MC_30Y!L$58)</x:f>
        <x:v>3959726.984879992</x:v>
      </x:c>
      <x:c r="M259" s="50" t="n">
        <x:f>MAX(0,L259*(1+EXP((LN(1+Real_MC_30Y!$J$11)-0.5*Real_MC_30Y!$J$12^2)+Real_MC_30Y!$J$12*((RAND()+RAND()+RAND()+RAND()+RAND()+RAND()+RAND()+RAND()+RAND()+RAND()+RAND()+RAND())-6))-1)+Real_MC_30Y!M$58)</x:f>
        <x:v>5234110.817306067</x:v>
      </x:c>
      <x:c r="N259" s="50" t="n">
        <x:f>MAX(0,M259*(1+EXP((LN(1+Real_MC_30Y!$J$11)-0.5*Real_MC_30Y!$J$12^2)+Real_MC_30Y!$J$12*((RAND()+RAND()+RAND()+RAND()+RAND()+RAND()+RAND()+RAND()+RAND()+RAND()+RAND()+RAND())-6))-1)+Real_MC_30Y!N$58)</x:f>
        <x:v>5673548.427930501</x:v>
      </x:c>
      <x:c r="O259" s="50" t="n">
        <x:f>MAX(0,N259*(1+EXP((LN(1+Real_MC_30Y!$J$11)-0.5*Real_MC_30Y!$J$12^2)+Real_MC_30Y!$J$12*((RAND()+RAND()+RAND()+RAND()+RAND()+RAND()+RAND()+RAND()+RAND()+RAND()+RAND()+RAND())-6))-1)+Real_MC_30Y!O$58)</x:f>
        <x:v>5554231.125732445</x:v>
      </x:c>
      <x:c r="P259" s="50" t="n">
        <x:f>MAX(0,O259*(1+EXP((LN(1+Real_MC_30Y!$J$11)-0.5*Real_MC_30Y!$J$12^2)+Real_MC_30Y!$J$12*((RAND()+RAND()+RAND()+RAND()+RAND()+RAND()+RAND()+RAND()+RAND()+RAND()+RAND()+RAND())-6))-1)+Real_MC_30Y!P$58)</x:f>
        <x:v>6458334.576543117</x:v>
      </x:c>
      <x:c r="Q259" s="50" t="n">
        <x:f>MAX(0,P259*(1+EXP((LN(1+Real_MC_30Y!$J$11)-0.5*Real_MC_30Y!$J$12^2)+Real_MC_30Y!$J$12*((RAND()+RAND()+RAND()+RAND()+RAND()+RAND()+RAND()+RAND()+RAND()+RAND()+RAND()+RAND())-6))-1)+Real_MC_30Y!Q$58)</x:f>
        <x:v>5745193.624446446</x:v>
      </x:c>
      <x:c r="R259" s="50" t="n">
        <x:f>MAX(0,Q259*(1+EXP((LN(1+Real_MC_30Y!$J$11)-0.5*Real_MC_30Y!$J$12^2)+Real_MC_30Y!$J$12*((RAND()+RAND()+RAND()+RAND()+RAND()+RAND()+RAND()+RAND()+RAND()+RAND()+RAND()+RAND())-6))-1)+Real_MC_30Y!R$58)</x:f>
        <x:v>5043430.598174975</x:v>
      </x:c>
      <x:c r="S259" s="50" t="n">
        <x:f>MAX(0,R259*(1+EXP((LN(1+Real_MC_30Y!$J$11)-0.5*Real_MC_30Y!$J$12^2)+Real_MC_30Y!$J$12*((RAND()+RAND()+RAND()+RAND()+RAND()+RAND()+RAND()+RAND()+RAND()+RAND()+RAND()+RAND())-6))-1)+Real_MC_30Y!S$58)</x:f>
        <x:v>4324528.319896693</x:v>
      </x:c>
      <x:c r="T259" s="50" t="n">
        <x:f>MAX(0,S259*(1+EXP((LN(1+Real_MC_30Y!$J$11)-0.5*Real_MC_30Y!$J$12^2)+Real_MC_30Y!$J$12*((RAND()+RAND()+RAND()+RAND()+RAND()+RAND()+RAND()+RAND()+RAND()+RAND()+RAND()+RAND())-6))-1)+Real_MC_30Y!T$58)</x:f>
        <x:v>5088814.47209397</x:v>
      </x:c>
      <x:c r="U259" s="50" t="n">
        <x:f>MAX(0,T259*(1+EXP((LN(1+Real_MC_30Y!$J$11)-0.5*Real_MC_30Y!$J$12^2)+Real_MC_30Y!$J$12*((RAND()+RAND()+RAND()+RAND()+RAND()+RAND()+RAND()+RAND()+RAND()+RAND()+RAND()+RAND())-6))-1)+Real_MC_30Y!U$58)</x:f>
        <x:v>6183270.345584674</x:v>
      </x:c>
      <x:c r="V259" s="50" t="n">
        <x:f>MAX(0,U259*(1+EXP((LN(1+Real_MC_30Y!$J$11)-0.5*Real_MC_30Y!$J$12^2)+Real_MC_30Y!$J$12*((RAND()+RAND()+RAND()+RAND()+RAND()+RAND()+RAND()+RAND()+RAND()+RAND()+RAND()+RAND())-6))-1)+Real_MC_30Y!V$58)</x:f>
        <x:v>6581599.576207855</x:v>
      </x:c>
      <x:c r="W259" s="50" t="n">
        <x:f>MAX(0,V259*(1+EXP((LN(1+Real_MC_30Y!$J$11)-0.5*Real_MC_30Y!$J$12^2)+Real_MC_30Y!$J$12*((RAND()+RAND()+RAND()+RAND()+RAND()+RAND()+RAND()+RAND()+RAND()+RAND()+RAND()+RAND())-6))-1)+Real_MC_30Y!W$58)</x:f>
        <x:v>9607316.233647361</x:v>
      </x:c>
      <x:c r="X259" s="50" t="n">
        <x:f>MAX(0,W259*(1+EXP((LN(1+Real_MC_30Y!$J$11)-0.5*Real_MC_30Y!$J$12^2)+Real_MC_30Y!$J$12*((RAND()+RAND()+RAND()+RAND()+RAND()+RAND()+RAND()+RAND()+RAND()+RAND()+RAND()+RAND())-6))-1)+Real_MC_30Y!X$58)</x:f>
        <x:v>13318904.16509202</x:v>
      </x:c>
      <x:c r="Y259" s="50" t="n">
        <x:f>MAX(0,X259*(1+EXP((LN(1+Real_MC_30Y!$J$11)-0.5*Real_MC_30Y!$J$12^2)+Real_MC_30Y!$J$12*((RAND()+RAND()+RAND()+RAND()+RAND()+RAND()+RAND()+RAND()+RAND()+RAND()+RAND()+RAND())-6))-1)+Real_MC_30Y!Y$58)</x:f>
        <x:v>12716401.250779584</x:v>
      </x:c>
      <x:c r="Z259" s="50" t="n">
        <x:f>MAX(0,Y259*(1+EXP((LN(1+Real_MC_30Y!$J$11)-0.5*Real_MC_30Y!$J$12^2)+Real_MC_30Y!$J$12*((RAND()+RAND()+RAND()+RAND()+RAND()+RAND()+RAND()+RAND()+RAND()+RAND()+RAND()+RAND())-6))-1)+Real_MC_30Y!Z$58)</x:f>
        <x:v>12920344.004786909</x:v>
      </x:c>
      <x:c r="AA259" s="50" t="n">
        <x:f>MAX(0,Z259*(1+EXP((LN(1+Real_MC_30Y!$J$11)-0.5*Real_MC_30Y!$J$12^2)+Real_MC_30Y!$J$12*((RAND()+RAND()+RAND()+RAND()+RAND()+RAND()+RAND()+RAND()+RAND()+RAND()+RAND()+RAND())-6))-1)+Real_MC_30Y!AA$58)</x:f>
        <x:v>12807295.852588164</x:v>
      </x:c>
      <x:c r="AB259" s="50" t="n">
        <x:f>MAX(0,AA259*(1+EXP((LN(1+Real_MC_30Y!$J$11)-0.5*Real_MC_30Y!$J$12^2)+Real_MC_30Y!$J$12*((RAND()+RAND()+RAND()+RAND()+RAND()+RAND()+RAND()+RAND()+RAND()+RAND()+RAND()+RAND())-6))-1)+Real_MC_30Y!AB$58)</x:f>
        <x:v>11000308.758009074</x:v>
      </x:c>
      <x:c r="AC259" s="50" t="n">
        <x:f>MAX(0,AB259*(1+EXP((LN(1+Real_MC_30Y!$J$11)-0.5*Real_MC_30Y!$J$12^2)+Real_MC_30Y!$J$12*((RAND()+RAND()+RAND()+RAND()+RAND()+RAND()+RAND()+RAND()+RAND()+RAND()+RAND()+RAND())-6))-1)+Real_MC_30Y!AC$58)</x:f>
        <x:v>8981297.056999248</x:v>
      </x:c>
      <x:c r="AD259" s="50" t="n">
        <x:f>MAX(0,AC259*(1+EXP((LN(1+Real_MC_30Y!$J$11)-0.5*Real_MC_30Y!$J$12^2)+Real_MC_30Y!$J$12*((RAND()+RAND()+RAND()+RAND()+RAND()+RAND()+RAND()+RAND()+RAND()+RAND()+RAND()+RAND())-6))-1)+Real_MC_30Y!AD$58)</x:f>
        <x:v>10013552.368625615</x:v>
      </x:c>
      <x:c r="AE259" s="50" t="n">
        <x:f>MAX(0,AD259*(1+EXP((LN(1+Real_MC_30Y!$J$11)-0.5*Real_MC_30Y!$J$12^2)+Real_MC_30Y!$J$12*((RAND()+RAND()+RAND()+RAND()+RAND()+RAND()+RAND()+RAND()+RAND()+RAND()+RAND()+RAND())-6))-1)+Real_MC_30Y!AE$58)</x:f>
        <x:v>12690659.932087189</x:v>
      </x:c>
      <x:c r="AF259" s="50" t="n">
        <x:f>MAX(0,AE259*(1+EXP((LN(1+Real_MC_30Y!$J$11)-0.5*Real_MC_30Y!$J$12^2)+Real_MC_30Y!$J$12*((RAND()+RAND()+RAND()+RAND()+RAND()+RAND()+RAND()+RAND()+RAND()+RAND()+RAND()+RAND())-6))-1)+Real_MC_30Y!AF$58)</x:f>
        <x:v>15297027.002010351</x:v>
      </x:c>
    </x:row>
    <x:row r="260">
      <x:c r="A260">
        <x:v>256</x:v>
      </x:c>
      <x:c r="B260" s="50" t="n">
        <x:f>MAX(0,Liquidity_30Y!$C$14+Real_MC_30Y!B$57-Real_MC_30Y!B$56)</x:f>
        <x:v>1029031.25</x:v>
      </x:c>
      <x:c r="C260" s="50" t="n">
        <x:f>MAX(0,B260*(1+EXP((LN(1+Real_MC_30Y!$J$11)-0.5*Real_MC_30Y!$J$12^2)+Real_MC_30Y!$J$12*((RAND()+RAND()+RAND()+RAND()+RAND()+RAND()+RAND()+RAND()+RAND()+RAND()+RAND()+RAND())-6))-1)+Real_MC_30Y!C$58)</x:f>
        <x:v>1033618.007760785</x:v>
      </x:c>
      <x:c r="D260" s="50" t="n">
        <x:f>MAX(0,C260*(1+EXP((LN(1+Real_MC_30Y!$J$11)-0.5*Real_MC_30Y!$J$12^2)+Real_MC_30Y!$J$12*((RAND()+RAND()+RAND()+RAND()+RAND()+RAND()+RAND()+RAND()+RAND()+RAND()+RAND()+RAND())-6))-1)+Real_MC_30Y!D$58)</x:f>
        <x:v>1109236.5846181978</x:v>
      </x:c>
      <x:c r="E260" s="50" t="n">
        <x:f>MAX(0,D260*(1+EXP((LN(1+Real_MC_30Y!$J$11)-0.5*Real_MC_30Y!$J$12^2)+Real_MC_30Y!$J$12*((RAND()+RAND()+RAND()+RAND()+RAND()+RAND()+RAND()+RAND()+RAND()+RAND()+RAND()+RAND())-6))-1)+Real_MC_30Y!E$58)</x:f>
        <x:v>1406284.7097662603</x:v>
      </x:c>
      <x:c r="F260" s="50" t="n">
        <x:f>MAX(0,E260*(1+EXP((LN(1+Real_MC_30Y!$J$11)-0.5*Real_MC_30Y!$J$12^2)+Real_MC_30Y!$J$12*((RAND()+RAND()+RAND()+RAND()+RAND()+RAND()+RAND()+RAND()+RAND()+RAND()+RAND()+RAND())-6))-1)+Real_MC_30Y!F$58)</x:f>
        <x:v>1727607.934119249</x:v>
      </x:c>
      <x:c r="G260" s="50" t="n">
        <x:f>MAX(0,F260*(1+EXP((LN(1+Real_MC_30Y!$J$11)-0.5*Real_MC_30Y!$J$12^2)+Real_MC_30Y!$J$12*((RAND()+RAND()+RAND()+RAND()+RAND()+RAND()+RAND()+RAND()+RAND()+RAND()+RAND()+RAND())-6))-1)+Real_MC_30Y!G$58)</x:f>
        <x:v>1255432.0770301966</x:v>
      </x:c>
      <x:c r="H260" s="50" t="n">
        <x:f>MAX(0,G260*(1+EXP((LN(1+Real_MC_30Y!$J$11)-0.5*Real_MC_30Y!$J$12^2)+Real_MC_30Y!$J$12*((RAND()+RAND()+RAND()+RAND()+RAND()+RAND()+RAND()+RAND()+RAND()+RAND()+RAND()+RAND())-6))-1)+Real_MC_30Y!H$58)</x:f>
        <x:v>1272716.5318383975</x:v>
      </x:c>
      <x:c r="I260" s="50" t="n">
        <x:f>MAX(0,H260*(1+EXP((LN(1+Real_MC_30Y!$J$11)-0.5*Real_MC_30Y!$J$12^2)+Real_MC_30Y!$J$12*((RAND()+RAND()+RAND()+RAND()+RAND()+RAND()+RAND()+RAND()+RAND()+RAND()+RAND()+RAND())-6))-1)+Real_MC_30Y!I$58)</x:f>
        <x:v>1136048.157174063</x:v>
      </x:c>
      <x:c r="J260" s="50" t="n">
        <x:f>MAX(0,I260*(1+EXP((LN(1+Real_MC_30Y!$J$11)-0.5*Real_MC_30Y!$J$12^2)+Real_MC_30Y!$J$12*((RAND()+RAND()+RAND()+RAND()+RAND()+RAND()+RAND()+RAND()+RAND()+RAND()+RAND()+RAND())-6))-1)+Real_MC_30Y!J$58)</x:f>
        <x:v>1067209.6086348104</x:v>
      </x:c>
      <x:c r="K260" s="50" t="n">
        <x:f>MAX(0,J260*(1+EXP((LN(1+Real_MC_30Y!$J$11)-0.5*Real_MC_30Y!$J$12^2)+Real_MC_30Y!$J$12*((RAND()+RAND()+RAND()+RAND()+RAND()+RAND()+RAND()+RAND()+RAND()+RAND()+RAND()+RAND())-6))-1)+Real_MC_30Y!K$58)</x:f>
        <x:v>1352319.5872569163</x:v>
      </x:c>
      <x:c r="L260" s="50" t="n">
        <x:f>MAX(0,K260*(1+EXP((LN(1+Real_MC_30Y!$J$11)-0.5*Real_MC_30Y!$J$12^2)+Real_MC_30Y!$J$12*((RAND()+RAND()+RAND()+RAND()+RAND()+RAND()+RAND()+RAND()+RAND()+RAND()+RAND()+RAND())-6))-1)+Real_MC_30Y!L$58)</x:f>
        <x:v>1534472.2753155013</x:v>
      </x:c>
      <x:c r="M260" s="50" t="n">
        <x:f>MAX(0,L260*(1+EXP((LN(1+Real_MC_30Y!$J$11)-0.5*Real_MC_30Y!$J$12^2)+Real_MC_30Y!$J$12*((RAND()+RAND()+RAND()+RAND()+RAND()+RAND()+RAND()+RAND()+RAND()+RAND()+RAND()+RAND())-6))-1)+Real_MC_30Y!M$58)</x:f>
        <x:v>1786341.335547629</x:v>
      </x:c>
      <x:c r="N260" s="50" t="n">
        <x:f>MAX(0,M260*(1+EXP((LN(1+Real_MC_30Y!$J$11)-0.5*Real_MC_30Y!$J$12^2)+Real_MC_30Y!$J$12*((RAND()+RAND()+RAND()+RAND()+RAND()+RAND()+RAND()+RAND()+RAND()+RAND()+RAND()+RAND())-6))-1)+Real_MC_30Y!N$58)</x:f>
        <x:v>1726941.677092031</x:v>
      </x:c>
      <x:c r="O260" s="50" t="n">
        <x:f>MAX(0,N260*(1+EXP((LN(1+Real_MC_30Y!$J$11)-0.5*Real_MC_30Y!$J$12^2)+Real_MC_30Y!$J$12*((RAND()+RAND()+RAND()+RAND()+RAND()+RAND()+RAND()+RAND()+RAND()+RAND()+RAND()+RAND())-6))-1)+Real_MC_30Y!O$58)</x:f>
        <x:v>1830410.226806866</x:v>
      </x:c>
      <x:c r="P260" s="50" t="n">
        <x:f>MAX(0,O260*(1+EXP((LN(1+Real_MC_30Y!$J$11)-0.5*Real_MC_30Y!$J$12^2)+Real_MC_30Y!$J$12*((RAND()+RAND()+RAND()+RAND()+RAND()+RAND()+RAND()+RAND()+RAND()+RAND()+RAND()+RAND())-6))-1)+Real_MC_30Y!P$58)</x:f>
        <x:v>1746966.7488890118</x:v>
      </x:c>
      <x:c r="Q260" s="50" t="n">
        <x:f>MAX(0,P260*(1+EXP((LN(1+Real_MC_30Y!$J$11)-0.5*Real_MC_30Y!$J$12^2)+Real_MC_30Y!$J$12*((RAND()+RAND()+RAND()+RAND()+RAND()+RAND()+RAND()+RAND()+RAND()+RAND()+RAND()+RAND())-6))-1)+Real_MC_30Y!Q$58)</x:f>
        <x:v>1526888.3926265775</x:v>
      </x:c>
      <x:c r="R260" s="50" t="n">
        <x:f>MAX(0,Q260*(1+EXP((LN(1+Real_MC_30Y!$J$11)-0.5*Real_MC_30Y!$J$12^2)+Real_MC_30Y!$J$12*((RAND()+RAND()+RAND()+RAND()+RAND()+RAND()+RAND()+RAND()+RAND()+RAND()+RAND()+RAND())-6))-1)+Real_MC_30Y!R$58)</x:f>
        <x:v>1400909.5511034874</x:v>
      </x:c>
      <x:c r="S260" s="50" t="n">
        <x:f>MAX(0,R260*(1+EXP((LN(1+Real_MC_30Y!$J$11)-0.5*Real_MC_30Y!$J$12^2)+Real_MC_30Y!$J$12*((RAND()+RAND()+RAND()+RAND()+RAND()+RAND()+RAND()+RAND()+RAND()+RAND()+RAND()+RAND())-6))-1)+Real_MC_30Y!S$58)</x:f>
        <x:v>1401507.0932548102</x:v>
      </x:c>
      <x:c r="T260" s="50" t="n">
        <x:f>MAX(0,S260*(1+EXP((LN(1+Real_MC_30Y!$J$11)-0.5*Real_MC_30Y!$J$12^2)+Real_MC_30Y!$J$12*((RAND()+RAND()+RAND()+RAND()+RAND()+RAND()+RAND()+RAND()+RAND()+RAND()+RAND()+RAND())-6))-1)+Real_MC_30Y!T$58)</x:f>
        <x:v>1669292.0534614297</x:v>
      </x:c>
      <x:c r="U260" s="50" t="n">
        <x:f>MAX(0,T260*(1+EXP((LN(1+Real_MC_30Y!$J$11)-0.5*Real_MC_30Y!$J$12^2)+Real_MC_30Y!$J$12*((RAND()+RAND()+RAND()+RAND()+RAND()+RAND()+RAND()+RAND()+RAND()+RAND()+RAND()+RAND())-6))-1)+Real_MC_30Y!U$58)</x:f>
        <x:v>1812293.64396514</x:v>
      </x:c>
      <x:c r="V260" s="50" t="n">
        <x:f>MAX(0,U260*(1+EXP((LN(1+Real_MC_30Y!$J$11)-0.5*Real_MC_30Y!$J$12^2)+Real_MC_30Y!$J$12*((RAND()+RAND()+RAND()+RAND()+RAND()+RAND()+RAND()+RAND()+RAND()+RAND()+RAND()+RAND())-6))-1)+Real_MC_30Y!V$58)</x:f>
        <x:v>2036674.2820879694</x:v>
      </x:c>
      <x:c r="W260" s="50" t="n">
        <x:f>MAX(0,V260*(1+EXP((LN(1+Real_MC_30Y!$J$11)-0.5*Real_MC_30Y!$J$12^2)+Real_MC_30Y!$J$12*((RAND()+RAND()+RAND()+RAND()+RAND()+RAND()+RAND()+RAND()+RAND()+RAND()+RAND()+RAND())-6))-1)+Real_MC_30Y!W$58)</x:f>
        <x:v>2480303.4022936616</x:v>
      </x:c>
      <x:c r="X260" s="50" t="n">
        <x:f>MAX(0,W260*(1+EXP((LN(1+Real_MC_30Y!$J$11)-0.5*Real_MC_30Y!$J$12^2)+Real_MC_30Y!$J$12*((RAND()+RAND()+RAND()+RAND()+RAND()+RAND()+RAND()+RAND()+RAND()+RAND()+RAND()+RAND())-6))-1)+Real_MC_30Y!X$58)</x:f>
        <x:v>3241846.198842841</x:v>
      </x:c>
      <x:c r="Y260" s="50" t="n">
        <x:f>MAX(0,X260*(1+EXP((LN(1+Real_MC_30Y!$J$11)-0.5*Real_MC_30Y!$J$12^2)+Real_MC_30Y!$J$12*((RAND()+RAND()+RAND()+RAND()+RAND()+RAND()+RAND()+RAND()+RAND()+RAND()+RAND()+RAND())-6))-1)+Real_MC_30Y!Y$58)</x:f>
        <x:v>3657710.9053298025</x:v>
      </x:c>
      <x:c r="Z260" s="50" t="n">
        <x:f>MAX(0,Y260*(1+EXP((LN(1+Real_MC_30Y!$J$11)-0.5*Real_MC_30Y!$J$12^2)+Real_MC_30Y!$J$12*((RAND()+RAND()+RAND()+RAND()+RAND()+RAND()+RAND()+RAND()+RAND()+RAND()+RAND()+RAND())-6))-1)+Real_MC_30Y!Z$58)</x:f>
        <x:v>5235883.562832484</x:v>
      </x:c>
      <x:c r="AA260" s="50" t="n">
        <x:f>MAX(0,Z260*(1+EXP((LN(1+Real_MC_30Y!$J$11)-0.5*Real_MC_30Y!$J$12^2)+Real_MC_30Y!$J$12*((RAND()+RAND()+RAND()+RAND()+RAND()+RAND()+RAND()+RAND()+RAND()+RAND()+RAND()+RAND())-6))-1)+Real_MC_30Y!AA$58)</x:f>
        <x:v>5602183.164446288</x:v>
      </x:c>
      <x:c r="AB260" s="50" t="n">
        <x:f>MAX(0,AA260*(1+EXP((LN(1+Real_MC_30Y!$J$11)-0.5*Real_MC_30Y!$J$12^2)+Real_MC_30Y!$J$12*((RAND()+RAND()+RAND()+RAND()+RAND()+RAND()+RAND()+RAND()+RAND()+RAND()+RAND()+RAND())-6))-1)+Real_MC_30Y!AB$58)</x:f>
        <x:v>6146430.831996572</x:v>
      </x:c>
      <x:c r="AC260" s="50" t="n">
        <x:f>MAX(0,AB260*(1+EXP((LN(1+Real_MC_30Y!$J$11)-0.5*Real_MC_30Y!$J$12^2)+Real_MC_30Y!$J$12*((RAND()+RAND()+RAND()+RAND()+RAND()+RAND()+RAND()+RAND()+RAND()+RAND()+RAND()+RAND())-6))-1)+Real_MC_30Y!AC$58)</x:f>
        <x:v>6719747.907737364</x:v>
      </x:c>
      <x:c r="AD260" s="50" t="n">
        <x:f>MAX(0,AC260*(1+EXP((LN(1+Real_MC_30Y!$J$11)-0.5*Real_MC_30Y!$J$12^2)+Real_MC_30Y!$J$12*((RAND()+RAND()+RAND()+RAND()+RAND()+RAND()+RAND()+RAND()+RAND()+RAND()+RAND()+RAND())-6))-1)+Real_MC_30Y!AD$58)</x:f>
        <x:v>7547544.478210284</x:v>
      </x:c>
      <x:c r="AE260" s="50" t="n">
        <x:f>MAX(0,AD260*(1+EXP((LN(1+Real_MC_30Y!$J$11)-0.5*Real_MC_30Y!$J$12^2)+Real_MC_30Y!$J$12*((RAND()+RAND()+RAND()+RAND()+RAND()+RAND()+RAND()+RAND()+RAND()+RAND()+RAND()+RAND())-6))-1)+Real_MC_30Y!AE$58)</x:f>
        <x:v>9160627.899984691</x:v>
      </x:c>
      <x:c r="AF260" s="50" t="n">
        <x:f>MAX(0,AE260*(1+EXP((LN(1+Real_MC_30Y!$J$11)-0.5*Real_MC_30Y!$J$12^2)+Real_MC_30Y!$J$12*((RAND()+RAND()+RAND()+RAND()+RAND()+RAND()+RAND()+RAND()+RAND()+RAND()+RAND()+RAND())-6))-1)+Real_MC_30Y!AF$58)</x:f>
        <x:v>8161486.210741519</x:v>
      </x:c>
    </x:row>
    <x:row r="261">
      <x:c r="A261">
        <x:v>257</x:v>
      </x:c>
      <x:c r="B261" s="50" t="n">
        <x:f>MAX(0,Liquidity_30Y!$C$14+Real_MC_30Y!B$57-Real_MC_30Y!B$56)</x:f>
        <x:v>1029031.25</x:v>
      </x:c>
      <x:c r="C261" s="50" t="n">
        <x:f>MAX(0,B261*(1+EXP((LN(1+Real_MC_30Y!$J$11)-0.5*Real_MC_30Y!$J$12^2)+Real_MC_30Y!$J$12*((RAND()+RAND()+RAND()+RAND()+RAND()+RAND()+RAND()+RAND()+RAND()+RAND()+RAND()+RAND())-6))-1)+Real_MC_30Y!C$58)</x:f>
        <x:v>981576.3179933919</x:v>
      </x:c>
      <x:c r="D261" s="50" t="n">
        <x:f>MAX(0,C261*(1+EXP((LN(1+Real_MC_30Y!$J$11)-0.5*Real_MC_30Y!$J$12^2)+Real_MC_30Y!$J$12*((RAND()+RAND()+RAND()+RAND()+RAND()+RAND()+RAND()+RAND()+RAND()+RAND()+RAND()+RAND())-6))-1)+Real_MC_30Y!D$58)</x:f>
        <x:v>1273161.5558139852</x:v>
      </x:c>
      <x:c r="E261" s="50" t="n">
        <x:f>MAX(0,D261*(1+EXP((LN(1+Real_MC_30Y!$J$11)-0.5*Real_MC_30Y!$J$12^2)+Real_MC_30Y!$J$12*((RAND()+RAND()+RAND()+RAND()+RAND()+RAND()+RAND()+RAND()+RAND()+RAND()+RAND()+RAND())-6))-1)+Real_MC_30Y!E$58)</x:f>
        <x:v>1368251.90557753</x:v>
      </x:c>
      <x:c r="F261" s="50" t="n">
        <x:f>MAX(0,E261*(1+EXP((LN(1+Real_MC_30Y!$J$11)-0.5*Real_MC_30Y!$J$12^2)+Real_MC_30Y!$J$12*((RAND()+RAND()+RAND()+RAND()+RAND()+RAND()+RAND()+RAND()+RAND()+RAND()+RAND()+RAND())-6))-1)+Real_MC_30Y!F$58)</x:f>
        <x:v>1410849.5819500575</x:v>
      </x:c>
      <x:c r="G261" s="50" t="n">
        <x:f>MAX(0,F261*(1+EXP((LN(1+Real_MC_30Y!$J$11)-0.5*Real_MC_30Y!$J$12^2)+Real_MC_30Y!$J$12*((RAND()+RAND()+RAND()+RAND()+RAND()+RAND()+RAND()+RAND()+RAND()+RAND()+RAND()+RAND())-6))-1)+Real_MC_30Y!G$58)</x:f>
        <x:v>1233702.6655426621</x:v>
      </x:c>
      <x:c r="H261" s="50" t="n">
        <x:f>MAX(0,G261*(1+EXP((LN(1+Real_MC_30Y!$J$11)-0.5*Real_MC_30Y!$J$12^2)+Real_MC_30Y!$J$12*((RAND()+RAND()+RAND()+RAND()+RAND()+RAND()+RAND()+RAND()+RAND()+RAND()+RAND()+RAND())-6))-1)+Real_MC_30Y!H$58)</x:f>
        <x:v>1321358.9291026127</x:v>
      </x:c>
      <x:c r="I261" s="50" t="n">
        <x:f>MAX(0,H261*(1+EXP((LN(1+Real_MC_30Y!$J$11)-0.5*Real_MC_30Y!$J$12^2)+Real_MC_30Y!$J$12*((RAND()+RAND()+RAND()+RAND()+RAND()+RAND()+RAND()+RAND()+RAND()+RAND()+RAND()+RAND())-6))-1)+Real_MC_30Y!I$58)</x:f>
        <x:v>1472833.7305118886</x:v>
      </x:c>
      <x:c r="J261" s="50" t="n">
        <x:f>MAX(0,I261*(1+EXP((LN(1+Real_MC_30Y!$J$11)-0.5*Real_MC_30Y!$J$12^2)+Real_MC_30Y!$J$12*((RAND()+RAND()+RAND()+RAND()+RAND()+RAND()+RAND()+RAND()+RAND()+RAND()+RAND()+RAND())-6))-1)+Real_MC_30Y!J$58)</x:f>
        <x:v>1836426.1555081634</x:v>
      </x:c>
      <x:c r="K261" s="50" t="n">
        <x:f>MAX(0,J261*(1+EXP((LN(1+Real_MC_30Y!$J$11)-0.5*Real_MC_30Y!$J$12^2)+Real_MC_30Y!$J$12*((RAND()+RAND()+RAND()+RAND()+RAND()+RAND()+RAND()+RAND()+RAND()+RAND()+RAND()+RAND())-6))-1)+Real_MC_30Y!K$58)</x:f>
        <x:v>1900457.0338654192</x:v>
      </x:c>
      <x:c r="L261" s="50" t="n">
        <x:f>MAX(0,K261*(1+EXP((LN(1+Real_MC_30Y!$J$11)-0.5*Real_MC_30Y!$J$12^2)+Real_MC_30Y!$J$12*((RAND()+RAND()+RAND()+RAND()+RAND()+RAND()+RAND()+RAND()+RAND()+RAND()+RAND()+RAND())-6))-1)+Real_MC_30Y!L$58)</x:f>
        <x:v>1953135.5248015302</x:v>
      </x:c>
      <x:c r="M261" s="50" t="n">
        <x:f>MAX(0,L261*(1+EXP((LN(1+Real_MC_30Y!$J$11)-0.5*Real_MC_30Y!$J$12^2)+Real_MC_30Y!$J$12*((RAND()+RAND()+RAND()+RAND()+RAND()+RAND()+RAND()+RAND()+RAND()+RAND()+RAND()+RAND())-6))-1)+Real_MC_30Y!M$58)</x:f>
        <x:v>2391979.7742546126</x:v>
      </x:c>
      <x:c r="N261" s="50" t="n">
        <x:f>MAX(0,M261*(1+EXP((LN(1+Real_MC_30Y!$J$11)-0.5*Real_MC_30Y!$J$12^2)+Real_MC_30Y!$J$12*((RAND()+RAND()+RAND()+RAND()+RAND()+RAND()+RAND()+RAND()+RAND()+RAND()+RAND()+RAND())-6))-1)+Real_MC_30Y!N$58)</x:f>
        <x:v>2270601.127577971</x:v>
      </x:c>
      <x:c r="O261" s="50" t="n">
        <x:f>MAX(0,N261*(1+EXP((LN(1+Real_MC_30Y!$J$11)-0.5*Real_MC_30Y!$J$12^2)+Real_MC_30Y!$J$12*((RAND()+RAND()+RAND()+RAND()+RAND()+RAND()+RAND()+RAND()+RAND()+RAND()+RAND()+RAND())-6))-1)+Real_MC_30Y!O$58)</x:f>
        <x:v>1919141.38768494</x:v>
      </x:c>
      <x:c r="P261" s="50" t="n">
        <x:f>MAX(0,O261*(1+EXP((LN(1+Real_MC_30Y!$J$11)-0.5*Real_MC_30Y!$J$12^2)+Real_MC_30Y!$J$12*((RAND()+RAND()+RAND()+RAND()+RAND()+RAND()+RAND()+RAND()+RAND()+RAND()+RAND()+RAND())-6))-1)+Real_MC_30Y!P$58)</x:f>
        <x:v>2658275.8152244184</x:v>
      </x:c>
      <x:c r="Q261" s="50" t="n">
        <x:f>MAX(0,P261*(1+EXP((LN(1+Real_MC_30Y!$J$11)-0.5*Real_MC_30Y!$J$12^2)+Real_MC_30Y!$J$12*((RAND()+RAND()+RAND()+RAND()+RAND()+RAND()+RAND()+RAND()+RAND()+RAND()+RAND()+RAND())-6))-1)+Real_MC_30Y!Q$58)</x:f>
        <x:v>2794918.881207675</x:v>
      </x:c>
      <x:c r="R261" s="50" t="n">
        <x:f>MAX(0,Q261*(1+EXP((LN(1+Real_MC_30Y!$J$11)-0.5*Real_MC_30Y!$J$12^2)+Real_MC_30Y!$J$12*((RAND()+RAND()+RAND()+RAND()+RAND()+RAND()+RAND()+RAND()+RAND()+RAND()+RAND()+RAND())-6))-1)+Real_MC_30Y!R$58)</x:f>
        <x:v>3167255.3869026667</x:v>
      </x:c>
      <x:c r="S261" s="50" t="n">
        <x:f>MAX(0,R261*(1+EXP((LN(1+Real_MC_30Y!$J$11)-0.5*Real_MC_30Y!$J$12^2)+Real_MC_30Y!$J$12*((RAND()+RAND()+RAND()+RAND()+RAND()+RAND()+RAND()+RAND()+RAND()+RAND()+RAND()+RAND())-6))-1)+Real_MC_30Y!S$58)</x:f>
        <x:v>4174626.1198723577</x:v>
      </x:c>
      <x:c r="T261" s="50" t="n">
        <x:f>MAX(0,S261*(1+EXP((LN(1+Real_MC_30Y!$J$11)-0.5*Real_MC_30Y!$J$12^2)+Real_MC_30Y!$J$12*((RAND()+RAND()+RAND()+RAND()+RAND()+RAND()+RAND()+RAND()+RAND()+RAND()+RAND()+RAND())-6))-1)+Real_MC_30Y!T$58)</x:f>
        <x:v>4788587.619613068</x:v>
      </x:c>
      <x:c r="U261" s="50" t="n">
        <x:f>MAX(0,T261*(1+EXP((LN(1+Real_MC_30Y!$J$11)-0.5*Real_MC_30Y!$J$12^2)+Real_MC_30Y!$J$12*((RAND()+RAND()+RAND()+RAND()+RAND()+RAND()+RAND()+RAND()+RAND()+RAND()+RAND()+RAND())-6))-1)+Real_MC_30Y!U$58)</x:f>
        <x:v>6357525.158186803</x:v>
      </x:c>
      <x:c r="V261" s="50" t="n">
        <x:f>MAX(0,U261*(1+EXP((LN(1+Real_MC_30Y!$J$11)-0.5*Real_MC_30Y!$J$12^2)+Real_MC_30Y!$J$12*((RAND()+RAND()+RAND()+RAND()+RAND()+RAND()+RAND()+RAND()+RAND()+RAND()+RAND()+RAND())-6))-1)+Real_MC_30Y!V$58)</x:f>
        <x:v>6064217.718624591</x:v>
      </x:c>
      <x:c r="W261" s="50" t="n">
        <x:f>MAX(0,V261*(1+EXP((LN(1+Real_MC_30Y!$J$11)-0.5*Real_MC_30Y!$J$12^2)+Real_MC_30Y!$J$12*((RAND()+RAND()+RAND()+RAND()+RAND()+RAND()+RAND()+RAND()+RAND()+RAND()+RAND()+RAND())-6))-1)+Real_MC_30Y!W$58)</x:f>
        <x:v>6648575.252671063</x:v>
      </x:c>
      <x:c r="X261" s="50" t="n">
        <x:f>MAX(0,W261*(1+EXP((LN(1+Real_MC_30Y!$J$11)-0.5*Real_MC_30Y!$J$12^2)+Real_MC_30Y!$J$12*((RAND()+RAND()+RAND()+RAND()+RAND()+RAND()+RAND()+RAND()+RAND()+RAND()+RAND()+RAND())-6))-1)+Real_MC_30Y!X$58)</x:f>
        <x:v>6391921.879795525</x:v>
      </x:c>
      <x:c r="Y261" s="50" t="n">
        <x:f>MAX(0,X261*(1+EXP((LN(1+Real_MC_30Y!$J$11)-0.5*Real_MC_30Y!$J$12^2)+Real_MC_30Y!$J$12*((RAND()+RAND()+RAND()+RAND()+RAND()+RAND()+RAND()+RAND()+RAND()+RAND()+RAND()+RAND())-6))-1)+Real_MC_30Y!Y$58)</x:f>
        <x:v>5528741.090763512</x:v>
      </x:c>
      <x:c r="Z261" s="50" t="n">
        <x:f>MAX(0,Y261*(1+EXP((LN(1+Real_MC_30Y!$J$11)-0.5*Real_MC_30Y!$J$12^2)+Real_MC_30Y!$J$12*((RAND()+RAND()+RAND()+RAND()+RAND()+RAND()+RAND()+RAND()+RAND()+RAND()+RAND()+RAND())-6))-1)+Real_MC_30Y!Z$58)</x:f>
        <x:v>5335778.203681576</x:v>
      </x:c>
      <x:c r="AA261" s="50" t="n">
        <x:f>MAX(0,Z261*(1+EXP((LN(1+Real_MC_30Y!$J$11)-0.5*Real_MC_30Y!$J$12^2)+Real_MC_30Y!$J$12*((RAND()+RAND()+RAND()+RAND()+RAND()+RAND()+RAND()+RAND()+RAND()+RAND()+RAND()+RAND())-6))-1)+Real_MC_30Y!AA$58)</x:f>
        <x:v>5215458.490208601</x:v>
      </x:c>
      <x:c r="AB261" s="50" t="n">
        <x:f>MAX(0,AA261*(1+EXP((LN(1+Real_MC_30Y!$J$11)-0.5*Real_MC_30Y!$J$12^2)+Real_MC_30Y!$J$12*((RAND()+RAND()+RAND()+RAND()+RAND()+RAND()+RAND()+RAND()+RAND()+RAND()+RAND()+RAND())-6))-1)+Real_MC_30Y!AB$58)</x:f>
        <x:v>7714692.838706088</x:v>
      </x:c>
      <x:c r="AC261" s="50" t="n">
        <x:f>MAX(0,AB261*(1+EXP((LN(1+Real_MC_30Y!$J$11)-0.5*Real_MC_30Y!$J$12^2)+Real_MC_30Y!$J$12*((RAND()+RAND()+RAND()+RAND()+RAND()+RAND()+RAND()+RAND()+RAND()+RAND()+RAND()+RAND())-6))-1)+Real_MC_30Y!AC$58)</x:f>
        <x:v>9092026.989993313</x:v>
      </x:c>
      <x:c r="AD261" s="50" t="n">
        <x:f>MAX(0,AC261*(1+EXP((LN(1+Real_MC_30Y!$J$11)-0.5*Real_MC_30Y!$J$12^2)+Real_MC_30Y!$J$12*((RAND()+RAND()+RAND()+RAND()+RAND()+RAND()+RAND()+RAND()+RAND()+RAND()+RAND()+RAND())-6))-1)+Real_MC_30Y!AD$58)</x:f>
        <x:v>8878520.343195496</x:v>
      </x:c>
      <x:c r="AE261" s="50" t="n">
        <x:f>MAX(0,AD261*(1+EXP((LN(1+Real_MC_30Y!$J$11)-0.5*Real_MC_30Y!$J$12^2)+Real_MC_30Y!$J$12*((RAND()+RAND()+RAND()+RAND()+RAND()+RAND()+RAND()+RAND()+RAND()+RAND()+RAND()+RAND())-6))-1)+Real_MC_30Y!AE$58)</x:f>
        <x:v>8139500.800602145</x:v>
      </x:c>
      <x:c r="AF261" s="50" t="n">
        <x:f>MAX(0,AE261*(1+EXP((LN(1+Real_MC_30Y!$J$11)-0.5*Real_MC_30Y!$J$12^2)+Real_MC_30Y!$J$12*((RAND()+RAND()+RAND()+RAND()+RAND()+RAND()+RAND()+RAND()+RAND()+RAND()+RAND()+RAND())-6))-1)+Real_MC_30Y!AF$58)</x:f>
        <x:v>8663371.679389277</x:v>
      </x:c>
    </x:row>
    <x:row r="262">
      <x:c r="A262">
        <x:v>258</x:v>
      </x:c>
      <x:c r="B262" s="50" t="n">
        <x:f>MAX(0,Liquidity_30Y!$C$14+Real_MC_30Y!B$57-Real_MC_30Y!B$56)</x:f>
        <x:v>1029031.25</x:v>
      </x:c>
      <x:c r="C262" s="50" t="n">
        <x:f>MAX(0,B262*(1+EXP((LN(1+Real_MC_30Y!$J$11)-0.5*Real_MC_30Y!$J$12^2)+Real_MC_30Y!$J$12*((RAND()+RAND()+RAND()+RAND()+RAND()+RAND()+RAND()+RAND()+RAND()+RAND()+RAND()+RAND())-6))-1)+Real_MC_30Y!C$58)</x:f>
        <x:v>1182119.2279381119</x:v>
      </x:c>
      <x:c r="D262" s="50" t="n">
        <x:f>MAX(0,C262*(1+EXP((LN(1+Real_MC_30Y!$J$11)-0.5*Real_MC_30Y!$J$12^2)+Real_MC_30Y!$J$12*((RAND()+RAND()+RAND()+RAND()+RAND()+RAND()+RAND()+RAND()+RAND()+RAND()+RAND()+RAND())-6))-1)+Real_MC_30Y!D$58)</x:f>
        <x:v>1528102.466821937</x:v>
      </x:c>
      <x:c r="E262" s="50" t="n">
        <x:f>MAX(0,D262*(1+EXP((LN(1+Real_MC_30Y!$J$11)-0.5*Real_MC_30Y!$J$12^2)+Real_MC_30Y!$J$12*((RAND()+RAND()+RAND()+RAND()+RAND()+RAND()+RAND()+RAND()+RAND()+RAND()+RAND()+RAND())-6))-1)+Real_MC_30Y!E$58)</x:f>
        <x:v>1764345.401702632</x:v>
      </x:c>
      <x:c r="F262" s="50" t="n">
        <x:f>MAX(0,E262*(1+EXP((LN(1+Real_MC_30Y!$J$11)-0.5*Real_MC_30Y!$J$12^2)+Real_MC_30Y!$J$12*((RAND()+RAND()+RAND()+RAND()+RAND()+RAND()+RAND()+RAND()+RAND()+RAND()+RAND()+RAND())-6))-1)+Real_MC_30Y!F$58)</x:f>
        <x:v>1519469.854788359</x:v>
      </x:c>
      <x:c r="G262" s="50" t="n">
        <x:f>MAX(0,F262*(1+EXP((LN(1+Real_MC_30Y!$J$11)-0.5*Real_MC_30Y!$J$12^2)+Real_MC_30Y!$J$12*((RAND()+RAND()+RAND()+RAND()+RAND()+RAND()+RAND()+RAND()+RAND()+RAND()+RAND()+RAND())-6))-1)+Real_MC_30Y!G$58)</x:f>
        <x:v>1218603.7024174326</x:v>
      </x:c>
      <x:c r="H262" s="50" t="n">
        <x:f>MAX(0,G262*(1+EXP((LN(1+Real_MC_30Y!$J$11)-0.5*Real_MC_30Y!$J$12^2)+Real_MC_30Y!$J$12*((RAND()+RAND()+RAND()+RAND()+RAND()+RAND()+RAND()+RAND()+RAND()+RAND()+RAND()+RAND())-6))-1)+Real_MC_30Y!H$58)</x:f>
        <x:v>1349158.7700036655</x:v>
      </x:c>
      <x:c r="I262" s="50" t="n">
        <x:f>MAX(0,H262*(1+EXP((LN(1+Real_MC_30Y!$J$11)-0.5*Real_MC_30Y!$J$12^2)+Real_MC_30Y!$J$12*((RAND()+RAND()+RAND()+RAND()+RAND()+RAND()+RAND()+RAND()+RAND()+RAND()+RAND()+RAND())-6))-1)+Real_MC_30Y!I$58)</x:f>
        <x:v>1271378.6199966883</x:v>
      </x:c>
      <x:c r="J262" s="50" t="n">
        <x:f>MAX(0,I262*(1+EXP((LN(1+Real_MC_30Y!$J$11)-0.5*Real_MC_30Y!$J$12^2)+Real_MC_30Y!$J$12*((RAND()+RAND()+RAND()+RAND()+RAND()+RAND()+RAND()+RAND()+RAND()+RAND()+RAND()+RAND())-6))-1)+Real_MC_30Y!J$58)</x:f>
        <x:v>1239599.9557593</x:v>
      </x:c>
      <x:c r="K262" s="50" t="n">
        <x:f>MAX(0,J262*(1+EXP((LN(1+Real_MC_30Y!$J$11)-0.5*Real_MC_30Y!$J$12^2)+Real_MC_30Y!$J$12*((RAND()+RAND()+RAND()+RAND()+RAND()+RAND()+RAND()+RAND()+RAND()+RAND()+RAND()+RAND())-6))-1)+Real_MC_30Y!K$58)</x:f>
        <x:v>1020624.9412202679</x:v>
      </x:c>
      <x:c r="L262" s="50" t="n">
        <x:f>MAX(0,K262*(1+EXP((LN(1+Real_MC_30Y!$J$11)-0.5*Real_MC_30Y!$J$12^2)+Real_MC_30Y!$J$12*((RAND()+RAND()+RAND()+RAND()+RAND()+RAND()+RAND()+RAND()+RAND()+RAND()+RAND()+RAND())-6))-1)+Real_MC_30Y!L$58)</x:f>
        <x:v>1092885.590781031</x:v>
      </x:c>
      <x:c r="M262" s="50" t="n">
        <x:f>MAX(0,L262*(1+EXP((LN(1+Real_MC_30Y!$J$11)-0.5*Real_MC_30Y!$J$12^2)+Real_MC_30Y!$J$12*((RAND()+RAND()+RAND()+RAND()+RAND()+RAND()+RAND()+RAND()+RAND()+RAND()+RAND()+RAND())-6))-1)+Real_MC_30Y!M$58)</x:f>
        <x:v>1027716.272802726</x:v>
      </x:c>
      <x:c r="N262" s="50" t="n">
        <x:f>MAX(0,M262*(1+EXP((LN(1+Real_MC_30Y!$J$11)-0.5*Real_MC_30Y!$J$12^2)+Real_MC_30Y!$J$12*((RAND()+RAND()+RAND()+RAND()+RAND()+RAND()+RAND()+RAND()+RAND()+RAND()+RAND()+RAND())-6))-1)+Real_MC_30Y!N$58)</x:f>
        <x:v>1066009.709596057</x:v>
      </x:c>
      <x:c r="O262" s="50" t="n">
        <x:f>MAX(0,N262*(1+EXP((LN(1+Real_MC_30Y!$J$11)-0.5*Real_MC_30Y!$J$12^2)+Real_MC_30Y!$J$12*((RAND()+RAND()+RAND()+RAND()+RAND()+RAND()+RAND()+RAND()+RAND()+RAND()+RAND()+RAND())-6))-1)+Real_MC_30Y!O$58)</x:f>
        <x:v>1279070.999066849</x:v>
      </x:c>
      <x:c r="P262" s="50" t="n">
        <x:f>MAX(0,O262*(1+EXP((LN(1+Real_MC_30Y!$J$11)-0.5*Real_MC_30Y!$J$12^2)+Real_MC_30Y!$J$12*((RAND()+RAND()+RAND()+RAND()+RAND()+RAND()+RAND()+RAND()+RAND()+RAND()+RAND()+RAND())-6))-1)+Real_MC_30Y!P$58)</x:f>
        <x:v>1058279.6235291671</x:v>
      </x:c>
      <x:c r="Q262" s="50" t="n">
        <x:f>MAX(0,P262*(1+EXP((LN(1+Real_MC_30Y!$J$11)-0.5*Real_MC_30Y!$J$12^2)+Real_MC_30Y!$J$12*((RAND()+RAND()+RAND()+RAND()+RAND()+RAND()+RAND()+RAND()+RAND()+RAND()+RAND()+RAND())-6))-1)+Real_MC_30Y!Q$58)</x:f>
        <x:v>1313665.18662454</x:v>
      </x:c>
      <x:c r="R262" s="50" t="n">
        <x:f>MAX(0,Q262*(1+EXP((LN(1+Real_MC_30Y!$J$11)-0.5*Real_MC_30Y!$J$12^2)+Real_MC_30Y!$J$12*((RAND()+RAND()+RAND()+RAND()+RAND()+RAND()+RAND()+RAND()+RAND()+RAND()+RAND()+RAND())-6))-1)+Real_MC_30Y!R$58)</x:f>
        <x:v>1281905.8853397246</x:v>
      </x:c>
      <x:c r="S262" s="50" t="n">
        <x:f>MAX(0,R262*(1+EXP((LN(1+Real_MC_30Y!$J$11)-0.5*Real_MC_30Y!$J$12^2)+Real_MC_30Y!$J$12*((RAND()+RAND()+RAND()+RAND()+RAND()+RAND()+RAND()+RAND()+RAND()+RAND()+RAND()+RAND())-6))-1)+Real_MC_30Y!S$58)</x:f>
        <x:v>1226367.6802506717</x:v>
      </x:c>
      <x:c r="T262" s="50" t="n">
        <x:f>MAX(0,S262*(1+EXP((LN(1+Real_MC_30Y!$J$11)-0.5*Real_MC_30Y!$J$12^2)+Real_MC_30Y!$J$12*((RAND()+RAND()+RAND()+RAND()+RAND()+RAND()+RAND()+RAND()+RAND()+RAND()+RAND()+RAND())-6))-1)+Real_MC_30Y!T$58)</x:f>
        <x:v>1357561.180605792</x:v>
      </x:c>
      <x:c r="U262" s="50" t="n">
        <x:f>MAX(0,T262*(1+EXP((LN(1+Real_MC_30Y!$J$11)-0.5*Real_MC_30Y!$J$12^2)+Real_MC_30Y!$J$12*((RAND()+RAND()+RAND()+RAND()+RAND()+RAND()+RAND()+RAND()+RAND()+RAND()+RAND()+RAND())-6))-1)+Real_MC_30Y!U$58)</x:f>
        <x:v>1654192.1119060882</x:v>
      </x:c>
      <x:c r="V262" s="50" t="n">
        <x:f>MAX(0,U262*(1+EXP((LN(1+Real_MC_30Y!$J$11)-0.5*Real_MC_30Y!$J$12^2)+Real_MC_30Y!$J$12*((RAND()+RAND()+RAND()+RAND()+RAND()+RAND()+RAND()+RAND()+RAND()+RAND()+RAND()+RAND())-6))-1)+Real_MC_30Y!V$58)</x:f>
        <x:v>1993946.8450179216</x:v>
      </x:c>
      <x:c r="W262" s="50" t="n">
        <x:f>MAX(0,V262*(1+EXP((LN(1+Real_MC_30Y!$J$11)-0.5*Real_MC_30Y!$J$12^2)+Real_MC_30Y!$J$12*((RAND()+RAND()+RAND()+RAND()+RAND()+RAND()+RAND()+RAND()+RAND()+RAND()+RAND()+RAND())-6))-1)+Real_MC_30Y!W$58)</x:f>
        <x:v>1856602.7377441705</x:v>
      </x:c>
      <x:c r="X262" s="50" t="n">
        <x:f>MAX(0,W262*(1+EXP((LN(1+Real_MC_30Y!$J$11)-0.5*Real_MC_30Y!$J$12^2)+Real_MC_30Y!$J$12*((RAND()+RAND()+RAND()+RAND()+RAND()+RAND()+RAND()+RAND()+RAND()+RAND()+RAND()+RAND())-6))-1)+Real_MC_30Y!X$58)</x:f>
        <x:v>1946657.387702527</x:v>
      </x:c>
      <x:c r="Y262" s="50" t="n">
        <x:f>MAX(0,X262*(1+EXP((LN(1+Real_MC_30Y!$J$11)-0.5*Real_MC_30Y!$J$12^2)+Real_MC_30Y!$J$12*((RAND()+RAND()+RAND()+RAND()+RAND()+RAND()+RAND()+RAND()+RAND()+RAND()+RAND()+RAND())-6))-1)+Real_MC_30Y!Y$58)</x:f>
        <x:v>1707476.7907136795</x:v>
      </x:c>
      <x:c r="Z262" s="50" t="n">
        <x:f>MAX(0,Y262*(1+EXP((LN(1+Real_MC_30Y!$J$11)-0.5*Real_MC_30Y!$J$12^2)+Real_MC_30Y!$J$12*((RAND()+RAND()+RAND()+RAND()+RAND()+RAND()+RAND()+RAND()+RAND()+RAND()+RAND()+RAND())-6))-1)+Real_MC_30Y!Z$58)</x:f>
        <x:v>1752415.2402741988</x:v>
      </x:c>
      <x:c r="AA262" s="50" t="n">
        <x:f>MAX(0,Z262*(1+EXP((LN(1+Real_MC_30Y!$J$11)-0.5*Real_MC_30Y!$J$12^2)+Real_MC_30Y!$J$12*((RAND()+RAND()+RAND()+RAND()+RAND()+RAND()+RAND()+RAND()+RAND()+RAND()+RAND()+RAND())-6))-1)+Real_MC_30Y!AA$58)</x:f>
        <x:v>2032047.6185154628</x:v>
      </x:c>
      <x:c r="AB262" s="50" t="n">
        <x:f>MAX(0,AA262*(1+EXP((LN(1+Real_MC_30Y!$J$11)-0.5*Real_MC_30Y!$J$12^2)+Real_MC_30Y!$J$12*((RAND()+RAND()+RAND()+RAND()+RAND()+RAND()+RAND()+RAND()+RAND()+RAND()+RAND()+RAND())-6))-1)+Real_MC_30Y!AB$58)</x:f>
        <x:v>2520152.4881647136</x:v>
      </x:c>
      <x:c r="AC262" s="50" t="n">
        <x:f>MAX(0,AB262*(1+EXP((LN(1+Real_MC_30Y!$J$11)-0.5*Real_MC_30Y!$J$12^2)+Real_MC_30Y!$J$12*((RAND()+RAND()+RAND()+RAND()+RAND()+RAND()+RAND()+RAND()+RAND()+RAND()+RAND()+RAND())-6))-1)+Real_MC_30Y!AC$58)</x:f>
        <x:v>2702792.033584523</x:v>
      </x:c>
      <x:c r="AD262" s="50" t="n">
        <x:f>MAX(0,AC262*(1+EXP((LN(1+Real_MC_30Y!$J$11)-0.5*Real_MC_30Y!$J$12^2)+Real_MC_30Y!$J$12*((RAND()+RAND()+RAND()+RAND()+RAND()+RAND()+RAND()+RAND()+RAND()+RAND()+RAND()+RAND())-6))-1)+Real_MC_30Y!AD$58)</x:f>
        <x:v>2580947.096810154</x:v>
      </x:c>
      <x:c r="AE262" s="50" t="n">
        <x:f>MAX(0,AD262*(1+EXP((LN(1+Real_MC_30Y!$J$11)-0.5*Real_MC_30Y!$J$12^2)+Real_MC_30Y!$J$12*((RAND()+RAND()+RAND()+RAND()+RAND()+RAND()+RAND()+RAND()+RAND()+RAND()+RAND()+RAND())-6))-1)+Real_MC_30Y!AE$58)</x:f>
        <x:v>2539739.225268707</x:v>
      </x:c>
      <x:c r="AF262" s="50" t="n">
        <x:f>MAX(0,AE262*(1+EXP((LN(1+Real_MC_30Y!$J$11)-0.5*Real_MC_30Y!$J$12^2)+Real_MC_30Y!$J$12*((RAND()+RAND()+RAND()+RAND()+RAND()+RAND()+RAND()+RAND()+RAND()+RAND()+RAND()+RAND())-6))-1)+Real_MC_30Y!AF$58)</x:f>
        <x:v>2892299.7228727797</x:v>
      </x:c>
    </x:row>
    <x:row r="263">
      <x:c r="A263">
        <x:v>259</x:v>
      </x:c>
      <x:c r="B263" s="50" t="n">
        <x:f>MAX(0,Liquidity_30Y!$C$14+Real_MC_30Y!B$57-Real_MC_30Y!B$56)</x:f>
        <x:v>1029031.25</x:v>
      </x:c>
      <x:c r="C263" s="50" t="n">
        <x:f>MAX(0,B263*(1+EXP((LN(1+Real_MC_30Y!$J$11)-0.5*Real_MC_30Y!$J$12^2)+Real_MC_30Y!$J$12*((RAND()+RAND()+RAND()+RAND()+RAND()+RAND()+RAND()+RAND()+RAND()+RAND()+RAND()+RAND())-6))-1)+Real_MC_30Y!C$58)</x:f>
        <x:v>1115089.3595314473</x:v>
      </x:c>
      <x:c r="D263" s="50" t="n">
        <x:f>MAX(0,C263*(1+EXP((LN(1+Real_MC_30Y!$J$11)-0.5*Real_MC_30Y!$J$12^2)+Real_MC_30Y!$J$12*((RAND()+RAND()+RAND()+RAND()+RAND()+RAND()+RAND()+RAND()+RAND()+RAND()+RAND()+RAND())-6))-1)+Real_MC_30Y!D$58)</x:f>
        <x:v>1471676.2076549751</x:v>
      </x:c>
      <x:c r="E263" s="50" t="n">
        <x:f>MAX(0,D263*(1+EXP((LN(1+Real_MC_30Y!$J$11)-0.5*Real_MC_30Y!$J$12^2)+Real_MC_30Y!$J$12*((RAND()+RAND()+RAND()+RAND()+RAND()+RAND()+RAND()+RAND()+RAND()+RAND()+RAND()+RAND())-6))-1)+Real_MC_30Y!E$58)</x:f>
        <x:v>1611744.6694866943</x:v>
      </x:c>
      <x:c r="F263" s="50" t="n">
        <x:f>MAX(0,E263*(1+EXP((LN(1+Real_MC_30Y!$J$11)-0.5*Real_MC_30Y!$J$12^2)+Real_MC_30Y!$J$12*((RAND()+RAND()+RAND()+RAND()+RAND()+RAND()+RAND()+RAND()+RAND()+RAND()+RAND()+RAND())-6))-1)+Real_MC_30Y!F$58)</x:f>
        <x:v>2158174.4580454957</x:v>
      </x:c>
      <x:c r="G263" s="50" t="n">
        <x:f>MAX(0,F263*(1+EXP((LN(1+Real_MC_30Y!$J$11)-0.5*Real_MC_30Y!$J$12^2)+Real_MC_30Y!$J$12*((RAND()+RAND()+RAND()+RAND()+RAND()+RAND()+RAND()+RAND()+RAND()+RAND()+RAND()+RAND())-6))-1)+Real_MC_30Y!G$58)</x:f>
        <x:v>2680767.50923022</x:v>
      </x:c>
      <x:c r="H263" s="50" t="n">
        <x:f>MAX(0,G263*(1+EXP((LN(1+Real_MC_30Y!$J$11)-0.5*Real_MC_30Y!$J$12^2)+Real_MC_30Y!$J$12*((RAND()+RAND()+RAND()+RAND()+RAND()+RAND()+RAND()+RAND()+RAND()+RAND()+RAND()+RAND())-6))-1)+Real_MC_30Y!H$58)</x:f>
        <x:v>2855760.2408904177</x:v>
      </x:c>
      <x:c r="I263" s="50" t="n">
        <x:f>MAX(0,H263*(1+EXP((LN(1+Real_MC_30Y!$J$11)-0.5*Real_MC_30Y!$J$12^2)+Real_MC_30Y!$J$12*((RAND()+RAND()+RAND()+RAND()+RAND()+RAND()+RAND()+RAND()+RAND()+RAND()+RAND()+RAND())-6))-1)+Real_MC_30Y!I$58)</x:f>
        <x:v>2920113.000803658</x:v>
      </x:c>
      <x:c r="J263" s="50" t="n">
        <x:f>MAX(0,I263*(1+EXP((LN(1+Real_MC_30Y!$J$11)-0.5*Real_MC_30Y!$J$12^2)+Real_MC_30Y!$J$12*((RAND()+RAND()+RAND()+RAND()+RAND()+RAND()+RAND()+RAND()+RAND()+RAND()+RAND()+RAND())-6))-1)+Real_MC_30Y!J$58)</x:f>
        <x:v>2577029.6495234277</x:v>
      </x:c>
      <x:c r="K263" s="50" t="n">
        <x:f>MAX(0,J263*(1+EXP((LN(1+Real_MC_30Y!$J$11)-0.5*Real_MC_30Y!$J$12^2)+Real_MC_30Y!$J$12*((RAND()+RAND()+RAND()+RAND()+RAND()+RAND()+RAND()+RAND()+RAND()+RAND()+RAND()+RAND())-6))-1)+Real_MC_30Y!K$58)</x:f>
        <x:v>3251243.19665364</x:v>
      </x:c>
      <x:c r="L263" s="50" t="n">
        <x:f>MAX(0,K263*(1+EXP((LN(1+Real_MC_30Y!$J$11)-0.5*Real_MC_30Y!$J$12^2)+Real_MC_30Y!$J$12*((RAND()+RAND()+RAND()+RAND()+RAND()+RAND()+RAND()+RAND()+RAND()+RAND()+RAND()+RAND())-6))-1)+Real_MC_30Y!L$58)</x:f>
        <x:v>3293980.656695788</x:v>
      </x:c>
      <x:c r="M263" s="50" t="n">
        <x:f>MAX(0,L263*(1+EXP((LN(1+Real_MC_30Y!$J$11)-0.5*Real_MC_30Y!$J$12^2)+Real_MC_30Y!$J$12*((RAND()+RAND()+RAND()+RAND()+RAND()+RAND()+RAND()+RAND()+RAND()+RAND()+RAND()+RAND())-6))-1)+Real_MC_30Y!M$58)</x:f>
        <x:v>2860445.943268772</x:v>
      </x:c>
      <x:c r="N263" s="50" t="n">
        <x:f>MAX(0,M263*(1+EXP((LN(1+Real_MC_30Y!$J$11)-0.5*Real_MC_30Y!$J$12^2)+Real_MC_30Y!$J$12*((RAND()+RAND()+RAND()+RAND()+RAND()+RAND()+RAND()+RAND()+RAND()+RAND()+RAND()+RAND())-6))-1)+Real_MC_30Y!N$58)</x:f>
        <x:v>3130451.4764936618</x:v>
      </x:c>
      <x:c r="O263" s="50" t="n">
        <x:f>MAX(0,N263*(1+EXP((LN(1+Real_MC_30Y!$J$11)-0.5*Real_MC_30Y!$J$12^2)+Real_MC_30Y!$J$12*((RAND()+RAND()+RAND()+RAND()+RAND()+RAND()+RAND()+RAND()+RAND()+RAND()+RAND()+RAND())-6))-1)+Real_MC_30Y!O$58)</x:f>
        <x:v>2802721.340123982</x:v>
      </x:c>
      <x:c r="P263" s="50" t="n">
        <x:f>MAX(0,O263*(1+EXP((LN(1+Real_MC_30Y!$J$11)-0.5*Real_MC_30Y!$J$12^2)+Real_MC_30Y!$J$12*((RAND()+RAND()+RAND()+RAND()+RAND()+RAND()+RAND()+RAND()+RAND()+RAND()+RAND()+RAND())-6))-1)+Real_MC_30Y!P$58)</x:f>
        <x:v>2878051.8170077573</x:v>
      </x:c>
      <x:c r="Q263" s="50" t="n">
        <x:f>MAX(0,P263*(1+EXP((LN(1+Real_MC_30Y!$J$11)-0.5*Real_MC_30Y!$J$12^2)+Real_MC_30Y!$J$12*((RAND()+RAND()+RAND()+RAND()+RAND()+RAND()+RAND()+RAND()+RAND()+RAND()+RAND()+RAND())-6))-1)+Real_MC_30Y!Q$58)</x:f>
        <x:v>2918211.1826798525</x:v>
      </x:c>
      <x:c r="R263" s="50" t="n">
        <x:f>MAX(0,Q263*(1+EXP((LN(1+Real_MC_30Y!$J$11)-0.5*Real_MC_30Y!$J$12^2)+Real_MC_30Y!$J$12*((RAND()+RAND()+RAND()+RAND()+RAND()+RAND()+RAND()+RAND()+RAND()+RAND()+RAND()+RAND())-6))-1)+Real_MC_30Y!R$58)</x:f>
        <x:v>2476813.59131678</x:v>
      </x:c>
      <x:c r="S263" s="50" t="n">
        <x:f>MAX(0,R263*(1+EXP((LN(1+Real_MC_30Y!$J$11)-0.5*Real_MC_30Y!$J$12^2)+Real_MC_30Y!$J$12*((RAND()+RAND()+RAND()+RAND()+RAND()+RAND()+RAND()+RAND()+RAND()+RAND()+RAND()+RAND())-6))-1)+Real_MC_30Y!S$58)</x:f>
        <x:v>2326815.1052240026</x:v>
      </x:c>
      <x:c r="T263" s="50" t="n">
        <x:f>MAX(0,S263*(1+EXP((LN(1+Real_MC_30Y!$J$11)-0.5*Real_MC_30Y!$J$12^2)+Real_MC_30Y!$J$12*((RAND()+RAND()+RAND()+RAND()+RAND()+RAND()+RAND()+RAND()+RAND()+RAND()+RAND()+RAND())-6))-1)+Real_MC_30Y!T$58)</x:f>
        <x:v>2392191.3052918892</x:v>
      </x:c>
      <x:c r="U263" s="50" t="n">
        <x:f>MAX(0,T263*(1+EXP((LN(1+Real_MC_30Y!$J$11)-0.5*Real_MC_30Y!$J$12^2)+Real_MC_30Y!$J$12*((RAND()+RAND()+RAND()+RAND()+RAND()+RAND()+RAND()+RAND()+RAND()+RAND()+RAND()+RAND())-6))-1)+Real_MC_30Y!U$58)</x:f>
        <x:v>2386406.1000310094</x:v>
      </x:c>
      <x:c r="V263" s="50" t="n">
        <x:f>MAX(0,U263*(1+EXP((LN(1+Real_MC_30Y!$J$11)-0.5*Real_MC_30Y!$J$12^2)+Real_MC_30Y!$J$12*((RAND()+RAND()+RAND()+RAND()+RAND()+RAND()+RAND()+RAND()+RAND()+RAND()+RAND()+RAND())-6))-1)+Real_MC_30Y!V$58)</x:f>
        <x:v>3295137.294447937</x:v>
      </x:c>
      <x:c r="W263" s="50" t="n">
        <x:f>MAX(0,V263*(1+EXP((LN(1+Real_MC_30Y!$J$11)-0.5*Real_MC_30Y!$J$12^2)+Real_MC_30Y!$J$12*((RAND()+RAND()+RAND()+RAND()+RAND()+RAND()+RAND()+RAND()+RAND()+RAND()+RAND()+RAND())-6))-1)+Real_MC_30Y!W$58)</x:f>
        <x:v>3360991.403120463</x:v>
      </x:c>
      <x:c r="X263" s="50" t="n">
        <x:f>MAX(0,W263*(1+EXP((LN(1+Real_MC_30Y!$J$11)-0.5*Real_MC_30Y!$J$12^2)+Real_MC_30Y!$J$12*((RAND()+RAND()+RAND()+RAND()+RAND()+RAND()+RAND()+RAND()+RAND()+RAND()+RAND()+RAND())-6))-1)+Real_MC_30Y!X$58)</x:f>
        <x:v>3700900.595034386</x:v>
      </x:c>
      <x:c r="Y263" s="50" t="n">
        <x:f>MAX(0,X263*(1+EXP((LN(1+Real_MC_30Y!$J$11)-0.5*Real_MC_30Y!$J$12^2)+Real_MC_30Y!$J$12*((RAND()+RAND()+RAND()+RAND()+RAND()+RAND()+RAND()+RAND()+RAND()+RAND()+RAND()+RAND())-6))-1)+Real_MC_30Y!Y$58)</x:f>
        <x:v>4247494.632991272</x:v>
      </x:c>
      <x:c r="Z263" s="50" t="n">
        <x:f>MAX(0,Y263*(1+EXP((LN(1+Real_MC_30Y!$J$11)-0.5*Real_MC_30Y!$J$12^2)+Real_MC_30Y!$J$12*((RAND()+RAND()+RAND()+RAND()+RAND()+RAND()+RAND()+RAND()+RAND()+RAND()+RAND()+RAND())-6))-1)+Real_MC_30Y!Z$58)</x:f>
        <x:v>4728750.561402754</x:v>
      </x:c>
      <x:c r="AA263" s="50" t="n">
        <x:f>MAX(0,Z263*(1+EXP((LN(1+Real_MC_30Y!$J$11)-0.5*Real_MC_30Y!$J$12^2)+Real_MC_30Y!$J$12*((RAND()+RAND()+RAND()+RAND()+RAND()+RAND()+RAND()+RAND()+RAND()+RAND()+RAND()+RAND())-6))-1)+Real_MC_30Y!AA$58)</x:f>
        <x:v>5333258.290983878</x:v>
      </x:c>
      <x:c r="AB263" s="50" t="n">
        <x:f>MAX(0,AA263*(1+EXP((LN(1+Real_MC_30Y!$J$11)-0.5*Real_MC_30Y!$J$12^2)+Real_MC_30Y!$J$12*((RAND()+RAND()+RAND()+RAND()+RAND()+RAND()+RAND()+RAND()+RAND()+RAND()+RAND()+RAND())-6))-1)+Real_MC_30Y!AB$58)</x:f>
        <x:v>8193667.335945625</x:v>
      </x:c>
      <x:c r="AC263" s="50" t="n">
        <x:f>MAX(0,AB263*(1+EXP((LN(1+Real_MC_30Y!$J$11)-0.5*Real_MC_30Y!$J$12^2)+Real_MC_30Y!$J$12*((RAND()+RAND()+RAND()+RAND()+RAND()+RAND()+RAND()+RAND()+RAND()+RAND()+RAND()+RAND())-6))-1)+Real_MC_30Y!AC$58)</x:f>
        <x:v>9422114.195095496</x:v>
      </x:c>
      <x:c r="AD263" s="50" t="n">
        <x:f>MAX(0,AC263*(1+EXP((LN(1+Real_MC_30Y!$J$11)-0.5*Real_MC_30Y!$J$12^2)+Real_MC_30Y!$J$12*((RAND()+RAND()+RAND()+RAND()+RAND()+RAND()+RAND()+RAND()+RAND()+RAND()+RAND()+RAND())-6))-1)+Real_MC_30Y!AD$58)</x:f>
        <x:v>8964545.128015125</x:v>
      </x:c>
      <x:c r="AE263" s="50" t="n">
        <x:f>MAX(0,AD263*(1+EXP((LN(1+Real_MC_30Y!$J$11)-0.5*Real_MC_30Y!$J$12^2)+Real_MC_30Y!$J$12*((RAND()+RAND()+RAND()+RAND()+RAND()+RAND()+RAND()+RAND()+RAND()+RAND()+RAND()+RAND())-6))-1)+Real_MC_30Y!AE$58)</x:f>
        <x:v>10651150.855730642</x:v>
      </x:c>
      <x:c r="AF263" s="50" t="n">
        <x:f>MAX(0,AE263*(1+EXP((LN(1+Real_MC_30Y!$J$11)-0.5*Real_MC_30Y!$J$12^2)+Real_MC_30Y!$J$12*((RAND()+RAND()+RAND()+RAND()+RAND()+RAND()+RAND()+RAND()+RAND()+RAND()+RAND()+RAND())-6))-1)+Real_MC_30Y!AF$58)</x:f>
        <x:v>8900551.319754606</x:v>
      </x:c>
    </x:row>
    <x:row r="264">
      <x:c r="A264">
        <x:v>260</x:v>
      </x:c>
      <x:c r="B264" s="50" t="n">
        <x:f>MAX(0,Liquidity_30Y!$C$14+Real_MC_30Y!B$57-Real_MC_30Y!B$56)</x:f>
        <x:v>1029031.25</x:v>
      </x:c>
      <x:c r="C264" s="50" t="n">
        <x:f>MAX(0,B264*(1+EXP((LN(1+Real_MC_30Y!$J$11)-0.5*Real_MC_30Y!$J$12^2)+Real_MC_30Y!$J$12*((RAND()+RAND()+RAND()+RAND()+RAND()+RAND()+RAND()+RAND()+RAND()+RAND()+RAND()+RAND())-6))-1)+Real_MC_30Y!C$58)</x:f>
        <x:v>1229158.8878072598</x:v>
      </x:c>
      <x:c r="D264" s="50" t="n">
        <x:f>MAX(0,C264*(1+EXP((LN(1+Real_MC_30Y!$J$11)-0.5*Real_MC_30Y!$J$12^2)+Real_MC_30Y!$J$12*((RAND()+RAND()+RAND()+RAND()+RAND()+RAND()+RAND()+RAND()+RAND()+RAND()+RAND()+RAND())-6))-1)+Real_MC_30Y!D$58)</x:f>
        <x:v>1113971.4705306923</x:v>
      </x:c>
      <x:c r="E264" s="50" t="n">
        <x:f>MAX(0,D264*(1+EXP((LN(1+Real_MC_30Y!$J$11)-0.5*Real_MC_30Y!$J$12^2)+Real_MC_30Y!$J$12*((RAND()+RAND()+RAND()+RAND()+RAND()+RAND()+RAND()+RAND()+RAND()+RAND()+RAND()+RAND())-6))-1)+Real_MC_30Y!E$58)</x:f>
        <x:v>1246478.2630668057</x:v>
      </x:c>
      <x:c r="F264" s="50" t="n">
        <x:f>MAX(0,E264*(1+EXP((LN(1+Real_MC_30Y!$J$11)-0.5*Real_MC_30Y!$J$12^2)+Real_MC_30Y!$J$12*((RAND()+RAND()+RAND()+RAND()+RAND()+RAND()+RAND()+RAND()+RAND()+RAND()+RAND()+RAND())-6))-1)+Real_MC_30Y!F$58)</x:f>
        <x:v>1703876.889350953</x:v>
      </x:c>
      <x:c r="G264" s="50" t="n">
        <x:f>MAX(0,F264*(1+EXP((LN(1+Real_MC_30Y!$J$11)-0.5*Real_MC_30Y!$J$12^2)+Real_MC_30Y!$J$12*((RAND()+RAND()+RAND()+RAND()+RAND()+RAND()+RAND()+RAND()+RAND()+RAND()+RAND()+RAND())-6))-1)+Real_MC_30Y!G$58)</x:f>
        <x:v>2351898.1875416916</x:v>
      </x:c>
      <x:c r="H264" s="50" t="n">
        <x:f>MAX(0,G264*(1+EXP((LN(1+Real_MC_30Y!$J$11)-0.5*Real_MC_30Y!$J$12^2)+Real_MC_30Y!$J$12*((RAND()+RAND()+RAND()+RAND()+RAND()+RAND()+RAND()+RAND()+RAND()+RAND()+RAND()+RAND())-6))-1)+Real_MC_30Y!H$58)</x:f>
        <x:v>3051926.2976084733</x:v>
      </x:c>
      <x:c r="I264" s="50" t="n">
        <x:f>MAX(0,H264*(1+EXP((LN(1+Real_MC_30Y!$J$11)-0.5*Real_MC_30Y!$J$12^2)+Real_MC_30Y!$J$12*((RAND()+RAND()+RAND()+RAND()+RAND()+RAND()+RAND()+RAND()+RAND()+RAND()+RAND()+RAND())-6))-1)+Real_MC_30Y!I$58)</x:f>
        <x:v>2524644.716941347</x:v>
      </x:c>
      <x:c r="J264" s="50" t="n">
        <x:f>MAX(0,I264*(1+EXP((LN(1+Real_MC_30Y!$J$11)-0.5*Real_MC_30Y!$J$12^2)+Real_MC_30Y!$J$12*((RAND()+RAND()+RAND()+RAND()+RAND()+RAND()+RAND()+RAND()+RAND()+RAND()+RAND()+RAND())-6))-1)+Real_MC_30Y!J$58)</x:f>
        <x:v>2338334.453816199</x:v>
      </x:c>
      <x:c r="K264" s="50" t="n">
        <x:f>MAX(0,J264*(1+EXP((LN(1+Real_MC_30Y!$J$11)-0.5*Real_MC_30Y!$J$12^2)+Real_MC_30Y!$J$12*((RAND()+RAND()+RAND()+RAND()+RAND()+RAND()+RAND()+RAND()+RAND()+RAND()+RAND()+RAND())-6))-1)+Real_MC_30Y!K$58)</x:f>
        <x:v>3414304.898211265</x:v>
      </x:c>
      <x:c r="L264" s="50" t="n">
        <x:f>MAX(0,K264*(1+EXP((LN(1+Real_MC_30Y!$J$11)-0.5*Real_MC_30Y!$J$12^2)+Real_MC_30Y!$J$12*((RAND()+RAND()+RAND()+RAND()+RAND()+RAND()+RAND()+RAND()+RAND()+RAND()+RAND()+RAND())-6))-1)+Real_MC_30Y!L$58)</x:f>
        <x:v>3553938.0859092744</x:v>
      </x:c>
      <x:c r="M264" s="50" t="n">
        <x:f>MAX(0,L264*(1+EXP((LN(1+Real_MC_30Y!$J$11)-0.5*Real_MC_30Y!$J$12^2)+Real_MC_30Y!$J$12*((RAND()+RAND()+RAND()+RAND()+RAND()+RAND()+RAND()+RAND()+RAND()+RAND()+RAND()+RAND())-6))-1)+Real_MC_30Y!M$58)</x:f>
        <x:v>3897840.996650734</x:v>
      </x:c>
      <x:c r="N264" s="50" t="n">
        <x:f>MAX(0,M264*(1+EXP((LN(1+Real_MC_30Y!$J$11)-0.5*Real_MC_30Y!$J$12^2)+Real_MC_30Y!$J$12*((RAND()+RAND()+RAND()+RAND()+RAND()+RAND()+RAND()+RAND()+RAND()+RAND()+RAND()+RAND())-6))-1)+Real_MC_30Y!N$58)</x:f>
        <x:v>4029347.106755969</x:v>
      </x:c>
      <x:c r="O264" s="50" t="n">
        <x:f>MAX(0,N264*(1+EXP((LN(1+Real_MC_30Y!$J$11)-0.5*Real_MC_30Y!$J$12^2)+Real_MC_30Y!$J$12*((RAND()+RAND()+RAND()+RAND()+RAND()+RAND()+RAND()+RAND()+RAND()+RAND()+RAND()+RAND())-6))-1)+Real_MC_30Y!O$58)</x:f>
        <x:v>4234810.807087153</x:v>
      </x:c>
      <x:c r="P264" s="50" t="n">
        <x:f>MAX(0,O264*(1+EXP((LN(1+Real_MC_30Y!$J$11)-0.5*Real_MC_30Y!$J$12^2)+Real_MC_30Y!$J$12*((RAND()+RAND()+RAND()+RAND()+RAND()+RAND()+RAND()+RAND()+RAND()+RAND()+RAND()+RAND())-6))-1)+Real_MC_30Y!P$58)</x:f>
        <x:v>4248564.909461606</x:v>
      </x:c>
      <x:c r="Q264" s="50" t="n">
        <x:f>MAX(0,P264*(1+EXP((LN(1+Real_MC_30Y!$J$11)-0.5*Real_MC_30Y!$J$12^2)+Real_MC_30Y!$J$12*((RAND()+RAND()+RAND()+RAND()+RAND()+RAND()+RAND()+RAND()+RAND()+RAND()+RAND()+RAND())-6))-1)+Real_MC_30Y!Q$58)</x:f>
        <x:v>3260057.760083926</x:v>
      </x:c>
      <x:c r="R264" s="50" t="n">
        <x:f>MAX(0,Q264*(1+EXP((LN(1+Real_MC_30Y!$J$11)-0.5*Real_MC_30Y!$J$12^2)+Real_MC_30Y!$J$12*((RAND()+RAND()+RAND()+RAND()+RAND()+RAND()+RAND()+RAND()+RAND()+RAND()+RAND()+RAND())-6))-1)+Real_MC_30Y!R$58)</x:f>
        <x:v>3656824.1161930123</x:v>
      </x:c>
      <x:c r="S264" s="50" t="n">
        <x:f>MAX(0,R264*(1+EXP((LN(1+Real_MC_30Y!$J$11)-0.5*Real_MC_30Y!$J$12^2)+Real_MC_30Y!$J$12*((RAND()+RAND()+RAND()+RAND()+RAND()+RAND()+RAND()+RAND()+RAND()+RAND()+RAND()+RAND())-6))-1)+Real_MC_30Y!S$58)</x:f>
        <x:v>4818707.084821027</x:v>
      </x:c>
      <x:c r="T264" s="50" t="n">
        <x:f>MAX(0,S264*(1+EXP((LN(1+Real_MC_30Y!$J$11)-0.5*Real_MC_30Y!$J$12^2)+Real_MC_30Y!$J$12*((RAND()+RAND()+RAND()+RAND()+RAND()+RAND()+RAND()+RAND()+RAND()+RAND()+RAND()+RAND())-6))-1)+Real_MC_30Y!T$58)</x:f>
        <x:v>4838364.940094506</x:v>
      </x:c>
      <x:c r="U264" s="50" t="n">
        <x:f>MAX(0,T264*(1+EXP((LN(1+Real_MC_30Y!$J$11)-0.5*Real_MC_30Y!$J$12^2)+Real_MC_30Y!$J$12*((RAND()+RAND()+RAND()+RAND()+RAND()+RAND()+RAND()+RAND()+RAND()+RAND()+RAND()+RAND())-6))-1)+Real_MC_30Y!U$58)</x:f>
        <x:v>4986069.950667692</x:v>
      </x:c>
      <x:c r="V264" s="50" t="n">
        <x:f>MAX(0,U264*(1+EXP((LN(1+Real_MC_30Y!$J$11)-0.5*Real_MC_30Y!$J$12^2)+Real_MC_30Y!$J$12*((RAND()+RAND()+RAND()+RAND()+RAND()+RAND()+RAND()+RAND()+RAND()+RAND()+RAND()+RAND())-6))-1)+Real_MC_30Y!V$58)</x:f>
        <x:v>6039311.067201457</x:v>
      </x:c>
      <x:c r="W264" s="50" t="n">
        <x:f>MAX(0,V264*(1+EXP((LN(1+Real_MC_30Y!$J$11)-0.5*Real_MC_30Y!$J$12^2)+Real_MC_30Y!$J$12*((RAND()+RAND()+RAND()+RAND()+RAND()+RAND()+RAND()+RAND()+RAND()+RAND()+RAND()+RAND())-6))-1)+Real_MC_30Y!W$58)</x:f>
        <x:v>5538953.661219448</x:v>
      </x:c>
      <x:c r="X264" s="50" t="n">
        <x:f>MAX(0,W264*(1+EXP((LN(1+Real_MC_30Y!$J$11)-0.5*Real_MC_30Y!$J$12^2)+Real_MC_30Y!$J$12*((RAND()+RAND()+RAND()+RAND()+RAND()+RAND()+RAND()+RAND()+RAND()+RAND()+RAND()+RAND())-6))-1)+Real_MC_30Y!X$58)</x:f>
        <x:v>5896148.072265865</x:v>
      </x:c>
      <x:c r="Y264" s="50" t="n">
        <x:f>MAX(0,X264*(1+EXP((LN(1+Real_MC_30Y!$J$11)-0.5*Real_MC_30Y!$J$12^2)+Real_MC_30Y!$J$12*((RAND()+RAND()+RAND()+RAND()+RAND()+RAND()+RAND()+RAND()+RAND()+RAND()+RAND()+RAND())-6))-1)+Real_MC_30Y!Y$58)</x:f>
        <x:v>5780458.719968</x:v>
      </x:c>
      <x:c r="Z264" s="50" t="n">
        <x:f>MAX(0,Y264*(1+EXP((LN(1+Real_MC_30Y!$J$11)-0.5*Real_MC_30Y!$J$12^2)+Real_MC_30Y!$J$12*((RAND()+RAND()+RAND()+RAND()+RAND()+RAND()+RAND()+RAND()+RAND()+RAND()+RAND()+RAND())-6))-1)+Real_MC_30Y!Z$58)</x:f>
        <x:v>4641182.624736137</x:v>
      </x:c>
      <x:c r="AA264" s="50" t="n">
        <x:f>MAX(0,Z264*(1+EXP((LN(1+Real_MC_30Y!$J$11)-0.5*Real_MC_30Y!$J$12^2)+Real_MC_30Y!$J$12*((RAND()+RAND()+RAND()+RAND()+RAND()+RAND()+RAND()+RAND()+RAND()+RAND()+RAND()+RAND())-6))-1)+Real_MC_30Y!AA$58)</x:f>
        <x:v>4930764.191079006</x:v>
      </x:c>
      <x:c r="AB264" s="50" t="n">
        <x:f>MAX(0,AA264*(1+EXP((LN(1+Real_MC_30Y!$J$11)-0.5*Real_MC_30Y!$J$12^2)+Real_MC_30Y!$J$12*((RAND()+RAND()+RAND()+RAND()+RAND()+RAND()+RAND()+RAND()+RAND()+RAND()+RAND()+RAND())-6))-1)+Real_MC_30Y!AB$58)</x:f>
        <x:v>7419930.4860903965</x:v>
      </x:c>
      <x:c r="AC264" s="50" t="n">
        <x:f>MAX(0,AB264*(1+EXP((LN(1+Real_MC_30Y!$J$11)-0.5*Real_MC_30Y!$J$12^2)+Real_MC_30Y!$J$12*((RAND()+RAND()+RAND()+RAND()+RAND()+RAND()+RAND()+RAND()+RAND()+RAND()+RAND()+RAND())-6))-1)+Real_MC_30Y!AC$58)</x:f>
        <x:v>7710002.360763857</x:v>
      </x:c>
      <x:c r="AD264" s="50" t="n">
        <x:f>MAX(0,AC264*(1+EXP((LN(1+Real_MC_30Y!$J$11)-0.5*Real_MC_30Y!$J$12^2)+Real_MC_30Y!$J$12*((RAND()+RAND()+RAND()+RAND()+RAND()+RAND()+RAND()+RAND()+RAND()+RAND()+RAND()+RAND())-6))-1)+Real_MC_30Y!AD$58)</x:f>
        <x:v>6811113.280102888</x:v>
      </x:c>
      <x:c r="AE264" s="50" t="n">
        <x:f>MAX(0,AD264*(1+EXP((LN(1+Real_MC_30Y!$J$11)-0.5*Real_MC_30Y!$J$12^2)+Real_MC_30Y!$J$12*((RAND()+RAND()+RAND()+RAND()+RAND()+RAND()+RAND()+RAND()+RAND()+RAND()+RAND()+RAND())-6))-1)+Real_MC_30Y!AE$58)</x:f>
        <x:v>6944439.429952702</x:v>
      </x:c>
      <x:c r="AF264" s="50" t="n">
        <x:f>MAX(0,AE264*(1+EXP((LN(1+Real_MC_30Y!$J$11)-0.5*Real_MC_30Y!$J$12^2)+Real_MC_30Y!$J$12*((RAND()+RAND()+RAND()+RAND()+RAND()+RAND()+RAND()+RAND()+RAND()+RAND()+RAND()+RAND())-6))-1)+Real_MC_30Y!AF$58)</x:f>
        <x:v>6645337.13067016</x:v>
      </x:c>
    </x:row>
    <x:row r="265">
      <x:c r="A265">
        <x:v>261</x:v>
      </x:c>
      <x:c r="B265" s="50" t="n">
        <x:f>MAX(0,Liquidity_30Y!$C$14+Real_MC_30Y!B$57-Real_MC_30Y!B$56)</x:f>
        <x:v>1029031.25</x:v>
      </x:c>
      <x:c r="C265" s="50" t="n">
        <x:f>MAX(0,B265*(1+EXP((LN(1+Real_MC_30Y!$J$11)-0.5*Real_MC_30Y!$J$12^2)+Real_MC_30Y!$J$12*((RAND()+RAND()+RAND()+RAND()+RAND()+RAND()+RAND()+RAND()+RAND()+RAND()+RAND()+RAND())-6))-1)+Real_MC_30Y!C$58)</x:f>
        <x:v>938349.8758013864</x:v>
      </x:c>
      <x:c r="D265" s="50" t="n">
        <x:f>MAX(0,C265*(1+EXP((LN(1+Real_MC_30Y!$J$11)-0.5*Real_MC_30Y!$J$12^2)+Real_MC_30Y!$J$12*((RAND()+RAND()+RAND()+RAND()+RAND()+RAND()+RAND()+RAND()+RAND()+RAND()+RAND()+RAND())-6))-1)+Real_MC_30Y!D$58)</x:f>
        <x:v>883650.6378649354</x:v>
      </x:c>
      <x:c r="E265" s="50" t="n">
        <x:f>MAX(0,D265*(1+EXP((LN(1+Real_MC_30Y!$J$11)-0.5*Real_MC_30Y!$J$12^2)+Real_MC_30Y!$J$12*((RAND()+RAND()+RAND()+RAND()+RAND()+RAND()+RAND()+RAND()+RAND()+RAND()+RAND()+RAND())-6))-1)+Real_MC_30Y!E$58)</x:f>
        <x:v>815503.5424842045</x:v>
      </x:c>
      <x:c r="F265" s="50" t="n">
        <x:f>MAX(0,E265*(1+EXP((LN(1+Real_MC_30Y!$J$11)-0.5*Real_MC_30Y!$J$12^2)+Real_MC_30Y!$J$12*((RAND()+RAND()+RAND()+RAND()+RAND()+RAND()+RAND()+RAND()+RAND()+RAND()+RAND()+RAND())-6))-1)+Real_MC_30Y!F$58)</x:f>
        <x:v>852046.0840826469</x:v>
      </x:c>
      <x:c r="G265" s="50" t="n">
        <x:f>MAX(0,F265*(1+EXP((LN(1+Real_MC_30Y!$J$11)-0.5*Real_MC_30Y!$J$12^2)+Real_MC_30Y!$J$12*((RAND()+RAND()+RAND()+RAND()+RAND()+RAND()+RAND()+RAND()+RAND()+RAND()+RAND()+RAND())-6))-1)+Real_MC_30Y!G$58)</x:f>
        <x:v>735390.3389100867</x:v>
      </x:c>
      <x:c r="H265" s="50" t="n">
        <x:f>MAX(0,G265*(1+EXP((LN(1+Real_MC_30Y!$J$11)-0.5*Real_MC_30Y!$J$12^2)+Real_MC_30Y!$J$12*((RAND()+RAND()+RAND()+RAND()+RAND()+RAND()+RAND()+RAND()+RAND()+RAND()+RAND()+RAND())-6))-1)+Real_MC_30Y!H$58)</x:f>
        <x:v>571870.1881064766</x:v>
      </x:c>
      <x:c r="I265" s="50" t="n">
        <x:f>MAX(0,H265*(1+EXP((LN(1+Real_MC_30Y!$J$11)-0.5*Real_MC_30Y!$J$12^2)+Real_MC_30Y!$J$12*((RAND()+RAND()+RAND()+RAND()+RAND()+RAND()+RAND()+RAND()+RAND()+RAND()+RAND()+RAND())-6))-1)+Real_MC_30Y!I$58)</x:f>
        <x:v>852031.0696387417</x:v>
      </x:c>
      <x:c r="J265" s="50" t="n">
        <x:f>MAX(0,I265*(1+EXP((LN(1+Real_MC_30Y!$J$11)-0.5*Real_MC_30Y!$J$12^2)+Real_MC_30Y!$J$12*((RAND()+RAND()+RAND()+RAND()+RAND()+RAND()+RAND()+RAND()+RAND()+RAND()+RAND()+RAND())-6))-1)+Real_MC_30Y!J$58)</x:f>
        <x:v>778954.7365878945</x:v>
      </x:c>
      <x:c r="K265" s="50" t="n">
        <x:f>MAX(0,J265*(1+EXP((LN(1+Real_MC_30Y!$J$11)-0.5*Real_MC_30Y!$J$12^2)+Real_MC_30Y!$J$12*((RAND()+RAND()+RAND()+RAND()+RAND()+RAND()+RAND()+RAND()+RAND()+RAND()+RAND()+RAND())-6))-1)+Real_MC_30Y!K$58)</x:f>
        <x:v>629283.2701673394</x:v>
      </x:c>
      <x:c r="L265" s="50" t="n">
        <x:f>MAX(0,K265*(1+EXP((LN(1+Real_MC_30Y!$J$11)-0.5*Real_MC_30Y!$J$12^2)+Real_MC_30Y!$J$12*((RAND()+RAND()+RAND()+RAND()+RAND()+RAND()+RAND()+RAND()+RAND()+RAND()+RAND()+RAND())-6))-1)+Real_MC_30Y!L$58)</x:f>
        <x:v>616250.6006785929</x:v>
      </x:c>
      <x:c r="M265" s="50" t="n">
        <x:f>MAX(0,L265*(1+EXP((LN(1+Real_MC_30Y!$J$11)-0.5*Real_MC_30Y!$J$12^2)+Real_MC_30Y!$J$12*((RAND()+RAND()+RAND()+RAND()+RAND()+RAND()+RAND()+RAND()+RAND()+RAND()+RAND()+RAND())-6))-1)+Real_MC_30Y!M$58)</x:f>
        <x:v>671246.4966745839</x:v>
      </x:c>
      <x:c r="N265" s="50" t="n">
        <x:f>MAX(0,M265*(1+EXP((LN(1+Real_MC_30Y!$J$11)-0.5*Real_MC_30Y!$J$12^2)+Real_MC_30Y!$J$12*((RAND()+RAND()+RAND()+RAND()+RAND()+RAND()+RAND()+RAND()+RAND()+RAND()+RAND()+RAND())-6))-1)+Real_MC_30Y!N$58)</x:f>
        <x:v>758930.4198322203</x:v>
      </x:c>
      <x:c r="O265" s="50" t="n">
        <x:f>MAX(0,N265*(1+EXP((LN(1+Real_MC_30Y!$J$11)-0.5*Real_MC_30Y!$J$12^2)+Real_MC_30Y!$J$12*((RAND()+RAND()+RAND()+RAND()+RAND()+RAND()+RAND()+RAND()+RAND()+RAND()+RAND()+RAND())-6))-1)+Real_MC_30Y!O$58)</x:f>
        <x:v>757730.3521119363</x:v>
      </x:c>
      <x:c r="P265" s="50" t="n">
        <x:f>MAX(0,O265*(1+EXP((LN(1+Real_MC_30Y!$J$11)-0.5*Real_MC_30Y!$J$12^2)+Real_MC_30Y!$J$12*((RAND()+RAND()+RAND()+RAND()+RAND()+RAND()+RAND()+RAND()+RAND()+RAND()+RAND()+RAND())-6))-1)+Real_MC_30Y!P$58)</x:f>
        <x:v>856511.1275860918</x:v>
      </x:c>
      <x:c r="Q265" s="50" t="n">
        <x:f>MAX(0,P265*(1+EXP((LN(1+Real_MC_30Y!$J$11)-0.5*Real_MC_30Y!$J$12^2)+Real_MC_30Y!$J$12*((RAND()+RAND()+RAND()+RAND()+RAND()+RAND()+RAND()+RAND()+RAND()+RAND()+RAND()+RAND())-6))-1)+Real_MC_30Y!Q$58)</x:f>
        <x:v>935036.9786108512</x:v>
      </x:c>
      <x:c r="R265" s="50" t="n">
        <x:f>MAX(0,Q265*(1+EXP((LN(1+Real_MC_30Y!$J$11)-0.5*Real_MC_30Y!$J$12^2)+Real_MC_30Y!$J$12*((RAND()+RAND()+RAND()+RAND()+RAND()+RAND()+RAND()+RAND()+RAND()+RAND()+RAND()+RAND())-6))-1)+Real_MC_30Y!R$58)</x:f>
        <x:v>1067995.7905980297</x:v>
      </x:c>
      <x:c r="S265" s="50" t="n">
        <x:f>MAX(0,R265*(1+EXP((LN(1+Real_MC_30Y!$J$11)-0.5*Real_MC_30Y!$J$12^2)+Real_MC_30Y!$J$12*((RAND()+RAND()+RAND()+RAND()+RAND()+RAND()+RAND()+RAND()+RAND()+RAND()+RAND()+RAND())-6))-1)+Real_MC_30Y!S$58)</x:f>
        <x:v>1093901.8975913608</x:v>
      </x:c>
      <x:c r="T265" s="50" t="n">
        <x:f>MAX(0,S265*(1+EXP((LN(1+Real_MC_30Y!$J$11)-0.5*Real_MC_30Y!$J$12^2)+Real_MC_30Y!$J$12*((RAND()+RAND()+RAND()+RAND()+RAND()+RAND()+RAND()+RAND()+RAND()+RAND()+RAND()+RAND())-6))-1)+Real_MC_30Y!T$58)</x:f>
        <x:v>1148873.4507639762</x:v>
      </x:c>
      <x:c r="U265" s="50" t="n">
        <x:f>MAX(0,T265*(1+EXP((LN(1+Real_MC_30Y!$J$11)-0.5*Real_MC_30Y!$J$12^2)+Real_MC_30Y!$J$12*((RAND()+RAND()+RAND()+RAND()+RAND()+RAND()+RAND()+RAND()+RAND()+RAND()+RAND()+RAND())-6))-1)+Real_MC_30Y!U$58)</x:f>
        <x:v>1784442.056704479</x:v>
      </x:c>
      <x:c r="V265" s="50" t="n">
        <x:f>MAX(0,U265*(1+EXP((LN(1+Real_MC_30Y!$J$11)-0.5*Real_MC_30Y!$J$12^2)+Real_MC_30Y!$J$12*((RAND()+RAND()+RAND()+RAND()+RAND()+RAND()+RAND()+RAND()+RAND()+RAND()+RAND()+RAND())-6))-1)+Real_MC_30Y!V$58)</x:f>
        <x:v>1633237.5738443744</x:v>
      </x:c>
      <x:c r="W265" s="50" t="n">
        <x:f>MAX(0,V265*(1+EXP((LN(1+Real_MC_30Y!$J$11)-0.5*Real_MC_30Y!$J$12^2)+Real_MC_30Y!$J$12*((RAND()+RAND()+RAND()+RAND()+RAND()+RAND()+RAND()+RAND()+RAND()+RAND()+RAND()+RAND())-6))-1)+Real_MC_30Y!W$58)</x:f>
        <x:v>2006686.9011044335</x:v>
      </x:c>
      <x:c r="X265" s="50" t="n">
        <x:f>MAX(0,W265*(1+EXP((LN(1+Real_MC_30Y!$J$11)-0.5*Real_MC_30Y!$J$12^2)+Real_MC_30Y!$J$12*((RAND()+RAND()+RAND()+RAND()+RAND()+RAND()+RAND()+RAND()+RAND()+RAND()+RAND()+RAND())-6))-1)+Real_MC_30Y!X$58)</x:f>
        <x:v>2077108.7626222596</x:v>
      </x:c>
      <x:c r="Y265" s="50" t="n">
        <x:f>MAX(0,X265*(1+EXP((LN(1+Real_MC_30Y!$J$11)-0.5*Real_MC_30Y!$J$12^2)+Real_MC_30Y!$J$12*((RAND()+RAND()+RAND()+RAND()+RAND()+RAND()+RAND()+RAND()+RAND()+RAND()+RAND()+RAND())-6))-1)+Real_MC_30Y!Y$58)</x:f>
        <x:v>1796356.4230270367</x:v>
      </x:c>
      <x:c r="Z265" s="50" t="n">
        <x:f>MAX(0,Y265*(1+EXP((LN(1+Real_MC_30Y!$J$11)-0.5*Real_MC_30Y!$J$12^2)+Real_MC_30Y!$J$12*((RAND()+RAND()+RAND()+RAND()+RAND()+RAND()+RAND()+RAND()+RAND()+RAND()+RAND()+RAND())-6))-1)+Real_MC_30Y!Z$58)</x:f>
        <x:v>2731981.9184192508</x:v>
      </x:c>
      <x:c r="AA265" s="50" t="n">
        <x:f>MAX(0,Z265*(1+EXP((LN(1+Real_MC_30Y!$J$11)-0.5*Real_MC_30Y!$J$12^2)+Real_MC_30Y!$J$12*((RAND()+RAND()+RAND()+RAND()+RAND()+RAND()+RAND()+RAND()+RAND()+RAND()+RAND()+RAND())-6))-1)+Real_MC_30Y!AA$58)</x:f>
        <x:v>2723262.527223581</x:v>
      </x:c>
      <x:c r="AB265" s="50" t="n">
        <x:f>MAX(0,AA265*(1+EXP((LN(1+Real_MC_30Y!$J$11)-0.5*Real_MC_30Y!$J$12^2)+Real_MC_30Y!$J$12*((RAND()+RAND()+RAND()+RAND()+RAND()+RAND()+RAND()+RAND()+RAND()+RAND()+RAND()+RAND())-6))-1)+Real_MC_30Y!AB$58)</x:f>
        <x:v>3431129.6248476035</x:v>
      </x:c>
      <x:c r="AC265" s="50" t="n">
        <x:f>MAX(0,AB265*(1+EXP((LN(1+Real_MC_30Y!$J$11)-0.5*Real_MC_30Y!$J$12^2)+Real_MC_30Y!$J$12*((RAND()+RAND()+RAND()+RAND()+RAND()+RAND()+RAND()+RAND()+RAND()+RAND()+RAND()+RAND())-6))-1)+Real_MC_30Y!AC$58)</x:f>
        <x:v>3138666.9425603305</x:v>
      </x:c>
      <x:c r="AD265" s="50" t="n">
        <x:f>MAX(0,AC265*(1+EXP((LN(1+Real_MC_30Y!$J$11)-0.5*Real_MC_30Y!$J$12^2)+Real_MC_30Y!$J$12*((RAND()+RAND()+RAND()+RAND()+RAND()+RAND()+RAND()+RAND()+RAND()+RAND()+RAND()+RAND())-6))-1)+Real_MC_30Y!AD$58)</x:f>
        <x:v>3194326.6074229307</x:v>
      </x:c>
      <x:c r="AE265" s="50" t="n">
        <x:f>MAX(0,AD265*(1+EXP((LN(1+Real_MC_30Y!$J$11)-0.5*Real_MC_30Y!$J$12^2)+Real_MC_30Y!$J$12*((RAND()+RAND()+RAND()+RAND()+RAND()+RAND()+RAND()+RAND()+RAND()+RAND()+RAND()+RAND())-6))-1)+Real_MC_30Y!AE$58)</x:f>
        <x:v>2994705.872200631</x:v>
      </x:c>
      <x:c r="AF265" s="50" t="n">
        <x:f>MAX(0,AE265*(1+EXP((LN(1+Real_MC_30Y!$J$11)-0.5*Real_MC_30Y!$J$12^2)+Real_MC_30Y!$J$12*((RAND()+RAND()+RAND()+RAND()+RAND()+RAND()+RAND()+RAND()+RAND()+RAND()+RAND()+RAND())-6))-1)+Real_MC_30Y!AF$58)</x:f>
        <x:v>3410002.365566657</x:v>
      </x:c>
    </x:row>
    <x:row r="266">
      <x:c r="A266">
        <x:v>262</x:v>
      </x:c>
      <x:c r="B266" s="50" t="n">
        <x:f>MAX(0,Liquidity_30Y!$C$14+Real_MC_30Y!B$57-Real_MC_30Y!B$56)</x:f>
        <x:v>1029031.25</x:v>
      </x:c>
      <x:c r="C266" s="50" t="n">
        <x:f>MAX(0,B266*(1+EXP((LN(1+Real_MC_30Y!$J$11)-0.5*Real_MC_30Y!$J$12^2)+Real_MC_30Y!$J$12*((RAND()+RAND()+RAND()+RAND()+RAND()+RAND()+RAND()+RAND()+RAND()+RAND()+RAND()+RAND())-6))-1)+Real_MC_30Y!C$58)</x:f>
        <x:v>1270173.1581314928</x:v>
      </x:c>
      <x:c r="D266" s="50" t="n">
        <x:f>MAX(0,C266*(1+EXP((LN(1+Real_MC_30Y!$J$11)-0.5*Real_MC_30Y!$J$12^2)+Real_MC_30Y!$J$12*((RAND()+RAND()+RAND()+RAND()+RAND()+RAND()+RAND()+RAND()+RAND()+RAND()+RAND()+RAND())-6))-1)+Real_MC_30Y!D$58)</x:f>
        <x:v>1358081.99749168</x:v>
      </x:c>
      <x:c r="E266" s="50" t="n">
        <x:f>MAX(0,D266*(1+EXP((LN(1+Real_MC_30Y!$J$11)-0.5*Real_MC_30Y!$J$12^2)+Real_MC_30Y!$J$12*((RAND()+RAND()+RAND()+RAND()+RAND()+RAND()+RAND()+RAND()+RAND()+RAND()+RAND()+RAND())-6))-1)+Real_MC_30Y!E$58)</x:f>
        <x:v>1413914.6864901045</x:v>
      </x:c>
      <x:c r="F266" s="50" t="n">
        <x:f>MAX(0,E266*(1+EXP((LN(1+Real_MC_30Y!$J$11)-0.5*Real_MC_30Y!$J$12^2)+Real_MC_30Y!$J$12*((RAND()+RAND()+RAND()+RAND()+RAND()+RAND()+RAND()+RAND()+RAND()+RAND()+RAND()+RAND())-6))-1)+Real_MC_30Y!F$58)</x:f>
        <x:v>1413001.1586582637</x:v>
      </x:c>
      <x:c r="G266" s="50" t="n">
        <x:f>MAX(0,F266*(1+EXP((LN(1+Real_MC_30Y!$J$11)-0.5*Real_MC_30Y!$J$12^2)+Real_MC_30Y!$J$12*((RAND()+RAND()+RAND()+RAND()+RAND()+RAND()+RAND()+RAND()+RAND()+RAND()+RAND()+RAND())-6))-1)+Real_MC_30Y!G$58)</x:f>
        <x:v>1233714.344616085</x:v>
      </x:c>
      <x:c r="H266" s="50" t="n">
        <x:f>MAX(0,G266*(1+EXP((LN(1+Real_MC_30Y!$J$11)-0.5*Real_MC_30Y!$J$12^2)+Real_MC_30Y!$J$12*((RAND()+RAND()+RAND()+RAND()+RAND()+RAND()+RAND()+RAND()+RAND()+RAND()+RAND()+RAND())-6))-1)+Real_MC_30Y!H$58)</x:f>
        <x:v>1535350.9134862635</x:v>
      </x:c>
      <x:c r="I266" s="50" t="n">
        <x:f>MAX(0,H266*(1+EXP((LN(1+Real_MC_30Y!$J$11)-0.5*Real_MC_30Y!$J$12^2)+Real_MC_30Y!$J$12*((RAND()+RAND()+RAND()+RAND()+RAND()+RAND()+RAND()+RAND()+RAND()+RAND()+RAND()+RAND())-6))-1)+Real_MC_30Y!I$58)</x:f>
        <x:v>1336202.6961010725</x:v>
      </x:c>
      <x:c r="J266" s="50" t="n">
        <x:f>MAX(0,I266*(1+EXP((LN(1+Real_MC_30Y!$J$11)-0.5*Real_MC_30Y!$J$12^2)+Real_MC_30Y!$J$12*((RAND()+RAND()+RAND()+RAND()+RAND()+RAND()+RAND()+RAND()+RAND()+RAND()+RAND()+RAND())-6))-1)+Real_MC_30Y!J$58)</x:f>
        <x:v>1243435.4684748915</x:v>
      </x:c>
      <x:c r="K266" s="50" t="n">
        <x:f>MAX(0,J266*(1+EXP((LN(1+Real_MC_30Y!$J$11)-0.5*Real_MC_30Y!$J$12^2)+Real_MC_30Y!$J$12*((RAND()+RAND()+RAND()+RAND()+RAND()+RAND()+RAND()+RAND()+RAND()+RAND()+RAND()+RAND())-6))-1)+Real_MC_30Y!K$58)</x:f>
        <x:v>1390188.9075289266</x:v>
      </x:c>
      <x:c r="L266" s="50" t="n">
        <x:f>MAX(0,K266*(1+EXP((LN(1+Real_MC_30Y!$J$11)-0.5*Real_MC_30Y!$J$12^2)+Real_MC_30Y!$J$12*((RAND()+RAND()+RAND()+RAND()+RAND()+RAND()+RAND()+RAND()+RAND()+RAND()+RAND()+RAND())-6))-1)+Real_MC_30Y!L$58)</x:f>
        <x:v>1679290.991552629</x:v>
      </x:c>
      <x:c r="M266" s="50" t="n">
        <x:f>MAX(0,L266*(1+EXP((LN(1+Real_MC_30Y!$J$11)-0.5*Real_MC_30Y!$J$12^2)+Real_MC_30Y!$J$12*((RAND()+RAND()+RAND()+RAND()+RAND()+RAND()+RAND()+RAND()+RAND()+RAND()+RAND()+RAND())-6))-1)+Real_MC_30Y!M$58)</x:f>
        <x:v>1442469.6896101446</x:v>
      </x:c>
      <x:c r="N266" s="50" t="n">
        <x:f>MAX(0,M266*(1+EXP((LN(1+Real_MC_30Y!$J$11)-0.5*Real_MC_30Y!$J$12^2)+Real_MC_30Y!$J$12*((RAND()+RAND()+RAND()+RAND()+RAND()+RAND()+RAND()+RAND()+RAND()+RAND()+RAND()+RAND())-6))-1)+Real_MC_30Y!N$58)</x:f>
        <x:v>1555762.9430170848</x:v>
      </x:c>
      <x:c r="O266" s="50" t="n">
        <x:f>MAX(0,N266*(1+EXP((LN(1+Real_MC_30Y!$J$11)-0.5*Real_MC_30Y!$J$12^2)+Real_MC_30Y!$J$12*((RAND()+RAND()+RAND()+RAND()+RAND()+RAND()+RAND()+RAND()+RAND()+RAND()+RAND()+RAND())-6))-1)+Real_MC_30Y!O$58)</x:f>
        <x:v>1705180.9037942884</x:v>
      </x:c>
      <x:c r="P266" s="50" t="n">
        <x:f>MAX(0,O266*(1+EXP((LN(1+Real_MC_30Y!$J$11)-0.5*Real_MC_30Y!$J$12^2)+Real_MC_30Y!$J$12*((RAND()+RAND()+RAND()+RAND()+RAND()+RAND()+RAND()+RAND()+RAND()+RAND()+RAND()+RAND())-6))-1)+Real_MC_30Y!P$58)</x:f>
        <x:v>1967403.7433937115</x:v>
      </x:c>
      <x:c r="Q266" s="50" t="n">
        <x:f>MAX(0,P266*(1+EXP((LN(1+Real_MC_30Y!$J$11)-0.5*Real_MC_30Y!$J$12^2)+Real_MC_30Y!$J$12*((RAND()+RAND()+RAND()+RAND()+RAND()+RAND()+RAND()+RAND()+RAND()+RAND()+RAND()+RAND())-6))-1)+Real_MC_30Y!Q$58)</x:f>
        <x:v>2148893.601351532</x:v>
      </x:c>
      <x:c r="R266" s="50" t="n">
        <x:f>MAX(0,Q266*(1+EXP((LN(1+Real_MC_30Y!$J$11)-0.5*Real_MC_30Y!$J$12^2)+Real_MC_30Y!$J$12*((RAND()+RAND()+RAND()+RAND()+RAND()+RAND()+RAND()+RAND()+RAND()+RAND()+RAND()+RAND())-6))-1)+Real_MC_30Y!R$58)</x:f>
        <x:v>2849562.525139761</x:v>
      </x:c>
      <x:c r="S266" s="50" t="n">
        <x:f>MAX(0,R266*(1+EXP((LN(1+Real_MC_30Y!$J$11)-0.5*Real_MC_30Y!$J$12^2)+Real_MC_30Y!$J$12*((RAND()+RAND()+RAND()+RAND()+RAND()+RAND()+RAND()+RAND()+RAND()+RAND()+RAND()+RAND())-6))-1)+Real_MC_30Y!S$58)</x:f>
        <x:v>2566187.326975742</x:v>
      </x:c>
      <x:c r="T266" s="50" t="n">
        <x:f>MAX(0,S266*(1+EXP((LN(1+Real_MC_30Y!$J$11)-0.5*Real_MC_30Y!$J$12^2)+Real_MC_30Y!$J$12*((RAND()+RAND()+RAND()+RAND()+RAND()+RAND()+RAND()+RAND()+RAND()+RAND()+RAND()+RAND())-6))-1)+Real_MC_30Y!T$58)</x:f>
        <x:v>2360654.8127561184</x:v>
      </x:c>
      <x:c r="U266" s="50" t="n">
        <x:f>MAX(0,T266*(1+EXP((LN(1+Real_MC_30Y!$J$11)-0.5*Real_MC_30Y!$J$12^2)+Real_MC_30Y!$J$12*((RAND()+RAND()+RAND()+RAND()+RAND()+RAND()+RAND()+RAND()+RAND()+RAND()+RAND()+RAND())-6))-1)+Real_MC_30Y!U$58)</x:f>
        <x:v>2411795.21320006</x:v>
      </x:c>
      <x:c r="V266" s="50" t="n">
        <x:f>MAX(0,U266*(1+EXP((LN(1+Real_MC_30Y!$J$11)-0.5*Real_MC_30Y!$J$12^2)+Real_MC_30Y!$J$12*((RAND()+RAND()+RAND()+RAND()+RAND()+RAND()+RAND()+RAND()+RAND()+RAND()+RAND()+RAND())-6))-1)+Real_MC_30Y!V$58)</x:f>
        <x:v>2407114.9728307268</x:v>
      </x:c>
      <x:c r="W266" s="50" t="n">
        <x:f>MAX(0,V266*(1+EXP((LN(1+Real_MC_30Y!$J$11)-0.5*Real_MC_30Y!$J$12^2)+Real_MC_30Y!$J$12*((RAND()+RAND()+RAND()+RAND()+RAND()+RAND()+RAND()+RAND()+RAND()+RAND()+RAND()+RAND())-6))-1)+Real_MC_30Y!W$58)</x:f>
        <x:v>2123654.9986596927</x:v>
      </x:c>
      <x:c r="X266" s="50" t="n">
        <x:f>MAX(0,W266*(1+EXP((LN(1+Real_MC_30Y!$J$11)-0.5*Real_MC_30Y!$J$12^2)+Real_MC_30Y!$J$12*((RAND()+RAND()+RAND()+RAND()+RAND()+RAND()+RAND()+RAND()+RAND()+RAND()+RAND()+RAND())-6))-1)+Real_MC_30Y!X$58)</x:f>
        <x:v>2039095.0133674587</x:v>
      </x:c>
      <x:c r="Y266" s="50" t="n">
        <x:f>MAX(0,X266*(1+EXP((LN(1+Real_MC_30Y!$J$11)-0.5*Real_MC_30Y!$J$12^2)+Real_MC_30Y!$J$12*((RAND()+RAND()+RAND()+RAND()+RAND()+RAND()+RAND()+RAND()+RAND()+RAND()+RAND()+RAND())-6))-1)+Real_MC_30Y!Y$58)</x:f>
        <x:v>1522555.2907405475</x:v>
      </x:c>
      <x:c r="Z266" s="50" t="n">
        <x:f>MAX(0,Y266*(1+EXP((LN(1+Real_MC_30Y!$J$11)-0.5*Real_MC_30Y!$J$12^2)+Real_MC_30Y!$J$12*((RAND()+RAND()+RAND()+RAND()+RAND()+RAND()+RAND()+RAND()+RAND()+RAND()+RAND()+RAND())-6))-1)+Real_MC_30Y!Z$58)</x:f>
        <x:v>1227122.4163184352</x:v>
      </x:c>
      <x:c r="AA266" s="50" t="n">
        <x:f>MAX(0,Z266*(1+EXP((LN(1+Real_MC_30Y!$J$11)-0.5*Real_MC_30Y!$J$12^2)+Real_MC_30Y!$J$12*((RAND()+RAND()+RAND()+RAND()+RAND()+RAND()+RAND()+RAND()+RAND()+RAND()+RAND()+RAND())-6))-1)+Real_MC_30Y!AA$58)</x:f>
        <x:v>1317347.9792933764</x:v>
      </x:c>
      <x:c r="AB266" s="50" t="n">
        <x:f>MAX(0,AA266*(1+EXP((LN(1+Real_MC_30Y!$J$11)-0.5*Real_MC_30Y!$J$12^2)+Real_MC_30Y!$J$12*((RAND()+RAND()+RAND()+RAND()+RAND()+RAND()+RAND()+RAND()+RAND()+RAND()+RAND()+RAND())-6))-1)+Real_MC_30Y!AB$58)</x:f>
        <x:v>1709261.0667260939</x:v>
      </x:c>
      <x:c r="AC266" s="50" t="n">
        <x:f>MAX(0,AB266*(1+EXP((LN(1+Real_MC_30Y!$J$11)-0.5*Real_MC_30Y!$J$12^2)+Real_MC_30Y!$J$12*((RAND()+RAND()+RAND()+RAND()+RAND()+RAND()+RAND()+RAND()+RAND()+RAND()+RAND()+RAND())-6))-1)+Real_MC_30Y!AC$58)</x:f>
        <x:v>1704914.764985063</x:v>
      </x:c>
      <x:c r="AD266" s="50" t="n">
        <x:f>MAX(0,AC266*(1+EXP((LN(1+Real_MC_30Y!$J$11)-0.5*Real_MC_30Y!$J$12^2)+Real_MC_30Y!$J$12*((RAND()+RAND()+RAND()+RAND()+RAND()+RAND()+RAND()+RAND()+RAND()+RAND()+RAND()+RAND())-6))-1)+Real_MC_30Y!AD$58)</x:f>
        <x:v>1605956.7718662252</x:v>
      </x:c>
      <x:c r="AE266" s="50" t="n">
        <x:f>MAX(0,AD266*(1+EXP((LN(1+Real_MC_30Y!$J$11)-0.5*Real_MC_30Y!$J$12^2)+Real_MC_30Y!$J$12*((RAND()+RAND()+RAND()+RAND()+RAND()+RAND()+RAND()+RAND()+RAND()+RAND()+RAND()+RAND())-6))-1)+Real_MC_30Y!AE$58)</x:f>
        <x:v>1746177.490218094</x:v>
      </x:c>
      <x:c r="AF266" s="50" t="n">
        <x:f>MAX(0,AE266*(1+EXP((LN(1+Real_MC_30Y!$J$11)-0.5*Real_MC_30Y!$J$12^2)+Real_MC_30Y!$J$12*((RAND()+RAND()+RAND()+RAND()+RAND()+RAND()+RAND()+RAND()+RAND()+RAND()+RAND()+RAND())-6))-1)+Real_MC_30Y!AF$58)</x:f>
        <x:v>2219807.056224969</x:v>
      </x:c>
    </x:row>
    <x:row r="267">
      <x:c r="A267">
        <x:v>263</x:v>
      </x:c>
      <x:c r="B267" s="50" t="n">
        <x:f>MAX(0,Liquidity_30Y!$C$14+Real_MC_30Y!B$57-Real_MC_30Y!B$56)</x:f>
        <x:v>1029031.25</x:v>
      </x:c>
      <x:c r="C267" s="50" t="n">
        <x:f>MAX(0,B267*(1+EXP((LN(1+Real_MC_30Y!$J$11)-0.5*Real_MC_30Y!$J$12^2)+Real_MC_30Y!$J$12*((RAND()+RAND()+RAND()+RAND()+RAND()+RAND()+RAND()+RAND()+RAND()+RAND()+RAND()+RAND())-6))-1)+Real_MC_30Y!C$58)</x:f>
        <x:v>829798.8919574576</x:v>
      </x:c>
      <x:c r="D267" s="50" t="n">
        <x:f>MAX(0,C267*(1+EXP((LN(1+Real_MC_30Y!$J$11)-0.5*Real_MC_30Y!$J$12^2)+Real_MC_30Y!$J$12*((RAND()+RAND()+RAND()+RAND()+RAND()+RAND()+RAND()+RAND()+RAND()+RAND()+RAND()+RAND())-6))-1)+Real_MC_30Y!D$58)</x:f>
        <x:v>818315.7302041121</x:v>
      </x:c>
      <x:c r="E267" s="50" t="n">
        <x:f>MAX(0,D267*(1+EXP((LN(1+Real_MC_30Y!$J$11)-0.5*Real_MC_30Y!$J$12^2)+Real_MC_30Y!$J$12*((RAND()+RAND()+RAND()+RAND()+RAND()+RAND()+RAND()+RAND()+RAND()+RAND()+RAND()+RAND())-6))-1)+Real_MC_30Y!E$58)</x:f>
        <x:v>817196.8980446396</x:v>
      </x:c>
      <x:c r="F267" s="50" t="n">
        <x:f>MAX(0,E267*(1+EXP((LN(1+Real_MC_30Y!$J$11)-0.5*Real_MC_30Y!$J$12^2)+Real_MC_30Y!$J$12*((RAND()+RAND()+RAND()+RAND()+RAND()+RAND()+RAND()+RAND()+RAND()+RAND()+RAND()+RAND())-6))-1)+Real_MC_30Y!F$58)</x:f>
        <x:v>823454.8281505755</x:v>
      </x:c>
      <x:c r="G267" s="50" t="n">
        <x:f>MAX(0,F267*(1+EXP((LN(1+Real_MC_30Y!$J$11)-0.5*Real_MC_30Y!$J$12^2)+Real_MC_30Y!$J$12*((RAND()+RAND()+RAND()+RAND()+RAND()+RAND()+RAND()+RAND()+RAND()+RAND()+RAND()+RAND())-6))-1)+Real_MC_30Y!G$58)</x:f>
        <x:v>719169.6780311359</x:v>
      </x:c>
      <x:c r="H267" s="50" t="n">
        <x:f>MAX(0,G267*(1+EXP((LN(1+Real_MC_30Y!$J$11)-0.5*Real_MC_30Y!$J$12^2)+Real_MC_30Y!$J$12*((RAND()+RAND()+RAND()+RAND()+RAND()+RAND()+RAND()+RAND()+RAND()+RAND()+RAND()+RAND())-6))-1)+Real_MC_30Y!H$58)</x:f>
        <x:v>747409.2087346347</x:v>
      </x:c>
      <x:c r="I267" s="50" t="n">
        <x:f>MAX(0,H267*(1+EXP((LN(1+Real_MC_30Y!$J$11)-0.5*Real_MC_30Y!$J$12^2)+Real_MC_30Y!$J$12*((RAND()+RAND()+RAND()+RAND()+RAND()+RAND()+RAND()+RAND()+RAND()+RAND()+RAND()+RAND())-6))-1)+Real_MC_30Y!I$58)</x:f>
        <x:v>821379.9540237337</x:v>
      </x:c>
      <x:c r="J267" s="50" t="n">
        <x:f>MAX(0,I267*(1+EXP((LN(1+Real_MC_30Y!$J$11)-0.5*Real_MC_30Y!$J$12^2)+Real_MC_30Y!$J$12*((RAND()+RAND()+RAND()+RAND()+RAND()+RAND()+RAND()+RAND()+RAND()+RAND()+RAND()+RAND())-6))-1)+Real_MC_30Y!J$58)</x:f>
        <x:v>918210.6214479246</x:v>
      </x:c>
      <x:c r="K267" s="50" t="n">
        <x:f>MAX(0,J267*(1+EXP((LN(1+Real_MC_30Y!$J$11)-0.5*Real_MC_30Y!$J$12^2)+Real_MC_30Y!$J$12*((RAND()+RAND()+RAND()+RAND()+RAND()+RAND()+RAND()+RAND()+RAND()+RAND()+RAND()+RAND())-6))-1)+Real_MC_30Y!K$58)</x:f>
        <x:v>907183.5082695289</x:v>
      </x:c>
      <x:c r="L267" s="50" t="n">
        <x:f>MAX(0,K267*(1+EXP((LN(1+Real_MC_30Y!$J$11)-0.5*Real_MC_30Y!$J$12^2)+Real_MC_30Y!$J$12*((RAND()+RAND()+RAND()+RAND()+RAND()+RAND()+RAND()+RAND()+RAND()+RAND()+RAND()+RAND())-6))-1)+Real_MC_30Y!L$58)</x:f>
        <x:v>830592.1358845124</x:v>
      </x:c>
      <x:c r="M267" s="50" t="n">
        <x:f>MAX(0,L267*(1+EXP((LN(1+Real_MC_30Y!$J$11)-0.5*Real_MC_30Y!$J$12^2)+Real_MC_30Y!$J$12*((RAND()+RAND()+RAND()+RAND()+RAND()+RAND()+RAND()+RAND()+RAND()+RAND()+RAND()+RAND())-6))-1)+Real_MC_30Y!M$58)</x:f>
        <x:v>708732.3798410774</x:v>
      </x:c>
      <x:c r="N267" s="50" t="n">
        <x:f>MAX(0,M267*(1+EXP((LN(1+Real_MC_30Y!$J$11)-0.5*Real_MC_30Y!$J$12^2)+Real_MC_30Y!$J$12*((RAND()+RAND()+RAND()+RAND()+RAND()+RAND()+RAND()+RAND()+RAND()+RAND()+RAND()+RAND())-6))-1)+Real_MC_30Y!N$58)</x:f>
        <x:v>957669.7384135872</x:v>
      </x:c>
      <x:c r="O267" s="50" t="n">
        <x:f>MAX(0,N267*(1+EXP((LN(1+Real_MC_30Y!$J$11)-0.5*Real_MC_30Y!$J$12^2)+Real_MC_30Y!$J$12*((RAND()+RAND()+RAND()+RAND()+RAND()+RAND()+RAND()+RAND()+RAND()+RAND()+RAND()+RAND())-6))-1)+Real_MC_30Y!O$58)</x:f>
        <x:v>972818.1356732547</x:v>
      </x:c>
      <x:c r="P267" s="50" t="n">
        <x:f>MAX(0,O267*(1+EXP((LN(1+Real_MC_30Y!$J$11)-0.5*Real_MC_30Y!$J$12^2)+Real_MC_30Y!$J$12*((RAND()+RAND()+RAND()+RAND()+RAND()+RAND()+RAND()+RAND()+RAND()+RAND()+RAND()+RAND())-6))-1)+Real_MC_30Y!P$58)</x:f>
        <x:v>883848.4545804651</x:v>
      </x:c>
      <x:c r="Q267" s="50" t="n">
        <x:f>MAX(0,P267*(1+EXP((LN(1+Real_MC_30Y!$J$11)-0.5*Real_MC_30Y!$J$12^2)+Real_MC_30Y!$J$12*((RAND()+RAND()+RAND()+RAND()+RAND()+RAND()+RAND()+RAND()+RAND()+RAND()+RAND()+RAND())-6))-1)+Real_MC_30Y!Q$58)</x:f>
        <x:v>957581.8861152742</x:v>
      </x:c>
      <x:c r="R267" s="50" t="n">
        <x:f>MAX(0,Q267*(1+EXP((LN(1+Real_MC_30Y!$J$11)-0.5*Real_MC_30Y!$J$12^2)+Real_MC_30Y!$J$12*((RAND()+RAND()+RAND()+RAND()+RAND()+RAND()+RAND()+RAND()+RAND()+RAND()+RAND()+RAND())-6))-1)+Real_MC_30Y!R$58)</x:f>
        <x:v>1476830.6451552806</x:v>
      </x:c>
      <x:c r="S267" s="50" t="n">
        <x:f>MAX(0,R267*(1+EXP((LN(1+Real_MC_30Y!$J$11)-0.5*Real_MC_30Y!$J$12^2)+Real_MC_30Y!$J$12*((RAND()+RAND()+RAND()+RAND()+RAND()+RAND()+RAND()+RAND()+RAND()+RAND()+RAND()+RAND())-6))-1)+Real_MC_30Y!S$58)</x:f>
        <x:v>1725450.8097062532</x:v>
      </x:c>
      <x:c r="T267" s="50" t="n">
        <x:f>MAX(0,S267*(1+EXP((LN(1+Real_MC_30Y!$J$11)-0.5*Real_MC_30Y!$J$12^2)+Real_MC_30Y!$J$12*((RAND()+RAND()+RAND()+RAND()+RAND()+RAND()+RAND()+RAND()+RAND()+RAND()+RAND()+RAND())-6))-1)+Real_MC_30Y!T$58)</x:f>
        <x:v>1809722.0705694188</x:v>
      </x:c>
      <x:c r="U267" s="50" t="n">
        <x:f>MAX(0,T267*(1+EXP((LN(1+Real_MC_30Y!$J$11)-0.5*Real_MC_30Y!$J$12^2)+Real_MC_30Y!$J$12*((RAND()+RAND()+RAND()+RAND()+RAND()+RAND()+RAND()+RAND()+RAND()+RAND()+RAND()+RAND())-6))-1)+Real_MC_30Y!U$58)</x:f>
        <x:v>1526492.4324948473</x:v>
      </x:c>
      <x:c r="V267" s="50" t="n">
        <x:f>MAX(0,U267*(1+EXP((LN(1+Real_MC_30Y!$J$11)-0.5*Real_MC_30Y!$J$12^2)+Real_MC_30Y!$J$12*((RAND()+RAND()+RAND()+RAND()+RAND()+RAND()+RAND()+RAND()+RAND()+RAND()+RAND()+RAND())-6))-1)+Real_MC_30Y!V$58)</x:f>
        <x:v>1581138.2356105996</x:v>
      </x:c>
      <x:c r="W267" s="50" t="n">
        <x:f>MAX(0,V267*(1+EXP((LN(1+Real_MC_30Y!$J$11)-0.5*Real_MC_30Y!$J$12^2)+Real_MC_30Y!$J$12*((RAND()+RAND()+RAND()+RAND()+RAND()+RAND()+RAND()+RAND()+RAND()+RAND()+RAND()+RAND())-6))-1)+Real_MC_30Y!W$58)</x:f>
        <x:v>1690079.432060546</x:v>
      </x:c>
      <x:c r="X267" s="50" t="n">
        <x:f>MAX(0,W267*(1+EXP((LN(1+Real_MC_30Y!$J$11)-0.5*Real_MC_30Y!$J$12^2)+Real_MC_30Y!$J$12*((RAND()+RAND()+RAND()+RAND()+RAND()+RAND()+RAND()+RAND()+RAND()+RAND()+RAND()+RAND())-6))-1)+Real_MC_30Y!X$58)</x:f>
        <x:v>1562229.0047775304</x:v>
      </x:c>
      <x:c r="Y267" s="50" t="n">
        <x:f>MAX(0,X267*(1+EXP((LN(1+Real_MC_30Y!$J$11)-0.5*Real_MC_30Y!$J$12^2)+Real_MC_30Y!$J$12*((RAND()+RAND()+RAND()+RAND()+RAND()+RAND()+RAND()+RAND()+RAND()+RAND()+RAND()+RAND())-6))-1)+Real_MC_30Y!Y$58)</x:f>
        <x:v>1776653.9314073285</x:v>
      </x:c>
      <x:c r="Z267" s="50" t="n">
        <x:f>MAX(0,Y267*(1+EXP((LN(1+Real_MC_30Y!$J$11)-0.5*Real_MC_30Y!$J$12^2)+Real_MC_30Y!$J$12*((RAND()+RAND()+RAND()+RAND()+RAND()+RAND()+RAND()+RAND()+RAND()+RAND()+RAND()+RAND())-6))-1)+Real_MC_30Y!Z$58)</x:f>
        <x:v>1668975.6447075093</x:v>
      </x:c>
      <x:c r="AA267" s="50" t="n">
        <x:f>MAX(0,Z267*(1+EXP((LN(1+Real_MC_30Y!$J$11)-0.5*Real_MC_30Y!$J$12^2)+Real_MC_30Y!$J$12*((RAND()+RAND()+RAND()+RAND()+RAND()+RAND()+RAND()+RAND()+RAND()+RAND()+RAND()+RAND())-6))-1)+Real_MC_30Y!AA$58)</x:f>
        <x:v>1980356.5233887783</x:v>
      </x:c>
      <x:c r="AB267" s="50" t="n">
        <x:f>MAX(0,AA267*(1+EXP((LN(1+Real_MC_30Y!$J$11)-0.5*Real_MC_30Y!$J$12^2)+Real_MC_30Y!$J$12*((RAND()+RAND()+RAND()+RAND()+RAND()+RAND()+RAND()+RAND()+RAND()+RAND()+RAND()+RAND())-6))-1)+Real_MC_30Y!AB$58)</x:f>
        <x:v>2026591.4576186999</x:v>
      </x:c>
      <x:c r="AC267" s="50" t="n">
        <x:f>MAX(0,AB267*(1+EXP((LN(1+Real_MC_30Y!$J$11)-0.5*Real_MC_30Y!$J$12^2)+Real_MC_30Y!$J$12*((RAND()+RAND()+RAND()+RAND()+RAND()+RAND()+RAND()+RAND()+RAND()+RAND()+RAND()+RAND())-6))-1)+Real_MC_30Y!AC$58)</x:f>
        <x:v>2279082.793960277</x:v>
      </x:c>
      <x:c r="AD267" s="50" t="n">
        <x:f>MAX(0,AC267*(1+EXP((LN(1+Real_MC_30Y!$J$11)-0.5*Real_MC_30Y!$J$12^2)+Real_MC_30Y!$J$12*((RAND()+RAND()+RAND()+RAND()+RAND()+RAND()+RAND()+RAND()+RAND()+RAND()+RAND()+RAND())-6))-1)+Real_MC_30Y!AD$58)</x:f>
        <x:v>2138121.0671940297</x:v>
      </x:c>
      <x:c r="AE267" s="50" t="n">
        <x:f>MAX(0,AD267*(1+EXP((LN(1+Real_MC_30Y!$J$11)-0.5*Real_MC_30Y!$J$12^2)+Real_MC_30Y!$J$12*((RAND()+RAND()+RAND()+RAND()+RAND()+RAND()+RAND()+RAND()+RAND()+RAND()+RAND()+RAND())-6))-1)+Real_MC_30Y!AE$58)</x:f>
        <x:v>1613032.54267572</x:v>
      </x:c>
      <x:c r="AF267" s="50" t="n">
        <x:f>MAX(0,AE267*(1+EXP((LN(1+Real_MC_30Y!$J$11)-0.5*Real_MC_30Y!$J$12^2)+Real_MC_30Y!$J$12*((RAND()+RAND()+RAND()+RAND()+RAND()+RAND()+RAND()+RAND()+RAND()+RAND()+RAND()+RAND())-6))-1)+Real_MC_30Y!AF$58)</x:f>
        <x:v>1717487.7568020397</x:v>
      </x:c>
    </x:row>
    <x:row r="268">
      <x:c r="A268">
        <x:v>264</x:v>
      </x:c>
      <x:c r="B268" s="50" t="n">
        <x:f>MAX(0,Liquidity_30Y!$C$14+Real_MC_30Y!B$57-Real_MC_30Y!B$56)</x:f>
        <x:v>1029031.25</x:v>
      </x:c>
      <x:c r="C268" s="50" t="n">
        <x:f>MAX(0,B268*(1+EXP((LN(1+Real_MC_30Y!$J$11)-0.5*Real_MC_30Y!$J$12^2)+Real_MC_30Y!$J$12*((RAND()+RAND()+RAND()+RAND()+RAND()+RAND()+RAND()+RAND()+RAND()+RAND()+RAND()+RAND())-6))-1)+Real_MC_30Y!C$58)</x:f>
        <x:v>841649.6604813206</x:v>
      </x:c>
      <x:c r="D268" s="50" t="n">
        <x:f>MAX(0,C268*(1+EXP((LN(1+Real_MC_30Y!$J$11)-0.5*Real_MC_30Y!$J$12^2)+Real_MC_30Y!$J$12*((RAND()+RAND()+RAND()+RAND()+RAND()+RAND()+RAND()+RAND()+RAND()+RAND()+RAND()+RAND())-6))-1)+Real_MC_30Y!D$58)</x:f>
        <x:v>882337.0722808533</x:v>
      </x:c>
      <x:c r="E268" s="50" t="n">
        <x:f>MAX(0,D268*(1+EXP((LN(1+Real_MC_30Y!$J$11)-0.5*Real_MC_30Y!$J$12^2)+Real_MC_30Y!$J$12*((RAND()+RAND()+RAND()+RAND()+RAND()+RAND()+RAND()+RAND()+RAND()+RAND()+RAND()+RAND())-6))-1)+Real_MC_30Y!E$58)</x:f>
        <x:v>934005.517046868</x:v>
      </x:c>
      <x:c r="F268" s="50" t="n">
        <x:f>MAX(0,E268*(1+EXP((LN(1+Real_MC_30Y!$J$11)-0.5*Real_MC_30Y!$J$12^2)+Real_MC_30Y!$J$12*((RAND()+RAND()+RAND()+RAND()+RAND()+RAND()+RAND()+RAND()+RAND()+RAND()+RAND()+RAND())-6))-1)+Real_MC_30Y!F$58)</x:f>
        <x:v>1335126.3472013425</x:v>
      </x:c>
      <x:c r="G268" s="50" t="n">
        <x:f>MAX(0,F268*(1+EXP((LN(1+Real_MC_30Y!$J$11)-0.5*Real_MC_30Y!$J$12^2)+Real_MC_30Y!$J$12*((RAND()+RAND()+RAND()+RAND()+RAND()+RAND()+RAND()+RAND()+RAND()+RAND()+RAND()+RAND())-6))-1)+Real_MC_30Y!G$58)</x:f>
        <x:v>1285649.3398192949</x:v>
      </x:c>
      <x:c r="H268" s="50" t="n">
        <x:f>MAX(0,G268*(1+EXP((LN(1+Real_MC_30Y!$J$11)-0.5*Real_MC_30Y!$J$12^2)+Real_MC_30Y!$J$12*((RAND()+RAND()+RAND()+RAND()+RAND()+RAND()+RAND()+RAND()+RAND()+RAND()+RAND()+RAND())-6))-1)+Real_MC_30Y!H$58)</x:f>
        <x:v>1298511.551860577</x:v>
      </x:c>
      <x:c r="I268" s="50" t="n">
        <x:f>MAX(0,H268*(1+EXP((LN(1+Real_MC_30Y!$J$11)-0.5*Real_MC_30Y!$J$12^2)+Real_MC_30Y!$J$12*((RAND()+RAND()+RAND()+RAND()+RAND()+RAND()+RAND()+RAND()+RAND()+RAND()+RAND()+RAND())-6))-1)+Real_MC_30Y!I$58)</x:f>
        <x:v>1150269.1349828169</x:v>
      </x:c>
      <x:c r="J268" s="50" t="n">
        <x:f>MAX(0,I268*(1+EXP((LN(1+Real_MC_30Y!$J$11)-0.5*Real_MC_30Y!$J$12^2)+Real_MC_30Y!$J$12*((RAND()+RAND()+RAND()+RAND()+RAND()+RAND()+RAND()+RAND()+RAND()+RAND()+RAND()+RAND())-6))-1)+Real_MC_30Y!J$58)</x:f>
        <x:v>1342943.088266675</x:v>
      </x:c>
      <x:c r="K268" s="50" t="n">
        <x:f>MAX(0,J268*(1+EXP((LN(1+Real_MC_30Y!$J$11)-0.5*Real_MC_30Y!$J$12^2)+Real_MC_30Y!$J$12*((RAND()+RAND()+RAND()+RAND()+RAND()+RAND()+RAND()+RAND()+RAND()+RAND()+RAND()+RAND())-6))-1)+Real_MC_30Y!K$58)</x:f>
        <x:v>1122196.4909977473</x:v>
      </x:c>
      <x:c r="L268" s="50" t="n">
        <x:f>MAX(0,K268*(1+EXP((LN(1+Real_MC_30Y!$J$11)-0.5*Real_MC_30Y!$J$12^2)+Real_MC_30Y!$J$12*((RAND()+RAND()+RAND()+RAND()+RAND()+RAND()+RAND()+RAND()+RAND()+RAND()+RAND()+RAND())-6))-1)+Real_MC_30Y!L$58)</x:f>
        <x:v>1005108.5626132663</x:v>
      </x:c>
      <x:c r="M268" s="50" t="n">
        <x:f>MAX(0,L268*(1+EXP((LN(1+Real_MC_30Y!$J$11)-0.5*Real_MC_30Y!$J$12^2)+Real_MC_30Y!$J$12*((RAND()+RAND()+RAND()+RAND()+RAND()+RAND()+RAND()+RAND()+RAND()+RAND()+RAND()+RAND())-6))-1)+Real_MC_30Y!M$58)</x:f>
        <x:v>1258618.6126584297</x:v>
      </x:c>
      <x:c r="N268" s="50" t="n">
        <x:f>MAX(0,M268*(1+EXP((LN(1+Real_MC_30Y!$J$11)-0.5*Real_MC_30Y!$J$12^2)+Real_MC_30Y!$J$12*((RAND()+RAND()+RAND()+RAND()+RAND()+RAND()+RAND()+RAND()+RAND()+RAND()+RAND()+RAND())-6))-1)+Real_MC_30Y!N$58)</x:f>
        <x:v>1340659.3417348512</x:v>
      </x:c>
      <x:c r="O268" s="50" t="n">
        <x:f>MAX(0,N268*(1+EXP((LN(1+Real_MC_30Y!$J$11)-0.5*Real_MC_30Y!$J$12^2)+Real_MC_30Y!$J$12*((RAND()+RAND()+RAND()+RAND()+RAND()+RAND()+RAND()+RAND()+RAND()+RAND()+RAND()+RAND())-6))-1)+Real_MC_30Y!O$58)</x:f>
        <x:v>1314061.1642476656</x:v>
      </x:c>
      <x:c r="P268" s="50" t="n">
        <x:f>MAX(0,O268*(1+EXP((LN(1+Real_MC_30Y!$J$11)-0.5*Real_MC_30Y!$J$12^2)+Real_MC_30Y!$J$12*((RAND()+RAND()+RAND()+RAND()+RAND()+RAND()+RAND()+RAND()+RAND()+RAND()+RAND()+RAND())-6))-1)+Real_MC_30Y!P$58)</x:f>
        <x:v>1388899.1075915548</x:v>
      </x:c>
      <x:c r="Q268" s="50" t="n">
        <x:f>MAX(0,P268*(1+EXP((LN(1+Real_MC_30Y!$J$11)-0.5*Real_MC_30Y!$J$12^2)+Real_MC_30Y!$J$12*((RAND()+RAND()+RAND()+RAND()+RAND()+RAND()+RAND()+RAND()+RAND()+RAND()+RAND()+RAND())-6))-1)+Real_MC_30Y!Q$58)</x:f>
        <x:v>1393817.0676043914</x:v>
      </x:c>
      <x:c r="R268" s="50" t="n">
        <x:f>MAX(0,Q268*(1+EXP((LN(1+Real_MC_30Y!$J$11)-0.5*Real_MC_30Y!$J$12^2)+Real_MC_30Y!$J$12*((RAND()+RAND()+RAND()+RAND()+RAND()+RAND()+RAND()+RAND()+RAND()+RAND()+RAND()+RAND())-6))-1)+Real_MC_30Y!R$58)</x:f>
        <x:v>1351395.0314515699</x:v>
      </x:c>
      <x:c r="S268" s="50" t="n">
        <x:f>MAX(0,R268*(1+EXP((LN(1+Real_MC_30Y!$J$11)-0.5*Real_MC_30Y!$J$12^2)+Real_MC_30Y!$J$12*((RAND()+RAND()+RAND()+RAND()+RAND()+RAND()+RAND()+RAND()+RAND()+RAND()+RAND()+RAND())-6))-1)+Real_MC_30Y!S$58)</x:f>
        <x:v>1345230.0475958507</x:v>
      </x:c>
      <x:c r="T268" s="50" t="n">
        <x:f>MAX(0,S268*(1+EXP((LN(1+Real_MC_30Y!$J$11)-0.5*Real_MC_30Y!$J$12^2)+Real_MC_30Y!$J$12*((RAND()+RAND()+RAND()+RAND()+RAND()+RAND()+RAND()+RAND()+RAND()+RAND()+RAND()+RAND())-6))-1)+Real_MC_30Y!T$58)</x:f>
        <x:v>1500633.4318435318</x:v>
      </x:c>
      <x:c r="U268" s="50" t="n">
        <x:f>MAX(0,T268*(1+EXP((LN(1+Real_MC_30Y!$J$11)-0.5*Real_MC_30Y!$J$12^2)+Real_MC_30Y!$J$12*((RAND()+RAND()+RAND()+RAND()+RAND()+RAND()+RAND()+RAND()+RAND()+RAND()+RAND()+RAND())-6))-1)+Real_MC_30Y!U$58)</x:f>
        <x:v>1340968.6811340577</x:v>
      </x:c>
      <x:c r="V268" s="50" t="n">
        <x:f>MAX(0,U268*(1+EXP((LN(1+Real_MC_30Y!$J$11)-0.5*Real_MC_30Y!$J$12^2)+Real_MC_30Y!$J$12*((RAND()+RAND()+RAND()+RAND()+RAND()+RAND()+RAND()+RAND()+RAND()+RAND()+RAND()+RAND())-6))-1)+Real_MC_30Y!V$58)</x:f>
        <x:v>1528884.2544276316</x:v>
      </x:c>
      <x:c r="W268" s="50" t="n">
        <x:f>MAX(0,V268*(1+EXP((LN(1+Real_MC_30Y!$J$11)-0.5*Real_MC_30Y!$J$12^2)+Real_MC_30Y!$J$12*((RAND()+RAND()+RAND()+RAND()+RAND()+RAND()+RAND()+RAND()+RAND()+RAND()+RAND()+RAND())-6))-1)+Real_MC_30Y!W$58)</x:f>
        <x:v>1540429.8623679124</x:v>
      </x:c>
      <x:c r="X268" s="50" t="n">
        <x:f>MAX(0,W268*(1+EXP((LN(1+Real_MC_30Y!$J$11)-0.5*Real_MC_30Y!$J$12^2)+Real_MC_30Y!$J$12*((RAND()+RAND()+RAND()+RAND()+RAND()+RAND()+RAND()+RAND()+RAND()+RAND()+RAND()+RAND())-6))-1)+Real_MC_30Y!X$58)</x:f>
        <x:v>1752741.6071516885</x:v>
      </x:c>
      <x:c r="Y268" s="50" t="n">
        <x:f>MAX(0,X268*(1+EXP((LN(1+Real_MC_30Y!$J$11)-0.5*Real_MC_30Y!$J$12^2)+Real_MC_30Y!$J$12*((RAND()+RAND()+RAND()+RAND()+RAND()+RAND()+RAND()+RAND()+RAND()+RAND()+RAND()+RAND())-6))-1)+Real_MC_30Y!Y$58)</x:f>
        <x:v>1643826.9902205665</x:v>
      </x:c>
      <x:c r="Z268" s="50" t="n">
        <x:f>MAX(0,Y268*(1+EXP((LN(1+Real_MC_30Y!$J$11)-0.5*Real_MC_30Y!$J$12^2)+Real_MC_30Y!$J$12*((RAND()+RAND()+RAND()+RAND()+RAND()+RAND()+RAND()+RAND()+RAND()+RAND()+RAND()+RAND())-6))-1)+Real_MC_30Y!Z$58)</x:f>
        <x:v>1955185.224714653</x:v>
      </x:c>
      <x:c r="AA268" s="50" t="n">
        <x:f>MAX(0,Z268*(1+EXP((LN(1+Real_MC_30Y!$J$11)-0.5*Real_MC_30Y!$J$12^2)+Real_MC_30Y!$J$12*((RAND()+RAND()+RAND()+RAND()+RAND()+RAND()+RAND()+RAND()+RAND()+RAND()+RAND()+RAND())-6))-1)+Real_MC_30Y!AA$58)</x:f>
        <x:v>1811648.36488329</x:v>
      </x:c>
      <x:c r="AB268" s="50" t="n">
        <x:f>MAX(0,AA268*(1+EXP((LN(1+Real_MC_30Y!$J$11)-0.5*Real_MC_30Y!$J$12^2)+Real_MC_30Y!$J$12*((RAND()+RAND()+RAND()+RAND()+RAND()+RAND()+RAND()+RAND()+RAND()+RAND()+RAND()+RAND())-6))-1)+Real_MC_30Y!AB$58)</x:f>
        <x:v>2422914.513169485</x:v>
      </x:c>
      <x:c r="AC268" s="50" t="n">
        <x:f>MAX(0,AB268*(1+EXP((LN(1+Real_MC_30Y!$J$11)-0.5*Real_MC_30Y!$J$12^2)+Real_MC_30Y!$J$12*((RAND()+RAND()+RAND()+RAND()+RAND()+RAND()+RAND()+RAND()+RAND()+RAND()+RAND()+RAND())-6))-1)+Real_MC_30Y!AC$58)</x:f>
        <x:v>2741111.9845225415</x:v>
      </x:c>
      <x:c r="AD268" s="50" t="n">
        <x:f>MAX(0,AC268*(1+EXP((LN(1+Real_MC_30Y!$J$11)-0.5*Real_MC_30Y!$J$12^2)+Real_MC_30Y!$J$12*((RAND()+RAND()+RAND()+RAND()+RAND()+RAND()+RAND()+RAND()+RAND()+RAND()+RAND()+RAND())-6))-1)+Real_MC_30Y!AD$58)</x:f>
        <x:v>2324937.2415849287</x:v>
      </x:c>
      <x:c r="AE268" s="50" t="n">
        <x:f>MAX(0,AD268*(1+EXP((LN(1+Real_MC_30Y!$J$11)-0.5*Real_MC_30Y!$J$12^2)+Real_MC_30Y!$J$12*((RAND()+RAND()+RAND()+RAND()+RAND()+RAND()+RAND()+RAND()+RAND()+RAND()+RAND()+RAND())-6))-1)+Real_MC_30Y!AE$58)</x:f>
        <x:v>2328074.0793914823</x:v>
      </x:c>
      <x:c r="AF268" s="50" t="n">
        <x:f>MAX(0,AE268*(1+EXP((LN(1+Real_MC_30Y!$J$11)-0.5*Real_MC_30Y!$J$12^2)+Real_MC_30Y!$J$12*((RAND()+RAND()+RAND()+RAND()+RAND()+RAND()+RAND()+RAND()+RAND()+RAND()+RAND()+RAND())-6))-1)+Real_MC_30Y!AF$58)</x:f>
        <x:v>2317717.8408454265</x:v>
      </x:c>
    </x:row>
    <x:row r="269">
      <x:c r="A269">
        <x:v>265</x:v>
      </x:c>
      <x:c r="B269" s="50" t="n">
        <x:f>MAX(0,Liquidity_30Y!$C$14+Real_MC_30Y!B$57-Real_MC_30Y!B$56)</x:f>
        <x:v>1029031.25</x:v>
      </x:c>
      <x:c r="C269" s="50" t="n">
        <x:f>MAX(0,B269*(1+EXP((LN(1+Real_MC_30Y!$J$11)-0.5*Real_MC_30Y!$J$12^2)+Real_MC_30Y!$J$12*((RAND()+RAND()+RAND()+RAND()+RAND()+RAND()+RAND()+RAND()+RAND()+RAND()+RAND()+RAND())-6))-1)+Real_MC_30Y!C$58)</x:f>
        <x:v>1235835.1862481898</x:v>
      </x:c>
      <x:c r="D269" s="50" t="n">
        <x:f>MAX(0,C269*(1+EXP((LN(1+Real_MC_30Y!$J$11)-0.5*Real_MC_30Y!$J$12^2)+Real_MC_30Y!$J$12*((RAND()+RAND()+RAND()+RAND()+RAND()+RAND()+RAND()+RAND()+RAND()+RAND()+RAND()+RAND())-6))-1)+Real_MC_30Y!D$58)</x:f>
        <x:v>1245344.1916799713</x:v>
      </x:c>
      <x:c r="E269" s="50" t="n">
        <x:f>MAX(0,D269*(1+EXP((LN(1+Real_MC_30Y!$J$11)-0.5*Real_MC_30Y!$J$12^2)+Real_MC_30Y!$J$12*((RAND()+RAND()+RAND()+RAND()+RAND()+RAND()+RAND()+RAND()+RAND()+RAND()+RAND()+RAND())-6))-1)+Real_MC_30Y!E$58)</x:f>
        <x:v>1573885.5448412034</x:v>
      </x:c>
      <x:c r="F269" s="50" t="n">
        <x:f>MAX(0,E269*(1+EXP((LN(1+Real_MC_30Y!$J$11)-0.5*Real_MC_30Y!$J$12^2)+Real_MC_30Y!$J$12*((RAND()+RAND()+RAND()+RAND()+RAND()+RAND()+RAND()+RAND()+RAND()+RAND()+RAND()+RAND())-6))-1)+Real_MC_30Y!F$58)</x:f>
        <x:v>1841021.456622212</x:v>
      </x:c>
      <x:c r="G269" s="50" t="n">
        <x:f>MAX(0,F269*(1+EXP((LN(1+Real_MC_30Y!$J$11)-0.5*Real_MC_30Y!$J$12^2)+Real_MC_30Y!$J$12*((RAND()+RAND()+RAND()+RAND()+RAND()+RAND()+RAND()+RAND()+RAND()+RAND()+RAND()+RAND())-6))-1)+Real_MC_30Y!G$58)</x:f>
        <x:v>1837617.2811958704</x:v>
      </x:c>
      <x:c r="H269" s="50" t="n">
        <x:f>MAX(0,G269*(1+EXP((LN(1+Real_MC_30Y!$J$11)-0.5*Real_MC_30Y!$J$12^2)+Real_MC_30Y!$J$12*((RAND()+RAND()+RAND()+RAND()+RAND()+RAND()+RAND()+RAND()+RAND()+RAND()+RAND()+RAND())-6))-1)+Real_MC_30Y!H$58)</x:f>
        <x:v>1590834.4868411263</x:v>
      </x:c>
      <x:c r="I269" s="50" t="n">
        <x:f>MAX(0,H269*(1+EXP((LN(1+Real_MC_30Y!$J$11)-0.5*Real_MC_30Y!$J$12^2)+Real_MC_30Y!$J$12*((RAND()+RAND()+RAND()+RAND()+RAND()+RAND()+RAND()+RAND()+RAND()+RAND()+RAND()+RAND())-6))-1)+Real_MC_30Y!I$58)</x:f>
        <x:v>1624279.6935764842</x:v>
      </x:c>
      <x:c r="J269" s="50" t="n">
        <x:f>MAX(0,I269*(1+EXP((LN(1+Real_MC_30Y!$J$11)-0.5*Real_MC_30Y!$J$12^2)+Real_MC_30Y!$J$12*((RAND()+RAND()+RAND()+RAND()+RAND()+RAND()+RAND()+RAND()+RAND()+RAND()+RAND()+RAND())-6))-1)+Real_MC_30Y!J$58)</x:f>
        <x:v>1513866.8746174187</x:v>
      </x:c>
      <x:c r="K269" s="50" t="n">
        <x:f>MAX(0,J269*(1+EXP((LN(1+Real_MC_30Y!$J$11)-0.5*Real_MC_30Y!$J$12^2)+Real_MC_30Y!$J$12*((RAND()+RAND()+RAND()+RAND()+RAND()+RAND()+RAND()+RAND()+RAND()+RAND()+RAND()+RAND())-6))-1)+Real_MC_30Y!K$58)</x:f>
        <x:v>1208433.7686030979</x:v>
      </x:c>
      <x:c r="L269" s="50" t="n">
        <x:f>MAX(0,K269*(1+EXP((LN(1+Real_MC_30Y!$J$11)-0.5*Real_MC_30Y!$J$12^2)+Real_MC_30Y!$J$12*((RAND()+RAND()+RAND()+RAND()+RAND()+RAND()+RAND()+RAND()+RAND()+RAND()+RAND()+RAND())-6))-1)+Real_MC_30Y!L$58)</x:f>
        <x:v>1143441.1424193722</x:v>
      </x:c>
      <x:c r="M269" s="50" t="n">
        <x:f>MAX(0,L269*(1+EXP((LN(1+Real_MC_30Y!$J$11)-0.5*Real_MC_30Y!$J$12^2)+Real_MC_30Y!$J$12*((RAND()+RAND()+RAND()+RAND()+RAND()+RAND()+RAND()+RAND()+RAND()+RAND()+RAND()+RAND())-6))-1)+Real_MC_30Y!M$58)</x:f>
        <x:v>1008448.1795606746</x:v>
      </x:c>
      <x:c r="N269" s="50" t="n">
        <x:f>MAX(0,M269*(1+EXP((LN(1+Real_MC_30Y!$J$11)-0.5*Real_MC_30Y!$J$12^2)+Real_MC_30Y!$J$12*((RAND()+RAND()+RAND()+RAND()+RAND()+RAND()+RAND()+RAND()+RAND()+RAND()+RAND()+RAND())-6))-1)+Real_MC_30Y!N$58)</x:f>
        <x:v>1069124.6393614085</x:v>
      </x:c>
      <x:c r="O269" s="50" t="n">
        <x:f>MAX(0,N269*(1+EXP((LN(1+Real_MC_30Y!$J$11)-0.5*Real_MC_30Y!$J$12^2)+Real_MC_30Y!$J$12*((RAND()+RAND()+RAND()+RAND()+RAND()+RAND()+RAND()+RAND()+RAND()+RAND()+RAND()+RAND())-6))-1)+Real_MC_30Y!O$58)</x:f>
        <x:v>1249704.1930770904</x:v>
      </x:c>
      <x:c r="P269" s="50" t="n">
        <x:f>MAX(0,O269*(1+EXP((LN(1+Real_MC_30Y!$J$11)-0.5*Real_MC_30Y!$J$12^2)+Real_MC_30Y!$J$12*((RAND()+RAND()+RAND()+RAND()+RAND()+RAND()+RAND()+RAND()+RAND()+RAND()+RAND()+RAND())-6))-1)+Real_MC_30Y!P$58)</x:f>
        <x:v>1364630.0350885803</x:v>
      </x:c>
      <x:c r="Q269" s="50" t="n">
        <x:f>MAX(0,P269*(1+EXP((LN(1+Real_MC_30Y!$J$11)-0.5*Real_MC_30Y!$J$12^2)+Real_MC_30Y!$J$12*((RAND()+RAND()+RAND()+RAND()+RAND()+RAND()+RAND()+RAND()+RAND()+RAND()+RAND()+RAND())-6))-1)+Real_MC_30Y!Q$58)</x:f>
        <x:v>1392172.5695504937</x:v>
      </x:c>
      <x:c r="R269" s="50" t="n">
        <x:f>MAX(0,Q269*(1+EXP((LN(1+Real_MC_30Y!$J$11)-0.5*Real_MC_30Y!$J$12^2)+Real_MC_30Y!$J$12*((RAND()+RAND()+RAND()+RAND()+RAND()+RAND()+RAND()+RAND()+RAND()+RAND()+RAND()+RAND())-6))-1)+Real_MC_30Y!R$58)</x:f>
        <x:v>1288033.9594319249</x:v>
      </x:c>
      <x:c r="S269" s="50" t="n">
        <x:f>MAX(0,R269*(1+EXP((LN(1+Real_MC_30Y!$J$11)-0.5*Real_MC_30Y!$J$12^2)+Real_MC_30Y!$J$12*((RAND()+RAND()+RAND()+RAND()+RAND()+RAND()+RAND()+RAND()+RAND()+RAND()+RAND()+RAND())-6))-1)+Real_MC_30Y!S$58)</x:f>
        <x:v>1386622.6985747635</x:v>
      </x:c>
      <x:c r="T269" s="50" t="n">
        <x:f>MAX(0,S269*(1+EXP((LN(1+Real_MC_30Y!$J$11)-0.5*Real_MC_30Y!$J$12^2)+Real_MC_30Y!$J$12*((RAND()+RAND()+RAND()+RAND()+RAND()+RAND()+RAND()+RAND()+RAND()+RAND()+RAND()+RAND())-6))-1)+Real_MC_30Y!T$58)</x:f>
        <x:v>1665741.3865963519</x:v>
      </x:c>
      <x:c r="U269" s="50" t="n">
        <x:f>MAX(0,T269*(1+EXP((LN(1+Real_MC_30Y!$J$11)-0.5*Real_MC_30Y!$J$12^2)+Real_MC_30Y!$J$12*((RAND()+RAND()+RAND()+RAND()+RAND()+RAND()+RAND()+RAND()+RAND()+RAND()+RAND()+RAND())-6))-1)+Real_MC_30Y!U$58)</x:f>
        <x:v>1743667.0030965288</x:v>
      </x:c>
      <x:c r="V269" s="50" t="n">
        <x:f>MAX(0,U269*(1+EXP((LN(1+Real_MC_30Y!$J$11)-0.5*Real_MC_30Y!$J$12^2)+Real_MC_30Y!$J$12*((RAND()+RAND()+RAND()+RAND()+RAND()+RAND()+RAND()+RAND()+RAND()+RAND()+RAND()+RAND())-6))-1)+Real_MC_30Y!V$58)</x:f>
        <x:v>1536884.7052762732</x:v>
      </x:c>
      <x:c r="W269" s="50" t="n">
        <x:f>MAX(0,V269*(1+EXP((LN(1+Real_MC_30Y!$J$11)-0.5*Real_MC_30Y!$J$12^2)+Real_MC_30Y!$J$12*((RAND()+RAND()+RAND()+RAND()+RAND()+RAND()+RAND()+RAND()+RAND()+RAND()+RAND()+RAND())-6))-1)+Real_MC_30Y!W$58)</x:f>
        <x:v>1528882.4061849492</x:v>
      </x:c>
      <x:c r="X269" s="50" t="n">
        <x:f>MAX(0,W269*(1+EXP((LN(1+Real_MC_30Y!$J$11)-0.5*Real_MC_30Y!$J$12^2)+Real_MC_30Y!$J$12*((RAND()+RAND()+RAND()+RAND()+RAND()+RAND()+RAND()+RAND()+RAND()+RAND()+RAND()+RAND())-6))-1)+Real_MC_30Y!X$58)</x:f>
        <x:v>1514417.2879944146</x:v>
      </x:c>
      <x:c r="Y269" s="50" t="n">
        <x:f>MAX(0,X269*(1+EXP((LN(1+Real_MC_30Y!$J$11)-0.5*Real_MC_30Y!$J$12^2)+Real_MC_30Y!$J$12*((RAND()+RAND()+RAND()+RAND()+RAND()+RAND()+RAND()+RAND()+RAND()+RAND()+RAND()+RAND())-6))-1)+Real_MC_30Y!Y$58)</x:f>
        <x:v>1963211.1608504</x:v>
      </x:c>
      <x:c r="Z269" s="50" t="n">
        <x:f>MAX(0,Y269*(1+EXP((LN(1+Real_MC_30Y!$J$11)-0.5*Real_MC_30Y!$J$12^2)+Real_MC_30Y!$J$12*((RAND()+RAND()+RAND()+RAND()+RAND()+RAND()+RAND()+RAND()+RAND()+RAND()+RAND()+RAND())-6))-1)+Real_MC_30Y!Z$58)</x:f>
        <x:v>2530956.7351331688</x:v>
      </x:c>
      <x:c r="AA269" s="50" t="n">
        <x:f>MAX(0,Z269*(1+EXP((LN(1+Real_MC_30Y!$J$11)-0.5*Real_MC_30Y!$J$12^2)+Real_MC_30Y!$J$12*((RAND()+RAND()+RAND()+RAND()+RAND()+RAND()+RAND()+RAND()+RAND()+RAND()+RAND()+RAND())-6))-1)+Real_MC_30Y!AA$58)</x:f>
        <x:v>2458109.0811551544</x:v>
      </x:c>
      <x:c r="AB269" s="50" t="n">
        <x:f>MAX(0,AA269*(1+EXP((LN(1+Real_MC_30Y!$J$11)-0.5*Real_MC_30Y!$J$12^2)+Real_MC_30Y!$J$12*((RAND()+RAND()+RAND()+RAND()+RAND()+RAND()+RAND()+RAND()+RAND()+RAND()+RAND()+RAND())-6))-1)+Real_MC_30Y!AB$58)</x:f>
        <x:v>2027818.8689380737</x:v>
      </x:c>
      <x:c r="AC269" s="50" t="n">
        <x:f>MAX(0,AB269*(1+EXP((LN(1+Real_MC_30Y!$J$11)-0.5*Real_MC_30Y!$J$12^2)+Real_MC_30Y!$J$12*((RAND()+RAND()+RAND()+RAND()+RAND()+RAND()+RAND()+RAND()+RAND()+RAND()+RAND()+RAND())-6))-1)+Real_MC_30Y!AC$58)</x:f>
        <x:v>2346847.6350474996</x:v>
      </x:c>
      <x:c r="AD269" s="50" t="n">
        <x:f>MAX(0,AC269*(1+EXP((LN(1+Real_MC_30Y!$J$11)-0.5*Real_MC_30Y!$J$12^2)+Real_MC_30Y!$J$12*((RAND()+RAND()+RAND()+RAND()+RAND()+RAND()+RAND()+RAND()+RAND()+RAND()+RAND()+RAND())-6))-1)+Real_MC_30Y!AD$58)</x:f>
        <x:v>1987498.2558434424</x:v>
      </x:c>
      <x:c r="AE269" s="50" t="n">
        <x:f>MAX(0,AD269*(1+EXP((LN(1+Real_MC_30Y!$J$11)-0.5*Real_MC_30Y!$J$12^2)+Real_MC_30Y!$J$12*((RAND()+RAND()+RAND()+RAND()+RAND()+RAND()+RAND()+RAND()+RAND()+RAND()+RAND()+RAND())-6))-1)+Real_MC_30Y!AE$58)</x:f>
        <x:v>2404800.0633899933</x:v>
      </x:c>
      <x:c r="AF269" s="50" t="n">
        <x:f>MAX(0,AE269*(1+EXP((LN(1+Real_MC_30Y!$J$11)-0.5*Real_MC_30Y!$J$12^2)+Real_MC_30Y!$J$12*((RAND()+RAND()+RAND()+RAND()+RAND()+RAND()+RAND()+RAND()+RAND()+RAND()+RAND()+RAND())-6))-1)+Real_MC_30Y!AF$58)</x:f>
        <x:v>2295841.371040619</x:v>
      </x:c>
    </x:row>
    <x:row r="270">
      <x:c r="A270">
        <x:v>266</x:v>
      </x:c>
      <x:c r="B270" s="50" t="n">
        <x:f>MAX(0,Liquidity_30Y!$C$14+Real_MC_30Y!B$57-Real_MC_30Y!B$56)</x:f>
        <x:v>1029031.25</x:v>
      </x:c>
      <x:c r="C270" s="50" t="n">
        <x:f>MAX(0,B270*(1+EXP((LN(1+Real_MC_30Y!$J$11)-0.5*Real_MC_30Y!$J$12^2)+Real_MC_30Y!$J$12*((RAND()+RAND()+RAND()+RAND()+RAND()+RAND()+RAND()+RAND()+RAND()+RAND()+RAND()+RAND())-6))-1)+Real_MC_30Y!C$58)</x:f>
        <x:v>1560021.1851172126</x:v>
      </x:c>
      <x:c r="D270" s="50" t="n">
        <x:f>MAX(0,C270*(1+EXP((LN(1+Real_MC_30Y!$J$11)-0.5*Real_MC_30Y!$J$12^2)+Real_MC_30Y!$J$12*((RAND()+RAND()+RAND()+RAND()+RAND()+RAND()+RAND()+RAND()+RAND()+RAND()+RAND()+RAND())-6))-1)+Real_MC_30Y!D$58)</x:f>
        <x:v>1557047.7621313697</x:v>
      </x:c>
      <x:c r="E270" s="50" t="n">
        <x:f>MAX(0,D270*(1+EXP((LN(1+Real_MC_30Y!$J$11)-0.5*Real_MC_30Y!$J$12^2)+Real_MC_30Y!$J$12*((RAND()+RAND()+RAND()+RAND()+RAND()+RAND()+RAND()+RAND()+RAND()+RAND()+RAND()+RAND())-6))-1)+Real_MC_30Y!E$58)</x:f>
        <x:v>1316375.106308724</x:v>
      </x:c>
      <x:c r="F270" s="50" t="n">
        <x:f>MAX(0,E270*(1+EXP((LN(1+Real_MC_30Y!$J$11)-0.5*Real_MC_30Y!$J$12^2)+Real_MC_30Y!$J$12*((RAND()+RAND()+RAND()+RAND()+RAND()+RAND()+RAND()+RAND()+RAND()+RAND()+RAND()+RAND())-6))-1)+Real_MC_30Y!F$58)</x:f>
        <x:v>1188898.3690163358</x:v>
      </x:c>
      <x:c r="G270" s="50" t="n">
        <x:f>MAX(0,F270*(1+EXP((LN(1+Real_MC_30Y!$J$11)-0.5*Real_MC_30Y!$J$12^2)+Real_MC_30Y!$J$12*((RAND()+RAND()+RAND()+RAND()+RAND()+RAND()+RAND()+RAND()+RAND()+RAND()+RAND()+RAND())-6))-1)+Real_MC_30Y!G$58)</x:f>
        <x:v>1084435.9252436017</x:v>
      </x:c>
      <x:c r="H270" s="50" t="n">
        <x:f>MAX(0,G270*(1+EXP((LN(1+Real_MC_30Y!$J$11)-0.5*Real_MC_30Y!$J$12^2)+Real_MC_30Y!$J$12*((RAND()+RAND()+RAND()+RAND()+RAND()+RAND()+RAND()+RAND()+RAND()+RAND()+RAND()+RAND())-6))-1)+Real_MC_30Y!H$58)</x:f>
        <x:v>1057025.7791741393</x:v>
      </x:c>
      <x:c r="I270" s="50" t="n">
        <x:f>MAX(0,H270*(1+EXP((LN(1+Real_MC_30Y!$J$11)-0.5*Real_MC_30Y!$J$12^2)+Real_MC_30Y!$J$12*((RAND()+RAND()+RAND()+RAND()+RAND()+RAND()+RAND()+RAND()+RAND()+RAND()+RAND()+RAND())-6))-1)+Real_MC_30Y!I$58)</x:f>
        <x:v>1065140.3791854053</x:v>
      </x:c>
      <x:c r="J270" s="50" t="n">
        <x:f>MAX(0,I270*(1+EXP((LN(1+Real_MC_30Y!$J$11)-0.5*Real_MC_30Y!$J$12^2)+Real_MC_30Y!$J$12*((RAND()+RAND()+RAND()+RAND()+RAND()+RAND()+RAND()+RAND()+RAND()+RAND()+RAND()+RAND())-6))-1)+Real_MC_30Y!J$58)</x:f>
        <x:v>1050420.0696966755</x:v>
      </x:c>
      <x:c r="K270" s="50" t="n">
        <x:f>MAX(0,J270*(1+EXP((LN(1+Real_MC_30Y!$J$11)-0.5*Real_MC_30Y!$J$12^2)+Real_MC_30Y!$J$12*((RAND()+RAND()+RAND()+RAND()+RAND()+RAND()+RAND()+RAND()+RAND()+RAND()+RAND()+RAND())-6))-1)+Real_MC_30Y!K$58)</x:f>
        <x:v>883070.69485536</x:v>
      </x:c>
      <x:c r="L270" s="50" t="n">
        <x:f>MAX(0,K270*(1+EXP((LN(1+Real_MC_30Y!$J$11)-0.5*Real_MC_30Y!$J$12^2)+Real_MC_30Y!$J$12*((RAND()+RAND()+RAND()+RAND()+RAND()+RAND()+RAND()+RAND()+RAND()+RAND()+RAND()+RAND())-6))-1)+Real_MC_30Y!L$58)</x:f>
        <x:v>916168.0039652062</x:v>
      </x:c>
      <x:c r="M270" s="50" t="n">
        <x:f>MAX(0,L270*(1+EXP((LN(1+Real_MC_30Y!$J$11)-0.5*Real_MC_30Y!$J$12^2)+Real_MC_30Y!$J$12*((RAND()+RAND()+RAND()+RAND()+RAND()+RAND()+RAND()+RAND()+RAND()+RAND()+RAND()+RAND())-6))-1)+Real_MC_30Y!M$58)</x:f>
        <x:v>994943.576255267</x:v>
      </x:c>
      <x:c r="N270" s="50" t="n">
        <x:f>MAX(0,M270*(1+EXP((LN(1+Real_MC_30Y!$J$11)-0.5*Real_MC_30Y!$J$12^2)+Real_MC_30Y!$J$12*((RAND()+RAND()+RAND()+RAND()+RAND()+RAND()+RAND()+RAND()+RAND()+RAND()+RAND()+RAND())-6))-1)+Real_MC_30Y!N$58)</x:f>
        <x:v>1198915.97656299</x:v>
      </x:c>
      <x:c r="O270" s="50" t="n">
        <x:f>MAX(0,N270*(1+EXP((LN(1+Real_MC_30Y!$J$11)-0.5*Real_MC_30Y!$J$12^2)+Real_MC_30Y!$J$12*((RAND()+RAND()+RAND()+RAND()+RAND()+RAND()+RAND()+RAND()+RAND()+RAND()+RAND()+RAND())-6))-1)+Real_MC_30Y!O$58)</x:f>
        <x:v>1091964.0542576395</x:v>
      </x:c>
      <x:c r="P270" s="50" t="n">
        <x:f>MAX(0,O270*(1+EXP((LN(1+Real_MC_30Y!$J$11)-0.5*Real_MC_30Y!$J$12^2)+Real_MC_30Y!$J$12*((RAND()+RAND()+RAND()+RAND()+RAND()+RAND()+RAND()+RAND()+RAND()+RAND()+RAND()+RAND())-6))-1)+Real_MC_30Y!P$58)</x:f>
        <x:v>1438773.4457353833</x:v>
      </x:c>
      <x:c r="Q270" s="50" t="n">
        <x:f>MAX(0,P270*(1+EXP((LN(1+Real_MC_30Y!$J$11)-0.5*Real_MC_30Y!$J$12^2)+Real_MC_30Y!$J$12*((RAND()+RAND()+RAND()+RAND()+RAND()+RAND()+RAND()+RAND()+RAND()+RAND()+RAND()+RAND())-6))-1)+Real_MC_30Y!Q$58)</x:f>
        <x:v>1641632.914227237</x:v>
      </x:c>
      <x:c r="R270" s="50" t="n">
        <x:f>MAX(0,Q270*(1+EXP((LN(1+Real_MC_30Y!$J$11)-0.5*Real_MC_30Y!$J$12^2)+Real_MC_30Y!$J$12*((RAND()+RAND()+RAND()+RAND()+RAND()+RAND()+RAND()+RAND()+RAND()+RAND()+RAND()+RAND())-6))-1)+Real_MC_30Y!R$58)</x:f>
        <x:v>1888328.2200417402</x:v>
      </x:c>
      <x:c r="S270" s="50" t="n">
        <x:f>MAX(0,R270*(1+EXP((LN(1+Real_MC_30Y!$J$11)-0.5*Real_MC_30Y!$J$12^2)+Real_MC_30Y!$J$12*((RAND()+RAND()+RAND()+RAND()+RAND()+RAND()+RAND()+RAND()+RAND()+RAND()+RAND()+RAND())-6))-1)+Real_MC_30Y!S$58)</x:f>
        <x:v>1852100.9023599466</x:v>
      </x:c>
      <x:c r="T270" s="50" t="n">
        <x:f>MAX(0,S270*(1+EXP((LN(1+Real_MC_30Y!$J$11)-0.5*Real_MC_30Y!$J$12^2)+Real_MC_30Y!$J$12*((RAND()+RAND()+RAND()+RAND()+RAND()+RAND()+RAND()+RAND()+RAND()+RAND()+RAND()+RAND())-6))-1)+Real_MC_30Y!T$58)</x:f>
        <x:v>2239855.316978642</x:v>
      </x:c>
      <x:c r="U270" s="50" t="n">
        <x:f>MAX(0,T270*(1+EXP((LN(1+Real_MC_30Y!$J$11)-0.5*Real_MC_30Y!$J$12^2)+Real_MC_30Y!$J$12*((RAND()+RAND()+RAND()+RAND()+RAND()+RAND()+RAND()+RAND()+RAND()+RAND()+RAND()+RAND())-6))-1)+Real_MC_30Y!U$58)</x:f>
        <x:v>2443215.9957001447</x:v>
      </x:c>
      <x:c r="V270" s="50" t="n">
        <x:f>MAX(0,U270*(1+EXP((LN(1+Real_MC_30Y!$J$11)-0.5*Real_MC_30Y!$J$12^2)+Real_MC_30Y!$J$12*((RAND()+RAND()+RAND()+RAND()+RAND()+RAND()+RAND()+RAND()+RAND()+RAND()+RAND()+RAND())-6))-1)+Real_MC_30Y!V$58)</x:f>
        <x:v>2887073.592623813</x:v>
      </x:c>
      <x:c r="W270" s="50" t="n">
        <x:f>MAX(0,V270*(1+EXP((LN(1+Real_MC_30Y!$J$11)-0.5*Real_MC_30Y!$J$12^2)+Real_MC_30Y!$J$12*((RAND()+RAND()+RAND()+RAND()+RAND()+RAND()+RAND()+RAND()+RAND()+RAND()+RAND()+RAND())-6))-1)+Real_MC_30Y!W$58)</x:f>
        <x:v>2722290.0796102984</x:v>
      </x:c>
      <x:c r="X270" s="50" t="n">
        <x:f>MAX(0,W270*(1+EXP((LN(1+Real_MC_30Y!$J$11)-0.5*Real_MC_30Y!$J$12^2)+Real_MC_30Y!$J$12*((RAND()+RAND()+RAND()+RAND()+RAND()+RAND()+RAND()+RAND()+RAND()+RAND()+RAND()+RAND())-6))-1)+Real_MC_30Y!X$58)</x:f>
        <x:v>2379048.861889935</x:v>
      </x:c>
      <x:c r="Y270" s="50" t="n">
        <x:f>MAX(0,X270*(1+EXP((LN(1+Real_MC_30Y!$J$11)-0.5*Real_MC_30Y!$J$12^2)+Real_MC_30Y!$J$12*((RAND()+RAND()+RAND()+RAND()+RAND()+RAND()+RAND()+RAND()+RAND()+RAND()+RAND()+RAND())-6))-1)+Real_MC_30Y!Y$58)</x:f>
        <x:v>2519139.004326475</x:v>
      </x:c>
      <x:c r="Z270" s="50" t="n">
        <x:f>MAX(0,Y270*(1+EXP((LN(1+Real_MC_30Y!$J$11)-0.5*Real_MC_30Y!$J$12^2)+Real_MC_30Y!$J$12*((RAND()+RAND()+RAND()+RAND()+RAND()+RAND()+RAND()+RAND()+RAND()+RAND()+RAND()+RAND())-6))-1)+Real_MC_30Y!Z$58)</x:f>
        <x:v>2338146.352346841</x:v>
      </x:c>
      <x:c r="AA270" s="50" t="n">
        <x:f>MAX(0,Z270*(1+EXP((LN(1+Real_MC_30Y!$J$11)-0.5*Real_MC_30Y!$J$12^2)+Real_MC_30Y!$J$12*((RAND()+RAND()+RAND()+RAND()+RAND()+RAND()+RAND()+RAND()+RAND()+RAND()+RAND()+RAND())-6))-1)+Real_MC_30Y!AA$58)</x:f>
        <x:v>3148585.638350821</x:v>
      </x:c>
      <x:c r="AB270" s="50" t="n">
        <x:f>MAX(0,AA270*(1+EXP((LN(1+Real_MC_30Y!$J$11)-0.5*Real_MC_30Y!$J$12^2)+Real_MC_30Y!$J$12*((RAND()+RAND()+RAND()+RAND()+RAND()+RAND()+RAND()+RAND()+RAND()+RAND()+RAND()+RAND())-6))-1)+Real_MC_30Y!AB$58)</x:f>
        <x:v>2728076.6748037986</x:v>
      </x:c>
      <x:c r="AC270" s="50" t="n">
        <x:f>MAX(0,AB270*(1+EXP((LN(1+Real_MC_30Y!$J$11)-0.5*Real_MC_30Y!$J$12^2)+Real_MC_30Y!$J$12*((RAND()+RAND()+RAND()+RAND()+RAND()+RAND()+RAND()+RAND()+RAND()+RAND()+RAND()+RAND())-6))-1)+Real_MC_30Y!AC$58)</x:f>
        <x:v>2996844.6039654748</x:v>
      </x:c>
      <x:c r="AD270" s="50" t="n">
        <x:f>MAX(0,AC270*(1+EXP((LN(1+Real_MC_30Y!$J$11)-0.5*Real_MC_30Y!$J$12^2)+Real_MC_30Y!$J$12*((RAND()+RAND()+RAND()+RAND()+RAND()+RAND()+RAND()+RAND()+RAND()+RAND()+RAND()+RAND())-6))-1)+Real_MC_30Y!AD$58)</x:f>
        <x:v>3258954.6327483756</x:v>
      </x:c>
      <x:c r="AE270" s="50" t="n">
        <x:f>MAX(0,AD270*(1+EXP((LN(1+Real_MC_30Y!$J$11)-0.5*Real_MC_30Y!$J$12^2)+Real_MC_30Y!$J$12*((RAND()+RAND()+RAND()+RAND()+RAND()+RAND()+RAND()+RAND()+RAND()+RAND()+RAND()+RAND())-6))-1)+Real_MC_30Y!AE$58)</x:f>
        <x:v>3297396.268829628</x:v>
      </x:c>
      <x:c r="AF270" s="50" t="n">
        <x:f>MAX(0,AE270*(1+EXP((LN(1+Real_MC_30Y!$J$11)-0.5*Real_MC_30Y!$J$12^2)+Real_MC_30Y!$J$12*((RAND()+RAND()+RAND()+RAND()+RAND()+RAND()+RAND()+RAND()+RAND()+RAND()+RAND()+RAND())-6))-1)+Real_MC_30Y!AF$58)</x:f>
        <x:v>3354978.4534973474</x:v>
      </x:c>
    </x:row>
    <x:row r="271">
      <x:c r="A271">
        <x:v>267</x:v>
      </x:c>
      <x:c r="B271" s="50" t="n">
        <x:f>MAX(0,Liquidity_30Y!$C$14+Real_MC_30Y!B$57-Real_MC_30Y!B$56)</x:f>
        <x:v>1029031.25</x:v>
      </x:c>
      <x:c r="C271" s="50" t="n">
        <x:f>MAX(0,B271*(1+EXP((LN(1+Real_MC_30Y!$J$11)-0.5*Real_MC_30Y!$J$12^2)+Real_MC_30Y!$J$12*((RAND()+RAND()+RAND()+RAND()+RAND()+RAND()+RAND()+RAND()+RAND()+RAND()+RAND()+RAND())-6))-1)+Real_MC_30Y!C$58)</x:f>
        <x:v>1214206.953123861</x:v>
      </x:c>
      <x:c r="D271" s="50" t="n">
        <x:f>MAX(0,C271*(1+EXP((LN(1+Real_MC_30Y!$J$11)-0.5*Real_MC_30Y!$J$12^2)+Real_MC_30Y!$J$12*((RAND()+RAND()+RAND()+RAND()+RAND()+RAND()+RAND()+RAND()+RAND()+RAND()+RAND()+RAND())-6))-1)+Real_MC_30Y!D$58)</x:f>
        <x:v>1359965.8944856764</x:v>
      </x:c>
      <x:c r="E271" s="50" t="n">
        <x:f>MAX(0,D271*(1+EXP((LN(1+Real_MC_30Y!$J$11)-0.5*Real_MC_30Y!$J$12^2)+Real_MC_30Y!$J$12*((RAND()+RAND()+RAND()+RAND()+RAND()+RAND()+RAND()+RAND()+RAND()+RAND()+RAND()+RAND())-6))-1)+Real_MC_30Y!E$58)</x:f>
        <x:v>1518216.4131736753</x:v>
      </x:c>
      <x:c r="F271" s="50" t="n">
        <x:f>MAX(0,E271*(1+EXP((LN(1+Real_MC_30Y!$J$11)-0.5*Real_MC_30Y!$J$12^2)+Real_MC_30Y!$J$12*((RAND()+RAND()+RAND()+RAND()+RAND()+RAND()+RAND()+RAND()+RAND()+RAND()+RAND()+RAND())-6))-1)+Real_MC_30Y!F$58)</x:f>
        <x:v>1771883.2968259659</x:v>
      </x:c>
      <x:c r="G271" s="50" t="n">
        <x:f>MAX(0,F271*(1+EXP((LN(1+Real_MC_30Y!$J$11)-0.5*Real_MC_30Y!$J$12^2)+Real_MC_30Y!$J$12*((RAND()+RAND()+RAND()+RAND()+RAND()+RAND()+RAND()+RAND()+RAND()+RAND()+RAND()+RAND())-6))-1)+Real_MC_30Y!G$58)</x:f>
        <x:v>1481218.843275197</x:v>
      </x:c>
      <x:c r="H271" s="50" t="n">
        <x:f>MAX(0,G271*(1+EXP((LN(1+Real_MC_30Y!$J$11)-0.5*Real_MC_30Y!$J$12^2)+Real_MC_30Y!$J$12*((RAND()+RAND()+RAND()+RAND()+RAND()+RAND()+RAND()+RAND()+RAND()+RAND()+RAND()+RAND())-6))-1)+Real_MC_30Y!H$58)</x:f>
        <x:v>1602673.117430781</x:v>
      </x:c>
      <x:c r="I271" s="50" t="n">
        <x:f>MAX(0,H271*(1+EXP((LN(1+Real_MC_30Y!$J$11)-0.5*Real_MC_30Y!$J$12^2)+Real_MC_30Y!$J$12*((RAND()+RAND()+RAND()+RAND()+RAND()+RAND()+RAND()+RAND()+RAND()+RAND()+RAND()+RAND())-6))-1)+Real_MC_30Y!I$58)</x:f>
        <x:v>1952208.4609137643</x:v>
      </x:c>
      <x:c r="J271" s="50" t="n">
        <x:f>MAX(0,I271*(1+EXP((LN(1+Real_MC_30Y!$J$11)-0.5*Real_MC_30Y!$J$12^2)+Real_MC_30Y!$J$12*((RAND()+RAND()+RAND()+RAND()+RAND()+RAND()+RAND()+RAND()+RAND()+RAND()+RAND()+RAND())-6))-1)+Real_MC_30Y!J$58)</x:f>
        <x:v>1995855.9641000256</x:v>
      </x:c>
      <x:c r="K271" s="50" t="n">
        <x:f>MAX(0,J271*(1+EXP((LN(1+Real_MC_30Y!$J$11)-0.5*Real_MC_30Y!$J$12^2)+Real_MC_30Y!$J$12*((RAND()+RAND()+RAND()+RAND()+RAND()+RAND()+RAND()+RAND()+RAND()+RAND()+RAND()+RAND())-6))-1)+Real_MC_30Y!K$58)</x:f>
        <x:v>1641099.8378278797</x:v>
      </x:c>
      <x:c r="L271" s="50" t="n">
        <x:f>MAX(0,K271*(1+EXP((LN(1+Real_MC_30Y!$J$11)-0.5*Real_MC_30Y!$J$12^2)+Real_MC_30Y!$J$12*((RAND()+RAND()+RAND()+RAND()+RAND()+RAND()+RAND()+RAND()+RAND()+RAND()+RAND()+RAND())-6))-1)+Real_MC_30Y!L$58)</x:f>
        <x:v>1776573.6764408215</x:v>
      </x:c>
      <x:c r="M271" s="50" t="n">
        <x:f>MAX(0,L271*(1+EXP((LN(1+Real_MC_30Y!$J$11)-0.5*Real_MC_30Y!$J$12^2)+Real_MC_30Y!$J$12*((RAND()+RAND()+RAND()+RAND()+RAND()+RAND()+RAND()+RAND()+RAND()+RAND()+RAND()+RAND())-6))-1)+Real_MC_30Y!M$58)</x:f>
        <x:v>1501009.652811581</x:v>
      </x:c>
      <x:c r="N271" s="50" t="n">
        <x:f>MAX(0,M271*(1+EXP((LN(1+Real_MC_30Y!$J$11)-0.5*Real_MC_30Y!$J$12^2)+Real_MC_30Y!$J$12*((RAND()+RAND()+RAND()+RAND()+RAND()+RAND()+RAND()+RAND()+RAND()+RAND()+RAND()+RAND())-6))-1)+Real_MC_30Y!N$58)</x:f>
        <x:v>1590436.7245926673</x:v>
      </x:c>
      <x:c r="O271" s="50" t="n">
        <x:f>MAX(0,N271*(1+EXP((LN(1+Real_MC_30Y!$J$11)-0.5*Real_MC_30Y!$J$12^2)+Real_MC_30Y!$J$12*((RAND()+RAND()+RAND()+RAND()+RAND()+RAND()+RAND()+RAND()+RAND()+RAND()+RAND()+RAND())-6))-1)+Real_MC_30Y!O$58)</x:f>
        <x:v>1455945.8545868716</x:v>
      </x:c>
      <x:c r="P271" s="50" t="n">
        <x:f>MAX(0,O271*(1+EXP((LN(1+Real_MC_30Y!$J$11)-0.5*Real_MC_30Y!$J$12^2)+Real_MC_30Y!$J$12*((RAND()+RAND()+RAND()+RAND()+RAND()+RAND()+RAND()+RAND()+RAND()+RAND()+RAND()+RAND())-6))-1)+Real_MC_30Y!P$58)</x:f>
        <x:v>1539559.7594035857</x:v>
      </x:c>
      <x:c r="Q271" s="50" t="n">
        <x:f>MAX(0,P271*(1+EXP((LN(1+Real_MC_30Y!$J$11)-0.5*Real_MC_30Y!$J$12^2)+Real_MC_30Y!$J$12*((RAND()+RAND()+RAND()+RAND()+RAND()+RAND()+RAND()+RAND()+RAND()+RAND()+RAND()+RAND())-6))-1)+Real_MC_30Y!Q$58)</x:f>
        <x:v>1766658.327464865</x:v>
      </x:c>
      <x:c r="R271" s="50" t="n">
        <x:f>MAX(0,Q271*(1+EXP((LN(1+Real_MC_30Y!$J$11)-0.5*Real_MC_30Y!$J$12^2)+Real_MC_30Y!$J$12*((RAND()+RAND()+RAND()+RAND()+RAND()+RAND()+RAND()+RAND()+RAND()+RAND()+RAND()+RAND())-6))-1)+Real_MC_30Y!R$58)</x:f>
        <x:v>1778668.4988464084</x:v>
      </x:c>
      <x:c r="S271" s="50" t="n">
        <x:f>MAX(0,R271*(1+EXP((LN(1+Real_MC_30Y!$J$11)-0.5*Real_MC_30Y!$J$12^2)+Real_MC_30Y!$J$12*((RAND()+RAND()+RAND()+RAND()+RAND()+RAND()+RAND()+RAND()+RAND()+RAND()+RAND()+RAND())-6))-1)+Real_MC_30Y!S$58)</x:f>
        <x:v>2024366.7353780607</x:v>
      </x:c>
      <x:c r="T271" s="50" t="n">
        <x:f>MAX(0,S271*(1+EXP((LN(1+Real_MC_30Y!$J$11)-0.5*Real_MC_30Y!$J$12^2)+Real_MC_30Y!$J$12*((RAND()+RAND()+RAND()+RAND()+RAND()+RAND()+RAND()+RAND()+RAND()+RAND()+RAND()+RAND())-6))-1)+Real_MC_30Y!T$58)</x:f>
        <x:v>1975262.1668907367</x:v>
      </x:c>
      <x:c r="U271" s="50" t="n">
        <x:f>MAX(0,T271*(1+EXP((LN(1+Real_MC_30Y!$J$11)-0.5*Real_MC_30Y!$J$12^2)+Real_MC_30Y!$J$12*((RAND()+RAND()+RAND()+RAND()+RAND()+RAND()+RAND()+RAND()+RAND()+RAND()+RAND()+RAND())-6))-1)+Real_MC_30Y!U$58)</x:f>
        <x:v>1765763.1440506887</x:v>
      </x:c>
      <x:c r="V271" s="50" t="n">
        <x:f>MAX(0,U271*(1+EXP((LN(1+Real_MC_30Y!$J$11)-0.5*Real_MC_30Y!$J$12^2)+Real_MC_30Y!$J$12*((RAND()+RAND()+RAND()+RAND()+RAND()+RAND()+RAND()+RAND()+RAND()+RAND()+RAND()+RAND())-6))-1)+Real_MC_30Y!V$58)</x:f>
        <x:v>1981796.7262692435</x:v>
      </x:c>
      <x:c r="W271" s="50" t="n">
        <x:f>MAX(0,V271*(1+EXP((LN(1+Real_MC_30Y!$J$11)-0.5*Real_MC_30Y!$J$12^2)+Real_MC_30Y!$J$12*((RAND()+RAND()+RAND()+RAND()+RAND()+RAND()+RAND()+RAND()+RAND()+RAND()+RAND()+RAND())-6))-1)+Real_MC_30Y!W$58)</x:f>
        <x:v>1996178.5624583962</x:v>
      </x:c>
      <x:c r="X271" s="50" t="n">
        <x:f>MAX(0,W271*(1+EXP((LN(1+Real_MC_30Y!$J$11)-0.5*Real_MC_30Y!$J$12^2)+Real_MC_30Y!$J$12*((RAND()+RAND()+RAND()+RAND()+RAND()+RAND()+RAND()+RAND()+RAND()+RAND()+RAND()+RAND())-6))-1)+Real_MC_30Y!X$58)</x:f>
        <x:v>2256820.2413631035</x:v>
      </x:c>
      <x:c r="Y271" s="50" t="n">
        <x:f>MAX(0,X271*(1+EXP((LN(1+Real_MC_30Y!$J$11)-0.5*Real_MC_30Y!$J$12^2)+Real_MC_30Y!$J$12*((RAND()+RAND()+RAND()+RAND()+RAND()+RAND()+RAND()+RAND()+RAND()+RAND()+RAND()+RAND())-6))-1)+Real_MC_30Y!Y$58)</x:f>
        <x:v>2344748.297227365</x:v>
      </x:c>
      <x:c r="Z271" s="50" t="n">
        <x:f>MAX(0,Y271*(1+EXP((LN(1+Real_MC_30Y!$J$11)-0.5*Real_MC_30Y!$J$12^2)+Real_MC_30Y!$J$12*((RAND()+RAND()+RAND()+RAND()+RAND()+RAND()+RAND()+RAND()+RAND()+RAND()+RAND()+RAND())-6))-1)+Real_MC_30Y!Z$58)</x:f>
        <x:v>2252672.7388793384</x:v>
      </x:c>
      <x:c r="AA271" s="50" t="n">
        <x:f>MAX(0,Z271*(1+EXP((LN(1+Real_MC_30Y!$J$11)-0.5*Real_MC_30Y!$J$12^2)+Real_MC_30Y!$J$12*((RAND()+RAND()+RAND()+RAND()+RAND()+RAND()+RAND()+RAND()+RAND()+RAND()+RAND()+RAND())-6))-1)+Real_MC_30Y!AA$58)</x:f>
        <x:v>2674335.138117699</x:v>
      </x:c>
      <x:c r="AB271" s="50" t="n">
        <x:f>MAX(0,AA271*(1+EXP((LN(1+Real_MC_30Y!$J$11)-0.5*Real_MC_30Y!$J$12^2)+Real_MC_30Y!$J$12*((RAND()+RAND()+RAND()+RAND()+RAND()+RAND()+RAND()+RAND()+RAND()+RAND()+RAND()+RAND())-6))-1)+Real_MC_30Y!AB$58)</x:f>
        <x:v>2906423.9317070837</x:v>
      </x:c>
      <x:c r="AC271" s="50" t="n">
        <x:f>MAX(0,AB271*(1+EXP((LN(1+Real_MC_30Y!$J$11)-0.5*Real_MC_30Y!$J$12^2)+Real_MC_30Y!$J$12*((RAND()+RAND()+RAND()+RAND()+RAND()+RAND()+RAND()+RAND()+RAND()+RAND()+RAND()+RAND())-6))-1)+Real_MC_30Y!AC$58)</x:f>
        <x:v>3102891.327043037</x:v>
      </x:c>
      <x:c r="AD271" s="50" t="n">
        <x:f>MAX(0,AC271*(1+EXP((LN(1+Real_MC_30Y!$J$11)-0.5*Real_MC_30Y!$J$12^2)+Real_MC_30Y!$J$12*((RAND()+RAND()+RAND()+RAND()+RAND()+RAND()+RAND()+RAND()+RAND()+RAND()+RAND()+RAND())-6))-1)+Real_MC_30Y!AD$58)</x:f>
        <x:v>3234534.272615563</x:v>
      </x:c>
      <x:c r="AE271" s="50" t="n">
        <x:f>MAX(0,AD271*(1+EXP((LN(1+Real_MC_30Y!$J$11)-0.5*Real_MC_30Y!$J$12^2)+Real_MC_30Y!$J$12*((RAND()+RAND()+RAND()+RAND()+RAND()+RAND()+RAND()+RAND()+RAND()+RAND()+RAND()+RAND())-6))-1)+Real_MC_30Y!AE$58)</x:f>
        <x:v>3482795.5923399115</x:v>
      </x:c>
      <x:c r="AF271" s="50" t="n">
        <x:f>MAX(0,AE271*(1+EXP((LN(1+Real_MC_30Y!$J$11)-0.5*Real_MC_30Y!$J$12^2)+Real_MC_30Y!$J$12*((RAND()+RAND()+RAND()+RAND()+RAND()+RAND()+RAND()+RAND()+RAND()+RAND()+RAND()+RAND())-6))-1)+Real_MC_30Y!AF$58)</x:f>
        <x:v>3320531.2687034784</x:v>
      </x:c>
    </x:row>
    <x:row r="272">
      <x:c r="A272">
        <x:v>268</x:v>
      </x:c>
      <x:c r="B272" s="50" t="n">
        <x:f>MAX(0,Liquidity_30Y!$C$14+Real_MC_30Y!B$57-Real_MC_30Y!B$56)</x:f>
        <x:v>1029031.25</x:v>
      </x:c>
      <x:c r="C272" s="50" t="n">
        <x:f>MAX(0,B272*(1+EXP((LN(1+Real_MC_30Y!$J$11)-0.5*Real_MC_30Y!$J$12^2)+Real_MC_30Y!$J$12*((RAND()+RAND()+RAND()+RAND()+RAND()+RAND()+RAND()+RAND()+RAND()+RAND()+RAND()+RAND())-6))-1)+Real_MC_30Y!C$58)</x:f>
        <x:v>1042987.0466341568</x:v>
      </x:c>
      <x:c r="D272" s="50" t="n">
        <x:f>MAX(0,C272*(1+EXP((LN(1+Real_MC_30Y!$J$11)-0.5*Real_MC_30Y!$J$12^2)+Real_MC_30Y!$J$12*((RAND()+RAND()+RAND()+RAND()+RAND()+RAND()+RAND()+RAND()+RAND()+RAND()+RAND()+RAND())-6))-1)+Real_MC_30Y!D$58)</x:f>
        <x:v>1621996.7693782062</x:v>
      </x:c>
      <x:c r="E272" s="50" t="n">
        <x:f>MAX(0,D272*(1+EXP((LN(1+Real_MC_30Y!$J$11)-0.5*Real_MC_30Y!$J$12^2)+Real_MC_30Y!$J$12*((RAND()+RAND()+RAND()+RAND()+RAND()+RAND()+RAND()+RAND()+RAND()+RAND()+RAND()+RAND())-6))-1)+Real_MC_30Y!E$58)</x:f>
        <x:v>1659137.849221312</x:v>
      </x:c>
      <x:c r="F272" s="50" t="n">
        <x:f>MAX(0,E272*(1+EXP((LN(1+Real_MC_30Y!$J$11)-0.5*Real_MC_30Y!$J$12^2)+Real_MC_30Y!$J$12*((RAND()+RAND()+RAND()+RAND()+RAND()+RAND()+RAND()+RAND()+RAND()+RAND()+RAND()+RAND())-6))-1)+Real_MC_30Y!F$58)</x:f>
        <x:v>1499065.4681209938</x:v>
      </x:c>
      <x:c r="G272" s="50" t="n">
        <x:f>MAX(0,F272*(1+EXP((LN(1+Real_MC_30Y!$J$11)-0.5*Real_MC_30Y!$J$12^2)+Real_MC_30Y!$J$12*((RAND()+RAND()+RAND()+RAND()+RAND()+RAND()+RAND()+RAND()+RAND()+RAND()+RAND()+RAND())-6))-1)+Real_MC_30Y!G$58)</x:f>
        <x:v>1704609.6002648429</x:v>
      </x:c>
      <x:c r="H272" s="50" t="n">
        <x:f>MAX(0,G272*(1+EXP((LN(1+Real_MC_30Y!$J$11)-0.5*Real_MC_30Y!$J$12^2)+Real_MC_30Y!$J$12*((RAND()+RAND()+RAND()+RAND()+RAND()+RAND()+RAND()+RAND()+RAND()+RAND()+RAND()+RAND())-6))-1)+Real_MC_30Y!H$58)</x:f>
        <x:v>1736383.7326466043</x:v>
      </x:c>
      <x:c r="I272" s="50" t="n">
        <x:f>MAX(0,H272*(1+EXP((LN(1+Real_MC_30Y!$J$11)-0.5*Real_MC_30Y!$J$12^2)+Real_MC_30Y!$J$12*((RAND()+RAND()+RAND()+RAND()+RAND()+RAND()+RAND()+RAND()+RAND()+RAND()+RAND()+RAND())-6))-1)+Real_MC_30Y!I$58)</x:f>
        <x:v>2420639.074817791</x:v>
      </x:c>
      <x:c r="J272" s="50" t="n">
        <x:f>MAX(0,I272*(1+EXP((LN(1+Real_MC_30Y!$J$11)-0.5*Real_MC_30Y!$J$12^2)+Real_MC_30Y!$J$12*((RAND()+RAND()+RAND()+RAND()+RAND()+RAND()+RAND()+RAND()+RAND()+RAND()+RAND()+RAND())-6))-1)+Real_MC_30Y!J$58)</x:f>
        <x:v>2513248.2828513235</x:v>
      </x:c>
      <x:c r="K272" s="50" t="n">
        <x:f>MAX(0,J272*(1+EXP((LN(1+Real_MC_30Y!$J$11)-0.5*Real_MC_30Y!$J$12^2)+Real_MC_30Y!$J$12*((RAND()+RAND()+RAND()+RAND()+RAND()+RAND()+RAND()+RAND()+RAND()+RAND()+RAND()+RAND())-6))-1)+Real_MC_30Y!K$58)</x:f>
        <x:v>2207406.708042971</x:v>
      </x:c>
      <x:c r="L272" s="50" t="n">
        <x:f>MAX(0,K272*(1+EXP((LN(1+Real_MC_30Y!$J$11)-0.5*Real_MC_30Y!$J$12^2)+Real_MC_30Y!$J$12*((RAND()+RAND()+RAND()+RAND()+RAND()+RAND()+RAND()+RAND()+RAND()+RAND()+RAND()+RAND())-6))-1)+Real_MC_30Y!L$58)</x:f>
        <x:v>2275710.733986117</x:v>
      </x:c>
      <x:c r="M272" s="50" t="n">
        <x:f>MAX(0,L272*(1+EXP((LN(1+Real_MC_30Y!$J$11)-0.5*Real_MC_30Y!$J$12^2)+Real_MC_30Y!$J$12*((RAND()+RAND()+RAND()+RAND()+RAND()+RAND()+RAND()+RAND()+RAND()+RAND()+RAND()+RAND())-6))-1)+Real_MC_30Y!M$58)</x:f>
        <x:v>2130804.124830646</x:v>
      </x:c>
      <x:c r="N272" s="50" t="n">
        <x:f>MAX(0,M272*(1+EXP((LN(1+Real_MC_30Y!$J$11)-0.5*Real_MC_30Y!$J$12^2)+Real_MC_30Y!$J$12*((RAND()+RAND()+RAND()+RAND()+RAND()+RAND()+RAND()+RAND()+RAND()+RAND()+RAND()+RAND())-6))-1)+Real_MC_30Y!N$58)</x:f>
        <x:v>2980503.3940341207</x:v>
      </x:c>
      <x:c r="O272" s="50" t="n">
        <x:f>MAX(0,N272*(1+EXP((LN(1+Real_MC_30Y!$J$11)-0.5*Real_MC_30Y!$J$12^2)+Real_MC_30Y!$J$12*((RAND()+RAND()+RAND()+RAND()+RAND()+RAND()+RAND()+RAND()+RAND()+RAND()+RAND()+RAND())-6))-1)+Real_MC_30Y!O$58)</x:f>
        <x:v>3567424.9542964944</x:v>
      </x:c>
      <x:c r="P272" s="50" t="n">
        <x:f>MAX(0,O272*(1+EXP((LN(1+Real_MC_30Y!$J$11)-0.5*Real_MC_30Y!$J$12^2)+Real_MC_30Y!$J$12*((RAND()+RAND()+RAND()+RAND()+RAND()+RAND()+RAND()+RAND()+RAND()+RAND()+RAND()+RAND())-6))-1)+Real_MC_30Y!P$58)</x:f>
        <x:v>4307828.972514231</x:v>
      </x:c>
      <x:c r="Q272" s="50" t="n">
        <x:f>MAX(0,P272*(1+EXP((LN(1+Real_MC_30Y!$J$11)-0.5*Real_MC_30Y!$J$12^2)+Real_MC_30Y!$J$12*((RAND()+RAND()+RAND()+RAND()+RAND()+RAND()+RAND()+RAND()+RAND()+RAND()+RAND()+RAND())-6))-1)+Real_MC_30Y!Q$58)</x:f>
        <x:v>4282597.154665992</x:v>
      </x:c>
      <x:c r="R272" s="50" t="n">
        <x:f>MAX(0,Q272*(1+EXP((LN(1+Real_MC_30Y!$J$11)-0.5*Real_MC_30Y!$J$12^2)+Real_MC_30Y!$J$12*((RAND()+RAND()+RAND()+RAND()+RAND()+RAND()+RAND()+RAND()+RAND()+RAND()+RAND()+RAND())-6))-1)+Real_MC_30Y!R$58)</x:f>
        <x:v>4790383.344839868</x:v>
      </x:c>
      <x:c r="S272" s="50" t="n">
        <x:f>MAX(0,R272*(1+EXP((LN(1+Real_MC_30Y!$J$11)-0.5*Real_MC_30Y!$J$12^2)+Real_MC_30Y!$J$12*((RAND()+RAND()+RAND()+RAND()+RAND()+RAND()+RAND()+RAND()+RAND()+RAND()+RAND()+RAND())-6))-1)+Real_MC_30Y!S$58)</x:f>
        <x:v>5301774.012473046</x:v>
      </x:c>
      <x:c r="T272" s="50" t="n">
        <x:f>MAX(0,S272*(1+EXP((LN(1+Real_MC_30Y!$J$11)-0.5*Real_MC_30Y!$J$12^2)+Real_MC_30Y!$J$12*((RAND()+RAND()+RAND()+RAND()+RAND()+RAND()+RAND()+RAND()+RAND()+RAND()+RAND()+RAND())-6))-1)+Real_MC_30Y!T$58)</x:f>
        <x:v>5569455.292410106</x:v>
      </x:c>
      <x:c r="U272" s="50" t="n">
        <x:f>MAX(0,T272*(1+EXP((LN(1+Real_MC_30Y!$J$11)-0.5*Real_MC_30Y!$J$12^2)+Real_MC_30Y!$J$12*((RAND()+RAND()+RAND()+RAND()+RAND()+RAND()+RAND()+RAND()+RAND()+RAND()+RAND()+RAND())-6))-1)+Real_MC_30Y!U$58)</x:f>
        <x:v>5886815.6923298435</x:v>
      </x:c>
      <x:c r="V272" s="50" t="n">
        <x:f>MAX(0,U272*(1+EXP((LN(1+Real_MC_30Y!$J$11)-0.5*Real_MC_30Y!$J$12^2)+Real_MC_30Y!$J$12*((RAND()+RAND()+RAND()+RAND()+RAND()+RAND()+RAND()+RAND()+RAND()+RAND()+RAND()+RAND())-6))-1)+Real_MC_30Y!V$58)</x:f>
        <x:v>5794897.724559442</x:v>
      </x:c>
      <x:c r="W272" s="50" t="n">
        <x:f>MAX(0,V272*(1+EXP((LN(1+Real_MC_30Y!$J$11)-0.5*Real_MC_30Y!$J$12^2)+Real_MC_30Y!$J$12*((RAND()+RAND()+RAND()+RAND()+RAND()+RAND()+RAND()+RAND()+RAND()+RAND()+RAND()+RAND())-6))-1)+Real_MC_30Y!W$58)</x:f>
        <x:v>4867165.433535395</x:v>
      </x:c>
      <x:c r="X272" s="50" t="n">
        <x:f>MAX(0,W272*(1+EXP((LN(1+Real_MC_30Y!$J$11)-0.5*Real_MC_30Y!$J$12^2)+Real_MC_30Y!$J$12*((RAND()+RAND()+RAND()+RAND()+RAND()+RAND()+RAND()+RAND()+RAND()+RAND()+RAND()+RAND())-6))-1)+Real_MC_30Y!X$58)</x:f>
        <x:v>5901033.926690268</x:v>
      </x:c>
      <x:c r="Y272" s="50" t="n">
        <x:f>MAX(0,X272*(1+EXP((LN(1+Real_MC_30Y!$J$11)-0.5*Real_MC_30Y!$J$12^2)+Real_MC_30Y!$J$12*((RAND()+RAND()+RAND()+RAND()+RAND()+RAND()+RAND()+RAND()+RAND()+RAND()+RAND()+RAND())-6))-1)+Real_MC_30Y!Y$58)</x:f>
        <x:v>5898365.733270771</x:v>
      </x:c>
      <x:c r="Z272" s="50" t="n">
        <x:f>MAX(0,Y272*(1+EXP((LN(1+Real_MC_30Y!$J$11)-0.5*Real_MC_30Y!$J$12^2)+Real_MC_30Y!$J$12*((RAND()+RAND()+RAND()+RAND()+RAND()+RAND()+RAND()+RAND()+RAND()+RAND()+RAND()+RAND())-6))-1)+Real_MC_30Y!Z$58)</x:f>
        <x:v>6388854.705352231</x:v>
      </x:c>
      <x:c r="AA272" s="50" t="n">
        <x:f>MAX(0,Z272*(1+EXP((LN(1+Real_MC_30Y!$J$11)-0.5*Real_MC_30Y!$J$12^2)+Real_MC_30Y!$J$12*((RAND()+RAND()+RAND()+RAND()+RAND()+RAND()+RAND()+RAND()+RAND()+RAND()+RAND()+RAND())-6))-1)+Real_MC_30Y!AA$58)</x:f>
        <x:v>6646837.299918322</x:v>
      </x:c>
      <x:c r="AB272" s="50" t="n">
        <x:f>MAX(0,AA272*(1+EXP((LN(1+Real_MC_30Y!$J$11)-0.5*Real_MC_30Y!$J$12^2)+Real_MC_30Y!$J$12*((RAND()+RAND()+RAND()+RAND()+RAND()+RAND()+RAND()+RAND()+RAND()+RAND()+RAND()+RAND())-6))-1)+Real_MC_30Y!AB$58)</x:f>
        <x:v>6937315.591809128</x:v>
      </x:c>
      <x:c r="AC272" s="50" t="n">
        <x:f>MAX(0,AB272*(1+EXP((LN(1+Real_MC_30Y!$J$11)-0.5*Real_MC_30Y!$J$12^2)+Real_MC_30Y!$J$12*((RAND()+RAND()+RAND()+RAND()+RAND()+RAND()+RAND()+RAND()+RAND()+RAND()+RAND()+RAND())-6))-1)+Real_MC_30Y!AC$58)</x:f>
        <x:v>7232111.34891236</x:v>
      </x:c>
      <x:c r="AD272" s="50" t="n">
        <x:f>MAX(0,AC272*(1+EXP((LN(1+Real_MC_30Y!$J$11)-0.5*Real_MC_30Y!$J$12^2)+Real_MC_30Y!$J$12*((RAND()+RAND()+RAND()+RAND()+RAND()+RAND()+RAND()+RAND()+RAND()+RAND()+RAND()+RAND())-6))-1)+Real_MC_30Y!AD$58)</x:f>
        <x:v>6542090.0381324</x:v>
      </x:c>
      <x:c r="AE272" s="50" t="n">
        <x:f>MAX(0,AD272*(1+EXP((LN(1+Real_MC_30Y!$J$11)-0.5*Real_MC_30Y!$J$12^2)+Real_MC_30Y!$J$12*((RAND()+RAND()+RAND()+RAND()+RAND()+RAND()+RAND()+RAND()+RAND()+RAND()+RAND()+RAND())-6))-1)+Real_MC_30Y!AE$58)</x:f>
        <x:v>5684617.986809951</x:v>
      </x:c>
      <x:c r="AF272" s="50" t="n">
        <x:f>MAX(0,AE272*(1+EXP((LN(1+Real_MC_30Y!$J$11)-0.5*Real_MC_30Y!$J$12^2)+Real_MC_30Y!$J$12*((RAND()+RAND()+RAND()+RAND()+RAND()+RAND()+RAND()+RAND()+RAND()+RAND()+RAND()+RAND())-6))-1)+Real_MC_30Y!AF$58)</x:f>
        <x:v>6214926.338506426</x:v>
      </x:c>
    </x:row>
    <x:row r="273">
      <x:c r="A273">
        <x:v>269</x:v>
      </x:c>
      <x:c r="B273" s="50" t="n">
        <x:f>MAX(0,Liquidity_30Y!$C$14+Real_MC_30Y!B$57-Real_MC_30Y!B$56)</x:f>
        <x:v>1029031.25</x:v>
      </x:c>
      <x:c r="C273" s="50" t="n">
        <x:f>MAX(0,B273*(1+EXP((LN(1+Real_MC_30Y!$J$11)-0.5*Real_MC_30Y!$J$12^2)+Real_MC_30Y!$J$12*((RAND()+RAND()+RAND()+RAND()+RAND()+RAND()+RAND()+RAND()+RAND()+RAND()+RAND()+RAND())-6))-1)+Real_MC_30Y!C$58)</x:f>
        <x:v>1035581.5955372566</x:v>
      </x:c>
      <x:c r="D273" s="50" t="n">
        <x:f>MAX(0,C273*(1+EXP((LN(1+Real_MC_30Y!$J$11)-0.5*Real_MC_30Y!$J$12^2)+Real_MC_30Y!$J$12*((RAND()+RAND()+RAND()+RAND()+RAND()+RAND()+RAND()+RAND()+RAND()+RAND()+RAND()+RAND())-6))-1)+Real_MC_30Y!D$58)</x:f>
        <x:v>957888.5490019538</x:v>
      </x:c>
      <x:c r="E273" s="50" t="n">
        <x:f>MAX(0,D273*(1+EXP((LN(1+Real_MC_30Y!$J$11)-0.5*Real_MC_30Y!$J$12^2)+Real_MC_30Y!$J$12*((RAND()+RAND()+RAND()+RAND()+RAND()+RAND()+RAND()+RAND()+RAND()+RAND()+RAND()+RAND())-6))-1)+Real_MC_30Y!E$58)</x:f>
        <x:v>1166063.9948949458</x:v>
      </x:c>
      <x:c r="F273" s="50" t="n">
        <x:f>MAX(0,E273*(1+EXP((LN(1+Real_MC_30Y!$J$11)-0.5*Real_MC_30Y!$J$12^2)+Real_MC_30Y!$J$12*((RAND()+RAND()+RAND()+RAND()+RAND()+RAND()+RAND()+RAND()+RAND()+RAND()+RAND()+RAND())-6))-1)+Real_MC_30Y!F$58)</x:f>
        <x:v>1124994.6033769704</x:v>
      </x:c>
      <x:c r="G273" s="50" t="n">
        <x:f>MAX(0,F273*(1+EXP((LN(1+Real_MC_30Y!$J$11)-0.5*Real_MC_30Y!$J$12^2)+Real_MC_30Y!$J$12*((RAND()+RAND()+RAND()+RAND()+RAND()+RAND()+RAND()+RAND()+RAND()+RAND()+RAND()+RAND())-6))-1)+Real_MC_30Y!G$58)</x:f>
        <x:v>1310017.9314956395</x:v>
      </x:c>
      <x:c r="H273" s="50" t="n">
        <x:f>MAX(0,G273*(1+EXP((LN(1+Real_MC_30Y!$J$11)-0.5*Real_MC_30Y!$J$12^2)+Real_MC_30Y!$J$12*((RAND()+RAND()+RAND()+RAND()+RAND()+RAND()+RAND()+RAND()+RAND()+RAND()+RAND()+RAND())-6))-1)+Real_MC_30Y!H$58)</x:f>
        <x:v>1602647.1818835316</x:v>
      </x:c>
      <x:c r="I273" s="50" t="n">
        <x:f>MAX(0,H273*(1+EXP((LN(1+Real_MC_30Y!$J$11)-0.5*Real_MC_30Y!$J$12^2)+Real_MC_30Y!$J$12*((RAND()+RAND()+RAND()+RAND()+RAND()+RAND()+RAND()+RAND()+RAND()+RAND()+RAND()+RAND())-6))-1)+Real_MC_30Y!I$58)</x:f>
        <x:v>1964984.9444871112</x:v>
      </x:c>
      <x:c r="J273" s="50" t="n">
        <x:f>MAX(0,I273*(1+EXP((LN(1+Real_MC_30Y!$J$11)-0.5*Real_MC_30Y!$J$12^2)+Real_MC_30Y!$J$12*((RAND()+RAND()+RAND()+RAND()+RAND()+RAND()+RAND()+RAND()+RAND()+RAND()+RAND()+RAND())-6))-1)+Real_MC_30Y!J$58)</x:f>
        <x:v>1719074.9002026832</x:v>
      </x:c>
      <x:c r="K273" s="50" t="n">
        <x:f>MAX(0,J273*(1+EXP((LN(1+Real_MC_30Y!$J$11)-0.5*Real_MC_30Y!$J$12^2)+Real_MC_30Y!$J$12*((RAND()+RAND()+RAND()+RAND()+RAND()+RAND()+RAND()+RAND()+RAND()+RAND()+RAND()+RAND())-6))-1)+Real_MC_30Y!K$58)</x:f>
        <x:v>1825297.8799171725</x:v>
      </x:c>
      <x:c r="L273" s="50" t="n">
        <x:f>MAX(0,K273*(1+EXP((LN(1+Real_MC_30Y!$J$11)-0.5*Real_MC_30Y!$J$12^2)+Real_MC_30Y!$J$12*((RAND()+RAND()+RAND()+RAND()+RAND()+RAND()+RAND()+RAND()+RAND()+RAND()+RAND()+RAND())-6))-1)+Real_MC_30Y!L$58)</x:f>
        <x:v>2068218.598042522</x:v>
      </x:c>
      <x:c r="M273" s="50" t="n">
        <x:f>MAX(0,L273*(1+EXP((LN(1+Real_MC_30Y!$J$11)-0.5*Real_MC_30Y!$J$12^2)+Real_MC_30Y!$J$12*((RAND()+RAND()+RAND()+RAND()+RAND()+RAND()+RAND()+RAND()+RAND()+RAND()+RAND()+RAND())-6))-1)+Real_MC_30Y!M$58)</x:f>
        <x:v>2146310.672152921</x:v>
      </x:c>
      <x:c r="N273" s="50" t="n">
        <x:f>MAX(0,M273*(1+EXP((LN(1+Real_MC_30Y!$J$11)-0.5*Real_MC_30Y!$J$12^2)+Real_MC_30Y!$J$12*((RAND()+RAND()+RAND()+RAND()+RAND()+RAND()+RAND()+RAND()+RAND()+RAND()+RAND()+RAND())-6))-1)+Real_MC_30Y!N$58)</x:f>
        <x:v>1755968.3677402164</x:v>
      </x:c>
      <x:c r="O273" s="50" t="n">
        <x:f>MAX(0,N273*(1+EXP((LN(1+Real_MC_30Y!$J$11)-0.5*Real_MC_30Y!$J$12^2)+Real_MC_30Y!$J$12*((RAND()+RAND()+RAND()+RAND()+RAND()+RAND()+RAND()+RAND()+RAND()+RAND()+RAND()+RAND())-6))-1)+Real_MC_30Y!O$58)</x:f>
        <x:v>2123817.822079195</x:v>
      </x:c>
      <x:c r="P273" s="50" t="n">
        <x:f>MAX(0,O273*(1+EXP((LN(1+Real_MC_30Y!$J$11)-0.5*Real_MC_30Y!$J$12^2)+Real_MC_30Y!$J$12*((RAND()+RAND()+RAND()+RAND()+RAND()+RAND()+RAND()+RAND()+RAND()+RAND()+RAND()+RAND())-6))-1)+Real_MC_30Y!P$58)</x:f>
        <x:v>1673531.3991079126</x:v>
      </x:c>
      <x:c r="Q273" s="50" t="n">
        <x:f>MAX(0,P273*(1+EXP((LN(1+Real_MC_30Y!$J$11)-0.5*Real_MC_30Y!$J$12^2)+Real_MC_30Y!$J$12*((RAND()+RAND()+RAND()+RAND()+RAND()+RAND()+RAND()+RAND()+RAND()+RAND()+RAND()+RAND())-6))-1)+Real_MC_30Y!Q$58)</x:f>
        <x:v>1985714.0253970828</x:v>
      </x:c>
      <x:c r="R273" s="50" t="n">
        <x:f>MAX(0,Q273*(1+EXP((LN(1+Real_MC_30Y!$J$11)-0.5*Real_MC_30Y!$J$12^2)+Real_MC_30Y!$J$12*((RAND()+RAND()+RAND()+RAND()+RAND()+RAND()+RAND()+RAND()+RAND()+RAND()+RAND()+RAND())-6))-1)+Real_MC_30Y!R$58)</x:f>
        <x:v>2223982.1325383107</x:v>
      </x:c>
      <x:c r="S273" s="50" t="n">
        <x:f>MAX(0,R273*(1+EXP((LN(1+Real_MC_30Y!$J$11)-0.5*Real_MC_30Y!$J$12^2)+Real_MC_30Y!$J$12*((RAND()+RAND()+RAND()+RAND()+RAND()+RAND()+RAND()+RAND()+RAND()+RAND()+RAND()+RAND())-6))-1)+Real_MC_30Y!S$58)</x:f>
        <x:v>2113441.441258688</x:v>
      </x:c>
      <x:c r="T273" s="50" t="n">
        <x:f>MAX(0,S273*(1+EXP((LN(1+Real_MC_30Y!$J$11)-0.5*Real_MC_30Y!$J$12^2)+Real_MC_30Y!$J$12*((RAND()+RAND()+RAND()+RAND()+RAND()+RAND()+RAND()+RAND()+RAND()+RAND()+RAND()+RAND())-6))-1)+Real_MC_30Y!T$58)</x:f>
        <x:v>2144191.270775731</x:v>
      </x:c>
      <x:c r="U273" s="50" t="n">
        <x:f>MAX(0,T273*(1+EXP((LN(1+Real_MC_30Y!$J$11)-0.5*Real_MC_30Y!$J$12^2)+Real_MC_30Y!$J$12*((RAND()+RAND()+RAND()+RAND()+RAND()+RAND()+RAND()+RAND()+RAND()+RAND()+RAND()+RAND())-6))-1)+Real_MC_30Y!U$58)</x:f>
        <x:v>2455171.3141221358</x:v>
      </x:c>
      <x:c r="V273" s="50" t="n">
        <x:f>MAX(0,U273*(1+EXP((LN(1+Real_MC_30Y!$J$11)-0.5*Real_MC_30Y!$J$12^2)+Real_MC_30Y!$J$12*((RAND()+RAND()+RAND()+RAND()+RAND()+RAND()+RAND()+RAND()+RAND()+RAND()+RAND()+RAND())-6))-1)+Real_MC_30Y!V$58)</x:f>
        <x:v>2344947.08243183</x:v>
      </x:c>
      <x:c r="W273" s="50" t="n">
        <x:f>MAX(0,V273*(1+EXP((LN(1+Real_MC_30Y!$J$11)-0.5*Real_MC_30Y!$J$12^2)+Real_MC_30Y!$J$12*((RAND()+RAND()+RAND()+RAND()+RAND()+RAND()+RAND()+RAND()+RAND()+RAND()+RAND()+RAND())-6))-1)+Real_MC_30Y!W$58)</x:f>
        <x:v>2409493.032968967</x:v>
      </x:c>
      <x:c r="X273" s="50" t="n">
        <x:f>MAX(0,W273*(1+EXP((LN(1+Real_MC_30Y!$J$11)-0.5*Real_MC_30Y!$J$12^2)+Real_MC_30Y!$J$12*((RAND()+RAND()+RAND()+RAND()+RAND()+RAND()+RAND()+RAND()+RAND()+RAND()+RAND()+RAND())-6))-1)+Real_MC_30Y!X$58)</x:f>
        <x:v>2892509.992448885</x:v>
      </x:c>
      <x:c r="Y273" s="50" t="n">
        <x:f>MAX(0,X273*(1+EXP((LN(1+Real_MC_30Y!$J$11)-0.5*Real_MC_30Y!$J$12^2)+Real_MC_30Y!$J$12*((RAND()+RAND()+RAND()+RAND()+RAND()+RAND()+RAND()+RAND()+RAND()+RAND()+RAND()+RAND())-6))-1)+Real_MC_30Y!Y$58)</x:f>
        <x:v>3138501.2193139223</x:v>
      </x:c>
      <x:c r="Z273" s="50" t="n">
        <x:f>MAX(0,Y273*(1+EXP((LN(1+Real_MC_30Y!$J$11)-0.5*Real_MC_30Y!$J$12^2)+Real_MC_30Y!$J$12*((RAND()+RAND()+RAND()+RAND()+RAND()+RAND()+RAND()+RAND()+RAND()+RAND()+RAND()+RAND())-6))-1)+Real_MC_30Y!Z$58)</x:f>
        <x:v>3896270.6953929947</x:v>
      </x:c>
      <x:c r="AA273" s="50" t="n">
        <x:f>MAX(0,Z273*(1+EXP((LN(1+Real_MC_30Y!$J$11)-0.5*Real_MC_30Y!$J$12^2)+Real_MC_30Y!$J$12*((RAND()+RAND()+RAND()+RAND()+RAND()+RAND()+RAND()+RAND()+RAND()+RAND()+RAND()+RAND())-6))-1)+Real_MC_30Y!AA$58)</x:f>
        <x:v>4593808.089682342</x:v>
      </x:c>
      <x:c r="AB273" s="50" t="n">
        <x:f>MAX(0,AA273*(1+EXP((LN(1+Real_MC_30Y!$J$11)-0.5*Real_MC_30Y!$J$12^2)+Real_MC_30Y!$J$12*((RAND()+RAND()+RAND()+RAND()+RAND()+RAND()+RAND()+RAND()+RAND()+RAND()+RAND()+RAND())-6))-1)+Real_MC_30Y!AB$58)</x:f>
        <x:v>4428381.353714497</x:v>
      </x:c>
      <x:c r="AC273" s="50" t="n">
        <x:f>MAX(0,AB273*(1+EXP((LN(1+Real_MC_30Y!$J$11)-0.5*Real_MC_30Y!$J$12^2)+Real_MC_30Y!$J$12*((RAND()+RAND()+RAND()+RAND()+RAND()+RAND()+RAND()+RAND()+RAND()+RAND()+RAND()+RAND())-6))-1)+Real_MC_30Y!AC$58)</x:f>
        <x:v>6097221.427522184</x:v>
      </x:c>
      <x:c r="AD273" s="50" t="n">
        <x:f>MAX(0,AC273*(1+EXP((LN(1+Real_MC_30Y!$J$11)-0.5*Real_MC_30Y!$J$12^2)+Real_MC_30Y!$J$12*((RAND()+RAND()+RAND()+RAND()+RAND()+RAND()+RAND()+RAND()+RAND()+RAND()+RAND()+RAND())-6))-1)+Real_MC_30Y!AD$58)</x:f>
        <x:v>5228367.821260881</x:v>
      </x:c>
      <x:c r="AE273" s="50" t="n">
        <x:f>MAX(0,AD273*(1+EXP((LN(1+Real_MC_30Y!$J$11)-0.5*Real_MC_30Y!$J$12^2)+Real_MC_30Y!$J$12*((RAND()+RAND()+RAND()+RAND()+RAND()+RAND()+RAND()+RAND()+RAND()+RAND()+RAND()+RAND())-6))-1)+Real_MC_30Y!AE$58)</x:f>
        <x:v>6298238.4480164675</x:v>
      </x:c>
      <x:c r="AF273" s="50" t="n">
        <x:f>MAX(0,AE273*(1+EXP((LN(1+Real_MC_30Y!$J$11)-0.5*Real_MC_30Y!$J$12^2)+Real_MC_30Y!$J$12*((RAND()+RAND()+RAND()+RAND()+RAND()+RAND()+RAND()+RAND()+RAND()+RAND()+RAND()+RAND())-6))-1)+Real_MC_30Y!AF$58)</x:f>
        <x:v>6675363.869110617</x:v>
      </x:c>
    </x:row>
    <x:row r="274">
      <x:c r="A274">
        <x:v>270</x:v>
      </x:c>
      <x:c r="B274" s="50" t="n">
        <x:f>MAX(0,Liquidity_30Y!$C$14+Real_MC_30Y!B$57-Real_MC_30Y!B$56)</x:f>
        <x:v>1029031.25</x:v>
      </x:c>
      <x:c r="C274" s="50" t="n">
        <x:f>MAX(0,B274*(1+EXP((LN(1+Real_MC_30Y!$J$11)-0.5*Real_MC_30Y!$J$12^2)+Real_MC_30Y!$J$12*((RAND()+RAND()+RAND()+RAND()+RAND()+RAND()+RAND()+RAND()+RAND()+RAND()+RAND()+RAND())-6))-1)+Real_MC_30Y!C$58)</x:f>
        <x:v>1344352.2743907874</x:v>
      </x:c>
      <x:c r="D274" s="50" t="n">
        <x:f>MAX(0,C274*(1+EXP((LN(1+Real_MC_30Y!$J$11)-0.5*Real_MC_30Y!$J$12^2)+Real_MC_30Y!$J$12*((RAND()+RAND()+RAND()+RAND()+RAND()+RAND()+RAND()+RAND()+RAND()+RAND()+RAND()+RAND())-6))-1)+Real_MC_30Y!D$58)</x:f>
        <x:v>1404297.2922131806</x:v>
      </x:c>
      <x:c r="E274" s="50" t="n">
        <x:f>MAX(0,D274*(1+EXP((LN(1+Real_MC_30Y!$J$11)-0.5*Real_MC_30Y!$J$12^2)+Real_MC_30Y!$J$12*((RAND()+RAND()+RAND()+RAND()+RAND()+RAND()+RAND()+RAND()+RAND()+RAND()+RAND()+RAND())-6))-1)+Real_MC_30Y!E$58)</x:f>
        <x:v>1531783.491327797</x:v>
      </x:c>
      <x:c r="F274" s="50" t="n">
        <x:f>MAX(0,E274*(1+EXP((LN(1+Real_MC_30Y!$J$11)-0.5*Real_MC_30Y!$J$12^2)+Real_MC_30Y!$J$12*((RAND()+RAND()+RAND()+RAND()+RAND()+RAND()+RAND()+RAND()+RAND()+RAND()+RAND()+RAND())-6))-1)+Real_MC_30Y!F$58)</x:f>
        <x:v>1725350.8201455462</x:v>
      </x:c>
      <x:c r="G274" s="50" t="n">
        <x:f>MAX(0,F274*(1+EXP((LN(1+Real_MC_30Y!$J$11)-0.5*Real_MC_30Y!$J$12^2)+Real_MC_30Y!$J$12*((RAND()+RAND()+RAND()+RAND()+RAND()+RAND()+RAND()+RAND()+RAND()+RAND()+RAND()+RAND())-6))-1)+Real_MC_30Y!G$58)</x:f>
        <x:v>2168992.5137650785</x:v>
      </x:c>
      <x:c r="H274" s="50" t="n">
        <x:f>MAX(0,G274*(1+EXP((LN(1+Real_MC_30Y!$J$11)-0.5*Real_MC_30Y!$J$12^2)+Real_MC_30Y!$J$12*((RAND()+RAND()+RAND()+RAND()+RAND()+RAND()+RAND()+RAND()+RAND()+RAND()+RAND()+RAND())-6))-1)+Real_MC_30Y!H$58)</x:f>
        <x:v>2555142.6674257824</x:v>
      </x:c>
      <x:c r="I274" s="50" t="n">
        <x:f>MAX(0,H274*(1+EXP((LN(1+Real_MC_30Y!$J$11)-0.5*Real_MC_30Y!$J$12^2)+Real_MC_30Y!$J$12*((RAND()+RAND()+RAND()+RAND()+RAND()+RAND()+RAND()+RAND()+RAND()+RAND()+RAND()+RAND())-6))-1)+Real_MC_30Y!I$58)</x:f>
        <x:v>2314841.627341761</x:v>
      </x:c>
      <x:c r="J274" s="50" t="n">
        <x:f>MAX(0,I274*(1+EXP((LN(1+Real_MC_30Y!$J$11)-0.5*Real_MC_30Y!$J$12^2)+Real_MC_30Y!$J$12*((RAND()+RAND()+RAND()+RAND()+RAND()+RAND()+RAND()+RAND()+RAND()+RAND()+RAND()+RAND())-6))-1)+Real_MC_30Y!J$58)</x:f>
        <x:v>1836852.4048983739</x:v>
      </x:c>
      <x:c r="K274" s="50" t="n">
        <x:f>MAX(0,J274*(1+EXP((LN(1+Real_MC_30Y!$J$11)-0.5*Real_MC_30Y!$J$12^2)+Real_MC_30Y!$J$12*((RAND()+RAND()+RAND()+RAND()+RAND()+RAND()+RAND()+RAND()+RAND()+RAND()+RAND()+RAND())-6))-1)+Real_MC_30Y!K$58)</x:f>
        <x:v>2361644.984948964</x:v>
      </x:c>
      <x:c r="L274" s="50" t="n">
        <x:f>MAX(0,K274*(1+EXP((LN(1+Real_MC_30Y!$J$11)-0.5*Real_MC_30Y!$J$12^2)+Real_MC_30Y!$J$12*((RAND()+RAND()+RAND()+RAND()+RAND()+RAND()+RAND()+RAND()+RAND()+RAND()+RAND()+RAND())-6))-1)+Real_MC_30Y!L$58)</x:f>
        <x:v>1945621.0922951081</x:v>
      </x:c>
      <x:c r="M274" s="50" t="n">
        <x:f>MAX(0,L274*(1+EXP((LN(1+Real_MC_30Y!$J$11)-0.5*Real_MC_30Y!$J$12^2)+Real_MC_30Y!$J$12*((RAND()+RAND()+RAND()+RAND()+RAND()+RAND()+RAND()+RAND()+RAND()+RAND()+RAND()+RAND())-6))-1)+Real_MC_30Y!M$58)</x:f>
        <x:v>1692837.633508638</x:v>
      </x:c>
      <x:c r="N274" s="50" t="n">
        <x:f>MAX(0,M274*(1+EXP((LN(1+Real_MC_30Y!$J$11)-0.5*Real_MC_30Y!$J$12^2)+Real_MC_30Y!$J$12*((RAND()+RAND()+RAND()+RAND()+RAND()+RAND()+RAND()+RAND()+RAND()+RAND()+RAND()+RAND())-6))-1)+Real_MC_30Y!N$58)</x:f>
        <x:v>1597390.8306559378</x:v>
      </x:c>
      <x:c r="O274" s="50" t="n">
        <x:f>MAX(0,N274*(1+EXP((LN(1+Real_MC_30Y!$J$11)-0.5*Real_MC_30Y!$J$12^2)+Real_MC_30Y!$J$12*((RAND()+RAND()+RAND()+RAND()+RAND()+RAND()+RAND()+RAND()+RAND()+RAND()+RAND()+RAND())-6))-1)+Real_MC_30Y!O$58)</x:f>
        <x:v>1626713.6875476672</x:v>
      </x:c>
      <x:c r="P274" s="50" t="n">
        <x:f>MAX(0,O274*(1+EXP((LN(1+Real_MC_30Y!$J$11)-0.5*Real_MC_30Y!$J$12^2)+Real_MC_30Y!$J$12*((RAND()+RAND()+RAND()+RAND()+RAND()+RAND()+RAND()+RAND()+RAND()+RAND()+RAND()+RAND())-6))-1)+Real_MC_30Y!P$58)</x:f>
        <x:v>1696003.3069294293</x:v>
      </x:c>
      <x:c r="Q274" s="50" t="n">
        <x:f>MAX(0,P274*(1+EXP((LN(1+Real_MC_30Y!$J$11)-0.5*Real_MC_30Y!$J$12^2)+Real_MC_30Y!$J$12*((RAND()+RAND()+RAND()+RAND()+RAND()+RAND()+RAND()+RAND()+RAND()+RAND()+RAND()+RAND())-6))-1)+Real_MC_30Y!Q$58)</x:f>
        <x:v>1644397.3484766548</x:v>
      </x:c>
      <x:c r="R274" s="50" t="n">
        <x:f>MAX(0,Q274*(1+EXP((LN(1+Real_MC_30Y!$J$11)-0.5*Real_MC_30Y!$J$12^2)+Real_MC_30Y!$J$12*((RAND()+RAND()+RAND()+RAND()+RAND()+RAND()+RAND()+RAND()+RAND()+RAND()+RAND()+RAND())-6))-1)+Real_MC_30Y!R$58)</x:f>
        <x:v>1625716.353341972</x:v>
      </x:c>
      <x:c r="S274" s="50" t="n">
        <x:f>MAX(0,R274*(1+EXP((LN(1+Real_MC_30Y!$J$11)-0.5*Real_MC_30Y!$J$12^2)+Real_MC_30Y!$J$12*((RAND()+RAND()+RAND()+RAND()+RAND()+RAND()+RAND()+RAND()+RAND()+RAND()+RAND()+RAND())-6))-1)+Real_MC_30Y!S$58)</x:f>
        <x:v>2089985.7179813</x:v>
      </x:c>
      <x:c r="T274" s="50" t="n">
        <x:f>MAX(0,S274*(1+EXP((LN(1+Real_MC_30Y!$J$11)-0.5*Real_MC_30Y!$J$12^2)+Real_MC_30Y!$J$12*((RAND()+RAND()+RAND()+RAND()+RAND()+RAND()+RAND()+RAND()+RAND()+RAND()+RAND()+RAND())-6))-1)+Real_MC_30Y!T$58)</x:f>
        <x:v>2577989.863787302</x:v>
      </x:c>
      <x:c r="U274" s="50" t="n">
        <x:f>MAX(0,T274*(1+EXP((LN(1+Real_MC_30Y!$J$11)-0.5*Real_MC_30Y!$J$12^2)+Real_MC_30Y!$J$12*((RAND()+RAND()+RAND()+RAND()+RAND()+RAND()+RAND()+RAND()+RAND()+RAND()+RAND()+RAND())-6))-1)+Real_MC_30Y!U$58)</x:f>
        <x:v>2810540.9106284706</x:v>
      </x:c>
      <x:c r="V274" s="50" t="n">
        <x:f>MAX(0,U274*(1+EXP((LN(1+Real_MC_30Y!$J$11)-0.5*Real_MC_30Y!$J$12^2)+Real_MC_30Y!$J$12*((RAND()+RAND()+RAND()+RAND()+RAND()+RAND()+RAND()+RAND()+RAND()+RAND()+RAND()+RAND())-6))-1)+Real_MC_30Y!V$58)</x:f>
        <x:v>2822040.6287300694</x:v>
      </x:c>
      <x:c r="W274" s="50" t="n">
        <x:f>MAX(0,V274*(1+EXP((LN(1+Real_MC_30Y!$J$11)-0.5*Real_MC_30Y!$J$12^2)+Real_MC_30Y!$J$12*((RAND()+RAND()+RAND()+RAND()+RAND()+RAND()+RAND()+RAND()+RAND()+RAND()+RAND()+RAND())-6))-1)+Real_MC_30Y!W$58)</x:f>
        <x:v>3334187.304585687</x:v>
      </x:c>
      <x:c r="X274" s="50" t="n">
        <x:f>MAX(0,W274*(1+EXP((LN(1+Real_MC_30Y!$J$11)-0.5*Real_MC_30Y!$J$12^2)+Real_MC_30Y!$J$12*((RAND()+RAND()+RAND()+RAND()+RAND()+RAND()+RAND()+RAND()+RAND()+RAND()+RAND()+RAND())-6))-1)+Real_MC_30Y!X$58)</x:f>
        <x:v>3387234.908618994</x:v>
      </x:c>
      <x:c r="Y274" s="50" t="n">
        <x:f>MAX(0,X274*(1+EXP((LN(1+Real_MC_30Y!$J$11)-0.5*Real_MC_30Y!$J$12^2)+Real_MC_30Y!$J$12*((RAND()+RAND()+RAND()+RAND()+RAND()+RAND()+RAND()+RAND()+RAND()+RAND()+RAND()+RAND())-6))-1)+Real_MC_30Y!Y$58)</x:f>
        <x:v>3338380.20379978</x:v>
      </x:c>
      <x:c r="Z274" s="50" t="n">
        <x:f>MAX(0,Y274*(1+EXP((LN(1+Real_MC_30Y!$J$11)-0.5*Real_MC_30Y!$J$12^2)+Real_MC_30Y!$J$12*((RAND()+RAND()+RAND()+RAND()+RAND()+RAND()+RAND()+RAND()+RAND()+RAND()+RAND()+RAND())-6))-1)+Real_MC_30Y!Z$58)</x:f>
        <x:v>3299150.9258880387</x:v>
      </x:c>
      <x:c r="AA274" s="50" t="n">
        <x:f>MAX(0,Z274*(1+EXP((LN(1+Real_MC_30Y!$J$11)-0.5*Real_MC_30Y!$J$12^2)+Real_MC_30Y!$J$12*((RAND()+RAND()+RAND()+RAND()+RAND()+RAND()+RAND()+RAND()+RAND()+RAND()+RAND()+RAND())-6))-1)+Real_MC_30Y!AA$58)</x:f>
        <x:v>3567768.079340489</x:v>
      </x:c>
      <x:c r="AB274" s="50" t="n">
        <x:f>MAX(0,AA274*(1+EXP((LN(1+Real_MC_30Y!$J$11)-0.5*Real_MC_30Y!$J$12^2)+Real_MC_30Y!$J$12*((RAND()+RAND()+RAND()+RAND()+RAND()+RAND()+RAND()+RAND()+RAND()+RAND()+RAND()+RAND())-6))-1)+Real_MC_30Y!AB$58)</x:f>
        <x:v>3918711.8882209486</x:v>
      </x:c>
      <x:c r="AC274" s="50" t="n">
        <x:f>MAX(0,AB274*(1+EXP((LN(1+Real_MC_30Y!$J$11)-0.5*Real_MC_30Y!$J$12^2)+Real_MC_30Y!$J$12*((RAND()+RAND()+RAND()+RAND()+RAND()+RAND()+RAND()+RAND()+RAND()+RAND()+RAND()+RAND())-6))-1)+Real_MC_30Y!AC$58)</x:f>
        <x:v>4160761.8255932666</x:v>
      </x:c>
      <x:c r="AD274" s="50" t="n">
        <x:f>MAX(0,AC274*(1+EXP((LN(1+Real_MC_30Y!$J$11)-0.5*Real_MC_30Y!$J$12^2)+Real_MC_30Y!$J$12*((RAND()+RAND()+RAND()+RAND()+RAND()+RAND()+RAND()+RAND()+RAND()+RAND()+RAND()+RAND())-6))-1)+Real_MC_30Y!AD$58)</x:f>
        <x:v>4202470.637177065</x:v>
      </x:c>
      <x:c r="AE274" s="50" t="n">
        <x:f>MAX(0,AD274*(1+EXP((LN(1+Real_MC_30Y!$J$11)-0.5*Real_MC_30Y!$J$12^2)+Real_MC_30Y!$J$12*((RAND()+RAND()+RAND()+RAND()+RAND()+RAND()+RAND()+RAND()+RAND()+RAND()+RAND()+RAND())-6))-1)+Real_MC_30Y!AE$58)</x:f>
        <x:v>4109360.127182324</x:v>
      </x:c>
      <x:c r="AF274" s="50" t="n">
        <x:f>MAX(0,AE274*(1+EXP((LN(1+Real_MC_30Y!$J$11)-0.5*Real_MC_30Y!$J$12^2)+Real_MC_30Y!$J$12*((RAND()+RAND()+RAND()+RAND()+RAND()+RAND()+RAND()+RAND()+RAND()+RAND()+RAND()+RAND())-6))-1)+Real_MC_30Y!AF$58)</x:f>
        <x:v>5787419.109012164</x:v>
      </x:c>
    </x:row>
    <x:row r="275">
      <x:c r="A275">
        <x:v>271</x:v>
      </x:c>
      <x:c r="B275" s="50" t="n">
        <x:f>MAX(0,Liquidity_30Y!$C$14+Real_MC_30Y!B$57-Real_MC_30Y!B$56)</x:f>
        <x:v>1029031.25</x:v>
      </x:c>
      <x:c r="C275" s="50" t="n">
        <x:f>MAX(0,B275*(1+EXP((LN(1+Real_MC_30Y!$J$11)-0.5*Real_MC_30Y!$J$12^2)+Real_MC_30Y!$J$12*((RAND()+RAND()+RAND()+RAND()+RAND()+RAND()+RAND()+RAND()+RAND()+RAND()+RAND()+RAND())-6))-1)+Real_MC_30Y!C$58)</x:f>
        <x:v>1132143.407072885</x:v>
      </x:c>
      <x:c r="D275" s="50" t="n">
        <x:f>MAX(0,C275*(1+EXP((LN(1+Real_MC_30Y!$J$11)-0.5*Real_MC_30Y!$J$12^2)+Real_MC_30Y!$J$12*((RAND()+RAND()+RAND()+RAND()+RAND()+RAND()+RAND()+RAND()+RAND()+RAND()+RAND()+RAND())-6))-1)+Real_MC_30Y!D$58)</x:f>
        <x:v>1322213.2629174085</x:v>
      </x:c>
      <x:c r="E275" s="50" t="n">
        <x:f>MAX(0,D275*(1+EXP((LN(1+Real_MC_30Y!$J$11)-0.5*Real_MC_30Y!$J$12^2)+Real_MC_30Y!$J$12*((RAND()+RAND()+RAND()+RAND()+RAND()+RAND()+RAND()+RAND()+RAND()+RAND()+RAND()+RAND())-6))-1)+Real_MC_30Y!E$58)</x:f>
        <x:v>1459980.750989331</x:v>
      </x:c>
      <x:c r="F275" s="50" t="n">
        <x:f>MAX(0,E275*(1+EXP((LN(1+Real_MC_30Y!$J$11)-0.5*Real_MC_30Y!$J$12^2)+Real_MC_30Y!$J$12*((RAND()+RAND()+RAND()+RAND()+RAND()+RAND()+RAND()+RAND()+RAND()+RAND()+RAND()+RAND())-6))-1)+Real_MC_30Y!F$58)</x:f>
        <x:v>1442599.7055186848</x:v>
      </x:c>
      <x:c r="G275" s="50" t="n">
        <x:f>MAX(0,F275*(1+EXP((LN(1+Real_MC_30Y!$J$11)-0.5*Real_MC_30Y!$J$12^2)+Real_MC_30Y!$J$12*((RAND()+RAND()+RAND()+RAND()+RAND()+RAND()+RAND()+RAND()+RAND()+RAND()+RAND()+RAND())-6))-1)+Real_MC_30Y!G$58)</x:f>
        <x:v>1784121.410663841</x:v>
      </x:c>
      <x:c r="H275" s="50" t="n">
        <x:f>MAX(0,G275*(1+EXP((LN(1+Real_MC_30Y!$J$11)-0.5*Real_MC_30Y!$J$12^2)+Real_MC_30Y!$J$12*((RAND()+RAND()+RAND()+RAND()+RAND()+RAND()+RAND()+RAND()+RAND()+RAND()+RAND()+RAND())-6))-1)+Real_MC_30Y!H$58)</x:f>
        <x:v>1591867.5572821796</x:v>
      </x:c>
      <x:c r="I275" s="50" t="n">
        <x:f>MAX(0,H275*(1+EXP((LN(1+Real_MC_30Y!$J$11)-0.5*Real_MC_30Y!$J$12^2)+Real_MC_30Y!$J$12*((RAND()+RAND()+RAND()+RAND()+RAND()+RAND()+RAND()+RAND()+RAND()+RAND()+RAND()+RAND())-6))-1)+Real_MC_30Y!I$58)</x:f>
        <x:v>1866938.1907887117</x:v>
      </x:c>
      <x:c r="J275" s="50" t="n">
        <x:f>MAX(0,I275*(1+EXP((LN(1+Real_MC_30Y!$J$11)-0.5*Real_MC_30Y!$J$12^2)+Real_MC_30Y!$J$12*((RAND()+RAND()+RAND()+RAND()+RAND()+RAND()+RAND()+RAND()+RAND()+RAND()+RAND()+RAND())-6))-1)+Real_MC_30Y!J$58)</x:f>
        <x:v>2449364.6732275262</x:v>
      </x:c>
      <x:c r="K275" s="50" t="n">
        <x:f>MAX(0,J275*(1+EXP((LN(1+Real_MC_30Y!$J$11)-0.5*Real_MC_30Y!$J$12^2)+Real_MC_30Y!$J$12*((RAND()+RAND()+RAND()+RAND()+RAND()+RAND()+RAND()+RAND()+RAND()+RAND()+RAND()+RAND())-6))-1)+Real_MC_30Y!K$58)</x:f>
        <x:v>3018361.737907757</x:v>
      </x:c>
      <x:c r="L275" s="50" t="n">
        <x:f>MAX(0,K275*(1+EXP((LN(1+Real_MC_30Y!$J$11)-0.5*Real_MC_30Y!$J$12^2)+Real_MC_30Y!$J$12*((RAND()+RAND()+RAND()+RAND()+RAND()+RAND()+RAND()+RAND()+RAND()+RAND()+RAND()+RAND())-6))-1)+Real_MC_30Y!L$58)</x:f>
        <x:v>3337587.861717157</x:v>
      </x:c>
      <x:c r="M275" s="50" t="n">
        <x:f>MAX(0,L275*(1+EXP((LN(1+Real_MC_30Y!$J$11)-0.5*Real_MC_30Y!$J$12^2)+Real_MC_30Y!$J$12*((RAND()+RAND()+RAND()+RAND()+RAND()+RAND()+RAND()+RAND()+RAND()+RAND()+RAND()+RAND())-6))-1)+Real_MC_30Y!M$58)</x:f>
        <x:v>3785760.5887231934</x:v>
      </x:c>
      <x:c r="N275" s="50" t="n">
        <x:f>MAX(0,M275*(1+EXP((LN(1+Real_MC_30Y!$J$11)-0.5*Real_MC_30Y!$J$12^2)+Real_MC_30Y!$J$12*((RAND()+RAND()+RAND()+RAND()+RAND()+RAND()+RAND()+RAND()+RAND()+RAND()+RAND()+RAND())-6))-1)+Real_MC_30Y!N$58)</x:f>
        <x:v>3809235.706045306</x:v>
      </x:c>
      <x:c r="O275" s="50" t="n">
        <x:f>MAX(0,N275*(1+EXP((LN(1+Real_MC_30Y!$J$11)-0.5*Real_MC_30Y!$J$12^2)+Real_MC_30Y!$J$12*((RAND()+RAND()+RAND()+RAND()+RAND()+RAND()+RAND()+RAND()+RAND()+RAND()+RAND()+RAND())-6))-1)+Real_MC_30Y!O$58)</x:f>
        <x:v>4089360.884578862</x:v>
      </x:c>
      <x:c r="P275" s="50" t="n">
        <x:f>MAX(0,O275*(1+EXP((LN(1+Real_MC_30Y!$J$11)-0.5*Real_MC_30Y!$J$12^2)+Real_MC_30Y!$J$12*((RAND()+RAND()+RAND()+RAND()+RAND()+RAND()+RAND()+RAND()+RAND()+RAND()+RAND()+RAND())-6))-1)+Real_MC_30Y!P$58)</x:f>
        <x:v>5366083.8209504895</x:v>
      </x:c>
      <x:c r="Q275" s="50" t="n">
        <x:f>MAX(0,P275*(1+EXP((LN(1+Real_MC_30Y!$J$11)-0.5*Real_MC_30Y!$J$12^2)+Real_MC_30Y!$J$12*((RAND()+RAND()+RAND()+RAND()+RAND()+RAND()+RAND()+RAND()+RAND()+RAND()+RAND()+RAND())-6))-1)+Real_MC_30Y!Q$58)</x:f>
        <x:v>4189594.169973122</x:v>
      </x:c>
      <x:c r="R275" s="50" t="n">
        <x:f>MAX(0,Q275*(1+EXP((LN(1+Real_MC_30Y!$J$11)-0.5*Real_MC_30Y!$J$12^2)+Real_MC_30Y!$J$12*((RAND()+RAND()+RAND()+RAND()+RAND()+RAND()+RAND()+RAND()+RAND()+RAND()+RAND()+RAND())-6))-1)+Real_MC_30Y!R$58)</x:f>
        <x:v>4648874.98214825</x:v>
      </x:c>
      <x:c r="S275" s="50" t="n">
        <x:f>MAX(0,R275*(1+EXP((LN(1+Real_MC_30Y!$J$11)-0.5*Real_MC_30Y!$J$12^2)+Real_MC_30Y!$J$12*((RAND()+RAND()+RAND()+RAND()+RAND()+RAND()+RAND()+RAND()+RAND()+RAND()+RAND()+RAND())-6))-1)+Real_MC_30Y!S$58)</x:f>
        <x:v>4644703.592861369</x:v>
      </x:c>
      <x:c r="T275" s="50" t="n">
        <x:f>MAX(0,S275*(1+EXP((LN(1+Real_MC_30Y!$J$11)-0.5*Real_MC_30Y!$J$12^2)+Real_MC_30Y!$J$12*((RAND()+RAND()+RAND()+RAND()+RAND()+RAND()+RAND()+RAND()+RAND()+RAND()+RAND()+RAND())-6))-1)+Real_MC_30Y!T$58)</x:f>
        <x:v>4408344.455447049</x:v>
      </x:c>
      <x:c r="U275" s="50" t="n">
        <x:f>MAX(0,T275*(1+EXP((LN(1+Real_MC_30Y!$J$11)-0.5*Real_MC_30Y!$J$12^2)+Real_MC_30Y!$J$12*((RAND()+RAND()+RAND()+RAND()+RAND()+RAND()+RAND()+RAND()+RAND()+RAND()+RAND()+RAND())-6))-1)+Real_MC_30Y!U$58)</x:f>
        <x:v>4309190.734576016</x:v>
      </x:c>
      <x:c r="V275" s="50" t="n">
        <x:f>MAX(0,U275*(1+EXP((LN(1+Real_MC_30Y!$J$11)-0.5*Real_MC_30Y!$J$12^2)+Real_MC_30Y!$J$12*((RAND()+RAND()+RAND()+RAND()+RAND()+RAND()+RAND()+RAND()+RAND()+RAND()+RAND()+RAND())-6))-1)+Real_MC_30Y!V$58)</x:f>
        <x:v>5237885.906605903</x:v>
      </x:c>
      <x:c r="W275" s="50" t="n">
        <x:f>MAX(0,V275*(1+EXP((LN(1+Real_MC_30Y!$J$11)-0.5*Real_MC_30Y!$J$12^2)+Real_MC_30Y!$J$12*((RAND()+RAND()+RAND()+RAND()+RAND()+RAND()+RAND()+RAND()+RAND()+RAND()+RAND()+RAND())-6))-1)+Real_MC_30Y!W$58)</x:f>
        <x:v>5062709.34108936</x:v>
      </x:c>
      <x:c r="X275" s="50" t="n">
        <x:f>MAX(0,W275*(1+EXP((LN(1+Real_MC_30Y!$J$11)-0.5*Real_MC_30Y!$J$12^2)+Real_MC_30Y!$J$12*((RAND()+RAND()+RAND()+RAND()+RAND()+RAND()+RAND()+RAND()+RAND()+RAND()+RAND()+RAND())-6))-1)+Real_MC_30Y!X$58)</x:f>
        <x:v>6357567.245696715</x:v>
      </x:c>
      <x:c r="Y275" s="50" t="n">
        <x:f>MAX(0,X275*(1+EXP((LN(1+Real_MC_30Y!$J$11)-0.5*Real_MC_30Y!$J$12^2)+Real_MC_30Y!$J$12*((RAND()+RAND()+RAND()+RAND()+RAND()+RAND()+RAND()+RAND()+RAND()+RAND()+RAND()+RAND())-6))-1)+Real_MC_30Y!Y$58)</x:f>
        <x:v>6253230.744431608</x:v>
      </x:c>
      <x:c r="Z275" s="50" t="n">
        <x:f>MAX(0,Y275*(1+EXP((LN(1+Real_MC_30Y!$J$11)-0.5*Real_MC_30Y!$J$12^2)+Real_MC_30Y!$J$12*((RAND()+RAND()+RAND()+RAND()+RAND()+RAND()+RAND()+RAND()+RAND()+RAND()+RAND()+RAND())-6))-1)+Real_MC_30Y!Z$58)</x:f>
        <x:v>8061745.5057039615</x:v>
      </x:c>
      <x:c r="AA275" s="50" t="n">
        <x:f>MAX(0,Z275*(1+EXP((LN(1+Real_MC_30Y!$J$11)-0.5*Real_MC_30Y!$J$12^2)+Real_MC_30Y!$J$12*((RAND()+RAND()+RAND()+RAND()+RAND()+RAND()+RAND()+RAND()+RAND()+RAND()+RAND()+RAND())-6))-1)+Real_MC_30Y!AA$58)</x:f>
        <x:v>7842527.235184547</x:v>
      </x:c>
      <x:c r="AB275" s="50" t="n">
        <x:f>MAX(0,AA275*(1+EXP((LN(1+Real_MC_30Y!$J$11)-0.5*Real_MC_30Y!$J$12^2)+Real_MC_30Y!$J$12*((RAND()+RAND()+RAND()+RAND()+RAND()+RAND()+RAND()+RAND()+RAND()+RAND()+RAND()+RAND())-6))-1)+Real_MC_30Y!AB$58)</x:f>
        <x:v>8709702.90371248</x:v>
      </x:c>
      <x:c r="AC275" s="50" t="n">
        <x:f>MAX(0,AB275*(1+EXP((LN(1+Real_MC_30Y!$J$11)-0.5*Real_MC_30Y!$J$12^2)+Real_MC_30Y!$J$12*((RAND()+RAND()+RAND()+RAND()+RAND()+RAND()+RAND()+RAND()+RAND()+RAND()+RAND()+RAND())-6))-1)+Real_MC_30Y!AC$58)</x:f>
        <x:v>9297626.451160302</x:v>
      </x:c>
      <x:c r="AD275" s="50" t="n">
        <x:f>MAX(0,AC275*(1+EXP((LN(1+Real_MC_30Y!$J$11)-0.5*Real_MC_30Y!$J$12^2)+Real_MC_30Y!$J$12*((RAND()+RAND()+RAND()+RAND()+RAND()+RAND()+RAND()+RAND()+RAND()+RAND()+RAND()+RAND())-6))-1)+Real_MC_30Y!AD$58)</x:f>
        <x:v>12469197.587659711</x:v>
      </x:c>
      <x:c r="AE275" s="50" t="n">
        <x:f>MAX(0,AD275*(1+EXP((LN(1+Real_MC_30Y!$J$11)-0.5*Real_MC_30Y!$J$12^2)+Real_MC_30Y!$J$12*((RAND()+RAND()+RAND()+RAND()+RAND()+RAND()+RAND()+RAND()+RAND()+RAND()+RAND()+RAND())-6))-1)+Real_MC_30Y!AE$58)</x:f>
        <x:v>12233089.687709717</x:v>
      </x:c>
      <x:c r="AF275" s="50" t="n">
        <x:f>MAX(0,AE275*(1+EXP((LN(1+Real_MC_30Y!$J$11)-0.5*Real_MC_30Y!$J$12^2)+Real_MC_30Y!$J$12*((RAND()+RAND()+RAND()+RAND()+RAND()+RAND()+RAND()+RAND()+RAND()+RAND()+RAND()+RAND())-6))-1)+Real_MC_30Y!AF$58)</x:f>
        <x:v>11029316.022357492</x:v>
      </x:c>
    </x:row>
    <x:row r="276">
      <x:c r="A276">
        <x:v>272</x:v>
      </x:c>
      <x:c r="B276" s="50" t="n">
        <x:f>MAX(0,Liquidity_30Y!$C$14+Real_MC_30Y!B$57-Real_MC_30Y!B$56)</x:f>
        <x:v>1029031.25</x:v>
      </x:c>
      <x:c r="C276" s="50" t="n">
        <x:f>MAX(0,B276*(1+EXP((LN(1+Real_MC_30Y!$J$11)-0.5*Real_MC_30Y!$J$12^2)+Real_MC_30Y!$J$12*((RAND()+RAND()+RAND()+RAND()+RAND()+RAND()+RAND()+RAND()+RAND()+RAND()+RAND()+RAND())-6))-1)+Real_MC_30Y!C$58)</x:f>
        <x:v>1069792.7784695048</x:v>
      </x:c>
      <x:c r="D276" s="50" t="n">
        <x:f>MAX(0,C276*(1+EXP((LN(1+Real_MC_30Y!$J$11)-0.5*Real_MC_30Y!$J$12^2)+Real_MC_30Y!$J$12*((RAND()+RAND()+RAND()+RAND()+RAND()+RAND()+RAND()+RAND()+RAND()+RAND()+RAND()+RAND())-6))-1)+Real_MC_30Y!D$58)</x:f>
        <x:v>1124985.045666352</x:v>
      </x:c>
      <x:c r="E276" s="50" t="n">
        <x:f>MAX(0,D276*(1+EXP((LN(1+Real_MC_30Y!$J$11)-0.5*Real_MC_30Y!$J$12^2)+Real_MC_30Y!$J$12*((RAND()+RAND()+RAND()+RAND()+RAND()+RAND()+RAND()+RAND()+RAND()+RAND()+RAND()+RAND())-6))-1)+Real_MC_30Y!E$58)</x:f>
        <x:v>909608.774198921</x:v>
      </x:c>
      <x:c r="F276" s="50" t="n">
        <x:f>MAX(0,E276*(1+EXP((LN(1+Real_MC_30Y!$J$11)-0.5*Real_MC_30Y!$J$12^2)+Real_MC_30Y!$J$12*((RAND()+RAND()+RAND()+RAND()+RAND()+RAND()+RAND()+RAND()+RAND()+RAND()+RAND()+RAND())-6))-1)+Real_MC_30Y!F$58)</x:f>
        <x:v>825250.5306973367</x:v>
      </x:c>
      <x:c r="G276" s="50" t="n">
        <x:f>MAX(0,F276*(1+EXP((LN(1+Real_MC_30Y!$J$11)-0.5*Real_MC_30Y!$J$12^2)+Real_MC_30Y!$J$12*((RAND()+RAND()+RAND()+RAND()+RAND()+RAND()+RAND()+RAND()+RAND()+RAND()+RAND()+RAND())-6))-1)+Real_MC_30Y!G$58)</x:f>
        <x:v>832069.7850475446</x:v>
      </x:c>
      <x:c r="H276" s="50" t="n">
        <x:f>MAX(0,G276*(1+EXP((LN(1+Real_MC_30Y!$J$11)-0.5*Real_MC_30Y!$J$12^2)+Real_MC_30Y!$J$12*((RAND()+RAND()+RAND()+RAND()+RAND()+RAND()+RAND()+RAND()+RAND()+RAND()+RAND()+RAND())-6))-1)+Real_MC_30Y!H$58)</x:f>
        <x:v>756462.4241464015</x:v>
      </x:c>
      <x:c r="I276" s="50" t="n">
        <x:f>MAX(0,H276*(1+EXP((LN(1+Real_MC_30Y!$J$11)-0.5*Real_MC_30Y!$J$12^2)+Real_MC_30Y!$J$12*((RAND()+RAND()+RAND()+RAND()+RAND()+RAND()+RAND()+RAND()+RAND()+RAND()+RAND()+RAND())-6))-1)+Real_MC_30Y!I$58)</x:f>
        <x:v>844854.1890773369</x:v>
      </x:c>
      <x:c r="J276" s="50" t="n">
        <x:f>MAX(0,I276*(1+EXP((LN(1+Real_MC_30Y!$J$11)-0.5*Real_MC_30Y!$J$12^2)+Real_MC_30Y!$J$12*((RAND()+RAND()+RAND()+RAND()+RAND()+RAND()+RAND()+RAND()+RAND()+RAND()+RAND()+RAND())-6))-1)+Real_MC_30Y!J$58)</x:f>
        <x:v>925376.4639732258</x:v>
      </x:c>
      <x:c r="K276" s="50" t="n">
        <x:f>MAX(0,J276*(1+EXP((LN(1+Real_MC_30Y!$J$11)-0.5*Real_MC_30Y!$J$12^2)+Real_MC_30Y!$J$12*((RAND()+RAND()+RAND()+RAND()+RAND()+RAND()+RAND()+RAND()+RAND()+RAND()+RAND()+RAND())-6))-1)+Real_MC_30Y!K$58)</x:f>
        <x:v>1151705.4907706145</x:v>
      </x:c>
      <x:c r="L276" s="50" t="n">
        <x:f>MAX(0,K276*(1+EXP((LN(1+Real_MC_30Y!$J$11)-0.5*Real_MC_30Y!$J$12^2)+Real_MC_30Y!$J$12*((RAND()+RAND()+RAND()+RAND()+RAND()+RAND()+RAND()+RAND()+RAND()+RAND()+RAND()+RAND())-6))-1)+Real_MC_30Y!L$58)</x:f>
        <x:v>1042142.1841557825</x:v>
      </x:c>
      <x:c r="M276" s="50" t="n">
        <x:f>MAX(0,L276*(1+EXP((LN(1+Real_MC_30Y!$J$11)-0.5*Real_MC_30Y!$J$12^2)+Real_MC_30Y!$J$12*((RAND()+RAND()+RAND()+RAND()+RAND()+RAND()+RAND()+RAND()+RAND()+RAND()+RAND()+RAND())-6))-1)+Real_MC_30Y!M$58)</x:f>
        <x:v>972424.9302294222</x:v>
      </x:c>
      <x:c r="N276" s="50" t="n">
        <x:f>MAX(0,M276*(1+EXP((LN(1+Real_MC_30Y!$J$11)-0.5*Real_MC_30Y!$J$12^2)+Real_MC_30Y!$J$12*((RAND()+RAND()+RAND()+RAND()+RAND()+RAND()+RAND()+RAND()+RAND()+RAND()+RAND()+RAND())-6))-1)+Real_MC_30Y!N$58)</x:f>
        <x:v>755906.1859692752</x:v>
      </x:c>
      <x:c r="O276" s="50" t="n">
        <x:f>MAX(0,N276*(1+EXP((LN(1+Real_MC_30Y!$J$11)-0.5*Real_MC_30Y!$J$12^2)+Real_MC_30Y!$J$12*((RAND()+RAND()+RAND()+RAND()+RAND()+RAND()+RAND()+RAND()+RAND()+RAND()+RAND()+RAND())-6))-1)+Real_MC_30Y!O$58)</x:f>
        <x:v>802464.2925829462</x:v>
      </x:c>
      <x:c r="P276" s="50" t="n">
        <x:f>MAX(0,O276*(1+EXP((LN(1+Real_MC_30Y!$J$11)-0.5*Real_MC_30Y!$J$12^2)+Real_MC_30Y!$J$12*((RAND()+RAND()+RAND()+RAND()+RAND()+RAND()+RAND()+RAND()+RAND()+RAND()+RAND()+RAND())-6))-1)+Real_MC_30Y!P$58)</x:f>
        <x:v>792702.330122833</x:v>
      </x:c>
      <x:c r="Q276" s="50" t="n">
        <x:f>MAX(0,P276*(1+EXP((LN(1+Real_MC_30Y!$J$11)-0.5*Real_MC_30Y!$J$12^2)+Real_MC_30Y!$J$12*((RAND()+RAND()+RAND()+RAND()+RAND()+RAND()+RAND()+RAND()+RAND()+RAND()+RAND()+RAND())-6))-1)+Real_MC_30Y!Q$58)</x:f>
        <x:v>825325.1583609282</x:v>
      </x:c>
      <x:c r="R276" s="50" t="n">
        <x:f>MAX(0,Q276*(1+EXP((LN(1+Real_MC_30Y!$J$11)-0.5*Real_MC_30Y!$J$12^2)+Real_MC_30Y!$J$12*((RAND()+RAND()+RAND()+RAND()+RAND()+RAND()+RAND()+RAND()+RAND()+RAND()+RAND()+RAND())-6))-1)+Real_MC_30Y!R$58)</x:f>
        <x:v>942777.9557237588</x:v>
      </x:c>
      <x:c r="S276" s="50" t="n">
        <x:f>MAX(0,R276*(1+EXP((LN(1+Real_MC_30Y!$J$11)-0.5*Real_MC_30Y!$J$12^2)+Real_MC_30Y!$J$12*((RAND()+RAND()+RAND()+RAND()+RAND()+RAND()+RAND()+RAND()+RAND()+RAND()+RAND()+RAND())-6))-1)+Real_MC_30Y!S$58)</x:f>
        <x:v>1066610.0005050916</x:v>
      </x:c>
      <x:c r="T276" s="50" t="n">
        <x:f>MAX(0,S276*(1+EXP((LN(1+Real_MC_30Y!$J$11)-0.5*Real_MC_30Y!$J$12^2)+Real_MC_30Y!$J$12*((RAND()+RAND()+RAND()+RAND()+RAND()+RAND()+RAND()+RAND()+RAND()+RAND()+RAND()+RAND())-6))-1)+Real_MC_30Y!T$58)</x:f>
        <x:v>940651.8553693757</x:v>
      </x:c>
      <x:c r="U276" s="50" t="n">
        <x:f>MAX(0,T276*(1+EXP((LN(1+Real_MC_30Y!$J$11)-0.5*Real_MC_30Y!$J$12^2)+Real_MC_30Y!$J$12*((RAND()+RAND()+RAND()+RAND()+RAND()+RAND()+RAND()+RAND()+RAND()+RAND()+RAND()+RAND())-6))-1)+Real_MC_30Y!U$58)</x:f>
        <x:v>781407.5701012933</x:v>
      </x:c>
      <x:c r="V276" s="50" t="n">
        <x:f>MAX(0,U276*(1+EXP((LN(1+Real_MC_30Y!$J$11)-0.5*Real_MC_30Y!$J$12^2)+Real_MC_30Y!$J$12*((RAND()+RAND()+RAND()+RAND()+RAND()+RAND()+RAND()+RAND()+RAND()+RAND()+RAND()+RAND())-6))-1)+Real_MC_30Y!V$58)</x:f>
        <x:v>889871.2036893942</x:v>
      </x:c>
      <x:c r="W276" s="50" t="n">
        <x:f>MAX(0,V276*(1+EXP((LN(1+Real_MC_30Y!$J$11)-0.5*Real_MC_30Y!$J$12^2)+Real_MC_30Y!$J$12*((RAND()+RAND()+RAND()+RAND()+RAND()+RAND()+RAND()+RAND()+RAND()+RAND()+RAND()+RAND())-6))-1)+Real_MC_30Y!W$58)</x:f>
        <x:v>769162.5622202691</x:v>
      </x:c>
      <x:c r="X276" s="50" t="n">
        <x:f>MAX(0,W276*(1+EXP((LN(1+Real_MC_30Y!$J$11)-0.5*Real_MC_30Y!$J$12^2)+Real_MC_30Y!$J$12*((RAND()+RAND()+RAND()+RAND()+RAND()+RAND()+RAND()+RAND()+RAND()+RAND()+RAND()+RAND())-6))-1)+Real_MC_30Y!X$58)</x:f>
        <x:v>832186.1791885725</x:v>
      </x:c>
      <x:c r="Y276" s="50" t="n">
        <x:f>MAX(0,X276*(1+EXP((LN(1+Real_MC_30Y!$J$11)-0.5*Real_MC_30Y!$J$12^2)+Real_MC_30Y!$J$12*((RAND()+RAND()+RAND()+RAND()+RAND()+RAND()+RAND()+RAND()+RAND()+RAND()+RAND()+RAND())-6))-1)+Real_MC_30Y!Y$58)</x:f>
        <x:v>972776.4830596625</x:v>
      </x:c>
      <x:c r="Z276" s="50" t="n">
        <x:f>MAX(0,Y276*(1+EXP((LN(1+Real_MC_30Y!$J$11)-0.5*Real_MC_30Y!$J$12^2)+Real_MC_30Y!$J$12*((RAND()+RAND()+RAND()+RAND()+RAND()+RAND()+RAND()+RAND()+RAND()+RAND()+RAND()+RAND())-6))-1)+Real_MC_30Y!Z$58)</x:f>
        <x:v>1104485.2790014923</x:v>
      </x:c>
      <x:c r="AA276" s="50" t="n">
        <x:f>MAX(0,Z276*(1+EXP((LN(1+Real_MC_30Y!$J$11)-0.5*Real_MC_30Y!$J$12^2)+Real_MC_30Y!$J$12*((RAND()+RAND()+RAND()+RAND()+RAND()+RAND()+RAND()+RAND()+RAND()+RAND()+RAND()+RAND())-6))-1)+Real_MC_30Y!AA$58)</x:f>
        <x:v>1161972.283992751</x:v>
      </x:c>
      <x:c r="AB276" s="50" t="n">
        <x:f>MAX(0,AA276*(1+EXP((LN(1+Real_MC_30Y!$J$11)-0.5*Real_MC_30Y!$J$12^2)+Real_MC_30Y!$J$12*((RAND()+RAND()+RAND()+RAND()+RAND()+RAND()+RAND()+RAND()+RAND()+RAND()+RAND()+RAND())-6))-1)+Real_MC_30Y!AB$58)</x:f>
        <x:v>1366283.6990779245</x:v>
      </x:c>
      <x:c r="AC276" s="50" t="n">
        <x:f>MAX(0,AB276*(1+EXP((LN(1+Real_MC_30Y!$J$11)-0.5*Real_MC_30Y!$J$12^2)+Real_MC_30Y!$J$12*((RAND()+RAND()+RAND()+RAND()+RAND()+RAND()+RAND()+RAND()+RAND()+RAND()+RAND()+RAND())-6))-1)+Real_MC_30Y!AC$58)</x:f>
        <x:v>1691375.605553211</x:v>
      </x:c>
      <x:c r="AD276" s="50" t="n">
        <x:f>MAX(0,AC276*(1+EXP((LN(1+Real_MC_30Y!$J$11)-0.5*Real_MC_30Y!$J$12^2)+Real_MC_30Y!$J$12*((RAND()+RAND()+RAND()+RAND()+RAND()+RAND()+RAND()+RAND()+RAND()+RAND()+RAND()+RAND())-6))-1)+Real_MC_30Y!AD$58)</x:f>
        <x:v>2467012.1493713823</x:v>
      </x:c>
      <x:c r="AE276" s="50" t="n">
        <x:f>MAX(0,AD276*(1+EXP((LN(1+Real_MC_30Y!$J$11)-0.5*Real_MC_30Y!$J$12^2)+Real_MC_30Y!$J$12*((RAND()+RAND()+RAND()+RAND()+RAND()+RAND()+RAND()+RAND()+RAND()+RAND()+RAND()+RAND())-6))-1)+Real_MC_30Y!AE$58)</x:f>
        <x:v>2642716.649617085</x:v>
      </x:c>
      <x:c r="AF276" s="50" t="n">
        <x:f>MAX(0,AE276*(1+EXP((LN(1+Real_MC_30Y!$J$11)-0.5*Real_MC_30Y!$J$12^2)+Real_MC_30Y!$J$12*((RAND()+RAND()+RAND()+RAND()+RAND()+RAND()+RAND()+RAND()+RAND()+RAND()+RAND()+RAND())-6))-1)+Real_MC_30Y!AF$58)</x:f>
        <x:v>2960309.137564324</x:v>
      </x:c>
    </x:row>
    <x:row r="277">
      <x:c r="A277">
        <x:v>273</x:v>
      </x:c>
      <x:c r="B277" s="50" t="n">
        <x:f>MAX(0,Liquidity_30Y!$C$14+Real_MC_30Y!B$57-Real_MC_30Y!B$56)</x:f>
        <x:v>1029031.25</x:v>
      </x:c>
      <x:c r="C277" s="50" t="n">
        <x:f>MAX(0,B277*(1+EXP((LN(1+Real_MC_30Y!$J$11)-0.5*Real_MC_30Y!$J$12^2)+Real_MC_30Y!$J$12*((RAND()+RAND()+RAND()+RAND()+RAND()+RAND()+RAND()+RAND()+RAND()+RAND()+RAND()+RAND())-6))-1)+Real_MC_30Y!C$58)</x:f>
        <x:v>1507338.7775225998</x:v>
      </x:c>
      <x:c r="D277" s="50" t="n">
        <x:f>MAX(0,C277*(1+EXP((LN(1+Real_MC_30Y!$J$11)-0.5*Real_MC_30Y!$J$12^2)+Real_MC_30Y!$J$12*((RAND()+RAND()+RAND()+RAND()+RAND()+RAND()+RAND()+RAND()+RAND()+RAND()+RAND()+RAND())-6))-1)+Real_MC_30Y!D$58)</x:f>
        <x:v>1625900.5102098838</x:v>
      </x:c>
      <x:c r="E277" s="50" t="n">
        <x:f>MAX(0,D277*(1+EXP((LN(1+Real_MC_30Y!$J$11)-0.5*Real_MC_30Y!$J$12^2)+Real_MC_30Y!$J$12*((RAND()+RAND()+RAND()+RAND()+RAND()+RAND()+RAND()+RAND()+RAND()+RAND()+RAND()+RAND())-6))-1)+Real_MC_30Y!E$58)</x:f>
        <x:v>1867623.63934639</x:v>
      </x:c>
      <x:c r="F277" s="50" t="n">
        <x:f>MAX(0,E277*(1+EXP((LN(1+Real_MC_30Y!$J$11)-0.5*Real_MC_30Y!$J$12^2)+Real_MC_30Y!$J$12*((RAND()+RAND()+RAND()+RAND()+RAND()+RAND()+RAND()+RAND()+RAND()+RAND()+RAND()+RAND())-6))-1)+Real_MC_30Y!F$58)</x:f>
        <x:v>1898771.1543285297</x:v>
      </x:c>
      <x:c r="G277" s="50" t="n">
        <x:f>MAX(0,F277*(1+EXP((LN(1+Real_MC_30Y!$J$11)-0.5*Real_MC_30Y!$J$12^2)+Real_MC_30Y!$J$12*((RAND()+RAND()+RAND()+RAND()+RAND()+RAND()+RAND()+RAND()+RAND()+RAND()+RAND()+RAND())-6))-1)+Real_MC_30Y!G$58)</x:f>
        <x:v>1835331.1837743958</x:v>
      </x:c>
      <x:c r="H277" s="50" t="n">
        <x:f>MAX(0,G277*(1+EXP((LN(1+Real_MC_30Y!$J$11)-0.5*Real_MC_30Y!$J$12^2)+Real_MC_30Y!$J$12*((RAND()+RAND()+RAND()+RAND()+RAND()+RAND()+RAND()+RAND()+RAND()+RAND()+RAND()+RAND())-6))-1)+Real_MC_30Y!H$58)</x:f>
        <x:v>2023471.628854699</x:v>
      </x:c>
      <x:c r="I277" s="50" t="n">
        <x:f>MAX(0,H277*(1+EXP((LN(1+Real_MC_30Y!$J$11)-0.5*Real_MC_30Y!$J$12^2)+Real_MC_30Y!$J$12*((RAND()+RAND()+RAND()+RAND()+RAND()+RAND()+RAND()+RAND()+RAND()+RAND()+RAND()+RAND())-6))-1)+Real_MC_30Y!I$58)</x:f>
        <x:v>2055978.322700722</x:v>
      </x:c>
      <x:c r="J277" s="50" t="n">
        <x:f>MAX(0,I277*(1+EXP((LN(1+Real_MC_30Y!$J$11)-0.5*Real_MC_30Y!$J$12^2)+Real_MC_30Y!$J$12*((RAND()+RAND()+RAND()+RAND()+RAND()+RAND()+RAND()+RAND()+RAND()+RAND()+RAND()+RAND())-6))-1)+Real_MC_30Y!J$58)</x:f>
        <x:v>3057398.6637518234</x:v>
      </x:c>
      <x:c r="K277" s="50" t="n">
        <x:f>MAX(0,J277*(1+EXP((LN(1+Real_MC_30Y!$J$11)-0.5*Real_MC_30Y!$J$12^2)+Real_MC_30Y!$J$12*((RAND()+RAND()+RAND()+RAND()+RAND()+RAND()+RAND()+RAND()+RAND()+RAND()+RAND()+RAND())-6))-1)+Real_MC_30Y!K$58)</x:f>
        <x:v>2660488.717256657</x:v>
      </x:c>
      <x:c r="L277" s="50" t="n">
        <x:f>MAX(0,K277*(1+EXP((LN(1+Real_MC_30Y!$J$11)-0.5*Real_MC_30Y!$J$12^2)+Real_MC_30Y!$J$12*((RAND()+RAND()+RAND()+RAND()+RAND()+RAND()+RAND()+RAND()+RAND()+RAND()+RAND()+RAND())-6))-1)+Real_MC_30Y!L$58)</x:f>
        <x:v>2912678.820441832</x:v>
      </x:c>
      <x:c r="M277" s="50" t="n">
        <x:f>MAX(0,L277*(1+EXP((LN(1+Real_MC_30Y!$J$11)-0.5*Real_MC_30Y!$J$12^2)+Real_MC_30Y!$J$12*((RAND()+RAND()+RAND()+RAND()+RAND()+RAND()+RAND()+RAND()+RAND()+RAND()+RAND()+RAND())-6))-1)+Real_MC_30Y!M$58)</x:f>
        <x:v>3624253.5588432504</x:v>
      </x:c>
      <x:c r="N277" s="50" t="n">
        <x:f>MAX(0,M277*(1+EXP((LN(1+Real_MC_30Y!$J$11)-0.5*Real_MC_30Y!$J$12^2)+Real_MC_30Y!$J$12*((RAND()+RAND()+RAND()+RAND()+RAND()+RAND()+RAND()+RAND()+RAND()+RAND()+RAND()+RAND())-6))-1)+Real_MC_30Y!N$58)</x:f>
        <x:v>3090178.163171488</x:v>
      </x:c>
      <x:c r="O277" s="50" t="n">
        <x:f>MAX(0,N277*(1+EXP((LN(1+Real_MC_30Y!$J$11)-0.5*Real_MC_30Y!$J$12^2)+Real_MC_30Y!$J$12*((RAND()+RAND()+RAND()+RAND()+RAND()+RAND()+RAND()+RAND()+RAND()+RAND()+RAND()+RAND())-6))-1)+Real_MC_30Y!O$58)</x:f>
        <x:v>3269938.032686975</x:v>
      </x:c>
      <x:c r="P277" s="50" t="n">
        <x:f>MAX(0,O277*(1+EXP((LN(1+Real_MC_30Y!$J$11)-0.5*Real_MC_30Y!$J$12^2)+Real_MC_30Y!$J$12*((RAND()+RAND()+RAND()+RAND()+RAND()+RAND()+RAND()+RAND()+RAND()+RAND()+RAND()+RAND())-6))-1)+Real_MC_30Y!P$58)</x:f>
        <x:v>4371211.266058003</x:v>
      </x:c>
      <x:c r="Q277" s="50" t="n">
        <x:f>MAX(0,P277*(1+EXP((LN(1+Real_MC_30Y!$J$11)-0.5*Real_MC_30Y!$J$12^2)+Real_MC_30Y!$J$12*((RAND()+RAND()+RAND()+RAND()+RAND()+RAND()+RAND()+RAND()+RAND()+RAND()+RAND()+RAND())-6))-1)+Real_MC_30Y!Q$58)</x:f>
        <x:v>4355941.709032236</x:v>
      </x:c>
      <x:c r="R277" s="50" t="n">
        <x:f>MAX(0,Q277*(1+EXP((LN(1+Real_MC_30Y!$J$11)-0.5*Real_MC_30Y!$J$12^2)+Real_MC_30Y!$J$12*((RAND()+RAND()+RAND()+RAND()+RAND()+RAND()+RAND()+RAND()+RAND()+RAND()+RAND()+RAND())-6))-1)+Real_MC_30Y!R$58)</x:f>
        <x:v>3704344.537062426</x:v>
      </x:c>
      <x:c r="S277" s="50" t="n">
        <x:f>MAX(0,R277*(1+EXP((LN(1+Real_MC_30Y!$J$11)-0.5*Real_MC_30Y!$J$12^2)+Real_MC_30Y!$J$12*((RAND()+RAND()+RAND()+RAND()+RAND()+RAND()+RAND()+RAND()+RAND()+RAND()+RAND()+RAND())-6))-1)+Real_MC_30Y!S$58)</x:f>
        <x:v>4106642.949322536</x:v>
      </x:c>
      <x:c r="T277" s="50" t="n">
        <x:f>MAX(0,S277*(1+EXP((LN(1+Real_MC_30Y!$J$11)-0.5*Real_MC_30Y!$J$12^2)+Real_MC_30Y!$J$12*((RAND()+RAND()+RAND()+RAND()+RAND()+RAND()+RAND()+RAND()+RAND()+RAND()+RAND()+RAND())-6))-1)+Real_MC_30Y!T$58)</x:f>
        <x:v>3635517.095595523</x:v>
      </x:c>
      <x:c r="U277" s="50" t="n">
        <x:f>MAX(0,T277*(1+EXP((LN(1+Real_MC_30Y!$J$11)-0.5*Real_MC_30Y!$J$12^2)+Real_MC_30Y!$J$12*((RAND()+RAND()+RAND()+RAND()+RAND()+RAND()+RAND()+RAND()+RAND()+RAND()+RAND()+RAND())-6))-1)+Real_MC_30Y!U$58)</x:f>
        <x:v>2780148.1958783953</x:v>
      </x:c>
      <x:c r="V277" s="50" t="n">
        <x:f>MAX(0,U277*(1+EXP((LN(1+Real_MC_30Y!$J$11)-0.5*Real_MC_30Y!$J$12^2)+Real_MC_30Y!$J$12*((RAND()+RAND()+RAND()+RAND()+RAND()+RAND()+RAND()+RAND()+RAND()+RAND()+RAND()+RAND())-6))-1)+Real_MC_30Y!V$58)</x:f>
        <x:v>3250457.4335288657</x:v>
      </x:c>
      <x:c r="W277" s="50" t="n">
        <x:f>MAX(0,V277*(1+EXP((LN(1+Real_MC_30Y!$J$11)-0.5*Real_MC_30Y!$J$12^2)+Real_MC_30Y!$J$12*((RAND()+RAND()+RAND()+RAND()+RAND()+RAND()+RAND()+RAND()+RAND()+RAND()+RAND()+RAND())-6))-1)+Real_MC_30Y!W$58)</x:f>
        <x:v>2499418.796853369</x:v>
      </x:c>
      <x:c r="X277" s="50" t="n">
        <x:f>MAX(0,W277*(1+EXP((LN(1+Real_MC_30Y!$J$11)-0.5*Real_MC_30Y!$J$12^2)+Real_MC_30Y!$J$12*((RAND()+RAND()+RAND()+RAND()+RAND()+RAND()+RAND()+RAND()+RAND()+RAND()+RAND()+RAND())-6))-1)+Real_MC_30Y!X$58)</x:f>
        <x:v>2746174.204570654</x:v>
      </x:c>
      <x:c r="Y277" s="50" t="n">
        <x:f>MAX(0,X277*(1+EXP((LN(1+Real_MC_30Y!$J$11)-0.5*Real_MC_30Y!$J$12^2)+Real_MC_30Y!$J$12*((RAND()+RAND()+RAND()+RAND()+RAND()+RAND()+RAND()+RAND()+RAND()+RAND()+RAND()+RAND())-6))-1)+Real_MC_30Y!Y$58)</x:f>
        <x:v>3489713.2511718483</x:v>
      </x:c>
      <x:c r="Z277" s="50" t="n">
        <x:f>MAX(0,Y277*(1+EXP((LN(1+Real_MC_30Y!$J$11)-0.5*Real_MC_30Y!$J$12^2)+Real_MC_30Y!$J$12*((RAND()+RAND()+RAND()+RAND()+RAND()+RAND()+RAND()+RAND()+RAND()+RAND()+RAND()+RAND())-6))-1)+Real_MC_30Y!Z$58)</x:f>
        <x:v>3038879.905825459</x:v>
      </x:c>
      <x:c r="AA277" s="50" t="n">
        <x:f>MAX(0,Z277*(1+EXP((LN(1+Real_MC_30Y!$J$11)-0.5*Real_MC_30Y!$J$12^2)+Real_MC_30Y!$J$12*((RAND()+RAND()+RAND()+RAND()+RAND()+RAND()+RAND()+RAND()+RAND()+RAND()+RAND()+RAND())-6))-1)+Real_MC_30Y!AA$58)</x:f>
        <x:v>4133781.335049339</x:v>
      </x:c>
      <x:c r="AB277" s="50" t="n">
        <x:f>MAX(0,AA277*(1+EXP((LN(1+Real_MC_30Y!$J$11)-0.5*Real_MC_30Y!$J$12^2)+Real_MC_30Y!$J$12*((RAND()+RAND()+RAND()+RAND()+RAND()+RAND()+RAND()+RAND()+RAND()+RAND()+RAND()+RAND())-6))-1)+Real_MC_30Y!AB$58)</x:f>
        <x:v>4880766.246600958</x:v>
      </x:c>
      <x:c r="AC277" s="50" t="n">
        <x:f>MAX(0,AB277*(1+EXP((LN(1+Real_MC_30Y!$J$11)-0.5*Real_MC_30Y!$J$12^2)+Real_MC_30Y!$J$12*((RAND()+RAND()+RAND()+RAND()+RAND()+RAND()+RAND()+RAND()+RAND()+RAND()+RAND()+RAND())-6))-1)+Real_MC_30Y!AC$58)</x:f>
        <x:v>5395592.484565205</x:v>
      </x:c>
      <x:c r="AD277" s="50" t="n">
        <x:f>MAX(0,AC277*(1+EXP((LN(1+Real_MC_30Y!$J$11)-0.5*Real_MC_30Y!$J$12^2)+Real_MC_30Y!$J$12*((RAND()+RAND()+RAND()+RAND()+RAND()+RAND()+RAND()+RAND()+RAND()+RAND()+RAND()+RAND())-6))-1)+Real_MC_30Y!AD$58)</x:f>
        <x:v>5960247.128172233</x:v>
      </x:c>
      <x:c r="AE277" s="50" t="n">
        <x:f>MAX(0,AD277*(1+EXP((LN(1+Real_MC_30Y!$J$11)-0.5*Real_MC_30Y!$J$12^2)+Real_MC_30Y!$J$12*((RAND()+RAND()+RAND()+RAND()+RAND()+RAND()+RAND()+RAND()+RAND()+RAND()+RAND()+RAND())-6))-1)+Real_MC_30Y!AE$58)</x:f>
        <x:v>4273597.9107409865</x:v>
      </x:c>
      <x:c r="AF277" s="50" t="n">
        <x:f>MAX(0,AE277*(1+EXP((LN(1+Real_MC_30Y!$J$11)-0.5*Real_MC_30Y!$J$12^2)+Real_MC_30Y!$J$12*((RAND()+RAND()+RAND()+RAND()+RAND()+RAND()+RAND()+RAND()+RAND()+RAND()+RAND()+RAND())-6))-1)+Real_MC_30Y!AF$58)</x:f>
        <x:v>4441951.907077377</x:v>
      </x:c>
    </x:row>
    <x:row r="278">
      <x:c r="A278">
        <x:v>274</x:v>
      </x:c>
      <x:c r="B278" s="50" t="n">
        <x:f>MAX(0,Liquidity_30Y!$C$14+Real_MC_30Y!B$57-Real_MC_30Y!B$56)</x:f>
        <x:v>1029031.25</x:v>
      </x:c>
      <x:c r="C278" s="50" t="n">
        <x:f>MAX(0,B278*(1+EXP((LN(1+Real_MC_30Y!$J$11)-0.5*Real_MC_30Y!$J$12^2)+Real_MC_30Y!$J$12*((RAND()+RAND()+RAND()+RAND()+RAND()+RAND()+RAND()+RAND()+RAND()+RAND()+RAND()+RAND())-6))-1)+Real_MC_30Y!C$58)</x:f>
        <x:v>1087401.6646837718</x:v>
      </x:c>
      <x:c r="D278" s="50" t="n">
        <x:f>MAX(0,C278*(1+EXP((LN(1+Real_MC_30Y!$J$11)-0.5*Real_MC_30Y!$J$12^2)+Real_MC_30Y!$J$12*((RAND()+RAND()+RAND()+RAND()+RAND()+RAND()+RAND()+RAND()+RAND()+RAND()+RAND()+RAND())-6))-1)+Real_MC_30Y!D$58)</x:f>
        <x:v>1298774.5218323779</x:v>
      </x:c>
      <x:c r="E278" s="50" t="n">
        <x:f>MAX(0,D278*(1+EXP((LN(1+Real_MC_30Y!$J$11)-0.5*Real_MC_30Y!$J$12^2)+Real_MC_30Y!$J$12*((RAND()+RAND()+RAND()+RAND()+RAND()+RAND()+RAND()+RAND()+RAND()+RAND()+RAND()+RAND())-6))-1)+Real_MC_30Y!E$58)</x:f>
        <x:v>1194820.6282501197</x:v>
      </x:c>
      <x:c r="F278" s="50" t="n">
        <x:f>MAX(0,E278*(1+EXP((LN(1+Real_MC_30Y!$J$11)-0.5*Real_MC_30Y!$J$12^2)+Real_MC_30Y!$J$12*((RAND()+RAND()+RAND()+RAND()+RAND()+RAND()+RAND()+RAND()+RAND()+RAND()+RAND()+RAND())-6))-1)+Real_MC_30Y!F$58)</x:f>
        <x:v>1292914.299832392</x:v>
      </x:c>
      <x:c r="G278" s="50" t="n">
        <x:f>MAX(0,F278*(1+EXP((LN(1+Real_MC_30Y!$J$11)-0.5*Real_MC_30Y!$J$12^2)+Real_MC_30Y!$J$12*((RAND()+RAND()+RAND()+RAND()+RAND()+RAND()+RAND()+RAND()+RAND()+RAND()+RAND()+RAND())-6))-1)+Real_MC_30Y!G$58)</x:f>
        <x:v>1426874.315730914</x:v>
      </x:c>
      <x:c r="H278" s="50" t="n">
        <x:f>MAX(0,G278*(1+EXP((LN(1+Real_MC_30Y!$J$11)-0.5*Real_MC_30Y!$J$12^2)+Real_MC_30Y!$J$12*((RAND()+RAND()+RAND()+RAND()+RAND()+RAND()+RAND()+RAND()+RAND()+RAND()+RAND()+RAND())-6))-1)+Real_MC_30Y!H$58)</x:f>
        <x:v>1835610.582371092</x:v>
      </x:c>
      <x:c r="I278" s="50" t="n">
        <x:f>MAX(0,H278*(1+EXP((LN(1+Real_MC_30Y!$J$11)-0.5*Real_MC_30Y!$J$12^2)+Real_MC_30Y!$J$12*((RAND()+RAND()+RAND()+RAND()+RAND()+RAND()+RAND()+RAND()+RAND()+RAND()+RAND()+RAND())-6))-1)+Real_MC_30Y!I$58)</x:f>
        <x:v>1540592.9912987323</x:v>
      </x:c>
      <x:c r="J278" s="50" t="n">
        <x:f>MAX(0,I278*(1+EXP((LN(1+Real_MC_30Y!$J$11)-0.5*Real_MC_30Y!$J$12^2)+Real_MC_30Y!$J$12*((RAND()+RAND()+RAND()+RAND()+RAND()+RAND()+RAND()+RAND()+RAND()+RAND()+RAND()+RAND())-6))-1)+Real_MC_30Y!J$58)</x:f>
        <x:v>1431096.6606932958</x:v>
      </x:c>
      <x:c r="K278" s="50" t="n">
        <x:f>MAX(0,J278*(1+EXP((LN(1+Real_MC_30Y!$J$11)-0.5*Real_MC_30Y!$J$12^2)+Real_MC_30Y!$J$12*((RAND()+RAND()+RAND()+RAND()+RAND()+RAND()+RAND()+RAND()+RAND()+RAND()+RAND()+RAND())-6))-1)+Real_MC_30Y!K$58)</x:f>
        <x:v>1381131.261848842</x:v>
      </x:c>
      <x:c r="L278" s="50" t="n">
        <x:f>MAX(0,K278*(1+EXP((LN(1+Real_MC_30Y!$J$11)-0.5*Real_MC_30Y!$J$12^2)+Real_MC_30Y!$J$12*((RAND()+RAND()+RAND()+RAND()+RAND()+RAND()+RAND()+RAND()+RAND()+RAND()+RAND()+RAND())-6))-1)+Real_MC_30Y!L$58)</x:f>
        <x:v>1773161.762330353</x:v>
      </x:c>
      <x:c r="M278" s="50" t="n">
        <x:f>MAX(0,L278*(1+EXP((LN(1+Real_MC_30Y!$J$11)-0.5*Real_MC_30Y!$J$12^2)+Real_MC_30Y!$J$12*((RAND()+RAND()+RAND()+RAND()+RAND()+RAND()+RAND()+RAND()+RAND()+RAND()+RAND()+RAND())-6))-1)+Real_MC_30Y!M$58)</x:f>
        <x:v>1652895.7094578454</x:v>
      </x:c>
      <x:c r="N278" s="50" t="n">
        <x:f>MAX(0,M278*(1+EXP((LN(1+Real_MC_30Y!$J$11)-0.5*Real_MC_30Y!$J$12^2)+Real_MC_30Y!$J$12*((RAND()+RAND()+RAND()+RAND()+RAND()+RAND()+RAND()+RAND()+RAND()+RAND()+RAND()+RAND())-6))-1)+Real_MC_30Y!N$58)</x:f>
        <x:v>1597020.6246661383</x:v>
      </x:c>
      <x:c r="O278" s="50" t="n">
        <x:f>MAX(0,N278*(1+EXP((LN(1+Real_MC_30Y!$J$11)-0.5*Real_MC_30Y!$J$12^2)+Real_MC_30Y!$J$12*((RAND()+RAND()+RAND()+RAND()+RAND()+RAND()+RAND()+RAND()+RAND()+RAND()+RAND()+RAND())-6))-1)+Real_MC_30Y!O$58)</x:f>
        <x:v>1785805.2532097732</x:v>
      </x:c>
      <x:c r="P278" s="50" t="n">
        <x:f>MAX(0,O278*(1+EXP((LN(1+Real_MC_30Y!$J$11)-0.5*Real_MC_30Y!$J$12^2)+Real_MC_30Y!$J$12*((RAND()+RAND()+RAND()+RAND()+RAND()+RAND()+RAND()+RAND()+RAND()+RAND()+RAND()+RAND())-6))-1)+Real_MC_30Y!P$58)</x:f>
        <x:v>1797390.017080965</x:v>
      </x:c>
      <x:c r="Q278" s="50" t="n">
        <x:f>MAX(0,P278*(1+EXP((LN(1+Real_MC_30Y!$J$11)-0.5*Real_MC_30Y!$J$12^2)+Real_MC_30Y!$J$12*((RAND()+RAND()+RAND()+RAND()+RAND()+RAND()+RAND()+RAND()+RAND()+RAND()+RAND()+RAND())-6))-1)+Real_MC_30Y!Q$58)</x:f>
        <x:v>1493939.1769203749</x:v>
      </x:c>
      <x:c r="R278" s="50" t="n">
        <x:f>MAX(0,Q278*(1+EXP((LN(1+Real_MC_30Y!$J$11)-0.5*Real_MC_30Y!$J$12^2)+Real_MC_30Y!$J$12*((RAND()+RAND()+RAND()+RAND()+RAND()+RAND()+RAND()+RAND()+RAND()+RAND()+RAND()+RAND())-6))-1)+Real_MC_30Y!R$58)</x:f>
        <x:v>1652788.4049943248</x:v>
      </x:c>
      <x:c r="S278" s="50" t="n">
        <x:f>MAX(0,R278*(1+EXP((LN(1+Real_MC_30Y!$J$11)-0.5*Real_MC_30Y!$J$12^2)+Real_MC_30Y!$J$12*((RAND()+RAND()+RAND()+RAND()+RAND()+RAND()+RAND()+RAND()+RAND()+RAND()+RAND()+RAND())-6))-1)+Real_MC_30Y!S$58)</x:f>
        <x:v>1620646.093917767</x:v>
      </x:c>
      <x:c r="T278" s="50" t="n">
        <x:f>MAX(0,S278*(1+EXP((LN(1+Real_MC_30Y!$J$11)-0.5*Real_MC_30Y!$J$12^2)+Real_MC_30Y!$J$12*((RAND()+RAND()+RAND()+RAND()+RAND()+RAND()+RAND()+RAND()+RAND()+RAND()+RAND()+RAND())-6))-1)+Real_MC_30Y!T$58)</x:f>
        <x:v>1858758.8137639263</x:v>
      </x:c>
      <x:c r="U278" s="50" t="n">
        <x:f>MAX(0,T278*(1+EXP((LN(1+Real_MC_30Y!$J$11)-0.5*Real_MC_30Y!$J$12^2)+Real_MC_30Y!$J$12*((RAND()+RAND()+RAND()+RAND()+RAND()+RAND()+RAND()+RAND()+RAND()+RAND()+RAND()+RAND())-6))-1)+Real_MC_30Y!U$58)</x:f>
        <x:v>2113695.134129324</x:v>
      </x:c>
      <x:c r="V278" s="50" t="n">
        <x:f>MAX(0,U278*(1+EXP((LN(1+Real_MC_30Y!$J$11)-0.5*Real_MC_30Y!$J$12^2)+Real_MC_30Y!$J$12*((RAND()+RAND()+RAND()+RAND()+RAND()+RAND()+RAND()+RAND()+RAND()+RAND()+RAND()+RAND())-6))-1)+Real_MC_30Y!V$58)</x:f>
        <x:v>2831466.608820252</x:v>
      </x:c>
      <x:c r="W278" s="50" t="n">
        <x:f>MAX(0,V278*(1+EXP((LN(1+Real_MC_30Y!$J$11)-0.5*Real_MC_30Y!$J$12^2)+Real_MC_30Y!$J$12*((RAND()+RAND()+RAND()+RAND()+RAND()+RAND()+RAND()+RAND()+RAND()+RAND()+RAND()+RAND())-6))-1)+Real_MC_30Y!W$58)</x:f>
        <x:v>2540662.4194300883</x:v>
      </x:c>
      <x:c r="X278" s="50" t="n">
        <x:f>MAX(0,W278*(1+EXP((LN(1+Real_MC_30Y!$J$11)-0.5*Real_MC_30Y!$J$12^2)+Real_MC_30Y!$J$12*((RAND()+RAND()+RAND()+RAND()+RAND()+RAND()+RAND()+RAND()+RAND()+RAND()+RAND()+RAND())-6))-1)+Real_MC_30Y!X$58)</x:f>
        <x:v>2454979.2649716353</x:v>
      </x:c>
      <x:c r="Y278" s="50" t="n">
        <x:f>MAX(0,X278*(1+EXP((LN(1+Real_MC_30Y!$J$11)-0.5*Real_MC_30Y!$J$12^2)+Real_MC_30Y!$J$12*((RAND()+RAND()+RAND()+RAND()+RAND()+RAND()+RAND()+RAND()+RAND()+RAND()+RAND()+RAND())-6))-1)+Real_MC_30Y!Y$58)</x:f>
        <x:v>2549168.7992455955</x:v>
      </x:c>
      <x:c r="Z278" s="50" t="n">
        <x:f>MAX(0,Y278*(1+EXP((LN(1+Real_MC_30Y!$J$11)-0.5*Real_MC_30Y!$J$12^2)+Real_MC_30Y!$J$12*((RAND()+RAND()+RAND()+RAND()+RAND()+RAND()+RAND()+RAND()+RAND()+RAND()+RAND()+RAND())-6))-1)+Real_MC_30Y!Z$58)</x:f>
        <x:v>2893786.9488082207</x:v>
      </x:c>
      <x:c r="AA278" s="50" t="n">
        <x:f>MAX(0,Z278*(1+EXP((LN(1+Real_MC_30Y!$J$11)-0.5*Real_MC_30Y!$J$12^2)+Real_MC_30Y!$J$12*((RAND()+RAND()+RAND()+RAND()+RAND()+RAND()+RAND()+RAND()+RAND()+RAND()+RAND()+RAND())-6))-1)+Real_MC_30Y!AA$58)</x:f>
        <x:v>3174748.9342931597</x:v>
      </x:c>
      <x:c r="AB278" s="50" t="n">
        <x:f>MAX(0,AA278*(1+EXP((LN(1+Real_MC_30Y!$J$11)-0.5*Real_MC_30Y!$J$12^2)+Real_MC_30Y!$J$12*((RAND()+RAND()+RAND()+RAND()+RAND()+RAND()+RAND()+RAND()+RAND()+RAND()+RAND()+RAND())-6))-1)+Real_MC_30Y!AB$58)</x:f>
        <x:v>3561808.2475745273</x:v>
      </x:c>
      <x:c r="AC278" s="50" t="n">
        <x:f>MAX(0,AB278*(1+EXP((LN(1+Real_MC_30Y!$J$11)-0.5*Real_MC_30Y!$J$12^2)+Real_MC_30Y!$J$12*((RAND()+RAND()+RAND()+RAND()+RAND()+RAND()+RAND()+RAND()+RAND()+RAND()+RAND()+RAND())-6))-1)+Real_MC_30Y!AC$58)</x:f>
        <x:v>4524383.060336862</x:v>
      </x:c>
      <x:c r="AD278" s="50" t="n">
        <x:f>MAX(0,AC278*(1+EXP((LN(1+Real_MC_30Y!$J$11)-0.5*Real_MC_30Y!$J$12^2)+Real_MC_30Y!$J$12*((RAND()+RAND()+RAND()+RAND()+RAND()+RAND()+RAND()+RAND()+RAND()+RAND()+RAND()+RAND())-6))-1)+Real_MC_30Y!AD$58)</x:f>
        <x:v>7599358.4430344</x:v>
      </x:c>
      <x:c r="AE278" s="50" t="n">
        <x:f>MAX(0,AD278*(1+EXP((LN(1+Real_MC_30Y!$J$11)-0.5*Real_MC_30Y!$J$12^2)+Real_MC_30Y!$J$12*((RAND()+RAND()+RAND()+RAND()+RAND()+RAND()+RAND()+RAND()+RAND()+RAND()+RAND()+RAND())-6))-1)+Real_MC_30Y!AE$58)</x:f>
        <x:v>10826249.233743304</x:v>
      </x:c>
      <x:c r="AF278" s="50" t="n">
        <x:f>MAX(0,AE278*(1+EXP((LN(1+Real_MC_30Y!$J$11)-0.5*Real_MC_30Y!$J$12^2)+Real_MC_30Y!$J$12*((RAND()+RAND()+RAND()+RAND()+RAND()+RAND()+RAND()+RAND()+RAND()+RAND()+RAND()+RAND())-6))-1)+Real_MC_30Y!AF$58)</x:f>
        <x:v>13595311.323296143</x:v>
      </x:c>
    </x:row>
    <x:row r="279">
      <x:c r="A279">
        <x:v>275</x:v>
      </x:c>
      <x:c r="B279" s="50" t="n">
        <x:f>MAX(0,Liquidity_30Y!$C$14+Real_MC_30Y!B$57-Real_MC_30Y!B$56)</x:f>
        <x:v>1029031.25</x:v>
      </x:c>
      <x:c r="C279" s="50" t="n">
        <x:f>MAX(0,B279*(1+EXP((LN(1+Real_MC_30Y!$J$11)-0.5*Real_MC_30Y!$J$12^2)+Real_MC_30Y!$J$12*((RAND()+RAND()+RAND()+RAND()+RAND()+RAND()+RAND()+RAND()+RAND()+RAND()+RAND()+RAND())-6))-1)+Real_MC_30Y!C$58)</x:f>
        <x:v>1138870.3540671952</x:v>
      </x:c>
      <x:c r="D279" s="50" t="n">
        <x:f>MAX(0,C279*(1+EXP((LN(1+Real_MC_30Y!$J$11)-0.5*Real_MC_30Y!$J$12^2)+Real_MC_30Y!$J$12*((RAND()+RAND()+RAND()+RAND()+RAND()+RAND()+RAND()+RAND()+RAND()+RAND()+RAND()+RAND())-6))-1)+Real_MC_30Y!D$58)</x:f>
        <x:v>1210893.3138463174</x:v>
      </x:c>
      <x:c r="E279" s="50" t="n">
        <x:f>MAX(0,D279*(1+EXP((LN(1+Real_MC_30Y!$J$11)-0.5*Real_MC_30Y!$J$12^2)+Real_MC_30Y!$J$12*((RAND()+RAND()+RAND()+RAND()+RAND()+RAND()+RAND()+RAND()+RAND()+RAND()+RAND()+RAND())-6))-1)+Real_MC_30Y!E$58)</x:f>
        <x:v>1381359.3850147245</x:v>
      </x:c>
      <x:c r="F279" s="50" t="n">
        <x:f>MAX(0,E279*(1+EXP((LN(1+Real_MC_30Y!$J$11)-0.5*Real_MC_30Y!$J$12^2)+Real_MC_30Y!$J$12*((RAND()+RAND()+RAND()+RAND()+RAND()+RAND()+RAND()+RAND()+RAND()+RAND()+RAND()+RAND())-6))-1)+Real_MC_30Y!F$58)</x:f>
        <x:v>1495485.31259979</x:v>
      </x:c>
      <x:c r="G279" s="50" t="n">
        <x:f>MAX(0,F279*(1+EXP((LN(1+Real_MC_30Y!$J$11)-0.5*Real_MC_30Y!$J$12^2)+Real_MC_30Y!$J$12*((RAND()+RAND()+RAND()+RAND()+RAND()+RAND()+RAND()+RAND()+RAND()+RAND()+RAND()+RAND())-6))-1)+Real_MC_30Y!G$58)</x:f>
        <x:v>2074122.3677158272</x:v>
      </x:c>
      <x:c r="H279" s="50" t="n">
        <x:f>MAX(0,G279*(1+EXP((LN(1+Real_MC_30Y!$J$11)-0.5*Real_MC_30Y!$J$12^2)+Real_MC_30Y!$J$12*((RAND()+RAND()+RAND()+RAND()+RAND()+RAND()+RAND()+RAND()+RAND()+RAND()+RAND()+RAND())-6))-1)+Real_MC_30Y!H$58)</x:f>
        <x:v>1717977.0410035497</x:v>
      </x:c>
      <x:c r="I279" s="50" t="n">
        <x:f>MAX(0,H279*(1+EXP((LN(1+Real_MC_30Y!$J$11)-0.5*Real_MC_30Y!$J$12^2)+Real_MC_30Y!$J$12*((RAND()+RAND()+RAND()+RAND()+RAND()+RAND()+RAND()+RAND()+RAND()+RAND()+RAND()+RAND())-6))-1)+Real_MC_30Y!I$58)</x:f>
        <x:v>2065913.9813300536</x:v>
      </x:c>
      <x:c r="J279" s="50" t="n">
        <x:f>MAX(0,I279*(1+EXP((LN(1+Real_MC_30Y!$J$11)-0.5*Real_MC_30Y!$J$12^2)+Real_MC_30Y!$J$12*((RAND()+RAND()+RAND()+RAND()+RAND()+RAND()+RAND()+RAND()+RAND()+RAND()+RAND()+RAND())-6))-1)+Real_MC_30Y!J$58)</x:f>
        <x:v>1792431.1381135024</x:v>
      </x:c>
      <x:c r="K279" s="50" t="n">
        <x:f>MAX(0,J279*(1+EXP((LN(1+Real_MC_30Y!$J$11)-0.5*Real_MC_30Y!$J$12^2)+Real_MC_30Y!$J$12*((RAND()+RAND()+RAND()+RAND()+RAND()+RAND()+RAND()+RAND()+RAND()+RAND()+RAND()+RAND())-6))-1)+Real_MC_30Y!K$58)</x:f>
        <x:v>1707091.9967639588</x:v>
      </x:c>
      <x:c r="L279" s="50" t="n">
        <x:f>MAX(0,K279*(1+EXP((LN(1+Real_MC_30Y!$J$11)-0.5*Real_MC_30Y!$J$12^2)+Real_MC_30Y!$J$12*((RAND()+RAND()+RAND()+RAND()+RAND()+RAND()+RAND()+RAND()+RAND()+RAND()+RAND()+RAND())-6))-1)+Real_MC_30Y!L$58)</x:f>
        <x:v>1860013.9335056222</x:v>
      </x:c>
      <x:c r="M279" s="50" t="n">
        <x:f>MAX(0,L279*(1+EXP((LN(1+Real_MC_30Y!$J$11)-0.5*Real_MC_30Y!$J$12^2)+Real_MC_30Y!$J$12*((RAND()+RAND()+RAND()+RAND()+RAND()+RAND()+RAND()+RAND()+RAND()+RAND()+RAND()+RAND())-6))-1)+Real_MC_30Y!M$58)</x:f>
        <x:v>2053631.1359041242</x:v>
      </x:c>
      <x:c r="N279" s="50" t="n">
        <x:f>MAX(0,M279*(1+EXP((LN(1+Real_MC_30Y!$J$11)-0.5*Real_MC_30Y!$J$12^2)+Real_MC_30Y!$J$12*((RAND()+RAND()+RAND()+RAND()+RAND()+RAND()+RAND()+RAND()+RAND()+RAND()+RAND()+RAND())-6))-1)+Real_MC_30Y!N$58)</x:f>
        <x:v>2131087.4960131603</x:v>
      </x:c>
      <x:c r="O279" s="50" t="n">
        <x:f>MAX(0,N279*(1+EXP((LN(1+Real_MC_30Y!$J$11)-0.5*Real_MC_30Y!$J$12^2)+Real_MC_30Y!$J$12*((RAND()+RAND()+RAND()+RAND()+RAND()+RAND()+RAND()+RAND()+RAND()+RAND()+RAND()+RAND())-6))-1)+Real_MC_30Y!O$58)</x:f>
        <x:v>2222748.244118359</x:v>
      </x:c>
      <x:c r="P279" s="50" t="n">
        <x:f>MAX(0,O279*(1+EXP((LN(1+Real_MC_30Y!$J$11)-0.5*Real_MC_30Y!$J$12^2)+Real_MC_30Y!$J$12*((RAND()+RAND()+RAND()+RAND()+RAND()+RAND()+RAND()+RAND()+RAND()+RAND()+RAND()+RAND())-6))-1)+Real_MC_30Y!P$58)</x:f>
        <x:v>2178344.563347731</x:v>
      </x:c>
      <x:c r="Q279" s="50" t="n">
        <x:f>MAX(0,P279*(1+EXP((LN(1+Real_MC_30Y!$J$11)-0.5*Real_MC_30Y!$J$12^2)+Real_MC_30Y!$J$12*((RAND()+RAND()+RAND()+RAND()+RAND()+RAND()+RAND()+RAND()+RAND()+RAND()+RAND()+RAND())-6))-1)+Real_MC_30Y!Q$58)</x:f>
        <x:v>2417631.779310957</x:v>
      </x:c>
      <x:c r="R279" s="50" t="n">
        <x:f>MAX(0,Q279*(1+EXP((LN(1+Real_MC_30Y!$J$11)-0.5*Real_MC_30Y!$J$12^2)+Real_MC_30Y!$J$12*((RAND()+RAND()+RAND()+RAND()+RAND()+RAND()+RAND()+RAND()+RAND()+RAND()+RAND()+RAND())-6))-1)+Real_MC_30Y!R$58)</x:f>
        <x:v>1911322.082320066</x:v>
      </x:c>
      <x:c r="S279" s="50" t="n">
        <x:f>MAX(0,R279*(1+EXP((LN(1+Real_MC_30Y!$J$11)-0.5*Real_MC_30Y!$J$12^2)+Real_MC_30Y!$J$12*((RAND()+RAND()+RAND()+RAND()+RAND()+RAND()+RAND()+RAND()+RAND()+RAND()+RAND()+RAND())-6))-1)+Real_MC_30Y!S$58)</x:f>
        <x:v>1681551.3775621413</x:v>
      </x:c>
      <x:c r="T279" s="50" t="n">
        <x:f>MAX(0,S279*(1+EXP((LN(1+Real_MC_30Y!$J$11)-0.5*Real_MC_30Y!$J$12^2)+Real_MC_30Y!$J$12*((RAND()+RAND()+RAND()+RAND()+RAND()+RAND()+RAND()+RAND()+RAND()+RAND()+RAND()+RAND())-6))-1)+Real_MC_30Y!T$58)</x:f>
        <x:v>1916947.8315976225</x:v>
      </x:c>
      <x:c r="U279" s="50" t="n">
        <x:f>MAX(0,T279*(1+EXP((LN(1+Real_MC_30Y!$J$11)-0.5*Real_MC_30Y!$J$12^2)+Real_MC_30Y!$J$12*((RAND()+RAND()+RAND()+RAND()+RAND()+RAND()+RAND()+RAND()+RAND()+RAND()+RAND()+RAND())-6))-1)+Real_MC_30Y!U$58)</x:f>
        <x:v>2308828.7628255673</x:v>
      </x:c>
      <x:c r="V279" s="50" t="n">
        <x:f>MAX(0,U279*(1+EXP((LN(1+Real_MC_30Y!$J$11)-0.5*Real_MC_30Y!$J$12^2)+Real_MC_30Y!$J$12*((RAND()+RAND()+RAND()+RAND()+RAND()+RAND()+RAND()+RAND()+RAND()+RAND()+RAND()+RAND())-6))-1)+Real_MC_30Y!V$58)</x:f>
        <x:v>2136483.3972177138</x:v>
      </x:c>
      <x:c r="W279" s="50" t="n">
        <x:f>MAX(0,V279*(1+EXP((LN(1+Real_MC_30Y!$J$11)-0.5*Real_MC_30Y!$J$12^2)+Real_MC_30Y!$J$12*((RAND()+RAND()+RAND()+RAND()+RAND()+RAND()+RAND()+RAND()+RAND()+RAND()+RAND()+RAND())-6))-1)+Real_MC_30Y!W$58)</x:f>
        <x:v>2126401.4815814625</x:v>
      </x:c>
      <x:c r="X279" s="50" t="n">
        <x:f>MAX(0,W279*(1+EXP((LN(1+Real_MC_30Y!$J$11)-0.5*Real_MC_30Y!$J$12^2)+Real_MC_30Y!$J$12*((RAND()+RAND()+RAND()+RAND()+RAND()+RAND()+RAND()+RAND()+RAND()+RAND()+RAND()+RAND())-6))-1)+Real_MC_30Y!X$58)</x:f>
        <x:v>2257579.989144724</x:v>
      </x:c>
      <x:c r="Y279" s="50" t="n">
        <x:f>MAX(0,X279*(1+EXP((LN(1+Real_MC_30Y!$J$11)-0.5*Real_MC_30Y!$J$12^2)+Real_MC_30Y!$J$12*((RAND()+RAND()+RAND()+RAND()+RAND()+RAND()+RAND()+RAND()+RAND()+RAND()+RAND()+RAND())-6))-1)+Real_MC_30Y!Y$58)</x:f>
        <x:v>2549908.9549353817</x:v>
      </x:c>
      <x:c r="Z279" s="50" t="n">
        <x:f>MAX(0,Y279*(1+EXP((LN(1+Real_MC_30Y!$J$11)-0.5*Real_MC_30Y!$J$12^2)+Real_MC_30Y!$J$12*((RAND()+RAND()+RAND()+RAND()+RAND()+RAND()+RAND()+RAND()+RAND()+RAND()+RAND()+RAND())-6))-1)+Real_MC_30Y!Z$58)</x:f>
        <x:v>2795556.1924546785</x:v>
      </x:c>
      <x:c r="AA279" s="50" t="n">
        <x:f>MAX(0,Z279*(1+EXP((LN(1+Real_MC_30Y!$J$11)-0.5*Real_MC_30Y!$J$12^2)+Real_MC_30Y!$J$12*((RAND()+RAND()+RAND()+RAND()+RAND()+RAND()+RAND()+RAND()+RAND()+RAND()+RAND()+RAND())-6))-1)+Real_MC_30Y!AA$58)</x:f>
        <x:v>3406594.314610478</x:v>
      </x:c>
      <x:c r="AB279" s="50" t="n">
        <x:f>MAX(0,AA279*(1+EXP((LN(1+Real_MC_30Y!$J$11)-0.5*Real_MC_30Y!$J$12^2)+Real_MC_30Y!$J$12*((RAND()+RAND()+RAND()+RAND()+RAND()+RAND()+RAND()+RAND()+RAND()+RAND()+RAND()+RAND())-6))-1)+Real_MC_30Y!AB$58)</x:f>
        <x:v>2963542.5235423986</x:v>
      </x:c>
      <x:c r="AC279" s="50" t="n">
        <x:f>MAX(0,AB279*(1+EXP((LN(1+Real_MC_30Y!$J$11)-0.5*Real_MC_30Y!$J$12^2)+Real_MC_30Y!$J$12*((RAND()+RAND()+RAND()+RAND()+RAND()+RAND()+RAND()+RAND()+RAND()+RAND()+RAND()+RAND())-6))-1)+Real_MC_30Y!AC$58)</x:f>
        <x:v>3393834.798671065</x:v>
      </x:c>
      <x:c r="AD279" s="50" t="n">
        <x:f>MAX(0,AC279*(1+EXP((LN(1+Real_MC_30Y!$J$11)-0.5*Real_MC_30Y!$J$12^2)+Real_MC_30Y!$J$12*((RAND()+RAND()+RAND()+RAND()+RAND()+RAND()+RAND()+RAND()+RAND()+RAND()+RAND()+RAND())-6))-1)+Real_MC_30Y!AD$58)</x:f>
        <x:v>3816974.980418372</x:v>
      </x:c>
      <x:c r="AE279" s="50" t="n">
        <x:f>MAX(0,AD279*(1+EXP((LN(1+Real_MC_30Y!$J$11)-0.5*Real_MC_30Y!$J$12^2)+Real_MC_30Y!$J$12*((RAND()+RAND()+RAND()+RAND()+RAND()+RAND()+RAND()+RAND()+RAND()+RAND()+RAND()+RAND())-6))-1)+Real_MC_30Y!AE$58)</x:f>
        <x:v>3793906.581358713</x:v>
      </x:c>
      <x:c r="AF279" s="50" t="n">
        <x:f>MAX(0,AE279*(1+EXP((LN(1+Real_MC_30Y!$J$11)-0.5*Real_MC_30Y!$J$12^2)+Real_MC_30Y!$J$12*((RAND()+RAND()+RAND()+RAND()+RAND()+RAND()+RAND()+RAND()+RAND()+RAND()+RAND()+RAND())-6))-1)+Real_MC_30Y!AF$58)</x:f>
        <x:v>4237886.249068231</x:v>
      </x:c>
    </x:row>
    <x:row r="280">
      <x:c r="A280">
        <x:v>276</x:v>
      </x:c>
      <x:c r="B280" s="50" t="n">
        <x:f>MAX(0,Liquidity_30Y!$C$14+Real_MC_30Y!B$57-Real_MC_30Y!B$56)</x:f>
        <x:v>1029031.25</x:v>
      </x:c>
      <x:c r="C280" s="50" t="n">
        <x:f>MAX(0,B280*(1+EXP((LN(1+Real_MC_30Y!$J$11)-0.5*Real_MC_30Y!$J$12^2)+Real_MC_30Y!$J$12*((RAND()+RAND()+RAND()+RAND()+RAND()+RAND()+RAND()+RAND()+RAND()+RAND()+RAND()+RAND())-6))-1)+Real_MC_30Y!C$58)</x:f>
        <x:v>1017000.0476064453</x:v>
      </x:c>
      <x:c r="D280" s="50" t="n">
        <x:f>MAX(0,C280*(1+EXP((LN(1+Real_MC_30Y!$J$11)-0.5*Real_MC_30Y!$J$12^2)+Real_MC_30Y!$J$12*((RAND()+RAND()+RAND()+RAND()+RAND()+RAND()+RAND()+RAND()+RAND()+RAND()+RAND()+RAND())-6))-1)+Real_MC_30Y!D$58)</x:f>
        <x:v>1215028.6563691609</x:v>
      </x:c>
      <x:c r="E280" s="50" t="n">
        <x:f>MAX(0,D280*(1+EXP((LN(1+Real_MC_30Y!$J$11)-0.5*Real_MC_30Y!$J$12^2)+Real_MC_30Y!$J$12*((RAND()+RAND()+RAND()+RAND()+RAND()+RAND()+RAND()+RAND()+RAND()+RAND()+RAND()+RAND())-6))-1)+Real_MC_30Y!E$58)</x:f>
        <x:v>1033230.2930303838</x:v>
      </x:c>
      <x:c r="F280" s="50" t="n">
        <x:f>MAX(0,E280*(1+EXP((LN(1+Real_MC_30Y!$J$11)-0.5*Real_MC_30Y!$J$12^2)+Real_MC_30Y!$J$12*((RAND()+RAND()+RAND()+RAND()+RAND()+RAND()+RAND()+RAND()+RAND()+RAND()+RAND()+RAND())-6))-1)+Real_MC_30Y!F$58)</x:f>
        <x:v>814639.3669961264</x:v>
      </x:c>
      <x:c r="G280" s="50" t="n">
        <x:f>MAX(0,F280*(1+EXP((LN(1+Real_MC_30Y!$J$11)-0.5*Real_MC_30Y!$J$12^2)+Real_MC_30Y!$J$12*((RAND()+RAND()+RAND()+RAND()+RAND()+RAND()+RAND()+RAND()+RAND()+RAND()+RAND()+RAND())-6))-1)+Real_MC_30Y!G$58)</x:f>
        <x:v>701623.1090118489</x:v>
      </x:c>
      <x:c r="H280" s="50" t="n">
        <x:f>MAX(0,G280*(1+EXP((LN(1+Real_MC_30Y!$J$11)-0.5*Real_MC_30Y!$J$12^2)+Real_MC_30Y!$J$12*((RAND()+RAND()+RAND()+RAND()+RAND()+RAND()+RAND()+RAND()+RAND()+RAND()+RAND()+RAND())-6))-1)+Real_MC_30Y!H$58)</x:f>
        <x:v>743635.4568605252</x:v>
      </x:c>
      <x:c r="I280" s="50" t="n">
        <x:f>MAX(0,H280*(1+EXP((LN(1+Real_MC_30Y!$J$11)-0.5*Real_MC_30Y!$J$12^2)+Real_MC_30Y!$J$12*((RAND()+RAND()+RAND()+RAND()+RAND()+RAND()+RAND()+RAND()+RAND()+RAND()+RAND()+RAND())-6))-1)+Real_MC_30Y!I$58)</x:f>
        <x:v>1064118.3711825106</x:v>
      </x:c>
      <x:c r="J280" s="50" t="n">
        <x:f>MAX(0,I280*(1+EXP((LN(1+Real_MC_30Y!$J$11)-0.5*Real_MC_30Y!$J$12^2)+Real_MC_30Y!$J$12*((RAND()+RAND()+RAND()+RAND()+RAND()+RAND()+RAND()+RAND()+RAND()+RAND()+RAND()+RAND())-6))-1)+Real_MC_30Y!J$58)</x:f>
        <x:v>1160156.9076991668</x:v>
      </x:c>
      <x:c r="K280" s="50" t="n">
        <x:f>MAX(0,J280*(1+EXP((LN(1+Real_MC_30Y!$J$11)-0.5*Real_MC_30Y!$J$12^2)+Real_MC_30Y!$J$12*((RAND()+RAND()+RAND()+RAND()+RAND()+RAND()+RAND()+RAND()+RAND()+RAND()+RAND()+RAND())-6))-1)+Real_MC_30Y!K$58)</x:f>
        <x:v>1244751.6277918133</x:v>
      </x:c>
      <x:c r="L280" s="50" t="n">
        <x:f>MAX(0,K280*(1+EXP((LN(1+Real_MC_30Y!$J$11)-0.5*Real_MC_30Y!$J$12^2)+Real_MC_30Y!$J$12*((RAND()+RAND()+RAND()+RAND()+RAND()+RAND()+RAND()+RAND()+RAND()+RAND()+RAND()+RAND())-6))-1)+Real_MC_30Y!L$58)</x:f>
        <x:v>1332580.4376093112</x:v>
      </x:c>
      <x:c r="M280" s="50" t="n">
        <x:f>MAX(0,L280*(1+EXP((LN(1+Real_MC_30Y!$J$11)-0.5*Real_MC_30Y!$J$12^2)+Real_MC_30Y!$J$12*((RAND()+RAND()+RAND()+RAND()+RAND()+RAND()+RAND()+RAND()+RAND()+RAND()+RAND()+RAND())-6))-1)+Real_MC_30Y!M$58)</x:f>
        <x:v>1125797.8445337703</x:v>
      </x:c>
      <x:c r="N280" s="50" t="n">
        <x:f>MAX(0,M280*(1+EXP((LN(1+Real_MC_30Y!$J$11)-0.5*Real_MC_30Y!$J$12^2)+Real_MC_30Y!$J$12*((RAND()+RAND()+RAND()+RAND()+RAND()+RAND()+RAND()+RAND()+RAND()+RAND()+RAND()+RAND())-6))-1)+Real_MC_30Y!N$58)</x:f>
        <x:v>1236560.407165065</x:v>
      </x:c>
      <x:c r="O280" s="50" t="n">
        <x:f>MAX(0,N280*(1+EXP((LN(1+Real_MC_30Y!$J$11)-0.5*Real_MC_30Y!$J$12^2)+Real_MC_30Y!$J$12*((RAND()+RAND()+RAND()+RAND()+RAND()+RAND()+RAND()+RAND()+RAND()+RAND()+RAND()+RAND())-6))-1)+Real_MC_30Y!O$58)</x:f>
        <x:v>1210055.5099854576</x:v>
      </x:c>
      <x:c r="P280" s="50" t="n">
        <x:f>MAX(0,O280*(1+EXP((LN(1+Real_MC_30Y!$J$11)-0.5*Real_MC_30Y!$J$12^2)+Real_MC_30Y!$J$12*((RAND()+RAND()+RAND()+RAND()+RAND()+RAND()+RAND()+RAND()+RAND()+RAND()+RAND()+RAND())-6))-1)+Real_MC_30Y!P$58)</x:f>
        <x:v>1190078.098265193</x:v>
      </x:c>
      <x:c r="Q280" s="50" t="n">
        <x:f>MAX(0,P280*(1+EXP((LN(1+Real_MC_30Y!$J$11)-0.5*Real_MC_30Y!$J$12^2)+Real_MC_30Y!$J$12*((RAND()+RAND()+RAND()+RAND()+RAND()+RAND()+RAND()+RAND()+RAND()+RAND()+RAND()+RAND())-6))-1)+Real_MC_30Y!Q$58)</x:f>
        <x:v>1606358.4036056222</x:v>
      </x:c>
      <x:c r="R280" s="50" t="n">
        <x:f>MAX(0,Q280*(1+EXP((LN(1+Real_MC_30Y!$J$11)-0.5*Real_MC_30Y!$J$12^2)+Real_MC_30Y!$J$12*((RAND()+RAND()+RAND()+RAND()+RAND()+RAND()+RAND()+RAND()+RAND()+RAND()+RAND()+RAND())-6))-1)+Real_MC_30Y!R$58)</x:f>
        <x:v>1832536.214340062</x:v>
      </x:c>
      <x:c r="S280" s="50" t="n">
        <x:f>MAX(0,R280*(1+EXP((LN(1+Real_MC_30Y!$J$11)-0.5*Real_MC_30Y!$J$12^2)+Real_MC_30Y!$J$12*((RAND()+RAND()+RAND()+RAND()+RAND()+RAND()+RAND()+RAND()+RAND()+RAND()+RAND()+RAND())-6))-1)+Real_MC_30Y!S$58)</x:f>
        <x:v>2103197.4823640897</x:v>
      </x:c>
      <x:c r="T280" s="50" t="n">
        <x:f>MAX(0,S280*(1+EXP((LN(1+Real_MC_30Y!$J$11)-0.5*Real_MC_30Y!$J$12^2)+Real_MC_30Y!$J$12*((RAND()+RAND()+RAND()+RAND()+RAND()+RAND()+RAND()+RAND()+RAND()+RAND()+RAND()+RAND())-6))-1)+Real_MC_30Y!T$58)</x:f>
        <x:v>1824295.3366591814</x:v>
      </x:c>
      <x:c r="U280" s="50" t="n">
        <x:f>MAX(0,T280*(1+EXP((LN(1+Real_MC_30Y!$J$11)-0.5*Real_MC_30Y!$J$12^2)+Real_MC_30Y!$J$12*((RAND()+RAND()+RAND()+RAND()+RAND()+RAND()+RAND()+RAND()+RAND()+RAND()+RAND()+RAND())-6))-1)+Real_MC_30Y!U$58)</x:f>
        <x:v>2277771.632954896</x:v>
      </x:c>
      <x:c r="V280" s="50" t="n">
        <x:f>MAX(0,U280*(1+EXP((LN(1+Real_MC_30Y!$J$11)-0.5*Real_MC_30Y!$J$12^2)+Real_MC_30Y!$J$12*((RAND()+RAND()+RAND()+RAND()+RAND()+RAND()+RAND()+RAND()+RAND()+RAND()+RAND()+RAND())-6))-1)+Real_MC_30Y!V$58)</x:f>
        <x:v>2775831.177425023</x:v>
      </x:c>
      <x:c r="W280" s="50" t="n">
        <x:f>MAX(0,V280*(1+EXP((LN(1+Real_MC_30Y!$J$11)-0.5*Real_MC_30Y!$J$12^2)+Real_MC_30Y!$J$12*((RAND()+RAND()+RAND()+RAND()+RAND()+RAND()+RAND()+RAND()+RAND()+RAND()+RAND()+RAND())-6))-1)+Real_MC_30Y!W$58)</x:f>
        <x:v>2447581.1154656867</x:v>
      </x:c>
      <x:c r="X280" s="50" t="n">
        <x:f>MAX(0,W280*(1+EXP((LN(1+Real_MC_30Y!$J$11)-0.5*Real_MC_30Y!$J$12^2)+Real_MC_30Y!$J$12*((RAND()+RAND()+RAND()+RAND()+RAND()+RAND()+RAND()+RAND()+RAND()+RAND()+RAND()+RAND())-6))-1)+Real_MC_30Y!X$58)</x:f>
        <x:v>2732386.768140561</x:v>
      </x:c>
      <x:c r="Y280" s="50" t="n">
        <x:f>MAX(0,X280*(1+EXP((LN(1+Real_MC_30Y!$J$11)-0.5*Real_MC_30Y!$J$12^2)+Real_MC_30Y!$J$12*((RAND()+RAND()+RAND()+RAND()+RAND()+RAND()+RAND()+RAND()+RAND()+RAND()+RAND()+RAND())-6))-1)+Real_MC_30Y!Y$58)</x:f>
        <x:v>3407445.066186526</x:v>
      </x:c>
      <x:c r="Z280" s="50" t="n">
        <x:f>MAX(0,Y280*(1+EXP((LN(1+Real_MC_30Y!$J$11)-0.5*Real_MC_30Y!$J$12^2)+Real_MC_30Y!$J$12*((RAND()+RAND()+RAND()+RAND()+RAND()+RAND()+RAND()+RAND()+RAND()+RAND()+RAND()+RAND())-6))-1)+Real_MC_30Y!Z$58)</x:f>
        <x:v>3528542.3362053838</x:v>
      </x:c>
      <x:c r="AA280" s="50" t="n">
        <x:f>MAX(0,Z280*(1+EXP((LN(1+Real_MC_30Y!$J$11)-0.5*Real_MC_30Y!$J$12^2)+Real_MC_30Y!$J$12*((RAND()+RAND()+RAND()+RAND()+RAND()+RAND()+RAND()+RAND()+RAND()+RAND()+RAND()+RAND())-6))-1)+Real_MC_30Y!AA$58)</x:f>
        <x:v>3453585.2731525116</x:v>
      </x:c>
      <x:c r="AB280" s="50" t="n">
        <x:f>MAX(0,AA280*(1+EXP((LN(1+Real_MC_30Y!$J$11)-0.5*Real_MC_30Y!$J$12^2)+Real_MC_30Y!$J$12*((RAND()+RAND()+RAND()+RAND()+RAND()+RAND()+RAND()+RAND()+RAND()+RAND()+RAND()+RAND())-6))-1)+Real_MC_30Y!AB$58)</x:f>
        <x:v>4211881.932195929</x:v>
      </x:c>
      <x:c r="AC280" s="50" t="n">
        <x:f>MAX(0,AB280*(1+EXP((LN(1+Real_MC_30Y!$J$11)-0.5*Real_MC_30Y!$J$12^2)+Real_MC_30Y!$J$12*((RAND()+RAND()+RAND()+RAND()+RAND()+RAND()+RAND()+RAND()+RAND()+RAND()+RAND()+RAND())-6))-1)+Real_MC_30Y!AC$58)</x:f>
        <x:v>5338209.638165141</x:v>
      </x:c>
      <x:c r="AD280" s="50" t="n">
        <x:f>MAX(0,AC280*(1+EXP((LN(1+Real_MC_30Y!$J$11)-0.5*Real_MC_30Y!$J$12^2)+Real_MC_30Y!$J$12*((RAND()+RAND()+RAND()+RAND()+RAND()+RAND()+RAND()+RAND()+RAND()+RAND()+RAND()+RAND())-6))-1)+Real_MC_30Y!AD$58)</x:f>
        <x:v>5110882.03228433</x:v>
      </x:c>
      <x:c r="AE280" s="50" t="n">
        <x:f>MAX(0,AD280*(1+EXP((LN(1+Real_MC_30Y!$J$11)-0.5*Real_MC_30Y!$J$12^2)+Real_MC_30Y!$J$12*((RAND()+RAND()+RAND()+RAND()+RAND()+RAND()+RAND()+RAND()+RAND()+RAND()+RAND()+RAND())-6))-1)+Real_MC_30Y!AE$58)</x:f>
        <x:v>5277050.721950055</x:v>
      </x:c>
      <x:c r="AF280" s="50" t="n">
        <x:f>MAX(0,AE280*(1+EXP((LN(1+Real_MC_30Y!$J$11)-0.5*Real_MC_30Y!$J$12^2)+Real_MC_30Y!$J$12*((RAND()+RAND()+RAND()+RAND()+RAND()+RAND()+RAND()+RAND()+RAND()+RAND()+RAND()+RAND())-6))-1)+Real_MC_30Y!AF$58)</x:f>
        <x:v>6483168.832486625</x:v>
      </x:c>
    </x:row>
    <x:row r="281">
      <x:c r="A281">
        <x:v>277</x:v>
      </x:c>
      <x:c r="B281" s="50" t="n">
        <x:f>MAX(0,Liquidity_30Y!$C$14+Real_MC_30Y!B$57-Real_MC_30Y!B$56)</x:f>
        <x:v>1029031.25</x:v>
      </x:c>
      <x:c r="C281" s="50" t="n">
        <x:f>MAX(0,B281*(1+EXP((LN(1+Real_MC_30Y!$J$11)-0.5*Real_MC_30Y!$J$12^2)+Real_MC_30Y!$J$12*((RAND()+RAND()+RAND()+RAND()+RAND()+RAND()+RAND()+RAND()+RAND()+RAND()+RAND()+RAND())-6))-1)+Real_MC_30Y!C$58)</x:f>
        <x:v>1290960.2667090357</x:v>
      </x:c>
      <x:c r="D281" s="50" t="n">
        <x:f>MAX(0,C281*(1+EXP((LN(1+Real_MC_30Y!$J$11)-0.5*Real_MC_30Y!$J$12^2)+Real_MC_30Y!$J$12*((RAND()+RAND()+RAND()+RAND()+RAND()+RAND()+RAND()+RAND()+RAND()+RAND()+RAND()+RAND())-6))-1)+Real_MC_30Y!D$58)</x:f>
        <x:v>1236651.1996466496</x:v>
      </x:c>
      <x:c r="E281" s="50" t="n">
        <x:f>MAX(0,D281*(1+EXP((LN(1+Real_MC_30Y!$J$11)-0.5*Real_MC_30Y!$J$12^2)+Real_MC_30Y!$J$12*((RAND()+RAND()+RAND()+RAND()+RAND()+RAND()+RAND()+RAND()+RAND()+RAND()+RAND()+RAND())-6))-1)+Real_MC_30Y!E$58)</x:f>
        <x:v>1041713.2115929108</x:v>
      </x:c>
      <x:c r="F281" s="50" t="n">
        <x:f>MAX(0,E281*(1+EXP((LN(1+Real_MC_30Y!$J$11)-0.5*Real_MC_30Y!$J$12^2)+Real_MC_30Y!$J$12*((RAND()+RAND()+RAND()+RAND()+RAND()+RAND()+RAND()+RAND()+RAND()+RAND()+RAND()+RAND())-6))-1)+Real_MC_30Y!F$58)</x:f>
        <x:v>1020872.967708477</x:v>
      </x:c>
      <x:c r="G281" s="50" t="n">
        <x:f>MAX(0,F281*(1+EXP((LN(1+Real_MC_30Y!$J$11)-0.5*Real_MC_30Y!$J$12^2)+Real_MC_30Y!$J$12*((RAND()+RAND()+RAND()+RAND()+RAND()+RAND()+RAND()+RAND()+RAND()+RAND()+RAND()+RAND())-6))-1)+Real_MC_30Y!G$58)</x:f>
        <x:v>1072381.8931882477</x:v>
      </x:c>
      <x:c r="H281" s="50" t="n">
        <x:f>MAX(0,G281*(1+EXP((LN(1+Real_MC_30Y!$J$11)-0.5*Real_MC_30Y!$J$12^2)+Real_MC_30Y!$J$12*((RAND()+RAND()+RAND()+RAND()+RAND()+RAND()+RAND()+RAND()+RAND()+RAND()+RAND()+RAND())-6))-1)+Real_MC_30Y!H$58)</x:f>
        <x:v>1349838.0344222183</x:v>
      </x:c>
      <x:c r="I281" s="50" t="n">
        <x:f>MAX(0,H281*(1+EXP((LN(1+Real_MC_30Y!$J$11)-0.5*Real_MC_30Y!$J$12^2)+Real_MC_30Y!$J$12*((RAND()+RAND()+RAND()+RAND()+RAND()+RAND()+RAND()+RAND()+RAND()+RAND()+RAND()+RAND())-6))-1)+Real_MC_30Y!I$58)</x:f>
        <x:v>1802077.1056027983</x:v>
      </x:c>
      <x:c r="J281" s="50" t="n">
        <x:f>MAX(0,I281*(1+EXP((LN(1+Real_MC_30Y!$J$11)-0.5*Real_MC_30Y!$J$12^2)+Real_MC_30Y!$J$12*((RAND()+RAND()+RAND()+RAND()+RAND()+RAND()+RAND()+RAND()+RAND()+RAND()+RAND()+RAND())-6))-1)+Real_MC_30Y!J$58)</x:f>
        <x:v>2194117.4618079877</x:v>
      </x:c>
      <x:c r="K281" s="50" t="n">
        <x:f>MAX(0,J281*(1+EXP((LN(1+Real_MC_30Y!$J$11)-0.5*Real_MC_30Y!$J$12^2)+Real_MC_30Y!$J$12*((RAND()+RAND()+RAND()+RAND()+RAND()+RAND()+RAND()+RAND()+RAND()+RAND()+RAND()+RAND())-6))-1)+Real_MC_30Y!K$58)</x:f>
        <x:v>2262020.8912643595</x:v>
      </x:c>
      <x:c r="L281" s="50" t="n">
        <x:f>MAX(0,K281*(1+EXP((LN(1+Real_MC_30Y!$J$11)-0.5*Real_MC_30Y!$J$12^2)+Real_MC_30Y!$J$12*((RAND()+RAND()+RAND()+RAND()+RAND()+RAND()+RAND()+RAND()+RAND()+RAND()+RAND()+RAND())-6))-1)+Real_MC_30Y!L$58)</x:f>
        <x:v>2113911.40385547</x:v>
      </x:c>
      <x:c r="M281" s="50" t="n">
        <x:f>MAX(0,L281*(1+EXP((LN(1+Real_MC_30Y!$J$11)-0.5*Real_MC_30Y!$J$12^2)+Real_MC_30Y!$J$12*((RAND()+RAND()+RAND()+RAND()+RAND()+RAND()+RAND()+RAND()+RAND()+RAND()+RAND()+RAND())-6))-1)+Real_MC_30Y!M$58)</x:f>
        <x:v>2025397.9582292596</x:v>
      </x:c>
      <x:c r="N281" s="50" t="n">
        <x:f>MAX(0,M281*(1+EXP((LN(1+Real_MC_30Y!$J$11)-0.5*Real_MC_30Y!$J$12^2)+Real_MC_30Y!$J$12*((RAND()+RAND()+RAND()+RAND()+RAND()+RAND()+RAND()+RAND()+RAND()+RAND()+RAND()+RAND())-6))-1)+Real_MC_30Y!N$58)</x:f>
        <x:v>2172074.8617920037</x:v>
      </x:c>
      <x:c r="O281" s="50" t="n">
        <x:f>MAX(0,N281*(1+EXP((LN(1+Real_MC_30Y!$J$11)-0.5*Real_MC_30Y!$J$12^2)+Real_MC_30Y!$J$12*((RAND()+RAND()+RAND()+RAND()+RAND()+RAND()+RAND()+RAND()+RAND()+RAND()+RAND()+RAND())-6))-1)+Real_MC_30Y!O$58)</x:f>
        <x:v>2687651.3289973126</x:v>
      </x:c>
      <x:c r="P281" s="50" t="n">
        <x:f>MAX(0,O281*(1+EXP((LN(1+Real_MC_30Y!$J$11)-0.5*Real_MC_30Y!$J$12^2)+Real_MC_30Y!$J$12*((RAND()+RAND()+RAND()+RAND()+RAND()+RAND()+RAND()+RAND()+RAND()+RAND()+RAND()+RAND())-6))-1)+Real_MC_30Y!P$58)</x:f>
        <x:v>2944561.5484412382</x:v>
      </x:c>
      <x:c r="Q281" s="50" t="n">
        <x:f>MAX(0,P281*(1+EXP((LN(1+Real_MC_30Y!$J$11)-0.5*Real_MC_30Y!$J$12^2)+Real_MC_30Y!$J$12*((RAND()+RAND()+RAND()+RAND()+RAND()+RAND()+RAND()+RAND()+RAND()+RAND()+RAND()+RAND())-6))-1)+Real_MC_30Y!Q$58)</x:f>
        <x:v>2984276.69743499</x:v>
      </x:c>
      <x:c r="R281" s="50" t="n">
        <x:f>MAX(0,Q281*(1+EXP((LN(1+Real_MC_30Y!$J$11)-0.5*Real_MC_30Y!$J$12^2)+Real_MC_30Y!$J$12*((RAND()+RAND()+RAND()+RAND()+RAND()+RAND()+RAND()+RAND()+RAND()+RAND()+RAND()+RAND())-6))-1)+Real_MC_30Y!R$58)</x:f>
        <x:v>3240921.2462455262</x:v>
      </x:c>
      <x:c r="S281" s="50" t="n">
        <x:f>MAX(0,R281*(1+EXP((LN(1+Real_MC_30Y!$J$11)-0.5*Real_MC_30Y!$J$12^2)+Real_MC_30Y!$J$12*((RAND()+RAND()+RAND()+RAND()+RAND()+RAND()+RAND()+RAND()+RAND()+RAND()+RAND()+RAND())-6))-1)+Real_MC_30Y!S$58)</x:f>
        <x:v>3602234.79383555</x:v>
      </x:c>
      <x:c r="T281" s="50" t="n">
        <x:f>MAX(0,S281*(1+EXP((LN(1+Real_MC_30Y!$J$11)-0.5*Real_MC_30Y!$J$12^2)+Real_MC_30Y!$J$12*((RAND()+RAND()+RAND()+RAND()+RAND()+RAND()+RAND()+RAND()+RAND()+RAND()+RAND()+RAND())-6))-1)+Real_MC_30Y!T$58)</x:f>
        <x:v>4322482.912363357</x:v>
      </x:c>
      <x:c r="U281" s="50" t="n">
        <x:f>MAX(0,T281*(1+EXP((LN(1+Real_MC_30Y!$J$11)-0.5*Real_MC_30Y!$J$12^2)+Real_MC_30Y!$J$12*((RAND()+RAND()+RAND()+RAND()+RAND()+RAND()+RAND()+RAND()+RAND()+RAND()+RAND()+RAND())-6))-1)+Real_MC_30Y!U$58)</x:f>
        <x:v>5271879.310318676</x:v>
      </x:c>
      <x:c r="V281" s="50" t="n">
        <x:f>MAX(0,U281*(1+EXP((LN(1+Real_MC_30Y!$J$11)-0.5*Real_MC_30Y!$J$12^2)+Real_MC_30Y!$J$12*((RAND()+RAND()+RAND()+RAND()+RAND()+RAND()+RAND()+RAND()+RAND()+RAND()+RAND()+RAND())-6))-1)+Real_MC_30Y!V$58)</x:f>
        <x:v>5408335.518631165</x:v>
      </x:c>
      <x:c r="W281" s="50" t="n">
        <x:f>MAX(0,V281*(1+EXP((LN(1+Real_MC_30Y!$J$11)-0.5*Real_MC_30Y!$J$12^2)+Real_MC_30Y!$J$12*((RAND()+RAND()+RAND()+RAND()+RAND()+RAND()+RAND()+RAND()+RAND()+RAND()+RAND()+RAND())-6))-1)+Real_MC_30Y!W$58)</x:f>
        <x:v>6156459.289335122</x:v>
      </x:c>
      <x:c r="X281" s="50" t="n">
        <x:f>MAX(0,W281*(1+EXP((LN(1+Real_MC_30Y!$J$11)-0.5*Real_MC_30Y!$J$12^2)+Real_MC_30Y!$J$12*((RAND()+RAND()+RAND()+RAND()+RAND()+RAND()+RAND()+RAND()+RAND()+RAND()+RAND()+RAND())-6))-1)+Real_MC_30Y!X$58)</x:f>
        <x:v>8070489.578050432</x:v>
      </x:c>
      <x:c r="Y281" s="50" t="n">
        <x:f>MAX(0,X281*(1+EXP((LN(1+Real_MC_30Y!$J$11)-0.5*Real_MC_30Y!$J$12^2)+Real_MC_30Y!$J$12*((RAND()+RAND()+RAND()+RAND()+RAND()+RAND()+RAND()+RAND()+RAND()+RAND()+RAND()+RAND())-6))-1)+Real_MC_30Y!Y$58)</x:f>
        <x:v>8728340.16173481</x:v>
      </x:c>
      <x:c r="Z281" s="50" t="n">
        <x:f>MAX(0,Y281*(1+EXP((LN(1+Real_MC_30Y!$J$11)-0.5*Real_MC_30Y!$J$12^2)+Real_MC_30Y!$J$12*((RAND()+RAND()+RAND()+RAND()+RAND()+RAND()+RAND()+RAND()+RAND()+RAND()+RAND()+RAND())-6))-1)+Real_MC_30Y!Z$58)</x:f>
        <x:v>9269054.678804602</x:v>
      </x:c>
      <x:c r="AA281" s="50" t="n">
        <x:f>MAX(0,Z281*(1+EXP((LN(1+Real_MC_30Y!$J$11)-0.5*Real_MC_30Y!$J$12^2)+Real_MC_30Y!$J$12*((RAND()+RAND()+RAND()+RAND()+RAND()+RAND()+RAND()+RAND()+RAND()+RAND()+RAND()+RAND())-6))-1)+Real_MC_30Y!AA$58)</x:f>
        <x:v>7380673.15116579</x:v>
      </x:c>
      <x:c r="AB281" s="50" t="n">
        <x:f>MAX(0,AA281*(1+EXP((LN(1+Real_MC_30Y!$J$11)-0.5*Real_MC_30Y!$J$12^2)+Real_MC_30Y!$J$12*((RAND()+RAND()+RAND()+RAND()+RAND()+RAND()+RAND()+RAND()+RAND()+RAND()+RAND()+RAND())-6))-1)+Real_MC_30Y!AB$58)</x:f>
        <x:v>6348888.364003006</x:v>
      </x:c>
      <x:c r="AC281" s="50" t="n">
        <x:f>MAX(0,AB281*(1+EXP((LN(1+Real_MC_30Y!$J$11)-0.5*Real_MC_30Y!$J$12^2)+Real_MC_30Y!$J$12*((RAND()+RAND()+RAND()+RAND()+RAND()+RAND()+RAND()+RAND()+RAND()+RAND()+RAND()+RAND())-6))-1)+Real_MC_30Y!AC$58)</x:f>
        <x:v>5471642.534072775</x:v>
      </x:c>
      <x:c r="AD281" s="50" t="n">
        <x:f>MAX(0,AC281*(1+EXP((LN(1+Real_MC_30Y!$J$11)-0.5*Real_MC_30Y!$J$12^2)+Real_MC_30Y!$J$12*((RAND()+RAND()+RAND()+RAND()+RAND()+RAND()+RAND()+RAND()+RAND()+RAND()+RAND()+RAND())-6))-1)+Real_MC_30Y!AD$58)</x:f>
        <x:v>5690702.408590263</x:v>
      </x:c>
      <x:c r="AE281" s="50" t="n">
        <x:f>MAX(0,AD281*(1+EXP((LN(1+Real_MC_30Y!$J$11)-0.5*Real_MC_30Y!$J$12^2)+Real_MC_30Y!$J$12*((RAND()+RAND()+RAND()+RAND()+RAND()+RAND()+RAND()+RAND()+RAND()+RAND()+RAND()+RAND())-6))-1)+Real_MC_30Y!AE$58)</x:f>
        <x:v>5311357.885022099</x:v>
      </x:c>
      <x:c r="AF281" s="50" t="n">
        <x:f>MAX(0,AE281*(1+EXP((LN(1+Real_MC_30Y!$J$11)-0.5*Real_MC_30Y!$J$12^2)+Real_MC_30Y!$J$12*((RAND()+RAND()+RAND()+RAND()+RAND()+RAND()+RAND()+RAND()+RAND()+RAND()+RAND()+RAND())-6))-1)+Real_MC_30Y!AF$58)</x:f>
        <x:v>6733774.168547962</x:v>
      </x:c>
    </x:row>
    <x:row r="282">
      <x:c r="A282">
        <x:v>278</x:v>
      </x:c>
      <x:c r="B282" s="50" t="n">
        <x:f>MAX(0,Liquidity_30Y!$C$14+Real_MC_30Y!B$57-Real_MC_30Y!B$56)</x:f>
        <x:v>1029031.25</x:v>
      </x:c>
      <x:c r="C282" s="50" t="n">
        <x:f>MAX(0,B282*(1+EXP((LN(1+Real_MC_30Y!$J$11)-0.5*Real_MC_30Y!$J$12^2)+Real_MC_30Y!$J$12*((RAND()+RAND()+RAND()+RAND()+RAND()+RAND()+RAND()+RAND()+RAND()+RAND()+RAND()+RAND())-6))-1)+Real_MC_30Y!C$58)</x:f>
        <x:v>1314242.0249220598</x:v>
      </x:c>
      <x:c r="D282" s="50" t="n">
        <x:f>MAX(0,C282*(1+EXP((LN(1+Real_MC_30Y!$J$11)-0.5*Real_MC_30Y!$J$12^2)+Real_MC_30Y!$J$12*((RAND()+RAND()+RAND()+RAND()+RAND()+RAND()+RAND()+RAND()+RAND()+RAND()+RAND()+RAND())-6))-1)+Real_MC_30Y!D$58)</x:f>
        <x:v>1537787.007364706</x:v>
      </x:c>
      <x:c r="E282" s="50" t="n">
        <x:f>MAX(0,D282*(1+EXP((LN(1+Real_MC_30Y!$J$11)-0.5*Real_MC_30Y!$J$12^2)+Real_MC_30Y!$J$12*((RAND()+RAND()+RAND()+RAND()+RAND()+RAND()+RAND()+RAND()+RAND()+RAND()+RAND()+RAND())-6))-1)+Real_MC_30Y!E$58)</x:f>
        <x:v>1424378.140172038</x:v>
      </x:c>
      <x:c r="F282" s="50" t="n">
        <x:f>MAX(0,E282*(1+EXP((LN(1+Real_MC_30Y!$J$11)-0.5*Real_MC_30Y!$J$12^2)+Real_MC_30Y!$J$12*((RAND()+RAND()+RAND()+RAND()+RAND()+RAND()+RAND()+RAND()+RAND()+RAND()+RAND()+RAND())-6))-1)+Real_MC_30Y!F$58)</x:f>
        <x:v>1804316.4676158938</x:v>
      </x:c>
      <x:c r="G282" s="50" t="n">
        <x:f>MAX(0,F282*(1+EXP((LN(1+Real_MC_30Y!$J$11)-0.5*Real_MC_30Y!$J$12^2)+Real_MC_30Y!$J$12*((RAND()+RAND()+RAND()+RAND()+RAND()+RAND()+RAND()+RAND()+RAND()+RAND()+RAND()+RAND())-6))-1)+Real_MC_30Y!G$58)</x:f>
        <x:v>1803696.7091569575</x:v>
      </x:c>
      <x:c r="H282" s="50" t="n">
        <x:f>MAX(0,G282*(1+EXP((LN(1+Real_MC_30Y!$J$11)-0.5*Real_MC_30Y!$J$12^2)+Real_MC_30Y!$J$12*((RAND()+RAND()+RAND()+RAND()+RAND()+RAND()+RAND()+RAND()+RAND()+RAND()+RAND()+RAND())-6))-1)+Real_MC_30Y!H$58)</x:f>
        <x:v>2199999.7043232406</x:v>
      </x:c>
      <x:c r="I282" s="50" t="n">
        <x:f>MAX(0,H282*(1+EXP((LN(1+Real_MC_30Y!$J$11)-0.5*Real_MC_30Y!$J$12^2)+Real_MC_30Y!$J$12*((RAND()+RAND()+RAND()+RAND()+RAND()+RAND()+RAND()+RAND()+RAND()+RAND()+RAND()+RAND())-6))-1)+Real_MC_30Y!I$58)</x:f>
        <x:v>2170256.8765130723</x:v>
      </x:c>
      <x:c r="J282" s="50" t="n">
        <x:f>MAX(0,I282*(1+EXP((LN(1+Real_MC_30Y!$J$11)-0.5*Real_MC_30Y!$J$12^2)+Real_MC_30Y!$J$12*((RAND()+RAND()+RAND()+RAND()+RAND()+RAND()+RAND()+RAND()+RAND()+RAND()+RAND()+RAND())-6))-1)+Real_MC_30Y!J$58)</x:f>
        <x:v>1939149.7055085716</x:v>
      </x:c>
      <x:c r="K282" s="50" t="n">
        <x:f>MAX(0,J282*(1+EXP((LN(1+Real_MC_30Y!$J$11)-0.5*Real_MC_30Y!$J$12^2)+Real_MC_30Y!$J$12*((RAND()+RAND()+RAND()+RAND()+RAND()+RAND()+RAND()+RAND()+RAND()+RAND()+RAND()+RAND())-6))-1)+Real_MC_30Y!K$58)</x:f>
        <x:v>3217902.927875233</x:v>
      </x:c>
      <x:c r="L282" s="50" t="n">
        <x:f>MAX(0,K282*(1+EXP((LN(1+Real_MC_30Y!$J$11)-0.5*Real_MC_30Y!$J$12^2)+Real_MC_30Y!$J$12*((RAND()+RAND()+RAND()+RAND()+RAND()+RAND()+RAND()+RAND()+RAND()+RAND()+RAND()+RAND())-6))-1)+Real_MC_30Y!L$58)</x:f>
        <x:v>4347001.8780467985</x:v>
      </x:c>
      <x:c r="M282" s="50" t="n">
        <x:f>MAX(0,L282*(1+EXP((LN(1+Real_MC_30Y!$J$11)-0.5*Real_MC_30Y!$J$12^2)+Real_MC_30Y!$J$12*((RAND()+RAND()+RAND()+RAND()+RAND()+RAND()+RAND()+RAND()+RAND()+RAND()+RAND()+RAND())-6))-1)+Real_MC_30Y!M$58)</x:f>
        <x:v>3359860.2642508694</x:v>
      </x:c>
      <x:c r="N282" s="50" t="n">
        <x:f>MAX(0,M282*(1+EXP((LN(1+Real_MC_30Y!$J$11)-0.5*Real_MC_30Y!$J$12^2)+Real_MC_30Y!$J$12*((RAND()+RAND()+RAND()+RAND()+RAND()+RAND()+RAND()+RAND()+RAND()+RAND()+RAND()+RAND())-6))-1)+Real_MC_30Y!N$58)</x:f>
        <x:v>3002422.6443876675</x:v>
      </x:c>
      <x:c r="O282" s="50" t="n">
        <x:f>MAX(0,N282*(1+EXP((LN(1+Real_MC_30Y!$J$11)-0.5*Real_MC_30Y!$J$12^2)+Real_MC_30Y!$J$12*((RAND()+RAND()+RAND()+RAND()+RAND()+RAND()+RAND()+RAND()+RAND()+RAND()+RAND()+RAND())-6))-1)+Real_MC_30Y!O$58)</x:f>
        <x:v>3071147.80205383</x:v>
      </x:c>
      <x:c r="P282" s="50" t="n">
        <x:f>MAX(0,O282*(1+EXP((LN(1+Real_MC_30Y!$J$11)-0.5*Real_MC_30Y!$J$12^2)+Real_MC_30Y!$J$12*((RAND()+RAND()+RAND()+RAND()+RAND()+RAND()+RAND()+RAND()+RAND()+RAND()+RAND()+RAND())-6))-1)+Real_MC_30Y!P$58)</x:f>
        <x:v>2958052.043606782</x:v>
      </x:c>
      <x:c r="Q282" s="50" t="n">
        <x:f>MAX(0,P282*(1+EXP((LN(1+Real_MC_30Y!$J$11)-0.5*Real_MC_30Y!$J$12^2)+Real_MC_30Y!$J$12*((RAND()+RAND()+RAND()+RAND()+RAND()+RAND()+RAND()+RAND()+RAND()+RAND()+RAND()+RAND())-6))-1)+Real_MC_30Y!Q$58)</x:f>
        <x:v>3391889.6462624595</x:v>
      </x:c>
      <x:c r="R282" s="50" t="n">
        <x:f>MAX(0,Q282*(1+EXP((LN(1+Real_MC_30Y!$J$11)-0.5*Real_MC_30Y!$J$12^2)+Real_MC_30Y!$J$12*((RAND()+RAND()+RAND()+RAND()+RAND()+RAND()+RAND()+RAND()+RAND()+RAND()+RAND()+RAND())-6))-1)+Real_MC_30Y!R$58)</x:f>
        <x:v>3758077.2719607335</x:v>
      </x:c>
      <x:c r="S282" s="50" t="n">
        <x:f>MAX(0,R282*(1+EXP((LN(1+Real_MC_30Y!$J$11)-0.5*Real_MC_30Y!$J$12^2)+Real_MC_30Y!$J$12*((RAND()+RAND()+RAND()+RAND()+RAND()+RAND()+RAND()+RAND()+RAND()+RAND()+RAND()+RAND())-6))-1)+Real_MC_30Y!S$58)</x:f>
        <x:v>5445388.958805042</x:v>
      </x:c>
      <x:c r="T282" s="50" t="n">
        <x:f>MAX(0,S282*(1+EXP((LN(1+Real_MC_30Y!$J$11)-0.5*Real_MC_30Y!$J$12^2)+Real_MC_30Y!$J$12*((RAND()+RAND()+RAND()+RAND()+RAND()+RAND()+RAND()+RAND()+RAND()+RAND()+RAND()+RAND())-6))-1)+Real_MC_30Y!T$58)</x:f>
        <x:v>5347253.846164055</x:v>
      </x:c>
      <x:c r="U282" s="50" t="n">
        <x:f>MAX(0,T282*(1+EXP((LN(1+Real_MC_30Y!$J$11)-0.5*Real_MC_30Y!$J$12^2)+Real_MC_30Y!$J$12*((RAND()+RAND()+RAND()+RAND()+RAND()+RAND()+RAND()+RAND()+RAND()+RAND()+RAND()+RAND())-6))-1)+Real_MC_30Y!U$58)</x:f>
        <x:v>5208154.711716528</x:v>
      </x:c>
      <x:c r="V282" s="50" t="n">
        <x:f>MAX(0,U282*(1+EXP((LN(1+Real_MC_30Y!$J$11)-0.5*Real_MC_30Y!$J$12^2)+Real_MC_30Y!$J$12*((RAND()+RAND()+RAND()+RAND()+RAND()+RAND()+RAND()+RAND()+RAND()+RAND()+RAND()+RAND())-6))-1)+Real_MC_30Y!V$58)</x:f>
        <x:v>6975017.5688424995</x:v>
      </x:c>
      <x:c r="W282" s="50" t="n">
        <x:f>MAX(0,V282*(1+EXP((LN(1+Real_MC_30Y!$J$11)-0.5*Real_MC_30Y!$J$12^2)+Real_MC_30Y!$J$12*((RAND()+RAND()+RAND()+RAND()+RAND()+RAND()+RAND()+RAND()+RAND()+RAND()+RAND()+RAND())-6))-1)+Real_MC_30Y!W$58)</x:f>
        <x:v>6783069.413590666</x:v>
      </x:c>
      <x:c r="X282" s="50" t="n">
        <x:f>MAX(0,W282*(1+EXP((LN(1+Real_MC_30Y!$J$11)-0.5*Real_MC_30Y!$J$12^2)+Real_MC_30Y!$J$12*((RAND()+RAND()+RAND()+RAND()+RAND()+RAND()+RAND()+RAND()+RAND()+RAND()+RAND()+RAND())-6))-1)+Real_MC_30Y!X$58)</x:f>
        <x:v>7015114.140040922</x:v>
      </x:c>
      <x:c r="Y282" s="50" t="n">
        <x:f>MAX(0,X282*(1+EXP((LN(1+Real_MC_30Y!$J$11)-0.5*Real_MC_30Y!$J$12^2)+Real_MC_30Y!$J$12*((RAND()+RAND()+RAND()+RAND()+RAND()+RAND()+RAND()+RAND()+RAND()+RAND()+RAND()+RAND())-6))-1)+Real_MC_30Y!Y$58)</x:f>
        <x:v>6047048.510563844</x:v>
      </x:c>
      <x:c r="Z282" s="50" t="n">
        <x:f>MAX(0,Y282*(1+EXP((LN(1+Real_MC_30Y!$J$11)-0.5*Real_MC_30Y!$J$12^2)+Real_MC_30Y!$J$12*((RAND()+RAND()+RAND()+RAND()+RAND()+RAND()+RAND()+RAND()+RAND()+RAND()+RAND()+RAND())-6))-1)+Real_MC_30Y!Z$58)</x:f>
        <x:v>6404000.689633987</x:v>
      </x:c>
      <x:c r="AA282" s="50" t="n">
        <x:f>MAX(0,Z282*(1+EXP((LN(1+Real_MC_30Y!$J$11)-0.5*Real_MC_30Y!$J$12^2)+Real_MC_30Y!$J$12*((RAND()+RAND()+RAND()+RAND()+RAND()+RAND()+RAND()+RAND()+RAND()+RAND()+RAND()+RAND())-6))-1)+Real_MC_30Y!AA$58)</x:f>
        <x:v>5640266.262299075</x:v>
      </x:c>
      <x:c r="AB282" s="50" t="n">
        <x:f>MAX(0,AA282*(1+EXP((LN(1+Real_MC_30Y!$J$11)-0.5*Real_MC_30Y!$J$12^2)+Real_MC_30Y!$J$12*((RAND()+RAND()+RAND()+RAND()+RAND()+RAND()+RAND()+RAND()+RAND()+RAND()+RAND()+RAND())-6))-1)+Real_MC_30Y!AB$58)</x:f>
        <x:v>6010030.349720874</x:v>
      </x:c>
      <x:c r="AC282" s="50" t="n">
        <x:f>MAX(0,AB282*(1+EXP((LN(1+Real_MC_30Y!$J$11)-0.5*Real_MC_30Y!$J$12^2)+Real_MC_30Y!$J$12*((RAND()+RAND()+RAND()+RAND()+RAND()+RAND()+RAND()+RAND()+RAND()+RAND()+RAND()+RAND())-6))-1)+Real_MC_30Y!AC$58)</x:f>
        <x:v>5661206.562972683</x:v>
      </x:c>
      <x:c r="AD282" s="50" t="n">
        <x:f>MAX(0,AC282*(1+EXP((LN(1+Real_MC_30Y!$J$11)-0.5*Real_MC_30Y!$J$12^2)+Real_MC_30Y!$J$12*((RAND()+RAND()+RAND()+RAND()+RAND()+RAND()+RAND()+RAND()+RAND()+RAND()+RAND()+RAND())-6))-1)+Real_MC_30Y!AD$58)</x:f>
        <x:v>6755505.287333169</x:v>
      </x:c>
      <x:c r="AE282" s="50" t="n">
        <x:f>MAX(0,AD282*(1+EXP((LN(1+Real_MC_30Y!$J$11)-0.5*Real_MC_30Y!$J$12^2)+Real_MC_30Y!$J$12*((RAND()+RAND()+RAND()+RAND()+RAND()+RAND()+RAND()+RAND()+RAND()+RAND()+RAND()+RAND())-6))-1)+Real_MC_30Y!AE$58)</x:f>
        <x:v>7075583.969813997</x:v>
      </x:c>
      <x:c r="AF282" s="50" t="n">
        <x:f>MAX(0,AE282*(1+EXP((LN(1+Real_MC_30Y!$J$11)-0.5*Real_MC_30Y!$J$12^2)+Real_MC_30Y!$J$12*((RAND()+RAND()+RAND()+RAND()+RAND()+RAND()+RAND()+RAND()+RAND()+RAND()+RAND()+RAND())-6))-1)+Real_MC_30Y!AF$58)</x:f>
        <x:v>6819571.13522044</x:v>
      </x:c>
    </x:row>
    <x:row r="283">
      <x:c r="A283">
        <x:v>279</x:v>
      </x:c>
      <x:c r="B283" s="50" t="n">
        <x:f>MAX(0,Liquidity_30Y!$C$14+Real_MC_30Y!B$57-Real_MC_30Y!B$56)</x:f>
        <x:v>1029031.25</x:v>
      </x:c>
      <x:c r="C283" s="50" t="n">
        <x:f>MAX(0,B283*(1+EXP((LN(1+Real_MC_30Y!$J$11)-0.5*Real_MC_30Y!$J$12^2)+Real_MC_30Y!$J$12*((RAND()+RAND()+RAND()+RAND()+RAND()+RAND()+RAND()+RAND()+RAND()+RAND()+RAND()+RAND())-6))-1)+Real_MC_30Y!C$58)</x:f>
        <x:v>1183213.3991948701</x:v>
      </x:c>
      <x:c r="D283" s="50" t="n">
        <x:f>MAX(0,C283*(1+EXP((LN(1+Real_MC_30Y!$J$11)-0.5*Real_MC_30Y!$J$12^2)+Real_MC_30Y!$J$12*((RAND()+RAND()+RAND()+RAND()+RAND()+RAND()+RAND()+RAND()+RAND()+RAND()+RAND()+RAND())-6))-1)+Real_MC_30Y!D$58)</x:f>
        <x:v>1101084.9272403826</x:v>
      </x:c>
      <x:c r="E283" s="50" t="n">
        <x:f>MAX(0,D283*(1+EXP((LN(1+Real_MC_30Y!$J$11)-0.5*Real_MC_30Y!$J$12^2)+Real_MC_30Y!$J$12*((RAND()+RAND()+RAND()+RAND()+RAND()+RAND()+RAND()+RAND()+RAND()+RAND()+RAND()+RAND())-6))-1)+Real_MC_30Y!E$58)</x:f>
        <x:v>1000387.4484418486</x:v>
      </x:c>
      <x:c r="F283" s="50" t="n">
        <x:f>MAX(0,E283*(1+EXP((LN(1+Real_MC_30Y!$J$11)-0.5*Real_MC_30Y!$J$12^2)+Real_MC_30Y!$J$12*((RAND()+RAND()+RAND()+RAND()+RAND()+RAND()+RAND()+RAND()+RAND()+RAND()+RAND()+RAND())-6))-1)+Real_MC_30Y!F$58)</x:f>
        <x:v>1179043.850262812</x:v>
      </x:c>
      <x:c r="G283" s="50" t="n">
        <x:f>MAX(0,F283*(1+EXP((LN(1+Real_MC_30Y!$J$11)-0.5*Real_MC_30Y!$J$12^2)+Real_MC_30Y!$J$12*((RAND()+RAND()+RAND()+RAND()+RAND()+RAND()+RAND()+RAND()+RAND()+RAND()+RAND()+RAND())-6))-1)+Real_MC_30Y!G$58)</x:f>
        <x:v>1644798.1891739266</x:v>
      </x:c>
      <x:c r="H283" s="50" t="n">
        <x:f>MAX(0,G283*(1+EXP((LN(1+Real_MC_30Y!$J$11)-0.5*Real_MC_30Y!$J$12^2)+Real_MC_30Y!$J$12*((RAND()+RAND()+RAND()+RAND()+RAND()+RAND()+RAND()+RAND()+RAND()+RAND()+RAND()+RAND())-6))-1)+Real_MC_30Y!H$58)</x:f>
        <x:v>1964127.1636292944</x:v>
      </x:c>
      <x:c r="I283" s="50" t="n">
        <x:f>MAX(0,H283*(1+EXP((LN(1+Real_MC_30Y!$J$11)-0.5*Real_MC_30Y!$J$12^2)+Real_MC_30Y!$J$12*((RAND()+RAND()+RAND()+RAND()+RAND()+RAND()+RAND()+RAND()+RAND()+RAND()+RAND()+RAND())-6))-1)+Real_MC_30Y!I$58)</x:f>
        <x:v>2398592.121316992</x:v>
      </x:c>
      <x:c r="J283" s="50" t="n">
        <x:f>MAX(0,I283*(1+EXP((LN(1+Real_MC_30Y!$J$11)-0.5*Real_MC_30Y!$J$12^2)+Real_MC_30Y!$J$12*((RAND()+RAND()+RAND()+RAND()+RAND()+RAND()+RAND()+RAND()+RAND()+RAND()+RAND()+RAND())-6))-1)+Real_MC_30Y!J$58)</x:f>
        <x:v>2226667.451422798</x:v>
      </x:c>
      <x:c r="K283" s="50" t="n">
        <x:f>MAX(0,J283*(1+EXP((LN(1+Real_MC_30Y!$J$11)-0.5*Real_MC_30Y!$J$12^2)+Real_MC_30Y!$J$12*((RAND()+RAND()+RAND()+RAND()+RAND()+RAND()+RAND()+RAND()+RAND()+RAND()+RAND()+RAND())-6))-1)+Real_MC_30Y!K$58)</x:f>
        <x:v>2214316.7026421605</x:v>
      </x:c>
      <x:c r="L283" s="50" t="n">
        <x:f>MAX(0,K283*(1+EXP((LN(1+Real_MC_30Y!$J$11)-0.5*Real_MC_30Y!$J$12^2)+Real_MC_30Y!$J$12*((RAND()+RAND()+RAND()+RAND()+RAND()+RAND()+RAND()+RAND()+RAND()+RAND()+RAND()+RAND())-6))-1)+Real_MC_30Y!L$58)</x:f>
        <x:v>2332062.900292238</x:v>
      </x:c>
      <x:c r="M283" s="50" t="n">
        <x:f>MAX(0,L283*(1+EXP((LN(1+Real_MC_30Y!$J$11)-0.5*Real_MC_30Y!$J$12^2)+Real_MC_30Y!$J$12*((RAND()+RAND()+RAND()+RAND()+RAND()+RAND()+RAND()+RAND()+RAND()+RAND()+RAND()+RAND())-6))-1)+Real_MC_30Y!M$58)</x:f>
        <x:v>2912821.977303635</x:v>
      </x:c>
      <x:c r="N283" s="50" t="n">
        <x:f>MAX(0,M283*(1+EXP((LN(1+Real_MC_30Y!$J$11)-0.5*Real_MC_30Y!$J$12^2)+Real_MC_30Y!$J$12*((RAND()+RAND()+RAND()+RAND()+RAND()+RAND()+RAND()+RAND()+RAND()+RAND()+RAND()+RAND())-6))-1)+Real_MC_30Y!N$58)</x:f>
        <x:v>2915315.5286889216</x:v>
      </x:c>
      <x:c r="O283" s="50" t="n">
        <x:f>MAX(0,N283*(1+EXP((LN(1+Real_MC_30Y!$J$11)-0.5*Real_MC_30Y!$J$12^2)+Real_MC_30Y!$J$12*((RAND()+RAND()+RAND()+RAND()+RAND()+RAND()+RAND()+RAND()+RAND()+RAND()+RAND()+RAND())-6))-1)+Real_MC_30Y!O$58)</x:f>
        <x:v>3035469.6594258184</x:v>
      </x:c>
      <x:c r="P283" s="50" t="n">
        <x:f>MAX(0,O283*(1+EXP((LN(1+Real_MC_30Y!$J$11)-0.5*Real_MC_30Y!$J$12^2)+Real_MC_30Y!$J$12*((RAND()+RAND()+RAND()+RAND()+RAND()+RAND()+RAND()+RAND()+RAND()+RAND()+RAND()+RAND())-6))-1)+Real_MC_30Y!P$58)</x:f>
        <x:v>2686082.1738058007</x:v>
      </x:c>
      <x:c r="Q283" s="50" t="n">
        <x:f>MAX(0,P283*(1+EXP((LN(1+Real_MC_30Y!$J$11)-0.5*Real_MC_30Y!$J$12^2)+Real_MC_30Y!$J$12*((RAND()+RAND()+RAND()+RAND()+RAND()+RAND()+RAND()+RAND()+RAND()+RAND()+RAND()+RAND())-6))-1)+Real_MC_30Y!Q$58)</x:f>
        <x:v>3267068.8672464183</x:v>
      </x:c>
      <x:c r="R283" s="50" t="n">
        <x:f>MAX(0,Q283*(1+EXP((LN(1+Real_MC_30Y!$J$11)-0.5*Real_MC_30Y!$J$12^2)+Real_MC_30Y!$J$12*((RAND()+RAND()+RAND()+RAND()+RAND()+RAND()+RAND()+RAND()+RAND()+RAND()+RAND()+RAND())-6))-1)+Real_MC_30Y!R$58)</x:f>
        <x:v>3285768.8926376337</x:v>
      </x:c>
      <x:c r="S283" s="50" t="n">
        <x:f>MAX(0,R283*(1+EXP((LN(1+Real_MC_30Y!$J$11)-0.5*Real_MC_30Y!$J$12^2)+Real_MC_30Y!$J$12*((RAND()+RAND()+RAND()+RAND()+RAND()+RAND()+RAND()+RAND()+RAND()+RAND()+RAND()+RAND())-6))-1)+Real_MC_30Y!S$58)</x:f>
        <x:v>3678032.680541064</x:v>
      </x:c>
      <x:c r="T283" s="50" t="n">
        <x:f>MAX(0,S283*(1+EXP((LN(1+Real_MC_30Y!$J$11)-0.5*Real_MC_30Y!$J$12^2)+Real_MC_30Y!$J$12*((RAND()+RAND()+RAND()+RAND()+RAND()+RAND()+RAND()+RAND()+RAND()+RAND()+RAND()+RAND())-6))-1)+Real_MC_30Y!T$58)</x:f>
        <x:v>3219210.2504484314</x:v>
      </x:c>
      <x:c r="U283" s="50" t="n">
        <x:f>MAX(0,T283*(1+EXP((LN(1+Real_MC_30Y!$J$11)-0.5*Real_MC_30Y!$J$12^2)+Real_MC_30Y!$J$12*((RAND()+RAND()+RAND()+RAND()+RAND()+RAND()+RAND()+RAND()+RAND()+RAND()+RAND()+RAND())-6))-1)+Real_MC_30Y!U$58)</x:f>
        <x:v>2929511.5535255936</x:v>
      </x:c>
      <x:c r="V283" s="50" t="n">
        <x:f>MAX(0,U283*(1+EXP((LN(1+Real_MC_30Y!$J$11)-0.5*Real_MC_30Y!$J$12^2)+Real_MC_30Y!$J$12*((RAND()+RAND()+RAND()+RAND()+RAND()+RAND()+RAND()+RAND()+RAND()+RAND()+RAND()+RAND())-6))-1)+Real_MC_30Y!V$58)</x:f>
        <x:v>2901741.83832293</x:v>
      </x:c>
      <x:c r="W283" s="50" t="n">
        <x:f>MAX(0,V283*(1+EXP((LN(1+Real_MC_30Y!$J$11)-0.5*Real_MC_30Y!$J$12^2)+Real_MC_30Y!$J$12*((RAND()+RAND()+RAND()+RAND()+RAND()+RAND()+RAND()+RAND()+RAND()+RAND()+RAND()+RAND())-6))-1)+Real_MC_30Y!W$58)</x:f>
        <x:v>4955969.708218361</x:v>
      </x:c>
      <x:c r="X283" s="50" t="n">
        <x:f>MAX(0,W283*(1+EXP((LN(1+Real_MC_30Y!$J$11)-0.5*Real_MC_30Y!$J$12^2)+Real_MC_30Y!$J$12*((RAND()+RAND()+RAND()+RAND()+RAND()+RAND()+RAND()+RAND()+RAND()+RAND()+RAND()+RAND())-6))-1)+Real_MC_30Y!X$58)</x:f>
        <x:v>3625170.35296865</x:v>
      </x:c>
      <x:c r="Y283" s="50" t="n">
        <x:f>MAX(0,X283*(1+EXP((LN(1+Real_MC_30Y!$J$11)-0.5*Real_MC_30Y!$J$12^2)+Real_MC_30Y!$J$12*((RAND()+RAND()+RAND()+RAND()+RAND()+RAND()+RAND()+RAND()+RAND()+RAND()+RAND()+RAND())-6))-1)+Real_MC_30Y!Y$58)</x:f>
        <x:v>4461063.454481347</x:v>
      </x:c>
      <x:c r="Z283" s="50" t="n">
        <x:f>MAX(0,Y283*(1+EXP((LN(1+Real_MC_30Y!$J$11)-0.5*Real_MC_30Y!$J$12^2)+Real_MC_30Y!$J$12*((RAND()+RAND()+RAND()+RAND()+RAND()+RAND()+RAND()+RAND()+RAND()+RAND()+RAND()+RAND())-6))-1)+Real_MC_30Y!Z$58)</x:f>
        <x:v>4059235.5655766376</x:v>
      </x:c>
      <x:c r="AA283" s="50" t="n">
        <x:f>MAX(0,Z283*(1+EXP((LN(1+Real_MC_30Y!$J$11)-0.5*Real_MC_30Y!$J$12^2)+Real_MC_30Y!$J$12*((RAND()+RAND()+RAND()+RAND()+RAND()+RAND()+RAND()+RAND()+RAND()+RAND()+RAND()+RAND())-6))-1)+Real_MC_30Y!AA$58)</x:f>
        <x:v>5700326.360583892</x:v>
      </x:c>
      <x:c r="AB283" s="50" t="n">
        <x:f>MAX(0,AA283*(1+EXP((LN(1+Real_MC_30Y!$J$11)-0.5*Real_MC_30Y!$J$12^2)+Real_MC_30Y!$J$12*((RAND()+RAND()+RAND()+RAND()+RAND()+RAND()+RAND()+RAND()+RAND()+RAND()+RAND()+RAND())-6))-1)+Real_MC_30Y!AB$58)</x:f>
        <x:v>5469296.638058901</x:v>
      </x:c>
      <x:c r="AC283" s="50" t="n">
        <x:f>MAX(0,AB283*(1+EXP((LN(1+Real_MC_30Y!$J$11)-0.5*Real_MC_30Y!$J$12^2)+Real_MC_30Y!$J$12*((RAND()+RAND()+RAND()+RAND()+RAND()+RAND()+RAND()+RAND()+RAND()+RAND()+RAND()+RAND())-6))-1)+Real_MC_30Y!AC$58)</x:f>
        <x:v>6722756.0481618345</x:v>
      </x:c>
      <x:c r="AD283" s="50" t="n">
        <x:f>MAX(0,AC283*(1+EXP((LN(1+Real_MC_30Y!$J$11)-0.5*Real_MC_30Y!$J$12^2)+Real_MC_30Y!$J$12*((RAND()+RAND()+RAND()+RAND()+RAND()+RAND()+RAND()+RAND()+RAND()+RAND()+RAND()+RAND())-6))-1)+Real_MC_30Y!AD$58)</x:f>
        <x:v>5913953.352804586</x:v>
      </x:c>
      <x:c r="AE283" s="50" t="n">
        <x:f>MAX(0,AD283*(1+EXP((LN(1+Real_MC_30Y!$J$11)-0.5*Real_MC_30Y!$J$12^2)+Real_MC_30Y!$J$12*((RAND()+RAND()+RAND()+RAND()+RAND()+RAND()+RAND()+RAND()+RAND()+RAND()+RAND()+RAND())-6))-1)+Real_MC_30Y!AE$58)</x:f>
        <x:v>5644719.57148926</x:v>
      </x:c>
      <x:c r="AF283" s="50" t="n">
        <x:f>MAX(0,AE283*(1+EXP((LN(1+Real_MC_30Y!$J$11)-0.5*Real_MC_30Y!$J$12^2)+Real_MC_30Y!$J$12*((RAND()+RAND()+RAND()+RAND()+RAND()+RAND()+RAND()+RAND()+RAND()+RAND()+RAND()+RAND())-6))-1)+Real_MC_30Y!AF$58)</x:f>
        <x:v>5969707.880868211</x:v>
      </x:c>
    </x:row>
    <x:row r="284">
      <x:c r="A284">
        <x:v>280</x:v>
      </x:c>
      <x:c r="B284" s="50" t="n">
        <x:f>MAX(0,Liquidity_30Y!$C$14+Real_MC_30Y!B$57-Real_MC_30Y!B$56)</x:f>
        <x:v>1029031.25</x:v>
      </x:c>
      <x:c r="C284" s="50" t="n">
        <x:f>MAX(0,B284*(1+EXP((LN(1+Real_MC_30Y!$J$11)-0.5*Real_MC_30Y!$J$12^2)+Real_MC_30Y!$J$12*((RAND()+RAND()+RAND()+RAND()+RAND()+RAND()+RAND()+RAND()+RAND()+RAND()+RAND()+RAND())-6))-1)+Real_MC_30Y!C$58)</x:f>
        <x:v>1166859.779699239</x:v>
      </x:c>
      <x:c r="D284" s="50" t="n">
        <x:f>MAX(0,C284*(1+EXP((LN(1+Real_MC_30Y!$J$11)-0.5*Real_MC_30Y!$J$12^2)+Real_MC_30Y!$J$12*((RAND()+RAND()+RAND()+RAND()+RAND()+RAND()+RAND()+RAND()+RAND()+RAND()+RAND()+RAND())-6))-1)+Real_MC_30Y!D$58)</x:f>
        <x:v>1299502.037321776</x:v>
      </x:c>
      <x:c r="E284" s="50" t="n">
        <x:f>MAX(0,D284*(1+EXP((LN(1+Real_MC_30Y!$J$11)-0.5*Real_MC_30Y!$J$12^2)+Real_MC_30Y!$J$12*((RAND()+RAND()+RAND()+RAND()+RAND()+RAND()+RAND()+RAND()+RAND()+RAND()+RAND()+RAND())-6))-1)+Real_MC_30Y!E$58)</x:f>
        <x:v>1179594.3092249203</x:v>
      </x:c>
      <x:c r="F284" s="50" t="n">
        <x:f>MAX(0,E284*(1+EXP((LN(1+Real_MC_30Y!$J$11)-0.5*Real_MC_30Y!$J$12^2)+Real_MC_30Y!$J$12*((RAND()+RAND()+RAND()+RAND()+RAND()+RAND()+RAND()+RAND()+RAND()+RAND()+RAND()+RAND())-6))-1)+Real_MC_30Y!F$58)</x:f>
        <x:v>1336586.4905795667</x:v>
      </x:c>
      <x:c r="G284" s="50" t="n">
        <x:f>MAX(0,F284*(1+EXP((LN(1+Real_MC_30Y!$J$11)-0.5*Real_MC_30Y!$J$12^2)+Real_MC_30Y!$J$12*((RAND()+RAND()+RAND()+RAND()+RAND()+RAND()+RAND()+RAND()+RAND()+RAND()+RAND()+RAND())-6))-1)+Real_MC_30Y!G$58)</x:f>
        <x:v>1764704.6390216046</x:v>
      </x:c>
      <x:c r="H284" s="50" t="n">
        <x:f>MAX(0,G284*(1+EXP((LN(1+Real_MC_30Y!$J$11)-0.5*Real_MC_30Y!$J$12^2)+Real_MC_30Y!$J$12*((RAND()+RAND()+RAND()+RAND()+RAND()+RAND()+RAND()+RAND()+RAND()+RAND()+RAND()+RAND())-6))-1)+Real_MC_30Y!H$58)</x:f>
        <x:v>1442485.6977832557</x:v>
      </x:c>
      <x:c r="I284" s="50" t="n">
        <x:f>MAX(0,H284*(1+EXP((LN(1+Real_MC_30Y!$J$11)-0.5*Real_MC_30Y!$J$12^2)+Real_MC_30Y!$J$12*((RAND()+RAND()+RAND()+RAND()+RAND()+RAND()+RAND()+RAND()+RAND()+RAND()+RAND()+RAND())-6))-1)+Real_MC_30Y!I$58)</x:f>
        <x:v>1335040.0945323794</x:v>
      </x:c>
      <x:c r="J284" s="50" t="n">
        <x:f>MAX(0,I284*(1+EXP((LN(1+Real_MC_30Y!$J$11)-0.5*Real_MC_30Y!$J$12^2)+Real_MC_30Y!$J$12*((RAND()+RAND()+RAND()+RAND()+RAND()+RAND()+RAND()+RAND()+RAND()+RAND()+RAND()+RAND())-6))-1)+Real_MC_30Y!J$58)</x:f>
        <x:v>1169391.998232721</x:v>
      </x:c>
      <x:c r="K284" s="50" t="n">
        <x:f>MAX(0,J284*(1+EXP((LN(1+Real_MC_30Y!$J$11)-0.5*Real_MC_30Y!$J$12^2)+Real_MC_30Y!$J$12*((RAND()+RAND()+RAND()+RAND()+RAND()+RAND()+RAND()+RAND()+RAND()+RAND()+RAND()+RAND())-6))-1)+Real_MC_30Y!K$58)</x:f>
        <x:v>1069602.1729666095</x:v>
      </x:c>
      <x:c r="L284" s="50" t="n">
        <x:f>MAX(0,K284*(1+EXP((LN(1+Real_MC_30Y!$J$11)-0.5*Real_MC_30Y!$J$12^2)+Real_MC_30Y!$J$12*((RAND()+RAND()+RAND()+RAND()+RAND()+RAND()+RAND()+RAND()+RAND()+RAND()+RAND()+RAND())-6))-1)+Real_MC_30Y!L$58)</x:f>
        <x:v>1335905.1538211014</x:v>
      </x:c>
      <x:c r="M284" s="50" t="n">
        <x:f>MAX(0,L284*(1+EXP((LN(1+Real_MC_30Y!$J$11)-0.5*Real_MC_30Y!$J$12^2)+Real_MC_30Y!$J$12*((RAND()+RAND()+RAND()+RAND()+RAND()+RAND()+RAND()+RAND()+RAND()+RAND()+RAND()+RAND())-6))-1)+Real_MC_30Y!M$58)</x:f>
        <x:v>1322157.1505167433</x:v>
      </x:c>
      <x:c r="N284" s="50" t="n">
        <x:f>MAX(0,M284*(1+EXP((LN(1+Real_MC_30Y!$J$11)-0.5*Real_MC_30Y!$J$12^2)+Real_MC_30Y!$J$12*((RAND()+RAND()+RAND()+RAND()+RAND()+RAND()+RAND()+RAND()+RAND()+RAND()+RAND()+RAND())-6))-1)+Real_MC_30Y!N$58)</x:f>
        <x:v>1263822.4065863856</x:v>
      </x:c>
      <x:c r="O284" s="50" t="n">
        <x:f>MAX(0,N284*(1+EXP((LN(1+Real_MC_30Y!$J$11)-0.5*Real_MC_30Y!$J$12^2)+Real_MC_30Y!$J$12*((RAND()+RAND()+RAND()+RAND()+RAND()+RAND()+RAND()+RAND()+RAND()+RAND()+RAND()+RAND())-6))-1)+Real_MC_30Y!O$58)</x:f>
        <x:v>1244780.8031695297</x:v>
      </x:c>
      <x:c r="P284" s="50" t="n">
        <x:f>MAX(0,O284*(1+EXP((LN(1+Real_MC_30Y!$J$11)-0.5*Real_MC_30Y!$J$12^2)+Real_MC_30Y!$J$12*((RAND()+RAND()+RAND()+RAND()+RAND()+RAND()+RAND()+RAND()+RAND()+RAND()+RAND()+RAND())-6))-1)+Real_MC_30Y!P$58)</x:f>
        <x:v>1308760.8768934135</x:v>
      </x:c>
      <x:c r="Q284" s="50" t="n">
        <x:f>MAX(0,P284*(1+EXP((LN(1+Real_MC_30Y!$J$11)-0.5*Real_MC_30Y!$J$12^2)+Real_MC_30Y!$J$12*((RAND()+RAND()+RAND()+RAND()+RAND()+RAND()+RAND()+RAND()+RAND()+RAND()+RAND()+RAND())-6))-1)+Real_MC_30Y!Q$58)</x:f>
        <x:v>1187125.3349224753</x:v>
      </x:c>
      <x:c r="R284" s="50" t="n">
        <x:f>MAX(0,Q284*(1+EXP((LN(1+Real_MC_30Y!$J$11)-0.5*Real_MC_30Y!$J$12^2)+Real_MC_30Y!$J$12*((RAND()+RAND()+RAND()+RAND()+RAND()+RAND()+RAND()+RAND()+RAND()+RAND()+RAND()+RAND())-6))-1)+Real_MC_30Y!R$58)</x:f>
        <x:v>1083990.4815596007</x:v>
      </x:c>
      <x:c r="S284" s="50" t="n">
        <x:f>MAX(0,R284*(1+EXP((LN(1+Real_MC_30Y!$J$11)-0.5*Real_MC_30Y!$J$12^2)+Real_MC_30Y!$J$12*((RAND()+RAND()+RAND()+RAND()+RAND()+RAND()+RAND()+RAND()+RAND()+RAND()+RAND()+RAND())-6))-1)+Real_MC_30Y!S$58)</x:f>
        <x:v>960622.934401914</x:v>
      </x:c>
      <x:c r="T284" s="50" t="n">
        <x:f>MAX(0,S284*(1+EXP((LN(1+Real_MC_30Y!$J$11)-0.5*Real_MC_30Y!$J$12^2)+Real_MC_30Y!$J$12*((RAND()+RAND()+RAND()+RAND()+RAND()+RAND()+RAND()+RAND()+RAND()+RAND()+RAND()+RAND())-6))-1)+Real_MC_30Y!T$58)</x:f>
        <x:v>867649.494417312</x:v>
      </x:c>
      <x:c r="U284" s="50" t="n">
        <x:f>MAX(0,T284*(1+EXP((LN(1+Real_MC_30Y!$J$11)-0.5*Real_MC_30Y!$J$12^2)+Real_MC_30Y!$J$12*((RAND()+RAND()+RAND()+RAND()+RAND()+RAND()+RAND()+RAND()+RAND()+RAND()+RAND()+RAND())-6))-1)+Real_MC_30Y!U$58)</x:f>
        <x:v>911665.5072927572</x:v>
      </x:c>
      <x:c r="V284" s="50" t="n">
        <x:f>MAX(0,U284*(1+EXP((LN(1+Real_MC_30Y!$J$11)-0.5*Real_MC_30Y!$J$12^2)+Real_MC_30Y!$J$12*((RAND()+RAND()+RAND()+RAND()+RAND()+RAND()+RAND()+RAND()+RAND()+RAND()+RAND()+RAND())-6))-1)+Real_MC_30Y!V$58)</x:f>
        <x:v>941499.4447200705</x:v>
      </x:c>
      <x:c r="W284" s="50" t="n">
        <x:f>MAX(0,V284*(1+EXP((LN(1+Real_MC_30Y!$J$11)-0.5*Real_MC_30Y!$J$12^2)+Real_MC_30Y!$J$12*((RAND()+RAND()+RAND()+RAND()+RAND()+RAND()+RAND()+RAND()+RAND()+RAND()+RAND()+RAND())-6))-1)+Real_MC_30Y!W$58)</x:f>
        <x:v>973324.3653778799</x:v>
      </x:c>
      <x:c r="X284" s="50" t="n">
        <x:f>MAX(0,W284*(1+EXP((LN(1+Real_MC_30Y!$J$11)-0.5*Real_MC_30Y!$J$12^2)+Real_MC_30Y!$J$12*((RAND()+RAND()+RAND()+RAND()+RAND()+RAND()+RAND()+RAND()+RAND()+RAND()+RAND()+RAND())-6))-1)+Real_MC_30Y!X$58)</x:f>
        <x:v>1001623.7389920539</x:v>
      </x:c>
      <x:c r="Y284" s="50" t="n">
        <x:f>MAX(0,X284*(1+EXP((LN(1+Real_MC_30Y!$J$11)-0.5*Real_MC_30Y!$J$12^2)+Real_MC_30Y!$J$12*((RAND()+RAND()+RAND()+RAND()+RAND()+RAND()+RAND()+RAND()+RAND()+RAND()+RAND()+RAND())-6))-1)+Real_MC_30Y!Y$58)</x:f>
        <x:v>955390.9428137996</x:v>
      </x:c>
      <x:c r="Z284" s="50" t="n">
        <x:f>MAX(0,Y284*(1+EXP((LN(1+Real_MC_30Y!$J$11)-0.5*Real_MC_30Y!$J$12^2)+Real_MC_30Y!$J$12*((RAND()+RAND()+RAND()+RAND()+RAND()+RAND()+RAND()+RAND()+RAND()+RAND()+RAND()+RAND())-6))-1)+Real_MC_30Y!Z$58)</x:f>
        <x:v>930031.8975615371</x:v>
      </x:c>
      <x:c r="AA284" s="50" t="n">
        <x:f>MAX(0,Z284*(1+EXP((LN(1+Real_MC_30Y!$J$11)-0.5*Real_MC_30Y!$J$12^2)+Real_MC_30Y!$J$12*((RAND()+RAND()+RAND()+RAND()+RAND()+RAND()+RAND()+RAND()+RAND()+RAND()+RAND()+RAND())-6))-1)+Real_MC_30Y!AA$58)</x:f>
        <x:v>975662.2373149566</x:v>
      </x:c>
      <x:c r="AB284" s="50" t="n">
        <x:f>MAX(0,AA284*(1+EXP((LN(1+Real_MC_30Y!$J$11)-0.5*Real_MC_30Y!$J$12^2)+Real_MC_30Y!$J$12*((RAND()+RAND()+RAND()+RAND()+RAND()+RAND()+RAND()+RAND()+RAND()+RAND()+RAND()+RAND())-6))-1)+Real_MC_30Y!AB$58)</x:f>
        <x:v>1450790.327630561</x:v>
      </x:c>
      <x:c r="AC284" s="50" t="n">
        <x:f>MAX(0,AB284*(1+EXP((LN(1+Real_MC_30Y!$J$11)-0.5*Real_MC_30Y!$J$12^2)+Real_MC_30Y!$J$12*((RAND()+RAND()+RAND()+RAND()+RAND()+RAND()+RAND()+RAND()+RAND()+RAND()+RAND()+RAND())-6))-1)+Real_MC_30Y!AC$58)</x:f>
        <x:v>1547541.862434244</x:v>
      </x:c>
      <x:c r="AD284" s="50" t="n">
        <x:f>MAX(0,AC284*(1+EXP((LN(1+Real_MC_30Y!$J$11)-0.5*Real_MC_30Y!$J$12^2)+Real_MC_30Y!$J$12*((RAND()+RAND()+RAND()+RAND()+RAND()+RAND()+RAND()+RAND()+RAND()+RAND()+RAND()+RAND())-6))-1)+Real_MC_30Y!AD$58)</x:f>
        <x:v>1513793.6331643546</x:v>
      </x:c>
      <x:c r="AE284" s="50" t="n">
        <x:f>MAX(0,AD284*(1+EXP((LN(1+Real_MC_30Y!$J$11)-0.5*Real_MC_30Y!$J$12^2)+Real_MC_30Y!$J$12*((RAND()+RAND()+RAND()+RAND()+RAND()+RAND()+RAND()+RAND()+RAND()+RAND()+RAND()+RAND())-6))-1)+Real_MC_30Y!AE$58)</x:f>
        <x:v>1591034.8956182557</x:v>
      </x:c>
      <x:c r="AF284" s="50" t="n">
        <x:f>MAX(0,AE284*(1+EXP((LN(1+Real_MC_30Y!$J$11)-0.5*Real_MC_30Y!$J$12^2)+Real_MC_30Y!$J$12*((RAND()+RAND()+RAND()+RAND()+RAND()+RAND()+RAND()+RAND()+RAND()+RAND()+RAND()+RAND())-6))-1)+Real_MC_30Y!AF$58)</x:f>
        <x:v>1256466.5563284247</x:v>
      </x:c>
    </x:row>
    <x:row r="285">
      <x:c r="A285">
        <x:v>281</x:v>
      </x:c>
      <x:c r="B285" s="50" t="n">
        <x:f>MAX(0,Liquidity_30Y!$C$14+Real_MC_30Y!B$57-Real_MC_30Y!B$56)</x:f>
        <x:v>1029031.25</x:v>
      </x:c>
      <x:c r="C285" s="50" t="n">
        <x:f>MAX(0,B285*(1+EXP((LN(1+Real_MC_30Y!$J$11)-0.5*Real_MC_30Y!$J$12^2)+Real_MC_30Y!$J$12*((RAND()+RAND()+RAND()+RAND()+RAND()+RAND()+RAND()+RAND()+RAND()+RAND()+RAND()+RAND())-6))-1)+Real_MC_30Y!C$58)</x:f>
        <x:v>1198687.5717517375</x:v>
      </x:c>
      <x:c r="D285" s="50" t="n">
        <x:f>MAX(0,C285*(1+EXP((LN(1+Real_MC_30Y!$J$11)-0.5*Real_MC_30Y!$J$12^2)+Real_MC_30Y!$J$12*((RAND()+RAND()+RAND()+RAND()+RAND()+RAND()+RAND()+RAND()+RAND()+RAND()+RAND()+RAND())-6))-1)+Real_MC_30Y!D$58)</x:f>
        <x:v>756860.9156979462</x:v>
      </x:c>
      <x:c r="E285" s="50" t="n">
        <x:f>MAX(0,D285*(1+EXP((LN(1+Real_MC_30Y!$J$11)-0.5*Real_MC_30Y!$J$12^2)+Real_MC_30Y!$J$12*((RAND()+RAND()+RAND()+RAND()+RAND()+RAND()+RAND()+RAND()+RAND()+RAND()+RAND()+RAND())-6))-1)+Real_MC_30Y!E$58)</x:f>
        <x:v>929790.220077657</x:v>
      </x:c>
      <x:c r="F285" s="50" t="n">
        <x:f>MAX(0,E285*(1+EXP((LN(1+Real_MC_30Y!$J$11)-0.5*Real_MC_30Y!$J$12^2)+Real_MC_30Y!$J$12*((RAND()+RAND()+RAND()+RAND()+RAND()+RAND()+RAND()+RAND()+RAND()+RAND()+RAND()+RAND())-6))-1)+Real_MC_30Y!F$58)</x:f>
        <x:v>935671.778199493</x:v>
      </x:c>
      <x:c r="G285" s="50" t="n">
        <x:f>MAX(0,F285*(1+EXP((LN(1+Real_MC_30Y!$J$11)-0.5*Real_MC_30Y!$J$12^2)+Real_MC_30Y!$J$12*((RAND()+RAND()+RAND()+RAND()+RAND()+RAND()+RAND()+RAND()+RAND()+RAND()+RAND()+RAND())-6))-1)+Real_MC_30Y!G$58)</x:f>
        <x:v>1043668.0745195618</x:v>
      </x:c>
      <x:c r="H285" s="50" t="n">
        <x:f>MAX(0,G285*(1+EXP((LN(1+Real_MC_30Y!$J$11)-0.5*Real_MC_30Y!$J$12^2)+Real_MC_30Y!$J$12*((RAND()+RAND()+RAND()+RAND()+RAND()+RAND()+RAND()+RAND()+RAND()+RAND()+RAND()+RAND())-6))-1)+Real_MC_30Y!H$58)</x:f>
        <x:v>802708.4700074825</x:v>
      </x:c>
      <x:c r="I285" s="50" t="n">
        <x:f>MAX(0,H285*(1+EXP((LN(1+Real_MC_30Y!$J$11)-0.5*Real_MC_30Y!$J$12^2)+Real_MC_30Y!$J$12*((RAND()+RAND()+RAND()+RAND()+RAND()+RAND()+RAND()+RAND()+RAND()+RAND()+RAND()+RAND())-6))-1)+Real_MC_30Y!I$58)</x:f>
        <x:v>753393.6686014157</x:v>
      </x:c>
      <x:c r="J285" s="50" t="n">
        <x:f>MAX(0,I285*(1+EXP((LN(1+Real_MC_30Y!$J$11)-0.5*Real_MC_30Y!$J$12^2)+Real_MC_30Y!$J$12*((RAND()+RAND()+RAND()+RAND()+RAND()+RAND()+RAND()+RAND()+RAND()+RAND()+RAND()+RAND())-6))-1)+Real_MC_30Y!J$58)</x:f>
        <x:v>648602.0731712994</x:v>
      </x:c>
      <x:c r="K285" s="50" t="n">
        <x:f>MAX(0,J285*(1+EXP((LN(1+Real_MC_30Y!$J$11)-0.5*Real_MC_30Y!$J$12^2)+Real_MC_30Y!$J$12*((RAND()+RAND()+RAND()+RAND()+RAND()+RAND()+RAND()+RAND()+RAND()+RAND()+RAND()+RAND())-6))-1)+Real_MC_30Y!K$58)</x:f>
        <x:v>601063.2818706203</x:v>
      </x:c>
      <x:c r="L285" s="50" t="n">
        <x:f>MAX(0,K285*(1+EXP((LN(1+Real_MC_30Y!$J$11)-0.5*Real_MC_30Y!$J$12^2)+Real_MC_30Y!$J$12*((RAND()+RAND()+RAND()+RAND()+RAND()+RAND()+RAND()+RAND()+RAND()+RAND()+RAND()+RAND())-6))-1)+Real_MC_30Y!L$58)</x:f>
        <x:v>587885.069998952</x:v>
      </x:c>
      <x:c r="M285" s="50" t="n">
        <x:f>MAX(0,L285*(1+EXP((LN(1+Real_MC_30Y!$J$11)-0.5*Real_MC_30Y!$J$12^2)+Real_MC_30Y!$J$12*((RAND()+RAND()+RAND()+RAND()+RAND()+RAND()+RAND()+RAND()+RAND()+RAND()+RAND()+RAND())-6))-1)+Real_MC_30Y!M$58)</x:f>
        <x:v>618082.7031141818</x:v>
      </x:c>
      <x:c r="N285" s="50" t="n">
        <x:f>MAX(0,M285*(1+EXP((LN(1+Real_MC_30Y!$J$11)-0.5*Real_MC_30Y!$J$12^2)+Real_MC_30Y!$J$12*((RAND()+RAND()+RAND()+RAND()+RAND()+RAND()+RAND()+RAND()+RAND()+RAND()+RAND()+RAND())-6))-1)+Real_MC_30Y!N$58)</x:f>
        <x:v>556347.5042168649</x:v>
      </x:c>
      <x:c r="O285" s="50" t="n">
        <x:f>MAX(0,N285*(1+EXP((LN(1+Real_MC_30Y!$J$11)-0.5*Real_MC_30Y!$J$12^2)+Real_MC_30Y!$J$12*((RAND()+RAND()+RAND()+RAND()+RAND()+RAND()+RAND()+RAND()+RAND()+RAND()+RAND()+RAND())-6))-1)+Real_MC_30Y!O$58)</x:f>
        <x:v>558975.2834914067</x:v>
      </x:c>
      <x:c r="P285" s="50" t="n">
        <x:f>MAX(0,O285*(1+EXP((LN(1+Real_MC_30Y!$J$11)-0.5*Real_MC_30Y!$J$12^2)+Real_MC_30Y!$J$12*((RAND()+RAND()+RAND()+RAND()+RAND()+RAND()+RAND()+RAND()+RAND()+RAND()+RAND()+RAND())-6))-1)+Real_MC_30Y!P$58)</x:f>
        <x:v>563741.4708869271</x:v>
      </x:c>
      <x:c r="Q285" s="50" t="n">
        <x:f>MAX(0,P285*(1+EXP((LN(1+Real_MC_30Y!$J$11)-0.5*Real_MC_30Y!$J$12^2)+Real_MC_30Y!$J$12*((RAND()+RAND()+RAND()+RAND()+RAND()+RAND()+RAND()+RAND()+RAND()+RAND()+RAND()+RAND())-6))-1)+Real_MC_30Y!Q$58)</x:f>
        <x:v>516079.43863365386</x:v>
      </x:c>
      <x:c r="R285" s="50" t="n">
        <x:f>MAX(0,Q285*(1+EXP((LN(1+Real_MC_30Y!$J$11)-0.5*Real_MC_30Y!$J$12^2)+Real_MC_30Y!$J$12*((RAND()+RAND()+RAND()+RAND()+RAND()+RAND()+RAND()+RAND()+RAND()+RAND()+RAND()+RAND())-6))-1)+Real_MC_30Y!R$58)</x:f>
        <x:v>557076.382650642</x:v>
      </x:c>
      <x:c r="S285" s="50" t="n">
        <x:f>MAX(0,R285*(1+EXP((LN(1+Real_MC_30Y!$J$11)-0.5*Real_MC_30Y!$J$12^2)+Real_MC_30Y!$J$12*((RAND()+RAND()+RAND()+RAND()+RAND()+RAND()+RAND()+RAND()+RAND()+RAND()+RAND()+RAND())-6))-1)+Real_MC_30Y!S$58)</x:f>
        <x:v>791175.6572526698</x:v>
      </x:c>
      <x:c r="T285" s="50" t="n">
        <x:f>MAX(0,S285*(1+EXP((LN(1+Real_MC_30Y!$J$11)-0.5*Real_MC_30Y!$J$12^2)+Real_MC_30Y!$J$12*((RAND()+RAND()+RAND()+RAND()+RAND()+RAND()+RAND()+RAND()+RAND()+RAND()+RAND()+RAND())-6))-1)+Real_MC_30Y!T$58)</x:f>
        <x:v>715083.1563570821</x:v>
      </x:c>
      <x:c r="U285" s="50" t="n">
        <x:f>MAX(0,T285*(1+EXP((LN(1+Real_MC_30Y!$J$11)-0.5*Real_MC_30Y!$J$12^2)+Real_MC_30Y!$J$12*((RAND()+RAND()+RAND()+RAND()+RAND()+RAND()+RAND()+RAND()+RAND()+RAND()+RAND()+RAND())-6))-1)+Real_MC_30Y!U$58)</x:f>
        <x:v>574742.2579113609</x:v>
      </x:c>
      <x:c r="V285" s="50" t="n">
        <x:f>MAX(0,U285*(1+EXP((LN(1+Real_MC_30Y!$J$11)-0.5*Real_MC_30Y!$J$12^2)+Real_MC_30Y!$J$12*((RAND()+RAND()+RAND()+RAND()+RAND()+RAND()+RAND()+RAND()+RAND()+RAND()+RAND()+RAND())-6))-1)+Real_MC_30Y!V$58)</x:f>
        <x:v>620914.9958752047</x:v>
      </x:c>
      <x:c r="W285" s="50" t="n">
        <x:f>MAX(0,V285*(1+EXP((LN(1+Real_MC_30Y!$J$11)-0.5*Real_MC_30Y!$J$12^2)+Real_MC_30Y!$J$12*((RAND()+RAND()+RAND()+RAND()+RAND()+RAND()+RAND()+RAND()+RAND()+RAND()+RAND()+RAND())-6))-1)+Real_MC_30Y!W$58)</x:f>
        <x:v>535810.6412843656</x:v>
      </x:c>
      <x:c r="X285" s="50" t="n">
        <x:f>MAX(0,W285*(1+EXP((LN(1+Real_MC_30Y!$J$11)-0.5*Real_MC_30Y!$J$12^2)+Real_MC_30Y!$J$12*((RAND()+RAND()+RAND()+RAND()+RAND()+RAND()+RAND()+RAND()+RAND()+RAND()+RAND()+RAND())-6))-1)+Real_MC_30Y!X$58)</x:f>
        <x:v>445261.71138786385</x:v>
      </x:c>
      <x:c r="Y285" s="50" t="n">
        <x:f>MAX(0,X285*(1+EXP((LN(1+Real_MC_30Y!$J$11)-0.5*Real_MC_30Y!$J$12^2)+Real_MC_30Y!$J$12*((RAND()+RAND()+RAND()+RAND()+RAND()+RAND()+RAND()+RAND()+RAND()+RAND()+RAND()+RAND())-6))-1)+Real_MC_30Y!Y$58)</x:f>
        <x:v>558124.5746899407</x:v>
      </x:c>
      <x:c r="Z285" s="50" t="n">
        <x:f>MAX(0,Y285*(1+EXP((LN(1+Real_MC_30Y!$J$11)-0.5*Real_MC_30Y!$J$12^2)+Real_MC_30Y!$J$12*((RAND()+RAND()+RAND()+RAND()+RAND()+RAND()+RAND()+RAND()+RAND()+RAND()+RAND()+RAND())-6))-1)+Real_MC_30Y!Z$58)</x:f>
        <x:v>503492.3034994829</x:v>
      </x:c>
      <x:c r="AA285" s="50" t="n">
        <x:f>MAX(0,Z285*(1+EXP((LN(1+Real_MC_30Y!$J$11)-0.5*Real_MC_30Y!$J$12^2)+Real_MC_30Y!$J$12*((RAND()+RAND()+RAND()+RAND()+RAND()+RAND()+RAND()+RAND()+RAND()+RAND()+RAND()+RAND())-6))-1)+Real_MC_30Y!AA$58)</x:f>
        <x:v>580567.9745779953</x:v>
      </x:c>
      <x:c r="AB285" s="50" t="n">
        <x:f>MAX(0,AA285*(1+EXP((LN(1+Real_MC_30Y!$J$11)-0.5*Real_MC_30Y!$J$12^2)+Real_MC_30Y!$J$12*((RAND()+RAND()+RAND()+RAND()+RAND()+RAND()+RAND()+RAND()+RAND()+RAND()+RAND()+RAND())-6))-1)+Real_MC_30Y!AB$58)</x:f>
        <x:v>533711.8747579398</x:v>
      </x:c>
      <x:c r="AC285" s="50" t="n">
        <x:f>MAX(0,AB285*(1+EXP((LN(1+Real_MC_30Y!$J$11)-0.5*Real_MC_30Y!$J$12^2)+Real_MC_30Y!$J$12*((RAND()+RAND()+RAND()+RAND()+RAND()+RAND()+RAND()+RAND()+RAND()+RAND()+RAND()+RAND())-6))-1)+Real_MC_30Y!AC$58)</x:f>
        <x:v>532370.3840077268</x:v>
      </x:c>
      <x:c r="AD285" s="50" t="n">
        <x:f>MAX(0,AC285*(1+EXP((LN(1+Real_MC_30Y!$J$11)-0.5*Real_MC_30Y!$J$12^2)+Real_MC_30Y!$J$12*((RAND()+RAND()+RAND()+RAND()+RAND()+RAND()+RAND()+RAND()+RAND()+RAND()+RAND()+RAND())-6))-1)+Real_MC_30Y!AD$58)</x:f>
        <x:v>650903.3585935438</x:v>
      </x:c>
      <x:c r="AE285" s="50" t="n">
        <x:f>MAX(0,AD285*(1+EXP((LN(1+Real_MC_30Y!$J$11)-0.5*Real_MC_30Y!$J$12^2)+Real_MC_30Y!$J$12*((RAND()+RAND()+RAND()+RAND()+RAND()+RAND()+RAND()+RAND()+RAND()+RAND()+RAND()+RAND())-6))-1)+Real_MC_30Y!AE$58)</x:f>
        <x:v>836592.5747933055</x:v>
      </x:c>
      <x:c r="AF285" s="50" t="n">
        <x:f>MAX(0,AE285*(1+EXP((LN(1+Real_MC_30Y!$J$11)-0.5*Real_MC_30Y!$J$12^2)+Real_MC_30Y!$J$12*((RAND()+RAND()+RAND()+RAND()+RAND()+RAND()+RAND()+RAND()+RAND()+RAND()+RAND()+RAND())-6))-1)+Real_MC_30Y!AF$58)</x:f>
        <x:v>1061532.9742670506</x:v>
      </x:c>
    </x:row>
    <x:row r="286">
      <x:c r="A286">
        <x:v>282</x:v>
      </x:c>
      <x:c r="B286" s="50" t="n">
        <x:f>MAX(0,Liquidity_30Y!$C$14+Real_MC_30Y!B$57-Real_MC_30Y!B$56)</x:f>
        <x:v>1029031.25</x:v>
      </x:c>
      <x:c r="C286" s="50" t="n">
        <x:f>MAX(0,B286*(1+EXP((LN(1+Real_MC_30Y!$J$11)-0.5*Real_MC_30Y!$J$12^2)+Real_MC_30Y!$J$12*((RAND()+RAND()+RAND()+RAND()+RAND()+RAND()+RAND()+RAND()+RAND()+RAND()+RAND()+RAND())-6))-1)+Real_MC_30Y!C$58)</x:f>
        <x:v>1745416.8230581502</x:v>
      </x:c>
      <x:c r="D286" s="50" t="n">
        <x:f>MAX(0,C286*(1+EXP((LN(1+Real_MC_30Y!$J$11)-0.5*Real_MC_30Y!$J$12^2)+Real_MC_30Y!$J$12*((RAND()+RAND()+RAND()+RAND()+RAND()+RAND()+RAND()+RAND()+RAND()+RAND()+RAND()+RAND())-6))-1)+Real_MC_30Y!D$58)</x:f>
        <x:v>1847119.3999220533</x:v>
      </x:c>
      <x:c r="E286" s="50" t="n">
        <x:f>MAX(0,D286*(1+EXP((LN(1+Real_MC_30Y!$J$11)-0.5*Real_MC_30Y!$J$12^2)+Real_MC_30Y!$J$12*((RAND()+RAND()+RAND()+RAND()+RAND()+RAND()+RAND()+RAND()+RAND()+RAND()+RAND()+RAND())-6))-1)+Real_MC_30Y!E$58)</x:f>
        <x:v>2124741.8665253688</x:v>
      </x:c>
      <x:c r="F286" s="50" t="n">
        <x:f>MAX(0,E286*(1+EXP((LN(1+Real_MC_30Y!$J$11)-0.5*Real_MC_30Y!$J$12^2)+Real_MC_30Y!$J$12*((RAND()+RAND()+RAND()+RAND()+RAND()+RAND()+RAND()+RAND()+RAND()+RAND()+RAND()+RAND())-6))-1)+Real_MC_30Y!F$58)</x:f>
        <x:v>1746118.980273479</x:v>
      </x:c>
      <x:c r="G286" s="50" t="n">
        <x:f>MAX(0,F286*(1+EXP((LN(1+Real_MC_30Y!$J$11)-0.5*Real_MC_30Y!$J$12^2)+Real_MC_30Y!$J$12*((RAND()+RAND()+RAND()+RAND()+RAND()+RAND()+RAND()+RAND()+RAND()+RAND()+RAND()+RAND())-6))-1)+Real_MC_30Y!G$58)</x:f>
        <x:v>1727808.5490430798</x:v>
      </x:c>
      <x:c r="H286" s="50" t="n">
        <x:f>MAX(0,G286*(1+EXP((LN(1+Real_MC_30Y!$J$11)-0.5*Real_MC_30Y!$J$12^2)+Real_MC_30Y!$J$12*((RAND()+RAND()+RAND()+RAND()+RAND()+RAND()+RAND()+RAND()+RAND()+RAND()+RAND()+RAND())-6))-1)+Real_MC_30Y!H$58)</x:f>
        <x:v>2349922.6333081145</x:v>
      </x:c>
      <x:c r="I286" s="50" t="n">
        <x:f>MAX(0,H286*(1+EXP((LN(1+Real_MC_30Y!$J$11)-0.5*Real_MC_30Y!$J$12^2)+Real_MC_30Y!$J$12*((RAND()+RAND()+RAND()+RAND()+RAND()+RAND()+RAND()+RAND()+RAND()+RAND()+RAND()+RAND())-6))-1)+Real_MC_30Y!I$58)</x:f>
        <x:v>2464594.9372626124</x:v>
      </x:c>
      <x:c r="J286" s="50" t="n">
        <x:f>MAX(0,I286*(1+EXP((LN(1+Real_MC_30Y!$J$11)-0.5*Real_MC_30Y!$J$12^2)+Real_MC_30Y!$J$12*((RAND()+RAND()+RAND()+RAND()+RAND()+RAND()+RAND()+RAND()+RAND()+RAND()+RAND()+RAND())-6))-1)+Real_MC_30Y!J$58)</x:f>
        <x:v>2549601.4736496517</x:v>
      </x:c>
      <x:c r="K286" s="50" t="n">
        <x:f>MAX(0,J286*(1+EXP((LN(1+Real_MC_30Y!$J$11)-0.5*Real_MC_30Y!$J$12^2)+Real_MC_30Y!$J$12*((RAND()+RAND()+RAND()+RAND()+RAND()+RAND()+RAND()+RAND()+RAND()+RAND()+RAND()+RAND())-6))-1)+Real_MC_30Y!K$58)</x:f>
        <x:v>3499258.9303746764</x:v>
      </x:c>
      <x:c r="L286" s="50" t="n">
        <x:f>MAX(0,K286*(1+EXP((LN(1+Real_MC_30Y!$J$11)-0.5*Real_MC_30Y!$J$12^2)+Real_MC_30Y!$J$12*((RAND()+RAND()+RAND()+RAND()+RAND()+RAND()+RAND()+RAND()+RAND()+RAND()+RAND()+RAND())-6))-1)+Real_MC_30Y!L$58)</x:f>
        <x:v>3060067.567083176</x:v>
      </x:c>
      <x:c r="M286" s="50" t="n">
        <x:f>MAX(0,L286*(1+EXP((LN(1+Real_MC_30Y!$J$11)-0.5*Real_MC_30Y!$J$12^2)+Real_MC_30Y!$J$12*((RAND()+RAND()+RAND()+RAND()+RAND()+RAND()+RAND()+RAND()+RAND()+RAND()+RAND()+RAND())-6))-1)+Real_MC_30Y!M$58)</x:f>
        <x:v>2645269.5987280295</x:v>
      </x:c>
      <x:c r="N286" s="50" t="n">
        <x:f>MAX(0,M286*(1+EXP((LN(1+Real_MC_30Y!$J$11)-0.5*Real_MC_30Y!$J$12^2)+Real_MC_30Y!$J$12*((RAND()+RAND()+RAND()+RAND()+RAND()+RAND()+RAND()+RAND()+RAND()+RAND()+RAND()+RAND())-6))-1)+Real_MC_30Y!N$58)</x:f>
        <x:v>3357263.174147301</x:v>
      </x:c>
      <x:c r="O286" s="50" t="n">
        <x:f>MAX(0,N286*(1+EXP((LN(1+Real_MC_30Y!$J$11)-0.5*Real_MC_30Y!$J$12^2)+Real_MC_30Y!$J$12*((RAND()+RAND()+RAND()+RAND()+RAND()+RAND()+RAND()+RAND()+RAND()+RAND()+RAND()+RAND())-6))-1)+Real_MC_30Y!O$58)</x:f>
        <x:v>3994887.5571278255</x:v>
      </x:c>
      <x:c r="P286" s="50" t="n">
        <x:f>MAX(0,O286*(1+EXP((LN(1+Real_MC_30Y!$J$11)-0.5*Real_MC_30Y!$J$12^2)+Real_MC_30Y!$J$12*((RAND()+RAND()+RAND()+RAND()+RAND()+RAND()+RAND()+RAND()+RAND()+RAND()+RAND()+RAND())-6))-1)+Real_MC_30Y!P$58)</x:f>
        <x:v>3123232.2382976813</x:v>
      </x:c>
      <x:c r="Q286" s="50" t="n">
        <x:f>MAX(0,P286*(1+EXP((LN(1+Real_MC_30Y!$J$11)-0.5*Real_MC_30Y!$J$12^2)+Real_MC_30Y!$J$12*((RAND()+RAND()+RAND()+RAND()+RAND()+RAND()+RAND()+RAND()+RAND()+RAND()+RAND()+RAND())-6))-1)+Real_MC_30Y!Q$58)</x:f>
        <x:v>2832084.9663272384</x:v>
      </x:c>
      <x:c r="R286" s="50" t="n">
        <x:f>MAX(0,Q286*(1+EXP((LN(1+Real_MC_30Y!$J$11)-0.5*Real_MC_30Y!$J$12^2)+Real_MC_30Y!$J$12*((RAND()+RAND()+RAND()+RAND()+RAND()+RAND()+RAND()+RAND()+RAND()+RAND()+RAND()+RAND())-6))-1)+Real_MC_30Y!R$58)</x:f>
        <x:v>3333563.098875944</x:v>
      </x:c>
      <x:c r="S286" s="50" t="n">
        <x:f>MAX(0,R286*(1+EXP((LN(1+Real_MC_30Y!$J$11)-0.5*Real_MC_30Y!$J$12^2)+Real_MC_30Y!$J$12*((RAND()+RAND()+RAND()+RAND()+RAND()+RAND()+RAND()+RAND()+RAND()+RAND()+RAND()+RAND())-6))-1)+Real_MC_30Y!S$58)</x:f>
        <x:v>4201871.333689602</x:v>
      </x:c>
      <x:c r="T286" s="50" t="n">
        <x:f>MAX(0,S286*(1+EXP((LN(1+Real_MC_30Y!$J$11)-0.5*Real_MC_30Y!$J$12^2)+Real_MC_30Y!$J$12*((RAND()+RAND()+RAND()+RAND()+RAND()+RAND()+RAND()+RAND()+RAND()+RAND()+RAND()+RAND())-6))-1)+Real_MC_30Y!T$58)</x:f>
        <x:v>4674181.3474790845</x:v>
      </x:c>
      <x:c r="U286" s="50" t="n">
        <x:f>MAX(0,T286*(1+EXP((LN(1+Real_MC_30Y!$J$11)-0.5*Real_MC_30Y!$J$12^2)+Real_MC_30Y!$J$12*((RAND()+RAND()+RAND()+RAND()+RAND()+RAND()+RAND()+RAND()+RAND()+RAND()+RAND()+RAND())-6))-1)+Real_MC_30Y!U$58)</x:f>
        <x:v>4991635.491397083</x:v>
      </x:c>
      <x:c r="V286" s="50" t="n">
        <x:f>MAX(0,U286*(1+EXP((LN(1+Real_MC_30Y!$J$11)-0.5*Real_MC_30Y!$J$12^2)+Real_MC_30Y!$J$12*((RAND()+RAND()+RAND()+RAND()+RAND()+RAND()+RAND()+RAND()+RAND()+RAND()+RAND()+RAND())-6))-1)+Real_MC_30Y!V$58)</x:f>
        <x:v>5733463.033643504</x:v>
      </x:c>
      <x:c r="W286" s="50" t="n">
        <x:f>MAX(0,V286*(1+EXP((LN(1+Real_MC_30Y!$J$11)-0.5*Real_MC_30Y!$J$12^2)+Real_MC_30Y!$J$12*((RAND()+RAND()+RAND()+RAND()+RAND()+RAND()+RAND()+RAND()+RAND()+RAND()+RAND()+RAND())-6))-1)+Real_MC_30Y!W$58)</x:f>
        <x:v>7048424.997185938</x:v>
      </x:c>
      <x:c r="X286" s="50" t="n">
        <x:f>MAX(0,W286*(1+EXP((LN(1+Real_MC_30Y!$J$11)-0.5*Real_MC_30Y!$J$12^2)+Real_MC_30Y!$J$12*((RAND()+RAND()+RAND()+RAND()+RAND()+RAND()+RAND()+RAND()+RAND()+RAND()+RAND()+RAND())-6))-1)+Real_MC_30Y!X$58)</x:f>
        <x:v>7887054.289729196</x:v>
      </x:c>
      <x:c r="Y286" s="50" t="n">
        <x:f>MAX(0,X286*(1+EXP((LN(1+Real_MC_30Y!$J$11)-0.5*Real_MC_30Y!$J$12^2)+Real_MC_30Y!$J$12*((RAND()+RAND()+RAND()+RAND()+RAND()+RAND()+RAND()+RAND()+RAND()+RAND()+RAND()+RAND())-6))-1)+Real_MC_30Y!Y$58)</x:f>
        <x:v>8017198.899557149</x:v>
      </x:c>
      <x:c r="Z286" s="50" t="n">
        <x:f>MAX(0,Y286*(1+EXP((LN(1+Real_MC_30Y!$J$11)-0.5*Real_MC_30Y!$J$12^2)+Real_MC_30Y!$J$12*((RAND()+RAND()+RAND()+RAND()+RAND()+RAND()+RAND()+RAND()+RAND()+RAND()+RAND()+RAND())-6))-1)+Real_MC_30Y!Z$58)</x:f>
        <x:v>9497975.175540822</x:v>
      </x:c>
      <x:c r="AA286" s="50" t="n">
        <x:f>MAX(0,Z286*(1+EXP((LN(1+Real_MC_30Y!$J$11)-0.5*Real_MC_30Y!$J$12^2)+Real_MC_30Y!$J$12*((RAND()+RAND()+RAND()+RAND()+RAND()+RAND()+RAND()+RAND()+RAND()+RAND()+RAND()+RAND())-6))-1)+Real_MC_30Y!AA$58)</x:f>
        <x:v>8758613.430191671</x:v>
      </x:c>
      <x:c r="AB286" s="50" t="n">
        <x:f>MAX(0,AA286*(1+EXP((LN(1+Real_MC_30Y!$J$11)-0.5*Real_MC_30Y!$J$12^2)+Real_MC_30Y!$J$12*((RAND()+RAND()+RAND()+RAND()+RAND()+RAND()+RAND()+RAND()+RAND()+RAND()+RAND()+RAND())-6))-1)+Real_MC_30Y!AB$58)</x:f>
        <x:v>10708444.966133943</x:v>
      </x:c>
      <x:c r="AC286" s="50" t="n">
        <x:f>MAX(0,AB286*(1+EXP((LN(1+Real_MC_30Y!$J$11)-0.5*Real_MC_30Y!$J$12^2)+Real_MC_30Y!$J$12*((RAND()+RAND()+RAND()+RAND()+RAND()+RAND()+RAND()+RAND()+RAND()+RAND()+RAND()+RAND())-6))-1)+Real_MC_30Y!AC$58)</x:f>
        <x:v>12886509.02163466</x:v>
      </x:c>
      <x:c r="AD286" s="50" t="n">
        <x:f>MAX(0,AC286*(1+EXP((LN(1+Real_MC_30Y!$J$11)-0.5*Real_MC_30Y!$J$12^2)+Real_MC_30Y!$J$12*((RAND()+RAND()+RAND()+RAND()+RAND()+RAND()+RAND()+RAND()+RAND()+RAND()+RAND()+RAND())-6))-1)+Real_MC_30Y!AD$58)</x:f>
        <x:v>14189972.315086553</x:v>
      </x:c>
      <x:c r="AE286" s="50" t="n">
        <x:f>MAX(0,AD286*(1+EXP((LN(1+Real_MC_30Y!$J$11)-0.5*Real_MC_30Y!$J$12^2)+Real_MC_30Y!$J$12*((RAND()+RAND()+RAND()+RAND()+RAND()+RAND()+RAND()+RAND()+RAND()+RAND()+RAND()+RAND())-6))-1)+Real_MC_30Y!AE$58)</x:f>
        <x:v>12562167.220438391</x:v>
      </x:c>
      <x:c r="AF286" s="50" t="n">
        <x:f>MAX(0,AE286*(1+EXP((LN(1+Real_MC_30Y!$J$11)-0.5*Real_MC_30Y!$J$12^2)+Real_MC_30Y!$J$12*((RAND()+RAND()+RAND()+RAND()+RAND()+RAND()+RAND()+RAND()+RAND()+RAND()+RAND()+RAND())-6))-1)+Real_MC_30Y!AF$58)</x:f>
        <x:v>13478462.469605668</x:v>
      </x:c>
    </x:row>
    <x:row r="287">
      <x:c r="A287">
        <x:v>283</x:v>
      </x:c>
      <x:c r="B287" s="50" t="n">
        <x:f>MAX(0,Liquidity_30Y!$C$14+Real_MC_30Y!B$57-Real_MC_30Y!B$56)</x:f>
        <x:v>1029031.25</x:v>
      </x:c>
      <x:c r="C287" s="50" t="n">
        <x:f>MAX(0,B287*(1+EXP((LN(1+Real_MC_30Y!$J$11)-0.5*Real_MC_30Y!$J$12^2)+Real_MC_30Y!$J$12*((RAND()+RAND()+RAND()+RAND()+RAND()+RAND()+RAND()+RAND()+RAND()+RAND()+RAND()+RAND())-6))-1)+Real_MC_30Y!C$58)</x:f>
        <x:v>860802.0400725717</x:v>
      </x:c>
      <x:c r="D287" s="50" t="n">
        <x:f>MAX(0,C287*(1+EXP((LN(1+Real_MC_30Y!$J$11)-0.5*Real_MC_30Y!$J$12^2)+Real_MC_30Y!$J$12*((RAND()+RAND()+RAND()+RAND()+RAND()+RAND()+RAND()+RAND()+RAND()+RAND()+RAND()+RAND())-6))-1)+Real_MC_30Y!D$58)</x:f>
        <x:v>713732.6786253317</x:v>
      </x:c>
      <x:c r="E287" s="50" t="n">
        <x:f>MAX(0,D287*(1+EXP((LN(1+Real_MC_30Y!$J$11)-0.5*Real_MC_30Y!$J$12^2)+Real_MC_30Y!$J$12*((RAND()+RAND()+RAND()+RAND()+RAND()+RAND()+RAND()+RAND()+RAND()+RAND()+RAND()+RAND())-6))-1)+Real_MC_30Y!E$58)</x:f>
        <x:v>739926.7957664557</x:v>
      </x:c>
      <x:c r="F287" s="50" t="n">
        <x:f>MAX(0,E287*(1+EXP((LN(1+Real_MC_30Y!$J$11)-0.5*Real_MC_30Y!$J$12^2)+Real_MC_30Y!$J$12*((RAND()+RAND()+RAND()+RAND()+RAND()+RAND()+RAND()+RAND()+RAND()+RAND()+RAND()+RAND())-6))-1)+Real_MC_30Y!F$58)</x:f>
        <x:v>650303.2335727916</x:v>
      </x:c>
      <x:c r="G287" s="50" t="n">
        <x:f>MAX(0,F287*(1+EXP((LN(1+Real_MC_30Y!$J$11)-0.5*Real_MC_30Y!$J$12^2)+Real_MC_30Y!$J$12*((RAND()+RAND()+RAND()+RAND()+RAND()+RAND()+RAND()+RAND()+RAND()+RAND()+RAND()+RAND())-6))-1)+Real_MC_30Y!G$58)</x:f>
        <x:v>689071.3356547651</x:v>
      </x:c>
      <x:c r="H287" s="50" t="n">
        <x:f>MAX(0,G287*(1+EXP((LN(1+Real_MC_30Y!$J$11)-0.5*Real_MC_30Y!$J$12^2)+Real_MC_30Y!$J$12*((RAND()+RAND()+RAND()+RAND()+RAND()+RAND()+RAND()+RAND()+RAND()+RAND()+RAND()+RAND())-6))-1)+Real_MC_30Y!H$58)</x:f>
        <x:v>583792.544765401</x:v>
      </x:c>
      <x:c r="I287" s="50" t="n">
        <x:f>MAX(0,H287*(1+EXP((LN(1+Real_MC_30Y!$J$11)-0.5*Real_MC_30Y!$J$12^2)+Real_MC_30Y!$J$12*((RAND()+RAND()+RAND()+RAND()+RAND()+RAND()+RAND()+RAND()+RAND()+RAND()+RAND()+RAND())-6))-1)+Real_MC_30Y!I$58)</x:f>
        <x:v>591612.364532007</x:v>
      </x:c>
      <x:c r="J287" s="50" t="n">
        <x:f>MAX(0,I287*(1+EXP((LN(1+Real_MC_30Y!$J$11)-0.5*Real_MC_30Y!$J$12^2)+Real_MC_30Y!$J$12*((RAND()+RAND()+RAND()+RAND()+RAND()+RAND()+RAND()+RAND()+RAND()+RAND()+RAND()+RAND())-6))-1)+Real_MC_30Y!J$58)</x:f>
        <x:v>563164.726243235</x:v>
      </x:c>
      <x:c r="K287" s="50" t="n">
        <x:f>MAX(0,J287*(1+EXP((LN(1+Real_MC_30Y!$J$11)-0.5*Real_MC_30Y!$J$12^2)+Real_MC_30Y!$J$12*((RAND()+RAND()+RAND()+RAND()+RAND()+RAND()+RAND()+RAND()+RAND()+RAND()+RAND()+RAND())-6))-1)+Real_MC_30Y!K$58)</x:f>
        <x:v>600634.3930417014</x:v>
      </x:c>
      <x:c r="L287" s="50" t="n">
        <x:f>MAX(0,K287*(1+EXP((LN(1+Real_MC_30Y!$J$11)-0.5*Real_MC_30Y!$J$12^2)+Real_MC_30Y!$J$12*((RAND()+RAND()+RAND()+RAND()+RAND()+RAND()+RAND()+RAND()+RAND()+RAND()+RAND()+RAND())-6))-1)+Real_MC_30Y!L$58)</x:f>
        <x:v>584157.7338106656</x:v>
      </x:c>
      <x:c r="M287" s="50" t="n">
        <x:f>MAX(0,L287*(1+EXP((LN(1+Real_MC_30Y!$J$11)-0.5*Real_MC_30Y!$J$12^2)+Real_MC_30Y!$J$12*((RAND()+RAND()+RAND()+RAND()+RAND()+RAND()+RAND()+RAND()+RAND()+RAND()+RAND()+RAND())-6))-1)+Real_MC_30Y!M$58)</x:f>
        <x:v>790373.7471130823</x:v>
      </x:c>
      <x:c r="N287" s="50" t="n">
        <x:f>MAX(0,M287*(1+EXP((LN(1+Real_MC_30Y!$J$11)-0.5*Real_MC_30Y!$J$12^2)+Real_MC_30Y!$J$12*((RAND()+RAND()+RAND()+RAND()+RAND()+RAND()+RAND()+RAND()+RAND()+RAND()+RAND()+RAND())-6))-1)+Real_MC_30Y!N$58)</x:f>
        <x:v>820181.9907693134</x:v>
      </x:c>
      <x:c r="O287" s="50" t="n">
        <x:f>MAX(0,N287*(1+EXP((LN(1+Real_MC_30Y!$J$11)-0.5*Real_MC_30Y!$J$12^2)+Real_MC_30Y!$J$12*((RAND()+RAND()+RAND()+RAND()+RAND()+RAND()+RAND()+RAND()+RAND()+RAND()+RAND()+RAND())-6))-1)+Real_MC_30Y!O$58)</x:f>
        <x:v>754114.4085676352</x:v>
      </x:c>
      <x:c r="P287" s="50" t="n">
        <x:f>MAX(0,O287*(1+EXP((LN(1+Real_MC_30Y!$J$11)-0.5*Real_MC_30Y!$J$12^2)+Real_MC_30Y!$J$12*((RAND()+RAND()+RAND()+RAND()+RAND()+RAND()+RAND()+RAND()+RAND()+RAND()+RAND()+RAND())-6))-1)+Real_MC_30Y!P$58)</x:f>
        <x:v>939567.0425511465</x:v>
      </x:c>
      <x:c r="Q287" s="50" t="n">
        <x:f>MAX(0,P287*(1+EXP((LN(1+Real_MC_30Y!$J$11)-0.5*Real_MC_30Y!$J$12^2)+Real_MC_30Y!$J$12*((RAND()+RAND()+RAND()+RAND()+RAND()+RAND()+RAND()+RAND()+RAND()+RAND()+RAND()+RAND())-6))-1)+Real_MC_30Y!Q$58)</x:f>
        <x:v>858716.009550591</x:v>
      </x:c>
      <x:c r="R287" s="50" t="n">
        <x:f>MAX(0,Q287*(1+EXP((LN(1+Real_MC_30Y!$J$11)-0.5*Real_MC_30Y!$J$12^2)+Real_MC_30Y!$J$12*((RAND()+RAND()+RAND()+RAND()+RAND()+RAND()+RAND()+RAND()+RAND()+RAND()+RAND()+RAND())-6))-1)+Real_MC_30Y!R$58)</x:f>
        <x:v>774627.0936480544</x:v>
      </x:c>
      <x:c r="S287" s="50" t="n">
        <x:f>MAX(0,R287*(1+EXP((LN(1+Real_MC_30Y!$J$11)-0.5*Real_MC_30Y!$J$12^2)+Real_MC_30Y!$J$12*((RAND()+RAND()+RAND()+RAND()+RAND()+RAND()+RAND()+RAND()+RAND()+RAND()+RAND()+RAND())-6))-1)+Real_MC_30Y!S$58)</x:f>
        <x:v>979288.3351013816</x:v>
      </x:c>
      <x:c r="T287" s="50" t="n">
        <x:f>MAX(0,S287*(1+EXP((LN(1+Real_MC_30Y!$J$11)-0.5*Real_MC_30Y!$J$12^2)+Real_MC_30Y!$J$12*((RAND()+RAND()+RAND()+RAND()+RAND()+RAND()+RAND()+RAND()+RAND()+RAND()+RAND()+RAND())-6))-1)+Real_MC_30Y!T$58)</x:f>
        <x:v>999094.7373340642</x:v>
      </x:c>
      <x:c r="U287" s="50" t="n">
        <x:f>MAX(0,T287*(1+EXP((LN(1+Real_MC_30Y!$J$11)-0.5*Real_MC_30Y!$J$12^2)+Real_MC_30Y!$J$12*((RAND()+RAND()+RAND()+RAND()+RAND()+RAND()+RAND()+RAND()+RAND()+RAND()+RAND()+RAND())-6))-1)+Real_MC_30Y!U$58)</x:f>
        <x:v>1066228.8366369945</x:v>
      </x:c>
      <x:c r="V287" s="50" t="n">
        <x:f>MAX(0,U287*(1+EXP((LN(1+Real_MC_30Y!$J$11)-0.5*Real_MC_30Y!$J$12^2)+Real_MC_30Y!$J$12*((RAND()+RAND()+RAND()+RAND()+RAND()+RAND()+RAND()+RAND()+RAND()+RAND()+RAND()+RAND())-6))-1)+Real_MC_30Y!V$58)</x:f>
        <x:v>1101124.5994067292</x:v>
      </x:c>
      <x:c r="W287" s="50" t="n">
        <x:f>MAX(0,V287*(1+EXP((LN(1+Real_MC_30Y!$J$11)-0.5*Real_MC_30Y!$J$12^2)+Real_MC_30Y!$J$12*((RAND()+RAND()+RAND()+RAND()+RAND()+RAND()+RAND()+RAND()+RAND()+RAND()+RAND()+RAND())-6))-1)+Real_MC_30Y!W$58)</x:f>
        <x:v>1365987.5486816913</x:v>
      </x:c>
      <x:c r="X287" s="50" t="n">
        <x:f>MAX(0,W287*(1+EXP((LN(1+Real_MC_30Y!$J$11)-0.5*Real_MC_30Y!$J$12^2)+Real_MC_30Y!$J$12*((RAND()+RAND()+RAND()+RAND()+RAND()+RAND()+RAND()+RAND()+RAND()+RAND()+RAND()+RAND())-6))-1)+Real_MC_30Y!X$58)</x:f>
        <x:v>1513780.8903866257</x:v>
      </x:c>
      <x:c r="Y287" s="50" t="n">
        <x:f>MAX(0,X287*(1+EXP((LN(1+Real_MC_30Y!$J$11)-0.5*Real_MC_30Y!$J$12^2)+Real_MC_30Y!$J$12*((RAND()+RAND()+RAND()+RAND()+RAND()+RAND()+RAND()+RAND()+RAND()+RAND()+RAND()+RAND())-6))-1)+Real_MC_30Y!Y$58)</x:f>
        <x:v>1374739.598911479</x:v>
      </x:c>
      <x:c r="Z287" s="50" t="n">
        <x:f>MAX(0,Y287*(1+EXP((LN(1+Real_MC_30Y!$J$11)-0.5*Real_MC_30Y!$J$12^2)+Real_MC_30Y!$J$12*((RAND()+RAND()+RAND()+RAND()+RAND()+RAND()+RAND()+RAND()+RAND()+RAND()+RAND()+RAND())-6))-1)+Real_MC_30Y!Z$58)</x:f>
        <x:v>2060993.376691728</x:v>
      </x:c>
      <x:c r="AA287" s="50" t="n">
        <x:f>MAX(0,Z287*(1+EXP((LN(1+Real_MC_30Y!$J$11)-0.5*Real_MC_30Y!$J$12^2)+Real_MC_30Y!$J$12*((RAND()+RAND()+RAND()+RAND()+RAND()+RAND()+RAND()+RAND()+RAND()+RAND()+RAND()+RAND())-6))-1)+Real_MC_30Y!AA$58)</x:f>
        <x:v>2443257.923363291</x:v>
      </x:c>
      <x:c r="AB287" s="50" t="n">
        <x:f>MAX(0,AA287*(1+EXP((LN(1+Real_MC_30Y!$J$11)-0.5*Real_MC_30Y!$J$12^2)+Real_MC_30Y!$J$12*((RAND()+RAND()+RAND()+RAND()+RAND()+RAND()+RAND()+RAND()+RAND()+RAND()+RAND()+RAND())-6))-1)+Real_MC_30Y!AB$58)</x:f>
        <x:v>2485736.0209675007</x:v>
      </x:c>
      <x:c r="AC287" s="50" t="n">
        <x:f>MAX(0,AB287*(1+EXP((LN(1+Real_MC_30Y!$J$11)-0.5*Real_MC_30Y!$J$12^2)+Real_MC_30Y!$J$12*((RAND()+RAND()+RAND()+RAND()+RAND()+RAND()+RAND()+RAND()+RAND()+RAND()+RAND()+RAND())-6))-1)+Real_MC_30Y!AC$58)</x:f>
        <x:v>2070691.761121535</x:v>
      </x:c>
      <x:c r="AD287" s="50" t="n">
        <x:f>MAX(0,AC287*(1+EXP((LN(1+Real_MC_30Y!$J$11)-0.5*Real_MC_30Y!$J$12^2)+Real_MC_30Y!$J$12*((RAND()+RAND()+RAND()+RAND()+RAND()+RAND()+RAND()+RAND()+RAND()+RAND()+RAND()+RAND())-6))-1)+Real_MC_30Y!AD$58)</x:f>
        <x:v>2162903.1931374795</x:v>
      </x:c>
      <x:c r="AE287" s="50" t="n">
        <x:f>MAX(0,AD287*(1+EXP((LN(1+Real_MC_30Y!$J$11)-0.5*Real_MC_30Y!$J$12^2)+Real_MC_30Y!$J$12*((RAND()+RAND()+RAND()+RAND()+RAND()+RAND()+RAND()+RAND()+RAND()+RAND()+RAND()+RAND())-6))-1)+Real_MC_30Y!AE$58)</x:f>
        <x:v>2261907.972616087</x:v>
      </x:c>
      <x:c r="AF287" s="50" t="n">
        <x:f>MAX(0,AE287*(1+EXP((LN(1+Real_MC_30Y!$J$11)-0.5*Real_MC_30Y!$J$12^2)+Real_MC_30Y!$J$12*((RAND()+RAND()+RAND()+RAND()+RAND()+RAND()+RAND()+RAND()+RAND()+RAND()+RAND()+RAND())-6))-1)+Real_MC_30Y!AF$58)</x:f>
        <x:v>2370417.8174555134</x:v>
      </x:c>
    </x:row>
    <x:row r="288">
      <x:c r="A288">
        <x:v>284</x:v>
      </x:c>
      <x:c r="B288" s="50" t="n">
        <x:f>MAX(0,Liquidity_30Y!$C$14+Real_MC_30Y!B$57-Real_MC_30Y!B$56)</x:f>
        <x:v>1029031.25</x:v>
      </x:c>
      <x:c r="C288" s="50" t="n">
        <x:f>MAX(0,B288*(1+EXP((LN(1+Real_MC_30Y!$J$11)-0.5*Real_MC_30Y!$J$12^2)+Real_MC_30Y!$J$12*((RAND()+RAND()+RAND()+RAND()+RAND()+RAND()+RAND()+RAND()+RAND()+RAND()+RAND()+RAND())-6))-1)+Real_MC_30Y!C$58)</x:f>
        <x:v>907953.1463587226</x:v>
      </x:c>
      <x:c r="D288" s="50" t="n">
        <x:f>MAX(0,C288*(1+EXP((LN(1+Real_MC_30Y!$J$11)-0.5*Real_MC_30Y!$J$12^2)+Real_MC_30Y!$J$12*((RAND()+RAND()+RAND()+RAND()+RAND()+RAND()+RAND()+RAND()+RAND()+RAND()+RAND()+RAND())-6))-1)+Real_MC_30Y!D$58)</x:f>
        <x:v>909007.0982049885</x:v>
      </x:c>
      <x:c r="E288" s="50" t="n">
        <x:f>MAX(0,D288*(1+EXP((LN(1+Real_MC_30Y!$J$11)-0.5*Real_MC_30Y!$J$12^2)+Real_MC_30Y!$J$12*((RAND()+RAND()+RAND()+RAND()+RAND()+RAND()+RAND()+RAND()+RAND()+RAND()+RAND()+RAND())-6))-1)+Real_MC_30Y!E$58)</x:f>
        <x:v>939302.4336161596</x:v>
      </x:c>
      <x:c r="F288" s="50" t="n">
        <x:f>MAX(0,E288*(1+EXP((LN(1+Real_MC_30Y!$J$11)-0.5*Real_MC_30Y!$J$12^2)+Real_MC_30Y!$J$12*((RAND()+RAND()+RAND()+RAND()+RAND()+RAND()+RAND()+RAND()+RAND()+RAND()+RAND()+RAND())-6))-1)+Real_MC_30Y!F$58)</x:f>
        <x:v>1001010.4117917485</x:v>
      </x:c>
      <x:c r="G288" s="50" t="n">
        <x:f>MAX(0,F288*(1+EXP((LN(1+Real_MC_30Y!$J$11)-0.5*Real_MC_30Y!$J$12^2)+Real_MC_30Y!$J$12*((RAND()+RAND()+RAND()+RAND()+RAND()+RAND()+RAND()+RAND()+RAND()+RAND()+RAND()+RAND())-6))-1)+Real_MC_30Y!G$58)</x:f>
        <x:v>1052156.9290804751</x:v>
      </x:c>
      <x:c r="H288" s="50" t="n">
        <x:f>MAX(0,G288*(1+EXP((LN(1+Real_MC_30Y!$J$11)-0.5*Real_MC_30Y!$J$12^2)+Real_MC_30Y!$J$12*((RAND()+RAND()+RAND()+RAND()+RAND()+RAND()+RAND()+RAND()+RAND()+RAND()+RAND()+RAND())-6))-1)+Real_MC_30Y!H$58)</x:f>
        <x:v>1123949.2412520414</x:v>
      </x:c>
      <x:c r="I288" s="50" t="n">
        <x:f>MAX(0,H288*(1+EXP((LN(1+Real_MC_30Y!$J$11)-0.5*Real_MC_30Y!$J$12^2)+Real_MC_30Y!$J$12*((RAND()+RAND()+RAND()+RAND()+RAND()+RAND()+RAND()+RAND()+RAND()+RAND()+RAND()+RAND())-6))-1)+Real_MC_30Y!I$58)</x:f>
        <x:v>977159.5189233711</x:v>
      </x:c>
      <x:c r="J288" s="50" t="n">
        <x:f>MAX(0,I288*(1+EXP((LN(1+Real_MC_30Y!$J$11)-0.5*Real_MC_30Y!$J$12^2)+Real_MC_30Y!$J$12*((RAND()+RAND()+RAND()+RAND()+RAND()+RAND()+RAND()+RAND()+RAND()+RAND()+RAND()+RAND())-6))-1)+Real_MC_30Y!J$58)</x:f>
        <x:v>920281.6495366453</x:v>
      </x:c>
      <x:c r="K288" s="50" t="n">
        <x:f>MAX(0,J288*(1+EXP((LN(1+Real_MC_30Y!$J$11)-0.5*Real_MC_30Y!$J$12^2)+Real_MC_30Y!$J$12*((RAND()+RAND()+RAND()+RAND()+RAND()+RAND()+RAND()+RAND()+RAND()+RAND()+RAND()+RAND())-6))-1)+Real_MC_30Y!K$58)</x:f>
        <x:v>806142.9671973916</x:v>
      </x:c>
      <x:c r="L288" s="50" t="n">
        <x:f>MAX(0,K288*(1+EXP((LN(1+Real_MC_30Y!$J$11)-0.5*Real_MC_30Y!$J$12^2)+Real_MC_30Y!$J$12*((RAND()+RAND()+RAND()+RAND()+RAND()+RAND()+RAND()+RAND()+RAND()+RAND()+RAND()+RAND())-6))-1)+Real_MC_30Y!L$58)</x:f>
        <x:v>690843.8539215316</x:v>
      </x:c>
      <x:c r="M288" s="50" t="n">
        <x:f>MAX(0,L288*(1+EXP((LN(1+Real_MC_30Y!$J$11)-0.5*Real_MC_30Y!$J$12^2)+Real_MC_30Y!$J$12*((RAND()+RAND()+RAND()+RAND()+RAND()+RAND()+RAND()+RAND()+RAND()+RAND()+RAND()+RAND())-6))-1)+Real_MC_30Y!M$58)</x:f>
        <x:v>497693.5050424413</x:v>
      </x:c>
      <x:c r="N288" s="50" t="n">
        <x:f>MAX(0,M288*(1+EXP((LN(1+Real_MC_30Y!$J$11)-0.5*Real_MC_30Y!$J$12^2)+Real_MC_30Y!$J$12*((RAND()+RAND()+RAND()+RAND()+RAND()+RAND()+RAND()+RAND()+RAND()+RAND()+RAND()+RAND())-6))-1)+Real_MC_30Y!N$58)</x:f>
        <x:v>443159.8417519844</x:v>
      </x:c>
      <x:c r="O288" s="50" t="n">
        <x:f>MAX(0,N288*(1+EXP((LN(1+Real_MC_30Y!$J$11)-0.5*Real_MC_30Y!$J$12^2)+Real_MC_30Y!$J$12*((RAND()+RAND()+RAND()+RAND()+RAND()+RAND()+RAND()+RAND()+RAND()+RAND()+RAND()+RAND())-6))-1)+Real_MC_30Y!O$58)</x:f>
        <x:v>468693.26793423074</x:v>
      </x:c>
      <x:c r="P288" s="50" t="n">
        <x:f>MAX(0,O288*(1+EXP((LN(1+Real_MC_30Y!$J$11)-0.5*Real_MC_30Y!$J$12^2)+Real_MC_30Y!$J$12*((RAND()+RAND()+RAND()+RAND()+RAND()+RAND()+RAND()+RAND()+RAND()+RAND()+RAND()+RAND())-6))-1)+Real_MC_30Y!P$58)</x:f>
        <x:v>445098.3447382257</x:v>
      </x:c>
      <x:c r="Q288" s="50" t="n">
        <x:f>MAX(0,P288*(1+EXP((LN(1+Real_MC_30Y!$J$11)-0.5*Real_MC_30Y!$J$12^2)+Real_MC_30Y!$J$12*((RAND()+RAND()+RAND()+RAND()+RAND()+RAND()+RAND()+RAND()+RAND()+RAND()+RAND()+RAND())-6))-1)+Real_MC_30Y!Q$58)</x:f>
        <x:v>345966.6035667343</x:v>
      </x:c>
      <x:c r="R288" s="50" t="n">
        <x:f>MAX(0,Q288*(1+EXP((LN(1+Real_MC_30Y!$J$11)-0.5*Real_MC_30Y!$J$12^2)+Real_MC_30Y!$J$12*((RAND()+RAND()+RAND()+RAND()+RAND()+RAND()+RAND()+RAND()+RAND()+RAND()+RAND()+RAND())-6))-1)+Real_MC_30Y!R$58)</x:f>
        <x:v>414628.1303599408</x:v>
      </x:c>
      <x:c r="S288" s="50" t="n">
        <x:f>MAX(0,R288*(1+EXP((LN(1+Real_MC_30Y!$J$11)-0.5*Real_MC_30Y!$J$12^2)+Real_MC_30Y!$J$12*((RAND()+RAND()+RAND()+RAND()+RAND()+RAND()+RAND()+RAND()+RAND()+RAND()+RAND()+RAND())-6))-1)+Real_MC_30Y!S$58)</x:f>
        <x:v>565005.5166080743</x:v>
      </x:c>
      <x:c r="T288" s="50" t="n">
        <x:f>MAX(0,S288*(1+EXP((LN(1+Real_MC_30Y!$J$11)-0.5*Real_MC_30Y!$J$12^2)+Real_MC_30Y!$J$12*((RAND()+RAND()+RAND()+RAND()+RAND()+RAND()+RAND()+RAND()+RAND()+RAND()+RAND()+RAND())-6))-1)+Real_MC_30Y!T$58)</x:f>
        <x:v>704862.808445363</x:v>
      </x:c>
      <x:c r="U288" s="50" t="n">
        <x:f>MAX(0,T288*(1+EXP((LN(1+Real_MC_30Y!$J$11)-0.5*Real_MC_30Y!$J$12^2)+Real_MC_30Y!$J$12*((RAND()+RAND()+RAND()+RAND()+RAND()+RAND()+RAND()+RAND()+RAND()+RAND()+RAND()+RAND())-6))-1)+Real_MC_30Y!U$58)</x:f>
        <x:v>991628.7266297804</x:v>
      </x:c>
      <x:c r="V288" s="50" t="n">
        <x:f>MAX(0,U288*(1+EXP((LN(1+Real_MC_30Y!$J$11)-0.5*Real_MC_30Y!$J$12^2)+Real_MC_30Y!$J$12*((RAND()+RAND()+RAND()+RAND()+RAND()+RAND()+RAND()+RAND()+RAND()+RAND()+RAND()+RAND())-6))-1)+Real_MC_30Y!V$58)</x:f>
        <x:v>1417407.9058866708</x:v>
      </x:c>
      <x:c r="W288" s="50" t="n">
        <x:f>MAX(0,V288*(1+EXP((LN(1+Real_MC_30Y!$J$11)-0.5*Real_MC_30Y!$J$12^2)+Real_MC_30Y!$J$12*((RAND()+RAND()+RAND()+RAND()+RAND()+RAND()+RAND()+RAND()+RAND()+RAND()+RAND()+RAND())-6))-1)+Real_MC_30Y!W$58)</x:f>
        <x:v>1500135.21274884</x:v>
      </x:c>
      <x:c r="X288" s="50" t="n">
        <x:f>MAX(0,W288*(1+EXP((LN(1+Real_MC_30Y!$J$11)-0.5*Real_MC_30Y!$J$12^2)+Real_MC_30Y!$J$12*((RAND()+RAND()+RAND()+RAND()+RAND()+RAND()+RAND()+RAND()+RAND()+RAND()+RAND()+RAND())-6))-1)+Real_MC_30Y!X$58)</x:f>
        <x:v>2037164.4990641314</x:v>
      </x:c>
      <x:c r="Y288" s="50" t="n">
        <x:f>MAX(0,X288*(1+EXP((LN(1+Real_MC_30Y!$J$11)-0.5*Real_MC_30Y!$J$12^2)+Real_MC_30Y!$J$12*((RAND()+RAND()+RAND()+RAND()+RAND()+RAND()+RAND()+RAND()+RAND()+RAND()+RAND()+RAND())-6))-1)+Real_MC_30Y!Y$58)</x:f>
        <x:v>2335426.3111259583</x:v>
      </x:c>
      <x:c r="Z288" s="50" t="n">
        <x:f>MAX(0,Y288*(1+EXP((LN(1+Real_MC_30Y!$J$11)-0.5*Real_MC_30Y!$J$12^2)+Real_MC_30Y!$J$12*((RAND()+RAND()+RAND()+RAND()+RAND()+RAND()+RAND()+RAND()+RAND()+RAND()+RAND()+RAND())-6))-1)+Real_MC_30Y!Z$58)</x:f>
        <x:v>2481791.3314085994</x:v>
      </x:c>
      <x:c r="AA288" s="50" t="n">
        <x:f>MAX(0,Z288*(1+EXP((LN(1+Real_MC_30Y!$J$11)-0.5*Real_MC_30Y!$J$12^2)+Real_MC_30Y!$J$12*((RAND()+RAND()+RAND()+RAND()+RAND()+RAND()+RAND()+RAND()+RAND()+RAND()+RAND()+RAND())-6))-1)+Real_MC_30Y!AA$58)</x:f>
        <x:v>3352511.5621514595</x:v>
      </x:c>
      <x:c r="AB288" s="50" t="n">
        <x:f>MAX(0,AA288*(1+EXP((LN(1+Real_MC_30Y!$J$11)-0.5*Real_MC_30Y!$J$12^2)+Real_MC_30Y!$J$12*((RAND()+RAND()+RAND()+RAND()+RAND()+RAND()+RAND()+RAND()+RAND()+RAND()+RAND()+RAND())-6))-1)+Real_MC_30Y!AB$58)</x:f>
        <x:v>4143915.9087562207</x:v>
      </x:c>
      <x:c r="AC288" s="50" t="n">
        <x:f>MAX(0,AB288*(1+EXP((LN(1+Real_MC_30Y!$J$11)-0.5*Real_MC_30Y!$J$12^2)+Real_MC_30Y!$J$12*((RAND()+RAND()+RAND()+RAND()+RAND()+RAND()+RAND()+RAND()+RAND()+RAND()+RAND()+RAND())-6))-1)+Real_MC_30Y!AC$58)</x:f>
        <x:v>4902735.705453687</x:v>
      </x:c>
      <x:c r="AD288" s="50" t="n">
        <x:f>MAX(0,AC288*(1+EXP((LN(1+Real_MC_30Y!$J$11)-0.5*Real_MC_30Y!$J$12^2)+Real_MC_30Y!$J$12*((RAND()+RAND()+RAND()+RAND()+RAND()+RAND()+RAND()+RAND()+RAND()+RAND()+RAND()+RAND())-6))-1)+Real_MC_30Y!AD$58)</x:f>
        <x:v>4620113.495620407</x:v>
      </x:c>
      <x:c r="AE288" s="50" t="n">
        <x:f>MAX(0,AD288*(1+EXP((LN(1+Real_MC_30Y!$J$11)-0.5*Real_MC_30Y!$J$12^2)+Real_MC_30Y!$J$12*((RAND()+RAND()+RAND()+RAND()+RAND()+RAND()+RAND()+RAND()+RAND()+RAND()+RAND()+RAND())-6))-1)+Real_MC_30Y!AE$58)</x:f>
        <x:v>5906057.411220558</x:v>
      </x:c>
      <x:c r="AF288" s="50" t="n">
        <x:f>MAX(0,AE288*(1+EXP((LN(1+Real_MC_30Y!$J$11)-0.5*Real_MC_30Y!$J$12^2)+Real_MC_30Y!$J$12*((RAND()+RAND()+RAND()+RAND()+RAND()+RAND()+RAND()+RAND()+RAND()+RAND()+RAND()+RAND())-6))-1)+Real_MC_30Y!AF$58)</x:f>
        <x:v>4950998.9390053665</x:v>
      </x:c>
    </x:row>
    <x:row r="289">
      <x:c r="A289">
        <x:v>285</x:v>
      </x:c>
      <x:c r="B289" s="50" t="n">
        <x:f>MAX(0,Liquidity_30Y!$C$14+Real_MC_30Y!B$57-Real_MC_30Y!B$56)</x:f>
        <x:v>1029031.25</x:v>
      </x:c>
      <x:c r="C289" s="50" t="n">
        <x:f>MAX(0,B289*(1+EXP((LN(1+Real_MC_30Y!$J$11)-0.5*Real_MC_30Y!$J$12^2)+Real_MC_30Y!$J$12*((RAND()+RAND()+RAND()+RAND()+RAND()+RAND()+RAND()+RAND()+RAND()+RAND()+RAND()+RAND())-6))-1)+Real_MC_30Y!C$58)</x:f>
        <x:v>934566.8509946512</x:v>
      </x:c>
      <x:c r="D289" s="50" t="n">
        <x:f>MAX(0,C289*(1+EXP((LN(1+Real_MC_30Y!$J$11)-0.5*Real_MC_30Y!$J$12^2)+Real_MC_30Y!$J$12*((RAND()+RAND()+RAND()+RAND()+RAND()+RAND()+RAND()+RAND()+RAND()+RAND()+RAND()+RAND())-6))-1)+Real_MC_30Y!D$58)</x:f>
        <x:v>1171458.156929657</x:v>
      </x:c>
      <x:c r="E289" s="50" t="n">
        <x:f>MAX(0,D289*(1+EXP((LN(1+Real_MC_30Y!$J$11)-0.5*Real_MC_30Y!$J$12^2)+Real_MC_30Y!$J$12*((RAND()+RAND()+RAND()+RAND()+RAND()+RAND()+RAND()+RAND()+RAND()+RAND()+RAND()+RAND())-6))-1)+Real_MC_30Y!E$58)</x:f>
        <x:v>1473429.926594292</x:v>
      </x:c>
      <x:c r="F289" s="50" t="n">
        <x:f>MAX(0,E289*(1+EXP((LN(1+Real_MC_30Y!$J$11)-0.5*Real_MC_30Y!$J$12^2)+Real_MC_30Y!$J$12*((RAND()+RAND()+RAND()+RAND()+RAND()+RAND()+RAND()+RAND()+RAND()+RAND()+RAND()+RAND())-6))-1)+Real_MC_30Y!F$58)</x:f>
        <x:v>1336040.2716147895</x:v>
      </x:c>
      <x:c r="G289" s="50" t="n">
        <x:f>MAX(0,F289*(1+EXP((LN(1+Real_MC_30Y!$J$11)-0.5*Real_MC_30Y!$J$12^2)+Real_MC_30Y!$J$12*((RAND()+RAND()+RAND()+RAND()+RAND()+RAND()+RAND()+RAND()+RAND()+RAND()+RAND()+RAND())-6))-1)+Real_MC_30Y!G$58)</x:f>
        <x:v>1554749.7123720085</x:v>
      </x:c>
      <x:c r="H289" s="50" t="n">
        <x:f>MAX(0,G289*(1+EXP((LN(1+Real_MC_30Y!$J$11)-0.5*Real_MC_30Y!$J$12^2)+Real_MC_30Y!$J$12*((RAND()+RAND()+RAND()+RAND()+RAND()+RAND()+RAND()+RAND()+RAND()+RAND()+RAND()+RAND())-6))-1)+Real_MC_30Y!H$58)</x:f>
        <x:v>1352321.7004106764</x:v>
      </x:c>
      <x:c r="I289" s="50" t="n">
        <x:f>MAX(0,H289*(1+EXP((LN(1+Real_MC_30Y!$J$11)-0.5*Real_MC_30Y!$J$12^2)+Real_MC_30Y!$J$12*((RAND()+RAND()+RAND()+RAND()+RAND()+RAND()+RAND()+RAND()+RAND()+RAND()+RAND()+RAND())-6))-1)+Real_MC_30Y!I$58)</x:f>
        <x:v>1358239.1630737612</x:v>
      </x:c>
      <x:c r="J289" s="50" t="n">
        <x:f>MAX(0,I289*(1+EXP((LN(1+Real_MC_30Y!$J$11)-0.5*Real_MC_30Y!$J$12^2)+Real_MC_30Y!$J$12*((RAND()+RAND()+RAND()+RAND()+RAND()+RAND()+RAND()+RAND()+RAND()+RAND()+RAND()+RAND())-6))-1)+Real_MC_30Y!J$58)</x:f>
        <x:v>1303578.0216163793</x:v>
      </x:c>
      <x:c r="K289" s="50" t="n">
        <x:f>MAX(0,J289*(1+EXP((LN(1+Real_MC_30Y!$J$11)-0.5*Real_MC_30Y!$J$12^2)+Real_MC_30Y!$J$12*((RAND()+RAND()+RAND()+RAND()+RAND()+RAND()+RAND()+RAND()+RAND()+RAND()+RAND()+RAND())-6))-1)+Real_MC_30Y!K$58)</x:f>
        <x:v>1319092.0087436372</x:v>
      </x:c>
      <x:c r="L289" s="50" t="n">
        <x:f>MAX(0,K289*(1+EXP((LN(1+Real_MC_30Y!$J$11)-0.5*Real_MC_30Y!$J$12^2)+Real_MC_30Y!$J$12*((RAND()+RAND()+RAND()+RAND()+RAND()+RAND()+RAND()+RAND()+RAND()+RAND()+RAND()+RAND())-6))-1)+Real_MC_30Y!L$58)</x:f>
        <x:v>1474922.0613090943</x:v>
      </x:c>
      <x:c r="M289" s="50" t="n">
        <x:f>MAX(0,L289*(1+EXP((LN(1+Real_MC_30Y!$J$11)-0.5*Real_MC_30Y!$J$12^2)+Real_MC_30Y!$J$12*((RAND()+RAND()+RAND()+RAND()+RAND()+RAND()+RAND()+RAND()+RAND()+RAND()+RAND()+RAND())-6))-1)+Real_MC_30Y!M$58)</x:f>
        <x:v>1422703.5918099238</x:v>
      </x:c>
      <x:c r="N289" s="50" t="n">
        <x:f>MAX(0,M289*(1+EXP((LN(1+Real_MC_30Y!$J$11)-0.5*Real_MC_30Y!$J$12^2)+Real_MC_30Y!$J$12*((RAND()+RAND()+RAND()+RAND()+RAND()+RAND()+RAND()+RAND()+RAND()+RAND()+RAND()+RAND())-6))-1)+Real_MC_30Y!N$58)</x:f>
        <x:v>1636184.2019892936</x:v>
      </x:c>
      <x:c r="O289" s="50" t="n">
        <x:f>MAX(0,N289*(1+EXP((LN(1+Real_MC_30Y!$J$11)-0.5*Real_MC_30Y!$J$12^2)+Real_MC_30Y!$J$12*((RAND()+RAND()+RAND()+RAND()+RAND()+RAND()+RAND()+RAND()+RAND()+RAND()+RAND()+RAND())-6))-1)+Real_MC_30Y!O$58)</x:f>
        <x:v>1942663.9883148223</x:v>
      </x:c>
      <x:c r="P289" s="50" t="n">
        <x:f>MAX(0,O289*(1+EXP((LN(1+Real_MC_30Y!$J$11)-0.5*Real_MC_30Y!$J$12^2)+Real_MC_30Y!$J$12*((RAND()+RAND()+RAND()+RAND()+RAND()+RAND()+RAND()+RAND()+RAND()+RAND()+RAND()+RAND())-6))-1)+Real_MC_30Y!P$58)</x:f>
        <x:v>2186120.2141406173</x:v>
      </x:c>
      <x:c r="Q289" s="50" t="n">
        <x:f>MAX(0,P289*(1+EXP((LN(1+Real_MC_30Y!$J$11)-0.5*Real_MC_30Y!$J$12^2)+Real_MC_30Y!$J$12*((RAND()+RAND()+RAND()+RAND()+RAND()+RAND()+RAND()+RAND()+RAND()+RAND()+RAND()+RAND())-6))-1)+Real_MC_30Y!Q$58)</x:f>
        <x:v>2798413.0918025984</x:v>
      </x:c>
      <x:c r="R289" s="50" t="n">
        <x:f>MAX(0,Q289*(1+EXP((LN(1+Real_MC_30Y!$J$11)-0.5*Real_MC_30Y!$J$12^2)+Real_MC_30Y!$J$12*((RAND()+RAND()+RAND()+RAND()+RAND()+RAND()+RAND()+RAND()+RAND()+RAND()+RAND()+RAND())-6))-1)+Real_MC_30Y!R$58)</x:f>
        <x:v>2832391.281764605</x:v>
      </x:c>
      <x:c r="S289" s="50" t="n">
        <x:f>MAX(0,R289*(1+EXP((LN(1+Real_MC_30Y!$J$11)-0.5*Real_MC_30Y!$J$12^2)+Real_MC_30Y!$J$12*((RAND()+RAND()+RAND()+RAND()+RAND()+RAND()+RAND()+RAND()+RAND()+RAND()+RAND()+RAND())-6))-1)+Real_MC_30Y!S$58)</x:f>
        <x:v>3601954.1602136474</x:v>
      </x:c>
      <x:c r="T289" s="50" t="n">
        <x:f>MAX(0,S289*(1+EXP((LN(1+Real_MC_30Y!$J$11)-0.5*Real_MC_30Y!$J$12^2)+Real_MC_30Y!$J$12*((RAND()+RAND()+RAND()+RAND()+RAND()+RAND()+RAND()+RAND()+RAND()+RAND()+RAND()+RAND())-6))-1)+Real_MC_30Y!T$58)</x:f>
        <x:v>3784371.168352873</x:v>
      </x:c>
      <x:c r="U289" s="50" t="n">
        <x:f>MAX(0,T289*(1+EXP((LN(1+Real_MC_30Y!$J$11)-0.5*Real_MC_30Y!$J$12^2)+Real_MC_30Y!$J$12*((RAND()+RAND()+RAND()+RAND()+RAND()+RAND()+RAND()+RAND()+RAND()+RAND()+RAND()+RAND())-6))-1)+Real_MC_30Y!U$58)</x:f>
        <x:v>3859814.653668164</x:v>
      </x:c>
      <x:c r="V289" s="50" t="n">
        <x:f>MAX(0,U289*(1+EXP((LN(1+Real_MC_30Y!$J$11)-0.5*Real_MC_30Y!$J$12^2)+Real_MC_30Y!$J$12*((RAND()+RAND()+RAND()+RAND()+RAND()+RAND()+RAND()+RAND()+RAND()+RAND()+RAND()+RAND())-6))-1)+Real_MC_30Y!V$58)</x:f>
        <x:v>4002878.4180576857</x:v>
      </x:c>
      <x:c r="W289" s="50" t="n">
        <x:f>MAX(0,V289*(1+EXP((LN(1+Real_MC_30Y!$J$11)-0.5*Real_MC_30Y!$J$12^2)+Real_MC_30Y!$J$12*((RAND()+RAND()+RAND()+RAND()+RAND()+RAND()+RAND()+RAND()+RAND()+RAND()+RAND()+RAND())-6))-1)+Real_MC_30Y!W$58)</x:f>
        <x:v>4083515.878761776</x:v>
      </x:c>
      <x:c r="X289" s="50" t="n">
        <x:f>MAX(0,W289*(1+EXP((LN(1+Real_MC_30Y!$J$11)-0.5*Real_MC_30Y!$J$12^2)+Real_MC_30Y!$J$12*((RAND()+RAND()+RAND()+RAND()+RAND()+RAND()+RAND()+RAND()+RAND()+RAND()+RAND()+RAND())-6))-1)+Real_MC_30Y!X$58)</x:f>
        <x:v>4988805.862213246</x:v>
      </x:c>
      <x:c r="Y289" s="50" t="n">
        <x:f>MAX(0,X289*(1+EXP((LN(1+Real_MC_30Y!$J$11)-0.5*Real_MC_30Y!$J$12^2)+Real_MC_30Y!$J$12*((RAND()+RAND()+RAND()+RAND()+RAND()+RAND()+RAND()+RAND()+RAND()+RAND()+RAND()+RAND())-6))-1)+Real_MC_30Y!Y$58)</x:f>
        <x:v>5236251.4034517845</x:v>
      </x:c>
      <x:c r="Z289" s="50" t="n">
        <x:f>MAX(0,Y289*(1+EXP((LN(1+Real_MC_30Y!$J$11)-0.5*Real_MC_30Y!$J$12^2)+Real_MC_30Y!$J$12*((RAND()+RAND()+RAND()+RAND()+RAND()+RAND()+RAND()+RAND()+RAND()+RAND()+RAND()+RAND())-6))-1)+Real_MC_30Y!Z$58)</x:f>
        <x:v>6499270.469378627</x:v>
      </x:c>
      <x:c r="AA289" s="50" t="n">
        <x:f>MAX(0,Z289*(1+EXP((LN(1+Real_MC_30Y!$J$11)-0.5*Real_MC_30Y!$J$12^2)+Real_MC_30Y!$J$12*((RAND()+RAND()+RAND()+RAND()+RAND()+RAND()+RAND()+RAND()+RAND()+RAND()+RAND()+RAND())-6))-1)+Real_MC_30Y!AA$58)</x:f>
        <x:v>6916814.8829202</x:v>
      </x:c>
      <x:c r="AB289" s="50" t="n">
        <x:f>MAX(0,AA289*(1+EXP((LN(1+Real_MC_30Y!$J$11)-0.5*Real_MC_30Y!$J$12^2)+Real_MC_30Y!$J$12*((RAND()+RAND()+RAND()+RAND()+RAND()+RAND()+RAND()+RAND()+RAND()+RAND()+RAND()+RAND())-6))-1)+Real_MC_30Y!AB$58)</x:f>
        <x:v>8610282.934955603</x:v>
      </x:c>
      <x:c r="AC289" s="50" t="n">
        <x:f>MAX(0,AB289*(1+EXP((LN(1+Real_MC_30Y!$J$11)-0.5*Real_MC_30Y!$J$12^2)+Real_MC_30Y!$J$12*((RAND()+RAND()+RAND()+RAND()+RAND()+RAND()+RAND()+RAND()+RAND()+RAND()+RAND()+RAND())-6))-1)+Real_MC_30Y!AC$58)</x:f>
        <x:v>9217057.888389813</x:v>
      </x:c>
      <x:c r="AD289" s="50" t="n">
        <x:f>MAX(0,AC289*(1+EXP((LN(1+Real_MC_30Y!$J$11)-0.5*Real_MC_30Y!$J$12^2)+Real_MC_30Y!$J$12*((RAND()+RAND()+RAND()+RAND()+RAND()+RAND()+RAND()+RAND()+RAND()+RAND()+RAND()+RAND())-6))-1)+Real_MC_30Y!AD$58)</x:f>
        <x:v>11544894.883662637</x:v>
      </x:c>
      <x:c r="AE289" s="50" t="n">
        <x:f>MAX(0,AD289*(1+EXP((LN(1+Real_MC_30Y!$J$11)-0.5*Real_MC_30Y!$J$12^2)+Real_MC_30Y!$J$12*((RAND()+RAND()+RAND()+RAND()+RAND()+RAND()+RAND()+RAND()+RAND()+RAND()+RAND()+RAND())-6))-1)+Real_MC_30Y!AE$58)</x:f>
        <x:v>10645952.84742778</x:v>
      </x:c>
      <x:c r="AF289" s="50" t="n">
        <x:f>MAX(0,AE289*(1+EXP((LN(1+Real_MC_30Y!$J$11)-0.5*Real_MC_30Y!$J$12^2)+Real_MC_30Y!$J$12*((RAND()+RAND()+RAND()+RAND()+RAND()+RAND()+RAND()+RAND()+RAND()+RAND()+RAND()+RAND())-6))-1)+Real_MC_30Y!AF$58)</x:f>
        <x:v>10961174.74866263</x:v>
      </x:c>
    </x:row>
    <x:row r="290">
      <x:c r="A290">
        <x:v>286</x:v>
      </x:c>
      <x:c r="B290" s="50" t="n">
        <x:f>MAX(0,Liquidity_30Y!$C$14+Real_MC_30Y!B$57-Real_MC_30Y!B$56)</x:f>
        <x:v>1029031.25</x:v>
      </x:c>
      <x:c r="C290" s="50" t="n">
        <x:f>MAX(0,B290*(1+EXP((LN(1+Real_MC_30Y!$J$11)-0.5*Real_MC_30Y!$J$12^2)+Real_MC_30Y!$J$12*((RAND()+RAND()+RAND()+RAND()+RAND()+RAND()+RAND()+RAND()+RAND()+RAND()+RAND()+RAND())-6))-1)+Real_MC_30Y!C$58)</x:f>
        <x:v>1281936.244773069</x:v>
      </x:c>
      <x:c r="D290" s="50" t="n">
        <x:f>MAX(0,C290*(1+EXP((LN(1+Real_MC_30Y!$J$11)-0.5*Real_MC_30Y!$J$12^2)+Real_MC_30Y!$J$12*((RAND()+RAND()+RAND()+RAND()+RAND()+RAND()+RAND()+RAND()+RAND()+RAND()+RAND()+RAND())-6))-1)+Real_MC_30Y!D$58)</x:f>
        <x:v>1445413.2938214275</x:v>
      </x:c>
      <x:c r="E290" s="50" t="n">
        <x:f>MAX(0,D290*(1+EXP((LN(1+Real_MC_30Y!$J$11)-0.5*Real_MC_30Y!$J$12^2)+Real_MC_30Y!$J$12*((RAND()+RAND()+RAND()+RAND()+RAND()+RAND()+RAND()+RAND()+RAND()+RAND()+RAND()+RAND())-6))-1)+Real_MC_30Y!E$58)</x:f>
        <x:v>1600856.5901678707</x:v>
      </x:c>
      <x:c r="F290" s="50" t="n">
        <x:f>MAX(0,E290*(1+EXP((LN(1+Real_MC_30Y!$J$11)-0.5*Real_MC_30Y!$J$12^2)+Real_MC_30Y!$J$12*((RAND()+RAND()+RAND()+RAND()+RAND()+RAND()+RAND()+RAND()+RAND()+RAND()+RAND()+RAND())-6))-1)+Real_MC_30Y!F$58)</x:f>
        <x:v>1779945.7630004669</x:v>
      </x:c>
      <x:c r="G290" s="50" t="n">
        <x:f>MAX(0,F290*(1+EXP((LN(1+Real_MC_30Y!$J$11)-0.5*Real_MC_30Y!$J$12^2)+Real_MC_30Y!$J$12*((RAND()+RAND()+RAND()+RAND()+RAND()+RAND()+RAND()+RAND()+RAND()+RAND()+RAND()+RAND())-6))-1)+Real_MC_30Y!G$58)</x:f>
        <x:v>2266256.045012795</x:v>
      </x:c>
      <x:c r="H290" s="50" t="n">
        <x:f>MAX(0,G290*(1+EXP((LN(1+Real_MC_30Y!$J$11)-0.5*Real_MC_30Y!$J$12^2)+Real_MC_30Y!$J$12*((RAND()+RAND()+RAND()+RAND()+RAND()+RAND()+RAND()+RAND()+RAND()+RAND()+RAND()+RAND())-6))-1)+Real_MC_30Y!H$58)</x:f>
        <x:v>3277977.7386260736</x:v>
      </x:c>
      <x:c r="I290" s="50" t="n">
        <x:f>MAX(0,H290*(1+EXP((LN(1+Real_MC_30Y!$J$11)-0.5*Real_MC_30Y!$J$12^2)+Real_MC_30Y!$J$12*((RAND()+RAND()+RAND()+RAND()+RAND()+RAND()+RAND()+RAND()+RAND()+RAND()+RAND()+RAND())-6))-1)+Real_MC_30Y!I$58)</x:f>
        <x:v>3063041.9021157627</x:v>
      </x:c>
      <x:c r="J290" s="50" t="n">
        <x:f>MAX(0,I290*(1+EXP((LN(1+Real_MC_30Y!$J$11)-0.5*Real_MC_30Y!$J$12^2)+Real_MC_30Y!$J$12*((RAND()+RAND()+RAND()+RAND()+RAND()+RAND()+RAND()+RAND()+RAND()+RAND()+RAND()+RAND())-6))-1)+Real_MC_30Y!J$58)</x:f>
        <x:v>3375695.219305534</x:v>
      </x:c>
      <x:c r="K290" s="50" t="n">
        <x:f>MAX(0,J290*(1+EXP((LN(1+Real_MC_30Y!$J$11)-0.5*Real_MC_30Y!$J$12^2)+Real_MC_30Y!$J$12*((RAND()+RAND()+RAND()+RAND()+RAND()+RAND()+RAND()+RAND()+RAND()+RAND()+RAND()+RAND())-6))-1)+Real_MC_30Y!K$58)</x:f>
        <x:v>3280051.897978342</x:v>
      </x:c>
      <x:c r="L290" s="50" t="n">
        <x:f>MAX(0,K290*(1+EXP((LN(1+Real_MC_30Y!$J$11)-0.5*Real_MC_30Y!$J$12^2)+Real_MC_30Y!$J$12*((RAND()+RAND()+RAND()+RAND()+RAND()+RAND()+RAND()+RAND()+RAND()+RAND()+RAND()+RAND())-6))-1)+Real_MC_30Y!L$58)</x:f>
        <x:v>2924960.904912454</x:v>
      </x:c>
      <x:c r="M290" s="50" t="n">
        <x:f>MAX(0,L290*(1+EXP((LN(1+Real_MC_30Y!$J$11)-0.5*Real_MC_30Y!$J$12^2)+Real_MC_30Y!$J$12*((RAND()+RAND()+RAND()+RAND()+RAND()+RAND()+RAND()+RAND()+RAND()+RAND()+RAND()+RAND())-6))-1)+Real_MC_30Y!M$58)</x:f>
        <x:v>2673089.921660238</x:v>
      </x:c>
      <x:c r="N290" s="50" t="n">
        <x:f>MAX(0,M290*(1+EXP((LN(1+Real_MC_30Y!$J$11)-0.5*Real_MC_30Y!$J$12^2)+Real_MC_30Y!$J$12*((RAND()+RAND()+RAND()+RAND()+RAND()+RAND()+RAND()+RAND()+RAND()+RAND()+RAND()+RAND())-6))-1)+Real_MC_30Y!N$58)</x:f>
        <x:v>2551684.1941751824</x:v>
      </x:c>
      <x:c r="O290" s="50" t="n">
        <x:f>MAX(0,N290*(1+EXP((LN(1+Real_MC_30Y!$J$11)-0.5*Real_MC_30Y!$J$12^2)+Real_MC_30Y!$J$12*((RAND()+RAND()+RAND()+RAND()+RAND()+RAND()+RAND()+RAND()+RAND()+RAND()+RAND()+RAND())-6))-1)+Real_MC_30Y!O$58)</x:f>
        <x:v>2750207.7409916515</x:v>
      </x:c>
      <x:c r="P290" s="50" t="n">
        <x:f>MAX(0,O290*(1+EXP((LN(1+Real_MC_30Y!$J$11)-0.5*Real_MC_30Y!$J$12^2)+Real_MC_30Y!$J$12*((RAND()+RAND()+RAND()+RAND()+RAND()+RAND()+RAND()+RAND()+RAND()+RAND()+RAND()+RAND())-6))-1)+Real_MC_30Y!P$58)</x:f>
        <x:v>2051144.6059192126</x:v>
      </x:c>
      <x:c r="Q290" s="50" t="n">
        <x:f>MAX(0,P290*(1+EXP((LN(1+Real_MC_30Y!$J$11)-0.5*Real_MC_30Y!$J$12^2)+Real_MC_30Y!$J$12*((RAND()+RAND()+RAND()+RAND()+RAND()+RAND()+RAND()+RAND()+RAND()+RAND()+RAND()+RAND())-6))-1)+Real_MC_30Y!Q$58)</x:f>
        <x:v>2108935.019035167</x:v>
      </x:c>
      <x:c r="R290" s="50" t="n">
        <x:f>MAX(0,Q290*(1+EXP((LN(1+Real_MC_30Y!$J$11)-0.5*Real_MC_30Y!$J$12^2)+Real_MC_30Y!$J$12*((RAND()+RAND()+RAND()+RAND()+RAND()+RAND()+RAND()+RAND()+RAND()+RAND()+RAND()+RAND())-6))-1)+Real_MC_30Y!R$58)</x:f>
        <x:v>1751034.3707687787</x:v>
      </x:c>
      <x:c r="S290" s="50" t="n">
        <x:f>MAX(0,R290*(1+EXP((LN(1+Real_MC_30Y!$J$11)-0.5*Real_MC_30Y!$J$12^2)+Real_MC_30Y!$J$12*((RAND()+RAND()+RAND()+RAND()+RAND()+RAND()+RAND()+RAND()+RAND()+RAND()+RAND()+RAND())-6))-1)+Real_MC_30Y!S$58)</x:f>
        <x:v>1575421.4332041836</x:v>
      </x:c>
      <x:c r="T290" s="50" t="n">
        <x:f>MAX(0,S290*(1+EXP((LN(1+Real_MC_30Y!$J$11)-0.5*Real_MC_30Y!$J$12^2)+Real_MC_30Y!$J$12*((RAND()+RAND()+RAND()+RAND()+RAND()+RAND()+RAND()+RAND()+RAND()+RAND()+RAND()+RAND())-6))-1)+Real_MC_30Y!T$58)</x:f>
        <x:v>1582580.944071216</x:v>
      </x:c>
      <x:c r="U290" s="50" t="n">
        <x:f>MAX(0,T290*(1+EXP((LN(1+Real_MC_30Y!$J$11)-0.5*Real_MC_30Y!$J$12^2)+Real_MC_30Y!$J$12*((RAND()+RAND()+RAND()+RAND()+RAND()+RAND()+RAND()+RAND()+RAND()+RAND()+RAND()+RAND())-6))-1)+Real_MC_30Y!U$58)</x:f>
        <x:v>1582594.088880545</x:v>
      </x:c>
      <x:c r="V290" s="50" t="n">
        <x:f>MAX(0,U290*(1+EXP((LN(1+Real_MC_30Y!$J$11)-0.5*Real_MC_30Y!$J$12^2)+Real_MC_30Y!$J$12*((RAND()+RAND()+RAND()+RAND()+RAND()+RAND()+RAND()+RAND()+RAND()+RAND()+RAND()+RAND())-6))-1)+Real_MC_30Y!V$58)</x:f>
        <x:v>1774568.6545304544</x:v>
      </x:c>
      <x:c r="W290" s="50" t="n">
        <x:f>MAX(0,V290*(1+EXP((LN(1+Real_MC_30Y!$J$11)-0.5*Real_MC_30Y!$J$12^2)+Real_MC_30Y!$J$12*((RAND()+RAND()+RAND()+RAND()+RAND()+RAND()+RAND()+RAND()+RAND()+RAND()+RAND()+RAND())-6))-1)+Real_MC_30Y!W$58)</x:f>
        <x:v>2617448.5927792788</x:v>
      </x:c>
      <x:c r="X290" s="50" t="n">
        <x:f>MAX(0,W290*(1+EXP((LN(1+Real_MC_30Y!$J$11)-0.5*Real_MC_30Y!$J$12^2)+Real_MC_30Y!$J$12*((RAND()+RAND()+RAND()+RAND()+RAND()+RAND()+RAND()+RAND()+RAND()+RAND()+RAND()+RAND())-6))-1)+Real_MC_30Y!X$58)</x:f>
        <x:v>3485066.774761892</x:v>
      </x:c>
      <x:c r="Y290" s="50" t="n">
        <x:f>MAX(0,X290*(1+EXP((LN(1+Real_MC_30Y!$J$11)-0.5*Real_MC_30Y!$J$12^2)+Real_MC_30Y!$J$12*((RAND()+RAND()+RAND()+RAND()+RAND()+RAND()+RAND()+RAND()+RAND()+RAND()+RAND()+RAND())-6))-1)+Real_MC_30Y!Y$58)</x:f>
        <x:v>3213112.205678394</x:v>
      </x:c>
      <x:c r="Z290" s="50" t="n">
        <x:f>MAX(0,Y290*(1+EXP((LN(1+Real_MC_30Y!$J$11)-0.5*Real_MC_30Y!$J$12^2)+Real_MC_30Y!$J$12*((RAND()+RAND()+RAND()+RAND()+RAND()+RAND()+RAND()+RAND()+RAND()+RAND()+RAND()+RAND())-6))-1)+Real_MC_30Y!Z$58)</x:f>
        <x:v>2478394.0679382477</x:v>
      </x:c>
      <x:c r="AA290" s="50" t="n">
        <x:f>MAX(0,Z290*(1+EXP((LN(1+Real_MC_30Y!$J$11)-0.5*Real_MC_30Y!$J$12^2)+Real_MC_30Y!$J$12*((RAND()+RAND()+RAND()+RAND()+RAND()+RAND()+RAND()+RAND()+RAND()+RAND()+RAND()+RAND())-6))-1)+Real_MC_30Y!AA$58)</x:f>
        <x:v>2797452.8031320125</x:v>
      </x:c>
      <x:c r="AB290" s="50" t="n">
        <x:f>MAX(0,AA290*(1+EXP((LN(1+Real_MC_30Y!$J$11)-0.5*Real_MC_30Y!$J$12^2)+Real_MC_30Y!$J$12*((RAND()+RAND()+RAND()+RAND()+RAND()+RAND()+RAND()+RAND()+RAND()+RAND()+RAND()+RAND())-6))-1)+Real_MC_30Y!AB$58)</x:f>
        <x:v>2471844.250896252</x:v>
      </x:c>
      <x:c r="AC290" s="50" t="n">
        <x:f>MAX(0,AB290*(1+EXP((LN(1+Real_MC_30Y!$J$11)-0.5*Real_MC_30Y!$J$12^2)+Real_MC_30Y!$J$12*((RAND()+RAND()+RAND()+RAND()+RAND()+RAND()+RAND()+RAND()+RAND()+RAND()+RAND()+RAND())-6))-1)+Real_MC_30Y!AC$58)</x:f>
        <x:v>2563807.051792309</x:v>
      </x:c>
      <x:c r="AD290" s="50" t="n">
        <x:f>MAX(0,AC290*(1+EXP((LN(1+Real_MC_30Y!$J$11)-0.5*Real_MC_30Y!$J$12^2)+Real_MC_30Y!$J$12*((RAND()+RAND()+RAND()+RAND()+RAND()+RAND()+RAND()+RAND()+RAND()+RAND()+RAND()+RAND())-6))-1)+Real_MC_30Y!AD$58)</x:f>
        <x:v>2614912.0732027725</x:v>
      </x:c>
      <x:c r="AE290" s="50" t="n">
        <x:f>MAX(0,AD290*(1+EXP((LN(1+Real_MC_30Y!$J$11)-0.5*Real_MC_30Y!$J$12^2)+Real_MC_30Y!$J$12*((RAND()+RAND()+RAND()+RAND()+RAND()+RAND()+RAND()+RAND()+RAND()+RAND()+RAND()+RAND())-6))-1)+Real_MC_30Y!AE$58)</x:f>
        <x:v>3322175.64417567</x:v>
      </x:c>
      <x:c r="AF290" s="50" t="n">
        <x:f>MAX(0,AE290*(1+EXP((LN(1+Real_MC_30Y!$J$11)-0.5*Real_MC_30Y!$J$12^2)+Real_MC_30Y!$J$12*((RAND()+RAND()+RAND()+RAND()+RAND()+RAND()+RAND()+RAND()+RAND()+RAND()+RAND()+RAND())-6))-1)+Real_MC_30Y!AF$58)</x:f>
        <x:v>3234123.378399006</x:v>
      </x:c>
    </x:row>
    <x:row r="291">
      <x:c r="A291">
        <x:v>287</x:v>
      </x:c>
      <x:c r="B291" s="50" t="n">
        <x:f>MAX(0,Liquidity_30Y!$C$14+Real_MC_30Y!B$57-Real_MC_30Y!B$56)</x:f>
        <x:v>1029031.25</x:v>
      </x:c>
      <x:c r="C291" s="50" t="n">
        <x:f>MAX(0,B291*(1+EXP((LN(1+Real_MC_30Y!$J$11)-0.5*Real_MC_30Y!$J$12^2)+Real_MC_30Y!$J$12*((RAND()+RAND()+RAND()+RAND()+RAND()+RAND()+RAND()+RAND()+RAND()+RAND()+RAND()+RAND())-6))-1)+Real_MC_30Y!C$58)</x:f>
        <x:v>1043007.0192130093</x:v>
      </x:c>
      <x:c r="D291" s="50" t="n">
        <x:f>MAX(0,C291*(1+EXP((LN(1+Real_MC_30Y!$J$11)-0.5*Real_MC_30Y!$J$12^2)+Real_MC_30Y!$J$12*((RAND()+RAND()+RAND()+RAND()+RAND()+RAND()+RAND()+RAND()+RAND()+RAND()+RAND()+RAND())-6))-1)+Real_MC_30Y!D$58)</x:f>
        <x:v>1061843.4999459959</x:v>
      </x:c>
      <x:c r="E291" s="50" t="n">
        <x:f>MAX(0,D291*(1+EXP((LN(1+Real_MC_30Y!$J$11)-0.5*Real_MC_30Y!$J$12^2)+Real_MC_30Y!$J$12*((RAND()+RAND()+RAND()+RAND()+RAND()+RAND()+RAND()+RAND()+RAND()+RAND()+RAND()+RAND())-6))-1)+Real_MC_30Y!E$58)</x:f>
        <x:v>1017256.0298585286</x:v>
      </x:c>
      <x:c r="F291" s="50" t="n">
        <x:f>MAX(0,E291*(1+EXP((LN(1+Real_MC_30Y!$J$11)-0.5*Real_MC_30Y!$J$12^2)+Real_MC_30Y!$J$12*((RAND()+RAND()+RAND()+RAND()+RAND()+RAND()+RAND()+RAND()+RAND()+RAND()+RAND()+RAND())-6))-1)+Real_MC_30Y!F$58)</x:f>
        <x:v>1130732.7383702488</x:v>
      </x:c>
      <x:c r="G291" s="50" t="n">
        <x:f>MAX(0,F291*(1+EXP((LN(1+Real_MC_30Y!$J$11)-0.5*Real_MC_30Y!$J$12^2)+Real_MC_30Y!$J$12*((RAND()+RAND()+RAND()+RAND()+RAND()+RAND()+RAND()+RAND()+RAND()+RAND()+RAND()+RAND())-6))-1)+Real_MC_30Y!G$58)</x:f>
        <x:v>776294.9388078558</x:v>
      </x:c>
      <x:c r="H291" s="50" t="n">
        <x:f>MAX(0,G291*(1+EXP((LN(1+Real_MC_30Y!$J$11)-0.5*Real_MC_30Y!$J$12^2)+Real_MC_30Y!$J$12*((RAND()+RAND()+RAND()+RAND()+RAND()+RAND()+RAND()+RAND()+RAND()+RAND()+RAND()+RAND())-6))-1)+Real_MC_30Y!H$58)</x:f>
        <x:v>1174694.7574196542</x:v>
      </x:c>
      <x:c r="I291" s="50" t="n">
        <x:f>MAX(0,H291*(1+EXP((LN(1+Real_MC_30Y!$J$11)-0.5*Real_MC_30Y!$J$12^2)+Real_MC_30Y!$J$12*((RAND()+RAND()+RAND()+RAND()+RAND()+RAND()+RAND()+RAND()+RAND()+RAND()+RAND()+RAND())-6))-1)+Real_MC_30Y!I$58)</x:f>
        <x:v>1409502.1288999182</x:v>
      </x:c>
      <x:c r="J291" s="50" t="n">
        <x:f>MAX(0,I291*(1+EXP((LN(1+Real_MC_30Y!$J$11)-0.5*Real_MC_30Y!$J$12^2)+Real_MC_30Y!$J$12*((RAND()+RAND()+RAND()+RAND()+RAND()+RAND()+RAND()+RAND()+RAND()+RAND()+RAND()+RAND())-6))-1)+Real_MC_30Y!J$58)</x:f>
        <x:v>1282248.4181505041</x:v>
      </x:c>
      <x:c r="K291" s="50" t="n">
        <x:f>MAX(0,J291*(1+EXP((LN(1+Real_MC_30Y!$J$11)-0.5*Real_MC_30Y!$J$12^2)+Real_MC_30Y!$J$12*((RAND()+RAND()+RAND()+RAND()+RAND()+RAND()+RAND()+RAND()+RAND()+RAND()+RAND()+RAND())-6))-1)+Real_MC_30Y!K$58)</x:f>
        <x:v>1131204.0237615195</x:v>
      </x:c>
      <x:c r="L291" s="50" t="n">
        <x:f>MAX(0,K291*(1+EXP((LN(1+Real_MC_30Y!$J$11)-0.5*Real_MC_30Y!$J$12^2)+Real_MC_30Y!$J$12*((RAND()+RAND()+RAND()+RAND()+RAND()+RAND()+RAND()+RAND()+RAND()+RAND()+RAND()+RAND())-6))-1)+Real_MC_30Y!L$58)</x:f>
        <x:v>1087845.8608171926</x:v>
      </x:c>
      <x:c r="M291" s="50" t="n">
        <x:f>MAX(0,L291*(1+EXP((LN(1+Real_MC_30Y!$J$11)-0.5*Real_MC_30Y!$J$12^2)+Real_MC_30Y!$J$12*((RAND()+RAND()+RAND()+RAND()+RAND()+RAND()+RAND()+RAND()+RAND()+RAND()+RAND()+RAND())-6))-1)+Real_MC_30Y!M$58)</x:f>
        <x:v>1171065.0084661017</x:v>
      </x:c>
      <x:c r="N291" s="50" t="n">
        <x:f>MAX(0,M291*(1+EXP((LN(1+Real_MC_30Y!$J$11)-0.5*Real_MC_30Y!$J$12^2)+Real_MC_30Y!$J$12*((RAND()+RAND()+RAND()+RAND()+RAND()+RAND()+RAND()+RAND()+RAND()+RAND()+RAND()+RAND())-6))-1)+Real_MC_30Y!N$58)</x:f>
        <x:v>1649175.768682431</x:v>
      </x:c>
      <x:c r="O291" s="50" t="n">
        <x:f>MAX(0,N291*(1+EXP((LN(1+Real_MC_30Y!$J$11)-0.5*Real_MC_30Y!$J$12^2)+Real_MC_30Y!$J$12*((RAND()+RAND()+RAND()+RAND()+RAND()+RAND()+RAND()+RAND()+RAND()+RAND()+RAND()+RAND())-6))-1)+Real_MC_30Y!O$58)</x:f>
        <x:v>2012689.1608694277</x:v>
      </x:c>
      <x:c r="P291" s="50" t="n">
        <x:f>MAX(0,O291*(1+EXP((LN(1+Real_MC_30Y!$J$11)-0.5*Real_MC_30Y!$J$12^2)+Real_MC_30Y!$J$12*((RAND()+RAND()+RAND()+RAND()+RAND()+RAND()+RAND()+RAND()+RAND()+RAND()+RAND()+RAND())-6))-1)+Real_MC_30Y!P$58)</x:f>
        <x:v>1302952.5141291588</x:v>
      </x:c>
      <x:c r="Q291" s="50" t="n">
        <x:f>MAX(0,P291*(1+EXP((LN(1+Real_MC_30Y!$J$11)-0.5*Real_MC_30Y!$J$12^2)+Real_MC_30Y!$J$12*((RAND()+RAND()+RAND()+RAND()+RAND()+RAND()+RAND()+RAND()+RAND()+RAND()+RAND()+RAND())-6))-1)+Real_MC_30Y!Q$58)</x:f>
        <x:v>1461767.90975365</x:v>
      </x:c>
      <x:c r="R291" s="50" t="n">
        <x:f>MAX(0,Q291*(1+EXP((LN(1+Real_MC_30Y!$J$11)-0.5*Real_MC_30Y!$J$12^2)+Real_MC_30Y!$J$12*((RAND()+RAND()+RAND()+RAND()+RAND()+RAND()+RAND()+RAND()+RAND()+RAND()+RAND()+RAND())-6))-1)+Real_MC_30Y!R$58)</x:f>
        <x:v>1761734.7590486</x:v>
      </x:c>
      <x:c r="S291" s="50" t="n">
        <x:f>MAX(0,R291*(1+EXP((LN(1+Real_MC_30Y!$J$11)-0.5*Real_MC_30Y!$J$12^2)+Real_MC_30Y!$J$12*((RAND()+RAND()+RAND()+RAND()+RAND()+RAND()+RAND()+RAND()+RAND()+RAND()+RAND()+RAND())-6))-1)+Real_MC_30Y!S$58)</x:f>
        <x:v>1779646.8180561722</x:v>
      </x:c>
      <x:c r="T291" s="50" t="n">
        <x:f>MAX(0,S291*(1+EXP((LN(1+Real_MC_30Y!$J$11)-0.5*Real_MC_30Y!$J$12^2)+Real_MC_30Y!$J$12*((RAND()+RAND()+RAND()+RAND()+RAND()+RAND()+RAND()+RAND()+RAND()+RAND()+RAND()+RAND())-6))-1)+Real_MC_30Y!T$58)</x:f>
        <x:v>1817172.2993677524</x:v>
      </x:c>
      <x:c r="U291" s="50" t="n">
        <x:f>MAX(0,T291*(1+EXP((LN(1+Real_MC_30Y!$J$11)-0.5*Real_MC_30Y!$J$12^2)+Real_MC_30Y!$J$12*((RAND()+RAND()+RAND()+RAND()+RAND()+RAND()+RAND()+RAND()+RAND()+RAND()+RAND()+RAND())-6))-1)+Real_MC_30Y!U$58)</x:f>
        <x:v>1852219.2506286649</x:v>
      </x:c>
      <x:c r="V291" s="50" t="n">
        <x:f>MAX(0,U291*(1+EXP((LN(1+Real_MC_30Y!$J$11)-0.5*Real_MC_30Y!$J$12^2)+Real_MC_30Y!$J$12*((RAND()+RAND()+RAND()+RAND()+RAND()+RAND()+RAND()+RAND()+RAND()+RAND()+RAND()+RAND())-6))-1)+Real_MC_30Y!V$58)</x:f>
        <x:v>1682052.4876650553</x:v>
      </x:c>
      <x:c r="W291" s="50" t="n">
        <x:f>MAX(0,V291*(1+EXP((LN(1+Real_MC_30Y!$J$11)-0.5*Real_MC_30Y!$J$12^2)+Real_MC_30Y!$J$12*((RAND()+RAND()+RAND()+RAND()+RAND()+RAND()+RAND()+RAND()+RAND()+RAND()+RAND()+RAND())-6))-1)+Real_MC_30Y!W$58)</x:f>
        <x:v>1483924.7363174928</x:v>
      </x:c>
      <x:c r="X291" s="50" t="n">
        <x:f>MAX(0,W291*(1+EXP((LN(1+Real_MC_30Y!$J$11)-0.5*Real_MC_30Y!$J$12^2)+Real_MC_30Y!$J$12*((RAND()+RAND()+RAND()+RAND()+RAND()+RAND()+RAND()+RAND()+RAND()+RAND()+RAND()+RAND())-6))-1)+Real_MC_30Y!X$58)</x:f>
        <x:v>1566521.1544888548</x:v>
      </x:c>
      <x:c r="Y291" s="50" t="n">
        <x:f>MAX(0,X291*(1+EXP((LN(1+Real_MC_30Y!$J$11)-0.5*Real_MC_30Y!$J$12^2)+Real_MC_30Y!$J$12*((RAND()+RAND()+RAND()+RAND()+RAND()+RAND()+RAND()+RAND()+RAND()+RAND()+RAND()+RAND())-6))-1)+Real_MC_30Y!Y$58)</x:f>
        <x:v>1688108.844211438</x:v>
      </x:c>
      <x:c r="Z291" s="50" t="n">
        <x:f>MAX(0,Y291*(1+EXP((LN(1+Real_MC_30Y!$J$11)-0.5*Real_MC_30Y!$J$12^2)+Real_MC_30Y!$J$12*((RAND()+RAND()+RAND()+RAND()+RAND()+RAND()+RAND()+RAND()+RAND()+RAND()+RAND()+RAND())-6))-1)+Real_MC_30Y!Z$58)</x:f>
        <x:v>1803194.204553849</x:v>
      </x:c>
      <x:c r="AA291" s="50" t="n">
        <x:f>MAX(0,Z291*(1+EXP((LN(1+Real_MC_30Y!$J$11)-0.5*Real_MC_30Y!$J$12^2)+Real_MC_30Y!$J$12*((RAND()+RAND()+RAND()+RAND()+RAND()+RAND()+RAND()+RAND()+RAND()+RAND()+RAND()+RAND())-6))-1)+Real_MC_30Y!AA$58)</x:f>
        <x:v>1920072.938320359</x:v>
      </x:c>
      <x:c r="AB291" s="50" t="n">
        <x:f>MAX(0,AA291*(1+EXP((LN(1+Real_MC_30Y!$J$11)-0.5*Real_MC_30Y!$J$12^2)+Real_MC_30Y!$J$12*((RAND()+RAND()+RAND()+RAND()+RAND()+RAND()+RAND()+RAND()+RAND()+RAND()+RAND()+RAND())-6))-1)+Real_MC_30Y!AB$58)</x:f>
        <x:v>2023239.3395789503</x:v>
      </x:c>
      <x:c r="AC291" s="50" t="n">
        <x:f>MAX(0,AB291*(1+EXP((LN(1+Real_MC_30Y!$J$11)-0.5*Real_MC_30Y!$J$12^2)+Real_MC_30Y!$J$12*((RAND()+RAND()+RAND()+RAND()+RAND()+RAND()+RAND()+RAND()+RAND()+RAND()+RAND()+RAND())-6))-1)+Real_MC_30Y!AC$58)</x:f>
        <x:v>2358302.0804950898</x:v>
      </x:c>
      <x:c r="AD291" s="50" t="n">
        <x:f>MAX(0,AC291*(1+EXP((LN(1+Real_MC_30Y!$J$11)-0.5*Real_MC_30Y!$J$12^2)+Real_MC_30Y!$J$12*((RAND()+RAND()+RAND()+RAND()+RAND()+RAND()+RAND()+RAND()+RAND()+RAND()+RAND()+RAND())-6))-1)+Real_MC_30Y!AD$58)</x:f>
        <x:v>2399745.4803825575</x:v>
      </x:c>
      <x:c r="AE291" s="50" t="n">
        <x:f>MAX(0,AD291*(1+EXP((LN(1+Real_MC_30Y!$J$11)-0.5*Real_MC_30Y!$J$12^2)+Real_MC_30Y!$J$12*((RAND()+RAND()+RAND()+RAND()+RAND()+RAND()+RAND()+RAND()+RAND()+RAND()+RAND()+RAND())-6))-1)+Real_MC_30Y!AE$58)</x:f>
        <x:v>2809499.7060511997</x:v>
      </x:c>
      <x:c r="AF291" s="50" t="n">
        <x:f>MAX(0,AE291*(1+EXP((LN(1+Real_MC_30Y!$J$11)-0.5*Real_MC_30Y!$J$12^2)+Real_MC_30Y!$J$12*((RAND()+RAND()+RAND()+RAND()+RAND()+RAND()+RAND()+RAND()+RAND()+RAND()+RAND()+RAND())-6))-1)+Real_MC_30Y!AF$58)</x:f>
        <x:v>2805124.0640805457</x:v>
      </x:c>
    </x:row>
    <x:row r="292">
      <x:c r="A292">
        <x:v>288</x:v>
      </x:c>
      <x:c r="B292" s="50" t="n">
        <x:f>MAX(0,Liquidity_30Y!$C$14+Real_MC_30Y!B$57-Real_MC_30Y!B$56)</x:f>
        <x:v>1029031.25</x:v>
      </x:c>
      <x:c r="C292" s="50" t="n">
        <x:f>MAX(0,B292*(1+EXP((LN(1+Real_MC_30Y!$J$11)-0.5*Real_MC_30Y!$J$12^2)+Real_MC_30Y!$J$12*((RAND()+RAND()+RAND()+RAND()+RAND()+RAND()+RAND()+RAND()+RAND()+RAND()+RAND()+RAND())-6))-1)+Real_MC_30Y!C$58)</x:f>
        <x:v>1151496.8730912926</x:v>
      </x:c>
      <x:c r="D292" s="50" t="n">
        <x:f>MAX(0,C292*(1+EXP((LN(1+Real_MC_30Y!$J$11)-0.5*Real_MC_30Y!$J$12^2)+Real_MC_30Y!$J$12*((RAND()+RAND()+RAND()+RAND()+RAND()+RAND()+RAND()+RAND()+RAND()+RAND()+RAND()+RAND())-6))-1)+Real_MC_30Y!D$58)</x:f>
        <x:v>962102.0487396347</x:v>
      </x:c>
      <x:c r="E292" s="50" t="n">
        <x:f>MAX(0,D292*(1+EXP((LN(1+Real_MC_30Y!$J$11)-0.5*Real_MC_30Y!$J$12^2)+Real_MC_30Y!$J$12*((RAND()+RAND()+RAND()+RAND()+RAND()+RAND()+RAND()+RAND()+RAND()+RAND()+RAND()+RAND())-6))-1)+Real_MC_30Y!E$58)</x:f>
        <x:v>1125923.1889461053</x:v>
      </x:c>
      <x:c r="F292" s="50" t="n">
        <x:f>MAX(0,E292*(1+EXP((LN(1+Real_MC_30Y!$J$11)-0.5*Real_MC_30Y!$J$12^2)+Real_MC_30Y!$J$12*((RAND()+RAND()+RAND()+RAND()+RAND()+RAND()+RAND()+RAND()+RAND()+RAND()+RAND()+RAND())-6))-1)+Real_MC_30Y!F$58)</x:f>
        <x:v>1630912.240366127</x:v>
      </x:c>
      <x:c r="G292" s="50" t="n">
        <x:f>MAX(0,F292*(1+EXP((LN(1+Real_MC_30Y!$J$11)-0.5*Real_MC_30Y!$J$12^2)+Real_MC_30Y!$J$12*((RAND()+RAND()+RAND()+RAND()+RAND()+RAND()+RAND()+RAND()+RAND()+RAND()+RAND()+RAND())-6))-1)+Real_MC_30Y!G$58)</x:f>
        <x:v>1657716.6242479186</x:v>
      </x:c>
      <x:c r="H292" s="50" t="n">
        <x:f>MAX(0,G292*(1+EXP((LN(1+Real_MC_30Y!$J$11)-0.5*Real_MC_30Y!$J$12^2)+Real_MC_30Y!$J$12*((RAND()+RAND()+RAND()+RAND()+RAND()+RAND()+RAND()+RAND()+RAND()+RAND()+RAND()+RAND())-6))-1)+Real_MC_30Y!H$58)</x:f>
        <x:v>1934774.1960611949</x:v>
      </x:c>
      <x:c r="I292" s="50" t="n">
        <x:f>MAX(0,H292*(1+EXP((LN(1+Real_MC_30Y!$J$11)-0.5*Real_MC_30Y!$J$12^2)+Real_MC_30Y!$J$12*((RAND()+RAND()+RAND()+RAND()+RAND()+RAND()+RAND()+RAND()+RAND()+RAND()+RAND()+RAND())-6))-1)+Real_MC_30Y!I$58)</x:f>
        <x:v>2423526.160705331</x:v>
      </x:c>
      <x:c r="J292" s="50" t="n">
        <x:f>MAX(0,I292*(1+EXP((LN(1+Real_MC_30Y!$J$11)-0.5*Real_MC_30Y!$J$12^2)+Real_MC_30Y!$J$12*((RAND()+RAND()+RAND()+RAND()+RAND()+RAND()+RAND()+RAND()+RAND()+RAND()+RAND()+RAND())-6))-1)+Real_MC_30Y!J$58)</x:f>
        <x:v>2493451.9357837983</x:v>
      </x:c>
      <x:c r="K292" s="50" t="n">
        <x:f>MAX(0,J292*(1+EXP((LN(1+Real_MC_30Y!$J$11)-0.5*Real_MC_30Y!$J$12^2)+Real_MC_30Y!$J$12*((RAND()+RAND()+RAND()+RAND()+RAND()+RAND()+RAND()+RAND()+RAND()+RAND()+RAND()+RAND())-6))-1)+Real_MC_30Y!K$58)</x:f>
        <x:v>3631505.4492995944</x:v>
      </x:c>
      <x:c r="L292" s="50" t="n">
        <x:f>MAX(0,K292*(1+EXP((LN(1+Real_MC_30Y!$J$11)-0.5*Real_MC_30Y!$J$12^2)+Real_MC_30Y!$J$12*((RAND()+RAND()+RAND()+RAND()+RAND()+RAND()+RAND()+RAND()+RAND()+RAND()+RAND()+RAND())-6))-1)+Real_MC_30Y!L$58)</x:f>
        <x:v>4686551.187286142</x:v>
      </x:c>
      <x:c r="M292" s="50" t="n">
        <x:f>MAX(0,L292*(1+EXP((LN(1+Real_MC_30Y!$J$11)-0.5*Real_MC_30Y!$J$12^2)+Real_MC_30Y!$J$12*((RAND()+RAND()+RAND()+RAND()+RAND()+RAND()+RAND()+RAND()+RAND()+RAND()+RAND()+RAND())-6))-1)+Real_MC_30Y!M$58)</x:f>
        <x:v>5167400.142982826</x:v>
      </x:c>
      <x:c r="N292" s="50" t="n">
        <x:f>MAX(0,M292*(1+EXP((LN(1+Real_MC_30Y!$J$11)-0.5*Real_MC_30Y!$J$12^2)+Real_MC_30Y!$J$12*((RAND()+RAND()+RAND()+RAND()+RAND()+RAND()+RAND()+RAND()+RAND()+RAND()+RAND()+RAND())-6))-1)+Real_MC_30Y!N$58)</x:f>
        <x:v>4429195.950641593</x:v>
      </x:c>
      <x:c r="O292" s="50" t="n">
        <x:f>MAX(0,N292*(1+EXP((LN(1+Real_MC_30Y!$J$11)-0.5*Real_MC_30Y!$J$12^2)+Real_MC_30Y!$J$12*((RAND()+RAND()+RAND()+RAND()+RAND()+RAND()+RAND()+RAND()+RAND()+RAND()+RAND()+RAND())-6))-1)+Real_MC_30Y!O$58)</x:f>
        <x:v>4675122.679354413</x:v>
      </x:c>
      <x:c r="P292" s="50" t="n">
        <x:f>MAX(0,O292*(1+EXP((LN(1+Real_MC_30Y!$J$11)-0.5*Real_MC_30Y!$J$12^2)+Real_MC_30Y!$J$12*((RAND()+RAND()+RAND()+RAND()+RAND()+RAND()+RAND()+RAND()+RAND()+RAND()+RAND()+RAND())-6))-1)+Real_MC_30Y!P$58)</x:f>
        <x:v>4694715.552320954</x:v>
      </x:c>
      <x:c r="Q292" s="50" t="n">
        <x:f>MAX(0,P292*(1+EXP((LN(1+Real_MC_30Y!$J$11)-0.5*Real_MC_30Y!$J$12^2)+Real_MC_30Y!$J$12*((RAND()+RAND()+RAND()+RAND()+RAND()+RAND()+RAND()+RAND()+RAND()+RAND()+RAND()+RAND())-6))-1)+Real_MC_30Y!Q$58)</x:f>
        <x:v>4518049.513814628</x:v>
      </x:c>
      <x:c r="R292" s="50" t="n">
        <x:f>MAX(0,Q292*(1+EXP((LN(1+Real_MC_30Y!$J$11)-0.5*Real_MC_30Y!$J$12^2)+Real_MC_30Y!$J$12*((RAND()+RAND()+RAND()+RAND()+RAND()+RAND()+RAND()+RAND()+RAND()+RAND()+RAND()+RAND())-6))-1)+Real_MC_30Y!R$58)</x:f>
        <x:v>4222878.568845584</x:v>
      </x:c>
      <x:c r="S292" s="50" t="n">
        <x:f>MAX(0,R292*(1+EXP((LN(1+Real_MC_30Y!$J$11)-0.5*Real_MC_30Y!$J$12^2)+Real_MC_30Y!$J$12*((RAND()+RAND()+RAND()+RAND()+RAND()+RAND()+RAND()+RAND()+RAND()+RAND()+RAND()+RAND())-6))-1)+Real_MC_30Y!S$58)</x:f>
        <x:v>4552870.561388236</x:v>
      </x:c>
      <x:c r="T292" s="50" t="n">
        <x:f>MAX(0,S292*(1+EXP((LN(1+Real_MC_30Y!$J$11)-0.5*Real_MC_30Y!$J$12^2)+Real_MC_30Y!$J$12*((RAND()+RAND()+RAND()+RAND()+RAND()+RAND()+RAND()+RAND()+RAND()+RAND()+RAND()+RAND())-6))-1)+Real_MC_30Y!T$58)</x:f>
        <x:v>5006385.611167636</x:v>
      </x:c>
      <x:c r="U292" s="50" t="n">
        <x:f>MAX(0,T292*(1+EXP((LN(1+Real_MC_30Y!$J$11)-0.5*Real_MC_30Y!$J$12^2)+Real_MC_30Y!$J$12*((RAND()+RAND()+RAND()+RAND()+RAND()+RAND()+RAND()+RAND()+RAND()+RAND()+RAND()+RAND())-6))-1)+Real_MC_30Y!U$58)</x:f>
        <x:v>6913968.273075987</x:v>
      </x:c>
      <x:c r="V292" s="50" t="n">
        <x:f>MAX(0,U292*(1+EXP((LN(1+Real_MC_30Y!$J$11)-0.5*Real_MC_30Y!$J$12^2)+Real_MC_30Y!$J$12*((RAND()+RAND()+RAND()+RAND()+RAND()+RAND()+RAND()+RAND()+RAND()+RAND()+RAND()+RAND())-6))-1)+Real_MC_30Y!V$58)</x:f>
        <x:v>5888264.671130015</x:v>
      </x:c>
      <x:c r="W292" s="50" t="n">
        <x:f>MAX(0,V292*(1+EXP((LN(1+Real_MC_30Y!$J$11)-0.5*Real_MC_30Y!$J$12^2)+Real_MC_30Y!$J$12*((RAND()+RAND()+RAND()+RAND()+RAND()+RAND()+RAND()+RAND()+RAND()+RAND()+RAND()+RAND())-6))-1)+Real_MC_30Y!W$58)</x:f>
        <x:v>5843329.266410458</x:v>
      </x:c>
      <x:c r="X292" s="50" t="n">
        <x:f>MAX(0,W292*(1+EXP((LN(1+Real_MC_30Y!$J$11)-0.5*Real_MC_30Y!$J$12^2)+Real_MC_30Y!$J$12*((RAND()+RAND()+RAND()+RAND()+RAND()+RAND()+RAND()+RAND()+RAND()+RAND()+RAND()+RAND())-6))-1)+Real_MC_30Y!X$58)</x:f>
        <x:v>5756403.994496518</x:v>
      </x:c>
      <x:c r="Y292" s="50" t="n">
        <x:f>MAX(0,X292*(1+EXP((LN(1+Real_MC_30Y!$J$11)-0.5*Real_MC_30Y!$J$12^2)+Real_MC_30Y!$J$12*((RAND()+RAND()+RAND()+RAND()+RAND()+RAND()+RAND()+RAND()+RAND()+RAND()+RAND()+RAND())-6))-1)+Real_MC_30Y!Y$58)</x:f>
        <x:v>4341351.377445177</x:v>
      </x:c>
      <x:c r="Z292" s="50" t="n">
        <x:f>MAX(0,Y292*(1+EXP((LN(1+Real_MC_30Y!$J$11)-0.5*Real_MC_30Y!$J$12^2)+Real_MC_30Y!$J$12*((RAND()+RAND()+RAND()+RAND()+RAND()+RAND()+RAND()+RAND()+RAND()+RAND()+RAND()+RAND())-6))-1)+Real_MC_30Y!Z$58)</x:f>
        <x:v>4960855.333435591</x:v>
      </x:c>
      <x:c r="AA292" s="50" t="n">
        <x:f>MAX(0,Z292*(1+EXP((LN(1+Real_MC_30Y!$J$11)-0.5*Real_MC_30Y!$J$12^2)+Real_MC_30Y!$J$12*((RAND()+RAND()+RAND()+RAND()+RAND()+RAND()+RAND()+RAND()+RAND()+RAND()+RAND()+RAND())-6))-1)+Real_MC_30Y!AA$58)</x:f>
        <x:v>4705874.252775389</x:v>
      </x:c>
      <x:c r="AB292" s="50" t="n">
        <x:f>MAX(0,AA292*(1+EXP((LN(1+Real_MC_30Y!$J$11)-0.5*Real_MC_30Y!$J$12^2)+Real_MC_30Y!$J$12*((RAND()+RAND()+RAND()+RAND()+RAND()+RAND()+RAND()+RAND()+RAND()+RAND()+RAND()+RAND())-6))-1)+Real_MC_30Y!AB$58)</x:f>
        <x:v>5452997.732364975</x:v>
      </x:c>
      <x:c r="AC292" s="50" t="n">
        <x:f>MAX(0,AB292*(1+EXP((LN(1+Real_MC_30Y!$J$11)-0.5*Real_MC_30Y!$J$12^2)+Real_MC_30Y!$J$12*((RAND()+RAND()+RAND()+RAND()+RAND()+RAND()+RAND()+RAND()+RAND()+RAND()+RAND()+RAND())-6))-1)+Real_MC_30Y!AC$58)</x:f>
        <x:v>6300718.808287001</x:v>
      </x:c>
      <x:c r="AD292" s="50" t="n">
        <x:f>MAX(0,AC292*(1+EXP((LN(1+Real_MC_30Y!$J$11)-0.5*Real_MC_30Y!$J$12^2)+Real_MC_30Y!$J$12*((RAND()+RAND()+RAND()+RAND()+RAND()+RAND()+RAND()+RAND()+RAND()+RAND()+RAND()+RAND())-6))-1)+Real_MC_30Y!AD$58)</x:f>
        <x:v>7151265.213929694</x:v>
      </x:c>
      <x:c r="AE292" s="50" t="n">
        <x:f>MAX(0,AD292*(1+EXP((LN(1+Real_MC_30Y!$J$11)-0.5*Real_MC_30Y!$J$12^2)+Real_MC_30Y!$J$12*((RAND()+RAND()+RAND()+RAND()+RAND()+RAND()+RAND()+RAND()+RAND()+RAND()+RAND()+RAND())-6))-1)+Real_MC_30Y!AE$58)</x:f>
        <x:v>8307561.431291052</x:v>
      </x:c>
      <x:c r="AF292" s="50" t="n">
        <x:f>MAX(0,AE292*(1+EXP((LN(1+Real_MC_30Y!$J$11)-0.5*Real_MC_30Y!$J$12^2)+Real_MC_30Y!$J$12*((RAND()+RAND()+RAND()+RAND()+RAND()+RAND()+RAND()+RAND()+RAND()+RAND()+RAND()+RAND())-6))-1)+Real_MC_30Y!AF$58)</x:f>
        <x:v>8620242.093293883</x:v>
      </x:c>
    </x:row>
    <x:row r="293">
      <x:c r="A293">
        <x:v>289</x:v>
      </x:c>
      <x:c r="B293" s="50" t="n">
        <x:f>MAX(0,Liquidity_30Y!$C$14+Real_MC_30Y!B$57-Real_MC_30Y!B$56)</x:f>
        <x:v>1029031.25</x:v>
      </x:c>
      <x:c r="C293" s="50" t="n">
        <x:f>MAX(0,B293*(1+EXP((LN(1+Real_MC_30Y!$J$11)-0.5*Real_MC_30Y!$J$12^2)+Real_MC_30Y!$J$12*((RAND()+RAND()+RAND()+RAND()+RAND()+RAND()+RAND()+RAND()+RAND()+RAND()+RAND()+RAND())-6))-1)+Real_MC_30Y!C$58)</x:f>
        <x:v>1004950.4600341886</x:v>
      </x:c>
      <x:c r="D293" s="50" t="n">
        <x:f>MAX(0,C293*(1+EXP((LN(1+Real_MC_30Y!$J$11)-0.5*Real_MC_30Y!$J$12^2)+Real_MC_30Y!$J$12*((RAND()+RAND()+RAND()+RAND()+RAND()+RAND()+RAND()+RAND()+RAND()+RAND()+RAND()+RAND())-6))-1)+Real_MC_30Y!D$58)</x:f>
        <x:v>1087992.8835368094</x:v>
      </x:c>
      <x:c r="E293" s="50" t="n">
        <x:f>MAX(0,D293*(1+EXP((LN(1+Real_MC_30Y!$J$11)-0.5*Real_MC_30Y!$J$12^2)+Real_MC_30Y!$J$12*((RAND()+RAND()+RAND()+RAND()+RAND()+RAND()+RAND()+RAND()+RAND()+RAND()+RAND()+RAND())-6))-1)+Real_MC_30Y!E$58)</x:f>
        <x:v>1061721.5253981724</x:v>
      </x:c>
      <x:c r="F293" s="50" t="n">
        <x:f>MAX(0,E293*(1+EXP((LN(1+Real_MC_30Y!$J$11)-0.5*Real_MC_30Y!$J$12^2)+Real_MC_30Y!$J$12*((RAND()+RAND()+RAND()+RAND()+RAND()+RAND()+RAND()+RAND()+RAND()+RAND()+RAND()+RAND())-6))-1)+Real_MC_30Y!F$58)</x:f>
        <x:v>910512.8596803349</x:v>
      </x:c>
      <x:c r="G293" s="50" t="n">
        <x:f>MAX(0,F293*(1+EXP((LN(1+Real_MC_30Y!$J$11)-0.5*Real_MC_30Y!$J$12^2)+Real_MC_30Y!$J$12*((RAND()+RAND()+RAND()+RAND()+RAND()+RAND()+RAND()+RAND()+RAND()+RAND()+RAND()+RAND())-6))-1)+Real_MC_30Y!G$58)</x:f>
        <x:v>732548.084532967</x:v>
      </x:c>
      <x:c r="H293" s="50" t="n">
        <x:f>MAX(0,G293*(1+EXP((LN(1+Real_MC_30Y!$J$11)-0.5*Real_MC_30Y!$J$12^2)+Real_MC_30Y!$J$12*((RAND()+RAND()+RAND()+RAND()+RAND()+RAND()+RAND()+RAND()+RAND()+RAND()+RAND()+RAND())-6))-1)+Real_MC_30Y!H$58)</x:f>
        <x:v>748685.1819760496</x:v>
      </x:c>
      <x:c r="I293" s="50" t="n">
        <x:f>MAX(0,H293*(1+EXP((LN(1+Real_MC_30Y!$J$11)-0.5*Real_MC_30Y!$J$12^2)+Real_MC_30Y!$J$12*((RAND()+RAND()+RAND()+RAND()+RAND()+RAND()+RAND()+RAND()+RAND()+RAND()+RAND()+RAND())-6))-1)+Real_MC_30Y!I$58)</x:f>
        <x:v>784700.7612315157</x:v>
      </x:c>
      <x:c r="J293" s="50" t="n">
        <x:f>MAX(0,I293*(1+EXP((LN(1+Real_MC_30Y!$J$11)-0.5*Real_MC_30Y!$J$12^2)+Real_MC_30Y!$J$12*((RAND()+RAND()+RAND()+RAND()+RAND()+RAND()+RAND()+RAND()+RAND()+RAND()+RAND()+RAND())-6))-1)+Real_MC_30Y!J$58)</x:f>
        <x:v>563325.6306416946</x:v>
      </x:c>
      <x:c r="K293" s="50" t="n">
        <x:f>MAX(0,J293*(1+EXP((LN(1+Real_MC_30Y!$J$11)-0.5*Real_MC_30Y!$J$12^2)+Real_MC_30Y!$J$12*((RAND()+RAND()+RAND()+RAND()+RAND()+RAND()+RAND()+RAND()+RAND()+RAND()+RAND()+RAND())-6))-1)+Real_MC_30Y!K$58)</x:f>
        <x:v>462198.323655243</x:v>
      </x:c>
      <x:c r="L293" s="50" t="n">
        <x:f>MAX(0,K293*(1+EXP((LN(1+Real_MC_30Y!$J$11)-0.5*Real_MC_30Y!$J$12^2)+Real_MC_30Y!$J$12*((RAND()+RAND()+RAND()+RAND()+RAND()+RAND()+RAND()+RAND()+RAND()+RAND()+RAND()+RAND())-6))-1)+Real_MC_30Y!L$58)</x:f>
        <x:v>513345.33901883574</x:v>
      </x:c>
      <x:c r="M293" s="50" t="n">
        <x:f>MAX(0,L293*(1+EXP((LN(1+Real_MC_30Y!$J$11)-0.5*Real_MC_30Y!$J$12^2)+Real_MC_30Y!$J$12*((RAND()+RAND()+RAND()+RAND()+RAND()+RAND()+RAND()+RAND()+RAND()+RAND()+RAND()+RAND())-6))-1)+Real_MC_30Y!M$58)</x:f>
        <x:v>441497.25513814925</x:v>
      </x:c>
      <x:c r="N293" s="50" t="n">
        <x:f>MAX(0,M293*(1+EXP((LN(1+Real_MC_30Y!$J$11)-0.5*Real_MC_30Y!$J$12^2)+Real_MC_30Y!$J$12*((RAND()+RAND()+RAND()+RAND()+RAND()+RAND()+RAND()+RAND()+RAND()+RAND()+RAND()+RAND())-6))-1)+Real_MC_30Y!N$58)</x:f>
        <x:v>422462.48807141354</x:v>
      </x:c>
      <x:c r="O293" s="50" t="n">
        <x:f>MAX(0,N293*(1+EXP((LN(1+Real_MC_30Y!$J$11)-0.5*Real_MC_30Y!$J$12^2)+Real_MC_30Y!$J$12*((RAND()+RAND()+RAND()+RAND()+RAND()+RAND()+RAND()+RAND()+RAND()+RAND()+RAND()+RAND())-6))-1)+Real_MC_30Y!O$58)</x:f>
        <x:v>500434.76781366416</x:v>
      </x:c>
      <x:c r="P293" s="50" t="n">
        <x:f>MAX(0,O293*(1+EXP((LN(1+Real_MC_30Y!$J$11)-0.5*Real_MC_30Y!$J$12^2)+Real_MC_30Y!$J$12*((RAND()+RAND()+RAND()+RAND()+RAND()+RAND()+RAND()+RAND()+RAND()+RAND()+RAND()+RAND())-6))-1)+Real_MC_30Y!P$58)</x:f>
        <x:v>543921.8264144188</x:v>
      </x:c>
      <x:c r="Q293" s="50" t="n">
        <x:f>MAX(0,P293*(1+EXP((LN(1+Real_MC_30Y!$J$11)-0.5*Real_MC_30Y!$J$12^2)+Real_MC_30Y!$J$12*((RAND()+RAND()+RAND()+RAND()+RAND()+RAND()+RAND()+RAND()+RAND()+RAND()+RAND()+RAND())-6))-1)+Real_MC_30Y!Q$58)</x:f>
        <x:v>613356.8401738525</x:v>
      </x:c>
      <x:c r="R293" s="50" t="n">
        <x:f>MAX(0,Q293*(1+EXP((LN(1+Real_MC_30Y!$J$11)-0.5*Real_MC_30Y!$J$12^2)+Real_MC_30Y!$J$12*((RAND()+RAND()+RAND()+RAND()+RAND()+RAND()+RAND()+RAND()+RAND()+RAND()+RAND()+RAND())-6))-1)+Real_MC_30Y!R$58)</x:f>
        <x:v>632985.2865381849</x:v>
      </x:c>
      <x:c r="S293" s="50" t="n">
        <x:f>MAX(0,R293*(1+EXP((LN(1+Real_MC_30Y!$J$11)-0.5*Real_MC_30Y!$J$12^2)+Real_MC_30Y!$J$12*((RAND()+RAND()+RAND()+RAND()+RAND()+RAND()+RAND()+RAND()+RAND()+RAND()+RAND()+RAND())-6))-1)+Real_MC_30Y!S$58)</x:f>
        <x:v>806627.5402892721</x:v>
      </x:c>
      <x:c r="T293" s="50" t="n">
        <x:f>MAX(0,S293*(1+EXP((LN(1+Real_MC_30Y!$J$11)-0.5*Real_MC_30Y!$J$12^2)+Real_MC_30Y!$J$12*((RAND()+RAND()+RAND()+RAND()+RAND()+RAND()+RAND()+RAND()+RAND()+RAND()+RAND()+RAND())-6))-1)+Real_MC_30Y!T$58)</x:f>
        <x:v>854947.0589997437</x:v>
      </x:c>
      <x:c r="U293" s="50" t="n">
        <x:f>MAX(0,T293*(1+EXP((LN(1+Real_MC_30Y!$J$11)-0.5*Real_MC_30Y!$J$12^2)+Real_MC_30Y!$J$12*((RAND()+RAND()+RAND()+RAND()+RAND()+RAND()+RAND()+RAND()+RAND()+RAND()+RAND()+RAND())-6))-1)+Real_MC_30Y!U$58)</x:f>
        <x:v>901419.8888161841</x:v>
      </x:c>
      <x:c r="V293" s="50" t="n">
        <x:f>MAX(0,U293*(1+EXP((LN(1+Real_MC_30Y!$J$11)-0.5*Real_MC_30Y!$J$12^2)+Real_MC_30Y!$J$12*((RAND()+RAND()+RAND()+RAND()+RAND()+RAND()+RAND()+RAND()+RAND()+RAND()+RAND()+RAND())-6))-1)+Real_MC_30Y!V$58)</x:f>
        <x:v>1071341.662802306</x:v>
      </x:c>
      <x:c r="W293" s="50" t="n">
        <x:f>MAX(0,V293*(1+EXP((LN(1+Real_MC_30Y!$J$11)-0.5*Real_MC_30Y!$J$12^2)+Real_MC_30Y!$J$12*((RAND()+RAND()+RAND()+RAND()+RAND()+RAND()+RAND()+RAND()+RAND()+RAND()+RAND()+RAND())-6))-1)+Real_MC_30Y!W$58)</x:f>
        <x:v>1140891.727774442</x:v>
      </x:c>
      <x:c r="X293" s="50" t="n">
        <x:f>MAX(0,W293*(1+EXP((LN(1+Real_MC_30Y!$J$11)-0.5*Real_MC_30Y!$J$12^2)+Real_MC_30Y!$J$12*((RAND()+RAND()+RAND()+RAND()+RAND()+RAND()+RAND()+RAND()+RAND()+RAND()+RAND()+RAND())-6))-1)+Real_MC_30Y!X$58)</x:f>
        <x:v>895796.9357648623</x:v>
      </x:c>
      <x:c r="Y293" s="50" t="n">
        <x:f>MAX(0,X293*(1+EXP((LN(1+Real_MC_30Y!$J$11)-0.5*Real_MC_30Y!$J$12^2)+Real_MC_30Y!$J$12*((RAND()+RAND()+RAND()+RAND()+RAND()+RAND()+RAND()+RAND()+RAND()+RAND()+RAND()+RAND())-6))-1)+Real_MC_30Y!Y$58)</x:f>
        <x:v>1005227.4583798788</x:v>
      </x:c>
      <x:c r="Z293" s="50" t="n">
        <x:f>MAX(0,Y293*(1+EXP((LN(1+Real_MC_30Y!$J$11)-0.5*Real_MC_30Y!$J$12^2)+Real_MC_30Y!$J$12*((RAND()+RAND()+RAND()+RAND()+RAND()+RAND()+RAND()+RAND()+RAND()+RAND()+RAND()+RAND())-6))-1)+Real_MC_30Y!Z$58)</x:f>
        <x:v>954888.7848683908</x:v>
      </x:c>
      <x:c r="AA293" s="50" t="n">
        <x:f>MAX(0,Z293*(1+EXP((LN(1+Real_MC_30Y!$J$11)-0.5*Real_MC_30Y!$J$12^2)+Real_MC_30Y!$J$12*((RAND()+RAND()+RAND()+RAND()+RAND()+RAND()+RAND()+RAND()+RAND()+RAND()+RAND()+RAND())-6))-1)+Real_MC_30Y!AA$58)</x:f>
        <x:v>1159202.6840425064</x:v>
      </x:c>
      <x:c r="AB293" s="50" t="n">
        <x:f>MAX(0,AA293*(1+EXP((LN(1+Real_MC_30Y!$J$11)-0.5*Real_MC_30Y!$J$12^2)+Real_MC_30Y!$J$12*((RAND()+RAND()+RAND()+RAND()+RAND()+RAND()+RAND()+RAND()+RAND()+RAND()+RAND()+RAND())-6))-1)+Real_MC_30Y!AB$58)</x:f>
        <x:v>960694.4390377502</x:v>
      </x:c>
      <x:c r="AC293" s="50" t="n">
        <x:f>MAX(0,AB293*(1+EXP((LN(1+Real_MC_30Y!$J$11)-0.5*Real_MC_30Y!$J$12^2)+Real_MC_30Y!$J$12*((RAND()+RAND()+RAND()+RAND()+RAND()+RAND()+RAND()+RAND()+RAND()+RAND()+RAND()+RAND())-6))-1)+Real_MC_30Y!AC$58)</x:f>
        <x:v>1355024.4189193954</x:v>
      </x:c>
      <x:c r="AD293" s="50" t="n">
        <x:f>MAX(0,AC293*(1+EXP((LN(1+Real_MC_30Y!$J$11)-0.5*Real_MC_30Y!$J$12^2)+Real_MC_30Y!$J$12*((RAND()+RAND()+RAND()+RAND()+RAND()+RAND()+RAND()+RAND()+RAND()+RAND()+RAND()+RAND())-6))-1)+Real_MC_30Y!AD$58)</x:f>
        <x:v>1577727.5473638624</x:v>
      </x:c>
      <x:c r="AE293" s="50" t="n">
        <x:f>MAX(0,AD293*(1+EXP((LN(1+Real_MC_30Y!$J$11)-0.5*Real_MC_30Y!$J$12^2)+Real_MC_30Y!$J$12*((RAND()+RAND()+RAND()+RAND()+RAND()+RAND()+RAND()+RAND()+RAND()+RAND()+RAND()+RAND())-6))-1)+Real_MC_30Y!AE$58)</x:f>
        <x:v>2333459.3078809697</x:v>
      </x:c>
      <x:c r="AF293" s="50" t="n">
        <x:f>MAX(0,AE293*(1+EXP((LN(1+Real_MC_30Y!$J$11)-0.5*Real_MC_30Y!$J$12^2)+Real_MC_30Y!$J$12*((RAND()+RAND()+RAND()+RAND()+RAND()+RAND()+RAND()+RAND()+RAND()+RAND()+RAND()+RAND())-6))-1)+Real_MC_30Y!AF$58)</x:f>
        <x:v>2920080.894621022</x:v>
      </x:c>
    </x:row>
    <x:row r="294">
      <x:c r="A294">
        <x:v>290</x:v>
      </x:c>
      <x:c r="B294" s="50" t="n">
        <x:f>MAX(0,Liquidity_30Y!$C$14+Real_MC_30Y!B$57-Real_MC_30Y!B$56)</x:f>
        <x:v>1029031.25</x:v>
      </x:c>
      <x:c r="C294" s="50" t="n">
        <x:f>MAX(0,B294*(1+EXP((LN(1+Real_MC_30Y!$J$11)-0.5*Real_MC_30Y!$J$12^2)+Real_MC_30Y!$J$12*((RAND()+RAND()+RAND()+RAND()+RAND()+RAND()+RAND()+RAND()+RAND()+RAND()+RAND()+RAND())-6))-1)+Real_MC_30Y!C$58)</x:f>
        <x:v>1097855.5106486836</x:v>
      </x:c>
      <x:c r="D294" s="50" t="n">
        <x:f>MAX(0,C294*(1+EXP((LN(1+Real_MC_30Y!$J$11)-0.5*Real_MC_30Y!$J$12^2)+Real_MC_30Y!$J$12*((RAND()+RAND()+RAND()+RAND()+RAND()+RAND()+RAND()+RAND()+RAND()+RAND()+RAND()+RAND())-6))-1)+Real_MC_30Y!D$58)</x:f>
        <x:v>1237307.5352652236</x:v>
      </x:c>
      <x:c r="E294" s="50" t="n">
        <x:f>MAX(0,D294*(1+EXP((LN(1+Real_MC_30Y!$J$11)-0.5*Real_MC_30Y!$J$12^2)+Real_MC_30Y!$J$12*((RAND()+RAND()+RAND()+RAND()+RAND()+RAND()+RAND()+RAND()+RAND()+RAND()+RAND()+RAND())-6))-1)+Real_MC_30Y!E$58)</x:f>
        <x:v>1156521.3923014777</x:v>
      </x:c>
      <x:c r="F294" s="50" t="n">
        <x:f>MAX(0,E294*(1+EXP((LN(1+Real_MC_30Y!$J$11)-0.5*Real_MC_30Y!$J$12^2)+Real_MC_30Y!$J$12*((RAND()+RAND()+RAND()+RAND()+RAND()+RAND()+RAND()+RAND()+RAND()+RAND()+RAND()+RAND())-6))-1)+Real_MC_30Y!F$58)</x:f>
        <x:v>959293.637256042</x:v>
      </x:c>
      <x:c r="G294" s="50" t="n">
        <x:f>MAX(0,F294*(1+EXP((LN(1+Real_MC_30Y!$J$11)-0.5*Real_MC_30Y!$J$12^2)+Real_MC_30Y!$J$12*((RAND()+RAND()+RAND()+RAND()+RAND()+RAND()+RAND()+RAND()+RAND()+RAND()+RAND()+RAND())-6))-1)+Real_MC_30Y!G$58)</x:f>
        <x:v>999265.211375813</x:v>
      </x:c>
      <x:c r="H294" s="50" t="n">
        <x:f>MAX(0,G294*(1+EXP((LN(1+Real_MC_30Y!$J$11)-0.5*Real_MC_30Y!$J$12^2)+Real_MC_30Y!$J$12*((RAND()+RAND()+RAND()+RAND()+RAND()+RAND()+RAND()+RAND()+RAND()+RAND()+RAND()+RAND())-6))-1)+Real_MC_30Y!H$58)</x:f>
        <x:v>1043776.6820151393</x:v>
      </x:c>
      <x:c r="I294" s="50" t="n">
        <x:f>MAX(0,H294*(1+EXP((LN(1+Real_MC_30Y!$J$11)-0.5*Real_MC_30Y!$J$12^2)+Real_MC_30Y!$J$12*((RAND()+RAND()+RAND()+RAND()+RAND()+RAND()+RAND()+RAND()+RAND()+RAND()+RAND()+RAND())-6))-1)+Real_MC_30Y!I$58)</x:f>
        <x:v>1109620.9270109567</x:v>
      </x:c>
      <x:c r="J294" s="50" t="n">
        <x:f>MAX(0,I294*(1+EXP((LN(1+Real_MC_30Y!$J$11)-0.5*Real_MC_30Y!$J$12^2)+Real_MC_30Y!$J$12*((RAND()+RAND()+RAND()+RAND()+RAND()+RAND()+RAND()+RAND()+RAND()+RAND()+RAND()+RAND())-6))-1)+Real_MC_30Y!J$58)</x:f>
        <x:v>1101135.9786792728</x:v>
      </x:c>
      <x:c r="K294" s="50" t="n">
        <x:f>MAX(0,J294*(1+EXP((LN(1+Real_MC_30Y!$J$11)-0.5*Real_MC_30Y!$J$12^2)+Real_MC_30Y!$J$12*((RAND()+RAND()+RAND()+RAND()+RAND()+RAND()+RAND()+RAND()+RAND()+RAND()+RAND()+RAND())-6))-1)+Real_MC_30Y!K$58)</x:f>
        <x:v>956348.9181549593</x:v>
      </x:c>
      <x:c r="L294" s="50" t="n">
        <x:f>MAX(0,K294*(1+EXP((LN(1+Real_MC_30Y!$J$11)-0.5*Real_MC_30Y!$J$12^2)+Real_MC_30Y!$J$12*((RAND()+RAND()+RAND()+RAND()+RAND()+RAND()+RAND()+RAND()+RAND()+RAND()+RAND()+RAND())-6))-1)+Real_MC_30Y!L$58)</x:f>
        <x:v>1016720.3559528243</x:v>
      </x:c>
      <x:c r="M294" s="50" t="n">
        <x:f>MAX(0,L294*(1+EXP((LN(1+Real_MC_30Y!$J$11)-0.5*Real_MC_30Y!$J$12^2)+Real_MC_30Y!$J$12*((RAND()+RAND()+RAND()+RAND()+RAND()+RAND()+RAND()+RAND()+RAND()+RAND()+RAND()+RAND())-6))-1)+Real_MC_30Y!M$58)</x:f>
        <x:v>998064.2814492948</x:v>
      </x:c>
      <x:c r="N294" s="50" t="n">
        <x:f>MAX(0,M294*(1+EXP((LN(1+Real_MC_30Y!$J$11)-0.5*Real_MC_30Y!$J$12^2)+Real_MC_30Y!$J$12*((RAND()+RAND()+RAND()+RAND()+RAND()+RAND()+RAND()+RAND()+RAND()+RAND()+RAND()+RAND())-6))-1)+Real_MC_30Y!N$58)</x:f>
        <x:v>1324906.2135307724</x:v>
      </x:c>
      <x:c r="O294" s="50" t="n">
        <x:f>MAX(0,N294*(1+EXP((LN(1+Real_MC_30Y!$J$11)-0.5*Real_MC_30Y!$J$12^2)+Real_MC_30Y!$J$12*((RAND()+RAND()+RAND()+RAND()+RAND()+RAND()+RAND()+RAND()+RAND()+RAND()+RAND()+RAND())-6))-1)+Real_MC_30Y!O$58)</x:f>
        <x:v>1257339.3041447953</x:v>
      </x:c>
      <x:c r="P294" s="50" t="n">
        <x:f>MAX(0,O294*(1+EXP((LN(1+Real_MC_30Y!$J$11)-0.5*Real_MC_30Y!$J$12^2)+Real_MC_30Y!$J$12*((RAND()+RAND()+RAND()+RAND()+RAND()+RAND()+RAND()+RAND()+RAND()+RAND()+RAND()+RAND())-6))-1)+Real_MC_30Y!P$58)</x:f>
        <x:v>1203491.3737515633</x:v>
      </x:c>
      <x:c r="Q294" s="50" t="n">
        <x:f>MAX(0,P294*(1+EXP((LN(1+Real_MC_30Y!$J$11)-0.5*Real_MC_30Y!$J$12^2)+Real_MC_30Y!$J$12*((RAND()+RAND()+RAND()+RAND()+RAND()+RAND()+RAND()+RAND()+RAND()+RAND()+RAND()+RAND())-6))-1)+Real_MC_30Y!Q$58)</x:f>
        <x:v>1198855.4053917527</x:v>
      </x:c>
      <x:c r="R294" s="50" t="n">
        <x:f>MAX(0,Q294*(1+EXP((LN(1+Real_MC_30Y!$J$11)-0.5*Real_MC_30Y!$J$12^2)+Real_MC_30Y!$J$12*((RAND()+RAND()+RAND()+RAND()+RAND()+RAND()+RAND()+RAND()+RAND()+RAND()+RAND()+RAND())-6))-1)+Real_MC_30Y!R$58)</x:f>
        <x:v>1167810.0728198013</x:v>
      </x:c>
      <x:c r="S294" s="50" t="n">
        <x:f>MAX(0,R294*(1+EXP((LN(1+Real_MC_30Y!$J$11)-0.5*Real_MC_30Y!$J$12^2)+Real_MC_30Y!$J$12*((RAND()+RAND()+RAND()+RAND()+RAND()+RAND()+RAND()+RAND()+RAND()+RAND()+RAND()+RAND())-6))-1)+Real_MC_30Y!S$58)</x:f>
        <x:v>1169375.8152794302</x:v>
      </x:c>
      <x:c r="T294" s="50" t="n">
        <x:f>MAX(0,S294*(1+EXP((LN(1+Real_MC_30Y!$J$11)-0.5*Real_MC_30Y!$J$12^2)+Real_MC_30Y!$J$12*((RAND()+RAND()+RAND()+RAND()+RAND()+RAND()+RAND()+RAND()+RAND()+RAND()+RAND()+RAND())-6))-1)+Real_MC_30Y!T$58)</x:f>
        <x:v>1320629.4212743375</x:v>
      </x:c>
      <x:c r="U294" s="50" t="n">
        <x:f>MAX(0,T294*(1+EXP((LN(1+Real_MC_30Y!$J$11)-0.5*Real_MC_30Y!$J$12^2)+Real_MC_30Y!$J$12*((RAND()+RAND()+RAND()+RAND()+RAND()+RAND()+RAND()+RAND()+RAND()+RAND()+RAND()+RAND())-6))-1)+Real_MC_30Y!U$58)</x:f>
        <x:v>1144292.0780511387</x:v>
      </x:c>
      <x:c r="V294" s="50" t="n">
        <x:f>MAX(0,U294*(1+EXP((LN(1+Real_MC_30Y!$J$11)-0.5*Real_MC_30Y!$J$12^2)+Real_MC_30Y!$J$12*((RAND()+RAND()+RAND()+RAND()+RAND()+RAND()+RAND()+RAND()+RAND()+RAND()+RAND()+RAND())-6))-1)+Real_MC_30Y!V$58)</x:f>
        <x:v>1209760.9512976129</x:v>
      </x:c>
      <x:c r="W294" s="50" t="n">
        <x:f>MAX(0,V294*(1+EXP((LN(1+Real_MC_30Y!$J$11)-0.5*Real_MC_30Y!$J$12^2)+Real_MC_30Y!$J$12*((RAND()+RAND()+RAND()+RAND()+RAND()+RAND()+RAND()+RAND()+RAND()+RAND()+RAND()+RAND())-6))-1)+Real_MC_30Y!W$58)</x:f>
        <x:v>1749282.0225101314</x:v>
      </x:c>
      <x:c r="X294" s="50" t="n">
        <x:f>MAX(0,W294*(1+EXP((LN(1+Real_MC_30Y!$J$11)-0.5*Real_MC_30Y!$J$12^2)+Real_MC_30Y!$J$12*((RAND()+RAND()+RAND()+RAND()+RAND()+RAND()+RAND()+RAND()+RAND()+RAND()+RAND()+RAND())-6))-1)+Real_MC_30Y!X$58)</x:f>
        <x:v>2189067.445584867</x:v>
      </x:c>
      <x:c r="Y294" s="50" t="n">
        <x:f>MAX(0,X294*(1+EXP((LN(1+Real_MC_30Y!$J$11)-0.5*Real_MC_30Y!$J$12^2)+Real_MC_30Y!$J$12*((RAND()+RAND()+RAND()+RAND()+RAND()+RAND()+RAND()+RAND()+RAND()+RAND()+RAND()+RAND())-6))-1)+Real_MC_30Y!Y$58)</x:f>
        <x:v>1772164.8637526215</x:v>
      </x:c>
      <x:c r="Z294" s="50" t="n">
        <x:f>MAX(0,Y294*(1+EXP((LN(1+Real_MC_30Y!$J$11)-0.5*Real_MC_30Y!$J$12^2)+Real_MC_30Y!$J$12*((RAND()+RAND()+RAND()+RAND()+RAND()+RAND()+RAND()+RAND()+RAND()+RAND()+RAND()+RAND())-6))-1)+Real_MC_30Y!Z$58)</x:f>
        <x:v>1938885.7381486378</x:v>
      </x:c>
      <x:c r="AA294" s="50" t="n">
        <x:f>MAX(0,Z294*(1+EXP((LN(1+Real_MC_30Y!$J$11)-0.5*Real_MC_30Y!$J$12^2)+Real_MC_30Y!$J$12*((RAND()+RAND()+RAND()+RAND()+RAND()+RAND()+RAND()+RAND()+RAND()+RAND()+RAND()+RAND())-6))-1)+Real_MC_30Y!AA$58)</x:f>
        <x:v>2116823.1031987816</x:v>
      </x:c>
      <x:c r="AB294" s="50" t="n">
        <x:f>MAX(0,AA294*(1+EXP((LN(1+Real_MC_30Y!$J$11)-0.5*Real_MC_30Y!$J$12^2)+Real_MC_30Y!$J$12*((RAND()+RAND()+RAND()+RAND()+RAND()+RAND()+RAND()+RAND()+RAND()+RAND()+RAND()+RAND())-6))-1)+Real_MC_30Y!AB$58)</x:f>
        <x:v>2283264.3444339368</x:v>
      </x:c>
      <x:c r="AC294" s="50" t="n">
        <x:f>MAX(0,AB294*(1+EXP((LN(1+Real_MC_30Y!$J$11)-0.5*Real_MC_30Y!$J$12^2)+Real_MC_30Y!$J$12*((RAND()+RAND()+RAND()+RAND()+RAND()+RAND()+RAND()+RAND()+RAND()+RAND()+RAND()+RAND())-6))-1)+Real_MC_30Y!AC$58)</x:f>
        <x:v>2363028.0275598755</x:v>
      </x:c>
      <x:c r="AD294" s="50" t="n">
        <x:f>MAX(0,AC294*(1+EXP((LN(1+Real_MC_30Y!$J$11)-0.5*Real_MC_30Y!$J$12^2)+Real_MC_30Y!$J$12*((RAND()+RAND()+RAND()+RAND()+RAND()+RAND()+RAND()+RAND()+RAND()+RAND()+RAND()+RAND())-6))-1)+Real_MC_30Y!AD$58)</x:f>
        <x:v>3154509.5304887206</x:v>
      </x:c>
      <x:c r="AE294" s="50" t="n">
        <x:f>MAX(0,AD294*(1+EXP((LN(1+Real_MC_30Y!$J$11)-0.5*Real_MC_30Y!$J$12^2)+Real_MC_30Y!$J$12*((RAND()+RAND()+RAND()+RAND()+RAND()+RAND()+RAND()+RAND()+RAND()+RAND()+RAND()+RAND())-6))-1)+Real_MC_30Y!AE$58)</x:f>
        <x:v>2746960.6191097596</x:v>
      </x:c>
      <x:c r="AF294" s="50" t="n">
        <x:f>MAX(0,AE294*(1+EXP((LN(1+Real_MC_30Y!$J$11)-0.5*Real_MC_30Y!$J$12^2)+Real_MC_30Y!$J$12*((RAND()+RAND()+RAND()+RAND()+RAND()+RAND()+RAND()+RAND()+RAND()+RAND()+RAND()+RAND())-6))-1)+Real_MC_30Y!AF$58)</x:f>
        <x:v>3138146.7029326493</x:v>
      </x:c>
    </x:row>
    <x:row r="295">
      <x:c r="A295">
        <x:v>291</x:v>
      </x:c>
      <x:c r="B295" s="50" t="n">
        <x:f>MAX(0,Liquidity_30Y!$C$14+Real_MC_30Y!B$57-Real_MC_30Y!B$56)</x:f>
        <x:v>1029031.25</x:v>
      </x:c>
      <x:c r="C295" s="50" t="n">
        <x:f>MAX(0,B295*(1+EXP((LN(1+Real_MC_30Y!$J$11)-0.5*Real_MC_30Y!$J$12^2)+Real_MC_30Y!$J$12*((RAND()+RAND()+RAND()+RAND()+RAND()+RAND()+RAND()+RAND()+RAND()+RAND()+RAND()+RAND())-6))-1)+Real_MC_30Y!C$58)</x:f>
        <x:v>983504.9237092452</x:v>
      </x:c>
      <x:c r="D295" s="50" t="n">
        <x:f>MAX(0,C295*(1+EXP((LN(1+Real_MC_30Y!$J$11)-0.5*Real_MC_30Y!$J$12^2)+Real_MC_30Y!$J$12*((RAND()+RAND()+RAND()+RAND()+RAND()+RAND()+RAND()+RAND()+RAND()+RAND()+RAND()+RAND())-6))-1)+Real_MC_30Y!D$58)</x:f>
        <x:v>916573.9172990238</x:v>
      </x:c>
      <x:c r="E295" s="50" t="n">
        <x:f>MAX(0,D295*(1+EXP((LN(1+Real_MC_30Y!$J$11)-0.5*Real_MC_30Y!$J$12^2)+Real_MC_30Y!$J$12*((RAND()+RAND()+RAND()+RAND()+RAND()+RAND()+RAND()+RAND()+RAND()+RAND()+RAND()+RAND())-6))-1)+Real_MC_30Y!E$58)</x:f>
        <x:v>1276622.301006454</x:v>
      </x:c>
      <x:c r="F295" s="50" t="n">
        <x:f>MAX(0,E295*(1+EXP((LN(1+Real_MC_30Y!$J$11)-0.5*Real_MC_30Y!$J$12^2)+Real_MC_30Y!$J$12*((RAND()+RAND()+RAND()+RAND()+RAND()+RAND()+RAND()+RAND()+RAND()+RAND()+RAND()+RAND())-6))-1)+Real_MC_30Y!F$58)</x:f>
        <x:v>1206849.8861944529</x:v>
      </x:c>
      <x:c r="G295" s="50" t="n">
        <x:f>MAX(0,F295*(1+EXP((LN(1+Real_MC_30Y!$J$11)-0.5*Real_MC_30Y!$J$12^2)+Real_MC_30Y!$J$12*((RAND()+RAND()+RAND()+RAND()+RAND()+RAND()+RAND()+RAND()+RAND()+RAND()+RAND()+RAND())-6))-1)+Real_MC_30Y!G$58)</x:f>
        <x:v>1191171.2111666517</x:v>
      </x:c>
      <x:c r="H295" s="50" t="n">
        <x:f>MAX(0,G295*(1+EXP((LN(1+Real_MC_30Y!$J$11)-0.5*Real_MC_30Y!$J$12^2)+Real_MC_30Y!$J$12*((RAND()+RAND()+RAND()+RAND()+RAND()+RAND()+RAND()+RAND()+RAND()+RAND()+RAND()+RAND())-6))-1)+Real_MC_30Y!H$58)</x:f>
        <x:v>943057.6105248343</x:v>
      </x:c>
      <x:c r="I295" s="50" t="n">
        <x:f>MAX(0,H295*(1+EXP((LN(1+Real_MC_30Y!$J$11)-0.5*Real_MC_30Y!$J$12^2)+Real_MC_30Y!$J$12*((RAND()+RAND()+RAND()+RAND()+RAND()+RAND()+RAND()+RAND()+RAND()+RAND()+RAND()+RAND())-6))-1)+Real_MC_30Y!I$58)</x:f>
        <x:v>932435.5543680096</x:v>
      </x:c>
      <x:c r="J295" s="50" t="n">
        <x:f>MAX(0,I295*(1+EXP((LN(1+Real_MC_30Y!$J$11)-0.5*Real_MC_30Y!$J$12^2)+Real_MC_30Y!$J$12*((RAND()+RAND()+RAND()+RAND()+RAND()+RAND()+RAND()+RAND()+RAND()+RAND()+RAND()+RAND())-6))-1)+Real_MC_30Y!J$58)</x:f>
        <x:v>847468.3261284939</x:v>
      </x:c>
      <x:c r="K295" s="50" t="n">
        <x:f>MAX(0,J295*(1+EXP((LN(1+Real_MC_30Y!$J$11)-0.5*Real_MC_30Y!$J$12^2)+Real_MC_30Y!$J$12*((RAND()+RAND()+RAND()+RAND()+RAND()+RAND()+RAND()+RAND()+RAND()+RAND()+RAND()+RAND())-6))-1)+Real_MC_30Y!K$58)</x:f>
        <x:v>723694.4032003361</x:v>
      </x:c>
      <x:c r="L295" s="50" t="n">
        <x:f>MAX(0,K295*(1+EXP((LN(1+Real_MC_30Y!$J$11)-0.5*Real_MC_30Y!$J$12^2)+Real_MC_30Y!$J$12*((RAND()+RAND()+RAND()+RAND()+RAND()+RAND()+RAND()+RAND()+RAND()+RAND()+RAND()+RAND())-6))-1)+Real_MC_30Y!L$58)</x:f>
        <x:v>698084.7876429473</x:v>
      </x:c>
      <x:c r="M295" s="50" t="n">
        <x:f>MAX(0,L295*(1+EXP((LN(1+Real_MC_30Y!$J$11)-0.5*Real_MC_30Y!$J$12^2)+Real_MC_30Y!$J$12*((RAND()+RAND()+RAND()+RAND()+RAND()+RAND()+RAND()+RAND()+RAND()+RAND()+RAND()+RAND())-6))-1)+Real_MC_30Y!M$58)</x:f>
        <x:v>664952.1977196699</x:v>
      </x:c>
      <x:c r="N295" s="50" t="n">
        <x:f>MAX(0,M295*(1+EXP((LN(1+Real_MC_30Y!$J$11)-0.5*Real_MC_30Y!$J$12^2)+Real_MC_30Y!$J$12*((RAND()+RAND()+RAND()+RAND()+RAND()+RAND()+RAND()+RAND()+RAND()+RAND()+RAND()+RAND())-6))-1)+Real_MC_30Y!N$58)</x:f>
        <x:v>626332.4050068283</x:v>
      </x:c>
      <x:c r="O295" s="50" t="n">
        <x:f>MAX(0,N295*(1+EXP((LN(1+Real_MC_30Y!$J$11)-0.5*Real_MC_30Y!$J$12^2)+Real_MC_30Y!$J$12*((RAND()+RAND()+RAND()+RAND()+RAND()+RAND()+RAND()+RAND()+RAND()+RAND()+RAND()+RAND())-6))-1)+Real_MC_30Y!O$58)</x:f>
        <x:v>514197.7607459279</x:v>
      </x:c>
      <x:c r="P295" s="50" t="n">
        <x:f>MAX(0,O295*(1+EXP((LN(1+Real_MC_30Y!$J$11)-0.5*Real_MC_30Y!$J$12^2)+Real_MC_30Y!$J$12*((RAND()+RAND()+RAND()+RAND()+RAND()+RAND()+RAND()+RAND()+RAND()+RAND()+RAND()+RAND())-6))-1)+Real_MC_30Y!P$58)</x:f>
        <x:v>630239.9475130896</x:v>
      </x:c>
      <x:c r="Q295" s="50" t="n">
        <x:f>MAX(0,P295*(1+EXP((LN(1+Real_MC_30Y!$J$11)-0.5*Real_MC_30Y!$J$12^2)+Real_MC_30Y!$J$12*((RAND()+RAND()+RAND()+RAND()+RAND()+RAND()+RAND()+RAND()+RAND()+RAND()+RAND()+RAND())-6))-1)+Real_MC_30Y!Q$58)</x:f>
        <x:v>785583.4139262716</x:v>
      </x:c>
      <x:c r="R295" s="50" t="n">
        <x:f>MAX(0,Q295*(1+EXP((LN(1+Real_MC_30Y!$J$11)-0.5*Real_MC_30Y!$J$12^2)+Real_MC_30Y!$J$12*((RAND()+RAND()+RAND()+RAND()+RAND()+RAND()+RAND()+RAND()+RAND()+RAND()+RAND()+RAND())-6))-1)+Real_MC_30Y!R$58)</x:f>
        <x:v>880638.0643576197</x:v>
      </x:c>
      <x:c r="S295" s="50" t="n">
        <x:f>MAX(0,R295*(1+EXP((LN(1+Real_MC_30Y!$J$11)-0.5*Real_MC_30Y!$J$12^2)+Real_MC_30Y!$J$12*((RAND()+RAND()+RAND()+RAND()+RAND()+RAND()+RAND()+RAND()+RAND()+RAND()+RAND()+RAND())-6))-1)+Real_MC_30Y!S$58)</x:f>
        <x:v>717019.8438246239</x:v>
      </x:c>
      <x:c r="T295" s="50" t="n">
        <x:f>MAX(0,S295*(1+EXP((LN(1+Real_MC_30Y!$J$11)-0.5*Real_MC_30Y!$J$12^2)+Real_MC_30Y!$J$12*((RAND()+RAND()+RAND()+RAND()+RAND()+RAND()+RAND()+RAND()+RAND()+RAND()+RAND()+RAND())-6))-1)+Real_MC_30Y!T$58)</x:f>
        <x:v>889036.7245060328</x:v>
      </x:c>
      <x:c r="U295" s="50" t="n">
        <x:f>MAX(0,T295*(1+EXP((LN(1+Real_MC_30Y!$J$11)-0.5*Real_MC_30Y!$J$12^2)+Real_MC_30Y!$J$12*((RAND()+RAND()+RAND()+RAND()+RAND()+RAND()+RAND()+RAND()+RAND()+RAND()+RAND()+RAND())-6))-1)+Real_MC_30Y!U$58)</x:f>
        <x:v>685055.1781717621</x:v>
      </x:c>
      <x:c r="V295" s="50" t="n">
        <x:f>MAX(0,U295*(1+EXP((LN(1+Real_MC_30Y!$J$11)-0.5*Real_MC_30Y!$J$12^2)+Real_MC_30Y!$J$12*((RAND()+RAND()+RAND()+RAND()+RAND()+RAND()+RAND()+RAND()+RAND()+RAND()+RAND()+RAND())-6))-1)+Real_MC_30Y!V$58)</x:f>
        <x:v>658804.3093919236</x:v>
      </x:c>
      <x:c r="W295" s="50" t="n">
        <x:f>MAX(0,V295*(1+EXP((LN(1+Real_MC_30Y!$J$11)-0.5*Real_MC_30Y!$J$12^2)+Real_MC_30Y!$J$12*((RAND()+RAND()+RAND()+RAND()+RAND()+RAND()+RAND()+RAND()+RAND()+RAND()+RAND()+RAND())-6))-1)+Real_MC_30Y!W$58)</x:f>
        <x:v>817223.933763122</x:v>
      </x:c>
      <x:c r="X295" s="50" t="n">
        <x:f>MAX(0,W295*(1+EXP((LN(1+Real_MC_30Y!$J$11)-0.5*Real_MC_30Y!$J$12^2)+Real_MC_30Y!$J$12*((RAND()+RAND()+RAND()+RAND()+RAND()+RAND()+RAND()+RAND()+RAND()+RAND()+RAND()+RAND())-6))-1)+Real_MC_30Y!X$58)</x:f>
        <x:v>1074097.074169264</x:v>
      </x:c>
      <x:c r="Y295" s="50" t="n">
        <x:f>MAX(0,X295*(1+EXP((LN(1+Real_MC_30Y!$J$11)-0.5*Real_MC_30Y!$J$12^2)+Real_MC_30Y!$J$12*((RAND()+RAND()+RAND()+RAND()+RAND()+RAND()+RAND()+RAND()+RAND()+RAND()+RAND()+RAND())-6))-1)+Real_MC_30Y!Y$58)</x:f>
        <x:v>1045010.6308783055</x:v>
      </x:c>
      <x:c r="Z295" s="50" t="n">
        <x:f>MAX(0,Y295*(1+EXP((LN(1+Real_MC_30Y!$J$11)-0.5*Real_MC_30Y!$J$12^2)+Real_MC_30Y!$J$12*((RAND()+RAND()+RAND()+RAND()+RAND()+RAND()+RAND()+RAND()+RAND()+RAND()+RAND()+RAND())-6))-1)+Real_MC_30Y!Z$58)</x:f>
        <x:v>1136743.734044847</x:v>
      </x:c>
      <x:c r="AA295" s="50" t="n">
        <x:f>MAX(0,Z295*(1+EXP((LN(1+Real_MC_30Y!$J$11)-0.5*Real_MC_30Y!$J$12^2)+Real_MC_30Y!$J$12*((RAND()+RAND()+RAND()+RAND()+RAND()+RAND()+RAND()+RAND()+RAND()+RAND()+RAND()+RAND())-6))-1)+Real_MC_30Y!AA$58)</x:f>
        <x:v>938965.6464154172</x:v>
      </x:c>
      <x:c r="AB295" s="50" t="n">
        <x:f>MAX(0,AA295*(1+EXP((LN(1+Real_MC_30Y!$J$11)-0.5*Real_MC_30Y!$J$12^2)+Real_MC_30Y!$J$12*((RAND()+RAND()+RAND()+RAND()+RAND()+RAND()+RAND()+RAND()+RAND()+RAND()+RAND()+RAND())-6))-1)+Real_MC_30Y!AB$58)</x:f>
        <x:v>957967.481397094</x:v>
      </x:c>
      <x:c r="AC295" s="50" t="n">
        <x:f>MAX(0,AB295*(1+EXP((LN(1+Real_MC_30Y!$J$11)-0.5*Real_MC_30Y!$J$12^2)+Real_MC_30Y!$J$12*((RAND()+RAND()+RAND()+RAND()+RAND()+RAND()+RAND()+RAND()+RAND()+RAND()+RAND()+RAND())-6))-1)+Real_MC_30Y!AC$58)</x:f>
        <x:v>1258638.5871862385</x:v>
      </x:c>
      <x:c r="AD295" s="50" t="n">
        <x:f>MAX(0,AC295*(1+EXP((LN(1+Real_MC_30Y!$J$11)-0.5*Real_MC_30Y!$J$12^2)+Real_MC_30Y!$J$12*((RAND()+RAND()+RAND()+RAND()+RAND()+RAND()+RAND()+RAND()+RAND()+RAND()+RAND()+RAND())-6))-1)+Real_MC_30Y!AD$58)</x:f>
        <x:v>1476148.3544477005</x:v>
      </x:c>
      <x:c r="AE295" s="50" t="n">
        <x:f>MAX(0,AD295*(1+EXP((LN(1+Real_MC_30Y!$J$11)-0.5*Real_MC_30Y!$J$12^2)+Real_MC_30Y!$J$12*((RAND()+RAND()+RAND()+RAND()+RAND()+RAND()+RAND()+RAND()+RAND()+RAND()+RAND()+RAND())-6))-1)+Real_MC_30Y!AE$58)</x:f>
        <x:v>1639849.4134152108</x:v>
      </x:c>
      <x:c r="AF295" s="50" t="n">
        <x:f>MAX(0,AE295*(1+EXP((LN(1+Real_MC_30Y!$J$11)-0.5*Real_MC_30Y!$J$12^2)+Real_MC_30Y!$J$12*((RAND()+RAND()+RAND()+RAND()+RAND()+RAND()+RAND()+RAND()+RAND()+RAND()+RAND()+RAND())-6))-1)+Real_MC_30Y!AF$58)</x:f>
        <x:v>2102737.367690539</x:v>
      </x:c>
    </x:row>
    <x:row r="296">
      <x:c r="A296">
        <x:v>292</x:v>
      </x:c>
      <x:c r="B296" s="50" t="n">
        <x:f>MAX(0,Liquidity_30Y!$C$14+Real_MC_30Y!B$57-Real_MC_30Y!B$56)</x:f>
        <x:v>1029031.25</x:v>
      </x:c>
      <x:c r="C296" s="50" t="n">
        <x:f>MAX(0,B296*(1+EXP((LN(1+Real_MC_30Y!$J$11)-0.5*Real_MC_30Y!$J$12^2)+Real_MC_30Y!$J$12*((RAND()+RAND()+RAND()+RAND()+RAND()+RAND()+RAND()+RAND()+RAND()+RAND()+RAND()+RAND())-6))-1)+Real_MC_30Y!C$58)</x:f>
        <x:v>990706.88025459</x:v>
      </x:c>
      <x:c r="D296" s="50" t="n">
        <x:f>MAX(0,C296*(1+EXP((LN(1+Real_MC_30Y!$J$11)-0.5*Real_MC_30Y!$J$12^2)+Real_MC_30Y!$J$12*((RAND()+RAND()+RAND()+RAND()+RAND()+RAND()+RAND()+RAND()+RAND()+RAND()+RAND()+RAND())-6))-1)+Real_MC_30Y!D$58)</x:f>
        <x:v>1015172.6465161303</x:v>
      </x:c>
      <x:c r="E296" s="50" t="n">
        <x:f>MAX(0,D296*(1+EXP((LN(1+Real_MC_30Y!$J$11)-0.5*Real_MC_30Y!$J$12^2)+Real_MC_30Y!$J$12*((RAND()+RAND()+RAND()+RAND()+RAND()+RAND()+RAND()+RAND()+RAND()+RAND()+RAND()+RAND())-6))-1)+Real_MC_30Y!E$58)</x:f>
        <x:v>911453.4545098377</x:v>
      </x:c>
      <x:c r="F296" s="50" t="n">
        <x:f>MAX(0,E296*(1+EXP((LN(1+Real_MC_30Y!$J$11)-0.5*Real_MC_30Y!$J$12^2)+Real_MC_30Y!$J$12*((RAND()+RAND()+RAND()+RAND()+RAND()+RAND()+RAND()+RAND()+RAND()+RAND()+RAND()+RAND())-6))-1)+Real_MC_30Y!F$58)</x:f>
        <x:v>1080606.9182018973</x:v>
      </x:c>
      <x:c r="G296" s="50" t="n">
        <x:f>MAX(0,F296*(1+EXP((LN(1+Real_MC_30Y!$J$11)-0.5*Real_MC_30Y!$J$12^2)+Real_MC_30Y!$J$12*((RAND()+RAND()+RAND()+RAND()+RAND()+RAND()+RAND()+RAND()+RAND()+RAND()+RAND()+RAND())-6))-1)+Real_MC_30Y!G$58)</x:f>
        <x:v>1284707.8228317352</x:v>
      </x:c>
      <x:c r="H296" s="50" t="n">
        <x:f>MAX(0,G296*(1+EXP((LN(1+Real_MC_30Y!$J$11)-0.5*Real_MC_30Y!$J$12^2)+Real_MC_30Y!$J$12*((RAND()+RAND()+RAND()+RAND()+RAND()+RAND()+RAND()+RAND()+RAND()+RAND()+RAND()+RAND())-6))-1)+Real_MC_30Y!H$58)</x:f>
        <x:v>1229785.9677404666</x:v>
      </x:c>
      <x:c r="I296" s="50" t="n">
        <x:f>MAX(0,H296*(1+EXP((LN(1+Real_MC_30Y!$J$11)-0.5*Real_MC_30Y!$J$12^2)+Real_MC_30Y!$J$12*((RAND()+RAND()+RAND()+RAND()+RAND()+RAND()+RAND()+RAND()+RAND()+RAND()+RAND()+RAND())-6))-1)+Real_MC_30Y!I$58)</x:f>
        <x:v>1088479.2146073948</x:v>
      </x:c>
      <x:c r="J296" s="50" t="n">
        <x:f>MAX(0,I296*(1+EXP((LN(1+Real_MC_30Y!$J$11)-0.5*Real_MC_30Y!$J$12^2)+Real_MC_30Y!$J$12*((RAND()+RAND()+RAND()+RAND()+RAND()+RAND()+RAND()+RAND()+RAND()+RAND()+RAND()+RAND())-6))-1)+Real_MC_30Y!J$58)</x:f>
        <x:v>1160673.2751433505</x:v>
      </x:c>
      <x:c r="K296" s="50" t="n">
        <x:f>MAX(0,J296*(1+EXP((LN(1+Real_MC_30Y!$J$11)-0.5*Real_MC_30Y!$J$12^2)+Real_MC_30Y!$J$12*((RAND()+RAND()+RAND()+RAND()+RAND()+RAND()+RAND()+RAND()+RAND()+RAND()+RAND()+RAND())-6))-1)+Real_MC_30Y!K$58)</x:f>
        <x:v>1461205.0277614046</x:v>
      </x:c>
      <x:c r="L296" s="50" t="n">
        <x:f>MAX(0,K296*(1+EXP((LN(1+Real_MC_30Y!$J$11)-0.5*Real_MC_30Y!$J$12^2)+Real_MC_30Y!$J$12*((RAND()+RAND()+RAND()+RAND()+RAND()+RAND()+RAND()+RAND()+RAND()+RAND()+RAND()+RAND())-6))-1)+Real_MC_30Y!L$58)</x:f>
        <x:v>1504745.0873064774</x:v>
      </x:c>
      <x:c r="M296" s="50" t="n">
        <x:f>MAX(0,L296*(1+EXP((LN(1+Real_MC_30Y!$J$11)-0.5*Real_MC_30Y!$J$12^2)+Real_MC_30Y!$J$12*((RAND()+RAND()+RAND()+RAND()+RAND()+RAND()+RAND()+RAND()+RAND()+RAND()+RAND()+RAND())-6))-1)+Real_MC_30Y!M$58)</x:f>
        <x:v>1530027.0496176826</x:v>
      </x:c>
      <x:c r="N296" s="50" t="n">
        <x:f>MAX(0,M296*(1+EXP((LN(1+Real_MC_30Y!$J$11)-0.5*Real_MC_30Y!$J$12^2)+Real_MC_30Y!$J$12*((RAND()+RAND()+RAND()+RAND()+RAND()+RAND()+RAND()+RAND()+RAND()+RAND()+RAND()+RAND())-6))-1)+Real_MC_30Y!N$58)</x:f>
        <x:v>1191693.6417020245</x:v>
      </x:c>
      <x:c r="O296" s="50" t="n">
        <x:f>MAX(0,N296*(1+EXP((LN(1+Real_MC_30Y!$J$11)-0.5*Real_MC_30Y!$J$12^2)+Real_MC_30Y!$J$12*((RAND()+RAND()+RAND()+RAND()+RAND()+RAND()+RAND()+RAND()+RAND()+RAND()+RAND()+RAND())-6))-1)+Real_MC_30Y!O$58)</x:f>
        <x:v>1746914.9408744208</x:v>
      </x:c>
      <x:c r="P296" s="50" t="n">
        <x:f>MAX(0,O296*(1+EXP((LN(1+Real_MC_30Y!$J$11)-0.5*Real_MC_30Y!$J$12^2)+Real_MC_30Y!$J$12*((RAND()+RAND()+RAND()+RAND()+RAND()+RAND()+RAND()+RAND()+RAND()+RAND()+RAND()+RAND())-6))-1)+Real_MC_30Y!P$58)</x:f>
        <x:v>1493452.197562064</x:v>
      </x:c>
      <x:c r="Q296" s="50" t="n">
        <x:f>MAX(0,P296*(1+EXP((LN(1+Real_MC_30Y!$J$11)-0.5*Real_MC_30Y!$J$12^2)+Real_MC_30Y!$J$12*((RAND()+RAND()+RAND()+RAND()+RAND()+RAND()+RAND()+RAND()+RAND()+RAND()+RAND()+RAND())-6))-1)+Real_MC_30Y!Q$58)</x:f>
        <x:v>1662696.620809278</x:v>
      </x:c>
      <x:c r="R296" s="50" t="n">
        <x:f>MAX(0,Q296*(1+EXP((LN(1+Real_MC_30Y!$J$11)-0.5*Real_MC_30Y!$J$12^2)+Real_MC_30Y!$J$12*((RAND()+RAND()+RAND()+RAND()+RAND()+RAND()+RAND()+RAND()+RAND()+RAND()+RAND()+RAND())-6))-1)+Real_MC_30Y!R$58)</x:f>
        <x:v>1404024.5917375658</x:v>
      </x:c>
      <x:c r="S296" s="50" t="n">
        <x:f>MAX(0,R296*(1+EXP((LN(1+Real_MC_30Y!$J$11)-0.5*Real_MC_30Y!$J$12^2)+Real_MC_30Y!$J$12*((RAND()+RAND()+RAND()+RAND()+RAND()+RAND()+RAND()+RAND()+RAND()+RAND()+RAND()+RAND())-6))-1)+Real_MC_30Y!S$58)</x:f>
        <x:v>1361592.2802041362</x:v>
      </x:c>
      <x:c r="T296" s="50" t="n">
        <x:f>MAX(0,S296*(1+EXP((LN(1+Real_MC_30Y!$J$11)-0.5*Real_MC_30Y!$J$12^2)+Real_MC_30Y!$J$12*((RAND()+RAND()+RAND()+RAND()+RAND()+RAND()+RAND()+RAND()+RAND()+RAND()+RAND()+RAND())-6))-1)+Real_MC_30Y!T$58)</x:f>
        <x:v>1259995.148345369</x:v>
      </x:c>
      <x:c r="U296" s="50" t="n">
        <x:f>MAX(0,T296*(1+EXP((LN(1+Real_MC_30Y!$J$11)-0.5*Real_MC_30Y!$J$12^2)+Real_MC_30Y!$J$12*((RAND()+RAND()+RAND()+RAND()+RAND()+RAND()+RAND()+RAND()+RAND()+RAND()+RAND()+RAND())-6))-1)+Real_MC_30Y!U$58)</x:f>
        <x:v>1686380.719662205</x:v>
      </x:c>
      <x:c r="V296" s="50" t="n">
        <x:f>MAX(0,U296*(1+EXP((LN(1+Real_MC_30Y!$J$11)-0.5*Real_MC_30Y!$J$12^2)+Real_MC_30Y!$J$12*((RAND()+RAND()+RAND()+RAND()+RAND()+RAND()+RAND()+RAND()+RAND()+RAND()+RAND()+RAND())-6))-1)+Real_MC_30Y!V$58)</x:f>
        <x:v>1700020.4155557994</x:v>
      </x:c>
      <x:c r="W296" s="50" t="n">
        <x:f>MAX(0,V296*(1+EXP((LN(1+Real_MC_30Y!$J$11)-0.5*Real_MC_30Y!$J$12^2)+Real_MC_30Y!$J$12*((RAND()+RAND()+RAND()+RAND()+RAND()+RAND()+RAND()+RAND()+RAND()+RAND()+RAND()+RAND())-6))-1)+Real_MC_30Y!W$58)</x:f>
        <x:v>1891437.3477270387</x:v>
      </x:c>
      <x:c r="X296" s="50" t="n">
        <x:f>MAX(0,W296*(1+EXP((LN(1+Real_MC_30Y!$J$11)-0.5*Real_MC_30Y!$J$12^2)+Real_MC_30Y!$J$12*((RAND()+RAND()+RAND()+RAND()+RAND()+RAND()+RAND()+RAND()+RAND()+RAND()+RAND()+RAND())-6))-1)+Real_MC_30Y!X$58)</x:f>
        <x:v>2236490.846727276</x:v>
      </x:c>
      <x:c r="Y296" s="50" t="n">
        <x:f>MAX(0,X296*(1+EXP((LN(1+Real_MC_30Y!$J$11)-0.5*Real_MC_30Y!$J$12^2)+Real_MC_30Y!$J$12*((RAND()+RAND()+RAND()+RAND()+RAND()+RAND()+RAND()+RAND()+RAND()+RAND()+RAND()+RAND())-6))-1)+Real_MC_30Y!Y$58)</x:f>
        <x:v>2355143.4155246476</x:v>
      </x:c>
      <x:c r="Z296" s="50" t="n">
        <x:f>MAX(0,Y296*(1+EXP((LN(1+Real_MC_30Y!$J$11)-0.5*Real_MC_30Y!$J$12^2)+Real_MC_30Y!$J$12*((RAND()+RAND()+RAND()+RAND()+RAND()+RAND()+RAND()+RAND()+RAND()+RAND()+RAND()+RAND())-6))-1)+Real_MC_30Y!Z$58)</x:f>
        <x:v>1921574.9217865854</x:v>
      </x:c>
      <x:c r="AA296" s="50" t="n">
        <x:f>MAX(0,Z296*(1+EXP((LN(1+Real_MC_30Y!$J$11)-0.5*Real_MC_30Y!$J$12^2)+Real_MC_30Y!$J$12*((RAND()+RAND()+RAND()+RAND()+RAND()+RAND()+RAND()+RAND()+RAND()+RAND()+RAND()+RAND())-6))-1)+Real_MC_30Y!AA$58)</x:f>
        <x:v>2118268.6506444067</x:v>
      </x:c>
      <x:c r="AB296" s="50" t="n">
        <x:f>MAX(0,AA296*(1+EXP((LN(1+Real_MC_30Y!$J$11)-0.5*Real_MC_30Y!$J$12^2)+Real_MC_30Y!$J$12*((RAND()+RAND()+RAND()+RAND()+RAND()+RAND()+RAND()+RAND()+RAND()+RAND()+RAND()+RAND())-6))-1)+Real_MC_30Y!AB$58)</x:f>
        <x:v>3280137.702277723</x:v>
      </x:c>
      <x:c r="AC296" s="50" t="n">
        <x:f>MAX(0,AB296*(1+EXP((LN(1+Real_MC_30Y!$J$11)-0.5*Real_MC_30Y!$J$12^2)+Real_MC_30Y!$J$12*((RAND()+RAND()+RAND()+RAND()+RAND()+RAND()+RAND()+RAND()+RAND()+RAND()+RAND()+RAND())-6))-1)+Real_MC_30Y!AC$58)</x:f>
        <x:v>2186933.504312911</x:v>
      </x:c>
      <x:c r="AD296" s="50" t="n">
        <x:f>MAX(0,AC296*(1+EXP((LN(1+Real_MC_30Y!$J$11)-0.5*Real_MC_30Y!$J$12^2)+Real_MC_30Y!$J$12*((RAND()+RAND()+RAND()+RAND()+RAND()+RAND()+RAND()+RAND()+RAND()+RAND()+RAND()+RAND())-6))-1)+Real_MC_30Y!AD$58)</x:f>
        <x:v>1961539.920575574</x:v>
      </x:c>
      <x:c r="AE296" s="50" t="n">
        <x:f>MAX(0,AD296*(1+EXP((LN(1+Real_MC_30Y!$J$11)-0.5*Real_MC_30Y!$J$12^2)+Real_MC_30Y!$J$12*((RAND()+RAND()+RAND()+RAND()+RAND()+RAND()+RAND()+RAND()+RAND()+RAND()+RAND()+RAND())-6))-1)+Real_MC_30Y!AE$58)</x:f>
        <x:v>2552399.1855391636</x:v>
      </x:c>
      <x:c r="AF296" s="50" t="n">
        <x:f>MAX(0,AE296*(1+EXP((LN(1+Real_MC_30Y!$J$11)-0.5*Real_MC_30Y!$J$12^2)+Real_MC_30Y!$J$12*((RAND()+RAND()+RAND()+RAND()+RAND()+RAND()+RAND()+RAND()+RAND()+RAND()+RAND()+RAND())-6))-1)+Real_MC_30Y!AF$58)</x:f>
        <x:v>2783727.057886405</x:v>
      </x:c>
    </x:row>
    <x:row r="297">
      <x:c r="A297">
        <x:v>293</x:v>
      </x:c>
      <x:c r="B297" s="50" t="n">
        <x:f>MAX(0,Liquidity_30Y!$C$14+Real_MC_30Y!B$57-Real_MC_30Y!B$56)</x:f>
        <x:v>1029031.25</x:v>
      </x:c>
      <x:c r="C297" s="50" t="n">
        <x:f>MAX(0,B297*(1+EXP((LN(1+Real_MC_30Y!$J$11)-0.5*Real_MC_30Y!$J$12^2)+Real_MC_30Y!$J$12*((RAND()+RAND()+RAND()+RAND()+RAND()+RAND()+RAND()+RAND()+RAND()+RAND()+RAND()+RAND())-6))-1)+Real_MC_30Y!C$58)</x:f>
        <x:v>1307565.4922451992</x:v>
      </x:c>
      <x:c r="D297" s="50" t="n">
        <x:f>MAX(0,C297*(1+EXP((LN(1+Real_MC_30Y!$J$11)-0.5*Real_MC_30Y!$J$12^2)+Real_MC_30Y!$J$12*((RAND()+RAND()+RAND()+RAND()+RAND()+RAND()+RAND()+RAND()+RAND()+RAND()+RAND()+RAND())-6))-1)+Real_MC_30Y!D$58)</x:f>
        <x:v>1738430.0221316947</x:v>
      </x:c>
      <x:c r="E297" s="50" t="n">
        <x:f>MAX(0,D297*(1+EXP((LN(1+Real_MC_30Y!$J$11)-0.5*Real_MC_30Y!$J$12^2)+Real_MC_30Y!$J$12*((RAND()+RAND()+RAND()+RAND()+RAND()+RAND()+RAND()+RAND()+RAND()+RAND()+RAND()+RAND())-6))-1)+Real_MC_30Y!E$58)</x:f>
        <x:v>1733127.493686631</x:v>
      </x:c>
      <x:c r="F297" s="50" t="n">
        <x:f>MAX(0,E297*(1+EXP((LN(1+Real_MC_30Y!$J$11)-0.5*Real_MC_30Y!$J$12^2)+Real_MC_30Y!$J$12*((RAND()+RAND()+RAND()+RAND()+RAND()+RAND()+RAND()+RAND()+RAND()+RAND()+RAND()+RAND())-6))-1)+Real_MC_30Y!F$58)</x:f>
        <x:v>1670833.5281595069</x:v>
      </x:c>
      <x:c r="G297" s="50" t="n">
        <x:f>MAX(0,F297*(1+EXP((LN(1+Real_MC_30Y!$J$11)-0.5*Real_MC_30Y!$J$12^2)+Real_MC_30Y!$J$12*((RAND()+RAND()+RAND()+RAND()+RAND()+RAND()+RAND()+RAND()+RAND()+RAND()+RAND()+RAND())-6))-1)+Real_MC_30Y!G$58)</x:f>
        <x:v>1635150.1758334949</x:v>
      </x:c>
      <x:c r="H297" s="50" t="n">
        <x:f>MAX(0,G297*(1+EXP((LN(1+Real_MC_30Y!$J$11)-0.5*Real_MC_30Y!$J$12^2)+Real_MC_30Y!$J$12*((RAND()+RAND()+RAND()+RAND()+RAND()+RAND()+RAND()+RAND()+RAND()+RAND()+RAND()+RAND())-6))-1)+Real_MC_30Y!H$58)</x:f>
        <x:v>1819271.3197651221</x:v>
      </x:c>
      <x:c r="I297" s="50" t="n">
        <x:f>MAX(0,H297*(1+EXP((LN(1+Real_MC_30Y!$J$11)-0.5*Real_MC_30Y!$J$12^2)+Real_MC_30Y!$J$12*((RAND()+RAND()+RAND()+RAND()+RAND()+RAND()+RAND()+RAND()+RAND()+RAND()+RAND()+RAND())-6))-1)+Real_MC_30Y!I$58)</x:f>
        <x:v>1763592.7589332052</x:v>
      </x:c>
      <x:c r="J297" s="50" t="n">
        <x:f>MAX(0,I297*(1+EXP((LN(1+Real_MC_30Y!$J$11)-0.5*Real_MC_30Y!$J$12^2)+Real_MC_30Y!$J$12*((RAND()+RAND()+RAND()+RAND()+RAND()+RAND()+RAND()+RAND()+RAND()+RAND()+RAND()+RAND())-6))-1)+Real_MC_30Y!J$58)</x:f>
        <x:v>2714370.61910327</x:v>
      </x:c>
      <x:c r="K297" s="50" t="n">
        <x:f>MAX(0,J297*(1+EXP((LN(1+Real_MC_30Y!$J$11)-0.5*Real_MC_30Y!$J$12^2)+Real_MC_30Y!$J$12*((RAND()+RAND()+RAND()+RAND()+RAND()+RAND()+RAND()+RAND()+RAND()+RAND()+RAND()+RAND())-6))-1)+Real_MC_30Y!K$58)</x:f>
        <x:v>3383013.4130105097</x:v>
      </x:c>
      <x:c r="L297" s="50" t="n">
        <x:f>MAX(0,K297*(1+EXP((LN(1+Real_MC_30Y!$J$11)-0.5*Real_MC_30Y!$J$12^2)+Real_MC_30Y!$J$12*((RAND()+RAND()+RAND()+RAND()+RAND()+RAND()+RAND()+RAND()+RAND()+RAND()+RAND()+RAND())-6))-1)+Real_MC_30Y!L$58)</x:f>
        <x:v>3130269.8363008294</x:v>
      </x:c>
      <x:c r="M297" s="50" t="n">
        <x:f>MAX(0,L297*(1+EXP((LN(1+Real_MC_30Y!$J$11)-0.5*Real_MC_30Y!$J$12^2)+Real_MC_30Y!$J$12*((RAND()+RAND()+RAND()+RAND()+RAND()+RAND()+RAND()+RAND()+RAND()+RAND()+RAND()+RAND())-6))-1)+Real_MC_30Y!M$58)</x:f>
        <x:v>3252286.713926143</x:v>
      </x:c>
      <x:c r="N297" s="50" t="n">
        <x:f>MAX(0,M297*(1+EXP((LN(1+Real_MC_30Y!$J$11)-0.5*Real_MC_30Y!$J$12^2)+Real_MC_30Y!$J$12*((RAND()+RAND()+RAND()+RAND()+RAND()+RAND()+RAND()+RAND()+RAND()+RAND()+RAND()+RAND())-6))-1)+Real_MC_30Y!N$58)</x:f>
        <x:v>3074569.775307436</x:v>
      </x:c>
      <x:c r="O297" s="50" t="n">
        <x:f>MAX(0,N297*(1+EXP((LN(1+Real_MC_30Y!$J$11)-0.5*Real_MC_30Y!$J$12^2)+Real_MC_30Y!$J$12*((RAND()+RAND()+RAND()+RAND()+RAND()+RAND()+RAND()+RAND()+RAND()+RAND()+RAND()+RAND())-6))-1)+Real_MC_30Y!O$58)</x:f>
        <x:v>3525843.597054788</x:v>
      </x:c>
      <x:c r="P297" s="50" t="n">
        <x:f>MAX(0,O297*(1+EXP((LN(1+Real_MC_30Y!$J$11)-0.5*Real_MC_30Y!$J$12^2)+Real_MC_30Y!$J$12*((RAND()+RAND()+RAND()+RAND()+RAND()+RAND()+RAND()+RAND()+RAND()+RAND()+RAND()+RAND())-6))-1)+Real_MC_30Y!P$58)</x:f>
        <x:v>3559382.5506940167</x:v>
      </x:c>
      <x:c r="Q297" s="50" t="n">
        <x:f>MAX(0,P297*(1+EXP((LN(1+Real_MC_30Y!$J$11)-0.5*Real_MC_30Y!$J$12^2)+Real_MC_30Y!$J$12*((RAND()+RAND()+RAND()+RAND()+RAND()+RAND()+RAND()+RAND()+RAND()+RAND()+RAND()+RAND())-6))-1)+Real_MC_30Y!Q$58)</x:f>
        <x:v>4354574.554107409</x:v>
      </x:c>
      <x:c r="R297" s="50" t="n">
        <x:f>MAX(0,Q297*(1+EXP((LN(1+Real_MC_30Y!$J$11)-0.5*Real_MC_30Y!$J$12^2)+Real_MC_30Y!$J$12*((RAND()+RAND()+RAND()+RAND()+RAND()+RAND()+RAND()+RAND()+RAND()+RAND()+RAND()+RAND())-6))-1)+Real_MC_30Y!R$58)</x:f>
        <x:v>6044601.977447999</x:v>
      </x:c>
      <x:c r="S297" s="50" t="n">
        <x:f>MAX(0,R297*(1+EXP((LN(1+Real_MC_30Y!$J$11)-0.5*Real_MC_30Y!$J$12^2)+Real_MC_30Y!$J$12*((RAND()+RAND()+RAND()+RAND()+RAND()+RAND()+RAND()+RAND()+RAND()+RAND()+RAND()+RAND())-6))-1)+Real_MC_30Y!S$58)</x:f>
        <x:v>6985167.942992331</x:v>
      </x:c>
      <x:c r="T297" s="50" t="n">
        <x:f>MAX(0,S297*(1+EXP((LN(1+Real_MC_30Y!$J$11)-0.5*Real_MC_30Y!$J$12^2)+Real_MC_30Y!$J$12*((RAND()+RAND()+RAND()+RAND()+RAND()+RAND()+RAND()+RAND()+RAND()+RAND()+RAND()+RAND())-6))-1)+Real_MC_30Y!T$58)</x:f>
        <x:v>4905124.729472462</x:v>
      </x:c>
      <x:c r="U297" s="50" t="n">
        <x:f>MAX(0,T297*(1+EXP((LN(1+Real_MC_30Y!$J$11)-0.5*Real_MC_30Y!$J$12^2)+Real_MC_30Y!$J$12*((RAND()+RAND()+RAND()+RAND()+RAND()+RAND()+RAND()+RAND()+RAND()+RAND()+RAND()+RAND())-6))-1)+Real_MC_30Y!U$58)</x:f>
        <x:v>4048326.63886564</x:v>
      </x:c>
      <x:c r="V297" s="50" t="n">
        <x:f>MAX(0,U297*(1+EXP((LN(1+Real_MC_30Y!$J$11)-0.5*Real_MC_30Y!$J$12^2)+Real_MC_30Y!$J$12*((RAND()+RAND()+RAND()+RAND()+RAND()+RAND()+RAND()+RAND()+RAND()+RAND()+RAND()+RAND())-6))-1)+Real_MC_30Y!V$58)</x:f>
        <x:v>4151846.2121030213</x:v>
      </x:c>
      <x:c r="W297" s="50" t="n">
        <x:f>MAX(0,V297*(1+EXP((LN(1+Real_MC_30Y!$J$11)-0.5*Real_MC_30Y!$J$12^2)+Real_MC_30Y!$J$12*((RAND()+RAND()+RAND()+RAND()+RAND()+RAND()+RAND()+RAND()+RAND()+RAND()+RAND()+RAND())-6))-1)+Real_MC_30Y!W$58)</x:f>
        <x:v>4258579.402158851</x:v>
      </x:c>
      <x:c r="X297" s="50" t="n">
        <x:f>MAX(0,W297*(1+EXP((LN(1+Real_MC_30Y!$J$11)-0.5*Real_MC_30Y!$J$12^2)+Real_MC_30Y!$J$12*((RAND()+RAND()+RAND()+RAND()+RAND()+RAND()+RAND()+RAND()+RAND()+RAND()+RAND()+RAND())-6))-1)+Real_MC_30Y!X$58)</x:f>
        <x:v>4192875.4732992724</x:v>
      </x:c>
      <x:c r="Y297" s="50" t="n">
        <x:f>MAX(0,X297*(1+EXP((LN(1+Real_MC_30Y!$J$11)-0.5*Real_MC_30Y!$J$12^2)+Real_MC_30Y!$J$12*((RAND()+RAND()+RAND()+RAND()+RAND()+RAND()+RAND()+RAND()+RAND()+RAND()+RAND()+RAND())-6))-1)+Real_MC_30Y!Y$58)</x:f>
        <x:v>4414957.453020223</x:v>
      </x:c>
      <x:c r="Z297" s="50" t="n">
        <x:f>MAX(0,Y297*(1+EXP((LN(1+Real_MC_30Y!$J$11)-0.5*Real_MC_30Y!$J$12^2)+Real_MC_30Y!$J$12*((RAND()+RAND()+RAND()+RAND()+RAND()+RAND()+RAND()+RAND()+RAND()+RAND()+RAND()+RAND())-6))-1)+Real_MC_30Y!Z$58)</x:f>
        <x:v>4736056.508841087</x:v>
      </x:c>
      <x:c r="AA297" s="50" t="n">
        <x:f>MAX(0,Z297*(1+EXP((LN(1+Real_MC_30Y!$J$11)-0.5*Real_MC_30Y!$J$12^2)+Real_MC_30Y!$J$12*((RAND()+RAND()+RAND()+RAND()+RAND()+RAND()+RAND()+RAND()+RAND()+RAND()+RAND()+RAND())-6))-1)+Real_MC_30Y!AA$58)</x:f>
        <x:v>4830188.290629202</x:v>
      </x:c>
      <x:c r="AB297" s="50" t="n">
        <x:f>MAX(0,AA297*(1+EXP((LN(1+Real_MC_30Y!$J$11)-0.5*Real_MC_30Y!$J$12^2)+Real_MC_30Y!$J$12*((RAND()+RAND()+RAND()+RAND()+RAND()+RAND()+RAND()+RAND()+RAND()+RAND()+RAND()+RAND())-6))-1)+Real_MC_30Y!AB$58)</x:f>
        <x:v>5959505.321913492</x:v>
      </x:c>
      <x:c r="AC297" s="50" t="n">
        <x:f>MAX(0,AB297*(1+EXP((LN(1+Real_MC_30Y!$J$11)-0.5*Real_MC_30Y!$J$12^2)+Real_MC_30Y!$J$12*((RAND()+RAND()+RAND()+RAND()+RAND()+RAND()+RAND()+RAND()+RAND()+RAND()+RAND()+RAND())-6))-1)+Real_MC_30Y!AC$58)</x:f>
        <x:v>5697321.188850711</x:v>
      </x:c>
      <x:c r="AD297" s="50" t="n">
        <x:f>MAX(0,AC297*(1+EXP((LN(1+Real_MC_30Y!$J$11)-0.5*Real_MC_30Y!$J$12^2)+Real_MC_30Y!$J$12*((RAND()+RAND()+RAND()+RAND()+RAND()+RAND()+RAND()+RAND()+RAND()+RAND()+RAND()+RAND())-6))-1)+Real_MC_30Y!AD$58)</x:f>
        <x:v>6129036.043550266</x:v>
      </x:c>
      <x:c r="AE297" s="50" t="n">
        <x:f>MAX(0,AD297*(1+EXP((LN(1+Real_MC_30Y!$J$11)-0.5*Real_MC_30Y!$J$12^2)+Real_MC_30Y!$J$12*((RAND()+RAND()+RAND()+RAND()+RAND()+RAND()+RAND()+RAND()+RAND()+RAND()+RAND()+RAND())-6))-1)+Real_MC_30Y!AE$58)</x:f>
        <x:v>7009767.90222375</x:v>
      </x:c>
      <x:c r="AF297" s="50" t="n">
        <x:f>MAX(0,AE297*(1+EXP((LN(1+Real_MC_30Y!$J$11)-0.5*Real_MC_30Y!$J$12^2)+Real_MC_30Y!$J$12*((RAND()+RAND()+RAND()+RAND()+RAND()+RAND()+RAND()+RAND()+RAND()+RAND()+RAND()+RAND())-6))-1)+Real_MC_30Y!AF$58)</x:f>
        <x:v>7941746.684720684</x:v>
      </x:c>
    </x:row>
    <x:row r="298">
      <x:c r="A298">
        <x:v>294</x:v>
      </x:c>
      <x:c r="B298" s="50" t="n">
        <x:f>MAX(0,Liquidity_30Y!$C$14+Real_MC_30Y!B$57-Real_MC_30Y!B$56)</x:f>
        <x:v>1029031.25</x:v>
      </x:c>
      <x:c r="C298" s="50" t="n">
        <x:f>MAX(0,B298*(1+EXP((LN(1+Real_MC_30Y!$J$11)-0.5*Real_MC_30Y!$J$12^2)+Real_MC_30Y!$J$12*((RAND()+RAND()+RAND()+RAND()+RAND()+RAND()+RAND()+RAND()+RAND()+RAND()+RAND()+RAND())-6))-1)+Real_MC_30Y!C$58)</x:f>
        <x:v>1065331.9814940668</x:v>
      </x:c>
      <x:c r="D298" s="50" t="n">
        <x:f>MAX(0,C298*(1+EXP((LN(1+Real_MC_30Y!$J$11)-0.5*Real_MC_30Y!$J$12^2)+Real_MC_30Y!$J$12*((RAND()+RAND()+RAND()+RAND()+RAND()+RAND()+RAND()+RAND()+RAND()+RAND()+RAND()+RAND())-6))-1)+Real_MC_30Y!D$58)</x:f>
        <x:v>1175500.8263771264</x:v>
      </x:c>
      <x:c r="E298" s="50" t="n">
        <x:f>MAX(0,D298*(1+EXP((LN(1+Real_MC_30Y!$J$11)-0.5*Real_MC_30Y!$J$12^2)+Real_MC_30Y!$J$12*((RAND()+RAND()+RAND()+RAND()+RAND()+RAND()+RAND()+RAND()+RAND()+RAND()+RAND()+RAND())-6))-1)+Real_MC_30Y!E$58)</x:f>
        <x:v>1233360.5777836493</x:v>
      </x:c>
      <x:c r="F298" s="50" t="n">
        <x:f>MAX(0,E298*(1+EXP((LN(1+Real_MC_30Y!$J$11)-0.5*Real_MC_30Y!$J$12^2)+Real_MC_30Y!$J$12*((RAND()+RAND()+RAND()+RAND()+RAND()+RAND()+RAND()+RAND()+RAND()+RAND()+RAND()+RAND())-6))-1)+Real_MC_30Y!F$58)</x:f>
        <x:v>1640465.6517198677</x:v>
      </x:c>
      <x:c r="G298" s="50" t="n">
        <x:f>MAX(0,F298*(1+EXP((LN(1+Real_MC_30Y!$J$11)-0.5*Real_MC_30Y!$J$12^2)+Real_MC_30Y!$J$12*((RAND()+RAND()+RAND()+RAND()+RAND()+RAND()+RAND()+RAND()+RAND()+RAND()+RAND()+RAND())-6))-1)+Real_MC_30Y!G$58)</x:f>
        <x:v>2112643.242405052</x:v>
      </x:c>
      <x:c r="H298" s="50" t="n">
        <x:f>MAX(0,G298*(1+EXP((LN(1+Real_MC_30Y!$J$11)-0.5*Real_MC_30Y!$J$12^2)+Real_MC_30Y!$J$12*((RAND()+RAND()+RAND()+RAND()+RAND()+RAND()+RAND()+RAND()+RAND()+RAND()+RAND()+RAND())-6))-1)+Real_MC_30Y!H$58)</x:f>
        <x:v>3049451.5793419275</x:v>
      </x:c>
      <x:c r="I298" s="50" t="n">
        <x:f>MAX(0,H298*(1+EXP((LN(1+Real_MC_30Y!$J$11)-0.5*Real_MC_30Y!$J$12^2)+Real_MC_30Y!$J$12*((RAND()+RAND()+RAND()+RAND()+RAND()+RAND()+RAND()+RAND()+RAND()+RAND()+RAND()+RAND())-6))-1)+Real_MC_30Y!I$58)</x:f>
        <x:v>3434707.8248281176</x:v>
      </x:c>
      <x:c r="J298" s="50" t="n">
        <x:f>MAX(0,I298*(1+EXP((LN(1+Real_MC_30Y!$J$11)-0.5*Real_MC_30Y!$J$12^2)+Real_MC_30Y!$J$12*((RAND()+RAND()+RAND()+RAND()+RAND()+RAND()+RAND()+RAND()+RAND()+RAND()+RAND()+RAND())-6))-1)+Real_MC_30Y!J$58)</x:f>
        <x:v>4398370.876568158</x:v>
      </x:c>
      <x:c r="K298" s="50" t="n">
        <x:f>MAX(0,J298*(1+EXP((LN(1+Real_MC_30Y!$J$11)-0.5*Real_MC_30Y!$J$12^2)+Real_MC_30Y!$J$12*((RAND()+RAND()+RAND()+RAND()+RAND()+RAND()+RAND()+RAND()+RAND()+RAND()+RAND()+RAND())-6))-1)+Real_MC_30Y!K$58)</x:f>
        <x:v>5275399.454707255</x:v>
      </x:c>
      <x:c r="L298" s="50" t="n">
        <x:f>MAX(0,K298*(1+EXP((LN(1+Real_MC_30Y!$J$11)-0.5*Real_MC_30Y!$J$12^2)+Real_MC_30Y!$J$12*((RAND()+RAND()+RAND()+RAND()+RAND()+RAND()+RAND()+RAND()+RAND()+RAND()+RAND()+RAND())-6))-1)+Real_MC_30Y!L$58)</x:f>
        <x:v>5140928.114312707</x:v>
      </x:c>
      <x:c r="M298" s="50" t="n">
        <x:f>MAX(0,L298*(1+EXP((LN(1+Real_MC_30Y!$J$11)-0.5*Real_MC_30Y!$J$12^2)+Real_MC_30Y!$J$12*((RAND()+RAND()+RAND()+RAND()+RAND()+RAND()+RAND()+RAND()+RAND()+RAND()+RAND()+RAND())-6))-1)+Real_MC_30Y!M$58)</x:f>
        <x:v>4274300.547278075</x:v>
      </x:c>
      <x:c r="N298" s="50" t="n">
        <x:f>MAX(0,M298*(1+EXP((LN(1+Real_MC_30Y!$J$11)-0.5*Real_MC_30Y!$J$12^2)+Real_MC_30Y!$J$12*((RAND()+RAND()+RAND()+RAND()+RAND()+RAND()+RAND()+RAND()+RAND()+RAND()+RAND()+RAND())-6))-1)+Real_MC_30Y!N$58)</x:f>
        <x:v>4840269.2217569025</x:v>
      </x:c>
      <x:c r="O298" s="50" t="n">
        <x:f>MAX(0,N298*(1+EXP((LN(1+Real_MC_30Y!$J$11)-0.5*Real_MC_30Y!$J$12^2)+Real_MC_30Y!$J$12*((RAND()+RAND()+RAND()+RAND()+RAND()+RAND()+RAND()+RAND()+RAND()+RAND()+RAND()+RAND())-6))-1)+Real_MC_30Y!O$58)</x:f>
        <x:v>5562232.078374693</x:v>
      </x:c>
      <x:c r="P298" s="50" t="n">
        <x:f>MAX(0,O298*(1+EXP((LN(1+Real_MC_30Y!$J$11)-0.5*Real_MC_30Y!$J$12^2)+Real_MC_30Y!$J$12*((RAND()+RAND()+RAND()+RAND()+RAND()+RAND()+RAND()+RAND()+RAND()+RAND()+RAND()+RAND())-6))-1)+Real_MC_30Y!P$58)</x:f>
        <x:v>6491461.592673986</x:v>
      </x:c>
      <x:c r="Q298" s="50" t="n">
        <x:f>MAX(0,P298*(1+EXP((LN(1+Real_MC_30Y!$J$11)-0.5*Real_MC_30Y!$J$12^2)+Real_MC_30Y!$J$12*((RAND()+RAND()+RAND()+RAND()+RAND()+RAND()+RAND()+RAND()+RAND()+RAND()+RAND()+RAND())-6))-1)+Real_MC_30Y!Q$58)</x:f>
        <x:v>6325972.8876394015</x:v>
      </x:c>
      <x:c r="R298" s="50" t="n">
        <x:f>MAX(0,Q298*(1+EXP((LN(1+Real_MC_30Y!$J$11)-0.5*Real_MC_30Y!$J$12^2)+Real_MC_30Y!$J$12*((RAND()+RAND()+RAND()+RAND()+RAND()+RAND()+RAND()+RAND()+RAND()+RAND()+RAND()+RAND())-6))-1)+Real_MC_30Y!R$58)</x:f>
        <x:v>6375777.030809678</x:v>
      </x:c>
      <x:c r="S298" s="50" t="n">
        <x:f>MAX(0,R298*(1+EXP((LN(1+Real_MC_30Y!$J$11)-0.5*Real_MC_30Y!$J$12^2)+Real_MC_30Y!$J$12*((RAND()+RAND()+RAND()+RAND()+RAND()+RAND()+RAND()+RAND()+RAND()+RAND()+RAND()+RAND())-6))-1)+Real_MC_30Y!S$58)</x:f>
        <x:v>8320118.557798486</x:v>
      </x:c>
      <x:c r="T298" s="50" t="n">
        <x:f>MAX(0,S298*(1+EXP((LN(1+Real_MC_30Y!$J$11)-0.5*Real_MC_30Y!$J$12^2)+Real_MC_30Y!$J$12*((RAND()+RAND()+RAND()+RAND()+RAND()+RAND()+RAND()+RAND()+RAND()+RAND()+RAND()+RAND())-6))-1)+Real_MC_30Y!T$58)</x:f>
        <x:v>8490499.602609565</x:v>
      </x:c>
      <x:c r="U298" s="50" t="n">
        <x:f>MAX(0,T298*(1+EXP((LN(1+Real_MC_30Y!$J$11)-0.5*Real_MC_30Y!$J$12^2)+Real_MC_30Y!$J$12*((RAND()+RAND()+RAND()+RAND()+RAND()+RAND()+RAND()+RAND()+RAND()+RAND()+RAND()+RAND())-6))-1)+Real_MC_30Y!U$58)</x:f>
        <x:v>9001507.48807603</x:v>
      </x:c>
      <x:c r="V298" s="50" t="n">
        <x:f>MAX(0,U298*(1+EXP((LN(1+Real_MC_30Y!$J$11)-0.5*Real_MC_30Y!$J$12^2)+Real_MC_30Y!$J$12*((RAND()+RAND()+RAND()+RAND()+RAND()+RAND()+RAND()+RAND()+RAND()+RAND()+RAND()+RAND())-6))-1)+Real_MC_30Y!V$58)</x:f>
        <x:v>9124190.950070517</x:v>
      </x:c>
      <x:c r="W298" s="50" t="n">
        <x:f>MAX(0,V298*(1+EXP((LN(1+Real_MC_30Y!$J$11)-0.5*Real_MC_30Y!$J$12^2)+Real_MC_30Y!$J$12*((RAND()+RAND()+RAND()+RAND()+RAND()+RAND()+RAND()+RAND()+RAND()+RAND()+RAND()+RAND())-6))-1)+Real_MC_30Y!W$58)</x:f>
        <x:v>9871509.581734726</x:v>
      </x:c>
      <x:c r="X298" s="50" t="n">
        <x:f>MAX(0,W298*(1+EXP((LN(1+Real_MC_30Y!$J$11)-0.5*Real_MC_30Y!$J$12^2)+Real_MC_30Y!$J$12*((RAND()+RAND()+RAND()+RAND()+RAND()+RAND()+RAND()+RAND()+RAND()+RAND()+RAND()+RAND())-6))-1)+Real_MC_30Y!X$58)</x:f>
        <x:v>9063261.041386928</x:v>
      </x:c>
      <x:c r="Y298" s="50" t="n">
        <x:f>MAX(0,X298*(1+EXP((LN(1+Real_MC_30Y!$J$11)-0.5*Real_MC_30Y!$J$12^2)+Real_MC_30Y!$J$12*((RAND()+RAND()+RAND()+RAND()+RAND()+RAND()+RAND()+RAND()+RAND()+RAND()+RAND()+RAND())-6))-1)+Real_MC_30Y!Y$58)</x:f>
        <x:v>11845589.758693893</x:v>
      </x:c>
      <x:c r="Z298" s="50" t="n">
        <x:f>MAX(0,Y298*(1+EXP((LN(1+Real_MC_30Y!$J$11)-0.5*Real_MC_30Y!$J$12^2)+Real_MC_30Y!$J$12*((RAND()+RAND()+RAND()+RAND()+RAND()+RAND()+RAND()+RAND()+RAND()+RAND()+RAND()+RAND())-6))-1)+Real_MC_30Y!Z$58)</x:f>
        <x:v>11629302.63138536</x:v>
      </x:c>
      <x:c r="AA298" s="50" t="n">
        <x:f>MAX(0,Z298*(1+EXP((LN(1+Real_MC_30Y!$J$11)-0.5*Real_MC_30Y!$J$12^2)+Real_MC_30Y!$J$12*((RAND()+RAND()+RAND()+RAND()+RAND()+RAND()+RAND()+RAND()+RAND()+RAND()+RAND()+RAND())-6))-1)+Real_MC_30Y!AA$58)</x:f>
        <x:v>14951629.753507107</x:v>
      </x:c>
      <x:c r="AB298" s="50" t="n">
        <x:f>MAX(0,AA298*(1+EXP((LN(1+Real_MC_30Y!$J$11)-0.5*Real_MC_30Y!$J$12^2)+Real_MC_30Y!$J$12*((RAND()+RAND()+RAND()+RAND()+RAND()+RAND()+RAND()+RAND()+RAND()+RAND()+RAND()+RAND())-6))-1)+Real_MC_30Y!AB$58)</x:f>
        <x:v>24367235.062170133</x:v>
      </x:c>
      <x:c r="AC298" s="50" t="n">
        <x:f>MAX(0,AB298*(1+EXP((LN(1+Real_MC_30Y!$J$11)-0.5*Real_MC_30Y!$J$12^2)+Real_MC_30Y!$J$12*((RAND()+RAND()+RAND()+RAND()+RAND()+RAND()+RAND()+RAND()+RAND()+RAND()+RAND()+RAND())-6))-1)+Real_MC_30Y!AC$58)</x:f>
        <x:v>22911702.721965235</x:v>
      </x:c>
      <x:c r="AD298" s="50" t="n">
        <x:f>MAX(0,AC298*(1+EXP((LN(1+Real_MC_30Y!$J$11)-0.5*Real_MC_30Y!$J$12^2)+Real_MC_30Y!$J$12*((RAND()+RAND()+RAND()+RAND()+RAND()+RAND()+RAND()+RAND()+RAND()+RAND()+RAND()+RAND())-6))-1)+Real_MC_30Y!AD$58)</x:f>
        <x:v>22441889.572205815</x:v>
      </x:c>
      <x:c r="AE298" s="50" t="n">
        <x:f>MAX(0,AD298*(1+EXP((LN(1+Real_MC_30Y!$J$11)-0.5*Real_MC_30Y!$J$12^2)+Real_MC_30Y!$J$12*((RAND()+RAND()+RAND()+RAND()+RAND()+RAND()+RAND()+RAND()+RAND()+RAND()+RAND()+RAND())-6))-1)+Real_MC_30Y!AE$58)</x:f>
        <x:v>25984839.481402315</x:v>
      </x:c>
      <x:c r="AF298" s="50" t="n">
        <x:f>MAX(0,AE298*(1+EXP((LN(1+Real_MC_30Y!$J$11)-0.5*Real_MC_30Y!$J$12^2)+Real_MC_30Y!$J$12*((RAND()+RAND()+RAND()+RAND()+RAND()+RAND()+RAND()+RAND()+RAND()+RAND()+RAND()+RAND())-6))-1)+Real_MC_30Y!AF$58)</x:f>
        <x:v>25377284.180671915</x:v>
      </x:c>
    </x:row>
    <x:row r="299">
      <x:c r="A299">
        <x:v>295</x:v>
      </x:c>
      <x:c r="B299" s="50" t="n">
        <x:f>MAX(0,Liquidity_30Y!$C$14+Real_MC_30Y!B$57-Real_MC_30Y!B$56)</x:f>
        <x:v>1029031.25</x:v>
      </x:c>
      <x:c r="C299" s="50" t="n">
        <x:f>MAX(0,B299*(1+EXP((LN(1+Real_MC_30Y!$J$11)-0.5*Real_MC_30Y!$J$12^2)+Real_MC_30Y!$J$12*((RAND()+RAND()+RAND()+RAND()+RAND()+RAND()+RAND()+RAND()+RAND()+RAND()+RAND()+RAND())-6))-1)+Real_MC_30Y!C$58)</x:f>
        <x:v>1268165.0631548688</x:v>
      </x:c>
      <x:c r="D299" s="50" t="n">
        <x:f>MAX(0,C299*(1+EXP((LN(1+Real_MC_30Y!$J$11)-0.5*Real_MC_30Y!$J$12^2)+Real_MC_30Y!$J$12*((RAND()+RAND()+RAND()+RAND()+RAND()+RAND()+RAND()+RAND()+RAND()+RAND()+RAND()+RAND())-6))-1)+Real_MC_30Y!D$58)</x:f>
        <x:v>1266176.3998825063</x:v>
      </x:c>
      <x:c r="E299" s="50" t="n">
        <x:f>MAX(0,D299*(1+EXP((LN(1+Real_MC_30Y!$J$11)-0.5*Real_MC_30Y!$J$12^2)+Real_MC_30Y!$J$12*((RAND()+RAND()+RAND()+RAND()+RAND()+RAND()+RAND()+RAND()+RAND()+RAND()+RAND()+RAND())-6))-1)+Real_MC_30Y!E$58)</x:f>
        <x:v>1213922.2935230592</x:v>
      </x:c>
      <x:c r="F299" s="50" t="n">
        <x:f>MAX(0,E299*(1+EXP((LN(1+Real_MC_30Y!$J$11)-0.5*Real_MC_30Y!$J$12^2)+Real_MC_30Y!$J$12*((RAND()+RAND()+RAND()+RAND()+RAND()+RAND()+RAND()+RAND()+RAND()+RAND()+RAND()+RAND())-6))-1)+Real_MC_30Y!F$58)</x:f>
        <x:v>1296835.174041054</x:v>
      </x:c>
      <x:c r="G299" s="50" t="n">
        <x:f>MAX(0,F299*(1+EXP((LN(1+Real_MC_30Y!$J$11)-0.5*Real_MC_30Y!$J$12^2)+Real_MC_30Y!$J$12*((RAND()+RAND()+RAND()+RAND()+RAND()+RAND()+RAND()+RAND()+RAND()+RAND()+RAND()+RAND())-6))-1)+Real_MC_30Y!G$58)</x:f>
        <x:v>1591120.4340511314</x:v>
      </x:c>
      <x:c r="H299" s="50" t="n">
        <x:f>MAX(0,G299*(1+EXP((LN(1+Real_MC_30Y!$J$11)-0.5*Real_MC_30Y!$J$12^2)+Real_MC_30Y!$J$12*((RAND()+RAND()+RAND()+RAND()+RAND()+RAND()+RAND()+RAND()+RAND()+RAND()+RAND()+RAND())-6))-1)+Real_MC_30Y!H$58)</x:f>
        <x:v>1835969.637474</x:v>
      </x:c>
      <x:c r="I299" s="50" t="n">
        <x:f>MAX(0,H299*(1+EXP((LN(1+Real_MC_30Y!$J$11)-0.5*Real_MC_30Y!$J$12^2)+Real_MC_30Y!$J$12*((RAND()+RAND()+RAND()+RAND()+RAND()+RAND()+RAND()+RAND()+RAND()+RAND()+RAND()+RAND())-6))-1)+Real_MC_30Y!I$58)</x:f>
        <x:v>1736602.4378681385</x:v>
      </x:c>
      <x:c r="J299" s="50" t="n">
        <x:f>MAX(0,I299*(1+EXP((LN(1+Real_MC_30Y!$J$11)-0.5*Real_MC_30Y!$J$12^2)+Real_MC_30Y!$J$12*((RAND()+RAND()+RAND()+RAND()+RAND()+RAND()+RAND()+RAND()+RAND()+RAND()+RAND()+RAND())-6))-1)+Real_MC_30Y!J$58)</x:f>
        <x:v>1630463.3189036637</x:v>
      </x:c>
      <x:c r="K299" s="50" t="n">
        <x:f>MAX(0,J299*(1+EXP((LN(1+Real_MC_30Y!$J$11)-0.5*Real_MC_30Y!$J$12^2)+Real_MC_30Y!$J$12*((RAND()+RAND()+RAND()+RAND()+RAND()+RAND()+RAND()+RAND()+RAND()+RAND()+RAND()+RAND())-6))-1)+Real_MC_30Y!K$58)</x:f>
        <x:v>1257747.797078452</x:v>
      </x:c>
      <x:c r="L299" s="50" t="n">
        <x:f>MAX(0,K299*(1+EXP((LN(1+Real_MC_30Y!$J$11)-0.5*Real_MC_30Y!$J$12^2)+Real_MC_30Y!$J$12*((RAND()+RAND()+RAND()+RAND()+RAND()+RAND()+RAND()+RAND()+RAND()+RAND()+RAND()+RAND())-6))-1)+Real_MC_30Y!L$58)</x:f>
        <x:v>1096091.7965217913</x:v>
      </x:c>
      <x:c r="M299" s="50" t="n">
        <x:f>MAX(0,L299*(1+EXP((LN(1+Real_MC_30Y!$J$11)-0.5*Real_MC_30Y!$J$12^2)+Real_MC_30Y!$J$12*((RAND()+RAND()+RAND()+RAND()+RAND()+RAND()+RAND()+RAND()+RAND()+RAND()+RAND()+RAND())-6))-1)+Real_MC_30Y!M$58)</x:f>
        <x:v>1342056.4640065597</x:v>
      </x:c>
      <x:c r="N299" s="50" t="n">
        <x:f>MAX(0,M299*(1+EXP((LN(1+Real_MC_30Y!$J$11)-0.5*Real_MC_30Y!$J$12^2)+Real_MC_30Y!$J$12*((RAND()+RAND()+RAND()+RAND()+RAND()+RAND()+RAND()+RAND()+RAND()+RAND()+RAND()+RAND())-6))-1)+Real_MC_30Y!N$58)</x:f>
        <x:v>1469152.9738160323</x:v>
      </x:c>
      <x:c r="O299" s="50" t="n">
        <x:f>MAX(0,N299*(1+EXP((LN(1+Real_MC_30Y!$J$11)-0.5*Real_MC_30Y!$J$12^2)+Real_MC_30Y!$J$12*((RAND()+RAND()+RAND()+RAND()+RAND()+RAND()+RAND()+RAND()+RAND()+RAND()+RAND()+RAND())-6))-1)+Real_MC_30Y!O$58)</x:f>
        <x:v>1926667.824328398</x:v>
      </x:c>
      <x:c r="P299" s="50" t="n">
        <x:f>MAX(0,O299*(1+EXP((LN(1+Real_MC_30Y!$J$11)-0.5*Real_MC_30Y!$J$12^2)+Real_MC_30Y!$J$12*((RAND()+RAND()+RAND()+RAND()+RAND()+RAND()+RAND()+RAND()+RAND()+RAND()+RAND()+RAND())-6))-1)+Real_MC_30Y!P$58)</x:f>
        <x:v>2446391.9881383306</x:v>
      </x:c>
      <x:c r="Q299" s="50" t="n">
        <x:f>MAX(0,P299*(1+EXP((LN(1+Real_MC_30Y!$J$11)-0.5*Real_MC_30Y!$J$12^2)+Real_MC_30Y!$J$12*((RAND()+RAND()+RAND()+RAND()+RAND()+RAND()+RAND()+RAND()+RAND()+RAND()+RAND()+RAND())-6))-1)+Real_MC_30Y!Q$58)</x:f>
        <x:v>2971938.578662549</x:v>
      </x:c>
      <x:c r="R299" s="50" t="n">
        <x:f>MAX(0,Q299*(1+EXP((LN(1+Real_MC_30Y!$J$11)-0.5*Real_MC_30Y!$J$12^2)+Real_MC_30Y!$J$12*((RAND()+RAND()+RAND()+RAND()+RAND()+RAND()+RAND()+RAND()+RAND()+RAND()+RAND()+RAND())-6))-1)+Real_MC_30Y!R$58)</x:f>
        <x:v>3470915.6118773283</x:v>
      </x:c>
      <x:c r="S299" s="50" t="n">
        <x:f>MAX(0,R299*(1+EXP((LN(1+Real_MC_30Y!$J$11)-0.5*Real_MC_30Y!$J$12^2)+Real_MC_30Y!$J$12*((RAND()+RAND()+RAND()+RAND()+RAND()+RAND()+RAND()+RAND()+RAND()+RAND()+RAND()+RAND())-6))-1)+Real_MC_30Y!S$58)</x:f>
        <x:v>3830924.445408628</x:v>
      </x:c>
      <x:c r="T299" s="50" t="n">
        <x:f>MAX(0,S299*(1+EXP((LN(1+Real_MC_30Y!$J$11)-0.5*Real_MC_30Y!$J$12^2)+Real_MC_30Y!$J$12*((RAND()+RAND()+RAND()+RAND()+RAND()+RAND()+RAND()+RAND()+RAND()+RAND()+RAND()+RAND())-6))-1)+Real_MC_30Y!T$58)</x:f>
        <x:v>3683132.5947288265</x:v>
      </x:c>
      <x:c r="U299" s="50" t="n">
        <x:f>MAX(0,T299*(1+EXP((LN(1+Real_MC_30Y!$J$11)-0.5*Real_MC_30Y!$J$12^2)+Real_MC_30Y!$J$12*((RAND()+RAND()+RAND()+RAND()+RAND()+RAND()+RAND()+RAND()+RAND()+RAND()+RAND()+RAND())-6))-1)+Real_MC_30Y!U$58)</x:f>
        <x:v>3935594.7618289776</x:v>
      </x:c>
      <x:c r="V299" s="50" t="n">
        <x:f>MAX(0,U299*(1+EXP((LN(1+Real_MC_30Y!$J$11)-0.5*Real_MC_30Y!$J$12^2)+Real_MC_30Y!$J$12*((RAND()+RAND()+RAND()+RAND()+RAND()+RAND()+RAND()+RAND()+RAND()+RAND()+RAND()+RAND())-6))-1)+Real_MC_30Y!V$58)</x:f>
        <x:v>4797913.797492622</x:v>
      </x:c>
      <x:c r="W299" s="50" t="n">
        <x:f>MAX(0,V299*(1+EXP((LN(1+Real_MC_30Y!$J$11)-0.5*Real_MC_30Y!$J$12^2)+Real_MC_30Y!$J$12*((RAND()+RAND()+RAND()+RAND()+RAND()+RAND()+RAND()+RAND()+RAND()+RAND()+RAND()+RAND())-6))-1)+Real_MC_30Y!W$58)</x:f>
        <x:v>6395570.380597565</x:v>
      </x:c>
      <x:c r="X299" s="50" t="n">
        <x:f>MAX(0,W299*(1+EXP((LN(1+Real_MC_30Y!$J$11)-0.5*Real_MC_30Y!$J$12^2)+Real_MC_30Y!$J$12*((RAND()+RAND()+RAND()+RAND()+RAND()+RAND()+RAND()+RAND()+RAND()+RAND()+RAND()+RAND())-6))-1)+Real_MC_30Y!X$58)</x:f>
        <x:v>6752384.54251649</x:v>
      </x:c>
      <x:c r="Y299" s="50" t="n">
        <x:f>MAX(0,X299*(1+EXP((LN(1+Real_MC_30Y!$J$11)-0.5*Real_MC_30Y!$J$12^2)+Real_MC_30Y!$J$12*((RAND()+RAND()+RAND()+RAND()+RAND()+RAND()+RAND()+RAND()+RAND()+RAND()+RAND()+RAND())-6))-1)+Real_MC_30Y!Y$58)</x:f>
        <x:v>6575091.499470701</x:v>
      </x:c>
      <x:c r="Z299" s="50" t="n">
        <x:f>MAX(0,Y299*(1+EXP((LN(1+Real_MC_30Y!$J$11)-0.5*Real_MC_30Y!$J$12^2)+Real_MC_30Y!$J$12*((RAND()+RAND()+RAND()+RAND()+RAND()+RAND()+RAND()+RAND()+RAND()+RAND()+RAND()+RAND())-6))-1)+Real_MC_30Y!Z$58)</x:f>
        <x:v>6542231.741529991</x:v>
      </x:c>
      <x:c r="AA299" s="50" t="n">
        <x:f>MAX(0,Z299*(1+EXP((LN(1+Real_MC_30Y!$J$11)-0.5*Real_MC_30Y!$J$12^2)+Real_MC_30Y!$J$12*((RAND()+RAND()+RAND()+RAND()+RAND()+RAND()+RAND()+RAND()+RAND()+RAND()+RAND()+RAND())-6))-1)+Real_MC_30Y!AA$58)</x:f>
        <x:v>5998992.161395336</x:v>
      </x:c>
      <x:c r="AB299" s="50" t="n">
        <x:f>MAX(0,AA299*(1+EXP((LN(1+Real_MC_30Y!$J$11)-0.5*Real_MC_30Y!$J$12^2)+Real_MC_30Y!$J$12*((RAND()+RAND()+RAND()+RAND()+RAND()+RAND()+RAND()+RAND()+RAND()+RAND()+RAND()+RAND())-6))-1)+Real_MC_30Y!AB$58)</x:f>
        <x:v>7380151.6872035805</x:v>
      </x:c>
      <x:c r="AC299" s="50" t="n">
        <x:f>MAX(0,AB299*(1+EXP((LN(1+Real_MC_30Y!$J$11)-0.5*Real_MC_30Y!$J$12^2)+Real_MC_30Y!$J$12*((RAND()+RAND()+RAND()+RAND()+RAND()+RAND()+RAND()+RAND()+RAND()+RAND()+RAND()+RAND())-6))-1)+Real_MC_30Y!AC$58)</x:f>
        <x:v>9633793.988867639</x:v>
      </x:c>
      <x:c r="AD299" s="50" t="n">
        <x:f>MAX(0,AC299*(1+EXP((LN(1+Real_MC_30Y!$J$11)-0.5*Real_MC_30Y!$J$12^2)+Real_MC_30Y!$J$12*((RAND()+RAND()+RAND()+RAND()+RAND()+RAND()+RAND()+RAND()+RAND()+RAND()+RAND()+RAND())-6))-1)+Real_MC_30Y!AD$58)</x:f>
        <x:v>8269966.159729151</x:v>
      </x:c>
      <x:c r="AE299" s="50" t="n">
        <x:f>MAX(0,AD299*(1+EXP((LN(1+Real_MC_30Y!$J$11)-0.5*Real_MC_30Y!$J$12^2)+Real_MC_30Y!$J$12*((RAND()+RAND()+RAND()+RAND()+RAND()+RAND()+RAND()+RAND()+RAND()+RAND()+RAND()+RAND())-6))-1)+Real_MC_30Y!AE$58)</x:f>
        <x:v>7033891.230171862</x:v>
      </x:c>
      <x:c r="AF299" s="50" t="n">
        <x:f>MAX(0,AE299*(1+EXP((LN(1+Real_MC_30Y!$J$11)-0.5*Real_MC_30Y!$J$12^2)+Real_MC_30Y!$J$12*((RAND()+RAND()+RAND()+RAND()+RAND()+RAND()+RAND()+RAND()+RAND()+RAND()+RAND()+RAND())-6))-1)+Real_MC_30Y!AF$58)</x:f>
        <x:v>7890873.3636638345</x:v>
      </x:c>
    </x:row>
    <x:row r="300">
      <x:c r="A300">
        <x:v>296</x:v>
      </x:c>
      <x:c r="B300" s="50" t="n">
        <x:f>MAX(0,Liquidity_30Y!$C$14+Real_MC_30Y!B$57-Real_MC_30Y!B$56)</x:f>
        <x:v>1029031.25</x:v>
      </x:c>
      <x:c r="C300" s="50" t="n">
        <x:f>MAX(0,B300*(1+EXP((LN(1+Real_MC_30Y!$J$11)-0.5*Real_MC_30Y!$J$12^2)+Real_MC_30Y!$J$12*((RAND()+RAND()+RAND()+RAND()+RAND()+RAND()+RAND()+RAND()+RAND()+RAND()+RAND()+RAND())-6))-1)+Real_MC_30Y!C$58)</x:f>
        <x:v>1089719.6954490994</x:v>
      </x:c>
      <x:c r="D300" s="50" t="n">
        <x:f>MAX(0,C300*(1+EXP((LN(1+Real_MC_30Y!$J$11)-0.5*Real_MC_30Y!$J$12^2)+Real_MC_30Y!$J$12*((RAND()+RAND()+RAND()+RAND()+RAND()+RAND()+RAND()+RAND()+RAND()+RAND()+RAND()+RAND())-6))-1)+Real_MC_30Y!D$58)</x:f>
        <x:v>1488284.944334094</x:v>
      </x:c>
      <x:c r="E300" s="50" t="n">
        <x:f>MAX(0,D300*(1+EXP((LN(1+Real_MC_30Y!$J$11)-0.5*Real_MC_30Y!$J$12^2)+Real_MC_30Y!$J$12*((RAND()+RAND()+RAND()+RAND()+RAND()+RAND()+RAND()+RAND()+RAND()+RAND()+RAND()+RAND())-6))-1)+Real_MC_30Y!E$58)</x:f>
        <x:v>1777711.4440403292</x:v>
      </x:c>
      <x:c r="F300" s="50" t="n">
        <x:f>MAX(0,E300*(1+EXP((LN(1+Real_MC_30Y!$J$11)-0.5*Real_MC_30Y!$J$12^2)+Real_MC_30Y!$J$12*((RAND()+RAND()+RAND()+RAND()+RAND()+RAND()+RAND()+RAND()+RAND()+RAND()+RAND()+RAND())-6))-1)+Real_MC_30Y!F$58)</x:f>
        <x:v>1666182.2061790081</x:v>
      </x:c>
      <x:c r="G300" s="50" t="n">
        <x:f>MAX(0,F300*(1+EXP((LN(1+Real_MC_30Y!$J$11)-0.5*Real_MC_30Y!$J$12^2)+Real_MC_30Y!$J$12*((RAND()+RAND()+RAND()+RAND()+RAND()+RAND()+RAND()+RAND()+RAND()+RAND()+RAND()+RAND())-6))-1)+Real_MC_30Y!G$58)</x:f>
        <x:v>1579081.9001996377</x:v>
      </x:c>
      <x:c r="H300" s="50" t="n">
        <x:f>MAX(0,G300*(1+EXP((LN(1+Real_MC_30Y!$J$11)-0.5*Real_MC_30Y!$J$12^2)+Real_MC_30Y!$J$12*((RAND()+RAND()+RAND()+RAND()+RAND()+RAND()+RAND()+RAND()+RAND()+RAND()+RAND()+RAND())-6))-1)+Real_MC_30Y!H$58)</x:f>
        <x:v>1610133.299588136</x:v>
      </x:c>
      <x:c r="I300" s="50" t="n">
        <x:f>MAX(0,H300*(1+EXP((LN(1+Real_MC_30Y!$J$11)-0.5*Real_MC_30Y!$J$12^2)+Real_MC_30Y!$J$12*((RAND()+RAND()+RAND()+RAND()+RAND()+RAND()+RAND()+RAND()+RAND()+RAND()+RAND()+RAND())-6))-1)+Real_MC_30Y!I$58)</x:f>
        <x:v>1799850.3919316777</x:v>
      </x:c>
      <x:c r="J300" s="50" t="n">
        <x:f>MAX(0,I300*(1+EXP((LN(1+Real_MC_30Y!$J$11)-0.5*Real_MC_30Y!$J$12^2)+Real_MC_30Y!$J$12*((RAND()+RAND()+RAND()+RAND()+RAND()+RAND()+RAND()+RAND()+RAND()+RAND()+RAND()+RAND())-6))-1)+Real_MC_30Y!J$58)</x:f>
        <x:v>2328981.624047316</x:v>
      </x:c>
      <x:c r="K300" s="50" t="n">
        <x:f>MAX(0,J300*(1+EXP((LN(1+Real_MC_30Y!$J$11)-0.5*Real_MC_30Y!$J$12^2)+Real_MC_30Y!$J$12*((RAND()+RAND()+RAND()+RAND()+RAND()+RAND()+RAND()+RAND()+RAND()+RAND()+RAND()+RAND())-6))-1)+Real_MC_30Y!K$58)</x:f>
        <x:v>2181963.9657302694</x:v>
      </x:c>
      <x:c r="L300" s="50" t="n">
        <x:f>MAX(0,K300*(1+EXP((LN(1+Real_MC_30Y!$J$11)-0.5*Real_MC_30Y!$J$12^2)+Real_MC_30Y!$J$12*((RAND()+RAND()+RAND()+RAND()+RAND()+RAND()+RAND()+RAND()+RAND()+RAND()+RAND()+RAND())-6))-1)+Real_MC_30Y!L$58)</x:f>
        <x:v>2228961.6049850835</x:v>
      </x:c>
      <x:c r="M300" s="50" t="n">
        <x:f>MAX(0,L300*(1+EXP((LN(1+Real_MC_30Y!$J$11)-0.5*Real_MC_30Y!$J$12^2)+Real_MC_30Y!$J$12*((RAND()+RAND()+RAND()+RAND()+RAND()+RAND()+RAND()+RAND()+RAND()+RAND()+RAND()+RAND())-6))-1)+Real_MC_30Y!M$58)</x:f>
        <x:v>2219462.0732981707</x:v>
      </x:c>
      <x:c r="N300" s="50" t="n">
        <x:f>MAX(0,M300*(1+EXP((LN(1+Real_MC_30Y!$J$11)-0.5*Real_MC_30Y!$J$12^2)+Real_MC_30Y!$J$12*((RAND()+RAND()+RAND()+RAND()+RAND()+RAND()+RAND()+RAND()+RAND()+RAND()+RAND()+RAND())-6))-1)+Real_MC_30Y!N$58)</x:f>
        <x:v>2574073.7597680646</x:v>
      </x:c>
      <x:c r="O300" s="50" t="n">
        <x:f>MAX(0,N300*(1+EXP((LN(1+Real_MC_30Y!$J$11)-0.5*Real_MC_30Y!$J$12^2)+Real_MC_30Y!$J$12*((RAND()+RAND()+RAND()+RAND()+RAND()+RAND()+RAND()+RAND()+RAND()+RAND()+RAND()+RAND())-6))-1)+Real_MC_30Y!O$58)</x:f>
        <x:v>2613797.7415951295</x:v>
      </x:c>
      <x:c r="P300" s="50" t="n">
        <x:f>MAX(0,O300*(1+EXP((LN(1+Real_MC_30Y!$J$11)-0.5*Real_MC_30Y!$J$12^2)+Real_MC_30Y!$J$12*((RAND()+RAND()+RAND()+RAND()+RAND()+RAND()+RAND()+RAND()+RAND()+RAND()+RAND()+RAND())-6))-1)+Real_MC_30Y!P$58)</x:f>
        <x:v>2259197.10512035</x:v>
      </x:c>
      <x:c r="Q300" s="50" t="n">
        <x:f>MAX(0,P300*(1+EXP((LN(1+Real_MC_30Y!$J$11)-0.5*Real_MC_30Y!$J$12^2)+Real_MC_30Y!$J$12*((RAND()+RAND()+RAND()+RAND()+RAND()+RAND()+RAND()+RAND()+RAND()+RAND()+RAND()+RAND())-6))-1)+Real_MC_30Y!Q$58)</x:f>
        <x:v>2452857.7580800247</x:v>
      </x:c>
      <x:c r="R300" s="50" t="n">
        <x:f>MAX(0,Q300*(1+EXP((LN(1+Real_MC_30Y!$J$11)-0.5*Real_MC_30Y!$J$12^2)+Real_MC_30Y!$J$12*((RAND()+RAND()+RAND()+RAND()+RAND()+RAND()+RAND()+RAND()+RAND()+RAND()+RAND()+RAND())-6))-1)+Real_MC_30Y!R$58)</x:f>
        <x:v>2507569.954467479</x:v>
      </x:c>
      <x:c r="S300" s="50" t="n">
        <x:f>MAX(0,R300*(1+EXP((LN(1+Real_MC_30Y!$J$11)-0.5*Real_MC_30Y!$J$12^2)+Real_MC_30Y!$J$12*((RAND()+RAND()+RAND()+RAND()+RAND()+RAND()+RAND()+RAND()+RAND()+RAND()+RAND()+RAND())-6))-1)+Real_MC_30Y!S$58)</x:f>
        <x:v>3050290.667443128</x:v>
      </x:c>
      <x:c r="T300" s="50" t="n">
        <x:f>MAX(0,S300*(1+EXP((LN(1+Real_MC_30Y!$J$11)-0.5*Real_MC_30Y!$J$12^2)+Real_MC_30Y!$J$12*((RAND()+RAND()+RAND()+RAND()+RAND()+RAND()+RAND()+RAND()+RAND()+RAND()+RAND()+RAND())-6))-1)+Real_MC_30Y!T$58)</x:f>
        <x:v>3041778.925483834</x:v>
      </x:c>
      <x:c r="U300" s="50" t="n">
        <x:f>MAX(0,T300*(1+EXP((LN(1+Real_MC_30Y!$J$11)-0.5*Real_MC_30Y!$J$12^2)+Real_MC_30Y!$J$12*((RAND()+RAND()+RAND()+RAND()+RAND()+RAND()+RAND()+RAND()+RAND()+RAND()+RAND()+RAND())-6))-1)+Real_MC_30Y!U$58)</x:f>
        <x:v>3008656.16710005</x:v>
      </x:c>
      <x:c r="V300" s="50" t="n">
        <x:f>MAX(0,U300*(1+EXP((LN(1+Real_MC_30Y!$J$11)-0.5*Real_MC_30Y!$J$12^2)+Real_MC_30Y!$J$12*((RAND()+RAND()+RAND()+RAND()+RAND()+RAND()+RAND()+RAND()+RAND()+RAND()+RAND()+RAND())-6))-1)+Real_MC_30Y!V$58)</x:f>
        <x:v>3064804.9730707216</x:v>
      </x:c>
      <x:c r="W300" s="50" t="n">
        <x:f>MAX(0,V300*(1+EXP((LN(1+Real_MC_30Y!$J$11)-0.5*Real_MC_30Y!$J$12^2)+Real_MC_30Y!$J$12*((RAND()+RAND()+RAND()+RAND()+RAND()+RAND()+RAND()+RAND()+RAND()+RAND()+RAND()+RAND())-6))-1)+Real_MC_30Y!W$58)</x:f>
        <x:v>2779261.264712817</x:v>
      </x:c>
      <x:c r="X300" s="50" t="n">
        <x:f>MAX(0,W300*(1+EXP((LN(1+Real_MC_30Y!$J$11)-0.5*Real_MC_30Y!$J$12^2)+Real_MC_30Y!$J$12*((RAND()+RAND()+RAND()+RAND()+RAND()+RAND()+RAND()+RAND()+RAND()+RAND()+RAND()+RAND())-6))-1)+Real_MC_30Y!X$58)</x:f>
        <x:v>2690112.0753432764</x:v>
      </x:c>
      <x:c r="Y300" s="50" t="n">
        <x:f>MAX(0,X300*(1+EXP((LN(1+Real_MC_30Y!$J$11)-0.5*Real_MC_30Y!$J$12^2)+Real_MC_30Y!$J$12*((RAND()+RAND()+RAND()+RAND()+RAND()+RAND()+RAND()+RAND()+RAND()+RAND()+RAND()+RAND())-6))-1)+Real_MC_30Y!Y$58)</x:f>
        <x:v>2560900.081133588</x:v>
      </x:c>
      <x:c r="Z300" s="50" t="n">
        <x:f>MAX(0,Y300*(1+EXP((LN(1+Real_MC_30Y!$J$11)-0.5*Real_MC_30Y!$J$12^2)+Real_MC_30Y!$J$12*((RAND()+RAND()+RAND()+RAND()+RAND()+RAND()+RAND()+RAND()+RAND()+RAND()+RAND()+RAND())-6))-1)+Real_MC_30Y!Z$58)</x:f>
        <x:v>2531015.7603803654</x:v>
      </x:c>
      <x:c r="AA300" s="50" t="n">
        <x:f>MAX(0,Z300*(1+EXP((LN(1+Real_MC_30Y!$J$11)-0.5*Real_MC_30Y!$J$12^2)+Real_MC_30Y!$J$12*((RAND()+RAND()+RAND()+RAND()+RAND()+RAND()+RAND()+RAND()+RAND()+RAND()+RAND()+RAND())-6))-1)+Real_MC_30Y!AA$58)</x:f>
        <x:v>2523895.618600469</x:v>
      </x:c>
      <x:c r="AB300" s="50" t="n">
        <x:f>MAX(0,AA300*(1+EXP((LN(1+Real_MC_30Y!$J$11)-0.5*Real_MC_30Y!$J$12^2)+Real_MC_30Y!$J$12*((RAND()+RAND()+RAND()+RAND()+RAND()+RAND()+RAND()+RAND()+RAND()+RAND()+RAND()+RAND())-6))-1)+Real_MC_30Y!AB$58)</x:f>
        <x:v>3293130.586810665</x:v>
      </x:c>
      <x:c r="AC300" s="50" t="n">
        <x:f>MAX(0,AB300*(1+EXP((LN(1+Real_MC_30Y!$J$11)-0.5*Real_MC_30Y!$J$12^2)+Real_MC_30Y!$J$12*((RAND()+RAND()+RAND()+RAND()+RAND()+RAND()+RAND()+RAND()+RAND()+RAND()+RAND()+RAND())-6))-1)+Real_MC_30Y!AC$58)</x:f>
        <x:v>4215082.240033345</x:v>
      </x:c>
      <x:c r="AD300" s="50" t="n">
        <x:f>MAX(0,AC300*(1+EXP((LN(1+Real_MC_30Y!$J$11)-0.5*Real_MC_30Y!$J$12^2)+Real_MC_30Y!$J$12*((RAND()+RAND()+RAND()+RAND()+RAND()+RAND()+RAND()+RAND()+RAND()+RAND()+RAND()+RAND())-6))-1)+Real_MC_30Y!AD$58)</x:f>
        <x:v>5041689.85358775</x:v>
      </x:c>
      <x:c r="AE300" s="50" t="n">
        <x:f>MAX(0,AD300*(1+EXP((LN(1+Real_MC_30Y!$J$11)-0.5*Real_MC_30Y!$J$12^2)+Real_MC_30Y!$J$12*((RAND()+RAND()+RAND()+RAND()+RAND()+RAND()+RAND()+RAND()+RAND()+RAND()+RAND()+RAND())-6))-1)+Real_MC_30Y!AE$58)</x:f>
        <x:v>6952466.603152207</x:v>
      </x:c>
      <x:c r="AF300" s="50" t="n">
        <x:f>MAX(0,AE300*(1+EXP((LN(1+Real_MC_30Y!$J$11)-0.5*Real_MC_30Y!$J$12^2)+Real_MC_30Y!$J$12*((RAND()+RAND()+RAND()+RAND()+RAND()+RAND()+RAND()+RAND()+RAND()+RAND()+RAND()+RAND())-6))-1)+Real_MC_30Y!AF$58)</x:f>
        <x:v>7481164.0922582215</x:v>
      </x:c>
    </x:row>
    <x:row r="301">
      <x:c r="A301">
        <x:v>297</x:v>
      </x:c>
      <x:c r="B301" s="50" t="n">
        <x:f>MAX(0,Liquidity_30Y!$C$14+Real_MC_30Y!B$57-Real_MC_30Y!B$56)</x:f>
        <x:v>1029031.25</x:v>
      </x:c>
      <x:c r="C301" s="50" t="n">
        <x:f>MAX(0,B301*(1+EXP((LN(1+Real_MC_30Y!$J$11)-0.5*Real_MC_30Y!$J$12^2)+Real_MC_30Y!$J$12*((RAND()+RAND()+RAND()+RAND()+RAND()+RAND()+RAND()+RAND()+RAND()+RAND()+RAND()+RAND())-6))-1)+Real_MC_30Y!C$58)</x:f>
        <x:v>1074212.2774877725</x:v>
      </x:c>
      <x:c r="D301" s="50" t="n">
        <x:f>MAX(0,C301*(1+EXP((LN(1+Real_MC_30Y!$J$11)-0.5*Real_MC_30Y!$J$12^2)+Real_MC_30Y!$J$12*((RAND()+RAND()+RAND()+RAND()+RAND()+RAND()+RAND()+RAND()+RAND()+RAND()+RAND()+RAND())-6))-1)+Real_MC_30Y!D$58)</x:f>
        <x:v>1169244.4493276852</x:v>
      </x:c>
      <x:c r="E301" s="50" t="n">
        <x:f>MAX(0,D301*(1+EXP((LN(1+Real_MC_30Y!$J$11)-0.5*Real_MC_30Y!$J$12^2)+Real_MC_30Y!$J$12*((RAND()+RAND()+RAND()+RAND()+RAND()+RAND()+RAND()+RAND()+RAND()+RAND()+RAND()+RAND())-6))-1)+Real_MC_30Y!E$58)</x:f>
        <x:v>1038589.9457348739</x:v>
      </x:c>
      <x:c r="F301" s="50" t="n">
        <x:f>MAX(0,E301*(1+EXP((LN(1+Real_MC_30Y!$J$11)-0.5*Real_MC_30Y!$J$12^2)+Real_MC_30Y!$J$12*((RAND()+RAND()+RAND()+RAND()+RAND()+RAND()+RAND()+RAND()+RAND()+RAND()+RAND()+RAND())-6))-1)+Real_MC_30Y!F$58)</x:f>
        <x:v>1101606.4059610767</x:v>
      </x:c>
      <x:c r="G301" s="50" t="n">
        <x:f>MAX(0,F301*(1+EXP((LN(1+Real_MC_30Y!$J$11)-0.5*Real_MC_30Y!$J$12^2)+Real_MC_30Y!$J$12*((RAND()+RAND()+RAND()+RAND()+RAND()+RAND()+RAND()+RAND()+RAND()+RAND()+RAND()+RAND())-6))-1)+Real_MC_30Y!G$58)</x:f>
        <x:v>1180069.8725402853</x:v>
      </x:c>
      <x:c r="H301" s="50" t="n">
        <x:f>MAX(0,G301*(1+EXP((LN(1+Real_MC_30Y!$J$11)-0.5*Real_MC_30Y!$J$12^2)+Real_MC_30Y!$J$12*((RAND()+RAND()+RAND()+RAND()+RAND()+RAND()+RAND()+RAND()+RAND()+RAND()+RAND()+RAND())-6))-1)+Real_MC_30Y!H$58)</x:f>
        <x:v>1235855.4228448034</x:v>
      </x:c>
      <x:c r="I301" s="50" t="n">
        <x:f>MAX(0,H301*(1+EXP((LN(1+Real_MC_30Y!$J$11)-0.5*Real_MC_30Y!$J$12^2)+Real_MC_30Y!$J$12*((RAND()+RAND()+RAND()+RAND()+RAND()+RAND()+RAND()+RAND()+RAND()+RAND()+RAND()+RAND())-6))-1)+Real_MC_30Y!I$58)</x:f>
        <x:v>1248651.4372934331</x:v>
      </x:c>
      <x:c r="J301" s="50" t="n">
        <x:f>MAX(0,I301*(1+EXP((LN(1+Real_MC_30Y!$J$11)-0.5*Real_MC_30Y!$J$12^2)+Real_MC_30Y!$J$12*((RAND()+RAND()+RAND()+RAND()+RAND()+RAND()+RAND()+RAND()+RAND()+RAND()+RAND()+RAND())-6))-1)+Real_MC_30Y!J$58)</x:f>
        <x:v>1113205.7915489352</x:v>
      </x:c>
      <x:c r="K301" s="50" t="n">
        <x:f>MAX(0,J301*(1+EXP((LN(1+Real_MC_30Y!$J$11)-0.5*Real_MC_30Y!$J$12^2)+Real_MC_30Y!$J$12*((RAND()+RAND()+RAND()+RAND()+RAND()+RAND()+RAND()+RAND()+RAND()+RAND()+RAND()+RAND())-6))-1)+Real_MC_30Y!K$58)</x:f>
        <x:v>914078.9085622376</x:v>
      </x:c>
      <x:c r="L301" s="50" t="n">
        <x:f>MAX(0,K301*(1+EXP((LN(1+Real_MC_30Y!$J$11)-0.5*Real_MC_30Y!$J$12^2)+Real_MC_30Y!$J$12*((RAND()+RAND()+RAND()+RAND()+RAND()+RAND()+RAND()+RAND()+RAND()+RAND()+RAND()+RAND())-6))-1)+Real_MC_30Y!L$58)</x:f>
        <x:v>992335.2887966587</x:v>
      </x:c>
      <x:c r="M301" s="50" t="n">
        <x:f>MAX(0,L301*(1+EXP((LN(1+Real_MC_30Y!$J$11)-0.5*Real_MC_30Y!$J$12^2)+Real_MC_30Y!$J$12*((RAND()+RAND()+RAND()+RAND()+RAND()+RAND()+RAND()+RAND()+RAND()+RAND()+RAND()+RAND())-6))-1)+Real_MC_30Y!M$58)</x:f>
        <x:v>1293626.8528071193</x:v>
      </x:c>
      <x:c r="N301" s="50" t="n">
        <x:f>MAX(0,M301*(1+EXP((LN(1+Real_MC_30Y!$J$11)-0.5*Real_MC_30Y!$J$12^2)+Real_MC_30Y!$J$12*((RAND()+RAND()+RAND()+RAND()+RAND()+RAND()+RAND()+RAND()+RAND()+RAND()+RAND()+RAND())-6))-1)+Real_MC_30Y!N$58)</x:f>
        <x:v>1375034.0915260192</x:v>
      </x:c>
      <x:c r="O301" s="50" t="n">
        <x:f>MAX(0,N301*(1+EXP((LN(1+Real_MC_30Y!$J$11)-0.5*Real_MC_30Y!$J$12^2)+Real_MC_30Y!$J$12*((RAND()+RAND()+RAND()+RAND()+RAND()+RAND()+RAND()+RAND()+RAND()+RAND()+RAND()+RAND())-6))-1)+Real_MC_30Y!O$58)</x:f>
        <x:v>1395258.9762728564</x:v>
      </x:c>
      <x:c r="P301" s="50" t="n">
        <x:f>MAX(0,O301*(1+EXP((LN(1+Real_MC_30Y!$J$11)-0.5*Real_MC_30Y!$J$12^2)+Real_MC_30Y!$J$12*((RAND()+RAND()+RAND()+RAND()+RAND()+RAND()+RAND()+RAND()+RAND()+RAND()+RAND()+RAND())-6))-1)+Real_MC_30Y!P$58)</x:f>
        <x:v>1416723.9123817438</x:v>
      </x:c>
      <x:c r="Q301" s="50" t="n">
        <x:f>MAX(0,P301*(1+EXP((LN(1+Real_MC_30Y!$J$11)-0.5*Real_MC_30Y!$J$12^2)+Real_MC_30Y!$J$12*((RAND()+RAND()+RAND()+RAND()+RAND()+RAND()+RAND()+RAND()+RAND()+RAND()+RAND()+RAND())-6))-1)+Real_MC_30Y!Q$58)</x:f>
        <x:v>2260701.39376978</x:v>
      </x:c>
      <x:c r="R301" s="50" t="n">
        <x:f>MAX(0,Q301*(1+EXP((LN(1+Real_MC_30Y!$J$11)-0.5*Real_MC_30Y!$J$12^2)+Real_MC_30Y!$J$12*((RAND()+RAND()+RAND()+RAND()+RAND()+RAND()+RAND()+RAND()+RAND()+RAND()+RAND()+RAND())-6))-1)+Real_MC_30Y!R$58)</x:f>
        <x:v>2018809.190201124</x:v>
      </x:c>
      <x:c r="S301" s="50" t="n">
        <x:f>MAX(0,R301*(1+EXP((LN(1+Real_MC_30Y!$J$11)-0.5*Real_MC_30Y!$J$12^2)+Real_MC_30Y!$J$12*((RAND()+RAND()+RAND()+RAND()+RAND()+RAND()+RAND()+RAND()+RAND()+RAND()+RAND()+RAND())-6))-1)+Real_MC_30Y!S$58)</x:f>
        <x:v>1753194.379934944</x:v>
      </x:c>
      <x:c r="T301" s="50" t="n">
        <x:f>MAX(0,S301*(1+EXP((LN(1+Real_MC_30Y!$J$11)-0.5*Real_MC_30Y!$J$12^2)+Real_MC_30Y!$J$12*((RAND()+RAND()+RAND()+RAND()+RAND()+RAND()+RAND()+RAND()+RAND()+RAND()+RAND()+RAND())-6))-1)+Real_MC_30Y!T$58)</x:f>
        <x:v>1716301.139551762</x:v>
      </x:c>
      <x:c r="U301" s="50" t="n">
        <x:f>MAX(0,T301*(1+EXP((LN(1+Real_MC_30Y!$J$11)-0.5*Real_MC_30Y!$J$12^2)+Real_MC_30Y!$J$12*((RAND()+RAND()+RAND()+RAND()+RAND()+RAND()+RAND()+RAND()+RAND()+RAND()+RAND()+RAND())-6))-1)+Real_MC_30Y!U$58)</x:f>
        <x:v>1588180.5940092837</x:v>
      </x:c>
      <x:c r="V301" s="50" t="n">
        <x:f>MAX(0,U301*(1+EXP((LN(1+Real_MC_30Y!$J$11)-0.5*Real_MC_30Y!$J$12^2)+Real_MC_30Y!$J$12*((RAND()+RAND()+RAND()+RAND()+RAND()+RAND()+RAND()+RAND()+RAND()+RAND()+RAND()+RAND())-6))-1)+Real_MC_30Y!V$58)</x:f>
        <x:v>1874551.7777775344</x:v>
      </x:c>
      <x:c r="W301" s="50" t="n">
        <x:f>MAX(0,V301*(1+EXP((LN(1+Real_MC_30Y!$J$11)-0.5*Real_MC_30Y!$J$12^2)+Real_MC_30Y!$J$12*((RAND()+RAND()+RAND()+RAND()+RAND()+RAND()+RAND()+RAND()+RAND()+RAND()+RAND()+RAND())-6))-1)+Real_MC_30Y!W$58)</x:f>
        <x:v>1828003.0156968755</x:v>
      </x:c>
      <x:c r="X301" s="50" t="n">
        <x:f>MAX(0,W301*(1+EXP((LN(1+Real_MC_30Y!$J$11)-0.5*Real_MC_30Y!$J$12^2)+Real_MC_30Y!$J$12*((RAND()+RAND()+RAND()+RAND()+RAND()+RAND()+RAND()+RAND()+RAND()+RAND()+RAND()+RAND())-6))-1)+Real_MC_30Y!X$58)</x:f>
        <x:v>2760276.782814851</x:v>
      </x:c>
      <x:c r="Y301" s="50" t="n">
        <x:f>MAX(0,X301*(1+EXP((LN(1+Real_MC_30Y!$J$11)-0.5*Real_MC_30Y!$J$12^2)+Real_MC_30Y!$J$12*((RAND()+RAND()+RAND()+RAND()+RAND()+RAND()+RAND()+RAND()+RAND()+RAND()+RAND()+RAND())-6))-1)+Real_MC_30Y!Y$58)</x:f>
        <x:v>2878510.4873074535</x:v>
      </x:c>
      <x:c r="Z301" s="50" t="n">
        <x:f>MAX(0,Y301*(1+EXP((LN(1+Real_MC_30Y!$J$11)-0.5*Real_MC_30Y!$J$12^2)+Real_MC_30Y!$J$12*((RAND()+RAND()+RAND()+RAND()+RAND()+RAND()+RAND()+RAND()+RAND()+RAND()+RAND()+RAND())-6))-1)+Real_MC_30Y!Z$58)</x:f>
        <x:v>2649059.765292225</x:v>
      </x:c>
      <x:c r="AA301" s="50" t="n">
        <x:f>MAX(0,Z301*(1+EXP((LN(1+Real_MC_30Y!$J$11)-0.5*Real_MC_30Y!$J$12^2)+Real_MC_30Y!$J$12*((RAND()+RAND()+RAND()+RAND()+RAND()+RAND()+RAND()+RAND()+RAND()+RAND()+RAND()+RAND())-6))-1)+Real_MC_30Y!AA$58)</x:f>
        <x:v>3492814.657962772</x:v>
      </x:c>
      <x:c r="AB301" s="50" t="n">
        <x:f>MAX(0,AA301*(1+EXP((LN(1+Real_MC_30Y!$J$11)-0.5*Real_MC_30Y!$J$12^2)+Real_MC_30Y!$J$12*((RAND()+RAND()+RAND()+RAND()+RAND()+RAND()+RAND()+RAND()+RAND()+RAND()+RAND()+RAND())-6))-1)+Real_MC_30Y!AB$58)</x:f>
        <x:v>3832893.918837375</x:v>
      </x:c>
      <x:c r="AC301" s="50" t="n">
        <x:f>MAX(0,AB301*(1+EXP((LN(1+Real_MC_30Y!$J$11)-0.5*Real_MC_30Y!$J$12^2)+Real_MC_30Y!$J$12*((RAND()+RAND()+RAND()+RAND()+RAND()+RAND()+RAND()+RAND()+RAND()+RAND()+RAND()+RAND())-6))-1)+Real_MC_30Y!AC$58)</x:f>
        <x:v>4673134.068529308</x:v>
      </x:c>
      <x:c r="AD301" s="50" t="n">
        <x:f>MAX(0,AC301*(1+EXP((LN(1+Real_MC_30Y!$J$11)-0.5*Real_MC_30Y!$J$12^2)+Real_MC_30Y!$J$12*((RAND()+RAND()+RAND()+RAND()+RAND()+RAND()+RAND()+RAND()+RAND()+RAND()+RAND()+RAND())-6))-1)+Real_MC_30Y!AD$58)</x:f>
        <x:v>4378416.989015791</x:v>
      </x:c>
      <x:c r="AE301" s="50" t="n">
        <x:f>MAX(0,AD301*(1+EXP((LN(1+Real_MC_30Y!$J$11)-0.5*Real_MC_30Y!$J$12^2)+Real_MC_30Y!$J$12*((RAND()+RAND()+RAND()+RAND()+RAND()+RAND()+RAND()+RAND()+RAND()+RAND()+RAND()+RAND())-6))-1)+Real_MC_30Y!AE$58)</x:f>
        <x:v>4209697.246752049</x:v>
      </x:c>
      <x:c r="AF301" s="50" t="n">
        <x:f>MAX(0,AE301*(1+EXP((LN(1+Real_MC_30Y!$J$11)-0.5*Real_MC_30Y!$J$12^2)+Real_MC_30Y!$J$12*((RAND()+RAND()+RAND()+RAND()+RAND()+RAND()+RAND()+RAND()+RAND()+RAND()+RAND()+RAND())-6))-1)+Real_MC_30Y!AF$58)</x:f>
        <x:v>4164709.3745278707</x:v>
      </x:c>
    </x:row>
    <x:row r="302">
      <x:c r="A302">
        <x:v>298</x:v>
      </x:c>
      <x:c r="B302" s="50" t="n">
        <x:f>MAX(0,Liquidity_30Y!$C$14+Real_MC_30Y!B$57-Real_MC_30Y!B$56)</x:f>
        <x:v>1029031.25</x:v>
      </x:c>
      <x:c r="C302" s="50" t="n">
        <x:f>MAX(0,B302*(1+EXP((LN(1+Real_MC_30Y!$J$11)-0.5*Real_MC_30Y!$J$12^2)+Real_MC_30Y!$J$12*((RAND()+RAND()+RAND()+RAND()+RAND()+RAND()+RAND()+RAND()+RAND()+RAND()+RAND()+RAND())-6))-1)+Real_MC_30Y!C$58)</x:f>
        <x:v>944430.8528007207</x:v>
      </x:c>
      <x:c r="D302" s="50" t="n">
        <x:f>MAX(0,C302*(1+EXP((LN(1+Real_MC_30Y!$J$11)-0.5*Real_MC_30Y!$J$12^2)+Real_MC_30Y!$J$12*((RAND()+RAND()+RAND()+RAND()+RAND()+RAND()+RAND()+RAND()+RAND()+RAND()+RAND()+RAND())-6))-1)+Real_MC_30Y!D$58)</x:f>
        <x:v>1093120.0580041208</x:v>
      </x:c>
      <x:c r="E302" s="50" t="n">
        <x:f>MAX(0,D302*(1+EXP((LN(1+Real_MC_30Y!$J$11)-0.5*Real_MC_30Y!$J$12^2)+Real_MC_30Y!$J$12*((RAND()+RAND()+RAND()+RAND()+RAND()+RAND()+RAND()+RAND()+RAND()+RAND()+RAND()+RAND())-6))-1)+Real_MC_30Y!E$58)</x:f>
        <x:v>1257444.993197887</x:v>
      </x:c>
      <x:c r="F302" s="50" t="n">
        <x:f>MAX(0,E302*(1+EXP((LN(1+Real_MC_30Y!$J$11)-0.5*Real_MC_30Y!$J$12^2)+Real_MC_30Y!$J$12*((RAND()+RAND()+RAND()+RAND()+RAND()+RAND()+RAND()+RAND()+RAND()+RAND()+RAND()+RAND())-6))-1)+Real_MC_30Y!F$58)</x:f>
        <x:v>1623665.612906885</x:v>
      </x:c>
      <x:c r="G302" s="50" t="n">
        <x:f>MAX(0,F302*(1+EXP((LN(1+Real_MC_30Y!$J$11)-0.5*Real_MC_30Y!$J$12^2)+Real_MC_30Y!$J$12*((RAND()+RAND()+RAND()+RAND()+RAND()+RAND()+RAND()+RAND()+RAND()+RAND()+RAND()+RAND())-6))-1)+Real_MC_30Y!G$58)</x:f>
        <x:v>1818136.6618345142</x:v>
      </x:c>
      <x:c r="H302" s="50" t="n">
        <x:f>MAX(0,G302*(1+EXP((LN(1+Real_MC_30Y!$J$11)-0.5*Real_MC_30Y!$J$12^2)+Real_MC_30Y!$J$12*((RAND()+RAND()+RAND()+RAND()+RAND()+RAND()+RAND()+RAND()+RAND()+RAND()+RAND()+RAND())-6))-1)+Real_MC_30Y!H$58)</x:f>
        <x:v>2462556.6017839233</x:v>
      </x:c>
      <x:c r="I302" s="50" t="n">
        <x:f>MAX(0,H302*(1+EXP((LN(1+Real_MC_30Y!$J$11)-0.5*Real_MC_30Y!$J$12^2)+Real_MC_30Y!$J$12*((RAND()+RAND()+RAND()+RAND()+RAND()+RAND()+RAND()+RAND()+RAND()+RAND()+RAND()+RAND())-6))-1)+Real_MC_30Y!I$58)</x:f>
        <x:v>2251145.1742235785</x:v>
      </x:c>
      <x:c r="J302" s="50" t="n">
        <x:f>MAX(0,I302*(1+EXP((LN(1+Real_MC_30Y!$J$11)-0.5*Real_MC_30Y!$J$12^2)+Real_MC_30Y!$J$12*((RAND()+RAND()+RAND()+RAND()+RAND()+RAND()+RAND()+RAND()+RAND()+RAND()+RAND()+RAND())-6))-1)+Real_MC_30Y!J$58)</x:f>
        <x:v>3427925.333421173</x:v>
      </x:c>
      <x:c r="K302" s="50" t="n">
        <x:f>MAX(0,J302*(1+EXP((LN(1+Real_MC_30Y!$J$11)-0.5*Real_MC_30Y!$J$12^2)+Real_MC_30Y!$J$12*((RAND()+RAND()+RAND()+RAND()+RAND()+RAND()+RAND()+RAND()+RAND()+RAND()+RAND()+RAND())-6))-1)+Real_MC_30Y!K$58)</x:f>
        <x:v>2550533.329338412</x:v>
      </x:c>
      <x:c r="L302" s="50" t="n">
        <x:f>MAX(0,K302*(1+EXP((LN(1+Real_MC_30Y!$J$11)-0.5*Real_MC_30Y!$J$12^2)+Real_MC_30Y!$J$12*((RAND()+RAND()+RAND()+RAND()+RAND()+RAND()+RAND()+RAND()+RAND()+RAND()+RAND()+RAND())-6))-1)+Real_MC_30Y!L$58)</x:f>
        <x:v>2764642.8379850807</x:v>
      </x:c>
      <x:c r="M302" s="50" t="n">
        <x:f>MAX(0,L302*(1+EXP((LN(1+Real_MC_30Y!$J$11)-0.5*Real_MC_30Y!$J$12^2)+Real_MC_30Y!$J$12*((RAND()+RAND()+RAND()+RAND()+RAND()+RAND()+RAND()+RAND()+RAND()+RAND()+RAND()+RAND())-6))-1)+Real_MC_30Y!M$58)</x:f>
        <x:v>2387530.0903480286</x:v>
      </x:c>
      <x:c r="N302" s="50" t="n">
        <x:f>MAX(0,M302*(1+EXP((LN(1+Real_MC_30Y!$J$11)-0.5*Real_MC_30Y!$J$12^2)+Real_MC_30Y!$J$12*((RAND()+RAND()+RAND()+RAND()+RAND()+RAND()+RAND()+RAND()+RAND()+RAND()+RAND()+RAND())-6))-1)+Real_MC_30Y!N$58)</x:f>
        <x:v>2386862.5937020895</x:v>
      </x:c>
      <x:c r="O302" s="50" t="n">
        <x:f>MAX(0,N302*(1+EXP((LN(1+Real_MC_30Y!$J$11)-0.5*Real_MC_30Y!$J$12^2)+Real_MC_30Y!$J$12*((RAND()+RAND()+RAND()+RAND()+RAND()+RAND()+RAND()+RAND()+RAND()+RAND()+RAND()+RAND())-6))-1)+Real_MC_30Y!O$58)</x:f>
        <x:v>2312728.044559307</x:v>
      </x:c>
      <x:c r="P302" s="50" t="n">
        <x:f>MAX(0,O302*(1+EXP((LN(1+Real_MC_30Y!$J$11)-0.5*Real_MC_30Y!$J$12^2)+Real_MC_30Y!$J$12*((RAND()+RAND()+RAND()+RAND()+RAND()+RAND()+RAND()+RAND()+RAND()+RAND()+RAND()+RAND())-6))-1)+Real_MC_30Y!P$58)</x:f>
        <x:v>2412365.5126381787</x:v>
      </x:c>
      <x:c r="Q302" s="50" t="n">
        <x:f>MAX(0,P302*(1+EXP((LN(1+Real_MC_30Y!$J$11)-0.5*Real_MC_30Y!$J$12^2)+Real_MC_30Y!$J$12*((RAND()+RAND()+RAND()+RAND()+RAND()+RAND()+RAND()+RAND()+RAND()+RAND()+RAND()+RAND())-6))-1)+Real_MC_30Y!Q$58)</x:f>
        <x:v>2116877.5243636044</x:v>
      </x:c>
      <x:c r="R302" s="50" t="n">
        <x:f>MAX(0,Q302*(1+EXP((LN(1+Real_MC_30Y!$J$11)-0.5*Real_MC_30Y!$J$12^2)+Real_MC_30Y!$J$12*((RAND()+RAND()+RAND()+RAND()+RAND()+RAND()+RAND()+RAND()+RAND()+RAND()+RAND()+RAND())-6))-1)+Real_MC_30Y!R$58)</x:f>
        <x:v>2456491.3797726487</x:v>
      </x:c>
      <x:c r="S302" s="50" t="n">
        <x:f>MAX(0,R302*(1+EXP((LN(1+Real_MC_30Y!$J$11)-0.5*Real_MC_30Y!$J$12^2)+Real_MC_30Y!$J$12*((RAND()+RAND()+RAND()+RAND()+RAND()+RAND()+RAND()+RAND()+RAND()+RAND()+RAND()+RAND())-6))-1)+Real_MC_30Y!S$58)</x:f>
        <x:v>2643199.649039759</x:v>
      </x:c>
      <x:c r="T302" s="50" t="n">
        <x:f>MAX(0,S302*(1+EXP((LN(1+Real_MC_30Y!$J$11)-0.5*Real_MC_30Y!$J$12^2)+Real_MC_30Y!$J$12*((RAND()+RAND()+RAND()+RAND()+RAND()+RAND()+RAND()+RAND()+RAND()+RAND()+RAND()+RAND())-6))-1)+Real_MC_30Y!T$58)</x:f>
        <x:v>2567968.2750100517</x:v>
      </x:c>
      <x:c r="U302" s="50" t="n">
        <x:f>MAX(0,T302*(1+EXP((LN(1+Real_MC_30Y!$J$11)-0.5*Real_MC_30Y!$J$12^2)+Real_MC_30Y!$J$12*((RAND()+RAND()+RAND()+RAND()+RAND()+RAND()+RAND()+RAND()+RAND()+RAND()+RAND()+RAND())-6))-1)+Real_MC_30Y!U$58)</x:f>
        <x:v>2595697.881975703</x:v>
      </x:c>
      <x:c r="V302" s="50" t="n">
        <x:f>MAX(0,U302*(1+EXP((LN(1+Real_MC_30Y!$J$11)-0.5*Real_MC_30Y!$J$12^2)+Real_MC_30Y!$J$12*((RAND()+RAND()+RAND()+RAND()+RAND()+RAND()+RAND()+RAND()+RAND()+RAND()+RAND()+RAND())-6))-1)+Real_MC_30Y!V$58)</x:f>
        <x:v>2778017.764569033</x:v>
      </x:c>
      <x:c r="W302" s="50" t="n">
        <x:f>MAX(0,V302*(1+EXP((LN(1+Real_MC_30Y!$J$11)-0.5*Real_MC_30Y!$J$12^2)+Real_MC_30Y!$J$12*((RAND()+RAND()+RAND()+RAND()+RAND()+RAND()+RAND()+RAND()+RAND()+RAND()+RAND()+RAND())-6))-1)+Real_MC_30Y!W$58)</x:f>
        <x:v>2465615.9619566584</x:v>
      </x:c>
      <x:c r="X302" s="50" t="n">
        <x:f>MAX(0,W302*(1+EXP((LN(1+Real_MC_30Y!$J$11)-0.5*Real_MC_30Y!$J$12^2)+Real_MC_30Y!$J$12*((RAND()+RAND()+RAND()+RAND()+RAND()+RAND()+RAND()+RAND()+RAND()+RAND()+RAND()+RAND())-6))-1)+Real_MC_30Y!X$58)</x:f>
        <x:v>2546127.498975983</x:v>
      </x:c>
      <x:c r="Y302" s="50" t="n">
        <x:f>MAX(0,X302*(1+EXP((LN(1+Real_MC_30Y!$J$11)-0.5*Real_MC_30Y!$J$12^2)+Real_MC_30Y!$J$12*((RAND()+RAND()+RAND()+RAND()+RAND()+RAND()+RAND()+RAND()+RAND()+RAND()+RAND()+RAND())-6))-1)+Real_MC_30Y!Y$58)</x:f>
        <x:v>1906730.6673494887</x:v>
      </x:c>
      <x:c r="Z302" s="50" t="n">
        <x:f>MAX(0,Y302*(1+EXP((LN(1+Real_MC_30Y!$J$11)-0.5*Real_MC_30Y!$J$12^2)+Real_MC_30Y!$J$12*((RAND()+RAND()+RAND()+RAND()+RAND()+RAND()+RAND()+RAND()+RAND()+RAND()+RAND()+RAND())-6))-1)+Real_MC_30Y!Z$58)</x:f>
        <x:v>1793816.9699964141</x:v>
      </x:c>
      <x:c r="AA302" s="50" t="n">
        <x:f>MAX(0,Z302*(1+EXP((LN(1+Real_MC_30Y!$J$11)-0.5*Real_MC_30Y!$J$12^2)+Real_MC_30Y!$J$12*((RAND()+RAND()+RAND()+RAND()+RAND()+RAND()+RAND()+RAND()+RAND()+RAND()+RAND()+RAND())-6))-1)+Real_MC_30Y!AA$58)</x:f>
        <x:v>1606903.5924377292</x:v>
      </x:c>
      <x:c r="AB302" s="50" t="n">
        <x:f>MAX(0,AA302*(1+EXP((LN(1+Real_MC_30Y!$J$11)-0.5*Real_MC_30Y!$J$12^2)+Real_MC_30Y!$J$12*((RAND()+RAND()+RAND()+RAND()+RAND()+RAND()+RAND()+RAND()+RAND()+RAND()+RAND()+RAND())-6))-1)+Real_MC_30Y!AB$58)</x:f>
        <x:v>1607110.5685093473</x:v>
      </x:c>
      <x:c r="AC302" s="50" t="n">
        <x:f>MAX(0,AB302*(1+EXP((LN(1+Real_MC_30Y!$J$11)-0.5*Real_MC_30Y!$J$12^2)+Real_MC_30Y!$J$12*((RAND()+RAND()+RAND()+RAND()+RAND()+RAND()+RAND()+RAND()+RAND()+RAND()+RAND()+RAND())-6))-1)+Real_MC_30Y!AC$58)</x:f>
        <x:v>1856443.6564426608</x:v>
      </x:c>
      <x:c r="AD302" s="50" t="n">
        <x:f>MAX(0,AC302*(1+EXP((LN(1+Real_MC_30Y!$J$11)-0.5*Real_MC_30Y!$J$12^2)+Real_MC_30Y!$J$12*((RAND()+RAND()+RAND()+RAND()+RAND()+RAND()+RAND()+RAND()+RAND()+RAND()+RAND()+RAND())-6))-1)+Real_MC_30Y!AD$58)</x:f>
        <x:v>2283443.2823281763</x:v>
      </x:c>
      <x:c r="AE302" s="50" t="n">
        <x:f>MAX(0,AD302*(1+EXP((LN(1+Real_MC_30Y!$J$11)-0.5*Real_MC_30Y!$J$12^2)+Real_MC_30Y!$J$12*((RAND()+RAND()+RAND()+RAND()+RAND()+RAND()+RAND()+RAND()+RAND()+RAND()+RAND()+RAND())-6))-1)+Real_MC_30Y!AE$58)</x:f>
        <x:v>3261250.5317472406</x:v>
      </x:c>
      <x:c r="AF302" s="50" t="n">
        <x:f>MAX(0,AE302*(1+EXP((LN(1+Real_MC_30Y!$J$11)-0.5*Real_MC_30Y!$J$12^2)+Real_MC_30Y!$J$12*((RAND()+RAND()+RAND()+RAND()+RAND()+RAND()+RAND()+RAND()+RAND()+RAND()+RAND()+RAND())-6))-1)+Real_MC_30Y!AF$58)</x:f>
        <x:v>4243879.595033526</x:v>
      </x:c>
    </x:row>
    <x:row r="303">
      <x:c r="A303">
        <x:v>299</x:v>
      </x:c>
      <x:c r="B303" s="50" t="n">
        <x:f>MAX(0,Liquidity_30Y!$C$14+Real_MC_30Y!B$57-Real_MC_30Y!B$56)</x:f>
        <x:v>1029031.25</x:v>
      </x:c>
      <x:c r="C303" s="50" t="n">
        <x:f>MAX(0,B303*(1+EXP((LN(1+Real_MC_30Y!$J$11)-0.5*Real_MC_30Y!$J$12^2)+Real_MC_30Y!$J$12*((RAND()+RAND()+RAND()+RAND()+RAND()+RAND()+RAND()+RAND()+RAND()+RAND()+RAND()+RAND())-6))-1)+Real_MC_30Y!C$58)</x:f>
        <x:v>1096439.1759200944</x:v>
      </x:c>
      <x:c r="D303" s="50" t="n">
        <x:f>MAX(0,C303*(1+EXP((LN(1+Real_MC_30Y!$J$11)-0.5*Real_MC_30Y!$J$12^2)+Real_MC_30Y!$J$12*((RAND()+RAND()+RAND()+RAND()+RAND()+RAND()+RAND()+RAND()+RAND()+RAND()+RAND()+RAND())-6))-1)+Real_MC_30Y!D$58)</x:f>
        <x:v>1585289.8650862668</x:v>
      </x:c>
      <x:c r="E303" s="50" t="n">
        <x:f>MAX(0,D303*(1+EXP((LN(1+Real_MC_30Y!$J$11)-0.5*Real_MC_30Y!$J$12^2)+Real_MC_30Y!$J$12*((RAND()+RAND()+RAND()+RAND()+RAND()+RAND()+RAND()+RAND()+RAND()+RAND()+RAND()+RAND())-6))-1)+Real_MC_30Y!E$58)</x:f>
        <x:v>1579663.9682728841</x:v>
      </x:c>
      <x:c r="F303" s="50" t="n">
        <x:f>MAX(0,E303*(1+EXP((LN(1+Real_MC_30Y!$J$11)-0.5*Real_MC_30Y!$J$12^2)+Real_MC_30Y!$J$12*((RAND()+RAND()+RAND()+RAND()+RAND()+RAND()+RAND()+RAND()+RAND()+RAND()+RAND()+RAND())-6))-1)+Real_MC_30Y!F$58)</x:f>
        <x:v>2274364.9876889335</x:v>
      </x:c>
      <x:c r="G303" s="50" t="n">
        <x:f>MAX(0,F303*(1+EXP((LN(1+Real_MC_30Y!$J$11)-0.5*Real_MC_30Y!$J$12^2)+Real_MC_30Y!$J$12*((RAND()+RAND()+RAND()+RAND()+RAND()+RAND()+RAND()+RAND()+RAND()+RAND()+RAND()+RAND())-6))-1)+Real_MC_30Y!G$58)</x:f>
        <x:v>2950669.120160407</x:v>
      </x:c>
      <x:c r="H303" s="50" t="n">
        <x:f>MAX(0,G303*(1+EXP((LN(1+Real_MC_30Y!$J$11)-0.5*Real_MC_30Y!$J$12^2)+Real_MC_30Y!$J$12*((RAND()+RAND()+RAND()+RAND()+RAND()+RAND()+RAND()+RAND()+RAND()+RAND()+RAND()+RAND())-6))-1)+Real_MC_30Y!H$58)</x:f>
        <x:v>2708545.4518301752</x:v>
      </x:c>
      <x:c r="I303" s="50" t="n">
        <x:f>MAX(0,H303*(1+EXP((LN(1+Real_MC_30Y!$J$11)-0.5*Real_MC_30Y!$J$12^2)+Real_MC_30Y!$J$12*((RAND()+RAND()+RAND()+RAND()+RAND()+RAND()+RAND()+RAND()+RAND()+RAND()+RAND()+RAND())-6))-1)+Real_MC_30Y!I$58)</x:f>
        <x:v>2361263.329110087</x:v>
      </x:c>
      <x:c r="J303" s="50" t="n">
        <x:f>MAX(0,I303*(1+EXP((LN(1+Real_MC_30Y!$J$11)-0.5*Real_MC_30Y!$J$12^2)+Real_MC_30Y!$J$12*((RAND()+RAND()+RAND()+RAND()+RAND()+RAND()+RAND()+RAND()+RAND()+RAND()+RAND()+RAND())-6))-1)+Real_MC_30Y!J$58)</x:f>
        <x:v>2375126.0161780883</x:v>
      </x:c>
      <x:c r="K303" s="50" t="n">
        <x:f>MAX(0,J303*(1+EXP((LN(1+Real_MC_30Y!$J$11)-0.5*Real_MC_30Y!$J$12^2)+Real_MC_30Y!$J$12*((RAND()+RAND()+RAND()+RAND()+RAND()+RAND()+RAND()+RAND()+RAND()+RAND()+RAND()+RAND())-6))-1)+Real_MC_30Y!K$58)</x:f>
        <x:v>2322372.2912929133</x:v>
      </x:c>
      <x:c r="L303" s="50" t="n">
        <x:f>MAX(0,K303*(1+EXP((LN(1+Real_MC_30Y!$J$11)-0.5*Real_MC_30Y!$J$12^2)+Real_MC_30Y!$J$12*((RAND()+RAND()+RAND()+RAND()+RAND()+RAND()+RAND()+RAND()+RAND()+RAND()+RAND()+RAND())-6))-1)+Real_MC_30Y!L$58)</x:f>
        <x:v>2017005.3771589182</x:v>
      </x:c>
      <x:c r="M303" s="50" t="n">
        <x:f>MAX(0,L303*(1+EXP((LN(1+Real_MC_30Y!$J$11)-0.5*Real_MC_30Y!$J$12^2)+Real_MC_30Y!$J$12*((RAND()+RAND()+RAND()+RAND()+RAND()+RAND()+RAND()+RAND()+RAND()+RAND()+RAND()+RAND())-6))-1)+Real_MC_30Y!M$58)</x:f>
        <x:v>1738409.6666308308</x:v>
      </x:c>
      <x:c r="N303" s="50" t="n">
        <x:f>MAX(0,M303*(1+EXP((LN(1+Real_MC_30Y!$J$11)-0.5*Real_MC_30Y!$J$12^2)+Real_MC_30Y!$J$12*((RAND()+RAND()+RAND()+RAND()+RAND()+RAND()+RAND()+RAND()+RAND()+RAND()+RAND()+RAND())-6))-1)+Real_MC_30Y!N$58)</x:f>
        <x:v>1667345.9861321924</x:v>
      </x:c>
      <x:c r="O303" s="50" t="n">
        <x:f>MAX(0,N303*(1+EXP((LN(1+Real_MC_30Y!$J$11)-0.5*Real_MC_30Y!$J$12^2)+Real_MC_30Y!$J$12*((RAND()+RAND()+RAND()+RAND()+RAND()+RAND()+RAND()+RAND()+RAND()+RAND()+RAND()+RAND())-6))-1)+Real_MC_30Y!O$58)</x:f>
        <x:v>2184930.9213856957</x:v>
      </x:c>
      <x:c r="P303" s="50" t="n">
        <x:f>MAX(0,O303*(1+EXP((LN(1+Real_MC_30Y!$J$11)-0.5*Real_MC_30Y!$J$12^2)+Real_MC_30Y!$J$12*((RAND()+RAND()+RAND()+RAND()+RAND()+RAND()+RAND()+RAND()+RAND()+RAND()+RAND()+RAND())-6))-1)+Real_MC_30Y!P$58)</x:f>
        <x:v>2611219.062829779</x:v>
      </x:c>
      <x:c r="Q303" s="50" t="n">
        <x:f>MAX(0,P303*(1+EXP((LN(1+Real_MC_30Y!$J$11)-0.5*Real_MC_30Y!$J$12^2)+Real_MC_30Y!$J$12*((RAND()+RAND()+RAND()+RAND()+RAND()+RAND()+RAND()+RAND()+RAND()+RAND()+RAND()+RAND())-6))-1)+Real_MC_30Y!Q$58)</x:f>
        <x:v>2978648.8673815117</x:v>
      </x:c>
      <x:c r="R303" s="50" t="n">
        <x:f>MAX(0,Q303*(1+EXP((LN(1+Real_MC_30Y!$J$11)-0.5*Real_MC_30Y!$J$12^2)+Real_MC_30Y!$J$12*((RAND()+RAND()+RAND()+RAND()+RAND()+RAND()+RAND()+RAND()+RAND()+RAND()+RAND()+RAND())-6))-1)+Real_MC_30Y!R$58)</x:f>
        <x:v>3293598.930790659</x:v>
      </x:c>
      <x:c r="S303" s="50" t="n">
        <x:f>MAX(0,R303*(1+EXP((LN(1+Real_MC_30Y!$J$11)-0.5*Real_MC_30Y!$J$12^2)+Real_MC_30Y!$J$12*((RAND()+RAND()+RAND()+RAND()+RAND()+RAND()+RAND()+RAND()+RAND()+RAND()+RAND()+RAND())-6))-1)+Real_MC_30Y!S$58)</x:f>
        <x:v>3104312.9474310307</x:v>
      </x:c>
      <x:c r="T303" s="50" t="n">
        <x:f>MAX(0,S303*(1+EXP((LN(1+Real_MC_30Y!$J$11)-0.5*Real_MC_30Y!$J$12^2)+Real_MC_30Y!$J$12*((RAND()+RAND()+RAND()+RAND()+RAND()+RAND()+RAND()+RAND()+RAND()+RAND()+RAND()+RAND())-6))-1)+Real_MC_30Y!T$58)</x:f>
        <x:v>3666902.687396985</x:v>
      </x:c>
      <x:c r="U303" s="50" t="n">
        <x:f>MAX(0,T303*(1+EXP((LN(1+Real_MC_30Y!$J$11)-0.5*Real_MC_30Y!$J$12^2)+Real_MC_30Y!$J$12*((RAND()+RAND()+RAND()+RAND()+RAND()+RAND()+RAND()+RAND()+RAND()+RAND()+RAND()+RAND())-6))-1)+Real_MC_30Y!U$58)</x:f>
        <x:v>3837040.776251169</x:v>
      </x:c>
      <x:c r="V303" s="50" t="n">
        <x:f>MAX(0,U303*(1+EXP((LN(1+Real_MC_30Y!$J$11)-0.5*Real_MC_30Y!$J$12^2)+Real_MC_30Y!$J$12*((RAND()+RAND()+RAND()+RAND()+RAND()+RAND()+RAND()+RAND()+RAND()+RAND()+RAND()+RAND())-6))-1)+Real_MC_30Y!V$58)</x:f>
        <x:v>4265253.713739723</x:v>
      </x:c>
      <x:c r="W303" s="50" t="n">
        <x:f>MAX(0,V303*(1+EXP((LN(1+Real_MC_30Y!$J$11)-0.5*Real_MC_30Y!$J$12^2)+Real_MC_30Y!$J$12*((RAND()+RAND()+RAND()+RAND()+RAND()+RAND()+RAND()+RAND()+RAND()+RAND()+RAND()+RAND())-6))-1)+Real_MC_30Y!W$58)</x:f>
        <x:v>4410957.1058643265</x:v>
      </x:c>
      <x:c r="X303" s="50" t="n">
        <x:f>MAX(0,W303*(1+EXP((LN(1+Real_MC_30Y!$J$11)-0.5*Real_MC_30Y!$J$12^2)+Real_MC_30Y!$J$12*((RAND()+RAND()+RAND()+RAND()+RAND()+RAND()+RAND()+RAND()+RAND()+RAND()+RAND()+RAND())-6))-1)+Real_MC_30Y!X$58)</x:f>
        <x:v>3836129.830842003</x:v>
      </x:c>
      <x:c r="Y303" s="50" t="n">
        <x:f>MAX(0,X303*(1+EXP((LN(1+Real_MC_30Y!$J$11)-0.5*Real_MC_30Y!$J$12^2)+Real_MC_30Y!$J$12*((RAND()+RAND()+RAND()+RAND()+RAND()+RAND()+RAND()+RAND()+RAND()+RAND()+RAND()+RAND())-6))-1)+Real_MC_30Y!Y$58)</x:f>
        <x:v>3801253.2461448647</x:v>
      </x:c>
      <x:c r="Z303" s="50" t="n">
        <x:f>MAX(0,Y303*(1+EXP((LN(1+Real_MC_30Y!$J$11)-0.5*Real_MC_30Y!$J$12^2)+Real_MC_30Y!$J$12*((RAND()+RAND()+RAND()+RAND()+RAND()+RAND()+RAND()+RAND()+RAND()+RAND()+RAND()+RAND())-6))-1)+Real_MC_30Y!Z$58)</x:f>
        <x:v>3865127.022697556</x:v>
      </x:c>
      <x:c r="AA303" s="50" t="n">
        <x:f>MAX(0,Z303*(1+EXP((LN(1+Real_MC_30Y!$J$11)-0.5*Real_MC_30Y!$J$12^2)+Real_MC_30Y!$J$12*((RAND()+RAND()+RAND()+RAND()+RAND()+RAND()+RAND()+RAND()+RAND()+RAND()+RAND()+RAND())-6))-1)+Real_MC_30Y!AA$58)</x:f>
        <x:v>4456638.094081887</x:v>
      </x:c>
      <x:c r="AB303" s="50" t="n">
        <x:f>MAX(0,AA303*(1+EXP((LN(1+Real_MC_30Y!$J$11)-0.5*Real_MC_30Y!$J$12^2)+Real_MC_30Y!$J$12*((RAND()+RAND()+RAND()+RAND()+RAND()+RAND()+RAND()+RAND()+RAND()+RAND()+RAND()+RAND())-6))-1)+Real_MC_30Y!AB$58)</x:f>
        <x:v>4457967.867987535</x:v>
      </x:c>
      <x:c r="AC303" s="50" t="n">
        <x:f>MAX(0,AB303*(1+EXP((LN(1+Real_MC_30Y!$J$11)-0.5*Real_MC_30Y!$J$12^2)+Real_MC_30Y!$J$12*((RAND()+RAND()+RAND()+RAND()+RAND()+RAND()+RAND()+RAND()+RAND()+RAND()+RAND()+RAND())-6))-1)+Real_MC_30Y!AC$58)</x:f>
        <x:v>5727611.708342391</x:v>
      </x:c>
      <x:c r="AD303" s="50" t="n">
        <x:f>MAX(0,AC303*(1+EXP((LN(1+Real_MC_30Y!$J$11)-0.5*Real_MC_30Y!$J$12^2)+Real_MC_30Y!$J$12*((RAND()+RAND()+RAND()+RAND()+RAND()+RAND()+RAND()+RAND()+RAND()+RAND()+RAND()+RAND())-6))-1)+Real_MC_30Y!AD$58)</x:f>
        <x:v>6091969.87444728</x:v>
      </x:c>
      <x:c r="AE303" s="50" t="n">
        <x:f>MAX(0,AD303*(1+EXP((LN(1+Real_MC_30Y!$J$11)-0.5*Real_MC_30Y!$J$12^2)+Real_MC_30Y!$J$12*((RAND()+RAND()+RAND()+RAND()+RAND()+RAND()+RAND()+RAND()+RAND()+RAND()+RAND()+RAND())-6))-1)+Real_MC_30Y!AE$58)</x:f>
        <x:v>7767085.92389224</x:v>
      </x:c>
      <x:c r="AF303" s="50" t="n">
        <x:f>MAX(0,AE303*(1+EXP((LN(1+Real_MC_30Y!$J$11)-0.5*Real_MC_30Y!$J$12^2)+Real_MC_30Y!$J$12*((RAND()+RAND()+RAND()+RAND()+RAND()+RAND()+RAND()+RAND()+RAND()+RAND()+RAND()+RAND())-6))-1)+Real_MC_30Y!AF$58)</x:f>
        <x:v>7627807.450251519</x:v>
      </x:c>
    </x:row>
    <x:row r="304">
      <x:c r="A304">
        <x:v>300</x:v>
      </x:c>
      <x:c r="B304" s="50" t="n">
        <x:f>MAX(0,Liquidity_30Y!$C$14+Real_MC_30Y!B$57-Real_MC_30Y!B$56)</x:f>
        <x:v>1029031.25</x:v>
      </x:c>
      <x:c r="C304" s="50" t="n">
        <x:f>MAX(0,B304*(1+EXP((LN(1+Real_MC_30Y!$J$11)-0.5*Real_MC_30Y!$J$12^2)+Real_MC_30Y!$J$12*((RAND()+RAND()+RAND()+RAND()+RAND()+RAND()+RAND()+RAND()+RAND()+RAND()+RAND()+RAND())-6))-1)+Real_MC_30Y!C$58)</x:f>
        <x:v>983380.0113212896</x:v>
      </x:c>
      <x:c r="D304" s="50" t="n">
        <x:f>MAX(0,C304*(1+EXP((LN(1+Real_MC_30Y!$J$11)-0.5*Real_MC_30Y!$J$12^2)+Real_MC_30Y!$J$12*((RAND()+RAND()+RAND()+RAND()+RAND()+RAND()+RAND()+RAND()+RAND()+RAND()+RAND()+RAND())-6))-1)+Real_MC_30Y!D$58)</x:f>
        <x:v>997779.1230767267</x:v>
      </x:c>
      <x:c r="E304" s="50" t="n">
        <x:f>MAX(0,D304*(1+EXP((LN(1+Real_MC_30Y!$J$11)-0.5*Real_MC_30Y!$J$12^2)+Real_MC_30Y!$J$12*((RAND()+RAND()+RAND()+RAND()+RAND()+RAND()+RAND()+RAND()+RAND()+RAND()+RAND()+RAND())-6))-1)+Real_MC_30Y!E$58)</x:f>
        <x:v>1066651.243947706</x:v>
      </x:c>
      <x:c r="F304" s="50" t="n">
        <x:f>MAX(0,E304*(1+EXP((LN(1+Real_MC_30Y!$J$11)-0.5*Real_MC_30Y!$J$12^2)+Real_MC_30Y!$J$12*((RAND()+RAND()+RAND()+RAND()+RAND()+RAND()+RAND()+RAND()+RAND()+RAND()+RAND()+RAND())-6))-1)+Real_MC_30Y!F$58)</x:f>
        <x:v>1116940.793676122</x:v>
      </x:c>
      <x:c r="G304" s="50" t="n">
        <x:f>MAX(0,F304*(1+EXP((LN(1+Real_MC_30Y!$J$11)-0.5*Real_MC_30Y!$J$12^2)+Real_MC_30Y!$J$12*((RAND()+RAND()+RAND()+RAND()+RAND()+RAND()+RAND()+RAND()+RAND()+RAND()+RAND()+RAND())-6))-1)+Real_MC_30Y!G$58)</x:f>
        <x:v>1386327.811293653</x:v>
      </x:c>
      <x:c r="H304" s="50" t="n">
        <x:f>MAX(0,G304*(1+EXP((LN(1+Real_MC_30Y!$J$11)-0.5*Real_MC_30Y!$J$12^2)+Real_MC_30Y!$J$12*((RAND()+RAND()+RAND()+RAND()+RAND()+RAND()+RAND()+RAND()+RAND()+RAND()+RAND()+RAND())-6))-1)+Real_MC_30Y!H$58)</x:f>
        <x:v>1261424.5561670626</x:v>
      </x:c>
      <x:c r="I304" s="50" t="n">
        <x:f>MAX(0,H304*(1+EXP((LN(1+Real_MC_30Y!$J$11)-0.5*Real_MC_30Y!$J$12^2)+Real_MC_30Y!$J$12*((RAND()+RAND()+RAND()+RAND()+RAND()+RAND()+RAND()+RAND()+RAND()+RAND()+RAND()+RAND())-6))-1)+Real_MC_30Y!I$58)</x:f>
        <x:v>1407164.18349743</x:v>
      </x:c>
      <x:c r="J304" s="50" t="n">
        <x:f>MAX(0,I304*(1+EXP((LN(1+Real_MC_30Y!$J$11)-0.5*Real_MC_30Y!$J$12^2)+Real_MC_30Y!$J$12*((RAND()+RAND()+RAND()+RAND()+RAND()+RAND()+RAND()+RAND()+RAND()+RAND()+RAND()+RAND())-6))-1)+Real_MC_30Y!J$58)</x:f>
        <x:v>1693219.7448972077</x:v>
      </x:c>
      <x:c r="K304" s="50" t="n">
        <x:f>MAX(0,J304*(1+EXP((LN(1+Real_MC_30Y!$J$11)-0.5*Real_MC_30Y!$J$12^2)+Real_MC_30Y!$J$12*((RAND()+RAND()+RAND()+RAND()+RAND()+RAND()+RAND()+RAND()+RAND()+RAND()+RAND()+RAND())-6))-1)+Real_MC_30Y!K$58)</x:f>
        <x:v>1563293.6264576172</x:v>
      </x:c>
      <x:c r="L304" s="50" t="n">
        <x:f>MAX(0,K304*(1+EXP((LN(1+Real_MC_30Y!$J$11)-0.5*Real_MC_30Y!$J$12^2)+Real_MC_30Y!$J$12*((RAND()+RAND()+RAND()+RAND()+RAND()+RAND()+RAND()+RAND()+RAND()+RAND()+RAND()+RAND())-6))-1)+Real_MC_30Y!L$58)</x:f>
        <x:v>1721900.7158096917</x:v>
      </x:c>
      <x:c r="M304" s="50" t="n">
        <x:f>MAX(0,L304*(1+EXP((LN(1+Real_MC_30Y!$J$11)-0.5*Real_MC_30Y!$J$12^2)+Real_MC_30Y!$J$12*((RAND()+RAND()+RAND()+RAND()+RAND()+RAND()+RAND()+RAND()+RAND()+RAND()+RAND()+RAND())-6))-1)+Real_MC_30Y!M$58)</x:f>
        <x:v>2295032.229860078</x:v>
      </x:c>
      <x:c r="N304" s="50" t="n">
        <x:f>MAX(0,M304*(1+EXP((LN(1+Real_MC_30Y!$J$11)-0.5*Real_MC_30Y!$J$12^2)+Real_MC_30Y!$J$12*((RAND()+RAND()+RAND()+RAND()+RAND()+RAND()+RAND()+RAND()+RAND()+RAND()+RAND()+RAND())-6))-1)+Real_MC_30Y!N$58)</x:f>
        <x:v>2537493.5138092637</x:v>
      </x:c>
      <x:c r="O304" s="50" t="n">
        <x:f>MAX(0,N304*(1+EXP((LN(1+Real_MC_30Y!$J$11)-0.5*Real_MC_30Y!$J$12^2)+Real_MC_30Y!$J$12*((RAND()+RAND()+RAND()+RAND()+RAND()+RAND()+RAND()+RAND()+RAND()+RAND()+RAND()+RAND())-6))-1)+Real_MC_30Y!O$58)</x:f>
        <x:v>2377967.1621651803</x:v>
      </x:c>
      <x:c r="P304" s="50" t="n">
        <x:f>MAX(0,O304*(1+EXP((LN(1+Real_MC_30Y!$J$11)-0.5*Real_MC_30Y!$J$12^2)+Real_MC_30Y!$J$12*((RAND()+RAND()+RAND()+RAND()+RAND()+RAND()+RAND()+RAND()+RAND()+RAND()+RAND()+RAND())-6))-1)+Real_MC_30Y!P$58)</x:f>
        <x:v>2351216.300300734</x:v>
      </x:c>
      <x:c r="Q304" s="50" t="n">
        <x:f>MAX(0,P304*(1+EXP((LN(1+Real_MC_30Y!$J$11)-0.5*Real_MC_30Y!$J$12^2)+Real_MC_30Y!$J$12*((RAND()+RAND()+RAND()+RAND()+RAND()+RAND()+RAND()+RAND()+RAND()+RAND()+RAND()+RAND())-6))-1)+Real_MC_30Y!Q$58)</x:f>
        <x:v>2616734.577551231</x:v>
      </x:c>
      <x:c r="R304" s="50" t="n">
        <x:f>MAX(0,Q304*(1+EXP((LN(1+Real_MC_30Y!$J$11)-0.5*Real_MC_30Y!$J$12^2)+Real_MC_30Y!$J$12*((RAND()+RAND()+RAND()+RAND()+RAND()+RAND()+RAND()+RAND()+RAND()+RAND()+RAND()+RAND())-6))-1)+Real_MC_30Y!R$58)</x:f>
        <x:v>3451175.460981126</x:v>
      </x:c>
      <x:c r="S304" s="50" t="n">
        <x:f>MAX(0,R304*(1+EXP((LN(1+Real_MC_30Y!$J$11)-0.5*Real_MC_30Y!$J$12^2)+Real_MC_30Y!$J$12*((RAND()+RAND()+RAND()+RAND()+RAND()+RAND()+RAND()+RAND()+RAND()+RAND()+RAND()+RAND())-6))-1)+Real_MC_30Y!S$58)</x:f>
        <x:v>3093360.1609752816</x:v>
      </x:c>
      <x:c r="T304" s="50" t="n">
        <x:f>MAX(0,S304*(1+EXP((LN(1+Real_MC_30Y!$J$11)-0.5*Real_MC_30Y!$J$12^2)+Real_MC_30Y!$J$12*((RAND()+RAND()+RAND()+RAND()+RAND()+RAND()+RAND()+RAND()+RAND()+RAND()+RAND()+RAND())-6))-1)+Real_MC_30Y!T$58)</x:f>
        <x:v>4695293.351591343</x:v>
      </x:c>
      <x:c r="U304" s="50" t="n">
        <x:f>MAX(0,T304*(1+EXP((LN(1+Real_MC_30Y!$J$11)-0.5*Real_MC_30Y!$J$12^2)+Real_MC_30Y!$J$12*((RAND()+RAND()+RAND()+RAND()+RAND()+RAND()+RAND()+RAND()+RAND()+RAND()+RAND()+RAND())-6))-1)+Real_MC_30Y!U$58)</x:f>
        <x:v>4611266.7635036325</x:v>
      </x:c>
      <x:c r="V304" s="50" t="n">
        <x:f>MAX(0,U304*(1+EXP((LN(1+Real_MC_30Y!$J$11)-0.5*Real_MC_30Y!$J$12^2)+Real_MC_30Y!$J$12*((RAND()+RAND()+RAND()+RAND()+RAND()+RAND()+RAND()+RAND()+RAND()+RAND()+RAND()+RAND())-6))-1)+Real_MC_30Y!V$58)</x:f>
        <x:v>4702676.766117283</x:v>
      </x:c>
      <x:c r="W304" s="50" t="n">
        <x:f>MAX(0,V304*(1+EXP((LN(1+Real_MC_30Y!$J$11)-0.5*Real_MC_30Y!$J$12^2)+Real_MC_30Y!$J$12*((RAND()+RAND()+RAND()+RAND()+RAND()+RAND()+RAND()+RAND()+RAND()+RAND()+RAND()+RAND())-6))-1)+Real_MC_30Y!W$58)</x:f>
        <x:v>5608907.088482311</x:v>
      </x:c>
      <x:c r="X304" s="50" t="n">
        <x:f>MAX(0,W304*(1+EXP((LN(1+Real_MC_30Y!$J$11)-0.5*Real_MC_30Y!$J$12^2)+Real_MC_30Y!$J$12*((RAND()+RAND()+RAND()+RAND()+RAND()+RAND()+RAND()+RAND()+RAND()+RAND()+RAND()+RAND())-6))-1)+Real_MC_30Y!X$58)</x:f>
        <x:v>6121309.560573689</x:v>
      </x:c>
      <x:c r="Y304" s="50" t="n">
        <x:f>MAX(0,X304*(1+EXP((LN(1+Real_MC_30Y!$J$11)-0.5*Real_MC_30Y!$J$12^2)+Real_MC_30Y!$J$12*((RAND()+RAND()+RAND()+RAND()+RAND()+RAND()+RAND()+RAND()+RAND()+RAND()+RAND()+RAND())-6))-1)+Real_MC_30Y!Y$58)</x:f>
        <x:v>6312750.35227659</x:v>
      </x:c>
      <x:c r="Z304" s="50" t="n">
        <x:f>MAX(0,Y304*(1+EXP((LN(1+Real_MC_30Y!$J$11)-0.5*Real_MC_30Y!$J$12^2)+Real_MC_30Y!$J$12*((RAND()+RAND()+RAND()+RAND()+RAND()+RAND()+RAND()+RAND()+RAND()+RAND()+RAND()+RAND())-6))-1)+Real_MC_30Y!Z$58)</x:f>
        <x:v>6135128.7504872335</x:v>
      </x:c>
      <x:c r="AA304" s="50" t="n">
        <x:f>MAX(0,Z304*(1+EXP((LN(1+Real_MC_30Y!$J$11)-0.5*Real_MC_30Y!$J$12^2)+Real_MC_30Y!$J$12*((RAND()+RAND()+RAND()+RAND()+RAND()+RAND()+RAND()+RAND()+RAND()+RAND()+RAND()+RAND())-6))-1)+Real_MC_30Y!AA$58)</x:f>
        <x:v>7475821.115473368</x:v>
      </x:c>
      <x:c r="AB304" s="50" t="n">
        <x:f>MAX(0,AA304*(1+EXP((LN(1+Real_MC_30Y!$J$11)-0.5*Real_MC_30Y!$J$12^2)+Real_MC_30Y!$J$12*((RAND()+RAND()+RAND()+RAND()+RAND()+RAND()+RAND()+RAND()+RAND()+RAND()+RAND()+RAND())-6))-1)+Real_MC_30Y!AB$58)</x:f>
        <x:v>7257256.3562310105</x:v>
      </x:c>
      <x:c r="AC304" s="50" t="n">
        <x:f>MAX(0,AB304*(1+EXP((LN(1+Real_MC_30Y!$J$11)-0.5*Real_MC_30Y!$J$12^2)+Real_MC_30Y!$J$12*((RAND()+RAND()+RAND()+RAND()+RAND()+RAND()+RAND()+RAND()+RAND()+RAND()+RAND()+RAND())-6))-1)+Real_MC_30Y!AC$58)</x:f>
        <x:v>6920337.783538025</x:v>
      </x:c>
      <x:c r="AD304" s="50" t="n">
        <x:f>MAX(0,AC304*(1+EXP((LN(1+Real_MC_30Y!$J$11)-0.5*Real_MC_30Y!$J$12^2)+Real_MC_30Y!$J$12*((RAND()+RAND()+RAND()+RAND()+RAND()+RAND()+RAND()+RAND()+RAND()+RAND()+RAND()+RAND())-6))-1)+Real_MC_30Y!AD$58)</x:f>
        <x:v>7487069.725602823</x:v>
      </x:c>
      <x:c r="AE304" s="50" t="n">
        <x:f>MAX(0,AD304*(1+EXP((LN(1+Real_MC_30Y!$J$11)-0.5*Real_MC_30Y!$J$12^2)+Real_MC_30Y!$J$12*((RAND()+RAND()+RAND()+RAND()+RAND()+RAND()+RAND()+RAND()+RAND()+RAND()+RAND()+RAND())-6))-1)+Real_MC_30Y!AE$58)</x:f>
        <x:v>8844521.877599144</x:v>
      </x:c>
      <x:c r="AF304" s="50" t="n">
        <x:f>MAX(0,AE304*(1+EXP((LN(1+Real_MC_30Y!$J$11)-0.5*Real_MC_30Y!$J$12^2)+Real_MC_30Y!$J$12*((RAND()+RAND()+RAND()+RAND()+RAND()+RAND()+RAND()+RAND()+RAND()+RAND()+RAND()+RAND())-6))-1)+Real_MC_30Y!AF$58)</x:f>
        <x:v>10255491.380125241</x:v>
      </x:c>
    </x:row>
    <x:row r="305">
      <x:c r="A305">
        <x:v>301</x:v>
      </x:c>
      <x:c r="B305" s="50" t="n">
        <x:f>MAX(0,Liquidity_30Y!$C$14+Real_MC_30Y!B$57-Real_MC_30Y!B$56)</x:f>
        <x:v>1029031.25</x:v>
      </x:c>
      <x:c r="C305" s="50" t="n">
        <x:f>MAX(0,B305*(1+EXP((LN(1+Real_MC_30Y!$J$11)-0.5*Real_MC_30Y!$J$12^2)+Real_MC_30Y!$J$12*((RAND()+RAND()+RAND()+RAND()+RAND()+RAND()+RAND()+RAND()+RAND()+RAND()+RAND()+RAND())-6))-1)+Real_MC_30Y!C$58)</x:f>
        <x:v>1246704.0533912955</x:v>
      </x:c>
      <x:c r="D305" s="50" t="n">
        <x:f>MAX(0,C305*(1+EXP((LN(1+Real_MC_30Y!$J$11)-0.5*Real_MC_30Y!$J$12^2)+Real_MC_30Y!$J$12*((RAND()+RAND()+RAND()+RAND()+RAND()+RAND()+RAND()+RAND()+RAND()+RAND()+RAND()+RAND())-6))-1)+Real_MC_30Y!D$58)</x:f>
        <x:v>1161738.3463074523</x:v>
      </x:c>
      <x:c r="E305" s="50" t="n">
        <x:f>MAX(0,D305*(1+EXP((LN(1+Real_MC_30Y!$J$11)-0.5*Real_MC_30Y!$J$12^2)+Real_MC_30Y!$J$12*((RAND()+RAND()+RAND()+RAND()+RAND()+RAND()+RAND()+RAND()+RAND()+RAND()+RAND()+RAND())-6))-1)+Real_MC_30Y!E$58)</x:f>
        <x:v>1324643.2190587658</x:v>
      </x:c>
      <x:c r="F305" s="50" t="n">
        <x:f>MAX(0,E305*(1+EXP((LN(1+Real_MC_30Y!$J$11)-0.5*Real_MC_30Y!$J$12^2)+Real_MC_30Y!$J$12*((RAND()+RAND()+RAND()+RAND()+RAND()+RAND()+RAND()+RAND()+RAND()+RAND()+RAND()+RAND())-6))-1)+Real_MC_30Y!F$58)</x:f>
        <x:v>1760568.946105979</x:v>
      </x:c>
      <x:c r="G305" s="50" t="n">
        <x:f>MAX(0,F305*(1+EXP((LN(1+Real_MC_30Y!$J$11)-0.5*Real_MC_30Y!$J$12^2)+Real_MC_30Y!$J$12*((RAND()+RAND()+RAND()+RAND()+RAND()+RAND()+RAND()+RAND()+RAND()+RAND()+RAND()+RAND())-6))-1)+Real_MC_30Y!G$58)</x:f>
        <x:v>2236083.720626182</x:v>
      </x:c>
      <x:c r="H305" s="50" t="n">
        <x:f>MAX(0,G305*(1+EXP((LN(1+Real_MC_30Y!$J$11)-0.5*Real_MC_30Y!$J$12^2)+Real_MC_30Y!$J$12*((RAND()+RAND()+RAND()+RAND()+RAND()+RAND()+RAND()+RAND()+RAND()+RAND()+RAND()+RAND())-6))-1)+Real_MC_30Y!H$58)</x:f>
        <x:v>2533862.189441802</x:v>
      </x:c>
      <x:c r="I305" s="50" t="n">
        <x:f>MAX(0,H305*(1+EXP((LN(1+Real_MC_30Y!$J$11)-0.5*Real_MC_30Y!$J$12^2)+Real_MC_30Y!$J$12*((RAND()+RAND()+RAND()+RAND()+RAND()+RAND()+RAND()+RAND()+RAND()+RAND()+RAND()+RAND())-6))-1)+Real_MC_30Y!I$58)</x:f>
        <x:v>2811205.825529891</x:v>
      </x:c>
      <x:c r="J305" s="50" t="n">
        <x:f>MAX(0,I305*(1+EXP((LN(1+Real_MC_30Y!$J$11)-0.5*Real_MC_30Y!$J$12^2)+Real_MC_30Y!$J$12*((RAND()+RAND()+RAND()+RAND()+RAND()+RAND()+RAND()+RAND()+RAND()+RAND()+RAND()+RAND())-6))-1)+Real_MC_30Y!J$58)</x:f>
        <x:v>3190751.7485734527</x:v>
      </x:c>
      <x:c r="K305" s="50" t="n">
        <x:f>MAX(0,J305*(1+EXP((LN(1+Real_MC_30Y!$J$11)-0.5*Real_MC_30Y!$J$12^2)+Real_MC_30Y!$J$12*((RAND()+RAND()+RAND()+RAND()+RAND()+RAND()+RAND()+RAND()+RAND()+RAND()+RAND()+RAND())-6))-1)+Real_MC_30Y!K$58)</x:f>
        <x:v>2990773.596184114</x:v>
      </x:c>
      <x:c r="L305" s="50" t="n">
        <x:f>MAX(0,K305*(1+EXP((LN(1+Real_MC_30Y!$J$11)-0.5*Real_MC_30Y!$J$12^2)+Real_MC_30Y!$J$12*((RAND()+RAND()+RAND()+RAND()+RAND()+RAND()+RAND()+RAND()+RAND()+RAND()+RAND()+RAND())-6))-1)+Real_MC_30Y!L$58)</x:f>
        <x:v>2667424.954409294</x:v>
      </x:c>
      <x:c r="M305" s="50" t="n">
        <x:f>MAX(0,L305*(1+EXP((LN(1+Real_MC_30Y!$J$11)-0.5*Real_MC_30Y!$J$12^2)+Real_MC_30Y!$J$12*((RAND()+RAND()+RAND()+RAND()+RAND()+RAND()+RAND()+RAND()+RAND()+RAND()+RAND()+RAND())-6))-1)+Real_MC_30Y!M$58)</x:f>
        <x:v>3096958.163872518</x:v>
      </x:c>
      <x:c r="N305" s="50" t="n">
        <x:f>MAX(0,M305*(1+EXP((LN(1+Real_MC_30Y!$J$11)-0.5*Real_MC_30Y!$J$12^2)+Real_MC_30Y!$J$12*((RAND()+RAND()+RAND()+RAND()+RAND()+RAND()+RAND()+RAND()+RAND()+RAND()+RAND()+RAND())-6))-1)+Real_MC_30Y!N$58)</x:f>
        <x:v>3040747.414042316</x:v>
      </x:c>
      <x:c r="O305" s="50" t="n">
        <x:f>MAX(0,N305*(1+EXP((LN(1+Real_MC_30Y!$J$11)-0.5*Real_MC_30Y!$J$12^2)+Real_MC_30Y!$J$12*((RAND()+RAND()+RAND()+RAND()+RAND()+RAND()+RAND()+RAND()+RAND()+RAND()+RAND()+RAND())-6))-1)+Real_MC_30Y!O$58)</x:f>
        <x:v>3855427.522644367</x:v>
      </x:c>
      <x:c r="P305" s="50" t="n">
        <x:f>MAX(0,O305*(1+EXP((LN(1+Real_MC_30Y!$J$11)-0.5*Real_MC_30Y!$J$12^2)+Real_MC_30Y!$J$12*((RAND()+RAND()+RAND()+RAND()+RAND()+RAND()+RAND()+RAND()+RAND()+RAND()+RAND()+RAND())-6))-1)+Real_MC_30Y!P$58)</x:f>
        <x:v>4578638.28380079</x:v>
      </x:c>
      <x:c r="Q305" s="50" t="n">
        <x:f>MAX(0,P305*(1+EXP((LN(1+Real_MC_30Y!$J$11)-0.5*Real_MC_30Y!$J$12^2)+Real_MC_30Y!$J$12*((RAND()+RAND()+RAND()+RAND()+RAND()+RAND()+RAND()+RAND()+RAND()+RAND()+RAND()+RAND())-6))-1)+Real_MC_30Y!Q$58)</x:f>
        <x:v>5779139.191373721</x:v>
      </x:c>
      <x:c r="R305" s="50" t="n">
        <x:f>MAX(0,Q305*(1+EXP((LN(1+Real_MC_30Y!$J$11)-0.5*Real_MC_30Y!$J$12^2)+Real_MC_30Y!$J$12*((RAND()+RAND()+RAND()+RAND()+RAND()+RAND()+RAND()+RAND()+RAND()+RAND()+RAND()+RAND())-6))-1)+Real_MC_30Y!R$58)</x:f>
        <x:v>5412683.743214857</x:v>
      </x:c>
      <x:c r="S305" s="50" t="n">
        <x:f>MAX(0,R305*(1+EXP((LN(1+Real_MC_30Y!$J$11)-0.5*Real_MC_30Y!$J$12^2)+Real_MC_30Y!$J$12*((RAND()+RAND()+RAND()+RAND()+RAND()+RAND()+RAND()+RAND()+RAND()+RAND()+RAND()+RAND())-6))-1)+Real_MC_30Y!S$58)</x:f>
        <x:v>5793399.778122573</x:v>
      </x:c>
      <x:c r="T305" s="50" t="n">
        <x:f>MAX(0,S305*(1+EXP((LN(1+Real_MC_30Y!$J$11)-0.5*Real_MC_30Y!$J$12^2)+Real_MC_30Y!$J$12*((RAND()+RAND()+RAND()+RAND()+RAND()+RAND()+RAND()+RAND()+RAND()+RAND()+RAND()+RAND())-6))-1)+Real_MC_30Y!T$58)</x:f>
        <x:v>6857246.510878029</x:v>
      </x:c>
      <x:c r="U305" s="50" t="n">
        <x:f>MAX(0,T305*(1+EXP((LN(1+Real_MC_30Y!$J$11)-0.5*Real_MC_30Y!$J$12^2)+Real_MC_30Y!$J$12*((RAND()+RAND()+RAND()+RAND()+RAND()+RAND()+RAND()+RAND()+RAND()+RAND()+RAND()+RAND())-6))-1)+Real_MC_30Y!U$58)</x:f>
        <x:v>5608335.72959364</x:v>
      </x:c>
      <x:c r="V305" s="50" t="n">
        <x:f>MAX(0,U305*(1+EXP((LN(1+Real_MC_30Y!$J$11)-0.5*Real_MC_30Y!$J$12^2)+Real_MC_30Y!$J$12*((RAND()+RAND()+RAND()+RAND()+RAND()+RAND()+RAND()+RAND()+RAND()+RAND()+RAND()+RAND())-6))-1)+Real_MC_30Y!V$58)</x:f>
        <x:v>5686651.633998958</x:v>
      </x:c>
      <x:c r="W305" s="50" t="n">
        <x:f>MAX(0,V305*(1+EXP((LN(1+Real_MC_30Y!$J$11)-0.5*Real_MC_30Y!$J$12^2)+Real_MC_30Y!$J$12*((RAND()+RAND()+RAND()+RAND()+RAND()+RAND()+RAND()+RAND()+RAND()+RAND()+RAND()+RAND())-6))-1)+Real_MC_30Y!W$58)</x:f>
        <x:v>6125519.614036863</x:v>
      </x:c>
      <x:c r="X305" s="50" t="n">
        <x:f>MAX(0,W305*(1+EXP((LN(1+Real_MC_30Y!$J$11)-0.5*Real_MC_30Y!$J$12^2)+Real_MC_30Y!$J$12*((RAND()+RAND()+RAND()+RAND()+RAND()+RAND()+RAND()+RAND()+RAND()+RAND()+RAND()+RAND())-6))-1)+Real_MC_30Y!X$58)</x:f>
        <x:v>6317062.44809206</x:v>
      </x:c>
      <x:c r="Y305" s="50" t="n">
        <x:f>MAX(0,X305*(1+EXP((LN(1+Real_MC_30Y!$J$11)-0.5*Real_MC_30Y!$J$12^2)+Real_MC_30Y!$J$12*((RAND()+RAND()+RAND()+RAND()+RAND()+RAND()+RAND()+RAND()+RAND()+RAND()+RAND()+RAND())-6))-1)+Real_MC_30Y!Y$58)</x:f>
        <x:v>6519555.6808731975</x:v>
      </x:c>
      <x:c r="Z305" s="50" t="n">
        <x:f>MAX(0,Y305*(1+EXP((LN(1+Real_MC_30Y!$J$11)-0.5*Real_MC_30Y!$J$12^2)+Real_MC_30Y!$J$12*((RAND()+RAND()+RAND()+RAND()+RAND()+RAND()+RAND()+RAND()+RAND()+RAND()+RAND()+RAND())-6))-1)+Real_MC_30Y!Z$58)</x:f>
        <x:v>7384352.415022754</x:v>
      </x:c>
      <x:c r="AA305" s="50" t="n">
        <x:f>MAX(0,Z305*(1+EXP((LN(1+Real_MC_30Y!$J$11)-0.5*Real_MC_30Y!$J$12^2)+Real_MC_30Y!$J$12*((RAND()+RAND()+RAND()+RAND()+RAND()+RAND()+RAND()+RAND()+RAND()+RAND()+RAND()+RAND())-6))-1)+Real_MC_30Y!AA$58)</x:f>
        <x:v>7364863.093521356</x:v>
      </x:c>
      <x:c r="AB305" s="50" t="n">
        <x:f>MAX(0,AA305*(1+EXP((LN(1+Real_MC_30Y!$J$11)-0.5*Real_MC_30Y!$J$12^2)+Real_MC_30Y!$J$12*((RAND()+RAND()+RAND()+RAND()+RAND()+RAND()+RAND()+RAND()+RAND()+RAND()+RAND()+RAND())-6))-1)+Real_MC_30Y!AB$58)</x:f>
        <x:v>8900952.726183427</x:v>
      </x:c>
      <x:c r="AC305" s="50" t="n">
        <x:f>MAX(0,AB305*(1+EXP((LN(1+Real_MC_30Y!$J$11)-0.5*Real_MC_30Y!$J$12^2)+Real_MC_30Y!$J$12*((RAND()+RAND()+RAND()+RAND()+RAND()+RAND()+RAND()+RAND()+RAND()+RAND()+RAND()+RAND())-6))-1)+Real_MC_30Y!AC$58)</x:f>
        <x:v>9210123.134480262</x:v>
      </x:c>
      <x:c r="AD305" s="50" t="n">
        <x:f>MAX(0,AC305*(1+EXP((LN(1+Real_MC_30Y!$J$11)-0.5*Real_MC_30Y!$J$12^2)+Real_MC_30Y!$J$12*((RAND()+RAND()+RAND()+RAND()+RAND()+RAND()+RAND()+RAND()+RAND()+RAND()+RAND()+RAND())-6))-1)+Real_MC_30Y!AD$58)</x:f>
        <x:v>9588357.092624908</x:v>
      </x:c>
      <x:c r="AE305" s="50" t="n">
        <x:f>MAX(0,AD305*(1+EXP((LN(1+Real_MC_30Y!$J$11)-0.5*Real_MC_30Y!$J$12^2)+Real_MC_30Y!$J$12*((RAND()+RAND()+RAND()+RAND()+RAND()+RAND()+RAND()+RAND()+RAND()+RAND()+RAND()+RAND())-6))-1)+Real_MC_30Y!AE$58)</x:f>
        <x:v>10525392.944032315</x:v>
      </x:c>
      <x:c r="AF305" s="50" t="n">
        <x:f>MAX(0,AE305*(1+EXP((LN(1+Real_MC_30Y!$J$11)-0.5*Real_MC_30Y!$J$12^2)+Real_MC_30Y!$J$12*((RAND()+RAND()+RAND()+RAND()+RAND()+RAND()+RAND()+RAND()+RAND()+RAND()+RAND()+RAND())-6))-1)+Real_MC_30Y!AF$58)</x:f>
        <x:v>12866102.84956785</x:v>
      </x:c>
    </x:row>
    <x:row r="306">
      <x:c r="A306">
        <x:v>302</x:v>
      </x:c>
      <x:c r="B306" s="50" t="n">
        <x:f>MAX(0,Liquidity_30Y!$C$14+Real_MC_30Y!B$57-Real_MC_30Y!B$56)</x:f>
        <x:v>1029031.25</x:v>
      </x:c>
      <x:c r="C306" s="50" t="n">
        <x:f>MAX(0,B306*(1+EXP((LN(1+Real_MC_30Y!$J$11)-0.5*Real_MC_30Y!$J$12^2)+Real_MC_30Y!$J$12*((RAND()+RAND()+RAND()+RAND()+RAND()+RAND()+RAND()+RAND()+RAND()+RAND()+RAND()+RAND())-6))-1)+Real_MC_30Y!C$58)</x:f>
        <x:v>1175561.114488022</x:v>
      </x:c>
      <x:c r="D306" s="50" t="n">
        <x:f>MAX(0,C306*(1+EXP((LN(1+Real_MC_30Y!$J$11)-0.5*Real_MC_30Y!$J$12^2)+Real_MC_30Y!$J$12*((RAND()+RAND()+RAND()+RAND()+RAND()+RAND()+RAND()+RAND()+RAND()+RAND()+RAND()+RAND())-6))-1)+Real_MC_30Y!D$58)</x:f>
        <x:v>1077033.3488937407</x:v>
      </x:c>
      <x:c r="E306" s="50" t="n">
        <x:f>MAX(0,D306*(1+EXP((LN(1+Real_MC_30Y!$J$11)-0.5*Real_MC_30Y!$J$12^2)+Real_MC_30Y!$J$12*((RAND()+RAND()+RAND()+RAND()+RAND()+RAND()+RAND()+RAND()+RAND()+RAND()+RAND()+RAND())-6))-1)+Real_MC_30Y!E$58)</x:f>
        <x:v>1334571.0434563172</x:v>
      </x:c>
      <x:c r="F306" s="50" t="n">
        <x:f>MAX(0,E306*(1+EXP((LN(1+Real_MC_30Y!$J$11)-0.5*Real_MC_30Y!$J$12^2)+Real_MC_30Y!$J$12*((RAND()+RAND()+RAND()+RAND()+RAND()+RAND()+RAND()+RAND()+RAND()+RAND()+RAND()+RAND())-6))-1)+Real_MC_30Y!F$58)</x:f>
        <x:v>1410574.2489931479</x:v>
      </x:c>
      <x:c r="G306" s="50" t="n">
        <x:f>MAX(0,F306*(1+EXP((LN(1+Real_MC_30Y!$J$11)-0.5*Real_MC_30Y!$J$12^2)+Real_MC_30Y!$J$12*((RAND()+RAND()+RAND()+RAND()+RAND()+RAND()+RAND()+RAND()+RAND()+RAND()+RAND()+RAND())-6))-1)+Real_MC_30Y!G$58)</x:f>
        <x:v>1622630.913014176</x:v>
      </x:c>
      <x:c r="H306" s="50" t="n">
        <x:f>MAX(0,G306*(1+EXP((LN(1+Real_MC_30Y!$J$11)-0.5*Real_MC_30Y!$J$12^2)+Real_MC_30Y!$J$12*((RAND()+RAND()+RAND()+RAND()+RAND()+RAND()+RAND()+RAND()+RAND()+RAND()+RAND()+RAND())-6))-1)+Real_MC_30Y!H$58)</x:f>
        <x:v>1239443.1823115835</x:v>
      </x:c>
      <x:c r="I306" s="50" t="n">
        <x:f>MAX(0,H306*(1+EXP((LN(1+Real_MC_30Y!$J$11)-0.5*Real_MC_30Y!$J$12^2)+Real_MC_30Y!$J$12*((RAND()+RAND()+RAND()+RAND()+RAND()+RAND()+RAND()+RAND()+RAND()+RAND()+RAND()+RAND())-6))-1)+Real_MC_30Y!I$58)</x:f>
        <x:v>1143662.9018077727</x:v>
      </x:c>
      <x:c r="J306" s="50" t="n">
        <x:f>MAX(0,I306*(1+EXP((LN(1+Real_MC_30Y!$J$11)-0.5*Real_MC_30Y!$J$12^2)+Real_MC_30Y!$J$12*((RAND()+RAND()+RAND()+RAND()+RAND()+RAND()+RAND()+RAND()+RAND()+RAND()+RAND()+RAND())-6))-1)+Real_MC_30Y!J$58)</x:f>
        <x:v>1076117.4856640268</x:v>
      </x:c>
      <x:c r="K306" s="50" t="n">
        <x:f>MAX(0,J306*(1+EXP((LN(1+Real_MC_30Y!$J$11)-0.5*Real_MC_30Y!$J$12^2)+Real_MC_30Y!$J$12*((RAND()+RAND()+RAND()+RAND()+RAND()+RAND()+RAND()+RAND()+RAND()+RAND()+RAND()+RAND())-6))-1)+Real_MC_30Y!K$58)</x:f>
        <x:v>1221533.857447048</x:v>
      </x:c>
      <x:c r="L306" s="50" t="n">
        <x:f>MAX(0,K306*(1+EXP((LN(1+Real_MC_30Y!$J$11)-0.5*Real_MC_30Y!$J$12^2)+Real_MC_30Y!$J$12*((RAND()+RAND()+RAND()+RAND()+RAND()+RAND()+RAND()+RAND()+RAND()+RAND()+RAND()+RAND())-6))-1)+Real_MC_30Y!L$58)</x:f>
        <x:v>1172621.17366717</x:v>
      </x:c>
      <x:c r="M306" s="50" t="n">
        <x:f>MAX(0,L306*(1+EXP((LN(1+Real_MC_30Y!$J$11)-0.5*Real_MC_30Y!$J$12^2)+Real_MC_30Y!$J$12*((RAND()+RAND()+RAND()+RAND()+RAND()+RAND()+RAND()+RAND()+RAND()+RAND()+RAND()+RAND())-6))-1)+Real_MC_30Y!M$58)</x:f>
        <x:v>1244302.6707266506</x:v>
      </x:c>
      <x:c r="N306" s="50" t="n">
        <x:f>MAX(0,M306*(1+EXP((LN(1+Real_MC_30Y!$J$11)-0.5*Real_MC_30Y!$J$12^2)+Real_MC_30Y!$J$12*((RAND()+RAND()+RAND()+RAND()+RAND()+RAND()+RAND()+RAND()+RAND()+RAND()+RAND()+RAND())-6))-1)+Real_MC_30Y!N$58)</x:f>
        <x:v>1204546.8855672623</x:v>
      </x:c>
      <x:c r="O306" s="50" t="n">
        <x:f>MAX(0,N306*(1+EXP((LN(1+Real_MC_30Y!$J$11)-0.5*Real_MC_30Y!$J$12^2)+Real_MC_30Y!$J$12*((RAND()+RAND()+RAND()+RAND()+RAND()+RAND()+RAND()+RAND()+RAND()+RAND()+RAND()+RAND())-6))-1)+Real_MC_30Y!O$58)</x:f>
        <x:v>1231629.8336846116</x:v>
      </x:c>
      <x:c r="P306" s="50" t="n">
        <x:f>MAX(0,O306*(1+EXP((LN(1+Real_MC_30Y!$J$11)-0.5*Real_MC_30Y!$J$12^2)+Real_MC_30Y!$J$12*((RAND()+RAND()+RAND()+RAND()+RAND()+RAND()+RAND()+RAND()+RAND()+RAND()+RAND()+RAND())-6))-1)+Real_MC_30Y!P$58)</x:f>
        <x:v>1207816.01713773</x:v>
      </x:c>
      <x:c r="Q306" s="50" t="n">
        <x:f>MAX(0,P306*(1+EXP((LN(1+Real_MC_30Y!$J$11)-0.5*Real_MC_30Y!$J$12^2)+Real_MC_30Y!$J$12*((RAND()+RAND()+RAND()+RAND()+RAND()+RAND()+RAND()+RAND()+RAND()+RAND()+RAND()+RAND())-6))-1)+Real_MC_30Y!Q$58)</x:f>
        <x:v>1622389.9193299245</x:v>
      </x:c>
      <x:c r="R306" s="50" t="n">
        <x:f>MAX(0,Q306*(1+EXP((LN(1+Real_MC_30Y!$J$11)-0.5*Real_MC_30Y!$J$12^2)+Real_MC_30Y!$J$12*((RAND()+RAND()+RAND()+RAND()+RAND()+RAND()+RAND()+RAND()+RAND()+RAND()+RAND()+RAND())-6))-1)+Real_MC_30Y!R$58)</x:f>
        <x:v>1417254.5069701485</x:v>
      </x:c>
      <x:c r="S306" s="50" t="n">
        <x:f>MAX(0,R306*(1+EXP((LN(1+Real_MC_30Y!$J$11)-0.5*Real_MC_30Y!$J$12^2)+Real_MC_30Y!$J$12*((RAND()+RAND()+RAND()+RAND()+RAND()+RAND()+RAND()+RAND()+RAND()+RAND()+RAND()+RAND())-6))-1)+Real_MC_30Y!S$58)</x:f>
        <x:v>1767118.7561018893</x:v>
      </x:c>
      <x:c r="T306" s="50" t="n">
        <x:f>MAX(0,S306*(1+EXP((LN(1+Real_MC_30Y!$J$11)-0.5*Real_MC_30Y!$J$12^2)+Real_MC_30Y!$J$12*((RAND()+RAND()+RAND()+RAND()+RAND()+RAND()+RAND()+RAND()+RAND()+RAND()+RAND()+RAND())-6))-1)+Real_MC_30Y!T$58)</x:f>
        <x:v>1859192.055208351</x:v>
      </x:c>
      <x:c r="U306" s="50" t="n">
        <x:f>MAX(0,T306*(1+EXP((LN(1+Real_MC_30Y!$J$11)-0.5*Real_MC_30Y!$J$12^2)+Real_MC_30Y!$J$12*((RAND()+RAND()+RAND()+RAND()+RAND()+RAND()+RAND()+RAND()+RAND()+RAND()+RAND()+RAND())-6))-1)+Real_MC_30Y!U$58)</x:f>
        <x:v>2133298.7431667796</x:v>
      </x:c>
      <x:c r="V306" s="50" t="n">
        <x:f>MAX(0,U306*(1+EXP((LN(1+Real_MC_30Y!$J$11)-0.5*Real_MC_30Y!$J$12^2)+Real_MC_30Y!$J$12*((RAND()+RAND()+RAND()+RAND()+RAND()+RAND()+RAND()+RAND()+RAND()+RAND()+RAND()+RAND())-6))-1)+Real_MC_30Y!V$58)</x:f>
        <x:v>2794483.717333418</x:v>
      </x:c>
      <x:c r="W306" s="50" t="n">
        <x:f>MAX(0,V306*(1+EXP((LN(1+Real_MC_30Y!$J$11)-0.5*Real_MC_30Y!$J$12^2)+Real_MC_30Y!$J$12*((RAND()+RAND()+RAND()+RAND()+RAND()+RAND()+RAND()+RAND()+RAND()+RAND()+RAND()+RAND())-6))-1)+Real_MC_30Y!W$58)</x:f>
        <x:v>2615875.253608604</x:v>
      </x:c>
      <x:c r="X306" s="50" t="n">
        <x:f>MAX(0,W306*(1+EXP((LN(1+Real_MC_30Y!$J$11)-0.5*Real_MC_30Y!$J$12^2)+Real_MC_30Y!$J$12*((RAND()+RAND()+RAND()+RAND()+RAND()+RAND()+RAND()+RAND()+RAND()+RAND()+RAND()+RAND())-6))-1)+Real_MC_30Y!X$58)</x:f>
        <x:v>3435488.4248759113</x:v>
      </x:c>
      <x:c r="Y306" s="50" t="n">
        <x:f>MAX(0,X306*(1+EXP((LN(1+Real_MC_30Y!$J$11)-0.5*Real_MC_30Y!$J$12^2)+Real_MC_30Y!$J$12*((RAND()+RAND()+RAND()+RAND()+RAND()+RAND()+RAND()+RAND()+RAND()+RAND()+RAND()+RAND())-6))-1)+Real_MC_30Y!Y$58)</x:f>
        <x:v>3501118.5771360276</x:v>
      </x:c>
      <x:c r="Z306" s="50" t="n">
        <x:f>MAX(0,Y306*(1+EXP((LN(1+Real_MC_30Y!$J$11)-0.5*Real_MC_30Y!$J$12^2)+Real_MC_30Y!$J$12*((RAND()+RAND()+RAND()+RAND()+RAND()+RAND()+RAND()+RAND()+RAND()+RAND()+RAND()+RAND())-6))-1)+Real_MC_30Y!Z$58)</x:f>
        <x:v>4272843.455830867</x:v>
      </x:c>
      <x:c r="AA306" s="50" t="n">
        <x:f>MAX(0,Z306*(1+EXP((LN(1+Real_MC_30Y!$J$11)-0.5*Real_MC_30Y!$J$12^2)+Real_MC_30Y!$J$12*((RAND()+RAND()+RAND()+RAND()+RAND()+RAND()+RAND()+RAND()+RAND()+RAND()+RAND()+RAND())-6))-1)+Real_MC_30Y!AA$58)</x:f>
        <x:v>5284942.771212913</x:v>
      </x:c>
      <x:c r="AB306" s="50" t="n">
        <x:f>MAX(0,AA306*(1+EXP((LN(1+Real_MC_30Y!$J$11)-0.5*Real_MC_30Y!$J$12^2)+Real_MC_30Y!$J$12*((RAND()+RAND()+RAND()+RAND()+RAND()+RAND()+RAND()+RAND()+RAND()+RAND()+RAND()+RAND())-6))-1)+Real_MC_30Y!AB$58)</x:f>
        <x:v>5529130.086504607</x:v>
      </x:c>
      <x:c r="AC306" s="50" t="n">
        <x:f>MAX(0,AB306*(1+EXP((LN(1+Real_MC_30Y!$J$11)-0.5*Real_MC_30Y!$J$12^2)+Real_MC_30Y!$J$12*((RAND()+RAND()+RAND()+RAND()+RAND()+RAND()+RAND()+RAND()+RAND()+RAND()+RAND()+RAND())-6))-1)+Real_MC_30Y!AC$58)</x:f>
        <x:v>5520874.62143803</x:v>
      </x:c>
      <x:c r="AD306" s="50" t="n">
        <x:f>MAX(0,AC306*(1+EXP((LN(1+Real_MC_30Y!$J$11)-0.5*Real_MC_30Y!$J$12^2)+Real_MC_30Y!$J$12*((RAND()+RAND()+RAND()+RAND()+RAND()+RAND()+RAND()+RAND()+RAND()+RAND()+RAND()+RAND())-6))-1)+Real_MC_30Y!AD$58)</x:f>
        <x:v>4691018.422830201</x:v>
      </x:c>
      <x:c r="AE306" s="50" t="n">
        <x:f>MAX(0,AD306*(1+EXP((LN(1+Real_MC_30Y!$J$11)-0.5*Real_MC_30Y!$J$12^2)+Real_MC_30Y!$J$12*((RAND()+RAND()+RAND()+RAND()+RAND()+RAND()+RAND()+RAND()+RAND()+RAND()+RAND()+RAND())-6))-1)+Real_MC_30Y!AE$58)</x:f>
        <x:v>5574858.417617864</x:v>
      </x:c>
      <x:c r="AF306" s="50" t="n">
        <x:f>MAX(0,AE306*(1+EXP((LN(1+Real_MC_30Y!$J$11)-0.5*Real_MC_30Y!$J$12^2)+Real_MC_30Y!$J$12*((RAND()+RAND()+RAND()+RAND()+RAND()+RAND()+RAND()+RAND()+RAND()+RAND()+RAND()+RAND())-6))-1)+Real_MC_30Y!AF$58)</x:f>
        <x:v>5589215.82596354</x:v>
      </x:c>
    </x:row>
    <x:row r="307">
      <x:c r="A307">
        <x:v>303</x:v>
      </x:c>
      <x:c r="B307" s="50" t="n">
        <x:f>MAX(0,Liquidity_30Y!$C$14+Real_MC_30Y!B$57-Real_MC_30Y!B$56)</x:f>
        <x:v>1029031.25</x:v>
      </x:c>
      <x:c r="C307" s="50" t="n">
        <x:f>MAX(0,B307*(1+EXP((LN(1+Real_MC_30Y!$J$11)-0.5*Real_MC_30Y!$J$12^2)+Real_MC_30Y!$J$12*((RAND()+RAND()+RAND()+RAND()+RAND()+RAND()+RAND()+RAND()+RAND()+RAND()+RAND()+RAND())-6))-1)+Real_MC_30Y!C$58)</x:f>
        <x:v>1154892.3656743458</x:v>
      </x:c>
      <x:c r="D307" s="50" t="n">
        <x:f>MAX(0,C307*(1+EXP((LN(1+Real_MC_30Y!$J$11)-0.5*Real_MC_30Y!$J$12^2)+Real_MC_30Y!$J$12*((RAND()+RAND()+RAND()+RAND()+RAND()+RAND()+RAND()+RAND()+RAND()+RAND()+RAND()+RAND())-6))-1)+Real_MC_30Y!D$58)</x:f>
        <x:v>1448872.544536859</x:v>
      </x:c>
      <x:c r="E307" s="50" t="n">
        <x:f>MAX(0,D307*(1+EXP((LN(1+Real_MC_30Y!$J$11)-0.5*Real_MC_30Y!$J$12^2)+Real_MC_30Y!$J$12*((RAND()+RAND()+RAND()+RAND()+RAND()+RAND()+RAND()+RAND()+RAND()+RAND()+RAND()+RAND())-6))-1)+Real_MC_30Y!E$58)</x:f>
        <x:v>1688993.1531445214</x:v>
      </x:c>
      <x:c r="F307" s="50" t="n">
        <x:f>MAX(0,E307*(1+EXP((LN(1+Real_MC_30Y!$J$11)-0.5*Real_MC_30Y!$J$12^2)+Real_MC_30Y!$J$12*((RAND()+RAND()+RAND()+RAND()+RAND()+RAND()+RAND()+RAND()+RAND()+RAND()+RAND()+RAND())-6))-1)+Real_MC_30Y!F$58)</x:f>
        <x:v>1765378.6708193605</x:v>
      </x:c>
      <x:c r="G307" s="50" t="n">
        <x:f>MAX(0,F307*(1+EXP((LN(1+Real_MC_30Y!$J$11)-0.5*Real_MC_30Y!$J$12^2)+Real_MC_30Y!$J$12*((RAND()+RAND()+RAND()+RAND()+RAND()+RAND()+RAND()+RAND()+RAND()+RAND()+RAND()+RAND())-6))-1)+Real_MC_30Y!G$58)</x:f>
        <x:v>2180164.893371658</x:v>
      </x:c>
      <x:c r="H307" s="50" t="n">
        <x:f>MAX(0,G307*(1+EXP((LN(1+Real_MC_30Y!$J$11)-0.5*Real_MC_30Y!$J$12^2)+Real_MC_30Y!$J$12*((RAND()+RAND()+RAND()+RAND()+RAND()+RAND()+RAND()+RAND()+RAND()+RAND()+RAND()+RAND())-6))-1)+Real_MC_30Y!H$58)</x:f>
        <x:v>2074359.1257364475</x:v>
      </x:c>
      <x:c r="I307" s="50" t="n">
        <x:f>MAX(0,H307*(1+EXP((LN(1+Real_MC_30Y!$J$11)-0.5*Real_MC_30Y!$J$12^2)+Real_MC_30Y!$J$12*((RAND()+RAND()+RAND()+RAND()+RAND()+RAND()+RAND()+RAND()+RAND()+RAND()+RAND()+RAND())-6))-1)+Real_MC_30Y!I$58)</x:f>
        <x:v>2181155.5047259964</x:v>
      </x:c>
      <x:c r="J307" s="50" t="n">
        <x:f>MAX(0,I307*(1+EXP((LN(1+Real_MC_30Y!$J$11)-0.5*Real_MC_30Y!$J$12^2)+Real_MC_30Y!$J$12*((RAND()+RAND()+RAND()+RAND()+RAND()+RAND()+RAND()+RAND()+RAND()+RAND()+RAND()+RAND())-6))-1)+Real_MC_30Y!J$58)</x:f>
        <x:v>2090963.6435170472</x:v>
      </x:c>
      <x:c r="K307" s="50" t="n">
        <x:f>MAX(0,J307*(1+EXP((LN(1+Real_MC_30Y!$J$11)-0.5*Real_MC_30Y!$J$12^2)+Real_MC_30Y!$J$12*((RAND()+RAND()+RAND()+RAND()+RAND()+RAND()+RAND()+RAND()+RAND()+RAND()+RAND()+RAND())-6))-1)+Real_MC_30Y!K$58)</x:f>
        <x:v>2522911.8487594808</x:v>
      </x:c>
      <x:c r="L307" s="50" t="n">
        <x:f>MAX(0,K307*(1+EXP((LN(1+Real_MC_30Y!$J$11)-0.5*Real_MC_30Y!$J$12^2)+Real_MC_30Y!$J$12*((RAND()+RAND()+RAND()+RAND()+RAND()+RAND()+RAND()+RAND()+RAND()+RAND()+RAND()+RAND())-6))-1)+Real_MC_30Y!L$58)</x:f>
        <x:v>2816577.025344586</x:v>
      </x:c>
      <x:c r="M307" s="50" t="n">
        <x:f>MAX(0,L307*(1+EXP((LN(1+Real_MC_30Y!$J$11)-0.5*Real_MC_30Y!$J$12^2)+Real_MC_30Y!$J$12*((RAND()+RAND()+RAND()+RAND()+RAND()+RAND()+RAND()+RAND()+RAND()+RAND()+RAND()+RAND())-6))-1)+Real_MC_30Y!M$58)</x:f>
        <x:v>2539557.0646254737</x:v>
      </x:c>
      <x:c r="N307" s="50" t="n">
        <x:f>MAX(0,M307*(1+EXP((LN(1+Real_MC_30Y!$J$11)-0.5*Real_MC_30Y!$J$12^2)+Real_MC_30Y!$J$12*((RAND()+RAND()+RAND()+RAND()+RAND()+RAND()+RAND()+RAND()+RAND()+RAND()+RAND()+RAND())-6))-1)+Real_MC_30Y!N$58)</x:f>
        <x:v>2933948.7454429017</x:v>
      </x:c>
      <x:c r="O307" s="50" t="n">
        <x:f>MAX(0,N307*(1+EXP((LN(1+Real_MC_30Y!$J$11)-0.5*Real_MC_30Y!$J$12^2)+Real_MC_30Y!$J$12*((RAND()+RAND()+RAND()+RAND()+RAND()+RAND()+RAND()+RAND()+RAND()+RAND()+RAND()+RAND())-6))-1)+Real_MC_30Y!O$58)</x:f>
        <x:v>2983371.9637060096</x:v>
      </x:c>
      <x:c r="P307" s="50" t="n">
        <x:f>MAX(0,O307*(1+EXP((LN(1+Real_MC_30Y!$J$11)-0.5*Real_MC_30Y!$J$12^2)+Real_MC_30Y!$J$12*((RAND()+RAND()+RAND()+RAND()+RAND()+RAND()+RAND()+RAND()+RAND()+RAND()+RAND()+RAND())-6))-1)+Real_MC_30Y!P$58)</x:f>
        <x:v>2927361.9139942103</x:v>
      </x:c>
      <x:c r="Q307" s="50" t="n">
        <x:f>MAX(0,P307*(1+EXP((LN(1+Real_MC_30Y!$J$11)-0.5*Real_MC_30Y!$J$12^2)+Real_MC_30Y!$J$12*((RAND()+RAND()+RAND()+RAND()+RAND()+RAND()+RAND()+RAND()+RAND()+RAND()+RAND()+RAND())-6))-1)+Real_MC_30Y!Q$58)</x:f>
        <x:v>2515194.620980269</x:v>
      </x:c>
      <x:c r="R307" s="50" t="n">
        <x:f>MAX(0,Q307*(1+EXP((LN(1+Real_MC_30Y!$J$11)-0.5*Real_MC_30Y!$J$12^2)+Real_MC_30Y!$J$12*((RAND()+RAND()+RAND()+RAND()+RAND()+RAND()+RAND()+RAND()+RAND()+RAND()+RAND()+RAND())-6))-1)+Real_MC_30Y!R$58)</x:f>
        <x:v>3654331.9603845575</x:v>
      </x:c>
      <x:c r="S307" s="50" t="n">
        <x:f>MAX(0,R307*(1+EXP((LN(1+Real_MC_30Y!$J$11)-0.5*Real_MC_30Y!$J$12^2)+Real_MC_30Y!$J$12*((RAND()+RAND()+RAND()+RAND()+RAND()+RAND()+RAND()+RAND()+RAND()+RAND()+RAND()+RAND())-6))-1)+Real_MC_30Y!S$58)</x:f>
        <x:v>4039262.1020890465</x:v>
      </x:c>
      <x:c r="T307" s="50" t="n">
        <x:f>MAX(0,S307*(1+EXP((LN(1+Real_MC_30Y!$J$11)-0.5*Real_MC_30Y!$J$12^2)+Real_MC_30Y!$J$12*((RAND()+RAND()+RAND()+RAND()+RAND()+RAND()+RAND()+RAND()+RAND()+RAND()+RAND()+RAND())-6))-1)+Real_MC_30Y!T$58)</x:f>
        <x:v>5342169.696555062</x:v>
      </x:c>
      <x:c r="U307" s="50" t="n">
        <x:f>MAX(0,T307*(1+EXP((LN(1+Real_MC_30Y!$J$11)-0.5*Real_MC_30Y!$J$12^2)+Real_MC_30Y!$J$12*((RAND()+RAND()+RAND()+RAND()+RAND()+RAND()+RAND()+RAND()+RAND()+RAND()+RAND()+RAND())-6))-1)+Real_MC_30Y!U$58)</x:f>
        <x:v>5249300.969638869</x:v>
      </x:c>
      <x:c r="V307" s="50" t="n">
        <x:f>MAX(0,U307*(1+EXP((LN(1+Real_MC_30Y!$J$11)-0.5*Real_MC_30Y!$J$12^2)+Real_MC_30Y!$J$12*((RAND()+RAND()+RAND()+RAND()+RAND()+RAND()+RAND()+RAND()+RAND()+RAND()+RAND()+RAND())-6))-1)+Real_MC_30Y!V$58)</x:f>
        <x:v>6208493.474262864</x:v>
      </x:c>
      <x:c r="W307" s="50" t="n">
        <x:f>MAX(0,V307*(1+EXP((LN(1+Real_MC_30Y!$J$11)-0.5*Real_MC_30Y!$J$12^2)+Real_MC_30Y!$J$12*((RAND()+RAND()+RAND()+RAND()+RAND()+RAND()+RAND()+RAND()+RAND()+RAND()+RAND()+RAND())-6))-1)+Real_MC_30Y!W$58)</x:f>
        <x:v>7222851.324085117</x:v>
      </x:c>
      <x:c r="X307" s="50" t="n">
        <x:f>MAX(0,W307*(1+EXP((LN(1+Real_MC_30Y!$J$11)-0.5*Real_MC_30Y!$J$12^2)+Real_MC_30Y!$J$12*((RAND()+RAND()+RAND()+RAND()+RAND()+RAND()+RAND()+RAND()+RAND()+RAND()+RAND()+RAND())-6))-1)+Real_MC_30Y!X$58)</x:f>
        <x:v>8433431.677718293</x:v>
      </x:c>
      <x:c r="Y307" s="50" t="n">
        <x:f>MAX(0,X307*(1+EXP((LN(1+Real_MC_30Y!$J$11)-0.5*Real_MC_30Y!$J$12^2)+Real_MC_30Y!$J$12*((RAND()+RAND()+RAND()+RAND()+RAND()+RAND()+RAND()+RAND()+RAND()+RAND()+RAND()+RAND())-6))-1)+Real_MC_30Y!Y$58)</x:f>
        <x:v>12580908.40908031</x:v>
      </x:c>
      <x:c r="Z307" s="50" t="n">
        <x:f>MAX(0,Y307*(1+EXP((LN(1+Real_MC_30Y!$J$11)-0.5*Real_MC_30Y!$J$12^2)+Real_MC_30Y!$J$12*((RAND()+RAND()+RAND()+RAND()+RAND()+RAND()+RAND()+RAND()+RAND()+RAND()+RAND()+RAND())-6))-1)+Real_MC_30Y!Z$58)</x:f>
        <x:v>10904658.155285701</x:v>
      </x:c>
      <x:c r="AA307" s="50" t="n">
        <x:f>MAX(0,Z307*(1+EXP((LN(1+Real_MC_30Y!$J$11)-0.5*Real_MC_30Y!$J$12^2)+Real_MC_30Y!$J$12*((RAND()+RAND()+RAND()+RAND()+RAND()+RAND()+RAND()+RAND()+RAND()+RAND()+RAND()+RAND())-6))-1)+Real_MC_30Y!AA$58)</x:f>
        <x:v>13127135.47341429</x:v>
      </x:c>
      <x:c r="AB307" s="50" t="n">
        <x:f>MAX(0,AA307*(1+EXP((LN(1+Real_MC_30Y!$J$11)-0.5*Real_MC_30Y!$J$12^2)+Real_MC_30Y!$J$12*((RAND()+RAND()+RAND()+RAND()+RAND()+RAND()+RAND()+RAND()+RAND()+RAND()+RAND()+RAND())-6))-1)+Real_MC_30Y!AB$58)</x:f>
        <x:v>12469569.969392637</x:v>
      </x:c>
      <x:c r="AC307" s="50" t="n">
        <x:f>MAX(0,AB307*(1+EXP((LN(1+Real_MC_30Y!$J$11)-0.5*Real_MC_30Y!$J$12^2)+Real_MC_30Y!$J$12*((RAND()+RAND()+RAND()+RAND()+RAND()+RAND()+RAND()+RAND()+RAND()+RAND()+RAND()+RAND())-6))-1)+Real_MC_30Y!AC$58)</x:f>
        <x:v>12594335.299215334</x:v>
      </x:c>
      <x:c r="AD307" s="50" t="n">
        <x:f>MAX(0,AC307*(1+EXP((LN(1+Real_MC_30Y!$J$11)-0.5*Real_MC_30Y!$J$12^2)+Real_MC_30Y!$J$12*((RAND()+RAND()+RAND()+RAND()+RAND()+RAND()+RAND()+RAND()+RAND()+RAND()+RAND()+RAND())-6))-1)+Real_MC_30Y!AD$58)</x:f>
        <x:v>12598621.282451393</x:v>
      </x:c>
      <x:c r="AE307" s="50" t="n">
        <x:f>MAX(0,AD307*(1+EXP((LN(1+Real_MC_30Y!$J$11)-0.5*Real_MC_30Y!$J$12^2)+Real_MC_30Y!$J$12*((RAND()+RAND()+RAND()+RAND()+RAND()+RAND()+RAND()+RAND()+RAND()+RAND()+RAND()+RAND())-6))-1)+Real_MC_30Y!AE$58)</x:f>
        <x:v>12022307.945351776</x:v>
      </x:c>
      <x:c r="AF307" s="50" t="n">
        <x:f>MAX(0,AE307*(1+EXP((LN(1+Real_MC_30Y!$J$11)-0.5*Real_MC_30Y!$J$12^2)+Real_MC_30Y!$J$12*((RAND()+RAND()+RAND()+RAND()+RAND()+RAND()+RAND()+RAND()+RAND()+RAND()+RAND()+RAND())-6))-1)+Real_MC_30Y!AF$58)</x:f>
        <x:v>11471477.761770274</x:v>
      </x:c>
    </x:row>
    <x:row r="308">
      <x:c r="A308">
        <x:v>304</x:v>
      </x:c>
      <x:c r="B308" s="50" t="n">
        <x:f>MAX(0,Liquidity_30Y!$C$14+Real_MC_30Y!B$57-Real_MC_30Y!B$56)</x:f>
        <x:v>1029031.25</x:v>
      </x:c>
      <x:c r="C308" s="50" t="n">
        <x:f>MAX(0,B308*(1+EXP((LN(1+Real_MC_30Y!$J$11)-0.5*Real_MC_30Y!$J$12^2)+Real_MC_30Y!$J$12*((RAND()+RAND()+RAND()+RAND()+RAND()+RAND()+RAND()+RAND()+RAND()+RAND()+RAND()+RAND())-6))-1)+Real_MC_30Y!C$58)</x:f>
        <x:v>976972.4367815303</x:v>
      </x:c>
      <x:c r="D308" s="50" t="n">
        <x:f>MAX(0,C308*(1+EXP((LN(1+Real_MC_30Y!$J$11)-0.5*Real_MC_30Y!$J$12^2)+Real_MC_30Y!$J$12*((RAND()+RAND()+RAND()+RAND()+RAND()+RAND()+RAND()+RAND()+RAND()+RAND()+RAND()+RAND())-6))-1)+Real_MC_30Y!D$58)</x:f>
        <x:v>1098330.8884563167</x:v>
      </x:c>
      <x:c r="E308" s="50" t="n">
        <x:f>MAX(0,D308*(1+EXP((LN(1+Real_MC_30Y!$J$11)-0.5*Real_MC_30Y!$J$12^2)+Real_MC_30Y!$J$12*((RAND()+RAND()+RAND()+RAND()+RAND()+RAND()+RAND()+RAND()+RAND()+RAND()+RAND()+RAND())-6))-1)+Real_MC_30Y!E$58)</x:f>
        <x:v>1481890.7625969215</x:v>
      </x:c>
      <x:c r="F308" s="50" t="n">
        <x:f>MAX(0,E308*(1+EXP((LN(1+Real_MC_30Y!$J$11)-0.5*Real_MC_30Y!$J$12^2)+Real_MC_30Y!$J$12*((RAND()+RAND()+RAND()+RAND()+RAND()+RAND()+RAND()+RAND()+RAND()+RAND()+RAND()+RAND())-6))-1)+Real_MC_30Y!F$58)</x:f>
        <x:v>1724791.9810624484</x:v>
      </x:c>
      <x:c r="G308" s="50" t="n">
        <x:f>MAX(0,F308*(1+EXP((LN(1+Real_MC_30Y!$J$11)-0.5*Real_MC_30Y!$J$12^2)+Real_MC_30Y!$J$12*((RAND()+RAND()+RAND()+RAND()+RAND()+RAND()+RAND()+RAND()+RAND()+RAND()+RAND()+RAND())-6))-1)+Real_MC_30Y!G$58)</x:f>
        <x:v>2180395.216240818</x:v>
      </x:c>
      <x:c r="H308" s="50" t="n">
        <x:f>MAX(0,G308*(1+EXP((LN(1+Real_MC_30Y!$J$11)-0.5*Real_MC_30Y!$J$12^2)+Real_MC_30Y!$J$12*((RAND()+RAND()+RAND()+RAND()+RAND()+RAND()+RAND()+RAND()+RAND()+RAND()+RAND()+RAND())-6))-1)+Real_MC_30Y!H$58)</x:f>
        <x:v>2995834.48459459</x:v>
      </x:c>
      <x:c r="I308" s="50" t="n">
        <x:f>MAX(0,H308*(1+EXP((LN(1+Real_MC_30Y!$J$11)-0.5*Real_MC_30Y!$J$12^2)+Real_MC_30Y!$J$12*((RAND()+RAND()+RAND()+RAND()+RAND()+RAND()+RAND()+RAND()+RAND()+RAND()+RAND()+RAND())-6))-1)+Real_MC_30Y!I$58)</x:f>
        <x:v>3071554.2880478315</x:v>
      </x:c>
      <x:c r="J308" s="50" t="n">
        <x:f>MAX(0,I308*(1+EXP((LN(1+Real_MC_30Y!$J$11)-0.5*Real_MC_30Y!$J$12^2)+Real_MC_30Y!$J$12*((RAND()+RAND()+RAND()+RAND()+RAND()+RAND()+RAND()+RAND()+RAND()+RAND()+RAND()+RAND())-6))-1)+Real_MC_30Y!J$58)</x:f>
        <x:v>3666700.1607917645</x:v>
      </x:c>
      <x:c r="K308" s="50" t="n">
        <x:f>MAX(0,J308*(1+EXP((LN(1+Real_MC_30Y!$J$11)-0.5*Real_MC_30Y!$J$12^2)+Real_MC_30Y!$J$12*((RAND()+RAND()+RAND()+RAND()+RAND()+RAND()+RAND()+RAND()+RAND()+RAND()+RAND()+RAND())-6))-1)+Real_MC_30Y!K$58)</x:f>
        <x:v>3485835.665108582</x:v>
      </x:c>
      <x:c r="L308" s="50" t="n">
        <x:f>MAX(0,K308*(1+EXP((LN(1+Real_MC_30Y!$J$11)-0.5*Real_MC_30Y!$J$12^2)+Real_MC_30Y!$J$12*((RAND()+RAND()+RAND()+RAND()+RAND()+RAND()+RAND()+RAND()+RAND()+RAND()+RAND()+RAND())-6))-1)+Real_MC_30Y!L$58)</x:f>
        <x:v>3171037.9991819505</x:v>
      </x:c>
      <x:c r="M308" s="50" t="n">
        <x:f>MAX(0,L308*(1+EXP((LN(1+Real_MC_30Y!$J$11)-0.5*Real_MC_30Y!$J$12^2)+Real_MC_30Y!$J$12*((RAND()+RAND()+RAND()+RAND()+RAND()+RAND()+RAND()+RAND()+RAND()+RAND()+RAND()+RAND())-6))-1)+Real_MC_30Y!M$58)</x:f>
        <x:v>3636120.497648632</x:v>
      </x:c>
      <x:c r="N308" s="50" t="n">
        <x:f>MAX(0,M308*(1+EXP((LN(1+Real_MC_30Y!$J$11)-0.5*Real_MC_30Y!$J$12^2)+Real_MC_30Y!$J$12*((RAND()+RAND()+RAND()+RAND()+RAND()+RAND()+RAND()+RAND()+RAND()+RAND()+RAND()+RAND())-6))-1)+Real_MC_30Y!N$58)</x:f>
        <x:v>4401902.1577665135</x:v>
      </x:c>
      <x:c r="O308" s="50" t="n">
        <x:f>MAX(0,N308*(1+EXP((LN(1+Real_MC_30Y!$J$11)-0.5*Real_MC_30Y!$J$12^2)+Real_MC_30Y!$J$12*((RAND()+RAND()+RAND()+RAND()+RAND()+RAND()+RAND()+RAND()+RAND()+RAND()+RAND()+RAND())-6))-1)+Real_MC_30Y!O$58)</x:f>
        <x:v>6191102.271458019</x:v>
      </x:c>
      <x:c r="P308" s="50" t="n">
        <x:f>MAX(0,O308*(1+EXP((LN(1+Real_MC_30Y!$J$11)-0.5*Real_MC_30Y!$J$12^2)+Real_MC_30Y!$J$12*((RAND()+RAND()+RAND()+RAND()+RAND()+RAND()+RAND()+RAND()+RAND()+RAND()+RAND()+RAND())-6))-1)+Real_MC_30Y!P$58)</x:f>
        <x:v>4313069.169238304</x:v>
      </x:c>
      <x:c r="Q308" s="50" t="n">
        <x:f>MAX(0,P308*(1+EXP((LN(1+Real_MC_30Y!$J$11)-0.5*Real_MC_30Y!$J$12^2)+Real_MC_30Y!$J$12*((RAND()+RAND()+RAND()+RAND()+RAND()+RAND()+RAND()+RAND()+RAND()+RAND()+RAND()+RAND())-6))-1)+Real_MC_30Y!Q$58)</x:f>
        <x:v>3994882.5252958196</x:v>
      </x:c>
      <x:c r="R308" s="50" t="n">
        <x:f>MAX(0,Q308*(1+EXP((LN(1+Real_MC_30Y!$J$11)-0.5*Real_MC_30Y!$J$12^2)+Real_MC_30Y!$J$12*((RAND()+RAND()+RAND()+RAND()+RAND()+RAND()+RAND()+RAND()+RAND()+RAND()+RAND()+RAND())-6))-1)+Real_MC_30Y!R$58)</x:f>
        <x:v>4515721.772346945</x:v>
      </x:c>
      <x:c r="S308" s="50" t="n">
        <x:f>MAX(0,R308*(1+EXP((LN(1+Real_MC_30Y!$J$11)-0.5*Real_MC_30Y!$J$12^2)+Real_MC_30Y!$J$12*((RAND()+RAND()+RAND()+RAND()+RAND()+RAND()+RAND()+RAND()+RAND()+RAND()+RAND()+RAND())-6))-1)+Real_MC_30Y!S$58)</x:f>
        <x:v>4206379.553882497</x:v>
      </x:c>
      <x:c r="T308" s="50" t="n">
        <x:f>MAX(0,S308*(1+EXP((LN(1+Real_MC_30Y!$J$11)-0.5*Real_MC_30Y!$J$12^2)+Real_MC_30Y!$J$12*((RAND()+RAND()+RAND()+RAND()+RAND()+RAND()+RAND()+RAND()+RAND()+RAND()+RAND()+RAND())-6))-1)+Real_MC_30Y!T$58)</x:f>
        <x:v>5008922.847880383</x:v>
      </x:c>
      <x:c r="U308" s="50" t="n">
        <x:f>MAX(0,T308*(1+EXP((LN(1+Real_MC_30Y!$J$11)-0.5*Real_MC_30Y!$J$12^2)+Real_MC_30Y!$J$12*((RAND()+RAND()+RAND()+RAND()+RAND()+RAND()+RAND()+RAND()+RAND()+RAND()+RAND()+RAND())-6))-1)+Real_MC_30Y!U$58)</x:f>
        <x:v>4959866.75296273</x:v>
      </x:c>
      <x:c r="V308" s="50" t="n">
        <x:f>MAX(0,U308*(1+EXP((LN(1+Real_MC_30Y!$J$11)-0.5*Real_MC_30Y!$J$12^2)+Real_MC_30Y!$J$12*((RAND()+RAND()+RAND()+RAND()+RAND()+RAND()+RAND()+RAND()+RAND()+RAND()+RAND()+RAND())-6))-1)+Real_MC_30Y!V$58)</x:f>
        <x:v>4611657.008277503</x:v>
      </x:c>
      <x:c r="W308" s="50" t="n">
        <x:f>MAX(0,V308*(1+EXP((LN(1+Real_MC_30Y!$J$11)-0.5*Real_MC_30Y!$J$12^2)+Real_MC_30Y!$J$12*((RAND()+RAND()+RAND()+RAND()+RAND()+RAND()+RAND()+RAND()+RAND()+RAND()+RAND()+RAND())-6))-1)+Real_MC_30Y!W$58)</x:f>
        <x:v>3729171.5614567837</x:v>
      </x:c>
      <x:c r="X308" s="50" t="n">
        <x:f>MAX(0,W308*(1+EXP((LN(1+Real_MC_30Y!$J$11)-0.5*Real_MC_30Y!$J$12^2)+Real_MC_30Y!$J$12*((RAND()+RAND()+RAND()+RAND()+RAND()+RAND()+RAND()+RAND()+RAND()+RAND()+RAND()+RAND())-6))-1)+Real_MC_30Y!X$58)</x:f>
        <x:v>4519515.174598395</x:v>
      </x:c>
      <x:c r="Y308" s="50" t="n">
        <x:f>MAX(0,X308*(1+EXP((LN(1+Real_MC_30Y!$J$11)-0.5*Real_MC_30Y!$J$12^2)+Real_MC_30Y!$J$12*((RAND()+RAND()+RAND()+RAND()+RAND()+RAND()+RAND()+RAND()+RAND()+RAND()+RAND()+RAND())-6))-1)+Real_MC_30Y!Y$58)</x:f>
        <x:v>4617931.801490377</x:v>
      </x:c>
      <x:c r="Z308" s="50" t="n">
        <x:f>MAX(0,Y308*(1+EXP((LN(1+Real_MC_30Y!$J$11)-0.5*Real_MC_30Y!$J$12^2)+Real_MC_30Y!$J$12*((RAND()+RAND()+RAND()+RAND()+RAND()+RAND()+RAND()+RAND()+RAND()+RAND()+RAND()+RAND())-6))-1)+Real_MC_30Y!Z$58)</x:f>
        <x:v>3593539.39349635</x:v>
      </x:c>
      <x:c r="AA308" s="50" t="n">
        <x:f>MAX(0,Z308*(1+EXP((LN(1+Real_MC_30Y!$J$11)-0.5*Real_MC_30Y!$J$12^2)+Real_MC_30Y!$J$12*((RAND()+RAND()+RAND()+RAND()+RAND()+RAND()+RAND()+RAND()+RAND()+RAND()+RAND()+RAND())-6))-1)+Real_MC_30Y!AA$58)</x:f>
        <x:v>4512075.676997384</x:v>
      </x:c>
      <x:c r="AB308" s="50" t="n">
        <x:f>MAX(0,AA308*(1+EXP((LN(1+Real_MC_30Y!$J$11)-0.5*Real_MC_30Y!$J$12^2)+Real_MC_30Y!$J$12*((RAND()+RAND()+RAND()+RAND()+RAND()+RAND()+RAND()+RAND()+RAND()+RAND()+RAND()+RAND())-6))-1)+Real_MC_30Y!AB$58)</x:f>
        <x:v>4690013.123284617</x:v>
      </x:c>
      <x:c r="AC308" s="50" t="n">
        <x:f>MAX(0,AB308*(1+EXP((LN(1+Real_MC_30Y!$J$11)-0.5*Real_MC_30Y!$J$12^2)+Real_MC_30Y!$J$12*((RAND()+RAND()+RAND()+RAND()+RAND()+RAND()+RAND()+RAND()+RAND()+RAND()+RAND()+RAND())-6))-1)+Real_MC_30Y!AC$58)</x:f>
        <x:v>3628714.714599883</x:v>
      </x:c>
      <x:c r="AD308" s="50" t="n">
        <x:f>MAX(0,AC308*(1+EXP((LN(1+Real_MC_30Y!$J$11)-0.5*Real_MC_30Y!$J$12^2)+Real_MC_30Y!$J$12*((RAND()+RAND()+RAND()+RAND()+RAND()+RAND()+RAND()+RAND()+RAND()+RAND()+RAND()+RAND())-6))-1)+Real_MC_30Y!AD$58)</x:f>
        <x:v>4704762.872031132</x:v>
      </x:c>
      <x:c r="AE308" s="50" t="n">
        <x:f>MAX(0,AD308*(1+EXP((LN(1+Real_MC_30Y!$J$11)-0.5*Real_MC_30Y!$J$12^2)+Real_MC_30Y!$J$12*((RAND()+RAND()+RAND()+RAND()+RAND()+RAND()+RAND()+RAND()+RAND()+RAND()+RAND()+RAND())-6))-1)+Real_MC_30Y!AE$58)</x:f>
        <x:v>4683389.570540875</x:v>
      </x:c>
      <x:c r="AF308" s="50" t="n">
        <x:f>MAX(0,AE308*(1+EXP((LN(1+Real_MC_30Y!$J$11)-0.5*Real_MC_30Y!$J$12^2)+Real_MC_30Y!$J$12*((RAND()+RAND()+RAND()+RAND()+RAND()+RAND()+RAND()+RAND()+RAND()+RAND()+RAND()+RAND())-6))-1)+Real_MC_30Y!AF$58)</x:f>
        <x:v>7067654.31727439</x:v>
      </x:c>
    </x:row>
    <x:row r="309">
      <x:c r="A309">
        <x:v>305</x:v>
      </x:c>
      <x:c r="B309" s="50" t="n">
        <x:f>MAX(0,Liquidity_30Y!$C$14+Real_MC_30Y!B$57-Real_MC_30Y!B$56)</x:f>
        <x:v>1029031.25</x:v>
      </x:c>
      <x:c r="C309" s="50" t="n">
        <x:f>MAX(0,B309*(1+EXP((LN(1+Real_MC_30Y!$J$11)-0.5*Real_MC_30Y!$J$12^2)+Real_MC_30Y!$J$12*((RAND()+RAND()+RAND()+RAND()+RAND()+RAND()+RAND()+RAND()+RAND()+RAND()+RAND()+RAND())-6))-1)+Real_MC_30Y!C$58)</x:f>
        <x:v>961704.0478197138</x:v>
      </x:c>
      <x:c r="D309" s="50" t="n">
        <x:f>MAX(0,C309*(1+EXP((LN(1+Real_MC_30Y!$J$11)-0.5*Real_MC_30Y!$J$12^2)+Real_MC_30Y!$J$12*((RAND()+RAND()+RAND()+RAND()+RAND()+RAND()+RAND()+RAND()+RAND()+RAND()+RAND()+RAND())-6))-1)+Real_MC_30Y!D$58)</x:f>
        <x:v>1140916.2829675567</x:v>
      </x:c>
      <x:c r="E309" s="50" t="n">
        <x:f>MAX(0,D309*(1+EXP((LN(1+Real_MC_30Y!$J$11)-0.5*Real_MC_30Y!$J$12^2)+Real_MC_30Y!$J$12*((RAND()+RAND()+RAND()+RAND()+RAND()+RAND()+RAND()+RAND()+RAND()+RAND()+RAND()+RAND())-6))-1)+Real_MC_30Y!E$58)</x:f>
        <x:v>1068350.7502970304</x:v>
      </x:c>
      <x:c r="F309" s="50" t="n">
        <x:f>MAX(0,E309*(1+EXP((LN(1+Real_MC_30Y!$J$11)-0.5*Real_MC_30Y!$J$12^2)+Real_MC_30Y!$J$12*((RAND()+RAND()+RAND()+RAND()+RAND()+RAND()+RAND()+RAND()+RAND()+RAND()+RAND()+RAND())-6))-1)+Real_MC_30Y!F$58)</x:f>
        <x:v>1329978.8854027644</x:v>
      </x:c>
      <x:c r="G309" s="50" t="n">
        <x:f>MAX(0,F309*(1+EXP((LN(1+Real_MC_30Y!$J$11)-0.5*Real_MC_30Y!$J$12^2)+Real_MC_30Y!$J$12*((RAND()+RAND()+RAND()+RAND()+RAND()+RAND()+RAND()+RAND()+RAND()+RAND()+RAND()+RAND())-6))-1)+Real_MC_30Y!G$58)</x:f>
        <x:v>1178354.0179391475</x:v>
      </x:c>
      <x:c r="H309" s="50" t="n">
        <x:f>MAX(0,G309*(1+EXP((LN(1+Real_MC_30Y!$J$11)-0.5*Real_MC_30Y!$J$12^2)+Real_MC_30Y!$J$12*((RAND()+RAND()+RAND()+RAND()+RAND()+RAND()+RAND()+RAND()+RAND()+RAND()+RAND()+RAND())-6))-1)+Real_MC_30Y!H$58)</x:f>
        <x:v>1018982.8925133821</x:v>
      </x:c>
      <x:c r="I309" s="50" t="n">
        <x:f>MAX(0,H309*(1+EXP((LN(1+Real_MC_30Y!$J$11)-0.5*Real_MC_30Y!$J$12^2)+Real_MC_30Y!$J$12*((RAND()+RAND()+RAND()+RAND()+RAND()+RAND()+RAND()+RAND()+RAND()+RAND()+RAND()+RAND())-6))-1)+Real_MC_30Y!I$58)</x:f>
        <x:v>1008914.7632894234</x:v>
      </x:c>
      <x:c r="J309" s="50" t="n">
        <x:f>MAX(0,I309*(1+EXP((LN(1+Real_MC_30Y!$J$11)-0.5*Real_MC_30Y!$J$12^2)+Real_MC_30Y!$J$12*((RAND()+RAND()+RAND()+RAND()+RAND()+RAND()+RAND()+RAND()+RAND()+RAND()+RAND()+RAND())-6))-1)+Real_MC_30Y!J$58)</x:f>
        <x:v>982949.0341098126</x:v>
      </x:c>
      <x:c r="K309" s="50" t="n">
        <x:f>MAX(0,J309*(1+EXP((LN(1+Real_MC_30Y!$J$11)-0.5*Real_MC_30Y!$J$12^2)+Real_MC_30Y!$J$12*((RAND()+RAND()+RAND()+RAND()+RAND()+RAND()+RAND()+RAND()+RAND()+RAND()+RAND()+RAND())-6))-1)+Real_MC_30Y!K$58)</x:f>
        <x:v>980628.435560201</x:v>
      </x:c>
      <x:c r="L309" s="50" t="n">
        <x:f>MAX(0,K309*(1+EXP((LN(1+Real_MC_30Y!$J$11)-0.5*Real_MC_30Y!$J$12^2)+Real_MC_30Y!$J$12*((RAND()+RAND()+RAND()+RAND()+RAND()+RAND()+RAND()+RAND()+RAND()+RAND()+RAND()+RAND())-6))-1)+Real_MC_30Y!L$58)</x:f>
        <x:v>1130654.6255596345</x:v>
      </x:c>
      <x:c r="M309" s="50" t="n">
        <x:f>MAX(0,L309*(1+EXP((LN(1+Real_MC_30Y!$J$11)-0.5*Real_MC_30Y!$J$12^2)+Real_MC_30Y!$J$12*((RAND()+RAND()+RAND()+RAND()+RAND()+RAND()+RAND()+RAND()+RAND()+RAND()+RAND()+RAND())-6))-1)+Real_MC_30Y!M$58)</x:f>
        <x:v>932485.8269982806</x:v>
      </x:c>
      <x:c r="N309" s="50" t="n">
        <x:f>MAX(0,M309*(1+EXP((LN(1+Real_MC_30Y!$J$11)-0.5*Real_MC_30Y!$J$12^2)+Real_MC_30Y!$J$12*((RAND()+RAND()+RAND()+RAND()+RAND()+RAND()+RAND()+RAND()+RAND()+RAND()+RAND()+RAND())-6))-1)+Real_MC_30Y!N$58)</x:f>
        <x:v>1194340.5954161838</x:v>
      </x:c>
      <x:c r="O309" s="50" t="n">
        <x:f>MAX(0,N309*(1+EXP((LN(1+Real_MC_30Y!$J$11)-0.5*Real_MC_30Y!$J$12^2)+Real_MC_30Y!$J$12*((RAND()+RAND()+RAND()+RAND()+RAND()+RAND()+RAND()+RAND()+RAND()+RAND()+RAND()+RAND())-6))-1)+Real_MC_30Y!O$58)</x:f>
        <x:v>1268592.4447249472</x:v>
      </x:c>
      <x:c r="P309" s="50" t="n">
        <x:f>MAX(0,O309*(1+EXP((LN(1+Real_MC_30Y!$J$11)-0.5*Real_MC_30Y!$J$12^2)+Real_MC_30Y!$J$12*((RAND()+RAND()+RAND()+RAND()+RAND()+RAND()+RAND()+RAND()+RAND()+RAND()+RAND()+RAND())-6))-1)+Real_MC_30Y!P$58)</x:f>
        <x:v>1127091.773287464</x:v>
      </x:c>
      <x:c r="Q309" s="50" t="n">
        <x:f>MAX(0,P309*(1+EXP((LN(1+Real_MC_30Y!$J$11)-0.5*Real_MC_30Y!$J$12^2)+Real_MC_30Y!$J$12*((RAND()+RAND()+RAND()+RAND()+RAND()+RAND()+RAND()+RAND()+RAND()+RAND()+RAND()+RAND())-6))-1)+Real_MC_30Y!Q$58)</x:f>
        <x:v>1182404.0771175795</x:v>
      </x:c>
      <x:c r="R309" s="50" t="n">
        <x:f>MAX(0,Q309*(1+EXP((LN(1+Real_MC_30Y!$J$11)-0.5*Real_MC_30Y!$J$12^2)+Real_MC_30Y!$J$12*((RAND()+RAND()+RAND()+RAND()+RAND()+RAND()+RAND()+RAND()+RAND()+RAND()+RAND()+RAND())-6))-1)+Real_MC_30Y!R$58)</x:f>
        <x:v>1175457.2932228541</x:v>
      </x:c>
      <x:c r="S309" s="50" t="n">
        <x:f>MAX(0,R309*(1+EXP((LN(1+Real_MC_30Y!$J$11)-0.5*Real_MC_30Y!$J$12^2)+Real_MC_30Y!$J$12*((RAND()+RAND()+RAND()+RAND()+RAND()+RAND()+RAND()+RAND()+RAND()+RAND()+RAND()+RAND())-6))-1)+Real_MC_30Y!S$58)</x:f>
        <x:v>1288338.8172803477</x:v>
      </x:c>
      <x:c r="T309" s="50" t="n">
        <x:f>MAX(0,S309*(1+EXP((LN(1+Real_MC_30Y!$J$11)-0.5*Real_MC_30Y!$J$12^2)+Real_MC_30Y!$J$12*((RAND()+RAND()+RAND()+RAND()+RAND()+RAND()+RAND()+RAND()+RAND()+RAND()+RAND()+RAND())-6))-1)+Real_MC_30Y!T$58)</x:f>
        <x:v>1004566.2056610431</x:v>
      </x:c>
      <x:c r="U309" s="50" t="n">
        <x:f>MAX(0,T309*(1+EXP((LN(1+Real_MC_30Y!$J$11)-0.5*Real_MC_30Y!$J$12^2)+Real_MC_30Y!$J$12*((RAND()+RAND()+RAND()+RAND()+RAND()+RAND()+RAND()+RAND()+RAND()+RAND()+RAND()+RAND())-6))-1)+Real_MC_30Y!U$58)</x:f>
        <x:v>1224585.970474214</x:v>
      </x:c>
      <x:c r="V309" s="50" t="n">
        <x:f>MAX(0,U309*(1+EXP((LN(1+Real_MC_30Y!$J$11)-0.5*Real_MC_30Y!$J$12^2)+Real_MC_30Y!$J$12*((RAND()+RAND()+RAND()+RAND()+RAND()+RAND()+RAND()+RAND()+RAND()+RAND()+RAND()+RAND())-6))-1)+Real_MC_30Y!V$58)</x:f>
        <x:v>1536912.1516412217</x:v>
      </x:c>
      <x:c r="W309" s="50" t="n">
        <x:f>MAX(0,V309*(1+EXP((LN(1+Real_MC_30Y!$J$11)-0.5*Real_MC_30Y!$J$12^2)+Real_MC_30Y!$J$12*((RAND()+RAND()+RAND()+RAND()+RAND()+RAND()+RAND()+RAND()+RAND()+RAND()+RAND()+RAND())-6))-1)+Real_MC_30Y!W$58)</x:f>
        <x:v>1333638.2881915758</x:v>
      </x:c>
      <x:c r="X309" s="50" t="n">
        <x:f>MAX(0,W309*(1+EXP((LN(1+Real_MC_30Y!$J$11)-0.5*Real_MC_30Y!$J$12^2)+Real_MC_30Y!$J$12*((RAND()+RAND()+RAND()+RAND()+RAND()+RAND()+RAND()+RAND()+RAND()+RAND()+RAND()+RAND())-6))-1)+Real_MC_30Y!X$58)</x:f>
        <x:v>1243234.9993327397</x:v>
      </x:c>
      <x:c r="Y309" s="50" t="n">
        <x:f>MAX(0,X309*(1+EXP((LN(1+Real_MC_30Y!$J$11)-0.5*Real_MC_30Y!$J$12^2)+Real_MC_30Y!$J$12*((RAND()+RAND()+RAND()+RAND()+RAND()+RAND()+RAND()+RAND()+RAND()+RAND()+RAND()+RAND())-6))-1)+Real_MC_30Y!Y$58)</x:f>
        <x:v>1555250.3178957012</x:v>
      </x:c>
      <x:c r="Z309" s="50" t="n">
        <x:f>MAX(0,Y309*(1+EXP((LN(1+Real_MC_30Y!$J$11)-0.5*Real_MC_30Y!$J$12^2)+Real_MC_30Y!$J$12*((RAND()+RAND()+RAND()+RAND()+RAND()+RAND()+RAND()+RAND()+RAND()+RAND()+RAND()+RAND())-6))-1)+Real_MC_30Y!Z$58)</x:f>
        <x:v>1558818.6705545909</x:v>
      </x:c>
      <x:c r="AA309" s="50" t="n">
        <x:f>MAX(0,Z309*(1+EXP((LN(1+Real_MC_30Y!$J$11)-0.5*Real_MC_30Y!$J$12^2)+Real_MC_30Y!$J$12*((RAND()+RAND()+RAND()+RAND()+RAND()+RAND()+RAND()+RAND()+RAND()+RAND()+RAND()+RAND())-6))-1)+Real_MC_30Y!AA$58)</x:f>
        <x:v>1877975.9622052293</x:v>
      </x:c>
      <x:c r="AB309" s="50" t="n">
        <x:f>MAX(0,AA309*(1+EXP((LN(1+Real_MC_30Y!$J$11)-0.5*Real_MC_30Y!$J$12^2)+Real_MC_30Y!$J$12*((RAND()+RAND()+RAND()+RAND()+RAND()+RAND()+RAND()+RAND()+RAND()+RAND()+RAND()+RAND())-6))-1)+Real_MC_30Y!AB$58)</x:f>
        <x:v>2216831.7188275866</x:v>
      </x:c>
      <x:c r="AC309" s="50" t="n">
        <x:f>MAX(0,AB309*(1+EXP((LN(1+Real_MC_30Y!$J$11)-0.5*Real_MC_30Y!$J$12^2)+Real_MC_30Y!$J$12*((RAND()+RAND()+RAND()+RAND()+RAND()+RAND()+RAND()+RAND()+RAND()+RAND()+RAND()+RAND())-6))-1)+Real_MC_30Y!AC$58)</x:f>
        <x:v>2222887.047429241</x:v>
      </x:c>
      <x:c r="AD309" s="50" t="n">
        <x:f>MAX(0,AC309*(1+EXP((LN(1+Real_MC_30Y!$J$11)-0.5*Real_MC_30Y!$J$12^2)+Real_MC_30Y!$J$12*((RAND()+RAND()+RAND()+RAND()+RAND()+RAND()+RAND()+RAND()+RAND()+RAND()+RAND()+RAND())-6))-1)+Real_MC_30Y!AD$58)</x:f>
        <x:v>2455364.166246873</x:v>
      </x:c>
      <x:c r="AE309" s="50" t="n">
        <x:f>MAX(0,AD309*(1+EXP((LN(1+Real_MC_30Y!$J$11)-0.5*Real_MC_30Y!$J$12^2)+Real_MC_30Y!$J$12*((RAND()+RAND()+RAND()+RAND()+RAND()+RAND()+RAND()+RAND()+RAND()+RAND()+RAND()+RAND())-6))-1)+Real_MC_30Y!AE$58)</x:f>
        <x:v>2442431.470723938</x:v>
      </x:c>
      <x:c r="AF309" s="50" t="n">
        <x:f>MAX(0,AE309*(1+EXP((LN(1+Real_MC_30Y!$J$11)-0.5*Real_MC_30Y!$J$12^2)+Real_MC_30Y!$J$12*((RAND()+RAND()+RAND()+RAND()+RAND()+RAND()+RAND()+RAND()+RAND()+RAND()+RAND()+RAND())-6))-1)+Real_MC_30Y!AF$58)</x:f>
        <x:v>2903603.4501099205</x:v>
      </x:c>
    </x:row>
    <x:row r="310">
      <x:c r="A310">
        <x:v>306</x:v>
      </x:c>
      <x:c r="B310" s="50" t="n">
        <x:f>MAX(0,Liquidity_30Y!$C$14+Real_MC_30Y!B$57-Real_MC_30Y!B$56)</x:f>
        <x:v>1029031.25</x:v>
      </x:c>
      <x:c r="C310" s="50" t="n">
        <x:f>MAX(0,B310*(1+EXP((LN(1+Real_MC_30Y!$J$11)-0.5*Real_MC_30Y!$J$12^2)+Real_MC_30Y!$J$12*((RAND()+RAND()+RAND()+RAND()+RAND()+RAND()+RAND()+RAND()+RAND()+RAND()+RAND()+RAND())-6))-1)+Real_MC_30Y!C$58)</x:f>
        <x:v>1099508.9372713421</x:v>
      </x:c>
      <x:c r="D310" s="50" t="n">
        <x:f>MAX(0,C310*(1+EXP((LN(1+Real_MC_30Y!$J$11)-0.5*Real_MC_30Y!$J$12^2)+Real_MC_30Y!$J$12*((RAND()+RAND()+RAND()+RAND()+RAND()+RAND()+RAND()+RAND()+RAND()+RAND()+RAND()+RAND())-6))-1)+Real_MC_30Y!D$58)</x:f>
        <x:v>1215248.1720305954</x:v>
      </x:c>
      <x:c r="E310" s="50" t="n">
        <x:f>MAX(0,D310*(1+EXP((LN(1+Real_MC_30Y!$J$11)-0.5*Real_MC_30Y!$J$12^2)+Real_MC_30Y!$J$12*((RAND()+RAND()+RAND()+RAND()+RAND()+RAND()+RAND()+RAND()+RAND()+RAND()+RAND()+RAND())-6))-1)+Real_MC_30Y!E$58)</x:f>
        <x:v>1277318.2285236523</x:v>
      </x:c>
      <x:c r="F310" s="50" t="n">
        <x:f>MAX(0,E310*(1+EXP((LN(1+Real_MC_30Y!$J$11)-0.5*Real_MC_30Y!$J$12^2)+Real_MC_30Y!$J$12*((RAND()+RAND()+RAND()+RAND()+RAND()+RAND()+RAND()+RAND()+RAND()+RAND()+RAND()+RAND())-6))-1)+Real_MC_30Y!F$58)</x:f>
        <x:v>1097162.1925041208</x:v>
      </x:c>
      <x:c r="G310" s="50" t="n">
        <x:f>MAX(0,F310*(1+EXP((LN(1+Real_MC_30Y!$J$11)-0.5*Real_MC_30Y!$J$12^2)+Real_MC_30Y!$J$12*((RAND()+RAND()+RAND()+RAND()+RAND()+RAND()+RAND()+RAND()+RAND()+RAND()+RAND()+RAND())-6))-1)+Real_MC_30Y!G$58)</x:f>
        <x:v>1121199.4292491318</x:v>
      </x:c>
      <x:c r="H310" s="50" t="n">
        <x:f>MAX(0,G310*(1+EXP((LN(1+Real_MC_30Y!$J$11)-0.5*Real_MC_30Y!$J$12^2)+Real_MC_30Y!$J$12*((RAND()+RAND()+RAND()+RAND()+RAND()+RAND()+RAND()+RAND()+RAND()+RAND()+RAND()+RAND())-6))-1)+Real_MC_30Y!H$58)</x:f>
        <x:v>1310853.9957210603</x:v>
      </x:c>
      <x:c r="I310" s="50" t="n">
        <x:f>MAX(0,H310*(1+EXP((LN(1+Real_MC_30Y!$J$11)-0.5*Real_MC_30Y!$J$12^2)+Real_MC_30Y!$J$12*((RAND()+RAND()+RAND()+RAND()+RAND()+RAND()+RAND()+RAND()+RAND()+RAND()+RAND()+RAND())-6))-1)+Real_MC_30Y!I$58)</x:f>
        <x:v>1171888.9675385677</x:v>
      </x:c>
      <x:c r="J310" s="50" t="n">
        <x:f>MAX(0,I310*(1+EXP((LN(1+Real_MC_30Y!$J$11)-0.5*Real_MC_30Y!$J$12^2)+Real_MC_30Y!$J$12*((RAND()+RAND()+RAND()+RAND()+RAND()+RAND()+RAND()+RAND()+RAND()+RAND()+RAND()+RAND())-6))-1)+Real_MC_30Y!J$58)</x:f>
        <x:v>1100792.1881438699</x:v>
      </x:c>
      <x:c r="K310" s="50" t="n">
        <x:f>MAX(0,J310*(1+EXP((LN(1+Real_MC_30Y!$J$11)-0.5*Real_MC_30Y!$J$12^2)+Real_MC_30Y!$J$12*((RAND()+RAND()+RAND()+RAND()+RAND()+RAND()+RAND()+RAND()+RAND()+RAND()+RAND()+RAND())-6))-1)+Real_MC_30Y!K$58)</x:f>
        <x:v>1212134.5365539498</x:v>
      </x:c>
      <x:c r="L310" s="50" t="n">
        <x:f>MAX(0,K310*(1+EXP((LN(1+Real_MC_30Y!$J$11)-0.5*Real_MC_30Y!$J$12^2)+Real_MC_30Y!$J$12*((RAND()+RAND()+RAND()+RAND()+RAND()+RAND()+RAND()+RAND()+RAND()+RAND()+RAND()+RAND())-6))-1)+Real_MC_30Y!L$58)</x:f>
        <x:v>1125996.0966622483</x:v>
      </x:c>
      <x:c r="M310" s="50" t="n">
        <x:f>MAX(0,L310*(1+EXP((LN(1+Real_MC_30Y!$J$11)-0.5*Real_MC_30Y!$J$12^2)+Real_MC_30Y!$J$12*((RAND()+RAND()+RAND()+RAND()+RAND()+RAND()+RAND()+RAND()+RAND()+RAND()+RAND()+RAND())-6))-1)+Real_MC_30Y!M$58)</x:f>
        <x:v>1409193.6819261755</x:v>
      </x:c>
      <x:c r="N310" s="50" t="n">
        <x:f>MAX(0,M310*(1+EXP((LN(1+Real_MC_30Y!$J$11)-0.5*Real_MC_30Y!$J$12^2)+Real_MC_30Y!$J$12*((RAND()+RAND()+RAND()+RAND()+RAND()+RAND()+RAND()+RAND()+RAND()+RAND()+RAND()+RAND())-6))-1)+Real_MC_30Y!N$58)</x:f>
        <x:v>1359383.5360211548</x:v>
      </x:c>
      <x:c r="O310" s="50" t="n">
        <x:f>MAX(0,N310*(1+EXP((LN(1+Real_MC_30Y!$J$11)-0.5*Real_MC_30Y!$J$12^2)+Real_MC_30Y!$J$12*((RAND()+RAND()+RAND()+RAND()+RAND()+RAND()+RAND()+RAND()+RAND()+RAND()+RAND()+RAND())-6))-1)+Real_MC_30Y!O$58)</x:f>
        <x:v>1658068.9283460404</x:v>
      </x:c>
      <x:c r="P310" s="50" t="n">
        <x:f>MAX(0,O310*(1+EXP((LN(1+Real_MC_30Y!$J$11)-0.5*Real_MC_30Y!$J$12^2)+Real_MC_30Y!$J$12*((RAND()+RAND()+RAND()+RAND()+RAND()+RAND()+RAND()+RAND()+RAND()+RAND()+RAND()+RAND())-6))-1)+Real_MC_30Y!P$58)</x:f>
        <x:v>1564469.4169247425</x:v>
      </x:c>
      <x:c r="Q310" s="50" t="n">
        <x:f>MAX(0,P310*(1+EXP((LN(1+Real_MC_30Y!$J$11)-0.5*Real_MC_30Y!$J$12^2)+Real_MC_30Y!$J$12*((RAND()+RAND()+RAND()+RAND()+RAND()+RAND()+RAND()+RAND()+RAND()+RAND()+RAND()+RAND())-6))-1)+Real_MC_30Y!Q$58)</x:f>
        <x:v>1758443.2601451534</x:v>
      </x:c>
      <x:c r="R310" s="50" t="n">
        <x:f>MAX(0,Q310*(1+EXP((LN(1+Real_MC_30Y!$J$11)-0.5*Real_MC_30Y!$J$12^2)+Real_MC_30Y!$J$12*((RAND()+RAND()+RAND()+RAND()+RAND()+RAND()+RAND()+RAND()+RAND()+RAND()+RAND()+RAND())-6))-1)+Real_MC_30Y!R$58)</x:f>
        <x:v>1639825.557615274</x:v>
      </x:c>
      <x:c r="S310" s="50" t="n">
        <x:f>MAX(0,R310*(1+EXP((LN(1+Real_MC_30Y!$J$11)-0.5*Real_MC_30Y!$J$12^2)+Real_MC_30Y!$J$12*((RAND()+RAND()+RAND()+RAND()+RAND()+RAND()+RAND()+RAND()+RAND()+RAND()+RAND()+RAND())-6))-1)+Real_MC_30Y!S$58)</x:f>
        <x:v>1828445.1228827678</x:v>
      </x:c>
      <x:c r="T310" s="50" t="n">
        <x:f>MAX(0,S310*(1+EXP((LN(1+Real_MC_30Y!$J$11)-0.5*Real_MC_30Y!$J$12^2)+Real_MC_30Y!$J$12*((RAND()+RAND()+RAND()+RAND()+RAND()+RAND()+RAND()+RAND()+RAND()+RAND()+RAND()+RAND())-6))-1)+Real_MC_30Y!T$58)</x:f>
        <x:v>1936085.9261530736</x:v>
      </x:c>
      <x:c r="U310" s="50" t="n">
        <x:f>MAX(0,T310*(1+EXP((LN(1+Real_MC_30Y!$J$11)-0.5*Real_MC_30Y!$J$12^2)+Real_MC_30Y!$J$12*((RAND()+RAND()+RAND()+RAND()+RAND()+RAND()+RAND()+RAND()+RAND()+RAND()+RAND()+RAND())-6))-1)+Real_MC_30Y!U$58)</x:f>
        <x:v>2375385.8126259623</x:v>
      </x:c>
      <x:c r="V310" s="50" t="n">
        <x:f>MAX(0,U310*(1+EXP((LN(1+Real_MC_30Y!$J$11)-0.5*Real_MC_30Y!$J$12^2)+Real_MC_30Y!$J$12*((RAND()+RAND()+RAND()+RAND()+RAND()+RAND()+RAND()+RAND()+RAND()+RAND()+RAND()+RAND())-6))-1)+Real_MC_30Y!V$58)</x:f>
        <x:v>2509825.1421880256</x:v>
      </x:c>
      <x:c r="W310" s="50" t="n">
        <x:f>MAX(0,V310*(1+EXP((LN(1+Real_MC_30Y!$J$11)-0.5*Real_MC_30Y!$J$12^2)+Real_MC_30Y!$J$12*((RAND()+RAND()+RAND()+RAND()+RAND()+RAND()+RAND()+RAND()+RAND()+RAND()+RAND()+RAND())-6))-1)+Real_MC_30Y!W$58)</x:f>
        <x:v>2929155.4622729737</x:v>
      </x:c>
      <x:c r="X310" s="50" t="n">
        <x:f>MAX(0,W310*(1+EXP((LN(1+Real_MC_30Y!$J$11)-0.5*Real_MC_30Y!$J$12^2)+Real_MC_30Y!$J$12*((RAND()+RAND()+RAND()+RAND()+RAND()+RAND()+RAND()+RAND()+RAND()+RAND()+RAND()+RAND())-6))-1)+Real_MC_30Y!X$58)</x:f>
        <x:v>3296794.5134697957</x:v>
      </x:c>
      <x:c r="Y310" s="50" t="n">
        <x:f>MAX(0,X310*(1+EXP((LN(1+Real_MC_30Y!$J$11)-0.5*Real_MC_30Y!$J$12^2)+Real_MC_30Y!$J$12*((RAND()+RAND()+RAND()+RAND()+RAND()+RAND()+RAND()+RAND()+RAND()+RAND()+RAND()+RAND())-6))-1)+Real_MC_30Y!Y$58)</x:f>
        <x:v>2667680.4804837583</x:v>
      </x:c>
      <x:c r="Z310" s="50" t="n">
        <x:f>MAX(0,Y310*(1+EXP((LN(1+Real_MC_30Y!$J$11)-0.5*Real_MC_30Y!$J$12^2)+Real_MC_30Y!$J$12*((RAND()+RAND()+RAND()+RAND()+RAND()+RAND()+RAND()+RAND()+RAND()+RAND()+RAND()+RAND())-6))-1)+Real_MC_30Y!Z$58)</x:f>
        <x:v>2956043.0696050907</x:v>
      </x:c>
      <x:c r="AA310" s="50" t="n">
        <x:f>MAX(0,Z310*(1+EXP((LN(1+Real_MC_30Y!$J$11)-0.5*Real_MC_30Y!$J$12^2)+Real_MC_30Y!$J$12*((RAND()+RAND()+RAND()+RAND()+RAND()+RAND()+RAND()+RAND()+RAND()+RAND()+RAND()+RAND())-6))-1)+Real_MC_30Y!AA$58)</x:f>
        <x:v>3028924.3205356537</x:v>
      </x:c>
      <x:c r="AB310" s="50" t="n">
        <x:f>MAX(0,AA310*(1+EXP((LN(1+Real_MC_30Y!$J$11)-0.5*Real_MC_30Y!$J$12^2)+Real_MC_30Y!$J$12*((RAND()+RAND()+RAND()+RAND()+RAND()+RAND()+RAND()+RAND()+RAND()+RAND()+RAND()+RAND())-6))-1)+Real_MC_30Y!AB$58)</x:f>
        <x:v>2920241.7853086214</x:v>
      </x:c>
      <x:c r="AC310" s="50" t="n">
        <x:f>MAX(0,AB310*(1+EXP((LN(1+Real_MC_30Y!$J$11)-0.5*Real_MC_30Y!$J$12^2)+Real_MC_30Y!$J$12*((RAND()+RAND()+RAND()+RAND()+RAND()+RAND()+RAND()+RAND()+RAND()+RAND()+RAND()+RAND())-6))-1)+Real_MC_30Y!AC$58)</x:f>
        <x:v>3261604.6226338726</x:v>
      </x:c>
      <x:c r="AD310" s="50" t="n">
        <x:f>MAX(0,AC310*(1+EXP((LN(1+Real_MC_30Y!$J$11)-0.5*Real_MC_30Y!$J$12^2)+Real_MC_30Y!$J$12*((RAND()+RAND()+RAND()+RAND()+RAND()+RAND()+RAND()+RAND()+RAND()+RAND()+RAND()+RAND())-6))-1)+Real_MC_30Y!AD$58)</x:f>
        <x:v>3660192.7367778295</x:v>
      </x:c>
      <x:c r="AE310" s="50" t="n">
        <x:f>MAX(0,AD310*(1+EXP((LN(1+Real_MC_30Y!$J$11)-0.5*Real_MC_30Y!$J$12^2)+Real_MC_30Y!$J$12*((RAND()+RAND()+RAND()+RAND()+RAND()+RAND()+RAND()+RAND()+RAND()+RAND()+RAND()+RAND())-6))-1)+Real_MC_30Y!AE$58)</x:f>
        <x:v>3122894.4435655777</x:v>
      </x:c>
      <x:c r="AF310" s="50" t="n">
        <x:f>MAX(0,AE310*(1+EXP((LN(1+Real_MC_30Y!$J$11)-0.5*Real_MC_30Y!$J$12^2)+Real_MC_30Y!$J$12*((RAND()+RAND()+RAND()+RAND()+RAND()+RAND()+RAND()+RAND()+RAND()+RAND()+RAND()+RAND())-6))-1)+Real_MC_30Y!AF$58)</x:f>
        <x:v>3149325.4237684626</x:v>
      </x:c>
    </x:row>
    <x:row r="311">
      <x:c r="A311">
        <x:v>307</x:v>
      </x:c>
      <x:c r="B311" s="50" t="n">
        <x:f>MAX(0,Liquidity_30Y!$C$14+Real_MC_30Y!B$57-Real_MC_30Y!B$56)</x:f>
        <x:v>1029031.25</x:v>
      </x:c>
      <x:c r="C311" s="50" t="n">
        <x:f>MAX(0,B311*(1+EXP((LN(1+Real_MC_30Y!$J$11)-0.5*Real_MC_30Y!$J$12^2)+Real_MC_30Y!$J$12*((RAND()+RAND()+RAND()+RAND()+RAND()+RAND()+RAND()+RAND()+RAND()+RAND()+RAND()+RAND())-6))-1)+Real_MC_30Y!C$58)</x:f>
        <x:v>841961.8634052451</x:v>
      </x:c>
      <x:c r="D311" s="50" t="n">
        <x:f>MAX(0,C311*(1+EXP((LN(1+Real_MC_30Y!$J$11)-0.5*Real_MC_30Y!$J$12^2)+Real_MC_30Y!$J$12*((RAND()+RAND()+RAND()+RAND()+RAND()+RAND()+RAND()+RAND()+RAND()+RAND()+RAND()+RAND())-6))-1)+Real_MC_30Y!D$58)</x:f>
        <x:v>660081.0658480797</x:v>
      </x:c>
      <x:c r="E311" s="50" t="n">
        <x:f>MAX(0,D311*(1+EXP((LN(1+Real_MC_30Y!$J$11)-0.5*Real_MC_30Y!$J$12^2)+Real_MC_30Y!$J$12*((RAND()+RAND()+RAND()+RAND()+RAND()+RAND()+RAND()+RAND()+RAND()+RAND()+RAND()+RAND())-6))-1)+Real_MC_30Y!E$58)</x:f>
        <x:v>682971.2242562384</x:v>
      </x:c>
      <x:c r="F311" s="50" t="n">
        <x:f>MAX(0,E311*(1+EXP((LN(1+Real_MC_30Y!$J$11)-0.5*Real_MC_30Y!$J$12^2)+Real_MC_30Y!$J$12*((RAND()+RAND()+RAND()+RAND()+RAND()+RAND()+RAND()+RAND()+RAND()+RAND()+RAND()+RAND())-6))-1)+Real_MC_30Y!F$58)</x:f>
        <x:v>542788.6007303632</x:v>
      </x:c>
      <x:c r="G311" s="50" t="n">
        <x:f>MAX(0,F311*(1+EXP((LN(1+Real_MC_30Y!$J$11)-0.5*Real_MC_30Y!$J$12^2)+Real_MC_30Y!$J$12*((RAND()+RAND()+RAND()+RAND()+RAND()+RAND()+RAND()+RAND()+RAND()+RAND()+RAND()+RAND())-6))-1)+Real_MC_30Y!G$58)</x:f>
        <x:v>500456.1062236297</x:v>
      </x:c>
      <x:c r="H311" s="50" t="n">
        <x:f>MAX(0,G311*(1+EXP((LN(1+Real_MC_30Y!$J$11)-0.5*Real_MC_30Y!$J$12^2)+Real_MC_30Y!$J$12*((RAND()+RAND()+RAND()+RAND()+RAND()+RAND()+RAND()+RAND()+RAND()+RAND()+RAND()+RAND())-6))-1)+Real_MC_30Y!H$58)</x:f>
        <x:v>488013.59721757285</x:v>
      </x:c>
      <x:c r="I311" s="50" t="n">
        <x:f>MAX(0,H311*(1+EXP((LN(1+Real_MC_30Y!$J$11)-0.5*Real_MC_30Y!$J$12^2)+Real_MC_30Y!$J$12*((RAND()+RAND()+RAND()+RAND()+RAND()+RAND()+RAND()+RAND()+RAND()+RAND()+RAND()+RAND())-6))-1)+Real_MC_30Y!I$58)</x:f>
        <x:v>407193.2711550009</x:v>
      </x:c>
      <x:c r="J311" s="50" t="n">
        <x:f>MAX(0,I311*(1+EXP((LN(1+Real_MC_30Y!$J$11)-0.5*Real_MC_30Y!$J$12^2)+Real_MC_30Y!$J$12*((RAND()+RAND()+RAND()+RAND()+RAND()+RAND()+RAND()+RAND()+RAND()+RAND()+RAND()+RAND())-6))-1)+Real_MC_30Y!J$58)</x:f>
        <x:v>463727.7953281654</x:v>
      </x:c>
      <x:c r="K311" s="50" t="n">
        <x:f>MAX(0,J311*(1+EXP((LN(1+Real_MC_30Y!$J$11)-0.5*Real_MC_30Y!$J$12^2)+Real_MC_30Y!$J$12*((RAND()+RAND()+RAND()+RAND()+RAND()+RAND()+RAND()+RAND()+RAND()+RAND()+RAND()+RAND())-6))-1)+Real_MC_30Y!K$58)</x:f>
        <x:v>504935.8781522682</x:v>
      </x:c>
      <x:c r="L311" s="50" t="n">
        <x:f>MAX(0,K311*(1+EXP((LN(1+Real_MC_30Y!$J$11)-0.5*Real_MC_30Y!$J$12^2)+Real_MC_30Y!$J$12*((RAND()+RAND()+RAND()+RAND()+RAND()+RAND()+RAND()+RAND()+RAND()+RAND()+RAND()+RAND())-6))-1)+Real_MC_30Y!L$58)</x:f>
        <x:v>532516.7922569433</x:v>
      </x:c>
      <x:c r="M311" s="50" t="n">
        <x:f>MAX(0,L311*(1+EXP((LN(1+Real_MC_30Y!$J$11)-0.5*Real_MC_30Y!$J$12^2)+Real_MC_30Y!$J$12*((RAND()+RAND()+RAND()+RAND()+RAND()+RAND()+RAND()+RAND()+RAND()+RAND()+RAND()+RAND())-6))-1)+Real_MC_30Y!M$58)</x:f>
        <x:v>638658.5294198797</x:v>
      </x:c>
      <x:c r="N311" s="50" t="n">
        <x:f>MAX(0,M311*(1+EXP((LN(1+Real_MC_30Y!$J$11)-0.5*Real_MC_30Y!$J$12^2)+Real_MC_30Y!$J$12*((RAND()+RAND()+RAND()+RAND()+RAND()+RAND()+RAND()+RAND()+RAND()+RAND()+RAND()+RAND())-6))-1)+Real_MC_30Y!N$58)</x:f>
        <x:v>650758.4333134068</x:v>
      </x:c>
      <x:c r="O311" s="50" t="n">
        <x:f>MAX(0,N311*(1+EXP((LN(1+Real_MC_30Y!$J$11)-0.5*Real_MC_30Y!$J$12^2)+Real_MC_30Y!$J$12*((RAND()+RAND()+RAND()+RAND()+RAND()+RAND()+RAND()+RAND()+RAND()+RAND()+RAND()+RAND())-6))-1)+Real_MC_30Y!O$58)</x:f>
        <x:v>747228.6906095388</x:v>
      </x:c>
      <x:c r="P311" s="50" t="n">
        <x:f>MAX(0,O311*(1+EXP((LN(1+Real_MC_30Y!$J$11)-0.5*Real_MC_30Y!$J$12^2)+Real_MC_30Y!$J$12*((RAND()+RAND()+RAND()+RAND()+RAND()+RAND()+RAND()+RAND()+RAND()+RAND()+RAND()+RAND())-6))-1)+Real_MC_30Y!P$58)</x:f>
        <x:v>941215.2309909567</x:v>
      </x:c>
      <x:c r="Q311" s="50" t="n">
        <x:f>MAX(0,P311*(1+EXP((LN(1+Real_MC_30Y!$J$11)-0.5*Real_MC_30Y!$J$12^2)+Real_MC_30Y!$J$12*((RAND()+RAND()+RAND()+RAND()+RAND()+RAND()+RAND()+RAND()+RAND()+RAND()+RAND()+RAND())-6))-1)+Real_MC_30Y!Q$58)</x:f>
        <x:v>1002827.2681049969</x:v>
      </x:c>
      <x:c r="R311" s="50" t="n">
        <x:f>MAX(0,Q311*(1+EXP((LN(1+Real_MC_30Y!$J$11)-0.5*Real_MC_30Y!$J$12^2)+Real_MC_30Y!$J$12*((RAND()+RAND()+RAND()+RAND()+RAND()+RAND()+RAND()+RAND()+RAND()+RAND()+RAND()+RAND())-6))-1)+Real_MC_30Y!R$58)</x:f>
        <x:v>1084563.866720718</x:v>
      </x:c>
      <x:c r="S311" s="50" t="n">
        <x:f>MAX(0,R311*(1+EXP((LN(1+Real_MC_30Y!$J$11)-0.5*Real_MC_30Y!$J$12^2)+Real_MC_30Y!$J$12*((RAND()+RAND()+RAND()+RAND()+RAND()+RAND()+RAND()+RAND()+RAND()+RAND()+RAND()+RAND())-6))-1)+Real_MC_30Y!S$58)</x:f>
        <x:v>1163250.216598583</x:v>
      </x:c>
      <x:c r="T311" s="50" t="n">
        <x:f>MAX(0,S311*(1+EXP((LN(1+Real_MC_30Y!$J$11)-0.5*Real_MC_30Y!$J$12^2)+Real_MC_30Y!$J$12*((RAND()+RAND()+RAND()+RAND()+RAND()+RAND()+RAND()+RAND()+RAND()+RAND()+RAND()+RAND())-6))-1)+Real_MC_30Y!T$58)</x:f>
        <x:v>1241853.0444659386</x:v>
      </x:c>
      <x:c r="U311" s="50" t="n">
        <x:f>MAX(0,T311*(1+EXP((LN(1+Real_MC_30Y!$J$11)-0.5*Real_MC_30Y!$J$12^2)+Real_MC_30Y!$J$12*((RAND()+RAND()+RAND()+RAND()+RAND()+RAND()+RAND()+RAND()+RAND()+RAND()+RAND()+RAND())-6))-1)+Real_MC_30Y!U$58)</x:f>
        <x:v>1554863.178833914</x:v>
      </x:c>
      <x:c r="V311" s="50" t="n">
        <x:f>MAX(0,U311*(1+EXP((LN(1+Real_MC_30Y!$J$11)-0.5*Real_MC_30Y!$J$12^2)+Real_MC_30Y!$J$12*((RAND()+RAND()+RAND()+RAND()+RAND()+RAND()+RAND()+RAND()+RAND()+RAND()+RAND()+RAND())-6))-1)+Real_MC_30Y!V$58)</x:f>
        <x:v>1688501.6283655206</x:v>
      </x:c>
      <x:c r="W311" s="50" t="n">
        <x:f>MAX(0,V311*(1+EXP((LN(1+Real_MC_30Y!$J$11)-0.5*Real_MC_30Y!$J$12^2)+Real_MC_30Y!$J$12*((RAND()+RAND()+RAND()+RAND()+RAND()+RAND()+RAND()+RAND()+RAND()+RAND()+RAND()+RAND())-6))-1)+Real_MC_30Y!W$58)</x:f>
        <x:v>1764090.5409022619</x:v>
      </x:c>
      <x:c r="X311" s="50" t="n">
        <x:f>MAX(0,W311*(1+EXP((LN(1+Real_MC_30Y!$J$11)-0.5*Real_MC_30Y!$J$12^2)+Real_MC_30Y!$J$12*((RAND()+RAND()+RAND()+RAND()+RAND()+RAND()+RAND()+RAND()+RAND()+RAND()+RAND()+RAND())-6))-1)+Real_MC_30Y!X$58)</x:f>
        <x:v>1754951.671993397</x:v>
      </x:c>
      <x:c r="Y311" s="50" t="n">
        <x:f>MAX(0,X311*(1+EXP((LN(1+Real_MC_30Y!$J$11)-0.5*Real_MC_30Y!$J$12^2)+Real_MC_30Y!$J$12*((RAND()+RAND()+RAND()+RAND()+RAND()+RAND()+RAND()+RAND()+RAND()+RAND()+RAND()+RAND())-6))-1)+Real_MC_30Y!Y$58)</x:f>
        <x:v>1857756.3813222668</x:v>
      </x:c>
      <x:c r="Z311" s="50" t="n">
        <x:f>MAX(0,Y311*(1+EXP((LN(1+Real_MC_30Y!$J$11)-0.5*Real_MC_30Y!$J$12^2)+Real_MC_30Y!$J$12*((RAND()+RAND()+RAND()+RAND()+RAND()+RAND()+RAND()+RAND()+RAND()+RAND()+RAND()+RAND())-6))-1)+Real_MC_30Y!Z$58)</x:f>
        <x:v>1970792.1043544915</x:v>
      </x:c>
      <x:c r="AA311" s="50" t="n">
        <x:f>MAX(0,Z311*(1+EXP((LN(1+Real_MC_30Y!$J$11)-0.5*Real_MC_30Y!$J$12^2)+Real_MC_30Y!$J$12*((RAND()+RAND()+RAND()+RAND()+RAND()+RAND()+RAND()+RAND()+RAND()+RAND()+RAND()+RAND())-6))-1)+Real_MC_30Y!AA$58)</x:f>
        <x:v>2927867.740623571</x:v>
      </x:c>
      <x:c r="AB311" s="50" t="n">
        <x:f>MAX(0,AA311*(1+EXP((LN(1+Real_MC_30Y!$J$11)-0.5*Real_MC_30Y!$J$12^2)+Real_MC_30Y!$J$12*((RAND()+RAND()+RAND()+RAND()+RAND()+RAND()+RAND()+RAND()+RAND()+RAND()+RAND()+RAND())-6))-1)+Real_MC_30Y!AB$58)</x:f>
        <x:v>3491547.9594584447</x:v>
      </x:c>
      <x:c r="AC311" s="50" t="n">
        <x:f>MAX(0,AB311*(1+EXP((LN(1+Real_MC_30Y!$J$11)-0.5*Real_MC_30Y!$J$12^2)+Real_MC_30Y!$J$12*((RAND()+RAND()+RAND()+RAND()+RAND()+RAND()+RAND()+RAND()+RAND()+RAND()+RAND()+RAND())-6))-1)+Real_MC_30Y!AC$58)</x:f>
        <x:v>3438130.418980353</x:v>
      </x:c>
      <x:c r="AD311" s="50" t="n">
        <x:f>MAX(0,AC311*(1+EXP((LN(1+Real_MC_30Y!$J$11)-0.5*Real_MC_30Y!$J$12^2)+Real_MC_30Y!$J$12*((RAND()+RAND()+RAND()+RAND()+RAND()+RAND()+RAND()+RAND()+RAND()+RAND()+RAND()+RAND())-6))-1)+Real_MC_30Y!AD$58)</x:f>
        <x:v>3116255.574980052</x:v>
      </x:c>
      <x:c r="AE311" s="50" t="n">
        <x:f>MAX(0,AD311*(1+EXP((LN(1+Real_MC_30Y!$J$11)-0.5*Real_MC_30Y!$J$12^2)+Real_MC_30Y!$J$12*((RAND()+RAND()+RAND()+RAND()+RAND()+RAND()+RAND()+RAND()+RAND()+RAND()+RAND()+RAND())-6))-1)+Real_MC_30Y!AE$58)</x:f>
        <x:v>3588924.4902307447</x:v>
      </x:c>
      <x:c r="AF311" s="50" t="n">
        <x:f>MAX(0,AE311*(1+EXP((LN(1+Real_MC_30Y!$J$11)-0.5*Real_MC_30Y!$J$12^2)+Real_MC_30Y!$J$12*((RAND()+RAND()+RAND()+RAND()+RAND()+RAND()+RAND()+RAND()+RAND()+RAND()+RAND()+RAND())-6))-1)+Real_MC_30Y!AF$58)</x:f>
        <x:v>3505573.077430697</x:v>
      </x:c>
    </x:row>
    <x:row r="312">
      <x:c r="A312">
        <x:v>308</x:v>
      </x:c>
      <x:c r="B312" s="50" t="n">
        <x:f>MAX(0,Liquidity_30Y!$C$14+Real_MC_30Y!B$57-Real_MC_30Y!B$56)</x:f>
        <x:v>1029031.25</x:v>
      </x:c>
      <x:c r="C312" s="50" t="n">
        <x:f>MAX(0,B312*(1+EXP((LN(1+Real_MC_30Y!$J$11)-0.5*Real_MC_30Y!$J$12^2)+Real_MC_30Y!$J$12*((RAND()+RAND()+RAND()+RAND()+RAND()+RAND()+RAND()+RAND()+RAND()+RAND()+RAND()+RAND())-6))-1)+Real_MC_30Y!C$58)</x:f>
        <x:v>1156107.682545545</x:v>
      </x:c>
      <x:c r="D312" s="50" t="n">
        <x:f>MAX(0,C312*(1+EXP((LN(1+Real_MC_30Y!$J$11)-0.5*Real_MC_30Y!$J$12^2)+Real_MC_30Y!$J$12*((RAND()+RAND()+RAND()+RAND()+RAND()+RAND()+RAND()+RAND()+RAND()+RAND()+RAND()+RAND())-6))-1)+Real_MC_30Y!D$58)</x:f>
        <x:v>1389358.553630573</x:v>
      </x:c>
      <x:c r="E312" s="50" t="n">
        <x:f>MAX(0,D312*(1+EXP((LN(1+Real_MC_30Y!$J$11)-0.5*Real_MC_30Y!$J$12^2)+Real_MC_30Y!$J$12*((RAND()+RAND()+RAND()+RAND()+RAND()+RAND()+RAND()+RAND()+RAND()+RAND()+RAND()+RAND())-6))-1)+Real_MC_30Y!E$58)</x:f>
        <x:v>1234223.3734774387</x:v>
      </x:c>
      <x:c r="F312" s="50" t="n">
        <x:f>MAX(0,E312*(1+EXP((LN(1+Real_MC_30Y!$J$11)-0.5*Real_MC_30Y!$J$12^2)+Real_MC_30Y!$J$12*((RAND()+RAND()+RAND()+RAND()+RAND()+RAND()+RAND()+RAND()+RAND()+RAND()+RAND()+RAND())-6))-1)+Real_MC_30Y!F$58)</x:f>
        <x:v>910448.5792001728</x:v>
      </x:c>
      <x:c r="G312" s="50" t="n">
        <x:f>MAX(0,F312*(1+EXP((LN(1+Real_MC_30Y!$J$11)-0.5*Real_MC_30Y!$J$12^2)+Real_MC_30Y!$J$12*((RAND()+RAND()+RAND()+RAND()+RAND()+RAND()+RAND()+RAND()+RAND()+RAND()+RAND()+RAND())-6))-1)+Real_MC_30Y!G$58)</x:f>
        <x:v>855660.2198773468</x:v>
      </x:c>
      <x:c r="H312" s="50" t="n">
        <x:f>MAX(0,G312*(1+EXP((LN(1+Real_MC_30Y!$J$11)-0.5*Real_MC_30Y!$J$12^2)+Real_MC_30Y!$J$12*((RAND()+RAND()+RAND()+RAND()+RAND()+RAND()+RAND()+RAND()+RAND()+RAND()+RAND()+RAND())-6))-1)+Real_MC_30Y!H$58)</x:f>
        <x:v>897037.8767219619</x:v>
      </x:c>
      <x:c r="I312" s="50" t="n">
        <x:f>MAX(0,H312*(1+EXP((LN(1+Real_MC_30Y!$J$11)-0.5*Real_MC_30Y!$J$12^2)+Real_MC_30Y!$J$12*((RAND()+RAND()+RAND()+RAND()+RAND()+RAND()+RAND()+RAND()+RAND()+RAND()+RAND()+RAND())-6))-1)+Real_MC_30Y!I$58)</x:f>
        <x:v>779317.9315027202</x:v>
      </x:c>
      <x:c r="J312" s="50" t="n">
        <x:f>MAX(0,I312*(1+EXP((LN(1+Real_MC_30Y!$J$11)-0.5*Real_MC_30Y!$J$12^2)+Real_MC_30Y!$J$12*((RAND()+RAND()+RAND()+RAND()+RAND()+RAND()+RAND()+RAND()+RAND()+RAND()+RAND()+RAND())-6))-1)+Real_MC_30Y!J$58)</x:f>
        <x:v>691084.5777916076</x:v>
      </x:c>
      <x:c r="K312" s="50" t="n">
        <x:f>MAX(0,J312*(1+EXP((LN(1+Real_MC_30Y!$J$11)-0.5*Real_MC_30Y!$J$12^2)+Real_MC_30Y!$J$12*((RAND()+RAND()+RAND()+RAND()+RAND()+RAND()+RAND()+RAND()+RAND()+RAND()+RAND()+RAND())-6))-1)+Real_MC_30Y!K$58)</x:f>
        <x:v>790980.16881318</x:v>
      </x:c>
      <x:c r="L312" s="50" t="n">
        <x:f>MAX(0,K312*(1+EXP((LN(1+Real_MC_30Y!$J$11)-0.5*Real_MC_30Y!$J$12^2)+Real_MC_30Y!$J$12*((RAND()+RAND()+RAND()+RAND()+RAND()+RAND()+RAND()+RAND()+RAND()+RAND()+RAND()+RAND())-6))-1)+Real_MC_30Y!L$58)</x:f>
        <x:v>802190.1977426811</x:v>
      </x:c>
      <x:c r="M312" s="50" t="n">
        <x:f>MAX(0,L312*(1+EXP((LN(1+Real_MC_30Y!$J$11)-0.5*Real_MC_30Y!$J$12^2)+Real_MC_30Y!$J$12*((RAND()+RAND()+RAND()+RAND()+RAND()+RAND()+RAND()+RAND()+RAND()+RAND()+RAND()+RAND())-6))-1)+Real_MC_30Y!M$58)</x:f>
        <x:v>811179.2106711977</x:v>
      </x:c>
      <x:c r="N312" s="50" t="n">
        <x:f>MAX(0,M312*(1+EXP((LN(1+Real_MC_30Y!$J$11)-0.5*Real_MC_30Y!$J$12^2)+Real_MC_30Y!$J$12*((RAND()+RAND()+RAND()+RAND()+RAND()+RAND()+RAND()+RAND()+RAND()+RAND()+RAND()+RAND())-6))-1)+Real_MC_30Y!N$58)</x:f>
        <x:v>956974.6338679628</x:v>
      </x:c>
      <x:c r="O312" s="50" t="n">
        <x:f>MAX(0,N312*(1+EXP((LN(1+Real_MC_30Y!$J$11)-0.5*Real_MC_30Y!$J$12^2)+Real_MC_30Y!$J$12*((RAND()+RAND()+RAND()+RAND()+RAND()+RAND()+RAND()+RAND()+RAND()+RAND()+RAND()+RAND())-6))-1)+Real_MC_30Y!O$58)</x:f>
        <x:v>708269.5723721179</x:v>
      </x:c>
      <x:c r="P312" s="50" t="n">
        <x:f>MAX(0,O312*(1+EXP((LN(1+Real_MC_30Y!$J$11)-0.5*Real_MC_30Y!$J$12^2)+Real_MC_30Y!$J$12*((RAND()+RAND()+RAND()+RAND()+RAND()+RAND()+RAND()+RAND()+RAND()+RAND()+RAND()+RAND())-6))-1)+Real_MC_30Y!P$58)</x:f>
        <x:v>819813.7514797939</x:v>
      </x:c>
      <x:c r="Q312" s="50" t="n">
        <x:f>MAX(0,P312*(1+EXP((LN(1+Real_MC_30Y!$J$11)-0.5*Real_MC_30Y!$J$12^2)+Real_MC_30Y!$J$12*((RAND()+RAND()+RAND()+RAND()+RAND()+RAND()+RAND()+RAND()+RAND()+RAND()+RAND()+RAND())-6))-1)+Real_MC_30Y!Q$58)</x:f>
        <x:v>932734.938592219</x:v>
      </x:c>
      <x:c r="R312" s="50" t="n">
        <x:f>MAX(0,Q312*(1+EXP((LN(1+Real_MC_30Y!$J$11)-0.5*Real_MC_30Y!$J$12^2)+Real_MC_30Y!$J$12*((RAND()+RAND()+RAND()+RAND()+RAND()+RAND()+RAND()+RAND()+RAND()+RAND()+RAND()+RAND())-6))-1)+Real_MC_30Y!R$58)</x:f>
        <x:v>1056606.3847331943</x:v>
      </x:c>
      <x:c r="S312" s="50" t="n">
        <x:f>MAX(0,R312*(1+EXP((LN(1+Real_MC_30Y!$J$11)-0.5*Real_MC_30Y!$J$12^2)+Real_MC_30Y!$J$12*((RAND()+RAND()+RAND()+RAND()+RAND()+RAND()+RAND()+RAND()+RAND()+RAND()+RAND()+RAND())-6))-1)+Real_MC_30Y!S$58)</x:f>
        <x:v>954507.6294331832</x:v>
      </x:c>
      <x:c r="T312" s="50" t="n">
        <x:f>MAX(0,S312*(1+EXP((LN(1+Real_MC_30Y!$J$11)-0.5*Real_MC_30Y!$J$12^2)+Real_MC_30Y!$J$12*((RAND()+RAND()+RAND()+RAND()+RAND()+RAND()+RAND()+RAND()+RAND()+RAND()+RAND()+RAND())-6))-1)+Real_MC_30Y!T$58)</x:f>
        <x:v>943007.3023303384</x:v>
      </x:c>
      <x:c r="U312" s="50" t="n">
        <x:f>MAX(0,T312*(1+EXP((LN(1+Real_MC_30Y!$J$11)-0.5*Real_MC_30Y!$J$12^2)+Real_MC_30Y!$J$12*((RAND()+RAND()+RAND()+RAND()+RAND()+RAND()+RAND()+RAND()+RAND()+RAND()+RAND()+RAND())-6))-1)+Real_MC_30Y!U$58)</x:f>
        <x:v>969406.6766757516</x:v>
      </x:c>
      <x:c r="V312" s="50" t="n">
        <x:f>MAX(0,U312*(1+EXP((LN(1+Real_MC_30Y!$J$11)-0.5*Real_MC_30Y!$J$12^2)+Real_MC_30Y!$J$12*((RAND()+RAND()+RAND()+RAND()+RAND()+RAND()+RAND()+RAND()+RAND()+RAND()+RAND()+RAND())-6))-1)+Real_MC_30Y!V$58)</x:f>
        <x:v>1129501.3329113214</x:v>
      </x:c>
      <x:c r="W312" s="50" t="n">
        <x:f>MAX(0,V312*(1+EXP((LN(1+Real_MC_30Y!$J$11)-0.5*Real_MC_30Y!$J$12^2)+Real_MC_30Y!$J$12*((RAND()+RAND()+RAND()+RAND()+RAND()+RAND()+RAND()+RAND()+RAND()+RAND()+RAND()+RAND())-6))-1)+Real_MC_30Y!W$58)</x:f>
        <x:v>1258398.6103060038</x:v>
      </x:c>
      <x:c r="X312" s="50" t="n">
        <x:f>MAX(0,W312*(1+EXP((LN(1+Real_MC_30Y!$J$11)-0.5*Real_MC_30Y!$J$12^2)+Real_MC_30Y!$J$12*((RAND()+RAND()+RAND()+RAND()+RAND()+RAND()+RAND()+RAND()+RAND()+RAND()+RAND()+RAND())-6))-1)+Real_MC_30Y!X$58)</x:f>
        <x:v>1186946.0049314355</x:v>
      </x:c>
      <x:c r="Y312" s="50" t="n">
        <x:f>MAX(0,X312*(1+EXP((LN(1+Real_MC_30Y!$J$11)-0.5*Real_MC_30Y!$J$12^2)+Real_MC_30Y!$J$12*((RAND()+RAND()+RAND()+RAND()+RAND()+RAND()+RAND()+RAND()+RAND()+RAND()+RAND()+RAND())-6))-1)+Real_MC_30Y!Y$58)</x:f>
        <x:v>1186094.2554983974</x:v>
      </x:c>
      <x:c r="Z312" s="50" t="n">
        <x:f>MAX(0,Y312*(1+EXP((LN(1+Real_MC_30Y!$J$11)-0.5*Real_MC_30Y!$J$12^2)+Real_MC_30Y!$J$12*((RAND()+RAND()+RAND()+RAND()+RAND()+RAND()+RAND()+RAND()+RAND()+RAND()+RAND()+RAND())-6))-1)+Real_MC_30Y!Z$58)</x:f>
        <x:v>1380949.6118374774</x:v>
      </x:c>
      <x:c r="AA312" s="50" t="n">
        <x:f>MAX(0,Z312*(1+EXP((LN(1+Real_MC_30Y!$J$11)-0.5*Real_MC_30Y!$J$12^2)+Real_MC_30Y!$J$12*((RAND()+RAND()+RAND()+RAND()+RAND()+RAND()+RAND()+RAND()+RAND()+RAND()+RAND()+RAND())-6))-1)+Real_MC_30Y!AA$58)</x:f>
        <x:v>1579726.4675602538</x:v>
      </x:c>
      <x:c r="AB312" s="50" t="n">
        <x:f>MAX(0,AA312*(1+EXP((LN(1+Real_MC_30Y!$J$11)-0.5*Real_MC_30Y!$J$12^2)+Real_MC_30Y!$J$12*((RAND()+RAND()+RAND()+RAND()+RAND()+RAND()+RAND()+RAND()+RAND()+RAND()+RAND()+RAND())-6))-1)+Real_MC_30Y!AB$58)</x:f>
        <x:v>1332927.1699430016</x:v>
      </x:c>
      <x:c r="AC312" s="50" t="n">
        <x:f>MAX(0,AB312*(1+EXP((LN(1+Real_MC_30Y!$J$11)-0.5*Real_MC_30Y!$J$12^2)+Real_MC_30Y!$J$12*((RAND()+RAND()+RAND()+RAND()+RAND()+RAND()+RAND()+RAND()+RAND()+RAND()+RAND()+RAND())-6))-1)+Real_MC_30Y!AC$58)</x:f>
        <x:v>1147743.544270912</x:v>
      </x:c>
      <x:c r="AD312" s="50" t="n">
        <x:f>MAX(0,AC312*(1+EXP((LN(1+Real_MC_30Y!$J$11)-0.5*Real_MC_30Y!$J$12^2)+Real_MC_30Y!$J$12*((RAND()+RAND()+RAND()+RAND()+RAND()+RAND()+RAND()+RAND()+RAND()+RAND()+RAND()+RAND())-6))-1)+Real_MC_30Y!AD$58)</x:f>
        <x:v>1302739.837663359</x:v>
      </x:c>
      <x:c r="AE312" s="50" t="n">
        <x:f>MAX(0,AD312*(1+EXP((LN(1+Real_MC_30Y!$J$11)-0.5*Real_MC_30Y!$J$12^2)+Real_MC_30Y!$J$12*((RAND()+RAND()+RAND()+RAND()+RAND()+RAND()+RAND()+RAND()+RAND()+RAND()+RAND()+RAND())-6))-1)+Real_MC_30Y!AE$58)</x:f>
        <x:v>1721003.1889774336</x:v>
      </x:c>
      <x:c r="AF312" s="50" t="n">
        <x:f>MAX(0,AE312*(1+EXP((LN(1+Real_MC_30Y!$J$11)-0.5*Real_MC_30Y!$J$12^2)+Real_MC_30Y!$J$12*((RAND()+RAND()+RAND()+RAND()+RAND()+RAND()+RAND()+RAND()+RAND()+RAND()+RAND()+RAND())-6))-1)+Real_MC_30Y!AF$58)</x:f>
        <x:v>1514534.31412007</x:v>
      </x:c>
    </x:row>
    <x:row r="313">
      <x:c r="A313">
        <x:v>309</x:v>
      </x:c>
      <x:c r="B313" s="50" t="n">
        <x:f>MAX(0,Liquidity_30Y!$C$14+Real_MC_30Y!B$57-Real_MC_30Y!B$56)</x:f>
        <x:v>1029031.25</x:v>
      </x:c>
      <x:c r="C313" s="50" t="n">
        <x:f>MAX(0,B313*(1+EXP((LN(1+Real_MC_30Y!$J$11)-0.5*Real_MC_30Y!$J$12^2)+Real_MC_30Y!$J$12*((RAND()+RAND()+RAND()+RAND()+RAND()+RAND()+RAND()+RAND()+RAND()+RAND()+RAND()+RAND())-6))-1)+Real_MC_30Y!C$58)</x:f>
        <x:v>1090290.869153479</x:v>
      </x:c>
      <x:c r="D313" s="50" t="n">
        <x:f>MAX(0,C313*(1+EXP((LN(1+Real_MC_30Y!$J$11)-0.5*Real_MC_30Y!$J$12^2)+Real_MC_30Y!$J$12*((RAND()+RAND()+RAND()+RAND()+RAND()+RAND()+RAND()+RAND()+RAND()+RAND()+RAND()+RAND())-6))-1)+Real_MC_30Y!D$58)</x:f>
        <x:v>1260838.457689042</x:v>
      </x:c>
      <x:c r="E313" s="50" t="n">
        <x:f>MAX(0,D313*(1+EXP((LN(1+Real_MC_30Y!$J$11)-0.5*Real_MC_30Y!$J$12^2)+Real_MC_30Y!$J$12*((RAND()+RAND()+RAND()+RAND()+RAND()+RAND()+RAND()+RAND()+RAND()+RAND()+RAND()+RAND())-6))-1)+Real_MC_30Y!E$58)</x:f>
        <x:v>1515679.587971906</x:v>
      </x:c>
      <x:c r="F313" s="50" t="n">
        <x:f>MAX(0,E313*(1+EXP((LN(1+Real_MC_30Y!$J$11)-0.5*Real_MC_30Y!$J$12^2)+Real_MC_30Y!$J$12*((RAND()+RAND()+RAND()+RAND()+RAND()+RAND()+RAND()+RAND()+RAND()+RAND()+RAND()+RAND())-6))-1)+Real_MC_30Y!F$58)</x:f>
        <x:v>1281454.1261059144</x:v>
      </x:c>
      <x:c r="G313" s="50" t="n">
        <x:f>MAX(0,F313*(1+EXP((LN(1+Real_MC_30Y!$J$11)-0.5*Real_MC_30Y!$J$12^2)+Real_MC_30Y!$J$12*((RAND()+RAND()+RAND()+RAND()+RAND()+RAND()+RAND()+RAND()+RAND()+RAND()+RAND()+RAND())-6))-1)+Real_MC_30Y!G$58)</x:f>
        <x:v>1257947.8284604507</x:v>
      </x:c>
      <x:c r="H313" s="50" t="n">
        <x:f>MAX(0,G313*(1+EXP((LN(1+Real_MC_30Y!$J$11)-0.5*Real_MC_30Y!$J$12^2)+Real_MC_30Y!$J$12*((RAND()+RAND()+RAND()+RAND()+RAND()+RAND()+RAND()+RAND()+RAND()+RAND()+RAND()+RAND())-6))-1)+Real_MC_30Y!H$58)</x:f>
        <x:v>1249357.647658899</x:v>
      </x:c>
      <x:c r="I313" s="50" t="n">
        <x:f>MAX(0,H313*(1+EXP((LN(1+Real_MC_30Y!$J$11)-0.5*Real_MC_30Y!$J$12^2)+Real_MC_30Y!$J$12*((RAND()+RAND()+RAND()+RAND()+RAND()+RAND()+RAND()+RAND()+RAND()+RAND()+RAND()+RAND())-6))-1)+Real_MC_30Y!I$58)</x:f>
        <x:v>1219047.9149577797</x:v>
      </x:c>
      <x:c r="J313" s="50" t="n">
        <x:f>MAX(0,I313*(1+EXP((LN(1+Real_MC_30Y!$J$11)-0.5*Real_MC_30Y!$J$12^2)+Real_MC_30Y!$J$12*((RAND()+RAND()+RAND()+RAND()+RAND()+RAND()+RAND()+RAND()+RAND()+RAND()+RAND()+RAND())-6))-1)+Real_MC_30Y!J$58)</x:f>
        <x:v>1221997.2951708604</x:v>
      </x:c>
      <x:c r="K313" s="50" t="n">
        <x:f>MAX(0,J313*(1+EXP((LN(1+Real_MC_30Y!$J$11)-0.5*Real_MC_30Y!$J$12^2)+Real_MC_30Y!$J$12*((RAND()+RAND()+RAND()+RAND()+RAND()+RAND()+RAND()+RAND()+RAND()+RAND()+RAND()+RAND())-6))-1)+Real_MC_30Y!K$58)</x:f>
        <x:v>1397589.312269013</x:v>
      </x:c>
      <x:c r="L313" s="50" t="n">
        <x:f>MAX(0,K313*(1+EXP((LN(1+Real_MC_30Y!$J$11)-0.5*Real_MC_30Y!$J$12^2)+Real_MC_30Y!$J$12*((RAND()+RAND()+RAND()+RAND()+RAND()+RAND()+RAND()+RAND()+RAND()+RAND()+RAND()+RAND())-6))-1)+Real_MC_30Y!L$58)</x:f>
        <x:v>1968524.850302547</x:v>
      </x:c>
      <x:c r="M313" s="50" t="n">
        <x:f>MAX(0,L313*(1+EXP((LN(1+Real_MC_30Y!$J$11)-0.5*Real_MC_30Y!$J$12^2)+Real_MC_30Y!$J$12*((RAND()+RAND()+RAND()+RAND()+RAND()+RAND()+RAND()+RAND()+RAND()+RAND()+RAND()+RAND())-6))-1)+Real_MC_30Y!M$58)</x:f>
        <x:v>1988818.3663206329</x:v>
      </x:c>
      <x:c r="N313" s="50" t="n">
        <x:f>MAX(0,M313*(1+EXP((LN(1+Real_MC_30Y!$J$11)-0.5*Real_MC_30Y!$J$12^2)+Real_MC_30Y!$J$12*((RAND()+RAND()+RAND()+RAND()+RAND()+RAND()+RAND()+RAND()+RAND()+RAND()+RAND()+RAND())-6))-1)+Real_MC_30Y!N$58)</x:f>
        <x:v>1940718.5135195665</x:v>
      </x:c>
      <x:c r="O313" s="50" t="n">
        <x:f>MAX(0,N313*(1+EXP((LN(1+Real_MC_30Y!$J$11)-0.5*Real_MC_30Y!$J$12^2)+Real_MC_30Y!$J$12*((RAND()+RAND()+RAND()+RAND()+RAND()+RAND()+RAND()+RAND()+RAND()+RAND()+RAND()+RAND())-6))-1)+Real_MC_30Y!O$58)</x:f>
        <x:v>1748867.0342970956</x:v>
      </x:c>
      <x:c r="P313" s="50" t="n">
        <x:f>MAX(0,O313*(1+EXP((LN(1+Real_MC_30Y!$J$11)-0.5*Real_MC_30Y!$J$12^2)+Real_MC_30Y!$J$12*((RAND()+RAND()+RAND()+RAND()+RAND()+RAND()+RAND()+RAND()+RAND()+RAND()+RAND()+RAND())-6))-1)+Real_MC_30Y!P$58)</x:f>
        <x:v>1481436.6535370229</x:v>
      </x:c>
      <x:c r="Q313" s="50" t="n">
        <x:f>MAX(0,P313*(1+EXP((LN(1+Real_MC_30Y!$J$11)-0.5*Real_MC_30Y!$J$12^2)+Real_MC_30Y!$J$12*((RAND()+RAND()+RAND()+RAND()+RAND()+RAND()+RAND()+RAND()+RAND()+RAND()+RAND()+RAND())-6))-1)+Real_MC_30Y!Q$58)</x:f>
        <x:v>1587351.3476920445</x:v>
      </x:c>
      <x:c r="R313" s="50" t="n">
        <x:f>MAX(0,Q313*(1+EXP((LN(1+Real_MC_30Y!$J$11)-0.5*Real_MC_30Y!$J$12^2)+Real_MC_30Y!$J$12*((RAND()+RAND()+RAND()+RAND()+RAND()+RAND()+RAND()+RAND()+RAND()+RAND()+RAND()+RAND())-6))-1)+Real_MC_30Y!R$58)</x:f>
        <x:v>2005279.8913641968</x:v>
      </x:c>
      <x:c r="S313" s="50" t="n">
        <x:f>MAX(0,R313*(1+EXP((LN(1+Real_MC_30Y!$J$11)-0.5*Real_MC_30Y!$J$12^2)+Real_MC_30Y!$J$12*((RAND()+RAND()+RAND()+RAND()+RAND()+RAND()+RAND()+RAND()+RAND()+RAND()+RAND()+RAND())-6))-1)+Real_MC_30Y!S$58)</x:f>
        <x:v>1816448.544079822</x:v>
      </x:c>
      <x:c r="T313" s="50" t="n">
        <x:f>MAX(0,S313*(1+EXP((LN(1+Real_MC_30Y!$J$11)-0.5*Real_MC_30Y!$J$12^2)+Real_MC_30Y!$J$12*((RAND()+RAND()+RAND()+RAND()+RAND()+RAND()+RAND()+RAND()+RAND()+RAND()+RAND()+RAND())-6))-1)+Real_MC_30Y!T$58)</x:f>
        <x:v>1675605.3288330766</x:v>
      </x:c>
      <x:c r="U313" s="50" t="n">
        <x:f>MAX(0,T313*(1+EXP((LN(1+Real_MC_30Y!$J$11)-0.5*Real_MC_30Y!$J$12^2)+Real_MC_30Y!$J$12*((RAND()+RAND()+RAND()+RAND()+RAND()+RAND()+RAND()+RAND()+RAND()+RAND()+RAND()+RAND())-6))-1)+Real_MC_30Y!U$58)</x:f>
        <x:v>1940171.9852560356</x:v>
      </x:c>
      <x:c r="V313" s="50" t="n">
        <x:f>MAX(0,U313*(1+EXP((LN(1+Real_MC_30Y!$J$11)-0.5*Real_MC_30Y!$J$12^2)+Real_MC_30Y!$J$12*((RAND()+RAND()+RAND()+RAND()+RAND()+RAND()+RAND()+RAND()+RAND()+RAND()+RAND()+RAND())-6))-1)+Real_MC_30Y!V$58)</x:f>
        <x:v>2174818.6152045326</x:v>
      </x:c>
      <x:c r="W313" s="50" t="n">
        <x:f>MAX(0,V313*(1+EXP((LN(1+Real_MC_30Y!$J$11)-0.5*Real_MC_30Y!$J$12^2)+Real_MC_30Y!$J$12*((RAND()+RAND()+RAND()+RAND()+RAND()+RAND()+RAND()+RAND()+RAND()+RAND()+RAND()+RAND())-6))-1)+Real_MC_30Y!W$58)</x:f>
        <x:v>2217741.9568836438</x:v>
      </x:c>
      <x:c r="X313" s="50" t="n">
        <x:f>MAX(0,W313*(1+EXP((LN(1+Real_MC_30Y!$J$11)-0.5*Real_MC_30Y!$J$12^2)+Real_MC_30Y!$J$12*((RAND()+RAND()+RAND()+RAND()+RAND()+RAND()+RAND()+RAND()+RAND()+RAND()+RAND()+RAND())-6))-1)+Real_MC_30Y!X$58)</x:f>
        <x:v>2021256.631958432</x:v>
      </x:c>
      <x:c r="Y313" s="50" t="n">
        <x:f>MAX(0,X313*(1+EXP((LN(1+Real_MC_30Y!$J$11)-0.5*Real_MC_30Y!$J$12^2)+Real_MC_30Y!$J$12*((RAND()+RAND()+RAND()+RAND()+RAND()+RAND()+RAND()+RAND()+RAND()+RAND()+RAND()+RAND())-6))-1)+Real_MC_30Y!Y$58)</x:f>
        <x:v>2224076.407475292</x:v>
      </x:c>
      <x:c r="Z313" s="50" t="n">
        <x:f>MAX(0,Y313*(1+EXP((LN(1+Real_MC_30Y!$J$11)-0.5*Real_MC_30Y!$J$12^2)+Real_MC_30Y!$J$12*((RAND()+RAND()+RAND()+RAND()+RAND()+RAND()+RAND()+RAND()+RAND()+RAND()+RAND()+RAND())-6))-1)+Real_MC_30Y!Z$58)</x:f>
        <x:v>2118751.0940240324</x:v>
      </x:c>
      <x:c r="AA313" s="50" t="n">
        <x:f>MAX(0,Z313*(1+EXP((LN(1+Real_MC_30Y!$J$11)-0.5*Real_MC_30Y!$J$12^2)+Real_MC_30Y!$J$12*((RAND()+RAND()+RAND()+RAND()+RAND()+RAND()+RAND()+RAND()+RAND()+RAND()+RAND()+RAND())-6))-1)+Real_MC_30Y!AA$58)</x:f>
        <x:v>2482919.234248069</x:v>
      </x:c>
      <x:c r="AB313" s="50" t="n">
        <x:f>MAX(0,AA313*(1+EXP((LN(1+Real_MC_30Y!$J$11)-0.5*Real_MC_30Y!$J$12^2)+Real_MC_30Y!$J$12*((RAND()+RAND()+RAND()+RAND()+RAND()+RAND()+RAND()+RAND()+RAND()+RAND()+RAND()+RAND())-6))-1)+Real_MC_30Y!AB$58)</x:f>
        <x:v>2450075.1250773743</x:v>
      </x:c>
      <x:c r="AC313" s="50" t="n">
        <x:f>MAX(0,AB313*(1+EXP((LN(1+Real_MC_30Y!$J$11)-0.5*Real_MC_30Y!$J$12^2)+Real_MC_30Y!$J$12*((RAND()+RAND()+RAND()+RAND()+RAND()+RAND()+RAND()+RAND()+RAND()+RAND()+RAND()+RAND())-6))-1)+Real_MC_30Y!AC$58)</x:f>
        <x:v>2774785.173288106</x:v>
      </x:c>
      <x:c r="AD313" s="50" t="n">
        <x:f>MAX(0,AC313*(1+EXP((LN(1+Real_MC_30Y!$J$11)-0.5*Real_MC_30Y!$J$12^2)+Real_MC_30Y!$J$12*((RAND()+RAND()+RAND()+RAND()+RAND()+RAND()+RAND()+RAND()+RAND()+RAND()+RAND()+RAND())-6))-1)+Real_MC_30Y!AD$58)</x:f>
        <x:v>3406632.1582317566</x:v>
      </x:c>
      <x:c r="AE313" s="50" t="n">
        <x:f>MAX(0,AD313*(1+EXP((LN(1+Real_MC_30Y!$J$11)-0.5*Real_MC_30Y!$J$12^2)+Real_MC_30Y!$J$12*((RAND()+RAND()+RAND()+RAND()+RAND()+RAND()+RAND()+RAND()+RAND()+RAND()+RAND()+RAND())-6))-1)+Real_MC_30Y!AE$58)</x:f>
        <x:v>3320716.6966936095</x:v>
      </x:c>
      <x:c r="AF313" s="50" t="n">
        <x:f>MAX(0,AE313*(1+EXP((LN(1+Real_MC_30Y!$J$11)-0.5*Real_MC_30Y!$J$12^2)+Real_MC_30Y!$J$12*((RAND()+RAND()+RAND()+RAND()+RAND()+RAND()+RAND()+RAND()+RAND()+RAND()+RAND()+RAND())-6))-1)+Real_MC_30Y!AF$58)</x:f>
        <x:v>2837539.3578564515</x:v>
      </x:c>
    </x:row>
    <x:row r="314">
      <x:c r="A314">
        <x:v>310</x:v>
      </x:c>
      <x:c r="B314" s="50" t="n">
        <x:f>MAX(0,Liquidity_30Y!$C$14+Real_MC_30Y!B$57-Real_MC_30Y!B$56)</x:f>
        <x:v>1029031.25</x:v>
      </x:c>
      <x:c r="C314" s="50" t="n">
        <x:f>MAX(0,B314*(1+EXP((LN(1+Real_MC_30Y!$J$11)-0.5*Real_MC_30Y!$J$12^2)+Real_MC_30Y!$J$12*((RAND()+RAND()+RAND()+RAND()+RAND()+RAND()+RAND()+RAND()+RAND()+RAND()+RAND()+RAND())-6))-1)+Real_MC_30Y!C$58)</x:f>
        <x:v>1053030.608901261</x:v>
      </x:c>
      <x:c r="D314" s="50" t="n">
        <x:f>MAX(0,C314*(1+EXP((LN(1+Real_MC_30Y!$J$11)-0.5*Real_MC_30Y!$J$12^2)+Real_MC_30Y!$J$12*((RAND()+RAND()+RAND()+RAND()+RAND()+RAND()+RAND()+RAND()+RAND()+RAND()+RAND()+RAND())-6))-1)+Real_MC_30Y!D$58)</x:f>
        <x:v>1326207.9265656963</x:v>
      </x:c>
      <x:c r="E314" s="50" t="n">
        <x:f>MAX(0,D314*(1+EXP((LN(1+Real_MC_30Y!$J$11)-0.5*Real_MC_30Y!$J$12^2)+Real_MC_30Y!$J$12*((RAND()+RAND()+RAND()+RAND()+RAND()+RAND()+RAND()+RAND()+RAND()+RAND()+RAND()+RAND())-6))-1)+Real_MC_30Y!E$58)</x:f>
        <x:v>1585535.932211964</x:v>
      </x:c>
      <x:c r="F314" s="50" t="n">
        <x:f>MAX(0,E314*(1+EXP((LN(1+Real_MC_30Y!$J$11)-0.5*Real_MC_30Y!$J$12^2)+Real_MC_30Y!$J$12*((RAND()+RAND()+RAND()+RAND()+RAND()+RAND()+RAND()+RAND()+RAND()+RAND()+RAND()+RAND())-6))-1)+Real_MC_30Y!F$58)</x:f>
        <x:v>1721390.2356335584</x:v>
      </x:c>
      <x:c r="G314" s="50" t="n">
        <x:f>MAX(0,F314*(1+EXP((LN(1+Real_MC_30Y!$J$11)-0.5*Real_MC_30Y!$J$12^2)+Real_MC_30Y!$J$12*((RAND()+RAND()+RAND()+RAND()+RAND()+RAND()+RAND()+RAND()+RAND()+RAND()+RAND()+RAND())-6))-1)+Real_MC_30Y!G$58)</x:f>
        <x:v>1534369.442941587</x:v>
      </x:c>
      <x:c r="H314" s="50" t="n">
        <x:f>MAX(0,G314*(1+EXP((LN(1+Real_MC_30Y!$J$11)-0.5*Real_MC_30Y!$J$12^2)+Real_MC_30Y!$J$12*((RAND()+RAND()+RAND()+RAND()+RAND()+RAND()+RAND()+RAND()+RAND()+RAND()+RAND()+RAND())-6))-1)+Real_MC_30Y!H$58)</x:f>
        <x:v>1818681.1753491308</x:v>
      </x:c>
      <x:c r="I314" s="50" t="n">
        <x:f>MAX(0,H314*(1+EXP((LN(1+Real_MC_30Y!$J$11)-0.5*Real_MC_30Y!$J$12^2)+Real_MC_30Y!$J$12*((RAND()+RAND()+RAND()+RAND()+RAND()+RAND()+RAND()+RAND()+RAND()+RAND()+RAND()+RAND())-6))-1)+Real_MC_30Y!I$58)</x:f>
        <x:v>2040198.4476113894</x:v>
      </x:c>
      <x:c r="J314" s="50" t="n">
        <x:f>MAX(0,I314*(1+EXP((LN(1+Real_MC_30Y!$J$11)-0.5*Real_MC_30Y!$J$12^2)+Real_MC_30Y!$J$12*((RAND()+RAND()+RAND()+RAND()+RAND()+RAND()+RAND()+RAND()+RAND()+RAND()+RAND()+RAND())-6))-1)+Real_MC_30Y!J$58)</x:f>
        <x:v>2195065.033362871</x:v>
      </x:c>
      <x:c r="K314" s="50" t="n">
        <x:f>MAX(0,J314*(1+EXP((LN(1+Real_MC_30Y!$J$11)-0.5*Real_MC_30Y!$J$12^2)+Real_MC_30Y!$J$12*((RAND()+RAND()+RAND()+RAND()+RAND()+RAND()+RAND()+RAND()+RAND()+RAND()+RAND()+RAND())-6))-1)+Real_MC_30Y!K$58)</x:f>
        <x:v>2032752.0565185146</x:v>
      </x:c>
      <x:c r="L314" s="50" t="n">
        <x:f>MAX(0,K314*(1+EXP((LN(1+Real_MC_30Y!$J$11)-0.5*Real_MC_30Y!$J$12^2)+Real_MC_30Y!$J$12*((RAND()+RAND()+RAND()+RAND()+RAND()+RAND()+RAND()+RAND()+RAND()+RAND()+RAND()+RAND())-6))-1)+Real_MC_30Y!L$58)</x:f>
        <x:v>2141180.0215680636</x:v>
      </x:c>
      <x:c r="M314" s="50" t="n">
        <x:f>MAX(0,L314*(1+EXP((LN(1+Real_MC_30Y!$J$11)-0.5*Real_MC_30Y!$J$12^2)+Real_MC_30Y!$J$12*((RAND()+RAND()+RAND()+RAND()+RAND()+RAND()+RAND()+RAND()+RAND()+RAND()+RAND()+RAND())-6))-1)+Real_MC_30Y!M$58)</x:f>
        <x:v>2254671.2404320803</x:v>
      </x:c>
      <x:c r="N314" s="50" t="n">
        <x:f>MAX(0,M314*(1+EXP((LN(1+Real_MC_30Y!$J$11)-0.5*Real_MC_30Y!$J$12^2)+Real_MC_30Y!$J$12*((RAND()+RAND()+RAND()+RAND()+RAND()+RAND()+RAND()+RAND()+RAND()+RAND()+RAND()+RAND())-6))-1)+Real_MC_30Y!N$58)</x:f>
        <x:v>2523910.3081918345</x:v>
      </x:c>
      <x:c r="O314" s="50" t="n">
        <x:f>MAX(0,N314*(1+EXP((LN(1+Real_MC_30Y!$J$11)-0.5*Real_MC_30Y!$J$12^2)+Real_MC_30Y!$J$12*((RAND()+RAND()+RAND()+RAND()+RAND()+RAND()+RAND()+RAND()+RAND()+RAND()+RAND()+RAND())-6))-1)+Real_MC_30Y!O$58)</x:f>
        <x:v>2709120.2594111487</x:v>
      </x:c>
      <x:c r="P314" s="50" t="n">
        <x:f>MAX(0,O314*(1+EXP((LN(1+Real_MC_30Y!$J$11)-0.5*Real_MC_30Y!$J$12^2)+Real_MC_30Y!$J$12*((RAND()+RAND()+RAND()+RAND()+RAND()+RAND()+RAND()+RAND()+RAND()+RAND()+RAND()+RAND())-6))-1)+Real_MC_30Y!P$58)</x:f>
        <x:v>2438288.4573130165</x:v>
      </x:c>
      <x:c r="Q314" s="50" t="n">
        <x:f>MAX(0,P314*(1+EXP((LN(1+Real_MC_30Y!$J$11)-0.5*Real_MC_30Y!$J$12^2)+Real_MC_30Y!$J$12*((RAND()+RAND()+RAND()+RAND()+RAND()+RAND()+RAND()+RAND()+RAND()+RAND()+RAND()+RAND())-6))-1)+Real_MC_30Y!Q$58)</x:f>
        <x:v>2660396.4743450894</x:v>
      </x:c>
      <x:c r="R314" s="50" t="n">
        <x:f>MAX(0,Q314*(1+EXP((LN(1+Real_MC_30Y!$J$11)-0.5*Real_MC_30Y!$J$12^2)+Real_MC_30Y!$J$12*((RAND()+RAND()+RAND()+RAND()+RAND()+RAND()+RAND()+RAND()+RAND()+RAND()+RAND()+RAND())-6))-1)+Real_MC_30Y!R$58)</x:f>
        <x:v>2732469.5732961684</x:v>
      </x:c>
      <x:c r="S314" s="50" t="n">
        <x:f>MAX(0,R314*(1+EXP((LN(1+Real_MC_30Y!$J$11)-0.5*Real_MC_30Y!$J$12^2)+Real_MC_30Y!$J$12*((RAND()+RAND()+RAND()+RAND()+RAND()+RAND()+RAND()+RAND()+RAND()+RAND()+RAND()+RAND())-6))-1)+Real_MC_30Y!S$58)</x:f>
        <x:v>3038708.175745891</x:v>
      </x:c>
      <x:c r="T314" s="50" t="n">
        <x:f>MAX(0,S314*(1+EXP((LN(1+Real_MC_30Y!$J$11)-0.5*Real_MC_30Y!$J$12^2)+Real_MC_30Y!$J$12*((RAND()+RAND()+RAND()+RAND()+RAND()+RAND()+RAND()+RAND()+RAND()+RAND()+RAND()+RAND())-6))-1)+Real_MC_30Y!T$58)</x:f>
        <x:v>3549660.2592052524</x:v>
      </x:c>
      <x:c r="U314" s="50" t="n">
        <x:f>MAX(0,T314*(1+EXP((LN(1+Real_MC_30Y!$J$11)-0.5*Real_MC_30Y!$J$12^2)+Real_MC_30Y!$J$12*((RAND()+RAND()+RAND()+RAND()+RAND()+RAND()+RAND()+RAND()+RAND()+RAND()+RAND()+RAND())-6))-1)+Real_MC_30Y!U$58)</x:f>
        <x:v>3588778.5434750505</x:v>
      </x:c>
      <x:c r="V314" s="50" t="n">
        <x:f>MAX(0,U314*(1+EXP((LN(1+Real_MC_30Y!$J$11)-0.5*Real_MC_30Y!$J$12^2)+Real_MC_30Y!$J$12*((RAND()+RAND()+RAND()+RAND()+RAND()+RAND()+RAND()+RAND()+RAND()+RAND()+RAND()+RAND())-6))-1)+Real_MC_30Y!V$58)</x:f>
        <x:v>3885234.728564511</x:v>
      </x:c>
      <x:c r="W314" s="50" t="n">
        <x:f>MAX(0,V314*(1+EXP((LN(1+Real_MC_30Y!$J$11)-0.5*Real_MC_30Y!$J$12^2)+Real_MC_30Y!$J$12*((RAND()+RAND()+RAND()+RAND()+RAND()+RAND()+RAND()+RAND()+RAND()+RAND()+RAND()+RAND())-6))-1)+Real_MC_30Y!W$58)</x:f>
        <x:v>3620774.704774501</x:v>
      </x:c>
      <x:c r="X314" s="50" t="n">
        <x:f>MAX(0,W314*(1+EXP((LN(1+Real_MC_30Y!$J$11)-0.5*Real_MC_30Y!$J$12^2)+Real_MC_30Y!$J$12*((RAND()+RAND()+RAND()+RAND()+RAND()+RAND()+RAND()+RAND()+RAND()+RAND()+RAND()+RAND())-6))-1)+Real_MC_30Y!X$58)</x:f>
        <x:v>4960032.161671426</x:v>
      </x:c>
      <x:c r="Y314" s="50" t="n">
        <x:f>MAX(0,X314*(1+EXP((LN(1+Real_MC_30Y!$J$11)-0.5*Real_MC_30Y!$J$12^2)+Real_MC_30Y!$J$12*((RAND()+RAND()+RAND()+RAND()+RAND()+RAND()+RAND()+RAND()+RAND()+RAND()+RAND()+RAND())-6))-1)+Real_MC_30Y!Y$58)</x:f>
        <x:v>4582203.808592369</x:v>
      </x:c>
      <x:c r="Z314" s="50" t="n">
        <x:f>MAX(0,Y314*(1+EXP((LN(1+Real_MC_30Y!$J$11)-0.5*Real_MC_30Y!$J$12^2)+Real_MC_30Y!$J$12*((RAND()+RAND()+RAND()+RAND()+RAND()+RAND()+RAND()+RAND()+RAND()+RAND()+RAND()+RAND())-6))-1)+Real_MC_30Y!Z$58)</x:f>
        <x:v>6117247.463378813</x:v>
      </x:c>
      <x:c r="AA314" s="50" t="n">
        <x:f>MAX(0,Z314*(1+EXP((LN(1+Real_MC_30Y!$J$11)-0.5*Real_MC_30Y!$J$12^2)+Real_MC_30Y!$J$12*((RAND()+RAND()+RAND()+RAND()+RAND()+RAND()+RAND()+RAND()+RAND()+RAND()+RAND()+RAND())-6))-1)+Real_MC_30Y!AA$58)</x:f>
        <x:v>5981530.915761175</x:v>
      </x:c>
      <x:c r="AB314" s="50" t="n">
        <x:f>MAX(0,AA314*(1+EXP((LN(1+Real_MC_30Y!$J$11)-0.5*Real_MC_30Y!$J$12^2)+Real_MC_30Y!$J$12*((RAND()+RAND()+RAND()+RAND()+RAND()+RAND()+RAND()+RAND()+RAND()+RAND()+RAND()+RAND())-6))-1)+Real_MC_30Y!AB$58)</x:f>
        <x:v>5080250.880402361</x:v>
      </x:c>
      <x:c r="AC314" s="50" t="n">
        <x:f>MAX(0,AB314*(1+EXP((LN(1+Real_MC_30Y!$J$11)-0.5*Real_MC_30Y!$J$12^2)+Real_MC_30Y!$J$12*((RAND()+RAND()+RAND()+RAND()+RAND()+RAND()+RAND()+RAND()+RAND()+RAND()+RAND()+RAND())-6))-1)+Real_MC_30Y!AC$58)</x:f>
        <x:v>5228902.34690872</x:v>
      </x:c>
      <x:c r="AD314" s="50" t="n">
        <x:f>MAX(0,AC314*(1+EXP((LN(1+Real_MC_30Y!$J$11)-0.5*Real_MC_30Y!$J$12^2)+Real_MC_30Y!$J$12*((RAND()+RAND()+RAND()+RAND()+RAND()+RAND()+RAND()+RAND()+RAND()+RAND()+RAND()+RAND())-6))-1)+Real_MC_30Y!AD$58)</x:f>
        <x:v>4727838.67829487</x:v>
      </x:c>
      <x:c r="AE314" s="50" t="n">
        <x:f>MAX(0,AD314*(1+EXP((LN(1+Real_MC_30Y!$J$11)-0.5*Real_MC_30Y!$J$12^2)+Real_MC_30Y!$J$12*((RAND()+RAND()+RAND()+RAND()+RAND()+RAND()+RAND()+RAND()+RAND()+RAND()+RAND()+RAND())-6))-1)+Real_MC_30Y!AE$58)</x:f>
        <x:v>4301066.0291667925</x:v>
      </x:c>
      <x:c r="AF314" s="50" t="n">
        <x:f>MAX(0,AE314*(1+EXP((LN(1+Real_MC_30Y!$J$11)-0.5*Real_MC_30Y!$J$12^2)+Real_MC_30Y!$J$12*((RAND()+RAND()+RAND()+RAND()+RAND()+RAND()+RAND()+RAND()+RAND()+RAND()+RAND()+RAND())-6))-1)+Real_MC_30Y!AF$58)</x:f>
        <x:v>4177796.088236863</x:v>
      </x:c>
    </x:row>
    <x:row r="315">
      <x:c r="A315">
        <x:v>311</x:v>
      </x:c>
      <x:c r="B315" s="50" t="n">
        <x:f>MAX(0,Liquidity_30Y!$C$14+Real_MC_30Y!B$57-Real_MC_30Y!B$56)</x:f>
        <x:v>1029031.25</x:v>
      </x:c>
      <x:c r="C315" s="50" t="n">
        <x:f>MAX(0,B315*(1+EXP((LN(1+Real_MC_30Y!$J$11)-0.5*Real_MC_30Y!$J$12^2)+Real_MC_30Y!$J$12*((RAND()+RAND()+RAND()+RAND()+RAND()+RAND()+RAND()+RAND()+RAND()+RAND()+RAND()+RAND())-6))-1)+Real_MC_30Y!C$58)</x:f>
        <x:v>1202041.9817321408</x:v>
      </x:c>
      <x:c r="D315" s="50" t="n">
        <x:f>MAX(0,C315*(1+EXP((LN(1+Real_MC_30Y!$J$11)-0.5*Real_MC_30Y!$J$12^2)+Real_MC_30Y!$J$12*((RAND()+RAND()+RAND()+RAND()+RAND()+RAND()+RAND()+RAND()+RAND()+RAND()+RAND()+RAND())-6))-1)+Real_MC_30Y!D$58)</x:f>
        <x:v>1379288.3859210208</x:v>
      </x:c>
      <x:c r="E315" s="50" t="n">
        <x:f>MAX(0,D315*(1+EXP((LN(1+Real_MC_30Y!$J$11)-0.5*Real_MC_30Y!$J$12^2)+Real_MC_30Y!$J$12*((RAND()+RAND()+RAND()+RAND()+RAND()+RAND()+RAND()+RAND()+RAND()+RAND()+RAND()+RAND())-6))-1)+Real_MC_30Y!E$58)</x:f>
        <x:v>1321979.8120268076</x:v>
      </x:c>
      <x:c r="F315" s="50" t="n">
        <x:f>MAX(0,E315*(1+EXP((LN(1+Real_MC_30Y!$J$11)-0.5*Real_MC_30Y!$J$12^2)+Real_MC_30Y!$J$12*((RAND()+RAND()+RAND()+RAND()+RAND()+RAND()+RAND()+RAND()+RAND()+RAND()+RAND()+RAND())-6))-1)+Real_MC_30Y!F$58)</x:f>
        <x:v>1295548.713306427</x:v>
      </x:c>
      <x:c r="G315" s="50" t="n">
        <x:f>MAX(0,F315*(1+EXP((LN(1+Real_MC_30Y!$J$11)-0.5*Real_MC_30Y!$J$12^2)+Real_MC_30Y!$J$12*((RAND()+RAND()+RAND()+RAND()+RAND()+RAND()+RAND()+RAND()+RAND()+RAND()+RAND()+RAND())-6))-1)+Real_MC_30Y!G$58)</x:f>
        <x:v>955053.9418190201</x:v>
      </x:c>
      <x:c r="H315" s="50" t="n">
        <x:f>MAX(0,G315*(1+EXP((LN(1+Real_MC_30Y!$J$11)-0.5*Real_MC_30Y!$J$12^2)+Real_MC_30Y!$J$12*((RAND()+RAND()+RAND()+RAND()+RAND()+RAND()+RAND()+RAND()+RAND()+RAND()+RAND()+RAND())-6))-1)+Real_MC_30Y!H$58)</x:f>
        <x:v>1033199.8645895729</x:v>
      </x:c>
      <x:c r="I315" s="50" t="n">
        <x:f>MAX(0,H315*(1+EXP((LN(1+Real_MC_30Y!$J$11)-0.5*Real_MC_30Y!$J$12^2)+Real_MC_30Y!$J$12*((RAND()+RAND()+RAND()+RAND()+RAND()+RAND()+RAND()+RAND()+RAND()+RAND()+RAND()+RAND())-6))-1)+Real_MC_30Y!I$58)</x:f>
        <x:v>905985.9397860871</x:v>
      </x:c>
      <x:c r="J315" s="50" t="n">
        <x:f>MAX(0,I315*(1+EXP((LN(1+Real_MC_30Y!$J$11)-0.5*Real_MC_30Y!$J$12^2)+Real_MC_30Y!$J$12*((RAND()+RAND()+RAND()+RAND()+RAND()+RAND()+RAND()+RAND()+RAND()+RAND()+RAND()+RAND())-6))-1)+Real_MC_30Y!J$58)</x:f>
        <x:v>829661.2493123848</x:v>
      </x:c>
      <x:c r="K315" s="50" t="n">
        <x:f>MAX(0,J315*(1+EXP((LN(1+Real_MC_30Y!$J$11)-0.5*Real_MC_30Y!$J$12^2)+Real_MC_30Y!$J$12*((RAND()+RAND()+RAND()+RAND()+RAND()+RAND()+RAND()+RAND()+RAND()+RAND()+RAND()+RAND())-6))-1)+Real_MC_30Y!K$58)</x:f>
        <x:v>681852.5498439943</x:v>
      </x:c>
      <x:c r="L315" s="50" t="n">
        <x:f>MAX(0,K315*(1+EXP((LN(1+Real_MC_30Y!$J$11)-0.5*Real_MC_30Y!$J$12^2)+Real_MC_30Y!$J$12*((RAND()+RAND()+RAND()+RAND()+RAND()+RAND()+RAND()+RAND()+RAND()+RAND()+RAND()+RAND())-6))-1)+Real_MC_30Y!L$58)</x:f>
        <x:v>648309.1820738927</x:v>
      </x:c>
      <x:c r="M315" s="50" t="n">
        <x:f>MAX(0,L315*(1+EXP((LN(1+Real_MC_30Y!$J$11)-0.5*Real_MC_30Y!$J$12^2)+Real_MC_30Y!$J$12*((RAND()+RAND()+RAND()+RAND()+RAND()+RAND()+RAND()+RAND()+RAND()+RAND()+RAND()+RAND())-6))-1)+Real_MC_30Y!M$58)</x:f>
        <x:v>494763.6881276921</x:v>
      </x:c>
      <x:c r="N315" s="50" t="n">
        <x:f>MAX(0,M315*(1+EXP((LN(1+Real_MC_30Y!$J$11)-0.5*Real_MC_30Y!$J$12^2)+Real_MC_30Y!$J$12*((RAND()+RAND()+RAND()+RAND()+RAND()+RAND()+RAND()+RAND()+RAND()+RAND()+RAND()+RAND())-6))-1)+Real_MC_30Y!N$58)</x:f>
        <x:v>478767.9146293301</x:v>
      </x:c>
      <x:c r="O315" s="50" t="n">
        <x:f>MAX(0,N315*(1+EXP((LN(1+Real_MC_30Y!$J$11)-0.5*Real_MC_30Y!$J$12^2)+Real_MC_30Y!$J$12*((RAND()+RAND()+RAND()+RAND()+RAND()+RAND()+RAND()+RAND()+RAND()+RAND()+RAND()+RAND())-6))-1)+Real_MC_30Y!O$58)</x:f>
        <x:v>524403.6396974055</x:v>
      </x:c>
      <x:c r="P315" s="50" t="n">
        <x:f>MAX(0,O315*(1+EXP((LN(1+Real_MC_30Y!$J$11)-0.5*Real_MC_30Y!$J$12^2)+Real_MC_30Y!$J$12*((RAND()+RAND()+RAND()+RAND()+RAND()+RAND()+RAND()+RAND()+RAND()+RAND()+RAND()+RAND())-6))-1)+Real_MC_30Y!P$58)</x:f>
        <x:v>482007.46253244195</x:v>
      </x:c>
      <x:c r="Q315" s="50" t="n">
        <x:f>MAX(0,P315*(1+EXP((LN(1+Real_MC_30Y!$J$11)-0.5*Real_MC_30Y!$J$12^2)+Real_MC_30Y!$J$12*((RAND()+RAND()+RAND()+RAND()+RAND()+RAND()+RAND()+RAND()+RAND()+RAND()+RAND()+RAND())-6))-1)+Real_MC_30Y!Q$58)</x:f>
        <x:v>502051.2136996075</x:v>
      </x:c>
      <x:c r="R315" s="50" t="n">
        <x:f>MAX(0,Q315*(1+EXP((LN(1+Real_MC_30Y!$J$11)-0.5*Real_MC_30Y!$J$12^2)+Real_MC_30Y!$J$12*((RAND()+RAND()+RAND()+RAND()+RAND()+RAND()+RAND()+RAND()+RAND()+RAND()+RAND()+RAND())-6))-1)+Real_MC_30Y!R$58)</x:f>
        <x:v>418054.41289358767</x:v>
      </x:c>
      <x:c r="S315" s="50" t="n">
        <x:f>MAX(0,R315*(1+EXP((LN(1+Real_MC_30Y!$J$11)-0.5*Real_MC_30Y!$J$12^2)+Real_MC_30Y!$J$12*((RAND()+RAND()+RAND()+RAND()+RAND()+RAND()+RAND()+RAND()+RAND()+RAND()+RAND()+RAND())-6))-1)+Real_MC_30Y!S$58)</x:f>
        <x:v>489923.0530745697</x:v>
      </x:c>
      <x:c r="T315" s="50" t="n">
        <x:f>MAX(0,S315*(1+EXP((LN(1+Real_MC_30Y!$J$11)-0.5*Real_MC_30Y!$J$12^2)+Real_MC_30Y!$J$12*((RAND()+RAND()+RAND()+RAND()+RAND()+RAND()+RAND()+RAND()+RAND()+RAND()+RAND()+RAND())-6))-1)+Real_MC_30Y!T$58)</x:f>
        <x:v>468768.0995328668</x:v>
      </x:c>
      <x:c r="U315" s="50" t="n">
        <x:f>MAX(0,T315*(1+EXP((LN(1+Real_MC_30Y!$J$11)-0.5*Real_MC_30Y!$J$12^2)+Real_MC_30Y!$J$12*((RAND()+RAND()+RAND()+RAND()+RAND()+RAND()+RAND()+RAND()+RAND()+RAND()+RAND()+RAND())-6))-1)+Real_MC_30Y!U$58)</x:f>
        <x:v>608310.8032534336</x:v>
      </x:c>
      <x:c r="V315" s="50" t="n">
        <x:f>MAX(0,U315*(1+EXP((LN(1+Real_MC_30Y!$J$11)-0.5*Real_MC_30Y!$J$12^2)+Real_MC_30Y!$J$12*((RAND()+RAND()+RAND()+RAND()+RAND()+RAND()+RAND()+RAND()+RAND()+RAND()+RAND()+RAND())-6))-1)+Real_MC_30Y!V$58)</x:f>
        <x:v>663591.8579463793</x:v>
      </x:c>
      <x:c r="W315" s="50" t="n">
        <x:f>MAX(0,V315*(1+EXP((LN(1+Real_MC_30Y!$J$11)-0.5*Real_MC_30Y!$J$12^2)+Real_MC_30Y!$J$12*((RAND()+RAND()+RAND()+RAND()+RAND()+RAND()+RAND()+RAND()+RAND()+RAND()+RAND()+RAND())-6))-1)+Real_MC_30Y!W$58)</x:f>
        <x:v>630139.3653341873</x:v>
      </x:c>
      <x:c r="X315" s="50" t="n">
        <x:f>MAX(0,W315*(1+EXP((LN(1+Real_MC_30Y!$J$11)-0.5*Real_MC_30Y!$J$12^2)+Real_MC_30Y!$J$12*((RAND()+RAND()+RAND()+RAND()+RAND()+RAND()+RAND()+RAND()+RAND()+RAND()+RAND()+RAND())-6))-1)+Real_MC_30Y!X$58)</x:f>
        <x:v>599491.0348457296</x:v>
      </x:c>
      <x:c r="Y315" s="50" t="n">
        <x:f>MAX(0,X315*(1+EXP((LN(1+Real_MC_30Y!$J$11)-0.5*Real_MC_30Y!$J$12^2)+Real_MC_30Y!$J$12*((RAND()+RAND()+RAND()+RAND()+RAND()+RAND()+RAND()+RAND()+RAND()+RAND()+RAND()+RAND())-6))-1)+Real_MC_30Y!Y$58)</x:f>
        <x:v>678204.3818701595</x:v>
      </x:c>
      <x:c r="Z315" s="50" t="n">
        <x:f>MAX(0,Y315*(1+EXP((LN(1+Real_MC_30Y!$J$11)-0.5*Real_MC_30Y!$J$12^2)+Real_MC_30Y!$J$12*((RAND()+RAND()+RAND()+RAND()+RAND()+RAND()+RAND()+RAND()+RAND()+RAND()+RAND()+RAND())-6))-1)+Real_MC_30Y!Z$58)</x:f>
        <x:v>746989.293218215</x:v>
      </x:c>
      <x:c r="AA315" s="50" t="n">
        <x:f>MAX(0,Z315*(1+EXP((LN(1+Real_MC_30Y!$J$11)-0.5*Real_MC_30Y!$J$12^2)+Real_MC_30Y!$J$12*((RAND()+RAND()+RAND()+RAND()+RAND()+RAND()+RAND()+RAND()+RAND()+RAND()+RAND()+RAND())-6))-1)+Real_MC_30Y!AA$58)</x:f>
        <x:v>638798.5640322334</x:v>
      </x:c>
      <x:c r="AB315" s="50" t="n">
        <x:f>MAX(0,AA315*(1+EXP((LN(1+Real_MC_30Y!$J$11)-0.5*Real_MC_30Y!$J$12^2)+Real_MC_30Y!$J$12*((RAND()+RAND()+RAND()+RAND()+RAND()+RAND()+RAND()+RAND()+RAND()+RAND()+RAND()+RAND())-6))-1)+Real_MC_30Y!AB$58)</x:f>
        <x:v>778435.4857880985</x:v>
      </x:c>
      <x:c r="AC315" s="50" t="n">
        <x:f>MAX(0,AB315*(1+EXP((LN(1+Real_MC_30Y!$J$11)-0.5*Real_MC_30Y!$J$12^2)+Real_MC_30Y!$J$12*((RAND()+RAND()+RAND()+RAND()+RAND()+RAND()+RAND()+RAND()+RAND()+RAND()+RAND()+RAND())-6))-1)+Real_MC_30Y!AC$58)</x:f>
        <x:v>883416.3675810194</x:v>
      </x:c>
      <x:c r="AD315" s="50" t="n">
        <x:f>MAX(0,AC315*(1+EXP((LN(1+Real_MC_30Y!$J$11)-0.5*Real_MC_30Y!$J$12^2)+Real_MC_30Y!$J$12*((RAND()+RAND()+RAND()+RAND()+RAND()+RAND()+RAND()+RAND()+RAND()+RAND()+RAND()+RAND())-6))-1)+Real_MC_30Y!AD$58)</x:f>
        <x:v>1115147.7627392667</x:v>
      </x:c>
      <x:c r="AE315" s="50" t="n">
        <x:f>MAX(0,AD315*(1+EXP((LN(1+Real_MC_30Y!$J$11)-0.5*Real_MC_30Y!$J$12^2)+Real_MC_30Y!$J$12*((RAND()+RAND()+RAND()+RAND()+RAND()+RAND()+RAND()+RAND()+RAND()+RAND()+RAND()+RAND())-6))-1)+Real_MC_30Y!AE$58)</x:f>
        <x:v>1095294.0484151763</x:v>
      </x:c>
      <x:c r="AF315" s="50" t="n">
        <x:f>MAX(0,AE315*(1+EXP((LN(1+Real_MC_30Y!$J$11)-0.5*Real_MC_30Y!$J$12^2)+Real_MC_30Y!$J$12*((RAND()+RAND()+RAND()+RAND()+RAND()+RAND()+RAND()+RAND()+RAND()+RAND()+RAND()+RAND())-6))-1)+Real_MC_30Y!AF$58)</x:f>
        <x:v>1527171.0905654107</x:v>
      </x:c>
    </x:row>
    <x:row r="316">
      <x:c r="A316">
        <x:v>312</x:v>
      </x:c>
      <x:c r="B316" s="50" t="n">
        <x:f>MAX(0,Liquidity_30Y!$C$14+Real_MC_30Y!B$57-Real_MC_30Y!B$56)</x:f>
        <x:v>1029031.25</x:v>
      </x:c>
      <x:c r="C316" s="50" t="n">
        <x:f>MAX(0,B316*(1+EXP((LN(1+Real_MC_30Y!$J$11)-0.5*Real_MC_30Y!$J$12^2)+Real_MC_30Y!$J$12*((RAND()+RAND()+RAND()+RAND()+RAND()+RAND()+RAND()+RAND()+RAND()+RAND()+RAND()+RAND())-6))-1)+Real_MC_30Y!C$58)</x:f>
        <x:v>982595.8338172967</x:v>
      </x:c>
      <x:c r="D316" s="50" t="n">
        <x:f>MAX(0,C316*(1+EXP((LN(1+Real_MC_30Y!$J$11)-0.5*Real_MC_30Y!$J$12^2)+Real_MC_30Y!$J$12*((RAND()+RAND()+RAND()+RAND()+RAND()+RAND()+RAND()+RAND()+RAND()+RAND()+RAND()+RAND())-6))-1)+Real_MC_30Y!D$58)</x:f>
        <x:v>1274387.2287357412</x:v>
      </x:c>
      <x:c r="E316" s="50" t="n">
        <x:f>MAX(0,D316*(1+EXP((LN(1+Real_MC_30Y!$J$11)-0.5*Real_MC_30Y!$J$12^2)+Real_MC_30Y!$J$12*((RAND()+RAND()+RAND()+RAND()+RAND()+RAND()+RAND()+RAND()+RAND()+RAND()+RAND()+RAND())-6))-1)+Real_MC_30Y!E$58)</x:f>
        <x:v>1032952.9227937814</x:v>
      </x:c>
      <x:c r="F316" s="50" t="n">
        <x:f>MAX(0,E316*(1+EXP((LN(1+Real_MC_30Y!$J$11)-0.5*Real_MC_30Y!$J$12^2)+Real_MC_30Y!$J$12*((RAND()+RAND()+RAND()+RAND()+RAND()+RAND()+RAND()+RAND()+RAND()+RAND()+RAND()+RAND())-6))-1)+Real_MC_30Y!F$58)</x:f>
        <x:v>969586.434281365</x:v>
      </x:c>
      <x:c r="G316" s="50" t="n">
        <x:f>MAX(0,F316*(1+EXP((LN(1+Real_MC_30Y!$J$11)-0.5*Real_MC_30Y!$J$12^2)+Real_MC_30Y!$J$12*((RAND()+RAND()+RAND()+RAND()+RAND()+RAND()+RAND()+RAND()+RAND()+RAND()+RAND()+RAND())-6))-1)+Real_MC_30Y!G$58)</x:f>
        <x:v>1112534.5453612271</x:v>
      </x:c>
      <x:c r="H316" s="50" t="n">
        <x:f>MAX(0,G316*(1+EXP((LN(1+Real_MC_30Y!$J$11)-0.5*Real_MC_30Y!$J$12^2)+Real_MC_30Y!$J$12*((RAND()+RAND()+RAND()+RAND()+RAND()+RAND()+RAND()+RAND()+RAND()+RAND()+RAND()+RAND())-6))-1)+Real_MC_30Y!H$58)</x:f>
        <x:v>1479523.7608410292</x:v>
      </x:c>
      <x:c r="I316" s="50" t="n">
        <x:f>MAX(0,H316*(1+EXP((LN(1+Real_MC_30Y!$J$11)-0.5*Real_MC_30Y!$J$12^2)+Real_MC_30Y!$J$12*((RAND()+RAND()+RAND()+RAND()+RAND()+RAND()+RAND()+RAND()+RAND()+RAND()+RAND()+RAND())-6))-1)+Real_MC_30Y!I$58)</x:f>
        <x:v>1676770.1732338606</x:v>
      </x:c>
      <x:c r="J316" s="50" t="n">
        <x:f>MAX(0,I316*(1+EXP((LN(1+Real_MC_30Y!$J$11)-0.5*Real_MC_30Y!$J$12^2)+Real_MC_30Y!$J$12*((RAND()+RAND()+RAND()+RAND()+RAND()+RAND()+RAND()+RAND()+RAND()+RAND()+RAND()+RAND())-6))-1)+Real_MC_30Y!J$58)</x:f>
        <x:v>1630738.8125078753</x:v>
      </x:c>
      <x:c r="K316" s="50" t="n">
        <x:f>MAX(0,J316*(1+EXP((LN(1+Real_MC_30Y!$J$11)-0.5*Real_MC_30Y!$J$12^2)+Real_MC_30Y!$J$12*((RAND()+RAND()+RAND()+RAND()+RAND()+RAND()+RAND()+RAND()+RAND()+RAND()+RAND()+RAND())-6))-1)+Real_MC_30Y!K$58)</x:f>
        <x:v>1753208.9801994346</x:v>
      </x:c>
      <x:c r="L316" s="50" t="n">
        <x:f>MAX(0,K316*(1+EXP((LN(1+Real_MC_30Y!$J$11)-0.5*Real_MC_30Y!$J$12^2)+Real_MC_30Y!$J$12*((RAND()+RAND()+RAND()+RAND()+RAND()+RAND()+RAND()+RAND()+RAND()+RAND()+RAND()+RAND())-6))-1)+Real_MC_30Y!L$58)</x:f>
        <x:v>1566678.1538283674</x:v>
      </x:c>
      <x:c r="M316" s="50" t="n">
        <x:f>MAX(0,L316*(1+EXP((LN(1+Real_MC_30Y!$J$11)-0.5*Real_MC_30Y!$J$12^2)+Real_MC_30Y!$J$12*((RAND()+RAND()+RAND()+RAND()+RAND()+RAND()+RAND()+RAND()+RAND()+RAND()+RAND()+RAND())-6))-1)+Real_MC_30Y!M$58)</x:f>
        <x:v>1934107.4004870472</x:v>
      </x:c>
      <x:c r="N316" s="50" t="n">
        <x:f>MAX(0,M316*(1+EXP((LN(1+Real_MC_30Y!$J$11)-0.5*Real_MC_30Y!$J$12^2)+Real_MC_30Y!$J$12*((RAND()+RAND()+RAND()+RAND()+RAND()+RAND()+RAND()+RAND()+RAND()+RAND()+RAND()+RAND())-6))-1)+Real_MC_30Y!N$58)</x:f>
        <x:v>1794889.4547367722</x:v>
      </x:c>
      <x:c r="O316" s="50" t="n">
        <x:f>MAX(0,N316*(1+EXP((LN(1+Real_MC_30Y!$J$11)-0.5*Real_MC_30Y!$J$12^2)+Real_MC_30Y!$J$12*((RAND()+RAND()+RAND()+RAND()+RAND()+RAND()+RAND()+RAND()+RAND()+RAND()+RAND()+RAND())-6))-1)+Real_MC_30Y!O$58)</x:f>
        <x:v>1718981.6921232028</x:v>
      </x:c>
      <x:c r="P316" s="50" t="n">
        <x:f>MAX(0,O316*(1+EXP((LN(1+Real_MC_30Y!$J$11)-0.5*Real_MC_30Y!$J$12^2)+Real_MC_30Y!$J$12*((RAND()+RAND()+RAND()+RAND()+RAND()+RAND()+RAND()+RAND()+RAND()+RAND()+RAND()+RAND())-6))-1)+Real_MC_30Y!P$58)</x:f>
        <x:v>1558674.9370763071</x:v>
      </x:c>
      <x:c r="Q316" s="50" t="n">
        <x:f>MAX(0,P316*(1+EXP((LN(1+Real_MC_30Y!$J$11)-0.5*Real_MC_30Y!$J$12^2)+Real_MC_30Y!$J$12*((RAND()+RAND()+RAND()+RAND()+RAND()+RAND()+RAND()+RAND()+RAND()+RAND()+RAND()+RAND())-6))-1)+Real_MC_30Y!Q$58)</x:f>
        <x:v>1786427.4365735357</x:v>
      </x:c>
      <x:c r="R316" s="50" t="n">
        <x:f>MAX(0,Q316*(1+EXP((LN(1+Real_MC_30Y!$J$11)-0.5*Real_MC_30Y!$J$12^2)+Real_MC_30Y!$J$12*((RAND()+RAND()+RAND()+RAND()+RAND()+RAND()+RAND()+RAND()+RAND()+RAND()+RAND()+RAND())-6))-1)+Real_MC_30Y!R$58)</x:f>
        <x:v>1894422.4697252472</x:v>
      </x:c>
      <x:c r="S316" s="50" t="n">
        <x:f>MAX(0,R316*(1+EXP((LN(1+Real_MC_30Y!$J$11)-0.5*Real_MC_30Y!$J$12^2)+Real_MC_30Y!$J$12*((RAND()+RAND()+RAND()+RAND()+RAND()+RAND()+RAND()+RAND()+RAND()+RAND()+RAND()+RAND())-6))-1)+Real_MC_30Y!S$58)</x:f>
        <x:v>2408155.972810081</x:v>
      </x:c>
      <x:c r="T316" s="50" t="n">
        <x:f>MAX(0,S316*(1+EXP((LN(1+Real_MC_30Y!$J$11)-0.5*Real_MC_30Y!$J$12^2)+Real_MC_30Y!$J$12*((RAND()+RAND()+RAND()+RAND()+RAND()+RAND()+RAND()+RAND()+RAND()+RAND()+RAND()+RAND())-6))-1)+Real_MC_30Y!T$58)</x:f>
        <x:v>2165440.043573216</x:v>
      </x:c>
      <x:c r="U316" s="50" t="n">
        <x:f>MAX(0,T316*(1+EXP((LN(1+Real_MC_30Y!$J$11)-0.5*Real_MC_30Y!$J$12^2)+Real_MC_30Y!$J$12*((RAND()+RAND()+RAND()+RAND()+RAND()+RAND()+RAND()+RAND()+RAND()+RAND()+RAND()+RAND())-6))-1)+Real_MC_30Y!U$58)</x:f>
        <x:v>2395482.251426867</x:v>
      </x:c>
      <x:c r="V316" s="50" t="n">
        <x:f>MAX(0,U316*(1+EXP((LN(1+Real_MC_30Y!$J$11)-0.5*Real_MC_30Y!$J$12^2)+Real_MC_30Y!$J$12*((RAND()+RAND()+RAND()+RAND()+RAND()+RAND()+RAND()+RAND()+RAND()+RAND()+RAND()+RAND())-6))-1)+Real_MC_30Y!V$58)</x:f>
        <x:v>2792252.3107114118</x:v>
      </x:c>
      <x:c r="W316" s="50" t="n">
        <x:f>MAX(0,V316*(1+EXP((LN(1+Real_MC_30Y!$J$11)-0.5*Real_MC_30Y!$J$12^2)+Real_MC_30Y!$J$12*((RAND()+RAND()+RAND()+RAND()+RAND()+RAND()+RAND()+RAND()+RAND()+RAND()+RAND()+RAND())-6))-1)+Real_MC_30Y!W$58)</x:f>
        <x:v>2735940.3412651466</x:v>
      </x:c>
      <x:c r="X316" s="50" t="n">
        <x:f>MAX(0,W316*(1+EXP((LN(1+Real_MC_30Y!$J$11)-0.5*Real_MC_30Y!$J$12^2)+Real_MC_30Y!$J$12*((RAND()+RAND()+RAND()+RAND()+RAND()+RAND()+RAND()+RAND()+RAND()+RAND()+RAND()+RAND())-6))-1)+Real_MC_30Y!X$58)</x:f>
        <x:v>3470075.719476469</x:v>
      </x:c>
      <x:c r="Y316" s="50" t="n">
        <x:f>MAX(0,X316*(1+EXP((LN(1+Real_MC_30Y!$J$11)-0.5*Real_MC_30Y!$J$12^2)+Real_MC_30Y!$J$12*((RAND()+RAND()+RAND()+RAND()+RAND()+RAND()+RAND()+RAND()+RAND()+RAND()+RAND()+RAND())-6))-1)+Real_MC_30Y!Y$58)</x:f>
        <x:v>3979265.883742044</x:v>
      </x:c>
      <x:c r="Z316" s="50" t="n">
        <x:f>MAX(0,Y316*(1+EXP((LN(1+Real_MC_30Y!$J$11)-0.5*Real_MC_30Y!$J$12^2)+Real_MC_30Y!$J$12*((RAND()+RAND()+RAND()+RAND()+RAND()+RAND()+RAND()+RAND()+RAND()+RAND()+RAND()+RAND())-6))-1)+Real_MC_30Y!Z$58)</x:f>
        <x:v>4759247.597291695</x:v>
      </x:c>
      <x:c r="AA316" s="50" t="n">
        <x:f>MAX(0,Z316*(1+EXP((LN(1+Real_MC_30Y!$J$11)-0.5*Real_MC_30Y!$J$12^2)+Real_MC_30Y!$J$12*((RAND()+RAND()+RAND()+RAND()+RAND()+RAND()+RAND()+RAND()+RAND()+RAND()+RAND()+RAND())-6))-1)+Real_MC_30Y!AA$58)</x:f>
        <x:v>4047265.4665081236</x:v>
      </x:c>
      <x:c r="AB316" s="50" t="n">
        <x:f>MAX(0,AA316*(1+EXP((LN(1+Real_MC_30Y!$J$11)-0.5*Real_MC_30Y!$J$12^2)+Real_MC_30Y!$J$12*((RAND()+RAND()+RAND()+RAND()+RAND()+RAND()+RAND()+RAND()+RAND()+RAND()+RAND()+RAND())-6))-1)+Real_MC_30Y!AB$58)</x:f>
        <x:v>4185104.342031519</x:v>
      </x:c>
      <x:c r="AC316" s="50" t="n">
        <x:f>MAX(0,AB316*(1+EXP((LN(1+Real_MC_30Y!$J$11)-0.5*Real_MC_30Y!$J$12^2)+Real_MC_30Y!$J$12*((RAND()+RAND()+RAND()+RAND()+RAND()+RAND()+RAND()+RAND()+RAND()+RAND()+RAND()+RAND())-6))-1)+Real_MC_30Y!AC$58)</x:f>
        <x:v>5552323.696955962</x:v>
      </x:c>
      <x:c r="AD316" s="50" t="n">
        <x:f>MAX(0,AC316*(1+EXP((LN(1+Real_MC_30Y!$J$11)-0.5*Real_MC_30Y!$J$12^2)+Real_MC_30Y!$J$12*((RAND()+RAND()+RAND()+RAND()+RAND()+RAND()+RAND()+RAND()+RAND()+RAND()+RAND()+RAND())-6))-1)+Real_MC_30Y!AD$58)</x:f>
        <x:v>6450409.410907433</x:v>
      </x:c>
      <x:c r="AE316" s="50" t="n">
        <x:f>MAX(0,AD316*(1+EXP((LN(1+Real_MC_30Y!$J$11)-0.5*Real_MC_30Y!$J$12^2)+Real_MC_30Y!$J$12*((RAND()+RAND()+RAND()+RAND()+RAND()+RAND()+RAND()+RAND()+RAND()+RAND()+RAND()+RAND())-6))-1)+Real_MC_30Y!AE$58)</x:f>
        <x:v>7900237.201659194</x:v>
      </x:c>
      <x:c r="AF316" s="50" t="n">
        <x:f>MAX(0,AE316*(1+EXP((LN(1+Real_MC_30Y!$J$11)-0.5*Real_MC_30Y!$J$12^2)+Real_MC_30Y!$J$12*((RAND()+RAND()+RAND()+RAND()+RAND()+RAND()+RAND()+RAND()+RAND()+RAND()+RAND()+RAND())-6))-1)+Real_MC_30Y!AF$58)</x:f>
        <x:v>7670856.5982116135</x:v>
      </x:c>
    </x:row>
    <x:row r="317">
      <x:c r="A317">
        <x:v>313</x:v>
      </x:c>
      <x:c r="B317" s="50" t="n">
        <x:f>MAX(0,Liquidity_30Y!$C$14+Real_MC_30Y!B$57-Real_MC_30Y!B$56)</x:f>
        <x:v>1029031.25</x:v>
      </x:c>
      <x:c r="C317" s="50" t="n">
        <x:f>MAX(0,B317*(1+EXP((LN(1+Real_MC_30Y!$J$11)-0.5*Real_MC_30Y!$J$12^2)+Real_MC_30Y!$J$12*((RAND()+RAND()+RAND()+RAND()+RAND()+RAND()+RAND()+RAND()+RAND()+RAND()+RAND()+RAND())-6))-1)+Real_MC_30Y!C$58)</x:f>
        <x:v>1226942.1947239507</x:v>
      </x:c>
      <x:c r="D317" s="50" t="n">
        <x:f>MAX(0,C317*(1+EXP((LN(1+Real_MC_30Y!$J$11)-0.5*Real_MC_30Y!$J$12^2)+Real_MC_30Y!$J$12*((RAND()+RAND()+RAND()+RAND()+RAND()+RAND()+RAND()+RAND()+RAND()+RAND()+RAND()+RAND())-6))-1)+Real_MC_30Y!D$58)</x:f>
        <x:v>1323573.111229483</x:v>
      </x:c>
      <x:c r="E317" s="50" t="n">
        <x:f>MAX(0,D317*(1+EXP((LN(1+Real_MC_30Y!$J$11)-0.5*Real_MC_30Y!$J$12^2)+Real_MC_30Y!$J$12*((RAND()+RAND()+RAND()+RAND()+RAND()+RAND()+RAND()+RAND()+RAND()+RAND()+RAND()+RAND())-6))-1)+Real_MC_30Y!E$58)</x:f>
        <x:v>1428863.4727032415</x:v>
      </x:c>
      <x:c r="F317" s="50" t="n">
        <x:f>MAX(0,E317*(1+EXP((LN(1+Real_MC_30Y!$J$11)-0.5*Real_MC_30Y!$J$12^2)+Real_MC_30Y!$J$12*((RAND()+RAND()+RAND()+RAND()+RAND()+RAND()+RAND()+RAND()+RAND()+RAND()+RAND()+RAND())-6))-1)+Real_MC_30Y!F$58)</x:f>
        <x:v>1527134.5474515758</x:v>
      </x:c>
      <x:c r="G317" s="50" t="n">
        <x:f>MAX(0,F317*(1+EXP((LN(1+Real_MC_30Y!$J$11)-0.5*Real_MC_30Y!$J$12^2)+Real_MC_30Y!$J$12*((RAND()+RAND()+RAND()+RAND()+RAND()+RAND()+RAND()+RAND()+RAND()+RAND()+RAND()+RAND())-6))-1)+Real_MC_30Y!G$58)</x:f>
        <x:v>1489151.6711135735</x:v>
      </x:c>
      <x:c r="H317" s="50" t="n">
        <x:f>MAX(0,G317*(1+EXP((LN(1+Real_MC_30Y!$J$11)-0.5*Real_MC_30Y!$J$12^2)+Real_MC_30Y!$J$12*((RAND()+RAND()+RAND()+RAND()+RAND()+RAND()+RAND()+RAND()+RAND()+RAND()+RAND()+RAND())-6))-1)+Real_MC_30Y!H$58)</x:f>
        <x:v>1405853.740406245</x:v>
      </x:c>
      <x:c r="I317" s="50" t="n">
        <x:f>MAX(0,H317*(1+EXP((LN(1+Real_MC_30Y!$J$11)-0.5*Real_MC_30Y!$J$12^2)+Real_MC_30Y!$J$12*((RAND()+RAND()+RAND()+RAND()+RAND()+RAND()+RAND()+RAND()+RAND()+RAND()+RAND()+RAND())-6))-1)+Real_MC_30Y!I$58)</x:f>
        <x:v>1553371.5049985114</x:v>
      </x:c>
      <x:c r="J317" s="50" t="n">
        <x:f>MAX(0,I317*(1+EXP((LN(1+Real_MC_30Y!$J$11)-0.5*Real_MC_30Y!$J$12^2)+Real_MC_30Y!$J$12*((RAND()+RAND()+RAND()+RAND()+RAND()+RAND()+RAND()+RAND()+RAND()+RAND()+RAND()+RAND())-6))-1)+Real_MC_30Y!J$58)</x:f>
        <x:v>1238627.358693204</x:v>
      </x:c>
      <x:c r="K317" s="50" t="n">
        <x:f>MAX(0,J317*(1+EXP((LN(1+Real_MC_30Y!$J$11)-0.5*Real_MC_30Y!$J$12^2)+Real_MC_30Y!$J$12*((RAND()+RAND()+RAND()+RAND()+RAND()+RAND()+RAND()+RAND()+RAND()+RAND()+RAND()+RAND())-6))-1)+Real_MC_30Y!K$58)</x:f>
        <x:v>1313156.0336383656</x:v>
      </x:c>
      <x:c r="L317" s="50" t="n">
        <x:f>MAX(0,K317*(1+EXP((LN(1+Real_MC_30Y!$J$11)-0.5*Real_MC_30Y!$J$12^2)+Real_MC_30Y!$J$12*((RAND()+RAND()+RAND()+RAND()+RAND()+RAND()+RAND()+RAND()+RAND()+RAND()+RAND()+RAND())-6))-1)+Real_MC_30Y!L$58)</x:f>
        <x:v>1241671.5300563874</x:v>
      </x:c>
      <x:c r="M317" s="50" t="n">
        <x:f>MAX(0,L317*(1+EXP((LN(1+Real_MC_30Y!$J$11)-0.5*Real_MC_30Y!$J$12^2)+Real_MC_30Y!$J$12*((RAND()+RAND()+RAND()+RAND()+RAND()+RAND()+RAND()+RAND()+RAND()+RAND()+RAND()+RAND())-6))-1)+Real_MC_30Y!M$58)</x:f>
        <x:v>1160788.9278524779</x:v>
      </x:c>
      <x:c r="N317" s="50" t="n">
        <x:f>MAX(0,M317*(1+EXP((LN(1+Real_MC_30Y!$J$11)-0.5*Real_MC_30Y!$J$12^2)+Real_MC_30Y!$J$12*((RAND()+RAND()+RAND()+RAND()+RAND()+RAND()+RAND()+RAND()+RAND()+RAND()+RAND()+RAND())-6))-1)+Real_MC_30Y!N$58)</x:f>
        <x:v>1239639.5634867682</x:v>
      </x:c>
      <x:c r="O317" s="50" t="n">
        <x:f>MAX(0,N317*(1+EXP((LN(1+Real_MC_30Y!$J$11)-0.5*Real_MC_30Y!$J$12^2)+Real_MC_30Y!$J$12*((RAND()+RAND()+RAND()+RAND()+RAND()+RAND()+RAND()+RAND()+RAND()+RAND()+RAND()+RAND())-6))-1)+Real_MC_30Y!O$58)</x:f>
        <x:v>1115399.218706271</x:v>
      </x:c>
      <x:c r="P317" s="50" t="n">
        <x:f>MAX(0,O317*(1+EXP((LN(1+Real_MC_30Y!$J$11)-0.5*Real_MC_30Y!$J$12^2)+Real_MC_30Y!$J$12*((RAND()+RAND()+RAND()+RAND()+RAND()+RAND()+RAND()+RAND()+RAND()+RAND()+RAND()+RAND())-6))-1)+Real_MC_30Y!P$58)</x:f>
        <x:v>969620.6609899084</x:v>
      </x:c>
      <x:c r="Q317" s="50" t="n">
        <x:f>MAX(0,P317*(1+EXP((LN(1+Real_MC_30Y!$J$11)-0.5*Real_MC_30Y!$J$12^2)+Real_MC_30Y!$J$12*((RAND()+RAND()+RAND()+RAND()+RAND()+RAND()+RAND()+RAND()+RAND()+RAND()+RAND()+RAND())-6))-1)+Real_MC_30Y!Q$58)</x:f>
        <x:v>1040634.155519111</x:v>
      </x:c>
      <x:c r="R317" s="50" t="n">
        <x:f>MAX(0,Q317*(1+EXP((LN(1+Real_MC_30Y!$J$11)-0.5*Real_MC_30Y!$J$12^2)+Real_MC_30Y!$J$12*((RAND()+RAND()+RAND()+RAND()+RAND()+RAND()+RAND()+RAND()+RAND()+RAND()+RAND()+RAND())-6))-1)+Real_MC_30Y!R$58)</x:f>
        <x:v>1345107.3778868103</x:v>
      </x:c>
      <x:c r="S317" s="50" t="n">
        <x:f>MAX(0,R317*(1+EXP((LN(1+Real_MC_30Y!$J$11)-0.5*Real_MC_30Y!$J$12^2)+Real_MC_30Y!$J$12*((RAND()+RAND()+RAND()+RAND()+RAND()+RAND()+RAND()+RAND()+RAND()+RAND()+RAND()+RAND())-6))-1)+Real_MC_30Y!S$58)</x:f>
        <x:v>1605956.7363904093</x:v>
      </x:c>
      <x:c r="T317" s="50" t="n">
        <x:f>MAX(0,S317*(1+EXP((LN(1+Real_MC_30Y!$J$11)-0.5*Real_MC_30Y!$J$12^2)+Real_MC_30Y!$J$12*((RAND()+RAND()+RAND()+RAND()+RAND()+RAND()+RAND()+RAND()+RAND()+RAND()+RAND()+RAND())-6))-1)+Real_MC_30Y!T$58)</x:f>
        <x:v>2282814.7768980586</x:v>
      </x:c>
      <x:c r="U317" s="50" t="n">
        <x:f>MAX(0,T317*(1+EXP((LN(1+Real_MC_30Y!$J$11)-0.5*Real_MC_30Y!$J$12^2)+Real_MC_30Y!$J$12*((RAND()+RAND()+RAND()+RAND()+RAND()+RAND()+RAND()+RAND()+RAND()+RAND()+RAND()+RAND())-6))-1)+Real_MC_30Y!U$58)</x:f>
        <x:v>2254142.807305004</x:v>
      </x:c>
      <x:c r="V317" s="50" t="n">
        <x:f>MAX(0,U317*(1+EXP((LN(1+Real_MC_30Y!$J$11)-0.5*Real_MC_30Y!$J$12^2)+Real_MC_30Y!$J$12*((RAND()+RAND()+RAND()+RAND()+RAND()+RAND()+RAND()+RAND()+RAND()+RAND()+RAND()+RAND())-6))-1)+Real_MC_30Y!V$58)</x:f>
        <x:v>2004874.2968575438</x:v>
      </x:c>
      <x:c r="W317" s="50" t="n">
        <x:f>MAX(0,V317*(1+EXP((LN(1+Real_MC_30Y!$J$11)-0.5*Real_MC_30Y!$J$12^2)+Real_MC_30Y!$J$12*((RAND()+RAND()+RAND()+RAND()+RAND()+RAND()+RAND()+RAND()+RAND()+RAND()+RAND()+RAND())-6))-1)+Real_MC_30Y!W$58)</x:f>
        <x:v>1951041.639203678</x:v>
      </x:c>
      <x:c r="X317" s="50" t="n">
        <x:f>MAX(0,W317*(1+EXP((LN(1+Real_MC_30Y!$J$11)-0.5*Real_MC_30Y!$J$12^2)+Real_MC_30Y!$J$12*((RAND()+RAND()+RAND()+RAND()+RAND()+RAND()+RAND()+RAND()+RAND()+RAND()+RAND()+RAND())-6))-1)+Real_MC_30Y!X$58)</x:f>
        <x:v>2610687.5691425465</x:v>
      </x:c>
      <x:c r="Y317" s="50" t="n">
        <x:f>MAX(0,X317*(1+EXP((LN(1+Real_MC_30Y!$J$11)-0.5*Real_MC_30Y!$J$12^2)+Real_MC_30Y!$J$12*((RAND()+RAND()+RAND()+RAND()+RAND()+RAND()+RAND()+RAND()+RAND()+RAND()+RAND()+RAND())-6))-1)+Real_MC_30Y!Y$58)</x:f>
        <x:v>2657568.20862776</x:v>
      </x:c>
      <x:c r="Z317" s="50" t="n">
        <x:f>MAX(0,Y317*(1+EXP((LN(1+Real_MC_30Y!$J$11)-0.5*Real_MC_30Y!$J$12^2)+Real_MC_30Y!$J$12*((RAND()+RAND()+RAND()+RAND()+RAND()+RAND()+RAND()+RAND()+RAND()+RAND()+RAND()+RAND())-6))-1)+Real_MC_30Y!Z$58)</x:f>
        <x:v>2413860.796409591</x:v>
      </x:c>
      <x:c r="AA317" s="50" t="n">
        <x:f>MAX(0,Z317*(1+EXP((LN(1+Real_MC_30Y!$J$11)-0.5*Real_MC_30Y!$J$12^2)+Real_MC_30Y!$J$12*((RAND()+RAND()+RAND()+RAND()+RAND()+RAND()+RAND()+RAND()+RAND()+RAND()+RAND()+RAND())-6))-1)+Real_MC_30Y!AA$58)</x:f>
        <x:v>2598059.3488109647</x:v>
      </x:c>
      <x:c r="AB317" s="50" t="n">
        <x:f>MAX(0,AA317*(1+EXP((LN(1+Real_MC_30Y!$J$11)-0.5*Real_MC_30Y!$J$12^2)+Real_MC_30Y!$J$12*((RAND()+RAND()+RAND()+RAND()+RAND()+RAND()+RAND()+RAND()+RAND()+RAND()+RAND()+RAND())-6))-1)+Real_MC_30Y!AB$58)</x:f>
        <x:v>3270970.159909444</x:v>
      </x:c>
      <x:c r="AC317" s="50" t="n">
        <x:f>MAX(0,AB317*(1+EXP((LN(1+Real_MC_30Y!$J$11)-0.5*Real_MC_30Y!$J$12^2)+Real_MC_30Y!$J$12*((RAND()+RAND()+RAND()+RAND()+RAND()+RAND()+RAND()+RAND()+RAND()+RAND()+RAND()+RAND())-6))-1)+Real_MC_30Y!AC$58)</x:f>
        <x:v>4224954.872131482</x:v>
      </x:c>
      <x:c r="AD317" s="50" t="n">
        <x:f>MAX(0,AC317*(1+EXP((LN(1+Real_MC_30Y!$J$11)-0.5*Real_MC_30Y!$J$12^2)+Real_MC_30Y!$J$12*((RAND()+RAND()+RAND()+RAND()+RAND()+RAND()+RAND()+RAND()+RAND()+RAND()+RAND()+RAND())-6))-1)+Real_MC_30Y!AD$58)</x:f>
        <x:v>4508821.222267696</x:v>
      </x:c>
      <x:c r="AE317" s="50" t="n">
        <x:f>MAX(0,AD317*(1+EXP((LN(1+Real_MC_30Y!$J$11)-0.5*Real_MC_30Y!$J$12^2)+Real_MC_30Y!$J$12*((RAND()+RAND()+RAND()+RAND()+RAND()+RAND()+RAND()+RAND()+RAND()+RAND()+RAND()+RAND())-6))-1)+Real_MC_30Y!AE$58)</x:f>
        <x:v>4873043.92506529</x:v>
      </x:c>
      <x:c r="AF317" s="50" t="n">
        <x:f>MAX(0,AE317*(1+EXP((LN(1+Real_MC_30Y!$J$11)-0.5*Real_MC_30Y!$J$12^2)+Real_MC_30Y!$J$12*((RAND()+RAND()+RAND()+RAND()+RAND()+RAND()+RAND()+RAND()+RAND()+RAND()+RAND()+RAND())-6))-1)+Real_MC_30Y!AF$58)</x:f>
        <x:v>4183910.431148206</x:v>
      </x:c>
    </x:row>
    <x:row r="318">
      <x:c r="A318">
        <x:v>314</x:v>
      </x:c>
      <x:c r="B318" s="50" t="n">
        <x:f>MAX(0,Liquidity_30Y!$C$14+Real_MC_30Y!B$57-Real_MC_30Y!B$56)</x:f>
        <x:v>1029031.25</x:v>
      </x:c>
      <x:c r="C318" s="50" t="n">
        <x:f>MAX(0,B318*(1+EXP((LN(1+Real_MC_30Y!$J$11)-0.5*Real_MC_30Y!$J$12^2)+Real_MC_30Y!$J$12*((RAND()+RAND()+RAND()+RAND()+RAND()+RAND()+RAND()+RAND()+RAND()+RAND()+RAND()+RAND())-6))-1)+Real_MC_30Y!C$58)</x:f>
        <x:v>968852.5068078203</x:v>
      </x:c>
      <x:c r="D318" s="50" t="n">
        <x:f>MAX(0,C318*(1+EXP((LN(1+Real_MC_30Y!$J$11)-0.5*Real_MC_30Y!$J$12^2)+Real_MC_30Y!$J$12*((RAND()+RAND()+RAND()+RAND()+RAND()+RAND()+RAND()+RAND()+RAND()+RAND()+RAND()+RAND())-6))-1)+Real_MC_30Y!D$58)</x:f>
        <x:v>1121065.8745363096</x:v>
      </x:c>
      <x:c r="E318" s="50" t="n">
        <x:f>MAX(0,D318*(1+EXP((LN(1+Real_MC_30Y!$J$11)-0.5*Real_MC_30Y!$J$12^2)+Real_MC_30Y!$J$12*((RAND()+RAND()+RAND()+RAND()+RAND()+RAND()+RAND()+RAND()+RAND()+RAND()+RAND()+RAND())-6))-1)+Real_MC_30Y!E$58)</x:f>
        <x:v>1126970.5585573623</x:v>
      </x:c>
      <x:c r="F318" s="50" t="n">
        <x:f>MAX(0,E318*(1+EXP((LN(1+Real_MC_30Y!$J$11)-0.5*Real_MC_30Y!$J$12^2)+Real_MC_30Y!$J$12*((RAND()+RAND()+RAND()+RAND()+RAND()+RAND()+RAND()+RAND()+RAND()+RAND()+RAND()+RAND())-6))-1)+Real_MC_30Y!F$58)</x:f>
        <x:v>955601.1968794325</x:v>
      </x:c>
      <x:c r="G318" s="50" t="n">
        <x:f>MAX(0,F318*(1+EXP((LN(1+Real_MC_30Y!$J$11)-0.5*Real_MC_30Y!$J$12^2)+Real_MC_30Y!$J$12*((RAND()+RAND()+RAND()+RAND()+RAND()+RAND()+RAND()+RAND()+RAND()+RAND()+RAND()+RAND())-6))-1)+Real_MC_30Y!G$58)</x:f>
        <x:v>963256.9050851818</x:v>
      </x:c>
      <x:c r="H318" s="50" t="n">
        <x:f>MAX(0,G318*(1+EXP((LN(1+Real_MC_30Y!$J$11)-0.5*Real_MC_30Y!$J$12^2)+Real_MC_30Y!$J$12*((RAND()+RAND()+RAND()+RAND()+RAND()+RAND()+RAND()+RAND()+RAND()+RAND()+RAND()+RAND())-6))-1)+Real_MC_30Y!H$58)</x:f>
        <x:v>1005409.8085774528</x:v>
      </x:c>
      <x:c r="I318" s="50" t="n">
        <x:f>MAX(0,H318*(1+EXP((LN(1+Real_MC_30Y!$J$11)-0.5*Real_MC_30Y!$J$12^2)+Real_MC_30Y!$J$12*((RAND()+RAND()+RAND()+RAND()+RAND()+RAND()+RAND()+RAND()+RAND()+RAND()+RAND()+RAND())-6))-1)+Real_MC_30Y!I$58)</x:f>
        <x:v>920120.9440299807</x:v>
      </x:c>
      <x:c r="J318" s="50" t="n">
        <x:f>MAX(0,I318*(1+EXP((LN(1+Real_MC_30Y!$J$11)-0.5*Real_MC_30Y!$J$12^2)+Real_MC_30Y!$J$12*((RAND()+RAND()+RAND()+RAND()+RAND()+RAND()+RAND()+RAND()+RAND()+RAND()+RAND()+RAND())-6))-1)+Real_MC_30Y!J$58)</x:f>
        <x:v>909652.9142025012</x:v>
      </x:c>
      <x:c r="K318" s="50" t="n">
        <x:f>MAX(0,J318*(1+EXP((LN(1+Real_MC_30Y!$J$11)-0.5*Real_MC_30Y!$J$12^2)+Real_MC_30Y!$J$12*((RAND()+RAND()+RAND()+RAND()+RAND()+RAND()+RAND()+RAND()+RAND()+RAND()+RAND()+RAND())-6))-1)+Real_MC_30Y!K$58)</x:f>
        <x:v>867043.153117124</x:v>
      </x:c>
      <x:c r="L318" s="50" t="n">
        <x:f>MAX(0,K318*(1+EXP((LN(1+Real_MC_30Y!$J$11)-0.5*Real_MC_30Y!$J$12^2)+Real_MC_30Y!$J$12*((RAND()+RAND()+RAND()+RAND()+RAND()+RAND()+RAND()+RAND()+RAND()+RAND()+RAND()+RAND())-6))-1)+Real_MC_30Y!L$58)</x:f>
        <x:v>1108138.8076226658</x:v>
      </x:c>
      <x:c r="M318" s="50" t="n">
        <x:f>MAX(0,L318*(1+EXP((LN(1+Real_MC_30Y!$J$11)-0.5*Real_MC_30Y!$J$12^2)+Real_MC_30Y!$J$12*((RAND()+RAND()+RAND()+RAND()+RAND()+RAND()+RAND()+RAND()+RAND()+RAND()+RAND()+RAND())-6))-1)+Real_MC_30Y!M$58)</x:f>
        <x:v>1126593.909880557</x:v>
      </x:c>
      <x:c r="N318" s="50" t="n">
        <x:f>MAX(0,M318*(1+EXP((LN(1+Real_MC_30Y!$J$11)-0.5*Real_MC_30Y!$J$12^2)+Real_MC_30Y!$J$12*((RAND()+RAND()+RAND()+RAND()+RAND()+RAND()+RAND()+RAND()+RAND()+RAND()+RAND()+RAND())-6))-1)+Real_MC_30Y!N$58)</x:f>
        <x:v>1288568.4362274297</x:v>
      </x:c>
      <x:c r="O318" s="50" t="n">
        <x:f>MAX(0,N318*(1+EXP((LN(1+Real_MC_30Y!$J$11)-0.5*Real_MC_30Y!$J$12^2)+Real_MC_30Y!$J$12*((RAND()+RAND()+RAND()+RAND()+RAND()+RAND()+RAND()+RAND()+RAND()+RAND()+RAND()+RAND())-6))-1)+Real_MC_30Y!O$58)</x:f>
        <x:v>989438.5009039568</x:v>
      </x:c>
      <x:c r="P318" s="50" t="n">
        <x:f>MAX(0,O318*(1+EXP((LN(1+Real_MC_30Y!$J$11)-0.5*Real_MC_30Y!$J$12^2)+Real_MC_30Y!$J$12*((RAND()+RAND()+RAND()+RAND()+RAND()+RAND()+RAND()+RAND()+RAND()+RAND()+RAND()+RAND())-6))-1)+Real_MC_30Y!P$58)</x:f>
        <x:v>1216981.036968848</x:v>
      </x:c>
      <x:c r="Q318" s="50" t="n">
        <x:f>MAX(0,P318*(1+EXP((LN(1+Real_MC_30Y!$J$11)-0.5*Real_MC_30Y!$J$12^2)+Real_MC_30Y!$J$12*((RAND()+RAND()+RAND()+RAND()+RAND()+RAND()+RAND()+RAND()+RAND()+RAND()+RAND()+RAND())-6))-1)+Real_MC_30Y!Q$58)</x:f>
        <x:v>950101.0797980393</x:v>
      </x:c>
      <x:c r="R318" s="50" t="n">
        <x:f>MAX(0,Q318*(1+EXP((LN(1+Real_MC_30Y!$J$11)-0.5*Real_MC_30Y!$J$12^2)+Real_MC_30Y!$J$12*((RAND()+RAND()+RAND()+RAND()+RAND()+RAND()+RAND()+RAND()+RAND()+RAND()+RAND()+RAND())-6))-1)+Real_MC_30Y!R$58)</x:f>
        <x:v>1293561.5285071624</x:v>
      </x:c>
      <x:c r="S318" s="50" t="n">
        <x:f>MAX(0,R318*(1+EXP((LN(1+Real_MC_30Y!$J$11)-0.5*Real_MC_30Y!$J$12^2)+Real_MC_30Y!$J$12*((RAND()+RAND()+RAND()+RAND()+RAND()+RAND()+RAND()+RAND()+RAND()+RAND()+RAND()+RAND())-6))-1)+Real_MC_30Y!S$58)</x:f>
        <x:v>1584790.6582099607</x:v>
      </x:c>
      <x:c r="T318" s="50" t="n">
        <x:f>MAX(0,S318*(1+EXP((LN(1+Real_MC_30Y!$J$11)-0.5*Real_MC_30Y!$J$12^2)+Real_MC_30Y!$J$12*((RAND()+RAND()+RAND()+RAND()+RAND()+RAND()+RAND()+RAND()+RAND()+RAND()+RAND()+RAND())-6))-1)+Real_MC_30Y!T$58)</x:f>
        <x:v>1573659.9440915654</x:v>
      </x:c>
      <x:c r="U318" s="50" t="n">
        <x:f>MAX(0,T318*(1+EXP((LN(1+Real_MC_30Y!$J$11)-0.5*Real_MC_30Y!$J$12^2)+Real_MC_30Y!$J$12*((RAND()+RAND()+RAND()+RAND()+RAND()+RAND()+RAND()+RAND()+RAND()+RAND()+RAND()+RAND())-6))-1)+Real_MC_30Y!U$58)</x:f>
        <x:v>1562326.4527516474</x:v>
      </x:c>
      <x:c r="V318" s="50" t="n">
        <x:f>MAX(0,U318*(1+EXP((LN(1+Real_MC_30Y!$J$11)-0.5*Real_MC_30Y!$J$12^2)+Real_MC_30Y!$J$12*((RAND()+RAND()+RAND()+RAND()+RAND()+RAND()+RAND()+RAND()+RAND()+RAND()+RAND()+RAND())-6))-1)+Real_MC_30Y!V$58)</x:f>
        <x:v>2088860.360815476</x:v>
      </x:c>
      <x:c r="W318" s="50" t="n">
        <x:f>MAX(0,V318*(1+EXP((LN(1+Real_MC_30Y!$J$11)-0.5*Real_MC_30Y!$J$12^2)+Real_MC_30Y!$J$12*((RAND()+RAND()+RAND()+RAND()+RAND()+RAND()+RAND()+RAND()+RAND()+RAND()+RAND()+RAND())-6))-1)+Real_MC_30Y!W$58)</x:f>
        <x:v>2127091.3951921538</x:v>
      </x:c>
      <x:c r="X318" s="50" t="n">
        <x:f>MAX(0,W318*(1+EXP((LN(1+Real_MC_30Y!$J$11)-0.5*Real_MC_30Y!$J$12^2)+Real_MC_30Y!$J$12*((RAND()+RAND()+RAND()+RAND()+RAND()+RAND()+RAND()+RAND()+RAND()+RAND()+RAND()+RAND())-6))-1)+Real_MC_30Y!X$58)</x:f>
        <x:v>2160161.4503444387</x:v>
      </x:c>
      <x:c r="Y318" s="50" t="n">
        <x:f>MAX(0,X318*(1+EXP((LN(1+Real_MC_30Y!$J$11)-0.5*Real_MC_30Y!$J$12^2)+Real_MC_30Y!$J$12*((RAND()+RAND()+RAND()+RAND()+RAND()+RAND()+RAND()+RAND()+RAND()+RAND()+RAND()+RAND())-6))-1)+Real_MC_30Y!Y$58)</x:f>
        <x:v>1687662.7562024612</x:v>
      </x:c>
      <x:c r="Z318" s="50" t="n">
        <x:f>MAX(0,Y318*(1+EXP((LN(1+Real_MC_30Y!$J$11)-0.5*Real_MC_30Y!$J$12^2)+Real_MC_30Y!$J$12*((RAND()+RAND()+RAND()+RAND()+RAND()+RAND()+RAND()+RAND()+RAND()+RAND()+RAND()+RAND())-6))-1)+Real_MC_30Y!Z$58)</x:f>
        <x:v>2461954.2349807024</x:v>
      </x:c>
      <x:c r="AA318" s="50" t="n">
        <x:f>MAX(0,Z318*(1+EXP((LN(1+Real_MC_30Y!$J$11)-0.5*Real_MC_30Y!$J$12^2)+Real_MC_30Y!$J$12*((RAND()+RAND()+RAND()+RAND()+RAND()+RAND()+RAND()+RAND()+RAND()+RAND()+RAND()+RAND())-6))-1)+Real_MC_30Y!AA$58)</x:f>
        <x:v>2958467.110968847</x:v>
      </x:c>
      <x:c r="AB318" s="50" t="n">
        <x:f>MAX(0,AA318*(1+EXP((LN(1+Real_MC_30Y!$J$11)-0.5*Real_MC_30Y!$J$12^2)+Real_MC_30Y!$J$12*((RAND()+RAND()+RAND()+RAND()+RAND()+RAND()+RAND()+RAND()+RAND()+RAND()+RAND()+RAND())-6))-1)+Real_MC_30Y!AB$58)</x:f>
        <x:v>2454321.1517337007</x:v>
      </x:c>
      <x:c r="AC318" s="50" t="n">
        <x:f>MAX(0,AB318*(1+EXP((LN(1+Real_MC_30Y!$J$11)-0.5*Real_MC_30Y!$J$12^2)+Real_MC_30Y!$J$12*((RAND()+RAND()+RAND()+RAND()+RAND()+RAND()+RAND()+RAND()+RAND()+RAND()+RAND()+RAND())-6))-1)+Real_MC_30Y!AC$58)</x:f>
        <x:v>2705842.3055473827</x:v>
      </x:c>
      <x:c r="AD318" s="50" t="n">
        <x:f>MAX(0,AC318*(1+EXP((LN(1+Real_MC_30Y!$J$11)-0.5*Real_MC_30Y!$J$12^2)+Real_MC_30Y!$J$12*((RAND()+RAND()+RAND()+RAND()+RAND()+RAND()+RAND()+RAND()+RAND()+RAND()+RAND()+RAND())-6))-1)+Real_MC_30Y!AD$58)</x:f>
        <x:v>2374570.8113956577</x:v>
      </x:c>
      <x:c r="AE318" s="50" t="n">
        <x:f>MAX(0,AD318*(1+EXP((LN(1+Real_MC_30Y!$J$11)-0.5*Real_MC_30Y!$J$12^2)+Real_MC_30Y!$J$12*((RAND()+RAND()+RAND()+RAND()+RAND()+RAND()+RAND()+RAND()+RAND()+RAND()+RAND()+RAND())-6))-1)+Real_MC_30Y!AE$58)</x:f>
        <x:v>2210323.3526479662</x:v>
      </x:c>
      <x:c r="AF318" s="50" t="n">
        <x:f>MAX(0,AE318*(1+EXP((LN(1+Real_MC_30Y!$J$11)-0.5*Real_MC_30Y!$J$12^2)+Real_MC_30Y!$J$12*((RAND()+RAND()+RAND()+RAND()+RAND()+RAND()+RAND()+RAND()+RAND()+RAND()+RAND()+RAND())-6))-1)+Real_MC_30Y!AF$58)</x:f>
        <x:v>2254001.137307941</x:v>
      </x:c>
    </x:row>
    <x:row r="319">
      <x:c r="A319">
        <x:v>315</x:v>
      </x:c>
      <x:c r="B319" s="50" t="n">
        <x:f>MAX(0,Liquidity_30Y!$C$14+Real_MC_30Y!B$57-Real_MC_30Y!B$56)</x:f>
        <x:v>1029031.25</x:v>
      </x:c>
      <x:c r="C319" s="50" t="n">
        <x:f>MAX(0,B319*(1+EXP((LN(1+Real_MC_30Y!$J$11)-0.5*Real_MC_30Y!$J$12^2)+Real_MC_30Y!$J$12*((RAND()+RAND()+RAND()+RAND()+RAND()+RAND()+RAND()+RAND()+RAND()+RAND()+RAND()+RAND())-6))-1)+Real_MC_30Y!C$58)</x:f>
        <x:v>873464.2692432919</x:v>
      </x:c>
      <x:c r="D319" s="50" t="n">
        <x:f>MAX(0,C319*(1+EXP((LN(1+Real_MC_30Y!$J$11)-0.5*Real_MC_30Y!$J$12^2)+Real_MC_30Y!$J$12*((RAND()+RAND()+RAND()+RAND()+RAND()+RAND()+RAND()+RAND()+RAND()+RAND()+RAND()+RAND())-6))-1)+Real_MC_30Y!D$58)</x:f>
        <x:v>716750.9446017309</x:v>
      </x:c>
      <x:c r="E319" s="50" t="n">
        <x:f>MAX(0,D319*(1+EXP((LN(1+Real_MC_30Y!$J$11)-0.5*Real_MC_30Y!$J$12^2)+Real_MC_30Y!$J$12*((RAND()+RAND()+RAND()+RAND()+RAND()+RAND()+RAND()+RAND()+RAND()+RAND()+RAND()+RAND())-6))-1)+Real_MC_30Y!E$58)</x:f>
        <x:v>830593.4519057797</x:v>
      </x:c>
      <x:c r="F319" s="50" t="n">
        <x:f>MAX(0,E319*(1+EXP((LN(1+Real_MC_30Y!$J$11)-0.5*Real_MC_30Y!$J$12^2)+Real_MC_30Y!$J$12*((RAND()+RAND()+RAND()+RAND()+RAND()+RAND()+RAND()+RAND()+RAND()+RAND()+RAND()+RAND())-6))-1)+Real_MC_30Y!F$58)</x:f>
        <x:v>782704.4905429279</x:v>
      </x:c>
      <x:c r="G319" s="50" t="n">
        <x:f>MAX(0,F319*(1+EXP((LN(1+Real_MC_30Y!$J$11)-0.5*Real_MC_30Y!$J$12^2)+Real_MC_30Y!$J$12*((RAND()+RAND()+RAND()+RAND()+RAND()+RAND()+RAND()+RAND()+RAND()+RAND()+RAND()+RAND())-6))-1)+Real_MC_30Y!G$58)</x:f>
        <x:v>636687.5551270954</x:v>
      </x:c>
      <x:c r="H319" s="50" t="n">
        <x:f>MAX(0,G319*(1+EXP((LN(1+Real_MC_30Y!$J$11)-0.5*Real_MC_30Y!$J$12^2)+Real_MC_30Y!$J$12*((RAND()+RAND()+RAND()+RAND()+RAND()+RAND()+RAND()+RAND()+RAND()+RAND()+RAND()+RAND())-6))-1)+Real_MC_30Y!H$58)</x:f>
        <x:v>688119.2176397216</x:v>
      </x:c>
      <x:c r="I319" s="50" t="n">
        <x:f>MAX(0,H319*(1+EXP((LN(1+Real_MC_30Y!$J$11)-0.5*Real_MC_30Y!$J$12^2)+Real_MC_30Y!$J$12*((RAND()+RAND()+RAND()+RAND()+RAND()+RAND()+RAND()+RAND()+RAND()+RAND()+RAND()+RAND())-6))-1)+Real_MC_30Y!I$58)</x:f>
        <x:v>722183.0823891473</x:v>
      </x:c>
      <x:c r="J319" s="50" t="n">
        <x:f>MAX(0,I319*(1+EXP((LN(1+Real_MC_30Y!$J$11)-0.5*Real_MC_30Y!$J$12^2)+Real_MC_30Y!$J$12*((RAND()+RAND()+RAND()+RAND()+RAND()+RAND()+RAND()+RAND()+RAND()+RAND()+RAND()+RAND())-6))-1)+Real_MC_30Y!J$58)</x:f>
        <x:v>873461.1060968277</x:v>
      </x:c>
      <x:c r="K319" s="50" t="n">
        <x:f>MAX(0,J319*(1+EXP((LN(1+Real_MC_30Y!$J$11)-0.5*Real_MC_30Y!$J$12^2)+Real_MC_30Y!$J$12*((RAND()+RAND()+RAND()+RAND()+RAND()+RAND()+RAND()+RAND()+RAND()+RAND()+RAND()+RAND())-6))-1)+Real_MC_30Y!K$58)</x:f>
        <x:v>793839.600939387</x:v>
      </x:c>
      <x:c r="L319" s="50" t="n">
        <x:f>MAX(0,K319*(1+EXP((LN(1+Real_MC_30Y!$J$11)-0.5*Real_MC_30Y!$J$12^2)+Real_MC_30Y!$J$12*((RAND()+RAND()+RAND()+RAND()+RAND()+RAND()+RAND()+RAND()+RAND()+RAND()+RAND()+RAND())-6))-1)+Real_MC_30Y!L$58)</x:f>
        <x:v>942305.3627057088</x:v>
      </x:c>
      <x:c r="M319" s="50" t="n">
        <x:f>MAX(0,L319*(1+EXP((LN(1+Real_MC_30Y!$J$11)-0.5*Real_MC_30Y!$J$12^2)+Real_MC_30Y!$J$12*((RAND()+RAND()+RAND()+RAND()+RAND()+RAND()+RAND()+RAND()+RAND()+RAND()+RAND()+RAND())-6))-1)+Real_MC_30Y!M$58)</x:f>
        <x:v>1298007.9964127718</x:v>
      </x:c>
      <x:c r="N319" s="50" t="n">
        <x:f>MAX(0,M319*(1+EXP((LN(1+Real_MC_30Y!$J$11)-0.5*Real_MC_30Y!$J$12^2)+Real_MC_30Y!$J$12*((RAND()+RAND()+RAND()+RAND()+RAND()+RAND()+RAND()+RAND()+RAND()+RAND()+RAND()+RAND())-6))-1)+Real_MC_30Y!N$58)</x:f>
        <x:v>1316613.310857943</x:v>
      </x:c>
      <x:c r="O319" s="50" t="n">
        <x:f>MAX(0,N319*(1+EXP((LN(1+Real_MC_30Y!$J$11)-0.5*Real_MC_30Y!$J$12^2)+Real_MC_30Y!$J$12*((RAND()+RAND()+RAND()+RAND()+RAND()+RAND()+RAND()+RAND()+RAND()+RAND()+RAND()+RAND())-6))-1)+Real_MC_30Y!O$58)</x:f>
        <x:v>1306174.268038503</x:v>
      </x:c>
      <x:c r="P319" s="50" t="n">
        <x:f>MAX(0,O319*(1+EXP((LN(1+Real_MC_30Y!$J$11)-0.5*Real_MC_30Y!$J$12^2)+Real_MC_30Y!$J$12*((RAND()+RAND()+RAND()+RAND()+RAND()+RAND()+RAND()+RAND()+RAND()+RAND()+RAND()+RAND())-6))-1)+Real_MC_30Y!P$58)</x:f>
        <x:v>1196105.9044389154</x:v>
      </x:c>
      <x:c r="Q319" s="50" t="n">
        <x:f>MAX(0,P319*(1+EXP((LN(1+Real_MC_30Y!$J$11)-0.5*Real_MC_30Y!$J$12^2)+Real_MC_30Y!$J$12*((RAND()+RAND()+RAND()+RAND()+RAND()+RAND()+RAND()+RAND()+RAND()+RAND()+RAND()+RAND())-6))-1)+Real_MC_30Y!Q$58)</x:f>
        <x:v>1489374.0141402618</x:v>
      </x:c>
      <x:c r="R319" s="50" t="n">
        <x:f>MAX(0,Q319*(1+EXP((LN(1+Real_MC_30Y!$J$11)-0.5*Real_MC_30Y!$J$12^2)+Real_MC_30Y!$J$12*((RAND()+RAND()+RAND()+RAND()+RAND()+RAND()+RAND()+RAND()+RAND()+RAND()+RAND()+RAND())-6))-1)+Real_MC_30Y!R$58)</x:f>
        <x:v>1432130.5379667568</x:v>
      </x:c>
      <x:c r="S319" s="50" t="n">
        <x:f>MAX(0,R319*(1+EXP((LN(1+Real_MC_30Y!$J$11)-0.5*Real_MC_30Y!$J$12^2)+Real_MC_30Y!$J$12*((RAND()+RAND()+RAND()+RAND()+RAND()+RAND()+RAND()+RAND()+RAND()+RAND()+RAND()+RAND())-6))-1)+Real_MC_30Y!S$58)</x:f>
        <x:v>1684505.941783247</x:v>
      </x:c>
      <x:c r="T319" s="50" t="n">
        <x:f>MAX(0,S319*(1+EXP((LN(1+Real_MC_30Y!$J$11)-0.5*Real_MC_30Y!$J$12^2)+Real_MC_30Y!$J$12*((RAND()+RAND()+RAND()+RAND()+RAND()+RAND()+RAND()+RAND()+RAND()+RAND()+RAND()+RAND())-6))-1)+Real_MC_30Y!T$58)</x:f>
        <x:v>2251306.780136706</x:v>
      </x:c>
      <x:c r="U319" s="50" t="n">
        <x:f>MAX(0,T319*(1+EXP((LN(1+Real_MC_30Y!$J$11)-0.5*Real_MC_30Y!$J$12^2)+Real_MC_30Y!$J$12*((RAND()+RAND()+RAND()+RAND()+RAND()+RAND()+RAND()+RAND()+RAND()+RAND()+RAND()+RAND())-6))-1)+Real_MC_30Y!U$58)</x:f>
        <x:v>2719026.3994838484</x:v>
      </x:c>
      <x:c r="V319" s="50" t="n">
        <x:f>MAX(0,U319*(1+EXP((LN(1+Real_MC_30Y!$J$11)-0.5*Real_MC_30Y!$J$12^2)+Real_MC_30Y!$J$12*((RAND()+RAND()+RAND()+RAND()+RAND()+RAND()+RAND()+RAND()+RAND()+RAND()+RAND()+RAND())-6))-1)+Real_MC_30Y!V$58)</x:f>
        <x:v>3003537.5487311217</x:v>
      </x:c>
      <x:c r="W319" s="50" t="n">
        <x:f>MAX(0,V319*(1+EXP((LN(1+Real_MC_30Y!$J$11)-0.5*Real_MC_30Y!$J$12^2)+Real_MC_30Y!$J$12*((RAND()+RAND()+RAND()+RAND()+RAND()+RAND()+RAND()+RAND()+RAND()+RAND()+RAND()+RAND())-6))-1)+Real_MC_30Y!W$58)</x:f>
        <x:v>3404492.3491559653</x:v>
      </x:c>
      <x:c r="X319" s="50" t="n">
        <x:f>MAX(0,W319*(1+EXP((LN(1+Real_MC_30Y!$J$11)-0.5*Real_MC_30Y!$J$12^2)+Real_MC_30Y!$J$12*((RAND()+RAND()+RAND()+RAND()+RAND()+RAND()+RAND()+RAND()+RAND()+RAND()+RAND()+RAND())-6))-1)+Real_MC_30Y!X$58)</x:f>
        <x:v>3332074.404613763</x:v>
      </x:c>
      <x:c r="Y319" s="50" t="n">
        <x:f>MAX(0,X319*(1+EXP((LN(1+Real_MC_30Y!$J$11)-0.5*Real_MC_30Y!$J$12^2)+Real_MC_30Y!$J$12*((RAND()+RAND()+RAND()+RAND()+RAND()+RAND()+RAND()+RAND()+RAND()+RAND()+RAND()+RAND())-6))-1)+Real_MC_30Y!Y$58)</x:f>
        <x:v>3443169.284423499</x:v>
      </x:c>
      <x:c r="Z319" s="50" t="n">
        <x:f>MAX(0,Y319*(1+EXP((LN(1+Real_MC_30Y!$J$11)-0.5*Real_MC_30Y!$J$12^2)+Real_MC_30Y!$J$12*((RAND()+RAND()+RAND()+RAND()+RAND()+RAND()+RAND()+RAND()+RAND()+RAND()+RAND()+RAND())-6))-1)+Real_MC_30Y!Z$58)</x:f>
        <x:v>3556402.848466949</x:v>
      </x:c>
      <x:c r="AA319" s="50" t="n">
        <x:f>MAX(0,Z319*(1+EXP((LN(1+Real_MC_30Y!$J$11)-0.5*Real_MC_30Y!$J$12^2)+Real_MC_30Y!$J$12*((RAND()+RAND()+RAND()+RAND()+RAND()+RAND()+RAND()+RAND()+RAND()+RAND()+RAND()+RAND())-6))-1)+Real_MC_30Y!AA$58)</x:f>
        <x:v>3736190.7917883843</x:v>
      </x:c>
      <x:c r="AB319" s="50" t="n">
        <x:f>MAX(0,AA319*(1+EXP((LN(1+Real_MC_30Y!$J$11)-0.5*Real_MC_30Y!$J$12^2)+Real_MC_30Y!$J$12*((RAND()+RAND()+RAND()+RAND()+RAND()+RAND()+RAND()+RAND()+RAND()+RAND()+RAND()+RAND())-6))-1)+Real_MC_30Y!AB$58)</x:f>
        <x:v>5034445.701423867</x:v>
      </x:c>
      <x:c r="AC319" s="50" t="n">
        <x:f>MAX(0,AB319*(1+EXP((LN(1+Real_MC_30Y!$J$11)-0.5*Real_MC_30Y!$J$12^2)+Real_MC_30Y!$J$12*((RAND()+RAND()+RAND()+RAND()+RAND()+RAND()+RAND()+RAND()+RAND()+RAND()+RAND()+RAND())-6))-1)+Real_MC_30Y!AC$58)</x:f>
        <x:v>6146978.972154438</x:v>
      </x:c>
      <x:c r="AD319" s="50" t="n">
        <x:f>MAX(0,AC319*(1+EXP((LN(1+Real_MC_30Y!$J$11)-0.5*Real_MC_30Y!$J$12^2)+Real_MC_30Y!$J$12*((RAND()+RAND()+RAND()+RAND()+RAND()+RAND()+RAND()+RAND()+RAND()+RAND()+RAND()+RAND())-6))-1)+Real_MC_30Y!AD$58)</x:f>
        <x:v>6392079.454683552</x:v>
      </x:c>
      <x:c r="AE319" s="50" t="n">
        <x:f>MAX(0,AD319*(1+EXP((LN(1+Real_MC_30Y!$J$11)-0.5*Real_MC_30Y!$J$12^2)+Real_MC_30Y!$J$12*((RAND()+RAND()+RAND()+RAND()+RAND()+RAND()+RAND()+RAND()+RAND()+RAND()+RAND()+RAND())-6))-1)+Real_MC_30Y!AE$58)</x:f>
        <x:v>6618269.984130053</x:v>
      </x:c>
      <x:c r="AF319" s="50" t="n">
        <x:f>MAX(0,AE319*(1+EXP((LN(1+Real_MC_30Y!$J$11)-0.5*Real_MC_30Y!$J$12^2)+Real_MC_30Y!$J$12*((RAND()+RAND()+RAND()+RAND()+RAND()+RAND()+RAND()+RAND()+RAND()+RAND()+RAND()+RAND())-6))-1)+Real_MC_30Y!AF$58)</x:f>
        <x:v>5243159.304358891</x:v>
      </x:c>
    </x:row>
    <x:row r="320">
      <x:c r="A320">
        <x:v>316</x:v>
      </x:c>
      <x:c r="B320" s="50" t="n">
        <x:f>MAX(0,Liquidity_30Y!$C$14+Real_MC_30Y!B$57-Real_MC_30Y!B$56)</x:f>
        <x:v>1029031.25</x:v>
      </x:c>
      <x:c r="C320" s="50" t="n">
        <x:f>MAX(0,B320*(1+EXP((LN(1+Real_MC_30Y!$J$11)-0.5*Real_MC_30Y!$J$12^2)+Real_MC_30Y!$J$12*((RAND()+RAND()+RAND()+RAND()+RAND()+RAND()+RAND()+RAND()+RAND()+RAND()+RAND()+RAND())-6))-1)+Real_MC_30Y!C$58)</x:f>
        <x:v>1218726.059731003</x:v>
      </x:c>
      <x:c r="D320" s="50" t="n">
        <x:f>MAX(0,C320*(1+EXP((LN(1+Real_MC_30Y!$J$11)-0.5*Real_MC_30Y!$J$12^2)+Real_MC_30Y!$J$12*((RAND()+RAND()+RAND()+RAND()+RAND()+RAND()+RAND()+RAND()+RAND()+RAND()+RAND()+RAND())-6))-1)+Real_MC_30Y!D$58)</x:f>
        <x:v>1219584.2374332258</x:v>
      </x:c>
      <x:c r="E320" s="50" t="n">
        <x:f>MAX(0,D320*(1+EXP((LN(1+Real_MC_30Y!$J$11)-0.5*Real_MC_30Y!$J$12^2)+Real_MC_30Y!$J$12*((RAND()+RAND()+RAND()+RAND()+RAND()+RAND()+RAND()+RAND()+RAND()+RAND()+RAND()+RAND())-6))-1)+Real_MC_30Y!E$58)</x:f>
        <x:v>1701100.1430112273</x:v>
      </x:c>
      <x:c r="F320" s="50" t="n">
        <x:f>MAX(0,E320*(1+EXP((LN(1+Real_MC_30Y!$J$11)-0.5*Real_MC_30Y!$J$12^2)+Real_MC_30Y!$J$12*((RAND()+RAND()+RAND()+RAND()+RAND()+RAND()+RAND()+RAND()+RAND()+RAND()+RAND()+RAND())-6))-1)+Real_MC_30Y!F$58)</x:f>
        <x:v>1733657.9309468397</x:v>
      </x:c>
      <x:c r="G320" s="50" t="n">
        <x:f>MAX(0,F320*(1+EXP((LN(1+Real_MC_30Y!$J$11)-0.5*Real_MC_30Y!$J$12^2)+Real_MC_30Y!$J$12*((RAND()+RAND()+RAND()+RAND()+RAND()+RAND()+RAND()+RAND()+RAND()+RAND()+RAND()+RAND())-6))-1)+Real_MC_30Y!G$58)</x:f>
        <x:v>1279174.0105402262</x:v>
      </x:c>
      <x:c r="H320" s="50" t="n">
        <x:f>MAX(0,G320*(1+EXP((LN(1+Real_MC_30Y!$J$11)-0.5*Real_MC_30Y!$J$12^2)+Real_MC_30Y!$J$12*((RAND()+RAND()+RAND()+RAND()+RAND()+RAND()+RAND()+RAND()+RAND()+RAND()+RAND()+RAND())-6))-1)+Real_MC_30Y!H$58)</x:f>
        <x:v>1229890.1823834379</x:v>
      </x:c>
      <x:c r="I320" s="50" t="n">
        <x:f>MAX(0,H320*(1+EXP((LN(1+Real_MC_30Y!$J$11)-0.5*Real_MC_30Y!$J$12^2)+Real_MC_30Y!$J$12*((RAND()+RAND()+RAND()+RAND()+RAND()+RAND()+RAND()+RAND()+RAND()+RAND()+RAND()+RAND())-6))-1)+Real_MC_30Y!I$58)</x:f>
        <x:v>972221.4654955864</x:v>
      </x:c>
      <x:c r="J320" s="50" t="n">
        <x:f>MAX(0,I320*(1+EXP((LN(1+Real_MC_30Y!$J$11)-0.5*Real_MC_30Y!$J$12^2)+Real_MC_30Y!$J$12*((RAND()+RAND()+RAND()+RAND()+RAND()+RAND()+RAND()+RAND()+RAND()+RAND()+RAND()+RAND())-6))-1)+Real_MC_30Y!J$58)</x:f>
        <x:v>959832.6174091034</x:v>
      </x:c>
      <x:c r="K320" s="50" t="n">
        <x:f>MAX(0,J320*(1+EXP((LN(1+Real_MC_30Y!$J$11)-0.5*Real_MC_30Y!$J$12^2)+Real_MC_30Y!$J$12*((RAND()+RAND()+RAND()+RAND()+RAND()+RAND()+RAND()+RAND()+RAND()+RAND()+RAND()+RAND())-6))-1)+Real_MC_30Y!K$58)</x:f>
        <x:v>1041285.1852837694</x:v>
      </x:c>
      <x:c r="L320" s="50" t="n">
        <x:f>MAX(0,K320*(1+EXP((LN(1+Real_MC_30Y!$J$11)-0.5*Real_MC_30Y!$J$12^2)+Real_MC_30Y!$J$12*((RAND()+RAND()+RAND()+RAND()+RAND()+RAND()+RAND()+RAND()+RAND()+RAND()+RAND()+RAND())-6))-1)+Real_MC_30Y!L$58)</x:f>
        <x:v>1046809.2779621275</x:v>
      </x:c>
      <x:c r="M320" s="50" t="n">
        <x:f>MAX(0,L320*(1+EXP((LN(1+Real_MC_30Y!$J$11)-0.5*Real_MC_30Y!$J$12^2)+Real_MC_30Y!$J$12*((RAND()+RAND()+RAND()+RAND()+RAND()+RAND()+RAND()+RAND()+RAND()+RAND()+RAND()+RAND())-6))-1)+Real_MC_30Y!M$58)</x:f>
        <x:v>940324.1040730177</x:v>
      </x:c>
      <x:c r="N320" s="50" t="n">
        <x:f>MAX(0,M320*(1+EXP((LN(1+Real_MC_30Y!$J$11)-0.5*Real_MC_30Y!$J$12^2)+Real_MC_30Y!$J$12*((RAND()+RAND()+RAND()+RAND()+RAND()+RAND()+RAND()+RAND()+RAND()+RAND()+RAND()+RAND())-6))-1)+Real_MC_30Y!N$58)</x:f>
        <x:v>846402.6695879779</x:v>
      </x:c>
      <x:c r="O320" s="50" t="n">
        <x:f>MAX(0,N320*(1+EXP((LN(1+Real_MC_30Y!$J$11)-0.5*Real_MC_30Y!$J$12^2)+Real_MC_30Y!$J$12*((RAND()+RAND()+RAND()+RAND()+RAND()+RAND()+RAND()+RAND()+RAND()+RAND()+RAND()+RAND())-6))-1)+Real_MC_30Y!O$58)</x:f>
        <x:v>805848.8488794989</x:v>
      </x:c>
      <x:c r="P320" s="50" t="n">
        <x:f>MAX(0,O320*(1+EXP((LN(1+Real_MC_30Y!$J$11)-0.5*Real_MC_30Y!$J$12^2)+Real_MC_30Y!$J$12*((RAND()+RAND()+RAND()+RAND()+RAND()+RAND()+RAND()+RAND()+RAND()+RAND()+RAND()+RAND())-6))-1)+Real_MC_30Y!P$58)</x:f>
        <x:v>958160.6971818254</x:v>
      </x:c>
      <x:c r="Q320" s="50" t="n">
        <x:f>MAX(0,P320*(1+EXP((LN(1+Real_MC_30Y!$J$11)-0.5*Real_MC_30Y!$J$12^2)+Real_MC_30Y!$J$12*((RAND()+RAND()+RAND()+RAND()+RAND()+RAND()+RAND()+RAND()+RAND()+RAND()+RAND()+RAND())-6))-1)+Real_MC_30Y!Q$58)</x:f>
        <x:v>1031086.2977886442</x:v>
      </x:c>
      <x:c r="R320" s="50" t="n">
        <x:f>MAX(0,Q320*(1+EXP((LN(1+Real_MC_30Y!$J$11)-0.5*Real_MC_30Y!$J$12^2)+Real_MC_30Y!$J$12*((RAND()+RAND()+RAND()+RAND()+RAND()+RAND()+RAND()+RAND()+RAND()+RAND()+RAND()+RAND())-6))-1)+Real_MC_30Y!R$58)</x:f>
        <x:v>1228399.3744700358</x:v>
      </x:c>
      <x:c r="S320" s="50" t="n">
        <x:f>MAX(0,R320*(1+EXP((LN(1+Real_MC_30Y!$J$11)-0.5*Real_MC_30Y!$J$12^2)+Real_MC_30Y!$J$12*((RAND()+RAND()+RAND()+RAND()+RAND()+RAND()+RAND()+RAND()+RAND()+RAND()+RAND()+RAND())-6))-1)+Real_MC_30Y!S$58)</x:f>
        <x:v>1300915.5974863984</x:v>
      </x:c>
      <x:c r="T320" s="50" t="n">
        <x:f>MAX(0,S320*(1+EXP((LN(1+Real_MC_30Y!$J$11)-0.5*Real_MC_30Y!$J$12^2)+Real_MC_30Y!$J$12*((RAND()+RAND()+RAND()+RAND()+RAND()+RAND()+RAND()+RAND()+RAND()+RAND()+RAND()+RAND())-6))-1)+Real_MC_30Y!T$58)</x:f>
        <x:v>1486862.616990747</x:v>
      </x:c>
      <x:c r="U320" s="50" t="n">
        <x:f>MAX(0,T320*(1+EXP((LN(1+Real_MC_30Y!$J$11)-0.5*Real_MC_30Y!$J$12^2)+Real_MC_30Y!$J$12*((RAND()+RAND()+RAND()+RAND()+RAND()+RAND()+RAND()+RAND()+RAND()+RAND()+RAND()+RAND())-6))-1)+Real_MC_30Y!U$58)</x:f>
        <x:v>1827945.2493476118</x:v>
      </x:c>
      <x:c r="V320" s="50" t="n">
        <x:f>MAX(0,U320*(1+EXP((LN(1+Real_MC_30Y!$J$11)-0.5*Real_MC_30Y!$J$12^2)+Real_MC_30Y!$J$12*((RAND()+RAND()+RAND()+RAND()+RAND()+RAND()+RAND()+RAND()+RAND()+RAND()+RAND()+RAND())-6))-1)+Real_MC_30Y!V$58)</x:f>
        <x:v>2371735.2826152267</x:v>
      </x:c>
      <x:c r="W320" s="50" t="n">
        <x:f>MAX(0,V320*(1+EXP((LN(1+Real_MC_30Y!$J$11)-0.5*Real_MC_30Y!$J$12^2)+Real_MC_30Y!$J$12*((RAND()+RAND()+RAND()+RAND()+RAND()+RAND()+RAND()+RAND()+RAND()+RAND()+RAND()+RAND())-6))-1)+Real_MC_30Y!W$58)</x:f>
        <x:v>2412363.466691274</x:v>
      </x:c>
      <x:c r="X320" s="50" t="n">
        <x:f>MAX(0,W320*(1+EXP((LN(1+Real_MC_30Y!$J$11)-0.5*Real_MC_30Y!$J$12^2)+Real_MC_30Y!$J$12*((RAND()+RAND()+RAND()+RAND()+RAND()+RAND()+RAND()+RAND()+RAND()+RAND()+RAND()+RAND())-6))-1)+Real_MC_30Y!X$58)</x:f>
        <x:v>3058852.0307518784</x:v>
      </x:c>
      <x:c r="Y320" s="50" t="n">
        <x:f>MAX(0,X320*(1+EXP((LN(1+Real_MC_30Y!$J$11)-0.5*Real_MC_30Y!$J$12^2)+Real_MC_30Y!$J$12*((RAND()+RAND()+RAND()+RAND()+RAND()+RAND()+RAND()+RAND()+RAND()+RAND()+RAND()+RAND())-6))-1)+Real_MC_30Y!Y$58)</x:f>
        <x:v>2650401.4045628454</x:v>
      </x:c>
      <x:c r="Z320" s="50" t="n">
        <x:f>MAX(0,Y320*(1+EXP((LN(1+Real_MC_30Y!$J$11)-0.5*Real_MC_30Y!$J$12^2)+Real_MC_30Y!$J$12*((RAND()+RAND()+RAND()+RAND()+RAND()+RAND()+RAND()+RAND()+RAND()+RAND()+RAND()+RAND())-6))-1)+Real_MC_30Y!Z$58)</x:f>
        <x:v>2508334.351648588</x:v>
      </x:c>
      <x:c r="AA320" s="50" t="n">
        <x:f>MAX(0,Z320*(1+EXP((LN(1+Real_MC_30Y!$J$11)-0.5*Real_MC_30Y!$J$12^2)+Real_MC_30Y!$J$12*((RAND()+RAND()+RAND()+RAND()+RAND()+RAND()+RAND()+RAND()+RAND()+RAND()+RAND()+RAND())-6))-1)+Real_MC_30Y!AA$58)</x:f>
        <x:v>3229432.28257276</x:v>
      </x:c>
      <x:c r="AB320" s="50" t="n">
        <x:f>MAX(0,AA320*(1+EXP((LN(1+Real_MC_30Y!$J$11)-0.5*Real_MC_30Y!$J$12^2)+Real_MC_30Y!$J$12*((RAND()+RAND()+RAND()+RAND()+RAND()+RAND()+RAND()+RAND()+RAND()+RAND()+RAND()+RAND())-6))-1)+Real_MC_30Y!AB$58)</x:f>
        <x:v>5615077.762904992</x:v>
      </x:c>
      <x:c r="AC320" s="50" t="n">
        <x:f>MAX(0,AB320*(1+EXP((LN(1+Real_MC_30Y!$J$11)-0.5*Real_MC_30Y!$J$12^2)+Real_MC_30Y!$J$12*((RAND()+RAND()+RAND()+RAND()+RAND()+RAND()+RAND()+RAND()+RAND()+RAND()+RAND()+RAND())-6))-1)+Real_MC_30Y!AC$58)</x:f>
        <x:v>4134970.411823111</x:v>
      </x:c>
      <x:c r="AD320" s="50" t="n">
        <x:f>MAX(0,AC320*(1+EXP((LN(1+Real_MC_30Y!$J$11)-0.5*Real_MC_30Y!$J$12^2)+Real_MC_30Y!$J$12*((RAND()+RAND()+RAND()+RAND()+RAND()+RAND()+RAND()+RAND()+RAND()+RAND()+RAND()+RAND())-6))-1)+Real_MC_30Y!AD$58)</x:f>
        <x:v>3714298.6570814988</x:v>
      </x:c>
      <x:c r="AE320" s="50" t="n">
        <x:f>MAX(0,AD320*(1+EXP((LN(1+Real_MC_30Y!$J$11)-0.5*Real_MC_30Y!$J$12^2)+Real_MC_30Y!$J$12*((RAND()+RAND()+RAND()+RAND()+RAND()+RAND()+RAND()+RAND()+RAND()+RAND()+RAND()+RAND())-6))-1)+Real_MC_30Y!AE$58)</x:f>
        <x:v>3088857.4901677626</x:v>
      </x:c>
      <x:c r="AF320" s="50" t="n">
        <x:f>MAX(0,AE320*(1+EXP((LN(1+Real_MC_30Y!$J$11)-0.5*Real_MC_30Y!$J$12^2)+Real_MC_30Y!$J$12*((RAND()+RAND()+RAND()+RAND()+RAND()+RAND()+RAND()+RAND()+RAND()+RAND()+RAND()+RAND())-6))-1)+Real_MC_30Y!AF$58)</x:f>
        <x:v>2975516.0430327896</x:v>
      </x:c>
    </x:row>
    <x:row r="321">
      <x:c r="A321">
        <x:v>317</x:v>
      </x:c>
      <x:c r="B321" s="50" t="n">
        <x:f>MAX(0,Liquidity_30Y!$C$14+Real_MC_30Y!B$57-Real_MC_30Y!B$56)</x:f>
        <x:v>1029031.25</x:v>
      </x:c>
      <x:c r="C321" s="50" t="n">
        <x:f>MAX(0,B321*(1+EXP((LN(1+Real_MC_30Y!$J$11)-0.5*Real_MC_30Y!$J$12^2)+Real_MC_30Y!$J$12*((RAND()+RAND()+RAND()+RAND()+RAND()+RAND()+RAND()+RAND()+RAND()+RAND()+RAND()+RAND())-6))-1)+Real_MC_30Y!C$58)</x:f>
        <x:v>1182831.8863482177</x:v>
      </x:c>
      <x:c r="D321" s="50" t="n">
        <x:f>MAX(0,C321*(1+EXP((LN(1+Real_MC_30Y!$J$11)-0.5*Real_MC_30Y!$J$12^2)+Real_MC_30Y!$J$12*((RAND()+RAND()+RAND()+RAND()+RAND()+RAND()+RAND()+RAND()+RAND()+RAND()+RAND()+RAND())-6))-1)+Real_MC_30Y!D$58)</x:f>
        <x:v>1227798.9561846876</x:v>
      </x:c>
      <x:c r="E321" s="50" t="n">
        <x:f>MAX(0,D321*(1+EXP((LN(1+Real_MC_30Y!$J$11)-0.5*Real_MC_30Y!$J$12^2)+Real_MC_30Y!$J$12*((RAND()+RAND()+RAND()+RAND()+RAND()+RAND()+RAND()+RAND()+RAND()+RAND()+RAND()+RAND())-6))-1)+Real_MC_30Y!E$58)</x:f>
        <x:v>1187143.6848603438</x:v>
      </x:c>
      <x:c r="F321" s="50" t="n">
        <x:f>MAX(0,E321*(1+EXP((LN(1+Real_MC_30Y!$J$11)-0.5*Real_MC_30Y!$J$12^2)+Real_MC_30Y!$J$12*((RAND()+RAND()+RAND()+RAND()+RAND()+RAND()+RAND()+RAND()+RAND()+RAND()+RAND()+RAND())-6))-1)+Real_MC_30Y!F$58)</x:f>
        <x:v>1106043.3197757225</x:v>
      </x:c>
      <x:c r="G321" s="50" t="n">
        <x:f>MAX(0,F321*(1+EXP((LN(1+Real_MC_30Y!$J$11)-0.5*Real_MC_30Y!$J$12^2)+Real_MC_30Y!$J$12*((RAND()+RAND()+RAND()+RAND()+RAND()+RAND()+RAND()+RAND()+RAND()+RAND()+RAND()+RAND())-6))-1)+Real_MC_30Y!G$58)</x:f>
        <x:v>1050075.6471148483</x:v>
      </x:c>
      <x:c r="H321" s="50" t="n">
        <x:f>MAX(0,G321*(1+EXP((LN(1+Real_MC_30Y!$J$11)-0.5*Real_MC_30Y!$J$12^2)+Real_MC_30Y!$J$12*((RAND()+RAND()+RAND()+RAND()+RAND()+RAND()+RAND()+RAND()+RAND()+RAND()+RAND()+RAND())-6))-1)+Real_MC_30Y!H$58)</x:f>
        <x:v>1027040.6271930193</x:v>
      </x:c>
      <x:c r="I321" s="50" t="n">
        <x:f>MAX(0,H321*(1+EXP((LN(1+Real_MC_30Y!$J$11)-0.5*Real_MC_30Y!$J$12^2)+Real_MC_30Y!$J$12*((RAND()+RAND()+RAND()+RAND()+RAND()+RAND()+RAND()+RAND()+RAND()+RAND()+RAND()+RAND())-6))-1)+Real_MC_30Y!I$58)</x:f>
        <x:v>1026468.4107565294</x:v>
      </x:c>
      <x:c r="J321" s="50" t="n">
        <x:f>MAX(0,I321*(1+EXP((LN(1+Real_MC_30Y!$J$11)-0.5*Real_MC_30Y!$J$12^2)+Real_MC_30Y!$J$12*((RAND()+RAND()+RAND()+RAND()+RAND()+RAND()+RAND()+RAND()+RAND()+RAND()+RAND()+RAND())-6))-1)+Real_MC_30Y!J$58)</x:f>
        <x:v>1242253.2716355142</x:v>
      </x:c>
      <x:c r="K321" s="50" t="n">
        <x:f>MAX(0,J321*(1+EXP((LN(1+Real_MC_30Y!$J$11)-0.5*Real_MC_30Y!$J$12^2)+Real_MC_30Y!$J$12*((RAND()+RAND()+RAND()+RAND()+RAND()+RAND()+RAND()+RAND()+RAND()+RAND()+RAND()+RAND())-6))-1)+Real_MC_30Y!K$58)</x:f>
        <x:v>1123265.6046689567</x:v>
      </x:c>
      <x:c r="L321" s="50" t="n">
        <x:f>MAX(0,K321*(1+EXP((LN(1+Real_MC_30Y!$J$11)-0.5*Real_MC_30Y!$J$12^2)+Real_MC_30Y!$J$12*((RAND()+RAND()+RAND()+RAND()+RAND()+RAND()+RAND()+RAND()+RAND()+RAND()+RAND()+RAND())-6))-1)+Real_MC_30Y!L$58)</x:f>
        <x:v>1333088.6509479333</x:v>
      </x:c>
      <x:c r="M321" s="50" t="n">
        <x:f>MAX(0,L321*(1+EXP((LN(1+Real_MC_30Y!$J$11)-0.5*Real_MC_30Y!$J$12^2)+Real_MC_30Y!$J$12*((RAND()+RAND()+RAND()+RAND()+RAND()+RAND()+RAND()+RAND()+RAND()+RAND()+RAND()+RAND())-6))-1)+Real_MC_30Y!M$58)</x:f>
        <x:v>1894510.1651776037</x:v>
      </x:c>
      <x:c r="N321" s="50" t="n">
        <x:f>MAX(0,M321*(1+EXP((LN(1+Real_MC_30Y!$J$11)-0.5*Real_MC_30Y!$J$12^2)+Real_MC_30Y!$J$12*((RAND()+RAND()+RAND()+RAND()+RAND()+RAND()+RAND()+RAND()+RAND()+RAND()+RAND()+RAND())-6))-1)+Real_MC_30Y!N$58)</x:f>
        <x:v>2528364.3222799003</x:v>
      </x:c>
      <x:c r="O321" s="50" t="n">
        <x:f>MAX(0,N321*(1+EXP((LN(1+Real_MC_30Y!$J$11)-0.5*Real_MC_30Y!$J$12^2)+Real_MC_30Y!$J$12*((RAND()+RAND()+RAND()+RAND()+RAND()+RAND()+RAND()+RAND()+RAND()+RAND()+RAND()+RAND())-6))-1)+Real_MC_30Y!O$58)</x:f>
        <x:v>3404810.467826206</x:v>
      </x:c>
      <x:c r="P321" s="50" t="n">
        <x:f>MAX(0,O321*(1+EXP((LN(1+Real_MC_30Y!$J$11)-0.5*Real_MC_30Y!$J$12^2)+Real_MC_30Y!$J$12*((RAND()+RAND()+RAND()+RAND()+RAND()+RAND()+RAND()+RAND()+RAND()+RAND()+RAND()+RAND())-6))-1)+Real_MC_30Y!P$58)</x:f>
        <x:v>3601322.0255370354</x:v>
      </x:c>
      <x:c r="Q321" s="50" t="n">
        <x:f>MAX(0,P321*(1+EXP((LN(1+Real_MC_30Y!$J$11)-0.5*Real_MC_30Y!$J$12^2)+Real_MC_30Y!$J$12*((RAND()+RAND()+RAND()+RAND()+RAND()+RAND()+RAND()+RAND()+RAND()+RAND()+RAND()+RAND())-6))-1)+Real_MC_30Y!Q$58)</x:f>
        <x:v>3857804.7010687687</x:v>
      </x:c>
      <x:c r="R321" s="50" t="n">
        <x:f>MAX(0,Q321*(1+EXP((LN(1+Real_MC_30Y!$J$11)-0.5*Real_MC_30Y!$J$12^2)+Real_MC_30Y!$J$12*((RAND()+RAND()+RAND()+RAND()+RAND()+RAND()+RAND()+RAND()+RAND()+RAND()+RAND()+RAND())-6))-1)+Real_MC_30Y!R$58)</x:f>
        <x:v>3178594.5161410896</x:v>
      </x:c>
      <x:c r="S321" s="50" t="n">
        <x:f>MAX(0,R321*(1+EXP((LN(1+Real_MC_30Y!$J$11)-0.5*Real_MC_30Y!$J$12^2)+Real_MC_30Y!$J$12*((RAND()+RAND()+RAND()+RAND()+RAND()+RAND()+RAND()+RAND()+RAND()+RAND()+RAND()+RAND())-6))-1)+Real_MC_30Y!S$58)</x:f>
        <x:v>3230783.84211997</x:v>
      </x:c>
      <x:c r="T321" s="50" t="n">
        <x:f>MAX(0,S321*(1+EXP((LN(1+Real_MC_30Y!$J$11)-0.5*Real_MC_30Y!$J$12^2)+Real_MC_30Y!$J$12*((RAND()+RAND()+RAND()+RAND()+RAND()+RAND()+RAND()+RAND()+RAND()+RAND()+RAND()+RAND())-6))-1)+Real_MC_30Y!T$58)</x:f>
        <x:v>3412286.897349873</x:v>
      </x:c>
      <x:c r="U321" s="50" t="n">
        <x:f>MAX(0,T321*(1+EXP((LN(1+Real_MC_30Y!$J$11)-0.5*Real_MC_30Y!$J$12^2)+Real_MC_30Y!$J$12*((RAND()+RAND()+RAND()+RAND()+RAND()+RAND()+RAND()+RAND()+RAND()+RAND()+RAND()+RAND())-6))-1)+Real_MC_30Y!U$58)</x:f>
        <x:v>4399219.715754765</x:v>
      </x:c>
      <x:c r="V321" s="50" t="n">
        <x:f>MAX(0,U321*(1+EXP((LN(1+Real_MC_30Y!$J$11)-0.5*Real_MC_30Y!$J$12^2)+Real_MC_30Y!$J$12*((RAND()+RAND()+RAND()+RAND()+RAND()+RAND()+RAND()+RAND()+RAND()+RAND()+RAND()+RAND())-6))-1)+Real_MC_30Y!V$58)</x:f>
        <x:v>5246541.043257635</x:v>
      </x:c>
      <x:c r="W321" s="50" t="n">
        <x:f>MAX(0,V321*(1+EXP((LN(1+Real_MC_30Y!$J$11)-0.5*Real_MC_30Y!$J$12^2)+Real_MC_30Y!$J$12*((RAND()+RAND()+RAND()+RAND()+RAND()+RAND()+RAND()+RAND()+RAND()+RAND()+RAND()+RAND())-6))-1)+Real_MC_30Y!W$58)</x:f>
        <x:v>5684925.994243294</x:v>
      </x:c>
      <x:c r="X321" s="50" t="n">
        <x:f>MAX(0,W321*(1+EXP((LN(1+Real_MC_30Y!$J$11)-0.5*Real_MC_30Y!$J$12^2)+Real_MC_30Y!$J$12*((RAND()+RAND()+RAND()+RAND()+RAND()+RAND()+RAND()+RAND()+RAND()+RAND()+RAND()+RAND())-6))-1)+Real_MC_30Y!X$58)</x:f>
        <x:v>6397644.189674278</x:v>
      </x:c>
      <x:c r="Y321" s="50" t="n">
        <x:f>MAX(0,X321*(1+EXP((LN(1+Real_MC_30Y!$J$11)-0.5*Real_MC_30Y!$J$12^2)+Real_MC_30Y!$J$12*((RAND()+RAND()+RAND()+RAND()+RAND()+RAND()+RAND()+RAND()+RAND()+RAND()+RAND()+RAND())-6))-1)+Real_MC_30Y!Y$58)</x:f>
        <x:v>7924161.141975039</x:v>
      </x:c>
      <x:c r="Z321" s="50" t="n">
        <x:f>MAX(0,Y321*(1+EXP((LN(1+Real_MC_30Y!$J$11)-0.5*Real_MC_30Y!$J$12^2)+Real_MC_30Y!$J$12*((RAND()+RAND()+RAND()+RAND()+RAND()+RAND()+RAND()+RAND()+RAND()+RAND()+RAND()+RAND())-6))-1)+Real_MC_30Y!Z$58)</x:f>
        <x:v>6909332.9119991595</x:v>
      </x:c>
      <x:c r="AA321" s="50" t="n">
        <x:f>MAX(0,Z321*(1+EXP((LN(1+Real_MC_30Y!$J$11)-0.5*Real_MC_30Y!$J$12^2)+Real_MC_30Y!$J$12*((RAND()+RAND()+RAND()+RAND()+RAND()+RAND()+RAND()+RAND()+RAND()+RAND()+RAND()+RAND())-6))-1)+Real_MC_30Y!AA$58)</x:f>
        <x:v>8364943.07135872</x:v>
      </x:c>
      <x:c r="AB321" s="50" t="n">
        <x:f>MAX(0,AA321*(1+EXP((LN(1+Real_MC_30Y!$J$11)-0.5*Real_MC_30Y!$J$12^2)+Real_MC_30Y!$J$12*((RAND()+RAND()+RAND()+RAND()+RAND()+RAND()+RAND()+RAND()+RAND()+RAND()+RAND()+RAND())-6))-1)+Real_MC_30Y!AB$58)</x:f>
        <x:v>8835226.146099849</x:v>
      </x:c>
      <x:c r="AC321" s="50" t="n">
        <x:f>MAX(0,AB321*(1+EXP((LN(1+Real_MC_30Y!$J$11)-0.5*Real_MC_30Y!$J$12^2)+Real_MC_30Y!$J$12*((RAND()+RAND()+RAND()+RAND()+RAND()+RAND()+RAND()+RAND()+RAND()+RAND()+RAND()+RAND())-6))-1)+Real_MC_30Y!AC$58)</x:f>
        <x:v>10489180.23322772</x:v>
      </x:c>
      <x:c r="AD321" s="50" t="n">
        <x:f>MAX(0,AC321*(1+EXP((LN(1+Real_MC_30Y!$J$11)-0.5*Real_MC_30Y!$J$12^2)+Real_MC_30Y!$J$12*((RAND()+RAND()+RAND()+RAND()+RAND()+RAND()+RAND()+RAND()+RAND()+RAND()+RAND()+RAND())-6))-1)+Real_MC_30Y!AD$58)</x:f>
        <x:v>9401283.621310353</x:v>
      </x:c>
      <x:c r="AE321" s="50" t="n">
        <x:f>MAX(0,AD321*(1+EXP((LN(1+Real_MC_30Y!$J$11)-0.5*Real_MC_30Y!$J$12^2)+Real_MC_30Y!$J$12*((RAND()+RAND()+RAND()+RAND()+RAND()+RAND()+RAND()+RAND()+RAND()+RAND()+RAND()+RAND())-6))-1)+Real_MC_30Y!AE$58)</x:f>
        <x:v>10262196.737405805</x:v>
      </x:c>
      <x:c r="AF321" s="50" t="n">
        <x:f>MAX(0,AE321*(1+EXP((LN(1+Real_MC_30Y!$J$11)-0.5*Real_MC_30Y!$J$12^2)+Real_MC_30Y!$J$12*((RAND()+RAND()+RAND()+RAND()+RAND()+RAND()+RAND()+RAND()+RAND()+RAND()+RAND()+RAND())-6))-1)+Real_MC_30Y!AF$58)</x:f>
        <x:v>8055640.237651056</x:v>
      </x:c>
    </x:row>
    <x:row r="322">
      <x:c r="A322">
        <x:v>318</x:v>
      </x:c>
      <x:c r="B322" s="50" t="n">
        <x:f>MAX(0,Liquidity_30Y!$C$14+Real_MC_30Y!B$57-Real_MC_30Y!B$56)</x:f>
        <x:v>1029031.25</x:v>
      </x:c>
      <x:c r="C322" s="50" t="n">
        <x:f>MAX(0,B322*(1+EXP((LN(1+Real_MC_30Y!$J$11)-0.5*Real_MC_30Y!$J$12^2)+Real_MC_30Y!$J$12*((RAND()+RAND()+RAND()+RAND()+RAND()+RAND()+RAND()+RAND()+RAND()+RAND()+RAND()+RAND())-6))-1)+Real_MC_30Y!C$58)</x:f>
        <x:v>855039.940463401</x:v>
      </x:c>
      <x:c r="D322" s="50" t="n">
        <x:f>MAX(0,C322*(1+EXP((LN(1+Real_MC_30Y!$J$11)-0.5*Real_MC_30Y!$J$12^2)+Real_MC_30Y!$J$12*((RAND()+RAND()+RAND()+RAND()+RAND()+RAND()+RAND()+RAND()+RAND()+RAND()+RAND()+RAND())-6))-1)+Real_MC_30Y!D$58)</x:f>
        <x:v>835713.8636434912</x:v>
      </x:c>
      <x:c r="E322" s="50" t="n">
        <x:f>MAX(0,D322*(1+EXP((LN(1+Real_MC_30Y!$J$11)-0.5*Real_MC_30Y!$J$12^2)+Real_MC_30Y!$J$12*((RAND()+RAND()+RAND()+RAND()+RAND()+RAND()+RAND()+RAND()+RAND()+RAND()+RAND()+RAND())-6))-1)+Real_MC_30Y!E$58)</x:f>
        <x:v>851669.2230543059</x:v>
      </x:c>
      <x:c r="F322" s="50" t="n">
        <x:f>MAX(0,E322*(1+EXP((LN(1+Real_MC_30Y!$J$11)-0.5*Real_MC_30Y!$J$12^2)+Real_MC_30Y!$J$12*((RAND()+RAND()+RAND()+RAND()+RAND()+RAND()+RAND()+RAND()+RAND()+RAND()+RAND()+RAND())-6))-1)+Real_MC_30Y!F$58)</x:f>
        <x:v>938147.8604668765</x:v>
      </x:c>
      <x:c r="G322" s="50" t="n">
        <x:f>MAX(0,F322*(1+EXP((LN(1+Real_MC_30Y!$J$11)-0.5*Real_MC_30Y!$J$12^2)+Real_MC_30Y!$J$12*((RAND()+RAND()+RAND()+RAND()+RAND()+RAND()+RAND()+RAND()+RAND()+RAND()+RAND()+RAND())-6))-1)+Real_MC_30Y!G$58)</x:f>
        <x:v>844523.8443248223</x:v>
      </x:c>
      <x:c r="H322" s="50" t="n">
        <x:f>MAX(0,G322*(1+EXP((LN(1+Real_MC_30Y!$J$11)-0.5*Real_MC_30Y!$J$12^2)+Real_MC_30Y!$J$12*((RAND()+RAND()+RAND()+RAND()+RAND()+RAND()+RAND()+RAND()+RAND()+RAND()+RAND()+RAND())-6))-1)+Real_MC_30Y!H$58)</x:f>
        <x:v>988420.1841858232</x:v>
      </x:c>
      <x:c r="I322" s="50" t="n">
        <x:f>MAX(0,H322*(1+EXP((LN(1+Real_MC_30Y!$J$11)-0.5*Real_MC_30Y!$J$12^2)+Real_MC_30Y!$J$12*((RAND()+RAND()+RAND()+RAND()+RAND()+RAND()+RAND()+RAND()+RAND()+RAND()+RAND()+RAND())-6))-1)+Real_MC_30Y!I$58)</x:f>
        <x:v>1296263.5096830414</x:v>
      </x:c>
      <x:c r="J322" s="50" t="n">
        <x:f>MAX(0,I322*(1+EXP((LN(1+Real_MC_30Y!$J$11)-0.5*Real_MC_30Y!$J$12^2)+Real_MC_30Y!$J$12*((RAND()+RAND()+RAND()+RAND()+RAND()+RAND()+RAND()+RAND()+RAND()+RAND()+RAND()+RAND())-6))-1)+Real_MC_30Y!J$58)</x:f>
        <x:v>1290539.147084257</x:v>
      </x:c>
      <x:c r="K322" s="50" t="n">
        <x:f>MAX(0,J322*(1+EXP((LN(1+Real_MC_30Y!$J$11)-0.5*Real_MC_30Y!$J$12^2)+Real_MC_30Y!$J$12*((RAND()+RAND()+RAND()+RAND()+RAND()+RAND()+RAND()+RAND()+RAND()+RAND()+RAND()+RAND())-6))-1)+Real_MC_30Y!K$58)</x:f>
        <x:v>1350692.7431158014</x:v>
      </x:c>
      <x:c r="L322" s="50" t="n">
        <x:f>MAX(0,K322*(1+EXP((LN(1+Real_MC_30Y!$J$11)-0.5*Real_MC_30Y!$J$12^2)+Real_MC_30Y!$J$12*((RAND()+RAND()+RAND()+RAND()+RAND()+RAND()+RAND()+RAND()+RAND()+RAND()+RAND()+RAND())-6))-1)+Real_MC_30Y!L$58)</x:f>
        <x:v>923338.5419496053</x:v>
      </x:c>
      <x:c r="M322" s="50" t="n">
        <x:f>MAX(0,L322*(1+EXP((LN(1+Real_MC_30Y!$J$11)-0.5*Real_MC_30Y!$J$12^2)+Real_MC_30Y!$J$12*((RAND()+RAND()+RAND()+RAND()+RAND()+RAND()+RAND()+RAND()+RAND()+RAND()+RAND()+RAND())-6))-1)+Real_MC_30Y!M$58)</x:f>
        <x:v>1077635.209947375</x:v>
      </x:c>
      <x:c r="N322" s="50" t="n">
        <x:f>MAX(0,M322*(1+EXP((LN(1+Real_MC_30Y!$J$11)-0.5*Real_MC_30Y!$J$12^2)+Real_MC_30Y!$J$12*((RAND()+RAND()+RAND()+RAND()+RAND()+RAND()+RAND()+RAND()+RAND()+RAND()+RAND()+RAND())-6))-1)+Real_MC_30Y!N$58)</x:f>
        <x:v>1032946.800021274</x:v>
      </x:c>
      <x:c r="O322" s="50" t="n">
        <x:f>MAX(0,N322*(1+EXP((LN(1+Real_MC_30Y!$J$11)-0.5*Real_MC_30Y!$J$12^2)+Real_MC_30Y!$J$12*((RAND()+RAND()+RAND()+RAND()+RAND()+RAND()+RAND()+RAND()+RAND()+RAND()+RAND()+RAND())-6))-1)+Real_MC_30Y!O$58)</x:f>
        <x:v>1155932.0773102753</x:v>
      </x:c>
      <x:c r="P322" s="50" t="n">
        <x:f>MAX(0,O322*(1+EXP((LN(1+Real_MC_30Y!$J$11)-0.5*Real_MC_30Y!$J$12^2)+Real_MC_30Y!$J$12*((RAND()+RAND()+RAND()+RAND()+RAND()+RAND()+RAND()+RAND()+RAND()+RAND()+RAND()+RAND())-6))-1)+Real_MC_30Y!P$58)</x:f>
        <x:v>1259830.0272060884</x:v>
      </x:c>
      <x:c r="Q322" s="50" t="n">
        <x:f>MAX(0,P322*(1+EXP((LN(1+Real_MC_30Y!$J$11)-0.5*Real_MC_30Y!$J$12^2)+Real_MC_30Y!$J$12*((RAND()+RAND()+RAND()+RAND()+RAND()+RAND()+RAND()+RAND()+RAND()+RAND()+RAND()+RAND())-6))-1)+Real_MC_30Y!Q$58)</x:f>
        <x:v>1534373.7435312774</x:v>
      </x:c>
      <x:c r="R322" s="50" t="n">
        <x:f>MAX(0,Q322*(1+EXP((LN(1+Real_MC_30Y!$J$11)-0.5*Real_MC_30Y!$J$12^2)+Real_MC_30Y!$J$12*((RAND()+RAND()+RAND()+RAND()+RAND()+RAND()+RAND()+RAND()+RAND()+RAND()+RAND()+RAND())-6))-1)+Real_MC_30Y!R$58)</x:f>
        <x:v>1965192.521471534</x:v>
      </x:c>
      <x:c r="S322" s="50" t="n">
        <x:f>MAX(0,R322*(1+EXP((LN(1+Real_MC_30Y!$J$11)-0.5*Real_MC_30Y!$J$12^2)+Real_MC_30Y!$J$12*((RAND()+RAND()+RAND()+RAND()+RAND()+RAND()+RAND()+RAND()+RAND()+RAND()+RAND()+RAND())-6))-1)+Real_MC_30Y!S$58)</x:f>
        <x:v>2030877.8823393208</x:v>
      </x:c>
      <x:c r="T322" s="50" t="n">
        <x:f>MAX(0,S322*(1+EXP((LN(1+Real_MC_30Y!$J$11)-0.5*Real_MC_30Y!$J$12^2)+Real_MC_30Y!$J$12*((RAND()+RAND()+RAND()+RAND()+RAND()+RAND()+RAND()+RAND()+RAND()+RAND()+RAND()+RAND())-6))-1)+Real_MC_30Y!T$58)</x:f>
        <x:v>2485057.9467301737</x:v>
      </x:c>
      <x:c r="U322" s="50" t="n">
        <x:f>MAX(0,T322*(1+EXP((LN(1+Real_MC_30Y!$J$11)-0.5*Real_MC_30Y!$J$12^2)+Real_MC_30Y!$J$12*((RAND()+RAND()+RAND()+RAND()+RAND()+RAND()+RAND()+RAND()+RAND()+RAND()+RAND()+RAND())-6))-1)+Real_MC_30Y!U$58)</x:f>
        <x:v>2651791.461193594</x:v>
      </x:c>
      <x:c r="V322" s="50" t="n">
        <x:f>MAX(0,U322*(1+EXP((LN(1+Real_MC_30Y!$J$11)-0.5*Real_MC_30Y!$J$12^2)+Real_MC_30Y!$J$12*((RAND()+RAND()+RAND()+RAND()+RAND()+RAND()+RAND()+RAND()+RAND()+RAND()+RAND()+RAND())-6))-1)+Real_MC_30Y!V$58)</x:f>
        <x:v>2668206.0144893876</x:v>
      </x:c>
      <x:c r="W322" s="50" t="n">
        <x:f>MAX(0,V322*(1+EXP((LN(1+Real_MC_30Y!$J$11)-0.5*Real_MC_30Y!$J$12^2)+Real_MC_30Y!$J$12*((RAND()+RAND()+RAND()+RAND()+RAND()+RAND()+RAND()+RAND()+RAND()+RAND()+RAND()+RAND())-6))-1)+Real_MC_30Y!W$58)</x:f>
        <x:v>3212700.5849727793</x:v>
      </x:c>
      <x:c r="X322" s="50" t="n">
        <x:f>MAX(0,W322*(1+EXP((LN(1+Real_MC_30Y!$J$11)-0.5*Real_MC_30Y!$J$12^2)+Real_MC_30Y!$J$12*((RAND()+RAND()+RAND()+RAND()+RAND()+RAND()+RAND()+RAND()+RAND()+RAND()+RAND()+RAND())-6))-1)+Real_MC_30Y!X$58)</x:f>
        <x:v>3524110.8509775605</x:v>
      </x:c>
      <x:c r="Y322" s="50" t="n">
        <x:f>MAX(0,X322*(1+EXP((LN(1+Real_MC_30Y!$J$11)-0.5*Real_MC_30Y!$J$12^2)+Real_MC_30Y!$J$12*((RAND()+RAND()+RAND()+RAND()+RAND()+RAND()+RAND()+RAND()+RAND()+RAND()+RAND()+RAND())-6))-1)+Real_MC_30Y!Y$58)</x:f>
        <x:v>3672079.0461193044</x:v>
      </x:c>
      <x:c r="Z322" s="50" t="n">
        <x:f>MAX(0,Y322*(1+EXP((LN(1+Real_MC_30Y!$J$11)-0.5*Real_MC_30Y!$J$12^2)+Real_MC_30Y!$J$12*((RAND()+RAND()+RAND()+RAND()+RAND()+RAND()+RAND()+RAND()+RAND()+RAND()+RAND()+RAND())-6))-1)+Real_MC_30Y!Z$58)</x:f>
        <x:v>3074403.4844331695</x:v>
      </x:c>
      <x:c r="AA322" s="50" t="n">
        <x:f>MAX(0,Z322*(1+EXP((LN(1+Real_MC_30Y!$J$11)-0.5*Real_MC_30Y!$J$12^2)+Real_MC_30Y!$J$12*((RAND()+RAND()+RAND()+RAND()+RAND()+RAND()+RAND()+RAND()+RAND()+RAND()+RAND()+RAND())-6))-1)+Real_MC_30Y!AA$58)</x:f>
        <x:v>4727031.095997362</x:v>
      </x:c>
      <x:c r="AB322" s="50" t="n">
        <x:f>MAX(0,AA322*(1+EXP((LN(1+Real_MC_30Y!$J$11)-0.5*Real_MC_30Y!$J$12^2)+Real_MC_30Y!$J$12*((RAND()+RAND()+RAND()+RAND()+RAND()+RAND()+RAND()+RAND()+RAND()+RAND()+RAND()+RAND())-6))-1)+Real_MC_30Y!AB$58)</x:f>
        <x:v>5069571.668441418</x:v>
      </x:c>
      <x:c r="AC322" s="50" t="n">
        <x:f>MAX(0,AB322*(1+EXP((LN(1+Real_MC_30Y!$J$11)-0.5*Real_MC_30Y!$J$12^2)+Real_MC_30Y!$J$12*((RAND()+RAND()+RAND()+RAND()+RAND()+RAND()+RAND()+RAND()+RAND()+RAND()+RAND()+RAND())-6))-1)+Real_MC_30Y!AC$58)</x:f>
        <x:v>4191015.429224641</x:v>
      </x:c>
      <x:c r="AD322" s="50" t="n">
        <x:f>MAX(0,AC322*(1+EXP((LN(1+Real_MC_30Y!$J$11)-0.5*Real_MC_30Y!$J$12^2)+Real_MC_30Y!$J$12*((RAND()+RAND()+RAND()+RAND()+RAND()+RAND()+RAND()+RAND()+RAND()+RAND()+RAND()+RAND())-6))-1)+Real_MC_30Y!AD$58)</x:f>
        <x:v>4802158.765954889</x:v>
      </x:c>
      <x:c r="AE322" s="50" t="n">
        <x:f>MAX(0,AD322*(1+EXP((LN(1+Real_MC_30Y!$J$11)-0.5*Real_MC_30Y!$J$12^2)+Real_MC_30Y!$J$12*((RAND()+RAND()+RAND()+RAND()+RAND()+RAND()+RAND()+RAND()+RAND()+RAND()+RAND()+RAND())-6))-1)+Real_MC_30Y!AE$58)</x:f>
        <x:v>6686457.289563403</x:v>
      </x:c>
      <x:c r="AF322" s="50" t="n">
        <x:f>MAX(0,AE322*(1+EXP((LN(1+Real_MC_30Y!$J$11)-0.5*Real_MC_30Y!$J$12^2)+Real_MC_30Y!$J$12*((RAND()+RAND()+RAND()+RAND()+RAND()+RAND()+RAND()+RAND()+RAND()+RAND()+RAND()+RAND())-6))-1)+Real_MC_30Y!AF$58)</x:f>
        <x:v>7331350.872710493</x:v>
      </x:c>
    </x:row>
    <x:row r="323">
      <x:c r="A323">
        <x:v>319</x:v>
      </x:c>
      <x:c r="B323" s="50" t="n">
        <x:f>MAX(0,Liquidity_30Y!$C$14+Real_MC_30Y!B$57-Real_MC_30Y!B$56)</x:f>
        <x:v>1029031.25</x:v>
      </x:c>
      <x:c r="C323" s="50" t="n">
        <x:f>MAX(0,B323*(1+EXP((LN(1+Real_MC_30Y!$J$11)-0.5*Real_MC_30Y!$J$12^2)+Real_MC_30Y!$J$12*((RAND()+RAND()+RAND()+RAND()+RAND()+RAND()+RAND()+RAND()+RAND()+RAND()+RAND()+RAND())-6))-1)+Real_MC_30Y!C$58)</x:f>
        <x:v>1454887.979159105</x:v>
      </x:c>
      <x:c r="D323" s="50" t="n">
        <x:f>MAX(0,C323*(1+EXP((LN(1+Real_MC_30Y!$J$11)-0.5*Real_MC_30Y!$J$12^2)+Real_MC_30Y!$J$12*((RAND()+RAND()+RAND()+RAND()+RAND()+RAND()+RAND()+RAND()+RAND()+RAND()+RAND()+RAND())-6))-1)+Real_MC_30Y!D$58)</x:f>
        <x:v>1957706.758009575</x:v>
      </x:c>
      <x:c r="E323" s="50" t="n">
        <x:f>MAX(0,D323*(1+EXP((LN(1+Real_MC_30Y!$J$11)-0.5*Real_MC_30Y!$J$12^2)+Real_MC_30Y!$J$12*((RAND()+RAND()+RAND()+RAND()+RAND()+RAND()+RAND()+RAND()+RAND()+RAND()+RAND()+RAND())-6))-1)+Real_MC_30Y!E$58)</x:f>
        <x:v>2135949.6277608853</x:v>
      </x:c>
      <x:c r="F323" s="50" t="n">
        <x:f>MAX(0,E323*(1+EXP((LN(1+Real_MC_30Y!$J$11)-0.5*Real_MC_30Y!$J$12^2)+Real_MC_30Y!$J$12*((RAND()+RAND()+RAND()+RAND()+RAND()+RAND()+RAND()+RAND()+RAND()+RAND()+RAND()+RAND())-6))-1)+Real_MC_30Y!F$58)</x:f>
        <x:v>2700767.8539343826</x:v>
      </x:c>
      <x:c r="G323" s="50" t="n">
        <x:f>MAX(0,F323*(1+EXP((LN(1+Real_MC_30Y!$J$11)-0.5*Real_MC_30Y!$J$12^2)+Real_MC_30Y!$J$12*((RAND()+RAND()+RAND()+RAND()+RAND()+RAND()+RAND()+RAND()+RAND()+RAND()+RAND()+RAND())-6))-1)+Real_MC_30Y!G$58)</x:f>
        <x:v>2523907.041666407</x:v>
      </x:c>
      <x:c r="H323" s="50" t="n">
        <x:f>MAX(0,G323*(1+EXP((LN(1+Real_MC_30Y!$J$11)-0.5*Real_MC_30Y!$J$12^2)+Real_MC_30Y!$J$12*((RAND()+RAND()+RAND()+RAND()+RAND()+RAND()+RAND()+RAND()+RAND()+RAND()+RAND()+RAND())-6))-1)+Real_MC_30Y!H$58)</x:f>
        <x:v>1679689.8645707113</x:v>
      </x:c>
      <x:c r="I323" s="50" t="n">
        <x:f>MAX(0,H323*(1+EXP((LN(1+Real_MC_30Y!$J$11)-0.5*Real_MC_30Y!$J$12^2)+Real_MC_30Y!$J$12*((RAND()+RAND()+RAND()+RAND()+RAND()+RAND()+RAND()+RAND()+RAND()+RAND()+RAND()+RAND())-6))-1)+Real_MC_30Y!I$58)</x:f>
        <x:v>1615075.5402224334</x:v>
      </x:c>
      <x:c r="J323" s="50" t="n">
        <x:f>MAX(0,I323*(1+EXP((LN(1+Real_MC_30Y!$J$11)-0.5*Real_MC_30Y!$J$12^2)+Real_MC_30Y!$J$12*((RAND()+RAND()+RAND()+RAND()+RAND()+RAND()+RAND()+RAND()+RAND()+RAND()+RAND()+RAND())-6))-1)+Real_MC_30Y!J$58)</x:f>
        <x:v>1299702.272610276</x:v>
      </x:c>
      <x:c r="K323" s="50" t="n">
        <x:f>MAX(0,J323*(1+EXP((LN(1+Real_MC_30Y!$J$11)-0.5*Real_MC_30Y!$J$12^2)+Real_MC_30Y!$J$12*((RAND()+RAND()+RAND()+RAND()+RAND()+RAND()+RAND()+RAND()+RAND()+RAND()+RAND()+RAND())-6))-1)+Real_MC_30Y!K$58)</x:f>
        <x:v>1072510.358871983</x:v>
      </x:c>
      <x:c r="L323" s="50" t="n">
        <x:f>MAX(0,K323*(1+EXP((LN(1+Real_MC_30Y!$J$11)-0.5*Real_MC_30Y!$J$12^2)+Real_MC_30Y!$J$12*((RAND()+RAND()+RAND()+RAND()+RAND()+RAND()+RAND()+RAND()+RAND()+RAND()+RAND()+RAND())-6))-1)+Real_MC_30Y!L$58)</x:f>
        <x:v>1014522.0278572473</x:v>
      </x:c>
      <x:c r="M323" s="50" t="n">
        <x:f>MAX(0,L323*(1+EXP((LN(1+Real_MC_30Y!$J$11)-0.5*Real_MC_30Y!$J$12^2)+Real_MC_30Y!$J$12*((RAND()+RAND()+RAND()+RAND()+RAND()+RAND()+RAND()+RAND()+RAND()+RAND()+RAND()+RAND())-6))-1)+Real_MC_30Y!M$58)</x:f>
        <x:v>980378.20411828</x:v>
      </x:c>
      <x:c r="N323" s="50" t="n">
        <x:f>MAX(0,M323*(1+EXP((LN(1+Real_MC_30Y!$J$11)-0.5*Real_MC_30Y!$J$12^2)+Real_MC_30Y!$J$12*((RAND()+RAND()+RAND()+RAND()+RAND()+RAND()+RAND()+RAND()+RAND()+RAND()+RAND()+RAND())-6))-1)+Real_MC_30Y!N$58)</x:f>
        <x:v>868685.7789454428</x:v>
      </x:c>
      <x:c r="O323" s="50" t="n">
        <x:f>MAX(0,N323*(1+EXP((LN(1+Real_MC_30Y!$J$11)-0.5*Real_MC_30Y!$J$12^2)+Real_MC_30Y!$J$12*((RAND()+RAND()+RAND()+RAND()+RAND()+RAND()+RAND()+RAND()+RAND()+RAND()+RAND()+RAND())-6))-1)+Real_MC_30Y!O$58)</x:f>
        <x:v>793530.0216430768</x:v>
      </x:c>
      <x:c r="P323" s="50" t="n">
        <x:f>MAX(0,O323*(1+EXP((LN(1+Real_MC_30Y!$J$11)-0.5*Real_MC_30Y!$J$12^2)+Real_MC_30Y!$J$12*((RAND()+RAND()+RAND()+RAND()+RAND()+RAND()+RAND()+RAND()+RAND()+RAND()+RAND()+RAND())-6))-1)+Real_MC_30Y!P$58)</x:f>
        <x:v>942446.0588918234</x:v>
      </x:c>
      <x:c r="Q323" s="50" t="n">
        <x:f>MAX(0,P323*(1+EXP((LN(1+Real_MC_30Y!$J$11)-0.5*Real_MC_30Y!$J$12^2)+Real_MC_30Y!$J$12*((RAND()+RAND()+RAND()+RAND()+RAND()+RAND()+RAND()+RAND()+RAND()+RAND()+RAND()+RAND())-6))-1)+Real_MC_30Y!Q$58)</x:f>
        <x:v>974239.046495732</x:v>
      </x:c>
      <x:c r="R323" s="50" t="n">
        <x:f>MAX(0,Q323*(1+EXP((LN(1+Real_MC_30Y!$J$11)-0.5*Real_MC_30Y!$J$12^2)+Real_MC_30Y!$J$12*((RAND()+RAND()+RAND()+RAND()+RAND()+RAND()+RAND()+RAND()+RAND()+RAND()+RAND()+RAND())-6))-1)+Real_MC_30Y!R$58)</x:f>
        <x:v>1299054.906982005</x:v>
      </x:c>
      <x:c r="S323" s="50" t="n">
        <x:f>MAX(0,R323*(1+EXP((LN(1+Real_MC_30Y!$J$11)-0.5*Real_MC_30Y!$J$12^2)+Real_MC_30Y!$J$12*((RAND()+RAND()+RAND()+RAND()+RAND()+RAND()+RAND()+RAND()+RAND()+RAND()+RAND()+RAND())-6))-1)+Real_MC_30Y!S$58)</x:f>
        <x:v>1583200.7370315152</x:v>
      </x:c>
      <x:c r="T323" s="50" t="n">
        <x:f>MAX(0,S323*(1+EXP((LN(1+Real_MC_30Y!$J$11)-0.5*Real_MC_30Y!$J$12^2)+Real_MC_30Y!$J$12*((RAND()+RAND()+RAND()+RAND()+RAND()+RAND()+RAND()+RAND()+RAND()+RAND()+RAND()+RAND())-6))-1)+Real_MC_30Y!T$58)</x:f>
        <x:v>1940675.9829677138</x:v>
      </x:c>
      <x:c r="U323" s="50" t="n">
        <x:f>MAX(0,T323*(1+EXP((LN(1+Real_MC_30Y!$J$11)-0.5*Real_MC_30Y!$J$12^2)+Real_MC_30Y!$J$12*((RAND()+RAND()+RAND()+RAND()+RAND()+RAND()+RAND()+RAND()+RAND()+RAND()+RAND()+RAND())-6))-1)+Real_MC_30Y!U$58)</x:f>
        <x:v>2338401.6559586977</x:v>
      </x:c>
      <x:c r="V323" s="50" t="n">
        <x:f>MAX(0,U323*(1+EXP((LN(1+Real_MC_30Y!$J$11)-0.5*Real_MC_30Y!$J$12^2)+Real_MC_30Y!$J$12*((RAND()+RAND()+RAND()+RAND()+RAND()+RAND()+RAND()+RAND()+RAND()+RAND()+RAND()+RAND())-6))-1)+Real_MC_30Y!V$58)</x:f>
        <x:v>2568217.601181413</x:v>
      </x:c>
      <x:c r="W323" s="50" t="n">
        <x:f>MAX(0,V323*(1+EXP((LN(1+Real_MC_30Y!$J$11)-0.5*Real_MC_30Y!$J$12^2)+Real_MC_30Y!$J$12*((RAND()+RAND()+RAND()+RAND()+RAND()+RAND()+RAND()+RAND()+RAND()+RAND()+RAND()+RAND())-6))-1)+Real_MC_30Y!W$58)</x:f>
        <x:v>2462307.967034923</x:v>
      </x:c>
      <x:c r="X323" s="50" t="n">
        <x:f>MAX(0,W323*(1+EXP((LN(1+Real_MC_30Y!$J$11)-0.5*Real_MC_30Y!$J$12^2)+Real_MC_30Y!$J$12*((RAND()+RAND()+RAND()+RAND()+RAND()+RAND()+RAND()+RAND()+RAND()+RAND()+RAND()+RAND())-6))-1)+Real_MC_30Y!X$58)</x:f>
        <x:v>2724705.1603227844</x:v>
      </x:c>
      <x:c r="Y323" s="50" t="n">
        <x:f>MAX(0,X323*(1+EXP((LN(1+Real_MC_30Y!$J$11)-0.5*Real_MC_30Y!$J$12^2)+Real_MC_30Y!$J$12*((RAND()+RAND()+RAND()+RAND()+RAND()+RAND()+RAND()+RAND()+RAND()+RAND()+RAND()+RAND())-6))-1)+Real_MC_30Y!Y$58)</x:f>
        <x:v>2369599.5316942483</x:v>
      </x:c>
      <x:c r="Z323" s="50" t="n">
        <x:f>MAX(0,Y323*(1+EXP((LN(1+Real_MC_30Y!$J$11)-0.5*Real_MC_30Y!$J$12^2)+Real_MC_30Y!$J$12*((RAND()+RAND()+RAND()+RAND()+RAND()+RAND()+RAND()+RAND()+RAND()+RAND()+RAND()+RAND())-6))-1)+Real_MC_30Y!Z$58)</x:f>
        <x:v>3075404.4969171644</x:v>
      </x:c>
      <x:c r="AA323" s="50" t="n">
        <x:f>MAX(0,Z323*(1+EXP((LN(1+Real_MC_30Y!$J$11)-0.5*Real_MC_30Y!$J$12^2)+Real_MC_30Y!$J$12*((RAND()+RAND()+RAND()+RAND()+RAND()+RAND()+RAND()+RAND()+RAND()+RAND()+RAND()+RAND())-6))-1)+Real_MC_30Y!AA$58)</x:f>
        <x:v>3149730.336873946</x:v>
      </x:c>
      <x:c r="AB323" s="50" t="n">
        <x:f>MAX(0,AA323*(1+EXP((LN(1+Real_MC_30Y!$J$11)-0.5*Real_MC_30Y!$J$12^2)+Real_MC_30Y!$J$12*((RAND()+RAND()+RAND()+RAND()+RAND()+RAND()+RAND()+RAND()+RAND()+RAND()+RAND()+RAND())-6))-1)+Real_MC_30Y!AB$58)</x:f>
        <x:v>3138723.5874617393</x:v>
      </x:c>
      <x:c r="AC323" s="50" t="n">
        <x:f>MAX(0,AB323*(1+EXP((LN(1+Real_MC_30Y!$J$11)-0.5*Real_MC_30Y!$J$12^2)+Real_MC_30Y!$J$12*((RAND()+RAND()+RAND()+RAND()+RAND()+RAND()+RAND()+RAND()+RAND()+RAND()+RAND()+RAND())-6))-1)+Real_MC_30Y!AC$58)</x:f>
        <x:v>3246568.8451817087</x:v>
      </x:c>
      <x:c r="AD323" s="50" t="n">
        <x:f>MAX(0,AC323*(1+EXP((LN(1+Real_MC_30Y!$J$11)-0.5*Real_MC_30Y!$J$12^2)+Real_MC_30Y!$J$12*((RAND()+RAND()+RAND()+RAND()+RAND()+RAND()+RAND()+RAND()+RAND()+RAND()+RAND()+RAND())-6))-1)+Real_MC_30Y!AD$58)</x:f>
        <x:v>3550640.9461706844</x:v>
      </x:c>
      <x:c r="AE323" s="50" t="n">
        <x:f>MAX(0,AD323*(1+EXP((LN(1+Real_MC_30Y!$J$11)-0.5*Real_MC_30Y!$J$12^2)+Real_MC_30Y!$J$12*((RAND()+RAND()+RAND()+RAND()+RAND()+RAND()+RAND()+RAND()+RAND()+RAND()+RAND()+RAND())-6))-1)+Real_MC_30Y!AE$58)</x:f>
        <x:v>3886230.47190026</x:v>
      </x:c>
      <x:c r="AF323" s="50" t="n">
        <x:f>MAX(0,AE323*(1+EXP((LN(1+Real_MC_30Y!$J$11)-0.5*Real_MC_30Y!$J$12^2)+Real_MC_30Y!$J$12*((RAND()+RAND()+RAND()+RAND()+RAND()+RAND()+RAND()+RAND()+RAND()+RAND()+RAND()+RAND())-6))-1)+Real_MC_30Y!AF$58)</x:f>
        <x:v>3626954.9452781808</x:v>
      </x:c>
    </x:row>
    <x:row r="324">
      <x:c r="A324">
        <x:v>320</x:v>
      </x:c>
      <x:c r="B324" s="50" t="n">
        <x:f>MAX(0,Liquidity_30Y!$C$14+Real_MC_30Y!B$57-Real_MC_30Y!B$56)</x:f>
        <x:v>1029031.25</x:v>
      </x:c>
      <x:c r="C324" s="50" t="n">
        <x:f>MAX(0,B324*(1+EXP((LN(1+Real_MC_30Y!$J$11)-0.5*Real_MC_30Y!$J$12^2)+Real_MC_30Y!$J$12*((RAND()+RAND()+RAND()+RAND()+RAND()+RAND()+RAND()+RAND()+RAND()+RAND()+RAND()+RAND())-6))-1)+Real_MC_30Y!C$58)</x:f>
        <x:v>1231811.9024656964</x:v>
      </x:c>
      <x:c r="D324" s="50" t="n">
        <x:f>MAX(0,C324*(1+EXP((LN(1+Real_MC_30Y!$J$11)-0.5*Real_MC_30Y!$J$12^2)+Real_MC_30Y!$J$12*((RAND()+RAND()+RAND()+RAND()+RAND()+RAND()+RAND()+RAND()+RAND()+RAND()+RAND()+RAND())-6))-1)+Real_MC_30Y!D$58)</x:f>
        <x:v>1337466.4376151653</x:v>
      </x:c>
      <x:c r="E324" s="50" t="n">
        <x:f>MAX(0,D324*(1+EXP((LN(1+Real_MC_30Y!$J$11)-0.5*Real_MC_30Y!$J$12^2)+Real_MC_30Y!$J$12*((RAND()+RAND()+RAND()+RAND()+RAND()+RAND()+RAND()+RAND()+RAND()+RAND()+RAND()+RAND())-6))-1)+Real_MC_30Y!E$58)</x:f>
        <x:v>1158831.2487815674</x:v>
      </x:c>
      <x:c r="F324" s="50" t="n">
        <x:f>MAX(0,E324*(1+EXP((LN(1+Real_MC_30Y!$J$11)-0.5*Real_MC_30Y!$J$12^2)+Real_MC_30Y!$J$12*((RAND()+RAND()+RAND()+RAND()+RAND()+RAND()+RAND()+RAND()+RAND()+RAND()+RAND()+RAND())-6))-1)+Real_MC_30Y!F$58)</x:f>
        <x:v>1151706.900975785</x:v>
      </x:c>
      <x:c r="G324" s="50" t="n">
        <x:f>MAX(0,F324*(1+EXP((LN(1+Real_MC_30Y!$J$11)-0.5*Real_MC_30Y!$J$12^2)+Real_MC_30Y!$J$12*((RAND()+RAND()+RAND()+RAND()+RAND()+RAND()+RAND()+RAND()+RAND()+RAND()+RAND()+RAND())-6))-1)+Real_MC_30Y!G$58)</x:f>
        <x:v>1120161.618485366</x:v>
      </x:c>
      <x:c r="H324" s="50" t="n">
        <x:f>MAX(0,G324*(1+EXP((LN(1+Real_MC_30Y!$J$11)-0.5*Real_MC_30Y!$J$12^2)+Real_MC_30Y!$J$12*((RAND()+RAND()+RAND()+RAND()+RAND()+RAND()+RAND()+RAND()+RAND()+RAND()+RAND()+RAND())-6))-1)+Real_MC_30Y!H$58)</x:f>
        <x:v>931195.0963021539</x:v>
      </x:c>
      <x:c r="I324" s="50" t="n">
        <x:f>MAX(0,H324*(1+EXP((LN(1+Real_MC_30Y!$J$11)-0.5*Real_MC_30Y!$J$12^2)+Real_MC_30Y!$J$12*((RAND()+RAND()+RAND()+RAND()+RAND()+RAND()+RAND()+RAND()+RAND()+RAND()+RAND()+RAND())-6))-1)+Real_MC_30Y!I$58)</x:f>
        <x:v>764624.8228825438</x:v>
      </x:c>
      <x:c r="J324" s="50" t="n">
        <x:f>MAX(0,I324*(1+EXP((LN(1+Real_MC_30Y!$J$11)-0.5*Real_MC_30Y!$J$12^2)+Real_MC_30Y!$J$12*((RAND()+RAND()+RAND()+RAND()+RAND()+RAND()+RAND()+RAND()+RAND()+RAND()+RAND()+RAND())-6))-1)+Real_MC_30Y!J$58)</x:f>
        <x:v>913820.9285133699</x:v>
      </x:c>
      <x:c r="K324" s="50" t="n">
        <x:f>MAX(0,J324*(1+EXP((LN(1+Real_MC_30Y!$J$11)-0.5*Real_MC_30Y!$J$12^2)+Real_MC_30Y!$J$12*((RAND()+RAND()+RAND()+RAND()+RAND()+RAND()+RAND()+RAND()+RAND()+RAND()+RAND()+RAND())-6))-1)+Real_MC_30Y!K$58)</x:f>
        <x:v>1001357.4797852352</x:v>
      </x:c>
      <x:c r="L324" s="50" t="n">
        <x:f>MAX(0,K324*(1+EXP((LN(1+Real_MC_30Y!$J$11)-0.5*Real_MC_30Y!$J$12^2)+Real_MC_30Y!$J$12*((RAND()+RAND()+RAND()+RAND()+RAND()+RAND()+RAND()+RAND()+RAND()+RAND()+RAND()+RAND())-6))-1)+Real_MC_30Y!L$58)</x:f>
        <x:v>1194646.7343568793</x:v>
      </x:c>
      <x:c r="M324" s="50" t="n">
        <x:f>MAX(0,L324*(1+EXP((LN(1+Real_MC_30Y!$J$11)-0.5*Real_MC_30Y!$J$12^2)+Real_MC_30Y!$J$12*((RAND()+RAND()+RAND()+RAND()+RAND()+RAND()+RAND()+RAND()+RAND()+RAND()+RAND()+RAND())-6))-1)+Real_MC_30Y!M$58)</x:f>
        <x:v>1266456.6130947631</x:v>
      </x:c>
      <x:c r="N324" s="50" t="n">
        <x:f>MAX(0,M324*(1+EXP((LN(1+Real_MC_30Y!$J$11)-0.5*Real_MC_30Y!$J$12^2)+Real_MC_30Y!$J$12*((RAND()+RAND()+RAND()+RAND()+RAND()+RAND()+RAND()+RAND()+RAND()+RAND()+RAND()+RAND())-6))-1)+Real_MC_30Y!N$58)</x:f>
        <x:v>1157864.7840453358</x:v>
      </x:c>
      <x:c r="O324" s="50" t="n">
        <x:f>MAX(0,N324*(1+EXP((LN(1+Real_MC_30Y!$J$11)-0.5*Real_MC_30Y!$J$12^2)+Real_MC_30Y!$J$12*((RAND()+RAND()+RAND()+RAND()+RAND()+RAND()+RAND()+RAND()+RAND()+RAND()+RAND()+RAND())-6))-1)+Real_MC_30Y!O$58)</x:f>
        <x:v>1115390.0129142632</x:v>
      </x:c>
      <x:c r="P324" s="50" t="n">
        <x:f>MAX(0,O324*(1+EXP((LN(1+Real_MC_30Y!$J$11)-0.5*Real_MC_30Y!$J$12^2)+Real_MC_30Y!$J$12*((RAND()+RAND()+RAND()+RAND()+RAND()+RAND()+RAND()+RAND()+RAND()+RAND()+RAND()+RAND())-6))-1)+Real_MC_30Y!P$58)</x:f>
        <x:v>1238727.3592180705</x:v>
      </x:c>
      <x:c r="Q324" s="50" t="n">
        <x:f>MAX(0,P324*(1+EXP((LN(1+Real_MC_30Y!$J$11)-0.5*Real_MC_30Y!$J$12^2)+Real_MC_30Y!$J$12*((RAND()+RAND()+RAND()+RAND()+RAND()+RAND()+RAND()+RAND()+RAND()+RAND()+RAND()+RAND())-6))-1)+Real_MC_30Y!Q$58)</x:f>
        <x:v>1202935.7075603046</x:v>
      </x:c>
      <x:c r="R324" s="50" t="n">
        <x:f>MAX(0,Q324*(1+EXP((LN(1+Real_MC_30Y!$J$11)-0.5*Real_MC_30Y!$J$12^2)+Real_MC_30Y!$J$12*((RAND()+RAND()+RAND()+RAND()+RAND()+RAND()+RAND()+RAND()+RAND()+RAND()+RAND()+RAND())-6))-1)+Real_MC_30Y!R$58)</x:f>
        <x:v>1448445.6943704584</x:v>
      </x:c>
      <x:c r="S324" s="50" t="n">
        <x:f>MAX(0,R324*(1+EXP((LN(1+Real_MC_30Y!$J$11)-0.5*Real_MC_30Y!$J$12^2)+Real_MC_30Y!$J$12*((RAND()+RAND()+RAND()+RAND()+RAND()+RAND()+RAND()+RAND()+RAND()+RAND()+RAND()+RAND())-6))-1)+Real_MC_30Y!S$58)</x:f>
        <x:v>1602539.3864945683</x:v>
      </x:c>
      <x:c r="T324" s="50" t="n">
        <x:f>MAX(0,S324*(1+EXP((LN(1+Real_MC_30Y!$J$11)-0.5*Real_MC_30Y!$J$12^2)+Real_MC_30Y!$J$12*((RAND()+RAND()+RAND()+RAND()+RAND()+RAND()+RAND()+RAND()+RAND()+RAND()+RAND()+RAND())-6))-1)+Real_MC_30Y!T$58)</x:f>
        <x:v>1759549.1335990932</x:v>
      </x:c>
      <x:c r="U324" s="50" t="n">
        <x:f>MAX(0,T324*(1+EXP((LN(1+Real_MC_30Y!$J$11)-0.5*Real_MC_30Y!$J$12^2)+Real_MC_30Y!$J$12*((RAND()+RAND()+RAND()+RAND()+RAND()+RAND()+RAND()+RAND()+RAND()+RAND()+RAND()+RAND())-6))-1)+Real_MC_30Y!U$58)</x:f>
        <x:v>1752555.0172230916</x:v>
      </x:c>
      <x:c r="V324" s="50" t="n">
        <x:f>MAX(0,U324*(1+EXP((LN(1+Real_MC_30Y!$J$11)-0.5*Real_MC_30Y!$J$12^2)+Real_MC_30Y!$J$12*((RAND()+RAND()+RAND()+RAND()+RAND()+RAND()+RAND()+RAND()+RAND()+RAND()+RAND()+RAND())-6))-1)+Real_MC_30Y!V$58)</x:f>
        <x:v>2174122.5936521017</x:v>
      </x:c>
      <x:c r="W324" s="50" t="n">
        <x:f>MAX(0,V324*(1+EXP((LN(1+Real_MC_30Y!$J$11)-0.5*Real_MC_30Y!$J$12^2)+Real_MC_30Y!$J$12*((RAND()+RAND()+RAND()+RAND()+RAND()+RAND()+RAND()+RAND()+RAND()+RAND()+RAND()+RAND())-6))-1)+Real_MC_30Y!W$58)</x:f>
        <x:v>2819424.5557237696</x:v>
      </x:c>
      <x:c r="X324" s="50" t="n">
        <x:f>MAX(0,W324*(1+EXP((LN(1+Real_MC_30Y!$J$11)-0.5*Real_MC_30Y!$J$12^2)+Real_MC_30Y!$J$12*((RAND()+RAND()+RAND()+RAND()+RAND()+RAND()+RAND()+RAND()+RAND()+RAND()+RAND()+RAND())-6))-1)+Real_MC_30Y!X$58)</x:f>
        <x:v>3452983.585197836</x:v>
      </x:c>
      <x:c r="Y324" s="50" t="n">
        <x:f>MAX(0,X324*(1+EXP((LN(1+Real_MC_30Y!$J$11)-0.5*Real_MC_30Y!$J$12^2)+Real_MC_30Y!$J$12*((RAND()+RAND()+RAND()+RAND()+RAND()+RAND()+RAND()+RAND()+RAND()+RAND()+RAND()+RAND())-6))-1)+Real_MC_30Y!Y$58)</x:f>
        <x:v>3299664.8351923204</x:v>
      </x:c>
      <x:c r="Z324" s="50" t="n">
        <x:f>MAX(0,Y324*(1+EXP((LN(1+Real_MC_30Y!$J$11)-0.5*Real_MC_30Y!$J$12^2)+Real_MC_30Y!$J$12*((RAND()+RAND()+RAND()+RAND()+RAND()+RAND()+RAND()+RAND()+RAND()+RAND()+RAND()+RAND())-6))-1)+Real_MC_30Y!Z$58)</x:f>
        <x:v>3697945.9389794227</x:v>
      </x:c>
      <x:c r="AA324" s="50" t="n">
        <x:f>MAX(0,Z324*(1+EXP((LN(1+Real_MC_30Y!$J$11)-0.5*Real_MC_30Y!$J$12^2)+Real_MC_30Y!$J$12*((RAND()+RAND()+RAND()+RAND()+RAND()+RAND()+RAND()+RAND()+RAND()+RAND()+RAND()+RAND())-6))-1)+Real_MC_30Y!AA$58)</x:f>
        <x:v>4585058.162349815</x:v>
      </x:c>
      <x:c r="AB324" s="50" t="n">
        <x:f>MAX(0,AA324*(1+EXP((LN(1+Real_MC_30Y!$J$11)-0.5*Real_MC_30Y!$J$12^2)+Real_MC_30Y!$J$12*((RAND()+RAND()+RAND()+RAND()+RAND()+RAND()+RAND()+RAND()+RAND()+RAND()+RAND()+RAND())-6))-1)+Real_MC_30Y!AB$58)</x:f>
        <x:v>4577502.505087034</x:v>
      </x:c>
      <x:c r="AC324" s="50" t="n">
        <x:f>MAX(0,AB324*(1+EXP((LN(1+Real_MC_30Y!$J$11)-0.5*Real_MC_30Y!$J$12^2)+Real_MC_30Y!$J$12*((RAND()+RAND()+RAND()+RAND()+RAND()+RAND()+RAND()+RAND()+RAND()+RAND()+RAND()+RAND())-6))-1)+Real_MC_30Y!AC$58)</x:f>
        <x:v>4980366.842314449</x:v>
      </x:c>
      <x:c r="AD324" s="50" t="n">
        <x:f>MAX(0,AC324*(1+EXP((LN(1+Real_MC_30Y!$J$11)-0.5*Real_MC_30Y!$J$12^2)+Real_MC_30Y!$J$12*((RAND()+RAND()+RAND()+RAND()+RAND()+RAND()+RAND()+RAND()+RAND()+RAND()+RAND()+RAND())-6))-1)+Real_MC_30Y!AD$58)</x:f>
        <x:v>5532793.6510852</x:v>
      </x:c>
      <x:c r="AE324" s="50" t="n">
        <x:f>MAX(0,AD324*(1+EXP((LN(1+Real_MC_30Y!$J$11)-0.5*Real_MC_30Y!$J$12^2)+Real_MC_30Y!$J$12*((RAND()+RAND()+RAND()+RAND()+RAND()+RAND()+RAND()+RAND()+RAND()+RAND()+RAND()+RAND())-6))-1)+Real_MC_30Y!AE$58)</x:f>
        <x:v>5447021.469864206</x:v>
      </x:c>
      <x:c r="AF324" s="50" t="n">
        <x:f>MAX(0,AE324*(1+EXP((LN(1+Real_MC_30Y!$J$11)-0.5*Real_MC_30Y!$J$12^2)+Real_MC_30Y!$J$12*((RAND()+RAND()+RAND()+RAND()+RAND()+RAND()+RAND()+RAND()+RAND()+RAND()+RAND()+RAND())-6))-1)+Real_MC_30Y!AF$58)</x:f>
        <x:v>5788116.359534344</x:v>
      </x:c>
    </x:row>
    <x:row r="325">
      <x:c r="A325">
        <x:v>321</x:v>
      </x:c>
      <x:c r="B325" s="50" t="n">
        <x:f>MAX(0,Liquidity_30Y!$C$14+Real_MC_30Y!B$57-Real_MC_30Y!B$56)</x:f>
        <x:v>1029031.25</x:v>
      </x:c>
      <x:c r="C325" s="50" t="n">
        <x:f>MAX(0,B325*(1+EXP((LN(1+Real_MC_30Y!$J$11)-0.5*Real_MC_30Y!$J$12^2)+Real_MC_30Y!$J$12*((RAND()+RAND()+RAND()+RAND()+RAND()+RAND()+RAND()+RAND()+RAND()+RAND()+RAND()+RAND())-6))-1)+Real_MC_30Y!C$58)</x:f>
        <x:v>1185986.5015542484</x:v>
      </x:c>
      <x:c r="D325" s="50" t="n">
        <x:f>MAX(0,C325*(1+EXP((LN(1+Real_MC_30Y!$J$11)-0.5*Real_MC_30Y!$J$12^2)+Real_MC_30Y!$J$12*((RAND()+RAND()+RAND()+RAND()+RAND()+RAND()+RAND()+RAND()+RAND()+RAND()+RAND()+RAND())-6))-1)+Real_MC_30Y!D$58)</x:f>
        <x:v>1173895.6156443774</x:v>
      </x:c>
      <x:c r="E325" s="50" t="n">
        <x:f>MAX(0,D325*(1+EXP((LN(1+Real_MC_30Y!$J$11)-0.5*Real_MC_30Y!$J$12^2)+Real_MC_30Y!$J$12*((RAND()+RAND()+RAND()+RAND()+RAND()+RAND()+RAND()+RAND()+RAND()+RAND()+RAND()+RAND())-6))-1)+Real_MC_30Y!E$58)</x:f>
        <x:v>1164959.073622838</x:v>
      </x:c>
      <x:c r="F325" s="50" t="n">
        <x:f>MAX(0,E325*(1+EXP((LN(1+Real_MC_30Y!$J$11)-0.5*Real_MC_30Y!$J$12^2)+Real_MC_30Y!$J$12*((RAND()+RAND()+RAND()+RAND()+RAND()+RAND()+RAND()+RAND()+RAND()+RAND()+RAND()+RAND())-6))-1)+Real_MC_30Y!F$58)</x:f>
        <x:v>1038214.0942708557</x:v>
      </x:c>
      <x:c r="G325" s="50" t="n">
        <x:f>MAX(0,F325*(1+EXP((LN(1+Real_MC_30Y!$J$11)-0.5*Real_MC_30Y!$J$12^2)+Real_MC_30Y!$J$12*((RAND()+RAND()+RAND()+RAND()+RAND()+RAND()+RAND()+RAND()+RAND()+RAND()+RAND()+RAND())-6))-1)+Real_MC_30Y!G$58)</x:f>
        <x:v>1090702.226011791</x:v>
      </x:c>
      <x:c r="H325" s="50" t="n">
        <x:f>MAX(0,G325*(1+EXP((LN(1+Real_MC_30Y!$J$11)-0.5*Real_MC_30Y!$J$12^2)+Real_MC_30Y!$J$12*((RAND()+RAND()+RAND()+RAND()+RAND()+RAND()+RAND()+RAND()+RAND()+RAND()+RAND()+RAND())-6))-1)+Real_MC_30Y!H$58)</x:f>
        <x:v>1133474.3112320758</x:v>
      </x:c>
      <x:c r="I325" s="50" t="n">
        <x:f>MAX(0,H325*(1+EXP((LN(1+Real_MC_30Y!$J$11)-0.5*Real_MC_30Y!$J$12^2)+Real_MC_30Y!$J$12*((RAND()+RAND()+RAND()+RAND()+RAND()+RAND()+RAND()+RAND()+RAND()+RAND()+RAND()+RAND())-6))-1)+Real_MC_30Y!I$58)</x:f>
        <x:v>1382612.9212780276</x:v>
      </x:c>
      <x:c r="J325" s="50" t="n">
        <x:f>MAX(0,I325*(1+EXP((LN(1+Real_MC_30Y!$J$11)-0.5*Real_MC_30Y!$J$12^2)+Real_MC_30Y!$J$12*((RAND()+RAND()+RAND()+RAND()+RAND()+RAND()+RAND()+RAND()+RAND()+RAND()+RAND()+RAND())-6))-1)+Real_MC_30Y!J$58)</x:f>
        <x:v>1643691.6454370907</x:v>
      </x:c>
      <x:c r="K325" s="50" t="n">
        <x:f>MAX(0,J325*(1+EXP((LN(1+Real_MC_30Y!$J$11)-0.5*Real_MC_30Y!$J$12^2)+Real_MC_30Y!$J$12*((RAND()+RAND()+RAND()+RAND()+RAND()+RAND()+RAND()+RAND()+RAND()+RAND()+RAND()+RAND())-6))-1)+Real_MC_30Y!K$58)</x:f>
        <x:v>1995471.2400997719</x:v>
      </x:c>
      <x:c r="L325" s="50" t="n">
        <x:f>MAX(0,K325*(1+EXP((LN(1+Real_MC_30Y!$J$11)-0.5*Real_MC_30Y!$J$12^2)+Real_MC_30Y!$J$12*((RAND()+RAND()+RAND()+RAND()+RAND()+RAND()+RAND()+RAND()+RAND()+RAND()+RAND()+RAND())-6))-1)+Real_MC_30Y!L$58)</x:f>
        <x:v>1860233.3971995043</x:v>
      </x:c>
      <x:c r="M325" s="50" t="n">
        <x:f>MAX(0,L325*(1+EXP((LN(1+Real_MC_30Y!$J$11)-0.5*Real_MC_30Y!$J$12^2)+Real_MC_30Y!$J$12*((RAND()+RAND()+RAND()+RAND()+RAND()+RAND()+RAND()+RAND()+RAND()+RAND()+RAND()+RAND())-6))-1)+Real_MC_30Y!M$58)</x:f>
        <x:v>1601980.5550390976</x:v>
      </x:c>
      <x:c r="N325" s="50" t="n">
        <x:f>MAX(0,M325*(1+EXP((LN(1+Real_MC_30Y!$J$11)-0.5*Real_MC_30Y!$J$12^2)+Real_MC_30Y!$J$12*((RAND()+RAND()+RAND()+RAND()+RAND()+RAND()+RAND()+RAND()+RAND()+RAND()+RAND()+RAND())-6))-1)+Real_MC_30Y!N$58)</x:f>
        <x:v>1774263.5910379575</x:v>
      </x:c>
      <x:c r="O325" s="50" t="n">
        <x:f>MAX(0,N325*(1+EXP((LN(1+Real_MC_30Y!$J$11)-0.5*Real_MC_30Y!$J$12^2)+Real_MC_30Y!$J$12*((RAND()+RAND()+RAND()+RAND()+RAND()+RAND()+RAND()+RAND()+RAND()+RAND()+RAND()+RAND())-6))-1)+Real_MC_30Y!O$58)</x:f>
        <x:v>2299825.403607206</x:v>
      </x:c>
      <x:c r="P325" s="50" t="n">
        <x:f>MAX(0,O325*(1+EXP((LN(1+Real_MC_30Y!$J$11)-0.5*Real_MC_30Y!$J$12^2)+Real_MC_30Y!$J$12*((RAND()+RAND()+RAND()+RAND()+RAND()+RAND()+RAND()+RAND()+RAND()+RAND()+RAND()+RAND())-6))-1)+Real_MC_30Y!P$58)</x:f>
        <x:v>2016098.8944176838</x:v>
      </x:c>
      <x:c r="Q325" s="50" t="n">
        <x:f>MAX(0,P325*(1+EXP((LN(1+Real_MC_30Y!$J$11)-0.5*Real_MC_30Y!$J$12^2)+Real_MC_30Y!$J$12*((RAND()+RAND()+RAND()+RAND()+RAND()+RAND()+RAND()+RAND()+RAND()+RAND()+RAND()+RAND())-6))-1)+Real_MC_30Y!Q$58)</x:f>
        <x:v>1716073.4059061082</x:v>
      </x:c>
      <x:c r="R325" s="50" t="n">
        <x:f>MAX(0,Q325*(1+EXP((LN(1+Real_MC_30Y!$J$11)-0.5*Real_MC_30Y!$J$12^2)+Real_MC_30Y!$J$12*((RAND()+RAND()+RAND()+RAND()+RAND()+RAND()+RAND()+RAND()+RAND()+RAND()+RAND()+RAND())-6))-1)+Real_MC_30Y!R$58)</x:f>
        <x:v>1737886.5990296116</x:v>
      </x:c>
      <x:c r="S325" s="50" t="n">
        <x:f>MAX(0,R325*(1+EXP((LN(1+Real_MC_30Y!$J$11)-0.5*Real_MC_30Y!$J$12^2)+Real_MC_30Y!$J$12*((RAND()+RAND()+RAND()+RAND()+RAND()+RAND()+RAND()+RAND()+RAND()+RAND()+RAND()+RAND())-6))-1)+Real_MC_30Y!S$58)</x:f>
        <x:v>1835377.538568929</x:v>
      </x:c>
      <x:c r="T325" s="50" t="n">
        <x:f>MAX(0,S325*(1+EXP((LN(1+Real_MC_30Y!$J$11)-0.5*Real_MC_30Y!$J$12^2)+Real_MC_30Y!$J$12*((RAND()+RAND()+RAND()+RAND()+RAND()+RAND()+RAND()+RAND()+RAND()+RAND()+RAND()+RAND())-6))-1)+Real_MC_30Y!T$58)</x:f>
        <x:v>1705458.997762431</x:v>
      </x:c>
      <x:c r="U325" s="50" t="n">
        <x:f>MAX(0,T325*(1+EXP((LN(1+Real_MC_30Y!$J$11)-0.5*Real_MC_30Y!$J$12^2)+Real_MC_30Y!$J$12*((RAND()+RAND()+RAND()+RAND()+RAND()+RAND()+RAND()+RAND()+RAND()+RAND()+RAND()+RAND())-6))-1)+Real_MC_30Y!U$58)</x:f>
        <x:v>1424590.3587810087</x:v>
      </x:c>
      <x:c r="V325" s="50" t="n">
        <x:f>MAX(0,U325*(1+EXP((LN(1+Real_MC_30Y!$J$11)-0.5*Real_MC_30Y!$J$12^2)+Real_MC_30Y!$J$12*((RAND()+RAND()+RAND()+RAND()+RAND()+RAND()+RAND()+RAND()+RAND()+RAND()+RAND()+RAND())-6))-1)+Real_MC_30Y!V$58)</x:f>
        <x:v>1472291.197615928</x:v>
      </x:c>
      <x:c r="W325" s="50" t="n">
        <x:f>MAX(0,V325*(1+EXP((LN(1+Real_MC_30Y!$J$11)-0.5*Real_MC_30Y!$J$12^2)+Real_MC_30Y!$J$12*((RAND()+RAND()+RAND()+RAND()+RAND()+RAND()+RAND()+RAND()+RAND()+RAND()+RAND()+RAND())-6))-1)+Real_MC_30Y!W$58)</x:f>
        <x:v>1609596.815956176</x:v>
      </x:c>
      <x:c r="X325" s="50" t="n">
        <x:f>MAX(0,W325*(1+EXP((LN(1+Real_MC_30Y!$J$11)-0.5*Real_MC_30Y!$J$12^2)+Real_MC_30Y!$J$12*((RAND()+RAND()+RAND()+RAND()+RAND()+RAND()+RAND()+RAND()+RAND()+RAND()+RAND()+RAND())-6))-1)+Real_MC_30Y!X$58)</x:f>
        <x:v>1475018.4586916806</x:v>
      </x:c>
      <x:c r="Y325" s="50" t="n">
        <x:f>MAX(0,X325*(1+EXP((LN(1+Real_MC_30Y!$J$11)-0.5*Real_MC_30Y!$J$12^2)+Real_MC_30Y!$J$12*((RAND()+RAND()+RAND()+RAND()+RAND()+RAND()+RAND()+RAND()+RAND()+RAND()+RAND()+RAND())-6))-1)+Real_MC_30Y!Y$58)</x:f>
        <x:v>2228126.506860308</x:v>
      </x:c>
      <x:c r="Z325" s="50" t="n">
        <x:f>MAX(0,Y325*(1+EXP((LN(1+Real_MC_30Y!$J$11)-0.5*Real_MC_30Y!$J$12^2)+Real_MC_30Y!$J$12*((RAND()+RAND()+RAND()+RAND()+RAND()+RAND()+RAND()+RAND()+RAND()+RAND()+RAND()+RAND())-6))-1)+Real_MC_30Y!Z$58)</x:f>
        <x:v>2850256.332583474</x:v>
      </x:c>
      <x:c r="AA325" s="50" t="n">
        <x:f>MAX(0,Z325*(1+EXP((LN(1+Real_MC_30Y!$J$11)-0.5*Real_MC_30Y!$J$12^2)+Real_MC_30Y!$J$12*((RAND()+RAND()+RAND()+RAND()+RAND()+RAND()+RAND()+RAND()+RAND()+RAND()+RAND()+RAND())-6))-1)+Real_MC_30Y!AA$58)</x:f>
        <x:v>3339973.9405329</x:v>
      </x:c>
      <x:c r="AB325" s="50" t="n">
        <x:f>MAX(0,AA325*(1+EXP((LN(1+Real_MC_30Y!$J$11)-0.5*Real_MC_30Y!$J$12^2)+Real_MC_30Y!$J$12*((RAND()+RAND()+RAND()+RAND()+RAND()+RAND()+RAND()+RAND()+RAND()+RAND()+RAND()+RAND())-6))-1)+Real_MC_30Y!AB$58)</x:f>
        <x:v>3966641.75876826</x:v>
      </x:c>
      <x:c r="AC325" s="50" t="n">
        <x:f>MAX(0,AB325*(1+EXP((LN(1+Real_MC_30Y!$J$11)-0.5*Real_MC_30Y!$J$12^2)+Real_MC_30Y!$J$12*((RAND()+RAND()+RAND()+RAND()+RAND()+RAND()+RAND()+RAND()+RAND()+RAND()+RAND()+RAND())-6))-1)+Real_MC_30Y!AC$58)</x:f>
        <x:v>2631563.541620701</x:v>
      </x:c>
      <x:c r="AD325" s="50" t="n">
        <x:f>MAX(0,AC325*(1+EXP((LN(1+Real_MC_30Y!$J$11)-0.5*Real_MC_30Y!$J$12^2)+Real_MC_30Y!$J$12*((RAND()+RAND()+RAND()+RAND()+RAND()+RAND()+RAND()+RAND()+RAND()+RAND()+RAND()+RAND())-6))-1)+Real_MC_30Y!AD$58)</x:f>
        <x:v>2536700.9258970474</x:v>
      </x:c>
      <x:c r="AE325" s="50" t="n">
        <x:f>MAX(0,AD325*(1+EXP((LN(1+Real_MC_30Y!$J$11)-0.5*Real_MC_30Y!$J$12^2)+Real_MC_30Y!$J$12*((RAND()+RAND()+RAND()+RAND()+RAND()+RAND()+RAND()+RAND()+RAND()+RAND()+RAND()+RAND())-6))-1)+Real_MC_30Y!AE$58)</x:f>
        <x:v>2574110.8524072943</x:v>
      </x:c>
      <x:c r="AF325" s="50" t="n">
        <x:f>MAX(0,AE325*(1+EXP((LN(1+Real_MC_30Y!$J$11)-0.5*Real_MC_30Y!$J$12^2)+Real_MC_30Y!$J$12*((RAND()+RAND()+RAND()+RAND()+RAND()+RAND()+RAND()+RAND()+RAND()+RAND()+RAND()+RAND())-6))-1)+Real_MC_30Y!AF$58)</x:f>
        <x:v>3508639.7114745397</x:v>
      </x:c>
    </x:row>
    <x:row r="326">
      <x:c r="A326">
        <x:v>322</x:v>
      </x:c>
      <x:c r="B326" s="50" t="n">
        <x:f>MAX(0,Liquidity_30Y!$C$14+Real_MC_30Y!B$57-Real_MC_30Y!B$56)</x:f>
        <x:v>1029031.25</x:v>
      </x:c>
      <x:c r="C326" s="50" t="n">
        <x:f>MAX(0,B326*(1+EXP((LN(1+Real_MC_30Y!$J$11)-0.5*Real_MC_30Y!$J$12^2)+Real_MC_30Y!$J$12*((RAND()+RAND()+RAND()+RAND()+RAND()+RAND()+RAND()+RAND()+RAND()+RAND()+RAND()+RAND())-6))-1)+Real_MC_30Y!C$58)</x:f>
        <x:v>968857.1414138845</x:v>
      </x:c>
      <x:c r="D326" s="50" t="n">
        <x:f>MAX(0,C326*(1+EXP((LN(1+Real_MC_30Y!$J$11)-0.5*Real_MC_30Y!$J$12^2)+Real_MC_30Y!$J$12*((RAND()+RAND()+RAND()+RAND()+RAND()+RAND()+RAND()+RAND()+RAND()+RAND()+RAND()+RAND())-6))-1)+Real_MC_30Y!D$58)</x:f>
        <x:v>1180171.6734615855</x:v>
      </x:c>
      <x:c r="E326" s="50" t="n">
        <x:f>MAX(0,D326*(1+EXP((LN(1+Real_MC_30Y!$J$11)-0.5*Real_MC_30Y!$J$12^2)+Real_MC_30Y!$J$12*((RAND()+RAND()+RAND()+RAND()+RAND()+RAND()+RAND()+RAND()+RAND()+RAND()+RAND()+RAND())-6))-1)+Real_MC_30Y!E$58)</x:f>
        <x:v>1516656.6715978885</x:v>
      </x:c>
      <x:c r="F326" s="50" t="n">
        <x:f>MAX(0,E326*(1+EXP((LN(1+Real_MC_30Y!$J$11)-0.5*Real_MC_30Y!$J$12^2)+Real_MC_30Y!$J$12*((RAND()+RAND()+RAND()+RAND()+RAND()+RAND()+RAND()+RAND()+RAND()+RAND()+RAND()+RAND())-6))-1)+Real_MC_30Y!F$58)</x:f>
        <x:v>1421101.3740730917</x:v>
      </x:c>
      <x:c r="G326" s="50" t="n">
        <x:f>MAX(0,F326*(1+EXP((LN(1+Real_MC_30Y!$J$11)-0.5*Real_MC_30Y!$J$12^2)+Real_MC_30Y!$J$12*((RAND()+RAND()+RAND()+RAND()+RAND()+RAND()+RAND()+RAND()+RAND()+RAND()+RAND()+RAND())-6))-1)+Real_MC_30Y!G$58)</x:f>
        <x:v>1257233.6352364912</x:v>
      </x:c>
      <x:c r="H326" s="50" t="n">
        <x:f>MAX(0,G326*(1+EXP((LN(1+Real_MC_30Y!$J$11)-0.5*Real_MC_30Y!$J$12^2)+Real_MC_30Y!$J$12*((RAND()+RAND()+RAND()+RAND()+RAND()+RAND()+RAND()+RAND()+RAND()+RAND()+RAND()+RAND())-6))-1)+Real_MC_30Y!H$58)</x:f>
        <x:v>1304231.4181498263</x:v>
      </x:c>
      <x:c r="I326" s="50" t="n">
        <x:f>MAX(0,H326*(1+EXP((LN(1+Real_MC_30Y!$J$11)-0.5*Real_MC_30Y!$J$12^2)+Real_MC_30Y!$J$12*((RAND()+RAND()+RAND()+RAND()+RAND()+RAND()+RAND()+RAND()+RAND()+RAND()+RAND()+RAND())-6))-1)+Real_MC_30Y!I$58)</x:f>
        <x:v>1327551.7302006704</x:v>
      </x:c>
      <x:c r="J326" s="50" t="n">
        <x:f>MAX(0,I326*(1+EXP((LN(1+Real_MC_30Y!$J$11)-0.5*Real_MC_30Y!$J$12^2)+Real_MC_30Y!$J$12*((RAND()+RAND()+RAND()+RAND()+RAND()+RAND()+RAND()+RAND()+RAND()+RAND()+RAND()+RAND())-6))-1)+Real_MC_30Y!J$58)</x:f>
        <x:v>1365123.6922766897</x:v>
      </x:c>
      <x:c r="K326" s="50" t="n">
        <x:f>MAX(0,J326*(1+EXP((LN(1+Real_MC_30Y!$J$11)-0.5*Real_MC_30Y!$J$12^2)+Real_MC_30Y!$J$12*((RAND()+RAND()+RAND()+RAND()+RAND()+RAND()+RAND()+RAND()+RAND()+RAND()+RAND()+RAND())-6))-1)+Real_MC_30Y!K$58)</x:f>
        <x:v>1168372.7413052646</x:v>
      </x:c>
      <x:c r="L326" s="50" t="n">
        <x:f>MAX(0,K326*(1+EXP((LN(1+Real_MC_30Y!$J$11)-0.5*Real_MC_30Y!$J$12^2)+Real_MC_30Y!$J$12*((RAND()+RAND()+RAND()+RAND()+RAND()+RAND()+RAND()+RAND()+RAND()+RAND()+RAND()+RAND())-6))-1)+Real_MC_30Y!L$58)</x:f>
        <x:v>1119091.7715831415</x:v>
      </x:c>
      <x:c r="M326" s="50" t="n">
        <x:f>MAX(0,L326*(1+EXP((LN(1+Real_MC_30Y!$J$11)-0.5*Real_MC_30Y!$J$12^2)+Real_MC_30Y!$J$12*((RAND()+RAND()+RAND()+RAND()+RAND()+RAND()+RAND()+RAND()+RAND()+RAND()+RAND()+RAND())-6))-1)+Real_MC_30Y!M$58)</x:f>
        <x:v>1114102.773383531</x:v>
      </x:c>
      <x:c r="N326" s="50" t="n">
        <x:f>MAX(0,M326*(1+EXP((LN(1+Real_MC_30Y!$J$11)-0.5*Real_MC_30Y!$J$12^2)+Real_MC_30Y!$J$12*((RAND()+RAND()+RAND()+RAND()+RAND()+RAND()+RAND()+RAND()+RAND()+RAND()+RAND()+RAND())-6))-1)+Real_MC_30Y!N$58)</x:f>
        <x:v>1327371.0829394062</x:v>
      </x:c>
      <x:c r="O326" s="50" t="n">
        <x:f>MAX(0,N326*(1+EXP((LN(1+Real_MC_30Y!$J$11)-0.5*Real_MC_30Y!$J$12^2)+Real_MC_30Y!$J$12*((RAND()+RAND()+RAND()+RAND()+RAND()+RAND()+RAND()+RAND()+RAND()+RAND()+RAND()+RAND())-6))-1)+Real_MC_30Y!O$58)</x:f>
        <x:v>1134987.3493164491</x:v>
      </x:c>
      <x:c r="P326" s="50" t="n">
        <x:f>MAX(0,O326*(1+EXP((LN(1+Real_MC_30Y!$J$11)-0.5*Real_MC_30Y!$J$12^2)+Real_MC_30Y!$J$12*((RAND()+RAND()+RAND()+RAND()+RAND()+RAND()+RAND()+RAND()+RAND()+RAND()+RAND()+RAND())-6))-1)+Real_MC_30Y!P$58)</x:f>
        <x:v>1281647.3037055996</x:v>
      </x:c>
      <x:c r="Q326" s="50" t="n">
        <x:f>MAX(0,P326*(1+EXP((LN(1+Real_MC_30Y!$J$11)-0.5*Real_MC_30Y!$J$12^2)+Real_MC_30Y!$J$12*((RAND()+RAND()+RAND()+RAND()+RAND()+RAND()+RAND()+RAND()+RAND()+RAND()+RAND()+RAND())-6))-1)+Real_MC_30Y!Q$58)</x:f>
        <x:v>1132375.9033239423</x:v>
      </x:c>
      <x:c r="R326" s="50" t="n">
        <x:f>MAX(0,Q326*(1+EXP((LN(1+Real_MC_30Y!$J$11)-0.5*Real_MC_30Y!$J$12^2)+Real_MC_30Y!$J$12*((RAND()+RAND()+RAND()+RAND()+RAND()+RAND()+RAND()+RAND()+RAND()+RAND()+RAND()+RAND())-6))-1)+Real_MC_30Y!R$58)</x:f>
        <x:v>1140929.9261483815</x:v>
      </x:c>
      <x:c r="S326" s="50" t="n">
        <x:f>MAX(0,R326*(1+EXP((LN(1+Real_MC_30Y!$J$11)-0.5*Real_MC_30Y!$J$12^2)+Real_MC_30Y!$J$12*((RAND()+RAND()+RAND()+RAND()+RAND()+RAND()+RAND()+RAND()+RAND()+RAND()+RAND()+RAND())-6))-1)+Real_MC_30Y!S$58)</x:f>
        <x:v>1767131.952394047</x:v>
      </x:c>
      <x:c r="T326" s="50" t="n">
        <x:f>MAX(0,S326*(1+EXP((LN(1+Real_MC_30Y!$J$11)-0.5*Real_MC_30Y!$J$12^2)+Real_MC_30Y!$J$12*((RAND()+RAND()+RAND()+RAND()+RAND()+RAND()+RAND()+RAND()+RAND()+RAND()+RAND()+RAND())-6))-1)+Real_MC_30Y!T$58)</x:f>
        <x:v>1988411.8068648372</x:v>
      </x:c>
      <x:c r="U326" s="50" t="n">
        <x:f>MAX(0,T326*(1+EXP((LN(1+Real_MC_30Y!$J$11)-0.5*Real_MC_30Y!$J$12^2)+Real_MC_30Y!$J$12*((RAND()+RAND()+RAND()+RAND()+RAND()+RAND()+RAND()+RAND()+RAND()+RAND()+RAND()+RAND())-6))-1)+Real_MC_30Y!U$58)</x:f>
        <x:v>1944526.0975807037</x:v>
      </x:c>
      <x:c r="V326" s="50" t="n">
        <x:f>MAX(0,U326*(1+EXP((LN(1+Real_MC_30Y!$J$11)-0.5*Real_MC_30Y!$J$12^2)+Real_MC_30Y!$J$12*((RAND()+RAND()+RAND()+RAND()+RAND()+RAND()+RAND()+RAND()+RAND()+RAND()+RAND()+RAND())-6))-1)+Real_MC_30Y!V$58)</x:f>
        <x:v>1951763.8743569716</x:v>
      </x:c>
      <x:c r="W326" s="50" t="n">
        <x:f>MAX(0,V326*(1+EXP((LN(1+Real_MC_30Y!$J$11)-0.5*Real_MC_30Y!$J$12^2)+Real_MC_30Y!$J$12*((RAND()+RAND()+RAND()+RAND()+RAND()+RAND()+RAND()+RAND()+RAND()+RAND()+RAND()+RAND())-6))-1)+Real_MC_30Y!W$58)</x:f>
        <x:v>2333526.6156200077</x:v>
      </x:c>
      <x:c r="X326" s="50" t="n">
        <x:f>MAX(0,W326*(1+EXP((LN(1+Real_MC_30Y!$J$11)-0.5*Real_MC_30Y!$J$12^2)+Real_MC_30Y!$J$12*((RAND()+RAND()+RAND()+RAND()+RAND()+RAND()+RAND()+RAND()+RAND()+RAND()+RAND()+RAND())-6))-1)+Real_MC_30Y!X$58)</x:f>
        <x:v>2442664.442925346</x:v>
      </x:c>
      <x:c r="Y326" s="50" t="n">
        <x:f>MAX(0,X326*(1+EXP((LN(1+Real_MC_30Y!$J$11)-0.5*Real_MC_30Y!$J$12^2)+Real_MC_30Y!$J$12*((RAND()+RAND()+RAND()+RAND()+RAND()+RAND()+RAND()+RAND()+RAND()+RAND()+RAND()+RAND())-6))-1)+Real_MC_30Y!Y$58)</x:f>
        <x:v>2428340.8781204736</x:v>
      </x:c>
      <x:c r="Z326" s="50" t="n">
        <x:f>MAX(0,Y326*(1+EXP((LN(1+Real_MC_30Y!$J$11)-0.5*Real_MC_30Y!$J$12^2)+Real_MC_30Y!$J$12*((RAND()+RAND()+RAND()+RAND()+RAND()+RAND()+RAND()+RAND()+RAND()+RAND()+RAND()+RAND())-6))-1)+Real_MC_30Y!Z$58)</x:f>
        <x:v>2663093.0580223333</x:v>
      </x:c>
      <x:c r="AA326" s="50" t="n">
        <x:f>MAX(0,Z326*(1+EXP((LN(1+Real_MC_30Y!$J$11)-0.5*Real_MC_30Y!$J$12^2)+Real_MC_30Y!$J$12*((RAND()+RAND()+RAND()+RAND()+RAND()+RAND()+RAND()+RAND()+RAND()+RAND()+RAND()+RAND())-6))-1)+Real_MC_30Y!AA$58)</x:f>
        <x:v>3392852.6075860905</x:v>
      </x:c>
      <x:c r="AB326" s="50" t="n">
        <x:f>MAX(0,AA326*(1+EXP((LN(1+Real_MC_30Y!$J$11)-0.5*Real_MC_30Y!$J$12^2)+Real_MC_30Y!$J$12*((RAND()+RAND()+RAND()+RAND()+RAND()+RAND()+RAND()+RAND()+RAND()+RAND()+RAND()+RAND())-6))-1)+Real_MC_30Y!AB$58)</x:f>
        <x:v>3211216.100997552</x:v>
      </x:c>
      <x:c r="AC326" s="50" t="n">
        <x:f>MAX(0,AB326*(1+EXP((LN(1+Real_MC_30Y!$J$11)-0.5*Real_MC_30Y!$J$12^2)+Real_MC_30Y!$J$12*((RAND()+RAND()+RAND()+RAND()+RAND()+RAND()+RAND()+RAND()+RAND()+RAND()+RAND()+RAND())-6))-1)+Real_MC_30Y!AC$58)</x:f>
        <x:v>3286617.003075593</x:v>
      </x:c>
      <x:c r="AD326" s="50" t="n">
        <x:f>MAX(0,AC326*(1+EXP((LN(1+Real_MC_30Y!$J$11)-0.5*Real_MC_30Y!$J$12^2)+Real_MC_30Y!$J$12*((RAND()+RAND()+RAND()+RAND()+RAND()+RAND()+RAND()+RAND()+RAND()+RAND()+RAND()+RAND())-6))-1)+Real_MC_30Y!AD$58)</x:f>
        <x:v>2932290.462188388</x:v>
      </x:c>
      <x:c r="AE326" s="50" t="n">
        <x:f>MAX(0,AD326*(1+EXP((LN(1+Real_MC_30Y!$J$11)-0.5*Real_MC_30Y!$J$12^2)+Real_MC_30Y!$J$12*((RAND()+RAND()+RAND()+RAND()+RAND()+RAND()+RAND()+RAND()+RAND()+RAND()+RAND()+RAND())-6))-1)+Real_MC_30Y!AE$58)</x:f>
        <x:v>3263886.7991284076</x:v>
      </x:c>
      <x:c r="AF326" s="50" t="n">
        <x:f>MAX(0,AE326*(1+EXP((LN(1+Real_MC_30Y!$J$11)-0.5*Real_MC_30Y!$J$12^2)+Real_MC_30Y!$J$12*((RAND()+RAND()+RAND()+RAND()+RAND()+RAND()+RAND()+RAND()+RAND()+RAND()+RAND()+RAND())-6))-1)+Real_MC_30Y!AF$58)</x:f>
        <x:v>3377026.3473435435</x:v>
      </x:c>
    </x:row>
    <x:row r="327">
      <x:c r="A327">
        <x:v>323</x:v>
      </x:c>
      <x:c r="B327" s="50" t="n">
        <x:f>MAX(0,Liquidity_30Y!$C$14+Real_MC_30Y!B$57-Real_MC_30Y!B$56)</x:f>
        <x:v>1029031.25</x:v>
      </x:c>
      <x:c r="C327" s="50" t="n">
        <x:f>MAX(0,B327*(1+EXP((LN(1+Real_MC_30Y!$J$11)-0.5*Real_MC_30Y!$J$12^2)+Real_MC_30Y!$J$12*((RAND()+RAND()+RAND()+RAND()+RAND()+RAND()+RAND()+RAND()+RAND()+RAND()+RAND()+RAND())-6))-1)+Real_MC_30Y!C$58)</x:f>
        <x:v>974310.4027797615</x:v>
      </x:c>
      <x:c r="D327" s="50" t="n">
        <x:f>MAX(0,C327*(1+EXP((LN(1+Real_MC_30Y!$J$11)-0.5*Real_MC_30Y!$J$12^2)+Real_MC_30Y!$J$12*((RAND()+RAND()+RAND()+RAND()+RAND()+RAND()+RAND()+RAND()+RAND()+RAND()+RAND()+RAND())-6))-1)+Real_MC_30Y!D$58)</x:f>
        <x:v>781430.8902654448</x:v>
      </x:c>
      <x:c r="E327" s="50" t="n">
        <x:f>MAX(0,D327*(1+EXP((LN(1+Real_MC_30Y!$J$11)-0.5*Real_MC_30Y!$J$12^2)+Real_MC_30Y!$J$12*((RAND()+RAND()+RAND()+RAND()+RAND()+RAND()+RAND()+RAND()+RAND()+RAND()+RAND()+RAND())-6))-1)+Real_MC_30Y!E$58)</x:f>
        <x:v>995156.5687770493</x:v>
      </x:c>
      <x:c r="F327" s="50" t="n">
        <x:f>MAX(0,E327*(1+EXP((LN(1+Real_MC_30Y!$J$11)-0.5*Real_MC_30Y!$J$12^2)+Real_MC_30Y!$J$12*((RAND()+RAND()+RAND()+RAND()+RAND()+RAND()+RAND()+RAND()+RAND()+RAND()+RAND()+RAND())-6))-1)+Real_MC_30Y!F$58)</x:f>
        <x:v>927639.8530390136</x:v>
      </x:c>
      <x:c r="G327" s="50" t="n">
        <x:f>MAX(0,F327*(1+EXP((LN(1+Real_MC_30Y!$J$11)-0.5*Real_MC_30Y!$J$12^2)+Real_MC_30Y!$J$12*((RAND()+RAND()+RAND()+RAND()+RAND()+RAND()+RAND()+RAND()+RAND()+RAND()+RAND()+RAND())-6))-1)+Real_MC_30Y!G$58)</x:f>
        <x:v>1042141.8320190895</x:v>
      </x:c>
      <x:c r="H327" s="50" t="n">
        <x:f>MAX(0,G327*(1+EXP((LN(1+Real_MC_30Y!$J$11)-0.5*Real_MC_30Y!$J$12^2)+Real_MC_30Y!$J$12*((RAND()+RAND()+RAND()+RAND()+RAND()+RAND()+RAND()+RAND()+RAND()+RAND()+RAND()+RAND())-6))-1)+Real_MC_30Y!H$58)</x:f>
        <x:v>1330968.69642988</x:v>
      </x:c>
      <x:c r="I327" s="50" t="n">
        <x:f>MAX(0,H327*(1+EXP((LN(1+Real_MC_30Y!$J$11)-0.5*Real_MC_30Y!$J$12^2)+Real_MC_30Y!$J$12*((RAND()+RAND()+RAND()+RAND()+RAND()+RAND()+RAND()+RAND()+RAND()+RAND()+RAND()+RAND())-6))-1)+Real_MC_30Y!I$58)</x:f>
        <x:v>1766706.7095794964</x:v>
      </x:c>
      <x:c r="J327" s="50" t="n">
        <x:f>MAX(0,I327*(1+EXP((LN(1+Real_MC_30Y!$J$11)-0.5*Real_MC_30Y!$J$12^2)+Real_MC_30Y!$J$12*((RAND()+RAND()+RAND()+RAND()+RAND()+RAND()+RAND()+RAND()+RAND()+RAND()+RAND()+RAND())-6))-1)+Real_MC_30Y!J$58)</x:f>
        <x:v>1659692.1668473654</x:v>
      </x:c>
      <x:c r="K327" s="50" t="n">
        <x:f>MAX(0,J327*(1+EXP((LN(1+Real_MC_30Y!$J$11)-0.5*Real_MC_30Y!$J$12^2)+Real_MC_30Y!$J$12*((RAND()+RAND()+RAND()+RAND()+RAND()+RAND()+RAND()+RAND()+RAND()+RAND()+RAND()+RAND())-6))-1)+Real_MC_30Y!K$58)</x:f>
        <x:v>1443851.6036337228</x:v>
      </x:c>
      <x:c r="L327" s="50" t="n">
        <x:f>MAX(0,K327*(1+EXP((LN(1+Real_MC_30Y!$J$11)-0.5*Real_MC_30Y!$J$12^2)+Real_MC_30Y!$J$12*((RAND()+RAND()+RAND()+RAND()+RAND()+RAND()+RAND()+RAND()+RAND()+RAND()+RAND()+RAND())-6))-1)+Real_MC_30Y!L$58)</x:f>
        <x:v>1687324.4382197189</x:v>
      </x:c>
      <x:c r="M327" s="50" t="n">
        <x:f>MAX(0,L327*(1+EXP((LN(1+Real_MC_30Y!$J$11)-0.5*Real_MC_30Y!$J$12^2)+Real_MC_30Y!$J$12*((RAND()+RAND()+RAND()+RAND()+RAND()+RAND()+RAND()+RAND()+RAND()+RAND()+RAND()+RAND())-6))-1)+Real_MC_30Y!M$58)</x:f>
        <x:v>2181489.7765755467</x:v>
      </x:c>
      <x:c r="N327" s="50" t="n">
        <x:f>MAX(0,M327*(1+EXP((LN(1+Real_MC_30Y!$J$11)-0.5*Real_MC_30Y!$J$12^2)+Real_MC_30Y!$J$12*((RAND()+RAND()+RAND()+RAND()+RAND()+RAND()+RAND()+RAND()+RAND()+RAND()+RAND()+RAND())-6))-1)+Real_MC_30Y!N$58)</x:f>
        <x:v>2477600.6432755035</x:v>
      </x:c>
      <x:c r="O327" s="50" t="n">
        <x:f>MAX(0,N327*(1+EXP((LN(1+Real_MC_30Y!$J$11)-0.5*Real_MC_30Y!$J$12^2)+Real_MC_30Y!$J$12*((RAND()+RAND()+RAND()+RAND()+RAND()+RAND()+RAND()+RAND()+RAND()+RAND()+RAND()+RAND())-6))-1)+Real_MC_30Y!O$58)</x:f>
        <x:v>2103080.399965342</x:v>
      </x:c>
      <x:c r="P327" s="50" t="n">
        <x:f>MAX(0,O327*(1+EXP((LN(1+Real_MC_30Y!$J$11)-0.5*Real_MC_30Y!$J$12^2)+Real_MC_30Y!$J$12*((RAND()+RAND()+RAND()+RAND()+RAND()+RAND()+RAND()+RAND()+RAND()+RAND()+RAND()+RAND())-6))-1)+Real_MC_30Y!P$58)</x:f>
        <x:v>1795509.3500638374</x:v>
      </x:c>
      <x:c r="Q327" s="50" t="n">
        <x:f>MAX(0,P327*(1+EXP((LN(1+Real_MC_30Y!$J$11)-0.5*Real_MC_30Y!$J$12^2)+Real_MC_30Y!$J$12*((RAND()+RAND()+RAND()+RAND()+RAND()+RAND()+RAND()+RAND()+RAND()+RAND()+RAND()+RAND())-6))-1)+Real_MC_30Y!Q$58)</x:f>
        <x:v>1922069.130035596</x:v>
      </x:c>
      <x:c r="R327" s="50" t="n">
        <x:f>MAX(0,Q327*(1+EXP((LN(1+Real_MC_30Y!$J$11)-0.5*Real_MC_30Y!$J$12^2)+Real_MC_30Y!$J$12*((RAND()+RAND()+RAND()+RAND()+RAND()+RAND()+RAND()+RAND()+RAND()+RAND()+RAND()+RAND())-6))-1)+Real_MC_30Y!R$58)</x:f>
        <x:v>1620207.2346964672</x:v>
      </x:c>
      <x:c r="S327" s="50" t="n">
        <x:f>MAX(0,R327*(1+EXP((LN(1+Real_MC_30Y!$J$11)-0.5*Real_MC_30Y!$J$12^2)+Real_MC_30Y!$J$12*((RAND()+RAND()+RAND()+RAND()+RAND()+RAND()+RAND()+RAND()+RAND()+RAND()+RAND()+RAND())-6))-1)+Real_MC_30Y!S$58)</x:f>
        <x:v>1644327.020553191</x:v>
      </x:c>
      <x:c r="T327" s="50" t="n">
        <x:f>MAX(0,S327*(1+EXP((LN(1+Real_MC_30Y!$J$11)-0.5*Real_MC_30Y!$J$12^2)+Real_MC_30Y!$J$12*((RAND()+RAND()+RAND()+RAND()+RAND()+RAND()+RAND()+RAND()+RAND()+RAND()+RAND()+RAND())-6))-1)+Real_MC_30Y!T$58)</x:f>
        <x:v>1674131.7692247313</x:v>
      </x:c>
      <x:c r="U327" s="50" t="n">
        <x:f>MAX(0,T327*(1+EXP((LN(1+Real_MC_30Y!$J$11)-0.5*Real_MC_30Y!$J$12^2)+Real_MC_30Y!$J$12*((RAND()+RAND()+RAND()+RAND()+RAND()+RAND()+RAND()+RAND()+RAND()+RAND()+RAND()+RAND())-6))-1)+Real_MC_30Y!U$58)</x:f>
        <x:v>1756377.0675899829</x:v>
      </x:c>
      <x:c r="V327" s="50" t="n">
        <x:f>MAX(0,U327*(1+EXP((LN(1+Real_MC_30Y!$J$11)-0.5*Real_MC_30Y!$J$12^2)+Real_MC_30Y!$J$12*((RAND()+RAND()+RAND()+RAND()+RAND()+RAND()+RAND()+RAND()+RAND()+RAND()+RAND()+RAND())-6))-1)+Real_MC_30Y!V$58)</x:f>
        <x:v>1739026.7808810112</x:v>
      </x:c>
      <x:c r="W327" s="50" t="n">
        <x:f>MAX(0,V327*(1+EXP((LN(1+Real_MC_30Y!$J$11)-0.5*Real_MC_30Y!$J$12^2)+Real_MC_30Y!$J$12*((RAND()+RAND()+RAND()+RAND()+RAND()+RAND()+RAND()+RAND()+RAND()+RAND()+RAND()+RAND())-6))-1)+Real_MC_30Y!W$58)</x:f>
        <x:v>1696992.568820056</x:v>
      </x:c>
      <x:c r="X327" s="50" t="n">
        <x:f>MAX(0,W327*(1+EXP((LN(1+Real_MC_30Y!$J$11)-0.5*Real_MC_30Y!$J$12^2)+Real_MC_30Y!$J$12*((RAND()+RAND()+RAND()+RAND()+RAND()+RAND()+RAND()+RAND()+RAND()+RAND()+RAND()+RAND())-6))-1)+Real_MC_30Y!X$58)</x:f>
        <x:v>1597329.2964406966</x:v>
      </x:c>
      <x:c r="Y327" s="50" t="n">
        <x:f>MAX(0,X327*(1+EXP((LN(1+Real_MC_30Y!$J$11)-0.5*Real_MC_30Y!$J$12^2)+Real_MC_30Y!$J$12*((RAND()+RAND()+RAND()+RAND()+RAND()+RAND()+RAND()+RAND()+RAND()+RAND()+RAND()+RAND())-6))-1)+Real_MC_30Y!Y$58)</x:f>
        <x:v>1673745.4533158075</x:v>
      </x:c>
      <x:c r="Z327" s="50" t="n">
        <x:f>MAX(0,Y327*(1+EXP((LN(1+Real_MC_30Y!$J$11)-0.5*Real_MC_30Y!$J$12^2)+Real_MC_30Y!$J$12*((RAND()+RAND()+RAND()+RAND()+RAND()+RAND()+RAND()+RAND()+RAND()+RAND()+RAND()+RAND())-6))-1)+Real_MC_30Y!Z$58)</x:f>
        <x:v>1779637.8944871135</x:v>
      </x:c>
      <x:c r="AA327" s="50" t="n">
        <x:f>MAX(0,Z327*(1+EXP((LN(1+Real_MC_30Y!$J$11)-0.5*Real_MC_30Y!$J$12^2)+Real_MC_30Y!$J$12*((RAND()+RAND()+RAND()+RAND()+RAND()+RAND()+RAND()+RAND()+RAND()+RAND()+RAND()+RAND())-6))-1)+Real_MC_30Y!AA$58)</x:f>
        <x:v>1924059.9859128483</x:v>
      </x:c>
      <x:c r="AB327" s="50" t="n">
        <x:f>MAX(0,AA327*(1+EXP((LN(1+Real_MC_30Y!$J$11)-0.5*Real_MC_30Y!$J$12^2)+Real_MC_30Y!$J$12*((RAND()+RAND()+RAND()+RAND()+RAND()+RAND()+RAND()+RAND()+RAND()+RAND()+RAND()+RAND())-6))-1)+Real_MC_30Y!AB$58)</x:f>
        <x:v>2359219.691112416</x:v>
      </x:c>
      <x:c r="AC327" s="50" t="n">
        <x:f>MAX(0,AB327*(1+EXP((LN(1+Real_MC_30Y!$J$11)-0.5*Real_MC_30Y!$J$12^2)+Real_MC_30Y!$J$12*((RAND()+RAND()+RAND()+RAND()+RAND()+RAND()+RAND()+RAND()+RAND()+RAND()+RAND()+RAND())-6))-1)+Real_MC_30Y!AC$58)</x:f>
        <x:v>3229470.042651503</x:v>
      </x:c>
      <x:c r="AD327" s="50" t="n">
        <x:f>MAX(0,AC327*(1+EXP((LN(1+Real_MC_30Y!$J$11)-0.5*Real_MC_30Y!$J$12^2)+Real_MC_30Y!$J$12*((RAND()+RAND()+RAND()+RAND()+RAND()+RAND()+RAND()+RAND()+RAND()+RAND()+RAND()+RAND())-6))-1)+Real_MC_30Y!AD$58)</x:f>
        <x:v>3034878.6266115634</x:v>
      </x:c>
      <x:c r="AE327" s="50" t="n">
        <x:f>MAX(0,AD327*(1+EXP((LN(1+Real_MC_30Y!$J$11)-0.5*Real_MC_30Y!$J$12^2)+Real_MC_30Y!$J$12*((RAND()+RAND()+RAND()+RAND()+RAND()+RAND()+RAND()+RAND()+RAND()+RAND()+RAND()+RAND())-6))-1)+Real_MC_30Y!AE$58)</x:f>
        <x:v>2877778.6649253983</x:v>
      </x:c>
      <x:c r="AF327" s="50" t="n">
        <x:f>MAX(0,AE327*(1+EXP((LN(1+Real_MC_30Y!$J$11)-0.5*Real_MC_30Y!$J$12^2)+Real_MC_30Y!$J$12*((RAND()+RAND()+RAND()+RAND()+RAND()+RAND()+RAND()+RAND()+RAND()+RAND()+RAND()+RAND())-6))-1)+Real_MC_30Y!AF$58)</x:f>
        <x:v>2460190.2618996724</x:v>
      </x:c>
    </x:row>
    <x:row r="328">
      <x:c r="A328">
        <x:v>324</x:v>
      </x:c>
      <x:c r="B328" s="50" t="n">
        <x:f>MAX(0,Liquidity_30Y!$C$14+Real_MC_30Y!B$57-Real_MC_30Y!B$56)</x:f>
        <x:v>1029031.25</x:v>
      </x:c>
      <x:c r="C328" s="50" t="n">
        <x:f>MAX(0,B328*(1+EXP((LN(1+Real_MC_30Y!$J$11)-0.5*Real_MC_30Y!$J$12^2)+Real_MC_30Y!$J$12*((RAND()+RAND()+RAND()+RAND()+RAND()+RAND()+RAND()+RAND()+RAND()+RAND()+RAND()+RAND())-6))-1)+Real_MC_30Y!C$58)</x:f>
        <x:v>999321.7494514998</x:v>
      </x:c>
      <x:c r="D328" s="50" t="n">
        <x:f>MAX(0,C328*(1+EXP((LN(1+Real_MC_30Y!$J$11)-0.5*Real_MC_30Y!$J$12^2)+Real_MC_30Y!$J$12*((RAND()+RAND()+RAND()+RAND()+RAND()+RAND()+RAND()+RAND()+RAND()+RAND()+RAND()+RAND())-6))-1)+Real_MC_30Y!D$58)</x:f>
        <x:v>1060803.163154402</x:v>
      </x:c>
      <x:c r="E328" s="50" t="n">
        <x:f>MAX(0,D328*(1+EXP((LN(1+Real_MC_30Y!$J$11)-0.5*Real_MC_30Y!$J$12^2)+Real_MC_30Y!$J$12*((RAND()+RAND()+RAND()+RAND()+RAND()+RAND()+RAND()+RAND()+RAND()+RAND()+RAND()+RAND())-6))-1)+Real_MC_30Y!E$58)</x:f>
        <x:v>1277240.396596335</x:v>
      </x:c>
      <x:c r="F328" s="50" t="n">
        <x:f>MAX(0,E328*(1+EXP((LN(1+Real_MC_30Y!$J$11)-0.5*Real_MC_30Y!$J$12^2)+Real_MC_30Y!$J$12*((RAND()+RAND()+RAND()+RAND()+RAND()+RAND()+RAND()+RAND()+RAND()+RAND()+RAND()+RAND())-6))-1)+Real_MC_30Y!F$58)</x:f>
        <x:v>1290405.5561256767</x:v>
      </x:c>
      <x:c r="G328" s="50" t="n">
        <x:f>MAX(0,F328*(1+EXP((LN(1+Real_MC_30Y!$J$11)-0.5*Real_MC_30Y!$J$12^2)+Real_MC_30Y!$J$12*((RAND()+RAND()+RAND()+RAND()+RAND()+RAND()+RAND()+RAND()+RAND()+RAND()+RAND()+RAND())-6))-1)+Real_MC_30Y!G$58)</x:f>
        <x:v>1417622.499675955</x:v>
      </x:c>
      <x:c r="H328" s="50" t="n">
        <x:f>MAX(0,G328*(1+EXP((LN(1+Real_MC_30Y!$J$11)-0.5*Real_MC_30Y!$J$12^2)+Real_MC_30Y!$J$12*((RAND()+RAND()+RAND()+RAND()+RAND()+RAND()+RAND()+RAND()+RAND()+RAND()+RAND()+RAND())-6))-1)+Real_MC_30Y!H$58)</x:f>
        <x:v>1247962.2934280704</x:v>
      </x:c>
      <x:c r="I328" s="50" t="n">
        <x:f>MAX(0,H328*(1+EXP((LN(1+Real_MC_30Y!$J$11)-0.5*Real_MC_30Y!$J$12^2)+Real_MC_30Y!$J$12*((RAND()+RAND()+RAND()+RAND()+RAND()+RAND()+RAND()+RAND()+RAND()+RAND()+RAND()+RAND())-6))-1)+Real_MC_30Y!I$58)</x:f>
        <x:v>1010716.4632871618</x:v>
      </x:c>
      <x:c r="J328" s="50" t="n">
        <x:f>MAX(0,I328*(1+EXP((LN(1+Real_MC_30Y!$J$11)-0.5*Real_MC_30Y!$J$12^2)+Real_MC_30Y!$J$12*((RAND()+RAND()+RAND()+RAND()+RAND()+RAND()+RAND()+RAND()+RAND()+RAND()+RAND()+RAND())-6))-1)+Real_MC_30Y!J$58)</x:f>
        <x:v>1149297.8941628565</x:v>
      </x:c>
      <x:c r="K328" s="50" t="n">
        <x:f>MAX(0,J328*(1+EXP((LN(1+Real_MC_30Y!$J$11)-0.5*Real_MC_30Y!$J$12^2)+Real_MC_30Y!$J$12*((RAND()+RAND()+RAND()+RAND()+RAND()+RAND()+RAND()+RAND()+RAND()+RAND()+RAND()+RAND())-6))-1)+Real_MC_30Y!K$58)</x:f>
        <x:v>1203265.4853983833</x:v>
      </x:c>
      <x:c r="L328" s="50" t="n">
        <x:f>MAX(0,K328*(1+EXP((LN(1+Real_MC_30Y!$J$11)-0.5*Real_MC_30Y!$J$12^2)+Real_MC_30Y!$J$12*((RAND()+RAND()+RAND()+RAND()+RAND()+RAND()+RAND()+RAND()+RAND()+RAND()+RAND()+RAND())-6))-1)+Real_MC_30Y!L$58)</x:f>
        <x:v>1229423.715646463</x:v>
      </x:c>
      <x:c r="M328" s="50" t="n">
        <x:f>MAX(0,L328*(1+EXP((LN(1+Real_MC_30Y!$J$11)-0.5*Real_MC_30Y!$J$12^2)+Real_MC_30Y!$J$12*((RAND()+RAND()+RAND()+RAND()+RAND()+RAND()+RAND()+RAND()+RAND()+RAND()+RAND()+RAND())-6))-1)+Real_MC_30Y!M$58)</x:f>
        <x:v>1253469.5486374951</x:v>
      </x:c>
      <x:c r="N328" s="50" t="n">
        <x:f>MAX(0,M328*(1+EXP((LN(1+Real_MC_30Y!$J$11)-0.5*Real_MC_30Y!$J$12^2)+Real_MC_30Y!$J$12*((RAND()+RAND()+RAND()+RAND()+RAND()+RAND()+RAND()+RAND()+RAND()+RAND()+RAND()+RAND())-6))-1)+Real_MC_30Y!N$58)</x:f>
        <x:v>1326367.8542484501</x:v>
      </x:c>
      <x:c r="O328" s="50" t="n">
        <x:f>MAX(0,N328*(1+EXP((LN(1+Real_MC_30Y!$J$11)-0.5*Real_MC_30Y!$J$12^2)+Real_MC_30Y!$J$12*((RAND()+RAND()+RAND()+RAND()+RAND()+RAND()+RAND()+RAND()+RAND()+RAND()+RAND()+RAND())-6))-1)+Real_MC_30Y!O$58)</x:f>
        <x:v>1593444.8497415674</x:v>
      </x:c>
      <x:c r="P328" s="50" t="n">
        <x:f>MAX(0,O328*(1+EXP((LN(1+Real_MC_30Y!$J$11)-0.5*Real_MC_30Y!$J$12^2)+Real_MC_30Y!$J$12*((RAND()+RAND()+RAND()+RAND()+RAND()+RAND()+RAND()+RAND()+RAND()+RAND()+RAND()+RAND())-6))-1)+Real_MC_30Y!P$58)</x:f>
        <x:v>1792464.0928474686</x:v>
      </x:c>
      <x:c r="Q328" s="50" t="n">
        <x:f>MAX(0,P328*(1+EXP((LN(1+Real_MC_30Y!$J$11)-0.5*Real_MC_30Y!$J$12^2)+Real_MC_30Y!$J$12*((RAND()+RAND()+RAND()+RAND()+RAND()+RAND()+RAND()+RAND()+RAND()+RAND()+RAND()+RAND())-6))-1)+Real_MC_30Y!Q$58)</x:f>
        <x:v>1954957.3581912885</x:v>
      </x:c>
      <x:c r="R328" s="50" t="n">
        <x:f>MAX(0,Q328*(1+EXP((LN(1+Real_MC_30Y!$J$11)-0.5*Real_MC_30Y!$J$12^2)+Real_MC_30Y!$J$12*((RAND()+RAND()+RAND()+RAND()+RAND()+RAND()+RAND()+RAND()+RAND()+RAND()+RAND()+RAND())-6))-1)+Real_MC_30Y!R$58)</x:f>
        <x:v>1908133.8887742048</x:v>
      </x:c>
      <x:c r="S328" s="50" t="n">
        <x:f>MAX(0,R328*(1+EXP((LN(1+Real_MC_30Y!$J$11)-0.5*Real_MC_30Y!$J$12^2)+Real_MC_30Y!$J$12*((RAND()+RAND()+RAND()+RAND()+RAND()+RAND()+RAND()+RAND()+RAND()+RAND()+RAND()+RAND())-6))-1)+Real_MC_30Y!S$58)</x:f>
        <x:v>1588162.621656497</x:v>
      </x:c>
      <x:c r="T328" s="50" t="n">
        <x:f>MAX(0,S328*(1+EXP((LN(1+Real_MC_30Y!$J$11)-0.5*Real_MC_30Y!$J$12^2)+Real_MC_30Y!$J$12*((RAND()+RAND()+RAND()+RAND()+RAND()+RAND()+RAND()+RAND()+RAND()+RAND()+RAND()+RAND())-6))-1)+Real_MC_30Y!T$58)</x:f>
        <x:v>1933908.131536264</x:v>
      </x:c>
      <x:c r="U328" s="50" t="n">
        <x:f>MAX(0,T328*(1+EXP((LN(1+Real_MC_30Y!$J$11)-0.5*Real_MC_30Y!$J$12^2)+Real_MC_30Y!$J$12*((RAND()+RAND()+RAND()+RAND()+RAND()+RAND()+RAND()+RAND()+RAND()+RAND()+RAND()+RAND())-6))-1)+Real_MC_30Y!U$58)</x:f>
        <x:v>2049742.7000107546</x:v>
      </x:c>
      <x:c r="V328" s="50" t="n">
        <x:f>MAX(0,U328*(1+EXP((LN(1+Real_MC_30Y!$J$11)-0.5*Real_MC_30Y!$J$12^2)+Real_MC_30Y!$J$12*((RAND()+RAND()+RAND()+RAND()+RAND()+RAND()+RAND()+RAND()+RAND()+RAND()+RAND()+RAND())-6))-1)+Real_MC_30Y!V$58)</x:f>
        <x:v>2213749.4348037913</x:v>
      </x:c>
      <x:c r="W328" s="50" t="n">
        <x:f>MAX(0,V328*(1+EXP((LN(1+Real_MC_30Y!$J$11)-0.5*Real_MC_30Y!$J$12^2)+Real_MC_30Y!$J$12*((RAND()+RAND()+RAND()+RAND()+RAND()+RAND()+RAND()+RAND()+RAND()+RAND()+RAND()+RAND())-6))-1)+Real_MC_30Y!W$58)</x:f>
        <x:v>2252933.648165903</x:v>
      </x:c>
      <x:c r="X328" s="50" t="n">
        <x:f>MAX(0,W328*(1+EXP((LN(1+Real_MC_30Y!$J$11)-0.5*Real_MC_30Y!$J$12^2)+Real_MC_30Y!$J$12*((RAND()+RAND()+RAND()+RAND()+RAND()+RAND()+RAND()+RAND()+RAND()+RAND()+RAND()+RAND())-6))-1)+Real_MC_30Y!X$58)</x:f>
        <x:v>1975930.9350481124</x:v>
      </x:c>
      <x:c r="Y328" s="50" t="n">
        <x:f>MAX(0,X328*(1+EXP((LN(1+Real_MC_30Y!$J$11)-0.5*Real_MC_30Y!$J$12^2)+Real_MC_30Y!$J$12*((RAND()+RAND()+RAND()+RAND()+RAND()+RAND()+RAND()+RAND()+RAND()+RAND()+RAND()+RAND())-6))-1)+Real_MC_30Y!Y$58)</x:f>
        <x:v>1926406.741747435</x:v>
      </x:c>
      <x:c r="Z328" s="50" t="n">
        <x:f>MAX(0,Y328*(1+EXP((LN(1+Real_MC_30Y!$J$11)-0.5*Real_MC_30Y!$J$12^2)+Real_MC_30Y!$J$12*((RAND()+RAND()+RAND()+RAND()+RAND()+RAND()+RAND()+RAND()+RAND()+RAND()+RAND()+RAND())-6))-1)+Real_MC_30Y!Z$58)</x:f>
        <x:v>1903332.4707698175</x:v>
      </x:c>
      <x:c r="AA328" s="50" t="n">
        <x:f>MAX(0,Z328*(1+EXP((LN(1+Real_MC_30Y!$J$11)-0.5*Real_MC_30Y!$J$12^2)+Real_MC_30Y!$J$12*((RAND()+RAND()+RAND()+RAND()+RAND()+RAND()+RAND()+RAND()+RAND()+RAND()+RAND()+RAND())-6))-1)+Real_MC_30Y!AA$58)</x:f>
        <x:v>1988451.755367556</x:v>
      </x:c>
      <x:c r="AB328" s="50" t="n">
        <x:f>MAX(0,AA328*(1+EXP((LN(1+Real_MC_30Y!$J$11)-0.5*Real_MC_30Y!$J$12^2)+Real_MC_30Y!$J$12*((RAND()+RAND()+RAND()+RAND()+RAND()+RAND()+RAND()+RAND()+RAND()+RAND()+RAND()+RAND())-6))-1)+Real_MC_30Y!AB$58)</x:f>
        <x:v>2020845.7916270255</x:v>
      </x:c>
      <x:c r="AC328" s="50" t="n">
        <x:f>MAX(0,AB328*(1+EXP((LN(1+Real_MC_30Y!$J$11)-0.5*Real_MC_30Y!$J$12^2)+Real_MC_30Y!$J$12*((RAND()+RAND()+RAND()+RAND()+RAND()+RAND()+RAND()+RAND()+RAND()+RAND()+RAND()+RAND())-6))-1)+Real_MC_30Y!AC$58)</x:f>
        <x:v>2182591.536379748</x:v>
      </x:c>
      <x:c r="AD328" s="50" t="n">
        <x:f>MAX(0,AC328*(1+EXP((LN(1+Real_MC_30Y!$J$11)-0.5*Real_MC_30Y!$J$12^2)+Real_MC_30Y!$J$12*((RAND()+RAND()+RAND()+RAND()+RAND()+RAND()+RAND()+RAND()+RAND()+RAND()+RAND()+RAND())-6))-1)+Real_MC_30Y!AD$58)</x:f>
        <x:v>1963215.3260739478</x:v>
      </x:c>
      <x:c r="AE328" s="50" t="n">
        <x:f>MAX(0,AD328*(1+EXP((LN(1+Real_MC_30Y!$J$11)-0.5*Real_MC_30Y!$J$12^2)+Real_MC_30Y!$J$12*((RAND()+RAND()+RAND()+RAND()+RAND()+RAND()+RAND()+RAND()+RAND()+RAND()+RAND()+RAND())-6))-1)+Real_MC_30Y!AE$58)</x:f>
        <x:v>2790311.4583656066</x:v>
      </x:c>
      <x:c r="AF328" s="50" t="n">
        <x:f>MAX(0,AE328*(1+EXP((LN(1+Real_MC_30Y!$J$11)-0.5*Real_MC_30Y!$J$12^2)+Real_MC_30Y!$J$12*((RAND()+RAND()+RAND()+RAND()+RAND()+RAND()+RAND()+RAND()+RAND()+RAND()+RAND()+RAND())-6))-1)+Real_MC_30Y!AF$58)</x:f>
        <x:v>2433604.7475633854</x:v>
      </x:c>
    </x:row>
    <x:row r="329">
      <x:c r="A329">
        <x:v>325</x:v>
      </x:c>
      <x:c r="B329" s="50" t="n">
        <x:f>MAX(0,Liquidity_30Y!$C$14+Real_MC_30Y!B$57-Real_MC_30Y!B$56)</x:f>
        <x:v>1029031.25</x:v>
      </x:c>
      <x:c r="C329" s="50" t="n">
        <x:f>MAX(0,B329*(1+EXP((LN(1+Real_MC_30Y!$J$11)-0.5*Real_MC_30Y!$J$12^2)+Real_MC_30Y!$J$12*((RAND()+RAND()+RAND()+RAND()+RAND()+RAND()+RAND()+RAND()+RAND()+RAND()+RAND()+RAND())-6))-1)+Real_MC_30Y!C$58)</x:f>
        <x:v>1247517.6233814117</x:v>
      </x:c>
      <x:c r="D329" s="50" t="n">
        <x:f>MAX(0,C329*(1+EXP((LN(1+Real_MC_30Y!$J$11)-0.5*Real_MC_30Y!$J$12^2)+Real_MC_30Y!$J$12*((RAND()+RAND()+RAND()+RAND()+RAND()+RAND()+RAND()+RAND()+RAND()+RAND()+RAND()+RAND())-6))-1)+Real_MC_30Y!D$58)</x:f>
        <x:v>1231683.0443455616</x:v>
      </x:c>
      <x:c r="E329" s="50" t="n">
        <x:f>MAX(0,D329*(1+EXP((LN(1+Real_MC_30Y!$J$11)-0.5*Real_MC_30Y!$J$12^2)+Real_MC_30Y!$J$12*((RAND()+RAND()+RAND()+RAND()+RAND()+RAND()+RAND()+RAND()+RAND()+RAND()+RAND()+RAND())-6))-1)+Real_MC_30Y!E$58)</x:f>
        <x:v>1157725.626579518</x:v>
      </x:c>
      <x:c r="F329" s="50" t="n">
        <x:f>MAX(0,E329*(1+EXP((LN(1+Real_MC_30Y!$J$11)-0.5*Real_MC_30Y!$J$12^2)+Real_MC_30Y!$J$12*((RAND()+RAND()+RAND()+RAND()+RAND()+RAND()+RAND()+RAND()+RAND()+RAND()+RAND()+RAND())-6))-1)+Real_MC_30Y!F$58)</x:f>
        <x:v>1585245.6947154696</x:v>
      </x:c>
      <x:c r="G329" s="50" t="n">
        <x:f>MAX(0,F329*(1+EXP((LN(1+Real_MC_30Y!$J$11)-0.5*Real_MC_30Y!$J$12^2)+Real_MC_30Y!$J$12*((RAND()+RAND()+RAND()+RAND()+RAND()+RAND()+RAND()+RAND()+RAND()+RAND()+RAND()+RAND())-6))-1)+Real_MC_30Y!G$58)</x:f>
        <x:v>1810041.8059832065</x:v>
      </x:c>
      <x:c r="H329" s="50" t="n">
        <x:f>MAX(0,G329*(1+EXP((LN(1+Real_MC_30Y!$J$11)-0.5*Real_MC_30Y!$J$12^2)+Real_MC_30Y!$J$12*((RAND()+RAND()+RAND()+RAND()+RAND()+RAND()+RAND()+RAND()+RAND()+RAND()+RAND()+RAND())-6))-1)+Real_MC_30Y!H$58)</x:f>
        <x:v>2151714.3947186884</x:v>
      </x:c>
      <x:c r="I329" s="50" t="n">
        <x:f>MAX(0,H329*(1+EXP((LN(1+Real_MC_30Y!$J$11)-0.5*Real_MC_30Y!$J$12^2)+Real_MC_30Y!$J$12*((RAND()+RAND()+RAND()+RAND()+RAND()+RAND()+RAND()+RAND()+RAND()+RAND()+RAND()+RAND())-6))-1)+Real_MC_30Y!I$58)</x:f>
        <x:v>2437662.5252301265</x:v>
      </x:c>
      <x:c r="J329" s="50" t="n">
        <x:f>MAX(0,I329*(1+EXP((LN(1+Real_MC_30Y!$J$11)-0.5*Real_MC_30Y!$J$12^2)+Real_MC_30Y!$J$12*((RAND()+RAND()+RAND()+RAND()+RAND()+RAND()+RAND()+RAND()+RAND()+RAND()+RAND()+RAND())-6))-1)+Real_MC_30Y!J$58)</x:f>
        <x:v>2952127.0850557224</x:v>
      </x:c>
      <x:c r="K329" s="50" t="n">
        <x:f>MAX(0,J329*(1+EXP((LN(1+Real_MC_30Y!$J$11)-0.5*Real_MC_30Y!$J$12^2)+Real_MC_30Y!$J$12*((RAND()+RAND()+RAND()+RAND()+RAND()+RAND()+RAND()+RAND()+RAND()+RAND()+RAND()+RAND())-6))-1)+Real_MC_30Y!K$58)</x:f>
        <x:v>3014749.787765703</x:v>
      </x:c>
      <x:c r="L329" s="50" t="n">
        <x:f>MAX(0,K329*(1+EXP((LN(1+Real_MC_30Y!$J$11)-0.5*Real_MC_30Y!$J$12^2)+Real_MC_30Y!$J$12*((RAND()+RAND()+RAND()+RAND()+RAND()+RAND()+RAND()+RAND()+RAND()+RAND()+RAND()+RAND())-6))-1)+Real_MC_30Y!L$58)</x:f>
        <x:v>3130409.0130230356</x:v>
      </x:c>
      <x:c r="M329" s="50" t="n">
        <x:f>MAX(0,L329*(1+EXP((LN(1+Real_MC_30Y!$J$11)-0.5*Real_MC_30Y!$J$12^2)+Real_MC_30Y!$J$12*((RAND()+RAND()+RAND()+RAND()+RAND()+RAND()+RAND()+RAND()+RAND()+RAND()+RAND()+RAND())-6))-1)+Real_MC_30Y!M$58)</x:f>
        <x:v>3547133.498525032</x:v>
      </x:c>
      <x:c r="N329" s="50" t="n">
        <x:f>MAX(0,M329*(1+EXP((LN(1+Real_MC_30Y!$J$11)-0.5*Real_MC_30Y!$J$12^2)+Real_MC_30Y!$J$12*((RAND()+RAND()+RAND()+RAND()+RAND()+RAND()+RAND()+RAND()+RAND()+RAND()+RAND()+RAND())-6))-1)+Real_MC_30Y!N$58)</x:f>
        <x:v>3129468.838273178</x:v>
      </x:c>
      <x:c r="O329" s="50" t="n">
        <x:f>MAX(0,N329*(1+EXP((LN(1+Real_MC_30Y!$J$11)-0.5*Real_MC_30Y!$J$12^2)+Real_MC_30Y!$J$12*((RAND()+RAND()+RAND()+RAND()+RAND()+RAND()+RAND()+RAND()+RAND()+RAND()+RAND()+RAND())-6))-1)+Real_MC_30Y!O$58)</x:f>
        <x:v>2697413.1441407236</x:v>
      </x:c>
      <x:c r="P329" s="50" t="n">
        <x:f>MAX(0,O329*(1+EXP((LN(1+Real_MC_30Y!$J$11)-0.5*Real_MC_30Y!$J$12^2)+Real_MC_30Y!$J$12*((RAND()+RAND()+RAND()+RAND()+RAND()+RAND()+RAND()+RAND()+RAND()+RAND()+RAND()+RAND())-6))-1)+Real_MC_30Y!P$58)</x:f>
        <x:v>3417446.007441337</x:v>
      </x:c>
      <x:c r="Q329" s="50" t="n">
        <x:f>MAX(0,P329*(1+EXP((LN(1+Real_MC_30Y!$J$11)-0.5*Real_MC_30Y!$J$12^2)+Real_MC_30Y!$J$12*((RAND()+RAND()+RAND()+RAND()+RAND()+RAND()+RAND()+RAND()+RAND()+RAND()+RAND()+RAND())-6))-1)+Real_MC_30Y!Q$58)</x:f>
        <x:v>2354652.8553351355</x:v>
      </x:c>
      <x:c r="R329" s="50" t="n">
        <x:f>MAX(0,Q329*(1+EXP((LN(1+Real_MC_30Y!$J$11)-0.5*Real_MC_30Y!$J$12^2)+Real_MC_30Y!$J$12*((RAND()+RAND()+RAND()+RAND()+RAND()+RAND()+RAND()+RAND()+RAND()+RAND()+RAND()+RAND())-6))-1)+Real_MC_30Y!R$58)</x:f>
        <x:v>2363002.803715855</x:v>
      </x:c>
      <x:c r="S329" s="50" t="n">
        <x:f>MAX(0,R329*(1+EXP((LN(1+Real_MC_30Y!$J$11)-0.5*Real_MC_30Y!$J$12^2)+Real_MC_30Y!$J$12*((RAND()+RAND()+RAND()+RAND()+RAND()+RAND()+RAND()+RAND()+RAND()+RAND()+RAND()+RAND())-6))-1)+Real_MC_30Y!S$58)</x:f>
        <x:v>2374563.5430699997</x:v>
      </x:c>
      <x:c r="T329" s="50" t="n">
        <x:f>MAX(0,S329*(1+EXP((LN(1+Real_MC_30Y!$J$11)-0.5*Real_MC_30Y!$J$12^2)+Real_MC_30Y!$J$12*((RAND()+RAND()+RAND()+RAND()+RAND()+RAND()+RAND()+RAND()+RAND()+RAND()+RAND()+RAND())-6))-1)+Real_MC_30Y!T$58)</x:f>
        <x:v>2139011.5489960196</x:v>
      </x:c>
      <x:c r="U329" s="50" t="n">
        <x:f>MAX(0,T329*(1+EXP((LN(1+Real_MC_30Y!$J$11)-0.5*Real_MC_30Y!$J$12^2)+Real_MC_30Y!$J$12*((RAND()+RAND()+RAND()+RAND()+RAND()+RAND()+RAND()+RAND()+RAND()+RAND()+RAND()+RAND())-6))-1)+Real_MC_30Y!U$58)</x:f>
        <x:v>1747024.7972098112</x:v>
      </x:c>
      <x:c r="V329" s="50" t="n">
        <x:f>MAX(0,U329*(1+EXP((LN(1+Real_MC_30Y!$J$11)-0.5*Real_MC_30Y!$J$12^2)+Real_MC_30Y!$J$12*((RAND()+RAND()+RAND()+RAND()+RAND()+RAND()+RAND()+RAND()+RAND()+RAND()+RAND()+RAND())-6))-1)+Real_MC_30Y!V$58)</x:f>
        <x:v>1732950.7985338857</x:v>
      </x:c>
      <x:c r="W329" s="50" t="n">
        <x:f>MAX(0,V329*(1+EXP((LN(1+Real_MC_30Y!$J$11)-0.5*Real_MC_30Y!$J$12^2)+Real_MC_30Y!$J$12*((RAND()+RAND()+RAND()+RAND()+RAND()+RAND()+RAND()+RAND()+RAND()+RAND()+RAND()+RAND())-6))-1)+Real_MC_30Y!W$58)</x:f>
        <x:v>1880522.9546536799</x:v>
      </x:c>
      <x:c r="X329" s="50" t="n">
        <x:f>MAX(0,W329*(1+EXP((LN(1+Real_MC_30Y!$J$11)-0.5*Real_MC_30Y!$J$12^2)+Real_MC_30Y!$J$12*((RAND()+RAND()+RAND()+RAND()+RAND()+RAND()+RAND()+RAND()+RAND()+RAND()+RAND()+RAND())-6))-1)+Real_MC_30Y!X$58)</x:f>
        <x:v>1781582.5047757253</x:v>
      </x:c>
      <x:c r="Y329" s="50" t="n">
        <x:f>MAX(0,X329*(1+EXP((LN(1+Real_MC_30Y!$J$11)-0.5*Real_MC_30Y!$J$12^2)+Real_MC_30Y!$J$12*((RAND()+RAND()+RAND()+RAND()+RAND()+RAND()+RAND()+RAND()+RAND()+RAND()+RAND()+RAND())-6))-1)+Real_MC_30Y!Y$58)</x:f>
        <x:v>1865520.4506156913</x:v>
      </x:c>
      <x:c r="Z329" s="50" t="n">
        <x:f>MAX(0,Y329*(1+EXP((LN(1+Real_MC_30Y!$J$11)-0.5*Real_MC_30Y!$J$12^2)+Real_MC_30Y!$J$12*((RAND()+RAND()+RAND()+RAND()+RAND()+RAND()+RAND()+RAND()+RAND()+RAND()+RAND()+RAND())-6))-1)+Real_MC_30Y!Z$58)</x:f>
        <x:v>1596715.6009491596</x:v>
      </x:c>
      <x:c r="AA329" s="50" t="n">
        <x:f>MAX(0,Z329*(1+EXP((LN(1+Real_MC_30Y!$J$11)-0.5*Real_MC_30Y!$J$12^2)+Real_MC_30Y!$J$12*((RAND()+RAND()+RAND()+RAND()+RAND()+RAND()+RAND()+RAND()+RAND()+RAND()+RAND()+RAND())-6))-1)+Real_MC_30Y!AA$58)</x:f>
        <x:v>1426149.0573894016</x:v>
      </x:c>
      <x:c r="AB329" s="50" t="n">
        <x:f>MAX(0,AA329*(1+EXP((LN(1+Real_MC_30Y!$J$11)-0.5*Real_MC_30Y!$J$12^2)+Real_MC_30Y!$J$12*((RAND()+RAND()+RAND()+RAND()+RAND()+RAND()+RAND()+RAND()+RAND()+RAND()+RAND()+RAND())-6))-1)+Real_MC_30Y!AB$58)</x:f>
        <x:v>1215712.6522142494</x:v>
      </x:c>
      <x:c r="AC329" s="50" t="n">
        <x:f>MAX(0,AB329*(1+EXP((LN(1+Real_MC_30Y!$J$11)-0.5*Real_MC_30Y!$J$12^2)+Real_MC_30Y!$J$12*((RAND()+RAND()+RAND()+RAND()+RAND()+RAND()+RAND()+RAND()+RAND()+RAND()+RAND()+RAND())-6))-1)+Real_MC_30Y!AC$58)</x:f>
        <x:v>1590433.3696294376</x:v>
      </x:c>
      <x:c r="AD329" s="50" t="n">
        <x:f>MAX(0,AC329*(1+EXP((LN(1+Real_MC_30Y!$J$11)-0.5*Real_MC_30Y!$J$12^2)+Real_MC_30Y!$J$12*((RAND()+RAND()+RAND()+RAND()+RAND()+RAND()+RAND()+RAND()+RAND()+RAND()+RAND()+RAND())-6))-1)+Real_MC_30Y!AD$58)</x:f>
        <x:v>1639732.8365554959</x:v>
      </x:c>
      <x:c r="AE329" s="50" t="n">
        <x:f>MAX(0,AD329*(1+EXP((LN(1+Real_MC_30Y!$J$11)-0.5*Real_MC_30Y!$J$12^2)+Real_MC_30Y!$J$12*((RAND()+RAND()+RAND()+RAND()+RAND()+RAND()+RAND()+RAND()+RAND()+RAND()+RAND()+RAND())-6))-1)+Real_MC_30Y!AE$58)</x:f>
        <x:v>1931026.9682201936</x:v>
      </x:c>
      <x:c r="AF329" s="50" t="n">
        <x:f>MAX(0,AE329*(1+EXP((LN(1+Real_MC_30Y!$J$11)-0.5*Real_MC_30Y!$J$12^2)+Real_MC_30Y!$J$12*((RAND()+RAND()+RAND()+RAND()+RAND()+RAND()+RAND()+RAND()+RAND()+RAND()+RAND()+RAND())-6))-1)+Real_MC_30Y!AF$58)</x:f>
        <x:v>1862858.5023558051</x:v>
      </x:c>
    </x:row>
    <x:row r="330">
      <x:c r="A330">
        <x:v>326</x:v>
      </x:c>
      <x:c r="B330" s="50" t="n">
        <x:f>MAX(0,Liquidity_30Y!$C$14+Real_MC_30Y!B$57-Real_MC_30Y!B$56)</x:f>
        <x:v>1029031.25</x:v>
      </x:c>
      <x:c r="C330" s="50" t="n">
        <x:f>MAX(0,B330*(1+EXP((LN(1+Real_MC_30Y!$J$11)-0.5*Real_MC_30Y!$J$12^2)+Real_MC_30Y!$J$12*((RAND()+RAND()+RAND()+RAND()+RAND()+RAND()+RAND()+RAND()+RAND()+RAND()+RAND()+RAND())-6))-1)+Real_MC_30Y!C$58)</x:f>
        <x:v>1111618.4860143764</x:v>
      </x:c>
      <x:c r="D330" s="50" t="n">
        <x:f>MAX(0,C330*(1+EXP((LN(1+Real_MC_30Y!$J$11)-0.5*Real_MC_30Y!$J$12^2)+Real_MC_30Y!$J$12*((RAND()+RAND()+RAND()+RAND()+RAND()+RAND()+RAND()+RAND()+RAND()+RAND()+RAND()+RAND())-6))-1)+Real_MC_30Y!D$58)</x:f>
        <x:v>1049231.276024317</x:v>
      </x:c>
      <x:c r="E330" s="50" t="n">
        <x:f>MAX(0,D330*(1+EXP((LN(1+Real_MC_30Y!$J$11)-0.5*Real_MC_30Y!$J$12^2)+Real_MC_30Y!$J$12*((RAND()+RAND()+RAND()+RAND()+RAND()+RAND()+RAND()+RAND()+RAND()+RAND()+RAND()+RAND())-6))-1)+Real_MC_30Y!E$58)</x:f>
        <x:v>901604.3942676197</x:v>
      </x:c>
      <x:c r="F330" s="50" t="n">
        <x:f>MAX(0,E330*(1+EXP((LN(1+Real_MC_30Y!$J$11)-0.5*Real_MC_30Y!$J$12^2)+Real_MC_30Y!$J$12*((RAND()+RAND()+RAND()+RAND()+RAND()+RAND()+RAND()+RAND()+RAND()+RAND()+RAND()+RAND())-6))-1)+Real_MC_30Y!F$58)</x:f>
        <x:v>1190669.0278360113</x:v>
      </x:c>
      <x:c r="G330" s="50" t="n">
        <x:f>MAX(0,F330*(1+EXP((LN(1+Real_MC_30Y!$J$11)-0.5*Real_MC_30Y!$J$12^2)+Real_MC_30Y!$J$12*((RAND()+RAND()+RAND()+RAND()+RAND()+RAND()+RAND()+RAND()+RAND()+RAND()+RAND()+RAND())-6))-1)+Real_MC_30Y!G$58)</x:f>
        <x:v>1118597.0019781438</x:v>
      </x:c>
      <x:c r="H330" s="50" t="n">
        <x:f>MAX(0,G330*(1+EXP((LN(1+Real_MC_30Y!$J$11)-0.5*Real_MC_30Y!$J$12^2)+Real_MC_30Y!$J$12*((RAND()+RAND()+RAND()+RAND()+RAND()+RAND()+RAND()+RAND()+RAND()+RAND()+RAND()+RAND())-6))-1)+Real_MC_30Y!H$58)</x:f>
        <x:v>1502047.6520669349</x:v>
      </x:c>
      <x:c r="I330" s="50" t="n">
        <x:f>MAX(0,H330*(1+EXP((LN(1+Real_MC_30Y!$J$11)-0.5*Real_MC_30Y!$J$12^2)+Real_MC_30Y!$J$12*((RAND()+RAND()+RAND()+RAND()+RAND()+RAND()+RAND()+RAND()+RAND()+RAND()+RAND()+RAND())-6))-1)+Real_MC_30Y!I$58)</x:f>
        <x:v>1512776.6633199593</x:v>
      </x:c>
      <x:c r="J330" s="50" t="n">
        <x:f>MAX(0,I330*(1+EXP((LN(1+Real_MC_30Y!$J$11)-0.5*Real_MC_30Y!$J$12^2)+Real_MC_30Y!$J$12*((RAND()+RAND()+RAND()+RAND()+RAND()+RAND()+RAND()+RAND()+RAND()+RAND()+RAND()+RAND())-6))-1)+Real_MC_30Y!J$58)</x:f>
        <x:v>1783506.4195114817</x:v>
      </x:c>
      <x:c r="K330" s="50" t="n">
        <x:f>MAX(0,J330*(1+EXP((LN(1+Real_MC_30Y!$J$11)-0.5*Real_MC_30Y!$J$12^2)+Real_MC_30Y!$J$12*((RAND()+RAND()+RAND()+RAND()+RAND()+RAND()+RAND()+RAND()+RAND()+RAND()+RAND()+RAND())-6))-1)+Real_MC_30Y!K$58)</x:f>
        <x:v>1631257.2113359657</x:v>
      </x:c>
      <x:c r="L330" s="50" t="n">
        <x:f>MAX(0,K330*(1+EXP((LN(1+Real_MC_30Y!$J$11)-0.5*Real_MC_30Y!$J$12^2)+Real_MC_30Y!$J$12*((RAND()+RAND()+RAND()+RAND()+RAND()+RAND()+RAND()+RAND()+RAND()+RAND()+RAND()+RAND())-6))-1)+Real_MC_30Y!L$58)</x:f>
        <x:v>1368827.2774980296</x:v>
      </x:c>
      <x:c r="M330" s="50" t="n">
        <x:f>MAX(0,L330*(1+EXP((LN(1+Real_MC_30Y!$J$11)-0.5*Real_MC_30Y!$J$12^2)+Real_MC_30Y!$J$12*((RAND()+RAND()+RAND()+RAND()+RAND()+RAND()+RAND()+RAND()+RAND()+RAND()+RAND()+RAND())-6))-1)+Real_MC_30Y!M$58)</x:f>
        <x:v>1184046.4491742803</x:v>
      </x:c>
      <x:c r="N330" s="50" t="n">
        <x:f>MAX(0,M330*(1+EXP((LN(1+Real_MC_30Y!$J$11)-0.5*Real_MC_30Y!$J$12^2)+Real_MC_30Y!$J$12*((RAND()+RAND()+RAND()+RAND()+RAND()+RAND()+RAND()+RAND()+RAND()+RAND()+RAND()+RAND())-6))-1)+Real_MC_30Y!N$58)</x:f>
        <x:v>1502838.7661484461</x:v>
      </x:c>
      <x:c r="O330" s="50" t="n">
        <x:f>MAX(0,N330*(1+EXP((LN(1+Real_MC_30Y!$J$11)-0.5*Real_MC_30Y!$J$12^2)+Real_MC_30Y!$J$12*((RAND()+RAND()+RAND()+RAND()+RAND()+RAND()+RAND()+RAND()+RAND()+RAND()+RAND()+RAND())-6))-1)+Real_MC_30Y!O$58)</x:f>
        <x:v>1686289.2945297551</x:v>
      </x:c>
      <x:c r="P330" s="50" t="n">
        <x:f>MAX(0,O330*(1+EXP((LN(1+Real_MC_30Y!$J$11)-0.5*Real_MC_30Y!$J$12^2)+Real_MC_30Y!$J$12*((RAND()+RAND()+RAND()+RAND()+RAND()+RAND()+RAND()+RAND()+RAND()+RAND()+RAND()+RAND())-6))-1)+Real_MC_30Y!P$58)</x:f>
        <x:v>1848398.7981623935</x:v>
      </x:c>
      <x:c r="Q330" s="50" t="n">
        <x:f>MAX(0,P330*(1+EXP((LN(1+Real_MC_30Y!$J$11)-0.5*Real_MC_30Y!$J$12^2)+Real_MC_30Y!$J$12*((RAND()+RAND()+RAND()+RAND()+RAND()+RAND()+RAND()+RAND()+RAND()+RAND()+RAND()+RAND())-6))-1)+Real_MC_30Y!Q$58)</x:f>
        <x:v>1821906.1603275798</x:v>
      </x:c>
      <x:c r="R330" s="50" t="n">
        <x:f>MAX(0,Q330*(1+EXP((LN(1+Real_MC_30Y!$J$11)-0.5*Real_MC_30Y!$J$12^2)+Real_MC_30Y!$J$12*((RAND()+RAND()+RAND()+RAND()+RAND()+RAND()+RAND()+RAND()+RAND()+RAND()+RAND()+RAND())-6))-1)+Real_MC_30Y!R$58)</x:f>
        <x:v>2171016.7480531614</x:v>
      </x:c>
      <x:c r="S330" s="50" t="n">
        <x:f>MAX(0,R330*(1+EXP((LN(1+Real_MC_30Y!$J$11)-0.5*Real_MC_30Y!$J$12^2)+Real_MC_30Y!$J$12*((RAND()+RAND()+RAND()+RAND()+RAND()+RAND()+RAND()+RAND()+RAND()+RAND()+RAND()+RAND())-6))-1)+Real_MC_30Y!S$58)</x:f>
        <x:v>1867384.3948289808</x:v>
      </x:c>
      <x:c r="T330" s="50" t="n">
        <x:f>MAX(0,S330*(1+EXP((LN(1+Real_MC_30Y!$J$11)-0.5*Real_MC_30Y!$J$12^2)+Real_MC_30Y!$J$12*((RAND()+RAND()+RAND()+RAND()+RAND()+RAND()+RAND()+RAND()+RAND()+RAND()+RAND()+RAND())-6))-1)+Real_MC_30Y!T$58)</x:f>
        <x:v>1955978.4295408237</x:v>
      </x:c>
      <x:c r="U330" s="50" t="n">
        <x:f>MAX(0,T330*(1+EXP((LN(1+Real_MC_30Y!$J$11)-0.5*Real_MC_30Y!$J$12^2)+Real_MC_30Y!$J$12*((RAND()+RAND()+RAND()+RAND()+RAND()+RAND()+RAND()+RAND()+RAND()+RAND()+RAND()+RAND())-6))-1)+Real_MC_30Y!U$58)</x:f>
        <x:v>2022272.6755085473</x:v>
      </x:c>
      <x:c r="V330" s="50" t="n">
        <x:f>MAX(0,U330*(1+EXP((LN(1+Real_MC_30Y!$J$11)-0.5*Real_MC_30Y!$J$12^2)+Real_MC_30Y!$J$12*((RAND()+RAND()+RAND()+RAND()+RAND()+RAND()+RAND()+RAND()+RAND()+RAND()+RAND()+RAND())-6))-1)+Real_MC_30Y!V$58)</x:f>
        <x:v>1919781.1368534588</x:v>
      </x:c>
      <x:c r="W330" s="50" t="n">
        <x:f>MAX(0,V330*(1+EXP((LN(1+Real_MC_30Y!$J$11)-0.5*Real_MC_30Y!$J$12^2)+Real_MC_30Y!$J$12*((RAND()+RAND()+RAND()+RAND()+RAND()+RAND()+RAND()+RAND()+RAND()+RAND()+RAND()+RAND())-6))-1)+Real_MC_30Y!W$58)</x:f>
        <x:v>2133758.139435868</x:v>
      </x:c>
      <x:c r="X330" s="50" t="n">
        <x:f>MAX(0,W330*(1+EXP((LN(1+Real_MC_30Y!$J$11)-0.5*Real_MC_30Y!$J$12^2)+Real_MC_30Y!$J$12*((RAND()+RAND()+RAND()+RAND()+RAND()+RAND()+RAND()+RAND()+RAND()+RAND()+RAND()+RAND())-6))-1)+Real_MC_30Y!X$58)</x:f>
        <x:v>2589522.1386761945</x:v>
      </x:c>
      <x:c r="Y330" s="50" t="n">
        <x:f>MAX(0,X330*(1+EXP((LN(1+Real_MC_30Y!$J$11)-0.5*Real_MC_30Y!$J$12^2)+Real_MC_30Y!$J$12*((RAND()+RAND()+RAND()+RAND()+RAND()+RAND()+RAND()+RAND()+RAND()+RAND()+RAND()+RAND())-6))-1)+Real_MC_30Y!Y$58)</x:f>
        <x:v>2150880.0096092746</x:v>
      </x:c>
      <x:c r="Z330" s="50" t="n">
        <x:f>MAX(0,Y330*(1+EXP((LN(1+Real_MC_30Y!$J$11)-0.5*Real_MC_30Y!$J$12^2)+Real_MC_30Y!$J$12*((RAND()+RAND()+RAND()+RAND()+RAND()+RAND()+RAND()+RAND()+RAND()+RAND()+RAND()+RAND())-6))-1)+Real_MC_30Y!Z$58)</x:f>
        <x:v>2271046.8651458486</x:v>
      </x:c>
      <x:c r="AA330" s="50" t="n">
        <x:f>MAX(0,Z330*(1+EXP((LN(1+Real_MC_30Y!$J$11)-0.5*Real_MC_30Y!$J$12^2)+Real_MC_30Y!$J$12*((RAND()+RAND()+RAND()+RAND()+RAND()+RAND()+RAND()+RAND()+RAND()+RAND()+RAND()+RAND())-6))-1)+Real_MC_30Y!AA$58)</x:f>
        <x:v>2366308.3592366106</x:v>
      </x:c>
      <x:c r="AB330" s="50" t="n">
        <x:f>MAX(0,AA330*(1+EXP((LN(1+Real_MC_30Y!$J$11)-0.5*Real_MC_30Y!$J$12^2)+Real_MC_30Y!$J$12*((RAND()+RAND()+RAND()+RAND()+RAND()+RAND()+RAND()+RAND()+RAND()+RAND()+RAND()+RAND())-6))-1)+Real_MC_30Y!AB$58)</x:f>
        <x:v>2930078.444675599</x:v>
      </x:c>
      <x:c r="AC330" s="50" t="n">
        <x:f>MAX(0,AB330*(1+EXP((LN(1+Real_MC_30Y!$J$11)-0.5*Real_MC_30Y!$J$12^2)+Real_MC_30Y!$J$12*((RAND()+RAND()+RAND()+RAND()+RAND()+RAND()+RAND()+RAND()+RAND()+RAND()+RAND()+RAND())-6))-1)+Real_MC_30Y!AC$58)</x:f>
        <x:v>3181818.9307165225</x:v>
      </x:c>
      <x:c r="AD330" s="50" t="n">
        <x:f>MAX(0,AC330*(1+EXP((LN(1+Real_MC_30Y!$J$11)-0.5*Real_MC_30Y!$J$12^2)+Real_MC_30Y!$J$12*((RAND()+RAND()+RAND()+RAND()+RAND()+RAND()+RAND()+RAND()+RAND()+RAND()+RAND()+RAND())-6))-1)+Real_MC_30Y!AD$58)</x:f>
        <x:v>2978195.8798518884</x:v>
      </x:c>
      <x:c r="AE330" s="50" t="n">
        <x:f>MAX(0,AD330*(1+EXP((LN(1+Real_MC_30Y!$J$11)-0.5*Real_MC_30Y!$J$12^2)+Real_MC_30Y!$J$12*((RAND()+RAND()+RAND()+RAND()+RAND()+RAND()+RAND()+RAND()+RAND()+RAND()+RAND()+RAND())-6))-1)+Real_MC_30Y!AE$58)</x:f>
        <x:v>3425783.3345324527</x:v>
      </x:c>
      <x:c r="AF330" s="50" t="n">
        <x:f>MAX(0,AE330*(1+EXP((LN(1+Real_MC_30Y!$J$11)-0.5*Real_MC_30Y!$J$12^2)+Real_MC_30Y!$J$12*((RAND()+RAND()+RAND()+RAND()+RAND()+RAND()+RAND()+RAND()+RAND()+RAND()+RAND()+RAND())-6))-1)+Real_MC_30Y!AF$58)</x:f>
        <x:v>3306156.6465755505</x:v>
      </x:c>
    </x:row>
    <x:row r="331">
      <x:c r="A331">
        <x:v>327</x:v>
      </x:c>
      <x:c r="B331" s="50" t="n">
        <x:f>MAX(0,Liquidity_30Y!$C$14+Real_MC_30Y!B$57-Real_MC_30Y!B$56)</x:f>
        <x:v>1029031.25</x:v>
      </x:c>
      <x:c r="C331" s="50" t="n">
        <x:f>MAX(0,B331*(1+EXP((LN(1+Real_MC_30Y!$J$11)-0.5*Real_MC_30Y!$J$12^2)+Real_MC_30Y!$J$12*((RAND()+RAND()+RAND()+RAND()+RAND()+RAND()+RAND()+RAND()+RAND()+RAND()+RAND()+RAND())-6))-1)+Real_MC_30Y!C$58)</x:f>
        <x:v>1027331.9422350212</x:v>
      </x:c>
      <x:c r="D331" s="50" t="n">
        <x:f>MAX(0,C331*(1+EXP((LN(1+Real_MC_30Y!$J$11)-0.5*Real_MC_30Y!$J$12^2)+Real_MC_30Y!$J$12*((RAND()+RAND()+RAND()+RAND()+RAND()+RAND()+RAND()+RAND()+RAND()+RAND()+RAND()+RAND())-6))-1)+Real_MC_30Y!D$58)</x:f>
        <x:v>1105574.72830715</x:v>
      </x:c>
      <x:c r="E331" s="50" t="n">
        <x:f>MAX(0,D331*(1+EXP((LN(1+Real_MC_30Y!$J$11)-0.5*Real_MC_30Y!$J$12^2)+Real_MC_30Y!$J$12*((RAND()+RAND()+RAND()+RAND()+RAND()+RAND()+RAND()+RAND()+RAND()+RAND()+RAND()+RAND())-6))-1)+Real_MC_30Y!E$58)</x:f>
        <x:v>1521911.9081379767</x:v>
      </x:c>
      <x:c r="F331" s="50" t="n">
        <x:f>MAX(0,E331*(1+EXP((LN(1+Real_MC_30Y!$J$11)-0.5*Real_MC_30Y!$J$12^2)+Real_MC_30Y!$J$12*((RAND()+RAND()+RAND()+RAND()+RAND()+RAND()+RAND()+RAND()+RAND()+RAND()+RAND()+RAND())-6))-1)+Real_MC_30Y!F$58)</x:f>
        <x:v>1315137.5349545956</x:v>
      </x:c>
      <x:c r="G331" s="50" t="n">
        <x:f>MAX(0,F331*(1+EXP((LN(1+Real_MC_30Y!$J$11)-0.5*Real_MC_30Y!$J$12^2)+Real_MC_30Y!$J$12*((RAND()+RAND()+RAND()+RAND()+RAND()+RAND()+RAND()+RAND()+RAND()+RAND()+RAND()+RAND())-6))-1)+Real_MC_30Y!G$58)</x:f>
        <x:v>1191137.7868215684</x:v>
      </x:c>
      <x:c r="H331" s="50" t="n">
        <x:f>MAX(0,G331*(1+EXP((LN(1+Real_MC_30Y!$J$11)-0.5*Real_MC_30Y!$J$12^2)+Real_MC_30Y!$J$12*((RAND()+RAND()+RAND()+RAND()+RAND()+RAND()+RAND()+RAND()+RAND()+RAND()+RAND()+RAND())-6))-1)+Real_MC_30Y!H$58)</x:f>
        <x:v>1315518.4130859177</x:v>
      </x:c>
      <x:c r="I331" s="50" t="n">
        <x:f>MAX(0,H331*(1+EXP((LN(1+Real_MC_30Y!$J$11)-0.5*Real_MC_30Y!$J$12^2)+Real_MC_30Y!$J$12*((RAND()+RAND()+RAND()+RAND()+RAND()+RAND()+RAND()+RAND()+RAND()+RAND()+RAND()+RAND())-6))-1)+Real_MC_30Y!I$58)</x:f>
        <x:v>1085280.1982917753</x:v>
      </x:c>
      <x:c r="J331" s="50" t="n">
        <x:f>MAX(0,I331*(1+EXP((LN(1+Real_MC_30Y!$J$11)-0.5*Real_MC_30Y!$J$12^2)+Real_MC_30Y!$J$12*((RAND()+RAND()+RAND()+RAND()+RAND()+RAND()+RAND()+RAND()+RAND()+RAND()+RAND()+RAND())-6))-1)+Real_MC_30Y!J$58)</x:f>
        <x:v>1448798.4527996443</x:v>
      </x:c>
      <x:c r="K331" s="50" t="n">
        <x:f>MAX(0,J331*(1+EXP((LN(1+Real_MC_30Y!$J$11)-0.5*Real_MC_30Y!$J$12^2)+Real_MC_30Y!$J$12*((RAND()+RAND()+RAND()+RAND()+RAND()+RAND()+RAND()+RAND()+RAND()+RAND()+RAND()+RAND())-6))-1)+Real_MC_30Y!K$58)</x:f>
        <x:v>1422651.2523864687</x:v>
      </x:c>
      <x:c r="L331" s="50" t="n">
        <x:f>MAX(0,K331*(1+EXP((LN(1+Real_MC_30Y!$J$11)-0.5*Real_MC_30Y!$J$12^2)+Real_MC_30Y!$J$12*((RAND()+RAND()+RAND()+RAND()+RAND()+RAND()+RAND()+RAND()+RAND()+RAND()+RAND()+RAND())-6))-1)+Real_MC_30Y!L$58)</x:f>
        <x:v>1764400.1967974259</x:v>
      </x:c>
      <x:c r="M331" s="50" t="n">
        <x:f>MAX(0,L331*(1+EXP((LN(1+Real_MC_30Y!$J$11)-0.5*Real_MC_30Y!$J$12^2)+Real_MC_30Y!$J$12*((RAND()+RAND()+RAND()+RAND()+RAND()+RAND()+RAND()+RAND()+RAND()+RAND()+RAND()+RAND())-6))-1)+Real_MC_30Y!M$58)</x:f>
        <x:v>2012649.646585047</x:v>
      </x:c>
      <x:c r="N331" s="50" t="n">
        <x:f>MAX(0,M331*(1+EXP((LN(1+Real_MC_30Y!$J$11)-0.5*Real_MC_30Y!$J$12^2)+Real_MC_30Y!$J$12*((RAND()+RAND()+RAND()+RAND()+RAND()+RAND()+RAND()+RAND()+RAND()+RAND()+RAND()+RAND())-6))-1)+Real_MC_30Y!N$58)</x:f>
        <x:v>1777110.646288681</x:v>
      </x:c>
      <x:c r="O331" s="50" t="n">
        <x:f>MAX(0,N331*(1+EXP((LN(1+Real_MC_30Y!$J$11)-0.5*Real_MC_30Y!$J$12^2)+Real_MC_30Y!$J$12*((RAND()+RAND()+RAND()+RAND()+RAND()+RAND()+RAND()+RAND()+RAND()+RAND()+RAND()+RAND())-6))-1)+Real_MC_30Y!O$58)</x:f>
        <x:v>1849337.1297627825</x:v>
      </x:c>
      <x:c r="P331" s="50" t="n">
        <x:f>MAX(0,O331*(1+EXP((LN(1+Real_MC_30Y!$J$11)-0.5*Real_MC_30Y!$J$12^2)+Real_MC_30Y!$J$12*((RAND()+RAND()+RAND()+RAND()+RAND()+RAND()+RAND()+RAND()+RAND()+RAND()+RAND()+RAND())-6))-1)+Real_MC_30Y!P$58)</x:f>
        <x:v>1963311.667556412</x:v>
      </x:c>
      <x:c r="Q331" s="50" t="n">
        <x:f>MAX(0,P331*(1+EXP((LN(1+Real_MC_30Y!$J$11)-0.5*Real_MC_30Y!$J$12^2)+Real_MC_30Y!$J$12*((RAND()+RAND()+RAND()+RAND()+RAND()+RAND()+RAND()+RAND()+RAND()+RAND()+RAND()+RAND())-6))-1)+Real_MC_30Y!Q$58)</x:f>
        <x:v>2154378.358902053</x:v>
      </x:c>
      <x:c r="R331" s="50" t="n">
        <x:f>MAX(0,Q331*(1+EXP((LN(1+Real_MC_30Y!$J$11)-0.5*Real_MC_30Y!$J$12^2)+Real_MC_30Y!$J$12*((RAND()+RAND()+RAND()+RAND()+RAND()+RAND()+RAND()+RAND()+RAND()+RAND()+RAND()+RAND())-6))-1)+Real_MC_30Y!R$58)</x:f>
        <x:v>2777367.9416856333</x:v>
      </x:c>
      <x:c r="S331" s="50" t="n">
        <x:f>MAX(0,R331*(1+EXP((LN(1+Real_MC_30Y!$J$11)-0.5*Real_MC_30Y!$J$12^2)+Real_MC_30Y!$J$12*((RAND()+RAND()+RAND()+RAND()+RAND()+RAND()+RAND()+RAND()+RAND()+RAND()+RAND()+RAND())-6))-1)+Real_MC_30Y!S$58)</x:f>
        <x:v>3157397.6256008325</x:v>
      </x:c>
      <x:c r="T331" s="50" t="n">
        <x:f>MAX(0,S331*(1+EXP((LN(1+Real_MC_30Y!$J$11)-0.5*Real_MC_30Y!$J$12^2)+Real_MC_30Y!$J$12*((RAND()+RAND()+RAND()+RAND()+RAND()+RAND()+RAND()+RAND()+RAND()+RAND()+RAND()+RAND())-6))-1)+Real_MC_30Y!T$58)</x:f>
        <x:v>3129007.0604752842</x:v>
      </x:c>
      <x:c r="U331" s="50" t="n">
        <x:f>MAX(0,T331*(1+EXP((LN(1+Real_MC_30Y!$J$11)-0.5*Real_MC_30Y!$J$12^2)+Real_MC_30Y!$J$12*((RAND()+RAND()+RAND()+RAND()+RAND()+RAND()+RAND()+RAND()+RAND()+RAND()+RAND()+RAND())-6))-1)+Real_MC_30Y!U$58)</x:f>
        <x:v>3627034.805575408</x:v>
      </x:c>
      <x:c r="V331" s="50" t="n">
        <x:f>MAX(0,U331*(1+EXP((LN(1+Real_MC_30Y!$J$11)-0.5*Real_MC_30Y!$J$12^2)+Real_MC_30Y!$J$12*((RAND()+RAND()+RAND()+RAND()+RAND()+RAND()+RAND()+RAND()+RAND()+RAND()+RAND()+RAND())-6))-1)+Real_MC_30Y!V$58)</x:f>
        <x:v>4457125.148244264</x:v>
      </x:c>
      <x:c r="W331" s="50" t="n">
        <x:f>MAX(0,V331*(1+EXP((LN(1+Real_MC_30Y!$J$11)-0.5*Real_MC_30Y!$J$12^2)+Real_MC_30Y!$J$12*((RAND()+RAND()+RAND()+RAND()+RAND()+RAND()+RAND()+RAND()+RAND()+RAND()+RAND()+RAND())-6))-1)+Real_MC_30Y!W$58)</x:f>
        <x:v>5323066.664107065</x:v>
      </x:c>
      <x:c r="X331" s="50" t="n">
        <x:f>MAX(0,W331*(1+EXP((LN(1+Real_MC_30Y!$J$11)-0.5*Real_MC_30Y!$J$12^2)+Real_MC_30Y!$J$12*((RAND()+RAND()+RAND()+RAND()+RAND()+RAND()+RAND()+RAND()+RAND()+RAND()+RAND()+RAND())-6))-1)+Real_MC_30Y!X$58)</x:f>
        <x:v>5723114.8207901595</x:v>
      </x:c>
      <x:c r="Y331" s="50" t="n">
        <x:f>MAX(0,X331*(1+EXP((LN(1+Real_MC_30Y!$J$11)-0.5*Real_MC_30Y!$J$12^2)+Real_MC_30Y!$J$12*((RAND()+RAND()+RAND()+RAND()+RAND()+RAND()+RAND()+RAND()+RAND()+RAND()+RAND()+RAND())-6))-1)+Real_MC_30Y!Y$58)</x:f>
        <x:v>8189028.095214086</x:v>
      </x:c>
      <x:c r="Z331" s="50" t="n">
        <x:f>MAX(0,Y331*(1+EXP((LN(1+Real_MC_30Y!$J$11)-0.5*Real_MC_30Y!$J$12^2)+Real_MC_30Y!$J$12*((RAND()+RAND()+RAND()+RAND()+RAND()+RAND()+RAND()+RAND()+RAND()+RAND()+RAND()+RAND())-6))-1)+Real_MC_30Y!Z$58)</x:f>
        <x:v>8256570.833295039</x:v>
      </x:c>
      <x:c r="AA331" s="50" t="n">
        <x:f>MAX(0,Z331*(1+EXP((LN(1+Real_MC_30Y!$J$11)-0.5*Real_MC_30Y!$J$12^2)+Real_MC_30Y!$J$12*((RAND()+RAND()+RAND()+RAND()+RAND()+RAND()+RAND()+RAND()+RAND()+RAND()+RAND()+RAND())-6))-1)+Real_MC_30Y!AA$58)</x:f>
        <x:v>8671388.203729952</x:v>
      </x:c>
      <x:c r="AB331" s="50" t="n">
        <x:f>MAX(0,AA331*(1+EXP((LN(1+Real_MC_30Y!$J$11)-0.5*Real_MC_30Y!$J$12^2)+Real_MC_30Y!$J$12*((RAND()+RAND()+RAND()+RAND()+RAND()+RAND()+RAND()+RAND()+RAND()+RAND()+RAND()+RAND())-6))-1)+Real_MC_30Y!AB$58)</x:f>
        <x:v>9510785.34368479</x:v>
      </x:c>
      <x:c r="AC331" s="50" t="n">
        <x:f>MAX(0,AB331*(1+EXP((LN(1+Real_MC_30Y!$J$11)-0.5*Real_MC_30Y!$J$12^2)+Real_MC_30Y!$J$12*((RAND()+RAND()+RAND()+RAND()+RAND()+RAND()+RAND()+RAND()+RAND()+RAND()+RAND()+RAND())-6))-1)+Real_MC_30Y!AC$58)</x:f>
        <x:v>9571553.39883652</x:v>
      </x:c>
      <x:c r="AD331" s="50" t="n">
        <x:f>MAX(0,AC331*(1+EXP((LN(1+Real_MC_30Y!$J$11)-0.5*Real_MC_30Y!$J$12^2)+Real_MC_30Y!$J$12*((RAND()+RAND()+RAND()+RAND()+RAND()+RAND()+RAND()+RAND()+RAND()+RAND()+RAND()+RAND())-6))-1)+Real_MC_30Y!AD$58)</x:f>
        <x:v>7427234.8887829045</x:v>
      </x:c>
      <x:c r="AE331" s="50" t="n">
        <x:f>MAX(0,AD331*(1+EXP((LN(1+Real_MC_30Y!$J$11)-0.5*Real_MC_30Y!$J$12^2)+Real_MC_30Y!$J$12*((RAND()+RAND()+RAND()+RAND()+RAND()+RAND()+RAND()+RAND()+RAND()+RAND()+RAND()+RAND())-6))-1)+Real_MC_30Y!AE$58)</x:f>
        <x:v>6566343.337291347</x:v>
      </x:c>
      <x:c r="AF331" s="50" t="n">
        <x:f>MAX(0,AE331*(1+EXP((LN(1+Real_MC_30Y!$J$11)-0.5*Real_MC_30Y!$J$12^2)+Real_MC_30Y!$J$12*((RAND()+RAND()+RAND()+RAND()+RAND()+RAND()+RAND()+RAND()+RAND()+RAND()+RAND()+RAND())-6))-1)+Real_MC_30Y!AF$58)</x:f>
        <x:v>7474359.6540304655</x:v>
      </x:c>
    </x:row>
    <x:row r="332">
      <x:c r="A332">
        <x:v>328</x:v>
      </x:c>
      <x:c r="B332" s="50" t="n">
        <x:f>MAX(0,Liquidity_30Y!$C$14+Real_MC_30Y!B$57-Real_MC_30Y!B$56)</x:f>
        <x:v>1029031.25</x:v>
      </x:c>
      <x:c r="C332" s="50" t="n">
        <x:f>MAX(0,B332*(1+EXP((LN(1+Real_MC_30Y!$J$11)-0.5*Real_MC_30Y!$J$12^2)+Real_MC_30Y!$J$12*((RAND()+RAND()+RAND()+RAND()+RAND()+RAND()+RAND()+RAND()+RAND()+RAND()+RAND()+RAND())-6))-1)+Real_MC_30Y!C$58)</x:f>
        <x:v>941591.8311465743</x:v>
      </x:c>
      <x:c r="D332" s="50" t="n">
        <x:f>MAX(0,C332*(1+EXP((LN(1+Real_MC_30Y!$J$11)-0.5*Real_MC_30Y!$J$12^2)+Real_MC_30Y!$J$12*((RAND()+RAND()+RAND()+RAND()+RAND()+RAND()+RAND()+RAND()+RAND()+RAND()+RAND()+RAND())-6))-1)+Real_MC_30Y!D$58)</x:f>
        <x:v>973298.7439022388</x:v>
      </x:c>
      <x:c r="E332" s="50" t="n">
        <x:f>MAX(0,D332*(1+EXP((LN(1+Real_MC_30Y!$J$11)-0.5*Real_MC_30Y!$J$12^2)+Real_MC_30Y!$J$12*((RAND()+RAND()+RAND()+RAND()+RAND()+RAND()+RAND()+RAND()+RAND()+RAND()+RAND()+RAND())-6))-1)+Real_MC_30Y!E$58)</x:f>
        <x:v>863365.6592023175</x:v>
      </x:c>
      <x:c r="F332" s="50" t="n">
        <x:f>MAX(0,E332*(1+EXP((LN(1+Real_MC_30Y!$J$11)-0.5*Real_MC_30Y!$J$12^2)+Real_MC_30Y!$J$12*((RAND()+RAND()+RAND()+RAND()+RAND()+RAND()+RAND()+RAND()+RAND()+RAND()+RAND()+RAND())-6))-1)+Real_MC_30Y!F$58)</x:f>
        <x:v>1278393.731325006</x:v>
      </x:c>
      <x:c r="G332" s="50" t="n">
        <x:f>MAX(0,F332*(1+EXP((LN(1+Real_MC_30Y!$J$11)-0.5*Real_MC_30Y!$J$12^2)+Real_MC_30Y!$J$12*((RAND()+RAND()+RAND()+RAND()+RAND()+RAND()+RAND()+RAND()+RAND()+RAND()+RAND()+RAND())-6))-1)+Real_MC_30Y!G$58)</x:f>
        <x:v>1770216.346619091</x:v>
      </x:c>
      <x:c r="H332" s="50" t="n">
        <x:f>MAX(0,G332*(1+EXP((LN(1+Real_MC_30Y!$J$11)-0.5*Real_MC_30Y!$J$12^2)+Real_MC_30Y!$J$12*((RAND()+RAND()+RAND()+RAND()+RAND()+RAND()+RAND()+RAND()+RAND()+RAND()+RAND()+RAND())-6))-1)+Real_MC_30Y!H$58)</x:f>
        <x:v>1822982.123328814</x:v>
      </x:c>
      <x:c r="I332" s="50" t="n">
        <x:f>MAX(0,H332*(1+EXP((LN(1+Real_MC_30Y!$J$11)-0.5*Real_MC_30Y!$J$12^2)+Real_MC_30Y!$J$12*((RAND()+RAND()+RAND()+RAND()+RAND()+RAND()+RAND()+RAND()+RAND()+RAND()+RAND()+RAND())-6))-1)+Real_MC_30Y!I$58)</x:f>
        <x:v>1886091.0843344186</x:v>
      </x:c>
      <x:c r="J332" s="50" t="n">
        <x:f>MAX(0,I332*(1+EXP((LN(1+Real_MC_30Y!$J$11)-0.5*Real_MC_30Y!$J$12^2)+Real_MC_30Y!$J$12*((RAND()+RAND()+RAND()+RAND()+RAND()+RAND()+RAND()+RAND()+RAND()+RAND()+RAND()+RAND())-6))-1)+Real_MC_30Y!J$58)</x:f>
        <x:v>2185289.2657156927</x:v>
      </x:c>
      <x:c r="K332" s="50" t="n">
        <x:f>MAX(0,J332*(1+EXP((LN(1+Real_MC_30Y!$J$11)-0.5*Real_MC_30Y!$J$12^2)+Real_MC_30Y!$J$12*((RAND()+RAND()+RAND()+RAND()+RAND()+RAND()+RAND()+RAND()+RAND()+RAND()+RAND()+RAND())-6))-1)+Real_MC_30Y!K$58)</x:f>
        <x:v>2187236.9079173757</x:v>
      </x:c>
      <x:c r="L332" s="50" t="n">
        <x:f>MAX(0,K332*(1+EXP((LN(1+Real_MC_30Y!$J$11)-0.5*Real_MC_30Y!$J$12^2)+Real_MC_30Y!$J$12*((RAND()+RAND()+RAND()+RAND()+RAND()+RAND()+RAND()+RAND()+RAND()+RAND()+RAND()+RAND())-6))-1)+Real_MC_30Y!L$58)</x:f>
        <x:v>2479088.93032769</x:v>
      </x:c>
      <x:c r="M332" s="50" t="n">
        <x:f>MAX(0,L332*(1+EXP((LN(1+Real_MC_30Y!$J$11)-0.5*Real_MC_30Y!$J$12^2)+Real_MC_30Y!$J$12*((RAND()+RAND()+RAND()+RAND()+RAND()+RAND()+RAND()+RAND()+RAND()+RAND()+RAND()+RAND())-6))-1)+Real_MC_30Y!M$58)</x:f>
        <x:v>2445466.242329445</x:v>
      </x:c>
      <x:c r="N332" s="50" t="n">
        <x:f>MAX(0,M332*(1+EXP((LN(1+Real_MC_30Y!$J$11)-0.5*Real_MC_30Y!$J$12^2)+Real_MC_30Y!$J$12*((RAND()+RAND()+RAND()+RAND()+RAND()+RAND()+RAND()+RAND()+RAND()+RAND()+RAND()+RAND())-6))-1)+Real_MC_30Y!N$58)</x:f>
        <x:v>2480606.9271644414</x:v>
      </x:c>
      <x:c r="O332" s="50" t="n">
        <x:f>MAX(0,N332*(1+EXP((LN(1+Real_MC_30Y!$J$11)-0.5*Real_MC_30Y!$J$12^2)+Real_MC_30Y!$J$12*((RAND()+RAND()+RAND()+RAND()+RAND()+RAND()+RAND()+RAND()+RAND()+RAND()+RAND()+RAND())-6))-1)+Real_MC_30Y!O$58)</x:f>
        <x:v>2186409.6033368674</x:v>
      </x:c>
      <x:c r="P332" s="50" t="n">
        <x:f>MAX(0,O332*(1+EXP((LN(1+Real_MC_30Y!$J$11)-0.5*Real_MC_30Y!$J$12^2)+Real_MC_30Y!$J$12*((RAND()+RAND()+RAND()+RAND()+RAND()+RAND()+RAND()+RAND()+RAND()+RAND()+RAND()+RAND())-6))-1)+Real_MC_30Y!P$58)</x:f>
        <x:v>2052838.1910051203</x:v>
      </x:c>
      <x:c r="Q332" s="50" t="n">
        <x:f>MAX(0,P332*(1+EXP((LN(1+Real_MC_30Y!$J$11)-0.5*Real_MC_30Y!$J$12^2)+Real_MC_30Y!$J$12*((RAND()+RAND()+RAND()+RAND()+RAND()+RAND()+RAND()+RAND()+RAND()+RAND()+RAND()+RAND())-6))-1)+Real_MC_30Y!Q$58)</x:f>
        <x:v>1874527.4623611048</x:v>
      </x:c>
      <x:c r="R332" s="50" t="n">
        <x:f>MAX(0,Q332*(1+EXP((LN(1+Real_MC_30Y!$J$11)-0.5*Real_MC_30Y!$J$12^2)+Real_MC_30Y!$J$12*((RAND()+RAND()+RAND()+RAND()+RAND()+RAND()+RAND()+RAND()+RAND()+RAND()+RAND()+RAND())-6))-1)+Real_MC_30Y!R$58)</x:f>
        <x:v>2310730.2852600715</x:v>
      </x:c>
      <x:c r="S332" s="50" t="n">
        <x:f>MAX(0,R332*(1+EXP((LN(1+Real_MC_30Y!$J$11)-0.5*Real_MC_30Y!$J$12^2)+Real_MC_30Y!$J$12*((RAND()+RAND()+RAND()+RAND()+RAND()+RAND()+RAND()+RAND()+RAND()+RAND()+RAND()+RAND())-6))-1)+Real_MC_30Y!S$58)</x:f>
        <x:v>1872522.9334245948</x:v>
      </x:c>
      <x:c r="T332" s="50" t="n">
        <x:f>MAX(0,S332*(1+EXP((LN(1+Real_MC_30Y!$J$11)-0.5*Real_MC_30Y!$J$12^2)+Real_MC_30Y!$J$12*((RAND()+RAND()+RAND()+RAND()+RAND()+RAND()+RAND()+RAND()+RAND()+RAND()+RAND()+RAND())-6))-1)+Real_MC_30Y!T$58)</x:f>
        <x:v>1808866.6836661398</x:v>
      </x:c>
      <x:c r="U332" s="50" t="n">
        <x:f>MAX(0,T332*(1+EXP((LN(1+Real_MC_30Y!$J$11)-0.5*Real_MC_30Y!$J$12^2)+Real_MC_30Y!$J$12*((RAND()+RAND()+RAND()+RAND()+RAND()+RAND()+RAND()+RAND()+RAND()+RAND()+RAND()+RAND())-6))-1)+Real_MC_30Y!U$58)</x:f>
        <x:v>1991866.995279601</x:v>
      </x:c>
      <x:c r="V332" s="50" t="n">
        <x:f>MAX(0,U332*(1+EXP((LN(1+Real_MC_30Y!$J$11)-0.5*Real_MC_30Y!$J$12^2)+Real_MC_30Y!$J$12*((RAND()+RAND()+RAND()+RAND()+RAND()+RAND()+RAND()+RAND()+RAND()+RAND()+RAND()+RAND())-6))-1)+Real_MC_30Y!V$58)</x:f>
        <x:v>2193654.7845607186</x:v>
      </x:c>
      <x:c r="W332" s="50" t="n">
        <x:f>MAX(0,V332*(1+EXP((LN(1+Real_MC_30Y!$J$11)-0.5*Real_MC_30Y!$J$12^2)+Real_MC_30Y!$J$12*((RAND()+RAND()+RAND()+RAND()+RAND()+RAND()+RAND()+RAND()+RAND()+RAND()+RAND()+RAND())-6))-1)+Real_MC_30Y!W$58)</x:f>
        <x:v>2770104.7560813306</x:v>
      </x:c>
      <x:c r="X332" s="50" t="n">
        <x:f>MAX(0,W332*(1+EXP((LN(1+Real_MC_30Y!$J$11)-0.5*Real_MC_30Y!$J$12^2)+Real_MC_30Y!$J$12*((RAND()+RAND()+RAND()+RAND()+RAND()+RAND()+RAND()+RAND()+RAND()+RAND()+RAND()+RAND())-6))-1)+Real_MC_30Y!X$58)</x:f>
        <x:v>3231735.319428605</x:v>
      </x:c>
      <x:c r="Y332" s="50" t="n">
        <x:f>MAX(0,X332*(1+EXP((LN(1+Real_MC_30Y!$J$11)-0.5*Real_MC_30Y!$J$12^2)+Real_MC_30Y!$J$12*((RAND()+RAND()+RAND()+RAND()+RAND()+RAND()+RAND()+RAND()+RAND()+RAND()+RAND()+RAND())-6))-1)+Real_MC_30Y!Y$58)</x:f>
        <x:v>3220194.223348501</x:v>
      </x:c>
      <x:c r="Z332" s="50" t="n">
        <x:f>MAX(0,Y332*(1+EXP((LN(1+Real_MC_30Y!$J$11)-0.5*Real_MC_30Y!$J$12^2)+Real_MC_30Y!$J$12*((RAND()+RAND()+RAND()+RAND()+RAND()+RAND()+RAND()+RAND()+RAND()+RAND()+RAND()+RAND())-6))-1)+Real_MC_30Y!Z$58)</x:f>
        <x:v>4580757.910722247</x:v>
      </x:c>
      <x:c r="AA332" s="50" t="n">
        <x:f>MAX(0,Z332*(1+EXP((LN(1+Real_MC_30Y!$J$11)-0.5*Real_MC_30Y!$J$12^2)+Real_MC_30Y!$J$12*((RAND()+RAND()+RAND()+RAND()+RAND()+RAND()+RAND()+RAND()+RAND()+RAND()+RAND()+RAND())-6))-1)+Real_MC_30Y!AA$58)</x:f>
        <x:v>4005098.2485930733</x:v>
      </x:c>
      <x:c r="AB332" s="50" t="n">
        <x:f>MAX(0,AA332*(1+EXP((LN(1+Real_MC_30Y!$J$11)-0.5*Real_MC_30Y!$J$12^2)+Real_MC_30Y!$J$12*((RAND()+RAND()+RAND()+RAND()+RAND()+RAND()+RAND()+RAND()+RAND()+RAND()+RAND()+RAND())-6))-1)+Real_MC_30Y!AB$58)</x:f>
        <x:v>4742180.835974883</x:v>
      </x:c>
      <x:c r="AC332" s="50" t="n">
        <x:f>MAX(0,AB332*(1+EXP((LN(1+Real_MC_30Y!$J$11)-0.5*Real_MC_30Y!$J$12^2)+Real_MC_30Y!$J$12*((RAND()+RAND()+RAND()+RAND()+RAND()+RAND()+RAND()+RAND()+RAND()+RAND()+RAND()+RAND())-6))-1)+Real_MC_30Y!AC$58)</x:f>
        <x:v>4331780.899252779</x:v>
      </x:c>
      <x:c r="AD332" s="50" t="n">
        <x:f>MAX(0,AC332*(1+EXP((LN(1+Real_MC_30Y!$J$11)-0.5*Real_MC_30Y!$J$12^2)+Real_MC_30Y!$J$12*((RAND()+RAND()+RAND()+RAND()+RAND()+RAND()+RAND()+RAND()+RAND()+RAND()+RAND()+RAND())-6))-1)+Real_MC_30Y!AD$58)</x:f>
        <x:v>5452482.330895237</x:v>
      </x:c>
      <x:c r="AE332" s="50" t="n">
        <x:f>MAX(0,AD332*(1+EXP((LN(1+Real_MC_30Y!$J$11)-0.5*Real_MC_30Y!$J$12^2)+Real_MC_30Y!$J$12*((RAND()+RAND()+RAND()+RAND()+RAND()+RAND()+RAND()+RAND()+RAND()+RAND()+RAND()+RAND())-6))-1)+Real_MC_30Y!AE$58)</x:f>
        <x:v>5670147.0577104995</x:v>
      </x:c>
      <x:c r="AF332" s="50" t="n">
        <x:f>MAX(0,AE332*(1+EXP((LN(1+Real_MC_30Y!$J$11)-0.5*Real_MC_30Y!$J$12^2)+Real_MC_30Y!$J$12*((RAND()+RAND()+RAND()+RAND()+RAND()+RAND()+RAND()+RAND()+RAND()+RAND()+RAND()+RAND())-6))-1)+Real_MC_30Y!AF$58)</x:f>
        <x:v>6847579.413258712</x:v>
      </x:c>
    </x:row>
    <x:row r="333">
      <x:c r="A333">
        <x:v>329</x:v>
      </x:c>
      <x:c r="B333" s="50" t="n">
        <x:f>MAX(0,Liquidity_30Y!$C$14+Real_MC_30Y!B$57-Real_MC_30Y!B$56)</x:f>
        <x:v>1029031.25</x:v>
      </x:c>
      <x:c r="C333" s="50" t="n">
        <x:f>MAX(0,B333*(1+EXP((LN(1+Real_MC_30Y!$J$11)-0.5*Real_MC_30Y!$J$12^2)+Real_MC_30Y!$J$12*((RAND()+RAND()+RAND()+RAND()+RAND()+RAND()+RAND()+RAND()+RAND()+RAND()+RAND()+RAND())-6))-1)+Real_MC_30Y!C$58)</x:f>
        <x:v>1086130.8654658706</x:v>
      </x:c>
      <x:c r="D333" s="50" t="n">
        <x:f>MAX(0,C333*(1+EXP((LN(1+Real_MC_30Y!$J$11)-0.5*Real_MC_30Y!$J$12^2)+Real_MC_30Y!$J$12*((RAND()+RAND()+RAND()+RAND()+RAND()+RAND()+RAND()+RAND()+RAND()+RAND()+RAND()+RAND())-6))-1)+Real_MC_30Y!D$58)</x:f>
        <x:v>1205543.1507743092</x:v>
      </x:c>
      <x:c r="E333" s="50" t="n">
        <x:f>MAX(0,D333*(1+EXP((LN(1+Real_MC_30Y!$J$11)-0.5*Real_MC_30Y!$J$12^2)+Real_MC_30Y!$J$12*((RAND()+RAND()+RAND()+RAND()+RAND()+RAND()+RAND()+RAND()+RAND()+RAND()+RAND()+RAND())-6))-1)+Real_MC_30Y!E$58)</x:f>
        <x:v>1406746.103625825</x:v>
      </x:c>
      <x:c r="F333" s="50" t="n">
        <x:f>MAX(0,E333*(1+EXP((LN(1+Real_MC_30Y!$J$11)-0.5*Real_MC_30Y!$J$12^2)+Real_MC_30Y!$J$12*((RAND()+RAND()+RAND()+RAND()+RAND()+RAND()+RAND()+RAND()+RAND()+RAND()+RAND()+RAND())-6))-1)+Real_MC_30Y!F$58)</x:f>
        <x:v>1567067.3623876525</x:v>
      </x:c>
      <x:c r="G333" s="50" t="n">
        <x:f>MAX(0,F333*(1+EXP((LN(1+Real_MC_30Y!$J$11)-0.5*Real_MC_30Y!$J$12^2)+Real_MC_30Y!$J$12*((RAND()+RAND()+RAND()+RAND()+RAND()+RAND()+RAND()+RAND()+RAND()+RAND()+RAND()+RAND())-6))-1)+Real_MC_30Y!G$58)</x:f>
        <x:v>2351524.649252642</x:v>
      </x:c>
      <x:c r="H333" s="50" t="n">
        <x:f>MAX(0,G333*(1+EXP((LN(1+Real_MC_30Y!$J$11)-0.5*Real_MC_30Y!$J$12^2)+Real_MC_30Y!$J$12*((RAND()+RAND()+RAND()+RAND()+RAND()+RAND()+RAND()+RAND()+RAND()+RAND()+RAND()+RAND())-6))-1)+Real_MC_30Y!H$58)</x:f>
        <x:v>2493169.5752834007</x:v>
      </x:c>
      <x:c r="I333" s="50" t="n">
        <x:f>MAX(0,H333*(1+EXP((LN(1+Real_MC_30Y!$J$11)-0.5*Real_MC_30Y!$J$12^2)+Real_MC_30Y!$J$12*((RAND()+RAND()+RAND()+RAND()+RAND()+RAND()+RAND()+RAND()+RAND()+RAND()+RAND()+RAND())-6))-1)+Real_MC_30Y!I$58)</x:f>
        <x:v>2983620.2370682447</x:v>
      </x:c>
      <x:c r="J333" s="50" t="n">
        <x:f>MAX(0,I333*(1+EXP((LN(1+Real_MC_30Y!$J$11)-0.5*Real_MC_30Y!$J$12^2)+Real_MC_30Y!$J$12*((RAND()+RAND()+RAND()+RAND()+RAND()+RAND()+RAND()+RAND()+RAND()+RAND()+RAND()+RAND())-6))-1)+Real_MC_30Y!J$58)</x:f>
        <x:v>3614628.793351763</x:v>
      </x:c>
      <x:c r="K333" s="50" t="n">
        <x:f>MAX(0,J333*(1+EXP((LN(1+Real_MC_30Y!$J$11)-0.5*Real_MC_30Y!$J$12^2)+Real_MC_30Y!$J$12*((RAND()+RAND()+RAND()+RAND()+RAND()+RAND()+RAND()+RAND()+RAND()+RAND()+RAND()+RAND())-6))-1)+Real_MC_30Y!K$58)</x:f>
        <x:v>3436790.683665407</x:v>
      </x:c>
      <x:c r="L333" s="50" t="n">
        <x:f>MAX(0,K333*(1+EXP((LN(1+Real_MC_30Y!$J$11)-0.5*Real_MC_30Y!$J$12^2)+Real_MC_30Y!$J$12*((RAND()+RAND()+RAND()+RAND()+RAND()+RAND()+RAND()+RAND()+RAND()+RAND()+RAND()+RAND())-6))-1)+Real_MC_30Y!L$58)</x:f>
        <x:v>3926580.1637239233</x:v>
      </x:c>
      <x:c r="M333" s="50" t="n">
        <x:f>MAX(0,L333*(1+EXP((LN(1+Real_MC_30Y!$J$11)-0.5*Real_MC_30Y!$J$12^2)+Real_MC_30Y!$J$12*((RAND()+RAND()+RAND()+RAND()+RAND()+RAND()+RAND()+RAND()+RAND()+RAND()+RAND()+RAND())-6))-1)+Real_MC_30Y!M$58)</x:f>
        <x:v>3806434.84648884</x:v>
      </x:c>
      <x:c r="N333" s="50" t="n">
        <x:f>MAX(0,M333*(1+EXP((LN(1+Real_MC_30Y!$J$11)-0.5*Real_MC_30Y!$J$12^2)+Real_MC_30Y!$J$12*((RAND()+RAND()+RAND()+RAND()+RAND()+RAND()+RAND()+RAND()+RAND()+RAND()+RAND()+RAND())-6))-1)+Real_MC_30Y!N$58)</x:f>
        <x:v>6218508.235753888</x:v>
      </x:c>
      <x:c r="O333" s="50" t="n">
        <x:f>MAX(0,N333*(1+EXP((LN(1+Real_MC_30Y!$J$11)-0.5*Real_MC_30Y!$J$12^2)+Real_MC_30Y!$J$12*((RAND()+RAND()+RAND()+RAND()+RAND()+RAND()+RAND()+RAND()+RAND()+RAND()+RAND()+RAND())-6))-1)+Real_MC_30Y!O$58)</x:f>
        <x:v>5646002.134170431</x:v>
      </x:c>
      <x:c r="P333" s="50" t="n">
        <x:f>MAX(0,O333*(1+EXP((LN(1+Real_MC_30Y!$J$11)-0.5*Real_MC_30Y!$J$12^2)+Real_MC_30Y!$J$12*((RAND()+RAND()+RAND()+RAND()+RAND()+RAND()+RAND()+RAND()+RAND()+RAND()+RAND()+RAND())-6))-1)+Real_MC_30Y!P$58)</x:f>
        <x:v>5543449.43824106</x:v>
      </x:c>
      <x:c r="Q333" s="50" t="n">
        <x:f>MAX(0,P333*(1+EXP((LN(1+Real_MC_30Y!$J$11)-0.5*Real_MC_30Y!$J$12^2)+Real_MC_30Y!$J$12*((RAND()+RAND()+RAND()+RAND()+RAND()+RAND()+RAND()+RAND()+RAND()+RAND()+RAND()+RAND())-6))-1)+Real_MC_30Y!Q$58)</x:f>
        <x:v>6804879.772781489</x:v>
      </x:c>
      <x:c r="R333" s="50" t="n">
        <x:f>MAX(0,Q333*(1+EXP((LN(1+Real_MC_30Y!$J$11)-0.5*Real_MC_30Y!$J$12^2)+Real_MC_30Y!$J$12*((RAND()+RAND()+RAND()+RAND()+RAND()+RAND()+RAND()+RAND()+RAND()+RAND()+RAND()+RAND())-6))-1)+Real_MC_30Y!R$58)</x:f>
        <x:v>6328757.638544657</x:v>
      </x:c>
      <x:c r="S333" s="50" t="n">
        <x:f>MAX(0,R333*(1+EXP((LN(1+Real_MC_30Y!$J$11)-0.5*Real_MC_30Y!$J$12^2)+Real_MC_30Y!$J$12*((RAND()+RAND()+RAND()+RAND()+RAND()+RAND()+RAND()+RAND()+RAND()+RAND()+RAND()+RAND())-6))-1)+Real_MC_30Y!S$58)</x:f>
        <x:v>8207085.980843007</x:v>
      </x:c>
      <x:c r="T333" s="50" t="n">
        <x:f>MAX(0,S333*(1+EXP((LN(1+Real_MC_30Y!$J$11)-0.5*Real_MC_30Y!$J$12^2)+Real_MC_30Y!$J$12*((RAND()+RAND()+RAND()+RAND()+RAND()+RAND()+RAND()+RAND()+RAND()+RAND()+RAND()+RAND())-6))-1)+Real_MC_30Y!T$58)</x:f>
        <x:v>8249687.211169882</x:v>
      </x:c>
      <x:c r="U333" s="50" t="n">
        <x:f>MAX(0,T333*(1+EXP((LN(1+Real_MC_30Y!$J$11)-0.5*Real_MC_30Y!$J$12^2)+Real_MC_30Y!$J$12*((RAND()+RAND()+RAND()+RAND()+RAND()+RAND()+RAND()+RAND()+RAND()+RAND()+RAND()+RAND())-6))-1)+Real_MC_30Y!U$58)</x:f>
        <x:v>9347156.653308991</x:v>
      </x:c>
      <x:c r="V333" s="50" t="n">
        <x:f>MAX(0,U333*(1+EXP((LN(1+Real_MC_30Y!$J$11)-0.5*Real_MC_30Y!$J$12^2)+Real_MC_30Y!$J$12*((RAND()+RAND()+RAND()+RAND()+RAND()+RAND()+RAND()+RAND()+RAND()+RAND()+RAND()+RAND())-6))-1)+Real_MC_30Y!V$58)</x:f>
        <x:v>13513263.84928949</x:v>
      </x:c>
      <x:c r="W333" s="50" t="n">
        <x:f>MAX(0,V333*(1+EXP((LN(1+Real_MC_30Y!$J$11)-0.5*Real_MC_30Y!$J$12^2)+Real_MC_30Y!$J$12*((RAND()+RAND()+RAND()+RAND()+RAND()+RAND()+RAND()+RAND()+RAND()+RAND()+RAND()+RAND())-6))-1)+Real_MC_30Y!W$58)</x:f>
        <x:v>16340526.684977483</x:v>
      </x:c>
      <x:c r="X333" s="50" t="n">
        <x:f>MAX(0,W333*(1+EXP((LN(1+Real_MC_30Y!$J$11)-0.5*Real_MC_30Y!$J$12^2)+Real_MC_30Y!$J$12*((RAND()+RAND()+RAND()+RAND()+RAND()+RAND()+RAND()+RAND()+RAND()+RAND()+RAND()+RAND())-6))-1)+Real_MC_30Y!X$58)</x:f>
        <x:v>15675603.074704926</x:v>
      </x:c>
      <x:c r="Y333" s="50" t="n">
        <x:f>MAX(0,X333*(1+EXP((LN(1+Real_MC_30Y!$J$11)-0.5*Real_MC_30Y!$J$12^2)+Real_MC_30Y!$J$12*((RAND()+RAND()+RAND()+RAND()+RAND()+RAND()+RAND()+RAND()+RAND()+RAND()+RAND()+RAND())-6))-1)+Real_MC_30Y!Y$58)</x:f>
        <x:v>19008322.308696408</x:v>
      </x:c>
      <x:c r="Z333" s="50" t="n">
        <x:f>MAX(0,Y333*(1+EXP((LN(1+Real_MC_30Y!$J$11)-0.5*Real_MC_30Y!$J$12^2)+Real_MC_30Y!$J$12*((RAND()+RAND()+RAND()+RAND()+RAND()+RAND()+RAND()+RAND()+RAND()+RAND()+RAND()+RAND())-6))-1)+Real_MC_30Y!Z$58)</x:f>
        <x:v>21738978.652401432</x:v>
      </x:c>
      <x:c r="AA333" s="50" t="n">
        <x:f>MAX(0,Z333*(1+EXP((LN(1+Real_MC_30Y!$J$11)-0.5*Real_MC_30Y!$J$12^2)+Real_MC_30Y!$J$12*((RAND()+RAND()+RAND()+RAND()+RAND()+RAND()+RAND()+RAND()+RAND()+RAND()+RAND()+RAND())-6))-1)+Real_MC_30Y!AA$58)</x:f>
        <x:v>24558348.993375354</x:v>
      </x:c>
      <x:c r="AB333" s="50" t="n">
        <x:f>MAX(0,AA333*(1+EXP((LN(1+Real_MC_30Y!$J$11)-0.5*Real_MC_30Y!$J$12^2)+Real_MC_30Y!$J$12*((RAND()+RAND()+RAND()+RAND()+RAND()+RAND()+RAND()+RAND()+RAND()+RAND()+RAND()+RAND())-6))-1)+Real_MC_30Y!AB$58)</x:f>
        <x:v>25736359.63977717</x:v>
      </x:c>
      <x:c r="AC333" s="50" t="n">
        <x:f>MAX(0,AB333*(1+EXP((LN(1+Real_MC_30Y!$J$11)-0.5*Real_MC_30Y!$J$12^2)+Real_MC_30Y!$J$12*((RAND()+RAND()+RAND()+RAND()+RAND()+RAND()+RAND()+RAND()+RAND()+RAND()+RAND()+RAND())-6))-1)+Real_MC_30Y!AC$58)</x:f>
        <x:v>31662855.89409824</x:v>
      </x:c>
      <x:c r="AD333" s="50" t="n">
        <x:f>MAX(0,AC333*(1+EXP((LN(1+Real_MC_30Y!$J$11)-0.5*Real_MC_30Y!$J$12^2)+Real_MC_30Y!$J$12*((RAND()+RAND()+RAND()+RAND()+RAND()+RAND()+RAND()+RAND()+RAND()+RAND()+RAND()+RAND())-6))-1)+Real_MC_30Y!AD$58)</x:f>
        <x:v>34817822.640057646</x:v>
      </x:c>
      <x:c r="AE333" s="50" t="n">
        <x:f>MAX(0,AD333*(1+EXP((LN(1+Real_MC_30Y!$J$11)-0.5*Real_MC_30Y!$J$12^2)+Real_MC_30Y!$J$12*((RAND()+RAND()+RAND()+RAND()+RAND()+RAND()+RAND()+RAND()+RAND()+RAND()+RAND()+RAND())-6))-1)+Real_MC_30Y!AE$58)</x:f>
        <x:v>34747438.20988345</x:v>
      </x:c>
      <x:c r="AF333" s="50" t="n">
        <x:f>MAX(0,AE333*(1+EXP((LN(1+Real_MC_30Y!$J$11)-0.5*Real_MC_30Y!$J$12^2)+Real_MC_30Y!$J$12*((RAND()+RAND()+RAND()+RAND()+RAND()+RAND()+RAND()+RAND()+RAND()+RAND()+RAND()+RAND())-6))-1)+Real_MC_30Y!AF$58)</x:f>
        <x:v>32581966.977272663</x:v>
      </x:c>
    </x:row>
    <x:row r="334">
      <x:c r="A334">
        <x:v>330</x:v>
      </x:c>
      <x:c r="B334" s="50" t="n">
        <x:f>MAX(0,Liquidity_30Y!$C$14+Real_MC_30Y!B$57-Real_MC_30Y!B$56)</x:f>
        <x:v>1029031.25</x:v>
      </x:c>
      <x:c r="C334" s="50" t="n">
        <x:f>MAX(0,B334*(1+EXP((LN(1+Real_MC_30Y!$J$11)-0.5*Real_MC_30Y!$J$12^2)+Real_MC_30Y!$J$12*((RAND()+RAND()+RAND()+RAND()+RAND()+RAND()+RAND()+RAND()+RAND()+RAND()+RAND()+RAND())-6))-1)+Real_MC_30Y!C$58)</x:f>
        <x:v>905005.6001070817</x:v>
      </x:c>
      <x:c r="D334" s="50" t="n">
        <x:f>MAX(0,C334*(1+EXP((LN(1+Real_MC_30Y!$J$11)-0.5*Real_MC_30Y!$J$12^2)+Real_MC_30Y!$J$12*((RAND()+RAND()+RAND()+RAND()+RAND()+RAND()+RAND()+RAND()+RAND()+RAND()+RAND()+RAND())-6))-1)+Real_MC_30Y!D$58)</x:f>
        <x:v>707758.4111779504</x:v>
      </x:c>
      <x:c r="E334" s="50" t="n">
        <x:f>MAX(0,D334*(1+EXP((LN(1+Real_MC_30Y!$J$11)-0.5*Real_MC_30Y!$J$12^2)+Real_MC_30Y!$J$12*((RAND()+RAND()+RAND()+RAND()+RAND()+RAND()+RAND()+RAND()+RAND()+RAND()+RAND()+RAND())-6))-1)+Real_MC_30Y!E$58)</x:f>
        <x:v>860647.2999537968</x:v>
      </x:c>
      <x:c r="F334" s="50" t="n">
        <x:f>MAX(0,E334*(1+EXP((LN(1+Real_MC_30Y!$J$11)-0.5*Real_MC_30Y!$J$12^2)+Real_MC_30Y!$J$12*((RAND()+RAND()+RAND()+RAND()+RAND()+RAND()+RAND()+RAND()+RAND()+RAND()+RAND()+RAND())-6))-1)+Real_MC_30Y!F$58)</x:f>
        <x:v>860452.9685518065</x:v>
      </x:c>
      <x:c r="G334" s="50" t="n">
        <x:f>MAX(0,F334*(1+EXP((LN(1+Real_MC_30Y!$J$11)-0.5*Real_MC_30Y!$J$12^2)+Real_MC_30Y!$J$12*((RAND()+RAND()+RAND()+RAND()+RAND()+RAND()+RAND()+RAND()+RAND()+RAND()+RAND()+RAND())-6))-1)+Real_MC_30Y!G$58)</x:f>
        <x:v>1006100.147046154</x:v>
      </x:c>
      <x:c r="H334" s="50" t="n">
        <x:f>MAX(0,G334*(1+EXP((LN(1+Real_MC_30Y!$J$11)-0.5*Real_MC_30Y!$J$12^2)+Real_MC_30Y!$J$12*((RAND()+RAND()+RAND()+RAND()+RAND()+RAND()+RAND()+RAND()+RAND()+RAND()+RAND()+RAND())-6))-1)+Real_MC_30Y!H$58)</x:f>
        <x:v>963820.8608067227</x:v>
      </x:c>
      <x:c r="I334" s="50" t="n">
        <x:f>MAX(0,H334*(1+EXP((LN(1+Real_MC_30Y!$J$11)-0.5*Real_MC_30Y!$J$12^2)+Real_MC_30Y!$J$12*((RAND()+RAND()+RAND()+RAND()+RAND()+RAND()+RAND()+RAND()+RAND()+RAND()+RAND()+RAND())-6))-1)+Real_MC_30Y!I$58)</x:f>
        <x:v>1033502.8459041025</x:v>
      </x:c>
      <x:c r="J334" s="50" t="n">
        <x:f>MAX(0,I334*(1+EXP((LN(1+Real_MC_30Y!$J$11)-0.5*Real_MC_30Y!$J$12^2)+Real_MC_30Y!$J$12*((RAND()+RAND()+RAND()+RAND()+RAND()+RAND()+RAND()+RAND()+RAND()+RAND()+RAND()+RAND())-6))-1)+Real_MC_30Y!J$58)</x:f>
        <x:v>1065695.9416411412</x:v>
      </x:c>
      <x:c r="K334" s="50" t="n">
        <x:f>MAX(0,J334*(1+EXP((LN(1+Real_MC_30Y!$J$11)-0.5*Real_MC_30Y!$J$12^2)+Real_MC_30Y!$J$12*((RAND()+RAND()+RAND()+RAND()+RAND()+RAND()+RAND()+RAND()+RAND()+RAND()+RAND()+RAND())-6))-1)+Real_MC_30Y!K$58)</x:f>
        <x:v>1241683.1137101077</x:v>
      </x:c>
      <x:c r="L334" s="50" t="n">
        <x:f>MAX(0,K334*(1+EXP((LN(1+Real_MC_30Y!$J$11)-0.5*Real_MC_30Y!$J$12^2)+Real_MC_30Y!$J$12*((RAND()+RAND()+RAND()+RAND()+RAND()+RAND()+RAND()+RAND()+RAND()+RAND()+RAND()+RAND())-6))-1)+Real_MC_30Y!L$58)</x:f>
        <x:v>1024511.7807816194</x:v>
      </x:c>
      <x:c r="M334" s="50" t="n">
        <x:f>MAX(0,L334*(1+EXP((LN(1+Real_MC_30Y!$J$11)-0.5*Real_MC_30Y!$J$12^2)+Real_MC_30Y!$J$12*((RAND()+RAND()+RAND()+RAND()+RAND()+RAND()+RAND()+RAND()+RAND()+RAND()+RAND()+RAND())-6))-1)+Real_MC_30Y!M$58)</x:f>
        <x:v>1203100.439872748</x:v>
      </x:c>
      <x:c r="N334" s="50" t="n">
        <x:f>MAX(0,M334*(1+EXP((LN(1+Real_MC_30Y!$J$11)-0.5*Real_MC_30Y!$J$12^2)+Real_MC_30Y!$J$12*((RAND()+RAND()+RAND()+RAND()+RAND()+RAND()+RAND()+RAND()+RAND()+RAND()+RAND()+RAND())-6))-1)+Real_MC_30Y!N$58)</x:f>
        <x:v>1163256.3064399657</x:v>
      </x:c>
      <x:c r="O334" s="50" t="n">
        <x:f>MAX(0,N334*(1+EXP((LN(1+Real_MC_30Y!$J$11)-0.5*Real_MC_30Y!$J$12^2)+Real_MC_30Y!$J$12*((RAND()+RAND()+RAND()+RAND()+RAND()+RAND()+RAND()+RAND()+RAND()+RAND()+RAND()+RAND())-6))-1)+Real_MC_30Y!O$58)</x:f>
        <x:v>1279228.6337701678</x:v>
      </x:c>
      <x:c r="P334" s="50" t="n">
        <x:f>MAX(0,O334*(1+EXP((LN(1+Real_MC_30Y!$J$11)-0.5*Real_MC_30Y!$J$12^2)+Real_MC_30Y!$J$12*((RAND()+RAND()+RAND()+RAND()+RAND()+RAND()+RAND()+RAND()+RAND()+RAND()+RAND()+RAND())-6))-1)+Real_MC_30Y!P$58)</x:f>
        <x:v>1348621.50847768</x:v>
      </x:c>
      <x:c r="Q334" s="50" t="n">
        <x:f>MAX(0,P334*(1+EXP((LN(1+Real_MC_30Y!$J$11)-0.5*Real_MC_30Y!$J$12^2)+Real_MC_30Y!$J$12*((RAND()+RAND()+RAND()+RAND()+RAND()+RAND()+RAND()+RAND()+RAND()+RAND()+RAND()+RAND())-6))-1)+Real_MC_30Y!Q$58)</x:f>
        <x:v>1352620.7989805145</x:v>
      </x:c>
      <x:c r="R334" s="50" t="n">
        <x:f>MAX(0,Q334*(1+EXP((LN(1+Real_MC_30Y!$J$11)-0.5*Real_MC_30Y!$J$12^2)+Real_MC_30Y!$J$12*((RAND()+RAND()+RAND()+RAND()+RAND()+RAND()+RAND()+RAND()+RAND()+RAND()+RAND()+RAND())-6))-1)+Real_MC_30Y!R$58)</x:f>
        <x:v>1089367.983834903</x:v>
      </x:c>
      <x:c r="S334" s="50" t="n">
        <x:f>MAX(0,R334*(1+EXP((LN(1+Real_MC_30Y!$J$11)-0.5*Real_MC_30Y!$J$12^2)+Real_MC_30Y!$J$12*((RAND()+RAND()+RAND()+RAND()+RAND()+RAND()+RAND()+RAND()+RAND()+RAND()+RAND()+RAND())-6))-1)+Real_MC_30Y!S$58)</x:f>
        <x:v>943326.6480611528</x:v>
      </x:c>
      <x:c r="T334" s="50" t="n">
        <x:f>MAX(0,S334*(1+EXP((LN(1+Real_MC_30Y!$J$11)-0.5*Real_MC_30Y!$J$12^2)+Real_MC_30Y!$J$12*((RAND()+RAND()+RAND()+RAND()+RAND()+RAND()+RAND()+RAND()+RAND()+RAND()+RAND()+RAND())-6))-1)+Real_MC_30Y!T$58)</x:f>
        <x:v>860811.0057849422</x:v>
      </x:c>
      <x:c r="U334" s="50" t="n">
        <x:f>MAX(0,T334*(1+EXP((LN(1+Real_MC_30Y!$J$11)-0.5*Real_MC_30Y!$J$12^2)+Real_MC_30Y!$J$12*((RAND()+RAND()+RAND()+RAND()+RAND()+RAND()+RAND()+RAND()+RAND()+RAND()+RAND()+RAND())-6))-1)+Real_MC_30Y!U$58)</x:f>
        <x:v>807721.2268269997</x:v>
      </x:c>
      <x:c r="V334" s="50" t="n">
        <x:f>MAX(0,U334*(1+EXP((LN(1+Real_MC_30Y!$J$11)-0.5*Real_MC_30Y!$J$12^2)+Real_MC_30Y!$J$12*((RAND()+RAND()+RAND()+RAND()+RAND()+RAND()+RAND()+RAND()+RAND()+RAND()+RAND()+RAND())-6))-1)+Real_MC_30Y!V$58)</x:f>
        <x:v>908884.9440686048</x:v>
      </x:c>
      <x:c r="W334" s="50" t="n">
        <x:f>MAX(0,V334*(1+EXP((LN(1+Real_MC_30Y!$J$11)-0.5*Real_MC_30Y!$J$12^2)+Real_MC_30Y!$J$12*((RAND()+RAND()+RAND()+RAND()+RAND()+RAND()+RAND()+RAND()+RAND()+RAND()+RAND()+RAND())-6))-1)+Real_MC_30Y!W$58)</x:f>
        <x:v>1020176.3524510142</x:v>
      </x:c>
      <x:c r="X334" s="50" t="n">
        <x:f>MAX(0,W334*(1+EXP((LN(1+Real_MC_30Y!$J$11)-0.5*Real_MC_30Y!$J$12^2)+Real_MC_30Y!$J$12*((RAND()+RAND()+RAND()+RAND()+RAND()+RAND()+RAND()+RAND()+RAND()+RAND()+RAND()+RAND())-6))-1)+Real_MC_30Y!X$58)</x:f>
        <x:v>1187543.8156206026</x:v>
      </x:c>
      <x:c r="Y334" s="50" t="n">
        <x:f>MAX(0,X334*(1+EXP((LN(1+Real_MC_30Y!$J$11)-0.5*Real_MC_30Y!$J$12^2)+Real_MC_30Y!$J$12*((RAND()+RAND()+RAND()+RAND()+RAND()+RAND()+RAND()+RAND()+RAND()+RAND()+RAND()+RAND())-6))-1)+Real_MC_30Y!Y$58)</x:f>
        <x:v>1281699.4858081115</x:v>
      </x:c>
      <x:c r="Z334" s="50" t="n">
        <x:f>MAX(0,Y334*(1+EXP((LN(1+Real_MC_30Y!$J$11)-0.5*Real_MC_30Y!$J$12^2)+Real_MC_30Y!$J$12*((RAND()+RAND()+RAND()+RAND()+RAND()+RAND()+RAND()+RAND()+RAND()+RAND()+RAND()+RAND())-6))-1)+Real_MC_30Y!Z$58)</x:f>
        <x:v>1240982.961553432</x:v>
      </x:c>
      <x:c r="AA334" s="50" t="n">
        <x:f>MAX(0,Z334*(1+EXP((LN(1+Real_MC_30Y!$J$11)-0.5*Real_MC_30Y!$J$12^2)+Real_MC_30Y!$J$12*((RAND()+RAND()+RAND()+RAND()+RAND()+RAND()+RAND()+RAND()+RAND()+RAND()+RAND()+RAND())-6))-1)+Real_MC_30Y!AA$58)</x:f>
        <x:v>1364877.8450343036</x:v>
      </x:c>
      <x:c r="AB334" s="50" t="n">
        <x:f>MAX(0,AA334*(1+EXP((LN(1+Real_MC_30Y!$J$11)-0.5*Real_MC_30Y!$J$12^2)+Real_MC_30Y!$J$12*((RAND()+RAND()+RAND()+RAND()+RAND()+RAND()+RAND()+RAND()+RAND()+RAND()+RAND()+RAND())-6))-1)+Real_MC_30Y!AB$58)</x:f>
        <x:v>1269787.9955019623</x:v>
      </x:c>
      <x:c r="AC334" s="50" t="n">
        <x:f>MAX(0,AB334*(1+EXP((LN(1+Real_MC_30Y!$J$11)-0.5*Real_MC_30Y!$J$12^2)+Real_MC_30Y!$J$12*((RAND()+RAND()+RAND()+RAND()+RAND()+RAND()+RAND()+RAND()+RAND()+RAND()+RAND()+RAND())-6))-1)+Real_MC_30Y!AC$58)</x:f>
        <x:v>1070722.630683651</x:v>
      </x:c>
      <x:c r="AD334" s="50" t="n">
        <x:f>MAX(0,AC334*(1+EXP((LN(1+Real_MC_30Y!$J$11)-0.5*Real_MC_30Y!$J$12^2)+Real_MC_30Y!$J$12*((RAND()+RAND()+RAND()+RAND()+RAND()+RAND()+RAND()+RAND()+RAND()+RAND()+RAND()+RAND())-6))-1)+Real_MC_30Y!AD$58)</x:f>
        <x:v>1106842.5200091545</x:v>
      </x:c>
      <x:c r="AE334" s="50" t="n">
        <x:f>MAX(0,AD334*(1+EXP((LN(1+Real_MC_30Y!$J$11)-0.5*Real_MC_30Y!$J$12^2)+Real_MC_30Y!$J$12*((RAND()+RAND()+RAND()+RAND()+RAND()+RAND()+RAND()+RAND()+RAND()+RAND()+RAND()+RAND())-6))-1)+Real_MC_30Y!AE$58)</x:f>
        <x:v>1406084.508540047</x:v>
      </x:c>
      <x:c r="AF334" s="50" t="n">
        <x:f>MAX(0,AE334*(1+EXP((LN(1+Real_MC_30Y!$J$11)-0.5*Real_MC_30Y!$J$12^2)+Real_MC_30Y!$J$12*((RAND()+RAND()+RAND()+RAND()+RAND()+RAND()+RAND()+RAND()+RAND()+RAND()+RAND()+RAND())-6))-1)+Real_MC_30Y!AF$58)</x:f>
        <x:v>1776632.1401082813</x:v>
      </x:c>
    </x:row>
    <x:row r="335">
      <x:c r="A335">
        <x:v>331</x:v>
      </x:c>
      <x:c r="B335" s="50" t="n">
        <x:f>MAX(0,Liquidity_30Y!$C$14+Real_MC_30Y!B$57-Real_MC_30Y!B$56)</x:f>
        <x:v>1029031.25</x:v>
      </x:c>
      <x:c r="C335" s="50" t="n">
        <x:f>MAX(0,B335*(1+EXP((LN(1+Real_MC_30Y!$J$11)-0.5*Real_MC_30Y!$J$12^2)+Real_MC_30Y!$J$12*((RAND()+RAND()+RAND()+RAND()+RAND()+RAND()+RAND()+RAND()+RAND()+RAND()+RAND()+RAND())-6))-1)+Real_MC_30Y!C$58)</x:f>
        <x:v>1231418.6723915064</x:v>
      </x:c>
      <x:c r="D335" s="50" t="n">
        <x:f>MAX(0,C335*(1+EXP((LN(1+Real_MC_30Y!$J$11)-0.5*Real_MC_30Y!$J$12^2)+Real_MC_30Y!$J$12*((RAND()+RAND()+RAND()+RAND()+RAND()+RAND()+RAND()+RAND()+RAND()+RAND()+RAND()+RAND())-6))-1)+Real_MC_30Y!D$58)</x:f>
        <x:v>1263563.172534422</x:v>
      </x:c>
      <x:c r="E335" s="50" t="n">
        <x:f>MAX(0,D335*(1+EXP((LN(1+Real_MC_30Y!$J$11)-0.5*Real_MC_30Y!$J$12^2)+Real_MC_30Y!$J$12*((RAND()+RAND()+RAND()+RAND()+RAND()+RAND()+RAND()+RAND()+RAND()+RAND()+RAND()+RAND())-6))-1)+Real_MC_30Y!E$58)</x:f>
        <x:v>1041347.4680200962</x:v>
      </x:c>
      <x:c r="F335" s="50" t="n">
        <x:f>MAX(0,E335*(1+EXP((LN(1+Real_MC_30Y!$J$11)-0.5*Real_MC_30Y!$J$12^2)+Real_MC_30Y!$J$12*((RAND()+RAND()+RAND()+RAND()+RAND()+RAND()+RAND()+RAND()+RAND()+RAND()+RAND()+RAND())-6))-1)+Real_MC_30Y!F$58)</x:f>
        <x:v>1095340.0534325435</x:v>
      </x:c>
      <x:c r="G335" s="50" t="n">
        <x:f>MAX(0,F335*(1+EXP((LN(1+Real_MC_30Y!$J$11)-0.5*Real_MC_30Y!$J$12^2)+Real_MC_30Y!$J$12*((RAND()+RAND()+RAND()+RAND()+RAND()+RAND()+RAND()+RAND()+RAND()+RAND()+RAND()+RAND())-6))-1)+Real_MC_30Y!G$58)</x:f>
        <x:v>1587196.132667471</x:v>
      </x:c>
      <x:c r="H335" s="50" t="n">
        <x:f>MAX(0,G335*(1+EXP((LN(1+Real_MC_30Y!$J$11)-0.5*Real_MC_30Y!$J$12^2)+Real_MC_30Y!$J$12*((RAND()+RAND()+RAND()+RAND()+RAND()+RAND()+RAND()+RAND()+RAND()+RAND()+RAND()+RAND())-6))-1)+Real_MC_30Y!H$58)</x:f>
        <x:v>1579232.3344678024</x:v>
      </x:c>
      <x:c r="I335" s="50" t="n">
        <x:f>MAX(0,H335*(1+EXP((LN(1+Real_MC_30Y!$J$11)-0.5*Real_MC_30Y!$J$12^2)+Real_MC_30Y!$J$12*((RAND()+RAND()+RAND()+RAND()+RAND()+RAND()+RAND()+RAND()+RAND()+RAND()+RAND()+RAND())-6))-1)+Real_MC_30Y!I$58)</x:f>
        <x:v>1957207.9529799572</x:v>
      </x:c>
      <x:c r="J335" s="50" t="n">
        <x:f>MAX(0,I335*(1+EXP((LN(1+Real_MC_30Y!$J$11)-0.5*Real_MC_30Y!$J$12^2)+Real_MC_30Y!$J$12*((RAND()+RAND()+RAND()+RAND()+RAND()+RAND()+RAND()+RAND()+RAND()+RAND()+RAND()+RAND())-6))-1)+Real_MC_30Y!J$58)</x:f>
        <x:v>1331336.8280182853</x:v>
      </x:c>
      <x:c r="K335" s="50" t="n">
        <x:f>MAX(0,J335*(1+EXP((LN(1+Real_MC_30Y!$J$11)-0.5*Real_MC_30Y!$J$12^2)+Real_MC_30Y!$J$12*((RAND()+RAND()+RAND()+RAND()+RAND()+RAND()+RAND()+RAND()+RAND()+RAND()+RAND()+RAND())-6))-1)+Real_MC_30Y!K$58)</x:f>
        <x:v>1375136.8848328292</x:v>
      </x:c>
      <x:c r="L335" s="50" t="n">
        <x:f>MAX(0,K335*(1+EXP((LN(1+Real_MC_30Y!$J$11)-0.5*Real_MC_30Y!$J$12^2)+Real_MC_30Y!$J$12*((RAND()+RAND()+RAND()+RAND()+RAND()+RAND()+RAND()+RAND()+RAND()+RAND()+RAND()+RAND())-6))-1)+Real_MC_30Y!L$58)</x:f>
        <x:v>1461618.1334203428</x:v>
      </x:c>
      <x:c r="M335" s="50" t="n">
        <x:f>MAX(0,L335*(1+EXP((LN(1+Real_MC_30Y!$J$11)-0.5*Real_MC_30Y!$J$12^2)+Real_MC_30Y!$J$12*((RAND()+RAND()+RAND()+RAND()+RAND()+RAND()+RAND()+RAND()+RAND()+RAND()+RAND()+RAND())-6))-1)+Real_MC_30Y!M$58)</x:f>
        <x:v>1521598.7687090286</x:v>
      </x:c>
      <x:c r="N335" s="50" t="n">
        <x:f>MAX(0,M335*(1+EXP((LN(1+Real_MC_30Y!$J$11)-0.5*Real_MC_30Y!$J$12^2)+Real_MC_30Y!$J$12*((RAND()+RAND()+RAND()+RAND()+RAND()+RAND()+RAND()+RAND()+RAND()+RAND()+RAND()+RAND())-6))-1)+Real_MC_30Y!N$58)</x:f>
        <x:v>1318464.6559939734</x:v>
      </x:c>
      <x:c r="O335" s="50" t="n">
        <x:f>MAX(0,N335*(1+EXP((LN(1+Real_MC_30Y!$J$11)-0.5*Real_MC_30Y!$J$12^2)+Real_MC_30Y!$J$12*((RAND()+RAND()+RAND()+RAND()+RAND()+RAND()+RAND()+RAND()+RAND()+RAND()+RAND()+RAND())-6))-1)+Real_MC_30Y!O$58)</x:f>
        <x:v>1558884.2291092644</x:v>
      </x:c>
      <x:c r="P335" s="50" t="n">
        <x:f>MAX(0,O335*(1+EXP((LN(1+Real_MC_30Y!$J$11)-0.5*Real_MC_30Y!$J$12^2)+Real_MC_30Y!$J$12*((RAND()+RAND()+RAND()+RAND()+RAND()+RAND()+RAND()+RAND()+RAND()+RAND()+RAND()+RAND())-6))-1)+Real_MC_30Y!P$58)</x:f>
        <x:v>1897740.1011485453</x:v>
      </x:c>
      <x:c r="Q335" s="50" t="n">
        <x:f>MAX(0,P335*(1+EXP((LN(1+Real_MC_30Y!$J$11)-0.5*Real_MC_30Y!$J$12^2)+Real_MC_30Y!$J$12*((RAND()+RAND()+RAND()+RAND()+RAND()+RAND()+RAND()+RAND()+RAND()+RAND()+RAND()+RAND())-6))-1)+Real_MC_30Y!Q$58)</x:f>
        <x:v>2037106.2008064287</x:v>
      </x:c>
      <x:c r="R335" s="50" t="n">
        <x:f>MAX(0,Q335*(1+EXP((LN(1+Real_MC_30Y!$J$11)-0.5*Real_MC_30Y!$J$12^2)+Real_MC_30Y!$J$12*((RAND()+RAND()+RAND()+RAND()+RAND()+RAND()+RAND()+RAND()+RAND()+RAND()+RAND()+RAND())-6))-1)+Real_MC_30Y!R$58)</x:f>
        <x:v>1734396.8407984418</x:v>
      </x:c>
      <x:c r="S335" s="50" t="n">
        <x:f>MAX(0,R335*(1+EXP((LN(1+Real_MC_30Y!$J$11)-0.5*Real_MC_30Y!$J$12^2)+Real_MC_30Y!$J$12*((RAND()+RAND()+RAND()+RAND()+RAND()+RAND()+RAND()+RAND()+RAND()+RAND()+RAND()+RAND())-6))-1)+Real_MC_30Y!S$58)</x:f>
        <x:v>1599844.4234502562</x:v>
      </x:c>
      <x:c r="T335" s="50" t="n">
        <x:f>MAX(0,S335*(1+EXP((LN(1+Real_MC_30Y!$J$11)-0.5*Real_MC_30Y!$J$12^2)+Real_MC_30Y!$J$12*((RAND()+RAND()+RAND()+RAND()+RAND()+RAND()+RAND()+RAND()+RAND()+RAND()+RAND()+RAND())-6))-1)+Real_MC_30Y!T$58)</x:f>
        <x:v>1514755.1982944743</x:v>
      </x:c>
      <x:c r="U335" s="50" t="n">
        <x:f>MAX(0,T335*(1+EXP((LN(1+Real_MC_30Y!$J$11)-0.5*Real_MC_30Y!$J$12^2)+Real_MC_30Y!$J$12*((RAND()+RAND()+RAND()+RAND()+RAND()+RAND()+RAND()+RAND()+RAND()+RAND()+RAND()+RAND())-6))-1)+Real_MC_30Y!U$58)</x:f>
        <x:v>1394044.7432803742</x:v>
      </x:c>
      <x:c r="V335" s="50" t="n">
        <x:f>MAX(0,U335*(1+EXP((LN(1+Real_MC_30Y!$J$11)-0.5*Real_MC_30Y!$J$12^2)+Real_MC_30Y!$J$12*((RAND()+RAND()+RAND()+RAND()+RAND()+RAND()+RAND()+RAND()+RAND()+RAND()+RAND()+RAND())-6))-1)+Real_MC_30Y!V$58)</x:f>
        <x:v>1162180.4684027717</x:v>
      </x:c>
      <x:c r="W335" s="50" t="n">
        <x:f>MAX(0,V335*(1+EXP((LN(1+Real_MC_30Y!$J$11)-0.5*Real_MC_30Y!$J$12^2)+Real_MC_30Y!$J$12*((RAND()+RAND()+RAND()+RAND()+RAND()+RAND()+RAND()+RAND()+RAND()+RAND()+RAND()+RAND())-6))-1)+Real_MC_30Y!W$58)</x:f>
        <x:v>1310858.788271617</x:v>
      </x:c>
      <x:c r="X335" s="50" t="n">
        <x:f>MAX(0,W335*(1+EXP((LN(1+Real_MC_30Y!$J$11)-0.5*Real_MC_30Y!$J$12^2)+Real_MC_30Y!$J$12*((RAND()+RAND()+RAND()+RAND()+RAND()+RAND()+RAND()+RAND()+RAND()+RAND()+RAND()+RAND())-6))-1)+Real_MC_30Y!X$58)</x:f>
        <x:v>1292073.0243624956</x:v>
      </x:c>
      <x:c r="Y335" s="50" t="n">
        <x:f>MAX(0,X335*(1+EXP((LN(1+Real_MC_30Y!$J$11)-0.5*Real_MC_30Y!$J$12^2)+Real_MC_30Y!$J$12*((RAND()+RAND()+RAND()+RAND()+RAND()+RAND()+RAND()+RAND()+RAND()+RAND()+RAND()+RAND())-6))-1)+Real_MC_30Y!Y$58)</x:f>
        <x:v>1246312.9247749327</x:v>
      </x:c>
      <x:c r="Z335" s="50" t="n">
        <x:f>MAX(0,Y335*(1+EXP((LN(1+Real_MC_30Y!$J$11)-0.5*Real_MC_30Y!$J$12^2)+Real_MC_30Y!$J$12*((RAND()+RAND()+RAND()+RAND()+RAND()+RAND()+RAND()+RAND()+RAND()+RAND()+RAND()+RAND())-6))-1)+Real_MC_30Y!Z$58)</x:f>
        <x:v>1117283.07447926</x:v>
      </x:c>
      <x:c r="AA335" s="50" t="n">
        <x:f>MAX(0,Z335*(1+EXP((LN(1+Real_MC_30Y!$J$11)-0.5*Real_MC_30Y!$J$12^2)+Real_MC_30Y!$J$12*((RAND()+RAND()+RAND()+RAND()+RAND()+RAND()+RAND()+RAND()+RAND()+RAND()+RAND()+RAND())-6))-1)+Real_MC_30Y!AA$58)</x:f>
        <x:v>1409278.9602500484</x:v>
      </x:c>
      <x:c r="AB335" s="50" t="n">
        <x:f>MAX(0,AA335*(1+EXP((LN(1+Real_MC_30Y!$J$11)-0.5*Real_MC_30Y!$J$12^2)+Real_MC_30Y!$J$12*((RAND()+RAND()+RAND()+RAND()+RAND()+RAND()+RAND()+RAND()+RAND()+RAND()+RAND()+RAND())-6))-1)+Real_MC_30Y!AB$58)</x:f>
        <x:v>1434623.6681136421</x:v>
      </x:c>
      <x:c r="AC335" s="50" t="n">
        <x:f>MAX(0,AB335*(1+EXP((LN(1+Real_MC_30Y!$J$11)-0.5*Real_MC_30Y!$J$12^2)+Real_MC_30Y!$J$12*((RAND()+RAND()+RAND()+RAND()+RAND()+RAND()+RAND()+RAND()+RAND()+RAND()+RAND()+RAND())-6))-1)+Real_MC_30Y!AC$58)</x:f>
        <x:v>1616243.7168489809</x:v>
      </x:c>
      <x:c r="AD335" s="50" t="n">
        <x:f>MAX(0,AC335*(1+EXP((LN(1+Real_MC_30Y!$J$11)-0.5*Real_MC_30Y!$J$12^2)+Real_MC_30Y!$J$12*((RAND()+RAND()+RAND()+RAND()+RAND()+RAND()+RAND()+RAND()+RAND()+RAND()+RAND()+RAND())-6))-1)+Real_MC_30Y!AD$58)</x:f>
        <x:v>1858579.717293153</x:v>
      </x:c>
      <x:c r="AE335" s="50" t="n">
        <x:f>MAX(0,AD335*(1+EXP((LN(1+Real_MC_30Y!$J$11)-0.5*Real_MC_30Y!$J$12^2)+Real_MC_30Y!$J$12*((RAND()+RAND()+RAND()+RAND()+RAND()+RAND()+RAND()+RAND()+RAND()+RAND()+RAND()+RAND())-6))-1)+Real_MC_30Y!AE$58)</x:f>
        <x:v>2134779.694823695</x:v>
      </x:c>
      <x:c r="AF335" s="50" t="n">
        <x:f>MAX(0,AE335*(1+EXP((LN(1+Real_MC_30Y!$J$11)-0.5*Real_MC_30Y!$J$12^2)+Real_MC_30Y!$J$12*((RAND()+RAND()+RAND()+RAND()+RAND()+RAND()+RAND()+RAND()+RAND()+RAND()+RAND()+RAND())-6))-1)+Real_MC_30Y!AF$58)</x:f>
        <x:v>2743173.6741501493</x:v>
      </x:c>
    </x:row>
    <x:row r="336">
      <x:c r="A336">
        <x:v>332</x:v>
      </x:c>
      <x:c r="B336" s="50" t="n">
        <x:f>MAX(0,Liquidity_30Y!$C$14+Real_MC_30Y!B$57-Real_MC_30Y!B$56)</x:f>
        <x:v>1029031.25</x:v>
      </x:c>
      <x:c r="C336" s="50" t="n">
        <x:f>MAX(0,B336*(1+EXP((LN(1+Real_MC_30Y!$J$11)-0.5*Real_MC_30Y!$J$12^2)+Real_MC_30Y!$J$12*((RAND()+RAND()+RAND()+RAND()+RAND()+RAND()+RAND()+RAND()+RAND()+RAND()+RAND()+RAND())-6))-1)+Real_MC_30Y!C$58)</x:f>
        <x:v>1191632.7812669547</x:v>
      </x:c>
      <x:c r="D336" s="50" t="n">
        <x:f>MAX(0,C336*(1+EXP((LN(1+Real_MC_30Y!$J$11)-0.5*Real_MC_30Y!$J$12^2)+Real_MC_30Y!$J$12*((RAND()+RAND()+RAND()+RAND()+RAND()+RAND()+RAND()+RAND()+RAND()+RAND()+RAND()+RAND())-6))-1)+Real_MC_30Y!D$58)</x:f>
        <x:v>1333331.367576841</x:v>
      </x:c>
      <x:c r="E336" s="50" t="n">
        <x:f>MAX(0,D336*(1+EXP((LN(1+Real_MC_30Y!$J$11)-0.5*Real_MC_30Y!$J$12^2)+Real_MC_30Y!$J$12*((RAND()+RAND()+RAND()+RAND()+RAND()+RAND()+RAND()+RAND()+RAND()+RAND()+RAND()+RAND())-6))-1)+Real_MC_30Y!E$58)</x:f>
        <x:v>1590278.1554727638</x:v>
      </x:c>
      <x:c r="F336" s="50" t="n">
        <x:f>MAX(0,E336*(1+EXP((LN(1+Real_MC_30Y!$J$11)-0.5*Real_MC_30Y!$J$12^2)+Real_MC_30Y!$J$12*((RAND()+RAND()+RAND()+RAND()+RAND()+RAND()+RAND()+RAND()+RAND()+RAND()+RAND()+RAND())-6))-1)+Real_MC_30Y!F$58)</x:f>
        <x:v>1401200.4372246305</x:v>
      </x:c>
      <x:c r="G336" s="50" t="n">
        <x:f>MAX(0,F336*(1+EXP((LN(1+Real_MC_30Y!$J$11)-0.5*Real_MC_30Y!$J$12^2)+Real_MC_30Y!$J$12*((RAND()+RAND()+RAND()+RAND()+RAND()+RAND()+RAND()+RAND()+RAND()+RAND()+RAND()+RAND())-6))-1)+Real_MC_30Y!G$58)</x:f>
        <x:v>1659465.0619243267</x:v>
      </x:c>
      <x:c r="H336" s="50" t="n">
        <x:f>MAX(0,G336*(1+EXP((LN(1+Real_MC_30Y!$J$11)-0.5*Real_MC_30Y!$J$12^2)+Real_MC_30Y!$J$12*((RAND()+RAND()+RAND()+RAND()+RAND()+RAND()+RAND()+RAND()+RAND()+RAND()+RAND()+RAND())-6))-1)+Real_MC_30Y!H$58)</x:f>
        <x:v>1665344.4957852121</x:v>
      </x:c>
      <x:c r="I336" s="50" t="n">
        <x:f>MAX(0,H336*(1+EXP((LN(1+Real_MC_30Y!$J$11)-0.5*Real_MC_30Y!$J$12^2)+Real_MC_30Y!$J$12*((RAND()+RAND()+RAND()+RAND()+RAND()+RAND()+RAND()+RAND()+RAND()+RAND()+RAND()+RAND())-6))-1)+Real_MC_30Y!I$58)</x:f>
        <x:v>1945921.2321654789</x:v>
      </x:c>
      <x:c r="J336" s="50" t="n">
        <x:f>MAX(0,I336*(1+EXP((LN(1+Real_MC_30Y!$J$11)-0.5*Real_MC_30Y!$J$12^2)+Real_MC_30Y!$J$12*((RAND()+RAND()+RAND()+RAND()+RAND()+RAND()+RAND()+RAND()+RAND()+RAND()+RAND()+RAND())-6))-1)+Real_MC_30Y!J$58)</x:f>
        <x:v>1901810.8641149956</x:v>
      </x:c>
      <x:c r="K336" s="50" t="n">
        <x:f>MAX(0,J336*(1+EXP((LN(1+Real_MC_30Y!$J$11)-0.5*Real_MC_30Y!$J$12^2)+Real_MC_30Y!$J$12*((RAND()+RAND()+RAND()+RAND()+RAND()+RAND()+RAND()+RAND()+RAND()+RAND()+RAND()+RAND())-6))-1)+Real_MC_30Y!K$58)</x:f>
        <x:v>2019574.2727778787</x:v>
      </x:c>
      <x:c r="L336" s="50" t="n">
        <x:f>MAX(0,K336*(1+EXP((LN(1+Real_MC_30Y!$J$11)-0.5*Real_MC_30Y!$J$12^2)+Real_MC_30Y!$J$12*((RAND()+RAND()+RAND()+RAND()+RAND()+RAND()+RAND()+RAND()+RAND()+RAND()+RAND()+RAND())-6))-1)+Real_MC_30Y!L$58)</x:f>
        <x:v>1778506.7376738284</x:v>
      </x:c>
      <x:c r="M336" s="50" t="n">
        <x:f>MAX(0,L336*(1+EXP((LN(1+Real_MC_30Y!$J$11)-0.5*Real_MC_30Y!$J$12^2)+Real_MC_30Y!$J$12*((RAND()+RAND()+RAND()+RAND()+RAND()+RAND()+RAND()+RAND()+RAND()+RAND()+RAND()+RAND())-6))-1)+Real_MC_30Y!M$58)</x:f>
        <x:v>2056069.2763935511</x:v>
      </x:c>
      <x:c r="N336" s="50" t="n">
        <x:f>MAX(0,M336*(1+EXP((LN(1+Real_MC_30Y!$J$11)-0.5*Real_MC_30Y!$J$12^2)+Real_MC_30Y!$J$12*((RAND()+RAND()+RAND()+RAND()+RAND()+RAND()+RAND()+RAND()+RAND()+RAND()+RAND()+RAND())-6))-1)+Real_MC_30Y!N$58)</x:f>
        <x:v>2209349.985993775</x:v>
      </x:c>
      <x:c r="O336" s="50" t="n">
        <x:f>MAX(0,N336*(1+EXP((LN(1+Real_MC_30Y!$J$11)-0.5*Real_MC_30Y!$J$12^2)+Real_MC_30Y!$J$12*((RAND()+RAND()+RAND()+RAND()+RAND()+RAND()+RAND()+RAND()+RAND()+RAND()+RAND()+RAND())-6))-1)+Real_MC_30Y!O$58)</x:f>
        <x:v>1894870.5058228448</x:v>
      </x:c>
      <x:c r="P336" s="50" t="n">
        <x:f>MAX(0,O336*(1+EXP((LN(1+Real_MC_30Y!$J$11)-0.5*Real_MC_30Y!$J$12^2)+Real_MC_30Y!$J$12*((RAND()+RAND()+RAND()+RAND()+RAND()+RAND()+RAND()+RAND()+RAND()+RAND()+RAND()+RAND())-6))-1)+Real_MC_30Y!P$58)</x:f>
        <x:v>2229812.893619207</x:v>
      </x:c>
      <x:c r="Q336" s="50" t="n">
        <x:f>MAX(0,P336*(1+EXP((LN(1+Real_MC_30Y!$J$11)-0.5*Real_MC_30Y!$J$12^2)+Real_MC_30Y!$J$12*((RAND()+RAND()+RAND()+RAND()+RAND()+RAND()+RAND()+RAND()+RAND()+RAND()+RAND()+RAND())-6))-1)+Real_MC_30Y!Q$58)</x:f>
        <x:v>2187545.9864499453</x:v>
      </x:c>
      <x:c r="R336" s="50" t="n">
        <x:f>MAX(0,Q336*(1+EXP((LN(1+Real_MC_30Y!$J$11)-0.5*Real_MC_30Y!$J$12^2)+Real_MC_30Y!$J$12*((RAND()+RAND()+RAND()+RAND()+RAND()+RAND()+RAND()+RAND()+RAND()+RAND()+RAND()+RAND())-6))-1)+Real_MC_30Y!R$58)</x:f>
        <x:v>2668551.450942257</x:v>
      </x:c>
      <x:c r="S336" s="50" t="n">
        <x:f>MAX(0,R336*(1+EXP((LN(1+Real_MC_30Y!$J$11)-0.5*Real_MC_30Y!$J$12^2)+Real_MC_30Y!$J$12*((RAND()+RAND()+RAND()+RAND()+RAND()+RAND()+RAND()+RAND()+RAND()+RAND()+RAND()+RAND())-6))-1)+Real_MC_30Y!S$58)</x:f>
        <x:v>2555837.824930553</x:v>
      </x:c>
      <x:c r="T336" s="50" t="n">
        <x:f>MAX(0,S336*(1+EXP((LN(1+Real_MC_30Y!$J$11)-0.5*Real_MC_30Y!$J$12^2)+Real_MC_30Y!$J$12*((RAND()+RAND()+RAND()+RAND()+RAND()+RAND()+RAND()+RAND()+RAND()+RAND()+RAND()+RAND())-6))-1)+Real_MC_30Y!T$58)</x:f>
        <x:v>3071060.6169490013</x:v>
      </x:c>
      <x:c r="U336" s="50" t="n">
        <x:f>MAX(0,T336*(1+EXP((LN(1+Real_MC_30Y!$J$11)-0.5*Real_MC_30Y!$J$12^2)+Real_MC_30Y!$J$12*((RAND()+RAND()+RAND()+RAND()+RAND()+RAND()+RAND()+RAND()+RAND()+RAND()+RAND()+RAND())-6))-1)+Real_MC_30Y!U$58)</x:f>
        <x:v>2696999.866454837</x:v>
      </x:c>
      <x:c r="V336" s="50" t="n">
        <x:f>MAX(0,U336*(1+EXP((LN(1+Real_MC_30Y!$J$11)-0.5*Real_MC_30Y!$J$12^2)+Real_MC_30Y!$J$12*((RAND()+RAND()+RAND()+RAND()+RAND()+RAND()+RAND()+RAND()+RAND()+RAND()+RAND()+RAND())-6))-1)+Real_MC_30Y!V$58)</x:f>
        <x:v>3266666.469927163</x:v>
      </x:c>
      <x:c r="W336" s="50" t="n">
        <x:f>MAX(0,V336*(1+EXP((LN(1+Real_MC_30Y!$J$11)-0.5*Real_MC_30Y!$J$12^2)+Real_MC_30Y!$J$12*((RAND()+RAND()+RAND()+RAND()+RAND()+RAND()+RAND()+RAND()+RAND()+RAND()+RAND()+RAND())-6))-1)+Real_MC_30Y!W$58)</x:f>
        <x:v>4539757.939445419</x:v>
      </x:c>
      <x:c r="X336" s="50" t="n">
        <x:f>MAX(0,W336*(1+EXP((LN(1+Real_MC_30Y!$J$11)-0.5*Real_MC_30Y!$J$12^2)+Real_MC_30Y!$J$12*((RAND()+RAND()+RAND()+RAND()+RAND()+RAND()+RAND()+RAND()+RAND()+RAND()+RAND()+RAND())-6))-1)+Real_MC_30Y!X$58)</x:f>
        <x:v>5939917.1862782575</x:v>
      </x:c>
      <x:c r="Y336" s="50" t="n">
        <x:f>MAX(0,X336*(1+EXP((LN(1+Real_MC_30Y!$J$11)-0.5*Real_MC_30Y!$J$12^2)+Real_MC_30Y!$J$12*((RAND()+RAND()+RAND()+RAND()+RAND()+RAND()+RAND()+RAND()+RAND()+RAND()+RAND()+RAND())-6))-1)+Real_MC_30Y!Y$58)</x:f>
        <x:v>6637879.666010727</x:v>
      </x:c>
      <x:c r="Z336" s="50" t="n">
        <x:f>MAX(0,Y336*(1+EXP((LN(1+Real_MC_30Y!$J$11)-0.5*Real_MC_30Y!$J$12^2)+Real_MC_30Y!$J$12*((RAND()+RAND()+RAND()+RAND()+RAND()+RAND()+RAND()+RAND()+RAND()+RAND()+RAND()+RAND())-6))-1)+Real_MC_30Y!Z$58)</x:f>
        <x:v>5851543.8059912855</x:v>
      </x:c>
      <x:c r="AA336" s="50" t="n">
        <x:f>MAX(0,Z336*(1+EXP((LN(1+Real_MC_30Y!$J$11)-0.5*Real_MC_30Y!$J$12^2)+Real_MC_30Y!$J$12*((RAND()+RAND()+RAND()+RAND()+RAND()+RAND()+RAND()+RAND()+RAND()+RAND()+RAND()+RAND())-6))-1)+Real_MC_30Y!AA$58)</x:f>
        <x:v>7485064.926672509</x:v>
      </x:c>
      <x:c r="AB336" s="50" t="n">
        <x:f>MAX(0,AA336*(1+EXP((LN(1+Real_MC_30Y!$J$11)-0.5*Real_MC_30Y!$J$12^2)+Real_MC_30Y!$J$12*((RAND()+RAND()+RAND()+RAND()+RAND()+RAND()+RAND()+RAND()+RAND()+RAND()+RAND()+RAND())-6))-1)+Real_MC_30Y!AB$58)</x:f>
        <x:v>7588332.569772987</x:v>
      </x:c>
      <x:c r="AC336" s="50" t="n">
        <x:f>MAX(0,AB336*(1+EXP((LN(1+Real_MC_30Y!$J$11)-0.5*Real_MC_30Y!$J$12^2)+Real_MC_30Y!$J$12*((RAND()+RAND()+RAND()+RAND()+RAND()+RAND()+RAND()+RAND()+RAND()+RAND()+RAND()+RAND())-6))-1)+Real_MC_30Y!AC$58)</x:f>
        <x:v>6564982.102084467</x:v>
      </x:c>
      <x:c r="AD336" s="50" t="n">
        <x:f>MAX(0,AC336*(1+EXP((LN(1+Real_MC_30Y!$J$11)-0.5*Real_MC_30Y!$J$12^2)+Real_MC_30Y!$J$12*((RAND()+RAND()+RAND()+RAND()+RAND()+RAND()+RAND()+RAND()+RAND()+RAND()+RAND()+RAND())-6))-1)+Real_MC_30Y!AD$58)</x:f>
        <x:v>8117994.497262897</x:v>
      </x:c>
      <x:c r="AE336" s="50" t="n">
        <x:f>MAX(0,AD336*(1+EXP((LN(1+Real_MC_30Y!$J$11)-0.5*Real_MC_30Y!$J$12^2)+Real_MC_30Y!$J$12*((RAND()+RAND()+RAND()+RAND()+RAND()+RAND()+RAND()+RAND()+RAND()+RAND()+RAND()+RAND())-6))-1)+Real_MC_30Y!AE$58)</x:f>
        <x:v>10096054.716928944</x:v>
      </x:c>
      <x:c r="AF336" s="50" t="n">
        <x:f>MAX(0,AE336*(1+EXP((LN(1+Real_MC_30Y!$J$11)-0.5*Real_MC_30Y!$J$12^2)+Real_MC_30Y!$J$12*((RAND()+RAND()+RAND()+RAND()+RAND()+RAND()+RAND()+RAND()+RAND()+RAND()+RAND()+RAND())-6))-1)+Real_MC_30Y!AF$58)</x:f>
        <x:v>8278258.1634445535</x:v>
      </x:c>
    </x:row>
    <x:row r="337">
      <x:c r="A337">
        <x:v>333</x:v>
      </x:c>
      <x:c r="B337" s="50" t="n">
        <x:f>MAX(0,Liquidity_30Y!$C$14+Real_MC_30Y!B$57-Real_MC_30Y!B$56)</x:f>
        <x:v>1029031.25</x:v>
      </x:c>
      <x:c r="C337" s="50" t="n">
        <x:f>MAX(0,B337*(1+EXP((LN(1+Real_MC_30Y!$J$11)-0.5*Real_MC_30Y!$J$12^2)+Real_MC_30Y!$J$12*((RAND()+RAND()+RAND()+RAND()+RAND()+RAND()+RAND()+RAND()+RAND()+RAND()+RAND()+RAND())-6))-1)+Real_MC_30Y!C$58)</x:f>
        <x:v>904666.4608818832</x:v>
      </x:c>
      <x:c r="D337" s="50" t="n">
        <x:f>MAX(0,C337*(1+EXP((LN(1+Real_MC_30Y!$J$11)-0.5*Real_MC_30Y!$J$12^2)+Real_MC_30Y!$J$12*((RAND()+RAND()+RAND()+RAND()+RAND()+RAND()+RAND()+RAND()+RAND()+RAND()+RAND()+RAND())-6))-1)+Real_MC_30Y!D$58)</x:f>
        <x:v>1046981.5607406411</x:v>
      </x:c>
      <x:c r="E337" s="50" t="n">
        <x:f>MAX(0,D337*(1+EXP((LN(1+Real_MC_30Y!$J$11)-0.5*Real_MC_30Y!$J$12^2)+Real_MC_30Y!$J$12*((RAND()+RAND()+RAND()+RAND()+RAND()+RAND()+RAND()+RAND()+RAND()+RAND()+RAND()+RAND())-6))-1)+Real_MC_30Y!E$58)</x:f>
        <x:v>1464166.5761003594</x:v>
      </x:c>
      <x:c r="F337" s="50" t="n">
        <x:f>MAX(0,E337*(1+EXP((LN(1+Real_MC_30Y!$J$11)-0.5*Real_MC_30Y!$J$12^2)+Real_MC_30Y!$J$12*((RAND()+RAND()+RAND()+RAND()+RAND()+RAND()+RAND()+RAND()+RAND()+RAND()+RAND()+RAND())-6))-1)+Real_MC_30Y!F$58)</x:f>
        <x:v>1525065.8503942147</x:v>
      </x:c>
      <x:c r="G337" s="50" t="n">
        <x:f>MAX(0,F337*(1+EXP((LN(1+Real_MC_30Y!$J$11)-0.5*Real_MC_30Y!$J$12^2)+Real_MC_30Y!$J$12*((RAND()+RAND()+RAND()+RAND()+RAND()+RAND()+RAND()+RAND()+RAND()+RAND()+RAND()+RAND())-6))-1)+Real_MC_30Y!G$58)</x:f>
        <x:v>2093904.5366398073</x:v>
      </x:c>
      <x:c r="H337" s="50" t="n">
        <x:f>MAX(0,G337*(1+EXP((LN(1+Real_MC_30Y!$J$11)-0.5*Real_MC_30Y!$J$12^2)+Real_MC_30Y!$J$12*((RAND()+RAND()+RAND()+RAND()+RAND()+RAND()+RAND()+RAND()+RAND()+RAND()+RAND()+RAND())-6))-1)+Real_MC_30Y!H$58)</x:f>
        <x:v>2450974.9737200476</x:v>
      </x:c>
      <x:c r="I337" s="50" t="n">
        <x:f>MAX(0,H337*(1+EXP((LN(1+Real_MC_30Y!$J$11)-0.5*Real_MC_30Y!$J$12^2)+Real_MC_30Y!$J$12*((RAND()+RAND()+RAND()+RAND()+RAND()+RAND()+RAND()+RAND()+RAND()+RAND()+RAND()+RAND())-6))-1)+Real_MC_30Y!I$58)</x:f>
        <x:v>2709564.8527836567</x:v>
      </x:c>
      <x:c r="J337" s="50" t="n">
        <x:f>MAX(0,I337*(1+EXP((LN(1+Real_MC_30Y!$J$11)-0.5*Real_MC_30Y!$J$12^2)+Real_MC_30Y!$J$12*((RAND()+RAND()+RAND()+RAND()+RAND()+RAND()+RAND()+RAND()+RAND()+RAND()+RAND()+RAND())-6))-1)+Real_MC_30Y!J$58)</x:f>
        <x:v>2332027.3847421696</x:v>
      </x:c>
      <x:c r="K337" s="50" t="n">
        <x:f>MAX(0,J337*(1+EXP((LN(1+Real_MC_30Y!$J$11)-0.5*Real_MC_30Y!$J$12^2)+Real_MC_30Y!$J$12*((RAND()+RAND()+RAND()+RAND()+RAND()+RAND()+RAND()+RAND()+RAND()+RAND()+RAND()+RAND())-6))-1)+Real_MC_30Y!K$58)</x:f>
        <x:v>2592144.9923338257</x:v>
      </x:c>
      <x:c r="L337" s="50" t="n">
        <x:f>MAX(0,K337*(1+EXP((LN(1+Real_MC_30Y!$J$11)-0.5*Real_MC_30Y!$J$12^2)+Real_MC_30Y!$J$12*((RAND()+RAND()+RAND()+RAND()+RAND()+RAND()+RAND()+RAND()+RAND()+RAND()+RAND()+RAND())-6))-1)+Real_MC_30Y!L$58)</x:f>
        <x:v>2560973.2910799943</x:v>
      </x:c>
      <x:c r="M337" s="50" t="n">
        <x:f>MAX(0,L337*(1+EXP((LN(1+Real_MC_30Y!$J$11)-0.5*Real_MC_30Y!$J$12^2)+Real_MC_30Y!$J$12*((RAND()+RAND()+RAND()+RAND()+RAND()+RAND()+RAND()+RAND()+RAND()+RAND()+RAND()+RAND())-6))-1)+Real_MC_30Y!M$58)</x:f>
        <x:v>2935291.2177096396</x:v>
      </x:c>
      <x:c r="N337" s="50" t="n">
        <x:f>MAX(0,M337*(1+EXP((LN(1+Real_MC_30Y!$J$11)-0.5*Real_MC_30Y!$J$12^2)+Real_MC_30Y!$J$12*((RAND()+RAND()+RAND()+RAND()+RAND()+RAND()+RAND()+RAND()+RAND()+RAND()+RAND()+RAND())-6))-1)+Real_MC_30Y!N$58)</x:f>
        <x:v>3603214.4847988836</x:v>
      </x:c>
      <x:c r="O337" s="50" t="n">
        <x:f>MAX(0,N337*(1+EXP((LN(1+Real_MC_30Y!$J$11)-0.5*Real_MC_30Y!$J$12^2)+Real_MC_30Y!$J$12*((RAND()+RAND()+RAND()+RAND()+RAND()+RAND()+RAND()+RAND()+RAND()+RAND()+RAND()+RAND())-6))-1)+Real_MC_30Y!O$58)</x:f>
        <x:v>5259871.637979799</x:v>
      </x:c>
      <x:c r="P337" s="50" t="n">
        <x:f>MAX(0,O337*(1+EXP((LN(1+Real_MC_30Y!$J$11)-0.5*Real_MC_30Y!$J$12^2)+Real_MC_30Y!$J$12*((RAND()+RAND()+RAND()+RAND()+RAND()+RAND()+RAND()+RAND()+RAND()+RAND()+RAND()+RAND())-6))-1)+Real_MC_30Y!P$58)</x:f>
        <x:v>5116323.588387572</x:v>
      </x:c>
      <x:c r="Q337" s="50" t="n">
        <x:f>MAX(0,P337*(1+EXP((LN(1+Real_MC_30Y!$J$11)-0.5*Real_MC_30Y!$J$12^2)+Real_MC_30Y!$J$12*((RAND()+RAND()+RAND()+RAND()+RAND()+RAND()+RAND()+RAND()+RAND()+RAND()+RAND()+RAND())-6))-1)+Real_MC_30Y!Q$58)</x:f>
        <x:v>4654402.18821553</x:v>
      </x:c>
      <x:c r="R337" s="50" t="n">
        <x:f>MAX(0,Q337*(1+EXP((LN(1+Real_MC_30Y!$J$11)-0.5*Real_MC_30Y!$J$12^2)+Real_MC_30Y!$J$12*((RAND()+RAND()+RAND()+RAND()+RAND()+RAND()+RAND()+RAND()+RAND()+RAND()+RAND()+RAND())-6))-1)+Real_MC_30Y!R$58)</x:f>
        <x:v>4705614.176237111</x:v>
      </x:c>
      <x:c r="S337" s="50" t="n">
        <x:f>MAX(0,R337*(1+EXP((LN(1+Real_MC_30Y!$J$11)-0.5*Real_MC_30Y!$J$12^2)+Real_MC_30Y!$J$12*((RAND()+RAND()+RAND()+RAND()+RAND()+RAND()+RAND()+RAND()+RAND()+RAND()+RAND()+RAND())-6))-1)+Real_MC_30Y!S$58)</x:f>
        <x:v>3928443.6821088893</x:v>
      </x:c>
      <x:c r="T337" s="50" t="n">
        <x:f>MAX(0,S337*(1+EXP((LN(1+Real_MC_30Y!$J$11)-0.5*Real_MC_30Y!$J$12^2)+Real_MC_30Y!$J$12*((RAND()+RAND()+RAND()+RAND()+RAND()+RAND()+RAND()+RAND()+RAND()+RAND()+RAND()+RAND())-6))-1)+Real_MC_30Y!T$58)</x:f>
        <x:v>3579638.6589896074</x:v>
      </x:c>
      <x:c r="U337" s="50" t="n">
        <x:f>MAX(0,T337*(1+EXP((LN(1+Real_MC_30Y!$J$11)-0.5*Real_MC_30Y!$J$12^2)+Real_MC_30Y!$J$12*((RAND()+RAND()+RAND()+RAND()+RAND()+RAND()+RAND()+RAND()+RAND()+RAND()+RAND()+RAND())-6))-1)+Real_MC_30Y!U$58)</x:f>
        <x:v>3584143.1608052533</x:v>
      </x:c>
      <x:c r="V337" s="50" t="n">
        <x:f>MAX(0,U337*(1+EXP((LN(1+Real_MC_30Y!$J$11)-0.5*Real_MC_30Y!$J$12^2)+Real_MC_30Y!$J$12*((RAND()+RAND()+RAND()+RAND()+RAND()+RAND()+RAND()+RAND()+RAND()+RAND()+RAND()+RAND())-6))-1)+Real_MC_30Y!V$58)</x:f>
        <x:v>4195007.235296739</x:v>
      </x:c>
      <x:c r="W337" s="50" t="n">
        <x:f>MAX(0,V337*(1+EXP((LN(1+Real_MC_30Y!$J$11)-0.5*Real_MC_30Y!$J$12^2)+Real_MC_30Y!$J$12*((RAND()+RAND()+RAND()+RAND()+RAND()+RAND()+RAND()+RAND()+RAND()+RAND()+RAND()+RAND())-6))-1)+Real_MC_30Y!W$58)</x:f>
        <x:v>3236250.839231042</x:v>
      </x:c>
      <x:c r="X337" s="50" t="n">
        <x:f>MAX(0,W337*(1+EXP((LN(1+Real_MC_30Y!$J$11)-0.5*Real_MC_30Y!$J$12^2)+Real_MC_30Y!$J$12*((RAND()+RAND()+RAND()+RAND()+RAND()+RAND()+RAND()+RAND()+RAND()+RAND()+RAND()+RAND())-6))-1)+Real_MC_30Y!X$58)</x:f>
        <x:v>3108732.4135634685</x:v>
      </x:c>
      <x:c r="Y337" s="50" t="n">
        <x:f>MAX(0,X337*(1+EXP((LN(1+Real_MC_30Y!$J$11)-0.5*Real_MC_30Y!$J$12^2)+Real_MC_30Y!$J$12*((RAND()+RAND()+RAND()+RAND()+RAND()+RAND()+RAND()+RAND()+RAND()+RAND()+RAND()+RAND())-6))-1)+Real_MC_30Y!Y$58)</x:f>
        <x:v>3349897.45259237</x:v>
      </x:c>
      <x:c r="Z337" s="50" t="n">
        <x:f>MAX(0,Y337*(1+EXP((LN(1+Real_MC_30Y!$J$11)-0.5*Real_MC_30Y!$J$12^2)+Real_MC_30Y!$J$12*((RAND()+RAND()+RAND()+RAND()+RAND()+RAND()+RAND()+RAND()+RAND()+RAND()+RAND()+RAND())-6))-1)+Real_MC_30Y!Z$58)</x:f>
        <x:v>3785449.3849337343</x:v>
      </x:c>
      <x:c r="AA337" s="50" t="n">
        <x:f>MAX(0,Z337*(1+EXP((LN(1+Real_MC_30Y!$J$11)-0.5*Real_MC_30Y!$J$12^2)+Real_MC_30Y!$J$12*((RAND()+RAND()+RAND()+RAND()+RAND()+RAND()+RAND()+RAND()+RAND()+RAND()+RAND()+RAND())-6))-1)+Real_MC_30Y!AA$58)</x:f>
        <x:v>3478988.4102084166</x:v>
      </x:c>
      <x:c r="AB337" s="50" t="n">
        <x:f>MAX(0,AA337*(1+EXP((LN(1+Real_MC_30Y!$J$11)-0.5*Real_MC_30Y!$J$12^2)+Real_MC_30Y!$J$12*((RAND()+RAND()+RAND()+RAND()+RAND()+RAND()+RAND()+RAND()+RAND()+RAND()+RAND()+RAND())-6))-1)+Real_MC_30Y!AB$58)</x:f>
        <x:v>3050462.1629774757</x:v>
      </x:c>
      <x:c r="AC337" s="50" t="n">
        <x:f>MAX(0,AB337*(1+EXP((LN(1+Real_MC_30Y!$J$11)-0.5*Real_MC_30Y!$J$12^2)+Real_MC_30Y!$J$12*((RAND()+RAND()+RAND()+RAND()+RAND()+RAND()+RAND()+RAND()+RAND()+RAND()+RAND()+RAND())-6))-1)+Real_MC_30Y!AC$58)</x:f>
        <x:v>3669135.1632128637</x:v>
      </x:c>
      <x:c r="AD337" s="50" t="n">
        <x:f>MAX(0,AC337*(1+EXP((LN(1+Real_MC_30Y!$J$11)-0.5*Real_MC_30Y!$J$12^2)+Real_MC_30Y!$J$12*((RAND()+RAND()+RAND()+RAND()+RAND()+RAND()+RAND()+RAND()+RAND()+RAND()+RAND()+RAND())-6))-1)+Real_MC_30Y!AD$58)</x:f>
        <x:v>3902415.2127410476</x:v>
      </x:c>
      <x:c r="AE337" s="50" t="n">
        <x:f>MAX(0,AD337*(1+EXP((LN(1+Real_MC_30Y!$J$11)-0.5*Real_MC_30Y!$J$12^2)+Real_MC_30Y!$J$12*((RAND()+RAND()+RAND()+RAND()+RAND()+RAND()+RAND()+RAND()+RAND()+RAND()+RAND()+RAND())-6))-1)+Real_MC_30Y!AE$58)</x:f>
        <x:v>2950385.4213317656</x:v>
      </x:c>
      <x:c r="AF337" s="50" t="n">
        <x:f>MAX(0,AE337*(1+EXP((LN(1+Real_MC_30Y!$J$11)-0.5*Real_MC_30Y!$J$12^2)+Real_MC_30Y!$J$12*((RAND()+RAND()+RAND()+RAND()+RAND()+RAND()+RAND()+RAND()+RAND()+RAND()+RAND()+RAND())-6))-1)+Real_MC_30Y!AF$58)</x:f>
        <x:v>3223955.920611785</x:v>
      </x:c>
    </x:row>
    <x:row r="338">
      <x:c r="A338">
        <x:v>334</x:v>
      </x:c>
      <x:c r="B338" s="50" t="n">
        <x:f>MAX(0,Liquidity_30Y!$C$14+Real_MC_30Y!B$57-Real_MC_30Y!B$56)</x:f>
        <x:v>1029031.25</x:v>
      </x:c>
      <x:c r="C338" s="50" t="n">
        <x:f>MAX(0,B338*(1+EXP((LN(1+Real_MC_30Y!$J$11)-0.5*Real_MC_30Y!$J$12^2)+Real_MC_30Y!$J$12*((RAND()+RAND()+RAND()+RAND()+RAND()+RAND()+RAND()+RAND()+RAND()+RAND()+RAND()+RAND())-6))-1)+Real_MC_30Y!C$58)</x:f>
        <x:v>1083955.5526320497</x:v>
      </x:c>
      <x:c r="D338" s="50" t="n">
        <x:f>MAX(0,C338*(1+EXP((LN(1+Real_MC_30Y!$J$11)-0.5*Real_MC_30Y!$J$12^2)+Real_MC_30Y!$J$12*((RAND()+RAND()+RAND()+RAND()+RAND()+RAND()+RAND()+RAND()+RAND()+RAND()+RAND()+RAND())-6))-1)+Real_MC_30Y!D$58)</x:f>
        <x:v>1079527.458762421</x:v>
      </x:c>
      <x:c r="E338" s="50" t="n">
        <x:f>MAX(0,D338*(1+EXP((LN(1+Real_MC_30Y!$J$11)-0.5*Real_MC_30Y!$J$12^2)+Real_MC_30Y!$J$12*((RAND()+RAND()+RAND()+RAND()+RAND()+RAND()+RAND()+RAND()+RAND()+RAND()+RAND()+RAND())-6))-1)+Real_MC_30Y!E$58)</x:f>
        <x:v>1363640.498031967</x:v>
      </x:c>
      <x:c r="F338" s="50" t="n">
        <x:f>MAX(0,E338*(1+EXP((LN(1+Real_MC_30Y!$J$11)-0.5*Real_MC_30Y!$J$12^2)+Real_MC_30Y!$J$12*((RAND()+RAND()+RAND()+RAND()+RAND()+RAND()+RAND()+RAND()+RAND()+RAND()+RAND()+RAND())-6))-1)+Real_MC_30Y!F$58)</x:f>
        <x:v>1356058.054601859</x:v>
      </x:c>
      <x:c r="G338" s="50" t="n">
        <x:f>MAX(0,F338*(1+EXP((LN(1+Real_MC_30Y!$J$11)-0.5*Real_MC_30Y!$J$12^2)+Real_MC_30Y!$J$12*((RAND()+RAND()+RAND()+RAND()+RAND()+RAND()+RAND()+RAND()+RAND()+RAND()+RAND()+RAND())-6))-1)+Real_MC_30Y!G$58)</x:f>
        <x:v>1219168.942518387</x:v>
      </x:c>
      <x:c r="H338" s="50" t="n">
        <x:f>MAX(0,G338*(1+EXP((LN(1+Real_MC_30Y!$J$11)-0.5*Real_MC_30Y!$J$12^2)+Real_MC_30Y!$J$12*((RAND()+RAND()+RAND()+RAND()+RAND()+RAND()+RAND()+RAND()+RAND()+RAND()+RAND()+RAND())-6))-1)+Real_MC_30Y!H$58)</x:f>
        <x:v>1128634.4255313864</x:v>
      </x:c>
      <x:c r="I338" s="50" t="n">
        <x:f>MAX(0,H338*(1+EXP((LN(1+Real_MC_30Y!$J$11)-0.5*Real_MC_30Y!$J$12^2)+Real_MC_30Y!$J$12*((RAND()+RAND()+RAND()+RAND()+RAND()+RAND()+RAND()+RAND()+RAND()+RAND()+RAND()+RAND())-6))-1)+Real_MC_30Y!I$58)</x:f>
        <x:v>1664079.1732441864</x:v>
      </x:c>
      <x:c r="J338" s="50" t="n">
        <x:f>MAX(0,I338*(1+EXP((LN(1+Real_MC_30Y!$J$11)-0.5*Real_MC_30Y!$J$12^2)+Real_MC_30Y!$J$12*((RAND()+RAND()+RAND()+RAND()+RAND()+RAND()+RAND()+RAND()+RAND()+RAND()+RAND()+RAND())-6))-1)+Real_MC_30Y!J$58)</x:f>
        <x:v>1942715.247819671</x:v>
      </x:c>
      <x:c r="K338" s="50" t="n">
        <x:f>MAX(0,J338*(1+EXP((LN(1+Real_MC_30Y!$J$11)-0.5*Real_MC_30Y!$J$12^2)+Real_MC_30Y!$J$12*((RAND()+RAND()+RAND()+RAND()+RAND()+RAND()+RAND()+RAND()+RAND()+RAND()+RAND()+RAND())-6))-1)+Real_MC_30Y!K$58)</x:f>
        <x:v>1972438.0490010213</x:v>
      </x:c>
      <x:c r="L338" s="50" t="n">
        <x:f>MAX(0,K338*(1+EXP((LN(1+Real_MC_30Y!$J$11)-0.5*Real_MC_30Y!$J$12^2)+Real_MC_30Y!$J$12*((RAND()+RAND()+RAND()+RAND()+RAND()+RAND()+RAND()+RAND()+RAND()+RAND()+RAND()+RAND())-6))-1)+Real_MC_30Y!L$58)</x:f>
        <x:v>2439269.8716602866</x:v>
      </x:c>
      <x:c r="M338" s="50" t="n">
        <x:f>MAX(0,L338*(1+EXP((LN(1+Real_MC_30Y!$J$11)-0.5*Real_MC_30Y!$J$12^2)+Real_MC_30Y!$J$12*((RAND()+RAND()+RAND()+RAND()+RAND()+RAND()+RAND()+RAND()+RAND()+RAND()+RAND()+RAND())-6))-1)+Real_MC_30Y!M$58)</x:f>
        <x:v>2443579.2440004484</x:v>
      </x:c>
      <x:c r="N338" s="50" t="n">
        <x:f>MAX(0,M338*(1+EXP((LN(1+Real_MC_30Y!$J$11)-0.5*Real_MC_30Y!$J$12^2)+Real_MC_30Y!$J$12*((RAND()+RAND()+RAND()+RAND()+RAND()+RAND()+RAND()+RAND()+RAND()+RAND()+RAND()+RAND())-6))-1)+Real_MC_30Y!N$58)</x:f>
        <x:v>3250071.8735102243</x:v>
      </x:c>
      <x:c r="O338" s="50" t="n">
        <x:f>MAX(0,N338*(1+EXP((LN(1+Real_MC_30Y!$J$11)-0.5*Real_MC_30Y!$J$12^2)+Real_MC_30Y!$J$12*((RAND()+RAND()+RAND()+RAND()+RAND()+RAND()+RAND()+RAND()+RAND()+RAND()+RAND()+RAND())-6))-1)+Real_MC_30Y!O$58)</x:f>
        <x:v>3140093.6983579136</x:v>
      </x:c>
      <x:c r="P338" s="50" t="n">
        <x:f>MAX(0,O338*(1+EXP((LN(1+Real_MC_30Y!$J$11)-0.5*Real_MC_30Y!$J$12^2)+Real_MC_30Y!$J$12*((RAND()+RAND()+RAND()+RAND()+RAND()+RAND()+RAND()+RAND()+RAND()+RAND()+RAND()+RAND())-6))-1)+Real_MC_30Y!P$58)</x:f>
        <x:v>3182694.36487004</x:v>
      </x:c>
      <x:c r="Q338" s="50" t="n">
        <x:f>MAX(0,P338*(1+EXP((LN(1+Real_MC_30Y!$J$11)-0.5*Real_MC_30Y!$J$12^2)+Real_MC_30Y!$J$12*((RAND()+RAND()+RAND()+RAND()+RAND()+RAND()+RAND()+RAND()+RAND()+RAND()+RAND()+RAND())-6))-1)+Real_MC_30Y!Q$58)</x:f>
        <x:v>3890884.0774075664</x:v>
      </x:c>
      <x:c r="R338" s="50" t="n">
        <x:f>MAX(0,Q338*(1+EXP((LN(1+Real_MC_30Y!$J$11)-0.5*Real_MC_30Y!$J$12^2)+Real_MC_30Y!$J$12*((RAND()+RAND()+RAND()+RAND()+RAND()+RAND()+RAND()+RAND()+RAND()+RAND()+RAND()+RAND())-6))-1)+Real_MC_30Y!R$58)</x:f>
        <x:v>3852341.9093106138</x:v>
      </x:c>
      <x:c r="S338" s="50" t="n">
        <x:f>MAX(0,R338*(1+EXP((LN(1+Real_MC_30Y!$J$11)-0.5*Real_MC_30Y!$J$12^2)+Real_MC_30Y!$J$12*((RAND()+RAND()+RAND()+RAND()+RAND()+RAND()+RAND()+RAND()+RAND()+RAND()+RAND()+RAND())-6))-1)+Real_MC_30Y!S$58)</x:f>
        <x:v>3884021.592913449</x:v>
      </x:c>
      <x:c r="T338" s="50" t="n">
        <x:f>MAX(0,S338*(1+EXP((LN(1+Real_MC_30Y!$J$11)-0.5*Real_MC_30Y!$J$12^2)+Real_MC_30Y!$J$12*((RAND()+RAND()+RAND()+RAND()+RAND()+RAND()+RAND()+RAND()+RAND()+RAND()+RAND()+RAND())-6))-1)+Real_MC_30Y!T$58)</x:f>
        <x:v>4832139.5735034365</x:v>
      </x:c>
      <x:c r="U338" s="50" t="n">
        <x:f>MAX(0,T338*(1+EXP((LN(1+Real_MC_30Y!$J$11)-0.5*Real_MC_30Y!$J$12^2)+Real_MC_30Y!$J$12*((RAND()+RAND()+RAND()+RAND()+RAND()+RAND()+RAND()+RAND()+RAND()+RAND()+RAND()+RAND())-6))-1)+Real_MC_30Y!U$58)</x:f>
        <x:v>6117298.600443363</x:v>
      </x:c>
      <x:c r="V338" s="50" t="n">
        <x:f>MAX(0,U338*(1+EXP((LN(1+Real_MC_30Y!$J$11)-0.5*Real_MC_30Y!$J$12^2)+Real_MC_30Y!$J$12*((RAND()+RAND()+RAND()+RAND()+RAND()+RAND()+RAND()+RAND()+RAND()+RAND()+RAND()+RAND())-6))-1)+Real_MC_30Y!V$58)</x:f>
        <x:v>7413120.65816357</x:v>
      </x:c>
      <x:c r="W338" s="50" t="n">
        <x:f>MAX(0,V338*(1+EXP((LN(1+Real_MC_30Y!$J$11)-0.5*Real_MC_30Y!$J$12^2)+Real_MC_30Y!$J$12*((RAND()+RAND()+RAND()+RAND()+RAND()+RAND()+RAND()+RAND()+RAND()+RAND()+RAND()+RAND())-6))-1)+Real_MC_30Y!W$58)</x:f>
        <x:v>7481984.033337685</x:v>
      </x:c>
      <x:c r="X338" s="50" t="n">
        <x:f>MAX(0,W338*(1+EXP((LN(1+Real_MC_30Y!$J$11)-0.5*Real_MC_30Y!$J$12^2)+Real_MC_30Y!$J$12*((RAND()+RAND()+RAND()+RAND()+RAND()+RAND()+RAND()+RAND()+RAND()+RAND()+RAND()+RAND())-6))-1)+Real_MC_30Y!X$58)</x:f>
        <x:v>7549808.292278497</x:v>
      </x:c>
      <x:c r="Y338" s="50" t="n">
        <x:f>MAX(0,X338*(1+EXP((LN(1+Real_MC_30Y!$J$11)-0.5*Real_MC_30Y!$J$12^2)+Real_MC_30Y!$J$12*((RAND()+RAND()+RAND()+RAND()+RAND()+RAND()+RAND()+RAND()+RAND()+RAND()+RAND()+RAND())-6))-1)+Real_MC_30Y!Y$58)</x:f>
        <x:v>5930963.1488247765</x:v>
      </x:c>
      <x:c r="Z338" s="50" t="n">
        <x:f>MAX(0,Y338*(1+EXP((LN(1+Real_MC_30Y!$J$11)-0.5*Real_MC_30Y!$J$12^2)+Real_MC_30Y!$J$12*((RAND()+RAND()+RAND()+RAND()+RAND()+RAND()+RAND()+RAND()+RAND()+RAND()+RAND()+RAND())-6))-1)+Real_MC_30Y!Z$58)</x:f>
        <x:v>7787138.724725708</x:v>
      </x:c>
      <x:c r="AA338" s="50" t="n">
        <x:f>MAX(0,Z338*(1+EXP((LN(1+Real_MC_30Y!$J$11)-0.5*Real_MC_30Y!$J$12^2)+Real_MC_30Y!$J$12*((RAND()+RAND()+RAND()+RAND()+RAND()+RAND()+RAND()+RAND()+RAND()+RAND()+RAND()+RAND())-6))-1)+Real_MC_30Y!AA$58)</x:f>
        <x:v>7804323.664046852</x:v>
      </x:c>
      <x:c r="AB338" s="50" t="n">
        <x:f>MAX(0,AA338*(1+EXP((LN(1+Real_MC_30Y!$J$11)-0.5*Real_MC_30Y!$J$12^2)+Real_MC_30Y!$J$12*((RAND()+RAND()+RAND()+RAND()+RAND()+RAND()+RAND()+RAND()+RAND()+RAND()+RAND()+RAND())-6))-1)+Real_MC_30Y!AB$58)</x:f>
        <x:v>6605241.18247734</x:v>
      </x:c>
      <x:c r="AC338" s="50" t="n">
        <x:f>MAX(0,AB338*(1+EXP((LN(1+Real_MC_30Y!$J$11)-0.5*Real_MC_30Y!$J$12^2)+Real_MC_30Y!$J$12*((RAND()+RAND()+RAND()+RAND()+RAND()+RAND()+RAND()+RAND()+RAND()+RAND()+RAND()+RAND())-6))-1)+Real_MC_30Y!AC$58)</x:f>
        <x:v>7103623.662346304</x:v>
      </x:c>
      <x:c r="AD338" s="50" t="n">
        <x:f>MAX(0,AC338*(1+EXP((LN(1+Real_MC_30Y!$J$11)-0.5*Real_MC_30Y!$J$12^2)+Real_MC_30Y!$J$12*((RAND()+RAND()+RAND()+RAND()+RAND()+RAND()+RAND()+RAND()+RAND()+RAND()+RAND()+RAND())-6))-1)+Real_MC_30Y!AD$58)</x:f>
        <x:v>9032273.301781464</x:v>
      </x:c>
      <x:c r="AE338" s="50" t="n">
        <x:f>MAX(0,AD338*(1+EXP((LN(1+Real_MC_30Y!$J$11)-0.5*Real_MC_30Y!$J$12^2)+Real_MC_30Y!$J$12*((RAND()+RAND()+RAND()+RAND()+RAND()+RAND()+RAND()+RAND()+RAND()+RAND()+RAND()+RAND())-6))-1)+Real_MC_30Y!AE$58)</x:f>
        <x:v>10453961.477527412</x:v>
      </x:c>
      <x:c r="AF338" s="50" t="n">
        <x:f>MAX(0,AE338*(1+EXP((LN(1+Real_MC_30Y!$J$11)-0.5*Real_MC_30Y!$J$12^2)+Real_MC_30Y!$J$12*((RAND()+RAND()+RAND()+RAND()+RAND()+RAND()+RAND()+RAND()+RAND()+RAND()+RAND()+RAND())-6))-1)+Real_MC_30Y!AF$58)</x:f>
        <x:v>7865995.37465217</x:v>
      </x:c>
    </x:row>
    <x:row r="339">
      <x:c r="A339">
        <x:v>335</x:v>
      </x:c>
      <x:c r="B339" s="50" t="n">
        <x:f>MAX(0,Liquidity_30Y!$C$14+Real_MC_30Y!B$57-Real_MC_30Y!B$56)</x:f>
        <x:v>1029031.25</x:v>
      </x:c>
      <x:c r="C339" s="50" t="n">
        <x:f>MAX(0,B339*(1+EXP((LN(1+Real_MC_30Y!$J$11)-0.5*Real_MC_30Y!$J$12^2)+Real_MC_30Y!$J$12*((RAND()+RAND()+RAND()+RAND()+RAND()+RAND()+RAND()+RAND()+RAND()+RAND()+RAND()+RAND())-6))-1)+Real_MC_30Y!C$58)</x:f>
        <x:v>1073356.0711819544</x:v>
      </x:c>
      <x:c r="D339" s="50" t="n">
        <x:f>MAX(0,C339*(1+EXP((LN(1+Real_MC_30Y!$J$11)-0.5*Real_MC_30Y!$J$12^2)+Real_MC_30Y!$J$12*((RAND()+RAND()+RAND()+RAND()+RAND()+RAND()+RAND()+RAND()+RAND()+RAND()+RAND()+RAND())-6))-1)+Real_MC_30Y!D$58)</x:f>
        <x:v>1071802.4172332117</x:v>
      </x:c>
      <x:c r="E339" s="50" t="n">
        <x:f>MAX(0,D339*(1+EXP((LN(1+Real_MC_30Y!$J$11)-0.5*Real_MC_30Y!$J$12^2)+Real_MC_30Y!$J$12*((RAND()+RAND()+RAND()+RAND()+RAND()+RAND()+RAND()+RAND()+RAND()+RAND()+RAND()+RAND())-6))-1)+Real_MC_30Y!E$58)</x:f>
        <x:v>1168657.124510311</x:v>
      </x:c>
      <x:c r="F339" s="50" t="n">
        <x:f>MAX(0,E339*(1+EXP((LN(1+Real_MC_30Y!$J$11)-0.5*Real_MC_30Y!$J$12^2)+Real_MC_30Y!$J$12*((RAND()+RAND()+RAND()+RAND()+RAND()+RAND()+RAND()+RAND()+RAND()+RAND()+RAND()+RAND())-6))-1)+Real_MC_30Y!F$58)</x:f>
        <x:v>1279846.1395170593</x:v>
      </x:c>
      <x:c r="G339" s="50" t="n">
        <x:f>MAX(0,F339*(1+EXP((LN(1+Real_MC_30Y!$J$11)-0.5*Real_MC_30Y!$J$12^2)+Real_MC_30Y!$J$12*((RAND()+RAND()+RAND()+RAND()+RAND()+RAND()+RAND()+RAND()+RAND()+RAND()+RAND()+RAND())-6))-1)+Real_MC_30Y!G$58)</x:f>
        <x:v>1419018.334790183</x:v>
      </x:c>
      <x:c r="H339" s="50" t="n">
        <x:f>MAX(0,G339*(1+EXP((LN(1+Real_MC_30Y!$J$11)-0.5*Real_MC_30Y!$J$12^2)+Real_MC_30Y!$J$12*((RAND()+RAND()+RAND()+RAND()+RAND()+RAND()+RAND()+RAND()+RAND()+RAND()+RAND()+RAND())-6))-1)+Real_MC_30Y!H$58)</x:f>
        <x:v>1345420.545858421</x:v>
      </x:c>
      <x:c r="I339" s="50" t="n">
        <x:f>MAX(0,H339*(1+EXP((LN(1+Real_MC_30Y!$J$11)-0.5*Real_MC_30Y!$J$12^2)+Real_MC_30Y!$J$12*((RAND()+RAND()+RAND()+RAND()+RAND()+RAND()+RAND()+RAND()+RAND()+RAND()+RAND()+RAND())-6))-1)+Real_MC_30Y!I$58)</x:f>
        <x:v>1294050.995055516</x:v>
      </x:c>
      <x:c r="J339" s="50" t="n">
        <x:f>MAX(0,I339*(1+EXP((LN(1+Real_MC_30Y!$J$11)-0.5*Real_MC_30Y!$J$12^2)+Real_MC_30Y!$J$12*((RAND()+RAND()+RAND()+RAND()+RAND()+RAND()+RAND()+RAND()+RAND()+RAND()+RAND()+RAND())-6))-1)+Real_MC_30Y!J$58)</x:f>
        <x:v>1199166.3755104789</x:v>
      </x:c>
      <x:c r="K339" s="50" t="n">
        <x:f>MAX(0,J339*(1+EXP((LN(1+Real_MC_30Y!$J$11)-0.5*Real_MC_30Y!$J$12^2)+Real_MC_30Y!$J$12*((RAND()+RAND()+RAND()+RAND()+RAND()+RAND()+RAND()+RAND()+RAND()+RAND()+RAND()+RAND())-6))-1)+Real_MC_30Y!K$58)</x:f>
        <x:v>1303041.655261879</x:v>
      </x:c>
      <x:c r="L339" s="50" t="n">
        <x:f>MAX(0,K339*(1+EXP((LN(1+Real_MC_30Y!$J$11)-0.5*Real_MC_30Y!$J$12^2)+Real_MC_30Y!$J$12*((RAND()+RAND()+RAND()+RAND()+RAND()+RAND()+RAND()+RAND()+RAND()+RAND()+RAND()+RAND())-6))-1)+Real_MC_30Y!L$58)</x:f>
        <x:v>1615514.6626731886</x:v>
      </x:c>
      <x:c r="M339" s="50" t="n">
        <x:f>MAX(0,L339*(1+EXP((LN(1+Real_MC_30Y!$J$11)-0.5*Real_MC_30Y!$J$12^2)+Real_MC_30Y!$J$12*((RAND()+RAND()+RAND()+RAND()+RAND()+RAND()+RAND()+RAND()+RAND()+RAND()+RAND()+RAND())-6))-1)+Real_MC_30Y!M$58)</x:f>
        <x:v>1470563.4380182943</x:v>
      </x:c>
      <x:c r="N339" s="50" t="n">
        <x:f>MAX(0,M339*(1+EXP((LN(1+Real_MC_30Y!$J$11)-0.5*Real_MC_30Y!$J$12^2)+Real_MC_30Y!$J$12*((RAND()+RAND()+RAND()+RAND()+RAND()+RAND()+RAND()+RAND()+RAND()+RAND()+RAND()+RAND())-6))-1)+Real_MC_30Y!N$58)</x:f>
        <x:v>1395469.0029833703</x:v>
      </x:c>
      <x:c r="O339" s="50" t="n">
        <x:f>MAX(0,N339*(1+EXP((LN(1+Real_MC_30Y!$J$11)-0.5*Real_MC_30Y!$J$12^2)+Real_MC_30Y!$J$12*((RAND()+RAND()+RAND()+RAND()+RAND()+RAND()+RAND()+RAND()+RAND()+RAND()+RAND()+RAND())-6))-1)+Real_MC_30Y!O$58)</x:f>
        <x:v>1214062.109535374</x:v>
      </x:c>
      <x:c r="P339" s="50" t="n">
        <x:f>MAX(0,O339*(1+EXP((LN(1+Real_MC_30Y!$J$11)-0.5*Real_MC_30Y!$J$12^2)+Real_MC_30Y!$J$12*((RAND()+RAND()+RAND()+RAND()+RAND()+RAND()+RAND()+RAND()+RAND()+RAND()+RAND()+RAND())-6))-1)+Real_MC_30Y!P$58)</x:f>
        <x:v>1430575.2218234637</x:v>
      </x:c>
      <x:c r="Q339" s="50" t="n">
        <x:f>MAX(0,P339*(1+EXP((LN(1+Real_MC_30Y!$J$11)-0.5*Real_MC_30Y!$J$12^2)+Real_MC_30Y!$J$12*((RAND()+RAND()+RAND()+RAND()+RAND()+RAND()+RAND()+RAND()+RAND()+RAND()+RAND()+RAND())-6))-1)+Real_MC_30Y!Q$58)</x:f>
        <x:v>1756727.4505116874</x:v>
      </x:c>
      <x:c r="R339" s="50" t="n">
        <x:f>MAX(0,Q339*(1+EXP((LN(1+Real_MC_30Y!$J$11)-0.5*Real_MC_30Y!$J$12^2)+Real_MC_30Y!$J$12*((RAND()+RAND()+RAND()+RAND()+RAND()+RAND()+RAND()+RAND()+RAND()+RAND()+RAND()+RAND())-6))-1)+Real_MC_30Y!R$58)</x:f>
        <x:v>2153517.446238867</x:v>
      </x:c>
      <x:c r="S339" s="50" t="n">
        <x:f>MAX(0,R339*(1+EXP((LN(1+Real_MC_30Y!$J$11)-0.5*Real_MC_30Y!$J$12^2)+Real_MC_30Y!$J$12*((RAND()+RAND()+RAND()+RAND()+RAND()+RAND()+RAND()+RAND()+RAND()+RAND()+RAND()+RAND())-6))-1)+Real_MC_30Y!S$58)</x:f>
        <x:v>2934709.6230808347</x:v>
      </x:c>
      <x:c r="T339" s="50" t="n">
        <x:f>MAX(0,S339*(1+EXP((LN(1+Real_MC_30Y!$J$11)-0.5*Real_MC_30Y!$J$12^2)+Real_MC_30Y!$J$12*((RAND()+RAND()+RAND()+RAND()+RAND()+RAND()+RAND()+RAND()+RAND()+RAND()+RAND()+RAND())-6))-1)+Real_MC_30Y!T$58)</x:f>
        <x:v>2452919.2973451093</x:v>
      </x:c>
      <x:c r="U339" s="50" t="n">
        <x:f>MAX(0,T339*(1+EXP((LN(1+Real_MC_30Y!$J$11)-0.5*Real_MC_30Y!$J$12^2)+Real_MC_30Y!$J$12*((RAND()+RAND()+RAND()+RAND()+RAND()+RAND()+RAND()+RAND()+RAND()+RAND()+RAND()+RAND())-6))-1)+Real_MC_30Y!U$58)</x:f>
        <x:v>2990430.0752253626</x:v>
      </x:c>
      <x:c r="V339" s="50" t="n">
        <x:f>MAX(0,U339*(1+EXP((LN(1+Real_MC_30Y!$J$11)-0.5*Real_MC_30Y!$J$12^2)+Real_MC_30Y!$J$12*((RAND()+RAND()+RAND()+RAND()+RAND()+RAND()+RAND()+RAND()+RAND()+RAND()+RAND()+RAND())-6))-1)+Real_MC_30Y!V$58)</x:f>
        <x:v>3339857.855283361</x:v>
      </x:c>
      <x:c r="W339" s="50" t="n">
        <x:f>MAX(0,V339*(1+EXP((LN(1+Real_MC_30Y!$J$11)-0.5*Real_MC_30Y!$J$12^2)+Real_MC_30Y!$J$12*((RAND()+RAND()+RAND()+RAND()+RAND()+RAND()+RAND()+RAND()+RAND()+RAND()+RAND()+RAND())-6))-1)+Real_MC_30Y!W$58)</x:f>
        <x:v>3484283.482188763</x:v>
      </x:c>
      <x:c r="X339" s="50" t="n">
        <x:f>MAX(0,W339*(1+EXP((LN(1+Real_MC_30Y!$J$11)-0.5*Real_MC_30Y!$J$12^2)+Real_MC_30Y!$J$12*((RAND()+RAND()+RAND()+RAND()+RAND()+RAND()+RAND()+RAND()+RAND()+RAND()+RAND()+RAND())-6))-1)+Real_MC_30Y!X$58)</x:f>
        <x:v>3218636.44542488</x:v>
      </x:c>
      <x:c r="Y339" s="50" t="n">
        <x:f>MAX(0,X339*(1+EXP((LN(1+Real_MC_30Y!$J$11)-0.5*Real_MC_30Y!$J$12^2)+Real_MC_30Y!$J$12*((RAND()+RAND()+RAND()+RAND()+RAND()+RAND()+RAND()+RAND()+RAND()+RAND()+RAND()+RAND())-6))-1)+Real_MC_30Y!Y$58)</x:f>
        <x:v>3190045.8632318187</x:v>
      </x:c>
      <x:c r="Z339" s="50" t="n">
        <x:f>MAX(0,Y339*(1+EXP((LN(1+Real_MC_30Y!$J$11)-0.5*Real_MC_30Y!$J$12^2)+Real_MC_30Y!$J$12*((RAND()+RAND()+RAND()+RAND()+RAND()+RAND()+RAND()+RAND()+RAND()+RAND()+RAND()+RAND())-6))-1)+Real_MC_30Y!Z$58)</x:f>
        <x:v>2510055.972891722</x:v>
      </x:c>
      <x:c r="AA339" s="50" t="n">
        <x:f>MAX(0,Z339*(1+EXP((LN(1+Real_MC_30Y!$J$11)-0.5*Real_MC_30Y!$J$12^2)+Real_MC_30Y!$J$12*((RAND()+RAND()+RAND()+RAND()+RAND()+RAND()+RAND()+RAND()+RAND()+RAND()+RAND()+RAND())-6))-1)+Real_MC_30Y!AA$58)</x:f>
        <x:v>2546256.333827013</x:v>
      </x:c>
      <x:c r="AB339" s="50" t="n">
        <x:f>MAX(0,AA339*(1+EXP((LN(1+Real_MC_30Y!$J$11)-0.5*Real_MC_30Y!$J$12^2)+Real_MC_30Y!$J$12*((RAND()+RAND()+RAND()+RAND()+RAND()+RAND()+RAND()+RAND()+RAND()+RAND()+RAND()+RAND())-6))-1)+Real_MC_30Y!AB$58)</x:f>
        <x:v>3133056.78892074</x:v>
      </x:c>
      <x:c r="AC339" s="50" t="n">
        <x:f>MAX(0,AB339*(1+EXP((LN(1+Real_MC_30Y!$J$11)-0.5*Real_MC_30Y!$J$12^2)+Real_MC_30Y!$J$12*((RAND()+RAND()+RAND()+RAND()+RAND()+RAND()+RAND()+RAND()+RAND()+RAND()+RAND()+RAND())-6))-1)+Real_MC_30Y!AC$58)</x:f>
        <x:v>3214165.958494827</x:v>
      </x:c>
      <x:c r="AD339" s="50" t="n">
        <x:f>MAX(0,AC339*(1+EXP((LN(1+Real_MC_30Y!$J$11)-0.5*Real_MC_30Y!$J$12^2)+Real_MC_30Y!$J$12*((RAND()+RAND()+RAND()+RAND()+RAND()+RAND()+RAND()+RAND()+RAND()+RAND()+RAND()+RAND())-6))-1)+Real_MC_30Y!AD$58)</x:f>
        <x:v>3216009.9706957727</x:v>
      </x:c>
      <x:c r="AE339" s="50" t="n">
        <x:f>MAX(0,AD339*(1+EXP((LN(1+Real_MC_30Y!$J$11)-0.5*Real_MC_30Y!$J$12^2)+Real_MC_30Y!$J$12*((RAND()+RAND()+RAND()+RAND()+RAND()+RAND()+RAND()+RAND()+RAND()+RAND()+RAND()+RAND())-6))-1)+Real_MC_30Y!AE$58)</x:f>
        <x:v>3843842.399684844</x:v>
      </x:c>
      <x:c r="AF339" s="50" t="n">
        <x:f>MAX(0,AE339*(1+EXP((LN(1+Real_MC_30Y!$J$11)-0.5*Real_MC_30Y!$J$12^2)+Real_MC_30Y!$J$12*((RAND()+RAND()+RAND()+RAND()+RAND()+RAND()+RAND()+RAND()+RAND()+RAND()+RAND()+RAND())-6))-1)+Real_MC_30Y!AF$58)</x:f>
        <x:v>4157875.4472699324</x:v>
      </x:c>
    </x:row>
    <x:row r="340">
      <x:c r="A340">
        <x:v>336</x:v>
      </x:c>
      <x:c r="B340" s="50" t="n">
        <x:f>MAX(0,Liquidity_30Y!$C$14+Real_MC_30Y!B$57-Real_MC_30Y!B$56)</x:f>
        <x:v>1029031.25</x:v>
      </x:c>
      <x:c r="C340" s="50" t="n">
        <x:f>MAX(0,B340*(1+EXP((LN(1+Real_MC_30Y!$J$11)-0.5*Real_MC_30Y!$J$12^2)+Real_MC_30Y!$J$12*((RAND()+RAND()+RAND()+RAND()+RAND()+RAND()+RAND()+RAND()+RAND()+RAND()+RAND()+RAND())-6))-1)+Real_MC_30Y!C$58)</x:f>
        <x:v>987266.5504383174</x:v>
      </x:c>
      <x:c r="D340" s="50" t="n">
        <x:f>MAX(0,C340*(1+EXP((LN(1+Real_MC_30Y!$J$11)-0.5*Real_MC_30Y!$J$12^2)+Real_MC_30Y!$J$12*((RAND()+RAND()+RAND()+RAND()+RAND()+RAND()+RAND()+RAND()+RAND()+RAND()+RAND()+RAND())-6))-1)+Real_MC_30Y!D$58)</x:f>
        <x:v>799900.8448083948</x:v>
      </x:c>
      <x:c r="E340" s="50" t="n">
        <x:f>MAX(0,D340*(1+EXP((LN(1+Real_MC_30Y!$J$11)-0.5*Real_MC_30Y!$J$12^2)+Real_MC_30Y!$J$12*((RAND()+RAND()+RAND()+RAND()+RAND()+RAND()+RAND()+RAND()+RAND()+RAND()+RAND()+RAND())-6))-1)+Real_MC_30Y!E$58)</x:f>
        <x:v>877110.9373591996</x:v>
      </x:c>
      <x:c r="F340" s="50" t="n">
        <x:f>MAX(0,E340*(1+EXP((LN(1+Real_MC_30Y!$J$11)-0.5*Real_MC_30Y!$J$12^2)+Real_MC_30Y!$J$12*((RAND()+RAND()+RAND()+RAND()+RAND()+RAND()+RAND()+RAND()+RAND()+RAND()+RAND()+RAND())-6))-1)+Real_MC_30Y!F$58)</x:f>
        <x:v>1015983.7733342822</x:v>
      </x:c>
      <x:c r="G340" s="50" t="n">
        <x:f>MAX(0,F340*(1+EXP((LN(1+Real_MC_30Y!$J$11)-0.5*Real_MC_30Y!$J$12^2)+Real_MC_30Y!$J$12*((RAND()+RAND()+RAND()+RAND()+RAND()+RAND()+RAND()+RAND()+RAND()+RAND()+RAND()+RAND())-6))-1)+Real_MC_30Y!G$58)</x:f>
        <x:v>1265199.5462568714</x:v>
      </x:c>
      <x:c r="H340" s="50" t="n">
        <x:f>MAX(0,G340*(1+EXP((LN(1+Real_MC_30Y!$J$11)-0.5*Real_MC_30Y!$J$12^2)+Real_MC_30Y!$J$12*((RAND()+RAND()+RAND()+RAND()+RAND()+RAND()+RAND()+RAND()+RAND()+RAND()+RAND()+RAND())-6))-1)+Real_MC_30Y!H$58)</x:f>
        <x:v>1591553.0865153456</x:v>
      </x:c>
      <x:c r="I340" s="50" t="n">
        <x:f>MAX(0,H340*(1+EXP((LN(1+Real_MC_30Y!$J$11)-0.5*Real_MC_30Y!$J$12^2)+Real_MC_30Y!$J$12*((RAND()+RAND()+RAND()+RAND()+RAND()+RAND()+RAND()+RAND()+RAND()+RAND()+RAND()+RAND())-6))-1)+Real_MC_30Y!I$58)</x:f>
        <x:v>1626153.1699119806</x:v>
      </x:c>
      <x:c r="J340" s="50" t="n">
        <x:f>MAX(0,I340*(1+EXP((LN(1+Real_MC_30Y!$J$11)-0.5*Real_MC_30Y!$J$12^2)+Real_MC_30Y!$J$12*((RAND()+RAND()+RAND()+RAND()+RAND()+RAND()+RAND()+RAND()+RAND()+RAND()+RAND()+RAND())-6))-1)+Real_MC_30Y!J$58)</x:f>
        <x:v>2447933.2104240535</x:v>
      </x:c>
      <x:c r="K340" s="50" t="n">
        <x:f>MAX(0,J340*(1+EXP((LN(1+Real_MC_30Y!$J$11)-0.5*Real_MC_30Y!$J$12^2)+Real_MC_30Y!$J$12*((RAND()+RAND()+RAND()+RAND()+RAND()+RAND()+RAND()+RAND()+RAND()+RAND()+RAND()+RAND())-6))-1)+Real_MC_30Y!K$58)</x:f>
        <x:v>2902199.127435839</x:v>
      </x:c>
      <x:c r="L340" s="50" t="n">
        <x:f>MAX(0,K340*(1+EXP((LN(1+Real_MC_30Y!$J$11)-0.5*Real_MC_30Y!$J$12^2)+Real_MC_30Y!$J$12*((RAND()+RAND()+RAND()+RAND()+RAND()+RAND()+RAND()+RAND()+RAND()+RAND()+RAND()+RAND())-6))-1)+Real_MC_30Y!L$58)</x:f>
        <x:v>3582689.5429209294</x:v>
      </x:c>
      <x:c r="M340" s="50" t="n">
        <x:f>MAX(0,L340*(1+EXP((LN(1+Real_MC_30Y!$J$11)-0.5*Real_MC_30Y!$J$12^2)+Real_MC_30Y!$J$12*((RAND()+RAND()+RAND()+RAND()+RAND()+RAND()+RAND()+RAND()+RAND()+RAND()+RAND()+RAND())-6))-1)+Real_MC_30Y!M$58)</x:f>
        <x:v>5605753.407924644</x:v>
      </x:c>
      <x:c r="N340" s="50" t="n">
        <x:f>MAX(0,M340*(1+EXP((LN(1+Real_MC_30Y!$J$11)-0.5*Real_MC_30Y!$J$12^2)+Real_MC_30Y!$J$12*((RAND()+RAND()+RAND()+RAND()+RAND()+RAND()+RAND()+RAND()+RAND()+RAND()+RAND()+RAND())-6))-1)+Real_MC_30Y!N$58)</x:f>
        <x:v>6821401.0649169795</x:v>
      </x:c>
      <x:c r="O340" s="50" t="n">
        <x:f>MAX(0,N340*(1+EXP((LN(1+Real_MC_30Y!$J$11)-0.5*Real_MC_30Y!$J$12^2)+Real_MC_30Y!$J$12*((RAND()+RAND()+RAND()+RAND()+RAND()+RAND()+RAND()+RAND()+RAND()+RAND()+RAND()+RAND())-6))-1)+Real_MC_30Y!O$58)</x:f>
        <x:v>7494715.7710745465</x:v>
      </x:c>
      <x:c r="P340" s="50" t="n">
        <x:f>MAX(0,O340*(1+EXP((LN(1+Real_MC_30Y!$J$11)-0.5*Real_MC_30Y!$J$12^2)+Real_MC_30Y!$J$12*((RAND()+RAND()+RAND()+RAND()+RAND()+RAND()+RAND()+RAND()+RAND()+RAND()+RAND()+RAND())-6))-1)+Real_MC_30Y!P$58)</x:f>
        <x:v>6853899.048626923</x:v>
      </x:c>
      <x:c r="Q340" s="50" t="n">
        <x:f>MAX(0,P340*(1+EXP((LN(1+Real_MC_30Y!$J$11)-0.5*Real_MC_30Y!$J$12^2)+Real_MC_30Y!$J$12*((RAND()+RAND()+RAND()+RAND()+RAND()+RAND()+RAND()+RAND()+RAND()+RAND()+RAND()+RAND())-6))-1)+Real_MC_30Y!Q$58)</x:f>
        <x:v>6689137.020708106</x:v>
      </x:c>
      <x:c r="R340" s="50" t="n">
        <x:f>MAX(0,Q340*(1+EXP((LN(1+Real_MC_30Y!$J$11)-0.5*Real_MC_30Y!$J$12^2)+Real_MC_30Y!$J$12*((RAND()+RAND()+RAND()+RAND()+RAND()+RAND()+RAND()+RAND()+RAND()+RAND()+RAND()+RAND())-6))-1)+Real_MC_30Y!R$58)</x:f>
        <x:v>5800168.790657859</x:v>
      </x:c>
      <x:c r="S340" s="50" t="n">
        <x:f>MAX(0,R340*(1+EXP((LN(1+Real_MC_30Y!$J$11)-0.5*Real_MC_30Y!$J$12^2)+Real_MC_30Y!$J$12*((RAND()+RAND()+RAND()+RAND()+RAND()+RAND()+RAND()+RAND()+RAND()+RAND()+RAND()+RAND())-6))-1)+Real_MC_30Y!S$58)</x:f>
        <x:v>6798870.488274282</x:v>
      </x:c>
      <x:c r="T340" s="50" t="n">
        <x:f>MAX(0,S340*(1+EXP((LN(1+Real_MC_30Y!$J$11)-0.5*Real_MC_30Y!$J$12^2)+Real_MC_30Y!$J$12*((RAND()+RAND()+RAND()+RAND()+RAND()+RAND()+RAND()+RAND()+RAND()+RAND()+RAND()+RAND())-6))-1)+Real_MC_30Y!T$58)</x:f>
        <x:v>6577529.585559608</x:v>
      </x:c>
      <x:c r="U340" s="50" t="n">
        <x:f>MAX(0,T340*(1+EXP((LN(1+Real_MC_30Y!$J$11)-0.5*Real_MC_30Y!$J$12^2)+Real_MC_30Y!$J$12*((RAND()+RAND()+RAND()+RAND()+RAND()+RAND()+RAND()+RAND()+RAND()+RAND()+RAND()+RAND())-6))-1)+Real_MC_30Y!U$58)</x:f>
        <x:v>6989835.44519307</x:v>
      </x:c>
      <x:c r="V340" s="50" t="n">
        <x:f>MAX(0,U340*(1+EXP((LN(1+Real_MC_30Y!$J$11)-0.5*Real_MC_30Y!$J$12^2)+Real_MC_30Y!$J$12*((RAND()+RAND()+RAND()+RAND()+RAND()+RAND()+RAND()+RAND()+RAND()+RAND()+RAND()+RAND())-6))-1)+Real_MC_30Y!V$58)</x:f>
        <x:v>7879597.2924182275</x:v>
      </x:c>
      <x:c r="W340" s="50" t="n">
        <x:f>MAX(0,V340*(1+EXP((LN(1+Real_MC_30Y!$J$11)-0.5*Real_MC_30Y!$J$12^2)+Real_MC_30Y!$J$12*((RAND()+RAND()+RAND()+RAND()+RAND()+RAND()+RAND()+RAND()+RAND()+RAND()+RAND()+RAND())-6))-1)+Real_MC_30Y!W$58)</x:f>
        <x:v>6601199.607775279</x:v>
      </x:c>
      <x:c r="X340" s="50" t="n">
        <x:f>MAX(0,W340*(1+EXP((LN(1+Real_MC_30Y!$J$11)-0.5*Real_MC_30Y!$J$12^2)+Real_MC_30Y!$J$12*((RAND()+RAND()+RAND()+RAND()+RAND()+RAND()+RAND()+RAND()+RAND()+RAND()+RAND()+RAND())-6))-1)+Real_MC_30Y!X$58)</x:f>
        <x:v>7055307.191873268</x:v>
      </x:c>
      <x:c r="Y340" s="50" t="n">
        <x:f>MAX(0,X340*(1+EXP((LN(1+Real_MC_30Y!$J$11)-0.5*Real_MC_30Y!$J$12^2)+Real_MC_30Y!$J$12*((RAND()+RAND()+RAND()+RAND()+RAND()+RAND()+RAND()+RAND()+RAND()+RAND()+RAND()+RAND())-6))-1)+Real_MC_30Y!Y$58)</x:f>
        <x:v>7606574.222515624</x:v>
      </x:c>
      <x:c r="Z340" s="50" t="n">
        <x:f>MAX(0,Y340*(1+EXP((LN(1+Real_MC_30Y!$J$11)-0.5*Real_MC_30Y!$J$12^2)+Real_MC_30Y!$J$12*((RAND()+RAND()+RAND()+RAND()+RAND()+RAND()+RAND()+RAND()+RAND()+RAND()+RAND()+RAND())-6))-1)+Real_MC_30Y!Z$58)</x:f>
        <x:v>7823880.645861436</x:v>
      </x:c>
      <x:c r="AA340" s="50" t="n">
        <x:f>MAX(0,Z340*(1+EXP((LN(1+Real_MC_30Y!$J$11)-0.5*Real_MC_30Y!$J$12^2)+Real_MC_30Y!$J$12*((RAND()+RAND()+RAND()+RAND()+RAND()+RAND()+RAND()+RAND()+RAND()+RAND()+RAND()+RAND())-6))-1)+Real_MC_30Y!AA$58)</x:f>
        <x:v>9831644.61094125</x:v>
      </x:c>
      <x:c r="AB340" s="50" t="n">
        <x:f>MAX(0,AA340*(1+EXP((LN(1+Real_MC_30Y!$J$11)-0.5*Real_MC_30Y!$J$12^2)+Real_MC_30Y!$J$12*((RAND()+RAND()+RAND()+RAND()+RAND()+RAND()+RAND()+RAND()+RAND()+RAND()+RAND()+RAND())-6))-1)+Real_MC_30Y!AB$58)</x:f>
        <x:v>9977726.729475513</x:v>
      </x:c>
      <x:c r="AC340" s="50" t="n">
        <x:f>MAX(0,AB340*(1+EXP((LN(1+Real_MC_30Y!$J$11)-0.5*Real_MC_30Y!$J$12^2)+Real_MC_30Y!$J$12*((RAND()+RAND()+RAND()+RAND()+RAND()+RAND()+RAND()+RAND()+RAND()+RAND()+RAND()+RAND())-6))-1)+Real_MC_30Y!AC$58)</x:f>
        <x:v>11363634.228802651</x:v>
      </x:c>
      <x:c r="AD340" s="50" t="n">
        <x:f>MAX(0,AC340*(1+EXP((LN(1+Real_MC_30Y!$J$11)-0.5*Real_MC_30Y!$J$12^2)+Real_MC_30Y!$J$12*((RAND()+RAND()+RAND()+RAND()+RAND()+RAND()+RAND()+RAND()+RAND()+RAND()+RAND()+RAND())-6))-1)+Real_MC_30Y!AD$58)</x:f>
        <x:v>12036482.21584888</x:v>
      </x:c>
      <x:c r="AE340" s="50" t="n">
        <x:f>MAX(0,AD340*(1+EXP((LN(1+Real_MC_30Y!$J$11)-0.5*Real_MC_30Y!$J$12^2)+Real_MC_30Y!$J$12*((RAND()+RAND()+RAND()+RAND()+RAND()+RAND()+RAND()+RAND()+RAND()+RAND()+RAND()+RAND())-6))-1)+Real_MC_30Y!AE$58)</x:f>
        <x:v>12151779.32001653</x:v>
      </x:c>
      <x:c r="AF340" s="50" t="n">
        <x:f>MAX(0,AE340*(1+EXP((LN(1+Real_MC_30Y!$J$11)-0.5*Real_MC_30Y!$J$12^2)+Real_MC_30Y!$J$12*((RAND()+RAND()+RAND()+RAND()+RAND()+RAND()+RAND()+RAND()+RAND()+RAND()+RAND()+RAND())-6))-1)+Real_MC_30Y!AF$58)</x:f>
        <x:v>13572905.400979405</x:v>
      </x:c>
    </x:row>
    <x:row r="341">
      <x:c r="A341">
        <x:v>337</x:v>
      </x:c>
      <x:c r="B341" s="50" t="n">
        <x:f>MAX(0,Liquidity_30Y!$C$14+Real_MC_30Y!B$57-Real_MC_30Y!B$56)</x:f>
        <x:v>1029031.25</x:v>
      </x:c>
      <x:c r="C341" s="50" t="n">
        <x:f>MAX(0,B341*(1+EXP((LN(1+Real_MC_30Y!$J$11)-0.5*Real_MC_30Y!$J$12^2)+Real_MC_30Y!$J$12*((RAND()+RAND()+RAND()+RAND()+RAND()+RAND()+RAND()+RAND()+RAND()+RAND()+RAND()+RAND())-6))-1)+Real_MC_30Y!C$58)</x:f>
        <x:v>1011747.866119467</x:v>
      </x:c>
      <x:c r="D341" s="50" t="n">
        <x:f>MAX(0,C341*(1+EXP((LN(1+Real_MC_30Y!$J$11)-0.5*Real_MC_30Y!$J$12^2)+Real_MC_30Y!$J$12*((RAND()+RAND()+RAND()+RAND()+RAND()+RAND()+RAND()+RAND()+RAND()+RAND()+RAND()+RAND())-6))-1)+Real_MC_30Y!D$58)</x:f>
        <x:v>1010778.0390827712</x:v>
      </x:c>
      <x:c r="E341" s="50" t="n">
        <x:f>MAX(0,D341*(1+EXP((LN(1+Real_MC_30Y!$J$11)-0.5*Real_MC_30Y!$J$12^2)+Real_MC_30Y!$J$12*((RAND()+RAND()+RAND()+RAND()+RAND()+RAND()+RAND()+RAND()+RAND()+RAND()+RAND()+RAND())-6))-1)+Real_MC_30Y!E$58)</x:f>
        <x:v>1114328.93934932</x:v>
      </x:c>
      <x:c r="F341" s="50" t="n">
        <x:f>MAX(0,E341*(1+EXP((LN(1+Real_MC_30Y!$J$11)-0.5*Real_MC_30Y!$J$12^2)+Real_MC_30Y!$J$12*((RAND()+RAND()+RAND()+RAND()+RAND()+RAND()+RAND()+RAND()+RAND()+RAND()+RAND()+RAND())-6))-1)+Real_MC_30Y!F$58)</x:f>
        <x:v>1366030.581301336</x:v>
      </x:c>
      <x:c r="G341" s="50" t="n">
        <x:f>MAX(0,F341*(1+EXP((LN(1+Real_MC_30Y!$J$11)-0.5*Real_MC_30Y!$J$12^2)+Real_MC_30Y!$J$12*((RAND()+RAND()+RAND()+RAND()+RAND()+RAND()+RAND()+RAND()+RAND()+RAND()+RAND()+RAND())-6))-1)+Real_MC_30Y!G$58)</x:f>
        <x:v>1661254.3422900243</x:v>
      </x:c>
      <x:c r="H341" s="50" t="n">
        <x:f>MAX(0,G341*(1+EXP((LN(1+Real_MC_30Y!$J$11)-0.5*Real_MC_30Y!$J$12^2)+Real_MC_30Y!$J$12*((RAND()+RAND()+RAND()+RAND()+RAND()+RAND()+RAND()+RAND()+RAND()+RAND()+RAND()+RAND())-6))-1)+Real_MC_30Y!H$58)</x:f>
        <x:v>1712139.1192753015</x:v>
      </x:c>
      <x:c r="I341" s="50" t="n">
        <x:f>MAX(0,H341*(1+EXP((LN(1+Real_MC_30Y!$J$11)-0.5*Real_MC_30Y!$J$12^2)+Real_MC_30Y!$J$12*((RAND()+RAND()+RAND()+RAND()+RAND()+RAND()+RAND()+RAND()+RAND()+RAND()+RAND()+RAND())-6))-1)+Real_MC_30Y!I$58)</x:f>
        <x:v>1895744.3653938551</x:v>
      </x:c>
      <x:c r="J341" s="50" t="n">
        <x:f>MAX(0,I341*(1+EXP((LN(1+Real_MC_30Y!$J$11)-0.5*Real_MC_30Y!$J$12^2)+Real_MC_30Y!$J$12*((RAND()+RAND()+RAND()+RAND()+RAND()+RAND()+RAND()+RAND()+RAND()+RAND()+RAND()+RAND())-6))-1)+Real_MC_30Y!J$58)</x:f>
        <x:v>1985277.6298034987</x:v>
      </x:c>
      <x:c r="K341" s="50" t="n">
        <x:f>MAX(0,J341*(1+EXP((LN(1+Real_MC_30Y!$J$11)-0.5*Real_MC_30Y!$J$12^2)+Real_MC_30Y!$J$12*((RAND()+RAND()+RAND()+RAND()+RAND()+RAND()+RAND()+RAND()+RAND()+RAND()+RAND()+RAND())-6))-1)+Real_MC_30Y!K$58)</x:f>
        <x:v>2352422.603835632</x:v>
      </x:c>
      <x:c r="L341" s="50" t="n">
        <x:f>MAX(0,K341*(1+EXP((LN(1+Real_MC_30Y!$J$11)-0.5*Real_MC_30Y!$J$12^2)+Real_MC_30Y!$J$12*((RAND()+RAND()+RAND()+RAND()+RAND()+RAND()+RAND()+RAND()+RAND()+RAND()+RAND()+RAND())-6))-1)+Real_MC_30Y!L$58)</x:f>
        <x:v>2789758.3338130983</x:v>
      </x:c>
      <x:c r="M341" s="50" t="n">
        <x:f>MAX(0,L341*(1+EXP((LN(1+Real_MC_30Y!$J$11)-0.5*Real_MC_30Y!$J$12^2)+Real_MC_30Y!$J$12*((RAND()+RAND()+RAND()+RAND()+RAND()+RAND()+RAND()+RAND()+RAND()+RAND()+RAND()+RAND())-6))-1)+Real_MC_30Y!M$58)</x:f>
        <x:v>2399922.132130703</x:v>
      </x:c>
      <x:c r="N341" s="50" t="n">
        <x:f>MAX(0,M341*(1+EXP((LN(1+Real_MC_30Y!$J$11)-0.5*Real_MC_30Y!$J$12^2)+Real_MC_30Y!$J$12*((RAND()+RAND()+RAND()+RAND()+RAND()+RAND()+RAND()+RAND()+RAND()+RAND()+RAND()+RAND())-6))-1)+Real_MC_30Y!N$58)</x:f>
        <x:v>2106552.0241501275</x:v>
      </x:c>
      <x:c r="O341" s="50" t="n">
        <x:f>MAX(0,N341*(1+EXP((LN(1+Real_MC_30Y!$J$11)-0.5*Real_MC_30Y!$J$12^2)+Real_MC_30Y!$J$12*((RAND()+RAND()+RAND()+RAND()+RAND()+RAND()+RAND()+RAND()+RAND()+RAND()+RAND()+RAND())-6))-1)+Real_MC_30Y!O$58)</x:f>
        <x:v>1491554.4465298892</x:v>
      </x:c>
      <x:c r="P341" s="50" t="n">
        <x:f>MAX(0,O341*(1+EXP((LN(1+Real_MC_30Y!$J$11)-0.5*Real_MC_30Y!$J$12^2)+Real_MC_30Y!$J$12*((RAND()+RAND()+RAND()+RAND()+RAND()+RAND()+RAND()+RAND()+RAND()+RAND()+RAND()+RAND())-6))-1)+Real_MC_30Y!P$58)</x:f>
        <x:v>1715789.9466723537</x:v>
      </x:c>
      <x:c r="Q341" s="50" t="n">
        <x:f>MAX(0,P341*(1+EXP((LN(1+Real_MC_30Y!$J$11)-0.5*Real_MC_30Y!$J$12^2)+Real_MC_30Y!$J$12*((RAND()+RAND()+RAND()+RAND()+RAND()+RAND()+RAND()+RAND()+RAND()+RAND()+RAND()+RAND())-6))-1)+Real_MC_30Y!Q$58)</x:f>
        <x:v>2348813.4575793254</x:v>
      </x:c>
      <x:c r="R341" s="50" t="n">
        <x:f>MAX(0,Q341*(1+EXP((LN(1+Real_MC_30Y!$J$11)-0.5*Real_MC_30Y!$J$12^2)+Real_MC_30Y!$J$12*((RAND()+RAND()+RAND()+RAND()+RAND()+RAND()+RAND()+RAND()+RAND()+RAND()+RAND()+RAND())-6))-1)+Real_MC_30Y!R$58)</x:f>
        <x:v>2888565.3519799355</x:v>
      </x:c>
      <x:c r="S341" s="50" t="n">
        <x:f>MAX(0,R341*(1+EXP((LN(1+Real_MC_30Y!$J$11)-0.5*Real_MC_30Y!$J$12^2)+Real_MC_30Y!$J$12*((RAND()+RAND()+RAND()+RAND()+RAND()+RAND()+RAND()+RAND()+RAND()+RAND()+RAND()+RAND())-6))-1)+Real_MC_30Y!S$58)</x:f>
        <x:v>2762513.8227501</x:v>
      </x:c>
      <x:c r="T341" s="50" t="n">
        <x:f>MAX(0,S341*(1+EXP((LN(1+Real_MC_30Y!$J$11)-0.5*Real_MC_30Y!$J$12^2)+Real_MC_30Y!$J$12*((RAND()+RAND()+RAND()+RAND()+RAND()+RAND()+RAND()+RAND()+RAND()+RAND()+RAND()+RAND())-6))-1)+Real_MC_30Y!T$58)</x:f>
        <x:v>2925914.116677571</x:v>
      </x:c>
      <x:c r="U341" s="50" t="n">
        <x:f>MAX(0,T341*(1+EXP((LN(1+Real_MC_30Y!$J$11)-0.5*Real_MC_30Y!$J$12^2)+Real_MC_30Y!$J$12*((RAND()+RAND()+RAND()+RAND()+RAND()+RAND()+RAND()+RAND()+RAND()+RAND()+RAND()+RAND())-6))-1)+Real_MC_30Y!U$58)</x:f>
        <x:v>2420651.9077416454</x:v>
      </x:c>
      <x:c r="V341" s="50" t="n">
        <x:f>MAX(0,U341*(1+EXP((LN(1+Real_MC_30Y!$J$11)-0.5*Real_MC_30Y!$J$12^2)+Real_MC_30Y!$J$12*((RAND()+RAND()+RAND()+RAND()+RAND()+RAND()+RAND()+RAND()+RAND()+RAND()+RAND()+RAND())-6))-1)+Real_MC_30Y!V$58)</x:f>
        <x:v>3235366.7286813413</x:v>
      </x:c>
      <x:c r="W341" s="50" t="n">
        <x:f>MAX(0,V341*(1+EXP((LN(1+Real_MC_30Y!$J$11)-0.5*Real_MC_30Y!$J$12^2)+Real_MC_30Y!$J$12*((RAND()+RAND()+RAND()+RAND()+RAND()+RAND()+RAND()+RAND()+RAND()+RAND()+RAND()+RAND())-6))-1)+Real_MC_30Y!W$58)</x:f>
        <x:v>2892487.387083024</x:v>
      </x:c>
      <x:c r="X341" s="50" t="n">
        <x:f>MAX(0,W341*(1+EXP((LN(1+Real_MC_30Y!$J$11)-0.5*Real_MC_30Y!$J$12^2)+Real_MC_30Y!$J$12*((RAND()+RAND()+RAND()+RAND()+RAND()+RAND()+RAND()+RAND()+RAND()+RAND()+RAND()+RAND())-6))-1)+Real_MC_30Y!X$58)</x:f>
        <x:v>2431042.4604773894</x:v>
      </x:c>
      <x:c r="Y341" s="50" t="n">
        <x:f>MAX(0,X341*(1+EXP((LN(1+Real_MC_30Y!$J$11)-0.5*Real_MC_30Y!$J$12^2)+Real_MC_30Y!$J$12*((RAND()+RAND()+RAND()+RAND()+RAND()+RAND()+RAND()+RAND()+RAND()+RAND()+RAND()+RAND())-6))-1)+Real_MC_30Y!Y$58)</x:f>
        <x:v>2674647.999534565</x:v>
      </x:c>
      <x:c r="Z341" s="50" t="n">
        <x:f>MAX(0,Y341*(1+EXP((LN(1+Real_MC_30Y!$J$11)-0.5*Real_MC_30Y!$J$12^2)+Real_MC_30Y!$J$12*((RAND()+RAND()+RAND()+RAND()+RAND()+RAND()+RAND()+RAND()+RAND()+RAND()+RAND()+RAND())-6))-1)+Real_MC_30Y!Z$58)</x:f>
        <x:v>2674710.720505472</x:v>
      </x:c>
      <x:c r="AA341" s="50" t="n">
        <x:f>MAX(0,Z341*(1+EXP((LN(1+Real_MC_30Y!$J$11)-0.5*Real_MC_30Y!$J$12^2)+Real_MC_30Y!$J$12*((RAND()+RAND()+RAND()+RAND()+RAND()+RAND()+RAND()+RAND()+RAND()+RAND()+RAND()+RAND())-6))-1)+Real_MC_30Y!AA$58)</x:f>
        <x:v>2743859.870273061</x:v>
      </x:c>
      <x:c r="AB341" s="50" t="n">
        <x:f>MAX(0,AA341*(1+EXP((LN(1+Real_MC_30Y!$J$11)-0.5*Real_MC_30Y!$J$12^2)+Real_MC_30Y!$J$12*((RAND()+RAND()+RAND()+RAND()+RAND()+RAND()+RAND()+RAND()+RAND()+RAND()+RAND()+RAND())-6))-1)+Real_MC_30Y!AB$58)</x:f>
        <x:v>2275625.178855266</x:v>
      </x:c>
      <x:c r="AC341" s="50" t="n">
        <x:f>MAX(0,AB341*(1+EXP((LN(1+Real_MC_30Y!$J$11)-0.5*Real_MC_30Y!$J$12^2)+Real_MC_30Y!$J$12*((RAND()+RAND()+RAND()+RAND()+RAND()+RAND()+RAND()+RAND()+RAND()+RAND()+RAND()+RAND())-6))-1)+Real_MC_30Y!AC$58)</x:f>
        <x:v>2829231.5095735276</x:v>
      </x:c>
      <x:c r="AD341" s="50" t="n">
        <x:f>MAX(0,AC341*(1+EXP((LN(1+Real_MC_30Y!$J$11)-0.5*Real_MC_30Y!$J$12^2)+Real_MC_30Y!$J$12*((RAND()+RAND()+RAND()+RAND()+RAND()+RAND()+RAND()+RAND()+RAND()+RAND()+RAND()+RAND())-6))-1)+Real_MC_30Y!AD$58)</x:f>
        <x:v>3346136.5418891506</x:v>
      </x:c>
      <x:c r="AE341" s="50" t="n">
        <x:f>MAX(0,AD341*(1+EXP((LN(1+Real_MC_30Y!$J$11)-0.5*Real_MC_30Y!$J$12^2)+Real_MC_30Y!$J$12*((RAND()+RAND()+RAND()+RAND()+RAND()+RAND()+RAND()+RAND()+RAND()+RAND()+RAND()+RAND())-6))-1)+Real_MC_30Y!AE$58)</x:f>
        <x:v>3739105.2977175987</x:v>
      </x:c>
      <x:c r="AF341" s="50" t="n">
        <x:f>MAX(0,AE341*(1+EXP((LN(1+Real_MC_30Y!$J$11)-0.5*Real_MC_30Y!$J$12^2)+Real_MC_30Y!$J$12*((RAND()+RAND()+RAND()+RAND()+RAND()+RAND()+RAND()+RAND()+RAND()+RAND()+RAND()+RAND())-6))-1)+Real_MC_30Y!AF$58)</x:f>
        <x:v>5360852.921489335</x:v>
      </x:c>
    </x:row>
    <x:row r="342">
      <x:c r="A342">
        <x:v>338</x:v>
      </x:c>
      <x:c r="B342" s="50" t="n">
        <x:f>MAX(0,Liquidity_30Y!$C$14+Real_MC_30Y!B$57-Real_MC_30Y!B$56)</x:f>
        <x:v>1029031.25</x:v>
      </x:c>
      <x:c r="C342" s="50" t="n">
        <x:f>MAX(0,B342*(1+EXP((LN(1+Real_MC_30Y!$J$11)-0.5*Real_MC_30Y!$J$12^2)+Real_MC_30Y!$J$12*((RAND()+RAND()+RAND()+RAND()+RAND()+RAND()+RAND()+RAND()+RAND()+RAND()+RAND()+RAND())-6))-1)+Real_MC_30Y!C$58)</x:f>
        <x:v>928467.3103881483</x:v>
      </x:c>
      <x:c r="D342" s="50" t="n">
        <x:f>MAX(0,C342*(1+EXP((LN(1+Real_MC_30Y!$J$11)-0.5*Real_MC_30Y!$J$12^2)+Real_MC_30Y!$J$12*((RAND()+RAND()+RAND()+RAND()+RAND()+RAND()+RAND()+RAND()+RAND()+RAND()+RAND()+RAND())-6))-1)+Real_MC_30Y!D$58)</x:f>
        <x:v>1024025.9681154534</x:v>
      </x:c>
      <x:c r="E342" s="50" t="n">
        <x:f>MAX(0,D342*(1+EXP((LN(1+Real_MC_30Y!$J$11)-0.5*Real_MC_30Y!$J$12^2)+Real_MC_30Y!$J$12*((RAND()+RAND()+RAND()+RAND()+RAND()+RAND()+RAND()+RAND()+RAND()+RAND()+RAND()+RAND())-6))-1)+Real_MC_30Y!E$58)</x:f>
        <x:v>1011065.3026510653</x:v>
      </x:c>
      <x:c r="F342" s="50" t="n">
        <x:f>MAX(0,E342*(1+EXP((LN(1+Real_MC_30Y!$J$11)-0.5*Real_MC_30Y!$J$12^2)+Real_MC_30Y!$J$12*((RAND()+RAND()+RAND()+RAND()+RAND()+RAND()+RAND()+RAND()+RAND()+RAND()+RAND()+RAND())-6))-1)+Real_MC_30Y!F$58)</x:f>
        <x:v>790930.6232388562</x:v>
      </x:c>
      <x:c r="G342" s="50" t="n">
        <x:f>MAX(0,F342*(1+EXP((LN(1+Real_MC_30Y!$J$11)-0.5*Real_MC_30Y!$J$12^2)+Real_MC_30Y!$J$12*((RAND()+RAND()+RAND()+RAND()+RAND()+RAND()+RAND()+RAND()+RAND()+RAND()+RAND()+RAND())-6))-1)+Real_MC_30Y!G$58)</x:f>
        <x:v>806489.8961454231</x:v>
      </x:c>
      <x:c r="H342" s="50" t="n">
        <x:f>MAX(0,G342*(1+EXP((LN(1+Real_MC_30Y!$J$11)-0.5*Real_MC_30Y!$J$12^2)+Real_MC_30Y!$J$12*((RAND()+RAND()+RAND()+RAND()+RAND()+RAND()+RAND()+RAND()+RAND()+RAND()+RAND()+RAND())-6))-1)+Real_MC_30Y!H$58)</x:f>
        <x:v>742719.7226499077</x:v>
      </x:c>
      <x:c r="I342" s="50" t="n">
        <x:f>MAX(0,H342*(1+EXP((LN(1+Real_MC_30Y!$J$11)-0.5*Real_MC_30Y!$J$12^2)+Real_MC_30Y!$J$12*((RAND()+RAND()+RAND()+RAND()+RAND()+RAND()+RAND()+RAND()+RAND()+RAND()+RAND()+RAND())-6))-1)+Real_MC_30Y!I$58)</x:f>
        <x:v>870844.0481412427</x:v>
      </x:c>
      <x:c r="J342" s="50" t="n">
        <x:f>MAX(0,I342*(1+EXP((LN(1+Real_MC_30Y!$J$11)-0.5*Real_MC_30Y!$J$12^2)+Real_MC_30Y!$J$12*((RAND()+RAND()+RAND()+RAND()+RAND()+RAND()+RAND()+RAND()+RAND()+RAND()+RAND()+RAND())-6))-1)+Real_MC_30Y!J$58)</x:f>
        <x:v>955826.368359955</x:v>
      </x:c>
      <x:c r="K342" s="50" t="n">
        <x:f>MAX(0,J342*(1+EXP((LN(1+Real_MC_30Y!$J$11)-0.5*Real_MC_30Y!$J$12^2)+Real_MC_30Y!$J$12*((RAND()+RAND()+RAND()+RAND()+RAND()+RAND()+RAND()+RAND()+RAND()+RAND()+RAND()+RAND())-6))-1)+Real_MC_30Y!K$58)</x:f>
        <x:v>1311750.83651671</x:v>
      </x:c>
      <x:c r="L342" s="50" t="n">
        <x:f>MAX(0,K342*(1+EXP((LN(1+Real_MC_30Y!$J$11)-0.5*Real_MC_30Y!$J$12^2)+Real_MC_30Y!$J$12*((RAND()+RAND()+RAND()+RAND()+RAND()+RAND()+RAND()+RAND()+RAND()+RAND()+RAND()+RAND())-6))-1)+Real_MC_30Y!L$58)</x:f>
        <x:v>1194157.7609197157</x:v>
      </x:c>
      <x:c r="M342" s="50" t="n">
        <x:f>MAX(0,L342*(1+EXP((LN(1+Real_MC_30Y!$J$11)-0.5*Real_MC_30Y!$J$12^2)+Real_MC_30Y!$J$12*((RAND()+RAND()+RAND()+RAND()+RAND()+RAND()+RAND()+RAND()+RAND()+RAND()+RAND()+RAND())-6))-1)+Real_MC_30Y!M$58)</x:f>
        <x:v>1528287.020249038</x:v>
      </x:c>
      <x:c r="N342" s="50" t="n">
        <x:f>MAX(0,M342*(1+EXP((LN(1+Real_MC_30Y!$J$11)-0.5*Real_MC_30Y!$J$12^2)+Real_MC_30Y!$J$12*((RAND()+RAND()+RAND()+RAND()+RAND()+RAND()+RAND()+RAND()+RAND()+RAND()+RAND()+RAND())-6))-1)+Real_MC_30Y!N$58)</x:f>
        <x:v>1632632.531308981</x:v>
      </x:c>
      <x:c r="O342" s="50" t="n">
        <x:f>MAX(0,N342*(1+EXP((LN(1+Real_MC_30Y!$J$11)-0.5*Real_MC_30Y!$J$12^2)+Real_MC_30Y!$J$12*((RAND()+RAND()+RAND()+RAND()+RAND()+RAND()+RAND()+RAND()+RAND()+RAND()+RAND()+RAND())-6))-1)+Real_MC_30Y!O$58)</x:f>
        <x:v>1461808.2109973596</x:v>
      </x:c>
      <x:c r="P342" s="50" t="n">
        <x:f>MAX(0,O342*(1+EXP((LN(1+Real_MC_30Y!$J$11)-0.5*Real_MC_30Y!$J$12^2)+Real_MC_30Y!$J$12*((RAND()+RAND()+RAND()+RAND()+RAND()+RAND()+RAND()+RAND()+RAND()+RAND()+RAND()+RAND())-6))-1)+Real_MC_30Y!P$58)</x:f>
        <x:v>1569885.7024438079</x:v>
      </x:c>
      <x:c r="Q342" s="50" t="n">
        <x:f>MAX(0,P342*(1+EXP((LN(1+Real_MC_30Y!$J$11)-0.5*Real_MC_30Y!$J$12^2)+Real_MC_30Y!$J$12*((RAND()+RAND()+RAND()+RAND()+RAND()+RAND()+RAND()+RAND()+RAND()+RAND()+RAND()+RAND())-6))-1)+Real_MC_30Y!Q$58)</x:f>
        <x:v>1902446.8260408365</x:v>
      </x:c>
      <x:c r="R342" s="50" t="n">
        <x:f>MAX(0,Q342*(1+EXP((LN(1+Real_MC_30Y!$J$11)-0.5*Real_MC_30Y!$J$12^2)+Real_MC_30Y!$J$12*((RAND()+RAND()+RAND()+RAND()+RAND()+RAND()+RAND()+RAND()+RAND()+RAND()+RAND()+RAND())-6))-1)+Real_MC_30Y!R$58)</x:f>
        <x:v>2222565.977992603</x:v>
      </x:c>
      <x:c r="S342" s="50" t="n">
        <x:f>MAX(0,R342*(1+EXP((LN(1+Real_MC_30Y!$J$11)-0.5*Real_MC_30Y!$J$12^2)+Real_MC_30Y!$J$12*((RAND()+RAND()+RAND()+RAND()+RAND()+RAND()+RAND()+RAND()+RAND()+RAND()+RAND()+RAND())-6))-1)+Real_MC_30Y!S$58)</x:f>
        <x:v>2662515.608764656</x:v>
      </x:c>
      <x:c r="T342" s="50" t="n">
        <x:f>MAX(0,S342*(1+EXP((LN(1+Real_MC_30Y!$J$11)-0.5*Real_MC_30Y!$J$12^2)+Real_MC_30Y!$J$12*((RAND()+RAND()+RAND()+RAND()+RAND()+RAND()+RAND()+RAND()+RAND()+RAND()+RAND()+RAND())-6))-1)+Real_MC_30Y!T$58)</x:f>
        <x:v>2642279.634906201</x:v>
      </x:c>
      <x:c r="U342" s="50" t="n">
        <x:f>MAX(0,T342*(1+EXP((LN(1+Real_MC_30Y!$J$11)-0.5*Real_MC_30Y!$J$12^2)+Real_MC_30Y!$J$12*((RAND()+RAND()+RAND()+RAND()+RAND()+RAND()+RAND()+RAND()+RAND()+RAND()+RAND()+RAND())-6))-1)+Real_MC_30Y!U$58)</x:f>
        <x:v>3721682.6869160086</x:v>
      </x:c>
      <x:c r="V342" s="50" t="n">
        <x:f>MAX(0,U342*(1+EXP((LN(1+Real_MC_30Y!$J$11)-0.5*Real_MC_30Y!$J$12^2)+Real_MC_30Y!$J$12*((RAND()+RAND()+RAND()+RAND()+RAND()+RAND()+RAND()+RAND()+RAND()+RAND()+RAND()+RAND())-6))-1)+Real_MC_30Y!V$58)</x:f>
        <x:v>4850144.1567503195</x:v>
      </x:c>
      <x:c r="W342" s="50" t="n">
        <x:f>MAX(0,V342*(1+EXP((LN(1+Real_MC_30Y!$J$11)-0.5*Real_MC_30Y!$J$12^2)+Real_MC_30Y!$J$12*((RAND()+RAND()+RAND()+RAND()+RAND()+RAND()+RAND()+RAND()+RAND()+RAND()+RAND()+RAND())-6))-1)+Real_MC_30Y!W$58)</x:f>
        <x:v>5033478.824530705</x:v>
      </x:c>
      <x:c r="X342" s="50" t="n">
        <x:f>MAX(0,W342*(1+EXP((LN(1+Real_MC_30Y!$J$11)-0.5*Real_MC_30Y!$J$12^2)+Real_MC_30Y!$J$12*((RAND()+RAND()+RAND()+RAND()+RAND()+RAND()+RAND()+RAND()+RAND()+RAND()+RAND()+RAND())-6))-1)+Real_MC_30Y!X$58)</x:f>
        <x:v>4373754.696991653</x:v>
      </x:c>
      <x:c r="Y342" s="50" t="n">
        <x:f>MAX(0,X342*(1+EXP((LN(1+Real_MC_30Y!$J$11)-0.5*Real_MC_30Y!$J$12^2)+Real_MC_30Y!$J$12*((RAND()+RAND()+RAND()+RAND()+RAND()+RAND()+RAND()+RAND()+RAND()+RAND()+RAND()+RAND())-6))-1)+Real_MC_30Y!Y$58)</x:f>
        <x:v>4689378.433414393</x:v>
      </x:c>
      <x:c r="Z342" s="50" t="n">
        <x:f>MAX(0,Y342*(1+EXP((LN(1+Real_MC_30Y!$J$11)-0.5*Real_MC_30Y!$J$12^2)+Real_MC_30Y!$J$12*((RAND()+RAND()+RAND()+RAND()+RAND()+RAND()+RAND()+RAND()+RAND()+RAND()+RAND()+RAND())-6))-1)+Real_MC_30Y!Z$58)</x:f>
        <x:v>4664148.342171233</x:v>
      </x:c>
      <x:c r="AA342" s="50" t="n">
        <x:f>MAX(0,Z342*(1+EXP((LN(1+Real_MC_30Y!$J$11)-0.5*Real_MC_30Y!$J$12^2)+Real_MC_30Y!$J$12*((RAND()+RAND()+RAND()+RAND()+RAND()+RAND()+RAND()+RAND()+RAND()+RAND()+RAND()+RAND())-6))-1)+Real_MC_30Y!AA$58)</x:f>
        <x:v>5456431.864188069</x:v>
      </x:c>
      <x:c r="AB342" s="50" t="n">
        <x:f>MAX(0,AA342*(1+EXP((LN(1+Real_MC_30Y!$J$11)-0.5*Real_MC_30Y!$J$12^2)+Real_MC_30Y!$J$12*((RAND()+RAND()+RAND()+RAND()+RAND()+RAND()+RAND()+RAND()+RAND()+RAND()+RAND()+RAND())-6))-1)+Real_MC_30Y!AB$58)</x:f>
        <x:v>4380127.720962363</x:v>
      </x:c>
      <x:c r="AC342" s="50" t="n">
        <x:f>MAX(0,AB342*(1+EXP((LN(1+Real_MC_30Y!$J$11)-0.5*Real_MC_30Y!$J$12^2)+Real_MC_30Y!$J$12*((RAND()+RAND()+RAND()+RAND()+RAND()+RAND()+RAND()+RAND()+RAND()+RAND()+RAND()+RAND())-6))-1)+Real_MC_30Y!AC$58)</x:f>
        <x:v>5072895.197670328</x:v>
      </x:c>
      <x:c r="AD342" s="50" t="n">
        <x:f>MAX(0,AC342*(1+EXP((LN(1+Real_MC_30Y!$J$11)-0.5*Real_MC_30Y!$J$12^2)+Real_MC_30Y!$J$12*((RAND()+RAND()+RAND()+RAND()+RAND()+RAND()+RAND()+RAND()+RAND()+RAND()+RAND()+RAND())-6))-1)+Real_MC_30Y!AD$58)</x:f>
        <x:v>5728754.303398968</x:v>
      </x:c>
      <x:c r="AE342" s="50" t="n">
        <x:f>MAX(0,AD342*(1+EXP((LN(1+Real_MC_30Y!$J$11)-0.5*Real_MC_30Y!$J$12^2)+Real_MC_30Y!$J$12*((RAND()+RAND()+RAND()+RAND()+RAND()+RAND()+RAND()+RAND()+RAND()+RAND()+RAND()+RAND())-6))-1)+Real_MC_30Y!AE$58)</x:f>
        <x:v>5620396.042950278</x:v>
      </x:c>
      <x:c r="AF342" s="50" t="n">
        <x:f>MAX(0,AE342*(1+EXP((LN(1+Real_MC_30Y!$J$11)-0.5*Real_MC_30Y!$J$12^2)+Real_MC_30Y!$J$12*((RAND()+RAND()+RAND()+RAND()+RAND()+RAND()+RAND()+RAND()+RAND()+RAND()+RAND()+RAND())-6))-1)+Real_MC_30Y!AF$58)</x:f>
        <x:v>4866581.748230931</x:v>
      </x:c>
    </x:row>
    <x:row r="343">
      <x:c r="A343">
        <x:v>339</x:v>
      </x:c>
      <x:c r="B343" s="50" t="n">
        <x:f>MAX(0,Liquidity_30Y!$C$14+Real_MC_30Y!B$57-Real_MC_30Y!B$56)</x:f>
        <x:v>1029031.25</x:v>
      </x:c>
      <x:c r="C343" s="50" t="n">
        <x:f>MAX(0,B343*(1+EXP((LN(1+Real_MC_30Y!$J$11)-0.5*Real_MC_30Y!$J$12^2)+Real_MC_30Y!$J$12*((RAND()+RAND()+RAND()+RAND()+RAND()+RAND()+RAND()+RAND()+RAND()+RAND()+RAND()+RAND())-6))-1)+Real_MC_30Y!C$58)</x:f>
        <x:v>1341756.2319557727</x:v>
      </x:c>
      <x:c r="D343" s="50" t="n">
        <x:f>MAX(0,C343*(1+EXP((LN(1+Real_MC_30Y!$J$11)-0.5*Real_MC_30Y!$J$12^2)+Real_MC_30Y!$J$12*((RAND()+RAND()+RAND()+RAND()+RAND()+RAND()+RAND()+RAND()+RAND()+RAND()+RAND()+RAND())-6))-1)+Real_MC_30Y!D$58)</x:f>
        <x:v>1623112.509898954</x:v>
      </x:c>
      <x:c r="E343" s="50" t="n">
        <x:f>MAX(0,D343*(1+EXP((LN(1+Real_MC_30Y!$J$11)-0.5*Real_MC_30Y!$J$12^2)+Real_MC_30Y!$J$12*((RAND()+RAND()+RAND()+RAND()+RAND()+RAND()+RAND()+RAND()+RAND()+RAND()+RAND()+RAND())-6))-1)+Real_MC_30Y!E$58)</x:f>
        <x:v>2007587.9725760312</x:v>
      </x:c>
      <x:c r="F343" s="50" t="n">
        <x:f>MAX(0,E343*(1+EXP((LN(1+Real_MC_30Y!$J$11)-0.5*Real_MC_30Y!$J$12^2)+Real_MC_30Y!$J$12*((RAND()+RAND()+RAND()+RAND()+RAND()+RAND()+RAND()+RAND()+RAND()+RAND()+RAND()+RAND())-6))-1)+Real_MC_30Y!F$58)</x:f>
        <x:v>1908790.5383412712</x:v>
      </x:c>
      <x:c r="G343" s="50" t="n">
        <x:f>MAX(0,F343*(1+EXP((LN(1+Real_MC_30Y!$J$11)-0.5*Real_MC_30Y!$J$12^2)+Real_MC_30Y!$J$12*((RAND()+RAND()+RAND()+RAND()+RAND()+RAND()+RAND()+RAND()+RAND()+RAND()+RAND()+RAND())-6))-1)+Real_MC_30Y!G$58)</x:f>
        <x:v>2132384.614123122</x:v>
      </x:c>
      <x:c r="H343" s="50" t="n">
        <x:f>MAX(0,G343*(1+EXP((LN(1+Real_MC_30Y!$J$11)-0.5*Real_MC_30Y!$J$12^2)+Real_MC_30Y!$J$12*((RAND()+RAND()+RAND()+RAND()+RAND()+RAND()+RAND()+RAND()+RAND()+RAND()+RAND()+RAND())-6))-1)+Real_MC_30Y!H$58)</x:f>
        <x:v>1853931.8220115195</x:v>
      </x:c>
      <x:c r="I343" s="50" t="n">
        <x:f>MAX(0,H343*(1+EXP((LN(1+Real_MC_30Y!$J$11)-0.5*Real_MC_30Y!$J$12^2)+Real_MC_30Y!$J$12*((RAND()+RAND()+RAND()+RAND()+RAND()+RAND()+RAND()+RAND()+RAND()+RAND()+RAND()+RAND())-6))-1)+Real_MC_30Y!I$58)</x:f>
        <x:v>2303124.371681847</x:v>
      </x:c>
      <x:c r="J343" s="50" t="n">
        <x:f>MAX(0,I343*(1+EXP((LN(1+Real_MC_30Y!$J$11)-0.5*Real_MC_30Y!$J$12^2)+Real_MC_30Y!$J$12*((RAND()+RAND()+RAND()+RAND()+RAND()+RAND()+RAND()+RAND()+RAND()+RAND()+RAND()+RAND())-6))-1)+Real_MC_30Y!J$58)</x:f>
        <x:v>2564091.8385679447</x:v>
      </x:c>
      <x:c r="K343" s="50" t="n">
        <x:f>MAX(0,J343*(1+EXP((LN(1+Real_MC_30Y!$J$11)-0.5*Real_MC_30Y!$J$12^2)+Real_MC_30Y!$J$12*((RAND()+RAND()+RAND()+RAND()+RAND()+RAND()+RAND()+RAND()+RAND()+RAND()+RAND()+RAND())-6))-1)+Real_MC_30Y!K$58)</x:f>
        <x:v>2131652.778433663</x:v>
      </x:c>
      <x:c r="L343" s="50" t="n">
        <x:f>MAX(0,K343*(1+EXP((LN(1+Real_MC_30Y!$J$11)-0.5*Real_MC_30Y!$J$12^2)+Real_MC_30Y!$J$12*((RAND()+RAND()+RAND()+RAND()+RAND()+RAND()+RAND()+RAND()+RAND()+RAND()+RAND()+RAND())-6))-1)+Real_MC_30Y!L$58)</x:f>
        <x:v>2176088.3538056677</x:v>
      </x:c>
      <x:c r="M343" s="50" t="n">
        <x:f>MAX(0,L343*(1+EXP((LN(1+Real_MC_30Y!$J$11)-0.5*Real_MC_30Y!$J$12^2)+Real_MC_30Y!$J$12*((RAND()+RAND()+RAND()+RAND()+RAND()+RAND()+RAND()+RAND()+RAND()+RAND()+RAND()+RAND())-6))-1)+Real_MC_30Y!M$58)</x:f>
        <x:v>2118127.5694481423</x:v>
      </x:c>
      <x:c r="N343" s="50" t="n">
        <x:f>MAX(0,M343*(1+EXP((LN(1+Real_MC_30Y!$J$11)-0.5*Real_MC_30Y!$J$12^2)+Real_MC_30Y!$J$12*((RAND()+RAND()+RAND()+RAND()+RAND()+RAND()+RAND()+RAND()+RAND()+RAND()+RAND()+RAND())-6))-1)+Real_MC_30Y!N$58)</x:f>
        <x:v>2164164.3724461836</x:v>
      </x:c>
      <x:c r="O343" s="50" t="n">
        <x:f>MAX(0,N343*(1+EXP((LN(1+Real_MC_30Y!$J$11)-0.5*Real_MC_30Y!$J$12^2)+Real_MC_30Y!$J$12*((RAND()+RAND()+RAND()+RAND()+RAND()+RAND()+RAND()+RAND()+RAND()+RAND()+RAND()+RAND())-6))-1)+Real_MC_30Y!O$58)</x:f>
        <x:v>2494270.2913857508</x:v>
      </x:c>
      <x:c r="P343" s="50" t="n">
        <x:f>MAX(0,O343*(1+EXP((LN(1+Real_MC_30Y!$J$11)-0.5*Real_MC_30Y!$J$12^2)+Real_MC_30Y!$J$12*((RAND()+RAND()+RAND()+RAND()+RAND()+RAND()+RAND()+RAND()+RAND()+RAND()+RAND()+RAND())-6))-1)+Real_MC_30Y!P$58)</x:f>
        <x:v>2913292.81883684</x:v>
      </x:c>
      <x:c r="Q343" s="50" t="n">
        <x:f>MAX(0,P343*(1+EXP((LN(1+Real_MC_30Y!$J$11)-0.5*Real_MC_30Y!$J$12^2)+Real_MC_30Y!$J$12*((RAND()+RAND()+RAND()+RAND()+RAND()+RAND()+RAND()+RAND()+RAND()+RAND()+RAND()+RAND())-6))-1)+Real_MC_30Y!Q$58)</x:f>
        <x:v>3218015.043837862</x:v>
      </x:c>
      <x:c r="R343" s="50" t="n">
        <x:f>MAX(0,Q343*(1+EXP((LN(1+Real_MC_30Y!$J$11)-0.5*Real_MC_30Y!$J$12^2)+Real_MC_30Y!$J$12*((RAND()+RAND()+RAND()+RAND()+RAND()+RAND()+RAND()+RAND()+RAND()+RAND()+RAND()+RAND())-6))-1)+Real_MC_30Y!R$58)</x:f>
        <x:v>2997952.251968966</x:v>
      </x:c>
      <x:c r="S343" s="50" t="n">
        <x:f>MAX(0,R343*(1+EXP((LN(1+Real_MC_30Y!$J$11)-0.5*Real_MC_30Y!$J$12^2)+Real_MC_30Y!$J$12*((RAND()+RAND()+RAND()+RAND()+RAND()+RAND()+RAND()+RAND()+RAND()+RAND()+RAND()+RAND())-6))-1)+Real_MC_30Y!S$58)</x:f>
        <x:v>3310606.4034902193</x:v>
      </x:c>
      <x:c r="T343" s="50" t="n">
        <x:f>MAX(0,S343*(1+EXP((LN(1+Real_MC_30Y!$J$11)-0.5*Real_MC_30Y!$J$12^2)+Real_MC_30Y!$J$12*((RAND()+RAND()+RAND()+RAND()+RAND()+RAND()+RAND()+RAND()+RAND()+RAND()+RAND()+RAND())-6))-1)+Real_MC_30Y!T$58)</x:f>
        <x:v>3635488.800272853</x:v>
      </x:c>
      <x:c r="U343" s="50" t="n">
        <x:f>MAX(0,T343*(1+EXP((LN(1+Real_MC_30Y!$J$11)-0.5*Real_MC_30Y!$J$12^2)+Real_MC_30Y!$J$12*((RAND()+RAND()+RAND()+RAND()+RAND()+RAND()+RAND()+RAND()+RAND()+RAND()+RAND()+RAND())-6))-1)+Real_MC_30Y!U$58)</x:f>
        <x:v>3437842.7881166125</x:v>
      </x:c>
      <x:c r="V343" s="50" t="n">
        <x:f>MAX(0,U343*(1+EXP((LN(1+Real_MC_30Y!$J$11)-0.5*Real_MC_30Y!$J$12^2)+Real_MC_30Y!$J$12*((RAND()+RAND()+RAND()+RAND()+RAND()+RAND()+RAND()+RAND()+RAND()+RAND()+RAND()+RAND())-6))-1)+Real_MC_30Y!V$58)</x:f>
        <x:v>4518929.4476303235</x:v>
      </x:c>
      <x:c r="W343" s="50" t="n">
        <x:f>MAX(0,V343*(1+EXP((LN(1+Real_MC_30Y!$J$11)-0.5*Real_MC_30Y!$J$12^2)+Real_MC_30Y!$J$12*((RAND()+RAND()+RAND()+RAND()+RAND()+RAND()+RAND()+RAND()+RAND()+RAND()+RAND()+RAND())-6))-1)+Real_MC_30Y!W$58)</x:f>
        <x:v>5459623.151005347</x:v>
      </x:c>
      <x:c r="X343" s="50" t="n">
        <x:f>MAX(0,W343*(1+EXP((LN(1+Real_MC_30Y!$J$11)-0.5*Real_MC_30Y!$J$12^2)+Real_MC_30Y!$J$12*((RAND()+RAND()+RAND()+RAND()+RAND()+RAND()+RAND()+RAND()+RAND()+RAND()+RAND()+RAND())-6))-1)+Real_MC_30Y!X$58)</x:f>
        <x:v>4936507.141615569</x:v>
      </x:c>
      <x:c r="Y343" s="50" t="n">
        <x:f>MAX(0,X343*(1+EXP((LN(1+Real_MC_30Y!$J$11)-0.5*Real_MC_30Y!$J$12^2)+Real_MC_30Y!$J$12*((RAND()+RAND()+RAND()+RAND()+RAND()+RAND()+RAND()+RAND()+RAND()+RAND()+RAND()+RAND())-6))-1)+Real_MC_30Y!Y$58)</x:f>
        <x:v>5238065.690468509</x:v>
      </x:c>
      <x:c r="Z343" s="50" t="n">
        <x:f>MAX(0,Y343*(1+EXP((LN(1+Real_MC_30Y!$J$11)-0.5*Real_MC_30Y!$J$12^2)+Real_MC_30Y!$J$12*((RAND()+RAND()+RAND()+RAND()+RAND()+RAND()+RAND()+RAND()+RAND()+RAND()+RAND()+RAND())-6))-1)+Real_MC_30Y!Z$58)</x:f>
        <x:v>5802331.904736776</x:v>
      </x:c>
      <x:c r="AA343" s="50" t="n">
        <x:f>MAX(0,Z343*(1+EXP((LN(1+Real_MC_30Y!$J$11)-0.5*Real_MC_30Y!$J$12^2)+Real_MC_30Y!$J$12*((RAND()+RAND()+RAND()+RAND()+RAND()+RAND()+RAND()+RAND()+RAND()+RAND()+RAND()+RAND())-6))-1)+Real_MC_30Y!AA$58)</x:f>
        <x:v>7103485.803111116</x:v>
      </x:c>
      <x:c r="AB343" s="50" t="n">
        <x:f>MAX(0,AA343*(1+EXP((LN(1+Real_MC_30Y!$J$11)-0.5*Real_MC_30Y!$J$12^2)+Real_MC_30Y!$J$12*((RAND()+RAND()+RAND()+RAND()+RAND()+RAND()+RAND()+RAND()+RAND()+RAND()+RAND()+RAND())-6))-1)+Real_MC_30Y!AB$58)</x:f>
        <x:v>7894404.333364858</x:v>
      </x:c>
      <x:c r="AC343" s="50" t="n">
        <x:f>MAX(0,AB343*(1+EXP((LN(1+Real_MC_30Y!$J$11)-0.5*Real_MC_30Y!$J$12^2)+Real_MC_30Y!$J$12*((RAND()+RAND()+RAND()+RAND()+RAND()+RAND()+RAND()+RAND()+RAND()+RAND()+RAND()+RAND())-6))-1)+Real_MC_30Y!AC$58)</x:f>
        <x:v>7402157.253755985</x:v>
      </x:c>
      <x:c r="AD343" s="50" t="n">
        <x:f>MAX(0,AC343*(1+EXP((LN(1+Real_MC_30Y!$J$11)-0.5*Real_MC_30Y!$J$12^2)+Real_MC_30Y!$J$12*((RAND()+RAND()+RAND()+RAND()+RAND()+RAND()+RAND()+RAND()+RAND()+RAND()+RAND()+RAND())-6))-1)+Real_MC_30Y!AD$58)</x:f>
        <x:v>7039707.962805509</x:v>
      </x:c>
      <x:c r="AE343" s="50" t="n">
        <x:f>MAX(0,AD343*(1+EXP((LN(1+Real_MC_30Y!$J$11)-0.5*Real_MC_30Y!$J$12^2)+Real_MC_30Y!$J$12*((RAND()+RAND()+RAND()+RAND()+RAND()+RAND()+RAND()+RAND()+RAND()+RAND()+RAND()+RAND())-6))-1)+Real_MC_30Y!AE$58)</x:f>
        <x:v>9497016.236898126</x:v>
      </x:c>
      <x:c r="AF343" s="50" t="n">
        <x:f>MAX(0,AE343*(1+EXP((LN(1+Real_MC_30Y!$J$11)-0.5*Real_MC_30Y!$J$12^2)+Real_MC_30Y!$J$12*((RAND()+RAND()+RAND()+RAND()+RAND()+RAND()+RAND()+RAND()+RAND()+RAND()+RAND()+RAND())-6))-1)+Real_MC_30Y!AF$58)</x:f>
        <x:v>9950890.45097009</x:v>
      </x:c>
    </x:row>
    <x:row r="344">
      <x:c r="A344">
        <x:v>340</x:v>
      </x:c>
      <x:c r="B344" s="50" t="n">
        <x:f>MAX(0,Liquidity_30Y!$C$14+Real_MC_30Y!B$57-Real_MC_30Y!B$56)</x:f>
        <x:v>1029031.25</x:v>
      </x:c>
      <x:c r="C344" s="50" t="n">
        <x:f>MAX(0,B344*(1+EXP((LN(1+Real_MC_30Y!$J$11)-0.5*Real_MC_30Y!$J$12^2)+Real_MC_30Y!$J$12*((RAND()+RAND()+RAND()+RAND()+RAND()+RAND()+RAND()+RAND()+RAND()+RAND()+RAND()+RAND())-6))-1)+Real_MC_30Y!C$58)</x:f>
        <x:v>892048.2852037234</x:v>
      </x:c>
      <x:c r="D344" s="50" t="n">
        <x:f>MAX(0,C344*(1+EXP((LN(1+Real_MC_30Y!$J$11)-0.5*Real_MC_30Y!$J$12^2)+Real_MC_30Y!$J$12*((RAND()+RAND()+RAND()+RAND()+RAND()+RAND()+RAND()+RAND()+RAND()+RAND()+RAND()+RAND())-6))-1)+Real_MC_30Y!D$58)</x:f>
        <x:v>1021401.6277907833</x:v>
      </x:c>
      <x:c r="E344" s="50" t="n">
        <x:f>MAX(0,D344*(1+EXP((LN(1+Real_MC_30Y!$J$11)-0.5*Real_MC_30Y!$J$12^2)+Real_MC_30Y!$J$12*((RAND()+RAND()+RAND()+RAND()+RAND()+RAND()+RAND()+RAND()+RAND()+RAND()+RAND()+RAND())-6))-1)+Real_MC_30Y!E$58)</x:f>
        <x:v>1235988.2281043099</x:v>
      </x:c>
      <x:c r="F344" s="50" t="n">
        <x:f>MAX(0,E344*(1+EXP((LN(1+Real_MC_30Y!$J$11)-0.5*Real_MC_30Y!$J$12^2)+Real_MC_30Y!$J$12*((RAND()+RAND()+RAND()+RAND()+RAND()+RAND()+RAND()+RAND()+RAND()+RAND()+RAND()+RAND())-6))-1)+Real_MC_30Y!F$58)</x:f>
        <x:v>1581805.9241497258</x:v>
      </x:c>
      <x:c r="G344" s="50" t="n">
        <x:f>MAX(0,F344*(1+EXP((LN(1+Real_MC_30Y!$J$11)-0.5*Real_MC_30Y!$J$12^2)+Real_MC_30Y!$J$12*((RAND()+RAND()+RAND()+RAND()+RAND()+RAND()+RAND()+RAND()+RAND()+RAND()+RAND()+RAND())-6))-1)+Real_MC_30Y!G$58)</x:f>
        <x:v>1640911.306312913</x:v>
      </x:c>
      <x:c r="H344" s="50" t="n">
        <x:f>MAX(0,G344*(1+EXP((LN(1+Real_MC_30Y!$J$11)-0.5*Real_MC_30Y!$J$12^2)+Real_MC_30Y!$J$12*((RAND()+RAND()+RAND()+RAND()+RAND()+RAND()+RAND()+RAND()+RAND()+RAND()+RAND()+RAND())-6))-1)+Real_MC_30Y!H$58)</x:f>
        <x:v>1641452.8734691977</x:v>
      </x:c>
      <x:c r="I344" s="50" t="n">
        <x:f>MAX(0,H344*(1+EXP((LN(1+Real_MC_30Y!$J$11)-0.5*Real_MC_30Y!$J$12^2)+Real_MC_30Y!$J$12*((RAND()+RAND()+RAND()+RAND()+RAND()+RAND()+RAND()+RAND()+RAND()+RAND()+RAND()+RAND())-6))-1)+Real_MC_30Y!I$58)</x:f>
        <x:v>2157654.315472286</x:v>
      </x:c>
      <x:c r="J344" s="50" t="n">
        <x:f>MAX(0,I344*(1+EXP((LN(1+Real_MC_30Y!$J$11)-0.5*Real_MC_30Y!$J$12^2)+Real_MC_30Y!$J$12*((RAND()+RAND()+RAND()+RAND()+RAND()+RAND()+RAND()+RAND()+RAND()+RAND()+RAND()+RAND())-6))-1)+Real_MC_30Y!J$58)</x:f>
        <x:v>2404284.3150595655</x:v>
      </x:c>
      <x:c r="K344" s="50" t="n">
        <x:f>MAX(0,J344*(1+EXP((LN(1+Real_MC_30Y!$J$11)-0.5*Real_MC_30Y!$J$12^2)+Real_MC_30Y!$J$12*((RAND()+RAND()+RAND()+RAND()+RAND()+RAND()+RAND()+RAND()+RAND()+RAND()+RAND()+RAND())-6))-1)+Real_MC_30Y!K$58)</x:f>
        <x:v>2428468.070581679</x:v>
      </x:c>
      <x:c r="L344" s="50" t="n">
        <x:f>MAX(0,K344*(1+EXP((LN(1+Real_MC_30Y!$J$11)-0.5*Real_MC_30Y!$J$12^2)+Real_MC_30Y!$J$12*((RAND()+RAND()+RAND()+RAND()+RAND()+RAND()+RAND()+RAND()+RAND()+RAND()+RAND()+RAND())-6))-1)+Real_MC_30Y!L$58)</x:f>
        <x:v>2487349.1100383643</x:v>
      </x:c>
      <x:c r="M344" s="50" t="n">
        <x:f>MAX(0,L344*(1+EXP((LN(1+Real_MC_30Y!$J$11)-0.5*Real_MC_30Y!$J$12^2)+Real_MC_30Y!$J$12*((RAND()+RAND()+RAND()+RAND()+RAND()+RAND()+RAND()+RAND()+RAND()+RAND()+RAND()+RAND())-6))-1)+Real_MC_30Y!M$58)</x:f>
        <x:v>2702799.8351135524</x:v>
      </x:c>
      <x:c r="N344" s="50" t="n">
        <x:f>MAX(0,M344*(1+EXP((LN(1+Real_MC_30Y!$J$11)-0.5*Real_MC_30Y!$J$12^2)+Real_MC_30Y!$J$12*((RAND()+RAND()+RAND()+RAND()+RAND()+RAND()+RAND()+RAND()+RAND()+RAND()+RAND()+RAND())-6))-1)+Real_MC_30Y!N$58)</x:f>
        <x:v>2552356.094163123</x:v>
      </x:c>
      <x:c r="O344" s="50" t="n">
        <x:f>MAX(0,N344*(1+EXP((LN(1+Real_MC_30Y!$J$11)-0.5*Real_MC_30Y!$J$12^2)+Real_MC_30Y!$J$12*((RAND()+RAND()+RAND()+RAND()+RAND()+RAND()+RAND()+RAND()+RAND()+RAND()+RAND()+RAND())-6))-1)+Real_MC_30Y!O$58)</x:f>
        <x:v>2952922.4137421027</x:v>
      </x:c>
      <x:c r="P344" s="50" t="n">
        <x:f>MAX(0,O344*(1+EXP((LN(1+Real_MC_30Y!$J$11)-0.5*Real_MC_30Y!$J$12^2)+Real_MC_30Y!$J$12*((RAND()+RAND()+RAND()+RAND()+RAND()+RAND()+RAND()+RAND()+RAND()+RAND()+RAND()+RAND())-6))-1)+Real_MC_30Y!P$58)</x:f>
        <x:v>3420397.715858276</x:v>
      </x:c>
      <x:c r="Q344" s="50" t="n">
        <x:f>MAX(0,P344*(1+EXP((LN(1+Real_MC_30Y!$J$11)-0.5*Real_MC_30Y!$J$12^2)+Real_MC_30Y!$J$12*((RAND()+RAND()+RAND()+RAND()+RAND()+RAND()+RAND()+RAND()+RAND()+RAND()+RAND()+RAND())-6))-1)+Real_MC_30Y!Q$58)</x:f>
        <x:v>3136970.3923087223</x:v>
      </x:c>
      <x:c r="R344" s="50" t="n">
        <x:f>MAX(0,Q344*(1+EXP((LN(1+Real_MC_30Y!$J$11)-0.5*Real_MC_30Y!$J$12^2)+Real_MC_30Y!$J$12*((RAND()+RAND()+RAND()+RAND()+RAND()+RAND()+RAND()+RAND()+RAND()+RAND()+RAND()+RAND())-6))-1)+Real_MC_30Y!R$58)</x:f>
        <x:v>3276450.7285279706</x:v>
      </x:c>
      <x:c r="S344" s="50" t="n">
        <x:f>MAX(0,R344*(1+EXP((LN(1+Real_MC_30Y!$J$11)-0.5*Real_MC_30Y!$J$12^2)+Real_MC_30Y!$J$12*((RAND()+RAND()+RAND()+RAND()+RAND()+RAND()+RAND()+RAND()+RAND()+RAND()+RAND()+RAND())-6))-1)+Real_MC_30Y!S$58)</x:f>
        <x:v>4209272.767182544</x:v>
      </x:c>
      <x:c r="T344" s="50" t="n">
        <x:f>MAX(0,S344*(1+EXP((LN(1+Real_MC_30Y!$J$11)-0.5*Real_MC_30Y!$J$12^2)+Real_MC_30Y!$J$12*((RAND()+RAND()+RAND()+RAND()+RAND()+RAND()+RAND()+RAND()+RAND()+RAND()+RAND()+RAND())-6))-1)+Real_MC_30Y!T$58)</x:f>
        <x:v>4105065.2147168014</x:v>
      </x:c>
      <x:c r="U344" s="50" t="n">
        <x:f>MAX(0,T344*(1+EXP((LN(1+Real_MC_30Y!$J$11)-0.5*Real_MC_30Y!$J$12^2)+Real_MC_30Y!$J$12*((RAND()+RAND()+RAND()+RAND()+RAND()+RAND()+RAND()+RAND()+RAND()+RAND()+RAND()+RAND())-6))-1)+Real_MC_30Y!U$58)</x:f>
        <x:v>3213656.6133164424</x:v>
      </x:c>
      <x:c r="V344" s="50" t="n">
        <x:f>MAX(0,U344*(1+EXP((LN(1+Real_MC_30Y!$J$11)-0.5*Real_MC_30Y!$J$12^2)+Real_MC_30Y!$J$12*((RAND()+RAND()+RAND()+RAND()+RAND()+RAND()+RAND()+RAND()+RAND()+RAND()+RAND()+RAND())-6))-1)+Real_MC_30Y!V$58)</x:f>
        <x:v>3399640.176723385</x:v>
      </x:c>
      <x:c r="W344" s="50" t="n">
        <x:f>MAX(0,V344*(1+EXP((LN(1+Real_MC_30Y!$J$11)-0.5*Real_MC_30Y!$J$12^2)+Real_MC_30Y!$J$12*((RAND()+RAND()+RAND()+RAND()+RAND()+RAND()+RAND()+RAND()+RAND()+RAND()+RAND()+RAND())-6))-1)+Real_MC_30Y!W$58)</x:f>
        <x:v>3833110.6634661434</x:v>
      </x:c>
      <x:c r="X344" s="50" t="n">
        <x:f>MAX(0,W344*(1+EXP((LN(1+Real_MC_30Y!$J$11)-0.5*Real_MC_30Y!$J$12^2)+Real_MC_30Y!$J$12*((RAND()+RAND()+RAND()+RAND()+RAND()+RAND()+RAND()+RAND()+RAND()+RAND()+RAND()+RAND())-6))-1)+Real_MC_30Y!X$58)</x:f>
        <x:v>3149689.927936226</x:v>
      </x:c>
      <x:c r="Y344" s="50" t="n">
        <x:f>MAX(0,X344*(1+EXP((LN(1+Real_MC_30Y!$J$11)-0.5*Real_MC_30Y!$J$12^2)+Real_MC_30Y!$J$12*((RAND()+RAND()+RAND()+RAND()+RAND()+RAND()+RAND()+RAND()+RAND()+RAND()+RAND()+RAND())-6))-1)+Real_MC_30Y!Y$58)</x:f>
        <x:v>4142254.236261336</x:v>
      </x:c>
      <x:c r="Z344" s="50" t="n">
        <x:f>MAX(0,Y344*(1+EXP((LN(1+Real_MC_30Y!$J$11)-0.5*Real_MC_30Y!$J$12^2)+Real_MC_30Y!$J$12*((RAND()+RAND()+RAND()+RAND()+RAND()+RAND()+RAND()+RAND()+RAND()+RAND()+RAND()+RAND())-6))-1)+Real_MC_30Y!Z$58)</x:f>
        <x:v>4310881.324836877</x:v>
      </x:c>
      <x:c r="AA344" s="50" t="n">
        <x:f>MAX(0,Z344*(1+EXP((LN(1+Real_MC_30Y!$J$11)-0.5*Real_MC_30Y!$J$12^2)+Real_MC_30Y!$J$12*((RAND()+RAND()+RAND()+RAND()+RAND()+RAND()+RAND()+RAND()+RAND()+RAND()+RAND()+RAND())-6))-1)+Real_MC_30Y!AA$58)</x:f>
        <x:v>4069120.4173859344</x:v>
      </x:c>
      <x:c r="AB344" s="50" t="n">
        <x:f>MAX(0,AA344*(1+EXP((LN(1+Real_MC_30Y!$J$11)-0.5*Real_MC_30Y!$J$12^2)+Real_MC_30Y!$J$12*((RAND()+RAND()+RAND()+RAND()+RAND()+RAND()+RAND()+RAND()+RAND()+RAND()+RAND()+RAND())-6))-1)+Real_MC_30Y!AB$58)</x:f>
        <x:v>4046609.0872859894</x:v>
      </x:c>
      <x:c r="AC344" s="50" t="n">
        <x:f>MAX(0,AB344*(1+EXP((LN(1+Real_MC_30Y!$J$11)-0.5*Real_MC_30Y!$J$12^2)+Real_MC_30Y!$J$12*((RAND()+RAND()+RAND()+RAND()+RAND()+RAND()+RAND()+RAND()+RAND()+RAND()+RAND()+RAND())-6))-1)+Real_MC_30Y!AC$58)</x:f>
        <x:v>5166893.464080858</x:v>
      </x:c>
      <x:c r="AD344" s="50" t="n">
        <x:f>MAX(0,AC344*(1+EXP((LN(1+Real_MC_30Y!$J$11)-0.5*Real_MC_30Y!$J$12^2)+Real_MC_30Y!$J$12*((RAND()+RAND()+RAND()+RAND()+RAND()+RAND()+RAND()+RAND()+RAND()+RAND()+RAND()+RAND())-6))-1)+Real_MC_30Y!AD$58)</x:f>
        <x:v>6124604.579967662</x:v>
      </x:c>
      <x:c r="AE344" s="50" t="n">
        <x:f>MAX(0,AD344*(1+EXP((LN(1+Real_MC_30Y!$J$11)-0.5*Real_MC_30Y!$J$12^2)+Real_MC_30Y!$J$12*((RAND()+RAND()+RAND()+RAND()+RAND()+RAND()+RAND()+RAND()+RAND()+RAND()+RAND()+RAND())-6))-1)+Real_MC_30Y!AE$58)</x:f>
        <x:v>4409183.220155924</x:v>
      </x:c>
      <x:c r="AF344" s="50" t="n">
        <x:f>MAX(0,AE344*(1+EXP((LN(1+Real_MC_30Y!$J$11)-0.5*Real_MC_30Y!$J$12^2)+Real_MC_30Y!$J$12*((RAND()+RAND()+RAND()+RAND()+RAND()+RAND()+RAND()+RAND()+RAND()+RAND()+RAND()+RAND())-6))-1)+Real_MC_30Y!AF$58)</x:f>
        <x:v>4743271.565311587</x:v>
      </x:c>
    </x:row>
    <x:row r="345">
      <x:c r="A345">
        <x:v>341</x:v>
      </x:c>
      <x:c r="B345" s="50" t="n">
        <x:f>MAX(0,Liquidity_30Y!$C$14+Real_MC_30Y!B$57-Real_MC_30Y!B$56)</x:f>
        <x:v>1029031.25</x:v>
      </x:c>
      <x:c r="C345" s="50" t="n">
        <x:f>MAX(0,B345*(1+EXP((LN(1+Real_MC_30Y!$J$11)-0.5*Real_MC_30Y!$J$12^2)+Real_MC_30Y!$J$12*((RAND()+RAND()+RAND()+RAND()+RAND()+RAND()+RAND()+RAND()+RAND()+RAND()+RAND()+RAND())-6))-1)+Real_MC_30Y!C$58)</x:f>
        <x:v>1281600.8852531998</x:v>
      </x:c>
      <x:c r="D345" s="50" t="n">
        <x:f>MAX(0,C345*(1+EXP((LN(1+Real_MC_30Y!$J$11)-0.5*Real_MC_30Y!$J$12^2)+Real_MC_30Y!$J$12*((RAND()+RAND()+RAND()+RAND()+RAND()+RAND()+RAND()+RAND()+RAND()+RAND()+RAND()+RAND())-6))-1)+Real_MC_30Y!D$58)</x:f>
        <x:v>1422352.198028433</x:v>
      </x:c>
      <x:c r="E345" s="50" t="n">
        <x:f>MAX(0,D345*(1+EXP((LN(1+Real_MC_30Y!$J$11)-0.5*Real_MC_30Y!$J$12^2)+Real_MC_30Y!$J$12*((RAND()+RAND()+RAND()+RAND()+RAND()+RAND()+RAND()+RAND()+RAND()+RAND()+RAND()+RAND())-6))-1)+Real_MC_30Y!E$58)</x:f>
        <x:v>1386985.376197218</x:v>
      </x:c>
      <x:c r="F345" s="50" t="n">
        <x:f>MAX(0,E345*(1+EXP((LN(1+Real_MC_30Y!$J$11)-0.5*Real_MC_30Y!$J$12^2)+Real_MC_30Y!$J$12*((RAND()+RAND()+RAND()+RAND()+RAND()+RAND()+RAND()+RAND()+RAND()+RAND()+RAND()+RAND())-6))-1)+Real_MC_30Y!F$58)</x:f>
        <x:v>1339443.9643240315</x:v>
      </x:c>
      <x:c r="G345" s="50" t="n">
        <x:f>MAX(0,F345*(1+EXP((LN(1+Real_MC_30Y!$J$11)-0.5*Real_MC_30Y!$J$12^2)+Real_MC_30Y!$J$12*((RAND()+RAND()+RAND()+RAND()+RAND()+RAND()+RAND()+RAND()+RAND()+RAND()+RAND()+RAND())-6))-1)+Real_MC_30Y!G$58)</x:f>
        <x:v>1186024.505234578</x:v>
      </x:c>
      <x:c r="H345" s="50" t="n">
        <x:f>MAX(0,G345*(1+EXP((LN(1+Real_MC_30Y!$J$11)-0.5*Real_MC_30Y!$J$12^2)+Real_MC_30Y!$J$12*((RAND()+RAND()+RAND()+RAND()+RAND()+RAND()+RAND()+RAND()+RAND()+RAND()+RAND()+RAND())-6))-1)+Real_MC_30Y!H$58)</x:f>
        <x:v>829227.455271685</x:v>
      </x:c>
      <x:c r="I345" s="50" t="n">
        <x:f>MAX(0,H345*(1+EXP((LN(1+Real_MC_30Y!$J$11)-0.5*Real_MC_30Y!$J$12^2)+Real_MC_30Y!$J$12*((RAND()+RAND()+RAND()+RAND()+RAND()+RAND()+RAND()+RAND()+RAND()+RAND()+RAND()+RAND())-6))-1)+Real_MC_30Y!I$58)</x:f>
        <x:v>870211.9556559043</x:v>
      </x:c>
      <x:c r="J345" s="50" t="n">
        <x:f>MAX(0,I345*(1+EXP((LN(1+Real_MC_30Y!$J$11)-0.5*Real_MC_30Y!$J$12^2)+Real_MC_30Y!$J$12*((RAND()+RAND()+RAND()+RAND()+RAND()+RAND()+RAND()+RAND()+RAND()+RAND()+RAND()+RAND())-6))-1)+Real_MC_30Y!J$58)</x:f>
        <x:v>824322.8462435001</x:v>
      </x:c>
      <x:c r="K345" s="50" t="n">
        <x:f>MAX(0,J345*(1+EXP((LN(1+Real_MC_30Y!$J$11)-0.5*Real_MC_30Y!$J$12^2)+Real_MC_30Y!$J$12*((RAND()+RAND()+RAND()+RAND()+RAND()+RAND()+RAND()+RAND()+RAND()+RAND()+RAND()+RAND())-6))-1)+Real_MC_30Y!K$58)</x:f>
        <x:v>703357.0897548234</x:v>
      </x:c>
      <x:c r="L345" s="50" t="n">
        <x:f>MAX(0,K345*(1+EXP((LN(1+Real_MC_30Y!$J$11)-0.5*Real_MC_30Y!$J$12^2)+Real_MC_30Y!$J$12*((RAND()+RAND()+RAND()+RAND()+RAND()+RAND()+RAND()+RAND()+RAND()+RAND()+RAND()+RAND())-6))-1)+Real_MC_30Y!L$58)</x:f>
        <x:v>804338.311175215</x:v>
      </x:c>
      <x:c r="M345" s="50" t="n">
        <x:f>MAX(0,L345*(1+EXP((LN(1+Real_MC_30Y!$J$11)-0.5*Real_MC_30Y!$J$12^2)+Real_MC_30Y!$J$12*((RAND()+RAND()+RAND()+RAND()+RAND()+RAND()+RAND()+RAND()+RAND()+RAND()+RAND()+RAND())-6))-1)+Real_MC_30Y!M$58)</x:f>
        <x:v>718081.8354784246</x:v>
      </x:c>
      <x:c r="N345" s="50" t="n">
        <x:f>MAX(0,M345*(1+EXP((LN(1+Real_MC_30Y!$J$11)-0.5*Real_MC_30Y!$J$12^2)+Real_MC_30Y!$J$12*((RAND()+RAND()+RAND()+RAND()+RAND()+RAND()+RAND()+RAND()+RAND()+RAND()+RAND()+RAND())-6))-1)+Real_MC_30Y!N$58)</x:f>
        <x:v>776490.2551287918</x:v>
      </x:c>
      <x:c r="O345" s="50" t="n">
        <x:f>MAX(0,N345*(1+EXP((LN(1+Real_MC_30Y!$J$11)-0.5*Real_MC_30Y!$J$12^2)+Real_MC_30Y!$J$12*((RAND()+RAND()+RAND()+RAND()+RAND()+RAND()+RAND()+RAND()+RAND()+RAND()+RAND()+RAND())-6))-1)+Real_MC_30Y!O$58)</x:f>
        <x:v>874834.0887042964</x:v>
      </x:c>
      <x:c r="P345" s="50" t="n">
        <x:f>MAX(0,O345*(1+EXP((LN(1+Real_MC_30Y!$J$11)-0.5*Real_MC_30Y!$J$12^2)+Real_MC_30Y!$J$12*((RAND()+RAND()+RAND()+RAND()+RAND()+RAND()+RAND()+RAND()+RAND()+RAND()+RAND()+RAND())-6))-1)+Real_MC_30Y!P$58)</x:f>
        <x:v>1129243.0232086526</x:v>
      </x:c>
      <x:c r="Q345" s="50" t="n">
        <x:f>MAX(0,P345*(1+EXP((LN(1+Real_MC_30Y!$J$11)-0.5*Real_MC_30Y!$J$12^2)+Real_MC_30Y!$J$12*((RAND()+RAND()+RAND()+RAND()+RAND()+RAND()+RAND()+RAND()+RAND()+RAND()+RAND()+RAND())-6))-1)+Real_MC_30Y!Q$58)</x:f>
        <x:v>976646.2408272938</x:v>
      </x:c>
      <x:c r="R345" s="50" t="n">
        <x:f>MAX(0,Q345*(1+EXP((LN(1+Real_MC_30Y!$J$11)-0.5*Real_MC_30Y!$J$12^2)+Real_MC_30Y!$J$12*((RAND()+RAND()+RAND()+RAND()+RAND()+RAND()+RAND()+RAND()+RAND()+RAND()+RAND()+RAND())-6))-1)+Real_MC_30Y!R$58)</x:f>
        <x:v>1191969.5601484657</x:v>
      </x:c>
      <x:c r="S345" s="50" t="n">
        <x:f>MAX(0,R345*(1+EXP((LN(1+Real_MC_30Y!$J$11)-0.5*Real_MC_30Y!$J$12^2)+Real_MC_30Y!$J$12*((RAND()+RAND()+RAND()+RAND()+RAND()+RAND()+RAND()+RAND()+RAND()+RAND()+RAND()+RAND())-6))-1)+Real_MC_30Y!S$58)</x:f>
        <x:v>1538485.7380944432</x:v>
      </x:c>
      <x:c r="T345" s="50" t="n">
        <x:f>MAX(0,S345*(1+EXP((LN(1+Real_MC_30Y!$J$11)-0.5*Real_MC_30Y!$J$12^2)+Real_MC_30Y!$J$12*((RAND()+RAND()+RAND()+RAND()+RAND()+RAND()+RAND()+RAND()+RAND()+RAND()+RAND()+RAND())-6))-1)+Real_MC_30Y!T$58)</x:f>
        <x:v>1734053.1334908963</x:v>
      </x:c>
      <x:c r="U345" s="50" t="n">
        <x:f>MAX(0,T345*(1+EXP((LN(1+Real_MC_30Y!$J$11)-0.5*Real_MC_30Y!$J$12^2)+Real_MC_30Y!$J$12*((RAND()+RAND()+RAND()+RAND()+RAND()+RAND()+RAND()+RAND()+RAND()+RAND()+RAND()+RAND())-6))-1)+Real_MC_30Y!U$58)</x:f>
        <x:v>1900135.766989455</x:v>
      </x:c>
      <x:c r="V345" s="50" t="n">
        <x:f>MAX(0,U345*(1+EXP((LN(1+Real_MC_30Y!$J$11)-0.5*Real_MC_30Y!$J$12^2)+Real_MC_30Y!$J$12*((RAND()+RAND()+RAND()+RAND()+RAND()+RAND()+RAND()+RAND()+RAND()+RAND()+RAND()+RAND())-6))-1)+Real_MC_30Y!V$58)</x:f>
        <x:v>1696656.752684626</x:v>
      </x:c>
      <x:c r="W345" s="50" t="n">
        <x:f>MAX(0,V345*(1+EXP((LN(1+Real_MC_30Y!$J$11)-0.5*Real_MC_30Y!$J$12^2)+Real_MC_30Y!$J$12*((RAND()+RAND()+RAND()+RAND()+RAND()+RAND()+RAND()+RAND()+RAND()+RAND()+RAND()+RAND())-6))-1)+Real_MC_30Y!W$58)</x:f>
        <x:v>1988220.8386869307</x:v>
      </x:c>
      <x:c r="X345" s="50" t="n">
        <x:f>MAX(0,W345*(1+EXP((LN(1+Real_MC_30Y!$J$11)-0.5*Real_MC_30Y!$J$12^2)+Real_MC_30Y!$J$12*((RAND()+RAND()+RAND()+RAND()+RAND()+RAND()+RAND()+RAND()+RAND()+RAND()+RAND()+RAND())-6))-1)+Real_MC_30Y!X$58)</x:f>
        <x:v>1519874.0123160165</x:v>
      </x:c>
      <x:c r="Y345" s="50" t="n">
        <x:f>MAX(0,X345*(1+EXP((LN(1+Real_MC_30Y!$J$11)-0.5*Real_MC_30Y!$J$12^2)+Real_MC_30Y!$J$12*((RAND()+RAND()+RAND()+RAND()+RAND()+RAND()+RAND()+RAND()+RAND()+RAND()+RAND()+RAND())-6))-1)+Real_MC_30Y!Y$58)</x:f>
        <x:v>1189432.9034054496</x:v>
      </x:c>
      <x:c r="Z345" s="50" t="n">
        <x:f>MAX(0,Y345*(1+EXP((LN(1+Real_MC_30Y!$J$11)-0.5*Real_MC_30Y!$J$12^2)+Real_MC_30Y!$J$12*((RAND()+RAND()+RAND()+RAND()+RAND()+RAND()+RAND()+RAND()+RAND()+RAND()+RAND()+RAND())-6))-1)+Real_MC_30Y!Z$58)</x:f>
        <x:v>1360113.4091500735</x:v>
      </x:c>
      <x:c r="AA345" s="50" t="n">
        <x:f>MAX(0,Z345*(1+EXP((LN(1+Real_MC_30Y!$J$11)-0.5*Real_MC_30Y!$J$12^2)+Real_MC_30Y!$J$12*((RAND()+RAND()+RAND()+RAND()+RAND()+RAND()+RAND()+RAND()+RAND()+RAND()+RAND()+RAND())-6))-1)+Real_MC_30Y!AA$58)</x:f>
        <x:v>1417889.8970268324</x:v>
      </x:c>
      <x:c r="AB345" s="50" t="n">
        <x:f>MAX(0,AA345*(1+EXP((LN(1+Real_MC_30Y!$J$11)-0.5*Real_MC_30Y!$J$12^2)+Real_MC_30Y!$J$12*((RAND()+RAND()+RAND()+RAND()+RAND()+RAND()+RAND()+RAND()+RAND()+RAND()+RAND()+RAND())-6))-1)+Real_MC_30Y!AB$58)</x:f>
        <x:v>1397314.412487365</x:v>
      </x:c>
      <x:c r="AC345" s="50" t="n">
        <x:f>MAX(0,AB345*(1+EXP((LN(1+Real_MC_30Y!$J$11)-0.5*Real_MC_30Y!$J$12^2)+Real_MC_30Y!$J$12*((RAND()+RAND()+RAND()+RAND()+RAND()+RAND()+RAND()+RAND()+RAND()+RAND()+RAND()+RAND())-6))-1)+Real_MC_30Y!AC$58)</x:f>
        <x:v>1781044.8119453995</x:v>
      </x:c>
      <x:c r="AD345" s="50" t="n">
        <x:f>MAX(0,AC345*(1+EXP((LN(1+Real_MC_30Y!$J$11)-0.5*Real_MC_30Y!$J$12^2)+Real_MC_30Y!$J$12*((RAND()+RAND()+RAND()+RAND()+RAND()+RAND()+RAND()+RAND()+RAND()+RAND()+RAND()+RAND())-6))-1)+Real_MC_30Y!AD$58)</x:f>
        <x:v>1973483.7199200983</x:v>
      </x:c>
      <x:c r="AE345" s="50" t="n">
        <x:f>MAX(0,AD345*(1+EXP((LN(1+Real_MC_30Y!$J$11)-0.5*Real_MC_30Y!$J$12^2)+Real_MC_30Y!$J$12*((RAND()+RAND()+RAND()+RAND()+RAND()+RAND()+RAND()+RAND()+RAND()+RAND()+RAND()+RAND())-6))-1)+Real_MC_30Y!AE$58)</x:f>
        <x:v>2807241.0758901658</x:v>
      </x:c>
      <x:c r="AF345" s="50" t="n">
        <x:f>MAX(0,AE345*(1+EXP((LN(1+Real_MC_30Y!$J$11)-0.5*Real_MC_30Y!$J$12^2)+Real_MC_30Y!$J$12*((RAND()+RAND()+RAND()+RAND()+RAND()+RAND()+RAND()+RAND()+RAND()+RAND()+RAND()+RAND())-6))-1)+Real_MC_30Y!AF$58)</x:f>
        <x:v>3267989.256675045</x:v>
      </x:c>
    </x:row>
    <x:row r="346">
      <x:c r="A346">
        <x:v>342</x:v>
      </x:c>
      <x:c r="B346" s="50" t="n">
        <x:f>MAX(0,Liquidity_30Y!$C$14+Real_MC_30Y!B$57-Real_MC_30Y!B$56)</x:f>
        <x:v>1029031.25</x:v>
      </x:c>
      <x:c r="C346" s="50" t="n">
        <x:f>MAX(0,B346*(1+EXP((LN(1+Real_MC_30Y!$J$11)-0.5*Real_MC_30Y!$J$12^2)+Real_MC_30Y!$J$12*((RAND()+RAND()+RAND()+RAND()+RAND()+RAND()+RAND()+RAND()+RAND()+RAND()+RAND()+RAND())-6))-1)+Real_MC_30Y!C$58)</x:f>
        <x:v>1172535.2007296672</x:v>
      </x:c>
      <x:c r="D346" s="50" t="n">
        <x:f>MAX(0,C346*(1+EXP((LN(1+Real_MC_30Y!$J$11)-0.5*Real_MC_30Y!$J$12^2)+Real_MC_30Y!$J$12*((RAND()+RAND()+RAND()+RAND()+RAND()+RAND()+RAND()+RAND()+RAND()+RAND()+RAND()+RAND())-6))-1)+Real_MC_30Y!D$58)</x:f>
        <x:v>942860.4573347655</x:v>
      </x:c>
      <x:c r="E346" s="50" t="n">
        <x:f>MAX(0,D346*(1+EXP((LN(1+Real_MC_30Y!$J$11)-0.5*Real_MC_30Y!$J$12^2)+Real_MC_30Y!$J$12*((RAND()+RAND()+RAND()+RAND()+RAND()+RAND()+RAND()+RAND()+RAND()+RAND()+RAND()+RAND())-6))-1)+Real_MC_30Y!E$58)</x:f>
        <x:v>959768.3882294312</x:v>
      </x:c>
      <x:c r="F346" s="50" t="n">
        <x:f>MAX(0,E346*(1+EXP((LN(1+Real_MC_30Y!$J$11)-0.5*Real_MC_30Y!$J$12^2)+Real_MC_30Y!$J$12*((RAND()+RAND()+RAND()+RAND()+RAND()+RAND()+RAND()+RAND()+RAND()+RAND()+RAND()+RAND())-6))-1)+Real_MC_30Y!F$58)</x:f>
        <x:v>1104090.7030401188</x:v>
      </x:c>
      <x:c r="G346" s="50" t="n">
        <x:f>MAX(0,F346*(1+EXP((LN(1+Real_MC_30Y!$J$11)-0.5*Real_MC_30Y!$J$12^2)+Real_MC_30Y!$J$12*((RAND()+RAND()+RAND()+RAND()+RAND()+RAND()+RAND()+RAND()+RAND()+RAND()+RAND()+RAND())-6))-1)+Real_MC_30Y!G$58)</x:f>
        <x:v>1078474.2879716514</x:v>
      </x:c>
      <x:c r="H346" s="50" t="n">
        <x:f>MAX(0,G346*(1+EXP((LN(1+Real_MC_30Y!$J$11)-0.5*Real_MC_30Y!$J$12^2)+Real_MC_30Y!$J$12*((RAND()+RAND()+RAND()+RAND()+RAND()+RAND()+RAND()+RAND()+RAND()+RAND()+RAND()+RAND())-6))-1)+Real_MC_30Y!H$58)</x:f>
        <x:v>1068388.924034477</x:v>
      </x:c>
      <x:c r="I346" s="50" t="n">
        <x:f>MAX(0,H346*(1+EXP((LN(1+Real_MC_30Y!$J$11)-0.5*Real_MC_30Y!$J$12^2)+Real_MC_30Y!$J$12*((RAND()+RAND()+RAND()+RAND()+RAND()+RAND()+RAND()+RAND()+RAND()+RAND()+RAND()+RAND())-6))-1)+Real_MC_30Y!I$58)</x:f>
        <x:v>957853.6696978617</x:v>
      </x:c>
      <x:c r="J346" s="50" t="n">
        <x:f>MAX(0,I346*(1+EXP((LN(1+Real_MC_30Y!$J$11)-0.5*Real_MC_30Y!$J$12^2)+Real_MC_30Y!$J$12*((RAND()+RAND()+RAND()+RAND()+RAND()+RAND()+RAND()+RAND()+RAND()+RAND()+RAND()+RAND())-6))-1)+Real_MC_30Y!J$58)</x:f>
        <x:v>826607.485767839</x:v>
      </x:c>
      <x:c r="K346" s="50" t="n">
        <x:f>MAX(0,J346*(1+EXP((LN(1+Real_MC_30Y!$J$11)-0.5*Real_MC_30Y!$J$12^2)+Real_MC_30Y!$J$12*((RAND()+RAND()+RAND()+RAND()+RAND()+RAND()+RAND()+RAND()+RAND()+RAND()+RAND()+RAND())-6))-1)+Real_MC_30Y!K$58)</x:f>
        <x:v>868230.4166972898</x:v>
      </x:c>
      <x:c r="L346" s="50" t="n">
        <x:f>MAX(0,K346*(1+EXP((LN(1+Real_MC_30Y!$J$11)-0.5*Real_MC_30Y!$J$12^2)+Real_MC_30Y!$J$12*((RAND()+RAND()+RAND()+RAND()+RAND()+RAND()+RAND()+RAND()+RAND()+RAND()+RAND()+RAND())-6))-1)+Real_MC_30Y!L$58)</x:f>
        <x:v>841520.5154799361</x:v>
      </x:c>
      <x:c r="M346" s="50" t="n">
        <x:f>MAX(0,L346*(1+EXP((LN(1+Real_MC_30Y!$J$11)-0.5*Real_MC_30Y!$J$12^2)+Real_MC_30Y!$J$12*((RAND()+RAND()+RAND()+RAND()+RAND()+RAND()+RAND()+RAND()+RAND()+RAND()+RAND()+RAND())-6))-1)+Real_MC_30Y!M$58)</x:f>
        <x:v>821303.9976754946</x:v>
      </x:c>
      <x:c r="N346" s="50" t="n">
        <x:f>MAX(0,M346*(1+EXP((LN(1+Real_MC_30Y!$J$11)-0.5*Real_MC_30Y!$J$12^2)+Real_MC_30Y!$J$12*((RAND()+RAND()+RAND()+RAND()+RAND()+RAND()+RAND()+RAND()+RAND()+RAND()+RAND()+RAND())-6))-1)+Real_MC_30Y!N$58)</x:f>
        <x:v>903391.4815262062</x:v>
      </x:c>
      <x:c r="O346" s="50" t="n">
        <x:f>MAX(0,N346*(1+EXP((LN(1+Real_MC_30Y!$J$11)-0.5*Real_MC_30Y!$J$12^2)+Real_MC_30Y!$J$12*((RAND()+RAND()+RAND()+RAND()+RAND()+RAND()+RAND()+RAND()+RAND()+RAND()+RAND()+RAND())-6))-1)+Real_MC_30Y!O$58)</x:f>
        <x:v>936264.2073653288</x:v>
      </x:c>
      <x:c r="P346" s="50" t="n">
        <x:f>MAX(0,O346*(1+EXP((LN(1+Real_MC_30Y!$J$11)-0.5*Real_MC_30Y!$J$12^2)+Real_MC_30Y!$J$12*((RAND()+RAND()+RAND()+RAND()+RAND()+RAND()+RAND()+RAND()+RAND()+RAND()+RAND()+RAND())-6))-1)+Real_MC_30Y!P$58)</x:f>
        <x:v>1136151.659202841</x:v>
      </x:c>
      <x:c r="Q346" s="50" t="n">
        <x:f>MAX(0,P346*(1+EXP((LN(1+Real_MC_30Y!$J$11)-0.5*Real_MC_30Y!$J$12^2)+Real_MC_30Y!$J$12*((RAND()+RAND()+RAND()+RAND()+RAND()+RAND()+RAND()+RAND()+RAND()+RAND()+RAND()+RAND())-6))-1)+Real_MC_30Y!Q$58)</x:f>
        <x:v>1010369.6611529784</x:v>
      </x:c>
      <x:c r="R346" s="50" t="n">
        <x:f>MAX(0,Q346*(1+EXP((LN(1+Real_MC_30Y!$J$11)-0.5*Real_MC_30Y!$J$12^2)+Real_MC_30Y!$J$12*((RAND()+RAND()+RAND()+RAND()+RAND()+RAND()+RAND()+RAND()+RAND()+RAND()+RAND()+RAND())-6))-1)+Real_MC_30Y!R$58)</x:f>
        <x:v>1300564.551490294</x:v>
      </x:c>
      <x:c r="S346" s="50" t="n">
        <x:f>MAX(0,R346*(1+EXP((LN(1+Real_MC_30Y!$J$11)-0.5*Real_MC_30Y!$J$12^2)+Real_MC_30Y!$J$12*((RAND()+RAND()+RAND()+RAND()+RAND()+RAND()+RAND()+RAND()+RAND()+RAND()+RAND()+RAND())-6))-1)+Real_MC_30Y!S$58)</x:f>
        <x:v>1625322.0030127112</x:v>
      </x:c>
      <x:c r="T346" s="50" t="n">
        <x:f>MAX(0,S346*(1+EXP((LN(1+Real_MC_30Y!$J$11)-0.5*Real_MC_30Y!$J$12^2)+Real_MC_30Y!$J$12*((RAND()+RAND()+RAND()+RAND()+RAND()+RAND()+RAND()+RAND()+RAND()+RAND()+RAND()+RAND())-6))-1)+Real_MC_30Y!T$58)</x:f>
        <x:v>1839678.227143027</x:v>
      </x:c>
      <x:c r="U346" s="50" t="n">
        <x:f>MAX(0,T346*(1+EXP((LN(1+Real_MC_30Y!$J$11)-0.5*Real_MC_30Y!$J$12^2)+Real_MC_30Y!$J$12*((RAND()+RAND()+RAND()+RAND()+RAND()+RAND()+RAND()+RAND()+RAND()+RAND()+RAND()+RAND())-6))-1)+Real_MC_30Y!U$58)</x:f>
        <x:v>1803578.839062622</x:v>
      </x:c>
      <x:c r="V346" s="50" t="n">
        <x:f>MAX(0,U346*(1+EXP((LN(1+Real_MC_30Y!$J$11)-0.5*Real_MC_30Y!$J$12^2)+Real_MC_30Y!$J$12*((RAND()+RAND()+RAND()+RAND()+RAND()+RAND()+RAND()+RAND()+RAND()+RAND()+RAND()+RAND())-6))-1)+Real_MC_30Y!V$58)</x:f>
        <x:v>2097796.2344409865</x:v>
      </x:c>
      <x:c r="W346" s="50" t="n">
        <x:f>MAX(0,V346*(1+EXP((LN(1+Real_MC_30Y!$J$11)-0.5*Real_MC_30Y!$J$12^2)+Real_MC_30Y!$J$12*((RAND()+RAND()+RAND()+RAND()+RAND()+RAND()+RAND()+RAND()+RAND()+RAND()+RAND()+RAND())-6))-1)+Real_MC_30Y!W$58)</x:f>
        <x:v>2581780.3003237583</x:v>
      </x:c>
      <x:c r="X346" s="50" t="n">
        <x:f>MAX(0,W346*(1+EXP((LN(1+Real_MC_30Y!$J$11)-0.5*Real_MC_30Y!$J$12^2)+Real_MC_30Y!$J$12*((RAND()+RAND()+RAND()+RAND()+RAND()+RAND()+RAND()+RAND()+RAND()+RAND()+RAND()+RAND())-6))-1)+Real_MC_30Y!X$58)</x:f>
        <x:v>2519987.9566033147</x:v>
      </x:c>
      <x:c r="Y346" s="50" t="n">
        <x:f>MAX(0,X346*(1+EXP((LN(1+Real_MC_30Y!$J$11)-0.5*Real_MC_30Y!$J$12^2)+Real_MC_30Y!$J$12*((RAND()+RAND()+RAND()+RAND()+RAND()+RAND()+RAND()+RAND()+RAND()+RAND()+RAND()+RAND())-6))-1)+Real_MC_30Y!Y$58)</x:f>
        <x:v>3403212.1000876087</x:v>
      </x:c>
      <x:c r="Z346" s="50" t="n">
        <x:f>MAX(0,Y346*(1+EXP((LN(1+Real_MC_30Y!$J$11)-0.5*Real_MC_30Y!$J$12^2)+Real_MC_30Y!$J$12*((RAND()+RAND()+RAND()+RAND()+RAND()+RAND()+RAND()+RAND()+RAND()+RAND()+RAND()+RAND())-6))-1)+Real_MC_30Y!Z$58)</x:f>
        <x:v>2963442.9937475384</x:v>
      </x:c>
      <x:c r="AA346" s="50" t="n">
        <x:f>MAX(0,Z346*(1+EXP((LN(1+Real_MC_30Y!$J$11)-0.5*Real_MC_30Y!$J$12^2)+Real_MC_30Y!$J$12*((RAND()+RAND()+RAND()+RAND()+RAND()+RAND()+RAND()+RAND()+RAND()+RAND()+RAND()+RAND())-6))-1)+Real_MC_30Y!AA$58)</x:f>
        <x:v>3126430.60775509</x:v>
      </x:c>
      <x:c r="AB346" s="50" t="n">
        <x:f>MAX(0,AA346*(1+EXP((LN(1+Real_MC_30Y!$J$11)-0.5*Real_MC_30Y!$J$12^2)+Real_MC_30Y!$J$12*((RAND()+RAND()+RAND()+RAND()+RAND()+RAND()+RAND()+RAND()+RAND()+RAND()+RAND()+RAND())-6))-1)+Real_MC_30Y!AB$58)</x:f>
        <x:v>3557790.79912319</x:v>
      </x:c>
      <x:c r="AC346" s="50" t="n">
        <x:f>MAX(0,AB346*(1+EXP((LN(1+Real_MC_30Y!$J$11)-0.5*Real_MC_30Y!$J$12^2)+Real_MC_30Y!$J$12*((RAND()+RAND()+RAND()+RAND()+RAND()+RAND()+RAND()+RAND()+RAND()+RAND()+RAND()+RAND())-6))-1)+Real_MC_30Y!AC$58)</x:f>
        <x:v>3304035.050781457</x:v>
      </x:c>
      <x:c r="AD346" s="50" t="n">
        <x:f>MAX(0,AC346*(1+EXP((LN(1+Real_MC_30Y!$J$11)-0.5*Real_MC_30Y!$J$12^2)+Real_MC_30Y!$J$12*((RAND()+RAND()+RAND()+RAND()+RAND()+RAND()+RAND()+RAND()+RAND()+RAND()+RAND()+RAND())-6))-1)+Real_MC_30Y!AD$58)</x:f>
        <x:v>3511163.94965441</x:v>
      </x:c>
      <x:c r="AE346" s="50" t="n">
        <x:f>MAX(0,AD346*(1+EXP((LN(1+Real_MC_30Y!$J$11)-0.5*Real_MC_30Y!$J$12^2)+Real_MC_30Y!$J$12*((RAND()+RAND()+RAND()+RAND()+RAND()+RAND()+RAND()+RAND()+RAND()+RAND()+RAND()+RAND())-6))-1)+Real_MC_30Y!AE$58)</x:f>
        <x:v>3372185.393120166</x:v>
      </x:c>
      <x:c r="AF346" s="50" t="n">
        <x:f>MAX(0,AE346*(1+EXP((LN(1+Real_MC_30Y!$J$11)-0.5*Real_MC_30Y!$J$12^2)+Real_MC_30Y!$J$12*((RAND()+RAND()+RAND()+RAND()+RAND()+RAND()+RAND()+RAND()+RAND()+RAND()+RAND()+RAND())-6))-1)+Real_MC_30Y!AF$58)</x:f>
        <x:v>3748066.023051574</x:v>
      </x:c>
    </x:row>
    <x:row r="347">
      <x:c r="A347">
        <x:v>343</x:v>
      </x:c>
      <x:c r="B347" s="50" t="n">
        <x:f>MAX(0,Liquidity_30Y!$C$14+Real_MC_30Y!B$57-Real_MC_30Y!B$56)</x:f>
        <x:v>1029031.25</x:v>
      </x:c>
      <x:c r="C347" s="50" t="n">
        <x:f>MAX(0,B347*(1+EXP((LN(1+Real_MC_30Y!$J$11)-0.5*Real_MC_30Y!$J$12^2)+Real_MC_30Y!$J$12*((RAND()+RAND()+RAND()+RAND()+RAND()+RAND()+RAND()+RAND()+RAND()+RAND()+RAND()+RAND())-6))-1)+Real_MC_30Y!C$58)</x:f>
        <x:v>1064233.6689245836</x:v>
      </x:c>
      <x:c r="D347" s="50" t="n">
        <x:f>MAX(0,C347*(1+EXP((LN(1+Real_MC_30Y!$J$11)-0.5*Real_MC_30Y!$J$12^2)+Real_MC_30Y!$J$12*((RAND()+RAND()+RAND()+RAND()+RAND()+RAND()+RAND()+RAND()+RAND()+RAND()+RAND()+RAND())-6))-1)+Real_MC_30Y!D$58)</x:f>
        <x:v>1054841.4224768744</x:v>
      </x:c>
      <x:c r="E347" s="50" t="n">
        <x:f>MAX(0,D347*(1+EXP((LN(1+Real_MC_30Y!$J$11)-0.5*Real_MC_30Y!$J$12^2)+Real_MC_30Y!$J$12*((RAND()+RAND()+RAND()+RAND()+RAND()+RAND()+RAND()+RAND()+RAND()+RAND()+RAND()+RAND())-6))-1)+Real_MC_30Y!E$58)</x:f>
        <x:v>1138466.7436901615</x:v>
      </x:c>
      <x:c r="F347" s="50" t="n">
        <x:f>MAX(0,E347*(1+EXP((LN(1+Real_MC_30Y!$J$11)-0.5*Real_MC_30Y!$J$12^2)+Real_MC_30Y!$J$12*((RAND()+RAND()+RAND()+RAND()+RAND()+RAND()+RAND()+RAND()+RAND()+RAND()+RAND()+RAND())-6))-1)+Real_MC_30Y!F$58)</x:f>
        <x:v>1410716.2235560925</x:v>
      </x:c>
      <x:c r="G347" s="50" t="n">
        <x:f>MAX(0,F347*(1+EXP((LN(1+Real_MC_30Y!$J$11)-0.5*Real_MC_30Y!$J$12^2)+Real_MC_30Y!$J$12*((RAND()+RAND()+RAND()+RAND()+RAND()+RAND()+RAND()+RAND()+RAND()+RAND()+RAND()+RAND())-6))-1)+Real_MC_30Y!G$58)</x:f>
        <x:v>1422067.9790925758</x:v>
      </x:c>
      <x:c r="H347" s="50" t="n">
        <x:f>MAX(0,G347*(1+EXP((LN(1+Real_MC_30Y!$J$11)-0.5*Real_MC_30Y!$J$12^2)+Real_MC_30Y!$J$12*((RAND()+RAND()+RAND()+RAND()+RAND()+RAND()+RAND()+RAND()+RAND()+RAND()+RAND()+RAND())-6))-1)+Real_MC_30Y!H$58)</x:f>
        <x:v>1269853.5672680056</x:v>
      </x:c>
      <x:c r="I347" s="50" t="n">
        <x:f>MAX(0,H347*(1+EXP((LN(1+Real_MC_30Y!$J$11)-0.5*Real_MC_30Y!$J$12^2)+Real_MC_30Y!$J$12*((RAND()+RAND()+RAND()+RAND()+RAND()+RAND()+RAND()+RAND()+RAND()+RAND()+RAND()+RAND())-6))-1)+Real_MC_30Y!I$58)</x:f>
        <x:v>1409774.586918829</x:v>
      </x:c>
      <x:c r="J347" s="50" t="n">
        <x:f>MAX(0,I347*(1+EXP((LN(1+Real_MC_30Y!$J$11)-0.5*Real_MC_30Y!$J$12^2)+Real_MC_30Y!$J$12*((RAND()+RAND()+RAND()+RAND()+RAND()+RAND()+RAND()+RAND()+RAND()+RAND()+RAND()+RAND())-6))-1)+Real_MC_30Y!J$58)</x:f>
        <x:v>1350782.5868360377</x:v>
      </x:c>
      <x:c r="K347" s="50" t="n">
        <x:f>MAX(0,J347*(1+EXP((LN(1+Real_MC_30Y!$J$11)-0.5*Real_MC_30Y!$J$12^2)+Real_MC_30Y!$J$12*((RAND()+RAND()+RAND()+RAND()+RAND()+RAND()+RAND()+RAND()+RAND()+RAND()+RAND()+RAND())-6))-1)+Real_MC_30Y!K$58)</x:f>
        <x:v>1246644.0565608912</x:v>
      </x:c>
      <x:c r="L347" s="50" t="n">
        <x:f>MAX(0,K347*(1+EXP((LN(1+Real_MC_30Y!$J$11)-0.5*Real_MC_30Y!$J$12^2)+Real_MC_30Y!$J$12*((RAND()+RAND()+RAND()+RAND()+RAND()+RAND()+RAND()+RAND()+RAND()+RAND()+RAND()+RAND())-6))-1)+Real_MC_30Y!L$58)</x:f>
        <x:v>1100521.5316892203</x:v>
      </x:c>
      <x:c r="M347" s="50" t="n">
        <x:f>MAX(0,L347*(1+EXP((LN(1+Real_MC_30Y!$J$11)-0.5*Real_MC_30Y!$J$12^2)+Real_MC_30Y!$J$12*((RAND()+RAND()+RAND()+RAND()+RAND()+RAND()+RAND()+RAND()+RAND()+RAND()+RAND()+RAND())-6))-1)+Real_MC_30Y!M$58)</x:f>
        <x:v>1080186.119352964</x:v>
      </x:c>
      <x:c r="N347" s="50" t="n">
        <x:f>MAX(0,M347*(1+EXP((LN(1+Real_MC_30Y!$J$11)-0.5*Real_MC_30Y!$J$12^2)+Real_MC_30Y!$J$12*((RAND()+RAND()+RAND()+RAND()+RAND()+RAND()+RAND()+RAND()+RAND()+RAND()+RAND()+RAND())-6))-1)+Real_MC_30Y!N$58)</x:f>
        <x:v>1297063.9549417524</x:v>
      </x:c>
      <x:c r="O347" s="50" t="n">
        <x:f>MAX(0,N347*(1+EXP((LN(1+Real_MC_30Y!$J$11)-0.5*Real_MC_30Y!$J$12^2)+Real_MC_30Y!$J$12*((RAND()+RAND()+RAND()+RAND()+RAND()+RAND()+RAND()+RAND()+RAND()+RAND()+RAND()+RAND())-6))-1)+Real_MC_30Y!O$58)</x:f>
        <x:v>1217814.1799834482</x:v>
      </x:c>
      <x:c r="P347" s="50" t="n">
        <x:f>MAX(0,O347*(1+EXP((LN(1+Real_MC_30Y!$J$11)-0.5*Real_MC_30Y!$J$12^2)+Real_MC_30Y!$J$12*((RAND()+RAND()+RAND()+RAND()+RAND()+RAND()+RAND()+RAND()+RAND()+RAND()+RAND()+RAND())-6))-1)+Real_MC_30Y!P$58)</x:f>
        <x:v>1635844.785965353</x:v>
      </x:c>
      <x:c r="Q347" s="50" t="n">
        <x:f>MAX(0,P347*(1+EXP((LN(1+Real_MC_30Y!$J$11)-0.5*Real_MC_30Y!$J$12^2)+Real_MC_30Y!$J$12*((RAND()+RAND()+RAND()+RAND()+RAND()+RAND()+RAND()+RAND()+RAND()+RAND()+RAND()+RAND())-6))-1)+Real_MC_30Y!Q$58)</x:f>
        <x:v>1564753.779229574</x:v>
      </x:c>
      <x:c r="R347" s="50" t="n">
        <x:f>MAX(0,Q347*(1+EXP((LN(1+Real_MC_30Y!$J$11)-0.5*Real_MC_30Y!$J$12^2)+Real_MC_30Y!$J$12*((RAND()+RAND()+RAND()+RAND()+RAND()+RAND()+RAND()+RAND()+RAND()+RAND()+RAND()+RAND())-6))-1)+Real_MC_30Y!R$58)</x:f>
        <x:v>1595398.1123464706</x:v>
      </x:c>
      <x:c r="S347" s="50" t="n">
        <x:f>MAX(0,R347*(1+EXP((LN(1+Real_MC_30Y!$J$11)-0.5*Real_MC_30Y!$J$12^2)+Real_MC_30Y!$J$12*((RAND()+RAND()+RAND()+RAND()+RAND()+RAND()+RAND()+RAND()+RAND()+RAND()+RAND()+RAND())-6))-1)+Real_MC_30Y!S$58)</x:f>
        <x:v>1486971.877440856</x:v>
      </x:c>
      <x:c r="T347" s="50" t="n">
        <x:f>MAX(0,S347*(1+EXP((LN(1+Real_MC_30Y!$J$11)-0.5*Real_MC_30Y!$J$12^2)+Real_MC_30Y!$J$12*((RAND()+RAND()+RAND()+RAND()+RAND()+RAND()+RAND()+RAND()+RAND()+RAND()+RAND()+RAND())-6))-1)+Real_MC_30Y!T$58)</x:f>
        <x:v>1786678.2866484276</x:v>
      </x:c>
      <x:c r="U347" s="50" t="n">
        <x:f>MAX(0,T347*(1+EXP((LN(1+Real_MC_30Y!$J$11)-0.5*Real_MC_30Y!$J$12^2)+Real_MC_30Y!$J$12*((RAND()+RAND()+RAND()+RAND()+RAND()+RAND()+RAND()+RAND()+RAND()+RAND()+RAND()+RAND())-6))-1)+Real_MC_30Y!U$58)</x:f>
        <x:v>2102787.3317978205</x:v>
      </x:c>
      <x:c r="V347" s="50" t="n">
        <x:f>MAX(0,U347*(1+EXP((LN(1+Real_MC_30Y!$J$11)-0.5*Real_MC_30Y!$J$12^2)+Real_MC_30Y!$J$12*((RAND()+RAND()+RAND()+RAND()+RAND()+RAND()+RAND()+RAND()+RAND()+RAND()+RAND()+RAND())-6))-1)+Real_MC_30Y!V$58)</x:f>
        <x:v>2295321.9127899995</x:v>
      </x:c>
      <x:c r="W347" s="50" t="n">
        <x:f>MAX(0,V347*(1+EXP((LN(1+Real_MC_30Y!$J$11)-0.5*Real_MC_30Y!$J$12^2)+Real_MC_30Y!$J$12*((RAND()+RAND()+RAND()+RAND()+RAND()+RAND()+RAND()+RAND()+RAND()+RAND()+RAND()+RAND())-6))-1)+Real_MC_30Y!W$58)</x:f>
        <x:v>2615263.212457141</x:v>
      </x:c>
      <x:c r="X347" s="50" t="n">
        <x:f>MAX(0,W347*(1+EXP((LN(1+Real_MC_30Y!$J$11)-0.5*Real_MC_30Y!$J$12^2)+Real_MC_30Y!$J$12*((RAND()+RAND()+RAND()+RAND()+RAND()+RAND()+RAND()+RAND()+RAND()+RAND()+RAND()+RAND())-6))-1)+Real_MC_30Y!X$58)</x:f>
        <x:v>2776822.239832339</x:v>
      </x:c>
      <x:c r="Y347" s="50" t="n">
        <x:f>MAX(0,X347*(1+EXP((LN(1+Real_MC_30Y!$J$11)-0.5*Real_MC_30Y!$J$12^2)+Real_MC_30Y!$J$12*((RAND()+RAND()+RAND()+RAND()+RAND()+RAND()+RAND()+RAND()+RAND()+RAND()+RAND()+RAND())-6))-1)+Real_MC_30Y!Y$58)</x:f>
        <x:v>3888012.2182969246</x:v>
      </x:c>
      <x:c r="Z347" s="50" t="n">
        <x:f>MAX(0,Y347*(1+EXP((LN(1+Real_MC_30Y!$J$11)-0.5*Real_MC_30Y!$J$12^2)+Real_MC_30Y!$J$12*((RAND()+RAND()+RAND()+RAND()+RAND()+RAND()+RAND()+RAND()+RAND()+RAND()+RAND()+RAND())-6))-1)+Real_MC_30Y!Z$58)</x:f>
        <x:v>5698001.161089469</x:v>
      </x:c>
      <x:c r="AA347" s="50" t="n">
        <x:f>MAX(0,Z347*(1+EXP((LN(1+Real_MC_30Y!$J$11)-0.5*Real_MC_30Y!$J$12^2)+Real_MC_30Y!$J$12*((RAND()+RAND()+RAND()+RAND()+RAND()+RAND()+RAND()+RAND()+RAND()+RAND()+RAND()+RAND())-6))-1)+Real_MC_30Y!AA$58)</x:f>
        <x:v>5855958.468100319</x:v>
      </x:c>
      <x:c r="AB347" s="50" t="n">
        <x:f>MAX(0,AA347*(1+EXP((LN(1+Real_MC_30Y!$J$11)-0.5*Real_MC_30Y!$J$12^2)+Real_MC_30Y!$J$12*((RAND()+RAND()+RAND()+RAND()+RAND()+RAND()+RAND()+RAND()+RAND()+RAND()+RAND()+RAND())-6))-1)+Real_MC_30Y!AB$58)</x:f>
        <x:v>6838672.024030561</x:v>
      </x:c>
      <x:c r="AC347" s="50" t="n">
        <x:f>MAX(0,AB347*(1+EXP((LN(1+Real_MC_30Y!$J$11)-0.5*Real_MC_30Y!$J$12^2)+Real_MC_30Y!$J$12*((RAND()+RAND()+RAND()+RAND()+RAND()+RAND()+RAND()+RAND()+RAND()+RAND()+RAND()+RAND())-6))-1)+Real_MC_30Y!AC$58)</x:f>
        <x:v>7264839.5226671845</x:v>
      </x:c>
      <x:c r="AD347" s="50" t="n">
        <x:f>MAX(0,AC347*(1+EXP((LN(1+Real_MC_30Y!$J$11)-0.5*Real_MC_30Y!$J$12^2)+Real_MC_30Y!$J$12*((RAND()+RAND()+RAND()+RAND()+RAND()+RAND()+RAND()+RAND()+RAND()+RAND()+RAND()+RAND())-6))-1)+Real_MC_30Y!AD$58)</x:f>
        <x:v>8875583.03109864</x:v>
      </x:c>
      <x:c r="AE347" s="50" t="n">
        <x:f>MAX(0,AD347*(1+EXP((LN(1+Real_MC_30Y!$J$11)-0.5*Real_MC_30Y!$J$12^2)+Real_MC_30Y!$J$12*((RAND()+RAND()+RAND()+RAND()+RAND()+RAND()+RAND()+RAND()+RAND()+RAND()+RAND()+RAND())-6))-1)+Real_MC_30Y!AE$58)</x:f>
        <x:v>10738935.252337465</x:v>
      </x:c>
      <x:c r="AF347" s="50" t="n">
        <x:f>MAX(0,AE347*(1+EXP((LN(1+Real_MC_30Y!$J$11)-0.5*Real_MC_30Y!$J$12^2)+Real_MC_30Y!$J$12*((RAND()+RAND()+RAND()+RAND()+RAND()+RAND()+RAND()+RAND()+RAND()+RAND()+RAND()+RAND())-6))-1)+Real_MC_30Y!AF$58)</x:f>
        <x:v>12373905.038026506</x:v>
      </x:c>
    </x:row>
    <x:row r="348">
      <x:c r="A348">
        <x:v>344</x:v>
      </x:c>
      <x:c r="B348" s="50" t="n">
        <x:f>MAX(0,Liquidity_30Y!$C$14+Real_MC_30Y!B$57-Real_MC_30Y!B$56)</x:f>
        <x:v>1029031.25</x:v>
      </x:c>
      <x:c r="C348" s="50" t="n">
        <x:f>MAX(0,B348*(1+EXP((LN(1+Real_MC_30Y!$J$11)-0.5*Real_MC_30Y!$J$12^2)+Real_MC_30Y!$J$12*((RAND()+RAND()+RAND()+RAND()+RAND()+RAND()+RAND()+RAND()+RAND()+RAND()+RAND()+RAND())-6))-1)+Real_MC_30Y!C$58)</x:f>
        <x:v>1232014.7657860275</x:v>
      </x:c>
      <x:c r="D348" s="50" t="n">
        <x:f>MAX(0,C348*(1+EXP((LN(1+Real_MC_30Y!$J$11)-0.5*Real_MC_30Y!$J$12^2)+Real_MC_30Y!$J$12*((RAND()+RAND()+RAND()+RAND()+RAND()+RAND()+RAND()+RAND()+RAND()+RAND()+RAND()+RAND())-6))-1)+Real_MC_30Y!D$58)</x:f>
        <x:v>1315305.8433812582</x:v>
      </x:c>
      <x:c r="E348" s="50" t="n">
        <x:f>MAX(0,D348*(1+EXP((LN(1+Real_MC_30Y!$J$11)-0.5*Real_MC_30Y!$J$12^2)+Real_MC_30Y!$J$12*((RAND()+RAND()+RAND()+RAND()+RAND()+RAND()+RAND()+RAND()+RAND()+RAND()+RAND()+RAND())-6))-1)+Real_MC_30Y!E$58)</x:f>
        <x:v>1134809.2275051242</x:v>
      </x:c>
      <x:c r="F348" s="50" t="n">
        <x:f>MAX(0,E348*(1+EXP((LN(1+Real_MC_30Y!$J$11)-0.5*Real_MC_30Y!$J$12^2)+Real_MC_30Y!$J$12*((RAND()+RAND()+RAND()+RAND()+RAND()+RAND()+RAND()+RAND()+RAND()+RAND()+RAND()+RAND())-6))-1)+Real_MC_30Y!F$58)</x:f>
        <x:v>881946.3540492044</x:v>
      </x:c>
      <x:c r="G348" s="50" t="n">
        <x:f>MAX(0,F348*(1+EXP((LN(1+Real_MC_30Y!$J$11)-0.5*Real_MC_30Y!$J$12^2)+Real_MC_30Y!$J$12*((RAND()+RAND()+RAND()+RAND()+RAND()+RAND()+RAND()+RAND()+RAND()+RAND()+RAND()+RAND())-6))-1)+Real_MC_30Y!G$58)</x:f>
        <x:v>900641.0097916875</x:v>
      </x:c>
      <x:c r="H348" s="50" t="n">
        <x:f>MAX(0,G348*(1+EXP((LN(1+Real_MC_30Y!$J$11)-0.5*Real_MC_30Y!$J$12^2)+Real_MC_30Y!$J$12*((RAND()+RAND()+RAND()+RAND()+RAND()+RAND()+RAND()+RAND()+RAND()+RAND()+RAND()+RAND())-6))-1)+Real_MC_30Y!H$58)</x:f>
        <x:v>852890.8932737499</x:v>
      </x:c>
      <x:c r="I348" s="50" t="n">
        <x:f>MAX(0,H348*(1+EXP((LN(1+Real_MC_30Y!$J$11)-0.5*Real_MC_30Y!$J$12^2)+Real_MC_30Y!$J$12*((RAND()+RAND()+RAND()+RAND()+RAND()+RAND()+RAND()+RAND()+RAND()+RAND()+RAND()+RAND())-6))-1)+Real_MC_30Y!I$58)</x:f>
        <x:v>1006749.7457390252</x:v>
      </x:c>
      <x:c r="J348" s="50" t="n">
        <x:f>MAX(0,I348*(1+EXP((LN(1+Real_MC_30Y!$J$11)-0.5*Real_MC_30Y!$J$12^2)+Real_MC_30Y!$J$12*((RAND()+RAND()+RAND()+RAND()+RAND()+RAND()+RAND()+RAND()+RAND()+RAND()+RAND()+RAND())-6))-1)+Real_MC_30Y!J$58)</x:f>
        <x:v>927887.7745892141</x:v>
      </x:c>
      <x:c r="K348" s="50" t="n">
        <x:f>MAX(0,J348*(1+EXP((LN(1+Real_MC_30Y!$J$11)-0.5*Real_MC_30Y!$J$12^2)+Real_MC_30Y!$J$12*((RAND()+RAND()+RAND()+RAND()+RAND()+RAND()+RAND()+RAND()+RAND()+RAND()+RAND()+RAND())-6))-1)+Real_MC_30Y!K$58)</x:f>
        <x:v>973445.289962144</x:v>
      </x:c>
      <x:c r="L348" s="50" t="n">
        <x:f>MAX(0,K348*(1+EXP((LN(1+Real_MC_30Y!$J$11)-0.5*Real_MC_30Y!$J$12^2)+Real_MC_30Y!$J$12*((RAND()+RAND()+RAND()+RAND()+RAND()+RAND()+RAND()+RAND()+RAND()+RAND()+RAND()+RAND())-6))-1)+Real_MC_30Y!L$58)</x:f>
        <x:v>1099665.3869456595</x:v>
      </x:c>
      <x:c r="M348" s="50" t="n">
        <x:f>MAX(0,L348*(1+EXP((LN(1+Real_MC_30Y!$J$11)-0.5*Real_MC_30Y!$J$12^2)+Real_MC_30Y!$J$12*((RAND()+RAND()+RAND()+RAND()+RAND()+RAND()+RAND()+RAND()+RAND()+RAND()+RAND()+RAND())-6))-1)+Real_MC_30Y!M$58)</x:f>
        <x:v>1073338.2585353341</x:v>
      </x:c>
      <x:c r="N348" s="50" t="n">
        <x:f>MAX(0,M348*(1+EXP((LN(1+Real_MC_30Y!$J$11)-0.5*Real_MC_30Y!$J$12^2)+Real_MC_30Y!$J$12*((RAND()+RAND()+RAND()+RAND()+RAND()+RAND()+RAND()+RAND()+RAND()+RAND()+RAND()+RAND())-6))-1)+Real_MC_30Y!N$58)</x:f>
        <x:v>1110127.070301123</x:v>
      </x:c>
      <x:c r="O348" s="50" t="n">
        <x:f>MAX(0,N348*(1+EXP((LN(1+Real_MC_30Y!$J$11)-0.5*Real_MC_30Y!$J$12^2)+Real_MC_30Y!$J$12*((RAND()+RAND()+RAND()+RAND()+RAND()+RAND()+RAND()+RAND()+RAND()+RAND()+RAND()+RAND())-6))-1)+Real_MC_30Y!O$58)</x:f>
        <x:v>1621349.955131992</x:v>
      </x:c>
      <x:c r="P348" s="50" t="n">
        <x:f>MAX(0,O348*(1+EXP((LN(1+Real_MC_30Y!$J$11)-0.5*Real_MC_30Y!$J$12^2)+Real_MC_30Y!$J$12*((RAND()+RAND()+RAND()+RAND()+RAND()+RAND()+RAND()+RAND()+RAND()+RAND()+RAND()+RAND())-6))-1)+Real_MC_30Y!P$58)</x:f>
        <x:v>1868210.2097628177</x:v>
      </x:c>
      <x:c r="Q348" s="50" t="n">
        <x:f>MAX(0,P348*(1+EXP((LN(1+Real_MC_30Y!$J$11)-0.5*Real_MC_30Y!$J$12^2)+Real_MC_30Y!$J$12*((RAND()+RAND()+RAND()+RAND()+RAND()+RAND()+RAND()+RAND()+RAND()+RAND()+RAND()+RAND())-6))-1)+Real_MC_30Y!Q$58)</x:f>
        <x:v>2031391.544874575</x:v>
      </x:c>
      <x:c r="R348" s="50" t="n">
        <x:f>MAX(0,Q348*(1+EXP((LN(1+Real_MC_30Y!$J$11)-0.5*Real_MC_30Y!$J$12^2)+Real_MC_30Y!$J$12*((RAND()+RAND()+RAND()+RAND()+RAND()+RAND()+RAND()+RAND()+RAND()+RAND()+RAND()+RAND())-6))-1)+Real_MC_30Y!R$58)</x:f>
        <x:v>1662316.4727069514</x:v>
      </x:c>
      <x:c r="S348" s="50" t="n">
        <x:f>MAX(0,R348*(1+EXP((LN(1+Real_MC_30Y!$J$11)-0.5*Real_MC_30Y!$J$12^2)+Real_MC_30Y!$J$12*((RAND()+RAND()+RAND()+RAND()+RAND()+RAND()+RAND()+RAND()+RAND()+RAND()+RAND()+RAND())-6))-1)+Real_MC_30Y!S$58)</x:f>
        <x:v>1635293.504151432</x:v>
      </x:c>
      <x:c r="T348" s="50" t="n">
        <x:f>MAX(0,S348*(1+EXP((LN(1+Real_MC_30Y!$J$11)-0.5*Real_MC_30Y!$J$12^2)+Real_MC_30Y!$J$12*((RAND()+RAND()+RAND()+RAND()+RAND()+RAND()+RAND()+RAND()+RAND()+RAND()+RAND()+RAND())-6))-1)+Real_MC_30Y!T$58)</x:f>
        <x:v>2242748.580678285</x:v>
      </x:c>
      <x:c r="U348" s="50" t="n">
        <x:f>MAX(0,T348*(1+EXP((LN(1+Real_MC_30Y!$J$11)-0.5*Real_MC_30Y!$J$12^2)+Real_MC_30Y!$J$12*((RAND()+RAND()+RAND()+RAND()+RAND()+RAND()+RAND()+RAND()+RAND()+RAND()+RAND()+RAND())-6))-1)+Real_MC_30Y!U$58)</x:f>
        <x:v>2366879.7751176297</x:v>
      </x:c>
      <x:c r="V348" s="50" t="n">
        <x:f>MAX(0,U348*(1+EXP((LN(1+Real_MC_30Y!$J$11)-0.5*Real_MC_30Y!$J$12^2)+Real_MC_30Y!$J$12*((RAND()+RAND()+RAND()+RAND()+RAND()+RAND()+RAND()+RAND()+RAND()+RAND()+RAND()+RAND())-6))-1)+Real_MC_30Y!V$58)</x:f>
        <x:v>2485475.740366702</x:v>
      </x:c>
      <x:c r="W348" s="50" t="n">
        <x:f>MAX(0,V348*(1+EXP((LN(1+Real_MC_30Y!$J$11)-0.5*Real_MC_30Y!$J$12^2)+Real_MC_30Y!$J$12*((RAND()+RAND()+RAND()+RAND()+RAND()+RAND()+RAND()+RAND()+RAND()+RAND()+RAND()+RAND())-6))-1)+Real_MC_30Y!W$58)</x:f>
        <x:v>1983381.1364420378</x:v>
      </x:c>
      <x:c r="X348" s="50" t="n">
        <x:f>MAX(0,W348*(1+EXP((LN(1+Real_MC_30Y!$J$11)-0.5*Real_MC_30Y!$J$12^2)+Real_MC_30Y!$J$12*((RAND()+RAND()+RAND()+RAND()+RAND()+RAND()+RAND()+RAND()+RAND()+RAND()+RAND()+RAND())-6))-1)+Real_MC_30Y!X$58)</x:f>
        <x:v>1924225.7308046296</x:v>
      </x:c>
      <x:c r="Y348" s="50" t="n">
        <x:f>MAX(0,X348*(1+EXP((LN(1+Real_MC_30Y!$J$11)-0.5*Real_MC_30Y!$J$12^2)+Real_MC_30Y!$J$12*((RAND()+RAND()+RAND()+RAND()+RAND()+RAND()+RAND()+RAND()+RAND()+RAND()+RAND()+RAND())-6))-1)+Real_MC_30Y!Y$58)</x:f>
        <x:v>2340010.7738053035</x:v>
      </x:c>
      <x:c r="Z348" s="50" t="n">
        <x:f>MAX(0,Y348*(1+EXP((LN(1+Real_MC_30Y!$J$11)-0.5*Real_MC_30Y!$J$12^2)+Real_MC_30Y!$J$12*((RAND()+RAND()+RAND()+RAND()+RAND()+RAND()+RAND()+RAND()+RAND()+RAND()+RAND()+RAND())-6))-1)+Real_MC_30Y!Z$58)</x:f>
        <x:v>2767480.1446986343</x:v>
      </x:c>
      <x:c r="AA348" s="50" t="n">
        <x:f>MAX(0,Z348*(1+EXP((LN(1+Real_MC_30Y!$J$11)-0.5*Real_MC_30Y!$J$12^2)+Real_MC_30Y!$J$12*((RAND()+RAND()+RAND()+RAND()+RAND()+RAND()+RAND()+RAND()+RAND()+RAND()+RAND()+RAND())-6))-1)+Real_MC_30Y!AA$58)</x:f>
        <x:v>3217739.1177795827</x:v>
      </x:c>
      <x:c r="AB348" s="50" t="n">
        <x:f>MAX(0,AA348*(1+EXP((LN(1+Real_MC_30Y!$J$11)-0.5*Real_MC_30Y!$J$12^2)+Real_MC_30Y!$J$12*((RAND()+RAND()+RAND()+RAND()+RAND()+RAND()+RAND()+RAND()+RAND()+RAND()+RAND()+RAND())-6))-1)+Real_MC_30Y!AB$58)</x:f>
        <x:v>4034651.8891461417</x:v>
      </x:c>
      <x:c r="AC348" s="50" t="n">
        <x:f>MAX(0,AB348*(1+EXP((LN(1+Real_MC_30Y!$J$11)-0.5*Real_MC_30Y!$J$12^2)+Real_MC_30Y!$J$12*((RAND()+RAND()+RAND()+RAND()+RAND()+RAND()+RAND()+RAND()+RAND()+RAND()+RAND()+RAND())-6))-1)+Real_MC_30Y!AC$58)</x:f>
        <x:v>4042732.591170248</x:v>
      </x:c>
      <x:c r="AD348" s="50" t="n">
        <x:f>MAX(0,AC348*(1+EXP((LN(1+Real_MC_30Y!$J$11)-0.5*Real_MC_30Y!$J$12^2)+Real_MC_30Y!$J$12*((RAND()+RAND()+RAND()+RAND()+RAND()+RAND()+RAND()+RAND()+RAND()+RAND()+RAND()+RAND())-6))-1)+Real_MC_30Y!AD$58)</x:f>
        <x:v>3980372.2408748474</x:v>
      </x:c>
      <x:c r="AE348" s="50" t="n">
        <x:f>MAX(0,AD348*(1+EXP((LN(1+Real_MC_30Y!$J$11)-0.5*Real_MC_30Y!$J$12^2)+Real_MC_30Y!$J$12*((RAND()+RAND()+RAND()+RAND()+RAND()+RAND()+RAND()+RAND()+RAND()+RAND()+RAND()+RAND())-6))-1)+Real_MC_30Y!AE$58)</x:f>
        <x:v>3403754.4642372825</x:v>
      </x:c>
      <x:c r="AF348" s="50" t="n">
        <x:f>MAX(0,AE348*(1+EXP((LN(1+Real_MC_30Y!$J$11)-0.5*Real_MC_30Y!$J$12^2)+Real_MC_30Y!$J$12*((RAND()+RAND()+RAND()+RAND()+RAND()+RAND()+RAND()+RAND()+RAND()+RAND()+RAND()+RAND())-6))-1)+Real_MC_30Y!AF$58)</x:f>
        <x:v>4031751.383279036</x:v>
      </x:c>
    </x:row>
    <x:row r="349">
      <x:c r="A349">
        <x:v>345</x:v>
      </x:c>
      <x:c r="B349" s="50" t="n">
        <x:f>MAX(0,Liquidity_30Y!$C$14+Real_MC_30Y!B$57-Real_MC_30Y!B$56)</x:f>
        <x:v>1029031.25</x:v>
      </x:c>
      <x:c r="C349" s="50" t="n">
        <x:f>MAX(0,B349*(1+EXP((LN(1+Real_MC_30Y!$J$11)-0.5*Real_MC_30Y!$J$12^2)+Real_MC_30Y!$J$12*((RAND()+RAND()+RAND()+RAND()+RAND()+RAND()+RAND()+RAND()+RAND()+RAND()+RAND()+RAND())-6))-1)+Real_MC_30Y!C$58)</x:f>
        <x:v>959688.921012959</x:v>
      </x:c>
      <x:c r="D349" s="50" t="n">
        <x:f>MAX(0,C349*(1+EXP((LN(1+Real_MC_30Y!$J$11)-0.5*Real_MC_30Y!$J$12^2)+Real_MC_30Y!$J$12*((RAND()+RAND()+RAND()+RAND()+RAND()+RAND()+RAND()+RAND()+RAND()+RAND()+RAND()+RAND())-6))-1)+Real_MC_30Y!D$58)</x:f>
        <x:v>1162286.8985686076</x:v>
      </x:c>
      <x:c r="E349" s="50" t="n">
        <x:f>MAX(0,D349*(1+EXP((LN(1+Real_MC_30Y!$J$11)-0.5*Real_MC_30Y!$J$12^2)+Real_MC_30Y!$J$12*((RAND()+RAND()+RAND()+RAND()+RAND()+RAND()+RAND()+RAND()+RAND()+RAND()+RAND()+RAND())-6))-1)+Real_MC_30Y!E$58)</x:f>
        <x:v>1028161.7431623214</x:v>
      </x:c>
      <x:c r="F349" s="50" t="n">
        <x:f>MAX(0,E349*(1+EXP((LN(1+Real_MC_30Y!$J$11)-0.5*Real_MC_30Y!$J$12^2)+Real_MC_30Y!$J$12*((RAND()+RAND()+RAND()+RAND()+RAND()+RAND()+RAND()+RAND()+RAND()+RAND()+RAND()+RAND())-6))-1)+Real_MC_30Y!F$58)</x:f>
        <x:v>888940.392248294</x:v>
      </x:c>
      <x:c r="G349" s="50" t="n">
        <x:f>MAX(0,F349*(1+EXP((LN(1+Real_MC_30Y!$J$11)-0.5*Real_MC_30Y!$J$12^2)+Real_MC_30Y!$J$12*((RAND()+RAND()+RAND()+RAND()+RAND()+RAND()+RAND()+RAND()+RAND()+RAND()+RAND()+RAND())-6))-1)+Real_MC_30Y!G$58)</x:f>
        <x:v>1024927.3981452575</x:v>
      </x:c>
      <x:c r="H349" s="50" t="n">
        <x:f>MAX(0,G349*(1+EXP((LN(1+Real_MC_30Y!$J$11)-0.5*Real_MC_30Y!$J$12^2)+Real_MC_30Y!$J$12*((RAND()+RAND()+RAND()+RAND()+RAND()+RAND()+RAND()+RAND()+RAND()+RAND()+RAND()+RAND())-6))-1)+Real_MC_30Y!H$58)</x:f>
        <x:v>1050563.7527181236</x:v>
      </x:c>
      <x:c r="I349" s="50" t="n">
        <x:f>MAX(0,H349*(1+EXP((LN(1+Real_MC_30Y!$J$11)-0.5*Real_MC_30Y!$J$12^2)+Real_MC_30Y!$J$12*((RAND()+RAND()+RAND()+RAND()+RAND()+RAND()+RAND()+RAND()+RAND()+RAND()+RAND()+RAND())-6))-1)+Real_MC_30Y!I$58)</x:f>
        <x:v>1346845.3551425159</x:v>
      </x:c>
      <x:c r="J349" s="50" t="n">
        <x:f>MAX(0,I349*(1+EXP((LN(1+Real_MC_30Y!$J$11)-0.5*Real_MC_30Y!$J$12^2)+Real_MC_30Y!$J$12*((RAND()+RAND()+RAND()+RAND()+RAND()+RAND()+RAND()+RAND()+RAND()+RAND()+RAND()+RAND())-6))-1)+Real_MC_30Y!J$58)</x:f>
        <x:v>1249067.0002654125</x:v>
      </x:c>
      <x:c r="K349" s="50" t="n">
        <x:f>MAX(0,J349*(1+EXP((LN(1+Real_MC_30Y!$J$11)-0.5*Real_MC_30Y!$J$12^2)+Real_MC_30Y!$J$12*((RAND()+RAND()+RAND()+RAND()+RAND()+RAND()+RAND()+RAND()+RAND()+RAND()+RAND()+RAND())-6))-1)+Real_MC_30Y!K$58)</x:f>
        <x:v>1366897.119361146</x:v>
      </x:c>
      <x:c r="L349" s="50" t="n">
        <x:f>MAX(0,K349*(1+EXP((LN(1+Real_MC_30Y!$J$11)-0.5*Real_MC_30Y!$J$12^2)+Real_MC_30Y!$J$12*((RAND()+RAND()+RAND()+RAND()+RAND()+RAND()+RAND()+RAND()+RAND()+RAND()+RAND()+RAND())-6))-1)+Real_MC_30Y!L$58)</x:f>
        <x:v>1481142.1036463662</x:v>
      </x:c>
      <x:c r="M349" s="50" t="n">
        <x:f>MAX(0,L349*(1+EXP((LN(1+Real_MC_30Y!$J$11)-0.5*Real_MC_30Y!$J$12^2)+Real_MC_30Y!$J$12*((RAND()+RAND()+RAND()+RAND()+RAND()+RAND()+RAND()+RAND()+RAND()+RAND()+RAND()+RAND())-6))-1)+Real_MC_30Y!M$58)</x:f>
        <x:v>2217225.9957074635</x:v>
      </x:c>
      <x:c r="N349" s="50" t="n">
        <x:f>MAX(0,M349*(1+EXP((LN(1+Real_MC_30Y!$J$11)-0.5*Real_MC_30Y!$J$12^2)+Real_MC_30Y!$J$12*((RAND()+RAND()+RAND()+RAND()+RAND()+RAND()+RAND()+RAND()+RAND()+RAND()+RAND()+RAND())-6))-1)+Real_MC_30Y!N$58)</x:f>
        <x:v>2459064.997089351</x:v>
      </x:c>
      <x:c r="O349" s="50" t="n">
        <x:f>MAX(0,N349*(1+EXP((LN(1+Real_MC_30Y!$J$11)-0.5*Real_MC_30Y!$J$12^2)+Real_MC_30Y!$J$12*((RAND()+RAND()+RAND()+RAND()+RAND()+RAND()+RAND()+RAND()+RAND()+RAND()+RAND()+RAND())-6))-1)+Real_MC_30Y!O$58)</x:f>
        <x:v>2481003.4512874787</x:v>
      </x:c>
      <x:c r="P349" s="50" t="n">
        <x:f>MAX(0,O349*(1+EXP((LN(1+Real_MC_30Y!$J$11)-0.5*Real_MC_30Y!$J$12^2)+Real_MC_30Y!$J$12*((RAND()+RAND()+RAND()+RAND()+RAND()+RAND()+RAND()+RAND()+RAND()+RAND()+RAND()+RAND())-6))-1)+Real_MC_30Y!P$58)</x:f>
        <x:v>2402720.603301059</x:v>
      </x:c>
      <x:c r="Q349" s="50" t="n">
        <x:f>MAX(0,P349*(1+EXP((LN(1+Real_MC_30Y!$J$11)-0.5*Real_MC_30Y!$J$12^2)+Real_MC_30Y!$J$12*((RAND()+RAND()+RAND()+RAND()+RAND()+RAND()+RAND()+RAND()+RAND()+RAND()+RAND()+RAND())-6))-1)+Real_MC_30Y!Q$58)</x:f>
        <x:v>2690893.0978426454</x:v>
      </x:c>
      <x:c r="R349" s="50" t="n">
        <x:f>MAX(0,Q349*(1+EXP((LN(1+Real_MC_30Y!$J$11)-0.5*Real_MC_30Y!$J$12^2)+Real_MC_30Y!$J$12*((RAND()+RAND()+RAND()+RAND()+RAND()+RAND()+RAND()+RAND()+RAND()+RAND()+RAND()+RAND())-6))-1)+Real_MC_30Y!R$58)</x:f>
        <x:v>3112885.3215152263</x:v>
      </x:c>
      <x:c r="S349" s="50" t="n">
        <x:f>MAX(0,R349*(1+EXP((LN(1+Real_MC_30Y!$J$11)-0.5*Real_MC_30Y!$J$12^2)+Real_MC_30Y!$J$12*((RAND()+RAND()+RAND()+RAND()+RAND()+RAND()+RAND()+RAND()+RAND()+RAND()+RAND()+RAND())-6))-1)+Real_MC_30Y!S$58)</x:f>
        <x:v>3803397.283404346</x:v>
      </x:c>
      <x:c r="T349" s="50" t="n">
        <x:f>MAX(0,S349*(1+EXP((LN(1+Real_MC_30Y!$J$11)-0.5*Real_MC_30Y!$J$12^2)+Real_MC_30Y!$J$12*((RAND()+RAND()+RAND()+RAND()+RAND()+RAND()+RAND()+RAND()+RAND()+RAND()+RAND()+RAND())-6))-1)+Real_MC_30Y!T$58)</x:f>
        <x:v>3996820.6401231294</x:v>
      </x:c>
      <x:c r="U349" s="50" t="n">
        <x:f>MAX(0,T349*(1+EXP((LN(1+Real_MC_30Y!$J$11)-0.5*Real_MC_30Y!$J$12^2)+Real_MC_30Y!$J$12*((RAND()+RAND()+RAND()+RAND()+RAND()+RAND()+RAND()+RAND()+RAND()+RAND()+RAND()+RAND())-6))-1)+Real_MC_30Y!U$58)</x:f>
        <x:v>5020454.4277845835</x:v>
      </x:c>
      <x:c r="V349" s="50" t="n">
        <x:f>MAX(0,U349*(1+EXP((LN(1+Real_MC_30Y!$J$11)-0.5*Real_MC_30Y!$J$12^2)+Real_MC_30Y!$J$12*((RAND()+RAND()+RAND()+RAND()+RAND()+RAND()+RAND()+RAND()+RAND()+RAND()+RAND()+RAND())-6))-1)+Real_MC_30Y!V$58)</x:f>
        <x:v>5417615.945940829</x:v>
      </x:c>
      <x:c r="W349" s="50" t="n">
        <x:f>MAX(0,V349*(1+EXP((LN(1+Real_MC_30Y!$J$11)-0.5*Real_MC_30Y!$J$12^2)+Real_MC_30Y!$J$12*((RAND()+RAND()+RAND()+RAND()+RAND()+RAND()+RAND()+RAND()+RAND()+RAND()+RAND()+RAND())-6))-1)+Real_MC_30Y!W$58)</x:f>
        <x:v>7164796.843989886</x:v>
      </x:c>
      <x:c r="X349" s="50" t="n">
        <x:f>MAX(0,W349*(1+EXP((LN(1+Real_MC_30Y!$J$11)-0.5*Real_MC_30Y!$J$12^2)+Real_MC_30Y!$J$12*((RAND()+RAND()+RAND()+RAND()+RAND()+RAND()+RAND()+RAND()+RAND()+RAND()+RAND()+RAND())-6))-1)+Real_MC_30Y!X$58)</x:f>
        <x:v>6758233.819256256</x:v>
      </x:c>
      <x:c r="Y349" s="50" t="n">
        <x:f>MAX(0,X349*(1+EXP((LN(1+Real_MC_30Y!$J$11)-0.5*Real_MC_30Y!$J$12^2)+Real_MC_30Y!$J$12*((RAND()+RAND()+RAND()+RAND()+RAND()+RAND()+RAND()+RAND()+RAND()+RAND()+RAND()+RAND())-6))-1)+Real_MC_30Y!Y$58)</x:f>
        <x:v>7317402.93971312</x:v>
      </x:c>
      <x:c r="Z349" s="50" t="n">
        <x:f>MAX(0,Y349*(1+EXP((LN(1+Real_MC_30Y!$J$11)-0.5*Real_MC_30Y!$J$12^2)+Real_MC_30Y!$J$12*((RAND()+RAND()+RAND()+RAND()+RAND()+RAND()+RAND()+RAND()+RAND()+RAND()+RAND()+RAND())-6))-1)+Real_MC_30Y!Z$58)</x:f>
        <x:v>5703924.917489779</x:v>
      </x:c>
      <x:c r="AA349" s="50" t="n">
        <x:f>MAX(0,Z349*(1+EXP((LN(1+Real_MC_30Y!$J$11)-0.5*Real_MC_30Y!$J$12^2)+Real_MC_30Y!$J$12*((RAND()+RAND()+RAND()+RAND()+RAND()+RAND()+RAND()+RAND()+RAND()+RAND()+RAND()+RAND())-6))-1)+Real_MC_30Y!AA$58)</x:f>
        <x:v>6229067.043592144</x:v>
      </x:c>
      <x:c r="AB349" s="50" t="n">
        <x:f>MAX(0,AA349*(1+EXP((LN(1+Real_MC_30Y!$J$11)-0.5*Real_MC_30Y!$J$12^2)+Real_MC_30Y!$J$12*((RAND()+RAND()+RAND()+RAND()+RAND()+RAND()+RAND()+RAND()+RAND()+RAND()+RAND()+RAND())-6))-1)+Real_MC_30Y!AB$58)</x:f>
        <x:v>6368103.874384633</x:v>
      </x:c>
      <x:c r="AC349" s="50" t="n">
        <x:f>MAX(0,AB349*(1+EXP((LN(1+Real_MC_30Y!$J$11)-0.5*Real_MC_30Y!$J$12^2)+Real_MC_30Y!$J$12*((RAND()+RAND()+RAND()+RAND()+RAND()+RAND()+RAND()+RAND()+RAND()+RAND()+RAND()+RAND())-6))-1)+Real_MC_30Y!AC$58)</x:f>
        <x:v>6621312.808173556</x:v>
      </x:c>
      <x:c r="AD349" s="50" t="n">
        <x:f>MAX(0,AC349*(1+EXP((LN(1+Real_MC_30Y!$J$11)-0.5*Real_MC_30Y!$J$12^2)+Real_MC_30Y!$J$12*((RAND()+RAND()+RAND()+RAND()+RAND()+RAND()+RAND()+RAND()+RAND()+RAND()+RAND()+RAND())-6))-1)+Real_MC_30Y!AD$58)</x:f>
        <x:v>6723209.747472397</x:v>
      </x:c>
      <x:c r="AE349" s="50" t="n">
        <x:f>MAX(0,AD349*(1+EXP((LN(1+Real_MC_30Y!$J$11)-0.5*Real_MC_30Y!$J$12^2)+Real_MC_30Y!$J$12*((RAND()+RAND()+RAND()+RAND()+RAND()+RAND()+RAND()+RAND()+RAND()+RAND()+RAND()+RAND())-6))-1)+Real_MC_30Y!AE$58)</x:f>
        <x:v>5492102.490202441</x:v>
      </x:c>
      <x:c r="AF349" s="50" t="n">
        <x:f>MAX(0,AE349*(1+EXP((LN(1+Real_MC_30Y!$J$11)-0.5*Real_MC_30Y!$J$12^2)+Real_MC_30Y!$J$12*((RAND()+RAND()+RAND()+RAND()+RAND()+RAND()+RAND()+RAND()+RAND()+RAND()+RAND()+RAND())-6))-1)+Real_MC_30Y!AF$58)</x:f>
        <x:v>4845450.377699024</x:v>
      </x:c>
    </x:row>
    <x:row r="350">
      <x:c r="A350">
        <x:v>346</x:v>
      </x:c>
      <x:c r="B350" s="50" t="n">
        <x:f>MAX(0,Liquidity_30Y!$C$14+Real_MC_30Y!B$57-Real_MC_30Y!B$56)</x:f>
        <x:v>1029031.25</x:v>
      </x:c>
      <x:c r="C350" s="50" t="n">
        <x:f>MAX(0,B350*(1+EXP((LN(1+Real_MC_30Y!$J$11)-0.5*Real_MC_30Y!$J$12^2)+Real_MC_30Y!$J$12*((RAND()+RAND()+RAND()+RAND()+RAND()+RAND()+RAND()+RAND()+RAND()+RAND()+RAND()+RAND())-6))-1)+Real_MC_30Y!C$58)</x:f>
        <x:v>1141952.1552898441</x:v>
      </x:c>
      <x:c r="D350" s="50" t="n">
        <x:f>MAX(0,C350*(1+EXP((LN(1+Real_MC_30Y!$J$11)-0.5*Real_MC_30Y!$J$12^2)+Real_MC_30Y!$J$12*((RAND()+RAND()+RAND()+RAND()+RAND()+RAND()+RAND()+RAND()+RAND()+RAND()+RAND()+RAND())-6))-1)+Real_MC_30Y!D$58)</x:f>
        <x:v>1171800.3102625916</x:v>
      </x:c>
      <x:c r="E350" s="50" t="n">
        <x:f>MAX(0,D350*(1+EXP((LN(1+Real_MC_30Y!$J$11)-0.5*Real_MC_30Y!$J$12^2)+Real_MC_30Y!$J$12*((RAND()+RAND()+RAND()+RAND()+RAND()+RAND()+RAND()+RAND()+RAND()+RAND()+RAND()+RAND())-6))-1)+Real_MC_30Y!E$58)</x:f>
        <x:v>1306853.6585455015</x:v>
      </x:c>
      <x:c r="F350" s="50" t="n">
        <x:f>MAX(0,E350*(1+EXP((LN(1+Real_MC_30Y!$J$11)-0.5*Real_MC_30Y!$J$12^2)+Real_MC_30Y!$J$12*((RAND()+RAND()+RAND()+RAND()+RAND()+RAND()+RAND()+RAND()+RAND()+RAND()+RAND()+RAND())-6))-1)+Real_MC_30Y!F$58)</x:f>
        <x:v>1368416.7301067885</x:v>
      </x:c>
      <x:c r="G350" s="50" t="n">
        <x:f>MAX(0,F350*(1+EXP((LN(1+Real_MC_30Y!$J$11)-0.5*Real_MC_30Y!$J$12^2)+Real_MC_30Y!$J$12*((RAND()+RAND()+RAND()+RAND()+RAND()+RAND()+RAND()+RAND()+RAND()+RAND()+RAND()+RAND())-6))-1)+Real_MC_30Y!G$58)</x:f>
        <x:v>1371606.8199475298</x:v>
      </x:c>
      <x:c r="H350" s="50" t="n">
        <x:f>MAX(0,G350*(1+EXP((LN(1+Real_MC_30Y!$J$11)-0.5*Real_MC_30Y!$J$12^2)+Real_MC_30Y!$J$12*((RAND()+RAND()+RAND()+RAND()+RAND()+RAND()+RAND()+RAND()+RAND()+RAND()+RAND()+RAND())-6))-1)+Real_MC_30Y!H$58)</x:f>
        <x:v>1555367.2980111684</x:v>
      </x:c>
      <x:c r="I350" s="50" t="n">
        <x:f>MAX(0,H350*(1+EXP((LN(1+Real_MC_30Y!$J$11)-0.5*Real_MC_30Y!$J$12^2)+Real_MC_30Y!$J$12*((RAND()+RAND()+RAND()+RAND()+RAND()+RAND()+RAND()+RAND()+RAND()+RAND()+RAND()+RAND())-6))-1)+Real_MC_30Y!I$58)</x:f>
        <x:v>1362056.9418125567</x:v>
      </x:c>
      <x:c r="J350" s="50" t="n">
        <x:f>MAX(0,I350*(1+EXP((LN(1+Real_MC_30Y!$J$11)-0.5*Real_MC_30Y!$J$12^2)+Real_MC_30Y!$J$12*((RAND()+RAND()+RAND()+RAND()+RAND()+RAND()+RAND()+RAND()+RAND()+RAND()+RAND()+RAND())-6))-1)+Real_MC_30Y!J$58)</x:f>
        <x:v>1528040.365079843</x:v>
      </x:c>
      <x:c r="K350" s="50" t="n">
        <x:f>MAX(0,J350*(1+EXP((LN(1+Real_MC_30Y!$J$11)-0.5*Real_MC_30Y!$J$12^2)+Real_MC_30Y!$J$12*((RAND()+RAND()+RAND()+RAND()+RAND()+RAND()+RAND()+RAND()+RAND()+RAND()+RAND()+RAND())-6))-1)+Real_MC_30Y!K$58)</x:f>
        <x:v>1746119.6970424165</x:v>
      </x:c>
      <x:c r="L350" s="50" t="n">
        <x:f>MAX(0,K350*(1+EXP((LN(1+Real_MC_30Y!$J$11)-0.5*Real_MC_30Y!$J$12^2)+Real_MC_30Y!$J$12*((RAND()+RAND()+RAND()+RAND()+RAND()+RAND()+RAND()+RAND()+RAND()+RAND()+RAND()+RAND())-6))-1)+Real_MC_30Y!L$58)</x:f>
        <x:v>1672062.5843507864</x:v>
      </x:c>
      <x:c r="M350" s="50" t="n">
        <x:f>MAX(0,L350*(1+EXP((LN(1+Real_MC_30Y!$J$11)-0.5*Real_MC_30Y!$J$12^2)+Real_MC_30Y!$J$12*((RAND()+RAND()+RAND()+RAND()+RAND()+RAND()+RAND()+RAND()+RAND()+RAND()+RAND()+RAND())-6))-1)+Real_MC_30Y!M$58)</x:f>
        <x:v>1927323.12642786</x:v>
      </x:c>
      <x:c r="N350" s="50" t="n">
        <x:f>MAX(0,M350*(1+EXP((LN(1+Real_MC_30Y!$J$11)-0.5*Real_MC_30Y!$J$12^2)+Real_MC_30Y!$J$12*((RAND()+RAND()+RAND()+RAND()+RAND()+RAND()+RAND()+RAND()+RAND()+RAND()+RAND()+RAND())-6))-1)+Real_MC_30Y!N$58)</x:f>
        <x:v>2164865.920105218</x:v>
      </x:c>
      <x:c r="O350" s="50" t="n">
        <x:f>MAX(0,N350*(1+EXP((LN(1+Real_MC_30Y!$J$11)-0.5*Real_MC_30Y!$J$12^2)+Real_MC_30Y!$J$12*((RAND()+RAND()+RAND()+RAND()+RAND()+RAND()+RAND()+RAND()+RAND()+RAND()+RAND()+RAND())-6))-1)+Real_MC_30Y!O$58)</x:f>
        <x:v>2573132.956460369</x:v>
      </x:c>
      <x:c r="P350" s="50" t="n">
        <x:f>MAX(0,O350*(1+EXP((LN(1+Real_MC_30Y!$J$11)-0.5*Real_MC_30Y!$J$12^2)+Real_MC_30Y!$J$12*((RAND()+RAND()+RAND()+RAND()+RAND()+RAND()+RAND()+RAND()+RAND()+RAND()+RAND()+RAND())-6))-1)+Real_MC_30Y!P$58)</x:f>
        <x:v>2257138.9054250754</x:v>
      </x:c>
      <x:c r="Q350" s="50" t="n">
        <x:f>MAX(0,P350*(1+EXP((LN(1+Real_MC_30Y!$J$11)-0.5*Real_MC_30Y!$J$12^2)+Real_MC_30Y!$J$12*((RAND()+RAND()+RAND()+RAND()+RAND()+RAND()+RAND()+RAND()+RAND()+RAND()+RAND()+RAND())-6))-1)+Real_MC_30Y!Q$58)</x:f>
        <x:v>2312905.160533403</x:v>
      </x:c>
      <x:c r="R350" s="50" t="n">
        <x:f>MAX(0,Q350*(1+EXP((LN(1+Real_MC_30Y!$J$11)-0.5*Real_MC_30Y!$J$12^2)+Real_MC_30Y!$J$12*((RAND()+RAND()+RAND()+RAND()+RAND()+RAND()+RAND()+RAND()+RAND()+RAND()+RAND()+RAND())-6))-1)+Real_MC_30Y!R$58)</x:f>
        <x:v>1888898.7396193254</x:v>
      </x:c>
      <x:c r="S350" s="50" t="n">
        <x:f>MAX(0,R350*(1+EXP((LN(1+Real_MC_30Y!$J$11)-0.5*Real_MC_30Y!$J$12^2)+Real_MC_30Y!$J$12*((RAND()+RAND()+RAND()+RAND()+RAND()+RAND()+RAND()+RAND()+RAND()+RAND()+RAND()+RAND())-6))-1)+Real_MC_30Y!S$58)</x:f>
        <x:v>1853973.784067401</x:v>
      </x:c>
      <x:c r="T350" s="50" t="n">
        <x:f>MAX(0,S350*(1+EXP((LN(1+Real_MC_30Y!$J$11)-0.5*Real_MC_30Y!$J$12^2)+Real_MC_30Y!$J$12*((RAND()+RAND()+RAND()+RAND()+RAND()+RAND()+RAND()+RAND()+RAND()+RAND()+RAND()+RAND())-6))-1)+Real_MC_30Y!T$58)</x:f>
        <x:v>1680747.6950193234</x:v>
      </x:c>
      <x:c r="U350" s="50" t="n">
        <x:f>MAX(0,T350*(1+EXP((LN(1+Real_MC_30Y!$J$11)-0.5*Real_MC_30Y!$J$12^2)+Real_MC_30Y!$J$12*((RAND()+RAND()+RAND()+RAND()+RAND()+RAND()+RAND()+RAND()+RAND()+RAND()+RAND()+RAND())-6))-1)+Real_MC_30Y!U$58)</x:f>
        <x:v>1637799.3831515901</x:v>
      </x:c>
      <x:c r="V350" s="50" t="n">
        <x:f>MAX(0,U350*(1+EXP((LN(1+Real_MC_30Y!$J$11)-0.5*Real_MC_30Y!$J$12^2)+Real_MC_30Y!$J$12*((RAND()+RAND()+RAND()+RAND()+RAND()+RAND()+RAND()+RAND()+RAND()+RAND()+RAND()+RAND())-6))-1)+Real_MC_30Y!V$58)</x:f>
        <x:v>1648633.631181476</x:v>
      </x:c>
      <x:c r="W350" s="50" t="n">
        <x:f>MAX(0,V350*(1+EXP((LN(1+Real_MC_30Y!$J$11)-0.5*Real_MC_30Y!$J$12^2)+Real_MC_30Y!$J$12*((RAND()+RAND()+RAND()+RAND()+RAND()+RAND()+RAND()+RAND()+RAND()+RAND()+RAND()+RAND())-6))-1)+Real_MC_30Y!W$58)</x:f>
        <x:v>1697402.8911863598</x:v>
      </x:c>
      <x:c r="X350" s="50" t="n">
        <x:f>MAX(0,W350*(1+EXP((LN(1+Real_MC_30Y!$J$11)-0.5*Real_MC_30Y!$J$12^2)+Real_MC_30Y!$J$12*((RAND()+RAND()+RAND()+RAND()+RAND()+RAND()+RAND()+RAND()+RAND()+RAND()+RAND()+RAND())-6))-1)+Real_MC_30Y!X$58)</x:f>
        <x:v>1404939.2800301227</x:v>
      </x:c>
      <x:c r="Y350" s="50" t="n">
        <x:f>MAX(0,X350*(1+EXP((LN(1+Real_MC_30Y!$J$11)-0.5*Real_MC_30Y!$J$12^2)+Real_MC_30Y!$J$12*((RAND()+RAND()+RAND()+RAND()+RAND()+RAND()+RAND()+RAND()+RAND()+RAND()+RAND()+RAND())-6))-1)+Real_MC_30Y!Y$58)</x:f>
        <x:v>1562579.6041589577</x:v>
      </x:c>
      <x:c r="Z350" s="50" t="n">
        <x:f>MAX(0,Y350*(1+EXP((LN(1+Real_MC_30Y!$J$11)-0.5*Real_MC_30Y!$J$12^2)+Real_MC_30Y!$J$12*((RAND()+RAND()+RAND()+RAND()+RAND()+RAND()+RAND()+RAND()+RAND()+RAND()+RAND()+RAND())-6))-1)+Real_MC_30Y!Z$58)</x:f>
        <x:v>1776765.4461452453</x:v>
      </x:c>
      <x:c r="AA350" s="50" t="n">
        <x:f>MAX(0,Z350*(1+EXP((LN(1+Real_MC_30Y!$J$11)-0.5*Real_MC_30Y!$J$12^2)+Real_MC_30Y!$J$12*((RAND()+RAND()+RAND()+RAND()+RAND()+RAND()+RAND()+RAND()+RAND()+RAND()+RAND()+RAND())-6))-1)+Real_MC_30Y!AA$58)</x:f>
        <x:v>1725391.9820180936</x:v>
      </x:c>
      <x:c r="AB350" s="50" t="n">
        <x:f>MAX(0,AA350*(1+EXP((LN(1+Real_MC_30Y!$J$11)-0.5*Real_MC_30Y!$J$12^2)+Real_MC_30Y!$J$12*((RAND()+RAND()+RAND()+RAND()+RAND()+RAND()+RAND()+RAND()+RAND()+RAND()+RAND()+RAND())-6))-1)+Real_MC_30Y!AB$58)</x:f>
        <x:v>2256014.769003709</x:v>
      </x:c>
      <x:c r="AC350" s="50" t="n">
        <x:f>MAX(0,AB350*(1+EXP((LN(1+Real_MC_30Y!$J$11)-0.5*Real_MC_30Y!$J$12^2)+Real_MC_30Y!$J$12*((RAND()+RAND()+RAND()+RAND()+RAND()+RAND()+RAND()+RAND()+RAND()+RAND()+RAND()+RAND())-6))-1)+Real_MC_30Y!AC$58)</x:f>
        <x:v>2021381.3111982543</x:v>
      </x:c>
      <x:c r="AD350" s="50" t="n">
        <x:f>MAX(0,AC350*(1+EXP((LN(1+Real_MC_30Y!$J$11)-0.5*Real_MC_30Y!$J$12^2)+Real_MC_30Y!$J$12*((RAND()+RAND()+RAND()+RAND()+RAND()+RAND()+RAND()+RAND()+RAND()+RAND()+RAND()+RAND())-6))-1)+Real_MC_30Y!AD$58)</x:f>
        <x:v>1812528.8604669687</x:v>
      </x:c>
      <x:c r="AE350" s="50" t="n">
        <x:f>MAX(0,AD350*(1+EXP((LN(1+Real_MC_30Y!$J$11)-0.5*Real_MC_30Y!$J$12^2)+Real_MC_30Y!$J$12*((RAND()+RAND()+RAND()+RAND()+RAND()+RAND()+RAND()+RAND()+RAND()+RAND()+RAND()+RAND())-6))-1)+Real_MC_30Y!AE$58)</x:f>
        <x:v>1939556.8694886344</x:v>
      </x:c>
      <x:c r="AF350" s="50" t="n">
        <x:f>MAX(0,AE350*(1+EXP((LN(1+Real_MC_30Y!$J$11)-0.5*Real_MC_30Y!$J$12^2)+Real_MC_30Y!$J$12*((RAND()+RAND()+RAND()+RAND()+RAND()+RAND()+RAND()+RAND()+RAND()+RAND()+RAND()+RAND())-6))-1)+Real_MC_30Y!AF$58)</x:f>
        <x:v>1862692.679441235</x:v>
      </x:c>
    </x:row>
    <x:row r="351">
      <x:c r="A351">
        <x:v>347</x:v>
      </x:c>
      <x:c r="B351" s="50" t="n">
        <x:f>MAX(0,Liquidity_30Y!$C$14+Real_MC_30Y!B$57-Real_MC_30Y!B$56)</x:f>
        <x:v>1029031.25</x:v>
      </x:c>
      <x:c r="C351" s="50" t="n">
        <x:f>MAX(0,B351*(1+EXP((LN(1+Real_MC_30Y!$J$11)-0.5*Real_MC_30Y!$J$12^2)+Real_MC_30Y!$J$12*((RAND()+RAND()+RAND()+RAND()+RAND()+RAND()+RAND()+RAND()+RAND()+RAND()+RAND()+RAND())-6))-1)+Real_MC_30Y!C$58)</x:f>
        <x:v>1094719.8574285293</x:v>
      </x:c>
      <x:c r="D351" s="50" t="n">
        <x:f>MAX(0,C351*(1+EXP((LN(1+Real_MC_30Y!$J$11)-0.5*Real_MC_30Y!$J$12^2)+Real_MC_30Y!$J$12*((RAND()+RAND()+RAND()+RAND()+RAND()+RAND()+RAND()+RAND()+RAND()+RAND()+RAND()+RAND())-6))-1)+Real_MC_30Y!D$58)</x:f>
        <x:v>1055347.084073545</x:v>
      </x:c>
      <x:c r="E351" s="50" t="n">
        <x:f>MAX(0,D351*(1+EXP((LN(1+Real_MC_30Y!$J$11)-0.5*Real_MC_30Y!$J$12^2)+Real_MC_30Y!$J$12*((RAND()+RAND()+RAND()+RAND()+RAND()+RAND()+RAND()+RAND()+RAND()+RAND()+RAND()+RAND())-6))-1)+Real_MC_30Y!E$58)</x:f>
        <x:v>1312757.3988513793</x:v>
      </x:c>
      <x:c r="F351" s="50" t="n">
        <x:f>MAX(0,E351*(1+EXP((LN(1+Real_MC_30Y!$J$11)-0.5*Real_MC_30Y!$J$12^2)+Real_MC_30Y!$J$12*((RAND()+RAND()+RAND()+RAND()+RAND()+RAND()+RAND()+RAND()+RAND()+RAND()+RAND()+RAND())-6))-1)+Real_MC_30Y!F$58)</x:f>
        <x:v>1453000.0263705913</x:v>
      </x:c>
      <x:c r="G351" s="50" t="n">
        <x:f>MAX(0,F351*(1+EXP((LN(1+Real_MC_30Y!$J$11)-0.5*Real_MC_30Y!$J$12^2)+Real_MC_30Y!$J$12*((RAND()+RAND()+RAND()+RAND()+RAND()+RAND()+RAND()+RAND()+RAND()+RAND()+RAND()+RAND())-6))-1)+Real_MC_30Y!G$58)</x:f>
        <x:v>1646119.0626128584</x:v>
      </x:c>
      <x:c r="H351" s="50" t="n">
        <x:f>MAX(0,G351*(1+EXP((LN(1+Real_MC_30Y!$J$11)-0.5*Real_MC_30Y!$J$12^2)+Real_MC_30Y!$J$12*((RAND()+RAND()+RAND()+RAND()+RAND()+RAND()+RAND()+RAND()+RAND()+RAND()+RAND()+RAND())-6))-1)+Real_MC_30Y!H$58)</x:f>
        <x:v>2198267.139643987</x:v>
      </x:c>
      <x:c r="I351" s="50" t="n">
        <x:f>MAX(0,H351*(1+EXP((LN(1+Real_MC_30Y!$J$11)-0.5*Real_MC_30Y!$J$12^2)+Real_MC_30Y!$J$12*((RAND()+RAND()+RAND()+RAND()+RAND()+RAND()+RAND()+RAND()+RAND()+RAND()+RAND()+RAND())-6))-1)+Real_MC_30Y!I$58)</x:f>
        <x:v>2408733.59059292</x:v>
      </x:c>
      <x:c r="J351" s="50" t="n">
        <x:f>MAX(0,I351*(1+EXP((LN(1+Real_MC_30Y!$J$11)-0.5*Real_MC_30Y!$J$12^2)+Real_MC_30Y!$J$12*((RAND()+RAND()+RAND()+RAND()+RAND()+RAND()+RAND()+RAND()+RAND()+RAND()+RAND()+RAND())-6))-1)+Real_MC_30Y!J$58)</x:f>
        <x:v>2686036.7340148957</x:v>
      </x:c>
      <x:c r="K351" s="50" t="n">
        <x:f>MAX(0,J351*(1+EXP((LN(1+Real_MC_30Y!$J$11)-0.5*Real_MC_30Y!$J$12^2)+Real_MC_30Y!$J$12*((RAND()+RAND()+RAND()+RAND()+RAND()+RAND()+RAND()+RAND()+RAND()+RAND()+RAND()+RAND())-6))-1)+Real_MC_30Y!K$58)</x:f>
        <x:v>2301648.7341781147</x:v>
      </x:c>
      <x:c r="L351" s="50" t="n">
        <x:f>MAX(0,K351*(1+EXP((LN(1+Real_MC_30Y!$J$11)-0.5*Real_MC_30Y!$J$12^2)+Real_MC_30Y!$J$12*((RAND()+RAND()+RAND()+RAND()+RAND()+RAND()+RAND()+RAND()+RAND()+RAND()+RAND()+RAND())-6))-1)+Real_MC_30Y!L$58)</x:f>
        <x:v>2542234.24165086</x:v>
      </x:c>
      <x:c r="M351" s="50" t="n">
        <x:f>MAX(0,L351*(1+EXP((LN(1+Real_MC_30Y!$J$11)-0.5*Real_MC_30Y!$J$12^2)+Real_MC_30Y!$J$12*((RAND()+RAND()+RAND()+RAND()+RAND()+RAND()+RAND()+RAND()+RAND()+RAND()+RAND()+RAND())-6))-1)+Real_MC_30Y!M$58)</x:f>
        <x:v>2957971.480149913</x:v>
      </x:c>
      <x:c r="N351" s="50" t="n">
        <x:f>MAX(0,M351*(1+EXP((LN(1+Real_MC_30Y!$J$11)-0.5*Real_MC_30Y!$J$12^2)+Real_MC_30Y!$J$12*((RAND()+RAND()+RAND()+RAND()+RAND()+RAND()+RAND()+RAND()+RAND()+RAND()+RAND()+RAND())-6))-1)+Real_MC_30Y!N$58)</x:f>
        <x:v>2893304.622673733</x:v>
      </x:c>
      <x:c r="O351" s="50" t="n">
        <x:f>MAX(0,N351*(1+EXP((LN(1+Real_MC_30Y!$J$11)-0.5*Real_MC_30Y!$J$12^2)+Real_MC_30Y!$J$12*((RAND()+RAND()+RAND()+RAND()+RAND()+RAND()+RAND()+RAND()+RAND()+RAND()+RAND()+RAND())-6))-1)+Real_MC_30Y!O$58)</x:f>
        <x:v>3716914.490530142</x:v>
      </x:c>
      <x:c r="P351" s="50" t="n">
        <x:f>MAX(0,O351*(1+EXP((LN(1+Real_MC_30Y!$J$11)-0.5*Real_MC_30Y!$J$12^2)+Real_MC_30Y!$J$12*((RAND()+RAND()+RAND()+RAND()+RAND()+RAND()+RAND()+RAND()+RAND()+RAND()+RAND()+RAND())-6))-1)+Real_MC_30Y!P$58)</x:f>
        <x:v>3835122.8020681003</x:v>
      </x:c>
      <x:c r="Q351" s="50" t="n">
        <x:f>MAX(0,P351*(1+EXP((LN(1+Real_MC_30Y!$J$11)-0.5*Real_MC_30Y!$J$12^2)+Real_MC_30Y!$J$12*((RAND()+RAND()+RAND()+RAND()+RAND()+RAND()+RAND()+RAND()+RAND()+RAND()+RAND()+RAND())-6))-1)+Real_MC_30Y!Q$58)</x:f>
        <x:v>4353869.509788474</x:v>
      </x:c>
      <x:c r="R351" s="50" t="n">
        <x:f>MAX(0,Q351*(1+EXP((LN(1+Real_MC_30Y!$J$11)-0.5*Real_MC_30Y!$J$12^2)+Real_MC_30Y!$J$12*((RAND()+RAND()+RAND()+RAND()+RAND()+RAND()+RAND()+RAND()+RAND()+RAND()+RAND()+RAND())-6))-1)+Real_MC_30Y!R$58)</x:f>
        <x:v>4163541.416682448</x:v>
      </x:c>
      <x:c r="S351" s="50" t="n">
        <x:f>MAX(0,R351*(1+EXP((LN(1+Real_MC_30Y!$J$11)-0.5*Real_MC_30Y!$J$12^2)+Real_MC_30Y!$J$12*((RAND()+RAND()+RAND()+RAND()+RAND()+RAND()+RAND()+RAND()+RAND()+RAND()+RAND()+RAND())-6))-1)+Real_MC_30Y!S$58)</x:f>
        <x:v>6109391.495558606</x:v>
      </x:c>
      <x:c r="T351" s="50" t="n">
        <x:f>MAX(0,S351*(1+EXP((LN(1+Real_MC_30Y!$J$11)-0.5*Real_MC_30Y!$J$12^2)+Real_MC_30Y!$J$12*((RAND()+RAND()+RAND()+RAND()+RAND()+RAND()+RAND()+RAND()+RAND()+RAND()+RAND()+RAND())-6))-1)+Real_MC_30Y!T$58)</x:f>
        <x:v>5374483.603980878</x:v>
      </x:c>
      <x:c r="U351" s="50" t="n">
        <x:f>MAX(0,T351*(1+EXP((LN(1+Real_MC_30Y!$J$11)-0.5*Real_MC_30Y!$J$12^2)+Real_MC_30Y!$J$12*((RAND()+RAND()+RAND()+RAND()+RAND()+RAND()+RAND()+RAND()+RAND()+RAND()+RAND()+RAND())-6))-1)+Real_MC_30Y!U$58)</x:f>
        <x:v>5171896.686044009</x:v>
      </x:c>
      <x:c r="V351" s="50" t="n">
        <x:f>MAX(0,U351*(1+EXP((LN(1+Real_MC_30Y!$J$11)-0.5*Real_MC_30Y!$J$12^2)+Real_MC_30Y!$J$12*((RAND()+RAND()+RAND()+RAND()+RAND()+RAND()+RAND()+RAND()+RAND()+RAND()+RAND()+RAND())-6))-1)+Real_MC_30Y!V$58)</x:f>
        <x:v>6041839.386485447</x:v>
      </x:c>
      <x:c r="W351" s="50" t="n">
        <x:f>MAX(0,V351*(1+EXP((LN(1+Real_MC_30Y!$J$11)-0.5*Real_MC_30Y!$J$12^2)+Real_MC_30Y!$J$12*((RAND()+RAND()+RAND()+RAND()+RAND()+RAND()+RAND()+RAND()+RAND()+RAND()+RAND()+RAND())-6))-1)+Real_MC_30Y!W$58)</x:f>
        <x:v>6882878.912518046</x:v>
      </x:c>
      <x:c r="X351" s="50" t="n">
        <x:f>MAX(0,W351*(1+EXP((LN(1+Real_MC_30Y!$J$11)-0.5*Real_MC_30Y!$J$12^2)+Real_MC_30Y!$J$12*((RAND()+RAND()+RAND()+RAND()+RAND()+RAND()+RAND()+RAND()+RAND()+RAND()+RAND()+RAND())-6))-1)+Real_MC_30Y!X$58)</x:f>
        <x:v>7165808.124254733</x:v>
      </x:c>
      <x:c r="Y351" s="50" t="n">
        <x:f>MAX(0,X351*(1+EXP((LN(1+Real_MC_30Y!$J$11)-0.5*Real_MC_30Y!$J$12^2)+Real_MC_30Y!$J$12*((RAND()+RAND()+RAND()+RAND()+RAND()+RAND()+RAND()+RAND()+RAND()+RAND()+RAND()+RAND())-6))-1)+Real_MC_30Y!Y$58)</x:f>
        <x:v>9323203.29619525</x:v>
      </x:c>
      <x:c r="Z351" s="50" t="n">
        <x:f>MAX(0,Y351*(1+EXP((LN(1+Real_MC_30Y!$J$11)-0.5*Real_MC_30Y!$J$12^2)+Real_MC_30Y!$J$12*((RAND()+RAND()+RAND()+RAND()+RAND()+RAND()+RAND()+RAND()+RAND()+RAND()+RAND()+RAND())-6))-1)+Real_MC_30Y!Z$58)</x:f>
        <x:v>12653903.22958658</x:v>
      </x:c>
      <x:c r="AA351" s="50" t="n">
        <x:f>MAX(0,Z351*(1+EXP((LN(1+Real_MC_30Y!$J$11)-0.5*Real_MC_30Y!$J$12^2)+Real_MC_30Y!$J$12*((RAND()+RAND()+RAND()+RAND()+RAND()+RAND()+RAND()+RAND()+RAND()+RAND()+RAND()+RAND())-6))-1)+Real_MC_30Y!AA$58)</x:f>
        <x:v>16378240.942020051</x:v>
      </x:c>
      <x:c r="AB351" s="50" t="n">
        <x:f>MAX(0,AA351*(1+EXP((LN(1+Real_MC_30Y!$J$11)-0.5*Real_MC_30Y!$J$12^2)+Real_MC_30Y!$J$12*((RAND()+RAND()+RAND()+RAND()+RAND()+RAND()+RAND()+RAND()+RAND()+RAND()+RAND()+RAND())-6))-1)+Real_MC_30Y!AB$58)</x:f>
        <x:v>20641386.301275585</x:v>
      </x:c>
      <x:c r="AC351" s="50" t="n">
        <x:f>MAX(0,AB351*(1+EXP((LN(1+Real_MC_30Y!$J$11)-0.5*Real_MC_30Y!$J$12^2)+Real_MC_30Y!$J$12*((RAND()+RAND()+RAND()+RAND()+RAND()+RAND()+RAND()+RAND()+RAND()+RAND()+RAND()+RAND())-6))-1)+Real_MC_30Y!AC$58)</x:f>
        <x:v>28744975.091049545</x:v>
      </x:c>
      <x:c r="AD351" s="50" t="n">
        <x:f>MAX(0,AC351*(1+EXP((LN(1+Real_MC_30Y!$J$11)-0.5*Real_MC_30Y!$J$12^2)+Real_MC_30Y!$J$12*((RAND()+RAND()+RAND()+RAND()+RAND()+RAND()+RAND()+RAND()+RAND()+RAND()+RAND()+RAND())-6))-1)+Real_MC_30Y!AD$58)</x:f>
        <x:v>29809428.43370509</x:v>
      </x:c>
      <x:c r="AE351" s="50" t="n">
        <x:f>MAX(0,AD351*(1+EXP((LN(1+Real_MC_30Y!$J$11)-0.5*Real_MC_30Y!$J$12^2)+Real_MC_30Y!$J$12*((RAND()+RAND()+RAND()+RAND()+RAND()+RAND()+RAND()+RAND()+RAND()+RAND()+RAND()+RAND())-6))-1)+Real_MC_30Y!AE$58)</x:f>
        <x:v>42470483.25302228</x:v>
      </x:c>
      <x:c r="AF351" s="50" t="n">
        <x:f>MAX(0,AE351*(1+EXP((LN(1+Real_MC_30Y!$J$11)-0.5*Real_MC_30Y!$J$12^2)+Real_MC_30Y!$J$12*((RAND()+RAND()+RAND()+RAND()+RAND()+RAND()+RAND()+RAND()+RAND()+RAND()+RAND()+RAND())-6))-1)+Real_MC_30Y!AF$58)</x:f>
        <x:v>39295876.70088514</x:v>
      </x:c>
    </x:row>
    <x:row r="352">
      <x:c r="A352">
        <x:v>348</x:v>
      </x:c>
      <x:c r="B352" s="50" t="n">
        <x:f>MAX(0,Liquidity_30Y!$C$14+Real_MC_30Y!B$57-Real_MC_30Y!B$56)</x:f>
        <x:v>1029031.25</x:v>
      </x:c>
      <x:c r="C352" s="50" t="n">
        <x:f>MAX(0,B352*(1+EXP((LN(1+Real_MC_30Y!$J$11)-0.5*Real_MC_30Y!$J$12^2)+Real_MC_30Y!$J$12*((RAND()+RAND()+RAND()+RAND()+RAND()+RAND()+RAND()+RAND()+RAND()+RAND()+RAND()+RAND())-6))-1)+Real_MC_30Y!C$58)</x:f>
        <x:v>1131803.0109041347</x:v>
      </x:c>
      <x:c r="D352" s="50" t="n">
        <x:f>MAX(0,C352*(1+EXP((LN(1+Real_MC_30Y!$J$11)-0.5*Real_MC_30Y!$J$12^2)+Real_MC_30Y!$J$12*((RAND()+RAND()+RAND()+RAND()+RAND()+RAND()+RAND()+RAND()+RAND()+RAND()+RAND()+RAND())-6))-1)+Real_MC_30Y!D$58)</x:f>
        <x:v>1259307.3079533547</x:v>
      </x:c>
      <x:c r="E352" s="50" t="n">
        <x:f>MAX(0,D352*(1+EXP((LN(1+Real_MC_30Y!$J$11)-0.5*Real_MC_30Y!$J$12^2)+Real_MC_30Y!$J$12*((RAND()+RAND()+RAND()+RAND()+RAND()+RAND()+RAND()+RAND()+RAND()+RAND()+RAND()+RAND())-6))-1)+Real_MC_30Y!E$58)</x:f>
        <x:v>981053.4409361439</x:v>
      </x:c>
      <x:c r="F352" s="50" t="n">
        <x:f>MAX(0,E352*(1+EXP((LN(1+Real_MC_30Y!$J$11)-0.5*Real_MC_30Y!$J$12^2)+Real_MC_30Y!$J$12*((RAND()+RAND()+RAND()+RAND()+RAND()+RAND()+RAND()+RAND()+RAND()+RAND()+RAND()+RAND())-6))-1)+Real_MC_30Y!F$58)</x:f>
        <x:v>1100609.464161537</x:v>
      </x:c>
      <x:c r="G352" s="50" t="n">
        <x:f>MAX(0,F352*(1+EXP((LN(1+Real_MC_30Y!$J$11)-0.5*Real_MC_30Y!$J$12^2)+Real_MC_30Y!$J$12*((RAND()+RAND()+RAND()+RAND()+RAND()+RAND()+RAND()+RAND()+RAND()+RAND()+RAND()+RAND())-6))-1)+Real_MC_30Y!G$58)</x:f>
        <x:v>824556.4286148811</x:v>
      </x:c>
      <x:c r="H352" s="50" t="n">
        <x:f>MAX(0,G352*(1+EXP((LN(1+Real_MC_30Y!$J$11)-0.5*Real_MC_30Y!$J$12^2)+Real_MC_30Y!$J$12*((RAND()+RAND()+RAND()+RAND()+RAND()+RAND()+RAND()+RAND()+RAND()+RAND()+RAND()+RAND())-6))-1)+Real_MC_30Y!H$58)</x:f>
        <x:v>814987.6068066967</x:v>
      </x:c>
      <x:c r="I352" s="50" t="n">
        <x:f>MAX(0,H352*(1+EXP((LN(1+Real_MC_30Y!$J$11)-0.5*Real_MC_30Y!$J$12^2)+Real_MC_30Y!$J$12*((RAND()+RAND()+RAND()+RAND()+RAND()+RAND()+RAND()+RAND()+RAND()+RAND()+RAND()+RAND())-6))-1)+Real_MC_30Y!I$58)</x:f>
        <x:v>681805.4315149145</x:v>
      </x:c>
      <x:c r="J352" s="50" t="n">
        <x:f>MAX(0,I352*(1+EXP((LN(1+Real_MC_30Y!$J$11)-0.5*Real_MC_30Y!$J$12^2)+Real_MC_30Y!$J$12*((RAND()+RAND()+RAND()+RAND()+RAND()+RAND()+RAND()+RAND()+RAND()+RAND()+RAND()+RAND())-6))-1)+Real_MC_30Y!J$58)</x:f>
        <x:v>731371.0503069904</x:v>
      </x:c>
      <x:c r="K352" s="50" t="n">
        <x:f>MAX(0,J352*(1+EXP((LN(1+Real_MC_30Y!$J$11)-0.5*Real_MC_30Y!$J$12^2)+Real_MC_30Y!$J$12*((RAND()+RAND()+RAND()+RAND()+RAND()+RAND()+RAND()+RAND()+RAND()+RAND()+RAND()+RAND())-6))-1)+Real_MC_30Y!K$58)</x:f>
        <x:v>681903.5941920009</x:v>
      </x:c>
      <x:c r="L352" s="50" t="n">
        <x:f>MAX(0,K352*(1+EXP((LN(1+Real_MC_30Y!$J$11)-0.5*Real_MC_30Y!$J$12^2)+Real_MC_30Y!$J$12*((RAND()+RAND()+RAND()+RAND()+RAND()+RAND()+RAND()+RAND()+RAND()+RAND()+RAND()+RAND())-6))-1)+Real_MC_30Y!L$58)</x:f>
        <x:v>781122.412576105</x:v>
      </x:c>
      <x:c r="M352" s="50" t="n">
        <x:f>MAX(0,L352*(1+EXP((LN(1+Real_MC_30Y!$J$11)-0.5*Real_MC_30Y!$J$12^2)+Real_MC_30Y!$J$12*((RAND()+RAND()+RAND()+RAND()+RAND()+RAND()+RAND()+RAND()+RAND()+RAND()+RAND()+RAND())-6))-1)+Real_MC_30Y!M$58)</x:f>
        <x:v>801082.2759602432</x:v>
      </x:c>
      <x:c r="N352" s="50" t="n">
        <x:f>MAX(0,M352*(1+EXP((LN(1+Real_MC_30Y!$J$11)-0.5*Real_MC_30Y!$J$12^2)+Real_MC_30Y!$J$12*((RAND()+RAND()+RAND()+RAND()+RAND()+RAND()+RAND()+RAND()+RAND()+RAND()+RAND()+RAND())-6))-1)+Real_MC_30Y!N$58)</x:f>
        <x:v>758222.3171755315</x:v>
      </x:c>
      <x:c r="O352" s="50" t="n">
        <x:f>MAX(0,N352*(1+EXP((LN(1+Real_MC_30Y!$J$11)-0.5*Real_MC_30Y!$J$12^2)+Real_MC_30Y!$J$12*((RAND()+RAND()+RAND()+RAND()+RAND()+RAND()+RAND()+RAND()+RAND()+RAND()+RAND()+RAND())-6))-1)+Real_MC_30Y!O$58)</x:f>
        <x:v>698682.1366693482</x:v>
      </x:c>
      <x:c r="P352" s="50" t="n">
        <x:f>MAX(0,O352*(1+EXP((LN(1+Real_MC_30Y!$J$11)-0.5*Real_MC_30Y!$J$12^2)+Real_MC_30Y!$J$12*((RAND()+RAND()+RAND()+RAND()+RAND()+RAND()+RAND()+RAND()+RAND()+RAND()+RAND()+RAND())-6))-1)+Real_MC_30Y!P$58)</x:f>
        <x:v>774733.0764360327</x:v>
      </x:c>
      <x:c r="Q352" s="50" t="n">
        <x:f>MAX(0,P352*(1+EXP((LN(1+Real_MC_30Y!$J$11)-0.5*Real_MC_30Y!$J$12^2)+Real_MC_30Y!$J$12*((RAND()+RAND()+RAND()+RAND()+RAND()+RAND()+RAND()+RAND()+RAND()+RAND()+RAND()+RAND())-6))-1)+Real_MC_30Y!Q$58)</x:f>
        <x:v>616068.3843490193</x:v>
      </x:c>
      <x:c r="R352" s="50" t="n">
        <x:f>MAX(0,Q352*(1+EXP((LN(1+Real_MC_30Y!$J$11)-0.5*Real_MC_30Y!$J$12^2)+Real_MC_30Y!$J$12*((RAND()+RAND()+RAND()+RAND()+RAND()+RAND()+RAND()+RAND()+RAND()+RAND()+RAND()+RAND())-6))-1)+Real_MC_30Y!R$58)</x:f>
        <x:v>699956.2199120366</x:v>
      </x:c>
      <x:c r="S352" s="50" t="n">
        <x:f>MAX(0,R352*(1+EXP((LN(1+Real_MC_30Y!$J$11)-0.5*Real_MC_30Y!$J$12^2)+Real_MC_30Y!$J$12*((RAND()+RAND()+RAND()+RAND()+RAND()+RAND()+RAND()+RAND()+RAND()+RAND()+RAND()+RAND())-6))-1)+Real_MC_30Y!S$58)</x:f>
        <x:v>601374.3802900482</x:v>
      </x:c>
      <x:c r="T352" s="50" t="n">
        <x:f>MAX(0,S352*(1+EXP((LN(1+Real_MC_30Y!$J$11)-0.5*Real_MC_30Y!$J$12^2)+Real_MC_30Y!$J$12*((RAND()+RAND()+RAND()+RAND()+RAND()+RAND()+RAND()+RAND()+RAND()+RAND()+RAND()+RAND())-6))-1)+Real_MC_30Y!T$58)</x:f>
        <x:v>753170.4713433089</x:v>
      </x:c>
      <x:c r="U352" s="50" t="n">
        <x:f>MAX(0,T352*(1+EXP((LN(1+Real_MC_30Y!$J$11)-0.5*Real_MC_30Y!$J$12^2)+Real_MC_30Y!$J$12*((RAND()+RAND()+RAND()+RAND()+RAND()+RAND()+RAND()+RAND()+RAND()+RAND()+RAND()+RAND())-6))-1)+Real_MC_30Y!U$58)</x:f>
        <x:v>738446.8416933437</x:v>
      </x:c>
      <x:c r="V352" s="50" t="n">
        <x:f>MAX(0,U352*(1+EXP((LN(1+Real_MC_30Y!$J$11)-0.5*Real_MC_30Y!$J$12^2)+Real_MC_30Y!$J$12*((RAND()+RAND()+RAND()+RAND()+RAND()+RAND()+RAND()+RAND()+RAND()+RAND()+RAND()+RAND())-6))-1)+Real_MC_30Y!V$58)</x:f>
        <x:v>900285.2370447738</x:v>
      </x:c>
      <x:c r="W352" s="50" t="n">
        <x:f>MAX(0,V352*(1+EXP((LN(1+Real_MC_30Y!$J$11)-0.5*Real_MC_30Y!$J$12^2)+Real_MC_30Y!$J$12*((RAND()+RAND()+RAND()+RAND()+RAND()+RAND()+RAND()+RAND()+RAND()+RAND()+RAND()+RAND())-6))-1)+Real_MC_30Y!W$58)</x:f>
        <x:v>815535.6061735232</x:v>
      </x:c>
      <x:c r="X352" s="50" t="n">
        <x:f>MAX(0,W352*(1+EXP((LN(1+Real_MC_30Y!$J$11)-0.5*Real_MC_30Y!$J$12^2)+Real_MC_30Y!$J$12*((RAND()+RAND()+RAND()+RAND()+RAND()+RAND()+RAND()+RAND()+RAND()+RAND()+RAND()+RAND())-6))-1)+Real_MC_30Y!X$58)</x:f>
        <x:v>811315.7089035868</x:v>
      </x:c>
      <x:c r="Y352" s="50" t="n">
        <x:f>MAX(0,X352*(1+EXP((LN(1+Real_MC_30Y!$J$11)-0.5*Real_MC_30Y!$J$12^2)+Real_MC_30Y!$J$12*((RAND()+RAND()+RAND()+RAND()+RAND()+RAND()+RAND()+RAND()+RAND()+RAND()+RAND()+RAND())-6))-1)+Real_MC_30Y!Y$58)</x:f>
        <x:v>923144.4882419825</x:v>
      </x:c>
      <x:c r="Z352" s="50" t="n">
        <x:f>MAX(0,Y352*(1+EXP((LN(1+Real_MC_30Y!$J$11)-0.5*Real_MC_30Y!$J$12^2)+Real_MC_30Y!$J$12*((RAND()+RAND()+RAND()+RAND()+RAND()+RAND()+RAND()+RAND()+RAND()+RAND()+RAND()+RAND())-6))-1)+Real_MC_30Y!Z$58)</x:f>
        <x:v>1044509.8638047038</x:v>
      </x:c>
      <x:c r="AA352" s="50" t="n">
        <x:f>MAX(0,Z352*(1+EXP((LN(1+Real_MC_30Y!$J$11)-0.5*Real_MC_30Y!$J$12^2)+Real_MC_30Y!$J$12*((RAND()+RAND()+RAND()+RAND()+RAND()+RAND()+RAND()+RAND()+RAND()+RAND()+RAND()+RAND())-6))-1)+Real_MC_30Y!AA$58)</x:f>
        <x:v>763444.0543113636</x:v>
      </x:c>
      <x:c r="AB352" s="50" t="n">
        <x:f>MAX(0,AA352*(1+EXP((LN(1+Real_MC_30Y!$J$11)-0.5*Real_MC_30Y!$J$12^2)+Real_MC_30Y!$J$12*((RAND()+RAND()+RAND()+RAND()+RAND()+RAND()+RAND()+RAND()+RAND()+RAND()+RAND()+RAND())-6))-1)+Real_MC_30Y!AB$58)</x:f>
        <x:v>831519.6014150206</x:v>
      </x:c>
      <x:c r="AC352" s="50" t="n">
        <x:f>MAX(0,AB352*(1+EXP((LN(1+Real_MC_30Y!$J$11)-0.5*Real_MC_30Y!$J$12^2)+Real_MC_30Y!$J$12*((RAND()+RAND()+RAND()+RAND()+RAND()+RAND()+RAND()+RAND()+RAND()+RAND()+RAND()+RAND())-6))-1)+Real_MC_30Y!AC$58)</x:f>
        <x:v>901679.4838827653</x:v>
      </x:c>
      <x:c r="AD352" s="50" t="n">
        <x:f>MAX(0,AC352*(1+EXP((LN(1+Real_MC_30Y!$J$11)-0.5*Real_MC_30Y!$J$12^2)+Real_MC_30Y!$J$12*((RAND()+RAND()+RAND()+RAND()+RAND()+RAND()+RAND()+RAND()+RAND()+RAND()+RAND()+RAND())-6))-1)+Real_MC_30Y!AD$58)</x:f>
        <x:v>869486.2906545155</x:v>
      </x:c>
      <x:c r="AE352" s="50" t="n">
        <x:f>MAX(0,AD352*(1+EXP((LN(1+Real_MC_30Y!$J$11)-0.5*Real_MC_30Y!$J$12^2)+Real_MC_30Y!$J$12*((RAND()+RAND()+RAND()+RAND()+RAND()+RAND()+RAND()+RAND()+RAND()+RAND()+RAND()+RAND())-6))-1)+Real_MC_30Y!AE$58)</x:f>
        <x:v>1038610.9488862401</x:v>
      </x:c>
      <x:c r="AF352" s="50" t="n">
        <x:f>MAX(0,AE352*(1+EXP((LN(1+Real_MC_30Y!$J$11)-0.5*Real_MC_30Y!$J$12^2)+Real_MC_30Y!$J$12*((RAND()+RAND()+RAND()+RAND()+RAND()+RAND()+RAND()+RAND()+RAND()+RAND()+RAND()+RAND())-6))-1)+Real_MC_30Y!AF$58)</x:f>
        <x:v>1213951.2259730226</x:v>
      </x:c>
    </x:row>
    <x:row r="353">
      <x:c r="A353">
        <x:v>349</x:v>
      </x:c>
      <x:c r="B353" s="50" t="n">
        <x:f>MAX(0,Liquidity_30Y!$C$14+Real_MC_30Y!B$57-Real_MC_30Y!B$56)</x:f>
        <x:v>1029031.25</x:v>
      </x:c>
      <x:c r="C353" s="50" t="n">
        <x:f>MAX(0,B353*(1+EXP((LN(1+Real_MC_30Y!$J$11)-0.5*Real_MC_30Y!$J$12^2)+Real_MC_30Y!$J$12*((RAND()+RAND()+RAND()+RAND()+RAND()+RAND()+RAND()+RAND()+RAND()+RAND()+RAND()+RAND())-6))-1)+Real_MC_30Y!C$58)</x:f>
        <x:v>1242280.7918032627</x:v>
      </x:c>
      <x:c r="D353" s="50" t="n">
        <x:f>MAX(0,C353*(1+EXP((LN(1+Real_MC_30Y!$J$11)-0.5*Real_MC_30Y!$J$12^2)+Real_MC_30Y!$J$12*((RAND()+RAND()+RAND()+RAND()+RAND()+RAND()+RAND()+RAND()+RAND()+RAND()+RAND()+RAND())-6))-1)+Real_MC_30Y!D$58)</x:f>
        <x:v>1416582.9230446473</x:v>
      </x:c>
      <x:c r="E353" s="50" t="n">
        <x:f>MAX(0,D353*(1+EXP((LN(1+Real_MC_30Y!$J$11)-0.5*Real_MC_30Y!$J$12^2)+Real_MC_30Y!$J$12*((RAND()+RAND()+RAND()+RAND()+RAND()+RAND()+RAND()+RAND()+RAND()+RAND()+RAND()+RAND())-6))-1)+Real_MC_30Y!E$58)</x:f>
        <x:v>1573771.7622109104</x:v>
      </x:c>
      <x:c r="F353" s="50" t="n">
        <x:f>MAX(0,E353*(1+EXP((LN(1+Real_MC_30Y!$J$11)-0.5*Real_MC_30Y!$J$12^2)+Real_MC_30Y!$J$12*((RAND()+RAND()+RAND()+RAND()+RAND()+RAND()+RAND()+RAND()+RAND()+RAND()+RAND()+RAND())-6))-1)+Real_MC_30Y!F$58)</x:f>
        <x:v>1209922.5496798526</x:v>
      </x:c>
      <x:c r="G353" s="50" t="n">
        <x:f>MAX(0,F353*(1+EXP((LN(1+Real_MC_30Y!$J$11)-0.5*Real_MC_30Y!$J$12^2)+Real_MC_30Y!$J$12*((RAND()+RAND()+RAND()+RAND()+RAND()+RAND()+RAND()+RAND()+RAND()+RAND()+RAND()+RAND())-6))-1)+Real_MC_30Y!G$58)</x:f>
        <x:v>1127376.5168772365</x:v>
      </x:c>
      <x:c r="H353" s="50" t="n">
        <x:f>MAX(0,G353*(1+EXP((LN(1+Real_MC_30Y!$J$11)-0.5*Real_MC_30Y!$J$12^2)+Real_MC_30Y!$J$12*((RAND()+RAND()+RAND()+RAND()+RAND()+RAND()+RAND()+RAND()+RAND()+RAND()+RAND()+RAND())-6))-1)+Real_MC_30Y!H$58)</x:f>
        <x:v>1125197.6929427767</x:v>
      </x:c>
      <x:c r="I353" s="50" t="n">
        <x:f>MAX(0,H353*(1+EXP((LN(1+Real_MC_30Y!$J$11)-0.5*Real_MC_30Y!$J$12^2)+Real_MC_30Y!$J$12*((RAND()+RAND()+RAND()+RAND()+RAND()+RAND()+RAND()+RAND()+RAND()+RAND()+RAND()+RAND())-6))-1)+Real_MC_30Y!I$58)</x:f>
        <x:v>1106752.7646355797</x:v>
      </x:c>
      <x:c r="J353" s="50" t="n">
        <x:f>MAX(0,I353*(1+EXP((LN(1+Real_MC_30Y!$J$11)-0.5*Real_MC_30Y!$J$12^2)+Real_MC_30Y!$J$12*((RAND()+RAND()+RAND()+RAND()+RAND()+RAND()+RAND()+RAND()+RAND()+RAND()+RAND()+RAND())-6))-1)+Real_MC_30Y!J$58)</x:f>
        <x:v>922546.1121268821</x:v>
      </x:c>
      <x:c r="K353" s="50" t="n">
        <x:f>MAX(0,J353*(1+EXP((LN(1+Real_MC_30Y!$J$11)-0.5*Real_MC_30Y!$J$12^2)+Real_MC_30Y!$J$12*((RAND()+RAND()+RAND()+RAND()+RAND()+RAND()+RAND()+RAND()+RAND()+RAND()+RAND()+RAND())-6))-1)+Real_MC_30Y!K$58)</x:f>
        <x:v>970566.0142196689</x:v>
      </x:c>
      <x:c r="L353" s="50" t="n">
        <x:f>MAX(0,K353*(1+EXP((LN(1+Real_MC_30Y!$J$11)-0.5*Real_MC_30Y!$J$12^2)+Real_MC_30Y!$J$12*((RAND()+RAND()+RAND()+RAND()+RAND()+RAND()+RAND()+RAND()+RAND()+RAND()+RAND()+RAND())-6))-1)+Real_MC_30Y!L$58)</x:f>
        <x:v>1182129.1180571294</x:v>
      </x:c>
      <x:c r="M353" s="50" t="n">
        <x:f>MAX(0,L353*(1+EXP((LN(1+Real_MC_30Y!$J$11)-0.5*Real_MC_30Y!$J$12^2)+Real_MC_30Y!$J$12*((RAND()+RAND()+RAND()+RAND()+RAND()+RAND()+RAND()+RAND()+RAND()+RAND()+RAND()+RAND())-6))-1)+Real_MC_30Y!M$58)</x:f>
        <x:v>1435360.0363594072</x:v>
      </x:c>
      <x:c r="N353" s="50" t="n">
        <x:f>MAX(0,M353*(1+EXP((LN(1+Real_MC_30Y!$J$11)-0.5*Real_MC_30Y!$J$12^2)+Real_MC_30Y!$J$12*((RAND()+RAND()+RAND()+RAND()+RAND()+RAND()+RAND()+RAND()+RAND()+RAND()+RAND()+RAND())-6))-1)+Real_MC_30Y!N$58)</x:f>
        <x:v>1684441.4468593511</x:v>
      </x:c>
      <x:c r="O353" s="50" t="n">
        <x:f>MAX(0,N353*(1+EXP((LN(1+Real_MC_30Y!$J$11)-0.5*Real_MC_30Y!$J$12^2)+Real_MC_30Y!$J$12*((RAND()+RAND()+RAND()+RAND()+RAND()+RAND()+RAND()+RAND()+RAND()+RAND()+RAND()+RAND())-6))-1)+Real_MC_30Y!O$58)</x:f>
        <x:v>1640449.4971503452</x:v>
      </x:c>
      <x:c r="P353" s="50" t="n">
        <x:f>MAX(0,O353*(1+EXP((LN(1+Real_MC_30Y!$J$11)-0.5*Real_MC_30Y!$J$12^2)+Real_MC_30Y!$J$12*((RAND()+RAND()+RAND()+RAND()+RAND()+RAND()+RAND()+RAND()+RAND()+RAND()+RAND()+RAND())-6))-1)+Real_MC_30Y!P$58)</x:f>
        <x:v>1729339.5445778745</x:v>
      </x:c>
      <x:c r="Q353" s="50" t="n">
        <x:f>MAX(0,P353*(1+EXP((LN(1+Real_MC_30Y!$J$11)-0.5*Real_MC_30Y!$J$12^2)+Real_MC_30Y!$J$12*((RAND()+RAND()+RAND()+RAND()+RAND()+RAND()+RAND()+RAND()+RAND()+RAND()+RAND()+RAND())-6))-1)+Real_MC_30Y!Q$58)</x:f>
        <x:v>2122658.4927272648</x:v>
      </x:c>
      <x:c r="R353" s="50" t="n">
        <x:f>MAX(0,Q353*(1+EXP((LN(1+Real_MC_30Y!$J$11)-0.5*Real_MC_30Y!$J$12^2)+Real_MC_30Y!$J$12*((RAND()+RAND()+RAND()+RAND()+RAND()+RAND()+RAND()+RAND()+RAND()+RAND()+RAND()+RAND())-6))-1)+Real_MC_30Y!R$58)</x:f>
        <x:v>2562718.191129549</x:v>
      </x:c>
      <x:c r="S353" s="50" t="n">
        <x:f>MAX(0,R353*(1+EXP((LN(1+Real_MC_30Y!$J$11)-0.5*Real_MC_30Y!$J$12^2)+Real_MC_30Y!$J$12*((RAND()+RAND()+RAND()+RAND()+RAND()+RAND()+RAND()+RAND()+RAND()+RAND()+RAND()+RAND())-6))-1)+Real_MC_30Y!S$58)</x:f>
        <x:v>3530048.1596710207</x:v>
      </x:c>
      <x:c r="T353" s="50" t="n">
        <x:f>MAX(0,S353*(1+EXP((LN(1+Real_MC_30Y!$J$11)-0.5*Real_MC_30Y!$J$12^2)+Real_MC_30Y!$J$12*((RAND()+RAND()+RAND()+RAND()+RAND()+RAND()+RAND()+RAND()+RAND()+RAND()+RAND()+RAND())-6))-1)+Real_MC_30Y!T$58)</x:f>
        <x:v>4003677.1583555</x:v>
      </x:c>
      <x:c r="U353" s="50" t="n">
        <x:f>MAX(0,T353*(1+EXP((LN(1+Real_MC_30Y!$J$11)-0.5*Real_MC_30Y!$J$12^2)+Real_MC_30Y!$J$12*((RAND()+RAND()+RAND()+RAND()+RAND()+RAND()+RAND()+RAND()+RAND()+RAND()+RAND()+RAND())-6))-1)+Real_MC_30Y!U$58)</x:f>
        <x:v>5892303.657167971</x:v>
      </x:c>
      <x:c r="V353" s="50" t="n">
        <x:f>MAX(0,U353*(1+EXP((LN(1+Real_MC_30Y!$J$11)-0.5*Real_MC_30Y!$J$12^2)+Real_MC_30Y!$J$12*((RAND()+RAND()+RAND()+RAND()+RAND()+RAND()+RAND()+RAND()+RAND()+RAND()+RAND()+RAND())-6))-1)+Real_MC_30Y!V$58)</x:f>
        <x:v>6272881.230374423</x:v>
      </x:c>
      <x:c r="W353" s="50" t="n">
        <x:f>MAX(0,V353*(1+EXP((LN(1+Real_MC_30Y!$J$11)-0.5*Real_MC_30Y!$J$12^2)+Real_MC_30Y!$J$12*((RAND()+RAND()+RAND()+RAND()+RAND()+RAND()+RAND()+RAND()+RAND()+RAND()+RAND()+RAND())-6))-1)+Real_MC_30Y!W$58)</x:f>
        <x:v>5911725.177979421</x:v>
      </x:c>
      <x:c r="X353" s="50" t="n">
        <x:f>MAX(0,W353*(1+EXP((LN(1+Real_MC_30Y!$J$11)-0.5*Real_MC_30Y!$J$12^2)+Real_MC_30Y!$J$12*((RAND()+RAND()+RAND()+RAND()+RAND()+RAND()+RAND()+RAND()+RAND()+RAND()+RAND()+RAND())-6))-1)+Real_MC_30Y!X$58)</x:f>
        <x:v>5686936.177919158</x:v>
      </x:c>
      <x:c r="Y353" s="50" t="n">
        <x:f>MAX(0,X353*(1+EXP((LN(1+Real_MC_30Y!$J$11)-0.5*Real_MC_30Y!$J$12^2)+Real_MC_30Y!$J$12*((RAND()+RAND()+RAND()+RAND()+RAND()+RAND()+RAND()+RAND()+RAND()+RAND()+RAND()+RAND())-6))-1)+Real_MC_30Y!Y$58)</x:f>
        <x:v>6204633.271359588</x:v>
      </x:c>
      <x:c r="Z353" s="50" t="n">
        <x:f>MAX(0,Y353*(1+EXP((LN(1+Real_MC_30Y!$J$11)-0.5*Real_MC_30Y!$J$12^2)+Real_MC_30Y!$J$12*((RAND()+RAND()+RAND()+RAND()+RAND()+RAND()+RAND()+RAND()+RAND()+RAND()+RAND()+RAND())-6))-1)+Real_MC_30Y!Z$58)</x:f>
        <x:v>6852335.084663445</x:v>
      </x:c>
      <x:c r="AA353" s="50" t="n">
        <x:f>MAX(0,Z353*(1+EXP((LN(1+Real_MC_30Y!$J$11)-0.5*Real_MC_30Y!$J$12^2)+Real_MC_30Y!$J$12*((RAND()+RAND()+RAND()+RAND()+RAND()+RAND()+RAND()+RAND()+RAND()+RAND()+RAND()+RAND())-6))-1)+Real_MC_30Y!AA$58)</x:f>
        <x:v>6297953.444117236</x:v>
      </x:c>
      <x:c r="AB353" s="50" t="n">
        <x:f>MAX(0,AA353*(1+EXP((LN(1+Real_MC_30Y!$J$11)-0.5*Real_MC_30Y!$J$12^2)+Real_MC_30Y!$J$12*((RAND()+RAND()+RAND()+RAND()+RAND()+RAND()+RAND()+RAND()+RAND()+RAND()+RAND()+RAND())-6))-1)+Real_MC_30Y!AB$58)</x:f>
        <x:v>6991986.5588284</x:v>
      </x:c>
      <x:c r="AC353" s="50" t="n">
        <x:f>MAX(0,AB353*(1+EXP((LN(1+Real_MC_30Y!$J$11)-0.5*Real_MC_30Y!$J$12^2)+Real_MC_30Y!$J$12*((RAND()+RAND()+RAND()+RAND()+RAND()+RAND()+RAND()+RAND()+RAND()+RAND()+RAND()+RAND())-6))-1)+Real_MC_30Y!AC$58)</x:f>
        <x:v>8831291.90879329</x:v>
      </x:c>
      <x:c r="AD353" s="50" t="n">
        <x:f>MAX(0,AC353*(1+EXP((LN(1+Real_MC_30Y!$J$11)-0.5*Real_MC_30Y!$J$12^2)+Real_MC_30Y!$J$12*((RAND()+RAND()+RAND()+RAND()+RAND()+RAND()+RAND()+RAND()+RAND()+RAND()+RAND()+RAND())-6))-1)+Real_MC_30Y!AD$58)</x:f>
        <x:v>11456318.076088896</x:v>
      </x:c>
      <x:c r="AE353" s="50" t="n">
        <x:f>MAX(0,AD353*(1+EXP((LN(1+Real_MC_30Y!$J$11)-0.5*Real_MC_30Y!$J$12^2)+Real_MC_30Y!$J$12*((RAND()+RAND()+RAND()+RAND()+RAND()+RAND()+RAND()+RAND()+RAND()+RAND()+RAND()+RAND())-6))-1)+Real_MC_30Y!AE$58)</x:f>
        <x:v>11832781.223913835</x:v>
      </x:c>
      <x:c r="AF353" s="50" t="n">
        <x:f>MAX(0,AE353*(1+EXP((LN(1+Real_MC_30Y!$J$11)-0.5*Real_MC_30Y!$J$12^2)+Real_MC_30Y!$J$12*((RAND()+RAND()+RAND()+RAND()+RAND()+RAND()+RAND()+RAND()+RAND()+RAND()+RAND()+RAND())-6))-1)+Real_MC_30Y!AF$58)</x:f>
        <x:v>11427277.320009215</x:v>
      </x:c>
    </x:row>
    <x:row r="354">
      <x:c r="A354">
        <x:v>350</x:v>
      </x:c>
      <x:c r="B354" s="50" t="n">
        <x:f>MAX(0,Liquidity_30Y!$C$14+Real_MC_30Y!B$57-Real_MC_30Y!B$56)</x:f>
        <x:v>1029031.25</x:v>
      </x:c>
      <x:c r="C354" s="50" t="n">
        <x:f>MAX(0,B354*(1+EXP((LN(1+Real_MC_30Y!$J$11)-0.5*Real_MC_30Y!$J$12^2)+Real_MC_30Y!$J$12*((RAND()+RAND()+RAND()+RAND()+RAND()+RAND()+RAND()+RAND()+RAND()+RAND()+RAND()+RAND())-6))-1)+Real_MC_30Y!C$58)</x:f>
        <x:v>1574430.874821052</x:v>
      </x:c>
      <x:c r="D354" s="50" t="n">
        <x:f>MAX(0,C354*(1+EXP((LN(1+Real_MC_30Y!$J$11)-0.5*Real_MC_30Y!$J$12^2)+Real_MC_30Y!$J$12*((RAND()+RAND()+RAND()+RAND()+RAND()+RAND()+RAND()+RAND()+RAND()+RAND()+RAND()+RAND())-6))-1)+Real_MC_30Y!D$58)</x:f>
        <x:v>1833267.4035683672</x:v>
      </x:c>
      <x:c r="E354" s="50" t="n">
        <x:f>MAX(0,D354*(1+EXP((LN(1+Real_MC_30Y!$J$11)-0.5*Real_MC_30Y!$J$12^2)+Real_MC_30Y!$J$12*((RAND()+RAND()+RAND()+RAND()+RAND()+RAND()+RAND()+RAND()+RAND()+RAND()+RAND()+RAND())-6))-1)+Real_MC_30Y!E$58)</x:f>
        <x:v>1823893.3198408557</x:v>
      </x:c>
      <x:c r="F354" s="50" t="n">
        <x:f>MAX(0,E354*(1+EXP((LN(1+Real_MC_30Y!$J$11)-0.5*Real_MC_30Y!$J$12^2)+Real_MC_30Y!$J$12*((RAND()+RAND()+RAND()+RAND()+RAND()+RAND()+RAND()+RAND()+RAND()+RAND()+RAND()+RAND())-6))-1)+Real_MC_30Y!F$58)</x:f>
        <x:v>1756153.6258584515</x:v>
      </x:c>
      <x:c r="G354" s="50" t="n">
        <x:f>MAX(0,F354*(1+EXP((LN(1+Real_MC_30Y!$J$11)-0.5*Real_MC_30Y!$J$12^2)+Real_MC_30Y!$J$12*((RAND()+RAND()+RAND()+RAND()+RAND()+RAND()+RAND()+RAND()+RAND()+RAND()+RAND()+RAND())-6))-1)+Real_MC_30Y!G$58)</x:f>
        <x:v>1882436.996926863</x:v>
      </x:c>
      <x:c r="H354" s="50" t="n">
        <x:f>MAX(0,G354*(1+EXP((LN(1+Real_MC_30Y!$J$11)-0.5*Real_MC_30Y!$J$12^2)+Real_MC_30Y!$J$12*((RAND()+RAND()+RAND()+RAND()+RAND()+RAND()+RAND()+RAND()+RAND()+RAND()+RAND()+RAND())-6))-1)+Real_MC_30Y!H$58)</x:f>
        <x:v>1798985.6347706616</x:v>
      </x:c>
      <x:c r="I354" s="50" t="n">
        <x:f>MAX(0,H354*(1+EXP((LN(1+Real_MC_30Y!$J$11)-0.5*Real_MC_30Y!$J$12^2)+Real_MC_30Y!$J$12*((RAND()+RAND()+RAND()+RAND()+RAND()+RAND()+RAND()+RAND()+RAND()+RAND()+RAND()+RAND())-6))-1)+Real_MC_30Y!I$58)</x:f>
        <x:v>1761959.0373662417</x:v>
      </x:c>
      <x:c r="J354" s="50" t="n">
        <x:f>MAX(0,I354*(1+EXP((LN(1+Real_MC_30Y!$J$11)-0.5*Real_MC_30Y!$J$12^2)+Real_MC_30Y!$J$12*((RAND()+RAND()+RAND()+RAND()+RAND()+RAND()+RAND()+RAND()+RAND()+RAND()+RAND()+RAND())-6))-1)+Real_MC_30Y!J$58)</x:f>
        <x:v>1781354.8066896177</x:v>
      </x:c>
      <x:c r="K354" s="50" t="n">
        <x:f>MAX(0,J354*(1+EXP((LN(1+Real_MC_30Y!$J$11)-0.5*Real_MC_30Y!$J$12^2)+Real_MC_30Y!$J$12*((RAND()+RAND()+RAND()+RAND()+RAND()+RAND()+RAND()+RAND()+RAND()+RAND()+RAND()+RAND())-6))-1)+Real_MC_30Y!K$58)</x:f>
        <x:v>1568460.3423371953</x:v>
      </x:c>
      <x:c r="L354" s="50" t="n">
        <x:f>MAX(0,K354*(1+EXP((LN(1+Real_MC_30Y!$J$11)-0.5*Real_MC_30Y!$J$12^2)+Real_MC_30Y!$J$12*((RAND()+RAND()+RAND()+RAND()+RAND()+RAND()+RAND()+RAND()+RAND()+RAND()+RAND()+RAND())-6))-1)+Real_MC_30Y!L$58)</x:f>
        <x:v>1788266.8321755046</x:v>
      </x:c>
      <x:c r="M354" s="50" t="n">
        <x:f>MAX(0,L354*(1+EXP((LN(1+Real_MC_30Y!$J$11)-0.5*Real_MC_30Y!$J$12^2)+Real_MC_30Y!$J$12*((RAND()+RAND()+RAND()+RAND()+RAND()+RAND()+RAND()+RAND()+RAND()+RAND()+RAND()+RAND())-6))-1)+Real_MC_30Y!M$58)</x:f>
        <x:v>1339103.520082922</x:v>
      </x:c>
      <x:c r="N354" s="50" t="n">
        <x:f>MAX(0,M354*(1+EXP((LN(1+Real_MC_30Y!$J$11)-0.5*Real_MC_30Y!$J$12^2)+Real_MC_30Y!$J$12*((RAND()+RAND()+RAND()+RAND()+RAND()+RAND()+RAND()+RAND()+RAND()+RAND()+RAND()+RAND())-6))-1)+Real_MC_30Y!N$58)</x:f>
        <x:v>1403522.718318611</x:v>
      </x:c>
      <x:c r="O354" s="50" t="n">
        <x:f>MAX(0,N354*(1+EXP((LN(1+Real_MC_30Y!$J$11)-0.5*Real_MC_30Y!$J$12^2)+Real_MC_30Y!$J$12*((RAND()+RAND()+RAND()+RAND()+RAND()+RAND()+RAND()+RAND()+RAND()+RAND()+RAND()+RAND())-6))-1)+Real_MC_30Y!O$58)</x:f>
        <x:v>1701834.3452934688</x:v>
      </x:c>
      <x:c r="P354" s="50" t="n">
        <x:f>MAX(0,O354*(1+EXP((LN(1+Real_MC_30Y!$J$11)-0.5*Real_MC_30Y!$J$12^2)+Real_MC_30Y!$J$12*((RAND()+RAND()+RAND()+RAND()+RAND()+RAND()+RAND()+RAND()+RAND()+RAND()+RAND()+RAND())-6))-1)+Real_MC_30Y!P$58)</x:f>
        <x:v>1282941.6511603503</x:v>
      </x:c>
      <x:c r="Q354" s="50" t="n">
        <x:f>MAX(0,P354*(1+EXP((LN(1+Real_MC_30Y!$J$11)-0.5*Real_MC_30Y!$J$12^2)+Real_MC_30Y!$J$12*((RAND()+RAND()+RAND()+RAND()+RAND()+RAND()+RAND()+RAND()+RAND()+RAND()+RAND()+RAND())-6))-1)+Real_MC_30Y!Q$58)</x:f>
        <x:v>952420.6239152716</x:v>
      </x:c>
      <x:c r="R354" s="50" t="n">
        <x:f>MAX(0,Q354*(1+EXP((LN(1+Real_MC_30Y!$J$11)-0.5*Real_MC_30Y!$J$12^2)+Real_MC_30Y!$J$12*((RAND()+RAND()+RAND()+RAND()+RAND()+RAND()+RAND()+RAND()+RAND()+RAND()+RAND()+RAND())-6))-1)+Real_MC_30Y!R$58)</x:f>
        <x:v>774260.8769836347</x:v>
      </x:c>
      <x:c r="S354" s="50" t="n">
        <x:f>MAX(0,R354*(1+EXP((LN(1+Real_MC_30Y!$J$11)-0.5*Real_MC_30Y!$J$12^2)+Real_MC_30Y!$J$12*((RAND()+RAND()+RAND()+RAND()+RAND()+RAND()+RAND()+RAND()+RAND()+RAND()+RAND()+RAND())-6))-1)+Real_MC_30Y!S$58)</x:f>
        <x:v>630179.5472659941</x:v>
      </x:c>
      <x:c r="T354" s="50" t="n">
        <x:f>MAX(0,S354*(1+EXP((LN(1+Real_MC_30Y!$J$11)-0.5*Real_MC_30Y!$J$12^2)+Real_MC_30Y!$J$12*((RAND()+RAND()+RAND()+RAND()+RAND()+RAND()+RAND()+RAND()+RAND()+RAND()+RAND()+RAND())-6))-1)+Real_MC_30Y!T$58)</x:f>
        <x:v>485655.7212804812</x:v>
      </x:c>
      <x:c r="U354" s="50" t="n">
        <x:f>MAX(0,T354*(1+EXP((LN(1+Real_MC_30Y!$J$11)-0.5*Real_MC_30Y!$J$12^2)+Real_MC_30Y!$J$12*((RAND()+RAND()+RAND()+RAND()+RAND()+RAND()+RAND()+RAND()+RAND()+RAND()+RAND()+RAND())-6))-1)+Real_MC_30Y!U$58)</x:f>
        <x:v>582862.4130957611</x:v>
      </x:c>
      <x:c r="V354" s="50" t="n">
        <x:f>MAX(0,U354*(1+EXP((LN(1+Real_MC_30Y!$J$11)-0.5*Real_MC_30Y!$J$12^2)+Real_MC_30Y!$J$12*((RAND()+RAND()+RAND()+RAND()+RAND()+RAND()+RAND()+RAND()+RAND()+RAND()+RAND()+RAND())-6))-1)+Real_MC_30Y!V$58)</x:f>
        <x:v>766335.2761107952</x:v>
      </x:c>
      <x:c r="W354" s="50" t="n">
        <x:f>MAX(0,V354*(1+EXP((LN(1+Real_MC_30Y!$J$11)-0.5*Real_MC_30Y!$J$12^2)+Real_MC_30Y!$J$12*((RAND()+RAND()+RAND()+RAND()+RAND()+RAND()+RAND()+RAND()+RAND()+RAND()+RAND()+RAND())-6))-1)+Real_MC_30Y!W$58)</x:f>
        <x:v>838084.545376677</x:v>
      </x:c>
      <x:c r="X354" s="50" t="n">
        <x:f>MAX(0,W354*(1+EXP((LN(1+Real_MC_30Y!$J$11)-0.5*Real_MC_30Y!$J$12^2)+Real_MC_30Y!$J$12*((RAND()+RAND()+RAND()+RAND()+RAND()+RAND()+RAND()+RAND()+RAND()+RAND()+RAND()+RAND())-6))-1)+Real_MC_30Y!X$58)</x:f>
        <x:v>852735.0529014898</x:v>
      </x:c>
      <x:c r="Y354" s="50" t="n">
        <x:f>MAX(0,X354*(1+EXP((LN(1+Real_MC_30Y!$J$11)-0.5*Real_MC_30Y!$J$12^2)+Real_MC_30Y!$J$12*((RAND()+RAND()+RAND()+RAND()+RAND()+RAND()+RAND()+RAND()+RAND()+RAND()+RAND()+RAND())-6))-1)+Real_MC_30Y!Y$58)</x:f>
        <x:v>697360.0287968288</x:v>
      </x:c>
      <x:c r="Z354" s="50" t="n">
        <x:f>MAX(0,Y354*(1+EXP((LN(1+Real_MC_30Y!$J$11)-0.5*Real_MC_30Y!$J$12^2)+Real_MC_30Y!$J$12*((RAND()+RAND()+RAND()+RAND()+RAND()+RAND()+RAND()+RAND()+RAND()+RAND()+RAND()+RAND())-6))-1)+Real_MC_30Y!Z$58)</x:f>
        <x:v>771932.6356572688</x:v>
      </x:c>
      <x:c r="AA354" s="50" t="n">
        <x:f>MAX(0,Z354*(1+EXP((LN(1+Real_MC_30Y!$J$11)-0.5*Real_MC_30Y!$J$12^2)+Real_MC_30Y!$J$12*((RAND()+RAND()+RAND()+RAND()+RAND()+RAND()+RAND()+RAND()+RAND()+RAND()+RAND()+RAND())-6))-1)+Real_MC_30Y!AA$58)</x:f>
        <x:v>724324.0592677185</x:v>
      </x:c>
      <x:c r="AB354" s="50" t="n">
        <x:f>MAX(0,AA354*(1+EXP((LN(1+Real_MC_30Y!$J$11)-0.5*Real_MC_30Y!$J$12^2)+Real_MC_30Y!$J$12*((RAND()+RAND()+RAND()+RAND()+RAND()+RAND()+RAND()+RAND()+RAND()+RAND()+RAND()+RAND())-6))-1)+Real_MC_30Y!AB$58)</x:f>
        <x:v>622308.745874872</x:v>
      </x:c>
      <x:c r="AC354" s="50" t="n">
        <x:f>MAX(0,AB354*(1+EXP((LN(1+Real_MC_30Y!$J$11)-0.5*Real_MC_30Y!$J$12^2)+Real_MC_30Y!$J$12*((RAND()+RAND()+RAND()+RAND()+RAND()+RAND()+RAND()+RAND()+RAND()+RAND()+RAND()+RAND())-6))-1)+Real_MC_30Y!AC$58)</x:f>
        <x:v>597284.8366184135</x:v>
      </x:c>
      <x:c r="AD354" s="50" t="n">
        <x:f>MAX(0,AC354*(1+EXP((LN(1+Real_MC_30Y!$J$11)-0.5*Real_MC_30Y!$J$12^2)+Real_MC_30Y!$J$12*((RAND()+RAND()+RAND()+RAND()+RAND()+RAND()+RAND()+RAND()+RAND()+RAND()+RAND()+RAND())-6))-1)+Real_MC_30Y!AD$58)</x:f>
        <x:v>691670.4820891648</x:v>
      </x:c>
      <x:c r="AE354" s="50" t="n">
        <x:f>MAX(0,AD354*(1+EXP((LN(1+Real_MC_30Y!$J$11)-0.5*Real_MC_30Y!$J$12^2)+Real_MC_30Y!$J$12*((RAND()+RAND()+RAND()+RAND()+RAND()+RAND()+RAND()+RAND()+RAND()+RAND()+RAND()+RAND())-6))-1)+Real_MC_30Y!AE$58)</x:f>
        <x:v>673245.0351484935</x:v>
      </x:c>
      <x:c r="AF354" s="50" t="n">
        <x:f>MAX(0,AE354*(1+EXP((LN(1+Real_MC_30Y!$J$11)-0.5*Real_MC_30Y!$J$12^2)+Real_MC_30Y!$J$12*((RAND()+RAND()+RAND()+RAND()+RAND()+RAND()+RAND()+RAND()+RAND()+RAND()+RAND()+RAND())-6))-1)+Real_MC_30Y!AF$58)</x:f>
        <x:v>663627.4735442518</x:v>
      </x:c>
    </x:row>
    <x:row r="355">
      <x:c r="A355">
        <x:v>351</x:v>
      </x:c>
      <x:c r="B355" s="50" t="n">
        <x:f>MAX(0,Liquidity_30Y!$C$14+Real_MC_30Y!B$57-Real_MC_30Y!B$56)</x:f>
        <x:v>1029031.25</x:v>
      </x:c>
      <x:c r="C355" s="50" t="n">
        <x:f>MAX(0,B355*(1+EXP((LN(1+Real_MC_30Y!$J$11)-0.5*Real_MC_30Y!$J$12^2)+Real_MC_30Y!$J$12*((RAND()+RAND()+RAND()+RAND()+RAND()+RAND()+RAND()+RAND()+RAND()+RAND()+RAND()+RAND())-6))-1)+Real_MC_30Y!C$58)</x:f>
        <x:v>995113.3850080149</x:v>
      </x:c>
      <x:c r="D355" s="50" t="n">
        <x:f>MAX(0,C355*(1+EXP((LN(1+Real_MC_30Y!$J$11)-0.5*Real_MC_30Y!$J$12^2)+Real_MC_30Y!$J$12*((RAND()+RAND()+RAND()+RAND()+RAND()+RAND()+RAND()+RAND()+RAND()+RAND()+RAND()+RAND())-6))-1)+Real_MC_30Y!D$58)</x:f>
        <x:v>1251349.848791636</x:v>
      </x:c>
      <x:c r="E355" s="50" t="n">
        <x:f>MAX(0,D355*(1+EXP((LN(1+Real_MC_30Y!$J$11)-0.5*Real_MC_30Y!$J$12^2)+Real_MC_30Y!$J$12*((RAND()+RAND()+RAND()+RAND()+RAND()+RAND()+RAND()+RAND()+RAND()+RAND()+RAND()+RAND())-6))-1)+Real_MC_30Y!E$58)</x:f>
        <x:v>1191136.0079989322</x:v>
      </x:c>
      <x:c r="F355" s="50" t="n">
        <x:f>MAX(0,E355*(1+EXP((LN(1+Real_MC_30Y!$J$11)-0.5*Real_MC_30Y!$J$12^2)+Real_MC_30Y!$J$12*((RAND()+RAND()+RAND()+RAND()+RAND()+RAND()+RAND()+RAND()+RAND()+RAND()+RAND()+RAND())-6))-1)+Real_MC_30Y!F$58)</x:f>
        <x:v>1507917.8079453772</x:v>
      </x:c>
      <x:c r="G355" s="50" t="n">
        <x:f>MAX(0,F355*(1+EXP((LN(1+Real_MC_30Y!$J$11)-0.5*Real_MC_30Y!$J$12^2)+Real_MC_30Y!$J$12*((RAND()+RAND()+RAND()+RAND()+RAND()+RAND()+RAND()+RAND()+RAND()+RAND()+RAND()+RAND())-6))-1)+Real_MC_30Y!G$58)</x:f>
        <x:v>1832291.3906877285</x:v>
      </x:c>
      <x:c r="H355" s="50" t="n">
        <x:f>MAX(0,G355*(1+EXP((LN(1+Real_MC_30Y!$J$11)-0.5*Real_MC_30Y!$J$12^2)+Real_MC_30Y!$J$12*((RAND()+RAND()+RAND()+RAND()+RAND()+RAND()+RAND()+RAND()+RAND()+RAND()+RAND()+RAND())-6))-1)+Real_MC_30Y!H$58)</x:f>
        <x:v>1649026.2017428172</x:v>
      </x:c>
      <x:c r="I355" s="50" t="n">
        <x:f>MAX(0,H355*(1+EXP((LN(1+Real_MC_30Y!$J$11)-0.5*Real_MC_30Y!$J$12^2)+Real_MC_30Y!$J$12*((RAND()+RAND()+RAND()+RAND()+RAND()+RAND()+RAND()+RAND()+RAND()+RAND()+RAND()+RAND())-6))-1)+Real_MC_30Y!I$58)</x:f>
        <x:v>2543998.380470306</x:v>
      </x:c>
      <x:c r="J355" s="50" t="n">
        <x:f>MAX(0,I355*(1+EXP((LN(1+Real_MC_30Y!$J$11)-0.5*Real_MC_30Y!$J$12^2)+Real_MC_30Y!$J$12*((RAND()+RAND()+RAND()+RAND()+RAND()+RAND()+RAND()+RAND()+RAND()+RAND()+RAND()+RAND())-6))-1)+Real_MC_30Y!J$58)</x:f>
        <x:v>2707169.273537201</x:v>
      </x:c>
      <x:c r="K355" s="50" t="n">
        <x:f>MAX(0,J355*(1+EXP((LN(1+Real_MC_30Y!$J$11)-0.5*Real_MC_30Y!$J$12^2)+Real_MC_30Y!$J$12*((RAND()+RAND()+RAND()+RAND()+RAND()+RAND()+RAND()+RAND()+RAND()+RAND()+RAND()+RAND())-6))-1)+Real_MC_30Y!K$58)</x:f>
        <x:v>2542386.5949118882</x:v>
      </x:c>
      <x:c r="L355" s="50" t="n">
        <x:f>MAX(0,K355*(1+EXP((LN(1+Real_MC_30Y!$J$11)-0.5*Real_MC_30Y!$J$12^2)+Real_MC_30Y!$J$12*((RAND()+RAND()+RAND()+RAND()+RAND()+RAND()+RAND()+RAND()+RAND()+RAND()+RAND()+RAND())-6))-1)+Real_MC_30Y!L$58)</x:f>
        <x:v>2438358.295028328</x:v>
      </x:c>
      <x:c r="M355" s="50" t="n">
        <x:f>MAX(0,L355*(1+EXP((LN(1+Real_MC_30Y!$J$11)-0.5*Real_MC_30Y!$J$12^2)+Real_MC_30Y!$J$12*((RAND()+RAND()+RAND()+RAND()+RAND()+RAND()+RAND()+RAND()+RAND()+RAND()+RAND()+RAND())-6))-1)+Real_MC_30Y!M$58)</x:f>
        <x:v>2653800.0250240457</x:v>
      </x:c>
      <x:c r="N355" s="50" t="n">
        <x:f>MAX(0,M355*(1+EXP((LN(1+Real_MC_30Y!$J$11)-0.5*Real_MC_30Y!$J$12^2)+Real_MC_30Y!$J$12*((RAND()+RAND()+RAND()+RAND()+RAND()+RAND()+RAND()+RAND()+RAND()+RAND()+RAND()+RAND())-6))-1)+Real_MC_30Y!N$58)</x:f>
        <x:v>2698029.7840856183</x:v>
      </x:c>
      <x:c r="O355" s="50" t="n">
        <x:f>MAX(0,N355*(1+EXP((LN(1+Real_MC_30Y!$J$11)-0.5*Real_MC_30Y!$J$12^2)+Real_MC_30Y!$J$12*((RAND()+RAND()+RAND()+RAND()+RAND()+RAND()+RAND()+RAND()+RAND()+RAND()+RAND()+RAND())-6))-1)+Real_MC_30Y!O$58)</x:f>
        <x:v>3107453.3371428917</x:v>
      </x:c>
      <x:c r="P355" s="50" t="n">
        <x:f>MAX(0,O355*(1+EXP((LN(1+Real_MC_30Y!$J$11)-0.5*Real_MC_30Y!$J$12^2)+Real_MC_30Y!$J$12*((RAND()+RAND()+RAND()+RAND()+RAND()+RAND()+RAND()+RAND()+RAND()+RAND()+RAND()+RAND())-6))-1)+Real_MC_30Y!P$58)</x:f>
        <x:v>3881821.0540373507</x:v>
      </x:c>
      <x:c r="Q355" s="50" t="n">
        <x:f>MAX(0,P355*(1+EXP((LN(1+Real_MC_30Y!$J$11)-0.5*Real_MC_30Y!$J$12^2)+Real_MC_30Y!$J$12*((RAND()+RAND()+RAND()+RAND()+RAND()+RAND()+RAND()+RAND()+RAND()+RAND()+RAND()+RAND())-6))-1)+Real_MC_30Y!Q$58)</x:f>
        <x:v>4856392.040088238</x:v>
      </x:c>
      <x:c r="R355" s="50" t="n">
        <x:f>MAX(0,Q355*(1+EXP((LN(1+Real_MC_30Y!$J$11)-0.5*Real_MC_30Y!$J$12^2)+Real_MC_30Y!$J$12*((RAND()+RAND()+RAND()+RAND()+RAND()+RAND()+RAND()+RAND()+RAND()+RAND()+RAND()+RAND())-6))-1)+Real_MC_30Y!R$58)</x:f>
        <x:v>5211792.0464009615</x:v>
      </x:c>
      <x:c r="S355" s="50" t="n">
        <x:f>MAX(0,R355*(1+EXP((LN(1+Real_MC_30Y!$J$11)-0.5*Real_MC_30Y!$J$12^2)+Real_MC_30Y!$J$12*((RAND()+RAND()+RAND()+RAND()+RAND()+RAND()+RAND()+RAND()+RAND()+RAND()+RAND()+RAND())-6))-1)+Real_MC_30Y!S$58)</x:f>
        <x:v>5879739.24421838</x:v>
      </x:c>
      <x:c r="T355" s="50" t="n">
        <x:f>MAX(0,S355*(1+EXP((LN(1+Real_MC_30Y!$J$11)-0.5*Real_MC_30Y!$J$12^2)+Real_MC_30Y!$J$12*((RAND()+RAND()+RAND()+RAND()+RAND()+RAND()+RAND()+RAND()+RAND()+RAND()+RAND()+RAND())-6))-1)+Real_MC_30Y!T$58)</x:f>
        <x:v>5524171.995653206</x:v>
      </x:c>
      <x:c r="U355" s="50" t="n">
        <x:f>MAX(0,T355*(1+EXP((LN(1+Real_MC_30Y!$J$11)-0.5*Real_MC_30Y!$J$12^2)+Real_MC_30Y!$J$12*((RAND()+RAND()+RAND()+RAND()+RAND()+RAND()+RAND()+RAND()+RAND()+RAND()+RAND()+RAND())-6))-1)+Real_MC_30Y!U$58)</x:f>
        <x:v>6691171.709292488</x:v>
      </x:c>
      <x:c r="V355" s="50" t="n">
        <x:f>MAX(0,U355*(1+EXP((LN(1+Real_MC_30Y!$J$11)-0.5*Real_MC_30Y!$J$12^2)+Real_MC_30Y!$J$12*((RAND()+RAND()+RAND()+RAND()+RAND()+RAND()+RAND()+RAND()+RAND()+RAND()+RAND()+RAND())-6))-1)+Real_MC_30Y!V$58)</x:f>
        <x:v>6316701.926336234</x:v>
      </x:c>
      <x:c r="W355" s="50" t="n">
        <x:f>MAX(0,V355*(1+EXP((LN(1+Real_MC_30Y!$J$11)-0.5*Real_MC_30Y!$J$12^2)+Real_MC_30Y!$J$12*((RAND()+RAND()+RAND()+RAND()+RAND()+RAND()+RAND()+RAND()+RAND()+RAND()+RAND()+RAND())-6))-1)+Real_MC_30Y!W$58)</x:f>
        <x:v>5473547.926130473</x:v>
      </x:c>
      <x:c r="X355" s="50" t="n">
        <x:f>MAX(0,W355*(1+EXP((LN(1+Real_MC_30Y!$J$11)-0.5*Real_MC_30Y!$J$12^2)+Real_MC_30Y!$J$12*((RAND()+RAND()+RAND()+RAND()+RAND()+RAND()+RAND()+RAND()+RAND()+RAND()+RAND()+RAND())-6))-1)+Real_MC_30Y!X$58)</x:f>
        <x:v>6559136.018847367</x:v>
      </x:c>
      <x:c r="Y355" s="50" t="n">
        <x:f>MAX(0,X355*(1+EXP((LN(1+Real_MC_30Y!$J$11)-0.5*Real_MC_30Y!$J$12^2)+Real_MC_30Y!$J$12*((RAND()+RAND()+RAND()+RAND()+RAND()+RAND()+RAND()+RAND()+RAND()+RAND()+RAND()+RAND())-6))-1)+Real_MC_30Y!Y$58)</x:f>
        <x:v>6321131.608559936</x:v>
      </x:c>
      <x:c r="Z355" s="50" t="n">
        <x:f>MAX(0,Y355*(1+EXP((LN(1+Real_MC_30Y!$J$11)-0.5*Real_MC_30Y!$J$12^2)+Real_MC_30Y!$J$12*((RAND()+RAND()+RAND()+RAND()+RAND()+RAND()+RAND()+RAND()+RAND()+RAND()+RAND()+RAND())-6))-1)+Real_MC_30Y!Z$58)</x:f>
        <x:v>6782237.847073175</x:v>
      </x:c>
      <x:c r="AA355" s="50" t="n">
        <x:f>MAX(0,Z355*(1+EXP((LN(1+Real_MC_30Y!$J$11)-0.5*Real_MC_30Y!$J$12^2)+Real_MC_30Y!$J$12*((RAND()+RAND()+RAND()+RAND()+RAND()+RAND()+RAND()+RAND()+RAND()+RAND()+RAND()+RAND())-6))-1)+Real_MC_30Y!AA$58)</x:f>
        <x:v>8141380.737179867</x:v>
      </x:c>
      <x:c r="AB355" s="50" t="n">
        <x:f>MAX(0,AA355*(1+EXP((LN(1+Real_MC_30Y!$J$11)-0.5*Real_MC_30Y!$J$12^2)+Real_MC_30Y!$J$12*((RAND()+RAND()+RAND()+RAND()+RAND()+RAND()+RAND()+RAND()+RAND()+RAND()+RAND()+RAND())-6))-1)+Real_MC_30Y!AB$58)</x:f>
        <x:v>7818285.629379108</x:v>
      </x:c>
      <x:c r="AC355" s="50" t="n">
        <x:f>MAX(0,AB355*(1+EXP((LN(1+Real_MC_30Y!$J$11)-0.5*Real_MC_30Y!$J$12^2)+Real_MC_30Y!$J$12*((RAND()+RAND()+RAND()+RAND()+RAND()+RAND()+RAND()+RAND()+RAND()+RAND()+RAND()+RAND())-6))-1)+Real_MC_30Y!AC$58)</x:f>
        <x:v>8928780.87999417</x:v>
      </x:c>
      <x:c r="AD355" s="50" t="n">
        <x:f>MAX(0,AC355*(1+EXP((LN(1+Real_MC_30Y!$J$11)-0.5*Real_MC_30Y!$J$12^2)+Real_MC_30Y!$J$12*((RAND()+RAND()+RAND()+RAND()+RAND()+RAND()+RAND()+RAND()+RAND()+RAND()+RAND()+RAND())-6))-1)+Real_MC_30Y!AD$58)</x:f>
        <x:v>7822579.977137737</x:v>
      </x:c>
      <x:c r="AE355" s="50" t="n">
        <x:f>MAX(0,AD355*(1+EXP((LN(1+Real_MC_30Y!$J$11)-0.5*Real_MC_30Y!$J$12^2)+Real_MC_30Y!$J$12*((RAND()+RAND()+RAND()+RAND()+RAND()+RAND()+RAND()+RAND()+RAND()+RAND()+RAND()+RAND())-6))-1)+Real_MC_30Y!AE$58)</x:f>
        <x:v>9305939.05039674</x:v>
      </x:c>
      <x:c r="AF355" s="50" t="n">
        <x:f>MAX(0,AE355*(1+EXP((LN(1+Real_MC_30Y!$J$11)-0.5*Real_MC_30Y!$J$12^2)+Real_MC_30Y!$J$12*((RAND()+RAND()+RAND()+RAND()+RAND()+RAND()+RAND()+RAND()+RAND()+RAND()+RAND()+RAND())-6))-1)+Real_MC_30Y!AF$58)</x:f>
        <x:v>9391222.444183782</x:v>
      </x:c>
    </x:row>
    <x:row r="356">
      <x:c r="A356">
        <x:v>352</x:v>
      </x:c>
      <x:c r="B356" s="50" t="n">
        <x:f>MAX(0,Liquidity_30Y!$C$14+Real_MC_30Y!B$57-Real_MC_30Y!B$56)</x:f>
        <x:v>1029031.25</x:v>
      </x:c>
      <x:c r="C356" s="50" t="n">
        <x:f>MAX(0,B356*(1+EXP((LN(1+Real_MC_30Y!$J$11)-0.5*Real_MC_30Y!$J$12^2)+Real_MC_30Y!$J$12*((RAND()+RAND()+RAND()+RAND()+RAND()+RAND()+RAND()+RAND()+RAND()+RAND()+RAND()+RAND())-6))-1)+Real_MC_30Y!C$58)</x:f>
        <x:v>1285495.7026970428</x:v>
      </x:c>
      <x:c r="D356" s="50" t="n">
        <x:f>MAX(0,C356*(1+EXP((LN(1+Real_MC_30Y!$J$11)-0.5*Real_MC_30Y!$J$12^2)+Real_MC_30Y!$J$12*((RAND()+RAND()+RAND()+RAND()+RAND()+RAND()+RAND()+RAND()+RAND()+RAND()+RAND()+RAND())-6))-1)+Real_MC_30Y!D$58)</x:f>
        <x:v>1303774.4823132863</x:v>
      </x:c>
      <x:c r="E356" s="50" t="n">
        <x:f>MAX(0,D356*(1+EXP((LN(1+Real_MC_30Y!$J$11)-0.5*Real_MC_30Y!$J$12^2)+Real_MC_30Y!$J$12*((RAND()+RAND()+RAND()+RAND()+RAND()+RAND()+RAND()+RAND()+RAND()+RAND()+RAND()+RAND())-6))-1)+Real_MC_30Y!E$58)</x:f>
        <x:v>1001021.6433630108</x:v>
      </x:c>
      <x:c r="F356" s="50" t="n">
        <x:f>MAX(0,E356*(1+EXP((LN(1+Real_MC_30Y!$J$11)-0.5*Real_MC_30Y!$J$12^2)+Real_MC_30Y!$J$12*((RAND()+RAND()+RAND()+RAND()+RAND()+RAND()+RAND()+RAND()+RAND()+RAND()+RAND()+RAND())-6))-1)+Real_MC_30Y!F$58)</x:f>
        <x:v>815169.48780818</x:v>
      </x:c>
      <x:c r="G356" s="50" t="n">
        <x:f>MAX(0,F356*(1+EXP((LN(1+Real_MC_30Y!$J$11)-0.5*Real_MC_30Y!$J$12^2)+Real_MC_30Y!$J$12*((RAND()+RAND()+RAND()+RAND()+RAND()+RAND()+RAND()+RAND()+RAND()+RAND()+RAND()+RAND())-6))-1)+Real_MC_30Y!G$58)</x:f>
        <x:v>946320.0606515715</x:v>
      </x:c>
      <x:c r="H356" s="50" t="n">
        <x:f>MAX(0,G356*(1+EXP((LN(1+Real_MC_30Y!$J$11)-0.5*Real_MC_30Y!$J$12^2)+Real_MC_30Y!$J$12*((RAND()+RAND()+RAND()+RAND()+RAND()+RAND()+RAND()+RAND()+RAND()+RAND()+RAND()+RAND())-6))-1)+Real_MC_30Y!H$58)</x:f>
        <x:v>899964.8098613332</x:v>
      </x:c>
      <x:c r="I356" s="50" t="n">
        <x:f>MAX(0,H356*(1+EXP((LN(1+Real_MC_30Y!$J$11)-0.5*Real_MC_30Y!$J$12^2)+Real_MC_30Y!$J$12*((RAND()+RAND()+RAND()+RAND()+RAND()+RAND()+RAND()+RAND()+RAND()+RAND()+RAND()+RAND())-6))-1)+Real_MC_30Y!I$58)</x:f>
        <x:v>937270.8954136827</x:v>
      </x:c>
      <x:c r="J356" s="50" t="n">
        <x:f>MAX(0,I356*(1+EXP((LN(1+Real_MC_30Y!$J$11)-0.5*Real_MC_30Y!$J$12^2)+Real_MC_30Y!$J$12*((RAND()+RAND()+RAND()+RAND()+RAND()+RAND()+RAND()+RAND()+RAND()+RAND()+RAND()+RAND())-6))-1)+Real_MC_30Y!J$58)</x:f>
        <x:v>1222140.0492912182</x:v>
      </x:c>
      <x:c r="K356" s="50" t="n">
        <x:f>MAX(0,J356*(1+EXP((LN(1+Real_MC_30Y!$J$11)-0.5*Real_MC_30Y!$J$12^2)+Real_MC_30Y!$J$12*((RAND()+RAND()+RAND()+RAND()+RAND()+RAND()+RAND()+RAND()+RAND()+RAND()+RAND()+RAND())-6))-1)+Real_MC_30Y!K$58)</x:f>
        <x:v>1311978.2175408995</x:v>
      </x:c>
      <x:c r="L356" s="50" t="n">
        <x:f>MAX(0,K356*(1+EXP((LN(1+Real_MC_30Y!$J$11)-0.5*Real_MC_30Y!$J$12^2)+Real_MC_30Y!$J$12*((RAND()+RAND()+RAND()+RAND()+RAND()+RAND()+RAND()+RAND()+RAND()+RAND()+RAND()+RAND())-6))-1)+Real_MC_30Y!L$58)</x:f>
        <x:v>1575595.4661489618</x:v>
      </x:c>
      <x:c r="M356" s="50" t="n">
        <x:f>MAX(0,L356*(1+EXP((LN(1+Real_MC_30Y!$J$11)-0.5*Real_MC_30Y!$J$12^2)+Real_MC_30Y!$J$12*((RAND()+RAND()+RAND()+RAND()+RAND()+RAND()+RAND()+RAND()+RAND()+RAND()+RAND()+RAND())-6))-1)+Real_MC_30Y!M$58)</x:f>
        <x:v>1551584.0518149778</x:v>
      </x:c>
      <x:c r="N356" s="50" t="n">
        <x:f>MAX(0,M356*(1+EXP((LN(1+Real_MC_30Y!$J$11)-0.5*Real_MC_30Y!$J$12^2)+Real_MC_30Y!$J$12*((RAND()+RAND()+RAND()+RAND()+RAND()+RAND()+RAND()+RAND()+RAND()+RAND()+RAND()+RAND())-6))-1)+Real_MC_30Y!N$58)</x:f>
        <x:v>1383528.3460414845</x:v>
      </x:c>
      <x:c r="O356" s="50" t="n">
        <x:f>MAX(0,N356*(1+EXP((LN(1+Real_MC_30Y!$J$11)-0.5*Real_MC_30Y!$J$12^2)+Real_MC_30Y!$J$12*((RAND()+RAND()+RAND()+RAND()+RAND()+RAND()+RAND()+RAND()+RAND()+RAND()+RAND()+RAND())-6))-1)+Real_MC_30Y!O$58)</x:f>
        <x:v>2134604.6092560217</x:v>
      </x:c>
      <x:c r="P356" s="50" t="n">
        <x:f>MAX(0,O356*(1+EXP((LN(1+Real_MC_30Y!$J$11)-0.5*Real_MC_30Y!$J$12^2)+Real_MC_30Y!$J$12*((RAND()+RAND()+RAND()+RAND()+RAND()+RAND()+RAND()+RAND()+RAND()+RAND()+RAND()+RAND())-6))-1)+Real_MC_30Y!P$58)</x:f>
        <x:v>2405844.7066112803</x:v>
      </x:c>
      <x:c r="Q356" s="50" t="n">
        <x:f>MAX(0,P356*(1+EXP((LN(1+Real_MC_30Y!$J$11)-0.5*Real_MC_30Y!$J$12^2)+Real_MC_30Y!$J$12*((RAND()+RAND()+RAND()+RAND()+RAND()+RAND()+RAND()+RAND()+RAND()+RAND()+RAND()+RAND())-6))-1)+Real_MC_30Y!Q$58)</x:f>
        <x:v>2504108.7678964916</x:v>
      </x:c>
      <x:c r="R356" s="50" t="n">
        <x:f>MAX(0,Q356*(1+EXP((LN(1+Real_MC_30Y!$J$11)-0.5*Real_MC_30Y!$J$12^2)+Real_MC_30Y!$J$12*((RAND()+RAND()+RAND()+RAND()+RAND()+RAND()+RAND()+RAND()+RAND()+RAND()+RAND()+RAND())-6))-1)+Real_MC_30Y!R$58)</x:f>
        <x:v>2292662.852478683</x:v>
      </x:c>
      <x:c r="S356" s="50" t="n">
        <x:f>MAX(0,R356*(1+EXP((LN(1+Real_MC_30Y!$J$11)-0.5*Real_MC_30Y!$J$12^2)+Real_MC_30Y!$J$12*((RAND()+RAND()+RAND()+RAND()+RAND()+RAND()+RAND()+RAND()+RAND()+RAND()+RAND()+RAND())-6))-1)+Real_MC_30Y!S$58)</x:f>
        <x:v>3147834.22923495</x:v>
      </x:c>
      <x:c r="T356" s="50" t="n">
        <x:f>MAX(0,S356*(1+EXP((LN(1+Real_MC_30Y!$J$11)-0.5*Real_MC_30Y!$J$12^2)+Real_MC_30Y!$J$12*((RAND()+RAND()+RAND()+RAND()+RAND()+RAND()+RAND()+RAND()+RAND()+RAND()+RAND()+RAND())-6))-1)+Real_MC_30Y!T$58)</x:f>
        <x:v>3934285.8643694906</x:v>
      </x:c>
      <x:c r="U356" s="50" t="n">
        <x:f>MAX(0,T356*(1+EXP((LN(1+Real_MC_30Y!$J$11)-0.5*Real_MC_30Y!$J$12^2)+Real_MC_30Y!$J$12*((RAND()+RAND()+RAND()+RAND()+RAND()+RAND()+RAND()+RAND()+RAND()+RAND()+RAND()+RAND())-6))-1)+Real_MC_30Y!U$58)</x:f>
        <x:v>5080027.594163804</x:v>
      </x:c>
      <x:c r="V356" s="50" t="n">
        <x:f>MAX(0,U356*(1+EXP((LN(1+Real_MC_30Y!$J$11)-0.5*Real_MC_30Y!$J$12^2)+Real_MC_30Y!$J$12*((RAND()+RAND()+RAND()+RAND()+RAND()+RAND()+RAND()+RAND()+RAND()+RAND()+RAND()+RAND())-6))-1)+Real_MC_30Y!V$58)</x:f>
        <x:v>6291208.721520507</x:v>
      </x:c>
      <x:c r="W356" s="50" t="n">
        <x:f>MAX(0,V356*(1+EXP((LN(1+Real_MC_30Y!$J$11)-0.5*Real_MC_30Y!$J$12^2)+Real_MC_30Y!$J$12*((RAND()+RAND()+RAND()+RAND()+RAND()+RAND()+RAND()+RAND()+RAND()+RAND()+RAND()+RAND())-6))-1)+Real_MC_30Y!W$58)</x:f>
        <x:v>7478097.433025776</x:v>
      </x:c>
      <x:c r="X356" s="50" t="n">
        <x:f>MAX(0,W356*(1+EXP((LN(1+Real_MC_30Y!$J$11)-0.5*Real_MC_30Y!$J$12^2)+Real_MC_30Y!$J$12*((RAND()+RAND()+RAND()+RAND()+RAND()+RAND()+RAND()+RAND()+RAND()+RAND()+RAND()+RAND())-6))-1)+Real_MC_30Y!X$58)</x:f>
        <x:v>7528595.713131733</x:v>
      </x:c>
      <x:c r="Y356" s="50" t="n">
        <x:f>MAX(0,X356*(1+EXP((LN(1+Real_MC_30Y!$J$11)-0.5*Real_MC_30Y!$J$12^2)+Real_MC_30Y!$J$12*((RAND()+RAND()+RAND()+RAND()+RAND()+RAND()+RAND()+RAND()+RAND()+RAND()+RAND()+RAND())-6))-1)+Real_MC_30Y!Y$58)</x:f>
        <x:v>7463725.0310242055</x:v>
      </x:c>
      <x:c r="Z356" s="50" t="n">
        <x:f>MAX(0,Y356*(1+EXP((LN(1+Real_MC_30Y!$J$11)-0.5*Real_MC_30Y!$J$12^2)+Real_MC_30Y!$J$12*((RAND()+RAND()+RAND()+RAND()+RAND()+RAND()+RAND()+RAND()+RAND()+RAND()+RAND()+RAND())-6))-1)+Real_MC_30Y!Z$58)</x:f>
        <x:v>7227285.580059943</x:v>
      </x:c>
      <x:c r="AA356" s="50" t="n">
        <x:f>MAX(0,Z356*(1+EXP((LN(1+Real_MC_30Y!$J$11)-0.5*Real_MC_30Y!$J$12^2)+Real_MC_30Y!$J$12*((RAND()+RAND()+RAND()+RAND()+RAND()+RAND()+RAND()+RAND()+RAND()+RAND()+RAND()+RAND())-6))-1)+Real_MC_30Y!AA$58)</x:f>
        <x:v>7560738.562755018</x:v>
      </x:c>
      <x:c r="AB356" s="50" t="n">
        <x:f>MAX(0,AA356*(1+EXP((LN(1+Real_MC_30Y!$J$11)-0.5*Real_MC_30Y!$J$12^2)+Real_MC_30Y!$J$12*((RAND()+RAND()+RAND()+RAND()+RAND()+RAND()+RAND()+RAND()+RAND()+RAND()+RAND()+RAND())-6))-1)+Real_MC_30Y!AB$58)</x:f>
        <x:v>7133062.240477451</x:v>
      </x:c>
      <x:c r="AC356" s="50" t="n">
        <x:f>MAX(0,AB356*(1+EXP((LN(1+Real_MC_30Y!$J$11)-0.5*Real_MC_30Y!$J$12^2)+Real_MC_30Y!$J$12*((RAND()+RAND()+RAND()+RAND()+RAND()+RAND()+RAND()+RAND()+RAND()+RAND()+RAND()+RAND())-6))-1)+Real_MC_30Y!AC$58)</x:f>
        <x:v>5354540.388306631</x:v>
      </x:c>
      <x:c r="AD356" s="50" t="n">
        <x:f>MAX(0,AC356*(1+EXP((LN(1+Real_MC_30Y!$J$11)-0.5*Real_MC_30Y!$J$12^2)+Real_MC_30Y!$J$12*((RAND()+RAND()+RAND()+RAND()+RAND()+RAND()+RAND()+RAND()+RAND()+RAND()+RAND()+RAND())-6))-1)+Real_MC_30Y!AD$58)</x:f>
        <x:v>6502379.764953277</x:v>
      </x:c>
      <x:c r="AE356" s="50" t="n">
        <x:f>MAX(0,AD356*(1+EXP((LN(1+Real_MC_30Y!$J$11)-0.5*Real_MC_30Y!$J$12^2)+Real_MC_30Y!$J$12*((RAND()+RAND()+RAND()+RAND()+RAND()+RAND()+RAND()+RAND()+RAND()+RAND()+RAND()+RAND())-6))-1)+Real_MC_30Y!AE$58)</x:f>
        <x:v>4785122.937306753</x:v>
      </x:c>
      <x:c r="AF356" s="50" t="n">
        <x:f>MAX(0,AE356*(1+EXP((LN(1+Real_MC_30Y!$J$11)-0.5*Real_MC_30Y!$J$12^2)+Real_MC_30Y!$J$12*((RAND()+RAND()+RAND()+RAND()+RAND()+RAND()+RAND()+RAND()+RAND()+RAND()+RAND()+RAND())-6))-1)+Real_MC_30Y!AF$58)</x:f>
        <x:v>6155178.505088419</x:v>
      </x:c>
    </x:row>
    <x:row r="357">
      <x:c r="A357">
        <x:v>353</x:v>
      </x:c>
      <x:c r="B357" s="50" t="n">
        <x:f>MAX(0,Liquidity_30Y!$C$14+Real_MC_30Y!B$57-Real_MC_30Y!B$56)</x:f>
        <x:v>1029031.25</x:v>
      </x:c>
      <x:c r="C357" s="50" t="n">
        <x:f>MAX(0,B357*(1+EXP((LN(1+Real_MC_30Y!$J$11)-0.5*Real_MC_30Y!$J$12^2)+Real_MC_30Y!$J$12*((RAND()+RAND()+RAND()+RAND()+RAND()+RAND()+RAND()+RAND()+RAND()+RAND()+RAND()+RAND())-6))-1)+Real_MC_30Y!C$58)</x:f>
        <x:v>1053141.949816132</x:v>
      </x:c>
      <x:c r="D357" s="50" t="n">
        <x:f>MAX(0,C357*(1+EXP((LN(1+Real_MC_30Y!$J$11)-0.5*Real_MC_30Y!$J$12^2)+Real_MC_30Y!$J$12*((RAND()+RAND()+RAND()+RAND()+RAND()+RAND()+RAND()+RAND()+RAND()+RAND()+RAND()+RAND())-6))-1)+Real_MC_30Y!D$58)</x:f>
        <x:v>1031852.5757393616</x:v>
      </x:c>
      <x:c r="E357" s="50" t="n">
        <x:f>MAX(0,D357*(1+EXP((LN(1+Real_MC_30Y!$J$11)-0.5*Real_MC_30Y!$J$12^2)+Real_MC_30Y!$J$12*((RAND()+RAND()+RAND()+RAND()+RAND()+RAND()+RAND()+RAND()+RAND()+RAND()+RAND()+RAND())-6))-1)+Real_MC_30Y!E$58)</x:f>
        <x:v>856879.9938785258</x:v>
      </x:c>
      <x:c r="F357" s="50" t="n">
        <x:f>MAX(0,E357*(1+EXP((LN(1+Real_MC_30Y!$J$11)-0.5*Real_MC_30Y!$J$12^2)+Real_MC_30Y!$J$12*((RAND()+RAND()+RAND()+RAND()+RAND()+RAND()+RAND()+RAND()+RAND()+RAND()+RAND()+RAND())-6))-1)+Real_MC_30Y!F$58)</x:f>
        <x:v>826841.1548239018</x:v>
      </x:c>
      <x:c r="G357" s="50" t="n">
        <x:f>MAX(0,F357*(1+EXP((LN(1+Real_MC_30Y!$J$11)-0.5*Real_MC_30Y!$J$12^2)+Real_MC_30Y!$J$12*((RAND()+RAND()+RAND()+RAND()+RAND()+RAND()+RAND()+RAND()+RAND()+RAND()+RAND()+RAND())-6))-1)+Real_MC_30Y!G$58)</x:f>
        <x:v>649254.0296238043</x:v>
      </x:c>
      <x:c r="H357" s="50" t="n">
        <x:f>MAX(0,G357*(1+EXP((LN(1+Real_MC_30Y!$J$11)-0.5*Real_MC_30Y!$J$12^2)+Real_MC_30Y!$J$12*((RAND()+RAND()+RAND()+RAND()+RAND()+RAND()+RAND()+RAND()+RAND()+RAND()+RAND()+RAND())-6))-1)+Real_MC_30Y!H$58)</x:f>
        <x:v>584010.780743257</x:v>
      </x:c>
      <x:c r="I357" s="50" t="n">
        <x:f>MAX(0,H357*(1+EXP((LN(1+Real_MC_30Y!$J$11)-0.5*Real_MC_30Y!$J$12^2)+Real_MC_30Y!$J$12*((RAND()+RAND()+RAND()+RAND()+RAND()+RAND()+RAND()+RAND()+RAND()+RAND()+RAND()+RAND())-6))-1)+Real_MC_30Y!I$58)</x:f>
        <x:v>774610.4047556644</x:v>
      </x:c>
      <x:c r="J357" s="50" t="n">
        <x:f>MAX(0,I357*(1+EXP((LN(1+Real_MC_30Y!$J$11)-0.5*Real_MC_30Y!$J$12^2)+Real_MC_30Y!$J$12*((RAND()+RAND()+RAND()+RAND()+RAND()+RAND()+RAND()+RAND()+RAND()+RAND()+RAND()+RAND())-6))-1)+Real_MC_30Y!J$58)</x:f>
        <x:v>1111305.5905047543</x:v>
      </x:c>
      <x:c r="K357" s="50" t="n">
        <x:f>MAX(0,J357*(1+EXP((LN(1+Real_MC_30Y!$J$11)-0.5*Real_MC_30Y!$J$12^2)+Real_MC_30Y!$J$12*((RAND()+RAND()+RAND()+RAND()+RAND()+RAND()+RAND()+RAND()+RAND()+RAND()+RAND()+RAND())-6))-1)+Real_MC_30Y!K$58)</x:f>
        <x:v>1023210.6296927164</x:v>
      </x:c>
      <x:c r="L357" s="50" t="n">
        <x:f>MAX(0,K357*(1+EXP((LN(1+Real_MC_30Y!$J$11)-0.5*Real_MC_30Y!$J$12^2)+Real_MC_30Y!$J$12*((RAND()+RAND()+RAND()+RAND()+RAND()+RAND()+RAND()+RAND()+RAND()+RAND()+RAND()+RAND())-6))-1)+Real_MC_30Y!L$58)</x:f>
        <x:v>998483.3592757931</x:v>
      </x:c>
      <x:c r="M357" s="50" t="n">
        <x:f>MAX(0,L357*(1+EXP((LN(1+Real_MC_30Y!$J$11)-0.5*Real_MC_30Y!$J$12^2)+Real_MC_30Y!$J$12*((RAND()+RAND()+RAND()+RAND()+RAND()+RAND()+RAND()+RAND()+RAND()+RAND()+RAND()+RAND())-6))-1)+Real_MC_30Y!M$58)</x:f>
        <x:v>1527735.5138098327</x:v>
      </x:c>
      <x:c r="N357" s="50" t="n">
        <x:f>MAX(0,M357*(1+EXP((LN(1+Real_MC_30Y!$J$11)-0.5*Real_MC_30Y!$J$12^2)+Real_MC_30Y!$J$12*((RAND()+RAND()+RAND()+RAND()+RAND()+RAND()+RAND()+RAND()+RAND()+RAND()+RAND()+RAND())-6))-1)+Real_MC_30Y!N$58)</x:f>
        <x:v>1782460.2765064752</x:v>
      </x:c>
      <x:c r="O357" s="50" t="n">
        <x:f>MAX(0,N357*(1+EXP((LN(1+Real_MC_30Y!$J$11)-0.5*Real_MC_30Y!$J$12^2)+Real_MC_30Y!$J$12*((RAND()+RAND()+RAND()+RAND()+RAND()+RAND()+RAND()+RAND()+RAND()+RAND()+RAND()+RAND())-6))-1)+Real_MC_30Y!O$58)</x:f>
        <x:v>1961263.8603645337</x:v>
      </x:c>
      <x:c r="P357" s="50" t="n">
        <x:f>MAX(0,O357*(1+EXP((LN(1+Real_MC_30Y!$J$11)-0.5*Real_MC_30Y!$J$12^2)+Real_MC_30Y!$J$12*((RAND()+RAND()+RAND()+RAND()+RAND()+RAND()+RAND()+RAND()+RAND()+RAND()+RAND()+RAND())-6))-1)+Real_MC_30Y!P$58)</x:f>
        <x:v>1862146.7149000673</x:v>
      </x:c>
      <x:c r="Q357" s="50" t="n">
        <x:f>MAX(0,P357*(1+EXP((LN(1+Real_MC_30Y!$J$11)-0.5*Real_MC_30Y!$J$12^2)+Real_MC_30Y!$J$12*((RAND()+RAND()+RAND()+RAND()+RAND()+RAND()+RAND()+RAND()+RAND()+RAND()+RAND()+RAND())-6))-1)+Real_MC_30Y!Q$58)</x:f>
        <x:v>1484725.3495455761</x:v>
      </x:c>
      <x:c r="R357" s="50" t="n">
        <x:f>MAX(0,Q357*(1+EXP((LN(1+Real_MC_30Y!$J$11)-0.5*Real_MC_30Y!$J$12^2)+Real_MC_30Y!$J$12*((RAND()+RAND()+RAND()+RAND()+RAND()+RAND()+RAND()+RAND()+RAND()+RAND()+RAND()+RAND())-6))-1)+Real_MC_30Y!R$58)</x:f>
        <x:v>1695551.508307125</x:v>
      </x:c>
      <x:c r="S357" s="50" t="n">
        <x:f>MAX(0,R357*(1+EXP((LN(1+Real_MC_30Y!$J$11)-0.5*Real_MC_30Y!$J$12^2)+Real_MC_30Y!$J$12*((RAND()+RAND()+RAND()+RAND()+RAND()+RAND()+RAND()+RAND()+RAND()+RAND()+RAND()+RAND())-6))-1)+Real_MC_30Y!S$58)</x:f>
        <x:v>1649479.6354390671</x:v>
      </x:c>
      <x:c r="T357" s="50" t="n">
        <x:f>MAX(0,S357*(1+EXP((LN(1+Real_MC_30Y!$J$11)-0.5*Real_MC_30Y!$J$12^2)+Real_MC_30Y!$J$12*((RAND()+RAND()+RAND()+RAND()+RAND()+RAND()+RAND()+RAND()+RAND()+RAND()+RAND()+RAND())-6))-1)+Real_MC_30Y!T$58)</x:f>
        <x:v>1817679.9767489475</x:v>
      </x:c>
      <x:c r="U357" s="50" t="n">
        <x:f>MAX(0,T357*(1+EXP((LN(1+Real_MC_30Y!$J$11)-0.5*Real_MC_30Y!$J$12^2)+Real_MC_30Y!$J$12*((RAND()+RAND()+RAND()+RAND()+RAND()+RAND()+RAND()+RAND()+RAND()+RAND()+RAND()+RAND())-6))-1)+Real_MC_30Y!U$58)</x:f>
        <x:v>2044357.6334568418</x:v>
      </x:c>
      <x:c r="V357" s="50" t="n">
        <x:f>MAX(0,U357*(1+EXP((LN(1+Real_MC_30Y!$J$11)-0.5*Real_MC_30Y!$J$12^2)+Real_MC_30Y!$J$12*((RAND()+RAND()+RAND()+RAND()+RAND()+RAND()+RAND()+RAND()+RAND()+RAND()+RAND()+RAND())-6))-1)+Real_MC_30Y!V$58)</x:f>
        <x:v>1882845.4347730435</x:v>
      </x:c>
      <x:c r="W357" s="50" t="n">
        <x:f>MAX(0,V357*(1+EXP((LN(1+Real_MC_30Y!$J$11)-0.5*Real_MC_30Y!$J$12^2)+Real_MC_30Y!$J$12*((RAND()+RAND()+RAND()+RAND()+RAND()+RAND()+RAND()+RAND()+RAND()+RAND()+RAND()+RAND())-6))-1)+Real_MC_30Y!W$58)</x:f>
        <x:v>1582734.7021477746</x:v>
      </x:c>
      <x:c r="X357" s="50" t="n">
        <x:f>MAX(0,W357*(1+EXP((LN(1+Real_MC_30Y!$J$11)-0.5*Real_MC_30Y!$J$12^2)+Real_MC_30Y!$J$12*((RAND()+RAND()+RAND()+RAND()+RAND()+RAND()+RAND()+RAND()+RAND()+RAND()+RAND()+RAND())-6))-1)+Real_MC_30Y!X$58)</x:f>
        <x:v>1584447.7592929308</x:v>
      </x:c>
      <x:c r="Y357" s="50" t="n">
        <x:f>MAX(0,X357*(1+EXP((LN(1+Real_MC_30Y!$J$11)-0.5*Real_MC_30Y!$J$12^2)+Real_MC_30Y!$J$12*((RAND()+RAND()+RAND()+RAND()+RAND()+RAND()+RAND()+RAND()+RAND()+RAND()+RAND()+RAND())-6))-1)+Real_MC_30Y!Y$58)</x:f>
        <x:v>1718468.3856096899</x:v>
      </x:c>
      <x:c r="Z357" s="50" t="n">
        <x:f>MAX(0,Y357*(1+EXP((LN(1+Real_MC_30Y!$J$11)-0.5*Real_MC_30Y!$J$12^2)+Real_MC_30Y!$J$12*((RAND()+RAND()+RAND()+RAND()+RAND()+RAND()+RAND()+RAND()+RAND()+RAND()+RAND()+RAND())-6))-1)+Real_MC_30Y!Z$58)</x:f>
        <x:v>2367919.8489700896</x:v>
      </x:c>
      <x:c r="AA357" s="50" t="n">
        <x:f>MAX(0,Z357*(1+EXP((LN(1+Real_MC_30Y!$J$11)-0.5*Real_MC_30Y!$J$12^2)+Real_MC_30Y!$J$12*((RAND()+RAND()+RAND()+RAND()+RAND()+RAND()+RAND()+RAND()+RAND()+RAND()+RAND()+RAND())-6))-1)+Real_MC_30Y!AA$58)</x:f>
        <x:v>2297233.511812157</x:v>
      </x:c>
      <x:c r="AB357" s="50" t="n">
        <x:f>MAX(0,AA357*(1+EXP((LN(1+Real_MC_30Y!$J$11)-0.5*Real_MC_30Y!$J$12^2)+Real_MC_30Y!$J$12*((RAND()+RAND()+RAND()+RAND()+RAND()+RAND()+RAND()+RAND()+RAND()+RAND()+RAND()+RAND())-6))-1)+Real_MC_30Y!AB$58)</x:f>
        <x:v>2456642.1644889205</x:v>
      </x:c>
      <x:c r="AC357" s="50" t="n">
        <x:f>MAX(0,AB357*(1+EXP((LN(1+Real_MC_30Y!$J$11)-0.5*Real_MC_30Y!$J$12^2)+Real_MC_30Y!$J$12*((RAND()+RAND()+RAND()+RAND()+RAND()+RAND()+RAND()+RAND()+RAND()+RAND()+RAND()+RAND())-6))-1)+Real_MC_30Y!AC$58)</x:f>
        <x:v>3498153.757115816</x:v>
      </x:c>
      <x:c r="AD357" s="50" t="n">
        <x:f>MAX(0,AC357*(1+EXP((LN(1+Real_MC_30Y!$J$11)-0.5*Real_MC_30Y!$J$12^2)+Real_MC_30Y!$J$12*((RAND()+RAND()+RAND()+RAND()+RAND()+RAND()+RAND()+RAND()+RAND()+RAND()+RAND()+RAND())-6))-1)+Real_MC_30Y!AD$58)</x:f>
        <x:v>3829458.6050390042</x:v>
      </x:c>
      <x:c r="AE357" s="50" t="n">
        <x:f>MAX(0,AD357*(1+EXP((LN(1+Real_MC_30Y!$J$11)-0.5*Real_MC_30Y!$J$12^2)+Real_MC_30Y!$J$12*((RAND()+RAND()+RAND()+RAND()+RAND()+RAND()+RAND()+RAND()+RAND()+RAND()+RAND()+RAND())-6))-1)+Real_MC_30Y!AE$58)</x:f>
        <x:v>4119285.6888240688</x:v>
      </x:c>
      <x:c r="AF357" s="50" t="n">
        <x:f>MAX(0,AE357*(1+EXP((LN(1+Real_MC_30Y!$J$11)-0.5*Real_MC_30Y!$J$12^2)+Real_MC_30Y!$J$12*((RAND()+RAND()+RAND()+RAND()+RAND()+RAND()+RAND()+RAND()+RAND()+RAND()+RAND()+RAND())-6))-1)+Real_MC_30Y!AF$58)</x:f>
        <x:v>3803560.3148337314</x:v>
      </x:c>
    </x:row>
    <x:row r="358">
      <x:c r="A358">
        <x:v>354</x:v>
      </x:c>
      <x:c r="B358" s="50" t="n">
        <x:f>MAX(0,Liquidity_30Y!$C$14+Real_MC_30Y!B$57-Real_MC_30Y!B$56)</x:f>
        <x:v>1029031.25</x:v>
      </x:c>
      <x:c r="C358" s="50" t="n">
        <x:f>MAX(0,B358*(1+EXP((LN(1+Real_MC_30Y!$J$11)-0.5*Real_MC_30Y!$J$12^2)+Real_MC_30Y!$J$12*((RAND()+RAND()+RAND()+RAND()+RAND()+RAND()+RAND()+RAND()+RAND()+RAND()+RAND()+RAND())-6))-1)+Real_MC_30Y!C$58)</x:f>
        <x:v>1085446.2900315463</x:v>
      </x:c>
      <x:c r="D358" s="50" t="n">
        <x:f>MAX(0,C358*(1+EXP((LN(1+Real_MC_30Y!$J$11)-0.5*Real_MC_30Y!$J$12^2)+Real_MC_30Y!$J$12*((RAND()+RAND()+RAND()+RAND()+RAND()+RAND()+RAND()+RAND()+RAND()+RAND()+RAND()+RAND())-6))-1)+Real_MC_30Y!D$58)</x:f>
        <x:v>1277865.0270921148</x:v>
      </x:c>
      <x:c r="E358" s="50" t="n">
        <x:f>MAX(0,D358*(1+EXP((LN(1+Real_MC_30Y!$J$11)-0.5*Real_MC_30Y!$J$12^2)+Real_MC_30Y!$J$12*((RAND()+RAND()+RAND()+RAND()+RAND()+RAND()+RAND()+RAND()+RAND()+RAND()+RAND()+RAND())-6))-1)+Real_MC_30Y!E$58)</x:f>
        <x:v>1199126.631897303</x:v>
      </x:c>
      <x:c r="F358" s="50" t="n">
        <x:f>MAX(0,E358*(1+EXP((LN(1+Real_MC_30Y!$J$11)-0.5*Real_MC_30Y!$J$12^2)+Real_MC_30Y!$J$12*((RAND()+RAND()+RAND()+RAND()+RAND()+RAND()+RAND()+RAND()+RAND()+RAND()+RAND()+RAND())-6))-1)+Real_MC_30Y!F$58)</x:f>
        <x:v>1274305.2295405741</x:v>
      </x:c>
      <x:c r="G358" s="50" t="n">
        <x:f>MAX(0,F358*(1+EXP((LN(1+Real_MC_30Y!$J$11)-0.5*Real_MC_30Y!$J$12^2)+Real_MC_30Y!$J$12*((RAND()+RAND()+RAND()+RAND()+RAND()+RAND()+RAND()+RAND()+RAND()+RAND()+RAND()+RAND())-6))-1)+Real_MC_30Y!G$58)</x:f>
        <x:v>1200207.1151888175</x:v>
      </x:c>
      <x:c r="H358" s="50" t="n">
        <x:f>MAX(0,G358*(1+EXP((LN(1+Real_MC_30Y!$J$11)-0.5*Real_MC_30Y!$J$12^2)+Real_MC_30Y!$J$12*((RAND()+RAND()+RAND()+RAND()+RAND()+RAND()+RAND()+RAND()+RAND()+RAND()+RAND()+RAND())-6))-1)+Real_MC_30Y!H$58)</x:f>
        <x:v>1454481.383649782</x:v>
      </x:c>
      <x:c r="I358" s="50" t="n">
        <x:f>MAX(0,H358*(1+EXP((LN(1+Real_MC_30Y!$J$11)-0.5*Real_MC_30Y!$J$12^2)+Real_MC_30Y!$J$12*((RAND()+RAND()+RAND()+RAND()+RAND()+RAND()+RAND()+RAND()+RAND()+RAND()+RAND()+RAND())-6))-1)+Real_MC_30Y!I$58)</x:f>
        <x:v>1502126.088502127</x:v>
      </x:c>
      <x:c r="J358" s="50" t="n">
        <x:f>MAX(0,I358*(1+EXP((LN(1+Real_MC_30Y!$J$11)-0.5*Real_MC_30Y!$J$12^2)+Real_MC_30Y!$J$12*((RAND()+RAND()+RAND()+RAND()+RAND()+RAND()+RAND()+RAND()+RAND()+RAND()+RAND()+RAND())-6))-1)+Real_MC_30Y!J$58)</x:f>
        <x:v>1485881.3511674125</x:v>
      </x:c>
      <x:c r="K358" s="50" t="n">
        <x:f>MAX(0,J358*(1+EXP((LN(1+Real_MC_30Y!$J$11)-0.5*Real_MC_30Y!$J$12^2)+Real_MC_30Y!$J$12*((RAND()+RAND()+RAND()+RAND()+RAND()+RAND()+RAND()+RAND()+RAND()+RAND()+RAND()+RAND())-6))-1)+Real_MC_30Y!K$58)</x:f>
        <x:v>1454722.6071835465</x:v>
      </x:c>
      <x:c r="L358" s="50" t="n">
        <x:f>MAX(0,K358*(1+EXP((LN(1+Real_MC_30Y!$J$11)-0.5*Real_MC_30Y!$J$12^2)+Real_MC_30Y!$J$12*((RAND()+RAND()+RAND()+RAND()+RAND()+RAND()+RAND()+RAND()+RAND()+RAND()+RAND()+RAND())-6))-1)+Real_MC_30Y!L$58)</x:f>
        <x:v>1514465.7982205807</x:v>
      </x:c>
      <x:c r="M358" s="50" t="n">
        <x:f>MAX(0,L358*(1+EXP((LN(1+Real_MC_30Y!$J$11)-0.5*Real_MC_30Y!$J$12^2)+Real_MC_30Y!$J$12*((RAND()+RAND()+RAND()+RAND()+RAND()+RAND()+RAND()+RAND()+RAND()+RAND()+RAND()+RAND())-6))-1)+Real_MC_30Y!M$58)</x:f>
        <x:v>1508440.822017063</x:v>
      </x:c>
      <x:c r="N358" s="50" t="n">
        <x:f>MAX(0,M358*(1+EXP((LN(1+Real_MC_30Y!$J$11)-0.5*Real_MC_30Y!$J$12^2)+Real_MC_30Y!$J$12*((RAND()+RAND()+RAND()+RAND()+RAND()+RAND()+RAND()+RAND()+RAND()+RAND()+RAND()+RAND())-6))-1)+Real_MC_30Y!N$58)</x:f>
        <x:v>1395344.8075230077</x:v>
      </x:c>
      <x:c r="O358" s="50" t="n">
        <x:f>MAX(0,N358*(1+EXP((LN(1+Real_MC_30Y!$J$11)-0.5*Real_MC_30Y!$J$12^2)+Real_MC_30Y!$J$12*((RAND()+RAND()+RAND()+RAND()+RAND()+RAND()+RAND()+RAND()+RAND()+RAND()+RAND()+RAND())-6))-1)+Real_MC_30Y!O$58)</x:f>
        <x:v>1433821.2442074113</x:v>
      </x:c>
      <x:c r="P358" s="50" t="n">
        <x:f>MAX(0,O358*(1+EXP((LN(1+Real_MC_30Y!$J$11)-0.5*Real_MC_30Y!$J$12^2)+Real_MC_30Y!$J$12*((RAND()+RAND()+RAND()+RAND()+RAND()+RAND()+RAND()+RAND()+RAND()+RAND()+RAND()+RAND())-6))-1)+Real_MC_30Y!P$58)</x:f>
        <x:v>1427567.9333845065</x:v>
      </x:c>
      <x:c r="Q358" s="50" t="n">
        <x:f>MAX(0,P358*(1+EXP((LN(1+Real_MC_30Y!$J$11)-0.5*Real_MC_30Y!$J$12^2)+Real_MC_30Y!$J$12*((RAND()+RAND()+RAND()+RAND()+RAND()+RAND()+RAND()+RAND()+RAND()+RAND()+RAND()+RAND())-6))-1)+Real_MC_30Y!Q$58)</x:f>
        <x:v>1712414.1587730153</x:v>
      </x:c>
      <x:c r="R358" s="50" t="n">
        <x:f>MAX(0,Q358*(1+EXP((LN(1+Real_MC_30Y!$J$11)-0.5*Real_MC_30Y!$J$12^2)+Real_MC_30Y!$J$12*((RAND()+RAND()+RAND()+RAND()+RAND()+RAND()+RAND()+RAND()+RAND()+RAND()+RAND()+RAND())-6))-1)+Real_MC_30Y!R$58)</x:f>
        <x:v>1476011.324932214</x:v>
      </x:c>
      <x:c r="S358" s="50" t="n">
        <x:f>MAX(0,R358*(1+EXP((LN(1+Real_MC_30Y!$J$11)-0.5*Real_MC_30Y!$J$12^2)+Real_MC_30Y!$J$12*((RAND()+RAND()+RAND()+RAND()+RAND()+RAND()+RAND()+RAND()+RAND()+RAND()+RAND()+RAND())-6))-1)+Real_MC_30Y!S$58)</x:f>
        <x:v>1429555.9242580305</x:v>
      </x:c>
      <x:c r="T358" s="50" t="n">
        <x:f>MAX(0,S358*(1+EXP((LN(1+Real_MC_30Y!$J$11)-0.5*Real_MC_30Y!$J$12^2)+Real_MC_30Y!$J$12*((RAND()+RAND()+RAND()+RAND()+RAND()+RAND()+RAND()+RAND()+RAND()+RAND()+RAND()+RAND())-6))-1)+Real_MC_30Y!T$58)</x:f>
        <x:v>1456194.2476874273</x:v>
      </x:c>
      <x:c r="U358" s="50" t="n">
        <x:f>MAX(0,T358*(1+EXP((LN(1+Real_MC_30Y!$J$11)-0.5*Real_MC_30Y!$J$12^2)+Real_MC_30Y!$J$12*((RAND()+RAND()+RAND()+RAND()+RAND()+RAND()+RAND()+RAND()+RAND()+RAND()+RAND()+RAND())-6))-1)+Real_MC_30Y!U$58)</x:f>
        <x:v>1987706.5709232893</x:v>
      </x:c>
      <x:c r="V358" s="50" t="n">
        <x:f>MAX(0,U358*(1+EXP((LN(1+Real_MC_30Y!$J$11)-0.5*Real_MC_30Y!$J$12^2)+Real_MC_30Y!$J$12*((RAND()+RAND()+RAND()+RAND()+RAND()+RAND()+RAND()+RAND()+RAND()+RAND()+RAND()+RAND())-6))-1)+Real_MC_30Y!V$58)</x:f>
        <x:v>2022054.6730124694</x:v>
      </x:c>
      <x:c r="W358" s="50" t="n">
        <x:f>MAX(0,V358*(1+EXP((LN(1+Real_MC_30Y!$J$11)-0.5*Real_MC_30Y!$J$12^2)+Real_MC_30Y!$J$12*((RAND()+RAND()+RAND()+RAND()+RAND()+RAND()+RAND()+RAND()+RAND()+RAND()+RAND()+RAND())-6))-1)+Real_MC_30Y!W$58)</x:f>
        <x:v>2117308.0306488117</x:v>
      </x:c>
      <x:c r="X358" s="50" t="n">
        <x:f>MAX(0,W358*(1+EXP((LN(1+Real_MC_30Y!$J$11)-0.5*Real_MC_30Y!$J$12^2)+Real_MC_30Y!$J$12*((RAND()+RAND()+RAND()+RAND()+RAND()+RAND()+RAND()+RAND()+RAND()+RAND()+RAND()+RAND())-6))-1)+Real_MC_30Y!X$58)</x:f>
        <x:v>2002909.0085694233</x:v>
      </x:c>
      <x:c r="Y358" s="50" t="n">
        <x:f>MAX(0,X358*(1+EXP((LN(1+Real_MC_30Y!$J$11)-0.5*Real_MC_30Y!$J$12^2)+Real_MC_30Y!$J$12*((RAND()+RAND()+RAND()+RAND()+RAND()+RAND()+RAND()+RAND()+RAND()+RAND()+RAND()+RAND())-6))-1)+Real_MC_30Y!Y$58)</x:f>
        <x:v>1931569.8298601785</x:v>
      </x:c>
      <x:c r="Z358" s="50" t="n">
        <x:f>MAX(0,Y358*(1+EXP((LN(1+Real_MC_30Y!$J$11)-0.5*Real_MC_30Y!$J$12^2)+Real_MC_30Y!$J$12*((RAND()+RAND()+RAND()+RAND()+RAND()+RAND()+RAND()+RAND()+RAND()+RAND()+RAND()+RAND())-6))-1)+Real_MC_30Y!Z$58)</x:f>
        <x:v>2111059.178091493</x:v>
      </x:c>
      <x:c r="AA358" s="50" t="n">
        <x:f>MAX(0,Z358*(1+EXP((LN(1+Real_MC_30Y!$J$11)-0.5*Real_MC_30Y!$J$12^2)+Real_MC_30Y!$J$12*((RAND()+RAND()+RAND()+RAND()+RAND()+RAND()+RAND()+RAND()+RAND()+RAND()+RAND()+RAND())-6))-1)+Real_MC_30Y!AA$58)</x:f>
        <x:v>2139374.5883553918</x:v>
      </x:c>
      <x:c r="AB358" s="50" t="n">
        <x:f>MAX(0,AA358*(1+EXP((LN(1+Real_MC_30Y!$J$11)-0.5*Real_MC_30Y!$J$12^2)+Real_MC_30Y!$J$12*((RAND()+RAND()+RAND()+RAND()+RAND()+RAND()+RAND()+RAND()+RAND()+RAND()+RAND()+RAND())-6))-1)+Real_MC_30Y!AB$58)</x:f>
        <x:v>2190905.7909121476</x:v>
      </x:c>
      <x:c r="AC358" s="50" t="n">
        <x:f>MAX(0,AB358*(1+EXP((LN(1+Real_MC_30Y!$J$11)-0.5*Real_MC_30Y!$J$12^2)+Real_MC_30Y!$J$12*((RAND()+RAND()+RAND()+RAND()+RAND()+RAND()+RAND()+RAND()+RAND()+RAND()+RAND()+RAND())-6))-1)+Real_MC_30Y!AC$58)</x:f>
        <x:v>1987274.4346326997</x:v>
      </x:c>
      <x:c r="AD358" s="50" t="n">
        <x:f>MAX(0,AC358*(1+EXP((LN(1+Real_MC_30Y!$J$11)-0.5*Real_MC_30Y!$J$12^2)+Real_MC_30Y!$J$12*((RAND()+RAND()+RAND()+RAND()+RAND()+RAND()+RAND()+RAND()+RAND()+RAND()+RAND()+RAND())-6))-1)+Real_MC_30Y!AD$58)</x:f>
        <x:v>1825731.5193377533</x:v>
      </x:c>
      <x:c r="AE358" s="50" t="n">
        <x:f>MAX(0,AD358*(1+EXP((LN(1+Real_MC_30Y!$J$11)-0.5*Real_MC_30Y!$J$12^2)+Real_MC_30Y!$J$12*((RAND()+RAND()+RAND()+RAND()+RAND()+RAND()+RAND()+RAND()+RAND()+RAND()+RAND()+RAND())-6))-1)+Real_MC_30Y!AE$58)</x:f>
        <x:v>1517604.501054945</x:v>
      </x:c>
      <x:c r="AF358" s="50" t="n">
        <x:f>MAX(0,AE358*(1+EXP((LN(1+Real_MC_30Y!$J$11)-0.5*Real_MC_30Y!$J$12^2)+Real_MC_30Y!$J$12*((RAND()+RAND()+RAND()+RAND()+RAND()+RAND()+RAND()+RAND()+RAND()+RAND()+RAND()+RAND())-6))-1)+Real_MC_30Y!AF$58)</x:f>
        <x:v>1611539.5649821805</x:v>
      </x:c>
    </x:row>
    <x:row r="359">
      <x:c r="A359">
        <x:v>355</x:v>
      </x:c>
      <x:c r="B359" s="50" t="n">
        <x:f>MAX(0,Liquidity_30Y!$C$14+Real_MC_30Y!B$57-Real_MC_30Y!B$56)</x:f>
        <x:v>1029031.25</x:v>
      </x:c>
      <x:c r="C359" s="50" t="n">
        <x:f>MAX(0,B359*(1+EXP((LN(1+Real_MC_30Y!$J$11)-0.5*Real_MC_30Y!$J$12^2)+Real_MC_30Y!$J$12*((RAND()+RAND()+RAND()+RAND()+RAND()+RAND()+RAND()+RAND()+RAND()+RAND()+RAND()+RAND())-6))-1)+Real_MC_30Y!C$58)</x:f>
        <x:v>1268746.9813779327</x:v>
      </x:c>
      <x:c r="D359" s="50" t="n">
        <x:f>MAX(0,C359*(1+EXP((LN(1+Real_MC_30Y!$J$11)-0.5*Real_MC_30Y!$J$12^2)+Real_MC_30Y!$J$12*((RAND()+RAND()+RAND()+RAND()+RAND()+RAND()+RAND()+RAND()+RAND()+RAND()+RAND()+RAND())-6))-1)+Real_MC_30Y!D$58)</x:f>
        <x:v>1925329.1110499369</x:v>
      </x:c>
      <x:c r="E359" s="50" t="n">
        <x:f>MAX(0,D359*(1+EXP((LN(1+Real_MC_30Y!$J$11)-0.5*Real_MC_30Y!$J$12^2)+Real_MC_30Y!$J$12*((RAND()+RAND()+RAND()+RAND()+RAND()+RAND()+RAND()+RAND()+RAND()+RAND()+RAND()+RAND())-6))-1)+Real_MC_30Y!E$58)</x:f>
        <x:v>2036714.6362121878</x:v>
      </x:c>
      <x:c r="F359" s="50" t="n">
        <x:f>MAX(0,E359*(1+EXP((LN(1+Real_MC_30Y!$J$11)-0.5*Real_MC_30Y!$J$12^2)+Real_MC_30Y!$J$12*((RAND()+RAND()+RAND()+RAND()+RAND()+RAND()+RAND()+RAND()+RAND()+RAND()+RAND()+RAND())-6))-1)+Real_MC_30Y!F$58)</x:f>
        <x:v>2336361.5365065504</x:v>
      </x:c>
      <x:c r="G359" s="50" t="n">
        <x:f>MAX(0,F359*(1+EXP((LN(1+Real_MC_30Y!$J$11)-0.5*Real_MC_30Y!$J$12^2)+Real_MC_30Y!$J$12*((RAND()+RAND()+RAND()+RAND()+RAND()+RAND()+RAND()+RAND()+RAND()+RAND()+RAND()+RAND())-6))-1)+Real_MC_30Y!G$58)</x:f>
        <x:v>2677774.323103102</x:v>
      </x:c>
      <x:c r="H359" s="50" t="n">
        <x:f>MAX(0,G359*(1+EXP((LN(1+Real_MC_30Y!$J$11)-0.5*Real_MC_30Y!$J$12^2)+Real_MC_30Y!$J$12*((RAND()+RAND()+RAND()+RAND()+RAND()+RAND()+RAND()+RAND()+RAND()+RAND()+RAND()+RAND())-6))-1)+Real_MC_30Y!H$58)</x:f>
        <x:v>3129095.870098402</x:v>
      </x:c>
      <x:c r="I359" s="50" t="n">
        <x:f>MAX(0,H359*(1+EXP((LN(1+Real_MC_30Y!$J$11)-0.5*Real_MC_30Y!$J$12^2)+Real_MC_30Y!$J$12*((RAND()+RAND()+RAND()+RAND()+RAND()+RAND()+RAND()+RAND()+RAND()+RAND()+RAND()+RAND())-6))-1)+Real_MC_30Y!I$58)</x:f>
        <x:v>3389923.749694436</x:v>
      </x:c>
      <x:c r="J359" s="50" t="n">
        <x:f>MAX(0,I359*(1+EXP((LN(1+Real_MC_30Y!$J$11)-0.5*Real_MC_30Y!$J$12^2)+Real_MC_30Y!$J$12*((RAND()+RAND()+RAND()+RAND()+RAND()+RAND()+RAND()+RAND()+RAND()+RAND()+RAND()+RAND())-6))-1)+Real_MC_30Y!J$58)</x:f>
        <x:v>3051206.2660490056</x:v>
      </x:c>
      <x:c r="K359" s="50" t="n">
        <x:f>MAX(0,J359*(1+EXP((LN(1+Real_MC_30Y!$J$11)-0.5*Real_MC_30Y!$J$12^2)+Real_MC_30Y!$J$12*((RAND()+RAND()+RAND()+RAND()+RAND()+RAND()+RAND()+RAND()+RAND()+RAND()+RAND()+RAND())-6))-1)+Real_MC_30Y!K$58)</x:f>
        <x:v>3922859.460239758</x:v>
      </x:c>
      <x:c r="L359" s="50" t="n">
        <x:f>MAX(0,K359*(1+EXP((LN(1+Real_MC_30Y!$J$11)-0.5*Real_MC_30Y!$J$12^2)+Real_MC_30Y!$J$12*((RAND()+RAND()+RAND()+RAND()+RAND()+RAND()+RAND()+RAND()+RAND()+RAND()+RAND()+RAND())-6))-1)+Real_MC_30Y!L$58)</x:f>
        <x:v>3443542.992474802</x:v>
      </x:c>
      <x:c r="M359" s="50" t="n">
        <x:f>MAX(0,L359*(1+EXP((LN(1+Real_MC_30Y!$J$11)-0.5*Real_MC_30Y!$J$12^2)+Real_MC_30Y!$J$12*((RAND()+RAND()+RAND()+RAND()+RAND()+RAND()+RAND()+RAND()+RAND()+RAND()+RAND()+RAND())-6))-1)+Real_MC_30Y!M$58)</x:f>
        <x:v>2952085.294999612</x:v>
      </x:c>
      <x:c r="N359" s="50" t="n">
        <x:f>MAX(0,M359*(1+EXP((LN(1+Real_MC_30Y!$J$11)-0.5*Real_MC_30Y!$J$12^2)+Real_MC_30Y!$J$12*((RAND()+RAND()+RAND()+RAND()+RAND()+RAND()+RAND()+RAND()+RAND()+RAND()+RAND()+RAND())-6))-1)+Real_MC_30Y!N$58)</x:f>
        <x:v>2828269.2956107585</x:v>
      </x:c>
      <x:c r="O359" s="50" t="n">
        <x:f>MAX(0,N359*(1+EXP((LN(1+Real_MC_30Y!$J$11)-0.5*Real_MC_30Y!$J$12^2)+Real_MC_30Y!$J$12*((RAND()+RAND()+RAND()+RAND()+RAND()+RAND()+RAND()+RAND()+RAND()+RAND()+RAND()+RAND())-6))-1)+Real_MC_30Y!O$58)</x:f>
        <x:v>2896846.5871749907</x:v>
      </x:c>
      <x:c r="P359" s="50" t="n">
        <x:f>MAX(0,O359*(1+EXP((LN(1+Real_MC_30Y!$J$11)-0.5*Real_MC_30Y!$J$12^2)+Real_MC_30Y!$J$12*((RAND()+RAND()+RAND()+RAND()+RAND()+RAND()+RAND()+RAND()+RAND()+RAND()+RAND()+RAND())-6))-1)+Real_MC_30Y!P$58)</x:f>
        <x:v>2788679.285792033</x:v>
      </x:c>
      <x:c r="Q359" s="50" t="n">
        <x:f>MAX(0,P359*(1+EXP((LN(1+Real_MC_30Y!$J$11)-0.5*Real_MC_30Y!$J$12^2)+Real_MC_30Y!$J$12*((RAND()+RAND()+RAND()+RAND()+RAND()+RAND()+RAND()+RAND()+RAND()+RAND()+RAND()+RAND())-6))-1)+Real_MC_30Y!Q$58)</x:f>
        <x:v>2717335.4813585654</x:v>
      </x:c>
      <x:c r="R359" s="50" t="n">
        <x:f>MAX(0,Q359*(1+EXP((LN(1+Real_MC_30Y!$J$11)-0.5*Real_MC_30Y!$J$12^2)+Real_MC_30Y!$J$12*((RAND()+RAND()+RAND()+RAND()+RAND()+RAND()+RAND()+RAND()+RAND()+RAND()+RAND()+RAND())-6))-1)+Real_MC_30Y!R$58)</x:f>
        <x:v>2712031.343220805</x:v>
      </x:c>
      <x:c r="S359" s="50" t="n">
        <x:f>MAX(0,R359*(1+EXP((LN(1+Real_MC_30Y!$J$11)-0.5*Real_MC_30Y!$J$12^2)+Real_MC_30Y!$J$12*((RAND()+RAND()+RAND()+RAND()+RAND()+RAND()+RAND()+RAND()+RAND()+RAND()+RAND()+RAND())-6))-1)+Real_MC_30Y!S$58)</x:f>
        <x:v>2918569.992538025</x:v>
      </x:c>
      <x:c r="T359" s="50" t="n">
        <x:f>MAX(0,S359*(1+EXP((LN(1+Real_MC_30Y!$J$11)-0.5*Real_MC_30Y!$J$12^2)+Real_MC_30Y!$J$12*((RAND()+RAND()+RAND()+RAND()+RAND()+RAND()+RAND()+RAND()+RAND()+RAND()+RAND()+RAND())-6))-1)+Real_MC_30Y!T$58)</x:f>
        <x:v>3225061.4121435047</x:v>
      </x:c>
      <x:c r="U359" s="50" t="n">
        <x:f>MAX(0,T359*(1+EXP((LN(1+Real_MC_30Y!$J$11)-0.5*Real_MC_30Y!$J$12^2)+Real_MC_30Y!$J$12*((RAND()+RAND()+RAND()+RAND()+RAND()+RAND()+RAND()+RAND()+RAND()+RAND()+RAND()+RAND())-6))-1)+Real_MC_30Y!U$58)</x:f>
        <x:v>3888182.9885398876</x:v>
      </x:c>
      <x:c r="V359" s="50" t="n">
        <x:f>MAX(0,U359*(1+EXP((LN(1+Real_MC_30Y!$J$11)-0.5*Real_MC_30Y!$J$12^2)+Real_MC_30Y!$J$12*((RAND()+RAND()+RAND()+RAND()+RAND()+RAND()+RAND()+RAND()+RAND()+RAND()+RAND()+RAND())-6))-1)+Real_MC_30Y!V$58)</x:f>
        <x:v>3680435.157695035</x:v>
      </x:c>
      <x:c r="W359" s="50" t="n">
        <x:f>MAX(0,V359*(1+EXP((LN(1+Real_MC_30Y!$J$11)-0.5*Real_MC_30Y!$J$12^2)+Real_MC_30Y!$J$12*((RAND()+RAND()+RAND()+RAND()+RAND()+RAND()+RAND()+RAND()+RAND()+RAND()+RAND()+RAND())-6))-1)+Real_MC_30Y!W$58)</x:f>
        <x:v>3848383.57971905</x:v>
      </x:c>
      <x:c r="X359" s="50" t="n">
        <x:f>MAX(0,W359*(1+EXP((LN(1+Real_MC_30Y!$J$11)-0.5*Real_MC_30Y!$J$12^2)+Real_MC_30Y!$J$12*((RAND()+RAND()+RAND()+RAND()+RAND()+RAND()+RAND()+RAND()+RAND()+RAND()+RAND()+RAND())-6))-1)+Real_MC_30Y!X$58)</x:f>
        <x:v>2951594.69306437</x:v>
      </x:c>
      <x:c r="Y359" s="50" t="n">
        <x:f>MAX(0,X359*(1+EXP((LN(1+Real_MC_30Y!$J$11)-0.5*Real_MC_30Y!$J$12^2)+Real_MC_30Y!$J$12*((RAND()+RAND()+RAND()+RAND()+RAND()+RAND()+RAND()+RAND()+RAND()+RAND()+RAND()+RAND())-6))-1)+Real_MC_30Y!Y$58)</x:f>
        <x:v>4552027.673402513</x:v>
      </x:c>
      <x:c r="Z359" s="50" t="n">
        <x:f>MAX(0,Y359*(1+EXP((LN(1+Real_MC_30Y!$J$11)-0.5*Real_MC_30Y!$J$12^2)+Real_MC_30Y!$J$12*((RAND()+RAND()+RAND()+RAND()+RAND()+RAND()+RAND()+RAND()+RAND()+RAND()+RAND()+RAND())-6))-1)+Real_MC_30Y!Z$58)</x:f>
        <x:v>4969361.0675834725</x:v>
      </x:c>
      <x:c r="AA359" s="50" t="n">
        <x:f>MAX(0,Z359*(1+EXP((LN(1+Real_MC_30Y!$J$11)-0.5*Real_MC_30Y!$J$12^2)+Real_MC_30Y!$J$12*((RAND()+RAND()+RAND()+RAND()+RAND()+RAND()+RAND()+RAND()+RAND()+RAND()+RAND()+RAND())-6))-1)+Real_MC_30Y!AA$58)</x:f>
        <x:v>4166011.987430426</x:v>
      </x:c>
      <x:c r="AB359" s="50" t="n">
        <x:f>MAX(0,AA359*(1+EXP((LN(1+Real_MC_30Y!$J$11)-0.5*Real_MC_30Y!$J$12^2)+Real_MC_30Y!$J$12*((RAND()+RAND()+RAND()+RAND()+RAND()+RAND()+RAND()+RAND()+RAND()+RAND()+RAND()+RAND())-6))-1)+Real_MC_30Y!AB$58)</x:f>
        <x:v>3977068.361623386</x:v>
      </x:c>
      <x:c r="AC359" s="50" t="n">
        <x:f>MAX(0,AB359*(1+EXP((LN(1+Real_MC_30Y!$J$11)-0.5*Real_MC_30Y!$J$12^2)+Real_MC_30Y!$J$12*((RAND()+RAND()+RAND()+RAND()+RAND()+RAND()+RAND()+RAND()+RAND()+RAND()+RAND()+RAND())-6))-1)+Real_MC_30Y!AC$58)</x:f>
        <x:v>4509080.744749934</x:v>
      </x:c>
      <x:c r="AD359" s="50" t="n">
        <x:f>MAX(0,AC359*(1+EXP((LN(1+Real_MC_30Y!$J$11)-0.5*Real_MC_30Y!$J$12^2)+Real_MC_30Y!$J$12*((RAND()+RAND()+RAND()+RAND()+RAND()+RAND()+RAND()+RAND()+RAND()+RAND()+RAND()+RAND())-6))-1)+Real_MC_30Y!AD$58)</x:f>
        <x:v>5254546.249425857</x:v>
      </x:c>
      <x:c r="AE359" s="50" t="n">
        <x:f>MAX(0,AD359*(1+EXP((LN(1+Real_MC_30Y!$J$11)-0.5*Real_MC_30Y!$J$12^2)+Real_MC_30Y!$J$12*((RAND()+RAND()+RAND()+RAND()+RAND()+RAND()+RAND()+RAND()+RAND()+RAND()+RAND()+RAND())-6))-1)+Real_MC_30Y!AE$58)</x:f>
        <x:v>5636016.059790138</x:v>
      </x:c>
      <x:c r="AF359" s="50" t="n">
        <x:f>MAX(0,AE359*(1+EXP((LN(1+Real_MC_30Y!$J$11)-0.5*Real_MC_30Y!$J$12^2)+Real_MC_30Y!$J$12*((RAND()+RAND()+RAND()+RAND()+RAND()+RAND()+RAND()+RAND()+RAND()+RAND()+RAND()+RAND())-6))-1)+Real_MC_30Y!AF$58)</x:f>
        <x:v>6286846.011749403</x:v>
      </x:c>
    </x:row>
    <x:row r="360">
      <x:c r="A360">
        <x:v>356</x:v>
      </x:c>
      <x:c r="B360" s="50" t="n">
        <x:f>MAX(0,Liquidity_30Y!$C$14+Real_MC_30Y!B$57-Real_MC_30Y!B$56)</x:f>
        <x:v>1029031.25</x:v>
      </x:c>
      <x:c r="C360" s="50" t="n">
        <x:f>MAX(0,B360*(1+EXP((LN(1+Real_MC_30Y!$J$11)-0.5*Real_MC_30Y!$J$12^2)+Real_MC_30Y!$J$12*((RAND()+RAND()+RAND()+RAND()+RAND()+RAND()+RAND()+RAND()+RAND()+RAND()+RAND()+RAND())-6))-1)+Real_MC_30Y!C$58)</x:f>
        <x:v>879731.3551697887</x:v>
      </x:c>
      <x:c r="D360" s="50" t="n">
        <x:f>MAX(0,C360*(1+EXP((LN(1+Real_MC_30Y!$J$11)-0.5*Real_MC_30Y!$J$12^2)+Real_MC_30Y!$J$12*((RAND()+RAND()+RAND()+RAND()+RAND()+RAND()+RAND()+RAND()+RAND()+RAND()+RAND()+RAND())-6))-1)+Real_MC_30Y!D$58)</x:f>
        <x:v>961698.5768789707</x:v>
      </x:c>
      <x:c r="E360" s="50" t="n">
        <x:f>MAX(0,D360*(1+EXP((LN(1+Real_MC_30Y!$J$11)-0.5*Real_MC_30Y!$J$12^2)+Real_MC_30Y!$J$12*((RAND()+RAND()+RAND()+RAND()+RAND()+RAND()+RAND()+RAND()+RAND()+RAND()+RAND()+RAND())-6))-1)+Real_MC_30Y!E$58)</x:f>
        <x:v>1110409.8017246507</x:v>
      </x:c>
      <x:c r="F360" s="50" t="n">
        <x:f>MAX(0,E360*(1+EXP((LN(1+Real_MC_30Y!$J$11)-0.5*Real_MC_30Y!$J$12^2)+Real_MC_30Y!$J$12*((RAND()+RAND()+RAND()+RAND()+RAND()+RAND()+RAND()+RAND()+RAND()+RAND()+RAND()+RAND())-6))-1)+Real_MC_30Y!F$58)</x:f>
        <x:v>1179737.4123765233</x:v>
      </x:c>
      <x:c r="G360" s="50" t="n">
        <x:f>MAX(0,F360*(1+EXP((LN(1+Real_MC_30Y!$J$11)-0.5*Real_MC_30Y!$J$12^2)+Real_MC_30Y!$J$12*((RAND()+RAND()+RAND()+RAND()+RAND()+RAND()+RAND()+RAND()+RAND()+RAND()+RAND()+RAND())-6))-1)+Real_MC_30Y!G$58)</x:f>
        <x:v>1269879.623733199</x:v>
      </x:c>
      <x:c r="H360" s="50" t="n">
        <x:f>MAX(0,G360*(1+EXP((LN(1+Real_MC_30Y!$J$11)-0.5*Real_MC_30Y!$J$12^2)+Real_MC_30Y!$J$12*((RAND()+RAND()+RAND()+RAND()+RAND()+RAND()+RAND()+RAND()+RAND()+RAND()+RAND()+RAND())-6))-1)+Real_MC_30Y!H$58)</x:f>
        <x:v>1583019.2816257651</x:v>
      </x:c>
      <x:c r="I360" s="50" t="n">
        <x:f>MAX(0,H360*(1+EXP((LN(1+Real_MC_30Y!$J$11)-0.5*Real_MC_30Y!$J$12^2)+Real_MC_30Y!$J$12*((RAND()+RAND()+RAND()+RAND()+RAND()+RAND()+RAND()+RAND()+RAND()+RAND()+RAND()+RAND())-6))-1)+Real_MC_30Y!I$58)</x:f>
        <x:v>1692687.7206837132</x:v>
      </x:c>
      <x:c r="J360" s="50" t="n">
        <x:f>MAX(0,I360*(1+EXP((LN(1+Real_MC_30Y!$J$11)-0.5*Real_MC_30Y!$J$12^2)+Real_MC_30Y!$J$12*((RAND()+RAND()+RAND()+RAND()+RAND()+RAND()+RAND()+RAND()+RAND()+RAND()+RAND()+RAND())-6))-1)+Real_MC_30Y!J$58)</x:f>
        <x:v>1460917.9320852635</x:v>
      </x:c>
      <x:c r="K360" s="50" t="n">
        <x:f>MAX(0,J360*(1+EXP((LN(1+Real_MC_30Y!$J$11)-0.5*Real_MC_30Y!$J$12^2)+Real_MC_30Y!$J$12*((RAND()+RAND()+RAND()+RAND()+RAND()+RAND()+RAND()+RAND()+RAND()+RAND()+RAND()+RAND())-6))-1)+Real_MC_30Y!K$58)</x:f>
        <x:v>1618396.1042028135</x:v>
      </x:c>
      <x:c r="L360" s="50" t="n">
        <x:f>MAX(0,K360*(1+EXP((LN(1+Real_MC_30Y!$J$11)-0.5*Real_MC_30Y!$J$12^2)+Real_MC_30Y!$J$12*((RAND()+RAND()+RAND()+RAND()+RAND()+RAND()+RAND()+RAND()+RAND()+RAND()+RAND()+RAND())-6))-1)+Real_MC_30Y!L$58)</x:f>
        <x:v>1663745.7947607962</x:v>
      </x:c>
      <x:c r="M360" s="50" t="n">
        <x:f>MAX(0,L360*(1+EXP((LN(1+Real_MC_30Y!$J$11)-0.5*Real_MC_30Y!$J$12^2)+Real_MC_30Y!$J$12*((RAND()+RAND()+RAND()+RAND()+RAND()+RAND()+RAND()+RAND()+RAND()+RAND()+RAND()+RAND())-6))-1)+Real_MC_30Y!M$58)</x:f>
        <x:v>2136634.937070584</x:v>
      </x:c>
      <x:c r="N360" s="50" t="n">
        <x:f>MAX(0,M360*(1+EXP((LN(1+Real_MC_30Y!$J$11)-0.5*Real_MC_30Y!$J$12^2)+Real_MC_30Y!$J$12*((RAND()+RAND()+RAND()+RAND()+RAND()+RAND()+RAND()+RAND()+RAND()+RAND()+RAND()+RAND())-6))-1)+Real_MC_30Y!N$58)</x:f>
        <x:v>3074289.134267498</x:v>
      </x:c>
      <x:c r="O360" s="50" t="n">
        <x:f>MAX(0,N360*(1+EXP((LN(1+Real_MC_30Y!$J$11)-0.5*Real_MC_30Y!$J$12^2)+Real_MC_30Y!$J$12*((RAND()+RAND()+RAND()+RAND()+RAND()+RAND()+RAND()+RAND()+RAND()+RAND()+RAND()+RAND())-6))-1)+Real_MC_30Y!O$58)</x:f>
        <x:v>2916364.681944976</x:v>
      </x:c>
      <x:c r="P360" s="50" t="n">
        <x:f>MAX(0,O360*(1+EXP((LN(1+Real_MC_30Y!$J$11)-0.5*Real_MC_30Y!$J$12^2)+Real_MC_30Y!$J$12*((RAND()+RAND()+RAND()+RAND()+RAND()+RAND()+RAND()+RAND()+RAND()+RAND()+RAND()+RAND())-6))-1)+Real_MC_30Y!P$58)</x:f>
        <x:v>2739900.8690973413</x:v>
      </x:c>
      <x:c r="Q360" s="50" t="n">
        <x:f>MAX(0,P360*(1+EXP((LN(1+Real_MC_30Y!$J$11)-0.5*Real_MC_30Y!$J$12^2)+Real_MC_30Y!$J$12*((RAND()+RAND()+RAND()+RAND()+RAND()+RAND()+RAND()+RAND()+RAND()+RAND()+RAND()+RAND())-6))-1)+Real_MC_30Y!Q$58)</x:f>
        <x:v>2590386.290679404</x:v>
      </x:c>
      <x:c r="R360" s="50" t="n">
        <x:f>MAX(0,Q360*(1+EXP((LN(1+Real_MC_30Y!$J$11)-0.5*Real_MC_30Y!$J$12^2)+Real_MC_30Y!$J$12*((RAND()+RAND()+RAND()+RAND()+RAND()+RAND()+RAND()+RAND()+RAND()+RAND()+RAND()+RAND())-6))-1)+Real_MC_30Y!R$58)</x:f>
        <x:v>2860408.158672035</x:v>
      </x:c>
      <x:c r="S360" s="50" t="n">
        <x:f>MAX(0,R360*(1+EXP((LN(1+Real_MC_30Y!$J$11)-0.5*Real_MC_30Y!$J$12^2)+Real_MC_30Y!$J$12*((RAND()+RAND()+RAND()+RAND()+RAND()+RAND()+RAND()+RAND()+RAND()+RAND()+RAND()+RAND())-6))-1)+Real_MC_30Y!S$58)</x:f>
        <x:v>2849283.491281736</x:v>
      </x:c>
      <x:c r="T360" s="50" t="n">
        <x:f>MAX(0,S360*(1+EXP((LN(1+Real_MC_30Y!$J$11)-0.5*Real_MC_30Y!$J$12^2)+Real_MC_30Y!$J$12*((RAND()+RAND()+RAND()+RAND()+RAND()+RAND()+RAND()+RAND()+RAND()+RAND()+RAND()+RAND())-6))-1)+Real_MC_30Y!T$58)</x:f>
        <x:v>2688879.0061487653</x:v>
      </x:c>
      <x:c r="U360" s="50" t="n">
        <x:f>MAX(0,T360*(1+EXP((LN(1+Real_MC_30Y!$J$11)-0.5*Real_MC_30Y!$J$12^2)+Real_MC_30Y!$J$12*((RAND()+RAND()+RAND()+RAND()+RAND()+RAND()+RAND()+RAND()+RAND()+RAND()+RAND()+RAND())-6))-1)+Real_MC_30Y!U$58)</x:f>
        <x:v>3921046.837841784</x:v>
      </x:c>
      <x:c r="V360" s="50" t="n">
        <x:f>MAX(0,U360*(1+EXP((LN(1+Real_MC_30Y!$J$11)-0.5*Real_MC_30Y!$J$12^2)+Real_MC_30Y!$J$12*((RAND()+RAND()+RAND()+RAND()+RAND()+RAND()+RAND()+RAND()+RAND()+RAND()+RAND()+RAND())-6))-1)+Real_MC_30Y!V$58)</x:f>
        <x:v>4697896.089465766</x:v>
      </x:c>
      <x:c r="W360" s="50" t="n">
        <x:f>MAX(0,V360*(1+EXP((LN(1+Real_MC_30Y!$J$11)-0.5*Real_MC_30Y!$J$12^2)+Real_MC_30Y!$J$12*((RAND()+RAND()+RAND()+RAND()+RAND()+RAND()+RAND()+RAND()+RAND()+RAND()+RAND()+RAND())-6))-1)+Real_MC_30Y!W$58)</x:f>
        <x:v>4531183.4401411135</x:v>
      </x:c>
      <x:c r="X360" s="50" t="n">
        <x:f>MAX(0,W360*(1+EXP((LN(1+Real_MC_30Y!$J$11)-0.5*Real_MC_30Y!$J$12^2)+Real_MC_30Y!$J$12*((RAND()+RAND()+RAND()+RAND()+RAND()+RAND()+RAND()+RAND()+RAND()+RAND()+RAND()+RAND())-6))-1)+Real_MC_30Y!X$58)</x:f>
        <x:v>5919564.285540096</x:v>
      </x:c>
      <x:c r="Y360" s="50" t="n">
        <x:f>MAX(0,X360*(1+EXP((LN(1+Real_MC_30Y!$J$11)-0.5*Real_MC_30Y!$J$12^2)+Real_MC_30Y!$J$12*((RAND()+RAND()+RAND()+RAND()+RAND()+RAND()+RAND()+RAND()+RAND()+RAND()+RAND()+RAND())-6))-1)+Real_MC_30Y!Y$58)</x:f>
        <x:v>6105445.735237938</x:v>
      </x:c>
      <x:c r="Z360" s="50" t="n">
        <x:f>MAX(0,Y360*(1+EXP((LN(1+Real_MC_30Y!$J$11)-0.5*Real_MC_30Y!$J$12^2)+Real_MC_30Y!$J$12*((RAND()+RAND()+RAND()+RAND()+RAND()+RAND()+RAND()+RAND()+RAND()+RAND()+RAND()+RAND())-6))-1)+Real_MC_30Y!Z$58)</x:f>
        <x:v>7403756.345063022</x:v>
      </x:c>
      <x:c r="AA360" s="50" t="n">
        <x:f>MAX(0,Z360*(1+EXP((LN(1+Real_MC_30Y!$J$11)-0.5*Real_MC_30Y!$J$12^2)+Real_MC_30Y!$J$12*((RAND()+RAND()+RAND()+RAND()+RAND()+RAND()+RAND()+RAND()+RAND()+RAND()+RAND()+RAND())-6))-1)+Real_MC_30Y!AA$58)</x:f>
        <x:v>8482565.387642436</x:v>
      </x:c>
      <x:c r="AB360" s="50" t="n">
        <x:f>MAX(0,AA360*(1+EXP((LN(1+Real_MC_30Y!$J$11)-0.5*Real_MC_30Y!$J$12^2)+Real_MC_30Y!$J$12*((RAND()+RAND()+RAND()+RAND()+RAND()+RAND()+RAND()+RAND()+RAND()+RAND()+RAND()+RAND())-6))-1)+Real_MC_30Y!AB$58)</x:f>
        <x:v>7908217.741933169</x:v>
      </x:c>
      <x:c r="AC360" s="50" t="n">
        <x:f>MAX(0,AB360*(1+EXP((LN(1+Real_MC_30Y!$J$11)-0.5*Real_MC_30Y!$J$12^2)+Real_MC_30Y!$J$12*((RAND()+RAND()+RAND()+RAND()+RAND()+RAND()+RAND()+RAND()+RAND()+RAND()+RAND()+RAND())-6))-1)+Real_MC_30Y!AC$58)</x:f>
        <x:v>7905060.992911519</x:v>
      </x:c>
      <x:c r="AD360" s="50" t="n">
        <x:f>MAX(0,AC360*(1+EXP((LN(1+Real_MC_30Y!$J$11)-0.5*Real_MC_30Y!$J$12^2)+Real_MC_30Y!$J$12*((RAND()+RAND()+RAND()+RAND()+RAND()+RAND()+RAND()+RAND()+RAND()+RAND()+RAND()+RAND())-6))-1)+Real_MC_30Y!AD$58)</x:f>
        <x:v>6539220.338965155</x:v>
      </x:c>
      <x:c r="AE360" s="50" t="n">
        <x:f>MAX(0,AD360*(1+EXP((LN(1+Real_MC_30Y!$J$11)-0.5*Real_MC_30Y!$J$12^2)+Real_MC_30Y!$J$12*((RAND()+RAND()+RAND()+RAND()+RAND()+RAND()+RAND()+RAND()+RAND()+RAND()+RAND()+RAND())-6))-1)+Real_MC_30Y!AE$58)</x:f>
        <x:v>6550686.062351742</x:v>
      </x:c>
      <x:c r="AF360" s="50" t="n">
        <x:f>MAX(0,AE360*(1+EXP((LN(1+Real_MC_30Y!$J$11)-0.5*Real_MC_30Y!$J$12^2)+Real_MC_30Y!$J$12*((RAND()+RAND()+RAND()+RAND()+RAND()+RAND()+RAND()+RAND()+RAND()+RAND()+RAND()+RAND())-6))-1)+Real_MC_30Y!AF$58)</x:f>
        <x:v>6582537.793342485</x:v>
      </x:c>
    </x:row>
    <x:row r="361">
      <x:c r="A361">
        <x:v>357</x:v>
      </x:c>
      <x:c r="B361" s="50" t="n">
        <x:f>MAX(0,Liquidity_30Y!$C$14+Real_MC_30Y!B$57-Real_MC_30Y!B$56)</x:f>
        <x:v>1029031.25</x:v>
      </x:c>
      <x:c r="C361" s="50" t="n">
        <x:f>MAX(0,B361*(1+EXP((LN(1+Real_MC_30Y!$J$11)-0.5*Real_MC_30Y!$J$12^2)+Real_MC_30Y!$J$12*((RAND()+RAND()+RAND()+RAND()+RAND()+RAND()+RAND()+RAND()+RAND()+RAND()+RAND()+RAND())-6))-1)+Real_MC_30Y!C$58)</x:f>
        <x:v>883913.827884021</x:v>
      </x:c>
      <x:c r="D361" s="50" t="n">
        <x:f>MAX(0,C361*(1+EXP((LN(1+Real_MC_30Y!$J$11)-0.5*Real_MC_30Y!$J$12^2)+Real_MC_30Y!$J$12*((RAND()+RAND()+RAND()+RAND()+RAND()+RAND()+RAND()+RAND()+RAND()+RAND()+RAND()+RAND())-6))-1)+Real_MC_30Y!D$58)</x:f>
        <x:v>979224.2257287675</x:v>
      </x:c>
      <x:c r="E361" s="50" t="n">
        <x:f>MAX(0,D361*(1+EXP((LN(1+Real_MC_30Y!$J$11)-0.5*Real_MC_30Y!$J$12^2)+Real_MC_30Y!$J$12*((RAND()+RAND()+RAND()+RAND()+RAND()+RAND()+RAND()+RAND()+RAND()+RAND()+RAND()+RAND())-6))-1)+Real_MC_30Y!E$58)</x:f>
        <x:v>925258.4848814243</x:v>
      </x:c>
      <x:c r="F361" s="50" t="n">
        <x:f>MAX(0,E361*(1+EXP((LN(1+Real_MC_30Y!$J$11)-0.5*Real_MC_30Y!$J$12^2)+Real_MC_30Y!$J$12*((RAND()+RAND()+RAND()+RAND()+RAND()+RAND()+RAND()+RAND()+RAND()+RAND()+RAND()+RAND())-6))-1)+Real_MC_30Y!F$58)</x:f>
        <x:v>1041058.7971541507</x:v>
      </x:c>
      <x:c r="G361" s="50" t="n">
        <x:f>MAX(0,F361*(1+EXP((LN(1+Real_MC_30Y!$J$11)-0.5*Real_MC_30Y!$J$12^2)+Real_MC_30Y!$J$12*((RAND()+RAND()+RAND()+RAND()+RAND()+RAND()+RAND()+RAND()+RAND()+RAND()+RAND()+RAND())-6))-1)+Real_MC_30Y!G$58)</x:f>
        <x:v>981002.4226328547</x:v>
      </x:c>
      <x:c r="H361" s="50" t="n">
        <x:f>MAX(0,G361*(1+EXP((LN(1+Real_MC_30Y!$J$11)-0.5*Real_MC_30Y!$J$12^2)+Real_MC_30Y!$J$12*((RAND()+RAND()+RAND()+RAND()+RAND()+RAND()+RAND()+RAND()+RAND()+RAND()+RAND()+RAND())-6))-1)+Real_MC_30Y!H$58)</x:f>
        <x:v>962631.7831884273</x:v>
      </x:c>
      <x:c r="I361" s="50" t="n">
        <x:f>MAX(0,H361*(1+EXP((LN(1+Real_MC_30Y!$J$11)-0.5*Real_MC_30Y!$J$12^2)+Real_MC_30Y!$J$12*((RAND()+RAND()+RAND()+RAND()+RAND()+RAND()+RAND()+RAND()+RAND()+RAND()+RAND()+RAND())-6))-1)+Real_MC_30Y!I$58)</x:f>
        <x:v>1221902.0643751144</x:v>
      </x:c>
      <x:c r="J361" s="50" t="n">
        <x:f>MAX(0,I361*(1+EXP((LN(1+Real_MC_30Y!$J$11)-0.5*Real_MC_30Y!$J$12^2)+Real_MC_30Y!$J$12*((RAND()+RAND()+RAND()+RAND()+RAND()+RAND()+RAND()+RAND()+RAND()+RAND()+RAND()+RAND())-6))-1)+Real_MC_30Y!J$58)</x:f>
        <x:v>1273088.0314372643</x:v>
      </x:c>
      <x:c r="K361" s="50" t="n">
        <x:f>MAX(0,J361*(1+EXP((LN(1+Real_MC_30Y!$J$11)-0.5*Real_MC_30Y!$J$12^2)+Real_MC_30Y!$J$12*((RAND()+RAND()+RAND()+RAND()+RAND()+RAND()+RAND()+RAND()+RAND()+RAND()+RAND()+RAND())-6))-1)+Real_MC_30Y!K$58)</x:f>
        <x:v>1580933.9885030568</x:v>
      </x:c>
      <x:c r="L361" s="50" t="n">
        <x:f>MAX(0,K361*(1+EXP((LN(1+Real_MC_30Y!$J$11)-0.5*Real_MC_30Y!$J$12^2)+Real_MC_30Y!$J$12*((RAND()+RAND()+RAND()+RAND()+RAND()+RAND()+RAND()+RAND()+RAND()+RAND()+RAND()+RAND())-6))-1)+Real_MC_30Y!L$58)</x:f>
        <x:v>1883826.6571400862</x:v>
      </x:c>
      <x:c r="M361" s="50" t="n">
        <x:f>MAX(0,L361*(1+EXP((LN(1+Real_MC_30Y!$J$11)-0.5*Real_MC_30Y!$J$12^2)+Real_MC_30Y!$J$12*((RAND()+RAND()+RAND()+RAND()+RAND()+RAND()+RAND()+RAND()+RAND()+RAND()+RAND()+RAND())-6))-1)+Real_MC_30Y!M$58)</x:f>
        <x:v>2619930.460067788</x:v>
      </x:c>
      <x:c r="N361" s="50" t="n">
        <x:f>MAX(0,M361*(1+EXP((LN(1+Real_MC_30Y!$J$11)-0.5*Real_MC_30Y!$J$12^2)+Real_MC_30Y!$J$12*((RAND()+RAND()+RAND()+RAND()+RAND()+RAND()+RAND()+RAND()+RAND()+RAND()+RAND()+RAND())-6))-1)+Real_MC_30Y!N$58)</x:f>
        <x:v>2604756.3413908463</x:v>
      </x:c>
      <x:c r="O361" s="50" t="n">
        <x:f>MAX(0,N361*(1+EXP((LN(1+Real_MC_30Y!$J$11)-0.5*Real_MC_30Y!$J$12^2)+Real_MC_30Y!$J$12*((RAND()+RAND()+RAND()+RAND()+RAND()+RAND()+RAND()+RAND()+RAND()+RAND()+RAND()+RAND())-6))-1)+Real_MC_30Y!O$58)</x:f>
        <x:v>3043457.585317218</x:v>
      </x:c>
      <x:c r="P361" s="50" t="n">
        <x:f>MAX(0,O361*(1+EXP((LN(1+Real_MC_30Y!$J$11)-0.5*Real_MC_30Y!$J$12^2)+Real_MC_30Y!$J$12*((RAND()+RAND()+RAND()+RAND()+RAND()+RAND()+RAND()+RAND()+RAND()+RAND()+RAND()+RAND())-6))-1)+Real_MC_30Y!P$58)</x:f>
        <x:v>2739568.4980821838</x:v>
      </x:c>
      <x:c r="Q361" s="50" t="n">
        <x:f>MAX(0,P361*(1+EXP((LN(1+Real_MC_30Y!$J$11)-0.5*Real_MC_30Y!$J$12^2)+Real_MC_30Y!$J$12*((RAND()+RAND()+RAND()+RAND()+RAND()+RAND()+RAND()+RAND()+RAND()+RAND()+RAND()+RAND())-6))-1)+Real_MC_30Y!Q$58)</x:f>
        <x:v>2778336.4770091306</x:v>
      </x:c>
      <x:c r="R361" s="50" t="n">
        <x:f>MAX(0,Q361*(1+EXP((LN(1+Real_MC_30Y!$J$11)-0.5*Real_MC_30Y!$J$12^2)+Real_MC_30Y!$J$12*((RAND()+RAND()+RAND()+RAND()+RAND()+RAND()+RAND()+RAND()+RAND()+RAND()+RAND()+RAND())-6))-1)+Real_MC_30Y!R$58)</x:f>
        <x:v>2762352.5113371033</x:v>
      </x:c>
      <x:c r="S361" s="50" t="n">
        <x:f>MAX(0,R361*(1+EXP((LN(1+Real_MC_30Y!$J$11)-0.5*Real_MC_30Y!$J$12^2)+Real_MC_30Y!$J$12*((RAND()+RAND()+RAND()+RAND()+RAND()+RAND()+RAND()+RAND()+RAND()+RAND()+RAND()+RAND())-6))-1)+Real_MC_30Y!S$58)</x:f>
        <x:v>2542731.8342398033</x:v>
      </x:c>
      <x:c r="T361" s="50" t="n">
        <x:f>MAX(0,S361*(1+EXP((LN(1+Real_MC_30Y!$J$11)-0.5*Real_MC_30Y!$J$12^2)+Real_MC_30Y!$J$12*((RAND()+RAND()+RAND()+RAND()+RAND()+RAND()+RAND()+RAND()+RAND()+RAND()+RAND()+RAND())-6))-1)+Real_MC_30Y!T$58)</x:f>
        <x:v>2511924.119421616</x:v>
      </x:c>
      <x:c r="U361" s="50" t="n">
        <x:f>MAX(0,T361*(1+EXP((LN(1+Real_MC_30Y!$J$11)-0.5*Real_MC_30Y!$J$12^2)+Real_MC_30Y!$J$12*((RAND()+RAND()+RAND()+RAND()+RAND()+RAND()+RAND()+RAND()+RAND()+RAND()+RAND()+RAND())-6))-1)+Real_MC_30Y!U$58)</x:f>
        <x:v>2321540.792435353</x:v>
      </x:c>
      <x:c r="V361" s="50" t="n">
        <x:f>MAX(0,U361*(1+EXP((LN(1+Real_MC_30Y!$J$11)-0.5*Real_MC_30Y!$J$12^2)+Real_MC_30Y!$J$12*((RAND()+RAND()+RAND()+RAND()+RAND()+RAND()+RAND()+RAND()+RAND()+RAND()+RAND()+RAND())-6))-1)+Real_MC_30Y!V$58)</x:f>
        <x:v>2657977.9115416617</x:v>
      </x:c>
      <x:c r="W361" s="50" t="n">
        <x:f>MAX(0,V361*(1+EXP((LN(1+Real_MC_30Y!$J$11)-0.5*Real_MC_30Y!$J$12^2)+Real_MC_30Y!$J$12*((RAND()+RAND()+RAND()+RAND()+RAND()+RAND()+RAND()+RAND()+RAND()+RAND()+RAND()+RAND())-6))-1)+Real_MC_30Y!W$58)</x:f>
        <x:v>2855773.9610138973</x:v>
      </x:c>
      <x:c r="X361" s="50" t="n">
        <x:f>MAX(0,W361*(1+EXP((LN(1+Real_MC_30Y!$J$11)-0.5*Real_MC_30Y!$J$12^2)+Real_MC_30Y!$J$12*((RAND()+RAND()+RAND()+RAND()+RAND()+RAND()+RAND()+RAND()+RAND()+RAND()+RAND()+RAND())-6))-1)+Real_MC_30Y!X$58)</x:f>
        <x:v>3121444.8022604957</x:v>
      </x:c>
      <x:c r="Y361" s="50" t="n">
        <x:f>MAX(0,X361*(1+EXP((LN(1+Real_MC_30Y!$J$11)-0.5*Real_MC_30Y!$J$12^2)+Real_MC_30Y!$J$12*((RAND()+RAND()+RAND()+RAND()+RAND()+RAND()+RAND()+RAND()+RAND()+RAND()+RAND()+RAND())-6))-1)+Real_MC_30Y!Y$58)</x:f>
        <x:v>2854369.747023829</x:v>
      </x:c>
      <x:c r="Z361" s="50" t="n">
        <x:f>MAX(0,Y361*(1+EXP((LN(1+Real_MC_30Y!$J$11)-0.5*Real_MC_30Y!$J$12^2)+Real_MC_30Y!$J$12*((RAND()+RAND()+RAND()+RAND()+RAND()+RAND()+RAND()+RAND()+RAND()+RAND()+RAND()+RAND())-6))-1)+Real_MC_30Y!Z$58)</x:f>
        <x:v>3100742.320290595</x:v>
      </x:c>
      <x:c r="AA361" s="50" t="n">
        <x:f>MAX(0,Z361*(1+EXP((LN(1+Real_MC_30Y!$J$11)-0.5*Real_MC_30Y!$J$12^2)+Real_MC_30Y!$J$12*((RAND()+RAND()+RAND()+RAND()+RAND()+RAND()+RAND()+RAND()+RAND()+RAND()+RAND()+RAND())-6))-1)+Real_MC_30Y!AA$58)</x:f>
        <x:v>3112873.086698727</x:v>
      </x:c>
      <x:c r="AB361" s="50" t="n">
        <x:f>MAX(0,AA361*(1+EXP((LN(1+Real_MC_30Y!$J$11)-0.5*Real_MC_30Y!$J$12^2)+Real_MC_30Y!$J$12*((RAND()+RAND()+RAND()+RAND()+RAND()+RAND()+RAND()+RAND()+RAND()+RAND()+RAND()+RAND())-6))-1)+Real_MC_30Y!AB$58)</x:f>
        <x:v>2799619.689374045</x:v>
      </x:c>
      <x:c r="AC361" s="50" t="n">
        <x:f>MAX(0,AB361*(1+EXP((LN(1+Real_MC_30Y!$J$11)-0.5*Real_MC_30Y!$J$12^2)+Real_MC_30Y!$J$12*((RAND()+RAND()+RAND()+RAND()+RAND()+RAND()+RAND()+RAND()+RAND()+RAND()+RAND()+RAND())-6))-1)+Real_MC_30Y!AC$58)</x:f>
        <x:v>2046563.3309769162</x:v>
      </x:c>
      <x:c r="AD361" s="50" t="n">
        <x:f>MAX(0,AC361*(1+EXP((LN(1+Real_MC_30Y!$J$11)-0.5*Real_MC_30Y!$J$12^2)+Real_MC_30Y!$J$12*((RAND()+RAND()+RAND()+RAND()+RAND()+RAND()+RAND()+RAND()+RAND()+RAND()+RAND()+RAND())-6))-1)+Real_MC_30Y!AD$58)</x:f>
        <x:v>2774742.4396288386</x:v>
      </x:c>
      <x:c r="AE361" s="50" t="n">
        <x:f>MAX(0,AD361*(1+EXP((LN(1+Real_MC_30Y!$J$11)-0.5*Real_MC_30Y!$J$12^2)+Real_MC_30Y!$J$12*((RAND()+RAND()+RAND()+RAND()+RAND()+RAND()+RAND()+RAND()+RAND()+RAND()+RAND()+RAND())-6))-1)+Real_MC_30Y!AE$58)</x:f>
        <x:v>3242976.9662295976</x:v>
      </x:c>
      <x:c r="AF361" s="50" t="n">
        <x:f>MAX(0,AE361*(1+EXP((LN(1+Real_MC_30Y!$J$11)-0.5*Real_MC_30Y!$J$12^2)+Real_MC_30Y!$J$12*((RAND()+RAND()+RAND()+RAND()+RAND()+RAND()+RAND()+RAND()+RAND()+RAND()+RAND()+RAND())-6))-1)+Real_MC_30Y!AF$58)</x:f>
        <x:v>3475750.2967233425</x:v>
      </x:c>
    </x:row>
    <x:row r="362">
      <x:c r="A362">
        <x:v>358</x:v>
      </x:c>
      <x:c r="B362" s="50" t="n">
        <x:f>MAX(0,Liquidity_30Y!$C$14+Real_MC_30Y!B$57-Real_MC_30Y!B$56)</x:f>
        <x:v>1029031.25</x:v>
      </x:c>
      <x:c r="C362" s="50" t="n">
        <x:f>MAX(0,B362*(1+EXP((LN(1+Real_MC_30Y!$J$11)-0.5*Real_MC_30Y!$J$12^2)+Real_MC_30Y!$J$12*((RAND()+RAND()+RAND()+RAND()+RAND()+RAND()+RAND()+RAND()+RAND()+RAND()+RAND()+RAND())-6))-1)+Real_MC_30Y!C$58)</x:f>
        <x:v>1110462.9652170492</x:v>
      </x:c>
      <x:c r="D362" s="50" t="n">
        <x:f>MAX(0,C362*(1+EXP((LN(1+Real_MC_30Y!$J$11)-0.5*Real_MC_30Y!$J$12^2)+Real_MC_30Y!$J$12*((RAND()+RAND()+RAND()+RAND()+RAND()+RAND()+RAND()+RAND()+RAND()+RAND()+RAND()+RAND())-6))-1)+Real_MC_30Y!D$58)</x:f>
        <x:v>1105333.3481384676</x:v>
      </x:c>
      <x:c r="E362" s="50" t="n">
        <x:f>MAX(0,D362*(1+EXP((LN(1+Real_MC_30Y!$J$11)-0.5*Real_MC_30Y!$J$12^2)+Real_MC_30Y!$J$12*((RAND()+RAND()+RAND()+RAND()+RAND()+RAND()+RAND()+RAND()+RAND()+RAND()+RAND()+RAND())-6))-1)+Real_MC_30Y!E$58)</x:f>
        <x:v>1546403.6722585363</x:v>
      </x:c>
      <x:c r="F362" s="50" t="n">
        <x:f>MAX(0,E362*(1+EXP((LN(1+Real_MC_30Y!$J$11)-0.5*Real_MC_30Y!$J$12^2)+Real_MC_30Y!$J$12*((RAND()+RAND()+RAND()+RAND()+RAND()+RAND()+RAND()+RAND()+RAND()+RAND()+RAND()+RAND())-6))-1)+Real_MC_30Y!F$58)</x:f>
        <x:v>1380529.131175478</x:v>
      </x:c>
      <x:c r="G362" s="50" t="n">
        <x:f>MAX(0,F362*(1+EXP((LN(1+Real_MC_30Y!$J$11)-0.5*Real_MC_30Y!$J$12^2)+Real_MC_30Y!$J$12*((RAND()+RAND()+RAND()+RAND()+RAND()+RAND()+RAND()+RAND()+RAND()+RAND()+RAND()+RAND())-6))-1)+Real_MC_30Y!G$58)</x:f>
        <x:v>1332119.6868377696</x:v>
      </x:c>
      <x:c r="H362" s="50" t="n">
        <x:f>MAX(0,G362*(1+EXP((LN(1+Real_MC_30Y!$J$11)-0.5*Real_MC_30Y!$J$12^2)+Real_MC_30Y!$J$12*((RAND()+RAND()+RAND()+RAND()+RAND()+RAND()+RAND()+RAND()+RAND()+RAND()+RAND()+RAND())-6))-1)+Real_MC_30Y!H$58)</x:f>
        <x:v>1386371.9405130846</x:v>
      </x:c>
      <x:c r="I362" s="50" t="n">
        <x:f>MAX(0,H362*(1+EXP((LN(1+Real_MC_30Y!$J$11)-0.5*Real_MC_30Y!$J$12^2)+Real_MC_30Y!$J$12*((RAND()+RAND()+RAND()+RAND()+RAND()+RAND()+RAND()+RAND()+RAND()+RAND()+RAND()+RAND())-6))-1)+Real_MC_30Y!I$58)</x:f>
        <x:v>1418836.4966830746</x:v>
      </x:c>
      <x:c r="J362" s="50" t="n">
        <x:f>MAX(0,I362*(1+EXP((LN(1+Real_MC_30Y!$J$11)-0.5*Real_MC_30Y!$J$12^2)+Real_MC_30Y!$J$12*((RAND()+RAND()+RAND()+RAND()+RAND()+RAND()+RAND()+RAND()+RAND()+RAND()+RAND()+RAND())-6))-1)+Real_MC_30Y!J$58)</x:f>
        <x:v>1979166.5031944462</x:v>
      </x:c>
      <x:c r="K362" s="50" t="n">
        <x:f>MAX(0,J362*(1+EXP((LN(1+Real_MC_30Y!$J$11)-0.5*Real_MC_30Y!$J$12^2)+Real_MC_30Y!$J$12*((RAND()+RAND()+RAND()+RAND()+RAND()+RAND()+RAND()+RAND()+RAND()+RAND()+RAND()+RAND())-6))-1)+Real_MC_30Y!K$58)</x:f>
        <x:v>2457926.40475793</x:v>
      </x:c>
      <x:c r="L362" s="50" t="n">
        <x:f>MAX(0,K362*(1+EXP((LN(1+Real_MC_30Y!$J$11)-0.5*Real_MC_30Y!$J$12^2)+Real_MC_30Y!$J$12*((RAND()+RAND()+RAND()+RAND()+RAND()+RAND()+RAND()+RAND()+RAND()+RAND()+RAND()+RAND())-6))-1)+Real_MC_30Y!L$58)</x:f>
        <x:v>3219729.2693065647</x:v>
      </x:c>
      <x:c r="M362" s="50" t="n">
        <x:f>MAX(0,L362*(1+EXP((LN(1+Real_MC_30Y!$J$11)-0.5*Real_MC_30Y!$J$12^2)+Real_MC_30Y!$J$12*((RAND()+RAND()+RAND()+RAND()+RAND()+RAND()+RAND()+RAND()+RAND()+RAND()+RAND()+RAND())-6))-1)+Real_MC_30Y!M$58)</x:f>
        <x:v>3614965.103453596</x:v>
      </x:c>
      <x:c r="N362" s="50" t="n">
        <x:f>MAX(0,M362*(1+EXP((LN(1+Real_MC_30Y!$J$11)-0.5*Real_MC_30Y!$J$12^2)+Real_MC_30Y!$J$12*((RAND()+RAND()+RAND()+RAND()+RAND()+RAND()+RAND()+RAND()+RAND()+RAND()+RAND()+RAND())-6))-1)+Real_MC_30Y!N$58)</x:f>
        <x:v>4453963.95108479</x:v>
      </x:c>
      <x:c r="O362" s="50" t="n">
        <x:f>MAX(0,N362*(1+EXP((LN(1+Real_MC_30Y!$J$11)-0.5*Real_MC_30Y!$J$12^2)+Real_MC_30Y!$J$12*((RAND()+RAND()+RAND()+RAND()+RAND()+RAND()+RAND()+RAND()+RAND()+RAND()+RAND()+RAND())-6))-1)+Real_MC_30Y!O$58)</x:f>
        <x:v>5084361.354418896</x:v>
      </x:c>
      <x:c r="P362" s="50" t="n">
        <x:f>MAX(0,O362*(1+EXP((LN(1+Real_MC_30Y!$J$11)-0.5*Real_MC_30Y!$J$12^2)+Real_MC_30Y!$J$12*((RAND()+RAND()+RAND()+RAND()+RAND()+RAND()+RAND()+RAND()+RAND()+RAND()+RAND()+RAND())-6))-1)+Real_MC_30Y!P$58)</x:f>
        <x:v>6773839.549378158</x:v>
      </x:c>
      <x:c r="Q362" s="50" t="n">
        <x:f>MAX(0,P362*(1+EXP((LN(1+Real_MC_30Y!$J$11)-0.5*Real_MC_30Y!$J$12^2)+Real_MC_30Y!$J$12*((RAND()+RAND()+RAND()+RAND()+RAND()+RAND()+RAND()+RAND()+RAND()+RAND()+RAND()+RAND())-6))-1)+Real_MC_30Y!Q$58)</x:f>
        <x:v>6841397.610199656</x:v>
      </x:c>
      <x:c r="R362" s="50" t="n">
        <x:f>MAX(0,Q362*(1+EXP((LN(1+Real_MC_30Y!$J$11)-0.5*Real_MC_30Y!$J$12^2)+Real_MC_30Y!$J$12*((RAND()+RAND()+RAND()+RAND()+RAND()+RAND()+RAND()+RAND()+RAND()+RAND()+RAND()+RAND())-6))-1)+Real_MC_30Y!R$58)</x:f>
        <x:v>5872870.767131067</x:v>
      </x:c>
      <x:c r="S362" s="50" t="n">
        <x:f>MAX(0,R362*(1+EXP((LN(1+Real_MC_30Y!$J$11)-0.5*Real_MC_30Y!$J$12^2)+Real_MC_30Y!$J$12*((RAND()+RAND()+RAND()+RAND()+RAND()+RAND()+RAND()+RAND()+RAND()+RAND()+RAND()+RAND())-6))-1)+Real_MC_30Y!S$58)</x:f>
        <x:v>6017743.234421127</x:v>
      </x:c>
      <x:c r="T362" s="50" t="n">
        <x:f>MAX(0,S362*(1+EXP((LN(1+Real_MC_30Y!$J$11)-0.5*Real_MC_30Y!$J$12^2)+Real_MC_30Y!$J$12*((RAND()+RAND()+RAND()+RAND()+RAND()+RAND()+RAND()+RAND()+RAND()+RAND()+RAND()+RAND())-6))-1)+Real_MC_30Y!T$58)</x:f>
        <x:v>6550146.915171949</x:v>
      </x:c>
      <x:c r="U362" s="50" t="n">
        <x:f>MAX(0,T362*(1+EXP((LN(1+Real_MC_30Y!$J$11)-0.5*Real_MC_30Y!$J$12^2)+Real_MC_30Y!$J$12*((RAND()+RAND()+RAND()+RAND()+RAND()+RAND()+RAND()+RAND()+RAND()+RAND()+RAND()+RAND())-6))-1)+Real_MC_30Y!U$58)</x:f>
        <x:v>5629059.284931252</x:v>
      </x:c>
      <x:c r="V362" s="50" t="n">
        <x:f>MAX(0,U362*(1+EXP((LN(1+Real_MC_30Y!$J$11)-0.5*Real_MC_30Y!$J$12^2)+Real_MC_30Y!$J$12*((RAND()+RAND()+RAND()+RAND()+RAND()+RAND()+RAND()+RAND()+RAND()+RAND()+RAND()+RAND())-6))-1)+Real_MC_30Y!V$58)</x:f>
        <x:v>6209366.54083198</x:v>
      </x:c>
      <x:c r="W362" s="50" t="n">
        <x:f>MAX(0,V362*(1+EXP((LN(1+Real_MC_30Y!$J$11)-0.5*Real_MC_30Y!$J$12^2)+Real_MC_30Y!$J$12*((RAND()+RAND()+RAND()+RAND()+RAND()+RAND()+RAND()+RAND()+RAND()+RAND()+RAND()+RAND())-6))-1)+Real_MC_30Y!W$58)</x:f>
        <x:v>7552990.165070865</x:v>
      </x:c>
      <x:c r="X362" s="50" t="n">
        <x:f>MAX(0,W362*(1+EXP((LN(1+Real_MC_30Y!$J$11)-0.5*Real_MC_30Y!$J$12^2)+Real_MC_30Y!$J$12*((RAND()+RAND()+RAND()+RAND()+RAND()+RAND()+RAND()+RAND()+RAND()+RAND()+RAND()+RAND())-6))-1)+Real_MC_30Y!X$58)</x:f>
        <x:v>8036584.478249655</x:v>
      </x:c>
      <x:c r="Y362" s="50" t="n">
        <x:f>MAX(0,X362*(1+EXP((LN(1+Real_MC_30Y!$J$11)-0.5*Real_MC_30Y!$J$12^2)+Real_MC_30Y!$J$12*((RAND()+RAND()+RAND()+RAND()+RAND()+RAND()+RAND()+RAND()+RAND()+RAND()+RAND()+RAND())-6))-1)+Real_MC_30Y!Y$58)</x:f>
        <x:v>7608841.743618598</x:v>
      </x:c>
      <x:c r="Z362" s="50" t="n">
        <x:f>MAX(0,Y362*(1+EXP((LN(1+Real_MC_30Y!$J$11)-0.5*Real_MC_30Y!$J$12^2)+Real_MC_30Y!$J$12*((RAND()+RAND()+RAND()+RAND()+RAND()+RAND()+RAND()+RAND()+RAND()+RAND()+RAND()+RAND())-6))-1)+Real_MC_30Y!Z$58)</x:f>
        <x:v>7135328.947550817</x:v>
      </x:c>
      <x:c r="AA362" s="50" t="n">
        <x:f>MAX(0,Z362*(1+EXP((LN(1+Real_MC_30Y!$J$11)-0.5*Real_MC_30Y!$J$12^2)+Real_MC_30Y!$J$12*((RAND()+RAND()+RAND()+RAND()+RAND()+RAND()+RAND()+RAND()+RAND()+RAND()+RAND()+RAND())-6))-1)+Real_MC_30Y!AA$58)</x:f>
        <x:v>8044505.152167204</x:v>
      </x:c>
      <x:c r="AB362" s="50" t="n">
        <x:f>MAX(0,AA362*(1+EXP((LN(1+Real_MC_30Y!$J$11)-0.5*Real_MC_30Y!$J$12^2)+Real_MC_30Y!$J$12*((RAND()+RAND()+RAND()+RAND()+RAND()+RAND()+RAND()+RAND()+RAND()+RAND()+RAND()+RAND())-6))-1)+Real_MC_30Y!AB$58)</x:f>
        <x:v>10915448.943053868</x:v>
      </x:c>
      <x:c r="AC362" s="50" t="n">
        <x:f>MAX(0,AB362*(1+EXP((LN(1+Real_MC_30Y!$J$11)-0.5*Real_MC_30Y!$J$12^2)+Real_MC_30Y!$J$12*((RAND()+RAND()+RAND()+RAND()+RAND()+RAND()+RAND()+RAND()+RAND()+RAND()+RAND()+RAND())-6))-1)+Real_MC_30Y!AC$58)</x:f>
        <x:v>9910291.778153533</x:v>
      </x:c>
      <x:c r="AD362" s="50" t="n">
        <x:f>MAX(0,AC362*(1+EXP((LN(1+Real_MC_30Y!$J$11)-0.5*Real_MC_30Y!$J$12^2)+Real_MC_30Y!$J$12*((RAND()+RAND()+RAND()+RAND()+RAND()+RAND()+RAND()+RAND()+RAND()+RAND()+RAND()+RAND())-6))-1)+Real_MC_30Y!AD$58)</x:f>
        <x:v>13388674.902769007</x:v>
      </x:c>
      <x:c r="AE362" s="50" t="n">
        <x:f>MAX(0,AD362*(1+EXP((LN(1+Real_MC_30Y!$J$11)-0.5*Real_MC_30Y!$J$12^2)+Real_MC_30Y!$J$12*((RAND()+RAND()+RAND()+RAND()+RAND()+RAND()+RAND()+RAND()+RAND()+RAND()+RAND()+RAND())-6))-1)+Real_MC_30Y!AE$58)</x:f>
        <x:v>13563022.31012024</x:v>
      </x:c>
      <x:c r="AF362" s="50" t="n">
        <x:f>MAX(0,AE362*(1+EXP((LN(1+Real_MC_30Y!$J$11)-0.5*Real_MC_30Y!$J$12^2)+Real_MC_30Y!$J$12*((RAND()+RAND()+RAND()+RAND()+RAND()+RAND()+RAND()+RAND()+RAND()+RAND()+RAND()+RAND())-6))-1)+Real_MC_30Y!AF$58)</x:f>
        <x:v>11078513.619670585</x:v>
      </x:c>
    </x:row>
    <x:row r="363">
      <x:c r="A363">
        <x:v>359</x:v>
      </x:c>
      <x:c r="B363" s="50" t="n">
        <x:f>MAX(0,Liquidity_30Y!$C$14+Real_MC_30Y!B$57-Real_MC_30Y!B$56)</x:f>
        <x:v>1029031.25</x:v>
      </x:c>
      <x:c r="C363" s="50" t="n">
        <x:f>MAX(0,B363*(1+EXP((LN(1+Real_MC_30Y!$J$11)-0.5*Real_MC_30Y!$J$12^2)+Real_MC_30Y!$J$12*((RAND()+RAND()+RAND()+RAND()+RAND()+RAND()+RAND()+RAND()+RAND()+RAND()+RAND()+RAND())-6))-1)+Real_MC_30Y!C$58)</x:f>
        <x:v>1272676.3162199692</x:v>
      </x:c>
      <x:c r="D363" s="50" t="n">
        <x:f>MAX(0,C363*(1+EXP((LN(1+Real_MC_30Y!$J$11)-0.5*Real_MC_30Y!$J$12^2)+Real_MC_30Y!$J$12*((RAND()+RAND()+RAND()+RAND()+RAND()+RAND()+RAND()+RAND()+RAND()+RAND()+RAND()+RAND())-6))-1)+Real_MC_30Y!D$58)</x:f>
        <x:v>1484967.0053832992</x:v>
      </x:c>
      <x:c r="E363" s="50" t="n">
        <x:f>MAX(0,D363*(1+EXP((LN(1+Real_MC_30Y!$J$11)-0.5*Real_MC_30Y!$J$12^2)+Real_MC_30Y!$J$12*((RAND()+RAND()+RAND()+RAND()+RAND()+RAND()+RAND()+RAND()+RAND()+RAND()+RAND()+RAND())-6))-1)+Real_MC_30Y!E$58)</x:f>
        <x:v>1684177.2923723282</x:v>
      </x:c>
      <x:c r="F363" s="50" t="n">
        <x:f>MAX(0,E363*(1+EXP((LN(1+Real_MC_30Y!$J$11)-0.5*Real_MC_30Y!$J$12^2)+Real_MC_30Y!$J$12*((RAND()+RAND()+RAND()+RAND()+RAND()+RAND()+RAND()+RAND()+RAND()+RAND()+RAND()+RAND())-6))-1)+Real_MC_30Y!F$58)</x:f>
        <x:v>1560662.020871956</x:v>
      </x:c>
      <x:c r="G363" s="50" t="n">
        <x:f>MAX(0,F363*(1+EXP((LN(1+Real_MC_30Y!$J$11)-0.5*Real_MC_30Y!$J$12^2)+Real_MC_30Y!$J$12*((RAND()+RAND()+RAND()+RAND()+RAND()+RAND()+RAND()+RAND()+RAND()+RAND()+RAND()+RAND())-6))-1)+Real_MC_30Y!G$58)</x:f>
        <x:v>1956494.497352284</x:v>
      </x:c>
      <x:c r="H363" s="50" t="n">
        <x:f>MAX(0,G363*(1+EXP((LN(1+Real_MC_30Y!$J$11)-0.5*Real_MC_30Y!$J$12^2)+Real_MC_30Y!$J$12*((RAND()+RAND()+RAND()+RAND()+RAND()+RAND()+RAND()+RAND()+RAND()+RAND()+RAND()+RAND())-6))-1)+Real_MC_30Y!H$58)</x:f>
        <x:v>2385755.0758852027</x:v>
      </x:c>
      <x:c r="I363" s="50" t="n">
        <x:f>MAX(0,H363*(1+EXP((LN(1+Real_MC_30Y!$J$11)-0.5*Real_MC_30Y!$J$12^2)+Real_MC_30Y!$J$12*((RAND()+RAND()+RAND()+RAND()+RAND()+RAND()+RAND()+RAND()+RAND()+RAND()+RAND()+RAND())-6))-1)+Real_MC_30Y!I$58)</x:f>
        <x:v>2667382.43711036</x:v>
      </x:c>
      <x:c r="J363" s="50" t="n">
        <x:f>MAX(0,I363*(1+EXP((LN(1+Real_MC_30Y!$J$11)-0.5*Real_MC_30Y!$J$12^2)+Real_MC_30Y!$J$12*((RAND()+RAND()+RAND()+RAND()+RAND()+RAND()+RAND()+RAND()+RAND()+RAND()+RAND()+RAND())-6))-1)+Real_MC_30Y!J$58)</x:f>
        <x:v>2967670.25400506</x:v>
      </x:c>
      <x:c r="K363" s="50" t="n">
        <x:f>MAX(0,J363*(1+EXP((LN(1+Real_MC_30Y!$J$11)-0.5*Real_MC_30Y!$J$12^2)+Real_MC_30Y!$J$12*((RAND()+RAND()+RAND()+RAND()+RAND()+RAND()+RAND()+RAND()+RAND()+RAND()+RAND()+RAND())-6))-1)+Real_MC_30Y!K$58)</x:f>
        <x:v>3752494.908449129</x:v>
      </x:c>
      <x:c r="L363" s="50" t="n">
        <x:f>MAX(0,K363*(1+EXP((LN(1+Real_MC_30Y!$J$11)-0.5*Real_MC_30Y!$J$12^2)+Real_MC_30Y!$J$12*((RAND()+RAND()+RAND()+RAND()+RAND()+RAND()+RAND()+RAND()+RAND()+RAND()+RAND()+RAND())-6))-1)+Real_MC_30Y!L$58)</x:f>
        <x:v>3913961.7220006688</x:v>
      </x:c>
      <x:c r="M363" s="50" t="n">
        <x:f>MAX(0,L363*(1+EXP((LN(1+Real_MC_30Y!$J$11)-0.5*Real_MC_30Y!$J$12^2)+Real_MC_30Y!$J$12*((RAND()+RAND()+RAND()+RAND()+RAND()+RAND()+RAND()+RAND()+RAND()+RAND()+RAND()+RAND())-6))-1)+Real_MC_30Y!M$58)</x:f>
        <x:v>3690306.618807417</x:v>
      </x:c>
      <x:c r="N363" s="50" t="n">
        <x:f>MAX(0,M363*(1+EXP((LN(1+Real_MC_30Y!$J$11)-0.5*Real_MC_30Y!$J$12^2)+Real_MC_30Y!$J$12*((RAND()+RAND()+RAND()+RAND()+RAND()+RAND()+RAND()+RAND()+RAND()+RAND()+RAND()+RAND())-6))-1)+Real_MC_30Y!N$58)</x:f>
        <x:v>4432671.3382362835</x:v>
      </x:c>
      <x:c r="O363" s="50" t="n">
        <x:f>MAX(0,N363*(1+EXP((LN(1+Real_MC_30Y!$J$11)-0.5*Real_MC_30Y!$J$12^2)+Real_MC_30Y!$J$12*((RAND()+RAND()+RAND()+RAND()+RAND()+RAND()+RAND()+RAND()+RAND()+RAND()+RAND()+RAND())-6))-1)+Real_MC_30Y!O$58)</x:f>
        <x:v>4472050.076543527</x:v>
      </x:c>
      <x:c r="P363" s="50" t="n">
        <x:f>MAX(0,O363*(1+EXP((LN(1+Real_MC_30Y!$J$11)-0.5*Real_MC_30Y!$J$12^2)+Real_MC_30Y!$J$12*((RAND()+RAND()+RAND()+RAND()+RAND()+RAND()+RAND()+RAND()+RAND()+RAND()+RAND()+RAND())-6))-1)+Real_MC_30Y!P$58)</x:f>
        <x:v>4858115.634340873</x:v>
      </x:c>
      <x:c r="Q363" s="50" t="n">
        <x:f>MAX(0,P363*(1+EXP((LN(1+Real_MC_30Y!$J$11)-0.5*Real_MC_30Y!$J$12^2)+Real_MC_30Y!$J$12*((RAND()+RAND()+RAND()+RAND()+RAND()+RAND()+RAND()+RAND()+RAND()+RAND()+RAND()+RAND())-6))-1)+Real_MC_30Y!Q$58)</x:f>
        <x:v>5189250.590484421</x:v>
      </x:c>
      <x:c r="R363" s="50" t="n">
        <x:f>MAX(0,Q363*(1+EXP((LN(1+Real_MC_30Y!$J$11)-0.5*Real_MC_30Y!$J$12^2)+Real_MC_30Y!$J$12*((RAND()+RAND()+RAND()+RAND()+RAND()+RAND()+RAND()+RAND()+RAND()+RAND()+RAND()+RAND())-6))-1)+Real_MC_30Y!R$58)</x:f>
        <x:v>7164355.053625371</x:v>
      </x:c>
      <x:c r="S363" s="50" t="n">
        <x:f>MAX(0,R363*(1+EXP((LN(1+Real_MC_30Y!$J$11)-0.5*Real_MC_30Y!$J$12^2)+Real_MC_30Y!$J$12*((RAND()+RAND()+RAND()+RAND()+RAND()+RAND()+RAND()+RAND()+RAND()+RAND()+RAND()+RAND())-6))-1)+Real_MC_30Y!S$58)</x:f>
        <x:v>7558096.359579365</x:v>
      </x:c>
      <x:c r="T363" s="50" t="n">
        <x:f>MAX(0,S363*(1+EXP((LN(1+Real_MC_30Y!$J$11)-0.5*Real_MC_30Y!$J$12^2)+Real_MC_30Y!$J$12*((RAND()+RAND()+RAND()+RAND()+RAND()+RAND()+RAND()+RAND()+RAND()+RAND()+RAND()+RAND())-6))-1)+Real_MC_30Y!T$58)</x:f>
        <x:v>10368569.588974405</x:v>
      </x:c>
      <x:c r="U363" s="50" t="n">
        <x:f>MAX(0,T363*(1+EXP((LN(1+Real_MC_30Y!$J$11)-0.5*Real_MC_30Y!$J$12^2)+Real_MC_30Y!$J$12*((RAND()+RAND()+RAND()+RAND()+RAND()+RAND()+RAND()+RAND()+RAND()+RAND()+RAND()+RAND())-6))-1)+Real_MC_30Y!U$58)</x:f>
        <x:v>11450319.448763361</x:v>
      </x:c>
      <x:c r="V363" s="50" t="n">
        <x:f>MAX(0,U363*(1+EXP((LN(1+Real_MC_30Y!$J$11)-0.5*Real_MC_30Y!$J$12^2)+Real_MC_30Y!$J$12*((RAND()+RAND()+RAND()+RAND()+RAND()+RAND()+RAND()+RAND()+RAND()+RAND()+RAND()+RAND())-6))-1)+Real_MC_30Y!V$58)</x:f>
        <x:v>10429973.664431602</x:v>
      </x:c>
      <x:c r="W363" s="50" t="n">
        <x:f>MAX(0,V363*(1+EXP((LN(1+Real_MC_30Y!$J$11)-0.5*Real_MC_30Y!$J$12^2)+Real_MC_30Y!$J$12*((RAND()+RAND()+RAND()+RAND()+RAND()+RAND()+RAND()+RAND()+RAND()+RAND()+RAND()+RAND())-6))-1)+Real_MC_30Y!W$58)</x:f>
        <x:v>10514537.803725611</x:v>
      </x:c>
      <x:c r="X363" s="50" t="n">
        <x:f>MAX(0,W363*(1+EXP((LN(1+Real_MC_30Y!$J$11)-0.5*Real_MC_30Y!$J$12^2)+Real_MC_30Y!$J$12*((RAND()+RAND()+RAND()+RAND()+RAND()+RAND()+RAND()+RAND()+RAND()+RAND()+RAND()+RAND())-6))-1)+Real_MC_30Y!X$58)</x:f>
        <x:v>8255267.548329192</x:v>
      </x:c>
      <x:c r="Y363" s="50" t="n">
        <x:f>MAX(0,X363*(1+EXP((LN(1+Real_MC_30Y!$J$11)-0.5*Real_MC_30Y!$J$12^2)+Real_MC_30Y!$J$12*((RAND()+RAND()+RAND()+RAND()+RAND()+RAND()+RAND()+RAND()+RAND()+RAND()+RAND()+RAND())-6))-1)+Real_MC_30Y!Y$58)</x:f>
        <x:v>7835891.462590359</x:v>
      </x:c>
      <x:c r="Z363" s="50" t="n">
        <x:f>MAX(0,Y363*(1+EXP((LN(1+Real_MC_30Y!$J$11)-0.5*Real_MC_30Y!$J$12^2)+Real_MC_30Y!$J$12*((RAND()+RAND()+RAND()+RAND()+RAND()+RAND()+RAND()+RAND()+RAND()+RAND()+RAND()+RAND())-6))-1)+Real_MC_30Y!Z$58)</x:f>
        <x:v>9439473.642847953</x:v>
      </x:c>
      <x:c r="AA363" s="50" t="n">
        <x:f>MAX(0,Z363*(1+EXP((LN(1+Real_MC_30Y!$J$11)-0.5*Real_MC_30Y!$J$12^2)+Real_MC_30Y!$J$12*((RAND()+RAND()+RAND()+RAND()+RAND()+RAND()+RAND()+RAND()+RAND()+RAND()+RAND()+RAND())-6))-1)+Real_MC_30Y!AA$58)</x:f>
        <x:v>12258361.074061118</x:v>
      </x:c>
      <x:c r="AB363" s="50" t="n">
        <x:f>MAX(0,AA363*(1+EXP((LN(1+Real_MC_30Y!$J$11)-0.5*Real_MC_30Y!$J$12^2)+Real_MC_30Y!$J$12*((RAND()+RAND()+RAND()+RAND()+RAND()+RAND()+RAND()+RAND()+RAND()+RAND()+RAND()+RAND())-6))-1)+Real_MC_30Y!AB$58)</x:f>
        <x:v>11695652.517348982</x:v>
      </x:c>
      <x:c r="AC363" s="50" t="n">
        <x:f>MAX(0,AB363*(1+EXP((LN(1+Real_MC_30Y!$J$11)-0.5*Real_MC_30Y!$J$12^2)+Real_MC_30Y!$J$12*((RAND()+RAND()+RAND()+RAND()+RAND()+RAND()+RAND()+RAND()+RAND()+RAND()+RAND()+RAND())-6))-1)+Real_MC_30Y!AC$58)</x:f>
        <x:v>14129905.451005634</x:v>
      </x:c>
      <x:c r="AD363" s="50" t="n">
        <x:f>MAX(0,AC363*(1+EXP((LN(1+Real_MC_30Y!$J$11)-0.5*Real_MC_30Y!$J$12^2)+Real_MC_30Y!$J$12*((RAND()+RAND()+RAND()+RAND()+RAND()+RAND()+RAND()+RAND()+RAND()+RAND()+RAND()+RAND())-6))-1)+Real_MC_30Y!AD$58)</x:f>
        <x:v>17473131.202972505</x:v>
      </x:c>
      <x:c r="AE363" s="50" t="n">
        <x:f>MAX(0,AD363*(1+EXP((LN(1+Real_MC_30Y!$J$11)-0.5*Real_MC_30Y!$J$12^2)+Real_MC_30Y!$J$12*((RAND()+RAND()+RAND()+RAND()+RAND()+RAND()+RAND()+RAND()+RAND()+RAND()+RAND()+RAND())-6))-1)+Real_MC_30Y!AE$58)</x:f>
        <x:v>19354968.697121043</x:v>
      </x:c>
      <x:c r="AF363" s="50" t="n">
        <x:f>MAX(0,AE363*(1+EXP((LN(1+Real_MC_30Y!$J$11)-0.5*Real_MC_30Y!$J$12^2)+Real_MC_30Y!$J$12*((RAND()+RAND()+RAND()+RAND()+RAND()+RAND()+RAND()+RAND()+RAND()+RAND()+RAND()+RAND())-6))-1)+Real_MC_30Y!AF$58)</x:f>
        <x:v>18731289.076839067</x:v>
      </x:c>
    </x:row>
    <x:row r="364">
      <x:c r="A364">
        <x:v>360</x:v>
      </x:c>
      <x:c r="B364" s="50" t="n">
        <x:f>MAX(0,Liquidity_30Y!$C$14+Real_MC_30Y!B$57-Real_MC_30Y!B$56)</x:f>
        <x:v>1029031.25</x:v>
      </x:c>
      <x:c r="C364" s="50" t="n">
        <x:f>MAX(0,B364*(1+EXP((LN(1+Real_MC_30Y!$J$11)-0.5*Real_MC_30Y!$J$12^2)+Real_MC_30Y!$J$12*((RAND()+RAND()+RAND()+RAND()+RAND()+RAND()+RAND()+RAND()+RAND()+RAND()+RAND()+RAND())-6))-1)+Real_MC_30Y!C$58)</x:f>
        <x:v>940332.9695211481</x:v>
      </x:c>
      <x:c r="D364" s="50" t="n">
        <x:f>MAX(0,C364*(1+EXP((LN(1+Real_MC_30Y!$J$11)-0.5*Real_MC_30Y!$J$12^2)+Real_MC_30Y!$J$12*((RAND()+RAND()+RAND()+RAND()+RAND()+RAND()+RAND()+RAND()+RAND()+RAND()+RAND()+RAND())-6))-1)+Real_MC_30Y!D$58)</x:f>
        <x:v>951095.4022116009</x:v>
      </x:c>
      <x:c r="E364" s="50" t="n">
        <x:f>MAX(0,D364*(1+EXP((LN(1+Real_MC_30Y!$J$11)-0.5*Real_MC_30Y!$J$12^2)+Real_MC_30Y!$J$12*((RAND()+RAND()+RAND()+RAND()+RAND()+RAND()+RAND()+RAND()+RAND()+RAND()+RAND()+RAND())-6))-1)+Real_MC_30Y!E$58)</x:f>
        <x:v>896586.3110113753</x:v>
      </x:c>
      <x:c r="F364" s="50" t="n">
        <x:f>MAX(0,E364*(1+EXP((LN(1+Real_MC_30Y!$J$11)-0.5*Real_MC_30Y!$J$12^2)+Real_MC_30Y!$J$12*((RAND()+RAND()+RAND()+RAND()+RAND()+RAND()+RAND()+RAND()+RAND()+RAND()+RAND()+RAND())-6))-1)+Real_MC_30Y!F$58)</x:f>
        <x:v>1015185.3881514666</x:v>
      </x:c>
      <x:c r="G364" s="50" t="n">
        <x:f>MAX(0,F364*(1+EXP((LN(1+Real_MC_30Y!$J$11)-0.5*Real_MC_30Y!$J$12^2)+Real_MC_30Y!$J$12*((RAND()+RAND()+RAND()+RAND()+RAND()+RAND()+RAND()+RAND()+RAND()+RAND()+RAND()+RAND())-6))-1)+Real_MC_30Y!G$58)</x:f>
        <x:v>1155967.9309732441</x:v>
      </x:c>
      <x:c r="H364" s="50" t="n">
        <x:f>MAX(0,G364*(1+EXP((LN(1+Real_MC_30Y!$J$11)-0.5*Real_MC_30Y!$J$12^2)+Real_MC_30Y!$J$12*((RAND()+RAND()+RAND()+RAND()+RAND()+RAND()+RAND()+RAND()+RAND()+RAND()+RAND()+RAND())-6))-1)+Real_MC_30Y!H$58)</x:f>
        <x:v>1364625.1832503402</x:v>
      </x:c>
      <x:c r="I364" s="50" t="n">
        <x:f>MAX(0,H364*(1+EXP((LN(1+Real_MC_30Y!$J$11)-0.5*Real_MC_30Y!$J$12^2)+Real_MC_30Y!$J$12*((RAND()+RAND()+RAND()+RAND()+RAND()+RAND()+RAND()+RAND()+RAND()+RAND()+RAND()+RAND())-6))-1)+Real_MC_30Y!I$58)</x:f>
        <x:v>1652797.199601874</x:v>
      </x:c>
      <x:c r="J364" s="50" t="n">
        <x:f>MAX(0,I364*(1+EXP((LN(1+Real_MC_30Y!$J$11)-0.5*Real_MC_30Y!$J$12^2)+Real_MC_30Y!$J$12*((RAND()+RAND()+RAND()+RAND()+RAND()+RAND()+RAND()+RAND()+RAND()+RAND()+RAND()+RAND())-6))-1)+Real_MC_30Y!J$58)</x:f>
        <x:v>1485947.9375690222</x:v>
      </x:c>
      <x:c r="K364" s="50" t="n">
        <x:f>MAX(0,J364*(1+EXP((LN(1+Real_MC_30Y!$J$11)-0.5*Real_MC_30Y!$J$12^2)+Real_MC_30Y!$J$12*((RAND()+RAND()+RAND()+RAND()+RAND()+RAND()+RAND()+RAND()+RAND()+RAND()+RAND()+RAND())-6))-1)+Real_MC_30Y!K$58)</x:f>
        <x:v>1673262.7646911005</x:v>
      </x:c>
      <x:c r="L364" s="50" t="n">
        <x:f>MAX(0,K364*(1+EXP((LN(1+Real_MC_30Y!$J$11)-0.5*Real_MC_30Y!$J$12^2)+Real_MC_30Y!$J$12*((RAND()+RAND()+RAND()+RAND()+RAND()+RAND()+RAND()+RAND()+RAND()+RAND()+RAND()+RAND())-6))-1)+Real_MC_30Y!L$58)</x:f>
        <x:v>1620052.911184463</x:v>
      </x:c>
      <x:c r="M364" s="50" t="n">
        <x:f>MAX(0,L364*(1+EXP((LN(1+Real_MC_30Y!$J$11)-0.5*Real_MC_30Y!$J$12^2)+Real_MC_30Y!$J$12*((RAND()+RAND()+RAND()+RAND()+RAND()+RAND()+RAND()+RAND()+RAND()+RAND()+RAND()+RAND())-6))-1)+Real_MC_30Y!M$58)</x:f>
        <x:v>1817818.7061699121</x:v>
      </x:c>
      <x:c r="N364" s="50" t="n">
        <x:f>MAX(0,M364*(1+EXP((LN(1+Real_MC_30Y!$J$11)-0.5*Real_MC_30Y!$J$12^2)+Real_MC_30Y!$J$12*((RAND()+RAND()+RAND()+RAND()+RAND()+RAND()+RAND()+RAND()+RAND()+RAND()+RAND()+RAND())-6))-1)+Real_MC_30Y!N$58)</x:f>
        <x:v>2022369.3672355553</x:v>
      </x:c>
      <x:c r="O364" s="50" t="n">
        <x:f>MAX(0,N364*(1+EXP((LN(1+Real_MC_30Y!$J$11)-0.5*Real_MC_30Y!$J$12^2)+Real_MC_30Y!$J$12*((RAND()+RAND()+RAND()+RAND()+RAND()+RAND()+RAND()+RAND()+RAND()+RAND()+RAND()+RAND())-6))-1)+Real_MC_30Y!O$58)</x:f>
        <x:v>2141891.8586611403</x:v>
      </x:c>
      <x:c r="P364" s="50" t="n">
        <x:f>MAX(0,O364*(1+EXP((LN(1+Real_MC_30Y!$J$11)-0.5*Real_MC_30Y!$J$12^2)+Real_MC_30Y!$J$12*((RAND()+RAND()+RAND()+RAND()+RAND()+RAND()+RAND()+RAND()+RAND()+RAND()+RAND()+RAND())-6))-1)+Real_MC_30Y!P$58)</x:f>
        <x:v>1946790.3535241957</x:v>
      </x:c>
      <x:c r="Q364" s="50" t="n">
        <x:f>MAX(0,P364*(1+EXP((LN(1+Real_MC_30Y!$J$11)-0.5*Real_MC_30Y!$J$12^2)+Real_MC_30Y!$J$12*((RAND()+RAND()+RAND()+RAND()+RAND()+RAND()+RAND()+RAND()+RAND()+RAND()+RAND()+RAND())-6))-1)+Real_MC_30Y!Q$58)</x:f>
        <x:v>2479071.824679092</x:v>
      </x:c>
      <x:c r="R364" s="50" t="n">
        <x:f>MAX(0,Q364*(1+EXP((LN(1+Real_MC_30Y!$J$11)-0.5*Real_MC_30Y!$J$12^2)+Real_MC_30Y!$J$12*((RAND()+RAND()+RAND()+RAND()+RAND()+RAND()+RAND()+RAND()+RAND()+RAND()+RAND()+RAND())-6))-1)+Real_MC_30Y!R$58)</x:f>
        <x:v>2421520.4438187475</x:v>
      </x:c>
      <x:c r="S364" s="50" t="n">
        <x:f>MAX(0,R364*(1+EXP((LN(1+Real_MC_30Y!$J$11)-0.5*Real_MC_30Y!$J$12^2)+Real_MC_30Y!$J$12*((RAND()+RAND()+RAND()+RAND()+RAND()+RAND()+RAND()+RAND()+RAND()+RAND()+RAND()+RAND())-6))-1)+Real_MC_30Y!S$58)</x:f>
        <x:v>2779239.9455647985</x:v>
      </x:c>
      <x:c r="T364" s="50" t="n">
        <x:f>MAX(0,S364*(1+EXP((LN(1+Real_MC_30Y!$J$11)-0.5*Real_MC_30Y!$J$12^2)+Real_MC_30Y!$J$12*((RAND()+RAND()+RAND()+RAND()+RAND()+RAND()+RAND()+RAND()+RAND()+RAND()+RAND()+RAND())-6))-1)+Real_MC_30Y!T$58)</x:f>
        <x:v>3001692.8897262826</x:v>
      </x:c>
      <x:c r="U364" s="50" t="n">
        <x:f>MAX(0,T364*(1+EXP((LN(1+Real_MC_30Y!$J$11)-0.5*Real_MC_30Y!$J$12^2)+Real_MC_30Y!$J$12*((RAND()+RAND()+RAND()+RAND()+RAND()+RAND()+RAND()+RAND()+RAND()+RAND()+RAND()+RAND())-6))-1)+Real_MC_30Y!U$58)</x:f>
        <x:v>3151372.7842773353</x:v>
      </x:c>
      <x:c r="V364" s="50" t="n">
        <x:f>MAX(0,U364*(1+EXP((LN(1+Real_MC_30Y!$J$11)-0.5*Real_MC_30Y!$J$12^2)+Real_MC_30Y!$J$12*((RAND()+RAND()+RAND()+RAND()+RAND()+RAND()+RAND()+RAND()+RAND()+RAND()+RAND()+RAND())-6))-1)+Real_MC_30Y!V$58)</x:f>
        <x:v>2353883.286135211</x:v>
      </x:c>
      <x:c r="W364" s="50" t="n">
        <x:f>MAX(0,V364*(1+EXP((LN(1+Real_MC_30Y!$J$11)-0.5*Real_MC_30Y!$J$12^2)+Real_MC_30Y!$J$12*((RAND()+RAND()+RAND()+RAND()+RAND()+RAND()+RAND()+RAND()+RAND()+RAND()+RAND()+RAND())-6))-1)+Real_MC_30Y!W$58)</x:f>
        <x:v>2419804.490044621</x:v>
      </x:c>
      <x:c r="X364" s="50" t="n">
        <x:f>MAX(0,W364*(1+EXP((LN(1+Real_MC_30Y!$J$11)-0.5*Real_MC_30Y!$J$12^2)+Real_MC_30Y!$J$12*((RAND()+RAND()+RAND()+RAND()+RAND()+RAND()+RAND()+RAND()+RAND()+RAND()+RAND()+RAND())-6))-1)+Real_MC_30Y!X$58)</x:f>
        <x:v>3114167.969586502</x:v>
      </x:c>
      <x:c r="Y364" s="50" t="n">
        <x:f>MAX(0,X364*(1+EXP((LN(1+Real_MC_30Y!$J$11)-0.5*Real_MC_30Y!$J$12^2)+Real_MC_30Y!$J$12*((RAND()+RAND()+RAND()+RAND()+RAND()+RAND()+RAND()+RAND()+RAND()+RAND()+RAND()+RAND())-6))-1)+Real_MC_30Y!Y$58)</x:f>
        <x:v>3544952.400032869</x:v>
      </x:c>
      <x:c r="Z364" s="50" t="n">
        <x:f>MAX(0,Y364*(1+EXP((LN(1+Real_MC_30Y!$J$11)-0.5*Real_MC_30Y!$J$12^2)+Real_MC_30Y!$J$12*((RAND()+RAND()+RAND()+RAND()+RAND()+RAND()+RAND()+RAND()+RAND()+RAND()+RAND()+RAND())-6))-1)+Real_MC_30Y!Z$58)</x:f>
        <x:v>3182128.7101087137</x:v>
      </x:c>
      <x:c r="AA364" s="50" t="n">
        <x:f>MAX(0,Z364*(1+EXP((LN(1+Real_MC_30Y!$J$11)-0.5*Real_MC_30Y!$J$12^2)+Real_MC_30Y!$J$12*((RAND()+RAND()+RAND()+RAND()+RAND()+RAND()+RAND()+RAND()+RAND()+RAND()+RAND()+RAND())-6))-1)+Real_MC_30Y!AA$58)</x:f>
        <x:v>3675778.3956425902</x:v>
      </x:c>
      <x:c r="AB364" s="50" t="n">
        <x:f>MAX(0,AA364*(1+EXP((LN(1+Real_MC_30Y!$J$11)-0.5*Real_MC_30Y!$J$12^2)+Real_MC_30Y!$J$12*((RAND()+RAND()+RAND()+RAND()+RAND()+RAND()+RAND()+RAND()+RAND()+RAND()+RAND()+RAND())-6))-1)+Real_MC_30Y!AB$58)</x:f>
        <x:v>4054284.494305068</x:v>
      </x:c>
      <x:c r="AC364" s="50" t="n">
        <x:f>MAX(0,AB364*(1+EXP((LN(1+Real_MC_30Y!$J$11)-0.5*Real_MC_30Y!$J$12^2)+Real_MC_30Y!$J$12*((RAND()+RAND()+RAND()+RAND()+RAND()+RAND()+RAND()+RAND()+RAND()+RAND()+RAND()+RAND())-6))-1)+Real_MC_30Y!AC$58)</x:f>
        <x:v>3794761.955057759</x:v>
      </x:c>
      <x:c r="AD364" s="50" t="n">
        <x:f>MAX(0,AC364*(1+EXP((LN(1+Real_MC_30Y!$J$11)-0.5*Real_MC_30Y!$J$12^2)+Real_MC_30Y!$J$12*((RAND()+RAND()+RAND()+RAND()+RAND()+RAND()+RAND()+RAND()+RAND()+RAND()+RAND()+RAND())-6))-1)+Real_MC_30Y!AD$58)</x:f>
        <x:v>4247702.936430306</x:v>
      </x:c>
      <x:c r="AE364" s="50" t="n">
        <x:f>MAX(0,AD364*(1+EXP((LN(1+Real_MC_30Y!$J$11)-0.5*Real_MC_30Y!$J$12^2)+Real_MC_30Y!$J$12*((RAND()+RAND()+RAND()+RAND()+RAND()+RAND()+RAND()+RAND()+RAND()+RAND()+RAND()+RAND())-6))-1)+Real_MC_30Y!AE$58)</x:f>
        <x:v>4250813.885070777</x:v>
      </x:c>
      <x:c r="AF364" s="50" t="n">
        <x:f>MAX(0,AE364*(1+EXP((LN(1+Real_MC_30Y!$J$11)-0.5*Real_MC_30Y!$J$12^2)+Real_MC_30Y!$J$12*((RAND()+RAND()+RAND()+RAND()+RAND()+RAND()+RAND()+RAND()+RAND()+RAND()+RAND()+RAND())-6))-1)+Real_MC_30Y!AF$58)</x:f>
        <x:v>4088849.0651490977</x:v>
      </x:c>
    </x:row>
    <x:row r="365">
      <x:c r="A365">
        <x:v>361</x:v>
      </x:c>
      <x:c r="B365" s="50" t="n">
        <x:f>MAX(0,Liquidity_30Y!$C$14+Real_MC_30Y!B$57-Real_MC_30Y!B$56)</x:f>
        <x:v>1029031.25</x:v>
      </x:c>
      <x:c r="C365" s="50" t="n">
        <x:f>MAX(0,B365*(1+EXP((LN(1+Real_MC_30Y!$J$11)-0.5*Real_MC_30Y!$J$12^2)+Real_MC_30Y!$J$12*((RAND()+RAND()+RAND()+RAND()+RAND()+RAND()+RAND()+RAND()+RAND()+RAND()+RAND()+RAND())-6))-1)+Real_MC_30Y!C$58)</x:f>
        <x:v>1199670.9598230775</x:v>
      </x:c>
      <x:c r="D365" s="50" t="n">
        <x:f>MAX(0,C365*(1+EXP((LN(1+Real_MC_30Y!$J$11)-0.5*Real_MC_30Y!$J$12^2)+Real_MC_30Y!$J$12*((RAND()+RAND()+RAND()+RAND()+RAND()+RAND()+RAND()+RAND()+RAND()+RAND()+RAND()+RAND())-6))-1)+Real_MC_30Y!D$58)</x:f>
        <x:v>1335901.143442351</x:v>
      </x:c>
      <x:c r="E365" s="50" t="n">
        <x:f>MAX(0,D365*(1+EXP((LN(1+Real_MC_30Y!$J$11)-0.5*Real_MC_30Y!$J$12^2)+Real_MC_30Y!$J$12*((RAND()+RAND()+RAND()+RAND()+RAND()+RAND()+RAND()+RAND()+RAND()+RAND()+RAND()+RAND())-6))-1)+Real_MC_30Y!E$58)</x:f>
        <x:v>1573992.6130204813</x:v>
      </x:c>
      <x:c r="F365" s="50" t="n">
        <x:f>MAX(0,E365*(1+EXP((LN(1+Real_MC_30Y!$J$11)-0.5*Real_MC_30Y!$J$12^2)+Real_MC_30Y!$J$12*((RAND()+RAND()+RAND()+RAND()+RAND()+RAND()+RAND()+RAND()+RAND()+RAND()+RAND()+RAND())-6))-1)+Real_MC_30Y!F$58)</x:f>
        <x:v>1338352.643977292</x:v>
      </x:c>
      <x:c r="G365" s="50" t="n">
        <x:f>MAX(0,F365*(1+EXP((LN(1+Real_MC_30Y!$J$11)-0.5*Real_MC_30Y!$J$12^2)+Real_MC_30Y!$J$12*((RAND()+RAND()+RAND()+RAND()+RAND()+RAND()+RAND()+RAND()+RAND()+RAND()+RAND()+RAND())-6))-1)+Real_MC_30Y!G$58)</x:f>
        <x:v>1560105.0113894898</x:v>
      </x:c>
      <x:c r="H365" s="50" t="n">
        <x:f>MAX(0,G365*(1+EXP((LN(1+Real_MC_30Y!$J$11)-0.5*Real_MC_30Y!$J$12^2)+Real_MC_30Y!$J$12*((RAND()+RAND()+RAND()+RAND()+RAND()+RAND()+RAND()+RAND()+RAND()+RAND()+RAND()+RAND())-6))-1)+Real_MC_30Y!H$58)</x:f>
        <x:v>1271729.2816757597</x:v>
      </x:c>
      <x:c r="I365" s="50" t="n">
        <x:f>MAX(0,H365*(1+EXP((LN(1+Real_MC_30Y!$J$11)-0.5*Real_MC_30Y!$J$12^2)+Real_MC_30Y!$J$12*((RAND()+RAND()+RAND()+RAND()+RAND()+RAND()+RAND()+RAND()+RAND()+RAND()+RAND()+RAND())-6))-1)+Real_MC_30Y!I$58)</x:f>
        <x:v>1205236.4242899881</x:v>
      </x:c>
      <x:c r="J365" s="50" t="n">
        <x:f>MAX(0,I365*(1+EXP((LN(1+Real_MC_30Y!$J$11)-0.5*Real_MC_30Y!$J$12^2)+Real_MC_30Y!$J$12*((RAND()+RAND()+RAND()+RAND()+RAND()+RAND()+RAND()+RAND()+RAND()+RAND()+RAND()+RAND())-6))-1)+Real_MC_30Y!J$58)</x:f>
        <x:v>1387589.3445077399</x:v>
      </x:c>
      <x:c r="K365" s="50" t="n">
        <x:f>MAX(0,J365*(1+EXP((LN(1+Real_MC_30Y!$J$11)-0.5*Real_MC_30Y!$J$12^2)+Real_MC_30Y!$J$12*((RAND()+RAND()+RAND()+RAND()+RAND()+RAND()+RAND()+RAND()+RAND()+RAND()+RAND()+RAND())-6))-1)+Real_MC_30Y!K$58)</x:f>
        <x:v>1677897.8739731093</x:v>
      </x:c>
      <x:c r="L365" s="50" t="n">
        <x:f>MAX(0,K365*(1+EXP((LN(1+Real_MC_30Y!$J$11)-0.5*Real_MC_30Y!$J$12^2)+Real_MC_30Y!$J$12*((RAND()+RAND()+RAND()+RAND()+RAND()+RAND()+RAND()+RAND()+RAND()+RAND()+RAND()+RAND())-6))-1)+Real_MC_30Y!L$58)</x:f>
        <x:v>1897849.4143675189</x:v>
      </x:c>
      <x:c r="M365" s="50" t="n">
        <x:f>MAX(0,L365*(1+EXP((LN(1+Real_MC_30Y!$J$11)-0.5*Real_MC_30Y!$J$12^2)+Real_MC_30Y!$J$12*((RAND()+RAND()+RAND()+RAND()+RAND()+RAND()+RAND()+RAND()+RAND()+RAND()+RAND()+RAND())-6))-1)+Real_MC_30Y!M$58)</x:f>
        <x:v>2324598.5256332657</x:v>
      </x:c>
      <x:c r="N365" s="50" t="n">
        <x:f>MAX(0,M365*(1+EXP((LN(1+Real_MC_30Y!$J$11)-0.5*Real_MC_30Y!$J$12^2)+Real_MC_30Y!$J$12*((RAND()+RAND()+RAND()+RAND()+RAND()+RAND()+RAND()+RAND()+RAND()+RAND()+RAND()+RAND())-6))-1)+Real_MC_30Y!N$58)</x:f>
        <x:v>3672551.4850769946</x:v>
      </x:c>
      <x:c r="O365" s="50" t="n">
        <x:f>MAX(0,N365*(1+EXP((LN(1+Real_MC_30Y!$J$11)-0.5*Real_MC_30Y!$J$12^2)+Real_MC_30Y!$J$12*((RAND()+RAND()+RAND()+RAND()+RAND()+RAND()+RAND()+RAND()+RAND()+RAND()+RAND()+RAND())-6))-1)+Real_MC_30Y!O$58)</x:f>
        <x:v>5300393.871222245</x:v>
      </x:c>
      <x:c r="P365" s="50" t="n">
        <x:f>MAX(0,O365*(1+EXP((LN(1+Real_MC_30Y!$J$11)-0.5*Real_MC_30Y!$J$12^2)+Real_MC_30Y!$J$12*((RAND()+RAND()+RAND()+RAND()+RAND()+RAND()+RAND()+RAND()+RAND()+RAND()+RAND()+RAND())-6))-1)+Real_MC_30Y!P$58)</x:f>
        <x:v>5509430.594751145</x:v>
      </x:c>
      <x:c r="Q365" s="50" t="n">
        <x:f>MAX(0,P365*(1+EXP((LN(1+Real_MC_30Y!$J$11)-0.5*Real_MC_30Y!$J$12^2)+Real_MC_30Y!$J$12*((RAND()+RAND()+RAND()+RAND()+RAND()+RAND()+RAND()+RAND()+RAND()+RAND()+RAND()+RAND())-6))-1)+Real_MC_30Y!Q$58)</x:f>
        <x:v>7464052.973138234</x:v>
      </x:c>
      <x:c r="R365" s="50" t="n">
        <x:f>MAX(0,Q365*(1+EXP((LN(1+Real_MC_30Y!$J$11)-0.5*Real_MC_30Y!$J$12^2)+Real_MC_30Y!$J$12*((RAND()+RAND()+RAND()+RAND()+RAND()+RAND()+RAND()+RAND()+RAND()+RAND()+RAND()+RAND())-6))-1)+Real_MC_30Y!R$58)</x:f>
        <x:v>7321828.027845405</x:v>
      </x:c>
      <x:c r="S365" s="50" t="n">
        <x:f>MAX(0,R365*(1+EXP((LN(1+Real_MC_30Y!$J$11)-0.5*Real_MC_30Y!$J$12^2)+Real_MC_30Y!$J$12*((RAND()+RAND()+RAND()+RAND()+RAND()+RAND()+RAND()+RAND()+RAND()+RAND()+RAND()+RAND())-6))-1)+Real_MC_30Y!S$58)</x:f>
        <x:v>7449395.56962339</x:v>
      </x:c>
      <x:c r="T365" s="50" t="n">
        <x:f>MAX(0,S365*(1+EXP((LN(1+Real_MC_30Y!$J$11)-0.5*Real_MC_30Y!$J$12^2)+Real_MC_30Y!$J$12*((RAND()+RAND()+RAND()+RAND()+RAND()+RAND()+RAND()+RAND()+RAND()+RAND()+RAND()+RAND())-6))-1)+Real_MC_30Y!T$58)</x:f>
        <x:v>6372770.3845909275</x:v>
      </x:c>
      <x:c r="U365" s="50" t="n">
        <x:f>MAX(0,T365*(1+EXP((LN(1+Real_MC_30Y!$J$11)-0.5*Real_MC_30Y!$J$12^2)+Real_MC_30Y!$J$12*((RAND()+RAND()+RAND()+RAND()+RAND()+RAND()+RAND()+RAND()+RAND()+RAND()+RAND()+RAND())-6))-1)+Real_MC_30Y!U$58)</x:f>
        <x:v>6744753.659539101</x:v>
      </x:c>
      <x:c r="V365" s="50" t="n">
        <x:f>MAX(0,U365*(1+EXP((LN(1+Real_MC_30Y!$J$11)-0.5*Real_MC_30Y!$J$12^2)+Real_MC_30Y!$J$12*((RAND()+RAND()+RAND()+RAND()+RAND()+RAND()+RAND()+RAND()+RAND()+RAND()+RAND()+RAND())-6))-1)+Real_MC_30Y!V$58)</x:f>
        <x:v>7443262.662666698</x:v>
      </x:c>
      <x:c r="W365" s="50" t="n">
        <x:f>MAX(0,V365*(1+EXP((LN(1+Real_MC_30Y!$J$11)-0.5*Real_MC_30Y!$J$12^2)+Real_MC_30Y!$J$12*((RAND()+RAND()+RAND()+RAND()+RAND()+RAND()+RAND()+RAND()+RAND()+RAND()+RAND()+RAND())-6))-1)+Real_MC_30Y!W$58)</x:f>
        <x:v>7909486.7678651465</x:v>
      </x:c>
      <x:c r="X365" s="50" t="n">
        <x:f>MAX(0,W365*(1+EXP((LN(1+Real_MC_30Y!$J$11)-0.5*Real_MC_30Y!$J$12^2)+Real_MC_30Y!$J$12*((RAND()+RAND()+RAND()+RAND()+RAND()+RAND()+RAND()+RAND()+RAND()+RAND()+RAND()+RAND())-6))-1)+Real_MC_30Y!X$58)</x:f>
        <x:v>9095498.205159748</x:v>
      </x:c>
      <x:c r="Y365" s="50" t="n">
        <x:f>MAX(0,X365*(1+EXP((LN(1+Real_MC_30Y!$J$11)-0.5*Real_MC_30Y!$J$12^2)+Real_MC_30Y!$J$12*((RAND()+RAND()+RAND()+RAND()+RAND()+RAND()+RAND()+RAND()+RAND()+RAND()+RAND()+RAND())-6))-1)+Real_MC_30Y!Y$58)</x:f>
        <x:v>9161724.770748809</x:v>
      </x:c>
      <x:c r="Z365" s="50" t="n">
        <x:f>MAX(0,Y365*(1+EXP((LN(1+Real_MC_30Y!$J$11)-0.5*Real_MC_30Y!$J$12^2)+Real_MC_30Y!$J$12*((RAND()+RAND()+RAND()+RAND()+RAND()+RAND()+RAND()+RAND()+RAND()+RAND()+RAND()+RAND())-6))-1)+Real_MC_30Y!Z$58)</x:f>
        <x:v>9084231.70547544</x:v>
      </x:c>
      <x:c r="AA365" s="50" t="n">
        <x:f>MAX(0,Z365*(1+EXP((LN(1+Real_MC_30Y!$J$11)-0.5*Real_MC_30Y!$J$12^2)+Real_MC_30Y!$J$12*((RAND()+RAND()+RAND()+RAND()+RAND()+RAND()+RAND()+RAND()+RAND()+RAND()+RAND()+RAND())-6))-1)+Real_MC_30Y!AA$58)</x:f>
        <x:v>10085382.975206358</x:v>
      </x:c>
      <x:c r="AB365" s="50" t="n">
        <x:f>MAX(0,AA365*(1+EXP((LN(1+Real_MC_30Y!$J$11)-0.5*Real_MC_30Y!$J$12^2)+Real_MC_30Y!$J$12*((RAND()+RAND()+RAND()+RAND()+RAND()+RAND()+RAND()+RAND()+RAND()+RAND()+RAND()+RAND())-6))-1)+Real_MC_30Y!AB$58)</x:f>
        <x:v>8724777.08036413</x:v>
      </x:c>
      <x:c r="AC365" s="50" t="n">
        <x:f>MAX(0,AB365*(1+EXP((LN(1+Real_MC_30Y!$J$11)-0.5*Real_MC_30Y!$J$12^2)+Real_MC_30Y!$J$12*((RAND()+RAND()+RAND()+RAND()+RAND()+RAND()+RAND()+RAND()+RAND()+RAND()+RAND()+RAND())-6))-1)+Real_MC_30Y!AC$58)</x:f>
        <x:v>7323544.744122288</x:v>
      </x:c>
      <x:c r="AD365" s="50" t="n">
        <x:f>MAX(0,AC365*(1+EXP((LN(1+Real_MC_30Y!$J$11)-0.5*Real_MC_30Y!$J$12^2)+Real_MC_30Y!$J$12*((RAND()+RAND()+RAND()+RAND()+RAND()+RAND()+RAND()+RAND()+RAND()+RAND()+RAND()+RAND())-6))-1)+Real_MC_30Y!AD$58)</x:f>
        <x:v>7957504.37287872</x:v>
      </x:c>
      <x:c r="AE365" s="50" t="n">
        <x:f>MAX(0,AD365*(1+EXP((LN(1+Real_MC_30Y!$J$11)-0.5*Real_MC_30Y!$J$12^2)+Real_MC_30Y!$J$12*((RAND()+RAND()+RAND()+RAND()+RAND()+RAND()+RAND()+RAND()+RAND()+RAND()+RAND()+RAND())-6))-1)+Real_MC_30Y!AE$58)</x:f>
        <x:v>10063260.18589245</x:v>
      </x:c>
      <x:c r="AF365" s="50" t="n">
        <x:f>MAX(0,AE365*(1+EXP((LN(1+Real_MC_30Y!$J$11)-0.5*Real_MC_30Y!$J$12^2)+Real_MC_30Y!$J$12*((RAND()+RAND()+RAND()+RAND()+RAND()+RAND()+RAND()+RAND()+RAND()+RAND()+RAND()+RAND())-6))-1)+Real_MC_30Y!AF$58)</x:f>
        <x:v>8097999.946209455</x:v>
      </x:c>
    </x:row>
    <x:row r="366">
      <x:c r="A366">
        <x:v>362</x:v>
      </x:c>
      <x:c r="B366" s="50" t="n">
        <x:f>MAX(0,Liquidity_30Y!$C$14+Real_MC_30Y!B$57-Real_MC_30Y!B$56)</x:f>
        <x:v>1029031.25</x:v>
      </x:c>
      <x:c r="C366" s="50" t="n">
        <x:f>MAX(0,B366*(1+EXP((LN(1+Real_MC_30Y!$J$11)-0.5*Real_MC_30Y!$J$12^2)+Real_MC_30Y!$J$12*((RAND()+RAND()+RAND()+RAND()+RAND()+RAND()+RAND()+RAND()+RAND()+RAND()+RAND()+RAND())-6))-1)+Real_MC_30Y!C$58)</x:f>
        <x:v>1312210.8003056203</x:v>
      </x:c>
      <x:c r="D366" s="50" t="n">
        <x:f>MAX(0,C366*(1+EXP((LN(1+Real_MC_30Y!$J$11)-0.5*Real_MC_30Y!$J$12^2)+Real_MC_30Y!$J$12*((RAND()+RAND()+RAND()+RAND()+RAND()+RAND()+RAND()+RAND()+RAND()+RAND()+RAND()+RAND())-6))-1)+Real_MC_30Y!D$58)</x:f>
        <x:v>1538391.3412866143</x:v>
      </x:c>
      <x:c r="E366" s="50" t="n">
        <x:f>MAX(0,D366*(1+EXP((LN(1+Real_MC_30Y!$J$11)-0.5*Real_MC_30Y!$J$12^2)+Real_MC_30Y!$J$12*((RAND()+RAND()+RAND()+RAND()+RAND()+RAND()+RAND()+RAND()+RAND()+RAND()+RAND()+RAND())-6))-1)+Real_MC_30Y!E$58)</x:f>
        <x:v>1694160.1283648582</x:v>
      </x:c>
      <x:c r="F366" s="50" t="n">
        <x:f>MAX(0,E366*(1+EXP((LN(1+Real_MC_30Y!$J$11)-0.5*Real_MC_30Y!$J$12^2)+Real_MC_30Y!$J$12*((RAND()+RAND()+RAND()+RAND()+RAND()+RAND()+RAND()+RAND()+RAND()+RAND()+RAND()+RAND())-6))-1)+Real_MC_30Y!F$58)</x:f>
        <x:v>1863609.750724961</x:v>
      </x:c>
      <x:c r="G366" s="50" t="n">
        <x:f>MAX(0,F366*(1+EXP((LN(1+Real_MC_30Y!$J$11)-0.5*Real_MC_30Y!$J$12^2)+Real_MC_30Y!$J$12*((RAND()+RAND()+RAND()+RAND()+RAND()+RAND()+RAND()+RAND()+RAND()+RAND()+RAND()+RAND())-6))-1)+Real_MC_30Y!G$58)</x:f>
        <x:v>1608922.6794798437</x:v>
      </x:c>
      <x:c r="H366" s="50" t="n">
        <x:f>MAX(0,G366*(1+EXP((LN(1+Real_MC_30Y!$J$11)-0.5*Real_MC_30Y!$J$12^2)+Real_MC_30Y!$J$12*((RAND()+RAND()+RAND()+RAND()+RAND()+RAND()+RAND()+RAND()+RAND()+RAND()+RAND()+RAND())-6))-1)+Real_MC_30Y!H$58)</x:f>
        <x:v>1939476.6924990674</x:v>
      </x:c>
      <x:c r="I366" s="50" t="n">
        <x:f>MAX(0,H366*(1+EXP((LN(1+Real_MC_30Y!$J$11)-0.5*Real_MC_30Y!$J$12^2)+Real_MC_30Y!$J$12*((RAND()+RAND()+RAND()+RAND()+RAND()+RAND()+RAND()+RAND()+RAND()+RAND()+RAND()+RAND())-6))-1)+Real_MC_30Y!I$58)</x:f>
        <x:v>1741320.1458585626</x:v>
      </x:c>
      <x:c r="J366" s="50" t="n">
        <x:f>MAX(0,I366*(1+EXP((LN(1+Real_MC_30Y!$J$11)-0.5*Real_MC_30Y!$J$12^2)+Real_MC_30Y!$J$12*((RAND()+RAND()+RAND()+RAND()+RAND()+RAND()+RAND()+RAND()+RAND()+RAND()+RAND()+RAND())-6))-1)+Real_MC_30Y!J$58)</x:f>
        <x:v>1765434.4114714544</x:v>
      </x:c>
      <x:c r="K366" s="50" t="n">
        <x:f>MAX(0,J366*(1+EXP((LN(1+Real_MC_30Y!$J$11)-0.5*Real_MC_30Y!$J$12^2)+Real_MC_30Y!$J$12*((RAND()+RAND()+RAND()+RAND()+RAND()+RAND()+RAND()+RAND()+RAND()+RAND()+RAND()+RAND())-6))-1)+Real_MC_30Y!K$58)</x:f>
        <x:v>2216697.624743265</x:v>
      </x:c>
      <x:c r="L366" s="50" t="n">
        <x:f>MAX(0,K366*(1+EXP((LN(1+Real_MC_30Y!$J$11)-0.5*Real_MC_30Y!$J$12^2)+Real_MC_30Y!$J$12*((RAND()+RAND()+RAND()+RAND()+RAND()+RAND()+RAND()+RAND()+RAND()+RAND()+RAND()+RAND())-6))-1)+Real_MC_30Y!L$58)</x:f>
        <x:v>1905542.783742055</x:v>
      </x:c>
      <x:c r="M366" s="50" t="n">
        <x:f>MAX(0,L366*(1+EXP((LN(1+Real_MC_30Y!$J$11)-0.5*Real_MC_30Y!$J$12^2)+Real_MC_30Y!$J$12*((RAND()+RAND()+RAND()+RAND()+RAND()+RAND()+RAND()+RAND()+RAND()+RAND()+RAND()+RAND())-6))-1)+Real_MC_30Y!M$58)</x:f>
        <x:v>1824857.637376808</x:v>
      </x:c>
      <x:c r="N366" s="50" t="n">
        <x:f>MAX(0,M366*(1+EXP((LN(1+Real_MC_30Y!$J$11)-0.5*Real_MC_30Y!$J$12^2)+Real_MC_30Y!$J$12*((RAND()+RAND()+RAND()+RAND()+RAND()+RAND()+RAND()+RAND()+RAND()+RAND()+RAND()+RAND())-6))-1)+Real_MC_30Y!N$58)</x:f>
        <x:v>1920527.1543951847</x:v>
      </x:c>
      <x:c r="O366" s="50" t="n">
        <x:f>MAX(0,N366*(1+EXP((LN(1+Real_MC_30Y!$J$11)-0.5*Real_MC_30Y!$J$12^2)+Real_MC_30Y!$J$12*((RAND()+RAND()+RAND()+RAND()+RAND()+RAND()+RAND()+RAND()+RAND()+RAND()+RAND()+RAND())-6))-1)+Real_MC_30Y!O$58)</x:f>
        <x:v>2168517.13307051</x:v>
      </x:c>
      <x:c r="P366" s="50" t="n">
        <x:f>MAX(0,O366*(1+EXP((LN(1+Real_MC_30Y!$J$11)-0.5*Real_MC_30Y!$J$12^2)+Real_MC_30Y!$J$12*((RAND()+RAND()+RAND()+RAND()+RAND()+RAND()+RAND()+RAND()+RAND()+RAND()+RAND()+RAND())-6))-1)+Real_MC_30Y!P$58)</x:f>
        <x:v>2218281.6692014816</x:v>
      </x:c>
      <x:c r="Q366" s="50" t="n">
        <x:f>MAX(0,P366*(1+EXP((LN(1+Real_MC_30Y!$J$11)-0.5*Real_MC_30Y!$J$12^2)+Real_MC_30Y!$J$12*((RAND()+RAND()+RAND()+RAND()+RAND()+RAND()+RAND()+RAND()+RAND()+RAND()+RAND()+RAND())-6))-1)+Real_MC_30Y!Q$58)</x:f>
        <x:v>2033907.0730004222</x:v>
      </x:c>
      <x:c r="R366" s="50" t="n">
        <x:f>MAX(0,Q366*(1+EXP((LN(1+Real_MC_30Y!$J$11)-0.5*Real_MC_30Y!$J$12^2)+Real_MC_30Y!$J$12*((RAND()+RAND()+RAND()+RAND()+RAND()+RAND()+RAND()+RAND()+RAND()+RAND()+RAND()+RAND())-6))-1)+Real_MC_30Y!R$58)</x:f>
        <x:v>2683759.110235636</x:v>
      </x:c>
      <x:c r="S366" s="50" t="n">
        <x:f>MAX(0,R366*(1+EXP((LN(1+Real_MC_30Y!$J$11)-0.5*Real_MC_30Y!$J$12^2)+Real_MC_30Y!$J$12*((RAND()+RAND()+RAND()+RAND()+RAND()+RAND()+RAND()+RAND()+RAND()+RAND()+RAND()+RAND())-6))-1)+Real_MC_30Y!S$58)</x:f>
        <x:v>2479221.5236889822</x:v>
      </x:c>
      <x:c r="T366" s="50" t="n">
        <x:f>MAX(0,S366*(1+EXP((LN(1+Real_MC_30Y!$J$11)-0.5*Real_MC_30Y!$J$12^2)+Real_MC_30Y!$J$12*((RAND()+RAND()+RAND()+RAND()+RAND()+RAND()+RAND()+RAND()+RAND()+RAND()+RAND()+RAND())-6))-1)+Real_MC_30Y!T$58)</x:f>
        <x:v>1703167.1600109423</x:v>
      </x:c>
      <x:c r="U366" s="50" t="n">
        <x:f>MAX(0,T366*(1+EXP((LN(1+Real_MC_30Y!$J$11)-0.5*Real_MC_30Y!$J$12^2)+Real_MC_30Y!$J$12*((RAND()+RAND()+RAND()+RAND()+RAND()+RAND()+RAND()+RAND()+RAND()+RAND()+RAND()+RAND())-6))-1)+Real_MC_30Y!U$58)</x:f>
        <x:v>2022871.3343676808</x:v>
      </x:c>
      <x:c r="V366" s="50" t="n">
        <x:f>MAX(0,U366*(1+EXP((LN(1+Real_MC_30Y!$J$11)-0.5*Real_MC_30Y!$J$12^2)+Real_MC_30Y!$J$12*((RAND()+RAND()+RAND()+RAND()+RAND()+RAND()+RAND()+RAND()+RAND()+RAND()+RAND()+RAND())-6))-1)+Real_MC_30Y!V$58)</x:f>
        <x:v>2361583.0279335277</x:v>
      </x:c>
      <x:c r="W366" s="50" t="n">
        <x:f>MAX(0,V366*(1+EXP((LN(1+Real_MC_30Y!$J$11)-0.5*Real_MC_30Y!$J$12^2)+Real_MC_30Y!$J$12*((RAND()+RAND()+RAND()+RAND()+RAND()+RAND()+RAND()+RAND()+RAND()+RAND()+RAND()+RAND())-6))-1)+Real_MC_30Y!W$58)</x:f>
        <x:v>2517934.0341352904</x:v>
      </x:c>
      <x:c r="X366" s="50" t="n">
        <x:f>MAX(0,W366*(1+EXP((LN(1+Real_MC_30Y!$J$11)-0.5*Real_MC_30Y!$J$12^2)+Real_MC_30Y!$J$12*((RAND()+RAND()+RAND()+RAND()+RAND()+RAND()+RAND()+RAND()+RAND()+RAND()+RAND()+RAND())-6))-1)+Real_MC_30Y!X$58)</x:f>
        <x:v>2875819.1084391978</x:v>
      </x:c>
      <x:c r="Y366" s="50" t="n">
        <x:f>MAX(0,X366*(1+EXP((LN(1+Real_MC_30Y!$J$11)-0.5*Real_MC_30Y!$J$12^2)+Real_MC_30Y!$J$12*((RAND()+RAND()+RAND()+RAND()+RAND()+RAND()+RAND()+RAND()+RAND()+RAND()+RAND()+RAND())-6))-1)+Real_MC_30Y!Y$58)</x:f>
        <x:v>2296404.9360588123</x:v>
      </x:c>
      <x:c r="Z366" s="50" t="n">
        <x:f>MAX(0,Y366*(1+EXP((LN(1+Real_MC_30Y!$J$11)-0.5*Real_MC_30Y!$J$12^2)+Real_MC_30Y!$J$12*((RAND()+RAND()+RAND()+RAND()+RAND()+RAND()+RAND()+RAND()+RAND()+RAND()+RAND()+RAND())-6))-1)+Real_MC_30Y!Z$58)</x:f>
        <x:v>2920053.0285430616</x:v>
      </x:c>
      <x:c r="AA366" s="50" t="n">
        <x:f>MAX(0,Z366*(1+EXP((LN(1+Real_MC_30Y!$J$11)-0.5*Real_MC_30Y!$J$12^2)+Real_MC_30Y!$J$12*((RAND()+RAND()+RAND()+RAND()+RAND()+RAND()+RAND()+RAND()+RAND()+RAND()+RAND()+RAND())-6))-1)+Real_MC_30Y!AA$58)</x:f>
        <x:v>3509743.9023966603</x:v>
      </x:c>
      <x:c r="AB366" s="50" t="n">
        <x:f>MAX(0,AA366*(1+EXP((LN(1+Real_MC_30Y!$J$11)-0.5*Real_MC_30Y!$J$12^2)+Real_MC_30Y!$J$12*((RAND()+RAND()+RAND()+RAND()+RAND()+RAND()+RAND()+RAND()+RAND()+RAND()+RAND()+RAND())-6))-1)+Real_MC_30Y!AB$58)</x:f>
        <x:v>4213294.978149149</x:v>
      </x:c>
      <x:c r="AC366" s="50" t="n">
        <x:f>MAX(0,AB366*(1+EXP((LN(1+Real_MC_30Y!$J$11)-0.5*Real_MC_30Y!$J$12^2)+Real_MC_30Y!$J$12*((RAND()+RAND()+RAND()+RAND()+RAND()+RAND()+RAND()+RAND()+RAND()+RAND()+RAND()+RAND())-6))-1)+Real_MC_30Y!AC$58)</x:f>
        <x:v>5924416.534043823</x:v>
      </x:c>
      <x:c r="AD366" s="50" t="n">
        <x:f>MAX(0,AC366*(1+EXP((LN(1+Real_MC_30Y!$J$11)-0.5*Real_MC_30Y!$J$12^2)+Real_MC_30Y!$J$12*((RAND()+RAND()+RAND()+RAND()+RAND()+RAND()+RAND()+RAND()+RAND()+RAND()+RAND()+RAND())-6))-1)+Real_MC_30Y!AD$58)</x:f>
        <x:v>6894025.491700947</x:v>
      </x:c>
      <x:c r="AE366" s="50" t="n">
        <x:f>MAX(0,AD366*(1+EXP((LN(1+Real_MC_30Y!$J$11)-0.5*Real_MC_30Y!$J$12^2)+Real_MC_30Y!$J$12*((RAND()+RAND()+RAND()+RAND()+RAND()+RAND()+RAND()+RAND()+RAND()+RAND()+RAND()+RAND())-6))-1)+Real_MC_30Y!AE$58)</x:f>
        <x:v>6712600.993481991</x:v>
      </x:c>
      <x:c r="AF366" s="50" t="n">
        <x:f>MAX(0,AE366*(1+EXP((LN(1+Real_MC_30Y!$J$11)-0.5*Real_MC_30Y!$J$12^2)+Real_MC_30Y!$J$12*((RAND()+RAND()+RAND()+RAND()+RAND()+RAND()+RAND()+RAND()+RAND()+RAND()+RAND()+RAND())-6))-1)+Real_MC_30Y!AF$58)</x:f>
        <x:v>6575387.032586153</x:v>
      </x:c>
    </x:row>
    <x:row r="367">
      <x:c r="A367">
        <x:v>363</x:v>
      </x:c>
      <x:c r="B367" s="50" t="n">
        <x:f>MAX(0,Liquidity_30Y!$C$14+Real_MC_30Y!B$57-Real_MC_30Y!B$56)</x:f>
        <x:v>1029031.25</x:v>
      </x:c>
      <x:c r="C367" s="50" t="n">
        <x:f>MAX(0,B367*(1+EXP((LN(1+Real_MC_30Y!$J$11)-0.5*Real_MC_30Y!$J$12^2)+Real_MC_30Y!$J$12*((RAND()+RAND()+RAND()+RAND()+RAND()+RAND()+RAND()+RAND()+RAND()+RAND()+RAND()+RAND())-6))-1)+Real_MC_30Y!C$58)</x:f>
        <x:v>931841.1122175741</x:v>
      </x:c>
      <x:c r="D367" s="50" t="n">
        <x:f>MAX(0,C367*(1+EXP((LN(1+Real_MC_30Y!$J$11)-0.5*Real_MC_30Y!$J$12^2)+Real_MC_30Y!$J$12*((RAND()+RAND()+RAND()+RAND()+RAND()+RAND()+RAND()+RAND()+RAND()+RAND()+RAND()+RAND())-6))-1)+Real_MC_30Y!D$58)</x:f>
        <x:v>892205.1807119781</x:v>
      </x:c>
      <x:c r="E367" s="50" t="n">
        <x:f>MAX(0,D367*(1+EXP((LN(1+Real_MC_30Y!$J$11)-0.5*Real_MC_30Y!$J$12^2)+Real_MC_30Y!$J$12*((RAND()+RAND()+RAND()+RAND()+RAND()+RAND()+RAND()+RAND()+RAND()+RAND()+RAND()+RAND())-6))-1)+Real_MC_30Y!E$58)</x:f>
        <x:v>1038102.1228237732</x:v>
      </x:c>
      <x:c r="F367" s="50" t="n">
        <x:f>MAX(0,E367*(1+EXP((LN(1+Real_MC_30Y!$J$11)-0.5*Real_MC_30Y!$J$12^2)+Real_MC_30Y!$J$12*((RAND()+RAND()+RAND()+RAND()+RAND()+RAND()+RAND()+RAND()+RAND()+RAND()+RAND()+RAND())-6))-1)+Real_MC_30Y!F$58)</x:f>
        <x:v>1064590.7849624832</x:v>
      </x:c>
      <x:c r="G367" s="50" t="n">
        <x:f>MAX(0,F367*(1+EXP((LN(1+Real_MC_30Y!$J$11)-0.5*Real_MC_30Y!$J$12^2)+Real_MC_30Y!$J$12*((RAND()+RAND()+RAND()+RAND()+RAND()+RAND()+RAND()+RAND()+RAND()+RAND()+RAND()+RAND())-6))-1)+Real_MC_30Y!G$58)</x:f>
        <x:v>1261221.4721760098</x:v>
      </x:c>
      <x:c r="H367" s="50" t="n">
        <x:f>MAX(0,G367*(1+EXP((LN(1+Real_MC_30Y!$J$11)-0.5*Real_MC_30Y!$J$12^2)+Real_MC_30Y!$J$12*((RAND()+RAND()+RAND()+RAND()+RAND()+RAND()+RAND()+RAND()+RAND()+RAND()+RAND()+RAND())-6))-1)+Real_MC_30Y!H$58)</x:f>
        <x:v>1253270.5482000285</x:v>
      </x:c>
      <x:c r="I367" s="50" t="n">
        <x:f>MAX(0,H367*(1+EXP((LN(1+Real_MC_30Y!$J$11)-0.5*Real_MC_30Y!$J$12^2)+Real_MC_30Y!$J$12*((RAND()+RAND()+RAND()+RAND()+RAND()+RAND()+RAND()+RAND()+RAND()+RAND()+RAND()+RAND())-6))-1)+Real_MC_30Y!I$58)</x:f>
        <x:v>1165726.196259838</x:v>
      </x:c>
      <x:c r="J367" s="50" t="n">
        <x:f>MAX(0,I367*(1+EXP((LN(1+Real_MC_30Y!$J$11)-0.5*Real_MC_30Y!$J$12^2)+Real_MC_30Y!$J$12*((RAND()+RAND()+RAND()+RAND()+RAND()+RAND()+RAND()+RAND()+RAND()+RAND()+RAND()+RAND())-6))-1)+Real_MC_30Y!J$58)</x:f>
        <x:v>1203445.8638557633</x:v>
      </x:c>
      <x:c r="K367" s="50" t="n">
        <x:f>MAX(0,J367*(1+EXP((LN(1+Real_MC_30Y!$J$11)-0.5*Real_MC_30Y!$J$12^2)+Real_MC_30Y!$J$12*((RAND()+RAND()+RAND()+RAND()+RAND()+RAND()+RAND()+RAND()+RAND()+RAND()+RAND()+RAND())-6))-1)+Real_MC_30Y!K$58)</x:f>
        <x:v>972485.3753052384</x:v>
      </x:c>
      <x:c r="L367" s="50" t="n">
        <x:f>MAX(0,K367*(1+EXP((LN(1+Real_MC_30Y!$J$11)-0.5*Real_MC_30Y!$J$12^2)+Real_MC_30Y!$J$12*((RAND()+RAND()+RAND()+RAND()+RAND()+RAND()+RAND()+RAND()+RAND()+RAND()+RAND()+RAND())-6))-1)+Real_MC_30Y!L$58)</x:f>
        <x:v>1286942.7839182683</x:v>
      </x:c>
      <x:c r="M367" s="50" t="n">
        <x:f>MAX(0,L367*(1+EXP((LN(1+Real_MC_30Y!$J$11)-0.5*Real_MC_30Y!$J$12^2)+Real_MC_30Y!$J$12*((RAND()+RAND()+RAND()+RAND()+RAND()+RAND()+RAND()+RAND()+RAND()+RAND()+RAND()+RAND())-6))-1)+Real_MC_30Y!M$58)</x:f>
        <x:v>1349863.635149671</x:v>
      </x:c>
      <x:c r="N367" s="50" t="n">
        <x:f>MAX(0,M367*(1+EXP((LN(1+Real_MC_30Y!$J$11)-0.5*Real_MC_30Y!$J$12^2)+Real_MC_30Y!$J$12*((RAND()+RAND()+RAND()+RAND()+RAND()+RAND()+RAND()+RAND()+RAND()+RAND()+RAND()+RAND())-6))-1)+Real_MC_30Y!N$58)</x:f>
        <x:v>1214516.1846909428</x:v>
      </x:c>
      <x:c r="O367" s="50" t="n">
        <x:f>MAX(0,N367*(1+EXP((LN(1+Real_MC_30Y!$J$11)-0.5*Real_MC_30Y!$J$12^2)+Real_MC_30Y!$J$12*((RAND()+RAND()+RAND()+RAND()+RAND()+RAND()+RAND()+RAND()+RAND()+RAND()+RAND()+RAND())-6))-1)+Real_MC_30Y!O$58)</x:f>
        <x:v>1385638.825927552</x:v>
      </x:c>
      <x:c r="P367" s="50" t="n">
        <x:f>MAX(0,O367*(1+EXP((LN(1+Real_MC_30Y!$J$11)-0.5*Real_MC_30Y!$J$12^2)+Real_MC_30Y!$J$12*((RAND()+RAND()+RAND()+RAND()+RAND()+RAND()+RAND()+RAND()+RAND()+RAND()+RAND()+RAND())-6))-1)+Real_MC_30Y!P$58)</x:f>
        <x:v>1354251.2422112094</x:v>
      </x:c>
      <x:c r="Q367" s="50" t="n">
        <x:f>MAX(0,P367*(1+EXP((LN(1+Real_MC_30Y!$J$11)-0.5*Real_MC_30Y!$J$12^2)+Real_MC_30Y!$J$12*((RAND()+RAND()+RAND()+RAND()+RAND()+RAND()+RAND()+RAND()+RAND()+RAND()+RAND()+RAND())-6))-1)+Real_MC_30Y!Q$58)</x:f>
        <x:v>1512602.0769762923</x:v>
      </x:c>
      <x:c r="R367" s="50" t="n">
        <x:f>MAX(0,Q367*(1+EXP((LN(1+Real_MC_30Y!$J$11)-0.5*Real_MC_30Y!$J$12^2)+Real_MC_30Y!$J$12*((RAND()+RAND()+RAND()+RAND()+RAND()+RAND()+RAND()+RAND()+RAND()+RAND()+RAND()+RAND())-6))-1)+Real_MC_30Y!R$58)</x:f>
        <x:v>1531931.33802176</x:v>
      </x:c>
      <x:c r="S367" s="50" t="n">
        <x:f>MAX(0,R367*(1+EXP((LN(1+Real_MC_30Y!$J$11)-0.5*Real_MC_30Y!$J$12^2)+Real_MC_30Y!$J$12*((RAND()+RAND()+RAND()+RAND()+RAND()+RAND()+RAND()+RAND()+RAND()+RAND()+RAND()+RAND())-6))-1)+Real_MC_30Y!S$58)</x:f>
        <x:v>1371981.2414126778</x:v>
      </x:c>
      <x:c r="T367" s="50" t="n">
        <x:f>MAX(0,S367*(1+EXP((LN(1+Real_MC_30Y!$J$11)-0.5*Real_MC_30Y!$J$12^2)+Real_MC_30Y!$J$12*((RAND()+RAND()+RAND()+RAND()+RAND()+RAND()+RAND()+RAND()+RAND()+RAND()+RAND()+RAND())-6))-1)+Real_MC_30Y!T$58)</x:f>
        <x:v>1271479.7670243243</x:v>
      </x:c>
      <x:c r="U367" s="50" t="n">
        <x:f>MAX(0,T367*(1+EXP((LN(1+Real_MC_30Y!$J$11)-0.5*Real_MC_30Y!$J$12^2)+Real_MC_30Y!$J$12*((RAND()+RAND()+RAND()+RAND()+RAND()+RAND()+RAND()+RAND()+RAND()+RAND()+RAND()+RAND())-6))-1)+Real_MC_30Y!U$58)</x:f>
        <x:v>1652603.0415399105</x:v>
      </x:c>
      <x:c r="V367" s="50" t="n">
        <x:f>MAX(0,U367*(1+EXP((LN(1+Real_MC_30Y!$J$11)-0.5*Real_MC_30Y!$J$12^2)+Real_MC_30Y!$J$12*((RAND()+RAND()+RAND()+RAND()+RAND()+RAND()+RAND()+RAND()+RAND()+RAND()+RAND()+RAND())-6))-1)+Real_MC_30Y!V$58)</x:f>
        <x:v>1712808.298974738</x:v>
      </x:c>
      <x:c r="W367" s="50" t="n">
        <x:f>MAX(0,V367*(1+EXP((LN(1+Real_MC_30Y!$J$11)-0.5*Real_MC_30Y!$J$12^2)+Real_MC_30Y!$J$12*((RAND()+RAND()+RAND()+RAND()+RAND()+RAND()+RAND()+RAND()+RAND()+RAND()+RAND()+RAND())-6))-1)+Real_MC_30Y!W$58)</x:f>
        <x:v>1568314.3475323017</x:v>
      </x:c>
      <x:c r="X367" s="50" t="n">
        <x:f>MAX(0,W367*(1+EXP((LN(1+Real_MC_30Y!$J$11)-0.5*Real_MC_30Y!$J$12^2)+Real_MC_30Y!$J$12*((RAND()+RAND()+RAND()+RAND()+RAND()+RAND()+RAND()+RAND()+RAND()+RAND()+RAND()+RAND())-6))-1)+Real_MC_30Y!X$58)</x:f>
        <x:v>1682222.581810298</x:v>
      </x:c>
      <x:c r="Y367" s="50" t="n">
        <x:f>MAX(0,X367*(1+EXP((LN(1+Real_MC_30Y!$J$11)-0.5*Real_MC_30Y!$J$12^2)+Real_MC_30Y!$J$12*((RAND()+RAND()+RAND()+RAND()+RAND()+RAND()+RAND()+RAND()+RAND()+RAND()+RAND()+RAND())-6))-1)+Real_MC_30Y!Y$58)</x:f>
        <x:v>1655695.1551430672</x:v>
      </x:c>
      <x:c r="Z367" s="50" t="n">
        <x:f>MAX(0,Y367*(1+EXP((LN(1+Real_MC_30Y!$J$11)-0.5*Real_MC_30Y!$J$12^2)+Real_MC_30Y!$J$12*((RAND()+RAND()+RAND()+RAND()+RAND()+RAND()+RAND()+RAND()+RAND()+RAND()+RAND()+RAND())-6))-1)+Real_MC_30Y!Z$58)</x:f>
        <x:v>1247158.418943494</x:v>
      </x:c>
      <x:c r="AA367" s="50" t="n">
        <x:f>MAX(0,Z367*(1+EXP((LN(1+Real_MC_30Y!$J$11)-0.5*Real_MC_30Y!$J$12^2)+Real_MC_30Y!$J$12*((RAND()+RAND()+RAND()+RAND()+RAND()+RAND()+RAND()+RAND()+RAND()+RAND()+RAND()+RAND())-6))-1)+Real_MC_30Y!AA$58)</x:f>
        <x:v>1192302.0852404991</x:v>
      </x:c>
      <x:c r="AB367" s="50" t="n">
        <x:f>MAX(0,AA367*(1+EXP((LN(1+Real_MC_30Y!$J$11)-0.5*Real_MC_30Y!$J$12^2)+Real_MC_30Y!$J$12*((RAND()+RAND()+RAND()+RAND()+RAND()+RAND()+RAND()+RAND()+RAND()+RAND()+RAND()+RAND())-6))-1)+Real_MC_30Y!AB$58)</x:f>
        <x:v>1102499.1321583407</x:v>
      </x:c>
      <x:c r="AC367" s="50" t="n">
        <x:f>MAX(0,AB367*(1+EXP((LN(1+Real_MC_30Y!$J$11)-0.5*Real_MC_30Y!$J$12^2)+Real_MC_30Y!$J$12*((RAND()+RAND()+RAND()+RAND()+RAND()+RAND()+RAND()+RAND()+RAND()+RAND()+RAND()+RAND())-6))-1)+Real_MC_30Y!AC$58)</x:f>
        <x:v>1128979.7310344586</x:v>
      </x:c>
      <x:c r="AD367" s="50" t="n">
        <x:f>MAX(0,AC367*(1+EXP((LN(1+Real_MC_30Y!$J$11)-0.5*Real_MC_30Y!$J$12^2)+Real_MC_30Y!$J$12*((RAND()+RAND()+RAND()+RAND()+RAND()+RAND()+RAND()+RAND()+RAND()+RAND()+RAND()+RAND())-6))-1)+Real_MC_30Y!AD$58)</x:f>
        <x:v>1574068.4042477082</x:v>
      </x:c>
      <x:c r="AE367" s="50" t="n">
        <x:f>MAX(0,AD367*(1+EXP((LN(1+Real_MC_30Y!$J$11)-0.5*Real_MC_30Y!$J$12^2)+Real_MC_30Y!$J$12*((RAND()+RAND()+RAND()+RAND()+RAND()+RAND()+RAND()+RAND()+RAND()+RAND()+RAND()+RAND())-6))-1)+Real_MC_30Y!AE$58)</x:f>
        <x:v>1502561.333790549</x:v>
      </x:c>
      <x:c r="AF367" s="50" t="n">
        <x:f>MAX(0,AE367*(1+EXP((LN(1+Real_MC_30Y!$J$11)-0.5*Real_MC_30Y!$J$12^2)+Real_MC_30Y!$J$12*((RAND()+RAND()+RAND()+RAND()+RAND()+RAND()+RAND()+RAND()+RAND()+RAND()+RAND()+RAND())-6))-1)+Real_MC_30Y!AF$58)</x:f>
        <x:v>1749719.0672055106</x:v>
      </x:c>
    </x:row>
    <x:row r="368">
      <x:c r="A368">
        <x:v>364</x:v>
      </x:c>
      <x:c r="B368" s="50" t="n">
        <x:f>MAX(0,Liquidity_30Y!$C$14+Real_MC_30Y!B$57-Real_MC_30Y!B$56)</x:f>
        <x:v>1029031.25</x:v>
      </x:c>
      <x:c r="C368" s="50" t="n">
        <x:f>MAX(0,B368*(1+EXP((LN(1+Real_MC_30Y!$J$11)-0.5*Real_MC_30Y!$J$12^2)+Real_MC_30Y!$J$12*((RAND()+RAND()+RAND()+RAND()+RAND()+RAND()+RAND()+RAND()+RAND()+RAND()+RAND()+RAND())-6))-1)+Real_MC_30Y!C$58)</x:f>
        <x:v>1042948.9528713586</x:v>
      </x:c>
      <x:c r="D368" s="50" t="n">
        <x:f>MAX(0,C368*(1+EXP((LN(1+Real_MC_30Y!$J$11)-0.5*Real_MC_30Y!$J$12^2)+Real_MC_30Y!$J$12*((RAND()+RAND()+RAND()+RAND()+RAND()+RAND()+RAND()+RAND()+RAND()+RAND()+RAND()+RAND())-6))-1)+Real_MC_30Y!D$58)</x:f>
        <x:v>1371817.1184015274</x:v>
      </x:c>
      <x:c r="E368" s="50" t="n">
        <x:f>MAX(0,D368*(1+EXP((LN(1+Real_MC_30Y!$J$11)-0.5*Real_MC_30Y!$J$12^2)+Real_MC_30Y!$J$12*((RAND()+RAND()+RAND()+RAND()+RAND()+RAND()+RAND()+RAND()+RAND()+RAND()+RAND()+RAND())-6))-1)+Real_MC_30Y!E$58)</x:f>
        <x:v>1554982.4658399927</x:v>
      </x:c>
      <x:c r="F368" s="50" t="n">
        <x:f>MAX(0,E368*(1+EXP((LN(1+Real_MC_30Y!$J$11)-0.5*Real_MC_30Y!$J$12^2)+Real_MC_30Y!$J$12*((RAND()+RAND()+RAND()+RAND()+RAND()+RAND()+RAND()+RAND()+RAND()+RAND()+RAND()+RAND())-6))-1)+Real_MC_30Y!F$58)</x:f>
        <x:v>1500676.3380048983</x:v>
      </x:c>
      <x:c r="G368" s="50" t="n">
        <x:f>MAX(0,F368*(1+EXP((LN(1+Real_MC_30Y!$J$11)-0.5*Real_MC_30Y!$J$12^2)+Real_MC_30Y!$J$12*((RAND()+RAND()+RAND()+RAND()+RAND()+RAND()+RAND()+RAND()+RAND()+RAND()+RAND()+RAND())-6))-1)+Real_MC_30Y!G$58)</x:f>
        <x:v>2096500.2177541442</x:v>
      </x:c>
      <x:c r="H368" s="50" t="n">
        <x:f>MAX(0,G368*(1+EXP((LN(1+Real_MC_30Y!$J$11)-0.5*Real_MC_30Y!$J$12^2)+Real_MC_30Y!$J$12*((RAND()+RAND()+RAND()+RAND()+RAND()+RAND()+RAND()+RAND()+RAND()+RAND()+RAND()+RAND())-6))-1)+Real_MC_30Y!H$58)</x:f>
        <x:v>1958844.0553489388</x:v>
      </x:c>
      <x:c r="I368" s="50" t="n">
        <x:f>MAX(0,H368*(1+EXP((LN(1+Real_MC_30Y!$J$11)-0.5*Real_MC_30Y!$J$12^2)+Real_MC_30Y!$J$12*((RAND()+RAND()+RAND()+RAND()+RAND()+RAND()+RAND()+RAND()+RAND()+RAND()+RAND()+RAND())-6))-1)+Real_MC_30Y!I$58)</x:f>
        <x:v>2155249.6170678223</x:v>
      </x:c>
      <x:c r="J368" s="50" t="n">
        <x:f>MAX(0,I368*(1+EXP((LN(1+Real_MC_30Y!$J$11)-0.5*Real_MC_30Y!$J$12^2)+Real_MC_30Y!$J$12*((RAND()+RAND()+RAND()+RAND()+RAND()+RAND()+RAND()+RAND()+RAND()+RAND()+RAND()+RAND())-6))-1)+Real_MC_30Y!J$58)</x:f>
        <x:v>2105979.49846541</x:v>
      </x:c>
      <x:c r="K368" s="50" t="n">
        <x:f>MAX(0,J368*(1+EXP((LN(1+Real_MC_30Y!$J$11)-0.5*Real_MC_30Y!$J$12^2)+Real_MC_30Y!$J$12*((RAND()+RAND()+RAND()+RAND()+RAND()+RAND()+RAND()+RAND()+RAND()+RAND()+RAND()+RAND())-6))-1)+Real_MC_30Y!K$58)</x:f>
        <x:v>2072087.9892979625</x:v>
      </x:c>
      <x:c r="L368" s="50" t="n">
        <x:f>MAX(0,K368*(1+EXP((LN(1+Real_MC_30Y!$J$11)-0.5*Real_MC_30Y!$J$12^2)+Real_MC_30Y!$J$12*((RAND()+RAND()+RAND()+RAND()+RAND()+RAND()+RAND()+RAND()+RAND()+RAND()+RAND()+RAND())-6))-1)+Real_MC_30Y!L$58)</x:f>
        <x:v>1964159.5392250933</x:v>
      </x:c>
      <x:c r="M368" s="50" t="n">
        <x:f>MAX(0,L368*(1+EXP((LN(1+Real_MC_30Y!$J$11)-0.5*Real_MC_30Y!$J$12^2)+Real_MC_30Y!$J$12*((RAND()+RAND()+RAND()+RAND()+RAND()+RAND()+RAND()+RAND()+RAND()+RAND()+RAND()+RAND())-6))-1)+Real_MC_30Y!M$58)</x:f>
        <x:v>2105903.4734154753</x:v>
      </x:c>
      <x:c r="N368" s="50" t="n">
        <x:f>MAX(0,M368*(1+EXP((LN(1+Real_MC_30Y!$J$11)-0.5*Real_MC_30Y!$J$12^2)+Real_MC_30Y!$J$12*((RAND()+RAND()+RAND()+RAND()+RAND()+RAND()+RAND()+RAND()+RAND()+RAND()+RAND()+RAND())-6))-1)+Real_MC_30Y!N$58)</x:f>
        <x:v>2218171.8209156943</x:v>
      </x:c>
      <x:c r="O368" s="50" t="n">
        <x:f>MAX(0,N368*(1+EXP((LN(1+Real_MC_30Y!$J$11)-0.5*Real_MC_30Y!$J$12^2)+Real_MC_30Y!$J$12*((RAND()+RAND()+RAND()+RAND()+RAND()+RAND()+RAND()+RAND()+RAND()+RAND()+RAND()+RAND())-6))-1)+Real_MC_30Y!O$58)</x:f>
        <x:v>1996603.4421474542</x:v>
      </x:c>
      <x:c r="P368" s="50" t="n">
        <x:f>MAX(0,O368*(1+EXP((LN(1+Real_MC_30Y!$J$11)-0.5*Real_MC_30Y!$J$12^2)+Real_MC_30Y!$J$12*((RAND()+RAND()+RAND()+RAND()+RAND()+RAND()+RAND()+RAND()+RAND()+RAND()+RAND()+RAND())-6))-1)+Real_MC_30Y!P$58)</x:f>
        <x:v>1868972.9273198608</x:v>
      </x:c>
      <x:c r="Q368" s="50" t="n">
        <x:f>MAX(0,P368*(1+EXP((LN(1+Real_MC_30Y!$J$11)-0.5*Real_MC_30Y!$J$12^2)+Real_MC_30Y!$J$12*((RAND()+RAND()+RAND()+RAND()+RAND()+RAND()+RAND()+RAND()+RAND()+RAND()+RAND()+RAND())-6))-1)+Real_MC_30Y!Q$58)</x:f>
        <x:v>1671446.852993031</x:v>
      </x:c>
      <x:c r="R368" s="50" t="n">
        <x:f>MAX(0,Q368*(1+EXP((LN(1+Real_MC_30Y!$J$11)-0.5*Real_MC_30Y!$J$12^2)+Real_MC_30Y!$J$12*((RAND()+RAND()+RAND()+RAND()+RAND()+RAND()+RAND()+RAND()+RAND()+RAND()+RAND()+RAND())-6))-1)+Real_MC_30Y!R$58)</x:f>
        <x:v>1467510.7318394366</x:v>
      </x:c>
      <x:c r="S368" s="50" t="n">
        <x:f>MAX(0,R368*(1+EXP((LN(1+Real_MC_30Y!$J$11)-0.5*Real_MC_30Y!$J$12^2)+Real_MC_30Y!$J$12*((RAND()+RAND()+RAND()+RAND()+RAND()+RAND()+RAND()+RAND()+RAND()+RAND()+RAND()+RAND())-6))-1)+Real_MC_30Y!S$58)</x:f>
        <x:v>1865073.7810548467</x:v>
      </x:c>
      <x:c r="T368" s="50" t="n">
        <x:f>MAX(0,S368*(1+EXP((LN(1+Real_MC_30Y!$J$11)-0.5*Real_MC_30Y!$J$12^2)+Real_MC_30Y!$J$12*((RAND()+RAND()+RAND()+RAND()+RAND()+RAND()+RAND()+RAND()+RAND()+RAND()+RAND()+RAND())-6))-1)+Real_MC_30Y!T$58)</x:f>
        <x:v>1767242.5113936672</x:v>
      </x:c>
      <x:c r="U368" s="50" t="n">
        <x:f>MAX(0,T368*(1+EXP((LN(1+Real_MC_30Y!$J$11)-0.5*Real_MC_30Y!$J$12^2)+Real_MC_30Y!$J$12*((RAND()+RAND()+RAND()+RAND()+RAND()+RAND()+RAND()+RAND()+RAND()+RAND()+RAND()+RAND())-6))-1)+Real_MC_30Y!U$58)</x:f>
        <x:v>1481965.9454293246</x:v>
      </x:c>
      <x:c r="V368" s="50" t="n">
        <x:f>MAX(0,U368*(1+EXP((LN(1+Real_MC_30Y!$J$11)-0.5*Real_MC_30Y!$J$12^2)+Real_MC_30Y!$J$12*((RAND()+RAND()+RAND()+RAND()+RAND()+RAND()+RAND()+RAND()+RAND()+RAND()+RAND()+RAND())-6))-1)+Real_MC_30Y!V$58)</x:f>
        <x:v>1505365.082290771</x:v>
      </x:c>
      <x:c r="W368" s="50" t="n">
        <x:f>MAX(0,V368*(1+EXP((LN(1+Real_MC_30Y!$J$11)-0.5*Real_MC_30Y!$J$12^2)+Real_MC_30Y!$J$12*((RAND()+RAND()+RAND()+RAND()+RAND()+RAND()+RAND()+RAND()+RAND()+RAND()+RAND()+RAND())-6))-1)+Real_MC_30Y!W$58)</x:f>
        <x:v>1938499.369013088</x:v>
      </x:c>
      <x:c r="X368" s="50" t="n">
        <x:f>MAX(0,W368*(1+EXP((LN(1+Real_MC_30Y!$J$11)-0.5*Real_MC_30Y!$J$12^2)+Real_MC_30Y!$J$12*((RAND()+RAND()+RAND()+RAND()+RAND()+RAND()+RAND()+RAND()+RAND()+RAND()+RAND()+RAND())-6))-1)+Real_MC_30Y!X$58)</x:f>
        <x:v>2396118.2104829634</x:v>
      </x:c>
      <x:c r="Y368" s="50" t="n">
        <x:f>MAX(0,X368*(1+EXP((LN(1+Real_MC_30Y!$J$11)-0.5*Real_MC_30Y!$J$12^2)+Real_MC_30Y!$J$12*((RAND()+RAND()+RAND()+RAND()+RAND()+RAND()+RAND()+RAND()+RAND()+RAND()+RAND()+RAND())-6))-1)+Real_MC_30Y!Y$58)</x:f>
        <x:v>2312149.224457413</x:v>
      </x:c>
      <x:c r="Z368" s="50" t="n">
        <x:f>MAX(0,Y368*(1+EXP((LN(1+Real_MC_30Y!$J$11)-0.5*Real_MC_30Y!$J$12^2)+Real_MC_30Y!$J$12*((RAND()+RAND()+RAND()+RAND()+RAND()+RAND()+RAND()+RAND()+RAND()+RAND()+RAND()+RAND())-6))-1)+Real_MC_30Y!Z$58)</x:f>
        <x:v>1934539.1287735524</x:v>
      </x:c>
      <x:c r="AA368" s="50" t="n">
        <x:f>MAX(0,Z368*(1+EXP((LN(1+Real_MC_30Y!$J$11)-0.5*Real_MC_30Y!$J$12^2)+Real_MC_30Y!$J$12*((RAND()+RAND()+RAND()+RAND()+RAND()+RAND()+RAND()+RAND()+RAND()+RAND()+RAND()+RAND())-6))-1)+Real_MC_30Y!AA$58)</x:f>
        <x:v>1937610.098324293</x:v>
      </x:c>
      <x:c r="AB368" s="50" t="n">
        <x:f>MAX(0,AA368*(1+EXP((LN(1+Real_MC_30Y!$J$11)-0.5*Real_MC_30Y!$J$12^2)+Real_MC_30Y!$J$12*((RAND()+RAND()+RAND()+RAND()+RAND()+RAND()+RAND()+RAND()+RAND()+RAND()+RAND()+RAND())-6))-1)+Real_MC_30Y!AB$58)</x:f>
        <x:v>2117825.6432969286</x:v>
      </x:c>
      <x:c r="AC368" s="50" t="n">
        <x:f>MAX(0,AB368*(1+EXP((LN(1+Real_MC_30Y!$J$11)-0.5*Real_MC_30Y!$J$12^2)+Real_MC_30Y!$J$12*((RAND()+RAND()+RAND()+RAND()+RAND()+RAND()+RAND()+RAND()+RAND()+RAND()+RAND()+RAND())-6))-1)+Real_MC_30Y!AC$58)</x:f>
        <x:v>2529771.3051801254</x:v>
      </x:c>
      <x:c r="AD368" s="50" t="n">
        <x:f>MAX(0,AC368*(1+EXP((LN(1+Real_MC_30Y!$J$11)-0.5*Real_MC_30Y!$J$12^2)+Real_MC_30Y!$J$12*((RAND()+RAND()+RAND()+RAND()+RAND()+RAND()+RAND()+RAND()+RAND()+RAND()+RAND()+RAND())-6))-1)+Real_MC_30Y!AD$58)</x:f>
        <x:v>2947317.844304255</x:v>
      </x:c>
      <x:c r="AE368" s="50" t="n">
        <x:f>MAX(0,AD368*(1+EXP((LN(1+Real_MC_30Y!$J$11)-0.5*Real_MC_30Y!$J$12^2)+Real_MC_30Y!$J$12*((RAND()+RAND()+RAND()+RAND()+RAND()+RAND()+RAND()+RAND()+RAND()+RAND()+RAND()+RAND())-6))-1)+Real_MC_30Y!AE$58)</x:f>
        <x:v>2426457.080211181</x:v>
      </x:c>
      <x:c r="AF368" s="50" t="n">
        <x:f>MAX(0,AE368*(1+EXP((LN(1+Real_MC_30Y!$J$11)-0.5*Real_MC_30Y!$J$12^2)+Real_MC_30Y!$J$12*((RAND()+RAND()+RAND()+RAND()+RAND()+RAND()+RAND()+RAND()+RAND()+RAND()+RAND()+RAND())-6))-1)+Real_MC_30Y!AF$58)</x:f>
        <x:v>2937824.883506271</x:v>
      </x:c>
    </x:row>
    <x:row r="369">
      <x:c r="A369">
        <x:v>365</x:v>
      </x:c>
      <x:c r="B369" s="50" t="n">
        <x:f>MAX(0,Liquidity_30Y!$C$14+Real_MC_30Y!B$57-Real_MC_30Y!B$56)</x:f>
        <x:v>1029031.25</x:v>
      </x:c>
      <x:c r="C369" s="50" t="n">
        <x:f>MAX(0,B369*(1+EXP((LN(1+Real_MC_30Y!$J$11)-0.5*Real_MC_30Y!$J$12^2)+Real_MC_30Y!$J$12*((RAND()+RAND()+RAND()+RAND()+RAND()+RAND()+RAND()+RAND()+RAND()+RAND()+RAND()+RAND())-6))-1)+Real_MC_30Y!C$58)</x:f>
        <x:v>1110722.0305302753</x:v>
      </x:c>
      <x:c r="D369" s="50" t="n">
        <x:f>MAX(0,C369*(1+EXP((LN(1+Real_MC_30Y!$J$11)-0.5*Real_MC_30Y!$J$12^2)+Real_MC_30Y!$J$12*((RAND()+RAND()+RAND()+RAND()+RAND()+RAND()+RAND()+RAND()+RAND()+RAND()+RAND()+RAND())-6))-1)+Real_MC_30Y!D$58)</x:f>
        <x:v>1055516.5897982984</x:v>
      </x:c>
      <x:c r="E369" s="50" t="n">
        <x:f>MAX(0,D369*(1+EXP((LN(1+Real_MC_30Y!$J$11)-0.5*Real_MC_30Y!$J$12^2)+Real_MC_30Y!$J$12*((RAND()+RAND()+RAND()+RAND()+RAND()+RAND()+RAND()+RAND()+RAND()+RAND()+RAND()+RAND())-6))-1)+Real_MC_30Y!E$58)</x:f>
        <x:v>1064163.4509900038</x:v>
      </x:c>
      <x:c r="F369" s="50" t="n">
        <x:f>MAX(0,E369*(1+EXP((LN(1+Real_MC_30Y!$J$11)-0.5*Real_MC_30Y!$J$12^2)+Real_MC_30Y!$J$12*((RAND()+RAND()+RAND()+RAND()+RAND()+RAND()+RAND()+RAND()+RAND()+RAND()+RAND()+RAND())-6))-1)+Real_MC_30Y!F$58)</x:f>
        <x:v>1267938.8388491753</x:v>
      </x:c>
      <x:c r="G369" s="50" t="n">
        <x:f>MAX(0,F369*(1+EXP((LN(1+Real_MC_30Y!$J$11)-0.5*Real_MC_30Y!$J$12^2)+Real_MC_30Y!$J$12*((RAND()+RAND()+RAND()+RAND()+RAND()+RAND()+RAND()+RAND()+RAND()+RAND()+RAND()+RAND())-6))-1)+Real_MC_30Y!G$58)</x:f>
        <x:v>1469201.27991924</x:v>
      </x:c>
      <x:c r="H369" s="50" t="n">
        <x:f>MAX(0,G369*(1+EXP((LN(1+Real_MC_30Y!$J$11)-0.5*Real_MC_30Y!$J$12^2)+Real_MC_30Y!$J$12*((RAND()+RAND()+RAND()+RAND()+RAND()+RAND()+RAND()+RAND()+RAND()+RAND()+RAND()+RAND())-6))-1)+Real_MC_30Y!H$58)</x:f>
        <x:v>1339437.3456174172</x:v>
      </x:c>
      <x:c r="I369" s="50" t="n">
        <x:f>MAX(0,H369*(1+EXP((LN(1+Real_MC_30Y!$J$11)-0.5*Real_MC_30Y!$J$12^2)+Real_MC_30Y!$J$12*((RAND()+RAND()+RAND()+RAND()+RAND()+RAND()+RAND()+RAND()+RAND()+RAND()+RAND()+RAND())-6))-1)+Real_MC_30Y!I$58)</x:f>
        <x:v>1370394.3981263044</x:v>
      </x:c>
      <x:c r="J369" s="50" t="n">
        <x:f>MAX(0,I369*(1+EXP((LN(1+Real_MC_30Y!$J$11)-0.5*Real_MC_30Y!$J$12^2)+Real_MC_30Y!$J$12*((RAND()+RAND()+RAND()+RAND()+RAND()+RAND()+RAND()+RAND()+RAND()+RAND()+RAND()+RAND())-6))-1)+Real_MC_30Y!J$58)</x:f>
        <x:v>1327855.5852964837</x:v>
      </x:c>
      <x:c r="K369" s="50" t="n">
        <x:f>MAX(0,J369*(1+EXP((LN(1+Real_MC_30Y!$J$11)-0.5*Real_MC_30Y!$J$12^2)+Real_MC_30Y!$J$12*((RAND()+RAND()+RAND()+RAND()+RAND()+RAND()+RAND()+RAND()+RAND()+RAND()+RAND()+RAND())-6))-1)+Real_MC_30Y!K$58)</x:f>
        <x:v>1705030.7844584</x:v>
      </x:c>
      <x:c r="L369" s="50" t="n">
        <x:f>MAX(0,K369*(1+EXP((LN(1+Real_MC_30Y!$J$11)-0.5*Real_MC_30Y!$J$12^2)+Real_MC_30Y!$J$12*((RAND()+RAND()+RAND()+RAND()+RAND()+RAND()+RAND()+RAND()+RAND()+RAND()+RAND()+RAND())-6))-1)+Real_MC_30Y!L$58)</x:f>
        <x:v>1525515.2858529815</x:v>
      </x:c>
      <x:c r="M369" s="50" t="n">
        <x:f>MAX(0,L369*(1+EXP((LN(1+Real_MC_30Y!$J$11)-0.5*Real_MC_30Y!$J$12^2)+Real_MC_30Y!$J$12*((RAND()+RAND()+RAND()+RAND()+RAND()+RAND()+RAND()+RAND()+RAND()+RAND()+RAND()+RAND())-6))-1)+Real_MC_30Y!M$58)</x:f>
        <x:v>1477173.909943949</x:v>
      </x:c>
      <x:c r="N369" s="50" t="n">
        <x:f>MAX(0,M369*(1+EXP((LN(1+Real_MC_30Y!$J$11)-0.5*Real_MC_30Y!$J$12^2)+Real_MC_30Y!$J$12*((RAND()+RAND()+RAND()+RAND()+RAND()+RAND()+RAND()+RAND()+RAND()+RAND()+RAND()+RAND())-6))-1)+Real_MC_30Y!N$58)</x:f>
        <x:v>1609865.428953138</x:v>
      </x:c>
      <x:c r="O369" s="50" t="n">
        <x:f>MAX(0,N369*(1+EXP((LN(1+Real_MC_30Y!$J$11)-0.5*Real_MC_30Y!$J$12^2)+Real_MC_30Y!$J$12*((RAND()+RAND()+RAND()+RAND()+RAND()+RAND()+RAND()+RAND()+RAND()+RAND()+RAND()+RAND())-6))-1)+Real_MC_30Y!O$58)</x:f>
        <x:v>1682136.581586397</x:v>
      </x:c>
      <x:c r="P369" s="50" t="n">
        <x:f>MAX(0,O369*(1+EXP((LN(1+Real_MC_30Y!$J$11)-0.5*Real_MC_30Y!$J$12^2)+Real_MC_30Y!$J$12*((RAND()+RAND()+RAND()+RAND()+RAND()+RAND()+RAND()+RAND()+RAND()+RAND()+RAND()+RAND())-6))-1)+Real_MC_30Y!P$58)</x:f>
        <x:v>1780110.8596734514</x:v>
      </x:c>
      <x:c r="Q369" s="50" t="n">
        <x:f>MAX(0,P369*(1+EXP((LN(1+Real_MC_30Y!$J$11)-0.5*Real_MC_30Y!$J$12^2)+Real_MC_30Y!$J$12*((RAND()+RAND()+RAND()+RAND()+RAND()+RAND()+RAND()+RAND()+RAND()+RAND()+RAND()+RAND())-6))-1)+Real_MC_30Y!Q$58)</x:f>
        <x:v>2219011.0710973726</x:v>
      </x:c>
      <x:c r="R369" s="50" t="n">
        <x:f>MAX(0,Q369*(1+EXP((LN(1+Real_MC_30Y!$J$11)-0.5*Real_MC_30Y!$J$12^2)+Real_MC_30Y!$J$12*((RAND()+RAND()+RAND()+RAND()+RAND()+RAND()+RAND()+RAND()+RAND()+RAND()+RAND()+RAND())-6))-1)+Real_MC_30Y!R$58)</x:f>
        <x:v>2668196.916476577</x:v>
      </x:c>
      <x:c r="S369" s="50" t="n">
        <x:f>MAX(0,R369*(1+EXP((LN(1+Real_MC_30Y!$J$11)-0.5*Real_MC_30Y!$J$12^2)+Real_MC_30Y!$J$12*((RAND()+RAND()+RAND()+RAND()+RAND()+RAND()+RAND()+RAND()+RAND()+RAND()+RAND()+RAND())-6))-1)+Real_MC_30Y!S$58)</x:f>
        <x:v>2821699.5401887214</x:v>
      </x:c>
      <x:c r="T369" s="50" t="n">
        <x:f>MAX(0,S369*(1+EXP((LN(1+Real_MC_30Y!$J$11)-0.5*Real_MC_30Y!$J$12^2)+Real_MC_30Y!$J$12*((RAND()+RAND()+RAND()+RAND()+RAND()+RAND()+RAND()+RAND()+RAND()+RAND()+RAND()+RAND())-6))-1)+Real_MC_30Y!T$58)</x:f>
        <x:v>3798328.226721081</x:v>
      </x:c>
      <x:c r="U369" s="50" t="n">
        <x:f>MAX(0,T369*(1+EXP((LN(1+Real_MC_30Y!$J$11)-0.5*Real_MC_30Y!$J$12^2)+Real_MC_30Y!$J$12*((RAND()+RAND()+RAND()+RAND()+RAND()+RAND()+RAND()+RAND()+RAND()+RAND()+RAND()+RAND())-6))-1)+Real_MC_30Y!U$58)</x:f>
        <x:v>3022269.84874323</x:v>
      </x:c>
      <x:c r="V369" s="50" t="n">
        <x:f>MAX(0,U369*(1+EXP((LN(1+Real_MC_30Y!$J$11)-0.5*Real_MC_30Y!$J$12^2)+Real_MC_30Y!$J$12*((RAND()+RAND()+RAND()+RAND()+RAND()+RAND()+RAND()+RAND()+RAND()+RAND()+RAND()+RAND())-6))-1)+Real_MC_30Y!V$58)</x:f>
        <x:v>2924337.084149239</x:v>
      </x:c>
      <x:c r="W369" s="50" t="n">
        <x:f>MAX(0,V369*(1+EXP((LN(1+Real_MC_30Y!$J$11)-0.5*Real_MC_30Y!$J$12^2)+Real_MC_30Y!$J$12*((RAND()+RAND()+RAND()+RAND()+RAND()+RAND()+RAND()+RAND()+RAND()+RAND()+RAND()+RAND())-6))-1)+Real_MC_30Y!W$58)</x:f>
        <x:v>2915944.410963189</x:v>
      </x:c>
      <x:c r="X369" s="50" t="n">
        <x:f>MAX(0,W369*(1+EXP((LN(1+Real_MC_30Y!$J$11)-0.5*Real_MC_30Y!$J$12^2)+Real_MC_30Y!$J$12*((RAND()+RAND()+RAND()+RAND()+RAND()+RAND()+RAND()+RAND()+RAND()+RAND()+RAND()+RAND())-6))-1)+Real_MC_30Y!X$58)</x:f>
        <x:v>3309874.8224673066</x:v>
      </x:c>
      <x:c r="Y369" s="50" t="n">
        <x:f>MAX(0,X369*(1+EXP((LN(1+Real_MC_30Y!$J$11)-0.5*Real_MC_30Y!$J$12^2)+Real_MC_30Y!$J$12*((RAND()+RAND()+RAND()+RAND()+RAND()+RAND()+RAND()+RAND()+RAND()+RAND()+RAND()+RAND())-6))-1)+Real_MC_30Y!Y$58)</x:f>
        <x:v>3194207.1436589807</x:v>
      </x:c>
      <x:c r="Z369" s="50" t="n">
        <x:f>MAX(0,Y369*(1+EXP((LN(1+Real_MC_30Y!$J$11)-0.5*Real_MC_30Y!$J$12^2)+Real_MC_30Y!$J$12*((RAND()+RAND()+RAND()+RAND()+RAND()+RAND()+RAND()+RAND()+RAND()+RAND()+RAND()+RAND())-6))-1)+Real_MC_30Y!Z$58)</x:f>
        <x:v>3050412.5233874475</x:v>
      </x:c>
      <x:c r="AA369" s="50" t="n">
        <x:f>MAX(0,Z369*(1+EXP((LN(1+Real_MC_30Y!$J$11)-0.5*Real_MC_30Y!$J$12^2)+Real_MC_30Y!$J$12*((RAND()+RAND()+RAND()+RAND()+RAND()+RAND()+RAND()+RAND()+RAND()+RAND()+RAND()+RAND())-6))-1)+Real_MC_30Y!AA$58)</x:f>
        <x:v>3295206.576404483</x:v>
      </x:c>
      <x:c r="AB369" s="50" t="n">
        <x:f>MAX(0,AA369*(1+EXP((LN(1+Real_MC_30Y!$J$11)-0.5*Real_MC_30Y!$J$12^2)+Real_MC_30Y!$J$12*((RAND()+RAND()+RAND()+RAND()+RAND()+RAND()+RAND()+RAND()+RAND()+RAND()+RAND()+RAND())-6))-1)+Real_MC_30Y!AB$58)</x:f>
        <x:v>4950528.696710795</x:v>
      </x:c>
      <x:c r="AC369" s="50" t="n">
        <x:f>MAX(0,AB369*(1+EXP((LN(1+Real_MC_30Y!$J$11)-0.5*Real_MC_30Y!$J$12^2)+Real_MC_30Y!$J$12*((RAND()+RAND()+RAND()+RAND()+RAND()+RAND()+RAND()+RAND()+RAND()+RAND()+RAND()+RAND())-6))-1)+Real_MC_30Y!AC$58)</x:f>
        <x:v>3982075.015809247</x:v>
      </x:c>
      <x:c r="AD369" s="50" t="n">
        <x:f>MAX(0,AC369*(1+EXP((LN(1+Real_MC_30Y!$J$11)-0.5*Real_MC_30Y!$J$12^2)+Real_MC_30Y!$J$12*((RAND()+RAND()+RAND()+RAND()+RAND()+RAND()+RAND()+RAND()+RAND()+RAND()+RAND()+RAND())-6))-1)+Real_MC_30Y!AD$58)</x:f>
        <x:v>5858072.404186456</x:v>
      </x:c>
      <x:c r="AE369" s="50" t="n">
        <x:f>MAX(0,AD369*(1+EXP((LN(1+Real_MC_30Y!$J$11)-0.5*Real_MC_30Y!$J$12^2)+Real_MC_30Y!$J$12*((RAND()+RAND()+RAND()+RAND()+RAND()+RAND()+RAND()+RAND()+RAND()+RAND()+RAND()+RAND())-6))-1)+Real_MC_30Y!AE$58)</x:f>
        <x:v>7649512.798918225</x:v>
      </x:c>
      <x:c r="AF369" s="50" t="n">
        <x:f>MAX(0,AE369*(1+EXP((LN(1+Real_MC_30Y!$J$11)-0.5*Real_MC_30Y!$J$12^2)+Real_MC_30Y!$J$12*((RAND()+RAND()+RAND()+RAND()+RAND()+RAND()+RAND()+RAND()+RAND()+RAND()+RAND()+RAND())-6))-1)+Real_MC_30Y!AF$58)</x:f>
        <x:v>6785112.671696543</x:v>
      </x:c>
    </x:row>
    <x:row r="370">
      <x:c r="A370">
        <x:v>366</x:v>
      </x:c>
      <x:c r="B370" s="50" t="n">
        <x:f>MAX(0,Liquidity_30Y!$C$14+Real_MC_30Y!B$57-Real_MC_30Y!B$56)</x:f>
        <x:v>1029031.25</x:v>
      </x:c>
      <x:c r="C370" s="50" t="n">
        <x:f>MAX(0,B370*(1+EXP((LN(1+Real_MC_30Y!$J$11)-0.5*Real_MC_30Y!$J$12^2)+Real_MC_30Y!$J$12*((RAND()+RAND()+RAND()+RAND()+RAND()+RAND()+RAND()+RAND()+RAND()+RAND()+RAND()+RAND())-6))-1)+Real_MC_30Y!C$58)</x:f>
        <x:v>1401791.9769810578</x:v>
      </x:c>
      <x:c r="D370" s="50" t="n">
        <x:f>MAX(0,C370*(1+EXP((LN(1+Real_MC_30Y!$J$11)-0.5*Real_MC_30Y!$J$12^2)+Real_MC_30Y!$J$12*((RAND()+RAND()+RAND()+RAND()+RAND()+RAND()+RAND()+RAND()+RAND()+RAND()+RAND()+RAND())-6))-1)+Real_MC_30Y!D$58)</x:f>
        <x:v>1683702.8356335298</x:v>
      </x:c>
      <x:c r="E370" s="50" t="n">
        <x:f>MAX(0,D370*(1+EXP((LN(1+Real_MC_30Y!$J$11)-0.5*Real_MC_30Y!$J$12^2)+Real_MC_30Y!$J$12*((RAND()+RAND()+RAND()+RAND()+RAND()+RAND()+RAND()+RAND()+RAND()+RAND()+RAND()+RAND())-6))-1)+Real_MC_30Y!E$58)</x:f>
        <x:v>1493715.6401914242</x:v>
      </x:c>
      <x:c r="F370" s="50" t="n">
        <x:f>MAX(0,E370*(1+EXP((LN(1+Real_MC_30Y!$J$11)-0.5*Real_MC_30Y!$J$12^2)+Real_MC_30Y!$J$12*((RAND()+RAND()+RAND()+RAND()+RAND()+RAND()+RAND()+RAND()+RAND()+RAND()+RAND()+RAND())-6))-1)+Real_MC_30Y!F$58)</x:f>
        <x:v>1962167.8643010124</x:v>
      </x:c>
      <x:c r="G370" s="50" t="n">
        <x:f>MAX(0,F370*(1+EXP((LN(1+Real_MC_30Y!$J$11)-0.5*Real_MC_30Y!$J$12^2)+Real_MC_30Y!$J$12*((RAND()+RAND()+RAND()+RAND()+RAND()+RAND()+RAND()+RAND()+RAND()+RAND()+RAND()+RAND())-6))-1)+Real_MC_30Y!G$58)</x:f>
        <x:v>2694078.474342819</x:v>
      </x:c>
      <x:c r="H370" s="50" t="n">
        <x:f>MAX(0,G370*(1+EXP((LN(1+Real_MC_30Y!$J$11)-0.5*Real_MC_30Y!$J$12^2)+Real_MC_30Y!$J$12*((RAND()+RAND()+RAND()+RAND()+RAND()+RAND()+RAND()+RAND()+RAND()+RAND()+RAND()+RAND())-6))-1)+Real_MC_30Y!H$58)</x:f>
        <x:v>3183601.702813359</x:v>
      </x:c>
      <x:c r="I370" s="50" t="n">
        <x:f>MAX(0,H370*(1+EXP((LN(1+Real_MC_30Y!$J$11)-0.5*Real_MC_30Y!$J$12^2)+Real_MC_30Y!$J$12*((RAND()+RAND()+RAND()+RAND()+RAND()+RAND()+RAND()+RAND()+RAND()+RAND()+RAND()+RAND())-6))-1)+Real_MC_30Y!I$58)</x:f>
        <x:v>3308936.4524153476</x:v>
      </x:c>
      <x:c r="J370" s="50" t="n">
        <x:f>MAX(0,I370*(1+EXP((LN(1+Real_MC_30Y!$J$11)-0.5*Real_MC_30Y!$J$12^2)+Real_MC_30Y!$J$12*((RAND()+RAND()+RAND()+RAND()+RAND()+RAND()+RAND()+RAND()+RAND()+RAND()+RAND()+RAND())-6))-1)+Real_MC_30Y!J$58)</x:f>
        <x:v>3641820.141880006</x:v>
      </x:c>
      <x:c r="K370" s="50" t="n">
        <x:f>MAX(0,J370*(1+EXP((LN(1+Real_MC_30Y!$J$11)-0.5*Real_MC_30Y!$J$12^2)+Real_MC_30Y!$J$12*((RAND()+RAND()+RAND()+RAND()+RAND()+RAND()+RAND()+RAND()+RAND()+RAND()+RAND()+RAND())-6))-1)+Real_MC_30Y!K$58)</x:f>
        <x:v>3719206.3547938783</x:v>
      </x:c>
      <x:c r="L370" s="50" t="n">
        <x:f>MAX(0,K370*(1+EXP((LN(1+Real_MC_30Y!$J$11)-0.5*Real_MC_30Y!$J$12^2)+Real_MC_30Y!$J$12*((RAND()+RAND()+RAND()+RAND()+RAND()+RAND()+RAND()+RAND()+RAND()+RAND()+RAND()+RAND())-6))-1)+Real_MC_30Y!L$58)</x:f>
        <x:v>4291435.910645919</x:v>
      </x:c>
      <x:c r="M370" s="50" t="n">
        <x:f>MAX(0,L370*(1+EXP((LN(1+Real_MC_30Y!$J$11)-0.5*Real_MC_30Y!$J$12^2)+Real_MC_30Y!$J$12*((RAND()+RAND()+RAND()+RAND()+RAND()+RAND()+RAND()+RAND()+RAND()+RAND()+RAND()+RAND())-6))-1)+Real_MC_30Y!M$58)</x:f>
        <x:v>6368917.410125138</x:v>
      </x:c>
      <x:c r="N370" s="50" t="n">
        <x:f>MAX(0,M370*(1+EXP((LN(1+Real_MC_30Y!$J$11)-0.5*Real_MC_30Y!$J$12^2)+Real_MC_30Y!$J$12*((RAND()+RAND()+RAND()+RAND()+RAND()+RAND()+RAND()+RAND()+RAND()+RAND()+RAND()+RAND())-6))-1)+Real_MC_30Y!N$58)</x:f>
        <x:v>7943156.545742152</x:v>
      </x:c>
      <x:c r="O370" s="50" t="n">
        <x:f>MAX(0,N370*(1+EXP((LN(1+Real_MC_30Y!$J$11)-0.5*Real_MC_30Y!$J$12^2)+Real_MC_30Y!$J$12*((RAND()+RAND()+RAND()+RAND()+RAND()+RAND()+RAND()+RAND()+RAND()+RAND()+RAND()+RAND())-6))-1)+Real_MC_30Y!O$58)</x:f>
        <x:v>8929389.070968978</x:v>
      </x:c>
      <x:c r="P370" s="50" t="n">
        <x:f>MAX(0,O370*(1+EXP((LN(1+Real_MC_30Y!$J$11)-0.5*Real_MC_30Y!$J$12^2)+Real_MC_30Y!$J$12*((RAND()+RAND()+RAND()+RAND()+RAND()+RAND()+RAND()+RAND()+RAND()+RAND()+RAND()+RAND())-6))-1)+Real_MC_30Y!P$58)</x:f>
        <x:v>10165332.74870063</x:v>
      </x:c>
      <x:c r="Q370" s="50" t="n">
        <x:f>MAX(0,P370*(1+EXP((LN(1+Real_MC_30Y!$J$11)-0.5*Real_MC_30Y!$J$12^2)+Real_MC_30Y!$J$12*((RAND()+RAND()+RAND()+RAND()+RAND()+RAND()+RAND()+RAND()+RAND()+RAND()+RAND()+RAND())-6))-1)+Real_MC_30Y!Q$58)</x:f>
        <x:v>10243366.727646664</x:v>
      </x:c>
      <x:c r="R370" s="50" t="n">
        <x:f>MAX(0,Q370*(1+EXP((LN(1+Real_MC_30Y!$J$11)-0.5*Real_MC_30Y!$J$12^2)+Real_MC_30Y!$J$12*((RAND()+RAND()+RAND()+RAND()+RAND()+RAND()+RAND()+RAND()+RAND()+RAND()+RAND()+RAND())-6))-1)+Real_MC_30Y!R$58)</x:f>
        <x:v>9457723.77891761</x:v>
      </x:c>
      <x:c r="S370" s="50" t="n">
        <x:f>MAX(0,R370*(1+EXP((LN(1+Real_MC_30Y!$J$11)-0.5*Real_MC_30Y!$J$12^2)+Real_MC_30Y!$J$12*((RAND()+RAND()+RAND()+RAND()+RAND()+RAND()+RAND()+RAND()+RAND()+RAND()+RAND()+RAND())-6))-1)+Real_MC_30Y!S$58)</x:f>
        <x:v>10372169.58313547</x:v>
      </x:c>
      <x:c r="T370" s="50" t="n">
        <x:f>MAX(0,S370*(1+EXP((LN(1+Real_MC_30Y!$J$11)-0.5*Real_MC_30Y!$J$12^2)+Real_MC_30Y!$J$12*((RAND()+RAND()+RAND()+RAND()+RAND()+RAND()+RAND()+RAND()+RAND()+RAND()+RAND()+RAND())-6))-1)+Real_MC_30Y!T$58)</x:f>
        <x:v>10152775.958176337</x:v>
      </x:c>
      <x:c r="U370" s="50" t="n">
        <x:f>MAX(0,T370*(1+EXP((LN(1+Real_MC_30Y!$J$11)-0.5*Real_MC_30Y!$J$12^2)+Real_MC_30Y!$J$12*((RAND()+RAND()+RAND()+RAND()+RAND()+RAND()+RAND()+RAND()+RAND()+RAND()+RAND()+RAND())-6))-1)+Real_MC_30Y!U$58)</x:f>
        <x:v>13614168.876032207</x:v>
      </x:c>
      <x:c r="V370" s="50" t="n">
        <x:f>MAX(0,U370*(1+EXP((LN(1+Real_MC_30Y!$J$11)-0.5*Real_MC_30Y!$J$12^2)+Real_MC_30Y!$J$12*((RAND()+RAND()+RAND()+RAND()+RAND()+RAND()+RAND()+RAND()+RAND()+RAND()+RAND()+RAND())-6))-1)+Real_MC_30Y!V$58)</x:f>
        <x:v>11569516.590600591</x:v>
      </x:c>
      <x:c r="W370" s="50" t="n">
        <x:f>MAX(0,V370*(1+EXP((LN(1+Real_MC_30Y!$J$11)-0.5*Real_MC_30Y!$J$12^2)+Real_MC_30Y!$J$12*((RAND()+RAND()+RAND()+RAND()+RAND()+RAND()+RAND()+RAND()+RAND()+RAND()+RAND()+RAND())-6))-1)+Real_MC_30Y!W$58)</x:f>
        <x:v>15588755.37708409</x:v>
      </x:c>
      <x:c r="X370" s="50" t="n">
        <x:f>MAX(0,W370*(1+EXP((LN(1+Real_MC_30Y!$J$11)-0.5*Real_MC_30Y!$J$12^2)+Real_MC_30Y!$J$12*((RAND()+RAND()+RAND()+RAND()+RAND()+RAND()+RAND()+RAND()+RAND()+RAND()+RAND()+RAND())-6))-1)+Real_MC_30Y!X$58)</x:f>
        <x:v>14708213.71450154</x:v>
      </x:c>
      <x:c r="Y370" s="50" t="n">
        <x:f>MAX(0,X370*(1+EXP((LN(1+Real_MC_30Y!$J$11)-0.5*Real_MC_30Y!$J$12^2)+Real_MC_30Y!$J$12*((RAND()+RAND()+RAND()+RAND()+RAND()+RAND()+RAND()+RAND()+RAND()+RAND()+RAND()+RAND())-6))-1)+Real_MC_30Y!Y$58)</x:f>
        <x:v>15237886.525625112</x:v>
      </x:c>
      <x:c r="Z370" s="50" t="n">
        <x:f>MAX(0,Y370*(1+EXP((LN(1+Real_MC_30Y!$J$11)-0.5*Real_MC_30Y!$J$12^2)+Real_MC_30Y!$J$12*((RAND()+RAND()+RAND()+RAND()+RAND()+RAND()+RAND()+RAND()+RAND()+RAND()+RAND()+RAND())-6))-1)+Real_MC_30Y!Z$58)</x:f>
        <x:v>16289136.066480944</x:v>
      </x:c>
      <x:c r="AA370" s="50" t="n">
        <x:f>MAX(0,Z370*(1+EXP((LN(1+Real_MC_30Y!$J$11)-0.5*Real_MC_30Y!$J$12^2)+Real_MC_30Y!$J$12*((RAND()+RAND()+RAND()+RAND()+RAND()+RAND()+RAND()+RAND()+RAND()+RAND()+RAND()+RAND())-6))-1)+Real_MC_30Y!AA$58)</x:f>
        <x:v>20630560.252993144</x:v>
      </x:c>
      <x:c r="AB370" s="50" t="n">
        <x:f>MAX(0,AA370*(1+EXP((LN(1+Real_MC_30Y!$J$11)-0.5*Real_MC_30Y!$J$12^2)+Real_MC_30Y!$J$12*((RAND()+RAND()+RAND()+RAND()+RAND()+RAND()+RAND()+RAND()+RAND()+RAND()+RAND()+RAND())-6))-1)+Real_MC_30Y!AB$58)</x:f>
        <x:v>18828800.41852022</x:v>
      </x:c>
      <x:c r="AC370" s="50" t="n">
        <x:f>MAX(0,AB370*(1+EXP((LN(1+Real_MC_30Y!$J$11)-0.5*Real_MC_30Y!$J$12^2)+Real_MC_30Y!$J$12*((RAND()+RAND()+RAND()+RAND()+RAND()+RAND()+RAND()+RAND()+RAND()+RAND()+RAND()+RAND())-6))-1)+Real_MC_30Y!AC$58)</x:f>
        <x:v>25483095.853006337</x:v>
      </x:c>
      <x:c r="AD370" s="50" t="n">
        <x:f>MAX(0,AC370*(1+EXP((LN(1+Real_MC_30Y!$J$11)-0.5*Real_MC_30Y!$J$12^2)+Real_MC_30Y!$J$12*((RAND()+RAND()+RAND()+RAND()+RAND()+RAND()+RAND()+RAND()+RAND()+RAND()+RAND()+RAND())-6))-1)+Real_MC_30Y!AD$58)</x:f>
        <x:v>29413008.29469435</x:v>
      </x:c>
      <x:c r="AE370" s="50" t="n">
        <x:f>MAX(0,AD370*(1+EXP((LN(1+Real_MC_30Y!$J$11)-0.5*Real_MC_30Y!$J$12^2)+Real_MC_30Y!$J$12*((RAND()+RAND()+RAND()+RAND()+RAND()+RAND()+RAND()+RAND()+RAND()+RAND()+RAND()+RAND())-6))-1)+Real_MC_30Y!AE$58)</x:f>
        <x:v>31218134.874525994</x:v>
      </x:c>
      <x:c r="AF370" s="50" t="n">
        <x:f>MAX(0,AE370*(1+EXP((LN(1+Real_MC_30Y!$J$11)-0.5*Real_MC_30Y!$J$12^2)+Real_MC_30Y!$J$12*((RAND()+RAND()+RAND()+RAND()+RAND()+RAND()+RAND()+RAND()+RAND()+RAND()+RAND()+RAND())-6))-1)+Real_MC_30Y!AF$58)</x:f>
        <x:v>24683966.3457128</x:v>
      </x:c>
    </x:row>
    <x:row r="371">
      <x:c r="A371">
        <x:v>367</x:v>
      </x:c>
      <x:c r="B371" s="50" t="n">
        <x:f>MAX(0,Liquidity_30Y!$C$14+Real_MC_30Y!B$57-Real_MC_30Y!B$56)</x:f>
        <x:v>1029031.25</x:v>
      </x:c>
      <x:c r="C371" s="50" t="n">
        <x:f>MAX(0,B371*(1+EXP((LN(1+Real_MC_30Y!$J$11)-0.5*Real_MC_30Y!$J$12^2)+Real_MC_30Y!$J$12*((RAND()+RAND()+RAND()+RAND()+RAND()+RAND()+RAND()+RAND()+RAND()+RAND()+RAND()+RAND())-6))-1)+Real_MC_30Y!C$58)</x:f>
        <x:v>1121961.1471752198</x:v>
      </x:c>
      <x:c r="D371" s="50" t="n">
        <x:f>MAX(0,C371*(1+EXP((LN(1+Real_MC_30Y!$J$11)-0.5*Real_MC_30Y!$J$12^2)+Real_MC_30Y!$J$12*((RAND()+RAND()+RAND()+RAND()+RAND()+RAND()+RAND()+RAND()+RAND()+RAND()+RAND()+RAND())-6))-1)+Real_MC_30Y!D$58)</x:f>
        <x:v>938444.4495686782</x:v>
      </x:c>
      <x:c r="E371" s="50" t="n">
        <x:f>MAX(0,D371*(1+EXP((LN(1+Real_MC_30Y!$J$11)-0.5*Real_MC_30Y!$J$12^2)+Real_MC_30Y!$J$12*((RAND()+RAND()+RAND()+RAND()+RAND()+RAND()+RAND()+RAND()+RAND()+RAND()+RAND()+RAND())-6))-1)+Real_MC_30Y!E$58)</x:f>
        <x:v>903346.6015415826</x:v>
      </x:c>
      <x:c r="F371" s="50" t="n">
        <x:f>MAX(0,E371*(1+EXP((LN(1+Real_MC_30Y!$J$11)-0.5*Real_MC_30Y!$J$12^2)+Real_MC_30Y!$J$12*((RAND()+RAND()+RAND()+RAND()+RAND()+RAND()+RAND()+RAND()+RAND()+RAND()+RAND()+RAND())-6))-1)+Real_MC_30Y!F$58)</x:f>
        <x:v>836122.0258650726</x:v>
      </x:c>
      <x:c r="G371" s="50" t="n">
        <x:f>MAX(0,F371*(1+EXP((LN(1+Real_MC_30Y!$J$11)-0.5*Real_MC_30Y!$J$12^2)+Real_MC_30Y!$J$12*((RAND()+RAND()+RAND()+RAND()+RAND()+RAND()+RAND()+RAND()+RAND()+RAND()+RAND()+RAND())-6))-1)+Real_MC_30Y!G$58)</x:f>
        <x:v>975812.8345069047</x:v>
      </x:c>
      <x:c r="H371" s="50" t="n">
        <x:f>MAX(0,G371*(1+EXP((LN(1+Real_MC_30Y!$J$11)-0.5*Real_MC_30Y!$J$12^2)+Real_MC_30Y!$J$12*((RAND()+RAND()+RAND()+RAND()+RAND()+RAND()+RAND()+RAND()+RAND()+RAND()+RAND()+RAND())-6))-1)+Real_MC_30Y!H$58)</x:f>
        <x:v>897257.933356148</x:v>
      </x:c>
      <x:c r="I371" s="50" t="n">
        <x:f>MAX(0,H371*(1+EXP((LN(1+Real_MC_30Y!$J$11)-0.5*Real_MC_30Y!$J$12^2)+Real_MC_30Y!$J$12*((RAND()+RAND()+RAND()+RAND()+RAND()+RAND()+RAND()+RAND()+RAND()+RAND()+RAND()+RAND())-6))-1)+Real_MC_30Y!I$58)</x:f>
        <x:v>1116563.5302842178</x:v>
      </x:c>
      <x:c r="J371" s="50" t="n">
        <x:f>MAX(0,I371*(1+EXP((LN(1+Real_MC_30Y!$J$11)-0.5*Real_MC_30Y!$J$12^2)+Real_MC_30Y!$J$12*((RAND()+RAND()+RAND()+RAND()+RAND()+RAND()+RAND()+RAND()+RAND()+RAND()+RAND()+RAND())-6))-1)+Real_MC_30Y!J$58)</x:f>
        <x:v>1631954.4896139945</x:v>
      </x:c>
      <x:c r="K371" s="50" t="n">
        <x:f>MAX(0,J371*(1+EXP((LN(1+Real_MC_30Y!$J$11)-0.5*Real_MC_30Y!$J$12^2)+Real_MC_30Y!$J$12*((RAND()+RAND()+RAND()+RAND()+RAND()+RAND()+RAND()+RAND()+RAND()+RAND()+RAND()+RAND())-6))-1)+Real_MC_30Y!K$58)</x:f>
        <x:v>1374277.401813521</x:v>
      </x:c>
      <x:c r="L371" s="50" t="n">
        <x:f>MAX(0,K371*(1+EXP((LN(1+Real_MC_30Y!$J$11)-0.5*Real_MC_30Y!$J$12^2)+Real_MC_30Y!$J$12*((RAND()+RAND()+RAND()+RAND()+RAND()+RAND()+RAND()+RAND()+RAND()+RAND()+RAND()+RAND())-6))-1)+Real_MC_30Y!L$58)</x:f>
        <x:v>1162845.063334945</x:v>
      </x:c>
      <x:c r="M371" s="50" t="n">
        <x:f>MAX(0,L371*(1+EXP((LN(1+Real_MC_30Y!$J$11)-0.5*Real_MC_30Y!$J$12^2)+Real_MC_30Y!$J$12*((RAND()+RAND()+RAND()+RAND()+RAND()+RAND()+RAND()+RAND()+RAND()+RAND()+RAND()+RAND())-6))-1)+Real_MC_30Y!M$58)</x:f>
        <x:v>1286950.4848734054</x:v>
      </x:c>
      <x:c r="N371" s="50" t="n">
        <x:f>MAX(0,M371*(1+EXP((LN(1+Real_MC_30Y!$J$11)-0.5*Real_MC_30Y!$J$12^2)+Real_MC_30Y!$J$12*((RAND()+RAND()+RAND()+RAND()+RAND()+RAND()+RAND()+RAND()+RAND()+RAND()+RAND()+RAND())-6))-1)+Real_MC_30Y!N$58)</x:f>
        <x:v>1273785.5667792677</x:v>
      </x:c>
      <x:c r="O371" s="50" t="n">
        <x:f>MAX(0,N371*(1+EXP((LN(1+Real_MC_30Y!$J$11)-0.5*Real_MC_30Y!$J$12^2)+Real_MC_30Y!$J$12*((RAND()+RAND()+RAND()+RAND()+RAND()+RAND()+RAND()+RAND()+RAND()+RAND()+RAND()+RAND())-6))-1)+Real_MC_30Y!O$58)</x:f>
        <x:v>1588191.2348636</x:v>
      </x:c>
      <x:c r="P371" s="50" t="n">
        <x:f>MAX(0,O371*(1+EXP((LN(1+Real_MC_30Y!$J$11)-0.5*Real_MC_30Y!$J$12^2)+Real_MC_30Y!$J$12*((RAND()+RAND()+RAND()+RAND()+RAND()+RAND()+RAND()+RAND()+RAND()+RAND()+RAND()+RAND())-6))-1)+Real_MC_30Y!P$58)</x:f>
        <x:v>1524109.6862430598</x:v>
      </x:c>
      <x:c r="Q371" s="50" t="n">
        <x:f>MAX(0,P371*(1+EXP((LN(1+Real_MC_30Y!$J$11)-0.5*Real_MC_30Y!$J$12^2)+Real_MC_30Y!$J$12*((RAND()+RAND()+RAND()+RAND()+RAND()+RAND()+RAND()+RAND()+RAND()+RAND()+RAND()+RAND())-6))-1)+Real_MC_30Y!Q$58)</x:f>
        <x:v>2083448.6958584632</x:v>
      </x:c>
      <x:c r="R371" s="50" t="n">
        <x:f>MAX(0,Q371*(1+EXP((LN(1+Real_MC_30Y!$J$11)-0.5*Real_MC_30Y!$J$12^2)+Real_MC_30Y!$J$12*((RAND()+RAND()+RAND()+RAND()+RAND()+RAND()+RAND()+RAND()+RAND()+RAND()+RAND()+RAND())-6))-1)+Real_MC_30Y!R$58)</x:f>
        <x:v>2227352.977786584</x:v>
      </x:c>
      <x:c r="S371" s="50" t="n">
        <x:f>MAX(0,R371*(1+EXP((LN(1+Real_MC_30Y!$J$11)-0.5*Real_MC_30Y!$J$12^2)+Real_MC_30Y!$J$12*((RAND()+RAND()+RAND()+RAND()+RAND()+RAND()+RAND()+RAND()+RAND()+RAND()+RAND()+RAND())-6))-1)+Real_MC_30Y!S$58)</x:f>
        <x:v>2707906.747117683</x:v>
      </x:c>
      <x:c r="T371" s="50" t="n">
        <x:f>MAX(0,S371*(1+EXP((LN(1+Real_MC_30Y!$J$11)-0.5*Real_MC_30Y!$J$12^2)+Real_MC_30Y!$J$12*((RAND()+RAND()+RAND()+RAND()+RAND()+RAND()+RAND()+RAND()+RAND()+RAND()+RAND()+RAND())-6))-1)+Real_MC_30Y!T$58)</x:f>
        <x:v>2596725.877923593</x:v>
      </x:c>
      <x:c r="U371" s="50" t="n">
        <x:f>MAX(0,T371*(1+EXP((LN(1+Real_MC_30Y!$J$11)-0.5*Real_MC_30Y!$J$12^2)+Real_MC_30Y!$J$12*((RAND()+RAND()+RAND()+RAND()+RAND()+RAND()+RAND()+RAND()+RAND()+RAND()+RAND()+RAND())-6))-1)+Real_MC_30Y!U$58)</x:f>
        <x:v>2425547.447217418</x:v>
      </x:c>
      <x:c r="V371" s="50" t="n">
        <x:f>MAX(0,U371*(1+EXP((LN(1+Real_MC_30Y!$J$11)-0.5*Real_MC_30Y!$J$12^2)+Real_MC_30Y!$J$12*((RAND()+RAND()+RAND()+RAND()+RAND()+RAND()+RAND()+RAND()+RAND()+RAND()+RAND()+RAND())-6))-1)+Real_MC_30Y!V$58)</x:f>
        <x:v>2340445.4211022593</x:v>
      </x:c>
      <x:c r="W371" s="50" t="n">
        <x:f>MAX(0,V371*(1+EXP((LN(1+Real_MC_30Y!$J$11)-0.5*Real_MC_30Y!$J$12^2)+Real_MC_30Y!$J$12*((RAND()+RAND()+RAND()+RAND()+RAND()+RAND()+RAND()+RAND()+RAND()+RAND()+RAND()+RAND())-6))-1)+Real_MC_30Y!W$58)</x:f>
        <x:v>1986524.0953841573</x:v>
      </x:c>
      <x:c r="X371" s="50" t="n">
        <x:f>MAX(0,W371*(1+EXP((LN(1+Real_MC_30Y!$J$11)-0.5*Real_MC_30Y!$J$12^2)+Real_MC_30Y!$J$12*((RAND()+RAND()+RAND()+RAND()+RAND()+RAND()+RAND()+RAND()+RAND()+RAND()+RAND()+RAND())-6))-1)+Real_MC_30Y!X$58)</x:f>
        <x:v>2023318.2842922825</x:v>
      </x:c>
      <x:c r="Y371" s="50" t="n">
        <x:f>MAX(0,X371*(1+EXP((LN(1+Real_MC_30Y!$J$11)-0.5*Real_MC_30Y!$J$12^2)+Real_MC_30Y!$J$12*((RAND()+RAND()+RAND()+RAND()+RAND()+RAND()+RAND()+RAND()+RAND()+RAND()+RAND()+RAND())-6))-1)+Real_MC_30Y!Y$58)</x:f>
        <x:v>2183714.8870653845</x:v>
      </x:c>
      <x:c r="Z371" s="50" t="n">
        <x:f>MAX(0,Y371*(1+EXP((LN(1+Real_MC_30Y!$J$11)-0.5*Real_MC_30Y!$J$12^2)+Real_MC_30Y!$J$12*((RAND()+RAND()+RAND()+RAND()+RAND()+RAND()+RAND()+RAND()+RAND()+RAND()+RAND()+RAND())-6))-1)+Real_MC_30Y!Z$58)</x:f>
        <x:v>2232548.459227353</x:v>
      </x:c>
      <x:c r="AA371" s="50" t="n">
        <x:f>MAX(0,Z371*(1+EXP((LN(1+Real_MC_30Y!$J$11)-0.5*Real_MC_30Y!$J$12^2)+Real_MC_30Y!$J$12*((RAND()+RAND()+RAND()+RAND()+RAND()+RAND()+RAND()+RAND()+RAND()+RAND()+RAND()+RAND())-6))-1)+Real_MC_30Y!AA$58)</x:f>
        <x:v>2028641.0263859732</x:v>
      </x:c>
      <x:c r="AB371" s="50" t="n">
        <x:f>MAX(0,AA371*(1+EXP((LN(1+Real_MC_30Y!$J$11)-0.5*Real_MC_30Y!$J$12^2)+Real_MC_30Y!$J$12*((RAND()+RAND()+RAND()+RAND()+RAND()+RAND()+RAND()+RAND()+RAND()+RAND()+RAND()+RAND())-6))-1)+Real_MC_30Y!AB$58)</x:f>
        <x:v>1922222.5919559915</x:v>
      </x:c>
      <x:c r="AC371" s="50" t="n">
        <x:f>MAX(0,AB371*(1+EXP((LN(1+Real_MC_30Y!$J$11)-0.5*Real_MC_30Y!$J$12^2)+Real_MC_30Y!$J$12*((RAND()+RAND()+RAND()+RAND()+RAND()+RAND()+RAND()+RAND()+RAND()+RAND()+RAND()+RAND())-6))-1)+Real_MC_30Y!AC$58)</x:f>
        <x:v>1824128.4069641195</x:v>
      </x:c>
      <x:c r="AD371" s="50" t="n">
        <x:f>MAX(0,AC371*(1+EXP((LN(1+Real_MC_30Y!$J$11)-0.5*Real_MC_30Y!$J$12^2)+Real_MC_30Y!$J$12*((RAND()+RAND()+RAND()+RAND()+RAND()+RAND()+RAND()+RAND()+RAND()+RAND()+RAND()+RAND())-6))-1)+Real_MC_30Y!AD$58)</x:f>
        <x:v>2421684.63478151</x:v>
      </x:c>
      <x:c r="AE371" s="50" t="n">
        <x:f>MAX(0,AD371*(1+EXP((LN(1+Real_MC_30Y!$J$11)-0.5*Real_MC_30Y!$J$12^2)+Real_MC_30Y!$J$12*((RAND()+RAND()+RAND()+RAND()+RAND()+RAND()+RAND()+RAND()+RAND()+RAND()+RAND()+RAND())-6))-1)+Real_MC_30Y!AE$58)</x:f>
        <x:v>2771568.4785119705</x:v>
      </x:c>
      <x:c r="AF371" s="50" t="n">
        <x:f>MAX(0,AE371*(1+EXP((LN(1+Real_MC_30Y!$J$11)-0.5*Real_MC_30Y!$J$12^2)+Real_MC_30Y!$J$12*((RAND()+RAND()+RAND()+RAND()+RAND()+RAND()+RAND()+RAND()+RAND()+RAND()+RAND()+RAND())-6))-1)+Real_MC_30Y!AF$58)</x:f>
        <x:v>3603411.014783405</x:v>
      </x:c>
    </x:row>
    <x:row r="372">
      <x:c r="A372">
        <x:v>368</x:v>
      </x:c>
      <x:c r="B372" s="50" t="n">
        <x:f>MAX(0,Liquidity_30Y!$C$14+Real_MC_30Y!B$57-Real_MC_30Y!B$56)</x:f>
        <x:v>1029031.25</x:v>
      </x:c>
      <x:c r="C372" s="50" t="n">
        <x:f>MAX(0,B372*(1+EXP((LN(1+Real_MC_30Y!$J$11)-0.5*Real_MC_30Y!$J$12^2)+Real_MC_30Y!$J$12*((RAND()+RAND()+RAND()+RAND()+RAND()+RAND()+RAND()+RAND()+RAND()+RAND()+RAND()+RAND())-6))-1)+Real_MC_30Y!C$58)</x:f>
        <x:v>1073199.7624430107</x:v>
      </x:c>
      <x:c r="D372" s="50" t="n">
        <x:f>MAX(0,C372*(1+EXP((LN(1+Real_MC_30Y!$J$11)-0.5*Real_MC_30Y!$J$12^2)+Real_MC_30Y!$J$12*((RAND()+RAND()+RAND()+RAND()+RAND()+RAND()+RAND()+RAND()+RAND()+RAND()+RAND()+RAND())-6))-1)+Real_MC_30Y!D$58)</x:f>
        <x:v>988647.8718963063</x:v>
      </x:c>
      <x:c r="E372" s="50" t="n">
        <x:f>MAX(0,D372*(1+EXP((LN(1+Real_MC_30Y!$J$11)-0.5*Real_MC_30Y!$J$12^2)+Real_MC_30Y!$J$12*((RAND()+RAND()+RAND()+RAND()+RAND()+RAND()+RAND()+RAND()+RAND()+RAND()+RAND()+RAND())-6))-1)+Real_MC_30Y!E$58)</x:f>
        <x:v>1155908.1451440202</x:v>
      </x:c>
      <x:c r="F372" s="50" t="n">
        <x:f>MAX(0,E372*(1+EXP((LN(1+Real_MC_30Y!$J$11)-0.5*Real_MC_30Y!$J$12^2)+Real_MC_30Y!$J$12*((RAND()+RAND()+RAND()+RAND()+RAND()+RAND()+RAND()+RAND()+RAND()+RAND()+RAND()+RAND())-6))-1)+Real_MC_30Y!F$58)</x:f>
        <x:v>1331565.1443802014</x:v>
      </x:c>
      <x:c r="G372" s="50" t="n">
        <x:f>MAX(0,F372*(1+EXP((LN(1+Real_MC_30Y!$J$11)-0.5*Real_MC_30Y!$J$12^2)+Real_MC_30Y!$J$12*((RAND()+RAND()+RAND()+RAND()+RAND()+RAND()+RAND()+RAND()+RAND()+RAND()+RAND()+RAND())-6))-1)+Real_MC_30Y!G$58)</x:f>
        <x:v>1244356.0849512133</x:v>
      </x:c>
      <x:c r="H372" s="50" t="n">
        <x:f>MAX(0,G372*(1+EXP((LN(1+Real_MC_30Y!$J$11)-0.5*Real_MC_30Y!$J$12^2)+Real_MC_30Y!$J$12*((RAND()+RAND()+RAND()+RAND()+RAND()+RAND()+RAND()+RAND()+RAND()+RAND()+RAND()+RAND())-6))-1)+Real_MC_30Y!H$58)</x:f>
        <x:v>1460237.914164619</x:v>
      </x:c>
      <x:c r="I372" s="50" t="n">
        <x:f>MAX(0,H372*(1+EXP((LN(1+Real_MC_30Y!$J$11)-0.5*Real_MC_30Y!$J$12^2)+Real_MC_30Y!$J$12*((RAND()+RAND()+RAND()+RAND()+RAND()+RAND()+RAND()+RAND()+RAND()+RAND()+RAND()+RAND())-6))-1)+Real_MC_30Y!I$58)</x:f>
        <x:v>1831095.021302645</x:v>
      </x:c>
      <x:c r="J372" s="50" t="n">
        <x:f>MAX(0,I372*(1+EXP((LN(1+Real_MC_30Y!$J$11)-0.5*Real_MC_30Y!$J$12^2)+Real_MC_30Y!$J$12*((RAND()+RAND()+RAND()+RAND()+RAND()+RAND()+RAND()+RAND()+RAND()+RAND()+RAND()+RAND())-6))-1)+Real_MC_30Y!J$58)</x:f>
        <x:v>1757070.1025171238</x:v>
      </x:c>
      <x:c r="K372" s="50" t="n">
        <x:f>MAX(0,J372*(1+EXP((LN(1+Real_MC_30Y!$J$11)-0.5*Real_MC_30Y!$J$12^2)+Real_MC_30Y!$J$12*((RAND()+RAND()+RAND()+RAND()+RAND()+RAND()+RAND()+RAND()+RAND()+RAND()+RAND()+RAND())-6))-1)+Real_MC_30Y!K$58)</x:f>
        <x:v>1825110.479003346</x:v>
      </x:c>
      <x:c r="L372" s="50" t="n">
        <x:f>MAX(0,K372*(1+EXP((LN(1+Real_MC_30Y!$J$11)-0.5*Real_MC_30Y!$J$12^2)+Real_MC_30Y!$J$12*((RAND()+RAND()+RAND()+RAND()+RAND()+RAND()+RAND()+RAND()+RAND()+RAND()+RAND()+RAND())-6))-1)+Real_MC_30Y!L$58)</x:f>
        <x:v>1820938.9331902023</x:v>
      </x:c>
      <x:c r="M372" s="50" t="n">
        <x:f>MAX(0,L372*(1+EXP((LN(1+Real_MC_30Y!$J$11)-0.5*Real_MC_30Y!$J$12^2)+Real_MC_30Y!$J$12*((RAND()+RAND()+RAND()+RAND()+RAND()+RAND()+RAND()+RAND()+RAND()+RAND()+RAND()+RAND())-6))-1)+Real_MC_30Y!M$58)</x:f>
        <x:v>1651900.5526953354</x:v>
      </x:c>
      <x:c r="N372" s="50" t="n">
        <x:f>MAX(0,M372*(1+EXP((LN(1+Real_MC_30Y!$J$11)-0.5*Real_MC_30Y!$J$12^2)+Real_MC_30Y!$J$12*((RAND()+RAND()+RAND()+RAND()+RAND()+RAND()+RAND()+RAND()+RAND()+RAND()+RAND()+RAND())-6))-1)+Real_MC_30Y!N$58)</x:f>
        <x:v>2146573.1113829473</x:v>
      </x:c>
      <x:c r="O372" s="50" t="n">
        <x:f>MAX(0,N372*(1+EXP((LN(1+Real_MC_30Y!$J$11)-0.5*Real_MC_30Y!$J$12^2)+Real_MC_30Y!$J$12*((RAND()+RAND()+RAND()+RAND()+RAND()+RAND()+RAND()+RAND()+RAND()+RAND()+RAND()+RAND())-6))-1)+Real_MC_30Y!O$58)</x:f>
        <x:v>2071962.0972194592</x:v>
      </x:c>
      <x:c r="P372" s="50" t="n">
        <x:f>MAX(0,O372*(1+EXP((LN(1+Real_MC_30Y!$J$11)-0.5*Real_MC_30Y!$J$12^2)+Real_MC_30Y!$J$12*((RAND()+RAND()+RAND()+RAND()+RAND()+RAND()+RAND()+RAND()+RAND()+RAND()+RAND()+RAND())-6))-1)+Real_MC_30Y!P$58)</x:f>
        <x:v>2129099.379927152</x:v>
      </x:c>
      <x:c r="Q372" s="50" t="n">
        <x:f>MAX(0,P372*(1+EXP((LN(1+Real_MC_30Y!$J$11)-0.5*Real_MC_30Y!$J$12^2)+Real_MC_30Y!$J$12*((RAND()+RAND()+RAND()+RAND()+RAND()+RAND()+RAND()+RAND()+RAND()+RAND()+RAND()+RAND())-6))-1)+Real_MC_30Y!Q$58)</x:f>
        <x:v>2363753.7350614187</x:v>
      </x:c>
      <x:c r="R372" s="50" t="n">
        <x:f>MAX(0,Q372*(1+EXP((LN(1+Real_MC_30Y!$J$11)-0.5*Real_MC_30Y!$J$12^2)+Real_MC_30Y!$J$12*((RAND()+RAND()+RAND()+RAND()+RAND()+RAND()+RAND()+RAND()+RAND()+RAND()+RAND()+RAND())-6))-1)+Real_MC_30Y!R$58)</x:f>
        <x:v>2535494.7733225944</x:v>
      </x:c>
      <x:c r="S372" s="50" t="n">
        <x:f>MAX(0,R372*(1+EXP((LN(1+Real_MC_30Y!$J$11)-0.5*Real_MC_30Y!$J$12^2)+Real_MC_30Y!$J$12*((RAND()+RAND()+RAND()+RAND()+RAND()+RAND()+RAND()+RAND()+RAND()+RAND()+RAND()+RAND())-6))-1)+Real_MC_30Y!S$58)</x:f>
        <x:v>3091702.2552996404</x:v>
      </x:c>
      <x:c r="T372" s="50" t="n">
        <x:f>MAX(0,S372*(1+EXP((LN(1+Real_MC_30Y!$J$11)-0.5*Real_MC_30Y!$J$12^2)+Real_MC_30Y!$J$12*((RAND()+RAND()+RAND()+RAND()+RAND()+RAND()+RAND()+RAND()+RAND()+RAND()+RAND()+RAND())-6))-1)+Real_MC_30Y!T$58)</x:f>
        <x:v>3352193.5803204356</x:v>
      </x:c>
      <x:c r="U372" s="50" t="n">
        <x:f>MAX(0,T372*(1+EXP((LN(1+Real_MC_30Y!$J$11)-0.5*Real_MC_30Y!$J$12^2)+Real_MC_30Y!$J$12*((RAND()+RAND()+RAND()+RAND()+RAND()+RAND()+RAND()+RAND()+RAND()+RAND()+RAND()+RAND())-6))-1)+Real_MC_30Y!U$58)</x:f>
        <x:v>3031533.2067567334</x:v>
      </x:c>
      <x:c r="V372" s="50" t="n">
        <x:f>MAX(0,U372*(1+EXP((LN(1+Real_MC_30Y!$J$11)-0.5*Real_MC_30Y!$J$12^2)+Real_MC_30Y!$J$12*((RAND()+RAND()+RAND()+RAND()+RAND()+RAND()+RAND()+RAND()+RAND()+RAND()+RAND()+RAND())-6))-1)+Real_MC_30Y!V$58)</x:f>
        <x:v>3895563.1471086345</x:v>
      </x:c>
      <x:c r="W372" s="50" t="n">
        <x:f>MAX(0,V372*(1+EXP((LN(1+Real_MC_30Y!$J$11)-0.5*Real_MC_30Y!$J$12^2)+Real_MC_30Y!$J$12*((RAND()+RAND()+RAND()+RAND()+RAND()+RAND()+RAND()+RAND()+RAND()+RAND()+RAND()+RAND())-6))-1)+Real_MC_30Y!W$58)</x:f>
        <x:v>3628692.453785141</x:v>
      </x:c>
      <x:c r="X372" s="50" t="n">
        <x:f>MAX(0,W372*(1+EXP((LN(1+Real_MC_30Y!$J$11)-0.5*Real_MC_30Y!$J$12^2)+Real_MC_30Y!$J$12*((RAND()+RAND()+RAND()+RAND()+RAND()+RAND()+RAND()+RAND()+RAND()+RAND()+RAND()+RAND())-6))-1)+Real_MC_30Y!X$58)</x:f>
        <x:v>3972527.493062387</x:v>
      </x:c>
      <x:c r="Y372" s="50" t="n">
        <x:f>MAX(0,X372*(1+EXP((LN(1+Real_MC_30Y!$J$11)-0.5*Real_MC_30Y!$J$12^2)+Real_MC_30Y!$J$12*((RAND()+RAND()+RAND()+RAND()+RAND()+RAND()+RAND()+RAND()+RAND()+RAND()+RAND()+RAND())-6))-1)+Real_MC_30Y!Y$58)</x:f>
        <x:v>4067618.6764945537</x:v>
      </x:c>
      <x:c r="Z372" s="50" t="n">
        <x:f>MAX(0,Y372*(1+EXP((LN(1+Real_MC_30Y!$J$11)-0.5*Real_MC_30Y!$J$12^2)+Real_MC_30Y!$J$12*((RAND()+RAND()+RAND()+RAND()+RAND()+RAND()+RAND()+RAND()+RAND()+RAND()+RAND()+RAND())-6))-1)+Real_MC_30Y!Z$58)</x:f>
        <x:v>4131085.6391512174</x:v>
      </x:c>
      <x:c r="AA372" s="50" t="n">
        <x:f>MAX(0,Z372*(1+EXP((LN(1+Real_MC_30Y!$J$11)-0.5*Real_MC_30Y!$J$12^2)+Real_MC_30Y!$J$12*((RAND()+RAND()+RAND()+RAND()+RAND()+RAND()+RAND()+RAND()+RAND()+RAND()+RAND()+RAND())-6))-1)+Real_MC_30Y!AA$58)</x:f>
        <x:v>5045548.374818531</x:v>
      </x:c>
      <x:c r="AB372" s="50" t="n">
        <x:f>MAX(0,AA372*(1+EXP((LN(1+Real_MC_30Y!$J$11)-0.5*Real_MC_30Y!$J$12^2)+Real_MC_30Y!$J$12*((RAND()+RAND()+RAND()+RAND()+RAND()+RAND()+RAND()+RAND()+RAND()+RAND()+RAND()+RAND())-6))-1)+Real_MC_30Y!AB$58)</x:f>
        <x:v>6179918.534297228</x:v>
      </x:c>
      <x:c r="AC372" s="50" t="n">
        <x:f>MAX(0,AB372*(1+EXP((LN(1+Real_MC_30Y!$J$11)-0.5*Real_MC_30Y!$J$12^2)+Real_MC_30Y!$J$12*((RAND()+RAND()+RAND()+RAND()+RAND()+RAND()+RAND()+RAND()+RAND()+RAND()+RAND()+RAND())-6))-1)+Real_MC_30Y!AC$58)</x:f>
        <x:v>5830841.147089691</x:v>
      </x:c>
      <x:c r="AD372" s="50" t="n">
        <x:f>MAX(0,AC372*(1+EXP((LN(1+Real_MC_30Y!$J$11)-0.5*Real_MC_30Y!$J$12^2)+Real_MC_30Y!$J$12*((RAND()+RAND()+RAND()+RAND()+RAND()+RAND()+RAND()+RAND()+RAND()+RAND()+RAND()+RAND())-6))-1)+Real_MC_30Y!AD$58)</x:f>
        <x:v>7054541.695002899</x:v>
      </x:c>
      <x:c r="AE372" s="50" t="n">
        <x:f>MAX(0,AD372*(1+EXP((LN(1+Real_MC_30Y!$J$11)-0.5*Real_MC_30Y!$J$12^2)+Real_MC_30Y!$J$12*((RAND()+RAND()+RAND()+RAND()+RAND()+RAND()+RAND()+RAND()+RAND()+RAND()+RAND()+RAND())-6))-1)+Real_MC_30Y!AE$58)</x:f>
        <x:v>6689425.854476004</x:v>
      </x:c>
      <x:c r="AF372" s="50" t="n">
        <x:f>MAX(0,AE372*(1+EXP((LN(1+Real_MC_30Y!$J$11)-0.5*Real_MC_30Y!$J$12^2)+Real_MC_30Y!$J$12*((RAND()+RAND()+RAND()+RAND()+RAND()+RAND()+RAND()+RAND()+RAND()+RAND()+RAND()+RAND())-6))-1)+Real_MC_30Y!AF$58)</x:f>
        <x:v>6582914.4122696845</x:v>
      </x:c>
    </x:row>
    <x:row r="373">
      <x:c r="A373">
        <x:v>369</x:v>
      </x:c>
      <x:c r="B373" s="50" t="n">
        <x:f>MAX(0,Liquidity_30Y!$C$14+Real_MC_30Y!B$57-Real_MC_30Y!B$56)</x:f>
        <x:v>1029031.25</x:v>
      </x:c>
      <x:c r="C373" s="50" t="n">
        <x:f>MAX(0,B373*(1+EXP((LN(1+Real_MC_30Y!$J$11)-0.5*Real_MC_30Y!$J$12^2)+Real_MC_30Y!$J$12*((RAND()+RAND()+RAND()+RAND()+RAND()+RAND()+RAND()+RAND()+RAND()+RAND()+RAND()+RAND())-6))-1)+Real_MC_30Y!C$58)</x:f>
        <x:v>1203649.6623648014</x:v>
      </x:c>
      <x:c r="D373" s="50" t="n">
        <x:f>MAX(0,C373*(1+EXP((LN(1+Real_MC_30Y!$J$11)-0.5*Real_MC_30Y!$J$12^2)+Real_MC_30Y!$J$12*((RAND()+RAND()+RAND()+RAND()+RAND()+RAND()+RAND()+RAND()+RAND()+RAND()+RAND()+RAND())-6))-1)+Real_MC_30Y!D$58)</x:f>
        <x:v>1296817.076670074</x:v>
      </x:c>
      <x:c r="E373" s="50" t="n">
        <x:f>MAX(0,D373*(1+EXP((LN(1+Real_MC_30Y!$J$11)-0.5*Real_MC_30Y!$J$12^2)+Real_MC_30Y!$J$12*((RAND()+RAND()+RAND()+RAND()+RAND()+RAND()+RAND()+RAND()+RAND()+RAND()+RAND()+RAND())-6))-1)+Real_MC_30Y!E$58)</x:f>
        <x:v>1565852.297918395</x:v>
      </x:c>
      <x:c r="F373" s="50" t="n">
        <x:f>MAX(0,E373*(1+EXP((LN(1+Real_MC_30Y!$J$11)-0.5*Real_MC_30Y!$J$12^2)+Real_MC_30Y!$J$12*((RAND()+RAND()+RAND()+RAND()+RAND()+RAND()+RAND()+RAND()+RAND()+RAND()+RAND()+RAND())-6))-1)+Real_MC_30Y!F$58)</x:f>
        <x:v>1567021.7024235514</x:v>
      </x:c>
      <x:c r="G373" s="50" t="n">
        <x:f>MAX(0,F373*(1+EXP((LN(1+Real_MC_30Y!$J$11)-0.5*Real_MC_30Y!$J$12^2)+Real_MC_30Y!$J$12*((RAND()+RAND()+RAND()+RAND()+RAND()+RAND()+RAND()+RAND()+RAND()+RAND()+RAND()+RAND())-6))-1)+Real_MC_30Y!G$58)</x:f>
        <x:v>1743052.551605943</x:v>
      </x:c>
      <x:c r="H373" s="50" t="n">
        <x:f>MAX(0,G373*(1+EXP((LN(1+Real_MC_30Y!$J$11)-0.5*Real_MC_30Y!$J$12^2)+Real_MC_30Y!$J$12*((RAND()+RAND()+RAND()+RAND()+RAND()+RAND()+RAND()+RAND()+RAND()+RAND()+RAND()+RAND())-6))-1)+Real_MC_30Y!H$58)</x:f>
        <x:v>1707648.8850080974</x:v>
      </x:c>
      <x:c r="I373" s="50" t="n">
        <x:f>MAX(0,H373*(1+EXP((LN(1+Real_MC_30Y!$J$11)-0.5*Real_MC_30Y!$J$12^2)+Real_MC_30Y!$J$12*((RAND()+RAND()+RAND()+RAND()+RAND()+RAND()+RAND()+RAND()+RAND()+RAND()+RAND()+RAND())-6))-1)+Real_MC_30Y!I$58)</x:f>
        <x:v>1746088.1268821904</x:v>
      </x:c>
      <x:c r="J373" s="50" t="n">
        <x:f>MAX(0,I373*(1+EXP((LN(1+Real_MC_30Y!$J$11)-0.5*Real_MC_30Y!$J$12^2)+Real_MC_30Y!$J$12*((RAND()+RAND()+RAND()+RAND()+RAND()+RAND()+RAND()+RAND()+RAND()+RAND()+RAND()+RAND())-6))-1)+Real_MC_30Y!J$58)</x:f>
        <x:v>2421391.316161153</x:v>
      </x:c>
      <x:c r="K373" s="50" t="n">
        <x:f>MAX(0,J373*(1+EXP((LN(1+Real_MC_30Y!$J$11)-0.5*Real_MC_30Y!$J$12^2)+Real_MC_30Y!$J$12*((RAND()+RAND()+RAND()+RAND()+RAND()+RAND()+RAND()+RAND()+RAND()+RAND()+RAND()+RAND())-6))-1)+Real_MC_30Y!K$58)</x:f>
        <x:v>2129796.24229467</x:v>
      </x:c>
      <x:c r="L373" s="50" t="n">
        <x:f>MAX(0,K373*(1+EXP((LN(1+Real_MC_30Y!$J$11)-0.5*Real_MC_30Y!$J$12^2)+Real_MC_30Y!$J$12*((RAND()+RAND()+RAND()+RAND()+RAND()+RAND()+RAND()+RAND()+RAND()+RAND()+RAND()+RAND())-6))-1)+Real_MC_30Y!L$58)</x:f>
        <x:v>2630902.9705227884</x:v>
      </x:c>
      <x:c r="M373" s="50" t="n">
        <x:f>MAX(0,L373*(1+EXP((LN(1+Real_MC_30Y!$J$11)-0.5*Real_MC_30Y!$J$12^2)+Real_MC_30Y!$J$12*((RAND()+RAND()+RAND()+RAND()+RAND()+RAND()+RAND()+RAND()+RAND()+RAND()+RAND()+RAND())-6))-1)+Real_MC_30Y!M$58)</x:f>
        <x:v>2344013.879384014</x:v>
      </x:c>
      <x:c r="N373" s="50" t="n">
        <x:f>MAX(0,M373*(1+EXP((LN(1+Real_MC_30Y!$J$11)-0.5*Real_MC_30Y!$J$12^2)+Real_MC_30Y!$J$12*((RAND()+RAND()+RAND()+RAND()+RAND()+RAND()+RAND()+RAND()+RAND()+RAND()+RAND()+RAND())-6))-1)+Real_MC_30Y!N$58)</x:f>
        <x:v>2248102.9349123808</x:v>
      </x:c>
      <x:c r="O373" s="50" t="n">
        <x:f>MAX(0,N373*(1+EXP((LN(1+Real_MC_30Y!$J$11)-0.5*Real_MC_30Y!$J$12^2)+Real_MC_30Y!$J$12*((RAND()+RAND()+RAND()+RAND()+RAND()+RAND()+RAND()+RAND()+RAND()+RAND()+RAND()+RAND())-6))-1)+Real_MC_30Y!O$58)</x:f>
        <x:v>2886947.898091114</x:v>
      </x:c>
      <x:c r="P373" s="50" t="n">
        <x:f>MAX(0,O373*(1+EXP((LN(1+Real_MC_30Y!$J$11)-0.5*Real_MC_30Y!$J$12^2)+Real_MC_30Y!$J$12*((RAND()+RAND()+RAND()+RAND()+RAND()+RAND()+RAND()+RAND()+RAND()+RAND()+RAND()+RAND())-6))-1)+Real_MC_30Y!P$58)</x:f>
        <x:v>2834311.000353855</x:v>
      </x:c>
      <x:c r="Q373" s="50" t="n">
        <x:f>MAX(0,P373*(1+EXP((LN(1+Real_MC_30Y!$J$11)-0.5*Real_MC_30Y!$J$12^2)+Real_MC_30Y!$J$12*((RAND()+RAND()+RAND()+RAND()+RAND()+RAND()+RAND()+RAND()+RAND()+RAND()+RAND()+RAND())-6))-1)+Real_MC_30Y!Q$58)</x:f>
        <x:v>3010129.786935138</x:v>
      </x:c>
      <x:c r="R373" s="50" t="n">
        <x:f>MAX(0,Q373*(1+EXP((LN(1+Real_MC_30Y!$J$11)-0.5*Real_MC_30Y!$J$12^2)+Real_MC_30Y!$J$12*((RAND()+RAND()+RAND()+RAND()+RAND()+RAND()+RAND()+RAND()+RAND()+RAND()+RAND()+RAND())-6))-1)+Real_MC_30Y!R$58)</x:f>
        <x:v>2917851.1392939035</x:v>
      </x:c>
      <x:c r="S373" s="50" t="n">
        <x:f>MAX(0,R373*(1+EXP((LN(1+Real_MC_30Y!$J$11)-0.5*Real_MC_30Y!$J$12^2)+Real_MC_30Y!$J$12*((RAND()+RAND()+RAND()+RAND()+RAND()+RAND()+RAND()+RAND()+RAND()+RAND()+RAND()+RAND())-6))-1)+Real_MC_30Y!S$58)</x:f>
        <x:v>2533299.571815876</x:v>
      </x:c>
      <x:c r="T373" s="50" t="n">
        <x:f>MAX(0,S373*(1+EXP((LN(1+Real_MC_30Y!$J$11)-0.5*Real_MC_30Y!$J$12^2)+Real_MC_30Y!$J$12*((RAND()+RAND()+RAND()+RAND()+RAND()+RAND()+RAND()+RAND()+RAND()+RAND()+RAND()+RAND())-6))-1)+Real_MC_30Y!T$58)</x:f>
        <x:v>2277053.573365112</x:v>
      </x:c>
      <x:c r="U373" s="50" t="n">
        <x:f>MAX(0,T373*(1+EXP((LN(1+Real_MC_30Y!$J$11)-0.5*Real_MC_30Y!$J$12^2)+Real_MC_30Y!$J$12*((RAND()+RAND()+RAND()+RAND()+RAND()+RAND()+RAND()+RAND()+RAND()+RAND()+RAND()+RAND())-6))-1)+Real_MC_30Y!U$58)</x:f>
        <x:v>2815480.8539810535</x:v>
      </x:c>
      <x:c r="V373" s="50" t="n">
        <x:f>MAX(0,U373*(1+EXP((LN(1+Real_MC_30Y!$J$11)-0.5*Real_MC_30Y!$J$12^2)+Real_MC_30Y!$J$12*((RAND()+RAND()+RAND()+RAND()+RAND()+RAND()+RAND()+RAND()+RAND()+RAND()+RAND()+RAND())-6))-1)+Real_MC_30Y!V$58)</x:f>
        <x:v>2563809.0075490484</x:v>
      </x:c>
      <x:c r="W373" s="50" t="n">
        <x:f>MAX(0,V373*(1+EXP((LN(1+Real_MC_30Y!$J$11)-0.5*Real_MC_30Y!$J$12^2)+Real_MC_30Y!$J$12*((RAND()+RAND()+RAND()+RAND()+RAND()+RAND()+RAND()+RAND()+RAND()+RAND()+RAND()+RAND())-6))-1)+Real_MC_30Y!W$58)</x:f>
        <x:v>3026529.5257155886</x:v>
      </x:c>
      <x:c r="X373" s="50" t="n">
        <x:f>MAX(0,W373*(1+EXP((LN(1+Real_MC_30Y!$J$11)-0.5*Real_MC_30Y!$J$12^2)+Real_MC_30Y!$J$12*((RAND()+RAND()+RAND()+RAND()+RAND()+RAND()+RAND()+RAND()+RAND()+RAND()+RAND()+RAND())-6))-1)+Real_MC_30Y!X$58)</x:f>
        <x:v>2715767.93966564</x:v>
      </x:c>
      <x:c r="Y373" s="50" t="n">
        <x:f>MAX(0,X373*(1+EXP((LN(1+Real_MC_30Y!$J$11)-0.5*Real_MC_30Y!$J$12^2)+Real_MC_30Y!$J$12*((RAND()+RAND()+RAND()+RAND()+RAND()+RAND()+RAND()+RAND()+RAND()+RAND()+RAND()+RAND())-6))-1)+Real_MC_30Y!Y$58)</x:f>
        <x:v>2925798.6991257463</x:v>
      </x:c>
      <x:c r="Z373" s="50" t="n">
        <x:f>MAX(0,Y373*(1+EXP((LN(1+Real_MC_30Y!$J$11)-0.5*Real_MC_30Y!$J$12^2)+Real_MC_30Y!$J$12*((RAND()+RAND()+RAND()+RAND()+RAND()+RAND()+RAND()+RAND()+RAND()+RAND()+RAND()+RAND())-6))-1)+Real_MC_30Y!Z$58)</x:f>
        <x:v>3328856.9231101354</x:v>
      </x:c>
      <x:c r="AA373" s="50" t="n">
        <x:f>MAX(0,Z373*(1+EXP((LN(1+Real_MC_30Y!$J$11)-0.5*Real_MC_30Y!$J$12^2)+Real_MC_30Y!$J$12*((RAND()+RAND()+RAND()+RAND()+RAND()+RAND()+RAND()+RAND()+RAND()+RAND()+RAND()+RAND())-6))-1)+Real_MC_30Y!AA$58)</x:f>
        <x:v>4227127.407168012</x:v>
      </x:c>
      <x:c r="AB373" s="50" t="n">
        <x:f>MAX(0,AA373*(1+EXP((LN(1+Real_MC_30Y!$J$11)-0.5*Real_MC_30Y!$J$12^2)+Real_MC_30Y!$J$12*((RAND()+RAND()+RAND()+RAND()+RAND()+RAND()+RAND()+RAND()+RAND()+RAND()+RAND()+RAND())-6))-1)+Real_MC_30Y!AB$58)</x:f>
        <x:v>4870254.061115194</x:v>
      </x:c>
      <x:c r="AC373" s="50" t="n">
        <x:f>MAX(0,AB373*(1+EXP((LN(1+Real_MC_30Y!$J$11)-0.5*Real_MC_30Y!$J$12^2)+Real_MC_30Y!$J$12*((RAND()+RAND()+RAND()+RAND()+RAND()+RAND()+RAND()+RAND()+RAND()+RAND()+RAND()+RAND())-6))-1)+Real_MC_30Y!AC$58)</x:f>
        <x:v>5154595.772359353</x:v>
      </x:c>
      <x:c r="AD373" s="50" t="n">
        <x:f>MAX(0,AC373*(1+EXP((LN(1+Real_MC_30Y!$J$11)-0.5*Real_MC_30Y!$J$12^2)+Real_MC_30Y!$J$12*((RAND()+RAND()+RAND()+RAND()+RAND()+RAND()+RAND()+RAND()+RAND()+RAND()+RAND()+RAND())-6))-1)+Real_MC_30Y!AD$58)</x:f>
        <x:v>4653277.306298612</x:v>
      </x:c>
      <x:c r="AE373" s="50" t="n">
        <x:f>MAX(0,AD373*(1+EXP((LN(1+Real_MC_30Y!$J$11)-0.5*Real_MC_30Y!$J$12^2)+Real_MC_30Y!$J$12*((RAND()+RAND()+RAND()+RAND()+RAND()+RAND()+RAND()+RAND()+RAND()+RAND()+RAND()+RAND())-6))-1)+Real_MC_30Y!AE$58)</x:f>
        <x:v>4907815.970122354</x:v>
      </x:c>
      <x:c r="AF373" s="50" t="n">
        <x:f>MAX(0,AE373*(1+EXP((LN(1+Real_MC_30Y!$J$11)-0.5*Real_MC_30Y!$J$12^2)+Real_MC_30Y!$J$12*((RAND()+RAND()+RAND()+RAND()+RAND()+RAND()+RAND()+RAND()+RAND()+RAND()+RAND()+RAND())-6))-1)+Real_MC_30Y!AF$58)</x:f>
        <x:v>5858945.952259904</x:v>
      </x:c>
    </x:row>
    <x:row r="374">
      <x:c r="A374">
        <x:v>370</x:v>
      </x:c>
      <x:c r="B374" s="50" t="n">
        <x:f>MAX(0,Liquidity_30Y!$C$14+Real_MC_30Y!B$57-Real_MC_30Y!B$56)</x:f>
        <x:v>1029031.25</x:v>
      </x:c>
      <x:c r="C374" s="50" t="n">
        <x:f>MAX(0,B374*(1+EXP((LN(1+Real_MC_30Y!$J$11)-0.5*Real_MC_30Y!$J$12^2)+Real_MC_30Y!$J$12*((RAND()+RAND()+RAND()+RAND()+RAND()+RAND()+RAND()+RAND()+RAND()+RAND()+RAND()+RAND())-6))-1)+Real_MC_30Y!C$58)</x:f>
        <x:v>1206423.1275598696</x:v>
      </x:c>
      <x:c r="D374" s="50" t="n">
        <x:f>MAX(0,C374*(1+EXP((LN(1+Real_MC_30Y!$J$11)-0.5*Real_MC_30Y!$J$12^2)+Real_MC_30Y!$J$12*((RAND()+RAND()+RAND()+RAND()+RAND()+RAND()+RAND()+RAND()+RAND()+RAND()+RAND()+RAND())-6))-1)+Real_MC_30Y!D$58)</x:f>
        <x:v>1440675.6542996485</x:v>
      </x:c>
      <x:c r="E374" s="50" t="n">
        <x:f>MAX(0,D374*(1+EXP((LN(1+Real_MC_30Y!$J$11)-0.5*Real_MC_30Y!$J$12^2)+Real_MC_30Y!$J$12*((RAND()+RAND()+RAND()+RAND()+RAND()+RAND()+RAND()+RAND()+RAND()+RAND()+RAND()+RAND())-6))-1)+Real_MC_30Y!E$58)</x:f>
        <x:v>1917618.0931292837</x:v>
      </x:c>
      <x:c r="F374" s="50" t="n">
        <x:f>MAX(0,E374*(1+EXP((LN(1+Real_MC_30Y!$J$11)-0.5*Real_MC_30Y!$J$12^2)+Real_MC_30Y!$J$12*((RAND()+RAND()+RAND()+RAND()+RAND()+RAND()+RAND()+RAND()+RAND()+RAND()+RAND()+RAND())-6))-1)+Real_MC_30Y!F$58)</x:f>
        <x:v>2629606.735526951</x:v>
      </x:c>
      <x:c r="G374" s="50" t="n">
        <x:f>MAX(0,F374*(1+EXP((LN(1+Real_MC_30Y!$J$11)-0.5*Real_MC_30Y!$J$12^2)+Real_MC_30Y!$J$12*((RAND()+RAND()+RAND()+RAND()+RAND()+RAND()+RAND()+RAND()+RAND()+RAND()+RAND()+RAND())-6))-1)+Real_MC_30Y!G$58)</x:f>
        <x:v>2424453.1067660893</x:v>
      </x:c>
      <x:c r="H374" s="50" t="n">
        <x:f>MAX(0,G374*(1+EXP((LN(1+Real_MC_30Y!$J$11)-0.5*Real_MC_30Y!$J$12^2)+Real_MC_30Y!$J$12*((RAND()+RAND()+RAND()+RAND()+RAND()+RAND()+RAND()+RAND()+RAND()+RAND()+RAND()+RAND())-6))-1)+Real_MC_30Y!H$58)</x:f>
        <x:v>2178489.909504746</x:v>
      </x:c>
      <x:c r="I374" s="50" t="n">
        <x:f>MAX(0,H374*(1+EXP((LN(1+Real_MC_30Y!$J$11)-0.5*Real_MC_30Y!$J$12^2)+Real_MC_30Y!$J$12*((RAND()+RAND()+RAND()+RAND()+RAND()+RAND()+RAND()+RAND()+RAND()+RAND()+RAND()+RAND())-6))-1)+Real_MC_30Y!I$58)</x:f>
        <x:v>2395363.204225941</x:v>
      </x:c>
      <x:c r="J374" s="50" t="n">
        <x:f>MAX(0,I374*(1+EXP((LN(1+Real_MC_30Y!$J$11)-0.5*Real_MC_30Y!$J$12^2)+Real_MC_30Y!$J$12*((RAND()+RAND()+RAND()+RAND()+RAND()+RAND()+RAND()+RAND()+RAND()+RAND()+RAND()+RAND())-6))-1)+Real_MC_30Y!J$58)</x:f>
        <x:v>2250391.948741298</x:v>
      </x:c>
      <x:c r="K374" s="50" t="n">
        <x:f>MAX(0,J374*(1+EXP((LN(1+Real_MC_30Y!$J$11)-0.5*Real_MC_30Y!$J$12^2)+Real_MC_30Y!$J$12*((RAND()+RAND()+RAND()+RAND()+RAND()+RAND()+RAND()+RAND()+RAND()+RAND()+RAND()+RAND())-6))-1)+Real_MC_30Y!K$58)</x:f>
        <x:v>2389887.806876816</x:v>
      </x:c>
      <x:c r="L374" s="50" t="n">
        <x:f>MAX(0,K374*(1+EXP((LN(1+Real_MC_30Y!$J$11)-0.5*Real_MC_30Y!$J$12^2)+Real_MC_30Y!$J$12*((RAND()+RAND()+RAND()+RAND()+RAND()+RAND()+RAND()+RAND()+RAND()+RAND()+RAND()+RAND())-6))-1)+Real_MC_30Y!L$58)</x:f>
        <x:v>2751165.3672692124</x:v>
      </x:c>
      <x:c r="M374" s="50" t="n">
        <x:f>MAX(0,L374*(1+EXP((LN(1+Real_MC_30Y!$J$11)-0.5*Real_MC_30Y!$J$12^2)+Real_MC_30Y!$J$12*((RAND()+RAND()+RAND()+RAND()+RAND()+RAND()+RAND()+RAND()+RAND()+RAND()+RAND()+RAND())-6))-1)+Real_MC_30Y!M$58)</x:f>
        <x:v>2871464.9004002623</x:v>
      </x:c>
      <x:c r="N374" s="50" t="n">
        <x:f>MAX(0,M374*(1+EXP((LN(1+Real_MC_30Y!$J$11)-0.5*Real_MC_30Y!$J$12^2)+Real_MC_30Y!$J$12*((RAND()+RAND()+RAND()+RAND()+RAND()+RAND()+RAND()+RAND()+RAND()+RAND()+RAND()+RAND())-6))-1)+Real_MC_30Y!N$58)</x:f>
        <x:v>2689035.2719743154</x:v>
      </x:c>
      <x:c r="O374" s="50" t="n">
        <x:f>MAX(0,N374*(1+EXP((LN(1+Real_MC_30Y!$J$11)-0.5*Real_MC_30Y!$J$12^2)+Real_MC_30Y!$J$12*((RAND()+RAND()+RAND()+RAND()+RAND()+RAND()+RAND()+RAND()+RAND()+RAND()+RAND()+RAND())-6))-1)+Real_MC_30Y!O$58)</x:f>
        <x:v>2407374.79644451</x:v>
      </x:c>
      <x:c r="P374" s="50" t="n">
        <x:f>MAX(0,O374*(1+EXP((LN(1+Real_MC_30Y!$J$11)-0.5*Real_MC_30Y!$J$12^2)+Real_MC_30Y!$J$12*((RAND()+RAND()+RAND()+RAND()+RAND()+RAND()+RAND()+RAND()+RAND()+RAND()+RAND()+RAND())-6))-1)+Real_MC_30Y!P$58)</x:f>
        <x:v>2415440.4458873924</x:v>
      </x:c>
      <x:c r="Q374" s="50" t="n">
        <x:f>MAX(0,P374*(1+EXP((LN(1+Real_MC_30Y!$J$11)-0.5*Real_MC_30Y!$J$12^2)+Real_MC_30Y!$J$12*((RAND()+RAND()+RAND()+RAND()+RAND()+RAND()+RAND()+RAND()+RAND()+RAND()+RAND()+RAND())-6))-1)+Real_MC_30Y!Q$58)</x:f>
        <x:v>2698664.099812324</x:v>
      </x:c>
      <x:c r="R374" s="50" t="n">
        <x:f>MAX(0,Q374*(1+EXP((LN(1+Real_MC_30Y!$J$11)-0.5*Real_MC_30Y!$J$12^2)+Real_MC_30Y!$J$12*((RAND()+RAND()+RAND()+RAND()+RAND()+RAND()+RAND()+RAND()+RAND()+RAND()+RAND()+RAND())-6))-1)+Real_MC_30Y!R$58)</x:f>
        <x:v>2576352.106356591</x:v>
      </x:c>
      <x:c r="S374" s="50" t="n">
        <x:f>MAX(0,R374*(1+EXP((LN(1+Real_MC_30Y!$J$11)-0.5*Real_MC_30Y!$J$12^2)+Real_MC_30Y!$J$12*((RAND()+RAND()+RAND()+RAND()+RAND()+RAND()+RAND()+RAND()+RAND()+RAND()+RAND()+RAND())-6))-1)+Real_MC_30Y!S$58)</x:f>
        <x:v>3334444.7589003867</x:v>
      </x:c>
      <x:c r="T374" s="50" t="n">
        <x:f>MAX(0,S374*(1+EXP((LN(1+Real_MC_30Y!$J$11)-0.5*Real_MC_30Y!$J$12^2)+Real_MC_30Y!$J$12*((RAND()+RAND()+RAND()+RAND()+RAND()+RAND()+RAND()+RAND()+RAND()+RAND()+RAND()+RAND())-6))-1)+Real_MC_30Y!T$58)</x:f>
        <x:v>3894242.353625272</x:v>
      </x:c>
      <x:c r="U374" s="50" t="n">
        <x:f>MAX(0,T374*(1+EXP((LN(1+Real_MC_30Y!$J$11)-0.5*Real_MC_30Y!$J$12^2)+Real_MC_30Y!$J$12*((RAND()+RAND()+RAND()+RAND()+RAND()+RAND()+RAND()+RAND()+RAND()+RAND()+RAND()+RAND())-6))-1)+Real_MC_30Y!U$58)</x:f>
        <x:v>3670381.007712132</x:v>
      </x:c>
      <x:c r="V374" s="50" t="n">
        <x:f>MAX(0,U374*(1+EXP((LN(1+Real_MC_30Y!$J$11)-0.5*Real_MC_30Y!$J$12^2)+Real_MC_30Y!$J$12*((RAND()+RAND()+RAND()+RAND()+RAND()+RAND()+RAND()+RAND()+RAND()+RAND()+RAND()+RAND())-6))-1)+Real_MC_30Y!V$58)</x:f>
        <x:v>3408597.57255311</x:v>
      </x:c>
      <x:c r="W374" s="50" t="n">
        <x:f>MAX(0,V374*(1+EXP((LN(1+Real_MC_30Y!$J$11)-0.5*Real_MC_30Y!$J$12^2)+Real_MC_30Y!$J$12*((RAND()+RAND()+RAND()+RAND()+RAND()+RAND()+RAND()+RAND()+RAND()+RAND()+RAND()+RAND())-6))-1)+Real_MC_30Y!W$58)</x:f>
        <x:v>3631755.6754905824</x:v>
      </x:c>
      <x:c r="X374" s="50" t="n">
        <x:f>MAX(0,W374*(1+EXP((LN(1+Real_MC_30Y!$J$11)-0.5*Real_MC_30Y!$J$12^2)+Real_MC_30Y!$J$12*((RAND()+RAND()+RAND()+RAND()+RAND()+RAND()+RAND()+RAND()+RAND()+RAND()+RAND()+RAND())-6))-1)+Real_MC_30Y!X$58)</x:f>
        <x:v>3646820.9719548356</x:v>
      </x:c>
      <x:c r="Y374" s="50" t="n">
        <x:f>MAX(0,X374*(1+EXP((LN(1+Real_MC_30Y!$J$11)-0.5*Real_MC_30Y!$J$12^2)+Real_MC_30Y!$J$12*((RAND()+RAND()+RAND()+RAND()+RAND()+RAND()+RAND()+RAND()+RAND()+RAND()+RAND()+RAND())-6))-1)+Real_MC_30Y!Y$58)</x:f>
        <x:v>4513815.838358246</x:v>
      </x:c>
      <x:c r="Z374" s="50" t="n">
        <x:f>MAX(0,Y374*(1+EXP((LN(1+Real_MC_30Y!$J$11)-0.5*Real_MC_30Y!$J$12^2)+Real_MC_30Y!$J$12*((RAND()+RAND()+RAND()+RAND()+RAND()+RAND()+RAND()+RAND()+RAND()+RAND()+RAND()+RAND())-6))-1)+Real_MC_30Y!Z$58)</x:f>
        <x:v>3994002.6205046903</x:v>
      </x:c>
      <x:c r="AA374" s="50" t="n">
        <x:f>MAX(0,Z374*(1+EXP((LN(1+Real_MC_30Y!$J$11)-0.5*Real_MC_30Y!$J$12^2)+Real_MC_30Y!$J$12*((RAND()+RAND()+RAND()+RAND()+RAND()+RAND()+RAND()+RAND()+RAND()+RAND()+RAND()+RAND())-6))-1)+Real_MC_30Y!AA$58)</x:f>
        <x:v>5039075.440562678</x:v>
      </x:c>
      <x:c r="AB374" s="50" t="n">
        <x:f>MAX(0,AA374*(1+EXP((LN(1+Real_MC_30Y!$J$11)-0.5*Real_MC_30Y!$J$12^2)+Real_MC_30Y!$J$12*((RAND()+RAND()+RAND()+RAND()+RAND()+RAND()+RAND()+RAND()+RAND()+RAND()+RAND()+RAND())-6))-1)+Real_MC_30Y!AB$58)</x:f>
        <x:v>5203188.133018905</x:v>
      </x:c>
      <x:c r="AC374" s="50" t="n">
        <x:f>MAX(0,AB374*(1+EXP((LN(1+Real_MC_30Y!$J$11)-0.5*Real_MC_30Y!$J$12^2)+Real_MC_30Y!$J$12*((RAND()+RAND()+RAND()+RAND()+RAND()+RAND()+RAND()+RAND()+RAND()+RAND()+RAND()+RAND())-6))-1)+Real_MC_30Y!AC$58)</x:f>
        <x:v>4960945.908187613</x:v>
      </x:c>
      <x:c r="AD374" s="50" t="n">
        <x:f>MAX(0,AC374*(1+EXP((LN(1+Real_MC_30Y!$J$11)-0.5*Real_MC_30Y!$J$12^2)+Real_MC_30Y!$J$12*((RAND()+RAND()+RAND()+RAND()+RAND()+RAND()+RAND()+RAND()+RAND()+RAND()+RAND()+RAND())-6))-1)+Real_MC_30Y!AD$58)</x:f>
        <x:v>6692138.202028116</x:v>
      </x:c>
      <x:c r="AE374" s="50" t="n">
        <x:f>MAX(0,AD374*(1+EXP((LN(1+Real_MC_30Y!$J$11)-0.5*Real_MC_30Y!$J$12^2)+Real_MC_30Y!$J$12*((RAND()+RAND()+RAND()+RAND()+RAND()+RAND()+RAND()+RAND()+RAND()+RAND()+RAND()+RAND())-6))-1)+Real_MC_30Y!AE$58)</x:f>
        <x:v>6862643.135344959</x:v>
      </x:c>
      <x:c r="AF374" s="50" t="n">
        <x:f>MAX(0,AE374*(1+EXP((LN(1+Real_MC_30Y!$J$11)-0.5*Real_MC_30Y!$J$12^2)+Real_MC_30Y!$J$12*((RAND()+RAND()+RAND()+RAND()+RAND()+RAND()+RAND()+RAND()+RAND()+RAND()+RAND()+RAND())-6))-1)+Real_MC_30Y!AF$58)</x:f>
        <x:v>6397994.014726485</x:v>
      </x:c>
    </x:row>
    <x:row r="375">
      <x:c r="A375">
        <x:v>371</x:v>
      </x:c>
      <x:c r="B375" s="50" t="n">
        <x:f>MAX(0,Liquidity_30Y!$C$14+Real_MC_30Y!B$57-Real_MC_30Y!B$56)</x:f>
        <x:v>1029031.25</x:v>
      </x:c>
      <x:c r="C375" s="50" t="n">
        <x:f>MAX(0,B375*(1+EXP((LN(1+Real_MC_30Y!$J$11)-0.5*Real_MC_30Y!$J$12^2)+Real_MC_30Y!$J$12*((RAND()+RAND()+RAND()+RAND()+RAND()+RAND()+RAND()+RAND()+RAND()+RAND()+RAND()+RAND())-6))-1)+Real_MC_30Y!C$58)</x:f>
        <x:v>879993.3754583385</x:v>
      </x:c>
      <x:c r="D375" s="50" t="n">
        <x:f>MAX(0,C375*(1+EXP((LN(1+Real_MC_30Y!$J$11)-0.5*Real_MC_30Y!$J$12^2)+Real_MC_30Y!$J$12*((RAND()+RAND()+RAND()+RAND()+RAND()+RAND()+RAND()+RAND()+RAND()+RAND()+RAND()+RAND())-6))-1)+Real_MC_30Y!D$58)</x:f>
        <x:v>856360.5798167516</x:v>
      </x:c>
      <x:c r="E375" s="50" t="n">
        <x:f>MAX(0,D375*(1+EXP((LN(1+Real_MC_30Y!$J$11)-0.5*Real_MC_30Y!$J$12^2)+Real_MC_30Y!$J$12*((RAND()+RAND()+RAND()+RAND()+RAND()+RAND()+RAND()+RAND()+RAND()+RAND()+RAND()+RAND())-6))-1)+Real_MC_30Y!E$58)</x:f>
        <x:v>994276.2206883164</x:v>
      </x:c>
      <x:c r="F375" s="50" t="n">
        <x:f>MAX(0,E375*(1+EXP((LN(1+Real_MC_30Y!$J$11)-0.5*Real_MC_30Y!$J$12^2)+Real_MC_30Y!$J$12*((RAND()+RAND()+RAND()+RAND()+RAND()+RAND()+RAND()+RAND()+RAND()+RAND()+RAND()+RAND())-6))-1)+Real_MC_30Y!F$58)</x:f>
        <x:v>875487.7051420062</x:v>
      </x:c>
      <x:c r="G375" s="50" t="n">
        <x:f>MAX(0,F375*(1+EXP((LN(1+Real_MC_30Y!$J$11)-0.5*Real_MC_30Y!$J$12^2)+Real_MC_30Y!$J$12*((RAND()+RAND()+RAND()+RAND()+RAND()+RAND()+RAND()+RAND()+RAND()+RAND()+RAND()+RAND())-6))-1)+Real_MC_30Y!G$58)</x:f>
        <x:v>1021918.6105687045</x:v>
      </x:c>
      <x:c r="H375" s="50" t="n">
        <x:f>MAX(0,G375*(1+EXP((LN(1+Real_MC_30Y!$J$11)-0.5*Real_MC_30Y!$J$12^2)+Real_MC_30Y!$J$12*((RAND()+RAND()+RAND()+RAND()+RAND()+RAND()+RAND()+RAND()+RAND()+RAND()+RAND()+RAND())-6))-1)+Real_MC_30Y!H$58)</x:f>
        <x:v>890188.2574719755</x:v>
      </x:c>
      <x:c r="I375" s="50" t="n">
        <x:f>MAX(0,H375*(1+EXP((LN(1+Real_MC_30Y!$J$11)-0.5*Real_MC_30Y!$J$12^2)+Real_MC_30Y!$J$12*((RAND()+RAND()+RAND()+RAND()+RAND()+RAND()+RAND()+RAND()+RAND()+RAND()+RAND()+RAND())-6))-1)+Real_MC_30Y!I$58)</x:f>
        <x:v>964454.4351604385</x:v>
      </x:c>
      <x:c r="J375" s="50" t="n">
        <x:f>MAX(0,I375*(1+EXP((LN(1+Real_MC_30Y!$J$11)-0.5*Real_MC_30Y!$J$12^2)+Real_MC_30Y!$J$12*((RAND()+RAND()+RAND()+RAND()+RAND()+RAND()+RAND()+RAND()+RAND()+RAND()+RAND()+RAND())-6))-1)+Real_MC_30Y!J$58)</x:f>
        <x:v>975940.8234375657</x:v>
      </x:c>
      <x:c r="K375" s="50" t="n">
        <x:f>MAX(0,J375*(1+EXP((LN(1+Real_MC_30Y!$J$11)-0.5*Real_MC_30Y!$J$12^2)+Real_MC_30Y!$J$12*((RAND()+RAND()+RAND()+RAND()+RAND()+RAND()+RAND()+RAND()+RAND()+RAND()+RAND()+RAND())-6))-1)+Real_MC_30Y!K$58)</x:f>
        <x:v>1040008.4632282385</x:v>
      </x:c>
      <x:c r="L375" s="50" t="n">
        <x:f>MAX(0,K375*(1+EXP((LN(1+Real_MC_30Y!$J$11)-0.5*Real_MC_30Y!$J$12^2)+Real_MC_30Y!$J$12*((RAND()+RAND()+RAND()+RAND()+RAND()+RAND()+RAND()+RAND()+RAND()+RAND()+RAND()+RAND())-6))-1)+Real_MC_30Y!L$58)</x:f>
        <x:v>1202070.0653946311</x:v>
      </x:c>
      <x:c r="M375" s="50" t="n">
        <x:f>MAX(0,L375*(1+EXP((LN(1+Real_MC_30Y!$J$11)-0.5*Real_MC_30Y!$J$12^2)+Real_MC_30Y!$J$12*((RAND()+RAND()+RAND()+RAND()+RAND()+RAND()+RAND()+RAND()+RAND()+RAND()+RAND()+RAND())-6))-1)+Real_MC_30Y!M$58)</x:f>
        <x:v>1416077.1148081853</x:v>
      </x:c>
      <x:c r="N375" s="50" t="n">
        <x:f>MAX(0,M375*(1+EXP((LN(1+Real_MC_30Y!$J$11)-0.5*Real_MC_30Y!$J$12^2)+Real_MC_30Y!$J$12*((RAND()+RAND()+RAND()+RAND()+RAND()+RAND()+RAND()+RAND()+RAND()+RAND()+RAND()+RAND())-6))-1)+Real_MC_30Y!N$58)</x:f>
        <x:v>1308688.3665907132</x:v>
      </x:c>
      <x:c r="O375" s="50" t="n">
        <x:f>MAX(0,N375*(1+EXP((LN(1+Real_MC_30Y!$J$11)-0.5*Real_MC_30Y!$J$12^2)+Real_MC_30Y!$J$12*((RAND()+RAND()+RAND()+RAND()+RAND()+RAND()+RAND()+RAND()+RAND()+RAND()+RAND()+RAND())-6))-1)+Real_MC_30Y!O$58)</x:f>
        <x:v>1479105.6176209592</x:v>
      </x:c>
      <x:c r="P375" s="50" t="n">
        <x:f>MAX(0,O375*(1+EXP((LN(1+Real_MC_30Y!$J$11)-0.5*Real_MC_30Y!$J$12^2)+Real_MC_30Y!$J$12*((RAND()+RAND()+RAND()+RAND()+RAND()+RAND()+RAND()+RAND()+RAND()+RAND()+RAND()+RAND())-6))-1)+Real_MC_30Y!P$58)</x:f>
        <x:v>1809336.5235563642</x:v>
      </x:c>
      <x:c r="Q375" s="50" t="n">
        <x:f>MAX(0,P375*(1+EXP((LN(1+Real_MC_30Y!$J$11)-0.5*Real_MC_30Y!$J$12^2)+Real_MC_30Y!$J$12*((RAND()+RAND()+RAND()+RAND()+RAND()+RAND()+RAND()+RAND()+RAND()+RAND()+RAND()+RAND())-6))-1)+Real_MC_30Y!Q$58)</x:f>
        <x:v>2040444.2221154603</x:v>
      </x:c>
      <x:c r="R375" s="50" t="n">
        <x:f>MAX(0,Q375*(1+EXP((LN(1+Real_MC_30Y!$J$11)-0.5*Real_MC_30Y!$J$12^2)+Real_MC_30Y!$J$12*((RAND()+RAND()+RAND()+RAND()+RAND()+RAND()+RAND()+RAND()+RAND()+RAND()+RAND()+RAND())-6))-1)+Real_MC_30Y!R$58)</x:f>
        <x:v>2204927.8207617877</x:v>
      </x:c>
      <x:c r="S375" s="50" t="n">
        <x:f>MAX(0,R375*(1+EXP((LN(1+Real_MC_30Y!$J$11)-0.5*Real_MC_30Y!$J$12^2)+Real_MC_30Y!$J$12*((RAND()+RAND()+RAND()+RAND()+RAND()+RAND()+RAND()+RAND()+RAND()+RAND()+RAND()+RAND())-6))-1)+Real_MC_30Y!S$58)</x:f>
        <x:v>2638467.6165771917</x:v>
      </x:c>
      <x:c r="T375" s="50" t="n">
        <x:f>MAX(0,S375*(1+EXP((LN(1+Real_MC_30Y!$J$11)-0.5*Real_MC_30Y!$J$12^2)+Real_MC_30Y!$J$12*((RAND()+RAND()+RAND()+RAND()+RAND()+RAND()+RAND()+RAND()+RAND()+RAND()+RAND()+RAND())-6))-1)+Real_MC_30Y!T$58)</x:f>
        <x:v>2450218.5000501247</x:v>
      </x:c>
      <x:c r="U375" s="50" t="n">
        <x:f>MAX(0,T375*(1+EXP((LN(1+Real_MC_30Y!$J$11)-0.5*Real_MC_30Y!$J$12^2)+Real_MC_30Y!$J$12*((RAND()+RAND()+RAND()+RAND()+RAND()+RAND()+RAND()+RAND()+RAND()+RAND()+RAND()+RAND())-6))-1)+Real_MC_30Y!U$58)</x:f>
        <x:v>2615016.6413352517</x:v>
      </x:c>
      <x:c r="V375" s="50" t="n">
        <x:f>MAX(0,U375*(1+EXP((LN(1+Real_MC_30Y!$J$11)-0.5*Real_MC_30Y!$J$12^2)+Real_MC_30Y!$J$12*((RAND()+RAND()+RAND()+RAND()+RAND()+RAND()+RAND()+RAND()+RAND()+RAND()+RAND()+RAND())-6))-1)+Real_MC_30Y!V$58)</x:f>
        <x:v>2876040.5814735815</x:v>
      </x:c>
      <x:c r="W375" s="50" t="n">
        <x:f>MAX(0,V375*(1+EXP((LN(1+Real_MC_30Y!$J$11)-0.5*Real_MC_30Y!$J$12^2)+Real_MC_30Y!$J$12*((RAND()+RAND()+RAND()+RAND()+RAND()+RAND()+RAND()+RAND()+RAND()+RAND()+RAND()+RAND())-6))-1)+Real_MC_30Y!W$58)</x:f>
        <x:v>2613433.3019632027</x:v>
      </x:c>
      <x:c r="X375" s="50" t="n">
        <x:f>MAX(0,W375*(1+EXP((LN(1+Real_MC_30Y!$J$11)-0.5*Real_MC_30Y!$J$12^2)+Real_MC_30Y!$J$12*((RAND()+RAND()+RAND()+RAND()+RAND()+RAND()+RAND()+RAND()+RAND()+RAND()+RAND()+RAND())-6))-1)+Real_MC_30Y!X$58)</x:f>
        <x:v>2930832.6014258694</x:v>
      </x:c>
      <x:c r="Y375" s="50" t="n">
        <x:f>MAX(0,X375*(1+EXP((LN(1+Real_MC_30Y!$J$11)-0.5*Real_MC_30Y!$J$12^2)+Real_MC_30Y!$J$12*((RAND()+RAND()+RAND()+RAND()+RAND()+RAND()+RAND()+RAND()+RAND()+RAND()+RAND()+RAND())-6))-1)+Real_MC_30Y!Y$58)</x:f>
        <x:v>3854419.0779636414</x:v>
      </x:c>
      <x:c r="Z375" s="50" t="n">
        <x:f>MAX(0,Y375*(1+EXP((LN(1+Real_MC_30Y!$J$11)-0.5*Real_MC_30Y!$J$12^2)+Real_MC_30Y!$J$12*((RAND()+RAND()+RAND()+RAND()+RAND()+RAND()+RAND()+RAND()+RAND()+RAND()+RAND()+RAND())-6))-1)+Real_MC_30Y!Z$58)</x:f>
        <x:v>3483152.866123506</x:v>
      </x:c>
      <x:c r="AA375" s="50" t="n">
        <x:f>MAX(0,Z375*(1+EXP((LN(1+Real_MC_30Y!$J$11)-0.5*Real_MC_30Y!$J$12^2)+Real_MC_30Y!$J$12*((RAND()+RAND()+RAND()+RAND()+RAND()+RAND()+RAND()+RAND()+RAND()+RAND()+RAND()+RAND())-6))-1)+Real_MC_30Y!AA$58)</x:f>
        <x:v>3621432.4378251666</x:v>
      </x:c>
      <x:c r="AB375" s="50" t="n">
        <x:f>MAX(0,AA375*(1+EXP((LN(1+Real_MC_30Y!$J$11)-0.5*Real_MC_30Y!$J$12^2)+Real_MC_30Y!$J$12*((RAND()+RAND()+RAND()+RAND()+RAND()+RAND()+RAND()+RAND()+RAND()+RAND()+RAND()+RAND())-6))-1)+Real_MC_30Y!AB$58)</x:f>
        <x:v>4038283.0360824005</x:v>
      </x:c>
      <x:c r="AC375" s="50" t="n">
        <x:f>MAX(0,AB375*(1+EXP((LN(1+Real_MC_30Y!$J$11)-0.5*Real_MC_30Y!$J$12^2)+Real_MC_30Y!$J$12*((RAND()+RAND()+RAND()+RAND()+RAND()+RAND()+RAND()+RAND()+RAND()+RAND()+RAND()+RAND())-6))-1)+Real_MC_30Y!AC$58)</x:f>
        <x:v>3874076.6707731797</x:v>
      </x:c>
      <x:c r="AD375" s="50" t="n">
        <x:f>MAX(0,AC375*(1+EXP((LN(1+Real_MC_30Y!$J$11)-0.5*Real_MC_30Y!$J$12^2)+Real_MC_30Y!$J$12*((RAND()+RAND()+RAND()+RAND()+RAND()+RAND()+RAND()+RAND()+RAND()+RAND()+RAND()+RAND())-6))-1)+Real_MC_30Y!AD$58)</x:f>
        <x:v>3233893.8892348683</x:v>
      </x:c>
      <x:c r="AE375" s="50" t="n">
        <x:f>MAX(0,AD375*(1+EXP((LN(1+Real_MC_30Y!$J$11)-0.5*Real_MC_30Y!$J$12^2)+Real_MC_30Y!$J$12*((RAND()+RAND()+RAND()+RAND()+RAND()+RAND()+RAND()+RAND()+RAND()+RAND()+RAND()+RAND())-6))-1)+Real_MC_30Y!AE$58)</x:f>
        <x:v>4014913.398851267</x:v>
      </x:c>
      <x:c r="AF375" s="50" t="n">
        <x:f>MAX(0,AE375*(1+EXP((LN(1+Real_MC_30Y!$J$11)-0.5*Real_MC_30Y!$J$12^2)+Real_MC_30Y!$J$12*((RAND()+RAND()+RAND()+RAND()+RAND()+RAND()+RAND()+RAND()+RAND()+RAND()+RAND()+RAND())-6))-1)+Real_MC_30Y!AF$58)</x:f>
        <x:v>4297744.8806636445</x:v>
      </x:c>
    </x:row>
    <x:row r="376">
      <x:c r="A376">
        <x:v>372</x:v>
      </x:c>
      <x:c r="B376" s="50" t="n">
        <x:f>MAX(0,Liquidity_30Y!$C$14+Real_MC_30Y!B$57-Real_MC_30Y!B$56)</x:f>
        <x:v>1029031.25</x:v>
      </x:c>
      <x:c r="C376" s="50" t="n">
        <x:f>MAX(0,B376*(1+EXP((LN(1+Real_MC_30Y!$J$11)-0.5*Real_MC_30Y!$J$12^2)+Real_MC_30Y!$J$12*((RAND()+RAND()+RAND()+RAND()+RAND()+RAND()+RAND()+RAND()+RAND()+RAND()+RAND()+RAND())-6))-1)+Real_MC_30Y!C$58)</x:f>
        <x:v>1027863.068036354</x:v>
      </x:c>
      <x:c r="D376" s="50" t="n">
        <x:f>MAX(0,C376*(1+EXP((LN(1+Real_MC_30Y!$J$11)-0.5*Real_MC_30Y!$J$12^2)+Real_MC_30Y!$J$12*((RAND()+RAND()+RAND()+RAND()+RAND()+RAND()+RAND()+RAND()+RAND()+RAND()+RAND()+RAND())-6))-1)+Real_MC_30Y!D$58)</x:f>
        <x:v>1170920.3976912668</x:v>
      </x:c>
      <x:c r="E376" s="50" t="n">
        <x:f>MAX(0,D376*(1+EXP((LN(1+Real_MC_30Y!$J$11)-0.5*Real_MC_30Y!$J$12^2)+Real_MC_30Y!$J$12*((RAND()+RAND()+RAND()+RAND()+RAND()+RAND()+RAND()+RAND()+RAND()+RAND()+RAND()+RAND())-6))-1)+Real_MC_30Y!E$58)</x:f>
        <x:v>1209931.579003269</x:v>
      </x:c>
      <x:c r="F376" s="50" t="n">
        <x:f>MAX(0,E376*(1+EXP((LN(1+Real_MC_30Y!$J$11)-0.5*Real_MC_30Y!$J$12^2)+Real_MC_30Y!$J$12*((RAND()+RAND()+RAND()+RAND()+RAND()+RAND()+RAND()+RAND()+RAND()+RAND()+RAND()+RAND())-6))-1)+Real_MC_30Y!F$58)</x:f>
        <x:v>937652.654599775</x:v>
      </x:c>
      <x:c r="G376" s="50" t="n">
        <x:f>MAX(0,F376*(1+EXP((LN(1+Real_MC_30Y!$J$11)-0.5*Real_MC_30Y!$J$12^2)+Real_MC_30Y!$J$12*((RAND()+RAND()+RAND()+RAND()+RAND()+RAND()+RAND()+RAND()+RAND()+RAND()+RAND()+RAND())-6))-1)+Real_MC_30Y!G$58)</x:f>
        <x:v>865819.6057658382</x:v>
      </x:c>
      <x:c r="H376" s="50" t="n">
        <x:f>MAX(0,G376*(1+EXP((LN(1+Real_MC_30Y!$J$11)-0.5*Real_MC_30Y!$J$12^2)+Real_MC_30Y!$J$12*((RAND()+RAND()+RAND()+RAND()+RAND()+RAND()+RAND()+RAND()+RAND()+RAND()+RAND()+RAND())-6))-1)+Real_MC_30Y!H$58)</x:f>
        <x:v>801222.9910964678</x:v>
      </x:c>
      <x:c r="I376" s="50" t="n">
        <x:f>MAX(0,H376*(1+EXP((LN(1+Real_MC_30Y!$J$11)-0.5*Real_MC_30Y!$J$12^2)+Real_MC_30Y!$J$12*((RAND()+RAND()+RAND()+RAND()+RAND()+RAND()+RAND()+RAND()+RAND()+RAND()+RAND()+RAND())-6))-1)+Real_MC_30Y!I$58)</x:f>
        <x:v>765254.1709837512</x:v>
      </x:c>
      <x:c r="J376" s="50" t="n">
        <x:f>MAX(0,I376*(1+EXP((LN(1+Real_MC_30Y!$J$11)-0.5*Real_MC_30Y!$J$12^2)+Real_MC_30Y!$J$12*((RAND()+RAND()+RAND()+RAND()+RAND()+RAND()+RAND()+RAND()+RAND()+RAND()+RAND()+RAND())-6))-1)+Real_MC_30Y!J$58)</x:f>
        <x:v>976188.1086324479</x:v>
      </x:c>
      <x:c r="K376" s="50" t="n">
        <x:f>MAX(0,J376*(1+EXP((LN(1+Real_MC_30Y!$J$11)-0.5*Real_MC_30Y!$J$12^2)+Real_MC_30Y!$J$12*((RAND()+RAND()+RAND()+RAND()+RAND()+RAND()+RAND()+RAND()+RAND()+RAND()+RAND()+RAND())-6))-1)+Real_MC_30Y!K$58)</x:f>
        <x:v>1044092.7668996593</x:v>
      </x:c>
      <x:c r="L376" s="50" t="n">
        <x:f>MAX(0,K376*(1+EXP((LN(1+Real_MC_30Y!$J$11)-0.5*Real_MC_30Y!$J$12^2)+Real_MC_30Y!$J$12*((RAND()+RAND()+RAND()+RAND()+RAND()+RAND()+RAND()+RAND()+RAND()+RAND()+RAND()+RAND())-6))-1)+Real_MC_30Y!L$58)</x:f>
        <x:v>1499271.699944837</x:v>
      </x:c>
      <x:c r="M376" s="50" t="n">
        <x:f>MAX(0,L376*(1+EXP((LN(1+Real_MC_30Y!$J$11)-0.5*Real_MC_30Y!$J$12^2)+Real_MC_30Y!$J$12*((RAND()+RAND()+RAND()+RAND()+RAND()+RAND()+RAND()+RAND()+RAND()+RAND()+RAND()+RAND())-6))-1)+Real_MC_30Y!M$58)</x:f>
        <x:v>1460033.0016730714</x:v>
      </x:c>
      <x:c r="N376" s="50" t="n">
        <x:f>MAX(0,M376*(1+EXP((LN(1+Real_MC_30Y!$J$11)-0.5*Real_MC_30Y!$J$12^2)+Real_MC_30Y!$J$12*((RAND()+RAND()+RAND()+RAND()+RAND()+RAND()+RAND()+RAND()+RAND()+RAND()+RAND()+RAND())-6))-1)+Real_MC_30Y!N$58)</x:f>
        <x:v>1318759.9181533272</x:v>
      </x:c>
      <x:c r="O376" s="50" t="n">
        <x:f>MAX(0,N376*(1+EXP((LN(1+Real_MC_30Y!$J$11)-0.5*Real_MC_30Y!$J$12^2)+Real_MC_30Y!$J$12*((RAND()+RAND()+RAND()+RAND()+RAND()+RAND()+RAND()+RAND()+RAND()+RAND()+RAND()+RAND())-6))-1)+Real_MC_30Y!O$58)</x:f>
        <x:v>1397138.4162845565</x:v>
      </x:c>
      <x:c r="P376" s="50" t="n">
        <x:f>MAX(0,O376*(1+EXP((LN(1+Real_MC_30Y!$J$11)-0.5*Real_MC_30Y!$J$12^2)+Real_MC_30Y!$J$12*((RAND()+RAND()+RAND()+RAND()+RAND()+RAND()+RAND()+RAND()+RAND()+RAND()+RAND()+RAND())-6))-1)+Real_MC_30Y!P$58)</x:f>
        <x:v>1625045.4554546734</x:v>
      </x:c>
      <x:c r="Q376" s="50" t="n">
        <x:f>MAX(0,P376*(1+EXP((LN(1+Real_MC_30Y!$J$11)-0.5*Real_MC_30Y!$J$12^2)+Real_MC_30Y!$J$12*((RAND()+RAND()+RAND()+RAND()+RAND()+RAND()+RAND()+RAND()+RAND()+RAND()+RAND()+RAND())-6))-1)+Real_MC_30Y!Q$58)</x:f>
        <x:v>1381393.631862427</x:v>
      </x:c>
      <x:c r="R376" s="50" t="n">
        <x:f>MAX(0,Q376*(1+EXP((LN(1+Real_MC_30Y!$J$11)-0.5*Real_MC_30Y!$J$12^2)+Real_MC_30Y!$J$12*((RAND()+RAND()+RAND()+RAND()+RAND()+RAND()+RAND()+RAND()+RAND()+RAND()+RAND()+RAND())-6))-1)+Real_MC_30Y!R$58)</x:f>
        <x:v>1512514.0264449848</x:v>
      </x:c>
      <x:c r="S376" s="50" t="n">
        <x:f>MAX(0,R376*(1+EXP((LN(1+Real_MC_30Y!$J$11)-0.5*Real_MC_30Y!$J$12^2)+Real_MC_30Y!$J$12*((RAND()+RAND()+RAND()+RAND()+RAND()+RAND()+RAND()+RAND()+RAND()+RAND()+RAND()+RAND())-6))-1)+Real_MC_30Y!S$58)</x:f>
        <x:v>1131778.1749745396</x:v>
      </x:c>
      <x:c r="T376" s="50" t="n">
        <x:f>MAX(0,S376*(1+EXP((LN(1+Real_MC_30Y!$J$11)-0.5*Real_MC_30Y!$J$12^2)+Real_MC_30Y!$J$12*((RAND()+RAND()+RAND()+RAND()+RAND()+RAND()+RAND()+RAND()+RAND()+RAND()+RAND()+RAND())-6))-1)+Real_MC_30Y!T$58)</x:f>
        <x:v>1042114.9908247818</x:v>
      </x:c>
      <x:c r="U376" s="50" t="n">
        <x:f>MAX(0,T376*(1+EXP((LN(1+Real_MC_30Y!$J$11)-0.5*Real_MC_30Y!$J$12^2)+Real_MC_30Y!$J$12*((RAND()+RAND()+RAND()+RAND()+RAND()+RAND()+RAND()+RAND()+RAND()+RAND()+RAND()+RAND())-6))-1)+Real_MC_30Y!U$58)</x:f>
        <x:v>860158.5971377576</x:v>
      </x:c>
      <x:c r="V376" s="50" t="n">
        <x:f>MAX(0,U376*(1+EXP((LN(1+Real_MC_30Y!$J$11)-0.5*Real_MC_30Y!$J$12^2)+Real_MC_30Y!$J$12*((RAND()+RAND()+RAND()+RAND()+RAND()+RAND()+RAND()+RAND()+RAND()+RAND()+RAND()+RAND())-6))-1)+Real_MC_30Y!V$58)</x:f>
        <x:v>1081039.3432920398</x:v>
      </x:c>
      <x:c r="W376" s="50" t="n">
        <x:f>MAX(0,V376*(1+EXP((LN(1+Real_MC_30Y!$J$11)-0.5*Real_MC_30Y!$J$12^2)+Real_MC_30Y!$J$12*((RAND()+RAND()+RAND()+RAND()+RAND()+RAND()+RAND()+RAND()+RAND()+RAND()+RAND()+RAND())-6))-1)+Real_MC_30Y!W$58)</x:f>
        <x:v>1103102.1587196966</x:v>
      </x:c>
      <x:c r="X376" s="50" t="n">
        <x:f>MAX(0,W376*(1+EXP((LN(1+Real_MC_30Y!$J$11)-0.5*Real_MC_30Y!$J$12^2)+Real_MC_30Y!$J$12*((RAND()+RAND()+RAND()+RAND()+RAND()+RAND()+RAND()+RAND()+RAND()+RAND()+RAND()+RAND())-6))-1)+Real_MC_30Y!X$58)</x:f>
        <x:v>1123725.643181618</x:v>
      </x:c>
      <x:c r="Y376" s="50" t="n">
        <x:f>MAX(0,X376*(1+EXP((LN(1+Real_MC_30Y!$J$11)-0.5*Real_MC_30Y!$J$12^2)+Real_MC_30Y!$J$12*((RAND()+RAND()+RAND()+RAND()+RAND()+RAND()+RAND()+RAND()+RAND()+RAND()+RAND()+RAND())-6))-1)+Real_MC_30Y!Y$58)</x:f>
        <x:v>1392207.5233645472</x:v>
      </x:c>
      <x:c r="Z376" s="50" t="n">
        <x:f>MAX(0,Y376*(1+EXP((LN(1+Real_MC_30Y!$J$11)-0.5*Real_MC_30Y!$J$12^2)+Real_MC_30Y!$J$12*((RAND()+RAND()+RAND()+RAND()+RAND()+RAND()+RAND()+RAND()+RAND()+RAND()+RAND()+RAND())-6))-1)+Real_MC_30Y!Z$58)</x:f>
        <x:v>1551815.794344003</x:v>
      </x:c>
      <x:c r="AA376" s="50" t="n">
        <x:f>MAX(0,Z376*(1+EXP((LN(1+Real_MC_30Y!$J$11)-0.5*Real_MC_30Y!$J$12^2)+Real_MC_30Y!$J$12*((RAND()+RAND()+RAND()+RAND()+RAND()+RAND()+RAND()+RAND()+RAND()+RAND()+RAND()+RAND())-6))-1)+Real_MC_30Y!AA$58)</x:f>
        <x:v>1642573.9057261574</x:v>
      </x:c>
      <x:c r="AB376" s="50" t="n">
        <x:f>MAX(0,AA376*(1+EXP((LN(1+Real_MC_30Y!$J$11)-0.5*Real_MC_30Y!$J$12^2)+Real_MC_30Y!$J$12*((RAND()+RAND()+RAND()+RAND()+RAND()+RAND()+RAND()+RAND()+RAND()+RAND()+RAND()+RAND())-6))-1)+Real_MC_30Y!AB$58)</x:f>
        <x:v>2346588.1161717745</x:v>
      </x:c>
      <x:c r="AC376" s="50" t="n">
        <x:f>MAX(0,AB376*(1+EXP((LN(1+Real_MC_30Y!$J$11)-0.5*Real_MC_30Y!$J$12^2)+Real_MC_30Y!$J$12*((RAND()+RAND()+RAND()+RAND()+RAND()+RAND()+RAND()+RAND()+RAND()+RAND()+RAND()+RAND())-6))-1)+Real_MC_30Y!AC$58)</x:f>
        <x:v>2258163.6943524657</x:v>
      </x:c>
      <x:c r="AD376" s="50" t="n">
        <x:f>MAX(0,AC376*(1+EXP((LN(1+Real_MC_30Y!$J$11)-0.5*Real_MC_30Y!$J$12^2)+Real_MC_30Y!$J$12*((RAND()+RAND()+RAND()+RAND()+RAND()+RAND()+RAND()+RAND()+RAND()+RAND()+RAND()+RAND())-6))-1)+Real_MC_30Y!AD$58)</x:f>
        <x:v>2324743.541258131</x:v>
      </x:c>
      <x:c r="AE376" s="50" t="n">
        <x:f>MAX(0,AD376*(1+EXP((LN(1+Real_MC_30Y!$J$11)-0.5*Real_MC_30Y!$J$12^2)+Real_MC_30Y!$J$12*((RAND()+RAND()+RAND()+RAND()+RAND()+RAND()+RAND()+RAND()+RAND()+RAND()+RAND()+RAND())-6))-1)+Real_MC_30Y!AE$58)</x:f>
        <x:v>2904644.7425526762</x:v>
      </x:c>
      <x:c r="AF376" s="50" t="n">
        <x:f>MAX(0,AE376*(1+EXP((LN(1+Real_MC_30Y!$J$11)-0.5*Real_MC_30Y!$J$12^2)+Real_MC_30Y!$J$12*((RAND()+RAND()+RAND()+RAND()+RAND()+RAND()+RAND()+RAND()+RAND()+RAND()+RAND()+RAND())-6))-1)+Real_MC_30Y!AF$58)</x:f>
        <x:v>2781629.1282059783</x:v>
      </x:c>
    </x:row>
    <x:row r="377">
      <x:c r="A377">
        <x:v>373</x:v>
      </x:c>
      <x:c r="B377" s="50" t="n">
        <x:f>MAX(0,Liquidity_30Y!$C$14+Real_MC_30Y!B$57-Real_MC_30Y!B$56)</x:f>
        <x:v>1029031.25</x:v>
      </x:c>
      <x:c r="C377" s="50" t="n">
        <x:f>MAX(0,B377*(1+EXP((LN(1+Real_MC_30Y!$J$11)-0.5*Real_MC_30Y!$J$12^2)+Real_MC_30Y!$J$12*((RAND()+RAND()+RAND()+RAND()+RAND()+RAND()+RAND()+RAND()+RAND()+RAND()+RAND()+RAND())-6))-1)+Real_MC_30Y!C$58)</x:f>
        <x:v>1158323.2890907116</x:v>
      </x:c>
      <x:c r="D377" s="50" t="n">
        <x:f>MAX(0,C377*(1+EXP((LN(1+Real_MC_30Y!$J$11)-0.5*Real_MC_30Y!$J$12^2)+Real_MC_30Y!$J$12*((RAND()+RAND()+RAND()+RAND()+RAND()+RAND()+RAND()+RAND()+RAND()+RAND()+RAND()+RAND())-6))-1)+Real_MC_30Y!D$58)</x:f>
        <x:v>1055899.882419326</x:v>
      </x:c>
      <x:c r="E377" s="50" t="n">
        <x:f>MAX(0,D377*(1+EXP((LN(1+Real_MC_30Y!$J$11)-0.5*Real_MC_30Y!$J$12^2)+Real_MC_30Y!$J$12*((RAND()+RAND()+RAND()+RAND()+RAND()+RAND()+RAND()+RAND()+RAND()+RAND()+RAND()+RAND())-6))-1)+Real_MC_30Y!E$58)</x:f>
        <x:v>915399.8480089144</x:v>
      </x:c>
      <x:c r="F377" s="50" t="n">
        <x:f>MAX(0,E377*(1+EXP((LN(1+Real_MC_30Y!$J$11)-0.5*Real_MC_30Y!$J$12^2)+Real_MC_30Y!$J$12*((RAND()+RAND()+RAND()+RAND()+RAND()+RAND()+RAND()+RAND()+RAND()+RAND()+RAND()+RAND())-6))-1)+Real_MC_30Y!F$58)</x:f>
        <x:v>1181804.544174734</x:v>
      </x:c>
      <x:c r="G377" s="50" t="n">
        <x:f>MAX(0,F377*(1+EXP((LN(1+Real_MC_30Y!$J$11)-0.5*Real_MC_30Y!$J$12^2)+Real_MC_30Y!$J$12*((RAND()+RAND()+RAND()+RAND()+RAND()+RAND()+RAND()+RAND()+RAND()+RAND()+RAND()+RAND())-6))-1)+Real_MC_30Y!G$58)</x:f>
        <x:v>1547924.5016401198</x:v>
      </x:c>
      <x:c r="H377" s="50" t="n">
        <x:f>MAX(0,G377*(1+EXP((LN(1+Real_MC_30Y!$J$11)-0.5*Real_MC_30Y!$J$12^2)+Real_MC_30Y!$J$12*((RAND()+RAND()+RAND()+RAND()+RAND()+RAND()+RAND()+RAND()+RAND()+RAND()+RAND()+RAND())-6))-1)+Real_MC_30Y!H$58)</x:f>
        <x:v>1862084.838465546</x:v>
      </x:c>
      <x:c r="I377" s="50" t="n">
        <x:f>MAX(0,H377*(1+EXP((LN(1+Real_MC_30Y!$J$11)-0.5*Real_MC_30Y!$J$12^2)+Real_MC_30Y!$J$12*((RAND()+RAND()+RAND()+RAND()+RAND()+RAND()+RAND()+RAND()+RAND()+RAND()+RAND()+RAND())-6))-1)+Real_MC_30Y!I$58)</x:f>
        <x:v>1744256.6373165795</x:v>
      </x:c>
      <x:c r="J377" s="50" t="n">
        <x:f>MAX(0,I377*(1+EXP((LN(1+Real_MC_30Y!$J$11)-0.5*Real_MC_30Y!$J$12^2)+Real_MC_30Y!$J$12*((RAND()+RAND()+RAND()+RAND()+RAND()+RAND()+RAND()+RAND()+RAND()+RAND()+RAND()+RAND())-6))-1)+Real_MC_30Y!J$58)</x:f>
        <x:v>1762437.375092363</x:v>
      </x:c>
      <x:c r="K377" s="50" t="n">
        <x:f>MAX(0,J377*(1+EXP((LN(1+Real_MC_30Y!$J$11)-0.5*Real_MC_30Y!$J$12^2)+Real_MC_30Y!$J$12*((RAND()+RAND()+RAND()+RAND()+RAND()+RAND()+RAND()+RAND()+RAND()+RAND()+RAND()+RAND())-6))-1)+Real_MC_30Y!K$58)</x:f>
        <x:v>1667164.1336085298</x:v>
      </x:c>
      <x:c r="L377" s="50" t="n">
        <x:f>MAX(0,K377*(1+EXP((LN(1+Real_MC_30Y!$J$11)-0.5*Real_MC_30Y!$J$12^2)+Real_MC_30Y!$J$12*((RAND()+RAND()+RAND()+RAND()+RAND()+RAND()+RAND()+RAND()+RAND()+RAND()+RAND()+RAND())-6))-1)+Real_MC_30Y!L$58)</x:f>
        <x:v>2067625.0235553805</x:v>
      </x:c>
      <x:c r="M377" s="50" t="n">
        <x:f>MAX(0,L377*(1+EXP((LN(1+Real_MC_30Y!$J$11)-0.5*Real_MC_30Y!$J$12^2)+Real_MC_30Y!$J$12*((RAND()+RAND()+RAND()+RAND()+RAND()+RAND()+RAND()+RAND()+RAND()+RAND()+RAND()+RAND())-6))-1)+Real_MC_30Y!M$58)</x:f>
        <x:v>2264096.0200712993</x:v>
      </x:c>
      <x:c r="N377" s="50" t="n">
        <x:f>MAX(0,M377*(1+EXP((LN(1+Real_MC_30Y!$J$11)-0.5*Real_MC_30Y!$J$12^2)+Real_MC_30Y!$J$12*((RAND()+RAND()+RAND()+RAND()+RAND()+RAND()+RAND()+RAND()+RAND()+RAND()+RAND()+RAND())-6))-1)+Real_MC_30Y!N$58)</x:f>
        <x:v>2044495.0277022915</x:v>
      </x:c>
      <x:c r="O377" s="50" t="n">
        <x:f>MAX(0,N377*(1+EXP((LN(1+Real_MC_30Y!$J$11)-0.5*Real_MC_30Y!$J$12^2)+Real_MC_30Y!$J$12*((RAND()+RAND()+RAND()+RAND()+RAND()+RAND()+RAND()+RAND()+RAND()+RAND()+RAND()+RAND())-6))-1)+Real_MC_30Y!O$58)</x:f>
        <x:v>1903498.6347038995</x:v>
      </x:c>
      <x:c r="P377" s="50" t="n">
        <x:f>MAX(0,O377*(1+EXP((LN(1+Real_MC_30Y!$J$11)-0.5*Real_MC_30Y!$J$12^2)+Real_MC_30Y!$J$12*((RAND()+RAND()+RAND()+RAND()+RAND()+RAND()+RAND()+RAND()+RAND()+RAND()+RAND()+RAND())-6))-1)+Real_MC_30Y!P$58)</x:f>
        <x:v>1897289.39726879</x:v>
      </x:c>
      <x:c r="Q377" s="50" t="n">
        <x:f>MAX(0,P377*(1+EXP((LN(1+Real_MC_30Y!$J$11)-0.5*Real_MC_30Y!$J$12^2)+Real_MC_30Y!$J$12*((RAND()+RAND()+RAND()+RAND()+RAND()+RAND()+RAND()+RAND()+RAND()+RAND()+RAND()+RAND())-6))-1)+Real_MC_30Y!Q$58)</x:f>
        <x:v>2290860.7330918596</x:v>
      </x:c>
      <x:c r="R377" s="50" t="n">
        <x:f>MAX(0,Q377*(1+EXP((LN(1+Real_MC_30Y!$J$11)-0.5*Real_MC_30Y!$J$12^2)+Real_MC_30Y!$J$12*((RAND()+RAND()+RAND()+RAND()+RAND()+RAND()+RAND()+RAND()+RAND()+RAND()+RAND()+RAND())-6))-1)+Real_MC_30Y!R$58)</x:f>
        <x:v>2005738.754442799</x:v>
      </x:c>
      <x:c r="S377" s="50" t="n">
        <x:f>MAX(0,R377*(1+EXP((LN(1+Real_MC_30Y!$J$11)-0.5*Real_MC_30Y!$J$12^2)+Real_MC_30Y!$J$12*((RAND()+RAND()+RAND()+RAND()+RAND()+RAND()+RAND()+RAND()+RAND()+RAND()+RAND()+RAND())-6))-1)+Real_MC_30Y!S$58)</x:f>
        <x:v>2624426.6995494994</x:v>
      </x:c>
      <x:c r="T377" s="50" t="n">
        <x:f>MAX(0,S377*(1+EXP((LN(1+Real_MC_30Y!$J$11)-0.5*Real_MC_30Y!$J$12^2)+Real_MC_30Y!$J$12*((RAND()+RAND()+RAND()+RAND()+RAND()+RAND()+RAND()+RAND()+RAND()+RAND()+RAND()+RAND())-6))-1)+Real_MC_30Y!T$58)</x:f>
        <x:v>3172699.631061907</x:v>
      </x:c>
      <x:c r="U377" s="50" t="n">
        <x:f>MAX(0,T377*(1+EXP((LN(1+Real_MC_30Y!$J$11)-0.5*Real_MC_30Y!$J$12^2)+Real_MC_30Y!$J$12*((RAND()+RAND()+RAND()+RAND()+RAND()+RAND()+RAND()+RAND()+RAND()+RAND()+RAND()+RAND())-6))-1)+Real_MC_30Y!U$58)</x:f>
        <x:v>2598629.2049482926</x:v>
      </x:c>
      <x:c r="V377" s="50" t="n">
        <x:f>MAX(0,U377*(1+EXP((LN(1+Real_MC_30Y!$J$11)-0.5*Real_MC_30Y!$J$12^2)+Real_MC_30Y!$J$12*((RAND()+RAND()+RAND()+RAND()+RAND()+RAND()+RAND()+RAND()+RAND()+RAND()+RAND()+RAND())-6))-1)+Real_MC_30Y!V$58)</x:f>
        <x:v>2970625.051675463</x:v>
      </x:c>
      <x:c r="W377" s="50" t="n">
        <x:f>MAX(0,V377*(1+EXP((LN(1+Real_MC_30Y!$J$11)-0.5*Real_MC_30Y!$J$12^2)+Real_MC_30Y!$J$12*((RAND()+RAND()+RAND()+RAND()+RAND()+RAND()+RAND()+RAND()+RAND()+RAND()+RAND()+RAND())-6))-1)+Real_MC_30Y!W$58)</x:f>
        <x:v>3417324.778775638</x:v>
      </x:c>
      <x:c r="X377" s="50" t="n">
        <x:f>MAX(0,W377*(1+EXP((LN(1+Real_MC_30Y!$J$11)-0.5*Real_MC_30Y!$J$12^2)+Real_MC_30Y!$J$12*((RAND()+RAND()+RAND()+RAND()+RAND()+RAND()+RAND()+RAND()+RAND()+RAND()+RAND()+RAND())-6))-1)+Real_MC_30Y!X$58)</x:f>
        <x:v>3486924.1711891275</x:v>
      </x:c>
      <x:c r="Y377" s="50" t="n">
        <x:f>MAX(0,X377*(1+EXP((LN(1+Real_MC_30Y!$J$11)-0.5*Real_MC_30Y!$J$12^2)+Real_MC_30Y!$J$12*((RAND()+RAND()+RAND()+RAND()+RAND()+RAND()+RAND()+RAND()+RAND()+RAND()+RAND()+RAND())-6))-1)+Real_MC_30Y!Y$58)</x:f>
        <x:v>2952655.7335622967</x:v>
      </x:c>
      <x:c r="Z377" s="50" t="n">
        <x:f>MAX(0,Y377*(1+EXP((LN(1+Real_MC_30Y!$J$11)-0.5*Real_MC_30Y!$J$12^2)+Real_MC_30Y!$J$12*((RAND()+RAND()+RAND()+RAND()+RAND()+RAND()+RAND()+RAND()+RAND()+RAND()+RAND()+RAND())-6))-1)+Real_MC_30Y!Z$58)</x:f>
        <x:v>3016611.7977036005</x:v>
      </x:c>
      <x:c r="AA377" s="50" t="n">
        <x:f>MAX(0,Z377*(1+EXP((LN(1+Real_MC_30Y!$J$11)-0.5*Real_MC_30Y!$J$12^2)+Real_MC_30Y!$J$12*((RAND()+RAND()+RAND()+RAND()+RAND()+RAND()+RAND()+RAND()+RAND()+RAND()+RAND()+RAND())-6))-1)+Real_MC_30Y!AA$58)</x:f>
        <x:v>3378449.4871231862</x:v>
      </x:c>
      <x:c r="AB377" s="50" t="n">
        <x:f>MAX(0,AA377*(1+EXP((LN(1+Real_MC_30Y!$J$11)-0.5*Real_MC_30Y!$J$12^2)+Real_MC_30Y!$J$12*((RAND()+RAND()+RAND()+RAND()+RAND()+RAND()+RAND()+RAND()+RAND()+RAND()+RAND()+RAND())-6))-1)+Real_MC_30Y!AB$58)</x:f>
        <x:v>3617560.510756542</x:v>
      </x:c>
      <x:c r="AC377" s="50" t="n">
        <x:f>MAX(0,AB377*(1+EXP((LN(1+Real_MC_30Y!$J$11)-0.5*Real_MC_30Y!$J$12^2)+Real_MC_30Y!$J$12*((RAND()+RAND()+RAND()+RAND()+RAND()+RAND()+RAND()+RAND()+RAND()+RAND()+RAND()+RAND())-6))-1)+Real_MC_30Y!AC$58)</x:f>
        <x:v>4959147.3467749925</x:v>
      </x:c>
      <x:c r="AD377" s="50" t="n">
        <x:f>MAX(0,AC377*(1+EXP((LN(1+Real_MC_30Y!$J$11)-0.5*Real_MC_30Y!$J$12^2)+Real_MC_30Y!$J$12*((RAND()+RAND()+RAND()+RAND()+RAND()+RAND()+RAND()+RAND()+RAND()+RAND()+RAND()+RAND())-6))-1)+Real_MC_30Y!AD$58)</x:f>
        <x:v>6135890.801570935</x:v>
      </x:c>
      <x:c r="AE377" s="50" t="n">
        <x:f>MAX(0,AD377*(1+EXP((LN(1+Real_MC_30Y!$J$11)-0.5*Real_MC_30Y!$J$12^2)+Real_MC_30Y!$J$12*((RAND()+RAND()+RAND()+RAND()+RAND()+RAND()+RAND()+RAND()+RAND()+RAND()+RAND()+RAND())-6))-1)+Real_MC_30Y!AE$58)</x:f>
        <x:v>6212396.467938645</x:v>
      </x:c>
      <x:c r="AF377" s="50" t="n">
        <x:f>MAX(0,AE377*(1+EXP((LN(1+Real_MC_30Y!$J$11)-0.5*Real_MC_30Y!$J$12^2)+Real_MC_30Y!$J$12*((RAND()+RAND()+RAND()+RAND()+RAND()+RAND()+RAND()+RAND()+RAND()+RAND()+RAND()+RAND())-6))-1)+Real_MC_30Y!AF$58)</x:f>
        <x:v>6603948.101884436</x:v>
      </x:c>
    </x:row>
    <x:row r="378">
      <x:c r="A378">
        <x:v>374</x:v>
      </x:c>
      <x:c r="B378" s="50" t="n">
        <x:f>MAX(0,Liquidity_30Y!$C$14+Real_MC_30Y!B$57-Real_MC_30Y!B$56)</x:f>
        <x:v>1029031.25</x:v>
      </x:c>
      <x:c r="C378" s="50" t="n">
        <x:f>MAX(0,B378*(1+EXP((LN(1+Real_MC_30Y!$J$11)-0.5*Real_MC_30Y!$J$12^2)+Real_MC_30Y!$J$12*((RAND()+RAND()+RAND()+RAND()+RAND()+RAND()+RAND()+RAND()+RAND()+RAND()+RAND()+RAND())-6))-1)+Real_MC_30Y!C$58)</x:f>
        <x:v>1284956.2068634992</x:v>
      </x:c>
      <x:c r="D378" s="50" t="n">
        <x:f>MAX(0,C378*(1+EXP((LN(1+Real_MC_30Y!$J$11)-0.5*Real_MC_30Y!$J$12^2)+Real_MC_30Y!$J$12*((RAND()+RAND()+RAND()+RAND()+RAND()+RAND()+RAND()+RAND()+RAND()+RAND()+RAND()+RAND())-6))-1)+Real_MC_30Y!D$58)</x:f>
        <x:v>1331217.5961994387</x:v>
      </x:c>
      <x:c r="E378" s="50" t="n">
        <x:f>MAX(0,D378*(1+EXP((LN(1+Real_MC_30Y!$J$11)-0.5*Real_MC_30Y!$J$12^2)+Real_MC_30Y!$J$12*((RAND()+RAND()+RAND()+RAND()+RAND()+RAND()+RAND()+RAND()+RAND()+RAND()+RAND()+RAND())-6))-1)+Real_MC_30Y!E$58)</x:f>
        <x:v>1914703.2952423615</x:v>
      </x:c>
      <x:c r="F378" s="50" t="n">
        <x:f>MAX(0,E378*(1+EXP((LN(1+Real_MC_30Y!$J$11)-0.5*Real_MC_30Y!$J$12^2)+Real_MC_30Y!$J$12*((RAND()+RAND()+RAND()+RAND()+RAND()+RAND()+RAND()+RAND()+RAND()+RAND()+RAND()+RAND())-6))-1)+Real_MC_30Y!F$58)</x:f>
        <x:v>2120069.94921855</x:v>
      </x:c>
      <x:c r="G378" s="50" t="n">
        <x:f>MAX(0,F378*(1+EXP((LN(1+Real_MC_30Y!$J$11)-0.5*Real_MC_30Y!$J$12^2)+Real_MC_30Y!$J$12*((RAND()+RAND()+RAND()+RAND()+RAND()+RAND()+RAND()+RAND()+RAND()+RAND()+RAND()+RAND())-6))-1)+Real_MC_30Y!G$58)</x:f>
        <x:v>2066543.740379495</x:v>
      </x:c>
      <x:c r="H378" s="50" t="n">
        <x:f>MAX(0,G378*(1+EXP((LN(1+Real_MC_30Y!$J$11)-0.5*Real_MC_30Y!$J$12^2)+Real_MC_30Y!$J$12*((RAND()+RAND()+RAND()+RAND()+RAND()+RAND()+RAND()+RAND()+RAND()+RAND()+RAND()+RAND())-6))-1)+Real_MC_30Y!H$58)</x:f>
        <x:v>1957831.1956507768</x:v>
      </x:c>
      <x:c r="I378" s="50" t="n">
        <x:f>MAX(0,H378*(1+EXP((LN(1+Real_MC_30Y!$J$11)-0.5*Real_MC_30Y!$J$12^2)+Real_MC_30Y!$J$12*((RAND()+RAND()+RAND()+RAND()+RAND()+RAND()+RAND()+RAND()+RAND()+RAND()+RAND()+RAND())-6))-1)+Real_MC_30Y!I$58)</x:f>
        <x:v>2384383.0004364527</x:v>
      </x:c>
      <x:c r="J378" s="50" t="n">
        <x:f>MAX(0,I378*(1+EXP((LN(1+Real_MC_30Y!$J$11)-0.5*Real_MC_30Y!$J$12^2)+Real_MC_30Y!$J$12*((RAND()+RAND()+RAND()+RAND()+RAND()+RAND()+RAND()+RAND()+RAND()+RAND()+RAND()+RAND())-6))-1)+Real_MC_30Y!J$58)</x:f>
        <x:v>2439266.866139261</x:v>
      </x:c>
      <x:c r="K378" s="50" t="n">
        <x:f>MAX(0,J378*(1+EXP((LN(1+Real_MC_30Y!$J$11)-0.5*Real_MC_30Y!$J$12^2)+Real_MC_30Y!$J$12*((RAND()+RAND()+RAND()+RAND()+RAND()+RAND()+RAND()+RAND()+RAND()+RAND()+RAND()+RAND())-6))-1)+Real_MC_30Y!K$58)</x:f>
        <x:v>2567552.916857605</x:v>
      </x:c>
      <x:c r="L378" s="50" t="n">
        <x:f>MAX(0,K378*(1+EXP((LN(1+Real_MC_30Y!$J$11)-0.5*Real_MC_30Y!$J$12^2)+Real_MC_30Y!$J$12*((RAND()+RAND()+RAND()+RAND()+RAND()+RAND()+RAND()+RAND()+RAND()+RAND()+RAND()+RAND())-6))-1)+Real_MC_30Y!L$58)</x:f>
        <x:v>2612725.665197095</x:v>
      </x:c>
      <x:c r="M378" s="50" t="n">
        <x:f>MAX(0,L378*(1+EXP((LN(1+Real_MC_30Y!$J$11)-0.5*Real_MC_30Y!$J$12^2)+Real_MC_30Y!$J$12*((RAND()+RAND()+RAND()+RAND()+RAND()+RAND()+RAND()+RAND()+RAND()+RAND()+RAND()+RAND())-6))-1)+Real_MC_30Y!M$58)</x:f>
        <x:v>3407757.482969223</x:v>
      </x:c>
      <x:c r="N378" s="50" t="n">
        <x:f>MAX(0,M378*(1+EXP((LN(1+Real_MC_30Y!$J$11)-0.5*Real_MC_30Y!$J$12^2)+Real_MC_30Y!$J$12*((RAND()+RAND()+RAND()+RAND()+RAND()+RAND()+RAND()+RAND()+RAND()+RAND()+RAND()+RAND())-6))-1)+Real_MC_30Y!N$58)</x:f>
        <x:v>3968177.55273623</x:v>
      </x:c>
      <x:c r="O378" s="50" t="n">
        <x:f>MAX(0,N378*(1+EXP((LN(1+Real_MC_30Y!$J$11)-0.5*Real_MC_30Y!$J$12^2)+Real_MC_30Y!$J$12*((RAND()+RAND()+RAND()+RAND()+RAND()+RAND()+RAND()+RAND()+RAND()+RAND()+RAND()+RAND())-6))-1)+Real_MC_30Y!O$58)</x:f>
        <x:v>4450221.474963171</x:v>
      </x:c>
      <x:c r="P378" s="50" t="n">
        <x:f>MAX(0,O378*(1+EXP((LN(1+Real_MC_30Y!$J$11)-0.5*Real_MC_30Y!$J$12^2)+Real_MC_30Y!$J$12*((RAND()+RAND()+RAND()+RAND()+RAND()+RAND()+RAND()+RAND()+RAND()+RAND()+RAND()+RAND())-6))-1)+Real_MC_30Y!P$58)</x:f>
        <x:v>4275448.490169296</x:v>
      </x:c>
      <x:c r="Q378" s="50" t="n">
        <x:f>MAX(0,P378*(1+EXP((LN(1+Real_MC_30Y!$J$11)-0.5*Real_MC_30Y!$J$12^2)+Real_MC_30Y!$J$12*((RAND()+RAND()+RAND()+RAND()+RAND()+RAND()+RAND()+RAND()+RAND()+RAND()+RAND()+RAND())-6))-1)+Real_MC_30Y!Q$58)</x:f>
        <x:v>3712832.902305435</x:v>
      </x:c>
      <x:c r="R378" s="50" t="n">
        <x:f>MAX(0,Q378*(1+EXP((LN(1+Real_MC_30Y!$J$11)-0.5*Real_MC_30Y!$J$12^2)+Real_MC_30Y!$J$12*((RAND()+RAND()+RAND()+RAND()+RAND()+RAND()+RAND()+RAND()+RAND()+RAND()+RAND()+RAND())-6))-1)+Real_MC_30Y!R$58)</x:f>
        <x:v>4829154.472283523</x:v>
      </x:c>
      <x:c r="S378" s="50" t="n">
        <x:f>MAX(0,R378*(1+EXP((LN(1+Real_MC_30Y!$J$11)-0.5*Real_MC_30Y!$J$12^2)+Real_MC_30Y!$J$12*((RAND()+RAND()+RAND()+RAND()+RAND()+RAND()+RAND()+RAND()+RAND()+RAND()+RAND()+RAND())-6))-1)+Real_MC_30Y!S$58)</x:f>
        <x:v>4976578.541425695</x:v>
      </x:c>
      <x:c r="T378" s="50" t="n">
        <x:f>MAX(0,S378*(1+EXP((LN(1+Real_MC_30Y!$J$11)-0.5*Real_MC_30Y!$J$12^2)+Real_MC_30Y!$J$12*((RAND()+RAND()+RAND()+RAND()+RAND()+RAND()+RAND()+RAND()+RAND()+RAND()+RAND()+RAND())-6))-1)+Real_MC_30Y!T$58)</x:f>
        <x:v>6693601.463588401</x:v>
      </x:c>
      <x:c r="U378" s="50" t="n">
        <x:f>MAX(0,T378*(1+EXP((LN(1+Real_MC_30Y!$J$11)-0.5*Real_MC_30Y!$J$12^2)+Real_MC_30Y!$J$12*((RAND()+RAND()+RAND()+RAND()+RAND()+RAND()+RAND()+RAND()+RAND()+RAND()+RAND()+RAND())-6))-1)+Real_MC_30Y!U$58)</x:f>
        <x:v>7498061.005744336</x:v>
      </x:c>
      <x:c r="V378" s="50" t="n">
        <x:f>MAX(0,U378*(1+EXP((LN(1+Real_MC_30Y!$J$11)-0.5*Real_MC_30Y!$J$12^2)+Real_MC_30Y!$J$12*((RAND()+RAND()+RAND()+RAND()+RAND()+RAND()+RAND()+RAND()+RAND()+RAND()+RAND()+RAND())-6))-1)+Real_MC_30Y!V$58)</x:f>
        <x:v>8279902.878170162</x:v>
      </x:c>
      <x:c r="W378" s="50" t="n">
        <x:f>MAX(0,V378*(1+EXP((LN(1+Real_MC_30Y!$J$11)-0.5*Real_MC_30Y!$J$12^2)+Real_MC_30Y!$J$12*((RAND()+RAND()+RAND()+RAND()+RAND()+RAND()+RAND()+RAND()+RAND()+RAND()+RAND()+RAND())-6))-1)+Real_MC_30Y!W$58)</x:f>
        <x:v>8001135.940863672</x:v>
      </x:c>
      <x:c r="X378" s="50" t="n">
        <x:f>MAX(0,W378*(1+EXP((LN(1+Real_MC_30Y!$J$11)-0.5*Real_MC_30Y!$J$12^2)+Real_MC_30Y!$J$12*((RAND()+RAND()+RAND()+RAND()+RAND()+RAND()+RAND()+RAND()+RAND()+RAND()+RAND()+RAND())-6))-1)+Real_MC_30Y!X$58)</x:f>
        <x:v>8367282.900778543</x:v>
      </x:c>
      <x:c r="Y378" s="50" t="n">
        <x:f>MAX(0,X378*(1+EXP((LN(1+Real_MC_30Y!$J$11)-0.5*Real_MC_30Y!$J$12^2)+Real_MC_30Y!$J$12*((RAND()+RAND()+RAND()+RAND()+RAND()+RAND()+RAND()+RAND()+RAND()+RAND()+RAND()+RAND())-6))-1)+Real_MC_30Y!Y$58)</x:f>
        <x:v>9423938.267441211</x:v>
      </x:c>
      <x:c r="Z378" s="50" t="n">
        <x:f>MAX(0,Y378*(1+EXP((LN(1+Real_MC_30Y!$J$11)-0.5*Real_MC_30Y!$J$12^2)+Real_MC_30Y!$J$12*((RAND()+RAND()+RAND()+RAND()+RAND()+RAND()+RAND()+RAND()+RAND()+RAND()+RAND()+RAND())-6))-1)+Real_MC_30Y!Z$58)</x:f>
        <x:v>11005103.98247729</x:v>
      </x:c>
      <x:c r="AA378" s="50" t="n">
        <x:f>MAX(0,Z378*(1+EXP((LN(1+Real_MC_30Y!$J$11)-0.5*Real_MC_30Y!$J$12^2)+Real_MC_30Y!$J$12*((RAND()+RAND()+RAND()+RAND()+RAND()+RAND()+RAND()+RAND()+RAND()+RAND()+RAND()+RAND())-6))-1)+Real_MC_30Y!AA$58)</x:f>
        <x:v>11447780.039848616</x:v>
      </x:c>
      <x:c r="AB378" s="50" t="n">
        <x:f>MAX(0,AA378*(1+EXP((LN(1+Real_MC_30Y!$J$11)-0.5*Real_MC_30Y!$J$12^2)+Real_MC_30Y!$J$12*((RAND()+RAND()+RAND()+RAND()+RAND()+RAND()+RAND()+RAND()+RAND()+RAND()+RAND()+RAND())-6))-1)+Real_MC_30Y!AB$58)</x:f>
        <x:v>11701278.955290534</x:v>
      </x:c>
      <x:c r="AC378" s="50" t="n">
        <x:f>MAX(0,AB378*(1+EXP((LN(1+Real_MC_30Y!$J$11)-0.5*Real_MC_30Y!$J$12^2)+Real_MC_30Y!$J$12*((RAND()+RAND()+RAND()+RAND()+RAND()+RAND()+RAND()+RAND()+RAND()+RAND()+RAND()+RAND())-6))-1)+Real_MC_30Y!AC$58)</x:f>
        <x:v>11915092.536649123</x:v>
      </x:c>
      <x:c r="AD378" s="50" t="n">
        <x:f>MAX(0,AC378*(1+EXP((LN(1+Real_MC_30Y!$J$11)-0.5*Real_MC_30Y!$J$12^2)+Real_MC_30Y!$J$12*((RAND()+RAND()+RAND()+RAND()+RAND()+RAND()+RAND()+RAND()+RAND()+RAND()+RAND()+RAND())-6))-1)+Real_MC_30Y!AD$58)</x:f>
        <x:v>14643951.174375707</x:v>
      </x:c>
      <x:c r="AE378" s="50" t="n">
        <x:f>MAX(0,AD378*(1+EXP((LN(1+Real_MC_30Y!$J$11)-0.5*Real_MC_30Y!$J$12^2)+Real_MC_30Y!$J$12*((RAND()+RAND()+RAND()+RAND()+RAND()+RAND()+RAND()+RAND()+RAND()+RAND()+RAND()+RAND())-6))-1)+Real_MC_30Y!AE$58)</x:f>
        <x:v>15205390.989012633</x:v>
      </x:c>
      <x:c r="AF378" s="50" t="n">
        <x:f>MAX(0,AE378*(1+EXP((LN(1+Real_MC_30Y!$J$11)-0.5*Real_MC_30Y!$J$12^2)+Real_MC_30Y!$J$12*((RAND()+RAND()+RAND()+RAND()+RAND()+RAND()+RAND()+RAND()+RAND()+RAND()+RAND()+RAND())-6))-1)+Real_MC_30Y!AF$58)</x:f>
        <x:v>14176901.993218886</x:v>
      </x:c>
    </x:row>
    <x:row r="379">
      <x:c r="A379">
        <x:v>375</x:v>
      </x:c>
      <x:c r="B379" s="50" t="n">
        <x:f>MAX(0,Liquidity_30Y!$C$14+Real_MC_30Y!B$57-Real_MC_30Y!B$56)</x:f>
        <x:v>1029031.25</x:v>
      </x:c>
      <x:c r="C379" s="50" t="n">
        <x:f>MAX(0,B379*(1+EXP((LN(1+Real_MC_30Y!$J$11)-0.5*Real_MC_30Y!$J$12^2)+Real_MC_30Y!$J$12*((RAND()+RAND()+RAND()+RAND()+RAND()+RAND()+RAND()+RAND()+RAND()+RAND()+RAND()+RAND())-6))-1)+Real_MC_30Y!C$58)</x:f>
        <x:v>992577.8484128269</x:v>
      </x:c>
      <x:c r="D379" s="50" t="n">
        <x:f>MAX(0,C379*(1+EXP((LN(1+Real_MC_30Y!$J$11)-0.5*Real_MC_30Y!$J$12^2)+Real_MC_30Y!$J$12*((RAND()+RAND()+RAND()+RAND()+RAND()+RAND()+RAND()+RAND()+RAND()+RAND()+RAND()+RAND())-6))-1)+Real_MC_30Y!D$58)</x:f>
        <x:v>865558.7398547255</x:v>
      </x:c>
      <x:c r="E379" s="50" t="n">
        <x:f>MAX(0,D379*(1+EXP((LN(1+Real_MC_30Y!$J$11)-0.5*Real_MC_30Y!$J$12^2)+Real_MC_30Y!$J$12*((RAND()+RAND()+RAND()+RAND()+RAND()+RAND()+RAND()+RAND()+RAND()+RAND()+RAND()+RAND())-6))-1)+Real_MC_30Y!E$58)</x:f>
        <x:v>960145.4675514245</x:v>
      </x:c>
      <x:c r="F379" s="50" t="n">
        <x:f>MAX(0,E379*(1+EXP((LN(1+Real_MC_30Y!$J$11)-0.5*Real_MC_30Y!$J$12^2)+Real_MC_30Y!$J$12*((RAND()+RAND()+RAND()+RAND()+RAND()+RAND()+RAND()+RAND()+RAND()+RAND()+RAND()+RAND())-6))-1)+Real_MC_30Y!F$58)</x:f>
        <x:v>713062.7056017065</x:v>
      </x:c>
      <x:c r="G379" s="50" t="n">
        <x:f>MAX(0,F379*(1+EXP((LN(1+Real_MC_30Y!$J$11)-0.5*Real_MC_30Y!$J$12^2)+Real_MC_30Y!$J$12*((RAND()+RAND()+RAND()+RAND()+RAND()+RAND()+RAND()+RAND()+RAND()+RAND()+RAND()+RAND())-6))-1)+Real_MC_30Y!G$58)</x:f>
        <x:v>1035040.5949209172</x:v>
      </x:c>
      <x:c r="H379" s="50" t="n">
        <x:f>MAX(0,G379*(1+EXP((LN(1+Real_MC_30Y!$J$11)-0.5*Real_MC_30Y!$J$12^2)+Real_MC_30Y!$J$12*((RAND()+RAND()+RAND()+RAND()+RAND()+RAND()+RAND()+RAND()+RAND()+RAND()+RAND()+RAND())-6))-1)+Real_MC_30Y!H$58)</x:f>
        <x:v>1189567.9431022564</x:v>
      </x:c>
      <x:c r="I379" s="50" t="n">
        <x:f>MAX(0,H379*(1+EXP((LN(1+Real_MC_30Y!$J$11)-0.5*Real_MC_30Y!$J$12^2)+Real_MC_30Y!$J$12*((RAND()+RAND()+RAND()+RAND()+RAND()+RAND()+RAND()+RAND()+RAND()+RAND()+RAND()+RAND())-6))-1)+Real_MC_30Y!I$58)</x:f>
        <x:v>1336926.0224050565</x:v>
      </x:c>
      <x:c r="J379" s="50" t="n">
        <x:f>MAX(0,I379*(1+EXP((LN(1+Real_MC_30Y!$J$11)-0.5*Real_MC_30Y!$J$12^2)+Real_MC_30Y!$J$12*((RAND()+RAND()+RAND()+RAND()+RAND()+RAND()+RAND()+RAND()+RAND()+RAND()+RAND()+RAND())-6))-1)+Real_MC_30Y!J$58)</x:f>
        <x:v>1065994.9422734482</x:v>
      </x:c>
      <x:c r="K379" s="50" t="n">
        <x:f>MAX(0,J379*(1+EXP((LN(1+Real_MC_30Y!$J$11)-0.5*Real_MC_30Y!$J$12^2)+Real_MC_30Y!$J$12*((RAND()+RAND()+RAND()+RAND()+RAND()+RAND()+RAND()+RAND()+RAND()+RAND()+RAND()+RAND())-6))-1)+Real_MC_30Y!K$58)</x:f>
        <x:v>1300584.8536032287</x:v>
      </x:c>
      <x:c r="L379" s="50" t="n">
        <x:f>MAX(0,K379*(1+EXP((LN(1+Real_MC_30Y!$J$11)-0.5*Real_MC_30Y!$J$12^2)+Real_MC_30Y!$J$12*((RAND()+RAND()+RAND()+RAND()+RAND()+RAND()+RAND()+RAND()+RAND()+RAND()+RAND()+RAND())-6))-1)+Real_MC_30Y!L$58)</x:f>
        <x:v>1231251.0778401243</x:v>
      </x:c>
      <x:c r="M379" s="50" t="n">
        <x:f>MAX(0,L379*(1+EXP((LN(1+Real_MC_30Y!$J$11)-0.5*Real_MC_30Y!$J$12^2)+Real_MC_30Y!$J$12*((RAND()+RAND()+RAND()+RAND()+RAND()+RAND()+RAND()+RAND()+RAND()+RAND()+RAND()+RAND())-6))-1)+Real_MC_30Y!M$58)</x:f>
        <x:v>1044185.1596901711</x:v>
      </x:c>
      <x:c r="N379" s="50" t="n">
        <x:f>MAX(0,M379*(1+EXP((LN(1+Real_MC_30Y!$J$11)-0.5*Real_MC_30Y!$J$12^2)+Real_MC_30Y!$J$12*((RAND()+RAND()+RAND()+RAND()+RAND()+RAND()+RAND()+RAND()+RAND()+RAND()+RAND()+RAND())-6))-1)+Real_MC_30Y!N$58)</x:f>
        <x:v>1082682.2996565057</x:v>
      </x:c>
      <x:c r="O379" s="50" t="n">
        <x:f>MAX(0,N379*(1+EXP((LN(1+Real_MC_30Y!$J$11)-0.5*Real_MC_30Y!$J$12^2)+Real_MC_30Y!$J$12*((RAND()+RAND()+RAND()+RAND()+RAND()+RAND()+RAND()+RAND()+RAND()+RAND()+RAND()+RAND())-6))-1)+Real_MC_30Y!O$58)</x:f>
        <x:v>1305310.3028509698</x:v>
      </x:c>
      <x:c r="P379" s="50" t="n">
        <x:f>MAX(0,O379*(1+EXP((LN(1+Real_MC_30Y!$J$11)-0.5*Real_MC_30Y!$J$12^2)+Real_MC_30Y!$J$12*((RAND()+RAND()+RAND()+RAND()+RAND()+RAND()+RAND()+RAND()+RAND()+RAND()+RAND()+RAND())-6))-1)+Real_MC_30Y!P$58)</x:f>
        <x:v>1201682.0112554498</x:v>
      </x:c>
      <x:c r="Q379" s="50" t="n">
        <x:f>MAX(0,P379*(1+EXP((LN(1+Real_MC_30Y!$J$11)-0.5*Real_MC_30Y!$J$12^2)+Real_MC_30Y!$J$12*((RAND()+RAND()+RAND()+RAND()+RAND()+RAND()+RAND()+RAND()+RAND()+RAND()+RAND()+RAND())-6))-1)+Real_MC_30Y!Q$58)</x:f>
        <x:v>1377949.8111449745</x:v>
      </x:c>
      <x:c r="R379" s="50" t="n">
        <x:f>MAX(0,Q379*(1+EXP((LN(1+Real_MC_30Y!$J$11)-0.5*Real_MC_30Y!$J$12^2)+Real_MC_30Y!$J$12*((RAND()+RAND()+RAND()+RAND()+RAND()+RAND()+RAND()+RAND()+RAND()+RAND()+RAND()+RAND())-6))-1)+Real_MC_30Y!R$58)</x:f>
        <x:v>1637029.3335141118</x:v>
      </x:c>
      <x:c r="S379" s="50" t="n">
        <x:f>MAX(0,R379*(1+EXP((LN(1+Real_MC_30Y!$J$11)-0.5*Real_MC_30Y!$J$12^2)+Real_MC_30Y!$J$12*((RAND()+RAND()+RAND()+RAND()+RAND()+RAND()+RAND()+RAND()+RAND()+RAND()+RAND()+RAND())-6))-1)+Real_MC_30Y!S$58)</x:f>
        <x:v>1814379.453876181</x:v>
      </x:c>
      <x:c r="T379" s="50" t="n">
        <x:f>MAX(0,S379*(1+EXP((LN(1+Real_MC_30Y!$J$11)-0.5*Real_MC_30Y!$J$12^2)+Real_MC_30Y!$J$12*((RAND()+RAND()+RAND()+RAND()+RAND()+RAND()+RAND()+RAND()+RAND()+RAND()+RAND()+RAND())-6))-1)+Real_MC_30Y!T$58)</x:f>
        <x:v>1859678.3029341586</x:v>
      </x:c>
      <x:c r="U379" s="50" t="n">
        <x:f>MAX(0,T379*(1+EXP((LN(1+Real_MC_30Y!$J$11)-0.5*Real_MC_30Y!$J$12^2)+Real_MC_30Y!$J$12*((RAND()+RAND()+RAND()+RAND()+RAND()+RAND()+RAND()+RAND()+RAND()+RAND()+RAND()+RAND())-6))-1)+Real_MC_30Y!U$58)</x:f>
        <x:v>1954552.9323868717</x:v>
      </x:c>
      <x:c r="V379" s="50" t="n">
        <x:f>MAX(0,U379*(1+EXP((LN(1+Real_MC_30Y!$J$11)-0.5*Real_MC_30Y!$J$12^2)+Real_MC_30Y!$J$12*((RAND()+RAND()+RAND()+RAND()+RAND()+RAND()+RAND()+RAND()+RAND()+RAND()+RAND()+RAND())-6))-1)+Real_MC_30Y!V$58)</x:f>
        <x:v>1739762.5127621084</x:v>
      </x:c>
      <x:c r="W379" s="50" t="n">
        <x:f>MAX(0,V379*(1+EXP((LN(1+Real_MC_30Y!$J$11)-0.5*Real_MC_30Y!$J$12^2)+Real_MC_30Y!$J$12*((RAND()+RAND()+RAND()+RAND()+RAND()+RAND()+RAND()+RAND()+RAND()+RAND()+RAND()+RAND())-6))-1)+Real_MC_30Y!W$58)</x:f>
        <x:v>1708323.9415657339</x:v>
      </x:c>
      <x:c r="X379" s="50" t="n">
        <x:f>MAX(0,W379*(1+EXP((LN(1+Real_MC_30Y!$J$11)-0.5*Real_MC_30Y!$J$12^2)+Real_MC_30Y!$J$12*((RAND()+RAND()+RAND()+RAND()+RAND()+RAND()+RAND()+RAND()+RAND()+RAND()+RAND()+RAND())-6))-1)+Real_MC_30Y!X$58)</x:f>
        <x:v>1828265.4975626287</x:v>
      </x:c>
      <x:c r="Y379" s="50" t="n">
        <x:f>MAX(0,X379*(1+EXP((LN(1+Real_MC_30Y!$J$11)-0.5*Real_MC_30Y!$J$12^2)+Real_MC_30Y!$J$12*((RAND()+RAND()+RAND()+RAND()+RAND()+RAND()+RAND()+RAND()+RAND()+RAND()+RAND()+RAND())-6))-1)+Real_MC_30Y!Y$58)</x:f>
        <x:v>1974275.891539555</x:v>
      </x:c>
      <x:c r="Z379" s="50" t="n">
        <x:f>MAX(0,Y379*(1+EXP((LN(1+Real_MC_30Y!$J$11)-0.5*Real_MC_30Y!$J$12^2)+Real_MC_30Y!$J$12*((RAND()+RAND()+RAND()+RAND()+RAND()+RAND()+RAND()+RAND()+RAND()+RAND()+RAND()+RAND())-6))-1)+Real_MC_30Y!Z$58)</x:f>
        <x:v>2435228.6049361117</x:v>
      </x:c>
      <x:c r="AA379" s="50" t="n">
        <x:f>MAX(0,Z379*(1+EXP((LN(1+Real_MC_30Y!$J$11)-0.5*Real_MC_30Y!$J$12^2)+Real_MC_30Y!$J$12*((RAND()+RAND()+RAND()+RAND()+RAND()+RAND()+RAND()+RAND()+RAND()+RAND()+RAND()+RAND())-6))-1)+Real_MC_30Y!AA$58)</x:f>
        <x:v>2806117.1824541036</x:v>
      </x:c>
      <x:c r="AB379" s="50" t="n">
        <x:f>MAX(0,AA379*(1+EXP((LN(1+Real_MC_30Y!$J$11)-0.5*Real_MC_30Y!$J$12^2)+Real_MC_30Y!$J$12*((RAND()+RAND()+RAND()+RAND()+RAND()+RAND()+RAND()+RAND()+RAND()+RAND()+RAND()+RAND())-6))-1)+Real_MC_30Y!AB$58)</x:f>
        <x:v>4268553.46393476</x:v>
      </x:c>
      <x:c r="AC379" s="50" t="n">
        <x:f>MAX(0,AB379*(1+EXP((LN(1+Real_MC_30Y!$J$11)-0.5*Real_MC_30Y!$J$12^2)+Real_MC_30Y!$J$12*((RAND()+RAND()+RAND()+RAND()+RAND()+RAND()+RAND()+RAND()+RAND()+RAND()+RAND()+RAND())-6))-1)+Real_MC_30Y!AC$58)</x:f>
        <x:v>4316367.690702053</x:v>
      </x:c>
      <x:c r="AD379" s="50" t="n">
        <x:f>MAX(0,AC379*(1+EXP((LN(1+Real_MC_30Y!$J$11)-0.5*Real_MC_30Y!$J$12^2)+Real_MC_30Y!$J$12*((RAND()+RAND()+RAND()+RAND()+RAND()+RAND()+RAND()+RAND()+RAND()+RAND()+RAND()+RAND())-6))-1)+Real_MC_30Y!AD$58)</x:f>
        <x:v>3875047.068137665</x:v>
      </x:c>
      <x:c r="AE379" s="50" t="n">
        <x:f>MAX(0,AD379*(1+EXP((LN(1+Real_MC_30Y!$J$11)-0.5*Real_MC_30Y!$J$12^2)+Real_MC_30Y!$J$12*((RAND()+RAND()+RAND()+RAND()+RAND()+RAND()+RAND()+RAND()+RAND()+RAND()+RAND()+RAND())-6))-1)+Real_MC_30Y!AE$58)</x:f>
        <x:v>5585494.7275117505</x:v>
      </x:c>
      <x:c r="AF379" s="50" t="n">
        <x:f>MAX(0,AE379*(1+EXP((LN(1+Real_MC_30Y!$J$11)-0.5*Real_MC_30Y!$J$12^2)+Real_MC_30Y!$J$12*((RAND()+RAND()+RAND()+RAND()+RAND()+RAND()+RAND()+RAND()+RAND()+RAND()+RAND()+RAND())-6))-1)+Real_MC_30Y!AF$58)</x:f>
        <x:v>5830591.567548008</x:v>
      </x:c>
    </x:row>
    <x:row r="380">
      <x:c r="A380">
        <x:v>376</x:v>
      </x:c>
      <x:c r="B380" s="50" t="n">
        <x:f>MAX(0,Liquidity_30Y!$C$14+Real_MC_30Y!B$57-Real_MC_30Y!B$56)</x:f>
        <x:v>1029031.25</x:v>
      </x:c>
      <x:c r="C380" s="50" t="n">
        <x:f>MAX(0,B380*(1+EXP((LN(1+Real_MC_30Y!$J$11)-0.5*Real_MC_30Y!$J$12^2)+Real_MC_30Y!$J$12*((RAND()+RAND()+RAND()+RAND()+RAND()+RAND()+RAND()+RAND()+RAND()+RAND()+RAND()+RAND())-6))-1)+Real_MC_30Y!C$58)</x:f>
        <x:v>1077462.4825907815</x:v>
      </x:c>
      <x:c r="D380" s="50" t="n">
        <x:f>MAX(0,C380*(1+EXP((LN(1+Real_MC_30Y!$J$11)-0.5*Real_MC_30Y!$J$12^2)+Real_MC_30Y!$J$12*((RAND()+RAND()+RAND()+RAND()+RAND()+RAND()+RAND()+RAND()+RAND()+RAND()+RAND()+RAND())-6))-1)+Real_MC_30Y!D$58)</x:f>
        <x:v>933148.6680631908</x:v>
      </x:c>
      <x:c r="E380" s="50" t="n">
        <x:f>MAX(0,D380*(1+EXP((LN(1+Real_MC_30Y!$J$11)-0.5*Real_MC_30Y!$J$12^2)+Real_MC_30Y!$J$12*((RAND()+RAND()+RAND()+RAND()+RAND()+RAND()+RAND()+RAND()+RAND()+RAND()+RAND()+RAND())-6))-1)+Real_MC_30Y!E$58)</x:f>
        <x:v>935306.8291518779</x:v>
      </x:c>
      <x:c r="F380" s="50" t="n">
        <x:f>MAX(0,E380*(1+EXP((LN(1+Real_MC_30Y!$J$11)-0.5*Real_MC_30Y!$J$12^2)+Real_MC_30Y!$J$12*((RAND()+RAND()+RAND()+RAND()+RAND()+RAND()+RAND()+RAND()+RAND()+RAND()+RAND()+RAND())-6))-1)+Real_MC_30Y!F$58)</x:f>
        <x:v>1087101.7924897422</x:v>
      </x:c>
      <x:c r="G380" s="50" t="n">
        <x:f>MAX(0,F380*(1+EXP((LN(1+Real_MC_30Y!$J$11)-0.5*Real_MC_30Y!$J$12^2)+Real_MC_30Y!$J$12*((RAND()+RAND()+RAND()+RAND()+RAND()+RAND()+RAND()+RAND()+RAND()+RAND()+RAND()+RAND())-6))-1)+Real_MC_30Y!G$58)</x:f>
        <x:v>1066075.2742280925</x:v>
      </x:c>
      <x:c r="H380" s="50" t="n">
        <x:f>MAX(0,G380*(1+EXP((LN(1+Real_MC_30Y!$J$11)-0.5*Real_MC_30Y!$J$12^2)+Real_MC_30Y!$J$12*((RAND()+RAND()+RAND()+RAND()+RAND()+RAND()+RAND()+RAND()+RAND()+RAND()+RAND()+RAND())-6))-1)+Real_MC_30Y!H$58)</x:f>
        <x:v>1038591.9690095558</x:v>
      </x:c>
      <x:c r="I380" s="50" t="n">
        <x:f>MAX(0,H380*(1+EXP((LN(1+Real_MC_30Y!$J$11)-0.5*Real_MC_30Y!$J$12^2)+Real_MC_30Y!$J$12*((RAND()+RAND()+RAND()+RAND()+RAND()+RAND()+RAND()+RAND()+RAND()+RAND()+RAND()+RAND())-6))-1)+Real_MC_30Y!I$58)</x:f>
        <x:v>945727.2568945419</x:v>
      </x:c>
      <x:c r="J380" s="50" t="n">
        <x:f>MAX(0,I380*(1+EXP((LN(1+Real_MC_30Y!$J$11)-0.5*Real_MC_30Y!$J$12^2)+Real_MC_30Y!$J$12*((RAND()+RAND()+RAND()+RAND()+RAND()+RAND()+RAND()+RAND()+RAND()+RAND()+RAND()+RAND())-6))-1)+Real_MC_30Y!J$58)</x:f>
        <x:v>1012969.427582743</x:v>
      </x:c>
      <x:c r="K380" s="50" t="n">
        <x:f>MAX(0,J380*(1+EXP((LN(1+Real_MC_30Y!$J$11)-0.5*Real_MC_30Y!$J$12^2)+Real_MC_30Y!$J$12*((RAND()+RAND()+RAND()+RAND()+RAND()+RAND()+RAND()+RAND()+RAND()+RAND()+RAND()+RAND())-6))-1)+Real_MC_30Y!K$58)</x:f>
        <x:v>945693.5052349074</x:v>
      </x:c>
      <x:c r="L380" s="50" t="n">
        <x:f>MAX(0,K380*(1+EXP((LN(1+Real_MC_30Y!$J$11)-0.5*Real_MC_30Y!$J$12^2)+Real_MC_30Y!$J$12*((RAND()+RAND()+RAND()+RAND()+RAND()+RAND()+RAND()+RAND()+RAND()+RAND()+RAND()+RAND())-6))-1)+Real_MC_30Y!L$58)</x:f>
        <x:v>970595.492750706</x:v>
      </x:c>
      <x:c r="M380" s="50" t="n">
        <x:f>MAX(0,L380*(1+EXP((LN(1+Real_MC_30Y!$J$11)-0.5*Real_MC_30Y!$J$12^2)+Real_MC_30Y!$J$12*((RAND()+RAND()+RAND()+RAND()+RAND()+RAND()+RAND()+RAND()+RAND()+RAND()+RAND()+RAND())-6))-1)+Real_MC_30Y!M$58)</x:f>
        <x:v>1108257.5405771076</x:v>
      </x:c>
      <x:c r="N380" s="50" t="n">
        <x:f>MAX(0,M380*(1+EXP((LN(1+Real_MC_30Y!$J$11)-0.5*Real_MC_30Y!$J$12^2)+Real_MC_30Y!$J$12*((RAND()+RAND()+RAND()+RAND()+RAND()+RAND()+RAND()+RAND()+RAND()+RAND()+RAND()+RAND())-6))-1)+Real_MC_30Y!N$58)</x:f>
        <x:v>1387985.8180830725</x:v>
      </x:c>
      <x:c r="O380" s="50" t="n">
        <x:f>MAX(0,N380*(1+EXP((LN(1+Real_MC_30Y!$J$11)-0.5*Real_MC_30Y!$J$12^2)+Real_MC_30Y!$J$12*((RAND()+RAND()+RAND()+RAND()+RAND()+RAND()+RAND()+RAND()+RAND()+RAND()+RAND()+RAND())-6))-1)+Real_MC_30Y!O$58)</x:f>
        <x:v>1560588.6425139678</x:v>
      </x:c>
      <x:c r="P380" s="50" t="n">
        <x:f>MAX(0,O380*(1+EXP((LN(1+Real_MC_30Y!$J$11)-0.5*Real_MC_30Y!$J$12^2)+Real_MC_30Y!$J$12*((RAND()+RAND()+RAND()+RAND()+RAND()+RAND()+RAND()+RAND()+RAND()+RAND()+RAND()+RAND())-6))-1)+Real_MC_30Y!P$58)</x:f>
        <x:v>1563688.631350134</x:v>
      </x:c>
      <x:c r="Q380" s="50" t="n">
        <x:f>MAX(0,P380*(1+EXP((LN(1+Real_MC_30Y!$J$11)-0.5*Real_MC_30Y!$J$12^2)+Real_MC_30Y!$J$12*((RAND()+RAND()+RAND()+RAND()+RAND()+RAND()+RAND()+RAND()+RAND()+RAND()+RAND()+RAND())-6))-1)+Real_MC_30Y!Q$58)</x:f>
        <x:v>1426072.745379218</x:v>
      </x:c>
      <x:c r="R380" s="50" t="n">
        <x:f>MAX(0,Q380*(1+EXP((LN(1+Real_MC_30Y!$J$11)-0.5*Real_MC_30Y!$J$12^2)+Real_MC_30Y!$J$12*((RAND()+RAND()+RAND()+RAND()+RAND()+RAND()+RAND()+RAND()+RAND()+RAND()+RAND()+RAND())-6))-1)+Real_MC_30Y!R$58)</x:f>
        <x:v>1517289.135758646</x:v>
      </x:c>
      <x:c r="S380" s="50" t="n">
        <x:f>MAX(0,R380*(1+EXP((LN(1+Real_MC_30Y!$J$11)-0.5*Real_MC_30Y!$J$12^2)+Real_MC_30Y!$J$12*((RAND()+RAND()+RAND()+RAND()+RAND()+RAND()+RAND()+RAND()+RAND()+RAND()+RAND()+RAND())-6))-1)+Real_MC_30Y!S$58)</x:f>
        <x:v>1369840.1043131326</x:v>
      </x:c>
      <x:c r="T380" s="50" t="n">
        <x:f>MAX(0,S380*(1+EXP((LN(1+Real_MC_30Y!$J$11)-0.5*Real_MC_30Y!$J$12^2)+Real_MC_30Y!$J$12*((RAND()+RAND()+RAND()+RAND()+RAND()+RAND()+RAND()+RAND()+RAND()+RAND()+RAND()+RAND())-6))-1)+Real_MC_30Y!T$58)</x:f>
        <x:v>1131841.3719390193</x:v>
      </x:c>
      <x:c r="U380" s="50" t="n">
        <x:f>MAX(0,T380*(1+EXP((LN(1+Real_MC_30Y!$J$11)-0.5*Real_MC_30Y!$J$12^2)+Real_MC_30Y!$J$12*((RAND()+RAND()+RAND()+RAND()+RAND()+RAND()+RAND()+RAND()+RAND()+RAND()+RAND()+RAND())-6))-1)+Real_MC_30Y!U$58)</x:f>
        <x:v>1337671.6158725405</x:v>
      </x:c>
      <x:c r="V380" s="50" t="n">
        <x:f>MAX(0,U380*(1+EXP((LN(1+Real_MC_30Y!$J$11)-0.5*Real_MC_30Y!$J$12^2)+Real_MC_30Y!$J$12*((RAND()+RAND()+RAND()+RAND()+RAND()+RAND()+RAND()+RAND()+RAND()+RAND()+RAND()+RAND())-6))-1)+Real_MC_30Y!V$58)</x:f>
        <x:v>1499665.510723328</x:v>
      </x:c>
      <x:c r="W380" s="50" t="n">
        <x:f>MAX(0,V380*(1+EXP((LN(1+Real_MC_30Y!$J$11)-0.5*Real_MC_30Y!$J$12^2)+Real_MC_30Y!$J$12*((RAND()+RAND()+RAND()+RAND()+RAND()+RAND()+RAND()+RAND()+RAND()+RAND()+RAND()+RAND())-6))-1)+Real_MC_30Y!W$58)</x:f>
        <x:v>1687065.0150261133</x:v>
      </x:c>
      <x:c r="X380" s="50" t="n">
        <x:f>MAX(0,W380*(1+EXP((LN(1+Real_MC_30Y!$J$11)-0.5*Real_MC_30Y!$J$12^2)+Real_MC_30Y!$J$12*((RAND()+RAND()+RAND()+RAND()+RAND()+RAND()+RAND()+RAND()+RAND()+RAND()+RAND()+RAND())-6))-1)+Real_MC_30Y!X$58)</x:f>
        <x:v>1771695.913079669</x:v>
      </x:c>
      <x:c r="Y380" s="50" t="n">
        <x:f>MAX(0,X380*(1+EXP((LN(1+Real_MC_30Y!$J$11)-0.5*Real_MC_30Y!$J$12^2)+Real_MC_30Y!$J$12*((RAND()+RAND()+RAND()+RAND()+RAND()+RAND()+RAND()+RAND()+RAND()+RAND()+RAND()+RAND())-6))-1)+Real_MC_30Y!Y$58)</x:f>
        <x:v>2080606.5059662159</x:v>
      </x:c>
      <x:c r="Z380" s="50" t="n">
        <x:f>MAX(0,Y380*(1+EXP((LN(1+Real_MC_30Y!$J$11)-0.5*Real_MC_30Y!$J$12^2)+Real_MC_30Y!$J$12*((RAND()+RAND()+RAND()+RAND()+RAND()+RAND()+RAND()+RAND()+RAND()+RAND()+RAND()+RAND())-6))-1)+Real_MC_30Y!Z$58)</x:f>
        <x:v>2253444.401005158</x:v>
      </x:c>
      <x:c r="AA380" s="50" t="n">
        <x:f>MAX(0,Z380*(1+EXP((LN(1+Real_MC_30Y!$J$11)-0.5*Real_MC_30Y!$J$12^2)+Real_MC_30Y!$J$12*((RAND()+RAND()+RAND()+RAND()+RAND()+RAND()+RAND()+RAND()+RAND()+RAND()+RAND()+RAND())-6))-1)+Real_MC_30Y!AA$58)</x:f>
        <x:v>2735048.8716873764</x:v>
      </x:c>
      <x:c r="AB380" s="50" t="n">
        <x:f>MAX(0,AA380*(1+EXP((LN(1+Real_MC_30Y!$J$11)-0.5*Real_MC_30Y!$J$12^2)+Real_MC_30Y!$J$12*((RAND()+RAND()+RAND()+RAND()+RAND()+RAND()+RAND()+RAND()+RAND()+RAND()+RAND()+RAND())-6))-1)+Real_MC_30Y!AB$58)</x:f>
        <x:v>3300191.6342572337</x:v>
      </x:c>
      <x:c r="AC380" s="50" t="n">
        <x:f>MAX(0,AB380*(1+EXP((LN(1+Real_MC_30Y!$J$11)-0.5*Real_MC_30Y!$J$12^2)+Real_MC_30Y!$J$12*((RAND()+RAND()+RAND()+RAND()+RAND()+RAND()+RAND()+RAND()+RAND()+RAND()+RAND()+RAND())-6))-1)+Real_MC_30Y!AC$58)</x:f>
        <x:v>3374470.7405360313</x:v>
      </x:c>
      <x:c r="AD380" s="50" t="n">
        <x:f>MAX(0,AC380*(1+EXP((LN(1+Real_MC_30Y!$J$11)-0.5*Real_MC_30Y!$J$12^2)+Real_MC_30Y!$J$12*((RAND()+RAND()+RAND()+RAND()+RAND()+RAND()+RAND()+RAND()+RAND()+RAND()+RAND()+RAND())-6))-1)+Real_MC_30Y!AD$58)</x:f>
        <x:v>4256474.506296874</x:v>
      </x:c>
      <x:c r="AE380" s="50" t="n">
        <x:f>MAX(0,AD380*(1+EXP((LN(1+Real_MC_30Y!$J$11)-0.5*Real_MC_30Y!$J$12^2)+Real_MC_30Y!$J$12*((RAND()+RAND()+RAND()+RAND()+RAND()+RAND()+RAND()+RAND()+RAND()+RAND()+RAND()+RAND())-6))-1)+Real_MC_30Y!AE$58)</x:f>
        <x:v>5196982.525727716</x:v>
      </x:c>
      <x:c r="AF380" s="50" t="n">
        <x:f>MAX(0,AE380*(1+EXP((LN(1+Real_MC_30Y!$J$11)-0.5*Real_MC_30Y!$J$12^2)+Real_MC_30Y!$J$12*((RAND()+RAND()+RAND()+RAND()+RAND()+RAND()+RAND()+RAND()+RAND()+RAND()+RAND()+RAND())-6))-1)+Real_MC_30Y!AF$58)</x:f>
        <x:v>4878345.625060811</x:v>
      </x:c>
    </x:row>
    <x:row r="381">
      <x:c r="A381">
        <x:v>377</x:v>
      </x:c>
      <x:c r="B381" s="50" t="n">
        <x:f>MAX(0,Liquidity_30Y!$C$14+Real_MC_30Y!B$57-Real_MC_30Y!B$56)</x:f>
        <x:v>1029031.25</x:v>
      </x:c>
      <x:c r="C381" s="50" t="n">
        <x:f>MAX(0,B381*(1+EXP((LN(1+Real_MC_30Y!$J$11)-0.5*Real_MC_30Y!$J$12^2)+Real_MC_30Y!$J$12*((RAND()+RAND()+RAND()+RAND()+RAND()+RAND()+RAND()+RAND()+RAND()+RAND()+RAND()+RAND())-6))-1)+Real_MC_30Y!C$58)</x:f>
        <x:v>1161316.973535594</x:v>
      </x:c>
      <x:c r="D381" s="50" t="n">
        <x:f>MAX(0,C381*(1+EXP((LN(1+Real_MC_30Y!$J$11)-0.5*Real_MC_30Y!$J$12^2)+Real_MC_30Y!$J$12*((RAND()+RAND()+RAND()+RAND()+RAND()+RAND()+RAND()+RAND()+RAND()+RAND()+RAND()+RAND())-6))-1)+Real_MC_30Y!D$58)</x:f>
        <x:v>1109485.1421053421</x:v>
      </x:c>
      <x:c r="E381" s="50" t="n">
        <x:f>MAX(0,D381*(1+EXP((LN(1+Real_MC_30Y!$J$11)-0.5*Real_MC_30Y!$J$12^2)+Real_MC_30Y!$J$12*((RAND()+RAND()+RAND()+RAND()+RAND()+RAND()+RAND()+RAND()+RAND()+RAND()+RAND()+RAND())-6))-1)+Real_MC_30Y!E$58)</x:f>
        <x:v>914849.1763913899</x:v>
      </x:c>
      <x:c r="F381" s="50" t="n">
        <x:f>MAX(0,E381*(1+EXP((LN(1+Real_MC_30Y!$J$11)-0.5*Real_MC_30Y!$J$12^2)+Real_MC_30Y!$J$12*((RAND()+RAND()+RAND()+RAND()+RAND()+RAND()+RAND()+RAND()+RAND()+RAND()+RAND()+RAND())-6))-1)+Real_MC_30Y!F$58)</x:f>
        <x:v>1116536.8000919407</x:v>
      </x:c>
      <x:c r="G381" s="50" t="n">
        <x:f>MAX(0,F381*(1+EXP((LN(1+Real_MC_30Y!$J$11)-0.5*Real_MC_30Y!$J$12^2)+Real_MC_30Y!$J$12*((RAND()+RAND()+RAND()+RAND()+RAND()+RAND()+RAND()+RAND()+RAND()+RAND()+RAND()+RAND())-6))-1)+Real_MC_30Y!G$58)</x:f>
        <x:v>961654.3724082522</x:v>
      </x:c>
      <x:c r="H381" s="50" t="n">
        <x:f>MAX(0,G381*(1+EXP((LN(1+Real_MC_30Y!$J$11)-0.5*Real_MC_30Y!$J$12^2)+Real_MC_30Y!$J$12*((RAND()+RAND()+RAND()+RAND()+RAND()+RAND()+RAND()+RAND()+RAND()+RAND()+RAND()+RAND())-6))-1)+Real_MC_30Y!H$58)</x:f>
        <x:v>1067879.0549568255</x:v>
      </x:c>
      <x:c r="I381" s="50" t="n">
        <x:f>MAX(0,H381*(1+EXP((LN(1+Real_MC_30Y!$J$11)-0.5*Real_MC_30Y!$J$12^2)+Real_MC_30Y!$J$12*((RAND()+RAND()+RAND()+RAND()+RAND()+RAND()+RAND()+RAND()+RAND()+RAND()+RAND()+RAND())-6))-1)+Real_MC_30Y!I$58)</x:f>
        <x:v>795222.91120972</x:v>
      </x:c>
      <x:c r="J381" s="50" t="n">
        <x:f>MAX(0,I381*(1+EXP((LN(1+Real_MC_30Y!$J$11)-0.5*Real_MC_30Y!$J$12^2)+Real_MC_30Y!$J$12*((RAND()+RAND()+RAND()+RAND()+RAND()+RAND()+RAND()+RAND()+RAND()+RAND()+RAND()+RAND())-6))-1)+Real_MC_30Y!J$58)</x:f>
        <x:v>818531.1783727133</x:v>
      </x:c>
      <x:c r="K381" s="50" t="n">
        <x:f>MAX(0,J381*(1+EXP((LN(1+Real_MC_30Y!$J$11)-0.5*Real_MC_30Y!$J$12^2)+Real_MC_30Y!$J$12*((RAND()+RAND()+RAND()+RAND()+RAND()+RAND()+RAND()+RAND()+RAND()+RAND()+RAND()+RAND())-6))-1)+Real_MC_30Y!K$58)</x:f>
        <x:v>666930.7389431987</x:v>
      </x:c>
      <x:c r="L381" s="50" t="n">
        <x:f>MAX(0,K381*(1+EXP((LN(1+Real_MC_30Y!$J$11)-0.5*Real_MC_30Y!$J$12^2)+Real_MC_30Y!$J$12*((RAND()+RAND()+RAND()+RAND()+RAND()+RAND()+RAND()+RAND()+RAND()+RAND()+RAND()+RAND())-6))-1)+Real_MC_30Y!L$58)</x:f>
        <x:v>620313.9450982839</x:v>
      </x:c>
      <x:c r="M381" s="50" t="n">
        <x:f>MAX(0,L381*(1+EXP((LN(1+Real_MC_30Y!$J$11)-0.5*Real_MC_30Y!$J$12^2)+Real_MC_30Y!$J$12*((RAND()+RAND()+RAND()+RAND()+RAND()+RAND()+RAND()+RAND()+RAND()+RAND()+RAND()+RAND())-6))-1)+Real_MC_30Y!M$58)</x:f>
        <x:v>659744.1669482319</x:v>
      </x:c>
      <x:c r="N381" s="50" t="n">
        <x:f>MAX(0,M381*(1+EXP((LN(1+Real_MC_30Y!$J$11)-0.5*Real_MC_30Y!$J$12^2)+Real_MC_30Y!$J$12*((RAND()+RAND()+RAND()+RAND()+RAND()+RAND()+RAND()+RAND()+RAND()+RAND()+RAND()+RAND())-6))-1)+Real_MC_30Y!N$58)</x:f>
        <x:v>504185.0820663961</x:v>
      </x:c>
      <x:c r="O381" s="50" t="n">
        <x:f>MAX(0,N381*(1+EXP((LN(1+Real_MC_30Y!$J$11)-0.5*Real_MC_30Y!$J$12^2)+Real_MC_30Y!$J$12*((RAND()+RAND()+RAND()+RAND()+RAND()+RAND()+RAND()+RAND()+RAND()+RAND()+RAND()+RAND())-6))-1)+Real_MC_30Y!O$58)</x:f>
        <x:v>692878.9327555781</x:v>
      </x:c>
      <x:c r="P381" s="50" t="n">
        <x:f>MAX(0,O381*(1+EXP((LN(1+Real_MC_30Y!$J$11)-0.5*Real_MC_30Y!$J$12^2)+Real_MC_30Y!$J$12*((RAND()+RAND()+RAND()+RAND()+RAND()+RAND()+RAND()+RAND()+RAND()+RAND()+RAND()+RAND())-6))-1)+Real_MC_30Y!P$58)</x:f>
        <x:v>824698.2885277697</x:v>
      </x:c>
      <x:c r="Q381" s="50" t="n">
        <x:f>MAX(0,P381*(1+EXP((LN(1+Real_MC_30Y!$J$11)-0.5*Real_MC_30Y!$J$12^2)+Real_MC_30Y!$J$12*((RAND()+RAND()+RAND()+RAND()+RAND()+RAND()+RAND()+RAND()+RAND()+RAND()+RAND()+RAND())-6))-1)+Real_MC_30Y!Q$58)</x:f>
        <x:v>943930.5540354269</x:v>
      </x:c>
      <x:c r="R381" s="50" t="n">
        <x:f>MAX(0,Q381*(1+EXP((LN(1+Real_MC_30Y!$J$11)-0.5*Real_MC_30Y!$J$12^2)+Real_MC_30Y!$J$12*((RAND()+RAND()+RAND()+RAND()+RAND()+RAND()+RAND()+RAND()+RAND()+RAND()+RAND()+RAND())-6))-1)+Real_MC_30Y!R$58)</x:f>
        <x:v>1005262.6908710394</x:v>
      </x:c>
      <x:c r="S381" s="50" t="n">
        <x:f>MAX(0,R381*(1+EXP((LN(1+Real_MC_30Y!$J$11)-0.5*Real_MC_30Y!$J$12^2)+Real_MC_30Y!$J$12*((RAND()+RAND()+RAND()+RAND()+RAND()+RAND()+RAND()+RAND()+RAND()+RAND()+RAND()+RAND())-6))-1)+Real_MC_30Y!S$58)</x:f>
        <x:v>971747.7394867444</x:v>
      </x:c>
      <x:c r="T381" s="50" t="n">
        <x:f>MAX(0,S381*(1+EXP((LN(1+Real_MC_30Y!$J$11)-0.5*Real_MC_30Y!$J$12^2)+Real_MC_30Y!$J$12*((RAND()+RAND()+RAND()+RAND()+RAND()+RAND()+RAND()+RAND()+RAND()+RAND()+RAND()+RAND())-6))-1)+Real_MC_30Y!T$58)</x:f>
        <x:v>1008611.192390175</x:v>
      </x:c>
      <x:c r="U381" s="50" t="n">
        <x:f>MAX(0,T381*(1+EXP((LN(1+Real_MC_30Y!$J$11)-0.5*Real_MC_30Y!$J$12^2)+Real_MC_30Y!$J$12*((RAND()+RAND()+RAND()+RAND()+RAND()+RAND()+RAND()+RAND()+RAND()+RAND()+RAND()+RAND())-6))-1)+Real_MC_30Y!U$58)</x:f>
        <x:v>897179.97705279</x:v>
      </x:c>
      <x:c r="V381" s="50" t="n">
        <x:f>MAX(0,U381*(1+EXP((LN(1+Real_MC_30Y!$J$11)-0.5*Real_MC_30Y!$J$12^2)+Real_MC_30Y!$J$12*((RAND()+RAND()+RAND()+RAND()+RAND()+RAND()+RAND()+RAND()+RAND()+RAND()+RAND()+RAND())-6))-1)+Real_MC_30Y!V$58)</x:f>
        <x:v>1078152.5993401925</x:v>
      </x:c>
      <x:c r="W381" s="50" t="n">
        <x:f>MAX(0,V381*(1+EXP((LN(1+Real_MC_30Y!$J$11)-0.5*Real_MC_30Y!$J$12^2)+Real_MC_30Y!$J$12*((RAND()+RAND()+RAND()+RAND()+RAND()+RAND()+RAND()+RAND()+RAND()+RAND()+RAND()+RAND())-6))-1)+Real_MC_30Y!W$58)</x:f>
        <x:v>1119129.7692962724</x:v>
      </x:c>
      <x:c r="X381" s="50" t="n">
        <x:f>MAX(0,W381*(1+EXP((LN(1+Real_MC_30Y!$J$11)-0.5*Real_MC_30Y!$J$12^2)+Real_MC_30Y!$J$12*((RAND()+RAND()+RAND()+RAND()+RAND()+RAND()+RAND()+RAND()+RAND()+RAND()+RAND()+RAND())-6))-1)+Real_MC_30Y!X$58)</x:f>
        <x:v>1390973.214491754</x:v>
      </x:c>
      <x:c r="Y381" s="50" t="n">
        <x:f>MAX(0,X381*(1+EXP((LN(1+Real_MC_30Y!$J$11)-0.5*Real_MC_30Y!$J$12^2)+Real_MC_30Y!$J$12*((RAND()+RAND()+RAND()+RAND()+RAND()+RAND()+RAND()+RAND()+RAND()+RAND()+RAND()+RAND())-6))-1)+Real_MC_30Y!Y$58)</x:f>
        <x:v>1789896.9396606642</x:v>
      </x:c>
      <x:c r="Z381" s="50" t="n">
        <x:f>MAX(0,Y381*(1+EXP((LN(1+Real_MC_30Y!$J$11)-0.5*Real_MC_30Y!$J$12^2)+Real_MC_30Y!$J$12*((RAND()+RAND()+RAND()+RAND()+RAND()+RAND()+RAND()+RAND()+RAND()+RAND()+RAND()+RAND())-6))-1)+Real_MC_30Y!Z$58)</x:f>
        <x:v>2039643.1008866776</x:v>
      </x:c>
      <x:c r="AA381" s="50" t="n">
        <x:f>MAX(0,Z381*(1+EXP((LN(1+Real_MC_30Y!$J$11)-0.5*Real_MC_30Y!$J$12^2)+Real_MC_30Y!$J$12*((RAND()+RAND()+RAND()+RAND()+RAND()+RAND()+RAND()+RAND()+RAND()+RAND()+RAND()+RAND())-6))-1)+Real_MC_30Y!AA$58)</x:f>
        <x:v>2622053.1145939375</x:v>
      </x:c>
      <x:c r="AB381" s="50" t="n">
        <x:f>MAX(0,AA381*(1+EXP((LN(1+Real_MC_30Y!$J$11)-0.5*Real_MC_30Y!$J$12^2)+Real_MC_30Y!$J$12*((RAND()+RAND()+RAND()+RAND()+RAND()+RAND()+RAND()+RAND()+RAND()+RAND()+RAND()+RAND())-6))-1)+Real_MC_30Y!AB$58)</x:f>
        <x:v>2211400.1002921043</x:v>
      </x:c>
      <x:c r="AC381" s="50" t="n">
        <x:f>MAX(0,AB381*(1+EXP((LN(1+Real_MC_30Y!$J$11)-0.5*Real_MC_30Y!$J$12^2)+Real_MC_30Y!$J$12*((RAND()+RAND()+RAND()+RAND()+RAND()+RAND()+RAND()+RAND()+RAND()+RAND()+RAND()+RAND())-6))-1)+Real_MC_30Y!AC$58)</x:f>
        <x:v>2058131.0127218608</x:v>
      </x:c>
      <x:c r="AD381" s="50" t="n">
        <x:f>MAX(0,AC381*(1+EXP((LN(1+Real_MC_30Y!$J$11)-0.5*Real_MC_30Y!$J$12^2)+Real_MC_30Y!$J$12*((RAND()+RAND()+RAND()+RAND()+RAND()+RAND()+RAND()+RAND()+RAND()+RAND()+RAND()+RAND())-6))-1)+Real_MC_30Y!AD$58)</x:f>
        <x:v>2533493.567347743</x:v>
      </x:c>
      <x:c r="AE381" s="50" t="n">
        <x:f>MAX(0,AD381*(1+EXP((LN(1+Real_MC_30Y!$J$11)-0.5*Real_MC_30Y!$J$12^2)+Real_MC_30Y!$J$12*((RAND()+RAND()+RAND()+RAND()+RAND()+RAND()+RAND()+RAND()+RAND()+RAND()+RAND()+RAND())-6))-1)+Real_MC_30Y!AE$58)</x:f>
        <x:v>2442335.178254174</x:v>
      </x:c>
      <x:c r="AF381" s="50" t="n">
        <x:f>MAX(0,AE381*(1+EXP((LN(1+Real_MC_30Y!$J$11)-0.5*Real_MC_30Y!$J$12^2)+Real_MC_30Y!$J$12*((RAND()+RAND()+RAND()+RAND()+RAND()+RAND()+RAND()+RAND()+RAND()+RAND()+RAND()+RAND())-6))-1)+Real_MC_30Y!AF$58)</x:f>
        <x:v>2324282.722951249</x:v>
      </x:c>
    </x:row>
    <x:row r="382">
      <x:c r="A382">
        <x:v>378</x:v>
      </x:c>
      <x:c r="B382" s="50" t="n">
        <x:f>MAX(0,Liquidity_30Y!$C$14+Real_MC_30Y!B$57-Real_MC_30Y!B$56)</x:f>
        <x:v>1029031.25</x:v>
      </x:c>
      <x:c r="C382" s="50" t="n">
        <x:f>MAX(0,B382*(1+EXP((LN(1+Real_MC_30Y!$J$11)-0.5*Real_MC_30Y!$J$12^2)+Real_MC_30Y!$J$12*((RAND()+RAND()+RAND()+RAND()+RAND()+RAND()+RAND()+RAND()+RAND()+RAND()+RAND()+RAND())-6))-1)+Real_MC_30Y!C$58)</x:f>
        <x:v>931043.9129268049</x:v>
      </x:c>
      <x:c r="D382" s="50" t="n">
        <x:f>MAX(0,C382*(1+EXP((LN(1+Real_MC_30Y!$J$11)-0.5*Real_MC_30Y!$J$12^2)+Real_MC_30Y!$J$12*((RAND()+RAND()+RAND()+RAND()+RAND()+RAND()+RAND()+RAND()+RAND()+RAND()+RAND()+RAND())-6))-1)+Real_MC_30Y!D$58)</x:f>
        <x:v>1029343.2262108929</x:v>
      </x:c>
      <x:c r="E382" s="50" t="n">
        <x:f>MAX(0,D382*(1+EXP((LN(1+Real_MC_30Y!$J$11)-0.5*Real_MC_30Y!$J$12^2)+Real_MC_30Y!$J$12*((RAND()+RAND()+RAND()+RAND()+RAND()+RAND()+RAND()+RAND()+RAND()+RAND()+RAND()+RAND())-6))-1)+Real_MC_30Y!E$58)</x:f>
        <x:v>1367548.9272973153</x:v>
      </x:c>
      <x:c r="F382" s="50" t="n">
        <x:f>MAX(0,E382*(1+EXP((LN(1+Real_MC_30Y!$J$11)-0.5*Real_MC_30Y!$J$12^2)+Real_MC_30Y!$J$12*((RAND()+RAND()+RAND()+RAND()+RAND()+RAND()+RAND()+RAND()+RAND()+RAND()+RAND()+RAND())-6))-1)+Real_MC_30Y!F$58)</x:f>
        <x:v>1498389.741046113</x:v>
      </x:c>
      <x:c r="G382" s="50" t="n">
        <x:f>MAX(0,F382*(1+EXP((LN(1+Real_MC_30Y!$J$11)-0.5*Real_MC_30Y!$J$12^2)+Real_MC_30Y!$J$12*((RAND()+RAND()+RAND()+RAND()+RAND()+RAND()+RAND()+RAND()+RAND()+RAND()+RAND()+RAND())-6))-1)+Real_MC_30Y!G$58)</x:f>
        <x:v>1547803.3988154212</x:v>
      </x:c>
      <x:c r="H382" s="50" t="n">
        <x:f>MAX(0,G382*(1+EXP((LN(1+Real_MC_30Y!$J$11)-0.5*Real_MC_30Y!$J$12^2)+Real_MC_30Y!$J$12*((RAND()+RAND()+RAND()+RAND()+RAND()+RAND()+RAND()+RAND()+RAND()+RAND()+RAND()+RAND())-6))-1)+Real_MC_30Y!H$58)</x:f>
        <x:v>1549912.7724084626</x:v>
      </x:c>
      <x:c r="I382" s="50" t="n">
        <x:f>MAX(0,H382*(1+EXP((LN(1+Real_MC_30Y!$J$11)-0.5*Real_MC_30Y!$J$12^2)+Real_MC_30Y!$J$12*((RAND()+RAND()+RAND()+RAND()+RAND()+RAND()+RAND()+RAND()+RAND()+RAND()+RAND()+RAND())-6))-1)+Real_MC_30Y!I$58)</x:f>
        <x:v>1515552.1426063047</x:v>
      </x:c>
      <x:c r="J382" s="50" t="n">
        <x:f>MAX(0,I382*(1+EXP((LN(1+Real_MC_30Y!$J$11)-0.5*Real_MC_30Y!$J$12^2)+Real_MC_30Y!$J$12*((RAND()+RAND()+RAND()+RAND()+RAND()+RAND()+RAND()+RAND()+RAND()+RAND()+RAND()+RAND())-6))-1)+Real_MC_30Y!J$58)</x:f>
        <x:v>1819448.80041283</x:v>
      </x:c>
      <x:c r="K382" s="50" t="n">
        <x:f>MAX(0,J382*(1+EXP((LN(1+Real_MC_30Y!$J$11)-0.5*Real_MC_30Y!$J$12^2)+Real_MC_30Y!$J$12*((RAND()+RAND()+RAND()+RAND()+RAND()+RAND()+RAND()+RAND()+RAND()+RAND()+RAND()+RAND())-6))-1)+Real_MC_30Y!K$58)</x:f>
        <x:v>1577327.7261275034</x:v>
      </x:c>
      <x:c r="L382" s="50" t="n">
        <x:f>MAX(0,K382*(1+EXP((LN(1+Real_MC_30Y!$J$11)-0.5*Real_MC_30Y!$J$12^2)+Real_MC_30Y!$J$12*((RAND()+RAND()+RAND()+RAND()+RAND()+RAND()+RAND()+RAND()+RAND()+RAND()+RAND()+RAND())-6))-1)+Real_MC_30Y!L$58)</x:f>
        <x:v>1885771.6443171604</x:v>
      </x:c>
      <x:c r="M382" s="50" t="n">
        <x:f>MAX(0,L382*(1+EXP((LN(1+Real_MC_30Y!$J$11)-0.5*Real_MC_30Y!$J$12^2)+Real_MC_30Y!$J$12*((RAND()+RAND()+RAND()+RAND()+RAND()+RAND()+RAND()+RAND()+RAND()+RAND()+RAND()+RAND())-6))-1)+Real_MC_30Y!M$58)</x:f>
        <x:v>1898824.0905106924</x:v>
      </x:c>
      <x:c r="N382" s="50" t="n">
        <x:f>MAX(0,M382*(1+EXP((LN(1+Real_MC_30Y!$J$11)-0.5*Real_MC_30Y!$J$12^2)+Real_MC_30Y!$J$12*((RAND()+RAND()+RAND()+RAND()+RAND()+RAND()+RAND()+RAND()+RAND()+RAND()+RAND()+RAND())-6))-1)+Real_MC_30Y!N$58)</x:f>
        <x:v>2679866.0640505813</x:v>
      </x:c>
      <x:c r="O382" s="50" t="n">
        <x:f>MAX(0,N382*(1+EXP((LN(1+Real_MC_30Y!$J$11)-0.5*Real_MC_30Y!$J$12^2)+Real_MC_30Y!$J$12*((RAND()+RAND()+RAND()+RAND()+RAND()+RAND()+RAND()+RAND()+RAND()+RAND()+RAND()+RAND())-6))-1)+Real_MC_30Y!O$58)</x:f>
        <x:v>2469726.5499971868</x:v>
      </x:c>
      <x:c r="P382" s="50" t="n">
        <x:f>MAX(0,O382*(1+EXP((LN(1+Real_MC_30Y!$J$11)-0.5*Real_MC_30Y!$J$12^2)+Real_MC_30Y!$J$12*((RAND()+RAND()+RAND()+RAND()+RAND()+RAND()+RAND()+RAND()+RAND()+RAND()+RAND()+RAND())-6))-1)+Real_MC_30Y!P$58)</x:f>
        <x:v>2621217.2572650835</x:v>
      </x:c>
      <x:c r="Q382" s="50" t="n">
        <x:f>MAX(0,P382*(1+EXP((LN(1+Real_MC_30Y!$J$11)-0.5*Real_MC_30Y!$J$12^2)+Real_MC_30Y!$J$12*((RAND()+RAND()+RAND()+RAND()+RAND()+RAND()+RAND()+RAND()+RAND()+RAND()+RAND()+RAND())-6))-1)+Real_MC_30Y!Q$58)</x:f>
        <x:v>3187392.0415323917</x:v>
      </x:c>
      <x:c r="R382" s="50" t="n">
        <x:f>MAX(0,Q382*(1+EXP((LN(1+Real_MC_30Y!$J$11)-0.5*Real_MC_30Y!$J$12^2)+Real_MC_30Y!$J$12*((RAND()+RAND()+RAND()+RAND()+RAND()+RAND()+RAND()+RAND()+RAND()+RAND()+RAND()+RAND())-6))-1)+Real_MC_30Y!R$58)</x:f>
        <x:v>3970152.742340315</x:v>
      </x:c>
      <x:c r="S382" s="50" t="n">
        <x:f>MAX(0,R382*(1+EXP((LN(1+Real_MC_30Y!$J$11)-0.5*Real_MC_30Y!$J$12^2)+Real_MC_30Y!$J$12*((RAND()+RAND()+RAND()+RAND()+RAND()+RAND()+RAND()+RAND()+RAND()+RAND()+RAND()+RAND())-6))-1)+Real_MC_30Y!S$58)</x:f>
        <x:v>3460674.952437795</x:v>
      </x:c>
      <x:c r="T382" s="50" t="n">
        <x:f>MAX(0,S382*(1+EXP((LN(1+Real_MC_30Y!$J$11)-0.5*Real_MC_30Y!$J$12^2)+Real_MC_30Y!$J$12*((RAND()+RAND()+RAND()+RAND()+RAND()+RAND()+RAND()+RAND()+RAND()+RAND()+RAND()+RAND())-6))-1)+Real_MC_30Y!T$58)</x:f>
        <x:v>4741255.383622177</x:v>
      </x:c>
      <x:c r="U382" s="50" t="n">
        <x:f>MAX(0,T382*(1+EXP((LN(1+Real_MC_30Y!$J$11)-0.5*Real_MC_30Y!$J$12^2)+Real_MC_30Y!$J$12*((RAND()+RAND()+RAND()+RAND()+RAND()+RAND()+RAND()+RAND()+RAND()+RAND()+RAND()+RAND())-6))-1)+Real_MC_30Y!U$58)</x:f>
        <x:v>3422774.406476678</x:v>
      </x:c>
      <x:c r="V382" s="50" t="n">
        <x:f>MAX(0,U382*(1+EXP((LN(1+Real_MC_30Y!$J$11)-0.5*Real_MC_30Y!$J$12^2)+Real_MC_30Y!$J$12*((RAND()+RAND()+RAND()+RAND()+RAND()+RAND()+RAND()+RAND()+RAND()+RAND()+RAND()+RAND())-6))-1)+Real_MC_30Y!V$58)</x:f>
        <x:v>3549568.128254652</x:v>
      </x:c>
      <x:c r="W382" s="50" t="n">
        <x:f>MAX(0,V382*(1+EXP((LN(1+Real_MC_30Y!$J$11)-0.5*Real_MC_30Y!$J$12^2)+Real_MC_30Y!$J$12*((RAND()+RAND()+RAND()+RAND()+RAND()+RAND()+RAND()+RAND()+RAND()+RAND()+RAND()+RAND())-6))-1)+Real_MC_30Y!W$58)</x:f>
        <x:v>3847657.7434626864</x:v>
      </x:c>
      <x:c r="X382" s="50" t="n">
        <x:f>MAX(0,W382*(1+EXP((LN(1+Real_MC_30Y!$J$11)-0.5*Real_MC_30Y!$J$12^2)+Real_MC_30Y!$J$12*((RAND()+RAND()+RAND()+RAND()+RAND()+RAND()+RAND()+RAND()+RAND()+RAND()+RAND()+RAND())-6))-1)+Real_MC_30Y!X$58)</x:f>
        <x:v>3908727.639495693</x:v>
      </x:c>
      <x:c r="Y382" s="50" t="n">
        <x:f>MAX(0,X382*(1+EXP((LN(1+Real_MC_30Y!$J$11)-0.5*Real_MC_30Y!$J$12^2)+Real_MC_30Y!$J$12*((RAND()+RAND()+RAND()+RAND()+RAND()+RAND()+RAND()+RAND()+RAND()+RAND()+RAND()+RAND())-6))-1)+Real_MC_30Y!Y$58)</x:f>
        <x:v>4057127.1145815826</x:v>
      </x:c>
      <x:c r="Z382" s="50" t="n">
        <x:f>MAX(0,Y382*(1+EXP((LN(1+Real_MC_30Y!$J$11)-0.5*Real_MC_30Y!$J$12^2)+Real_MC_30Y!$J$12*((RAND()+RAND()+RAND()+RAND()+RAND()+RAND()+RAND()+RAND()+RAND()+RAND()+RAND()+RAND())-6))-1)+Real_MC_30Y!Z$58)</x:f>
        <x:v>5630357.346684841</x:v>
      </x:c>
      <x:c r="AA382" s="50" t="n">
        <x:f>MAX(0,Z382*(1+EXP((LN(1+Real_MC_30Y!$J$11)-0.5*Real_MC_30Y!$J$12^2)+Real_MC_30Y!$J$12*((RAND()+RAND()+RAND()+RAND()+RAND()+RAND()+RAND()+RAND()+RAND()+RAND()+RAND()+RAND())-6))-1)+Real_MC_30Y!AA$58)</x:f>
        <x:v>4110685.0087252543</x:v>
      </x:c>
      <x:c r="AB382" s="50" t="n">
        <x:f>MAX(0,AA382*(1+EXP((LN(1+Real_MC_30Y!$J$11)-0.5*Real_MC_30Y!$J$12^2)+Real_MC_30Y!$J$12*((RAND()+RAND()+RAND()+RAND()+RAND()+RAND()+RAND()+RAND()+RAND()+RAND()+RAND()+RAND())-6))-1)+Real_MC_30Y!AB$58)</x:f>
        <x:v>4873231.065030771</x:v>
      </x:c>
      <x:c r="AC382" s="50" t="n">
        <x:f>MAX(0,AB382*(1+EXP((LN(1+Real_MC_30Y!$J$11)-0.5*Real_MC_30Y!$J$12^2)+Real_MC_30Y!$J$12*((RAND()+RAND()+RAND()+RAND()+RAND()+RAND()+RAND()+RAND()+RAND()+RAND()+RAND()+RAND())-6))-1)+Real_MC_30Y!AC$58)</x:f>
        <x:v>5616318.643931061</x:v>
      </x:c>
      <x:c r="AD382" s="50" t="n">
        <x:f>MAX(0,AC382*(1+EXP((LN(1+Real_MC_30Y!$J$11)-0.5*Real_MC_30Y!$J$12^2)+Real_MC_30Y!$J$12*((RAND()+RAND()+RAND()+RAND()+RAND()+RAND()+RAND()+RAND()+RAND()+RAND()+RAND()+RAND())-6))-1)+Real_MC_30Y!AD$58)</x:f>
        <x:v>6699592.730026923</x:v>
      </x:c>
      <x:c r="AE382" s="50" t="n">
        <x:f>MAX(0,AD382*(1+EXP((LN(1+Real_MC_30Y!$J$11)-0.5*Real_MC_30Y!$J$12^2)+Real_MC_30Y!$J$12*((RAND()+RAND()+RAND()+RAND()+RAND()+RAND()+RAND()+RAND()+RAND()+RAND()+RAND()+RAND())-6))-1)+Real_MC_30Y!AE$58)</x:f>
        <x:v>6110213.510455177</x:v>
      </x:c>
      <x:c r="AF382" s="50" t="n">
        <x:f>MAX(0,AE382*(1+EXP((LN(1+Real_MC_30Y!$J$11)-0.5*Real_MC_30Y!$J$12^2)+Real_MC_30Y!$J$12*((RAND()+RAND()+RAND()+RAND()+RAND()+RAND()+RAND()+RAND()+RAND()+RAND()+RAND()+RAND())-6))-1)+Real_MC_30Y!AF$58)</x:f>
        <x:v>6153337.602351494</x:v>
      </x:c>
    </x:row>
    <x:row r="383">
      <x:c r="A383">
        <x:v>379</x:v>
      </x:c>
      <x:c r="B383" s="50" t="n">
        <x:f>MAX(0,Liquidity_30Y!$C$14+Real_MC_30Y!B$57-Real_MC_30Y!B$56)</x:f>
        <x:v>1029031.25</x:v>
      </x:c>
      <x:c r="C383" s="50" t="n">
        <x:f>MAX(0,B383*(1+EXP((LN(1+Real_MC_30Y!$J$11)-0.5*Real_MC_30Y!$J$12^2)+Real_MC_30Y!$J$12*((RAND()+RAND()+RAND()+RAND()+RAND()+RAND()+RAND()+RAND()+RAND()+RAND()+RAND()+RAND())-6))-1)+Real_MC_30Y!C$58)</x:f>
        <x:v>1211907.4542872943</x:v>
      </x:c>
      <x:c r="D383" s="50" t="n">
        <x:f>MAX(0,C383*(1+EXP((LN(1+Real_MC_30Y!$J$11)-0.5*Real_MC_30Y!$J$12^2)+Real_MC_30Y!$J$12*((RAND()+RAND()+RAND()+RAND()+RAND()+RAND()+RAND()+RAND()+RAND()+RAND()+RAND()+RAND())-6))-1)+Real_MC_30Y!D$58)</x:f>
        <x:v>1507014.1664190455</x:v>
      </x:c>
      <x:c r="E383" s="50" t="n">
        <x:f>MAX(0,D383*(1+EXP((LN(1+Real_MC_30Y!$J$11)-0.5*Real_MC_30Y!$J$12^2)+Real_MC_30Y!$J$12*((RAND()+RAND()+RAND()+RAND()+RAND()+RAND()+RAND()+RAND()+RAND()+RAND()+RAND()+RAND())-6))-1)+Real_MC_30Y!E$58)</x:f>
        <x:v>1674919.9787196317</x:v>
      </x:c>
      <x:c r="F383" s="50" t="n">
        <x:f>MAX(0,E383*(1+EXP((LN(1+Real_MC_30Y!$J$11)-0.5*Real_MC_30Y!$J$12^2)+Real_MC_30Y!$J$12*((RAND()+RAND()+RAND()+RAND()+RAND()+RAND()+RAND()+RAND()+RAND()+RAND()+RAND()+RAND())-6))-1)+Real_MC_30Y!F$58)</x:f>
        <x:v>2012171.4194455992</x:v>
      </x:c>
      <x:c r="G383" s="50" t="n">
        <x:f>MAX(0,F383*(1+EXP((LN(1+Real_MC_30Y!$J$11)-0.5*Real_MC_30Y!$J$12^2)+Real_MC_30Y!$J$12*((RAND()+RAND()+RAND()+RAND()+RAND()+RAND()+RAND()+RAND()+RAND()+RAND()+RAND()+RAND())-6))-1)+Real_MC_30Y!G$58)</x:f>
        <x:v>2423330.0185121824</x:v>
      </x:c>
      <x:c r="H383" s="50" t="n">
        <x:f>MAX(0,G383*(1+EXP((LN(1+Real_MC_30Y!$J$11)-0.5*Real_MC_30Y!$J$12^2)+Real_MC_30Y!$J$12*((RAND()+RAND()+RAND()+RAND()+RAND()+RAND()+RAND()+RAND()+RAND()+RAND()+RAND()+RAND())-6))-1)+Real_MC_30Y!H$58)</x:f>
        <x:v>1928654.7658898048</x:v>
      </x:c>
      <x:c r="I383" s="50" t="n">
        <x:f>MAX(0,H383*(1+EXP((LN(1+Real_MC_30Y!$J$11)-0.5*Real_MC_30Y!$J$12^2)+Real_MC_30Y!$J$12*((RAND()+RAND()+RAND()+RAND()+RAND()+RAND()+RAND()+RAND()+RAND()+RAND()+RAND()+RAND())-6))-1)+Real_MC_30Y!I$58)</x:f>
        <x:v>2046200.7661607733</x:v>
      </x:c>
      <x:c r="J383" s="50" t="n">
        <x:f>MAX(0,I383*(1+EXP((LN(1+Real_MC_30Y!$J$11)-0.5*Real_MC_30Y!$J$12^2)+Real_MC_30Y!$J$12*((RAND()+RAND()+RAND()+RAND()+RAND()+RAND()+RAND()+RAND()+RAND()+RAND()+RAND()+RAND())-6))-1)+Real_MC_30Y!J$58)</x:f>
        <x:v>2200712.641693288</x:v>
      </x:c>
      <x:c r="K383" s="50" t="n">
        <x:f>MAX(0,J383*(1+EXP((LN(1+Real_MC_30Y!$J$11)-0.5*Real_MC_30Y!$J$12^2)+Real_MC_30Y!$J$12*((RAND()+RAND()+RAND()+RAND()+RAND()+RAND()+RAND()+RAND()+RAND()+RAND()+RAND()+RAND())-6))-1)+Real_MC_30Y!K$58)</x:f>
        <x:v>2514781.9142499585</x:v>
      </x:c>
      <x:c r="L383" s="50" t="n">
        <x:f>MAX(0,K383*(1+EXP((LN(1+Real_MC_30Y!$J$11)-0.5*Real_MC_30Y!$J$12^2)+Real_MC_30Y!$J$12*((RAND()+RAND()+RAND()+RAND()+RAND()+RAND()+RAND()+RAND()+RAND()+RAND()+RAND()+RAND())-6))-1)+Real_MC_30Y!L$58)</x:f>
        <x:v>2298647.134610285</x:v>
      </x:c>
      <x:c r="M383" s="50" t="n">
        <x:f>MAX(0,L383*(1+EXP((LN(1+Real_MC_30Y!$J$11)-0.5*Real_MC_30Y!$J$12^2)+Real_MC_30Y!$J$12*((RAND()+RAND()+RAND()+RAND()+RAND()+RAND()+RAND()+RAND()+RAND()+RAND()+RAND()+RAND())-6))-1)+Real_MC_30Y!M$58)</x:f>
        <x:v>2833917.060690501</x:v>
      </x:c>
      <x:c r="N383" s="50" t="n">
        <x:f>MAX(0,M383*(1+EXP((LN(1+Real_MC_30Y!$J$11)-0.5*Real_MC_30Y!$J$12^2)+Real_MC_30Y!$J$12*((RAND()+RAND()+RAND()+RAND()+RAND()+RAND()+RAND()+RAND()+RAND()+RAND()+RAND()+RAND())-6))-1)+Real_MC_30Y!N$58)</x:f>
        <x:v>2726487.87862303</x:v>
      </x:c>
      <x:c r="O383" s="50" t="n">
        <x:f>MAX(0,N383*(1+EXP((LN(1+Real_MC_30Y!$J$11)-0.5*Real_MC_30Y!$J$12^2)+Real_MC_30Y!$J$12*((RAND()+RAND()+RAND()+RAND()+RAND()+RAND()+RAND()+RAND()+RAND()+RAND()+RAND()+RAND())-6))-1)+Real_MC_30Y!O$58)</x:f>
        <x:v>3296112.573808759</x:v>
      </x:c>
      <x:c r="P383" s="50" t="n">
        <x:f>MAX(0,O383*(1+EXP((LN(1+Real_MC_30Y!$J$11)-0.5*Real_MC_30Y!$J$12^2)+Real_MC_30Y!$J$12*((RAND()+RAND()+RAND()+RAND()+RAND()+RAND()+RAND()+RAND()+RAND()+RAND()+RAND()+RAND())-6))-1)+Real_MC_30Y!P$58)</x:f>
        <x:v>3732688.429301078</x:v>
      </x:c>
      <x:c r="Q383" s="50" t="n">
        <x:f>MAX(0,P383*(1+EXP((LN(1+Real_MC_30Y!$J$11)-0.5*Real_MC_30Y!$J$12^2)+Real_MC_30Y!$J$12*((RAND()+RAND()+RAND()+RAND()+RAND()+RAND()+RAND()+RAND()+RAND()+RAND()+RAND()+RAND())-6))-1)+Real_MC_30Y!Q$58)</x:f>
        <x:v>4732621.859598446</x:v>
      </x:c>
      <x:c r="R383" s="50" t="n">
        <x:f>MAX(0,Q383*(1+EXP((LN(1+Real_MC_30Y!$J$11)-0.5*Real_MC_30Y!$J$12^2)+Real_MC_30Y!$J$12*((RAND()+RAND()+RAND()+RAND()+RAND()+RAND()+RAND()+RAND()+RAND()+RAND()+RAND()+RAND())-6))-1)+Real_MC_30Y!R$58)</x:f>
        <x:v>5054280.834099705</x:v>
      </x:c>
      <x:c r="S383" s="50" t="n">
        <x:f>MAX(0,R383*(1+EXP((LN(1+Real_MC_30Y!$J$11)-0.5*Real_MC_30Y!$J$12^2)+Real_MC_30Y!$J$12*((RAND()+RAND()+RAND()+RAND()+RAND()+RAND()+RAND()+RAND()+RAND()+RAND()+RAND()+RAND())-6))-1)+Real_MC_30Y!S$58)</x:f>
        <x:v>6595294.588009599</x:v>
      </x:c>
      <x:c r="T383" s="50" t="n">
        <x:f>MAX(0,S383*(1+EXP((LN(1+Real_MC_30Y!$J$11)-0.5*Real_MC_30Y!$J$12^2)+Real_MC_30Y!$J$12*((RAND()+RAND()+RAND()+RAND()+RAND()+RAND()+RAND()+RAND()+RAND()+RAND()+RAND()+RAND())-6))-1)+Real_MC_30Y!T$58)</x:f>
        <x:v>7208376.55217972</x:v>
      </x:c>
      <x:c r="U383" s="50" t="n">
        <x:f>MAX(0,T383*(1+EXP((LN(1+Real_MC_30Y!$J$11)-0.5*Real_MC_30Y!$J$12^2)+Real_MC_30Y!$J$12*((RAND()+RAND()+RAND()+RAND()+RAND()+RAND()+RAND()+RAND()+RAND()+RAND()+RAND()+RAND())-6))-1)+Real_MC_30Y!U$58)</x:f>
        <x:v>6677861.54999051</x:v>
      </x:c>
      <x:c r="V383" s="50" t="n">
        <x:f>MAX(0,U383*(1+EXP((LN(1+Real_MC_30Y!$J$11)-0.5*Real_MC_30Y!$J$12^2)+Real_MC_30Y!$J$12*((RAND()+RAND()+RAND()+RAND()+RAND()+RAND()+RAND()+RAND()+RAND()+RAND()+RAND()+RAND())-6))-1)+Real_MC_30Y!V$58)</x:f>
        <x:v>8434361.430419745</x:v>
      </x:c>
      <x:c r="W383" s="50" t="n">
        <x:f>MAX(0,V383*(1+EXP((LN(1+Real_MC_30Y!$J$11)-0.5*Real_MC_30Y!$J$12^2)+Real_MC_30Y!$J$12*((RAND()+RAND()+RAND()+RAND()+RAND()+RAND()+RAND()+RAND()+RAND()+RAND()+RAND()+RAND())-6))-1)+Real_MC_30Y!W$58)</x:f>
        <x:v>9981453.788553571</x:v>
      </x:c>
      <x:c r="X383" s="50" t="n">
        <x:f>MAX(0,W383*(1+EXP((LN(1+Real_MC_30Y!$J$11)-0.5*Real_MC_30Y!$J$12^2)+Real_MC_30Y!$J$12*((RAND()+RAND()+RAND()+RAND()+RAND()+RAND()+RAND()+RAND()+RAND()+RAND()+RAND()+RAND())-6))-1)+Real_MC_30Y!X$58)</x:f>
        <x:v>12614114.846135745</x:v>
      </x:c>
      <x:c r="Y383" s="50" t="n">
        <x:f>MAX(0,X383*(1+EXP((LN(1+Real_MC_30Y!$J$11)-0.5*Real_MC_30Y!$J$12^2)+Real_MC_30Y!$J$12*((RAND()+RAND()+RAND()+RAND()+RAND()+RAND()+RAND()+RAND()+RAND()+RAND()+RAND()+RAND())-6))-1)+Real_MC_30Y!Y$58)</x:f>
        <x:v>15914923.964250375</x:v>
      </x:c>
      <x:c r="Z383" s="50" t="n">
        <x:f>MAX(0,Y383*(1+EXP((LN(1+Real_MC_30Y!$J$11)-0.5*Real_MC_30Y!$J$12^2)+Real_MC_30Y!$J$12*((RAND()+RAND()+RAND()+RAND()+RAND()+RAND()+RAND()+RAND()+RAND()+RAND()+RAND()+RAND())-6))-1)+Real_MC_30Y!Z$58)</x:f>
        <x:v>20224203.170550138</x:v>
      </x:c>
      <x:c r="AA383" s="50" t="n">
        <x:f>MAX(0,Z383*(1+EXP((LN(1+Real_MC_30Y!$J$11)-0.5*Real_MC_30Y!$J$12^2)+Real_MC_30Y!$J$12*((RAND()+RAND()+RAND()+RAND()+RAND()+RAND()+RAND()+RAND()+RAND()+RAND()+RAND()+RAND())-6))-1)+Real_MC_30Y!AA$58)</x:f>
        <x:v>20450800.47791177</x:v>
      </x:c>
      <x:c r="AB383" s="50" t="n">
        <x:f>MAX(0,AA383*(1+EXP((LN(1+Real_MC_30Y!$J$11)-0.5*Real_MC_30Y!$J$12^2)+Real_MC_30Y!$J$12*((RAND()+RAND()+RAND()+RAND()+RAND()+RAND()+RAND()+RAND()+RAND()+RAND()+RAND()+RAND())-6))-1)+Real_MC_30Y!AB$58)</x:f>
        <x:v>28310654.763580665</x:v>
      </x:c>
      <x:c r="AC383" s="50" t="n">
        <x:f>MAX(0,AB383*(1+EXP((LN(1+Real_MC_30Y!$J$11)-0.5*Real_MC_30Y!$J$12^2)+Real_MC_30Y!$J$12*((RAND()+RAND()+RAND()+RAND()+RAND()+RAND()+RAND()+RAND()+RAND()+RAND()+RAND()+RAND())-6))-1)+Real_MC_30Y!AC$58)</x:f>
        <x:v>29375939.87237496</x:v>
      </x:c>
      <x:c r="AD383" s="50" t="n">
        <x:f>MAX(0,AC383*(1+EXP((LN(1+Real_MC_30Y!$J$11)-0.5*Real_MC_30Y!$J$12^2)+Real_MC_30Y!$J$12*((RAND()+RAND()+RAND()+RAND()+RAND()+RAND()+RAND()+RAND()+RAND()+RAND()+RAND()+RAND())-6))-1)+Real_MC_30Y!AD$58)</x:f>
        <x:v>38567242.360196985</x:v>
      </x:c>
      <x:c r="AE383" s="50" t="n">
        <x:f>MAX(0,AD383*(1+EXP((LN(1+Real_MC_30Y!$J$11)-0.5*Real_MC_30Y!$J$12^2)+Real_MC_30Y!$J$12*((RAND()+RAND()+RAND()+RAND()+RAND()+RAND()+RAND()+RAND()+RAND()+RAND()+RAND()+RAND())-6))-1)+Real_MC_30Y!AE$58)</x:f>
        <x:v>54648378.38208702</x:v>
      </x:c>
      <x:c r="AF383" s="50" t="n">
        <x:f>MAX(0,AE383*(1+EXP((LN(1+Real_MC_30Y!$J$11)-0.5*Real_MC_30Y!$J$12^2)+Real_MC_30Y!$J$12*((RAND()+RAND()+RAND()+RAND()+RAND()+RAND()+RAND()+RAND()+RAND()+RAND()+RAND()+RAND())-6))-1)+Real_MC_30Y!AF$58)</x:f>
        <x:v>65602927.98626576</x:v>
      </x:c>
    </x:row>
    <x:row r="384">
      <x:c r="A384">
        <x:v>380</x:v>
      </x:c>
      <x:c r="B384" s="50" t="n">
        <x:f>MAX(0,Liquidity_30Y!$C$14+Real_MC_30Y!B$57-Real_MC_30Y!B$56)</x:f>
        <x:v>1029031.25</x:v>
      </x:c>
      <x:c r="C384" s="50" t="n">
        <x:f>MAX(0,B384*(1+EXP((LN(1+Real_MC_30Y!$J$11)-0.5*Real_MC_30Y!$J$12^2)+Real_MC_30Y!$J$12*((RAND()+RAND()+RAND()+RAND()+RAND()+RAND()+RAND()+RAND()+RAND()+RAND()+RAND()+RAND())-6))-1)+Real_MC_30Y!C$58)</x:f>
        <x:v>918814.7088110427</x:v>
      </x:c>
      <x:c r="D384" s="50" t="n">
        <x:f>MAX(0,C384*(1+EXP((LN(1+Real_MC_30Y!$J$11)-0.5*Real_MC_30Y!$J$12^2)+Real_MC_30Y!$J$12*((RAND()+RAND()+RAND()+RAND()+RAND()+RAND()+RAND()+RAND()+RAND()+RAND()+RAND()+RAND())-6))-1)+Real_MC_30Y!D$58)</x:f>
        <x:v>770742.5884984504</x:v>
      </x:c>
      <x:c r="E384" s="50" t="n">
        <x:f>MAX(0,D384*(1+EXP((LN(1+Real_MC_30Y!$J$11)-0.5*Real_MC_30Y!$J$12^2)+Real_MC_30Y!$J$12*((RAND()+RAND()+RAND()+RAND()+RAND()+RAND()+RAND()+RAND()+RAND()+RAND()+RAND()+RAND())-6))-1)+Real_MC_30Y!E$58)</x:f>
        <x:v>784776.6119005748</x:v>
      </x:c>
      <x:c r="F384" s="50" t="n">
        <x:f>MAX(0,E384*(1+EXP((LN(1+Real_MC_30Y!$J$11)-0.5*Real_MC_30Y!$J$12^2)+Real_MC_30Y!$J$12*((RAND()+RAND()+RAND()+RAND()+RAND()+RAND()+RAND()+RAND()+RAND()+RAND()+RAND()+RAND())-6))-1)+Real_MC_30Y!F$58)</x:f>
        <x:v>872638.9974085424</x:v>
      </x:c>
      <x:c r="G384" s="50" t="n">
        <x:f>MAX(0,F384*(1+EXP((LN(1+Real_MC_30Y!$J$11)-0.5*Real_MC_30Y!$J$12^2)+Real_MC_30Y!$J$12*((RAND()+RAND()+RAND()+RAND()+RAND()+RAND()+RAND()+RAND()+RAND()+RAND()+RAND()+RAND())-6))-1)+Real_MC_30Y!G$58)</x:f>
        <x:v>1107989.394241631</x:v>
      </x:c>
      <x:c r="H384" s="50" t="n">
        <x:f>MAX(0,G384*(1+EXP((LN(1+Real_MC_30Y!$J$11)-0.5*Real_MC_30Y!$J$12^2)+Real_MC_30Y!$J$12*((RAND()+RAND()+RAND()+RAND()+RAND()+RAND()+RAND()+RAND()+RAND()+RAND()+RAND()+RAND())-6))-1)+Real_MC_30Y!H$58)</x:f>
        <x:v>1352911.7535536995</x:v>
      </x:c>
      <x:c r="I384" s="50" t="n">
        <x:f>MAX(0,H384*(1+EXP((LN(1+Real_MC_30Y!$J$11)-0.5*Real_MC_30Y!$J$12^2)+Real_MC_30Y!$J$12*((RAND()+RAND()+RAND()+RAND()+RAND()+RAND()+RAND()+RAND()+RAND()+RAND()+RAND()+RAND())-6))-1)+Real_MC_30Y!I$58)</x:f>
        <x:v>1052886.1050258793</x:v>
      </x:c>
      <x:c r="J384" s="50" t="n">
        <x:f>MAX(0,I384*(1+EXP((LN(1+Real_MC_30Y!$J$11)-0.5*Real_MC_30Y!$J$12^2)+Real_MC_30Y!$J$12*((RAND()+RAND()+RAND()+RAND()+RAND()+RAND()+RAND()+RAND()+RAND()+RAND()+RAND()+RAND())-6))-1)+Real_MC_30Y!J$58)</x:f>
        <x:v>1309399.6266208012</x:v>
      </x:c>
      <x:c r="K384" s="50" t="n">
        <x:f>MAX(0,J384*(1+EXP((LN(1+Real_MC_30Y!$J$11)-0.5*Real_MC_30Y!$J$12^2)+Real_MC_30Y!$J$12*((RAND()+RAND()+RAND()+RAND()+RAND()+RAND()+RAND()+RAND()+RAND()+RAND()+RAND()+RAND())-6))-1)+Real_MC_30Y!K$58)</x:f>
        <x:v>1070985.4693247522</x:v>
      </x:c>
      <x:c r="L384" s="50" t="n">
        <x:f>MAX(0,K384*(1+EXP((LN(1+Real_MC_30Y!$J$11)-0.5*Real_MC_30Y!$J$12^2)+Real_MC_30Y!$J$12*((RAND()+RAND()+RAND()+RAND()+RAND()+RAND()+RAND()+RAND()+RAND()+RAND()+RAND()+RAND())-6))-1)+Real_MC_30Y!L$58)</x:f>
        <x:v>916767.3796322527</x:v>
      </x:c>
      <x:c r="M384" s="50" t="n">
        <x:f>MAX(0,L384*(1+EXP((LN(1+Real_MC_30Y!$J$11)-0.5*Real_MC_30Y!$J$12^2)+Real_MC_30Y!$J$12*((RAND()+RAND()+RAND()+RAND()+RAND()+RAND()+RAND()+RAND()+RAND()+RAND()+RAND()+RAND())-6))-1)+Real_MC_30Y!M$58)</x:f>
        <x:v>1105025.4884709031</x:v>
      </x:c>
      <x:c r="N384" s="50" t="n">
        <x:f>MAX(0,M384*(1+EXP((LN(1+Real_MC_30Y!$J$11)-0.5*Real_MC_30Y!$J$12^2)+Real_MC_30Y!$J$12*((RAND()+RAND()+RAND()+RAND()+RAND()+RAND()+RAND()+RAND()+RAND()+RAND()+RAND()+RAND())-6))-1)+Real_MC_30Y!N$58)</x:f>
        <x:v>1038221.0728133358</x:v>
      </x:c>
      <x:c r="O384" s="50" t="n">
        <x:f>MAX(0,N384*(1+EXP((LN(1+Real_MC_30Y!$J$11)-0.5*Real_MC_30Y!$J$12^2)+Real_MC_30Y!$J$12*((RAND()+RAND()+RAND()+RAND()+RAND()+RAND()+RAND()+RAND()+RAND()+RAND()+RAND()+RAND())-6))-1)+Real_MC_30Y!O$58)</x:f>
        <x:v>1258139.6471498716</x:v>
      </x:c>
      <x:c r="P384" s="50" t="n">
        <x:f>MAX(0,O384*(1+EXP((LN(1+Real_MC_30Y!$J$11)-0.5*Real_MC_30Y!$J$12^2)+Real_MC_30Y!$J$12*((RAND()+RAND()+RAND()+RAND()+RAND()+RAND()+RAND()+RAND()+RAND()+RAND()+RAND()+RAND())-6))-1)+Real_MC_30Y!P$58)</x:f>
        <x:v>1548172.9531253744</x:v>
      </x:c>
      <x:c r="Q384" s="50" t="n">
        <x:f>MAX(0,P384*(1+EXP((LN(1+Real_MC_30Y!$J$11)-0.5*Real_MC_30Y!$J$12^2)+Real_MC_30Y!$J$12*((RAND()+RAND()+RAND()+RAND()+RAND()+RAND()+RAND()+RAND()+RAND()+RAND()+RAND()+RAND())-6))-1)+Real_MC_30Y!Q$58)</x:f>
        <x:v>1138578.0267321425</x:v>
      </x:c>
      <x:c r="R384" s="50" t="n">
        <x:f>MAX(0,Q384*(1+EXP((LN(1+Real_MC_30Y!$J$11)-0.5*Real_MC_30Y!$J$12^2)+Real_MC_30Y!$J$12*((RAND()+RAND()+RAND()+RAND()+RAND()+RAND()+RAND()+RAND()+RAND()+RAND()+RAND()+RAND())-6))-1)+Real_MC_30Y!R$58)</x:f>
        <x:v>966232.8204163259</x:v>
      </x:c>
      <x:c r="S384" s="50" t="n">
        <x:f>MAX(0,R384*(1+EXP((LN(1+Real_MC_30Y!$J$11)-0.5*Real_MC_30Y!$J$12^2)+Real_MC_30Y!$J$12*((RAND()+RAND()+RAND()+RAND()+RAND()+RAND()+RAND()+RAND()+RAND()+RAND()+RAND()+RAND())-6))-1)+Real_MC_30Y!S$58)</x:f>
        <x:v>883518.9093708524</x:v>
      </x:c>
      <x:c r="T384" s="50" t="n">
        <x:f>MAX(0,S384*(1+EXP((LN(1+Real_MC_30Y!$J$11)-0.5*Real_MC_30Y!$J$12^2)+Real_MC_30Y!$J$12*((RAND()+RAND()+RAND()+RAND()+RAND()+RAND()+RAND()+RAND()+RAND()+RAND()+RAND()+RAND())-6))-1)+Real_MC_30Y!T$58)</x:f>
        <x:v>1033610.8793373434</x:v>
      </x:c>
      <x:c r="U384" s="50" t="n">
        <x:f>MAX(0,T384*(1+EXP((LN(1+Real_MC_30Y!$J$11)-0.5*Real_MC_30Y!$J$12^2)+Real_MC_30Y!$J$12*((RAND()+RAND()+RAND()+RAND()+RAND()+RAND()+RAND()+RAND()+RAND()+RAND()+RAND()+RAND())-6))-1)+Real_MC_30Y!U$58)</x:f>
        <x:v>1110674.4276924927</x:v>
      </x:c>
      <x:c r="V384" s="50" t="n">
        <x:f>MAX(0,U384*(1+EXP((LN(1+Real_MC_30Y!$J$11)-0.5*Real_MC_30Y!$J$12^2)+Real_MC_30Y!$J$12*((RAND()+RAND()+RAND()+RAND()+RAND()+RAND()+RAND()+RAND()+RAND()+RAND()+RAND()+RAND())-6))-1)+Real_MC_30Y!V$58)</x:f>
        <x:v>1441929.0667800307</x:v>
      </x:c>
      <x:c r="W384" s="50" t="n">
        <x:f>MAX(0,V384*(1+EXP((LN(1+Real_MC_30Y!$J$11)-0.5*Real_MC_30Y!$J$12^2)+Real_MC_30Y!$J$12*((RAND()+RAND()+RAND()+RAND()+RAND()+RAND()+RAND()+RAND()+RAND()+RAND()+RAND()+RAND())-6))-1)+Real_MC_30Y!W$58)</x:f>
        <x:v>1285408.8627821698</x:v>
      </x:c>
      <x:c r="X384" s="50" t="n">
        <x:f>MAX(0,W384*(1+EXP((LN(1+Real_MC_30Y!$J$11)-0.5*Real_MC_30Y!$J$12^2)+Real_MC_30Y!$J$12*((RAND()+RAND()+RAND()+RAND()+RAND()+RAND()+RAND()+RAND()+RAND()+RAND()+RAND()+RAND())-6))-1)+Real_MC_30Y!X$58)</x:f>
        <x:v>1805532.177123328</x:v>
      </x:c>
      <x:c r="Y384" s="50" t="n">
        <x:f>MAX(0,X384*(1+EXP((LN(1+Real_MC_30Y!$J$11)-0.5*Real_MC_30Y!$J$12^2)+Real_MC_30Y!$J$12*((RAND()+RAND()+RAND()+RAND()+RAND()+RAND()+RAND()+RAND()+RAND()+RAND()+RAND()+RAND())-6))-1)+Real_MC_30Y!Y$58)</x:f>
        <x:v>1619421.9506117424</x:v>
      </x:c>
      <x:c r="Z384" s="50" t="n">
        <x:f>MAX(0,Y384*(1+EXP((LN(1+Real_MC_30Y!$J$11)-0.5*Real_MC_30Y!$J$12^2)+Real_MC_30Y!$J$12*((RAND()+RAND()+RAND()+RAND()+RAND()+RAND()+RAND()+RAND()+RAND()+RAND()+RAND()+RAND())-6))-1)+Real_MC_30Y!Z$58)</x:f>
        <x:v>1670098.114235837</x:v>
      </x:c>
      <x:c r="AA384" s="50" t="n">
        <x:f>MAX(0,Z384*(1+EXP((LN(1+Real_MC_30Y!$J$11)-0.5*Real_MC_30Y!$J$12^2)+Real_MC_30Y!$J$12*((RAND()+RAND()+RAND()+RAND()+RAND()+RAND()+RAND()+RAND()+RAND()+RAND()+RAND()+RAND())-6))-1)+Real_MC_30Y!AA$58)</x:f>
        <x:v>1617142.3759697785</x:v>
      </x:c>
      <x:c r="AB384" s="50" t="n">
        <x:f>MAX(0,AA384*(1+EXP((LN(1+Real_MC_30Y!$J$11)-0.5*Real_MC_30Y!$J$12^2)+Real_MC_30Y!$J$12*((RAND()+RAND()+RAND()+RAND()+RAND()+RAND()+RAND()+RAND()+RAND()+RAND()+RAND()+RAND())-6))-1)+Real_MC_30Y!AB$58)</x:f>
        <x:v>1502910.3473881749</x:v>
      </x:c>
      <x:c r="AC384" s="50" t="n">
        <x:f>MAX(0,AB384*(1+EXP((LN(1+Real_MC_30Y!$J$11)-0.5*Real_MC_30Y!$J$12^2)+Real_MC_30Y!$J$12*((RAND()+RAND()+RAND()+RAND()+RAND()+RAND()+RAND()+RAND()+RAND()+RAND()+RAND()+RAND())-6))-1)+Real_MC_30Y!AC$58)</x:f>
        <x:v>1370545.9413587854</x:v>
      </x:c>
      <x:c r="AD384" s="50" t="n">
        <x:f>MAX(0,AC384*(1+EXP((LN(1+Real_MC_30Y!$J$11)-0.5*Real_MC_30Y!$J$12^2)+Real_MC_30Y!$J$12*((RAND()+RAND()+RAND()+RAND()+RAND()+RAND()+RAND()+RAND()+RAND()+RAND()+RAND()+RAND())-6))-1)+Real_MC_30Y!AD$58)</x:f>
        <x:v>1183545.9226916563</x:v>
      </x:c>
      <x:c r="AE384" s="50" t="n">
        <x:f>MAX(0,AD384*(1+EXP((LN(1+Real_MC_30Y!$J$11)-0.5*Real_MC_30Y!$J$12^2)+Real_MC_30Y!$J$12*((RAND()+RAND()+RAND()+RAND()+RAND()+RAND()+RAND()+RAND()+RAND()+RAND()+RAND()+RAND())-6))-1)+Real_MC_30Y!AE$58)</x:f>
        <x:v>1304438.6956566449</x:v>
      </x:c>
      <x:c r="AF384" s="50" t="n">
        <x:f>MAX(0,AE384*(1+EXP((LN(1+Real_MC_30Y!$J$11)-0.5*Real_MC_30Y!$J$12^2)+Real_MC_30Y!$J$12*((RAND()+RAND()+RAND()+RAND()+RAND()+RAND()+RAND()+RAND()+RAND()+RAND()+RAND()+RAND())-6))-1)+Real_MC_30Y!AF$58)</x:f>
        <x:v>1349816.0120242818</x:v>
      </x:c>
    </x:row>
    <x:row r="385">
      <x:c r="A385">
        <x:v>381</x:v>
      </x:c>
      <x:c r="B385" s="50" t="n">
        <x:f>MAX(0,Liquidity_30Y!$C$14+Real_MC_30Y!B$57-Real_MC_30Y!B$56)</x:f>
        <x:v>1029031.25</x:v>
      </x:c>
      <x:c r="C385" s="50" t="n">
        <x:f>MAX(0,B385*(1+EXP((LN(1+Real_MC_30Y!$J$11)-0.5*Real_MC_30Y!$J$12^2)+Real_MC_30Y!$J$12*((RAND()+RAND()+RAND()+RAND()+RAND()+RAND()+RAND()+RAND()+RAND()+RAND()+RAND()+RAND())-6))-1)+Real_MC_30Y!C$58)</x:f>
        <x:v>1281693.3440847332</x:v>
      </x:c>
      <x:c r="D385" s="50" t="n">
        <x:f>MAX(0,C385*(1+EXP((LN(1+Real_MC_30Y!$J$11)-0.5*Real_MC_30Y!$J$12^2)+Real_MC_30Y!$J$12*((RAND()+RAND()+RAND()+RAND()+RAND()+RAND()+RAND()+RAND()+RAND()+RAND()+RAND()+RAND())-6))-1)+Real_MC_30Y!D$58)</x:f>
        <x:v>942674.5676177763</x:v>
      </x:c>
      <x:c r="E385" s="50" t="n">
        <x:f>MAX(0,D385*(1+EXP((LN(1+Real_MC_30Y!$J$11)-0.5*Real_MC_30Y!$J$12^2)+Real_MC_30Y!$J$12*((RAND()+RAND()+RAND()+RAND()+RAND()+RAND()+RAND()+RAND()+RAND()+RAND()+RAND()+RAND())-6))-1)+Real_MC_30Y!E$58)</x:f>
        <x:v>1030720.8519250716</x:v>
      </x:c>
      <x:c r="F385" s="50" t="n">
        <x:f>MAX(0,E385*(1+EXP((LN(1+Real_MC_30Y!$J$11)-0.5*Real_MC_30Y!$J$12^2)+Real_MC_30Y!$J$12*((RAND()+RAND()+RAND()+RAND()+RAND()+RAND()+RAND()+RAND()+RAND()+RAND()+RAND()+RAND())-6))-1)+Real_MC_30Y!F$58)</x:f>
        <x:v>976544.6988099869</x:v>
      </x:c>
      <x:c r="G385" s="50" t="n">
        <x:f>MAX(0,F385*(1+EXP((LN(1+Real_MC_30Y!$J$11)-0.5*Real_MC_30Y!$J$12^2)+Real_MC_30Y!$J$12*((RAND()+RAND()+RAND()+RAND()+RAND()+RAND()+RAND()+RAND()+RAND()+RAND()+RAND()+RAND())-6))-1)+Real_MC_30Y!G$58)</x:f>
        <x:v>1310618.4177557994</x:v>
      </x:c>
      <x:c r="H385" s="50" t="n">
        <x:f>MAX(0,G385*(1+EXP((LN(1+Real_MC_30Y!$J$11)-0.5*Real_MC_30Y!$J$12^2)+Real_MC_30Y!$J$12*((RAND()+RAND()+RAND()+RAND()+RAND()+RAND()+RAND()+RAND()+RAND()+RAND()+RAND()+RAND())-6))-1)+Real_MC_30Y!H$58)</x:f>
        <x:v>1243691.6370140626</x:v>
      </x:c>
      <x:c r="I385" s="50" t="n">
        <x:f>MAX(0,H385*(1+EXP((LN(1+Real_MC_30Y!$J$11)-0.5*Real_MC_30Y!$J$12^2)+Real_MC_30Y!$J$12*((RAND()+RAND()+RAND()+RAND()+RAND()+RAND()+RAND()+RAND()+RAND()+RAND()+RAND()+RAND())-6))-1)+Real_MC_30Y!I$58)</x:f>
        <x:v>1384478.122320646</x:v>
      </x:c>
      <x:c r="J385" s="50" t="n">
        <x:f>MAX(0,I385*(1+EXP((LN(1+Real_MC_30Y!$J$11)-0.5*Real_MC_30Y!$J$12^2)+Real_MC_30Y!$J$12*((RAND()+RAND()+RAND()+RAND()+RAND()+RAND()+RAND()+RAND()+RAND()+RAND()+RAND()+RAND())-6))-1)+Real_MC_30Y!J$58)</x:f>
        <x:v>1912432.789004018</x:v>
      </x:c>
      <x:c r="K385" s="50" t="n">
        <x:f>MAX(0,J385*(1+EXP((LN(1+Real_MC_30Y!$J$11)-0.5*Real_MC_30Y!$J$12^2)+Real_MC_30Y!$J$12*((RAND()+RAND()+RAND()+RAND()+RAND()+RAND()+RAND()+RAND()+RAND()+RAND()+RAND()+RAND())-6))-1)+Real_MC_30Y!K$58)</x:f>
        <x:v>2079432.1112617776</x:v>
      </x:c>
      <x:c r="L385" s="50" t="n">
        <x:f>MAX(0,K385*(1+EXP((LN(1+Real_MC_30Y!$J$11)-0.5*Real_MC_30Y!$J$12^2)+Real_MC_30Y!$J$12*((RAND()+RAND()+RAND()+RAND()+RAND()+RAND()+RAND()+RAND()+RAND()+RAND()+RAND()+RAND())-6))-1)+Real_MC_30Y!L$58)</x:f>
        <x:v>2624527.187176482</x:v>
      </x:c>
      <x:c r="M385" s="50" t="n">
        <x:f>MAX(0,L385*(1+EXP((LN(1+Real_MC_30Y!$J$11)-0.5*Real_MC_30Y!$J$12^2)+Real_MC_30Y!$J$12*((RAND()+RAND()+RAND()+RAND()+RAND()+RAND()+RAND()+RAND()+RAND()+RAND()+RAND()+RAND())-6))-1)+Real_MC_30Y!M$58)</x:f>
        <x:v>2267940.1579290386</x:v>
      </x:c>
      <x:c r="N385" s="50" t="n">
        <x:f>MAX(0,M385*(1+EXP((LN(1+Real_MC_30Y!$J$11)-0.5*Real_MC_30Y!$J$12^2)+Real_MC_30Y!$J$12*((RAND()+RAND()+RAND()+RAND()+RAND()+RAND()+RAND()+RAND()+RAND()+RAND()+RAND()+RAND())-6))-1)+Real_MC_30Y!N$58)</x:f>
        <x:v>2789017.3027174263</x:v>
      </x:c>
      <x:c r="O385" s="50" t="n">
        <x:f>MAX(0,N385*(1+EXP((LN(1+Real_MC_30Y!$J$11)-0.5*Real_MC_30Y!$J$12^2)+Real_MC_30Y!$J$12*((RAND()+RAND()+RAND()+RAND()+RAND()+RAND()+RAND()+RAND()+RAND()+RAND()+RAND()+RAND())-6))-1)+Real_MC_30Y!O$58)</x:f>
        <x:v>2803951.9762972626</x:v>
      </x:c>
      <x:c r="P385" s="50" t="n">
        <x:f>MAX(0,O385*(1+EXP((LN(1+Real_MC_30Y!$J$11)-0.5*Real_MC_30Y!$J$12^2)+Real_MC_30Y!$J$12*((RAND()+RAND()+RAND()+RAND()+RAND()+RAND()+RAND()+RAND()+RAND()+RAND()+RAND()+RAND())-6))-1)+Real_MC_30Y!P$58)</x:f>
        <x:v>3011969.257677855</x:v>
      </x:c>
      <x:c r="Q385" s="50" t="n">
        <x:f>MAX(0,P385*(1+EXP((LN(1+Real_MC_30Y!$J$11)-0.5*Real_MC_30Y!$J$12^2)+Real_MC_30Y!$J$12*((RAND()+RAND()+RAND()+RAND()+RAND()+RAND()+RAND()+RAND()+RAND()+RAND()+RAND()+RAND())-6))-1)+Real_MC_30Y!Q$58)</x:f>
        <x:v>2707350.745570105</x:v>
      </x:c>
      <x:c r="R385" s="50" t="n">
        <x:f>MAX(0,Q385*(1+EXP((LN(1+Real_MC_30Y!$J$11)-0.5*Real_MC_30Y!$J$12^2)+Real_MC_30Y!$J$12*((RAND()+RAND()+RAND()+RAND()+RAND()+RAND()+RAND()+RAND()+RAND()+RAND()+RAND()+RAND())-6))-1)+Real_MC_30Y!R$58)</x:f>
        <x:v>2644323.655964481</x:v>
      </x:c>
      <x:c r="S385" s="50" t="n">
        <x:f>MAX(0,R385*(1+EXP((LN(1+Real_MC_30Y!$J$11)-0.5*Real_MC_30Y!$J$12^2)+Real_MC_30Y!$J$12*((RAND()+RAND()+RAND()+RAND()+RAND()+RAND()+RAND()+RAND()+RAND()+RAND()+RAND()+RAND())-6))-1)+Real_MC_30Y!S$58)</x:f>
        <x:v>2928282.8288721433</x:v>
      </x:c>
      <x:c r="T385" s="50" t="n">
        <x:f>MAX(0,S385*(1+EXP((LN(1+Real_MC_30Y!$J$11)-0.5*Real_MC_30Y!$J$12^2)+Real_MC_30Y!$J$12*((RAND()+RAND()+RAND()+RAND()+RAND()+RAND()+RAND()+RAND()+RAND()+RAND()+RAND()+RAND())-6))-1)+Real_MC_30Y!T$58)</x:f>
        <x:v>3429069.708246268</x:v>
      </x:c>
      <x:c r="U385" s="50" t="n">
        <x:f>MAX(0,T385*(1+EXP((LN(1+Real_MC_30Y!$J$11)-0.5*Real_MC_30Y!$J$12^2)+Real_MC_30Y!$J$12*((RAND()+RAND()+RAND()+RAND()+RAND()+RAND()+RAND()+RAND()+RAND()+RAND()+RAND()+RAND())-6))-1)+Real_MC_30Y!U$58)</x:f>
        <x:v>3053583.5936415116</x:v>
      </x:c>
      <x:c r="V385" s="50" t="n">
        <x:f>MAX(0,U385*(1+EXP((LN(1+Real_MC_30Y!$J$11)-0.5*Real_MC_30Y!$J$12^2)+Real_MC_30Y!$J$12*((RAND()+RAND()+RAND()+RAND()+RAND()+RAND()+RAND()+RAND()+RAND()+RAND()+RAND()+RAND())-6))-1)+Real_MC_30Y!V$58)</x:f>
        <x:v>3925618.371755579</x:v>
      </x:c>
      <x:c r="W385" s="50" t="n">
        <x:f>MAX(0,V385*(1+EXP((LN(1+Real_MC_30Y!$J$11)-0.5*Real_MC_30Y!$J$12^2)+Real_MC_30Y!$J$12*((RAND()+RAND()+RAND()+RAND()+RAND()+RAND()+RAND()+RAND()+RAND()+RAND()+RAND()+RAND())-6))-1)+Real_MC_30Y!W$58)</x:f>
        <x:v>3847275.9529498257</x:v>
      </x:c>
      <x:c r="X385" s="50" t="n">
        <x:f>MAX(0,W385*(1+EXP((LN(1+Real_MC_30Y!$J$11)-0.5*Real_MC_30Y!$J$12^2)+Real_MC_30Y!$J$12*((RAND()+RAND()+RAND()+RAND()+RAND()+RAND()+RAND()+RAND()+RAND()+RAND()+RAND()+RAND())-6))-1)+Real_MC_30Y!X$58)</x:f>
        <x:v>3537938.2148388224</x:v>
      </x:c>
      <x:c r="Y385" s="50" t="n">
        <x:f>MAX(0,X385*(1+EXP((LN(1+Real_MC_30Y!$J$11)-0.5*Real_MC_30Y!$J$12^2)+Real_MC_30Y!$J$12*((RAND()+RAND()+RAND()+RAND()+RAND()+RAND()+RAND()+RAND()+RAND()+RAND()+RAND()+RAND())-6))-1)+Real_MC_30Y!Y$58)</x:f>
        <x:v>4232476.741734298</x:v>
      </x:c>
      <x:c r="Z385" s="50" t="n">
        <x:f>MAX(0,Y385*(1+EXP((LN(1+Real_MC_30Y!$J$11)-0.5*Real_MC_30Y!$J$12^2)+Real_MC_30Y!$J$12*((RAND()+RAND()+RAND()+RAND()+RAND()+RAND()+RAND()+RAND()+RAND()+RAND()+RAND()+RAND())-6))-1)+Real_MC_30Y!Z$58)</x:f>
        <x:v>5340828.63909671</x:v>
      </x:c>
      <x:c r="AA385" s="50" t="n">
        <x:f>MAX(0,Z385*(1+EXP((LN(1+Real_MC_30Y!$J$11)-0.5*Real_MC_30Y!$J$12^2)+Real_MC_30Y!$J$12*((RAND()+RAND()+RAND()+RAND()+RAND()+RAND()+RAND()+RAND()+RAND()+RAND()+RAND()+RAND())-6))-1)+Real_MC_30Y!AA$58)</x:f>
        <x:v>5180186.228095702</x:v>
      </x:c>
      <x:c r="AB385" s="50" t="n">
        <x:f>MAX(0,AA385*(1+EXP((LN(1+Real_MC_30Y!$J$11)-0.5*Real_MC_30Y!$J$12^2)+Real_MC_30Y!$J$12*((RAND()+RAND()+RAND()+RAND()+RAND()+RAND()+RAND()+RAND()+RAND()+RAND()+RAND()+RAND())-6))-1)+Real_MC_30Y!AB$58)</x:f>
        <x:v>5188426.213640464</x:v>
      </x:c>
      <x:c r="AC385" s="50" t="n">
        <x:f>MAX(0,AB385*(1+EXP((LN(1+Real_MC_30Y!$J$11)-0.5*Real_MC_30Y!$J$12^2)+Real_MC_30Y!$J$12*((RAND()+RAND()+RAND()+RAND()+RAND()+RAND()+RAND()+RAND()+RAND()+RAND()+RAND()+RAND())-6))-1)+Real_MC_30Y!AC$58)</x:f>
        <x:v>6882330.4107331475</x:v>
      </x:c>
      <x:c r="AD385" s="50" t="n">
        <x:f>MAX(0,AC385*(1+EXP((LN(1+Real_MC_30Y!$J$11)-0.5*Real_MC_30Y!$J$12^2)+Real_MC_30Y!$J$12*((RAND()+RAND()+RAND()+RAND()+RAND()+RAND()+RAND()+RAND()+RAND()+RAND()+RAND()+RAND())-6))-1)+Real_MC_30Y!AD$58)</x:f>
        <x:v>7273309.485010912</x:v>
      </x:c>
      <x:c r="AE385" s="50" t="n">
        <x:f>MAX(0,AD385*(1+EXP((LN(1+Real_MC_30Y!$J$11)-0.5*Real_MC_30Y!$J$12^2)+Real_MC_30Y!$J$12*((RAND()+RAND()+RAND()+RAND()+RAND()+RAND()+RAND()+RAND()+RAND()+RAND()+RAND()+RAND())-6))-1)+Real_MC_30Y!AE$58)</x:f>
        <x:v>6969638.996132032</x:v>
      </x:c>
      <x:c r="AF385" s="50" t="n">
        <x:f>MAX(0,AE385*(1+EXP((LN(1+Real_MC_30Y!$J$11)-0.5*Real_MC_30Y!$J$12^2)+Real_MC_30Y!$J$12*((RAND()+RAND()+RAND()+RAND()+RAND()+RAND()+RAND()+RAND()+RAND()+RAND()+RAND()+RAND())-6))-1)+Real_MC_30Y!AF$58)</x:f>
        <x:v>6662033.443403727</x:v>
      </x:c>
    </x:row>
    <x:row r="386">
      <x:c r="A386">
        <x:v>382</x:v>
      </x:c>
      <x:c r="B386" s="50" t="n">
        <x:f>MAX(0,Liquidity_30Y!$C$14+Real_MC_30Y!B$57-Real_MC_30Y!B$56)</x:f>
        <x:v>1029031.25</x:v>
      </x:c>
      <x:c r="C386" s="50" t="n">
        <x:f>MAX(0,B386*(1+EXP((LN(1+Real_MC_30Y!$J$11)-0.5*Real_MC_30Y!$J$12^2)+Real_MC_30Y!$J$12*((RAND()+RAND()+RAND()+RAND()+RAND()+RAND()+RAND()+RAND()+RAND()+RAND()+RAND()+RAND())-6))-1)+Real_MC_30Y!C$58)</x:f>
        <x:v>1005100.815725231</x:v>
      </x:c>
      <x:c r="D386" s="50" t="n">
        <x:f>MAX(0,C386*(1+EXP((LN(1+Real_MC_30Y!$J$11)-0.5*Real_MC_30Y!$J$12^2)+Real_MC_30Y!$J$12*((RAND()+RAND()+RAND()+RAND()+RAND()+RAND()+RAND()+RAND()+RAND()+RAND()+RAND()+RAND())-6))-1)+Real_MC_30Y!D$58)</x:f>
        <x:v>1026410.6210493753</x:v>
      </x:c>
      <x:c r="E386" s="50" t="n">
        <x:f>MAX(0,D386*(1+EXP((LN(1+Real_MC_30Y!$J$11)-0.5*Real_MC_30Y!$J$12^2)+Real_MC_30Y!$J$12*((RAND()+RAND()+RAND()+RAND()+RAND()+RAND()+RAND()+RAND()+RAND()+RAND()+RAND()+RAND())-6))-1)+Real_MC_30Y!E$58)</x:f>
        <x:v>949470.280163344</x:v>
      </x:c>
      <x:c r="F386" s="50" t="n">
        <x:f>MAX(0,E386*(1+EXP((LN(1+Real_MC_30Y!$J$11)-0.5*Real_MC_30Y!$J$12^2)+Real_MC_30Y!$J$12*((RAND()+RAND()+RAND()+RAND()+RAND()+RAND()+RAND()+RAND()+RAND()+RAND()+RAND()+RAND())-6))-1)+Real_MC_30Y!F$58)</x:f>
        <x:v>891437.7813484105</x:v>
      </x:c>
      <x:c r="G386" s="50" t="n">
        <x:f>MAX(0,F386*(1+EXP((LN(1+Real_MC_30Y!$J$11)-0.5*Real_MC_30Y!$J$12^2)+Real_MC_30Y!$J$12*((RAND()+RAND()+RAND()+RAND()+RAND()+RAND()+RAND()+RAND()+RAND()+RAND()+RAND()+RAND())-6))-1)+Real_MC_30Y!G$58)</x:f>
        <x:v>1219307.4293737148</x:v>
      </x:c>
      <x:c r="H386" s="50" t="n">
        <x:f>MAX(0,G386*(1+EXP((LN(1+Real_MC_30Y!$J$11)-0.5*Real_MC_30Y!$J$12^2)+Real_MC_30Y!$J$12*((RAND()+RAND()+RAND()+RAND()+RAND()+RAND()+RAND()+RAND()+RAND()+RAND()+RAND()+RAND())-6))-1)+Real_MC_30Y!H$58)</x:f>
        <x:v>1291073.259500421</x:v>
      </x:c>
      <x:c r="I386" s="50" t="n">
        <x:f>MAX(0,H386*(1+EXP((LN(1+Real_MC_30Y!$J$11)-0.5*Real_MC_30Y!$J$12^2)+Real_MC_30Y!$J$12*((RAND()+RAND()+RAND()+RAND()+RAND()+RAND()+RAND()+RAND()+RAND()+RAND()+RAND()+RAND())-6))-1)+Real_MC_30Y!I$58)</x:f>
        <x:v>1434760.611569608</x:v>
      </x:c>
      <x:c r="J386" s="50" t="n">
        <x:f>MAX(0,I386*(1+EXP((LN(1+Real_MC_30Y!$J$11)-0.5*Real_MC_30Y!$J$12^2)+Real_MC_30Y!$J$12*((RAND()+RAND()+RAND()+RAND()+RAND()+RAND()+RAND()+RAND()+RAND()+RAND()+RAND()+RAND())-6))-1)+Real_MC_30Y!J$58)</x:f>
        <x:v>1388398.5474898792</x:v>
      </x:c>
      <x:c r="K386" s="50" t="n">
        <x:f>MAX(0,J386*(1+EXP((LN(1+Real_MC_30Y!$J$11)-0.5*Real_MC_30Y!$J$12^2)+Real_MC_30Y!$J$12*((RAND()+RAND()+RAND()+RAND()+RAND()+RAND()+RAND()+RAND()+RAND()+RAND()+RAND()+RAND())-6))-1)+Real_MC_30Y!K$58)</x:f>
        <x:v>1601867.6753648343</x:v>
      </x:c>
      <x:c r="L386" s="50" t="n">
        <x:f>MAX(0,K386*(1+EXP((LN(1+Real_MC_30Y!$J$11)-0.5*Real_MC_30Y!$J$12^2)+Real_MC_30Y!$J$12*((RAND()+RAND()+RAND()+RAND()+RAND()+RAND()+RAND()+RAND()+RAND()+RAND()+RAND()+RAND())-6))-1)+Real_MC_30Y!L$58)</x:f>
        <x:v>2000264.850375787</x:v>
      </x:c>
      <x:c r="M386" s="50" t="n">
        <x:f>MAX(0,L386*(1+EXP((LN(1+Real_MC_30Y!$J$11)-0.5*Real_MC_30Y!$J$12^2)+Real_MC_30Y!$J$12*((RAND()+RAND()+RAND()+RAND()+RAND()+RAND()+RAND()+RAND()+RAND()+RAND()+RAND()+RAND())-6))-1)+Real_MC_30Y!M$58)</x:f>
        <x:v>2031564.7453162465</x:v>
      </x:c>
      <x:c r="N386" s="50" t="n">
        <x:f>MAX(0,M386*(1+EXP((LN(1+Real_MC_30Y!$J$11)-0.5*Real_MC_30Y!$J$12^2)+Real_MC_30Y!$J$12*((RAND()+RAND()+RAND()+RAND()+RAND()+RAND()+RAND()+RAND()+RAND()+RAND()+RAND()+RAND())-6))-1)+Real_MC_30Y!N$58)</x:f>
        <x:v>1882083.1427622174</x:v>
      </x:c>
      <x:c r="O386" s="50" t="n">
        <x:f>MAX(0,N386*(1+EXP((LN(1+Real_MC_30Y!$J$11)-0.5*Real_MC_30Y!$J$12^2)+Real_MC_30Y!$J$12*((RAND()+RAND()+RAND()+RAND()+RAND()+RAND()+RAND()+RAND()+RAND()+RAND()+RAND()+RAND())-6))-1)+Real_MC_30Y!O$58)</x:f>
        <x:v>2000226.2114473146</x:v>
      </x:c>
      <x:c r="P386" s="50" t="n">
        <x:f>MAX(0,O386*(1+EXP((LN(1+Real_MC_30Y!$J$11)-0.5*Real_MC_30Y!$J$12^2)+Real_MC_30Y!$J$12*((RAND()+RAND()+RAND()+RAND()+RAND()+RAND()+RAND()+RAND()+RAND()+RAND()+RAND()+RAND())-6))-1)+Real_MC_30Y!P$58)</x:f>
        <x:v>2005941.926039754</x:v>
      </x:c>
      <x:c r="Q386" s="50" t="n">
        <x:f>MAX(0,P386*(1+EXP((LN(1+Real_MC_30Y!$J$11)-0.5*Real_MC_30Y!$J$12^2)+Real_MC_30Y!$J$12*((RAND()+RAND()+RAND()+RAND()+RAND()+RAND()+RAND()+RAND()+RAND()+RAND()+RAND()+RAND())-6))-1)+Real_MC_30Y!Q$58)</x:f>
        <x:v>2125340.2021616003</x:v>
      </x:c>
      <x:c r="R386" s="50" t="n">
        <x:f>MAX(0,Q386*(1+EXP((LN(1+Real_MC_30Y!$J$11)-0.5*Real_MC_30Y!$J$12^2)+Real_MC_30Y!$J$12*((RAND()+RAND()+RAND()+RAND()+RAND()+RAND()+RAND()+RAND()+RAND()+RAND()+RAND()+RAND())-6))-1)+Real_MC_30Y!R$58)</x:f>
        <x:v>1920684.44769254</x:v>
      </x:c>
      <x:c r="S386" s="50" t="n">
        <x:f>MAX(0,R386*(1+EXP((LN(1+Real_MC_30Y!$J$11)-0.5*Real_MC_30Y!$J$12^2)+Real_MC_30Y!$J$12*((RAND()+RAND()+RAND()+RAND()+RAND()+RAND()+RAND()+RAND()+RAND()+RAND()+RAND()+RAND())-6))-1)+Real_MC_30Y!S$58)</x:f>
        <x:v>1668203.1831459443</x:v>
      </x:c>
      <x:c r="T386" s="50" t="n">
        <x:f>MAX(0,S386*(1+EXP((LN(1+Real_MC_30Y!$J$11)-0.5*Real_MC_30Y!$J$12^2)+Real_MC_30Y!$J$12*((RAND()+RAND()+RAND()+RAND()+RAND()+RAND()+RAND()+RAND()+RAND()+RAND()+RAND()+RAND())-6))-1)+Real_MC_30Y!T$58)</x:f>
        <x:v>1797259.5821756916</x:v>
      </x:c>
      <x:c r="U386" s="50" t="n">
        <x:f>MAX(0,T386*(1+EXP((LN(1+Real_MC_30Y!$J$11)-0.5*Real_MC_30Y!$J$12^2)+Real_MC_30Y!$J$12*((RAND()+RAND()+RAND()+RAND()+RAND()+RAND()+RAND()+RAND()+RAND()+RAND()+RAND()+RAND())-6))-1)+Real_MC_30Y!U$58)</x:f>
        <x:v>2242949.2627263586</x:v>
      </x:c>
      <x:c r="V386" s="50" t="n">
        <x:f>MAX(0,U386*(1+EXP((LN(1+Real_MC_30Y!$J$11)-0.5*Real_MC_30Y!$J$12^2)+Real_MC_30Y!$J$12*((RAND()+RAND()+RAND()+RAND()+RAND()+RAND()+RAND()+RAND()+RAND()+RAND()+RAND()+RAND())-6))-1)+Real_MC_30Y!V$58)</x:f>
        <x:v>2639393.3647173205</x:v>
      </x:c>
      <x:c r="W386" s="50" t="n">
        <x:f>MAX(0,V386*(1+EXP((LN(1+Real_MC_30Y!$J$11)-0.5*Real_MC_30Y!$J$12^2)+Real_MC_30Y!$J$12*((RAND()+RAND()+RAND()+RAND()+RAND()+RAND()+RAND()+RAND()+RAND()+RAND()+RAND()+RAND())-6))-1)+Real_MC_30Y!W$58)</x:f>
        <x:v>2909196.3825226147</x:v>
      </x:c>
      <x:c r="X386" s="50" t="n">
        <x:f>MAX(0,W386*(1+EXP((LN(1+Real_MC_30Y!$J$11)-0.5*Real_MC_30Y!$J$12^2)+Real_MC_30Y!$J$12*((RAND()+RAND()+RAND()+RAND()+RAND()+RAND()+RAND()+RAND()+RAND()+RAND()+RAND()+RAND())-6))-1)+Real_MC_30Y!X$58)</x:f>
        <x:v>2721934.2246456416</x:v>
      </x:c>
      <x:c r="Y386" s="50" t="n">
        <x:f>MAX(0,X386*(1+EXP((LN(1+Real_MC_30Y!$J$11)-0.5*Real_MC_30Y!$J$12^2)+Real_MC_30Y!$J$12*((RAND()+RAND()+RAND()+RAND()+RAND()+RAND()+RAND()+RAND()+RAND()+RAND()+RAND()+RAND())-6))-1)+Real_MC_30Y!Y$58)</x:f>
        <x:v>3345433.0585893085</x:v>
      </x:c>
      <x:c r="Z386" s="50" t="n">
        <x:f>MAX(0,Y386*(1+EXP((LN(1+Real_MC_30Y!$J$11)-0.5*Real_MC_30Y!$J$12^2)+Real_MC_30Y!$J$12*((RAND()+RAND()+RAND()+RAND()+RAND()+RAND()+RAND()+RAND()+RAND()+RAND()+RAND()+RAND())-6))-1)+Real_MC_30Y!Z$58)</x:f>
        <x:v>2662938.7042480493</x:v>
      </x:c>
      <x:c r="AA386" s="50" t="n">
        <x:f>MAX(0,Z386*(1+EXP((LN(1+Real_MC_30Y!$J$11)-0.5*Real_MC_30Y!$J$12^2)+Real_MC_30Y!$J$12*((RAND()+RAND()+RAND()+RAND()+RAND()+RAND()+RAND()+RAND()+RAND()+RAND()+RAND()+RAND())-6))-1)+Real_MC_30Y!AA$58)</x:f>
        <x:v>3706512.905902482</x:v>
      </x:c>
      <x:c r="AB386" s="50" t="n">
        <x:f>MAX(0,AA386*(1+EXP((LN(1+Real_MC_30Y!$J$11)-0.5*Real_MC_30Y!$J$12^2)+Real_MC_30Y!$J$12*((RAND()+RAND()+RAND()+RAND()+RAND()+RAND()+RAND()+RAND()+RAND()+RAND()+RAND()+RAND())-6))-1)+Real_MC_30Y!AB$58)</x:f>
        <x:v>3803209.8016917203</x:v>
      </x:c>
      <x:c r="AC386" s="50" t="n">
        <x:f>MAX(0,AB386*(1+EXP((LN(1+Real_MC_30Y!$J$11)-0.5*Real_MC_30Y!$J$12^2)+Real_MC_30Y!$J$12*((RAND()+RAND()+RAND()+RAND()+RAND()+RAND()+RAND()+RAND()+RAND()+RAND()+RAND()+RAND())-6))-1)+Real_MC_30Y!AC$58)</x:f>
        <x:v>3894475.9799230006</x:v>
      </x:c>
      <x:c r="AD386" s="50" t="n">
        <x:f>MAX(0,AC386*(1+EXP((LN(1+Real_MC_30Y!$J$11)-0.5*Real_MC_30Y!$J$12^2)+Real_MC_30Y!$J$12*((RAND()+RAND()+RAND()+RAND()+RAND()+RAND()+RAND()+RAND()+RAND()+RAND()+RAND()+RAND())-6))-1)+Real_MC_30Y!AD$58)</x:f>
        <x:v>3726062.5006056274</x:v>
      </x:c>
      <x:c r="AE386" s="50" t="n">
        <x:f>MAX(0,AD386*(1+EXP((LN(1+Real_MC_30Y!$J$11)-0.5*Real_MC_30Y!$J$12^2)+Real_MC_30Y!$J$12*((RAND()+RAND()+RAND()+RAND()+RAND()+RAND()+RAND()+RAND()+RAND()+RAND()+RAND()+RAND())-6))-1)+Real_MC_30Y!AE$58)</x:f>
        <x:v>4044054.2900620764</x:v>
      </x:c>
      <x:c r="AF386" s="50" t="n">
        <x:f>MAX(0,AE386*(1+EXP((LN(1+Real_MC_30Y!$J$11)-0.5*Real_MC_30Y!$J$12^2)+Real_MC_30Y!$J$12*((RAND()+RAND()+RAND()+RAND()+RAND()+RAND()+RAND()+RAND()+RAND()+RAND()+RAND()+RAND())-6))-1)+Real_MC_30Y!AF$58)</x:f>
        <x:v>3814002.7777134357</x:v>
      </x:c>
    </x:row>
    <x:row r="387">
      <x:c r="A387">
        <x:v>383</x:v>
      </x:c>
      <x:c r="B387" s="50" t="n">
        <x:f>MAX(0,Liquidity_30Y!$C$14+Real_MC_30Y!B$57-Real_MC_30Y!B$56)</x:f>
        <x:v>1029031.25</x:v>
      </x:c>
      <x:c r="C387" s="50" t="n">
        <x:f>MAX(0,B387*(1+EXP((LN(1+Real_MC_30Y!$J$11)-0.5*Real_MC_30Y!$J$12^2)+Real_MC_30Y!$J$12*((RAND()+RAND()+RAND()+RAND()+RAND()+RAND()+RAND()+RAND()+RAND()+RAND()+RAND()+RAND())-6))-1)+Real_MC_30Y!C$58)</x:f>
        <x:v>1109718.526106432</x:v>
      </x:c>
      <x:c r="D387" s="50" t="n">
        <x:f>MAX(0,C387*(1+EXP((LN(1+Real_MC_30Y!$J$11)-0.5*Real_MC_30Y!$J$12^2)+Real_MC_30Y!$J$12*((RAND()+RAND()+RAND()+RAND()+RAND()+RAND()+RAND()+RAND()+RAND()+RAND()+RAND()+RAND())-6))-1)+Real_MC_30Y!D$58)</x:f>
        <x:v>1155981.0613170392</x:v>
      </x:c>
      <x:c r="E387" s="50" t="n">
        <x:f>MAX(0,D387*(1+EXP((LN(1+Real_MC_30Y!$J$11)-0.5*Real_MC_30Y!$J$12^2)+Real_MC_30Y!$J$12*((RAND()+RAND()+RAND()+RAND()+RAND()+RAND()+RAND()+RAND()+RAND()+RAND()+RAND()+RAND())-6))-1)+Real_MC_30Y!E$58)</x:f>
        <x:v>1135076.192107088</x:v>
      </x:c>
      <x:c r="F387" s="50" t="n">
        <x:f>MAX(0,E387*(1+EXP((LN(1+Real_MC_30Y!$J$11)-0.5*Real_MC_30Y!$J$12^2)+Real_MC_30Y!$J$12*((RAND()+RAND()+RAND()+RAND()+RAND()+RAND()+RAND()+RAND()+RAND()+RAND()+RAND()+RAND())-6))-1)+Real_MC_30Y!F$58)</x:f>
        <x:v>1388752.5461034554</x:v>
      </x:c>
      <x:c r="G387" s="50" t="n">
        <x:f>MAX(0,F387*(1+EXP((LN(1+Real_MC_30Y!$J$11)-0.5*Real_MC_30Y!$J$12^2)+Real_MC_30Y!$J$12*((RAND()+RAND()+RAND()+RAND()+RAND()+RAND()+RAND()+RAND()+RAND()+RAND()+RAND()+RAND())-6))-1)+Real_MC_30Y!G$58)</x:f>
        <x:v>1059686.4337063339</x:v>
      </x:c>
      <x:c r="H387" s="50" t="n">
        <x:f>MAX(0,G387*(1+EXP((LN(1+Real_MC_30Y!$J$11)-0.5*Real_MC_30Y!$J$12^2)+Real_MC_30Y!$J$12*((RAND()+RAND()+RAND()+RAND()+RAND()+RAND()+RAND()+RAND()+RAND()+RAND()+RAND()+RAND())-6))-1)+Real_MC_30Y!H$58)</x:f>
        <x:v>1082382.8461597806</x:v>
      </x:c>
      <x:c r="I387" s="50" t="n">
        <x:f>MAX(0,H387*(1+EXP((LN(1+Real_MC_30Y!$J$11)-0.5*Real_MC_30Y!$J$12^2)+Real_MC_30Y!$J$12*((RAND()+RAND()+RAND()+RAND()+RAND()+RAND()+RAND()+RAND()+RAND()+RAND()+RAND()+RAND())-6))-1)+Real_MC_30Y!I$58)</x:f>
        <x:v>1131680.8162455314</x:v>
      </x:c>
      <x:c r="J387" s="50" t="n">
        <x:f>MAX(0,I387*(1+EXP((LN(1+Real_MC_30Y!$J$11)-0.5*Real_MC_30Y!$J$12^2)+Real_MC_30Y!$J$12*((RAND()+RAND()+RAND()+RAND()+RAND()+RAND()+RAND()+RAND()+RAND()+RAND()+RAND()+RAND())-6))-1)+Real_MC_30Y!J$58)</x:f>
        <x:v>1299774.858940763</x:v>
      </x:c>
      <x:c r="K387" s="50" t="n">
        <x:f>MAX(0,J387*(1+EXP((LN(1+Real_MC_30Y!$J$11)-0.5*Real_MC_30Y!$J$12^2)+Real_MC_30Y!$J$12*((RAND()+RAND()+RAND()+RAND()+RAND()+RAND()+RAND()+RAND()+RAND()+RAND()+RAND()+RAND())-6))-1)+Real_MC_30Y!K$58)</x:f>
        <x:v>1699225.511284008</x:v>
      </x:c>
      <x:c r="L387" s="50" t="n">
        <x:f>MAX(0,K387*(1+EXP((LN(1+Real_MC_30Y!$J$11)-0.5*Real_MC_30Y!$J$12^2)+Real_MC_30Y!$J$12*((RAND()+RAND()+RAND()+RAND()+RAND()+RAND()+RAND()+RAND()+RAND()+RAND()+RAND()+RAND())-6))-1)+Real_MC_30Y!L$58)</x:f>
        <x:v>1773426.494479122</x:v>
      </x:c>
      <x:c r="M387" s="50" t="n">
        <x:f>MAX(0,L387*(1+EXP((LN(1+Real_MC_30Y!$J$11)-0.5*Real_MC_30Y!$J$12^2)+Real_MC_30Y!$J$12*((RAND()+RAND()+RAND()+RAND()+RAND()+RAND()+RAND()+RAND()+RAND()+RAND()+RAND()+RAND())-6))-1)+Real_MC_30Y!M$58)</x:f>
        <x:v>1570340.8558919553</x:v>
      </x:c>
      <x:c r="N387" s="50" t="n">
        <x:f>MAX(0,M387*(1+EXP((LN(1+Real_MC_30Y!$J$11)-0.5*Real_MC_30Y!$J$12^2)+Real_MC_30Y!$J$12*((RAND()+RAND()+RAND()+RAND()+RAND()+RAND()+RAND()+RAND()+RAND()+RAND()+RAND()+RAND())-6))-1)+Real_MC_30Y!N$58)</x:f>
        <x:v>1414430.9732232592</x:v>
      </x:c>
      <x:c r="O387" s="50" t="n">
        <x:f>MAX(0,N387*(1+EXP((LN(1+Real_MC_30Y!$J$11)-0.5*Real_MC_30Y!$J$12^2)+Real_MC_30Y!$J$12*((RAND()+RAND()+RAND()+RAND()+RAND()+RAND()+RAND()+RAND()+RAND()+RAND()+RAND()+RAND())-6))-1)+Real_MC_30Y!O$58)</x:f>
        <x:v>1459102.28461681</x:v>
      </x:c>
      <x:c r="P387" s="50" t="n">
        <x:f>MAX(0,O387*(1+EXP((LN(1+Real_MC_30Y!$J$11)-0.5*Real_MC_30Y!$J$12^2)+Real_MC_30Y!$J$12*((RAND()+RAND()+RAND()+RAND()+RAND()+RAND()+RAND()+RAND()+RAND()+RAND()+RAND()+RAND())-6))-1)+Real_MC_30Y!P$58)</x:f>
        <x:v>1771172.7420992625</x:v>
      </x:c>
      <x:c r="Q387" s="50" t="n">
        <x:f>MAX(0,P387*(1+EXP((LN(1+Real_MC_30Y!$J$11)-0.5*Real_MC_30Y!$J$12^2)+Real_MC_30Y!$J$12*((RAND()+RAND()+RAND()+RAND()+RAND()+RAND()+RAND()+RAND()+RAND()+RAND()+RAND()+RAND())-6))-1)+Real_MC_30Y!Q$58)</x:f>
        <x:v>2095494.4734231434</x:v>
      </x:c>
      <x:c r="R387" s="50" t="n">
        <x:f>MAX(0,Q387*(1+EXP((LN(1+Real_MC_30Y!$J$11)-0.5*Real_MC_30Y!$J$12^2)+Real_MC_30Y!$J$12*((RAND()+RAND()+RAND()+RAND()+RAND()+RAND()+RAND()+RAND()+RAND()+RAND()+RAND()+RAND())-6))-1)+Real_MC_30Y!R$58)</x:f>
        <x:v>2397784.0562425395</x:v>
      </x:c>
      <x:c r="S387" s="50" t="n">
        <x:f>MAX(0,R387*(1+EXP((LN(1+Real_MC_30Y!$J$11)-0.5*Real_MC_30Y!$J$12^2)+Real_MC_30Y!$J$12*((RAND()+RAND()+RAND()+RAND()+RAND()+RAND()+RAND()+RAND()+RAND()+RAND()+RAND()+RAND())-6))-1)+Real_MC_30Y!S$58)</x:f>
        <x:v>3101582.2147400808</x:v>
      </x:c>
      <x:c r="T387" s="50" t="n">
        <x:f>MAX(0,S387*(1+EXP((LN(1+Real_MC_30Y!$J$11)-0.5*Real_MC_30Y!$J$12^2)+Real_MC_30Y!$J$12*((RAND()+RAND()+RAND()+RAND()+RAND()+RAND()+RAND()+RAND()+RAND()+RAND()+RAND()+RAND())-6))-1)+Real_MC_30Y!T$58)</x:f>
        <x:v>3485276.3655989524</x:v>
      </x:c>
      <x:c r="U387" s="50" t="n">
        <x:f>MAX(0,T387*(1+EXP((LN(1+Real_MC_30Y!$J$11)-0.5*Real_MC_30Y!$J$12^2)+Real_MC_30Y!$J$12*((RAND()+RAND()+RAND()+RAND()+RAND()+RAND()+RAND()+RAND()+RAND()+RAND()+RAND()+RAND())-6))-1)+Real_MC_30Y!U$58)</x:f>
        <x:v>2703324.726271159</x:v>
      </x:c>
      <x:c r="V387" s="50" t="n">
        <x:f>MAX(0,U387*(1+EXP((LN(1+Real_MC_30Y!$J$11)-0.5*Real_MC_30Y!$J$12^2)+Real_MC_30Y!$J$12*((RAND()+RAND()+RAND()+RAND()+RAND()+RAND()+RAND()+RAND()+RAND()+RAND()+RAND()+RAND())-6))-1)+Real_MC_30Y!V$58)</x:f>
        <x:v>2642157.9191820016</x:v>
      </x:c>
      <x:c r="W387" s="50" t="n">
        <x:f>MAX(0,V387*(1+EXP((LN(1+Real_MC_30Y!$J$11)-0.5*Real_MC_30Y!$J$12^2)+Real_MC_30Y!$J$12*((RAND()+RAND()+RAND()+RAND()+RAND()+RAND()+RAND()+RAND()+RAND()+RAND()+RAND()+RAND())-6))-1)+Real_MC_30Y!W$58)</x:f>
        <x:v>2542644.212447726</x:v>
      </x:c>
      <x:c r="X387" s="50" t="n">
        <x:f>MAX(0,W387*(1+EXP((LN(1+Real_MC_30Y!$J$11)-0.5*Real_MC_30Y!$J$12^2)+Real_MC_30Y!$J$12*((RAND()+RAND()+RAND()+RAND()+RAND()+RAND()+RAND()+RAND()+RAND()+RAND()+RAND()+RAND())-6))-1)+Real_MC_30Y!X$58)</x:f>
        <x:v>2696110.945965632</x:v>
      </x:c>
      <x:c r="Y387" s="50" t="n">
        <x:f>MAX(0,X387*(1+EXP((LN(1+Real_MC_30Y!$J$11)-0.5*Real_MC_30Y!$J$12^2)+Real_MC_30Y!$J$12*((RAND()+RAND()+RAND()+RAND()+RAND()+RAND()+RAND()+RAND()+RAND()+RAND()+RAND()+RAND())-6))-1)+Real_MC_30Y!Y$58)</x:f>
        <x:v>2166035.324151725</x:v>
      </x:c>
      <x:c r="Z387" s="50" t="n">
        <x:f>MAX(0,Y387*(1+EXP((LN(1+Real_MC_30Y!$J$11)-0.5*Real_MC_30Y!$J$12^2)+Real_MC_30Y!$J$12*((RAND()+RAND()+RAND()+RAND()+RAND()+RAND()+RAND()+RAND()+RAND()+RAND()+RAND()+RAND())-6))-1)+Real_MC_30Y!Z$58)</x:f>
        <x:v>2484214.3328363467</x:v>
      </x:c>
      <x:c r="AA387" s="50" t="n">
        <x:f>MAX(0,Z387*(1+EXP((LN(1+Real_MC_30Y!$J$11)-0.5*Real_MC_30Y!$J$12^2)+Real_MC_30Y!$J$12*((RAND()+RAND()+RAND()+RAND()+RAND()+RAND()+RAND()+RAND()+RAND()+RAND()+RAND()+RAND())-6))-1)+Real_MC_30Y!AA$58)</x:f>
        <x:v>2558047.4708778504</x:v>
      </x:c>
      <x:c r="AB387" s="50" t="n">
        <x:f>MAX(0,AA387*(1+EXP((LN(1+Real_MC_30Y!$J$11)-0.5*Real_MC_30Y!$J$12^2)+Real_MC_30Y!$J$12*((RAND()+RAND()+RAND()+RAND()+RAND()+RAND()+RAND()+RAND()+RAND()+RAND()+RAND()+RAND())-6))-1)+Real_MC_30Y!AB$58)</x:f>
        <x:v>3427281.0269309483</x:v>
      </x:c>
      <x:c r="AC387" s="50" t="n">
        <x:f>MAX(0,AB387*(1+EXP((LN(1+Real_MC_30Y!$J$11)-0.5*Real_MC_30Y!$J$12^2)+Real_MC_30Y!$J$12*((RAND()+RAND()+RAND()+RAND()+RAND()+RAND()+RAND()+RAND()+RAND()+RAND()+RAND()+RAND())-6))-1)+Real_MC_30Y!AC$58)</x:f>
        <x:v>3094664.4843778433</x:v>
      </x:c>
      <x:c r="AD387" s="50" t="n">
        <x:f>MAX(0,AC387*(1+EXP((LN(1+Real_MC_30Y!$J$11)-0.5*Real_MC_30Y!$J$12^2)+Real_MC_30Y!$J$12*((RAND()+RAND()+RAND()+RAND()+RAND()+RAND()+RAND()+RAND()+RAND()+RAND()+RAND()+RAND())-6))-1)+Real_MC_30Y!AD$58)</x:f>
        <x:v>2834104.6385967997</x:v>
      </x:c>
      <x:c r="AE387" s="50" t="n">
        <x:f>MAX(0,AD387*(1+EXP((LN(1+Real_MC_30Y!$J$11)-0.5*Real_MC_30Y!$J$12^2)+Real_MC_30Y!$J$12*((RAND()+RAND()+RAND()+RAND()+RAND()+RAND()+RAND()+RAND()+RAND()+RAND()+RAND()+RAND())-6))-1)+Real_MC_30Y!AE$58)</x:f>
        <x:v>3273681.576354529</x:v>
      </x:c>
      <x:c r="AF387" s="50" t="n">
        <x:f>MAX(0,AE387*(1+EXP((LN(1+Real_MC_30Y!$J$11)-0.5*Real_MC_30Y!$J$12^2)+Real_MC_30Y!$J$12*((RAND()+RAND()+RAND()+RAND()+RAND()+RAND()+RAND()+RAND()+RAND()+RAND()+RAND()+RAND())-6))-1)+Real_MC_30Y!AF$58)</x:f>
        <x:v>3345997.88065093</x:v>
      </x:c>
    </x:row>
    <x:row r="388">
      <x:c r="A388">
        <x:v>384</x:v>
      </x:c>
      <x:c r="B388" s="50" t="n">
        <x:f>MAX(0,Liquidity_30Y!$C$14+Real_MC_30Y!B$57-Real_MC_30Y!B$56)</x:f>
        <x:v>1029031.25</x:v>
      </x:c>
      <x:c r="C388" s="50" t="n">
        <x:f>MAX(0,B388*(1+EXP((LN(1+Real_MC_30Y!$J$11)-0.5*Real_MC_30Y!$J$12^2)+Real_MC_30Y!$J$12*((RAND()+RAND()+RAND()+RAND()+RAND()+RAND()+RAND()+RAND()+RAND()+RAND()+RAND()+RAND())-6))-1)+Real_MC_30Y!C$58)</x:f>
        <x:v>941524.7316762443</x:v>
      </x:c>
      <x:c r="D388" s="50" t="n">
        <x:f>MAX(0,C388*(1+EXP((LN(1+Real_MC_30Y!$J$11)-0.5*Real_MC_30Y!$J$12^2)+Real_MC_30Y!$J$12*((RAND()+RAND()+RAND()+RAND()+RAND()+RAND()+RAND()+RAND()+RAND()+RAND()+RAND()+RAND())-6))-1)+Real_MC_30Y!D$58)</x:f>
        <x:v>910737.527517719</x:v>
      </x:c>
      <x:c r="E388" s="50" t="n">
        <x:f>MAX(0,D388*(1+EXP((LN(1+Real_MC_30Y!$J$11)-0.5*Real_MC_30Y!$J$12^2)+Real_MC_30Y!$J$12*((RAND()+RAND()+RAND()+RAND()+RAND()+RAND()+RAND()+RAND()+RAND()+RAND()+RAND()+RAND())-6))-1)+Real_MC_30Y!E$58)</x:f>
        <x:v>885010.8383871972</x:v>
      </x:c>
      <x:c r="F388" s="50" t="n">
        <x:f>MAX(0,E388*(1+EXP((LN(1+Real_MC_30Y!$J$11)-0.5*Real_MC_30Y!$J$12^2)+Real_MC_30Y!$J$12*((RAND()+RAND()+RAND()+RAND()+RAND()+RAND()+RAND()+RAND()+RAND()+RAND()+RAND()+RAND())-6))-1)+Real_MC_30Y!F$58)</x:f>
        <x:v>1053862.9700411311</x:v>
      </x:c>
      <x:c r="G388" s="50" t="n">
        <x:f>MAX(0,F388*(1+EXP((LN(1+Real_MC_30Y!$J$11)-0.5*Real_MC_30Y!$J$12^2)+Real_MC_30Y!$J$12*((RAND()+RAND()+RAND()+RAND()+RAND()+RAND()+RAND()+RAND()+RAND()+RAND()+RAND()+RAND())-6))-1)+Real_MC_30Y!G$58)</x:f>
        <x:v>908225.2284289185</x:v>
      </x:c>
      <x:c r="H388" s="50" t="n">
        <x:f>MAX(0,G388*(1+EXP((LN(1+Real_MC_30Y!$J$11)-0.5*Real_MC_30Y!$J$12^2)+Real_MC_30Y!$J$12*((RAND()+RAND()+RAND()+RAND()+RAND()+RAND()+RAND()+RAND()+RAND()+RAND()+RAND()+RAND())-6))-1)+Real_MC_30Y!H$58)</x:f>
        <x:v>1151793.335973806</x:v>
      </x:c>
      <x:c r="I388" s="50" t="n">
        <x:f>MAX(0,H388*(1+EXP((LN(1+Real_MC_30Y!$J$11)-0.5*Real_MC_30Y!$J$12^2)+Real_MC_30Y!$J$12*((RAND()+RAND()+RAND()+RAND()+RAND()+RAND()+RAND()+RAND()+RAND()+RAND()+RAND()+RAND())-6))-1)+Real_MC_30Y!I$58)</x:f>
        <x:v>1222486.3491164735</x:v>
      </x:c>
      <x:c r="J388" s="50" t="n">
        <x:f>MAX(0,I388*(1+EXP((LN(1+Real_MC_30Y!$J$11)-0.5*Real_MC_30Y!$J$12^2)+Real_MC_30Y!$J$12*((RAND()+RAND()+RAND()+RAND()+RAND()+RAND()+RAND()+RAND()+RAND()+RAND()+RAND()+RAND())-6))-1)+Real_MC_30Y!J$58)</x:f>
        <x:v>1401331.3910240852</x:v>
      </x:c>
      <x:c r="K388" s="50" t="n">
        <x:f>MAX(0,J388*(1+EXP((LN(1+Real_MC_30Y!$J$11)-0.5*Real_MC_30Y!$J$12^2)+Real_MC_30Y!$J$12*((RAND()+RAND()+RAND()+RAND()+RAND()+RAND()+RAND()+RAND()+RAND()+RAND()+RAND()+RAND())-6))-1)+Real_MC_30Y!K$58)</x:f>
        <x:v>1555796.0693478861</x:v>
      </x:c>
      <x:c r="L388" s="50" t="n">
        <x:f>MAX(0,K388*(1+EXP((LN(1+Real_MC_30Y!$J$11)-0.5*Real_MC_30Y!$J$12^2)+Real_MC_30Y!$J$12*((RAND()+RAND()+RAND()+RAND()+RAND()+RAND()+RAND()+RAND()+RAND()+RAND()+RAND()+RAND())-6))-1)+Real_MC_30Y!L$58)</x:f>
        <x:v>1232927.182829726</x:v>
      </x:c>
      <x:c r="M388" s="50" t="n">
        <x:f>MAX(0,L388*(1+EXP((LN(1+Real_MC_30Y!$J$11)-0.5*Real_MC_30Y!$J$12^2)+Real_MC_30Y!$J$12*((RAND()+RAND()+RAND()+RAND()+RAND()+RAND()+RAND()+RAND()+RAND()+RAND()+RAND()+RAND())-6))-1)+Real_MC_30Y!M$58)</x:f>
        <x:v>1538109.1988416167</x:v>
      </x:c>
      <x:c r="N388" s="50" t="n">
        <x:f>MAX(0,M388*(1+EXP((LN(1+Real_MC_30Y!$J$11)-0.5*Real_MC_30Y!$J$12^2)+Real_MC_30Y!$J$12*((RAND()+RAND()+RAND()+RAND()+RAND()+RAND()+RAND()+RAND()+RAND()+RAND()+RAND()+RAND())-6))-1)+Real_MC_30Y!N$58)</x:f>
        <x:v>1232713.0860870527</x:v>
      </x:c>
      <x:c r="O388" s="50" t="n">
        <x:f>MAX(0,N388*(1+EXP((LN(1+Real_MC_30Y!$J$11)-0.5*Real_MC_30Y!$J$12^2)+Real_MC_30Y!$J$12*((RAND()+RAND()+RAND()+RAND()+RAND()+RAND()+RAND()+RAND()+RAND()+RAND()+RAND()+RAND())-6))-1)+Real_MC_30Y!O$58)</x:f>
        <x:v>955413.3460421256</x:v>
      </x:c>
      <x:c r="P388" s="50" t="n">
        <x:f>MAX(0,O388*(1+EXP((LN(1+Real_MC_30Y!$J$11)-0.5*Real_MC_30Y!$J$12^2)+Real_MC_30Y!$J$12*((RAND()+RAND()+RAND()+RAND()+RAND()+RAND()+RAND()+RAND()+RAND()+RAND()+RAND()+RAND())-6))-1)+Real_MC_30Y!P$58)</x:f>
        <x:v>940383.7193260522</x:v>
      </x:c>
      <x:c r="Q388" s="50" t="n">
        <x:f>MAX(0,P388*(1+EXP((LN(1+Real_MC_30Y!$J$11)-0.5*Real_MC_30Y!$J$12^2)+Real_MC_30Y!$J$12*((RAND()+RAND()+RAND()+RAND()+RAND()+RAND()+RAND()+RAND()+RAND()+RAND()+RAND()+RAND())-6))-1)+Real_MC_30Y!Q$58)</x:f>
        <x:v>934918.4348927172</x:v>
      </x:c>
      <x:c r="R388" s="50" t="n">
        <x:f>MAX(0,Q388*(1+EXP((LN(1+Real_MC_30Y!$J$11)-0.5*Real_MC_30Y!$J$12^2)+Real_MC_30Y!$J$12*((RAND()+RAND()+RAND()+RAND()+RAND()+RAND()+RAND()+RAND()+RAND()+RAND()+RAND()+RAND())-6))-1)+Real_MC_30Y!R$58)</x:f>
        <x:v>933590.5752265782</x:v>
      </x:c>
      <x:c r="S388" s="50" t="n">
        <x:f>MAX(0,R388*(1+EXP((LN(1+Real_MC_30Y!$J$11)-0.5*Real_MC_30Y!$J$12^2)+Real_MC_30Y!$J$12*((RAND()+RAND()+RAND()+RAND()+RAND()+RAND()+RAND()+RAND()+RAND()+RAND()+RAND()+RAND())-6))-1)+Real_MC_30Y!S$58)</x:f>
        <x:v>1177393.0889769623</x:v>
      </x:c>
      <x:c r="T388" s="50" t="n">
        <x:f>MAX(0,S388*(1+EXP((LN(1+Real_MC_30Y!$J$11)-0.5*Real_MC_30Y!$J$12^2)+Real_MC_30Y!$J$12*((RAND()+RAND()+RAND()+RAND()+RAND()+RAND()+RAND()+RAND()+RAND()+RAND()+RAND()+RAND())-6))-1)+Real_MC_30Y!T$58)</x:f>
        <x:v>1050877.7584571098</x:v>
      </x:c>
      <x:c r="U388" s="50" t="n">
        <x:f>MAX(0,T388*(1+EXP((LN(1+Real_MC_30Y!$J$11)-0.5*Real_MC_30Y!$J$12^2)+Real_MC_30Y!$J$12*((RAND()+RAND()+RAND()+RAND()+RAND()+RAND()+RAND()+RAND()+RAND()+RAND()+RAND()+RAND())-6))-1)+Real_MC_30Y!U$58)</x:f>
        <x:v>1210948.3270490817</x:v>
      </x:c>
      <x:c r="V388" s="50" t="n">
        <x:f>MAX(0,U388*(1+EXP((LN(1+Real_MC_30Y!$J$11)-0.5*Real_MC_30Y!$J$12^2)+Real_MC_30Y!$J$12*((RAND()+RAND()+RAND()+RAND()+RAND()+RAND()+RAND()+RAND()+RAND()+RAND()+RAND()+RAND())-6))-1)+Real_MC_30Y!V$58)</x:f>
        <x:v>1280524.2729354845</x:v>
      </x:c>
      <x:c r="W388" s="50" t="n">
        <x:f>MAX(0,V388*(1+EXP((LN(1+Real_MC_30Y!$J$11)-0.5*Real_MC_30Y!$J$12^2)+Real_MC_30Y!$J$12*((RAND()+RAND()+RAND()+RAND()+RAND()+RAND()+RAND()+RAND()+RAND()+RAND()+RAND()+RAND())-6))-1)+Real_MC_30Y!W$58)</x:f>
        <x:v>1335466.3887777722</x:v>
      </x:c>
      <x:c r="X388" s="50" t="n">
        <x:f>MAX(0,W388*(1+EXP((LN(1+Real_MC_30Y!$J$11)-0.5*Real_MC_30Y!$J$12^2)+Real_MC_30Y!$J$12*((RAND()+RAND()+RAND()+RAND()+RAND()+RAND()+RAND()+RAND()+RAND()+RAND()+RAND()+RAND())-6))-1)+Real_MC_30Y!X$58)</x:f>
        <x:v>1131301.2832811328</x:v>
      </x:c>
      <x:c r="Y388" s="50" t="n">
        <x:f>MAX(0,X388*(1+EXP((LN(1+Real_MC_30Y!$J$11)-0.5*Real_MC_30Y!$J$12^2)+Real_MC_30Y!$J$12*((RAND()+RAND()+RAND()+RAND()+RAND()+RAND()+RAND()+RAND()+RAND()+RAND()+RAND()+RAND())-6))-1)+Real_MC_30Y!Y$58)</x:f>
        <x:v>1259940.770937195</x:v>
      </x:c>
      <x:c r="Z388" s="50" t="n">
        <x:f>MAX(0,Y388*(1+EXP((LN(1+Real_MC_30Y!$J$11)-0.5*Real_MC_30Y!$J$12^2)+Real_MC_30Y!$J$12*((RAND()+RAND()+RAND()+RAND()+RAND()+RAND()+RAND()+RAND()+RAND()+RAND()+RAND()+RAND())-6))-1)+Real_MC_30Y!Z$58)</x:f>
        <x:v>1555999.4061832828</x:v>
      </x:c>
      <x:c r="AA388" s="50" t="n">
        <x:f>MAX(0,Z388*(1+EXP((LN(1+Real_MC_30Y!$J$11)-0.5*Real_MC_30Y!$J$12^2)+Real_MC_30Y!$J$12*((RAND()+RAND()+RAND()+RAND()+RAND()+RAND()+RAND()+RAND()+RAND()+RAND()+RAND()+RAND())-6))-1)+Real_MC_30Y!AA$58)</x:f>
        <x:v>1433426.559299328</x:v>
      </x:c>
      <x:c r="AB388" s="50" t="n">
        <x:f>MAX(0,AA388*(1+EXP((LN(1+Real_MC_30Y!$J$11)-0.5*Real_MC_30Y!$J$12^2)+Real_MC_30Y!$J$12*((RAND()+RAND()+RAND()+RAND()+RAND()+RAND()+RAND()+RAND()+RAND()+RAND()+RAND()+RAND())-6))-1)+Real_MC_30Y!AB$58)</x:f>
        <x:v>1631872.6120404284</x:v>
      </x:c>
      <x:c r="AC388" s="50" t="n">
        <x:f>MAX(0,AB388*(1+EXP((LN(1+Real_MC_30Y!$J$11)-0.5*Real_MC_30Y!$J$12^2)+Real_MC_30Y!$J$12*((RAND()+RAND()+RAND()+RAND()+RAND()+RAND()+RAND()+RAND()+RAND()+RAND()+RAND()+RAND())-6))-1)+Real_MC_30Y!AC$58)</x:f>
        <x:v>1151151.8554758644</x:v>
      </x:c>
      <x:c r="AD388" s="50" t="n">
        <x:f>MAX(0,AC388*(1+EXP((LN(1+Real_MC_30Y!$J$11)-0.5*Real_MC_30Y!$J$12^2)+Real_MC_30Y!$J$12*((RAND()+RAND()+RAND()+RAND()+RAND()+RAND()+RAND()+RAND()+RAND()+RAND()+RAND()+RAND())-6))-1)+Real_MC_30Y!AD$58)</x:f>
        <x:v>1603221.6766067646</x:v>
      </x:c>
      <x:c r="AE388" s="50" t="n">
        <x:f>MAX(0,AD388*(1+EXP((LN(1+Real_MC_30Y!$J$11)-0.5*Real_MC_30Y!$J$12^2)+Real_MC_30Y!$J$12*((RAND()+RAND()+RAND()+RAND()+RAND()+RAND()+RAND()+RAND()+RAND()+RAND()+RAND()+RAND())-6))-1)+Real_MC_30Y!AE$58)</x:f>
        <x:v>1879807.152252988</x:v>
      </x:c>
      <x:c r="AF388" s="50" t="n">
        <x:f>MAX(0,AE388*(1+EXP((LN(1+Real_MC_30Y!$J$11)-0.5*Real_MC_30Y!$J$12^2)+Real_MC_30Y!$J$12*((RAND()+RAND()+RAND()+RAND()+RAND()+RAND()+RAND()+RAND()+RAND()+RAND()+RAND()+RAND())-6))-1)+Real_MC_30Y!AF$58)</x:f>
        <x:v>1907867.6730821345</x:v>
      </x:c>
    </x:row>
    <x:row r="389">
      <x:c r="A389">
        <x:v>385</x:v>
      </x:c>
      <x:c r="B389" s="50" t="n">
        <x:f>MAX(0,Liquidity_30Y!$C$14+Real_MC_30Y!B$57-Real_MC_30Y!B$56)</x:f>
        <x:v>1029031.25</x:v>
      </x:c>
      <x:c r="C389" s="50" t="n">
        <x:f>MAX(0,B389*(1+EXP((LN(1+Real_MC_30Y!$J$11)-0.5*Real_MC_30Y!$J$12^2)+Real_MC_30Y!$J$12*((RAND()+RAND()+RAND()+RAND()+RAND()+RAND()+RAND()+RAND()+RAND()+RAND()+RAND()+RAND())-6))-1)+Real_MC_30Y!C$58)</x:f>
        <x:v>1225285.8027306101</x:v>
      </x:c>
      <x:c r="D389" s="50" t="n">
        <x:f>MAX(0,C389*(1+EXP((LN(1+Real_MC_30Y!$J$11)-0.5*Real_MC_30Y!$J$12^2)+Real_MC_30Y!$J$12*((RAND()+RAND()+RAND()+RAND()+RAND()+RAND()+RAND()+RAND()+RAND()+RAND()+RAND()+RAND())-6))-1)+Real_MC_30Y!D$58)</x:f>
        <x:v>1193420.827166597</x:v>
      </x:c>
      <x:c r="E389" s="50" t="n">
        <x:f>MAX(0,D389*(1+EXP((LN(1+Real_MC_30Y!$J$11)-0.5*Real_MC_30Y!$J$12^2)+Real_MC_30Y!$J$12*((RAND()+RAND()+RAND()+RAND()+RAND()+RAND()+RAND()+RAND()+RAND()+RAND()+RAND()+RAND())-6))-1)+Real_MC_30Y!E$58)</x:f>
        <x:v>1245847.8218820896</x:v>
      </x:c>
      <x:c r="F389" s="50" t="n">
        <x:f>MAX(0,E389*(1+EXP((LN(1+Real_MC_30Y!$J$11)-0.5*Real_MC_30Y!$J$12^2)+Real_MC_30Y!$J$12*((RAND()+RAND()+RAND()+RAND()+RAND()+RAND()+RAND()+RAND()+RAND()+RAND()+RAND()+RAND())-6))-1)+Real_MC_30Y!F$58)</x:f>
        <x:v>1257441.5106520753</x:v>
      </x:c>
      <x:c r="G389" s="50" t="n">
        <x:f>MAX(0,F389*(1+EXP((LN(1+Real_MC_30Y!$J$11)-0.5*Real_MC_30Y!$J$12^2)+Real_MC_30Y!$J$12*((RAND()+RAND()+RAND()+RAND()+RAND()+RAND()+RAND()+RAND()+RAND()+RAND()+RAND()+RAND())-6))-1)+Real_MC_30Y!G$58)</x:f>
        <x:v>1261051.71262573</x:v>
      </x:c>
      <x:c r="H389" s="50" t="n">
        <x:f>MAX(0,G389*(1+EXP((LN(1+Real_MC_30Y!$J$11)-0.5*Real_MC_30Y!$J$12^2)+Real_MC_30Y!$J$12*((RAND()+RAND()+RAND()+RAND()+RAND()+RAND()+RAND()+RAND()+RAND()+RAND()+RAND()+RAND())-6))-1)+Real_MC_30Y!H$58)</x:f>
        <x:v>1211400.536982852</x:v>
      </x:c>
      <x:c r="I389" s="50" t="n">
        <x:f>MAX(0,H389*(1+EXP((LN(1+Real_MC_30Y!$J$11)-0.5*Real_MC_30Y!$J$12^2)+Real_MC_30Y!$J$12*((RAND()+RAND()+RAND()+RAND()+RAND()+RAND()+RAND()+RAND()+RAND()+RAND()+RAND()+RAND())-6))-1)+Real_MC_30Y!I$58)</x:f>
        <x:v>1113941.6132657498</x:v>
      </x:c>
      <x:c r="J389" s="50" t="n">
        <x:f>MAX(0,I389*(1+EXP((LN(1+Real_MC_30Y!$J$11)-0.5*Real_MC_30Y!$J$12^2)+Real_MC_30Y!$J$12*((RAND()+RAND()+RAND()+RAND()+RAND()+RAND()+RAND()+RAND()+RAND()+RAND()+RAND()+RAND())-6))-1)+Real_MC_30Y!J$58)</x:f>
        <x:v>1296295.612125008</x:v>
      </x:c>
      <x:c r="K389" s="50" t="n">
        <x:f>MAX(0,J389*(1+EXP((LN(1+Real_MC_30Y!$J$11)-0.5*Real_MC_30Y!$J$12^2)+Real_MC_30Y!$J$12*((RAND()+RAND()+RAND()+RAND()+RAND()+RAND()+RAND()+RAND()+RAND()+RAND()+RAND()+RAND())-6))-1)+Real_MC_30Y!K$58)</x:f>
        <x:v>1613349.160098893</x:v>
      </x:c>
      <x:c r="L389" s="50" t="n">
        <x:f>MAX(0,K389*(1+EXP((LN(1+Real_MC_30Y!$J$11)-0.5*Real_MC_30Y!$J$12^2)+Real_MC_30Y!$J$12*((RAND()+RAND()+RAND()+RAND()+RAND()+RAND()+RAND()+RAND()+RAND()+RAND()+RAND()+RAND())-6))-1)+Real_MC_30Y!L$58)</x:f>
        <x:v>1521454.5791367998</x:v>
      </x:c>
      <x:c r="M389" s="50" t="n">
        <x:f>MAX(0,L389*(1+EXP((LN(1+Real_MC_30Y!$J$11)-0.5*Real_MC_30Y!$J$12^2)+Real_MC_30Y!$J$12*((RAND()+RAND()+RAND()+RAND()+RAND()+RAND()+RAND()+RAND()+RAND()+RAND()+RAND()+RAND())-6))-1)+Real_MC_30Y!M$58)</x:f>
        <x:v>1205870.651883947</x:v>
      </x:c>
      <x:c r="N389" s="50" t="n">
        <x:f>MAX(0,M389*(1+EXP((LN(1+Real_MC_30Y!$J$11)-0.5*Real_MC_30Y!$J$12^2)+Real_MC_30Y!$J$12*((RAND()+RAND()+RAND()+RAND()+RAND()+RAND()+RAND()+RAND()+RAND()+RAND()+RAND()+RAND())-6))-1)+Real_MC_30Y!N$58)</x:f>
        <x:v>986716.463873883</x:v>
      </x:c>
      <x:c r="O389" s="50" t="n">
        <x:f>MAX(0,N389*(1+EXP((LN(1+Real_MC_30Y!$J$11)-0.5*Real_MC_30Y!$J$12^2)+Real_MC_30Y!$J$12*((RAND()+RAND()+RAND()+RAND()+RAND()+RAND()+RAND()+RAND()+RAND()+RAND()+RAND()+RAND())-6))-1)+Real_MC_30Y!O$58)</x:f>
        <x:v>1413916.2835220275</x:v>
      </x:c>
      <x:c r="P389" s="50" t="n">
        <x:f>MAX(0,O389*(1+EXP((LN(1+Real_MC_30Y!$J$11)-0.5*Real_MC_30Y!$J$12^2)+Real_MC_30Y!$J$12*((RAND()+RAND()+RAND()+RAND()+RAND()+RAND()+RAND()+RAND()+RAND()+RAND()+RAND()+RAND())-6))-1)+Real_MC_30Y!P$58)</x:f>
        <x:v>1790577.6216369527</x:v>
      </x:c>
      <x:c r="Q389" s="50" t="n">
        <x:f>MAX(0,P389*(1+EXP((LN(1+Real_MC_30Y!$J$11)-0.5*Real_MC_30Y!$J$12^2)+Real_MC_30Y!$J$12*((RAND()+RAND()+RAND()+RAND()+RAND()+RAND()+RAND()+RAND()+RAND()+RAND()+RAND()+RAND())-6))-1)+Real_MC_30Y!Q$58)</x:f>
        <x:v>1735858.2598696658</x:v>
      </x:c>
      <x:c r="R389" s="50" t="n">
        <x:f>MAX(0,Q389*(1+EXP((LN(1+Real_MC_30Y!$J$11)-0.5*Real_MC_30Y!$J$12^2)+Real_MC_30Y!$J$12*((RAND()+RAND()+RAND()+RAND()+RAND()+RAND()+RAND()+RAND()+RAND()+RAND()+RAND()+RAND())-6))-1)+Real_MC_30Y!R$58)</x:f>
        <x:v>1811503.7925258153</x:v>
      </x:c>
      <x:c r="S389" s="50" t="n">
        <x:f>MAX(0,R389*(1+EXP((LN(1+Real_MC_30Y!$J$11)-0.5*Real_MC_30Y!$J$12^2)+Real_MC_30Y!$J$12*((RAND()+RAND()+RAND()+RAND()+RAND()+RAND()+RAND()+RAND()+RAND()+RAND()+RAND()+RAND())-6))-1)+Real_MC_30Y!S$58)</x:f>
        <x:v>1934829.6248934027</x:v>
      </x:c>
      <x:c r="T389" s="50" t="n">
        <x:f>MAX(0,S389*(1+EXP((LN(1+Real_MC_30Y!$J$11)-0.5*Real_MC_30Y!$J$12^2)+Real_MC_30Y!$J$12*((RAND()+RAND()+RAND()+RAND()+RAND()+RAND()+RAND()+RAND()+RAND()+RAND()+RAND()+RAND())-6))-1)+Real_MC_30Y!T$58)</x:f>
        <x:v>1642137.2915308727</x:v>
      </x:c>
      <x:c r="U389" s="50" t="n">
        <x:f>MAX(0,T389*(1+EXP((LN(1+Real_MC_30Y!$J$11)-0.5*Real_MC_30Y!$J$12^2)+Real_MC_30Y!$J$12*((RAND()+RAND()+RAND()+RAND()+RAND()+RAND()+RAND()+RAND()+RAND()+RAND()+RAND()+RAND())-6))-1)+Real_MC_30Y!U$58)</x:f>
        <x:v>2091183.850295846</x:v>
      </x:c>
      <x:c r="V389" s="50" t="n">
        <x:f>MAX(0,U389*(1+EXP((LN(1+Real_MC_30Y!$J$11)-0.5*Real_MC_30Y!$J$12^2)+Real_MC_30Y!$J$12*((RAND()+RAND()+RAND()+RAND()+RAND()+RAND()+RAND()+RAND()+RAND()+RAND()+RAND()+RAND())-6))-1)+Real_MC_30Y!V$58)</x:f>
        <x:v>2112419.4354597814</x:v>
      </x:c>
      <x:c r="W389" s="50" t="n">
        <x:f>MAX(0,V389*(1+EXP((LN(1+Real_MC_30Y!$J$11)-0.5*Real_MC_30Y!$J$12^2)+Real_MC_30Y!$J$12*((RAND()+RAND()+RAND()+RAND()+RAND()+RAND()+RAND()+RAND()+RAND()+RAND()+RAND()+RAND())-6))-1)+Real_MC_30Y!W$58)</x:f>
        <x:v>1746532.3615355007</x:v>
      </x:c>
      <x:c r="X389" s="50" t="n">
        <x:f>MAX(0,W389*(1+EXP((LN(1+Real_MC_30Y!$J$11)-0.5*Real_MC_30Y!$J$12^2)+Real_MC_30Y!$J$12*((RAND()+RAND()+RAND()+RAND()+RAND()+RAND()+RAND()+RAND()+RAND()+RAND()+RAND()+RAND())-6))-1)+Real_MC_30Y!X$58)</x:f>
        <x:v>1701475.1785453206</x:v>
      </x:c>
      <x:c r="Y389" s="50" t="n">
        <x:f>MAX(0,X389*(1+EXP((LN(1+Real_MC_30Y!$J$11)-0.5*Real_MC_30Y!$J$12^2)+Real_MC_30Y!$J$12*((RAND()+RAND()+RAND()+RAND()+RAND()+RAND()+RAND()+RAND()+RAND()+RAND()+RAND()+RAND())-6))-1)+Real_MC_30Y!Y$58)</x:f>
        <x:v>1941483.0530884853</x:v>
      </x:c>
      <x:c r="Z389" s="50" t="n">
        <x:f>MAX(0,Y389*(1+EXP((LN(1+Real_MC_30Y!$J$11)-0.5*Real_MC_30Y!$J$12^2)+Real_MC_30Y!$J$12*((RAND()+RAND()+RAND()+RAND()+RAND()+RAND()+RAND()+RAND()+RAND()+RAND()+RAND()+RAND())-6))-1)+Real_MC_30Y!Z$58)</x:f>
        <x:v>2269593.23738122</x:v>
      </x:c>
      <x:c r="AA389" s="50" t="n">
        <x:f>MAX(0,Z389*(1+EXP((LN(1+Real_MC_30Y!$J$11)-0.5*Real_MC_30Y!$J$12^2)+Real_MC_30Y!$J$12*((RAND()+RAND()+RAND()+RAND()+RAND()+RAND()+RAND()+RAND()+RAND()+RAND()+RAND()+RAND())-6))-1)+Real_MC_30Y!AA$58)</x:f>
        <x:v>3083831.6908574393</x:v>
      </x:c>
      <x:c r="AB389" s="50" t="n">
        <x:f>MAX(0,AA389*(1+EXP((LN(1+Real_MC_30Y!$J$11)-0.5*Real_MC_30Y!$J$12^2)+Real_MC_30Y!$J$12*((RAND()+RAND()+RAND()+RAND()+RAND()+RAND()+RAND()+RAND()+RAND()+RAND()+RAND()+RAND())-6))-1)+Real_MC_30Y!AB$58)</x:f>
        <x:v>3122815.7208977435</x:v>
      </x:c>
      <x:c r="AC389" s="50" t="n">
        <x:f>MAX(0,AB389*(1+EXP((LN(1+Real_MC_30Y!$J$11)-0.5*Real_MC_30Y!$J$12^2)+Real_MC_30Y!$J$12*((RAND()+RAND()+RAND()+RAND()+RAND()+RAND()+RAND()+RAND()+RAND()+RAND()+RAND()+RAND())-6))-1)+Real_MC_30Y!AC$58)</x:f>
        <x:v>3268035.423033089</x:v>
      </x:c>
      <x:c r="AD389" s="50" t="n">
        <x:f>MAX(0,AC389*(1+EXP((LN(1+Real_MC_30Y!$J$11)-0.5*Real_MC_30Y!$J$12^2)+Real_MC_30Y!$J$12*((RAND()+RAND()+RAND()+RAND()+RAND()+RAND()+RAND()+RAND()+RAND()+RAND()+RAND()+RAND())-6))-1)+Real_MC_30Y!AD$58)</x:f>
        <x:v>3680604.4234719244</x:v>
      </x:c>
      <x:c r="AE389" s="50" t="n">
        <x:f>MAX(0,AD389*(1+EXP((LN(1+Real_MC_30Y!$J$11)-0.5*Real_MC_30Y!$J$12^2)+Real_MC_30Y!$J$12*((RAND()+RAND()+RAND()+RAND()+RAND()+RAND()+RAND()+RAND()+RAND()+RAND()+RAND()+RAND())-6))-1)+Real_MC_30Y!AE$58)</x:f>
        <x:v>3803481.4745484605</x:v>
      </x:c>
      <x:c r="AF389" s="50" t="n">
        <x:f>MAX(0,AE389*(1+EXP((LN(1+Real_MC_30Y!$J$11)-0.5*Real_MC_30Y!$J$12^2)+Real_MC_30Y!$J$12*((RAND()+RAND()+RAND()+RAND()+RAND()+RAND()+RAND()+RAND()+RAND()+RAND()+RAND()+RAND())-6))-1)+Real_MC_30Y!AF$58)</x:f>
        <x:v>4479893.834072702</x:v>
      </x:c>
    </x:row>
    <x:row r="390">
      <x:c r="A390">
        <x:v>386</x:v>
      </x:c>
      <x:c r="B390" s="50" t="n">
        <x:f>MAX(0,Liquidity_30Y!$C$14+Real_MC_30Y!B$57-Real_MC_30Y!B$56)</x:f>
        <x:v>1029031.25</x:v>
      </x:c>
      <x:c r="C390" s="50" t="n">
        <x:f>MAX(0,B390*(1+EXP((LN(1+Real_MC_30Y!$J$11)-0.5*Real_MC_30Y!$J$12^2)+Real_MC_30Y!$J$12*((RAND()+RAND()+RAND()+RAND()+RAND()+RAND()+RAND()+RAND()+RAND()+RAND()+RAND()+RAND())-6))-1)+Real_MC_30Y!C$58)</x:f>
        <x:v>888105.2078435047</x:v>
      </x:c>
      <x:c r="D390" s="50" t="n">
        <x:f>MAX(0,C390*(1+EXP((LN(1+Real_MC_30Y!$J$11)-0.5*Real_MC_30Y!$J$12^2)+Real_MC_30Y!$J$12*((RAND()+RAND()+RAND()+RAND()+RAND()+RAND()+RAND()+RAND()+RAND()+RAND()+RAND()+RAND())-6))-1)+Real_MC_30Y!D$58)</x:f>
        <x:v>1088820.0611176633</x:v>
      </x:c>
      <x:c r="E390" s="50" t="n">
        <x:f>MAX(0,D390*(1+EXP((LN(1+Real_MC_30Y!$J$11)-0.5*Real_MC_30Y!$J$12^2)+Real_MC_30Y!$J$12*((RAND()+RAND()+RAND()+RAND()+RAND()+RAND()+RAND()+RAND()+RAND()+RAND()+RAND()+RAND())-6))-1)+Real_MC_30Y!E$58)</x:f>
        <x:v>1085189.1506693305</x:v>
      </x:c>
      <x:c r="F390" s="50" t="n">
        <x:f>MAX(0,E390*(1+EXP((LN(1+Real_MC_30Y!$J$11)-0.5*Real_MC_30Y!$J$12^2)+Real_MC_30Y!$J$12*((RAND()+RAND()+RAND()+RAND()+RAND()+RAND()+RAND()+RAND()+RAND()+RAND()+RAND()+RAND())-6))-1)+Real_MC_30Y!F$58)</x:f>
        <x:v>1391024.8902114364</x:v>
      </x:c>
      <x:c r="G390" s="50" t="n">
        <x:f>MAX(0,F390*(1+EXP((LN(1+Real_MC_30Y!$J$11)-0.5*Real_MC_30Y!$J$12^2)+Real_MC_30Y!$J$12*((RAND()+RAND()+RAND()+RAND()+RAND()+RAND()+RAND()+RAND()+RAND()+RAND()+RAND()+RAND())-6))-1)+Real_MC_30Y!G$58)</x:f>
        <x:v>1394314.8123772764</x:v>
      </x:c>
      <x:c r="H390" s="50" t="n">
        <x:f>MAX(0,G390*(1+EXP((LN(1+Real_MC_30Y!$J$11)-0.5*Real_MC_30Y!$J$12^2)+Real_MC_30Y!$J$12*((RAND()+RAND()+RAND()+RAND()+RAND()+RAND()+RAND()+RAND()+RAND()+RAND()+RAND()+RAND())-6))-1)+Real_MC_30Y!H$58)</x:f>
        <x:v>2016042.3832301928</x:v>
      </x:c>
      <x:c r="I390" s="50" t="n">
        <x:f>MAX(0,H390*(1+EXP((LN(1+Real_MC_30Y!$J$11)-0.5*Real_MC_30Y!$J$12^2)+Real_MC_30Y!$J$12*((RAND()+RAND()+RAND()+RAND()+RAND()+RAND()+RAND()+RAND()+RAND()+RAND()+RAND()+RAND())-6))-1)+Real_MC_30Y!I$58)</x:f>
        <x:v>1907633.3652652916</x:v>
      </x:c>
      <x:c r="J390" s="50" t="n">
        <x:f>MAX(0,I390*(1+EXP((LN(1+Real_MC_30Y!$J$11)-0.5*Real_MC_30Y!$J$12^2)+Real_MC_30Y!$J$12*((RAND()+RAND()+RAND()+RAND()+RAND()+RAND()+RAND()+RAND()+RAND()+RAND()+RAND()+RAND())-6))-1)+Real_MC_30Y!J$58)</x:f>
        <x:v>1846844.9007054274</x:v>
      </x:c>
      <x:c r="K390" s="50" t="n">
        <x:f>MAX(0,J390*(1+EXP((LN(1+Real_MC_30Y!$J$11)-0.5*Real_MC_30Y!$J$12^2)+Real_MC_30Y!$J$12*((RAND()+RAND()+RAND()+RAND()+RAND()+RAND()+RAND()+RAND()+RAND()+RAND()+RAND()+RAND())-6))-1)+Real_MC_30Y!K$58)</x:f>
        <x:v>2122471.040445802</x:v>
      </x:c>
      <x:c r="L390" s="50" t="n">
        <x:f>MAX(0,K390*(1+EXP((LN(1+Real_MC_30Y!$J$11)-0.5*Real_MC_30Y!$J$12^2)+Real_MC_30Y!$J$12*((RAND()+RAND()+RAND()+RAND()+RAND()+RAND()+RAND()+RAND()+RAND()+RAND()+RAND()+RAND())-6))-1)+Real_MC_30Y!L$58)</x:f>
        <x:v>2411442.468889298</x:v>
      </x:c>
      <x:c r="M390" s="50" t="n">
        <x:f>MAX(0,L390*(1+EXP((LN(1+Real_MC_30Y!$J$11)-0.5*Real_MC_30Y!$J$12^2)+Real_MC_30Y!$J$12*((RAND()+RAND()+RAND()+RAND()+RAND()+RAND()+RAND()+RAND()+RAND()+RAND()+RAND()+RAND())-6))-1)+Real_MC_30Y!M$58)</x:f>
        <x:v>2473367.632653206</x:v>
      </x:c>
      <x:c r="N390" s="50" t="n">
        <x:f>MAX(0,M390*(1+EXP((LN(1+Real_MC_30Y!$J$11)-0.5*Real_MC_30Y!$J$12^2)+Real_MC_30Y!$J$12*((RAND()+RAND()+RAND()+RAND()+RAND()+RAND()+RAND()+RAND()+RAND()+RAND()+RAND()+RAND())-6))-1)+Real_MC_30Y!N$58)</x:f>
        <x:v>2543155.2058487833</x:v>
      </x:c>
      <x:c r="O390" s="50" t="n">
        <x:f>MAX(0,N390*(1+EXP((LN(1+Real_MC_30Y!$J$11)-0.5*Real_MC_30Y!$J$12^2)+Real_MC_30Y!$J$12*((RAND()+RAND()+RAND()+RAND()+RAND()+RAND()+RAND()+RAND()+RAND()+RAND()+RAND()+RAND())-6))-1)+Real_MC_30Y!O$58)</x:f>
        <x:v>3098508.8574705883</x:v>
      </x:c>
      <x:c r="P390" s="50" t="n">
        <x:f>MAX(0,O390*(1+EXP((LN(1+Real_MC_30Y!$J$11)-0.5*Real_MC_30Y!$J$12^2)+Real_MC_30Y!$J$12*((RAND()+RAND()+RAND()+RAND()+RAND()+RAND()+RAND()+RAND()+RAND()+RAND()+RAND()+RAND())-6))-1)+Real_MC_30Y!P$58)</x:f>
        <x:v>3097477.139664835</x:v>
      </x:c>
      <x:c r="Q390" s="50" t="n">
        <x:f>MAX(0,P390*(1+EXP((LN(1+Real_MC_30Y!$J$11)-0.5*Real_MC_30Y!$J$12^2)+Real_MC_30Y!$J$12*((RAND()+RAND()+RAND()+RAND()+RAND()+RAND()+RAND()+RAND()+RAND()+RAND()+RAND()+RAND())-6))-1)+Real_MC_30Y!Q$58)</x:f>
        <x:v>2823273.069989938</x:v>
      </x:c>
      <x:c r="R390" s="50" t="n">
        <x:f>MAX(0,Q390*(1+EXP((LN(1+Real_MC_30Y!$J$11)-0.5*Real_MC_30Y!$J$12^2)+Real_MC_30Y!$J$12*((RAND()+RAND()+RAND()+RAND()+RAND()+RAND()+RAND()+RAND()+RAND()+RAND()+RAND()+RAND())-6))-1)+Real_MC_30Y!R$58)</x:f>
        <x:v>3410032.5374759175</x:v>
      </x:c>
      <x:c r="S390" s="50" t="n">
        <x:f>MAX(0,R390*(1+EXP((LN(1+Real_MC_30Y!$J$11)-0.5*Real_MC_30Y!$J$12^2)+Real_MC_30Y!$J$12*((RAND()+RAND()+RAND()+RAND()+RAND()+RAND()+RAND()+RAND()+RAND()+RAND()+RAND()+RAND())-6))-1)+Real_MC_30Y!S$58)</x:f>
        <x:v>3072862.814829752</x:v>
      </x:c>
      <x:c r="T390" s="50" t="n">
        <x:f>MAX(0,S390*(1+EXP((LN(1+Real_MC_30Y!$J$11)-0.5*Real_MC_30Y!$J$12^2)+Real_MC_30Y!$J$12*((RAND()+RAND()+RAND()+RAND()+RAND()+RAND()+RAND()+RAND()+RAND()+RAND()+RAND()+RAND())-6))-1)+Real_MC_30Y!T$58)</x:f>
        <x:v>3221308.0486594853</x:v>
      </x:c>
      <x:c r="U390" s="50" t="n">
        <x:f>MAX(0,T390*(1+EXP((LN(1+Real_MC_30Y!$J$11)-0.5*Real_MC_30Y!$J$12^2)+Real_MC_30Y!$J$12*((RAND()+RAND()+RAND()+RAND()+RAND()+RAND()+RAND()+RAND()+RAND()+RAND()+RAND()+RAND())-6))-1)+Real_MC_30Y!U$58)</x:f>
        <x:v>3185563.6558323735</x:v>
      </x:c>
      <x:c r="V390" s="50" t="n">
        <x:f>MAX(0,U390*(1+EXP((LN(1+Real_MC_30Y!$J$11)-0.5*Real_MC_30Y!$J$12^2)+Real_MC_30Y!$J$12*((RAND()+RAND()+RAND()+RAND()+RAND()+RAND()+RAND()+RAND()+RAND()+RAND()+RAND()+RAND())-6))-1)+Real_MC_30Y!V$58)</x:f>
        <x:v>3343941.9948823117</x:v>
      </x:c>
      <x:c r="W390" s="50" t="n">
        <x:f>MAX(0,V390*(1+EXP((LN(1+Real_MC_30Y!$J$11)-0.5*Real_MC_30Y!$J$12^2)+Real_MC_30Y!$J$12*((RAND()+RAND()+RAND()+RAND()+RAND()+RAND()+RAND()+RAND()+RAND()+RAND()+RAND()+RAND())-6))-1)+Real_MC_30Y!W$58)</x:f>
        <x:v>3636519.069615651</x:v>
      </x:c>
      <x:c r="X390" s="50" t="n">
        <x:f>MAX(0,W390*(1+EXP((LN(1+Real_MC_30Y!$J$11)-0.5*Real_MC_30Y!$J$12^2)+Real_MC_30Y!$J$12*((RAND()+RAND()+RAND()+RAND()+RAND()+RAND()+RAND()+RAND()+RAND()+RAND()+RAND()+RAND())-6))-1)+Real_MC_30Y!X$58)</x:f>
        <x:v>5320265.820325498</x:v>
      </x:c>
      <x:c r="Y390" s="50" t="n">
        <x:f>MAX(0,X390*(1+EXP((LN(1+Real_MC_30Y!$J$11)-0.5*Real_MC_30Y!$J$12^2)+Real_MC_30Y!$J$12*((RAND()+RAND()+RAND()+RAND()+RAND()+RAND()+RAND()+RAND()+RAND()+RAND()+RAND()+RAND())-6))-1)+Real_MC_30Y!Y$58)</x:f>
        <x:v>4381394.281466596</x:v>
      </x:c>
      <x:c r="Z390" s="50" t="n">
        <x:f>MAX(0,Y390*(1+EXP((LN(1+Real_MC_30Y!$J$11)-0.5*Real_MC_30Y!$J$12^2)+Real_MC_30Y!$J$12*((RAND()+RAND()+RAND()+RAND()+RAND()+RAND()+RAND()+RAND()+RAND()+RAND()+RAND()+RAND())-6))-1)+Real_MC_30Y!Z$58)</x:f>
        <x:v>5866854.139023785</x:v>
      </x:c>
      <x:c r="AA390" s="50" t="n">
        <x:f>MAX(0,Z390*(1+EXP((LN(1+Real_MC_30Y!$J$11)-0.5*Real_MC_30Y!$J$12^2)+Real_MC_30Y!$J$12*((RAND()+RAND()+RAND()+RAND()+RAND()+RAND()+RAND()+RAND()+RAND()+RAND()+RAND()+RAND())-6))-1)+Real_MC_30Y!AA$58)</x:f>
        <x:v>6894993.508632321</x:v>
      </x:c>
      <x:c r="AB390" s="50" t="n">
        <x:f>MAX(0,AA390*(1+EXP((LN(1+Real_MC_30Y!$J$11)-0.5*Real_MC_30Y!$J$12^2)+Real_MC_30Y!$J$12*((RAND()+RAND()+RAND()+RAND()+RAND()+RAND()+RAND()+RAND()+RAND()+RAND()+RAND()+RAND())-6))-1)+Real_MC_30Y!AB$58)</x:f>
        <x:v>7029814.122513083</x:v>
      </x:c>
      <x:c r="AC390" s="50" t="n">
        <x:f>MAX(0,AB390*(1+EXP((LN(1+Real_MC_30Y!$J$11)-0.5*Real_MC_30Y!$J$12^2)+Real_MC_30Y!$J$12*((RAND()+RAND()+RAND()+RAND()+RAND()+RAND()+RAND()+RAND()+RAND()+RAND()+RAND()+RAND())-6))-1)+Real_MC_30Y!AC$58)</x:f>
        <x:v>7632664.464858295</x:v>
      </x:c>
      <x:c r="AD390" s="50" t="n">
        <x:f>MAX(0,AC390*(1+EXP((LN(1+Real_MC_30Y!$J$11)-0.5*Real_MC_30Y!$J$12^2)+Real_MC_30Y!$J$12*((RAND()+RAND()+RAND()+RAND()+RAND()+RAND()+RAND()+RAND()+RAND()+RAND()+RAND()+RAND())-6))-1)+Real_MC_30Y!AD$58)</x:f>
        <x:v>10316882.622750117</x:v>
      </x:c>
      <x:c r="AE390" s="50" t="n">
        <x:f>MAX(0,AD390*(1+EXP((LN(1+Real_MC_30Y!$J$11)-0.5*Real_MC_30Y!$J$12^2)+Real_MC_30Y!$J$12*((RAND()+RAND()+RAND()+RAND()+RAND()+RAND()+RAND()+RAND()+RAND()+RAND()+RAND()+RAND())-6))-1)+Real_MC_30Y!AE$58)</x:f>
        <x:v>8342067.131094969</x:v>
      </x:c>
      <x:c r="AF390" s="50" t="n">
        <x:f>MAX(0,AE390*(1+EXP((LN(1+Real_MC_30Y!$J$11)-0.5*Real_MC_30Y!$J$12^2)+Real_MC_30Y!$J$12*((RAND()+RAND()+RAND()+RAND()+RAND()+RAND()+RAND()+RAND()+RAND()+RAND()+RAND()+RAND())-6))-1)+Real_MC_30Y!AF$58)</x:f>
        <x:v>10060733.466684766</x:v>
      </x:c>
    </x:row>
    <x:row r="391">
      <x:c r="A391">
        <x:v>387</x:v>
      </x:c>
      <x:c r="B391" s="50" t="n">
        <x:f>MAX(0,Liquidity_30Y!$C$14+Real_MC_30Y!B$57-Real_MC_30Y!B$56)</x:f>
        <x:v>1029031.25</x:v>
      </x:c>
      <x:c r="C391" s="50" t="n">
        <x:f>MAX(0,B391*(1+EXP((LN(1+Real_MC_30Y!$J$11)-0.5*Real_MC_30Y!$J$12^2)+Real_MC_30Y!$J$12*((RAND()+RAND()+RAND()+RAND()+RAND()+RAND()+RAND()+RAND()+RAND()+RAND()+RAND()+RAND())-6))-1)+Real_MC_30Y!C$58)</x:f>
        <x:v>966621.8354928313</x:v>
      </x:c>
      <x:c r="D391" s="50" t="n">
        <x:f>MAX(0,C391*(1+EXP((LN(1+Real_MC_30Y!$J$11)-0.5*Real_MC_30Y!$J$12^2)+Real_MC_30Y!$J$12*((RAND()+RAND()+RAND()+RAND()+RAND()+RAND()+RAND()+RAND()+RAND()+RAND()+RAND()+RAND())-6))-1)+Real_MC_30Y!D$58)</x:f>
        <x:v>946698.491770098</x:v>
      </x:c>
      <x:c r="E391" s="50" t="n">
        <x:f>MAX(0,D391*(1+EXP((LN(1+Real_MC_30Y!$J$11)-0.5*Real_MC_30Y!$J$12^2)+Real_MC_30Y!$J$12*((RAND()+RAND()+RAND()+RAND()+RAND()+RAND()+RAND()+RAND()+RAND()+RAND()+RAND()+RAND())-6))-1)+Real_MC_30Y!E$58)</x:f>
        <x:v>900878.5458212874</x:v>
      </x:c>
      <x:c r="F391" s="50" t="n">
        <x:f>MAX(0,E391*(1+EXP((LN(1+Real_MC_30Y!$J$11)-0.5*Real_MC_30Y!$J$12^2)+Real_MC_30Y!$J$12*((RAND()+RAND()+RAND()+RAND()+RAND()+RAND()+RAND()+RAND()+RAND()+RAND()+RAND()+RAND())-6))-1)+Real_MC_30Y!F$58)</x:f>
        <x:v>1087594.4295000224</x:v>
      </x:c>
      <x:c r="G391" s="50" t="n">
        <x:f>MAX(0,F391*(1+EXP((LN(1+Real_MC_30Y!$J$11)-0.5*Real_MC_30Y!$J$12^2)+Real_MC_30Y!$J$12*((RAND()+RAND()+RAND()+RAND()+RAND()+RAND()+RAND()+RAND()+RAND()+RAND()+RAND()+RAND())-6))-1)+Real_MC_30Y!G$58)</x:f>
        <x:v>988993.1070945708</x:v>
      </x:c>
      <x:c r="H391" s="50" t="n">
        <x:f>MAX(0,G391*(1+EXP((LN(1+Real_MC_30Y!$J$11)-0.5*Real_MC_30Y!$J$12^2)+Real_MC_30Y!$J$12*((RAND()+RAND()+RAND()+RAND()+RAND()+RAND()+RAND()+RAND()+RAND()+RAND()+RAND()+RAND())-6))-1)+Real_MC_30Y!H$58)</x:f>
        <x:v>800502.8011868078</x:v>
      </x:c>
      <x:c r="I391" s="50" t="n">
        <x:f>MAX(0,H391*(1+EXP((LN(1+Real_MC_30Y!$J$11)-0.5*Real_MC_30Y!$J$12^2)+Real_MC_30Y!$J$12*((RAND()+RAND()+RAND()+RAND()+RAND()+RAND()+RAND()+RAND()+RAND()+RAND()+RAND()+RAND())-6))-1)+Real_MC_30Y!I$58)</x:f>
        <x:v>746468.5430146114</x:v>
      </x:c>
      <x:c r="J391" s="50" t="n">
        <x:f>MAX(0,I391*(1+EXP((LN(1+Real_MC_30Y!$J$11)-0.5*Real_MC_30Y!$J$12^2)+Real_MC_30Y!$J$12*((RAND()+RAND()+RAND()+RAND()+RAND()+RAND()+RAND()+RAND()+RAND()+RAND()+RAND()+RAND())-6))-1)+Real_MC_30Y!J$58)</x:f>
        <x:v>829039.8486503917</x:v>
      </x:c>
      <x:c r="K391" s="50" t="n">
        <x:f>MAX(0,J391*(1+EXP((LN(1+Real_MC_30Y!$J$11)-0.5*Real_MC_30Y!$J$12^2)+Real_MC_30Y!$J$12*((RAND()+RAND()+RAND()+RAND()+RAND()+RAND()+RAND()+RAND()+RAND()+RAND()+RAND()+RAND())-6))-1)+Real_MC_30Y!K$58)</x:f>
        <x:v>951327.093066763</x:v>
      </x:c>
      <x:c r="L391" s="50" t="n">
        <x:f>MAX(0,K391*(1+EXP((LN(1+Real_MC_30Y!$J$11)-0.5*Real_MC_30Y!$J$12^2)+Real_MC_30Y!$J$12*((RAND()+RAND()+RAND()+RAND()+RAND()+RAND()+RAND()+RAND()+RAND()+RAND()+RAND()+RAND())-6))-1)+Real_MC_30Y!L$58)</x:f>
        <x:v>1053019.8769435186</x:v>
      </x:c>
      <x:c r="M391" s="50" t="n">
        <x:f>MAX(0,L391*(1+EXP((LN(1+Real_MC_30Y!$J$11)-0.5*Real_MC_30Y!$J$12^2)+Real_MC_30Y!$J$12*((RAND()+RAND()+RAND()+RAND()+RAND()+RAND()+RAND()+RAND()+RAND()+RAND()+RAND()+RAND())-6))-1)+Real_MC_30Y!M$58)</x:f>
        <x:v>1039758.7375229801</x:v>
      </x:c>
      <x:c r="N391" s="50" t="n">
        <x:f>MAX(0,M391*(1+EXP((LN(1+Real_MC_30Y!$J$11)-0.5*Real_MC_30Y!$J$12^2)+Real_MC_30Y!$J$12*((RAND()+RAND()+RAND()+RAND()+RAND()+RAND()+RAND()+RAND()+RAND()+RAND()+RAND()+RAND())-6))-1)+Real_MC_30Y!N$58)</x:f>
        <x:v>1107907.06517785</x:v>
      </x:c>
      <x:c r="O391" s="50" t="n">
        <x:f>MAX(0,N391*(1+EXP((LN(1+Real_MC_30Y!$J$11)-0.5*Real_MC_30Y!$J$12^2)+Real_MC_30Y!$J$12*((RAND()+RAND()+RAND()+RAND()+RAND()+RAND()+RAND()+RAND()+RAND()+RAND()+RAND()+RAND())-6))-1)+Real_MC_30Y!O$58)</x:f>
        <x:v>791696.0882725684</x:v>
      </x:c>
      <x:c r="P391" s="50" t="n">
        <x:f>MAX(0,O391*(1+EXP((LN(1+Real_MC_30Y!$J$11)-0.5*Real_MC_30Y!$J$12^2)+Real_MC_30Y!$J$12*((RAND()+RAND()+RAND()+RAND()+RAND()+RAND()+RAND()+RAND()+RAND()+RAND()+RAND()+RAND())-6))-1)+Real_MC_30Y!P$58)</x:f>
        <x:v>875672.8996630743</x:v>
      </x:c>
      <x:c r="Q391" s="50" t="n">
        <x:f>MAX(0,P391*(1+EXP((LN(1+Real_MC_30Y!$J$11)-0.5*Real_MC_30Y!$J$12^2)+Real_MC_30Y!$J$12*((RAND()+RAND()+RAND()+RAND()+RAND()+RAND()+RAND()+RAND()+RAND()+RAND()+RAND()+RAND())-6))-1)+Real_MC_30Y!Q$58)</x:f>
        <x:v>832430.6870511168</x:v>
      </x:c>
      <x:c r="R391" s="50" t="n">
        <x:f>MAX(0,Q391*(1+EXP((LN(1+Real_MC_30Y!$J$11)-0.5*Real_MC_30Y!$J$12^2)+Real_MC_30Y!$J$12*((RAND()+RAND()+RAND()+RAND()+RAND()+RAND()+RAND()+RAND()+RAND()+RAND()+RAND()+RAND())-6))-1)+Real_MC_30Y!R$58)</x:f>
        <x:v>654406.7554670011</x:v>
      </x:c>
      <x:c r="S391" s="50" t="n">
        <x:f>MAX(0,R391*(1+EXP((LN(1+Real_MC_30Y!$J$11)-0.5*Real_MC_30Y!$J$12^2)+Real_MC_30Y!$J$12*((RAND()+RAND()+RAND()+RAND()+RAND()+RAND()+RAND()+RAND()+RAND()+RAND()+RAND()+RAND())-6))-1)+Real_MC_30Y!S$58)</x:f>
        <x:v>696580.1498677195</x:v>
      </x:c>
      <x:c r="T391" s="50" t="n">
        <x:f>MAX(0,S391*(1+EXP((LN(1+Real_MC_30Y!$J$11)-0.5*Real_MC_30Y!$J$12^2)+Real_MC_30Y!$J$12*((RAND()+RAND()+RAND()+RAND()+RAND()+RAND()+RAND()+RAND()+RAND()+RAND()+RAND()+RAND())-6))-1)+Real_MC_30Y!T$58)</x:f>
        <x:v>662688.743208443</x:v>
      </x:c>
      <x:c r="U391" s="50" t="n">
        <x:f>MAX(0,T391*(1+EXP((LN(1+Real_MC_30Y!$J$11)-0.5*Real_MC_30Y!$J$12^2)+Real_MC_30Y!$J$12*((RAND()+RAND()+RAND()+RAND()+RAND()+RAND()+RAND()+RAND()+RAND()+RAND()+RAND()+RAND())-6))-1)+Real_MC_30Y!U$58)</x:f>
        <x:v>838610.1711026168</x:v>
      </x:c>
      <x:c r="V391" s="50" t="n">
        <x:f>MAX(0,U391*(1+EXP((LN(1+Real_MC_30Y!$J$11)-0.5*Real_MC_30Y!$J$12^2)+Real_MC_30Y!$J$12*((RAND()+RAND()+RAND()+RAND()+RAND()+RAND()+RAND()+RAND()+RAND()+RAND()+RAND()+RAND())-6))-1)+Real_MC_30Y!V$58)</x:f>
        <x:v>963201.6412755245</x:v>
      </x:c>
      <x:c r="W391" s="50" t="n">
        <x:f>MAX(0,V391*(1+EXP((LN(1+Real_MC_30Y!$J$11)-0.5*Real_MC_30Y!$J$12^2)+Real_MC_30Y!$J$12*((RAND()+RAND()+RAND()+RAND()+RAND()+RAND()+RAND()+RAND()+RAND()+RAND()+RAND()+RAND())-6))-1)+Real_MC_30Y!W$58)</x:f>
        <x:v>848827.9775014003</x:v>
      </x:c>
      <x:c r="X391" s="50" t="n">
        <x:f>MAX(0,W391*(1+EXP((LN(1+Real_MC_30Y!$J$11)-0.5*Real_MC_30Y!$J$12^2)+Real_MC_30Y!$J$12*((RAND()+RAND()+RAND()+RAND()+RAND()+RAND()+RAND()+RAND()+RAND()+RAND()+RAND()+RAND())-6))-1)+Real_MC_30Y!X$58)</x:f>
        <x:v>832046.0858667705</x:v>
      </x:c>
      <x:c r="Y391" s="50" t="n">
        <x:f>MAX(0,X391*(1+EXP((LN(1+Real_MC_30Y!$J$11)-0.5*Real_MC_30Y!$J$12^2)+Real_MC_30Y!$J$12*((RAND()+RAND()+RAND()+RAND()+RAND()+RAND()+RAND()+RAND()+RAND()+RAND()+RAND()+RAND())-6))-1)+Real_MC_30Y!Y$58)</x:f>
        <x:v>696863.6726415114</x:v>
      </x:c>
      <x:c r="Z391" s="50" t="n">
        <x:f>MAX(0,Y391*(1+EXP((LN(1+Real_MC_30Y!$J$11)-0.5*Real_MC_30Y!$J$12^2)+Real_MC_30Y!$J$12*((RAND()+RAND()+RAND()+RAND()+RAND()+RAND()+RAND()+RAND()+RAND()+RAND()+RAND()+RAND())-6))-1)+Real_MC_30Y!Z$58)</x:f>
        <x:v>706304.8995118623</x:v>
      </x:c>
      <x:c r="AA391" s="50" t="n">
        <x:f>MAX(0,Z391*(1+EXP((LN(1+Real_MC_30Y!$J$11)-0.5*Real_MC_30Y!$J$12^2)+Real_MC_30Y!$J$12*((RAND()+RAND()+RAND()+RAND()+RAND()+RAND()+RAND()+RAND()+RAND()+RAND()+RAND()+RAND())-6))-1)+Real_MC_30Y!AA$58)</x:f>
        <x:v>822296.4274758814</x:v>
      </x:c>
      <x:c r="AB391" s="50" t="n">
        <x:f>MAX(0,AA391*(1+EXP((LN(1+Real_MC_30Y!$J$11)-0.5*Real_MC_30Y!$J$12^2)+Real_MC_30Y!$J$12*((RAND()+RAND()+RAND()+RAND()+RAND()+RAND()+RAND()+RAND()+RAND()+RAND()+RAND()+RAND())-6))-1)+Real_MC_30Y!AB$58)</x:f>
        <x:v>844987.2755903972</x:v>
      </x:c>
      <x:c r="AC391" s="50" t="n">
        <x:f>MAX(0,AB391*(1+EXP((LN(1+Real_MC_30Y!$J$11)-0.5*Real_MC_30Y!$J$12^2)+Real_MC_30Y!$J$12*((RAND()+RAND()+RAND()+RAND()+RAND()+RAND()+RAND()+RAND()+RAND()+RAND()+RAND()+RAND())-6))-1)+Real_MC_30Y!AC$58)</x:f>
        <x:v>830316.0902766848</x:v>
      </x:c>
      <x:c r="AD391" s="50" t="n">
        <x:f>MAX(0,AC391*(1+EXP((LN(1+Real_MC_30Y!$J$11)-0.5*Real_MC_30Y!$J$12^2)+Real_MC_30Y!$J$12*((RAND()+RAND()+RAND()+RAND()+RAND()+RAND()+RAND()+RAND()+RAND()+RAND()+RAND()+RAND())-6))-1)+Real_MC_30Y!AD$58)</x:f>
        <x:v>834463.4089672364</x:v>
      </x:c>
      <x:c r="AE391" s="50" t="n">
        <x:f>MAX(0,AD391*(1+EXP((LN(1+Real_MC_30Y!$J$11)-0.5*Real_MC_30Y!$J$12^2)+Real_MC_30Y!$J$12*((RAND()+RAND()+RAND()+RAND()+RAND()+RAND()+RAND()+RAND()+RAND()+RAND()+RAND()+RAND())-6))-1)+Real_MC_30Y!AE$58)</x:f>
        <x:v>1018312.8368636805</x:v>
      </x:c>
      <x:c r="AF391" s="50" t="n">
        <x:f>MAX(0,AE391*(1+EXP((LN(1+Real_MC_30Y!$J$11)-0.5*Real_MC_30Y!$J$12^2)+Real_MC_30Y!$J$12*((RAND()+RAND()+RAND()+RAND()+RAND()+RAND()+RAND()+RAND()+RAND()+RAND()+RAND()+RAND())-6))-1)+Real_MC_30Y!AF$58)</x:f>
        <x:v>1013687.3235995701</x:v>
      </x:c>
    </x:row>
    <x:row r="392">
      <x:c r="A392">
        <x:v>388</x:v>
      </x:c>
      <x:c r="B392" s="50" t="n">
        <x:f>MAX(0,Liquidity_30Y!$C$14+Real_MC_30Y!B$57-Real_MC_30Y!B$56)</x:f>
        <x:v>1029031.25</x:v>
      </x:c>
      <x:c r="C392" s="50" t="n">
        <x:f>MAX(0,B392*(1+EXP((LN(1+Real_MC_30Y!$J$11)-0.5*Real_MC_30Y!$J$12^2)+Real_MC_30Y!$J$12*((RAND()+RAND()+RAND()+RAND()+RAND()+RAND()+RAND()+RAND()+RAND()+RAND()+RAND()+RAND())-6))-1)+Real_MC_30Y!C$58)</x:f>
        <x:v>901686.0235808353</x:v>
      </x:c>
      <x:c r="D392" s="50" t="n">
        <x:f>MAX(0,C392*(1+EXP((LN(1+Real_MC_30Y!$J$11)-0.5*Real_MC_30Y!$J$12^2)+Real_MC_30Y!$J$12*((RAND()+RAND()+RAND()+RAND()+RAND()+RAND()+RAND()+RAND()+RAND()+RAND()+RAND()+RAND())-6))-1)+Real_MC_30Y!D$58)</x:f>
        <x:v>984785.7337916149</x:v>
      </x:c>
      <x:c r="E392" s="50" t="n">
        <x:f>MAX(0,D392*(1+EXP((LN(1+Real_MC_30Y!$J$11)-0.5*Real_MC_30Y!$J$12^2)+Real_MC_30Y!$J$12*((RAND()+RAND()+RAND()+RAND()+RAND()+RAND()+RAND()+RAND()+RAND()+RAND()+RAND()+RAND())-6))-1)+Real_MC_30Y!E$58)</x:f>
        <x:v>1160526.9213459939</x:v>
      </x:c>
      <x:c r="F392" s="50" t="n">
        <x:f>MAX(0,E392*(1+EXP((LN(1+Real_MC_30Y!$J$11)-0.5*Real_MC_30Y!$J$12^2)+Real_MC_30Y!$J$12*((RAND()+RAND()+RAND()+RAND()+RAND()+RAND()+RAND()+RAND()+RAND()+RAND()+RAND()+RAND())-6))-1)+Real_MC_30Y!F$58)</x:f>
        <x:v>952024.081684251</x:v>
      </x:c>
      <x:c r="G392" s="50" t="n">
        <x:f>MAX(0,F392*(1+EXP((LN(1+Real_MC_30Y!$J$11)-0.5*Real_MC_30Y!$J$12^2)+Real_MC_30Y!$J$12*((RAND()+RAND()+RAND()+RAND()+RAND()+RAND()+RAND()+RAND()+RAND()+RAND()+RAND()+RAND())-6))-1)+Real_MC_30Y!G$58)</x:f>
        <x:v>1036836.9610954144</x:v>
      </x:c>
      <x:c r="H392" s="50" t="n">
        <x:f>MAX(0,G392*(1+EXP((LN(1+Real_MC_30Y!$J$11)-0.5*Real_MC_30Y!$J$12^2)+Real_MC_30Y!$J$12*((RAND()+RAND()+RAND()+RAND()+RAND()+RAND()+RAND()+RAND()+RAND()+RAND()+RAND()+RAND())-6))-1)+Real_MC_30Y!H$58)</x:f>
        <x:v>1151140.261405898</x:v>
      </x:c>
      <x:c r="I392" s="50" t="n">
        <x:f>MAX(0,H392*(1+EXP((LN(1+Real_MC_30Y!$J$11)-0.5*Real_MC_30Y!$J$12^2)+Real_MC_30Y!$J$12*((RAND()+RAND()+RAND()+RAND()+RAND()+RAND()+RAND()+RAND()+RAND()+RAND()+RAND()+RAND())-6))-1)+Real_MC_30Y!I$58)</x:f>
        <x:v>1118177.8527585662</x:v>
      </x:c>
      <x:c r="J392" s="50" t="n">
        <x:f>MAX(0,I392*(1+EXP((LN(1+Real_MC_30Y!$J$11)-0.5*Real_MC_30Y!$J$12^2)+Real_MC_30Y!$J$12*((RAND()+RAND()+RAND()+RAND()+RAND()+RAND()+RAND()+RAND()+RAND()+RAND()+RAND()+RAND())-6))-1)+Real_MC_30Y!J$58)</x:f>
        <x:v>1010354.5582790215</x:v>
      </x:c>
      <x:c r="K392" s="50" t="n">
        <x:f>MAX(0,J392*(1+EXP((LN(1+Real_MC_30Y!$J$11)-0.5*Real_MC_30Y!$J$12^2)+Real_MC_30Y!$J$12*((RAND()+RAND()+RAND()+RAND()+RAND()+RAND()+RAND()+RAND()+RAND()+RAND()+RAND()+RAND())-6))-1)+Real_MC_30Y!K$58)</x:f>
        <x:v>962476.4064346697</x:v>
      </x:c>
      <x:c r="L392" s="50" t="n">
        <x:f>MAX(0,K392*(1+EXP((LN(1+Real_MC_30Y!$J$11)-0.5*Real_MC_30Y!$J$12^2)+Real_MC_30Y!$J$12*((RAND()+RAND()+RAND()+RAND()+RAND()+RAND()+RAND()+RAND()+RAND()+RAND()+RAND()+RAND())-6))-1)+Real_MC_30Y!L$58)</x:f>
        <x:v>902461.4204159385</x:v>
      </x:c>
      <x:c r="M392" s="50" t="n">
        <x:f>MAX(0,L392*(1+EXP((LN(1+Real_MC_30Y!$J$11)-0.5*Real_MC_30Y!$J$12^2)+Real_MC_30Y!$J$12*((RAND()+RAND()+RAND()+RAND()+RAND()+RAND()+RAND()+RAND()+RAND()+RAND()+RAND()+RAND())-6))-1)+Real_MC_30Y!M$58)</x:f>
        <x:v>817081.6102162255</x:v>
      </x:c>
      <x:c r="N392" s="50" t="n">
        <x:f>MAX(0,M392*(1+EXP((LN(1+Real_MC_30Y!$J$11)-0.5*Real_MC_30Y!$J$12^2)+Real_MC_30Y!$J$12*((RAND()+RAND()+RAND()+RAND()+RAND()+RAND()+RAND()+RAND()+RAND()+RAND()+RAND()+RAND())-6))-1)+Real_MC_30Y!N$58)</x:f>
        <x:v>938618.4023544537</x:v>
      </x:c>
      <x:c r="O392" s="50" t="n">
        <x:f>MAX(0,N392*(1+EXP((LN(1+Real_MC_30Y!$J$11)-0.5*Real_MC_30Y!$J$12^2)+Real_MC_30Y!$J$12*((RAND()+RAND()+RAND()+RAND()+RAND()+RAND()+RAND()+RAND()+RAND()+RAND()+RAND()+RAND())-6))-1)+Real_MC_30Y!O$58)</x:f>
        <x:v>873725.8507302493</x:v>
      </x:c>
      <x:c r="P392" s="50" t="n">
        <x:f>MAX(0,O392*(1+EXP((LN(1+Real_MC_30Y!$J$11)-0.5*Real_MC_30Y!$J$12^2)+Real_MC_30Y!$J$12*((RAND()+RAND()+RAND()+RAND()+RAND()+RAND()+RAND()+RAND()+RAND()+RAND()+RAND()+RAND())-6))-1)+Real_MC_30Y!P$58)</x:f>
        <x:v>986857.744495168</x:v>
      </x:c>
      <x:c r="Q392" s="50" t="n">
        <x:f>MAX(0,P392*(1+EXP((LN(1+Real_MC_30Y!$J$11)-0.5*Real_MC_30Y!$J$12^2)+Real_MC_30Y!$J$12*((RAND()+RAND()+RAND()+RAND()+RAND()+RAND()+RAND()+RAND()+RAND()+RAND()+RAND()+RAND())-6))-1)+Real_MC_30Y!Q$58)</x:f>
        <x:v>1304467.456670755</x:v>
      </x:c>
      <x:c r="R392" s="50" t="n">
        <x:f>MAX(0,Q392*(1+EXP((LN(1+Real_MC_30Y!$J$11)-0.5*Real_MC_30Y!$J$12^2)+Real_MC_30Y!$J$12*((RAND()+RAND()+RAND()+RAND()+RAND()+RAND()+RAND()+RAND()+RAND()+RAND()+RAND()+RAND())-6))-1)+Real_MC_30Y!R$58)</x:f>
        <x:v>1721864.2939299997</x:v>
      </x:c>
      <x:c r="S392" s="50" t="n">
        <x:f>MAX(0,R392*(1+EXP((LN(1+Real_MC_30Y!$J$11)-0.5*Real_MC_30Y!$J$12^2)+Real_MC_30Y!$J$12*((RAND()+RAND()+RAND()+RAND()+RAND()+RAND()+RAND()+RAND()+RAND()+RAND()+RAND()+RAND())-6))-1)+Real_MC_30Y!S$58)</x:f>
        <x:v>1654384.6939123126</x:v>
      </x:c>
      <x:c r="T392" s="50" t="n">
        <x:f>MAX(0,S392*(1+EXP((LN(1+Real_MC_30Y!$J$11)-0.5*Real_MC_30Y!$J$12^2)+Real_MC_30Y!$J$12*((RAND()+RAND()+RAND()+RAND()+RAND()+RAND()+RAND()+RAND()+RAND()+RAND()+RAND()+RAND())-6))-1)+Real_MC_30Y!T$58)</x:f>
        <x:v>2056576.7313963375</x:v>
      </x:c>
      <x:c r="U392" s="50" t="n">
        <x:f>MAX(0,T392*(1+EXP((LN(1+Real_MC_30Y!$J$11)-0.5*Real_MC_30Y!$J$12^2)+Real_MC_30Y!$J$12*((RAND()+RAND()+RAND()+RAND()+RAND()+RAND()+RAND()+RAND()+RAND()+RAND()+RAND()+RAND())-6))-1)+Real_MC_30Y!U$58)</x:f>
        <x:v>2611632.811276944</x:v>
      </x:c>
      <x:c r="V392" s="50" t="n">
        <x:f>MAX(0,U392*(1+EXP((LN(1+Real_MC_30Y!$J$11)-0.5*Real_MC_30Y!$J$12^2)+Real_MC_30Y!$J$12*((RAND()+RAND()+RAND()+RAND()+RAND()+RAND()+RAND()+RAND()+RAND()+RAND()+RAND()+RAND())-6))-1)+Real_MC_30Y!V$58)</x:f>
        <x:v>3376388.1964284345</x:v>
      </x:c>
      <x:c r="W392" s="50" t="n">
        <x:f>MAX(0,V392*(1+EXP((LN(1+Real_MC_30Y!$J$11)-0.5*Real_MC_30Y!$J$12^2)+Real_MC_30Y!$J$12*((RAND()+RAND()+RAND()+RAND()+RAND()+RAND()+RAND()+RAND()+RAND()+RAND()+RAND()+RAND())-6))-1)+Real_MC_30Y!W$58)</x:f>
        <x:v>3226940.755860108</x:v>
      </x:c>
      <x:c r="X392" s="50" t="n">
        <x:f>MAX(0,W392*(1+EXP((LN(1+Real_MC_30Y!$J$11)-0.5*Real_MC_30Y!$J$12^2)+Real_MC_30Y!$J$12*((RAND()+RAND()+RAND()+RAND()+RAND()+RAND()+RAND()+RAND()+RAND()+RAND()+RAND()+RAND())-6))-1)+Real_MC_30Y!X$58)</x:f>
        <x:v>3372461.5956252543</x:v>
      </x:c>
      <x:c r="Y392" s="50" t="n">
        <x:f>MAX(0,X392*(1+EXP((LN(1+Real_MC_30Y!$J$11)-0.5*Real_MC_30Y!$J$12^2)+Real_MC_30Y!$J$12*((RAND()+RAND()+RAND()+RAND()+RAND()+RAND()+RAND()+RAND()+RAND()+RAND()+RAND()+RAND())-6))-1)+Real_MC_30Y!Y$58)</x:f>
        <x:v>3303096.044487734</x:v>
      </x:c>
      <x:c r="Z392" s="50" t="n">
        <x:f>MAX(0,Y392*(1+EXP((LN(1+Real_MC_30Y!$J$11)-0.5*Real_MC_30Y!$J$12^2)+Real_MC_30Y!$J$12*((RAND()+RAND()+RAND()+RAND()+RAND()+RAND()+RAND()+RAND()+RAND()+RAND()+RAND()+RAND())-6))-1)+Real_MC_30Y!Z$58)</x:f>
        <x:v>4063442.581352188</x:v>
      </x:c>
      <x:c r="AA392" s="50" t="n">
        <x:f>MAX(0,Z392*(1+EXP((LN(1+Real_MC_30Y!$J$11)-0.5*Real_MC_30Y!$J$12^2)+Real_MC_30Y!$J$12*((RAND()+RAND()+RAND()+RAND()+RAND()+RAND()+RAND()+RAND()+RAND()+RAND()+RAND()+RAND())-6))-1)+Real_MC_30Y!AA$58)</x:f>
        <x:v>5243037.785565033</x:v>
      </x:c>
      <x:c r="AB392" s="50" t="n">
        <x:f>MAX(0,AA392*(1+EXP((LN(1+Real_MC_30Y!$J$11)-0.5*Real_MC_30Y!$J$12^2)+Real_MC_30Y!$J$12*((RAND()+RAND()+RAND()+RAND()+RAND()+RAND()+RAND()+RAND()+RAND()+RAND()+RAND()+RAND())-6))-1)+Real_MC_30Y!AB$58)</x:f>
        <x:v>5886491.19968741</x:v>
      </x:c>
      <x:c r="AC392" s="50" t="n">
        <x:f>MAX(0,AB392*(1+EXP((LN(1+Real_MC_30Y!$J$11)-0.5*Real_MC_30Y!$J$12^2)+Real_MC_30Y!$J$12*((RAND()+RAND()+RAND()+RAND()+RAND()+RAND()+RAND()+RAND()+RAND()+RAND()+RAND()+RAND())-6))-1)+Real_MC_30Y!AC$58)</x:f>
        <x:v>8219486.149290961</x:v>
      </x:c>
      <x:c r="AD392" s="50" t="n">
        <x:f>MAX(0,AC392*(1+EXP((LN(1+Real_MC_30Y!$J$11)-0.5*Real_MC_30Y!$J$12^2)+Real_MC_30Y!$J$12*((RAND()+RAND()+RAND()+RAND()+RAND()+RAND()+RAND()+RAND()+RAND()+RAND()+RAND()+RAND())-6))-1)+Real_MC_30Y!AD$58)</x:f>
        <x:v>10005991.102643415</x:v>
      </x:c>
      <x:c r="AE392" s="50" t="n">
        <x:f>MAX(0,AD392*(1+EXP((LN(1+Real_MC_30Y!$J$11)-0.5*Real_MC_30Y!$J$12^2)+Real_MC_30Y!$J$12*((RAND()+RAND()+RAND()+RAND()+RAND()+RAND()+RAND()+RAND()+RAND()+RAND()+RAND()+RAND())-6))-1)+Real_MC_30Y!AE$58)</x:f>
        <x:v>12716457.626785545</x:v>
      </x:c>
      <x:c r="AF392" s="50" t="n">
        <x:f>MAX(0,AE392*(1+EXP((LN(1+Real_MC_30Y!$J$11)-0.5*Real_MC_30Y!$J$12^2)+Real_MC_30Y!$J$12*((RAND()+RAND()+RAND()+RAND()+RAND()+RAND()+RAND()+RAND()+RAND()+RAND()+RAND()+RAND())-6))-1)+Real_MC_30Y!AF$58)</x:f>
        <x:v>13260226.791554917</x:v>
      </x:c>
    </x:row>
    <x:row r="393">
      <x:c r="A393">
        <x:v>389</x:v>
      </x:c>
      <x:c r="B393" s="50" t="n">
        <x:f>MAX(0,Liquidity_30Y!$C$14+Real_MC_30Y!B$57-Real_MC_30Y!B$56)</x:f>
        <x:v>1029031.25</x:v>
      </x:c>
      <x:c r="C393" s="50" t="n">
        <x:f>MAX(0,B393*(1+EXP((LN(1+Real_MC_30Y!$J$11)-0.5*Real_MC_30Y!$J$12^2)+Real_MC_30Y!$J$12*((RAND()+RAND()+RAND()+RAND()+RAND()+RAND()+RAND()+RAND()+RAND()+RAND()+RAND()+RAND())-6))-1)+Real_MC_30Y!C$58)</x:f>
        <x:v>895808.2237991112</x:v>
      </x:c>
      <x:c r="D393" s="50" t="n">
        <x:f>MAX(0,C393*(1+EXP((LN(1+Real_MC_30Y!$J$11)-0.5*Real_MC_30Y!$J$12^2)+Real_MC_30Y!$J$12*((RAND()+RAND()+RAND()+RAND()+RAND()+RAND()+RAND()+RAND()+RAND()+RAND()+RAND()+RAND())-6))-1)+Real_MC_30Y!D$58)</x:f>
        <x:v>1057733.0937278727</x:v>
      </x:c>
      <x:c r="E393" s="50" t="n">
        <x:f>MAX(0,D393*(1+EXP((LN(1+Real_MC_30Y!$J$11)-0.5*Real_MC_30Y!$J$12^2)+Real_MC_30Y!$J$12*((RAND()+RAND()+RAND()+RAND()+RAND()+RAND()+RAND()+RAND()+RAND()+RAND()+RAND()+RAND())-6))-1)+Real_MC_30Y!E$58)</x:f>
        <x:v>1409930.3262482474</x:v>
      </x:c>
      <x:c r="F393" s="50" t="n">
        <x:f>MAX(0,E393*(1+EXP((LN(1+Real_MC_30Y!$J$11)-0.5*Real_MC_30Y!$J$12^2)+Real_MC_30Y!$J$12*((RAND()+RAND()+RAND()+RAND()+RAND()+RAND()+RAND()+RAND()+RAND()+RAND()+RAND()+RAND())-6))-1)+Real_MC_30Y!F$58)</x:f>
        <x:v>1494496.6875503194</x:v>
      </x:c>
      <x:c r="G393" s="50" t="n">
        <x:f>MAX(0,F393*(1+EXP((LN(1+Real_MC_30Y!$J$11)-0.5*Real_MC_30Y!$J$12^2)+Real_MC_30Y!$J$12*((RAND()+RAND()+RAND()+RAND()+RAND()+RAND()+RAND()+RAND()+RAND()+RAND()+RAND()+RAND())-6))-1)+Real_MC_30Y!G$58)</x:f>
        <x:v>1600557.3227438135</x:v>
      </x:c>
      <x:c r="H393" s="50" t="n">
        <x:f>MAX(0,G393*(1+EXP((LN(1+Real_MC_30Y!$J$11)-0.5*Real_MC_30Y!$J$12^2)+Real_MC_30Y!$J$12*((RAND()+RAND()+RAND()+RAND()+RAND()+RAND()+RAND()+RAND()+RAND()+RAND()+RAND()+RAND())-6))-1)+Real_MC_30Y!H$58)</x:f>
        <x:v>1921370.5480474278</x:v>
      </x:c>
      <x:c r="I393" s="50" t="n">
        <x:f>MAX(0,H393*(1+EXP((LN(1+Real_MC_30Y!$J$11)-0.5*Real_MC_30Y!$J$12^2)+Real_MC_30Y!$J$12*((RAND()+RAND()+RAND()+RAND()+RAND()+RAND()+RAND()+RAND()+RAND()+RAND()+RAND()+RAND())-6))-1)+Real_MC_30Y!I$58)</x:f>
        <x:v>2255122.4476143345</x:v>
      </x:c>
      <x:c r="J393" s="50" t="n">
        <x:f>MAX(0,I393*(1+EXP((LN(1+Real_MC_30Y!$J$11)-0.5*Real_MC_30Y!$J$12^2)+Real_MC_30Y!$J$12*((RAND()+RAND()+RAND()+RAND()+RAND()+RAND()+RAND()+RAND()+RAND()+RAND()+RAND()+RAND())-6))-1)+Real_MC_30Y!J$58)</x:f>
        <x:v>2492843.723360104</x:v>
      </x:c>
      <x:c r="K393" s="50" t="n">
        <x:f>MAX(0,J393*(1+EXP((LN(1+Real_MC_30Y!$J$11)-0.5*Real_MC_30Y!$J$12^2)+Real_MC_30Y!$J$12*((RAND()+RAND()+RAND()+RAND()+RAND()+RAND()+RAND()+RAND()+RAND()+RAND()+RAND()+RAND())-6))-1)+Real_MC_30Y!K$58)</x:f>
        <x:v>2653674.0986306667</x:v>
      </x:c>
      <x:c r="L393" s="50" t="n">
        <x:f>MAX(0,K393*(1+EXP((LN(1+Real_MC_30Y!$J$11)-0.5*Real_MC_30Y!$J$12^2)+Real_MC_30Y!$J$12*((RAND()+RAND()+RAND()+RAND()+RAND()+RAND()+RAND()+RAND()+RAND()+RAND()+RAND()+RAND())-6))-1)+Real_MC_30Y!L$58)</x:f>
        <x:v>3086779.880391214</x:v>
      </x:c>
      <x:c r="M393" s="50" t="n">
        <x:f>MAX(0,L393*(1+EXP((LN(1+Real_MC_30Y!$J$11)-0.5*Real_MC_30Y!$J$12^2)+Real_MC_30Y!$J$12*((RAND()+RAND()+RAND()+RAND()+RAND()+RAND()+RAND()+RAND()+RAND()+RAND()+RAND()+RAND())-6))-1)+Real_MC_30Y!M$58)</x:f>
        <x:v>2279974.4974785536</x:v>
      </x:c>
      <x:c r="N393" s="50" t="n">
        <x:f>MAX(0,M393*(1+EXP((LN(1+Real_MC_30Y!$J$11)-0.5*Real_MC_30Y!$J$12^2)+Real_MC_30Y!$J$12*((RAND()+RAND()+RAND()+RAND()+RAND()+RAND()+RAND()+RAND()+RAND()+RAND()+RAND()+RAND())-6))-1)+Real_MC_30Y!N$58)</x:f>
        <x:v>2543252.233947022</x:v>
      </x:c>
      <x:c r="O393" s="50" t="n">
        <x:f>MAX(0,N393*(1+EXP((LN(1+Real_MC_30Y!$J$11)-0.5*Real_MC_30Y!$J$12^2)+Real_MC_30Y!$J$12*((RAND()+RAND()+RAND()+RAND()+RAND()+RAND()+RAND()+RAND()+RAND()+RAND()+RAND()+RAND())-6))-1)+Real_MC_30Y!O$58)</x:f>
        <x:v>2113404.4511918137</x:v>
      </x:c>
      <x:c r="P393" s="50" t="n">
        <x:f>MAX(0,O393*(1+EXP((LN(1+Real_MC_30Y!$J$11)-0.5*Real_MC_30Y!$J$12^2)+Real_MC_30Y!$J$12*((RAND()+RAND()+RAND()+RAND()+RAND()+RAND()+RAND()+RAND()+RAND()+RAND()+RAND()+RAND())-6))-1)+Real_MC_30Y!P$58)</x:f>
        <x:v>2390142.174205433</x:v>
      </x:c>
      <x:c r="Q393" s="50" t="n">
        <x:f>MAX(0,P393*(1+EXP((LN(1+Real_MC_30Y!$J$11)-0.5*Real_MC_30Y!$J$12^2)+Real_MC_30Y!$J$12*((RAND()+RAND()+RAND()+RAND()+RAND()+RAND()+RAND()+RAND()+RAND()+RAND()+RAND()+RAND())-6))-1)+Real_MC_30Y!Q$58)</x:f>
        <x:v>2340769.1519841035</x:v>
      </x:c>
      <x:c r="R393" s="50" t="n">
        <x:f>MAX(0,Q393*(1+EXP((LN(1+Real_MC_30Y!$J$11)-0.5*Real_MC_30Y!$J$12^2)+Real_MC_30Y!$J$12*((RAND()+RAND()+RAND()+RAND()+RAND()+RAND()+RAND()+RAND()+RAND()+RAND()+RAND()+RAND())-6))-1)+Real_MC_30Y!R$58)</x:f>
        <x:v>2836794.5555189424</x:v>
      </x:c>
      <x:c r="S393" s="50" t="n">
        <x:f>MAX(0,R393*(1+EXP((LN(1+Real_MC_30Y!$J$11)-0.5*Real_MC_30Y!$J$12^2)+Real_MC_30Y!$J$12*((RAND()+RAND()+RAND()+RAND()+RAND()+RAND()+RAND()+RAND()+RAND()+RAND()+RAND()+RAND())-6))-1)+Real_MC_30Y!S$58)</x:f>
        <x:v>2927853.1619740753</x:v>
      </x:c>
      <x:c r="T393" s="50" t="n">
        <x:f>MAX(0,S393*(1+EXP((LN(1+Real_MC_30Y!$J$11)-0.5*Real_MC_30Y!$J$12^2)+Real_MC_30Y!$J$12*((RAND()+RAND()+RAND()+RAND()+RAND()+RAND()+RAND()+RAND()+RAND()+RAND()+RAND()+RAND())-6))-1)+Real_MC_30Y!T$58)</x:f>
        <x:v>2211002.0023661484</x:v>
      </x:c>
      <x:c r="U393" s="50" t="n">
        <x:f>MAX(0,T393*(1+EXP((LN(1+Real_MC_30Y!$J$11)-0.5*Real_MC_30Y!$J$12^2)+Real_MC_30Y!$J$12*((RAND()+RAND()+RAND()+RAND()+RAND()+RAND()+RAND()+RAND()+RAND()+RAND()+RAND()+RAND())-6))-1)+Real_MC_30Y!U$58)</x:f>
        <x:v>2209357.7061512424</x:v>
      </x:c>
      <x:c r="V393" s="50" t="n">
        <x:f>MAX(0,U393*(1+EXP((LN(1+Real_MC_30Y!$J$11)-0.5*Real_MC_30Y!$J$12^2)+Real_MC_30Y!$J$12*((RAND()+RAND()+RAND()+RAND()+RAND()+RAND()+RAND()+RAND()+RAND()+RAND()+RAND()+RAND())-6))-1)+Real_MC_30Y!V$58)</x:f>
        <x:v>2257905.7228355347</x:v>
      </x:c>
      <x:c r="W393" s="50" t="n">
        <x:f>MAX(0,V393*(1+EXP((LN(1+Real_MC_30Y!$J$11)-0.5*Real_MC_30Y!$J$12^2)+Real_MC_30Y!$J$12*((RAND()+RAND()+RAND()+RAND()+RAND()+RAND()+RAND()+RAND()+RAND()+RAND()+RAND()+RAND())-6))-1)+Real_MC_30Y!W$58)</x:f>
        <x:v>3231014.4561187346</x:v>
      </x:c>
      <x:c r="X393" s="50" t="n">
        <x:f>MAX(0,W393*(1+EXP((LN(1+Real_MC_30Y!$J$11)-0.5*Real_MC_30Y!$J$12^2)+Real_MC_30Y!$J$12*((RAND()+RAND()+RAND()+RAND()+RAND()+RAND()+RAND()+RAND()+RAND()+RAND()+RAND()+RAND())-6))-1)+Real_MC_30Y!X$58)</x:f>
        <x:v>3515135.579035921</x:v>
      </x:c>
      <x:c r="Y393" s="50" t="n">
        <x:f>MAX(0,X393*(1+EXP((LN(1+Real_MC_30Y!$J$11)-0.5*Real_MC_30Y!$J$12^2)+Real_MC_30Y!$J$12*((RAND()+RAND()+RAND()+RAND()+RAND()+RAND()+RAND()+RAND()+RAND()+RAND()+RAND()+RAND())-6))-1)+Real_MC_30Y!Y$58)</x:f>
        <x:v>2749690.725112858</x:v>
      </x:c>
      <x:c r="Z393" s="50" t="n">
        <x:f>MAX(0,Y393*(1+EXP((LN(1+Real_MC_30Y!$J$11)-0.5*Real_MC_30Y!$J$12^2)+Real_MC_30Y!$J$12*((RAND()+RAND()+RAND()+RAND()+RAND()+RAND()+RAND()+RAND()+RAND()+RAND()+RAND()+RAND())-6))-1)+Real_MC_30Y!Z$58)</x:f>
        <x:v>3486171.0834929096</x:v>
      </x:c>
      <x:c r="AA393" s="50" t="n">
        <x:f>MAX(0,Z393*(1+EXP((LN(1+Real_MC_30Y!$J$11)-0.5*Real_MC_30Y!$J$12^2)+Real_MC_30Y!$J$12*((RAND()+RAND()+RAND()+RAND()+RAND()+RAND()+RAND()+RAND()+RAND()+RAND()+RAND()+RAND())-6))-1)+Real_MC_30Y!AA$58)</x:f>
        <x:v>3093898.7896582456</x:v>
      </x:c>
      <x:c r="AB393" s="50" t="n">
        <x:f>MAX(0,AA393*(1+EXP((LN(1+Real_MC_30Y!$J$11)-0.5*Real_MC_30Y!$J$12^2)+Real_MC_30Y!$J$12*((RAND()+RAND()+RAND()+RAND()+RAND()+RAND()+RAND()+RAND()+RAND()+RAND()+RAND()+RAND())-6))-1)+Real_MC_30Y!AB$58)</x:f>
        <x:v>4364044.621471779</x:v>
      </x:c>
      <x:c r="AC393" s="50" t="n">
        <x:f>MAX(0,AB393*(1+EXP((LN(1+Real_MC_30Y!$J$11)-0.5*Real_MC_30Y!$J$12^2)+Real_MC_30Y!$J$12*((RAND()+RAND()+RAND()+RAND()+RAND()+RAND()+RAND()+RAND()+RAND()+RAND()+RAND()+RAND())-6))-1)+Real_MC_30Y!AC$58)</x:f>
        <x:v>4231886.818207789</x:v>
      </x:c>
      <x:c r="AD393" s="50" t="n">
        <x:f>MAX(0,AC393*(1+EXP((LN(1+Real_MC_30Y!$J$11)-0.5*Real_MC_30Y!$J$12^2)+Real_MC_30Y!$J$12*((RAND()+RAND()+RAND()+RAND()+RAND()+RAND()+RAND()+RAND()+RAND()+RAND()+RAND()+RAND())-6))-1)+Real_MC_30Y!AD$58)</x:f>
        <x:v>3340883.048994009</x:v>
      </x:c>
      <x:c r="AE393" s="50" t="n">
        <x:f>MAX(0,AD393*(1+EXP((LN(1+Real_MC_30Y!$J$11)-0.5*Real_MC_30Y!$J$12^2)+Real_MC_30Y!$J$12*((RAND()+RAND()+RAND()+RAND()+RAND()+RAND()+RAND()+RAND()+RAND()+RAND()+RAND()+RAND())-6))-1)+Real_MC_30Y!AE$58)</x:f>
        <x:v>3149324.675277902</x:v>
      </x:c>
      <x:c r="AF393" s="50" t="n">
        <x:f>MAX(0,AE393*(1+EXP((LN(1+Real_MC_30Y!$J$11)-0.5*Real_MC_30Y!$J$12^2)+Real_MC_30Y!$J$12*((RAND()+RAND()+RAND()+RAND()+RAND()+RAND()+RAND()+RAND()+RAND()+RAND()+RAND()+RAND())-6))-1)+Real_MC_30Y!AF$58)</x:f>
        <x:v>4091155.368870682</x:v>
      </x:c>
    </x:row>
    <x:row r="394">
      <x:c r="A394">
        <x:v>390</x:v>
      </x:c>
      <x:c r="B394" s="50" t="n">
        <x:f>MAX(0,Liquidity_30Y!$C$14+Real_MC_30Y!B$57-Real_MC_30Y!B$56)</x:f>
        <x:v>1029031.25</x:v>
      </x:c>
      <x:c r="C394" s="50" t="n">
        <x:f>MAX(0,B394*(1+EXP((LN(1+Real_MC_30Y!$J$11)-0.5*Real_MC_30Y!$J$12^2)+Real_MC_30Y!$J$12*((RAND()+RAND()+RAND()+RAND()+RAND()+RAND()+RAND()+RAND()+RAND()+RAND()+RAND()+RAND())-6))-1)+Real_MC_30Y!C$58)</x:f>
        <x:v>1149661.7328663538</x:v>
      </x:c>
      <x:c r="D394" s="50" t="n">
        <x:f>MAX(0,C394*(1+EXP((LN(1+Real_MC_30Y!$J$11)-0.5*Real_MC_30Y!$J$12^2)+Real_MC_30Y!$J$12*((RAND()+RAND()+RAND()+RAND()+RAND()+RAND()+RAND()+RAND()+RAND()+RAND()+RAND()+RAND())-6))-1)+Real_MC_30Y!D$58)</x:f>
        <x:v>1331486.3075761304</x:v>
      </x:c>
      <x:c r="E394" s="50" t="n">
        <x:f>MAX(0,D394*(1+EXP((LN(1+Real_MC_30Y!$J$11)-0.5*Real_MC_30Y!$J$12^2)+Real_MC_30Y!$J$12*((RAND()+RAND()+RAND()+RAND()+RAND()+RAND()+RAND()+RAND()+RAND()+RAND()+RAND()+RAND())-6))-1)+Real_MC_30Y!E$58)</x:f>
        <x:v>1170748.9588311992</x:v>
      </x:c>
      <x:c r="F394" s="50" t="n">
        <x:f>MAX(0,E394*(1+EXP((LN(1+Real_MC_30Y!$J$11)-0.5*Real_MC_30Y!$J$12^2)+Real_MC_30Y!$J$12*((RAND()+RAND()+RAND()+RAND()+RAND()+RAND()+RAND()+RAND()+RAND()+RAND()+RAND()+RAND())-6))-1)+Real_MC_30Y!F$58)</x:f>
        <x:v>1182738.8812033029</x:v>
      </x:c>
      <x:c r="G394" s="50" t="n">
        <x:f>MAX(0,F394*(1+EXP((LN(1+Real_MC_30Y!$J$11)-0.5*Real_MC_30Y!$J$12^2)+Real_MC_30Y!$J$12*((RAND()+RAND()+RAND()+RAND()+RAND()+RAND()+RAND()+RAND()+RAND()+RAND()+RAND()+RAND())-6))-1)+Real_MC_30Y!G$58)</x:f>
        <x:v>1060418.4773772398</x:v>
      </x:c>
      <x:c r="H394" s="50" t="n">
        <x:f>MAX(0,G394*(1+EXP((LN(1+Real_MC_30Y!$J$11)-0.5*Real_MC_30Y!$J$12^2)+Real_MC_30Y!$J$12*((RAND()+RAND()+RAND()+RAND()+RAND()+RAND()+RAND()+RAND()+RAND()+RAND()+RAND()+RAND())-6))-1)+Real_MC_30Y!H$58)</x:f>
        <x:v>1173242.4646944772</x:v>
      </x:c>
      <x:c r="I394" s="50" t="n">
        <x:f>MAX(0,H394*(1+EXP((LN(1+Real_MC_30Y!$J$11)-0.5*Real_MC_30Y!$J$12^2)+Real_MC_30Y!$J$12*((RAND()+RAND()+RAND()+RAND()+RAND()+RAND()+RAND()+RAND()+RAND()+RAND()+RAND()+RAND())-6))-1)+Real_MC_30Y!I$58)</x:f>
        <x:v>1125039.5493191946</x:v>
      </x:c>
      <x:c r="J394" s="50" t="n">
        <x:f>MAX(0,I394*(1+EXP((LN(1+Real_MC_30Y!$J$11)-0.5*Real_MC_30Y!$J$12^2)+Real_MC_30Y!$J$12*((RAND()+RAND()+RAND()+RAND()+RAND()+RAND()+RAND()+RAND()+RAND()+RAND()+RAND()+RAND())-6))-1)+Real_MC_30Y!J$58)</x:f>
        <x:v>1333515.4485494616</x:v>
      </x:c>
      <x:c r="K394" s="50" t="n">
        <x:f>MAX(0,J394*(1+EXP((LN(1+Real_MC_30Y!$J$11)-0.5*Real_MC_30Y!$J$12^2)+Real_MC_30Y!$J$12*((RAND()+RAND()+RAND()+RAND()+RAND()+RAND()+RAND()+RAND()+RAND()+RAND()+RAND()+RAND())-6))-1)+Real_MC_30Y!K$58)</x:f>
        <x:v>1227660.5269704945</x:v>
      </x:c>
      <x:c r="L394" s="50" t="n">
        <x:f>MAX(0,K394*(1+EXP((LN(1+Real_MC_30Y!$J$11)-0.5*Real_MC_30Y!$J$12^2)+Real_MC_30Y!$J$12*((RAND()+RAND()+RAND()+RAND()+RAND()+RAND()+RAND()+RAND()+RAND()+RAND()+RAND()+RAND())-6))-1)+Real_MC_30Y!L$58)</x:f>
        <x:v>851701.2360858954</x:v>
      </x:c>
      <x:c r="M394" s="50" t="n">
        <x:f>MAX(0,L394*(1+EXP((LN(1+Real_MC_30Y!$J$11)-0.5*Real_MC_30Y!$J$12^2)+Real_MC_30Y!$J$12*((RAND()+RAND()+RAND()+RAND()+RAND()+RAND()+RAND()+RAND()+RAND()+RAND()+RAND()+RAND())-6))-1)+Real_MC_30Y!M$58)</x:f>
        <x:v>829349.4265057006</x:v>
      </x:c>
      <x:c r="N394" s="50" t="n">
        <x:f>MAX(0,M394*(1+EXP((LN(1+Real_MC_30Y!$J$11)-0.5*Real_MC_30Y!$J$12^2)+Real_MC_30Y!$J$12*((RAND()+RAND()+RAND()+RAND()+RAND()+RAND()+RAND()+RAND()+RAND()+RAND()+RAND()+RAND())-6))-1)+Real_MC_30Y!N$58)</x:f>
        <x:v>965339.1160447882</x:v>
      </x:c>
      <x:c r="O394" s="50" t="n">
        <x:f>MAX(0,N394*(1+EXP((LN(1+Real_MC_30Y!$J$11)-0.5*Real_MC_30Y!$J$12^2)+Real_MC_30Y!$J$12*((RAND()+RAND()+RAND()+RAND()+RAND()+RAND()+RAND()+RAND()+RAND()+RAND()+RAND()+RAND())-6))-1)+Real_MC_30Y!O$58)</x:f>
        <x:v>885021.1530675944</x:v>
      </x:c>
      <x:c r="P394" s="50" t="n">
        <x:f>MAX(0,O394*(1+EXP((LN(1+Real_MC_30Y!$J$11)-0.5*Real_MC_30Y!$J$12^2)+Real_MC_30Y!$J$12*((RAND()+RAND()+RAND()+RAND()+RAND()+RAND()+RAND()+RAND()+RAND()+RAND()+RAND()+RAND())-6))-1)+Real_MC_30Y!P$58)</x:f>
        <x:v>912293.911041966</x:v>
      </x:c>
      <x:c r="Q394" s="50" t="n">
        <x:f>MAX(0,P394*(1+EXP((LN(1+Real_MC_30Y!$J$11)-0.5*Real_MC_30Y!$J$12^2)+Real_MC_30Y!$J$12*((RAND()+RAND()+RAND()+RAND()+RAND()+RAND()+RAND()+RAND()+RAND()+RAND()+RAND()+RAND())-6))-1)+Real_MC_30Y!Q$58)</x:f>
        <x:v>1060973.771583802</x:v>
      </x:c>
      <x:c r="R394" s="50" t="n">
        <x:f>MAX(0,Q394*(1+EXP((LN(1+Real_MC_30Y!$J$11)-0.5*Real_MC_30Y!$J$12^2)+Real_MC_30Y!$J$12*((RAND()+RAND()+RAND()+RAND()+RAND()+RAND()+RAND()+RAND()+RAND()+RAND()+RAND()+RAND())-6))-1)+Real_MC_30Y!R$58)</x:f>
        <x:v>1203187.5771633456</x:v>
      </x:c>
      <x:c r="S394" s="50" t="n">
        <x:f>MAX(0,R394*(1+EXP((LN(1+Real_MC_30Y!$J$11)-0.5*Real_MC_30Y!$J$12^2)+Real_MC_30Y!$J$12*((RAND()+RAND()+RAND()+RAND()+RAND()+RAND()+RAND()+RAND()+RAND()+RAND()+RAND()+RAND())-6))-1)+Real_MC_30Y!S$58)</x:f>
        <x:v>1569723.420747502</x:v>
      </x:c>
      <x:c r="T394" s="50" t="n">
        <x:f>MAX(0,S394*(1+EXP((LN(1+Real_MC_30Y!$J$11)-0.5*Real_MC_30Y!$J$12^2)+Real_MC_30Y!$J$12*((RAND()+RAND()+RAND()+RAND()+RAND()+RAND()+RAND()+RAND()+RAND()+RAND()+RAND()+RAND())-6))-1)+Real_MC_30Y!T$58)</x:f>
        <x:v>1842199.5587812155</x:v>
      </x:c>
      <x:c r="U394" s="50" t="n">
        <x:f>MAX(0,T394*(1+EXP((LN(1+Real_MC_30Y!$J$11)-0.5*Real_MC_30Y!$J$12^2)+Real_MC_30Y!$J$12*((RAND()+RAND()+RAND()+RAND()+RAND()+RAND()+RAND()+RAND()+RAND()+RAND()+RAND()+RAND())-6))-1)+Real_MC_30Y!U$58)</x:f>
        <x:v>1803519.3157650242</x:v>
      </x:c>
      <x:c r="V394" s="50" t="n">
        <x:f>MAX(0,U394*(1+EXP((LN(1+Real_MC_30Y!$J$11)-0.5*Real_MC_30Y!$J$12^2)+Real_MC_30Y!$J$12*((RAND()+RAND()+RAND()+RAND()+RAND()+RAND()+RAND()+RAND()+RAND()+RAND()+RAND()+RAND())-6))-1)+Real_MC_30Y!V$58)</x:f>
        <x:v>1457977.46685766</x:v>
      </x:c>
      <x:c r="W394" s="50" t="n">
        <x:f>MAX(0,V394*(1+EXP((LN(1+Real_MC_30Y!$J$11)-0.5*Real_MC_30Y!$J$12^2)+Real_MC_30Y!$J$12*((RAND()+RAND()+RAND()+RAND()+RAND()+RAND()+RAND()+RAND()+RAND()+RAND()+RAND()+RAND())-6))-1)+Real_MC_30Y!W$58)</x:f>
        <x:v>1237786.9278596842</x:v>
      </x:c>
      <x:c r="X394" s="50" t="n">
        <x:f>MAX(0,W394*(1+EXP((LN(1+Real_MC_30Y!$J$11)-0.5*Real_MC_30Y!$J$12^2)+Real_MC_30Y!$J$12*((RAND()+RAND()+RAND()+RAND()+RAND()+RAND()+RAND()+RAND()+RAND()+RAND()+RAND()+RAND())-6))-1)+Real_MC_30Y!X$58)</x:f>
        <x:v>1677895.4728019675</x:v>
      </x:c>
      <x:c r="Y394" s="50" t="n">
        <x:f>MAX(0,X394*(1+EXP((LN(1+Real_MC_30Y!$J$11)-0.5*Real_MC_30Y!$J$12^2)+Real_MC_30Y!$J$12*((RAND()+RAND()+RAND()+RAND()+RAND()+RAND()+RAND()+RAND()+RAND()+RAND()+RAND()+RAND())-6))-1)+Real_MC_30Y!Y$58)</x:f>
        <x:v>1612089.0386061687</x:v>
      </x:c>
      <x:c r="Z394" s="50" t="n">
        <x:f>MAX(0,Y394*(1+EXP((LN(1+Real_MC_30Y!$J$11)-0.5*Real_MC_30Y!$J$12^2)+Real_MC_30Y!$J$12*((RAND()+RAND()+RAND()+RAND()+RAND()+RAND()+RAND()+RAND()+RAND()+RAND()+RAND()+RAND())-6))-1)+Real_MC_30Y!Z$58)</x:f>
        <x:v>1469544.9762097585</x:v>
      </x:c>
      <x:c r="AA394" s="50" t="n">
        <x:f>MAX(0,Z394*(1+EXP((LN(1+Real_MC_30Y!$J$11)-0.5*Real_MC_30Y!$J$12^2)+Real_MC_30Y!$J$12*((RAND()+RAND()+RAND()+RAND()+RAND()+RAND()+RAND()+RAND()+RAND()+RAND()+RAND()+RAND())-6))-1)+Real_MC_30Y!AA$58)</x:f>
        <x:v>1500179.573464669</x:v>
      </x:c>
      <x:c r="AB394" s="50" t="n">
        <x:f>MAX(0,AA394*(1+EXP((LN(1+Real_MC_30Y!$J$11)-0.5*Real_MC_30Y!$J$12^2)+Real_MC_30Y!$J$12*((RAND()+RAND()+RAND()+RAND()+RAND()+RAND()+RAND()+RAND()+RAND()+RAND()+RAND()+RAND())-6))-1)+Real_MC_30Y!AB$58)</x:f>
        <x:v>1694853.7587930178</x:v>
      </x:c>
      <x:c r="AC394" s="50" t="n">
        <x:f>MAX(0,AB394*(1+EXP((LN(1+Real_MC_30Y!$J$11)-0.5*Real_MC_30Y!$J$12^2)+Real_MC_30Y!$J$12*((RAND()+RAND()+RAND()+RAND()+RAND()+RAND()+RAND()+RAND()+RAND()+RAND()+RAND()+RAND())-6))-1)+Real_MC_30Y!AC$58)</x:f>
        <x:v>1720606.7370346265</x:v>
      </x:c>
      <x:c r="AD394" s="50" t="n">
        <x:f>MAX(0,AC394*(1+EXP((LN(1+Real_MC_30Y!$J$11)-0.5*Real_MC_30Y!$J$12^2)+Real_MC_30Y!$J$12*((RAND()+RAND()+RAND()+RAND()+RAND()+RAND()+RAND()+RAND()+RAND()+RAND()+RAND()+RAND())-6))-1)+Real_MC_30Y!AD$58)</x:f>
        <x:v>1933052.150707167</x:v>
      </x:c>
      <x:c r="AE394" s="50" t="n">
        <x:f>MAX(0,AD394*(1+EXP((LN(1+Real_MC_30Y!$J$11)-0.5*Real_MC_30Y!$J$12^2)+Real_MC_30Y!$J$12*((RAND()+RAND()+RAND()+RAND()+RAND()+RAND()+RAND()+RAND()+RAND()+RAND()+RAND()+RAND())-6))-1)+Real_MC_30Y!AE$58)</x:f>
        <x:v>1866893.4452988352</x:v>
      </x:c>
      <x:c r="AF394" s="50" t="n">
        <x:f>MAX(0,AE394*(1+EXP((LN(1+Real_MC_30Y!$J$11)-0.5*Real_MC_30Y!$J$12^2)+Real_MC_30Y!$J$12*((RAND()+RAND()+RAND()+RAND()+RAND()+RAND()+RAND()+RAND()+RAND()+RAND()+RAND()+RAND())-6))-1)+Real_MC_30Y!AF$58)</x:f>
        <x:v>2369212.544701433</x:v>
      </x:c>
    </x:row>
    <x:row r="395">
      <x:c r="A395">
        <x:v>391</x:v>
      </x:c>
      <x:c r="B395" s="50" t="n">
        <x:f>MAX(0,Liquidity_30Y!$C$14+Real_MC_30Y!B$57-Real_MC_30Y!B$56)</x:f>
        <x:v>1029031.25</x:v>
      </x:c>
      <x:c r="C395" s="50" t="n">
        <x:f>MAX(0,B395*(1+EXP((LN(1+Real_MC_30Y!$J$11)-0.5*Real_MC_30Y!$J$12^2)+Real_MC_30Y!$J$12*((RAND()+RAND()+RAND()+RAND()+RAND()+RAND()+RAND()+RAND()+RAND()+RAND()+RAND()+RAND())-6))-1)+Real_MC_30Y!C$58)</x:f>
        <x:v>1297889.8183521866</x:v>
      </x:c>
      <x:c r="D395" s="50" t="n">
        <x:f>MAX(0,C395*(1+EXP((LN(1+Real_MC_30Y!$J$11)-0.5*Real_MC_30Y!$J$12^2)+Real_MC_30Y!$J$12*((RAND()+RAND()+RAND()+RAND()+RAND()+RAND()+RAND()+RAND()+RAND()+RAND()+RAND()+RAND())-6))-1)+Real_MC_30Y!D$58)</x:f>
        <x:v>1240826.4179636443</x:v>
      </x:c>
      <x:c r="E395" s="50" t="n">
        <x:f>MAX(0,D395*(1+EXP((LN(1+Real_MC_30Y!$J$11)-0.5*Real_MC_30Y!$J$12^2)+Real_MC_30Y!$J$12*((RAND()+RAND()+RAND()+RAND()+RAND()+RAND()+RAND()+RAND()+RAND()+RAND()+RAND()+RAND())-6))-1)+Real_MC_30Y!E$58)</x:f>
        <x:v>1244552.731529898</x:v>
      </x:c>
      <x:c r="F395" s="50" t="n">
        <x:f>MAX(0,E395*(1+EXP((LN(1+Real_MC_30Y!$J$11)-0.5*Real_MC_30Y!$J$12^2)+Real_MC_30Y!$J$12*((RAND()+RAND()+RAND()+RAND()+RAND()+RAND()+RAND()+RAND()+RAND()+RAND()+RAND()+RAND())-6))-1)+Real_MC_30Y!F$58)</x:f>
        <x:v>1165569.9153845906</x:v>
      </x:c>
      <x:c r="G395" s="50" t="n">
        <x:f>MAX(0,F395*(1+EXP((LN(1+Real_MC_30Y!$J$11)-0.5*Real_MC_30Y!$J$12^2)+Real_MC_30Y!$J$12*((RAND()+RAND()+RAND()+RAND()+RAND()+RAND()+RAND()+RAND()+RAND()+RAND()+RAND()+RAND())-6))-1)+Real_MC_30Y!G$58)</x:f>
        <x:v>1150940.8467676577</x:v>
      </x:c>
      <x:c r="H395" s="50" t="n">
        <x:f>MAX(0,G395*(1+EXP((LN(1+Real_MC_30Y!$J$11)-0.5*Real_MC_30Y!$J$12^2)+Real_MC_30Y!$J$12*((RAND()+RAND()+RAND()+RAND()+RAND()+RAND()+RAND()+RAND()+RAND()+RAND()+RAND()+RAND())-6))-1)+Real_MC_30Y!H$58)</x:f>
        <x:v>1168389.5246087098</x:v>
      </x:c>
      <x:c r="I395" s="50" t="n">
        <x:f>MAX(0,H395*(1+EXP((LN(1+Real_MC_30Y!$J$11)-0.5*Real_MC_30Y!$J$12^2)+Real_MC_30Y!$J$12*((RAND()+RAND()+RAND()+RAND()+RAND()+RAND()+RAND()+RAND()+RAND()+RAND()+RAND()+RAND())-6))-1)+Real_MC_30Y!I$58)</x:f>
        <x:v>909034.7547019417</x:v>
      </x:c>
      <x:c r="J395" s="50" t="n">
        <x:f>MAX(0,I395*(1+EXP((LN(1+Real_MC_30Y!$J$11)-0.5*Real_MC_30Y!$J$12^2)+Real_MC_30Y!$J$12*((RAND()+RAND()+RAND()+RAND()+RAND()+RAND()+RAND()+RAND()+RAND()+RAND()+RAND()+RAND())-6))-1)+Real_MC_30Y!J$58)</x:f>
        <x:v>1299206.5694162077</x:v>
      </x:c>
      <x:c r="K395" s="50" t="n">
        <x:f>MAX(0,J395*(1+EXP((LN(1+Real_MC_30Y!$J$11)-0.5*Real_MC_30Y!$J$12^2)+Real_MC_30Y!$J$12*((RAND()+RAND()+RAND()+RAND()+RAND()+RAND()+RAND()+RAND()+RAND()+RAND()+RAND()+RAND())-6))-1)+Real_MC_30Y!K$58)</x:f>
        <x:v>1349556.555320122</x:v>
      </x:c>
      <x:c r="L395" s="50" t="n">
        <x:f>MAX(0,K395*(1+EXP((LN(1+Real_MC_30Y!$J$11)-0.5*Real_MC_30Y!$J$12^2)+Real_MC_30Y!$J$12*((RAND()+RAND()+RAND()+RAND()+RAND()+RAND()+RAND()+RAND()+RAND()+RAND()+RAND()+RAND())-6))-1)+Real_MC_30Y!L$58)</x:f>
        <x:v>1226699.0031794396</x:v>
      </x:c>
      <x:c r="M395" s="50" t="n">
        <x:f>MAX(0,L395*(1+EXP((LN(1+Real_MC_30Y!$J$11)-0.5*Real_MC_30Y!$J$12^2)+Real_MC_30Y!$J$12*((RAND()+RAND()+RAND()+RAND()+RAND()+RAND()+RAND()+RAND()+RAND()+RAND()+RAND()+RAND())-6))-1)+Real_MC_30Y!M$58)</x:f>
        <x:v>1363399.0065077276</x:v>
      </x:c>
      <x:c r="N395" s="50" t="n">
        <x:f>MAX(0,M395*(1+EXP((LN(1+Real_MC_30Y!$J$11)-0.5*Real_MC_30Y!$J$12^2)+Real_MC_30Y!$J$12*((RAND()+RAND()+RAND()+RAND()+RAND()+RAND()+RAND()+RAND()+RAND()+RAND()+RAND()+RAND())-6))-1)+Real_MC_30Y!N$58)</x:f>
        <x:v>1373633.9797662487</x:v>
      </x:c>
      <x:c r="O395" s="50" t="n">
        <x:f>MAX(0,N395*(1+EXP((LN(1+Real_MC_30Y!$J$11)-0.5*Real_MC_30Y!$J$12^2)+Real_MC_30Y!$J$12*((RAND()+RAND()+RAND()+RAND()+RAND()+RAND()+RAND()+RAND()+RAND()+RAND()+RAND()+RAND())-6))-1)+Real_MC_30Y!O$58)</x:f>
        <x:v>1371163.887034013</x:v>
      </x:c>
      <x:c r="P395" s="50" t="n">
        <x:f>MAX(0,O395*(1+EXP((LN(1+Real_MC_30Y!$J$11)-0.5*Real_MC_30Y!$J$12^2)+Real_MC_30Y!$J$12*((RAND()+RAND()+RAND()+RAND()+RAND()+RAND()+RAND()+RAND()+RAND()+RAND()+RAND()+RAND())-6))-1)+Real_MC_30Y!P$58)</x:f>
        <x:v>1794281.220562871</x:v>
      </x:c>
      <x:c r="Q395" s="50" t="n">
        <x:f>MAX(0,P395*(1+EXP((LN(1+Real_MC_30Y!$J$11)-0.5*Real_MC_30Y!$J$12^2)+Real_MC_30Y!$J$12*((RAND()+RAND()+RAND()+RAND()+RAND()+RAND()+RAND()+RAND()+RAND()+RAND()+RAND()+RAND())-6))-1)+Real_MC_30Y!Q$58)</x:f>
        <x:v>1607946.186362652</x:v>
      </x:c>
      <x:c r="R395" s="50" t="n">
        <x:f>MAX(0,Q395*(1+EXP((LN(1+Real_MC_30Y!$J$11)-0.5*Real_MC_30Y!$J$12^2)+Real_MC_30Y!$J$12*((RAND()+RAND()+RAND()+RAND()+RAND()+RAND()+RAND()+RAND()+RAND()+RAND()+RAND()+RAND())-6))-1)+Real_MC_30Y!R$58)</x:f>
        <x:v>1863332.6083847678</x:v>
      </x:c>
      <x:c r="S395" s="50" t="n">
        <x:f>MAX(0,R395*(1+EXP((LN(1+Real_MC_30Y!$J$11)-0.5*Real_MC_30Y!$J$12^2)+Real_MC_30Y!$J$12*((RAND()+RAND()+RAND()+RAND()+RAND()+RAND()+RAND()+RAND()+RAND()+RAND()+RAND()+RAND())-6))-1)+Real_MC_30Y!S$58)</x:f>
        <x:v>1510294.9491245223</x:v>
      </x:c>
      <x:c r="T395" s="50" t="n">
        <x:f>MAX(0,S395*(1+EXP((LN(1+Real_MC_30Y!$J$11)-0.5*Real_MC_30Y!$J$12^2)+Real_MC_30Y!$J$12*((RAND()+RAND()+RAND()+RAND()+RAND()+RAND()+RAND()+RAND()+RAND()+RAND()+RAND()+RAND())-6))-1)+Real_MC_30Y!T$58)</x:f>
        <x:v>2034634.244123436</x:v>
      </x:c>
      <x:c r="U395" s="50" t="n">
        <x:f>MAX(0,T395*(1+EXP((LN(1+Real_MC_30Y!$J$11)-0.5*Real_MC_30Y!$J$12^2)+Real_MC_30Y!$J$12*((RAND()+RAND()+RAND()+RAND()+RAND()+RAND()+RAND()+RAND()+RAND()+RAND()+RAND()+RAND())-6))-1)+Real_MC_30Y!U$58)</x:f>
        <x:v>2513751.341569187</x:v>
      </x:c>
      <x:c r="V395" s="50" t="n">
        <x:f>MAX(0,U395*(1+EXP((LN(1+Real_MC_30Y!$J$11)-0.5*Real_MC_30Y!$J$12^2)+Real_MC_30Y!$J$12*((RAND()+RAND()+RAND()+RAND()+RAND()+RAND()+RAND()+RAND()+RAND()+RAND()+RAND()+RAND())-6))-1)+Real_MC_30Y!V$58)</x:f>
        <x:v>2359658.244014956</x:v>
      </x:c>
      <x:c r="W395" s="50" t="n">
        <x:f>MAX(0,V395*(1+EXP((LN(1+Real_MC_30Y!$J$11)-0.5*Real_MC_30Y!$J$12^2)+Real_MC_30Y!$J$12*((RAND()+RAND()+RAND()+RAND()+RAND()+RAND()+RAND()+RAND()+RAND()+RAND()+RAND()+RAND())-6))-1)+Real_MC_30Y!W$58)</x:f>
        <x:v>2951086.7250278266</x:v>
      </x:c>
      <x:c r="X395" s="50" t="n">
        <x:f>MAX(0,W395*(1+EXP((LN(1+Real_MC_30Y!$J$11)-0.5*Real_MC_30Y!$J$12^2)+Real_MC_30Y!$J$12*((RAND()+RAND()+RAND()+RAND()+RAND()+RAND()+RAND()+RAND()+RAND()+RAND()+RAND()+RAND())-6))-1)+Real_MC_30Y!X$58)</x:f>
        <x:v>3528359.897035378</x:v>
      </x:c>
      <x:c r="Y395" s="50" t="n">
        <x:f>MAX(0,X395*(1+EXP((LN(1+Real_MC_30Y!$J$11)-0.5*Real_MC_30Y!$J$12^2)+Real_MC_30Y!$J$12*((RAND()+RAND()+RAND()+RAND()+RAND()+RAND()+RAND()+RAND()+RAND()+RAND()+RAND()+RAND())-6))-1)+Real_MC_30Y!Y$58)</x:f>
        <x:v>3634221.234752153</x:v>
      </x:c>
      <x:c r="Z395" s="50" t="n">
        <x:f>MAX(0,Y395*(1+EXP((LN(1+Real_MC_30Y!$J$11)-0.5*Real_MC_30Y!$J$12^2)+Real_MC_30Y!$J$12*((RAND()+RAND()+RAND()+RAND()+RAND()+RAND()+RAND()+RAND()+RAND()+RAND()+RAND()+RAND())-6))-1)+Real_MC_30Y!Z$58)</x:f>
        <x:v>5260149.375040325</x:v>
      </x:c>
      <x:c r="AA395" s="50" t="n">
        <x:f>MAX(0,Z395*(1+EXP((LN(1+Real_MC_30Y!$J$11)-0.5*Real_MC_30Y!$J$12^2)+Real_MC_30Y!$J$12*((RAND()+RAND()+RAND()+RAND()+RAND()+RAND()+RAND()+RAND()+RAND()+RAND()+RAND()+RAND())-6))-1)+Real_MC_30Y!AA$58)</x:f>
        <x:v>4893490.258570223</x:v>
      </x:c>
      <x:c r="AB395" s="50" t="n">
        <x:f>MAX(0,AA395*(1+EXP((LN(1+Real_MC_30Y!$J$11)-0.5*Real_MC_30Y!$J$12^2)+Real_MC_30Y!$J$12*((RAND()+RAND()+RAND()+RAND()+RAND()+RAND()+RAND()+RAND()+RAND()+RAND()+RAND()+RAND())-6))-1)+Real_MC_30Y!AB$58)</x:f>
        <x:v>4104225.8593211584</x:v>
      </x:c>
      <x:c r="AC395" s="50" t="n">
        <x:f>MAX(0,AB395*(1+EXP((LN(1+Real_MC_30Y!$J$11)-0.5*Real_MC_30Y!$J$12^2)+Real_MC_30Y!$J$12*((RAND()+RAND()+RAND()+RAND()+RAND()+RAND()+RAND()+RAND()+RAND()+RAND()+RAND()+RAND())-6))-1)+Real_MC_30Y!AC$58)</x:f>
        <x:v>3881509.896134794</x:v>
      </x:c>
      <x:c r="AD395" s="50" t="n">
        <x:f>MAX(0,AC395*(1+EXP((LN(1+Real_MC_30Y!$J$11)-0.5*Real_MC_30Y!$J$12^2)+Real_MC_30Y!$J$12*((RAND()+RAND()+RAND()+RAND()+RAND()+RAND()+RAND()+RAND()+RAND()+RAND()+RAND()+RAND())-6))-1)+Real_MC_30Y!AD$58)</x:f>
        <x:v>4384202.332676821</x:v>
      </x:c>
      <x:c r="AE395" s="50" t="n">
        <x:f>MAX(0,AD395*(1+EXP((LN(1+Real_MC_30Y!$J$11)-0.5*Real_MC_30Y!$J$12^2)+Real_MC_30Y!$J$12*((RAND()+RAND()+RAND()+RAND()+RAND()+RAND()+RAND()+RAND()+RAND()+RAND()+RAND()+RAND())-6))-1)+Real_MC_30Y!AE$58)</x:f>
        <x:v>4656509.826863512</x:v>
      </x:c>
      <x:c r="AF395" s="50" t="n">
        <x:f>MAX(0,AE395*(1+EXP((LN(1+Real_MC_30Y!$J$11)-0.5*Real_MC_30Y!$J$12^2)+Real_MC_30Y!$J$12*((RAND()+RAND()+RAND()+RAND()+RAND()+RAND()+RAND()+RAND()+RAND()+RAND()+RAND()+RAND())-6))-1)+Real_MC_30Y!AF$58)</x:f>
        <x:v>5593519.828232399</x:v>
      </x:c>
    </x:row>
    <x:row r="396">
      <x:c r="A396">
        <x:v>392</x:v>
      </x:c>
      <x:c r="B396" s="50" t="n">
        <x:f>MAX(0,Liquidity_30Y!$C$14+Real_MC_30Y!B$57-Real_MC_30Y!B$56)</x:f>
        <x:v>1029031.25</x:v>
      </x:c>
      <x:c r="C396" s="50" t="n">
        <x:f>MAX(0,B396*(1+EXP((LN(1+Real_MC_30Y!$J$11)-0.5*Real_MC_30Y!$J$12^2)+Real_MC_30Y!$J$12*((RAND()+RAND()+RAND()+RAND()+RAND()+RAND()+RAND()+RAND()+RAND()+RAND()+RAND()+RAND())-6))-1)+Real_MC_30Y!C$58)</x:f>
        <x:v>928146.4700922633</x:v>
      </x:c>
      <x:c r="D396" s="50" t="n">
        <x:f>MAX(0,C396*(1+EXP((LN(1+Real_MC_30Y!$J$11)-0.5*Real_MC_30Y!$J$12^2)+Real_MC_30Y!$J$12*((RAND()+RAND()+RAND()+RAND()+RAND()+RAND()+RAND()+RAND()+RAND()+RAND()+RAND()+RAND())-6))-1)+Real_MC_30Y!D$58)</x:f>
        <x:v>1016657.1874463251</x:v>
      </x:c>
      <x:c r="E396" s="50" t="n">
        <x:f>MAX(0,D396*(1+EXP((LN(1+Real_MC_30Y!$J$11)-0.5*Real_MC_30Y!$J$12^2)+Real_MC_30Y!$J$12*((RAND()+RAND()+RAND()+RAND()+RAND()+RAND()+RAND()+RAND()+RAND()+RAND()+RAND()+RAND())-6))-1)+Real_MC_30Y!E$58)</x:f>
        <x:v>1086675.247991346</x:v>
      </x:c>
      <x:c r="F396" s="50" t="n">
        <x:f>MAX(0,E396*(1+EXP((LN(1+Real_MC_30Y!$J$11)-0.5*Real_MC_30Y!$J$12^2)+Real_MC_30Y!$J$12*((RAND()+RAND()+RAND()+RAND()+RAND()+RAND()+RAND()+RAND()+RAND()+RAND()+RAND()+RAND())-6))-1)+Real_MC_30Y!F$58)</x:f>
        <x:v>1484234.4824487334</x:v>
      </x:c>
      <x:c r="G396" s="50" t="n">
        <x:f>MAX(0,F396*(1+EXP((LN(1+Real_MC_30Y!$J$11)-0.5*Real_MC_30Y!$J$12^2)+Real_MC_30Y!$J$12*((RAND()+RAND()+RAND()+RAND()+RAND()+RAND()+RAND()+RAND()+RAND()+RAND()+RAND()+RAND())-6))-1)+Real_MC_30Y!G$58)</x:f>
        <x:v>1466678.3149736985</x:v>
      </x:c>
      <x:c r="H396" s="50" t="n">
        <x:f>MAX(0,G396*(1+EXP((LN(1+Real_MC_30Y!$J$11)-0.5*Real_MC_30Y!$J$12^2)+Real_MC_30Y!$J$12*((RAND()+RAND()+RAND()+RAND()+RAND()+RAND()+RAND()+RAND()+RAND()+RAND()+RAND()+RAND())-6))-1)+Real_MC_30Y!H$58)</x:f>
        <x:v>1793436.0392533462</x:v>
      </x:c>
      <x:c r="I396" s="50" t="n">
        <x:f>MAX(0,H396*(1+EXP((LN(1+Real_MC_30Y!$J$11)-0.5*Real_MC_30Y!$J$12^2)+Real_MC_30Y!$J$12*((RAND()+RAND()+RAND()+RAND()+RAND()+RAND()+RAND()+RAND()+RAND()+RAND()+RAND()+RAND())-6))-1)+Real_MC_30Y!I$58)</x:f>
        <x:v>1730136.6599527465</x:v>
      </x:c>
      <x:c r="J396" s="50" t="n">
        <x:f>MAX(0,I396*(1+EXP((LN(1+Real_MC_30Y!$J$11)-0.5*Real_MC_30Y!$J$12^2)+Real_MC_30Y!$J$12*((RAND()+RAND()+RAND()+RAND()+RAND()+RAND()+RAND()+RAND()+RAND()+RAND()+RAND()+RAND())-6))-1)+Real_MC_30Y!J$58)</x:f>
        <x:v>1718285.6989484644</x:v>
      </x:c>
      <x:c r="K396" s="50" t="n">
        <x:f>MAX(0,J396*(1+EXP((LN(1+Real_MC_30Y!$J$11)-0.5*Real_MC_30Y!$J$12^2)+Real_MC_30Y!$J$12*((RAND()+RAND()+RAND()+RAND()+RAND()+RAND()+RAND()+RAND()+RAND()+RAND()+RAND()+RAND())-6))-1)+Real_MC_30Y!K$58)</x:f>
        <x:v>1380547.3445729068</x:v>
      </x:c>
      <x:c r="L396" s="50" t="n">
        <x:f>MAX(0,K396*(1+EXP((LN(1+Real_MC_30Y!$J$11)-0.5*Real_MC_30Y!$J$12^2)+Real_MC_30Y!$J$12*((RAND()+RAND()+RAND()+RAND()+RAND()+RAND()+RAND()+RAND()+RAND()+RAND()+RAND()+RAND())-6))-1)+Real_MC_30Y!L$58)</x:f>
        <x:v>1451316.7278086592</x:v>
      </x:c>
      <x:c r="M396" s="50" t="n">
        <x:f>MAX(0,L396*(1+EXP((LN(1+Real_MC_30Y!$J$11)-0.5*Real_MC_30Y!$J$12^2)+Real_MC_30Y!$J$12*((RAND()+RAND()+RAND()+RAND()+RAND()+RAND()+RAND()+RAND()+RAND()+RAND()+RAND()+RAND())-6))-1)+Real_MC_30Y!M$58)</x:f>
        <x:v>1563927.0077818541</x:v>
      </x:c>
      <x:c r="N396" s="50" t="n">
        <x:f>MAX(0,M396*(1+EXP((LN(1+Real_MC_30Y!$J$11)-0.5*Real_MC_30Y!$J$12^2)+Real_MC_30Y!$J$12*((RAND()+RAND()+RAND()+RAND()+RAND()+RAND()+RAND()+RAND()+RAND()+RAND()+RAND()+RAND())-6))-1)+Real_MC_30Y!N$58)</x:f>
        <x:v>1743040.2873256002</x:v>
      </x:c>
      <x:c r="O396" s="50" t="n">
        <x:f>MAX(0,N396*(1+EXP((LN(1+Real_MC_30Y!$J$11)-0.5*Real_MC_30Y!$J$12^2)+Real_MC_30Y!$J$12*((RAND()+RAND()+RAND()+RAND()+RAND()+RAND()+RAND()+RAND()+RAND()+RAND()+RAND()+RAND())-6))-1)+Real_MC_30Y!O$58)</x:f>
        <x:v>1814425.9837741381</x:v>
      </x:c>
      <x:c r="P396" s="50" t="n">
        <x:f>MAX(0,O396*(1+EXP((LN(1+Real_MC_30Y!$J$11)-0.5*Real_MC_30Y!$J$12^2)+Real_MC_30Y!$J$12*((RAND()+RAND()+RAND()+RAND()+RAND()+RAND()+RAND()+RAND()+RAND()+RAND()+RAND()+RAND())-6))-1)+Real_MC_30Y!P$58)</x:f>
        <x:v>1319120.3140854465</x:v>
      </x:c>
      <x:c r="Q396" s="50" t="n">
        <x:f>MAX(0,P396*(1+EXP((LN(1+Real_MC_30Y!$J$11)-0.5*Real_MC_30Y!$J$12^2)+Real_MC_30Y!$J$12*((RAND()+RAND()+RAND()+RAND()+RAND()+RAND()+RAND()+RAND()+RAND()+RAND()+RAND()+RAND())-6))-1)+Real_MC_30Y!Q$58)</x:f>
        <x:v>1394729.9906725115</x:v>
      </x:c>
      <x:c r="R396" s="50" t="n">
        <x:f>MAX(0,Q396*(1+EXP((LN(1+Real_MC_30Y!$J$11)-0.5*Real_MC_30Y!$J$12^2)+Real_MC_30Y!$J$12*((RAND()+RAND()+RAND()+RAND()+RAND()+RAND()+RAND()+RAND()+RAND()+RAND()+RAND()+RAND())-6))-1)+Real_MC_30Y!R$58)</x:f>
        <x:v>1373568.6706607947</x:v>
      </x:c>
      <x:c r="S396" s="50" t="n">
        <x:f>MAX(0,R396*(1+EXP((LN(1+Real_MC_30Y!$J$11)-0.5*Real_MC_30Y!$J$12^2)+Real_MC_30Y!$J$12*((RAND()+RAND()+RAND()+RAND()+RAND()+RAND()+RAND()+RAND()+RAND()+RAND()+RAND()+RAND())-6))-1)+Real_MC_30Y!S$58)</x:f>
        <x:v>1159742.4610085422</x:v>
      </x:c>
      <x:c r="T396" s="50" t="n">
        <x:f>MAX(0,S396*(1+EXP((LN(1+Real_MC_30Y!$J$11)-0.5*Real_MC_30Y!$J$12^2)+Real_MC_30Y!$J$12*((RAND()+RAND()+RAND()+RAND()+RAND()+RAND()+RAND()+RAND()+RAND()+RAND()+RAND()+RAND())-6))-1)+Real_MC_30Y!T$58)</x:f>
        <x:v>1029711.2283088993</x:v>
      </x:c>
      <x:c r="U396" s="50" t="n">
        <x:f>MAX(0,T396*(1+EXP((LN(1+Real_MC_30Y!$J$11)-0.5*Real_MC_30Y!$J$12^2)+Real_MC_30Y!$J$12*((RAND()+RAND()+RAND()+RAND()+RAND()+RAND()+RAND()+RAND()+RAND()+RAND()+RAND()+RAND())-6))-1)+Real_MC_30Y!U$58)</x:f>
        <x:v>1478719.3737282644</x:v>
      </x:c>
      <x:c r="V396" s="50" t="n">
        <x:f>MAX(0,U396*(1+EXP((LN(1+Real_MC_30Y!$J$11)-0.5*Real_MC_30Y!$J$12^2)+Real_MC_30Y!$J$12*((RAND()+RAND()+RAND()+RAND()+RAND()+RAND()+RAND()+RAND()+RAND()+RAND()+RAND()+RAND())-6))-1)+Real_MC_30Y!V$58)</x:f>
        <x:v>1632620.071761532</x:v>
      </x:c>
      <x:c r="W396" s="50" t="n">
        <x:f>MAX(0,V396*(1+EXP((LN(1+Real_MC_30Y!$J$11)-0.5*Real_MC_30Y!$J$12^2)+Real_MC_30Y!$J$12*((RAND()+RAND()+RAND()+RAND()+RAND()+RAND()+RAND()+RAND()+RAND()+RAND()+RAND()+RAND())-6))-1)+Real_MC_30Y!W$58)</x:f>
        <x:v>1876324.0097325253</x:v>
      </x:c>
      <x:c r="X396" s="50" t="n">
        <x:f>MAX(0,W396*(1+EXP((LN(1+Real_MC_30Y!$J$11)-0.5*Real_MC_30Y!$J$12^2)+Real_MC_30Y!$J$12*((RAND()+RAND()+RAND()+RAND()+RAND()+RAND()+RAND()+RAND()+RAND()+RAND()+RAND()+RAND())-6))-1)+Real_MC_30Y!X$58)</x:f>
        <x:v>2099468.39538031</x:v>
      </x:c>
      <x:c r="Y396" s="50" t="n">
        <x:f>MAX(0,X396*(1+EXP((LN(1+Real_MC_30Y!$J$11)-0.5*Real_MC_30Y!$J$12^2)+Real_MC_30Y!$J$12*((RAND()+RAND()+RAND()+RAND()+RAND()+RAND()+RAND()+RAND()+RAND()+RAND()+RAND()+RAND())-6))-1)+Real_MC_30Y!Y$58)</x:f>
        <x:v>3335621.838071532</x:v>
      </x:c>
      <x:c r="Z396" s="50" t="n">
        <x:f>MAX(0,Y396*(1+EXP((LN(1+Real_MC_30Y!$J$11)-0.5*Real_MC_30Y!$J$12^2)+Real_MC_30Y!$J$12*((RAND()+RAND()+RAND()+RAND()+RAND()+RAND()+RAND()+RAND()+RAND()+RAND()+RAND()+RAND())-6))-1)+Real_MC_30Y!Z$58)</x:f>
        <x:v>3144412.2469388777</x:v>
      </x:c>
      <x:c r="AA396" s="50" t="n">
        <x:f>MAX(0,Z396*(1+EXP((LN(1+Real_MC_30Y!$J$11)-0.5*Real_MC_30Y!$J$12^2)+Real_MC_30Y!$J$12*((RAND()+RAND()+RAND()+RAND()+RAND()+RAND()+RAND()+RAND()+RAND()+RAND()+RAND()+RAND())-6))-1)+Real_MC_30Y!AA$58)</x:f>
        <x:v>3227402.186491158</x:v>
      </x:c>
      <x:c r="AB396" s="50" t="n">
        <x:f>MAX(0,AA396*(1+EXP((LN(1+Real_MC_30Y!$J$11)-0.5*Real_MC_30Y!$J$12^2)+Real_MC_30Y!$J$12*((RAND()+RAND()+RAND()+RAND()+RAND()+RAND()+RAND()+RAND()+RAND()+RAND()+RAND()+RAND())-6))-1)+Real_MC_30Y!AB$58)</x:f>
        <x:v>3558037.8433319097</x:v>
      </x:c>
      <x:c r="AC396" s="50" t="n">
        <x:f>MAX(0,AB396*(1+EXP((LN(1+Real_MC_30Y!$J$11)-0.5*Real_MC_30Y!$J$12^2)+Real_MC_30Y!$J$12*((RAND()+RAND()+RAND()+RAND()+RAND()+RAND()+RAND()+RAND()+RAND()+RAND()+RAND()+RAND())-6))-1)+Real_MC_30Y!AC$58)</x:f>
        <x:v>3005369.1427348354</x:v>
      </x:c>
      <x:c r="AD396" s="50" t="n">
        <x:f>MAX(0,AC396*(1+EXP((LN(1+Real_MC_30Y!$J$11)-0.5*Real_MC_30Y!$J$12^2)+Real_MC_30Y!$J$12*((RAND()+RAND()+RAND()+RAND()+RAND()+RAND()+RAND()+RAND()+RAND()+RAND()+RAND()+RAND())-6))-1)+Real_MC_30Y!AD$58)</x:f>
        <x:v>3403948.7685721824</x:v>
      </x:c>
      <x:c r="AE396" s="50" t="n">
        <x:f>MAX(0,AD396*(1+EXP((LN(1+Real_MC_30Y!$J$11)-0.5*Real_MC_30Y!$J$12^2)+Real_MC_30Y!$J$12*((RAND()+RAND()+RAND()+RAND()+RAND()+RAND()+RAND()+RAND()+RAND()+RAND()+RAND()+RAND())-6))-1)+Real_MC_30Y!AE$58)</x:f>
        <x:v>3548178.8887920217</x:v>
      </x:c>
      <x:c r="AF396" s="50" t="n">
        <x:f>MAX(0,AE396*(1+EXP((LN(1+Real_MC_30Y!$J$11)-0.5*Real_MC_30Y!$J$12^2)+Real_MC_30Y!$J$12*((RAND()+RAND()+RAND()+RAND()+RAND()+RAND()+RAND()+RAND()+RAND()+RAND()+RAND()+RAND())-6))-1)+Real_MC_30Y!AF$58)</x:f>
        <x:v>3209962.272301103</x:v>
      </x:c>
    </x:row>
    <x:row r="397">
      <x:c r="A397">
        <x:v>393</x:v>
      </x:c>
      <x:c r="B397" s="50" t="n">
        <x:f>MAX(0,Liquidity_30Y!$C$14+Real_MC_30Y!B$57-Real_MC_30Y!B$56)</x:f>
        <x:v>1029031.25</x:v>
      </x:c>
      <x:c r="C397" s="50" t="n">
        <x:f>MAX(0,B397*(1+EXP((LN(1+Real_MC_30Y!$J$11)-0.5*Real_MC_30Y!$J$12^2)+Real_MC_30Y!$J$12*((RAND()+RAND()+RAND()+RAND()+RAND()+RAND()+RAND()+RAND()+RAND()+RAND()+RAND()+RAND())-6))-1)+Real_MC_30Y!C$58)</x:f>
        <x:v>896354.0374559166</x:v>
      </x:c>
      <x:c r="D397" s="50" t="n">
        <x:f>MAX(0,C397*(1+EXP((LN(1+Real_MC_30Y!$J$11)-0.5*Real_MC_30Y!$J$12^2)+Real_MC_30Y!$J$12*((RAND()+RAND()+RAND()+RAND()+RAND()+RAND()+RAND()+RAND()+RAND()+RAND()+RAND()+RAND())-6))-1)+Real_MC_30Y!D$58)</x:f>
        <x:v>1046947.4075317204</x:v>
      </x:c>
      <x:c r="E397" s="50" t="n">
        <x:f>MAX(0,D397*(1+EXP((LN(1+Real_MC_30Y!$J$11)-0.5*Real_MC_30Y!$J$12^2)+Real_MC_30Y!$J$12*((RAND()+RAND()+RAND()+RAND()+RAND()+RAND()+RAND()+RAND()+RAND()+RAND()+RAND()+RAND())-6))-1)+Real_MC_30Y!E$58)</x:f>
        <x:v>977749.8874853947</x:v>
      </x:c>
      <x:c r="F397" s="50" t="n">
        <x:f>MAX(0,E397*(1+EXP((LN(1+Real_MC_30Y!$J$11)-0.5*Real_MC_30Y!$J$12^2)+Real_MC_30Y!$J$12*((RAND()+RAND()+RAND()+RAND()+RAND()+RAND()+RAND()+RAND()+RAND()+RAND()+RAND()+RAND())-6))-1)+Real_MC_30Y!F$58)</x:f>
        <x:v>983450.4079939921</x:v>
      </x:c>
      <x:c r="G397" s="50" t="n">
        <x:f>MAX(0,F397*(1+EXP((LN(1+Real_MC_30Y!$J$11)-0.5*Real_MC_30Y!$J$12^2)+Real_MC_30Y!$J$12*((RAND()+RAND()+RAND()+RAND()+RAND()+RAND()+RAND()+RAND()+RAND()+RAND()+RAND()+RAND())-6))-1)+Real_MC_30Y!G$58)</x:f>
        <x:v>1021285.6555380024</x:v>
      </x:c>
      <x:c r="H397" s="50" t="n">
        <x:f>MAX(0,G397*(1+EXP((LN(1+Real_MC_30Y!$J$11)-0.5*Real_MC_30Y!$J$12^2)+Real_MC_30Y!$J$12*((RAND()+RAND()+RAND()+RAND()+RAND()+RAND()+RAND()+RAND()+RAND()+RAND()+RAND()+RAND())-6))-1)+Real_MC_30Y!H$58)</x:f>
        <x:v>927885.1388527651</x:v>
      </x:c>
      <x:c r="I397" s="50" t="n">
        <x:f>MAX(0,H397*(1+EXP((LN(1+Real_MC_30Y!$J$11)-0.5*Real_MC_30Y!$J$12^2)+Real_MC_30Y!$J$12*((RAND()+RAND()+RAND()+RAND()+RAND()+RAND()+RAND()+RAND()+RAND()+RAND()+RAND()+RAND())-6))-1)+Real_MC_30Y!I$58)</x:f>
        <x:v>867105.66880385</x:v>
      </x:c>
      <x:c r="J397" s="50" t="n">
        <x:f>MAX(0,I397*(1+EXP((LN(1+Real_MC_30Y!$J$11)-0.5*Real_MC_30Y!$J$12^2)+Real_MC_30Y!$J$12*((RAND()+RAND()+RAND()+RAND()+RAND()+RAND()+RAND()+RAND()+RAND()+RAND()+RAND()+RAND())-6))-1)+Real_MC_30Y!J$58)</x:f>
        <x:v>1062410.2826740001</x:v>
      </x:c>
      <x:c r="K397" s="50" t="n">
        <x:f>MAX(0,J397*(1+EXP((LN(1+Real_MC_30Y!$J$11)-0.5*Real_MC_30Y!$J$12^2)+Real_MC_30Y!$J$12*((RAND()+RAND()+RAND()+RAND()+RAND()+RAND()+RAND()+RAND()+RAND()+RAND()+RAND()+RAND())-6))-1)+Real_MC_30Y!K$58)</x:f>
        <x:v>1157377.3836492698</x:v>
      </x:c>
      <x:c r="L397" s="50" t="n">
        <x:f>MAX(0,K397*(1+EXP((LN(1+Real_MC_30Y!$J$11)-0.5*Real_MC_30Y!$J$12^2)+Real_MC_30Y!$J$12*((RAND()+RAND()+RAND()+RAND()+RAND()+RAND()+RAND()+RAND()+RAND()+RAND()+RAND()+RAND())-6))-1)+Real_MC_30Y!L$58)</x:f>
        <x:v>1216974.1105508062</x:v>
      </x:c>
      <x:c r="M397" s="50" t="n">
        <x:f>MAX(0,L397*(1+EXP((LN(1+Real_MC_30Y!$J$11)-0.5*Real_MC_30Y!$J$12^2)+Real_MC_30Y!$J$12*((RAND()+RAND()+RAND()+RAND()+RAND()+RAND()+RAND()+RAND()+RAND()+RAND()+RAND()+RAND())-6))-1)+Real_MC_30Y!M$58)</x:f>
        <x:v>1014601.6941031513</x:v>
      </x:c>
      <x:c r="N397" s="50" t="n">
        <x:f>MAX(0,M397*(1+EXP((LN(1+Real_MC_30Y!$J$11)-0.5*Real_MC_30Y!$J$12^2)+Real_MC_30Y!$J$12*((RAND()+RAND()+RAND()+RAND()+RAND()+RAND()+RAND()+RAND()+RAND()+RAND()+RAND()+RAND())-6))-1)+Real_MC_30Y!N$58)</x:f>
        <x:v>789771.6970521235</x:v>
      </x:c>
      <x:c r="O397" s="50" t="n">
        <x:f>MAX(0,N397*(1+EXP((LN(1+Real_MC_30Y!$J$11)-0.5*Real_MC_30Y!$J$12^2)+Real_MC_30Y!$J$12*((RAND()+RAND()+RAND()+RAND()+RAND()+RAND()+RAND()+RAND()+RAND()+RAND()+RAND()+RAND())-6))-1)+Real_MC_30Y!O$58)</x:f>
        <x:v>900725.0084213369</x:v>
      </x:c>
      <x:c r="P397" s="50" t="n">
        <x:f>MAX(0,O397*(1+EXP((LN(1+Real_MC_30Y!$J$11)-0.5*Real_MC_30Y!$J$12^2)+Real_MC_30Y!$J$12*((RAND()+RAND()+RAND()+RAND()+RAND()+RAND()+RAND()+RAND()+RAND()+RAND()+RAND()+RAND())-6))-1)+Real_MC_30Y!P$58)</x:f>
        <x:v>916943.292625959</x:v>
      </x:c>
      <x:c r="Q397" s="50" t="n">
        <x:f>MAX(0,P397*(1+EXP((LN(1+Real_MC_30Y!$J$11)-0.5*Real_MC_30Y!$J$12^2)+Real_MC_30Y!$J$12*((RAND()+RAND()+RAND()+RAND()+RAND()+RAND()+RAND()+RAND()+RAND()+RAND()+RAND()+RAND())-6))-1)+Real_MC_30Y!Q$58)</x:f>
        <x:v>764347.923714895</x:v>
      </x:c>
      <x:c r="R397" s="50" t="n">
        <x:f>MAX(0,Q397*(1+EXP((LN(1+Real_MC_30Y!$J$11)-0.5*Real_MC_30Y!$J$12^2)+Real_MC_30Y!$J$12*((RAND()+RAND()+RAND()+RAND()+RAND()+RAND()+RAND()+RAND()+RAND()+RAND()+RAND()+RAND())-6))-1)+Real_MC_30Y!R$58)</x:f>
        <x:v>677758.9908608105</x:v>
      </x:c>
      <x:c r="S397" s="50" t="n">
        <x:f>MAX(0,R397*(1+EXP((LN(1+Real_MC_30Y!$J$11)-0.5*Real_MC_30Y!$J$12^2)+Real_MC_30Y!$J$12*((RAND()+RAND()+RAND()+RAND()+RAND()+RAND()+RAND()+RAND()+RAND()+RAND()+RAND()+RAND())-6))-1)+Real_MC_30Y!S$58)</x:f>
        <x:v>762558.342335107</x:v>
      </x:c>
      <x:c r="T397" s="50" t="n">
        <x:f>MAX(0,S397*(1+EXP((LN(1+Real_MC_30Y!$J$11)-0.5*Real_MC_30Y!$J$12^2)+Real_MC_30Y!$J$12*((RAND()+RAND()+RAND()+RAND()+RAND()+RAND()+RAND()+RAND()+RAND()+RAND()+RAND()+RAND())-6))-1)+Real_MC_30Y!T$58)</x:f>
        <x:v>636547.9188670884</x:v>
      </x:c>
      <x:c r="U397" s="50" t="n">
        <x:f>MAX(0,T397*(1+EXP((LN(1+Real_MC_30Y!$J$11)-0.5*Real_MC_30Y!$J$12^2)+Real_MC_30Y!$J$12*((RAND()+RAND()+RAND()+RAND()+RAND()+RAND()+RAND()+RAND()+RAND()+RAND()+RAND()+RAND())-6))-1)+Real_MC_30Y!U$58)</x:f>
        <x:v>528335.5725055402</x:v>
      </x:c>
      <x:c r="V397" s="50" t="n">
        <x:f>MAX(0,U397*(1+EXP((LN(1+Real_MC_30Y!$J$11)-0.5*Real_MC_30Y!$J$12^2)+Real_MC_30Y!$J$12*((RAND()+RAND()+RAND()+RAND()+RAND()+RAND()+RAND()+RAND()+RAND()+RAND()+RAND()+RAND())-6))-1)+Real_MC_30Y!V$58)</x:f>
        <x:v>534732.1659060181</x:v>
      </x:c>
      <x:c r="W397" s="50" t="n">
        <x:f>MAX(0,V397*(1+EXP((LN(1+Real_MC_30Y!$J$11)-0.5*Real_MC_30Y!$J$12^2)+Real_MC_30Y!$J$12*((RAND()+RAND()+RAND()+RAND()+RAND()+RAND()+RAND()+RAND()+RAND()+RAND()+RAND()+RAND())-6))-1)+Real_MC_30Y!W$58)</x:f>
        <x:v>897645.3220792628</x:v>
      </x:c>
      <x:c r="X397" s="50" t="n">
        <x:f>MAX(0,W397*(1+EXP((LN(1+Real_MC_30Y!$J$11)-0.5*Real_MC_30Y!$J$12^2)+Real_MC_30Y!$J$12*((RAND()+RAND()+RAND()+RAND()+RAND()+RAND()+RAND()+RAND()+RAND()+RAND()+RAND()+RAND())-6))-1)+Real_MC_30Y!X$58)</x:f>
        <x:v>1161194.6613322601</x:v>
      </x:c>
      <x:c r="Y397" s="50" t="n">
        <x:f>MAX(0,X397*(1+EXP((LN(1+Real_MC_30Y!$J$11)-0.5*Real_MC_30Y!$J$12^2)+Real_MC_30Y!$J$12*((RAND()+RAND()+RAND()+RAND()+RAND()+RAND()+RAND()+RAND()+RAND()+RAND()+RAND()+RAND())-6))-1)+Real_MC_30Y!Y$58)</x:f>
        <x:v>1534080.2201786295</x:v>
      </x:c>
      <x:c r="Z397" s="50" t="n">
        <x:f>MAX(0,Y397*(1+EXP((LN(1+Real_MC_30Y!$J$11)-0.5*Real_MC_30Y!$J$12^2)+Real_MC_30Y!$J$12*((RAND()+RAND()+RAND()+RAND()+RAND()+RAND()+RAND()+RAND()+RAND()+RAND()+RAND()+RAND())-6))-1)+Real_MC_30Y!Z$58)</x:f>
        <x:v>1486722.2685857366</x:v>
      </x:c>
      <x:c r="AA397" s="50" t="n">
        <x:f>MAX(0,Z397*(1+EXP((LN(1+Real_MC_30Y!$J$11)-0.5*Real_MC_30Y!$J$12^2)+Real_MC_30Y!$J$12*((RAND()+RAND()+RAND()+RAND()+RAND()+RAND()+RAND()+RAND()+RAND()+RAND()+RAND()+RAND())-6))-1)+Real_MC_30Y!AA$58)</x:f>
        <x:v>1366559.321795688</x:v>
      </x:c>
      <x:c r="AB397" s="50" t="n">
        <x:f>MAX(0,AA397*(1+EXP((LN(1+Real_MC_30Y!$J$11)-0.5*Real_MC_30Y!$J$12^2)+Real_MC_30Y!$J$12*((RAND()+RAND()+RAND()+RAND()+RAND()+RAND()+RAND()+RAND()+RAND()+RAND()+RAND()+RAND())-6))-1)+Real_MC_30Y!AB$58)</x:f>
        <x:v>1654604.1001402973</x:v>
      </x:c>
      <x:c r="AC397" s="50" t="n">
        <x:f>MAX(0,AB397*(1+EXP((LN(1+Real_MC_30Y!$J$11)-0.5*Real_MC_30Y!$J$12^2)+Real_MC_30Y!$J$12*((RAND()+RAND()+RAND()+RAND()+RAND()+RAND()+RAND()+RAND()+RAND()+RAND()+RAND()+RAND())-6))-1)+Real_MC_30Y!AC$58)</x:f>
        <x:v>1937654.5394994668</x:v>
      </x:c>
      <x:c r="AD397" s="50" t="n">
        <x:f>MAX(0,AC397*(1+EXP((LN(1+Real_MC_30Y!$J$11)-0.5*Real_MC_30Y!$J$12^2)+Real_MC_30Y!$J$12*((RAND()+RAND()+RAND()+RAND()+RAND()+RAND()+RAND()+RAND()+RAND()+RAND()+RAND()+RAND())-6))-1)+Real_MC_30Y!AD$58)</x:f>
        <x:v>2062327.8273056122</x:v>
      </x:c>
      <x:c r="AE397" s="50" t="n">
        <x:f>MAX(0,AD397*(1+EXP((LN(1+Real_MC_30Y!$J$11)-0.5*Real_MC_30Y!$J$12^2)+Real_MC_30Y!$J$12*((RAND()+RAND()+RAND()+RAND()+RAND()+RAND()+RAND()+RAND()+RAND()+RAND()+RAND()+RAND())-6))-1)+Real_MC_30Y!AE$58)</x:f>
        <x:v>1796046.5841331796</x:v>
      </x:c>
      <x:c r="AF397" s="50" t="n">
        <x:f>MAX(0,AE397*(1+EXP((LN(1+Real_MC_30Y!$J$11)-0.5*Real_MC_30Y!$J$12^2)+Real_MC_30Y!$J$12*((RAND()+RAND()+RAND()+RAND()+RAND()+RAND()+RAND()+RAND()+RAND()+RAND()+RAND()+RAND())-6))-1)+Real_MC_30Y!AF$58)</x:f>
        <x:v>2312230.2532429546</x:v>
      </x:c>
    </x:row>
    <x:row r="398">
      <x:c r="A398">
        <x:v>394</x:v>
      </x:c>
      <x:c r="B398" s="50" t="n">
        <x:f>MAX(0,Liquidity_30Y!$C$14+Real_MC_30Y!B$57-Real_MC_30Y!B$56)</x:f>
        <x:v>1029031.25</x:v>
      </x:c>
      <x:c r="C398" s="50" t="n">
        <x:f>MAX(0,B398*(1+EXP((LN(1+Real_MC_30Y!$J$11)-0.5*Real_MC_30Y!$J$12^2)+Real_MC_30Y!$J$12*((RAND()+RAND()+RAND()+RAND()+RAND()+RAND()+RAND()+RAND()+RAND()+RAND()+RAND()+RAND())-6))-1)+Real_MC_30Y!C$58)</x:f>
        <x:v>1194606.06115206</x:v>
      </x:c>
      <x:c r="D398" s="50" t="n">
        <x:f>MAX(0,C398*(1+EXP((LN(1+Real_MC_30Y!$J$11)-0.5*Real_MC_30Y!$J$12^2)+Real_MC_30Y!$J$12*((RAND()+RAND()+RAND()+RAND()+RAND()+RAND()+RAND()+RAND()+RAND()+RAND()+RAND()+RAND())-6))-1)+Real_MC_30Y!D$58)</x:f>
        <x:v>1088960.0377593343</x:v>
      </x:c>
      <x:c r="E398" s="50" t="n">
        <x:f>MAX(0,D398*(1+EXP((LN(1+Real_MC_30Y!$J$11)-0.5*Real_MC_30Y!$J$12^2)+Real_MC_30Y!$J$12*((RAND()+RAND()+RAND()+RAND()+RAND()+RAND()+RAND()+RAND()+RAND()+RAND()+RAND()+RAND())-6))-1)+Real_MC_30Y!E$58)</x:f>
        <x:v>970098.1537656959</x:v>
      </x:c>
      <x:c r="F398" s="50" t="n">
        <x:f>MAX(0,E398*(1+EXP((LN(1+Real_MC_30Y!$J$11)-0.5*Real_MC_30Y!$J$12^2)+Real_MC_30Y!$J$12*((RAND()+RAND()+RAND()+RAND()+RAND()+RAND()+RAND()+RAND()+RAND()+RAND()+RAND()+RAND())-6))-1)+Real_MC_30Y!F$58)</x:f>
        <x:v>1065659.2118677997</x:v>
      </x:c>
      <x:c r="G398" s="50" t="n">
        <x:f>MAX(0,F398*(1+EXP((LN(1+Real_MC_30Y!$J$11)-0.5*Real_MC_30Y!$J$12^2)+Real_MC_30Y!$J$12*((RAND()+RAND()+RAND()+RAND()+RAND()+RAND()+RAND()+RAND()+RAND()+RAND()+RAND()+RAND())-6))-1)+Real_MC_30Y!G$58)</x:f>
        <x:v>1349322.4326547736</x:v>
      </x:c>
      <x:c r="H398" s="50" t="n">
        <x:f>MAX(0,G398*(1+EXP((LN(1+Real_MC_30Y!$J$11)-0.5*Real_MC_30Y!$J$12^2)+Real_MC_30Y!$J$12*((RAND()+RAND()+RAND()+RAND()+RAND()+RAND()+RAND()+RAND()+RAND()+RAND()+RAND()+RAND())-6))-1)+Real_MC_30Y!H$58)</x:f>
        <x:v>1507764.6967445286</x:v>
      </x:c>
      <x:c r="I398" s="50" t="n">
        <x:f>MAX(0,H398*(1+EXP((LN(1+Real_MC_30Y!$J$11)-0.5*Real_MC_30Y!$J$12^2)+Real_MC_30Y!$J$12*((RAND()+RAND()+RAND()+RAND()+RAND()+RAND()+RAND()+RAND()+RAND()+RAND()+RAND()+RAND())-6))-1)+Real_MC_30Y!I$58)</x:f>
        <x:v>1471804.6683121412</x:v>
      </x:c>
      <x:c r="J398" s="50" t="n">
        <x:f>MAX(0,I398*(1+EXP((LN(1+Real_MC_30Y!$J$11)-0.5*Real_MC_30Y!$J$12^2)+Real_MC_30Y!$J$12*((RAND()+RAND()+RAND()+RAND()+RAND()+RAND()+RAND()+RAND()+RAND()+RAND()+RAND()+RAND())-6))-1)+Real_MC_30Y!J$58)</x:f>
        <x:v>2095099.863750454</x:v>
      </x:c>
      <x:c r="K398" s="50" t="n">
        <x:f>MAX(0,J398*(1+EXP((LN(1+Real_MC_30Y!$J$11)-0.5*Real_MC_30Y!$J$12^2)+Real_MC_30Y!$J$12*((RAND()+RAND()+RAND()+RAND()+RAND()+RAND()+RAND()+RAND()+RAND()+RAND()+RAND()+RAND())-6))-1)+Real_MC_30Y!K$58)</x:f>
        <x:v>2086208.1397986459</x:v>
      </x:c>
      <x:c r="L398" s="50" t="n">
        <x:f>MAX(0,K398*(1+EXP((LN(1+Real_MC_30Y!$J$11)-0.5*Real_MC_30Y!$J$12^2)+Real_MC_30Y!$J$12*((RAND()+RAND()+RAND()+RAND()+RAND()+RAND()+RAND()+RAND()+RAND()+RAND()+RAND()+RAND())-6))-1)+Real_MC_30Y!L$58)</x:f>
        <x:v>1940312.3723157612</x:v>
      </x:c>
      <x:c r="M398" s="50" t="n">
        <x:f>MAX(0,L398*(1+EXP((LN(1+Real_MC_30Y!$J$11)-0.5*Real_MC_30Y!$J$12^2)+Real_MC_30Y!$J$12*((RAND()+RAND()+RAND()+RAND()+RAND()+RAND()+RAND()+RAND()+RAND()+RAND()+RAND()+RAND())-6))-1)+Real_MC_30Y!M$58)</x:f>
        <x:v>1954262.7174358084</x:v>
      </x:c>
      <x:c r="N398" s="50" t="n">
        <x:f>MAX(0,M398*(1+EXP((LN(1+Real_MC_30Y!$J$11)-0.5*Real_MC_30Y!$J$12^2)+Real_MC_30Y!$J$12*((RAND()+RAND()+RAND()+RAND()+RAND()+RAND()+RAND()+RAND()+RAND()+RAND()+RAND()+RAND())-6))-1)+Real_MC_30Y!N$58)</x:f>
        <x:v>2081130.247887537</x:v>
      </x:c>
      <x:c r="O398" s="50" t="n">
        <x:f>MAX(0,N398*(1+EXP((LN(1+Real_MC_30Y!$J$11)-0.5*Real_MC_30Y!$J$12^2)+Real_MC_30Y!$J$12*((RAND()+RAND()+RAND()+RAND()+RAND()+RAND()+RAND()+RAND()+RAND()+RAND()+RAND()+RAND())-6))-1)+Real_MC_30Y!O$58)</x:f>
        <x:v>2326560.3699043817</x:v>
      </x:c>
      <x:c r="P398" s="50" t="n">
        <x:f>MAX(0,O398*(1+EXP((LN(1+Real_MC_30Y!$J$11)-0.5*Real_MC_30Y!$J$12^2)+Real_MC_30Y!$J$12*((RAND()+RAND()+RAND()+RAND()+RAND()+RAND()+RAND()+RAND()+RAND()+RAND()+RAND()+RAND())-6))-1)+Real_MC_30Y!P$58)</x:f>
        <x:v>2639416.832514974</x:v>
      </x:c>
      <x:c r="Q398" s="50" t="n">
        <x:f>MAX(0,P398*(1+EXP((LN(1+Real_MC_30Y!$J$11)-0.5*Real_MC_30Y!$J$12^2)+Real_MC_30Y!$J$12*((RAND()+RAND()+RAND()+RAND()+RAND()+RAND()+RAND()+RAND()+RAND()+RAND()+RAND()+RAND())-6))-1)+Real_MC_30Y!Q$58)</x:f>
        <x:v>3067644.861069876</x:v>
      </x:c>
      <x:c r="R398" s="50" t="n">
        <x:f>MAX(0,Q398*(1+EXP((LN(1+Real_MC_30Y!$J$11)-0.5*Real_MC_30Y!$J$12^2)+Real_MC_30Y!$J$12*((RAND()+RAND()+RAND()+RAND()+RAND()+RAND()+RAND()+RAND()+RAND()+RAND()+RAND()+RAND())-6))-1)+Real_MC_30Y!R$58)</x:f>
        <x:v>3361434.0958024366</x:v>
      </x:c>
      <x:c r="S398" s="50" t="n">
        <x:f>MAX(0,R398*(1+EXP((LN(1+Real_MC_30Y!$J$11)-0.5*Real_MC_30Y!$J$12^2)+Real_MC_30Y!$J$12*((RAND()+RAND()+RAND()+RAND()+RAND()+RAND()+RAND()+RAND()+RAND()+RAND()+RAND()+RAND())-6))-1)+Real_MC_30Y!S$58)</x:f>
        <x:v>3733918.0921540633</x:v>
      </x:c>
      <x:c r="T398" s="50" t="n">
        <x:f>MAX(0,S398*(1+EXP((LN(1+Real_MC_30Y!$J$11)-0.5*Real_MC_30Y!$J$12^2)+Real_MC_30Y!$J$12*((RAND()+RAND()+RAND()+RAND()+RAND()+RAND()+RAND()+RAND()+RAND()+RAND()+RAND()+RAND())-6))-1)+Real_MC_30Y!T$58)</x:f>
        <x:v>3585893.8034742265</x:v>
      </x:c>
      <x:c r="U398" s="50" t="n">
        <x:f>MAX(0,T398*(1+EXP((LN(1+Real_MC_30Y!$J$11)-0.5*Real_MC_30Y!$J$12^2)+Real_MC_30Y!$J$12*((RAND()+RAND()+RAND()+RAND()+RAND()+RAND()+RAND()+RAND()+RAND()+RAND()+RAND()+RAND())-6))-1)+Real_MC_30Y!U$58)</x:f>
        <x:v>3067029.170327768</x:v>
      </x:c>
      <x:c r="V398" s="50" t="n">
        <x:f>MAX(0,U398*(1+EXP((LN(1+Real_MC_30Y!$J$11)-0.5*Real_MC_30Y!$J$12^2)+Real_MC_30Y!$J$12*((RAND()+RAND()+RAND()+RAND()+RAND()+RAND()+RAND()+RAND()+RAND()+RAND()+RAND()+RAND())-6))-1)+Real_MC_30Y!V$58)</x:f>
        <x:v>3858338.360326825</x:v>
      </x:c>
      <x:c r="W398" s="50" t="n">
        <x:f>MAX(0,V398*(1+EXP((LN(1+Real_MC_30Y!$J$11)-0.5*Real_MC_30Y!$J$12^2)+Real_MC_30Y!$J$12*((RAND()+RAND()+RAND()+RAND()+RAND()+RAND()+RAND()+RAND()+RAND()+RAND()+RAND()+RAND())-6))-1)+Real_MC_30Y!W$58)</x:f>
        <x:v>3376160.1003857628</x:v>
      </x:c>
      <x:c r="X398" s="50" t="n">
        <x:f>MAX(0,W398*(1+EXP((LN(1+Real_MC_30Y!$J$11)-0.5*Real_MC_30Y!$J$12^2)+Real_MC_30Y!$J$12*((RAND()+RAND()+RAND()+RAND()+RAND()+RAND()+RAND()+RAND()+RAND()+RAND()+RAND()+RAND())-6))-1)+Real_MC_30Y!X$58)</x:f>
        <x:v>3648726.3340821853</x:v>
      </x:c>
      <x:c r="Y398" s="50" t="n">
        <x:f>MAX(0,X398*(1+EXP((LN(1+Real_MC_30Y!$J$11)-0.5*Real_MC_30Y!$J$12^2)+Real_MC_30Y!$J$12*((RAND()+RAND()+RAND()+RAND()+RAND()+RAND()+RAND()+RAND()+RAND()+RAND()+RAND()+RAND())-6))-1)+Real_MC_30Y!Y$58)</x:f>
        <x:v>4488315.673297657</x:v>
      </x:c>
      <x:c r="Z398" s="50" t="n">
        <x:f>MAX(0,Y398*(1+EXP((LN(1+Real_MC_30Y!$J$11)-0.5*Real_MC_30Y!$J$12^2)+Real_MC_30Y!$J$12*((RAND()+RAND()+RAND()+RAND()+RAND()+RAND()+RAND()+RAND()+RAND()+RAND()+RAND()+RAND())-6))-1)+Real_MC_30Y!Z$58)</x:f>
        <x:v>4869529.179130084</x:v>
      </x:c>
      <x:c r="AA398" s="50" t="n">
        <x:f>MAX(0,Z398*(1+EXP((LN(1+Real_MC_30Y!$J$11)-0.5*Real_MC_30Y!$J$12^2)+Real_MC_30Y!$J$12*((RAND()+RAND()+RAND()+RAND()+RAND()+RAND()+RAND()+RAND()+RAND()+RAND()+RAND()+RAND())-6))-1)+Real_MC_30Y!AA$58)</x:f>
        <x:v>5533985.459085133</x:v>
      </x:c>
      <x:c r="AB398" s="50" t="n">
        <x:f>MAX(0,AA398*(1+EXP((LN(1+Real_MC_30Y!$J$11)-0.5*Real_MC_30Y!$J$12^2)+Real_MC_30Y!$J$12*((RAND()+RAND()+RAND()+RAND()+RAND()+RAND()+RAND()+RAND()+RAND()+RAND()+RAND()+RAND())-6))-1)+Real_MC_30Y!AB$58)</x:f>
        <x:v>5978661.441578977</x:v>
      </x:c>
      <x:c r="AC398" s="50" t="n">
        <x:f>MAX(0,AB398*(1+EXP((LN(1+Real_MC_30Y!$J$11)-0.5*Real_MC_30Y!$J$12^2)+Real_MC_30Y!$J$12*((RAND()+RAND()+RAND()+RAND()+RAND()+RAND()+RAND()+RAND()+RAND()+RAND()+RAND()+RAND())-6))-1)+Real_MC_30Y!AC$58)</x:f>
        <x:v>5439010.410286564</x:v>
      </x:c>
      <x:c r="AD398" s="50" t="n">
        <x:f>MAX(0,AC398*(1+EXP((LN(1+Real_MC_30Y!$J$11)-0.5*Real_MC_30Y!$J$12^2)+Real_MC_30Y!$J$12*((RAND()+RAND()+RAND()+RAND()+RAND()+RAND()+RAND()+RAND()+RAND()+RAND()+RAND()+RAND())-6))-1)+Real_MC_30Y!AD$58)</x:f>
        <x:v>5550925.177098591</x:v>
      </x:c>
      <x:c r="AE398" s="50" t="n">
        <x:f>MAX(0,AD398*(1+EXP((LN(1+Real_MC_30Y!$J$11)-0.5*Real_MC_30Y!$J$12^2)+Real_MC_30Y!$J$12*((RAND()+RAND()+RAND()+RAND()+RAND()+RAND()+RAND()+RAND()+RAND()+RAND()+RAND()+RAND())-6))-1)+Real_MC_30Y!AE$58)</x:f>
        <x:v>4347276.035513556</x:v>
      </x:c>
      <x:c r="AF398" s="50" t="n">
        <x:f>MAX(0,AE398*(1+EXP((LN(1+Real_MC_30Y!$J$11)-0.5*Real_MC_30Y!$J$12^2)+Real_MC_30Y!$J$12*((RAND()+RAND()+RAND()+RAND()+RAND()+RAND()+RAND()+RAND()+RAND()+RAND()+RAND()+RAND())-6))-1)+Real_MC_30Y!AF$58)</x:f>
        <x:v>4875824.413173749</x:v>
      </x:c>
    </x:row>
    <x:row r="399">
      <x:c r="A399">
        <x:v>395</x:v>
      </x:c>
      <x:c r="B399" s="50" t="n">
        <x:f>MAX(0,Liquidity_30Y!$C$14+Real_MC_30Y!B$57-Real_MC_30Y!B$56)</x:f>
        <x:v>1029031.25</x:v>
      </x:c>
      <x:c r="C399" s="50" t="n">
        <x:f>MAX(0,B399*(1+EXP((LN(1+Real_MC_30Y!$J$11)-0.5*Real_MC_30Y!$J$12^2)+Real_MC_30Y!$J$12*((RAND()+RAND()+RAND()+RAND()+RAND()+RAND()+RAND()+RAND()+RAND()+RAND()+RAND()+RAND())-6))-1)+Real_MC_30Y!C$58)</x:f>
        <x:v>974745.9792355977</x:v>
      </x:c>
      <x:c r="D399" s="50" t="n">
        <x:f>MAX(0,C399*(1+EXP((LN(1+Real_MC_30Y!$J$11)-0.5*Real_MC_30Y!$J$12^2)+Real_MC_30Y!$J$12*((RAND()+RAND()+RAND()+RAND()+RAND()+RAND()+RAND()+RAND()+RAND()+RAND()+RAND()+RAND())-6))-1)+Real_MC_30Y!D$58)</x:f>
        <x:v>866657.6904541105</x:v>
      </x:c>
      <x:c r="E399" s="50" t="n">
        <x:f>MAX(0,D399*(1+EXP((LN(1+Real_MC_30Y!$J$11)-0.5*Real_MC_30Y!$J$12^2)+Real_MC_30Y!$J$12*((RAND()+RAND()+RAND()+RAND()+RAND()+RAND()+RAND()+RAND()+RAND()+RAND()+RAND()+RAND())-6))-1)+Real_MC_30Y!E$58)</x:f>
        <x:v>928875.2989393928</x:v>
      </x:c>
      <x:c r="F399" s="50" t="n">
        <x:f>MAX(0,E399*(1+EXP((LN(1+Real_MC_30Y!$J$11)-0.5*Real_MC_30Y!$J$12^2)+Real_MC_30Y!$J$12*((RAND()+RAND()+RAND()+RAND()+RAND()+RAND()+RAND()+RAND()+RAND()+RAND()+RAND()+RAND())-6))-1)+Real_MC_30Y!F$58)</x:f>
        <x:v>959794.9465209594</x:v>
      </x:c>
      <x:c r="G399" s="50" t="n">
        <x:f>MAX(0,F399*(1+EXP((LN(1+Real_MC_30Y!$J$11)-0.5*Real_MC_30Y!$J$12^2)+Real_MC_30Y!$J$12*((RAND()+RAND()+RAND()+RAND()+RAND()+RAND()+RAND()+RAND()+RAND()+RAND()+RAND()+RAND())-6))-1)+Real_MC_30Y!G$58)</x:f>
        <x:v>984177.1150142474</x:v>
      </x:c>
      <x:c r="H399" s="50" t="n">
        <x:f>MAX(0,G399*(1+EXP((LN(1+Real_MC_30Y!$J$11)-0.5*Real_MC_30Y!$J$12^2)+Real_MC_30Y!$J$12*((RAND()+RAND()+RAND()+RAND()+RAND()+RAND()+RAND()+RAND()+RAND()+RAND()+RAND()+RAND())-6))-1)+Real_MC_30Y!H$58)</x:f>
        <x:v>937932.7308272553</x:v>
      </x:c>
      <x:c r="I399" s="50" t="n">
        <x:f>MAX(0,H399*(1+EXP((LN(1+Real_MC_30Y!$J$11)-0.5*Real_MC_30Y!$J$12^2)+Real_MC_30Y!$J$12*((RAND()+RAND()+RAND()+RAND()+RAND()+RAND()+RAND()+RAND()+RAND()+RAND()+RAND()+RAND())-6))-1)+Real_MC_30Y!I$58)</x:f>
        <x:v>882371.1481677103</x:v>
      </x:c>
      <x:c r="J399" s="50" t="n">
        <x:f>MAX(0,I399*(1+EXP((LN(1+Real_MC_30Y!$J$11)-0.5*Real_MC_30Y!$J$12^2)+Real_MC_30Y!$J$12*((RAND()+RAND()+RAND()+RAND()+RAND()+RAND()+RAND()+RAND()+RAND()+RAND()+RAND()+RAND())-6))-1)+Real_MC_30Y!J$58)</x:f>
        <x:v>777383.6294234643</x:v>
      </x:c>
      <x:c r="K399" s="50" t="n">
        <x:f>MAX(0,J399*(1+EXP((LN(1+Real_MC_30Y!$J$11)-0.5*Real_MC_30Y!$J$12^2)+Real_MC_30Y!$J$12*((RAND()+RAND()+RAND()+RAND()+RAND()+RAND()+RAND()+RAND()+RAND()+RAND()+RAND()+RAND())-6))-1)+Real_MC_30Y!K$58)</x:f>
        <x:v>995871.105683503</x:v>
      </x:c>
      <x:c r="L399" s="50" t="n">
        <x:f>MAX(0,K399*(1+EXP((LN(1+Real_MC_30Y!$J$11)-0.5*Real_MC_30Y!$J$12^2)+Real_MC_30Y!$J$12*((RAND()+RAND()+RAND()+RAND()+RAND()+RAND()+RAND()+RAND()+RAND()+RAND()+RAND()+RAND())-6))-1)+Real_MC_30Y!L$58)</x:f>
        <x:v>846164.0217575672</x:v>
      </x:c>
      <x:c r="M399" s="50" t="n">
        <x:f>MAX(0,L399*(1+EXP((LN(1+Real_MC_30Y!$J$11)-0.5*Real_MC_30Y!$J$12^2)+Real_MC_30Y!$J$12*((RAND()+RAND()+RAND()+RAND()+RAND()+RAND()+RAND()+RAND()+RAND()+RAND()+RAND()+RAND())-6))-1)+Real_MC_30Y!M$58)</x:f>
        <x:v>934135.3003592222</x:v>
      </x:c>
      <x:c r="N399" s="50" t="n">
        <x:f>MAX(0,M399*(1+EXP((LN(1+Real_MC_30Y!$J$11)-0.5*Real_MC_30Y!$J$12^2)+Real_MC_30Y!$J$12*((RAND()+RAND()+RAND()+RAND()+RAND()+RAND()+RAND()+RAND()+RAND()+RAND()+RAND()+RAND())-6))-1)+Real_MC_30Y!N$58)</x:f>
        <x:v>1086413.4140596166</x:v>
      </x:c>
      <x:c r="O399" s="50" t="n">
        <x:f>MAX(0,N399*(1+EXP((LN(1+Real_MC_30Y!$J$11)-0.5*Real_MC_30Y!$J$12^2)+Real_MC_30Y!$J$12*((RAND()+RAND()+RAND()+RAND()+RAND()+RAND()+RAND()+RAND()+RAND()+RAND()+RAND()+RAND())-6))-1)+Real_MC_30Y!O$58)</x:f>
        <x:v>1252239.4109436118</x:v>
      </x:c>
      <x:c r="P399" s="50" t="n">
        <x:f>MAX(0,O399*(1+EXP((LN(1+Real_MC_30Y!$J$11)-0.5*Real_MC_30Y!$J$12^2)+Real_MC_30Y!$J$12*((RAND()+RAND()+RAND()+RAND()+RAND()+RAND()+RAND()+RAND()+RAND()+RAND()+RAND()+RAND())-6))-1)+Real_MC_30Y!P$58)</x:f>
        <x:v>1194801.0033731144</x:v>
      </x:c>
      <x:c r="Q399" s="50" t="n">
        <x:f>MAX(0,P399*(1+EXP((LN(1+Real_MC_30Y!$J$11)-0.5*Real_MC_30Y!$J$12^2)+Real_MC_30Y!$J$12*((RAND()+RAND()+RAND()+RAND()+RAND()+RAND()+RAND()+RAND()+RAND()+RAND()+RAND()+RAND())-6))-1)+Real_MC_30Y!Q$58)</x:f>
        <x:v>1659399.8297345699</x:v>
      </x:c>
      <x:c r="R399" s="50" t="n">
        <x:f>MAX(0,Q399*(1+EXP((LN(1+Real_MC_30Y!$J$11)-0.5*Real_MC_30Y!$J$12^2)+Real_MC_30Y!$J$12*((RAND()+RAND()+RAND()+RAND()+RAND()+RAND()+RAND()+RAND()+RAND()+RAND()+RAND()+RAND())-6))-1)+Real_MC_30Y!R$58)</x:f>
        <x:v>1757097.1778231019</x:v>
      </x:c>
      <x:c r="S399" s="50" t="n">
        <x:f>MAX(0,R399*(1+EXP((LN(1+Real_MC_30Y!$J$11)-0.5*Real_MC_30Y!$J$12^2)+Real_MC_30Y!$J$12*((RAND()+RAND()+RAND()+RAND()+RAND()+RAND()+RAND()+RAND()+RAND()+RAND()+RAND()+RAND())-6))-1)+Real_MC_30Y!S$58)</x:f>
        <x:v>2232376.253458566</x:v>
      </x:c>
      <x:c r="T399" s="50" t="n">
        <x:f>MAX(0,S399*(1+EXP((LN(1+Real_MC_30Y!$J$11)-0.5*Real_MC_30Y!$J$12^2)+Real_MC_30Y!$J$12*((RAND()+RAND()+RAND()+RAND()+RAND()+RAND()+RAND()+RAND()+RAND()+RAND()+RAND()+RAND())-6))-1)+Real_MC_30Y!T$58)</x:f>
        <x:v>2531946.9765502466</x:v>
      </x:c>
      <x:c r="U399" s="50" t="n">
        <x:f>MAX(0,T399*(1+EXP((LN(1+Real_MC_30Y!$J$11)-0.5*Real_MC_30Y!$J$12^2)+Real_MC_30Y!$J$12*((RAND()+RAND()+RAND()+RAND()+RAND()+RAND()+RAND()+RAND()+RAND()+RAND()+RAND()+RAND())-6))-1)+Real_MC_30Y!U$58)</x:f>
        <x:v>2352807.4892329564</x:v>
      </x:c>
      <x:c r="V399" s="50" t="n">
        <x:f>MAX(0,U399*(1+EXP((LN(1+Real_MC_30Y!$J$11)-0.5*Real_MC_30Y!$J$12^2)+Real_MC_30Y!$J$12*((RAND()+RAND()+RAND()+RAND()+RAND()+RAND()+RAND()+RAND()+RAND()+RAND()+RAND()+RAND())-6))-1)+Real_MC_30Y!V$58)</x:f>
        <x:v>2261005.707485175</x:v>
      </x:c>
      <x:c r="W399" s="50" t="n">
        <x:f>MAX(0,V399*(1+EXP((LN(1+Real_MC_30Y!$J$11)-0.5*Real_MC_30Y!$J$12^2)+Real_MC_30Y!$J$12*((RAND()+RAND()+RAND()+RAND()+RAND()+RAND()+RAND()+RAND()+RAND()+RAND()+RAND()+RAND())-6))-1)+Real_MC_30Y!W$58)</x:f>
        <x:v>2675544.1363862315</x:v>
      </x:c>
      <x:c r="X399" s="50" t="n">
        <x:f>MAX(0,W399*(1+EXP((LN(1+Real_MC_30Y!$J$11)-0.5*Real_MC_30Y!$J$12^2)+Real_MC_30Y!$J$12*((RAND()+RAND()+RAND()+RAND()+RAND()+RAND()+RAND()+RAND()+RAND()+RAND()+RAND()+RAND())-6))-1)+Real_MC_30Y!X$58)</x:f>
        <x:v>2864196.7204020144</x:v>
      </x:c>
      <x:c r="Y399" s="50" t="n">
        <x:f>MAX(0,X399*(1+EXP((LN(1+Real_MC_30Y!$J$11)-0.5*Real_MC_30Y!$J$12^2)+Real_MC_30Y!$J$12*((RAND()+RAND()+RAND()+RAND()+RAND()+RAND()+RAND()+RAND()+RAND()+RAND()+RAND()+RAND())-6))-1)+Real_MC_30Y!Y$58)</x:f>
        <x:v>3030093.6100907084</x:v>
      </x:c>
      <x:c r="Z399" s="50" t="n">
        <x:f>MAX(0,Y399*(1+EXP((LN(1+Real_MC_30Y!$J$11)-0.5*Real_MC_30Y!$J$12^2)+Real_MC_30Y!$J$12*((RAND()+RAND()+RAND()+RAND()+RAND()+RAND()+RAND()+RAND()+RAND()+RAND()+RAND()+RAND())-6))-1)+Real_MC_30Y!Z$58)</x:f>
        <x:v>2994374.718646279</x:v>
      </x:c>
      <x:c r="AA399" s="50" t="n">
        <x:f>MAX(0,Z399*(1+EXP((LN(1+Real_MC_30Y!$J$11)-0.5*Real_MC_30Y!$J$12^2)+Real_MC_30Y!$J$12*((RAND()+RAND()+RAND()+RAND()+RAND()+RAND()+RAND()+RAND()+RAND()+RAND()+RAND()+RAND())-6))-1)+Real_MC_30Y!AA$58)</x:f>
        <x:v>3357592.2743607657</x:v>
      </x:c>
      <x:c r="AB399" s="50" t="n">
        <x:f>MAX(0,AA399*(1+EXP((LN(1+Real_MC_30Y!$J$11)-0.5*Real_MC_30Y!$J$12^2)+Real_MC_30Y!$J$12*((RAND()+RAND()+RAND()+RAND()+RAND()+RAND()+RAND()+RAND()+RAND()+RAND()+RAND()+RAND())-6))-1)+Real_MC_30Y!AB$58)</x:f>
        <x:v>3823024.2180479346</x:v>
      </x:c>
      <x:c r="AC399" s="50" t="n">
        <x:f>MAX(0,AB399*(1+EXP((LN(1+Real_MC_30Y!$J$11)-0.5*Real_MC_30Y!$J$12^2)+Real_MC_30Y!$J$12*((RAND()+RAND()+RAND()+RAND()+RAND()+RAND()+RAND()+RAND()+RAND()+RAND()+RAND()+RAND())-6))-1)+Real_MC_30Y!AC$58)</x:f>
        <x:v>3009235.1159772915</x:v>
      </x:c>
      <x:c r="AD399" s="50" t="n">
        <x:f>MAX(0,AC399*(1+EXP((LN(1+Real_MC_30Y!$J$11)-0.5*Real_MC_30Y!$J$12^2)+Real_MC_30Y!$J$12*((RAND()+RAND()+RAND()+RAND()+RAND()+RAND()+RAND()+RAND()+RAND()+RAND()+RAND()+RAND())-6))-1)+Real_MC_30Y!AD$58)</x:f>
        <x:v>2947688.658494682</x:v>
      </x:c>
      <x:c r="AE399" s="50" t="n">
        <x:f>MAX(0,AD399*(1+EXP((LN(1+Real_MC_30Y!$J$11)-0.5*Real_MC_30Y!$J$12^2)+Real_MC_30Y!$J$12*((RAND()+RAND()+RAND()+RAND()+RAND()+RAND()+RAND()+RAND()+RAND()+RAND()+RAND()+RAND())-6))-1)+Real_MC_30Y!AE$58)</x:f>
        <x:v>3543530.0150744286</x:v>
      </x:c>
      <x:c r="AF399" s="50" t="n">
        <x:f>MAX(0,AE399*(1+EXP((LN(1+Real_MC_30Y!$J$11)-0.5*Real_MC_30Y!$J$12^2)+Real_MC_30Y!$J$12*((RAND()+RAND()+RAND()+RAND()+RAND()+RAND()+RAND()+RAND()+RAND()+RAND()+RAND()+RAND())-6))-1)+Real_MC_30Y!AF$58)</x:f>
        <x:v>3827771.3742437214</x:v>
      </x:c>
    </x:row>
    <x:row r="400">
      <x:c r="A400">
        <x:v>396</x:v>
      </x:c>
      <x:c r="B400" s="50" t="n">
        <x:f>MAX(0,Liquidity_30Y!$C$14+Real_MC_30Y!B$57-Real_MC_30Y!B$56)</x:f>
        <x:v>1029031.25</x:v>
      </x:c>
      <x:c r="C400" s="50" t="n">
        <x:f>MAX(0,B400*(1+EXP((LN(1+Real_MC_30Y!$J$11)-0.5*Real_MC_30Y!$J$12^2)+Real_MC_30Y!$J$12*((RAND()+RAND()+RAND()+RAND()+RAND()+RAND()+RAND()+RAND()+RAND()+RAND()+RAND()+RAND())-6))-1)+Real_MC_30Y!C$58)</x:f>
        <x:v>1643195.6566332476</x:v>
      </x:c>
      <x:c r="D400" s="50" t="n">
        <x:f>MAX(0,C400*(1+EXP((LN(1+Real_MC_30Y!$J$11)-0.5*Real_MC_30Y!$J$12^2)+Real_MC_30Y!$J$12*((RAND()+RAND()+RAND()+RAND()+RAND()+RAND()+RAND()+RAND()+RAND()+RAND()+RAND()+RAND())-6))-1)+Real_MC_30Y!D$58)</x:f>
        <x:v>1904917.8592396541</x:v>
      </x:c>
      <x:c r="E400" s="50" t="n">
        <x:f>MAX(0,D400*(1+EXP((LN(1+Real_MC_30Y!$J$11)-0.5*Real_MC_30Y!$J$12^2)+Real_MC_30Y!$J$12*((RAND()+RAND()+RAND()+RAND()+RAND()+RAND()+RAND()+RAND()+RAND()+RAND()+RAND()+RAND())-6))-1)+Real_MC_30Y!E$58)</x:f>
        <x:v>1864766.0689800137</x:v>
      </x:c>
      <x:c r="F400" s="50" t="n">
        <x:f>MAX(0,E400*(1+EXP((LN(1+Real_MC_30Y!$J$11)-0.5*Real_MC_30Y!$J$12^2)+Real_MC_30Y!$J$12*((RAND()+RAND()+RAND()+RAND()+RAND()+RAND()+RAND()+RAND()+RAND()+RAND()+RAND()+RAND())-6))-1)+Real_MC_30Y!F$58)</x:f>
        <x:v>1687959.3750447836</x:v>
      </x:c>
      <x:c r="G400" s="50" t="n">
        <x:f>MAX(0,F400*(1+EXP((LN(1+Real_MC_30Y!$J$11)-0.5*Real_MC_30Y!$J$12^2)+Real_MC_30Y!$J$12*((RAND()+RAND()+RAND()+RAND()+RAND()+RAND()+RAND()+RAND()+RAND()+RAND()+RAND()+RAND())-6))-1)+Real_MC_30Y!G$58)</x:f>
        <x:v>1730498.4793246752</x:v>
      </x:c>
      <x:c r="H400" s="50" t="n">
        <x:f>MAX(0,G400*(1+EXP((LN(1+Real_MC_30Y!$J$11)-0.5*Real_MC_30Y!$J$12^2)+Real_MC_30Y!$J$12*((RAND()+RAND()+RAND()+RAND()+RAND()+RAND()+RAND()+RAND()+RAND()+RAND()+RAND()+RAND())-6))-1)+Real_MC_30Y!H$58)</x:f>
        <x:v>1653797.417029028</x:v>
      </x:c>
      <x:c r="I400" s="50" t="n">
        <x:f>MAX(0,H400*(1+EXP((LN(1+Real_MC_30Y!$J$11)-0.5*Real_MC_30Y!$J$12^2)+Real_MC_30Y!$J$12*((RAND()+RAND()+RAND()+RAND()+RAND()+RAND()+RAND()+RAND()+RAND()+RAND()+RAND()+RAND())-6))-1)+Real_MC_30Y!I$58)</x:f>
        <x:v>1757569.6037071112</x:v>
      </x:c>
      <x:c r="J400" s="50" t="n">
        <x:f>MAX(0,I400*(1+EXP((LN(1+Real_MC_30Y!$J$11)-0.5*Real_MC_30Y!$J$12^2)+Real_MC_30Y!$J$12*((RAND()+RAND()+RAND()+RAND()+RAND()+RAND()+RAND()+RAND()+RAND()+RAND()+RAND()+RAND())-6))-1)+Real_MC_30Y!J$58)</x:f>
        <x:v>1944248.0697043207</x:v>
      </x:c>
      <x:c r="K400" s="50" t="n">
        <x:f>MAX(0,J400*(1+EXP((LN(1+Real_MC_30Y!$J$11)-0.5*Real_MC_30Y!$J$12^2)+Real_MC_30Y!$J$12*((RAND()+RAND()+RAND()+RAND()+RAND()+RAND()+RAND()+RAND()+RAND()+RAND()+RAND()+RAND())-6))-1)+Real_MC_30Y!K$58)</x:f>
        <x:v>2417228.4975870242</x:v>
      </x:c>
      <x:c r="L400" s="50" t="n">
        <x:f>MAX(0,K400*(1+EXP((LN(1+Real_MC_30Y!$J$11)-0.5*Real_MC_30Y!$J$12^2)+Real_MC_30Y!$J$12*((RAND()+RAND()+RAND()+RAND()+RAND()+RAND()+RAND()+RAND()+RAND()+RAND()+RAND()+RAND())-6))-1)+Real_MC_30Y!L$58)</x:f>
        <x:v>2004653.1672823657</x:v>
      </x:c>
      <x:c r="M400" s="50" t="n">
        <x:f>MAX(0,L400*(1+EXP((LN(1+Real_MC_30Y!$J$11)-0.5*Real_MC_30Y!$J$12^2)+Real_MC_30Y!$J$12*((RAND()+RAND()+RAND()+RAND()+RAND()+RAND()+RAND()+RAND()+RAND()+RAND()+RAND()+RAND())-6))-1)+Real_MC_30Y!M$58)</x:f>
        <x:v>2070531.7478796921</x:v>
      </x:c>
      <x:c r="N400" s="50" t="n">
        <x:f>MAX(0,M400*(1+EXP((LN(1+Real_MC_30Y!$J$11)-0.5*Real_MC_30Y!$J$12^2)+Real_MC_30Y!$J$12*((RAND()+RAND()+RAND()+RAND()+RAND()+RAND()+RAND()+RAND()+RAND()+RAND()+RAND()+RAND())-6))-1)+Real_MC_30Y!N$58)</x:f>
        <x:v>2127490.549292025</x:v>
      </x:c>
      <x:c r="O400" s="50" t="n">
        <x:f>MAX(0,N400*(1+EXP((LN(1+Real_MC_30Y!$J$11)-0.5*Real_MC_30Y!$J$12^2)+Real_MC_30Y!$J$12*((RAND()+RAND()+RAND()+RAND()+RAND()+RAND()+RAND()+RAND()+RAND()+RAND()+RAND()+RAND())-6))-1)+Real_MC_30Y!O$58)</x:f>
        <x:v>2248045.049650893</x:v>
      </x:c>
      <x:c r="P400" s="50" t="n">
        <x:f>MAX(0,O400*(1+EXP((LN(1+Real_MC_30Y!$J$11)-0.5*Real_MC_30Y!$J$12^2)+Real_MC_30Y!$J$12*((RAND()+RAND()+RAND()+RAND()+RAND()+RAND()+RAND()+RAND()+RAND()+RAND()+RAND()+RAND())-6))-1)+Real_MC_30Y!P$58)</x:f>
        <x:v>2851460.795167546</x:v>
      </x:c>
      <x:c r="Q400" s="50" t="n">
        <x:f>MAX(0,P400*(1+EXP((LN(1+Real_MC_30Y!$J$11)-0.5*Real_MC_30Y!$J$12^2)+Real_MC_30Y!$J$12*((RAND()+RAND()+RAND()+RAND()+RAND()+RAND()+RAND()+RAND()+RAND()+RAND()+RAND()+RAND())-6))-1)+Real_MC_30Y!Q$58)</x:f>
        <x:v>2511139.1904389346</x:v>
      </x:c>
      <x:c r="R400" s="50" t="n">
        <x:f>MAX(0,Q400*(1+EXP((LN(1+Real_MC_30Y!$J$11)-0.5*Real_MC_30Y!$J$12^2)+Real_MC_30Y!$J$12*((RAND()+RAND()+RAND()+RAND()+RAND()+RAND()+RAND()+RAND()+RAND()+RAND()+RAND()+RAND())-6))-1)+Real_MC_30Y!R$58)</x:f>
        <x:v>2296791.162741678</x:v>
      </x:c>
      <x:c r="S400" s="50" t="n">
        <x:f>MAX(0,R400*(1+EXP((LN(1+Real_MC_30Y!$J$11)-0.5*Real_MC_30Y!$J$12^2)+Real_MC_30Y!$J$12*((RAND()+RAND()+RAND()+RAND()+RAND()+RAND()+RAND()+RAND()+RAND()+RAND()+RAND()+RAND())-6))-1)+Real_MC_30Y!S$58)</x:f>
        <x:v>1823628.6694769848</x:v>
      </x:c>
      <x:c r="T400" s="50" t="n">
        <x:f>MAX(0,S400*(1+EXP((LN(1+Real_MC_30Y!$J$11)-0.5*Real_MC_30Y!$J$12^2)+Real_MC_30Y!$J$12*((RAND()+RAND()+RAND()+RAND()+RAND()+RAND()+RAND()+RAND()+RAND()+RAND()+RAND()+RAND())-6))-1)+Real_MC_30Y!T$58)</x:f>
        <x:v>1930188.6656317292</x:v>
      </x:c>
      <x:c r="U400" s="50" t="n">
        <x:f>MAX(0,T400*(1+EXP((LN(1+Real_MC_30Y!$J$11)-0.5*Real_MC_30Y!$J$12^2)+Real_MC_30Y!$J$12*((RAND()+RAND()+RAND()+RAND()+RAND()+RAND()+RAND()+RAND()+RAND()+RAND()+RAND()+RAND())-6))-1)+Real_MC_30Y!U$58)</x:f>
        <x:v>2363710.594176424</x:v>
      </x:c>
      <x:c r="V400" s="50" t="n">
        <x:f>MAX(0,U400*(1+EXP((LN(1+Real_MC_30Y!$J$11)-0.5*Real_MC_30Y!$J$12^2)+Real_MC_30Y!$J$12*((RAND()+RAND()+RAND()+RAND()+RAND()+RAND()+RAND()+RAND()+RAND()+RAND()+RAND()+RAND())-6))-1)+Real_MC_30Y!V$58)</x:f>
        <x:v>3509462.287354457</x:v>
      </x:c>
      <x:c r="W400" s="50" t="n">
        <x:f>MAX(0,V400*(1+EXP((LN(1+Real_MC_30Y!$J$11)-0.5*Real_MC_30Y!$J$12^2)+Real_MC_30Y!$J$12*((RAND()+RAND()+RAND()+RAND()+RAND()+RAND()+RAND()+RAND()+RAND()+RAND()+RAND()+RAND())-6))-1)+Real_MC_30Y!W$58)</x:f>
        <x:v>3464387.480130382</x:v>
      </x:c>
      <x:c r="X400" s="50" t="n">
        <x:f>MAX(0,W400*(1+EXP((LN(1+Real_MC_30Y!$J$11)-0.5*Real_MC_30Y!$J$12^2)+Real_MC_30Y!$J$12*((RAND()+RAND()+RAND()+RAND()+RAND()+RAND()+RAND()+RAND()+RAND()+RAND()+RAND()+RAND())-6))-1)+Real_MC_30Y!X$58)</x:f>
        <x:v>3364381.087027887</x:v>
      </x:c>
      <x:c r="Y400" s="50" t="n">
        <x:f>MAX(0,X400*(1+EXP((LN(1+Real_MC_30Y!$J$11)-0.5*Real_MC_30Y!$J$12^2)+Real_MC_30Y!$J$12*((RAND()+RAND()+RAND()+RAND()+RAND()+RAND()+RAND()+RAND()+RAND()+RAND()+RAND()+RAND())-6))-1)+Real_MC_30Y!Y$58)</x:f>
        <x:v>4224047.6493478995</x:v>
      </x:c>
      <x:c r="Z400" s="50" t="n">
        <x:f>MAX(0,Y400*(1+EXP((LN(1+Real_MC_30Y!$J$11)-0.5*Real_MC_30Y!$J$12^2)+Real_MC_30Y!$J$12*((RAND()+RAND()+RAND()+RAND()+RAND()+RAND()+RAND()+RAND()+RAND()+RAND()+RAND()+RAND())-6))-1)+Real_MC_30Y!Z$58)</x:f>
        <x:v>4098238.5280943373</x:v>
      </x:c>
      <x:c r="AA400" s="50" t="n">
        <x:f>MAX(0,Z400*(1+EXP((LN(1+Real_MC_30Y!$J$11)-0.5*Real_MC_30Y!$J$12^2)+Real_MC_30Y!$J$12*((RAND()+RAND()+RAND()+RAND()+RAND()+RAND()+RAND()+RAND()+RAND()+RAND()+RAND()+RAND())-6))-1)+Real_MC_30Y!AA$58)</x:f>
        <x:v>3567392.3741075257</x:v>
      </x:c>
      <x:c r="AB400" s="50" t="n">
        <x:f>MAX(0,AA400*(1+EXP((LN(1+Real_MC_30Y!$J$11)-0.5*Real_MC_30Y!$J$12^2)+Real_MC_30Y!$J$12*((RAND()+RAND()+RAND()+RAND()+RAND()+RAND()+RAND()+RAND()+RAND()+RAND()+RAND()+RAND())-6))-1)+Real_MC_30Y!AB$58)</x:f>
        <x:v>3522304.789085369</x:v>
      </x:c>
      <x:c r="AC400" s="50" t="n">
        <x:f>MAX(0,AB400*(1+EXP((LN(1+Real_MC_30Y!$J$11)-0.5*Real_MC_30Y!$J$12^2)+Real_MC_30Y!$J$12*((RAND()+RAND()+RAND()+RAND()+RAND()+RAND()+RAND()+RAND()+RAND()+RAND()+RAND()+RAND())-6))-1)+Real_MC_30Y!AC$58)</x:f>
        <x:v>3813687.361934669</x:v>
      </x:c>
      <x:c r="AD400" s="50" t="n">
        <x:f>MAX(0,AC400*(1+EXP((LN(1+Real_MC_30Y!$J$11)-0.5*Real_MC_30Y!$J$12^2)+Real_MC_30Y!$J$12*((RAND()+RAND()+RAND()+RAND()+RAND()+RAND()+RAND()+RAND()+RAND()+RAND()+RAND()+RAND())-6))-1)+Real_MC_30Y!AD$58)</x:f>
        <x:v>3357017.8116198536</x:v>
      </x:c>
      <x:c r="AE400" s="50" t="n">
        <x:f>MAX(0,AD400*(1+EXP((LN(1+Real_MC_30Y!$J$11)-0.5*Real_MC_30Y!$J$12^2)+Real_MC_30Y!$J$12*((RAND()+RAND()+RAND()+RAND()+RAND()+RAND()+RAND()+RAND()+RAND()+RAND()+RAND()+RAND())-6))-1)+Real_MC_30Y!AE$58)</x:f>
        <x:v>3018913.429937672</x:v>
      </x:c>
      <x:c r="AF400" s="50" t="n">
        <x:f>MAX(0,AE400*(1+EXP((LN(1+Real_MC_30Y!$J$11)-0.5*Real_MC_30Y!$J$12^2)+Real_MC_30Y!$J$12*((RAND()+RAND()+RAND()+RAND()+RAND()+RAND()+RAND()+RAND()+RAND()+RAND()+RAND()+RAND())-6))-1)+Real_MC_30Y!AF$58)</x:f>
        <x:v>3222148.67627054</x:v>
      </x:c>
    </x:row>
    <x:row r="401">
      <x:c r="A401">
        <x:v>397</x:v>
      </x:c>
      <x:c r="B401" s="50" t="n">
        <x:f>MAX(0,Liquidity_30Y!$C$14+Real_MC_30Y!B$57-Real_MC_30Y!B$56)</x:f>
        <x:v>1029031.25</x:v>
      </x:c>
      <x:c r="C401" s="50" t="n">
        <x:f>MAX(0,B401*(1+EXP((LN(1+Real_MC_30Y!$J$11)-0.5*Real_MC_30Y!$J$12^2)+Real_MC_30Y!$J$12*((RAND()+RAND()+RAND()+RAND()+RAND()+RAND()+RAND()+RAND()+RAND()+RAND()+RAND()+RAND())-6))-1)+Real_MC_30Y!C$58)</x:f>
        <x:v>1079938.9055622797</x:v>
      </x:c>
      <x:c r="D401" s="50" t="n">
        <x:f>MAX(0,C401*(1+EXP((LN(1+Real_MC_30Y!$J$11)-0.5*Real_MC_30Y!$J$12^2)+Real_MC_30Y!$J$12*((RAND()+RAND()+RAND()+RAND()+RAND()+RAND()+RAND()+RAND()+RAND()+RAND()+RAND()+RAND())-6))-1)+Real_MC_30Y!D$58)</x:f>
        <x:v>1136421.3380855066</x:v>
      </x:c>
      <x:c r="E401" s="50" t="n">
        <x:f>MAX(0,D401*(1+EXP((LN(1+Real_MC_30Y!$J$11)-0.5*Real_MC_30Y!$J$12^2)+Real_MC_30Y!$J$12*((RAND()+RAND()+RAND()+RAND()+RAND()+RAND()+RAND()+RAND()+RAND()+RAND()+RAND()+RAND())-6))-1)+Real_MC_30Y!E$58)</x:f>
        <x:v>1301581.8028638621</x:v>
      </x:c>
      <x:c r="F401" s="50" t="n">
        <x:f>MAX(0,E401*(1+EXP((LN(1+Real_MC_30Y!$J$11)-0.5*Real_MC_30Y!$J$12^2)+Real_MC_30Y!$J$12*((RAND()+RAND()+RAND()+RAND()+RAND()+RAND()+RAND()+RAND()+RAND()+RAND()+RAND()+RAND())-6))-1)+Real_MC_30Y!F$58)</x:f>
        <x:v>1353316.4873463549</x:v>
      </x:c>
      <x:c r="G401" s="50" t="n">
        <x:f>MAX(0,F401*(1+EXP((LN(1+Real_MC_30Y!$J$11)-0.5*Real_MC_30Y!$J$12^2)+Real_MC_30Y!$J$12*((RAND()+RAND()+RAND()+RAND()+RAND()+RAND()+RAND()+RAND()+RAND()+RAND()+RAND()+RAND())-6))-1)+Real_MC_30Y!G$58)</x:f>
        <x:v>1439762.644788716</x:v>
      </x:c>
      <x:c r="H401" s="50" t="n">
        <x:f>MAX(0,G401*(1+EXP((LN(1+Real_MC_30Y!$J$11)-0.5*Real_MC_30Y!$J$12^2)+Real_MC_30Y!$J$12*((RAND()+RAND()+RAND()+RAND()+RAND()+RAND()+RAND()+RAND()+RAND()+RAND()+RAND()+RAND())-6))-1)+Real_MC_30Y!H$58)</x:f>
        <x:v>1620511.9969941375</x:v>
      </x:c>
      <x:c r="I401" s="50" t="n">
        <x:f>MAX(0,H401*(1+EXP((LN(1+Real_MC_30Y!$J$11)-0.5*Real_MC_30Y!$J$12^2)+Real_MC_30Y!$J$12*((RAND()+RAND()+RAND()+RAND()+RAND()+RAND()+RAND()+RAND()+RAND()+RAND()+RAND()+RAND())-6))-1)+Real_MC_30Y!I$58)</x:f>
        <x:v>2053207.8014732872</x:v>
      </x:c>
      <x:c r="J401" s="50" t="n">
        <x:f>MAX(0,I401*(1+EXP((LN(1+Real_MC_30Y!$J$11)-0.5*Real_MC_30Y!$J$12^2)+Real_MC_30Y!$J$12*((RAND()+RAND()+RAND()+RAND()+RAND()+RAND()+RAND()+RAND()+RAND()+RAND()+RAND()+RAND())-6))-1)+Real_MC_30Y!J$58)</x:f>
        <x:v>2966373.2360471985</x:v>
      </x:c>
      <x:c r="K401" s="50" t="n">
        <x:f>MAX(0,J401*(1+EXP((LN(1+Real_MC_30Y!$J$11)-0.5*Real_MC_30Y!$J$12^2)+Real_MC_30Y!$J$12*((RAND()+RAND()+RAND()+RAND()+RAND()+RAND()+RAND()+RAND()+RAND()+RAND()+RAND()+RAND())-6))-1)+Real_MC_30Y!K$58)</x:f>
        <x:v>3372617.5444997493</x:v>
      </x:c>
      <x:c r="L401" s="50" t="n">
        <x:f>MAX(0,K401*(1+EXP((LN(1+Real_MC_30Y!$J$11)-0.5*Real_MC_30Y!$J$12^2)+Real_MC_30Y!$J$12*((RAND()+RAND()+RAND()+RAND()+RAND()+RAND()+RAND()+RAND()+RAND()+RAND()+RAND()+RAND())-6))-1)+Real_MC_30Y!L$58)</x:f>
        <x:v>4079519.8525480274</x:v>
      </x:c>
      <x:c r="M401" s="50" t="n">
        <x:f>MAX(0,L401*(1+EXP((LN(1+Real_MC_30Y!$J$11)-0.5*Real_MC_30Y!$J$12^2)+Real_MC_30Y!$J$12*((RAND()+RAND()+RAND()+RAND()+RAND()+RAND()+RAND()+RAND()+RAND()+RAND()+RAND()+RAND())-6))-1)+Real_MC_30Y!M$58)</x:f>
        <x:v>4335846.4264800865</x:v>
      </x:c>
      <x:c r="N401" s="50" t="n">
        <x:f>MAX(0,M401*(1+EXP((LN(1+Real_MC_30Y!$J$11)-0.5*Real_MC_30Y!$J$12^2)+Real_MC_30Y!$J$12*((RAND()+RAND()+RAND()+RAND()+RAND()+RAND()+RAND()+RAND()+RAND()+RAND()+RAND()+RAND())-6))-1)+Real_MC_30Y!N$58)</x:f>
        <x:v>3965853.382235148</x:v>
      </x:c>
      <x:c r="O401" s="50" t="n">
        <x:f>MAX(0,N401*(1+EXP((LN(1+Real_MC_30Y!$J$11)-0.5*Real_MC_30Y!$J$12^2)+Real_MC_30Y!$J$12*((RAND()+RAND()+RAND()+RAND()+RAND()+RAND()+RAND()+RAND()+RAND()+RAND()+RAND()+RAND())-6))-1)+Real_MC_30Y!O$58)</x:f>
        <x:v>4748538.043507731</x:v>
      </x:c>
      <x:c r="P401" s="50" t="n">
        <x:f>MAX(0,O401*(1+EXP((LN(1+Real_MC_30Y!$J$11)-0.5*Real_MC_30Y!$J$12^2)+Real_MC_30Y!$J$12*((RAND()+RAND()+RAND()+RAND()+RAND()+RAND()+RAND()+RAND()+RAND()+RAND()+RAND()+RAND())-6))-1)+Real_MC_30Y!P$58)</x:f>
        <x:v>4131038.189684197</x:v>
      </x:c>
      <x:c r="Q401" s="50" t="n">
        <x:f>MAX(0,P401*(1+EXP((LN(1+Real_MC_30Y!$J$11)-0.5*Real_MC_30Y!$J$12^2)+Real_MC_30Y!$J$12*((RAND()+RAND()+RAND()+RAND()+RAND()+RAND()+RAND()+RAND()+RAND()+RAND()+RAND()+RAND())-6))-1)+Real_MC_30Y!Q$58)</x:f>
        <x:v>4216298.685418137</x:v>
      </x:c>
      <x:c r="R401" s="50" t="n">
        <x:f>MAX(0,Q401*(1+EXP((LN(1+Real_MC_30Y!$J$11)-0.5*Real_MC_30Y!$J$12^2)+Real_MC_30Y!$J$12*((RAND()+RAND()+RAND()+RAND()+RAND()+RAND()+RAND()+RAND()+RAND()+RAND()+RAND()+RAND())-6))-1)+Real_MC_30Y!R$58)</x:f>
        <x:v>4517129.767027928</x:v>
      </x:c>
      <x:c r="S401" s="50" t="n">
        <x:f>MAX(0,R401*(1+EXP((LN(1+Real_MC_30Y!$J$11)-0.5*Real_MC_30Y!$J$12^2)+Real_MC_30Y!$J$12*((RAND()+RAND()+RAND()+RAND()+RAND()+RAND()+RAND()+RAND()+RAND()+RAND()+RAND()+RAND())-6))-1)+Real_MC_30Y!S$58)</x:f>
        <x:v>4582448.715414761</x:v>
      </x:c>
      <x:c r="T401" s="50" t="n">
        <x:f>MAX(0,S401*(1+EXP((LN(1+Real_MC_30Y!$J$11)-0.5*Real_MC_30Y!$J$12^2)+Real_MC_30Y!$J$12*((RAND()+RAND()+RAND()+RAND()+RAND()+RAND()+RAND()+RAND()+RAND()+RAND()+RAND()+RAND())-6))-1)+Real_MC_30Y!T$58)</x:f>
        <x:v>5115749.224882291</x:v>
      </x:c>
      <x:c r="U401" s="50" t="n">
        <x:f>MAX(0,T401*(1+EXP((LN(1+Real_MC_30Y!$J$11)-0.5*Real_MC_30Y!$J$12^2)+Real_MC_30Y!$J$12*((RAND()+RAND()+RAND()+RAND()+RAND()+RAND()+RAND()+RAND()+RAND()+RAND()+RAND()+RAND())-6))-1)+Real_MC_30Y!U$58)</x:f>
        <x:v>6789870.628493907</x:v>
      </x:c>
      <x:c r="V401" s="50" t="n">
        <x:f>MAX(0,U401*(1+EXP((LN(1+Real_MC_30Y!$J$11)-0.5*Real_MC_30Y!$J$12^2)+Real_MC_30Y!$J$12*((RAND()+RAND()+RAND()+RAND()+RAND()+RAND()+RAND()+RAND()+RAND()+RAND()+RAND()+RAND())-6))-1)+Real_MC_30Y!V$58)</x:f>
        <x:v>5973768.15306062</x:v>
      </x:c>
      <x:c r="W401" s="50" t="n">
        <x:f>MAX(0,V401*(1+EXP((LN(1+Real_MC_30Y!$J$11)-0.5*Real_MC_30Y!$J$12^2)+Real_MC_30Y!$J$12*((RAND()+RAND()+RAND()+RAND()+RAND()+RAND()+RAND()+RAND()+RAND()+RAND()+RAND()+RAND())-6))-1)+Real_MC_30Y!W$58)</x:f>
        <x:v>7512845.539210306</x:v>
      </x:c>
      <x:c r="X401" s="50" t="n">
        <x:f>MAX(0,W401*(1+EXP((LN(1+Real_MC_30Y!$J$11)-0.5*Real_MC_30Y!$J$12^2)+Real_MC_30Y!$J$12*((RAND()+RAND()+RAND()+RAND()+RAND()+RAND()+RAND()+RAND()+RAND()+RAND()+RAND()+RAND())-6))-1)+Real_MC_30Y!X$58)</x:f>
        <x:v>8733329.41300504</x:v>
      </x:c>
      <x:c r="Y401" s="50" t="n">
        <x:f>MAX(0,X401*(1+EXP((LN(1+Real_MC_30Y!$J$11)-0.5*Real_MC_30Y!$J$12^2)+Real_MC_30Y!$J$12*((RAND()+RAND()+RAND()+RAND()+RAND()+RAND()+RAND()+RAND()+RAND()+RAND()+RAND()+RAND())-6))-1)+Real_MC_30Y!Y$58)</x:f>
        <x:v>11295843.921027979</x:v>
      </x:c>
      <x:c r="Z401" s="50" t="n">
        <x:f>MAX(0,Y401*(1+EXP((LN(1+Real_MC_30Y!$J$11)-0.5*Real_MC_30Y!$J$12^2)+Real_MC_30Y!$J$12*((RAND()+RAND()+RAND()+RAND()+RAND()+RAND()+RAND()+RAND()+RAND()+RAND()+RAND()+RAND())-6))-1)+Real_MC_30Y!Z$58)</x:f>
        <x:v>9357387.70509768</x:v>
      </x:c>
      <x:c r="AA401" s="50" t="n">
        <x:f>MAX(0,Z401*(1+EXP((LN(1+Real_MC_30Y!$J$11)-0.5*Real_MC_30Y!$J$12^2)+Real_MC_30Y!$J$12*((RAND()+RAND()+RAND()+RAND()+RAND()+RAND()+RAND()+RAND()+RAND()+RAND()+RAND()+RAND())-6))-1)+Real_MC_30Y!AA$58)</x:f>
        <x:v>11116890.28097036</x:v>
      </x:c>
      <x:c r="AB401" s="50" t="n">
        <x:f>MAX(0,AA401*(1+EXP((LN(1+Real_MC_30Y!$J$11)-0.5*Real_MC_30Y!$J$12^2)+Real_MC_30Y!$J$12*((RAND()+RAND()+RAND()+RAND()+RAND()+RAND()+RAND()+RAND()+RAND()+RAND()+RAND()+RAND())-6))-1)+Real_MC_30Y!AB$58)</x:f>
        <x:v>13699080.11566246</x:v>
      </x:c>
      <x:c r="AC401" s="50" t="n">
        <x:f>MAX(0,AB401*(1+EXP((LN(1+Real_MC_30Y!$J$11)-0.5*Real_MC_30Y!$J$12^2)+Real_MC_30Y!$J$12*((RAND()+RAND()+RAND()+RAND()+RAND()+RAND()+RAND()+RAND()+RAND()+RAND()+RAND()+RAND())-6))-1)+Real_MC_30Y!AC$58)</x:f>
        <x:v>11809672.99598829</x:v>
      </x:c>
      <x:c r="AD401" s="50" t="n">
        <x:f>MAX(0,AC401*(1+EXP((LN(1+Real_MC_30Y!$J$11)-0.5*Real_MC_30Y!$J$12^2)+Real_MC_30Y!$J$12*((RAND()+RAND()+RAND()+RAND()+RAND()+RAND()+RAND()+RAND()+RAND()+RAND()+RAND()+RAND())-6))-1)+Real_MC_30Y!AD$58)</x:f>
        <x:v>10388837.289737122</x:v>
      </x:c>
      <x:c r="AE401" s="50" t="n">
        <x:f>MAX(0,AD401*(1+EXP((LN(1+Real_MC_30Y!$J$11)-0.5*Real_MC_30Y!$J$12^2)+Real_MC_30Y!$J$12*((RAND()+RAND()+RAND()+RAND()+RAND()+RAND()+RAND()+RAND()+RAND()+RAND()+RAND()+RAND())-6))-1)+Real_MC_30Y!AE$58)</x:f>
        <x:v>11264583.042833826</x:v>
      </x:c>
      <x:c r="AF401" s="50" t="n">
        <x:f>MAX(0,AE401*(1+EXP((LN(1+Real_MC_30Y!$J$11)-0.5*Real_MC_30Y!$J$12^2)+Real_MC_30Y!$J$12*((RAND()+RAND()+RAND()+RAND()+RAND()+RAND()+RAND()+RAND()+RAND()+RAND()+RAND()+RAND())-6))-1)+Real_MC_30Y!AF$58)</x:f>
        <x:v>12878726.474466838</x:v>
      </x:c>
    </x:row>
    <x:row r="402">
      <x:c r="A402">
        <x:v>398</x:v>
      </x:c>
      <x:c r="B402" s="50" t="n">
        <x:f>MAX(0,Liquidity_30Y!$C$14+Real_MC_30Y!B$57-Real_MC_30Y!B$56)</x:f>
        <x:v>1029031.25</x:v>
      </x:c>
      <x:c r="C402" s="50" t="n">
        <x:f>MAX(0,B402*(1+EXP((LN(1+Real_MC_30Y!$J$11)-0.5*Real_MC_30Y!$J$12^2)+Real_MC_30Y!$J$12*((RAND()+RAND()+RAND()+RAND()+RAND()+RAND()+RAND()+RAND()+RAND()+RAND()+RAND()+RAND())-6))-1)+Real_MC_30Y!C$58)</x:f>
        <x:v>958469.4524567018</x:v>
      </x:c>
      <x:c r="D402" s="50" t="n">
        <x:f>MAX(0,C402*(1+EXP((LN(1+Real_MC_30Y!$J$11)-0.5*Real_MC_30Y!$J$12^2)+Real_MC_30Y!$J$12*((RAND()+RAND()+RAND()+RAND()+RAND()+RAND()+RAND()+RAND()+RAND()+RAND()+RAND()+RAND())-6))-1)+Real_MC_30Y!D$58)</x:f>
        <x:v>1093626.984611784</x:v>
      </x:c>
      <x:c r="E402" s="50" t="n">
        <x:f>MAX(0,D402*(1+EXP((LN(1+Real_MC_30Y!$J$11)-0.5*Real_MC_30Y!$J$12^2)+Real_MC_30Y!$J$12*((RAND()+RAND()+RAND()+RAND()+RAND()+RAND()+RAND()+RAND()+RAND()+RAND()+RAND()+RAND())-6))-1)+Real_MC_30Y!E$58)</x:f>
        <x:v>1033602.4467357788</x:v>
      </x:c>
      <x:c r="F402" s="50" t="n">
        <x:f>MAX(0,E402*(1+EXP((LN(1+Real_MC_30Y!$J$11)-0.5*Real_MC_30Y!$J$12^2)+Real_MC_30Y!$J$12*((RAND()+RAND()+RAND()+RAND()+RAND()+RAND()+RAND()+RAND()+RAND()+RAND()+RAND()+RAND())-6))-1)+Real_MC_30Y!F$58)</x:f>
        <x:v>955310.8850152056</x:v>
      </x:c>
      <x:c r="G402" s="50" t="n">
        <x:f>MAX(0,F402*(1+EXP((LN(1+Real_MC_30Y!$J$11)-0.5*Real_MC_30Y!$J$12^2)+Real_MC_30Y!$J$12*((RAND()+RAND()+RAND()+RAND()+RAND()+RAND()+RAND()+RAND()+RAND()+RAND()+RAND()+RAND())-6))-1)+Real_MC_30Y!G$58)</x:f>
        <x:v>912014.9097991815</x:v>
      </x:c>
      <x:c r="H402" s="50" t="n">
        <x:f>MAX(0,G402*(1+EXP((LN(1+Real_MC_30Y!$J$11)-0.5*Real_MC_30Y!$J$12^2)+Real_MC_30Y!$J$12*((RAND()+RAND()+RAND()+RAND()+RAND()+RAND()+RAND()+RAND()+RAND()+RAND()+RAND()+RAND())-6))-1)+Real_MC_30Y!H$58)</x:f>
        <x:v>689619.6021362706</x:v>
      </x:c>
      <x:c r="I402" s="50" t="n">
        <x:f>MAX(0,H402*(1+EXP((LN(1+Real_MC_30Y!$J$11)-0.5*Real_MC_30Y!$J$12^2)+Real_MC_30Y!$J$12*((RAND()+RAND()+RAND()+RAND()+RAND()+RAND()+RAND()+RAND()+RAND()+RAND()+RAND()+RAND())-6))-1)+Real_MC_30Y!I$58)</x:f>
        <x:v>733949.5972266824</x:v>
      </x:c>
      <x:c r="J402" s="50" t="n">
        <x:f>MAX(0,I402*(1+EXP((LN(1+Real_MC_30Y!$J$11)-0.5*Real_MC_30Y!$J$12^2)+Real_MC_30Y!$J$12*((RAND()+RAND()+RAND()+RAND()+RAND()+RAND()+RAND()+RAND()+RAND()+RAND()+RAND()+RAND())-6))-1)+Real_MC_30Y!J$58)</x:f>
        <x:v>764197.8762920697</x:v>
      </x:c>
      <x:c r="K402" s="50" t="n">
        <x:f>MAX(0,J402*(1+EXP((LN(1+Real_MC_30Y!$J$11)-0.5*Real_MC_30Y!$J$12^2)+Real_MC_30Y!$J$12*((RAND()+RAND()+RAND()+RAND()+RAND()+RAND()+RAND()+RAND()+RAND()+RAND()+RAND()+RAND())-6))-1)+Real_MC_30Y!K$58)</x:f>
        <x:v>742108.8314755498</x:v>
      </x:c>
      <x:c r="L402" s="50" t="n">
        <x:f>MAX(0,K402*(1+EXP((LN(1+Real_MC_30Y!$J$11)-0.5*Real_MC_30Y!$J$12^2)+Real_MC_30Y!$J$12*((RAND()+RAND()+RAND()+RAND()+RAND()+RAND()+RAND()+RAND()+RAND()+RAND()+RAND()+RAND())-6))-1)+Real_MC_30Y!L$58)</x:f>
        <x:v>888358.9467660454</x:v>
      </x:c>
      <x:c r="M402" s="50" t="n">
        <x:f>MAX(0,L402*(1+EXP((LN(1+Real_MC_30Y!$J$11)-0.5*Real_MC_30Y!$J$12^2)+Real_MC_30Y!$J$12*((RAND()+RAND()+RAND()+RAND()+RAND()+RAND()+RAND()+RAND()+RAND()+RAND()+RAND()+RAND())-6))-1)+Real_MC_30Y!M$58)</x:f>
        <x:v>756672.2697789844</x:v>
      </x:c>
      <x:c r="N402" s="50" t="n">
        <x:f>MAX(0,M402*(1+EXP((LN(1+Real_MC_30Y!$J$11)-0.5*Real_MC_30Y!$J$12^2)+Real_MC_30Y!$J$12*((RAND()+RAND()+RAND()+RAND()+RAND()+RAND()+RAND()+RAND()+RAND()+RAND()+RAND()+RAND())-6))-1)+Real_MC_30Y!N$58)</x:f>
        <x:v>595737.1668352876</x:v>
      </x:c>
      <x:c r="O402" s="50" t="n">
        <x:f>MAX(0,N402*(1+EXP((LN(1+Real_MC_30Y!$J$11)-0.5*Real_MC_30Y!$J$12^2)+Real_MC_30Y!$J$12*((RAND()+RAND()+RAND()+RAND()+RAND()+RAND()+RAND()+RAND()+RAND()+RAND()+RAND()+RAND())-6))-1)+Real_MC_30Y!O$58)</x:f>
        <x:v>551410.2554548035</x:v>
      </x:c>
      <x:c r="P402" s="50" t="n">
        <x:f>MAX(0,O402*(1+EXP((LN(1+Real_MC_30Y!$J$11)-0.5*Real_MC_30Y!$J$12^2)+Real_MC_30Y!$J$12*((RAND()+RAND()+RAND()+RAND()+RAND()+RAND()+RAND()+RAND()+RAND()+RAND()+RAND()+RAND())-6))-1)+Real_MC_30Y!P$58)</x:f>
        <x:v>564992.2805977203</x:v>
      </x:c>
      <x:c r="Q402" s="50" t="n">
        <x:f>MAX(0,P402*(1+EXP((LN(1+Real_MC_30Y!$J$11)-0.5*Real_MC_30Y!$J$12^2)+Real_MC_30Y!$J$12*((RAND()+RAND()+RAND()+RAND()+RAND()+RAND()+RAND()+RAND()+RAND()+RAND()+RAND()+RAND())-6))-1)+Real_MC_30Y!Q$58)</x:f>
        <x:v>460484.90863853495</x:v>
      </x:c>
      <x:c r="R402" s="50" t="n">
        <x:f>MAX(0,Q402*(1+EXP((LN(1+Real_MC_30Y!$J$11)-0.5*Real_MC_30Y!$J$12^2)+Real_MC_30Y!$J$12*((RAND()+RAND()+RAND()+RAND()+RAND()+RAND()+RAND()+RAND()+RAND()+RAND()+RAND()+RAND())-6))-1)+Real_MC_30Y!R$58)</x:f>
        <x:v>524359.179161703</x:v>
      </x:c>
      <x:c r="S402" s="50" t="n">
        <x:f>MAX(0,R402*(1+EXP((LN(1+Real_MC_30Y!$J$11)-0.5*Real_MC_30Y!$J$12^2)+Real_MC_30Y!$J$12*((RAND()+RAND()+RAND()+RAND()+RAND()+RAND()+RAND()+RAND()+RAND()+RAND()+RAND()+RAND())-6))-1)+Real_MC_30Y!S$58)</x:f>
        <x:v>624103.2515571038</x:v>
      </x:c>
      <x:c r="T402" s="50" t="n">
        <x:f>MAX(0,S402*(1+EXP((LN(1+Real_MC_30Y!$J$11)-0.5*Real_MC_30Y!$J$12^2)+Real_MC_30Y!$J$12*((RAND()+RAND()+RAND()+RAND()+RAND()+RAND()+RAND()+RAND()+RAND()+RAND()+RAND()+RAND())-6))-1)+Real_MC_30Y!T$58)</x:f>
        <x:v>594650.6938610264</x:v>
      </x:c>
      <x:c r="U402" s="50" t="n">
        <x:f>MAX(0,T402*(1+EXP((LN(1+Real_MC_30Y!$J$11)-0.5*Real_MC_30Y!$J$12^2)+Real_MC_30Y!$J$12*((RAND()+RAND()+RAND()+RAND()+RAND()+RAND()+RAND()+RAND()+RAND()+RAND()+RAND()+RAND())-6))-1)+Real_MC_30Y!U$58)</x:f>
        <x:v>674725.9612448962</x:v>
      </x:c>
      <x:c r="V402" s="50" t="n">
        <x:f>MAX(0,U402*(1+EXP((LN(1+Real_MC_30Y!$J$11)-0.5*Real_MC_30Y!$J$12^2)+Real_MC_30Y!$J$12*((RAND()+RAND()+RAND()+RAND()+RAND()+RAND()+RAND()+RAND()+RAND()+RAND()+RAND()+RAND())-6))-1)+Real_MC_30Y!V$58)</x:f>
        <x:v>761623.3222089853</x:v>
      </x:c>
      <x:c r="W402" s="50" t="n">
        <x:f>MAX(0,V402*(1+EXP((LN(1+Real_MC_30Y!$J$11)-0.5*Real_MC_30Y!$J$12^2)+Real_MC_30Y!$J$12*((RAND()+RAND()+RAND()+RAND()+RAND()+RAND()+RAND()+RAND()+RAND()+RAND()+RAND()+RAND())-6))-1)+Real_MC_30Y!W$58)</x:f>
        <x:v>1107420.1751298788</x:v>
      </x:c>
      <x:c r="X402" s="50" t="n">
        <x:f>MAX(0,W402*(1+EXP((LN(1+Real_MC_30Y!$J$11)-0.5*Real_MC_30Y!$J$12^2)+Real_MC_30Y!$J$12*((RAND()+RAND()+RAND()+RAND()+RAND()+RAND()+RAND()+RAND()+RAND()+RAND()+RAND()+RAND())-6))-1)+Real_MC_30Y!X$58)</x:f>
        <x:v>1135854.570072965</x:v>
      </x:c>
      <x:c r="Y402" s="50" t="n">
        <x:f>MAX(0,X402*(1+EXP((LN(1+Real_MC_30Y!$J$11)-0.5*Real_MC_30Y!$J$12^2)+Real_MC_30Y!$J$12*((RAND()+RAND()+RAND()+RAND()+RAND()+RAND()+RAND()+RAND()+RAND()+RAND()+RAND()+RAND())-6))-1)+Real_MC_30Y!Y$58)</x:f>
        <x:v>1192305.1600466212</x:v>
      </x:c>
      <x:c r="Z402" s="50" t="n">
        <x:f>MAX(0,Y402*(1+EXP((LN(1+Real_MC_30Y!$J$11)-0.5*Real_MC_30Y!$J$12^2)+Real_MC_30Y!$J$12*((RAND()+RAND()+RAND()+RAND()+RAND()+RAND()+RAND()+RAND()+RAND()+RAND()+RAND()+RAND())-6))-1)+Real_MC_30Y!Z$58)</x:f>
        <x:v>1123266.0064523173</x:v>
      </x:c>
      <x:c r="AA402" s="50" t="n">
        <x:f>MAX(0,Z402*(1+EXP((LN(1+Real_MC_30Y!$J$11)-0.5*Real_MC_30Y!$J$12^2)+Real_MC_30Y!$J$12*((RAND()+RAND()+RAND()+RAND()+RAND()+RAND()+RAND()+RAND()+RAND()+RAND()+RAND()+RAND())-6))-1)+Real_MC_30Y!AA$58)</x:f>
        <x:v>1129823.619655631</x:v>
      </x:c>
      <x:c r="AB402" s="50" t="n">
        <x:f>MAX(0,AA402*(1+EXP((LN(1+Real_MC_30Y!$J$11)-0.5*Real_MC_30Y!$J$12^2)+Real_MC_30Y!$J$12*((RAND()+RAND()+RAND()+RAND()+RAND()+RAND()+RAND()+RAND()+RAND()+RAND()+RAND()+RAND())-6))-1)+Real_MC_30Y!AB$58)</x:f>
        <x:v>1439632.746902577</x:v>
      </x:c>
      <x:c r="AC402" s="50" t="n">
        <x:f>MAX(0,AB402*(1+EXP((LN(1+Real_MC_30Y!$J$11)-0.5*Real_MC_30Y!$J$12^2)+Real_MC_30Y!$J$12*((RAND()+RAND()+RAND()+RAND()+RAND()+RAND()+RAND()+RAND()+RAND()+RAND()+RAND()+RAND())-6))-1)+Real_MC_30Y!AC$58)</x:f>
        <x:v>1248598.1832037275</x:v>
      </x:c>
      <x:c r="AD402" s="50" t="n">
        <x:f>MAX(0,AC402*(1+EXP((LN(1+Real_MC_30Y!$J$11)-0.5*Real_MC_30Y!$J$12^2)+Real_MC_30Y!$J$12*((RAND()+RAND()+RAND()+RAND()+RAND()+RAND()+RAND()+RAND()+RAND()+RAND()+RAND()+RAND())-6))-1)+Real_MC_30Y!AD$58)</x:f>
        <x:v>1348034.0717213526</x:v>
      </x:c>
      <x:c r="AE402" s="50" t="n">
        <x:f>MAX(0,AD402*(1+EXP((LN(1+Real_MC_30Y!$J$11)-0.5*Real_MC_30Y!$J$12^2)+Real_MC_30Y!$J$12*((RAND()+RAND()+RAND()+RAND()+RAND()+RAND()+RAND()+RAND()+RAND()+RAND()+RAND()+RAND())-6))-1)+Real_MC_30Y!AE$58)</x:f>
        <x:v>1206251.60916162</x:v>
      </x:c>
      <x:c r="AF402" s="50" t="n">
        <x:f>MAX(0,AE402*(1+EXP((LN(1+Real_MC_30Y!$J$11)-0.5*Real_MC_30Y!$J$12^2)+Real_MC_30Y!$J$12*((RAND()+RAND()+RAND()+RAND()+RAND()+RAND()+RAND()+RAND()+RAND()+RAND()+RAND()+RAND())-6))-1)+Real_MC_30Y!AF$58)</x:f>
        <x:v>1415177.2973791163</x:v>
      </x:c>
    </x:row>
    <x:row r="403">
      <x:c r="A403">
        <x:v>399</x:v>
      </x:c>
      <x:c r="B403" s="50" t="n">
        <x:f>MAX(0,Liquidity_30Y!$C$14+Real_MC_30Y!B$57-Real_MC_30Y!B$56)</x:f>
        <x:v>1029031.25</x:v>
      </x:c>
      <x:c r="C403" s="50" t="n">
        <x:f>MAX(0,B403*(1+EXP((LN(1+Real_MC_30Y!$J$11)-0.5*Real_MC_30Y!$J$12^2)+Real_MC_30Y!$J$12*((RAND()+RAND()+RAND()+RAND()+RAND()+RAND()+RAND()+RAND()+RAND()+RAND()+RAND()+RAND())-6))-1)+Real_MC_30Y!C$58)</x:f>
        <x:v>778161.829374673</x:v>
      </x:c>
      <x:c r="D403" s="50" t="n">
        <x:f>MAX(0,C403*(1+EXP((LN(1+Real_MC_30Y!$J$11)-0.5*Real_MC_30Y!$J$12^2)+Real_MC_30Y!$J$12*((RAND()+RAND()+RAND()+RAND()+RAND()+RAND()+RAND()+RAND()+RAND()+RAND()+RAND()+RAND())-6))-1)+Real_MC_30Y!D$58)</x:f>
        <x:v>648985.8033493531</x:v>
      </x:c>
      <x:c r="E403" s="50" t="n">
        <x:f>MAX(0,D403*(1+EXP((LN(1+Real_MC_30Y!$J$11)-0.5*Real_MC_30Y!$J$12^2)+Real_MC_30Y!$J$12*((RAND()+RAND()+RAND()+RAND()+RAND()+RAND()+RAND()+RAND()+RAND()+RAND()+RAND()+RAND())-6))-1)+Real_MC_30Y!E$58)</x:f>
        <x:v>664094.0204164195</x:v>
      </x:c>
      <x:c r="F403" s="50" t="n">
        <x:f>MAX(0,E403*(1+EXP((LN(1+Real_MC_30Y!$J$11)-0.5*Real_MC_30Y!$J$12^2)+Real_MC_30Y!$J$12*((RAND()+RAND()+RAND()+RAND()+RAND()+RAND()+RAND()+RAND()+RAND()+RAND()+RAND()+RAND())-6))-1)+Real_MC_30Y!F$58)</x:f>
        <x:v>676913.9460269401</x:v>
      </x:c>
      <x:c r="G403" s="50" t="n">
        <x:f>MAX(0,F403*(1+EXP((LN(1+Real_MC_30Y!$J$11)-0.5*Real_MC_30Y!$J$12^2)+Real_MC_30Y!$J$12*((RAND()+RAND()+RAND()+RAND()+RAND()+RAND()+RAND()+RAND()+RAND()+RAND()+RAND()+RAND())-6))-1)+Real_MC_30Y!G$58)</x:f>
        <x:v>672157.9308858201</x:v>
      </x:c>
      <x:c r="H403" s="50" t="n">
        <x:f>MAX(0,G403*(1+EXP((LN(1+Real_MC_30Y!$J$11)-0.5*Real_MC_30Y!$J$12^2)+Real_MC_30Y!$J$12*((RAND()+RAND()+RAND()+RAND()+RAND()+RAND()+RAND()+RAND()+RAND()+RAND()+RAND()+RAND())-6))-1)+Real_MC_30Y!H$58)</x:f>
        <x:v>750719.6905237162</x:v>
      </x:c>
      <x:c r="I403" s="50" t="n">
        <x:f>MAX(0,H403*(1+EXP((LN(1+Real_MC_30Y!$J$11)-0.5*Real_MC_30Y!$J$12^2)+Real_MC_30Y!$J$12*((RAND()+RAND()+RAND()+RAND()+RAND()+RAND()+RAND()+RAND()+RAND()+RAND()+RAND()+RAND())-6))-1)+Real_MC_30Y!I$58)</x:f>
        <x:v>626675.190382281</x:v>
      </x:c>
      <x:c r="J403" s="50" t="n">
        <x:f>MAX(0,I403*(1+EXP((LN(1+Real_MC_30Y!$J$11)-0.5*Real_MC_30Y!$J$12^2)+Real_MC_30Y!$J$12*((RAND()+RAND()+RAND()+RAND()+RAND()+RAND()+RAND()+RAND()+RAND()+RAND()+RAND()+RAND())-6))-1)+Real_MC_30Y!J$58)</x:f>
        <x:v>633575.0904765717</x:v>
      </x:c>
      <x:c r="K403" s="50" t="n">
        <x:f>MAX(0,J403*(1+EXP((LN(1+Real_MC_30Y!$J$11)-0.5*Real_MC_30Y!$J$12^2)+Real_MC_30Y!$J$12*((RAND()+RAND()+RAND()+RAND()+RAND()+RAND()+RAND()+RAND()+RAND()+RAND()+RAND()+RAND())-6))-1)+Real_MC_30Y!K$58)</x:f>
        <x:v>640227.0985446466</x:v>
      </x:c>
      <x:c r="L403" s="50" t="n">
        <x:f>MAX(0,K403*(1+EXP((LN(1+Real_MC_30Y!$J$11)-0.5*Real_MC_30Y!$J$12^2)+Real_MC_30Y!$J$12*((RAND()+RAND()+RAND()+RAND()+RAND()+RAND()+RAND()+RAND()+RAND()+RAND()+RAND()+RAND())-6))-1)+Real_MC_30Y!L$58)</x:f>
        <x:v>551325.7052363043</x:v>
      </x:c>
      <x:c r="M403" s="50" t="n">
        <x:f>MAX(0,L403*(1+EXP((LN(1+Real_MC_30Y!$J$11)-0.5*Real_MC_30Y!$J$12^2)+Real_MC_30Y!$J$12*((RAND()+RAND()+RAND()+RAND()+RAND()+RAND()+RAND()+RAND()+RAND()+RAND()+RAND()+RAND())-6))-1)+Real_MC_30Y!M$58)</x:f>
        <x:v>609851.1338441225</x:v>
      </x:c>
      <x:c r="N403" s="50" t="n">
        <x:f>MAX(0,M403*(1+EXP((LN(1+Real_MC_30Y!$J$11)-0.5*Real_MC_30Y!$J$12^2)+Real_MC_30Y!$J$12*((RAND()+RAND()+RAND()+RAND()+RAND()+RAND()+RAND()+RAND()+RAND()+RAND()+RAND()+RAND())-6))-1)+Real_MC_30Y!N$58)</x:f>
        <x:v>534912.5905390168</x:v>
      </x:c>
      <x:c r="O403" s="50" t="n">
        <x:f>MAX(0,N403*(1+EXP((LN(1+Real_MC_30Y!$J$11)-0.5*Real_MC_30Y!$J$12^2)+Real_MC_30Y!$J$12*((RAND()+RAND()+RAND()+RAND()+RAND()+RAND()+RAND()+RAND()+RAND()+RAND()+RAND()+RAND())-6))-1)+Real_MC_30Y!O$58)</x:f>
        <x:v>609181.0058130634</x:v>
      </x:c>
      <x:c r="P403" s="50" t="n">
        <x:f>MAX(0,O403*(1+EXP((LN(1+Real_MC_30Y!$J$11)-0.5*Real_MC_30Y!$J$12^2)+Real_MC_30Y!$J$12*((RAND()+RAND()+RAND()+RAND()+RAND()+RAND()+RAND()+RAND()+RAND()+RAND()+RAND()+RAND())-6))-1)+Real_MC_30Y!P$58)</x:f>
        <x:v>727046.570548535</x:v>
      </x:c>
      <x:c r="Q403" s="50" t="n">
        <x:f>MAX(0,P403*(1+EXP((LN(1+Real_MC_30Y!$J$11)-0.5*Real_MC_30Y!$J$12^2)+Real_MC_30Y!$J$12*((RAND()+RAND()+RAND()+RAND()+RAND()+RAND()+RAND()+RAND()+RAND()+RAND()+RAND()+RAND())-6))-1)+Real_MC_30Y!Q$58)</x:f>
        <x:v>828692.7006412969</x:v>
      </x:c>
      <x:c r="R403" s="50" t="n">
        <x:f>MAX(0,Q403*(1+EXP((LN(1+Real_MC_30Y!$J$11)-0.5*Real_MC_30Y!$J$12^2)+Real_MC_30Y!$J$12*((RAND()+RAND()+RAND()+RAND()+RAND()+RAND()+RAND()+RAND()+RAND()+RAND()+RAND()+RAND())-6))-1)+Real_MC_30Y!R$58)</x:f>
        <x:v>960790.5981072169</x:v>
      </x:c>
      <x:c r="S403" s="50" t="n">
        <x:f>MAX(0,R403*(1+EXP((LN(1+Real_MC_30Y!$J$11)-0.5*Real_MC_30Y!$J$12^2)+Real_MC_30Y!$J$12*((RAND()+RAND()+RAND()+RAND()+RAND()+RAND()+RAND()+RAND()+RAND()+RAND()+RAND()+RAND())-6))-1)+Real_MC_30Y!S$58)</x:f>
        <x:v>1082979.7113610609</x:v>
      </x:c>
      <x:c r="T403" s="50" t="n">
        <x:f>MAX(0,S403*(1+EXP((LN(1+Real_MC_30Y!$J$11)-0.5*Real_MC_30Y!$J$12^2)+Real_MC_30Y!$J$12*((RAND()+RAND()+RAND()+RAND()+RAND()+RAND()+RAND()+RAND()+RAND()+RAND()+RAND()+RAND())-6))-1)+Real_MC_30Y!T$58)</x:f>
        <x:v>1488936.6616239455</x:v>
      </x:c>
      <x:c r="U403" s="50" t="n">
        <x:f>MAX(0,T403*(1+EXP((LN(1+Real_MC_30Y!$J$11)-0.5*Real_MC_30Y!$J$12^2)+Real_MC_30Y!$J$12*((RAND()+RAND()+RAND()+RAND()+RAND()+RAND()+RAND()+RAND()+RAND()+RAND()+RAND()+RAND())-6))-1)+Real_MC_30Y!U$58)</x:f>
        <x:v>1448371.430110152</x:v>
      </x:c>
      <x:c r="V403" s="50" t="n">
        <x:f>MAX(0,U403*(1+EXP((LN(1+Real_MC_30Y!$J$11)-0.5*Real_MC_30Y!$J$12^2)+Real_MC_30Y!$J$12*((RAND()+RAND()+RAND()+RAND()+RAND()+RAND()+RAND()+RAND()+RAND()+RAND()+RAND()+RAND())-6))-1)+Real_MC_30Y!V$58)</x:f>
        <x:v>1652126.9526261194</x:v>
      </x:c>
      <x:c r="W403" s="50" t="n">
        <x:f>MAX(0,V403*(1+EXP((LN(1+Real_MC_30Y!$J$11)-0.5*Real_MC_30Y!$J$12^2)+Real_MC_30Y!$J$12*((RAND()+RAND()+RAND()+RAND()+RAND()+RAND()+RAND()+RAND()+RAND()+RAND()+RAND()+RAND())-6))-1)+Real_MC_30Y!W$58)</x:f>
        <x:v>1578633.1865993957</x:v>
      </x:c>
      <x:c r="X403" s="50" t="n">
        <x:f>MAX(0,W403*(1+EXP((LN(1+Real_MC_30Y!$J$11)-0.5*Real_MC_30Y!$J$12^2)+Real_MC_30Y!$J$12*((RAND()+RAND()+RAND()+RAND()+RAND()+RAND()+RAND()+RAND()+RAND()+RAND()+RAND()+RAND())-6))-1)+Real_MC_30Y!X$58)</x:f>
        <x:v>1976575.145342553</x:v>
      </x:c>
      <x:c r="Y403" s="50" t="n">
        <x:f>MAX(0,X403*(1+EXP((LN(1+Real_MC_30Y!$J$11)-0.5*Real_MC_30Y!$J$12^2)+Real_MC_30Y!$J$12*((RAND()+RAND()+RAND()+RAND()+RAND()+RAND()+RAND()+RAND()+RAND()+RAND()+RAND()+RAND())-6))-1)+Real_MC_30Y!Y$58)</x:f>
        <x:v>1992153.5745184182</x:v>
      </x:c>
      <x:c r="Z403" s="50" t="n">
        <x:f>MAX(0,Y403*(1+EXP((LN(1+Real_MC_30Y!$J$11)-0.5*Real_MC_30Y!$J$12^2)+Real_MC_30Y!$J$12*((RAND()+RAND()+RAND()+RAND()+RAND()+RAND()+RAND()+RAND()+RAND()+RAND()+RAND()+RAND())-6))-1)+Real_MC_30Y!Z$58)</x:f>
        <x:v>2027340.491937419</x:v>
      </x:c>
      <x:c r="AA403" s="50" t="n">
        <x:f>MAX(0,Z403*(1+EXP((LN(1+Real_MC_30Y!$J$11)-0.5*Real_MC_30Y!$J$12^2)+Real_MC_30Y!$J$12*((RAND()+RAND()+RAND()+RAND()+RAND()+RAND()+RAND()+RAND()+RAND()+RAND()+RAND()+RAND())-6))-1)+Real_MC_30Y!AA$58)</x:f>
        <x:v>1954375.571506095</x:v>
      </x:c>
      <x:c r="AB403" s="50" t="n">
        <x:f>MAX(0,AA403*(1+EXP((LN(1+Real_MC_30Y!$J$11)-0.5*Real_MC_30Y!$J$12^2)+Real_MC_30Y!$J$12*((RAND()+RAND()+RAND()+RAND()+RAND()+RAND()+RAND()+RAND()+RAND()+RAND()+RAND()+RAND())-6))-1)+Real_MC_30Y!AB$58)</x:f>
        <x:v>2065485.3419838673</x:v>
      </x:c>
      <x:c r="AC403" s="50" t="n">
        <x:f>MAX(0,AB403*(1+EXP((LN(1+Real_MC_30Y!$J$11)-0.5*Real_MC_30Y!$J$12^2)+Real_MC_30Y!$J$12*((RAND()+RAND()+RAND()+RAND()+RAND()+RAND()+RAND()+RAND()+RAND()+RAND()+RAND()+RAND())-6))-1)+Real_MC_30Y!AC$58)</x:f>
        <x:v>2540794.600222996</x:v>
      </x:c>
      <x:c r="AD403" s="50" t="n">
        <x:f>MAX(0,AC403*(1+EXP((LN(1+Real_MC_30Y!$J$11)-0.5*Real_MC_30Y!$J$12^2)+Real_MC_30Y!$J$12*((RAND()+RAND()+RAND()+RAND()+RAND()+RAND()+RAND()+RAND()+RAND()+RAND()+RAND()+RAND())-6))-1)+Real_MC_30Y!AD$58)</x:f>
        <x:v>2970104.0226887316</x:v>
      </x:c>
      <x:c r="AE403" s="50" t="n">
        <x:f>MAX(0,AD403*(1+EXP((LN(1+Real_MC_30Y!$J$11)-0.5*Real_MC_30Y!$J$12^2)+Real_MC_30Y!$J$12*((RAND()+RAND()+RAND()+RAND()+RAND()+RAND()+RAND()+RAND()+RAND()+RAND()+RAND()+RAND())-6))-1)+Real_MC_30Y!AE$58)</x:f>
        <x:v>3658797.7603904773</x:v>
      </x:c>
      <x:c r="AF403" s="50" t="n">
        <x:f>MAX(0,AE403*(1+EXP((LN(1+Real_MC_30Y!$J$11)-0.5*Real_MC_30Y!$J$12^2)+Real_MC_30Y!$J$12*((RAND()+RAND()+RAND()+RAND()+RAND()+RAND()+RAND()+RAND()+RAND()+RAND()+RAND()+RAND())-6))-1)+Real_MC_30Y!AF$58)</x:f>
        <x:v>4287127.50204411</x:v>
      </x:c>
    </x:row>
    <x:row r="404">
      <x:c r="A404">
        <x:v>400</x:v>
      </x:c>
      <x:c r="B404" s="50" t="n">
        <x:f>MAX(0,Liquidity_30Y!$C$14+Real_MC_30Y!B$57-Real_MC_30Y!B$56)</x:f>
        <x:v>1029031.25</x:v>
      </x:c>
      <x:c r="C404" s="50" t="n">
        <x:f>MAX(0,B404*(1+EXP((LN(1+Real_MC_30Y!$J$11)-0.5*Real_MC_30Y!$J$12^2)+Real_MC_30Y!$J$12*((RAND()+RAND()+RAND()+RAND()+RAND()+RAND()+RAND()+RAND()+RAND()+RAND()+RAND()+RAND())-6))-1)+Real_MC_30Y!C$58)</x:f>
        <x:v>1504115.2838677946</x:v>
      </x:c>
      <x:c r="D404" s="50" t="n">
        <x:f>MAX(0,C404*(1+EXP((LN(1+Real_MC_30Y!$J$11)-0.5*Real_MC_30Y!$J$12^2)+Real_MC_30Y!$J$12*((RAND()+RAND()+RAND()+RAND()+RAND()+RAND()+RAND()+RAND()+RAND()+RAND()+RAND()+RAND())-6))-1)+Real_MC_30Y!D$58)</x:f>
        <x:v>1723683.1489939026</x:v>
      </x:c>
      <x:c r="E404" s="50" t="n">
        <x:f>MAX(0,D404*(1+EXP((LN(1+Real_MC_30Y!$J$11)-0.5*Real_MC_30Y!$J$12^2)+Real_MC_30Y!$J$12*((RAND()+RAND()+RAND()+RAND()+RAND()+RAND()+RAND()+RAND()+RAND()+RAND()+RAND()+RAND())-6))-1)+Real_MC_30Y!E$58)</x:f>
        <x:v>2062172.615640058</x:v>
      </x:c>
      <x:c r="F404" s="50" t="n">
        <x:f>MAX(0,E404*(1+EXP((LN(1+Real_MC_30Y!$J$11)-0.5*Real_MC_30Y!$J$12^2)+Real_MC_30Y!$J$12*((RAND()+RAND()+RAND()+RAND()+RAND()+RAND()+RAND()+RAND()+RAND()+RAND()+RAND()+RAND())-6))-1)+Real_MC_30Y!F$58)</x:f>
        <x:v>2111781.9715357036</x:v>
      </x:c>
      <x:c r="G404" s="50" t="n">
        <x:f>MAX(0,F404*(1+EXP((LN(1+Real_MC_30Y!$J$11)-0.5*Real_MC_30Y!$J$12^2)+Real_MC_30Y!$J$12*((RAND()+RAND()+RAND()+RAND()+RAND()+RAND()+RAND()+RAND()+RAND()+RAND()+RAND()+RAND())-6))-1)+Real_MC_30Y!G$58)</x:f>
        <x:v>2228431.2221705723</x:v>
      </x:c>
      <x:c r="H404" s="50" t="n">
        <x:f>MAX(0,G404*(1+EXP((LN(1+Real_MC_30Y!$J$11)-0.5*Real_MC_30Y!$J$12^2)+Real_MC_30Y!$J$12*((RAND()+RAND()+RAND()+RAND()+RAND()+RAND()+RAND()+RAND()+RAND()+RAND()+RAND()+RAND())-6))-1)+Real_MC_30Y!H$58)</x:f>
        <x:v>2329913.337182001</x:v>
      </x:c>
      <x:c r="I404" s="50" t="n">
        <x:f>MAX(0,H404*(1+EXP((LN(1+Real_MC_30Y!$J$11)-0.5*Real_MC_30Y!$J$12^2)+Real_MC_30Y!$J$12*((RAND()+RAND()+RAND()+RAND()+RAND()+RAND()+RAND()+RAND()+RAND()+RAND()+RAND()+RAND())-6))-1)+Real_MC_30Y!I$58)</x:f>
        <x:v>1863742.1630803444</x:v>
      </x:c>
      <x:c r="J404" s="50" t="n">
        <x:f>MAX(0,I404*(1+EXP((LN(1+Real_MC_30Y!$J$11)-0.5*Real_MC_30Y!$J$12^2)+Real_MC_30Y!$J$12*((RAND()+RAND()+RAND()+RAND()+RAND()+RAND()+RAND()+RAND()+RAND()+RAND()+RAND()+RAND())-6))-1)+Real_MC_30Y!J$58)</x:f>
        <x:v>2021375.3845322565</x:v>
      </x:c>
      <x:c r="K404" s="50" t="n">
        <x:f>MAX(0,J404*(1+EXP((LN(1+Real_MC_30Y!$J$11)-0.5*Real_MC_30Y!$J$12^2)+Real_MC_30Y!$J$12*((RAND()+RAND()+RAND()+RAND()+RAND()+RAND()+RAND()+RAND()+RAND()+RAND()+RAND()+RAND())-6))-1)+Real_MC_30Y!K$58)</x:f>
        <x:v>1773200.9076404006</x:v>
      </x:c>
      <x:c r="L404" s="50" t="n">
        <x:f>MAX(0,K404*(1+EXP((LN(1+Real_MC_30Y!$J$11)-0.5*Real_MC_30Y!$J$12^2)+Real_MC_30Y!$J$12*((RAND()+RAND()+RAND()+RAND()+RAND()+RAND()+RAND()+RAND()+RAND()+RAND()+RAND()+RAND())-6))-1)+Real_MC_30Y!L$58)</x:f>
        <x:v>1840268.5657484692</x:v>
      </x:c>
      <x:c r="M404" s="50" t="n">
        <x:f>MAX(0,L404*(1+EXP((LN(1+Real_MC_30Y!$J$11)-0.5*Real_MC_30Y!$J$12^2)+Real_MC_30Y!$J$12*((RAND()+RAND()+RAND()+RAND()+RAND()+RAND()+RAND()+RAND()+RAND()+RAND()+RAND()+RAND())-6))-1)+Real_MC_30Y!M$58)</x:f>
        <x:v>1808204.053562252</x:v>
      </x:c>
      <x:c r="N404" s="50" t="n">
        <x:f>MAX(0,M404*(1+EXP((LN(1+Real_MC_30Y!$J$11)-0.5*Real_MC_30Y!$J$12^2)+Real_MC_30Y!$J$12*((RAND()+RAND()+RAND()+RAND()+RAND()+RAND()+RAND()+RAND()+RAND()+RAND()+RAND()+RAND())-6))-1)+Real_MC_30Y!N$58)</x:f>
        <x:v>2250983.6684487714</x:v>
      </x:c>
      <x:c r="O404" s="50" t="n">
        <x:f>MAX(0,N404*(1+EXP((LN(1+Real_MC_30Y!$J$11)-0.5*Real_MC_30Y!$J$12^2)+Real_MC_30Y!$J$12*((RAND()+RAND()+RAND()+RAND()+RAND()+RAND()+RAND()+RAND()+RAND()+RAND()+RAND()+RAND())-6))-1)+Real_MC_30Y!O$58)</x:f>
        <x:v>2500907.5175673706</x:v>
      </x:c>
      <x:c r="P404" s="50" t="n">
        <x:f>MAX(0,O404*(1+EXP((LN(1+Real_MC_30Y!$J$11)-0.5*Real_MC_30Y!$J$12^2)+Real_MC_30Y!$J$12*((RAND()+RAND()+RAND()+RAND()+RAND()+RAND()+RAND()+RAND()+RAND()+RAND()+RAND()+RAND())-6))-1)+Real_MC_30Y!P$58)</x:f>
        <x:v>2433044.8545025312</x:v>
      </x:c>
      <x:c r="Q404" s="50" t="n">
        <x:f>MAX(0,P404*(1+EXP((LN(1+Real_MC_30Y!$J$11)-0.5*Real_MC_30Y!$J$12^2)+Real_MC_30Y!$J$12*((RAND()+RAND()+RAND()+RAND()+RAND()+RAND()+RAND()+RAND()+RAND()+RAND()+RAND()+RAND())-6))-1)+Real_MC_30Y!Q$58)</x:f>
        <x:v>2182998.849038577</x:v>
      </x:c>
      <x:c r="R404" s="50" t="n">
        <x:f>MAX(0,Q404*(1+EXP((LN(1+Real_MC_30Y!$J$11)-0.5*Real_MC_30Y!$J$12^2)+Real_MC_30Y!$J$12*((RAND()+RAND()+RAND()+RAND()+RAND()+RAND()+RAND()+RAND()+RAND()+RAND()+RAND()+RAND())-6))-1)+Real_MC_30Y!R$58)</x:f>
        <x:v>1812924.01433666</x:v>
      </x:c>
      <x:c r="S404" s="50" t="n">
        <x:f>MAX(0,R404*(1+EXP((LN(1+Real_MC_30Y!$J$11)-0.5*Real_MC_30Y!$J$12^2)+Real_MC_30Y!$J$12*((RAND()+RAND()+RAND()+RAND()+RAND()+RAND()+RAND()+RAND()+RAND()+RAND()+RAND()+RAND())-6))-1)+Real_MC_30Y!S$58)</x:f>
        <x:v>1849809.8832952525</x:v>
      </x:c>
      <x:c r="T404" s="50" t="n">
        <x:f>MAX(0,S404*(1+EXP((LN(1+Real_MC_30Y!$J$11)-0.5*Real_MC_30Y!$J$12^2)+Real_MC_30Y!$J$12*((RAND()+RAND()+RAND()+RAND()+RAND()+RAND()+RAND()+RAND()+RAND()+RAND()+RAND()+RAND())-6))-1)+Real_MC_30Y!T$58)</x:f>
        <x:v>1790935.433848185</x:v>
      </x:c>
      <x:c r="U404" s="50" t="n">
        <x:f>MAX(0,T404*(1+EXP((LN(1+Real_MC_30Y!$J$11)-0.5*Real_MC_30Y!$J$12^2)+Real_MC_30Y!$J$12*((RAND()+RAND()+RAND()+RAND()+RAND()+RAND()+RAND()+RAND()+RAND()+RAND()+RAND()+RAND())-6))-1)+Real_MC_30Y!U$58)</x:f>
        <x:v>1772280.290327067</x:v>
      </x:c>
      <x:c r="V404" s="50" t="n">
        <x:f>MAX(0,U404*(1+EXP((LN(1+Real_MC_30Y!$J$11)-0.5*Real_MC_30Y!$J$12^2)+Real_MC_30Y!$J$12*((RAND()+RAND()+RAND()+RAND()+RAND()+RAND()+RAND()+RAND()+RAND()+RAND()+RAND()+RAND())-6))-1)+Real_MC_30Y!V$58)</x:f>
        <x:v>1977503.8017143237</x:v>
      </x:c>
      <x:c r="W404" s="50" t="n">
        <x:f>MAX(0,V404*(1+EXP((LN(1+Real_MC_30Y!$J$11)-0.5*Real_MC_30Y!$J$12^2)+Real_MC_30Y!$J$12*((RAND()+RAND()+RAND()+RAND()+RAND()+RAND()+RAND()+RAND()+RAND()+RAND()+RAND()+RAND())-6))-1)+Real_MC_30Y!W$58)</x:f>
        <x:v>1637420.4631162675</x:v>
      </x:c>
      <x:c r="X404" s="50" t="n">
        <x:f>MAX(0,W404*(1+EXP((LN(1+Real_MC_30Y!$J$11)-0.5*Real_MC_30Y!$J$12^2)+Real_MC_30Y!$J$12*((RAND()+RAND()+RAND()+RAND()+RAND()+RAND()+RAND()+RAND()+RAND()+RAND()+RAND()+RAND())-6))-1)+Real_MC_30Y!X$58)</x:f>
        <x:v>1639340.1053552784</x:v>
      </x:c>
      <x:c r="Y404" s="50" t="n">
        <x:f>MAX(0,X404*(1+EXP((LN(1+Real_MC_30Y!$J$11)-0.5*Real_MC_30Y!$J$12^2)+Real_MC_30Y!$J$12*((RAND()+RAND()+RAND()+RAND()+RAND()+RAND()+RAND()+RAND()+RAND()+RAND()+RAND()+RAND())-6))-1)+Real_MC_30Y!Y$58)</x:f>
        <x:v>1881390.1643034867</x:v>
      </x:c>
      <x:c r="Z404" s="50" t="n">
        <x:f>MAX(0,Y404*(1+EXP((LN(1+Real_MC_30Y!$J$11)-0.5*Real_MC_30Y!$J$12^2)+Real_MC_30Y!$J$12*((RAND()+RAND()+RAND()+RAND()+RAND()+RAND()+RAND()+RAND()+RAND()+RAND()+RAND()+RAND())-6))-1)+Real_MC_30Y!Z$58)</x:f>
        <x:v>1701003.441052138</x:v>
      </x:c>
      <x:c r="AA404" s="50" t="n">
        <x:f>MAX(0,Z404*(1+EXP((LN(1+Real_MC_30Y!$J$11)-0.5*Real_MC_30Y!$J$12^2)+Real_MC_30Y!$J$12*((RAND()+RAND()+RAND()+RAND()+RAND()+RAND()+RAND()+RAND()+RAND()+RAND()+RAND()+RAND())-6))-1)+Real_MC_30Y!AA$58)</x:f>
        <x:v>1671694.871970529</x:v>
      </x:c>
      <x:c r="AB404" s="50" t="n">
        <x:f>MAX(0,AA404*(1+EXP((LN(1+Real_MC_30Y!$J$11)-0.5*Real_MC_30Y!$J$12^2)+Real_MC_30Y!$J$12*((RAND()+RAND()+RAND()+RAND()+RAND()+RAND()+RAND()+RAND()+RAND()+RAND()+RAND()+RAND())-6))-1)+Real_MC_30Y!AB$58)</x:f>
        <x:v>2169179.3160485425</x:v>
      </x:c>
      <x:c r="AC404" s="50" t="n">
        <x:f>MAX(0,AB404*(1+EXP((LN(1+Real_MC_30Y!$J$11)-0.5*Real_MC_30Y!$J$12^2)+Real_MC_30Y!$J$12*((RAND()+RAND()+RAND()+RAND()+RAND()+RAND()+RAND()+RAND()+RAND()+RAND()+RAND()+RAND())-6))-1)+Real_MC_30Y!AC$58)</x:f>
        <x:v>2483413.8041146845</x:v>
      </x:c>
      <x:c r="AD404" s="50" t="n">
        <x:f>MAX(0,AC404*(1+EXP((LN(1+Real_MC_30Y!$J$11)-0.5*Real_MC_30Y!$J$12^2)+Real_MC_30Y!$J$12*((RAND()+RAND()+RAND()+RAND()+RAND()+RAND()+RAND()+RAND()+RAND()+RAND()+RAND()+RAND())-6))-1)+Real_MC_30Y!AD$58)</x:f>
        <x:v>2879408.0230681626</x:v>
      </x:c>
      <x:c r="AE404" s="50" t="n">
        <x:f>MAX(0,AD404*(1+EXP((LN(1+Real_MC_30Y!$J$11)-0.5*Real_MC_30Y!$J$12^2)+Real_MC_30Y!$J$12*((RAND()+RAND()+RAND()+RAND()+RAND()+RAND()+RAND()+RAND()+RAND()+RAND()+RAND()+RAND())-6))-1)+Real_MC_30Y!AE$58)</x:f>
        <x:v>3285157.9417948634</x:v>
      </x:c>
      <x:c r="AF404" s="50" t="n">
        <x:f>MAX(0,AE404*(1+EXP((LN(1+Real_MC_30Y!$J$11)-0.5*Real_MC_30Y!$J$12^2)+Real_MC_30Y!$J$12*((RAND()+RAND()+RAND()+RAND()+RAND()+RAND()+RAND()+RAND()+RAND()+RAND()+RAND()+RAND())-6))-1)+Real_MC_30Y!AF$58)</x:f>
        <x:v>3088307.943157796</x:v>
      </x:c>
    </x:row>
    <x:row r="405">
      <x:c r="A405">
        <x:v>401</x:v>
      </x:c>
      <x:c r="B405" s="50" t="n">
        <x:f>MAX(0,Liquidity_30Y!$C$14+Real_MC_30Y!B$57-Real_MC_30Y!B$56)</x:f>
        <x:v>1029031.25</x:v>
      </x:c>
      <x:c r="C405" s="50" t="n">
        <x:f>MAX(0,B405*(1+EXP((LN(1+Real_MC_30Y!$J$11)-0.5*Real_MC_30Y!$J$12^2)+Real_MC_30Y!$J$12*((RAND()+RAND()+RAND()+RAND()+RAND()+RAND()+RAND()+RAND()+RAND()+RAND()+RAND()+RAND())-6))-1)+Real_MC_30Y!C$58)</x:f>
        <x:v>1046578.4341414507</x:v>
      </x:c>
      <x:c r="D405" s="50" t="n">
        <x:f>MAX(0,C405*(1+EXP((LN(1+Real_MC_30Y!$J$11)-0.5*Real_MC_30Y!$J$12^2)+Real_MC_30Y!$J$12*((RAND()+RAND()+RAND()+RAND()+RAND()+RAND()+RAND()+RAND()+RAND()+RAND()+RAND()+RAND())-6))-1)+Real_MC_30Y!D$58)</x:f>
        <x:v>1197105.7011238516</x:v>
      </x:c>
      <x:c r="E405" s="50" t="n">
        <x:f>MAX(0,D405*(1+EXP((LN(1+Real_MC_30Y!$J$11)-0.5*Real_MC_30Y!$J$12^2)+Real_MC_30Y!$J$12*((RAND()+RAND()+RAND()+RAND()+RAND()+RAND()+RAND()+RAND()+RAND()+RAND()+RAND()+RAND())-6))-1)+Real_MC_30Y!E$58)</x:f>
        <x:v>1203955.007516629</x:v>
      </x:c>
      <x:c r="F405" s="50" t="n">
        <x:f>MAX(0,E405*(1+EXP((LN(1+Real_MC_30Y!$J$11)-0.5*Real_MC_30Y!$J$12^2)+Real_MC_30Y!$J$12*((RAND()+RAND()+RAND()+RAND()+RAND()+RAND()+RAND()+RAND()+RAND()+RAND()+RAND()+RAND())-6))-1)+Real_MC_30Y!F$58)</x:f>
        <x:v>1147360.6899988158</x:v>
      </x:c>
      <x:c r="G405" s="50" t="n">
        <x:f>MAX(0,F405*(1+EXP((LN(1+Real_MC_30Y!$J$11)-0.5*Real_MC_30Y!$J$12^2)+Real_MC_30Y!$J$12*((RAND()+RAND()+RAND()+RAND()+RAND()+RAND()+RAND()+RAND()+RAND()+RAND()+RAND()+RAND())-6))-1)+Real_MC_30Y!G$58)</x:f>
        <x:v>1054598.273235194</x:v>
      </x:c>
      <x:c r="H405" s="50" t="n">
        <x:f>MAX(0,G405*(1+EXP((LN(1+Real_MC_30Y!$J$11)-0.5*Real_MC_30Y!$J$12^2)+Real_MC_30Y!$J$12*((RAND()+RAND()+RAND()+RAND()+RAND()+RAND()+RAND()+RAND()+RAND()+RAND()+RAND()+RAND())-6))-1)+Real_MC_30Y!H$58)</x:f>
        <x:v>1198096.0320413068</x:v>
      </x:c>
      <x:c r="I405" s="50" t="n">
        <x:f>MAX(0,H405*(1+EXP((LN(1+Real_MC_30Y!$J$11)-0.5*Real_MC_30Y!$J$12^2)+Real_MC_30Y!$J$12*((RAND()+RAND()+RAND()+RAND()+RAND()+RAND()+RAND()+RAND()+RAND()+RAND()+RAND()+RAND())-6))-1)+Real_MC_30Y!I$58)</x:f>
        <x:v>1332417.8225265641</x:v>
      </x:c>
      <x:c r="J405" s="50" t="n">
        <x:f>MAX(0,I405*(1+EXP((LN(1+Real_MC_30Y!$J$11)-0.5*Real_MC_30Y!$J$12^2)+Real_MC_30Y!$J$12*((RAND()+RAND()+RAND()+RAND()+RAND()+RAND()+RAND()+RAND()+RAND()+RAND()+RAND()+RAND())-6))-1)+Real_MC_30Y!J$58)</x:f>
        <x:v>1298148.0617051637</x:v>
      </x:c>
      <x:c r="K405" s="50" t="n">
        <x:f>MAX(0,J405*(1+EXP((LN(1+Real_MC_30Y!$J$11)-0.5*Real_MC_30Y!$J$12^2)+Real_MC_30Y!$J$12*((RAND()+RAND()+RAND()+RAND()+RAND()+RAND()+RAND()+RAND()+RAND()+RAND()+RAND()+RAND())-6))-1)+Real_MC_30Y!K$58)</x:f>
        <x:v>1544583.483532624</x:v>
      </x:c>
      <x:c r="L405" s="50" t="n">
        <x:f>MAX(0,K405*(1+EXP((LN(1+Real_MC_30Y!$J$11)-0.5*Real_MC_30Y!$J$12^2)+Real_MC_30Y!$J$12*((RAND()+RAND()+RAND()+RAND()+RAND()+RAND()+RAND()+RAND()+RAND()+RAND()+RAND()+RAND())-6))-1)+Real_MC_30Y!L$58)</x:f>
        <x:v>1379546.6328441778</x:v>
      </x:c>
      <x:c r="M405" s="50" t="n">
        <x:f>MAX(0,L405*(1+EXP((LN(1+Real_MC_30Y!$J$11)-0.5*Real_MC_30Y!$J$12^2)+Real_MC_30Y!$J$12*((RAND()+RAND()+RAND()+RAND()+RAND()+RAND()+RAND()+RAND()+RAND()+RAND()+RAND()+RAND())-6))-1)+Real_MC_30Y!M$58)</x:f>
        <x:v>1453287.021055469</x:v>
      </x:c>
      <x:c r="N405" s="50" t="n">
        <x:f>MAX(0,M405*(1+EXP((LN(1+Real_MC_30Y!$J$11)-0.5*Real_MC_30Y!$J$12^2)+Real_MC_30Y!$J$12*((RAND()+RAND()+RAND()+RAND()+RAND()+RAND()+RAND()+RAND()+RAND()+RAND()+RAND()+RAND())-6))-1)+Real_MC_30Y!N$58)</x:f>
        <x:v>1416604.4272165196</x:v>
      </x:c>
      <x:c r="O405" s="50" t="n">
        <x:f>MAX(0,N405*(1+EXP((LN(1+Real_MC_30Y!$J$11)-0.5*Real_MC_30Y!$J$12^2)+Real_MC_30Y!$J$12*((RAND()+RAND()+RAND()+RAND()+RAND()+RAND()+RAND()+RAND()+RAND()+RAND()+RAND()+RAND())-6))-1)+Real_MC_30Y!O$58)</x:f>
        <x:v>1243804.2557316907</x:v>
      </x:c>
      <x:c r="P405" s="50" t="n">
        <x:f>MAX(0,O405*(1+EXP((LN(1+Real_MC_30Y!$J$11)-0.5*Real_MC_30Y!$J$12^2)+Real_MC_30Y!$J$12*((RAND()+RAND()+RAND()+RAND()+RAND()+RAND()+RAND()+RAND()+RAND()+RAND()+RAND()+RAND())-6))-1)+Real_MC_30Y!P$58)</x:f>
        <x:v>1900608.2983491234</x:v>
      </x:c>
      <x:c r="Q405" s="50" t="n">
        <x:f>MAX(0,P405*(1+EXP((LN(1+Real_MC_30Y!$J$11)-0.5*Real_MC_30Y!$J$12^2)+Real_MC_30Y!$J$12*((RAND()+RAND()+RAND()+RAND()+RAND()+RAND()+RAND()+RAND()+RAND()+RAND()+RAND()+RAND())-6))-1)+Real_MC_30Y!Q$58)</x:f>
        <x:v>2056136.1811344745</x:v>
      </x:c>
      <x:c r="R405" s="50" t="n">
        <x:f>MAX(0,Q405*(1+EXP((LN(1+Real_MC_30Y!$J$11)-0.5*Real_MC_30Y!$J$12^2)+Real_MC_30Y!$J$12*((RAND()+RAND()+RAND()+RAND()+RAND()+RAND()+RAND()+RAND()+RAND()+RAND()+RAND()+RAND())-6))-1)+Real_MC_30Y!R$58)</x:f>
        <x:v>2460247.8005497837</x:v>
      </x:c>
      <x:c r="S405" s="50" t="n">
        <x:f>MAX(0,R405*(1+EXP((LN(1+Real_MC_30Y!$J$11)-0.5*Real_MC_30Y!$J$12^2)+Real_MC_30Y!$J$12*((RAND()+RAND()+RAND()+RAND()+RAND()+RAND()+RAND()+RAND()+RAND()+RAND()+RAND()+RAND())-6))-1)+Real_MC_30Y!S$58)</x:f>
        <x:v>2446604.339154192</x:v>
      </x:c>
      <x:c r="T405" s="50" t="n">
        <x:f>MAX(0,S405*(1+EXP((LN(1+Real_MC_30Y!$J$11)-0.5*Real_MC_30Y!$J$12^2)+Real_MC_30Y!$J$12*((RAND()+RAND()+RAND()+RAND()+RAND()+RAND()+RAND()+RAND()+RAND()+RAND()+RAND()+RAND())-6))-1)+Real_MC_30Y!T$58)</x:f>
        <x:v>2593658.491743653</x:v>
      </x:c>
      <x:c r="U405" s="50" t="n">
        <x:f>MAX(0,T405*(1+EXP((LN(1+Real_MC_30Y!$J$11)-0.5*Real_MC_30Y!$J$12^2)+Real_MC_30Y!$J$12*((RAND()+RAND()+RAND()+RAND()+RAND()+RAND()+RAND()+RAND()+RAND()+RAND()+RAND()+RAND())-6))-1)+Real_MC_30Y!U$58)</x:f>
        <x:v>3186682.807516579</x:v>
      </x:c>
      <x:c r="V405" s="50" t="n">
        <x:f>MAX(0,U405*(1+EXP((LN(1+Real_MC_30Y!$J$11)-0.5*Real_MC_30Y!$J$12^2)+Real_MC_30Y!$J$12*((RAND()+RAND()+RAND()+RAND()+RAND()+RAND()+RAND()+RAND()+RAND()+RAND()+RAND()+RAND())-6))-1)+Real_MC_30Y!V$58)</x:f>
        <x:v>3712262.360349512</x:v>
      </x:c>
      <x:c r="W405" s="50" t="n">
        <x:f>MAX(0,V405*(1+EXP((LN(1+Real_MC_30Y!$J$11)-0.5*Real_MC_30Y!$J$12^2)+Real_MC_30Y!$J$12*((RAND()+RAND()+RAND()+RAND()+RAND()+RAND()+RAND()+RAND()+RAND()+RAND()+RAND()+RAND())-6))-1)+Real_MC_30Y!W$58)</x:f>
        <x:v>4352584.254178615</x:v>
      </x:c>
      <x:c r="X405" s="50" t="n">
        <x:f>MAX(0,W405*(1+EXP((LN(1+Real_MC_30Y!$J$11)-0.5*Real_MC_30Y!$J$12^2)+Real_MC_30Y!$J$12*((RAND()+RAND()+RAND()+RAND()+RAND()+RAND()+RAND()+RAND()+RAND()+RAND()+RAND()+RAND())-6))-1)+Real_MC_30Y!X$58)</x:f>
        <x:v>5124597.952412367</x:v>
      </x:c>
      <x:c r="Y405" s="50" t="n">
        <x:f>MAX(0,X405*(1+EXP((LN(1+Real_MC_30Y!$J$11)-0.5*Real_MC_30Y!$J$12^2)+Real_MC_30Y!$J$12*((RAND()+RAND()+RAND()+RAND()+RAND()+RAND()+RAND()+RAND()+RAND()+RAND()+RAND()+RAND())-6))-1)+Real_MC_30Y!Y$58)</x:f>
        <x:v>5551955.750313974</x:v>
      </x:c>
      <x:c r="Z405" s="50" t="n">
        <x:f>MAX(0,Y405*(1+EXP((LN(1+Real_MC_30Y!$J$11)-0.5*Real_MC_30Y!$J$12^2)+Real_MC_30Y!$J$12*((RAND()+RAND()+RAND()+RAND()+RAND()+RAND()+RAND()+RAND()+RAND()+RAND()+RAND()+RAND())-6))-1)+Real_MC_30Y!Z$58)</x:f>
        <x:v>5869662.668260014</x:v>
      </x:c>
      <x:c r="AA405" s="50" t="n">
        <x:f>MAX(0,Z405*(1+EXP((LN(1+Real_MC_30Y!$J$11)-0.5*Real_MC_30Y!$J$12^2)+Real_MC_30Y!$J$12*((RAND()+RAND()+RAND()+RAND()+RAND()+RAND()+RAND()+RAND()+RAND()+RAND()+RAND()+RAND())-6))-1)+Real_MC_30Y!AA$58)</x:f>
        <x:v>6341653.6008412335</x:v>
      </x:c>
      <x:c r="AB405" s="50" t="n">
        <x:f>MAX(0,AA405*(1+EXP((LN(1+Real_MC_30Y!$J$11)-0.5*Real_MC_30Y!$J$12^2)+Real_MC_30Y!$J$12*((RAND()+RAND()+RAND()+RAND()+RAND()+RAND()+RAND()+RAND()+RAND()+RAND()+RAND()+RAND())-6))-1)+Real_MC_30Y!AB$58)</x:f>
        <x:v>6522640.79293745</x:v>
      </x:c>
      <x:c r="AC405" s="50" t="n">
        <x:f>MAX(0,AB405*(1+EXP((LN(1+Real_MC_30Y!$J$11)-0.5*Real_MC_30Y!$J$12^2)+Real_MC_30Y!$J$12*((RAND()+RAND()+RAND()+RAND()+RAND()+RAND()+RAND()+RAND()+RAND()+RAND()+RAND()+RAND())-6))-1)+Real_MC_30Y!AC$58)</x:f>
        <x:v>8021587.452374308</x:v>
      </x:c>
      <x:c r="AD405" s="50" t="n">
        <x:f>MAX(0,AC405*(1+EXP((LN(1+Real_MC_30Y!$J$11)-0.5*Real_MC_30Y!$J$12^2)+Real_MC_30Y!$J$12*((RAND()+RAND()+RAND()+RAND()+RAND()+RAND()+RAND()+RAND()+RAND()+RAND()+RAND()+RAND())-6))-1)+Real_MC_30Y!AD$58)</x:f>
        <x:v>8685495.170871906</x:v>
      </x:c>
      <x:c r="AE405" s="50" t="n">
        <x:f>MAX(0,AD405*(1+EXP((LN(1+Real_MC_30Y!$J$11)-0.5*Real_MC_30Y!$J$12^2)+Real_MC_30Y!$J$12*((RAND()+RAND()+RAND()+RAND()+RAND()+RAND()+RAND()+RAND()+RAND()+RAND()+RAND()+RAND())-6))-1)+Real_MC_30Y!AE$58)</x:f>
        <x:v>7336305.0346640665</x:v>
      </x:c>
      <x:c r="AF405" s="50" t="n">
        <x:f>MAX(0,AE405*(1+EXP((LN(1+Real_MC_30Y!$J$11)-0.5*Real_MC_30Y!$J$12^2)+Real_MC_30Y!$J$12*((RAND()+RAND()+RAND()+RAND()+RAND()+RAND()+RAND()+RAND()+RAND()+RAND()+RAND()+RAND())-6))-1)+Real_MC_30Y!AF$58)</x:f>
        <x:v>6918308.728819619</x:v>
      </x:c>
    </x:row>
    <x:row r="406">
      <x:c r="A406">
        <x:v>402</x:v>
      </x:c>
      <x:c r="B406" s="50" t="n">
        <x:f>MAX(0,Liquidity_30Y!$C$14+Real_MC_30Y!B$57-Real_MC_30Y!B$56)</x:f>
        <x:v>1029031.25</x:v>
      </x:c>
      <x:c r="C406" s="50" t="n">
        <x:f>MAX(0,B406*(1+EXP((LN(1+Real_MC_30Y!$J$11)-0.5*Real_MC_30Y!$J$12^2)+Real_MC_30Y!$J$12*((RAND()+RAND()+RAND()+RAND()+RAND()+RAND()+RAND()+RAND()+RAND()+RAND()+RAND()+RAND())-6))-1)+Real_MC_30Y!C$58)</x:f>
        <x:v>1169515.400487991</x:v>
      </x:c>
      <x:c r="D406" s="50" t="n">
        <x:f>MAX(0,C406*(1+EXP((LN(1+Real_MC_30Y!$J$11)-0.5*Real_MC_30Y!$J$12^2)+Real_MC_30Y!$J$12*((RAND()+RAND()+RAND()+RAND()+RAND()+RAND()+RAND()+RAND()+RAND()+RAND()+RAND()+RAND())-6))-1)+Real_MC_30Y!D$58)</x:f>
        <x:v>1055840.718553243</x:v>
      </x:c>
      <x:c r="E406" s="50" t="n">
        <x:f>MAX(0,D406*(1+EXP((LN(1+Real_MC_30Y!$J$11)-0.5*Real_MC_30Y!$J$12^2)+Real_MC_30Y!$J$12*((RAND()+RAND()+RAND()+RAND()+RAND()+RAND()+RAND()+RAND()+RAND()+RAND()+RAND()+RAND())-6))-1)+Real_MC_30Y!E$58)</x:f>
        <x:v>1303864.203252007</x:v>
      </x:c>
      <x:c r="F406" s="50" t="n">
        <x:f>MAX(0,E406*(1+EXP((LN(1+Real_MC_30Y!$J$11)-0.5*Real_MC_30Y!$J$12^2)+Real_MC_30Y!$J$12*((RAND()+RAND()+RAND()+RAND()+RAND()+RAND()+RAND()+RAND()+RAND()+RAND()+RAND()+RAND())-6))-1)+Real_MC_30Y!F$58)</x:f>
        <x:v>1095573.8601566288</x:v>
      </x:c>
      <x:c r="G406" s="50" t="n">
        <x:f>MAX(0,F406*(1+EXP((LN(1+Real_MC_30Y!$J$11)-0.5*Real_MC_30Y!$J$12^2)+Real_MC_30Y!$J$12*((RAND()+RAND()+RAND()+RAND()+RAND()+RAND()+RAND()+RAND()+RAND()+RAND()+RAND()+RAND())-6))-1)+Real_MC_30Y!G$58)</x:f>
        <x:v>1358633.3099245818</x:v>
      </x:c>
      <x:c r="H406" s="50" t="n">
        <x:f>MAX(0,G406*(1+EXP((LN(1+Real_MC_30Y!$J$11)-0.5*Real_MC_30Y!$J$12^2)+Real_MC_30Y!$J$12*((RAND()+RAND()+RAND()+RAND()+RAND()+RAND()+RAND()+RAND()+RAND()+RAND()+RAND()+RAND())-6))-1)+Real_MC_30Y!H$58)</x:f>
        <x:v>1350314.5222736327</x:v>
      </x:c>
      <x:c r="I406" s="50" t="n">
        <x:f>MAX(0,H406*(1+EXP((LN(1+Real_MC_30Y!$J$11)-0.5*Real_MC_30Y!$J$12^2)+Real_MC_30Y!$J$12*((RAND()+RAND()+RAND()+RAND()+RAND()+RAND()+RAND()+RAND()+RAND()+RAND()+RAND()+RAND())-6))-1)+Real_MC_30Y!I$58)</x:f>
        <x:v>1301100.4153145463</x:v>
      </x:c>
      <x:c r="J406" s="50" t="n">
        <x:f>MAX(0,I406*(1+EXP((LN(1+Real_MC_30Y!$J$11)-0.5*Real_MC_30Y!$J$12^2)+Real_MC_30Y!$J$12*((RAND()+RAND()+RAND()+RAND()+RAND()+RAND()+RAND()+RAND()+RAND()+RAND()+RAND()+RAND())-6))-1)+Real_MC_30Y!J$58)</x:f>
        <x:v>1707498.4181791036</x:v>
      </x:c>
      <x:c r="K406" s="50" t="n">
        <x:f>MAX(0,J406*(1+EXP((LN(1+Real_MC_30Y!$J$11)-0.5*Real_MC_30Y!$J$12^2)+Real_MC_30Y!$J$12*((RAND()+RAND()+RAND()+RAND()+RAND()+RAND()+RAND()+RAND()+RAND()+RAND()+RAND()+RAND())-6))-1)+Real_MC_30Y!K$58)</x:f>
        <x:v>1293920.335346072</x:v>
      </x:c>
      <x:c r="L406" s="50" t="n">
        <x:f>MAX(0,K406*(1+EXP((LN(1+Real_MC_30Y!$J$11)-0.5*Real_MC_30Y!$J$12^2)+Real_MC_30Y!$J$12*((RAND()+RAND()+RAND()+RAND()+RAND()+RAND()+RAND()+RAND()+RAND()+RAND()+RAND()+RAND())-6))-1)+Real_MC_30Y!L$58)</x:f>
        <x:v>1306184.4688226166</x:v>
      </x:c>
      <x:c r="M406" s="50" t="n">
        <x:f>MAX(0,L406*(1+EXP((LN(1+Real_MC_30Y!$J$11)-0.5*Real_MC_30Y!$J$12^2)+Real_MC_30Y!$J$12*((RAND()+RAND()+RAND()+RAND()+RAND()+RAND()+RAND()+RAND()+RAND()+RAND()+RAND()+RAND())-6))-1)+Real_MC_30Y!M$58)</x:f>
        <x:v>1733679.20076297</x:v>
      </x:c>
      <x:c r="N406" s="50" t="n">
        <x:f>MAX(0,M406*(1+EXP((LN(1+Real_MC_30Y!$J$11)-0.5*Real_MC_30Y!$J$12^2)+Real_MC_30Y!$J$12*((RAND()+RAND()+RAND()+RAND()+RAND()+RAND()+RAND()+RAND()+RAND()+RAND()+RAND()+RAND())-6))-1)+Real_MC_30Y!N$58)</x:f>
        <x:v>1871903.8282655813</x:v>
      </x:c>
      <x:c r="O406" s="50" t="n">
        <x:f>MAX(0,N406*(1+EXP((LN(1+Real_MC_30Y!$J$11)-0.5*Real_MC_30Y!$J$12^2)+Real_MC_30Y!$J$12*((RAND()+RAND()+RAND()+RAND()+RAND()+RAND()+RAND()+RAND()+RAND()+RAND()+RAND()+RAND())-6))-1)+Real_MC_30Y!O$58)</x:f>
        <x:v>2007672.1042494783</x:v>
      </x:c>
      <x:c r="P406" s="50" t="n">
        <x:f>MAX(0,O406*(1+EXP((LN(1+Real_MC_30Y!$J$11)-0.5*Real_MC_30Y!$J$12^2)+Real_MC_30Y!$J$12*((RAND()+RAND()+RAND()+RAND()+RAND()+RAND()+RAND()+RAND()+RAND()+RAND()+RAND()+RAND())-6))-1)+Real_MC_30Y!P$58)</x:f>
        <x:v>3044720.147237043</x:v>
      </x:c>
      <x:c r="Q406" s="50" t="n">
        <x:f>MAX(0,P406*(1+EXP((LN(1+Real_MC_30Y!$J$11)-0.5*Real_MC_30Y!$J$12^2)+Real_MC_30Y!$J$12*((RAND()+RAND()+RAND()+RAND()+RAND()+RAND()+RAND()+RAND()+RAND()+RAND()+RAND()+RAND())-6))-1)+Real_MC_30Y!Q$58)</x:f>
        <x:v>3546209.538590621</x:v>
      </x:c>
      <x:c r="R406" s="50" t="n">
        <x:f>MAX(0,Q406*(1+EXP((LN(1+Real_MC_30Y!$J$11)-0.5*Real_MC_30Y!$J$12^2)+Real_MC_30Y!$J$12*((RAND()+RAND()+RAND()+RAND()+RAND()+RAND()+RAND()+RAND()+RAND()+RAND()+RAND()+RAND())-6))-1)+Real_MC_30Y!R$58)</x:f>
        <x:v>3004748.7151823603</x:v>
      </x:c>
      <x:c r="S406" s="50" t="n">
        <x:f>MAX(0,R406*(1+EXP((LN(1+Real_MC_30Y!$J$11)-0.5*Real_MC_30Y!$J$12^2)+Real_MC_30Y!$J$12*((RAND()+RAND()+RAND()+RAND()+RAND()+RAND()+RAND()+RAND()+RAND()+RAND()+RAND()+RAND())-6))-1)+Real_MC_30Y!S$58)</x:f>
        <x:v>3838855.3772427454</x:v>
      </x:c>
      <x:c r="T406" s="50" t="n">
        <x:f>MAX(0,S406*(1+EXP((LN(1+Real_MC_30Y!$J$11)-0.5*Real_MC_30Y!$J$12^2)+Real_MC_30Y!$J$12*((RAND()+RAND()+RAND()+RAND()+RAND()+RAND()+RAND()+RAND()+RAND()+RAND()+RAND()+RAND())-6))-1)+Real_MC_30Y!T$58)</x:f>
        <x:v>5529893.58566629</x:v>
      </x:c>
      <x:c r="U406" s="50" t="n">
        <x:f>MAX(0,T406*(1+EXP((LN(1+Real_MC_30Y!$J$11)-0.5*Real_MC_30Y!$J$12^2)+Real_MC_30Y!$J$12*((RAND()+RAND()+RAND()+RAND()+RAND()+RAND()+RAND()+RAND()+RAND()+RAND()+RAND()+RAND())-6))-1)+Real_MC_30Y!U$58)</x:f>
        <x:v>6411340.647726479</x:v>
      </x:c>
      <x:c r="V406" s="50" t="n">
        <x:f>MAX(0,U406*(1+EXP((LN(1+Real_MC_30Y!$J$11)-0.5*Real_MC_30Y!$J$12^2)+Real_MC_30Y!$J$12*((RAND()+RAND()+RAND()+RAND()+RAND()+RAND()+RAND()+RAND()+RAND()+RAND()+RAND()+RAND())-6))-1)+Real_MC_30Y!V$58)</x:f>
        <x:v>5602453.53803585</x:v>
      </x:c>
      <x:c r="W406" s="50" t="n">
        <x:f>MAX(0,V406*(1+EXP((LN(1+Real_MC_30Y!$J$11)-0.5*Real_MC_30Y!$J$12^2)+Real_MC_30Y!$J$12*((RAND()+RAND()+RAND()+RAND()+RAND()+RAND()+RAND()+RAND()+RAND()+RAND()+RAND()+RAND())-6))-1)+Real_MC_30Y!W$58)</x:f>
        <x:v>5858487.542337265</x:v>
      </x:c>
      <x:c r="X406" s="50" t="n">
        <x:f>MAX(0,W406*(1+EXP((LN(1+Real_MC_30Y!$J$11)-0.5*Real_MC_30Y!$J$12^2)+Real_MC_30Y!$J$12*((RAND()+RAND()+RAND()+RAND()+RAND()+RAND()+RAND()+RAND()+RAND()+RAND()+RAND()+RAND())-6))-1)+Real_MC_30Y!X$58)</x:f>
        <x:v>6333695.457367871</x:v>
      </x:c>
      <x:c r="Y406" s="50" t="n">
        <x:f>MAX(0,X406*(1+EXP((LN(1+Real_MC_30Y!$J$11)-0.5*Real_MC_30Y!$J$12^2)+Real_MC_30Y!$J$12*((RAND()+RAND()+RAND()+RAND()+RAND()+RAND()+RAND()+RAND()+RAND()+RAND()+RAND()+RAND())-6))-1)+Real_MC_30Y!Y$58)</x:f>
        <x:v>7039514.767961601</x:v>
      </x:c>
      <x:c r="Z406" s="50" t="n">
        <x:f>MAX(0,Y406*(1+EXP((LN(1+Real_MC_30Y!$J$11)-0.5*Real_MC_30Y!$J$12^2)+Real_MC_30Y!$J$12*((RAND()+RAND()+RAND()+RAND()+RAND()+RAND()+RAND()+RAND()+RAND()+RAND()+RAND()+RAND())-6))-1)+Real_MC_30Y!Z$58)</x:f>
        <x:v>7004484.216743321</x:v>
      </x:c>
      <x:c r="AA406" s="50" t="n">
        <x:f>MAX(0,Z406*(1+EXP((LN(1+Real_MC_30Y!$J$11)-0.5*Real_MC_30Y!$J$12^2)+Real_MC_30Y!$J$12*((RAND()+RAND()+RAND()+RAND()+RAND()+RAND()+RAND()+RAND()+RAND()+RAND()+RAND()+RAND())-6))-1)+Real_MC_30Y!AA$58)</x:f>
        <x:v>6003710.302186945</x:v>
      </x:c>
      <x:c r="AB406" s="50" t="n">
        <x:f>MAX(0,AA406*(1+EXP((LN(1+Real_MC_30Y!$J$11)-0.5*Real_MC_30Y!$J$12^2)+Real_MC_30Y!$J$12*((RAND()+RAND()+RAND()+RAND()+RAND()+RAND()+RAND()+RAND()+RAND()+RAND()+RAND()+RAND())-6))-1)+Real_MC_30Y!AB$58)</x:f>
        <x:v>6778024.929683914</x:v>
      </x:c>
      <x:c r="AC406" s="50" t="n">
        <x:f>MAX(0,AB406*(1+EXP((LN(1+Real_MC_30Y!$J$11)-0.5*Real_MC_30Y!$J$12^2)+Real_MC_30Y!$J$12*((RAND()+RAND()+RAND()+RAND()+RAND()+RAND()+RAND()+RAND()+RAND()+RAND()+RAND()+RAND())-6))-1)+Real_MC_30Y!AC$58)</x:f>
        <x:v>6860233.587083455</x:v>
      </x:c>
      <x:c r="AD406" s="50" t="n">
        <x:f>MAX(0,AC406*(1+EXP((LN(1+Real_MC_30Y!$J$11)-0.5*Real_MC_30Y!$J$12^2)+Real_MC_30Y!$J$12*((RAND()+RAND()+RAND()+RAND()+RAND()+RAND()+RAND()+RAND()+RAND()+RAND()+RAND()+RAND())-6))-1)+Real_MC_30Y!AD$58)</x:f>
        <x:v>7540830.620112526</x:v>
      </x:c>
      <x:c r="AE406" s="50" t="n">
        <x:f>MAX(0,AD406*(1+EXP((LN(1+Real_MC_30Y!$J$11)-0.5*Real_MC_30Y!$J$12^2)+Real_MC_30Y!$J$12*((RAND()+RAND()+RAND()+RAND()+RAND()+RAND()+RAND()+RAND()+RAND()+RAND()+RAND()+RAND())-6))-1)+Real_MC_30Y!AE$58)</x:f>
        <x:v>6504684.455544347</x:v>
      </x:c>
      <x:c r="AF406" s="50" t="n">
        <x:f>MAX(0,AE406*(1+EXP((LN(1+Real_MC_30Y!$J$11)-0.5*Real_MC_30Y!$J$12^2)+Real_MC_30Y!$J$12*((RAND()+RAND()+RAND()+RAND()+RAND()+RAND()+RAND()+RAND()+RAND()+RAND()+RAND()+RAND())-6))-1)+Real_MC_30Y!AF$58)</x:f>
        <x:v>7623317.292280255</x:v>
      </x:c>
    </x:row>
    <x:row r="407">
      <x:c r="A407">
        <x:v>403</x:v>
      </x:c>
      <x:c r="B407" s="50" t="n">
        <x:f>MAX(0,Liquidity_30Y!$C$14+Real_MC_30Y!B$57-Real_MC_30Y!B$56)</x:f>
        <x:v>1029031.25</x:v>
      </x:c>
      <x:c r="C407" s="50" t="n">
        <x:f>MAX(0,B407*(1+EXP((LN(1+Real_MC_30Y!$J$11)-0.5*Real_MC_30Y!$J$12^2)+Real_MC_30Y!$J$12*((RAND()+RAND()+RAND()+RAND()+RAND()+RAND()+RAND()+RAND()+RAND()+RAND()+RAND()+RAND())-6))-1)+Real_MC_30Y!C$58)</x:f>
        <x:v>1160183.8855670933</x:v>
      </x:c>
      <x:c r="D407" s="50" t="n">
        <x:f>MAX(0,C407*(1+EXP((LN(1+Real_MC_30Y!$J$11)-0.5*Real_MC_30Y!$J$12^2)+Real_MC_30Y!$J$12*((RAND()+RAND()+RAND()+RAND()+RAND()+RAND()+RAND()+RAND()+RAND()+RAND()+RAND()+RAND())-6))-1)+Real_MC_30Y!D$58)</x:f>
        <x:v>1434548.3455146756</x:v>
      </x:c>
      <x:c r="E407" s="50" t="n">
        <x:f>MAX(0,D407*(1+EXP((LN(1+Real_MC_30Y!$J$11)-0.5*Real_MC_30Y!$J$12^2)+Real_MC_30Y!$J$12*((RAND()+RAND()+RAND()+RAND()+RAND()+RAND()+RAND()+RAND()+RAND()+RAND()+RAND()+RAND())-6))-1)+Real_MC_30Y!E$58)</x:f>
        <x:v>1530560.5002871638</x:v>
      </x:c>
      <x:c r="F407" s="50" t="n">
        <x:f>MAX(0,E407*(1+EXP((LN(1+Real_MC_30Y!$J$11)-0.5*Real_MC_30Y!$J$12^2)+Real_MC_30Y!$J$12*((RAND()+RAND()+RAND()+RAND()+RAND()+RAND()+RAND()+RAND()+RAND()+RAND()+RAND()+RAND())-6))-1)+Real_MC_30Y!F$58)</x:f>
        <x:v>1731062.4125051938</x:v>
      </x:c>
      <x:c r="G407" s="50" t="n">
        <x:f>MAX(0,F407*(1+EXP((LN(1+Real_MC_30Y!$J$11)-0.5*Real_MC_30Y!$J$12^2)+Real_MC_30Y!$J$12*((RAND()+RAND()+RAND()+RAND()+RAND()+RAND()+RAND()+RAND()+RAND()+RAND()+RAND()+RAND())-6))-1)+Real_MC_30Y!G$58)</x:f>
        <x:v>2047918.8460661294</x:v>
      </x:c>
      <x:c r="H407" s="50" t="n">
        <x:f>MAX(0,G407*(1+EXP((LN(1+Real_MC_30Y!$J$11)-0.5*Real_MC_30Y!$J$12^2)+Real_MC_30Y!$J$12*((RAND()+RAND()+RAND()+RAND()+RAND()+RAND()+RAND()+RAND()+RAND()+RAND()+RAND()+RAND())-6))-1)+Real_MC_30Y!H$58)</x:f>
        <x:v>2990945.0760851805</x:v>
      </x:c>
      <x:c r="I407" s="50" t="n">
        <x:f>MAX(0,H407*(1+EXP((LN(1+Real_MC_30Y!$J$11)-0.5*Real_MC_30Y!$J$12^2)+Real_MC_30Y!$J$12*((RAND()+RAND()+RAND()+RAND()+RAND()+RAND()+RAND()+RAND()+RAND()+RAND()+RAND()+RAND())-6))-1)+Real_MC_30Y!I$58)</x:f>
        <x:v>2713311.04368226</x:v>
      </x:c>
      <x:c r="J407" s="50" t="n">
        <x:f>MAX(0,I407*(1+EXP((LN(1+Real_MC_30Y!$J$11)-0.5*Real_MC_30Y!$J$12^2)+Real_MC_30Y!$J$12*((RAND()+RAND()+RAND()+RAND()+RAND()+RAND()+RAND()+RAND()+RAND()+RAND()+RAND()+RAND())-6))-1)+Real_MC_30Y!J$58)</x:f>
        <x:v>3473457.8635509457</x:v>
      </x:c>
      <x:c r="K407" s="50" t="n">
        <x:f>MAX(0,J407*(1+EXP((LN(1+Real_MC_30Y!$J$11)-0.5*Real_MC_30Y!$J$12^2)+Real_MC_30Y!$J$12*((RAND()+RAND()+RAND()+RAND()+RAND()+RAND()+RAND()+RAND()+RAND()+RAND()+RAND()+RAND())-6))-1)+Real_MC_30Y!K$58)</x:f>
        <x:v>4049310.9776060507</x:v>
      </x:c>
      <x:c r="L407" s="50" t="n">
        <x:f>MAX(0,K407*(1+EXP((LN(1+Real_MC_30Y!$J$11)-0.5*Real_MC_30Y!$J$12^2)+Real_MC_30Y!$J$12*((RAND()+RAND()+RAND()+RAND()+RAND()+RAND()+RAND()+RAND()+RAND()+RAND()+RAND()+RAND())-6))-1)+Real_MC_30Y!L$58)</x:f>
        <x:v>3722677.627649569</x:v>
      </x:c>
      <x:c r="M407" s="50" t="n">
        <x:f>MAX(0,L407*(1+EXP((LN(1+Real_MC_30Y!$J$11)-0.5*Real_MC_30Y!$J$12^2)+Real_MC_30Y!$J$12*((RAND()+RAND()+RAND()+RAND()+RAND()+RAND()+RAND()+RAND()+RAND()+RAND()+RAND()+RAND())-6))-1)+Real_MC_30Y!M$58)</x:f>
        <x:v>4622524.408518028</x:v>
      </x:c>
      <x:c r="N407" s="50" t="n">
        <x:f>MAX(0,M407*(1+EXP((LN(1+Real_MC_30Y!$J$11)-0.5*Real_MC_30Y!$J$12^2)+Real_MC_30Y!$J$12*((RAND()+RAND()+RAND()+RAND()+RAND()+RAND()+RAND()+RAND()+RAND()+RAND()+RAND()+RAND())-6))-1)+Real_MC_30Y!N$58)</x:f>
        <x:v>4221828.611325986</x:v>
      </x:c>
      <x:c r="O407" s="50" t="n">
        <x:f>MAX(0,N407*(1+EXP((LN(1+Real_MC_30Y!$J$11)-0.5*Real_MC_30Y!$J$12^2)+Real_MC_30Y!$J$12*((RAND()+RAND()+RAND()+RAND()+RAND()+RAND()+RAND()+RAND()+RAND()+RAND()+RAND()+RAND())-6))-1)+Real_MC_30Y!O$58)</x:f>
        <x:v>3165695.3900642376</x:v>
      </x:c>
      <x:c r="P407" s="50" t="n">
        <x:f>MAX(0,O407*(1+EXP((LN(1+Real_MC_30Y!$J$11)-0.5*Real_MC_30Y!$J$12^2)+Real_MC_30Y!$J$12*((RAND()+RAND()+RAND()+RAND()+RAND()+RAND()+RAND()+RAND()+RAND()+RAND()+RAND()+RAND())-6))-1)+Real_MC_30Y!P$58)</x:f>
        <x:v>3253740.817232656</x:v>
      </x:c>
      <x:c r="Q407" s="50" t="n">
        <x:f>MAX(0,P407*(1+EXP((LN(1+Real_MC_30Y!$J$11)-0.5*Real_MC_30Y!$J$12^2)+Real_MC_30Y!$J$12*((RAND()+RAND()+RAND()+RAND()+RAND()+RAND()+RAND()+RAND()+RAND()+RAND()+RAND()+RAND())-6))-1)+Real_MC_30Y!Q$58)</x:f>
        <x:v>3059764.5148739372</x:v>
      </x:c>
      <x:c r="R407" s="50" t="n">
        <x:f>MAX(0,Q407*(1+EXP((LN(1+Real_MC_30Y!$J$11)-0.5*Real_MC_30Y!$J$12^2)+Real_MC_30Y!$J$12*((RAND()+RAND()+RAND()+RAND()+RAND()+RAND()+RAND()+RAND()+RAND()+RAND()+RAND()+RAND())-6))-1)+Real_MC_30Y!R$58)</x:f>
        <x:v>3140041.4149768003</x:v>
      </x:c>
      <x:c r="S407" s="50" t="n">
        <x:f>MAX(0,R407*(1+EXP((LN(1+Real_MC_30Y!$J$11)-0.5*Real_MC_30Y!$J$12^2)+Real_MC_30Y!$J$12*((RAND()+RAND()+RAND()+RAND()+RAND()+RAND()+RAND()+RAND()+RAND()+RAND()+RAND()+RAND())-6))-1)+Real_MC_30Y!S$58)</x:f>
        <x:v>2930444.8498755065</x:v>
      </x:c>
      <x:c r="T407" s="50" t="n">
        <x:f>MAX(0,S407*(1+EXP((LN(1+Real_MC_30Y!$J$11)-0.5*Real_MC_30Y!$J$12^2)+Real_MC_30Y!$J$12*((RAND()+RAND()+RAND()+RAND()+RAND()+RAND()+RAND()+RAND()+RAND()+RAND()+RAND()+RAND())-6))-1)+Real_MC_30Y!T$58)</x:f>
        <x:v>2926779.7647311417</x:v>
      </x:c>
      <x:c r="U407" s="50" t="n">
        <x:f>MAX(0,T407*(1+EXP((LN(1+Real_MC_30Y!$J$11)-0.5*Real_MC_30Y!$J$12^2)+Real_MC_30Y!$J$12*((RAND()+RAND()+RAND()+RAND()+RAND()+RAND()+RAND()+RAND()+RAND()+RAND()+RAND()+RAND())-6))-1)+Real_MC_30Y!U$58)</x:f>
        <x:v>2867157.486673014</x:v>
      </x:c>
      <x:c r="V407" s="50" t="n">
        <x:f>MAX(0,U407*(1+EXP((LN(1+Real_MC_30Y!$J$11)-0.5*Real_MC_30Y!$J$12^2)+Real_MC_30Y!$J$12*((RAND()+RAND()+RAND()+RAND()+RAND()+RAND()+RAND()+RAND()+RAND()+RAND()+RAND()+RAND())-6))-1)+Real_MC_30Y!V$58)</x:f>
        <x:v>2884924.162755375</x:v>
      </x:c>
      <x:c r="W407" s="50" t="n">
        <x:f>MAX(0,V407*(1+EXP((LN(1+Real_MC_30Y!$J$11)-0.5*Real_MC_30Y!$J$12^2)+Real_MC_30Y!$J$12*((RAND()+RAND()+RAND()+RAND()+RAND()+RAND()+RAND()+RAND()+RAND()+RAND()+RAND()+RAND())-6))-1)+Real_MC_30Y!W$58)</x:f>
        <x:v>2924908.551756818</x:v>
      </x:c>
      <x:c r="X407" s="50" t="n">
        <x:f>MAX(0,W407*(1+EXP((LN(1+Real_MC_30Y!$J$11)-0.5*Real_MC_30Y!$J$12^2)+Real_MC_30Y!$J$12*((RAND()+RAND()+RAND()+RAND()+RAND()+RAND()+RAND()+RAND()+RAND()+RAND()+RAND()+RAND())-6))-1)+Real_MC_30Y!X$58)</x:f>
        <x:v>3754441.7615171056</x:v>
      </x:c>
      <x:c r="Y407" s="50" t="n">
        <x:f>MAX(0,X407*(1+EXP((LN(1+Real_MC_30Y!$J$11)-0.5*Real_MC_30Y!$J$12^2)+Real_MC_30Y!$J$12*((RAND()+RAND()+RAND()+RAND()+RAND()+RAND()+RAND()+RAND()+RAND()+RAND()+RAND()+RAND())-6))-1)+Real_MC_30Y!Y$58)</x:f>
        <x:v>4061304.863979197</x:v>
      </x:c>
      <x:c r="Z407" s="50" t="n">
        <x:f>MAX(0,Y407*(1+EXP((LN(1+Real_MC_30Y!$J$11)-0.5*Real_MC_30Y!$J$12^2)+Real_MC_30Y!$J$12*((RAND()+RAND()+RAND()+RAND()+RAND()+RAND()+RAND()+RAND()+RAND()+RAND()+RAND()+RAND())-6))-1)+Real_MC_30Y!Z$58)</x:f>
        <x:v>5009348.406848609</x:v>
      </x:c>
      <x:c r="AA407" s="50" t="n">
        <x:f>MAX(0,Z407*(1+EXP((LN(1+Real_MC_30Y!$J$11)-0.5*Real_MC_30Y!$J$12^2)+Real_MC_30Y!$J$12*((RAND()+RAND()+RAND()+RAND()+RAND()+RAND()+RAND()+RAND()+RAND()+RAND()+RAND()+RAND())-6))-1)+Real_MC_30Y!AA$58)</x:f>
        <x:v>4264223.663353691</x:v>
      </x:c>
      <x:c r="AB407" s="50" t="n">
        <x:f>MAX(0,AA407*(1+EXP((LN(1+Real_MC_30Y!$J$11)-0.5*Real_MC_30Y!$J$12^2)+Real_MC_30Y!$J$12*((RAND()+RAND()+RAND()+RAND()+RAND()+RAND()+RAND()+RAND()+RAND()+RAND()+RAND()+RAND())-6))-1)+Real_MC_30Y!AB$58)</x:f>
        <x:v>4872486.800073209</x:v>
      </x:c>
      <x:c r="AC407" s="50" t="n">
        <x:f>MAX(0,AB407*(1+EXP((LN(1+Real_MC_30Y!$J$11)-0.5*Real_MC_30Y!$J$12^2)+Real_MC_30Y!$J$12*((RAND()+RAND()+RAND()+RAND()+RAND()+RAND()+RAND()+RAND()+RAND()+RAND()+RAND()+RAND())-6))-1)+Real_MC_30Y!AC$58)</x:f>
        <x:v>6960868.035537569</x:v>
      </x:c>
      <x:c r="AD407" s="50" t="n">
        <x:f>MAX(0,AC407*(1+EXP((LN(1+Real_MC_30Y!$J$11)-0.5*Real_MC_30Y!$J$12^2)+Real_MC_30Y!$J$12*((RAND()+RAND()+RAND()+RAND()+RAND()+RAND()+RAND()+RAND()+RAND()+RAND()+RAND()+RAND())-6))-1)+Real_MC_30Y!AD$58)</x:f>
        <x:v>8954707.881761707</x:v>
      </x:c>
      <x:c r="AE407" s="50" t="n">
        <x:f>MAX(0,AD407*(1+EXP((LN(1+Real_MC_30Y!$J$11)-0.5*Real_MC_30Y!$J$12^2)+Real_MC_30Y!$J$12*((RAND()+RAND()+RAND()+RAND()+RAND()+RAND()+RAND()+RAND()+RAND()+RAND()+RAND()+RAND())-6))-1)+Real_MC_30Y!AE$58)</x:f>
        <x:v>9601581.248387907</x:v>
      </x:c>
      <x:c r="AF407" s="50" t="n">
        <x:f>MAX(0,AE407*(1+EXP((LN(1+Real_MC_30Y!$J$11)-0.5*Real_MC_30Y!$J$12^2)+Real_MC_30Y!$J$12*((RAND()+RAND()+RAND()+RAND()+RAND()+RAND()+RAND()+RAND()+RAND()+RAND()+RAND()+RAND())-6))-1)+Real_MC_30Y!AF$58)</x:f>
        <x:v>9960365.192016715</x:v>
      </x:c>
    </x:row>
    <x:row r="408">
      <x:c r="A408">
        <x:v>404</x:v>
      </x:c>
      <x:c r="B408" s="50" t="n">
        <x:f>MAX(0,Liquidity_30Y!$C$14+Real_MC_30Y!B$57-Real_MC_30Y!B$56)</x:f>
        <x:v>1029031.25</x:v>
      </x:c>
      <x:c r="C408" s="50" t="n">
        <x:f>MAX(0,B408*(1+EXP((LN(1+Real_MC_30Y!$J$11)-0.5*Real_MC_30Y!$J$12^2)+Real_MC_30Y!$J$12*((RAND()+RAND()+RAND()+RAND()+RAND()+RAND()+RAND()+RAND()+RAND()+RAND()+RAND()+RAND())-6))-1)+Real_MC_30Y!C$58)</x:f>
        <x:v>1226902.7305585388</x:v>
      </x:c>
      <x:c r="D408" s="50" t="n">
        <x:f>MAX(0,C408*(1+EXP((LN(1+Real_MC_30Y!$J$11)-0.5*Real_MC_30Y!$J$12^2)+Real_MC_30Y!$J$12*((RAND()+RAND()+RAND()+RAND()+RAND()+RAND()+RAND()+RAND()+RAND()+RAND()+RAND()+RAND())-6))-1)+Real_MC_30Y!D$58)</x:f>
        <x:v>1302724.7509409285</x:v>
      </x:c>
      <x:c r="E408" s="50" t="n">
        <x:f>MAX(0,D408*(1+EXP((LN(1+Real_MC_30Y!$J$11)-0.5*Real_MC_30Y!$J$12^2)+Real_MC_30Y!$J$12*((RAND()+RAND()+RAND()+RAND()+RAND()+RAND()+RAND()+RAND()+RAND()+RAND()+RAND()+RAND())-6))-1)+Real_MC_30Y!E$58)</x:f>
        <x:v>1579879.8852435555</x:v>
      </x:c>
      <x:c r="F408" s="50" t="n">
        <x:f>MAX(0,E408*(1+EXP((LN(1+Real_MC_30Y!$J$11)-0.5*Real_MC_30Y!$J$12^2)+Real_MC_30Y!$J$12*((RAND()+RAND()+RAND()+RAND()+RAND()+RAND()+RAND()+RAND()+RAND()+RAND()+RAND()+RAND())-6))-1)+Real_MC_30Y!F$58)</x:f>
        <x:v>1688854.3613893515</x:v>
      </x:c>
      <x:c r="G408" s="50" t="n">
        <x:f>MAX(0,F408*(1+EXP((LN(1+Real_MC_30Y!$J$11)-0.5*Real_MC_30Y!$J$12^2)+Real_MC_30Y!$J$12*((RAND()+RAND()+RAND()+RAND()+RAND()+RAND()+RAND()+RAND()+RAND()+RAND()+RAND()+RAND())-6))-1)+Real_MC_30Y!G$58)</x:f>
        <x:v>1751906.7074798632</x:v>
      </x:c>
      <x:c r="H408" s="50" t="n">
        <x:f>MAX(0,G408*(1+EXP((LN(1+Real_MC_30Y!$J$11)-0.5*Real_MC_30Y!$J$12^2)+Real_MC_30Y!$J$12*((RAND()+RAND()+RAND()+RAND()+RAND()+RAND()+RAND()+RAND()+RAND()+RAND()+RAND()+RAND())-6))-1)+Real_MC_30Y!H$58)</x:f>
        <x:v>2061410.0240182932</x:v>
      </x:c>
      <x:c r="I408" s="50" t="n">
        <x:f>MAX(0,H408*(1+EXP((LN(1+Real_MC_30Y!$J$11)-0.5*Real_MC_30Y!$J$12^2)+Real_MC_30Y!$J$12*((RAND()+RAND()+RAND()+RAND()+RAND()+RAND()+RAND()+RAND()+RAND()+RAND()+RAND()+RAND())-6))-1)+Real_MC_30Y!I$58)</x:f>
        <x:v>2121287.77673063</x:v>
      </x:c>
      <x:c r="J408" s="50" t="n">
        <x:f>MAX(0,I408*(1+EXP((LN(1+Real_MC_30Y!$J$11)-0.5*Real_MC_30Y!$J$12^2)+Real_MC_30Y!$J$12*((RAND()+RAND()+RAND()+RAND()+RAND()+RAND()+RAND()+RAND()+RAND()+RAND()+RAND()+RAND())-6))-1)+Real_MC_30Y!J$58)</x:f>
        <x:v>1872901.7584113157</x:v>
      </x:c>
      <x:c r="K408" s="50" t="n">
        <x:f>MAX(0,J408*(1+EXP((LN(1+Real_MC_30Y!$J$11)-0.5*Real_MC_30Y!$J$12^2)+Real_MC_30Y!$J$12*((RAND()+RAND()+RAND()+RAND()+RAND()+RAND()+RAND()+RAND()+RAND()+RAND()+RAND()+RAND())-6))-1)+Real_MC_30Y!K$58)</x:f>
        <x:v>1800112.028629825</x:v>
      </x:c>
      <x:c r="L408" s="50" t="n">
        <x:f>MAX(0,K408*(1+EXP((LN(1+Real_MC_30Y!$J$11)-0.5*Real_MC_30Y!$J$12^2)+Real_MC_30Y!$J$12*((RAND()+RAND()+RAND()+RAND()+RAND()+RAND()+RAND()+RAND()+RAND()+RAND()+RAND()+RAND())-6))-1)+Real_MC_30Y!L$58)</x:f>
        <x:v>1976747.9199730589</x:v>
      </x:c>
      <x:c r="M408" s="50" t="n">
        <x:f>MAX(0,L408*(1+EXP((LN(1+Real_MC_30Y!$J$11)-0.5*Real_MC_30Y!$J$12^2)+Real_MC_30Y!$J$12*((RAND()+RAND()+RAND()+RAND()+RAND()+RAND()+RAND()+RAND()+RAND()+RAND()+RAND()+RAND())-6))-1)+Real_MC_30Y!M$58)</x:f>
        <x:v>1609115.911414043</x:v>
      </x:c>
      <x:c r="N408" s="50" t="n">
        <x:f>MAX(0,M408*(1+EXP((LN(1+Real_MC_30Y!$J$11)-0.5*Real_MC_30Y!$J$12^2)+Real_MC_30Y!$J$12*((RAND()+RAND()+RAND()+RAND()+RAND()+RAND()+RAND()+RAND()+RAND()+RAND()+RAND()+RAND())-6))-1)+Real_MC_30Y!N$58)</x:f>
        <x:v>1477109.6087200094</x:v>
      </x:c>
      <x:c r="O408" s="50" t="n">
        <x:f>MAX(0,N408*(1+EXP((LN(1+Real_MC_30Y!$J$11)-0.5*Real_MC_30Y!$J$12^2)+Real_MC_30Y!$J$12*((RAND()+RAND()+RAND()+RAND()+RAND()+RAND()+RAND()+RAND()+RAND()+RAND()+RAND()+RAND())-6))-1)+Real_MC_30Y!O$58)</x:f>
        <x:v>1940849.9655119085</x:v>
      </x:c>
      <x:c r="P408" s="50" t="n">
        <x:f>MAX(0,O408*(1+EXP((LN(1+Real_MC_30Y!$J$11)-0.5*Real_MC_30Y!$J$12^2)+Real_MC_30Y!$J$12*((RAND()+RAND()+RAND()+RAND()+RAND()+RAND()+RAND()+RAND()+RAND()+RAND()+RAND()+RAND())-6))-1)+Real_MC_30Y!P$58)</x:f>
        <x:v>2172704.630644126</x:v>
      </x:c>
      <x:c r="Q408" s="50" t="n">
        <x:f>MAX(0,P408*(1+EXP((LN(1+Real_MC_30Y!$J$11)-0.5*Real_MC_30Y!$J$12^2)+Real_MC_30Y!$J$12*((RAND()+RAND()+RAND()+RAND()+RAND()+RAND()+RAND()+RAND()+RAND()+RAND()+RAND()+RAND())-6))-1)+Real_MC_30Y!Q$58)</x:f>
        <x:v>3405241.255314146</x:v>
      </x:c>
      <x:c r="R408" s="50" t="n">
        <x:f>MAX(0,Q408*(1+EXP((LN(1+Real_MC_30Y!$J$11)-0.5*Real_MC_30Y!$J$12^2)+Real_MC_30Y!$J$12*((RAND()+RAND()+RAND()+RAND()+RAND()+RAND()+RAND()+RAND()+RAND()+RAND()+RAND()+RAND())-6))-1)+Real_MC_30Y!R$58)</x:f>
        <x:v>3297890.761614011</x:v>
      </x:c>
      <x:c r="S408" s="50" t="n">
        <x:f>MAX(0,R408*(1+EXP((LN(1+Real_MC_30Y!$J$11)-0.5*Real_MC_30Y!$J$12^2)+Real_MC_30Y!$J$12*((RAND()+RAND()+RAND()+RAND()+RAND()+RAND()+RAND()+RAND()+RAND()+RAND()+RAND()+RAND())-6))-1)+Real_MC_30Y!S$58)</x:f>
        <x:v>3097807.5163522847</x:v>
      </x:c>
      <x:c r="T408" s="50" t="n">
        <x:f>MAX(0,S408*(1+EXP((LN(1+Real_MC_30Y!$J$11)-0.5*Real_MC_30Y!$J$12^2)+Real_MC_30Y!$J$12*((RAND()+RAND()+RAND()+RAND()+RAND()+RAND()+RAND()+RAND()+RAND()+RAND()+RAND()+RAND())-6))-1)+Real_MC_30Y!T$58)</x:f>
        <x:v>3594422.7796386494</x:v>
      </x:c>
      <x:c r="U408" s="50" t="n">
        <x:f>MAX(0,T408*(1+EXP((LN(1+Real_MC_30Y!$J$11)-0.5*Real_MC_30Y!$J$12^2)+Real_MC_30Y!$J$12*((RAND()+RAND()+RAND()+RAND()+RAND()+RAND()+RAND()+RAND()+RAND()+RAND()+RAND()+RAND())-6))-1)+Real_MC_30Y!U$58)</x:f>
        <x:v>4340660.84191081</x:v>
      </x:c>
      <x:c r="V408" s="50" t="n">
        <x:f>MAX(0,U408*(1+EXP((LN(1+Real_MC_30Y!$J$11)-0.5*Real_MC_30Y!$J$12^2)+Real_MC_30Y!$J$12*((RAND()+RAND()+RAND()+RAND()+RAND()+RAND()+RAND()+RAND()+RAND()+RAND()+RAND()+RAND())-6))-1)+Real_MC_30Y!V$58)</x:f>
        <x:v>4802727.202807392</x:v>
      </x:c>
      <x:c r="W408" s="50" t="n">
        <x:f>MAX(0,V408*(1+EXP((LN(1+Real_MC_30Y!$J$11)-0.5*Real_MC_30Y!$J$12^2)+Real_MC_30Y!$J$12*((RAND()+RAND()+RAND()+RAND()+RAND()+RAND()+RAND()+RAND()+RAND()+RAND()+RAND()+RAND())-6))-1)+Real_MC_30Y!W$58)</x:f>
        <x:v>4143248.9544227617</x:v>
      </x:c>
      <x:c r="X408" s="50" t="n">
        <x:f>MAX(0,W408*(1+EXP((LN(1+Real_MC_30Y!$J$11)-0.5*Real_MC_30Y!$J$12^2)+Real_MC_30Y!$J$12*((RAND()+RAND()+RAND()+RAND()+RAND()+RAND()+RAND()+RAND()+RAND()+RAND()+RAND()+RAND())-6))-1)+Real_MC_30Y!X$58)</x:f>
        <x:v>3535442.030127979</x:v>
      </x:c>
      <x:c r="Y408" s="50" t="n">
        <x:f>MAX(0,X408*(1+EXP((LN(1+Real_MC_30Y!$J$11)-0.5*Real_MC_30Y!$J$12^2)+Real_MC_30Y!$J$12*((RAND()+RAND()+RAND()+RAND()+RAND()+RAND()+RAND()+RAND()+RAND()+RAND()+RAND()+RAND())-6))-1)+Real_MC_30Y!Y$58)</x:f>
        <x:v>3632397.759389241</x:v>
      </x:c>
      <x:c r="Z408" s="50" t="n">
        <x:f>MAX(0,Y408*(1+EXP((LN(1+Real_MC_30Y!$J$11)-0.5*Real_MC_30Y!$J$12^2)+Real_MC_30Y!$J$12*((RAND()+RAND()+RAND()+RAND()+RAND()+RAND()+RAND()+RAND()+RAND()+RAND()+RAND()+RAND())-6))-1)+Real_MC_30Y!Z$58)</x:f>
        <x:v>4673205.315617894</x:v>
      </x:c>
      <x:c r="AA408" s="50" t="n">
        <x:f>MAX(0,Z408*(1+EXP((LN(1+Real_MC_30Y!$J$11)-0.5*Real_MC_30Y!$J$12^2)+Real_MC_30Y!$J$12*((RAND()+RAND()+RAND()+RAND()+RAND()+RAND()+RAND()+RAND()+RAND()+RAND()+RAND()+RAND())-6))-1)+Real_MC_30Y!AA$58)</x:f>
        <x:v>7071642.163795713</x:v>
      </x:c>
      <x:c r="AB408" s="50" t="n">
        <x:f>MAX(0,AA408*(1+EXP((LN(1+Real_MC_30Y!$J$11)-0.5*Real_MC_30Y!$J$12^2)+Real_MC_30Y!$J$12*((RAND()+RAND()+RAND()+RAND()+RAND()+RAND()+RAND()+RAND()+RAND()+RAND()+RAND()+RAND())-6))-1)+Real_MC_30Y!AB$58)</x:f>
        <x:v>7547574.013577056</x:v>
      </x:c>
      <x:c r="AC408" s="50" t="n">
        <x:f>MAX(0,AB408*(1+EXP((LN(1+Real_MC_30Y!$J$11)-0.5*Real_MC_30Y!$J$12^2)+Real_MC_30Y!$J$12*((RAND()+RAND()+RAND()+RAND()+RAND()+RAND()+RAND()+RAND()+RAND()+RAND()+RAND()+RAND())-6))-1)+Real_MC_30Y!AC$58)</x:f>
        <x:v>8766937.63334626</x:v>
      </x:c>
      <x:c r="AD408" s="50" t="n">
        <x:f>MAX(0,AC408*(1+EXP((LN(1+Real_MC_30Y!$J$11)-0.5*Real_MC_30Y!$J$12^2)+Real_MC_30Y!$J$12*((RAND()+RAND()+RAND()+RAND()+RAND()+RAND()+RAND()+RAND()+RAND()+RAND()+RAND()+RAND())-6))-1)+Real_MC_30Y!AD$58)</x:f>
        <x:v>8250595.657933437</x:v>
      </x:c>
      <x:c r="AE408" s="50" t="n">
        <x:f>MAX(0,AD408*(1+EXP((LN(1+Real_MC_30Y!$J$11)-0.5*Real_MC_30Y!$J$12^2)+Real_MC_30Y!$J$12*((RAND()+RAND()+RAND()+RAND()+RAND()+RAND()+RAND()+RAND()+RAND()+RAND()+RAND()+RAND())-6))-1)+Real_MC_30Y!AE$58)</x:f>
        <x:v>8877802.953762133</x:v>
      </x:c>
      <x:c r="AF408" s="50" t="n">
        <x:f>MAX(0,AE408*(1+EXP((LN(1+Real_MC_30Y!$J$11)-0.5*Real_MC_30Y!$J$12^2)+Real_MC_30Y!$J$12*((RAND()+RAND()+RAND()+RAND()+RAND()+RAND()+RAND()+RAND()+RAND()+RAND()+RAND()+RAND())-6))-1)+Real_MC_30Y!AF$58)</x:f>
        <x:v>10575360.658025783</x:v>
      </x:c>
    </x:row>
    <x:row r="409">
      <x:c r="A409">
        <x:v>405</x:v>
      </x:c>
      <x:c r="B409" s="50" t="n">
        <x:f>MAX(0,Liquidity_30Y!$C$14+Real_MC_30Y!B$57-Real_MC_30Y!B$56)</x:f>
        <x:v>1029031.25</x:v>
      </x:c>
      <x:c r="C409" s="50" t="n">
        <x:f>MAX(0,B409*(1+EXP((LN(1+Real_MC_30Y!$J$11)-0.5*Real_MC_30Y!$J$12^2)+Real_MC_30Y!$J$12*((RAND()+RAND()+RAND()+RAND()+RAND()+RAND()+RAND()+RAND()+RAND()+RAND()+RAND()+RAND())-6))-1)+Real_MC_30Y!C$58)</x:f>
        <x:v>1184256.1158526293</x:v>
      </x:c>
      <x:c r="D409" s="50" t="n">
        <x:f>MAX(0,C409*(1+EXP((LN(1+Real_MC_30Y!$J$11)-0.5*Real_MC_30Y!$J$12^2)+Real_MC_30Y!$J$12*((RAND()+RAND()+RAND()+RAND()+RAND()+RAND()+RAND()+RAND()+RAND()+RAND()+RAND()+RAND())-6))-1)+Real_MC_30Y!D$58)</x:f>
        <x:v>1176380.1862990458</x:v>
      </x:c>
      <x:c r="E409" s="50" t="n">
        <x:f>MAX(0,D409*(1+EXP((LN(1+Real_MC_30Y!$J$11)-0.5*Real_MC_30Y!$J$12^2)+Real_MC_30Y!$J$12*((RAND()+RAND()+RAND()+RAND()+RAND()+RAND()+RAND()+RAND()+RAND()+RAND()+RAND()+RAND())-6))-1)+Real_MC_30Y!E$58)</x:f>
        <x:v>1222168.2265537397</x:v>
      </x:c>
      <x:c r="F409" s="50" t="n">
        <x:f>MAX(0,E409*(1+EXP((LN(1+Real_MC_30Y!$J$11)-0.5*Real_MC_30Y!$J$12^2)+Real_MC_30Y!$J$12*((RAND()+RAND()+RAND()+RAND()+RAND()+RAND()+RAND()+RAND()+RAND()+RAND()+RAND()+RAND())-6))-1)+Real_MC_30Y!F$58)</x:f>
        <x:v>1722968.6175129192</x:v>
      </x:c>
      <x:c r="G409" s="50" t="n">
        <x:f>MAX(0,F409*(1+EXP((LN(1+Real_MC_30Y!$J$11)-0.5*Real_MC_30Y!$J$12^2)+Real_MC_30Y!$J$12*((RAND()+RAND()+RAND()+RAND()+RAND()+RAND()+RAND()+RAND()+RAND()+RAND()+RAND()+RAND())-6))-1)+Real_MC_30Y!G$58)</x:f>
        <x:v>1806284.921043834</x:v>
      </x:c>
      <x:c r="H409" s="50" t="n">
        <x:f>MAX(0,G409*(1+EXP((LN(1+Real_MC_30Y!$J$11)-0.5*Real_MC_30Y!$J$12^2)+Real_MC_30Y!$J$12*((RAND()+RAND()+RAND()+RAND()+RAND()+RAND()+RAND()+RAND()+RAND()+RAND()+RAND()+RAND())-6))-1)+Real_MC_30Y!H$58)</x:f>
        <x:v>2350801.9519514036</x:v>
      </x:c>
      <x:c r="I409" s="50" t="n">
        <x:f>MAX(0,H409*(1+EXP((LN(1+Real_MC_30Y!$J$11)-0.5*Real_MC_30Y!$J$12^2)+Real_MC_30Y!$J$12*((RAND()+RAND()+RAND()+RAND()+RAND()+RAND()+RAND()+RAND()+RAND()+RAND()+RAND()+RAND())-6))-1)+Real_MC_30Y!I$58)</x:f>
        <x:v>2782171.026193998</x:v>
      </x:c>
      <x:c r="J409" s="50" t="n">
        <x:f>MAX(0,I409*(1+EXP((LN(1+Real_MC_30Y!$J$11)-0.5*Real_MC_30Y!$J$12^2)+Real_MC_30Y!$J$12*((RAND()+RAND()+RAND()+RAND()+RAND()+RAND()+RAND()+RAND()+RAND()+RAND()+RAND()+RAND())-6))-1)+Real_MC_30Y!J$58)</x:f>
        <x:v>2157937.087484843</x:v>
      </x:c>
      <x:c r="K409" s="50" t="n">
        <x:f>MAX(0,J409*(1+EXP((LN(1+Real_MC_30Y!$J$11)-0.5*Real_MC_30Y!$J$12^2)+Real_MC_30Y!$J$12*((RAND()+RAND()+RAND()+RAND()+RAND()+RAND()+RAND()+RAND()+RAND()+RAND()+RAND()+RAND())-6))-1)+Real_MC_30Y!K$58)</x:f>
        <x:v>2513044.9116756907</x:v>
      </x:c>
      <x:c r="L409" s="50" t="n">
        <x:f>MAX(0,K409*(1+EXP((LN(1+Real_MC_30Y!$J$11)-0.5*Real_MC_30Y!$J$12^2)+Real_MC_30Y!$J$12*((RAND()+RAND()+RAND()+RAND()+RAND()+RAND()+RAND()+RAND()+RAND()+RAND()+RAND()+RAND())-6))-1)+Real_MC_30Y!L$58)</x:f>
        <x:v>2516550.5338422237</x:v>
      </x:c>
      <x:c r="M409" s="50" t="n">
        <x:f>MAX(0,L409*(1+EXP((LN(1+Real_MC_30Y!$J$11)-0.5*Real_MC_30Y!$J$12^2)+Real_MC_30Y!$J$12*((RAND()+RAND()+RAND()+RAND()+RAND()+RAND()+RAND()+RAND()+RAND()+RAND()+RAND()+RAND())-6))-1)+Real_MC_30Y!M$58)</x:f>
        <x:v>2921710.060745558</x:v>
      </x:c>
      <x:c r="N409" s="50" t="n">
        <x:f>MAX(0,M409*(1+EXP((LN(1+Real_MC_30Y!$J$11)-0.5*Real_MC_30Y!$J$12^2)+Real_MC_30Y!$J$12*((RAND()+RAND()+RAND()+RAND()+RAND()+RAND()+RAND()+RAND()+RAND()+RAND()+RAND()+RAND())-6))-1)+Real_MC_30Y!N$58)</x:f>
        <x:v>3555463.350096522</x:v>
      </x:c>
      <x:c r="O409" s="50" t="n">
        <x:f>MAX(0,N409*(1+EXP((LN(1+Real_MC_30Y!$J$11)-0.5*Real_MC_30Y!$J$12^2)+Real_MC_30Y!$J$12*((RAND()+RAND()+RAND()+RAND()+RAND()+RAND()+RAND()+RAND()+RAND()+RAND()+RAND()+RAND())-6))-1)+Real_MC_30Y!O$58)</x:f>
        <x:v>4284598.744694128</x:v>
      </x:c>
      <x:c r="P409" s="50" t="n">
        <x:f>MAX(0,O409*(1+EXP((LN(1+Real_MC_30Y!$J$11)-0.5*Real_MC_30Y!$J$12^2)+Real_MC_30Y!$J$12*((RAND()+RAND()+RAND()+RAND()+RAND()+RAND()+RAND()+RAND()+RAND()+RAND()+RAND()+RAND())-6))-1)+Real_MC_30Y!P$58)</x:f>
        <x:v>4479826.70334445</x:v>
      </x:c>
      <x:c r="Q409" s="50" t="n">
        <x:f>MAX(0,P409*(1+EXP((LN(1+Real_MC_30Y!$J$11)-0.5*Real_MC_30Y!$J$12^2)+Real_MC_30Y!$J$12*((RAND()+RAND()+RAND()+RAND()+RAND()+RAND()+RAND()+RAND()+RAND()+RAND()+RAND()+RAND())-6))-1)+Real_MC_30Y!Q$58)</x:f>
        <x:v>5722491.659728538</x:v>
      </x:c>
      <x:c r="R409" s="50" t="n">
        <x:f>MAX(0,Q409*(1+EXP((LN(1+Real_MC_30Y!$J$11)-0.5*Real_MC_30Y!$J$12^2)+Real_MC_30Y!$J$12*((RAND()+RAND()+RAND()+RAND()+RAND()+RAND()+RAND()+RAND()+RAND()+RAND()+RAND()+RAND())-6))-1)+Real_MC_30Y!R$58)</x:f>
        <x:v>4766401.144447783</x:v>
      </x:c>
      <x:c r="S409" s="50" t="n">
        <x:f>MAX(0,R409*(1+EXP((LN(1+Real_MC_30Y!$J$11)-0.5*Real_MC_30Y!$J$12^2)+Real_MC_30Y!$J$12*((RAND()+RAND()+RAND()+RAND()+RAND()+RAND()+RAND()+RAND()+RAND()+RAND()+RAND()+RAND())-6))-1)+Real_MC_30Y!S$58)</x:f>
        <x:v>4451367.108619346</x:v>
      </x:c>
      <x:c r="T409" s="50" t="n">
        <x:f>MAX(0,S409*(1+EXP((LN(1+Real_MC_30Y!$J$11)-0.5*Real_MC_30Y!$J$12^2)+Real_MC_30Y!$J$12*((RAND()+RAND()+RAND()+RAND()+RAND()+RAND()+RAND()+RAND()+RAND()+RAND()+RAND()+RAND())-6))-1)+Real_MC_30Y!T$58)</x:f>
        <x:v>4316414.296102372</x:v>
      </x:c>
      <x:c r="U409" s="50" t="n">
        <x:f>MAX(0,T409*(1+EXP((LN(1+Real_MC_30Y!$J$11)-0.5*Real_MC_30Y!$J$12^2)+Real_MC_30Y!$J$12*((RAND()+RAND()+RAND()+RAND()+RAND()+RAND()+RAND()+RAND()+RAND()+RAND()+RAND()+RAND())-6))-1)+Real_MC_30Y!U$58)</x:f>
        <x:v>2999375.5114699984</x:v>
      </x:c>
      <x:c r="V409" s="50" t="n">
        <x:f>MAX(0,U409*(1+EXP((LN(1+Real_MC_30Y!$J$11)-0.5*Real_MC_30Y!$J$12^2)+Real_MC_30Y!$J$12*((RAND()+RAND()+RAND()+RAND()+RAND()+RAND()+RAND()+RAND()+RAND()+RAND()+RAND()+RAND())-6))-1)+Real_MC_30Y!V$58)</x:f>
        <x:v>4125389.7612823904</x:v>
      </x:c>
      <x:c r="W409" s="50" t="n">
        <x:f>MAX(0,V409*(1+EXP((LN(1+Real_MC_30Y!$J$11)-0.5*Real_MC_30Y!$J$12^2)+Real_MC_30Y!$J$12*((RAND()+RAND()+RAND()+RAND()+RAND()+RAND()+RAND()+RAND()+RAND()+RAND()+RAND()+RAND())-6))-1)+Real_MC_30Y!W$58)</x:f>
        <x:v>5110320.4903987665</x:v>
      </x:c>
      <x:c r="X409" s="50" t="n">
        <x:f>MAX(0,W409*(1+EXP((LN(1+Real_MC_30Y!$J$11)-0.5*Real_MC_30Y!$J$12^2)+Real_MC_30Y!$J$12*((RAND()+RAND()+RAND()+RAND()+RAND()+RAND()+RAND()+RAND()+RAND()+RAND()+RAND()+RAND())-6))-1)+Real_MC_30Y!X$58)</x:f>
        <x:v>5040794.665062639</x:v>
      </x:c>
      <x:c r="Y409" s="50" t="n">
        <x:f>MAX(0,X409*(1+EXP((LN(1+Real_MC_30Y!$J$11)-0.5*Real_MC_30Y!$J$12^2)+Real_MC_30Y!$J$12*((RAND()+RAND()+RAND()+RAND()+RAND()+RAND()+RAND()+RAND()+RAND()+RAND()+RAND()+RAND())-6))-1)+Real_MC_30Y!Y$58)</x:f>
        <x:v>4678305.775708278</x:v>
      </x:c>
      <x:c r="Z409" s="50" t="n">
        <x:f>MAX(0,Y409*(1+EXP((LN(1+Real_MC_30Y!$J$11)-0.5*Real_MC_30Y!$J$12^2)+Real_MC_30Y!$J$12*((RAND()+RAND()+RAND()+RAND()+RAND()+RAND()+RAND()+RAND()+RAND()+RAND()+RAND()+RAND())-6))-1)+Real_MC_30Y!Z$58)</x:f>
        <x:v>3999932.8528716555</x:v>
      </x:c>
      <x:c r="AA409" s="50" t="n">
        <x:f>MAX(0,Z409*(1+EXP((LN(1+Real_MC_30Y!$J$11)-0.5*Real_MC_30Y!$J$12^2)+Real_MC_30Y!$J$12*((RAND()+RAND()+RAND()+RAND()+RAND()+RAND()+RAND()+RAND()+RAND()+RAND()+RAND()+RAND())-6))-1)+Real_MC_30Y!AA$58)</x:f>
        <x:v>3699175.9329152815</x:v>
      </x:c>
      <x:c r="AB409" s="50" t="n">
        <x:f>MAX(0,AA409*(1+EXP((LN(1+Real_MC_30Y!$J$11)-0.5*Real_MC_30Y!$J$12^2)+Real_MC_30Y!$J$12*((RAND()+RAND()+RAND()+RAND()+RAND()+RAND()+RAND()+RAND()+RAND()+RAND()+RAND()+RAND())-6))-1)+Real_MC_30Y!AB$58)</x:f>
        <x:v>4104266.4359369837</x:v>
      </x:c>
      <x:c r="AC409" s="50" t="n">
        <x:f>MAX(0,AB409*(1+EXP((LN(1+Real_MC_30Y!$J$11)-0.5*Real_MC_30Y!$J$12^2)+Real_MC_30Y!$J$12*((RAND()+RAND()+RAND()+RAND()+RAND()+RAND()+RAND()+RAND()+RAND()+RAND()+RAND()+RAND())-6))-1)+Real_MC_30Y!AC$58)</x:f>
        <x:v>3336984.165971121</x:v>
      </x:c>
      <x:c r="AD409" s="50" t="n">
        <x:f>MAX(0,AC409*(1+EXP((LN(1+Real_MC_30Y!$J$11)-0.5*Real_MC_30Y!$J$12^2)+Real_MC_30Y!$J$12*((RAND()+RAND()+RAND()+RAND()+RAND()+RAND()+RAND()+RAND()+RAND()+RAND()+RAND()+RAND())-6))-1)+Real_MC_30Y!AD$58)</x:f>
        <x:v>3880952.605077716</x:v>
      </x:c>
      <x:c r="AE409" s="50" t="n">
        <x:f>MAX(0,AD409*(1+EXP((LN(1+Real_MC_30Y!$J$11)-0.5*Real_MC_30Y!$J$12^2)+Real_MC_30Y!$J$12*((RAND()+RAND()+RAND()+RAND()+RAND()+RAND()+RAND()+RAND()+RAND()+RAND()+RAND()+RAND())-6))-1)+Real_MC_30Y!AE$58)</x:f>
        <x:v>3774365.5734562855</x:v>
      </x:c>
      <x:c r="AF409" s="50" t="n">
        <x:f>MAX(0,AE409*(1+EXP((LN(1+Real_MC_30Y!$J$11)-0.5*Real_MC_30Y!$J$12^2)+Real_MC_30Y!$J$12*((RAND()+RAND()+RAND()+RAND()+RAND()+RAND()+RAND()+RAND()+RAND()+RAND()+RAND()+RAND())-6))-1)+Real_MC_30Y!AF$58)</x:f>
        <x:v>4047025.9844625564</x:v>
      </x:c>
    </x:row>
    <x:row r="410">
      <x:c r="A410">
        <x:v>406</x:v>
      </x:c>
      <x:c r="B410" s="50" t="n">
        <x:f>MAX(0,Liquidity_30Y!$C$14+Real_MC_30Y!B$57-Real_MC_30Y!B$56)</x:f>
        <x:v>1029031.25</x:v>
      </x:c>
      <x:c r="C410" s="50" t="n">
        <x:f>MAX(0,B410*(1+EXP((LN(1+Real_MC_30Y!$J$11)-0.5*Real_MC_30Y!$J$12^2)+Real_MC_30Y!$J$12*((RAND()+RAND()+RAND()+RAND()+RAND()+RAND()+RAND()+RAND()+RAND()+RAND()+RAND()+RAND())-6))-1)+Real_MC_30Y!C$58)</x:f>
        <x:v>1036192.9116191055</x:v>
      </x:c>
      <x:c r="D410" s="50" t="n">
        <x:f>MAX(0,C410*(1+EXP((LN(1+Real_MC_30Y!$J$11)-0.5*Real_MC_30Y!$J$12^2)+Real_MC_30Y!$J$12*((RAND()+RAND()+RAND()+RAND()+RAND()+RAND()+RAND()+RAND()+RAND()+RAND()+RAND()+RAND())-6))-1)+Real_MC_30Y!D$58)</x:f>
        <x:v>978337.8198443025</x:v>
      </x:c>
      <x:c r="E410" s="50" t="n">
        <x:f>MAX(0,D410*(1+EXP((LN(1+Real_MC_30Y!$J$11)-0.5*Real_MC_30Y!$J$12^2)+Real_MC_30Y!$J$12*((RAND()+RAND()+RAND()+RAND()+RAND()+RAND()+RAND()+RAND()+RAND()+RAND()+RAND()+RAND())-6))-1)+Real_MC_30Y!E$58)</x:f>
        <x:v>768028.7412115901</x:v>
      </x:c>
      <x:c r="F410" s="50" t="n">
        <x:f>MAX(0,E410*(1+EXP((LN(1+Real_MC_30Y!$J$11)-0.5*Real_MC_30Y!$J$12^2)+Real_MC_30Y!$J$12*((RAND()+RAND()+RAND()+RAND()+RAND()+RAND()+RAND()+RAND()+RAND()+RAND()+RAND()+RAND())-6))-1)+Real_MC_30Y!F$58)</x:f>
        <x:v>775372.6522207644</x:v>
      </x:c>
      <x:c r="G410" s="50" t="n">
        <x:f>MAX(0,F410*(1+EXP((LN(1+Real_MC_30Y!$J$11)-0.5*Real_MC_30Y!$J$12^2)+Real_MC_30Y!$J$12*((RAND()+RAND()+RAND()+RAND()+RAND()+RAND()+RAND()+RAND()+RAND()+RAND()+RAND()+RAND())-6))-1)+Real_MC_30Y!G$58)</x:f>
        <x:v>925446.6260194421</x:v>
      </x:c>
      <x:c r="H410" s="50" t="n">
        <x:f>MAX(0,G410*(1+EXP((LN(1+Real_MC_30Y!$J$11)-0.5*Real_MC_30Y!$J$12^2)+Real_MC_30Y!$J$12*((RAND()+RAND()+RAND()+RAND()+RAND()+RAND()+RAND()+RAND()+RAND()+RAND()+RAND()+RAND())-6))-1)+Real_MC_30Y!H$58)</x:f>
        <x:v>1059572.6937290758</x:v>
      </x:c>
      <x:c r="I410" s="50" t="n">
        <x:f>MAX(0,H410*(1+EXP((LN(1+Real_MC_30Y!$J$11)-0.5*Real_MC_30Y!$J$12^2)+Real_MC_30Y!$J$12*((RAND()+RAND()+RAND()+RAND()+RAND()+RAND()+RAND()+RAND()+RAND()+RAND()+RAND()+RAND())-6))-1)+Real_MC_30Y!I$58)</x:f>
        <x:v>666374.2036489263</x:v>
      </x:c>
      <x:c r="J410" s="50" t="n">
        <x:f>MAX(0,I410*(1+EXP((LN(1+Real_MC_30Y!$J$11)-0.5*Real_MC_30Y!$J$12^2)+Real_MC_30Y!$J$12*((RAND()+RAND()+RAND()+RAND()+RAND()+RAND()+RAND()+RAND()+RAND()+RAND()+RAND()+RAND())-6))-1)+Real_MC_30Y!J$58)</x:f>
        <x:v>710023.501022444</x:v>
      </x:c>
      <x:c r="K410" s="50" t="n">
        <x:f>MAX(0,J410*(1+EXP((LN(1+Real_MC_30Y!$J$11)-0.5*Real_MC_30Y!$J$12^2)+Real_MC_30Y!$J$12*((RAND()+RAND()+RAND()+RAND()+RAND()+RAND()+RAND()+RAND()+RAND()+RAND()+RAND()+RAND())-6))-1)+Real_MC_30Y!K$58)</x:f>
        <x:v>759114.65847387</x:v>
      </x:c>
      <x:c r="L410" s="50" t="n">
        <x:f>MAX(0,K410*(1+EXP((LN(1+Real_MC_30Y!$J$11)-0.5*Real_MC_30Y!$J$12^2)+Real_MC_30Y!$J$12*((RAND()+RAND()+RAND()+RAND()+RAND()+RAND()+RAND()+RAND()+RAND()+RAND()+RAND()+RAND())-6))-1)+Real_MC_30Y!L$58)</x:f>
        <x:v>799489.5010266249</x:v>
      </x:c>
      <x:c r="M410" s="50" t="n">
        <x:f>MAX(0,L410*(1+EXP((LN(1+Real_MC_30Y!$J$11)-0.5*Real_MC_30Y!$J$12^2)+Real_MC_30Y!$J$12*((RAND()+RAND()+RAND()+RAND()+RAND()+RAND()+RAND()+RAND()+RAND()+RAND()+RAND()+RAND())-6))-1)+Real_MC_30Y!M$58)</x:f>
        <x:v>751504.1505732336</x:v>
      </x:c>
      <x:c r="N410" s="50" t="n">
        <x:f>MAX(0,M410*(1+EXP((LN(1+Real_MC_30Y!$J$11)-0.5*Real_MC_30Y!$J$12^2)+Real_MC_30Y!$J$12*((RAND()+RAND()+RAND()+RAND()+RAND()+RAND()+RAND()+RAND()+RAND()+RAND()+RAND()+RAND())-6))-1)+Real_MC_30Y!N$58)</x:f>
        <x:v>780404.2644526309</x:v>
      </x:c>
      <x:c r="O410" s="50" t="n">
        <x:f>MAX(0,N410*(1+EXP((LN(1+Real_MC_30Y!$J$11)-0.5*Real_MC_30Y!$J$12^2)+Real_MC_30Y!$J$12*((RAND()+RAND()+RAND()+RAND()+RAND()+RAND()+RAND()+RAND()+RAND()+RAND()+RAND()+RAND())-6))-1)+Real_MC_30Y!O$58)</x:f>
        <x:v>760165.272232005</x:v>
      </x:c>
      <x:c r="P410" s="50" t="n">
        <x:f>MAX(0,O410*(1+EXP((LN(1+Real_MC_30Y!$J$11)-0.5*Real_MC_30Y!$J$12^2)+Real_MC_30Y!$J$12*((RAND()+RAND()+RAND()+RAND()+RAND()+RAND()+RAND()+RAND()+RAND()+RAND()+RAND()+RAND())-6))-1)+Real_MC_30Y!P$58)</x:f>
        <x:v>775894.3342623825</x:v>
      </x:c>
      <x:c r="Q410" s="50" t="n">
        <x:f>MAX(0,P410*(1+EXP((LN(1+Real_MC_30Y!$J$11)-0.5*Real_MC_30Y!$J$12^2)+Real_MC_30Y!$J$12*((RAND()+RAND()+RAND()+RAND()+RAND()+RAND()+RAND()+RAND()+RAND()+RAND()+RAND()+RAND())-6))-1)+Real_MC_30Y!Q$58)</x:f>
        <x:v>818282.075599411</x:v>
      </x:c>
      <x:c r="R410" s="50" t="n">
        <x:f>MAX(0,Q410*(1+EXP((LN(1+Real_MC_30Y!$J$11)-0.5*Real_MC_30Y!$J$12^2)+Real_MC_30Y!$J$12*((RAND()+RAND()+RAND()+RAND()+RAND()+RAND()+RAND()+RAND()+RAND()+RAND()+RAND()+RAND())-6))-1)+Real_MC_30Y!R$58)</x:f>
        <x:v>896769.5813388785</x:v>
      </x:c>
      <x:c r="S410" s="50" t="n">
        <x:f>MAX(0,R410*(1+EXP((LN(1+Real_MC_30Y!$J$11)-0.5*Real_MC_30Y!$J$12^2)+Real_MC_30Y!$J$12*((RAND()+RAND()+RAND()+RAND()+RAND()+RAND()+RAND()+RAND()+RAND()+RAND()+RAND()+RAND())-6))-1)+Real_MC_30Y!S$58)</x:f>
        <x:v>970551.0250494</x:v>
      </x:c>
      <x:c r="T410" s="50" t="n">
        <x:f>MAX(0,S410*(1+EXP((LN(1+Real_MC_30Y!$J$11)-0.5*Real_MC_30Y!$J$12^2)+Real_MC_30Y!$J$12*((RAND()+RAND()+RAND()+RAND()+RAND()+RAND()+RAND()+RAND()+RAND()+RAND()+RAND()+RAND())-6))-1)+Real_MC_30Y!T$58)</x:f>
        <x:v>901143.992887294</x:v>
      </x:c>
      <x:c r="U410" s="50" t="n">
        <x:f>MAX(0,T410*(1+EXP((LN(1+Real_MC_30Y!$J$11)-0.5*Real_MC_30Y!$J$12^2)+Real_MC_30Y!$J$12*((RAND()+RAND()+RAND()+RAND()+RAND()+RAND()+RAND()+RAND()+RAND()+RAND()+RAND()+RAND())-6))-1)+Real_MC_30Y!U$58)</x:f>
        <x:v>919032.2937472146</x:v>
      </x:c>
      <x:c r="V410" s="50" t="n">
        <x:f>MAX(0,U410*(1+EXP((LN(1+Real_MC_30Y!$J$11)-0.5*Real_MC_30Y!$J$12^2)+Real_MC_30Y!$J$12*((RAND()+RAND()+RAND()+RAND()+RAND()+RAND()+RAND()+RAND()+RAND()+RAND()+RAND()+RAND())-6))-1)+Real_MC_30Y!V$58)</x:f>
        <x:v>1075493.2662013068</x:v>
      </x:c>
      <x:c r="W410" s="50" t="n">
        <x:f>MAX(0,V410*(1+EXP((LN(1+Real_MC_30Y!$J$11)-0.5*Real_MC_30Y!$J$12^2)+Real_MC_30Y!$J$12*((RAND()+RAND()+RAND()+RAND()+RAND()+RAND()+RAND()+RAND()+RAND()+RAND()+RAND()+RAND())-6))-1)+Real_MC_30Y!W$58)</x:f>
        <x:v>1069639.8316167088</x:v>
      </x:c>
      <x:c r="X410" s="50" t="n">
        <x:f>MAX(0,W410*(1+EXP((LN(1+Real_MC_30Y!$J$11)-0.5*Real_MC_30Y!$J$12^2)+Real_MC_30Y!$J$12*((RAND()+RAND()+RAND()+RAND()+RAND()+RAND()+RAND()+RAND()+RAND()+RAND()+RAND()+RAND())-6))-1)+Real_MC_30Y!X$58)</x:f>
        <x:v>1361006.2450266487</x:v>
      </x:c>
      <x:c r="Y410" s="50" t="n">
        <x:f>MAX(0,X410*(1+EXP((LN(1+Real_MC_30Y!$J$11)-0.5*Real_MC_30Y!$J$12^2)+Real_MC_30Y!$J$12*((RAND()+RAND()+RAND()+RAND()+RAND()+RAND()+RAND()+RAND()+RAND()+RAND()+RAND()+RAND())-6))-1)+Real_MC_30Y!Y$58)</x:f>
        <x:v>1635807.3975863855</x:v>
      </x:c>
      <x:c r="Z410" s="50" t="n">
        <x:f>MAX(0,Y410*(1+EXP((LN(1+Real_MC_30Y!$J$11)-0.5*Real_MC_30Y!$J$12^2)+Real_MC_30Y!$J$12*((RAND()+RAND()+RAND()+RAND()+RAND()+RAND()+RAND()+RAND()+RAND()+RAND()+RAND()+RAND())-6))-1)+Real_MC_30Y!Z$58)</x:f>
        <x:v>1557470.1434641075</x:v>
      </x:c>
      <x:c r="AA410" s="50" t="n">
        <x:f>MAX(0,Z410*(1+EXP((LN(1+Real_MC_30Y!$J$11)-0.5*Real_MC_30Y!$J$12^2)+Real_MC_30Y!$J$12*((RAND()+RAND()+RAND()+RAND()+RAND()+RAND()+RAND()+RAND()+RAND()+RAND()+RAND()+RAND())-6))-1)+Real_MC_30Y!AA$58)</x:f>
        <x:v>1980050.8122989347</x:v>
      </x:c>
      <x:c r="AB410" s="50" t="n">
        <x:f>MAX(0,AA410*(1+EXP((LN(1+Real_MC_30Y!$J$11)-0.5*Real_MC_30Y!$J$12^2)+Real_MC_30Y!$J$12*((RAND()+RAND()+RAND()+RAND()+RAND()+RAND()+RAND()+RAND()+RAND()+RAND()+RAND()+RAND())-6))-1)+Real_MC_30Y!AB$58)</x:f>
        <x:v>1918326.084386648</x:v>
      </x:c>
      <x:c r="AC410" s="50" t="n">
        <x:f>MAX(0,AB410*(1+EXP((LN(1+Real_MC_30Y!$J$11)-0.5*Real_MC_30Y!$J$12^2)+Real_MC_30Y!$J$12*((RAND()+RAND()+RAND()+RAND()+RAND()+RAND()+RAND()+RAND()+RAND()+RAND()+RAND()+RAND())-6))-1)+Real_MC_30Y!AC$58)</x:f>
        <x:v>2103153.386452727</x:v>
      </x:c>
      <x:c r="AD410" s="50" t="n">
        <x:f>MAX(0,AC410*(1+EXP((LN(1+Real_MC_30Y!$J$11)-0.5*Real_MC_30Y!$J$12^2)+Real_MC_30Y!$J$12*((RAND()+RAND()+RAND()+RAND()+RAND()+RAND()+RAND()+RAND()+RAND()+RAND()+RAND()+RAND())-6))-1)+Real_MC_30Y!AD$58)</x:f>
        <x:v>2143260.2495509526</x:v>
      </x:c>
      <x:c r="AE410" s="50" t="n">
        <x:f>MAX(0,AD410*(1+EXP((LN(1+Real_MC_30Y!$J$11)-0.5*Real_MC_30Y!$J$12^2)+Real_MC_30Y!$J$12*((RAND()+RAND()+RAND()+RAND()+RAND()+RAND()+RAND()+RAND()+RAND()+RAND()+RAND()+RAND())-6))-1)+Real_MC_30Y!AE$58)</x:f>
        <x:v>2135444.2428704975</x:v>
      </x:c>
      <x:c r="AF410" s="50" t="n">
        <x:f>MAX(0,AE410*(1+EXP((LN(1+Real_MC_30Y!$J$11)-0.5*Real_MC_30Y!$J$12^2)+Real_MC_30Y!$J$12*((RAND()+RAND()+RAND()+RAND()+RAND()+RAND()+RAND()+RAND()+RAND()+RAND()+RAND()+RAND())-6))-1)+Real_MC_30Y!AF$58)</x:f>
        <x:v>2714271.116316149</x:v>
      </x:c>
    </x:row>
    <x:row r="411">
      <x:c r="A411">
        <x:v>407</x:v>
      </x:c>
      <x:c r="B411" s="50" t="n">
        <x:f>MAX(0,Liquidity_30Y!$C$14+Real_MC_30Y!B$57-Real_MC_30Y!B$56)</x:f>
        <x:v>1029031.25</x:v>
      </x:c>
      <x:c r="C411" s="50" t="n">
        <x:f>MAX(0,B411*(1+EXP((LN(1+Real_MC_30Y!$J$11)-0.5*Real_MC_30Y!$J$12^2)+Real_MC_30Y!$J$12*((RAND()+RAND()+RAND()+RAND()+RAND()+RAND()+RAND()+RAND()+RAND()+RAND()+RAND()+RAND())-6))-1)+Real_MC_30Y!C$58)</x:f>
        <x:v>1038915.7203822932</x:v>
      </x:c>
      <x:c r="D411" s="50" t="n">
        <x:f>MAX(0,C411*(1+EXP((LN(1+Real_MC_30Y!$J$11)-0.5*Real_MC_30Y!$J$12^2)+Real_MC_30Y!$J$12*((RAND()+RAND()+RAND()+RAND()+RAND()+RAND()+RAND()+RAND()+RAND()+RAND()+RAND()+RAND())-6))-1)+Real_MC_30Y!D$58)</x:f>
        <x:v>1463076.5373030237</x:v>
      </x:c>
      <x:c r="E411" s="50" t="n">
        <x:f>MAX(0,D411*(1+EXP((LN(1+Real_MC_30Y!$J$11)-0.5*Real_MC_30Y!$J$12^2)+Real_MC_30Y!$J$12*((RAND()+RAND()+RAND()+RAND()+RAND()+RAND()+RAND()+RAND()+RAND()+RAND()+RAND()+RAND())-6))-1)+Real_MC_30Y!E$58)</x:f>
        <x:v>1450810.800197265</x:v>
      </x:c>
      <x:c r="F411" s="50" t="n">
        <x:f>MAX(0,E411*(1+EXP((LN(1+Real_MC_30Y!$J$11)-0.5*Real_MC_30Y!$J$12^2)+Real_MC_30Y!$J$12*((RAND()+RAND()+RAND()+RAND()+RAND()+RAND()+RAND()+RAND()+RAND()+RAND()+RAND()+RAND())-6))-1)+Real_MC_30Y!F$58)</x:f>
        <x:v>1247084.729955195</x:v>
      </x:c>
      <x:c r="G411" s="50" t="n">
        <x:f>MAX(0,F411*(1+EXP((LN(1+Real_MC_30Y!$J$11)-0.5*Real_MC_30Y!$J$12^2)+Real_MC_30Y!$J$12*((RAND()+RAND()+RAND()+RAND()+RAND()+RAND()+RAND()+RAND()+RAND()+RAND()+RAND()+RAND())-6))-1)+Real_MC_30Y!G$58)</x:f>
        <x:v>1112165.1101812304</x:v>
      </x:c>
      <x:c r="H411" s="50" t="n">
        <x:f>MAX(0,G411*(1+EXP((LN(1+Real_MC_30Y!$J$11)-0.5*Real_MC_30Y!$J$12^2)+Real_MC_30Y!$J$12*((RAND()+RAND()+RAND()+RAND()+RAND()+RAND()+RAND()+RAND()+RAND()+RAND()+RAND()+RAND())-6))-1)+Real_MC_30Y!H$58)</x:f>
        <x:v>997056.7172935661</x:v>
      </x:c>
      <x:c r="I411" s="50" t="n">
        <x:f>MAX(0,H411*(1+EXP((LN(1+Real_MC_30Y!$J$11)-0.5*Real_MC_30Y!$J$12^2)+Real_MC_30Y!$J$12*((RAND()+RAND()+RAND()+RAND()+RAND()+RAND()+RAND()+RAND()+RAND()+RAND()+RAND()+RAND())-6))-1)+Real_MC_30Y!I$58)</x:f>
        <x:v>841981.3632695081</x:v>
      </x:c>
      <x:c r="J411" s="50" t="n">
        <x:f>MAX(0,I411*(1+EXP((LN(1+Real_MC_30Y!$J$11)-0.5*Real_MC_30Y!$J$12^2)+Real_MC_30Y!$J$12*((RAND()+RAND()+RAND()+RAND()+RAND()+RAND()+RAND()+RAND()+RAND()+RAND()+RAND()+RAND())-6))-1)+Real_MC_30Y!J$58)</x:f>
        <x:v>941901.3857614235</x:v>
      </x:c>
      <x:c r="K411" s="50" t="n">
        <x:f>MAX(0,J411*(1+EXP((LN(1+Real_MC_30Y!$J$11)-0.5*Real_MC_30Y!$J$12^2)+Real_MC_30Y!$J$12*((RAND()+RAND()+RAND()+RAND()+RAND()+RAND()+RAND()+RAND()+RAND()+RAND()+RAND()+RAND())-6))-1)+Real_MC_30Y!K$58)</x:f>
        <x:v>861512.0845184269</x:v>
      </x:c>
      <x:c r="L411" s="50" t="n">
        <x:f>MAX(0,K411*(1+EXP((LN(1+Real_MC_30Y!$J$11)-0.5*Real_MC_30Y!$J$12^2)+Real_MC_30Y!$J$12*((RAND()+RAND()+RAND()+RAND()+RAND()+RAND()+RAND()+RAND()+RAND()+RAND()+RAND()+RAND())-6))-1)+Real_MC_30Y!L$58)</x:f>
        <x:v>832607.1133230544</x:v>
      </x:c>
      <x:c r="M411" s="50" t="n">
        <x:f>MAX(0,L411*(1+EXP((LN(1+Real_MC_30Y!$J$11)-0.5*Real_MC_30Y!$J$12^2)+Real_MC_30Y!$J$12*((RAND()+RAND()+RAND()+RAND()+RAND()+RAND()+RAND()+RAND()+RAND()+RAND()+RAND()+RAND())-6))-1)+Real_MC_30Y!M$58)</x:f>
        <x:v>845607.2471036131</x:v>
      </x:c>
      <x:c r="N411" s="50" t="n">
        <x:f>MAX(0,M411*(1+EXP((LN(1+Real_MC_30Y!$J$11)-0.5*Real_MC_30Y!$J$12^2)+Real_MC_30Y!$J$12*((RAND()+RAND()+RAND()+RAND()+RAND()+RAND()+RAND()+RAND()+RAND()+RAND()+RAND()+RAND())-6))-1)+Real_MC_30Y!N$58)</x:f>
        <x:v>751313.250029173</x:v>
      </x:c>
      <x:c r="O411" s="50" t="n">
        <x:f>MAX(0,N411*(1+EXP((LN(1+Real_MC_30Y!$J$11)-0.5*Real_MC_30Y!$J$12^2)+Real_MC_30Y!$J$12*((RAND()+RAND()+RAND()+RAND()+RAND()+RAND()+RAND()+RAND()+RAND()+RAND()+RAND()+RAND())-6))-1)+Real_MC_30Y!O$58)</x:f>
        <x:v>863599.5578122415</x:v>
      </x:c>
      <x:c r="P411" s="50" t="n">
        <x:f>MAX(0,O411*(1+EXP((LN(1+Real_MC_30Y!$J$11)-0.5*Real_MC_30Y!$J$12^2)+Real_MC_30Y!$J$12*((RAND()+RAND()+RAND()+RAND()+RAND()+RAND()+RAND()+RAND()+RAND()+RAND()+RAND()+RAND())-6))-1)+Real_MC_30Y!P$58)</x:f>
        <x:v>922203.5501234004</x:v>
      </x:c>
      <x:c r="Q411" s="50" t="n">
        <x:f>MAX(0,P411*(1+EXP((LN(1+Real_MC_30Y!$J$11)-0.5*Real_MC_30Y!$J$12^2)+Real_MC_30Y!$J$12*((RAND()+RAND()+RAND()+RAND()+RAND()+RAND()+RAND()+RAND()+RAND()+RAND()+RAND()+RAND())-6))-1)+Real_MC_30Y!Q$58)</x:f>
        <x:v>1139987.0615173867</x:v>
      </x:c>
      <x:c r="R411" s="50" t="n">
        <x:f>MAX(0,Q411*(1+EXP((LN(1+Real_MC_30Y!$J$11)-0.5*Real_MC_30Y!$J$12^2)+Real_MC_30Y!$J$12*((RAND()+RAND()+RAND()+RAND()+RAND()+RAND()+RAND()+RAND()+RAND()+RAND()+RAND()+RAND())-6))-1)+Real_MC_30Y!R$58)</x:f>
        <x:v>1122434.1076024424</x:v>
      </x:c>
      <x:c r="S411" s="50" t="n">
        <x:f>MAX(0,R411*(1+EXP((LN(1+Real_MC_30Y!$J$11)-0.5*Real_MC_30Y!$J$12^2)+Real_MC_30Y!$J$12*((RAND()+RAND()+RAND()+RAND()+RAND()+RAND()+RAND()+RAND()+RAND()+RAND()+RAND()+RAND())-6))-1)+Real_MC_30Y!S$58)</x:f>
        <x:v>1088671.9717314178</x:v>
      </x:c>
      <x:c r="T411" s="50" t="n">
        <x:f>MAX(0,S411*(1+EXP((LN(1+Real_MC_30Y!$J$11)-0.5*Real_MC_30Y!$J$12^2)+Real_MC_30Y!$J$12*((RAND()+RAND()+RAND()+RAND()+RAND()+RAND()+RAND()+RAND()+RAND()+RAND()+RAND()+RAND())-6))-1)+Real_MC_30Y!T$58)</x:f>
        <x:v>1258325.7349949107</x:v>
      </x:c>
      <x:c r="U411" s="50" t="n">
        <x:f>MAX(0,T411*(1+EXP((LN(1+Real_MC_30Y!$J$11)-0.5*Real_MC_30Y!$J$12^2)+Real_MC_30Y!$J$12*((RAND()+RAND()+RAND()+RAND()+RAND()+RAND()+RAND()+RAND()+RAND()+RAND()+RAND()+RAND())-6))-1)+Real_MC_30Y!U$58)</x:f>
        <x:v>1366323.2236395709</x:v>
      </x:c>
      <x:c r="V411" s="50" t="n">
        <x:f>MAX(0,U411*(1+EXP((LN(1+Real_MC_30Y!$J$11)-0.5*Real_MC_30Y!$J$12^2)+Real_MC_30Y!$J$12*((RAND()+RAND()+RAND()+RAND()+RAND()+RAND()+RAND()+RAND()+RAND()+RAND()+RAND()+RAND())-6))-1)+Real_MC_30Y!V$58)</x:f>
        <x:v>1630168.328753756</x:v>
      </x:c>
      <x:c r="W411" s="50" t="n">
        <x:f>MAX(0,V411*(1+EXP((LN(1+Real_MC_30Y!$J$11)-0.5*Real_MC_30Y!$J$12^2)+Real_MC_30Y!$J$12*((RAND()+RAND()+RAND()+RAND()+RAND()+RAND()+RAND()+RAND()+RAND()+RAND()+RAND()+RAND())-6))-1)+Real_MC_30Y!W$58)</x:f>
        <x:v>2152801.056036447</x:v>
      </x:c>
      <x:c r="X411" s="50" t="n">
        <x:f>MAX(0,W411*(1+EXP((LN(1+Real_MC_30Y!$J$11)-0.5*Real_MC_30Y!$J$12^2)+Real_MC_30Y!$J$12*((RAND()+RAND()+RAND()+RAND()+RAND()+RAND()+RAND()+RAND()+RAND()+RAND()+RAND()+RAND())-6))-1)+Real_MC_30Y!X$58)</x:f>
        <x:v>2455577.3904844485</x:v>
      </x:c>
      <x:c r="Y411" s="50" t="n">
        <x:f>MAX(0,X411*(1+EXP((LN(1+Real_MC_30Y!$J$11)-0.5*Real_MC_30Y!$J$12^2)+Real_MC_30Y!$J$12*((RAND()+RAND()+RAND()+RAND()+RAND()+RAND()+RAND()+RAND()+RAND()+RAND()+RAND()+RAND())-6))-1)+Real_MC_30Y!Y$58)</x:f>
        <x:v>2314597.7944019684</x:v>
      </x:c>
      <x:c r="Z411" s="50" t="n">
        <x:f>MAX(0,Y411*(1+EXP((LN(1+Real_MC_30Y!$J$11)-0.5*Real_MC_30Y!$J$12^2)+Real_MC_30Y!$J$12*((RAND()+RAND()+RAND()+RAND()+RAND()+RAND()+RAND()+RAND()+RAND()+RAND()+RAND()+RAND())-6))-1)+Real_MC_30Y!Z$58)</x:f>
        <x:v>2733396.2395776706</x:v>
      </x:c>
      <x:c r="AA411" s="50" t="n">
        <x:f>MAX(0,Z411*(1+EXP((LN(1+Real_MC_30Y!$J$11)-0.5*Real_MC_30Y!$J$12^2)+Real_MC_30Y!$J$12*((RAND()+RAND()+RAND()+RAND()+RAND()+RAND()+RAND()+RAND()+RAND()+RAND()+RAND()+RAND())-6))-1)+Real_MC_30Y!AA$58)</x:f>
        <x:v>2669625.303165063</x:v>
      </x:c>
      <x:c r="AB411" s="50" t="n">
        <x:f>MAX(0,AA411*(1+EXP((LN(1+Real_MC_30Y!$J$11)-0.5*Real_MC_30Y!$J$12^2)+Real_MC_30Y!$J$12*((RAND()+RAND()+RAND()+RAND()+RAND()+RAND()+RAND()+RAND()+RAND()+RAND()+RAND()+RAND())-6))-1)+Real_MC_30Y!AB$58)</x:f>
        <x:v>2725680.0716885896</x:v>
      </x:c>
      <x:c r="AC411" s="50" t="n">
        <x:f>MAX(0,AB411*(1+EXP((LN(1+Real_MC_30Y!$J$11)-0.5*Real_MC_30Y!$J$12^2)+Real_MC_30Y!$J$12*((RAND()+RAND()+RAND()+RAND()+RAND()+RAND()+RAND()+RAND()+RAND()+RAND()+RAND()+RAND())-6))-1)+Real_MC_30Y!AC$58)</x:f>
        <x:v>3151900.72009755</x:v>
      </x:c>
      <x:c r="AD411" s="50" t="n">
        <x:f>MAX(0,AC411*(1+EXP((LN(1+Real_MC_30Y!$J$11)-0.5*Real_MC_30Y!$J$12^2)+Real_MC_30Y!$J$12*((RAND()+RAND()+RAND()+RAND()+RAND()+RAND()+RAND()+RAND()+RAND()+RAND()+RAND()+RAND())-6))-1)+Real_MC_30Y!AD$58)</x:f>
        <x:v>3043531.6741589825</x:v>
      </x:c>
      <x:c r="AE411" s="50" t="n">
        <x:f>MAX(0,AD411*(1+EXP((LN(1+Real_MC_30Y!$J$11)-0.5*Real_MC_30Y!$J$12^2)+Real_MC_30Y!$J$12*((RAND()+RAND()+RAND()+RAND()+RAND()+RAND()+RAND()+RAND()+RAND()+RAND()+RAND()+RAND())-6))-1)+Real_MC_30Y!AE$58)</x:f>
        <x:v>3956216.6831196393</x:v>
      </x:c>
      <x:c r="AF411" s="50" t="n">
        <x:f>MAX(0,AE411*(1+EXP((LN(1+Real_MC_30Y!$J$11)-0.5*Real_MC_30Y!$J$12^2)+Real_MC_30Y!$J$12*((RAND()+RAND()+RAND()+RAND()+RAND()+RAND()+RAND()+RAND()+RAND()+RAND()+RAND()+RAND())-6))-1)+Real_MC_30Y!AF$58)</x:f>
        <x:v>4032379.083790535</x:v>
      </x:c>
    </x:row>
    <x:row r="412">
      <x:c r="A412">
        <x:v>408</x:v>
      </x:c>
      <x:c r="B412" s="50" t="n">
        <x:f>MAX(0,Liquidity_30Y!$C$14+Real_MC_30Y!B$57-Real_MC_30Y!B$56)</x:f>
        <x:v>1029031.25</x:v>
      </x:c>
      <x:c r="C412" s="50" t="n">
        <x:f>MAX(0,B412*(1+EXP((LN(1+Real_MC_30Y!$J$11)-0.5*Real_MC_30Y!$J$12^2)+Real_MC_30Y!$J$12*((RAND()+RAND()+RAND()+RAND()+RAND()+RAND()+RAND()+RAND()+RAND()+RAND()+RAND()+RAND())-6))-1)+Real_MC_30Y!C$58)</x:f>
        <x:v>1119457.814900408</x:v>
      </x:c>
      <x:c r="D412" s="50" t="n">
        <x:f>MAX(0,C412*(1+EXP((LN(1+Real_MC_30Y!$J$11)-0.5*Real_MC_30Y!$J$12^2)+Real_MC_30Y!$J$12*((RAND()+RAND()+RAND()+RAND()+RAND()+RAND()+RAND()+RAND()+RAND()+RAND()+RAND()+RAND())-6))-1)+Real_MC_30Y!D$58)</x:f>
        <x:v>1334537.68961278</x:v>
      </x:c>
      <x:c r="E412" s="50" t="n">
        <x:f>MAX(0,D412*(1+EXP((LN(1+Real_MC_30Y!$J$11)-0.5*Real_MC_30Y!$J$12^2)+Real_MC_30Y!$J$12*((RAND()+RAND()+RAND()+RAND()+RAND()+RAND()+RAND()+RAND()+RAND()+RAND()+RAND()+RAND())-6))-1)+Real_MC_30Y!E$58)</x:f>
        <x:v>1224757.6643228568</x:v>
      </x:c>
      <x:c r="F412" s="50" t="n">
        <x:f>MAX(0,E412*(1+EXP((LN(1+Real_MC_30Y!$J$11)-0.5*Real_MC_30Y!$J$12^2)+Real_MC_30Y!$J$12*((RAND()+RAND()+RAND()+RAND()+RAND()+RAND()+RAND()+RAND()+RAND()+RAND()+RAND()+RAND())-6))-1)+Real_MC_30Y!F$58)</x:f>
        <x:v>1777404.2337038342</x:v>
      </x:c>
      <x:c r="G412" s="50" t="n">
        <x:f>MAX(0,F412*(1+EXP((LN(1+Real_MC_30Y!$J$11)-0.5*Real_MC_30Y!$J$12^2)+Real_MC_30Y!$J$12*((RAND()+RAND()+RAND()+RAND()+RAND()+RAND()+RAND()+RAND()+RAND()+RAND()+RAND()+RAND())-6))-1)+Real_MC_30Y!G$58)</x:f>
        <x:v>1727416.9524372513</x:v>
      </x:c>
      <x:c r="H412" s="50" t="n">
        <x:f>MAX(0,G412*(1+EXP((LN(1+Real_MC_30Y!$J$11)-0.5*Real_MC_30Y!$J$12^2)+Real_MC_30Y!$J$12*((RAND()+RAND()+RAND()+RAND()+RAND()+RAND()+RAND()+RAND()+RAND()+RAND()+RAND()+RAND())-6))-1)+Real_MC_30Y!H$58)</x:f>
        <x:v>1403599.1198793447</x:v>
      </x:c>
      <x:c r="I412" s="50" t="n">
        <x:f>MAX(0,H412*(1+EXP((LN(1+Real_MC_30Y!$J$11)-0.5*Real_MC_30Y!$J$12^2)+Real_MC_30Y!$J$12*((RAND()+RAND()+RAND()+RAND()+RAND()+RAND()+RAND()+RAND()+RAND()+RAND()+RAND()+RAND())-6))-1)+Real_MC_30Y!I$58)</x:f>
        <x:v>1283413.958909843</x:v>
      </x:c>
      <x:c r="J412" s="50" t="n">
        <x:f>MAX(0,I412*(1+EXP((LN(1+Real_MC_30Y!$J$11)-0.5*Real_MC_30Y!$J$12^2)+Real_MC_30Y!$J$12*((RAND()+RAND()+RAND()+RAND()+RAND()+RAND()+RAND()+RAND()+RAND()+RAND()+RAND()+RAND())-6))-1)+Real_MC_30Y!J$58)</x:f>
        <x:v>1034382.8356174732</x:v>
      </x:c>
      <x:c r="K412" s="50" t="n">
        <x:f>MAX(0,J412*(1+EXP((LN(1+Real_MC_30Y!$J$11)-0.5*Real_MC_30Y!$J$12^2)+Real_MC_30Y!$J$12*((RAND()+RAND()+RAND()+RAND()+RAND()+RAND()+RAND()+RAND()+RAND()+RAND()+RAND()+RAND())-6))-1)+Real_MC_30Y!K$58)</x:f>
        <x:v>1428692.3553884348</x:v>
      </x:c>
      <x:c r="L412" s="50" t="n">
        <x:f>MAX(0,K412*(1+EXP((LN(1+Real_MC_30Y!$J$11)-0.5*Real_MC_30Y!$J$12^2)+Real_MC_30Y!$J$12*((RAND()+RAND()+RAND()+RAND()+RAND()+RAND()+RAND()+RAND()+RAND()+RAND()+RAND()+RAND())-6))-1)+Real_MC_30Y!L$58)</x:f>
        <x:v>1334531.2739773395</x:v>
      </x:c>
      <x:c r="M412" s="50" t="n">
        <x:f>MAX(0,L412*(1+EXP((LN(1+Real_MC_30Y!$J$11)-0.5*Real_MC_30Y!$J$12^2)+Real_MC_30Y!$J$12*((RAND()+RAND()+RAND()+RAND()+RAND()+RAND()+RAND()+RAND()+RAND()+RAND()+RAND()+RAND())-6))-1)+Real_MC_30Y!M$58)</x:f>
        <x:v>1674062.4511373646</x:v>
      </x:c>
      <x:c r="N412" s="50" t="n">
        <x:f>MAX(0,M412*(1+EXP((LN(1+Real_MC_30Y!$J$11)-0.5*Real_MC_30Y!$J$12^2)+Real_MC_30Y!$J$12*((RAND()+RAND()+RAND()+RAND()+RAND()+RAND()+RAND()+RAND()+RAND()+RAND()+RAND()+RAND())-6))-1)+Real_MC_30Y!N$58)</x:f>
        <x:v>1787130.7676940567</x:v>
      </x:c>
      <x:c r="O412" s="50" t="n">
        <x:f>MAX(0,N412*(1+EXP((LN(1+Real_MC_30Y!$J$11)-0.5*Real_MC_30Y!$J$12^2)+Real_MC_30Y!$J$12*((RAND()+RAND()+RAND()+RAND()+RAND()+RAND()+RAND()+RAND()+RAND()+RAND()+RAND()+RAND())-6))-1)+Real_MC_30Y!O$58)</x:f>
        <x:v>1359109.5046151634</x:v>
      </x:c>
      <x:c r="P412" s="50" t="n">
        <x:f>MAX(0,O412*(1+EXP((LN(1+Real_MC_30Y!$J$11)-0.5*Real_MC_30Y!$J$12^2)+Real_MC_30Y!$J$12*((RAND()+RAND()+RAND()+RAND()+RAND()+RAND()+RAND()+RAND()+RAND()+RAND()+RAND()+RAND())-6))-1)+Real_MC_30Y!P$58)</x:f>
        <x:v>1342613.870593029</x:v>
      </x:c>
      <x:c r="Q412" s="50" t="n">
        <x:f>MAX(0,P412*(1+EXP((LN(1+Real_MC_30Y!$J$11)-0.5*Real_MC_30Y!$J$12^2)+Real_MC_30Y!$J$12*((RAND()+RAND()+RAND()+RAND()+RAND()+RAND()+RAND()+RAND()+RAND()+RAND()+RAND()+RAND())-6))-1)+Real_MC_30Y!Q$58)</x:f>
        <x:v>1463169.5813797158</x:v>
      </x:c>
      <x:c r="R412" s="50" t="n">
        <x:f>MAX(0,Q412*(1+EXP((LN(1+Real_MC_30Y!$J$11)-0.5*Real_MC_30Y!$J$12^2)+Real_MC_30Y!$J$12*((RAND()+RAND()+RAND()+RAND()+RAND()+RAND()+RAND()+RAND()+RAND()+RAND()+RAND()+RAND())-6))-1)+Real_MC_30Y!R$58)</x:f>
        <x:v>1626109.1226177104</x:v>
      </x:c>
      <x:c r="S412" s="50" t="n">
        <x:f>MAX(0,R412*(1+EXP((LN(1+Real_MC_30Y!$J$11)-0.5*Real_MC_30Y!$J$12^2)+Real_MC_30Y!$J$12*((RAND()+RAND()+RAND()+RAND()+RAND()+RAND()+RAND()+RAND()+RAND()+RAND()+RAND()+RAND())-6))-1)+Real_MC_30Y!S$58)</x:f>
        <x:v>1360524.785075636</x:v>
      </x:c>
      <x:c r="T412" s="50" t="n">
        <x:f>MAX(0,S412*(1+EXP((LN(1+Real_MC_30Y!$J$11)-0.5*Real_MC_30Y!$J$12^2)+Real_MC_30Y!$J$12*((RAND()+RAND()+RAND()+RAND()+RAND()+RAND()+RAND()+RAND()+RAND()+RAND()+RAND()+RAND())-6))-1)+Real_MC_30Y!T$58)</x:f>
        <x:v>1506103.4532934134</x:v>
      </x:c>
      <x:c r="U412" s="50" t="n">
        <x:f>MAX(0,T412*(1+EXP((LN(1+Real_MC_30Y!$J$11)-0.5*Real_MC_30Y!$J$12^2)+Real_MC_30Y!$J$12*((RAND()+RAND()+RAND()+RAND()+RAND()+RAND()+RAND()+RAND()+RAND()+RAND()+RAND()+RAND())-6))-1)+Real_MC_30Y!U$58)</x:f>
        <x:v>1369948.4187000517</x:v>
      </x:c>
      <x:c r="V412" s="50" t="n">
        <x:f>MAX(0,U412*(1+EXP((LN(1+Real_MC_30Y!$J$11)-0.5*Real_MC_30Y!$J$12^2)+Real_MC_30Y!$J$12*((RAND()+RAND()+RAND()+RAND()+RAND()+RAND()+RAND()+RAND()+RAND()+RAND()+RAND()+RAND())-6))-1)+Real_MC_30Y!V$58)</x:f>
        <x:v>1563183.826495607</x:v>
      </x:c>
      <x:c r="W412" s="50" t="n">
        <x:f>MAX(0,V412*(1+EXP((LN(1+Real_MC_30Y!$J$11)-0.5*Real_MC_30Y!$J$12^2)+Real_MC_30Y!$J$12*((RAND()+RAND()+RAND()+RAND()+RAND()+RAND()+RAND()+RAND()+RAND()+RAND()+RAND()+RAND())-6))-1)+Real_MC_30Y!W$58)</x:f>
        <x:v>1558368.0688913881</x:v>
      </x:c>
      <x:c r="X412" s="50" t="n">
        <x:f>MAX(0,W412*(1+EXP((LN(1+Real_MC_30Y!$J$11)-0.5*Real_MC_30Y!$J$12^2)+Real_MC_30Y!$J$12*((RAND()+RAND()+RAND()+RAND()+RAND()+RAND()+RAND()+RAND()+RAND()+RAND()+RAND()+RAND())-6))-1)+Real_MC_30Y!X$58)</x:f>
        <x:v>1832420.469649869</x:v>
      </x:c>
      <x:c r="Y412" s="50" t="n">
        <x:f>MAX(0,X412*(1+EXP((LN(1+Real_MC_30Y!$J$11)-0.5*Real_MC_30Y!$J$12^2)+Real_MC_30Y!$J$12*((RAND()+RAND()+RAND()+RAND()+RAND()+RAND()+RAND()+RAND()+RAND()+RAND()+RAND()+RAND())-6))-1)+Real_MC_30Y!Y$58)</x:f>
        <x:v>1979556.6537617394</x:v>
      </x:c>
      <x:c r="Z412" s="50" t="n">
        <x:f>MAX(0,Y412*(1+EXP((LN(1+Real_MC_30Y!$J$11)-0.5*Real_MC_30Y!$J$12^2)+Real_MC_30Y!$J$12*((RAND()+RAND()+RAND()+RAND()+RAND()+RAND()+RAND()+RAND()+RAND()+RAND()+RAND()+RAND())-6))-1)+Real_MC_30Y!Z$58)</x:f>
        <x:v>2143960.44106953</x:v>
      </x:c>
      <x:c r="AA412" s="50" t="n">
        <x:f>MAX(0,Z412*(1+EXP((LN(1+Real_MC_30Y!$J$11)-0.5*Real_MC_30Y!$J$12^2)+Real_MC_30Y!$J$12*((RAND()+RAND()+RAND()+RAND()+RAND()+RAND()+RAND()+RAND()+RAND()+RAND()+RAND()+RAND())-6))-1)+Real_MC_30Y!AA$58)</x:f>
        <x:v>2450389.23137967</x:v>
      </x:c>
      <x:c r="AB412" s="50" t="n">
        <x:f>MAX(0,AA412*(1+EXP((LN(1+Real_MC_30Y!$J$11)-0.5*Real_MC_30Y!$J$12^2)+Real_MC_30Y!$J$12*((RAND()+RAND()+RAND()+RAND()+RAND()+RAND()+RAND()+RAND()+RAND()+RAND()+RAND()+RAND())-6))-1)+Real_MC_30Y!AB$58)</x:f>
        <x:v>2607346.6813636012</x:v>
      </x:c>
      <x:c r="AC412" s="50" t="n">
        <x:f>MAX(0,AB412*(1+EXP((LN(1+Real_MC_30Y!$J$11)-0.5*Real_MC_30Y!$J$12^2)+Real_MC_30Y!$J$12*((RAND()+RAND()+RAND()+RAND()+RAND()+RAND()+RAND()+RAND()+RAND()+RAND()+RAND()+RAND())-6))-1)+Real_MC_30Y!AC$58)</x:f>
        <x:v>2824611.1158243134</x:v>
      </x:c>
      <x:c r="AD412" s="50" t="n">
        <x:f>MAX(0,AC412*(1+EXP((LN(1+Real_MC_30Y!$J$11)-0.5*Real_MC_30Y!$J$12^2)+Real_MC_30Y!$J$12*((RAND()+RAND()+RAND()+RAND()+RAND()+RAND()+RAND()+RAND()+RAND()+RAND()+RAND()+RAND())-6))-1)+Real_MC_30Y!AD$58)</x:f>
        <x:v>2500792.319099894</x:v>
      </x:c>
      <x:c r="AE412" s="50" t="n">
        <x:f>MAX(0,AD412*(1+EXP((LN(1+Real_MC_30Y!$J$11)-0.5*Real_MC_30Y!$J$12^2)+Real_MC_30Y!$J$12*((RAND()+RAND()+RAND()+RAND()+RAND()+RAND()+RAND()+RAND()+RAND()+RAND()+RAND()+RAND())-6))-1)+Real_MC_30Y!AE$58)</x:f>
        <x:v>2167094.3591215275</x:v>
      </x:c>
      <x:c r="AF412" s="50" t="n">
        <x:f>MAX(0,AE412*(1+EXP((LN(1+Real_MC_30Y!$J$11)-0.5*Real_MC_30Y!$J$12^2)+Real_MC_30Y!$J$12*((RAND()+RAND()+RAND()+RAND()+RAND()+RAND()+RAND()+RAND()+RAND()+RAND()+RAND()+RAND())-6))-1)+Real_MC_30Y!AF$58)</x:f>
        <x:v>2543816.9705204973</x:v>
      </x:c>
    </x:row>
    <x:row r="413">
      <x:c r="A413">
        <x:v>409</x:v>
      </x:c>
      <x:c r="B413" s="50" t="n">
        <x:f>MAX(0,Liquidity_30Y!$C$14+Real_MC_30Y!B$57-Real_MC_30Y!B$56)</x:f>
        <x:v>1029031.25</x:v>
      </x:c>
      <x:c r="C413" s="50" t="n">
        <x:f>MAX(0,B413*(1+EXP((LN(1+Real_MC_30Y!$J$11)-0.5*Real_MC_30Y!$J$12^2)+Real_MC_30Y!$J$12*((RAND()+RAND()+RAND()+RAND()+RAND()+RAND()+RAND()+RAND()+RAND()+RAND()+RAND()+RAND())-6))-1)+Real_MC_30Y!C$58)</x:f>
        <x:v>924217.425888854</x:v>
      </x:c>
      <x:c r="D413" s="50" t="n">
        <x:f>MAX(0,C413*(1+EXP((LN(1+Real_MC_30Y!$J$11)-0.5*Real_MC_30Y!$J$12^2)+Real_MC_30Y!$J$12*((RAND()+RAND()+RAND()+RAND()+RAND()+RAND()+RAND()+RAND()+RAND()+RAND()+RAND()+RAND())-6))-1)+Real_MC_30Y!D$58)</x:f>
        <x:v>1167017.8226184635</x:v>
      </x:c>
      <x:c r="E413" s="50" t="n">
        <x:f>MAX(0,D413*(1+EXP((LN(1+Real_MC_30Y!$J$11)-0.5*Real_MC_30Y!$J$12^2)+Real_MC_30Y!$J$12*((RAND()+RAND()+RAND()+RAND()+RAND()+RAND()+RAND()+RAND()+RAND()+RAND()+RAND()+RAND())-6))-1)+Real_MC_30Y!E$58)</x:f>
        <x:v>1155676.48632697</x:v>
      </x:c>
      <x:c r="F413" s="50" t="n">
        <x:f>MAX(0,E413*(1+EXP((LN(1+Real_MC_30Y!$J$11)-0.5*Real_MC_30Y!$J$12^2)+Real_MC_30Y!$J$12*((RAND()+RAND()+RAND()+RAND()+RAND()+RAND()+RAND()+RAND()+RAND()+RAND()+RAND()+RAND())-6))-1)+Real_MC_30Y!F$58)</x:f>
        <x:v>1197070.5963899645</x:v>
      </x:c>
      <x:c r="G413" s="50" t="n">
        <x:f>MAX(0,F413*(1+EXP((LN(1+Real_MC_30Y!$J$11)-0.5*Real_MC_30Y!$J$12^2)+Real_MC_30Y!$J$12*((RAND()+RAND()+RAND()+RAND()+RAND()+RAND()+RAND()+RAND()+RAND()+RAND()+RAND()+RAND())-6))-1)+Real_MC_30Y!G$58)</x:f>
        <x:v>1203282.1626991094</x:v>
      </x:c>
      <x:c r="H413" s="50" t="n">
        <x:f>MAX(0,G413*(1+EXP((LN(1+Real_MC_30Y!$J$11)-0.5*Real_MC_30Y!$J$12^2)+Real_MC_30Y!$J$12*((RAND()+RAND()+RAND()+RAND()+RAND()+RAND()+RAND()+RAND()+RAND()+RAND()+RAND()+RAND())-6))-1)+Real_MC_30Y!H$58)</x:f>
        <x:v>926919.721217746</x:v>
      </x:c>
      <x:c r="I413" s="50" t="n">
        <x:f>MAX(0,H413*(1+EXP((LN(1+Real_MC_30Y!$J$11)-0.5*Real_MC_30Y!$J$12^2)+Real_MC_30Y!$J$12*((RAND()+RAND()+RAND()+RAND()+RAND()+RAND()+RAND()+RAND()+RAND()+RAND()+RAND()+RAND())-6))-1)+Real_MC_30Y!I$58)</x:f>
        <x:v>793763.8764821909</x:v>
      </x:c>
      <x:c r="J413" s="50" t="n">
        <x:f>MAX(0,I413*(1+EXP((LN(1+Real_MC_30Y!$J$11)-0.5*Real_MC_30Y!$J$12^2)+Real_MC_30Y!$J$12*((RAND()+RAND()+RAND()+RAND()+RAND()+RAND()+RAND()+RAND()+RAND()+RAND()+RAND()+RAND())-6))-1)+Real_MC_30Y!J$58)</x:f>
        <x:v>892310.6168676304</x:v>
      </x:c>
      <x:c r="K413" s="50" t="n">
        <x:f>MAX(0,J413*(1+EXP((LN(1+Real_MC_30Y!$J$11)-0.5*Real_MC_30Y!$J$12^2)+Real_MC_30Y!$J$12*((RAND()+RAND()+RAND()+RAND()+RAND()+RAND()+RAND()+RAND()+RAND()+RAND()+RAND()+RAND())-6))-1)+Real_MC_30Y!K$58)</x:f>
        <x:v>782419.9421302275</x:v>
      </x:c>
      <x:c r="L413" s="50" t="n">
        <x:f>MAX(0,K413*(1+EXP((LN(1+Real_MC_30Y!$J$11)-0.5*Real_MC_30Y!$J$12^2)+Real_MC_30Y!$J$12*((RAND()+RAND()+RAND()+RAND()+RAND()+RAND()+RAND()+RAND()+RAND()+RAND()+RAND()+RAND())-6))-1)+Real_MC_30Y!L$58)</x:f>
        <x:v>684930.6332354019</x:v>
      </x:c>
      <x:c r="M413" s="50" t="n">
        <x:f>MAX(0,L413*(1+EXP((LN(1+Real_MC_30Y!$J$11)-0.5*Real_MC_30Y!$J$12^2)+Real_MC_30Y!$J$12*((RAND()+RAND()+RAND()+RAND()+RAND()+RAND()+RAND()+RAND()+RAND()+RAND()+RAND()+RAND())-6))-1)+Real_MC_30Y!M$58)</x:f>
        <x:v>743270.1714521798</x:v>
      </x:c>
      <x:c r="N413" s="50" t="n">
        <x:f>MAX(0,M413*(1+EXP((LN(1+Real_MC_30Y!$J$11)-0.5*Real_MC_30Y!$J$12^2)+Real_MC_30Y!$J$12*((RAND()+RAND()+RAND()+RAND()+RAND()+RAND()+RAND()+RAND()+RAND()+RAND()+RAND()+RAND())-6))-1)+Real_MC_30Y!N$58)</x:f>
        <x:v>740890.7109085713</x:v>
      </x:c>
      <x:c r="O413" s="50" t="n">
        <x:f>MAX(0,N413*(1+EXP((LN(1+Real_MC_30Y!$J$11)-0.5*Real_MC_30Y!$J$12^2)+Real_MC_30Y!$J$12*((RAND()+RAND()+RAND()+RAND()+RAND()+RAND()+RAND()+RAND()+RAND()+RAND()+RAND()+RAND())-6))-1)+Real_MC_30Y!O$58)</x:f>
        <x:v>866304.5509576697</x:v>
      </x:c>
      <x:c r="P413" s="50" t="n">
        <x:f>MAX(0,O413*(1+EXP((LN(1+Real_MC_30Y!$J$11)-0.5*Real_MC_30Y!$J$12^2)+Real_MC_30Y!$J$12*((RAND()+RAND()+RAND()+RAND()+RAND()+RAND()+RAND()+RAND()+RAND()+RAND()+RAND()+RAND())-6))-1)+Real_MC_30Y!P$58)</x:f>
        <x:v>884566.4481288304</x:v>
      </x:c>
      <x:c r="Q413" s="50" t="n">
        <x:f>MAX(0,P413*(1+EXP((LN(1+Real_MC_30Y!$J$11)-0.5*Real_MC_30Y!$J$12^2)+Real_MC_30Y!$J$12*((RAND()+RAND()+RAND()+RAND()+RAND()+RAND()+RAND()+RAND()+RAND()+RAND()+RAND()+RAND())-6))-1)+Real_MC_30Y!Q$58)</x:f>
        <x:v>1135217.2893721913</x:v>
      </x:c>
      <x:c r="R413" s="50" t="n">
        <x:f>MAX(0,Q413*(1+EXP((LN(1+Real_MC_30Y!$J$11)-0.5*Real_MC_30Y!$J$12^2)+Real_MC_30Y!$J$12*((RAND()+RAND()+RAND()+RAND()+RAND()+RAND()+RAND()+RAND()+RAND()+RAND()+RAND()+RAND())-6))-1)+Real_MC_30Y!R$58)</x:f>
        <x:v>1308510.2088787754</x:v>
      </x:c>
      <x:c r="S413" s="50" t="n">
        <x:f>MAX(0,R413*(1+EXP((LN(1+Real_MC_30Y!$J$11)-0.5*Real_MC_30Y!$J$12^2)+Real_MC_30Y!$J$12*((RAND()+RAND()+RAND()+RAND()+RAND()+RAND()+RAND()+RAND()+RAND()+RAND()+RAND()+RAND())-6))-1)+Real_MC_30Y!S$58)</x:f>
        <x:v>1562283.106768016</x:v>
      </x:c>
      <x:c r="T413" s="50" t="n">
        <x:f>MAX(0,S413*(1+EXP((LN(1+Real_MC_30Y!$J$11)-0.5*Real_MC_30Y!$J$12^2)+Real_MC_30Y!$J$12*((RAND()+RAND()+RAND()+RAND()+RAND()+RAND()+RAND()+RAND()+RAND()+RAND()+RAND()+RAND())-6))-1)+Real_MC_30Y!T$58)</x:f>
        <x:v>1800498.025692734</x:v>
      </x:c>
      <x:c r="U413" s="50" t="n">
        <x:f>MAX(0,T413*(1+EXP((LN(1+Real_MC_30Y!$J$11)-0.5*Real_MC_30Y!$J$12^2)+Real_MC_30Y!$J$12*((RAND()+RAND()+RAND()+RAND()+RAND()+RAND()+RAND()+RAND()+RAND()+RAND()+RAND()+RAND())-6))-1)+Real_MC_30Y!U$58)</x:f>
        <x:v>1884633.0941746105</x:v>
      </x:c>
      <x:c r="V413" s="50" t="n">
        <x:f>MAX(0,U413*(1+EXP((LN(1+Real_MC_30Y!$J$11)-0.5*Real_MC_30Y!$J$12^2)+Real_MC_30Y!$J$12*((RAND()+RAND()+RAND()+RAND()+RAND()+RAND()+RAND()+RAND()+RAND()+RAND()+RAND()+RAND())-6))-1)+Real_MC_30Y!V$58)</x:f>
        <x:v>2281011.111501243</x:v>
      </x:c>
      <x:c r="W413" s="50" t="n">
        <x:f>MAX(0,V413*(1+EXP((LN(1+Real_MC_30Y!$J$11)-0.5*Real_MC_30Y!$J$12^2)+Real_MC_30Y!$J$12*((RAND()+RAND()+RAND()+RAND()+RAND()+RAND()+RAND()+RAND()+RAND()+RAND()+RAND()+RAND())-6))-1)+Real_MC_30Y!W$58)</x:f>
        <x:v>2226839.451045409</x:v>
      </x:c>
      <x:c r="X413" s="50" t="n">
        <x:f>MAX(0,W413*(1+EXP((LN(1+Real_MC_30Y!$J$11)-0.5*Real_MC_30Y!$J$12^2)+Real_MC_30Y!$J$12*((RAND()+RAND()+RAND()+RAND()+RAND()+RAND()+RAND()+RAND()+RAND()+RAND()+RAND()+RAND())-6))-1)+Real_MC_30Y!X$58)</x:f>
        <x:v>2146369.4709305027</x:v>
      </x:c>
      <x:c r="Y413" s="50" t="n">
        <x:f>MAX(0,X413*(1+EXP((LN(1+Real_MC_30Y!$J$11)-0.5*Real_MC_30Y!$J$12^2)+Real_MC_30Y!$J$12*((RAND()+RAND()+RAND()+RAND()+RAND()+RAND()+RAND()+RAND()+RAND()+RAND()+RAND()+RAND())-6))-1)+Real_MC_30Y!Y$58)</x:f>
        <x:v>1801334.9434852113</x:v>
      </x:c>
      <x:c r="Z413" s="50" t="n">
        <x:f>MAX(0,Y413*(1+EXP((LN(1+Real_MC_30Y!$J$11)-0.5*Real_MC_30Y!$J$12^2)+Real_MC_30Y!$J$12*((RAND()+RAND()+RAND()+RAND()+RAND()+RAND()+RAND()+RAND()+RAND()+RAND()+RAND()+RAND())-6))-1)+Real_MC_30Y!Z$58)</x:f>
        <x:v>1928717.396729236</x:v>
      </x:c>
      <x:c r="AA413" s="50" t="n">
        <x:f>MAX(0,Z413*(1+EXP((LN(1+Real_MC_30Y!$J$11)-0.5*Real_MC_30Y!$J$12^2)+Real_MC_30Y!$J$12*((RAND()+RAND()+RAND()+RAND()+RAND()+RAND()+RAND()+RAND()+RAND()+RAND()+RAND()+RAND())-6))-1)+Real_MC_30Y!AA$58)</x:f>
        <x:v>1689978.2690205863</x:v>
      </x:c>
      <x:c r="AB413" s="50" t="n">
        <x:f>MAX(0,AA413*(1+EXP((LN(1+Real_MC_30Y!$J$11)-0.5*Real_MC_30Y!$J$12^2)+Real_MC_30Y!$J$12*((RAND()+RAND()+RAND()+RAND()+RAND()+RAND()+RAND()+RAND()+RAND()+RAND()+RAND()+RAND())-6))-1)+Real_MC_30Y!AB$58)</x:f>
        <x:v>1558822.739938072</x:v>
      </x:c>
      <x:c r="AC413" s="50" t="n">
        <x:f>MAX(0,AB413*(1+EXP((LN(1+Real_MC_30Y!$J$11)-0.5*Real_MC_30Y!$J$12^2)+Real_MC_30Y!$J$12*((RAND()+RAND()+RAND()+RAND()+RAND()+RAND()+RAND()+RAND()+RAND()+RAND()+RAND()+RAND())-6))-1)+Real_MC_30Y!AC$58)</x:f>
        <x:v>1790275.9409117126</x:v>
      </x:c>
      <x:c r="AD413" s="50" t="n">
        <x:f>MAX(0,AC413*(1+EXP((LN(1+Real_MC_30Y!$J$11)-0.5*Real_MC_30Y!$J$12^2)+Real_MC_30Y!$J$12*((RAND()+RAND()+RAND()+RAND()+RAND()+RAND()+RAND()+RAND()+RAND()+RAND()+RAND()+RAND())-6))-1)+Real_MC_30Y!AD$58)</x:f>
        <x:v>1775484.3206460313</x:v>
      </x:c>
      <x:c r="AE413" s="50" t="n">
        <x:f>MAX(0,AD413*(1+EXP((LN(1+Real_MC_30Y!$J$11)-0.5*Real_MC_30Y!$J$12^2)+Real_MC_30Y!$J$12*((RAND()+RAND()+RAND()+RAND()+RAND()+RAND()+RAND()+RAND()+RAND()+RAND()+RAND()+RAND())-6))-1)+Real_MC_30Y!AE$58)</x:f>
        <x:v>2146338.574465355</x:v>
      </x:c>
      <x:c r="AF413" s="50" t="n">
        <x:f>MAX(0,AE413*(1+EXP((LN(1+Real_MC_30Y!$J$11)-0.5*Real_MC_30Y!$J$12^2)+Real_MC_30Y!$J$12*((RAND()+RAND()+RAND()+RAND()+RAND()+RAND()+RAND()+RAND()+RAND()+RAND()+RAND()+RAND())-6))-1)+Real_MC_30Y!AF$58)</x:f>
        <x:v>2028999.465302561</x:v>
      </x:c>
    </x:row>
    <x:row r="414">
      <x:c r="A414">
        <x:v>410</x:v>
      </x:c>
      <x:c r="B414" s="50" t="n">
        <x:f>MAX(0,Liquidity_30Y!$C$14+Real_MC_30Y!B$57-Real_MC_30Y!B$56)</x:f>
        <x:v>1029031.25</x:v>
      </x:c>
      <x:c r="C414" s="50" t="n">
        <x:f>MAX(0,B414*(1+EXP((LN(1+Real_MC_30Y!$J$11)-0.5*Real_MC_30Y!$J$12^2)+Real_MC_30Y!$J$12*((RAND()+RAND()+RAND()+RAND()+RAND()+RAND()+RAND()+RAND()+RAND()+RAND()+RAND()+RAND())-6))-1)+Real_MC_30Y!C$58)</x:f>
        <x:v>1305747.1321971007</x:v>
      </x:c>
      <x:c r="D414" s="50" t="n">
        <x:f>MAX(0,C414*(1+EXP((LN(1+Real_MC_30Y!$J$11)-0.5*Real_MC_30Y!$J$12^2)+Real_MC_30Y!$J$12*((RAND()+RAND()+RAND()+RAND()+RAND()+RAND()+RAND()+RAND()+RAND()+RAND()+RAND()+RAND())-6))-1)+Real_MC_30Y!D$58)</x:f>
        <x:v>1197546.7445259034</x:v>
      </x:c>
      <x:c r="E414" s="50" t="n">
        <x:f>MAX(0,D414*(1+EXP((LN(1+Real_MC_30Y!$J$11)-0.5*Real_MC_30Y!$J$12^2)+Real_MC_30Y!$J$12*((RAND()+RAND()+RAND()+RAND()+RAND()+RAND()+RAND()+RAND()+RAND()+RAND()+RAND()+RAND())-6))-1)+Real_MC_30Y!E$58)</x:f>
        <x:v>1182764.9994946471</x:v>
      </x:c>
      <x:c r="F414" s="50" t="n">
        <x:f>MAX(0,E414*(1+EXP((LN(1+Real_MC_30Y!$J$11)-0.5*Real_MC_30Y!$J$12^2)+Real_MC_30Y!$J$12*((RAND()+RAND()+RAND()+RAND()+RAND()+RAND()+RAND()+RAND()+RAND()+RAND()+RAND()+RAND())-6))-1)+Real_MC_30Y!F$58)</x:f>
        <x:v>1297653.80518217</x:v>
      </x:c>
      <x:c r="G414" s="50" t="n">
        <x:f>MAX(0,F414*(1+EXP((LN(1+Real_MC_30Y!$J$11)-0.5*Real_MC_30Y!$J$12^2)+Real_MC_30Y!$J$12*((RAND()+RAND()+RAND()+RAND()+RAND()+RAND()+RAND()+RAND()+RAND()+RAND()+RAND()+RAND())-6))-1)+Real_MC_30Y!G$58)</x:f>
        <x:v>1343894.0923191614</x:v>
      </x:c>
      <x:c r="H414" s="50" t="n">
        <x:f>MAX(0,G414*(1+EXP((LN(1+Real_MC_30Y!$J$11)-0.5*Real_MC_30Y!$J$12^2)+Real_MC_30Y!$J$12*((RAND()+RAND()+RAND()+RAND()+RAND()+RAND()+RAND()+RAND()+RAND()+RAND()+RAND()+RAND())-6))-1)+Real_MC_30Y!H$58)</x:f>
        <x:v>1254543.5654544379</x:v>
      </x:c>
      <x:c r="I414" s="50" t="n">
        <x:f>MAX(0,H414*(1+EXP((LN(1+Real_MC_30Y!$J$11)-0.5*Real_MC_30Y!$J$12^2)+Real_MC_30Y!$J$12*((RAND()+RAND()+RAND()+RAND()+RAND()+RAND()+RAND()+RAND()+RAND()+RAND()+RAND()+RAND())-6))-1)+Real_MC_30Y!I$58)</x:f>
        <x:v>932245.5473194433</x:v>
      </x:c>
      <x:c r="J414" s="50" t="n">
        <x:f>MAX(0,I414*(1+EXP((LN(1+Real_MC_30Y!$J$11)-0.5*Real_MC_30Y!$J$12^2)+Real_MC_30Y!$J$12*((RAND()+RAND()+RAND()+RAND()+RAND()+RAND()+RAND()+RAND()+RAND()+RAND()+RAND()+RAND())-6))-1)+Real_MC_30Y!J$58)</x:f>
        <x:v>1191619.863820986</x:v>
      </x:c>
      <x:c r="K414" s="50" t="n">
        <x:f>MAX(0,J414*(1+EXP((LN(1+Real_MC_30Y!$J$11)-0.5*Real_MC_30Y!$J$12^2)+Real_MC_30Y!$J$12*((RAND()+RAND()+RAND()+RAND()+RAND()+RAND()+RAND()+RAND()+RAND()+RAND()+RAND()+RAND())-6))-1)+Real_MC_30Y!K$58)</x:f>
        <x:v>1313524.529853688</x:v>
      </x:c>
      <x:c r="L414" s="50" t="n">
        <x:f>MAX(0,K414*(1+EXP((LN(1+Real_MC_30Y!$J$11)-0.5*Real_MC_30Y!$J$12^2)+Real_MC_30Y!$J$12*((RAND()+RAND()+RAND()+RAND()+RAND()+RAND()+RAND()+RAND()+RAND()+RAND()+RAND()+RAND())-6))-1)+Real_MC_30Y!L$58)</x:f>
        <x:v>1385731.2748092015</x:v>
      </x:c>
      <x:c r="M414" s="50" t="n">
        <x:f>MAX(0,L414*(1+EXP((LN(1+Real_MC_30Y!$J$11)-0.5*Real_MC_30Y!$J$12^2)+Real_MC_30Y!$J$12*((RAND()+RAND()+RAND()+RAND()+RAND()+RAND()+RAND()+RAND()+RAND()+RAND()+RAND()+RAND())-6))-1)+Real_MC_30Y!M$58)</x:f>
        <x:v>1311992.8835440455</x:v>
      </x:c>
      <x:c r="N414" s="50" t="n">
        <x:f>MAX(0,M414*(1+EXP((LN(1+Real_MC_30Y!$J$11)-0.5*Real_MC_30Y!$J$12^2)+Real_MC_30Y!$J$12*((RAND()+RAND()+RAND()+RAND()+RAND()+RAND()+RAND()+RAND()+RAND()+RAND()+RAND()+RAND())-6))-1)+Real_MC_30Y!N$58)</x:f>
        <x:v>1587336.4933788895</x:v>
      </x:c>
      <x:c r="O414" s="50" t="n">
        <x:f>MAX(0,N414*(1+EXP((LN(1+Real_MC_30Y!$J$11)-0.5*Real_MC_30Y!$J$12^2)+Real_MC_30Y!$J$12*((RAND()+RAND()+RAND()+RAND()+RAND()+RAND()+RAND()+RAND()+RAND()+RAND()+RAND()+RAND())-6))-1)+Real_MC_30Y!O$58)</x:f>
        <x:v>2355785.7054107077</x:v>
      </x:c>
      <x:c r="P414" s="50" t="n">
        <x:f>MAX(0,O414*(1+EXP((LN(1+Real_MC_30Y!$J$11)-0.5*Real_MC_30Y!$J$12^2)+Real_MC_30Y!$J$12*((RAND()+RAND()+RAND()+RAND()+RAND()+RAND()+RAND()+RAND()+RAND()+RAND()+RAND()+RAND())-6))-1)+Real_MC_30Y!P$58)</x:f>
        <x:v>2608550.0792778176</x:v>
      </x:c>
      <x:c r="Q414" s="50" t="n">
        <x:f>MAX(0,P414*(1+EXP((LN(1+Real_MC_30Y!$J$11)-0.5*Real_MC_30Y!$J$12^2)+Real_MC_30Y!$J$12*((RAND()+RAND()+RAND()+RAND()+RAND()+RAND()+RAND()+RAND()+RAND()+RAND()+RAND()+RAND())-6))-1)+Real_MC_30Y!Q$58)</x:f>
        <x:v>2317759.092231037</x:v>
      </x:c>
      <x:c r="R414" s="50" t="n">
        <x:f>MAX(0,Q414*(1+EXP((LN(1+Real_MC_30Y!$J$11)-0.5*Real_MC_30Y!$J$12^2)+Real_MC_30Y!$J$12*((RAND()+RAND()+RAND()+RAND()+RAND()+RAND()+RAND()+RAND()+RAND()+RAND()+RAND()+RAND())-6))-1)+Real_MC_30Y!R$58)</x:f>
        <x:v>2587650.4696741737</x:v>
      </x:c>
      <x:c r="S414" s="50" t="n">
        <x:f>MAX(0,R414*(1+EXP((LN(1+Real_MC_30Y!$J$11)-0.5*Real_MC_30Y!$J$12^2)+Real_MC_30Y!$J$12*((RAND()+RAND()+RAND()+RAND()+RAND()+RAND()+RAND()+RAND()+RAND()+RAND()+RAND()+RAND())-6))-1)+Real_MC_30Y!S$58)</x:f>
        <x:v>2396170.517345846</x:v>
      </x:c>
      <x:c r="T414" s="50" t="n">
        <x:f>MAX(0,S414*(1+EXP((LN(1+Real_MC_30Y!$J$11)-0.5*Real_MC_30Y!$J$12^2)+Real_MC_30Y!$J$12*((RAND()+RAND()+RAND()+RAND()+RAND()+RAND()+RAND()+RAND()+RAND()+RAND()+RAND()+RAND())-6))-1)+Real_MC_30Y!T$58)</x:f>
        <x:v>2432577.1539742453</x:v>
      </x:c>
      <x:c r="U414" s="50" t="n">
        <x:f>MAX(0,T414*(1+EXP((LN(1+Real_MC_30Y!$J$11)-0.5*Real_MC_30Y!$J$12^2)+Real_MC_30Y!$J$12*((RAND()+RAND()+RAND()+RAND()+RAND()+RAND()+RAND()+RAND()+RAND()+RAND()+RAND()+RAND())-6))-1)+Real_MC_30Y!U$58)</x:f>
        <x:v>2298641.8036139323</x:v>
      </x:c>
      <x:c r="V414" s="50" t="n">
        <x:f>MAX(0,U414*(1+EXP((LN(1+Real_MC_30Y!$J$11)-0.5*Real_MC_30Y!$J$12^2)+Real_MC_30Y!$J$12*((RAND()+RAND()+RAND()+RAND()+RAND()+RAND()+RAND()+RAND()+RAND()+RAND()+RAND()+RAND())-6))-1)+Real_MC_30Y!V$58)</x:f>
        <x:v>2213554.649697691</x:v>
      </x:c>
      <x:c r="W414" s="50" t="n">
        <x:f>MAX(0,V414*(1+EXP((LN(1+Real_MC_30Y!$J$11)-0.5*Real_MC_30Y!$J$12^2)+Real_MC_30Y!$J$12*((RAND()+RAND()+RAND()+RAND()+RAND()+RAND()+RAND()+RAND()+RAND()+RAND()+RAND()+RAND())-6))-1)+Real_MC_30Y!W$58)</x:f>
        <x:v>2543291.9640588276</x:v>
      </x:c>
      <x:c r="X414" s="50" t="n">
        <x:f>MAX(0,W414*(1+EXP((LN(1+Real_MC_30Y!$J$11)-0.5*Real_MC_30Y!$J$12^2)+Real_MC_30Y!$J$12*((RAND()+RAND()+RAND()+RAND()+RAND()+RAND()+RAND()+RAND()+RAND()+RAND()+RAND()+RAND())-6))-1)+Real_MC_30Y!X$58)</x:f>
        <x:v>2890630.606209102</x:v>
      </x:c>
      <x:c r="Y414" s="50" t="n">
        <x:f>MAX(0,X414*(1+EXP((LN(1+Real_MC_30Y!$J$11)-0.5*Real_MC_30Y!$J$12^2)+Real_MC_30Y!$J$12*((RAND()+RAND()+RAND()+RAND()+RAND()+RAND()+RAND()+RAND()+RAND()+RAND()+RAND()+RAND())-6))-1)+Real_MC_30Y!Y$58)</x:f>
        <x:v>2496024.5862440346</x:v>
      </x:c>
      <x:c r="Z414" s="50" t="n">
        <x:f>MAX(0,Y414*(1+EXP((LN(1+Real_MC_30Y!$J$11)-0.5*Real_MC_30Y!$J$12^2)+Real_MC_30Y!$J$12*((RAND()+RAND()+RAND()+RAND()+RAND()+RAND()+RAND()+RAND()+RAND()+RAND()+RAND()+RAND())-6))-1)+Real_MC_30Y!Z$58)</x:f>
        <x:v>2990653.7338746935</x:v>
      </x:c>
      <x:c r="AA414" s="50" t="n">
        <x:f>MAX(0,Z414*(1+EXP((LN(1+Real_MC_30Y!$J$11)-0.5*Real_MC_30Y!$J$12^2)+Real_MC_30Y!$J$12*((RAND()+RAND()+RAND()+RAND()+RAND()+RAND()+RAND()+RAND()+RAND()+RAND()+RAND()+RAND())-6))-1)+Real_MC_30Y!AA$58)</x:f>
        <x:v>3138527.3088795077</x:v>
      </x:c>
      <x:c r="AB414" s="50" t="n">
        <x:f>MAX(0,AA414*(1+EXP((LN(1+Real_MC_30Y!$J$11)-0.5*Real_MC_30Y!$J$12^2)+Real_MC_30Y!$J$12*((RAND()+RAND()+RAND()+RAND()+RAND()+RAND()+RAND()+RAND()+RAND()+RAND()+RAND()+RAND())-6))-1)+Real_MC_30Y!AB$58)</x:f>
        <x:v>3954278.1541466997</x:v>
      </x:c>
      <x:c r="AC414" s="50" t="n">
        <x:f>MAX(0,AB414*(1+EXP((LN(1+Real_MC_30Y!$J$11)-0.5*Real_MC_30Y!$J$12^2)+Real_MC_30Y!$J$12*((RAND()+RAND()+RAND()+RAND()+RAND()+RAND()+RAND()+RAND()+RAND()+RAND()+RAND()+RAND())-6))-1)+Real_MC_30Y!AC$58)</x:f>
        <x:v>3378674.0458800346</x:v>
      </x:c>
      <x:c r="AD414" s="50" t="n">
        <x:f>MAX(0,AC414*(1+EXP((LN(1+Real_MC_30Y!$J$11)-0.5*Real_MC_30Y!$J$12^2)+Real_MC_30Y!$J$12*((RAND()+RAND()+RAND()+RAND()+RAND()+RAND()+RAND()+RAND()+RAND()+RAND()+RAND()+RAND())-6))-1)+Real_MC_30Y!AD$58)</x:f>
        <x:v>4029452.0996938315</x:v>
      </x:c>
      <x:c r="AE414" s="50" t="n">
        <x:f>MAX(0,AD414*(1+EXP((LN(1+Real_MC_30Y!$J$11)-0.5*Real_MC_30Y!$J$12^2)+Real_MC_30Y!$J$12*((RAND()+RAND()+RAND()+RAND()+RAND()+RAND()+RAND()+RAND()+RAND()+RAND()+RAND()+RAND())-6))-1)+Real_MC_30Y!AE$58)</x:f>
        <x:v>3580041.5931612006</x:v>
      </x:c>
      <x:c r="AF414" s="50" t="n">
        <x:f>MAX(0,AE414*(1+EXP((LN(1+Real_MC_30Y!$J$11)-0.5*Real_MC_30Y!$J$12^2)+Real_MC_30Y!$J$12*((RAND()+RAND()+RAND()+RAND()+RAND()+RAND()+RAND()+RAND()+RAND()+RAND()+RAND()+RAND())-6))-1)+Real_MC_30Y!AF$58)</x:f>
        <x:v>3270952.8260990987</x:v>
      </x:c>
    </x:row>
    <x:row r="415">
      <x:c r="A415">
        <x:v>411</x:v>
      </x:c>
      <x:c r="B415" s="50" t="n">
        <x:f>MAX(0,Liquidity_30Y!$C$14+Real_MC_30Y!B$57-Real_MC_30Y!B$56)</x:f>
        <x:v>1029031.25</x:v>
      </x:c>
      <x:c r="C415" s="50" t="n">
        <x:f>MAX(0,B415*(1+EXP((LN(1+Real_MC_30Y!$J$11)-0.5*Real_MC_30Y!$J$12^2)+Real_MC_30Y!$J$12*((RAND()+RAND()+RAND()+RAND()+RAND()+RAND()+RAND()+RAND()+RAND()+RAND()+RAND()+RAND())-6))-1)+Real_MC_30Y!C$58)</x:f>
        <x:v>920695.5987565403</x:v>
      </x:c>
      <x:c r="D415" s="50" t="n">
        <x:f>MAX(0,C415*(1+EXP((LN(1+Real_MC_30Y!$J$11)-0.5*Real_MC_30Y!$J$12^2)+Real_MC_30Y!$J$12*((RAND()+RAND()+RAND()+RAND()+RAND()+RAND()+RAND()+RAND()+RAND()+RAND()+RAND()+RAND())-6))-1)+Real_MC_30Y!D$58)</x:f>
        <x:v>955852.4629663175</x:v>
      </x:c>
      <x:c r="E415" s="50" t="n">
        <x:f>MAX(0,D415*(1+EXP((LN(1+Real_MC_30Y!$J$11)-0.5*Real_MC_30Y!$J$12^2)+Real_MC_30Y!$J$12*((RAND()+RAND()+RAND()+RAND()+RAND()+RAND()+RAND()+RAND()+RAND()+RAND()+RAND()+RAND())-6))-1)+Real_MC_30Y!E$58)</x:f>
        <x:v>974244.52310195</x:v>
      </x:c>
      <x:c r="F415" s="50" t="n">
        <x:f>MAX(0,E415*(1+EXP((LN(1+Real_MC_30Y!$J$11)-0.5*Real_MC_30Y!$J$12^2)+Real_MC_30Y!$J$12*((RAND()+RAND()+RAND()+RAND()+RAND()+RAND()+RAND()+RAND()+RAND()+RAND()+RAND()+RAND())-6))-1)+Real_MC_30Y!F$58)</x:f>
        <x:v>876518.2202182895</x:v>
      </x:c>
      <x:c r="G415" s="50" t="n">
        <x:f>MAX(0,F415*(1+EXP((LN(1+Real_MC_30Y!$J$11)-0.5*Real_MC_30Y!$J$12^2)+Real_MC_30Y!$J$12*((RAND()+RAND()+RAND()+RAND()+RAND()+RAND()+RAND()+RAND()+RAND()+RAND()+RAND()+RAND())-6))-1)+Real_MC_30Y!G$58)</x:f>
        <x:v>736572.7856258291</x:v>
      </x:c>
      <x:c r="H415" s="50" t="n">
        <x:f>MAX(0,G415*(1+EXP((LN(1+Real_MC_30Y!$J$11)-0.5*Real_MC_30Y!$J$12^2)+Real_MC_30Y!$J$12*((RAND()+RAND()+RAND()+RAND()+RAND()+RAND()+RAND()+RAND()+RAND()+RAND()+RAND()+RAND())-6))-1)+Real_MC_30Y!H$58)</x:f>
        <x:v>743101.7265510651</x:v>
      </x:c>
      <x:c r="I415" s="50" t="n">
        <x:f>MAX(0,H415*(1+EXP((LN(1+Real_MC_30Y!$J$11)-0.5*Real_MC_30Y!$J$12^2)+Real_MC_30Y!$J$12*((RAND()+RAND()+RAND()+RAND()+RAND()+RAND()+RAND()+RAND()+RAND()+RAND()+RAND()+RAND())-6))-1)+Real_MC_30Y!I$58)</x:f>
        <x:v>788012.4502927053</x:v>
      </x:c>
      <x:c r="J415" s="50" t="n">
        <x:f>MAX(0,I415*(1+EXP((LN(1+Real_MC_30Y!$J$11)-0.5*Real_MC_30Y!$J$12^2)+Real_MC_30Y!$J$12*((RAND()+RAND()+RAND()+RAND()+RAND()+RAND()+RAND()+RAND()+RAND()+RAND()+RAND()+RAND())-6))-1)+Real_MC_30Y!J$58)</x:f>
        <x:v>924304.0637698391</x:v>
      </x:c>
      <x:c r="K415" s="50" t="n">
        <x:f>MAX(0,J415*(1+EXP((LN(1+Real_MC_30Y!$J$11)-0.5*Real_MC_30Y!$J$12^2)+Real_MC_30Y!$J$12*((RAND()+RAND()+RAND()+RAND()+RAND()+RAND()+RAND()+RAND()+RAND()+RAND()+RAND()+RAND())-6))-1)+Real_MC_30Y!K$58)</x:f>
        <x:v>928863.3094869088</x:v>
      </x:c>
      <x:c r="L415" s="50" t="n">
        <x:f>MAX(0,K415*(1+EXP((LN(1+Real_MC_30Y!$J$11)-0.5*Real_MC_30Y!$J$12^2)+Real_MC_30Y!$J$12*((RAND()+RAND()+RAND()+RAND()+RAND()+RAND()+RAND()+RAND()+RAND()+RAND()+RAND()+RAND())-6))-1)+Real_MC_30Y!L$58)</x:f>
        <x:v>1117914.1436303314</x:v>
      </x:c>
      <x:c r="M415" s="50" t="n">
        <x:f>MAX(0,L415*(1+EXP((LN(1+Real_MC_30Y!$J$11)-0.5*Real_MC_30Y!$J$12^2)+Real_MC_30Y!$J$12*((RAND()+RAND()+RAND()+RAND()+RAND()+RAND()+RAND()+RAND()+RAND()+RAND()+RAND()+RAND())-6))-1)+Real_MC_30Y!M$58)</x:f>
        <x:v>1091297.9919162577</x:v>
      </x:c>
      <x:c r="N415" s="50" t="n">
        <x:f>MAX(0,M415*(1+EXP((LN(1+Real_MC_30Y!$J$11)-0.5*Real_MC_30Y!$J$12^2)+Real_MC_30Y!$J$12*((RAND()+RAND()+RAND()+RAND()+RAND()+RAND()+RAND()+RAND()+RAND()+RAND()+RAND()+RAND())-6))-1)+Real_MC_30Y!N$58)</x:f>
        <x:v>1066287.0389146216</x:v>
      </x:c>
      <x:c r="O415" s="50" t="n">
        <x:f>MAX(0,N415*(1+EXP((LN(1+Real_MC_30Y!$J$11)-0.5*Real_MC_30Y!$J$12^2)+Real_MC_30Y!$J$12*((RAND()+RAND()+RAND()+RAND()+RAND()+RAND()+RAND()+RAND()+RAND()+RAND()+RAND()+RAND())-6))-1)+Real_MC_30Y!O$58)</x:f>
        <x:v>1171630.878284991</x:v>
      </x:c>
      <x:c r="P415" s="50" t="n">
        <x:f>MAX(0,O415*(1+EXP((LN(1+Real_MC_30Y!$J$11)-0.5*Real_MC_30Y!$J$12^2)+Real_MC_30Y!$J$12*((RAND()+RAND()+RAND()+RAND()+RAND()+RAND()+RAND()+RAND()+RAND()+RAND()+RAND()+RAND())-6))-1)+Real_MC_30Y!P$58)</x:f>
        <x:v>946656.3492141397</x:v>
      </x:c>
      <x:c r="Q415" s="50" t="n">
        <x:f>MAX(0,P415*(1+EXP((LN(1+Real_MC_30Y!$J$11)-0.5*Real_MC_30Y!$J$12^2)+Real_MC_30Y!$J$12*((RAND()+RAND()+RAND()+RAND()+RAND()+RAND()+RAND()+RAND()+RAND()+RAND()+RAND()+RAND())-6))-1)+Real_MC_30Y!Q$58)</x:f>
        <x:v>839673.6098677622</x:v>
      </x:c>
      <x:c r="R415" s="50" t="n">
        <x:f>MAX(0,Q415*(1+EXP((LN(1+Real_MC_30Y!$J$11)-0.5*Real_MC_30Y!$J$12^2)+Real_MC_30Y!$J$12*((RAND()+RAND()+RAND()+RAND()+RAND()+RAND()+RAND()+RAND()+RAND()+RAND()+RAND()+RAND())-6))-1)+Real_MC_30Y!R$58)</x:f>
        <x:v>818788.5671535188</x:v>
      </x:c>
      <x:c r="S415" s="50" t="n">
        <x:f>MAX(0,R415*(1+EXP((LN(1+Real_MC_30Y!$J$11)-0.5*Real_MC_30Y!$J$12^2)+Real_MC_30Y!$J$12*((RAND()+RAND()+RAND()+RAND()+RAND()+RAND()+RAND()+RAND()+RAND()+RAND()+RAND()+RAND())-6))-1)+Real_MC_30Y!S$58)</x:f>
        <x:v>783701.2096874877</x:v>
      </x:c>
      <x:c r="T415" s="50" t="n">
        <x:f>MAX(0,S415*(1+EXP((LN(1+Real_MC_30Y!$J$11)-0.5*Real_MC_30Y!$J$12^2)+Real_MC_30Y!$J$12*((RAND()+RAND()+RAND()+RAND()+RAND()+RAND()+RAND()+RAND()+RAND()+RAND()+RAND()+RAND())-6))-1)+Real_MC_30Y!T$58)</x:f>
        <x:v>832264.7389251988</x:v>
      </x:c>
      <x:c r="U415" s="50" t="n">
        <x:f>MAX(0,T415*(1+EXP((LN(1+Real_MC_30Y!$J$11)-0.5*Real_MC_30Y!$J$12^2)+Real_MC_30Y!$J$12*((RAND()+RAND()+RAND()+RAND()+RAND()+RAND()+RAND()+RAND()+RAND()+RAND()+RAND()+RAND())-6))-1)+Real_MC_30Y!U$58)</x:f>
        <x:v>787745.624177866</x:v>
      </x:c>
      <x:c r="V415" s="50" t="n">
        <x:f>MAX(0,U415*(1+EXP((LN(1+Real_MC_30Y!$J$11)-0.5*Real_MC_30Y!$J$12^2)+Real_MC_30Y!$J$12*((RAND()+RAND()+RAND()+RAND()+RAND()+RAND()+RAND()+RAND()+RAND()+RAND()+RAND()+RAND())-6))-1)+Real_MC_30Y!V$58)</x:f>
        <x:v>794744.0280134506</x:v>
      </x:c>
      <x:c r="W415" s="50" t="n">
        <x:f>MAX(0,V415*(1+EXP((LN(1+Real_MC_30Y!$J$11)-0.5*Real_MC_30Y!$J$12^2)+Real_MC_30Y!$J$12*((RAND()+RAND()+RAND()+RAND()+RAND()+RAND()+RAND()+RAND()+RAND()+RAND()+RAND()+RAND())-6))-1)+Real_MC_30Y!W$58)</x:f>
        <x:v>875136.6024405446</x:v>
      </x:c>
      <x:c r="X415" s="50" t="n">
        <x:f>MAX(0,W415*(1+EXP((LN(1+Real_MC_30Y!$J$11)-0.5*Real_MC_30Y!$J$12^2)+Real_MC_30Y!$J$12*((RAND()+RAND()+RAND()+RAND()+RAND()+RAND()+RAND()+RAND()+RAND()+RAND()+RAND()+RAND())-6))-1)+Real_MC_30Y!X$58)</x:f>
        <x:v>916439.605368204</x:v>
      </x:c>
      <x:c r="Y415" s="50" t="n">
        <x:f>MAX(0,X415*(1+EXP((LN(1+Real_MC_30Y!$J$11)-0.5*Real_MC_30Y!$J$12^2)+Real_MC_30Y!$J$12*((RAND()+RAND()+RAND()+RAND()+RAND()+RAND()+RAND()+RAND()+RAND()+RAND()+RAND()+RAND())-6))-1)+Real_MC_30Y!Y$58)</x:f>
        <x:v>908352.5942699037</x:v>
      </x:c>
      <x:c r="Z415" s="50" t="n">
        <x:f>MAX(0,Y415*(1+EXP((LN(1+Real_MC_30Y!$J$11)-0.5*Real_MC_30Y!$J$12^2)+Real_MC_30Y!$J$12*((RAND()+RAND()+RAND()+RAND()+RAND()+RAND()+RAND()+RAND()+RAND()+RAND()+RAND()+RAND())-6))-1)+Real_MC_30Y!Z$58)</x:f>
        <x:v>776058.2834255917</x:v>
      </x:c>
      <x:c r="AA415" s="50" t="n">
        <x:f>MAX(0,Z415*(1+EXP((LN(1+Real_MC_30Y!$J$11)-0.5*Real_MC_30Y!$J$12^2)+Real_MC_30Y!$J$12*((RAND()+RAND()+RAND()+RAND()+RAND()+RAND()+RAND()+RAND()+RAND()+RAND()+RAND()+RAND())-6))-1)+Real_MC_30Y!AA$58)</x:f>
        <x:v>910165.8633806951</x:v>
      </x:c>
      <x:c r="AB415" s="50" t="n">
        <x:f>MAX(0,AA415*(1+EXP((LN(1+Real_MC_30Y!$J$11)-0.5*Real_MC_30Y!$J$12^2)+Real_MC_30Y!$J$12*((RAND()+RAND()+RAND()+RAND()+RAND()+RAND()+RAND()+RAND()+RAND()+RAND()+RAND()+RAND())-6))-1)+Real_MC_30Y!AB$58)</x:f>
        <x:v>840541.1760012112</x:v>
      </x:c>
      <x:c r="AC415" s="50" t="n">
        <x:f>MAX(0,AB415*(1+EXP((LN(1+Real_MC_30Y!$J$11)-0.5*Real_MC_30Y!$J$12^2)+Real_MC_30Y!$J$12*((RAND()+RAND()+RAND()+RAND()+RAND()+RAND()+RAND()+RAND()+RAND()+RAND()+RAND()+RAND())-6))-1)+Real_MC_30Y!AC$58)</x:f>
        <x:v>1016748.7145725973</x:v>
      </x:c>
      <x:c r="AD415" s="50" t="n">
        <x:f>MAX(0,AC415*(1+EXP((LN(1+Real_MC_30Y!$J$11)-0.5*Real_MC_30Y!$J$12^2)+Real_MC_30Y!$J$12*((RAND()+RAND()+RAND()+RAND()+RAND()+RAND()+RAND()+RAND()+RAND()+RAND()+RAND()+RAND())-6))-1)+Real_MC_30Y!AD$58)</x:f>
        <x:v>989401.8253058796</x:v>
      </x:c>
      <x:c r="AE415" s="50" t="n">
        <x:f>MAX(0,AD415*(1+EXP((LN(1+Real_MC_30Y!$J$11)-0.5*Real_MC_30Y!$J$12^2)+Real_MC_30Y!$J$12*((RAND()+RAND()+RAND()+RAND()+RAND()+RAND()+RAND()+RAND()+RAND()+RAND()+RAND()+RAND())-6))-1)+Real_MC_30Y!AE$58)</x:f>
        <x:v>1037168.7030116846</x:v>
      </x:c>
      <x:c r="AF415" s="50" t="n">
        <x:f>MAX(0,AE415*(1+EXP((LN(1+Real_MC_30Y!$J$11)-0.5*Real_MC_30Y!$J$12^2)+Real_MC_30Y!$J$12*((RAND()+RAND()+RAND()+RAND()+RAND()+RAND()+RAND()+RAND()+RAND()+RAND()+RAND()+RAND())-6))-1)+Real_MC_30Y!AF$58)</x:f>
        <x:v>1500533.0931982796</x:v>
      </x:c>
    </x:row>
    <x:row r="416">
      <x:c r="A416">
        <x:v>412</x:v>
      </x:c>
      <x:c r="B416" s="50" t="n">
        <x:f>MAX(0,Liquidity_30Y!$C$14+Real_MC_30Y!B$57-Real_MC_30Y!B$56)</x:f>
        <x:v>1029031.25</x:v>
      </x:c>
      <x:c r="C416" s="50" t="n">
        <x:f>MAX(0,B416*(1+EXP((LN(1+Real_MC_30Y!$J$11)-0.5*Real_MC_30Y!$J$12^2)+Real_MC_30Y!$J$12*((RAND()+RAND()+RAND()+RAND()+RAND()+RAND()+RAND()+RAND()+RAND()+RAND()+RAND()+RAND())-6))-1)+Real_MC_30Y!C$58)</x:f>
        <x:v>1256430.425553828</x:v>
      </x:c>
      <x:c r="D416" s="50" t="n">
        <x:f>MAX(0,C416*(1+EXP((LN(1+Real_MC_30Y!$J$11)-0.5*Real_MC_30Y!$J$12^2)+Real_MC_30Y!$J$12*((RAND()+RAND()+RAND()+RAND()+RAND()+RAND()+RAND()+RAND()+RAND()+RAND()+RAND()+RAND())-6))-1)+Real_MC_30Y!D$58)</x:f>
        <x:v>1299917.7261472447</x:v>
      </x:c>
      <x:c r="E416" s="50" t="n">
        <x:f>MAX(0,D416*(1+EXP((LN(1+Real_MC_30Y!$J$11)-0.5*Real_MC_30Y!$J$12^2)+Real_MC_30Y!$J$12*((RAND()+RAND()+RAND()+RAND()+RAND()+RAND()+RAND()+RAND()+RAND()+RAND()+RAND()+RAND())-6))-1)+Real_MC_30Y!E$58)</x:f>
        <x:v>1043213.3748189532</x:v>
      </x:c>
      <x:c r="F416" s="50" t="n">
        <x:f>MAX(0,E416*(1+EXP((LN(1+Real_MC_30Y!$J$11)-0.5*Real_MC_30Y!$J$12^2)+Real_MC_30Y!$J$12*((RAND()+RAND()+RAND()+RAND()+RAND()+RAND()+RAND()+RAND()+RAND()+RAND()+RAND()+RAND())-6))-1)+Real_MC_30Y!F$58)</x:f>
        <x:v>1131748.532636424</x:v>
      </x:c>
      <x:c r="G416" s="50" t="n">
        <x:f>MAX(0,F416*(1+EXP((LN(1+Real_MC_30Y!$J$11)-0.5*Real_MC_30Y!$J$12^2)+Real_MC_30Y!$J$12*((RAND()+RAND()+RAND()+RAND()+RAND()+RAND()+RAND()+RAND()+RAND()+RAND()+RAND()+RAND())-6))-1)+Real_MC_30Y!G$58)</x:f>
        <x:v>1556982.2373502485</x:v>
      </x:c>
      <x:c r="H416" s="50" t="n">
        <x:f>MAX(0,G416*(1+EXP((LN(1+Real_MC_30Y!$J$11)-0.5*Real_MC_30Y!$J$12^2)+Real_MC_30Y!$J$12*((RAND()+RAND()+RAND()+RAND()+RAND()+RAND()+RAND()+RAND()+RAND()+RAND()+RAND()+RAND())-6))-1)+Real_MC_30Y!H$58)</x:f>
        <x:v>1889318.8172198888</x:v>
      </x:c>
      <x:c r="I416" s="50" t="n">
        <x:f>MAX(0,H416*(1+EXP((LN(1+Real_MC_30Y!$J$11)-0.5*Real_MC_30Y!$J$12^2)+Real_MC_30Y!$J$12*((RAND()+RAND()+RAND()+RAND()+RAND()+RAND()+RAND()+RAND()+RAND()+RAND()+RAND()+RAND())-6))-1)+Real_MC_30Y!I$58)</x:f>
        <x:v>2129756.0128572835</x:v>
      </x:c>
      <x:c r="J416" s="50" t="n">
        <x:f>MAX(0,I416*(1+EXP((LN(1+Real_MC_30Y!$J$11)-0.5*Real_MC_30Y!$J$12^2)+Real_MC_30Y!$J$12*((RAND()+RAND()+RAND()+RAND()+RAND()+RAND()+RAND()+RAND()+RAND()+RAND()+RAND()+RAND())-6))-1)+Real_MC_30Y!J$58)</x:f>
        <x:v>2016481.0065005291</x:v>
      </x:c>
      <x:c r="K416" s="50" t="n">
        <x:f>MAX(0,J416*(1+EXP((LN(1+Real_MC_30Y!$J$11)-0.5*Real_MC_30Y!$J$12^2)+Real_MC_30Y!$J$12*((RAND()+RAND()+RAND()+RAND()+RAND()+RAND()+RAND()+RAND()+RAND()+RAND()+RAND()+RAND())-6))-1)+Real_MC_30Y!K$58)</x:f>
        <x:v>1997212.1868956748</x:v>
      </x:c>
      <x:c r="L416" s="50" t="n">
        <x:f>MAX(0,K416*(1+EXP((LN(1+Real_MC_30Y!$J$11)-0.5*Real_MC_30Y!$J$12^2)+Real_MC_30Y!$J$12*((RAND()+RAND()+RAND()+RAND()+RAND()+RAND()+RAND()+RAND()+RAND()+RAND()+RAND()+RAND())-6))-1)+Real_MC_30Y!L$58)</x:f>
        <x:v>2221633.898840476</x:v>
      </x:c>
      <x:c r="M416" s="50" t="n">
        <x:f>MAX(0,L416*(1+EXP((LN(1+Real_MC_30Y!$J$11)-0.5*Real_MC_30Y!$J$12^2)+Real_MC_30Y!$J$12*((RAND()+RAND()+RAND()+RAND()+RAND()+RAND()+RAND()+RAND()+RAND()+RAND()+RAND()+RAND())-6))-1)+Real_MC_30Y!M$58)</x:f>
        <x:v>1848394.321532256</x:v>
      </x:c>
      <x:c r="N416" s="50" t="n">
        <x:f>MAX(0,M416*(1+EXP((LN(1+Real_MC_30Y!$J$11)-0.5*Real_MC_30Y!$J$12^2)+Real_MC_30Y!$J$12*((RAND()+RAND()+RAND()+RAND()+RAND()+RAND()+RAND()+RAND()+RAND()+RAND()+RAND()+RAND())-6))-1)+Real_MC_30Y!N$58)</x:f>
        <x:v>1805405.4398486821</x:v>
      </x:c>
      <x:c r="O416" s="50" t="n">
        <x:f>MAX(0,N416*(1+EXP((LN(1+Real_MC_30Y!$J$11)-0.5*Real_MC_30Y!$J$12^2)+Real_MC_30Y!$J$12*((RAND()+RAND()+RAND()+RAND()+RAND()+RAND()+RAND()+RAND()+RAND()+RAND()+RAND()+RAND())-6))-1)+Real_MC_30Y!O$58)</x:f>
        <x:v>1580463.8116045282</x:v>
      </x:c>
      <x:c r="P416" s="50" t="n">
        <x:f>MAX(0,O416*(1+EXP((LN(1+Real_MC_30Y!$J$11)-0.5*Real_MC_30Y!$J$12^2)+Real_MC_30Y!$J$12*((RAND()+RAND()+RAND()+RAND()+RAND()+RAND()+RAND()+RAND()+RAND()+RAND()+RAND()+RAND())-6))-1)+Real_MC_30Y!P$58)</x:f>
        <x:v>1894671.728289645</x:v>
      </x:c>
      <x:c r="Q416" s="50" t="n">
        <x:f>MAX(0,P416*(1+EXP((LN(1+Real_MC_30Y!$J$11)-0.5*Real_MC_30Y!$J$12^2)+Real_MC_30Y!$J$12*((RAND()+RAND()+RAND()+RAND()+RAND()+RAND()+RAND()+RAND()+RAND()+RAND()+RAND()+RAND())-6))-1)+Real_MC_30Y!Q$58)</x:f>
        <x:v>2296859.810909312</x:v>
      </x:c>
      <x:c r="R416" s="50" t="n">
        <x:f>MAX(0,Q416*(1+EXP((LN(1+Real_MC_30Y!$J$11)-0.5*Real_MC_30Y!$J$12^2)+Real_MC_30Y!$J$12*((RAND()+RAND()+RAND()+RAND()+RAND()+RAND()+RAND()+RAND()+RAND()+RAND()+RAND()+RAND())-6))-1)+Real_MC_30Y!R$58)</x:f>
        <x:v>2370660.483631892</x:v>
      </x:c>
      <x:c r="S416" s="50" t="n">
        <x:f>MAX(0,R416*(1+EXP((LN(1+Real_MC_30Y!$J$11)-0.5*Real_MC_30Y!$J$12^2)+Real_MC_30Y!$J$12*((RAND()+RAND()+RAND()+RAND()+RAND()+RAND()+RAND()+RAND()+RAND()+RAND()+RAND()+RAND())-6))-1)+Real_MC_30Y!S$58)</x:f>
        <x:v>2385349.8766503045</x:v>
      </x:c>
      <x:c r="T416" s="50" t="n">
        <x:f>MAX(0,S416*(1+EXP((LN(1+Real_MC_30Y!$J$11)-0.5*Real_MC_30Y!$J$12^2)+Real_MC_30Y!$J$12*((RAND()+RAND()+RAND()+RAND()+RAND()+RAND()+RAND()+RAND()+RAND()+RAND()+RAND()+RAND())-6))-1)+Real_MC_30Y!T$58)</x:f>
        <x:v>4006643.196270257</x:v>
      </x:c>
      <x:c r="U416" s="50" t="n">
        <x:f>MAX(0,T416*(1+EXP((LN(1+Real_MC_30Y!$J$11)-0.5*Real_MC_30Y!$J$12^2)+Real_MC_30Y!$J$12*((RAND()+RAND()+RAND()+RAND()+RAND()+RAND()+RAND()+RAND()+RAND()+RAND()+RAND()+RAND())-6))-1)+Real_MC_30Y!U$58)</x:f>
        <x:v>5026566.487652287</x:v>
      </x:c>
      <x:c r="V416" s="50" t="n">
        <x:f>MAX(0,U416*(1+EXP((LN(1+Real_MC_30Y!$J$11)-0.5*Real_MC_30Y!$J$12^2)+Real_MC_30Y!$J$12*((RAND()+RAND()+RAND()+RAND()+RAND()+RAND()+RAND()+RAND()+RAND()+RAND()+RAND()+RAND())-6))-1)+Real_MC_30Y!V$58)</x:f>
        <x:v>4381293.805382357</x:v>
      </x:c>
      <x:c r="W416" s="50" t="n">
        <x:f>MAX(0,V416*(1+EXP((LN(1+Real_MC_30Y!$J$11)-0.5*Real_MC_30Y!$J$12^2)+Real_MC_30Y!$J$12*((RAND()+RAND()+RAND()+RAND()+RAND()+RAND()+RAND()+RAND()+RAND()+RAND()+RAND()+RAND())-6))-1)+Real_MC_30Y!W$58)</x:f>
        <x:v>4374388.20056155</x:v>
      </x:c>
      <x:c r="X416" s="50" t="n">
        <x:f>MAX(0,W416*(1+EXP((LN(1+Real_MC_30Y!$J$11)-0.5*Real_MC_30Y!$J$12^2)+Real_MC_30Y!$J$12*((RAND()+RAND()+RAND()+RAND()+RAND()+RAND()+RAND()+RAND()+RAND()+RAND()+RAND()+RAND())-6))-1)+Real_MC_30Y!X$58)</x:f>
        <x:v>4528361.680022908</x:v>
      </x:c>
      <x:c r="Y416" s="50" t="n">
        <x:f>MAX(0,X416*(1+EXP((LN(1+Real_MC_30Y!$J$11)-0.5*Real_MC_30Y!$J$12^2)+Real_MC_30Y!$J$12*((RAND()+RAND()+RAND()+RAND()+RAND()+RAND()+RAND()+RAND()+RAND()+RAND()+RAND()+RAND())-6))-1)+Real_MC_30Y!Y$58)</x:f>
        <x:v>4549634.489378057</x:v>
      </x:c>
      <x:c r="Z416" s="50" t="n">
        <x:f>MAX(0,Y416*(1+EXP((LN(1+Real_MC_30Y!$J$11)-0.5*Real_MC_30Y!$J$12^2)+Real_MC_30Y!$J$12*((RAND()+RAND()+RAND()+RAND()+RAND()+RAND()+RAND()+RAND()+RAND()+RAND()+RAND()+RAND())-6))-1)+Real_MC_30Y!Z$58)</x:f>
        <x:v>5440476.554939366</x:v>
      </x:c>
      <x:c r="AA416" s="50" t="n">
        <x:f>MAX(0,Z416*(1+EXP((LN(1+Real_MC_30Y!$J$11)-0.5*Real_MC_30Y!$J$12^2)+Real_MC_30Y!$J$12*((RAND()+RAND()+RAND()+RAND()+RAND()+RAND()+RAND()+RAND()+RAND()+RAND()+RAND()+RAND())-6))-1)+Real_MC_30Y!AA$58)</x:f>
        <x:v>3941084.1163782654</x:v>
      </x:c>
      <x:c r="AB416" s="50" t="n">
        <x:f>MAX(0,AA416*(1+EXP((LN(1+Real_MC_30Y!$J$11)-0.5*Real_MC_30Y!$J$12^2)+Real_MC_30Y!$J$12*((RAND()+RAND()+RAND()+RAND()+RAND()+RAND()+RAND()+RAND()+RAND()+RAND()+RAND()+RAND())-6))-1)+Real_MC_30Y!AB$58)</x:f>
        <x:v>4312883.102725789</x:v>
      </x:c>
      <x:c r="AC416" s="50" t="n">
        <x:f>MAX(0,AB416*(1+EXP((LN(1+Real_MC_30Y!$J$11)-0.5*Real_MC_30Y!$J$12^2)+Real_MC_30Y!$J$12*((RAND()+RAND()+RAND()+RAND()+RAND()+RAND()+RAND()+RAND()+RAND()+RAND()+RAND()+RAND())-6))-1)+Real_MC_30Y!AC$58)</x:f>
        <x:v>4529861.770320564</x:v>
      </x:c>
      <x:c r="AD416" s="50" t="n">
        <x:f>MAX(0,AC416*(1+EXP((LN(1+Real_MC_30Y!$J$11)-0.5*Real_MC_30Y!$J$12^2)+Real_MC_30Y!$J$12*((RAND()+RAND()+RAND()+RAND()+RAND()+RAND()+RAND()+RAND()+RAND()+RAND()+RAND()+RAND())-6))-1)+Real_MC_30Y!AD$58)</x:f>
        <x:v>4325650.703488163</x:v>
      </x:c>
      <x:c r="AE416" s="50" t="n">
        <x:f>MAX(0,AD416*(1+EXP((LN(1+Real_MC_30Y!$J$11)-0.5*Real_MC_30Y!$J$12^2)+Real_MC_30Y!$J$12*((RAND()+RAND()+RAND()+RAND()+RAND()+RAND()+RAND()+RAND()+RAND()+RAND()+RAND()+RAND())-6))-1)+Real_MC_30Y!AE$58)</x:f>
        <x:v>3958231.8939574403</x:v>
      </x:c>
      <x:c r="AF416" s="50" t="n">
        <x:f>MAX(0,AE416*(1+EXP((LN(1+Real_MC_30Y!$J$11)-0.5*Real_MC_30Y!$J$12^2)+Real_MC_30Y!$J$12*((RAND()+RAND()+RAND()+RAND()+RAND()+RAND()+RAND()+RAND()+RAND()+RAND()+RAND()+RAND())-6))-1)+Real_MC_30Y!AF$58)</x:f>
        <x:v>3536642.619329175</x:v>
      </x:c>
    </x:row>
    <x:row r="417">
      <x:c r="A417">
        <x:v>413</x:v>
      </x:c>
      <x:c r="B417" s="50" t="n">
        <x:f>MAX(0,Liquidity_30Y!$C$14+Real_MC_30Y!B$57-Real_MC_30Y!B$56)</x:f>
        <x:v>1029031.25</x:v>
      </x:c>
      <x:c r="C417" s="50" t="n">
        <x:f>MAX(0,B417*(1+EXP((LN(1+Real_MC_30Y!$J$11)-0.5*Real_MC_30Y!$J$12^2)+Real_MC_30Y!$J$12*((RAND()+RAND()+RAND()+RAND()+RAND()+RAND()+RAND()+RAND()+RAND()+RAND()+RAND()+RAND())-6))-1)+Real_MC_30Y!C$58)</x:f>
        <x:v>942006.8861789681</x:v>
      </x:c>
      <x:c r="D417" s="50" t="n">
        <x:f>MAX(0,C417*(1+EXP((LN(1+Real_MC_30Y!$J$11)-0.5*Real_MC_30Y!$J$12^2)+Real_MC_30Y!$J$12*((RAND()+RAND()+RAND()+RAND()+RAND()+RAND()+RAND()+RAND()+RAND()+RAND()+RAND()+RAND())-6))-1)+Real_MC_30Y!D$58)</x:f>
        <x:v>988391.952587269</x:v>
      </x:c>
      <x:c r="E417" s="50" t="n">
        <x:f>MAX(0,D417*(1+EXP((LN(1+Real_MC_30Y!$J$11)-0.5*Real_MC_30Y!$J$12^2)+Real_MC_30Y!$J$12*((RAND()+RAND()+RAND()+RAND()+RAND()+RAND()+RAND()+RAND()+RAND()+RAND()+RAND()+RAND())-6))-1)+Real_MC_30Y!E$58)</x:f>
        <x:v>1031003.6608045867</x:v>
      </x:c>
      <x:c r="F417" s="50" t="n">
        <x:f>MAX(0,E417*(1+EXP((LN(1+Real_MC_30Y!$J$11)-0.5*Real_MC_30Y!$J$12^2)+Real_MC_30Y!$J$12*((RAND()+RAND()+RAND()+RAND()+RAND()+RAND()+RAND()+RAND()+RAND()+RAND()+RAND()+RAND())-6))-1)+Real_MC_30Y!F$58)</x:f>
        <x:v>1044441.0346657457</x:v>
      </x:c>
      <x:c r="G417" s="50" t="n">
        <x:f>MAX(0,F417*(1+EXP((LN(1+Real_MC_30Y!$J$11)-0.5*Real_MC_30Y!$J$12^2)+Real_MC_30Y!$J$12*((RAND()+RAND()+RAND()+RAND()+RAND()+RAND()+RAND()+RAND()+RAND()+RAND()+RAND()+RAND())-6))-1)+Real_MC_30Y!G$58)</x:f>
        <x:v>1291001.048860141</x:v>
      </x:c>
      <x:c r="H417" s="50" t="n">
        <x:f>MAX(0,G417*(1+EXP((LN(1+Real_MC_30Y!$J$11)-0.5*Real_MC_30Y!$J$12^2)+Real_MC_30Y!$J$12*((RAND()+RAND()+RAND()+RAND()+RAND()+RAND()+RAND()+RAND()+RAND()+RAND()+RAND()+RAND())-6))-1)+Real_MC_30Y!H$58)</x:f>
        <x:v>1386581.0371788165</x:v>
      </x:c>
      <x:c r="I417" s="50" t="n">
        <x:f>MAX(0,H417*(1+EXP((LN(1+Real_MC_30Y!$J$11)-0.5*Real_MC_30Y!$J$12^2)+Real_MC_30Y!$J$12*((RAND()+RAND()+RAND()+RAND()+RAND()+RAND()+RAND()+RAND()+RAND()+RAND()+RAND()+RAND())-6))-1)+Real_MC_30Y!I$58)</x:f>
        <x:v>1279861.4055378533</x:v>
      </x:c>
      <x:c r="J417" s="50" t="n">
        <x:f>MAX(0,I417*(1+EXP((LN(1+Real_MC_30Y!$J$11)-0.5*Real_MC_30Y!$J$12^2)+Real_MC_30Y!$J$12*((RAND()+RAND()+RAND()+RAND()+RAND()+RAND()+RAND()+RAND()+RAND()+RAND()+RAND()+RAND())-6))-1)+Real_MC_30Y!J$58)</x:f>
        <x:v>1120545.7950274292</x:v>
      </x:c>
      <x:c r="K417" s="50" t="n">
        <x:f>MAX(0,J417*(1+EXP((LN(1+Real_MC_30Y!$J$11)-0.5*Real_MC_30Y!$J$12^2)+Real_MC_30Y!$J$12*((RAND()+RAND()+RAND()+RAND()+RAND()+RAND()+RAND()+RAND()+RAND()+RAND()+RAND()+RAND())-6))-1)+Real_MC_30Y!K$58)</x:f>
        <x:v>1215640.2173587636</x:v>
      </x:c>
      <x:c r="L417" s="50" t="n">
        <x:f>MAX(0,K417*(1+EXP((LN(1+Real_MC_30Y!$J$11)-0.5*Real_MC_30Y!$J$12^2)+Real_MC_30Y!$J$12*((RAND()+RAND()+RAND()+RAND()+RAND()+RAND()+RAND()+RAND()+RAND()+RAND()+RAND()+RAND())-6))-1)+Real_MC_30Y!L$58)</x:f>
        <x:v>1362749.1154886328</x:v>
      </x:c>
      <x:c r="M417" s="50" t="n">
        <x:f>MAX(0,L417*(1+EXP((LN(1+Real_MC_30Y!$J$11)-0.5*Real_MC_30Y!$J$12^2)+Real_MC_30Y!$J$12*((RAND()+RAND()+RAND()+RAND()+RAND()+RAND()+RAND()+RAND()+RAND()+RAND()+RAND()+RAND())-6))-1)+Real_MC_30Y!M$58)</x:f>
        <x:v>1326167.9462228215</x:v>
      </x:c>
      <x:c r="N417" s="50" t="n">
        <x:f>MAX(0,M417*(1+EXP((LN(1+Real_MC_30Y!$J$11)-0.5*Real_MC_30Y!$J$12^2)+Real_MC_30Y!$J$12*((RAND()+RAND()+RAND()+RAND()+RAND()+RAND()+RAND()+RAND()+RAND()+RAND()+RAND()+RAND())-6))-1)+Real_MC_30Y!N$58)</x:f>
        <x:v>1241300.2969595355</x:v>
      </x:c>
      <x:c r="O417" s="50" t="n">
        <x:f>MAX(0,N417*(1+EXP((LN(1+Real_MC_30Y!$J$11)-0.5*Real_MC_30Y!$J$12^2)+Real_MC_30Y!$J$12*((RAND()+RAND()+RAND()+RAND()+RAND()+RAND()+RAND()+RAND()+RAND()+RAND()+RAND()+RAND())-6))-1)+Real_MC_30Y!O$58)</x:f>
        <x:v>1340294.4886465517</x:v>
      </x:c>
      <x:c r="P417" s="50" t="n">
        <x:f>MAX(0,O417*(1+EXP((LN(1+Real_MC_30Y!$J$11)-0.5*Real_MC_30Y!$J$12^2)+Real_MC_30Y!$J$12*((RAND()+RAND()+RAND()+RAND()+RAND()+RAND()+RAND()+RAND()+RAND()+RAND()+RAND()+RAND())-6))-1)+Real_MC_30Y!P$58)</x:f>
        <x:v>1338398.9696122573</x:v>
      </x:c>
      <x:c r="Q417" s="50" t="n">
        <x:f>MAX(0,P417*(1+EXP((LN(1+Real_MC_30Y!$J$11)-0.5*Real_MC_30Y!$J$12^2)+Real_MC_30Y!$J$12*((RAND()+RAND()+RAND()+RAND()+RAND()+RAND()+RAND()+RAND()+RAND()+RAND()+RAND()+RAND())-6))-1)+Real_MC_30Y!Q$58)</x:f>
        <x:v>1761212.2385057374</x:v>
      </x:c>
      <x:c r="R417" s="50" t="n">
        <x:f>MAX(0,Q417*(1+EXP((LN(1+Real_MC_30Y!$J$11)-0.5*Real_MC_30Y!$J$12^2)+Real_MC_30Y!$J$12*((RAND()+RAND()+RAND()+RAND()+RAND()+RAND()+RAND()+RAND()+RAND()+RAND()+RAND()+RAND())-6))-1)+Real_MC_30Y!R$58)</x:f>
        <x:v>1425683.6044010234</x:v>
      </x:c>
      <x:c r="S417" s="50" t="n">
        <x:f>MAX(0,R417*(1+EXP((LN(1+Real_MC_30Y!$J$11)-0.5*Real_MC_30Y!$J$12^2)+Real_MC_30Y!$J$12*((RAND()+RAND()+RAND()+RAND()+RAND()+RAND()+RAND()+RAND()+RAND()+RAND()+RAND()+RAND())-6))-1)+Real_MC_30Y!S$58)</x:f>
        <x:v>1496230.9925333406</x:v>
      </x:c>
      <x:c r="T417" s="50" t="n">
        <x:f>MAX(0,S417*(1+EXP((LN(1+Real_MC_30Y!$J$11)-0.5*Real_MC_30Y!$J$12^2)+Real_MC_30Y!$J$12*((RAND()+RAND()+RAND()+RAND()+RAND()+RAND()+RAND()+RAND()+RAND()+RAND()+RAND()+RAND())-6))-1)+Real_MC_30Y!T$58)</x:f>
        <x:v>1720597.0294833416</x:v>
      </x:c>
      <x:c r="U417" s="50" t="n">
        <x:f>MAX(0,T417*(1+EXP((LN(1+Real_MC_30Y!$J$11)-0.5*Real_MC_30Y!$J$12^2)+Real_MC_30Y!$J$12*((RAND()+RAND()+RAND()+RAND()+RAND()+RAND()+RAND()+RAND()+RAND()+RAND()+RAND()+RAND())-6))-1)+Real_MC_30Y!U$58)</x:f>
        <x:v>1418582.1402457068</x:v>
      </x:c>
      <x:c r="V417" s="50" t="n">
        <x:f>MAX(0,U417*(1+EXP((LN(1+Real_MC_30Y!$J$11)-0.5*Real_MC_30Y!$J$12^2)+Real_MC_30Y!$J$12*((RAND()+RAND()+RAND()+RAND()+RAND()+RAND()+RAND()+RAND()+RAND()+RAND()+RAND()+RAND())-6))-1)+Real_MC_30Y!V$58)</x:f>
        <x:v>1330704.7797364972</x:v>
      </x:c>
      <x:c r="W417" s="50" t="n">
        <x:f>MAX(0,V417*(1+EXP((LN(1+Real_MC_30Y!$J$11)-0.5*Real_MC_30Y!$J$12^2)+Real_MC_30Y!$J$12*((RAND()+RAND()+RAND()+RAND()+RAND()+RAND()+RAND()+RAND()+RAND()+RAND()+RAND()+RAND())-6))-1)+Real_MC_30Y!W$58)</x:f>
        <x:v>1399204.3022714402</x:v>
      </x:c>
      <x:c r="X417" s="50" t="n">
        <x:f>MAX(0,W417*(1+EXP((LN(1+Real_MC_30Y!$J$11)-0.5*Real_MC_30Y!$J$12^2)+Real_MC_30Y!$J$12*((RAND()+RAND()+RAND()+RAND()+RAND()+RAND()+RAND()+RAND()+RAND()+RAND()+RAND()+RAND())-6))-1)+Real_MC_30Y!X$58)</x:f>
        <x:v>1499314.850937212</x:v>
      </x:c>
      <x:c r="Y417" s="50" t="n">
        <x:f>MAX(0,X417*(1+EXP((LN(1+Real_MC_30Y!$J$11)-0.5*Real_MC_30Y!$J$12^2)+Real_MC_30Y!$J$12*((RAND()+RAND()+RAND()+RAND()+RAND()+RAND()+RAND()+RAND()+RAND()+RAND()+RAND()+RAND())-6))-1)+Real_MC_30Y!Y$58)</x:f>
        <x:v>1802912.3604929605</x:v>
      </x:c>
      <x:c r="Z417" s="50" t="n">
        <x:f>MAX(0,Y417*(1+EXP((LN(1+Real_MC_30Y!$J$11)-0.5*Real_MC_30Y!$J$12^2)+Real_MC_30Y!$J$12*((RAND()+RAND()+RAND()+RAND()+RAND()+RAND()+RAND()+RAND()+RAND()+RAND()+RAND()+RAND())-6))-1)+Real_MC_30Y!Z$58)</x:f>
        <x:v>1761516.124160207</x:v>
      </x:c>
      <x:c r="AA417" s="50" t="n">
        <x:f>MAX(0,Z417*(1+EXP((LN(1+Real_MC_30Y!$J$11)-0.5*Real_MC_30Y!$J$12^2)+Real_MC_30Y!$J$12*((RAND()+RAND()+RAND()+RAND()+RAND()+RAND()+RAND()+RAND()+RAND()+RAND()+RAND()+RAND())-6))-1)+Real_MC_30Y!AA$58)</x:f>
        <x:v>2854228.878448099</x:v>
      </x:c>
      <x:c r="AB417" s="50" t="n">
        <x:f>MAX(0,AA417*(1+EXP((LN(1+Real_MC_30Y!$J$11)-0.5*Real_MC_30Y!$J$12^2)+Real_MC_30Y!$J$12*((RAND()+RAND()+RAND()+RAND()+RAND()+RAND()+RAND()+RAND()+RAND()+RAND()+RAND()+RAND())-6))-1)+Real_MC_30Y!AB$58)</x:f>
        <x:v>3063221.5106155733</x:v>
      </x:c>
      <x:c r="AC417" s="50" t="n">
        <x:f>MAX(0,AB417*(1+EXP((LN(1+Real_MC_30Y!$J$11)-0.5*Real_MC_30Y!$J$12^2)+Real_MC_30Y!$J$12*((RAND()+RAND()+RAND()+RAND()+RAND()+RAND()+RAND()+RAND()+RAND()+RAND()+RAND()+RAND())-6))-1)+Real_MC_30Y!AC$58)</x:f>
        <x:v>2242877.765754962</x:v>
      </x:c>
      <x:c r="AD417" s="50" t="n">
        <x:f>MAX(0,AC417*(1+EXP((LN(1+Real_MC_30Y!$J$11)-0.5*Real_MC_30Y!$J$12^2)+Real_MC_30Y!$J$12*((RAND()+RAND()+RAND()+RAND()+RAND()+RAND()+RAND()+RAND()+RAND()+RAND()+RAND()+RAND())-6))-1)+Real_MC_30Y!AD$58)</x:f>
        <x:v>2372127.375485375</x:v>
      </x:c>
      <x:c r="AE417" s="50" t="n">
        <x:f>MAX(0,AD417*(1+EXP((LN(1+Real_MC_30Y!$J$11)-0.5*Real_MC_30Y!$J$12^2)+Real_MC_30Y!$J$12*((RAND()+RAND()+RAND()+RAND()+RAND()+RAND()+RAND()+RAND()+RAND()+RAND()+RAND()+RAND())-6))-1)+Real_MC_30Y!AE$58)</x:f>
        <x:v>2550098.895675917</x:v>
      </x:c>
      <x:c r="AF417" s="50" t="n">
        <x:f>MAX(0,AE417*(1+EXP((LN(1+Real_MC_30Y!$J$11)-0.5*Real_MC_30Y!$J$12^2)+Real_MC_30Y!$J$12*((RAND()+RAND()+RAND()+RAND()+RAND()+RAND()+RAND()+RAND()+RAND()+RAND()+RAND()+RAND())-6))-1)+Real_MC_30Y!AF$58)</x:f>
        <x:v>3051602.97934677</x:v>
      </x:c>
    </x:row>
    <x:row r="418">
      <x:c r="A418">
        <x:v>414</x:v>
      </x:c>
      <x:c r="B418" s="50" t="n">
        <x:f>MAX(0,Liquidity_30Y!$C$14+Real_MC_30Y!B$57-Real_MC_30Y!B$56)</x:f>
        <x:v>1029031.25</x:v>
      </x:c>
      <x:c r="C418" s="50" t="n">
        <x:f>MAX(0,B418*(1+EXP((LN(1+Real_MC_30Y!$J$11)-0.5*Real_MC_30Y!$J$12^2)+Real_MC_30Y!$J$12*((RAND()+RAND()+RAND()+RAND()+RAND()+RAND()+RAND()+RAND()+RAND()+RAND()+RAND()+RAND())-6))-1)+Real_MC_30Y!C$58)</x:f>
        <x:v>947119.6496183816</x:v>
      </x:c>
      <x:c r="D418" s="50" t="n">
        <x:f>MAX(0,C418*(1+EXP((LN(1+Real_MC_30Y!$J$11)-0.5*Real_MC_30Y!$J$12^2)+Real_MC_30Y!$J$12*((RAND()+RAND()+RAND()+RAND()+RAND()+RAND()+RAND()+RAND()+RAND()+RAND()+RAND()+RAND())-6))-1)+Real_MC_30Y!D$58)</x:f>
        <x:v>968106.0442557852</x:v>
      </x:c>
      <x:c r="E418" s="50" t="n">
        <x:f>MAX(0,D418*(1+EXP((LN(1+Real_MC_30Y!$J$11)-0.5*Real_MC_30Y!$J$12^2)+Real_MC_30Y!$J$12*((RAND()+RAND()+RAND()+RAND()+RAND()+RAND()+RAND()+RAND()+RAND()+RAND()+RAND()+RAND())-6))-1)+Real_MC_30Y!E$58)</x:f>
        <x:v>1006114.5748128151</x:v>
      </x:c>
      <x:c r="F418" s="50" t="n">
        <x:f>MAX(0,E418*(1+EXP((LN(1+Real_MC_30Y!$J$11)-0.5*Real_MC_30Y!$J$12^2)+Real_MC_30Y!$J$12*((RAND()+RAND()+RAND()+RAND()+RAND()+RAND()+RAND()+RAND()+RAND()+RAND()+RAND()+RAND())-6))-1)+Real_MC_30Y!F$58)</x:f>
        <x:v>1247679.779602125</x:v>
      </x:c>
      <x:c r="G418" s="50" t="n">
        <x:f>MAX(0,F418*(1+EXP((LN(1+Real_MC_30Y!$J$11)-0.5*Real_MC_30Y!$J$12^2)+Real_MC_30Y!$J$12*((RAND()+RAND()+RAND()+RAND()+RAND()+RAND()+RAND()+RAND()+RAND()+RAND()+RAND()+RAND())-6))-1)+Real_MC_30Y!G$58)</x:f>
        <x:v>1459365.8364233298</x:v>
      </x:c>
      <x:c r="H418" s="50" t="n">
        <x:f>MAX(0,G418*(1+EXP((LN(1+Real_MC_30Y!$J$11)-0.5*Real_MC_30Y!$J$12^2)+Real_MC_30Y!$J$12*((RAND()+RAND()+RAND()+RAND()+RAND()+RAND()+RAND()+RAND()+RAND()+RAND()+RAND()+RAND())-6))-1)+Real_MC_30Y!H$58)</x:f>
        <x:v>1584392.2390382022</x:v>
      </x:c>
      <x:c r="I418" s="50" t="n">
        <x:f>MAX(0,H418*(1+EXP((LN(1+Real_MC_30Y!$J$11)-0.5*Real_MC_30Y!$J$12^2)+Real_MC_30Y!$J$12*((RAND()+RAND()+RAND()+RAND()+RAND()+RAND()+RAND()+RAND()+RAND()+RAND()+RAND()+RAND())-6))-1)+Real_MC_30Y!I$58)</x:f>
        <x:v>1806039.4532889267</x:v>
      </x:c>
      <x:c r="J418" s="50" t="n">
        <x:f>MAX(0,I418*(1+EXP((LN(1+Real_MC_30Y!$J$11)-0.5*Real_MC_30Y!$J$12^2)+Real_MC_30Y!$J$12*((RAND()+RAND()+RAND()+RAND()+RAND()+RAND()+RAND()+RAND()+RAND()+RAND()+RAND()+RAND())-6))-1)+Real_MC_30Y!J$58)</x:f>
        <x:v>2345306.9357831273</x:v>
      </x:c>
      <x:c r="K418" s="50" t="n">
        <x:f>MAX(0,J418*(1+EXP((LN(1+Real_MC_30Y!$J$11)-0.5*Real_MC_30Y!$J$12^2)+Real_MC_30Y!$J$12*((RAND()+RAND()+RAND()+RAND()+RAND()+RAND()+RAND()+RAND()+RAND()+RAND()+RAND()+RAND())-6))-1)+Real_MC_30Y!K$58)</x:f>
        <x:v>2770296.4230828043</x:v>
      </x:c>
      <x:c r="L418" s="50" t="n">
        <x:f>MAX(0,K418*(1+EXP((LN(1+Real_MC_30Y!$J$11)-0.5*Real_MC_30Y!$J$12^2)+Real_MC_30Y!$J$12*((RAND()+RAND()+RAND()+RAND()+RAND()+RAND()+RAND()+RAND()+RAND()+RAND()+RAND()+RAND())-6))-1)+Real_MC_30Y!L$58)</x:f>
        <x:v>2980607.5296062846</x:v>
      </x:c>
      <x:c r="M418" s="50" t="n">
        <x:f>MAX(0,L418*(1+EXP((LN(1+Real_MC_30Y!$J$11)-0.5*Real_MC_30Y!$J$12^2)+Real_MC_30Y!$J$12*((RAND()+RAND()+RAND()+RAND()+RAND()+RAND()+RAND()+RAND()+RAND()+RAND()+RAND()+RAND())-6))-1)+Real_MC_30Y!M$58)</x:f>
        <x:v>3453212.346318112</x:v>
      </x:c>
      <x:c r="N418" s="50" t="n">
        <x:f>MAX(0,M418*(1+EXP((LN(1+Real_MC_30Y!$J$11)-0.5*Real_MC_30Y!$J$12^2)+Real_MC_30Y!$J$12*((RAND()+RAND()+RAND()+RAND()+RAND()+RAND()+RAND()+RAND()+RAND()+RAND()+RAND()+RAND())-6))-1)+Real_MC_30Y!N$58)</x:f>
        <x:v>2858451.13395414</x:v>
      </x:c>
      <x:c r="O418" s="50" t="n">
        <x:f>MAX(0,N418*(1+EXP((LN(1+Real_MC_30Y!$J$11)-0.5*Real_MC_30Y!$J$12^2)+Real_MC_30Y!$J$12*((RAND()+RAND()+RAND()+RAND()+RAND()+RAND()+RAND()+RAND()+RAND()+RAND()+RAND()+RAND())-6))-1)+Real_MC_30Y!O$58)</x:f>
        <x:v>3261700.9089311273</x:v>
      </x:c>
      <x:c r="P418" s="50" t="n">
        <x:f>MAX(0,O418*(1+EXP((LN(1+Real_MC_30Y!$J$11)-0.5*Real_MC_30Y!$J$12^2)+Real_MC_30Y!$J$12*((RAND()+RAND()+RAND()+RAND()+RAND()+RAND()+RAND()+RAND()+RAND()+RAND()+RAND()+RAND())-6))-1)+Real_MC_30Y!P$58)</x:f>
        <x:v>3631746.6812867364</x:v>
      </x:c>
      <x:c r="Q418" s="50" t="n">
        <x:f>MAX(0,P418*(1+EXP((LN(1+Real_MC_30Y!$J$11)-0.5*Real_MC_30Y!$J$12^2)+Real_MC_30Y!$J$12*((RAND()+RAND()+RAND()+RAND()+RAND()+RAND()+RAND()+RAND()+RAND()+RAND()+RAND()+RAND())-6))-1)+Real_MC_30Y!Q$58)</x:f>
        <x:v>3122210.997879748</x:v>
      </x:c>
      <x:c r="R418" s="50" t="n">
        <x:f>MAX(0,Q418*(1+EXP((LN(1+Real_MC_30Y!$J$11)-0.5*Real_MC_30Y!$J$12^2)+Real_MC_30Y!$J$12*((RAND()+RAND()+RAND()+RAND()+RAND()+RAND()+RAND()+RAND()+RAND()+RAND()+RAND()+RAND())-6))-1)+Real_MC_30Y!R$58)</x:f>
        <x:v>4094715.750284739</x:v>
      </x:c>
      <x:c r="S418" s="50" t="n">
        <x:f>MAX(0,R418*(1+EXP((LN(1+Real_MC_30Y!$J$11)-0.5*Real_MC_30Y!$J$12^2)+Real_MC_30Y!$J$12*((RAND()+RAND()+RAND()+RAND()+RAND()+RAND()+RAND()+RAND()+RAND()+RAND()+RAND()+RAND())-6))-1)+Real_MC_30Y!S$58)</x:f>
        <x:v>3452811.1882896544</x:v>
      </x:c>
      <x:c r="T418" s="50" t="n">
        <x:f>MAX(0,S418*(1+EXP((LN(1+Real_MC_30Y!$J$11)-0.5*Real_MC_30Y!$J$12^2)+Real_MC_30Y!$J$12*((RAND()+RAND()+RAND()+RAND()+RAND()+RAND()+RAND()+RAND()+RAND()+RAND()+RAND()+RAND())-6))-1)+Real_MC_30Y!T$58)</x:f>
        <x:v>3600464.668071317</x:v>
      </x:c>
      <x:c r="U418" s="50" t="n">
        <x:f>MAX(0,T418*(1+EXP((LN(1+Real_MC_30Y!$J$11)-0.5*Real_MC_30Y!$J$12^2)+Real_MC_30Y!$J$12*((RAND()+RAND()+RAND()+RAND()+RAND()+RAND()+RAND()+RAND()+RAND()+RAND()+RAND()+RAND())-6))-1)+Real_MC_30Y!U$58)</x:f>
        <x:v>4302410.681737734</x:v>
      </x:c>
      <x:c r="V418" s="50" t="n">
        <x:f>MAX(0,U418*(1+EXP((LN(1+Real_MC_30Y!$J$11)-0.5*Real_MC_30Y!$J$12^2)+Real_MC_30Y!$J$12*((RAND()+RAND()+RAND()+RAND()+RAND()+RAND()+RAND()+RAND()+RAND()+RAND()+RAND()+RAND())-6))-1)+Real_MC_30Y!V$58)</x:f>
        <x:v>4004280.7914554523</x:v>
      </x:c>
      <x:c r="W418" s="50" t="n">
        <x:f>MAX(0,V418*(1+EXP((LN(1+Real_MC_30Y!$J$11)-0.5*Real_MC_30Y!$J$12^2)+Real_MC_30Y!$J$12*((RAND()+RAND()+RAND()+RAND()+RAND()+RAND()+RAND()+RAND()+RAND()+RAND()+RAND()+RAND())-6))-1)+Real_MC_30Y!W$58)</x:f>
        <x:v>6039873.674119531</x:v>
      </x:c>
      <x:c r="X418" s="50" t="n">
        <x:f>MAX(0,W418*(1+EXP((LN(1+Real_MC_30Y!$J$11)-0.5*Real_MC_30Y!$J$12^2)+Real_MC_30Y!$J$12*((RAND()+RAND()+RAND()+RAND()+RAND()+RAND()+RAND()+RAND()+RAND()+RAND()+RAND()+RAND())-6))-1)+Real_MC_30Y!X$58)</x:f>
        <x:v>6317022.573137736</x:v>
      </x:c>
      <x:c r="Y418" s="50" t="n">
        <x:f>MAX(0,X418*(1+EXP((LN(1+Real_MC_30Y!$J$11)-0.5*Real_MC_30Y!$J$12^2)+Real_MC_30Y!$J$12*((RAND()+RAND()+RAND()+RAND()+RAND()+RAND()+RAND()+RAND()+RAND()+RAND()+RAND()+RAND())-6))-1)+Real_MC_30Y!Y$58)</x:f>
        <x:v>6179209.775885357</x:v>
      </x:c>
      <x:c r="Z418" s="50" t="n">
        <x:f>MAX(0,Y418*(1+EXP((LN(1+Real_MC_30Y!$J$11)-0.5*Real_MC_30Y!$J$12^2)+Real_MC_30Y!$J$12*((RAND()+RAND()+RAND()+RAND()+RAND()+RAND()+RAND()+RAND()+RAND()+RAND()+RAND()+RAND())-6))-1)+Real_MC_30Y!Z$58)</x:f>
        <x:v>6857745.520121133</x:v>
      </x:c>
      <x:c r="AA418" s="50" t="n">
        <x:f>MAX(0,Z418*(1+EXP((LN(1+Real_MC_30Y!$J$11)-0.5*Real_MC_30Y!$J$12^2)+Real_MC_30Y!$J$12*((RAND()+RAND()+RAND()+RAND()+RAND()+RAND()+RAND()+RAND()+RAND()+RAND()+RAND()+RAND())-6))-1)+Real_MC_30Y!AA$58)</x:f>
        <x:v>7543619.382542368</x:v>
      </x:c>
      <x:c r="AB418" s="50" t="n">
        <x:f>MAX(0,AA418*(1+EXP((LN(1+Real_MC_30Y!$J$11)-0.5*Real_MC_30Y!$J$12^2)+Real_MC_30Y!$J$12*((RAND()+RAND()+RAND()+RAND()+RAND()+RAND()+RAND()+RAND()+RAND()+RAND()+RAND()+RAND())-6))-1)+Real_MC_30Y!AB$58)</x:f>
        <x:v>7992649.753769223</x:v>
      </x:c>
      <x:c r="AC418" s="50" t="n">
        <x:f>MAX(0,AB418*(1+EXP((LN(1+Real_MC_30Y!$J$11)-0.5*Real_MC_30Y!$J$12^2)+Real_MC_30Y!$J$12*((RAND()+RAND()+RAND()+RAND()+RAND()+RAND()+RAND()+RAND()+RAND()+RAND()+RAND()+RAND())-6))-1)+Real_MC_30Y!AC$58)</x:f>
        <x:v>8363494.004102508</x:v>
      </x:c>
      <x:c r="AD418" s="50" t="n">
        <x:f>MAX(0,AC418*(1+EXP((LN(1+Real_MC_30Y!$J$11)-0.5*Real_MC_30Y!$J$12^2)+Real_MC_30Y!$J$12*((RAND()+RAND()+RAND()+RAND()+RAND()+RAND()+RAND()+RAND()+RAND()+RAND()+RAND()+RAND())-6))-1)+Real_MC_30Y!AD$58)</x:f>
        <x:v>10400711.64690359</x:v>
      </x:c>
      <x:c r="AE418" s="50" t="n">
        <x:f>MAX(0,AD418*(1+EXP((LN(1+Real_MC_30Y!$J$11)-0.5*Real_MC_30Y!$J$12^2)+Real_MC_30Y!$J$12*((RAND()+RAND()+RAND()+RAND()+RAND()+RAND()+RAND()+RAND()+RAND()+RAND()+RAND()+RAND())-6))-1)+Real_MC_30Y!AE$58)</x:f>
        <x:v>11286070.0563513</x:v>
      </x:c>
      <x:c r="AF418" s="50" t="n">
        <x:f>MAX(0,AE418*(1+EXP((LN(1+Real_MC_30Y!$J$11)-0.5*Real_MC_30Y!$J$12^2)+Real_MC_30Y!$J$12*((RAND()+RAND()+RAND()+RAND()+RAND()+RAND()+RAND()+RAND()+RAND()+RAND()+RAND()+RAND())-6))-1)+Real_MC_30Y!AF$58)</x:f>
        <x:v>8949803.07707722</x:v>
      </x:c>
    </x:row>
    <x:row r="419">
      <x:c r="A419">
        <x:v>415</x:v>
      </x:c>
      <x:c r="B419" s="50" t="n">
        <x:f>MAX(0,Liquidity_30Y!$C$14+Real_MC_30Y!B$57-Real_MC_30Y!B$56)</x:f>
        <x:v>1029031.25</x:v>
      </x:c>
      <x:c r="C419" s="50" t="n">
        <x:f>MAX(0,B419*(1+EXP((LN(1+Real_MC_30Y!$J$11)-0.5*Real_MC_30Y!$J$12^2)+Real_MC_30Y!$J$12*((RAND()+RAND()+RAND()+RAND()+RAND()+RAND()+RAND()+RAND()+RAND()+RAND()+RAND()+RAND())-6))-1)+Real_MC_30Y!C$58)</x:f>
        <x:v>945631.4151483094</x:v>
      </x:c>
      <x:c r="D419" s="50" t="n">
        <x:f>MAX(0,C419*(1+EXP((LN(1+Real_MC_30Y!$J$11)-0.5*Real_MC_30Y!$J$12^2)+Real_MC_30Y!$J$12*((RAND()+RAND()+RAND()+RAND()+RAND()+RAND()+RAND()+RAND()+RAND()+RAND()+RAND()+RAND())-6))-1)+Real_MC_30Y!D$58)</x:f>
        <x:v>812721.150305104</x:v>
      </x:c>
      <x:c r="E419" s="50" t="n">
        <x:f>MAX(0,D419*(1+EXP((LN(1+Real_MC_30Y!$J$11)-0.5*Real_MC_30Y!$J$12^2)+Real_MC_30Y!$J$12*((RAND()+RAND()+RAND()+RAND()+RAND()+RAND()+RAND()+RAND()+RAND()+RAND()+RAND()+RAND())-6))-1)+Real_MC_30Y!E$58)</x:f>
        <x:v>1046704.9770257522</x:v>
      </x:c>
      <x:c r="F419" s="50" t="n">
        <x:f>MAX(0,E419*(1+EXP((LN(1+Real_MC_30Y!$J$11)-0.5*Real_MC_30Y!$J$12^2)+Real_MC_30Y!$J$12*((RAND()+RAND()+RAND()+RAND()+RAND()+RAND()+RAND()+RAND()+RAND()+RAND()+RAND()+RAND())-6))-1)+Real_MC_30Y!F$58)</x:f>
        <x:v>1248331.2969407013</x:v>
      </x:c>
      <x:c r="G419" s="50" t="n">
        <x:f>MAX(0,F419*(1+EXP((LN(1+Real_MC_30Y!$J$11)-0.5*Real_MC_30Y!$J$12^2)+Real_MC_30Y!$J$12*((RAND()+RAND()+RAND()+RAND()+RAND()+RAND()+RAND()+RAND()+RAND()+RAND()+RAND()+RAND())-6))-1)+Real_MC_30Y!G$58)</x:f>
        <x:v>1449195.602588131</x:v>
      </x:c>
      <x:c r="H419" s="50" t="n">
        <x:f>MAX(0,G419*(1+EXP((LN(1+Real_MC_30Y!$J$11)-0.5*Real_MC_30Y!$J$12^2)+Real_MC_30Y!$J$12*((RAND()+RAND()+RAND()+RAND()+RAND()+RAND()+RAND()+RAND()+RAND()+RAND()+RAND()+RAND())-6))-1)+Real_MC_30Y!H$58)</x:f>
        <x:v>1682904.3193219583</x:v>
      </x:c>
      <x:c r="I419" s="50" t="n">
        <x:f>MAX(0,H419*(1+EXP((LN(1+Real_MC_30Y!$J$11)-0.5*Real_MC_30Y!$J$12^2)+Real_MC_30Y!$J$12*((RAND()+RAND()+RAND()+RAND()+RAND()+RAND()+RAND()+RAND()+RAND()+RAND()+RAND()+RAND())-6))-1)+Real_MC_30Y!I$58)</x:f>
        <x:v>1627793.3573916028</x:v>
      </x:c>
      <x:c r="J419" s="50" t="n">
        <x:f>MAX(0,I419*(1+EXP((LN(1+Real_MC_30Y!$J$11)-0.5*Real_MC_30Y!$J$12^2)+Real_MC_30Y!$J$12*((RAND()+RAND()+RAND()+RAND()+RAND()+RAND()+RAND()+RAND()+RAND()+RAND()+RAND()+RAND())-6))-1)+Real_MC_30Y!J$58)</x:f>
        <x:v>1923508.7934502233</x:v>
      </x:c>
      <x:c r="K419" s="50" t="n">
        <x:f>MAX(0,J419*(1+EXP((LN(1+Real_MC_30Y!$J$11)-0.5*Real_MC_30Y!$J$12^2)+Real_MC_30Y!$J$12*((RAND()+RAND()+RAND()+RAND()+RAND()+RAND()+RAND()+RAND()+RAND()+RAND()+RAND()+RAND())-6))-1)+Real_MC_30Y!K$58)</x:f>
        <x:v>1803108.124046092</x:v>
      </x:c>
      <x:c r="L419" s="50" t="n">
        <x:f>MAX(0,K419*(1+EXP((LN(1+Real_MC_30Y!$J$11)-0.5*Real_MC_30Y!$J$12^2)+Real_MC_30Y!$J$12*((RAND()+RAND()+RAND()+RAND()+RAND()+RAND()+RAND()+RAND()+RAND()+RAND()+RAND()+RAND())-6))-1)+Real_MC_30Y!L$58)</x:f>
        <x:v>1684192.2664769874</x:v>
      </x:c>
      <x:c r="M419" s="50" t="n">
        <x:f>MAX(0,L419*(1+EXP((LN(1+Real_MC_30Y!$J$11)-0.5*Real_MC_30Y!$J$12^2)+Real_MC_30Y!$J$12*((RAND()+RAND()+RAND()+RAND()+RAND()+RAND()+RAND()+RAND()+RAND()+RAND()+RAND()+RAND())-6))-1)+Real_MC_30Y!M$58)</x:f>
        <x:v>1727896.719137348</x:v>
      </x:c>
      <x:c r="N419" s="50" t="n">
        <x:f>MAX(0,M419*(1+EXP((LN(1+Real_MC_30Y!$J$11)-0.5*Real_MC_30Y!$J$12^2)+Real_MC_30Y!$J$12*((RAND()+RAND()+RAND()+RAND()+RAND()+RAND()+RAND()+RAND()+RAND()+RAND()+RAND()+RAND())-6))-1)+Real_MC_30Y!N$58)</x:f>
        <x:v>1667835.6290682992</x:v>
      </x:c>
      <x:c r="O419" s="50" t="n">
        <x:f>MAX(0,N419*(1+EXP((LN(1+Real_MC_30Y!$J$11)-0.5*Real_MC_30Y!$J$12^2)+Real_MC_30Y!$J$12*((RAND()+RAND()+RAND()+RAND()+RAND()+RAND()+RAND()+RAND()+RAND()+RAND()+RAND()+RAND())-6))-1)+Real_MC_30Y!O$58)</x:f>
        <x:v>2111537.9760300335</x:v>
      </x:c>
      <x:c r="P419" s="50" t="n">
        <x:f>MAX(0,O419*(1+EXP((LN(1+Real_MC_30Y!$J$11)-0.5*Real_MC_30Y!$J$12^2)+Real_MC_30Y!$J$12*((RAND()+RAND()+RAND()+RAND()+RAND()+RAND()+RAND()+RAND()+RAND()+RAND()+RAND()+RAND())-6))-1)+Real_MC_30Y!P$58)</x:f>
        <x:v>3225406.483055723</x:v>
      </x:c>
      <x:c r="Q419" s="50" t="n">
        <x:f>MAX(0,P419*(1+EXP((LN(1+Real_MC_30Y!$J$11)-0.5*Real_MC_30Y!$J$12^2)+Real_MC_30Y!$J$12*((RAND()+RAND()+RAND()+RAND()+RAND()+RAND()+RAND()+RAND()+RAND()+RAND()+RAND()+RAND())-6))-1)+Real_MC_30Y!Q$58)</x:f>
        <x:v>3388329.516052083</x:v>
      </x:c>
      <x:c r="R419" s="50" t="n">
        <x:f>MAX(0,Q419*(1+EXP((LN(1+Real_MC_30Y!$J$11)-0.5*Real_MC_30Y!$J$12^2)+Real_MC_30Y!$J$12*((RAND()+RAND()+RAND()+RAND()+RAND()+RAND()+RAND()+RAND()+RAND()+RAND()+RAND()+RAND())-6))-1)+Real_MC_30Y!R$58)</x:f>
        <x:v>3866746.1827355954</x:v>
      </x:c>
      <x:c r="S419" s="50" t="n">
        <x:f>MAX(0,R419*(1+EXP((LN(1+Real_MC_30Y!$J$11)-0.5*Real_MC_30Y!$J$12^2)+Real_MC_30Y!$J$12*((RAND()+RAND()+RAND()+RAND()+RAND()+RAND()+RAND()+RAND()+RAND()+RAND()+RAND()+RAND())-6))-1)+Real_MC_30Y!S$58)</x:f>
        <x:v>4051139.7930899695</x:v>
      </x:c>
      <x:c r="T419" s="50" t="n">
        <x:f>MAX(0,S419*(1+EXP((LN(1+Real_MC_30Y!$J$11)-0.5*Real_MC_30Y!$J$12^2)+Real_MC_30Y!$J$12*((RAND()+RAND()+RAND()+RAND()+RAND()+RAND()+RAND()+RAND()+RAND()+RAND()+RAND()+RAND())-6))-1)+Real_MC_30Y!T$58)</x:f>
        <x:v>4257570.86368788</x:v>
      </x:c>
      <x:c r="U419" s="50" t="n">
        <x:f>MAX(0,T419*(1+EXP((LN(1+Real_MC_30Y!$J$11)-0.5*Real_MC_30Y!$J$12^2)+Real_MC_30Y!$J$12*((RAND()+RAND()+RAND()+RAND()+RAND()+RAND()+RAND()+RAND()+RAND()+RAND()+RAND()+RAND())-6))-1)+Real_MC_30Y!U$58)</x:f>
        <x:v>4621243.031777311</x:v>
      </x:c>
      <x:c r="V419" s="50" t="n">
        <x:f>MAX(0,U419*(1+EXP((LN(1+Real_MC_30Y!$J$11)-0.5*Real_MC_30Y!$J$12^2)+Real_MC_30Y!$J$12*((RAND()+RAND()+RAND()+RAND()+RAND()+RAND()+RAND()+RAND()+RAND()+RAND()+RAND()+RAND())-6))-1)+Real_MC_30Y!V$58)</x:f>
        <x:v>6348126.260759252</x:v>
      </x:c>
      <x:c r="W419" s="50" t="n">
        <x:f>MAX(0,V419*(1+EXP((LN(1+Real_MC_30Y!$J$11)-0.5*Real_MC_30Y!$J$12^2)+Real_MC_30Y!$J$12*((RAND()+RAND()+RAND()+RAND()+RAND()+RAND()+RAND()+RAND()+RAND()+RAND()+RAND()+RAND())-6))-1)+Real_MC_30Y!W$58)</x:f>
        <x:v>5780962.691127671</x:v>
      </x:c>
      <x:c r="X419" s="50" t="n">
        <x:f>MAX(0,W419*(1+EXP((LN(1+Real_MC_30Y!$J$11)-0.5*Real_MC_30Y!$J$12^2)+Real_MC_30Y!$J$12*((RAND()+RAND()+RAND()+RAND()+RAND()+RAND()+RAND()+RAND()+RAND()+RAND()+RAND()+RAND())-6))-1)+Real_MC_30Y!X$58)</x:f>
        <x:v>7761779.70827315</x:v>
      </x:c>
      <x:c r="Y419" s="50" t="n">
        <x:f>MAX(0,X419*(1+EXP((LN(1+Real_MC_30Y!$J$11)-0.5*Real_MC_30Y!$J$12^2)+Real_MC_30Y!$J$12*((RAND()+RAND()+RAND()+RAND()+RAND()+RAND()+RAND()+RAND()+RAND()+RAND()+RAND()+RAND())-6))-1)+Real_MC_30Y!Y$58)</x:f>
        <x:v>7699155.792436608</x:v>
      </x:c>
      <x:c r="Z419" s="50" t="n">
        <x:f>MAX(0,Y419*(1+EXP((LN(1+Real_MC_30Y!$J$11)-0.5*Real_MC_30Y!$J$12^2)+Real_MC_30Y!$J$12*((RAND()+RAND()+RAND()+RAND()+RAND()+RAND()+RAND()+RAND()+RAND()+RAND()+RAND()+RAND())-6))-1)+Real_MC_30Y!Z$58)</x:f>
        <x:v>7938109.778909307</x:v>
      </x:c>
      <x:c r="AA419" s="50" t="n">
        <x:f>MAX(0,Z419*(1+EXP((LN(1+Real_MC_30Y!$J$11)-0.5*Real_MC_30Y!$J$12^2)+Real_MC_30Y!$J$12*((RAND()+RAND()+RAND()+RAND()+RAND()+RAND()+RAND()+RAND()+RAND()+RAND()+RAND()+RAND())-6))-1)+Real_MC_30Y!AA$58)</x:f>
        <x:v>8601779.215306507</x:v>
      </x:c>
      <x:c r="AB419" s="50" t="n">
        <x:f>MAX(0,AA419*(1+EXP((LN(1+Real_MC_30Y!$J$11)-0.5*Real_MC_30Y!$J$12^2)+Real_MC_30Y!$J$12*((RAND()+RAND()+RAND()+RAND()+RAND()+RAND()+RAND()+RAND()+RAND()+RAND()+RAND()+RAND())-6))-1)+Real_MC_30Y!AB$58)</x:f>
        <x:v>11177978.459297631</x:v>
      </x:c>
      <x:c r="AC419" s="50" t="n">
        <x:f>MAX(0,AB419*(1+EXP((LN(1+Real_MC_30Y!$J$11)-0.5*Real_MC_30Y!$J$12^2)+Real_MC_30Y!$J$12*((RAND()+RAND()+RAND()+RAND()+RAND()+RAND()+RAND()+RAND()+RAND()+RAND()+RAND()+RAND())-6))-1)+Real_MC_30Y!AC$58)</x:f>
        <x:v>8783629.809278987</x:v>
      </x:c>
      <x:c r="AD419" s="50" t="n">
        <x:f>MAX(0,AC419*(1+EXP((LN(1+Real_MC_30Y!$J$11)-0.5*Real_MC_30Y!$J$12^2)+Real_MC_30Y!$J$12*((RAND()+RAND()+RAND()+RAND()+RAND()+RAND()+RAND()+RAND()+RAND()+RAND()+RAND()+RAND())-6))-1)+Real_MC_30Y!AD$58)</x:f>
        <x:v>11272273.68053144</x:v>
      </x:c>
      <x:c r="AE419" s="50" t="n">
        <x:f>MAX(0,AD419*(1+EXP((LN(1+Real_MC_30Y!$J$11)-0.5*Real_MC_30Y!$J$12^2)+Real_MC_30Y!$J$12*((RAND()+RAND()+RAND()+RAND()+RAND()+RAND()+RAND()+RAND()+RAND()+RAND()+RAND()+RAND())-6))-1)+Real_MC_30Y!AE$58)</x:f>
        <x:v>9673581.650140781</x:v>
      </x:c>
      <x:c r="AF419" s="50" t="n">
        <x:f>MAX(0,AE419*(1+EXP((LN(1+Real_MC_30Y!$J$11)-0.5*Real_MC_30Y!$J$12^2)+Real_MC_30Y!$J$12*((RAND()+RAND()+RAND()+RAND()+RAND()+RAND()+RAND()+RAND()+RAND()+RAND()+RAND()+RAND())-6))-1)+Real_MC_30Y!AF$58)</x:f>
        <x:v>11691425.181126352</x:v>
      </x:c>
    </x:row>
    <x:row r="420">
      <x:c r="A420">
        <x:v>416</x:v>
      </x:c>
      <x:c r="B420" s="50" t="n">
        <x:f>MAX(0,Liquidity_30Y!$C$14+Real_MC_30Y!B$57-Real_MC_30Y!B$56)</x:f>
        <x:v>1029031.25</x:v>
      </x:c>
      <x:c r="C420" s="50" t="n">
        <x:f>MAX(0,B420*(1+EXP((LN(1+Real_MC_30Y!$J$11)-0.5*Real_MC_30Y!$J$12^2)+Real_MC_30Y!$J$12*((RAND()+RAND()+RAND()+RAND()+RAND()+RAND()+RAND()+RAND()+RAND()+RAND()+RAND()+RAND())-6))-1)+Real_MC_30Y!C$58)</x:f>
        <x:v>1004126.8938186024</x:v>
      </x:c>
      <x:c r="D420" s="50" t="n">
        <x:f>MAX(0,C420*(1+EXP((LN(1+Real_MC_30Y!$J$11)-0.5*Real_MC_30Y!$J$12^2)+Real_MC_30Y!$J$12*((RAND()+RAND()+RAND()+RAND()+RAND()+RAND()+RAND()+RAND()+RAND()+RAND()+RAND()+RAND())-6))-1)+Real_MC_30Y!D$58)</x:f>
        <x:v>973479.2631576157</x:v>
      </x:c>
      <x:c r="E420" s="50" t="n">
        <x:f>MAX(0,D420*(1+EXP((LN(1+Real_MC_30Y!$J$11)-0.5*Real_MC_30Y!$J$12^2)+Real_MC_30Y!$J$12*((RAND()+RAND()+RAND()+RAND()+RAND()+RAND()+RAND()+RAND()+RAND()+RAND()+RAND()+RAND())-6))-1)+Real_MC_30Y!E$58)</x:f>
        <x:v>1043825.0403271313</x:v>
      </x:c>
      <x:c r="F420" s="50" t="n">
        <x:f>MAX(0,E420*(1+EXP((LN(1+Real_MC_30Y!$J$11)-0.5*Real_MC_30Y!$J$12^2)+Real_MC_30Y!$J$12*((RAND()+RAND()+RAND()+RAND()+RAND()+RAND()+RAND()+RAND()+RAND()+RAND()+RAND()+RAND())-6))-1)+Real_MC_30Y!F$58)</x:f>
        <x:v>1026343.3230832927</x:v>
      </x:c>
      <x:c r="G420" s="50" t="n">
        <x:f>MAX(0,F420*(1+EXP((LN(1+Real_MC_30Y!$J$11)-0.5*Real_MC_30Y!$J$12^2)+Real_MC_30Y!$J$12*((RAND()+RAND()+RAND()+RAND()+RAND()+RAND()+RAND()+RAND()+RAND()+RAND()+RAND()+RAND())-6))-1)+Real_MC_30Y!G$58)</x:f>
        <x:v>993670.9349720989</x:v>
      </x:c>
      <x:c r="H420" s="50" t="n">
        <x:f>MAX(0,G420*(1+EXP((LN(1+Real_MC_30Y!$J$11)-0.5*Real_MC_30Y!$J$12^2)+Real_MC_30Y!$J$12*((RAND()+RAND()+RAND()+RAND()+RAND()+RAND()+RAND()+RAND()+RAND()+RAND()+RAND()+RAND())-6))-1)+Real_MC_30Y!H$58)</x:f>
        <x:v>1097266.5336710082</x:v>
      </x:c>
      <x:c r="I420" s="50" t="n">
        <x:f>MAX(0,H420*(1+EXP((LN(1+Real_MC_30Y!$J$11)-0.5*Real_MC_30Y!$J$12^2)+Real_MC_30Y!$J$12*((RAND()+RAND()+RAND()+RAND()+RAND()+RAND()+RAND()+RAND()+RAND()+RAND()+RAND()+RAND())-6))-1)+Real_MC_30Y!I$58)</x:f>
        <x:v>1048039.6408280118</x:v>
      </x:c>
      <x:c r="J420" s="50" t="n">
        <x:f>MAX(0,I420*(1+EXP((LN(1+Real_MC_30Y!$J$11)-0.5*Real_MC_30Y!$J$12^2)+Real_MC_30Y!$J$12*((RAND()+RAND()+RAND()+RAND()+RAND()+RAND()+RAND()+RAND()+RAND()+RAND()+RAND()+RAND())-6))-1)+Real_MC_30Y!J$58)</x:f>
        <x:v>1129041.224906243</x:v>
      </x:c>
      <x:c r="K420" s="50" t="n">
        <x:f>MAX(0,J420*(1+EXP((LN(1+Real_MC_30Y!$J$11)-0.5*Real_MC_30Y!$J$12^2)+Real_MC_30Y!$J$12*((RAND()+RAND()+RAND()+RAND()+RAND()+RAND()+RAND()+RAND()+RAND()+RAND()+RAND()+RAND())-6))-1)+Real_MC_30Y!K$58)</x:f>
        <x:v>1084353.2936584759</x:v>
      </x:c>
      <x:c r="L420" s="50" t="n">
        <x:f>MAX(0,K420*(1+EXP((LN(1+Real_MC_30Y!$J$11)-0.5*Real_MC_30Y!$J$12^2)+Real_MC_30Y!$J$12*((RAND()+RAND()+RAND()+RAND()+RAND()+RAND()+RAND()+RAND()+RAND()+RAND()+RAND()+RAND())-6))-1)+Real_MC_30Y!L$58)</x:f>
        <x:v>1036147.7962355228</x:v>
      </x:c>
      <x:c r="M420" s="50" t="n">
        <x:f>MAX(0,L420*(1+EXP((LN(1+Real_MC_30Y!$J$11)-0.5*Real_MC_30Y!$J$12^2)+Real_MC_30Y!$J$12*((RAND()+RAND()+RAND()+RAND()+RAND()+RAND()+RAND()+RAND()+RAND()+RAND()+RAND()+RAND())-6))-1)+Real_MC_30Y!M$58)</x:f>
        <x:v>1148490.0121462785</x:v>
      </x:c>
      <x:c r="N420" s="50" t="n">
        <x:f>MAX(0,M420*(1+EXP((LN(1+Real_MC_30Y!$J$11)-0.5*Real_MC_30Y!$J$12^2)+Real_MC_30Y!$J$12*((RAND()+RAND()+RAND()+RAND()+RAND()+RAND()+RAND()+RAND()+RAND()+RAND()+RAND()+RAND())-6))-1)+Real_MC_30Y!N$58)</x:f>
        <x:v>873356.6388449816</x:v>
      </x:c>
      <x:c r="O420" s="50" t="n">
        <x:f>MAX(0,N420*(1+EXP((LN(1+Real_MC_30Y!$J$11)-0.5*Real_MC_30Y!$J$12^2)+Real_MC_30Y!$J$12*((RAND()+RAND()+RAND()+RAND()+RAND()+RAND()+RAND()+RAND()+RAND()+RAND()+RAND()+RAND())-6))-1)+Real_MC_30Y!O$58)</x:f>
        <x:v>1019247.2953687904</x:v>
      </x:c>
      <x:c r="P420" s="50" t="n">
        <x:f>MAX(0,O420*(1+EXP((LN(1+Real_MC_30Y!$J$11)-0.5*Real_MC_30Y!$J$12^2)+Real_MC_30Y!$J$12*((RAND()+RAND()+RAND()+RAND()+RAND()+RAND()+RAND()+RAND()+RAND()+RAND()+RAND()+RAND())-6))-1)+Real_MC_30Y!P$58)</x:f>
        <x:v>1273589.3287614512</x:v>
      </x:c>
      <x:c r="Q420" s="50" t="n">
        <x:f>MAX(0,P420*(1+EXP((LN(1+Real_MC_30Y!$J$11)-0.5*Real_MC_30Y!$J$12^2)+Real_MC_30Y!$J$12*((RAND()+RAND()+RAND()+RAND()+RAND()+RAND()+RAND()+RAND()+RAND()+RAND()+RAND()+RAND())-6))-1)+Real_MC_30Y!Q$58)</x:f>
        <x:v>1488761.9825172415</x:v>
      </x:c>
      <x:c r="R420" s="50" t="n">
        <x:f>MAX(0,Q420*(1+EXP((LN(1+Real_MC_30Y!$J$11)-0.5*Real_MC_30Y!$J$12^2)+Real_MC_30Y!$J$12*((RAND()+RAND()+RAND()+RAND()+RAND()+RAND()+RAND()+RAND()+RAND()+RAND()+RAND()+RAND())-6))-1)+Real_MC_30Y!R$58)</x:f>
        <x:v>1218404.9638854696</x:v>
      </x:c>
      <x:c r="S420" s="50" t="n">
        <x:f>MAX(0,R420*(1+EXP((LN(1+Real_MC_30Y!$J$11)-0.5*Real_MC_30Y!$J$12^2)+Real_MC_30Y!$J$12*((RAND()+RAND()+RAND()+RAND()+RAND()+RAND()+RAND()+RAND()+RAND()+RAND()+RAND()+RAND())-6))-1)+Real_MC_30Y!S$58)</x:f>
        <x:v>928531.1322024271</x:v>
      </x:c>
      <x:c r="T420" s="50" t="n">
        <x:f>MAX(0,S420*(1+EXP((LN(1+Real_MC_30Y!$J$11)-0.5*Real_MC_30Y!$J$12^2)+Real_MC_30Y!$J$12*((RAND()+RAND()+RAND()+RAND()+RAND()+RAND()+RAND()+RAND()+RAND()+RAND()+RAND()+RAND())-6))-1)+Real_MC_30Y!T$58)</x:f>
        <x:v>933338.5705111489</x:v>
      </x:c>
      <x:c r="U420" s="50" t="n">
        <x:f>MAX(0,T420*(1+EXP((LN(1+Real_MC_30Y!$J$11)-0.5*Real_MC_30Y!$J$12^2)+Real_MC_30Y!$J$12*((RAND()+RAND()+RAND()+RAND()+RAND()+RAND()+RAND()+RAND()+RAND()+RAND()+RAND()+RAND())-6))-1)+Real_MC_30Y!U$58)</x:f>
        <x:v>1292860.0336276887</x:v>
      </x:c>
      <x:c r="V420" s="50" t="n">
        <x:f>MAX(0,U420*(1+EXP((LN(1+Real_MC_30Y!$J$11)-0.5*Real_MC_30Y!$J$12^2)+Real_MC_30Y!$J$12*((RAND()+RAND()+RAND()+RAND()+RAND()+RAND()+RAND()+RAND()+RAND()+RAND()+RAND()+RAND())-6))-1)+Real_MC_30Y!V$58)</x:f>
        <x:v>1038776.1566853442</x:v>
      </x:c>
      <x:c r="W420" s="50" t="n">
        <x:f>MAX(0,V420*(1+EXP((LN(1+Real_MC_30Y!$J$11)-0.5*Real_MC_30Y!$J$12^2)+Real_MC_30Y!$J$12*((RAND()+RAND()+RAND()+RAND()+RAND()+RAND()+RAND()+RAND()+RAND()+RAND()+RAND()+RAND())-6))-1)+Real_MC_30Y!W$58)</x:f>
        <x:v>1333819.0625581695</x:v>
      </x:c>
      <x:c r="X420" s="50" t="n">
        <x:f>MAX(0,W420*(1+EXP((LN(1+Real_MC_30Y!$J$11)-0.5*Real_MC_30Y!$J$12^2)+Real_MC_30Y!$J$12*((RAND()+RAND()+RAND()+RAND()+RAND()+RAND()+RAND()+RAND()+RAND()+RAND()+RAND()+RAND())-6))-1)+Real_MC_30Y!X$58)</x:f>
        <x:v>1376666.9247313845</x:v>
      </x:c>
      <x:c r="Y420" s="50" t="n">
        <x:f>MAX(0,X420*(1+EXP((LN(1+Real_MC_30Y!$J$11)-0.5*Real_MC_30Y!$J$12^2)+Real_MC_30Y!$J$12*((RAND()+RAND()+RAND()+RAND()+RAND()+RAND()+RAND()+RAND()+RAND()+RAND()+RAND()+RAND())-6))-1)+Real_MC_30Y!Y$58)</x:f>
        <x:v>1868845.4332644125</x:v>
      </x:c>
      <x:c r="Z420" s="50" t="n">
        <x:f>MAX(0,Y420*(1+EXP((LN(1+Real_MC_30Y!$J$11)-0.5*Real_MC_30Y!$J$12^2)+Real_MC_30Y!$J$12*((RAND()+RAND()+RAND()+RAND()+RAND()+RAND()+RAND()+RAND()+RAND()+RAND()+RAND()+RAND())-6))-1)+Real_MC_30Y!Z$58)</x:f>
        <x:v>1991250.604929482</x:v>
      </x:c>
      <x:c r="AA420" s="50" t="n">
        <x:f>MAX(0,Z420*(1+EXP((LN(1+Real_MC_30Y!$J$11)-0.5*Real_MC_30Y!$J$12^2)+Real_MC_30Y!$J$12*((RAND()+RAND()+RAND()+RAND()+RAND()+RAND()+RAND()+RAND()+RAND()+RAND()+RAND()+RAND())-6))-1)+Real_MC_30Y!AA$58)</x:f>
        <x:v>2240377.1379748</x:v>
      </x:c>
      <x:c r="AB420" s="50" t="n">
        <x:f>MAX(0,AA420*(1+EXP((LN(1+Real_MC_30Y!$J$11)-0.5*Real_MC_30Y!$J$12^2)+Real_MC_30Y!$J$12*((RAND()+RAND()+RAND()+RAND()+RAND()+RAND()+RAND()+RAND()+RAND()+RAND()+RAND()+RAND())-6))-1)+Real_MC_30Y!AB$58)</x:f>
        <x:v>2213186.0229718876</x:v>
      </x:c>
      <x:c r="AC420" s="50" t="n">
        <x:f>MAX(0,AB420*(1+EXP((LN(1+Real_MC_30Y!$J$11)-0.5*Real_MC_30Y!$J$12^2)+Real_MC_30Y!$J$12*((RAND()+RAND()+RAND()+RAND()+RAND()+RAND()+RAND()+RAND()+RAND()+RAND()+RAND()+RAND())-6))-1)+Real_MC_30Y!AC$58)</x:f>
        <x:v>2883992.584126017</x:v>
      </x:c>
      <x:c r="AD420" s="50" t="n">
        <x:f>MAX(0,AC420*(1+EXP((LN(1+Real_MC_30Y!$J$11)-0.5*Real_MC_30Y!$J$12^2)+Real_MC_30Y!$J$12*((RAND()+RAND()+RAND()+RAND()+RAND()+RAND()+RAND()+RAND()+RAND()+RAND()+RAND()+RAND())-6))-1)+Real_MC_30Y!AD$58)</x:f>
        <x:v>3199104.965065986</x:v>
      </x:c>
      <x:c r="AE420" s="50" t="n">
        <x:f>MAX(0,AD420*(1+EXP((LN(1+Real_MC_30Y!$J$11)-0.5*Real_MC_30Y!$J$12^2)+Real_MC_30Y!$J$12*((RAND()+RAND()+RAND()+RAND()+RAND()+RAND()+RAND()+RAND()+RAND()+RAND()+RAND()+RAND())-6))-1)+Real_MC_30Y!AE$58)</x:f>
        <x:v>3173976.808554179</x:v>
      </x:c>
      <x:c r="AF420" s="50" t="n">
        <x:f>MAX(0,AE420*(1+EXP((LN(1+Real_MC_30Y!$J$11)-0.5*Real_MC_30Y!$J$12^2)+Real_MC_30Y!$J$12*((RAND()+RAND()+RAND()+RAND()+RAND()+RAND()+RAND()+RAND()+RAND()+RAND()+RAND()+RAND())-6))-1)+Real_MC_30Y!AF$58)</x:f>
        <x:v>3484499.859182492</x:v>
      </x:c>
    </x:row>
    <x:row r="421">
      <x:c r="A421">
        <x:v>417</x:v>
      </x:c>
      <x:c r="B421" s="50" t="n">
        <x:f>MAX(0,Liquidity_30Y!$C$14+Real_MC_30Y!B$57-Real_MC_30Y!B$56)</x:f>
        <x:v>1029031.25</x:v>
      </x:c>
      <x:c r="C421" s="50" t="n">
        <x:f>MAX(0,B421*(1+EXP((LN(1+Real_MC_30Y!$J$11)-0.5*Real_MC_30Y!$J$12^2)+Real_MC_30Y!$J$12*((RAND()+RAND()+RAND()+RAND()+RAND()+RAND()+RAND()+RAND()+RAND()+RAND()+RAND()+RAND())-6))-1)+Real_MC_30Y!C$58)</x:f>
        <x:v>1236033.5522053726</x:v>
      </x:c>
      <x:c r="D421" s="50" t="n">
        <x:f>MAX(0,C421*(1+EXP((LN(1+Real_MC_30Y!$J$11)-0.5*Real_MC_30Y!$J$12^2)+Real_MC_30Y!$J$12*((RAND()+RAND()+RAND()+RAND()+RAND()+RAND()+RAND()+RAND()+RAND()+RAND()+RAND()+RAND())-6))-1)+Real_MC_30Y!D$58)</x:f>
        <x:v>1637900.6628889502</x:v>
      </x:c>
      <x:c r="E421" s="50" t="n">
        <x:f>MAX(0,D421*(1+EXP((LN(1+Real_MC_30Y!$J$11)-0.5*Real_MC_30Y!$J$12^2)+Real_MC_30Y!$J$12*((RAND()+RAND()+RAND()+RAND()+RAND()+RAND()+RAND()+RAND()+RAND()+RAND()+RAND()+RAND())-6))-1)+Real_MC_30Y!E$58)</x:f>
        <x:v>1829291.7316568969</x:v>
      </x:c>
      <x:c r="F421" s="50" t="n">
        <x:f>MAX(0,E421*(1+EXP((LN(1+Real_MC_30Y!$J$11)-0.5*Real_MC_30Y!$J$12^2)+Real_MC_30Y!$J$12*((RAND()+RAND()+RAND()+RAND()+RAND()+RAND()+RAND()+RAND()+RAND()+RAND()+RAND()+RAND())-6))-1)+Real_MC_30Y!F$58)</x:f>
        <x:v>1697162.2018135593</x:v>
      </x:c>
      <x:c r="G421" s="50" t="n">
        <x:f>MAX(0,F421*(1+EXP((LN(1+Real_MC_30Y!$J$11)-0.5*Real_MC_30Y!$J$12^2)+Real_MC_30Y!$J$12*((RAND()+RAND()+RAND()+RAND()+RAND()+RAND()+RAND()+RAND()+RAND()+RAND()+RAND()+RAND())-6))-1)+Real_MC_30Y!G$58)</x:f>
        <x:v>1961301.625465145</x:v>
      </x:c>
      <x:c r="H421" s="50" t="n">
        <x:f>MAX(0,G421*(1+EXP((LN(1+Real_MC_30Y!$J$11)-0.5*Real_MC_30Y!$J$12^2)+Real_MC_30Y!$J$12*((RAND()+RAND()+RAND()+RAND()+RAND()+RAND()+RAND()+RAND()+RAND()+RAND()+RAND()+RAND())-6))-1)+Real_MC_30Y!H$58)</x:f>
        <x:v>1773434.1869094337</x:v>
      </x:c>
      <x:c r="I421" s="50" t="n">
        <x:f>MAX(0,H421*(1+EXP((LN(1+Real_MC_30Y!$J$11)-0.5*Real_MC_30Y!$J$12^2)+Real_MC_30Y!$J$12*((RAND()+RAND()+RAND()+RAND()+RAND()+RAND()+RAND()+RAND()+RAND()+RAND()+RAND()+RAND())-6))-1)+Real_MC_30Y!I$58)</x:f>
        <x:v>1640369.800687847</x:v>
      </x:c>
      <x:c r="J421" s="50" t="n">
        <x:f>MAX(0,I421*(1+EXP((LN(1+Real_MC_30Y!$J$11)-0.5*Real_MC_30Y!$J$12^2)+Real_MC_30Y!$J$12*((RAND()+RAND()+RAND()+RAND()+RAND()+RAND()+RAND()+RAND()+RAND()+RAND()+RAND()+RAND())-6))-1)+Real_MC_30Y!J$58)</x:f>
        <x:v>1560420.1749355048</x:v>
      </x:c>
      <x:c r="K421" s="50" t="n">
        <x:f>MAX(0,J421*(1+EXP((LN(1+Real_MC_30Y!$J$11)-0.5*Real_MC_30Y!$J$12^2)+Real_MC_30Y!$J$12*((RAND()+RAND()+RAND()+RAND()+RAND()+RAND()+RAND()+RAND()+RAND()+RAND()+RAND()+RAND())-6))-1)+Real_MC_30Y!K$58)</x:f>
        <x:v>1870961.0022139559</x:v>
      </x:c>
      <x:c r="L421" s="50" t="n">
        <x:f>MAX(0,K421*(1+EXP((LN(1+Real_MC_30Y!$J$11)-0.5*Real_MC_30Y!$J$12^2)+Real_MC_30Y!$J$12*((RAND()+RAND()+RAND()+RAND()+RAND()+RAND()+RAND()+RAND()+RAND()+RAND()+RAND()+RAND())-6))-1)+Real_MC_30Y!L$58)</x:f>
        <x:v>2453838.2858628323</x:v>
      </x:c>
      <x:c r="M421" s="50" t="n">
        <x:f>MAX(0,L421*(1+EXP((LN(1+Real_MC_30Y!$J$11)-0.5*Real_MC_30Y!$J$12^2)+Real_MC_30Y!$J$12*((RAND()+RAND()+RAND()+RAND()+RAND()+RAND()+RAND()+RAND()+RAND()+RAND()+RAND()+RAND())-6))-1)+Real_MC_30Y!M$58)</x:f>
        <x:v>3198303.4355690936</x:v>
      </x:c>
      <x:c r="N421" s="50" t="n">
        <x:f>MAX(0,M421*(1+EXP((LN(1+Real_MC_30Y!$J$11)-0.5*Real_MC_30Y!$J$12^2)+Real_MC_30Y!$J$12*((RAND()+RAND()+RAND()+RAND()+RAND()+RAND()+RAND()+RAND()+RAND()+RAND()+RAND()+RAND())-6))-1)+Real_MC_30Y!N$58)</x:f>
        <x:v>3077336.0292702215</x:v>
      </x:c>
      <x:c r="O421" s="50" t="n">
        <x:f>MAX(0,N421*(1+EXP((LN(1+Real_MC_30Y!$J$11)-0.5*Real_MC_30Y!$J$12^2)+Real_MC_30Y!$J$12*((RAND()+RAND()+RAND()+RAND()+RAND()+RAND()+RAND()+RAND()+RAND()+RAND()+RAND()+RAND())-6))-1)+Real_MC_30Y!O$58)</x:f>
        <x:v>2337188.5630739345</x:v>
      </x:c>
      <x:c r="P421" s="50" t="n">
        <x:f>MAX(0,O421*(1+EXP((LN(1+Real_MC_30Y!$J$11)-0.5*Real_MC_30Y!$J$12^2)+Real_MC_30Y!$J$12*((RAND()+RAND()+RAND()+RAND()+RAND()+RAND()+RAND()+RAND()+RAND()+RAND()+RAND()+RAND())-6))-1)+Real_MC_30Y!P$58)</x:f>
        <x:v>2655335.712345088</x:v>
      </x:c>
      <x:c r="Q421" s="50" t="n">
        <x:f>MAX(0,P421*(1+EXP((LN(1+Real_MC_30Y!$J$11)-0.5*Real_MC_30Y!$J$12^2)+Real_MC_30Y!$J$12*((RAND()+RAND()+RAND()+RAND()+RAND()+RAND()+RAND()+RAND()+RAND()+RAND()+RAND()+RAND())-6))-1)+Real_MC_30Y!Q$58)</x:f>
        <x:v>2606721.044862645</x:v>
      </x:c>
      <x:c r="R421" s="50" t="n">
        <x:f>MAX(0,Q421*(1+EXP((LN(1+Real_MC_30Y!$J$11)-0.5*Real_MC_30Y!$J$12^2)+Real_MC_30Y!$J$12*((RAND()+RAND()+RAND()+RAND()+RAND()+RAND()+RAND()+RAND()+RAND()+RAND()+RAND()+RAND())-6))-1)+Real_MC_30Y!R$58)</x:f>
        <x:v>2613713.3204240426</x:v>
      </x:c>
      <x:c r="S421" s="50" t="n">
        <x:f>MAX(0,R421*(1+EXP((LN(1+Real_MC_30Y!$J$11)-0.5*Real_MC_30Y!$J$12^2)+Real_MC_30Y!$J$12*((RAND()+RAND()+RAND()+RAND()+RAND()+RAND()+RAND()+RAND()+RAND()+RAND()+RAND()+RAND())-6))-1)+Real_MC_30Y!S$58)</x:f>
        <x:v>3045397.5689948527</x:v>
      </x:c>
      <x:c r="T421" s="50" t="n">
        <x:f>MAX(0,S421*(1+EXP((LN(1+Real_MC_30Y!$J$11)-0.5*Real_MC_30Y!$J$12^2)+Real_MC_30Y!$J$12*((RAND()+RAND()+RAND()+RAND()+RAND()+RAND()+RAND()+RAND()+RAND()+RAND()+RAND()+RAND())-6))-1)+Real_MC_30Y!T$58)</x:f>
        <x:v>3131303.2282844568</x:v>
      </x:c>
      <x:c r="U421" s="50" t="n">
        <x:f>MAX(0,T421*(1+EXP((LN(1+Real_MC_30Y!$J$11)-0.5*Real_MC_30Y!$J$12^2)+Real_MC_30Y!$J$12*((RAND()+RAND()+RAND()+RAND()+RAND()+RAND()+RAND()+RAND()+RAND()+RAND()+RAND()+RAND())-6))-1)+Real_MC_30Y!U$58)</x:f>
        <x:v>3116573.335605295</x:v>
      </x:c>
      <x:c r="V421" s="50" t="n">
        <x:f>MAX(0,U421*(1+EXP((LN(1+Real_MC_30Y!$J$11)-0.5*Real_MC_30Y!$J$12^2)+Real_MC_30Y!$J$12*((RAND()+RAND()+RAND()+RAND()+RAND()+RAND()+RAND()+RAND()+RAND()+RAND()+RAND()+RAND())-6))-1)+Real_MC_30Y!V$58)</x:f>
        <x:v>2142205.9621545235</x:v>
      </x:c>
      <x:c r="W421" s="50" t="n">
        <x:f>MAX(0,V421*(1+EXP((LN(1+Real_MC_30Y!$J$11)-0.5*Real_MC_30Y!$J$12^2)+Real_MC_30Y!$J$12*((RAND()+RAND()+RAND()+RAND()+RAND()+RAND()+RAND()+RAND()+RAND()+RAND()+RAND()+RAND())-6))-1)+Real_MC_30Y!W$58)</x:f>
        <x:v>2223927.266424562</x:v>
      </x:c>
      <x:c r="X421" s="50" t="n">
        <x:f>MAX(0,W421*(1+EXP((LN(1+Real_MC_30Y!$J$11)-0.5*Real_MC_30Y!$J$12^2)+Real_MC_30Y!$J$12*((RAND()+RAND()+RAND()+RAND()+RAND()+RAND()+RAND()+RAND()+RAND()+RAND()+RAND()+RAND())-6))-1)+Real_MC_30Y!X$58)</x:f>
        <x:v>2208873.581578928</x:v>
      </x:c>
      <x:c r="Y421" s="50" t="n">
        <x:f>MAX(0,X421*(1+EXP((LN(1+Real_MC_30Y!$J$11)-0.5*Real_MC_30Y!$J$12^2)+Real_MC_30Y!$J$12*((RAND()+RAND()+RAND()+RAND()+RAND()+RAND()+RAND()+RAND()+RAND()+RAND()+RAND()+RAND())-6))-1)+Real_MC_30Y!Y$58)</x:f>
        <x:v>2420555.606719384</x:v>
      </x:c>
      <x:c r="Z421" s="50" t="n">
        <x:f>MAX(0,Y421*(1+EXP((LN(1+Real_MC_30Y!$J$11)-0.5*Real_MC_30Y!$J$12^2)+Real_MC_30Y!$J$12*((RAND()+RAND()+RAND()+RAND()+RAND()+RAND()+RAND()+RAND()+RAND()+RAND()+RAND()+RAND())-6))-1)+Real_MC_30Y!Z$58)</x:f>
        <x:v>1725846.652412602</x:v>
      </x:c>
      <x:c r="AA421" s="50" t="n">
        <x:f>MAX(0,Z421*(1+EXP((LN(1+Real_MC_30Y!$J$11)-0.5*Real_MC_30Y!$J$12^2)+Real_MC_30Y!$J$12*((RAND()+RAND()+RAND()+RAND()+RAND()+RAND()+RAND()+RAND()+RAND()+RAND()+RAND()+RAND())-6))-1)+Real_MC_30Y!AA$58)</x:f>
        <x:v>1419551.8495146509</x:v>
      </x:c>
      <x:c r="AB421" s="50" t="n">
        <x:f>MAX(0,AA421*(1+EXP((LN(1+Real_MC_30Y!$J$11)-0.5*Real_MC_30Y!$J$12^2)+Real_MC_30Y!$J$12*((RAND()+RAND()+RAND()+RAND()+RAND()+RAND()+RAND()+RAND()+RAND()+RAND()+RAND()+RAND())-6))-1)+Real_MC_30Y!AB$58)</x:f>
        <x:v>1596775.9641294272</x:v>
      </x:c>
      <x:c r="AC421" s="50" t="n">
        <x:f>MAX(0,AB421*(1+EXP((LN(1+Real_MC_30Y!$J$11)-0.5*Real_MC_30Y!$J$12^2)+Real_MC_30Y!$J$12*((RAND()+RAND()+RAND()+RAND()+RAND()+RAND()+RAND()+RAND()+RAND()+RAND()+RAND()+RAND())-6))-1)+Real_MC_30Y!AC$58)</x:f>
        <x:v>2057710.1961283206</x:v>
      </x:c>
      <x:c r="AD421" s="50" t="n">
        <x:f>MAX(0,AC421*(1+EXP((LN(1+Real_MC_30Y!$J$11)-0.5*Real_MC_30Y!$J$12^2)+Real_MC_30Y!$J$12*((RAND()+RAND()+RAND()+RAND()+RAND()+RAND()+RAND()+RAND()+RAND()+RAND()+RAND()+RAND())-6))-1)+Real_MC_30Y!AD$58)</x:f>
        <x:v>1926361.8629514277</x:v>
      </x:c>
      <x:c r="AE421" s="50" t="n">
        <x:f>MAX(0,AD421*(1+EXP((LN(1+Real_MC_30Y!$J$11)-0.5*Real_MC_30Y!$J$12^2)+Real_MC_30Y!$J$12*((RAND()+RAND()+RAND()+RAND()+RAND()+RAND()+RAND()+RAND()+RAND()+RAND()+RAND()+RAND())-6))-1)+Real_MC_30Y!AE$58)</x:f>
        <x:v>2190519.2012119703</x:v>
      </x:c>
      <x:c r="AF421" s="50" t="n">
        <x:f>MAX(0,AE421*(1+EXP((LN(1+Real_MC_30Y!$J$11)-0.5*Real_MC_30Y!$J$12^2)+Real_MC_30Y!$J$12*((RAND()+RAND()+RAND()+RAND()+RAND()+RAND()+RAND()+RAND()+RAND()+RAND()+RAND()+RAND())-6))-1)+Real_MC_30Y!AF$58)</x:f>
        <x:v>2252419.298918874</x:v>
      </x:c>
    </x:row>
    <x:row r="422">
      <x:c r="A422">
        <x:v>418</x:v>
      </x:c>
      <x:c r="B422" s="50" t="n">
        <x:f>MAX(0,Liquidity_30Y!$C$14+Real_MC_30Y!B$57-Real_MC_30Y!B$56)</x:f>
        <x:v>1029031.25</x:v>
      </x:c>
      <x:c r="C422" s="50" t="n">
        <x:f>MAX(0,B422*(1+EXP((LN(1+Real_MC_30Y!$J$11)-0.5*Real_MC_30Y!$J$12^2)+Real_MC_30Y!$J$12*((RAND()+RAND()+RAND()+RAND()+RAND()+RAND()+RAND()+RAND()+RAND()+RAND()+RAND()+RAND())-6))-1)+Real_MC_30Y!C$58)</x:f>
        <x:v>1054219.3506455282</x:v>
      </x:c>
      <x:c r="D422" s="50" t="n">
        <x:f>MAX(0,C422*(1+EXP((LN(1+Real_MC_30Y!$J$11)-0.5*Real_MC_30Y!$J$12^2)+Real_MC_30Y!$J$12*((RAND()+RAND()+RAND()+RAND()+RAND()+RAND()+RAND()+RAND()+RAND()+RAND()+RAND()+RAND())-6))-1)+Real_MC_30Y!D$58)</x:f>
        <x:v>1210981.927082249</x:v>
      </x:c>
      <x:c r="E422" s="50" t="n">
        <x:f>MAX(0,D422*(1+EXP((LN(1+Real_MC_30Y!$J$11)-0.5*Real_MC_30Y!$J$12^2)+Real_MC_30Y!$J$12*((RAND()+RAND()+RAND()+RAND()+RAND()+RAND()+RAND()+RAND()+RAND()+RAND()+RAND()+RAND())-6))-1)+Real_MC_30Y!E$58)</x:f>
        <x:v>1448725.5205705164</x:v>
      </x:c>
      <x:c r="F422" s="50" t="n">
        <x:f>MAX(0,E422*(1+EXP((LN(1+Real_MC_30Y!$J$11)-0.5*Real_MC_30Y!$J$12^2)+Real_MC_30Y!$J$12*((RAND()+RAND()+RAND()+RAND()+RAND()+RAND()+RAND()+RAND()+RAND()+RAND()+RAND()+RAND())-6))-1)+Real_MC_30Y!F$58)</x:f>
        <x:v>1550849.2094820829</x:v>
      </x:c>
      <x:c r="G422" s="50" t="n">
        <x:f>MAX(0,F422*(1+EXP((LN(1+Real_MC_30Y!$J$11)-0.5*Real_MC_30Y!$J$12^2)+Real_MC_30Y!$J$12*((RAND()+RAND()+RAND()+RAND()+RAND()+RAND()+RAND()+RAND()+RAND()+RAND()+RAND()+RAND())-6))-1)+Real_MC_30Y!G$58)</x:f>
        <x:v>1730406.2436954707</x:v>
      </x:c>
      <x:c r="H422" s="50" t="n">
        <x:f>MAX(0,G422*(1+EXP((LN(1+Real_MC_30Y!$J$11)-0.5*Real_MC_30Y!$J$12^2)+Real_MC_30Y!$J$12*((RAND()+RAND()+RAND()+RAND()+RAND()+RAND()+RAND()+RAND()+RAND()+RAND()+RAND()+RAND())-6))-1)+Real_MC_30Y!H$58)</x:f>
        <x:v>1759826.0279145525</x:v>
      </x:c>
      <x:c r="I422" s="50" t="n">
        <x:f>MAX(0,H422*(1+EXP((LN(1+Real_MC_30Y!$J$11)-0.5*Real_MC_30Y!$J$12^2)+Real_MC_30Y!$J$12*((RAND()+RAND()+RAND()+RAND()+RAND()+RAND()+RAND()+RAND()+RAND()+RAND()+RAND()+RAND())-6))-1)+Real_MC_30Y!I$58)</x:f>
        <x:v>2151568.448352041</x:v>
      </x:c>
      <x:c r="J422" s="50" t="n">
        <x:f>MAX(0,I422*(1+EXP((LN(1+Real_MC_30Y!$J$11)-0.5*Real_MC_30Y!$J$12^2)+Real_MC_30Y!$J$12*((RAND()+RAND()+RAND()+RAND()+RAND()+RAND()+RAND()+RAND()+RAND()+RAND()+RAND()+RAND())-6))-1)+Real_MC_30Y!J$58)</x:f>
        <x:v>1979946.1423923755</x:v>
      </x:c>
      <x:c r="K422" s="50" t="n">
        <x:f>MAX(0,J422*(1+EXP((LN(1+Real_MC_30Y!$J$11)-0.5*Real_MC_30Y!$J$12^2)+Real_MC_30Y!$J$12*((RAND()+RAND()+RAND()+RAND()+RAND()+RAND()+RAND()+RAND()+RAND()+RAND()+RAND()+RAND())-6))-1)+Real_MC_30Y!K$58)</x:f>
        <x:v>2114572.6104209395</x:v>
      </x:c>
      <x:c r="L422" s="50" t="n">
        <x:f>MAX(0,K422*(1+EXP((LN(1+Real_MC_30Y!$J$11)-0.5*Real_MC_30Y!$J$12^2)+Real_MC_30Y!$J$12*((RAND()+RAND()+RAND()+RAND()+RAND()+RAND()+RAND()+RAND()+RAND()+RAND()+RAND()+RAND())-6))-1)+Real_MC_30Y!L$58)</x:f>
        <x:v>1806955.871042678</x:v>
      </x:c>
      <x:c r="M422" s="50" t="n">
        <x:f>MAX(0,L422*(1+EXP((LN(1+Real_MC_30Y!$J$11)-0.5*Real_MC_30Y!$J$12^2)+Real_MC_30Y!$J$12*((RAND()+RAND()+RAND()+RAND()+RAND()+RAND()+RAND()+RAND()+RAND()+RAND()+RAND()+RAND())-6))-1)+Real_MC_30Y!M$58)</x:f>
        <x:v>2395366.4433088205</x:v>
      </x:c>
      <x:c r="N422" s="50" t="n">
        <x:f>MAX(0,M422*(1+EXP((LN(1+Real_MC_30Y!$J$11)-0.5*Real_MC_30Y!$J$12^2)+Real_MC_30Y!$J$12*((RAND()+RAND()+RAND()+RAND()+RAND()+RAND()+RAND()+RAND()+RAND()+RAND()+RAND()+RAND())-6))-1)+Real_MC_30Y!N$58)</x:f>
        <x:v>2137038.4143370623</x:v>
      </x:c>
      <x:c r="O422" s="50" t="n">
        <x:f>MAX(0,N422*(1+EXP((LN(1+Real_MC_30Y!$J$11)-0.5*Real_MC_30Y!$J$12^2)+Real_MC_30Y!$J$12*((RAND()+RAND()+RAND()+RAND()+RAND()+RAND()+RAND()+RAND()+RAND()+RAND()+RAND()+RAND())-6))-1)+Real_MC_30Y!O$58)</x:f>
        <x:v>2104435.720069093</x:v>
      </x:c>
      <x:c r="P422" s="50" t="n">
        <x:f>MAX(0,O422*(1+EXP((LN(1+Real_MC_30Y!$J$11)-0.5*Real_MC_30Y!$J$12^2)+Real_MC_30Y!$J$12*((RAND()+RAND()+RAND()+RAND()+RAND()+RAND()+RAND()+RAND()+RAND()+RAND()+RAND()+RAND())-6))-1)+Real_MC_30Y!P$58)</x:f>
        <x:v>2126087.2233108953</x:v>
      </x:c>
      <x:c r="Q422" s="50" t="n">
        <x:f>MAX(0,P422*(1+EXP((LN(1+Real_MC_30Y!$J$11)-0.5*Real_MC_30Y!$J$12^2)+Real_MC_30Y!$J$12*((RAND()+RAND()+RAND()+RAND()+RAND()+RAND()+RAND()+RAND()+RAND()+RAND()+RAND()+RAND())-6))-1)+Real_MC_30Y!Q$58)</x:f>
        <x:v>2371798.117828671</x:v>
      </x:c>
      <x:c r="R422" s="50" t="n">
        <x:f>MAX(0,Q422*(1+EXP((LN(1+Real_MC_30Y!$J$11)-0.5*Real_MC_30Y!$J$12^2)+Real_MC_30Y!$J$12*((RAND()+RAND()+RAND()+RAND()+RAND()+RAND()+RAND()+RAND()+RAND()+RAND()+RAND()+RAND())-6))-1)+Real_MC_30Y!R$58)</x:f>
        <x:v>2142793.4256521286</x:v>
      </x:c>
      <x:c r="S422" s="50" t="n">
        <x:f>MAX(0,R422*(1+EXP((LN(1+Real_MC_30Y!$J$11)-0.5*Real_MC_30Y!$J$12^2)+Real_MC_30Y!$J$12*((RAND()+RAND()+RAND()+RAND()+RAND()+RAND()+RAND()+RAND()+RAND()+RAND()+RAND()+RAND())-6))-1)+Real_MC_30Y!S$58)</x:f>
        <x:v>2663013.1633853056</x:v>
      </x:c>
      <x:c r="T422" s="50" t="n">
        <x:f>MAX(0,S422*(1+EXP((LN(1+Real_MC_30Y!$J$11)-0.5*Real_MC_30Y!$J$12^2)+Real_MC_30Y!$J$12*((RAND()+RAND()+RAND()+RAND()+RAND()+RAND()+RAND()+RAND()+RAND()+RAND()+RAND()+RAND())-6))-1)+Real_MC_30Y!T$58)</x:f>
        <x:v>2509649.619916333</x:v>
      </x:c>
      <x:c r="U422" s="50" t="n">
        <x:f>MAX(0,T422*(1+EXP((LN(1+Real_MC_30Y!$J$11)-0.5*Real_MC_30Y!$J$12^2)+Real_MC_30Y!$J$12*((RAND()+RAND()+RAND()+RAND()+RAND()+RAND()+RAND()+RAND()+RAND()+RAND()+RAND()+RAND())-6))-1)+Real_MC_30Y!U$58)</x:f>
        <x:v>3243800.2215787824</x:v>
      </x:c>
      <x:c r="V422" s="50" t="n">
        <x:f>MAX(0,U422*(1+EXP((LN(1+Real_MC_30Y!$J$11)-0.5*Real_MC_30Y!$J$12^2)+Real_MC_30Y!$J$12*((RAND()+RAND()+RAND()+RAND()+RAND()+RAND()+RAND()+RAND()+RAND()+RAND()+RAND()+RAND())-6))-1)+Real_MC_30Y!V$58)</x:f>
        <x:v>3372942.3173303064</x:v>
      </x:c>
      <x:c r="W422" s="50" t="n">
        <x:f>MAX(0,V422*(1+EXP((LN(1+Real_MC_30Y!$J$11)-0.5*Real_MC_30Y!$J$12^2)+Real_MC_30Y!$J$12*((RAND()+RAND()+RAND()+RAND()+RAND()+RAND()+RAND()+RAND()+RAND()+RAND()+RAND()+RAND())-6))-1)+Real_MC_30Y!W$58)</x:f>
        <x:v>3082574.5709044104</x:v>
      </x:c>
      <x:c r="X422" s="50" t="n">
        <x:f>MAX(0,W422*(1+EXP((LN(1+Real_MC_30Y!$J$11)-0.5*Real_MC_30Y!$J$12^2)+Real_MC_30Y!$J$12*((RAND()+RAND()+RAND()+RAND()+RAND()+RAND()+RAND()+RAND()+RAND()+RAND()+RAND()+RAND())-6))-1)+Real_MC_30Y!X$58)</x:f>
        <x:v>2788801.5160890296</x:v>
      </x:c>
      <x:c r="Y422" s="50" t="n">
        <x:f>MAX(0,X422*(1+EXP((LN(1+Real_MC_30Y!$J$11)-0.5*Real_MC_30Y!$J$12^2)+Real_MC_30Y!$J$12*((RAND()+RAND()+RAND()+RAND()+RAND()+RAND()+RAND()+RAND()+RAND()+RAND()+RAND()+RAND())-6))-1)+Real_MC_30Y!Y$58)</x:f>
        <x:v>2624819.778500748</x:v>
      </x:c>
      <x:c r="Z422" s="50" t="n">
        <x:f>MAX(0,Y422*(1+EXP((LN(1+Real_MC_30Y!$J$11)-0.5*Real_MC_30Y!$J$12^2)+Real_MC_30Y!$J$12*((RAND()+RAND()+RAND()+RAND()+RAND()+RAND()+RAND()+RAND()+RAND()+RAND()+RAND()+RAND())-6))-1)+Real_MC_30Y!Z$58)</x:f>
        <x:v>2772843.5588683602</x:v>
      </x:c>
      <x:c r="AA422" s="50" t="n">
        <x:f>MAX(0,Z422*(1+EXP((LN(1+Real_MC_30Y!$J$11)-0.5*Real_MC_30Y!$J$12^2)+Real_MC_30Y!$J$12*((RAND()+RAND()+RAND()+RAND()+RAND()+RAND()+RAND()+RAND()+RAND()+RAND()+RAND()+RAND())-6))-1)+Real_MC_30Y!AA$58)</x:f>
        <x:v>3344681.2365126703</x:v>
      </x:c>
      <x:c r="AB422" s="50" t="n">
        <x:f>MAX(0,AA422*(1+EXP((LN(1+Real_MC_30Y!$J$11)-0.5*Real_MC_30Y!$J$12^2)+Real_MC_30Y!$J$12*((RAND()+RAND()+RAND()+RAND()+RAND()+RAND()+RAND()+RAND()+RAND()+RAND()+RAND()+RAND())-6))-1)+Real_MC_30Y!AB$58)</x:f>
        <x:v>3961603.638104455</x:v>
      </x:c>
      <x:c r="AC422" s="50" t="n">
        <x:f>MAX(0,AB422*(1+EXP((LN(1+Real_MC_30Y!$J$11)-0.5*Real_MC_30Y!$J$12^2)+Real_MC_30Y!$J$12*((RAND()+RAND()+RAND()+RAND()+RAND()+RAND()+RAND()+RAND()+RAND()+RAND()+RAND()+RAND())-6))-1)+Real_MC_30Y!AC$58)</x:f>
        <x:v>4664715.343196435</x:v>
      </x:c>
      <x:c r="AD422" s="50" t="n">
        <x:f>MAX(0,AC422*(1+EXP((LN(1+Real_MC_30Y!$J$11)-0.5*Real_MC_30Y!$J$12^2)+Real_MC_30Y!$J$12*((RAND()+RAND()+RAND()+RAND()+RAND()+RAND()+RAND()+RAND()+RAND()+RAND()+RAND()+RAND())-6))-1)+Real_MC_30Y!AD$58)</x:f>
        <x:v>4992524.755251897</x:v>
      </x:c>
      <x:c r="AE422" s="50" t="n">
        <x:f>MAX(0,AD422*(1+EXP((LN(1+Real_MC_30Y!$J$11)-0.5*Real_MC_30Y!$J$12^2)+Real_MC_30Y!$J$12*((RAND()+RAND()+RAND()+RAND()+RAND()+RAND()+RAND()+RAND()+RAND()+RAND()+RAND()+RAND())-6))-1)+Real_MC_30Y!AE$58)</x:f>
        <x:v>4891399.669250479</x:v>
      </x:c>
      <x:c r="AF422" s="50" t="n">
        <x:f>MAX(0,AE422*(1+EXP((LN(1+Real_MC_30Y!$J$11)-0.5*Real_MC_30Y!$J$12^2)+Real_MC_30Y!$J$12*((RAND()+RAND()+RAND()+RAND()+RAND()+RAND()+RAND()+RAND()+RAND()+RAND()+RAND()+RAND())-6))-1)+Real_MC_30Y!AF$58)</x:f>
        <x:v>5009281.719069774</x:v>
      </x:c>
    </x:row>
    <x:row r="423">
      <x:c r="A423">
        <x:v>419</x:v>
      </x:c>
      <x:c r="B423" s="50" t="n">
        <x:f>MAX(0,Liquidity_30Y!$C$14+Real_MC_30Y!B$57-Real_MC_30Y!B$56)</x:f>
        <x:v>1029031.25</x:v>
      </x:c>
      <x:c r="C423" s="50" t="n">
        <x:f>MAX(0,B423*(1+EXP((LN(1+Real_MC_30Y!$J$11)-0.5*Real_MC_30Y!$J$12^2)+Real_MC_30Y!$J$12*((RAND()+RAND()+RAND()+RAND()+RAND()+RAND()+RAND()+RAND()+RAND()+RAND()+RAND()+RAND())-6))-1)+Real_MC_30Y!C$58)</x:f>
        <x:v>1438951.1164197866</x:v>
      </x:c>
      <x:c r="D423" s="50" t="n">
        <x:f>MAX(0,C423*(1+EXP((LN(1+Real_MC_30Y!$J$11)-0.5*Real_MC_30Y!$J$12^2)+Real_MC_30Y!$J$12*((RAND()+RAND()+RAND()+RAND()+RAND()+RAND()+RAND()+RAND()+RAND()+RAND()+RAND()+RAND())-6))-1)+Real_MC_30Y!D$58)</x:f>
        <x:v>1619925.839453605</x:v>
      </x:c>
      <x:c r="E423" s="50" t="n">
        <x:f>MAX(0,D423*(1+EXP((LN(1+Real_MC_30Y!$J$11)-0.5*Real_MC_30Y!$J$12^2)+Real_MC_30Y!$J$12*((RAND()+RAND()+RAND()+RAND()+RAND()+RAND()+RAND()+RAND()+RAND()+RAND()+RAND()+RAND())-6))-1)+Real_MC_30Y!E$58)</x:f>
        <x:v>1859133.8213475784</x:v>
      </x:c>
      <x:c r="F423" s="50" t="n">
        <x:f>MAX(0,E423*(1+EXP((LN(1+Real_MC_30Y!$J$11)-0.5*Real_MC_30Y!$J$12^2)+Real_MC_30Y!$J$12*((RAND()+RAND()+RAND()+RAND()+RAND()+RAND()+RAND()+RAND()+RAND()+RAND()+RAND()+RAND())-6))-1)+Real_MC_30Y!F$58)</x:f>
        <x:v>1892684.7868634253</x:v>
      </x:c>
      <x:c r="G423" s="50" t="n">
        <x:f>MAX(0,F423*(1+EXP((LN(1+Real_MC_30Y!$J$11)-0.5*Real_MC_30Y!$J$12^2)+Real_MC_30Y!$J$12*((RAND()+RAND()+RAND()+RAND()+RAND()+RAND()+RAND()+RAND()+RAND()+RAND()+RAND()+RAND())-6))-1)+Real_MC_30Y!G$58)</x:f>
        <x:v>1685436.3067025056</x:v>
      </x:c>
      <x:c r="H423" s="50" t="n">
        <x:f>MAX(0,G423*(1+EXP((LN(1+Real_MC_30Y!$J$11)-0.5*Real_MC_30Y!$J$12^2)+Real_MC_30Y!$J$12*((RAND()+RAND()+RAND()+RAND()+RAND()+RAND()+RAND()+RAND()+RAND()+RAND()+RAND()+RAND())-6))-1)+Real_MC_30Y!H$58)</x:f>
        <x:v>1360236.2115774595</x:v>
      </x:c>
      <x:c r="I423" s="50" t="n">
        <x:f>MAX(0,H423*(1+EXP((LN(1+Real_MC_30Y!$J$11)-0.5*Real_MC_30Y!$J$12^2)+Real_MC_30Y!$J$12*((RAND()+RAND()+RAND()+RAND()+RAND()+RAND()+RAND()+RAND()+RAND()+RAND()+RAND()+RAND())-6))-1)+Real_MC_30Y!I$58)</x:f>
        <x:v>1320904.0794551447</x:v>
      </x:c>
      <x:c r="J423" s="50" t="n">
        <x:f>MAX(0,I423*(1+EXP((LN(1+Real_MC_30Y!$J$11)-0.5*Real_MC_30Y!$J$12^2)+Real_MC_30Y!$J$12*((RAND()+RAND()+RAND()+RAND()+RAND()+RAND()+RAND()+RAND()+RAND()+RAND()+RAND()+RAND())-6))-1)+Real_MC_30Y!J$58)</x:f>
        <x:v>1539414.938775327</x:v>
      </x:c>
      <x:c r="K423" s="50" t="n">
        <x:f>MAX(0,J423*(1+EXP((LN(1+Real_MC_30Y!$J$11)-0.5*Real_MC_30Y!$J$12^2)+Real_MC_30Y!$J$12*((RAND()+RAND()+RAND()+RAND()+RAND()+RAND()+RAND()+RAND()+RAND()+RAND()+RAND()+RAND())-6))-1)+Real_MC_30Y!K$58)</x:f>
        <x:v>2258127.5276439246</x:v>
      </x:c>
      <x:c r="L423" s="50" t="n">
        <x:f>MAX(0,K423*(1+EXP((LN(1+Real_MC_30Y!$J$11)-0.5*Real_MC_30Y!$J$12^2)+Real_MC_30Y!$J$12*((RAND()+RAND()+RAND()+RAND()+RAND()+RAND()+RAND()+RAND()+RAND()+RAND()+RAND()+RAND())-6))-1)+Real_MC_30Y!L$58)</x:f>
        <x:v>2332903.255041986</x:v>
      </x:c>
      <x:c r="M423" s="50" t="n">
        <x:f>MAX(0,L423*(1+EXP((LN(1+Real_MC_30Y!$J$11)-0.5*Real_MC_30Y!$J$12^2)+Real_MC_30Y!$J$12*((RAND()+RAND()+RAND()+RAND()+RAND()+RAND()+RAND()+RAND()+RAND()+RAND()+RAND()+RAND())-6))-1)+Real_MC_30Y!M$58)</x:f>
        <x:v>2342333.942749891</x:v>
      </x:c>
      <x:c r="N423" s="50" t="n">
        <x:f>MAX(0,M423*(1+EXP((LN(1+Real_MC_30Y!$J$11)-0.5*Real_MC_30Y!$J$12^2)+Real_MC_30Y!$J$12*((RAND()+RAND()+RAND()+RAND()+RAND()+RAND()+RAND()+RAND()+RAND()+RAND()+RAND()+RAND())-6))-1)+Real_MC_30Y!N$58)</x:f>
        <x:v>1942648.0525001762</x:v>
      </x:c>
      <x:c r="O423" s="50" t="n">
        <x:f>MAX(0,N423*(1+EXP((LN(1+Real_MC_30Y!$J$11)-0.5*Real_MC_30Y!$J$12^2)+Real_MC_30Y!$J$12*((RAND()+RAND()+RAND()+RAND()+RAND()+RAND()+RAND()+RAND()+RAND()+RAND()+RAND()+RAND())-6))-1)+Real_MC_30Y!O$58)</x:f>
        <x:v>1525333.6619781947</x:v>
      </x:c>
      <x:c r="P423" s="50" t="n">
        <x:f>MAX(0,O423*(1+EXP((LN(1+Real_MC_30Y!$J$11)-0.5*Real_MC_30Y!$J$12^2)+Real_MC_30Y!$J$12*((RAND()+RAND()+RAND()+RAND()+RAND()+RAND()+RAND()+RAND()+RAND()+RAND()+RAND()+RAND())-6))-1)+Real_MC_30Y!P$58)</x:f>
        <x:v>1717427.0765286328</x:v>
      </x:c>
      <x:c r="Q423" s="50" t="n">
        <x:f>MAX(0,P423*(1+EXP((LN(1+Real_MC_30Y!$J$11)-0.5*Real_MC_30Y!$J$12^2)+Real_MC_30Y!$J$12*((RAND()+RAND()+RAND()+RAND()+RAND()+RAND()+RAND()+RAND()+RAND()+RAND()+RAND()+RAND())-6))-1)+Real_MC_30Y!Q$58)</x:f>
        <x:v>1713627.5716503905</x:v>
      </x:c>
      <x:c r="R423" s="50" t="n">
        <x:f>MAX(0,Q423*(1+EXP((LN(1+Real_MC_30Y!$J$11)-0.5*Real_MC_30Y!$J$12^2)+Real_MC_30Y!$J$12*((RAND()+RAND()+RAND()+RAND()+RAND()+RAND()+RAND()+RAND()+RAND()+RAND()+RAND()+RAND())-6))-1)+Real_MC_30Y!R$58)</x:f>
        <x:v>1865470.6612934899</x:v>
      </x:c>
      <x:c r="S423" s="50" t="n">
        <x:f>MAX(0,R423*(1+EXP((LN(1+Real_MC_30Y!$J$11)-0.5*Real_MC_30Y!$J$12^2)+Real_MC_30Y!$J$12*((RAND()+RAND()+RAND()+RAND()+RAND()+RAND()+RAND()+RAND()+RAND()+RAND()+RAND()+RAND())-6))-1)+Real_MC_30Y!S$58)</x:f>
        <x:v>2253375.5196612217</x:v>
      </x:c>
      <x:c r="T423" s="50" t="n">
        <x:f>MAX(0,S423*(1+EXP((LN(1+Real_MC_30Y!$J$11)-0.5*Real_MC_30Y!$J$12^2)+Real_MC_30Y!$J$12*((RAND()+RAND()+RAND()+RAND()+RAND()+RAND()+RAND()+RAND()+RAND()+RAND()+RAND()+RAND())-6))-1)+Real_MC_30Y!T$58)</x:f>
        <x:v>3079000.7919467925</x:v>
      </x:c>
      <x:c r="U423" s="50" t="n">
        <x:f>MAX(0,T423*(1+EXP((LN(1+Real_MC_30Y!$J$11)-0.5*Real_MC_30Y!$J$12^2)+Real_MC_30Y!$J$12*((RAND()+RAND()+RAND()+RAND()+RAND()+RAND()+RAND()+RAND()+RAND()+RAND()+RAND()+RAND())-6))-1)+Real_MC_30Y!U$58)</x:f>
        <x:v>4230106.427973269</x:v>
      </x:c>
      <x:c r="V423" s="50" t="n">
        <x:f>MAX(0,U423*(1+EXP((LN(1+Real_MC_30Y!$J$11)-0.5*Real_MC_30Y!$J$12^2)+Real_MC_30Y!$J$12*((RAND()+RAND()+RAND()+RAND()+RAND()+RAND()+RAND()+RAND()+RAND()+RAND()+RAND()+RAND())-6))-1)+Real_MC_30Y!V$58)</x:f>
        <x:v>4467512.125010732</x:v>
      </x:c>
      <x:c r="W423" s="50" t="n">
        <x:f>MAX(0,V423*(1+EXP((LN(1+Real_MC_30Y!$J$11)-0.5*Real_MC_30Y!$J$12^2)+Real_MC_30Y!$J$12*((RAND()+RAND()+RAND()+RAND()+RAND()+RAND()+RAND()+RAND()+RAND()+RAND()+RAND()+RAND())-6))-1)+Real_MC_30Y!W$58)</x:f>
        <x:v>3918815.765534088</x:v>
      </x:c>
      <x:c r="X423" s="50" t="n">
        <x:f>MAX(0,W423*(1+EXP((LN(1+Real_MC_30Y!$J$11)-0.5*Real_MC_30Y!$J$12^2)+Real_MC_30Y!$J$12*((RAND()+RAND()+RAND()+RAND()+RAND()+RAND()+RAND()+RAND()+RAND()+RAND()+RAND()+RAND())-6))-1)+Real_MC_30Y!X$58)</x:f>
        <x:v>3912482.0866243234</x:v>
      </x:c>
      <x:c r="Y423" s="50" t="n">
        <x:f>MAX(0,X423*(1+EXP((LN(1+Real_MC_30Y!$J$11)-0.5*Real_MC_30Y!$J$12^2)+Real_MC_30Y!$J$12*((RAND()+RAND()+RAND()+RAND()+RAND()+RAND()+RAND()+RAND()+RAND()+RAND()+RAND()+RAND())-6))-1)+Real_MC_30Y!Y$58)</x:f>
        <x:v>4656750.875878799</x:v>
      </x:c>
      <x:c r="Z423" s="50" t="n">
        <x:f>MAX(0,Y423*(1+EXP((LN(1+Real_MC_30Y!$J$11)-0.5*Real_MC_30Y!$J$12^2)+Real_MC_30Y!$J$12*((RAND()+RAND()+RAND()+RAND()+RAND()+RAND()+RAND()+RAND()+RAND()+RAND()+RAND()+RAND())-6))-1)+Real_MC_30Y!Z$58)</x:f>
        <x:v>4689067.67244178</x:v>
      </x:c>
      <x:c r="AA423" s="50" t="n">
        <x:f>MAX(0,Z423*(1+EXP((LN(1+Real_MC_30Y!$J$11)-0.5*Real_MC_30Y!$J$12^2)+Real_MC_30Y!$J$12*((RAND()+RAND()+RAND()+RAND()+RAND()+RAND()+RAND()+RAND()+RAND()+RAND()+RAND()+RAND())-6))-1)+Real_MC_30Y!AA$58)</x:f>
        <x:v>6429016.566732087</x:v>
      </x:c>
      <x:c r="AB423" s="50" t="n">
        <x:f>MAX(0,AA423*(1+EXP((LN(1+Real_MC_30Y!$J$11)-0.5*Real_MC_30Y!$J$12^2)+Real_MC_30Y!$J$12*((RAND()+RAND()+RAND()+RAND()+RAND()+RAND()+RAND()+RAND()+RAND()+RAND()+RAND()+RAND())-6))-1)+Real_MC_30Y!AB$58)</x:f>
        <x:v>8386591.1777949</x:v>
      </x:c>
      <x:c r="AC423" s="50" t="n">
        <x:f>MAX(0,AB423*(1+EXP((LN(1+Real_MC_30Y!$J$11)-0.5*Real_MC_30Y!$J$12^2)+Real_MC_30Y!$J$12*((RAND()+RAND()+RAND()+RAND()+RAND()+RAND()+RAND()+RAND()+RAND()+RAND()+RAND()+RAND())-6))-1)+Real_MC_30Y!AC$58)</x:f>
        <x:v>11829211.029308222</x:v>
      </x:c>
      <x:c r="AD423" s="50" t="n">
        <x:f>MAX(0,AC423*(1+EXP((LN(1+Real_MC_30Y!$J$11)-0.5*Real_MC_30Y!$J$12^2)+Real_MC_30Y!$J$12*((RAND()+RAND()+RAND()+RAND()+RAND()+RAND()+RAND()+RAND()+RAND()+RAND()+RAND()+RAND())-6))-1)+Real_MC_30Y!AD$58)</x:f>
        <x:v>16011461.772852838</x:v>
      </x:c>
      <x:c r="AE423" s="50" t="n">
        <x:f>MAX(0,AD423*(1+EXP((LN(1+Real_MC_30Y!$J$11)-0.5*Real_MC_30Y!$J$12^2)+Real_MC_30Y!$J$12*((RAND()+RAND()+RAND()+RAND()+RAND()+RAND()+RAND()+RAND()+RAND()+RAND()+RAND()+RAND())-6))-1)+Real_MC_30Y!AE$58)</x:f>
        <x:v>18075146.199791104</x:v>
      </x:c>
      <x:c r="AF423" s="50" t="n">
        <x:f>MAX(0,AE423*(1+EXP((LN(1+Real_MC_30Y!$J$11)-0.5*Real_MC_30Y!$J$12^2)+Real_MC_30Y!$J$12*((RAND()+RAND()+RAND()+RAND()+RAND()+RAND()+RAND()+RAND()+RAND()+RAND()+RAND()+RAND())-6))-1)+Real_MC_30Y!AF$58)</x:f>
        <x:v>16740804.872308949</x:v>
      </x:c>
    </x:row>
    <x:row r="424">
      <x:c r="A424">
        <x:v>420</x:v>
      </x:c>
      <x:c r="B424" s="50" t="n">
        <x:f>MAX(0,Liquidity_30Y!$C$14+Real_MC_30Y!B$57-Real_MC_30Y!B$56)</x:f>
        <x:v>1029031.25</x:v>
      </x:c>
      <x:c r="C424" s="50" t="n">
        <x:f>MAX(0,B424*(1+EXP((LN(1+Real_MC_30Y!$J$11)-0.5*Real_MC_30Y!$J$12^2)+Real_MC_30Y!$J$12*((RAND()+RAND()+RAND()+RAND()+RAND()+RAND()+RAND()+RAND()+RAND()+RAND()+RAND()+RAND())-6))-1)+Real_MC_30Y!C$58)</x:f>
        <x:v>1330964.6093559577</x:v>
      </x:c>
      <x:c r="D424" s="50" t="n">
        <x:f>MAX(0,C424*(1+EXP((LN(1+Real_MC_30Y!$J$11)-0.5*Real_MC_30Y!$J$12^2)+Real_MC_30Y!$J$12*((RAND()+RAND()+RAND()+RAND()+RAND()+RAND()+RAND()+RAND()+RAND()+RAND()+RAND()+RAND())-6))-1)+Real_MC_30Y!D$58)</x:f>
        <x:v>1330029.5763172817</x:v>
      </x:c>
      <x:c r="E424" s="50" t="n">
        <x:f>MAX(0,D424*(1+EXP((LN(1+Real_MC_30Y!$J$11)-0.5*Real_MC_30Y!$J$12^2)+Real_MC_30Y!$J$12*((RAND()+RAND()+RAND()+RAND()+RAND()+RAND()+RAND()+RAND()+RAND()+RAND()+RAND()+RAND())-6))-1)+Real_MC_30Y!E$58)</x:f>
        <x:v>1421805.718056164</x:v>
      </x:c>
      <x:c r="F424" s="50" t="n">
        <x:f>MAX(0,E424*(1+EXP((LN(1+Real_MC_30Y!$J$11)-0.5*Real_MC_30Y!$J$12^2)+Real_MC_30Y!$J$12*((RAND()+RAND()+RAND()+RAND()+RAND()+RAND()+RAND()+RAND()+RAND()+RAND()+RAND()+RAND())-6))-1)+Real_MC_30Y!F$58)</x:f>
        <x:v>1288364.2251552304</x:v>
      </x:c>
      <x:c r="G424" s="50" t="n">
        <x:f>MAX(0,F424*(1+EXP((LN(1+Real_MC_30Y!$J$11)-0.5*Real_MC_30Y!$J$12^2)+Real_MC_30Y!$J$12*((RAND()+RAND()+RAND()+RAND()+RAND()+RAND()+RAND()+RAND()+RAND()+RAND()+RAND()+RAND())-6))-1)+Real_MC_30Y!G$58)</x:f>
        <x:v>1364519.110383552</x:v>
      </x:c>
      <x:c r="H424" s="50" t="n">
        <x:f>MAX(0,G424*(1+EXP((LN(1+Real_MC_30Y!$J$11)-0.5*Real_MC_30Y!$J$12^2)+Real_MC_30Y!$J$12*((RAND()+RAND()+RAND()+RAND()+RAND()+RAND()+RAND()+RAND()+RAND()+RAND()+RAND()+RAND())-6))-1)+Real_MC_30Y!H$58)</x:f>
        <x:v>1253299.4491607512</x:v>
      </x:c>
      <x:c r="I424" s="50" t="n">
        <x:f>MAX(0,H424*(1+EXP((LN(1+Real_MC_30Y!$J$11)-0.5*Real_MC_30Y!$J$12^2)+Real_MC_30Y!$J$12*((RAND()+RAND()+RAND()+RAND()+RAND()+RAND()+RAND()+RAND()+RAND()+RAND()+RAND()+RAND())-6))-1)+Real_MC_30Y!I$58)</x:f>
        <x:v>1415927.0573301981</x:v>
      </x:c>
      <x:c r="J424" s="50" t="n">
        <x:f>MAX(0,I424*(1+EXP((LN(1+Real_MC_30Y!$J$11)-0.5*Real_MC_30Y!$J$12^2)+Real_MC_30Y!$J$12*((RAND()+RAND()+RAND()+RAND()+RAND()+RAND()+RAND()+RAND()+RAND()+RAND()+RAND()+RAND())-6))-1)+Real_MC_30Y!J$58)</x:f>
        <x:v>1754745.3020170485</x:v>
      </x:c>
      <x:c r="K424" s="50" t="n">
        <x:f>MAX(0,J424*(1+EXP((LN(1+Real_MC_30Y!$J$11)-0.5*Real_MC_30Y!$J$12^2)+Real_MC_30Y!$J$12*((RAND()+RAND()+RAND()+RAND()+RAND()+RAND()+RAND()+RAND()+RAND()+RAND()+RAND()+RAND())-6))-1)+Real_MC_30Y!K$58)</x:f>
        <x:v>1465661.764407703</x:v>
      </x:c>
      <x:c r="L424" s="50" t="n">
        <x:f>MAX(0,K424*(1+EXP((LN(1+Real_MC_30Y!$J$11)-0.5*Real_MC_30Y!$J$12^2)+Real_MC_30Y!$J$12*((RAND()+RAND()+RAND()+RAND()+RAND()+RAND()+RAND()+RAND()+RAND()+RAND()+RAND()+RAND())-6))-1)+Real_MC_30Y!L$58)</x:f>
        <x:v>1642079.052014405</x:v>
      </x:c>
      <x:c r="M424" s="50" t="n">
        <x:f>MAX(0,L424*(1+EXP((LN(1+Real_MC_30Y!$J$11)-0.5*Real_MC_30Y!$J$12^2)+Real_MC_30Y!$J$12*((RAND()+RAND()+RAND()+RAND()+RAND()+RAND()+RAND()+RAND()+RAND()+RAND()+RAND()+RAND())-6))-1)+Real_MC_30Y!M$58)</x:f>
        <x:v>1619076.7600832768</x:v>
      </x:c>
      <x:c r="N424" s="50" t="n">
        <x:f>MAX(0,M424*(1+EXP((LN(1+Real_MC_30Y!$J$11)-0.5*Real_MC_30Y!$J$12^2)+Real_MC_30Y!$J$12*((RAND()+RAND()+RAND()+RAND()+RAND()+RAND()+RAND()+RAND()+RAND()+RAND()+RAND()+RAND())-6))-1)+Real_MC_30Y!N$58)</x:f>
        <x:v>1585057.259464435</x:v>
      </x:c>
      <x:c r="O424" s="50" t="n">
        <x:f>MAX(0,N424*(1+EXP((LN(1+Real_MC_30Y!$J$11)-0.5*Real_MC_30Y!$J$12^2)+Real_MC_30Y!$J$12*((RAND()+RAND()+RAND()+RAND()+RAND()+RAND()+RAND()+RAND()+RAND()+RAND()+RAND()+RAND())-6))-1)+Real_MC_30Y!O$58)</x:f>
        <x:v>1737744.4071969867</x:v>
      </x:c>
      <x:c r="P424" s="50" t="n">
        <x:f>MAX(0,O424*(1+EXP((LN(1+Real_MC_30Y!$J$11)-0.5*Real_MC_30Y!$J$12^2)+Real_MC_30Y!$J$12*((RAND()+RAND()+RAND()+RAND()+RAND()+RAND()+RAND()+RAND()+RAND()+RAND()+RAND()+RAND())-6))-1)+Real_MC_30Y!P$58)</x:f>
        <x:v>1941524.871437522</x:v>
      </x:c>
      <x:c r="Q424" s="50" t="n">
        <x:f>MAX(0,P424*(1+EXP((LN(1+Real_MC_30Y!$J$11)-0.5*Real_MC_30Y!$J$12^2)+Real_MC_30Y!$J$12*((RAND()+RAND()+RAND()+RAND()+RAND()+RAND()+RAND()+RAND()+RAND()+RAND()+RAND()+RAND())-6))-1)+Real_MC_30Y!Q$58)</x:f>
        <x:v>2355227.4287162386</x:v>
      </x:c>
      <x:c r="R424" s="50" t="n">
        <x:f>MAX(0,Q424*(1+EXP((LN(1+Real_MC_30Y!$J$11)-0.5*Real_MC_30Y!$J$12^2)+Real_MC_30Y!$J$12*((RAND()+RAND()+RAND()+RAND()+RAND()+RAND()+RAND()+RAND()+RAND()+RAND()+RAND()+RAND())-6))-1)+Real_MC_30Y!R$58)</x:f>
        <x:v>2828602.905663661</x:v>
      </x:c>
      <x:c r="S424" s="50" t="n">
        <x:f>MAX(0,R424*(1+EXP((LN(1+Real_MC_30Y!$J$11)-0.5*Real_MC_30Y!$J$12^2)+Real_MC_30Y!$J$12*((RAND()+RAND()+RAND()+RAND()+RAND()+RAND()+RAND()+RAND()+RAND()+RAND()+RAND()+RAND())-6))-1)+Real_MC_30Y!S$58)</x:f>
        <x:v>2873712.547482755</x:v>
      </x:c>
      <x:c r="T424" s="50" t="n">
        <x:f>MAX(0,S424*(1+EXP((LN(1+Real_MC_30Y!$J$11)-0.5*Real_MC_30Y!$J$12^2)+Real_MC_30Y!$J$12*((RAND()+RAND()+RAND()+RAND()+RAND()+RAND()+RAND()+RAND()+RAND()+RAND()+RAND()+RAND())-6))-1)+Real_MC_30Y!T$58)</x:f>
        <x:v>2567205.7691337266</x:v>
      </x:c>
      <x:c r="U424" s="50" t="n">
        <x:f>MAX(0,T424*(1+EXP((LN(1+Real_MC_30Y!$J$11)-0.5*Real_MC_30Y!$J$12^2)+Real_MC_30Y!$J$12*((RAND()+RAND()+RAND()+RAND()+RAND()+RAND()+RAND()+RAND()+RAND()+RAND()+RAND()+RAND())-6))-1)+Real_MC_30Y!U$58)</x:f>
        <x:v>2633151.736329899</x:v>
      </x:c>
      <x:c r="V424" s="50" t="n">
        <x:f>MAX(0,U424*(1+EXP((LN(1+Real_MC_30Y!$J$11)-0.5*Real_MC_30Y!$J$12^2)+Real_MC_30Y!$J$12*((RAND()+RAND()+RAND()+RAND()+RAND()+RAND()+RAND()+RAND()+RAND()+RAND()+RAND()+RAND())-6))-1)+Real_MC_30Y!V$58)</x:f>
        <x:v>3093730.3389054188</x:v>
      </x:c>
      <x:c r="W424" s="50" t="n">
        <x:f>MAX(0,V424*(1+EXP((LN(1+Real_MC_30Y!$J$11)-0.5*Real_MC_30Y!$J$12^2)+Real_MC_30Y!$J$12*((RAND()+RAND()+RAND()+RAND()+RAND()+RAND()+RAND()+RAND()+RAND()+RAND()+RAND()+RAND())-6))-1)+Real_MC_30Y!W$58)</x:f>
        <x:v>3551484.2681153286</x:v>
      </x:c>
      <x:c r="X424" s="50" t="n">
        <x:f>MAX(0,W424*(1+EXP((LN(1+Real_MC_30Y!$J$11)-0.5*Real_MC_30Y!$J$12^2)+Real_MC_30Y!$J$12*((RAND()+RAND()+RAND()+RAND()+RAND()+RAND()+RAND()+RAND()+RAND()+RAND()+RAND()+RAND())-6))-1)+Real_MC_30Y!X$58)</x:f>
        <x:v>3711570.593988469</x:v>
      </x:c>
      <x:c r="Y424" s="50" t="n">
        <x:f>MAX(0,X424*(1+EXP((LN(1+Real_MC_30Y!$J$11)-0.5*Real_MC_30Y!$J$12^2)+Real_MC_30Y!$J$12*((RAND()+RAND()+RAND()+RAND()+RAND()+RAND()+RAND()+RAND()+RAND()+RAND()+RAND()+RAND())-6))-1)+Real_MC_30Y!Y$58)</x:f>
        <x:v>3408987.036038155</x:v>
      </x:c>
      <x:c r="Z424" s="50" t="n">
        <x:f>MAX(0,Y424*(1+EXP((LN(1+Real_MC_30Y!$J$11)-0.5*Real_MC_30Y!$J$12^2)+Real_MC_30Y!$J$12*((RAND()+RAND()+RAND()+RAND()+RAND()+RAND()+RAND()+RAND()+RAND()+RAND()+RAND()+RAND())-6))-1)+Real_MC_30Y!Z$58)</x:f>
        <x:v>3616419.0384603324</x:v>
      </x:c>
      <x:c r="AA424" s="50" t="n">
        <x:f>MAX(0,Z424*(1+EXP((LN(1+Real_MC_30Y!$J$11)-0.5*Real_MC_30Y!$J$12^2)+Real_MC_30Y!$J$12*((RAND()+RAND()+RAND()+RAND()+RAND()+RAND()+RAND()+RAND()+RAND()+RAND()+RAND()+RAND())-6))-1)+Real_MC_30Y!AA$58)</x:f>
        <x:v>4571881.115720457</x:v>
      </x:c>
      <x:c r="AB424" s="50" t="n">
        <x:f>MAX(0,AA424*(1+EXP((LN(1+Real_MC_30Y!$J$11)-0.5*Real_MC_30Y!$J$12^2)+Real_MC_30Y!$J$12*((RAND()+RAND()+RAND()+RAND()+RAND()+RAND()+RAND()+RAND()+RAND()+RAND()+RAND()+RAND())-6))-1)+Real_MC_30Y!AB$58)</x:f>
        <x:v>5690490.553027164</x:v>
      </x:c>
      <x:c r="AC424" s="50" t="n">
        <x:f>MAX(0,AB424*(1+EXP((LN(1+Real_MC_30Y!$J$11)-0.5*Real_MC_30Y!$J$12^2)+Real_MC_30Y!$J$12*((RAND()+RAND()+RAND()+RAND()+RAND()+RAND()+RAND()+RAND()+RAND()+RAND()+RAND()+RAND())-6))-1)+Real_MC_30Y!AC$58)</x:f>
        <x:v>8400304.413348287</x:v>
      </x:c>
      <x:c r="AD424" s="50" t="n">
        <x:f>MAX(0,AC424*(1+EXP((LN(1+Real_MC_30Y!$J$11)-0.5*Real_MC_30Y!$J$12^2)+Real_MC_30Y!$J$12*((RAND()+RAND()+RAND()+RAND()+RAND()+RAND()+RAND()+RAND()+RAND()+RAND()+RAND()+RAND())-6))-1)+Real_MC_30Y!AD$58)</x:f>
        <x:v>7501993.955325556</x:v>
      </x:c>
      <x:c r="AE424" s="50" t="n">
        <x:f>MAX(0,AD424*(1+EXP((LN(1+Real_MC_30Y!$J$11)-0.5*Real_MC_30Y!$J$12^2)+Real_MC_30Y!$J$12*((RAND()+RAND()+RAND()+RAND()+RAND()+RAND()+RAND()+RAND()+RAND()+RAND()+RAND()+RAND())-6))-1)+Real_MC_30Y!AE$58)</x:f>
        <x:v>9228047.066889616</x:v>
      </x:c>
      <x:c r="AF424" s="50" t="n">
        <x:f>MAX(0,AE424*(1+EXP((LN(1+Real_MC_30Y!$J$11)-0.5*Real_MC_30Y!$J$12^2)+Real_MC_30Y!$J$12*((RAND()+RAND()+RAND()+RAND()+RAND()+RAND()+RAND()+RAND()+RAND()+RAND()+RAND()+RAND())-6))-1)+Real_MC_30Y!AF$58)</x:f>
        <x:v>10078452.254529724</x:v>
      </x:c>
    </x:row>
    <x:row r="425">
      <x:c r="A425">
        <x:v>421</x:v>
      </x:c>
      <x:c r="B425" s="50" t="n">
        <x:f>MAX(0,Liquidity_30Y!$C$14+Real_MC_30Y!B$57-Real_MC_30Y!B$56)</x:f>
        <x:v>1029031.25</x:v>
      </x:c>
      <x:c r="C425" s="50" t="n">
        <x:f>MAX(0,B425*(1+EXP((LN(1+Real_MC_30Y!$J$11)-0.5*Real_MC_30Y!$J$12^2)+Real_MC_30Y!$J$12*((RAND()+RAND()+RAND()+RAND()+RAND()+RAND()+RAND()+RAND()+RAND()+RAND()+RAND()+RAND())-6))-1)+Real_MC_30Y!C$58)</x:f>
        <x:v>1147183.227375009</x:v>
      </x:c>
      <x:c r="D425" s="50" t="n">
        <x:f>MAX(0,C425*(1+EXP((LN(1+Real_MC_30Y!$J$11)-0.5*Real_MC_30Y!$J$12^2)+Real_MC_30Y!$J$12*((RAND()+RAND()+RAND()+RAND()+RAND()+RAND()+RAND()+RAND()+RAND()+RAND()+RAND()+RAND())-6))-1)+Real_MC_30Y!D$58)</x:f>
        <x:v>1085291.3485643594</x:v>
      </x:c>
      <x:c r="E425" s="50" t="n">
        <x:f>MAX(0,D425*(1+EXP((LN(1+Real_MC_30Y!$J$11)-0.5*Real_MC_30Y!$J$12^2)+Real_MC_30Y!$J$12*((RAND()+RAND()+RAND()+RAND()+RAND()+RAND()+RAND()+RAND()+RAND()+RAND()+RAND()+RAND())-6))-1)+Real_MC_30Y!E$58)</x:f>
        <x:v>1427000.0427331158</x:v>
      </x:c>
      <x:c r="F425" s="50" t="n">
        <x:f>MAX(0,E425*(1+EXP((LN(1+Real_MC_30Y!$J$11)-0.5*Real_MC_30Y!$J$12^2)+Real_MC_30Y!$J$12*((RAND()+RAND()+RAND()+RAND()+RAND()+RAND()+RAND()+RAND()+RAND()+RAND()+RAND()+RAND())-6))-1)+Real_MC_30Y!F$58)</x:f>
        <x:v>1663317.3191058799</x:v>
      </x:c>
      <x:c r="G425" s="50" t="n">
        <x:f>MAX(0,F425*(1+EXP((LN(1+Real_MC_30Y!$J$11)-0.5*Real_MC_30Y!$J$12^2)+Real_MC_30Y!$J$12*((RAND()+RAND()+RAND()+RAND()+RAND()+RAND()+RAND()+RAND()+RAND()+RAND()+RAND()+RAND())-6))-1)+Real_MC_30Y!G$58)</x:f>
        <x:v>1765660.3345063706</x:v>
      </x:c>
      <x:c r="H425" s="50" t="n">
        <x:f>MAX(0,G425*(1+EXP((LN(1+Real_MC_30Y!$J$11)-0.5*Real_MC_30Y!$J$12^2)+Real_MC_30Y!$J$12*((RAND()+RAND()+RAND()+RAND()+RAND()+RAND()+RAND()+RAND()+RAND()+RAND()+RAND()+RAND())-6))-1)+Real_MC_30Y!H$58)</x:f>
        <x:v>1817652.9867699621</x:v>
      </x:c>
      <x:c r="I425" s="50" t="n">
        <x:f>MAX(0,H425*(1+EXP((LN(1+Real_MC_30Y!$J$11)-0.5*Real_MC_30Y!$J$12^2)+Real_MC_30Y!$J$12*((RAND()+RAND()+RAND()+RAND()+RAND()+RAND()+RAND()+RAND()+RAND()+RAND()+RAND()+RAND())-6))-1)+Real_MC_30Y!I$58)</x:f>
        <x:v>1773300.6678736478</x:v>
      </x:c>
      <x:c r="J425" s="50" t="n">
        <x:f>MAX(0,I425*(1+EXP((LN(1+Real_MC_30Y!$J$11)-0.5*Real_MC_30Y!$J$12^2)+Real_MC_30Y!$J$12*((RAND()+RAND()+RAND()+RAND()+RAND()+RAND()+RAND()+RAND()+RAND()+RAND()+RAND()+RAND())-6))-1)+Real_MC_30Y!J$58)</x:f>
        <x:v>1927677.818046344</x:v>
      </x:c>
      <x:c r="K425" s="50" t="n">
        <x:f>MAX(0,J425*(1+EXP((LN(1+Real_MC_30Y!$J$11)-0.5*Real_MC_30Y!$J$12^2)+Real_MC_30Y!$J$12*((RAND()+RAND()+RAND()+RAND()+RAND()+RAND()+RAND()+RAND()+RAND()+RAND()+RAND()+RAND())-6))-1)+Real_MC_30Y!K$58)</x:f>
        <x:v>2040008.4007737115</x:v>
      </x:c>
      <x:c r="L425" s="50" t="n">
        <x:f>MAX(0,K425*(1+EXP((LN(1+Real_MC_30Y!$J$11)-0.5*Real_MC_30Y!$J$12^2)+Real_MC_30Y!$J$12*((RAND()+RAND()+RAND()+RAND()+RAND()+RAND()+RAND()+RAND()+RAND()+RAND()+RAND()+RAND())-6))-1)+Real_MC_30Y!L$58)</x:f>
        <x:v>2165597.3797876984</x:v>
      </x:c>
      <x:c r="M425" s="50" t="n">
        <x:f>MAX(0,L425*(1+EXP((LN(1+Real_MC_30Y!$J$11)-0.5*Real_MC_30Y!$J$12^2)+Real_MC_30Y!$J$12*((RAND()+RAND()+RAND()+RAND()+RAND()+RAND()+RAND()+RAND()+RAND()+RAND()+RAND()+RAND())-6))-1)+Real_MC_30Y!M$58)</x:f>
        <x:v>2154837.067510238</x:v>
      </x:c>
      <x:c r="N425" s="50" t="n">
        <x:f>MAX(0,M425*(1+EXP((LN(1+Real_MC_30Y!$J$11)-0.5*Real_MC_30Y!$J$12^2)+Real_MC_30Y!$J$12*((RAND()+RAND()+RAND()+RAND()+RAND()+RAND()+RAND()+RAND()+RAND()+RAND()+RAND()+RAND())-6))-1)+Real_MC_30Y!N$58)</x:f>
        <x:v>1894033.516294658</x:v>
      </x:c>
      <x:c r="O425" s="50" t="n">
        <x:f>MAX(0,N425*(1+EXP((LN(1+Real_MC_30Y!$J$11)-0.5*Real_MC_30Y!$J$12^2)+Real_MC_30Y!$J$12*((RAND()+RAND()+RAND()+RAND()+RAND()+RAND()+RAND()+RAND()+RAND()+RAND()+RAND()+RAND())-6))-1)+Real_MC_30Y!O$58)</x:f>
        <x:v>1427116.5452872443</x:v>
      </x:c>
      <x:c r="P425" s="50" t="n">
        <x:f>MAX(0,O425*(1+EXP((LN(1+Real_MC_30Y!$J$11)-0.5*Real_MC_30Y!$J$12^2)+Real_MC_30Y!$J$12*((RAND()+RAND()+RAND()+RAND()+RAND()+RAND()+RAND()+RAND()+RAND()+RAND()+RAND()+RAND())-6))-1)+Real_MC_30Y!P$58)</x:f>
        <x:v>1689366.0350098603</x:v>
      </x:c>
      <x:c r="Q425" s="50" t="n">
        <x:f>MAX(0,P425*(1+EXP((LN(1+Real_MC_30Y!$J$11)-0.5*Real_MC_30Y!$J$12^2)+Real_MC_30Y!$J$12*((RAND()+RAND()+RAND()+RAND()+RAND()+RAND()+RAND()+RAND()+RAND()+RAND()+RAND()+RAND())-6))-1)+Real_MC_30Y!Q$58)</x:f>
        <x:v>1741771.0346476892</x:v>
      </x:c>
      <x:c r="R425" s="50" t="n">
        <x:f>MAX(0,Q425*(1+EXP((LN(1+Real_MC_30Y!$J$11)-0.5*Real_MC_30Y!$J$12^2)+Real_MC_30Y!$J$12*((RAND()+RAND()+RAND()+RAND()+RAND()+RAND()+RAND()+RAND()+RAND()+RAND()+RAND()+RAND())-6))-1)+Real_MC_30Y!R$58)</x:f>
        <x:v>1789159.7478649688</x:v>
      </x:c>
      <x:c r="S425" s="50" t="n">
        <x:f>MAX(0,R425*(1+EXP((LN(1+Real_MC_30Y!$J$11)-0.5*Real_MC_30Y!$J$12^2)+Real_MC_30Y!$J$12*((RAND()+RAND()+RAND()+RAND()+RAND()+RAND()+RAND()+RAND()+RAND()+RAND()+RAND()+RAND())-6))-1)+Real_MC_30Y!S$58)</x:f>
        <x:v>2130191.114353114</x:v>
      </x:c>
      <x:c r="T425" s="50" t="n">
        <x:f>MAX(0,S425*(1+EXP((LN(1+Real_MC_30Y!$J$11)-0.5*Real_MC_30Y!$J$12^2)+Real_MC_30Y!$J$12*((RAND()+RAND()+RAND()+RAND()+RAND()+RAND()+RAND()+RAND()+RAND()+RAND()+RAND()+RAND())-6))-1)+Real_MC_30Y!T$58)</x:f>
        <x:v>2113224.640322442</x:v>
      </x:c>
      <x:c r="U425" s="50" t="n">
        <x:f>MAX(0,T425*(1+EXP((LN(1+Real_MC_30Y!$J$11)-0.5*Real_MC_30Y!$J$12^2)+Real_MC_30Y!$J$12*((RAND()+RAND()+RAND()+RAND()+RAND()+RAND()+RAND()+RAND()+RAND()+RAND()+RAND()+RAND())-6))-1)+Real_MC_30Y!U$58)</x:f>
        <x:v>2634318.5681493366</x:v>
      </x:c>
      <x:c r="V425" s="50" t="n">
        <x:f>MAX(0,U425*(1+EXP((LN(1+Real_MC_30Y!$J$11)-0.5*Real_MC_30Y!$J$12^2)+Real_MC_30Y!$J$12*((RAND()+RAND()+RAND()+RAND()+RAND()+RAND()+RAND()+RAND()+RAND()+RAND()+RAND()+RAND())-6))-1)+Real_MC_30Y!V$58)</x:f>
        <x:v>3445227.128569357</x:v>
      </x:c>
      <x:c r="W425" s="50" t="n">
        <x:f>MAX(0,V425*(1+EXP((LN(1+Real_MC_30Y!$J$11)-0.5*Real_MC_30Y!$J$12^2)+Real_MC_30Y!$J$12*((RAND()+RAND()+RAND()+RAND()+RAND()+RAND()+RAND()+RAND()+RAND()+RAND()+RAND()+RAND())-6))-1)+Real_MC_30Y!W$58)</x:f>
        <x:v>3154207.8697599666</x:v>
      </x:c>
      <x:c r="X425" s="50" t="n">
        <x:f>MAX(0,W425*(1+EXP((LN(1+Real_MC_30Y!$J$11)-0.5*Real_MC_30Y!$J$12^2)+Real_MC_30Y!$J$12*((RAND()+RAND()+RAND()+RAND()+RAND()+RAND()+RAND()+RAND()+RAND()+RAND()+RAND()+RAND())-6))-1)+Real_MC_30Y!X$58)</x:f>
        <x:v>2511494.9739684006</x:v>
      </x:c>
      <x:c r="Y425" s="50" t="n">
        <x:f>MAX(0,X425*(1+EXP((LN(1+Real_MC_30Y!$J$11)-0.5*Real_MC_30Y!$J$12^2)+Real_MC_30Y!$J$12*((RAND()+RAND()+RAND()+RAND()+RAND()+RAND()+RAND()+RAND()+RAND()+RAND()+RAND()+RAND())-6))-1)+Real_MC_30Y!Y$58)</x:f>
        <x:v>3246576.8043593075</x:v>
      </x:c>
      <x:c r="Z425" s="50" t="n">
        <x:f>MAX(0,Y425*(1+EXP((LN(1+Real_MC_30Y!$J$11)-0.5*Real_MC_30Y!$J$12^2)+Real_MC_30Y!$J$12*((RAND()+RAND()+RAND()+RAND()+RAND()+RAND()+RAND()+RAND()+RAND()+RAND()+RAND()+RAND())-6))-1)+Real_MC_30Y!Z$58)</x:f>
        <x:v>4559826.300172028</x:v>
      </x:c>
      <x:c r="AA425" s="50" t="n">
        <x:f>MAX(0,Z425*(1+EXP((LN(1+Real_MC_30Y!$J$11)-0.5*Real_MC_30Y!$J$12^2)+Real_MC_30Y!$J$12*((RAND()+RAND()+RAND()+RAND()+RAND()+RAND()+RAND()+RAND()+RAND()+RAND()+RAND()+RAND())-6))-1)+Real_MC_30Y!AA$58)</x:f>
        <x:v>5138349.336004744</x:v>
      </x:c>
      <x:c r="AB425" s="50" t="n">
        <x:f>MAX(0,AA425*(1+EXP((LN(1+Real_MC_30Y!$J$11)-0.5*Real_MC_30Y!$J$12^2)+Real_MC_30Y!$J$12*((RAND()+RAND()+RAND()+RAND()+RAND()+RAND()+RAND()+RAND()+RAND()+RAND()+RAND()+RAND())-6))-1)+Real_MC_30Y!AB$58)</x:f>
        <x:v>6357751.260222875</x:v>
      </x:c>
      <x:c r="AC425" s="50" t="n">
        <x:f>MAX(0,AB425*(1+EXP((LN(1+Real_MC_30Y!$J$11)-0.5*Real_MC_30Y!$J$12^2)+Real_MC_30Y!$J$12*((RAND()+RAND()+RAND()+RAND()+RAND()+RAND()+RAND()+RAND()+RAND()+RAND()+RAND()+RAND())-6))-1)+Real_MC_30Y!AC$58)</x:f>
        <x:v>6307645.665846324</x:v>
      </x:c>
      <x:c r="AD425" s="50" t="n">
        <x:f>MAX(0,AC425*(1+EXP((LN(1+Real_MC_30Y!$J$11)-0.5*Real_MC_30Y!$J$12^2)+Real_MC_30Y!$J$12*((RAND()+RAND()+RAND()+RAND()+RAND()+RAND()+RAND()+RAND()+RAND()+RAND()+RAND()+RAND())-6))-1)+Real_MC_30Y!AD$58)</x:f>
        <x:v>5788916.474737508</x:v>
      </x:c>
      <x:c r="AE425" s="50" t="n">
        <x:f>MAX(0,AD425*(1+EXP((LN(1+Real_MC_30Y!$J$11)-0.5*Real_MC_30Y!$J$12^2)+Real_MC_30Y!$J$12*((RAND()+RAND()+RAND()+RAND()+RAND()+RAND()+RAND()+RAND()+RAND()+RAND()+RAND()+RAND())-6))-1)+Real_MC_30Y!AE$58)</x:f>
        <x:v>5720323.113334979</x:v>
      </x:c>
      <x:c r="AF425" s="50" t="n">
        <x:f>MAX(0,AE425*(1+EXP((LN(1+Real_MC_30Y!$J$11)-0.5*Real_MC_30Y!$J$12^2)+Real_MC_30Y!$J$12*((RAND()+RAND()+RAND()+RAND()+RAND()+RAND()+RAND()+RAND()+RAND()+RAND()+RAND()+RAND())-6))-1)+Real_MC_30Y!AF$58)</x:f>
        <x:v>5807973.037269134</x:v>
      </x:c>
    </x:row>
    <x:row r="426">
      <x:c r="A426">
        <x:v>422</x:v>
      </x:c>
      <x:c r="B426" s="50" t="n">
        <x:f>MAX(0,Liquidity_30Y!$C$14+Real_MC_30Y!B$57-Real_MC_30Y!B$56)</x:f>
        <x:v>1029031.25</x:v>
      </x:c>
      <x:c r="C426" s="50" t="n">
        <x:f>MAX(0,B426*(1+EXP((LN(1+Real_MC_30Y!$J$11)-0.5*Real_MC_30Y!$J$12^2)+Real_MC_30Y!$J$12*((RAND()+RAND()+RAND()+RAND()+RAND()+RAND()+RAND()+RAND()+RAND()+RAND()+RAND()+RAND())-6))-1)+Real_MC_30Y!C$58)</x:f>
        <x:v>849248.8864038071</x:v>
      </x:c>
      <x:c r="D426" s="50" t="n">
        <x:f>MAX(0,C426*(1+EXP((LN(1+Real_MC_30Y!$J$11)-0.5*Real_MC_30Y!$J$12^2)+Real_MC_30Y!$J$12*((RAND()+RAND()+RAND()+RAND()+RAND()+RAND()+RAND()+RAND()+RAND()+RAND()+RAND()+RAND())-6))-1)+Real_MC_30Y!D$58)</x:f>
        <x:v>892151.9448581296</x:v>
      </x:c>
      <x:c r="E426" s="50" t="n">
        <x:f>MAX(0,D426*(1+EXP((LN(1+Real_MC_30Y!$J$11)-0.5*Real_MC_30Y!$J$12^2)+Real_MC_30Y!$J$12*((RAND()+RAND()+RAND()+RAND()+RAND()+RAND()+RAND()+RAND()+RAND()+RAND()+RAND()+RAND())-6))-1)+Real_MC_30Y!E$58)</x:f>
        <x:v>764612.5676957965</x:v>
      </x:c>
      <x:c r="F426" s="50" t="n">
        <x:f>MAX(0,E426*(1+EXP((LN(1+Real_MC_30Y!$J$11)-0.5*Real_MC_30Y!$J$12^2)+Real_MC_30Y!$J$12*((RAND()+RAND()+RAND()+RAND()+RAND()+RAND()+RAND()+RAND()+RAND()+RAND()+RAND()+RAND())-6))-1)+Real_MC_30Y!F$58)</x:f>
        <x:v>952317.9950282363</x:v>
      </x:c>
      <x:c r="G426" s="50" t="n">
        <x:f>MAX(0,F426*(1+EXP((LN(1+Real_MC_30Y!$J$11)-0.5*Real_MC_30Y!$J$12^2)+Real_MC_30Y!$J$12*((RAND()+RAND()+RAND()+RAND()+RAND()+RAND()+RAND()+RAND()+RAND()+RAND()+RAND()+RAND())-6))-1)+Real_MC_30Y!G$58)</x:f>
        <x:v>1317217.8178810999</x:v>
      </x:c>
      <x:c r="H426" s="50" t="n">
        <x:f>MAX(0,G426*(1+EXP((LN(1+Real_MC_30Y!$J$11)-0.5*Real_MC_30Y!$J$12^2)+Real_MC_30Y!$J$12*((RAND()+RAND()+RAND()+RAND()+RAND()+RAND()+RAND()+RAND()+RAND()+RAND()+RAND()+RAND())-6))-1)+Real_MC_30Y!H$58)</x:f>
        <x:v>1301108.493239901</x:v>
      </x:c>
      <x:c r="I426" s="50" t="n">
        <x:f>MAX(0,H426*(1+EXP((LN(1+Real_MC_30Y!$J$11)-0.5*Real_MC_30Y!$J$12^2)+Real_MC_30Y!$J$12*((RAND()+RAND()+RAND()+RAND()+RAND()+RAND()+RAND()+RAND()+RAND()+RAND()+RAND()+RAND())-6))-1)+Real_MC_30Y!I$58)</x:f>
        <x:v>1405446.7817800653</x:v>
      </x:c>
      <x:c r="J426" s="50" t="n">
        <x:f>MAX(0,I426*(1+EXP((LN(1+Real_MC_30Y!$J$11)-0.5*Real_MC_30Y!$J$12^2)+Real_MC_30Y!$J$12*((RAND()+RAND()+RAND()+RAND()+RAND()+RAND()+RAND()+RAND()+RAND()+RAND()+RAND()+RAND())-6))-1)+Real_MC_30Y!J$58)</x:f>
        <x:v>1751347.245700797</x:v>
      </x:c>
      <x:c r="K426" s="50" t="n">
        <x:f>MAX(0,J426*(1+EXP((LN(1+Real_MC_30Y!$J$11)-0.5*Real_MC_30Y!$J$12^2)+Real_MC_30Y!$J$12*((RAND()+RAND()+RAND()+RAND()+RAND()+RAND()+RAND()+RAND()+RAND()+RAND()+RAND()+RAND())-6))-1)+Real_MC_30Y!K$58)</x:f>
        <x:v>1540261.4979386332</x:v>
      </x:c>
      <x:c r="L426" s="50" t="n">
        <x:f>MAX(0,K426*(1+EXP((LN(1+Real_MC_30Y!$J$11)-0.5*Real_MC_30Y!$J$12^2)+Real_MC_30Y!$J$12*((RAND()+RAND()+RAND()+RAND()+RAND()+RAND()+RAND()+RAND()+RAND()+RAND()+RAND()+RAND())-6))-1)+Real_MC_30Y!L$58)</x:f>
        <x:v>1905550.9244823293</x:v>
      </x:c>
      <x:c r="M426" s="50" t="n">
        <x:f>MAX(0,L426*(1+EXP((LN(1+Real_MC_30Y!$J$11)-0.5*Real_MC_30Y!$J$12^2)+Real_MC_30Y!$J$12*((RAND()+RAND()+RAND()+RAND()+RAND()+RAND()+RAND()+RAND()+RAND()+RAND()+RAND()+RAND())-6))-1)+Real_MC_30Y!M$58)</x:f>
        <x:v>2333858.9182234393</x:v>
      </x:c>
      <x:c r="N426" s="50" t="n">
        <x:f>MAX(0,M426*(1+EXP((LN(1+Real_MC_30Y!$J$11)-0.5*Real_MC_30Y!$J$12^2)+Real_MC_30Y!$J$12*((RAND()+RAND()+RAND()+RAND()+RAND()+RAND()+RAND()+RAND()+RAND()+RAND()+RAND()+RAND())-6))-1)+Real_MC_30Y!N$58)</x:f>
        <x:v>2447319.559879324</x:v>
      </x:c>
      <x:c r="O426" s="50" t="n">
        <x:f>MAX(0,N426*(1+EXP((LN(1+Real_MC_30Y!$J$11)-0.5*Real_MC_30Y!$J$12^2)+Real_MC_30Y!$J$12*((RAND()+RAND()+RAND()+RAND()+RAND()+RAND()+RAND()+RAND()+RAND()+RAND()+RAND()+RAND())-6))-1)+Real_MC_30Y!O$58)</x:f>
        <x:v>2859061.511211076</x:v>
      </x:c>
      <x:c r="P426" s="50" t="n">
        <x:f>MAX(0,O426*(1+EXP((LN(1+Real_MC_30Y!$J$11)-0.5*Real_MC_30Y!$J$12^2)+Real_MC_30Y!$J$12*((RAND()+RAND()+RAND()+RAND()+RAND()+RAND()+RAND()+RAND()+RAND()+RAND()+RAND()+RAND())-6))-1)+Real_MC_30Y!P$58)</x:f>
        <x:v>2633839.490458277</x:v>
      </x:c>
      <x:c r="Q426" s="50" t="n">
        <x:f>MAX(0,P426*(1+EXP((LN(1+Real_MC_30Y!$J$11)-0.5*Real_MC_30Y!$J$12^2)+Real_MC_30Y!$J$12*((RAND()+RAND()+RAND()+RAND()+RAND()+RAND()+RAND()+RAND()+RAND()+RAND()+RAND()+RAND())-6))-1)+Real_MC_30Y!Q$58)</x:f>
        <x:v>3343711.1596055906</x:v>
      </x:c>
      <x:c r="R426" s="50" t="n">
        <x:f>MAX(0,Q426*(1+EXP((LN(1+Real_MC_30Y!$J$11)-0.5*Real_MC_30Y!$J$12^2)+Real_MC_30Y!$J$12*((RAND()+RAND()+RAND()+RAND()+RAND()+RAND()+RAND()+RAND()+RAND()+RAND()+RAND()+RAND())-6))-1)+Real_MC_30Y!R$58)</x:f>
        <x:v>3411671.7858530297</x:v>
      </x:c>
      <x:c r="S426" s="50" t="n">
        <x:f>MAX(0,R426*(1+EXP((LN(1+Real_MC_30Y!$J$11)-0.5*Real_MC_30Y!$J$12^2)+Real_MC_30Y!$J$12*((RAND()+RAND()+RAND()+RAND()+RAND()+RAND()+RAND()+RAND()+RAND()+RAND()+RAND()+RAND())-6))-1)+Real_MC_30Y!S$58)</x:f>
        <x:v>3797292.618550638</x:v>
      </x:c>
      <x:c r="T426" s="50" t="n">
        <x:f>MAX(0,S426*(1+EXP((LN(1+Real_MC_30Y!$J$11)-0.5*Real_MC_30Y!$J$12^2)+Real_MC_30Y!$J$12*((RAND()+RAND()+RAND()+RAND()+RAND()+RAND()+RAND()+RAND()+RAND()+RAND()+RAND()+RAND())-6))-1)+Real_MC_30Y!T$58)</x:f>
        <x:v>4282269.18266134</x:v>
      </x:c>
      <x:c r="U426" s="50" t="n">
        <x:f>MAX(0,T426*(1+EXP((LN(1+Real_MC_30Y!$J$11)-0.5*Real_MC_30Y!$J$12^2)+Real_MC_30Y!$J$12*((RAND()+RAND()+RAND()+RAND()+RAND()+RAND()+RAND()+RAND()+RAND()+RAND()+RAND()+RAND())-6))-1)+Real_MC_30Y!U$58)</x:f>
        <x:v>3431918.491027298</x:v>
      </x:c>
      <x:c r="V426" s="50" t="n">
        <x:f>MAX(0,U426*(1+EXP((LN(1+Real_MC_30Y!$J$11)-0.5*Real_MC_30Y!$J$12^2)+Real_MC_30Y!$J$12*((RAND()+RAND()+RAND()+RAND()+RAND()+RAND()+RAND()+RAND()+RAND()+RAND()+RAND()+RAND())-6))-1)+Real_MC_30Y!V$58)</x:f>
        <x:v>3782824.28193045</x:v>
      </x:c>
      <x:c r="W426" s="50" t="n">
        <x:f>MAX(0,V426*(1+EXP((LN(1+Real_MC_30Y!$J$11)-0.5*Real_MC_30Y!$J$12^2)+Real_MC_30Y!$J$12*((RAND()+RAND()+RAND()+RAND()+RAND()+RAND()+RAND()+RAND()+RAND()+RAND()+RAND()+RAND())-6))-1)+Real_MC_30Y!W$58)</x:f>
        <x:v>3384818.044876679</x:v>
      </x:c>
      <x:c r="X426" s="50" t="n">
        <x:f>MAX(0,W426*(1+EXP((LN(1+Real_MC_30Y!$J$11)-0.5*Real_MC_30Y!$J$12^2)+Real_MC_30Y!$J$12*((RAND()+RAND()+RAND()+RAND()+RAND()+RAND()+RAND()+RAND()+RAND()+RAND()+RAND()+RAND())-6))-1)+Real_MC_30Y!X$58)</x:f>
        <x:v>4205672.855423725</x:v>
      </x:c>
      <x:c r="Y426" s="50" t="n">
        <x:f>MAX(0,X426*(1+EXP((LN(1+Real_MC_30Y!$J$11)-0.5*Real_MC_30Y!$J$12^2)+Real_MC_30Y!$J$12*((RAND()+RAND()+RAND()+RAND()+RAND()+RAND()+RAND()+RAND()+RAND()+RAND()+RAND()+RAND())-6))-1)+Real_MC_30Y!Y$58)</x:f>
        <x:v>4966480.75211075</x:v>
      </x:c>
      <x:c r="Z426" s="50" t="n">
        <x:f>MAX(0,Y426*(1+EXP((LN(1+Real_MC_30Y!$J$11)-0.5*Real_MC_30Y!$J$12^2)+Real_MC_30Y!$J$12*((RAND()+RAND()+RAND()+RAND()+RAND()+RAND()+RAND()+RAND()+RAND()+RAND()+RAND()+RAND())-6))-1)+Real_MC_30Y!Z$58)</x:f>
        <x:v>4677391.734552947</x:v>
      </x:c>
      <x:c r="AA426" s="50" t="n">
        <x:f>MAX(0,Z426*(1+EXP((LN(1+Real_MC_30Y!$J$11)-0.5*Real_MC_30Y!$J$12^2)+Real_MC_30Y!$J$12*((RAND()+RAND()+RAND()+RAND()+RAND()+RAND()+RAND()+RAND()+RAND()+RAND()+RAND()+RAND())-6))-1)+Real_MC_30Y!AA$58)</x:f>
        <x:v>5868801.720713023</x:v>
      </x:c>
      <x:c r="AB426" s="50" t="n">
        <x:f>MAX(0,AA426*(1+EXP((LN(1+Real_MC_30Y!$J$11)-0.5*Real_MC_30Y!$J$12^2)+Real_MC_30Y!$J$12*((RAND()+RAND()+RAND()+RAND()+RAND()+RAND()+RAND()+RAND()+RAND()+RAND()+RAND()+RAND())-6))-1)+Real_MC_30Y!AB$58)</x:f>
        <x:v>7360086.52678471</x:v>
      </x:c>
      <x:c r="AC426" s="50" t="n">
        <x:f>MAX(0,AB426*(1+EXP((LN(1+Real_MC_30Y!$J$11)-0.5*Real_MC_30Y!$J$12^2)+Real_MC_30Y!$J$12*((RAND()+RAND()+RAND()+RAND()+RAND()+RAND()+RAND()+RAND()+RAND()+RAND()+RAND()+RAND())-6))-1)+Real_MC_30Y!AC$58)</x:f>
        <x:v>8837968.08562654</x:v>
      </x:c>
      <x:c r="AD426" s="50" t="n">
        <x:f>MAX(0,AC426*(1+EXP((LN(1+Real_MC_30Y!$J$11)-0.5*Real_MC_30Y!$J$12^2)+Real_MC_30Y!$J$12*((RAND()+RAND()+RAND()+RAND()+RAND()+RAND()+RAND()+RAND()+RAND()+RAND()+RAND()+RAND())-6))-1)+Real_MC_30Y!AD$58)</x:f>
        <x:v>6441991.731319014</x:v>
      </x:c>
      <x:c r="AE426" s="50" t="n">
        <x:f>MAX(0,AD426*(1+EXP((LN(1+Real_MC_30Y!$J$11)-0.5*Real_MC_30Y!$J$12^2)+Real_MC_30Y!$J$12*((RAND()+RAND()+RAND()+RAND()+RAND()+RAND()+RAND()+RAND()+RAND()+RAND()+RAND()+RAND())-6))-1)+Real_MC_30Y!AE$58)</x:f>
        <x:v>8607705.623585457</x:v>
      </x:c>
      <x:c r="AF426" s="50" t="n">
        <x:f>MAX(0,AE426*(1+EXP((LN(1+Real_MC_30Y!$J$11)-0.5*Real_MC_30Y!$J$12^2)+Real_MC_30Y!$J$12*((RAND()+RAND()+RAND()+RAND()+RAND()+RAND()+RAND()+RAND()+RAND()+RAND()+RAND()+RAND())-6))-1)+Real_MC_30Y!AF$58)</x:f>
        <x:v>10516844.453083145</x:v>
      </x:c>
    </x:row>
    <x:row r="427">
      <x:c r="A427">
        <x:v>423</x:v>
      </x:c>
      <x:c r="B427" s="50" t="n">
        <x:f>MAX(0,Liquidity_30Y!$C$14+Real_MC_30Y!B$57-Real_MC_30Y!B$56)</x:f>
        <x:v>1029031.25</x:v>
      </x:c>
      <x:c r="C427" s="50" t="n">
        <x:f>MAX(0,B427*(1+EXP((LN(1+Real_MC_30Y!$J$11)-0.5*Real_MC_30Y!$J$12^2)+Real_MC_30Y!$J$12*((RAND()+RAND()+RAND()+RAND()+RAND()+RAND()+RAND()+RAND()+RAND()+RAND()+RAND()+RAND())-6))-1)+Real_MC_30Y!C$58)</x:f>
        <x:v>1208040.8838065765</x:v>
      </x:c>
      <x:c r="D427" s="50" t="n">
        <x:f>MAX(0,C427*(1+EXP((LN(1+Real_MC_30Y!$J$11)-0.5*Real_MC_30Y!$J$12^2)+Real_MC_30Y!$J$12*((RAND()+RAND()+RAND()+RAND()+RAND()+RAND()+RAND()+RAND()+RAND()+RAND()+RAND()+RAND())-6))-1)+Real_MC_30Y!D$58)</x:f>
        <x:v>1358438.0241441885</x:v>
      </x:c>
      <x:c r="E427" s="50" t="n">
        <x:f>MAX(0,D427*(1+EXP((LN(1+Real_MC_30Y!$J$11)-0.5*Real_MC_30Y!$J$12^2)+Real_MC_30Y!$J$12*((RAND()+RAND()+RAND()+RAND()+RAND()+RAND()+RAND()+RAND()+RAND()+RAND()+RAND()+RAND())-6))-1)+Real_MC_30Y!E$58)</x:f>
        <x:v>1461191.5891115828</x:v>
      </x:c>
      <x:c r="F427" s="50" t="n">
        <x:f>MAX(0,E427*(1+EXP((LN(1+Real_MC_30Y!$J$11)-0.5*Real_MC_30Y!$J$12^2)+Real_MC_30Y!$J$12*((RAND()+RAND()+RAND()+RAND()+RAND()+RAND()+RAND()+RAND()+RAND()+RAND()+RAND()+RAND())-6))-1)+Real_MC_30Y!F$58)</x:f>
        <x:v>1708433.3836601195</x:v>
      </x:c>
      <x:c r="G427" s="50" t="n">
        <x:f>MAX(0,F427*(1+EXP((LN(1+Real_MC_30Y!$J$11)-0.5*Real_MC_30Y!$J$12^2)+Real_MC_30Y!$J$12*((RAND()+RAND()+RAND()+RAND()+RAND()+RAND()+RAND()+RAND()+RAND()+RAND()+RAND()+RAND())-6))-1)+Real_MC_30Y!G$58)</x:f>
        <x:v>2287814.0177930035</x:v>
      </x:c>
      <x:c r="H427" s="50" t="n">
        <x:f>MAX(0,G427*(1+EXP((LN(1+Real_MC_30Y!$J$11)-0.5*Real_MC_30Y!$J$12^2)+Real_MC_30Y!$J$12*((RAND()+RAND()+RAND()+RAND()+RAND()+RAND()+RAND()+RAND()+RAND()+RAND()+RAND()+RAND())-6))-1)+Real_MC_30Y!H$58)</x:f>
        <x:v>2598128.771214082</x:v>
      </x:c>
      <x:c r="I427" s="50" t="n">
        <x:f>MAX(0,H427*(1+EXP((LN(1+Real_MC_30Y!$J$11)-0.5*Real_MC_30Y!$J$12^2)+Real_MC_30Y!$J$12*((RAND()+RAND()+RAND()+RAND()+RAND()+RAND()+RAND()+RAND()+RAND()+RAND()+RAND()+RAND())-6))-1)+Real_MC_30Y!I$58)</x:f>
        <x:v>2750606.4116718057</x:v>
      </x:c>
      <x:c r="J427" s="50" t="n">
        <x:f>MAX(0,I427*(1+EXP((LN(1+Real_MC_30Y!$J$11)-0.5*Real_MC_30Y!$J$12^2)+Real_MC_30Y!$J$12*((RAND()+RAND()+RAND()+RAND()+RAND()+RAND()+RAND()+RAND()+RAND()+RAND()+RAND()+RAND())-6))-1)+Real_MC_30Y!J$58)</x:f>
        <x:v>2811672.671886457</x:v>
      </x:c>
      <x:c r="K427" s="50" t="n">
        <x:f>MAX(0,J427*(1+EXP((LN(1+Real_MC_30Y!$J$11)-0.5*Real_MC_30Y!$J$12^2)+Real_MC_30Y!$J$12*((RAND()+RAND()+RAND()+RAND()+RAND()+RAND()+RAND()+RAND()+RAND()+RAND()+RAND()+RAND())-6))-1)+Real_MC_30Y!K$58)</x:f>
        <x:v>3286730.3218615046</x:v>
      </x:c>
      <x:c r="L427" s="50" t="n">
        <x:f>MAX(0,K427*(1+EXP((LN(1+Real_MC_30Y!$J$11)-0.5*Real_MC_30Y!$J$12^2)+Real_MC_30Y!$J$12*((RAND()+RAND()+RAND()+RAND()+RAND()+RAND()+RAND()+RAND()+RAND()+RAND()+RAND()+RAND())-6))-1)+Real_MC_30Y!L$58)</x:f>
        <x:v>3186736.1256287545</x:v>
      </x:c>
      <x:c r="M427" s="50" t="n">
        <x:f>MAX(0,L427*(1+EXP((LN(1+Real_MC_30Y!$J$11)-0.5*Real_MC_30Y!$J$12^2)+Real_MC_30Y!$J$12*((RAND()+RAND()+RAND()+RAND()+RAND()+RAND()+RAND()+RAND()+RAND()+RAND()+RAND()+RAND())-6))-1)+Real_MC_30Y!M$58)</x:f>
        <x:v>3126651.1535402825</x:v>
      </x:c>
      <x:c r="N427" s="50" t="n">
        <x:f>MAX(0,M427*(1+EXP((LN(1+Real_MC_30Y!$J$11)-0.5*Real_MC_30Y!$J$12^2)+Real_MC_30Y!$J$12*((RAND()+RAND()+RAND()+RAND()+RAND()+RAND()+RAND()+RAND()+RAND()+RAND()+RAND()+RAND())-6))-1)+Real_MC_30Y!N$58)</x:f>
        <x:v>3030675.1339842184</x:v>
      </x:c>
      <x:c r="O427" s="50" t="n">
        <x:f>MAX(0,N427*(1+EXP((LN(1+Real_MC_30Y!$J$11)-0.5*Real_MC_30Y!$J$12^2)+Real_MC_30Y!$J$12*((RAND()+RAND()+RAND()+RAND()+RAND()+RAND()+RAND()+RAND()+RAND()+RAND()+RAND()+RAND())-6))-1)+Real_MC_30Y!O$58)</x:f>
        <x:v>3084296.016668288</x:v>
      </x:c>
      <x:c r="P427" s="50" t="n">
        <x:f>MAX(0,O427*(1+EXP((LN(1+Real_MC_30Y!$J$11)-0.5*Real_MC_30Y!$J$12^2)+Real_MC_30Y!$J$12*((RAND()+RAND()+RAND()+RAND()+RAND()+RAND()+RAND()+RAND()+RAND()+RAND()+RAND()+RAND())-6))-1)+Real_MC_30Y!P$58)</x:f>
        <x:v>3012229.7099214997</x:v>
      </x:c>
      <x:c r="Q427" s="50" t="n">
        <x:f>MAX(0,P427*(1+EXP((LN(1+Real_MC_30Y!$J$11)-0.5*Real_MC_30Y!$J$12^2)+Real_MC_30Y!$J$12*((RAND()+RAND()+RAND()+RAND()+RAND()+RAND()+RAND()+RAND()+RAND()+RAND()+RAND()+RAND())-6))-1)+Real_MC_30Y!Q$58)</x:f>
        <x:v>2918478.8621291835</x:v>
      </x:c>
      <x:c r="R427" s="50" t="n">
        <x:f>MAX(0,Q427*(1+EXP((LN(1+Real_MC_30Y!$J$11)-0.5*Real_MC_30Y!$J$12^2)+Real_MC_30Y!$J$12*((RAND()+RAND()+RAND()+RAND()+RAND()+RAND()+RAND()+RAND()+RAND()+RAND()+RAND()+RAND())-6))-1)+Real_MC_30Y!R$58)</x:f>
        <x:v>2955764.2366475603</x:v>
      </x:c>
      <x:c r="S427" s="50" t="n">
        <x:f>MAX(0,R427*(1+EXP((LN(1+Real_MC_30Y!$J$11)-0.5*Real_MC_30Y!$J$12^2)+Real_MC_30Y!$J$12*((RAND()+RAND()+RAND()+RAND()+RAND()+RAND()+RAND()+RAND()+RAND()+RAND()+RAND()+RAND())-6))-1)+Real_MC_30Y!S$58)</x:f>
        <x:v>3115075.26688833</x:v>
      </x:c>
      <x:c r="T427" s="50" t="n">
        <x:f>MAX(0,S427*(1+EXP((LN(1+Real_MC_30Y!$J$11)-0.5*Real_MC_30Y!$J$12^2)+Real_MC_30Y!$J$12*((RAND()+RAND()+RAND()+RAND()+RAND()+RAND()+RAND()+RAND()+RAND()+RAND()+RAND()+RAND())-6))-1)+Real_MC_30Y!T$58)</x:f>
        <x:v>2751399.4181119176</x:v>
      </x:c>
      <x:c r="U427" s="50" t="n">
        <x:f>MAX(0,T427*(1+EXP((LN(1+Real_MC_30Y!$J$11)-0.5*Real_MC_30Y!$J$12^2)+Real_MC_30Y!$J$12*((RAND()+RAND()+RAND()+RAND()+RAND()+RAND()+RAND()+RAND()+RAND()+RAND()+RAND()+RAND())-6))-1)+Real_MC_30Y!U$58)</x:f>
        <x:v>2809083.655148452</x:v>
      </x:c>
      <x:c r="V427" s="50" t="n">
        <x:f>MAX(0,U427*(1+EXP((LN(1+Real_MC_30Y!$J$11)-0.5*Real_MC_30Y!$J$12^2)+Real_MC_30Y!$J$12*((RAND()+RAND()+RAND()+RAND()+RAND()+RAND()+RAND()+RAND()+RAND()+RAND()+RAND()+RAND())-6))-1)+Real_MC_30Y!V$58)</x:f>
        <x:v>3492319.3922484536</x:v>
      </x:c>
      <x:c r="W427" s="50" t="n">
        <x:f>MAX(0,V427*(1+EXP((LN(1+Real_MC_30Y!$J$11)-0.5*Real_MC_30Y!$J$12^2)+Real_MC_30Y!$J$12*((RAND()+RAND()+RAND()+RAND()+RAND()+RAND()+RAND()+RAND()+RAND()+RAND()+RAND()+RAND())-6))-1)+Real_MC_30Y!W$58)</x:f>
        <x:v>4819485.832932602</x:v>
      </x:c>
      <x:c r="X427" s="50" t="n">
        <x:f>MAX(0,W427*(1+EXP((LN(1+Real_MC_30Y!$J$11)-0.5*Real_MC_30Y!$J$12^2)+Real_MC_30Y!$J$12*((RAND()+RAND()+RAND()+RAND()+RAND()+RAND()+RAND()+RAND()+RAND()+RAND()+RAND()+RAND())-6))-1)+Real_MC_30Y!X$58)</x:f>
        <x:v>5782235.909292011</x:v>
      </x:c>
      <x:c r="Y427" s="50" t="n">
        <x:f>MAX(0,X427*(1+EXP((LN(1+Real_MC_30Y!$J$11)-0.5*Real_MC_30Y!$J$12^2)+Real_MC_30Y!$J$12*((RAND()+RAND()+RAND()+RAND()+RAND()+RAND()+RAND()+RAND()+RAND()+RAND()+RAND()+RAND())-6))-1)+Real_MC_30Y!Y$58)</x:f>
        <x:v>5042511.4139761655</x:v>
      </x:c>
      <x:c r="Z427" s="50" t="n">
        <x:f>MAX(0,Y427*(1+EXP((LN(1+Real_MC_30Y!$J$11)-0.5*Real_MC_30Y!$J$12^2)+Real_MC_30Y!$J$12*((RAND()+RAND()+RAND()+RAND()+RAND()+RAND()+RAND()+RAND()+RAND()+RAND()+RAND()+RAND())-6))-1)+Real_MC_30Y!Z$58)</x:f>
        <x:v>5538796.044300664</x:v>
      </x:c>
      <x:c r="AA427" s="50" t="n">
        <x:f>MAX(0,Z427*(1+EXP((LN(1+Real_MC_30Y!$J$11)-0.5*Real_MC_30Y!$J$12^2)+Real_MC_30Y!$J$12*((RAND()+RAND()+RAND()+RAND()+RAND()+RAND()+RAND()+RAND()+RAND()+RAND()+RAND()+RAND())-6))-1)+Real_MC_30Y!AA$58)</x:f>
        <x:v>6439739.931505913</x:v>
      </x:c>
      <x:c r="AB427" s="50" t="n">
        <x:f>MAX(0,AA427*(1+EXP((LN(1+Real_MC_30Y!$J$11)-0.5*Real_MC_30Y!$J$12^2)+Real_MC_30Y!$J$12*((RAND()+RAND()+RAND()+RAND()+RAND()+RAND()+RAND()+RAND()+RAND()+RAND()+RAND()+RAND())-6))-1)+Real_MC_30Y!AB$58)</x:f>
        <x:v>7373931.00986371</x:v>
      </x:c>
      <x:c r="AC427" s="50" t="n">
        <x:f>MAX(0,AB427*(1+EXP((LN(1+Real_MC_30Y!$J$11)-0.5*Real_MC_30Y!$J$12^2)+Real_MC_30Y!$J$12*((RAND()+RAND()+RAND()+RAND()+RAND()+RAND()+RAND()+RAND()+RAND()+RAND()+RAND()+RAND())-6))-1)+Real_MC_30Y!AC$58)</x:f>
        <x:v>8767800.060002925</x:v>
      </x:c>
      <x:c r="AD427" s="50" t="n">
        <x:f>MAX(0,AC427*(1+EXP((LN(1+Real_MC_30Y!$J$11)-0.5*Real_MC_30Y!$J$12^2)+Real_MC_30Y!$J$12*((RAND()+RAND()+RAND()+RAND()+RAND()+RAND()+RAND()+RAND()+RAND()+RAND()+RAND()+RAND())-6))-1)+Real_MC_30Y!AD$58)</x:f>
        <x:v>7483795.340872466</x:v>
      </x:c>
      <x:c r="AE427" s="50" t="n">
        <x:f>MAX(0,AD427*(1+EXP((LN(1+Real_MC_30Y!$J$11)-0.5*Real_MC_30Y!$J$12^2)+Real_MC_30Y!$J$12*((RAND()+RAND()+RAND()+RAND()+RAND()+RAND()+RAND()+RAND()+RAND()+RAND()+RAND()+RAND())-6))-1)+Real_MC_30Y!AE$58)</x:f>
        <x:v>7835655.841398211</x:v>
      </x:c>
      <x:c r="AF427" s="50" t="n">
        <x:f>MAX(0,AE427*(1+EXP((LN(1+Real_MC_30Y!$J$11)-0.5*Real_MC_30Y!$J$12^2)+Real_MC_30Y!$J$12*((RAND()+RAND()+RAND()+RAND()+RAND()+RAND()+RAND()+RAND()+RAND()+RAND()+RAND()+RAND())-6))-1)+Real_MC_30Y!AF$58)</x:f>
        <x:v>8324071.346791688</x:v>
      </x:c>
    </x:row>
    <x:row r="428">
      <x:c r="A428">
        <x:v>424</x:v>
      </x:c>
      <x:c r="B428" s="50" t="n">
        <x:f>MAX(0,Liquidity_30Y!$C$14+Real_MC_30Y!B$57-Real_MC_30Y!B$56)</x:f>
        <x:v>1029031.25</x:v>
      </x:c>
      <x:c r="C428" s="50" t="n">
        <x:f>MAX(0,B428*(1+EXP((LN(1+Real_MC_30Y!$J$11)-0.5*Real_MC_30Y!$J$12^2)+Real_MC_30Y!$J$12*((RAND()+RAND()+RAND()+RAND()+RAND()+RAND()+RAND()+RAND()+RAND()+RAND()+RAND()+RAND())-6))-1)+Real_MC_30Y!C$58)</x:f>
        <x:v>1332262.991650078</x:v>
      </x:c>
      <x:c r="D428" s="50" t="n">
        <x:f>MAX(0,C428*(1+EXP((LN(1+Real_MC_30Y!$J$11)-0.5*Real_MC_30Y!$J$12^2)+Real_MC_30Y!$J$12*((RAND()+RAND()+RAND()+RAND()+RAND()+RAND()+RAND()+RAND()+RAND()+RAND()+RAND()+RAND())-6))-1)+Real_MC_30Y!D$58)</x:f>
        <x:v>1582145.2964621414</x:v>
      </x:c>
      <x:c r="E428" s="50" t="n">
        <x:f>MAX(0,D428*(1+EXP((LN(1+Real_MC_30Y!$J$11)-0.5*Real_MC_30Y!$J$12^2)+Real_MC_30Y!$J$12*((RAND()+RAND()+RAND()+RAND()+RAND()+RAND()+RAND()+RAND()+RAND()+RAND()+RAND()+RAND())-6))-1)+Real_MC_30Y!E$58)</x:f>
        <x:v>1371102.725610079</x:v>
      </x:c>
      <x:c r="F428" s="50" t="n">
        <x:f>MAX(0,E428*(1+EXP((LN(1+Real_MC_30Y!$J$11)-0.5*Real_MC_30Y!$J$12^2)+Real_MC_30Y!$J$12*((RAND()+RAND()+RAND()+RAND()+RAND()+RAND()+RAND()+RAND()+RAND()+RAND()+RAND()+RAND())-6))-1)+Real_MC_30Y!F$58)</x:f>
        <x:v>1276048.5835222448</x:v>
      </x:c>
      <x:c r="G428" s="50" t="n">
        <x:f>MAX(0,F428*(1+EXP((LN(1+Real_MC_30Y!$J$11)-0.5*Real_MC_30Y!$J$12^2)+Real_MC_30Y!$J$12*((RAND()+RAND()+RAND()+RAND()+RAND()+RAND()+RAND()+RAND()+RAND()+RAND()+RAND()+RAND())-6))-1)+Real_MC_30Y!G$58)</x:f>
        <x:v>1298829.2707424846</x:v>
      </x:c>
      <x:c r="H428" s="50" t="n">
        <x:f>MAX(0,G428*(1+EXP((LN(1+Real_MC_30Y!$J$11)-0.5*Real_MC_30Y!$J$12^2)+Real_MC_30Y!$J$12*((RAND()+RAND()+RAND()+RAND()+RAND()+RAND()+RAND()+RAND()+RAND()+RAND()+RAND()+RAND())-6))-1)+Real_MC_30Y!H$58)</x:f>
        <x:v>1027983.2639174109</x:v>
      </x:c>
      <x:c r="I428" s="50" t="n">
        <x:f>MAX(0,H428*(1+EXP((LN(1+Real_MC_30Y!$J$11)-0.5*Real_MC_30Y!$J$12^2)+Real_MC_30Y!$J$12*((RAND()+RAND()+RAND()+RAND()+RAND()+RAND()+RAND()+RAND()+RAND()+RAND()+RAND()+RAND())-6))-1)+Real_MC_30Y!I$58)</x:f>
        <x:v>1076494.7600697319</x:v>
      </x:c>
      <x:c r="J428" s="50" t="n">
        <x:f>MAX(0,I428*(1+EXP((LN(1+Real_MC_30Y!$J$11)-0.5*Real_MC_30Y!$J$12^2)+Real_MC_30Y!$J$12*((RAND()+RAND()+RAND()+RAND()+RAND()+RAND()+RAND()+RAND()+RAND()+RAND()+RAND()+RAND())-6))-1)+Real_MC_30Y!J$58)</x:f>
        <x:v>1246095.0954423966</x:v>
      </x:c>
      <x:c r="K428" s="50" t="n">
        <x:f>MAX(0,J428*(1+EXP((LN(1+Real_MC_30Y!$J$11)-0.5*Real_MC_30Y!$J$12^2)+Real_MC_30Y!$J$12*((RAND()+RAND()+RAND()+RAND()+RAND()+RAND()+RAND()+RAND()+RAND()+RAND()+RAND()+RAND())-6))-1)+Real_MC_30Y!K$58)</x:f>
        <x:v>1385709.0143539892</x:v>
      </x:c>
      <x:c r="L428" s="50" t="n">
        <x:f>MAX(0,K428*(1+EXP((LN(1+Real_MC_30Y!$J$11)-0.5*Real_MC_30Y!$J$12^2)+Real_MC_30Y!$J$12*((RAND()+RAND()+RAND()+RAND()+RAND()+RAND()+RAND()+RAND()+RAND()+RAND()+RAND()+RAND())-6))-1)+Real_MC_30Y!L$58)</x:f>
        <x:v>1434956.5892969733</x:v>
      </x:c>
      <x:c r="M428" s="50" t="n">
        <x:f>MAX(0,L428*(1+EXP((LN(1+Real_MC_30Y!$J$11)-0.5*Real_MC_30Y!$J$12^2)+Real_MC_30Y!$J$12*((RAND()+RAND()+RAND()+RAND()+RAND()+RAND()+RAND()+RAND()+RAND()+RAND()+RAND()+RAND())-6))-1)+Real_MC_30Y!M$58)</x:f>
        <x:v>1785905.0962979665</x:v>
      </x:c>
      <x:c r="N428" s="50" t="n">
        <x:f>MAX(0,M428*(1+EXP((LN(1+Real_MC_30Y!$J$11)-0.5*Real_MC_30Y!$J$12^2)+Real_MC_30Y!$J$12*((RAND()+RAND()+RAND()+RAND()+RAND()+RAND()+RAND()+RAND()+RAND()+RAND()+RAND()+RAND())-6))-1)+Real_MC_30Y!N$58)</x:f>
        <x:v>2015267.1827510602</x:v>
      </x:c>
      <x:c r="O428" s="50" t="n">
        <x:f>MAX(0,N428*(1+EXP((LN(1+Real_MC_30Y!$J$11)-0.5*Real_MC_30Y!$J$12^2)+Real_MC_30Y!$J$12*((RAND()+RAND()+RAND()+RAND()+RAND()+RAND()+RAND()+RAND()+RAND()+RAND()+RAND()+RAND())-6))-1)+Real_MC_30Y!O$58)</x:f>
        <x:v>1892733.4956929877</x:v>
      </x:c>
      <x:c r="P428" s="50" t="n">
        <x:f>MAX(0,O428*(1+EXP((LN(1+Real_MC_30Y!$J$11)-0.5*Real_MC_30Y!$J$12^2)+Real_MC_30Y!$J$12*((RAND()+RAND()+RAND()+RAND()+RAND()+RAND()+RAND()+RAND()+RAND()+RAND()+RAND()+RAND())-6))-1)+Real_MC_30Y!P$58)</x:f>
        <x:v>1795399.1672284196</x:v>
      </x:c>
      <x:c r="Q428" s="50" t="n">
        <x:f>MAX(0,P428*(1+EXP((LN(1+Real_MC_30Y!$J$11)-0.5*Real_MC_30Y!$J$12^2)+Real_MC_30Y!$J$12*((RAND()+RAND()+RAND()+RAND()+RAND()+RAND()+RAND()+RAND()+RAND()+RAND()+RAND()+RAND())-6))-1)+Real_MC_30Y!Q$58)</x:f>
        <x:v>1604784.5644877604</x:v>
      </x:c>
      <x:c r="R428" s="50" t="n">
        <x:f>MAX(0,Q428*(1+EXP((LN(1+Real_MC_30Y!$J$11)-0.5*Real_MC_30Y!$J$12^2)+Real_MC_30Y!$J$12*((RAND()+RAND()+RAND()+RAND()+RAND()+RAND()+RAND()+RAND()+RAND()+RAND()+RAND()+RAND())-6))-1)+Real_MC_30Y!R$58)</x:f>
        <x:v>1557668.0671452386</x:v>
      </x:c>
      <x:c r="S428" s="50" t="n">
        <x:f>MAX(0,R428*(1+EXP((LN(1+Real_MC_30Y!$J$11)-0.5*Real_MC_30Y!$J$12^2)+Real_MC_30Y!$J$12*((RAND()+RAND()+RAND()+RAND()+RAND()+RAND()+RAND()+RAND()+RAND()+RAND()+RAND()+RAND())-6))-1)+Real_MC_30Y!S$58)</x:f>
        <x:v>1728775.755927854</x:v>
      </x:c>
      <x:c r="T428" s="50" t="n">
        <x:f>MAX(0,S428*(1+EXP((LN(1+Real_MC_30Y!$J$11)-0.5*Real_MC_30Y!$J$12^2)+Real_MC_30Y!$J$12*((RAND()+RAND()+RAND()+RAND()+RAND()+RAND()+RAND()+RAND()+RAND()+RAND()+RAND()+RAND())-6))-1)+Real_MC_30Y!T$58)</x:f>
        <x:v>1706849.2909825235</x:v>
      </x:c>
      <x:c r="U428" s="50" t="n">
        <x:f>MAX(0,T428*(1+EXP((LN(1+Real_MC_30Y!$J$11)-0.5*Real_MC_30Y!$J$12^2)+Real_MC_30Y!$J$12*((RAND()+RAND()+RAND()+RAND()+RAND()+RAND()+RAND()+RAND()+RAND()+RAND()+RAND()+RAND())-6))-1)+Real_MC_30Y!U$58)</x:f>
        <x:v>1712910.2966511375</x:v>
      </x:c>
      <x:c r="V428" s="50" t="n">
        <x:f>MAX(0,U428*(1+EXP((LN(1+Real_MC_30Y!$J$11)-0.5*Real_MC_30Y!$J$12^2)+Real_MC_30Y!$J$12*((RAND()+RAND()+RAND()+RAND()+RAND()+RAND()+RAND()+RAND()+RAND()+RAND()+RAND()+RAND())-6))-1)+Real_MC_30Y!V$58)</x:f>
        <x:v>1913176.6734696238</x:v>
      </x:c>
      <x:c r="W428" s="50" t="n">
        <x:f>MAX(0,V428*(1+EXP((LN(1+Real_MC_30Y!$J$11)-0.5*Real_MC_30Y!$J$12^2)+Real_MC_30Y!$J$12*((RAND()+RAND()+RAND()+RAND()+RAND()+RAND()+RAND()+RAND()+RAND()+RAND()+RAND()+RAND())-6))-1)+Real_MC_30Y!W$58)</x:f>
        <x:v>1955363.2341046066</x:v>
      </x:c>
      <x:c r="X428" s="50" t="n">
        <x:f>MAX(0,W428*(1+EXP((LN(1+Real_MC_30Y!$J$11)-0.5*Real_MC_30Y!$J$12^2)+Real_MC_30Y!$J$12*((RAND()+RAND()+RAND()+RAND()+RAND()+RAND()+RAND()+RAND()+RAND()+RAND()+RAND()+RAND())-6))-1)+Real_MC_30Y!X$58)</x:f>
        <x:v>2486793.7347826986</x:v>
      </x:c>
      <x:c r="Y428" s="50" t="n">
        <x:f>MAX(0,X428*(1+EXP((LN(1+Real_MC_30Y!$J$11)-0.5*Real_MC_30Y!$J$12^2)+Real_MC_30Y!$J$12*((RAND()+RAND()+RAND()+RAND()+RAND()+RAND()+RAND()+RAND()+RAND()+RAND()+RAND()+RAND())-6))-1)+Real_MC_30Y!Y$58)</x:f>
        <x:v>2176475.9445665055</x:v>
      </x:c>
      <x:c r="Z428" s="50" t="n">
        <x:f>MAX(0,Y428*(1+EXP((LN(1+Real_MC_30Y!$J$11)-0.5*Real_MC_30Y!$J$12^2)+Real_MC_30Y!$J$12*((RAND()+RAND()+RAND()+RAND()+RAND()+RAND()+RAND()+RAND()+RAND()+RAND()+RAND()+RAND())-6))-1)+Real_MC_30Y!Z$58)</x:f>
        <x:v>2510789.293104129</x:v>
      </x:c>
      <x:c r="AA428" s="50" t="n">
        <x:f>MAX(0,Z428*(1+EXP((LN(1+Real_MC_30Y!$J$11)-0.5*Real_MC_30Y!$J$12^2)+Real_MC_30Y!$J$12*((RAND()+RAND()+RAND()+RAND()+RAND()+RAND()+RAND()+RAND()+RAND()+RAND()+RAND()+RAND())-6))-1)+Real_MC_30Y!AA$58)</x:f>
        <x:v>2105669.8283563172</x:v>
      </x:c>
      <x:c r="AB428" s="50" t="n">
        <x:f>MAX(0,AA428*(1+EXP((LN(1+Real_MC_30Y!$J$11)-0.5*Real_MC_30Y!$J$12^2)+Real_MC_30Y!$J$12*((RAND()+RAND()+RAND()+RAND()+RAND()+RAND()+RAND()+RAND()+RAND()+RAND()+RAND()+RAND())-6))-1)+Real_MC_30Y!AB$58)</x:f>
        <x:v>2295958.1690720506</x:v>
      </x:c>
      <x:c r="AC428" s="50" t="n">
        <x:f>MAX(0,AB428*(1+EXP((LN(1+Real_MC_30Y!$J$11)-0.5*Real_MC_30Y!$J$12^2)+Real_MC_30Y!$J$12*((RAND()+RAND()+RAND()+RAND()+RAND()+RAND()+RAND()+RAND()+RAND()+RAND()+RAND()+RAND())-6))-1)+Real_MC_30Y!AC$58)</x:f>
        <x:v>2737384.619660411</x:v>
      </x:c>
      <x:c r="AD428" s="50" t="n">
        <x:f>MAX(0,AC428*(1+EXP((LN(1+Real_MC_30Y!$J$11)-0.5*Real_MC_30Y!$J$12^2)+Real_MC_30Y!$J$12*((RAND()+RAND()+RAND()+RAND()+RAND()+RAND()+RAND()+RAND()+RAND()+RAND()+RAND()+RAND())-6))-1)+Real_MC_30Y!AD$58)</x:f>
        <x:v>3356589.606659395</x:v>
      </x:c>
      <x:c r="AE428" s="50" t="n">
        <x:f>MAX(0,AD428*(1+EXP((LN(1+Real_MC_30Y!$J$11)-0.5*Real_MC_30Y!$J$12^2)+Real_MC_30Y!$J$12*((RAND()+RAND()+RAND()+RAND()+RAND()+RAND()+RAND()+RAND()+RAND()+RAND()+RAND()+RAND())-6))-1)+Real_MC_30Y!AE$58)</x:f>
        <x:v>2939070.5305358353</x:v>
      </x:c>
      <x:c r="AF428" s="50" t="n">
        <x:f>MAX(0,AE428*(1+EXP((LN(1+Real_MC_30Y!$J$11)-0.5*Real_MC_30Y!$J$12^2)+Real_MC_30Y!$J$12*((RAND()+RAND()+RAND()+RAND()+RAND()+RAND()+RAND()+RAND()+RAND()+RAND()+RAND()+RAND())-6))-1)+Real_MC_30Y!AF$58)</x:f>
        <x:v>3215106.741577439</x:v>
      </x:c>
    </x:row>
    <x:row r="429">
      <x:c r="A429">
        <x:v>425</x:v>
      </x:c>
      <x:c r="B429" s="50" t="n">
        <x:f>MAX(0,Liquidity_30Y!$C$14+Real_MC_30Y!B$57-Real_MC_30Y!B$56)</x:f>
        <x:v>1029031.25</x:v>
      </x:c>
      <x:c r="C429" s="50" t="n">
        <x:f>MAX(0,B429*(1+EXP((LN(1+Real_MC_30Y!$J$11)-0.5*Real_MC_30Y!$J$12^2)+Real_MC_30Y!$J$12*((RAND()+RAND()+RAND()+RAND()+RAND()+RAND()+RAND()+RAND()+RAND()+RAND()+RAND()+RAND())-6))-1)+Real_MC_30Y!C$58)</x:f>
        <x:v>788845.347248614</x:v>
      </x:c>
      <x:c r="D429" s="50" t="n">
        <x:f>MAX(0,C429*(1+EXP((LN(1+Real_MC_30Y!$J$11)-0.5*Real_MC_30Y!$J$12^2)+Real_MC_30Y!$J$12*((RAND()+RAND()+RAND()+RAND()+RAND()+RAND()+RAND()+RAND()+RAND()+RAND()+RAND()+RAND())-6))-1)+Real_MC_30Y!D$58)</x:f>
        <x:v>987700.1265989514</x:v>
      </x:c>
      <x:c r="E429" s="50" t="n">
        <x:f>MAX(0,D429*(1+EXP((LN(1+Real_MC_30Y!$J$11)-0.5*Real_MC_30Y!$J$12^2)+Real_MC_30Y!$J$12*((RAND()+RAND()+RAND()+RAND()+RAND()+RAND()+RAND()+RAND()+RAND()+RAND()+RAND()+RAND())-6))-1)+Real_MC_30Y!E$58)</x:f>
        <x:v>1086051.9955132469</x:v>
      </x:c>
      <x:c r="F429" s="50" t="n">
        <x:f>MAX(0,E429*(1+EXP((LN(1+Real_MC_30Y!$J$11)-0.5*Real_MC_30Y!$J$12^2)+Real_MC_30Y!$J$12*((RAND()+RAND()+RAND()+RAND()+RAND()+RAND()+RAND()+RAND()+RAND()+RAND()+RAND()+RAND())-6))-1)+Real_MC_30Y!F$58)</x:f>
        <x:v>1160994.422886924</x:v>
      </x:c>
      <x:c r="G429" s="50" t="n">
        <x:f>MAX(0,F429*(1+EXP((LN(1+Real_MC_30Y!$J$11)-0.5*Real_MC_30Y!$J$12^2)+Real_MC_30Y!$J$12*((RAND()+RAND()+RAND()+RAND()+RAND()+RAND()+RAND()+RAND()+RAND()+RAND()+RAND()+RAND())-6))-1)+Real_MC_30Y!G$58)</x:f>
        <x:v>1086062.3944774487</x:v>
      </x:c>
      <x:c r="H429" s="50" t="n">
        <x:f>MAX(0,G429*(1+EXP((LN(1+Real_MC_30Y!$J$11)-0.5*Real_MC_30Y!$J$12^2)+Real_MC_30Y!$J$12*((RAND()+RAND()+RAND()+RAND()+RAND()+RAND()+RAND()+RAND()+RAND()+RAND()+RAND()+RAND())-6))-1)+Real_MC_30Y!H$58)</x:f>
        <x:v>823352.7358044545</x:v>
      </x:c>
      <x:c r="I429" s="50" t="n">
        <x:f>MAX(0,H429*(1+EXP((LN(1+Real_MC_30Y!$J$11)-0.5*Real_MC_30Y!$J$12^2)+Real_MC_30Y!$J$12*((RAND()+RAND()+RAND()+RAND()+RAND()+RAND()+RAND()+RAND()+RAND()+RAND()+RAND()+RAND())-6))-1)+Real_MC_30Y!I$58)</x:f>
        <x:v>615220.637064542</x:v>
      </x:c>
      <x:c r="J429" s="50" t="n">
        <x:f>MAX(0,I429*(1+EXP((LN(1+Real_MC_30Y!$J$11)-0.5*Real_MC_30Y!$J$12^2)+Real_MC_30Y!$J$12*((RAND()+RAND()+RAND()+RAND()+RAND()+RAND()+RAND()+RAND()+RAND()+RAND()+RAND()+RAND())-6))-1)+Real_MC_30Y!J$58)</x:f>
        <x:v>702045.7194186345</x:v>
      </x:c>
      <x:c r="K429" s="50" t="n">
        <x:f>MAX(0,J429*(1+EXP((LN(1+Real_MC_30Y!$J$11)-0.5*Real_MC_30Y!$J$12^2)+Real_MC_30Y!$J$12*((RAND()+RAND()+RAND()+RAND()+RAND()+RAND()+RAND()+RAND()+RAND()+RAND()+RAND()+RAND())-6))-1)+Real_MC_30Y!K$58)</x:f>
        <x:v>828966.8406751996</x:v>
      </x:c>
      <x:c r="L429" s="50" t="n">
        <x:f>MAX(0,K429*(1+EXP((LN(1+Real_MC_30Y!$J$11)-0.5*Real_MC_30Y!$J$12^2)+Real_MC_30Y!$J$12*((RAND()+RAND()+RAND()+RAND()+RAND()+RAND()+RAND()+RAND()+RAND()+RAND()+RAND()+RAND())-6))-1)+Real_MC_30Y!L$58)</x:f>
        <x:v>757779.9515313902</x:v>
      </x:c>
      <x:c r="M429" s="50" t="n">
        <x:f>MAX(0,L429*(1+EXP((LN(1+Real_MC_30Y!$J$11)-0.5*Real_MC_30Y!$J$12^2)+Real_MC_30Y!$J$12*((RAND()+RAND()+RAND()+RAND()+RAND()+RAND()+RAND()+RAND()+RAND()+RAND()+RAND()+RAND())-6))-1)+Real_MC_30Y!M$58)</x:f>
        <x:v>864032.362684996</x:v>
      </x:c>
      <x:c r="N429" s="50" t="n">
        <x:f>MAX(0,M429*(1+EXP((LN(1+Real_MC_30Y!$J$11)-0.5*Real_MC_30Y!$J$12^2)+Real_MC_30Y!$J$12*((RAND()+RAND()+RAND()+RAND()+RAND()+RAND()+RAND()+RAND()+RAND()+RAND()+RAND()+RAND())-6))-1)+Real_MC_30Y!N$58)</x:f>
        <x:v>1037392.4867732143</x:v>
      </x:c>
      <x:c r="O429" s="50" t="n">
        <x:f>MAX(0,N429*(1+EXP((LN(1+Real_MC_30Y!$J$11)-0.5*Real_MC_30Y!$J$12^2)+Real_MC_30Y!$J$12*((RAND()+RAND()+RAND()+RAND()+RAND()+RAND()+RAND()+RAND()+RAND()+RAND()+RAND()+RAND())-6))-1)+Real_MC_30Y!O$58)</x:f>
        <x:v>1084762.2427215928</x:v>
      </x:c>
      <x:c r="P429" s="50" t="n">
        <x:f>MAX(0,O429*(1+EXP((LN(1+Real_MC_30Y!$J$11)-0.5*Real_MC_30Y!$J$12^2)+Real_MC_30Y!$J$12*((RAND()+RAND()+RAND()+RAND()+RAND()+RAND()+RAND()+RAND()+RAND()+RAND()+RAND()+RAND())-6))-1)+Real_MC_30Y!P$58)</x:f>
        <x:v>1050949.762767758</x:v>
      </x:c>
      <x:c r="Q429" s="50" t="n">
        <x:f>MAX(0,P429*(1+EXP((LN(1+Real_MC_30Y!$J$11)-0.5*Real_MC_30Y!$J$12^2)+Real_MC_30Y!$J$12*((RAND()+RAND()+RAND()+RAND()+RAND()+RAND()+RAND()+RAND()+RAND()+RAND()+RAND()+RAND())-6))-1)+Real_MC_30Y!Q$58)</x:f>
        <x:v>889836.414740007</x:v>
      </x:c>
      <x:c r="R429" s="50" t="n">
        <x:f>MAX(0,Q429*(1+EXP((LN(1+Real_MC_30Y!$J$11)-0.5*Real_MC_30Y!$J$12^2)+Real_MC_30Y!$J$12*((RAND()+RAND()+RAND()+RAND()+RAND()+RAND()+RAND()+RAND()+RAND()+RAND()+RAND()+RAND())-6))-1)+Real_MC_30Y!R$58)</x:f>
        <x:v>1029941.9195215008</x:v>
      </x:c>
      <x:c r="S429" s="50" t="n">
        <x:f>MAX(0,R429*(1+EXP((LN(1+Real_MC_30Y!$J$11)-0.5*Real_MC_30Y!$J$12^2)+Real_MC_30Y!$J$12*((RAND()+RAND()+RAND()+RAND()+RAND()+RAND()+RAND()+RAND()+RAND()+RAND()+RAND()+RAND())-6))-1)+Real_MC_30Y!S$58)</x:f>
        <x:v>1008784.7570560421</x:v>
      </x:c>
      <x:c r="T429" s="50" t="n">
        <x:f>MAX(0,S429*(1+EXP((LN(1+Real_MC_30Y!$J$11)-0.5*Real_MC_30Y!$J$12^2)+Real_MC_30Y!$J$12*((RAND()+RAND()+RAND()+RAND()+RAND()+RAND()+RAND()+RAND()+RAND()+RAND()+RAND()+RAND())-6))-1)+Real_MC_30Y!T$58)</x:f>
        <x:v>1093696.2449224088</x:v>
      </x:c>
      <x:c r="U429" s="50" t="n">
        <x:f>MAX(0,T429*(1+EXP((LN(1+Real_MC_30Y!$J$11)-0.5*Real_MC_30Y!$J$12^2)+Real_MC_30Y!$J$12*((RAND()+RAND()+RAND()+RAND()+RAND()+RAND()+RAND()+RAND()+RAND()+RAND()+RAND()+RAND())-6))-1)+Real_MC_30Y!U$58)</x:f>
        <x:v>1046308.9123233083</x:v>
      </x:c>
      <x:c r="V429" s="50" t="n">
        <x:f>MAX(0,U429*(1+EXP((LN(1+Real_MC_30Y!$J$11)-0.5*Real_MC_30Y!$J$12^2)+Real_MC_30Y!$J$12*((RAND()+RAND()+RAND()+RAND()+RAND()+RAND()+RAND()+RAND()+RAND()+RAND()+RAND()+RAND())-6))-1)+Real_MC_30Y!V$58)</x:f>
        <x:v>1048035.8857289725</x:v>
      </x:c>
      <x:c r="W429" s="50" t="n">
        <x:f>MAX(0,V429*(1+EXP((LN(1+Real_MC_30Y!$J$11)-0.5*Real_MC_30Y!$J$12^2)+Real_MC_30Y!$J$12*((RAND()+RAND()+RAND()+RAND()+RAND()+RAND()+RAND()+RAND()+RAND()+RAND()+RAND()+RAND())-6))-1)+Real_MC_30Y!W$58)</x:f>
        <x:v>1388934.1812663476</x:v>
      </x:c>
      <x:c r="X429" s="50" t="n">
        <x:f>MAX(0,W429*(1+EXP((LN(1+Real_MC_30Y!$J$11)-0.5*Real_MC_30Y!$J$12^2)+Real_MC_30Y!$J$12*((RAND()+RAND()+RAND()+RAND()+RAND()+RAND()+RAND()+RAND()+RAND()+RAND()+RAND()+RAND())-6))-1)+Real_MC_30Y!X$58)</x:f>
        <x:v>1281879.1014929041</x:v>
      </x:c>
      <x:c r="Y429" s="50" t="n">
        <x:f>MAX(0,X429*(1+EXP((LN(1+Real_MC_30Y!$J$11)-0.5*Real_MC_30Y!$J$12^2)+Real_MC_30Y!$J$12*((RAND()+RAND()+RAND()+RAND()+RAND()+RAND()+RAND()+RAND()+RAND()+RAND()+RAND()+RAND())-6))-1)+Real_MC_30Y!Y$58)</x:f>
        <x:v>1374883.3995832873</x:v>
      </x:c>
      <x:c r="Z429" s="50" t="n">
        <x:f>MAX(0,Y429*(1+EXP((LN(1+Real_MC_30Y!$J$11)-0.5*Real_MC_30Y!$J$12^2)+Real_MC_30Y!$J$12*((RAND()+RAND()+RAND()+RAND()+RAND()+RAND()+RAND()+RAND()+RAND()+RAND()+RAND()+RAND())-6))-1)+Real_MC_30Y!Z$58)</x:f>
        <x:v>1230509.820257023</x:v>
      </x:c>
      <x:c r="AA429" s="50" t="n">
        <x:f>MAX(0,Z429*(1+EXP((LN(1+Real_MC_30Y!$J$11)-0.5*Real_MC_30Y!$J$12^2)+Real_MC_30Y!$J$12*((RAND()+RAND()+RAND()+RAND()+RAND()+RAND()+RAND()+RAND()+RAND()+RAND()+RAND()+RAND())-6))-1)+Real_MC_30Y!AA$58)</x:f>
        <x:v>1315348.0742048726</x:v>
      </x:c>
      <x:c r="AB429" s="50" t="n">
        <x:f>MAX(0,AA429*(1+EXP((LN(1+Real_MC_30Y!$J$11)-0.5*Real_MC_30Y!$J$12^2)+Real_MC_30Y!$J$12*((RAND()+RAND()+RAND()+RAND()+RAND()+RAND()+RAND()+RAND()+RAND()+RAND()+RAND()+RAND())-6))-1)+Real_MC_30Y!AB$58)</x:f>
        <x:v>1572065.2788712918</x:v>
      </x:c>
      <x:c r="AC429" s="50" t="n">
        <x:f>MAX(0,AB429*(1+EXP((LN(1+Real_MC_30Y!$J$11)-0.5*Real_MC_30Y!$J$12^2)+Real_MC_30Y!$J$12*((RAND()+RAND()+RAND()+RAND()+RAND()+RAND()+RAND()+RAND()+RAND()+RAND()+RAND()+RAND())-6))-1)+Real_MC_30Y!AC$58)</x:f>
        <x:v>1664553.3293449304</x:v>
      </x:c>
      <x:c r="AD429" s="50" t="n">
        <x:f>MAX(0,AC429*(1+EXP((LN(1+Real_MC_30Y!$J$11)-0.5*Real_MC_30Y!$J$12^2)+Real_MC_30Y!$J$12*((RAND()+RAND()+RAND()+RAND()+RAND()+RAND()+RAND()+RAND()+RAND()+RAND()+RAND()+RAND())-6))-1)+Real_MC_30Y!AD$58)</x:f>
        <x:v>2191934.187709583</x:v>
      </x:c>
      <x:c r="AE429" s="50" t="n">
        <x:f>MAX(0,AD429*(1+EXP((LN(1+Real_MC_30Y!$J$11)-0.5*Real_MC_30Y!$J$12^2)+Real_MC_30Y!$J$12*((RAND()+RAND()+RAND()+RAND()+RAND()+RAND()+RAND()+RAND()+RAND()+RAND()+RAND()+RAND())-6))-1)+Real_MC_30Y!AE$58)</x:f>
        <x:v>2726083.0851644995</x:v>
      </x:c>
      <x:c r="AF429" s="50" t="n">
        <x:f>MAX(0,AE429*(1+EXP((LN(1+Real_MC_30Y!$J$11)-0.5*Real_MC_30Y!$J$12^2)+Real_MC_30Y!$J$12*((RAND()+RAND()+RAND()+RAND()+RAND()+RAND()+RAND()+RAND()+RAND()+RAND()+RAND()+RAND())-6))-1)+Real_MC_30Y!AF$58)</x:f>
        <x:v>3405298.155152427</x:v>
      </x:c>
    </x:row>
    <x:row r="430">
      <x:c r="A430">
        <x:v>426</x:v>
      </x:c>
      <x:c r="B430" s="50" t="n">
        <x:f>MAX(0,Liquidity_30Y!$C$14+Real_MC_30Y!B$57-Real_MC_30Y!B$56)</x:f>
        <x:v>1029031.25</x:v>
      </x:c>
      <x:c r="C430" s="50" t="n">
        <x:f>MAX(0,B430*(1+EXP((LN(1+Real_MC_30Y!$J$11)-0.5*Real_MC_30Y!$J$12^2)+Real_MC_30Y!$J$12*((RAND()+RAND()+RAND()+RAND()+RAND()+RAND()+RAND()+RAND()+RAND()+RAND()+RAND()+RAND())-6))-1)+Real_MC_30Y!C$58)</x:f>
        <x:v>972575.9373448235</x:v>
      </x:c>
      <x:c r="D430" s="50" t="n">
        <x:f>MAX(0,C430*(1+EXP((LN(1+Real_MC_30Y!$J$11)-0.5*Real_MC_30Y!$J$12^2)+Real_MC_30Y!$J$12*((RAND()+RAND()+RAND()+RAND()+RAND()+RAND()+RAND()+RAND()+RAND()+RAND()+RAND()+RAND())-6))-1)+Real_MC_30Y!D$58)</x:f>
        <x:v>1217377.2485554405</x:v>
      </x:c>
      <x:c r="E430" s="50" t="n">
        <x:f>MAX(0,D430*(1+EXP((LN(1+Real_MC_30Y!$J$11)-0.5*Real_MC_30Y!$J$12^2)+Real_MC_30Y!$J$12*((RAND()+RAND()+RAND()+RAND()+RAND()+RAND()+RAND()+RAND()+RAND()+RAND()+RAND()+RAND())-6))-1)+Real_MC_30Y!E$58)</x:f>
        <x:v>1344757.0533833245</x:v>
      </x:c>
      <x:c r="F430" s="50" t="n">
        <x:f>MAX(0,E430*(1+EXP((LN(1+Real_MC_30Y!$J$11)-0.5*Real_MC_30Y!$J$12^2)+Real_MC_30Y!$J$12*((RAND()+RAND()+RAND()+RAND()+RAND()+RAND()+RAND()+RAND()+RAND()+RAND()+RAND()+RAND())-6))-1)+Real_MC_30Y!F$58)</x:f>
        <x:v>1296010.8615199586</x:v>
      </x:c>
      <x:c r="G430" s="50" t="n">
        <x:f>MAX(0,F430*(1+EXP((LN(1+Real_MC_30Y!$J$11)-0.5*Real_MC_30Y!$J$12^2)+Real_MC_30Y!$J$12*((RAND()+RAND()+RAND()+RAND()+RAND()+RAND()+RAND()+RAND()+RAND()+RAND()+RAND()+RAND())-6))-1)+Real_MC_30Y!G$58)</x:f>
        <x:v>1291012.7643474487</x:v>
      </x:c>
      <x:c r="H430" s="50" t="n">
        <x:f>MAX(0,G430*(1+EXP((LN(1+Real_MC_30Y!$J$11)-0.5*Real_MC_30Y!$J$12^2)+Real_MC_30Y!$J$12*((RAND()+RAND()+RAND()+RAND()+RAND()+RAND()+RAND()+RAND()+RAND()+RAND()+RAND()+RAND())-6))-1)+Real_MC_30Y!H$58)</x:f>
        <x:v>1430544.3554760101</x:v>
      </x:c>
      <x:c r="I430" s="50" t="n">
        <x:f>MAX(0,H430*(1+EXP((LN(1+Real_MC_30Y!$J$11)-0.5*Real_MC_30Y!$J$12^2)+Real_MC_30Y!$J$12*((RAND()+RAND()+RAND()+RAND()+RAND()+RAND()+RAND()+RAND()+RAND()+RAND()+RAND()+RAND())-6))-1)+Real_MC_30Y!I$58)</x:f>
        <x:v>1538889.5394335564</x:v>
      </x:c>
      <x:c r="J430" s="50" t="n">
        <x:f>MAX(0,I430*(1+EXP((LN(1+Real_MC_30Y!$J$11)-0.5*Real_MC_30Y!$J$12^2)+Real_MC_30Y!$J$12*((RAND()+RAND()+RAND()+RAND()+RAND()+RAND()+RAND()+RAND()+RAND()+RAND()+RAND()+RAND())-6))-1)+Real_MC_30Y!J$58)</x:f>
        <x:v>1565557.2276295368</x:v>
      </x:c>
      <x:c r="K430" s="50" t="n">
        <x:f>MAX(0,J430*(1+EXP((LN(1+Real_MC_30Y!$J$11)-0.5*Real_MC_30Y!$J$12^2)+Real_MC_30Y!$J$12*((RAND()+RAND()+RAND()+RAND()+RAND()+RAND()+RAND()+RAND()+RAND()+RAND()+RAND()+RAND())-6))-1)+Real_MC_30Y!K$58)</x:f>
        <x:v>1469546.1702379624</x:v>
      </x:c>
      <x:c r="L430" s="50" t="n">
        <x:f>MAX(0,K430*(1+EXP((LN(1+Real_MC_30Y!$J$11)-0.5*Real_MC_30Y!$J$12^2)+Real_MC_30Y!$J$12*((RAND()+RAND()+RAND()+RAND()+RAND()+RAND()+RAND()+RAND()+RAND()+RAND()+RAND()+RAND())-6))-1)+Real_MC_30Y!L$58)</x:f>
        <x:v>1304448.687857904</x:v>
      </x:c>
      <x:c r="M430" s="50" t="n">
        <x:f>MAX(0,L430*(1+EXP((LN(1+Real_MC_30Y!$J$11)-0.5*Real_MC_30Y!$J$12^2)+Real_MC_30Y!$J$12*((RAND()+RAND()+RAND()+RAND()+RAND()+RAND()+RAND()+RAND()+RAND()+RAND()+RAND()+RAND())-6))-1)+Real_MC_30Y!M$58)</x:f>
        <x:v>1321318.4277850948</x:v>
      </x:c>
      <x:c r="N430" s="50" t="n">
        <x:f>MAX(0,M430*(1+EXP((LN(1+Real_MC_30Y!$J$11)-0.5*Real_MC_30Y!$J$12^2)+Real_MC_30Y!$J$12*((RAND()+RAND()+RAND()+RAND()+RAND()+RAND()+RAND()+RAND()+RAND()+RAND()+RAND()+RAND())-6))-1)+Real_MC_30Y!N$58)</x:f>
        <x:v>1280103.0274157359</x:v>
      </x:c>
      <x:c r="O430" s="50" t="n">
        <x:f>MAX(0,N430*(1+EXP((LN(1+Real_MC_30Y!$J$11)-0.5*Real_MC_30Y!$J$12^2)+Real_MC_30Y!$J$12*((RAND()+RAND()+RAND()+RAND()+RAND()+RAND()+RAND()+RAND()+RAND()+RAND()+RAND()+RAND())-6))-1)+Real_MC_30Y!O$58)</x:f>
        <x:v>1406441.1680506468</x:v>
      </x:c>
      <x:c r="P430" s="50" t="n">
        <x:f>MAX(0,O430*(1+EXP((LN(1+Real_MC_30Y!$J$11)-0.5*Real_MC_30Y!$J$12^2)+Real_MC_30Y!$J$12*((RAND()+RAND()+RAND()+RAND()+RAND()+RAND()+RAND()+RAND()+RAND()+RAND()+RAND()+RAND())-6))-1)+Real_MC_30Y!P$58)</x:f>
        <x:v>1593380.35052833</x:v>
      </x:c>
      <x:c r="Q430" s="50" t="n">
        <x:f>MAX(0,P430*(1+EXP((LN(1+Real_MC_30Y!$J$11)-0.5*Real_MC_30Y!$J$12^2)+Real_MC_30Y!$J$12*((RAND()+RAND()+RAND()+RAND()+RAND()+RAND()+RAND()+RAND()+RAND()+RAND()+RAND()+RAND())-6))-1)+Real_MC_30Y!Q$58)</x:f>
        <x:v>2319374.8178254464</x:v>
      </x:c>
      <x:c r="R430" s="50" t="n">
        <x:f>MAX(0,Q430*(1+EXP((LN(1+Real_MC_30Y!$J$11)-0.5*Real_MC_30Y!$J$12^2)+Real_MC_30Y!$J$12*((RAND()+RAND()+RAND()+RAND()+RAND()+RAND()+RAND()+RAND()+RAND()+RAND()+RAND()+RAND())-6))-1)+Real_MC_30Y!R$58)</x:f>
        <x:v>2517340.4641579143</x:v>
      </x:c>
      <x:c r="S430" s="50" t="n">
        <x:f>MAX(0,R430*(1+EXP((LN(1+Real_MC_30Y!$J$11)-0.5*Real_MC_30Y!$J$12^2)+Real_MC_30Y!$J$12*((RAND()+RAND()+RAND()+RAND()+RAND()+RAND()+RAND()+RAND()+RAND()+RAND()+RAND()+RAND())-6))-1)+Real_MC_30Y!S$58)</x:f>
        <x:v>3056905.386629308</x:v>
      </x:c>
      <x:c r="T430" s="50" t="n">
        <x:f>MAX(0,S430*(1+EXP((LN(1+Real_MC_30Y!$J$11)-0.5*Real_MC_30Y!$J$12^2)+Real_MC_30Y!$J$12*((RAND()+RAND()+RAND()+RAND()+RAND()+RAND()+RAND()+RAND()+RAND()+RAND()+RAND()+RAND())-6))-1)+Real_MC_30Y!T$58)</x:f>
        <x:v>3372763.378008865</x:v>
      </x:c>
      <x:c r="U430" s="50" t="n">
        <x:f>MAX(0,T430*(1+EXP((LN(1+Real_MC_30Y!$J$11)-0.5*Real_MC_30Y!$J$12^2)+Real_MC_30Y!$J$12*((RAND()+RAND()+RAND()+RAND()+RAND()+RAND()+RAND()+RAND()+RAND()+RAND()+RAND()+RAND())-6))-1)+Real_MC_30Y!U$58)</x:f>
        <x:v>3254730.1454739566</x:v>
      </x:c>
      <x:c r="V430" s="50" t="n">
        <x:f>MAX(0,U430*(1+EXP((LN(1+Real_MC_30Y!$J$11)-0.5*Real_MC_30Y!$J$12^2)+Real_MC_30Y!$J$12*((RAND()+RAND()+RAND()+RAND()+RAND()+RAND()+RAND()+RAND()+RAND()+RAND()+RAND()+RAND())-6))-1)+Real_MC_30Y!V$58)</x:f>
        <x:v>2445996.1734218337</x:v>
      </x:c>
      <x:c r="W430" s="50" t="n">
        <x:f>MAX(0,V430*(1+EXP((LN(1+Real_MC_30Y!$J$11)-0.5*Real_MC_30Y!$J$12^2)+Real_MC_30Y!$J$12*((RAND()+RAND()+RAND()+RAND()+RAND()+RAND()+RAND()+RAND()+RAND()+RAND()+RAND()+RAND())-6))-1)+Real_MC_30Y!W$58)</x:f>
        <x:v>3396670.6873393506</x:v>
      </x:c>
      <x:c r="X430" s="50" t="n">
        <x:f>MAX(0,W430*(1+EXP((LN(1+Real_MC_30Y!$J$11)-0.5*Real_MC_30Y!$J$12^2)+Real_MC_30Y!$J$12*((RAND()+RAND()+RAND()+RAND()+RAND()+RAND()+RAND()+RAND()+RAND()+RAND()+RAND()+RAND())-6))-1)+Real_MC_30Y!X$58)</x:f>
        <x:v>3290927.9556627944</x:v>
      </x:c>
      <x:c r="Y430" s="50" t="n">
        <x:f>MAX(0,X430*(1+EXP((LN(1+Real_MC_30Y!$J$11)-0.5*Real_MC_30Y!$J$12^2)+Real_MC_30Y!$J$12*((RAND()+RAND()+RAND()+RAND()+RAND()+RAND()+RAND()+RAND()+RAND()+RAND()+RAND()+RAND())-6))-1)+Real_MC_30Y!Y$58)</x:f>
        <x:v>3458190.755874262</x:v>
      </x:c>
      <x:c r="Z430" s="50" t="n">
        <x:f>MAX(0,Y430*(1+EXP((LN(1+Real_MC_30Y!$J$11)-0.5*Real_MC_30Y!$J$12^2)+Real_MC_30Y!$J$12*((RAND()+RAND()+RAND()+RAND()+RAND()+RAND()+RAND()+RAND()+RAND()+RAND()+RAND()+RAND())-6))-1)+Real_MC_30Y!Z$58)</x:f>
        <x:v>4404343.36854023</x:v>
      </x:c>
      <x:c r="AA430" s="50" t="n">
        <x:f>MAX(0,Z430*(1+EXP((LN(1+Real_MC_30Y!$J$11)-0.5*Real_MC_30Y!$J$12^2)+Real_MC_30Y!$J$12*((RAND()+RAND()+RAND()+RAND()+RAND()+RAND()+RAND()+RAND()+RAND()+RAND()+RAND()+RAND())-6))-1)+Real_MC_30Y!AA$58)</x:f>
        <x:v>3627578.616773476</x:v>
      </x:c>
      <x:c r="AB430" s="50" t="n">
        <x:f>MAX(0,AA430*(1+EXP((LN(1+Real_MC_30Y!$J$11)-0.5*Real_MC_30Y!$J$12^2)+Real_MC_30Y!$J$12*((RAND()+RAND()+RAND()+RAND()+RAND()+RAND()+RAND()+RAND()+RAND()+RAND()+RAND()+RAND())-6))-1)+Real_MC_30Y!AB$58)</x:f>
        <x:v>3447597.5790413986</x:v>
      </x:c>
      <x:c r="AC430" s="50" t="n">
        <x:f>MAX(0,AB430*(1+EXP((LN(1+Real_MC_30Y!$J$11)-0.5*Real_MC_30Y!$J$12^2)+Real_MC_30Y!$J$12*((RAND()+RAND()+RAND()+RAND()+RAND()+RAND()+RAND()+RAND()+RAND()+RAND()+RAND()+RAND())-6))-1)+Real_MC_30Y!AC$58)</x:f>
        <x:v>3064648.7805540683</x:v>
      </x:c>
      <x:c r="AD430" s="50" t="n">
        <x:f>MAX(0,AC430*(1+EXP((LN(1+Real_MC_30Y!$J$11)-0.5*Real_MC_30Y!$J$12^2)+Real_MC_30Y!$J$12*((RAND()+RAND()+RAND()+RAND()+RAND()+RAND()+RAND()+RAND()+RAND()+RAND()+RAND()+RAND())-6))-1)+Real_MC_30Y!AD$58)</x:f>
        <x:v>3849771.936475086</x:v>
      </x:c>
      <x:c r="AE430" s="50" t="n">
        <x:f>MAX(0,AD430*(1+EXP((LN(1+Real_MC_30Y!$J$11)-0.5*Real_MC_30Y!$J$12^2)+Real_MC_30Y!$J$12*((RAND()+RAND()+RAND()+RAND()+RAND()+RAND()+RAND()+RAND()+RAND()+RAND()+RAND()+RAND())-6))-1)+Real_MC_30Y!AE$58)</x:f>
        <x:v>4325741.282436248</x:v>
      </x:c>
      <x:c r="AF430" s="50" t="n">
        <x:f>MAX(0,AE430*(1+EXP((LN(1+Real_MC_30Y!$J$11)-0.5*Real_MC_30Y!$J$12^2)+Real_MC_30Y!$J$12*((RAND()+RAND()+RAND()+RAND()+RAND()+RAND()+RAND()+RAND()+RAND()+RAND()+RAND()+RAND())-6))-1)+Real_MC_30Y!AF$58)</x:f>
        <x:v>5372507.6359991655</x:v>
      </x:c>
    </x:row>
    <x:row r="431">
      <x:c r="A431">
        <x:v>427</x:v>
      </x:c>
      <x:c r="B431" s="50" t="n">
        <x:f>MAX(0,Liquidity_30Y!$C$14+Real_MC_30Y!B$57-Real_MC_30Y!B$56)</x:f>
        <x:v>1029031.25</x:v>
      </x:c>
      <x:c r="C431" s="50" t="n">
        <x:f>MAX(0,B431*(1+EXP((LN(1+Real_MC_30Y!$J$11)-0.5*Real_MC_30Y!$J$12^2)+Real_MC_30Y!$J$12*((RAND()+RAND()+RAND()+RAND()+RAND()+RAND()+RAND()+RAND()+RAND()+RAND()+RAND()+RAND())-6))-1)+Real_MC_30Y!C$58)</x:f>
        <x:v>1156124.774141389</x:v>
      </x:c>
      <x:c r="D431" s="50" t="n">
        <x:f>MAX(0,C431*(1+EXP((LN(1+Real_MC_30Y!$J$11)-0.5*Real_MC_30Y!$J$12^2)+Real_MC_30Y!$J$12*((RAND()+RAND()+RAND()+RAND()+RAND()+RAND()+RAND()+RAND()+RAND()+RAND()+RAND()+RAND())-6))-1)+Real_MC_30Y!D$58)</x:f>
        <x:v>1073959.7919981047</x:v>
      </x:c>
      <x:c r="E431" s="50" t="n">
        <x:f>MAX(0,D431*(1+EXP((LN(1+Real_MC_30Y!$J$11)-0.5*Real_MC_30Y!$J$12^2)+Real_MC_30Y!$J$12*((RAND()+RAND()+RAND()+RAND()+RAND()+RAND()+RAND()+RAND()+RAND()+RAND()+RAND()+RAND())-6))-1)+Real_MC_30Y!E$58)</x:f>
        <x:v>904568.9730542984</x:v>
      </x:c>
      <x:c r="F431" s="50" t="n">
        <x:f>MAX(0,E431*(1+EXP((LN(1+Real_MC_30Y!$J$11)-0.5*Real_MC_30Y!$J$12^2)+Real_MC_30Y!$J$12*((RAND()+RAND()+RAND()+RAND()+RAND()+RAND()+RAND()+RAND()+RAND()+RAND()+RAND()+RAND())-6))-1)+Real_MC_30Y!F$58)</x:f>
        <x:v>1135093.4870902498</x:v>
      </x:c>
      <x:c r="G431" s="50" t="n">
        <x:f>MAX(0,F431*(1+EXP((LN(1+Real_MC_30Y!$J$11)-0.5*Real_MC_30Y!$J$12^2)+Real_MC_30Y!$J$12*((RAND()+RAND()+RAND()+RAND()+RAND()+RAND()+RAND()+RAND()+RAND()+RAND()+RAND()+RAND())-6))-1)+Real_MC_30Y!G$58)</x:f>
        <x:v>1365108.2123404846</x:v>
      </x:c>
      <x:c r="H431" s="50" t="n">
        <x:f>MAX(0,G431*(1+EXP((LN(1+Real_MC_30Y!$J$11)-0.5*Real_MC_30Y!$J$12^2)+Real_MC_30Y!$J$12*((RAND()+RAND()+RAND()+RAND()+RAND()+RAND()+RAND()+RAND()+RAND()+RAND()+RAND()+RAND())-6))-1)+Real_MC_30Y!H$58)</x:f>
        <x:v>1560149.7090707812</x:v>
      </x:c>
      <x:c r="I431" s="50" t="n">
        <x:f>MAX(0,H431*(1+EXP((LN(1+Real_MC_30Y!$J$11)-0.5*Real_MC_30Y!$J$12^2)+Real_MC_30Y!$J$12*((RAND()+RAND()+RAND()+RAND()+RAND()+RAND()+RAND()+RAND()+RAND()+RAND()+RAND()+RAND())-6))-1)+Real_MC_30Y!I$58)</x:f>
        <x:v>1212877.276749944</x:v>
      </x:c>
      <x:c r="J431" s="50" t="n">
        <x:f>MAX(0,I431*(1+EXP((LN(1+Real_MC_30Y!$J$11)-0.5*Real_MC_30Y!$J$12^2)+Real_MC_30Y!$J$12*((RAND()+RAND()+RAND()+RAND()+RAND()+RAND()+RAND()+RAND()+RAND()+RAND()+RAND()+RAND())-6))-1)+Real_MC_30Y!J$58)</x:f>
        <x:v>1473756.1178719783</x:v>
      </x:c>
      <x:c r="K431" s="50" t="n">
        <x:f>MAX(0,J431*(1+EXP((LN(1+Real_MC_30Y!$J$11)-0.5*Real_MC_30Y!$J$12^2)+Real_MC_30Y!$J$12*((RAND()+RAND()+RAND()+RAND()+RAND()+RAND()+RAND()+RAND()+RAND()+RAND()+RAND()+RAND())-6))-1)+Real_MC_30Y!K$58)</x:f>
        <x:v>1419736.192092634</x:v>
      </x:c>
      <x:c r="L431" s="50" t="n">
        <x:f>MAX(0,K431*(1+EXP((LN(1+Real_MC_30Y!$J$11)-0.5*Real_MC_30Y!$J$12^2)+Real_MC_30Y!$J$12*((RAND()+RAND()+RAND()+RAND()+RAND()+RAND()+RAND()+RAND()+RAND()+RAND()+RAND()+RAND())-6))-1)+Real_MC_30Y!L$58)</x:f>
        <x:v>1722217.1657512928</x:v>
      </x:c>
      <x:c r="M431" s="50" t="n">
        <x:f>MAX(0,L431*(1+EXP((LN(1+Real_MC_30Y!$J$11)-0.5*Real_MC_30Y!$J$12^2)+Real_MC_30Y!$J$12*((RAND()+RAND()+RAND()+RAND()+RAND()+RAND()+RAND()+RAND()+RAND()+RAND()+RAND()+RAND())-6))-1)+Real_MC_30Y!M$58)</x:f>
        <x:v>2067250.2834309274</x:v>
      </x:c>
      <x:c r="N431" s="50" t="n">
        <x:f>MAX(0,M431*(1+EXP((LN(1+Real_MC_30Y!$J$11)-0.5*Real_MC_30Y!$J$12^2)+Real_MC_30Y!$J$12*((RAND()+RAND()+RAND()+RAND()+RAND()+RAND()+RAND()+RAND()+RAND()+RAND()+RAND()+RAND())-6))-1)+Real_MC_30Y!N$58)</x:f>
        <x:v>1994374.2666879876</x:v>
      </x:c>
      <x:c r="O431" s="50" t="n">
        <x:f>MAX(0,N431*(1+EXP((LN(1+Real_MC_30Y!$J$11)-0.5*Real_MC_30Y!$J$12^2)+Real_MC_30Y!$J$12*((RAND()+RAND()+RAND()+RAND()+RAND()+RAND()+RAND()+RAND()+RAND()+RAND()+RAND()+RAND())-6))-1)+Real_MC_30Y!O$58)</x:f>
        <x:v>1562807.2685129498</x:v>
      </x:c>
      <x:c r="P431" s="50" t="n">
        <x:f>MAX(0,O431*(1+EXP((LN(1+Real_MC_30Y!$J$11)-0.5*Real_MC_30Y!$J$12^2)+Real_MC_30Y!$J$12*((RAND()+RAND()+RAND()+RAND()+RAND()+RAND()+RAND()+RAND()+RAND()+RAND()+RAND()+RAND())-6))-1)+Real_MC_30Y!P$58)</x:f>
        <x:v>1747448.806599917</x:v>
      </x:c>
      <x:c r="Q431" s="50" t="n">
        <x:f>MAX(0,P431*(1+EXP((LN(1+Real_MC_30Y!$J$11)-0.5*Real_MC_30Y!$J$12^2)+Real_MC_30Y!$J$12*((RAND()+RAND()+RAND()+RAND()+RAND()+RAND()+RAND()+RAND()+RAND()+RAND()+RAND()+RAND())-6))-1)+Real_MC_30Y!Q$58)</x:f>
        <x:v>1803499.0697525167</x:v>
      </x:c>
      <x:c r="R431" s="50" t="n">
        <x:f>MAX(0,Q431*(1+EXP((LN(1+Real_MC_30Y!$J$11)-0.5*Real_MC_30Y!$J$12^2)+Real_MC_30Y!$J$12*((RAND()+RAND()+RAND()+RAND()+RAND()+RAND()+RAND()+RAND()+RAND()+RAND()+RAND()+RAND())-6))-1)+Real_MC_30Y!R$58)</x:f>
        <x:v>1550365.8505638563</x:v>
      </x:c>
      <x:c r="S431" s="50" t="n">
        <x:f>MAX(0,R431*(1+EXP((LN(1+Real_MC_30Y!$J$11)-0.5*Real_MC_30Y!$J$12^2)+Real_MC_30Y!$J$12*((RAND()+RAND()+RAND()+RAND()+RAND()+RAND()+RAND()+RAND()+RAND()+RAND()+RAND()+RAND())-6))-1)+Real_MC_30Y!S$58)</x:f>
        <x:v>1406798.2486969866</x:v>
      </x:c>
      <x:c r="T431" s="50" t="n">
        <x:f>MAX(0,S431*(1+EXP((LN(1+Real_MC_30Y!$J$11)-0.5*Real_MC_30Y!$J$12^2)+Real_MC_30Y!$J$12*((RAND()+RAND()+RAND()+RAND()+RAND()+RAND()+RAND()+RAND()+RAND()+RAND()+RAND()+RAND())-6))-1)+Real_MC_30Y!T$58)</x:f>
        <x:v>1353905.3047651248</x:v>
      </x:c>
      <x:c r="U431" s="50" t="n">
        <x:f>MAX(0,T431*(1+EXP((LN(1+Real_MC_30Y!$J$11)-0.5*Real_MC_30Y!$J$12^2)+Real_MC_30Y!$J$12*((RAND()+RAND()+RAND()+RAND()+RAND()+RAND()+RAND()+RAND()+RAND()+RAND()+RAND()+RAND())-6))-1)+Real_MC_30Y!U$58)</x:f>
        <x:v>1504886.1884776352</x:v>
      </x:c>
      <x:c r="V431" s="50" t="n">
        <x:f>MAX(0,U431*(1+EXP((LN(1+Real_MC_30Y!$J$11)-0.5*Real_MC_30Y!$J$12^2)+Real_MC_30Y!$J$12*((RAND()+RAND()+RAND()+RAND()+RAND()+RAND()+RAND()+RAND()+RAND()+RAND()+RAND()+RAND())-6))-1)+Real_MC_30Y!V$58)</x:f>
        <x:v>1475883.7727195218</x:v>
      </x:c>
      <x:c r="W431" s="50" t="n">
        <x:f>MAX(0,V431*(1+EXP((LN(1+Real_MC_30Y!$J$11)-0.5*Real_MC_30Y!$J$12^2)+Real_MC_30Y!$J$12*((RAND()+RAND()+RAND()+RAND()+RAND()+RAND()+RAND()+RAND()+RAND()+RAND()+RAND()+RAND())-6))-1)+Real_MC_30Y!W$58)</x:f>
        <x:v>1729299.3785548166</x:v>
      </x:c>
      <x:c r="X431" s="50" t="n">
        <x:f>MAX(0,W431*(1+EXP((LN(1+Real_MC_30Y!$J$11)-0.5*Real_MC_30Y!$J$12^2)+Real_MC_30Y!$J$12*((RAND()+RAND()+RAND()+RAND()+RAND()+RAND()+RAND()+RAND()+RAND()+RAND()+RAND()+RAND())-6))-1)+Real_MC_30Y!X$58)</x:f>
        <x:v>1685497.6910536452</x:v>
      </x:c>
      <x:c r="Y431" s="50" t="n">
        <x:f>MAX(0,X431*(1+EXP((LN(1+Real_MC_30Y!$J$11)-0.5*Real_MC_30Y!$J$12^2)+Real_MC_30Y!$J$12*((RAND()+RAND()+RAND()+RAND()+RAND()+RAND()+RAND()+RAND()+RAND()+RAND()+RAND()+RAND())-6))-1)+Real_MC_30Y!Y$58)</x:f>
        <x:v>1736020.942851074</x:v>
      </x:c>
      <x:c r="Z431" s="50" t="n">
        <x:f>MAX(0,Y431*(1+EXP((LN(1+Real_MC_30Y!$J$11)-0.5*Real_MC_30Y!$J$12^2)+Real_MC_30Y!$J$12*((RAND()+RAND()+RAND()+RAND()+RAND()+RAND()+RAND()+RAND()+RAND()+RAND()+RAND()+RAND())-6))-1)+Real_MC_30Y!Z$58)</x:f>
        <x:v>2023852.4302515977</x:v>
      </x:c>
      <x:c r="AA431" s="50" t="n">
        <x:f>MAX(0,Z431*(1+EXP((LN(1+Real_MC_30Y!$J$11)-0.5*Real_MC_30Y!$J$12^2)+Real_MC_30Y!$J$12*((RAND()+RAND()+RAND()+RAND()+RAND()+RAND()+RAND()+RAND()+RAND()+RAND()+RAND()+RAND())-6))-1)+Real_MC_30Y!AA$58)</x:f>
        <x:v>1630227.7881773757</x:v>
      </x:c>
      <x:c r="AB431" s="50" t="n">
        <x:f>MAX(0,AA431*(1+EXP((LN(1+Real_MC_30Y!$J$11)-0.5*Real_MC_30Y!$J$12^2)+Real_MC_30Y!$J$12*((RAND()+RAND()+RAND()+RAND()+RAND()+RAND()+RAND()+RAND()+RAND()+RAND()+RAND()+RAND())-6))-1)+Real_MC_30Y!AB$58)</x:f>
        <x:v>1718278.1767072268</x:v>
      </x:c>
      <x:c r="AC431" s="50" t="n">
        <x:f>MAX(0,AB431*(1+EXP((LN(1+Real_MC_30Y!$J$11)-0.5*Real_MC_30Y!$J$12^2)+Real_MC_30Y!$J$12*((RAND()+RAND()+RAND()+RAND()+RAND()+RAND()+RAND()+RAND()+RAND()+RAND()+RAND()+RAND())-6))-1)+Real_MC_30Y!AC$58)</x:f>
        <x:v>1737415.664309808</x:v>
      </x:c>
      <x:c r="AD431" s="50" t="n">
        <x:f>MAX(0,AC431*(1+EXP((LN(1+Real_MC_30Y!$J$11)-0.5*Real_MC_30Y!$J$12^2)+Real_MC_30Y!$J$12*((RAND()+RAND()+RAND()+RAND()+RAND()+RAND()+RAND()+RAND()+RAND()+RAND()+RAND()+RAND())-6))-1)+Real_MC_30Y!AD$58)</x:f>
        <x:v>1566180.3480299935</x:v>
      </x:c>
      <x:c r="AE431" s="50" t="n">
        <x:f>MAX(0,AD431*(1+EXP((LN(1+Real_MC_30Y!$J$11)-0.5*Real_MC_30Y!$J$12^2)+Real_MC_30Y!$J$12*((RAND()+RAND()+RAND()+RAND()+RAND()+RAND()+RAND()+RAND()+RAND()+RAND()+RAND()+RAND())-6))-1)+Real_MC_30Y!AE$58)</x:f>
        <x:v>1652611.6323587534</x:v>
      </x:c>
      <x:c r="AF431" s="50" t="n">
        <x:f>MAX(0,AE431*(1+EXP((LN(1+Real_MC_30Y!$J$11)-0.5*Real_MC_30Y!$J$12^2)+Real_MC_30Y!$J$12*((RAND()+RAND()+RAND()+RAND()+RAND()+RAND()+RAND()+RAND()+RAND()+RAND()+RAND()+RAND())-6))-1)+Real_MC_30Y!AF$58)</x:f>
        <x:v>1852266.310687105</x:v>
      </x:c>
    </x:row>
    <x:row r="432">
      <x:c r="A432">
        <x:v>428</x:v>
      </x:c>
      <x:c r="B432" s="50" t="n">
        <x:f>MAX(0,Liquidity_30Y!$C$14+Real_MC_30Y!B$57-Real_MC_30Y!B$56)</x:f>
        <x:v>1029031.25</x:v>
      </x:c>
      <x:c r="C432" s="50" t="n">
        <x:f>MAX(0,B432*(1+EXP((LN(1+Real_MC_30Y!$J$11)-0.5*Real_MC_30Y!$J$12^2)+Real_MC_30Y!$J$12*((RAND()+RAND()+RAND()+RAND()+RAND()+RAND()+RAND()+RAND()+RAND()+RAND()+RAND()+RAND())-6))-1)+Real_MC_30Y!C$58)</x:f>
        <x:v>1180508.0878984365</x:v>
      </x:c>
      <x:c r="D432" s="50" t="n">
        <x:f>MAX(0,C432*(1+EXP((LN(1+Real_MC_30Y!$J$11)-0.5*Real_MC_30Y!$J$12^2)+Real_MC_30Y!$J$12*((RAND()+RAND()+RAND()+RAND()+RAND()+RAND()+RAND()+RAND()+RAND()+RAND()+RAND()+RAND())-6))-1)+Real_MC_30Y!D$58)</x:f>
        <x:v>1755743.8776129931</x:v>
      </x:c>
      <x:c r="E432" s="50" t="n">
        <x:f>MAX(0,D432*(1+EXP((LN(1+Real_MC_30Y!$J$11)-0.5*Real_MC_30Y!$J$12^2)+Real_MC_30Y!$J$12*((RAND()+RAND()+RAND()+RAND()+RAND()+RAND()+RAND()+RAND()+RAND()+RAND()+RAND()+RAND())-6))-1)+Real_MC_30Y!E$58)</x:f>
        <x:v>1429072.7101951013</x:v>
      </x:c>
      <x:c r="F432" s="50" t="n">
        <x:f>MAX(0,E432*(1+EXP((LN(1+Real_MC_30Y!$J$11)-0.5*Real_MC_30Y!$J$12^2)+Real_MC_30Y!$J$12*((RAND()+RAND()+RAND()+RAND()+RAND()+RAND()+RAND()+RAND()+RAND()+RAND()+RAND()+RAND())-6))-1)+Real_MC_30Y!F$58)</x:f>
        <x:v>1907493.231660684</x:v>
      </x:c>
      <x:c r="G432" s="50" t="n">
        <x:f>MAX(0,F432*(1+EXP((LN(1+Real_MC_30Y!$J$11)-0.5*Real_MC_30Y!$J$12^2)+Real_MC_30Y!$J$12*((RAND()+RAND()+RAND()+RAND()+RAND()+RAND()+RAND()+RAND()+RAND()+RAND()+RAND()+RAND())-6))-1)+Real_MC_30Y!G$58)</x:f>
        <x:v>1709308.6633164468</x:v>
      </x:c>
      <x:c r="H432" s="50" t="n">
        <x:f>MAX(0,G432*(1+EXP((LN(1+Real_MC_30Y!$J$11)-0.5*Real_MC_30Y!$J$12^2)+Real_MC_30Y!$J$12*((RAND()+RAND()+RAND()+RAND()+RAND()+RAND()+RAND()+RAND()+RAND()+RAND()+RAND()+RAND())-6))-1)+Real_MC_30Y!H$58)</x:f>
        <x:v>1967518.1373525977</x:v>
      </x:c>
      <x:c r="I432" s="50" t="n">
        <x:f>MAX(0,H432*(1+EXP((LN(1+Real_MC_30Y!$J$11)-0.5*Real_MC_30Y!$J$12^2)+Real_MC_30Y!$J$12*((RAND()+RAND()+RAND()+RAND()+RAND()+RAND()+RAND()+RAND()+RAND()+RAND()+RAND()+RAND())-6))-1)+Real_MC_30Y!I$58)</x:f>
        <x:v>1327843.7233603168</x:v>
      </x:c>
      <x:c r="J432" s="50" t="n">
        <x:f>MAX(0,I432*(1+EXP((LN(1+Real_MC_30Y!$J$11)-0.5*Real_MC_30Y!$J$12^2)+Real_MC_30Y!$J$12*((RAND()+RAND()+RAND()+RAND()+RAND()+RAND()+RAND()+RAND()+RAND()+RAND()+RAND()+RAND())-6))-1)+Real_MC_30Y!J$58)</x:f>
        <x:v>1799212.5194349792</x:v>
      </x:c>
      <x:c r="K432" s="50" t="n">
        <x:f>MAX(0,J432*(1+EXP((LN(1+Real_MC_30Y!$J$11)-0.5*Real_MC_30Y!$J$12^2)+Real_MC_30Y!$J$12*((RAND()+RAND()+RAND()+RAND()+RAND()+RAND()+RAND()+RAND()+RAND()+RAND()+RAND()+RAND())-6))-1)+Real_MC_30Y!K$58)</x:f>
        <x:v>1935707.0191417127</x:v>
      </x:c>
      <x:c r="L432" s="50" t="n">
        <x:f>MAX(0,K432*(1+EXP((LN(1+Real_MC_30Y!$J$11)-0.5*Real_MC_30Y!$J$12^2)+Real_MC_30Y!$J$12*((RAND()+RAND()+RAND()+RAND()+RAND()+RAND()+RAND()+RAND()+RAND()+RAND()+RAND()+RAND())-6))-1)+Real_MC_30Y!L$58)</x:f>
        <x:v>2084321.8068800427</x:v>
      </x:c>
      <x:c r="M432" s="50" t="n">
        <x:f>MAX(0,L432*(1+EXP((LN(1+Real_MC_30Y!$J$11)-0.5*Real_MC_30Y!$J$12^2)+Real_MC_30Y!$J$12*((RAND()+RAND()+RAND()+RAND()+RAND()+RAND()+RAND()+RAND()+RAND()+RAND()+RAND()+RAND())-6))-1)+Real_MC_30Y!M$58)</x:f>
        <x:v>2633304.081252097</x:v>
      </x:c>
      <x:c r="N432" s="50" t="n">
        <x:f>MAX(0,M432*(1+EXP((LN(1+Real_MC_30Y!$J$11)-0.5*Real_MC_30Y!$J$12^2)+Real_MC_30Y!$J$12*((RAND()+RAND()+RAND()+RAND()+RAND()+RAND()+RAND()+RAND()+RAND()+RAND()+RAND()+RAND())-6))-1)+Real_MC_30Y!N$58)</x:f>
        <x:v>3335158.1717790007</x:v>
      </x:c>
      <x:c r="O432" s="50" t="n">
        <x:f>MAX(0,N432*(1+EXP((LN(1+Real_MC_30Y!$J$11)-0.5*Real_MC_30Y!$J$12^2)+Real_MC_30Y!$J$12*((RAND()+RAND()+RAND()+RAND()+RAND()+RAND()+RAND()+RAND()+RAND()+RAND()+RAND()+RAND())-6))-1)+Real_MC_30Y!O$58)</x:f>
        <x:v>3803603.3902147873</x:v>
      </x:c>
      <x:c r="P432" s="50" t="n">
        <x:f>MAX(0,O432*(1+EXP((LN(1+Real_MC_30Y!$J$11)-0.5*Real_MC_30Y!$J$12^2)+Real_MC_30Y!$J$12*((RAND()+RAND()+RAND()+RAND()+RAND()+RAND()+RAND()+RAND()+RAND()+RAND()+RAND()+RAND())-6))-1)+Real_MC_30Y!P$58)</x:f>
        <x:v>3819552.7167160786</x:v>
      </x:c>
      <x:c r="Q432" s="50" t="n">
        <x:f>MAX(0,P432*(1+EXP((LN(1+Real_MC_30Y!$J$11)-0.5*Real_MC_30Y!$J$12^2)+Real_MC_30Y!$J$12*((RAND()+RAND()+RAND()+RAND()+RAND()+RAND()+RAND()+RAND()+RAND()+RAND()+RAND()+RAND())-6))-1)+Real_MC_30Y!Q$58)</x:f>
        <x:v>3133852.547520458</x:v>
      </x:c>
      <x:c r="R432" s="50" t="n">
        <x:f>MAX(0,Q432*(1+EXP((LN(1+Real_MC_30Y!$J$11)-0.5*Real_MC_30Y!$J$12^2)+Real_MC_30Y!$J$12*((RAND()+RAND()+RAND()+RAND()+RAND()+RAND()+RAND()+RAND()+RAND()+RAND()+RAND()+RAND())-6))-1)+Real_MC_30Y!R$58)</x:f>
        <x:v>4372058.897773259</x:v>
      </x:c>
      <x:c r="S432" s="50" t="n">
        <x:f>MAX(0,R432*(1+EXP((LN(1+Real_MC_30Y!$J$11)-0.5*Real_MC_30Y!$J$12^2)+Real_MC_30Y!$J$12*((RAND()+RAND()+RAND()+RAND()+RAND()+RAND()+RAND()+RAND()+RAND()+RAND()+RAND()+RAND())-6))-1)+Real_MC_30Y!S$58)</x:f>
        <x:v>3853323.0734851593</x:v>
      </x:c>
      <x:c r="T432" s="50" t="n">
        <x:f>MAX(0,S432*(1+EXP((LN(1+Real_MC_30Y!$J$11)-0.5*Real_MC_30Y!$J$12^2)+Real_MC_30Y!$J$12*((RAND()+RAND()+RAND()+RAND()+RAND()+RAND()+RAND()+RAND()+RAND()+RAND()+RAND()+RAND())-6))-1)+Real_MC_30Y!T$58)</x:f>
        <x:v>3724592.3312698733</x:v>
      </x:c>
      <x:c r="U432" s="50" t="n">
        <x:f>MAX(0,T432*(1+EXP((LN(1+Real_MC_30Y!$J$11)-0.5*Real_MC_30Y!$J$12^2)+Real_MC_30Y!$J$12*((RAND()+RAND()+RAND()+RAND()+RAND()+RAND()+RAND()+RAND()+RAND()+RAND()+RAND()+RAND())-6))-1)+Real_MC_30Y!U$58)</x:f>
        <x:v>3698503.702852983</x:v>
      </x:c>
      <x:c r="V432" s="50" t="n">
        <x:f>MAX(0,U432*(1+EXP((LN(1+Real_MC_30Y!$J$11)-0.5*Real_MC_30Y!$J$12^2)+Real_MC_30Y!$J$12*((RAND()+RAND()+RAND()+RAND()+RAND()+RAND()+RAND()+RAND()+RAND()+RAND()+RAND()+RAND())-6))-1)+Real_MC_30Y!V$58)</x:f>
        <x:v>4499925.534412829</x:v>
      </x:c>
      <x:c r="W432" s="50" t="n">
        <x:f>MAX(0,V432*(1+EXP((LN(1+Real_MC_30Y!$J$11)-0.5*Real_MC_30Y!$J$12^2)+Real_MC_30Y!$J$12*((RAND()+RAND()+RAND()+RAND()+RAND()+RAND()+RAND()+RAND()+RAND()+RAND()+RAND()+RAND())-6))-1)+Real_MC_30Y!W$58)</x:f>
        <x:v>4834421.99074936</x:v>
      </x:c>
      <x:c r="X432" s="50" t="n">
        <x:f>MAX(0,W432*(1+EXP((LN(1+Real_MC_30Y!$J$11)-0.5*Real_MC_30Y!$J$12^2)+Real_MC_30Y!$J$12*((RAND()+RAND()+RAND()+RAND()+RAND()+RAND()+RAND()+RAND()+RAND()+RAND()+RAND()+RAND())-6))-1)+Real_MC_30Y!X$58)</x:f>
        <x:v>4928099.046908201</x:v>
      </x:c>
      <x:c r="Y432" s="50" t="n">
        <x:f>MAX(0,X432*(1+EXP((LN(1+Real_MC_30Y!$J$11)-0.5*Real_MC_30Y!$J$12^2)+Real_MC_30Y!$J$12*((RAND()+RAND()+RAND()+RAND()+RAND()+RAND()+RAND()+RAND()+RAND()+RAND()+RAND()+RAND())-6))-1)+Real_MC_30Y!Y$58)</x:f>
        <x:v>6158138.0966117745</x:v>
      </x:c>
      <x:c r="Z432" s="50" t="n">
        <x:f>MAX(0,Y432*(1+EXP((LN(1+Real_MC_30Y!$J$11)-0.5*Real_MC_30Y!$J$12^2)+Real_MC_30Y!$J$12*((RAND()+RAND()+RAND()+RAND()+RAND()+RAND()+RAND()+RAND()+RAND()+RAND()+RAND()+RAND())-6))-1)+Real_MC_30Y!Z$58)</x:f>
        <x:v>6754930.319353401</x:v>
      </x:c>
      <x:c r="AA432" s="50" t="n">
        <x:f>MAX(0,Z432*(1+EXP((LN(1+Real_MC_30Y!$J$11)-0.5*Real_MC_30Y!$J$12^2)+Real_MC_30Y!$J$12*((RAND()+RAND()+RAND()+RAND()+RAND()+RAND()+RAND()+RAND()+RAND()+RAND()+RAND()+RAND())-6))-1)+Real_MC_30Y!AA$58)</x:f>
        <x:v>8631665.442310605</x:v>
      </x:c>
      <x:c r="AB432" s="50" t="n">
        <x:f>MAX(0,AA432*(1+EXP((LN(1+Real_MC_30Y!$J$11)-0.5*Real_MC_30Y!$J$12^2)+Real_MC_30Y!$J$12*((RAND()+RAND()+RAND()+RAND()+RAND()+RAND()+RAND()+RAND()+RAND()+RAND()+RAND()+RAND())-6))-1)+Real_MC_30Y!AB$58)</x:f>
        <x:v>8557635.294440197</x:v>
      </x:c>
      <x:c r="AC432" s="50" t="n">
        <x:f>MAX(0,AB432*(1+EXP((LN(1+Real_MC_30Y!$J$11)-0.5*Real_MC_30Y!$J$12^2)+Real_MC_30Y!$J$12*((RAND()+RAND()+RAND()+RAND()+RAND()+RAND()+RAND()+RAND()+RAND()+RAND()+RAND()+RAND())-6))-1)+Real_MC_30Y!AC$58)</x:f>
        <x:v>9473767.074571896</x:v>
      </x:c>
      <x:c r="AD432" s="50" t="n">
        <x:f>MAX(0,AC432*(1+EXP((LN(1+Real_MC_30Y!$J$11)-0.5*Real_MC_30Y!$J$12^2)+Real_MC_30Y!$J$12*((RAND()+RAND()+RAND()+RAND()+RAND()+RAND()+RAND()+RAND()+RAND()+RAND()+RAND()+RAND())-6))-1)+Real_MC_30Y!AD$58)</x:f>
        <x:v>7582649.891580579</x:v>
      </x:c>
      <x:c r="AE432" s="50" t="n">
        <x:f>MAX(0,AD432*(1+EXP((LN(1+Real_MC_30Y!$J$11)-0.5*Real_MC_30Y!$J$12^2)+Real_MC_30Y!$J$12*((RAND()+RAND()+RAND()+RAND()+RAND()+RAND()+RAND()+RAND()+RAND()+RAND()+RAND()+RAND())-6))-1)+Real_MC_30Y!AE$58)</x:f>
        <x:v>9175072.934921678</x:v>
      </x:c>
      <x:c r="AF432" s="50" t="n">
        <x:f>MAX(0,AE432*(1+EXP((LN(1+Real_MC_30Y!$J$11)-0.5*Real_MC_30Y!$J$12^2)+Real_MC_30Y!$J$12*((RAND()+RAND()+RAND()+RAND()+RAND()+RAND()+RAND()+RAND()+RAND()+RAND()+RAND()+RAND())-6))-1)+Real_MC_30Y!AF$58)</x:f>
        <x:v>9336493.654845973</x:v>
      </x:c>
    </x:row>
    <x:row r="433">
      <x:c r="A433">
        <x:v>429</x:v>
      </x:c>
      <x:c r="B433" s="50" t="n">
        <x:f>MAX(0,Liquidity_30Y!$C$14+Real_MC_30Y!B$57-Real_MC_30Y!B$56)</x:f>
        <x:v>1029031.25</x:v>
      </x:c>
      <x:c r="C433" s="50" t="n">
        <x:f>MAX(0,B433*(1+EXP((LN(1+Real_MC_30Y!$J$11)-0.5*Real_MC_30Y!$J$12^2)+Real_MC_30Y!$J$12*((RAND()+RAND()+RAND()+RAND()+RAND()+RAND()+RAND()+RAND()+RAND()+RAND()+RAND()+RAND())-6))-1)+Real_MC_30Y!C$58)</x:f>
        <x:v>1249346.4657839108</x:v>
      </x:c>
      <x:c r="D433" s="50" t="n">
        <x:f>MAX(0,C433*(1+EXP((LN(1+Real_MC_30Y!$J$11)-0.5*Real_MC_30Y!$J$12^2)+Real_MC_30Y!$J$12*((RAND()+RAND()+RAND()+RAND()+RAND()+RAND()+RAND()+RAND()+RAND()+RAND()+RAND()+RAND())-6))-1)+Real_MC_30Y!D$58)</x:f>
        <x:v>1220071.2105124977</x:v>
      </x:c>
      <x:c r="E433" s="50" t="n">
        <x:f>MAX(0,D433*(1+EXP((LN(1+Real_MC_30Y!$J$11)-0.5*Real_MC_30Y!$J$12^2)+Real_MC_30Y!$J$12*((RAND()+RAND()+RAND()+RAND()+RAND()+RAND()+RAND()+RAND()+RAND()+RAND()+RAND()+RAND())-6))-1)+Real_MC_30Y!E$58)</x:f>
        <x:v>1203674.550906076</x:v>
      </x:c>
      <x:c r="F433" s="50" t="n">
        <x:f>MAX(0,E433*(1+EXP((LN(1+Real_MC_30Y!$J$11)-0.5*Real_MC_30Y!$J$12^2)+Real_MC_30Y!$J$12*((RAND()+RAND()+RAND()+RAND()+RAND()+RAND()+RAND()+RAND()+RAND()+RAND()+RAND()+RAND())-6))-1)+Real_MC_30Y!F$58)</x:f>
        <x:v>1406110.3976682061</x:v>
      </x:c>
      <x:c r="G433" s="50" t="n">
        <x:f>MAX(0,F433*(1+EXP((LN(1+Real_MC_30Y!$J$11)-0.5*Real_MC_30Y!$J$12^2)+Real_MC_30Y!$J$12*((RAND()+RAND()+RAND()+RAND()+RAND()+RAND()+RAND()+RAND()+RAND()+RAND()+RAND()+RAND())-6))-1)+Real_MC_30Y!G$58)</x:f>
        <x:v>1425243.8588917297</x:v>
      </x:c>
      <x:c r="H433" s="50" t="n">
        <x:f>MAX(0,G433*(1+EXP((LN(1+Real_MC_30Y!$J$11)-0.5*Real_MC_30Y!$J$12^2)+Real_MC_30Y!$J$12*((RAND()+RAND()+RAND()+RAND()+RAND()+RAND()+RAND()+RAND()+RAND()+RAND()+RAND()+RAND())-6))-1)+Real_MC_30Y!H$58)</x:f>
        <x:v>1605384.9169309658</x:v>
      </x:c>
      <x:c r="I433" s="50" t="n">
        <x:f>MAX(0,H433*(1+EXP((LN(1+Real_MC_30Y!$J$11)-0.5*Real_MC_30Y!$J$12^2)+Real_MC_30Y!$J$12*((RAND()+RAND()+RAND()+RAND()+RAND()+RAND()+RAND()+RAND()+RAND()+RAND()+RAND()+RAND())-6))-1)+Real_MC_30Y!I$58)</x:f>
        <x:v>1563189.3496644443</x:v>
      </x:c>
      <x:c r="J433" s="50" t="n">
        <x:f>MAX(0,I433*(1+EXP((LN(1+Real_MC_30Y!$J$11)-0.5*Real_MC_30Y!$J$12^2)+Real_MC_30Y!$J$12*((RAND()+RAND()+RAND()+RAND()+RAND()+RAND()+RAND()+RAND()+RAND()+RAND()+RAND()+RAND())-6))-1)+Real_MC_30Y!J$58)</x:f>
        <x:v>1653525.8323412542</x:v>
      </x:c>
      <x:c r="K433" s="50" t="n">
        <x:f>MAX(0,J433*(1+EXP((LN(1+Real_MC_30Y!$J$11)-0.5*Real_MC_30Y!$J$12^2)+Real_MC_30Y!$J$12*((RAND()+RAND()+RAND()+RAND()+RAND()+RAND()+RAND()+RAND()+RAND()+RAND()+RAND()+RAND())-6))-1)+Real_MC_30Y!K$58)</x:f>
        <x:v>1975743.112538118</x:v>
      </x:c>
      <x:c r="L433" s="50" t="n">
        <x:f>MAX(0,K433*(1+EXP((LN(1+Real_MC_30Y!$J$11)-0.5*Real_MC_30Y!$J$12^2)+Real_MC_30Y!$J$12*((RAND()+RAND()+RAND()+RAND()+RAND()+RAND()+RAND()+RAND()+RAND()+RAND()+RAND()+RAND())-6))-1)+Real_MC_30Y!L$58)</x:f>
        <x:v>1986516.8815234683</x:v>
      </x:c>
      <x:c r="M433" s="50" t="n">
        <x:f>MAX(0,L433*(1+EXP((LN(1+Real_MC_30Y!$J$11)-0.5*Real_MC_30Y!$J$12^2)+Real_MC_30Y!$J$12*((RAND()+RAND()+RAND()+RAND()+RAND()+RAND()+RAND()+RAND()+RAND()+RAND()+RAND()+RAND())-6))-1)+Real_MC_30Y!M$58)</x:f>
        <x:v>2208755.7641639286</x:v>
      </x:c>
      <x:c r="N433" s="50" t="n">
        <x:f>MAX(0,M433*(1+EXP((LN(1+Real_MC_30Y!$J$11)-0.5*Real_MC_30Y!$J$12^2)+Real_MC_30Y!$J$12*((RAND()+RAND()+RAND()+RAND()+RAND()+RAND()+RAND()+RAND()+RAND()+RAND()+RAND()+RAND())-6))-1)+Real_MC_30Y!N$58)</x:f>
        <x:v>2545613.0031009535</x:v>
      </x:c>
      <x:c r="O433" s="50" t="n">
        <x:f>MAX(0,N433*(1+EXP((LN(1+Real_MC_30Y!$J$11)-0.5*Real_MC_30Y!$J$12^2)+Real_MC_30Y!$J$12*((RAND()+RAND()+RAND()+RAND()+RAND()+RAND()+RAND()+RAND()+RAND()+RAND()+RAND()+RAND())-6))-1)+Real_MC_30Y!O$58)</x:f>
        <x:v>2869145.22262406</x:v>
      </x:c>
      <x:c r="P433" s="50" t="n">
        <x:f>MAX(0,O433*(1+EXP((LN(1+Real_MC_30Y!$J$11)-0.5*Real_MC_30Y!$J$12^2)+Real_MC_30Y!$J$12*((RAND()+RAND()+RAND()+RAND()+RAND()+RAND()+RAND()+RAND()+RAND()+RAND()+RAND()+RAND())-6))-1)+Real_MC_30Y!P$58)</x:f>
        <x:v>3458041.458911701</x:v>
      </x:c>
      <x:c r="Q433" s="50" t="n">
        <x:f>MAX(0,P433*(1+EXP((LN(1+Real_MC_30Y!$J$11)-0.5*Real_MC_30Y!$J$12^2)+Real_MC_30Y!$J$12*((RAND()+RAND()+RAND()+RAND()+RAND()+RAND()+RAND()+RAND()+RAND()+RAND()+RAND()+RAND())-6))-1)+Real_MC_30Y!Q$58)</x:f>
        <x:v>3851634.309400686</x:v>
      </x:c>
      <x:c r="R433" s="50" t="n">
        <x:f>MAX(0,Q433*(1+EXP((LN(1+Real_MC_30Y!$J$11)-0.5*Real_MC_30Y!$J$12^2)+Real_MC_30Y!$J$12*((RAND()+RAND()+RAND()+RAND()+RAND()+RAND()+RAND()+RAND()+RAND()+RAND()+RAND()+RAND())-6))-1)+Real_MC_30Y!R$58)</x:f>
        <x:v>4399169.781525802</x:v>
      </x:c>
      <x:c r="S433" s="50" t="n">
        <x:f>MAX(0,R433*(1+EXP((LN(1+Real_MC_30Y!$J$11)-0.5*Real_MC_30Y!$J$12^2)+Real_MC_30Y!$J$12*((RAND()+RAND()+RAND()+RAND()+RAND()+RAND()+RAND()+RAND()+RAND()+RAND()+RAND()+RAND())-6))-1)+Real_MC_30Y!S$58)</x:f>
        <x:v>4173860.824875844</x:v>
      </x:c>
      <x:c r="T433" s="50" t="n">
        <x:f>MAX(0,S433*(1+EXP((LN(1+Real_MC_30Y!$J$11)-0.5*Real_MC_30Y!$J$12^2)+Real_MC_30Y!$J$12*((RAND()+RAND()+RAND()+RAND()+RAND()+RAND()+RAND()+RAND()+RAND()+RAND()+RAND()+RAND())-6))-1)+Real_MC_30Y!T$58)</x:f>
        <x:v>4186710.564372337</x:v>
      </x:c>
      <x:c r="U433" s="50" t="n">
        <x:f>MAX(0,T433*(1+EXP((LN(1+Real_MC_30Y!$J$11)-0.5*Real_MC_30Y!$J$12^2)+Real_MC_30Y!$J$12*((RAND()+RAND()+RAND()+RAND()+RAND()+RAND()+RAND()+RAND()+RAND()+RAND()+RAND()+RAND())-6))-1)+Real_MC_30Y!U$58)</x:f>
        <x:v>6174562.068817835</x:v>
      </x:c>
      <x:c r="V433" s="50" t="n">
        <x:f>MAX(0,U433*(1+EXP((LN(1+Real_MC_30Y!$J$11)-0.5*Real_MC_30Y!$J$12^2)+Real_MC_30Y!$J$12*((RAND()+RAND()+RAND()+RAND()+RAND()+RAND()+RAND()+RAND()+RAND()+RAND()+RAND()+RAND())-6))-1)+Real_MC_30Y!V$58)</x:f>
        <x:v>5824912.7215057835</x:v>
      </x:c>
      <x:c r="W433" s="50" t="n">
        <x:f>MAX(0,V433*(1+EXP((LN(1+Real_MC_30Y!$J$11)-0.5*Real_MC_30Y!$J$12^2)+Real_MC_30Y!$J$12*((RAND()+RAND()+RAND()+RAND()+RAND()+RAND()+RAND()+RAND()+RAND()+RAND()+RAND()+RAND())-6))-1)+Real_MC_30Y!W$58)</x:f>
        <x:v>4595528.908532415</x:v>
      </x:c>
      <x:c r="X433" s="50" t="n">
        <x:f>MAX(0,W433*(1+EXP((LN(1+Real_MC_30Y!$J$11)-0.5*Real_MC_30Y!$J$12^2)+Real_MC_30Y!$J$12*((RAND()+RAND()+RAND()+RAND()+RAND()+RAND()+RAND()+RAND()+RAND()+RAND()+RAND()+RAND())-6))-1)+Real_MC_30Y!X$58)</x:f>
        <x:v>4057531.4716924103</x:v>
      </x:c>
      <x:c r="Y433" s="50" t="n">
        <x:f>MAX(0,X433*(1+EXP((LN(1+Real_MC_30Y!$J$11)-0.5*Real_MC_30Y!$J$12^2)+Real_MC_30Y!$J$12*((RAND()+RAND()+RAND()+RAND()+RAND()+RAND()+RAND()+RAND()+RAND()+RAND()+RAND()+RAND())-6))-1)+Real_MC_30Y!Y$58)</x:f>
        <x:v>4139971.68852704</x:v>
      </x:c>
      <x:c r="Z433" s="50" t="n">
        <x:f>MAX(0,Y433*(1+EXP((LN(1+Real_MC_30Y!$J$11)-0.5*Real_MC_30Y!$J$12^2)+Real_MC_30Y!$J$12*((RAND()+RAND()+RAND()+RAND()+RAND()+RAND()+RAND()+RAND()+RAND()+RAND()+RAND()+RAND())-6))-1)+Real_MC_30Y!Z$58)</x:f>
        <x:v>4457238.680212364</x:v>
      </x:c>
      <x:c r="AA433" s="50" t="n">
        <x:f>MAX(0,Z433*(1+EXP((LN(1+Real_MC_30Y!$J$11)-0.5*Real_MC_30Y!$J$12^2)+Real_MC_30Y!$J$12*((RAND()+RAND()+RAND()+RAND()+RAND()+RAND()+RAND()+RAND()+RAND()+RAND()+RAND()+RAND())-6))-1)+Real_MC_30Y!AA$58)</x:f>
        <x:v>4602756.711684791</x:v>
      </x:c>
      <x:c r="AB433" s="50" t="n">
        <x:f>MAX(0,AA433*(1+EXP((LN(1+Real_MC_30Y!$J$11)-0.5*Real_MC_30Y!$J$12^2)+Real_MC_30Y!$J$12*((RAND()+RAND()+RAND()+RAND()+RAND()+RAND()+RAND()+RAND()+RAND()+RAND()+RAND()+RAND())-6))-1)+Real_MC_30Y!AB$58)</x:f>
        <x:v>4082366.857942868</x:v>
      </x:c>
      <x:c r="AC433" s="50" t="n">
        <x:f>MAX(0,AB433*(1+EXP((LN(1+Real_MC_30Y!$J$11)-0.5*Real_MC_30Y!$J$12^2)+Real_MC_30Y!$J$12*((RAND()+RAND()+RAND()+RAND()+RAND()+RAND()+RAND()+RAND()+RAND()+RAND()+RAND()+RAND())-6))-1)+Real_MC_30Y!AC$58)</x:f>
        <x:v>4327051.685379868</x:v>
      </x:c>
      <x:c r="AD433" s="50" t="n">
        <x:f>MAX(0,AC433*(1+EXP((LN(1+Real_MC_30Y!$J$11)-0.5*Real_MC_30Y!$J$12^2)+Real_MC_30Y!$J$12*((RAND()+RAND()+RAND()+RAND()+RAND()+RAND()+RAND()+RAND()+RAND()+RAND()+RAND()+RAND())-6))-1)+Real_MC_30Y!AD$58)</x:f>
        <x:v>4440377.636380474</x:v>
      </x:c>
      <x:c r="AE433" s="50" t="n">
        <x:f>MAX(0,AD433*(1+EXP((LN(1+Real_MC_30Y!$J$11)-0.5*Real_MC_30Y!$J$12^2)+Real_MC_30Y!$J$12*((RAND()+RAND()+RAND()+RAND()+RAND()+RAND()+RAND()+RAND()+RAND()+RAND()+RAND()+RAND())-6))-1)+Real_MC_30Y!AE$58)</x:f>
        <x:v>5085298.995845211</x:v>
      </x:c>
      <x:c r="AF433" s="50" t="n">
        <x:f>MAX(0,AE433*(1+EXP((LN(1+Real_MC_30Y!$J$11)-0.5*Real_MC_30Y!$J$12^2)+Real_MC_30Y!$J$12*((RAND()+RAND()+RAND()+RAND()+RAND()+RAND()+RAND()+RAND()+RAND()+RAND()+RAND()+RAND())-6))-1)+Real_MC_30Y!AF$58)</x:f>
        <x:v>4436028.865105216</x:v>
      </x:c>
    </x:row>
    <x:row r="434">
      <x:c r="A434">
        <x:v>430</x:v>
      </x:c>
      <x:c r="B434" s="50" t="n">
        <x:f>MAX(0,Liquidity_30Y!$C$14+Real_MC_30Y!B$57-Real_MC_30Y!B$56)</x:f>
        <x:v>1029031.25</x:v>
      </x:c>
      <x:c r="C434" s="50" t="n">
        <x:f>MAX(0,B434*(1+EXP((LN(1+Real_MC_30Y!$J$11)-0.5*Real_MC_30Y!$J$12^2)+Real_MC_30Y!$J$12*((RAND()+RAND()+RAND()+RAND()+RAND()+RAND()+RAND()+RAND()+RAND()+RAND()+RAND()+RAND())-6))-1)+Real_MC_30Y!C$58)</x:f>
        <x:v>1325098.39726436</x:v>
      </x:c>
      <x:c r="D434" s="50" t="n">
        <x:f>MAX(0,C434*(1+EXP((LN(1+Real_MC_30Y!$J$11)-0.5*Real_MC_30Y!$J$12^2)+Real_MC_30Y!$J$12*((RAND()+RAND()+RAND()+RAND()+RAND()+RAND()+RAND()+RAND()+RAND()+RAND()+RAND()+RAND())-6))-1)+Real_MC_30Y!D$58)</x:f>
        <x:v>1517641.5487797006</x:v>
      </x:c>
      <x:c r="E434" s="50" t="n">
        <x:f>MAX(0,D434*(1+EXP((LN(1+Real_MC_30Y!$J$11)-0.5*Real_MC_30Y!$J$12^2)+Real_MC_30Y!$J$12*((RAND()+RAND()+RAND()+RAND()+RAND()+RAND()+RAND()+RAND()+RAND()+RAND()+RAND()+RAND())-6))-1)+Real_MC_30Y!E$58)</x:f>
        <x:v>1870562.1615324195</x:v>
      </x:c>
      <x:c r="F434" s="50" t="n">
        <x:f>MAX(0,E434*(1+EXP((LN(1+Real_MC_30Y!$J$11)-0.5*Real_MC_30Y!$J$12^2)+Real_MC_30Y!$J$12*((RAND()+RAND()+RAND()+RAND()+RAND()+RAND()+RAND()+RAND()+RAND()+RAND()+RAND()+RAND())-6))-1)+Real_MC_30Y!F$58)</x:f>
        <x:v>1628960.972291789</x:v>
      </x:c>
      <x:c r="G434" s="50" t="n">
        <x:f>MAX(0,F434*(1+EXP((LN(1+Real_MC_30Y!$J$11)-0.5*Real_MC_30Y!$J$12^2)+Real_MC_30Y!$J$12*((RAND()+RAND()+RAND()+RAND()+RAND()+RAND()+RAND()+RAND()+RAND()+RAND()+RAND()+RAND())-6))-1)+Real_MC_30Y!G$58)</x:f>
        <x:v>1601256.756148301</x:v>
      </x:c>
      <x:c r="H434" s="50" t="n">
        <x:f>MAX(0,G434*(1+EXP((LN(1+Real_MC_30Y!$J$11)-0.5*Real_MC_30Y!$J$12^2)+Real_MC_30Y!$J$12*((RAND()+RAND()+RAND()+RAND()+RAND()+RAND()+RAND()+RAND()+RAND()+RAND()+RAND()+RAND())-6))-1)+Real_MC_30Y!H$58)</x:f>
        <x:v>2151165.5523813926</x:v>
      </x:c>
      <x:c r="I434" s="50" t="n">
        <x:f>MAX(0,H434*(1+EXP((LN(1+Real_MC_30Y!$J$11)-0.5*Real_MC_30Y!$J$12^2)+Real_MC_30Y!$J$12*((RAND()+RAND()+RAND()+RAND()+RAND()+RAND()+RAND()+RAND()+RAND()+RAND()+RAND()+RAND())-6))-1)+Real_MC_30Y!I$58)</x:f>
        <x:v>1635158.092142115</x:v>
      </x:c>
      <x:c r="J434" s="50" t="n">
        <x:f>MAX(0,I434*(1+EXP((LN(1+Real_MC_30Y!$J$11)-0.5*Real_MC_30Y!$J$12^2)+Real_MC_30Y!$J$12*((RAND()+RAND()+RAND()+RAND()+RAND()+RAND()+RAND()+RAND()+RAND()+RAND()+RAND()+RAND())-6))-1)+Real_MC_30Y!J$58)</x:f>
        <x:v>1413350.0884726746</x:v>
      </x:c>
      <x:c r="K434" s="50" t="n">
        <x:f>MAX(0,J434*(1+EXP((LN(1+Real_MC_30Y!$J$11)-0.5*Real_MC_30Y!$J$12^2)+Real_MC_30Y!$J$12*((RAND()+RAND()+RAND()+RAND()+RAND()+RAND()+RAND()+RAND()+RAND()+RAND()+RAND()+RAND())-6))-1)+Real_MC_30Y!K$58)</x:f>
        <x:v>1681824.9503627978</x:v>
      </x:c>
      <x:c r="L434" s="50" t="n">
        <x:f>MAX(0,K434*(1+EXP((LN(1+Real_MC_30Y!$J$11)-0.5*Real_MC_30Y!$J$12^2)+Real_MC_30Y!$J$12*((RAND()+RAND()+RAND()+RAND()+RAND()+RAND()+RAND()+RAND()+RAND()+RAND()+RAND()+RAND())-6))-1)+Real_MC_30Y!L$58)</x:f>
        <x:v>1835946.915827911</x:v>
      </x:c>
      <x:c r="M434" s="50" t="n">
        <x:f>MAX(0,L434*(1+EXP((LN(1+Real_MC_30Y!$J$11)-0.5*Real_MC_30Y!$J$12^2)+Real_MC_30Y!$J$12*((RAND()+RAND()+RAND()+RAND()+RAND()+RAND()+RAND()+RAND()+RAND()+RAND()+RAND()+RAND())-6))-1)+Real_MC_30Y!M$58)</x:f>
        <x:v>2100708.1716425335</x:v>
      </x:c>
      <x:c r="N434" s="50" t="n">
        <x:f>MAX(0,M434*(1+EXP((LN(1+Real_MC_30Y!$J$11)-0.5*Real_MC_30Y!$J$12^2)+Real_MC_30Y!$J$12*((RAND()+RAND()+RAND()+RAND()+RAND()+RAND()+RAND()+RAND()+RAND()+RAND()+RAND()+RAND())-6))-1)+Real_MC_30Y!N$58)</x:f>
        <x:v>2029123.6424580335</x:v>
      </x:c>
      <x:c r="O434" s="50" t="n">
        <x:f>MAX(0,N434*(1+EXP((LN(1+Real_MC_30Y!$J$11)-0.5*Real_MC_30Y!$J$12^2)+Real_MC_30Y!$J$12*((RAND()+RAND()+RAND()+RAND()+RAND()+RAND()+RAND()+RAND()+RAND()+RAND()+RAND()+RAND())-6))-1)+Real_MC_30Y!O$58)</x:f>
        <x:v>2378002.0155931055</x:v>
      </x:c>
      <x:c r="P434" s="50" t="n">
        <x:f>MAX(0,O434*(1+EXP((LN(1+Real_MC_30Y!$J$11)-0.5*Real_MC_30Y!$J$12^2)+Real_MC_30Y!$J$12*((RAND()+RAND()+RAND()+RAND()+RAND()+RAND()+RAND()+RAND()+RAND()+RAND()+RAND()+RAND())-6))-1)+Real_MC_30Y!P$58)</x:f>
        <x:v>2388587.465872871</x:v>
      </x:c>
      <x:c r="Q434" s="50" t="n">
        <x:f>MAX(0,P434*(1+EXP((LN(1+Real_MC_30Y!$J$11)-0.5*Real_MC_30Y!$J$12^2)+Real_MC_30Y!$J$12*((RAND()+RAND()+RAND()+RAND()+RAND()+RAND()+RAND()+RAND()+RAND()+RAND()+RAND()+RAND())-6))-1)+Real_MC_30Y!Q$58)</x:f>
        <x:v>2975371.6245906823</x:v>
      </x:c>
      <x:c r="R434" s="50" t="n">
        <x:f>MAX(0,Q434*(1+EXP((LN(1+Real_MC_30Y!$J$11)-0.5*Real_MC_30Y!$J$12^2)+Real_MC_30Y!$J$12*((RAND()+RAND()+RAND()+RAND()+RAND()+RAND()+RAND()+RAND()+RAND()+RAND()+RAND()+RAND())-6))-1)+Real_MC_30Y!R$58)</x:f>
        <x:v>2677998.038730095</x:v>
      </x:c>
      <x:c r="S434" s="50" t="n">
        <x:f>MAX(0,R434*(1+EXP((LN(1+Real_MC_30Y!$J$11)-0.5*Real_MC_30Y!$J$12^2)+Real_MC_30Y!$J$12*((RAND()+RAND()+RAND()+RAND()+RAND()+RAND()+RAND()+RAND()+RAND()+RAND()+RAND()+RAND())-6))-1)+Real_MC_30Y!S$58)</x:f>
        <x:v>2697831.5716548013</x:v>
      </x:c>
      <x:c r="T434" s="50" t="n">
        <x:f>MAX(0,S434*(1+EXP((LN(1+Real_MC_30Y!$J$11)-0.5*Real_MC_30Y!$J$12^2)+Real_MC_30Y!$J$12*((RAND()+RAND()+RAND()+RAND()+RAND()+RAND()+RAND()+RAND()+RAND()+RAND()+RAND()+RAND())-6))-1)+Real_MC_30Y!T$58)</x:f>
        <x:v>3132054.7878596326</x:v>
      </x:c>
      <x:c r="U434" s="50" t="n">
        <x:f>MAX(0,T434*(1+EXP((LN(1+Real_MC_30Y!$J$11)-0.5*Real_MC_30Y!$J$12^2)+Real_MC_30Y!$J$12*((RAND()+RAND()+RAND()+RAND()+RAND()+RAND()+RAND()+RAND()+RAND()+RAND()+RAND()+RAND())-6))-1)+Real_MC_30Y!U$58)</x:f>
        <x:v>3225736.21151627</x:v>
      </x:c>
      <x:c r="V434" s="50" t="n">
        <x:f>MAX(0,U434*(1+EXP((LN(1+Real_MC_30Y!$J$11)-0.5*Real_MC_30Y!$J$12^2)+Real_MC_30Y!$J$12*((RAND()+RAND()+RAND()+RAND()+RAND()+RAND()+RAND()+RAND()+RAND()+RAND()+RAND()+RAND())-6))-1)+Real_MC_30Y!V$58)</x:f>
        <x:v>2542484.1686701174</x:v>
      </x:c>
      <x:c r="W434" s="50" t="n">
        <x:f>MAX(0,V434*(1+EXP((LN(1+Real_MC_30Y!$J$11)-0.5*Real_MC_30Y!$J$12^2)+Real_MC_30Y!$J$12*((RAND()+RAND()+RAND()+RAND()+RAND()+RAND()+RAND()+RAND()+RAND()+RAND()+RAND()+RAND())-6))-1)+Real_MC_30Y!W$58)</x:f>
        <x:v>3043126.4507293794</x:v>
      </x:c>
      <x:c r="X434" s="50" t="n">
        <x:f>MAX(0,W434*(1+EXP((LN(1+Real_MC_30Y!$J$11)-0.5*Real_MC_30Y!$J$12^2)+Real_MC_30Y!$J$12*((RAND()+RAND()+RAND()+RAND()+RAND()+RAND()+RAND()+RAND()+RAND()+RAND()+RAND()+RAND())-6))-1)+Real_MC_30Y!X$58)</x:f>
        <x:v>3511221.5873539383</x:v>
      </x:c>
      <x:c r="Y434" s="50" t="n">
        <x:f>MAX(0,X434*(1+EXP((LN(1+Real_MC_30Y!$J$11)-0.5*Real_MC_30Y!$J$12^2)+Real_MC_30Y!$J$12*((RAND()+RAND()+RAND()+RAND()+RAND()+RAND()+RAND()+RAND()+RAND()+RAND()+RAND()+RAND())-6))-1)+Real_MC_30Y!Y$58)</x:f>
        <x:v>3878551.907405423</x:v>
      </x:c>
      <x:c r="Z434" s="50" t="n">
        <x:f>MAX(0,Y434*(1+EXP((LN(1+Real_MC_30Y!$J$11)-0.5*Real_MC_30Y!$J$12^2)+Real_MC_30Y!$J$12*((RAND()+RAND()+RAND()+RAND()+RAND()+RAND()+RAND()+RAND()+RAND()+RAND()+RAND()+RAND())-6))-1)+Real_MC_30Y!Z$58)</x:f>
        <x:v>3678021.0704133767</x:v>
      </x:c>
      <x:c r="AA434" s="50" t="n">
        <x:f>MAX(0,Z434*(1+EXP((LN(1+Real_MC_30Y!$J$11)-0.5*Real_MC_30Y!$J$12^2)+Real_MC_30Y!$J$12*((RAND()+RAND()+RAND()+RAND()+RAND()+RAND()+RAND()+RAND()+RAND()+RAND()+RAND()+RAND())-6))-1)+Real_MC_30Y!AA$58)</x:f>
        <x:v>4388138.605645127</x:v>
      </x:c>
      <x:c r="AB434" s="50" t="n">
        <x:f>MAX(0,AA434*(1+EXP((LN(1+Real_MC_30Y!$J$11)-0.5*Real_MC_30Y!$J$12^2)+Real_MC_30Y!$J$12*((RAND()+RAND()+RAND()+RAND()+RAND()+RAND()+RAND()+RAND()+RAND()+RAND()+RAND()+RAND())-6))-1)+Real_MC_30Y!AB$58)</x:f>
        <x:v>5082355.212317703</x:v>
      </x:c>
      <x:c r="AC434" s="50" t="n">
        <x:f>MAX(0,AB434*(1+EXP((LN(1+Real_MC_30Y!$J$11)-0.5*Real_MC_30Y!$J$12^2)+Real_MC_30Y!$J$12*((RAND()+RAND()+RAND()+RAND()+RAND()+RAND()+RAND()+RAND()+RAND()+RAND()+RAND()+RAND())-6))-1)+Real_MC_30Y!AC$58)</x:f>
        <x:v>4436460.726063849</x:v>
      </x:c>
      <x:c r="AD434" s="50" t="n">
        <x:f>MAX(0,AC434*(1+EXP((LN(1+Real_MC_30Y!$J$11)-0.5*Real_MC_30Y!$J$12^2)+Real_MC_30Y!$J$12*((RAND()+RAND()+RAND()+RAND()+RAND()+RAND()+RAND()+RAND()+RAND()+RAND()+RAND()+RAND())-6))-1)+Real_MC_30Y!AD$58)</x:f>
        <x:v>5305855.218191537</x:v>
      </x:c>
      <x:c r="AE434" s="50" t="n">
        <x:f>MAX(0,AD434*(1+EXP((LN(1+Real_MC_30Y!$J$11)-0.5*Real_MC_30Y!$J$12^2)+Real_MC_30Y!$J$12*((RAND()+RAND()+RAND()+RAND()+RAND()+RAND()+RAND()+RAND()+RAND()+RAND()+RAND()+RAND())-6))-1)+Real_MC_30Y!AE$58)</x:f>
        <x:v>4755432.053991473</x:v>
      </x:c>
      <x:c r="AF434" s="50" t="n">
        <x:f>MAX(0,AE434*(1+EXP((LN(1+Real_MC_30Y!$J$11)-0.5*Real_MC_30Y!$J$12^2)+Real_MC_30Y!$J$12*((RAND()+RAND()+RAND()+RAND()+RAND()+RAND()+RAND()+RAND()+RAND()+RAND()+RAND()+RAND())-6))-1)+Real_MC_30Y!AF$58)</x:f>
        <x:v>4708233.843056125</x:v>
      </x:c>
    </x:row>
    <x:row r="435">
      <x:c r="A435">
        <x:v>431</x:v>
      </x:c>
      <x:c r="B435" s="50" t="n">
        <x:f>MAX(0,Liquidity_30Y!$C$14+Real_MC_30Y!B$57-Real_MC_30Y!B$56)</x:f>
        <x:v>1029031.25</x:v>
      </x:c>
      <x:c r="C435" s="50" t="n">
        <x:f>MAX(0,B435*(1+EXP((LN(1+Real_MC_30Y!$J$11)-0.5*Real_MC_30Y!$J$12^2)+Real_MC_30Y!$J$12*((RAND()+RAND()+RAND()+RAND()+RAND()+RAND()+RAND()+RAND()+RAND()+RAND()+RAND()+RAND())-6))-1)+Real_MC_30Y!C$58)</x:f>
        <x:v>894648.0403433214</x:v>
      </x:c>
      <x:c r="D435" s="50" t="n">
        <x:f>MAX(0,C435*(1+EXP((LN(1+Real_MC_30Y!$J$11)-0.5*Real_MC_30Y!$J$12^2)+Real_MC_30Y!$J$12*((RAND()+RAND()+RAND()+RAND()+RAND()+RAND()+RAND()+RAND()+RAND()+RAND()+RAND()+RAND())-6))-1)+Real_MC_30Y!D$58)</x:f>
        <x:v>726327.3616981776</x:v>
      </x:c>
      <x:c r="E435" s="50" t="n">
        <x:f>MAX(0,D435*(1+EXP((LN(1+Real_MC_30Y!$J$11)-0.5*Real_MC_30Y!$J$12^2)+Real_MC_30Y!$J$12*((RAND()+RAND()+RAND()+RAND()+RAND()+RAND()+RAND()+RAND()+RAND()+RAND()+RAND()+RAND())-6))-1)+Real_MC_30Y!E$58)</x:f>
        <x:v>828776.8154882723</x:v>
      </x:c>
      <x:c r="F435" s="50" t="n">
        <x:f>MAX(0,E435*(1+EXP((LN(1+Real_MC_30Y!$J$11)-0.5*Real_MC_30Y!$J$12^2)+Real_MC_30Y!$J$12*((RAND()+RAND()+RAND()+RAND()+RAND()+RAND()+RAND()+RAND()+RAND()+RAND()+RAND()+RAND())-6))-1)+Real_MC_30Y!F$58)</x:f>
        <x:v>1015517.3024290017</x:v>
      </x:c>
      <x:c r="G435" s="50" t="n">
        <x:f>MAX(0,F435*(1+EXP((LN(1+Real_MC_30Y!$J$11)-0.5*Real_MC_30Y!$J$12^2)+Real_MC_30Y!$J$12*((RAND()+RAND()+RAND()+RAND()+RAND()+RAND()+RAND()+RAND()+RAND()+RAND()+RAND()+RAND())-6))-1)+Real_MC_30Y!G$58)</x:f>
        <x:v>856349.976835255</x:v>
      </x:c>
      <x:c r="H435" s="50" t="n">
        <x:f>MAX(0,G435*(1+EXP((LN(1+Real_MC_30Y!$J$11)-0.5*Real_MC_30Y!$J$12^2)+Real_MC_30Y!$J$12*((RAND()+RAND()+RAND()+RAND()+RAND()+RAND()+RAND()+RAND()+RAND()+RAND()+RAND()+RAND())-6))-1)+Real_MC_30Y!H$58)</x:f>
        <x:v>611204.5406599852</x:v>
      </x:c>
      <x:c r="I435" s="50" t="n">
        <x:f>MAX(0,H435*(1+EXP((LN(1+Real_MC_30Y!$J$11)-0.5*Real_MC_30Y!$J$12^2)+Real_MC_30Y!$J$12*((RAND()+RAND()+RAND()+RAND()+RAND()+RAND()+RAND()+RAND()+RAND()+RAND()+RAND()+RAND())-6))-1)+Real_MC_30Y!I$58)</x:f>
        <x:v>472569.2291003502</x:v>
      </x:c>
      <x:c r="J435" s="50" t="n">
        <x:f>MAX(0,I435*(1+EXP((LN(1+Real_MC_30Y!$J$11)-0.5*Real_MC_30Y!$J$12^2)+Real_MC_30Y!$J$12*((RAND()+RAND()+RAND()+RAND()+RAND()+RAND()+RAND()+RAND()+RAND()+RAND()+RAND()+RAND())-6))-1)+Real_MC_30Y!J$58)</x:f>
        <x:v>561187.9609420894</x:v>
      </x:c>
      <x:c r="K435" s="50" t="n">
        <x:f>MAX(0,J435*(1+EXP((LN(1+Real_MC_30Y!$J$11)-0.5*Real_MC_30Y!$J$12^2)+Real_MC_30Y!$J$12*((RAND()+RAND()+RAND()+RAND()+RAND()+RAND()+RAND()+RAND()+RAND()+RAND()+RAND()+RAND())-6))-1)+Real_MC_30Y!K$58)</x:f>
        <x:v>609390.1268152621</x:v>
      </x:c>
      <x:c r="L435" s="50" t="n">
        <x:f>MAX(0,K435*(1+EXP((LN(1+Real_MC_30Y!$J$11)-0.5*Real_MC_30Y!$J$12^2)+Real_MC_30Y!$J$12*((RAND()+RAND()+RAND()+RAND()+RAND()+RAND()+RAND()+RAND()+RAND()+RAND()+RAND()+RAND())-6))-1)+Real_MC_30Y!L$58)</x:f>
        <x:v>760640.1266529654</x:v>
      </x:c>
      <x:c r="M435" s="50" t="n">
        <x:f>MAX(0,L435*(1+EXP((LN(1+Real_MC_30Y!$J$11)-0.5*Real_MC_30Y!$J$12^2)+Real_MC_30Y!$J$12*((RAND()+RAND()+RAND()+RAND()+RAND()+RAND()+RAND()+RAND()+RAND()+RAND()+RAND()+RAND())-6))-1)+Real_MC_30Y!M$58)</x:f>
        <x:v>851325.5560555693</x:v>
      </x:c>
      <x:c r="N435" s="50" t="n">
        <x:f>MAX(0,M435*(1+EXP((LN(1+Real_MC_30Y!$J$11)-0.5*Real_MC_30Y!$J$12^2)+Real_MC_30Y!$J$12*((RAND()+RAND()+RAND()+RAND()+RAND()+RAND()+RAND()+RAND()+RAND()+RAND()+RAND()+RAND())-6))-1)+Real_MC_30Y!N$58)</x:f>
        <x:v>858757.2519479734</x:v>
      </x:c>
      <x:c r="O435" s="50" t="n">
        <x:f>MAX(0,N435*(1+EXP((LN(1+Real_MC_30Y!$J$11)-0.5*Real_MC_30Y!$J$12^2)+Real_MC_30Y!$J$12*((RAND()+RAND()+RAND()+RAND()+RAND()+RAND()+RAND()+RAND()+RAND()+RAND()+RAND()+RAND())-6))-1)+Real_MC_30Y!O$58)</x:f>
        <x:v>849904.175051133</x:v>
      </x:c>
      <x:c r="P435" s="50" t="n">
        <x:f>MAX(0,O435*(1+EXP((LN(1+Real_MC_30Y!$J$11)-0.5*Real_MC_30Y!$J$12^2)+Real_MC_30Y!$J$12*((RAND()+RAND()+RAND()+RAND()+RAND()+RAND()+RAND()+RAND()+RAND()+RAND()+RAND()+RAND())-6))-1)+Real_MC_30Y!P$58)</x:f>
        <x:v>1201435.7900830607</x:v>
      </x:c>
      <x:c r="Q435" s="50" t="n">
        <x:f>MAX(0,P435*(1+EXP((LN(1+Real_MC_30Y!$J$11)-0.5*Real_MC_30Y!$J$12^2)+Real_MC_30Y!$J$12*((RAND()+RAND()+RAND()+RAND()+RAND()+RAND()+RAND()+RAND()+RAND()+RAND()+RAND()+RAND())-6))-1)+Real_MC_30Y!Q$58)</x:f>
        <x:v>1224282.7218841622</x:v>
      </x:c>
      <x:c r="R435" s="50" t="n">
        <x:f>MAX(0,Q435*(1+EXP((LN(1+Real_MC_30Y!$J$11)-0.5*Real_MC_30Y!$J$12^2)+Real_MC_30Y!$J$12*((RAND()+RAND()+RAND()+RAND()+RAND()+RAND()+RAND()+RAND()+RAND()+RAND()+RAND()+RAND())-6))-1)+Real_MC_30Y!R$58)</x:f>
        <x:v>1371471.9260454988</x:v>
      </x:c>
      <x:c r="S435" s="50" t="n">
        <x:f>MAX(0,R435*(1+EXP((LN(1+Real_MC_30Y!$J$11)-0.5*Real_MC_30Y!$J$12^2)+Real_MC_30Y!$J$12*((RAND()+RAND()+RAND()+RAND()+RAND()+RAND()+RAND()+RAND()+RAND()+RAND()+RAND()+RAND())-6))-1)+Real_MC_30Y!S$58)</x:f>
        <x:v>1520406.182928161</x:v>
      </x:c>
      <x:c r="T435" s="50" t="n">
        <x:f>MAX(0,S435*(1+EXP((LN(1+Real_MC_30Y!$J$11)-0.5*Real_MC_30Y!$J$12^2)+Real_MC_30Y!$J$12*((RAND()+RAND()+RAND()+RAND()+RAND()+RAND()+RAND()+RAND()+RAND()+RAND()+RAND()+RAND())-6))-1)+Real_MC_30Y!T$58)</x:f>
        <x:v>2077304.8225166001</x:v>
      </x:c>
      <x:c r="U435" s="50" t="n">
        <x:f>MAX(0,T435*(1+EXP((LN(1+Real_MC_30Y!$J$11)-0.5*Real_MC_30Y!$J$12^2)+Real_MC_30Y!$J$12*((RAND()+RAND()+RAND()+RAND()+RAND()+RAND()+RAND()+RAND()+RAND()+RAND()+RAND()+RAND())-6))-1)+Real_MC_30Y!U$58)</x:f>
        <x:v>2396972.2636574707</x:v>
      </x:c>
      <x:c r="V435" s="50" t="n">
        <x:f>MAX(0,U435*(1+EXP((LN(1+Real_MC_30Y!$J$11)-0.5*Real_MC_30Y!$J$12^2)+Real_MC_30Y!$J$12*((RAND()+RAND()+RAND()+RAND()+RAND()+RAND()+RAND()+RAND()+RAND()+RAND()+RAND()+RAND())-6))-1)+Real_MC_30Y!V$58)</x:f>
        <x:v>2094189.2567443778</x:v>
      </x:c>
      <x:c r="W435" s="50" t="n">
        <x:f>MAX(0,V435*(1+EXP((LN(1+Real_MC_30Y!$J$11)-0.5*Real_MC_30Y!$J$12^2)+Real_MC_30Y!$J$12*((RAND()+RAND()+RAND()+RAND()+RAND()+RAND()+RAND()+RAND()+RAND()+RAND()+RAND()+RAND())-6))-1)+Real_MC_30Y!W$58)</x:f>
        <x:v>2613214.259626177</x:v>
      </x:c>
      <x:c r="X435" s="50" t="n">
        <x:f>MAX(0,W435*(1+EXP((LN(1+Real_MC_30Y!$J$11)-0.5*Real_MC_30Y!$J$12^2)+Real_MC_30Y!$J$12*((RAND()+RAND()+RAND()+RAND()+RAND()+RAND()+RAND()+RAND()+RAND()+RAND()+RAND()+RAND())-6))-1)+Real_MC_30Y!X$58)</x:f>
        <x:v>2849798.6240062965</x:v>
      </x:c>
      <x:c r="Y435" s="50" t="n">
        <x:f>MAX(0,X435*(1+EXP((LN(1+Real_MC_30Y!$J$11)-0.5*Real_MC_30Y!$J$12^2)+Real_MC_30Y!$J$12*((RAND()+RAND()+RAND()+RAND()+RAND()+RAND()+RAND()+RAND()+RAND()+RAND()+RAND()+RAND())-6))-1)+Real_MC_30Y!Y$58)</x:f>
        <x:v>3379471.1116274763</x:v>
      </x:c>
      <x:c r="Z435" s="50" t="n">
        <x:f>MAX(0,Y435*(1+EXP((LN(1+Real_MC_30Y!$J$11)-0.5*Real_MC_30Y!$J$12^2)+Real_MC_30Y!$J$12*((RAND()+RAND()+RAND()+RAND()+RAND()+RAND()+RAND()+RAND()+RAND()+RAND()+RAND()+RAND())-6))-1)+Real_MC_30Y!Z$58)</x:f>
        <x:v>3109116.334120822</x:v>
      </x:c>
      <x:c r="AA435" s="50" t="n">
        <x:f>MAX(0,Z435*(1+EXP((LN(1+Real_MC_30Y!$J$11)-0.5*Real_MC_30Y!$J$12^2)+Real_MC_30Y!$J$12*((RAND()+RAND()+RAND()+RAND()+RAND()+RAND()+RAND()+RAND()+RAND()+RAND()+RAND()+RAND())-6))-1)+Real_MC_30Y!AA$58)</x:f>
        <x:v>3805131.855660603</x:v>
      </x:c>
      <x:c r="AB435" s="50" t="n">
        <x:f>MAX(0,AA435*(1+EXP((LN(1+Real_MC_30Y!$J$11)-0.5*Real_MC_30Y!$J$12^2)+Real_MC_30Y!$J$12*((RAND()+RAND()+RAND()+RAND()+RAND()+RAND()+RAND()+RAND()+RAND()+RAND()+RAND()+RAND())-6))-1)+Real_MC_30Y!AB$58)</x:f>
        <x:v>3116310.190929906</x:v>
      </x:c>
      <x:c r="AC435" s="50" t="n">
        <x:f>MAX(0,AB435*(1+EXP((LN(1+Real_MC_30Y!$J$11)-0.5*Real_MC_30Y!$J$12^2)+Real_MC_30Y!$J$12*((RAND()+RAND()+RAND()+RAND()+RAND()+RAND()+RAND()+RAND()+RAND()+RAND()+RAND()+RAND())-6))-1)+Real_MC_30Y!AC$58)</x:f>
        <x:v>2759896.8264303794</x:v>
      </x:c>
      <x:c r="AD435" s="50" t="n">
        <x:f>MAX(0,AC435*(1+EXP((LN(1+Real_MC_30Y!$J$11)-0.5*Real_MC_30Y!$J$12^2)+Real_MC_30Y!$J$12*((RAND()+RAND()+RAND()+RAND()+RAND()+RAND()+RAND()+RAND()+RAND()+RAND()+RAND()+RAND())-6))-1)+Real_MC_30Y!AD$58)</x:f>
        <x:v>3728302.4159054384</x:v>
      </x:c>
      <x:c r="AE435" s="50" t="n">
        <x:f>MAX(0,AD435*(1+EXP((LN(1+Real_MC_30Y!$J$11)-0.5*Real_MC_30Y!$J$12^2)+Real_MC_30Y!$J$12*((RAND()+RAND()+RAND()+RAND()+RAND()+RAND()+RAND()+RAND()+RAND()+RAND()+RAND()+RAND())-6))-1)+Real_MC_30Y!AE$58)</x:f>
        <x:v>5210112.065234888</x:v>
      </x:c>
      <x:c r="AF435" s="50" t="n">
        <x:f>MAX(0,AE435*(1+EXP((LN(1+Real_MC_30Y!$J$11)-0.5*Real_MC_30Y!$J$12^2)+Real_MC_30Y!$J$12*((RAND()+RAND()+RAND()+RAND()+RAND()+RAND()+RAND()+RAND()+RAND()+RAND()+RAND()+RAND())-6))-1)+Real_MC_30Y!AF$58)</x:f>
        <x:v>5368113.672600987</x:v>
      </x:c>
    </x:row>
    <x:row r="436">
      <x:c r="A436">
        <x:v>432</x:v>
      </x:c>
      <x:c r="B436" s="50" t="n">
        <x:f>MAX(0,Liquidity_30Y!$C$14+Real_MC_30Y!B$57-Real_MC_30Y!B$56)</x:f>
        <x:v>1029031.25</x:v>
      </x:c>
      <x:c r="C436" s="50" t="n">
        <x:f>MAX(0,B436*(1+EXP((LN(1+Real_MC_30Y!$J$11)-0.5*Real_MC_30Y!$J$12^2)+Real_MC_30Y!$J$12*((RAND()+RAND()+RAND()+RAND()+RAND()+RAND()+RAND()+RAND()+RAND()+RAND()+RAND()+RAND())-6))-1)+Real_MC_30Y!C$58)</x:f>
        <x:v>1232366.1535450118</x:v>
      </x:c>
      <x:c r="D436" s="50" t="n">
        <x:f>MAX(0,C436*(1+EXP((LN(1+Real_MC_30Y!$J$11)-0.5*Real_MC_30Y!$J$12^2)+Real_MC_30Y!$J$12*((RAND()+RAND()+RAND()+RAND()+RAND()+RAND()+RAND()+RAND()+RAND()+RAND()+RAND()+RAND())-6))-1)+Real_MC_30Y!D$58)</x:f>
        <x:v>1617251.0272329317</x:v>
      </x:c>
      <x:c r="E436" s="50" t="n">
        <x:f>MAX(0,D436*(1+EXP((LN(1+Real_MC_30Y!$J$11)-0.5*Real_MC_30Y!$J$12^2)+Real_MC_30Y!$J$12*((RAND()+RAND()+RAND()+RAND()+RAND()+RAND()+RAND()+RAND()+RAND()+RAND()+RAND()+RAND())-6))-1)+Real_MC_30Y!E$58)</x:f>
        <x:v>1505116.1245021657</x:v>
      </x:c>
      <x:c r="F436" s="50" t="n">
        <x:f>MAX(0,E436*(1+EXP((LN(1+Real_MC_30Y!$J$11)-0.5*Real_MC_30Y!$J$12^2)+Real_MC_30Y!$J$12*((RAND()+RAND()+RAND()+RAND()+RAND()+RAND()+RAND()+RAND()+RAND()+RAND()+RAND()+RAND())-6))-1)+Real_MC_30Y!F$58)</x:f>
        <x:v>1561626.000202613</x:v>
      </x:c>
      <x:c r="G436" s="50" t="n">
        <x:f>MAX(0,F436*(1+EXP((LN(1+Real_MC_30Y!$J$11)-0.5*Real_MC_30Y!$J$12^2)+Real_MC_30Y!$J$12*((RAND()+RAND()+RAND()+RAND()+RAND()+RAND()+RAND()+RAND()+RAND()+RAND()+RAND()+RAND())-6))-1)+Real_MC_30Y!G$58)</x:f>
        <x:v>1996700.6977825598</x:v>
      </x:c>
      <x:c r="H436" s="50" t="n">
        <x:f>MAX(0,G436*(1+EXP((LN(1+Real_MC_30Y!$J$11)-0.5*Real_MC_30Y!$J$12^2)+Real_MC_30Y!$J$12*((RAND()+RAND()+RAND()+RAND()+RAND()+RAND()+RAND()+RAND()+RAND()+RAND()+RAND()+RAND())-6))-1)+Real_MC_30Y!H$58)</x:f>
        <x:v>2296615.350174736</x:v>
      </x:c>
      <x:c r="I436" s="50" t="n">
        <x:f>MAX(0,H436*(1+EXP((LN(1+Real_MC_30Y!$J$11)-0.5*Real_MC_30Y!$J$12^2)+Real_MC_30Y!$J$12*((RAND()+RAND()+RAND()+RAND()+RAND()+RAND()+RAND()+RAND()+RAND()+RAND()+RAND()+RAND())-6))-1)+Real_MC_30Y!I$58)</x:f>
        <x:v>1950264.694432402</x:v>
      </x:c>
      <x:c r="J436" s="50" t="n">
        <x:f>MAX(0,I436*(1+EXP((LN(1+Real_MC_30Y!$J$11)-0.5*Real_MC_30Y!$J$12^2)+Real_MC_30Y!$J$12*((RAND()+RAND()+RAND()+RAND()+RAND()+RAND()+RAND()+RAND()+RAND()+RAND()+RAND()+RAND())-6))-1)+Real_MC_30Y!J$58)</x:f>
        <x:v>1810133.9584821267</x:v>
      </x:c>
      <x:c r="K436" s="50" t="n">
        <x:f>MAX(0,J436*(1+EXP((LN(1+Real_MC_30Y!$J$11)-0.5*Real_MC_30Y!$J$12^2)+Real_MC_30Y!$J$12*((RAND()+RAND()+RAND()+RAND()+RAND()+RAND()+RAND()+RAND()+RAND()+RAND()+RAND()+RAND())-6))-1)+Real_MC_30Y!K$58)</x:f>
        <x:v>2030885.691320994</x:v>
      </x:c>
      <x:c r="L436" s="50" t="n">
        <x:f>MAX(0,K436*(1+EXP((LN(1+Real_MC_30Y!$J$11)-0.5*Real_MC_30Y!$J$12^2)+Real_MC_30Y!$J$12*((RAND()+RAND()+RAND()+RAND()+RAND()+RAND()+RAND()+RAND()+RAND()+RAND()+RAND()+RAND())-6))-1)+Real_MC_30Y!L$58)</x:f>
        <x:v>1743258.1711489893</x:v>
      </x:c>
      <x:c r="M436" s="50" t="n">
        <x:f>MAX(0,L436*(1+EXP((LN(1+Real_MC_30Y!$J$11)-0.5*Real_MC_30Y!$J$12^2)+Real_MC_30Y!$J$12*((RAND()+RAND()+RAND()+RAND()+RAND()+RAND()+RAND()+RAND()+RAND()+RAND()+RAND()+RAND())-6))-1)+Real_MC_30Y!M$58)</x:f>
        <x:v>1848847.8819653231</x:v>
      </x:c>
      <x:c r="N436" s="50" t="n">
        <x:f>MAX(0,M436*(1+EXP((LN(1+Real_MC_30Y!$J$11)-0.5*Real_MC_30Y!$J$12^2)+Real_MC_30Y!$J$12*((RAND()+RAND()+RAND()+RAND()+RAND()+RAND()+RAND()+RAND()+RAND()+RAND()+RAND()+RAND())-6))-1)+Real_MC_30Y!N$58)</x:f>
        <x:v>1702056.4513102174</x:v>
      </x:c>
      <x:c r="O436" s="50" t="n">
        <x:f>MAX(0,N436*(1+EXP((LN(1+Real_MC_30Y!$J$11)-0.5*Real_MC_30Y!$J$12^2)+Real_MC_30Y!$J$12*((RAND()+RAND()+RAND()+RAND()+RAND()+RAND()+RAND()+RAND()+RAND()+RAND()+RAND()+RAND())-6))-1)+Real_MC_30Y!O$58)</x:f>
        <x:v>2129157.470409716</x:v>
      </x:c>
      <x:c r="P436" s="50" t="n">
        <x:f>MAX(0,O436*(1+EXP((LN(1+Real_MC_30Y!$J$11)-0.5*Real_MC_30Y!$J$12^2)+Real_MC_30Y!$J$12*((RAND()+RAND()+RAND()+RAND()+RAND()+RAND()+RAND()+RAND()+RAND()+RAND()+RAND()+RAND())-6))-1)+Real_MC_30Y!P$58)</x:f>
        <x:v>2382152.343941224</x:v>
      </x:c>
      <x:c r="Q436" s="50" t="n">
        <x:f>MAX(0,P436*(1+EXP((LN(1+Real_MC_30Y!$J$11)-0.5*Real_MC_30Y!$J$12^2)+Real_MC_30Y!$J$12*((RAND()+RAND()+RAND()+RAND()+RAND()+RAND()+RAND()+RAND()+RAND()+RAND()+RAND()+RAND())-6))-1)+Real_MC_30Y!Q$58)</x:f>
        <x:v>2207597.916722113</x:v>
      </x:c>
      <x:c r="R436" s="50" t="n">
        <x:f>MAX(0,Q436*(1+EXP((LN(1+Real_MC_30Y!$J$11)-0.5*Real_MC_30Y!$J$12^2)+Real_MC_30Y!$J$12*((RAND()+RAND()+RAND()+RAND()+RAND()+RAND()+RAND()+RAND()+RAND()+RAND()+RAND()+RAND())-6))-1)+Real_MC_30Y!R$58)</x:f>
        <x:v>2136542.1412453554</x:v>
      </x:c>
      <x:c r="S436" s="50" t="n">
        <x:f>MAX(0,R436*(1+EXP((LN(1+Real_MC_30Y!$J$11)-0.5*Real_MC_30Y!$J$12^2)+Real_MC_30Y!$J$12*((RAND()+RAND()+RAND()+RAND()+RAND()+RAND()+RAND()+RAND()+RAND()+RAND()+RAND()+RAND())-6))-1)+Real_MC_30Y!S$58)</x:f>
        <x:v>2161568.8971872856</x:v>
      </x:c>
      <x:c r="T436" s="50" t="n">
        <x:f>MAX(0,S436*(1+EXP((LN(1+Real_MC_30Y!$J$11)-0.5*Real_MC_30Y!$J$12^2)+Real_MC_30Y!$J$12*((RAND()+RAND()+RAND()+RAND()+RAND()+RAND()+RAND()+RAND()+RAND()+RAND()+RAND()+RAND())-6))-1)+Real_MC_30Y!T$58)</x:f>
        <x:v>2484125.751091293</x:v>
      </x:c>
      <x:c r="U436" s="50" t="n">
        <x:f>MAX(0,T436*(1+EXP((LN(1+Real_MC_30Y!$J$11)-0.5*Real_MC_30Y!$J$12^2)+Real_MC_30Y!$J$12*((RAND()+RAND()+RAND()+RAND()+RAND()+RAND()+RAND()+RAND()+RAND()+RAND()+RAND()+RAND())-6))-1)+Real_MC_30Y!U$58)</x:f>
        <x:v>2588909.6625336227</x:v>
      </x:c>
      <x:c r="V436" s="50" t="n">
        <x:f>MAX(0,U436*(1+EXP((LN(1+Real_MC_30Y!$J$11)-0.5*Real_MC_30Y!$J$12^2)+Real_MC_30Y!$J$12*((RAND()+RAND()+RAND()+RAND()+RAND()+RAND()+RAND()+RAND()+RAND()+RAND()+RAND()+RAND())-6))-1)+Real_MC_30Y!V$58)</x:f>
        <x:v>3325161.525534506</x:v>
      </x:c>
      <x:c r="W436" s="50" t="n">
        <x:f>MAX(0,V436*(1+EXP((LN(1+Real_MC_30Y!$J$11)-0.5*Real_MC_30Y!$J$12^2)+Real_MC_30Y!$J$12*((RAND()+RAND()+RAND()+RAND()+RAND()+RAND()+RAND()+RAND()+RAND()+RAND()+RAND()+RAND())-6))-1)+Real_MC_30Y!W$58)</x:f>
        <x:v>3683749.2504754607</x:v>
      </x:c>
      <x:c r="X436" s="50" t="n">
        <x:f>MAX(0,W436*(1+EXP((LN(1+Real_MC_30Y!$J$11)-0.5*Real_MC_30Y!$J$12^2)+Real_MC_30Y!$J$12*((RAND()+RAND()+RAND()+RAND()+RAND()+RAND()+RAND()+RAND()+RAND()+RAND()+RAND()+RAND())-6))-1)+Real_MC_30Y!X$58)</x:f>
        <x:v>4862170.542702376</x:v>
      </x:c>
      <x:c r="Y436" s="50" t="n">
        <x:f>MAX(0,X436*(1+EXP((LN(1+Real_MC_30Y!$J$11)-0.5*Real_MC_30Y!$J$12^2)+Real_MC_30Y!$J$12*((RAND()+RAND()+RAND()+RAND()+RAND()+RAND()+RAND()+RAND()+RAND()+RAND()+RAND()+RAND())-6))-1)+Real_MC_30Y!Y$58)</x:f>
        <x:v>4983849.937402189</x:v>
      </x:c>
      <x:c r="Z436" s="50" t="n">
        <x:f>MAX(0,Y436*(1+EXP((LN(1+Real_MC_30Y!$J$11)-0.5*Real_MC_30Y!$J$12^2)+Real_MC_30Y!$J$12*((RAND()+RAND()+RAND()+RAND()+RAND()+RAND()+RAND()+RAND()+RAND()+RAND()+RAND()+RAND())-6))-1)+Real_MC_30Y!Z$58)</x:f>
        <x:v>4670334.457041991</x:v>
      </x:c>
      <x:c r="AA436" s="50" t="n">
        <x:f>MAX(0,Z436*(1+EXP((LN(1+Real_MC_30Y!$J$11)-0.5*Real_MC_30Y!$J$12^2)+Real_MC_30Y!$J$12*((RAND()+RAND()+RAND()+RAND()+RAND()+RAND()+RAND()+RAND()+RAND()+RAND()+RAND()+RAND())-6))-1)+Real_MC_30Y!AA$58)</x:f>
        <x:v>6210268.856116952</x:v>
      </x:c>
      <x:c r="AB436" s="50" t="n">
        <x:f>MAX(0,AA436*(1+EXP((LN(1+Real_MC_30Y!$J$11)-0.5*Real_MC_30Y!$J$12^2)+Real_MC_30Y!$J$12*((RAND()+RAND()+RAND()+RAND()+RAND()+RAND()+RAND()+RAND()+RAND()+RAND()+RAND()+RAND())-6))-1)+Real_MC_30Y!AB$58)</x:f>
        <x:v>5518699.111408451</x:v>
      </x:c>
      <x:c r="AC436" s="50" t="n">
        <x:f>MAX(0,AB436*(1+EXP((LN(1+Real_MC_30Y!$J$11)-0.5*Real_MC_30Y!$J$12^2)+Real_MC_30Y!$J$12*((RAND()+RAND()+RAND()+RAND()+RAND()+RAND()+RAND()+RAND()+RAND()+RAND()+RAND()+RAND())-6))-1)+Real_MC_30Y!AC$58)</x:f>
        <x:v>5850218.390809333</x:v>
      </x:c>
      <x:c r="AD436" s="50" t="n">
        <x:f>MAX(0,AC436*(1+EXP((LN(1+Real_MC_30Y!$J$11)-0.5*Real_MC_30Y!$J$12^2)+Real_MC_30Y!$J$12*((RAND()+RAND()+RAND()+RAND()+RAND()+RAND()+RAND()+RAND()+RAND()+RAND()+RAND()+RAND())-6))-1)+Real_MC_30Y!AD$58)</x:f>
        <x:v>5383368.806728028</x:v>
      </x:c>
      <x:c r="AE436" s="50" t="n">
        <x:f>MAX(0,AD436*(1+EXP((LN(1+Real_MC_30Y!$J$11)-0.5*Real_MC_30Y!$J$12^2)+Real_MC_30Y!$J$12*((RAND()+RAND()+RAND()+RAND()+RAND()+RAND()+RAND()+RAND()+RAND()+RAND()+RAND()+RAND())-6))-1)+Real_MC_30Y!AE$58)</x:f>
        <x:v>6094713.986296282</x:v>
      </x:c>
      <x:c r="AF436" s="50" t="n">
        <x:f>MAX(0,AE436*(1+EXP((LN(1+Real_MC_30Y!$J$11)-0.5*Real_MC_30Y!$J$12^2)+Real_MC_30Y!$J$12*((RAND()+RAND()+RAND()+RAND()+RAND()+RAND()+RAND()+RAND()+RAND()+RAND()+RAND()+RAND())-6))-1)+Real_MC_30Y!AF$58)</x:f>
        <x:v>5917059.798024063</x:v>
      </x:c>
    </x:row>
    <x:row r="437">
      <x:c r="A437">
        <x:v>433</x:v>
      </x:c>
      <x:c r="B437" s="50" t="n">
        <x:f>MAX(0,Liquidity_30Y!$C$14+Real_MC_30Y!B$57-Real_MC_30Y!B$56)</x:f>
        <x:v>1029031.25</x:v>
      </x:c>
      <x:c r="C437" s="50" t="n">
        <x:f>MAX(0,B437*(1+EXP((LN(1+Real_MC_30Y!$J$11)-0.5*Real_MC_30Y!$J$12^2)+Real_MC_30Y!$J$12*((RAND()+RAND()+RAND()+RAND()+RAND()+RAND()+RAND()+RAND()+RAND()+RAND()+RAND()+RAND())-6))-1)+Real_MC_30Y!C$58)</x:f>
        <x:v>798373.568249944</x:v>
      </x:c>
      <x:c r="D437" s="50" t="n">
        <x:f>MAX(0,C437*(1+EXP((LN(1+Real_MC_30Y!$J$11)-0.5*Real_MC_30Y!$J$12^2)+Real_MC_30Y!$J$12*((RAND()+RAND()+RAND()+RAND()+RAND()+RAND()+RAND()+RAND()+RAND()+RAND()+RAND()+RAND())-6))-1)+Real_MC_30Y!D$58)</x:f>
        <x:v>820632.4364329553</x:v>
      </x:c>
      <x:c r="E437" s="50" t="n">
        <x:f>MAX(0,D437*(1+EXP((LN(1+Real_MC_30Y!$J$11)-0.5*Real_MC_30Y!$J$12^2)+Real_MC_30Y!$J$12*((RAND()+RAND()+RAND()+RAND()+RAND()+RAND()+RAND()+RAND()+RAND()+RAND()+RAND()+RAND())-6))-1)+Real_MC_30Y!E$58)</x:f>
        <x:v>1042072.964210737</x:v>
      </x:c>
      <x:c r="F437" s="50" t="n">
        <x:f>MAX(0,E437*(1+EXP((LN(1+Real_MC_30Y!$J$11)-0.5*Real_MC_30Y!$J$12^2)+Real_MC_30Y!$J$12*((RAND()+RAND()+RAND()+RAND()+RAND()+RAND()+RAND()+RAND()+RAND()+RAND()+RAND()+RAND())-6))-1)+Real_MC_30Y!F$58)</x:f>
        <x:v>1330451.8726186336</x:v>
      </x:c>
      <x:c r="G437" s="50" t="n">
        <x:f>MAX(0,F437*(1+EXP((LN(1+Real_MC_30Y!$J$11)-0.5*Real_MC_30Y!$J$12^2)+Real_MC_30Y!$J$12*((RAND()+RAND()+RAND()+RAND()+RAND()+RAND()+RAND()+RAND()+RAND()+RAND()+RAND()+RAND())-6))-1)+Real_MC_30Y!G$58)</x:f>
        <x:v>1101506.6763353422</x:v>
      </x:c>
      <x:c r="H437" s="50" t="n">
        <x:f>MAX(0,G437*(1+EXP((LN(1+Real_MC_30Y!$J$11)-0.5*Real_MC_30Y!$J$12^2)+Real_MC_30Y!$J$12*((RAND()+RAND()+RAND()+RAND()+RAND()+RAND()+RAND()+RAND()+RAND()+RAND()+RAND()+RAND())-6))-1)+Real_MC_30Y!H$58)</x:f>
        <x:v>1656198.5663073354</x:v>
      </x:c>
      <x:c r="I437" s="50" t="n">
        <x:f>MAX(0,H437*(1+EXP((LN(1+Real_MC_30Y!$J$11)-0.5*Real_MC_30Y!$J$12^2)+Real_MC_30Y!$J$12*((RAND()+RAND()+RAND()+RAND()+RAND()+RAND()+RAND()+RAND()+RAND()+RAND()+RAND()+RAND())-6))-1)+Real_MC_30Y!I$58)</x:f>
        <x:v>1550927.1399206966</x:v>
      </x:c>
      <x:c r="J437" s="50" t="n">
        <x:f>MAX(0,I437*(1+EXP((LN(1+Real_MC_30Y!$J$11)-0.5*Real_MC_30Y!$J$12^2)+Real_MC_30Y!$J$12*((RAND()+RAND()+RAND()+RAND()+RAND()+RAND()+RAND()+RAND()+RAND()+RAND()+RAND()+RAND())-6))-1)+Real_MC_30Y!J$58)</x:f>
        <x:v>1762964.3851011512</x:v>
      </x:c>
      <x:c r="K437" s="50" t="n">
        <x:f>MAX(0,J437*(1+EXP((LN(1+Real_MC_30Y!$J$11)-0.5*Real_MC_30Y!$J$12^2)+Real_MC_30Y!$J$12*((RAND()+RAND()+RAND()+RAND()+RAND()+RAND()+RAND()+RAND()+RAND()+RAND()+RAND()+RAND())-6))-1)+Real_MC_30Y!K$58)</x:f>
        <x:v>1495213.5099048724</x:v>
      </x:c>
      <x:c r="L437" s="50" t="n">
        <x:f>MAX(0,K437*(1+EXP((LN(1+Real_MC_30Y!$J$11)-0.5*Real_MC_30Y!$J$12^2)+Real_MC_30Y!$J$12*((RAND()+RAND()+RAND()+RAND()+RAND()+RAND()+RAND()+RAND()+RAND()+RAND()+RAND()+RAND())-6))-1)+Real_MC_30Y!L$58)</x:f>
        <x:v>1532312.1370602704</x:v>
      </x:c>
      <x:c r="M437" s="50" t="n">
        <x:f>MAX(0,L437*(1+EXP((LN(1+Real_MC_30Y!$J$11)-0.5*Real_MC_30Y!$J$12^2)+Real_MC_30Y!$J$12*((RAND()+RAND()+RAND()+RAND()+RAND()+RAND()+RAND()+RAND()+RAND()+RAND()+RAND()+RAND())-6))-1)+Real_MC_30Y!M$58)</x:f>
        <x:v>1638177.2103967918</x:v>
      </x:c>
      <x:c r="N437" s="50" t="n">
        <x:f>MAX(0,M437*(1+EXP((LN(1+Real_MC_30Y!$J$11)-0.5*Real_MC_30Y!$J$12^2)+Real_MC_30Y!$J$12*((RAND()+RAND()+RAND()+RAND()+RAND()+RAND()+RAND()+RAND()+RAND()+RAND()+RAND()+RAND())-6))-1)+Real_MC_30Y!N$58)</x:f>
        <x:v>1496295.3550722445</x:v>
      </x:c>
      <x:c r="O437" s="50" t="n">
        <x:f>MAX(0,N437*(1+EXP((LN(1+Real_MC_30Y!$J$11)-0.5*Real_MC_30Y!$J$12^2)+Real_MC_30Y!$J$12*((RAND()+RAND()+RAND()+RAND()+RAND()+RAND()+RAND()+RAND()+RAND()+RAND()+RAND()+RAND())-6))-1)+Real_MC_30Y!O$58)</x:f>
        <x:v>1380533.532613267</x:v>
      </x:c>
      <x:c r="P437" s="50" t="n">
        <x:f>MAX(0,O437*(1+EXP((LN(1+Real_MC_30Y!$J$11)-0.5*Real_MC_30Y!$J$12^2)+Real_MC_30Y!$J$12*((RAND()+RAND()+RAND()+RAND()+RAND()+RAND()+RAND()+RAND()+RAND()+RAND()+RAND()+RAND())-6))-1)+Real_MC_30Y!P$58)</x:f>
        <x:v>1507349.4335608538</x:v>
      </x:c>
      <x:c r="Q437" s="50" t="n">
        <x:f>MAX(0,P437*(1+EXP((LN(1+Real_MC_30Y!$J$11)-0.5*Real_MC_30Y!$J$12^2)+Real_MC_30Y!$J$12*((RAND()+RAND()+RAND()+RAND()+RAND()+RAND()+RAND()+RAND()+RAND()+RAND()+RAND()+RAND())-6))-1)+Real_MC_30Y!Q$58)</x:f>
        <x:v>1770637.2569194562</x:v>
      </x:c>
      <x:c r="R437" s="50" t="n">
        <x:f>MAX(0,Q437*(1+EXP((LN(1+Real_MC_30Y!$J$11)-0.5*Real_MC_30Y!$J$12^2)+Real_MC_30Y!$J$12*((RAND()+RAND()+RAND()+RAND()+RAND()+RAND()+RAND()+RAND()+RAND()+RAND()+RAND()+RAND())-6))-1)+Real_MC_30Y!R$58)</x:f>
        <x:v>2010219.94535698</x:v>
      </x:c>
      <x:c r="S437" s="50" t="n">
        <x:f>MAX(0,R437*(1+EXP((LN(1+Real_MC_30Y!$J$11)-0.5*Real_MC_30Y!$J$12^2)+Real_MC_30Y!$J$12*((RAND()+RAND()+RAND()+RAND()+RAND()+RAND()+RAND()+RAND()+RAND()+RAND()+RAND()+RAND())-6))-1)+Real_MC_30Y!S$58)</x:f>
        <x:v>2305906.3722924697</x:v>
      </x:c>
      <x:c r="T437" s="50" t="n">
        <x:f>MAX(0,S437*(1+EXP((LN(1+Real_MC_30Y!$J$11)-0.5*Real_MC_30Y!$J$12^2)+Real_MC_30Y!$J$12*((RAND()+RAND()+RAND()+RAND()+RAND()+RAND()+RAND()+RAND()+RAND()+RAND()+RAND()+RAND())-6))-1)+Real_MC_30Y!T$58)</x:f>
        <x:v>2262472.923181022</x:v>
      </x:c>
      <x:c r="U437" s="50" t="n">
        <x:f>MAX(0,T437*(1+EXP((LN(1+Real_MC_30Y!$J$11)-0.5*Real_MC_30Y!$J$12^2)+Real_MC_30Y!$J$12*((RAND()+RAND()+RAND()+RAND()+RAND()+RAND()+RAND()+RAND()+RAND()+RAND()+RAND()+RAND())-6))-1)+Real_MC_30Y!U$58)</x:f>
        <x:v>3457048.387170195</x:v>
      </x:c>
      <x:c r="V437" s="50" t="n">
        <x:f>MAX(0,U437*(1+EXP((LN(1+Real_MC_30Y!$J$11)-0.5*Real_MC_30Y!$J$12^2)+Real_MC_30Y!$J$12*((RAND()+RAND()+RAND()+RAND()+RAND()+RAND()+RAND()+RAND()+RAND()+RAND()+RAND()+RAND())-6))-1)+Real_MC_30Y!V$58)</x:f>
        <x:v>2887029.787929056</x:v>
      </x:c>
      <x:c r="W437" s="50" t="n">
        <x:f>MAX(0,V437*(1+EXP((LN(1+Real_MC_30Y!$J$11)-0.5*Real_MC_30Y!$J$12^2)+Real_MC_30Y!$J$12*((RAND()+RAND()+RAND()+RAND()+RAND()+RAND()+RAND()+RAND()+RAND()+RAND()+RAND()+RAND())-6))-1)+Real_MC_30Y!W$58)</x:f>
        <x:v>2657731.2973596007</x:v>
      </x:c>
      <x:c r="X437" s="50" t="n">
        <x:f>MAX(0,W437*(1+EXP((LN(1+Real_MC_30Y!$J$11)-0.5*Real_MC_30Y!$J$12^2)+Real_MC_30Y!$J$12*((RAND()+RAND()+RAND()+RAND()+RAND()+RAND()+RAND()+RAND()+RAND()+RAND()+RAND()+RAND())-6))-1)+Real_MC_30Y!X$58)</x:f>
        <x:v>2781890.117486383</x:v>
      </x:c>
      <x:c r="Y437" s="50" t="n">
        <x:f>MAX(0,X437*(1+EXP((LN(1+Real_MC_30Y!$J$11)-0.5*Real_MC_30Y!$J$12^2)+Real_MC_30Y!$J$12*((RAND()+RAND()+RAND()+RAND()+RAND()+RAND()+RAND()+RAND()+RAND()+RAND()+RAND()+RAND())-6))-1)+Real_MC_30Y!Y$58)</x:f>
        <x:v>3484897.1248278334</x:v>
      </x:c>
      <x:c r="Z437" s="50" t="n">
        <x:f>MAX(0,Y437*(1+EXP((LN(1+Real_MC_30Y!$J$11)-0.5*Real_MC_30Y!$J$12^2)+Real_MC_30Y!$J$12*((RAND()+RAND()+RAND()+RAND()+RAND()+RAND()+RAND()+RAND()+RAND()+RAND()+RAND()+RAND())-6))-1)+Real_MC_30Y!Z$58)</x:f>
        <x:v>4253413.617423403</x:v>
      </x:c>
      <x:c r="AA437" s="50" t="n">
        <x:f>MAX(0,Z437*(1+EXP((LN(1+Real_MC_30Y!$J$11)-0.5*Real_MC_30Y!$J$12^2)+Real_MC_30Y!$J$12*((RAND()+RAND()+RAND()+RAND()+RAND()+RAND()+RAND()+RAND()+RAND()+RAND()+RAND()+RAND())-6))-1)+Real_MC_30Y!AA$58)</x:f>
        <x:v>6033859.235634433</x:v>
      </x:c>
      <x:c r="AB437" s="50" t="n">
        <x:f>MAX(0,AA437*(1+EXP((LN(1+Real_MC_30Y!$J$11)-0.5*Real_MC_30Y!$J$12^2)+Real_MC_30Y!$J$12*((RAND()+RAND()+RAND()+RAND()+RAND()+RAND()+RAND()+RAND()+RAND()+RAND()+RAND()+RAND())-6))-1)+Real_MC_30Y!AB$58)</x:f>
        <x:v>6229150.949400372</x:v>
      </x:c>
      <x:c r="AC437" s="50" t="n">
        <x:f>MAX(0,AB437*(1+EXP((LN(1+Real_MC_30Y!$J$11)-0.5*Real_MC_30Y!$J$12^2)+Real_MC_30Y!$J$12*((RAND()+RAND()+RAND()+RAND()+RAND()+RAND()+RAND()+RAND()+RAND()+RAND()+RAND()+RAND())-6))-1)+Real_MC_30Y!AC$58)</x:f>
        <x:v>5641268.529497511</x:v>
      </x:c>
      <x:c r="AD437" s="50" t="n">
        <x:f>MAX(0,AC437*(1+EXP((LN(1+Real_MC_30Y!$J$11)-0.5*Real_MC_30Y!$J$12^2)+Real_MC_30Y!$J$12*((RAND()+RAND()+RAND()+RAND()+RAND()+RAND()+RAND()+RAND()+RAND()+RAND()+RAND()+RAND())-6))-1)+Real_MC_30Y!AD$58)</x:f>
        <x:v>6398330.881200713</x:v>
      </x:c>
      <x:c r="AE437" s="50" t="n">
        <x:f>MAX(0,AD437*(1+EXP((LN(1+Real_MC_30Y!$J$11)-0.5*Real_MC_30Y!$J$12^2)+Real_MC_30Y!$J$12*((RAND()+RAND()+RAND()+RAND()+RAND()+RAND()+RAND()+RAND()+RAND()+RAND()+RAND()+RAND())-6))-1)+Real_MC_30Y!AE$58)</x:f>
        <x:v>5590351.565053795</x:v>
      </x:c>
      <x:c r="AF437" s="50" t="n">
        <x:f>MAX(0,AE437*(1+EXP((LN(1+Real_MC_30Y!$J$11)-0.5*Real_MC_30Y!$J$12^2)+Real_MC_30Y!$J$12*((RAND()+RAND()+RAND()+RAND()+RAND()+RAND()+RAND()+RAND()+RAND()+RAND()+RAND()+RAND())-6))-1)+Real_MC_30Y!AF$58)</x:f>
        <x:v>7318639.642592327</x:v>
      </x:c>
    </x:row>
    <x:row r="438">
      <x:c r="A438">
        <x:v>434</x:v>
      </x:c>
      <x:c r="B438" s="50" t="n">
        <x:f>MAX(0,Liquidity_30Y!$C$14+Real_MC_30Y!B$57-Real_MC_30Y!B$56)</x:f>
        <x:v>1029031.25</x:v>
      </x:c>
      <x:c r="C438" s="50" t="n">
        <x:f>MAX(0,B438*(1+EXP((LN(1+Real_MC_30Y!$J$11)-0.5*Real_MC_30Y!$J$12^2)+Real_MC_30Y!$J$12*((RAND()+RAND()+RAND()+RAND()+RAND()+RAND()+RAND()+RAND()+RAND()+RAND()+RAND()+RAND())-6))-1)+Real_MC_30Y!C$58)</x:f>
        <x:v>1106921.987942004</x:v>
      </x:c>
      <x:c r="D438" s="50" t="n">
        <x:f>MAX(0,C438*(1+EXP((LN(1+Real_MC_30Y!$J$11)-0.5*Real_MC_30Y!$J$12^2)+Real_MC_30Y!$J$12*((RAND()+RAND()+RAND()+RAND()+RAND()+RAND()+RAND()+RAND()+RAND()+RAND()+RAND()+RAND())-6))-1)+Real_MC_30Y!D$58)</x:f>
        <x:v>1209049.1147820118</x:v>
      </x:c>
      <x:c r="E438" s="50" t="n">
        <x:f>MAX(0,D438*(1+EXP((LN(1+Real_MC_30Y!$J$11)-0.5*Real_MC_30Y!$J$12^2)+Real_MC_30Y!$J$12*((RAND()+RAND()+RAND()+RAND()+RAND()+RAND()+RAND()+RAND()+RAND()+RAND()+RAND()+RAND())-6))-1)+Real_MC_30Y!E$58)</x:f>
        <x:v>1582347.638125684</x:v>
      </x:c>
      <x:c r="F438" s="50" t="n">
        <x:f>MAX(0,E438*(1+EXP((LN(1+Real_MC_30Y!$J$11)-0.5*Real_MC_30Y!$J$12^2)+Real_MC_30Y!$J$12*((RAND()+RAND()+RAND()+RAND()+RAND()+RAND()+RAND()+RAND()+RAND()+RAND()+RAND()+RAND())-6))-1)+Real_MC_30Y!F$58)</x:f>
        <x:v>1762627.8727110694</x:v>
      </x:c>
      <x:c r="G438" s="50" t="n">
        <x:f>MAX(0,F438*(1+EXP((LN(1+Real_MC_30Y!$J$11)-0.5*Real_MC_30Y!$J$12^2)+Real_MC_30Y!$J$12*((RAND()+RAND()+RAND()+RAND()+RAND()+RAND()+RAND()+RAND()+RAND()+RAND()+RAND()+RAND())-6))-1)+Real_MC_30Y!G$58)</x:f>
        <x:v>2076492.310746464</x:v>
      </x:c>
      <x:c r="H438" s="50" t="n">
        <x:f>MAX(0,G438*(1+EXP((LN(1+Real_MC_30Y!$J$11)-0.5*Real_MC_30Y!$J$12^2)+Real_MC_30Y!$J$12*((RAND()+RAND()+RAND()+RAND()+RAND()+RAND()+RAND()+RAND()+RAND()+RAND()+RAND()+RAND())-6))-1)+Real_MC_30Y!H$58)</x:f>
        <x:v>2427949.165320816</x:v>
      </x:c>
      <x:c r="I438" s="50" t="n">
        <x:f>MAX(0,H438*(1+EXP((LN(1+Real_MC_30Y!$J$11)-0.5*Real_MC_30Y!$J$12^2)+Real_MC_30Y!$J$12*((RAND()+RAND()+RAND()+RAND()+RAND()+RAND()+RAND()+RAND()+RAND()+RAND()+RAND()+RAND())-6))-1)+Real_MC_30Y!I$58)</x:f>
        <x:v>2933514.779071728</x:v>
      </x:c>
      <x:c r="J438" s="50" t="n">
        <x:f>MAX(0,I438*(1+EXP((LN(1+Real_MC_30Y!$J$11)-0.5*Real_MC_30Y!$J$12^2)+Real_MC_30Y!$J$12*((RAND()+RAND()+RAND()+RAND()+RAND()+RAND()+RAND()+RAND()+RAND()+RAND()+RAND()+RAND())-6))-1)+Real_MC_30Y!J$58)</x:f>
        <x:v>3042961.6691286503</x:v>
      </x:c>
      <x:c r="K438" s="50" t="n">
        <x:f>MAX(0,J438*(1+EXP((LN(1+Real_MC_30Y!$J$11)-0.5*Real_MC_30Y!$J$12^2)+Real_MC_30Y!$J$12*((RAND()+RAND()+RAND()+RAND()+RAND()+RAND()+RAND()+RAND()+RAND()+RAND()+RAND()+RAND())-6))-1)+Real_MC_30Y!K$58)</x:f>
        <x:v>3434513.2825871836</x:v>
      </x:c>
      <x:c r="L438" s="50" t="n">
        <x:f>MAX(0,K438*(1+EXP((LN(1+Real_MC_30Y!$J$11)-0.5*Real_MC_30Y!$J$12^2)+Real_MC_30Y!$J$12*((RAND()+RAND()+RAND()+RAND()+RAND()+RAND()+RAND()+RAND()+RAND()+RAND()+RAND()+RAND())-6))-1)+Real_MC_30Y!L$58)</x:f>
        <x:v>3566586.2105519995</x:v>
      </x:c>
      <x:c r="M438" s="50" t="n">
        <x:f>MAX(0,L438*(1+EXP((LN(1+Real_MC_30Y!$J$11)-0.5*Real_MC_30Y!$J$12^2)+Real_MC_30Y!$J$12*((RAND()+RAND()+RAND()+RAND()+RAND()+RAND()+RAND()+RAND()+RAND()+RAND()+RAND()+RAND())-6))-1)+Real_MC_30Y!M$58)</x:f>
        <x:v>4002789.4724022397</x:v>
      </x:c>
      <x:c r="N438" s="50" t="n">
        <x:f>MAX(0,M438*(1+EXP((LN(1+Real_MC_30Y!$J$11)-0.5*Real_MC_30Y!$J$12^2)+Real_MC_30Y!$J$12*((RAND()+RAND()+RAND()+RAND()+RAND()+RAND()+RAND()+RAND()+RAND()+RAND()+RAND()+RAND())-6))-1)+Real_MC_30Y!N$58)</x:f>
        <x:v>3768828.4287522216</x:v>
      </x:c>
      <x:c r="O438" s="50" t="n">
        <x:f>MAX(0,N438*(1+EXP((LN(1+Real_MC_30Y!$J$11)-0.5*Real_MC_30Y!$J$12^2)+Real_MC_30Y!$J$12*((RAND()+RAND()+RAND()+RAND()+RAND()+RAND()+RAND()+RAND()+RAND()+RAND()+RAND()+RAND())-6))-1)+Real_MC_30Y!O$58)</x:f>
        <x:v>4499704.694189189</x:v>
      </x:c>
      <x:c r="P438" s="50" t="n">
        <x:f>MAX(0,O438*(1+EXP((LN(1+Real_MC_30Y!$J$11)-0.5*Real_MC_30Y!$J$12^2)+Real_MC_30Y!$J$12*((RAND()+RAND()+RAND()+RAND()+RAND()+RAND()+RAND()+RAND()+RAND()+RAND()+RAND()+RAND())-6))-1)+Real_MC_30Y!P$58)</x:f>
        <x:v>4293875.072051973</x:v>
      </x:c>
      <x:c r="Q438" s="50" t="n">
        <x:f>MAX(0,P438*(1+EXP((LN(1+Real_MC_30Y!$J$11)-0.5*Real_MC_30Y!$J$12^2)+Real_MC_30Y!$J$12*((RAND()+RAND()+RAND()+RAND()+RAND()+RAND()+RAND()+RAND()+RAND()+RAND()+RAND()+RAND())-6))-1)+Real_MC_30Y!Q$58)</x:f>
        <x:v>3956296.484636741</x:v>
      </x:c>
      <x:c r="R438" s="50" t="n">
        <x:f>MAX(0,Q438*(1+EXP((LN(1+Real_MC_30Y!$J$11)-0.5*Real_MC_30Y!$J$12^2)+Real_MC_30Y!$J$12*((RAND()+RAND()+RAND()+RAND()+RAND()+RAND()+RAND()+RAND()+RAND()+RAND()+RAND()+RAND())-6))-1)+Real_MC_30Y!R$58)</x:f>
        <x:v>5789377.910594184</x:v>
      </x:c>
      <x:c r="S438" s="50" t="n">
        <x:f>MAX(0,R438*(1+EXP((LN(1+Real_MC_30Y!$J$11)-0.5*Real_MC_30Y!$J$12^2)+Real_MC_30Y!$J$12*((RAND()+RAND()+RAND()+RAND()+RAND()+RAND()+RAND()+RAND()+RAND()+RAND()+RAND()+RAND())-6))-1)+Real_MC_30Y!S$58)</x:f>
        <x:v>8371483.810747234</x:v>
      </x:c>
      <x:c r="T438" s="50" t="n">
        <x:f>MAX(0,S438*(1+EXP((LN(1+Real_MC_30Y!$J$11)-0.5*Real_MC_30Y!$J$12^2)+Real_MC_30Y!$J$12*((RAND()+RAND()+RAND()+RAND()+RAND()+RAND()+RAND()+RAND()+RAND()+RAND()+RAND()+RAND())-6))-1)+Real_MC_30Y!T$58)</x:f>
        <x:v>7870184.234933021</x:v>
      </x:c>
      <x:c r="U438" s="50" t="n">
        <x:f>MAX(0,T438*(1+EXP((LN(1+Real_MC_30Y!$J$11)-0.5*Real_MC_30Y!$J$12^2)+Real_MC_30Y!$J$12*((RAND()+RAND()+RAND()+RAND()+RAND()+RAND()+RAND()+RAND()+RAND()+RAND()+RAND()+RAND())-6))-1)+Real_MC_30Y!U$58)</x:f>
        <x:v>9888426.729123604</x:v>
      </x:c>
      <x:c r="V438" s="50" t="n">
        <x:f>MAX(0,U438*(1+EXP((LN(1+Real_MC_30Y!$J$11)-0.5*Real_MC_30Y!$J$12^2)+Real_MC_30Y!$J$12*((RAND()+RAND()+RAND()+RAND()+RAND()+RAND()+RAND()+RAND()+RAND()+RAND()+RAND()+RAND())-6))-1)+Real_MC_30Y!V$58)</x:f>
        <x:v>11370493.071770757</x:v>
      </x:c>
      <x:c r="W438" s="50" t="n">
        <x:f>MAX(0,V438*(1+EXP((LN(1+Real_MC_30Y!$J$11)-0.5*Real_MC_30Y!$J$12^2)+Real_MC_30Y!$J$12*((RAND()+RAND()+RAND()+RAND()+RAND()+RAND()+RAND()+RAND()+RAND()+RAND()+RAND()+RAND())-6))-1)+Real_MC_30Y!W$58)</x:f>
        <x:v>9002647.22299075</x:v>
      </x:c>
      <x:c r="X438" s="50" t="n">
        <x:f>MAX(0,W438*(1+EXP((LN(1+Real_MC_30Y!$J$11)-0.5*Real_MC_30Y!$J$12^2)+Real_MC_30Y!$J$12*((RAND()+RAND()+RAND()+RAND()+RAND()+RAND()+RAND()+RAND()+RAND()+RAND()+RAND()+RAND())-6))-1)+Real_MC_30Y!X$58)</x:f>
        <x:v>7419292.46200811</x:v>
      </x:c>
      <x:c r="Y438" s="50" t="n">
        <x:f>MAX(0,X438*(1+EXP((LN(1+Real_MC_30Y!$J$11)-0.5*Real_MC_30Y!$J$12^2)+Real_MC_30Y!$J$12*((RAND()+RAND()+RAND()+RAND()+RAND()+RAND()+RAND()+RAND()+RAND()+RAND()+RAND()+RAND())-6))-1)+Real_MC_30Y!Y$58)</x:f>
        <x:v>7257937.588721127</x:v>
      </x:c>
      <x:c r="Z438" s="50" t="n">
        <x:f>MAX(0,Y438*(1+EXP((LN(1+Real_MC_30Y!$J$11)-0.5*Real_MC_30Y!$J$12^2)+Real_MC_30Y!$J$12*((RAND()+RAND()+RAND()+RAND()+RAND()+RAND()+RAND()+RAND()+RAND()+RAND()+RAND()+RAND())-6))-1)+Real_MC_30Y!Z$58)</x:f>
        <x:v>8799446.858362516</x:v>
      </x:c>
      <x:c r="AA438" s="50" t="n">
        <x:f>MAX(0,Z438*(1+EXP((LN(1+Real_MC_30Y!$J$11)-0.5*Real_MC_30Y!$J$12^2)+Real_MC_30Y!$J$12*((RAND()+RAND()+RAND()+RAND()+RAND()+RAND()+RAND()+RAND()+RAND()+RAND()+RAND()+RAND())-6))-1)+Real_MC_30Y!AA$58)</x:f>
        <x:v>10652433.783205176</x:v>
      </x:c>
      <x:c r="AB438" s="50" t="n">
        <x:f>MAX(0,AA438*(1+EXP((LN(1+Real_MC_30Y!$J$11)-0.5*Real_MC_30Y!$J$12^2)+Real_MC_30Y!$J$12*((RAND()+RAND()+RAND()+RAND()+RAND()+RAND()+RAND()+RAND()+RAND()+RAND()+RAND()+RAND())-6))-1)+Real_MC_30Y!AB$58)</x:f>
        <x:v>10594371.112079939</x:v>
      </x:c>
      <x:c r="AC438" s="50" t="n">
        <x:f>MAX(0,AB438*(1+EXP((LN(1+Real_MC_30Y!$J$11)-0.5*Real_MC_30Y!$J$12^2)+Real_MC_30Y!$J$12*((RAND()+RAND()+RAND()+RAND()+RAND()+RAND()+RAND()+RAND()+RAND()+RAND()+RAND()+RAND())-6))-1)+Real_MC_30Y!AC$58)</x:f>
        <x:v>10052095.530776389</x:v>
      </x:c>
      <x:c r="AD438" s="50" t="n">
        <x:f>MAX(0,AC438*(1+EXP((LN(1+Real_MC_30Y!$J$11)-0.5*Real_MC_30Y!$J$12^2)+Real_MC_30Y!$J$12*((RAND()+RAND()+RAND()+RAND()+RAND()+RAND()+RAND()+RAND()+RAND()+RAND()+RAND()+RAND())-6))-1)+Real_MC_30Y!AD$58)</x:f>
        <x:v>11481323.755886596</x:v>
      </x:c>
      <x:c r="AE438" s="50" t="n">
        <x:f>MAX(0,AD438*(1+EXP((LN(1+Real_MC_30Y!$J$11)-0.5*Real_MC_30Y!$J$12^2)+Real_MC_30Y!$J$12*((RAND()+RAND()+RAND()+RAND()+RAND()+RAND()+RAND()+RAND()+RAND()+RAND()+RAND()+RAND())-6))-1)+Real_MC_30Y!AE$58)</x:f>
        <x:v>12770912.06497654</x:v>
      </x:c>
      <x:c r="AF438" s="50" t="n">
        <x:f>MAX(0,AE438*(1+EXP((LN(1+Real_MC_30Y!$J$11)-0.5*Real_MC_30Y!$J$12^2)+Real_MC_30Y!$J$12*((RAND()+RAND()+RAND()+RAND()+RAND()+RAND()+RAND()+RAND()+RAND()+RAND()+RAND()+RAND())-6))-1)+Real_MC_30Y!AF$58)</x:f>
        <x:v>15751242.332885489</x:v>
      </x:c>
    </x:row>
    <x:row r="439">
      <x:c r="A439">
        <x:v>435</x:v>
      </x:c>
      <x:c r="B439" s="50" t="n">
        <x:f>MAX(0,Liquidity_30Y!$C$14+Real_MC_30Y!B$57-Real_MC_30Y!B$56)</x:f>
        <x:v>1029031.25</x:v>
      </x:c>
      <x:c r="C439" s="50" t="n">
        <x:f>MAX(0,B439*(1+EXP((LN(1+Real_MC_30Y!$J$11)-0.5*Real_MC_30Y!$J$12^2)+Real_MC_30Y!$J$12*((RAND()+RAND()+RAND()+RAND()+RAND()+RAND()+RAND()+RAND()+RAND()+RAND()+RAND()+RAND())-6))-1)+Real_MC_30Y!C$58)</x:f>
        <x:v>1017402.3792306597</x:v>
      </x:c>
      <x:c r="D439" s="50" t="n">
        <x:f>MAX(0,C439*(1+EXP((LN(1+Real_MC_30Y!$J$11)-0.5*Real_MC_30Y!$J$12^2)+Real_MC_30Y!$J$12*((RAND()+RAND()+RAND()+RAND()+RAND()+RAND()+RAND()+RAND()+RAND()+RAND()+RAND()+RAND())-6))-1)+Real_MC_30Y!D$58)</x:f>
        <x:v>1168426.0889373273</x:v>
      </x:c>
      <x:c r="E439" s="50" t="n">
        <x:f>MAX(0,D439*(1+EXP((LN(1+Real_MC_30Y!$J$11)-0.5*Real_MC_30Y!$J$12^2)+Real_MC_30Y!$J$12*((RAND()+RAND()+RAND()+RAND()+RAND()+RAND()+RAND()+RAND()+RAND()+RAND()+RAND()+RAND())-6))-1)+Real_MC_30Y!E$58)</x:f>
        <x:v>1257184.115270726</x:v>
      </x:c>
      <x:c r="F439" s="50" t="n">
        <x:f>MAX(0,E439*(1+EXP((LN(1+Real_MC_30Y!$J$11)-0.5*Real_MC_30Y!$J$12^2)+Real_MC_30Y!$J$12*((RAND()+RAND()+RAND()+RAND()+RAND()+RAND()+RAND()+RAND()+RAND()+RAND()+RAND()+RAND())-6))-1)+Real_MC_30Y!F$58)</x:f>
        <x:v>1015342.4170669678</x:v>
      </x:c>
      <x:c r="G439" s="50" t="n">
        <x:f>MAX(0,F439*(1+EXP((LN(1+Real_MC_30Y!$J$11)-0.5*Real_MC_30Y!$J$12^2)+Real_MC_30Y!$J$12*((RAND()+RAND()+RAND()+RAND()+RAND()+RAND()+RAND()+RAND()+RAND()+RAND()+RAND()+RAND())-6))-1)+Real_MC_30Y!G$58)</x:f>
        <x:v>1376247.673843995</x:v>
      </x:c>
      <x:c r="H439" s="50" t="n">
        <x:f>MAX(0,G439*(1+EXP((LN(1+Real_MC_30Y!$J$11)-0.5*Real_MC_30Y!$J$12^2)+Real_MC_30Y!$J$12*((RAND()+RAND()+RAND()+RAND()+RAND()+RAND()+RAND()+RAND()+RAND()+RAND()+RAND()+RAND())-6))-1)+Real_MC_30Y!H$58)</x:f>
        <x:v>1447254.363078828</x:v>
      </x:c>
      <x:c r="I439" s="50" t="n">
        <x:f>MAX(0,H439*(1+EXP((LN(1+Real_MC_30Y!$J$11)-0.5*Real_MC_30Y!$J$12^2)+Real_MC_30Y!$J$12*((RAND()+RAND()+RAND()+RAND()+RAND()+RAND()+RAND()+RAND()+RAND()+RAND()+RAND()+RAND())-6))-1)+Real_MC_30Y!I$58)</x:f>
        <x:v>1277551.13457634</x:v>
      </x:c>
      <x:c r="J439" s="50" t="n">
        <x:f>MAX(0,I439*(1+EXP((LN(1+Real_MC_30Y!$J$11)-0.5*Real_MC_30Y!$J$12^2)+Real_MC_30Y!$J$12*((RAND()+RAND()+RAND()+RAND()+RAND()+RAND()+RAND()+RAND()+RAND()+RAND()+RAND()+RAND())-6))-1)+Real_MC_30Y!J$58)</x:f>
        <x:v>1409761.4305311083</x:v>
      </x:c>
      <x:c r="K439" s="50" t="n">
        <x:f>MAX(0,J439*(1+EXP((LN(1+Real_MC_30Y!$J$11)-0.5*Real_MC_30Y!$J$12^2)+Real_MC_30Y!$J$12*((RAND()+RAND()+RAND()+RAND()+RAND()+RAND()+RAND()+RAND()+RAND()+RAND()+RAND()+RAND())-6))-1)+Real_MC_30Y!K$58)</x:f>
        <x:v>1401426.949017427</x:v>
      </x:c>
      <x:c r="L439" s="50" t="n">
        <x:f>MAX(0,K439*(1+EXP((LN(1+Real_MC_30Y!$J$11)-0.5*Real_MC_30Y!$J$12^2)+Real_MC_30Y!$J$12*((RAND()+RAND()+RAND()+RAND()+RAND()+RAND()+RAND()+RAND()+RAND()+RAND()+RAND()+RAND())-6))-1)+Real_MC_30Y!L$58)</x:f>
        <x:v>1338126.6769063007</x:v>
      </x:c>
      <x:c r="M439" s="50" t="n">
        <x:f>MAX(0,L439*(1+EXP((LN(1+Real_MC_30Y!$J$11)-0.5*Real_MC_30Y!$J$12^2)+Real_MC_30Y!$J$12*((RAND()+RAND()+RAND()+RAND()+RAND()+RAND()+RAND()+RAND()+RAND()+RAND()+RAND()+RAND())-6))-1)+Real_MC_30Y!M$58)</x:f>
        <x:v>1480415.6247489513</x:v>
      </x:c>
      <x:c r="N439" s="50" t="n">
        <x:f>MAX(0,M439*(1+EXP((LN(1+Real_MC_30Y!$J$11)-0.5*Real_MC_30Y!$J$12^2)+Real_MC_30Y!$J$12*((RAND()+RAND()+RAND()+RAND()+RAND()+RAND()+RAND()+RAND()+RAND()+RAND()+RAND()+RAND())-6))-1)+Real_MC_30Y!N$58)</x:f>
        <x:v>1444874.714823663</x:v>
      </x:c>
      <x:c r="O439" s="50" t="n">
        <x:f>MAX(0,N439*(1+EXP((LN(1+Real_MC_30Y!$J$11)-0.5*Real_MC_30Y!$J$12^2)+Real_MC_30Y!$J$12*((RAND()+RAND()+RAND()+RAND()+RAND()+RAND()+RAND()+RAND()+RAND()+RAND()+RAND()+RAND())-6))-1)+Real_MC_30Y!O$58)</x:f>
        <x:v>1446722.348296965</x:v>
      </x:c>
      <x:c r="P439" s="50" t="n">
        <x:f>MAX(0,O439*(1+EXP((LN(1+Real_MC_30Y!$J$11)-0.5*Real_MC_30Y!$J$12^2)+Real_MC_30Y!$J$12*((RAND()+RAND()+RAND()+RAND()+RAND()+RAND()+RAND()+RAND()+RAND()+RAND()+RAND()+RAND())-6))-1)+Real_MC_30Y!P$58)</x:f>
        <x:v>1572669.9509253222</x:v>
      </x:c>
      <x:c r="Q439" s="50" t="n">
        <x:f>MAX(0,P439*(1+EXP((LN(1+Real_MC_30Y!$J$11)-0.5*Real_MC_30Y!$J$12^2)+Real_MC_30Y!$J$12*((RAND()+RAND()+RAND()+RAND()+RAND()+RAND()+RAND()+RAND()+RAND()+RAND()+RAND()+RAND())-6))-1)+Real_MC_30Y!Q$58)</x:f>
        <x:v>1232801.0094075822</x:v>
      </x:c>
      <x:c r="R439" s="50" t="n">
        <x:f>MAX(0,Q439*(1+EXP((LN(1+Real_MC_30Y!$J$11)-0.5*Real_MC_30Y!$J$12^2)+Real_MC_30Y!$J$12*((RAND()+RAND()+RAND()+RAND()+RAND()+RAND()+RAND()+RAND()+RAND()+RAND()+RAND()+RAND())-6))-1)+Real_MC_30Y!R$58)</x:f>
        <x:v>1113607.3774484966</x:v>
      </x:c>
      <x:c r="S439" s="50" t="n">
        <x:f>MAX(0,R439*(1+EXP((LN(1+Real_MC_30Y!$J$11)-0.5*Real_MC_30Y!$J$12^2)+Real_MC_30Y!$J$12*((RAND()+RAND()+RAND()+RAND()+RAND()+RAND()+RAND()+RAND()+RAND()+RAND()+RAND()+RAND())-6))-1)+Real_MC_30Y!S$58)</x:f>
        <x:v>1183896.6816420832</x:v>
      </x:c>
      <x:c r="T439" s="50" t="n">
        <x:f>MAX(0,S439*(1+EXP((LN(1+Real_MC_30Y!$J$11)-0.5*Real_MC_30Y!$J$12^2)+Real_MC_30Y!$J$12*((RAND()+RAND()+RAND()+RAND()+RAND()+RAND()+RAND()+RAND()+RAND()+RAND()+RAND()+RAND())-6))-1)+Real_MC_30Y!T$58)</x:f>
        <x:v>1545188.5652110726</x:v>
      </x:c>
      <x:c r="U439" s="50" t="n">
        <x:f>MAX(0,T439*(1+EXP((LN(1+Real_MC_30Y!$J$11)-0.5*Real_MC_30Y!$J$12^2)+Real_MC_30Y!$J$12*((RAND()+RAND()+RAND()+RAND()+RAND()+RAND()+RAND()+RAND()+RAND()+RAND()+RAND()+RAND())-6))-1)+Real_MC_30Y!U$58)</x:f>
        <x:v>1403211.0133759533</x:v>
      </x:c>
      <x:c r="V439" s="50" t="n">
        <x:f>MAX(0,U439*(1+EXP((LN(1+Real_MC_30Y!$J$11)-0.5*Real_MC_30Y!$J$12^2)+Real_MC_30Y!$J$12*((RAND()+RAND()+RAND()+RAND()+RAND()+RAND()+RAND()+RAND()+RAND()+RAND()+RAND()+RAND())-6))-1)+Real_MC_30Y!V$58)</x:f>
        <x:v>1209063.953659848</x:v>
      </x:c>
      <x:c r="W439" s="50" t="n">
        <x:f>MAX(0,V439*(1+EXP((LN(1+Real_MC_30Y!$J$11)-0.5*Real_MC_30Y!$J$12^2)+Real_MC_30Y!$J$12*((RAND()+RAND()+RAND()+RAND()+RAND()+RAND()+RAND()+RAND()+RAND()+RAND()+RAND()+RAND())-6))-1)+Real_MC_30Y!W$58)</x:f>
        <x:v>1248660.1155432076</x:v>
      </x:c>
      <x:c r="X439" s="50" t="n">
        <x:f>MAX(0,W439*(1+EXP((LN(1+Real_MC_30Y!$J$11)-0.5*Real_MC_30Y!$J$12^2)+Real_MC_30Y!$J$12*((RAND()+RAND()+RAND()+RAND()+RAND()+RAND()+RAND()+RAND()+RAND()+RAND()+RAND()+RAND())-6))-1)+Real_MC_30Y!X$58)</x:f>
        <x:v>1188024.105297784</x:v>
      </x:c>
      <x:c r="Y439" s="50" t="n">
        <x:f>MAX(0,X439*(1+EXP((LN(1+Real_MC_30Y!$J$11)-0.5*Real_MC_30Y!$J$12^2)+Real_MC_30Y!$J$12*((RAND()+RAND()+RAND()+RAND()+RAND()+RAND()+RAND()+RAND()+RAND()+RAND()+RAND()+RAND())-6))-1)+Real_MC_30Y!Y$58)</x:f>
        <x:v>1336800.2157278538</x:v>
      </x:c>
      <x:c r="Z439" s="50" t="n">
        <x:f>MAX(0,Y439*(1+EXP((LN(1+Real_MC_30Y!$J$11)-0.5*Real_MC_30Y!$J$12^2)+Real_MC_30Y!$J$12*((RAND()+RAND()+RAND()+RAND()+RAND()+RAND()+RAND()+RAND()+RAND()+RAND()+RAND()+RAND())-6))-1)+Real_MC_30Y!Z$58)</x:f>
        <x:v>1385493.6556947252</x:v>
      </x:c>
      <x:c r="AA439" s="50" t="n">
        <x:f>MAX(0,Z439*(1+EXP((LN(1+Real_MC_30Y!$J$11)-0.5*Real_MC_30Y!$J$12^2)+Real_MC_30Y!$J$12*((RAND()+RAND()+RAND()+RAND()+RAND()+RAND()+RAND()+RAND()+RAND()+RAND()+RAND()+RAND())-6))-1)+Real_MC_30Y!AA$58)</x:f>
        <x:v>1485363.9898071173</x:v>
      </x:c>
      <x:c r="AB439" s="50" t="n">
        <x:f>MAX(0,AA439*(1+EXP((LN(1+Real_MC_30Y!$J$11)-0.5*Real_MC_30Y!$J$12^2)+Real_MC_30Y!$J$12*((RAND()+RAND()+RAND()+RAND()+RAND()+RAND()+RAND()+RAND()+RAND()+RAND()+RAND()+RAND())-6))-1)+Real_MC_30Y!AB$58)</x:f>
        <x:v>1886433.7635481213</x:v>
      </x:c>
      <x:c r="AC439" s="50" t="n">
        <x:f>MAX(0,AB439*(1+EXP((LN(1+Real_MC_30Y!$J$11)-0.5*Real_MC_30Y!$J$12^2)+Real_MC_30Y!$J$12*((RAND()+RAND()+RAND()+RAND()+RAND()+RAND()+RAND()+RAND()+RAND()+RAND()+RAND()+RAND())-6))-1)+Real_MC_30Y!AC$58)</x:f>
        <x:v>1862500.2341931728</x:v>
      </x:c>
      <x:c r="AD439" s="50" t="n">
        <x:f>MAX(0,AC439*(1+EXP((LN(1+Real_MC_30Y!$J$11)-0.5*Real_MC_30Y!$J$12^2)+Real_MC_30Y!$J$12*((RAND()+RAND()+RAND()+RAND()+RAND()+RAND()+RAND()+RAND()+RAND()+RAND()+RAND()+RAND())-6))-1)+Real_MC_30Y!AD$58)</x:f>
        <x:v>1781929.4783139173</x:v>
      </x:c>
      <x:c r="AE439" s="50" t="n">
        <x:f>MAX(0,AD439*(1+EXP((LN(1+Real_MC_30Y!$J$11)-0.5*Real_MC_30Y!$J$12^2)+Real_MC_30Y!$J$12*((RAND()+RAND()+RAND()+RAND()+RAND()+RAND()+RAND()+RAND()+RAND()+RAND()+RAND()+RAND())-6))-1)+Real_MC_30Y!AE$58)</x:f>
        <x:v>1804865.7843095448</x:v>
      </x:c>
      <x:c r="AF439" s="50" t="n">
        <x:f>MAX(0,AE439*(1+EXP((LN(1+Real_MC_30Y!$J$11)-0.5*Real_MC_30Y!$J$12^2)+Real_MC_30Y!$J$12*((RAND()+RAND()+RAND()+RAND()+RAND()+RAND()+RAND()+RAND()+RAND()+RAND()+RAND()+RAND())-6))-1)+Real_MC_30Y!AF$58)</x:f>
        <x:v>2666557.185073655</x:v>
      </x:c>
    </x:row>
    <x:row r="440">
      <x:c r="A440">
        <x:v>436</x:v>
      </x:c>
      <x:c r="B440" s="50" t="n">
        <x:f>MAX(0,Liquidity_30Y!$C$14+Real_MC_30Y!B$57-Real_MC_30Y!B$56)</x:f>
        <x:v>1029031.25</x:v>
      </x:c>
      <x:c r="C440" s="50" t="n">
        <x:f>MAX(0,B440*(1+EXP((LN(1+Real_MC_30Y!$J$11)-0.5*Real_MC_30Y!$J$12^2)+Real_MC_30Y!$J$12*((RAND()+RAND()+RAND()+RAND()+RAND()+RAND()+RAND()+RAND()+RAND()+RAND()+RAND()+RAND())-6))-1)+Real_MC_30Y!C$58)</x:f>
        <x:v>1043514.0236797414</x:v>
      </x:c>
      <x:c r="D440" s="50" t="n">
        <x:f>MAX(0,C440*(1+EXP((LN(1+Real_MC_30Y!$J$11)-0.5*Real_MC_30Y!$J$12^2)+Real_MC_30Y!$J$12*((RAND()+RAND()+RAND()+RAND()+RAND()+RAND()+RAND()+RAND()+RAND()+RAND()+RAND()+RAND())-6))-1)+Real_MC_30Y!D$58)</x:f>
        <x:v>871335.9002752374</x:v>
      </x:c>
      <x:c r="E440" s="50" t="n">
        <x:f>MAX(0,D440*(1+EXP((LN(1+Real_MC_30Y!$J$11)-0.5*Real_MC_30Y!$J$12^2)+Real_MC_30Y!$J$12*((RAND()+RAND()+RAND()+RAND()+RAND()+RAND()+RAND()+RAND()+RAND()+RAND()+RAND()+RAND())-6))-1)+Real_MC_30Y!E$58)</x:f>
        <x:v>1240131.256049704</x:v>
      </x:c>
      <x:c r="F440" s="50" t="n">
        <x:f>MAX(0,E440*(1+EXP((LN(1+Real_MC_30Y!$J$11)-0.5*Real_MC_30Y!$J$12^2)+Real_MC_30Y!$J$12*((RAND()+RAND()+RAND()+RAND()+RAND()+RAND()+RAND()+RAND()+RAND()+RAND()+RAND()+RAND())-6))-1)+Real_MC_30Y!F$58)</x:f>
        <x:v>1406550.9697992112</x:v>
      </x:c>
      <x:c r="G440" s="50" t="n">
        <x:f>MAX(0,F440*(1+EXP((LN(1+Real_MC_30Y!$J$11)-0.5*Real_MC_30Y!$J$12^2)+Real_MC_30Y!$J$12*((RAND()+RAND()+RAND()+RAND()+RAND()+RAND()+RAND()+RAND()+RAND()+RAND()+RAND()+RAND())-6))-1)+Real_MC_30Y!G$58)</x:f>
        <x:v>1491827.3143501633</x:v>
      </x:c>
      <x:c r="H440" s="50" t="n">
        <x:f>MAX(0,G440*(1+EXP((LN(1+Real_MC_30Y!$J$11)-0.5*Real_MC_30Y!$J$12^2)+Real_MC_30Y!$J$12*((RAND()+RAND()+RAND()+RAND()+RAND()+RAND()+RAND()+RAND()+RAND()+RAND()+RAND()+RAND())-6))-1)+Real_MC_30Y!H$58)</x:f>
        <x:v>1773290.2865020044</x:v>
      </x:c>
      <x:c r="I440" s="50" t="n">
        <x:f>MAX(0,H440*(1+EXP((LN(1+Real_MC_30Y!$J$11)-0.5*Real_MC_30Y!$J$12^2)+Real_MC_30Y!$J$12*((RAND()+RAND()+RAND()+RAND()+RAND()+RAND()+RAND()+RAND()+RAND()+RAND()+RAND()+RAND())-6))-1)+Real_MC_30Y!I$58)</x:f>
        <x:v>2009904.3235178525</x:v>
      </x:c>
      <x:c r="J440" s="50" t="n">
        <x:f>MAX(0,I440*(1+EXP((LN(1+Real_MC_30Y!$J$11)-0.5*Real_MC_30Y!$J$12^2)+Real_MC_30Y!$J$12*((RAND()+RAND()+RAND()+RAND()+RAND()+RAND()+RAND()+RAND()+RAND()+RAND()+RAND()+RAND())-6))-1)+Real_MC_30Y!J$58)</x:f>
        <x:v>2480537.305853283</x:v>
      </x:c>
      <x:c r="K440" s="50" t="n">
        <x:f>MAX(0,J440*(1+EXP((LN(1+Real_MC_30Y!$J$11)-0.5*Real_MC_30Y!$J$12^2)+Real_MC_30Y!$J$12*((RAND()+RAND()+RAND()+RAND()+RAND()+RAND()+RAND()+RAND()+RAND()+RAND()+RAND()+RAND())-6))-1)+Real_MC_30Y!K$58)</x:f>
        <x:v>3382476.724547092</x:v>
      </x:c>
      <x:c r="L440" s="50" t="n">
        <x:f>MAX(0,K440*(1+EXP((LN(1+Real_MC_30Y!$J$11)-0.5*Real_MC_30Y!$J$12^2)+Real_MC_30Y!$J$12*((RAND()+RAND()+RAND()+RAND()+RAND()+RAND()+RAND()+RAND()+RAND()+RAND()+RAND()+RAND())-6))-1)+Real_MC_30Y!L$58)</x:f>
        <x:v>3668743.4790058024</x:v>
      </x:c>
      <x:c r="M440" s="50" t="n">
        <x:f>MAX(0,L440*(1+EXP((LN(1+Real_MC_30Y!$J$11)-0.5*Real_MC_30Y!$J$12^2)+Real_MC_30Y!$J$12*((RAND()+RAND()+RAND()+RAND()+RAND()+RAND()+RAND()+RAND()+RAND()+RAND()+RAND()+RAND())-6))-1)+Real_MC_30Y!M$58)</x:f>
        <x:v>4232316.79529413</x:v>
      </x:c>
      <x:c r="N440" s="50" t="n">
        <x:f>MAX(0,M440*(1+EXP((LN(1+Real_MC_30Y!$J$11)-0.5*Real_MC_30Y!$J$12^2)+Real_MC_30Y!$J$12*((RAND()+RAND()+RAND()+RAND()+RAND()+RAND()+RAND()+RAND()+RAND()+RAND()+RAND()+RAND())-6))-1)+Real_MC_30Y!N$58)</x:f>
        <x:v>4211990.178334578</x:v>
      </x:c>
      <x:c r="O440" s="50" t="n">
        <x:f>MAX(0,N440*(1+EXP((LN(1+Real_MC_30Y!$J$11)-0.5*Real_MC_30Y!$J$12^2)+Real_MC_30Y!$J$12*((RAND()+RAND()+RAND()+RAND()+RAND()+RAND()+RAND()+RAND()+RAND()+RAND()+RAND()+RAND())-6))-1)+Real_MC_30Y!O$58)</x:f>
        <x:v>5588833.722513514</x:v>
      </x:c>
      <x:c r="P440" s="50" t="n">
        <x:f>MAX(0,O440*(1+EXP((LN(1+Real_MC_30Y!$J$11)-0.5*Real_MC_30Y!$J$12^2)+Real_MC_30Y!$J$12*((RAND()+RAND()+RAND()+RAND()+RAND()+RAND()+RAND()+RAND()+RAND()+RAND()+RAND()+RAND())-6))-1)+Real_MC_30Y!P$58)</x:f>
        <x:v>6515379.261252509</x:v>
      </x:c>
      <x:c r="Q440" s="50" t="n">
        <x:f>MAX(0,P440*(1+EXP((LN(1+Real_MC_30Y!$J$11)-0.5*Real_MC_30Y!$J$12^2)+Real_MC_30Y!$J$12*((RAND()+RAND()+RAND()+RAND()+RAND()+RAND()+RAND()+RAND()+RAND()+RAND()+RAND()+RAND())-6))-1)+Real_MC_30Y!Q$58)</x:f>
        <x:v>8602440.116914228</x:v>
      </x:c>
      <x:c r="R440" s="50" t="n">
        <x:f>MAX(0,Q440*(1+EXP((LN(1+Real_MC_30Y!$J$11)-0.5*Real_MC_30Y!$J$12^2)+Real_MC_30Y!$J$12*((RAND()+RAND()+RAND()+RAND()+RAND()+RAND()+RAND()+RAND()+RAND()+RAND()+RAND()+RAND())-6))-1)+Real_MC_30Y!R$58)</x:f>
        <x:v>7714264.811498792</x:v>
      </x:c>
      <x:c r="S440" s="50" t="n">
        <x:f>MAX(0,R440*(1+EXP((LN(1+Real_MC_30Y!$J$11)-0.5*Real_MC_30Y!$J$12^2)+Real_MC_30Y!$J$12*((RAND()+RAND()+RAND()+RAND()+RAND()+RAND()+RAND()+RAND()+RAND()+RAND()+RAND()+RAND())-6))-1)+Real_MC_30Y!S$58)</x:f>
        <x:v>8444665.165704062</x:v>
      </x:c>
      <x:c r="T440" s="50" t="n">
        <x:f>MAX(0,S440*(1+EXP((LN(1+Real_MC_30Y!$J$11)-0.5*Real_MC_30Y!$J$12^2)+Real_MC_30Y!$J$12*((RAND()+RAND()+RAND()+RAND()+RAND()+RAND()+RAND()+RAND()+RAND()+RAND()+RAND()+RAND())-6))-1)+Real_MC_30Y!T$58)</x:f>
        <x:v>11295799.783333372</x:v>
      </x:c>
      <x:c r="U440" s="50" t="n">
        <x:f>MAX(0,T440*(1+EXP((LN(1+Real_MC_30Y!$J$11)-0.5*Real_MC_30Y!$J$12^2)+Real_MC_30Y!$J$12*((RAND()+RAND()+RAND()+RAND()+RAND()+RAND()+RAND()+RAND()+RAND()+RAND()+RAND()+RAND())-6))-1)+Real_MC_30Y!U$58)</x:f>
        <x:v>10431415.641337033</x:v>
      </x:c>
      <x:c r="V440" s="50" t="n">
        <x:f>MAX(0,U440*(1+EXP((LN(1+Real_MC_30Y!$J$11)-0.5*Real_MC_30Y!$J$12^2)+Real_MC_30Y!$J$12*((RAND()+RAND()+RAND()+RAND()+RAND()+RAND()+RAND()+RAND()+RAND()+RAND()+RAND()+RAND())-6))-1)+Real_MC_30Y!V$58)</x:f>
        <x:v>9512492.295712609</x:v>
      </x:c>
      <x:c r="W440" s="50" t="n">
        <x:f>MAX(0,V440*(1+EXP((LN(1+Real_MC_30Y!$J$11)-0.5*Real_MC_30Y!$J$12^2)+Real_MC_30Y!$J$12*((RAND()+RAND()+RAND()+RAND()+RAND()+RAND()+RAND()+RAND()+RAND()+RAND()+RAND()+RAND())-6))-1)+Real_MC_30Y!W$58)</x:f>
        <x:v>8432362.018265715</x:v>
      </x:c>
      <x:c r="X440" s="50" t="n">
        <x:f>MAX(0,W440*(1+EXP((LN(1+Real_MC_30Y!$J$11)-0.5*Real_MC_30Y!$J$12^2)+Real_MC_30Y!$J$12*((RAND()+RAND()+RAND()+RAND()+RAND()+RAND()+RAND()+RAND()+RAND()+RAND()+RAND()+RAND())-6))-1)+Real_MC_30Y!X$58)</x:f>
        <x:v>8808554.53230162</x:v>
      </x:c>
      <x:c r="Y440" s="50" t="n">
        <x:f>MAX(0,X440*(1+EXP((LN(1+Real_MC_30Y!$J$11)-0.5*Real_MC_30Y!$J$12^2)+Real_MC_30Y!$J$12*((RAND()+RAND()+RAND()+RAND()+RAND()+RAND()+RAND()+RAND()+RAND()+RAND()+RAND()+RAND())-6))-1)+Real_MC_30Y!Y$58)</x:f>
        <x:v>8411477.181641348</x:v>
      </x:c>
      <x:c r="Z440" s="50" t="n">
        <x:f>MAX(0,Y440*(1+EXP((LN(1+Real_MC_30Y!$J$11)-0.5*Real_MC_30Y!$J$12^2)+Real_MC_30Y!$J$12*((RAND()+RAND()+RAND()+RAND()+RAND()+RAND()+RAND()+RAND()+RAND()+RAND()+RAND()+RAND())-6))-1)+Real_MC_30Y!Z$58)</x:f>
        <x:v>9586813.25225853</x:v>
      </x:c>
      <x:c r="AA440" s="50" t="n">
        <x:f>MAX(0,Z440*(1+EXP((LN(1+Real_MC_30Y!$J$11)-0.5*Real_MC_30Y!$J$12^2)+Real_MC_30Y!$J$12*((RAND()+RAND()+RAND()+RAND()+RAND()+RAND()+RAND()+RAND()+RAND()+RAND()+RAND()+RAND())-6))-1)+Real_MC_30Y!AA$58)</x:f>
        <x:v>11509411.614518657</x:v>
      </x:c>
      <x:c r="AB440" s="50" t="n">
        <x:f>MAX(0,AA440*(1+EXP((LN(1+Real_MC_30Y!$J$11)-0.5*Real_MC_30Y!$J$12^2)+Real_MC_30Y!$J$12*((RAND()+RAND()+RAND()+RAND()+RAND()+RAND()+RAND()+RAND()+RAND()+RAND()+RAND()+RAND())-6))-1)+Real_MC_30Y!AB$58)</x:f>
        <x:v>12075900.938495845</x:v>
      </x:c>
      <x:c r="AC440" s="50" t="n">
        <x:f>MAX(0,AB440*(1+EXP((LN(1+Real_MC_30Y!$J$11)-0.5*Real_MC_30Y!$J$12^2)+Real_MC_30Y!$J$12*((RAND()+RAND()+RAND()+RAND()+RAND()+RAND()+RAND()+RAND()+RAND()+RAND()+RAND()+RAND())-6))-1)+Real_MC_30Y!AC$58)</x:f>
        <x:v>10834205.942750098</x:v>
      </x:c>
      <x:c r="AD440" s="50" t="n">
        <x:f>MAX(0,AC440*(1+EXP((LN(1+Real_MC_30Y!$J$11)-0.5*Real_MC_30Y!$J$12^2)+Real_MC_30Y!$J$12*((RAND()+RAND()+RAND()+RAND()+RAND()+RAND()+RAND()+RAND()+RAND()+RAND()+RAND()+RAND())-6))-1)+Real_MC_30Y!AD$58)</x:f>
        <x:v>11835903.027764801</x:v>
      </x:c>
      <x:c r="AE440" s="50" t="n">
        <x:f>MAX(0,AD440*(1+EXP((LN(1+Real_MC_30Y!$J$11)-0.5*Real_MC_30Y!$J$12^2)+Real_MC_30Y!$J$12*((RAND()+RAND()+RAND()+RAND()+RAND()+RAND()+RAND()+RAND()+RAND()+RAND()+RAND()+RAND())-6))-1)+Real_MC_30Y!AE$58)</x:f>
        <x:v>15351519.613384381</x:v>
      </x:c>
      <x:c r="AF440" s="50" t="n">
        <x:f>MAX(0,AE440*(1+EXP((LN(1+Real_MC_30Y!$J$11)-0.5*Real_MC_30Y!$J$12^2)+Real_MC_30Y!$J$12*((RAND()+RAND()+RAND()+RAND()+RAND()+RAND()+RAND()+RAND()+RAND()+RAND()+RAND()+RAND())-6))-1)+Real_MC_30Y!AF$58)</x:f>
        <x:v>17103089.78347285</x:v>
      </x:c>
    </x:row>
    <x:row r="441">
      <x:c r="A441">
        <x:v>437</x:v>
      </x:c>
      <x:c r="B441" s="50" t="n">
        <x:f>MAX(0,Liquidity_30Y!$C$14+Real_MC_30Y!B$57-Real_MC_30Y!B$56)</x:f>
        <x:v>1029031.25</x:v>
      </x:c>
      <x:c r="C441" s="50" t="n">
        <x:f>MAX(0,B441*(1+EXP((LN(1+Real_MC_30Y!$J$11)-0.5*Real_MC_30Y!$J$12^2)+Real_MC_30Y!$J$12*((RAND()+RAND()+RAND()+RAND()+RAND()+RAND()+RAND()+RAND()+RAND()+RAND()+RAND()+RAND())-6))-1)+Real_MC_30Y!C$58)</x:f>
        <x:v>877264.3639069931</x:v>
      </x:c>
      <x:c r="D441" s="50" t="n">
        <x:f>MAX(0,C441*(1+EXP((LN(1+Real_MC_30Y!$J$11)-0.5*Real_MC_30Y!$J$12^2)+Real_MC_30Y!$J$12*((RAND()+RAND()+RAND()+RAND()+RAND()+RAND()+RAND()+RAND()+RAND()+RAND()+RAND()+RAND())-6))-1)+Real_MC_30Y!D$58)</x:f>
        <x:v>734926.498315928</x:v>
      </x:c>
      <x:c r="E441" s="50" t="n">
        <x:f>MAX(0,D441*(1+EXP((LN(1+Real_MC_30Y!$J$11)-0.5*Real_MC_30Y!$J$12^2)+Real_MC_30Y!$J$12*((RAND()+RAND()+RAND()+RAND()+RAND()+RAND()+RAND()+RAND()+RAND()+RAND()+RAND()+RAND())-6))-1)+Real_MC_30Y!E$58)</x:f>
        <x:v>712972.5837464166</x:v>
      </x:c>
      <x:c r="F441" s="50" t="n">
        <x:f>MAX(0,E441*(1+EXP((LN(1+Real_MC_30Y!$J$11)-0.5*Real_MC_30Y!$J$12^2)+Real_MC_30Y!$J$12*((RAND()+RAND()+RAND()+RAND()+RAND()+RAND()+RAND()+RAND()+RAND()+RAND()+RAND()+RAND())-6))-1)+Real_MC_30Y!F$58)</x:f>
        <x:v>740653.5830601112</x:v>
      </x:c>
      <x:c r="G441" s="50" t="n">
        <x:f>MAX(0,F441*(1+EXP((LN(1+Real_MC_30Y!$J$11)-0.5*Real_MC_30Y!$J$12^2)+Real_MC_30Y!$J$12*((RAND()+RAND()+RAND()+RAND()+RAND()+RAND()+RAND()+RAND()+RAND()+RAND()+RAND()+RAND())-6))-1)+Real_MC_30Y!G$58)</x:f>
        <x:v>744685.922834832</x:v>
      </x:c>
      <x:c r="H441" s="50" t="n">
        <x:f>MAX(0,G441*(1+EXP((LN(1+Real_MC_30Y!$J$11)-0.5*Real_MC_30Y!$J$12^2)+Real_MC_30Y!$J$12*((RAND()+RAND()+RAND()+RAND()+RAND()+RAND()+RAND()+RAND()+RAND()+RAND()+RAND()+RAND())-6))-1)+Real_MC_30Y!H$58)</x:f>
        <x:v>788067.4090219428</x:v>
      </x:c>
      <x:c r="I441" s="50" t="n">
        <x:f>MAX(0,H441*(1+EXP((LN(1+Real_MC_30Y!$J$11)-0.5*Real_MC_30Y!$J$12^2)+Real_MC_30Y!$J$12*((RAND()+RAND()+RAND()+RAND()+RAND()+RAND()+RAND()+RAND()+RAND()+RAND()+RAND()+RAND())-6))-1)+Real_MC_30Y!I$58)</x:f>
        <x:v>832648.5339289184</x:v>
      </x:c>
      <x:c r="J441" s="50" t="n">
        <x:f>MAX(0,I441*(1+EXP((LN(1+Real_MC_30Y!$J$11)-0.5*Real_MC_30Y!$J$12^2)+Real_MC_30Y!$J$12*((RAND()+RAND()+RAND()+RAND()+RAND()+RAND()+RAND()+RAND()+RAND()+RAND()+RAND()+RAND())-6))-1)+Real_MC_30Y!J$58)</x:f>
        <x:v>827210.4954170694</x:v>
      </x:c>
      <x:c r="K441" s="50" t="n">
        <x:f>MAX(0,J441*(1+EXP((LN(1+Real_MC_30Y!$J$11)-0.5*Real_MC_30Y!$J$12^2)+Real_MC_30Y!$J$12*((RAND()+RAND()+RAND()+RAND()+RAND()+RAND()+RAND()+RAND()+RAND()+RAND()+RAND()+RAND())-6))-1)+Real_MC_30Y!K$58)</x:f>
        <x:v>825337.6024762754</x:v>
      </x:c>
      <x:c r="L441" s="50" t="n">
        <x:f>MAX(0,K441*(1+EXP((LN(1+Real_MC_30Y!$J$11)-0.5*Real_MC_30Y!$J$12^2)+Real_MC_30Y!$J$12*((RAND()+RAND()+RAND()+RAND()+RAND()+RAND()+RAND()+RAND()+RAND()+RAND()+RAND()+RAND())-6))-1)+Real_MC_30Y!L$58)</x:f>
        <x:v>746605.1676624159</x:v>
      </x:c>
      <x:c r="M441" s="50" t="n">
        <x:f>MAX(0,L441*(1+EXP((LN(1+Real_MC_30Y!$J$11)-0.5*Real_MC_30Y!$J$12^2)+Real_MC_30Y!$J$12*((RAND()+RAND()+RAND()+RAND()+RAND()+RAND()+RAND()+RAND()+RAND()+RAND()+RAND()+RAND())-6))-1)+Real_MC_30Y!M$58)</x:f>
        <x:v>671078.2504274178</x:v>
      </x:c>
      <x:c r="N441" s="50" t="n">
        <x:f>MAX(0,M441*(1+EXP((LN(1+Real_MC_30Y!$J$11)-0.5*Real_MC_30Y!$J$12^2)+Real_MC_30Y!$J$12*((RAND()+RAND()+RAND()+RAND()+RAND()+RAND()+RAND()+RAND()+RAND()+RAND()+RAND()+RAND())-6))-1)+Real_MC_30Y!N$58)</x:f>
        <x:v>672611.0340411668</x:v>
      </x:c>
      <x:c r="O441" s="50" t="n">
        <x:f>MAX(0,N441*(1+EXP((LN(1+Real_MC_30Y!$J$11)-0.5*Real_MC_30Y!$J$12^2)+Real_MC_30Y!$J$12*((RAND()+RAND()+RAND()+RAND()+RAND()+RAND()+RAND()+RAND()+RAND()+RAND()+RAND()+RAND())-6))-1)+Real_MC_30Y!O$58)</x:f>
        <x:v>558242.4365850495</x:v>
      </x:c>
      <x:c r="P441" s="50" t="n">
        <x:f>MAX(0,O441*(1+EXP((LN(1+Real_MC_30Y!$J$11)-0.5*Real_MC_30Y!$J$12^2)+Real_MC_30Y!$J$12*((RAND()+RAND()+RAND()+RAND()+RAND()+RAND()+RAND()+RAND()+RAND()+RAND()+RAND()+RAND())-6))-1)+Real_MC_30Y!P$58)</x:f>
        <x:v>781304.1071517867</x:v>
      </x:c>
      <x:c r="Q441" s="50" t="n">
        <x:f>MAX(0,P441*(1+EXP((LN(1+Real_MC_30Y!$J$11)-0.5*Real_MC_30Y!$J$12^2)+Real_MC_30Y!$J$12*((RAND()+RAND()+RAND()+RAND()+RAND()+RAND()+RAND()+RAND()+RAND()+RAND()+RAND()+RAND())-6))-1)+Real_MC_30Y!Q$58)</x:f>
        <x:v>782076.448255302</x:v>
      </x:c>
      <x:c r="R441" s="50" t="n">
        <x:f>MAX(0,Q441*(1+EXP((LN(1+Real_MC_30Y!$J$11)-0.5*Real_MC_30Y!$J$12^2)+Real_MC_30Y!$J$12*((RAND()+RAND()+RAND()+RAND()+RAND()+RAND()+RAND()+RAND()+RAND()+RAND()+RAND()+RAND())-6))-1)+Real_MC_30Y!R$58)</x:f>
        <x:v>835645.8370377326</x:v>
      </x:c>
      <x:c r="S441" s="50" t="n">
        <x:f>MAX(0,R441*(1+EXP((LN(1+Real_MC_30Y!$J$11)-0.5*Real_MC_30Y!$J$12^2)+Real_MC_30Y!$J$12*((RAND()+RAND()+RAND()+RAND()+RAND()+RAND()+RAND()+RAND()+RAND()+RAND()+RAND()+RAND())-6))-1)+Real_MC_30Y!S$58)</x:f>
        <x:v>849420.4546310583</x:v>
      </x:c>
      <x:c r="T441" s="50" t="n">
        <x:f>MAX(0,S441*(1+EXP((LN(1+Real_MC_30Y!$J$11)-0.5*Real_MC_30Y!$J$12^2)+Real_MC_30Y!$J$12*((RAND()+RAND()+RAND()+RAND()+RAND()+RAND()+RAND()+RAND()+RAND()+RAND()+RAND()+RAND())-6))-1)+Real_MC_30Y!T$58)</x:f>
        <x:v>872376.7751567427</x:v>
      </x:c>
      <x:c r="U441" s="50" t="n">
        <x:f>MAX(0,T441*(1+EXP((LN(1+Real_MC_30Y!$J$11)-0.5*Real_MC_30Y!$J$12^2)+Real_MC_30Y!$J$12*((RAND()+RAND()+RAND()+RAND()+RAND()+RAND()+RAND()+RAND()+RAND()+RAND()+RAND()+RAND())-6))-1)+Real_MC_30Y!U$58)</x:f>
        <x:v>851562.0128315669</x:v>
      </x:c>
      <x:c r="V441" s="50" t="n">
        <x:f>MAX(0,U441*(1+EXP((LN(1+Real_MC_30Y!$J$11)-0.5*Real_MC_30Y!$J$12^2)+Real_MC_30Y!$J$12*((RAND()+RAND()+RAND()+RAND()+RAND()+RAND()+RAND()+RAND()+RAND()+RAND()+RAND()+RAND())-6))-1)+Real_MC_30Y!V$58)</x:f>
        <x:v>1030749.8295409534</x:v>
      </x:c>
      <x:c r="W441" s="50" t="n">
        <x:f>MAX(0,V441*(1+EXP((LN(1+Real_MC_30Y!$J$11)-0.5*Real_MC_30Y!$J$12^2)+Real_MC_30Y!$J$12*((RAND()+RAND()+RAND()+RAND()+RAND()+RAND()+RAND()+RAND()+RAND()+RAND()+RAND()+RAND())-6))-1)+Real_MC_30Y!W$58)</x:f>
        <x:v>799374.3530250342</x:v>
      </x:c>
      <x:c r="X441" s="50" t="n">
        <x:f>MAX(0,W441*(1+EXP((LN(1+Real_MC_30Y!$J$11)-0.5*Real_MC_30Y!$J$12^2)+Real_MC_30Y!$J$12*((RAND()+RAND()+RAND()+RAND()+RAND()+RAND()+RAND()+RAND()+RAND()+RAND()+RAND()+RAND())-6))-1)+Real_MC_30Y!X$58)</x:f>
        <x:v>789151.3157710767</x:v>
      </x:c>
      <x:c r="Y441" s="50" t="n">
        <x:f>MAX(0,X441*(1+EXP((LN(1+Real_MC_30Y!$J$11)-0.5*Real_MC_30Y!$J$12^2)+Real_MC_30Y!$J$12*((RAND()+RAND()+RAND()+RAND()+RAND()+RAND()+RAND()+RAND()+RAND()+RAND()+RAND()+RAND())-6))-1)+Real_MC_30Y!Y$58)</x:f>
        <x:v>803105.8064168378</x:v>
      </x:c>
      <x:c r="Z441" s="50" t="n">
        <x:f>MAX(0,Y441*(1+EXP((LN(1+Real_MC_30Y!$J$11)-0.5*Real_MC_30Y!$J$12^2)+Real_MC_30Y!$J$12*((RAND()+RAND()+RAND()+RAND()+RAND()+RAND()+RAND()+RAND()+RAND()+RAND()+RAND()+RAND())-6))-1)+Real_MC_30Y!Z$58)</x:f>
        <x:v>1180837.6105793002</x:v>
      </x:c>
      <x:c r="AA441" s="50" t="n">
        <x:f>MAX(0,Z441*(1+EXP((LN(1+Real_MC_30Y!$J$11)-0.5*Real_MC_30Y!$J$12^2)+Real_MC_30Y!$J$12*((RAND()+RAND()+RAND()+RAND()+RAND()+RAND()+RAND()+RAND()+RAND()+RAND()+RAND()+RAND())-6))-1)+Real_MC_30Y!AA$58)</x:f>
        <x:v>1177840.8280761337</x:v>
      </x:c>
      <x:c r="AB441" s="50" t="n">
        <x:f>MAX(0,AA441*(1+EXP((LN(1+Real_MC_30Y!$J$11)-0.5*Real_MC_30Y!$J$12^2)+Real_MC_30Y!$J$12*((RAND()+RAND()+RAND()+RAND()+RAND()+RAND()+RAND()+RAND()+RAND()+RAND()+RAND()+RAND())-6))-1)+Real_MC_30Y!AB$58)</x:f>
        <x:v>1176681.6993895043</x:v>
      </x:c>
      <x:c r="AC441" s="50" t="n">
        <x:f>MAX(0,AB441*(1+EXP((LN(1+Real_MC_30Y!$J$11)-0.5*Real_MC_30Y!$J$12^2)+Real_MC_30Y!$J$12*((RAND()+RAND()+RAND()+RAND()+RAND()+RAND()+RAND()+RAND()+RAND()+RAND()+RAND()+RAND())-6))-1)+Real_MC_30Y!AC$58)</x:f>
        <x:v>1365651.7132930465</x:v>
      </x:c>
      <x:c r="AD441" s="50" t="n">
        <x:f>MAX(0,AC441*(1+EXP((LN(1+Real_MC_30Y!$J$11)-0.5*Real_MC_30Y!$J$12^2)+Real_MC_30Y!$J$12*((RAND()+RAND()+RAND()+RAND()+RAND()+RAND()+RAND()+RAND()+RAND()+RAND()+RAND()+RAND())-6))-1)+Real_MC_30Y!AD$58)</x:f>
        <x:v>1313370.0371448807</x:v>
      </x:c>
      <x:c r="AE441" s="50" t="n">
        <x:f>MAX(0,AD441*(1+EXP((LN(1+Real_MC_30Y!$J$11)-0.5*Real_MC_30Y!$J$12^2)+Real_MC_30Y!$J$12*((RAND()+RAND()+RAND()+RAND()+RAND()+RAND()+RAND()+RAND()+RAND()+RAND()+RAND()+RAND())-6))-1)+Real_MC_30Y!AE$58)</x:f>
        <x:v>1369486.1235933504</x:v>
      </x:c>
      <x:c r="AF441" s="50" t="n">
        <x:f>MAX(0,AE441*(1+EXP((LN(1+Real_MC_30Y!$J$11)-0.5*Real_MC_30Y!$J$12^2)+Real_MC_30Y!$J$12*((RAND()+RAND()+RAND()+RAND()+RAND()+RAND()+RAND()+RAND()+RAND()+RAND()+RAND()+RAND())-6))-1)+Real_MC_30Y!AF$58)</x:f>
        <x:v>1345474.817183522</x:v>
      </x:c>
    </x:row>
    <x:row r="442">
      <x:c r="A442">
        <x:v>438</x:v>
      </x:c>
      <x:c r="B442" s="50" t="n">
        <x:f>MAX(0,Liquidity_30Y!$C$14+Real_MC_30Y!B$57-Real_MC_30Y!B$56)</x:f>
        <x:v>1029031.25</x:v>
      </x:c>
      <x:c r="C442" s="50" t="n">
        <x:f>MAX(0,B442*(1+EXP((LN(1+Real_MC_30Y!$J$11)-0.5*Real_MC_30Y!$J$12^2)+Real_MC_30Y!$J$12*((RAND()+RAND()+RAND()+RAND()+RAND()+RAND()+RAND()+RAND()+RAND()+RAND()+RAND()+RAND())-6))-1)+Real_MC_30Y!C$58)</x:f>
        <x:v>878782.8492281255</x:v>
      </x:c>
      <x:c r="D442" s="50" t="n">
        <x:f>MAX(0,C442*(1+EXP((LN(1+Real_MC_30Y!$J$11)-0.5*Real_MC_30Y!$J$12^2)+Real_MC_30Y!$J$12*((RAND()+RAND()+RAND()+RAND()+RAND()+RAND()+RAND()+RAND()+RAND()+RAND()+RAND()+RAND())-6))-1)+Real_MC_30Y!D$58)</x:f>
        <x:v>899773.8145335708</x:v>
      </x:c>
      <x:c r="E442" s="50" t="n">
        <x:f>MAX(0,D442*(1+EXP((LN(1+Real_MC_30Y!$J$11)-0.5*Real_MC_30Y!$J$12^2)+Real_MC_30Y!$J$12*((RAND()+RAND()+RAND()+RAND()+RAND()+RAND()+RAND()+RAND()+RAND()+RAND()+RAND()+RAND())-6))-1)+Real_MC_30Y!E$58)</x:f>
        <x:v>937366.798984523</x:v>
      </x:c>
      <x:c r="F442" s="50" t="n">
        <x:f>MAX(0,E442*(1+EXP((LN(1+Real_MC_30Y!$J$11)-0.5*Real_MC_30Y!$J$12^2)+Real_MC_30Y!$J$12*((RAND()+RAND()+RAND()+RAND()+RAND()+RAND()+RAND()+RAND()+RAND()+RAND()+RAND()+RAND())-6))-1)+Real_MC_30Y!F$58)</x:f>
        <x:v>831018.6843940977</x:v>
      </x:c>
      <x:c r="G442" s="50" t="n">
        <x:f>MAX(0,F442*(1+EXP((LN(1+Real_MC_30Y!$J$11)-0.5*Real_MC_30Y!$J$12^2)+Real_MC_30Y!$J$12*((RAND()+RAND()+RAND()+RAND()+RAND()+RAND()+RAND()+RAND()+RAND()+RAND()+RAND()+RAND())-6))-1)+Real_MC_30Y!G$58)</x:f>
        <x:v>943048.2042403044</x:v>
      </x:c>
      <x:c r="H442" s="50" t="n">
        <x:f>MAX(0,G442*(1+EXP((LN(1+Real_MC_30Y!$J$11)-0.5*Real_MC_30Y!$J$12^2)+Real_MC_30Y!$J$12*((RAND()+RAND()+RAND()+RAND()+RAND()+RAND()+RAND()+RAND()+RAND()+RAND()+RAND()+RAND())-6))-1)+Real_MC_30Y!H$58)</x:f>
        <x:v>934035.7202070747</x:v>
      </x:c>
      <x:c r="I442" s="50" t="n">
        <x:f>MAX(0,H442*(1+EXP((LN(1+Real_MC_30Y!$J$11)-0.5*Real_MC_30Y!$J$12^2)+Real_MC_30Y!$J$12*((RAND()+RAND()+RAND()+RAND()+RAND()+RAND()+RAND()+RAND()+RAND()+RAND()+RAND()+RAND())-6))-1)+Real_MC_30Y!I$58)</x:f>
        <x:v>901881.8460059009</x:v>
      </x:c>
      <x:c r="J442" s="50" t="n">
        <x:f>MAX(0,I442*(1+EXP((LN(1+Real_MC_30Y!$J$11)-0.5*Real_MC_30Y!$J$12^2)+Real_MC_30Y!$J$12*((RAND()+RAND()+RAND()+RAND()+RAND()+RAND()+RAND()+RAND()+RAND()+RAND()+RAND()+RAND())-6))-1)+Real_MC_30Y!J$58)</x:f>
        <x:v>1029163.8337977419</x:v>
      </x:c>
      <x:c r="K442" s="50" t="n">
        <x:f>MAX(0,J442*(1+EXP((LN(1+Real_MC_30Y!$J$11)-0.5*Real_MC_30Y!$J$12^2)+Real_MC_30Y!$J$12*((RAND()+RAND()+RAND()+RAND()+RAND()+RAND()+RAND()+RAND()+RAND()+RAND()+RAND()+RAND())-6))-1)+Real_MC_30Y!K$58)</x:f>
        <x:v>975761.4873797031</x:v>
      </x:c>
      <x:c r="L442" s="50" t="n">
        <x:f>MAX(0,K442*(1+EXP((LN(1+Real_MC_30Y!$J$11)-0.5*Real_MC_30Y!$J$12^2)+Real_MC_30Y!$J$12*((RAND()+RAND()+RAND()+RAND()+RAND()+RAND()+RAND()+RAND()+RAND()+RAND()+RAND()+RAND())-6))-1)+Real_MC_30Y!L$58)</x:f>
        <x:v>1318416.6729681017</x:v>
      </x:c>
      <x:c r="M442" s="50" t="n">
        <x:f>MAX(0,L442*(1+EXP((LN(1+Real_MC_30Y!$J$11)-0.5*Real_MC_30Y!$J$12^2)+Real_MC_30Y!$J$12*((RAND()+RAND()+RAND()+RAND()+RAND()+RAND()+RAND()+RAND()+RAND()+RAND()+RAND()+RAND())-6))-1)+Real_MC_30Y!M$58)</x:f>
        <x:v>1667556.2377538567</x:v>
      </x:c>
      <x:c r="N442" s="50" t="n">
        <x:f>MAX(0,M442*(1+EXP((LN(1+Real_MC_30Y!$J$11)-0.5*Real_MC_30Y!$J$12^2)+Real_MC_30Y!$J$12*((RAND()+RAND()+RAND()+RAND()+RAND()+RAND()+RAND()+RAND()+RAND()+RAND()+RAND()+RAND())-6))-1)+Real_MC_30Y!N$58)</x:f>
        <x:v>1922780.6754343952</x:v>
      </x:c>
      <x:c r="O442" s="50" t="n">
        <x:f>MAX(0,N442*(1+EXP((LN(1+Real_MC_30Y!$J$11)-0.5*Real_MC_30Y!$J$12^2)+Real_MC_30Y!$J$12*((RAND()+RAND()+RAND()+RAND()+RAND()+RAND()+RAND()+RAND()+RAND()+RAND()+RAND()+RAND())-6))-1)+Real_MC_30Y!O$58)</x:f>
        <x:v>1627222.8734576772</x:v>
      </x:c>
      <x:c r="P442" s="50" t="n">
        <x:f>MAX(0,O442*(1+EXP((LN(1+Real_MC_30Y!$J$11)-0.5*Real_MC_30Y!$J$12^2)+Real_MC_30Y!$J$12*((RAND()+RAND()+RAND()+RAND()+RAND()+RAND()+RAND()+RAND()+RAND()+RAND()+RAND()+RAND())-6))-1)+Real_MC_30Y!P$58)</x:f>
        <x:v>1612353.08490215</x:v>
      </x:c>
      <x:c r="Q442" s="50" t="n">
        <x:f>MAX(0,P442*(1+EXP((LN(1+Real_MC_30Y!$J$11)-0.5*Real_MC_30Y!$J$12^2)+Real_MC_30Y!$J$12*((RAND()+RAND()+RAND()+RAND()+RAND()+RAND()+RAND()+RAND()+RAND()+RAND()+RAND()+RAND())-6))-1)+Real_MC_30Y!Q$58)</x:f>
        <x:v>1518018.7560065123</x:v>
      </x:c>
      <x:c r="R442" s="50" t="n">
        <x:f>MAX(0,Q442*(1+EXP((LN(1+Real_MC_30Y!$J$11)-0.5*Real_MC_30Y!$J$12^2)+Real_MC_30Y!$J$12*((RAND()+RAND()+RAND()+RAND()+RAND()+RAND()+RAND()+RAND()+RAND()+RAND()+RAND()+RAND())-6))-1)+Real_MC_30Y!R$58)</x:f>
        <x:v>1262394.4032302597</x:v>
      </x:c>
      <x:c r="S442" s="50" t="n">
        <x:f>MAX(0,R442*(1+EXP((LN(1+Real_MC_30Y!$J$11)-0.5*Real_MC_30Y!$J$12^2)+Real_MC_30Y!$J$12*((RAND()+RAND()+RAND()+RAND()+RAND()+RAND()+RAND()+RAND()+RAND()+RAND()+RAND()+RAND())-6))-1)+Real_MC_30Y!S$58)</x:f>
        <x:v>1193387.8910442533</x:v>
      </x:c>
      <x:c r="T442" s="50" t="n">
        <x:f>MAX(0,S442*(1+EXP((LN(1+Real_MC_30Y!$J$11)-0.5*Real_MC_30Y!$J$12^2)+Real_MC_30Y!$J$12*((RAND()+RAND()+RAND()+RAND()+RAND()+RAND()+RAND()+RAND()+RAND()+RAND()+RAND()+RAND())-6))-1)+Real_MC_30Y!T$58)</x:f>
        <x:v>1272615.1274549342</x:v>
      </x:c>
      <x:c r="U442" s="50" t="n">
        <x:f>MAX(0,T442*(1+EXP((LN(1+Real_MC_30Y!$J$11)-0.5*Real_MC_30Y!$J$12^2)+Real_MC_30Y!$J$12*((RAND()+RAND()+RAND()+RAND()+RAND()+RAND()+RAND()+RAND()+RAND()+RAND()+RAND()+RAND())-6))-1)+Real_MC_30Y!U$58)</x:f>
        <x:v>1579282.729319356</x:v>
      </x:c>
      <x:c r="V442" s="50" t="n">
        <x:f>MAX(0,U442*(1+EXP((LN(1+Real_MC_30Y!$J$11)-0.5*Real_MC_30Y!$J$12^2)+Real_MC_30Y!$J$12*((RAND()+RAND()+RAND()+RAND()+RAND()+RAND()+RAND()+RAND()+RAND()+RAND()+RAND()+RAND())-6))-1)+Real_MC_30Y!V$58)</x:f>
        <x:v>1589501.9711321078</x:v>
      </x:c>
      <x:c r="W442" s="50" t="n">
        <x:f>MAX(0,V442*(1+EXP((LN(1+Real_MC_30Y!$J$11)-0.5*Real_MC_30Y!$J$12^2)+Real_MC_30Y!$J$12*((RAND()+RAND()+RAND()+RAND()+RAND()+RAND()+RAND()+RAND()+RAND()+RAND()+RAND()+RAND())-6))-1)+Real_MC_30Y!W$58)</x:f>
        <x:v>1731549.792656271</x:v>
      </x:c>
      <x:c r="X442" s="50" t="n">
        <x:f>MAX(0,W442*(1+EXP((LN(1+Real_MC_30Y!$J$11)-0.5*Real_MC_30Y!$J$12^2)+Real_MC_30Y!$J$12*((RAND()+RAND()+RAND()+RAND()+RAND()+RAND()+RAND()+RAND()+RAND()+RAND()+RAND()+RAND())-6))-1)+Real_MC_30Y!X$58)</x:f>
        <x:v>2133860.666495179</x:v>
      </x:c>
      <x:c r="Y442" s="50" t="n">
        <x:f>MAX(0,X442*(1+EXP((LN(1+Real_MC_30Y!$J$11)-0.5*Real_MC_30Y!$J$12^2)+Real_MC_30Y!$J$12*((RAND()+RAND()+RAND()+RAND()+RAND()+RAND()+RAND()+RAND()+RAND()+RAND()+RAND()+RAND())-6))-1)+Real_MC_30Y!Y$58)</x:f>
        <x:v>2734565.876571477</x:v>
      </x:c>
      <x:c r="Z442" s="50" t="n">
        <x:f>MAX(0,Y442*(1+EXP((LN(1+Real_MC_30Y!$J$11)-0.5*Real_MC_30Y!$J$12^2)+Real_MC_30Y!$J$12*((RAND()+RAND()+RAND()+RAND()+RAND()+RAND()+RAND()+RAND()+RAND()+RAND()+RAND()+RAND())-6))-1)+Real_MC_30Y!Z$58)</x:f>
        <x:v>2397507.370530579</x:v>
      </x:c>
      <x:c r="AA442" s="50" t="n">
        <x:f>MAX(0,Z442*(1+EXP((LN(1+Real_MC_30Y!$J$11)-0.5*Real_MC_30Y!$J$12^2)+Real_MC_30Y!$J$12*((RAND()+RAND()+RAND()+RAND()+RAND()+RAND()+RAND()+RAND()+RAND()+RAND()+RAND()+RAND())-6))-1)+Real_MC_30Y!AA$58)</x:f>
        <x:v>2184422.0432838676</x:v>
      </x:c>
      <x:c r="AB442" s="50" t="n">
        <x:f>MAX(0,AA442*(1+EXP((LN(1+Real_MC_30Y!$J$11)-0.5*Real_MC_30Y!$J$12^2)+Real_MC_30Y!$J$12*((RAND()+RAND()+RAND()+RAND()+RAND()+RAND()+RAND()+RAND()+RAND()+RAND()+RAND()+RAND())-6))-1)+Real_MC_30Y!AB$58)</x:f>
        <x:v>2348741.517866674</x:v>
      </x:c>
      <x:c r="AC442" s="50" t="n">
        <x:f>MAX(0,AB442*(1+EXP((LN(1+Real_MC_30Y!$J$11)-0.5*Real_MC_30Y!$J$12^2)+Real_MC_30Y!$J$12*((RAND()+RAND()+RAND()+RAND()+RAND()+RAND()+RAND()+RAND()+RAND()+RAND()+RAND()+RAND())-6))-1)+Real_MC_30Y!AC$58)</x:f>
        <x:v>2430900.1888674246</x:v>
      </x:c>
      <x:c r="AD442" s="50" t="n">
        <x:f>MAX(0,AC442*(1+EXP((LN(1+Real_MC_30Y!$J$11)-0.5*Real_MC_30Y!$J$12^2)+Real_MC_30Y!$J$12*((RAND()+RAND()+RAND()+RAND()+RAND()+RAND()+RAND()+RAND()+RAND()+RAND()+RAND()+RAND())-6))-1)+Real_MC_30Y!AD$58)</x:f>
        <x:v>1717305.7483023931</x:v>
      </x:c>
      <x:c r="AE442" s="50" t="n">
        <x:f>MAX(0,AD442*(1+EXP((LN(1+Real_MC_30Y!$J$11)-0.5*Real_MC_30Y!$J$12^2)+Real_MC_30Y!$J$12*((RAND()+RAND()+RAND()+RAND()+RAND()+RAND()+RAND()+RAND()+RAND()+RAND()+RAND()+RAND())-6))-1)+Real_MC_30Y!AE$58)</x:f>
        <x:v>2399907.656182187</x:v>
      </x:c>
      <x:c r="AF442" s="50" t="n">
        <x:f>MAX(0,AE442*(1+EXP((LN(1+Real_MC_30Y!$J$11)-0.5*Real_MC_30Y!$J$12^2)+Real_MC_30Y!$J$12*((RAND()+RAND()+RAND()+RAND()+RAND()+RAND()+RAND()+RAND()+RAND()+RAND()+RAND()+RAND())-6))-1)+Real_MC_30Y!AF$58)</x:f>
        <x:v>2212897.7604285115</x:v>
      </x:c>
    </x:row>
    <x:row r="443">
      <x:c r="A443">
        <x:v>439</x:v>
      </x:c>
      <x:c r="B443" s="50" t="n">
        <x:f>MAX(0,Liquidity_30Y!$C$14+Real_MC_30Y!B$57-Real_MC_30Y!B$56)</x:f>
        <x:v>1029031.25</x:v>
      </x:c>
      <x:c r="C443" s="50" t="n">
        <x:f>MAX(0,B443*(1+EXP((LN(1+Real_MC_30Y!$J$11)-0.5*Real_MC_30Y!$J$12^2)+Real_MC_30Y!$J$12*((RAND()+RAND()+RAND()+RAND()+RAND()+RAND()+RAND()+RAND()+RAND()+RAND()+RAND()+RAND())-6))-1)+Real_MC_30Y!C$58)</x:f>
        <x:v>908406.3387065046</x:v>
      </x:c>
      <x:c r="D443" s="50" t="n">
        <x:f>MAX(0,C443*(1+EXP((LN(1+Real_MC_30Y!$J$11)-0.5*Real_MC_30Y!$J$12^2)+Real_MC_30Y!$J$12*((RAND()+RAND()+RAND()+RAND()+RAND()+RAND()+RAND()+RAND()+RAND()+RAND()+RAND()+RAND())-6))-1)+Real_MC_30Y!D$58)</x:f>
        <x:v>1080080.4860856635</x:v>
      </x:c>
      <x:c r="E443" s="50" t="n">
        <x:f>MAX(0,D443*(1+EXP((LN(1+Real_MC_30Y!$J$11)-0.5*Real_MC_30Y!$J$12^2)+Real_MC_30Y!$J$12*((RAND()+RAND()+RAND()+RAND()+RAND()+RAND()+RAND()+RAND()+RAND()+RAND()+RAND()+RAND())-6))-1)+Real_MC_30Y!E$58)</x:f>
        <x:v>1174116.93865361</x:v>
      </x:c>
      <x:c r="F443" s="50" t="n">
        <x:f>MAX(0,E443*(1+EXP((LN(1+Real_MC_30Y!$J$11)-0.5*Real_MC_30Y!$J$12^2)+Real_MC_30Y!$J$12*((RAND()+RAND()+RAND()+RAND()+RAND()+RAND()+RAND()+RAND()+RAND()+RAND()+RAND()+RAND())-6))-1)+Real_MC_30Y!F$58)</x:f>
        <x:v>1167006.5044944368</x:v>
      </x:c>
      <x:c r="G443" s="50" t="n">
        <x:f>MAX(0,F443*(1+EXP((LN(1+Real_MC_30Y!$J$11)-0.5*Real_MC_30Y!$J$12^2)+Real_MC_30Y!$J$12*((RAND()+RAND()+RAND()+RAND()+RAND()+RAND()+RAND()+RAND()+RAND()+RAND()+RAND()+RAND())-6))-1)+Real_MC_30Y!G$58)</x:f>
        <x:v>1368600.2926114441</x:v>
      </x:c>
      <x:c r="H443" s="50" t="n">
        <x:f>MAX(0,G443*(1+EXP((LN(1+Real_MC_30Y!$J$11)-0.5*Real_MC_30Y!$J$12^2)+Real_MC_30Y!$J$12*((RAND()+RAND()+RAND()+RAND()+RAND()+RAND()+RAND()+RAND()+RAND()+RAND()+RAND()+RAND())-6))-1)+Real_MC_30Y!H$58)</x:f>
        <x:v>2088421.1852899066</x:v>
      </x:c>
      <x:c r="I443" s="50" t="n">
        <x:f>MAX(0,H443*(1+EXP((LN(1+Real_MC_30Y!$J$11)-0.5*Real_MC_30Y!$J$12^2)+Real_MC_30Y!$J$12*((RAND()+RAND()+RAND()+RAND()+RAND()+RAND()+RAND()+RAND()+RAND()+RAND()+RAND()+RAND())-6))-1)+Real_MC_30Y!I$58)</x:f>
        <x:v>2346810.0623671864</x:v>
      </x:c>
      <x:c r="J443" s="50" t="n">
        <x:f>MAX(0,I443*(1+EXP((LN(1+Real_MC_30Y!$J$11)-0.5*Real_MC_30Y!$J$12^2)+Real_MC_30Y!$J$12*((RAND()+RAND()+RAND()+RAND()+RAND()+RAND()+RAND()+RAND()+RAND()+RAND()+RAND()+RAND())-6))-1)+Real_MC_30Y!J$58)</x:f>
        <x:v>2172139.2059331094</x:v>
      </x:c>
      <x:c r="K443" s="50" t="n">
        <x:f>MAX(0,J443*(1+EXP((LN(1+Real_MC_30Y!$J$11)-0.5*Real_MC_30Y!$J$12^2)+Real_MC_30Y!$J$12*((RAND()+RAND()+RAND()+RAND()+RAND()+RAND()+RAND()+RAND()+RAND()+RAND()+RAND()+RAND())-6))-1)+Real_MC_30Y!K$58)</x:f>
        <x:v>1603532.4866623415</x:v>
      </x:c>
      <x:c r="L443" s="50" t="n">
        <x:f>MAX(0,K443*(1+EXP((LN(1+Real_MC_30Y!$J$11)-0.5*Real_MC_30Y!$J$12^2)+Real_MC_30Y!$J$12*((RAND()+RAND()+RAND()+RAND()+RAND()+RAND()+RAND()+RAND()+RAND()+RAND()+RAND()+RAND())-6))-1)+Real_MC_30Y!L$58)</x:f>
        <x:v>2030633.1534032885</x:v>
      </x:c>
      <x:c r="M443" s="50" t="n">
        <x:f>MAX(0,L443*(1+EXP((LN(1+Real_MC_30Y!$J$11)-0.5*Real_MC_30Y!$J$12^2)+Real_MC_30Y!$J$12*((RAND()+RAND()+RAND()+RAND()+RAND()+RAND()+RAND()+RAND()+RAND()+RAND()+RAND()+RAND())-6))-1)+Real_MC_30Y!M$58)</x:f>
        <x:v>2069363.2602032016</x:v>
      </x:c>
      <x:c r="N443" s="50" t="n">
        <x:f>MAX(0,M443*(1+EXP((LN(1+Real_MC_30Y!$J$11)-0.5*Real_MC_30Y!$J$12^2)+Real_MC_30Y!$J$12*((RAND()+RAND()+RAND()+RAND()+RAND()+RAND()+RAND()+RAND()+RAND()+RAND()+RAND()+RAND())-6))-1)+Real_MC_30Y!N$58)</x:f>
        <x:v>1802589.197368123</x:v>
      </x:c>
      <x:c r="O443" s="50" t="n">
        <x:f>MAX(0,N443*(1+EXP((LN(1+Real_MC_30Y!$J$11)-0.5*Real_MC_30Y!$J$12^2)+Real_MC_30Y!$J$12*((RAND()+RAND()+RAND()+RAND()+RAND()+RAND()+RAND()+RAND()+RAND()+RAND()+RAND()+RAND())-6))-1)+Real_MC_30Y!O$58)</x:f>
        <x:v>2419578.252020209</x:v>
      </x:c>
      <x:c r="P443" s="50" t="n">
        <x:f>MAX(0,O443*(1+EXP((LN(1+Real_MC_30Y!$J$11)-0.5*Real_MC_30Y!$J$12^2)+Real_MC_30Y!$J$12*((RAND()+RAND()+RAND()+RAND()+RAND()+RAND()+RAND()+RAND()+RAND()+RAND()+RAND()+RAND())-6))-1)+Real_MC_30Y!P$58)</x:f>
        <x:v>2257347.0098400177</x:v>
      </x:c>
      <x:c r="Q443" s="50" t="n">
        <x:f>MAX(0,P443*(1+EXP((LN(1+Real_MC_30Y!$J$11)-0.5*Real_MC_30Y!$J$12^2)+Real_MC_30Y!$J$12*((RAND()+RAND()+RAND()+RAND()+RAND()+RAND()+RAND()+RAND()+RAND()+RAND()+RAND()+RAND())-6))-1)+Real_MC_30Y!Q$58)</x:f>
        <x:v>2076836.9639625945</x:v>
      </x:c>
      <x:c r="R443" s="50" t="n">
        <x:f>MAX(0,Q443*(1+EXP((LN(1+Real_MC_30Y!$J$11)-0.5*Real_MC_30Y!$J$12^2)+Real_MC_30Y!$J$12*((RAND()+RAND()+RAND()+RAND()+RAND()+RAND()+RAND()+RAND()+RAND()+RAND()+RAND()+RAND())-6))-1)+Real_MC_30Y!R$58)</x:f>
        <x:v>2547045.0186872026</x:v>
      </x:c>
      <x:c r="S443" s="50" t="n">
        <x:f>MAX(0,R443*(1+EXP((LN(1+Real_MC_30Y!$J$11)-0.5*Real_MC_30Y!$J$12^2)+Real_MC_30Y!$J$12*((RAND()+RAND()+RAND()+RAND()+RAND()+RAND()+RAND()+RAND()+RAND()+RAND()+RAND()+RAND())-6))-1)+Real_MC_30Y!S$58)</x:f>
        <x:v>3161622.4751815763</x:v>
      </x:c>
      <x:c r="T443" s="50" t="n">
        <x:f>MAX(0,S443*(1+EXP((LN(1+Real_MC_30Y!$J$11)-0.5*Real_MC_30Y!$J$12^2)+Real_MC_30Y!$J$12*((RAND()+RAND()+RAND()+RAND()+RAND()+RAND()+RAND()+RAND()+RAND()+RAND()+RAND()+RAND())-6))-1)+Real_MC_30Y!T$58)</x:f>
        <x:v>3745084.0306045823</x:v>
      </x:c>
      <x:c r="U443" s="50" t="n">
        <x:f>MAX(0,T443*(1+EXP((LN(1+Real_MC_30Y!$J$11)-0.5*Real_MC_30Y!$J$12^2)+Real_MC_30Y!$J$12*((RAND()+RAND()+RAND()+RAND()+RAND()+RAND()+RAND()+RAND()+RAND()+RAND()+RAND()+RAND())-6))-1)+Real_MC_30Y!U$58)</x:f>
        <x:v>3943800.6077038306</x:v>
      </x:c>
      <x:c r="V443" s="50" t="n">
        <x:f>MAX(0,U443*(1+EXP((LN(1+Real_MC_30Y!$J$11)-0.5*Real_MC_30Y!$J$12^2)+Real_MC_30Y!$J$12*((RAND()+RAND()+RAND()+RAND()+RAND()+RAND()+RAND()+RAND()+RAND()+RAND()+RAND()+RAND())-6))-1)+Real_MC_30Y!V$58)</x:f>
        <x:v>4275256.839651261</x:v>
      </x:c>
      <x:c r="W443" s="50" t="n">
        <x:f>MAX(0,V443*(1+EXP((LN(1+Real_MC_30Y!$J$11)-0.5*Real_MC_30Y!$J$12^2)+Real_MC_30Y!$J$12*((RAND()+RAND()+RAND()+RAND()+RAND()+RAND()+RAND()+RAND()+RAND()+RAND()+RAND()+RAND())-6))-1)+Real_MC_30Y!W$58)</x:f>
        <x:v>4163360.9576974306</x:v>
      </x:c>
      <x:c r="X443" s="50" t="n">
        <x:f>MAX(0,W443*(1+EXP((LN(1+Real_MC_30Y!$J$11)-0.5*Real_MC_30Y!$J$12^2)+Real_MC_30Y!$J$12*((RAND()+RAND()+RAND()+RAND()+RAND()+RAND()+RAND()+RAND()+RAND()+RAND()+RAND()+RAND())-6))-1)+Real_MC_30Y!X$58)</x:f>
        <x:v>4822647.017220759</x:v>
      </x:c>
      <x:c r="Y443" s="50" t="n">
        <x:f>MAX(0,X443*(1+EXP((LN(1+Real_MC_30Y!$J$11)-0.5*Real_MC_30Y!$J$12^2)+Real_MC_30Y!$J$12*((RAND()+RAND()+RAND()+RAND()+RAND()+RAND()+RAND()+RAND()+RAND()+RAND()+RAND()+RAND())-6))-1)+Real_MC_30Y!Y$58)</x:f>
        <x:v>4306522.509480036</x:v>
      </x:c>
      <x:c r="Z443" s="50" t="n">
        <x:f>MAX(0,Y443*(1+EXP((LN(1+Real_MC_30Y!$J$11)-0.5*Real_MC_30Y!$J$12^2)+Real_MC_30Y!$J$12*((RAND()+RAND()+RAND()+RAND()+RAND()+RAND()+RAND()+RAND()+RAND()+RAND()+RAND()+RAND())-6))-1)+Real_MC_30Y!Z$58)</x:f>
        <x:v>4912842.247408542</x:v>
      </x:c>
      <x:c r="AA443" s="50" t="n">
        <x:f>MAX(0,Z443*(1+EXP((LN(1+Real_MC_30Y!$J$11)-0.5*Real_MC_30Y!$J$12^2)+Real_MC_30Y!$J$12*((RAND()+RAND()+RAND()+RAND()+RAND()+RAND()+RAND()+RAND()+RAND()+RAND()+RAND()+RAND())-6))-1)+Real_MC_30Y!AA$58)</x:f>
        <x:v>5833172.967624087</x:v>
      </x:c>
      <x:c r="AB443" s="50" t="n">
        <x:f>MAX(0,AA443*(1+EXP((LN(1+Real_MC_30Y!$J$11)-0.5*Real_MC_30Y!$J$12^2)+Real_MC_30Y!$J$12*((RAND()+RAND()+RAND()+RAND()+RAND()+RAND()+RAND()+RAND()+RAND()+RAND()+RAND()+RAND())-6))-1)+Real_MC_30Y!AB$58)</x:f>
        <x:v>7192043.983791701</x:v>
      </x:c>
      <x:c r="AC443" s="50" t="n">
        <x:f>MAX(0,AB443*(1+EXP((LN(1+Real_MC_30Y!$J$11)-0.5*Real_MC_30Y!$J$12^2)+Real_MC_30Y!$J$12*((RAND()+RAND()+RAND()+RAND()+RAND()+RAND()+RAND()+RAND()+RAND()+RAND()+RAND()+RAND())-6))-1)+Real_MC_30Y!AC$58)</x:f>
        <x:v>6735684.657536</x:v>
      </x:c>
      <x:c r="AD443" s="50" t="n">
        <x:f>MAX(0,AC443*(1+EXP((LN(1+Real_MC_30Y!$J$11)-0.5*Real_MC_30Y!$J$12^2)+Real_MC_30Y!$J$12*((RAND()+RAND()+RAND()+RAND()+RAND()+RAND()+RAND()+RAND()+RAND()+RAND()+RAND()+RAND())-6))-1)+Real_MC_30Y!AD$58)</x:f>
        <x:v>9792229.302849058</x:v>
      </x:c>
      <x:c r="AE443" s="50" t="n">
        <x:f>MAX(0,AD443*(1+EXP((LN(1+Real_MC_30Y!$J$11)-0.5*Real_MC_30Y!$J$12^2)+Real_MC_30Y!$J$12*((RAND()+RAND()+RAND()+RAND()+RAND()+RAND()+RAND()+RAND()+RAND()+RAND()+RAND()+RAND())-6))-1)+Real_MC_30Y!AE$58)</x:f>
        <x:v>9664384.02588756</x:v>
      </x:c>
      <x:c r="AF443" s="50" t="n">
        <x:f>MAX(0,AE443*(1+EXP((LN(1+Real_MC_30Y!$J$11)-0.5*Real_MC_30Y!$J$12^2)+Real_MC_30Y!$J$12*((RAND()+RAND()+RAND()+RAND()+RAND()+RAND()+RAND()+RAND()+RAND()+RAND()+RAND()+RAND())-6))-1)+Real_MC_30Y!AF$58)</x:f>
        <x:v>9915124.36708612</x:v>
      </x:c>
    </x:row>
    <x:row r="444">
      <x:c r="A444">
        <x:v>440</x:v>
      </x:c>
      <x:c r="B444" s="50" t="n">
        <x:f>MAX(0,Liquidity_30Y!$C$14+Real_MC_30Y!B$57-Real_MC_30Y!B$56)</x:f>
        <x:v>1029031.25</x:v>
      </x:c>
      <x:c r="C444" s="50" t="n">
        <x:f>MAX(0,B444*(1+EXP((LN(1+Real_MC_30Y!$J$11)-0.5*Real_MC_30Y!$J$12^2)+Real_MC_30Y!$J$12*((RAND()+RAND()+RAND()+RAND()+RAND()+RAND()+RAND()+RAND()+RAND()+RAND()+RAND()+RAND())-6))-1)+Real_MC_30Y!C$58)</x:f>
        <x:v>1017986.6526062115</x:v>
      </x:c>
      <x:c r="D444" s="50" t="n">
        <x:f>MAX(0,C444*(1+EXP((LN(1+Real_MC_30Y!$J$11)-0.5*Real_MC_30Y!$J$12^2)+Real_MC_30Y!$J$12*((RAND()+RAND()+RAND()+RAND()+RAND()+RAND()+RAND()+RAND()+RAND()+RAND()+RAND()+RAND())-6))-1)+Real_MC_30Y!D$58)</x:f>
        <x:v>1314957.5813969995</x:v>
      </x:c>
      <x:c r="E444" s="50" t="n">
        <x:f>MAX(0,D444*(1+EXP((LN(1+Real_MC_30Y!$J$11)-0.5*Real_MC_30Y!$J$12^2)+Real_MC_30Y!$J$12*((RAND()+RAND()+RAND()+RAND()+RAND()+RAND()+RAND()+RAND()+RAND()+RAND()+RAND()+RAND())-6))-1)+Real_MC_30Y!E$58)</x:f>
        <x:v>1475303.7582124295</x:v>
      </x:c>
      <x:c r="F444" s="50" t="n">
        <x:f>MAX(0,E444*(1+EXP((LN(1+Real_MC_30Y!$J$11)-0.5*Real_MC_30Y!$J$12^2)+Real_MC_30Y!$J$12*((RAND()+RAND()+RAND()+RAND()+RAND()+RAND()+RAND()+RAND()+RAND()+RAND()+RAND()+RAND())-6))-1)+Real_MC_30Y!F$58)</x:f>
        <x:v>1765949.5609137258</x:v>
      </x:c>
      <x:c r="G444" s="50" t="n">
        <x:f>MAX(0,F444*(1+EXP((LN(1+Real_MC_30Y!$J$11)-0.5*Real_MC_30Y!$J$12^2)+Real_MC_30Y!$J$12*((RAND()+RAND()+RAND()+RAND()+RAND()+RAND()+RAND()+RAND()+RAND()+RAND()+RAND()+RAND())-6))-1)+Real_MC_30Y!G$58)</x:f>
        <x:v>1695481.1103458183</x:v>
      </x:c>
      <x:c r="H444" s="50" t="n">
        <x:f>MAX(0,G444*(1+EXP((LN(1+Real_MC_30Y!$J$11)-0.5*Real_MC_30Y!$J$12^2)+Real_MC_30Y!$J$12*((RAND()+RAND()+RAND()+RAND()+RAND()+RAND()+RAND()+RAND()+RAND()+RAND()+RAND()+RAND())-6))-1)+Real_MC_30Y!H$58)</x:f>
        <x:v>2040263.3022325968</x:v>
      </x:c>
      <x:c r="I444" s="50" t="n">
        <x:f>MAX(0,H444*(1+EXP((LN(1+Real_MC_30Y!$J$11)-0.5*Real_MC_30Y!$J$12^2)+Real_MC_30Y!$J$12*((RAND()+RAND()+RAND()+RAND()+RAND()+RAND()+RAND()+RAND()+RAND()+RAND()+RAND()+RAND())-6))-1)+Real_MC_30Y!I$58)</x:f>
        <x:v>2412739.8571194583</x:v>
      </x:c>
      <x:c r="J444" s="50" t="n">
        <x:f>MAX(0,I444*(1+EXP((LN(1+Real_MC_30Y!$J$11)-0.5*Real_MC_30Y!$J$12^2)+Real_MC_30Y!$J$12*((RAND()+RAND()+RAND()+RAND()+RAND()+RAND()+RAND()+RAND()+RAND()+RAND()+RAND()+RAND())-6))-1)+Real_MC_30Y!J$58)</x:f>
        <x:v>3012275.5608086316</x:v>
      </x:c>
      <x:c r="K444" s="50" t="n">
        <x:f>MAX(0,J444*(1+EXP((LN(1+Real_MC_30Y!$J$11)-0.5*Real_MC_30Y!$J$12^2)+Real_MC_30Y!$J$12*((RAND()+RAND()+RAND()+RAND()+RAND()+RAND()+RAND()+RAND()+RAND()+RAND()+RAND()+RAND())-6))-1)+Real_MC_30Y!K$58)</x:f>
        <x:v>3977962.4063966647</x:v>
      </x:c>
      <x:c r="L444" s="50" t="n">
        <x:f>MAX(0,K444*(1+EXP((LN(1+Real_MC_30Y!$J$11)-0.5*Real_MC_30Y!$J$12^2)+Real_MC_30Y!$J$12*((RAND()+RAND()+RAND()+RAND()+RAND()+RAND()+RAND()+RAND()+RAND()+RAND()+RAND()+RAND())-6))-1)+Real_MC_30Y!L$58)</x:f>
        <x:v>2691972.5567338765</x:v>
      </x:c>
      <x:c r="M444" s="50" t="n">
        <x:f>MAX(0,L444*(1+EXP((LN(1+Real_MC_30Y!$J$11)-0.5*Real_MC_30Y!$J$12^2)+Real_MC_30Y!$J$12*((RAND()+RAND()+RAND()+RAND()+RAND()+RAND()+RAND()+RAND()+RAND()+RAND()+RAND()+RAND())-6))-1)+Real_MC_30Y!M$58)</x:f>
        <x:v>2780568.133536308</x:v>
      </x:c>
      <x:c r="N444" s="50" t="n">
        <x:f>MAX(0,M444*(1+EXP((LN(1+Real_MC_30Y!$J$11)-0.5*Real_MC_30Y!$J$12^2)+Real_MC_30Y!$J$12*((RAND()+RAND()+RAND()+RAND()+RAND()+RAND()+RAND()+RAND()+RAND()+RAND()+RAND()+RAND())-6))-1)+Real_MC_30Y!N$58)</x:f>
        <x:v>2058013.8209962829</x:v>
      </x:c>
      <x:c r="O444" s="50" t="n">
        <x:f>MAX(0,N444*(1+EXP((LN(1+Real_MC_30Y!$J$11)-0.5*Real_MC_30Y!$J$12^2)+Real_MC_30Y!$J$12*((RAND()+RAND()+RAND()+RAND()+RAND()+RAND()+RAND()+RAND()+RAND()+RAND()+RAND()+RAND())-6))-1)+Real_MC_30Y!O$58)</x:f>
        <x:v>2501089.210687779</x:v>
      </x:c>
      <x:c r="P444" s="50" t="n">
        <x:f>MAX(0,O444*(1+EXP((LN(1+Real_MC_30Y!$J$11)-0.5*Real_MC_30Y!$J$12^2)+Real_MC_30Y!$J$12*((RAND()+RAND()+RAND()+RAND()+RAND()+RAND()+RAND()+RAND()+RAND()+RAND()+RAND()+RAND())-6))-1)+Real_MC_30Y!P$58)</x:f>
        <x:v>2987788.882482199</x:v>
      </x:c>
      <x:c r="Q444" s="50" t="n">
        <x:f>MAX(0,P444*(1+EXP((LN(1+Real_MC_30Y!$J$11)-0.5*Real_MC_30Y!$J$12^2)+Real_MC_30Y!$J$12*((RAND()+RAND()+RAND()+RAND()+RAND()+RAND()+RAND()+RAND()+RAND()+RAND()+RAND()+RAND())-6))-1)+Real_MC_30Y!Q$58)</x:f>
        <x:v>3454914.26280078</x:v>
      </x:c>
      <x:c r="R444" s="50" t="n">
        <x:f>MAX(0,Q444*(1+EXP((LN(1+Real_MC_30Y!$J$11)-0.5*Real_MC_30Y!$J$12^2)+Real_MC_30Y!$J$12*((RAND()+RAND()+RAND()+RAND()+RAND()+RAND()+RAND()+RAND()+RAND()+RAND()+RAND()+RAND())-6))-1)+Real_MC_30Y!R$58)</x:f>
        <x:v>3337176.320603169</x:v>
      </x:c>
      <x:c r="S444" s="50" t="n">
        <x:f>MAX(0,R444*(1+EXP((LN(1+Real_MC_30Y!$J$11)-0.5*Real_MC_30Y!$J$12^2)+Real_MC_30Y!$J$12*((RAND()+RAND()+RAND()+RAND()+RAND()+RAND()+RAND()+RAND()+RAND()+RAND()+RAND()+RAND())-6))-1)+Real_MC_30Y!S$58)</x:f>
        <x:v>3041002.2433222895</x:v>
      </x:c>
      <x:c r="T444" s="50" t="n">
        <x:f>MAX(0,S444*(1+EXP((LN(1+Real_MC_30Y!$J$11)-0.5*Real_MC_30Y!$J$12^2)+Real_MC_30Y!$J$12*((RAND()+RAND()+RAND()+RAND()+RAND()+RAND()+RAND()+RAND()+RAND()+RAND()+RAND()+RAND())-6))-1)+Real_MC_30Y!T$58)</x:f>
        <x:v>3851733.7777671567</x:v>
      </x:c>
      <x:c r="U444" s="50" t="n">
        <x:f>MAX(0,T444*(1+EXP((LN(1+Real_MC_30Y!$J$11)-0.5*Real_MC_30Y!$J$12^2)+Real_MC_30Y!$J$12*((RAND()+RAND()+RAND()+RAND()+RAND()+RAND()+RAND()+RAND()+RAND()+RAND()+RAND()+RAND())-6))-1)+Real_MC_30Y!U$58)</x:f>
        <x:v>3890221.237681064</x:v>
      </x:c>
      <x:c r="V444" s="50" t="n">
        <x:f>MAX(0,U444*(1+EXP((LN(1+Real_MC_30Y!$J$11)-0.5*Real_MC_30Y!$J$12^2)+Real_MC_30Y!$J$12*((RAND()+RAND()+RAND()+RAND()+RAND()+RAND()+RAND()+RAND()+RAND()+RAND()+RAND()+RAND())-6))-1)+Real_MC_30Y!V$58)</x:f>
        <x:v>3681170.5956396502</x:v>
      </x:c>
      <x:c r="W444" s="50" t="n">
        <x:f>MAX(0,V444*(1+EXP((LN(1+Real_MC_30Y!$J$11)-0.5*Real_MC_30Y!$J$12^2)+Real_MC_30Y!$J$12*((RAND()+RAND()+RAND()+RAND()+RAND()+RAND()+RAND()+RAND()+RAND()+RAND()+RAND()+RAND())-6))-1)+Real_MC_30Y!W$58)</x:f>
        <x:v>4526771.604620857</x:v>
      </x:c>
      <x:c r="X444" s="50" t="n">
        <x:f>MAX(0,W444*(1+EXP((LN(1+Real_MC_30Y!$J$11)-0.5*Real_MC_30Y!$J$12^2)+Real_MC_30Y!$J$12*((RAND()+RAND()+RAND()+RAND()+RAND()+RAND()+RAND()+RAND()+RAND()+RAND()+RAND()+RAND())-6))-1)+Real_MC_30Y!X$58)</x:f>
        <x:v>5084892.52743398</x:v>
      </x:c>
      <x:c r="Y444" s="50" t="n">
        <x:f>MAX(0,X444*(1+EXP((LN(1+Real_MC_30Y!$J$11)-0.5*Real_MC_30Y!$J$12^2)+Real_MC_30Y!$J$12*((RAND()+RAND()+RAND()+RAND()+RAND()+RAND()+RAND()+RAND()+RAND()+RAND()+RAND()+RAND())-6))-1)+Real_MC_30Y!Y$58)</x:f>
        <x:v>7191871.749851599</x:v>
      </x:c>
      <x:c r="Z444" s="50" t="n">
        <x:f>MAX(0,Y444*(1+EXP((LN(1+Real_MC_30Y!$J$11)-0.5*Real_MC_30Y!$J$12^2)+Real_MC_30Y!$J$12*((RAND()+RAND()+RAND()+RAND()+RAND()+RAND()+RAND()+RAND()+RAND()+RAND()+RAND()+RAND())-6))-1)+Real_MC_30Y!Z$58)</x:f>
        <x:v>7771396.050877061</x:v>
      </x:c>
      <x:c r="AA444" s="50" t="n">
        <x:f>MAX(0,Z444*(1+EXP((LN(1+Real_MC_30Y!$J$11)-0.5*Real_MC_30Y!$J$12^2)+Real_MC_30Y!$J$12*((RAND()+RAND()+RAND()+RAND()+RAND()+RAND()+RAND()+RAND()+RAND()+RAND()+RAND()+RAND())-6))-1)+Real_MC_30Y!AA$58)</x:f>
        <x:v>6841559.867539056</x:v>
      </x:c>
      <x:c r="AB444" s="50" t="n">
        <x:f>MAX(0,AA444*(1+EXP((LN(1+Real_MC_30Y!$J$11)-0.5*Real_MC_30Y!$J$12^2)+Real_MC_30Y!$J$12*((RAND()+RAND()+RAND()+RAND()+RAND()+RAND()+RAND()+RAND()+RAND()+RAND()+RAND()+RAND())-6))-1)+Real_MC_30Y!AB$58)</x:f>
        <x:v>6461017.117303438</x:v>
      </x:c>
      <x:c r="AC444" s="50" t="n">
        <x:f>MAX(0,AB444*(1+EXP((LN(1+Real_MC_30Y!$J$11)-0.5*Real_MC_30Y!$J$12^2)+Real_MC_30Y!$J$12*((RAND()+RAND()+RAND()+RAND()+RAND()+RAND()+RAND()+RAND()+RAND()+RAND()+RAND()+RAND())-6))-1)+Real_MC_30Y!AC$58)</x:f>
        <x:v>6019134.0572935045</x:v>
      </x:c>
      <x:c r="AD444" s="50" t="n">
        <x:f>MAX(0,AC444*(1+EXP((LN(1+Real_MC_30Y!$J$11)-0.5*Real_MC_30Y!$J$12^2)+Real_MC_30Y!$J$12*((RAND()+RAND()+RAND()+RAND()+RAND()+RAND()+RAND()+RAND()+RAND()+RAND()+RAND()+RAND())-6))-1)+Real_MC_30Y!AD$58)</x:f>
        <x:v>5498525.895276437</x:v>
      </x:c>
      <x:c r="AE444" s="50" t="n">
        <x:f>MAX(0,AD444*(1+EXP((LN(1+Real_MC_30Y!$J$11)-0.5*Real_MC_30Y!$J$12^2)+Real_MC_30Y!$J$12*((RAND()+RAND()+RAND()+RAND()+RAND()+RAND()+RAND()+RAND()+RAND()+RAND()+RAND()+RAND())-6))-1)+Real_MC_30Y!AE$58)</x:f>
        <x:v>7100011.570480867</x:v>
      </x:c>
      <x:c r="AF444" s="50" t="n">
        <x:f>MAX(0,AE444*(1+EXP((LN(1+Real_MC_30Y!$J$11)-0.5*Real_MC_30Y!$J$12^2)+Real_MC_30Y!$J$12*((RAND()+RAND()+RAND()+RAND()+RAND()+RAND()+RAND()+RAND()+RAND()+RAND()+RAND()+RAND())-6))-1)+Real_MC_30Y!AF$58)</x:f>
        <x:v>6700578.44625359</x:v>
      </x:c>
    </x:row>
    <x:row r="445">
      <x:c r="A445">
        <x:v>441</x:v>
      </x:c>
      <x:c r="B445" s="50" t="n">
        <x:f>MAX(0,Liquidity_30Y!$C$14+Real_MC_30Y!B$57-Real_MC_30Y!B$56)</x:f>
        <x:v>1029031.25</x:v>
      </x:c>
      <x:c r="C445" s="50" t="n">
        <x:f>MAX(0,B445*(1+EXP((LN(1+Real_MC_30Y!$J$11)-0.5*Real_MC_30Y!$J$12^2)+Real_MC_30Y!$J$12*((RAND()+RAND()+RAND()+RAND()+RAND()+RAND()+RAND()+RAND()+RAND()+RAND()+RAND()+RAND())-6))-1)+Real_MC_30Y!C$58)</x:f>
        <x:v>1213214.9137029494</x:v>
      </x:c>
      <x:c r="D445" s="50" t="n">
        <x:f>MAX(0,C445*(1+EXP((LN(1+Real_MC_30Y!$J$11)-0.5*Real_MC_30Y!$J$12^2)+Real_MC_30Y!$J$12*((RAND()+RAND()+RAND()+RAND()+RAND()+RAND()+RAND()+RAND()+RAND()+RAND()+RAND()+RAND())-6))-1)+Real_MC_30Y!D$58)</x:f>
        <x:v>1327760.5150981008</x:v>
      </x:c>
      <x:c r="E445" s="50" t="n">
        <x:f>MAX(0,D445*(1+EXP((LN(1+Real_MC_30Y!$J$11)-0.5*Real_MC_30Y!$J$12^2)+Real_MC_30Y!$J$12*((RAND()+RAND()+RAND()+RAND()+RAND()+RAND()+RAND()+RAND()+RAND()+RAND()+RAND()+RAND())-6))-1)+Real_MC_30Y!E$58)</x:f>
        <x:v>1214088.7231612718</x:v>
      </x:c>
      <x:c r="F445" s="50" t="n">
        <x:f>MAX(0,E445*(1+EXP((LN(1+Real_MC_30Y!$J$11)-0.5*Real_MC_30Y!$J$12^2)+Real_MC_30Y!$J$12*((RAND()+RAND()+RAND()+RAND()+RAND()+RAND()+RAND()+RAND()+RAND()+RAND()+RAND()+RAND())-6))-1)+Real_MC_30Y!F$58)</x:f>
        <x:v>1729274.6747264767</x:v>
      </x:c>
      <x:c r="G445" s="50" t="n">
        <x:f>MAX(0,F445*(1+EXP((LN(1+Real_MC_30Y!$J$11)-0.5*Real_MC_30Y!$J$12^2)+Real_MC_30Y!$J$12*((RAND()+RAND()+RAND()+RAND()+RAND()+RAND()+RAND()+RAND()+RAND()+RAND()+RAND()+RAND())-6))-1)+Real_MC_30Y!G$58)</x:f>
        <x:v>1702355.75738514</x:v>
      </x:c>
      <x:c r="H445" s="50" t="n">
        <x:f>MAX(0,G445*(1+EXP((LN(1+Real_MC_30Y!$J$11)-0.5*Real_MC_30Y!$J$12^2)+Real_MC_30Y!$J$12*((RAND()+RAND()+RAND()+RAND()+RAND()+RAND()+RAND()+RAND()+RAND()+RAND()+RAND()+RAND())-6))-1)+Real_MC_30Y!H$58)</x:f>
        <x:v>1614790.9801829683</x:v>
      </x:c>
      <x:c r="I445" s="50" t="n">
        <x:f>MAX(0,H445*(1+EXP((LN(1+Real_MC_30Y!$J$11)-0.5*Real_MC_30Y!$J$12^2)+Real_MC_30Y!$J$12*((RAND()+RAND()+RAND()+RAND()+RAND()+RAND()+RAND()+RAND()+RAND()+RAND()+RAND()+RAND())-6))-1)+Real_MC_30Y!I$58)</x:f>
        <x:v>1363597.2626789487</x:v>
      </x:c>
      <x:c r="J445" s="50" t="n">
        <x:f>MAX(0,I445*(1+EXP((LN(1+Real_MC_30Y!$J$11)-0.5*Real_MC_30Y!$J$12^2)+Real_MC_30Y!$J$12*((RAND()+RAND()+RAND()+RAND()+RAND()+RAND()+RAND()+RAND()+RAND()+RAND()+RAND()+RAND())-6))-1)+Real_MC_30Y!J$58)</x:f>
        <x:v>1359511.2267329232</x:v>
      </x:c>
      <x:c r="K445" s="50" t="n">
        <x:f>MAX(0,J445*(1+EXP((LN(1+Real_MC_30Y!$J$11)-0.5*Real_MC_30Y!$J$12^2)+Real_MC_30Y!$J$12*((RAND()+RAND()+RAND()+RAND()+RAND()+RAND()+RAND()+RAND()+RAND()+RAND()+RAND()+RAND())-6))-1)+Real_MC_30Y!K$58)</x:f>
        <x:v>1712800.1259934346</x:v>
      </x:c>
      <x:c r="L445" s="50" t="n">
        <x:f>MAX(0,K445*(1+EXP((LN(1+Real_MC_30Y!$J$11)-0.5*Real_MC_30Y!$J$12^2)+Real_MC_30Y!$J$12*((RAND()+RAND()+RAND()+RAND()+RAND()+RAND()+RAND()+RAND()+RAND()+RAND()+RAND()+RAND())-6))-1)+Real_MC_30Y!L$58)</x:f>
        <x:v>1773074.8293915882</x:v>
      </x:c>
      <x:c r="M445" s="50" t="n">
        <x:f>MAX(0,L445*(1+EXP((LN(1+Real_MC_30Y!$J$11)-0.5*Real_MC_30Y!$J$12^2)+Real_MC_30Y!$J$12*((RAND()+RAND()+RAND()+RAND()+RAND()+RAND()+RAND()+RAND()+RAND()+RAND()+RAND()+RAND())-6))-1)+Real_MC_30Y!M$58)</x:f>
        <x:v>1692750.419410146</x:v>
      </x:c>
      <x:c r="N445" s="50" t="n">
        <x:f>MAX(0,M445*(1+EXP((LN(1+Real_MC_30Y!$J$11)-0.5*Real_MC_30Y!$J$12^2)+Real_MC_30Y!$J$12*((RAND()+RAND()+RAND()+RAND()+RAND()+RAND()+RAND()+RAND()+RAND()+RAND()+RAND()+RAND())-6))-1)+Real_MC_30Y!N$58)</x:f>
        <x:v>2284394.504142748</x:v>
      </x:c>
      <x:c r="O445" s="50" t="n">
        <x:f>MAX(0,N445*(1+EXP((LN(1+Real_MC_30Y!$J$11)-0.5*Real_MC_30Y!$J$12^2)+Real_MC_30Y!$J$12*((RAND()+RAND()+RAND()+RAND()+RAND()+RAND()+RAND()+RAND()+RAND()+RAND()+RAND()+RAND())-6))-1)+Real_MC_30Y!O$58)</x:f>
        <x:v>2719432.188216384</x:v>
      </x:c>
      <x:c r="P445" s="50" t="n">
        <x:f>MAX(0,O445*(1+EXP((LN(1+Real_MC_30Y!$J$11)-0.5*Real_MC_30Y!$J$12^2)+Real_MC_30Y!$J$12*((RAND()+RAND()+RAND()+RAND()+RAND()+RAND()+RAND()+RAND()+RAND()+RAND()+RAND()+RAND())-6))-1)+Real_MC_30Y!P$58)</x:f>
        <x:v>3339873.431130111</x:v>
      </x:c>
      <x:c r="Q445" s="50" t="n">
        <x:f>MAX(0,P445*(1+EXP((LN(1+Real_MC_30Y!$J$11)-0.5*Real_MC_30Y!$J$12^2)+Real_MC_30Y!$J$12*((RAND()+RAND()+RAND()+RAND()+RAND()+RAND()+RAND()+RAND()+RAND()+RAND()+RAND()+RAND())-6))-1)+Real_MC_30Y!Q$58)</x:f>
        <x:v>4000811.6030544266</x:v>
      </x:c>
      <x:c r="R445" s="50" t="n">
        <x:f>MAX(0,Q445*(1+EXP((LN(1+Real_MC_30Y!$J$11)-0.5*Real_MC_30Y!$J$12^2)+Real_MC_30Y!$J$12*((RAND()+RAND()+RAND()+RAND()+RAND()+RAND()+RAND()+RAND()+RAND()+RAND()+RAND()+RAND())-6))-1)+Real_MC_30Y!R$58)</x:f>
        <x:v>3813992.6278049992</x:v>
      </x:c>
      <x:c r="S445" s="50" t="n">
        <x:f>MAX(0,R445*(1+EXP((LN(1+Real_MC_30Y!$J$11)-0.5*Real_MC_30Y!$J$12^2)+Real_MC_30Y!$J$12*((RAND()+RAND()+RAND()+RAND()+RAND()+RAND()+RAND()+RAND()+RAND()+RAND()+RAND()+RAND())-6))-1)+Real_MC_30Y!S$58)</x:f>
        <x:v>3765137.085574315</x:v>
      </x:c>
      <x:c r="T445" s="50" t="n">
        <x:f>MAX(0,S445*(1+EXP((LN(1+Real_MC_30Y!$J$11)-0.5*Real_MC_30Y!$J$12^2)+Real_MC_30Y!$J$12*((RAND()+RAND()+RAND()+RAND()+RAND()+RAND()+RAND()+RAND()+RAND()+RAND()+RAND()+RAND())-6))-1)+Real_MC_30Y!T$58)</x:f>
        <x:v>3266704.3765719873</x:v>
      </x:c>
      <x:c r="U445" s="50" t="n">
        <x:f>MAX(0,T445*(1+EXP((LN(1+Real_MC_30Y!$J$11)-0.5*Real_MC_30Y!$J$12^2)+Real_MC_30Y!$J$12*((RAND()+RAND()+RAND()+RAND()+RAND()+RAND()+RAND()+RAND()+RAND()+RAND()+RAND()+RAND())-6))-1)+Real_MC_30Y!U$58)</x:f>
        <x:v>3614429.77488082</x:v>
      </x:c>
      <x:c r="V445" s="50" t="n">
        <x:f>MAX(0,U445*(1+EXP((LN(1+Real_MC_30Y!$J$11)-0.5*Real_MC_30Y!$J$12^2)+Real_MC_30Y!$J$12*((RAND()+RAND()+RAND()+RAND()+RAND()+RAND()+RAND()+RAND()+RAND()+RAND()+RAND()+RAND())-6))-1)+Real_MC_30Y!V$58)</x:f>
        <x:v>4501504.812626633</x:v>
      </x:c>
      <x:c r="W445" s="50" t="n">
        <x:f>MAX(0,V445*(1+EXP((LN(1+Real_MC_30Y!$J$11)-0.5*Real_MC_30Y!$J$12^2)+Real_MC_30Y!$J$12*((RAND()+RAND()+RAND()+RAND()+RAND()+RAND()+RAND()+RAND()+RAND()+RAND()+RAND()+RAND())-6))-1)+Real_MC_30Y!W$58)</x:f>
        <x:v>4646433.796188554</x:v>
      </x:c>
      <x:c r="X445" s="50" t="n">
        <x:f>MAX(0,W445*(1+EXP((LN(1+Real_MC_30Y!$J$11)-0.5*Real_MC_30Y!$J$12^2)+Real_MC_30Y!$J$12*((RAND()+RAND()+RAND()+RAND()+RAND()+RAND()+RAND()+RAND()+RAND()+RAND()+RAND()+RAND())-6))-1)+Real_MC_30Y!X$58)</x:f>
        <x:v>7037874.252971917</x:v>
      </x:c>
      <x:c r="Y445" s="50" t="n">
        <x:f>MAX(0,X445*(1+EXP((LN(1+Real_MC_30Y!$J$11)-0.5*Real_MC_30Y!$J$12^2)+Real_MC_30Y!$J$12*((RAND()+RAND()+RAND()+RAND()+RAND()+RAND()+RAND()+RAND()+RAND()+RAND()+RAND()+RAND())-6))-1)+Real_MC_30Y!Y$58)</x:f>
        <x:v>6944812.631179078</x:v>
      </x:c>
      <x:c r="Z445" s="50" t="n">
        <x:f>MAX(0,Y445*(1+EXP((LN(1+Real_MC_30Y!$J$11)-0.5*Real_MC_30Y!$J$12^2)+Real_MC_30Y!$J$12*((RAND()+RAND()+RAND()+RAND()+RAND()+RAND()+RAND()+RAND()+RAND()+RAND()+RAND()+RAND())-6))-1)+Real_MC_30Y!Z$58)</x:f>
        <x:v>6839297.459834419</x:v>
      </x:c>
      <x:c r="AA445" s="50" t="n">
        <x:f>MAX(0,Z445*(1+EXP((LN(1+Real_MC_30Y!$J$11)-0.5*Real_MC_30Y!$J$12^2)+Real_MC_30Y!$J$12*((RAND()+RAND()+RAND()+RAND()+RAND()+RAND()+RAND()+RAND()+RAND()+RAND()+RAND()+RAND())-6))-1)+Real_MC_30Y!AA$58)</x:f>
        <x:v>6313376.062865202</x:v>
      </x:c>
      <x:c r="AB445" s="50" t="n">
        <x:f>MAX(0,AA445*(1+EXP((LN(1+Real_MC_30Y!$J$11)-0.5*Real_MC_30Y!$J$12^2)+Real_MC_30Y!$J$12*((RAND()+RAND()+RAND()+RAND()+RAND()+RAND()+RAND()+RAND()+RAND()+RAND()+RAND()+RAND())-6))-1)+Real_MC_30Y!AB$58)</x:f>
        <x:v>6761684.378988053</x:v>
      </x:c>
      <x:c r="AC445" s="50" t="n">
        <x:f>MAX(0,AB445*(1+EXP((LN(1+Real_MC_30Y!$J$11)-0.5*Real_MC_30Y!$J$12^2)+Real_MC_30Y!$J$12*((RAND()+RAND()+RAND()+RAND()+RAND()+RAND()+RAND()+RAND()+RAND()+RAND()+RAND()+RAND())-6))-1)+Real_MC_30Y!AC$58)</x:f>
        <x:v>7459550.15037074</x:v>
      </x:c>
      <x:c r="AD445" s="50" t="n">
        <x:f>MAX(0,AC445*(1+EXP((LN(1+Real_MC_30Y!$J$11)-0.5*Real_MC_30Y!$J$12^2)+Real_MC_30Y!$J$12*((RAND()+RAND()+RAND()+RAND()+RAND()+RAND()+RAND()+RAND()+RAND()+RAND()+RAND()+RAND())-6))-1)+Real_MC_30Y!AD$58)</x:f>
        <x:v>6595593.58923327</x:v>
      </x:c>
      <x:c r="AE445" s="50" t="n">
        <x:f>MAX(0,AD445*(1+EXP((LN(1+Real_MC_30Y!$J$11)-0.5*Real_MC_30Y!$J$12^2)+Real_MC_30Y!$J$12*((RAND()+RAND()+RAND()+RAND()+RAND()+RAND()+RAND()+RAND()+RAND()+RAND()+RAND()+RAND())-6))-1)+Real_MC_30Y!AE$58)</x:f>
        <x:v>7240544.3129916955</x:v>
      </x:c>
      <x:c r="AF445" s="50" t="n">
        <x:f>MAX(0,AE445*(1+EXP((LN(1+Real_MC_30Y!$J$11)-0.5*Real_MC_30Y!$J$12^2)+Real_MC_30Y!$J$12*((RAND()+RAND()+RAND()+RAND()+RAND()+RAND()+RAND()+RAND()+RAND()+RAND()+RAND()+RAND())-6))-1)+Real_MC_30Y!AF$58)</x:f>
        <x:v>7708611.016423739</x:v>
      </x:c>
    </x:row>
    <x:row r="446">
      <x:c r="A446">
        <x:v>442</x:v>
      </x:c>
      <x:c r="B446" s="50" t="n">
        <x:f>MAX(0,Liquidity_30Y!$C$14+Real_MC_30Y!B$57-Real_MC_30Y!B$56)</x:f>
        <x:v>1029031.25</x:v>
      </x:c>
      <x:c r="C446" s="50" t="n">
        <x:f>MAX(0,B446*(1+EXP((LN(1+Real_MC_30Y!$J$11)-0.5*Real_MC_30Y!$J$12^2)+Real_MC_30Y!$J$12*((RAND()+RAND()+RAND()+RAND()+RAND()+RAND()+RAND()+RAND()+RAND()+RAND()+RAND()+RAND())-6))-1)+Real_MC_30Y!C$58)</x:f>
        <x:v>1196459.997434015</x:v>
      </x:c>
      <x:c r="D446" s="50" t="n">
        <x:f>MAX(0,C446*(1+EXP((LN(1+Real_MC_30Y!$J$11)-0.5*Real_MC_30Y!$J$12^2)+Real_MC_30Y!$J$12*((RAND()+RAND()+RAND()+RAND()+RAND()+RAND()+RAND()+RAND()+RAND()+RAND()+RAND()+RAND())-6))-1)+Real_MC_30Y!D$58)</x:f>
        <x:v>1524825.3781426724</x:v>
      </x:c>
      <x:c r="E446" s="50" t="n">
        <x:f>MAX(0,D446*(1+EXP((LN(1+Real_MC_30Y!$J$11)-0.5*Real_MC_30Y!$J$12^2)+Real_MC_30Y!$J$12*((RAND()+RAND()+RAND()+RAND()+RAND()+RAND()+RAND()+RAND()+RAND()+RAND()+RAND()+RAND())-6))-1)+Real_MC_30Y!E$58)</x:f>
        <x:v>1440938.523354614</x:v>
      </x:c>
      <x:c r="F446" s="50" t="n">
        <x:f>MAX(0,E446*(1+EXP((LN(1+Real_MC_30Y!$J$11)-0.5*Real_MC_30Y!$J$12^2)+Real_MC_30Y!$J$12*((RAND()+RAND()+RAND()+RAND()+RAND()+RAND()+RAND()+RAND()+RAND()+RAND()+RAND()+RAND())-6))-1)+Real_MC_30Y!F$58)</x:f>
        <x:v>1377134.1499571938</x:v>
      </x:c>
      <x:c r="G446" s="50" t="n">
        <x:f>MAX(0,F446*(1+EXP((LN(1+Real_MC_30Y!$J$11)-0.5*Real_MC_30Y!$J$12^2)+Real_MC_30Y!$J$12*((RAND()+RAND()+RAND()+RAND()+RAND()+RAND()+RAND()+RAND()+RAND()+RAND()+RAND()+RAND())-6))-1)+Real_MC_30Y!G$58)</x:f>
        <x:v>1726737.113072901</x:v>
      </x:c>
      <x:c r="H446" s="50" t="n">
        <x:f>MAX(0,G446*(1+EXP((LN(1+Real_MC_30Y!$J$11)-0.5*Real_MC_30Y!$J$12^2)+Real_MC_30Y!$J$12*((RAND()+RAND()+RAND()+RAND()+RAND()+RAND()+RAND()+RAND()+RAND()+RAND()+RAND()+RAND())-6))-1)+Real_MC_30Y!H$58)</x:f>
        <x:v>1959730.5216740717</x:v>
      </x:c>
      <x:c r="I446" s="50" t="n">
        <x:f>MAX(0,H446*(1+EXP((LN(1+Real_MC_30Y!$J$11)-0.5*Real_MC_30Y!$J$12^2)+Real_MC_30Y!$J$12*((RAND()+RAND()+RAND()+RAND()+RAND()+RAND()+RAND()+RAND()+RAND()+RAND()+RAND()+RAND())-6))-1)+Real_MC_30Y!I$58)</x:f>
        <x:v>1530267.6571861478</x:v>
      </x:c>
      <x:c r="J446" s="50" t="n">
        <x:f>MAX(0,I446*(1+EXP((LN(1+Real_MC_30Y!$J$11)-0.5*Real_MC_30Y!$J$12^2)+Real_MC_30Y!$J$12*((RAND()+RAND()+RAND()+RAND()+RAND()+RAND()+RAND()+RAND()+RAND()+RAND()+RAND()+RAND())-6))-1)+Real_MC_30Y!J$58)</x:f>
        <x:v>1361480.4071767428</x:v>
      </x:c>
      <x:c r="K446" s="50" t="n">
        <x:f>MAX(0,J446*(1+EXP((LN(1+Real_MC_30Y!$J$11)-0.5*Real_MC_30Y!$J$12^2)+Real_MC_30Y!$J$12*((RAND()+RAND()+RAND()+RAND()+RAND()+RAND()+RAND()+RAND()+RAND()+RAND()+RAND()+RAND())-6))-1)+Real_MC_30Y!K$58)</x:f>
        <x:v>1332160.3283156622</x:v>
      </x:c>
      <x:c r="L446" s="50" t="n">
        <x:f>MAX(0,K446*(1+EXP((LN(1+Real_MC_30Y!$J$11)-0.5*Real_MC_30Y!$J$12^2)+Real_MC_30Y!$J$12*((RAND()+RAND()+RAND()+RAND()+RAND()+RAND()+RAND()+RAND()+RAND()+RAND()+RAND()+RAND())-6))-1)+Real_MC_30Y!L$58)</x:f>
        <x:v>1195221.6297556155</x:v>
      </x:c>
      <x:c r="M446" s="50" t="n">
        <x:f>MAX(0,L446*(1+EXP((LN(1+Real_MC_30Y!$J$11)-0.5*Real_MC_30Y!$J$12^2)+Real_MC_30Y!$J$12*((RAND()+RAND()+RAND()+RAND()+RAND()+RAND()+RAND()+RAND()+RAND()+RAND()+RAND()+RAND())-6))-1)+Real_MC_30Y!M$58)</x:f>
        <x:v>1179953.4689371309</x:v>
      </x:c>
      <x:c r="N446" s="50" t="n">
        <x:f>MAX(0,M446*(1+EXP((LN(1+Real_MC_30Y!$J$11)-0.5*Real_MC_30Y!$J$12^2)+Real_MC_30Y!$J$12*((RAND()+RAND()+RAND()+RAND()+RAND()+RAND()+RAND()+RAND()+RAND()+RAND()+RAND()+RAND())-6))-1)+Real_MC_30Y!N$58)</x:f>
        <x:v>997679.6576365286</x:v>
      </x:c>
      <x:c r="O446" s="50" t="n">
        <x:f>MAX(0,N446*(1+EXP((LN(1+Real_MC_30Y!$J$11)-0.5*Real_MC_30Y!$J$12^2)+Real_MC_30Y!$J$12*((RAND()+RAND()+RAND()+RAND()+RAND()+RAND()+RAND()+RAND()+RAND()+RAND()+RAND()+RAND())-6))-1)+Real_MC_30Y!O$58)</x:f>
        <x:v>1279334.2340483419</x:v>
      </x:c>
      <x:c r="P446" s="50" t="n">
        <x:f>MAX(0,O446*(1+EXP((LN(1+Real_MC_30Y!$J$11)-0.5*Real_MC_30Y!$J$12^2)+Real_MC_30Y!$J$12*((RAND()+RAND()+RAND()+RAND()+RAND()+RAND()+RAND()+RAND()+RAND()+RAND()+RAND()+RAND())-6))-1)+Real_MC_30Y!P$58)</x:f>
        <x:v>1146347.2451207163</x:v>
      </x:c>
      <x:c r="Q446" s="50" t="n">
        <x:f>MAX(0,P446*(1+EXP((LN(1+Real_MC_30Y!$J$11)-0.5*Real_MC_30Y!$J$12^2)+Real_MC_30Y!$J$12*((RAND()+RAND()+RAND()+RAND()+RAND()+RAND()+RAND()+RAND()+RAND()+RAND()+RAND()+RAND())-6))-1)+Real_MC_30Y!Q$58)</x:f>
        <x:v>1000725.2971189498</x:v>
      </x:c>
      <x:c r="R446" s="50" t="n">
        <x:f>MAX(0,Q446*(1+EXP((LN(1+Real_MC_30Y!$J$11)-0.5*Real_MC_30Y!$J$12^2)+Real_MC_30Y!$J$12*((RAND()+RAND()+RAND()+RAND()+RAND()+RAND()+RAND()+RAND()+RAND()+RAND()+RAND()+RAND())-6))-1)+Real_MC_30Y!R$58)</x:f>
        <x:v>763526.9061504467</x:v>
      </x:c>
      <x:c r="S446" s="50" t="n">
        <x:f>MAX(0,R446*(1+EXP((LN(1+Real_MC_30Y!$J$11)-0.5*Real_MC_30Y!$J$12^2)+Real_MC_30Y!$J$12*((RAND()+RAND()+RAND()+RAND()+RAND()+RAND()+RAND()+RAND()+RAND()+RAND()+RAND()+RAND())-6))-1)+Real_MC_30Y!S$58)</x:f>
        <x:v>844844.512254932</x:v>
      </x:c>
      <x:c r="T446" s="50" t="n">
        <x:f>MAX(0,S446*(1+EXP((LN(1+Real_MC_30Y!$J$11)-0.5*Real_MC_30Y!$J$12^2)+Real_MC_30Y!$J$12*((RAND()+RAND()+RAND()+RAND()+RAND()+RAND()+RAND()+RAND()+RAND()+RAND()+RAND()+RAND())-6))-1)+Real_MC_30Y!T$58)</x:f>
        <x:v>991145.4861589232</x:v>
      </x:c>
      <x:c r="U446" s="50" t="n">
        <x:f>MAX(0,T446*(1+EXP((LN(1+Real_MC_30Y!$J$11)-0.5*Real_MC_30Y!$J$12^2)+Real_MC_30Y!$J$12*((RAND()+RAND()+RAND()+RAND()+RAND()+RAND()+RAND()+RAND()+RAND()+RAND()+RAND()+RAND())-6))-1)+Real_MC_30Y!U$58)</x:f>
        <x:v>918453.7258219714</x:v>
      </x:c>
      <x:c r="V446" s="50" t="n">
        <x:f>MAX(0,U446*(1+EXP((LN(1+Real_MC_30Y!$J$11)-0.5*Real_MC_30Y!$J$12^2)+Real_MC_30Y!$J$12*((RAND()+RAND()+RAND()+RAND()+RAND()+RAND()+RAND()+RAND()+RAND()+RAND()+RAND()+RAND())-6))-1)+Real_MC_30Y!V$58)</x:f>
        <x:v>804400.6698725048</x:v>
      </x:c>
      <x:c r="W446" s="50" t="n">
        <x:f>MAX(0,V446*(1+EXP((LN(1+Real_MC_30Y!$J$11)-0.5*Real_MC_30Y!$J$12^2)+Real_MC_30Y!$J$12*((RAND()+RAND()+RAND()+RAND()+RAND()+RAND()+RAND()+RAND()+RAND()+RAND()+RAND()+RAND())-6))-1)+Real_MC_30Y!W$58)</x:f>
        <x:v>696804.5037213248</x:v>
      </x:c>
      <x:c r="X446" s="50" t="n">
        <x:f>MAX(0,W446*(1+EXP((LN(1+Real_MC_30Y!$J$11)-0.5*Real_MC_30Y!$J$12^2)+Real_MC_30Y!$J$12*((RAND()+RAND()+RAND()+RAND()+RAND()+RAND()+RAND()+RAND()+RAND()+RAND()+RAND()+RAND())-6))-1)+Real_MC_30Y!X$58)</x:f>
        <x:v>880858.8397447448</x:v>
      </x:c>
      <x:c r="Y446" s="50" t="n">
        <x:f>MAX(0,X446*(1+EXP((LN(1+Real_MC_30Y!$J$11)-0.5*Real_MC_30Y!$J$12^2)+Real_MC_30Y!$J$12*((RAND()+RAND()+RAND()+RAND()+RAND()+RAND()+RAND()+RAND()+RAND()+RAND()+RAND()+RAND())-6))-1)+Real_MC_30Y!Y$58)</x:f>
        <x:v>1097334.1381871453</x:v>
      </x:c>
      <x:c r="Z446" s="50" t="n">
        <x:f>MAX(0,Y446*(1+EXP((LN(1+Real_MC_30Y!$J$11)-0.5*Real_MC_30Y!$J$12^2)+Real_MC_30Y!$J$12*((RAND()+RAND()+RAND()+RAND()+RAND()+RAND()+RAND()+RAND()+RAND()+RAND()+RAND()+RAND())-6))-1)+Real_MC_30Y!Z$58)</x:f>
        <x:v>1140469.963750486</x:v>
      </x:c>
      <x:c r="AA446" s="50" t="n">
        <x:f>MAX(0,Z446*(1+EXP((LN(1+Real_MC_30Y!$J$11)-0.5*Real_MC_30Y!$J$12^2)+Real_MC_30Y!$J$12*((RAND()+RAND()+RAND()+RAND()+RAND()+RAND()+RAND()+RAND()+RAND()+RAND()+RAND()+RAND())-6))-1)+Real_MC_30Y!AA$58)</x:f>
        <x:v>1370578.5930044285</x:v>
      </x:c>
      <x:c r="AB446" s="50" t="n">
        <x:f>MAX(0,AA446*(1+EXP((LN(1+Real_MC_30Y!$J$11)-0.5*Real_MC_30Y!$J$12^2)+Real_MC_30Y!$J$12*((RAND()+RAND()+RAND()+RAND()+RAND()+RAND()+RAND()+RAND()+RAND()+RAND()+RAND()+RAND())-6))-1)+Real_MC_30Y!AB$58)</x:f>
        <x:v>1409494.7631160186</x:v>
      </x:c>
      <x:c r="AC446" s="50" t="n">
        <x:f>MAX(0,AB446*(1+EXP((LN(1+Real_MC_30Y!$J$11)-0.5*Real_MC_30Y!$J$12^2)+Real_MC_30Y!$J$12*((RAND()+RAND()+RAND()+RAND()+RAND()+RAND()+RAND()+RAND()+RAND()+RAND()+RAND()+RAND())-6))-1)+Real_MC_30Y!AC$58)</x:f>
        <x:v>1413741.4437498534</x:v>
      </x:c>
      <x:c r="AD446" s="50" t="n">
        <x:f>MAX(0,AC446*(1+EXP((LN(1+Real_MC_30Y!$J$11)-0.5*Real_MC_30Y!$J$12^2)+Real_MC_30Y!$J$12*((RAND()+RAND()+RAND()+RAND()+RAND()+RAND()+RAND()+RAND()+RAND()+RAND()+RAND()+RAND())-6))-1)+Real_MC_30Y!AD$58)</x:f>
        <x:v>1650665.4435380637</x:v>
      </x:c>
      <x:c r="AE446" s="50" t="n">
        <x:f>MAX(0,AD446*(1+EXP((LN(1+Real_MC_30Y!$J$11)-0.5*Real_MC_30Y!$J$12^2)+Real_MC_30Y!$J$12*((RAND()+RAND()+RAND()+RAND()+RAND()+RAND()+RAND()+RAND()+RAND()+RAND()+RAND()+RAND())-6))-1)+Real_MC_30Y!AE$58)</x:f>
        <x:v>2201703.7874521366</x:v>
      </x:c>
      <x:c r="AF446" s="50" t="n">
        <x:f>MAX(0,AE446*(1+EXP((LN(1+Real_MC_30Y!$J$11)-0.5*Real_MC_30Y!$J$12^2)+Real_MC_30Y!$J$12*((RAND()+RAND()+RAND()+RAND()+RAND()+RAND()+RAND()+RAND()+RAND()+RAND()+RAND()+RAND())-6))-1)+Real_MC_30Y!AF$58)</x:f>
        <x:v>1836546.5879492152</x:v>
      </x:c>
    </x:row>
    <x:row r="447">
      <x:c r="A447">
        <x:v>443</x:v>
      </x:c>
      <x:c r="B447" s="50" t="n">
        <x:f>MAX(0,Liquidity_30Y!$C$14+Real_MC_30Y!B$57-Real_MC_30Y!B$56)</x:f>
        <x:v>1029031.25</x:v>
      </x:c>
      <x:c r="C447" s="50" t="n">
        <x:f>MAX(0,B447*(1+EXP((LN(1+Real_MC_30Y!$J$11)-0.5*Real_MC_30Y!$J$12^2)+Real_MC_30Y!$J$12*((RAND()+RAND()+RAND()+RAND()+RAND()+RAND()+RAND()+RAND()+RAND()+RAND()+RAND()+RAND())-6))-1)+Real_MC_30Y!C$58)</x:f>
        <x:v>1158744.712227316</x:v>
      </x:c>
      <x:c r="D447" s="50" t="n">
        <x:f>MAX(0,C447*(1+EXP((LN(1+Real_MC_30Y!$J$11)-0.5*Real_MC_30Y!$J$12^2)+Real_MC_30Y!$J$12*((RAND()+RAND()+RAND()+RAND()+RAND()+RAND()+RAND()+RAND()+RAND()+RAND()+RAND()+RAND())-6))-1)+Real_MC_30Y!D$58)</x:f>
        <x:v>1135845.3472354214</x:v>
      </x:c>
      <x:c r="E447" s="50" t="n">
        <x:f>MAX(0,D447*(1+EXP((LN(1+Real_MC_30Y!$J$11)-0.5*Real_MC_30Y!$J$12^2)+Real_MC_30Y!$J$12*((RAND()+RAND()+RAND()+RAND()+RAND()+RAND()+RAND()+RAND()+RAND()+RAND()+RAND()+RAND())-6))-1)+Real_MC_30Y!E$58)</x:f>
        <x:v>962528.3396150627</x:v>
      </x:c>
      <x:c r="F447" s="50" t="n">
        <x:f>MAX(0,E447*(1+EXP((LN(1+Real_MC_30Y!$J$11)-0.5*Real_MC_30Y!$J$12^2)+Real_MC_30Y!$J$12*((RAND()+RAND()+RAND()+RAND()+RAND()+RAND()+RAND()+RAND()+RAND()+RAND()+RAND()+RAND())-6))-1)+Real_MC_30Y!F$58)</x:f>
        <x:v>909631.1061813745</x:v>
      </x:c>
      <x:c r="G447" s="50" t="n">
        <x:f>MAX(0,F447*(1+EXP((LN(1+Real_MC_30Y!$J$11)-0.5*Real_MC_30Y!$J$12^2)+Real_MC_30Y!$J$12*((RAND()+RAND()+RAND()+RAND()+RAND()+RAND()+RAND()+RAND()+RAND()+RAND()+RAND()+RAND())-6))-1)+Real_MC_30Y!G$58)</x:f>
        <x:v>1064897.2339155292</x:v>
      </x:c>
      <x:c r="H447" s="50" t="n">
        <x:f>MAX(0,G447*(1+EXP((LN(1+Real_MC_30Y!$J$11)-0.5*Real_MC_30Y!$J$12^2)+Real_MC_30Y!$J$12*((RAND()+RAND()+RAND()+RAND()+RAND()+RAND()+RAND()+RAND()+RAND()+RAND()+RAND()+RAND())-6))-1)+Real_MC_30Y!H$58)</x:f>
        <x:v>1147752.3449431644</x:v>
      </x:c>
      <x:c r="I447" s="50" t="n">
        <x:f>MAX(0,H447*(1+EXP((LN(1+Real_MC_30Y!$J$11)-0.5*Real_MC_30Y!$J$12^2)+Real_MC_30Y!$J$12*((RAND()+RAND()+RAND()+RAND()+RAND()+RAND()+RAND()+RAND()+RAND()+RAND()+RAND()+RAND())-6))-1)+Real_MC_30Y!I$58)</x:f>
        <x:v>1275161.1439490938</x:v>
      </x:c>
      <x:c r="J447" s="50" t="n">
        <x:f>MAX(0,I447*(1+EXP((LN(1+Real_MC_30Y!$J$11)-0.5*Real_MC_30Y!$J$12^2)+Real_MC_30Y!$J$12*((RAND()+RAND()+RAND()+RAND()+RAND()+RAND()+RAND()+RAND()+RAND()+RAND()+RAND()+RAND())-6))-1)+Real_MC_30Y!J$58)</x:f>
        <x:v>1290555.911879418</x:v>
      </x:c>
      <x:c r="K447" s="50" t="n">
        <x:f>MAX(0,J447*(1+EXP((LN(1+Real_MC_30Y!$J$11)-0.5*Real_MC_30Y!$J$12^2)+Real_MC_30Y!$J$12*((RAND()+RAND()+RAND()+RAND()+RAND()+RAND()+RAND()+RAND()+RAND()+RAND()+RAND()+RAND())-6))-1)+Real_MC_30Y!K$58)</x:f>
        <x:v>1804164.0499411752</x:v>
      </x:c>
      <x:c r="L447" s="50" t="n">
        <x:f>MAX(0,K447*(1+EXP((LN(1+Real_MC_30Y!$J$11)-0.5*Real_MC_30Y!$J$12^2)+Real_MC_30Y!$J$12*((RAND()+RAND()+RAND()+RAND()+RAND()+RAND()+RAND()+RAND()+RAND()+RAND()+RAND()+RAND())-6))-1)+Real_MC_30Y!L$58)</x:f>
        <x:v>1587872.9592159654</x:v>
      </x:c>
      <x:c r="M447" s="50" t="n">
        <x:f>MAX(0,L447*(1+EXP((LN(1+Real_MC_30Y!$J$11)-0.5*Real_MC_30Y!$J$12^2)+Real_MC_30Y!$J$12*((RAND()+RAND()+RAND()+RAND()+RAND()+RAND()+RAND()+RAND()+RAND()+RAND()+RAND()+RAND())-6))-1)+Real_MC_30Y!M$58)</x:f>
        <x:v>2186404.582650854</x:v>
      </x:c>
      <x:c r="N447" s="50" t="n">
        <x:f>MAX(0,M447*(1+EXP((LN(1+Real_MC_30Y!$J$11)-0.5*Real_MC_30Y!$J$12^2)+Real_MC_30Y!$J$12*((RAND()+RAND()+RAND()+RAND()+RAND()+RAND()+RAND()+RAND()+RAND()+RAND()+RAND()+RAND())-6))-1)+Real_MC_30Y!N$58)</x:f>
        <x:v>1886795.192385852</x:v>
      </x:c>
      <x:c r="O447" s="50" t="n">
        <x:f>MAX(0,N447*(1+EXP((LN(1+Real_MC_30Y!$J$11)-0.5*Real_MC_30Y!$J$12^2)+Real_MC_30Y!$J$12*((RAND()+RAND()+RAND()+RAND()+RAND()+RAND()+RAND()+RAND()+RAND()+RAND()+RAND()+RAND())-6))-1)+Real_MC_30Y!O$58)</x:f>
        <x:v>2182033.9658176503</x:v>
      </x:c>
      <x:c r="P447" s="50" t="n">
        <x:f>MAX(0,O447*(1+EXP((LN(1+Real_MC_30Y!$J$11)-0.5*Real_MC_30Y!$J$12^2)+Real_MC_30Y!$J$12*((RAND()+RAND()+RAND()+RAND()+RAND()+RAND()+RAND()+RAND()+RAND()+RAND()+RAND()+RAND())-6))-1)+Real_MC_30Y!P$58)</x:f>
        <x:v>2205132.136457457</x:v>
      </x:c>
      <x:c r="Q447" s="50" t="n">
        <x:f>MAX(0,P447*(1+EXP((LN(1+Real_MC_30Y!$J$11)-0.5*Real_MC_30Y!$J$12^2)+Real_MC_30Y!$J$12*((RAND()+RAND()+RAND()+RAND()+RAND()+RAND()+RAND()+RAND()+RAND()+RAND()+RAND()+RAND())-6))-1)+Real_MC_30Y!Q$58)</x:f>
        <x:v>1889932.1118464665</x:v>
      </x:c>
      <x:c r="R447" s="50" t="n">
        <x:f>MAX(0,Q447*(1+EXP((LN(1+Real_MC_30Y!$J$11)-0.5*Real_MC_30Y!$J$12^2)+Real_MC_30Y!$J$12*((RAND()+RAND()+RAND()+RAND()+RAND()+RAND()+RAND()+RAND()+RAND()+RAND()+RAND()+RAND())-6))-1)+Real_MC_30Y!R$58)</x:f>
        <x:v>1712241.2552707514</x:v>
      </x:c>
      <x:c r="S447" s="50" t="n">
        <x:f>MAX(0,R447*(1+EXP((LN(1+Real_MC_30Y!$J$11)-0.5*Real_MC_30Y!$J$12^2)+Real_MC_30Y!$J$12*((RAND()+RAND()+RAND()+RAND()+RAND()+RAND()+RAND()+RAND()+RAND()+RAND()+RAND()+RAND())-6))-1)+Real_MC_30Y!S$58)</x:f>
        <x:v>1470655.8511557272</x:v>
      </x:c>
      <x:c r="T447" s="50" t="n">
        <x:f>MAX(0,S447*(1+EXP((LN(1+Real_MC_30Y!$J$11)-0.5*Real_MC_30Y!$J$12^2)+Real_MC_30Y!$J$12*((RAND()+RAND()+RAND()+RAND()+RAND()+RAND()+RAND()+RAND()+RAND()+RAND()+RAND()+RAND())-6))-1)+Real_MC_30Y!T$58)</x:f>
        <x:v>1522872.4352573226</x:v>
      </x:c>
      <x:c r="U447" s="50" t="n">
        <x:f>MAX(0,T447*(1+EXP((LN(1+Real_MC_30Y!$J$11)-0.5*Real_MC_30Y!$J$12^2)+Real_MC_30Y!$J$12*((RAND()+RAND()+RAND()+RAND()+RAND()+RAND()+RAND()+RAND()+RAND()+RAND()+RAND()+RAND())-6))-1)+Real_MC_30Y!U$58)</x:f>
        <x:v>2334524.92509279</x:v>
      </x:c>
      <x:c r="V447" s="50" t="n">
        <x:f>MAX(0,U447*(1+EXP((LN(1+Real_MC_30Y!$J$11)-0.5*Real_MC_30Y!$J$12^2)+Real_MC_30Y!$J$12*((RAND()+RAND()+RAND()+RAND()+RAND()+RAND()+RAND()+RAND()+RAND()+RAND()+RAND()+RAND())-6))-1)+Real_MC_30Y!V$58)</x:f>
        <x:v>2294944.95958733</x:v>
      </x:c>
      <x:c r="W447" s="50" t="n">
        <x:f>MAX(0,V447*(1+EXP((LN(1+Real_MC_30Y!$J$11)-0.5*Real_MC_30Y!$J$12^2)+Real_MC_30Y!$J$12*((RAND()+RAND()+RAND()+RAND()+RAND()+RAND()+RAND()+RAND()+RAND()+RAND()+RAND()+RAND())-6))-1)+Real_MC_30Y!W$58)</x:f>
        <x:v>2042845.4194586072</x:v>
      </x:c>
      <x:c r="X447" s="50" t="n">
        <x:f>MAX(0,W447*(1+EXP((LN(1+Real_MC_30Y!$J$11)-0.5*Real_MC_30Y!$J$12^2)+Real_MC_30Y!$J$12*((RAND()+RAND()+RAND()+RAND()+RAND()+RAND()+RAND()+RAND()+RAND()+RAND()+RAND()+RAND())-6))-1)+Real_MC_30Y!X$58)</x:f>
        <x:v>2245523.1502478616</x:v>
      </x:c>
      <x:c r="Y447" s="50" t="n">
        <x:f>MAX(0,X447*(1+EXP((LN(1+Real_MC_30Y!$J$11)-0.5*Real_MC_30Y!$J$12^2)+Real_MC_30Y!$J$12*((RAND()+RAND()+RAND()+RAND()+RAND()+RAND()+RAND()+RAND()+RAND()+RAND()+RAND()+RAND())-6))-1)+Real_MC_30Y!Y$58)</x:f>
        <x:v>2134834.745934824</x:v>
      </x:c>
      <x:c r="Z447" s="50" t="n">
        <x:f>MAX(0,Y447*(1+EXP((LN(1+Real_MC_30Y!$J$11)-0.5*Real_MC_30Y!$J$12^2)+Real_MC_30Y!$J$12*((RAND()+RAND()+RAND()+RAND()+RAND()+RAND()+RAND()+RAND()+RAND()+RAND()+RAND()+RAND())-6))-1)+Real_MC_30Y!Z$58)</x:f>
        <x:v>2007026.9729832055</x:v>
      </x:c>
      <x:c r="AA447" s="50" t="n">
        <x:f>MAX(0,Z447*(1+EXP((LN(1+Real_MC_30Y!$J$11)-0.5*Real_MC_30Y!$J$12^2)+Real_MC_30Y!$J$12*((RAND()+RAND()+RAND()+RAND()+RAND()+RAND()+RAND()+RAND()+RAND()+RAND()+RAND()+RAND())-6))-1)+Real_MC_30Y!AA$58)</x:f>
        <x:v>1888175.0926815767</x:v>
      </x:c>
      <x:c r="AB447" s="50" t="n">
        <x:f>MAX(0,AA447*(1+EXP((LN(1+Real_MC_30Y!$J$11)-0.5*Real_MC_30Y!$J$12^2)+Real_MC_30Y!$J$12*((RAND()+RAND()+RAND()+RAND()+RAND()+RAND()+RAND()+RAND()+RAND()+RAND()+RAND()+RAND())-6))-1)+Real_MC_30Y!AB$58)</x:f>
        <x:v>1975360.5432774283</x:v>
      </x:c>
      <x:c r="AC447" s="50" t="n">
        <x:f>MAX(0,AB447*(1+EXP((LN(1+Real_MC_30Y!$J$11)-0.5*Real_MC_30Y!$J$12^2)+Real_MC_30Y!$J$12*((RAND()+RAND()+RAND()+RAND()+RAND()+RAND()+RAND()+RAND()+RAND()+RAND()+RAND()+RAND())-6))-1)+Real_MC_30Y!AC$58)</x:f>
        <x:v>1743427.938234369</x:v>
      </x:c>
      <x:c r="AD447" s="50" t="n">
        <x:f>MAX(0,AC447*(1+EXP((LN(1+Real_MC_30Y!$J$11)-0.5*Real_MC_30Y!$J$12^2)+Real_MC_30Y!$J$12*((RAND()+RAND()+RAND()+RAND()+RAND()+RAND()+RAND()+RAND()+RAND()+RAND()+RAND()+RAND())-6))-1)+Real_MC_30Y!AD$58)</x:f>
        <x:v>2463004.341906212</x:v>
      </x:c>
      <x:c r="AE447" s="50" t="n">
        <x:f>MAX(0,AD447*(1+EXP((LN(1+Real_MC_30Y!$J$11)-0.5*Real_MC_30Y!$J$12^2)+Real_MC_30Y!$J$12*((RAND()+RAND()+RAND()+RAND()+RAND()+RAND()+RAND()+RAND()+RAND()+RAND()+RAND()+RAND())-6))-1)+Real_MC_30Y!AE$58)</x:f>
        <x:v>2507433.1983605004</x:v>
      </x:c>
      <x:c r="AF447" s="50" t="n">
        <x:f>MAX(0,AE447*(1+EXP((LN(1+Real_MC_30Y!$J$11)-0.5*Real_MC_30Y!$J$12^2)+Real_MC_30Y!$J$12*((RAND()+RAND()+RAND()+RAND()+RAND()+RAND()+RAND()+RAND()+RAND()+RAND()+RAND()+RAND())-6))-1)+Real_MC_30Y!AF$58)</x:f>
        <x:v>2461228.5070626913</x:v>
      </x:c>
    </x:row>
    <x:row r="448">
      <x:c r="A448">
        <x:v>444</x:v>
      </x:c>
      <x:c r="B448" s="50" t="n">
        <x:f>MAX(0,Liquidity_30Y!$C$14+Real_MC_30Y!B$57-Real_MC_30Y!B$56)</x:f>
        <x:v>1029031.25</x:v>
      </x:c>
      <x:c r="C448" s="50" t="n">
        <x:f>MAX(0,B448*(1+EXP((LN(1+Real_MC_30Y!$J$11)-0.5*Real_MC_30Y!$J$12^2)+Real_MC_30Y!$J$12*((RAND()+RAND()+RAND()+RAND()+RAND()+RAND()+RAND()+RAND()+RAND()+RAND()+RAND()+RAND())-6))-1)+Real_MC_30Y!C$58)</x:f>
        <x:v>1241117.932117188</x:v>
      </x:c>
      <x:c r="D448" s="50" t="n">
        <x:f>MAX(0,C448*(1+EXP((LN(1+Real_MC_30Y!$J$11)-0.5*Real_MC_30Y!$J$12^2)+Real_MC_30Y!$J$12*((RAND()+RAND()+RAND()+RAND()+RAND()+RAND()+RAND()+RAND()+RAND()+RAND()+RAND()+RAND())-6))-1)+Real_MC_30Y!D$58)</x:f>
        <x:v>1296911.5760307803</x:v>
      </x:c>
      <x:c r="E448" s="50" t="n">
        <x:f>MAX(0,D448*(1+EXP((LN(1+Real_MC_30Y!$J$11)-0.5*Real_MC_30Y!$J$12^2)+Real_MC_30Y!$J$12*((RAND()+RAND()+RAND()+RAND()+RAND()+RAND()+RAND()+RAND()+RAND()+RAND()+RAND()+RAND())-6))-1)+Real_MC_30Y!E$58)</x:f>
        <x:v>1578196.4493755428</x:v>
      </x:c>
      <x:c r="F448" s="50" t="n">
        <x:f>MAX(0,E448*(1+EXP((LN(1+Real_MC_30Y!$J$11)-0.5*Real_MC_30Y!$J$12^2)+Real_MC_30Y!$J$12*((RAND()+RAND()+RAND()+RAND()+RAND()+RAND()+RAND()+RAND()+RAND()+RAND()+RAND()+RAND())-6))-1)+Real_MC_30Y!F$58)</x:f>
        <x:v>1873185.401193505</x:v>
      </x:c>
      <x:c r="G448" s="50" t="n">
        <x:f>MAX(0,F448*(1+EXP((LN(1+Real_MC_30Y!$J$11)-0.5*Real_MC_30Y!$J$12^2)+Real_MC_30Y!$J$12*((RAND()+RAND()+RAND()+RAND()+RAND()+RAND()+RAND()+RAND()+RAND()+RAND()+RAND()+RAND())-6))-1)+Real_MC_30Y!G$58)</x:f>
        <x:v>1939890.3225649432</x:v>
      </x:c>
      <x:c r="H448" s="50" t="n">
        <x:f>MAX(0,G448*(1+EXP((LN(1+Real_MC_30Y!$J$11)-0.5*Real_MC_30Y!$J$12^2)+Real_MC_30Y!$J$12*((RAND()+RAND()+RAND()+RAND()+RAND()+RAND()+RAND()+RAND()+RAND()+RAND()+RAND()+RAND())-6))-1)+Real_MC_30Y!H$58)</x:f>
        <x:v>2425323.761438804</x:v>
      </x:c>
      <x:c r="I448" s="50" t="n">
        <x:f>MAX(0,H448*(1+EXP((LN(1+Real_MC_30Y!$J$11)-0.5*Real_MC_30Y!$J$12^2)+Real_MC_30Y!$J$12*((RAND()+RAND()+RAND()+RAND()+RAND()+RAND()+RAND()+RAND()+RAND()+RAND()+RAND()+RAND())-6))-1)+Real_MC_30Y!I$58)</x:f>
        <x:v>3005144.181964597</x:v>
      </x:c>
      <x:c r="J448" s="50" t="n">
        <x:f>MAX(0,I448*(1+EXP((LN(1+Real_MC_30Y!$J$11)-0.5*Real_MC_30Y!$J$12^2)+Real_MC_30Y!$J$12*((RAND()+RAND()+RAND()+RAND()+RAND()+RAND()+RAND()+RAND()+RAND()+RAND()+RAND()+RAND())-6))-1)+Real_MC_30Y!J$58)</x:f>
        <x:v>3459130.2405520803</x:v>
      </x:c>
      <x:c r="K448" s="50" t="n">
        <x:f>MAX(0,J448*(1+EXP((LN(1+Real_MC_30Y!$J$11)-0.5*Real_MC_30Y!$J$12^2)+Real_MC_30Y!$J$12*((RAND()+RAND()+RAND()+RAND()+RAND()+RAND()+RAND()+RAND()+RAND()+RAND()+RAND()+RAND())-6))-1)+Real_MC_30Y!K$58)</x:f>
        <x:v>3744560.92052654</x:v>
      </x:c>
      <x:c r="L448" s="50" t="n">
        <x:f>MAX(0,K448*(1+EXP((LN(1+Real_MC_30Y!$J$11)-0.5*Real_MC_30Y!$J$12^2)+Real_MC_30Y!$J$12*((RAND()+RAND()+RAND()+RAND()+RAND()+RAND()+RAND()+RAND()+RAND()+RAND()+RAND()+RAND())-6))-1)+Real_MC_30Y!L$58)</x:f>
        <x:v>3358150.896585823</x:v>
      </x:c>
      <x:c r="M448" s="50" t="n">
        <x:f>MAX(0,L448*(1+EXP((LN(1+Real_MC_30Y!$J$11)-0.5*Real_MC_30Y!$J$12^2)+Real_MC_30Y!$J$12*((RAND()+RAND()+RAND()+RAND()+RAND()+RAND()+RAND()+RAND()+RAND()+RAND()+RAND()+RAND())-6))-1)+Real_MC_30Y!M$58)</x:f>
        <x:v>2800964.387746298</x:v>
      </x:c>
      <x:c r="N448" s="50" t="n">
        <x:f>MAX(0,M448*(1+EXP((LN(1+Real_MC_30Y!$J$11)-0.5*Real_MC_30Y!$J$12^2)+Real_MC_30Y!$J$12*((RAND()+RAND()+RAND()+RAND()+RAND()+RAND()+RAND()+RAND()+RAND()+RAND()+RAND()+RAND())-6))-1)+Real_MC_30Y!N$58)</x:f>
        <x:v>3766746.7300921483</x:v>
      </x:c>
      <x:c r="O448" s="50" t="n">
        <x:f>MAX(0,N448*(1+EXP((LN(1+Real_MC_30Y!$J$11)-0.5*Real_MC_30Y!$J$12^2)+Real_MC_30Y!$J$12*((RAND()+RAND()+RAND()+RAND()+RAND()+RAND()+RAND()+RAND()+RAND()+RAND()+RAND()+RAND())-6))-1)+Real_MC_30Y!O$58)</x:f>
        <x:v>3749558.0379825374</x:v>
      </x:c>
      <x:c r="P448" s="50" t="n">
        <x:f>MAX(0,O448*(1+EXP((LN(1+Real_MC_30Y!$J$11)-0.5*Real_MC_30Y!$J$12^2)+Real_MC_30Y!$J$12*((RAND()+RAND()+RAND()+RAND()+RAND()+RAND()+RAND()+RAND()+RAND()+RAND()+RAND()+RAND())-6))-1)+Real_MC_30Y!P$58)</x:f>
        <x:v>3194032.9876336725</x:v>
      </x:c>
      <x:c r="Q448" s="50" t="n">
        <x:f>MAX(0,P448*(1+EXP((LN(1+Real_MC_30Y!$J$11)-0.5*Real_MC_30Y!$J$12^2)+Real_MC_30Y!$J$12*((RAND()+RAND()+RAND()+RAND()+RAND()+RAND()+RAND()+RAND()+RAND()+RAND()+RAND()+RAND())-6))-1)+Real_MC_30Y!Q$58)</x:f>
        <x:v>2583269.5348085226</x:v>
      </x:c>
      <x:c r="R448" s="50" t="n">
        <x:f>MAX(0,Q448*(1+EXP((LN(1+Real_MC_30Y!$J$11)-0.5*Real_MC_30Y!$J$12^2)+Real_MC_30Y!$J$12*((RAND()+RAND()+RAND()+RAND()+RAND()+RAND()+RAND()+RAND()+RAND()+RAND()+RAND()+RAND())-6))-1)+Real_MC_30Y!R$58)</x:f>
        <x:v>2996324.5203743195</x:v>
      </x:c>
      <x:c r="S448" s="50" t="n">
        <x:f>MAX(0,R448*(1+EXP((LN(1+Real_MC_30Y!$J$11)-0.5*Real_MC_30Y!$J$12^2)+Real_MC_30Y!$J$12*((RAND()+RAND()+RAND()+RAND()+RAND()+RAND()+RAND()+RAND()+RAND()+RAND()+RAND()+RAND())-6))-1)+Real_MC_30Y!S$58)</x:f>
        <x:v>3107749.3506458756</x:v>
      </x:c>
      <x:c r="T448" s="50" t="n">
        <x:f>MAX(0,S448*(1+EXP((LN(1+Real_MC_30Y!$J$11)-0.5*Real_MC_30Y!$J$12^2)+Real_MC_30Y!$J$12*((RAND()+RAND()+RAND()+RAND()+RAND()+RAND()+RAND()+RAND()+RAND()+RAND()+RAND()+RAND())-6))-1)+Real_MC_30Y!T$58)</x:f>
        <x:v>4117526.265072328</x:v>
      </x:c>
      <x:c r="U448" s="50" t="n">
        <x:f>MAX(0,T448*(1+EXP((LN(1+Real_MC_30Y!$J$11)-0.5*Real_MC_30Y!$J$12^2)+Real_MC_30Y!$J$12*((RAND()+RAND()+RAND()+RAND()+RAND()+RAND()+RAND()+RAND()+RAND()+RAND()+RAND()+RAND())-6))-1)+Real_MC_30Y!U$58)</x:f>
        <x:v>4037456.6318467855</x:v>
      </x:c>
      <x:c r="V448" s="50" t="n">
        <x:f>MAX(0,U448*(1+EXP((LN(1+Real_MC_30Y!$J$11)-0.5*Real_MC_30Y!$J$12^2)+Real_MC_30Y!$J$12*((RAND()+RAND()+RAND()+RAND()+RAND()+RAND()+RAND()+RAND()+RAND()+RAND()+RAND()+RAND())-6))-1)+Real_MC_30Y!V$58)</x:f>
        <x:v>3737182.8277104683</x:v>
      </x:c>
      <x:c r="W448" s="50" t="n">
        <x:f>MAX(0,V448*(1+EXP((LN(1+Real_MC_30Y!$J$11)-0.5*Real_MC_30Y!$J$12^2)+Real_MC_30Y!$J$12*((RAND()+RAND()+RAND()+RAND()+RAND()+RAND()+RAND()+RAND()+RAND()+RAND()+RAND()+RAND())-6))-1)+Real_MC_30Y!W$58)</x:f>
        <x:v>3927256.3391591804</x:v>
      </x:c>
      <x:c r="X448" s="50" t="n">
        <x:f>MAX(0,W448*(1+EXP((LN(1+Real_MC_30Y!$J$11)-0.5*Real_MC_30Y!$J$12^2)+Real_MC_30Y!$J$12*((RAND()+RAND()+RAND()+RAND()+RAND()+RAND()+RAND()+RAND()+RAND()+RAND()+RAND()+RAND())-6))-1)+Real_MC_30Y!X$58)</x:f>
        <x:v>4974604.634239195</x:v>
      </x:c>
      <x:c r="Y448" s="50" t="n">
        <x:f>MAX(0,X448*(1+EXP((LN(1+Real_MC_30Y!$J$11)-0.5*Real_MC_30Y!$J$12^2)+Real_MC_30Y!$J$12*((RAND()+RAND()+RAND()+RAND()+RAND()+RAND()+RAND()+RAND()+RAND()+RAND()+RAND()+RAND())-6))-1)+Real_MC_30Y!Y$58)</x:f>
        <x:v>5404555.6517357</x:v>
      </x:c>
      <x:c r="Z448" s="50" t="n">
        <x:f>MAX(0,Y448*(1+EXP((LN(1+Real_MC_30Y!$J$11)-0.5*Real_MC_30Y!$J$12^2)+Real_MC_30Y!$J$12*((RAND()+RAND()+RAND()+RAND()+RAND()+RAND()+RAND()+RAND()+RAND()+RAND()+RAND()+RAND())-6))-1)+Real_MC_30Y!Z$58)</x:f>
        <x:v>5434378.032024788</x:v>
      </x:c>
      <x:c r="AA448" s="50" t="n">
        <x:f>MAX(0,Z448*(1+EXP((LN(1+Real_MC_30Y!$J$11)-0.5*Real_MC_30Y!$J$12^2)+Real_MC_30Y!$J$12*((RAND()+RAND()+RAND()+RAND()+RAND()+RAND()+RAND()+RAND()+RAND()+RAND()+RAND()+RAND())-6))-1)+Real_MC_30Y!AA$58)</x:f>
        <x:v>5021254.014570745</x:v>
      </x:c>
      <x:c r="AB448" s="50" t="n">
        <x:f>MAX(0,AA448*(1+EXP((LN(1+Real_MC_30Y!$J$11)-0.5*Real_MC_30Y!$J$12^2)+Real_MC_30Y!$J$12*((RAND()+RAND()+RAND()+RAND()+RAND()+RAND()+RAND()+RAND()+RAND()+RAND()+RAND()+RAND())-6))-1)+Real_MC_30Y!AB$58)</x:f>
        <x:v>3941233.8515677033</x:v>
      </x:c>
      <x:c r="AC448" s="50" t="n">
        <x:f>MAX(0,AB448*(1+EXP((LN(1+Real_MC_30Y!$J$11)-0.5*Real_MC_30Y!$J$12^2)+Real_MC_30Y!$J$12*((RAND()+RAND()+RAND()+RAND()+RAND()+RAND()+RAND()+RAND()+RAND()+RAND()+RAND()+RAND())-6))-1)+Real_MC_30Y!AC$58)</x:f>
        <x:v>3216524.757793938</x:v>
      </x:c>
      <x:c r="AD448" s="50" t="n">
        <x:f>MAX(0,AC448*(1+EXP((LN(1+Real_MC_30Y!$J$11)-0.5*Real_MC_30Y!$J$12^2)+Real_MC_30Y!$J$12*((RAND()+RAND()+RAND()+RAND()+RAND()+RAND()+RAND()+RAND()+RAND()+RAND()+RAND()+RAND())-6))-1)+Real_MC_30Y!AD$58)</x:f>
        <x:v>3484115.101575345</x:v>
      </x:c>
      <x:c r="AE448" s="50" t="n">
        <x:f>MAX(0,AD448*(1+EXP((LN(1+Real_MC_30Y!$J$11)-0.5*Real_MC_30Y!$J$12^2)+Real_MC_30Y!$J$12*((RAND()+RAND()+RAND()+RAND()+RAND()+RAND()+RAND()+RAND()+RAND()+RAND()+RAND()+RAND())-6))-1)+Real_MC_30Y!AE$58)</x:f>
        <x:v>4016701.8993068947</x:v>
      </x:c>
      <x:c r="AF448" s="50" t="n">
        <x:f>MAX(0,AE448*(1+EXP((LN(1+Real_MC_30Y!$J$11)-0.5*Real_MC_30Y!$J$12^2)+Real_MC_30Y!$J$12*((RAND()+RAND()+RAND()+RAND()+RAND()+RAND()+RAND()+RAND()+RAND()+RAND()+RAND()+RAND())-6))-1)+Real_MC_30Y!AF$58)</x:f>
        <x:v>5263378.131132378</x:v>
      </x:c>
    </x:row>
    <x:row r="449">
      <x:c r="A449">
        <x:v>445</x:v>
      </x:c>
      <x:c r="B449" s="50" t="n">
        <x:f>MAX(0,Liquidity_30Y!$C$14+Real_MC_30Y!B$57-Real_MC_30Y!B$56)</x:f>
        <x:v>1029031.25</x:v>
      </x:c>
      <x:c r="C449" s="50" t="n">
        <x:f>MAX(0,B449*(1+EXP((LN(1+Real_MC_30Y!$J$11)-0.5*Real_MC_30Y!$J$12^2)+Real_MC_30Y!$J$12*((RAND()+RAND()+RAND()+RAND()+RAND()+RAND()+RAND()+RAND()+RAND()+RAND()+RAND()+RAND())-6))-1)+Real_MC_30Y!C$58)</x:f>
        <x:v>1069407.529905124</x:v>
      </x:c>
      <x:c r="D449" s="50" t="n">
        <x:f>MAX(0,C449*(1+EXP((LN(1+Real_MC_30Y!$J$11)-0.5*Real_MC_30Y!$J$12^2)+Real_MC_30Y!$J$12*((RAND()+RAND()+RAND()+RAND()+RAND()+RAND()+RAND()+RAND()+RAND()+RAND()+RAND()+RAND())-6))-1)+Real_MC_30Y!D$58)</x:f>
        <x:v>999209.4521254171</x:v>
      </x:c>
      <x:c r="E449" s="50" t="n">
        <x:f>MAX(0,D449*(1+EXP((LN(1+Real_MC_30Y!$J$11)-0.5*Real_MC_30Y!$J$12^2)+Real_MC_30Y!$J$12*((RAND()+RAND()+RAND()+RAND()+RAND()+RAND()+RAND()+RAND()+RAND()+RAND()+RAND()+RAND())-6))-1)+Real_MC_30Y!E$58)</x:f>
        <x:v>1244306.1978205447</x:v>
      </x:c>
      <x:c r="F449" s="50" t="n">
        <x:f>MAX(0,E449*(1+EXP((LN(1+Real_MC_30Y!$J$11)-0.5*Real_MC_30Y!$J$12^2)+Real_MC_30Y!$J$12*((RAND()+RAND()+RAND()+RAND()+RAND()+RAND()+RAND()+RAND()+RAND()+RAND()+RAND()+RAND())-6))-1)+Real_MC_30Y!F$58)</x:f>
        <x:v>1408496.3547049658</x:v>
      </x:c>
      <x:c r="G449" s="50" t="n">
        <x:f>MAX(0,F449*(1+EXP((LN(1+Real_MC_30Y!$J$11)-0.5*Real_MC_30Y!$J$12^2)+Real_MC_30Y!$J$12*((RAND()+RAND()+RAND()+RAND()+RAND()+RAND()+RAND()+RAND()+RAND()+RAND()+RAND()+RAND())-6))-1)+Real_MC_30Y!G$58)</x:f>
        <x:v>1668449.27485252</x:v>
      </x:c>
      <x:c r="H449" s="50" t="n">
        <x:f>MAX(0,G449*(1+EXP((LN(1+Real_MC_30Y!$J$11)-0.5*Real_MC_30Y!$J$12^2)+Real_MC_30Y!$J$12*((RAND()+RAND()+RAND()+RAND()+RAND()+RAND()+RAND()+RAND()+RAND()+RAND()+RAND()+RAND())-6))-1)+Real_MC_30Y!H$58)</x:f>
        <x:v>2145043.590928368</x:v>
      </x:c>
      <x:c r="I449" s="50" t="n">
        <x:f>MAX(0,H449*(1+EXP((LN(1+Real_MC_30Y!$J$11)-0.5*Real_MC_30Y!$J$12^2)+Real_MC_30Y!$J$12*((RAND()+RAND()+RAND()+RAND()+RAND()+RAND()+RAND()+RAND()+RAND()+RAND()+RAND()+RAND())-6))-1)+Real_MC_30Y!I$58)</x:f>
        <x:v>1901101.8458357349</x:v>
      </x:c>
      <x:c r="J449" s="50" t="n">
        <x:f>MAX(0,I449*(1+EXP((LN(1+Real_MC_30Y!$J$11)-0.5*Real_MC_30Y!$J$12^2)+Real_MC_30Y!$J$12*((RAND()+RAND()+RAND()+RAND()+RAND()+RAND()+RAND()+RAND()+RAND()+RAND()+RAND()+RAND())-6))-1)+Real_MC_30Y!J$58)</x:f>
        <x:v>1756096.369110783</x:v>
      </x:c>
      <x:c r="K449" s="50" t="n">
        <x:f>MAX(0,J449*(1+EXP((LN(1+Real_MC_30Y!$J$11)-0.5*Real_MC_30Y!$J$12^2)+Real_MC_30Y!$J$12*((RAND()+RAND()+RAND()+RAND()+RAND()+RAND()+RAND()+RAND()+RAND()+RAND()+RAND()+RAND())-6))-1)+Real_MC_30Y!K$58)</x:f>
        <x:v>1708638.9630157915</x:v>
      </x:c>
      <x:c r="L449" s="50" t="n">
        <x:f>MAX(0,K449*(1+EXP((LN(1+Real_MC_30Y!$J$11)-0.5*Real_MC_30Y!$J$12^2)+Real_MC_30Y!$J$12*((RAND()+RAND()+RAND()+RAND()+RAND()+RAND()+RAND()+RAND()+RAND()+RAND()+RAND()+RAND())-6))-1)+Real_MC_30Y!L$58)</x:f>
        <x:v>2074422.2158098498</x:v>
      </x:c>
      <x:c r="M449" s="50" t="n">
        <x:f>MAX(0,L449*(1+EXP((LN(1+Real_MC_30Y!$J$11)-0.5*Real_MC_30Y!$J$12^2)+Real_MC_30Y!$J$12*((RAND()+RAND()+RAND()+RAND()+RAND()+RAND()+RAND()+RAND()+RAND()+RAND()+RAND()+RAND())-6))-1)+Real_MC_30Y!M$58)</x:f>
        <x:v>2422804.0680168946</x:v>
      </x:c>
      <x:c r="N449" s="50" t="n">
        <x:f>MAX(0,M449*(1+EXP((LN(1+Real_MC_30Y!$J$11)-0.5*Real_MC_30Y!$J$12^2)+Real_MC_30Y!$J$12*((RAND()+RAND()+RAND()+RAND()+RAND()+RAND()+RAND()+RAND()+RAND()+RAND()+RAND()+RAND())-6))-1)+Real_MC_30Y!N$58)</x:f>
        <x:v>2376457.466818627</x:v>
      </x:c>
      <x:c r="O449" s="50" t="n">
        <x:f>MAX(0,N449*(1+EXP((LN(1+Real_MC_30Y!$J$11)-0.5*Real_MC_30Y!$J$12^2)+Real_MC_30Y!$J$12*((RAND()+RAND()+RAND()+RAND()+RAND()+RAND()+RAND()+RAND()+RAND()+RAND()+RAND()+RAND())-6))-1)+Real_MC_30Y!O$58)</x:f>
        <x:v>2105633.5084573748</x:v>
      </x:c>
      <x:c r="P449" s="50" t="n">
        <x:f>MAX(0,O449*(1+EXP((LN(1+Real_MC_30Y!$J$11)-0.5*Real_MC_30Y!$J$12^2)+Real_MC_30Y!$J$12*((RAND()+RAND()+RAND()+RAND()+RAND()+RAND()+RAND()+RAND()+RAND()+RAND()+RAND()+RAND())-6))-1)+Real_MC_30Y!P$58)</x:f>
        <x:v>2250263.4280020935</x:v>
      </x:c>
      <x:c r="Q449" s="50" t="n">
        <x:f>MAX(0,P449*(1+EXP((LN(1+Real_MC_30Y!$J$11)-0.5*Real_MC_30Y!$J$12^2)+Real_MC_30Y!$J$12*((RAND()+RAND()+RAND()+RAND()+RAND()+RAND()+RAND()+RAND()+RAND()+RAND()+RAND()+RAND())-6))-1)+Real_MC_30Y!Q$58)</x:f>
        <x:v>2634222.1476782677</x:v>
      </x:c>
      <x:c r="R449" s="50" t="n">
        <x:f>MAX(0,Q449*(1+EXP((LN(1+Real_MC_30Y!$J$11)-0.5*Real_MC_30Y!$J$12^2)+Real_MC_30Y!$J$12*((RAND()+RAND()+RAND()+RAND()+RAND()+RAND()+RAND()+RAND()+RAND()+RAND()+RAND()+RAND())-6))-1)+Real_MC_30Y!R$58)</x:f>
        <x:v>2488782.8755563563</x:v>
      </x:c>
      <x:c r="S449" s="50" t="n">
        <x:f>MAX(0,R449*(1+EXP((LN(1+Real_MC_30Y!$J$11)-0.5*Real_MC_30Y!$J$12^2)+Real_MC_30Y!$J$12*((RAND()+RAND()+RAND()+RAND()+RAND()+RAND()+RAND()+RAND()+RAND()+RAND()+RAND()+RAND())-6))-1)+Real_MC_30Y!S$58)</x:f>
        <x:v>3410314.092864232</x:v>
      </x:c>
      <x:c r="T449" s="50" t="n">
        <x:f>MAX(0,S449*(1+EXP((LN(1+Real_MC_30Y!$J$11)-0.5*Real_MC_30Y!$J$12^2)+Real_MC_30Y!$J$12*((RAND()+RAND()+RAND()+RAND()+RAND()+RAND()+RAND()+RAND()+RAND()+RAND()+RAND()+RAND())-6))-1)+Real_MC_30Y!T$58)</x:f>
        <x:v>3403981.224450462</x:v>
      </x:c>
      <x:c r="U449" s="50" t="n">
        <x:f>MAX(0,T449*(1+EXP((LN(1+Real_MC_30Y!$J$11)-0.5*Real_MC_30Y!$J$12^2)+Real_MC_30Y!$J$12*((RAND()+RAND()+RAND()+RAND()+RAND()+RAND()+RAND()+RAND()+RAND()+RAND()+RAND()+RAND())-6))-1)+Real_MC_30Y!U$58)</x:f>
        <x:v>4607273.226578009</x:v>
      </x:c>
      <x:c r="V449" s="50" t="n">
        <x:f>MAX(0,U449*(1+EXP((LN(1+Real_MC_30Y!$J$11)-0.5*Real_MC_30Y!$J$12^2)+Real_MC_30Y!$J$12*((RAND()+RAND()+RAND()+RAND()+RAND()+RAND()+RAND()+RAND()+RAND()+RAND()+RAND()+RAND())-6))-1)+Real_MC_30Y!V$58)</x:f>
        <x:v>4249872.654367486</x:v>
      </x:c>
      <x:c r="W449" s="50" t="n">
        <x:f>MAX(0,V449*(1+EXP((LN(1+Real_MC_30Y!$J$11)-0.5*Real_MC_30Y!$J$12^2)+Real_MC_30Y!$J$12*((RAND()+RAND()+RAND()+RAND()+RAND()+RAND()+RAND()+RAND()+RAND()+RAND()+RAND()+RAND())-6))-1)+Real_MC_30Y!W$58)</x:f>
        <x:v>3381583.418872171</x:v>
      </x:c>
      <x:c r="X449" s="50" t="n">
        <x:f>MAX(0,W449*(1+EXP((LN(1+Real_MC_30Y!$J$11)-0.5*Real_MC_30Y!$J$12^2)+Real_MC_30Y!$J$12*((RAND()+RAND()+RAND()+RAND()+RAND()+RAND()+RAND()+RAND()+RAND()+RAND()+RAND()+RAND())-6))-1)+Real_MC_30Y!X$58)</x:f>
        <x:v>2826495.4505853094</x:v>
      </x:c>
      <x:c r="Y449" s="50" t="n">
        <x:f>MAX(0,X449*(1+EXP((LN(1+Real_MC_30Y!$J$11)-0.5*Real_MC_30Y!$J$12^2)+Real_MC_30Y!$J$12*((RAND()+RAND()+RAND()+RAND()+RAND()+RAND()+RAND()+RAND()+RAND()+RAND()+RAND()+RAND())-6))-1)+Real_MC_30Y!Y$58)</x:f>
        <x:v>3057054.7135506407</x:v>
      </x:c>
      <x:c r="Z449" s="50" t="n">
        <x:f>MAX(0,Y449*(1+EXP((LN(1+Real_MC_30Y!$J$11)-0.5*Real_MC_30Y!$J$12^2)+Real_MC_30Y!$J$12*((RAND()+RAND()+RAND()+RAND()+RAND()+RAND()+RAND()+RAND()+RAND()+RAND()+RAND()+RAND())-6))-1)+Real_MC_30Y!Z$58)</x:f>
        <x:v>3509715.6095975717</x:v>
      </x:c>
      <x:c r="AA449" s="50" t="n">
        <x:f>MAX(0,Z449*(1+EXP((LN(1+Real_MC_30Y!$J$11)-0.5*Real_MC_30Y!$J$12^2)+Real_MC_30Y!$J$12*((RAND()+RAND()+RAND()+RAND()+RAND()+RAND()+RAND()+RAND()+RAND()+RAND()+RAND()+RAND())-6))-1)+Real_MC_30Y!AA$58)</x:f>
        <x:v>3940550.927253689</x:v>
      </x:c>
      <x:c r="AB449" s="50" t="n">
        <x:f>MAX(0,AA449*(1+EXP((LN(1+Real_MC_30Y!$J$11)-0.5*Real_MC_30Y!$J$12^2)+Real_MC_30Y!$J$12*((RAND()+RAND()+RAND()+RAND()+RAND()+RAND()+RAND()+RAND()+RAND()+RAND()+RAND()+RAND())-6))-1)+Real_MC_30Y!AB$58)</x:f>
        <x:v>3867805.640309281</x:v>
      </x:c>
      <x:c r="AC449" s="50" t="n">
        <x:f>MAX(0,AB449*(1+EXP((LN(1+Real_MC_30Y!$J$11)-0.5*Real_MC_30Y!$J$12^2)+Real_MC_30Y!$J$12*((RAND()+RAND()+RAND()+RAND()+RAND()+RAND()+RAND()+RAND()+RAND()+RAND()+RAND()+RAND())-6))-1)+Real_MC_30Y!AC$58)</x:f>
        <x:v>5704046.469192613</x:v>
      </x:c>
      <x:c r="AD449" s="50" t="n">
        <x:f>MAX(0,AC449*(1+EXP((LN(1+Real_MC_30Y!$J$11)-0.5*Real_MC_30Y!$J$12^2)+Real_MC_30Y!$J$12*((RAND()+RAND()+RAND()+RAND()+RAND()+RAND()+RAND()+RAND()+RAND()+RAND()+RAND()+RAND())-6))-1)+Real_MC_30Y!AD$58)</x:f>
        <x:v>6944996.193498071</x:v>
      </x:c>
      <x:c r="AE449" s="50" t="n">
        <x:f>MAX(0,AD449*(1+EXP((LN(1+Real_MC_30Y!$J$11)-0.5*Real_MC_30Y!$J$12^2)+Real_MC_30Y!$J$12*((RAND()+RAND()+RAND()+RAND()+RAND()+RAND()+RAND()+RAND()+RAND()+RAND()+RAND()+RAND())-6))-1)+Real_MC_30Y!AE$58)</x:f>
        <x:v>8035728.607253926</x:v>
      </x:c>
      <x:c r="AF449" s="50" t="n">
        <x:f>MAX(0,AE449*(1+EXP((LN(1+Real_MC_30Y!$J$11)-0.5*Real_MC_30Y!$J$12^2)+Real_MC_30Y!$J$12*((RAND()+RAND()+RAND()+RAND()+RAND()+RAND()+RAND()+RAND()+RAND()+RAND()+RAND()+RAND())-6))-1)+Real_MC_30Y!AF$58)</x:f>
        <x:v>8564021.916649416</x:v>
      </x:c>
    </x:row>
    <x:row r="450">
      <x:c r="A450">
        <x:v>446</x:v>
      </x:c>
      <x:c r="B450" s="50" t="n">
        <x:f>MAX(0,Liquidity_30Y!$C$14+Real_MC_30Y!B$57-Real_MC_30Y!B$56)</x:f>
        <x:v>1029031.25</x:v>
      </x:c>
      <x:c r="C450" s="50" t="n">
        <x:f>MAX(0,B450*(1+EXP((LN(1+Real_MC_30Y!$J$11)-0.5*Real_MC_30Y!$J$12^2)+Real_MC_30Y!$J$12*((RAND()+RAND()+RAND()+RAND()+RAND()+RAND()+RAND()+RAND()+RAND()+RAND()+RAND()+RAND())-6))-1)+Real_MC_30Y!C$58)</x:f>
        <x:v>1094686.968058724</x:v>
      </x:c>
      <x:c r="D450" s="50" t="n">
        <x:f>MAX(0,C450*(1+EXP((LN(1+Real_MC_30Y!$J$11)-0.5*Real_MC_30Y!$J$12^2)+Real_MC_30Y!$J$12*((RAND()+RAND()+RAND()+RAND()+RAND()+RAND()+RAND()+RAND()+RAND()+RAND()+RAND()+RAND())-6))-1)+Real_MC_30Y!D$58)</x:f>
        <x:v>971687.1530967692</x:v>
      </x:c>
      <x:c r="E450" s="50" t="n">
        <x:f>MAX(0,D450*(1+EXP((LN(1+Real_MC_30Y!$J$11)-0.5*Real_MC_30Y!$J$12^2)+Real_MC_30Y!$J$12*((RAND()+RAND()+RAND()+RAND()+RAND()+RAND()+RAND()+RAND()+RAND()+RAND()+RAND()+RAND())-6))-1)+Real_MC_30Y!E$58)</x:f>
        <x:v>1077017.157688016</x:v>
      </x:c>
      <x:c r="F450" s="50" t="n">
        <x:f>MAX(0,E450*(1+EXP((LN(1+Real_MC_30Y!$J$11)-0.5*Real_MC_30Y!$J$12^2)+Real_MC_30Y!$J$12*((RAND()+RAND()+RAND()+RAND()+RAND()+RAND()+RAND()+RAND()+RAND()+RAND()+RAND()+RAND())-6))-1)+Real_MC_30Y!F$58)</x:f>
        <x:v>1069936.4054762044</x:v>
      </x:c>
      <x:c r="G450" s="50" t="n">
        <x:f>MAX(0,F450*(1+EXP((LN(1+Real_MC_30Y!$J$11)-0.5*Real_MC_30Y!$J$12^2)+Real_MC_30Y!$J$12*((RAND()+RAND()+RAND()+RAND()+RAND()+RAND()+RAND()+RAND()+RAND()+RAND()+RAND()+RAND())-6))-1)+Real_MC_30Y!G$58)</x:f>
        <x:v>928176.6375240204</x:v>
      </x:c>
      <x:c r="H450" s="50" t="n">
        <x:f>MAX(0,G450*(1+EXP((LN(1+Real_MC_30Y!$J$11)-0.5*Real_MC_30Y!$J$12^2)+Real_MC_30Y!$J$12*((RAND()+RAND()+RAND()+RAND()+RAND()+RAND()+RAND()+RAND()+RAND()+RAND()+RAND()+RAND())-6))-1)+Real_MC_30Y!H$58)</x:f>
        <x:v>1099778.9308579233</x:v>
      </x:c>
      <x:c r="I450" s="50" t="n">
        <x:f>MAX(0,H450*(1+EXP((LN(1+Real_MC_30Y!$J$11)-0.5*Real_MC_30Y!$J$12^2)+Real_MC_30Y!$J$12*((RAND()+RAND()+RAND()+RAND()+RAND()+RAND()+RAND()+RAND()+RAND()+RAND()+RAND()+RAND())-6))-1)+Real_MC_30Y!I$58)</x:f>
        <x:v>1501200.2333691188</x:v>
      </x:c>
      <x:c r="J450" s="50" t="n">
        <x:f>MAX(0,I450*(1+EXP((LN(1+Real_MC_30Y!$J$11)-0.5*Real_MC_30Y!$J$12^2)+Real_MC_30Y!$J$12*((RAND()+RAND()+RAND()+RAND()+RAND()+RAND()+RAND()+RAND()+RAND()+RAND()+RAND()+RAND())-6))-1)+Real_MC_30Y!J$58)</x:f>
        <x:v>1725849.375289003</x:v>
      </x:c>
      <x:c r="K450" s="50" t="n">
        <x:f>MAX(0,J450*(1+EXP((LN(1+Real_MC_30Y!$J$11)-0.5*Real_MC_30Y!$J$12^2)+Real_MC_30Y!$J$12*((RAND()+RAND()+RAND()+RAND()+RAND()+RAND()+RAND()+RAND()+RAND()+RAND()+RAND()+RAND())-6))-1)+Real_MC_30Y!K$58)</x:f>
        <x:v>1728173.9276727305</x:v>
      </x:c>
      <x:c r="L450" s="50" t="n">
        <x:f>MAX(0,K450*(1+EXP((LN(1+Real_MC_30Y!$J$11)-0.5*Real_MC_30Y!$J$12^2)+Real_MC_30Y!$J$12*((RAND()+RAND()+RAND()+RAND()+RAND()+RAND()+RAND()+RAND()+RAND()+RAND()+RAND()+RAND())-6))-1)+Real_MC_30Y!L$58)</x:f>
        <x:v>1876064.0813684615</x:v>
      </x:c>
      <x:c r="M450" s="50" t="n">
        <x:f>MAX(0,L450*(1+EXP((LN(1+Real_MC_30Y!$J$11)-0.5*Real_MC_30Y!$J$12^2)+Real_MC_30Y!$J$12*((RAND()+RAND()+RAND()+RAND()+RAND()+RAND()+RAND()+RAND()+RAND()+RAND()+RAND()+RAND())-6))-1)+Real_MC_30Y!M$58)</x:f>
        <x:v>1865073.4471112543</x:v>
      </x:c>
      <x:c r="N450" s="50" t="n">
        <x:f>MAX(0,M450*(1+EXP((LN(1+Real_MC_30Y!$J$11)-0.5*Real_MC_30Y!$J$12^2)+Real_MC_30Y!$J$12*((RAND()+RAND()+RAND()+RAND()+RAND()+RAND()+RAND()+RAND()+RAND()+RAND()+RAND()+RAND())-6))-1)+Real_MC_30Y!N$58)</x:f>
        <x:v>2031268.057761753</x:v>
      </x:c>
      <x:c r="O450" s="50" t="n">
        <x:f>MAX(0,N450*(1+EXP((LN(1+Real_MC_30Y!$J$11)-0.5*Real_MC_30Y!$J$12^2)+Real_MC_30Y!$J$12*((RAND()+RAND()+RAND()+RAND()+RAND()+RAND()+RAND()+RAND()+RAND()+RAND()+RAND()+RAND())-6))-1)+Real_MC_30Y!O$58)</x:f>
        <x:v>2305801.622460902</x:v>
      </x:c>
      <x:c r="P450" s="50" t="n">
        <x:f>MAX(0,O450*(1+EXP((LN(1+Real_MC_30Y!$J$11)-0.5*Real_MC_30Y!$J$12^2)+Real_MC_30Y!$J$12*((RAND()+RAND()+RAND()+RAND()+RAND()+RAND()+RAND()+RAND()+RAND()+RAND()+RAND()+RAND())-6))-1)+Real_MC_30Y!P$58)</x:f>
        <x:v>3026490.354348272</x:v>
      </x:c>
      <x:c r="Q450" s="50" t="n">
        <x:f>MAX(0,P450*(1+EXP((LN(1+Real_MC_30Y!$J$11)-0.5*Real_MC_30Y!$J$12^2)+Real_MC_30Y!$J$12*((RAND()+RAND()+RAND()+RAND()+RAND()+RAND()+RAND()+RAND()+RAND()+RAND()+RAND()+RAND())-6))-1)+Real_MC_30Y!Q$58)</x:f>
        <x:v>3358344.049333652</x:v>
      </x:c>
      <x:c r="R450" s="50" t="n">
        <x:f>MAX(0,Q450*(1+EXP((LN(1+Real_MC_30Y!$J$11)-0.5*Real_MC_30Y!$J$12^2)+Real_MC_30Y!$J$12*((RAND()+RAND()+RAND()+RAND()+RAND()+RAND()+RAND()+RAND()+RAND()+RAND()+RAND()+RAND())-6))-1)+Real_MC_30Y!R$58)</x:f>
        <x:v>3314115.017758873</x:v>
      </x:c>
      <x:c r="S450" s="50" t="n">
        <x:f>MAX(0,R450*(1+EXP((LN(1+Real_MC_30Y!$J$11)-0.5*Real_MC_30Y!$J$12^2)+Real_MC_30Y!$J$12*((RAND()+RAND()+RAND()+RAND()+RAND()+RAND()+RAND()+RAND()+RAND()+RAND()+RAND()+RAND())-6))-1)+Real_MC_30Y!S$58)</x:f>
        <x:v>3122251.9330479093</x:v>
      </x:c>
      <x:c r="T450" s="50" t="n">
        <x:f>MAX(0,S450*(1+EXP((LN(1+Real_MC_30Y!$J$11)-0.5*Real_MC_30Y!$J$12^2)+Real_MC_30Y!$J$12*((RAND()+RAND()+RAND()+RAND()+RAND()+RAND()+RAND()+RAND()+RAND()+RAND()+RAND()+RAND())-6))-1)+Real_MC_30Y!T$58)</x:f>
        <x:v>3773211.592250579</x:v>
      </x:c>
      <x:c r="U450" s="50" t="n">
        <x:f>MAX(0,T450*(1+EXP((LN(1+Real_MC_30Y!$J$11)-0.5*Real_MC_30Y!$J$12^2)+Real_MC_30Y!$J$12*((RAND()+RAND()+RAND()+RAND()+RAND()+RAND()+RAND()+RAND()+RAND()+RAND()+RAND()+RAND())-6))-1)+Real_MC_30Y!U$58)</x:f>
        <x:v>4036054.432973433</x:v>
      </x:c>
      <x:c r="V450" s="50" t="n">
        <x:f>MAX(0,U450*(1+EXP((LN(1+Real_MC_30Y!$J$11)-0.5*Real_MC_30Y!$J$12^2)+Real_MC_30Y!$J$12*((RAND()+RAND()+RAND()+RAND()+RAND()+RAND()+RAND()+RAND()+RAND()+RAND()+RAND()+RAND())-6))-1)+Real_MC_30Y!V$58)</x:f>
        <x:v>3966542.8058104925</x:v>
      </x:c>
      <x:c r="W450" s="50" t="n">
        <x:f>MAX(0,V450*(1+EXP((LN(1+Real_MC_30Y!$J$11)-0.5*Real_MC_30Y!$J$12^2)+Real_MC_30Y!$J$12*((RAND()+RAND()+RAND()+RAND()+RAND()+RAND()+RAND()+RAND()+RAND()+RAND()+RAND()+RAND())-6))-1)+Real_MC_30Y!W$58)</x:f>
        <x:v>4503412.70845298</x:v>
      </x:c>
      <x:c r="X450" s="50" t="n">
        <x:f>MAX(0,W450*(1+EXP((LN(1+Real_MC_30Y!$J$11)-0.5*Real_MC_30Y!$J$12^2)+Real_MC_30Y!$J$12*((RAND()+RAND()+RAND()+RAND()+RAND()+RAND()+RAND()+RAND()+RAND()+RAND()+RAND()+RAND())-6))-1)+Real_MC_30Y!X$58)</x:f>
        <x:v>5039508.879185956</x:v>
      </x:c>
      <x:c r="Y450" s="50" t="n">
        <x:f>MAX(0,X450*(1+EXP((LN(1+Real_MC_30Y!$J$11)-0.5*Real_MC_30Y!$J$12^2)+Real_MC_30Y!$J$12*((RAND()+RAND()+RAND()+RAND()+RAND()+RAND()+RAND()+RAND()+RAND()+RAND()+RAND()+RAND())-6))-1)+Real_MC_30Y!Y$58)</x:f>
        <x:v>4727617.604002794</x:v>
      </x:c>
      <x:c r="Z450" s="50" t="n">
        <x:f>MAX(0,Y450*(1+EXP((LN(1+Real_MC_30Y!$J$11)-0.5*Real_MC_30Y!$J$12^2)+Real_MC_30Y!$J$12*((RAND()+RAND()+RAND()+RAND()+RAND()+RAND()+RAND()+RAND()+RAND()+RAND()+RAND()+RAND())-6))-1)+Real_MC_30Y!Z$58)</x:f>
        <x:v>5016769.019572473</x:v>
      </x:c>
      <x:c r="AA450" s="50" t="n">
        <x:f>MAX(0,Z450*(1+EXP((LN(1+Real_MC_30Y!$J$11)-0.5*Real_MC_30Y!$J$12^2)+Real_MC_30Y!$J$12*((RAND()+RAND()+RAND()+RAND()+RAND()+RAND()+RAND()+RAND()+RAND()+RAND()+RAND()+RAND())-6))-1)+Real_MC_30Y!AA$58)</x:f>
        <x:v>4896595.040104172</x:v>
      </x:c>
      <x:c r="AB450" s="50" t="n">
        <x:f>MAX(0,AA450*(1+EXP((LN(1+Real_MC_30Y!$J$11)-0.5*Real_MC_30Y!$J$12^2)+Real_MC_30Y!$J$12*((RAND()+RAND()+RAND()+RAND()+RAND()+RAND()+RAND()+RAND()+RAND()+RAND()+RAND()+RAND())-6))-1)+Real_MC_30Y!AB$58)</x:f>
        <x:v>4023133.725532395</x:v>
      </x:c>
      <x:c r="AC450" s="50" t="n">
        <x:f>MAX(0,AB450*(1+EXP((LN(1+Real_MC_30Y!$J$11)-0.5*Real_MC_30Y!$J$12^2)+Real_MC_30Y!$J$12*((RAND()+RAND()+RAND()+RAND()+RAND()+RAND()+RAND()+RAND()+RAND()+RAND()+RAND()+RAND())-6))-1)+Real_MC_30Y!AC$58)</x:f>
        <x:v>5090233.374838736</x:v>
      </x:c>
      <x:c r="AD450" s="50" t="n">
        <x:f>MAX(0,AC450*(1+EXP((LN(1+Real_MC_30Y!$J$11)-0.5*Real_MC_30Y!$J$12^2)+Real_MC_30Y!$J$12*((RAND()+RAND()+RAND()+RAND()+RAND()+RAND()+RAND()+RAND()+RAND()+RAND()+RAND()+RAND())-6))-1)+Real_MC_30Y!AD$58)</x:f>
        <x:v>6206341.290790198</x:v>
      </x:c>
      <x:c r="AE450" s="50" t="n">
        <x:f>MAX(0,AD450*(1+EXP((LN(1+Real_MC_30Y!$J$11)-0.5*Real_MC_30Y!$J$12^2)+Real_MC_30Y!$J$12*((RAND()+RAND()+RAND()+RAND()+RAND()+RAND()+RAND()+RAND()+RAND()+RAND()+RAND()+RAND())-6))-1)+Real_MC_30Y!AE$58)</x:f>
        <x:v>8030583.613881538</x:v>
      </x:c>
      <x:c r="AF450" s="50" t="n">
        <x:f>MAX(0,AE450*(1+EXP((LN(1+Real_MC_30Y!$J$11)-0.5*Real_MC_30Y!$J$12^2)+Real_MC_30Y!$J$12*((RAND()+RAND()+RAND()+RAND()+RAND()+RAND()+RAND()+RAND()+RAND()+RAND()+RAND()+RAND())-6))-1)+Real_MC_30Y!AF$58)</x:f>
        <x:v>11121415.548703821</x:v>
      </x:c>
    </x:row>
    <x:row r="451">
      <x:c r="A451">
        <x:v>447</x:v>
      </x:c>
      <x:c r="B451" s="50" t="n">
        <x:f>MAX(0,Liquidity_30Y!$C$14+Real_MC_30Y!B$57-Real_MC_30Y!B$56)</x:f>
        <x:v>1029031.25</x:v>
      </x:c>
      <x:c r="C451" s="50" t="n">
        <x:f>MAX(0,B451*(1+EXP((LN(1+Real_MC_30Y!$J$11)-0.5*Real_MC_30Y!$J$12^2)+Real_MC_30Y!$J$12*((RAND()+RAND()+RAND()+RAND()+RAND()+RAND()+RAND()+RAND()+RAND()+RAND()+RAND()+RAND())-6))-1)+Real_MC_30Y!C$58)</x:f>
        <x:v>1222798.6042962326</x:v>
      </x:c>
      <x:c r="D451" s="50" t="n">
        <x:f>MAX(0,C451*(1+EXP((LN(1+Real_MC_30Y!$J$11)-0.5*Real_MC_30Y!$J$12^2)+Real_MC_30Y!$J$12*((RAND()+RAND()+RAND()+RAND()+RAND()+RAND()+RAND()+RAND()+RAND()+RAND()+RAND()+RAND())-6))-1)+Real_MC_30Y!D$58)</x:f>
        <x:v>1465365.0724103325</x:v>
      </x:c>
      <x:c r="E451" s="50" t="n">
        <x:f>MAX(0,D451*(1+EXP((LN(1+Real_MC_30Y!$J$11)-0.5*Real_MC_30Y!$J$12^2)+Real_MC_30Y!$J$12*((RAND()+RAND()+RAND()+RAND()+RAND()+RAND()+RAND()+RAND()+RAND()+RAND()+RAND()+RAND())-6))-1)+Real_MC_30Y!E$58)</x:f>
        <x:v>1797548.427868876</x:v>
      </x:c>
      <x:c r="F451" s="50" t="n">
        <x:f>MAX(0,E451*(1+EXP((LN(1+Real_MC_30Y!$J$11)-0.5*Real_MC_30Y!$J$12^2)+Real_MC_30Y!$J$12*((RAND()+RAND()+RAND()+RAND()+RAND()+RAND()+RAND()+RAND()+RAND()+RAND()+RAND()+RAND())-6))-1)+Real_MC_30Y!F$58)</x:f>
        <x:v>1751455.0154375508</x:v>
      </x:c>
      <x:c r="G451" s="50" t="n">
        <x:f>MAX(0,F451*(1+EXP((LN(1+Real_MC_30Y!$J$11)-0.5*Real_MC_30Y!$J$12^2)+Real_MC_30Y!$J$12*((RAND()+RAND()+RAND()+RAND()+RAND()+RAND()+RAND()+RAND()+RAND()+RAND()+RAND()+RAND())-6))-1)+Real_MC_30Y!G$58)</x:f>
        <x:v>1670803.5592633153</x:v>
      </x:c>
      <x:c r="H451" s="50" t="n">
        <x:f>MAX(0,G451*(1+EXP((LN(1+Real_MC_30Y!$J$11)-0.5*Real_MC_30Y!$J$12^2)+Real_MC_30Y!$J$12*((RAND()+RAND()+RAND()+RAND()+RAND()+RAND()+RAND()+RAND()+RAND()+RAND()+RAND()+RAND())-6))-1)+Real_MC_30Y!H$58)</x:f>
        <x:v>1700124.498767589</x:v>
      </x:c>
      <x:c r="I451" s="50" t="n">
        <x:f>MAX(0,H451*(1+EXP((LN(1+Real_MC_30Y!$J$11)-0.5*Real_MC_30Y!$J$12^2)+Real_MC_30Y!$J$12*((RAND()+RAND()+RAND()+RAND()+RAND()+RAND()+RAND()+RAND()+RAND()+RAND()+RAND()+RAND())-6))-1)+Real_MC_30Y!I$58)</x:f>
        <x:v>1422069.5673841478</x:v>
      </x:c>
      <x:c r="J451" s="50" t="n">
        <x:f>MAX(0,I451*(1+EXP((LN(1+Real_MC_30Y!$J$11)-0.5*Real_MC_30Y!$J$12^2)+Real_MC_30Y!$J$12*((RAND()+RAND()+RAND()+RAND()+RAND()+RAND()+RAND()+RAND()+RAND()+RAND()+RAND()+RAND())-6))-1)+Real_MC_30Y!J$58)</x:f>
        <x:v>1767492.1952856206</x:v>
      </x:c>
      <x:c r="K451" s="50" t="n">
        <x:f>MAX(0,J451*(1+EXP((LN(1+Real_MC_30Y!$J$11)-0.5*Real_MC_30Y!$J$12^2)+Real_MC_30Y!$J$12*((RAND()+RAND()+RAND()+RAND()+RAND()+RAND()+RAND()+RAND()+RAND()+RAND()+RAND()+RAND())-6))-1)+Real_MC_30Y!K$58)</x:f>
        <x:v>2327929.093717602</x:v>
      </x:c>
      <x:c r="L451" s="50" t="n">
        <x:f>MAX(0,K451*(1+EXP((LN(1+Real_MC_30Y!$J$11)-0.5*Real_MC_30Y!$J$12^2)+Real_MC_30Y!$J$12*((RAND()+RAND()+RAND()+RAND()+RAND()+RAND()+RAND()+RAND()+RAND()+RAND()+RAND()+RAND())-6))-1)+Real_MC_30Y!L$58)</x:f>
        <x:v>2919433.0918927565</x:v>
      </x:c>
      <x:c r="M451" s="50" t="n">
        <x:f>MAX(0,L451*(1+EXP((LN(1+Real_MC_30Y!$J$11)-0.5*Real_MC_30Y!$J$12^2)+Real_MC_30Y!$J$12*((RAND()+RAND()+RAND()+RAND()+RAND()+RAND()+RAND()+RAND()+RAND()+RAND()+RAND()+RAND())-6))-1)+Real_MC_30Y!M$58)</x:f>
        <x:v>3815143.6824992048</x:v>
      </x:c>
      <x:c r="N451" s="50" t="n">
        <x:f>MAX(0,M451*(1+EXP((LN(1+Real_MC_30Y!$J$11)-0.5*Real_MC_30Y!$J$12^2)+Real_MC_30Y!$J$12*((RAND()+RAND()+RAND()+RAND()+RAND()+RAND()+RAND()+RAND()+RAND()+RAND()+RAND()+RAND())-6))-1)+Real_MC_30Y!N$58)</x:f>
        <x:v>4067114.521827245</x:v>
      </x:c>
      <x:c r="O451" s="50" t="n">
        <x:f>MAX(0,N451*(1+EXP((LN(1+Real_MC_30Y!$J$11)-0.5*Real_MC_30Y!$J$12^2)+Real_MC_30Y!$J$12*((RAND()+RAND()+RAND()+RAND()+RAND()+RAND()+RAND()+RAND()+RAND()+RAND()+RAND()+RAND())-6))-1)+Real_MC_30Y!O$58)</x:f>
        <x:v>3572119.4299193267</x:v>
      </x:c>
      <x:c r="P451" s="50" t="n">
        <x:f>MAX(0,O451*(1+EXP((LN(1+Real_MC_30Y!$J$11)-0.5*Real_MC_30Y!$J$12^2)+Real_MC_30Y!$J$12*((RAND()+RAND()+RAND()+RAND()+RAND()+RAND()+RAND()+RAND()+RAND()+RAND()+RAND()+RAND())-6))-1)+Real_MC_30Y!P$58)</x:f>
        <x:v>3343482.8751180912</x:v>
      </x:c>
      <x:c r="Q451" s="50" t="n">
        <x:f>MAX(0,P451*(1+EXP((LN(1+Real_MC_30Y!$J$11)-0.5*Real_MC_30Y!$J$12^2)+Real_MC_30Y!$J$12*((RAND()+RAND()+RAND()+RAND()+RAND()+RAND()+RAND()+RAND()+RAND()+RAND()+RAND()+RAND())-6))-1)+Real_MC_30Y!Q$58)</x:f>
        <x:v>3086832.71357746</x:v>
      </x:c>
      <x:c r="R451" s="50" t="n">
        <x:f>MAX(0,Q451*(1+EXP((LN(1+Real_MC_30Y!$J$11)-0.5*Real_MC_30Y!$J$12^2)+Real_MC_30Y!$J$12*((RAND()+RAND()+RAND()+RAND()+RAND()+RAND()+RAND()+RAND()+RAND()+RAND()+RAND()+RAND())-6))-1)+Real_MC_30Y!R$58)</x:f>
        <x:v>3484823.558332665</x:v>
      </x:c>
      <x:c r="S451" s="50" t="n">
        <x:f>MAX(0,R451*(1+EXP((LN(1+Real_MC_30Y!$J$11)-0.5*Real_MC_30Y!$J$12^2)+Real_MC_30Y!$J$12*((RAND()+RAND()+RAND()+RAND()+RAND()+RAND()+RAND()+RAND()+RAND()+RAND()+RAND()+RAND())-6))-1)+Real_MC_30Y!S$58)</x:f>
        <x:v>3209595.2454874744</x:v>
      </x:c>
      <x:c r="T451" s="50" t="n">
        <x:f>MAX(0,S451*(1+EXP((LN(1+Real_MC_30Y!$J$11)-0.5*Real_MC_30Y!$J$12^2)+Real_MC_30Y!$J$12*((RAND()+RAND()+RAND()+RAND()+RAND()+RAND()+RAND()+RAND()+RAND()+RAND()+RAND()+RAND())-6))-1)+Real_MC_30Y!T$58)</x:f>
        <x:v>3487762.724195757</x:v>
      </x:c>
      <x:c r="U451" s="50" t="n">
        <x:f>MAX(0,T451*(1+EXP((LN(1+Real_MC_30Y!$J$11)-0.5*Real_MC_30Y!$J$12^2)+Real_MC_30Y!$J$12*((RAND()+RAND()+RAND()+RAND()+RAND()+RAND()+RAND()+RAND()+RAND()+RAND()+RAND()+RAND())-6))-1)+Real_MC_30Y!U$58)</x:f>
        <x:v>3617822.783079167</x:v>
      </x:c>
      <x:c r="V451" s="50" t="n">
        <x:f>MAX(0,U451*(1+EXP((LN(1+Real_MC_30Y!$J$11)-0.5*Real_MC_30Y!$J$12^2)+Real_MC_30Y!$J$12*((RAND()+RAND()+RAND()+RAND()+RAND()+RAND()+RAND()+RAND()+RAND()+RAND()+RAND()+RAND())-6))-1)+Real_MC_30Y!V$58)</x:f>
        <x:v>4579199.821244093</x:v>
      </x:c>
      <x:c r="W451" s="50" t="n">
        <x:f>MAX(0,V451*(1+EXP((LN(1+Real_MC_30Y!$J$11)-0.5*Real_MC_30Y!$J$12^2)+Real_MC_30Y!$J$12*((RAND()+RAND()+RAND()+RAND()+RAND()+RAND()+RAND()+RAND()+RAND()+RAND()+RAND()+RAND())-6))-1)+Real_MC_30Y!W$58)</x:f>
        <x:v>5307736.593190621</x:v>
      </x:c>
      <x:c r="X451" s="50" t="n">
        <x:f>MAX(0,W451*(1+EXP((LN(1+Real_MC_30Y!$J$11)-0.5*Real_MC_30Y!$J$12^2)+Real_MC_30Y!$J$12*((RAND()+RAND()+RAND()+RAND()+RAND()+RAND()+RAND()+RAND()+RAND()+RAND()+RAND()+RAND())-6))-1)+Real_MC_30Y!X$58)</x:f>
        <x:v>7896102.677743895</x:v>
      </x:c>
      <x:c r="Y451" s="50" t="n">
        <x:f>MAX(0,X451*(1+EXP((LN(1+Real_MC_30Y!$J$11)-0.5*Real_MC_30Y!$J$12^2)+Real_MC_30Y!$J$12*((RAND()+RAND()+RAND()+RAND()+RAND()+RAND()+RAND()+RAND()+RAND()+RAND()+RAND()+RAND())-6))-1)+Real_MC_30Y!Y$58)</x:f>
        <x:v>9953470.266015569</x:v>
      </x:c>
      <x:c r="Z451" s="50" t="n">
        <x:f>MAX(0,Y451*(1+EXP((LN(1+Real_MC_30Y!$J$11)-0.5*Real_MC_30Y!$J$12^2)+Real_MC_30Y!$J$12*((RAND()+RAND()+RAND()+RAND()+RAND()+RAND()+RAND()+RAND()+RAND()+RAND()+RAND()+RAND())-6))-1)+Real_MC_30Y!Z$58)</x:f>
        <x:v>8756191.66736602</x:v>
      </x:c>
      <x:c r="AA451" s="50" t="n">
        <x:f>MAX(0,Z451*(1+EXP((LN(1+Real_MC_30Y!$J$11)-0.5*Real_MC_30Y!$J$12^2)+Real_MC_30Y!$J$12*((RAND()+RAND()+RAND()+RAND()+RAND()+RAND()+RAND()+RAND()+RAND()+RAND()+RAND()+RAND())-6))-1)+Real_MC_30Y!AA$58)</x:f>
        <x:v>9075897.904191539</x:v>
      </x:c>
      <x:c r="AB451" s="50" t="n">
        <x:f>MAX(0,AA451*(1+EXP((LN(1+Real_MC_30Y!$J$11)-0.5*Real_MC_30Y!$J$12^2)+Real_MC_30Y!$J$12*((RAND()+RAND()+RAND()+RAND()+RAND()+RAND()+RAND()+RAND()+RAND()+RAND()+RAND()+RAND())-6))-1)+Real_MC_30Y!AB$58)</x:f>
        <x:v>10162502.003090024</x:v>
      </x:c>
      <x:c r="AC451" s="50" t="n">
        <x:f>MAX(0,AB451*(1+EXP((LN(1+Real_MC_30Y!$J$11)-0.5*Real_MC_30Y!$J$12^2)+Real_MC_30Y!$J$12*((RAND()+RAND()+RAND()+RAND()+RAND()+RAND()+RAND()+RAND()+RAND()+RAND()+RAND()+RAND())-6))-1)+Real_MC_30Y!AC$58)</x:f>
        <x:v>10016276.917020917</x:v>
      </x:c>
      <x:c r="AD451" s="50" t="n">
        <x:f>MAX(0,AC451*(1+EXP((LN(1+Real_MC_30Y!$J$11)-0.5*Real_MC_30Y!$J$12^2)+Real_MC_30Y!$J$12*((RAND()+RAND()+RAND()+RAND()+RAND()+RAND()+RAND()+RAND()+RAND()+RAND()+RAND()+RAND())-6))-1)+Real_MC_30Y!AD$58)</x:f>
        <x:v>9588528.497195503</x:v>
      </x:c>
      <x:c r="AE451" s="50" t="n">
        <x:f>MAX(0,AD451*(1+EXP((LN(1+Real_MC_30Y!$J$11)-0.5*Real_MC_30Y!$J$12^2)+Real_MC_30Y!$J$12*((RAND()+RAND()+RAND()+RAND()+RAND()+RAND()+RAND()+RAND()+RAND()+RAND()+RAND()+RAND())-6))-1)+Real_MC_30Y!AE$58)</x:f>
        <x:v>9140307.025769887</x:v>
      </x:c>
      <x:c r="AF451" s="50" t="n">
        <x:f>MAX(0,AE451*(1+EXP((LN(1+Real_MC_30Y!$J$11)-0.5*Real_MC_30Y!$J$12^2)+Real_MC_30Y!$J$12*((RAND()+RAND()+RAND()+RAND()+RAND()+RAND()+RAND()+RAND()+RAND()+RAND()+RAND()+RAND())-6))-1)+Real_MC_30Y!AF$58)</x:f>
        <x:v>9993210.631841954</x:v>
      </x:c>
    </x:row>
    <x:row r="452">
      <x:c r="A452">
        <x:v>448</x:v>
      </x:c>
      <x:c r="B452" s="50" t="n">
        <x:f>MAX(0,Liquidity_30Y!$C$14+Real_MC_30Y!B$57-Real_MC_30Y!B$56)</x:f>
        <x:v>1029031.25</x:v>
      </x:c>
      <x:c r="C452" s="50" t="n">
        <x:f>MAX(0,B452*(1+EXP((LN(1+Real_MC_30Y!$J$11)-0.5*Real_MC_30Y!$J$12^2)+Real_MC_30Y!$J$12*((RAND()+RAND()+RAND()+RAND()+RAND()+RAND()+RAND()+RAND()+RAND()+RAND()+RAND()+RAND())-6))-1)+Real_MC_30Y!C$58)</x:f>
        <x:v>1157729.9073207816</x:v>
      </x:c>
      <x:c r="D452" s="50" t="n">
        <x:f>MAX(0,C452*(1+EXP((LN(1+Real_MC_30Y!$J$11)-0.5*Real_MC_30Y!$J$12^2)+Real_MC_30Y!$J$12*((RAND()+RAND()+RAND()+RAND()+RAND()+RAND()+RAND()+RAND()+RAND()+RAND()+RAND()+RAND())-6))-1)+Real_MC_30Y!D$58)</x:f>
        <x:v>1051474.5289003141</x:v>
      </x:c>
      <x:c r="E452" s="50" t="n">
        <x:f>MAX(0,D452*(1+EXP((LN(1+Real_MC_30Y!$J$11)-0.5*Real_MC_30Y!$J$12^2)+Real_MC_30Y!$J$12*((RAND()+RAND()+RAND()+RAND()+RAND()+RAND()+RAND()+RAND()+RAND()+RAND()+RAND()+RAND())-6))-1)+Real_MC_30Y!E$58)</x:f>
        <x:v>1144811.6656392766</x:v>
      </x:c>
      <x:c r="F452" s="50" t="n">
        <x:f>MAX(0,E452*(1+EXP((LN(1+Real_MC_30Y!$J$11)-0.5*Real_MC_30Y!$J$12^2)+Real_MC_30Y!$J$12*((RAND()+RAND()+RAND()+RAND()+RAND()+RAND()+RAND()+RAND()+RAND()+RAND()+RAND()+RAND())-6))-1)+Real_MC_30Y!F$58)</x:f>
        <x:v>1475364.2064632822</x:v>
      </x:c>
      <x:c r="G452" s="50" t="n">
        <x:f>MAX(0,F452*(1+EXP((LN(1+Real_MC_30Y!$J$11)-0.5*Real_MC_30Y!$J$12^2)+Real_MC_30Y!$J$12*((RAND()+RAND()+RAND()+RAND()+RAND()+RAND()+RAND()+RAND()+RAND()+RAND()+RAND()+RAND())-6))-1)+Real_MC_30Y!G$58)</x:f>
        <x:v>1618594.2868273999</x:v>
      </x:c>
      <x:c r="H452" s="50" t="n">
        <x:f>MAX(0,G452*(1+EXP((LN(1+Real_MC_30Y!$J$11)-0.5*Real_MC_30Y!$J$12^2)+Real_MC_30Y!$J$12*((RAND()+RAND()+RAND()+RAND()+RAND()+RAND()+RAND()+RAND()+RAND()+RAND()+RAND()+RAND())-6))-1)+Real_MC_30Y!H$58)</x:f>
        <x:v>1503358.5708835411</x:v>
      </x:c>
      <x:c r="I452" s="50" t="n">
        <x:f>MAX(0,H452*(1+EXP((LN(1+Real_MC_30Y!$J$11)-0.5*Real_MC_30Y!$J$12^2)+Real_MC_30Y!$J$12*((RAND()+RAND()+RAND()+RAND()+RAND()+RAND()+RAND()+RAND()+RAND()+RAND()+RAND()+RAND())-6))-1)+Real_MC_30Y!I$58)</x:f>
        <x:v>1613193.2209731878</x:v>
      </x:c>
      <x:c r="J452" s="50" t="n">
        <x:f>MAX(0,I452*(1+EXP((LN(1+Real_MC_30Y!$J$11)-0.5*Real_MC_30Y!$J$12^2)+Real_MC_30Y!$J$12*((RAND()+RAND()+RAND()+RAND()+RAND()+RAND()+RAND()+RAND()+RAND()+RAND()+RAND()+RAND())-6))-1)+Real_MC_30Y!J$58)</x:f>
        <x:v>1477404.025887684</x:v>
      </x:c>
      <x:c r="K452" s="50" t="n">
        <x:f>MAX(0,J452*(1+EXP((LN(1+Real_MC_30Y!$J$11)-0.5*Real_MC_30Y!$J$12^2)+Real_MC_30Y!$J$12*((RAND()+RAND()+RAND()+RAND()+RAND()+RAND()+RAND()+RAND()+RAND()+RAND()+RAND()+RAND())-6))-1)+Real_MC_30Y!K$58)</x:f>
        <x:v>1741791.2724856185</x:v>
      </x:c>
      <x:c r="L452" s="50" t="n">
        <x:f>MAX(0,K452*(1+EXP((LN(1+Real_MC_30Y!$J$11)-0.5*Real_MC_30Y!$J$12^2)+Real_MC_30Y!$J$12*((RAND()+RAND()+RAND()+RAND()+RAND()+RAND()+RAND()+RAND()+RAND()+RAND()+RAND()+RAND())-6))-1)+Real_MC_30Y!L$58)</x:f>
        <x:v>2302229.6599642746</x:v>
      </x:c>
      <x:c r="M452" s="50" t="n">
        <x:f>MAX(0,L452*(1+EXP((LN(1+Real_MC_30Y!$J$11)-0.5*Real_MC_30Y!$J$12^2)+Real_MC_30Y!$J$12*((RAND()+RAND()+RAND()+RAND()+RAND()+RAND()+RAND()+RAND()+RAND()+RAND()+RAND()+RAND())-6))-1)+Real_MC_30Y!M$58)</x:f>
        <x:v>2950938.6706378288</x:v>
      </x:c>
      <x:c r="N452" s="50" t="n">
        <x:f>MAX(0,M452*(1+EXP((LN(1+Real_MC_30Y!$J$11)-0.5*Real_MC_30Y!$J$12^2)+Real_MC_30Y!$J$12*((RAND()+RAND()+RAND()+RAND()+RAND()+RAND()+RAND()+RAND()+RAND()+RAND()+RAND()+RAND())-6))-1)+Real_MC_30Y!N$58)</x:f>
        <x:v>3680973.552438096</x:v>
      </x:c>
      <x:c r="O452" s="50" t="n">
        <x:f>MAX(0,N452*(1+EXP((LN(1+Real_MC_30Y!$J$11)-0.5*Real_MC_30Y!$J$12^2)+Real_MC_30Y!$J$12*((RAND()+RAND()+RAND()+RAND()+RAND()+RAND()+RAND()+RAND()+RAND()+RAND()+RAND()+RAND())-6))-1)+Real_MC_30Y!O$58)</x:f>
        <x:v>3800030.026264226</x:v>
      </x:c>
      <x:c r="P452" s="50" t="n">
        <x:f>MAX(0,O452*(1+EXP((LN(1+Real_MC_30Y!$J$11)-0.5*Real_MC_30Y!$J$12^2)+Real_MC_30Y!$J$12*((RAND()+RAND()+RAND()+RAND()+RAND()+RAND()+RAND()+RAND()+RAND()+RAND()+RAND()+RAND())-6))-1)+Real_MC_30Y!P$58)</x:f>
        <x:v>3997557.703939481</x:v>
      </x:c>
      <x:c r="Q452" s="50" t="n">
        <x:f>MAX(0,P452*(1+EXP((LN(1+Real_MC_30Y!$J$11)-0.5*Real_MC_30Y!$J$12^2)+Real_MC_30Y!$J$12*((RAND()+RAND()+RAND()+RAND()+RAND()+RAND()+RAND()+RAND()+RAND()+RAND()+RAND()+RAND())-6))-1)+Real_MC_30Y!Q$58)</x:f>
        <x:v>3744685.7768639694</x:v>
      </x:c>
      <x:c r="R452" s="50" t="n">
        <x:f>MAX(0,Q452*(1+EXP((LN(1+Real_MC_30Y!$J$11)-0.5*Real_MC_30Y!$J$12^2)+Real_MC_30Y!$J$12*((RAND()+RAND()+RAND()+RAND()+RAND()+RAND()+RAND()+RAND()+RAND()+RAND()+RAND()+RAND())-6))-1)+Real_MC_30Y!R$58)</x:f>
        <x:v>5238019.219038518</x:v>
      </x:c>
      <x:c r="S452" s="50" t="n">
        <x:f>MAX(0,R452*(1+EXP((LN(1+Real_MC_30Y!$J$11)-0.5*Real_MC_30Y!$J$12^2)+Real_MC_30Y!$J$12*((RAND()+RAND()+RAND()+RAND()+RAND()+RAND()+RAND()+RAND()+RAND()+RAND()+RAND()+RAND())-6))-1)+Real_MC_30Y!S$58)</x:f>
        <x:v>6230222.203670666</x:v>
      </x:c>
      <x:c r="T452" s="50" t="n">
        <x:f>MAX(0,S452*(1+EXP((LN(1+Real_MC_30Y!$J$11)-0.5*Real_MC_30Y!$J$12^2)+Real_MC_30Y!$J$12*((RAND()+RAND()+RAND()+RAND()+RAND()+RAND()+RAND()+RAND()+RAND()+RAND()+RAND()+RAND())-6))-1)+Real_MC_30Y!T$58)</x:f>
        <x:v>6191217.389824994</x:v>
      </x:c>
      <x:c r="U452" s="50" t="n">
        <x:f>MAX(0,T452*(1+EXP((LN(1+Real_MC_30Y!$J$11)-0.5*Real_MC_30Y!$J$12^2)+Real_MC_30Y!$J$12*((RAND()+RAND()+RAND()+RAND()+RAND()+RAND()+RAND()+RAND()+RAND()+RAND()+RAND()+RAND())-6))-1)+Real_MC_30Y!U$58)</x:f>
        <x:v>5391995.251401973</x:v>
      </x:c>
      <x:c r="V452" s="50" t="n">
        <x:f>MAX(0,U452*(1+EXP((LN(1+Real_MC_30Y!$J$11)-0.5*Real_MC_30Y!$J$12^2)+Real_MC_30Y!$J$12*((RAND()+RAND()+RAND()+RAND()+RAND()+RAND()+RAND()+RAND()+RAND()+RAND()+RAND()+RAND())-6))-1)+Real_MC_30Y!V$58)</x:f>
        <x:v>6603651.493059213</x:v>
      </x:c>
      <x:c r="W452" s="50" t="n">
        <x:f>MAX(0,V452*(1+EXP((LN(1+Real_MC_30Y!$J$11)-0.5*Real_MC_30Y!$J$12^2)+Real_MC_30Y!$J$12*((RAND()+RAND()+RAND()+RAND()+RAND()+RAND()+RAND()+RAND()+RAND()+RAND()+RAND()+RAND())-6))-1)+Real_MC_30Y!W$58)</x:f>
        <x:v>5877432.150567474</x:v>
      </x:c>
      <x:c r="X452" s="50" t="n">
        <x:f>MAX(0,W452*(1+EXP((LN(1+Real_MC_30Y!$J$11)-0.5*Real_MC_30Y!$J$12^2)+Real_MC_30Y!$J$12*((RAND()+RAND()+RAND()+RAND()+RAND()+RAND()+RAND()+RAND()+RAND()+RAND()+RAND()+RAND())-6))-1)+Real_MC_30Y!X$58)</x:f>
        <x:v>6956909.204175524</x:v>
      </x:c>
      <x:c r="Y452" s="50" t="n">
        <x:f>MAX(0,X452*(1+EXP((LN(1+Real_MC_30Y!$J$11)-0.5*Real_MC_30Y!$J$12^2)+Real_MC_30Y!$J$12*((RAND()+RAND()+RAND()+RAND()+RAND()+RAND()+RAND()+RAND()+RAND()+RAND()+RAND()+RAND())-6))-1)+Real_MC_30Y!Y$58)</x:f>
        <x:v>8341329.347264091</x:v>
      </x:c>
      <x:c r="Z452" s="50" t="n">
        <x:f>MAX(0,Y452*(1+EXP((LN(1+Real_MC_30Y!$J$11)-0.5*Real_MC_30Y!$J$12^2)+Real_MC_30Y!$J$12*((RAND()+RAND()+RAND()+RAND()+RAND()+RAND()+RAND()+RAND()+RAND()+RAND()+RAND()+RAND())-6))-1)+Real_MC_30Y!Z$58)</x:f>
        <x:v>8017110.835845923</x:v>
      </x:c>
      <x:c r="AA452" s="50" t="n">
        <x:f>MAX(0,Z452*(1+EXP((LN(1+Real_MC_30Y!$J$11)-0.5*Real_MC_30Y!$J$12^2)+Real_MC_30Y!$J$12*((RAND()+RAND()+RAND()+RAND()+RAND()+RAND()+RAND()+RAND()+RAND()+RAND()+RAND()+RAND())-6))-1)+Real_MC_30Y!AA$58)</x:f>
        <x:v>9546677.507244442</x:v>
      </x:c>
      <x:c r="AB452" s="50" t="n">
        <x:f>MAX(0,AA452*(1+EXP((LN(1+Real_MC_30Y!$J$11)-0.5*Real_MC_30Y!$J$12^2)+Real_MC_30Y!$J$12*((RAND()+RAND()+RAND()+RAND()+RAND()+RAND()+RAND()+RAND()+RAND()+RAND()+RAND()+RAND())-6))-1)+Real_MC_30Y!AB$58)</x:f>
        <x:v>9104457.2763961</x:v>
      </x:c>
      <x:c r="AC452" s="50" t="n">
        <x:f>MAX(0,AB452*(1+EXP((LN(1+Real_MC_30Y!$J$11)-0.5*Real_MC_30Y!$J$12^2)+Real_MC_30Y!$J$12*((RAND()+RAND()+RAND()+RAND()+RAND()+RAND()+RAND()+RAND()+RAND()+RAND()+RAND()+RAND())-6))-1)+Real_MC_30Y!AC$58)</x:f>
        <x:v>9208937.758859156</x:v>
      </x:c>
      <x:c r="AD452" s="50" t="n">
        <x:f>MAX(0,AC452*(1+EXP((LN(1+Real_MC_30Y!$J$11)-0.5*Real_MC_30Y!$J$12^2)+Real_MC_30Y!$J$12*((RAND()+RAND()+RAND()+RAND()+RAND()+RAND()+RAND()+RAND()+RAND()+RAND()+RAND()+RAND())-6))-1)+Real_MC_30Y!AD$58)</x:f>
        <x:v>9135109.636174563</x:v>
      </x:c>
      <x:c r="AE452" s="50" t="n">
        <x:f>MAX(0,AD452*(1+EXP((LN(1+Real_MC_30Y!$J$11)-0.5*Real_MC_30Y!$J$12^2)+Real_MC_30Y!$J$12*((RAND()+RAND()+RAND()+RAND()+RAND()+RAND()+RAND()+RAND()+RAND()+RAND()+RAND()+RAND())-6))-1)+Real_MC_30Y!AE$58)</x:f>
        <x:v>10453992.644799285</x:v>
      </x:c>
      <x:c r="AF452" s="50" t="n">
        <x:f>MAX(0,AE452*(1+EXP((LN(1+Real_MC_30Y!$J$11)-0.5*Real_MC_30Y!$J$12^2)+Real_MC_30Y!$J$12*((RAND()+RAND()+RAND()+RAND()+RAND()+RAND()+RAND()+RAND()+RAND()+RAND()+RAND()+RAND())-6))-1)+Real_MC_30Y!AF$58)</x:f>
        <x:v>9571362.798483748</x:v>
      </x:c>
    </x:row>
    <x:row r="453">
      <x:c r="A453">
        <x:v>449</x:v>
      </x:c>
      <x:c r="B453" s="50" t="n">
        <x:f>MAX(0,Liquidity_30Y!$C$14+Real_MC_30Y!B$57-Real_MC_30Y!B$56)</x:f>
        <x:v>1029031.25</x:v>
      </x:c>
      <x:c r="C453" s="50" t="n">
        <x:f>MAX(0,B453*(1+EXP((LN(1+Real_MC_30Y!$J$11)-0.5*Real_MC_30Y!$J$12^2)+Real_MC_30Y!$J$12*((RAND()+RAND()+RAND()+RAND()+RAND()+RAND()+RAND()+RAND()+RAND()+RAND()+RAND()+RAND())-6))-1)+Real_MC_30Y!C$58)</x:f>
        <x:v>1149040.605418812</x:v>
      </x:c>
      <x:c r="D453" s="50" t="n">
        <x:f>MAX(0,C453*(1+EXP((LN(1+Real_MC_30Y!$J$11)-0.5*Real_MC_30Y!$J$12^2)+Real_MC_30Y!$J$12*((RAND()+RAND()+RAND()+RAND()+RAND()+RAND()+RAND()+RAND()+RAND()+RAND()+RAND()+RAND())-6))-1)+Real_MC_30Y!D$58)</x:f>
        <x:v>1466520.4447665606</x:v>
      </x:c>
      <x:c r="E453" s="50" t="n">
        <x:f>MAX(0,D453*(1+EXP((LN(1+Real_MC_30Y!$J$11)-0.5*Real_MC_30Y!$J$12^2)+Real_MC_30Y!$J$12*((RAND()+RAND()+RAND()+RAND()+RAND()+RAND()+RAND()+RAND()+RAND()+RAND()+RAND()+RAND())-6))-1)+Real_MC_30Y!E$58)</x:f>
        <x:v>1313710.7095946737</x:v>
      </x:c>
      <x:c r="F453" s="50" t="n">
        <x:f>MAX(0,E453*(1+EXP((LN(1+Real_MC_30Y!$J$11)-0.5*Real_MC_30Y!$J$12^2)+Real_MC_30Y!$J$12*((RAND()+RAND()+RAND()+RAND()+RAND()+RAND()+RAND()+RAND()+RAND()+RAND()+RAND()+RAND())-6))-1)+Real_MC_30Y!F$58)</x:f>
        <x:v>1231089.7947784034</x:v>
      </x:c>
      <x:c r="G453" s="50" t="n">
        <x:f>MAX(0,F453*(1+EXP((LN(1+Real_MC_30Y!$J$11)-0.5*Real_MC_30Y!$J$12^2)+Real_MC_30Y!$J$12*((RAND()+RAND()+RAND()+RAND()+RAND()+RAND()+RAND()+RAND()+RAND()+RAND()+RAND()+RAND())-6))-1)+Real_MC_30Y!G$58)</x:f>
        <x:v>1416495.671307333</x:v>
      </x:c>
      <x:c r="H453" s="50" t="n">
        <x:f>MAX(0,G453*(1+EXP((LN(1+Real_MC_30Y!$J$11)-0.5*Real_MC_30Y!$J$12^2)+Real_MC_30Y!$J$12*((RAND()+RAND()+RAND()+RAND()+RAND()+RAND()+RAND()+RAND()+RAND()+RAND()+RAND()+RAND())-6))-1)+Real_MC_30Y!H$58)</x:f>
        <x:v>1734532.5992468172</x:v>
      </x:c>
      <x:c r="I453" s="50" t="n">
        <x:f>MAX(0,H453*(1+EXP((LN(1+Real_MC_30Y!$J$11)-0.5*Real_MC_30Y!$J$12^2)+Real_MC_30Y!$J$12*((RAND()+RAND()+RAND()+RAND()+RAND()+RAND()+RAND()+RAND()+RAND()+RAND()+RAND()+RAND())-6))-1)+Real_MC_30Y!I$58)</x:f>
        <x:v>2036871.1670598218</x:v>
      </x:c>
      <x:c r="J453" s="50" t="n">
        <x:f>MAX(0,I453*(1+EXP((LN(1+Real_MC_30Y!$J$11)-0.5*Real_MC_30Y!$J$12^2)+Real_MC_30Y!$J$12*((RAND()+RAND()+RAND()+RAND()+RAND()+RAND()+RAND()+RAND()+RAND()+RAND()+RAND()+RAND())-6))-1)+Real_MC_30Y!J$58)</x:f>
        <x:v>2575661.5868958873</x:v>
      </x:c>
      <x:c r="K453" s="50" t="n">
        <x:f>MAX(0,J453*(1+EXP((LN(1+Real_MC_30Y!$J$11)-0.5*Real_MC_30Y!$J$12^2)+Real_MC_30Y!$J$12*((RAND()+RAND()+RAND()+RAND()+RAND()+RAND()+RAND()+RAND()+RAND()+RAND()+RAND()+RAND())-6))-1)+Real_MC_30Y!K$58)</x:f>
        <x:v>2623231.357398888</x:v>
      </x:c>
      <x:c r="L453" s="50" t="n">
        <x:f>MAX(0,K453*(1+EXP((LN(1+Real_MC_30Y!$J$11)-0.5*Real_MC_30Y!$J$12^2)+Real_MC_30Y!$J$12*((RAND()+RAND()+RAND()+RAND()+RAND()+RAND()+RAND()+RAND()+RAND()+RAND()+RAND()+RAND())-6))-1)+Real_MC_30Y!L$58)</x:f>
        <x:v>3457734.198503417</x:v>
      </x:c>
      <x:c r="M453" s="50" t="n">
        <x:f>MAX(0,L453*(1+EXP((LN(1+Real_MC_30Y!$J$11)-0.5*Real_MC_30Y!$J$12^2)+Real_MC_30Y!$J$12*((RAND()+RAND()+RAND()+RAND()+RAND()+RAND()+RAND()+RAND()+RAND()+RAND()+RAND()+RAND())-6))-1)+Real_MC_30Y!M$58)</x:f>
        <x:v>3765527.2607264067</x:v>
      </x:c>
      <x:c r="N453" s="50" t="n">
        <x:f>MAX(0,M453*(1+EXP((LN(1+Real_MC_30Y!$J$11)-0.5*Real_MC_30Y!$J$12^2)+Real_MC_30Y!$J$12*((RAND()+RAND()+RAND()+RAND()+RAND()+RAND()+RAND()+RAND()+RAND()+RAND()+RAND()+RAND())-6))-1)+Real_MC_30Y!N$58)</x:f>
        <x:v>3455850.3358287164</x:v>
      </x:c>
      <x:c r="O453" s="50" t="n">
        <x:f>MAX(0,N453*(1+EXP((LN(1+Real_MC_30Y!$J$11)-0.5*Real_MC_30Y!$J$12^2)+Real_MC_30Y!$J$12*((RAND()+RAND()+RAND()+RAND()+RAND()+RAND()+RAND()+RAND()+RAND()+RAND()+RAND()+RAND())-6))-1)+Real_MC_30Y!O$58)</x:f>
        <x:v>3772402.504278797</x:v>
      </x:c>
      <x:c r="P453" s="50" t="n">
        <x:f>MAX(0,O453*(1+EXP((LN(1+Real_MC_30Y!$J$11)-0.5*Real_MC_30Y!$J$12^2)+Real_MC_30Y!$J$12*((RAND()+RAND()+RAND()+RAND()+RAND()+RAND()+RAND()+RAND()+RAND()+RAND()+RAND()+RAND())-6))-1)+Real_MC_30Y!P$58)</x:f>
        <x:v>4074499.8061743104</x:v>
      </x:c>
      <x:c r="Q453" s="50" t="n">
        <x:f>MAX(0,P453*(1+EXP((LN(1+Real_MC_30Y!$J$11)-0.5*Real_MC_30Y!$J$12^2)+Real_MC_30Y!$J$12*((RAND()+RAND()+RAND()+RAND()+RAND()+RAND()+RAND()+RAND()+RAND()+RAND()+RAND()+RAND())-6))-1)+Real_MC_30Y!Q$58)</x:f>
        <x:v>5157117.340523284</x:v>
      </x:c>
      <x:c r="R453" s="50" t="n">
        <x:f>MAX(0,Q453*(1+EXP((LN(1+Real_MC_30Y!$J$11)-0.5*Real_MC_30Y!$J$12^2)+Real_MC_30Y!$J$12*((RAND()+RAND()+RAND()+RAND()+RAND()+RAND()+RAND()+RAND()+RAND()+RAND()+RAND()+RAND())-6))-1)+Real_MC_30Y!R$58)</x:f>
        <x:v>5649693.249002256</x:v>
      </x:c>
      <x:c r="S453" s="50" t="n">
        <x:f>MAX(0,R453*(1+EXP((LN(1+Real_MC_30Y!$J$11)-0.5*Real_MC_30Y!$J$12^2)+Real_MC_30Y!$J$12*((RAND()+RAND()+RAND()+RAND()+RAND()+RAND()+RAND()+RAND()+RAND()+RAND()+RAND()+RAND())-6))-1)+Real_MC_30Y!S$58)</x:f>
        <x:v>6436563.524230692</x:v>
      </x:c>
      <x:c r="T453" s="50" t="n">
        <x:f>MAX(0,S453*(1+EXP((LN(1+Real_MC_30Y!$J$11)-0.5*Real_MC_30Y!$J$12^2)+Real_MC_30Y!$J$12*((RAND()+RAND()+RAND()+RAND()+RAND()+RAND()+RAND()+RAND()+RAND()+RAND()+RAND()+RAND())-6))-1)+Real_MC_30Y!T$58)</x:f>
        <x:v>7429609.086548704</x:v>
      </x:c>
      <x:c r="U453" s="50" t="n">
        <x:f>MAX(0,T453*(1+EXP((LN(1+Real_MC_30Y!$J$11)-0.5*Real_MC_30Y!$J$12^2)+Real_MC_30Y!$J$12*((RAND()+RAND()+RAND()+RAND()+RAND()+RAND()+RAND()+RAND()+RAND()+RAND()+RAND()+RAND())-6))-1)+Real_MC_30Y!U$58)</x:f>
        <x:v>7838140.618697041</x:v>
      </x:c>
      <x:c r="V453" s="50" t="n">
        <x:f>MAX(0,U453*(1+EXP((LN(1+Real_MC_30Y!$J$11)-0.5*Real_MC_30Y!$J$12^2)+Real_MC_30Y!$J$12*((RAND()+RAND()+RAND()+RAND()+RAND()+RAND()+RAND()+RAND()+RAND()+RAND()+RAND()+RAND())-6))-1)+Real_MC_30Y!V$58)</x:f>
        <x:v>10455530.798693225</x:v>
      </x:c>
      <x:c r="W453" s="50" t="n">
        <x:f>MAX(0,V453*(1+EXP((LN(1+Real_MC_30Y!$J$11)-0.5*Real_MC_30Y!$J$12^2)+Real_MC_30Y!$J$12*((RAND()+RAND()+RAND()+RAND()+RAND()+RAND()+RAND()+RAND()+RAND()+RAND()+RAND()+RAND())-6))-1)+Real_MC_30Y!W$58)</x:f>
        <x:v>9840674.960827122</x:v>
      </x:c>
      <x:c r="X453" s="50" t="n">
        <x:f>MAX(0,W453*(1+EXP((LN(1+Real_MC_30Y!$J$11)-0.5*Real_MC_30Y!$J$12^2)+Real_MC_30Y!$J$12*((RAND()+RAND()+RAND()+RAND()+RAND()+RAND()+RAND()+RAND()+RAND()+RAND()+RAND()+RAND())-6))-1)+Real_MC_30Y!X$58)</x:f>
        <x:v>11885459.656947117</x:v>
      </x:c>
      <x:c r="Y453" s="50" t="n">
        <x:f>MAX(0,X453*(1+EXP((LN(1+Real_MC_30Y!$J$11)-0.5*Real_MC_30Y!$J$12^2)+Real_MC_30Y!$J$12*((RAND()+RAND()+RAND()+RAND()+RAND()+RAND()+RAND()+RAND()+RAND()+RAND()+RAND()+RAND())-6))-1)+Real_MC_30Y!Y$58)</x:f>
        <x:v>13834759.340498054</x:v>
      </x:c>
      <x:c r="Z453" s="50" t="n">
        <x:f>MAX(0,Y453*(1+EXP((LN(1+Real_MC_30Y!$J$11)-0.5*Real_MC_30Y!$J$12^2)+Real_MC_30Y!$J$12*((RAND()+RAND()+RAND()+RAND()+RAND()+RAND()+RAND()+RAND()+RAND()+RAND()+RAND()+RAND())-6))-1)+Real_MC_30Y!Z$58)</x:f>
        <x:v>14100615.573614558</x:v>
      </x:c>
      <x:c r="AA453" s="50" t="n">
        <x:f>MAX(0,Z453*(1+EXP((LN(1+Real_MC_30Y!$J$11)-0.5*Real_MC_30Y!$J$12^2)+Real_MC_30Y!$J$12*((RAND()+RAND()+RAND()+RAND()+RAND()+RAND()+RAND()+RAND()+RAND()+RAND()+RAND()+RAND())-6))-1)+Real_MC_30Y!AA$58)</x:f>
        <x:v>11092387.344153926</x:v>
      </x:c>
      <x:c r="AB453" s="50" t="n">
        <x:f>MAX(0,AA453*(1+EXP((LN(1+Real_MC_30Y!$J$11)-0.5*Real_MC_30Y!$J$12^2)+Real_MC_30Y!$J$12*((RAND()+RAND()+RAND()+RAND()+RAND()+RAND()+RAND()+RAND()+RAND()+RAND()+RAND()+RAND())-6))-1)+Real_MC_30Y!AB$58)</x:f>
        <x:v>10380046.757350916</x:v>
      </x:c>
      <x:c r="AC453" s="50" t="n">
        <x:f>MAX(0,AB453*(1+EXP((LN(1+Real_MC_30Y!$J$11)-0.5*Real_MC_30Y!$J$12^2)+Real_MC_30Y!$J$12*((RAND()+RAND()+RAND()+RAND()+RAND()+RAND()+RAND()+RAND()+RAND()+RAND()+RAND()+RAND())-6))-1)+Real_MC_30Y!AC$58)</x:f>
        <x:v>11072860.311777236</x:v>
      </x:c>
      <x:c r="AD453" s="50" t="n">
        <x:f>MAX(0,AC453*(1+EXP((LN(1+Real_MC_30Y!$J$11)-0.5*Real_MC_30Y!$J$12^2)+Real_MC_30Y!$J$12*((RAND()+RAND()+RAND()+RAND()+RAND()+RAND()+RAND()+RAND()+RAND()+RAND()+RAND()+RAND())-6))-1)+Real_MC_30Y!AD$58)</x:f>
        <x:v>10981063.839094942</x:v>
      </x:c>
      <x:c r="AE453" s="50" t="n">
        <x:f>MAX(0,AD453*(1+EXP((LN(1+Real_MC_30Y!$J$11)-0.5*Real_MC_30Y!$J$12^2)+Real_MC_30Y!$J$12*((RAND()+RAND()+RAND()+RAND()+RAND()+RAND()+RAND()+RAND()+RAND()+RAND()+RAND()+RAND())-6))-1)+Real_MC_30Y!AE$58)</x:f>
        <x:v>13367969.318058858</x:v>
      </x:c>
      <x:c r="AF453" s="50" t="n">
        <x:f>MAX(0,AE453*(1+EXP((LN(1+Real_MC_30Y!$J$11)-0.5*Real_MC_30Y!$J$12^2)+Real_MC_30Y!$J$12*((RAND()+RAND()+RAND()+RAND()+RAND()+RAND()+RAND()+RAND()+RAND()+RAND()+RAND()+RAND())-6))-1)+Real_MC_30Y!AF$58)</x:f>
        <x:v>12521917.44868257</x:v>
      </x:c>
    </x:row>
    <x:row r="454">
      <x:c r="A454">
        <x:v>450</x:v>
      </x:c>
      <x:c r="B454" s="50" t="n">
        <x:f>MAX(0,Liquidity_30Y!$C$14+Real_MC_30Y!B$57-Real_MC_30Y!B$56)</x:f>
        <x:v>1029031.25</x:v>
      </x:c>
      <x:c r="C454" s="50" t="n">
        <x:f>MAX(0,B454*(1+EXP((LN(1+Real_MC_30Y!$J$11)-0.5*Real_MC_30Y!$J$12^2)+Real_MC_30Y!$J$12*((RAND()+RAND()+RAND()+RAND()+RAND()+RAND()+RAND()+RAND()+RAND()+RAND()+RAND()+RAND())-6))-1)+Real_MC_30Y!C$58)</x:f>
        <x:v>1140419.1547622583</x:v>
      </x:c>
      <x:c r="D454" s="50" t="n">
        <x:f>MAX(0,C454*(1+EXP((LN(1+Real_MC_30Y!$J$11)-0.5*Real_MC_30Y!$J$12^2)+Real_MC_30Y!$J$12*((RAND()+RAND()+RAND()+RAND()+RAND()+RAND()+RAND()+RAND()+RAND()+RAND()+RAND()+RAND())-6))-1)+Real_MC_30Y!D$58)</x:f>
        <x:v>857119.2584981641</x:v>
      </x:c>
      <x:c r="E454" s="50" t="n">
        <x:f>MAX(0,D454*(1+EXP((LN(1+Real_MC_30Y!$J$11)-0.5*Real_MC_30Y!$J$12^2)+Real_MC_30Y!$J$12*((RAND()+RAND()+RAND()+RAND()+RAND()+RAND()+RAND()+RAND()+RAND()+RAND()+RAND()+RAND())-6))-1)+Real_MC_30Y!E$58)</x:f>
        <x:v>879541.5839112885</x:v>
      </x:c>
      <x:c r="F454" s="50" t="n">
        <x:f>MAX(0,E454*(1+EXP((LN(1+Real_MC_30Y!$J$11)-0.5*Real_MC_30Y!$J$12^2)+Real_MC_30Y!$J$12*((RAND()+RAND()+RAND()+RAND()+RAND()+RAND()+RAND()+RAND()+RAND()+RAND()+RAND()+RAND())-6))-1)+Real_MC_30Y!F$58)</x:f>
        <x:v>981695.0929486981</x:v>
      </x:c>
      <x:c r="G454" s="50" t="n">
        <x:f>MAX(0,F454*(1+EXP((LN(1+Real_MC_30Y!$J$11)-0.5*Real_MC_30Y!$J$12^2)+Real_MC_30Y!$J$12*((RAND()+RAND()+RAND()+RAND()+RAND()+RAND()+RAND()+RAND()+RAND()+RAND()+RAND()+RAND())-6))-1)+Real_MC_30Y!G$58)</x:f>
        <x:v>899995.9394975893</x:v>
      </x:c>
      <x:c r="H454" s="50" t="n">
        <x:f>MAX(0,G454*(1+EXP((LN(1+Real_MC_30Y!$J$11)-0.5*Real_MC_30Y!$J$12^2)+Real_MC_30Y!$J$12*((RAND()+RAND()+RAND()+RAND()+RAND()+RAND()+RAND()+RAND()+RAND()+RAND()+RAND()+RAND())-6))-1)+Real_MC_30Y!H$58)</x:f>
        <x:v>1185640.1756944128</x:v>
      </x:c>
      <x:c r="I454" s="50" t="n">
        <x:f>MAX(0,H454*(1+EXP((LN(1+Real_MC_30Y!$J$11)-0.5*Real_MC_30Y!$J$12^2)+Real_MC_30Y!$J$12*((RAND()+RAND()+RAND()+RAND()+RAND()+RAND()+RAND()+RAND()+RAND()+RAND()+RAND()+RAND())-6))-1)+Real_MC_30Y!I$58)</x:f>
        <x:v>993613.6370002619</x:v>
      </x:c>
      <x:c r="J454" s="50" t="n">
        <x:f>MAX(0,I454*(1+EXP((LN(1+Real_MC_30Y!$J$11)-0.5*Real_MC_30Y!$J$12^2)+Real_MC_30Y!$J$12*((RAND()+RAND()+RAND()+RAND()+RAND()+RAND()+RAND()+RAND()+RAND()+RAND()+RAND()+RAND())-6))-1)+Real_MC_30Y!J$58)</x:f>
        <x:v>859148.9827958726</x:v>
      </x:c>
      <x:c r="K454" s="50" t="n">
        <x:f>MAX(0,J454*(1+EXP((LN(1+Real_MC_30Y!$J$11)-0.5*Real_MC_30Y!$J$12^2)+Real_MC_30Y!$J$12*((RAND()+RAND()+RAND()+RAND()+RAND()+RAND()+RAND()+RAND()+RAND()+RAND()+RAND()+RAND())-6))-1)+Real_MC_30Y!K$58)</x:f>
        <x:v>865556.3890411056</x:v>
      </x:c>
      <x:c r="L454" s="50" t="n">
        <x:f>MAX(0,K454*(1+EXP((LN(1+Real_MC_30Y!$J$11)-0.5*Real_MC_30Y!$J$12^2)+Real_MC_30Y!$J$12*((RAND()+RAND()+RAND()+RAND()+RAND()+RAND()+RAND()+RAND()+RAND()+RAND()+RAND()+RAND())-6))-1)+Real_MC_30Y!L$58)</x:f>
        <x:v>742110.1069579119</x:v>
      </x:c>
      <x:c r="M454" s="50" t="n">
        <x:f>MAX(0,L454*(1+EXP((LN(1+Real_MC_30Y!$J$11)-0.5*Real_MC_30Y!$J$12^2)+Real_MC_30Y!$J$12*((RAND()+RAND()+RAND()+RAND()+RAND()+RAND()+RAND()+RAND()+RAND()+RAND()+RAND()+RAND())-6))-1)+Real_MC_30Y!M$58)</x:f>
        <x:v>907486.6716200698</x:v>
      </x:c>
      <x:c r="N454" s="50" t="n">
        <x:f>MAX(0,M454*(1+EXP((LN(1+Real_MC_30Y!$J$11)-0.5*Real_MC_30Y!$J$12^2)+Real_MC_30Y!$J$12*((RAND()+RAND()+RAND()+RAND()+RAND()+RAND()+RAND()+RAND()+RAND()+RAND()+RAND()+RAND())-6))-1)+Real_MC_30Y!N$58)</x:f>
        <x:v>971299.3443520081</x:v>
      </x:c>
      <x:c r="O454" s="50" t="n">
        <x:f>MAX(0,N454*(1+EXP((LN(1+Real_MC_30Y!$J$11)-0.5*Real_MC_30Y!$J$12^2)+Real_MC_30Y!$J$12*((RAND()+RAND()+RAND()+RAND()+RAND()+RAND()+RAND()+RAND()+RAND()+RAND()+RAND()+RAND())-6))-1)+Real_MC_30Y!O$58)</x:f>
        <x:v>1014303.3832846587</x:v>
      </x:c>
      <x:c r="P454" s="50" t="n">
        <x:f>MAX(0,O454*(1+EXP((LN(1+Real_MC_30Y!$J$11)-0.5*Real_MC_30Y!$J$12^2)+Real_MC_30Y!$J$12*((RAND()+RAND()+RAND()+RAND()+RAND()+RAND()+RAND()+RAND()+RAND()+RAND()+RAND()+RAND())-6))-1)+Real_MC_30Y!P$58)</x:f>
        <x:v>1000911.3330137493</x:v>
      </x:c>
      <x:c r="Q454" s="50" t="n">
        <x:f>MAX(0,P454*(1+EXP((LN(1+Real_MC_30Y!$J$11)-0.5*Real_MC_30Y!$J$12^2)+Real_MC_30Y!$J$12*((RAND()+RAND()+RAND()+RAND()+RAND()+RAND()+RAND()+RAND()+RAND()+RAND()+RAND()+RAND())-6))-1)+Real_MC_30Y!Q$58)</x:f>
        <x:v>804363.1578996832</x:v>
      </x:c>
      <x:c r="R454" s="50" t="n">
        <x:f>MAX(0,Q454*(1+EXP((LN(1+Real_MC_30Y!$J$11)-0.5*Real_MC_30Y!$J$12^2)+Real_MC_30Y!$J$12*((RAND()+RAND()+RAND()+RAND()+RAND()+RAND()+RAND()+RAND()+RAND()+RAND()+RAND()+RAND())-6))-1)+Real_MC_30Y!R$58)</x:f>
        <x:v>797275.747853467</x:v>
      </x:c>
      <x:c r="S454" s="50" t="n">
        <x:f>MAX(0,R454*(1+EXP((LN(1+Real_MC_30Y!$J$11)-0.5*Real_MC_30Y!$J$12^2)+Real_MC_30Y!$J$12*((RAND()+RAND()+RAND()+RAND()+RAND()+RAND()+RAND()+RAND()+RAND()+RAND()+RAND()+RAND())-6))-1)+Real_MC_30Y!S$58)</x:f>
        <x:v>782325.8375998766</x:v>
      </x:c>
      <x:c r="T454" s="50" t="n">
        <x:f>MAX(0,S454*(1+EXP((LN(1+Real_MC_30Y!$J$11)-0.5*Real_MC_30Y!$J$12^2)+Real_MC_30Y!$J$12*((RAND()+RAND()+RAND()+RAND()+RAND()+RAND()+RAND()+RAND()+RAND()+RAND()+RAND()+RAND())-6))-1)+Real_MC_30Y!T$58)</x:f>
        <x:v>887742.8948176419</x:v>
      </x:c>
      <x:c r="U454" s="50" t="n">
        <x:f>MAX(0,T454*(1+EXP((LN(1+Real_MC_30Y!$J$11)-0.5*Real_MC_30Y!$J$12^2)+Real_MC_30Y!$J$12*((RAND()+RAND()+RAND()+RAND()+RAND()+RAND()+RAND()+RAND()+RAND()+RAND()+RAND()+RAND())-6))-1)+Real_MC_30Y!U$58)</x:f>
        <x:v>938154.3012667572</x:v>
      </x:c>
      <x:c r="V454" s="50" t="n">
        <x:f>MAX(0,U454*(1+EXP((LN(1+Real_MC_30Y!$J$11)-0.5*Real_MC_30Y!$J$12^2)+Real_MC_30Y!$J$12*((RAND()+RAND()+RAND()+RAND()+RAND()+RAND()+RAND()+RAND()+RAND()+RAND()+RAND()+RAND())-6))-1)+Real_MC_30Y!V$58)</x:f>
        <x:v>928315.4996355111</x:v>
      </x:c>
      <x:c r="W454" s="50" t="n">
        <x:f>MAX(0,V454*(1+EXP((LN(1+Real_MC_30Y!$J$11)-0.5*Real_MC_30Y!$J$12^2)+Real_MC_30Y!$J$12*((RAND()+RAND()+RAND()+RAND()+RAND()+RAND()+RAND()+RAND()+RAND()+RAND()+RAND()+RAND())-6))-1)+Real_MC_30Y!W$58)</x:f>
        <x:v>881076.6074996758</x:v>
      </x:c>
      <x:c r="X454" s="50" t="n">
        <x:f>MAX(0,W454*(1+EXP((LN(1+Real_MC_30Y!$J$11)-0.5*Real_MC_30Y!$J$12^2)+Real_MC_30Y!$J$12*((RAND()+RAND()+RAND()+RAND()+RAND()+RAND()+RAND()+RAND()+RAND()+RAND()+RAND()+RAND())-6))-1)+Real_MC_30Y!X$58)</x:f>
        <x:v>747094.8622499488</x:v>
      </x:c>
      <x:c r="Y454" s="50" t="n">
        <x:f>MAX(0,X454*(1+EXP((LN(1+Real_MC_30Y!$J$11)-0.5*Real_MC_30Y!$J$12^2)+Real_MC_30Y!$J$12*((RAND()+RAND()+RAND()+RAND()+RAND()+RAND()+RAND()+RAND()+RAND()+RAND()+RAND()+RAND())-6))-1)+Real_MC_30Y!Y$58)</x:f>
        <x:v>799944.8448576024</x:v>
      </x:c>
      <x:c r="Z454" s="50" t="n">
        <x:f>MAX(0,Y454*(1+EXP((LN(1+Real_MC_30Y!$J$11)-0.5*Real_MC_30Y!$J$12^2)+Real_MC_30Y!$J$12*((RAND()+RAND()+RAND()+RAND()+RAND()+RAND()+RAND()+RAND()+RAND()+RAND()+RAND()+RAND())-6))-1)+Real_MC_30Y!Z$58)</x:f>
        <x:v>866525.2476610241</x:v>
      </x:c>
      <x:c r="AA454" s="50" t="n">
        <x:f>MAX(0,Z454*(1+EXP((LN(1+Real_MC_30Y!$J$11)-0.5*Real_MC_30Y!$J$12^2)+Real_MC_30Y!$J$12*((RAND()+RAND()+RAND()+RAND()+RAND()+RAND()+RAND()+RAND()+RAND()+RAND()+RAND()+RAND())-6))-1)+Real_MC_30Y!AA$58)</x:f>
        <x:v>810851.4549094262</x:v>
      </x:c>
      <x:c r="AB454" s="50" t="n">
        <x:f>MAX(0,AA454*(1+EXP((LN(1+Real_MC_30Y!$J$11)-0.5*Real_MC_30Y!$J$12^2)+Real_MC_30Y!$J$12*((RAND()+RAND()+RAND()+RAND()+RAND()+RAND()+RAND()+RAND()+RAND()+RAND()+RAND()+RAND())-6))-1)+Real_MC_30Y!AB$58)</x:f>
        <x:v>957542.0729439838</x:v>
      </x:c>
      <x:c r="AC454" s="50" t="n">
        <x:f>MAX(0,AB454*(1+EXP((LN(1+Real_MC_30Y!$J$11)-0.5*Real_MC_30Y!$J$12^2)+Real_MC_30Y!$J$12*((RAND()+RAND()+RAND()+RAND()+RAND()+RAND()+RAND()+RAND()+RAND()+RAND()+RAND()+RAND())-6))-1)+Real_MC_30Y!AC$58)</x:f>
        <x:v>1032013.2932038261</x:v>
      </x:c>
      <x:c r="AD454" s="50" t="n">
        <x:f>MAX(0,AC454*(1+EXP((LN(1+Real_MC_30Y!$J$11)-0.5*Real_MC_30Y!$J$12^2)+Real_MC_30Y!$J$12*((RAND()+RAND()+RAND()+RAND()+RAND()+RAND()+RAND()+RAND()+RAND()+RAND()+RAND()+RAND())-6))-1)+Real_MC_30Y!AD$58)</x:f>
        <x:v>1230991.9789513387</x:v>
      </x:c>
      <x:c r="AE454" s="50" t="n">
        <x:f>MAX(0,AD454*(1+EXP((LN(1+Real_MC_30Y!$J$11)-0.5*Real_MC_30Y!$J$12^2)+Real_MC_30Y!$J$12*((RAND()+RAND()+RAND()+RAND()+RAND()+RAND()+RAND()+RAND()+RAND()+RAND()+RAND()+RAND())-6))-1)+Real_MC_30Y!AE$58)</x:f>
        <x:v>1043382.8097796065</x:v>
      </x:c>
      <x:c r="AF454" s="50" t="n">
        <x:f>MAX(0,AE454*(1+EXP((LN(1+Real_MC_30Y!$J$11)-0.5*Real_MC_30Y!$J$12^2)+Real_MC_30Y!$J$12*((RAND()+RAND()+RAND()+RAND()+RAND()+RAND()+RAND()+RAND()+RAND()+RAND()+RAND()+RAND())-6))-1)+Real_MC_30Y!AF$58)</x:f>
        <x:v>1031749.8334478113</x:v>
      </x:c>
    </x:row>
    <x:row r="455">
      <x:c r="A455">
        <x:v>451</x:v>
      </x:c>
      <x:c r="B455" s="50" t="n">
        <x:f>MAX(0,Liquidity_30Y!$C$14+Real_MC_30Y!B$57-Real_MC_30Y!B$56)</x:f>
        <x:v>1029031.25</x:v>
      </x:c>
      <x:c r="C455" s="50" t="n">
        <x:f>MAX(0,B455*(1+EXP((LN(1+Real_MC_30Y!$J$11)-0.5*Real_MC_30Y!$J$12^2)+Real_MC_30Y!$J$12*((RAND()+RAND()+RAND()+RAND()+RAND()+RAND()+RAND()+RAND()+RAND()+RAND()+RAND()+RAND())-6))-1)+Real_MC_30Y!C$58)</x:f>
        <x:v>1077814.3590863552</x:v>
      </x:c>
      <x:c r="D455" s="50" t="n">
        <x:f>MAX(0,C455*(1+EXP((LN(1+Real_MC_30Y!$J$11)-0.5*Real_MC_30Y!$J$12^2)+Real_MC_30Y!$J$12*((RAND()+RAND()+RAND()+RAND()+RAND()+RAND()+RAND()+RAND()+RAND()+RAND()+RAND()+RAND())-6))-1)+Real_MC_30Y!D$58)</x:f>
        <x:v>1121245.9236095368</x:v>
      </x:c>
      <x:c r="E455" s="50" t="n">
        <x:f>MAX(0,D455*(1+EXP((LN(1+Real_MC_30Y!$J$11)-0.5*Real_MC_30Y!$J$12^2)+Real_MC_30Y!$J$12*((RAND()+RAND()+RAND()+RAND()+RAND()+RAND()+RAND()+RAND()+RAND()+RAND()+RAND()+RAND())-6))-1)+Real_MC_30Y!E$58)</x:f>
        <x:v>1223861.9346531222</x:v>
      </x:c>
      <x:c r="F455" s="50" t="n">
        <x:f>MAX(0,E455*(1+EXP((LN(1+Real_MC_30Y!$J$11)-0.5*Real_MC_30Y!$J$12^2)+Real_MC_30Y!$J$12*((RAND()+RAND()+RAND()+RAND()+RAND()+RAND()+RAND()+RAND()+RAND()+RAND()+RAND()+RAND())-6))-1)+Real_MC_30Y!F$58)</x:f>
        <x:v>1020825.1676700359</x:v>
      </x:c>
      <x:c r="G455" s="50" t="n">
        <x:f>MAX(0,F455*(1+EXP((LN(1+Real_MC_30Y!$J$11)-0.5*Real_MC_30Y!$J$12^2)+Real_MC_30Y!$J$12*((RAND()+RAND()+RAND()+RAND()+RAND()+RAND()+RAND()+RAND()+RAND()+RAND()+RAND()+RAND())-6))-1)+Real_MC_30Y!G$58)</x:f>
        <x:v>961720.8333130276</x:v>
      </x:c>
      <x:c r="H455" s="50" t="n">
        <x:f>MAX(0,G455*(1+EXP((LN(1+Real_MC_30Y!$J$11)-0.5*Real_MC_30Y!$J$12^2)+Real_MC_30Y!$J$12*((RAND()+RAND()+RAND()+RAND()+RAND()+RAND()+RAND()+RAND()+RAND()+RAND()+RAND()+RAND())-6))-1)+Real_MC_30Y!H$58)</x:f>
        <x:v>1041590.9930172096</x:v>
      </x:c>
      <x:c r="I455" s="50" t="n">
        <x:f>MAX(0,H455*(1+EXP((LN(1+Real_MC_30Y!$J$11)-0.5*Real_MC_30Y!$J$12^2)+Real_MC_30Y!$J$12*((RAND()+RAND()+RAND()+RAND()+RAND()+RAND()+RAND()+RAND()+RAND()+RAND()+RAND()+RAND())-6))-1)+Real_MC_30Y!I$58)</x:f>
        <x:v>952513.5156765854</x:v>
      </x:c>
      <x:c r="J455" s="50" t="n">
        <x:f>MAX(0,I455*(1+EXP((LN(1+Real_MC_30Y!$J$11)-0.5*Real_MC_30Y!$J$12^2)+Real_MC_30Y!$J$12*((RAND()+RAND()+RAND()+RAND()+RAND()+RAND()+RAND()+RAND()+RAND()+RAND()+RAND()+RAND())-6))-1)+Real_MC_30Y!J$58)</x:f>
        <x:v>811244.4253221103</x:v>
      </x:c>
      <x:c r="K455" s="50" t="n">
        <x:f>MAX(0,J455*(1+EXP((LN(1+Real_MC_30Y!$J$11)-0.5*Real_MC_30Y!$J$12^2)+Real_MC_30Y!$J$12*((RAND()+RAND()+RAND()+RAND()+RAND()+RAND()+RAND()+RAND()+RAND()+RAND()+RAND()+RAND())-6))-1)+Real_MC_30Y!K$58)</x:f>
        <x:v>949173.4100916666</x:v>
      </x:c>
      <x:c r="L455" s="50" t="n">
        <x:f>MAX(0,K455*(1+EXP((LN(1+Real_MC_30Y!$J$11)-0.5*Real_MC_30Y!$J$12^2)+Real_MC_30Y!$J$12*((RAND()+RAND()+RAND()+RAND()+RAND()+RAND()+RAND()+RAND()+RAND()+RAND()+RAND()+RAND())-6))-1)+Real_MC_30Y!L$58)</x:f>
        <x:v>855710.2406250164</x:v>
      </x:c>
      <x:c r="M455" s="50" t="n">
        <x:f>MAX(0,L455*(1+EXP((LN(1+Real_MC_30Y!$J$11)-0.5*Real_MC_30Y!$J$12^2)+Real_MC_30Y!$J$12*((RAND()+RAND()+RAND()+RAND()+RAND()+RAND()+RAND()+RAND()+RAND()+RAND()+RAND()+RAND())-6))-1)+Real_MC_30Y!M$58)</x:f>
        <x:v>1011445.9165621606</x:v>
      </x:c>
      <x:c r="N455" s="50" t="n">
        <x:f>MAX(0,M455*(1+EXP((LN(1+Real_MC_30Y!$J$11)-0.5*Real_MC_30Y!$J$12^2)+Real_MC_30Y!$J$12*((RAND()+RAND()+RAND()+RAND()+RAND()+RAND()+RAND()+RAND()+RAND()+RAND()+RAND()+RAND())-6))-1)+Real_MC_30Y!N$58)</x:f>
        <x:v>1046628.9512082334</x:v>
      </x:c>
      <x:c r="O455" s="50" t="n">
        <x:f>MAX(0,N455*(1+EXP((LN(1+Real_MC_30Y!$J$11)-0.5*Real_MC_30Y!$J$12^2)+Real_MC_30Y!$J$12*((RAND()+RAND()+RAND()+RAND()+RAND()+RAND()+RAND()+RAND()+RAND()+RAND()+RAND()+RAND())-6))-1)+Real_MC_30Y!O$58)</x:f>
        <x:v>1010310.4791986828</x:v>
      </x:c>
      <x:c r="P455" s="50" t="n">
        <x:f>MAX(0,O455*(1+EXP((LN(1+Real_MC_30Y!$J$11)-0.5*Real_MC_30Y!$J$12^2)+Real_MC_30Y!$J$12*((RAND()+RAND()+RAND()+RAND()+RAND()+RAND()+RAND()+RAND()+RAND()+RAND()+RAND()+RAND())-6))-1)+Real_MC_30Y!P$58)</x:f>
        <x:v>941951.3295576388</x:v>
      </x:c>
      <x:c r="Q455" s="50" t="n">
        <x:f>MAX(0,P455*(1+EXP((LN(1+Real_MC_30Y!$J$11)-0.5*Real_MC_30Y!$J$12^2)+Real_MC_30Y!$J$12*((RAND()+RAND()+RAND()+RAND()+RAND()+RAND()+RAND()+RAND()+RAND()+RAND()+RAND()+RAND())-6))-1)+Real_MC_30Y!Q$58)</x:f>
        <x:v>921639.311490197</x:v>
      </x:c>
      <x:c r="R455" s="50" t="n">
        <x:f>MAX(0,Q455*(1+EXP((LN(1+Real_MC_30Y!$J$11)-0.5*Real_MC_30Y!$J$12^2)+Real_MC_30Y!$J$12*((RAND()+RAND()+RAND()+RAND()+RAND()+RAND()+RAND()+RAND()+RAND()+RAND()+RAND()+RAND())-6))-1)+Real_MC_30Y!R$58)</x:f>
        <x:v>1041227.660928651</x:v>
      </x:c>
      <x:c r="S455" s="50" t="n">
        <x:f>MAX(0,R455*(1+EXP((LN(1+Real_MC_30Y!$J$11)-0.5*Real_MC_30Y!$J$12^2)+Real_MC_30Y!$J$12*((RAND()+RAND()+RAND()+RAND()+RAND()+RAND()+RAND()+RAND()+RAND()+RAND()+RAND()+RAND())-6))-1)+Real_MC_30Y!S$58)</x:f>
        <x:v>1028661.7723770582</x:v>
      </x:c>
      <x:c r="T455" s="50" t="n">
        <x:f>MAX(0,S455*(1+EXP((LN(1+Real_MC_30Y!$J$11)-0.5*Real_MC_30Y!$J$12^2)+Real_MC_30Y!$J$12*((RAND()+RAND()+RAND()+RAND()+RAND()+RAND()+RAND()+RAND()+RAND()+RAND()+RAND()+RAND())-6))-1)+Real_MC_30Y!T$58)</x:f>
        <x:v>1098270.8778506871</x:v>
      </x:c>
      <x:c r="U455" s="50" t="n">
        <x:f>MAX(0,T455*(1+EXP((LN(1+Real_MC_30Y!$J$11)-0.5*Real_MC_30Y!$J$12^2)+Real_MC_30Y!$J$12*((RAND()+RAND()+RAND()+RAND()+RAND()+RAND()+RAND()+RAND()+RAND()+RAND()+RAND()+RAND())-6))-1)+Real_MC_30Y!U$58)</x:f>
        <x:v>1116646.3186462314</x:v>
      </x:c>
      <x:c r="V455" s="50" t="n">
        <x:f>MAX(0,U455*(1+EXP((LN(1+Real_MC_30Y!$J$11)-0.5*Real_MC_30Y!$J$12^2)+Real_MC_30Y!$J$12*((RAND()+RAND()+RAND()+RAND()+RAND()+RAND()+RAND()+RAND()+RAND()+RAND()+RAND()+RAND())-6))-1)+Real_MC_30Y!V$58)</x:f>
        <x:v>1199421.6507688342</x:v>
      </x:c>
      <x:c r="W455" s="50" t="n">
        <x:f>MAX(0,V455*(1+EXP((LN(1+Real_MC_30Y!$J$11)-0.5*Real_MC_30Y!$J$12^2)+Real_MC_30Y!$J$12*((RAND()+RAND()+RAND()+RAND()+RAND()+RAND()+RAND()+RAND()+RAND()+RAND()+RAND()+RAND())-6))-1)+Real_MC_30Y!W$58)</x:f>
        <x:v>1348320.0242115413</x:v>
      </x:c>
      <x:c r="X455" s="50" t="n">
        <x:f>MAX(0,W455*(1+EXP((LN(1+Real_MC_30Y!$J$11)-0.5*Real_MC_30Y!$J$12^2)+Real_MC_30Y!$J$12*((RAND()+RAND()+RAND()+RAND()+RAND()+RAND()+RAND()+RAND()+RAND()+RAND()+RAND()+RAND())-6))-1)+Real_MC_30Y!X$58)</x:f>
        <x:v>1335612.3756681245</x:v>
      </x:c>
      <x:c r="Y455" s="50" t="n">
        <x:f>MAX(0,X455*(1+EXP((LN(1+Real_MC_30Y!$J$11)-0.5*Real_MC_30Y!$J$12^2)+Real_MC_30Y!$J$12*((RAND()+RAND()+RAND()+RAND()+RAND()+RAND()+RAND()+RAND()+RAND()+RAND()+RAND()+RAND())-6))-1)+Real_MC_30Y!Y$58)</x:f>
        <x:v>1238477.0935610544</x:v>
      </x:c>
      <x:c r="Z455" s="50" t="n">
        <x:f>MAX(0,Y455*(1+EXP((LN(1+Real_MC_30Y!$J$11)-0.5*Real_MC_30Y!$J$12^2)+Real_MC_30Y!$J$12*((RAND()+RAND()+RAND()+RAND()+RAND()+RAND()+RAND()+RAND()+RAND()+RAND()+RAND()+RAND())-6))-1)+Real_MC_30Y!Z$58)</x:f>
        <x:v>1086739.7304132183</x:v>
      </x:c>
      <x:c r="AA455" s="50" t="n">
        <x:f>MAX(0,Z455*(1+EXP((LN(1+Real_MC_30Y!$J$11)-0.5*Real_MC_30Y!$J$12^2)+Real_MC_30Y!$J$12*((RAND()+RAND()+RAND()+RAND()+RAND()+RAND()+RAND()+RAND()+RAND()+RAND()+RAND()+RAND())-6))-1)+Real_MC_30Y!AA$58)</x:f>
        <x:v>1204620.364581051</x:v>
      </x:c>
      <x:c r="AB455" s="50" t="n">
        <x:f>MAX(0,AA455*(1+EXP((LN(1+Real_MC_30Y!$J$11)-0.5*Real_MC_30Y!$J$12^2)+Real_MC_30Y!$J$12*((RAND()+RAND()+RAND()+RAND()+RAND()+RAND()+RAND()+RAND()+RAND()+RAND()+RAND()+RAND())-6))-1)+Real_MC_30Y!AB$58)</x:f>
        <x:v>1066998.8326942443</x:v>
      </x:c>
      <x:c r="AC455" s="50" t="n">
        <x:f>MAX(0,AB455*(1+EXP((LN(1+Real_MC_30Y!$J$11)-0.5*Real_MC_30Y!$J$12^2)+Real_MC_30Y!$J$12*((RAND()+RAND()+RAND()+RAND()+RAND()+RAND()+RAND()+RAND()+RAND()+RAND()+RAND()+RAND())-6))-1)+Real_MC_30Y!AC$58)</x:f>
        <x:v>607008.9620346786</x:v>
      </x:c>
      <x:c r="AD455" s="50" t="n">
        <x:f>MAX(0,AC455*(1+EXP((LN(1+Real_MC_30Y!$J$11)-0.5*Real_MC_30Y!$J$12^2)+Real_MC_30Y!$J$12*((RAND()+RAND()+RAND()+RAND()+RAND()+RAND()+RAND()+RAND()+RAND()+RAND()+RAND()+RAND())-6))-1)+Real_MC_30Y!AD$58)</x:f>
        <x:v>498079.38935035636</x:v>
      </x:c>
      <x:c r="AE455" s="50" t="n">
        <x:f>MAX(0,AD455*(1+EXP((LN(1+Real_MC_30Y!$J$11)-0.5*Real_MC_30Y!$J$12^2)+Real_MC_30Y!$J$12*((RAND()+RAND()+RAND()+RAND()+RAND()+RAND()+RAND()+RAND()+RAND()+RAND()+RAND()+RAND())-6))-1)+Real_MC_30Y!AE$58)</x:f>
        <x:v>577782.6731956555</x:v>
      </x:c>
      <x:c r="AF455" s="50" t="n">
        <x:f>MAX(0,AE455*(1+EXP((LN(1+Real_MC_30Y!$J$11)-0.5*Real_MC_30Y!$J$12^2)+Real_MC_30Y!$J$12*((RAND()+RAND()+RAND()+RAND()+RAND()+RAND()+RAND()+RAND()+RAND()+RAND()+RAND()+RAND())-6))-1)+Real_MC_30Y!AF$58)</x:f>
        <x:v>643253.0033122809</x:v>
      </x:c>
    </x:row>
    <x:row r="456">
      <x:c r="A456">
        <x:v>452</x:v>
      </x:c>
      <x:c r="B456" s="50" t="n">
        <x:f>MAX(0,Liquidity_30Y!$C$14+Real_MC_30Y!B$57-Real_MC_30Y!B$56)</x:f>
        <x:v>1029031.25</x:v>
      </x:c>
      <x:c r="C456" s="50" t="n">
        <x:f>MAX(0,B456*(1+EXP((LN(1+Real_MC_30Y!$J$11)-0.5*Real_MC_30Y!$J$12^2)+Real_MC_30Y!$J$12*((RAND()+RAND()+RAND()+RAND()+RAND()+RAND()+RAND()+RAND()+RAND()+RAND()+RAND()+RAND())-6))-1)+Real_MC_30Y!C$58)</x:f>
        <x:v>1079519.5327713066</x:v>
      </x:c>
      <x:c r="D456" s="50" t="n">
        <x:f>MAX(0,C456*(1+EXP((LN(1+Real_MC_30Y!$J$11)-0.5*Real_MC_30Y!$J$12^2)+Real_MC_30Y!$J$12*((RAND()+RAND()+RAND()+RAND()+RAND()+RAND()+RAND()+RAND()+RAND()+RAND()+RAND()+RAND())-6))-1)+Real_MC_30Y!D$58)</x:f>
        <x:v>1031361.1639802512</x:v>
      </x:c>
      <x:c r="E456" s="50" t="n">
        <x:f>MAX(0,D456*(1+EXP((LN(1+Real_MC_30Y!$J$11)-0.5*Real_MC_30Y!$J$12^2)+Real_MC_30Y!$J$12*((RAND()+RAND()+RAND()+RAND()+RAND()+RAND()+RAND()+RAND()+RAND()+RAND()+RAND()+RAND())-6))-1)+Real_MC_30Y!E$58)</x:f>
        <x:v>1104333.713097229</x:v>
      </x:c>
      <x:c r="F456" s="50" t="n">
        <x:f>MAX(0,E456*(1+EXP((LN(1+Real_MC_30Y!$J$11)-0.5*Real_MC_30Y!$J$12^2)+Real_MC_30Y!$J$12*((RAND()+RAND()+RAND()+RAND()+RAND()+RAND()+RAND()+RAND()+RAND()+RAND()+RAND()+RAND())-6))-1)+Real_MC_30Y!F$58)</x:f>
        <x:v>1222742.800722658</x:v>
      </x:c>
      <x:c r="G456" s="50" t="n">
        <x:f>MAX(0,F456*(1+EXP((LN(1+Real_MC_30Y!$J$11)-0.5*Real_MC_30Y!$J$12^2)+Real_MC_30Y!$J$12*((RAND()+RAND()+RAND()+RAND()+RAND()+RAND()+RAND()+RAND()+RAND()+RAND()+RAND()+RAND())-6))-1)+Real_MC_30Y!G$58)</x:f>
        <x:v>1398316.1404437027</x:v>
      </x:c>
      <x:c r="H456" s="50" t="n">
        <x:f>MAX(0,G456*(1+EXP((LN(1+Real_MC_30Y!$J$11)-0.5*Real_MC_30Y!$J$12^2)+Real_MC_30Y!$J$12*((RAND()+RAND()+RAND()+RAND()+RAND()+RAND()+RAND()+RAND()+RAND()+RAND()+RAND()+RAND())-6))-1)+Real_MC_30Y!H$58)</x:f>
        <x:v>1636820.7747918977</x:v>
      </x:c>
      <x:c r="I456" s="50" t="n">
        <x:f>MAX(0,H456*(1+EXP((LN(1+Real_MC_30Y!$J$11)-0.5*Real_MC_30Y!$J$12^2)+Real_MC_30Y!$J$12*((RAND()+RAND()+RAND()+RAND()+RAND()+RAND()+RAND()+RAND()+RAND()+RAND()+RAND()+RAND())-6))-1)+Real_MC_30Y!I$58)</x:f>
        <x:v>1994371.1128253415</x:v>
      </x:c>
      <x:c r="J456" s="50" t="n">
        <x:f>MAX(0,I456*(1+EXP((LN(1+Real_MC_30Y!$J$11)-0.5*Real_MC_30Y!$J$12^2)+Real_MC_30Y!$J$12*((RAND()+RAND()+RAND()+RAND()+RAND()+RAND()+RAND()+RAND()+RAND()+RAND()+RAND()+RAND())-6))-1)+Real_MC_30Y!J$58)</x:f>
        <x:v>2008512.6041997108</x:v>
      </x:c>
      <x:c r="K456" s="50" t="n">
        <x:f>MAX(0,J456*(1+EXP((LN(1+Real_MC_30Y!$J$11)-0.5*Real_MC_30Y!$J$12^2)+Real_MC_30Y!$J$12*((RAND()+RAND()+RAND()+RAND()+RAND()+RAND()+RAND()+RAND()+RAND()+RAND()+RAND()+RAND())-6))-1)+Real_MC_30Y!K$58)</x:f>
        <x:v>2176880.3418368557</x:v>
      </x:c>
      <x:c r="L456" s="50" t="n">
        <x:f>MAX(0,K456*(1+EXP((LN(1+Real_MC_30Y!$J$11)-0.5*Real_MC_30Y!$J$12^2)+Real_MC_30Y!$J$12*((RAND()+RAND()+RAND()+RAND()+RAND()+RAND()+RAND()+RAND()+RAND()+RAND()+RAND()+RAND())-6))-1)+Real_MC_30Y!L$58)</x:f>
        <x:v>2385256.881675313</x:v>
      </x:c>
      <x:c r="M456" s="50" t="n">
        <x:f>MAX(0,L456*(1+EXP((LN(1+Real_MC_30Y!$J$11)-0.5*Real_MC_30Y!$J$12^2)+Real_MC_30Y!$J$12*((RAND()+RAND()+RAND()+RAND()+RAND()+RAND()+RAND()+RAND()+RAND()+RAND()+RAND()+RAND())-6))-1)+Real_MC_30Y!M$58)</x:f>
        <x:v>2416387.3619538983</x:v>
      </x:c>
      <x:c r="N456" s="50" t="n">
        <x:f>MAX(0,M456*(1+EXP((LN(1+Real_MC_30Y!$J$11)-0.5*Real_MC_30Y!$J$12^2)+Real_MC_30Y!$J$12*((RAND()+RAND()+RAND()+RAND()+RAND()+RAND()+RAND()+RAND()+RAND()+RAND()+RAND()+RAND())-6))-1)+Real_MC_30Y!N$58)</x:f>
        <x:v>2145295.629527089</x:v>
      </x:c>
      <x:c r="O456" s="50" t="n">
        <x:f>MAX(0,N456*(1+EXP((LN(1+Real_MC_30Y!$J$11)-0.5*Real_MC_30Y!$J$12^2)+Real_MC_30Y!$J$12*((RAND()+RAND()+RAND()+RAND()+RAND()+RAND()+RAND()+RAND()+RAND()+RAND()+RAND()+RAND())-6))-1)+Real_MC_30Y!O$58)</x:f>
        <x:v>2254605.978718978</x:v>
      </x:c>
      <x:c r="P456" s="50" t="n">
        <x:f>MAX(0,O456*(1+EXP((LN(1+Real_MC_30Y!$J$11)-0.5*Real_MC_30Y!$J$12^2)+Real_MC_30Y!$J$12*((RAND()+RAND()+RAND()+RAND()+RAND()+RAND()+RAND()+RAND()+RAND()+RAND()+RAND()+RAND())-6))-1)+Real_MC_30Y!P$58)</x:f>
        <x:v>1997702.8337791476</x:v>
      </x:c>
      <x:c r="Q456" s="50" t="n">
        <x:f>MAX(0,P456*(1+EXP((LN(1+Real_MC_30Y!$J$11)-0.5*Real_MC_30Y!$J$12^2)+Real_MC_30Y!$J$12*((RAND()+RAND()+RAND()+RAND()+RAND()+RAND()+RAND()+RAND()+RAND()+RAND()+RAND()+RAND())-6))-1)+Real_MC_30Y!Q$58)</x:f>
        <x:v>1881268.4786447561</x:v>
      </x:c>
      <x:c r="R456" s="50" t="n">
        <x:f>MAX(0,Q456*(1+EXP((LN(1+Real_MC_30Y!$J$11)-0.5*Real_MC_30Y!$J$12^2)+Real_MC_30Y!$J$12*((RAND()+RAND()+RAND()+RAND()+RAND()+RAND()+RAND()+RAND()+RAND()+RAND()+RAND()+RAND())-6))-1)+Real_MC_30Y!R$58)</x:f>
        <x:v>2107303.455956365</x:v>
      </x:c>
      <x:c r="S456" s="50" t="n">
        <x:f>MAX(0,R456*(1+EXP((LN(1+Real_MC_30Y!$J$11)-0.5*Real_MC_30Y!$J$12^2)+Real_MC_30Y!$J$12*((RAND()+RAND()+RAND()+RAND()+RAND()+RAND()+RAND()+RAND()+RAND()+RAND()+RAND()+RAND())-6))-1)+Real_MC_30Y!S$58)</x:f>
        <x:v>2162274.6272329004</x:v>
      </x:c>
      <x:c r="T456" s="50" t="n">
        <x:f>MAX(0,S456*(1+EXP((LN(1+Real_MC_30Y!$J$11)-0.5*Real_MC_30Y!$J$12^2)+Real_MC_30Y!$J$12*((RAND()+RAND()+RAND()+RAND()+RAND()+RAND()+RAND()+RAND()+RAND()+RAND()+RAND()+RAND())-6))-1)+Real_MC_30Y!T$58)</x:f>
        <x:v>2242966.708294676</x:v>
      </x:c>
      <x:c r="U456" s="50" t="n">
        <x:f>MAX(0,T456*(1+EXP((LN(1+Real_MC_30Y!$J$11)-0.5*Real_MC_30Y!$J$12^2)+Real_MC_30Y!$J$12*((RAND()+RAND()+RAND()+RAND()+RAND()+RAND()+RAND()+RAND()+RAND()+RAND()+RAND()+RAND())-6))-1)+Real_MC_30Y!U$58)</x:f>
        <x:v>2511838.256666718</x:v>
      </x:c>
      <x:c r="V456" s="50" t="n">
        <x:f>MAX(0,U456*(1+EXP((LN(1+Real_MC_30Y!$J$11)-0.5*Real_MC_30Y!$J$12^2)+Real_MC_30Y!$J$12*((RAND()+RAND()+RAND()+RAND()+RAND()+RAND()+RAND()+RAND()+RAND()+RAND()+RAND()+RAND())-6))-1)+Real_MC_30Y!V$58)</x:f>
        <x:v>2265252.094582721</x:v>
      </x:c>
      <x:c r="W456" s="50" t="n">
        <x:f>MAX(0,V456*(1+EXP((LN(1+Real_MC_30Y!$J$11)-0.5*Real_MC_30Y!$J$12^2)+Real_MC_30Y!$J$12*((RAND()+RAND()+RAND()+RAND()+RAND()+RAND()+RAND()+RAND()+RAND()+RAND()+RAND()+RAND())-6))-1)+Real_MC_30Y!W$58)</x:f>
        <x:v>2348134.401428475</x:v>
      </x:c>
      <x:c r="X456" s="50" t="n">
        <x:f>MAX(0,W456*(1+EXP((LN(1+Real_MC_30Y!$J$11)-0.5*Real_MC_30Y!$J$12^2)+Real_MC_30Y!$J$12*((RAND()+RAND()+RAND()+RAND()+RAND()+RAND()+RAND()+RAND()+RAND()+RAND()+RAND()+RAND())-6))-1)+Real_MC_30Y!X$58)</x:f>
        <x:v>2722685.190786314</x:v>
      </x:c>
      <x:c r="Y456" s="50" t="n">
        <x:f>MAX(0,X456*(1+EXP((LN(1+Real_MC_30Y!$J$11)-0.5*Real_MC_30Y!$J$12^2)+Real_MC_30Y!$J$12*((RAND()+RAND()+RAND()+RAND()+RAND()+RAND()+RAND()+RAND()+RAND()+RAND()+RAND()+RAND())-6))-1)+Real_MC_30Y!Y$58)</x:f>
        <x:v>3452531.966172795</x:v>
      </x:c>
      <x:c r="Z456" s="50" t="n">
        <x:f>MAX(0,Y456*(1+EXP((LN(1+Real_MC_30Y!$J$11)-0.5*Real_MC_30Y!$J$12^2)+Real_MC_30Y!$J$12*((RAND()+RAND()+RAND()+RAND()+RAND()+RAND()+RAND()+RAND()+RAND()+RAND()+RAND()+RAND())-6))-1)+Real_MC_30Y!Z$58)</x:f>
        <x:v>3349195.2758051595</x:v>
      </x:c>
      <x:c r="AA456" s="50" t="n">
        <x:f>MAX(0,Z456*(1+EXP((LN(1+Real_MC_30Y!$J$11)-0.5*Real_MC_30Y!$J$12^2)+Real_MC_30Y!$J$12*((RAND()+RAND()+RAND()+RAND()+RAND()+RAND()+RAND()+RAND()+RAND()+RAND()+RAND()+RAND())-6))-1)+Real_MC_30Y!AA$58)</x:f>
        <x:v>3175273.177532269</x:v>
      </x:c>
      <x:c r="AB456" s="50" t="n">
        <x:f>MAX(0,AA456*(1+EXP((LN(1+Real_MC_30Y!$J$11)-0.5*Real_MC_30Y!$J$12^2)+Real_MC_30Y!$J$12*((RAND()+RAND()+RAND()+RAND()+RAND()+RAND()+RAND()+RAND()+RAND()+RAND()+RAND()+RAND())-6))-1)+Real_MC_30Y!AB$58)</x:f>
        <x:v>3401970.645246819</x:v>
      </x:c>
      <x:c r="AC456" s="50" t="n">
        <x:f>MAX(0,AB456*(1+EXP((LN(1+Real_MC_30Y!$J$11)-0.5*Real_MC_30Y!$J$12^2)+Real_MC_30Y!$J$12*((RAND()+RAND()+RAND()+RAND()+RAND()+RAND()+RAND()+RAND()+RAND()+RAND()+RAND()+RAND())-6))-1)+Real_MC_30Y!AC$58)</x:f>
        <x:v>3482182.5483281096</x:v>
      </x:c>
      <x:c r="AD456" s="50" t="n">
        <x:f>MAX(0,AC456*(1+EXP((LN(1+Real_MC_30Y!$J$11)-0.5*Real_MC_30Y!$J$12^2)+Real_MC_30Y!$J$12*((RAND()+RAND()+RAND()+RAND()+RAND()+RAND()+RAND()+RAND()+RAND()+RAND()+RAND()+RAND())-6))-1)+Real_MC_30Y!AD$58)</x:f>
        <x:v>4265275.361465043</x:v>
      </x:c>
      <x:c r="AE456" s="50" t="n">
        <x:f>MAX(0,AD456*(1+EXP((LN(1+Real_MC_30Y!$J$11)-0.5*Real_MC_30Y!$J$12^2)+Real_MC_30Y!$J$12*((RAND()+RAND()+RAND()+RAND()+RAND()+RAND()+RAND()+RAND()+RAND()+RAND()+RAND()+RAND())-6))-1)+Real_MC_30Y!AE$58)</x:f>
        <x:v>4404159.970860994</x:v>
      </x:c>
      <x:c r="AF456" s="50" t="n">
        <x:f>MAX(0,AE456*(1+EXP((LN(1+Real_MC_30Y!$J$11)-0.5*Real_MC_30Y!$J$12^2)+Real_MC_30Y!$J$12*((RAND()+RAND()+RAND()+RAND()+RAND()+RAND()+RAND()+RAND()+RAND()+RAND()+RAND()+RAND())-6))-1)+Real_MC_30Y!AF$58)</x:f>
        <x:v>3452680.90911742</x:v>
      </x:c>
    </x:row>
    <x:row r="457">
      <x:c r="A457">
        <x:v>453</x:v>
      </x:c>
      <x:c r="B457" s="50" t="n">
        <x:f>MAX(0,Liquidity_30Y!$C$14+Real_MC_30Y!B$57-Real_MC_30Y!B$56)</x:f>
        <x:v>1029031.25</x:v>
      </x:c>
      <x:c r="C457" s="50" t="n">
        <x:f>MAX(0,B457*(1+EXP((LN(1+Real_MC_30Y!$J$11)-0.5*Real_MC_30Y!$J$12^2)+Real_MC_30Y!$J$12*((RAND()+RAND()+RAND()+RAND()+RAND()+RAND()+RAND()+RAND()+RAND()+RAND()+RAND()+RAND())-6))-1)+Real_MC_30Y!C$58)</x:f>
        <x:v>1368824.212172463</x:v>
      </x:c>
      <x:c r="D457" s="50" t="n">
        <x:f>MAX(0,C457*(1+EXP((LN(1+Real_MC_30Y!$J$11)-0.5*Real_MC_30Y!$J$12^2)+Real_MC_30Y!$J$12*((RAND()+RAND()+RAND()+RAND()+RAND()+RAND()+RAND()+RAND()+RAND()+RAND()+RAND()+RAND())-6))-1)+Real_MC_30Y!D$58)</x:f>
        <x:v>1017686.056020204</x:v>
      </x:c>
      <x:c r="E457" s="50" t="n">
        <x:f>MAX(0,D457*(1+EXP((LN(1+Real_MC_30Y!$J$11)-0.5*Real_MC_30Y!$J$12^2)+Real_MC_30Y!$J$12*((RAND()+RAND()+RAND()+RAND()+RAND()+RAND()+RAND()+RAND()+RAND()+RAND()+RAND()+RAND())-6))-1)+Real_MC_30Y!E$58)</x:f>
        <x:v>966656.2682546254</x:v>
      </x:c>
      <x:c r="F457" s="50" t="n">
        <x:f>MAX(0,E457*(1+EXP((LN(1+Real_MC_30Y!$J$11)-0.5*Real_MC_30Y!$J$12^2)+Real_MC_30Y!$J$12*((RAND()+RAND()+RAND()+RAND()+RAND()+RAND()+RAND()+RAND()+RAND()+RAND()+RAND()+RAND())-6))-1)+Real_MC_30Y!F$58)</x:f>
        <x:v>1226430.7947024277</x:v>
      </x:c>
      <x:c r="G457" s="50" t="n">
        <x:f>MAX(0,F457*(1+EXP((LN(1+Real_MC_30Y!$J$11)-0.5*Real_MC_30Y!$J$12^2)+Real_MC_30Y!$J$12*((RAND()+RAND()+RAND()+RAND()+RAND()+RAND()+RAND()+RAND()+RAND()+RAND()+RAND()+RAND())-6))-1)+Real_MC_30Y!G$58)</x:f>
        <x:v>1203446.483513602</x:v>
      </x:c>
      <x:c r="H457" s="50" t="n">
        <x:f>MAX(0,G457*(1+EXP((LN(1+Real_MC_30Y!$J$11)-0.5*Real_MC_30Y!$J$12^2)+Real_MC_30Y!$J$12*((RAND()+RAND()+RAND()+RAND()+RAND()+RAND()+RAND()+RAND()+RAND()+RAND()+RAND()+RAND())-6))-1)+Real_MC_30Y!H$58)</x:f>
        <x:v>1617696.088777224</x:v>
      </x:c>
      <x:c r="I457" s="50" t="n">
        <x:f>MAX(0,H457*(1+EXP((LN(1+Real_MC_30Y!$J$11)-0.5*Real_MC_30Y!$J$12^2)+Real_MC_30Y!$J$12*((RAND()+RAND()+RAND()+RAND()+RAND()+RAND()+RAND()+RAND()+RAND()+RAND()+RAND()+RAND())-6))-1)+Real_MC_30Y!I$58)</x:f>
        <x:v>1917323.2680175104</x:v>
      </x:c>
      <x:c r="J457" s="50" t="n">
        <x:f>MAX(0,I457*(1+EXP((LN(1+Real_MC_30Y!$J$11)-0.5*Real_MC_30Y!$J$12^2)+Real_MC_30Y!$J$12*((RAND()+RAND()+RAND()+RAND()+RAND()+RAND()+RAND()+RAND()+RAND()+RAND()+RAND()+RAND())-6))-1)+Real_MC_30Y!J$58)</x:f>
        <x:v>1530920.8583576595</x:v>
      </x:c>
      <x:c r="K457" s="50" t="n">
        <x:f>MAX(0,J457*(1+EXP((LN(1+Real_MC_30Y!$J$11)-0.5*Real_MC_30Y!$J$12^2)+Real_MC_30Y!$J$12*((RAND()+RAND()+RAND()+RAND()+RAND()+RAND()+RAND()+RAND()+RAND()+RAND()+RAND()+RAND())-6))-1)+Real_MC_30Y!K$58)</x:f>
        <x:v>1369547.9910490199</x:v>
      </x:c>
      <x:c r="L457" s="50" t="n">
        <x:f>MAX(0,K457*(1+EXP((LN(1+Real_MC_30Y!$J$11)-0.5*Real_MC_30Y!$J$12^2)+Real_MC_30Y!$J$12*((RAND()+RAND()+RAND()+RAND()+RAND()+RAND()+RAND()+RAND()+RAND()+RAND()+RAND()+RAND())-6))-1)+Real_MC_30Y!L$58)</x:f>
        <x:v>1321907.8900416014</x:v>
      </x:c>
      <x:c r="M457" s="50" t="n">
        <x:f>MAX(0,L457*(1+EXP((LN(1+Real_MC_30Y!$J$11)-0.5*Real_MC_30Y!$J$12^2)+Real_MC_30Y!$J$12*((RAND()+RAND()+RAND()+RAND()+RAND()+RAND()+RAND()+RAND()+RAND()+RAND()+RAND()+RAND())-6))-1)+Real_MC_30Y!M$58)</x:f>
        <x:v>1420360.4996347257</x:v>
      </x:c>
      <x:c r="N457" s="50" t="n">
        <x:f>MAX(0,M457*(1+EXP((LN(1+Real_MC_30Y!$J$11)-0.5*Real_MC_30Y!$J$12^2)+Real_MC_30Y!$J$12*((RAND()+RAND()+RAND()+RAND()+RAND()+RAND()+RAND()+RAND()+RAND()+RAND()+RAND()+RAND())-6))-1)+Real_MC_30Y!N$58)</x:f>
        <x:v>1608315.3375663967</x:v>
      </x:c>
      <x:c r="O457" s="50" t="n">
        <x:f>MAX(0,N457*(1+EXP((LN(1+Real_MC_30Y!$J$11)-0.5*Real_MC_30Y!$J$12^2)+Real_MC_30Y!$J$12*((RAND()+RAND()+RAND()+RAND()+RAND()+RAND()+RAND()+RAND()+RAND()+RAND()+RAND()+RAND())-6))-1)+Real_MC_30Y!O$58)</x:f>
        <x:v>2528125.015704548</x:v>
      </x:c>
      <x:c r="P457" s="50" t="n">
        <x:f>MAX(0,O457*(1+EXP((LN(1+Real_MC_30Y!$J$11)-0.5*Real_MC_30Y!$J$12^2)+Real_MC_30Y!$J$12*((RAND()+RAND()+RAND()+RAND()+RAND()+RAND()+RAND()+RAND()+RAND()+RAND()+RAND()+RAND())-6))-1)+Real_MC_30Y!P$58)</x:f>
        <x:v>2060334.5915576029</x:v>
      </x:c>
      <x:c r="Q457" s="50" t="n">
        <x:f>MAX(0,P457*(1+EXP((LN(1+Real_MC_30Y!$J$11)-0.5*Real_MC_30Y!$J$12^2)+Real_MC_30Y!$J$12*((RAND()+RAND()+RAND()+RAND()+RAND()+RAND()+RAND()+RAND()+RAND()+RAND()+RAND()+RAND())-6))-1)+Real_MC_30Y!Q$58)</x:f>
        <x:v>1676068.503325201</x:v>
      </x:c>
      <x:c r="R457" s="50" t="n">
        <x:f>MAX(0,Q457*(1+EXP((LN(1+Real_MC_30Y!$J$11)-0.5*Real_MC_30Y!$J$12^2)+Real_MC_30Y!$J$12*((RAND()+RAND()+RAND()+RAND()+RAND()+RAND()+RAND()+RAND()+RAND()+RAND()+RAND()+RAND())-6))-1)+Real_MC_30Y!R$58)</x:f>
        <x:v>1601905.8716258027</x:v>
      </x:c>
      <x:c r="S457" s="50" t="n">
        <x:f>MAX(0,R457*(1+EXP((LN(1+Real_MC_30Y!$J$11)-0.5*Real_MC_30Y!$J$12^2)+Real_MC_30Y!$J$12*((RAND()+RAND()+RAND()+RAND()+RAND()+RAND()+RAND()+RAND()+RAND()+RAND()+RAND()+RAND())-6))-1)+Real_MC_30Y!S$58)</x:f>
        <x:v>1471096.4771359987</x:v>
      </x:c>
      <x:c r="T457" s="50" t="n">
        <x:f>MAX(0,S457*(1+EXP((LN(1+Real_MC_30Y!$J$11)-0.5*Real_MC_30Y!$J$12^2)+Real_MC_30Y!$J$12*((RAND()+RAND()+RAND()+RAND()+RAND()+RAND()+RAND()+RAND()+RAND()+RAND()+RAND()+RAND())-6))-1)+Real_MC_30Y!T$58)</x:f>
        <x:v>1300035.2836351944</x:v>
      </x:c>
      <x:c r="U457" s="50" t="n">
        <x:f>MAX(0,T457*(1+EXP((LN(1+Real_MC_30Y!$J$11)-0.5*Real_MC_30Y!$J$12^2)+Real_MC_30Y!$J$12*((RAND()+RAND()+RAND()+RAND()+RAND()+RAND()+RAND()+RAND()+RAND()+RAND()+RAND()+RAND())-6))-1)+Real_MC_30Y!U$58)</x:f>
        <x:v>1163270.9342433044</x:v>
      </x:c>
      <x:c r="V457" s="50" t="n">
        <x:f>MAX(0,U457*(1+EXP((LN(1+Real_MC_30Y!$J$11)-0.5*Real_MC_30Y!$J$12^2)+Real_MC_30Y!$J$12*((RAND()+RAND()+RAND()+RAND()+RAND()+RAND()+RAND()+RAND()+RAND()+RAND()+RAND()+RAND())-6))-1)+Real_MC_30Y!V$58)</x:f>
        <x:v>985820.5074286902</x:v>
      </x:c>
      <x:c r="W457" s="50" t="n">
        <x:f>MAX(0,V457*(1+EXP((LN(1+Real_MC_30Y!$J$11)-0.5*Real_MC_30Y!$J$12^2)+Real_MC_30Y!$J$12*((RAND()+RAND()+RAND()+RAND()+RAND()+RAND()+RAND()+RAND()+RAND()+RAND()+RAND()+RAND())-6))-1)+Real_MC_30Y!W$58)</x:f>
        <x:v>1376811.4802787034</x:v>
      </x:c>
      <x:c r="X457" s="50" t="n">
        <x:f>MAX(0,W457*(1+EXP((LN(1+Real_MC_30Y!$J$11)-0.5*Real_MC_30Y!$J$12^2)+Real_MC_30Y!$J$12*((RAND()+RAND()+RAND()+RAND()+RAND()+RAND()+RAND()+RAND()+RAND()+RAND()+RAND()+RAND())-6))-1)+Real_MC_30Y!X$58)</x:f>
        <x:v>2159918.0073082335</x:v>
      </x:c>
      <x:c r="Y457" s="50" t="n">
        <x:f>MAX(0,X457*(1+EXP((LN(1+Real_MC_30Y!$J$11)-0.5*Real_MC_30Y!$J$12^2)+Real_MC_30Y!$J$12*((RAND()+RAND()+RAND()+RAND()+RAND()+RAND()+RAND()+RAND()+RAND()+RAND()+RAND()+RAND())-6))-1)+Real_MC_30Y!Y$58)</x:f>
        <x:v>2263469.451588127</x:v>
      </x:c>
      <x:c r="Z457" s="50" t="n">
        <x:f>MAX(0,Y457*(1+EXP((LN(1+Real_MC_30Y!$J$11)-0.5*Real_MC_30Y!$J$12^2)+Real_MC_30Y!$J$12*((RAND()+RAND()+RAND()+RAND()+RAND()+RAND()+RAND()+RAND()+RAND()+RAND()+RAND()+RAND())-6))-1)+Real_MC_30Y!Z$58)</x:f>
        <x:v>1999221.4087044436</x:v>
      </x:c>
      <x:c r="AA457" s="50" t="n">
        <x:f>MAX(0,Z457*(1+EXP((LN(1+Real_MC_30Y!$J$11)-0.5*Real_MC_30Y!$J$12^2)+Real_MC_30Y!$J$12*((RAND()+RAND()+RAND()+RAND()+RAND()+RAND()+RAND()+RAND()+RAND()+RAND()+RAND()+RAND())-6))-1)+Real_MC_30Y!AA$58)</x:f>
        <x:v>2716754.336854235</x:v>
      </x:c>
      <x:c r="AB457" s="50" t="n">
        <x:f>MAX(0,AA457*(1+EXP((LN(1+Real_MC_30Y!$J$11)-0.5*Real_MC_30Y!$J$12^2)+Real_MC_30Y!$J$12*((RAND()+RAND()+RAND()+RAND()+RAND()+RAND()+RAND()+RAND()+RAND()+RAND()+RAND()+RAND())-6))-1)+Real_MC_30Y!AB$58)</x:f>
        <x:v>2479601.686733941</x:v>
      </x:c>
      <x:c r="AC457" s="50" t="n">
        <x:f>MAX(0,AB457*(1+EXP((LN(1+Real_MC_30Y!$J$11)-0.5*Real_MC_30Y!$J$12^2)+Real_MC_30Y!$J$12*((RAND()+RAND()+RAND()+RAND()+RAND()+RAND()+RAND()+RAND()+RAND()+RAND()+RAND()+RAND())-6))-1)+Real_MC_30Y!AC$58)</x:f>
        <x:v>2632411.3969608285</x:v>
      </x:c>
      <x:c r="AD457" s="50" t="n">
        <x:f>MAX(0,AC457*(1+EXP((LN(1+Real_MC_30Y!$J$11)-0.5*Real_MC_30Y!$J$12^2)+Real_MC_30Y!$J$12*((RAND()+RAND()+RAND()+RAND()+RAND()+RAND()+RAND()+RAND()+RAND()+RAND()+RAND()+RAND())-6))-1)+Real_MC_30Y!AD$58)</x:f>
        <x:v>2059097.0715847262</x:v>
      </x:c>
      <x:c r="AE457" s="50" t="n">
        <x:f>MAX(0,AD457*(1+EXP((LN(1+Real_MC_30Y!$J$11)-0.5*Real_MC_30Y!$J$12^2)+Real_MC_30Y!$J$12*((RAND()+RAND()+RAND()+RAND()+RAND()+RAND()+RAND()+RAND()+RAND()+RAND()+RAND()+RAND())-6))-1)+Real_MC_30Y!AE$58)</x:f>
        <x:v>1992729.7553401932</x:v>
      </x:c>
      <x:c r="AF457" s="50" t="n">
        <x:f>MAX(0,AE457*(1+EXP((LN(1+Real_MC_30Y!$J$11)-0.5*Real_MC_30Y!$J$12^2)+Real_MC_30Y!$J$12*((RAND()+RAND()+RAND()+RAND()+RAND()+RAND()+RAND()+RAND()+RAND()+RAND()+RAND()+RAND())-6))-1)+Real_MC_30Y!AF$58)</x:f>
        <x:v>2262383.663421373</x:v>
      </x:c>
    </x:row>
    <x:row r="458">
      <x:c r="A458">
        <x:v>454</x:v>
      </x:c>
      <x:c r="B458" s="50" t="n">
        <x:f>MAX(0,Liquidity_30Y!$C$14+Real_MC_30Y!B$57-Real_MC_30Y!B$56)</x:f>
        <x:v>1029031.25</x:v>
      </x:c>
      <x:c r="C458" s="50" t="n">
        <x:f>MAX(0,B458*(1+EXP((LN(1+Real_MC_30Y!$J$11)-0.5*Real_MC_30Y!$J$12^2)+Real_MC_30Y!$J$12*((RAND()+RAND()+RAND()+RAND()+RAND()+RAND()+RAND()+RAND()+RAND()+RAND()+RAND()+RAND())-6))-1)+Real_MC_30Y!C$58)</x:f>
        <x:v>966331.2036705707</x:v>
      </x:c>
      <x:c r="D458" s="50" t="n">
        <x:f>MAX(0,C458*(1+EXP((LN(1+Real_MC_30Y!$J$11)-0.5*Real_MC_30Y!$J$12^2)+Real_MC_30Y!$J$12*((RAND()+RAND()+RAND()+RAND()+RAND()+RAND()+RAND()+RAND()+RAND()+RAND()+RAND()+RAND())-6))-1)+Real_MC_30Y!D$58)</x:f>
        <x:v>1447412.8010219745</x:v>
      </x:c>
      <x:c r="E458" s="50" t="n">
        <x:f>MAX(0,D458*(1+EXP((LN(1+Real_MC_30Y!$J$11)-0.5*Real_MC_30Y!$J$12^2)+Real_MC_30Y!$J$12*((RAND()+RAND()+RAND()+RAND()+RAND()+RAND()+RAND()+RAND()+RAND()+RAND()+RAND()+RAND())-6))-1)+Real_MC_30Y!E$58)</x:f>
        <x:v>1092420.056361722</x:v>
      </x:c>
      <x:c r="F458" s="50" t="n">
        <x:f>MAX(0,E458*(1+EXP((LN(1+Real_MC_30Y!$J$11)-0.5*Real_MC_30Y!$J$12^2)+Real_MC_30Y!$J$12*((RAND()+RAND()+RAND()+RAND()+RAND()+RAND()+RAND()+RAND()+RAND()+RAND()+RAND()+RAND())-6))-1)+Real_MC_30Y!F$58)</x:f>
        <x:v>1284469.2935057527</x:v>
      </x:c>
      <x:c r="G458" s="50" t="n">
        <x:f>MAX(0,F458*(1+EXP((LN(1+Real_MC_30Y!$J$11)-0.5*Real_MC_30Y!$J$12^2)+Real_MC_30Y!$J$12*((RAND()+RAND()+RAND()+RAND()+RAND()+RAND()+RAND()+RAND()+RAND()+RAND()+RAND()+RAND())-6))-1)+Real_MC_30Y!G$58)</x:f>
        <x:v>1431617.2817266753</x:v>
      </x:c>
      <x:c r="H458" s="50" t="n">
        <x:f>MAX(0,G458*(1+EXP((LN(1+Real_MC_30Y!$J$11)-0.5*Real_MC_30Y!$J$12^2)+Real_MC_30Y!$J$12*((RAND()+RAND()+RAND()+RAND()+RAND()+RAND()+RAND()+RAND()+RAND()+RAND()+RAND()+RAND())-6))-1)+Real_MC_30Y!H$58)</x:f>
        <x:v>1626872.8840732228</x:v>
      </x:c>
      <x:c r="I458" s="50" t="n">
        <x:f>MAX(0,H458*(1+EXP((LN(1+Real_MC_30Y!$J$11)-0.5*Real_MC_30Y!$J$12^2)+Real_MC_30Y!$J$12*((RAND()+RAND()+RAND()+RAND()+RAND()+RAND()+RAND()+RAND()+RAND()+RAND()+RAND()+RAND())-6))-1)+Real_MC_30Y!I$58)</x:f>
        <x:v>1592705.7501892846</x:v>
      </x:c>
      <x:c r="J458" s="50" t="n">
        <x:f>MAX(0,I458*(1+EXP((LN(1+Real_MC_30Y!$J$11)-0.5*Real_MC_30Y!$J$12^2)+Real_MC_30Y!$J$12*((RAND()+RAND()+RAND()+RAND()+RAND()+RAND()+RAND()+RAND()+RAND()+RAND()+RAND()+RAND())-6))-1)+Real_MC_30Y!J$58)</x:f>
        <x:v>1481886.9682932715</x:v>
      </x:c>
      <x:c r="K458" s="50" t="n">
        <x:f>MAX(0,J458*(1+EXP((LN(1+Real_MC_30Y!$J$11)-0.5*Real_MC_30Y!$J$12^2)+Real_MC_30Y!$J$12*((RAND()+RAND()+RAND()+RAND()+RAND()+RAND()+RAND()+RAND()+RAND()+RAND()+RAND()+RAND())-6))-1)+Real_MC_30Y!K$58)</x:f>
        <x:v>1682373.2933615241</x:v>
      </x:c>
      <x:c r="L458" s="50" t="n">
        <x:f>MAX(0,K458*(1+EXP((LN(1+Real_MC_30Y!$J$11)-0.5*Real_MC_30Y!$J$12^2)+Real_MC_30Y!$J$12*((RAND()+RAND()+RAND()+RAND()+RAND()+RAND()+RAND()+RAND()+RAND()+RAND()+RAND()+RAND())-6))-1)+Real_MC_30Y!L$58)</x:f>
        <x:v>1856908.2562206937</x:v>
      </x:c>
      <x:c r="M458" s="50" t="n">
        <x:f>MAX(0,L458*(1+EXP((LN(1+Real_MC_30Y!$J$11)-0.5*Real_MC_30Y!$J$12^2)+Real_MC_30Y!$J$12*((RAND()+RAND()+RAND()+RAND()+RAND()+RAND()+RAND()+RAND()+RAND()+RAND()+RAND()+RAND())-6))-1)+Real_MC_30Y!M$58)</x:f>
        <x:v>2468708.451100662</x:v>
      </x:c>
      <x:c r="N458" s="50" t="n">
        <x:f>MAX(0,M458*(1+EXP((LN(1+Real_MC_30Y!$J$11)-0.5*Real_MC_30Y!$J$12^2)+Real_MC_30Y!$J$12*((RAND()+RAND()+RAND()+RAND()+RAND()+RAND()+RAND()+RAND()+RAND()+RAND()+RAND()+RAND())-6))-1)+Real_MC_30Y!N$58)</x:f>
        <x:v>2905380.0802790173</x:v>
      </x:c>
      <x:c r="O458" s="50" t="n">
        <x:f>MAX(0,N458*(1+EXP((LN(1+Real_MC_30Y!$J$11)-0.5*Real_MC_30Y!$J$12^2)+Real_MC_30Y!$J$12*((RAND()+RAND()+RAND()+RAND()+RAND()+RAND()+RAND()+RAND()+RAND()+RAND()+RAND()+RAND())-6))-1)+Real_MC_30Y!O$58)</x:f>
        <x:v>3510300.4386597704</x:v>
      </x:c>
      <x:c r="P458" s="50" t="n">
        <x:f>MAX(0,O458*(1+EXP((LN(1+Real_MC_30Y!$J$11)-0.5*Real_MC_30Y!$J$12^2)+Real_MC_30Y!$J$12*((RAND()+RAND()+RAND()+RAND()+RAND()+RAND()+RAND()+RAND()+RAND()+RAND()+RAND()+RAND())-6))-1)+Real_MC_30Y!P$58)</x:f>
        <x:v>3877816.0194122097</x:v>
      </x:c>
      <x:c r="Q458" s="50" t="n">
        <x:f>MAX(0,P458*(1+EXP((LN(1+Real_MC_30Y!$J$11)-0.5*Real_MC_30Y!$J$12^2)+Real_MC_30Y!$J$12*((RAND()+RAND()+RAND()+RAND()+RAND()+RAND()+RAND()+RAND()+RAND()+RAND()+RAND()+RAND())-6))-1)+Real_MC_30Y!Q$58)</x:f>
        <x:v>4033884.793267865</x:v>
      </x:c>
      <x:c r="R458" s="50" t="n">
        <x:f>MAX(0,Q458*(1+EXP((LN(1+Real_MC_30Y!$J$11)-0.5*Real_MC_30Y!$J$12^2)+Real_MC_30Y!$J$12*((RAND()+RAND()+RAND()+RAND()+RAND()+RAND()+RAND()+RAND()+RAND()+RAND()+RAND()+RAND())-6))-1)+Real_MC_30Y!R$58)</x:f>
        <x:v>4039827.6140629207</x:v>
      </x:c>
      <x:c r="S458" s="50" t="n">
        <x:f>MAX(0,R458*(1+EXP((LN(1+Real_MC_30Y!$J$11)-0.5*Real_MC_30Y!$J$12^2)+Real_MC_30Y!$J$12*((RAND()+RAND()+RAND()+RAND()+RAND()+RAND()+RAND()+RAND()+RAND()+RAND()+RAND()+RAND())-6))-1)+Real_MC_30Y!S$58)</x:f>
        <x:v>5917098.021808008</x:v>
      </x:c>
      <x:c r="T458" s="50" t="n">
        <x:f>MAX(0,S458*(1+EXP((LN(1+Real_MC_30Y!$J$11)-0.5*Real_MC_30Y!$J$12^2)+Real_MC_30Y!$J$12*((RAND()+RAND()+RAND()+RAND()+RAND()+RAND()+RAND()+RAND()+RAND()+RAND()+RAND()+RAND())-6))-1)+Real_MC_30Y!T$58)</x:f>
        <x:v>5401112.000672755</x:v>
      </x:c>
      <x:c r="U458" s="50" t="n">
        <x:f>MAX(0,T458*(1+EXP((LN(1+Real_MC_30Y!$J$11)-0.5*Real_MC_30Y!$J$12^2)+Real_MC_30Y!$J$12*((RAND()+RAND()+RAND()+RAND()+RAND()+RAND()+RAND()+RAND()+RAND()+RAND()+RAND()+RAND())-6))-1)+Real_MC_30Y!U$58)</x:f>
        <x:v>5179558.279481685</x:v>
      </x:c>
      <x:c r="V458" s="50" t="n">
        <x:f>MAX(0,U458*(1+EXP((LN(1+Real_MC_30Y!$J$11)-0.5*Real_MC_30Y!$J$12^2)+Real_MC_30Y!$J$12*((RAND()+RAND()+RAND()+RAND()+RAND()+RAND()+RAND()+RAND()+RAND()+RAND()+RAND()+RAND())-6))-1)+Real_MC_30Y!V$58)</x:f>
        <x:v>4778691.42303281</x:v>
      </x:c>
      <x:c r="W458" s="50" t="n">
        <x:f>MAX(0,V458*(1+EXP((LN(1+Real_MC_30Y!$J$11)-0.5*Real_MC_30Y!$J$12^2)+Real_MC_30Y!$J$12*((RAND()+RAND()+RAND()+RAND()+RAND()+RAND()+RAND()+RAND()+RAND()+RAND()+RAND()+RAND())-6))-1)+Real_MC_30Y!W$58)</x:f>
        <x:v>5157703.6077956315</x:v>
      </x:c>
      <x:c r="X458" s="50" t="n">
        <x:f>MAX(0,W458*(1+EXP((LN(1+Real_MC_30Y!$J$11)-0.5*Real_MC_30Y!$J$12^2)+Real_MC_30Y!$J$12*((RAND()+RAND()+RAND()+RAND()+RAND()+RAND()+RAND()+RAND()+RAND()+RAND()+RAND()+RAND())-6))-1)+Real_MC_30Y!X$58)</x:f>
        <x:v>5433770.328574448</x:v>
      </x:c>
      <x:c r="Y458" s="50" t="n">
        <x:f>MAX(0,X458*(1+EXP((LN(1+Real_MC_30Y!$J$11)-0.5*Real_MC_30Y!$J$12^2)+Real_MC_30Y!$J$12*((RAND()+RAND()+RAND()+RAND()+RAND()+RAND()+RAND()+RAND()+RAND()+RAND()+RAND()+RAND())-6))-1)+Real_MC_30Y!Y$58)</x:f>
        <x:v>7966326.091103964</x:v>
      </x:c>
      <x:c r="Z458" s="50" t="n">
        <x:f>MAX(0,Y458*(1+EXP((LN(1+Real_MC_30Y!$J$11)-0.5*Real_MC_30Y!$J$12^2)+Real_MC_30Y!$J$12*((RAND()+RAND()+RAND()+RAND()+RAND()+RAND()+RAND()+RAND()+RAND()+RAND()+RAND()+RAND())-6))-1)+Real_MC_30Y!Z$58)</x:f>
        <x:v>8847803.781106677</x:v>
      </x:c>
      <x:c r="AA458" s="50" t="n">
        <x:f>MAX(0,Z458*(1+EXP((LN(1+Real_MC_30Y!$J$11)-0.5*Real_MC_30Y!$J$12^2)+Real_MC_30Y!$J$12*((RAND()+RAND()+RAND()+RAND()+RAND()+RAND()+RAND()+RAND()+RAND()+RAND()+RAND()+RAND())-6))-1)+Real_MC_30Y!AA$58)</x:f>
        <x:v>12642039.184326222</x:v>
      </x:c>
      <x:c r="AB458" s="50" t="n">
        <x:f>MAX(0,AA458*(1+EXP((LN(1+Real_MC_30Y!$J$11)-0.5*Real_MC_30Y!$J$12^2)+Real_MC_30Y!$J$12*((RAND()+RAND()+RAND()+RAND()+RAND()+RAND()+RAND()+RAND()+RAND()+RAND()+RAND()+RAND())-6))-1)+Real_MC_30Y!AB$58)</x:f>
        <x:v>12753149.452193676</x:v>
      </x:c>
      <x:c r="AC458" s="50" t="n">
        <x:f>MAX(0,AB458*(1+EXP((LN(1+Real_MC_30Y!$J$11)-0.5*Real_MC_30Y!$J$12^2)+Real_MC_30Y!$J$12*((RAND()+RAND()+RAND()+RAND()+RAND()+RAND()+RAND()+RAND()+RAND()+RAND()+RAND()+RAND())-6))-1)+Real_MC_30Y!AC$58)</x:f>
        <x:v>15026101.980872173</x:v>
      </x:c>
      <x:c r="AD458" s="50" t="n">
        <x:f>MAX(0,AC458*(1+EXP((LN(1+Real_MC_30Y!$J$11)-0.5*Real_MC_30Y!$J$12^2)+Real_MC_30Y!$J$12*((RAND()+RAND()+RAND()+RAND()+RAND()+RAND()+RAND()+RAND()+RAND()+RAND()+RAND()+RAND())-6))-1)+Real_MC_30Y!AD$58)</x:f>
        <x:v>15999420.527954375</x:v>
      </x:c>
      <x:c r="AE458" s="50" t="n">
        <x:f>MAX(0,AD458*(1+EXP((LN(1+Real_MC_30Y!$J$11)-0.5*Real_MC_30Y!$J$12^2)+Real_MC_30Y!$J$12*((RAND()+RAND()+RAND()+RAND()+RAND()+RAND()+RAND()+RAND()+RAND()+RAND()+RAND()+RAND())-6))-1)+Real_MC_30Y!AE$58)</x:f>
        <x:v>14034769.10151717</x:v>
      </x:c>
      <x:c r="AF458" s="50" t="n">
        <x:f>MAX(0,AE458*(1+EXP((LN(1+Real_MC_30Y!$J$11)-0.5*Real_MC_30Y!$J$12^2)+Real_MC_30Y!$J$12*((RAND()+RAND()+RAND()+RAND()+RAND()+RAND()+RAND()+RAND()+RAND()+RAND()+RAND()+RAND())-6))-1)+Real_MC_30Y!AF$58)</x:f>
        <x:v>14908617.217217606</x:v>
      </x:c>
    </x:row>
    <x:row r="459">
      <x:c r="A459">
        <x:v>455</x:v>
      </x:c>
      <x:c r="B459" s="50" t="n">
        <x:f>MAX(0,Liquidity_30Y!$C$14+Real_MC_30Y!B$57-Real_MC_30Y!B$56)</x:f>
        <x:v>1029031.25</x:v>
      </x:c>
      <x:c r="C459" s="50" t="n">
        <x:f>MAX(0,B459*(1+EXP((LN(1+Real_MC_30Y!$J$11)-0.5*Real_MC_30Y!$J$12^2)+Real_MC_30Y!$J$12*((RAND()+RAND()+RAND()+RAND()+RAND()+RAND()+RAND()+RAND()+RAND()+RAND()+RAND()+RAND())-6))-1)+Real_MC_30Y!C$58)</x:f>
        <x:v>1281555.9947293876</x:v>
      </x:c>
      <x:c r="D459" s="50" t="n">
        <x:f>MAX(0,C459*(1+EXP((LN(1+Real_MC_30Y!$J$11)-0.5*Real_MC_30Y!$J$12^2)+Real_MC_30Y!$J$12*((RAND()+RAND()+RAND()+RAND()+RAND()+RAND()+RAND()+RAND()+RAND()+RAND()+RAND()+RAND())-6))-1)+Real_MC_30Y!D$58)</x:f>
        <x:v>1774937.1330748484</x:v>
      </x:c>
      <x:c r="E459" s="50" t="n">
        <x:f>MAX(0,D459*(1+EXP((LN(1+Real_MC_30Y!$J$11)-0.5*Real_MC_30Y!$J$12^2)+Real_MC_30Y!$J$12*((RAND()+RAND()+RAND()+RAND()+RAND()+RAND()+RAND()+RAND()+RAND()+RAND()+RAND()+RAND())-6))-1)+Real_MC_30Y!E$58)</x:f>
        <x:v>1843375.5898374529</x:v>
      </x:c>
      <x:c r="F459" s="50" t="n">
        <x:f>MAX(0,E459*(1+EXP((LN(1+Real_MC_30Y!$J$11)-0.5*Real_MC_30Y!$J$12^2)+Real_MC_30Y!$J$12*((RAND()+RAND()+RAND()+RAND()+RAND()+RAND()+RAND()+RAND()+RAND()+RAND()+RAND()+RAND())-6))-1)+Real_MC_30Y!F$58)</x:f>
        <x:v>1873551.8772779445</x:v>
      </x:c>
      <x:c r="G459" s="50" t="n">
        <x:f>MAX(0,F459*(1+EXP((LN(1+Real_MC_30Y!$J$11)-0.5*Real_MC_30Y!$J$12^2)+Real_MC_30Y!$J$12*((RAND()+RAND()+RAND()+RAND()+RAND()+RAND()+RAND()+RAND()+RAND()+RAND()+RAND()+RAND())-6))-1)+Real_MC_30Y!G$58)</x:f>
        <x:v>2082138.7543673096</x:v>
      </x:c>
      <x:c r="H459" s="50" t="n">
        <x:f>MAX(0,G459*(1+EXP((LN(1+Real_MC_30Y!$J$11)-0.5*Real_MC_30Y!$J$12^2)+Real_MC_30Y!$J$12*((RAND()+RAND()+RAND()+RAND()+RAND()+RAND()+RAND()+RAND()+RAND()+RAND()+RAND()+RAND())-6))-1)+Real_MC_30Y!H$58)</x:f>
        <x:v>2936681.8024903345</x:v>
      </x:c>
      <x:c r="I459" s="50" t="n">
        <x:f>MAX(0,H459*(1+EXP((LN(1+Real_MC_30Y!$J$11)-0.5*Real_MC_30Y!$J$12^2)+Real_MC_30Y!$J$12*((RAND()+RAND()+RAND()+RAND()+RAND()+RAND()+RAND()+RAND()+RAND()+RAND()+RAND()+RAND())-6))-1)+Real_MC_30Y!I$58)</x:f>
        <x:v>2647191.140415083</x:v>
      </x:c>
      <x:c r="J459" s="50" t="n">
        <x:f>MAX(0,I459*(1+EXP((LN(1+Real_MC_30Y!$J$11)-0.5*Real_MC_30Y!$J$12^2)+Real_MC_30Y!$J$12*((RAND()+RAND()+RAND()+RAND()+RAND()+RAND()+RAND()+RAND()+RAND()+RAND()+RAND()+RAND())-6))-1)+Real_MC_30Y!J$58)</x:f>
        <x:v>2300404.9145394773</x:v>
      </x:c>
      <x:c r="K459" s="50" t="n">
        <x:f>MAX(0,J459*(1+EXP((LN(1+Real_MC_30Y!$J$11)-0.5*Real_MC_30Y!$J$12^2)+Real_MC_30Y!$J$12*((RAND()+RAND()+RAND()+RAND()+RAND()+RAND()+RAND()+RAND()+RAND()+RAND()+RAND()+RAND())-6))-1)+Real_MC_30Y!K$58)</x:f>
        <x:v>2082775.1743432032</x:v>
      </x:c>
      <x:c r="L459" s="50" t="n">
        <x:f>MAX(0,K459*(1+EXP((LN(1+Real_MC_30Y!$J$11)-0.5*Real_MC_30Y!$J$12^2)+Real_MC_30Y!$J$12*((RAND()+RAND()+RAND()+RAND()+RAND()+RAND()+RAND()+RAND()+RAND()+RAND()+RAND()+RAND())-6))-1)+Real_MC_30Y!L$58)</x:f>
        <x:v>2542887.246136831</x:v>
      </x:c>
      <x:c r="M459" s="50" t="n">
        <x:f>MAX(0,L459*(1+EXP((LN(1+Real_MC_30Y!$J$11)-0.5*Real_MC_30Y!$J$12^2)+Real_MC_30Y!$J$12*((RAND()+RAND()+RAND()+RAND()+RAND()+RAND()+RAND()+RAND()+RAND()+RAND()+RAND()+RAND())-6))-1)+Real_MC_30Y!M$58)</x:f>
        <x:v>2669661.6085079336</x:v>
      </x:c>
      <x:c r="N459" s="50" t="n">
        <x:f>MAX(0,M459*(1+EXP((LN(1+Real_MC_30Y!$J$11)-0.5*Real_MC_30Y!$J$12^2)+Real_MC_30Y!$J$12*((RAND()+RAND()+RAND()+RAND()+RAND()+RAND()+RAND()+RAND()+RAND()+RAND()+RAND()+RAND())-6))-1)+Real_MC_30Y!N$58)</x:f>
        <x:v>2088130.2802416657</x:v>
      </x:c>
      <x:c r="O459" s="50" t="n">
        <x:f>MAX(0,N459*(1+EXP((LN(1+Real_MC_30Y!$J$11)-0.5*Real_MC_30Y!$J$12^2)+Real_MC_30Y!$J$12*((RAND()+RAND()+RAND()+RAND()+RAND()+RAND()+RAND()+RAND()+RAND()+RAND()+RAND()+RAND())-6))-1)+Real_MC_30Y!O$58)</x:f>
        <x:v>2460423.901739779</x:v>
      </x:c>
      <x:c r="P459" s="50" t="n">
        <x:f>MAX(0,O459*(1+EXP((LN(1+Real_MC_30Y!$J$11)-0.5*Real_MC_30Y!$J$12^2)+Real_MC_30Y!$J$12*((RAND()+RAND()+RAND()+RAND()+RAND()+RAND()+RAND()+RAND()+RAND()+RAND()+RAND()+RAND())-6))-1)+Real_MC_30Y!P$58)</x:f>
        <x:v>3060174.0423182184</x:v>
      </x:c>
      <x:c r="Q459" s="50" t="n">
        <x:f>MAX(0,P459*(1+EXP((LN(1+Real_MC_30Y!$J$11)-0.5*Real_MC_30Y!$J$12^2)+Real_MC_30Y!$J$12*((RAND()+RAND()+RAND()+RAND()+RAND()+RAND()+RAND()+RAND()+RAND()+RAND()+RAND()+RAND())-6))-1)+Real_MC_30Y!Q$58)</x:f>
        <x:v>3766150.097822803</x:v>
      </x:c>
      <x:c r="R459" s="50" t="n">
        <x:f>MAX(0,Q459*(1+EXP((LN(1+Real_MC_30Y!$J$11)-0.5*Real_MC_30Y!$J$12^2)+Real_MC_30Y!$J$12*((RAND()+RAND()+RAND()+RAND()+RAND()+RAND()+RAND()+RAND()+RAND()+RAND()+RAND()+RAND())-6))-1)+Real_MC_30Y!R$58)</x:f>
        <x:v>4427837.348687904</x:v>
      </x:c>
      <x:c r="S459" s="50" t="n">
        <x:f>MAX(0,R459*(1+EXP((LN(1+Real_MC_30Y!$J$11)-0.5*Real_MC_30Y!$J$12^2)+Real_MC_30Y!$J$12*((RAND()+RAND()+RAND()+RAND()+RAND()+RAND()+RAND()+RAND()+RAND()+RAND()+RAND()+RAND())-6))-1)+Real_MC_30Y!S$58)</x:f>
        <x:v>3982353.71922424</x:v>
      </x:c>
      <x:c r="T459" s="50" t="n">
        <x:f>MAX(0,S459*(1+EXP((LN(1+Real_MC_30Y!$J$11)-0.5*Real_MC_30Y!$J$12^2)+Real_MC_30Y!$J$12*((RAND()+RAND()+RAND()+RAND()+RAND()+RAND()+RAND()+RAND()+RAND()+RAND()+RAND()+RAND())-6))-1)+Real_MC_30Y!T$58)</x:f>
        <x:v>4660018.004213432</x:v>
      </x:c>
      <x:c r="U459" s="50" t="n">
        <x:f>MAX(0,T459*(1+EXP((LN(1+Real_MC_30Y!$J$11)-0.5*Real_MC_30Y!$J$12^2)+Real_MC_30Y!$J$12*((RAND()+RAND()+RAND()+RAND()+RAND()+RAND()+RAND()+RAND()+RAND()+RAND()+RAND()+RAND())-6))-1)+Real_MC_30Y!U$58)</x:f>
        <x:v>5822822.233669357</x:v>
      </x:c>
      <x:c r="V459" s="50" t="n">
        <x:f>MAX(0,U459*(1+EXP((LN(1+Real_MC_30Y!$J$11)-0.5*Real_MC_30Y!$J$12^2)+Real_MC_30Y!$J$12*((RAND()+RAND()+RAND()+RAND()+RAND()+RAND()+RAND()+RAND()+RAND()+RAND()+RAND()+RAND())-6))-1)+Real_MC_30Y!V$58)</x:f>
        <x:v>6436191.068128394</x:v>
      </x:c>
      <x:c r="W459" s="50" t="n">
        <x:f>MAX(0,V459*(1+EXP((LN(1+Real_MC_30Y!$J$11)-0.5*Real_MC_30Y!$J$12^2)+Real_MC_30Y!$J$12*((RAND()+RAND()+RAND()+RAND()+RAND()+RAND()+RAND()+RAND()+RAND()+RAND()+RAND()+RAND())-6))-1)+Real_MC_30Y!W$58)</x:f>
        <x:v>8209247.953770726</x:v>
      </x:c>
      <x:c r="X459" s="50" t="n">
        <x:f>MAX(0,W459*(1+EXP((LN(1+Real_MC_30Y!$J$11)-0.5*Real_MC_30Y!$J$12^2)+Real_MC_30Y!$J$12*((RAND()+RAND()+RAND()+RAND()+RAND()+RAND()+RAND()+RAND()+RAND()+RAND()+RAND()+RAND())-6))-1)+Real_MC_30Y!X$58)</x:f>
        <x:v>7545624.352141044</x:v>
      </x:c>
      <x:c r="Y459" s="50" t="n">
        <x:f>MAX(0,X459*(1+EXP((LN(1+Real_MC_30Y!$J$11)-0.5*Real_MC_30Y!$J$12^2)+Real_MC_30Y!$J$12*((RAND()+RAND()+RAND()+RAND()+RAND()+RAND()+RAND()+RAND()+RAND()+RAND()+RAND()+RAND())-6))-1)+Real_MC_30Y!Y$58)</x:f>
        <x:v>6365135.172494733</x:v>
      </x:c>
      <x:c r="Z459" s="50" t="n">
        <x:f>MAX(0,Y459*(1+EXP((LN(1+Real_MC_30Y!$J$11)-0.5*Real_MC_30Y!$J$12^2)+Real_MC_30Y!$J$12*((RAND()+RAND()+RAND()+RAND()+RAND()+RAND()+RAND()+RAND()+RAND()+RAND()+RAND()+RAND())-6))-1)+Real_MC_30Y!Z$58)</x:f>
        <x:v>5158993.924401911</x:v>
      </x:c>
      <x:c r="AA459" s="50" t="n">
        <x:f>MAX(0,Z459*(1+EXP((LN(1+Real_MC_30Y!$J$11)-0.5*Real_MC_30Y!$J$12^2)+Real_MC_30Y!$J$12*((RAND()+RAND()+RAND()+RAND()+RAND()+RAND()+RAND()+RAND()+RAND()+RAND()+RAND()+RAND())-6))-1)+Real_MC_30Y!AA$58)</x:f>
        <x:v>5358673.848671289</x:v>
      </x:c>
      <x:c r="AB459" s="50" t="n">
        <x:f>MAX(0,AA459*(1+EXP((LN(1+Real_MC_30Y!$J$11)-0.5*Real_MC_30Y!$J$12^2)+Real_MC_30Y!$J$12*((RAND()+RAND()+RAND()+RAND()+RAND()+RAND()+RAND()+RAND()+RAND()+RAND()+RAND()+RAND())-6))-1)+Real_MC_30Y!AB$58)</x:f>
        <x:v>6225760.87857705</x:v>
      </x:c>
      <x:c r="AC459" s="50" t="n">
        <x:f>MAX(0,AB459*(1+EXP((LN(1+Real_MC_30Y!$J$11)-0.5*Real_MC_30Y!$J$12^2)+Real_MC_30Y!$J$12*((RAND()+RAND()+RAND()+RAND()+RAND()+RAND()+RAND()+RAND()+RAND()+RAND()+RAND()+RAND())-6))-1)+Real_MC_30Y!AC$58)</x:f>
        <x:v>5404461.502134116</x:v>
      </x:c>
      <x:c r="AD459" s="50" t="n">
        <x:f>MAX(0,AC459*(1+EXP((LN(1+Real_MC_30Y!$J$11)-0.5*Real_MC_30Y!$J$12^2)+Real_MC_30Y!$J$12*((RAND()+RAND()+RAND()+RAND()+RAND()+RAND()+RAND()+RAND()+RAND()+RAND()+RAND()+RAND())-6))-1)+Real_MC_30Y!AD$58)</x:f>
        <x:v>5583056.911985548</x:v>
      </x:c>
      <x:c r="AE459" s="50" t="n">
        <x:f>MAX(0,AD459*(1+EXP((LN(1+Real_MC_30Y!$J$11)-0.5*Real_MC_30Y!$J$12^2)+Real_MC_30Y!$J$12*((RAND()+RAND()+RAND()+RAND()+RAND()+RAND()+RAND()+RAND()+RAND()+RAND()+RAND()+RAND())-6))-1)+Real_MC_30Y!AE$58)</x:f>
        <x:v>5091234.044365032</x:v>
      </x:c>
      <x:c r="AF459" s="50" t="n">
        <x:f>MAX(0,AE459*(1+EXP((LN(1+Real_MC_30Y!$J$11)-0.5*Real_MC_30Y!$J$12^2)+Real_MC_30Y!$J$12*((RAND()+RAND()+RAND()+RAND()+RAND()+RAND()+RAND()+RAND()+RAND()+RAND()+RAND()+RAND())-6))-1)+Real_MC_30Y!AF$58)</x:f>
        <x:v>4927673.168547806</x:v>
      </x:c>
    </x:row>
    <x:row r="460">
      <x:c r="A460">
        <x:v>456</x:v>
      </x:c>
      <x:c r="B460" s="50" t="n">
        <x:f>MAX(0,Liquidity_30Y!$C$14+Real_MC_30Y!B$57-Real_MC_30Y!B$56)</x:f>
        <x:v>1029031.25</x:v>
      </x:c>
      <x:c r="C460" s="50" t="n">
        <x:f>MAX(0,B460*(1+EXP((LN(1+Real_MC_30Y!$J$11)-0.5*Real_MC_30Y!$J$12^2)+Real_MC_30Y!$J$12*((RAND()+RAND()+RAND()+RAND()+RAND()+RAND()+RAND()+RAND()+RAND()+RAND()+RAND()+RAND())-6))-1)+Real_MC_30Y!C$58)</x:f>
        <x:v>1288275.9409881937</x:v>
      </x:c>
      <x:c r="D460" s="50" t="n">
        <x:f>MAX(0,C460*(1+EXP((LN(1+Real_MC_30Y!$J$11)-0.5*Real_MC_30Y!$J$12^2)+Real_MC_30Y!$J$12*((RAND()+RAND()+RAND()+RAND()+RAND()+RAND()+RAND()+RAND()+RAND()+RAND()+RAND()+RAND())-6))-1)+Real_MC_30Y!D$58)</x:f>
        <x:v>1241783.4672470118</x:v>
      </x:c>
      <x:c r="E460" s="50" t="n">
        <x:f>MAX(0,D460*(1+EXP((LN(1+Real_MC_30Y!$J$11)-0.5*Real_MC_30Y!$J$12^2)+Real_MC_30Y!$J$12*((RAND()+RAND()+RAND()+RAND()+RAND()+RAND()+RAND()+RAND()+RAND()+RAND()+RAND()+RAND())-6))-1)+Real_MC_30Y!E$58)</x:f>
        <x:v>1272926.437785696</x:v>
      </x:c>
      <x:c r="F460" s="50" t="n">
        <x:f>MAX(0,E460*(1+EXP((LN(1+Real_MC_30Y!$J$11)-0.5*Real_MC_30Y!$J$12^2)+Real_MC_30Y!$J$12*((RAND()+RAND()+RAND()+RAND()+RAND()+RAND()+RAND()+RAND()+RAND()+RAND()+RAND()+RAND())-6))-1)+Real_MC_30Y!F$58)</x:f>
        <x:v>1545549.1925568925</x:v>
      </x:c>
      <x:c r="G460" s="50" t="n">
        <x:f>MAX(0,F460*(1+EXP((LN(1+Real_MC_30Y!$J$11)-0.5*Real_MC_30Y!$J$12^2)+Real_MC_30Y!$J$12*((RAND()+RAND()+RAND()+RAND()+RAND()+RAND()+RAND()+RAND()+RAND()+RAND()+RAND()+RAND())-6))-1)+Real_MC_30Y!G$58)</x:f>
        <x:v>1489070.1391440437</x:v>
      </x:c>
      <x:c r="H460" s="50" t="n">
        <x:f>MAX(0,G460*(1+EXP((LN(1+Real_MC_30Y!$J$11)-0.5*Real_MC_30Y!$J$12^2)+Real_MC_30Y!$J$12*((RAND()+RAND()+RAND()+RAND()+RAND()+RAND()+RAND()+RAND()+RAND()+RAND()+RAND()+RAND())-6))-1)+Real_MC_30Y!H$58)</x:f>
        <x:v>1919120.1148026704</x:v>
      </x:c>
      <x:c r="I460" s="50" t="n">
        <x:f>MAX(0,H460*(1+EXP((LN(1+Real_MC_30Y!$J$11)-0.5*Real_MC_30Y!$J$12^2)+Real_MC_30Y!$J$12*((RAND()+RAND()+RAND()+RAND()+RAND()+RAND()+RAND()+RAND()+RAND()+RAND()+RAND()+RAND())-6))-1)+Real_MC_30Y!I$58)</x:f>
        <x:v>1688413.1232053358</x:v>
      </x:c>
      <x:c r="J460" s="50" t="n">
        <x:f>MAX(0,I460*(1+EXP((LN(1+Real_MC_30Y!$J$11)-0.5*Real_MC_30Y!$J$12^2)+Real_MC_30Y!$J$12*((RAND()+RAND()+RAND()+RAND()+RAND()+RAND()+RAND()+RAND()+RAND()+RAND()+RAND()+RAND())-6))-1)+Real_MC_30Y!J$58)</x:f>
        <x:v>1924202.413394075</x:v>
      </x:c>
      <x:c r="K460" s="50" t="n">
        <x:f>MAX(0,J460*(1+EXP((LN(1+Real_MC_30Y!$J$11)-0.5*Real_MC_30Y!$J$12^2)+Real_MC_30Y!$J$12*((RAND()+RAND()+RAND()+RAND()+RAND()+RAND()+RAND()+RAND()+RAND()+RAND()+RAND()+RAND())-6))-1)+Real_MC_30Y!K$58)</x:f>
        <x:v>2621095.543398613</x:v>
      </x:c>
      <x:c r="L460" s="50" t="n">
        <x:f>MAX(0,K460*(1+EXP((LN(1+Real_MC_30Y!$J$11)-0.5*Real_MC_30Y!$J$12^2)+Real_MC_30Y!$J$12*((RAND()+RAND()+RAND()+RAND()+RAND()+RAND()+RAND()+RAND()+RAND()+RAND()+RAND()+RAND())-6))-1)+Real_MC_30Y!L$58)</x:f>
        <x:v>2364297.345976821</x:v>
      </x:c>
      <x:c r="M460" s="50" t="n">
        <x:f>MAX(0,L460*(1+EXP((LN(1+Real_MC_30Y!$J$11)-0.5*Real_MC_30Y!$J$12^2)+Real_MC_30Y!$J$12*((RAND()+RAND()+RAND()+RAND()+RAND()+RAND()+RAND()+RAND()+RAND()+RAND()+RAND()+RAND())-6))-1)+Real_MC_30Y!M$58)</x:f>
        <x:v>1871318.4090678229</x:v>
      </x:c>
      <x:c r="N460" s="50" t="n">
        <x:f>MAX(0,M460*(1+EXP((LN(1+Real_MC_30Y!$J$11)-0.5*Real_MC_30Y!$J$12^2)+Real_MC_30Y!$J$12*((RAND()+RAND()+RAND()+RAND()+RAND()+RAND()+RAND()+RAND()+RAND()+RAND()+RAND()+RAND())-6))-1)+Real_MC_30Y!N$58)</x:f>
        <x:v>1813813.795414774</x:v>
      </x:c>
      <x:c r="O460" s="50" t="n">
        <x:f>MAX(0,N460*(1+EXP((LN(1+Real_MC_30Y!$J$11)-0.5*Real_MC_30Y!$J$12^2)+Real_MC_30Y!$J$12*((RAND()+RAND()+RAND()+RAND()+RAND()+RAND()+RAND()+RAND()+RAND()+RAND()+RAND()+RAND())-6))-1)+Real_MC_30Y!O$58)</x:f>
        <x:v>1588271.0676660368</x:v>
      </x:c>
      <x:c r="P460" s="50" t="n">
        <x:f>MAX(0,O460*(1+EXP((LN(1+Real_MC_30Y!$J$11)-0.5*Real_MC_30Y!$J$12^2)+Real_MC_30Y!$J$12*((RAND()+RAND()+RAND()+RAND()+RAND()+RAND()+RAND()+RAND()+RAND()+RAND()+RAND()+RAND())-6))-1)+Real_MC_30Y!P$58)</x:f>
        <x:v>1502837.6373429259</x:v>
      </x:c>
      <x:c r="Q460" s="50" t="n">
        <x:f>MAX(0,P460*(1+EXP((LN(1+Real_MC_30Y!$J$11)-0.5*Real_MC_30Y!$J$12^2)+Real_MC_30Y!$J$12*((RAND()+RAND()+RAND()+RAND()+RAND()+RAND()+RAND()+RAND()+RAND()+RAND()+RAND()+RAND())-6))-1)+Real_MC_30Y!Q$58)</x:f>
        <x:v>1981351.993175771</x:v>
      </x:c>
      <x:c r="R460" s="50" t="n">
        <x:f>MAX(0,Q460*(1+EXP((LN(1+Real_MC_30Y!$J$11)-0.5*Real_MC_30Y!$J$12^2)+Real_MC_30Y!$J$12*((RAND()+RAND()+RAND()+RAND()+RAND()+RAND()+RAND()+RAND()+RAND()+RAND()+RAND()+RAND())-6))-1)+Real_MC_30Y!R$58)</x:f>
        <x:v>1927086.5463864445</x:v>
      </x:c>
      <x:c r="S460" s="50" t="n">
        <x:f>MAX(0,R460*(1+EXP((LN(1+Real_MC_30Y!$J$11)-0.5*Real_MC_30Y!$J$12^2)+Real_MC_30Y!$J$12*((RAND()+RAND()+RAND()+RAND()+RAND()+RAND()+RAND()+RAND()+RAND()+RAND()+RAND()+RAND())-6))-1)+Real_MC_30Y!S$58)</x:f>
        <x:v>1877855.7709440999</x:v>
      </x:c>
      <x:c r="T460" s="50" t="n">
        <x:f>MAX(0,S460*(1+EXP((LN(1+Real_MC_30Y!$J$11)-0.5*Real_MC_30Y!$J$12^2)+Real_MC_30Y!$J$12*((RAND()+RAND()+RAND()+RAND()+RAND()+RAND()+RAND()+RAND()+RAND()+RAND()+RAND()+RAND())-6))-1)+Real_MC_30Y!T$58)</x:f>
        <x:v>2617249.777575625</x:v>
      </x:c>
      <x:c r="U460" s="50" t="n">
        <x:f>MAX(0,T460*(1+EXP((LN(1+Real_MC_30Y!$J$11)-0.5*Real_MC_30Y!$J$12^2)+Real_MC_30Y!$J$12*((RAND()+RAND()+RAND()+RAND()+RAND()+RAND()+RAND()+RAND()+RAND()+RAND()+RAND()+RAND())-6))-1)+Real_MC_30Y!U$58)</x:f>
        <x:v>3430044.041061712</x:v>
      </x:c>
      <x:c r="V460" s="50" t="n">
        <x:f>MAX(0,U460*(1+EXP((LN(1+Real_MC_30Y!$J$11)-0.5*Real_MC_30Y!$J$12^2)+Real_MC_30Y!$J$12*((RAND()+RAND()+RAND()+RAND()+RAND()+RAND()+RAND()+RAND()+RAND()+RAND()+RAND()+RAND())-6))-1)+Real_MC_30Y!V$58)</x:f>
        <x:v>3300802.705493247</x:v>
      </x:c>
      <x:c r="W460" s="50" t="n">
        <x:f>MAX(0,V460*(1+EXP((LN(1+Real_MC_30Y!$J$11)-0.5*Real_MC_30Y!$J$12^2)+Real_MC_30Y!$J$12*((RAND()+RAND()+RAND()+RAND()+RAND()+RAND()+RAND()+RAND()+RAND()+RAND()+RAND()+RAND())-6))-1)+Real_MC_30Y!W$58)</x:f>
        <x:v>3692536.5471258676</x:v>
      </x:c>
      <x:c r="X460" s="50" t="n">
        <x:f>MAX(0,W460*(1+EXP((LN(1+Real_MC_30Y!$J$11)-0.5*Real_MC_30Y!$J$12^2)+Real_MC_30Y!$J$12*((RAND()+RAND()+RAND()+RAND()+RAND()+RAND()+RAND()+RAND()+RAND()+RAND()+RAND()+RAND())-6))-1)+Real_MC_30Y!X$58)</x:f>
        <x:v>2893653.943882454</x:v>
      </x:c>
      <x:c r="Y460" s="50" t="n">
        <x:f>MAX(0,X460*(1+EXP((LN(1+Real_MC_30Y!$J$11)-0.5*Real_MC_30Y!$J$12^2)+Real_MC_30Y!$J$12*((RAND()+RAND()+RAND()+RAND()+RAND()+RAND()+RAND()+RAND()+RAND()+RAND()+RAND()+RAND())-6))-1)+Real_MC_30Y!Y$58)</x:f>
        <x:v>2811269.887418781</x:v>
      </x:c>
      <x:c r="Z460" s="50" t="n">
        <x:f>MAX(0,Y460*(1+EXP((LN(1+Real_MC_30Y!$J$11)-0.5*Real_MC_30Y!$J$12^2)+Real_MC_30Y!$J$12*((RAND()+RAND()+RAND()+RAND()+RAND()+RAND()+RAND()+RAND()+RAND()+RAND()+RAND()+RAND())-6))-1)+Real_MC_30Y!Z$58)</x:f>
        <x:v>3034252.7751570772</x:v>
      </x:c>
      <x:c r="AA460" s="50" t="n">
        <x:f>MAX(0,Z460*(1+EXP((LN(1+Real_MC_30Y!$J$11)-0.5*Real_MC_30Y!$J$12^2)+Real_MC_30Y!$J$12*((RAND()+RAND()+RAND()+RAND()+RAND()+RAND()+RAND()+RAND()+RAND()+RAND()+RAND()+RAND())-6))-1)+Real_MC_30Y!AA$58)</x:f>
        <x:v>3107751.03277901</x:v>
      </x:c>
      <x:c r="AB460" s="50" t="n">
        <x:f>MAX(0,AA460*(1+EXP((LN(1+Real_MC_30Y!$J$11)-0.5*Real_MC_30Y!$J$12^2)+Real_MC_30Y!$J$12*((RAND()+RAND()+RAND()+RAND()+RAND()+RAND()+RAND()+RAND()+RAND()+RAND()+RAND()+RAND())-6))-1)+Real_MC_30Y!AB$58)</x:f>
        <x:v>3897863.977040185</x:v>
      </x:c>
      <x:c r="AC460" s="50" t="n">
        <x:f>MAX(0,AB460*(1+EXP((LN(1+Real_MC_30Y!$J$11)-0.5*Real_MC_30Y!$J$12^2)+Real_MC_30Y!$J$12*((RAND()+RAND()+RAND()+RAND()+RAND()+RAND()+RAND()+RAND()+RAND()+RAND()+RAND()+RAND())-6))-1)+Real_MC_30Y!AC$58)</x:f>
        <x:v>5239409.685155768</x:v>
      </x:c>
      <x:c r="AD460" s="50" t="n">
        <x:f>MAX(0,AC460*(1+EXP((LN(1+Real_MC_30Y!$J$11)-0.5*Real_MC_30Y!$J$12^2)+Real_MC_30Y!$J$12*((RAND()+RAND()+RAND()+RAND()+RAND()+RAND()+RAND()+RAND()+RAND()+RAND()+RAND()+RAND())-6))-1)+Real_MC_30Y!AD$58)</x:f>
        <x:v>7219956.550837461</x:v>
      </x:c>
      <x:c r="AE460" s="50" t="n">
        <x:f>MAX(0,AD460*(1+EXP((LN(1+Real_MC_30Y!$J$11)-0.5*Real_MC_30Y!$J$12^2)+Real_MC_30Y!$J$12*((RAND()+RAND()+RAND()+RAND()+RAND()+RAND()+RAND()+RAND()+RAND()+RAND()+RAND()+RAND())-6))-1)+Real_MC_30Y!AE$58)</x:f>
        <x:v>11162014.24685659</x:v>
      </x:c>
      <x:c r="AF460" s="50" t="n">
        <x:f>MAX(0,AE460*(1+EXP((LN(1+Real_MC_30Y!$J$11)-0.5*Real_MC_30Y!$J$12^2)+Real_MC_30Y!$J$12*((RAND()+RAND()+RAND()+RAND()+RAND()+RAND()+RAND()+RAND()+RAND()+RAND()+RAND()+RAND())-6))-1)+Real_MC_30Y!AF$58)</x:f>
        <x:v>12638721.826304385</x:v>
      </x:c>
    </x:row>
    <x:row r="461">
      <x:c r="A461">
        <x:v>457</x:v>
      </x:c>
      <x:c r="B461" s="50" t="n">
        <x:f>MAX(0,Liquidity_30Y!$C$14+Real_MC_30Y!B$57-Real_MC_30Y!B$56)</x:f>
        <x:v>1029031.25</x:v>
      </x:c>
      <x:c r="C461" s="50" t="n">
        <x:f>MAX(0,B461*(1+EXP((LN(1+Real_MC_30Y!$J$11)-0.5*Real_MC_30Y!$J$12^2)+Real_MC_30Y!$J$12*((RAND()+RAND()+RAND()+RAND()+RAND()+RAND()+RAND()+RAND()+RAND()+RAND()+RAND()+RAND())-6))-1)+Real_MC_30Y!C$58)</x:f>
        <x:v>1150111.467895715</x:v>
      </x:c>
      <x:c r="D461" s="50" t="n">
        <x:f>MAX(0,C461*(1+EXP((LN(1+Real_MC_30Y!$J$11)-0.5*Real_MC_30Y!$J$12^2)+Real_MC_30Y!$J$12*((RAND()+RAND()+RAND()+RAND()+RAND()+RAND()+RAND()+RAND()+RAND()+RAND()+RAND()+RAND())-6))-1)+Real_MC_30Y!D$58)</x:f>
        <x:v>1132855.3836313041</x:v>
      </x:c>
      <x:c r="E461" s="50" t="n">
        <x:f>MAX(0,D461*(1+EXP((LN(1+Real_MC_30Y!$J$11)-0.5*Real_MC_30Y!$J$12^2)+Real_MC_30Y!$J$12*((RAND()+RAND()+RAND()+RAND()+RAND()+RAND()+RAND()+RAND()+RAND()+RAND()+RAND()+RAND())-6))-1)+Real_MC_30Y!E$58)</x:f>
        <x:v>1475031.001356736</x:v>
      </x:c>
      <x:c r="F461" s="50" t="n">
        <x:f>MAX(0,E461*(1+EXP((LN(1+Real_MC_30Y!$J$11)-0.5*Real_MC_30Y!$J$12^2)+Real_MC_30Y!$J$12*((RAND()+RAND()+RAND()+RAND()+RAND()+RAND()+RAND()+RAND()+RAND()+RAND()+RAND()+RAND())-6))-1)+Real_MC_30Y!F$58)</x:f>
        <x:v>1302217.029335996</x:v>
      </x:c>
      <x:c r="G461" s="50" t="n">
        <x:f>MAX(0,F461*(1+EXP((LN(1+Real_MC_30Y!$J$11)-0.5*Real_MC_30Y!$J$12^2)+Real_MC_30Y!$J$12*((RAND()+RAND()+RAND()+RAND()+RAND()+RAND()+RAND()+RAND()+RAND()+RAND()+RAND()+RAND())-6))-1)+Real_MC_30Y!G$58)</x:f>
        <x:v>1162092.410387726</x:v>
      </x:c>
      <x:c r="H461" s="50" t="n">
        <x:f>MAX(0,G461*(1+EXP((LN(1+Real_MC_30Y!$J$11)-0.5*Real_MC_30Y!$J$12^2)+Real_MC_30Y!$J$12*((RAND()+RAND()+RAND()+RAND()+RAND()+RAND()+RAND()+RAND()+RAND()+RAND()+RAND()+RAND())-6))-1)+Real_MC_30Y!H$58)</x:f>
        <x:v>1749286.4608539664</x:v>
      </x:c>
      <x:c r="I461" s="50" t="n">
        <x:f>MAX(0,H461*(1+EXP((LN(1+Real_MC_30Y!$J$11)-0.5*Real_MC_30Y!$J$12^2)+Real_MC_30Y!$J$12*((RAND()+RAND()+RAND()+RAND()+RAND()+RAND()+RAND()+RAND()+RAND()+RAND()+RAND()+RAND())-6))-1)+Real_MC_30Y!I$58)</x:f>
        <x:v>2098077.9633251545</x:v>
      </x:c>
      <x:c r="J461" s="50" t="n">
        <x:f>MAX(0,I461*(1+EXP((LN(1+Real_MC_30Y!$J$11)-0.5*Real_MC_30Y!$J$12^2)+Real_MC_30Y!$J$12*((RAND()+RAND()+RAND()+RAND()+RAND()+RAND()+RAND()+RAND()+RAND()+RAND()+RAND()+RAND())-6))-1)+Real_MC_30Y!J$58)</x:f>
        <x:v>1899157.5760935573</x:v>
      </x:c>
      <x:c r="K461" s="50" t="n">
        <x:f>MAX(0,J461*(1+EXP((LN(1+Real_MC_30Y!$J$11)-0.5*Real_MC_30Y!$J$12^2)+Real_MC_30Y!$J$12*((RAND()+RAND()+RAND()+RAND()+RAND()+RAND()+RAND()+RAND()+RAND()+RAND()+RAND()+RAND())-6))-1)+Real_MC_30Y!K$58)</x:f>
        <x:v>1575457.6286986433</x:v>
      </x:c>
      <x:c r="L461" s="50" t="n">
        <x:f>MAX(0,K461*(1+EXP((LN(1+Real_MC_30Y!$J$11)-0.5*Real_MC_30Y!$J$12^2)+Real_MC_30Y!$J$12*((RAND()+RAND()+RAND()+RAND()+RAND()+RAND()+RAND()+RAND()+RAND()+RAND()+RAND()+RAND())-6))-1)+Real_MC_30Y!L$58)</x:f>
        <x:v>1840829.9203190682</x:v>
      </x:c>
      <x:c r="M461" s="50" t="n">
        <x:f>MAX(0,L461*(1+EXP((LN(1+Real_MC_30Y!$J$11)-0.5*Real_MC_30Y!$J$12^2)+Real_MC_30Y!$J$12*((RAND()+RAND()+RAND()+RAND()+RAND()+RAND()+RAND()+RAND()+RAND()+RAND()+RAND()+RAND())-6))-1)+Real_MC_30Y!M$58)</x:f>
        <x:v>2285815.215391062</x:v>
      </x:c>
      <x:c r="N461" s="50" t="n">
        <x:f>MAX(0,M461*(1+EXP((LN(1+Real_MC_30Y!$J$11)-0.5*Real_MC_30Y!$J$12^2)+Real_MC_30Y!$J$12*((RAND()+RAND()+RAND()+RAND()+RAND()+RAND()+RAND()+RAND()+RAND()+RAND()+RAND()+RAND())-6))-1)+Real_MC_30Y!N$58)</x:f>
        <x:v>2378971.4501943667</x:v>
      </x:c>
      <x:c r="O461" s="50" t="n">
        <x:f>MAX(0,N461*(1+EXP((LN(1+Real_MC_30Y!$J$11)-0.5*Real_MC_30Y!$J$12^2)+Real_MC_30Y!$J$12*((RAND()+RAND()+RAND()+RAND()+RAND()+RAND()+RAND()+RAND()+RAND()+RAND()+RAND()+RAND())-6))-1)+Real_MC_30Y!O$58)</x:f>
        <x:v>2281077.2352775084</x:v>
      </x:c>
      <x:c r="P461" s="50" t="n">
        <x:f>MAX(0,O461*(1+EXP((LN(1+Real_MC_30Y!$J$11)-0.5*Real_MC_30Y!$J$12^2)+Real_MC_30Y!$J$12*((RAND()+RAND()+RAND()+RAND()+RAND()+RAND()+RAND()+RAND()+RAND()+RAND()+RAND()+RAND())-6))-1)+Real_MC_30Y!P$58)</x:f>
        <x:v>1911206.2699314519</x:v>
      </x:c>
      <x:c r="Q461" s="50" t="n">
        <x:f>MAX(0,P461*(1+EXP((LN(1+Real_MC_30Y!$J$11)-0.5*Real_MC_30Y!$J$12^2)+Real_MC_30Y!$J$12*((RAND()+RAND()+RAND()+RAND()+RAND()+RAND()+RAND()+RAND()+RAND()+RAND()+RAND()+RAND())-6))-1)+Real_MC_30Y!Q$58)</x:f>
        <x:v>1731358.552864205</x:v>
      </x:c>
      <x:c r="R461" s="50" t="n">
        <x:f>MAX(0,Q461*(1+EXP((LN(1+Real_MC_30Y!$J$11)-0.5*Real_MC_30Y!$J$12^2)+Real_MC_30Y!$J$12*((RAND()+RAND()+RAND()+RAND()+RAND()+RAND()+RAND()+RAND()+RAND()+RAND()+RAND()+RAND())-6))-1)+Real_MC_30Y!R$58)</x:f>
        <x:v>2443549.597507202</x:v>
      </x:c>
      <x:c r="S461" s="50" t="n">
        <x:f>MAX(0,R461*(1+EXP((LN(1+Real_MC_30Y!$J$11)-0.5*Real_MC_30Y!$J$12^2)+Real_MC_30Y!$J$12*((RAND()+RAND()+RAND()+RAND()+RAND()+RAND()+RAND()+RAND()+RAND()+RAND()+RAND()+RAND())-6))-1)+Real_MC_30Y!S$58)</x:f>
        <x:v>3072425.1830987954</x:v>
      </x:c>
      <x:c r="T461" s="50" t="n">
        <x:f>MAX(0,S461*(1+EXP((LN(1+Real_MC_30Y!$J$11)-0.5*Real_MC_30Y!$J$12^2)+Real_MC_30Y!$J$12*((RAND()+RAND()+RAND()+RAND()+RAND()+RAND()+RAND()+RAND()+RAND()+RAND()+RAND()+RAND())-6))-1)+Real_MC_30Y!T$58)</x:f>
        <x:v>2900727.904845674</x:v>
      </x:c>
      <x:c r="U461" s="50" t="n">
        <x:f>MAX(0,T461*(1+EXP((LN(1+Real_MC_30Y!$J$11)-0.5*Real_MC_30Y!$J$12^2)+Real_MC_30Y!$J$12*((RAND()+RAND()+RAND()+RAND()+RAND()+RAND()+RAND()+RAND()+RAND()+RAND()+RAND()+RAND())-6))-1)+Real_MC_30Y!U$58)</x:f>
        <x:v>2856493.9193821466</x:v>
      </x:c>
      <x:c r="V461" s="50" t="n">
        <x:f>MAX(0,U461*(1+EXP((LN(1+Real_MC_30Y!$J$11)-0.5*Real_MC_30Y!$J$12^2)+Real_MC_30Y!$J$12*((RAND()+RAND()+RAND()+RAND()+RAND()+RAND()+RAND()+RAND()+RAND()+RAND()+RAND()+RAND())-6))-1)+Real_MC_30Y!V$58)</x:f>
        <x:v>3095752.3780132765</x:v>
      </x:c>
      <x:c r="W461" s="50" t="n">
        <x:f>MAX(0,V461*(1+EXP((LN(1+Real_MC_30Y!$J$11)-0.5*Real_MC_30Y!$J$12^2)+Real_MC_30Y!$J$12*((RAND()+RAND()+RAND()+RAND()+RAND()+RAND()+RAND()+RAND()+RAND()+RAND()+RAND()+RAND())-6))-1)+Real_MC_30Y!W$58)</x:f>
        <x:v>3657588.0678447094</x:v>
      </x:c>
      <x:c r="X461" s="50" t="n">
        <x:f>MAX(0,W461*(1+EXP((LN(1+Real_MC_30Y!$J$11)-0.5*Real_MC_30Y!$J$12^2)+Real_MC_30Y!$J$12*((RAND()+RAND()+RAND()+RAND()+RAND()+RAND()+RAND()+RAND()+RAND()+RAND()+RAND()+RAND())-6))-1)+Real_MC_30Y!X$58)</x:f>
        <x:v>3345328.2837250773</x:v>
      </x:c>
      <x:c r="Y461" s="50" t="n">
        <x:f>MAX(0,X461*(1+EXP((LN(1+Real_MC_30Y!$J$11)-0.5*Real_MC_30Y!$J$12^2)+Real_MC_30Y!$J$12*((RAND()+RAND()+RAND()+RAND()+RAND()+RAND()+RAND()+RAND()+RAND()+RAND()+RAND()+RAND())-6))-1)+Real_MC_30Y!Y$58)</x:f>
        <x:v>3499079.281687044</x:v>
      </x:c>
      <x:c r="Z461" s="50" t="n">
        <x:f>MAX(0,Y461*(1+EXP((LN(1+Real_MC_30Y!$J$11)-0.5*Real_MC_30Y!$J$12^2)+Real_MC_30Y!$J$12*((RAND()+RAND()+RAND()+RAND()+RAND()+RAND()+RAND()+RAND()+RAND()+RAND()+RAND()+RAND())-6))-1)+Real_MC_30Y!Z$58)</x:f>
        <x:v>5025763.519685779</x:v>
      </x:c>
      <x:c r="AA461" s="50" t="n">
        <x:f>MAX(0,Z461*(1+EXP((LN(1+Real_MC_30Y!$J$11)-0.5*Real_MC_30Y!$J$12^2)+Real_MC_30Y!$J$12*((RAND()+RAND()+RAND()+RAND()+RAND()+RAND()+RAND()+RAND()+RAND()+RAND()+RAND()+RAND())-6))-1)+Real_MC_30Y!AA$58)</x:f>
        <x:v>6945106.397757874</x:v>
      </x:c>
      <x:c r="AB461" s="50" t="n">
        <x:f>MAX(0,AA461*(1+EXP((LN(1+Real_MC_30Y!$J$11)-0.5*Real_MC_30Y!$J$12^2)+Real_MC_30Y!$J$12*((RAND()+RAND()+RAND()+RAND()+RAND()+RAND()+RAND()+RAND()+RAND()+RAND()+RAND()+RAND())-6))-1)+Real_MC_30Y!AB$58)</x:f>
        <x:v>9355962.801688885</x:v>
      </x:c>
      <x:c r="AC461" s="50" t="n">
        <x:f>MAX(0,AB461*(1+EXP((LN(1+Real_MC_30Y!$J$11)-0.5*Real_MC_30Y!$J$12^2)+Real_MC_30Y!$J$12*((RAND()+RAND()+RAND()+RAND()+RAND()+RAND()+RAND()+RAND()+RAND()+RAND()+RAND()+RAND())-6))-1)+Real_MC_30Y!AC$58)</x:f>
        <x:v>8780637.73507119</x:v>
      </x:c>
      <x:c r="AD461" s="50" t="n">
        <x:f>MAX(0,AC461*(1+EXP((LN(1+Real_MC_30Y!$J$11)-0.5*Real_MC_30Y!$J$12^2)+Real_MC_30Y!$J$12*((RAND()+RAND()+RAND()+RAND()+RAND()+RAND()+RAND()+RAND()+RAND()+RAND()+RAND()+RAND())-6))-1)+Real_MC_30Y!AD$58)</x:f>
        <x:v>8894385.391336916</x:v>
      </x:c>
      <x:c r="AE461" s="50" t="n">
        <x:f>MAX(0,AD461*(1+EXP((LN(1+Real_MC_30Y!$J$11)-0.5*Real_MC_30Y!$J$12^2)+Real_MC_30Y!$J$12*((RAND()+RAND()+RAND()+RAND()+RAND()+RAND()+RAND()+RAND()+RAND()+RAND()+RAND()+RAND())-6))-1)+Real_MC_30Y!AE$58)</x:f>
        <x:v>10276713.702407638</x:v>
      </x:c>
      <x:c r="AF461" s="50" t="n">
        <x:f>MAX(0,AE461*(1+EXP((LN(1+Real_MC_30Y!$J$11)-0.5*Real_MC_30Y!$J$12^2)+Real_MC_30Y!$J$12*((RAND()+RAND()+RAND()+RAND()+RAND()+RAND()+RAND()+RAND()+RAND()+RAND()+RAND()+RAND())-6))-1)+Real_MC_30Y!AF$58)</x:f>
        <x:v>11816326.482032947</x:v>
      </x:c>
    </x:row>
    <x:row r="462">
      <x:c r="A462">
        <x:v>458</x:v>
      </x:c>
      <x:c r="B462" s="50" t="n">
        <x:f>MAX(0,Liquidity_30Y!$C$14+Real_MC_30Y!B$57-Real_MC_30Y!B$56)</x:f>
        <x:v>1029031.25</x:v>
      </x:c>
      <x:c r="C462" s="50" t="n">
        <x:f>MAX(0,B462*(1+EXP((LN(1+Real_MC_30Y!$J$11)-0.5*Real_MC_30Y!$J$12^2)+Real_MC_30Y!$J$12*((RAND()+RAND()+RAND()+RAND()+RAND()+RAND()+RAND()+RAND()+RAND()+RAND()+RAND()+RAND())-6))-1)+Real_MC_30Y!C$58)</x:f>
        <x:v>1335295.1192866215</x:v>
      </x:c>
      <x:c r="D462" s="50" t="n">
        <x:f>MAX(0,C462*(1+EXP((LN(1+Real_MC_30Y!$J$11)-0.5*Real_MC_30Y!$J$12^2)+Real_MC_30Y!$J$12*((RAND()+RAND()+RAND()+RAND()+RAND()+RAND()+RAND()+RAND()+RAND()+RAND()+RAND()+RAND())-6))-1)+Real_MC_30Y!D$58)</x:f>
        <x:v>933647.4866788532</x:v>
      </x:c>
      <x:c r="E462" s="50" t="n">
        <x:f>MAX(0,D462*(1+EXP((LN(1+Real_MC_30Y!$J$11)-0.5*Real_MC_30Y!$J$12^2)+Real_MC_30Y!$J$12*((RAND()+RAND()+RAND()+RAND()+RAND()+RAND()+RAND()+RAND()+RAND()+RAND()+RAND()+RAND())-6))-1)+Real_MC_30Y!E$58)</x:f>
        <x:v>1018474.6893102517</x:v>
      </x:c>
      <x:c r="F462" s="50" t="n">
        <x:f>MAX(0,E462*(1+EXP((LN(1+Real_MC_30Y!$J$11)-0.5*Real_MC_30Y!$J$12^2)+Real_MC_30Y!$J$12*((RAND()+RAND()+RAND()+RAND()+RAND()+RAND()+RAND()+RAND()+RAND()+RAND()+RAND()+RAND())-6))-1)+Real_MC_30Y!F$58)</x:f>
        <x:v>1132541.9945330708</x:v>
      </x:c>
      <x:c r="G462" s="50" t="n">
        <x:f>MAX(0,F462*(1+EXP((LN(1+Real_MC_30Y!$J$11)-0.5*Real_MC_30Y!$J$12^2)+Real_MC_30Y!$J$12*((RAND()+RAND()+RAND()+RAND()+RAND()+RAND()+RAND()+RAND()+RAND()+RAND()+RAND()+RAND())-6))-1)+Real_MC_30Y!G$58)</x:f>
        <x:v>1067582.713955481</x:v>
      </x:c>
      <x:c r="H462" s="50" t="n">
        <x:f>MAX(0,G462*(1+EXP((LN(1+Real_MC_30Y!$J$11)-0.5*Real_MC_30Y!$J$12^2)+Real_MC_30Y!$J$12*((RAND()+RAND()+RAND()+RAND()+RAND()+RAND()+RAND()+RAND()+RAND()+RAND()+RAND()+RAND())-6))-1)+Real_MC_30Y!H$58)</x:f>
        <x:v>1238529.5900982933</x:v>
      </x:c>
      <x:c r="I462" s="50" t="n">
        <x:f>MAX(0,H462*(1+EXP((LN(1+Real_MC_30Y!$J$11)-0.5*Real_MC_30Y!$J$12^2)+Real_MC_30Y!$J$12*((RAND()+RAND()+RAND()+RAND()+RAND()+RAND()+RAND()+RAND()+RAND()+RAND()+RAND()+RAND())-6))-1)+Real_MC_30Y!I$58)</x:f>
        <x:v>1190997.8514823176</x:v>
      </x:c>
      <x:c r="J462" s="50" t="n">
        <x:f>MAX(0,I462*(1+EXP((LN(1+Real_MC_30Y!$J$11)-0.5*Real_MC_30Y!$J$12^2)+Real_MC_30Y!$J$12*((RAND()+RAND()+RAND()+RAND()+RAND()+RAND()+RAND()+RAND()+RAND()+RAND()+RAND()+RAND())-6))-1)+Real_MC_30Y!J$58)</x:f>
        <x:v>1281359.094262632</x:v>
      </x:c>
      <x:c r="K462" s="50" t="n">
        <x:f>MAX(0,J462*(1+EXP((LN(1+Real_MC_30Y!$J$11)-0.5*Real_MC_30Y!$J$12^2)+Real_MC_30Y!$J$12*((RAND()+RAND()+RAND()+RAND()+RAND()+RAND()+RAND()+RAND()+RAND()+RAND()+RAND()+RAND())-6))-1)+Real_MC_30Y!K$58)</x:f>
        <x:v>1366279.3052268804</x:v>
      </x:c>
      <x:c r="L462" s="50" t="n">
        <x:f>MAX(0,K462*(1+EXP((LN(1+Real_MC_30Y!$J$11)-0.5*Real_MC_30Y!$J$12^2)+Real_MC_30Y!$J$12*((RAND()+RAND()+RAND()+RAND()+RAND()+RAND()+RAND()+RAND()+RAND()+RAND()+RAND()+RAND())-6))-1)+Real_MC_30Y!L$58)</x:f>
        <x:v>1780814.556830149</x:v>
      </x:c>
      <x:c r="M462" s="50" t="n">
        <x:f>MAX(0,L462*(1+EXP((LN(1+Real_MC_30Y!$J$11)-0.5*Real_MC_30Y!$J$12^2)+Real_MC_30Y!$J$12*((RAND()+RAND()+RAND()+RAND()+RAND()+RAND()+RAND()+RAND()+RAND()+RAND()+RAND()+RAND())-6))-1)+Real_MC_30Y!M$58)</x:f>
        <x:v>2061258.091924668</x:v>
      </x:c>
      <x:c r="N462" s="50" t="n">
        <x:f>MAX(0,M462*(1+EXP((LN(1+Real_MC_30Y!$J$11)-0.5*Real_MC_30Y!$J$12^2)+Real_MC_30Y!$J$12*((RAND()+RAND()+RAND()+RAND()+RAND()+RAND()+RAND()+RAND()+RAND()+RAND()+RAND()+RAND())-6))-1)+Real_MC_30Y!N$58)</x:f>
        <x:v>2239741.58106207</x:v>
      </x:c>
      <x:c r="O462" s="50" t="n">
        <x:f>MAX(0,N462*(1+EXP((LN(1+Real_MC_30Y!$J$11)-0.5*Real_MC_30Y!$J$12^2)+Real_MC_30Y!$J$12*((RAND()+RAND()+RAND()+RAND()+RAND()+RAND()+RAND()+RAND()+RAND()+RAND()+RAND()+RAND())-6))-1)+Real_MC_30Y!O$58)</x:f>
        <x:v>2123871.756870856</x:v>
      </x:c>
      <x:c r="P462" s="50" t="n">
        <x:f>MAX(0,O462*(1+EXP((LN(1+Real_MC_30Y!$J$11)-0.5*Real_MC_30Y!$J$12^2)+Real_MC_30Y!$J$12*((RAND()+RAND()+RAND()+RAND()+RAND()+RAND()+RAND()+RAND()+RAND()+RAND()+RAND()+RAND())-6))-1)+Real_MC_30Y!P$58)</x:f>
        <x:v>2334053.1815081965</x:v>
      </x:c>
      <x:c r="Q462" s="50" t="n">
        <x:f>MAX(0,P462*(1+EXP((LN(1+Real_MC_30Y!$J$11)-0.5*Real_MC_30Y!$J$12^2)+Real_MC_30Y!$J$12*((RAND()+RAND()+RAND()+RAND()+RAND()+RAND()+RAND()+RAND()+RAND()+RAND()+RAND()+RAND())-6))-1)+Real_MC_30Y!Q$58)</x:f>
        <x:v>2587422.699085186</x:v>
      </x:c>
      <x:c r="R462" s="50" t="n">
        <x:f>MAX(0,Q462*(1+EXP((LN(1+Real_MC_30Y!$J$11)-0.5*Real_MC_30Y!$J$12^2)+Real_MC_30Y!$J$12*((RAND()+RAND()+RAND()+RAND()+RAND()+RAND()+RAND()+RAND()+RAND()+RAND()+RAND()+RAND())-6))-1)+Real_MC_30Y!R$58)</x:f>
        <x:v>2379227.362971618</x:v>
      </x:c>
      <x:c r="S462" s="50" t="n">
        <x:f>MAX(0,R462*(1+EXP((LN(1+Real_MC_30Y!$J$11)-0.5*Real_MC_30Y!$J$12^2)+Real_MC_30Y!$J$12*((RAND()+RAND()+RAND()+RAND()+RAND()+RAND()+RAND()+RAND()+RAND()+RAND()+RAND()+RAND())-6))-1)+Real_MC_30Y!S$58)</x:f>
        <x:v>2388969.076109751</x:v>
      </x:c>
      <x:c r="T462" s="50" t="n">
        <x:f>MAX(0,S462*(1+EXP((LN(1+Real_MC_30Y!$J$11)-0.5*Real_MC_30Y!$J$12^2)+Real_MC_30Y!$J$12*((RAND()+RAND()+RAND()+RAND()+RAND()+RAND()+RAND()+RAND()+RAND()+RAND()+RAND()+RAND())-6))-1)+Real_MC_30Y!T$58)</x:f>
        <x:v>2563528.658127322</x:v>
      </x:c>
      <x:c r="U462" s="50" t="n">
        <x:f>MAX(0,T462*(1+EXP((LN(1+Real_MC_30Y!$J$11)-0.5*Real_MC_30Y!$J$12^2)+Real_MC_30Y!$J$12*((RAND()+RAND()+RAND()+RAND()+RAND()+RAND()+RAND()+RAND()+RAND()+RAND()+RAND()+RAND())-6))-1)+Real_MC_30Y!U$58)</x:f>
        <x:v>2932030.39051945</x:v>
      </x:c>
      <x:c r="V462" s="50" t="n">
        <x:f>MAX(0,U462*(1+EXP((LN(1+Real_MC_30Y!$J$11)-0.5*Real_MC_30Y!$J$12^2)+Real_MC_30Y!$J$12*((RAND()+RAND()+RAND()+RAND()+RAND()+RAND()+RAND()+RAND()+RAND()+RAND()+RAND()+RAND())-6))-1)+Real_MC_30Y!V$58)</x:f>
        <x:v>3581596.6467374237</x:v>
      </x:c>
      <x:c r="W462" s="50" t="n">
        <x:f>MAX(0,V462*(1+EXP((LN(1+Real_MC_30Y!$J$11)-0.5*Real_MC_30Y!$J$12^2)+Real_MC_30Y!$J$12*((RAND()+RAND()+RAND()+RAND()+RAND()+RAND()+RAND()+RAND()+RAND()+RAND()+RAND()+RAND())-6))-1)+Real_MC_30Y!W$58)</x:f>
        <x:v>3817027.799048801</x:v>
      </x:c>
      <x:c r="X462" s="50" t="n">
        <x:f>MAX(0,W462*(1+EXP((LN(1+Real_MC_30Y!$J$11)-0.5*Real_MC_30Y!$J$12^2)+Real_MC_30Y!$J$12*((RAND()+RAND()+RAND()+RAND()+RAND()+RAND()+RAND()+RAND()+RAND()+RAND()+RAND()+RAND())-6))-1)+Real_MC_30Y!X$58)</x:f>
        <x:v>3620415.1714813234</x:v>
      </x:c>
      <x:c r="Y462" s="50" t="n">
        <x:f>MAX(0,X462*(1+EXP((LN(1+Real_MC_30Y!$J$11)-0.5*Real_MC_30Y!$J$12^2)+Real_MC_30Y!$J$12*((RAND()+RAND()+RAND()+RAND()+RAND()+RAND()+RAND()+RAND()+RAND()+RAND()+RAND()+RAND())-6))-1)+Real_MC_30Y!Y$58)</x:f>
        <x:v>3440053.17354979</x:v>
      </x:c>
      <x:c r="Z462" s="50" t="n">
        <x:f>MAX(0,Y462*(1+EXP((LN(1+Real_MC_30Y!$J$11)-0.5*Real_MC_30Y!$J$12^2)+Real_MC_30Y!$J$12*((RAND()+RAND()+RAND()+RAND()+RAND()+RAND()+RAND()+RAND()+RAND()+RAND()+RAND()+RAND())-6))-1)+Real_MC_30Y!Z$58)</x:f>
        <x:v>3142934.6625992283</x:v>
      </x:c>
      <x:c r="AA462" s="50" t="n">
        <x:f>MAX(0,Z462*(1+EXP((LN(1+Real_MC_30Y!$J$11)-0.5*Real_MC_30Y!$J$12^2)+Real_MC_30Y!$J$12*((RAND()+RAND()+RAND()+RAND()+RAND()+RAND()+RAND()+RAND()+RAND()+RAND()+RAND()+RAND())-6))-1)+Real_MC_30Y!AA$58)</x:f>
        <x:v>2922715.4817555696</x:v>
      </x:c>
      <x:c r="AB462" s="50" t="n">
        <x:f>MAX(0,AA462*(1+EXP((LN(1+Real_MC_30Y!$J$11)-0.5*Real_MC_30Y!$J$12^2)+Real_MC_30Y!$J$12*((RAND()+RAND()+RAND()+RAND()+RAND()+RAND()+RAND()+RAND()+RAND()+RAND()+RAND()+RAND())-6))-1)+Real_MC_30Y!AB$58)</x:f>
        <x:v>2234130.786047631</x:v>
      </x:c>
      <x:c r="AC462" s="50" t="n">
        <x:f>MAX(0,AB462*(1+EXP((LN(1+Real_MC_30Y!$J$11)-0.5*Real_MC_30Y!$J$12^2)+Real_MC_30Y!$J$12*((RAND()+RAND()+RAND()+RAND()+RAND()+RAND()+RAND()+RAND()+RAND()+RAND()+RAND()+RAND())-6))-1)+Real_MC_30Y!AC$58)</x:f>
        <x:v>2944544.048040541</x:v>
      </x:c>
      <x:c r="AD462" s="50" t="n">
        <x:f>MAX(0,AC462*(1+EXP((LN(1+Real_MC_30Y!$J$11)-0.5*Real_MC_30Y!$J$12^2)+Real_MC_30Y!$J$12*((RAND()+RAND()+RAND()+RAND()+RAND()+RAND()+RAND()+RAND()+RAND()+RAND()+RAND()+RAND())-6))-1)+Real_MC_30Y!AD$58)</x:f>
        <x:v>3122398.245995245</x:v>
      </x:c>
      <x:c r="AE462" s="50" t="n">
        <x:f>MAX(0,AD462*(1+EXP((LN(1+Real_MC_30Y!$J$11)-0.5*Real_MC_30Y!$J$12^2)+Real_MC_30Y!$J$12*((RAND()+RAND()+RAND()+RAND()+RAND()+RAND()+RAND()+RAND()+RAND()+RAND()+RAND()+RAND())-6))-1)+Real_MC_30Y!AE$58)</x:f>
        <x:v>2500175.9491678127</x:v>
      </x:c>
      <x:c r="AF462" s="50" t="n">
        <x:f>MAX(0,AE462*(1+EXP((LN(1+Real_MC_30Y!$J$11)-0.5*Real_MC_30Y!$J$12^2)+Real_MC_30Y!$J$12*((RAND()+RAND()+RAND()+RAND()+RAND()+RAND()+RAND()+RAND()+RAND()+RAND()+RAND()+RAND())-6))-1)+Real_MC_30Y!AF$58)</x:f>
        <x:v>2107034.300170383</x:v>
      </x:c>
    </x:row>
    <x:row r="463">
      <x:c r="A463">
        <x:v>459</x:v>
      </x:c>
      <x:c r="B463" s="50" t="n">
        <x:f>MAX(0,Liquidity_30Y!$C$14+Real_MC_30Y!B$57-Real_MC_30Y!B$56)</x:f>
        <x:v>1029031.25</x:v>
      </x:c>
      <x:c r="C463" s="50" t="n">
        <x:f>MAX(0,B463*(1+EXP((LN(1+Real_MC_30Y!$J$11)-0.5*Real_MC_30Y!$J$12^2)+Real_MC_30Y!$J$12*((RAND()+RAND()+RAND()+RAND()+RAND()+RAND()+RAND()+RAND()+RAND()+RAND()+RAND()+RAND())-6))-1)+Real_MC_30Y!C$58)</x:f>
        <x:v>988929.8350890643</x:v>
      </x:c>
      <x:c r="D463" s="50" t="n">
        <x:f>MAX(0,C463*(1+EXP((LN(1+Real_MC_30Y!$J$11)-0.5*Real_MC_30Y!$J$12^2)+Real_MC_30Y!$J$12*((RAND()+RAND()+RAND()+RAND()+RAND()+RAND()+RAND()+RAND()+RAND()+RAND()+RAND()+RAND())-6))-1)+Real_MC_30Y!D$58)</x:f>
        <x:v>963925.5471487909</x:v>
      </x:c>
      <x:c r="E463" s="50" t="n">
        <x:f>MAX(0,D463*(1+EXP((LN(1+Real_MC_30Y!$J$11)-0.5*Real_MC_30Y!$J$12^2)+Real_MC_30Y!$J$12*((RAND()+RAND()+RAND()+RAND()+RAND()+RAND()+RAND()+RAND()+RAND()+RAND()+RAND()+RAND())-6))-1)+Real_MC_30Y!E$58)</x:f>
        <x:v>979073.1413189871</x:v>
      </x:c>
      <x:c r="F463" s="50" t="n">
        <x:f>MAX(0,E463*(1+EXP((LN(1+Real_MC_30Y!$J$11)-0.5*Real_MC_30Y!$J$12^2)+Real_MC_30Y!$J$12*((RAND()+RAND()+RAND()+RAND()+RAND()+RAND()+RAND()+RAND()+RAND()+RAND()+RAND()+RAND())-6))-1)+Real_MC_30Y!F$58)</x:f>
        <x:v>1050907.6747603905</x:v>
      </x:c>
      <x:c r="G463" s="50" t="n">
        <x:f>MAX(0,F463*(1+EXP((LN(1+Real_MC_30Y!$J$11)-0.5*Real_MC_30Y!$J$12^2)+Real_MC_30Y!$J$12*((RAND()+RAND()+RAND()+RAND()+RAND()+RAND()+RAND()+RAND()+RAND()+RAND()+RAND()+RAND())-6))-1)+Real_MC_30Y!G$58)</x:f>
        <x:v>1162812.8982822131</x:v>
      </x:c>
      <x:c r="H463" s="50" t="n">
        <x:f>MAX(0,G463*(1+EXP((LN(1+Real_MC_30Y!$J$11)-0.5*Real_MC_30Y!$J$12^2)+Real_MC_30Y!$J$12*((RAND()+RAND()+RAND()+RAND()+RAND()+RAND()+RAND()+RAND()+RAND()+RAND()+RAND()+RAND())-6))-1)+Real_MC_30Y!H$58)</x:f>
        <x:v>1612667.2184386377</x:v>
      </x:c>
      <x:c r="I463" s="50" t="n">
        <x:f>MAX(0,H463*(1+EXP((LN(1+Real_MC_30Y!$J$11)-0.5*Real_MC_30Y!$J$12^2)+Real_MC_30Y!$J$12*((RAND()+RAND()+RAND()+RAND()+RAND()+RAND()+RAND()+RAND()+RAND()+RAND()+RAND()+RAND())-6))-1)+Real_MC_30Y!I$58)</x:f>
        <x:v>1504420.4903458636</x:v>
      </x:c>
      <x:c r="J463" s="50" t="n">
        <x:f>MAX(0,I463*(1+EXP((LN(1+Real_MC_30Y!$J$11)-0.5*Real_MC_30Y!$J$12^2)+Real_MC_30Y!$J$12*((RAND()+RAND()+RAND()+RAND()+RAND()+RAND()+RAND()+RAND()+RAND()+RAND()+RAND()+RAND())-6))-1)+Real_MC_30Y!J$58)</x:f>
        <x:v>1736260.0097812684</x:v>
      </x:c>
      <x:c r="K463" s="50" t="n">
        <x:f>MAX(0,J463*(1+EXP((LN(1+Real_MC_30Y!$J$11)-0.5*Real_MC_30Y!$J$12^2)+Real_MC_30Y!$J$12*((RAND()+RAND()+RAND()+RAND()+RAND()+RAND()+RAND()+RAND()+RAND()+RAND()+RAND()+RAND())-6))-1)+Real_MC_30Y!K$58)</x:f>
        <x:v>1325079.3421225422</x:v>
      </x:c>
      <x:c r="L463" s="50" t="n">
        <x:f>MAX(0,K463*(1+EXP((LN(1+Real_MC_30Y!$J$11)-0.5*Real_MC_30Y!$J$12^2)+Real_MC_30Y!$J$12*((RAND()+RAND()+RAND()+RAND()+RAND()+RAND()+RAND()+RAND()+RAND()+RAND()+RAND()+RAND())-6))-1)+Real_MC_30Y!L$58)</x:f>
        <x:v>1147303.6348161958</x:v>
      </x:c>
      <x:c r="M463" s="50" t="n">
        <x:f>MAX(0,L463*(1+EXP((LN(1+Real_MC_30Y!$J$11)-0.5*Real_MC_30Y!$J$12^2)+Real_MC_30Y!$J$12*((RAND()+RAND()+RAND()+RAND()+RAND()+RAND()+RAND()+RAND()+RAND()+RAND()+RAND()+RAND())-6))-1)+Real_MC_30Y!M$58)</x:f>
        <x:v>1253001.6852222227</x:v>
      </x:c>
      <x:c r="N463" s="50" t="n">
        <x:f>MAX(0,M463*(1+EXP((LN(1+Real_MC_30Y!$J$11)-0.5*Real_MC_30Y!$J$12^2)+Real_MC_30Y!$J$12*((RAND()+RAND()+RAND()+RAND()+RAND()+RAND()+RAND()+RAND()+RAND()+RAND()+RAND()+RAND())-6))-1)+Real_MC_30Y!N$58)</x:f>
        <x:v>1247804.0032593776</x:v>
      </x:c>
      <x:c r="O463" s="50" t="n">
        <x:f>MAX(0,N463*(1+EXP((LN(1+Real_MC_30Y!$J$11)-0.5*Real_MC_30Y!$J$12^2)+Real_MC_30Y!$J$12*((RAND()+RAND()+RAND()+RAND()+RAND()+RAND()+RAND()+RAND()+RAND()+RAND()+RAND()+RAND())-6))-1)+Real_MC_30Y!O$58)</x:f>
        <x:v>1396235.7929040238</x:v>
      </x:c>
      <x:c r="P463" s="50" t="n">
        <x:f>MAX(0,O463*(1+EXP((LN(1+Real_MC_30Y!$J$11)-0.5*Real_MC_30Y!$J$12^2)+Real_MC_30Y!$J$12*((RAND()+RAND()+RAND()+RAND()+RAND()+RAND()+RAND()+RAND()+RAND()+RAND()+RAND()+RAND())-6))-1)+Real_MC_30Y!P$58)</x:f>
        <x:v>1569155.7511548684</x:v>
      </x:c>
      <x:c r="Q463" s="50" t="n">
        <x:f>MAX(0,P463*(1+EXP((LN(1+Real_MC_30Y!$J$11)-0.5*Real_MC_30Y!$J$12^2)+Real_MC_30Y!$J$12*((RAND()+RAND()+RAND()+RAND()+RAND()+RAND()+RAND()+RAND()+RAND()+RAND()+RAND()+RAND())-6))-1)+Real_MC_30Y!Q$58)</x:f>
        <x:v>1598050.1552961892</x:v>
      </x:c>
      <x:c r="R463" s="50" t="n">
        <x:f>MAX(0,Q463*(1+EXP((LN(1+Real_MC_30Y!$J$11)-0.5*Real_MC_30Y!$J$12^2)+Real_MC_30Y!$J$12*((RAND()+RAND()+RAND()+RAND()+RAND()+RAND()+RAND()+RAND()+RAND()+RAND()+RAND()+RAND())-6))-1)+Real_MC_30Y!R$58)</x:f>
        <x:v>1846567.2887473532</x:v>
      </x:c>
      <x:c r="S463" s="50" t="n">
        <x:f>MAX(0,R463*(1+EXP((LN(1+Real_MC_30Y!$J$11)-0.5*Real_MC_30Y!$J$12^2)+Real_MC_30Y!$J$12*((RAND()+RAND()+RAND()+RAND()+RAND()+RAND()+RAND()+RAND()+RAND()+RAND()+RAND()+RAND())-6))-1)+Real_MC_30Y!S$58)</x:f>
        <x:v>2313451.4380578664</x:v>
      </x:c>
      <x:c r="T463" s="50" t="n">
        <x:f>MAX(0,S463*(1+EXP((LN(1+Real_MC_30Y!$J$11)-0.5*Real_MC_30Y!$J$12^2)+Real_MC_30Y!$J$12*((RAND()+RAND()+RAND()+RAND()+RAND()+RAND()+RAND()+RAND()+RAND()+RAND()+RAND()+RAND())-6))-1)+Real_MC_30Y!T$58)</x:f>
        <x:v>2057555.8970696586</x:v>
      </x:c>
      <x:c r="U463" s="50" t="n">
        <x:f>MAX(0,T463*(1+EXP((LN(1+Real_MC_30Y!$J$11)-0.5*Real_MC_30Y!$J$12^2)+Real_MC_30Y!$J$12*((RAND()+RAND()+RAND()+RAND()+RAND()+RAND()+RAND()+RAND()+RAND()+RAND()+RAND()+RAND())-6))-1)+Real_MC_30Y!U$58)</x:f>
        <x:v>1812673.308082033</x:v>
      </x:c>
      <x:c r="V463" s="50" t="n">
        <x:f>MAX(0,U463*(1+EXP((LN(1+Real_MC_30Y!$J$11)-0.5*Real_MC_30Y!$J$12^2)+Real_MC_30Y!$J$12*((RAND()+RAND()+RAND()+RAND()+RAND()+RAND()+RAND()+RAND()+RAND()+RAND()+RAND()+RAND())-6))-1)+Real_MC_30Y!V$58)</x:f>
        <x:v>1735456.475188128</x:v>
      </x:c>
      <x:c r="W463" s="50" t="n">
        <x:f>MAX(0,V463*(1+EXP((LN(1+Real_MC_30Y!$J$11)-0.5*Real_MC_30Y!$J$12^2)+Real_MC_30Y!$J$12*((RAND()+RAND()+RAND()+RAND()+RAND()+RAND()+RAND()+RAND()+RAND()+RAND()+RAND()+RAND())-6))-1)+Real_MC_30Y!W$58)</x:f>
        <x:v>1480783.1238722845</x:v>
      </x:c>
      <x:c r="X463" s="50" t="n">
        <x:f>MAX(0,W463*(1+EXP((LN(1+Real_MC_30Y!$J$11)-0.5*Real_MC_30Y!$J$12^2)+Real_MC_30Y!$J$12*((RAND()+RAND()+RAND()+RAND()+RAND()+RAND()+RAND()+RAND()+RAND()+RAND()+RAND()+RAND())-6))-1)+Real_MC_30Y!X$58)</x:f>
        <x:v>1420083.1360523214</x:v>
      </x:c>
      <x:c r="Y463" s="50" t="n">
        <x:f>MAX(0,X463*(1+EXP((LN(1+Real_MC_30Y!$J$11)-0.5*Real_MC_30Y!$J$12^2)+Real_MC_30Y!$J$12*((RAND()+RAND()+RAND()+RAND()+RAND()+RAND()+RAND()+RAND()+RAND()+RAND()+RAND()+RAND())-6))-1)+Real_MC_30Y!Y$58)</x:f>
        <x:v>1811400.6951232078</x:v>
      </x:c>
      <x:c r="Z463" s="50" t="n">
        <x:f>MAX(0,Y463*(1+EXP((LN(1+Real_MC_30Y!$J$11)-0.5*Real_MC_30Y!$J$12^2)+Real_MC_30Y!$J$12*((RAND()+RAND()+RAND()+RAND()+RAND()+RAND()+RAND()+RAND()+RAND()+RAND()+RAND()+RAND())-6))-1)+Real_MC_30Y!Z$58)</x:f>
        <x:v>2031993.708375335</x:v>
      </x:c>
      <x:c r="AA463" s="50" t="n">
        <x:f>MAX(0,Z463*(1+EXP((LN(1+Real_MC_30Y!$J$11)-0.5*Real_MC_30Y!$J$12^2)+Real_MC_30Y!$J$12*((RAND()+RAND()+RAND()+RAND()+RAND()+RAND()+RAND()+RAND()+RAND()+RAND()+RAND()+RAND())-6))-1)+Real_MC_30Y!AA$58)</x:f>
        <x:v>2280285.557941204</x:v>
      </x:c>
      <x:c r="AB463" s="50" t="n">
        <x:f>MAX(0,AA463*(1+EXP((LN(1+Real_MC_30Y!$J$11)-0.5*Real_MC_30Y!$J$12^2)+Real_MC_30Y!$J$12*((RAND()+RAND()+RAND()+RAND()+RAND()+RAND()+RAND()+RAND()+RAND()+RAND()+RAND()+RAND())-6))-1)+Real_MC_30Y!AB$58)</x:f>
        <x:v>2244008.4701588578</x:v>
      </x:c>
      <x:c r="AC463" s="50" t="n">
        <x:f>MAX(0,AB463*(1+EXP((LN(1+Real_MC_30Y!$J$11)-0.5*Real_MC_30Y!$J$12^2)+Real_MC_30Y!$J$12*((RAND()+RAND()+RAND()+RAND()+RAND()+RAND()+RAND()+RAND()+RAND()+RAND()+RAND()+RAND())-6))-1)+Real_MC_30Y!AC$58)</x:f>
        <x:v>2223355.26642521</x:v>
      </x:c>
      <x:c r="AD463" s="50" t="n">
        <x:f>MAX(0,AC463*(1+EXP((LN(1+Real_MC_30Y!$J$11)-0.5*Real_MC_30Y!$J$12^2)+Real_MC_30Y!$J$12*((RAND()+RAND()+RAND()+RAND()+RAND()+RAND()+RAND()+RAND()+RAND()+RAND()+RAND()+RAND())-6))-1)+Real_MC_30Y!AD$58)</x:f>
        <x:v>2411541.311758609</x:v>
      </x:c>
      <x:c r="AE463" s="50" t="n">
        <x:f>MAX(0,AD463*(1+EXP((LN(1+Real_MC_30Y!$J$11)-0.5*Real_MC_30Y!$J$12^2)+Real_MC_30Y!$J$12*((RAND()+RAND()+RAND()+RAND()+RAND()+RAND()+RAND()+RAND()+RAND()+RAND()+RAND()+RAND())-6))-1)+Real_MC_30Y!AE$58)</x:f>
        <x:v>1892146.2504136176</x:v>
      </x:c>
      <x:c r="AF463" s="50" t="n">
        <x:f>MAX(0,AE463*(1+EXP((LN(1+Real_MC_30Y!$J$11)-0.5*Real_MC_30Y!$J$12^2)+Real_MC_30Y!$J$12*((RAND()+RAND()+RAND()+RAND()+RAND()+RAND()+RAND()+RAND()+RAND()+RAND()+RAND()+RAND())-6))-1)+Real_MC_30Y!AF$58)</x:f>
        <x:v>2200706.8440688644</x:v>
      </x:c>
    </x:row>
    <x:row r="464">
      <x:c r="A464">
        <x:v>460</x:v>
      </x:c>
      <x:c r="B464" s="50" t="n">
        <x:f>MAX(0,Liquidity_30Y!$C$14+Real_MC_30Y!B$57-Real_MC_30Y!B$56)</x:f>
        <x:v>1029031.25</x:v>
      </x:c>
      <x:c r="C464" s="50" t="n">
        <x:f>MAX(0,B464*(1+EXP((LN(1+Real_MC_30Y!$J$11)-0.5*Real_MC_30Y!$J$12^2)+Real_MC_30Y!$J$12*((RAND()+RAND()+RAND()+RAND()+RAND()+RAND()+RAND()+RAND()+RAND()+RAND()+RAND()+RAND())-6))-1)+Real_MC_30Y!C$58)</x:f>
        <x:v>1379187.6589982393</x:v>
      </x:c>
      <x:c r="D464" s="50" t="n">
        <x:f>MAX(0,C464*(1+EXP((LN(1+Real_MC_30Y!$J$11)-0.5*Real_MC_30Y!$J$12^2)+Real_MC_30Y!$J$12*((RAND()+RAND()+RAND()+RAND()+RAND()+RAND()+RAND()+RAND()+RAND()+RAND()+RAND()+RAND())-6))-1)+Real_MC_30Y!D$58)</x:f>
        <x:v>1868834.3348599796</x:v>
      </x:c>
      <x:c r="E464" s="50" t="n">
        <x:f>MAX(0,D464*(1+EXP((LN(1+Real_MC_30Y!$J$11)-0.5*Real_MC_30Y!$J$12^2)+Real_MC_30Y!$J$12*((RAND()+RAND()+RAND()+RAND()+RAND()+RAND()+RAND()+RAND()+RAND()+RAND()+RAND()+RAND())-6))-1)+Real_MC_30Y!E$58)</x:f>
        <x:v>1788823.9445010414</x:v>
      </x:c>
      <x:c r="F464" s="50" t="n">
        <x:f>MAX(0,E464*(1+EXP((LN(1+Real_MC_30Y!$J$11)-0.5*Real_MC_30Y!$J$12^2)+Real_MC_30Y!$J$12*((RAND()+RAND()+RAND()+RAND()+RAND()+RAND()+RAND()+RAND()+RAND()+RAND()+RAND()+RAND())-6))-1)+Real_MC_30Y!F$58)</x:f>
        <x:v>2052711.3997854555</x:v>
      </x:c>
      <x:c r="G464" s="50" t="n">
        <x:f>MAX(0,F464*(1+EXP((LN(1+Real_MC_30Y!$J$11)-0.5*Real_MC_30Y!$J$12^2)+Real_MC_30Y!$J$12*((RAND()+RAND()+RAND()+RAND()+RAND()+RAND()+RAND()+RAND()+RAND()+RAND()+RAND()+RAND())-6))-1)+Real_MC_30Y!G$58)</x:f>
        <x:v>2211145.415170726</x:v>
      </x:c>
      <x:c r="H464" s="50" t="n">
        <x:f>MAX(0,G464*(1+EXP((LN(1+Real_MC_30Y!$J$11)-0.5*Real_MC_30Y!$J$12^2)+Real_MC_30Y!$J$12*((RAND()+RAND()+RAND()+RAND()+RAND()+RAND()+RAND()+RAND()+RAND()+RAND()+RAND()+RAND())-6))-1)+Real_MC_30Y!H$58)</x:f>
        <x:v>2734707.0541402423</x:v>
      </x:c>
      <x:c r="I464" s="50" t="n">
        <x:f>MAX(0,H464*(1+EXP((LN(1+Real_MC_30Y!$J$11)-0.5*Real_MC_30Y!$J$12^2)+Real_MC_30Y!$J$12*((RAND()+RAND()+RAND()+RAND()+RAND()+RAND()+RAND()+RAND()+RAND()+RAND()+RAND()+RAND())-6))-1)+Real_MC_30Y!I$58)</x:f>
        <x:v>2766482.3867770443</x:v>
      </x:c>
      <x:c r="J464" s="50" t="n">
        <x:f>MAX(0,I464*(1+EXP((LN(1+Real_MC_30Y!$J$11)-0.5*Real_MC_30Y!$J$12^2)+Real_MC_30Y!$J$12*((RAND()+RAND()+RAND()+RAND()+RAND()+RAND()+RAND()+RAND()+RAND()+RAND()+RAND()+RAND())-6))-1)+Real_MC_30Y!J$58)</x:f>
        <x:v>1931077.965516699</x:v>
      </x:c>
      <x:c r="K464" s="50" t="n">
        <x:f>MAX(0,J464*(1+EXP((LN(1+Real_MC_30Y!$J$11)-0.5*Real_MC_30Y!$J$12^2)+Real_MC_30Y!$J$12*((RAND()+RAND()+RAND()+RAND()+RAND()+RAND()+RAND()+RAND()+RAND()+RAND()+RAND()+RAND())-6))-1)+Real_MC_30Y!K$58)</x:f>
        <x:v>1903084.2103061394</x:v>
      </x:c>
      <x:c r="L464" s="50" t="n">
        <x:f>MAX(0,K464*(1+EXP((LN(1+Real_MC_30Y!$J$11)-0.5*Real_MC_30Y!$J$12^2)+Real_MC_30Y!$J$12*((RAND()+RAND()+RAND()+RAND()+RAND()+RAND()+RAND()+RAND()+RAND()+RAND()+RAND()+RAND())-6))-1)+Real_MC_30Y!L$58)</x:f>
        <x:v>2128015.6780975303</x:v>
      </x:c>
      <x:c r="M464" s="50" t="n">
        <x:f>MAX(0,L464*(1+EXP((LN(1+Real_MC_30Y!$J$11)-0.5*Real_MC_30Y!$J$12^2)+Real_MC_30Y!$J$12*((RAND()+RAND()+RAND()+RAND()+RAND()+RAND()+RAND()+RAND()+RAND()+RAND()+RAND()+RAND())-6))-1)+Real_MC_30Y!M$58)</x:f>
        <x:v>2314244.506086617</x:v>
      </x:c>
      <x:c r="N464" s="50" t="n">
        <x:f>MAX(0,M464*(1+EXP((LN(1+Real_MC_30Y!$J$11)-0.5*Real_MC_30Y!$J$12^2)+Real_MC_30Y!$J$12*((RAND()+RAND()+RAND()+RAND()+RAND()+RAND()+RAND()+RAND()+RAND()+RAND()+RAND()+RAND())-6))-1)+Real_MC_30Y!N$58)</x:f>
        <x:v>2455047.230751038</x:v>
      </x:c>
      <x:c r="O464" s="50" t="n">
        <x:f>MAX(0,N464*(1+EXP((LN(1+Real_MC_30Y!$J$11)-0.5*Real_MC_30Y!$J$12^2)+Real_MC_30Y!$J$12*((RAND()+RAND()+RAND()+RAND()+RAND()+RAND()+RAND()+RAND()+RAND()+RAND()+RAND()+RAND())-6))-1)+Real_MC_30Y!O$58)</x:f>
        <x:v>3511312.173678075</x:v>
      </x:c>
      <x:c r="P464" s="50" t="n">
        <x:f>MAX(0,O464*(1+EXP((LN(1+Real_MC_30Y!$J$11)-0.5*Real_MC_30Y!$J$12^2)+Real_MC_30Y!$J$12*((RAND()+RAND()+RAND()+RAND()+RAND()+RAND()+RAND()+RAND()+RAND()+RAND()+RAND()+RAND())-6))-1)+Real_MC_30Y!P$58)</x:f>
        <x:v>3550993.84611176</x:v>
      </x:c>
      <x:c r="Q464" s="50" t="n">
        <x:f>MAX(0,P464*(1+EXP((LN(1+Real_MC_30Y!$J$11)-0.5*Real_MC_30Y!$J$12^2)+Real_MC_30Y!$J$12*((RAND()+RAND()+RAND()+RAND()+RAND()+RAND()+RAND()+RAND()+RAND()+RAND()+RAND()+RAND())-6))-1)+Real_MC_30Y!Q$58)</x:f>
        <x:v>4465352.572395894</x:v>
      </x:c>
      <x:c r="R464" s="50" t="n">
        <x:f>MAX(0,Q464*(1+EXP((LN(1+Real_MC_30Y!$J$11)-0.5*Real_MC_30Y!$J$12^2)+Real_MC_30Y!$J$12*((RAND()+RAND()+RAND()+RAND()+RAND()+RAND()+RAND()+RAND()+RAND()+RAND()+RAND()+RAND())-6))-1)+Real_MC_30Y!R$58)</x:f>
        <x:v>3904005.967211259</x:v>
      </x:c>
      <x:c r="S464" s="50" t="n">
        <x:f>MAX(0,R464*(1+EXP((LN(1+Real_MC_30Y!$J$11)-0.5*Real_MC_30Y!$J$12^2)+Real_MC_30Y!$J$12*((RAND()+RAND()+RAND()+RAND()+RAND()+RAND()+RAND()+RAND()+RAND()+RAND()+RAND()+RAND())-6))-1)+Real_MC_30Y!S$58)</x:f>
        <x:v>4411407.097604327</x:v>
      </x:c>
      <x:c r="T464" s="50" t="n">
        <x:f>MAX(0,S464*(1+EXP((LN(1+Real_MC_30Y!$J$11)-0.5*Real_MC_30Y!$J$12^2)+Real_MC_30Y!$J$12*((RAND()+RAND()+RAND()+RAND()+RAND()+RAND()+RAND()+RAND()+RAND()+RAND()+RAND()+RAND())-6))-1)+Real_MC_30Y!T$58)</x:f>
        <x:v>5427599.5801525405</x:v>
      </x:c>
      <x:c r="U464" s="50" t="n">
        <x:f>MAX(0,T464*(1+EXP((LN(1+Real_MC_30Y!$J$11)-0.5*Real_MC_30Y!$J$12^2)+Real_MC_30Y!$J$12*((RAND()+RAND()+RAND()+RAND()+RAND()+RAND()+RAND()+RAND()+RAND()+RAND()+RAND()+RAND())-6))-1)+Real_MC_30Y!U$58)</x:f>
        <x:v>6450379.624411872</x:v>
      </x:c>
      <x:c r="V464" s="50" t="n">
        <x:f>MAX(0,U464*(1+EXP((LN(1+Real_MC_30Y!$J$11)-0.5*Real_MC_30Y!$J$12^2)+Real_MC_30Y!$J$12*((RAND()+RAND()+RAND()+RAND()+RAND()+RAND()+RAND()+RAND()+RAND()+RAND()+RAND()+RAND())-6))-1)+Real_MC_30Y!V$58)</x:f>
        <x:v>7040501.685843912</x:v>
      </x:c>
      <x:c r="W464" s="50" t="n">
        <x:f>MAX(0,V464*(1+EXP((LN(1+Real_MC_30Y!$J$11)-0.5*Real_MC_30Y!$J$12^2)+Real_MC_30Y!$J$12*((RAND()+RAND()+RAND()+RAND()+RAND()+RAND()+RAND()+RAND()+RAND()+RAND()+RAND()+RAND())-6))-1)+Real_MC_30Y!W$58)</x:f>
        <x:v>7023985.349002477</x:v>
      </x:c>
      <x:c r="X464" s="50" t="n">
        <x:f>MAX(0,W464*(1+EXP((LN(1+Real_MC_30Y!$J$11)-0.5*Real_MC_30Y!$J$12^2)+Real_MC_30Y!$J$12*((RAND()+RAND()+RAND()+RAND()+RAND()+RAND()+RAND()+RAND()+RAND()+RAND()+RAND()+RAND())-6))-1)+Real_MC_30Y!X$58)</x:f>
        <x:v>7266596.987722029</x:v>
      </x:c>
      <x:c r="Y464" s="50" t="n">
        <x:f>MAX(0,X464*(1+EXP((LN(1+Real_MC_30Y!$J$11)-0.5*Real_MC_30Y!$J$12^2)+Real_MC_30Y!$J$12*((RAND()+RAND()+RAND()+RAND()+RAND()+RAND()+RAND()+RAND()+RAND()+RAND()+RAND()+RAND())-6))-1)+Real_MC_30Y!Y$58)</x:f>
        <x:v>7806682.841145344</x:v>
      </x:c>
      <x:c r="Z464" s="50" t="n">
        <x:f>MAX(0,Y464*(1+EXP((LN(1+Real_MC_30Y!$J$11)-0.5*Real_MC_30Y!$J$12^2)+Real_MC_30Y!$J$12*((RAND()+RAND()+RAND()+RAND()+RAND()+RAND()+RAND()+RAND()+RAND()+RAND()+RAND()+RAND())-6))-1)+Real_MC_30Y!Z$58)</x:f>
        <x:v>8805715.377029832</x:v>
      </x:c>
      <x:c r="AA464" s="50" t="n">
        <x:f>MAX(0,Z464*(1+EXP((LN(1+Real_MC_30Y!$J$11)-0.5*Real_MC_30Y!$J$12^2)+Real_MC_30Y!$J$12*((RAND()+RAND()+RAND()+RAND()+RAND()+RAND()+RAND()+RAND()+RAND()+RAND()+RAND()+RAND())-6))-1)+Real_MC_30Y!AA$58)</x:f>
        <x:v>10729759.845314309</x:v>
      </x:c>
      <x:c r="AB464" s="50" t="n">
        <x:f>MAX(0,AA464*(1+EXP((LN(1+Real_MC_30Y!$J$11)-0.5*Real_MC_30Y!$J$12^2)+Real_MC_30Y!$J$12*((RAND()+RAND()+RAND()+RAND()+RAND()+RAND()+RAND()+RAND()+RAND()+RAND()+RAND()+RAND())-6))-1)+Real_MC_30Y!AB$58)</x:f>
        <x:v>10488635.737458874</x:v>
      </x:c>
      <x:c r="AC464" s="50" t="n">
        <x:f>MAX(0,AB464*(1+EXP((LN(1+Real_MC_30Y!$J$11)-0.5*Real_MC_30Y!$J$12^2)+Real_MC_30Y!$J$12*((RAND()+RAND()+RAND()+RAND()+RAND()+RAND()+RAND()+RAND()+RAND()+RAND()+RAND()+RAND())-6))-1)+Real_MC_30Y!AC$58)</x:f>
        <x:v>9794380.762843449</x:v>
      </x:c>
      <x:c r="AD464" s="50" t="n">
        <x:f>MAX(0,AC464*(1+EXP((LN(1+Real_MC_30Y!$J$11)-0.5*Real_MC_30Y!$J$12^2)+Real_MC_30Y!$J$12*((RAND()+RAND()+RAND()+RAND()+RAND()+RAND()+RAND()+RAND()+RAND()+RAND()+RAND()+RAND())-6))-1)+Real_MC_30Y!AD$58)</x:f>
        <x:v>10193604.420587417</x:v>
      </x:c>
      <x:c r="AE464" s="50" t="n">
        <x:f>MAX(0,AD464*(1+EXP((LN(1+Real_MC_30Y!$J$11)-0.5*Real_MC_30Y!$J$12^2)+Real_MC_30Y!$J$12*((RAND()+RAND()+RAND()+RAND()+RAND()+RAND()+RAND()+RAND()+RAND()+RAND()+RAND()+RAND())-6))-1)+Real_MC_30Y!AE$58)</x:f>
        <x:v>10801667.262994042</x:v>
      </x:c>
      <x:c r="AF464" s="50" t="n">
        <x:f>MAX(0,AE464*(1+EXP((LN(1+Real_MC_30Y!$J$11)-0.5*Real_MC_30Y!$J$12^2)+Real_MC_30Y!$J$12*((RAND()+RAND()+RAND()+RAND()+RAND()+RAND()+RAND()+RAND()+RAND()+RAND()+RAND()+RAND())-6))-1)+Real_MC_30Y!AF$58)</x:f>
        <x:v>8865504.05137727</x:v>
      </x:c>
    </x:row>
    <x:row r="465">
      <x:c r="A465">
        <x:v>461</x:v>
      </x:c>
      <x:c r="B465" s="50" t="n">
        <x:f>MAX(0,Liquidity_30Y!$C$14+Real_MC_30Y!B$57-Real_MC_30Y!B$56)</x:f>
        <x:v>1029031.25</x:v>
      </x:c>
      <x:c r="C465" s="50" t="n">
        <x:f>MAX(0,B465*(1+EXP((LN(1+Real_MC_30Y!$J$11)-0.5*Real_MC_30Y!$J$12^2)+Real_MC_30Y!$J$12*((RAND()+RAND()+RAND()+RAND()+RAND()+RAND()+RAND()+RAND()+RAND()+RAND()+RAND()+RAND())-6))-1)+Real_MC_30Y!C$58)</x:f>
        <x:v>1069247.0777769024</x:v>
      </x:c>
      <x:c r="D465" s="50" t="n">
        <x:f>MAX(0,C465*(1+EXP((LN(1+Real_MC_30Y!$J$11)-0.5*Real_MC_30Y!$J$12^2)+Real_MC_30Y!$J$12*((RAND()+RAND()+RAND()+RAND()+RAND()+RAND()+RAND()+RAND()+RAND()+RAND()+RAND()+RAND())-6))-1)+Real_MC_30Y!D$58)</x:f>
        <x:v>1116455.034125787</x:v>
      </x:c>
      <x:c r="E465" s="50" t="n">
        <x:f>MAX(0,D465*(1+EXP((LN(1+Real_MC_30Y!$J$11)-0.5*Real_MC_30Y!$J$12^2)+Real_MC_30Y!$J$12*((RAND()+RAND()+RAND()+RAND()+RAND()+RAND()+RAND()+RAND()+RAND()+RAND()+RAND()+RAND())-6))-1)+Real_MC_30Y!E$58)</x:f>
        <x:v>1271194.460440784</x:v>
      </x:c>
      <x:c r="F465" s="50" t="n">
        <x:f>MAX(0,E465*(1+EXP((LN(1+Real_MC_30Y!$J$11)-0.5*Real_MC_30Y!$J$12^2)+Real_MC_30Y!$J$12*((RAND()+RAND()+RAND()+RAND()+RAND()+RAND()+RAND()+RAND()+RAND()+RAND()+RAND()+RAND())-6))-1)+Real_MC_30Y!F$58)</x:f>
        <x:v>1326978.0848013153</x:v>
      </x:c>
      <x:c r="G465" s="50" t="n">
        <x:f>MAX(0,F465*(1+EXP((LN(1+Real_MC_30Y!$J$11)-0.5*Real_MC_30Y!$J$12^2)+Real_MC_30Y!$J$12*((RAND()+RAND()+RAND()+RAND()+RAND()+RAND()+RAND()+RAND()+RAND()+RAND()+RAND()+RAND())-6))-1)+Real_MC_30Y!G$58)</x:f>
        <x:v>1666815.958590116</x:v>
      </x:c>
      <x:c r="H465" s="50" t="n">
        <x:f>MAX(0,G465*(1+EXP((LN(1+Real_MC_30Y!$J$11)-0.5*Real_MC_30Y!$J$12^2)+Real_MC_30Y!$J$12*((RAND()+RAND()+RAND()+RAND()+RAND()+RAND()+RAND()+RAND()+RAND()+RAND()+RAND()+RAND())-6))-1)+Real_MC_30Y!H$58)</x:f>
        <x:v>1892789.3876125198</x:v>
      </x:c>
      <x:c r="I465" s="50" t="n">
        <x:f>MAX(0,H465*(1+EXP((LN(1+Real_MC_30Y!$J$11)-0.5*Real_MC_30Y!$J$12^2)+Real_MC_30Y!$J$12*((RAND()+RAND()+RAND()+RAND()+RAND()+RAND()+RAND()+RAND()+RAND()+RAND()+RAND()+RAND())-6))-1)+Real_MC_30Y!I$58)</x:f>
        <x:v>1602577.859568357</x:v>
      </x:c>
      <x:c r="J465" s="50" t="n">
        <x:f>MAX(0,I465*(1+EXP((LN(1+Real_MC_30Y!$J$11)-0.5*Real_MC_30Y!$J$12^2)+Real_MC_30Y!$J$12*((RAND()+RAND()+RAND()+RAND()+RAND()+RAND()+RAND()+RAND()+RAND()+RAND()+RAND()+RAND())-6))-1)+Real_MC_30Y!J$58)</x:f>
        <x:v>1422764.6663200841</x:v>
      </x:c>
      <x:c r="K465" s="50" t="n">
        <x:f>MAX(0,J465*(1+EXP((LN(1+Real_MC_30Y!$J$11)-0.5*Real_MC_30Y!$J$12^2)+Real_MC_30Y!$J$12*((RAND()+RAND()+RAND()+RAND()+RAND()+RAND()+RAND()+RAND()+RAND()+RAND()+RAND()+RAND())-6))-1)+Real_MC_30Y!K$58)</x:f>
        <x:v>1416586.7008979484</x:v>
      </x:c>
      <x:c r="L465" s="50" t="n">
        <x:f>MAX(0,K465*(1+EXP((LN(1+Real_MC_30Y!$J$11)-0.5*Real_MC_30Y!$J$12^2)+Real_MC_30Y!$J$12*((RAND()+RAND()+RAND()+RAND()+RAND()+RAND()+RAND()+RAND()+RAND()+RAND()+RAND()+RAND())-6))-1)+Real_MC_30Y!L$58)</x:f>
        <x:v>1361514.2911989314</x:v>
      </x:c>
      <x:c r="M465" s="50" t="n">
        <x:f>MAX(0,L465*(1+EXP((LN(1+Real_MC_30Y!$J$11)-0.5*Real_MC_30Y!$J$12^2)+Real_MC_30Y!$J$12*((RAND()+RAND()+RAND()+RAND()+RAND()+RAND()+RAND()+RAND()+RAND()+RAND()+RAND()+RAND())-6))-1)+Real_MC_30Y!M$58)</x:f>
        <x:v>1391643.554751143</x:v>
      </x:c>
      <x:c r="N465" s="50" t="n">
        <x:f>MAX(0,M465*(1+EXP((LN(1+Real_MC_30Y!$J$11)-0.5*Real_MC_30Y!$J$12^2)+Real_MC_30Y!$J$12*((RAND()+RAND()+RAND()+RAND()+RAND()+RAND()+RAND()+RAND()+RAND()+RAND()+RAND()+RAND())-6))-1)+Real_MC_30Y!N$58)</x:f>
        <x:v>1458441.4256232348</x:v>
      </x:c>
      <x:c r="O465" s="50" t="n">
        <x:f>MAX(0,N465*(1+EXP((LN(1+Real_MC_30Y!$J$11)-0.5*Real_MC_30Y!$J$12^2)+Real_MC_30Y!$J$12*((RAND()+RAND()+RAND()+RAND()+RAND()+RAND()+RAND()+RAND()+RAND()+RAND()+RAND()+RAND())-6))-1)+Real_MC_30Y!O$58)</x:f>
        <x:v>1452156.4473858643</x:v>
      </x:c>
      <x:c r="P465" s="50" t="n">
        <x:f>MAX(0,O465*(1+EXP((LN(1+Real_MC_30Y!$J$11)-0.5*Real_MC_30Y!$J$12^2)+Real_MC_30Y!$J$12*((RAND()+RAND()+RAND()+RAND()+RAND()+RAND()+RAND()+RAND()+RAND()+RAND()+RAND()+RAND())-6))-1)+Real_MC_30Y!P$58)</x:f>
        <x:v>1371856.3159254023</x:v>
      </x:c>
      <x:c r="Q465" s="50" t="n">
        <x:f>MAX(0,P465*(1+EXP((LN(1+Real_MC_30Y!$J$11)-0.5*Real_MC_30Y!$J$12^2)+Real_MC_30Y!$J$12*((RAND()+RAND()+RAND()+RAND()+RAND()+RAND()+RAND()+RAND()+RAND()+RAND()+RAND()+RAND())-6))-1)+Real_MC_30Y!Q$58)</x:f>
        <x:v>1671560.068216458</x:v>
      </x:c>
      <x:c r="R465" s="50" t="n">
        <x:f>MAX(0,Q465*(1+EXP((LN(1+Real_MC_30Y!$J$11)-0.5*Real_MC_30Y!$J$12^2)+Real_MC_30Y!$J$12*((RAND()+RAND()+RAND()+RAND()+RAND()+RAND()+RAND()+RAND()+RAND()+RAND()+RAND()+RAND())-6))-1)+Real_MC_30Y!R$58)</x:f>
        <x:v>1824001.0501398556</x:v>
      </x:c>
      <x:c r="S465" s="50" t="n">
        <x:f>MAX(0,R465*(1+EXP((LN(1+Real_MC_30Y!$J$11)-0.5*Real_MC_30Y!$J$12^2)+Real_MC_30Y!$J$12*((RAND()+RAND()+RAND()+RAND()+RAND()+RAND()+RAND()+RAND()+RAND()+RAND()+RAND()+RAND())-6))-1)+Real_MC_30Y!S$58)</x:f>
        <x:v>1540819.1694414818</x:v>
      </x:c>
      <x:c r="T465" s="50" t="n">
        <x:f>MAX(0,S465*(1+EXP((LN(1+Real_MC_30Y!$J$11)-0.5*Real_MC_30Y!$J$12^2)+Real_MC_30Y!$J$12*((RAND()+RAND()+RAND()+RAND()+RAND()+RAND()+RAND()+RAND()+RAND()+RAND()+RAND()+RAND())-6))-1)+Real_MC_30Y!T$58)</x:f>
        <x:v>1168333.9812299502</x:v>
      </x:c>
      <x:c r="U465" s="50" t="n">
        <x:f>MAX(0,T465*(1+EXP((LN(1+Real_MC_30Y!$J$11)-0.5*Real_MC_30Y!$J$12^2)+Real_MC_30Y!$J$12*((RAND()+RAND()+RAND()+RAND()+RAND()+RAND()+RAND()+RAND()+RAND()+RAND()+RAND()+RAND())-6))-1)+Real_MC_30Y!U$58)</x:f>
        <x:v>1171264.395100581</x:v>
      </x:c>
      <x:c r="V465" s="50" t="n">
        <x:f>MAX(0,U465*(1+EXP((LN(1+Real_MC_30Y!$J$11)-0.5*Real_MC_30Y!$J$12^2)+Real_MC_30Y!$J$12*((RAND()+RAND()+RAND()+RAND()+RAND()+RAND()+RAND()+RAND()+RAND()+RAND()+RAND()+RAND())-6))-1)+Real_MC_30Y!V$58)</x:f>
        <x:v>1137540.5004838416</x:v>
      </x:c>
      <x:c r="W465" s="50" t="n">
        <x:f>MAX(0,V465*(1+EXP((LN(1+Real_MC_30Y!$J$11)-0.5*Real_MC_30Y!$J$12^2)+Real_MC_30Y!$J$12*((RAND()+RAND()+RAND()+RAND()+RAND()+RAND()+RAND()+RAND()+RAND()+RAND()+RAND()+RAND())-6))-1)+Real_MC_30Y!W$58)</x:f>
        <x:v>1401190.5100690403</x:v>
      </x:c>
      <x:c r="X465" s="50" t="n">
        <x:f>MAX(0,W465*(1+EXP((LN(1+Real_MC_30Y!$J$11)-0.5*Real_MC_30Y!$J$12^2)+Real_MC_30Y!$J$12*((RAND()+RAND()+RAND()+RAND()+RAND()+RAND()+RAND()+RAND()+RAND()+RAND()+RAND()+RAND())-6))-1)+Real_MC_30Y!X$58)</x:f>
        <x:v>1327209.875419662</x:v>
      </x:c>
      <x:c r="Y465" s="50" t="n">
        <x:f>MAX(0,X465*(1+EXP((LN(1+Real_MC_30Y!$J$11)-0.5*Real_MC_30Y!$J$12^2)+Real_MC_30Y!$J$12*((RAND()+RAND()+RAND()+RAND()+RAND()+RAND()+RAND()+RAND()+RAND()+RAND()+RAND()+RAND())-6))-1)+Real_MC_30Y!Y$58)</x:f>
        <x:v>1480395.7607166076</x:v>
      </x:c>
      <x:c r="Z465" s="50" t="n">
        <x:f>MAX(0,Y465*(1+EXP((LN(1+Real_MC_30Y!$J$11)-0.5*Real_MC_30Y!$J$12^2)+Real_MC_30Y!$J$12*((RAND()+RAND()+RAND()+RAND()+RAND()+RAND()+RAND()+RAND()+RAND()+RAND()+RAND()+RAND())-6))-1)+Real_MC_30Y!Z$58)</x:f>
        <x:v>1655258.7051615524</x:v>
      </x:c>
      <x:c r="AA465" s="50" t="n">
        <x:f>MAX(0,Z465*(1+EXP((LN(1+Real_MC_30Y!$J$11)-0.5*Real_MC_30Y!$J$12^2)+Real_MC_30Y!$J$12*((RAND()+RAND()+RAND()+RAND()+RAND()+RAND()+RAND()+RAND()+RAND()+RAND()+RAND()+RAND())-6))-1)+Real_MC_30Y!AA$58)</x:f>
        <x:v>1879184.1239231962</x:v>
      </x:c>
      <x:c r="AB465" s="50" t="n">
        <x:f>MAX(0,AA465*(1+EXP((LN(1+Real_MC_30Y!$J$11)-0.5*Real_MC_30Y!$J$12^2)+Real_MC_30Y!$J$12*((RAND()+RAND()+RAND()+RAND()+RAND()+RAND()+RAND()+RAND()+RAND()+RAND()+RAND()+RAND())-6))-1)+Real_MC_30Y!AB$58)</x:f>
        <x:v>2314099.890471318</x:v>
      </x:c>
      <x:c r="AC465" s="50" t="n">
        <x:f>MAX(0,AB465*(1+EXP((LN(1+Real_MC_30Y!$J$11)-0.5*Real_MC_30Y!$J$12^2)+Real_MC_30Y!$J$12*((RAND()+RAND()+RAND()+RAND()+RAND()+RAND()+RAND()+RAND()+RAND()+RAND()+RAND()+RAND())-6))-1)+Real_MC_30Y!AC$58)</x:f>
        <x:v>2551821.5564598492</x:v>
      </x:c>
      <x:c r="AD465" s="50" t="n">
        <x:f>MAX(0,AC465*(1+EXP((LN(1+Real_MC_30Y!$J$11)-0.5*Real_MC_30Y!$J$12^2)+Real_MC_30Y!$J$12*((RAND()+RAND()+RAND()+RAND()+RAND()+RAND()+RAND()+RAND()+RAND()+RAND()+RAND()+RAND())-6))-1)+Real_MC_30Y!AD$58)</x:f>
        <x:v>2687253.09932874</x:v>
      </x:c>
      <x:c r="AE465" s="50" t="n">
        <x:f>MAX(0,AD465*(1+EXP((LN(1+Real_MC_30Y!$J$11)-0.5*Real_MC_30Y!$J$12^2)+Real_MC_30Y!$J$12*((RAND()+RAND()+RAND()+RAND()+RAND()+RAND()+RAND()+RAND()+RAND()+RAND()+RAND()+RAND())-6))-1)+Real_MC_30Y!AE$58)</x:f>
        <x:v>3690995.169653031</x:v>
      </x:c>
      <x:c r="AF465" s="50" t="n">
        <x:f>MAX(0,AE465*(1+EXP((LN(1+Real_MC_30Y!$J$11)-0.5*Real_MC_30Y!$J$12^2)+Real_MC_30Y!$J$12*((RAND()+RAND()+RAND()+RAND()+RAND()+RAND()+RAND()+RAND()+RAND()+RAND()+RAND()+RAND())-6))-1)+Real_MC_30Y!AF$58)</x:f>
        <x:v>3725044.853253533</x:v>
      </x:c>
    </x:row>
    <x:row r="466">
      <x:c r="A466">
        <x:v>462</x:v>
      </x:c>
      <x:c r="B466" s="50" t="n">
        <x:f>MAX(0,Liquidity_30Y!$C$14+Real_MC_30Y!B$57-Real_MC_30Y!B$56)</x:f>
        <x:v>1029031.25</x:v>
      </x:c>
      <x:c r="C466" s="50" t="n">
        <x:f>MAX(0,B466*(1+EXP((LN(1+Real_MC_30Y!$J$11)-0.5*Real_MC_30Y!$J$12^2)+Real_MC_30Y!$J$12*((RAND()+RAND()+RAND()+RAND()+RAND()+RAND()+RAND()+RAND()+RAND()+RAND()+RAND()+RAND())-6))-1)+Real_MC_30Y!C$58)</x:f>
        <x:v>922086.5970640853</x:v>
      </x:c>
      <x:c r="D466" s="50" t="n">
        <x:f>MAX(0,C466*(1+EXP((LN(1+Real_MC_30Y!$J$11)-0.5*Real_MC_30Y!$J$12^2)+Real_MC_30Y!$J$12*((RAND()+RAND()+RAND()+RAND()+RAND()+RAND()+RAND()+RAND()+RAND()+RAND()+RAND()+RAND())-6))-1)+Real_MC_30Y!D$58)</x:f>
        <x:v>1033263.9202005891</x:v>
      </x:c>
      <x:c r="E466" s="50" t="n">
        <x:f>MAX(0,D466*(1+EXP((LN(1+Real_MC_30Y!$J$11)-0.5*Real_MC_30Y!$J$12^2)+Real_MC_30Y!$J$12*((RAND()+RAND()+RAND()+RAND()+RAND()+RAND()+RAND()+RAND()+RAND()+RAND()+RAND()+RAND())-6))-1)+Real_MC_30Y!E$58)</x:f>
        <x:v>1108990.3539249913</x:v>
      </x:c>
      <x:c r="F466" s="50" t="n">
        <x:f>MAX(0,E466*(1+EXP((LN(1+Real_MC_30Y!$J$11)-0.5*Real_MC_30Y!$J$12^2)+Real_MC_30Y!$J$12*((RAND()+RAND()+RAND()+RAND()+RAND()+RAND()+RAND()+RAND()+RAND()+RAND()+RAND()+RAND())-6))-1)+Real_MC_30Y!F$58)</x:f>
        <x:v>1335457.8467057</x:v>
      </x:c>
      <x:c r="G466" s="50" t="n">
        <x:f>MAX(0,F466*(1+EXP((LN(1+Real_MC_30Y!$J$11)-0.5*Real_MC_30Y!$J$12^2)+Real_MC_30Y!$J$12*((RAND()+RAND()+RAND()+RAND()+RAND()+RAND()+RAND()+RAND()+RAND()+RAND()+RAND()+RAND())-6))-1)+Real_MC_30Y!G$58)</x:f>
        <x:v>1746222.9844872837</x:v>
      </x:c>
      <x:c r="H466" s="50" t="n">
        <x:f>MAX(0,G466*(1+EXP((LN(1+Real_MC_30Y!$J$11)-0.5*Real_MC_30Y!$J$12^2)+Real_MC_30Y!$J$12*((RAND()+RAND()+RAND()+RAND()+RAND()+RAND()+RAND()+RAND()+RAND()+RAND()+RAND()+RAND())-6))-1)+Real_MC_30Y!H$58)</x:f>
        <x:v>1762353.0993349166</x:v>
      </x:c>
      <x:c r="I466" s="50" t="n">
        <x:f>MAX(0,H466*(1+EXP((LN(1+Real_MC_30Y!$J$11)-0.5*Real_MC_30Y!$J$12^2)+Real_MC_30Y!$J$12*((RAND()+RAND()+RAND()+RAND()+RAND()+RAND()+RAND()+RAND()+RAND()+RAND()+RAND()+RAND())-6))-1)+Real_MC_30Y!I$58)</x:f>
        <x:v>1745270.2057407068</x:v>
      </x:c>
      <x:c r="J466" s="50" t="n">
        <x:f>MAX(0,I466*(1+EXP((LN(1+Real_MC_30Y!$J$11)-0.5*Real_MC_30Y!$J$12^2)+Real_MC_30Y!$J$12*((RAND()+RAND()+RAND()+RAND()+RAND()+RAND()+RAND()+RAND()+RAND()+RAND()+RAND()+RAND())-6))-1)+Real_MC_30Y!J$58)</x:f>
        <x:v>1785225.190122961</x:v>
      </x:c>
      <x:c r="K466" s="50" t="n">
        <x:f>MAX(0,J466*(1+EXP((LN(1+Real_MC_30Y!$J$11)-0.5*Real_MC_30Y!$J$12^2)+Real_MC_30Y!$J$12*((RAND()+RAND()+RAND()+RAND()+RAND()+RAND()+RAND()+RAND()+RAND()+RAND()+RAND()+RAND())-6))-1)+Real_MC_30Y!K$58)</x:f>
        <x:v>1804449.2128392428</x:v>
      </x:c>
      <x:c r="L466" s="50" t="n">
        <x:f>MAX(0,K466*(1+EXP((LN(1+Real_MC_30Y!$J$11)-0.5*Real_MC_30Y!$J$12^2)+Real_MC_30Y!$J$12*((RAND()+RAND()+RAND()+RAND()+RAND()+RAND()+RAND()+RAND()+RAND()+RAND()+RAND()+RAND())-6))-1)+Real_MC_30Y!L$58)</x:f>
        <x:v>2156495.6414473187</x:v>
      </x:c>
      <x:c r="M466" s="50" t="n">
        <x:f>MAX(0,L466*(1+EXP((LN(1+Real_MC_30Y!$J$11)-0.5*Real_MC_30Y!$J$12^2)+Real_MC_30Y!$J$12*((RAND()+RAND()+RAND()+RAND()+RAND()+RAND()+RAND()+RAND()+RAND()+RAND()+RAND()+RAND())-6))-1)+Real_MC_30Y!M$58)</x:f>
        <x:v>1908515.4471793617</x:v>
      </x:c>
      <x:c r="N466" s="50" t="n">
        <x:f>MAX(0,M466*(1+EXP((LN(1+Real_MC_30Y!$J$11)-0.5*Real_MC_30Y!$J$12^2)+Real_MC_30Y!$J$12*((RAND()+RAND()+RAND()+RAND()+RAND()+RAND()+RAND()+RAND()+RAND()+RAND()+RAND()+RAND())-6))-1)+Real_MC_30Y!N$58)</x:f>
        <x:v>1989154.7711160365</x:v>
      </x:c>
      <x:c r="O466" s="50" t="n">
        <x:f>MAX(0,N466*(1+EXP((LN(1+Real_MC_30Y!$J$11)-0.5*Real_MC_30Y!$J$12^2)+Real_MC_30Y!$J$12*((RAND()+RAND()+RAND()+RAND()+RAND()+RAND()+RAND()+RAND()+RAND()+RAND()+RAND()+RAND())-6))-1)+Real_MC_30Y!O$58)</x:f>
        <x:v>2047568.8703459708</x:v>
      </x:c>
      <x:c r="P466" s="50" t="n">
        <x:f>MAX(0,O466*(1+EXP((LN(1+Real_MC_30Y!$J$11)-0.5*Real_MC_30Y!$J$12^2)+Real_MC_30Y!$J$12*((RAND()+RAND()+RAND()+RAND()+RAND()+RAND()+RAND()+RAND()+RAND()+RAND()+RAND()+RAND())-6))-1)+Real_MC_30Y!P$58)</x:f>
        <x:v>2294529.0399721437</x:v>
      </x:c>
      <x:c r="Q466" s="50" t="n">
        <x:f>MAX(0,P466*(1+EXP((LN(1+Real_MC_30Y!$J$11)-0.5*Real_MC_30Y!$J$12^2)+Real_MC_30Y!$J$12*((RAND()+RAND()+RAND()+RAND()+RAND()+RAND()+RAND()+RAND()+RAND()+RAND()+RAND()+RAND())-6))-1)+Real_MC_30Y!Q$58)</x:f>
        <x:v>1943900.4339960678</x:v>
      </x:c>
      <x:c r="R466" s="50" t="n">
        <x:f>MAX(0,Q466*(1+EXP((LN(1+Real_MC_30Y!$J$11)-0.5*Real_MC_30Y!$J$12^2)+Real_MC_30Y!$J$12*((RAND()+RAND()+RAND()+RAND()+RAND()+RAND()+RAND()+RAND()+RAND()+RAND()+RAND()+RAND())-6))-1)+Real_MC_30Y!R$58)</x:f>
        <x:v>1895467.725724812</x:v>
      </x:c>
      <x:c r="S466" s="50" t="n">
        <x:f>MAX(0,R466*(1+EXP((LN(1+Real_MC_30Y!$J$11)-0.5*Real_MC_30Y!$J$12^2)+Real_MC_30Y!$J$12*((RAND()+RAND()+RAND()+RAND()+RAND()+RAND()+RAND()+RAND()+RAND()+RAND()+RAND()+RAND())-6))-1)+Real_MC_30Y!S$58)</x:f>
        <x:v>1669193.9793569264</x:v>
      </x:c>
      <x:c r="T466" s="50" t="n">
        <x:f>MAX(0,S466*(1+EXP((LN(1+Real_MC_30Y!$J$11)-0.5*Real_MC_30Y!$J$12^2)+Real_MC_30Y!$J$12*((RAND()+RAND()+RAND()+RAND()+RAND()+RAND()+RAND()+RAND()+RAND()+RAND()+RAND()+RAND())-6))-1)+Real_MC_30Y!T$58)</x:f>
        <x:v>1643402.3093346693</x:v>
      </x:c>
      <x:c r="U466" s="50" t="n">
        <x:f>MAX(0,T466*(1+EXP((LN(1+Real_MC_30Y!$J$11)-0.5*Real_MC_30Y!$J$12^2)+Real_MC_30Y!$J$12*((RAND()+RAND()+RAND()+RAND()+RAND()+RAND()+RAND()+RAND()+RAND()+RAND()+RAND()+RAND())-6))-1)+Real_MC_30Y!U$58)</x:f>
        <x:v>1940122.0602028638</x:v>
      </x:c>
      <x:c r="V466" s="50" t="n">
        <x:f>MAX(0,U466*(1+EXP((LN(1+Real_MC_30Y!$J$11)-0.5*Real_MC_30Y!$J$12^2)+Real_MC_30Y!$J$12*((RAND()+RAND()+RAND()+RAND()+RAND()+RAND()+RAND()+RAND()+RAND()+RAND()+RAND()+RAND())-6))-1)+Real_MC_30Y!V$58)</x:f>
        <x:v>1659540.1705482868</x:v>
      </x:c>
      <x:c r="W466" s="50" t="n">
        <x:f>MAX(0,V466*(1+EXP((LN(1+Real_MC_30Y!$J$11)-0.5*Real_MC_30Y!$J$12^2)+Real_MC_30Y!$J$12*((RAND()+RAND()+RAND()+RAND()+RAND()+RAND()+RAND()+RAND()+RAND()+RAND()+RAND()+RAND())-6))-1)+Real_MC_30Y!W$58)</x:f>
        <x:v>2173777.769810968</x:v>
      </x:c>
      <x:c r="X466" s="50" t="n">
        <x:f>MAX(0,W466*(1+EXP((LN(1+Real_MC_30Y!$J$11)-0.5*Real_MC_30Y!$J$12^2)+Real_MC_30Y!$J$12*((RAND()+RAND()+RAND()+RAND()+RAND()+RAND()+RAND()+RAND()+RAND()+RAND()+RAND()+RAND())-6))-1)+Real_MC_30Y!X$58)</x:f>
        <x:v>2557521.958859098</x:v>
      </x:c>
      <x:c r="Y466" s="50" t="n">
        <x:f>MAX(0,X466*(1+EXP((LN(1+Real_MC_30Y!$J$11)-0.5*Real_MC_30Y!$J$12^2)+Real_MC_30Y!$J$12*((RAND()+RAND()+RAND()+RAND()+RAND()+RAND()+RAND()+RAND()+RAND()+RAND()+RAND()+RAND())-6))-1)+Real_MC_30Y!Y$58)</x:f>
        <x:v>2775099.1546955565</x:v>
      </x:c>
      <x:c r="Z466" s="50" t="n">
        <x:f>MAX(0,Y466*(1+EXP((LN(1+Real_MC_30Y!$J$11)-0.5*Real_MC_30Y!$J$12^2)+Real_MC_30Y!$J$12*((RAND()+RAND()+RAND()+RAND()+RAND()+RAND()+RAND()+RAND()+RAND()+RAND()+RAND()+RAND())-6))-1)+Real_MC_30Y!Z$58)</x:f>
        <x:v>2083955.5977288736</x:v>
      </x:c>
      <x:c r="AA466" s="50" t="n">
        <x:f>MAX(0,Z466*(1+EXP((LN(1+Real_MC_30Y!$J$11)-0.5*Real_MC_30Y!$J$12^2)+Real_MC_30Y!$J$12*((RAND()+RAND()+RAND()+RAND()+RAND()+RAND()+RAND()+RAND()+RAND()+RAND()+RAND()+RAND())-6))-1)+Real_MC_30Y!AA$58)</x:f>
        <x:v>2112421.9371160804</x:v>
      </x:c>
      <x:c r="AB466" s="50" t="n">
        <x:f>MAX(0,AA466*(1+EXP((LN(1+Real_MC_30Y!$J$11)-0.5*Real_MC_30Y!$J$12^2)+Real_MC_30Y!$J$12*((RAND()+RAND()+RAND()+RAND()+RAND()+RAND()+RAND()+RAND()+RAND()+RAND()+RAND()+RAND())-6))-1)+Real_MC_30Y!AB$58)</x:f>
        <x:v>2198933.7352096806</x:v>
      </x:c>
      <x:c r="AC466" s="50" t="n">
        <x:f>MAX(0,AB466*(1+EXP((LN(1+Real_MC_30Y!$J$11)-0.5*Real_MC_30Y!$J$12^2)+Real_MC_30Y!$J$12*((RAND()+RAND()+RAND()+RAND()+RAND()+RAND()+RAND()+RAND()+RAND()+RAND()+RAND()+RAND())-6))-1)+Real_MC_30Y!AC$58)</x:f>
        <x:v>2624838.543662086</x:v>
      </x:c>
      <x:c r="AD466" s="50" t="n">
        <x:f>MAX(0,AC466*(1+EXP((LN(1+Real_MC_30Y!$J$11)-0.5*Real_MC_30Y!$J$12^2)+Real_MC_30Y!$J$12*((RAND()+RAND()+RAND()+RAND()+RAND()+RAND()+RAND()+RAND()+RAND()+RAND()+RAND()+RAND())-6))-1)+Real_MC_30Y!AD$58)</x:f>
        <x:v>2812086.618529923</x:v>
      </x:c>
      <x:c r="AE466" s="50" t="n">
        <x:f>MAX(0,AD466*(1+EXP((LN(1+Real_MC_30Y!$J$11)-0.5*Real_MC_30Y!$J$12^2)+Real_MC_30Y!$J$12*((RAND()+RAND()+RAND()+RAND()+RAND()+RAND()+RAND()+RAND()+RAND()+RAND()+RAND()+RAND())-6))-1)+Real_MC_30Y!AE$58)</x:f>
        <x:v>3769967.861243217</x:v>
      </x:c>
      <x:c r="AF466" s="50" t="n">
        <x:f>MAX(0,AE466*(1+EXP((LN(1+Real_MC_30Y!$J$11)-0.5*Real_MC_30Y!$J$12^2)+Real_MC_30Y!$J$12*((RAND()+RAND()+RAND()+RAND()+RAND()+RAND()+RAND()+RAND()+RAND()+RAND()+RAND()+RAND())-6))-1)+Real_MC_30Y!AF$58)</x:f>
        <x:v>3469820.086801976</x:v>
      </x:c>
    </x:row>
    <x:row r="467">
      <x:c r="A467">
        <x:v>463</x:v>
      </x:c>
      <x:c r="B467" s="50" t="n">
        <x:f>MAX(0,Liquidity_30Y!$C$14+Real_MC_30Y!B$57-Real_MC_30Y!B$56)</x:f>
        <x:v>1029031.25</x:v>
      </x:c>
      <x:c r="C467" s="50" t="n">
        <x:f>MAX(0,B467*(1+EXP((LN(1+Real_MC_30Y!$J$11)-0.5*Real_MC_30Y!$J$12^2)+Real_MC_30Y!$J$12*((RAND()+RAND()+RAND()+RAND()+RAND()+RAND()+RAND()+RAND()+RAND()+RAND()+RAND()+RAND())-6))-1)+Real_MC_30Y!C$58)</x:f>
        <x:v>1055095.616816081</x:v>
      </x:c>
      <x:c r="D467" s="50" t="n">
        <x:f>MAX(0,C467*(1+EXP((LN(1+Real_MC_30Y!$J$11)-0.5*Real_MC_30Y!$J$12^2)+Real_MC_30Y!$J$12*((RAND()+RAND()+RAND()+RAND()+RAND()+RAND()+RAND()+RAND()+RAND()+RAND()+RAND()+RAND())-6))-1)+Real_MC_30Y!D$58)</x:f>
        <x:v>1294116.7076986975</x:v>
      </x:c>
      <x:c r="E467" s="50" t="n">
        <x:f>MAX(0,D467*(1+EXP((LN(1+Real_MC_30Y!$J$11)-0.5*Real_MC_30Y!$J$12^2)+Real_MC_30Y!$J$12*((RAND()+RAND()+RAND()+RAND()+RAND()+RAND()+RAND()+RAND()+RAND()+RAND()+RAND()+RAND())-6))-1)+Real_MC_30Y!E$58)</x:f>
        <x:v>1601856.951783854</x:v>
      </x:c>
      <x:c r="F467" s="50" t="n">
        <x:f>MAX(0,E467*(1+EXP((LN(1+Real_MC_30Y!$J$11)-0.5*Real_MC_30Y!$J$12^2)+Real_MC_30Y!$J$12*((RAND()+RAND()+RAND()+RAND()+RAND()+RAND()+RAND()+RAND()+RAND()+RAND()+RAND()+RAND())-6))-1)+Real_MC_30Y!F$58)</x:f>
        <x:v>1625591.994774344</x:v>
      </x:c>
      <x:c r="G467" s="50" t="n">
        <x:f>MAX(0,F467*(1+EXP((LN(1+Real_MC_30Y!$J$11)-0.5*Real_MC_30Y!$J$12^2)+Real_MC_30Y!$J$12*((RAND()+RAND()+RAND()+RAND()+RAND()+RAND()+RAND()+RAND()+RAND()+RAND()+RAND()+RAND())-6))-1)+Real_MC_30Y!G$58)</x:f>
        <x:v>1643349.8979426986</x:v>
      </x:c>
      <x:c r="H467" s="50" t="n">
        <x:f>MAX(0,G467*(1+EXP((LN(1+Real_MC_30Y!$J$11)-0.5*Real_MC_30Y!$J$12^2)+Real_MC_30Y!$J$12*((RAND()+RAND()+RAND()+RAND()+RAND()+RAND()+RAND()+RAND()+RAND()+RAND()+RAND()+RAND())-6))-1)+Real_MC_30Y!H$58)</x:f>
        <x:v>1846527.9932404826</x:v>
      </x:c>
      <x:c r="I467" s="50" t="n">
        <x:f>MAX(0,H467*(1+EXP((LN(1+Real_MC_30Y!$J$11)-0.5*Real_MC_30Y!$J$12^2)+Real_MC_30Y!$J$12*((RAND()+RAND()+RAND()+RAND()+RAND()+RAND()+RAND()+RAND()+RAND()+RAND()+RAND()+RAND())-6))-1)+Real_MC_30Y!I$58)</x:f>
        <x:v>1750163.4208801216</x:v>
      </x:c>
      <x:c r="J467" s="50" t="n">
        <x:f>MAX(0,I467*(1+EXP((LN(1+Real_MC_30Y!$J$11)-0.5*Real_MC_30Y!$J$12^2)+Real_MC_30Y!$J$12*((RAND()+RAND()+RAND()+RAND()+RAND()+RAND()+RAND()+RAND()+RAND()+RAND()+RAND()+RAND())-6))-1)+Real_MC_30Y!J$58)</x:f>
        <x:v>1690505.2981980834</x:v>
      </x:c>
      <x:c r="K467" s="50" t="n">
        <x:f>MAX(0,J467*(1+EXP((LN(1+Real_MC_30Y!$J$11)-0.5*Real_MC_30Y!$J$12^2)+Real_MC_30Y!$J$12*((RAND()+RAND()+RAND()+RAND()+RAND()+RAND()+RAND()+RAND()+RAND()+RAND()+RAND()+RAND())-6))-1)+Real_MC_30Y!K$58)</x:f>
        <x:v>1772906.8231583189</x:v>
      </x:c>
      <x:c r="L467" s="50" t="n">
        <x:f>MAX(0,K467*(1+EXP((LN(1+Real_MC_30Y!$J$11)-0.5*Real_MC_30Y!$J$12^2)+Real_MC_30Y!$J$12*((RAND()+RAND()+RAND()+RAND()+RAND()+RAND()+RAND()+RAND()+RAND()+RAND()+RAND()+RAND())-6))-1)+Real_MC_30Y!L$58)</x:f>
        <x:v>1771518.413111976</x:v>
      </x:c>
      <x:c r="M467" s="50" t="n">
        <x:f>MAX(0,L467*(1+EXP((LN(1+Real_MC_30Y!$J$11)-0.5*Real_MC_30Y!$J$12^2)+Real_MC_30Y!$J$12*((RAND()+RAND()+RAND()+RAND()+RAND()+RAND()+RAND()+RAND()+RAND()+RAND()+RAND()+RAND())-6))-1)+Real_MC_30Y!M$58)</x:f>
        <x:v>1874175.2652928408</x:v>
      </x:c>
      <x:c r="N467" s="50" t="n">
        <x:f>MAX(0,M467*(1+EXP((LN(1+Real_MC_30Y!$J$11)-0.5*Real_MC_30Y!$J$12^2)+Real_MC_30Y!$J$12*((RAND()+RAND()+RAND()+RAND()+RAND()+RAND()+RAND()+RAND()+RAND()+RAND()+RAND()+RAND())-6))-1)+Real_MC_30Y!N$58)</x:f>
        <x:v>2081467.3617467633</x:v>
      </x:c>
      <x:c r="O467" s="50" t="n">
        <x:f>MAX(0,N467*(1+EXP((LN(1+Real_MC_30Y!$J$11)-0.5*Real_MC_30Y!$J$12^2)+Real_MC_30Y!$J$12*((RAND()+RAND()+RAND()+RAND()+RAND()+RAND()+RAND()+RAND()+RAND()+RAND()+RAND()+RAND())-6))-1)+Real_MC_30Y!O$58)</x:f>
        <x:v>2315707.815688872</x:v>
      </x:c>
      <x:c r="P467" s="50" t="n">
        <x:f>MAX(0,O467*(1+EXP((LN(1+Real_MC_30Y!$J$11)-0.5*Real_MC_30Y!$J$12^2)+Real_MC_30Y!$J$12*((RAND()+RAND()+RAND()+RAND()+RAND()+RAND()+RAND()+RAND()+RAND()+RAND()+RAND()+RAND())-6))-1)+Real_MC_30Y!P$58)</x:f>
        <x:v>1802059.4376239555</x:v>
      </x:c>
      <x:c r="Q467" s="50" t="n">
        <x:f>MAX(0,P467*(1+EXP((LN(1+Real_MC_30Y!$J$11)-0.5*Real_MC_30Y!$J$12^2)+Real_MC_30Y!$J$12*((RAND()+RAND()+RAND()+RAND()+RAND()+RAND()+RAND()+RAND()+RAND()+RAND()+RAND()+RAND())-6))-1)+Real_MC_30Y!Q$58)</x:f>
        <x:v>2001260.3424591236</x:v>
      </x:c>
      <x:c r="R467" s="50" t="n">
        <x:f>MAX(0,Q467*(1+EXP((LN(1+Real_MC_30Y!$J$11)-0.5*Real_MC_30Y!$J$12^2)+Real_MC_30Y!$J$12*((RAND()+RAND()+RAND()+RAND()+RAND()+RAND()+RAND()+RAND()+RAND()+RAND()+RAND()+RAND())-6))-1)+Real_MC_30Y!R$58)</x:f>
        <x:v>1947878.325008917</x:v>
      </x:c>
      <x:c r="S467" s="50" t="n">
        <x:f>MAX(0,R467*(1+EXP((LN(1+Real_MC_30Y!$J$11)-0.5*Real_MC_30Y!$J$12^2)+Real_MC_30Y!$J$12*((RAND()+RAND()+RAND()+RAND()+RAND()+RAND()+RAND()+RAND()+RAND()+RAND()+RAND()+RAND())-6))-1)+Real_MC_30Y!S$58)</x:f>
        <x:v>2037643.9518751458</x:v>
      </x:c>
      <x:c r="T467" s="50" t="n">
        <x:f>MAX(0,S467*(1+EXP((LN(1+Real_MC_30Y!$J$11)-0.5*Real_MC_30Y!$J$12^2)+Real_MC_30Y!$J$12*((RAND()+RAND()+RAND()+RAND()+RAND()+RAND()+RAND()+RAND()+RAND()+RAND()+RAND()+RAND())-6))-1)+Real_MC_30Y!T$58)</x:f>
        <x:v>2263355.3101470885</x:v>
      </x:c>
      <x:c r="U467" s="50" t="n">
        <x:f>MAX(0,T467*(1+EXP((LN(1+Real_MC_30Y!$J$11)-0.5*Real_MC_30Y!$J$12^2)+Real_MC_30Y!$J$12*((RAND()+RAND()+RAND()+RAND()+RAND()+RAND()+RAND()+RAND()+RAND()+RAND()+RAND()+RAND())-6))-1)+Real_MC_30Y!U$58)</x:f>
        <x:v>2029127.062751639</x:v>
      </x:c>
      <x:c r="V467" s="50" t="n">
        <x:f>MAX(0,U467*(1+EXP((LN(1+Real_MC_30Y!$J$11)-0.5*Real_MC_30Y!$J$12^2)+Real_MC_30Y!$J$12*((RAND()+RAND()+RAND()+RAND()+RAND()+RAND()+RAND()+RAND()+RAND()+RAND()+RAND()+RAND())-6))-1)+Real_MC_30Y!V$58)</x:f>
        <x:v>2213110.618973648</x:v>
      </x:c>
      <x:c r="W467" s="50" t="n">
        <x:f>MAX(0,V467*(1+EXP((LN(1+Real_MC_30Y!$J$11)-0.5*Real_MC_30Y!$J$12^2)+Real_MC_30Y!$J$12*((RAND()+RAND()+RAND()+RAND()+RAND()+RAND()+RAND()+RAND()+RAND()+RAND()+RAND()+RAND())-6))-1)+Real_MC_30Y!W$58)</x:f>
        <x:v>2220088.8883226356</x:v>
      </x:c>
      <x:c r="X467" s="50" t="n">
        <x:f>MAX(0,W467*(1+EXP((LN(1+Real_MC_30Y!$J$11)-0.5*Real_MC_30Y!$J$12^2)+Real_MC_30Y!$J$12*((RAND()+RAND()+RAND()+RAND()+RAND()+RAND()+RAND()+RAND()+RAND()+RAND()+RAND()+RAND())-6))-1)+Real_MC_30Y!X$58)</x:f>
        <x:v>3153063.6418168936</x:v>
      </x:c>
      <x:c r="Y467" s="50" t="n">
        <x:f>MAX(0,X467*(1+EXP((LN(1+Real_MC_30Y!$J$11)-0.5*Real_MC_30Y!$J$12^2)+Real_MC_30Y!$J$12*((RAND()+RAND()+RAND()+RAND()+RAND()+RAND()+RAND()+RAND()+RAND()+RAND()+RAND()+RAND())-6))-1)+Real_MC_30Y!Y$58)</x:f>
        <x:v>3537449.0664453516</x:v>
      </x:c>
      <x:c r="Z467" s="50" t="n">
        <x:f>MAX(0,Y467*(1+EXP((LN(1+Real_MC_30Y!$J$11)-0.5*Real_MC_30Y!$J$12^2)+Real_MC_30Y!$J$12*((RAND()+RAND()+RAND()+RAND()+RAND()+RAND()+RAND()+RAND()+RAND()+RAND()+RAND()+RAND())-6))-1)+Real_MC_30Y!Z$58)</x:f>
        <x:v>4029429.141518758</x:v>
      </x:c>
      <x:c r="AA467" s="50" t="n">
        <x:f>MAX(0,Z467*(1+EXP((LN(1+Real_MC_30Y!$J$11)-0.5*Real_MC_30Y!$J$12^2)+Real_MC_30Y!$J$12*((RAND()+RAND()+RAND()+RAND()+RAND()+RAND()+RAND()+RAND()+RAND()+RAND()+RAND()+RAND())-6))-1)+Real_MC_30Y!AA$58)</x:f>
        <x:v>5109021.750134285</x:v>
      </x:c>
      <x:c r="AB467" s="50" t="n">
        <x:f>MAX(0,AA467*(1+EXP((LN(1+Real_MC_30Y!$J$11)-0.5*Real_MC_30Y!$J$12^2)+Real_MC_30Y!$J$12*((RAND()+RAND()+RAND()+RAND()+RAND()+RAND()+RAND()+RAND()+RAND()+RAND()+RAND()+RAND())-6))-1)+Real_MC_30Y!AB$58)</x:f>
        <x:v>4920461.019114492</x:v>
      </x:c>
      <x:c r="AC467" s="50" t="n">
        <x:f>MAX(0,AB467*(1+EXP((LN(1+Real_MC_30Y!$J$11)-0.5*Real_MC_30Y!$J$12^2)+Real_MC_30Y!$J$12*((RAND()+RAND()+RAND()+RAND()+RAND()+RAND()+RAND()+RAND()+RAND()+RAND()+RAND()+RAND())-6))-1)+Real_MC_30Y!AC$58)</x:f>
        <x:v>5184617.995900125</x:v>
      </x:c>
      <x:c r="AD467" s="50" t="n">
        <x:f>MAX(0,AC467*(1+EXP((LN(1+Real_MC_30Y!$J$11)-0.5*Real_MC_30Y!$J$12^2)+Real_MC_30Y!$J$12*((RAND()+RAND()+RAND()+RAND()+RAND()+RAND()+RAND()+RAND()+RAND()+RAND()+RAND()+RAND())-6))-1)+Real_MC_30Y!AD$58)</x:f>
        <x:v>4107282.2952602976</x:v>
      </x:c>
      <x:c r="AE467" s="50" t="n">
        <x:f>MAX(0,AD467*(1+EXP((LN(1+Real_MC_30Y!$J$11)-0.5*Real_MC_30Y!$J$12^2)+Real_MC_30Y!$J$12*((RAND()+RAND()+RAND()+RAND()+RAND()+RAND()+RAND()+RAND()+RAND()+RAND()+RAND()+RAND())-6))-1)+Real_MC_30Y!AE$58)</x:f>
        <x:v>4152645.104738602</x:v>
      </x:c>
      <x:c r="AF467" s="50" t="n">
        <x:f>MAX(0,AE467*(1+EXP((LN(1+Real_MC_30Y!$J$11)-0.5*Real_MC_30Y!$J$12^2)+Real_MC_30Y!$J$12*((RAND()+RAND()+RAND()+RAND()+RAND()+RAND()+RAND()+RAND()+RAND()+RAND()+RAND()+RAND())-6))-1)+Real_MC_30Y!AF$58)</x:f>
        <x:v>4271488.657716034</x:v>
      </x:c>
    </x:row>
    <x:row r="468">
      <x:c r="A468">
        <x:v>464</x:v>
      </x:c>
      <x:c r="B468" s="50" t="n">
        <x:f>MAX(0,Liquidity_30Y!$C$14+Real_MC_30Y!B$57-Real_MC_30Y!B$56)</x:f>
        <x:v>1029031.25</x:v>
      </x:c>
      <x:c r="C468" s="50" t="n">
        <x:f>MAX(0,B468*(1+EXP((LN(1+Real_MC_30Y!$J$11)-0.5*Real_MC_30Y!$J$12^2)+Real_MC_30Y!$J$12*((RAND()+RAND()+RAND()+RAND()+RAND()+RAND()+RAND()+RAND()+RAND()+RAND()+RAND()+RAND())-6))-1)+Real_MC_30Y!C$58)</x:f>
        <x:v>886957.3087502031</x:v>
      </x:c>
      <x:c r="D468" s="50" t="n">
        <x:f>MAX(0,C468*(1+EXP((LN(1+Real_MC_30Y!$J$11)-0.5*Real_MC_30Y!$J$12^2)+Real_MC_30Y!$J$12*((RAND()+RAND()+RAND()+RAND()+RAND()+RAND()+RAND()+RAND()+RAND()+RAND()+RAND()+RAND())-6))-1)+Real_MC_30Y!D$58)</x:f>
        <x:v>1062689.9290660834</x:v>
      </x:c>
      <x:c r="E468" s="50" t="n">
        <x:f>MAX(0,D468*(1+EXP((LN(1+Real_MC_30Y!$J$11)-0.5*Real_MC_30Y!$J$12^2)+Real_MC_30Y!$J$12*((RAND()+RAND()+RAND()+RAND()+RAND()+RAND()+RAND()+RAND()+RAND()+RAND()+RAND()+RAND())-6))-1)+Real_MC_30Y!E$58)</x:f>
        <x:v>941446.61612608</x:v>
      </x:c>
      <x:c r="F468" s="50" t="n">
        <x:f>MAX(0,E468*(1+EXP((LN(1+Real_MC_30Y!$J$11)-0.5*Real_MC_30Y!$J$12^2)+Real_MC_30Y!$J$12*((RAND()+RAND()+RAND()+RAND()+RAND()+RAND()+RAND()+RAND()+RAND()+RAND()+RAND()+RAND())-6))-1)+Real_MC_30Y!F$58)</x:f>
        <x:v>1361519.2685399537</x:v>
      </x:c>
      <x:c r="G468" s="50" t="n">
        <x:f>MAX(0,F468*(1+EXP((LN(1+Real_MC_30Y!$J$11)-0.5*Real_MC_30Y!$J$12^2)+Real_MC_30Y!$J$12*((RAND()+RAND()+RAND()+RAND()+RAND()+RAND()+RAND()+RAND()+RAND()+RAND()+RAND()+RAND())-6))-1)+Real_MC_30Y!G$58)</x:f>
        <x:v>1149939.0866109638</x:v>
      </x:c>
      <x:c r="H468" s="50" t="n">
        <x:f>MAX(0,G468*(1+EXP((LN(1+Real_MC_30Y!$J$11)-0.5*Real_MC_30Y!$J$12^2)+Real_MC_30Y!$J$12*((RAND()+RAND()+RAND()+RAND()+RAND()+RAND()+RAND()+RAND()+RAND()+RAND()+RAND()+RAND())-6))-1)+Real_MC_30Y!H$58)</x:f>
        <x:v>1339755.94702288</x:v>
      </x:c>
      <x:c r="I468" s="50" t="n">
        <x:f>MAX(0,H468*(1+EXP((LN(1+Real_MC_30Y!$J$11)-0.5*Real_MC_30Y!$J$12^2)+Real_MC_30Y!$J$12*((RAND()+RAND()+RAND()+RAND()+RAND()+RAND()+RAND()+RAND()+RAND()+RAND()+RAND()+RAND())-6))-1)+Real_MC_30Y!I$58)</x:f>
        <x:v>1262344.1167935443</x:v>
      </x:c>
      <x:c r="J468" s="50" t="n">
        <x:f>MAX(0,I468*(1+EXP((LN(1+Real_MC_30Y!$J$11)-0.5*Real_MC_30Y!$J$12^2)+Real_MC_30Y!$J$12*((RAND()+RAND()+RAND()+RAND()+RAND()+RAND()+RAND()+RAND()+RAND()+RAND()+RAND()+RAND())-6))-1)+Real_MC_30Y!J$58)</x:f>
        <x:v>1831589.2616908844</x:v>
      </x:c>
      <x:c r="K468" s="50" t="n">
        <x:f>MAX(0,J468*(1+EXP((LN(1+Real_MC_30Y!$J$11)-0.5*Real_MC_30Y!$J$12^2)+Real_MC_30Y!$J$12*((RAND()+RAND()+RAND()+RAND()+RAND()+RAND()+RAND()+RAND()+RAND()+RAND()+RAND()+RAND())-6))-1)+Real_MC_30Y!K$58)</x:f>
        <x:v>1588424.1268628524</x:v>
      </x:c>
      <x:c r="L468" s="50" t="n">
        <x:f>MAX(0,K468*(1+EXP((LN(1+Real_MC_30Y!$J$11)-0.5*Real_MC_30Y!$J$12^2)+Real_MC_30Y!$J$12*((RAND()+RAND()+RAND()+RAND()+RAND()+RAND()+RAND()+RAND()+RAND()+RAND()+RAND()+RAND())-6))-1)+Real_MC_30Y!L$58)</x:f>
        <x:v>1830896.1323135595</x:v>
      </x:c>
      <x:c r="M468" s="50" t="n">
        <x:f>MAX(0,L468*(1+EXP((LN(1+Real_MC_30Y!$J$11)-0.5*Real_MC_30Y!$J$12^2)+Real_MC_30Y!$J$12*((RAND()+RAND()+RAND()+RAND()+RAND()+RAND()+RAND()+RAND()+RAND()+RAND()+RAND()+RAND())-6))-1)+Real_MC_30Y!M$58)</x:f>
        <x:v>2232590.5966777573</x:v>
      </x:c>
      <x:c r="N468" s="50" t="n">
        <x:f>MAX(0,M468*(1+EXP((LN(1+Real_MC_30Y!$J$11)-0.5*Real_MC_30Y!$J$12^2)+Real_MC_30Y!$J$12*((RAND()+RAND()+RAND()+RAND()+RAND()+RAND()+RAND()+RAND()+RAND()+RAND()+RAND()+RAND())-6))-1)+Real_MC_30Y!N$58)</x:f>
        <x:v>2347623.058229226</x:v>
      </x:c>
      <x:c r="O468" s="50" t="n">
        <x:f>MAX(0,N468*(1+EXP((LN(1+Real_MC_30Y!$J$11)-0.5*Real_MC_30Y!$J$12^2)+Real_MC_30Y!$J$12*((RAND()+RAND()+RAND()+RAND()+RAND()+RAND()+RAND()+RAND()+RAND()+RAND()+RAND()+RAND())-6))-1)+Real_MC_30Y!O$58)</x:f>
        <x:v>2176453.8419729453</x:v>
      </x:c>
      <x:c r="P468" s="50" t="n">
        <x:f>MAX(0,O468*(1+EXP((LN(1+Real_MC_30Y!$J$11)-0.5*Real_MC_30Y!$J$12^2)+Real_MC_30Y!$J$12*((RAND()+RAND()+RAND()+RAND()+RAND()+RAND()+RAND()+RAND()+RAND()+RAND()+RAND()+RAND())-6))-1)+Real_MC_30Y!P$58)</x:f>
        <x:v>1943863.8506109102</x:v>
      </x:c>
      <x:c r="Q468" s="50" t="n">
        <x:f>MAX(0,P468*(1+EXP((LN(1+Real_MC_30Y!$J$11)-0.5*Real_MC_30Y!$J$12^2)+Real_MC_30Y!$J$12*((RAND()+RAND()+RAND()+RAND()+RAND()+RAND()+RAND()+RAND()+RAND()+RAND()+RAND()+RAND())-6))-1)+Real_MC_30Y!Q$58)</x:f>
        <x:v>2138801.8615754987</x:v>
      </x:c>
      <x:c r="R468" s="50" t="n">
        <x:f>MAX(0,Q468*(1+EXP((LN(1+Real_MC_30Y!$J$11)-0.5*Real_MC_30Y!$J$12^2)+Real_MC_30Y!$J$12*((RAND()+RAND()+RAND()+RAND()+RAND()+RAND()+RAND()+RAND()+RAND()+RAND()+RAND()+RAND())-6))-1)+Real_MC_30Y!R$58)</x:f>
        <x:v>2485438.3429671424</x:v>
      </x:c>
      <x:c r="S468" s="50" t="n">
        <x:f>MAX(0,R468*(1+EXP((LN(1+Real_MC_30Y!$J$11)-0.5*Real_MC_30Y!$J$12^2)+Real_MC_30Y!$J$12*((RAND()+RAND()+RAND()+RAND()+RAND()+RAND()+RAND()+RAND()+RAND()+RAND()+RAND()+RAND())-6))-1)+Real_MC_30Y!S$58)</x:f>
        <x:v>2804329.8498501545</x:v>
      </x:c>
      <x:c r="T468" s="50" t="n">
        <x:f>MAX(0,S468*(1+EXP((LN(1+Real_MC_30Y!$J$11)-0.5*Real_MC_30Y!$J$12^2)+Real_MC_30Y!$J$12*((RAND()+RAND()+RAND()+RAND()+RAND()+RAND()+RAND()+RAND()+RAND()+RAND()+RAND()+RAND())-6))-1)+Real_MC_30Y!T$58)</x:f>
        <x:v>3268478.5632421565</x:v>
      </x:c>
      <x:c r="U468" s="50" t="n">
        <x:f>MAX(0,T468*(1+EXP((LN(1+Real_MC_30Y!$J$11)-0.5*Real_MC_30Y!$J$12^2)+Real_MC_30Y!$J$12*((RAND()+RAND()+RAND()+RAND()+RAND()+RAND()+RAND()+RAND()+RAND()+RAND()+RAND()+RAND())-6))-1)+Real_MC_30Y!U$58)</x:f>
        <x:v>3093237.1775045744</x:v>
      </x:c>
      <x:c r="V468" s="50" t="n">
        <x:f>MAX(0,U468*(1+EXP((LN(1+Real_MC_30Y!$J$11)-0.5*Real_MC_30Y!$J$12^2)+Real_MC_30Y!$J$12*((RAND()+RAND()+RAND()+RAND()+RAND()+RAND()+RAND()+RAND()+RAND()+RAND()+RAND()+RAND())-6))-1)+Real_MC_30Y!V$58)</x:f>
        <x:v>3096059.2398571926</x:v>
      </x:c>
      <x:c r="W468" s="50" t="n">
        <x:f>MAX(0,V468*(1+EXP((LN(1+Real_MC_30Y!$J$11)-0.5*Real_MC_30Y!$J$12^2)+Real_MC_30Y!$J$12*((RAND()+RAND()+RAND()+RAND()+RAND()+RAND()+RAND()+RAND()+RAND()+RAND()+RAND()+RAND())-6))-1)+Real_MC_30Y!W$58)</x:f>
        <x:v>3931736.012027122</x:v>
      </x:c>
      <x:c r="X468" s="50" t="n">
        <x:f>MAX(0,W468*(1+EXP((LN(1+Real_MC_30Y!$J$11)-0.5*Real_MC_30Y!$J$12^2)+Real_MC_30Y!$J$12*((RAND()+RAND()+RAND()+RAND()+RAND()+RAND()+RAND()+RAND()+RAND()+RAND()+RAND()+RAND())-6))-1)+Real_MC_30Y!X$58)</x:f>
        <x:v>3593530.066870707</x:v>
      </x:c>
      <x:c r="Y468" s="50" t="n">
        <x:f>MAX(0,X468*(1+EXP((LN(1+Real_MC_30Y!$J$11)-0.5*Real_MC_30Y!$J$12^2)+Real_MC_30Y!$J$12*((RAND()+RAND()+RAND()+RAND()+RAND()+RAND()+RAND()+RAND()+RAND()+RAND()+RAND()+RAND())-6))-1)+Real_MC_30Y!Y$58)</x:f>
        <x:v>4331589.98072843</x:v>
      </x:c>
      <x:c r="Z468" s="50" t="n">
        <x:f>MAX(0,Y468*(1+EXP((LN(1+Real_MC_30Y!$J$11)-0.5*Real_MC_30Y!$J$12^2)+Real_MC_30Y!$J$12*((RAND()+RAND()+RAND()+RAND()+RAND()+RAND()+RAND()+RAND()+RAND()+RAND()+RAND()+RAND())-6))-1)+Real_MC_30Y!Z$58)</x:f>
        <x:v>4221368.370973307</x:v>
      </x:c>
      <x:c r="AA468" s="50" t="n">
        <x:f>MAX(0,Z468*(1+EXP((LN(1+Real_MC_30Y!$J$11)-0.5*Real_MC_30Y!$J$12^2)+Real_MC_30Y!$J$12*((RAND()+RAND()+RAND()+RAND()+RAND()+RAND()+RAND()+RAND()+RAND()+RAND()+RAND()+RAND())-6))-1)+Real_MC_30Y!AA$58)</x:f>
        <x:v>5241483.605665194</x:v>
      </x:c>
      <x:c r="AB468" s="50" t="n">
        <x:f>MAX(0,AA468*(1+EXP((LN(1+Real_MC_30Y!$J$11)-0.5*Real_MC_30Y!$J$12^2)+Real_MC_30Y!$J$12*((RAND()+RAND()+RAND()+RAND()+RAND()+RAND()+RAND()+RAND()+RAND()+RAND()+RAND()+RAND())-6))-1)+Real_MC_30Y!AB$58)</x:f>
        <x:v>6038712.726636039</x:v>
      </x:c>
      <x:c r="AC468" s="50" t="n">
        <x:f>MAX(0,AB468*(1+EXP((LN(1+Real_MC_30Y!$J$11)-0.5*Real_MC_30Y!$J$12^2)+Real_MC_30Y!$J$12*((RAND()+RAND()+RAND()+RAND()+RAND()+RAND()+RAND()+RAND()+RAND()+RAND()+RAND()+RAND())-6))-1)+Real_MC_30Y!AC$58)</x:f>
        <x:v>6584678.689902078</x:v>
      </x:c>
      <x:c r="AD468" s="50" t="n">
        <x:f>MAX(0,AC468*(1+EXP((LN(1+Real_MC_30Y!$J$11)-0.5*Real_MC_30Y!$J$12^2)+Real_MC_30Y!$J$12*((RAND()+RAND()+RAND()+RAND()+RAND()+RAND()+RAND()+RAND()+RAND()+RAND()+RAND()+RAND())-6))-1)+Real_MC_30Y!AD$58)</x:f>
        <x:v>6132845.799244753</x:v>
      </x:c>
      <x:c r="AE468" s="50" t="n">
        <x:f>MAX(0,AD468*(1+EXP((LN(1+Real_MC_30Y!$J$11)-0.5*Real_MC_30Y!$J$12^2)+Real_MC_30Y!$J$12*((RAND()+RAND()+RAND()+RAND()+RAND()+RAND()+RAND()+RAND()+RAND()+RAND()+RAND()+RAND())-6))-1)+Real_MC_30Y!AE$58)</x:f>
        <x:v>7255285.809481274</x:v>
      </x:c>
      <x:c r="AF468" s="50" t="n">
        <x:f>MAX(0,AE468*(1+EXP((LN(1+Real_MC_30Y!$J$11)-0.5*Real_MC_30Y!$J$12^2)+Real_MC_30Y!$J$12*((RAND()+RAND()+RAND()+RAND()+RAND()+RAND()+RAND()+RAND()+RAND()+RAND()+RAND()+RAND())-6))-1)+Real_MC_30Y!AF$58)</x:f>
        <x:v>7799131.021168193</x:v>
      </x:c>
    </x:row>
    <x:row r="469">
      <x:c r="A469">
        <x:v>465</x:v>
      </x:c>
      <x:c r="B469" s="50" t="n">
        <x:f>MAX(0,Liquidity_30Y!$C$14+Real_MC_30Y!B$57-Real_MC_30Y!B$56)</x:f>
        <x:v>1029031.25</x:v>
      </x:c>
      <x:c r="C469" s="50" t="n">
        <x:f>MAX(0,B469*(1+EXP((LN(1+Real_MC_30Y!$J$11)-0.5*Real_MC_30Y!$J$12^2)+Real_MC_30Y!$J$12*((RAND()+RAND()+RAND()+RAND()+RAND()+RAND()+RAND()+RAND()+RAND()+RAND()+RAND()+RAND())-6))-1)+Real_MC_30Y!C$58)</x:f>
        <x:v>1288600.5668873084</x:v>
      </x:c>
      <x:c r="D469" s="50" t="n">
        <x:f>MAX(0,C469*(1+EXP((LN(1+Real_MC_30Y!$J$11)-0.5*Real_MC_30Y!$J$12^2)+Real_MC_30Y!$J$12*((RAND()+RAND()+RAND()+RAND()+RAND()+RAND()+RAND()+RAND()+RAND()+RAND()+RAND()+RAND())-6))-1)+Real_MC_30Y!D$58)</x:f>
        <x:v>1104193.9499371874</x:v>
      </x:c>
      <x:c r="E469" s="50" t="n">
        <x:f>MAX(0,D469*(1+EXP((LN(1+Real_MC_30Y!$J$11)-0.5*Real_MC_30Y!$J$12^2)+Real_MC_30Y!$J$12*((RAND()+RAND()+RAND()+RAND()+RAND()+RAND()+RAND()+RAND()+RAND()+RAND()+RAND()+RAND())-6))-1)+Real_MC_30Y!E$58)</x:f>
        <x:v>1038388.6976992264</x:v>
      </x:c>
      <x:c r="F469" s="50" t="n">
        <x:f>MAX(0,E469*(1+EXP((LN(1+Real_MC_30Y!$J$11)-0.5*Real_MC_30Y!$J$12^2)+Real_MC_30Y!$J$12*((RAND()+RAND()+RAND()+RAND()+RAND()+RAND()+RAND()+RAND()+RAND()+RAND()+RAND()+RAND())-6))-1)+Real_MC_30Y!F$58)</x:f>
        <x:v>991802.8264052579</x:v>
      </x:c>
      <x:c r="G469" s="50" t="n">
        <x:f>MAX(0,F469*(1+EXP((LN(1+Real_MC_30Y!$J$11)-0.5*Real_MC_30Y!$J$12^2)+Real_MC_30Y!$J$12*((RAND()+RAND()+RAND()+RAND()+RAND()+RAND()+RAND()+RAND()+RAND()+RAND()+RAND()+RAND())-6))-1)+Real_MC_30Y!G$58)</x:f>
        <x:v>870532.584909087</x:v>
      </x:c>
      <x:c r="H469" s="50" t="n">
        <x:f>MAX(0,G469*(1+EXP((LN(1+Real_MC_30Y!$J$11)-0.5*Real_MC_30Y!$J$12^2)+Real_MC_30Y!$J$12*((RAND()+RAND()+RAND()+RAND()+RAND()+RAND()+RAND()+RAND()+RAND()+RAND()+RAND()+RAND())-6))-1)+Real_MC_30Y!H$58)</x:f>
        <x:v>1044717.9041635444</x:v>
      </x:c>
      <x:c r="I469" s="50" t="n">
        <x:f>MAX(0,H469*(1+EXP((LN(1+Real_MC_30Y!$J$11)-0.5*Real_MC_30Y!$J$12^2)+Real_MC_30Y!$J$12*((RAND()+RAND()+RAND()+RAND()+RAND()+RAND()+RAND()+RAND()+RAND()+RAND()+RAND()+RAND())-6))-1)+Real_MC_30Y!I$58)</x:f>
        <x:v>1298365.250367694</x:v>
      </x:c>
      <x:c r="J469" s="50" t="n">
        <x:f>MAX(0,I469*(1+EXP((LN(1+Real_MC_30Y!$J$11)-0.5*Real_MC_30Y!$J$12^2)+Real_MC_30Y!$J$12*((RAND()+RAND()+RAND()+RAND()+RAND()+RAND()+RAND()+RAND()+RAND()+RAND()+RAND()+RAND())-6))-1)+Real_MC_30Y!J$58)</x:f>
        <x:v>1330860.1445227405</x:v>
      </x:c>
      <x:c r="K469" s="50" t="n">
        <x:f>MAX(0,J469*(1+EXP((LN(1+Real_MC_30Y!$J$11)-0.5*Real_MC_30Y!$J$12^2)+Real_MC_30Y!$J$12*((RAND()+RAND()+RAND()+RAND()+RAND()+RAND()+RAND()+RAND()+RAND()+RAND()+RAND()+RAND())-6))-1)+Real_MC_30Y!K$58)</x:f>
        <x:v>1178629.1403343212</x:v>
      </x:c>
      <x:c r="L469" s="50" t="n">
        <x:f>MAX(0,K469*(1+EXP((LN(1+Real_MC_30Y!$J$11)-0.5*Real_MC_30Y!$J$12^2)+Real_MC_30Y!$J$12*((RAND()+RAND()+RAND()+RAND()+RAND()+RAND()+RAND()+RAND()+RAND()+RAND()+RAND()+RAND())-6))-1)+Real_MC_30Y!L$58)</x:f>
        <x:v>1219830.0528657273</x:v>
      </x:c>
      <x:c r="M469" s="50" t="n">
        <x:f>MAX(0,L469*(1+EXP((LN(1+Real_MC_30Y!$J$11)-0.5*Real_MC_30Y!$J$12^2)+Real_MC_30Y!$J$12*((RAND()+RAND()+RAND()+RAND()+RAND()+RAND()+RAND()+RAND()+RAND()+RAND()+RAND()+RAND())-6))-1)+Real_MC_30Y!M$58)</x:f>
        <x:v>1407898.3153172466</x:v>
      </x:c>
      <x:c r="N469" s="50" t="n">
        <x:f>MAX(0,M469*(1+EXP((LN(1+Real_MC_30Y!$J$11)-0.5*Real_MC_30Y!$J$12^2)+Real_MC_30Y!$J$12*((RAND()+RAND()+RAND()+RAND()+RAND()+RAND()+RAND()+RAND()+RAND()+RAND()+RAND()+RAND())-6))-1)+Real_MC_30Y!N$58)</x:f>
        <x:v>1463352.242217484</x:v>
      </x:c>
      <x:c r="O469" s="50" t="n">
        <x:f>MAX(0,N469*(1+EXP((LN(1+Real_MC_30Y!$J$11)-0.5*Real_MC_30Y!$J$12^2)+Real_MC_30Y!$J$12*((RAND()+RAND()+RAND()+RAND()+RAND()+RAND()+RAND()+RAND()+RAND()+RAND()+RAND()+RAND())-6))-1)+Real_MC_30Y!O$58)</x:f>
        <x:v>1324189.5324722067</x:v>
      </x:c>
      <x:c r="P469" s="50" t="n">
        <x:f>MAX(0,O469*(1+EXP((LN(1+Real_MC_30Y!$J$11)-0.5*Real_MC_30Y!$J$12^2)+Real_MC_30Y!$J$12*((RAND()+RAND()+RAND()+RAND()+RAND()+RAND()+RAND()+RAND()+RAND()+RAND()+RAND()+RAND())-6))-1)+Real_MC_30Y!P$58)</x:f>
        <x:v>1360293.800883803</x:v>
      </x:c>
      <x:c r="Q469" s="50" t="n">
        <x:f>MAX(0,P469*(1+EXP((LN(1+Real_MC_30Y!$J$11)-0.5*Real_MC_30Y!$J$12^2)+Real_MC_30Y!$J$12*((RAND()+RAND()+RAND()+RAND()+RAND()+RAND()+RAND()+RAND()+RAND()+RAND()+RAND()+RAND())-6))-1)+Real_MC_30Y!Q$58)</x:f>
        <x:v>1447159.1107727187</x:v>
      </x:c>
      <x:c r="R469" s="50" t="n">
        <x:f>MAX(0,Q469*(1+EXP((LN(1+Real_MC_30Y!$J$11)-0.5*Real_MC_30Y!$J$12^2)+Real_MC_30Y!$J$12*((RAND()+RAND()+RAND()+RAND()+RAND()+RAND()+RAND()+RAND()+RAND()+RAND()+RAND()+RAND())-6))-1)+Real_MC_30Y!R$58)</x:f>
        <x:v>1222622.012039605</x:v>
      </x:c>
      <x:c r="S469" s="50" t="n">
        <x:f>MAX(0,R469*(1+EXP((LN(1+Real_MC_30Y!$J$11)-0.5*Real_MC_30Y!$J$12^2)+Real_MC_30Y!$J$12*((RAND()+RAND()+RAND()+RAND()+RAND()+RAND()+RAND()+RAND()+RAND()+RAND()+RAND()+RAND())-6))-1)+Real_MC_30Y!S$58)</x:f>
        <x:v>1010829.4503822757</x:v>
      </x:c>
      <x:c r="T469" s="50" t="n">
        <x:f>MAX(0,S469*(1+EXP((LN(1+Real_MC_30Y!$J$11)-0.5*Real_MC_30Y!$J$12^2)+Real_MC_30Y!$J$12*((RAND()+RAND()+RAND()+RAND()+RAND()+RAND()+RAND()+RAND()+RAND()+RAND()+RAND()+RAND())-6))-1)+Real_MC_30Y!T$58)</x:f>
        <x:v>939899.3937670322</x:v>
      </x:c>
      <x:c r="U469" s="50" t="n">
        <x:f>MAX(0,T469*(1+EXP((LN(1+Real_MC_30Y!$J$11)-0.5*Real_MC_30Y!$J$12^2)+Real_MC_30Y!$J$12*((RAND()+RAND()+RAND()+RAND()+RAND()+RAND()+RAND()+RAND()+RAND()+RAND()+RAND()+RAND())-6))-1)+Real_MC_30Y!U$58)</x:f>
        <x:v>1016718.900788764</x:v>
      </x:c>
      <x:c r="V469" s="50" t="n">
        <x:f>MAX(0,U469*(1+EXP((LN(1+Real_MC_30Y!$J$11)-0.5*Real_MC_30Y!$J$12^2)+Real_MC_30Y!$J$12*((RAND()+RAND()+RAND()+RAND()+RAND()+RAND()+RAND()+RAND()+RAND()+RAND()+RAND()+RAND())-6))-1)+Real_MC_30Y!V$58)</x:f>
        <x:v>867046.0126223089</x:v>
      </x:c>
      <x:c r="W469" s="50" t="n">
        <x:f>MAX(0,V469*(1+EXP((LN(1+Real_MC_30Y!$J$11)-0.5*Real_MC_30Y!$J$12^2)+Real_MC_30Y!$J$12*((RAND()+RAND()+RAND()+RAND()+RAND()+RAND()+RAND()+RAND()+RAND()+RAND()+RAND()+RAND())-6))-1)+Real_MC_30Y!W$58)</x:f>
        <x:v>869918.143051389</x:v>
      </x:c>
      <x:c r="X469" s="50" t="n">
        <x:f>MAX(0,W469*(1+EXP((LN(1+Real_MC_30Y!$J$11)-0.5*Real_MC_30Y!$J$12^2)+Real_MC_30Y!$J$12*((RAND()+RAND()+RAND()+RAND()+RAND()+RAND()+RAND()+RAND()+RAND()+RAND()+RAND()+RAND())-6))-1)+Real_MC_30Y!X$58)</x:f>
        <x:v>1007538.784567949</x:v>
      </x:c>
      <x:c r="Y469" s="50" t="n">
        <x:f>MAX(0,X469*(1+EXP((LN(1+Real_MC_30Y!$J$11)-0.5*Real_MC_30Y!$J$12^2)+Real_MC_30Y!$J$12*((RAND()+RAND()+RAND()+RAND()+RAND()+RAND()+RAND()+RAND()+RAND()+RAND()+RAND()+RAND())-6))-1)+Real_MC_30Y!Y$58)</x:f>
        <x:v>1269970.7129482713</x:v>
      </x:c>
      <x:c r="Z469" s="50" t="n">
        <x:f>MAX(0,Y469*(1+EXP((LN(1+Real_MC_30Y!$J$11)-0.5*Real_MC_30Y!$J$12^2)+Real_MC_30Y!$J$12*((RAND()+RAND()+RAND()+RAND()+RAND()+RAND()+RAND()+RAND()+RAND()+RAND()+RAND()+RAND())-6))-1)+Real_MC_30Y!Z$58)</x:f>
        <x:v>1472326.311926223</x:v>
      </x:c>
      <x:c r="AA469" s="50" t="n">
        <x:f>MAX(0,Z469*(1+EXP((LN(1+Real_MC_30Y!$J$11)-0.5*Real_MC_30Y!$J$12^2)+Real_MC_30Y!$J$12*((RAND()+RAND()+RAND()+RAND()+RAND()+RAND()+RAND()+RAND()+RAND()+RAND()+RAND()+RAND())-6))-1)+Real_MC_30Y!AA$58)</x:f>
        <x:v>1268029.8341091028</x:v>
      </x:c>
      <x:c r="AB469" s="50" t="n">
        <x:f>MAX(0,AA469*(1+EXP((LN(1+Real_MC_30Y!$J$11)-0.5*Real_MC_30Y!$J$12^2)+Real_MC_30Y!$J$12*((RAND()+RAND()+RAND()+RAND()+RAND()+RAND()+RAND()+RAND()+RAND()+RAND()+RAND()+RAND())-6))-1)+Real_MC_30Y!AB$58)</x:f>
        <x:v>1279169.8806878892</x:v>
      </x:c>
      <x:c r="AC469" s="50" t="n">
        <x:f>MAX(0,AB469*(1+EXP((LN(1+Real_MC_30Y!$J$11)-0.5*Real_MC_30Y!$J$12^2)+Real_MC_30Y!$J$12*((RAND()+RAND()+RAND()+RAND()+RAND()+RAND()+RAND()+RAND()+RAND()+RAND()+RAND()+RAND())-6))-1)+Real_MC_30Y!AC$58)</x:f>
        <x:v>1456233.827984908</x:v>
      </x:c>
      <x:c r="AD469" s="50" t="n">
        <x:f>MAX(0,AC469*(1+EXP((LN(1+Real_MC_30Y!$J$11)-0.5*Real_MC_30Y!$J$12^2)+Real_MC_30Y!$J$12*((RAND()+RAND()+RAND()+RAND()+RAND()+RAND()+RAND()+RAND()+RAND()+RAND()+RAND()+RAND())-6))-1)+Real_MC_30Y!AD$58)</x:f>
        <x:v>1649507.261345623</x:v>
      </x:c>
      <x:c r="AE469" s="50" t="n">
        <x:f>MAX(0,AD469*(1+EXP((LN(1+Real_MC_30Y!$J$11)-0.5*Real_MC_30Y!$J$12^2)+Real_MC_30Y!$J$12*((RAND()+RAND()+RAND()+RAND()+RAND()+RAND()+RAND()+RAND()+RAND()+RAND()+RAND()+RAND())-6))-1)+Real_MC_30Y!AE$58)</x:f>
        <x:v>1924780.2543847333</x:v>
      </x:c>
      <x:c r="AF469" s="50" t="n">
        <x:f>MAX(0,AE469*(1+EXP((LN(1+Real_MC_30Y!$J$11)-0.5*Real_MC_30Y!$J$12^2)+Real_MC_30Y!$J$12*((RAND()+RAND()+RAND()+RAND()+RAND()+RAND()+RAND()+RAND()+RAND()+RAND()+RAND()+RAND())-6))-1)+Real_MC_30Y!AF$58)</x:f>
        <x:v>2542033.258992439</x:v>
      </x:c>
    </x:row>
    <x:row r="470">
      <x:c r="A470">
        <x:v>466</x:v>
      </x:c>
      <x:c r="B470" s="50" t="n">
        <x:f>MAX(0,Liquidity_30Y!$C$14+Real_MC_30Y!B$57-Real_MC_30Y!B$56)</x:f>
        <x:v>1029031.25</x:v>
      </x:c>
      <x:c r="C470" s="50" t="n">
        <x:f>MAX(0,B470*(1+EXP((LN(1+Real_MC_30Y!$J$11)-0.5*Real_MC_30Y!$J$12^2)+Real_MC_30Y!$J$12*((RAND()+RAND()+RAND()+RAND()+RAND()+RAND()+RAND()+RAND()+RAND()+RAND()+RAND()+RAND())-6))-1)+Real_MC_30Y!C$58)</x:f>
        <x:v>992615.2944849024</x:v>
      </x:c>
      <x:c r="D470" s="50" t="n">
        <x:f>MAX(0,C470*(1+EXP((LN(1+Real_MC_30Y!$J$11)-0.5*Real_MC_30Y!$J$12^2)+Real_MC_30Y!$J$12*((RAND()+RAND()+RAND()+RAND()+RAND()+RAND()+RAND()+RAND()+RAND()+RAND()+RAND()+RAND())-6))-1)+Real_MC_30Y!D$58)</x:f>
        <x:v>940416.4431991044</x:v>
      </x:c>
      <x:c r="E470" s="50" t="n">
        <x:f>MAX(0,D470*(1+EXP((LN(1+Real_MC_30Y!$J$11)-0.5*Real_MC_30Y!$J$12^2)+Real_MC_30Y!$J$12*((RAND()+RAND()+RAND()+RAND()+RAND()+RAND()+RAND()+RAND()+RAND()+RAND()+RAND()+RAND())-6))-1)+Real_MC_30Y!E$58)</x:f>
        <x:v>909693.4873727574</x:v>
      </x:c>
      <x:c r="F470" s="50" t="n">
        <x:f>MAX(0,E470*(1+EXP((LN(1+Real_MC_30Y!$J$11)-0.5*Real_MC_30Y!$J$12^2)+Real_MC_30Y!$J$12*((RAND()+RAND()+RAND()+RAND()+RAND()+RAND()+RAND()+RAND()+RAND()+RAND()+RAND()+RAND())-6))-1)+Real_MC_30Y!F$58)</x:f>
        <x:v>946737.5987719417</x:v>
      </x:c>
      <x:c r="G470" s="50" t="n">
        <x:f>MAX(0,F470*(1+EXP((LN(1+Real_MC_30Y!$J$11)-0.5*Real_MC_30Y!$J$12^2)+Real_MC_30Y!$J$12*((RAND()+RAND()+RAND()+RAND()+RAND()+RAND()+RAND()+RAND()+RAND()+RAND()+RAND()+RAND())-6))-1)+Real_MC_30Y!G$58)</x:f>
        <x:v>878693.9636818862</x:v>
      </x:c>
      <x:c r="H470" s="50" t="n">
        <x:f>MAX(0,G470*(1+EXP((LN(1+Real_MC_30Y!$J$11)-0.5*Real_MC_30Y!$J$12^2)+Real_MC_30Y!$J$12*((RAND()+RAND()+RAND()+RAND()+RAND()+RAND()+RAND()+RAND()+RAND()+RAND()+RAND()+RAND())-6))-1)+Real_MC_30Y!H$58)</x:f>
        <x:v>1050481.4207020553</x:v>
      </x:c>
      <x:c r="I470" s="50" t="n">
        <x:f>MAX(0,H470*(1+EXP((LN(1+Real_MC_30Y!$J$11)-0.5*Real_MC_30Y!$J$12^2)+Real_MC_30Y!$J$12*((RAND()+RAND()+RAND()+RAND()+RAND()+RAND()+RAND()+RAND()+RAND()+RAND()+RAND()+RAND())-6))-1)+Real_MC_30Y!I$58)</x:f>
        <x:v>1229996.5972701516</x:v>
      </x:c>
      <x:c r="J470" s="50" t="n">
        <x:f>MAX(0,I470*(1+EXP((LN(1+Real_MC_30Y!$J$11)-0.5*Real_MC_30Y!$J$12^2)+Real_MC_30Y!$J$12*((RAND()+RAND()+RAND()+RAND()+RAND()+RAND()+RAND()+RAND()+RAND()+RAND()+RAND()+RAND())-6))-1)+Real_MC_30Y!J$58)</x:f>
        <x:v>1469254.1331515429</x:v>
      </x:c>
      <x:c r="K470" s="50" t="n">
        <x:f>MAX(0,J470*(1+EXP((LN(1+Real_MC_30Y!$J$11)-0.5*Real_MC_30Y!$J$12^2)+Real_MC_30Y!$J$12*((RAND()+RAND()+RAND()+RAND()+RAND()+RAND()+RAND()+RAND()+RAND()+RAND()+RAND()+RAND())-6))-1)+Real_MC_30Y!K$58)</x:f>
        <x:v>1399043.139074629</x:v>
      </x:c>
      <x:c r="L470" s="50" t="n">
        <x:f>MAX(0,K470*(1+EXP((LN(1+Real_MC_30Y!$J$11)-0.5*Real_MC_30Y!$J$12^2)+Real_MC_30Y!$J$12*((RAND()+RAND()+RAND()+RAND()+RAND()+RAND()+RAND()+RAND()+RAND()+RAND()+RAND()+RAND())-6))-1)+Real_MC_30Y!L$58)</x:f>
        <x:v>1202232.6060796173</x:v>
      </x:c>
      <x:c r="M470" s="50" t="n">
        <x:f>MAX(0,L470*(1+EXP((LN(1+Real_MC_30Y!$J$11)-0.5*Real_MC_30Y!$J$12^2)+Real_MC_30Y!$J$12*((RAND()+RAND()+RAND()+RAND()+RAND()+RAND()+RAND()+RAND()+RAND()+RAND()+RAND()+RAND())-6))-1)+Real_MC_30Y!M$58)</x:f>
        <x:v>1474998.1908153277</x:v>
      </x:c>
      <x:c r="N470" s="50" t="n">
        <x:f>MAX(0,M470*(1+EXP((LN(1+Real_MC_30Y!$J$11)-0.5*Real_MC_30Y!$J$12^2)+Real_MC_30Y!$J$12*((RAND()+RAND()+RAND()+RAND()+RAND()+RAND()+RAND()+RAND()+RAND()+RAND()+RAND()+RAND())-6))-1)+Real_MC_30Y!N$58)</x:f>
        <x:v>1277476.0147956037</x:v>
      </x:c>
      <x:c r="O470" s="50" t="n">
        <x:f>MAX(0,N470*(1+EXP((LN(1+Real_MC_30Y!$J$11)-0.5*Real_MC_30Y!$J$12^2)+Real_MC_30Y!$J$12*((RAND()+RAND()+RAND()+RAND()+RAND()+RAND()+RAND()+RAND()+RAND()+RAND()+RAND()+RAND())-6))-1)+Real_MC_30Y!O$58)</x:f>
        <x:v>1878626.3395196379</x:v>
      </x:c>
      <x:c r="P470" s="50" t="n">
        <x:f>MAX(0,O470*(1+EXP((LN(1+Real_MC_30Y!$J$11)-0.5*Real_MC_30Y!$J$12^2)+Real_MC_30Y!$J$12*((RAND()+RAND()+RAND()+RAND()+RAND()+RAND()+RAND()+RAND()+RAND()+RAND()+RAND()+RAND())-6))-1)+Real_MC_30Y!P$58)</x:f>
        <x:v>1726646.0130588152</x:v>
      </x:c>
      <x:c r="Q470" s="50" t="n">
        <x:f>MAX(0,P470*(1+EXP((LN(1+Real_MC_30Y!$J$11)-0.5*Real_MC_30Y!$J$12^2)+Real_MC_30Y!$J$12*((RAND()+RAND()+RAND()+RAND()+RAND()+RAND()+RAND()+RAND()+RAND()+RAND()+RAND()+RAND())-6))-1)+Real_MC_30Y!Q$58)</x:f>
        <x:v>1796894.1495076944</x:v>
      </x:c>
      <x:c r="R470" s="50" t="n">
        <x:f>MAX(0,Q470*(1+EXP((LN(1+Real_MC_30Y!$J$11)-0.5*Real_MC_30Y!$J$12^2)+Real_MC_30Y!$J$12*((RAND()+RAND()+RAND()+RAND()+RAND()+RAND()+RAND()+RAND()+RAND()+RAND()+RAND()+RAND())-6))-1)+Real_MC_30Y!R$58)</x:f>
        <x:v>2154356.504090922</x:v>
      </x:c>
      <x:c r="S470" s="50" t="n">
        <x:f>MAX(0,R470*(1+EXP((LN(1+Real_MC_30Y!$J$11)-0.5*Real_MC_30Y!$J$12^2)+Real_MC_30Y!$J$12*((RAND()+RAND()+RAND()+RAND()+RAND()+RAND()+RAND()+RAND()+RAND()+RAND()+RAND()+RAND())-6))-1)+Real_MC_30Y!S$58)</x:f>
        <x:v>2652349.401882745</x:v>
      </x:c>
      <x:c r="T470" s="50" t="n">
        <x:f>MAX(0,S470*(1+EXP((LN(1+Real_MC_30Y!$J$11)-0.5*Real_MC_30Y!$J$12^2)+Real_MC_30Y!$J$12*((RAND()+RAND()+RAND()+RAND()+RAND()+RAND()+RAND()+RAND()+RAND()+RAND()+RAND()+RAND())-6))-1)+Real_MC_30Y!T$58)</x:f>
        <x:v>3053145.228712547</x:v>
      </x:c>
      <x:c r="U470" s="50" t="n">
        <x:f>MAX(0,T470*(1+EXP((LN(1+Real_MC_30Y!$J$11)-0.5*Real_MC_30Y!$J$12^2)+Real_MC_30Y!$J$12*((RAND()+RAND()+RAND()+RAND()+RAND()+RAND()+RAND()+RAND()+RAND()+RAND()+RAND()+RAND())-6))-1)+Real_MC_30Y!U$58)</x:f>
        <x:v>2680244.227062992</x:v>
      </x:c>
      <x:c r="V470" s="50" t="n">
        <x:f>MAX(0,U470*(1+EXP((LN(1+Real_MC_30Y!$J$11)-0.5*Real_MC_30Y!$J$12^2)+Real_MC_30Y!$J$12*((RAND()+RAND()+RAND()+RAND()+RAND()+RAND()+RAND()+RAND()+RAND()+RAND()+RAND()+RAND())-6))-1)+Real_MC_30Y!V$58)</x:f>
        <x:v>2953974.620212429</x:v>
      </x:c>
      <x:c r="W470" s="50" t="n">
        <x:f>MAX(0,V470*(1+EXP((LN(1+Real_MC_30Y!$J$11)-0.5*Real_MC_30Y!$J$12^2)+Real_MC_30Y!$J$12*((RAND()+RAND()+RAND()+RAND()+RAND()+RAND()+RAND()+RAND()+RAND()+RAND()+RAND()+RAND())-6))-1)+Real_MC_30Y!W$58)</x:f>
        <x:v>2840930.5842466652</x:v>
      </x:c>
      <x:c r="X470" s="50" t="n">
        <x:f>MAX(0,W470*(1+EXP((LN(1+Real_MC_30Y!$J$11)-0.5*Real_MC_30Y!$J$12^2)+Real_MC_30Y!$J$12*((RAND()+RAND()+RAND()+RAND()+RAND()+RAND()+RAND()+RAND()+RAND()+RAND()+RAND()+RAND())-6))-1)+Real_MC_30Y!X$58)</x:f>
        <x:v>2636481.470801322</x:v>
      </x:c>
      <x:c r="Y470" s="50" t="n">
        <x:f>MAX(0,X470*(1+EXP((LN(1+Real_MC_30Y!$J$11)-0.5*Real_MC_30Y!$J$12^2)+Real_MC_30Y!$J$12*((RAND()+RAND()+RAND()+RAND()+RAND()+RAND()+RAND()+RAND()+RAND()+RAND()+RAND()+RAND())-6))-1)+Real_MC_30Y!Y$58)</x:f>
        <x:v>2836563.4709074195</x:v>
      </x:c>
      <x:c r="Z470" s="50" t="n">
        <x:f>MAX(0,Y470*(1+EXP((LN(1+Real_MC_30Y!$J$11)-0.5*Real_MC_30Y!$J$12^2)+Real_MC_30Y!$J$12*((RAND()+RAND()+RAND()+RAND()+RAND()+RAND()+RAND()+RAND()+RAND()+RAND()+RAND()+RAND())-6))-1)+Real_MC_30Y!Z$58)</x:f>
        <x:v>3638936.835940628</x:v>
      </x:c>
      <x:c r="AA470" s="50" t="n">
        <x:f>MAX(0,Z470*(1+EXP((LN(1+Real_MC_30Y!$J$11)-0.5*Real_MC_30Y!$J$12^2)+Real_MC_30Y!$J$12*((RAND()+RAND()+RAND()+RAND()+RAND()+RAND()+RAND()+RAND()+RAND()+RAND()+RAND()+RAND())-6))-1)+Real_MC_30Y!AA$58)</x:f>
        <x:v>4172813.3882146636</x:v>
      </x:c>
      <x:c r="AB470" s="50" t="n">
        <x:f>MAX(0,AA470*(1+EXP((LN(1+Real_MC_30Y!$J$11)-0.5*Real_MC_30Y!$J$12^2)+Real_MC_30Y!$J$12*((RAND()+RAND()+RAND()+RAND()+RAND()+RAND()+RAND()+RAND()+RAND()+RAND()+RAND()+RAND())-6))-1)+Real_MC_30Y!AB$58)</x:f>
        <x:v>4492004.083177048</x:v>
      </x:c>
      <x:c r="AC470" s="50" t="n">
        <x:f>MAX(0,AB470*(1+EXP((LN(1+Real_MC_30Y!$J$11)-0.5*Real_MC_30Y!$J$12^2)+Real_MC_30Y!$J$12*((RAND()+RAND()+RAND()+RAND()+RAND()+RAND()+RAND()+RAND()+RAND()+RAND()+RAND()+RAND())-6))-1)+Real_MC_30Y!AC$58)</x:f>
        <x:v>4451785.9606491495</x:v>
      </x:c>
      <x:c r="AD470" s="50" t="n">
        <x:f>MAX(0,AC470*(1+EXP((LN(1+Real_MC_30Y!$J$11)-0.5*Real_MC_30Y!$J$12^2)+Real_MC_30Y!$J$12*((RAND()+RAND()+RAND()+RAND()+RAND()+RAND()+RAND()+RAND()+RAND()+RAND()+RAND()+RAND())-6))-1)+Real_MC_30Y!AD$58)</x:f>
        <x:v>5182261.232300668</x:v>
      </x:c>
      <x:c r="AE470" s="50" t="n">
        <x:f>MAX(0,AD470*(1+EXP((LN(1+Real_MC_30Y!$J$11)-0.5*Real_MC_30Y!$J$12^2)+Real_MC_30Y!$J$12*((RAND()+RAND()+RAND()+RAND()+RAND()+RAND()+RAND()+RAND()+RAND()+RAND()+RAND()+RAND())-6))-1)+Real_MC_30Y!AE$58)</x:f>
        <x:v>6858762.081065902</x:v>
      </x:c>
      <x:c r="AF470" s="50" t="n">
        <x:f>MAX(0,AE470*(1+EXP((LN(1+Real_MC_30Y!$J$11)-0.5*Real_MC_30Y!$J$12^2)+Real_MC_30Y!$J$12*((RAND()+RAND()+RAND()+RAND()+RAND()+RAND()+RAND()+RAND()+RAND()+RAND()+RAND()+RAND())-6))-1)+Real_MC_30Y!AF$58)</x:f>
        <x:v>6276402.508793211</x:v>
      </x:c>
    </x:row>
    <x:row r="471">
      <x:c r="A471">
        <x:v>467</x:v>
      </x:c>
      <x:c r="B471" s="50" t="n">
        <x:f>MAX(0,Liquidity_30Y!$C$14+Real_MC_30Y!B$57-Real_MC_30Y!B$56)</x:f>
        <x:v>1029031.25</x:v>
      </x:c>
      <x:c r="C471" s="50" t="n">
        <x:f>MAX(0,B471*(1+EXP((LN(1+Real_MC_30Y!$J$11)-0.5*Real_MC_30Y!$J$12^2)+Real_MC_30Y!$J$12*((RAND()+RAND()+RAND()+RAND()+RAND()+RAND()+RAND()+RAND()+RAND()+RAND()+RAND()+RAND())-6))-1)+Real_MC_30Y!C$58)</x:f>
        <x:v>1235272.1291799373</x:v>
      </x:c>
      <x:c r="D471" s="50" t="n">
        <x:f>MAX(0,C471*(1+EXP((LN(1+Real_MC_30Y!$J$11)-0.5*Real_MC_30Y!$J$12^2)+Real_MC_30Y!$J$12*((RAND()+RAND()+RAND()+RAND()+RAND()+RAND()+RAND()+RAND()+RAND()+RAND()+RAND()+RAND())-6))-1)+Real_MC_30Y!D$58)</x:f>
        <x:v>1066790.7184762547</x:v>
      </x:c>
      <x:c r="E471" s="50" t="n">
        <x:f>MAX(0,D471*(1+EXP((LN(1+Real_MC_30Y!$J$11)-0.5*Real_MC_30Y!$J$12^2)+Real_MC_30Y!$J$12*((RAND()+RAND()+RAND()+RAND()+RAND()+RAND()+RAND()+RAND()+RAND()+RAND()+RAND()+RAND())-6))-1)+Real_MC_30Y!E$58)</x:f>
        <x:v>1466212.5170410494</x:v>
      </x:c>
      <x:c r="F471" s="50" t="n">
        <x:f>MAX(0,E471*(1+EXP((LN(1+Real_MC_30Y!$J$11)-0.5*Real_MC_30Y!$J$12^2)+Real_MC_30Y!$J$12*((RAND()+RAND()+RAND()+RAND()+RAND()+RAND()+RAND()+RAND()+RAND()+RAND()+RAND()+RAND())-6))-1)+Real_MC_30Y!F$58)</x:f>
        <x:v>1551397.5759819509</x:v>
      </x:c>
      <x:c r="G471" s="50" t="n">
        <x:f>MAX(0,F471*(1+EXP((LN(1+Real_MC_30Y!$J$11)-0.5*Real_MC_30Y!$J$12^2)+Real_MC_30Y!$J$12*((RAND()+RAND()+RAND()+RAND()+RAND()+RAND()+RAND()+RAND()+RAND()+RAND()+RAND()+RAND())-6))-1)+Real_MC_30Y!G$58)</x:f>
        <x:v>1447858.6437575943</x:v>
      </x:c>
      <x:c r="H471" s="50" t="n">
        <x:f>MAX(0,G471*(1+EXP((LN(1+Real_MC_30Y!$J$11)-0.5*Real_MC_30Y!$J$12^2)+Real_MC_30Y!$J$12*((RAND()+RAND()+RAND()+RAND()+RAND()+RAND()+RAND()+RAND()+RAND()+RAND()+RAND()+RAND())-6))-1)+Real_MC_30Y!H$58)</x:f>
        <x:v>1304037.1655960297</x:v>
      </x:c>
      <x:c r="I471" s="50" t="n">
        <x:f>MAX(0,H471*(1+EXP((LN(1+Real_MC_30Y!$J$11)-0.5*Real_MC_30Y!$J$12^2)+Real_MC_30Y!$J$12*((RAND()+RAND()+RAND()+RAND()+RAND()+RAND()+RAND()+RAND()+RAND()+RAND()+RAND()+RAND())-6))-1)+Real_MC_30Y!I$58)</x:f>
        <x:v>1119233.894264654</x:v>
      </x:c>
      <x:c r="J471" s="50" t="n">
        <x:f>MAX(0,I471*(1+EXP((LN(1+Real_MC_30Y!$J$11)-0.5*Real_MC_30Y!$J$12^2)+Real_MC_30Y!$J$12*((RAND()+RAND()+RAND()+RAND()+RAND()+RAND()+RAND()+RAND()+RAND()+RAND()+RAND()+RAND())-6))-1)+Real_MC_30Y!J$58)</x:f>
        <x:v>1073076.7737851134</x:v>
      </x:c>
      <x:c r="K471" s="50" t="n">
        <x:f>MAX(0,J471*(1+EXP((LN(1+Real_MC_30Y!$J$11)-0.5*Real_MC_30Y!$J$12^2)+Real_MC_30Y!$J$12*((RAND()+RAND()+RAND()+RAND()+RAND()+RAND()+RAND()+RAND()+RAND()+RAND()+RAND()+RAND())-6))-1)+Real_MC_30Y!K$58)</x:f>
        <x:v>957329.0628366413</x:v>
      </x:c>
      <x:c r="L471" s="50" t="n">
        <x:f>MAX(0,K471*(1+EXP((LN(1+Real_MC_30Y!$J$11)-0.5*Real_MC_30Y!$J$12^2)+Real_MC_30Y!$J$12*((RAND()+RAND()+RAND()+RAND()+RAND()+RAND()+RAND()+RAND()+RAND()+RAND()+RAND()+RAND())-6))-1)+Real_MC_30Y!L$58)</x:f>
        <x:v>930242.5794352706</x:v>
      </x:c>
      <x:c r="M471" s="50" t="n">
        <x:f>MAX(0,L471*(1+EXP((LN(1+Real_MC_30Y!$J$11)-0.5*Real_MC_30Y!$J$12^2)+Real_MC_30Y!$J$12*((RAND()+RAND()+RAND()+RAND()+RAND()+RAND()+RAND()+RAND()+RAND()+RAND()+RAND()+RAND())-6))-1)+Real_MC_30Y!M$58)</x:f>
        <x:v>836346.3711495483</x:v>
      </x:c>
      <x:c r="N471" s="50" t="n">
        <x:f>MAX(0,M471*(1+EXP((LN(1+Real_MC_30Y!$J$11)-0.5*Real_MC_30Y!$J$12^2)+Real_MC_30Y!$J$12*((RAND()+RAND()+RAND()+RAND()+RAND()+RAND()+RAND()+RAND()+RAND()+RAND()+RAND()+RAND())-6))-1)+Real_MC_30Y!N$58)</x:f>
        <x:v>843820.3439980152</x:v>
      </x:c>
      <x:c r="O471" s="50" t="n">
        <x:f>MAX(0,N471*(1+EXP((LN(1+Real_MC_30Y!$J$11)-0.5*Real_MC_30Y!$J$12^2)+Real_MC_30Y!$J$12*((RAND()+RAND()+RAND()+RAND()+RAND()+RAND()+RAND()+RAND()+RAND()+RAND()+RAND()+RAND())-6))-1)+Real_MC_30Y!O$58)</x:f>
        <x:v>1106781.239823413</x:v>
      </x:c>
      <x:c r="P471" s="50" t="n">
        <x:f>MAX(0,O471*(1+EXP((LN(1+Real_MC_30Y!$J$11)-0.5*Real_MC_30Y!$J$12^2)+Real_MC_30Y!$J$12*((RAND()+RAND()+RAND()+RAND()+RAND()+RAND()+RAND()+RAND()+RAND()+RAND()+RAND()+RAND())-6))-1)+Real_MC_30Y!P$58)</x:f>
        <x:v>1188740.9600183829</x:v>
      </x:c>
      <x:c r="Q471" s="50" t="n">
        <x:f>MAX(0,P471*(1+EXP((LN(1+Real_MC_30Y!$J$11)-0.5*Real_MC_30Y!$J$12^2)+Real_MC_30Y!$J$12*((RAND()+RAND()+RAND()+RAND()+RAND()+RAND()+RAND()+RAND()+RAND()+RAND()+RAND()+RAND())-6))-1)+Real_MC_30Y!Q$58)</x:f>
        <x:v>1032132.4320449085</x:v>
      </x:c>
      <x:c r="R471" s="50" t="n">
        <x:f>MAX(0,Q471*(1+EXP((LN(1+Real_MC_30Y!$J$11)-0.5*Real_MC_30Y!$J$12^2)+Real_MC_30Y!$J$12*((RAND()+RAND()+RAND()+RAND()+RAND()+RAND()+RAND()+RAND()+RAND()+RAND()+RAND()+RAND())-6))-1)+Real_MC_30Y!R$58)</x:f>
        <x:v>997033.1274087636</x:v>
      </x:c>
      <x:c r="S471" s="50" t="n">
        <x:f>MAX(0,R471*(1+EXP((LN(1+Real_MC_30Y!$J$11)-0.5*Real_MC_30Y!$J$12^2)+Real_MC_30Y!$J$12*((RAND()+RAND()+RAND()+RAND()+RAND()+RAND()+RAND()+RAND()+RAND()+RAND()+RAND()+RAND())-6))-1)+Real_MC_30Y!S$58)</x:f>
        <x:v>917287.9743558706</x:v>
      </x:c>
      <x:c r="T471" s="50" t="n">
        <x:f>MAX(0,S471*(1+EXP((LN(1+Real_MC_30Y!$J$11)-0.5*Real_MC_30Y!$J$12^2)+Real_MC_30Y!$J$12*((RAND()+RAND()+RAND()+RAND()+RAND()+RAND()+RAND()+RAND()+RAND()+RAND()+RAND()+RAND())-6))-1)+Real_MC_30Y!T$58)</x:f>
        <x:v>1056917.0304022902</x:v>
      </x:c>
      <x:c r="U471" s="50" t="n">
        <x:f>MAX(0,T471*(1+EXP((LN(1+Real_MC_30Y!$J$11)-0.5*Real_MC_30Y!$J$12^2)+Real_MC_30Y!$J$12*((RAND()+RAND()+RAND()+RAND()+RAND()+RAND()+RAND()+RAND()+RAND()+RAND()+RAND()+RAND())-6))-1)+Real_MC_30Y!U$58)</x:f>
        <x:v>794379.1499666655</x:v>
      </x:c>
      <x:c r="V471" s="50" t="n">
        <x:f>MAX(0,U471*(1+EXP((LN(1+Real_MC_30Y!$J$11)-0.5*Real_MC_30Y!$J$12^2)+Real_MC_30Y!$J$12*((RAND()+RAND()+RAND()+RAND()+RAND()+RAND()+RAND()+RAND()+RAND()+RAND()+RAND()+RAND())-6))-1)+Real_MC_30Y!V$58)</x:f>
        <x:v>926748.3483463355</x:v>
      </x:c>
      <x:c r="W471" s="50" t="n">
        <x:f>MAX(0,V471*(1+EXP((LN(1+Real_MC_30Y!$J$11)-0.5*Real_MC_30Y!$J$12^2)+Real_MC_30Y!$J$12*((RAND()+RAND()+RAND()+RAND()+RAND()+RAND()+RAND()+RAND()+RAND()+RAND()+RAND()+RAND())-6))-1)+Real_MC_30Y!W$58)</x:f>
        <x:v>1388347.7115700864</x:v>
      </x:c>
      <x:c r="X471" s="50" t="n">
        <x:f>MAX(0,W471*(1+EXP((LN(1+Real_MC_30Y!$J$11)-0.5*Real_MC_30Y!$J$12^2)+Real_MC_30Y!$J$12*((RAND()+RAND()+RAND()+RAND()+RAND()+RAND()+RAND()+RAND()+RAND()+RAND()+RAND()+RAND())-6))-1)+Real_MC_30Y!X$58)</x:f>
        <x:v>1365907.4966553154</x:v>
      </x:c>
      <x:c r="Y471" s="50" t="n">
        <x:f>MAX(0,X471*(1+EXP((LN(1+Real_MC_30Y!$J$11)-0.5*Real_MC_30Y!$J$12^2)+Real_MC_30Y!$J$12*((RAND()+RAND()+RAND()+RAND()+RAND()+RAND()+RAND()+RAND()+RAND()+RAND()+RAND()+RAND())-6))-1)+Real_MC_30Y!Y$58)</x:f>
        <x:v>1386887.661308863</x:v>
      </x:c>
      <x:c r="Z471" s="50" t="n">
        <x:f>MAX(0,Y471*(1+EXP((LN(1+Real_MC_30Y!$J$11)-0.5*Real_MC_30Y!$J$12^2)+Real_MC_30Y!$J$12*((RAND()+RAND()+RAND()+RAND()+RAND()+RAND()+RAND()+RAND()+RAND()+RAND()+RAND()+RAND())-6))-1)+Real_MC_30Y!Z$58)</x:f>
        <x:v>1471246.1712180977</x:v>
      </x:c>
      <x:c r="AA471" s="50" t="n">
        <x:f>MAX(0,Z471*(1+EXP((LN(1+Real_MC_30Y!$J$11)-0.5*Real_MC_30Y!$J$12^2)+Real_MC_30Y!$J$12*((RAND()+RAND()+RAND()+RAND()+RAND()+RAND()+RAND()+RAND()+RAND()+RAND()+RAND()+RAND())-6))-1)+Real_MC_30Y!AA$58)</x:f>
        <x:v>1518519.790652408</x:v>
      </x:c>
      <x:c r="AB471" s="50" t="n">
        <x:f>MAX(0,AA471*(1+EXP((LN(1+Real_MC_30Y!$J$11)-0.5*Real_MC_30Y!$J$12^2)+Real_MC_30Y!$J$12*((RAND()+RAND()+RAND()+RAND()+RAND()+RAND()+RAND()+RAND()+RAND()+RAND()+RAND()+RAND())-6))-1)+Real_MC_30Y!AB$58)</x:f>
        <x:v>1692824.9065470933</x:v>
      </x:c>
      <x:c r="AC471" s="50" t="n">
        <x:f>MAX(0,AB471*(1+EXP((LN(1+Real_MC_30Y!$J$11)-0.5*Real_MC_30Y!$J$12^2)+Real_MC_30Y!$J$12*((RAND()+RAND()+RAND()+RAND()+RAND()+RAND()+RAND()+RAND()+RAND()+RAND()+RAND()+RAND())-6))-1)+Real_MC_30Y!AC$58)</x:f>
        <x:v>1369659.3199381528</x:v>
      </x:c>
      <x:c r="AD471" s="50" t="n">
        <x:f>MAX(0,AC471*(1+EXP((LN(1+Real_MC_30Y!$J$11)-0.5*Real_MC_30Y!$J$12^2)+Real_MC_30Y!$J$12*((RAND()+RAND()+RAND()+RAND()+RAND()+RAND()+RAND()+RAND()+RAND()+RAND()+RAND()+RAND())-6))-1)+Real_MC_30Y!AD$58)</x:f>
        <x:v>1430885.3724494628</x:v>
      </x:c>
      <x:c r="AE471" s="50" t="n">
        <x:f>MAX(0,AD471*(1+EXP((LN(1+Real_MC_30Y!$J$11)-0.5*Real_MC_30Y!$J$12^2)+Real_MC_30Y!$J$12*((RAND()+RAND()+RAND()+RAND()+RAND()+RAND()+RAND()+RAND()+RAND()+RAND()+RAND()+RAND())-6))-1)+Real_MC_30Y!AE$58)</x:f>
        <x:v>1318065.9942935247</x:v>
      </x:c>
      <x:c r="AF471" s="50" t="n">
        <x:f>MAX(0,AE471*(1+EXP((LN(1+Real_MC_30Y!$J$11)-0.5*Real_MC_30Y!$J$12^2)+Real_MC_30Y!$J$12*((RAND()+RAND()+RAND()+RAND()+RAND()+RAND()+RAND()+RAND()+RAND()+RAND()+RAND()+RAND())-6))-1)+Real_MC_30Y!AF$58)</x:f>
        <x:v>1316293.7340254842</x:v>
      </x:c>
    </x:row>
    <x:row r="472">
      <x:c r="A472">
        <x:v>468</x:v>
      </x:c>
      <x:c r="B472" s="50" t="n">
        <x:f>MAX(0,Liquidity_30Y!$C$14+Real_MC_30Y!B$57-Real_MC_30Y!B$56)</x:f>
        <x:v>1029031.25</x:v>
      </x:c>
      <x:c r="C472" s="50" t="n">
        <x:f>MAX(0,B472*(1+EXP((LN(1+Real_MC_30Y!$J$11)-0.5*Real_MC_30Y!$J$12^2)+Real_MC_30Y!$J$12*((RAND()+RAND()+RAND()+RAND()+RAND()+RAND()+RAND()+RAND()+RAND()+RAND()+RAND()+RAND())-6))-1)+Real_MC_30Y!C$58)</x:f>
        <x:v>1028167.6268245539</x:v>
      </x:c>
      <x:c r="D472" s="50" t="n">
        <x:f>MAX(0,C472*(1+EXP((LN(1+Real_MC_30Y!$J$11)-0.5*Real_MC_30Y!$J$12^2)+Real_MC_30Y!$J$12*((RAND()+RAND()+RAND()+RAND()+RAND()+RAND()+RAND()+RAND()+RAND()+RAND()+RAND()+RAND())-6))-1)+Real_MC_30Y!D$58)</x:f>
        <x:v>1192477.2547504427</x:v>
      </x:c>
      <x:c r="E472" s="50" t="n">
        <x:f>MAX(0,D472*(1+EXP((LN(1+Real_MC_30Y!$J$11)-0.5*Real_MC_30Y!$J$12^2)+Real_MC_30Y!$J$12*((RAND()+RAND()+RAND()+RAND()+RAND()+RAND()+RAND()+RAND()+RAND()+RAND()+RAND()+RAND())-6))-1)+Real_MC_30Y!E$58)</x:f>
        <x:v>1795014.0288082857</x:v>
      </x:c>
      <x:c r="F472" s="50" t="n">
        <x:f>MAX(0,E472*(1+EXP((LN(1+Real_MC_30Y!$J$11)-0.5*Real_MC_30Y!$J$12^2)+Real_MC_30Y!$J$12*((RAND()+RAND()+RAND()+RAND()+RAND()+RAND()+RAND()+RAND()+RAND()+RAND()+RAND()+RAND())-6))-1)+Real_MC_30Y!F$58)</x:f>
        <x:v>1776180.0536681777</x:v>
      </x:c>
      <x:c r="G472" s="50" t="n">
        <x:f>MAX(0,F472*(1+EXP((LN(1+Real_MC_30Y!$J$11)-0.5*Real_MC_30Y!$J$12^2)+Real_MC_30Y!$J$12*((RAND()+RAND()+RAND()+RAND()+RAND()+RAND()+RAND()+RAND()+RAND()+RAND()+RAND()+RAND())-6))-1)+Real_MC_30Y!G$58)</x:f>
        <x:v>1872893.638593127</x:v>
      </x:c>
      <x:c r="H472" s="50" t="n">
        <x:f>MAX(0,G472*(1+EXP((LN(1+Real_MC_30Y!$J$11)-0.5*Real_MC_30Y!$J$12^2)+Real_MC_30Y!$J$12*((RAND()+RAND()+RAND()+RAND()+RAND()+RAND()+RAND()+RAND()+RAND()+RAND()+RAND()+RAND())-6))-1)+Real_MC_30Y!H$58)</x:f>
        <x:v>1785174.9972797814</x:v>
      </x:c>
      <x:c r="I472" s="50" t="n">
        <x:f>MAX(0,H472*(1+EXP((LN(1+Real_MC_30Y!$J$11)-0.5*Real_MC_30Y!$J$12^2)+Real_MC_30Y!$J$12*((RAND()+RAND()+RAND()+RAND()+RAND()+RAND()+RAND()+RAND()+RAND()+RAND()+RAND()+RAND())-6))-1)+Real_MC_30Y!I$58)</x:f>
        <x:v>2241824.742887996</x:v>
      </x:c>
      <x:c r="J472" s="50" t="n">
        <x:f>MAX(0,I472*(1+EXP((LN(1+Real_MC_30Y!$J$11)-0.5*Real_MC_30Y!$J$12^2)+Real_MC_30Y!$J$12*((RAND()+RAND()+RAND()+RAND()+RAND()+RAND()+RAND()+RAND()+RAND()+RAND()+RAND()+RAND())-6))-1)+Real_MC_30Y!J$58)</x:f>
        <x:v>2244796.1704991427</x:v>
      </x:c>
      <x:c r="K472" s="50" t="n">
        <x:f>MAX(0,J472*(1+EXP((LN(1+Real_MC_30Y!$J$11)-0.5*Real_MC_30Y!$J$12^2)+Real_MC_30Y!$J$12*((RAND()+RAND()+RAND()+RAND()+RAND()+RAND()+RAND()+RAND()+RAND()+RAND()+RAND()+RAND())-6))-1)+Real_MC_30Y!K$58)</x:f>
        <x:v>2299223.7627486205</x:v>
      </x:c>
      <x:c r="L472" s="50" t="n">
        <x:f>MAX(0,K472*(1+EXP((LN(1+Real_MC_30Y!$J$11)-0.5*Real_MC_30Y!$J$12^2)+Real_MC_30Y!$J$12*((RAND()+RAND()+RAND()+RAND()+RAND()+RAND()+RAND()+RAND()+RAND()+RAND()+RAND()+RAND())-6))-1)+Real_MC_30Y!L$58)</x:f>
        <x:v>2096027.9672284543</x:v>
      </x:c>
      <x:c r="M472" s="50" t="n">
        <x:f>MAX(0,L472*(1+EXP((LN(1+Real_MC_30Y!$J$11)-0.5*Real_MC_30Y!$J$12^2)+Real_MC_30Y!$J$12*((RAND()+RAND()+RAND()+RAND()+RAND()+RAND()+RAND()+RAND()+RAND()+RAND()+RAND()+RAND())-6))-1)+Real_MC_30Y!M$58)</x:f>
        <x:v>2714304.4955342473</x:v>
      </x:c>
      <x:c r="N472" s="50" t="n">
        <x:f>MAX(0,M472*(1+EXP((LN(1+Real_MC_30Y!$J$11)-0.5*Real_MC_30Y!$J$12^2)+Real_MC_30Y!$J$12*((RAND()+RAND()+RAND()+RAND()+RAND()+RAND()+RAND()+RAND()+RAND()+RAND()+RAND()+RAND())-6))-1)+Real_MC_30Y!N$58)</x:f>
        <x:v>2579776.6901537515</x:v>
      </x:c>
      <x:c r="O472" s="50" t="n">
        <x:f>MAX(0,N472*(1+EXP((LN(1+Real_MC_30Y!$J$11)-0.5*Real_MC_30Y!$J$12^2)+Real_MC_30Y!$J$12*((RAND()+RAND()+RAND()+RAND()+RAND()+RAND()+RAND()+RAND()+RAND()+RAND()+RAND()+RAND())-6))-1)+Real_MC_30Y!O$58)</x:f>
        <x:v>3612996.815246529</x:v>
      </x:c>
      <x:c r="P472" s="50" t="n">
        <x:f>MAX(0,O472*(1+EXP((LN(1+Real_MC_30Y!$J$11)-0.5*Real_MC_30Y!$J$12^2)+Real_MC_30Y!$J$12*((RAND()+RAND()+RAND()+RAND()+RAND()+RAND()+RAND()+RAND()+RAND()+RAND()+RAND()+RAND())-6))-1)+Real_MC_30Y!P$58)</x:f>
        <x:v>4201434.76074424</x:v>
      </x:c>
      <x:c r="Q472" s="50" t="n">
        <x:f>MAX(0,P472*(1+EXP((LN(1+Real_MC_30Y!$J$11)-0.5*Real_MC_30Y!$J$12^2)+Real_MC_30Y!$J$12*((RAND()+RAND()+RAND()+RAND()+RAND()+RAND()+RAND()+RAND()+RAND()+RAND()+RAND()+RAND())-6))-1)+Real_MC_30Y!Q$58)</x:f>
        <x:v>4697636.175656162</x:v>
      </x:c>
      <x:c r="R472" s="50" t="n">
        <x:f>MAX(0,Q472*(1+EXP((LN(1+Real_MC_30Y!$J$11)-0.5*Real_MC_30Y!$J$12^2)+Real_MC_30Y!$J$12*((RAND()+RAND()+RAND()+RAND()+RAND()+RAND()+RAND()+RAND()+RAND()+RAND()+RAND()+RAND())-6))-1)+Real_MC_30Y!R$58)</x:f>
        <x:v>4131105.434842596</x:v>
      </x:c>
      <x:c r="S472" s="50" t="n">
        <x:f>MAX(0,R472*(1+EXP((LN(1+Real_MC_30Y!$J$11)-0.5*Real_MC_30Y!$J$12^2)+Real_MC_30Y!$J$12*((RAND()+RAND()+RAND()+RAND()+RAND()+RAND()+RAND()+RAND()+RAND()+RAND()+RAND()+RAND())-6))-1)+Real_MC_30Y!S$58)</x:f>
        <x:v>4405653.437236461</x:v>
      </x:c>
      <x:c r="T472" s="50" t="n">
        <x:f>MAX(0,S472*(1+EXP((LN(1+Real_MC_30Y!$J$11)-0.5*Real_MC_30Y!$J$12^2)+Real_MC_30Y!$J$12*((RAND()+RAND()+RAND()+RAND()+RAND()+RAND()+RAND()+RAND()+RAND()+RAND()+RAND()+RAND())-6))-1)+Real_MC_30Y!T$58)</x:f>
        <x:v>4075560.0329719805</x:v>
      </x:c>
      <x:c r="U472" s="50" t="n">
        <x:f>MAX(0,T472*(1+EXP((LN(1+Real_MC_30Y!$J$11)-0.5*Real_MC_30Y!$J$12^2)+Real_MC_30Y!$J$12*((RAND()+RAND()+RAND()+RAND()+RAND()+RAND()+RAND()+RAND()+RAND()+RAND()+RAND()+RAND())-6))-1)+Real_MC_30Y!U$58)</x:f>
        <x:v>4697708.376680888</x:v>
      </x:c>
      <x:c r="V472" s="50" t="n">
        <x:f>MAX(0,U472*(1+EXP((LN(1+Real_MC_30Y!$J$11)-0.5*Real_MC_30Y!$J$12^2)+Real_MC_30Y!$J$12*((RAND()+RAND()+RAND()+RAND()+RAND()+RAND()+RAND()+RAND()+RAND()+RAND()+RAND()+RAND())-6))-1)+Real_MC_30Y!V$58)</x:f>
        <x:v>5295696.477930254</x:v>
      </x:c>
      <x:c r="W472" s="50" t="n">
        <x:f>MAX(0,V472*(1+EXP((LN(1+Real_MC_30Y!$J$11)-0.5*Real_MC_30Y!$J$12^2)+Real_MC_30Y!$J$12*((RAND()+RAND()+RAND()+RAND()+RAND()+RAND()+RAND()+RAND()+RAND()+RAND()+RAND()+RAND())-6))-1)+Real_MC_30Y!W$58)</x:f>
        <x:v>6457155.4352837065</x:v>
      </x:c>
      <x:c r="X472" s="50" t="n">
        <x:f>MAX(0,W472*(1+EXP((LN(1+Real_MC_30Y!$J$11)-0.5*Real_MC_30Y!$J$12^2)+Real_MC_30Y!$J$12*((RAND()+RAND()+RAND()+RAND()+RAND()+RAND()+RAND()+RAND()+RAND()+RAND()+RAND()+RAND())-6))-1)+Real_MC_30Y!X$58)</x:f>
        <x:v>7539944.94282131</x:v>
      </x:c>
      <x:c r="Y472" s="50" t="n">
        <x:f>MAX(0,X472*(1+EXP((LN(1+Real_MC_30Y!$J$11)-0.5*Real_MC_30Y!$J$12^2)+Real_MC_30Y!$J$12*((RAND()+RAND()+RAND()+RAND()+RAND()+RAND()+RAND()+RAND()+RAND()+RAND()+RAND()+RAND())-6))-1)+Real_MC_30Y!Y$58)</x:f>
        <x:v>7459966.319178265</x:v>
      </x:c>
      <x:c r="Z472" s="50" t="n">
        <x:f>MAX(0,Y472*(1+EXP((LN(1+Real_MC_30Y!$J$11)-0.5*Real_MC_30Y!$J$12^2)+Real_MC_30Y!$J$12*((RAND()+RAND()+RAND()+RAND()+RAND()+RAND()+RAND()+RAND()+RAND()+RAND()+RAND()+RAND())-6))-1)+Real_MC_30Y!Z$58)</x:f>
        <x:v>8605502.687698696</x:v>
      </x:c>
      <x:c r="AA472" s="50" t="n">
        <x:f>MAX(0,Z472*(1+EXP((LN(1+Real_MC_30Y!$J$11)-0.5*Real_MC_30Y!$J$12^2)+Real_MC_30Y!$J$12*((RAND()+RAND()+RAND()+RAND()+RAND()+RAND()+RAND()+RAND()+RAND()+RAND()+RAND()+RAND())-6))-1)+Real_MC_30Y!AA$58)</x:f>
        <x:v>9015863.471895391</x:v>
      </x:c>
      <x:c r="AB472" s="50" t="n">
        <x:f>MAX(0,AA472*(1+EXP((LN(1+Real_MC_30Y!$J$11)-0.5*Real_MC_30Y!$J$12^2)+Real_MC_30Y!$J$12*((RAND()+RAND()+RAND()+RAND()+RAND()+RAND()+RAND()+RAND()+RAND()+RAND()+RAND()+RAND())-6))-1)+Real_MC_30Y!AB$58)</x:f>
        <x:v>8248713.550477107</x:v>
      </x:c>
      <x:c r="AC472" s="50" t="n">
        <x:f>MAX(0,AB472*(1+EXP((LN(1+Real_MC_30Y!$J$11)-0.5*Real_MC_30Y!$J$12^2)+Real_MC_30Y!$J$12*((RAND()+RAND()+RAND()+RAND()+RAND()+RAND()+RAND()+RAND()+RAND()+RAND()+RAND()+RAND())-6))-1)+Real_MC_30Y!AC$58)</x:f>
        <x:v>9413762.560856503</x:v>
      </x:c>
      <x:c r="AD472" s="50" t="n">
        <x:f>MAX(0,AC472*(1+EXP((LN(1+Real_MC_30Y!$J$11)-0.5*Real_MC_30Y!$J$12^2)+Real_MC_30Y!$J$12*((RAND()+RAND()+RAND()+RAND()+RAND()+RAND()+RAND()+RAND()+RAND()+RAND()+RAND()+RAND())-6))-1)+Real_MC_30Y!AD$58)</x:f>
        <x:v>11426372.15141861</x:v>
      </x:c>
      <x:c r="AE472" s="50" t="n">
        <x:f>MAX(0,AD472*(1+EXP((LN(1+Real_MC_30Y!$J$11)-0.5*Real_MC_30Y!$J$12^2)+Real_MC_30Y!$J$12*((RAND()+RAND()+RAND()+RAND()+RAND()+RAND()+RAND()+RAND()+RAND()+RAND()+RAND()+RAND())-6))-1)+Real_MC_30Y!AE$58)</x:f>
        <x:v>11956165.967064915</x:v>
      </x:c>
      <x:c r="AF472" s="50" t="n">
        <x:f>MAX(0,AE472*(1+EXP((LN(1+Real_MC_30Y!$J$11)-0.5*Real_MC_30Y!$J$12^2)+Real_MC_30Y!$J$12*((RAND()+RAND()+RAND()+RAND()+RAND()+RAND()+RAND()+RAND()+RAND()+RAND()+RAND()+RAND())-6))-1)+Real_MC_30Y!AF$58)</x:f>
        <x:v>16336235.731712915</x:v>
      </x:c>
    </x:row>
    <x:row r="473">
      <x:c r="A473">
        <x:v>469</x:v>
      </x:c>
      <x:c r="B473" s="50" t="n">
        <x:f>MAX(0,Liquidity_30Y!$C$14+Real_MC_30Y!B$57-Real_MC_30Y!B$56)</x:f>
        <x:v>1029031.25</x:v>
      </x:c>
      <x:c r="C473" s="50" t="n">
        <x:f>MAX(0,B473*(1+EXP((LN(1+Real_MC_30Y!$J$11)-0.5*Real_MC_30Y!$J$12^2)+Real_MC_30Y!$J$12*((RAND()+RAND()+RAND()+RAND()+RAND()+RAND()+RAND()+RAND()+RAND()+RAND()+RAND()+RAND())-6))-1)+Real_MC_30Y!C$58)</x:f>
        <x:v>1272511.9544040612</x:v>
      </x:c>
      <x:c r="D473" s="50" t="n">
        <x:f>MAX(0,C473*(1+EXP((LN(1+Real_MC_30Y!$J$11)-0.5*Real_MC_30Y!$J$12^2)+Real_MC_30Y!$J$12*((RAND()+RAND()+RAND()+RAND()+RAND()+RAND()+RAND()+RAND()+RAND()+RAND()+RAND()+RAND())-6))-1)+Real_MC_30Y!D$58)</x:f>
        <x:v>1233021.9644834374</x:v>
      </x:c>
      <x:c r="E473" s="50" t="n">
        <x:f>MAX(0,D473*(1+EXP((LN(1+Real_MC_30Y!$J$11)-0.5*Real_MC_30Y!$J$12^2)+Real_MC_30Y!$J$12*((RAND()+RAND()+RAND()+RAND()+RAND()+RAND()+RAND()+RAND()+RAND()+RAND()+RAND()+RAND())-6))-1)+Real_MC_30Y!E$58)</x:f>
        <x:v>1515061.5376397779</x:v>
      </x:c>
      <x:c r="F473" s="50" t="n">
        <x:f>MAX(0,E473*(1+EXP((LN(1+Real_MC_30Y!$J$11)-0.5*Real_MC_30Y!$J$12^2)+Real_MC_30Y!$J$12*((RAND()+RAND()+RAND()+RAND()+RAND()+RAND()+RAND()+RAND()+RAND()+RAND()+RAND()+RAND())-6))-1)+Real_MC_30Y!F$58)</x:f>
        <x:v>1554873.0507312468</x:v>
      </x:c>
      <x:c r="G473" s="50" t="n">
        <x:f>MAX(0,F473*(1+EXP((LN(1+Real_MC_30Y!$J$11)-0.5*Real_MC_30Y!$J$12^2)+Real_MC_30Y!$J$12*((RAND()+RAND()+RAND()+RAND()+RAND()+RAND()+RAND()+RAND()+RAND()+RAND()+RAND()+RAND())-6))-1)+Real_MC_30Y!G$58)</x:f>
        <x:v>1927466.5612950937</x:v>
      </x:c>
      <x:c r="H473" s="50" t="n">
        <x:f>MAX(0,G473*(1+EXP((LN(1+Real_MC_30Y!$J$11)-0.5*Real_MC_30Y!$J$12^2)+Real_MC_30Y!$J$12*((RAND()+RAND()+RAND()+RAND()+RAND()+RAND()+RAND()+RAND()+RAND()+RAND()+RAND()+RAND())-6))-1)+Real_MC_30Y!H$58)</x:f>
        <x:v>2127809.1716645095</x:v>
      </x:c>
      <x:c r="I473" s="50" t="n">
        <x:f>MAX(0,H473*(1+EXP((LN(1+Real_MC_30Y!$J$11)-0.5*Real_MC_30Y!$J$12^2)+Real_MC_30Y!$J$12*((RAND()+RAND()+RAND()+RAND()+RAND()+RAND()+RAND()+RAND()+RAND()+RAND()+RAND()+RAND())-6))-1)+Real_MC_30Y!I$58)</x:f>
        <x:v>2637190.8517636196</x:v>
      </x:c>
      <x:c r="J473" s="50" t="n">
        <x:f>MAX(0,I473*(1+EXP((LN(1+Real_MC_30Y!$J$11)-0.5*Real_MC_30Y!$J$12^2)+Real_MC_30Y!$J$12*((RAND()+RAND()+RAND()+RAND()+RAND()+RAND()+RAND()+RAND()+RAND()+RAND()+RAND()+RAND())-6))-1)+Real_MC_30Y!J$58)</x:f>
        <x:v>2564441.609597595</x:v>
      </x:c>
      <x:c r="K473" s="50" t="n">
        <x:f>MAX(0,J473*(1+EXP((LN(1+Real_MC_30Y!$J$11)-0.5*Real_MC_30Y!$J$12^2)+Real_MC_30Y!$J$12*((RAND()+RAND()+RAND()+RAND()+RAND()+RAND()+RAND()+RAND()+RAND()+RAND()+RAND()+RAND())-6))-1)+Real_MC_30Y!K$58)</x:f>
        <x:v>2812014.3508726107</x:v>
      </x:c>
      <x:c r="L473" s="50" t="n">
        <x:f>MAX(0,K473*(1+EXP((LN(1+Real_MC_30Y!$J$11)-0.5*Real_MC_30Y!$J$12^2)+Real_MC_30Y!$J$12*((RAND()+RAND()+RAND()+RAND()+RAND()+RAND()+RAND()+RAND()+RAND()+RAND()+RAND()+RAND())-6))-1)+Real_MC_30Y!L$58)</x:f>
        <x:v>2837862.7162094256</x:v>
      </x:c>
      <x:c r="M473" s="50" t="n">
        <x:f>MAX(0,L473*(1+EXP((LN(1+Real_MC_30Y!$J$11)-0.5*Real_MC_30Y!$J$12^2)+Real_MC_30Y!$J$12*((RAND()+RAND()+RAND()+RAND()+RAND()+RAND()+RAND()+RAND()+RAND()+RAND()+RAND()+RAND())-6))-1)+Real_MC_30Y!M$58)</x:f>
        <x:v>3209806.5705227465</x:v>
      </x:c>
      <x:c r="N473" s="50" t="n">
        <x:f>MAX(0,M473*(1+EXP((LN(1+Real_MC_30Y!$J$11)-0.5*Real_MC_30Y!$J$12^2)+Real_MC_30Y!$J$12*((RAND()+RAND()+RAND()+RAND()+RAND()+RAND()+RAND()+RAND()+RAND()+RAND()+RAND()+RAND())-6))-1)+Real_MC_30Y!N$58)</x:f>
        <x:v>2808597.040801258</x:v>
      </x:c>
      <x:c r="O473" s="50" t="n">
        <x:f>MAX(0,N473*(1+EXP((LN(1+Real_MC_30Y!$J$11)-0.5*Real_MC_30Y!$J$12^2)+Real_MC_30Y!$J$12*((RAND()+RAND()+RAND()+RAND()+RAND()+RAND()+RAND()+RAND()+RAND()+RAND()+RAND()+RAND())-6))-1)+Real_MC_30Y!O$58)</x:f>
        <x:v>3299426.2500564344</x:v>
      </x:c>
      <x:c r="P473" s="50" t="n">
        <x:f>MAX(0,O473*(1+EXP((LN(1+Real_MC_30Y!$J$11)-0.5*Real_MC_30Y!$J$12^2)+Real_MC_30Y!$J$12*((RAND()+RAND()+RAND()+RAND()+RAND()+RAND()+RAND()+RAND()+RAND()+RAND()+RAND()+RAND())-6))-1)+Real_MC_30Y!P$58)</x:f>
        <x:v>3720036.863557432</x:v>
      </x:c>
      <x:c r="Q473" s="50" t="n">
        <x:f>MAX(0,P473*(1+EXP((LN(1+Real_MC_30Y!$J$11)-0.5*Real_MC_30Y!$J$12^2)+Real_MC_30Y!$J$12*((RAND()+RAND()+RAND()+RAND()+RAND()+RAND()+RAND()+RAND()+RAND()+RAND()+RAND()+RAND())-6))-1)+Real_MC_30Y!Q$58)</x:f>
        <x:v>3542893.454975892</x:v>
      </x:c>
      <x:c r="R473" s="50" t="n">
        <x:f>MAX(0,Q473*(1+EXP((LN(1+Real_MC_30Y!$J$11)-0.5*Real_MC_30Y!$J$12^2)+Real_MC_30Y!$J$12*((RAND()+RAND()+RAND()+RAND()+RAND()+RAND()+RAND()+RAND()+RAND()+RAND()+RAND()+RAND())-6))-1)+Real_MC_30Y!R$58)</x:f>
        <x:v>2971323.471026604</x:v>
      </x:c>
      <x:c r="S473" s="50" t="n">
        <x:f>MAX(0,R473*(1+EXP((LN(1+Real_MC_30Y!$J$11)-0.5*Real_MC_30Y!$J$12^2)+Real_MC_30Y!$J$12*((RAND()+RAND()+RAND()+RAND()+RAND()+RAND()+RAND()+RAND()+RAND()+RAND()+RAND()+RAND())-6))-1)+Real_MC_30Y!S$58)</x:f>
        <x:v>3213280.542884799</x:v>
      </x:c>
      <x:c r="T473" s="50" t="n">
        <x:f>MAX(0,S473*(1+EXP((LN(1+Real_MC_30Y!$J$11)-0.5*Real_MC_30Y!$J$12^2)+Real_MC_30Y!$J$12*((RAND()+RAND()+RAND()+RAND()+RAND()+RAND()+RAND()+RAND()+RAND()+RAND()+RAND()+RAND())-6))-1)+Real_MC_30Y!T$58)</x:f>
        <x:v>3297673.553843445</x:v>
      </x:c>
      <x:c r="U473" s="50" t="n">
        <x:f>MAX(0,T473*(1+EXP((LN(1+Real_MC_30Y!$J$11)-0.5*Real_MC_30Y!$J$12^2)+Real_MC_30Y!$J$12*((RAND()+RAND()+RAND()+RAND()+RAND()+RAND()+RAND()+RAND()+RAND()+RAND()+RAND()+RAND())-6))-1)+Real_MC_30Y!U$58)</x:f>
        <x:v>3735545.3380384194</x:v>
      </x:c>
      <x:c r="V473" s="50" t="n">
        <x:f>MAX(0,U473*(1+EXP((LN(1+Real_MC_30Y!$J$11)-0.5*Real_MC_30Y!$J$12^2)+Real_MC_30Y!$J$12*((RAND()+RAND()+RAND()+RAND()+RAND()+RAND()+RAND()+RAND()+RAND()+RAND()+RAND()+RAND())-6))-1)+Real_MC_30Y!V$58)</x:f>
        <x:v>3899950.728886956</x:v>
      </x:c>
      <x:c r="W473" s="50" t="n">
        <x:f>MAX(0,V473*(1+EXP((LN(1+Real_MC_30Y!$J$11)-0.5*Real_MC_30Y!$J$12^2)+Real_MC_30Y!$J$12*((RAND()+RAND()+RAND()+RAND()+RAND()+RAND()+RAND()+RAND()+RAND()+RAND()+RAND()+RAND())-6))-1)+Real_MC_30Y!W$58)</x:f>
        <x:v>4363983.92903143</x:v>
      </x:c>
      <x:c r="X473" s="50" t="n">
        <x:f>MAX(0,W473*(1+EXP((LN(1+Real_MC_30Y!$J$11)-0.5*Real_MC_30Y!$J$12^2)+Real_MC_30Y!$J$12*((RAND()+RAND()+RAND()+RAND()+RAND()+RAND()+RAND()+RAND()+RAND()+RAND()+RAND()+RAND())-6))-1)+Real_MC_30Y!X$58)</x:f>
        <x:v>3812451.6189072514</x:v>
      </x:c>
      <x:c r="Y473" s="50" t="n">
        <x:f>MAX(0,X473*(1+EXP((LN(1+Real_MC_30Y!$J$11)-0.5*Real_MC_30Y!$J$12^2)+Real_MC_30Y!$J$12*((RAND()+RAND()+RAND()+RAND()+RAND()+RAND()+RAND()+RAND()+RAND()+RAND()+RAND()+RAND())-6))-1)+Real_MC_30Y!Y$58)</x:f>
        <x:v>3500952.2996218577</x:v>
      </x:c>
      <x:c r="Z473" s="50" t="n">
        <x:f>MAX(0,Y473*(1+EXP((LN(1+Real_MC_30Y!$J$11)-0.5*Real_MC_30Y!$J$12^2)+Real_MC_30Y!$J$12*((RAND()+RAND()+RAND()+RAND()+RAND()+RAND()+RAND()+RAND()+RAND()+RAND()+RAND()+RAND())-6))-1)+Real_MC_30Y!Z$58)</x:f>
        <x:v>4061192.991346906</x:v>
      </x:c>
      <x:c r="AA473" s="50" t="n">
        <x:f>MAX(0,Z473*(1+EXP((LN(1+Real_MC_30Y!$J$11)-0.5*Real_MC_30Y!$J$12^2)+Real_MC_30Y!$J$12*((RAND()+RAND()+RAND()+RAND()+RAND()+RAND()+RAND()+RAND()+RAND()+RAND()+RAND()+RAND())-6))-1)+Real_MC_30Y!AA$58)</x:f>
        <x:v>4573960.894822659</x:v>
      </x:c>
      <x:c r="AB473" s="50" t="n">
        <x:f>MAX(0,AA473*(1+EXP((LN(1+Real_MC_30Y!$J$11)-0.5*Real_MC_30Y!$J$12^2)+Real_MC_30Y!$J$12*((RAND()+RAND()+RAND()+RAND()+RAND()+RAND()+RAND()+RAND()+RAND()+RAND()+RAND()+RAND())-6))-1)+Real_MC_30Y!AB$58)</x:f>
        <x:v>4956706.253588704</x:v>
      </x:c>
      <x:c r="AC473" s="50" t="n">
        <x:f>MAX(0,AB473*(1+EXP((LN(1+Real_MC_30Y!$J$11)-0.5*Real_MC_30Y!$J$12^2)+Real_MC_30Y!$J$12*((RAND()+RAND()+RAND()+RAND()+RAND()+RAND()+RAND()+RAND()+RAND()+RAND()+RAND()+RAND())-6))-1)+Real_MC_30Y!AC$58)</x:f>
        <x:v>6197904.216064722</x:v>
      </x:c>
      <x:c r="AD473" s="50" t="n">
        <x:f>MAX(0,AC473*(1+EXP((LN(1+Real_MC_30Y!$J$11)-0.5*Real_MC_30Y!$J$12^2)+Real_MC_30Y!$J$12*((RAND()+RAND()+RAND()+RAND()+RAND()+RAND()+RAND()+RAND()+RAND()+RAND()+RAND()+RAND())-6))-1)+Real_MC_30Y!AD$58)</x:f>
        <x:v>6490904.871907208</x:v>
      </x:c>
      <x:c r="AE473" s="50" t="n">
        <x:f>MAX(0,AD473*(1+EXP((LN(1+Real_MC_30Y!$J$11)-0.5*Real_MC_30Y!$J$12^2)+Real_MC_30Y!$J$12*((RAND()+RAND()+RAND()+RAND()+RAND()+RAND()+RAND()+RAND()+RAND()+RAND()+RAND()+RAND())-6))-1)+Real_MC_30Y!AE$58)</x:f>
        <x:v>6203152.545856782</x:v>
      </x:c>
      <x:c r="AF473" s="50" t="n">
        <x:f>MAX(0,AE473*(1+EXP((LN(1+Real_MC_30Y!$J$11)-0.5*Real_MC_30Y!$J$12^2)+Real_MC_30Y!$J$12*((RAND()+RAND()+RAND()+RAND()+RAND()+RAND()+RAND()+RAND()+RAND()+RAND()+RAND()+RAND())-6))-1)+Real_MC_30Y!AF$58)</x:f>
        <x:v>5365908.072726283</x:v>
      </x:c>
    </x:row>
    <x:row r="474">
      <x:c r="A474">
        <x:v>470</x:v>
      </x:c>
      <x:c r="B474" s="50" t="n">
        <x:f>MAX(0,Liquidity_30Y!$C$14+Real_MC_30Y!B$57-Real_MC_30Y!B$56)</x:f>
        <x:v>1029031.25</x:v>
      </x:c>
      <x:c r="C474" s="50" t="n">
        <x:f>MAX(0,B474*(1+EXP((LN(1+Real_MC_30Y!$J$11)-0.5*Real_MC_30Y!$J$12^2)+Real_MC_30Y!$J$12*((RAND()+RAND()+RAND()+RAND()+RAND()+RAND()+RAND()+RAND()+RAND()+RAND()+RAND()+RAND())-6))-1)+Real_MC_30Y!C$58)</x:f>
        <x:v>951885.3229726412</x:v>
      </x:c>
      <x:c r="D474" s="50" t="n">
        <x:f>MAX(0,C474*(1+EXP((LN(1+Real_MC_30Y!$J$11)-0.5*Real_MC_30Y!$J$12^2)+Real_MC_30Y!$J$12*((RAND()+RAND()+RAND()+RAND()+RAND()+RAND()+RAND()+RAND()+RAND()+RAND()+RAND()+RAND())-6))-1)+Real_MC_30Y!D$58)</x:f>
        <x:v>889677.5824339332</x:v>
      </x:c>
      <x:c r="E474" s="50" t="n">
        <x:f>MAX(0,D474*(1+EXP((LN(1+Real_MC_30Y!$J$11)-0.5*Real_MC_30Y!$J$12^2)+Real_MC_30Y!$J$12*((RAND()+RAND()+RAND()+RAND()+RAND()+RAND()+RAND()+RAND()+RAND()+RAND()+RAND()+RAND())-6))-1)+Real_MC_30Y!E$58)</x:f>
        <x:v>915338.8416841798</x:v>
      </x:c>
      <x:c r="F474" s="50" t="n">
        <x:f>MAX(0,E474*(1+EXP((LN(1+Real_MC_30Y!$J$11)-0.5*Real_MC_30Y!$J$12^2)+Real_MC_30Y!$J$12*((RAND()+RAND()+RAND()+RAND()+RAND()+RAND()+RAND()+RAND()+RAND()+RAND()+RAND()+RAND())-6))-1)+Real_MC_30Y!F$58)</x:f>
        <x:v>1007698.509614759</x:v>
      </x:c>
      <x:c r="G474" s="50" t="n">
        <x:f>MAX(0,F474*(1+EXP((LN(1+Real_MC_30Y!$J$11)-0.5*Real_MC_30Y!$J$12^2)+Real_MC_30Y!$J$12*((RAND()+RAND()+RAND()+RAND()+RAND()+RAND()+RAND()+RAND()+RAND()+RAND()+RAND()+RAND())-6))-1)+Real_MC_30Y!G$58)</x:f>
        <x:v>1413579.5218664615</x:v>
      </x:c>
      <x:c r="H474" s="50" t="n">
        <x:f>MAX(0,G474*(1+EXP((LN(1+Real_MC_30Y!$J$11)-0.5*Real_MC_30Y!$J$12^2)+Real_MC_30Y!$J$12*((RAND()+RAND()+RAND()+RAND()+RAND()+RAND()+RAND()+RAND()+RAND()+RAND()+RAND()+RAND())-6))-1)+Real_MC_30Y!H$58)</x:f>
        <x:v>1284393.3479671231</x:v>
      </x:c>
      <x:c r="I474" s="50" t="n">
        <x:f>MAX(0,H474*(1+EXP((LN(1+Real_MC_30Y!$J$11)-0.5*Real_MC_30Y!$J$12^2)+Real_MC_30Y!$J$12*((RAND()+RAND()+RAND()+RAND()+RAND()+RAND()+RAND()+RAND()+RAND()+RAND()+RAND()+RAND())-6))-1)+Real_MC_30Y!I$58)</x:f>
        <x:v>1307468.8187682757</x:v>
      </x:c>
      <x:c r="J474" s="50" t="n">
        <x:f>MAX(0,I474*(1+EXP((LN(1+Real_MC_30Y!$J$11)-0.5*Real_MC_30Y!$J$12^2)+Real_MC_30Y!$J$12*((RAND()+RAND()+RAND()+RAND()+RAND()+RAND()+RAND()+RAND()+RAND()+RAND()+RAND()+RAND())-6))-1)+Real_MC_30Y!J$58)</x:f>
        <x:v>1604797.564687512</x:v>
      </x:c>
      <x:c r="K474" s="50" t="n">
        <x:f>MAX(0,J474*(1+EXP((LN(1+Real_MC_30Y!$J$11)-0.5*Real_MC_30Y!$J$12^2)+Real_MC_30Y!$J$12*((RAND()+RAND()+RAND()+RAND()+RAND()+RAND()+RAND()+RAND()+RAND()+RAND()+RAND()+RAND())-6))-1)+Real_MC_30Y!K$58)</x:f>
        <x:v>1698623.82068237</x:v>
      </x:c>
      <x:c r="L474" s="50" t="n">
        <x:f>MAX(0,K474*(1+EXP((LN(1+Real_MC_30Y!$J$11)-0.5*Real_MC_30Y!$J$12^2)+Real_MC_30Y!$J$12*((RAND()+RAND()+RAND()+RAND()+RAND()+RAND()+RAND()+RAND()+RAND()+RAND()+RAND()+RAND())-6))-1)+Real_MC_30Y!L$58)</x:f>
        <x:v>1923419.4060919946</x:v>
      </x:c>
      <x:c r="M474" s="50" t="n">
        <x:f>MAX(0,L474*(1+EXP((LN(1+Real_MC_30Y!$J$11)-0.5*Real_MC_30Y!$J$12^2)+Real_MC_30Y!$J$12*((RAND()+RAND()+RAND()+RAND()+RAND()+RAND()+RAND()+RAND()+RAND()+RAND()+RAND()+RAND())-6))-1)+Real_MC_30Y!M$58)</x:f>
        <x:v>2060278.515783838</x:v>
      </x:c>
      <x:c r="N474" s="50" t="n">
        <x:f>MAX(0,M474*(1+EXP((LN(1+Real_MC_30Y!$J$11)-0.5*Real_MC_30Y!$J$12^2)+Real_MC_30Y!$J$12*((RAND()+RAND()+RAND()+RAND()+RAND()+RAND()+RAND()+RAND()+RAND()+RAND()+RAND()+RAND())-6))-1)+Real_MC_30Y!N$58)</x:f>
        <x:v>2179481.188815235</x:v>
      </x:c>
      <x:c r="O474" s="50" t="n">
        <x:f>MAX(0,N474*(1+EXP((LN(1+Real_MC_30Y!$J$11)-0.5*Real_MC_30Y!$J$12^2)+Real_MC_30Y!$J$12*((RAND()+RAND()+RAND()+RAND()+RAND()+RAND()+RAND()+RAND()+RAND()+RAND()+RAND()+RAND())-6))-1)+Real_MC_30Y!O$58)</x:f>
        <x:v>2413611.6990669803</x:v>
      </x:c>
      <x:c r="P474" s="50" t="n">
        <x:f>MAX(0,O474*(1+EXP((LN(1+Real_MC_30Y!$J$11)-0.5*Real_MC_30Y!$J$12^2)+Real_MC_30Y!$J$12*((RAND()+RAND()+RAND()+RAND()+RAND()+RAND()+RAND()+RAND()+RAND()+RAND()+RAND()+RAND())-6))-1)+Real_MC_30Y!P$58)</x:f>
        <x:v>1970692.2064499022</x:v>
      </x:c>
      <x:c r="Q474" s="50" t="n">
        <x:f>MAX(0,P474*(1+EXP((LN(1+Real_MC_30Y!$J$11)-0.5*Real_MC_30Y!$J$12^2)+Real_MC_30Y!$J$12*((RAND()+RAND()+RAND()+RAND()+RAND()+RAND()+RAND()+RAND()+RAND()+RAND()+RAND()+RAND())-6))-1)+Real_MC_30Y!Q$58)</x:f>
        <x:v>2473058.1692156573</x:v>
      </x:c>
      <x:c r="R474" s="50" t="n">
        <x:f>MAX(0,Q474*(1+EXP((LN(1+Real_MC_30Y!$J$11)-0.5*Real_MC_30Y!$J$12^2)+Real_MC_30Y!$J$12*((RAND()+RAND()+RAND()+RAND()+RAND()+RAND()+RAND()+RAND()+RAND()+RAND()+RAND()+RAND())-6))-1)+Real_MC_30Y!R$58)</x:f>
        <x:v>2664259.3694132795</x:v>
      </x:c>
      <x:c r="S474" s="50" t="n">
        <x:f>MAX(0,R474*(1+EXP((LN(1+Real_MC_30Y!$J$11)-0.5*Real_MC_30Y!$J$12^2)+Real_MC_30Y!$J$12*((RAND()+RAND()+RAND()+RAND()+RAND()+RAND()+RAND()+RAND()+RAND()+RAND()+RAND()+RAND())-6))-1)+Real_MC_30Y!S$58)</x:f>
        <x:v>2721513.6675733025</x:v>
      </x:c>
      <x:c r="T474" s="50" t="n">
        <x:f>MAX(0,S474*(1+EXP((LN(1+Real_MC_30Y!$J$11)-0.5*Real_MC_30Y!$J$12^2)+Real_MC_30Y!$J$12*((RAND()+RAND()+RAND()+RAND()+RAND()+RAND()+RAND()+RAND()+RAND()+RAND()+RAND()+RAND())-6))-1)+Real_MC_30Y!T$58)</x:f>
        <x:v>3456976.3408646854</x:v>
      </x:c>
      <x:c r="U474" s="50" t="n">
        <x:f>MAX(0,T474*(1+EXP((LN(1+Real_MC_30Y!$J$11)-0.5*Real_MC_30Y!$J$12^2)+Real_MC_30Y!$J$12*((RAND()+RAND()+RAND()+RAND()+RAND()+RAND()+RAND()+RAND()+RAND()+RAND()+RAND()+RAND())-6))-1)+Real_MC_30Y!U$58)</x:f>
        <x:v>3724025.492198132</x:v>
      </x:c>
      <x:c r="V474" s="50" t="n">
        <x:f>MAX(0,U474*(1+EXP((LN(1+Real_MC_30Y!$J$11)-0.5*Real_MC_30Y!$J$12^2)+Real_MC_30Y!$J$12*((RAND()+RAND()+RAND()+RAND()+RAND()+RAND()+RAND()+RAND()+RAND()+RAND()+RAND()+RAND())-6))-1)+Real_MC_30Y!V$58)</x:f>
        <x:v>4686785.040477293</x:v>
      </x:c>
      <x:c r="W474" s="50" t="n">
        <x:f>MAX(0,V474*(1+EXP((LN(1+Real_MC_30Y!$J$11)-0.5*Real_MC_30Y!$J$12^2)+Real_MC_30Y!$J$12*((RAND()+RAND()+RAND()+RAND()+RAND()+RAND()+RAND()+RAND()+RAND()+RAND()+RAND()+RAND())-6))-1)+Real_MC_30Y!W$58)</x:f>
        <x:v>5698689.543270228</x:v>
      </x:c>
      <x:c r="X474" s="50" t="n">
        <x:f>MAX(0,W474*(1+EXP((LN(1+Real_MC_30Y!$J$11)-0.5*Real_MC_30Y!$J$12^2)+Real_MC_30Y!$J$12*((RAND()+RAND()+RAND()+RAND()+RAND()+RAND()+RAND()+RAND()+RAND()+RAND()+RAND()+RAND())-6))-1)+Real_MC_30Y!X$58)</x:f>
        <x:v>6311867.621534024</x:v>
      </x:c>
      <x:c r="Y474" s="50" t="n">
        <x:f>MAX(0,X474*(1+EXP((LN(1+Real_MC_30Y!$J$11)-0.5*Real_MC_30Y!$J$12^2)+Real_MC_30Y!$J$12*((RAND()+RAND()+RAND()+RAND()+RAND()+RAND()+RAND()+RAND()+RAND()+RAND()+RAND()+RAND())-6))-1)+Real_MC_30Y!Y$58)</x:f>
        <x:v>6187930.202438488</x:v>
      </x:c>
      <x:c r="Z474" s="50" t="n">
        <x:f>MAX(0,Y474*(1+EXP((LN(1+Real_MC_30Y!$J$11)-0.5*Real_MC_30Y!$J$12^2)+Real_MC_30Y!$J$12*((RAND()+RAND()+RAND()+RAND()+RAND()+RAND()+RAND()+RAND()+RAND()+RAND()+RAND()+RAND())-6))-1)+Real_MC_30Y!Z$58)</x:f>
        <x:v>7611696.163877393</x:v>
      </x:c>
      <x:c r="AA474" s="50" t="n">
        <x:f>MAX(0,Z474*(1+EXP((LN(1+Real_MC_30Y!$J$11)-0.5*Real_MC_30Y!$J$12^2)+Real_MC_30Y!$J$12*((RAND()+RAND()+RAND()+RAND()+RAND()+RAND()+RAND()+RAND()+RAND()+RAND()+RAND()+RAND())-6))-1)+Real_MC_30Y!AA$58)</x:f>
        <x:v>6682132.207698921</x:v>
      </x:c>
      <x:c r="AB474" s="50" t="n">
        <x:f>MAX(0,AA474*(1+EXP((LN(1+Real_MC_30Y!$J$11)-0.5*Real_MC_30Y!$J$12^2)+Real_MC_30Y!$J$12*((RAND()+RAND()+RAND()+RAND()+RAND()+RAND()+RAND()+RAND()+RAND()+RAND()+RAND()+RAND())-6))-1)+Real_MC_30Y!AB$58)</x:f>
        <x:v>6498553.81723576</x:v>
      </x:c>
      <x:c r="AC474" s="50" t="n">
        <x:f>MAX(0,AB474*(1+EXP((LN(1+Real_MC_30Y!$J$11)-0.5*Real_MC_30Y!$J$12^2)+Real_MC_30Y!$J$12*((RAND()+RAND()+RAND()+RAND()+RAND()+RAND()+RAND()+RAND()+RAND()+RAND()+RAND()+RAND())-6))-1)+Real_MC_30Y!AC$58)</x:f>
        <x:v>5900712.071058594</x:v>
      </x:c>
      <x:c r="AD474" s="50" t="n">
        <x:f>MAX(0,AC474*(1+EXP((LN(1+Real_MC_30Y!$J$11)-0.5*Real_MC_30Y!$J$12^2)+Real_MC_30Y!$J$12*((RAND()+RAND()+RAND()+RAND()+RAND()+RAND()+RAND()+RAND()+RAND()+RAND()+RAND()+RAND())-6))-1)+Real_MC_30Y!AD$58)</x:f>
        <x:v>6515482.539290366</x:v>
      </x:c>
      <x:c r="AE474" s="50" t="n">
        <x:f>MAX(0,AD474*(1+EXP((LN(1+Real_MC_30Y!$J$11)-0.5*Real_MC_30Y!$J$12^2)+Real_MC_30Y!$J$12*((RAND()+RAND()+RAND()+RAND()+RAND()+RAND()+RAND()+RAND()+RAND()+RAND()+RAND()+RAND())-6))-1)+Real_MC_30Y!AE$58)</x:f>
        <x:v>6481996.23857945</x:v>
      </x:c>
      <x:c r="AF474" s="50" t="n">
        <x:f>MAX(0,AE474*(1+EXP((LN(1+Real_MC_30Y!$J$11)-0.5*Real_MC_30Y!$J$12^2)+Real_MC_30Y!$J$12*((RAND()+RAND()+RAND()+RAND()+RAND()+RAND()+RAND()+RAND()+RAND()+RAND()+RAND()+RAND())-6))-1)+Real_MC_30Y!AF$58)</x:f>
        <x:v>6187626.320607742</x:v>
      </x:c>
    </x:row>
    <x:row r="475">
      <x:c r="A475">
        <x:v>471</x:v>
      </x:c>
      <x:c r="B475" s="50" t="n">
        <x:f>MAX(0,Liquidity_30Y!$C$14+Real_MC_30Y!B$57-Real_MC_30Y!B$56)</x:f>
        <x:v>1029031.25</x:v>
      </x:c>
      <x:c r="C475" s="50" t="n">
        <x:f>MAX(0,B475*(1+EXP((LN(1+Real_MC_30Y!$J$11)-0.5*Real_MC_30Y!$J$12^2)+Real_MC_30Y!$J$12*((RAND()+RAND()+RAND()+RAND()+RAND()+RAND()+RAND()+RAND()+RAND()+RAND()+RAND()+RAND())-6))-1)+Real_MC_30Y!C$58)</x:f>
        <x:v>1324683.6011869712</x:v>
      </x:c>
      <x:c r="D475" s="50" t="n">
        <x:f>MAX(0,C475*(1+EXP((LN(1+Real_MC_30Y!$J$11)-0.5*Real_MC_30Y!$J$12^2)+Real_MC_30Y!$J$12*((RAND()+RAND()+RAND()+RAND()+RAND()+RAND()+RAND()+RAND()+RAND()+RAND()+RAND()+RAND())-6))-1)+Real_MC_30Y!D$58)</x:f>
        <x:v>1366993.884202994</x:v>
      </x:c>
      <x:c r="E475" s="50" t="n">
        <x:f>MAX(0,D475*(1+EXP((LN(1+Real_MC_30Y!$J$11)-0.5*Real_MC_30Y!$J$12^2)+Real_MC_30Y!$J$12*((RAND()+RAND()+RAND()+RAND()+RAND()+RAND()+RAND()+RAND()+RAND()+RAND()+RAND()+RAND())-6))-1)+Real_MC_30Y!E$58)</x:f>
        <x:v>1843213.651533319</x:v>
      </x:c>
      <x:c r="F475" s="50" t="n">
        <x:f>MAX(0,E475*(1+EXP((LN(1+Real_MC_30Y!$J$11)-0.5*Real_MC_30Y!$J$12^2)+Real_MC_30Y!$J$12*((RAND()+RAND()+RAND()+RAND()+RAND()+RAND()+RAND()+RAND()+RAND()+RAND()+RAND()+RAND())-6))-1)+Real_MC_30Y!F$58)</x:f>
        <x:v>1466163.0867887756</x:v>
      </x:c>
      <x:c r="G475" s="50" t="n">
        <x:f>MAX(0,F475*(1+EXP((LN(1+Real_MC_30Y!$J$11)-0.5*Real_MC_30Y!$J$12^2)+Real_MC_30Y!$J$12*((RAND()+RAND()+RAND()+RAND()+RAND()+RAND()+RAND()+RAND()+RAND()+RAND()+RAND()+RAND())-6))-1)+Real_MC_30Y!G$58)</x:f>
        <x:v>1566814.4543244373</x:v>
      </x:c>
      <x:c r="H475" s="50" t="n">
        <x:f>MAX(0,G475*(1+EXP((LN(1+Real_MC_30Y!$J$11)-0.5*Real_MC_30Y!$J$12^2)+Real_MC_30Y!$J$12*((RAND()+RAND()+RAND()+RAND()+RAND()+RAND()+RAND()+RAND()+RAND()+RAND()+RAND()+RAND())-6))-1)+Real_MC_30Y!H$58)</x:f>
        <x:v>1700660.711933389</x:v>
      </x:c>
      <x:c r="I475" s="50" t="n">
        <x:f>MAX(0,H475*(1+EXP((LN(1+Real_MC_30Y!$J$11)-0.5*Real_MC_30Y!$J$12^2)+Real_MC_30Y!$J$12*((RAND()+RAND()+RAND()+RAND()+RAND()+RAND()+RAND()+RAND()+RAND()+RAND()+RAND()+RAND())-6))-1)+Real_MC_30Y!I$58)</x:f>
        <x:v>1830877.2514405143</x:v>
      </x:c>
      <x:c r="J475" s="50" t="n">
        <x:f>MAX(0,I475*(1+EXP((LN(1+Real_MC_30Y!$J$11)-0.5*Real_MC_30Y!$J$12^2)+Real_MC_30Y!$J$12*((RAND()+RAND()+RAND()+RAND()+RAND()+RAND()+RAND()+RAND()+RAND()+RAND()+RAND()+RAND())-6))-1)+Real_MC_30Y!J$58)</x:f>
        <x:v>1604726.167154992</x:v>
      </x:c>
      <x:c r="K475" s="50" t="n">
        <x:f>MAX(0,J475*(1+EXP((LN(1+Real_MC_30Y!$J$11)-0.5*Real_MC_30Y!$J$12^2)+Real_MC_30Y!$J$12*((RAND()+RAND()+RAND()+RAND()+RAND()+RAND()+RAND()+RAND()+RAND()+RAND()+RAND()+RAND())-6))-1)+Real_MC_30Y!K$58)</x:f>
        <x:v>2177071.6015862254</x:v>
      </x:c>
      <x:c r="L475" s="50" t="n">
        <x:f>MAX(0,K475*(1+EXP((LN(1+Real_MC_30Y!$J$11)-0.5*Real_MC_30Y!$J$12^2)+Real_MC_30Y!$J$12*((RAND()+RAND()+RAND()+RAND()+RAND()+RAND()+RAND()+RAND()+RAND()+RAND()+RAND()+RAND())-6))-1)+Real_MC_30Y!L$58)</x:f>
        <x:v>2463632.0125463977</x:v>
      </x:c>
      <x:c r="M475" s="50" t="n">
        <x:f>MAX(0,L475*(1+EXP((LN(1+Real_MC_30Y!$J$11)-0.5*Real_MC_30Y!$J$12^2)+Real_MC_30Y!$J$12*((RAND()+RAND()+RAND()+RAND()+RAND()+RAND()+RAND()+RAND()+RAND()+RAND()+RAND()+RAND())-6))-1)+Real_MC_30Y!M$58)</x:f>
        <x:v>2411372.3864892204</x:v>
      </x:c>
      <x:c r="N475" s="50" t="n">
        <x:f>MAX(0,M475*(1+EXP((LN(1+Real_MC_30Y!$J$11)-0.5*Real_MC_30Y!$J$12^2)+Real_MC_30Y!$J$12*((RAND()+RAND()+RAND()+RAND()+RAND()+RAND()+RAND()+RAND()+RAND()+RAND()+RAND()+RAND())-6))-1)+Real_MC_30Y!N$58)</x:f>
        <x:v>2980327.8207943914</x:v>
      </x:c>
      <x:c r="O475" s="50" t="n">
        <x:f>MAX(0,N475*(1+EXP((LN(1+Real_MC_30Y!$J$11)-0.5*Real_MC_30Y!$J$12^2)+Real_MC_30Y!$J$12*((RAND()+RAND()+RAND()+RAND()+RAND()+RAND()+RAND()+RAND()+RAND()+RAND()+RAND()+RAND())-6))-1)+Real_MC_30Y!O$58)</x:f>
        <x:v>2606640.069259667</x:v>
      </x:c>
      <x:c r="P475" s="50" t="n">
        <x:f>MAX(0,O475*(1+EXP((LN(1+Real_MC_30Y!$J$11)-0.5*Real_MC_30Y!$J$12^2)+Real_MC_30Y!$J$12*((RAND()+RAND()+RAND()+RAND()+RAND()+RAND()+RAND()+RAND()+RAND()+RAND()+RAND()+RAND())-6))-1)+Real_MC_30Y!P$58)</x:f>
        <x:v>3124323.146031949</x:v>
      </x:c>
      <x:c r="Q475" s="50" t="n">
        <x:f>MAX(0,P475*(1+EXP((LN(1+Real_MC_30Y!$J$11)-0.5*Real_MC_30Y!$J$12^2)+Real_MC_30Y!$J$12*((RAND()+RAND()+RAND()+RAND()+RAND()+RAND()+RAND()+RAND()+RAND()+RAND()+RAND()+RAND())-6))-1)+Real_MC_30Y!Q$58)</x:f>
        <x:v>2948485.4102695487</x:v>
      </x:c>
      <x:c r="R475" s="50" t="n">
        <x:f>MAX(0,Q475*(1+EXP((LN(1+Real_MC_30Y!$J$11)-0.5*Real_MC_30Y!$J$12^2)+Real_MC_30Y!$J$12*((RAND()+RAND()+RAND()+RAND()+RAND()+RAND()+RAND()+RAND()+RAND()+RAND()+RAND()+RAND())-6))-1)+Real_MC_30Y!R$58)</x:f>
        <x:v>3113612.767596219</x:v>
      </x:c>
      <x:c r="S475" s="50" t="n">
        <x:f>MAX(0,R475*(1+EXP((LN(1+Real_MC_30Y!$J$11)-0.5*Real_MC_30Y!$J$12^2)+Real_MC_30Y!$J$12*((RAND()+RAND()+RAND()+RAND()+RAND()+RAND()+RAND()+RAND()+RAND()+RAND()+RAND()+RAND())-6))-1)+Real_MC_30Y!S$58)</x:f>
        <x:v>2412238.4862315226</x:v>
      </x:c>
      <x:c r="T475" s="50" t="n">
        <x:f>MAX(0,S475*(1+EXP((LN(1+Real_MC_30Y!$J$11)-0.5*Real_MC_30Y!$J$12^2)+Real_MC_30Y!$J$12*((RAND()+RAND()+RAND()+RAND()+RAND()+RAND()+RAND()+RAND()+RAND()+RAND()+RAND()+RAND())-6))-1)+Real_MC_30Y!T$58)</x:f>
        <x:v>2597384.493666383</x:v>
      </x:c>
      <x:c r="U475" s="50" t="n">
        <x:f>MAX(0,T475*(1+EXP((LN(1+Real_MC_30Y!$J$11)-0.5*Real_MC_30Y!$J$12^2)+Real_MC_30Y!$J$12*((RAND()+RAND()+RAND()+RAND()+RAND()+RAND()+RAND()+RAND()+RAND()+RAND()+RAND()+RAND())-6))-1)+Real_MC_30Y!U$58)</x:f>
        <x:v>2557699.697851829</x:v>
      </x:c>
      <x:c r="V475" s="50" t="n">
        <x:f>MAX(0,U475*(1+EXP((LN(1+Real_MC_30Y!$J$11)-0.5*Real_MC_30Y!$J$12^2)+Real_MC_30Y!$J$12*((RAND()+RAND()+RAND()+RAND()+RAND()+RAND()+RAND()+RAND()+RAND()+RAND()+RAND()+RAND())-6))-1)+Real_MC_30Y!V$58)</x:f>
        <x:v>3147478.1789638516</x:v>
      </x:c>
      <x:c r="W475" s="50" t="n">
        <x:f>MAX(0,V475*(1+EXP((LN(1+Real_MC_30Y!$J$11)-0.5*Real_MC_30Y!$J$12^2)+Real_MC_30Y!$J$12*((RAND()+RAND()+RAND()+RAND()+RAND()+RAND()+RAND()+RAND()+RAND()+RAND()+RAND()+RAND())-6))-1)+Real_MC_30Y!W$58)</x:f>
        <x:v>2890357.3793019736</x:v>
      </x:c>
      <x:c r="X475" s="50" t="n">
        <x:f>MAX(0,W475*(1+EXP((LN(1+Real_MC_30Y!$J$11)-0.5*Real_MC_30Y!$J$12^2)+Real_MC_30Y!$J$12*((RAND()+RAND()+RAND()+RAND()+RAND()+RAND()+RAND()+RAND()+RAND()+RAND()+RAND()+RAND())-6))-1)+Real_MC_30Y!X$58)</x:f>
        <x:v>3170165.8753249394</x:v>
      </x:c>
      <x:c r="Y475" s="50" t="n">
        <x:f>MAX(0,X475*(1+EXP((LN(1+Real_MC_30Y!$J$11)-0.5*Real_MC_30Y!$J$12^2)+Real_MC_30Y!$J$12*((RAND()+RAND()+RAND()+RAND()+RAND()+RAND()+RAND()+RAND()+RAND()+RAND()+RAND()+RAND())-6))-1)+Real_MC_30Y!Y$58)</x:f>
        <x:v>3109324.938597494</x:v>
      </x:c>
      <x:c r="Z475" s="50" t="n">
        <x:f>MAX(0,Y475*(1+EXP((LN(1+Real_MC_30Y!$J$11)-0.5*Real_MC_30Y!$J$12^2)+Real_MC_30Y!$J$12*((RAND()+RAND()+RAND()+RAND()+RAND()+RAND()+RAND()+RAND()+RAND()+RAND()+RAND()+RAND())-6))-1)+Real_MC_30Y!Z$58)</x:f>
        <x:v>4783136.13150034</x:v>
      </x:c>
      <x:c r="AA475" s="50" t="n">
        <x:f>MAX(0,Z475*(1+EXP((LN(1+Real_MC_30Y!$J$11)-0.5*Real_MC_30Y!$J$12^2)+Real_MC_30Y!$J$12*((RAND()+RAND()+RAND()+RAND()+RAND()+RAND()+RAND()+RAND()+RAND()+RAND()+RAND()+RAND())-6))-1)+Real_MC_30Y!AA$58)</x:f>
        <x:v>5486767.335453389</x:v>
      </x:c>
      <x:c r="AB475" s="50" t="n">
        <x:f>MAX(0,AA475*(1+EXP((LN(1+Real_MC_30Y!$J$11)-0.5*Real_MC_30Y!$J$12^2)+Real_MC_30Y!$J$12*((RAND()+RAND()+RAND()+RAND()+RAND()+RAND()+RAND()+RAND()+RAND()+RAND()+RAND()+RAND())-6))-1)+Real_MC_30Y!AB$58)</x:f>
        <x:v>5355082.976464921</x:v>
      </x:c>
      <x:c r="AC475" s="50" t="n">
        <x:f>MAX(0,AB475*(1+EXP((LN(1+Real_MC_30Y!$J$11)-0.5*Real_MC_30Y!$J$12^2)+Real_MC_30Y!$J$12*((RAND()+RAND()+RAND()+RAND()+RAND()+RAND()+RAND()+RAND()+RAND()+RAND()+RAND()+RAND())-6))-1)+Real_MC_30Y!AC$58)</x:f>
        <x:v>4951950.83593252</x:v>
      </x:c>
      <x:c r="AD475" s="50" t="n">
        <x:f>MAX(0,AC475*(1+EXP((LN(1+Real_MC_30Y!$J$11)-0.5*Real_MC_30Y!$J$12^2)+Real_MC_30Y!$J$12*((RAND()+RAND()+RAND()+RAND()+RAND()+RAND()+RAND()+RAND()+RAND()+RAND()+RAND()+RAND())-6))-1)+Real_MC_30Y!AD$58)</x:f>
        <x:v>3695940.3015847737</x:v>
      </x:c>
      <x:c r="AE475" s="50" t="n">
        <x:f>MAX(0,AD475*(1+EXP((LN(1+Real_MC_30Y!$J$11)-0.5*Real_MC_30Y!$J$12^2)+Real_MC_30Y!$J$12*((RAND()+RAND()+RAND()+RAND()+RAND()+RAND()+RAND()+RAND()+RAND()+RAND()+RAND()+RAND())-6))-1)+Real_MC_30Y!AE$58)</x:f>
        <x:v>3421574.3587199864</x:v>
      </x:c>
      <x:c r="AF475" s="50" t="n">
        <x:f>MAX(0,AE475*(1+EXP((LN(1+Real_MC_30Y!$J$11)-0.5*Real_MC_30Y!$J$12^2)+Real_MC_30Y!$J$12*((RAND()+RAND()+RAND()+RAND()+RAND()+RAND()+RAND()+RAND()+RAND()+RAND()+RAND()+RAND())-6))-1)+Real_MC_30Y!AF$58)</x:f>
        <x:v>3669672.326755643</x:v>
      </x:c>
    </x:row>
    <x:row r="476">
      <x:c r="A476">
        <x:v>472</x:v>
      </x:c>
      <x:c r="B476" s="50" t="n">
        <x:f>MAX(0,Liquidity_30Y!$C$14+Real_MC_30Y!B$57-Real_MC_30Y!B$56)</x:f>
        <x:v>1029031.25</x:v>
      </x:c>
      <x:c r="C476" s="50" t="n">
        <x:f>MAX(0,B476*(1+EXP((LN(1+Real_MC_30Y!$J$11)-0.5*Real_MC_30Y!$J$12^2)+Real_MC_30Y!$J$12*((RAND()+RAND()+RAND()+RAND()+RAND()+RAND()+RAND()+RAND()+RAND()+RAND()+RAND()+RAND())-6))-1)+Real_MC_30Y!C$58)</x:f>
        <x:v>938550.2417206175</x:v>
      </x:c>
      <x:c r="D476" s="50" t="n">
        <x:f>MAX(0,C476*(1+EXP((LN(1+Real_MC_30Y!$J$11)-0.5*Real_MC_30Y!$J$12^2)+Real_MC_30Y!$J$12*((RAND()+RAND()+RAND()+RAND()+RAND()+RAND()+RAND()+RAND()+RAND()+RAND()+RAND()+RAND())-6))-1)+Real_MC_30Y!D$58)</x:f>
        <x:v>923164.3896715976</x:v>
      </x:c>
      <x:c r="E476" s="50" t="n">
        <x:f>MAX(0,D476*(1+EXP((LN(1+Real_MC_30Y!$J$11)-0.5*Real_MC_30Y!$J$12^2)+Real_MC_30Y!$J$12*((RAND()+RAND()+RAND()+RAND()+RAND()+RAND()+RAND()+RAND()+RAND()+RAND()+RAND()+RAND())-6))-1)+Real_MC_30Y!E$58)</x:f>
        <x:v>1186357.8917625253</x:v>
      </x:c>
      <x:c r="F476" s="50" t="n">
        <x:f>MAX(0,E476*(1+EXP((LN(1+Real_MC_30Y!$J$11)-0.5*Real_MC_30Y!$J$12^2)+Real_MC_30Y!$J$12*((RAND()+RAND()+RAND()+RAND()+RAND()+RAND()+RAND()+RAND()+RAND()+RAND()+RAND()+RAND())-6))-1)+Real_MC_30Y!F$58)</x:f>
        <x:v>1581488.545420145</x:v>
      </x:c>
      <x:c r="G476" s="50" t="n">
        <x:f>MAX(0,F476*(1+EXP((LN(1+Real_MC_30Y!$J$11)-0.5*Real_MC_30Y!$J$12^2)+Real_MC_30Y!$J$12*((RAND()+RAND()+RAND()+RAND()+RAND()+RAND()+RAND()+RAND()+RAND()+RAND()+RAND()+RAND())-6))-1)+Real_MC_30Y!G$58)</x:f>
        <x:v>1998534.6800673672</x:v>
      </x:c>
      <x:c r="H476" s="50" t="n">
        <x:f>MAX(0,G476*(1+EXP((LN(1+Real_MC_30Y!$J$11)-0.5*Real_MC_30Y!$J$12^2)+Real_MC_30Y!$J$12*((RAND()+RAND()+RAND()+RAND()+RAND()+RAND()+RAND()+RAND()+RAND()+RAND()+RAND()+RAND())-6))-1)+Real_MC_30Y!H$58)</x:f>
        <x:v>1819188.6786053446</x:v>
      </x:c>
      <x:c r="I476" s="50" t="n">
        <x:f>MAX(0,H476*(1+EXP((LN(1+Real_MC_30Y!$J$11)-0.5*Real_MC_30Y!$J$12^2)+Real_MC_30Y!$J$12*((RAND()+RAND()+RAND()+RAND()+RAND()+RAND()+RAND()+RAND()+RAND()+RAND()+RAND()+RAND())-6))-1)+Real_MC_30Y!I$58)</x:f>
        <x:v>1730570.7687958223</x:v>
      </x:c>
      <x:c r="J476" s="50" t="n">
        <x:f>MAX(0,I476*(1+EXP((LN(1+Real_MC_30Y!$J$11)-0.5*Real_MC_30Y!$J$12^2)+Real_MC_30Y!$J$12*((RAND()+RAND()+RAND()+RAND()+RAND()+RAND()+RAND()+RAND()+RAND()+RAND()+RAND()+RAND())-6))-1)+Real_MC_30Y!J$58)</x:f>
        <x:v>1804393.2158238646</x:v>
      </x:c>
      <x:c r="K476" s="50" t="n">
        <x:f>MAX(0,J476*(1+EXP((LN(1+Real_MC_30Y!$J$11)-0.5*Real_MC_30Y!$J$12^2)+Real_MC_30Y!$J$12*((RAND()+RAND()+RAND()+RAND()+RAND()+RAND()+RAND()+RAND()+RAND()+RAND()+RAND()+RAND())-6))-1)+Real_MC_30Y!K$58)</x:f>
        <x:v>1575173.7588869827</x:v>
      </x:c>
      <x:c r="L476" s="50" t="n">
        <x:f>MAX(0,K476*(1+EXP((LN(1+Real_MC_30Y!$J$11)-0.5*Real_MC_30Y!$J$12^2)+Real_MC_30Y!$J$12*((RAND()+RAND()+RAND()+RAND()+RAND()+RAND()+RAND()+RAND()+RAND()+RAND()+RAND()+RAND())-6))-1)+Real_MC_30Y!L$58)</x:f>
        <x:v>1484722.2879668043</x:v>
      </x:c>
      <x:c r="M476" s="50" t="n">
        <x:f>MAX(0,L476*(1+EXP((LN(1+Real_MC_30Y!$J$11)-0.5*Real_MC_30Y!$J$12^2)+Real_MC_30Y!$J$12*((RAND()+RAND()+RAND()+RAND()+RAND()+RAND()+RAND()+RAND()+RAND()+RAND()+RAND()+RAND())-6))-1)+Real_MC_30Y!M$58)</x:f>
        <x:v>1146839.303549605</x:v>
      </x:c>
      <x:c r="N476" s="50" t="n">
        <x:f>MAX(0,M476*(1+EXP((LN(1+Real_MC_30Y!$J$11)-0.5*Real_MC_30Y!$J$12^2)+Real_MC_30Y!$J$12*((RAND()+RAND()+RAND()+RAND()+RAND()+RAND()+RAND()+RAND()+RAND()+RAND()+RAND()+RAND())-6))-1)+Real_MC_30Y!N$58)</x:f>
        <x:v>1609554.5826948695</x:v>
      </x:c>
      <x:c r="O476" s="50" t="n">
        <x:f>MAX(0,N476*(1+EXP((LN(1+Real_MC_30Y!$J$11)-0.5*Real_MC_30Y!$J$12^2)+Real_MC_30Y!$J$12*((RAND()+RAND()+RAND()+RAND()+RAND()+RAND()+RAND()+RAND()+RAND()+RAND()+RAND()+RAND())-6))-1)+Real_MC_30Y!O$58)</x:f>
        <x:v>1959220.6679069332</x:v>
      </x:c>
      <x:c r="P476" s="50" t="n">
        <x:f>MAX(0,O476*(1+EXP((LN(1+Real_MC_30Y!$J$11)-0.5*Real_MC_30Y!$J$12^2)+Real_MC_30Y!$J$12*((RAND()+RAND()+RAND()+RAND()+RAND()+RAND()+RAND()+RAND()+RAND()+RAND()+RAND()+RAND())-6))-1)+Real_MC_30Y!P$58)</x:f>
        <x:v>1784971.7455843792</x:v>
      </x:c>
      <x:c r="Q476" s="50" t="n">
        <x:f>MAX(0,P476*(1+EXP((LN(1+Real_MC_30Y!$J$11)-0.5*Real_MC_30Y!$J$12^2)+Real_MC_30Y!$J$12*((RAND()+RAND()+RAND()+RAND()+RAND()+RAND()+RAND()+RAND()+RAND()+RAND()+RAND()+RAND())-6))-1)+Real_MC_30Y!Q$58)</x:f>
        <x:v>1589327.4141618991</x:v>
      </x:c>
      <x:c r="R476" s="50" t="n">
        <x:f>MAX(0,Q476*(1+EXP((LN(1+Real_MC_30Y!$J$11)-0.5*Real_MC_30Y!$J$12^2)+Real_MC_30Y!$J$12*((RAND()+RAND()+RAND()+RAND()+RAND()+RAND()+RAND()+RAND()+RAND()+RAND()+RAND()+RAND())-6))-1)+Real_MC_30Y!R$58)</x:f>
        <x:v>1555619.0127978195</x:v>
      </x:c>
      <x:c r="S476" s="50" t="n">
        <x:f>MAX(0,R476*(1+EXP((LN(1+Real_MC_30Y!$J$11)-0.5*Real_MC_30Y!$J$12^2)+Real_MC_30Y!$J$12*((RAND()+RAND()+RAND()+RAND()+RAND()+RAND()+RAND()+RAND()+RAND()+RAND()+RAND()+RAND())-6))-1)+Real_MC_30Y!S$58)</x:f>
        <x:v>1484673.9540048498</x:v>
      </x:c>
      <x:c r="T476" s="50" t="n">
        <x:f>MAX(0,S476*(1+EXP((LN(1+Real_MC_30Y!$J$11)-0.5*Real_MC_30Y!$J$12^2)+Real_MC_30Y!$J$12*((RAND()+RAND()+RAND()+RAND()+RAND()+RAND()+RAND()+RAND()+RAND()+RAND()+RAND()+RAND())-6))-1)+Real_MC_30Y!T$58)</x:f>
        <x:v>1657118.529424984</x:v>
      </x:c>
      <x:c r="U476" s="50" t="n">
        <x:f>MAX(0,T476*(1+EXP((LN(1+Real_MC_30Y!$J$11)-0.5*Real_MC_30Y!$J$12^2)+Real_MC_30Y!$J$12*((RAND()+RAND()+RAND()+RAND()+RAND()+RAND()+RAND()+RAND()+RAND()+RAND()+RAND()+RAND())-6))-1)+Real_MC_30Y!U$58)</x:f>
        <x:v>2267901.0394892436</x:v>
      </x:c>
      <x:c r="V476" s="50" t="n">
        <x:f>MAX(0,U476*(1+EXP((LN(1+Real_MC_30Y!$J$11)-0.5*Real_MC_30Y!$J$12^2)+Real_MC_30Y!$J$12*((RAND()+RAND()+RAND()+RAND()+RAND()+RAND()+RAND()+RAND()+RAND()+RAND()+RAND()+RAND())-6))-1)+Real_MC_30Y!V$58)</x:f>
        <x:v>3080533.8608137523</x:v>
      </x:c>
      <x:c r="W476" s="50" t="n">
        <x:f>MAX(0,V476*(1+EXP((LN(1+Real_MC_30Y!$J$11)-0.5*Real_MC_30Y!$J$12^2)+Real_MC_30Y!$J$12*((RAND()+RAND()+RAND()+RAND()+RAND()+RAND()+RAND()+RAND()+RAND()+RAND()+RAND()+RAND())-6))-1)+Real_MC_30Y!W$58)</x:f>
        <x:v>3770117.496372656</x:v>
      </x:c>
      <x:c r="X476" s="50" t="n">
        <x:f>MAX(0,W476*(1+EXP((LN(1+Real_MC_30Y!$J$11)-0.5*Real_MC_30Y!$J$12^2)+Real_MC_30Y!$J$12*((RAND()+RAND()+RAND()+RAND()+RAND()+RAND()+RAND()+RAND()+RAND()+RAND()+RAND()+RAND())-6))-1)+Real_MC_30Y!X$58)</x:f>
        <x:v>3878696.2685548496</x:v>
      </x:c>
      <x:c r="Y476" s="50" t="n">
        <x:f>MAX(0,X476*(1+EXP((LN(1+Real_MC_30Y!$J$11)-0.5*Real_MC_30Y!$J$12^2)+Real_MC_30Y!$J$12*((RAND()+RAND()+RAND()+RAND()+RAND()+RAND()+RAND()+RAND()+RAND()+RAND()+RAND()+RAND())-6))-1)+Real_MC_30Y!Y$58)</x:f>
        <x:v>4809179.164034441</x:v>
      </x:c>
      <x:c r="Z476" s="50" t="n">
        <x:f>MAX(0,Y476*(1+EXP((LN(1+Real_MC_30Y!$J$11)-0.5*Real_MC_30Y!$J$12^2)+Real_MC_30Y!$J$12*((RAND()+RAND()+RAND()+RAND()+RAND()+RAND()+RAND()+RAND()+RAND()+RAND()+RAND()+RAND())-6))-1)+Real_MC_30Y!Z$58)</x:f>
        <x:v>4434964.821161977</x:v>
      </x:c>
      <x:c r="AA476" s="50" t="n">
        <x:f>MAX(0,Z476*(1+EXP((LN(1+Real_MC_30Y!$J$11)-0.5*Real_MC_30Y!$J$12^2)+Real_MC_30Y!$J$12*((RAND()+RAND()+RAND()+RAND()+RAND()+RAND()+RAND()+RAND()+RAND()+RAND()+RAND()+RAND())-6))-1)+Real_MC_30Y!AA$58)</x:f>
        <x:v>4190860.7061670804</x:v>
      </x:c>
      <x:c r="AB476" s="50" t="n">
        <x:f>MAX(0,AA476*(1+EXP((LN(1+Real_MC_30Y!$J$11)-0.5*Real_MC_30Y!$J$12^2)+Real_MC_30Y!$J$12*((RAND()+RAND()+RAND()+RAND()+RAND()+RAND()+RAND()+RAND()+RAND()+RAND()+RAND()+RAND())-6))-1)+Real_MC_30Y!AB$58)</x:f>
        <x:v>4955510.466406925</x:v>
      </x:c>
      <x:c r="AC476" s="50" t="n">
        <x:f>MAX(0,AB476*(1+EXP((LN(1+Real_MC_30Y!$J$11)-0.5*Real_MC_30Y!$J$12^2)+Real_MC_30Y!$J$12*((RAND()+RAND()+RAND()+RAND()+RAND()+RAND()+RAND()+RAND()+RAND()+RAND()+RAND()+RAND())-6))-1)+Real_MC_30Y!AC$58)</x:f>
        <x:v>5831451.223558588</x:v>
      </x:c>
      <x:c r="AD476" s="50" t="n">
        <x:f>MAX(0,AC476*(1+EXP((LN(1+Real_MC_30Y!$J$11)-0.5*Real_MC_30Y!$J$12^2)+Real_MC_30Y!$J$12*((RAND()+RAND()+RAND()+RAND()+RAND()+RAND()+RAND()+RAND()+RAND()+RAND()+RAND()+RAND())-6))-1)+Real_MC_30Y!AD$58)</x:f>
        <x:v>5418446.136720308</x:v>
      </x:c>
      <x:c r="AE476" s="50" t="n">
        <x:f>MAX(0,AD476*(1+EXP((LN(1+Real_MC_30Y!$J$11)-0.5*Real_MC_30Y!$J$12^2)+Real_MC_30Y!$J$12*((RAND()+RAND()+RAND()+RAND()+RAND()+RAND()+RAND()+RAND()+RAND()+RAND()+RAND()+RAND())-6))-1)+Real_MC_30Y!AE$58)</x:f>
        <x:v>7767335.211916672</x:v>
      </x:c>
      <x:c r="AF476" s="50" t="n">
        <x:f>MAX(0,AE476*(1+EXP((LN(1+Real_MC_30Y!$J$11)-0.5*Real_MC_30Y!$J$12^2)+Real_MC_30Y!$J$12*((RAND()+RAND()+RAND()+RAND()+RAND()+RAND()+RAND()+RAND()+RAND()+RAND()+RAND()+RAND())-6))-1)+Real_MC_30Y!AF$58)</x:f>
        <x:v>7032757.80874959</x:v>
      </x:c>
    </x:row>
    <x:row r="477">
      <x:c r="A477">
        <x:v>473</x:v>
      </x:c>
      <x:c r="B477" s="50" t="n">
        <x:f>MAX(0,Liquidity_30Y!$C$14+Real_MC_30Y!B$57-Real_MC_30Y!B$56)</x:f>
        <x:v>1029031.25</x:v>
      </x:c>
      <x:c r="C477" s="50" t="n">
        <x:f>MAX(0,B477*(1+EXP((LN(1+Real_MC_30Y!$J$11)-0.5*Real_MC_30Y!$J$12^2)+Real_MC_30Y!$J$12*((RAND()+RAND()+RAND()+RAND()+RAND()+RAND()+RAND()+RAND()+RAND()+RAND()+RAND()+RAND())-6))-1)+Real_MC_30Y!C$58)</x:f>
        <x:v>928354.3920529331</x:v>
      </x:c>
      <x:c r="D477" s="50" t="n">
        <x:f>MAX(0,C477*(1+EXP((LN(1+Real_MC_30Y!$J$11)-0.5*Real_MC_30Y!$J$12^2)+Real_MC_30Y!$J$12*((RAND()+RAND()+RAND()+RAND()+RAND()+RAND()+RAND()+RAND()+RAND()+RAND()+RAND()+RAND())-6))-1)+Real_MC_30Y!D$58)</x:f>
        <x:v>880890.8702500616</x:v>
      </x:c>
      <x:c r="E477" s="50" t="n">
        <x:f>MAX(0,D477*(1+EXP((LN(1+Real_MC_30Y!$J$11)-0.5*Real_MC_30Y!$J$12^2)+Real_MC_30Y!$J$12*((RAND()+RAND()+RAND()+RAND()+RAND()+RAND()+RAND()+RAND()+RAND()+RAND()+RAND()+RAND())-6))-1)+Real_MC_30Y!E$58)</x:f>
        <x:v>989858.7548173557</x:v>
      </x:c>
      <x:c r="F477" s="50" t="n">
        <x:f>MAX(0,E477*(1+EXP((LN(1+Real_MC_30Y!$J$11)-0.5*Real_MC_30Y!$J$12^2)+Real_MC_30Y!$J$12*((RAND()+RAND()+RAND()+RAND()+RAND()+RAND()+RAND()+RAND()+RAND()+RAND()+RAND()+RAND())-6))-1)+Real_MC_30Y!F$58)</x:f>
        <x:v>1070816.2325900807</x:v>
      </x:c>
      <x:c r="G477" s="50" t="n">
        <x:f>MAX(0,F477*(1+EXP((LN(1+Real_MC_30Y!$J$11)-0.5*Real_MC_30Y!$J$12^2)+Real_MC_30Y!$J$12*((RAND()+RAND()+RAND()+RAND()+RAND()+RAND()+RAND()+RAND()+RAND()+RAND()+RAND()+RAND())-6))-1)+Real_MC_30Y!G$58)</x:f>
        <x:v>1197305.5503377514</x:v>
      </x:c>
      <x:c r="H477" s="50" t="n">
        <x:f>MAX(0,G477*(1+EXP((LN(1+Real_MC_30Y!$J$11)-0.5*Real_MC_30Y!$J$12^2)+Real_MC_30Y!$J$12*((RAND()+RAND()+RAND()+RAND()+RAND()+RAND()+RAND()+RAND()+RAND()+RAND()+RAND()+RAND())-6))-1)+Real_MC_30Y!H$58)</x:f>
        <x:v>899927.6106746562</x:v>
      </x:c>
      <x:c r="I477" s="50" t="n">
        <x:f>MAX(0,H477*(1+EXP((LN(1+Real_MC_30Y!$J$11)-0.5*Real_MC_30Y!$J$12^2)+Real_MC_30Y!$J$12*((RAND()+RAND()+RAND()+RAND()+RAND()+RAND()+RAND()+RAND()+RAND()+RAND()+RAND()+RAND())-6))-1)+Real_MC_30Y!I$58)</x:f>
        <x:v>954001.9366618312</x:v>
      </x:c>
      <x:c r="J477" s="50" t="n">
        <x:f>MAX(0,I477*(1+EXP((LN(1+Real_MC_30Y!$J$11)-0.5*Real_MC_30Y!$J$12^2)+Real_MC_30Y!$J$12*((RAND()+RAND()+RAND()+RAND()+RAND()+RAND()+RAND()+RAND()+RAND()+RAND()+RAND()+RAND())-6))-1)+Real_MC_30Y!J$58)</x:f>
        <x:v>962522.5023628522</x:v>
      </x:c>
      <x:c r="K477" s="50" t="n">
        <x:f>MAX(0,J477*(1+EXP((LN(1+Real_MC_30Y!$J$11)-0.5*Real_MC_30Y!$J$12^2)+Real_MC_30Y!$J$12*((RAND()+RAND()+RAND()+RAND()+RAND()+RAND()+RAND()+RAND()+RAND()+RAND()+RAND()+RAND())-6))-1)+Real_MC_30Y!K$58)</x:f>
        <x:v>1258670.5266945069</x:v>
      </x:c>
      <x:c r="L477" s="50" t="n">
        <x:f>MAX(0,K477*(1+EXP((LN(1+Real_MC_30Y!$J$11)-0.5*Real_MC_30Y!$J$12^2)+Real_MC_30Y!$J$12*((RAND()+RAND()+RAND()+RAND()+RAND()+RAND()+RAND()+RAND()+RAND()+RAND()+RAND()+RAND())-6))-1)+Real_MC_30Y!L$58)</x:f>
        <x:v>1170053.5566899874</x:v>
      </x:c>
      <x:c r="M477" s="50" t="n">
        <x:f>MAX(0,L477*(1+EXP((LN(1+Real_MC_30Y!$J$11)-0.5*Real_MC_30Y!$J$12^2)+Real_MC_30Y!$J$12*((RAND()+RAND()+RAND()+RAND()+RAND()+RAND()+RAND()+RAND()+RAND()+RAND()+RAND()+RAND())-6))-1)+Real_MC_30Y!M$58)</x:f>
        <x:v>1153929.9884677592</x:v>
      </x:c>
      <x:c r="N477" s="50" t="n">
        <x:f>MAX(0,M477*(1+EXP((LN(1+Real_MC_30Y!$J$11)-0.5*Real_MC_30Y!$J$12^2)+Real_MC_30Y!$J$12*((RAND()+RAND()+RAND()+RAND()+RAND()+RAND()+RAND()+RAND()+RAND()+RAND()+RAND()+RAND())-6))-1)+Real_MC_30Y!N$58)</x:f>
        <x:v>1079756.85792787</x:v>
      </x:c>
      <x:c r="O477" s="50" t="n">
        <x:f>MAX(0,N477*(1+EXP((LN(1+Real_MC_30Y!$J$11)-0.5*Real_MC_30Y!$J$12^2)+Real_MC_30Y!$J$12*((RAND()+RAND()+RAND()+RAND()+RAND()+RAND()+RAND()+RAND()+RAND()+RAND()+RAND()+RAND())-6))-1)+Real_MC_30Y!O$58)</x:f>
        <x:v>1086934.6694065745</x:v>
      </x:c>
      <x:c r="P477" s="50" t="n">
        <x:f>MAX(0,O477*(1+EXP((LN(1+Real_MC_30Y!$J$11)-0.5*Real_MC_30Y!$J$12^2)+Real_MC_30Y!$J$12*((RAND()+RAND()+RAND()+RAND()+RAND()+RAND()+RAND()+RAND()+RAND()+RAND()+RAND()+RAND())-6))-1)+Real_MC_30Y!P$58)</x:f>
        <x:v>1266098.960713127</x:v>
      </x:c>
      <x:c r="Q477" s="50" t="n">
        <x:f>MAX(0,P477*(1+EXP((LN(1+Real_MC_30Y!$J$11)-0.5*Real_MC_30Y!$J$12^2)+Real_MC_30Y!$J$12*((RAND()+RAND()+RAND()+RAND()+RAND()+RAND()+RAND()+RAND()+RAND()+RAND()+RAND()+RAND())-6))-1)+Real_MC_30Y!Q$58)</x:f>
        <x:v>1650962.8233718094</x:v>
      </x:c>
      <x:c r="R477" s="50" t="n">
        <x:f>MAX(0,Q477*(1+EXP((LN(1+Real_MC_30Y!$J$11)-0.5*Real_MC_30Y!$J$12^2)+Real_MC_30Y!$J$12*((RAND()+RAND()+RAND()+RAND()+RAND()+RAND()+RAND()+RAND()+RAND()+RAND()+RAND()+RAND())-6))-1)+Real_MC_30Y!R$58)</x:f>
        <x:v>1771090.8491703423</x:v>
      </x:c>
      <x:c r="S477" s="50" t="n">
        <x:f>MAX(0,R477*(1+EXP((LN(1+Real_MC_30Y!$J$11)-0.5*Real_MC_30Y!$J$12^2)+Real_MC_30Y!$J$12*((RAND()+RAND()+RAND()+RAND()+RAND()+RAND()+RAND()+RAND()+RAND()+RAND()+RAND()+RAND())-6))-1)+Real_MC_30Y!S$58)</x:f>
        <x:v>1890748.065429241</x:v>
      </x:c>
      <x:c r="T477" s="50" t="n">
        <x:f>MAX(0,S477*(1+EXP((LN(1+Real_MC_30Y!$J$11)-0.5*Real_MC_30Y!$J$12^2)+Real_MC_30Y!$J$12*((RAND()+RAND()+RAND()+RAND()+RAND()+RAND()+RAND()+RAND()+RAND()+RAND()+RAND()+RAND())-6))-1)+Real_MC_30Y!T$58)</x:f>
        <x:v>2476878.2671812326</x:v>
      </x:c>
      <x:c r="U477" s="50" t="n">
        <x:f>MAX(0,T477*(1+EXP((LN(1+Real_MC_30Y!$J$11)-0.5*Real_MC_30Y!$J$12^2)+Real_MC_30Y!$J$12*((RAND()+RAND()+RAND()+RAND()+RAND()+RAND()+RAND()+RAND()+RAND()+RAND()+RAND()+RAND())-6))-1)+Real_MC_30Y!U$58)</x:f>
        <x:v>2790485.4149115966</x:v>
      </x:c>
      <x:c r="V477" s="50" t="n">
        <x:f>MAX(0,U477*(1+EXP((LN(1+Real_MC_30Y!$J$11)-0.5*Real_MC_30Y!$J$12^2)+Real_MC_30Y!$J$12*((RAND()+RAND()+RAND()+RAND()+RAND()+RAND()+RAND()+RAND()+RAND()+RAND()+RAND()+RAND())-6))-1)+Real_MC_30Y!V$58)</x:f>
        <x:v>3171856.414500878</x:v>
      </x:c>
      <x:c r="W477" s="50" t="n">
        <x:f>MAX(0,V477*(1+EXP((LN(1+Real_MC_30Y!$J$11)-0.5*Real_MC_30Y!$J$12^2)+Real_MC_30Y!$J$12*((RAND()+RAND()+RAND()+RAND()+RAND()+RAND()+RAND()+RAND()+RAND()+RAND()+RAND()+RAND())-6))-1)+Real_MC_30Y!W$58)</x:f>
        <x:v>3492363.257103364</x:v>
      </x:c>
      <x:c r="X477" s="50" t="n">
        <x:f>MAX(0,W477*(1+EXP((LN(1+Real_MC_30Y!$J$11)-0.5*Real_MC_30Y!$J$12^2)+Real_MC_30Y!$J$12*((RAND()+RAND()+RAND()+RAND()+RAND()+RAND()+RAND()+RAND()+RAND()+RAND()+RAND()+RAND())-6))-1)+Real_MC_30Y!X$58)</x:f>
        <x:v>3445899.0712378323</x:v>
      </x:c>
      <x:c r="Y477" s="50" t="n">
        <x:f>MAX(0,X477*(1+EXP((LN(1+Real_MC_30Y!$J$11)-0.5*Real_MC_30Y!$J$12^2)+Real_MC_30Y!$J$12*((RAND()+RAND()+RAND()+RAND()+RAND()+RAND()+RAND()+RAND()+RAND()+RAND()+RAND()+RAND())-6))-1)+Real_MC_30Y!Y$58)</x:f>
        <x:v>3353486.0289345616</x:v>
      </x:c>
      <x:c r="Z477" s="50" t="n">
        <x:f>MAX(0,Y477*(1+EXP((LN(1+Real_MC_30Y!$J$11)-0.5*Real_MC_30Y!$J$12^2)+Real_MC_30Y!$J$12*((RAND()+RAND()+RAND()+RAND()+RAND()+RAND()+RAND()+RAND()+RAND()+RAND()+RAND()+RAND())-6))-1)+Real_MC_30Y!Z$58)</x:f>
        <x:v>3853620.958587682</x:v>
      </x:c>
      <x:c r="AA477" s="50" t="n">
        <x:f>MAX(0,Z477*(1+EXP((LN(1+Real_MC_30Y!$J$11)-0.5*Real_MC_30Y!$J$12^2)+Real_MC_30Y!$J$12*((RAND()+RAND()+RAND()+RAND()+RAND()+RAND()+RAND()+RAND()+RAND()+RAND()+RAND()+RAND())-6))-1)+Real_MC_30Y!AA$58)</x:f>
        <x:v>4319583.810253977</x:v>
      </x:c>
      <x:c r="AB477" s="50" t="n">
        <x:f>MAX(0,AA477*(1+EXP((LN(1+Real_MC_30Y!$J$11)-0.5*Real_MC_30Y!$J$12^2)+Real_MC_30Y!$J$12*((RAND()+RAND()+RAND()+RAND()+RAND()+RAND()+RAND()+RAND()+RAND()+RAND()+RAND()+RAND())-6))-1)+Real_MC_30Y!AB$58)</x:f>
        <x:v>3945824.1140184104</x:v>
      </x:c>
      <x:c r="AC477" s="50" t="n">
        <x:f>MAX(0,AB477*(1+EXP((LN(1+Real_MC_30Y!$J$11)-0.5*Real_MC_30Y!$J$12^2)+Real_MC_30Y!$J$12*((RAND()+RAND()+RAND()+RAND()+RAND()+RAND()+RAND()+RAND()+RAND()+RAND()+RAND()+RAND())-6))-1)+Real_MC_30Y!AC$58)</x:f>
        <x:v>4552679.671135744</x:v>
      </x:c>
      <x:c r="AD477" s="50" t="n">
        <x:f>MAX(0,AC477*(1+EXP((LN(1+Real_MC_30Y!$J$11)-0.5*Real_MC_30Y!$J$12^2)+Real_MC_30Y!$J$12*((RAND()+RAND()+RAND()+RAND()+RAND()+RAND()+RAND()+RAND()+RAND()+RAND()+RAND()+RAND())-6))-1)+Real_MC_30Y!AD$58)</x:f>
        <x:v>6163909.82647505</x:v>
      </x:c>
      <x:c r="AE477" s="50" t="n">
        <x:f>MAX(0,AD477*(1+EXP((LN(1+Real_MC_30Y!$J$11)-0.5*Real_MC_30Y!$J$12^2)+Real_MC_30Y!$J$12*((RAND()+RAND()+RAND()+RAND()+RAND()+RAND()+RAND()+RAND()+RAND()+RAND()+RAND()+RAND())-6))-1)+Real_MC_30Y!AE$58)</x:f>
        <x:v>6400934.144534852</x:v>
      </x:c>
      <x:c r="AF477" s="50" t="n">
        <x:f>MAX(0,AE477*(1+EXP((LN(1+Real_MC_30Y!$J$11)-0.5*Real_MC_30Y!$J$12^2)+Real_MC_30Y!$J$12*((RAND()+RAND()+RAND()+RAND()+RAND()+RAND()+RAND()+RAND()+RAND()+RAND()+RAND()+RAND())-6))-1)+Real_MC_30Y!AF$58)</x:f>
        <x:v>6969261.167972994</x:v>
      </x:c>
    </x:row>
    <x:row r="478">
      <x:c r="A478">
        <x:v>474</x:v>
      </x:c>
      <x:c r="B478" s="50" t="n">
        <x:f>MAX(0,Liquidity_30Y!$C$14+Real_MC_30Y!B$57-Real_MC_30Y!B$56)</x:f>
        <x:v>1029031.25</x:v>
      </x:c>
      <x:c r="C478" s="50" t="n">
        <x:f>MAX(0,B478*(1+EXP((LN(1+Real_MC_30Y!$J$11)-0.5*Real_MC_30Y!$J$12^2)+Real_MC_30Y!$J$12*((RAND()+RAND()+RAND()+RAND()+RAND()+RAND()+RAND()+RAND()+RAND()+RAND()+RAND()+RAND())-6))-1)+Real_MC_30Y!C$58)</x:f>
        <x:v>1003240.8033076634</x:v>
      </x:c>
      <x:c r="D478" s="50" t="n">
        <x:f>MAX(0,C478*(1+EXP((LN(1+Real_MC_30Y!$J$11)-0.5*Real_MC_30Y!$J$12^2)+Real_MC_30Y!$J$12*((RAND()+RAND()+RAND()+RAND()+RAND()+RAND()+RAND()+RAND()+RAND()+RAND()+RAND()+RAND())-6))-1)+Real_MC_30Y!D$58)</x:f>
        <x:v>1034778.6451851714</x:v>
      </x:c>
      <x:c r="E478" s="50" t="n">
        <x:f>MAX(0,D478*(1+EXP((LN(1+Real_MC_30Y!$J$11)-0.5*Real_MC_30Y!$J$12^2)+Real_MC_30Y!$J$12*((RAND()+RAND()+RAND()+RAND()+RAND()+RAND()+RAND()+RAND()+RAND()+RAND()+RAND()+RAND())-6))-1)+Real_MC_30Y!E$58)</x:f>
        <x:v>1193732.3004839774</x:v>
      </x:c>
      <x:c r="F478" s="50" t="n">
        <x:f>MAX(0,E478*(1+EXP((LN(1+Real_MC_30Y!$J$11)-0.5*Real_MC_30Y!$J$12^2)+Real_MC_30Y!$J$12*((RAND()+RAND()+RAND()+RAND()+RAND()+RAND()+RAND()+RAND()+RAND()+RAND()+RAND()+RAND())-6))-1)+Real_MC_30Y!F$58)</x:f>
        <x:v>1264775.8096692963</x:v>
      </x:c>
      <x:c r="G478" s="50" t="n">
        <x:f>MAX(0,F478*(1+EXP((LN(1+Real_MC_30Y!$J$11)-0.5*Real_MC_30Y!$J$12^2)+Real_MC_30Y!$J$12*((RAND()+RAND()+RAND()+RAND()+RAND()+RAND()+RAND()+RAND()+RAND()+RAND()+RAND()+RAND())-6))-1)+Real_MC_30Y!G$58)</x:f>
        <x:v>1216965.5316229665</x:v>
      </x:c>
      <x:c r="H478" s="50" t="n">
        <x:f>MAX(0,G478*(1+EXP((LN(1+Real_MC_30Y!$J$11)-0.5*Real_MC_30Y!$J$12^2)+Real_MC_30Y!$J$12*((RAND()+RAND()+RAND()+RAND()+RAND()+RAND()+RAND()+RAND()+RAND()+RAND()+RAND()+RAND())-6))-1)+Real_MC_30Y!H$58)</x:f>
        <x:v>1430287.6222845723</x:v>
      </x:c>
      <x:c r="I478" s="50" t="n">
        <x:f>MAX(0,H478*(1+EXP((LN(1+Real_MC_30Y!$J$11)-0.5*Real_MC_30Y!$J$12^2)+Real_MC_30Y!$J$12*((RAND()+RAND()+RAND()+RAND()+RAND()+RAND()+RAND()+RAND()+RAND()+RAND()+RAND()+RAND())-6))-1)+Real_MC_30Y!I$58)</x:f>
        <x:v>1681621.45726492</x:v>
      </x:c>
      <x:c r="J478" s="50" t="n">
        <x:f>MAX(0,I478*(1+EXP((LN(1+Real_MC_30Y!$J$11)-0.5*Real_MC_30Y!$J$12^2)+Real_MC_30Y!$J$12*((RAND()+RAND()+RAND()+RAND()+RAND()+RAND()+RAND()+RAND()+RAND()+RAND()+RAND()+RAND())-6))-1)+Real_MC_30Y!J$58)</x:f>
        <x:v>2056047.293382883</x:v>
      </x:c>
      <x:c r="K478" s="50" t="n">
        <x:f>MAX(0,J478*(1+EXP((LN(1+Real_MC_30Y!$J$11)-0.5*Real_MC_30Y!$J$12^2)+Real_MC_30Y!$J$12*((RAND()+RAND()+RAND()+RAND()+RAND()+RAND()+RAND()+RAND()+RAND()+RAND()+RAND()+RAND())-6))-1)+Real_MC_30Y!K$58)</x:f>
        <x:v>1631911.0959268995</x:v>
      </x:c>
      <x:c r="L478" s="50" t="n">
        <x:f>MAX(0,K478*(1+EXP((LN(1+Real_MC_30Y!$J$11)-0.5*Real_MC_30Y!$J$12^2)+Real_MC_30Y!$J$12*((RAND()+RAND()+RAND()+RAND()+RAND()+RAND()+RAND()+RAND()+RAND()+RAND()+RAND()+RAND())-6))-1)+Real_MC_30Y!L$58)</x:f>
        <x:v>2584441.518235853</x:v>
      </x:c>
      <x:c r="M478" s="50" t="n">
        <x:f>MAX(0,L478*(1+EXP((LN(1+Real_MC_30Y!$J$11)-0.5*Real_MC_30Y!$J$12^2)+Real_MC_30Y!$J$12*((RAND()+RAND()+RAND()+RAND()+RAND()+RAND()+RAND()+RAND()+RAND()+RAND()+RAND()+RAND())-6))-1)+Real_MC_30Y!M$58)</x:f>
        <x:v>2821656.8546602135</x:v>
      </x:c>
      <x:c r="N478" s="50" t="n">
        <x:f>MAX(0,M478*(1+EXP((LN(1+Real_MC_30Y!$J$11)-0.5*Real_MC_30Y!$J$12^2)+Real_MC_30Y!$J$12*((RAND()+RAND()+RAND()+RAND()+RAND()+RAND()+RAND()+RAND()+RAND()+RAND()+RAND()+RAND())-6))-1)+Real_MC_30Y!N$58)</x:f>
        <x:v>3918350.896564473</x:v>
      </x:c>
      <x:c r="O478" s="50" t="n">
        <x:f>MAX(0,N478*(1+EXP((LN(1+Real_MC_30Y!$J$11)-0.5*Real_MC_30Y!$J$12^2)+Real_MC_30Y!$J$12*((RAND()+RAND()+RAND()+RAND()+RAND()+RAND()+RAND()+RAND()+RAND()+RAND()+RAND()+RAND())-6))-1)+Real_MC_30Y!O$58)</x:f>
        <x:v>4597000.408620139</x:v>
      </x:c>
      <x:c r="P478" s="50" t="n">
        <x:f>MAX(0,O478*(1+EXP((LN(1+Real_MC_30Y!$J$11)-0.5*Real_MC_30Y!$J$12^2)+Real_MC_30Y!$J$12*((RAND()+RAND()+RAND()+RAND()+RAND()+RAND()+RAND()+RAND()+RAND()+RAND()+RAND()+RAND())-6))-1)+Real_MC_30Y!P$58)</x:f>
        <x:v>3786997.309282021</x:v>
      </x:c>
      <x:c r="Q478" s="50" t="n">
        <x:f>MAX(0,P478*(1+EXP((LN(1+Real_MC_30Y!$J$11)-0.5*Real_MC_30Y!$J$12^2)+Real_MC_30Y!$J$12*((RAND()+RAND()+RAND()+RAND()+RAND()+RAND()+RAND()+RAND()+RAND()+RAND()+RAND()+RAND())-6))-1)+Real_MC_30Y!Q$58)</x:f>
        <x:v>4389999.530749469</x:v>
      </x:c>
      <x:c r="R478" s="50" t="n">
        <x:f>MAX(0,Q478*(1+EXP((LN(1+Real_MC_30Y!$J$11)-0.5*Real_MC_30Y!$J$12^2)+Real_MC_30Y!$J$12*((RAND()+RAND()+RAND()+RAND()+RAND()+RAND()+RAND()+RAND()+RAND()+RAND()+RAND()+RAND())-6))-1)+Real_MC_30Y!R$58)</x:f>
        <x:v>3177348.866210413</x:v>
      </x:c>
      <x:c r="S478" s="50" t="n">
        <x:f>MAX(0,R478*(1+EXP((LN(1+Real_MC_30Y!$J$11)-0.5*Real_MC_30Y!$J$12^2)+Real_MC_30Y!$J$12*((RAND()+RAND()+RAND()+RAND()+RAND()+RAND()+RAND()+RAND()+RAND()+RAND()+RAND()+RAND())-6))-1)+Real_MC_30Y!S$58)</x:f>
        <x:v>3587611.3905765247</x:v>
      </x:c>
      <x:c r="T478" s="50" t="n">
        <x:f>MAX(0,S478*(1+EXP((LN(1+Real_MC_30Y!$J$11)-0.5*Real_MC_30Y!$J$12^2)+Real_MC_30Y!$J$12*((RAND()+RAND()+RAND()+RAND()+RAND()+RAND()+RAND()+RAND()+RAND()+RAND()+RAND()+RAND())-6))-1)+Real_MC_30Y!T$58)</x:f>
        <x:v>3440150.6912533403</x:v>
      </x:c>
      <x:c r="U478" s="50" t="n">
        <x:f>MAX(0,T478*(1+EXP((LN(1+Real_MC_30Y!$J$11)-0.5*Real_MC_30Y!$J$12^2)+Real_MC_30Y!$J$12*((RAND()+RAND()+RAND()+RAND()+RAND()+RAND()+RAND()+RAND()+RAND()+RAND()+RAND()+RAND())-6))-1)+Real_MC_30Y!U$58)</x:f>
        <x:v>3163102.0442198906</x:v>
      </x:c>
      <x:c r="V478" s="50" t="n">
        <x:f>MAX(0,U478*(1+EXP((LN(1+Real_MC_30Y!$J$11)-0.5*Real_MC_30Y!$J$12^2)+Real_MC_30Y!$J$12*((RAND()+RAND()+RAND()+RAND()+RAND()+RAND()+RAND()+RAND()+RAND()+RAND()+RAND()+RAND())-6))-1)+Real_MC_30Y!V$58)</x:f>
        <x:v>3643673.3565820735</x:v>
      </x:c>
      <x:c r="W478" s="50" t="n">
        <x:f>MAX(0,V478*(1+EXP((LN(1+Real_MC_30Y!$J$11)-0.5*Real_MC_30Y!$J$12^2)+Real_MC_30Y!$J$12*((RAND()+RAND()+RAND()+RAND()+RAND()+RAND()+RAND()+RAND()+RAND()+RAND()+RAND()+RAND())-6))-1)+Real_MC_30Y!W$58)</x:f>
        <x:v>4409786.497238904</x:v>
      </x:c>
      <x:c r="X478" s="50" t="n">
        <x:f>MAX(0,W478*(1+EXP((LN(1+Real_MC_30Y!$J$11)-0.5*Real_MC_30Y!$J$12^2)+Real_MC_30Y!$J$12*((RAND()+RAND()+RAND()+RAND()+RAND()+RAND()+RAND()+RAND()+RAND()+RAND()+RAND()+RAND())-6))-1)+Real_MC_30Y!X$58)</x:f>
        <x:v>3625423.8548085215</x:v>
      </x:c>
      <x:c r="Y478" s="50" t="n">
        <x:f>MAX(0,X478*(1+EXP((LN(1+Real_MC_30Y!$J$11)-0.5*Real_MC_30Y!$J$12^2)+Real_MC_30Y!$J$12*((RAND()+RAND()+RAND()+RAND()+RAND()+RAND()+RAND()+RAND()+RAND()+RAND()+RAND()+RAND())-6))-1)+Real_MC_30Y!Y$58)</x:f>
        <x:v>4861577.47614539</x:v>
      </x:c>
      <x:c r="Z478" s="50" t="n">
        <x:f>MAX(0,Y478*(1+EXP((LN(1+Real_MC_30Y!$J$11)-0.5*Real_MC_30Y!$J$12^2)+Real_MC_30Y!$J$12*((RAND()+RAND()+RAND()+RAND()+RAND()+RAND()+RAND()+RAND()+RAND()+RAND()+RAND()+RAND())-6))-1)+Real_MC_30Y!Z$58)</x:f>
        <x:v>5395752.149802694</x:v>
      </x:c>
      <x:c r="AA478" s="50" t="n">
        <x:f>MAX(0,Z478*(1+EXP((LN(1+Real_MC_30Y!$J$11)-0.5*Real_MC_30Y!$J$12^2)+Real_MC_30Y!$J$12*((RAND()+RAND()+RAND()+RAND()+RAND()+RAND()+RAND()+RAND()+RAND()+RAND()+RAND()+RAND())-6))-1)+Real_MC_30Y!AA$58)</x:f>
        <x:v>6568576.269349336</x:v>
      </x:c>
      <x:c r="AB478" s="50" t="n">
        <x:f>MAX(0,AA478*(1+EXP((LN(1+Real_MC_30Y!$J$11)-0.5*Real_MC_30Y!$J$12^2)+Real_MC_30Y!$J$12*((RAND()+RAND()+RAND()+RAND()+RAND()+RAND()+RAND()+RAND()+RAND()+RAND()+RAND()+RAND())-6))-1)+Real_MC_30Y!AB$58)</x:f>
        <x:v>6438744.972549231</x:v>
      </x:c>
      <x:c r="AC478" s="50" t="n">
        <x:f>MAX(0,AB478*(1+EXP((LN(1+Real_MC_30Y!$J$11)-0.5*Real_MC_30Y!$J$12^2)+Real_MC_30Y!$J$12*((RAND()+RAND()+RAND()+RAND()+RAND()+RAND()+RAND()+RAND()+RAND()+RAND()+RAND()+RAND())-6))-1)+Real_MC_30Y!AC$58)</x:f>
        <x:v>5975836.725651772</x:v>
      </x:c>
      <x:c r="AD478" s="50" t="n">
        <x:f>MAX(0,AC478*(1+EXP((LN(1+Real_MC_30Y!$J$11)-0.5*Real_MC_30Y!$J$12^2)+Real_MC_30Y!$J$12*((RAND()+RAND()+RAND()+RAND()+RAND()+RAND()+RAND()+RAND()+RAND()+RAND()+RAND()+RAND())-6))-1)+Real_MC_30Y!AD$58)</x:f>
        <x:v>5805167.385273869</x:v>
      </x:c>
      <x:c r="AE478" s="50" t="n">
        <x:f>MAX(0,AD478*(1+EXP((LN(1+Real_MC_30Y!$J$11)-0.5*Real_MC_30Y!$J$12^2)+Real_MC_30Y!$J$12*((RAND()+RAND()+RAND()+RAND()+RAND()+RAND()+RAND()+RAND()+RAND()+RAND()+RAND()+RAND())-6))-1)+Real_MC_30Y!AE$58)</x:f>
        <x:v>9878222.687205046</x:v>
      </x:c>
      <x:c r="AF478" s="50" t="n">
        <x:f>MAX(0,AE478*(1+EXP((LN(1+Real_MC_30Y!$J$11)-0.5*Real_MC_30Y!$J$12^2)+Real_MC_30Y!$J$12*((RAND()+RAND()+RAND()+RAND()+RAND()+RAND()+RAND()+RAND()+RAND()+RAND()+RAND()+RAND())-6))-1)+Real_MC_30Y!AF$58)</x:f>
        <x:v>11171043.19507875</x:v>
      </x:c>
    </x:row>
    <x:row r="479">
      <x:c r="A479">
        <x:v>475</x:v>
      </x:c>
      <x:c r="B479" s="50" t="n">
        <x:f>MAX(0,Liquidity_30Y!$C$14+Real_MC_30Y!B$57-Real_MC_30Y!B$56)</x:f>
        <x:v>1029031.25</x:v>
      </x:c>
      <x:c r="C479" s="50" t="n">
        <x:f>MAX(0,B479*(1+EXP((LN(1+Real_MC_30Y!$J$11)-0.5*Real_MC_30Y!$J$12^2)+Real_MC_30Y!$J$12*((RAND()+RAND()+RAND()+RAND()+RAND()+RAND()+RAND()+RAND()+RAND()+RAND()+RAND()+RAND())-6))-1)+Real_MC_30Y!C$58)</x:f>
        <x:v>978874.3640654196</x:v>
      </x:c>
      <x:c r="D479" s="50" t="n">
        <x:f>MAX(0,C479*(1+EXP((LN(1+Real_MC_30Y!$J$11)-0.5*Real_MC_30Y!$J$12^2)+Real_MC_30Y!$J$12*((RAND()+RAND()+RAND()+RAND()+RAND()+RAND()+RAND()+RAND()+RAND()+RAND()+RAND()+RAND())-6))-1)+Real_MC_30Y!D$58)</x:f>
        <x:v>894906.1964728739</x:v>
      </x:c>
      <x:c r="E479" s="50" t="n">
        <x:f>MAX(0,D479*(1+EXP((LN(1+Real_MC_30Y!$J$11)-0.5*Real_MC_30Y!$J$12^2)+Real_MC_30Y!$J$12*((RAND()+RAND()+RAND()+RAND()+RAND()+RAND()+RAND()+RAND()+RAND()+RAND()+RAND()+RAND())-6))-1)+Real_MC_30Y!E$58)</x:f>
        <x:v>928431.5778158462</x:v>
      </x:c>
      <x:c r="F479" s="50" t="n">
        <x:f>MAX(0,E479*(1+EXP((LN(1+Real_MC_30Y!$J$11)-0.5*Real_MC_30Y!$J$12^2)+Real_MC_30Y!$J$12*((RAND()+RAND()+RAND()+RAND()+RAND()+RAND()+RAND()+RAND()+RAND()+RAND()+RAND()+RAND())-6))-1)+Real_MC_30Y!F$58)</x:f>
        <x:v>1141862.8916983493</x:v>
      </x:c>
      <x:c r="G479" s="50" t="n">
        <x:f>MAX(0,F479*(1+EXP((LN(1+Real_MC_30Y!$J$11)-0.5*Real_MC_30Y!$J$12^2)+Real_MC_30Y!$J$12*((RAND()+RAND()+RAND()+RAND()+RAND()+RAND()+RAND()+RAND()+RAND()+RAND()+RAND()+RAND())-6))-1)+Real_MC_30Y!G$58)</x:f>
        <x:v>1344986.276868547</x:v>
      </x:c>
      <x:c r="H479" s="50" t="n">
        <x:f>MAX(0,G479*(1+EXP((LN(1+Real_MC_30Y!$J$11)-0.5*Real_MC_30Y!$J$12^2)+Real_MC_30Y!$J$12*((RAND()+RAND()+RAND()+RAND()+RAND()+RAND()+RAND()+RAND()+RAND()+RAND()+RAND()+RAND())-6))-1)+Real_MC_30Y!H$58)</x:f>
        <x:v>1192939.440798436</x:v>
      </x:c>
      <x:c r="I479" s="50" t="n">
        <x:f>MAX(0,H479*(1+EXP((LN(1+Real_MC_30Y!$J$11)-0.5*Real_MC_30Y!$J$12^2)+Real_MC_30Y!$J$12*((RAND()+RAND()+RAND()+RAND()+RAND()+RAND()+RAND()+RAND()+RAND()+RAND()+RAND()+RAND())-6))-1)+Real_MC_30Y!I$58)</x:f>
        <x:v>1123207.9924709778</x:v>
      </x:c>
      <x:c r="J479" s="50" t="n">
        <x:f>MAX(0,I479*(1+EXP((LN(1+Real_MC_30Y!$J$11)-0.5*Real_MC_30Y!$J$12^2)+Real_MC_30Y!$J$12*((RAND()+RAND()+RAND()+RAND()+RAND()+RAND()+RAND()+RAND()+RAND()+RAND()+RAND()+RAND())-6))-1)+Real_MC_30Y!J$58)</x:f>
        <x:v>1134556.864946574</x:v>
      </x:c>
      <x:c r="K479" s="50" t="n">
        <x:f>MAX(0,J479*(1+EXP((LN(1+Real_MC_30Y!$J$11)-0.5*Real_MC_30Y!$J$12^2)+Real_MC_30Y!$J$12*((RAND()+RAND()+RAND()+RAND()+RAND()+RAND()+RAND()+RAND()+RAND()+RAND()+RAND()+RAND())-6))-1)+Real_MC_30Y!K$58)</x:f>
        <x:v>1556655.204060316</x:v>
      </x:c>
      <x:c r="L479" s="50" t="n">
        <x:f>MAX(0,K479*(1+EXP((LN(1+Real_MC_30Y!$J$11)-0.5*Real_MC_30Y!$J$12^2)+Real_MC_30Y!$J$12*((RAND()+RAND()+RAND()+RAND()+RAND()+RAND()+RAND()+RAND()+RAND()+RAND()+RAND()+RAND())-6))-1)+Real_MC_30Y!L$58)</x:f>
        <x:v>1638161.3053351198</x:v>
      </x:c>
      <x:c r="M479" s="50" t="n">
        <x:f>MAX(0,L479*(1+EXP((LN(1+Real_MC_30Y!$J$11)-0.5*Real_MC_30Y!$J$12^2)+Real_MC_30Y!$J$12*((RAND()+RAND()+RAND()+RAND()+RAND()+RAND()+RAND()+RAND()+RAND()+RAND()+RAND()+RAND())-6))-1)+Real_MC_30Y!M$58)</x:f>
        <x:v>1596087.7566120368</x:v>
      </x:c>
      <x:c r="N479" s="50" t="n">
        <x:f>MAX(0,M479*(1+EXP((LN(1+Real_MC_30Y!$J$11)-0.5*Real_MC_30Y!$J$12^2)+Real_MC_30Y!$J$12*((RAND()+RAND()+RAND()+RAND()+RAND()+RAND()+RAND()+RAND()+RAND()+RAND()+RAND()+RAND())-6))-1)+Real_MC_30Y!N$58)</x:f>
        <x:v>1714679.15527761</x:v>
      </x:c>
      <x:c r="O479" s="50" t="n">
        <x:f>MAX(0,N479*(1+EXP((LN(1+Real_MC_30Y!$J$11)-0.5*Real_MC_30Y!$J$12^2)+Real_MC_30Y!$J$12*((RAND()+RAND()+RAND()+RAND()+RAND()+RAND()+RAND()+RAND()+RAND()+RAND()+RAND()+RAND())-6))-1)+Real_MC_30Y!O$58)</x:f>
        <x:v>1667289.1133310823</x:v>
      </x:c>
      <x:c r="P479" s="50" t="n">
        <x:f>MAX(0,O479*(1+EXP((LN(1+Real_MC_30Y!$J$11)-0.5*Real_MC_30Y!$J$12^2)+Real_MC_30Y!$J$12*((RAND()+RAND()+RAND()+RAND()+RAND()+RAND()+RAND()+RAND()+RAND()+RAND()+RAND()+RAND())-6))-1)+Real_MC_30Y!P$58)</x:f>
        <x:v>1376360.0613494795</x:v>
      </x:c>
      <x:c r="Q479" s="50" t="n">
        <x:f>MAX(0,P479*(1+EXP((LN(1+Real_MC_30Y!$J$11)-0.5*Real_MC_30Y!$J$12^2)+Real_MC_30Y!$J$12*((RAND()+RAND()+RAND()+RAND()+RAND()+RAND()+RAND()+RAND()+RAND()+RAND()+RAND()+RAND())-6))-1)+Real_MC_30Y!Q$58)</x:f>
        <x:v>1956055.2383049862</x:v>
      </x:c>
      <x:c r="R479" s="50" t="n">
        <x:f>MAX(0,Q479*(1+EXP((LN(1+Real_MC_30Y!$J$11)-0.5*Real_MC_30Y!$J$12^2)+Real_MC_30Y!$J$12*((RAND()+RAND()+RAND()+RAND()+RAND()+RAND()+RAND()+RAND()+RAND()+RAND()+RAND()+RAND())-6))-1)+Real_MC_30Y!R$58)</x:f>
        <x:v>2046843.1118932127</x:v>
      </x:c>
      <x:c r="S479" s="50" t="n">
        <x:f>MAX(0,R479*(1+EXP((LN(1+Real_MC_30Y!$J$11)-0.5*Real_MC_30Y!$J$12^2)+Real_MC_30Y!$J$12*((RAND()+RAND()+RAND()+RAND()+RAND()+RAND()+RAND()+RAND()+RAND()+RAND()+RAND()+RAND())-6))-1)+Real_MC_30Y!S$58)</x:f>
        <x:v>2217174.8237108854</x:v>
      </x:c>
      <x:c r="T479" s="50" t="n">
        <x:f>MAX(0,S479*(1+EXP((LN(1+Real_MC_30Y!$J$11)-0.5*Real_MC_30Y!$J$12^2)+Real_MC_30Y!$J$12*((RAND()+RAND()+RAND()+RAND()+RAND()+RAND()+RAND()+RAND()+RAND()+RAND()+RAND()+RAND())-6))-1)+Real_MC_30Y!T$58)</x:f>
        <x:v>2662739.557671364</x:v>
      </x:c>
      <x:c r="U479" s="50" t="n">
        <x:f>MAX(0,T479*(1+EXP((LN(1+Real_MC_30Y!$J$11)-0.5*Real_MC_30Y!$J$12^2)+Real_MC_30Y!$J$12*((RAND()+RAND()+RAND()+RAND()+RAND()+RAND()+RAND()+RAND()+RAND()+RAND()+RAND()+RAND())-6))-1)+Real_MC_30Y!U$58)</x:f>
        <x:v>3621819.3783631255</x:v>
      </x:c>
      <x:c r="V479" s="50" t="n">
        <x:f>MAX(0,U479*(1+EXP((LN(1+Real_MC_30Y!$J$11)-0.5*Real_MC_30Y!$J$12^2)+Real_MC_30Y!$J$12*((RAND()+RAND()+RAND()+RAND()+RAND()+RAND()+RAND()+RAND()+RAND()+RAND()+RAND()+RAND())-6))-1)+Real_MC_30Y!V$58)</x:f>
        <x:v>3690902.473954114</x:v>
      </x:c>
      <x:c r="W479" s="50" t="n">
        <x:f>MAX(0,V479*(1+EXP((LN(1+Real_MC_30Y!$J$11)-0.5*Real_MC_30Y!$J$12^2)+Real_MC_30Y!$J$12*((RAND()+RAND()+RAND()+RAND()+RAND()+RAND()+RAND()+RAND()+RAND()+RAND()+RAND()+RAND())-6))-1)+Real_MC_30Y!W$58)</x:f>
        <x:v>4170553.119767083</x:v>
      </x:c>
      <x:c r="X479" s="50" t="n">
        <x:f>MAX(0,W479*(1+EXP((LN(1+Real_MC_30Y!$J$11)-0.5*Real_MC_30Y!$J$12^2)+Real_MC_30Y!$J$12*((RAND()+RAND()+RAND()+RAND()+RAND()+RAND()+RAND()+RAND()+RAND()+RAND()+RAND()+RAND())-6))-1)+Real_MC_30Y!X$58)</x:f>
        <x:v>4602265.4671827555</x:v>
      </x:c>
      <x:c r="Y479" s="50" t="n">
        <x:f>MAX(0,X479*(1+EXP((LN(1+Real_MC_30Y!$J$11)-0.5*Real_MC_30Y!$J$12^2)+Real_MC_30Y!$J$12*((RAND()+RAND()+RAND()+RAND()+RAND()+RAND()+RAND()+RAND()+RAND()+RAND()+RAND()+RAND())-6))-1)+Real_MC_30Y!Y$58)</x:f>
        <x:v>5692926.089387516</x:v>
      </x:c>
      <x:c r="Z479" s="50" t="n">
        <x:f>MAX(0,Y479*(1+EXP((LN(1+Real_MC_30Y!$J$11)-0.5*Real_MC_30Y!$J$12^2)+Real_MC_30Y!$J$12*((RAND()+RAND()+RAND()+RAND()+RAND()+RAND()+RAND()+RAND()+RAND()+RAND()+RAND()+RAND())-6))-1)+Real_MC_30Y!Z$58)</x:f>
        <x:v>4872591.188873575</x:v>
      </x:c>
      <x:c r="AA479" s="50" t="n">
        <x:f>MAX(0,Z479*(1+EXP((LN(1+Real_MC_30Y!$J$11)-0.5*Real_MC_30Y!$J$12^2)+Real_MC_30Y!$J$12*((RAND()+RAND()+RAND()+RAND()+RAND()+RAND()+RAND()+RAND()+RAND()+RAND()+RAND()+RAND())-6))-1)+Real_MC_30Y!AA$58)</x:f>
        <x:v>5597554.513901949</x:v>
      </x:c>
      <x:c r="AB479" s="50" t="n">
        <x:f>MAX(0,AA479*(1+EXP((LN(1+Real_MC_30Y!$J$11)-0.5*Real_MC_30Y!$J$12^2)+Real_MC_30Y!$J$12*((RAND()+RAND()+RAND()+RAND()+RAND()+RAND()+RAND()+RAND()+RAND()+RAND()+RAND()+RAND())-6))-1)+Real_MC_30Y!AB$58)</x:f>
        <x:v>5087204.991256099</x:v>
      </x:c>
      <x:c r="AC479" s="50" t="n">
        <x:f>MAX(0,AB479*(1+EXP((LN(1+Real_MC_30Y!$J$11)-0.5*Real_MC_30Y!$J$12^2)+Real_MC_30Y!$J$12*((RAND()+RAND()+RAND()+RAND()+RAND()+RAND()+RAND()+RAND()+RAND()+RAND()+RAND()+RAND())-6))-1)+Real_MC_30Y!AC$58)</x:f>
        <x:v>6592512.631860526</x:v>
      </x:c>
      <x:c r="AD479" s="50" t="n">
        <x:f>MAX(0,AC479*(1+EXP((LN(1+Real_MC_30Y!$J$11)-0.5*Real_MC_30Y!$J$12^2)+Real_MC_30Y!$J$12*((RAND()+RAND()+RAND()+RAND()+RAND()+RAND()+RAND()+RAND()+RAND()+RAND()+RAND()+RAND())-6))-1)+Real_MC_30Y!AD$58)</x:f>
        <x:v>8121654.96608189</x:v>
      </x:c>
      <x:c r="AE479" s="50" t="n">
        <x:f>MAX(0,AD479*(1+EXP((LN(1+Real_MC_30Y!$J$11)-0.5*Real_MC_30Y!$J$12^2)+Real_MC_30Y!$J$12*((RAND()+RAND()+RAND()+RAND()+RAND()+RAND()+RAND()+RAND()+RAND()+RAND()+RAND()+RAND())-6))-1)+Real_MC_30Y!AE$58)</x:f>
        <x:v>6456534.733705126</x:v>
      </x:c>
      <x:c r="AF479" s="50" t="n">
        <x:f>MAX(0,AE479*(1+EXP((LN(1+Real_MC_30Y!$J$11)-0.5*Real_MC_30Y!$J$12^2)+Real_MC_30Y!$J$12*((RAND()+RAND()+RAND()+RAND()+RAND()+RAND()+RAND()+RAND()+RAND()+RAND()+RAND()+RAND())-6))-1)+Real_MC_30Y!AF$58)</x:f>
        <x:v>6741504.474032004</x:v>
      </x:c>
    </x:row>
    <x:row r="480">
      <x:c r="A480">
        <x:v>476</x:v>
      </x:c>
      <x:c r="B480" s="50" t="n">
        <x:f>MAX(0,Liquidity_30Y!$C$14+Real_MC_30Y!B$57-Real_MC_30Y!B$56)</x:f>
        <x:v>1029031.25</x:v>
      </x:c>
      <x:c r="C480" s="50" t="n">
        <x:f>MAX(0,B480*(1+EXP((LN(1+Real_MC_30Y!$J$11)-0.5*Real_MC_30Y!$J$12^2)+Real_MC_30Y!$J$12*((RAND()+RAND()+RAND()+RAND()+RAND()+RAND()+RAND()+RAND()+RAND()+RAND()+RAND()+RAND())-6))-1)+Real_MC_30Y!C$58)</x:f>
        <x:v>1039151.4732012362</x:v>
      </x:c>
      <x:c r="D480" s="50" t="n">
        <x:f>MAX(0,C480*(1+EXP((LN(1+Real_MC_30Y!$J$11)-0.5*Real_MC_30Y!$J$12^2)+Real_MC_30Y!$J$12*((RAND()+RAND()+RAND()+RAND()+RAND()+RAND()+RAND()+RAND()+RAND()+RAND()+RAND()+RAND())-6))-1)+Real_MC_30Y!D$58)</x:f>
        <x:v>1334033.5048986147</x:v>
      </x:c>
      <x:c r="E480" s="50" t="n">
        <x:f>MAX(0,D480*(1+EXP((LN(1+Real_MC_30Y!$J$11)-0.5*Real_MC_30Y!$J$12^2)+Real_MC_30Y!$J$12*((RAND()+RAND()+RAND()+RAND()+RAND()+RAND()+RAND()+RAND()+RAND()+RAND()+RAND()+RAND())-6))-1)+Real_MC_30Y!E$58)</x:f>
        <x:v>1332906.4760058897</x:v>
      </x:c>
      <x:c r="F480" s="50" t="n">
        <x:f>MAX(0,E480*(1+EXP((LN(1+Real_MC_30Y!$J$11)-0.5*Real_MC_30Y!$J$12^2)+Real_MC_30Y!$J$12*((RAND()+RAND()+RAND()+RAND()+RAND()+RAND()+RAND()+RAND()+RAND()+RAND()+RAND()+RAND())-6))-1)+Real_MC_30Y!F$58)</x:f>
        <x:v>1246319.5916967466</x:v>
      </x:c>
      <x:c r="G480" s="50" t="n">
        <x:f>MAX(0,F480*(1+EXP((LN(1+Real_MC_30Y!$J$11)-0.5*Real_MC_30Y!$J$12^2)+Real_MC_30Y!$J$12*((RAND()+RAND()+RAND()+RAND()+RAND()+RAND()+RAND()+RAND()+RAND()+RAND()+RAND()+RAND())-6))-1)+Real_MC_30Y!G$58)</x:f>
        <x:v>1294169.2327715044</x:v>
      </x:c>
      <x:c r="H480" s="50" t="n">
        <x:f>MAX(0,G480*(1+EXP((LN(1+Real_MC_30Y!$J$11)-0.5*Real_MC_30Y!$J$12^2)+Real_MC_30Y!$J$12*((RAND()+RAND()+RAND()+RAND()+RAND()+RAND()+RAND()+RAND()+RAND()+RAND()+RAND()+RAND())-6))-1)+Real_MC_30Y!H$58)</x:f>
        <x:v>1064647.1077966036</x:v>
      </x:c>
      <x:c r="I480" s="50" t="n">
        <x:f>MAX(0,H480*(1+EXP((LN(1+Real_MC_30Y!$J$11)-0.5*Real_MC_30Y!$J$12^2)+Real_MC_30Y!$J$12*((RAND()+RAND()+RAND()+RAND()+RAND()+RAND()+RAND()+RAND()+RAND()+RAND()+RAND()+RAND())-6))-1)+Real_MC_30Y!I$58)</x:f>
        <x:v>1176624.003937746</x:v>
      </x:c>
      <x:c r="J480" s="50" t="n">
        <x:f>MAX(0,I480*(1+EXP((LN(1+Real_MC_30Y!$J$11)-0.5*Real_MC_30Y!$J$12^2)+Real_MC_30Y!$J$12*((RAND()+RAND()+RAND()+RAND()+RAND()+RAND()+RAND()+RAND()+RAND()+RAND()+RAND()+RAND())-6))-1)+Real_MC_30Y!J$58)</x:f>
        <x:v>1207447.0431980458</x:v>
      </x:c>
      <x:c r="K480" s="50" t="n">
        <x:f>MAX(0,J480*(1+EXP((LN(1+Real_MC_30Y!$J$11)-0.5*Real_MC_30Y!$J$12^2)+Real_MC_30Y!$J$12*((RAND()+RAND()+RAND()+RAND()+RAND()+RAND()+RAND()+RAND()+RAND()+RAND()+RAND()+RAND())-6))-1)+Real_MC_30Y!K$58)</x:f>
        <x:v>1283099.4715917904</x:v>
      </x:c>
      <x:c r="L480" s="50" t="n">
        <x:f>MAX(0,K480*(1+EXP((LN(1+Real_MC_30Y!$J$11)-0.5*Real_MC_30Y!$J$12^2)+Real_MC_30Y!$J$12*((RAND()+RAND()+RAND()+RAND()+RAND()+RAND()+RAND()+RAND()+RAND()+RAND()+RAND()+RAND())-6))-1)+Real_MC_30Y!L$58)</x:f>
        <x:v>1316340.9048661292</x:v>
      </x:c>
      <x:c r="M480" s="50" t="n">
        <x:f>MAX(0,L480*(1+EXP((LN(1+Real_MC_30Y!$J$11)-0.5*Real_MC_30Y!$J$12^2)+Real_MC_30Y!$J$12*((RAND()+RAND()+RAND()+RAND()+RAND()+RAND()+RAND()+RAND()+RAND()+RAND()+RAND()+RAND())-6))-1)+Real_MC_30Y!M$58)</x:f>
        <x:v>1565024.9262108745</x:v>
      </x:c>
      <x:c r="N480" s="50" t="n">
        <x:f>MAX(0,M480*(1+EXP((LN(1+Real_MC_30Y!$J$11)-0.5*Real_MC_30Y!$J$12^2)+Real_MC_30Y!$J$12*((RAND()+RAND()+RAND()+RAND()+RAND()+RAND()+RAND()+RAND()+RAND()+RAND()+RAND()+RAND())-6))-1)+Real_MC_30Y!N$58)</x:f>
        <x:v>1567472.237853261</x:v>
      </x:c>
      <x:c r="O480" s="50" t="n">
        <x:f>MAX(0,N480*(1+EXP((LN(1+Real_MC_30Y!$J$11)-0.5*Real_MC_30Y!$J$12^2)+Real_MC_30Y!$J$12*((RAND()+RAND()+RAND()+RAND()+RAND()+RAND()+RAND()+RAND()+RAND()+RAND()+RAND()+RAND())-6))-1)+Real_MC_30Y!O$58)</x:f>
        <x:v>1648815.5118358026</x:v>
      </x:c>
      <x:c r="P480" s="50" t="n">
        <x:f>MAX(0,O480*(1+EXP((LN(1+Real_MC_30Y!$J$11)-0.5*Real_MC_30Y!$J$12^2)+Real_MC_30Y!$J$12*((RAND()+RAND()+RAND()+RAND()+RAND()+RAND()+RAND()+RAND()+RAND()+RAND()+RAND()+RAND())-6))-1)+Real_MC_30Y!P$58)</x:f>
        <x:v>1858476.430038498</x:v>
      </x:c>
      <x:c r="Q480" s="50" t="n">
        <x:f>MAX(0,P480*(1+EXP((LN(1+Real_MC_30Y!$J$11)-0.5*Real_MC_30Y!$J$12^2)+Real_MC_30Y!$J$12*((RAND()+RAND()+RAND()+RAND()+RAND()+RAND()+RAND()+RAND()+RAND()+RAND()+RAND()+RAND())-6))-1)+Real_MC_30Y!Q$58)</x:f>
        <x:v>2434204.6787361796</x:v>
      </x:c>
      <x:c r="R480" s="50" t="n">
        <x:f>MAX(0,Q480*(1+EXP((LN(1+Real_MC_30Y!$J$11)-0.5*Real_MC_30Y!$J$12^2)+Real_MC_30Y!$J$12*((RAND()+RAND()+RAND()+RAND()+RAND()+RAND()+RAND()+RAND()+RAND()+RAND()+RAND()+RAND())-6))-1)+Real_MC_30Y!R$58)</x:f>
        <x:v>2970554.6768506705</x:v>
      </x:c>
      <x:c r="S480" s="50" t="n">
        <x:f>MAX(0,R480*(1+EXP((LN(1+Real_MC_30Y!$J$11)-0.5*Real_MC_30Y!$J$12^2)+Real_MC_30Y!$J$12*((RAND()+RAND()+RAND()+RAND()+RAND()+RAND()+RAND()+RAND()+RAND()+RAND()+RAND()+RAND())-6))-1)+Real_MC_30Y!S$58)</x:f>
        <x:v>2739407.664565635</x:v>
      </x:c>
      <x:c r="T480" s="50" t="n">
        <x:f>MAX(0,S480*(1+EXP((LN(1+Real_MC_30Y!$J$11)-0.5*Real_MC_30Y!$J$12^2)+Real_MC_30Y!$J$12*((RAND()+RAND()+RAND()+RAND()+RAND()+RAND()+RAND()+RAND()+RAND()+RAND()+RAND()+RAND())-6))-1)+Real_MC_30Y!T$58)</x:f>
        <x:v>2617368.6852217023</x:v>
      </x:c>
      <x:c r="U480" s="50" t="n">
        <x:f>MAX(0,T480*(1+EXP((LN(1+Real_MC_30Y!$J$11)-0.5*Real_MC_30Y!$J$12^2)+Real_MC_30Y!$J$12*((RAND()+RAND()+RAND()+RAND()+RAND()+RAND()+RAND()+RAND()+RAND()+RAND()+RAND()+RAND())-6))-1)+Real_MC_30Y!U$58)</x:f>
        <x:v>2735190.233195544</x:v>
      </x:c>
      <x:c r="V480" s="50" t="n">
        <x:f>MAX(0,U480*(1+EXP((LN(1+Real_MC_30Y!$J$11)-0.5*Real_MC_30Y!$J$12^2)+Real_MC_30Y!$J$12*((RAND()+RAND()+RAND()+RAND()+RAND()+RAND()+RAND()+RAND()+RAND()+RAND()+RAND()+RAND())-6))-1)+Real_MC_30Y!V$58)</x:f>
        <x:v>2742712.367045825</x:v>
      </x:c>
      <x:c r="W480" s="50" t="n">
        <x:f>MAX(0,V480*(1+EXP((LN(1+Real_MC_30Y!$J$11)-0.5*Real_MC_30Y!$J$12^2)+Real_MC_30Y!$J$12*((RAND()+RAND()+RAND()+RAND()+RAND()+RAND()+RAND()+RAND()+RAND()+RAND()+RAND()+RAND())-6))-1)+Real_MC_30Y!W$58)</x:f>
        <x:v>3054575.9083503364</x:v>
      </x:c>
      <x:c r="X480" s="50" t="n">
        <x:f>MAX(0,W480*(1+EXP((LN(1+Real_MC_30Y!$J$11)-0.5*Real_MC_30Y!$J$12^2)+Real_MC_30Y!$J$12*((RAND()+RAND()+RAND()+RAND()+RAND()+RAND()+RAND()+RAND()+RAND()+RAND()+RAND()+RAND())-6))-1)+Real_MC_30Y!X$58)</x:f>
        <x:v>3346070.29101946</x:v>
      </x:c>
      <x:c r="Y480" s="50" t="n">
        <x:f>MAX(0,X480*(1+EXP((LN(1+Real_MC_30Y!$J$11)-0.5*Real_MC_30Y!$J$12^2)+Real_MC_30Y!$J$12*((RAND()+RAND()+RAND()+RAND()+RAND()+RAND()+RAND()+RAND()+RAND()+RAND()+RAND()+RAND())-6))-1)+Real_MC_30Y!Y$58)</x:f>
        <x:v>3536501.204452371</x:v>
      </x:c>
      <x:c r="Z480" s="50" t="n">
        <x:f>MAX(0,Y480*(1+EXP((LN(1+Real_MC_30Y!$J$11)-0.5*Real_MC_30Y!$J$12^2)+Real_MC_30Y!$J$12*((RAND()+RAND()+RAND()+RAND()+RAND()+RAND()+RAND()+RAND()+RAND()+RAND()+RAND()+RAND())-6))-1)+Real_MC_30Y!Z$58)</x:f>
        <x:v>3622346.997480132</x:v>
      </x:c>
      <x:c r="AA480" s="50" t="n">
        <x:f>MAX(0,Z480*(1+EXP((LN(1+Real_MC_30Y!$J$11)-0.5*Real_MC_30Y!$J$12^2)+Real_MC_30Y!$J$12*((RAND()+RAND()+RAND()+RAND()+RAND()+RAND()+RAND()+RAND()+RAND()+RAND()+RAND()+RAND())-6))-1)+Real_MC_30Y!AA$58)</x:f>
        <x:v>4863176.7377670575</x:v>
      </x:c>
      <x:c r="AB480" s="50" t="n">
        <x:f>MAX(0,AA480*(1+EXP((LN(1+Real_MC_30Y!$J$11)-0.5*Real_MC_30Y!$J$12^2)+Real_MC_30Y!$J$12*((RAND()+RAND()+RAND()+RAND()+RAND()+RAND()+RAND()+RAND()+RAND()+RAND()+RAND()+RAND())-6))-1)+Real_MC_30Y!AB$58)</x:f>
        <x:v>5514959.456248913</x:v>
      </x:c>
      <x:c r="AC480" s="50" t="n">
        <x:f>MAX(0,AB480*(1+EXP((LN(1+Real_MC_30Y!$J$11)-0.5*Real_MC_30Y!$J$12^2)+Real_MC_30Y!$J$12*((RAND()+RAND()+RAND()+RAND()+RAND()+RAND()+RAND()+RAND()+RAND()+RAND()+RAND()+RAND())-6))-1)+Real_MC_30Y!AC$58)</x:f>
        <x:v>5721749.378218662</x:v>
      </x:c>
      <x:c r="AD480" s="50" t="n">
        <x:f>MAX(0,AC480*(1+EXP((LN(1+Real_MC_30Y!$J$11)-0.5*Real_MC_30Y!$J$12^2)+Real_MC_30Y!$J$12*((RAND()+RAND()+RAND()+RAND()+RAND()+RAND()+RAND()+RAND()+RAND()+RAND()+RAND()+RAND())-6))-1)+Real_MC_30Y!AD$58)</x:f>
        <x:v>4947004.121047757</x:v>
      </x:c>
      <x:c r="AE480" s="50" t="n">
        <x:f>MAX(0,AD480*(1+EXP((LN(1+Real_MC_30Y!$J$11)-0.5*Real_MC_30Y!$J$12^2)+Real_MC_30Y!$J$12*((RAND()+RAND()+RAND()+RAND()+RAND()+RAND()+RAND()+RAND()+RAND()+RAND()+RAND()+RAND())-6))-1)+Real_MC_30Y!AE$58)</x:f>
        <x:v>7452721.210699022</x:v>
      </x:c>
      <x:c r="AF480" s="50" t="n">
        <x:f>MAX(0,AE480*(1+EXP((LN(1+Real_MC_30Y!$J$11)-0.5*Real_MC_30Y!$J$12^2)+Real_MC_30Y!$J$12*((RAND()+RAND()+RAND()+RAND()+RAND()+RAND()+RAND()+RAND()+RAND()+RAND()+RAND()+RAND())-6))-1)+Real_MC_30Y!AF$58)</x:f>
        <x:v>6998432.272843312</x:v>
      </x:c>
    </x:row>
    <x:row r="481">
      <x:c r="A481">
        <x:v>477</x:v>
      </x:c>
      <x:c r="B481" s="50" t="n">
        <x:f>MAX(0,Liquidity_30Y!$C$14+Real_MC_30Y!B$57-Real_MC_30Y!B$56)</x:f>
        <x:v>1029031.25</x:v>
      </x:c>
      <x:c r="C481" s="50" t="n">
        <x:f>MAX(0,B481*(1+EXP((LN(1+Real_MC_30Y!$J$11)-0.5*Real_MC_30Y!$J$12^2)+Real_MC_30Y!$J$12*((RAND()+RAND()+RAND()+RAND()+RAND()+RAND()+RAND()+RAND()+RAND()+RAND()+RAND()+RAND())-6))-1)+Real_MC_30Y!C$58)</x:f>
        <x:v>1193552.104298667</x:v>
      </x:c>
      <x:c r="D481" s="50" t="n">
        <x:f>MAX(0,C481*(1+EXP((LN(1+Real_MC_30Y!$J$11)-0.5*Real_MC_30Y!$J$12^2)+Real_MC_30Y!$J$12*((RAND()+RAND()+RAND()+RAND()+RAND()+RAND()+RAND()+RAND()+RAND()+RAND()+RAND()+RAND())-6))-1)+Real_MC_30Y!D$58)</x:f>
        <x:v>1505610.1010970525</x:v>
      </x:c>
      <x:c r="E481" s="50" t="n">
        <x:f>MAX(0,D481*(1+EXP((LN(1+Real_MC_30Y!$J$11)-0.5*Real_MC_30Y!$J$12^2)+Real_MC_30Y!$J$12*((RAND()+RAND()+RAND()+RAND()+RAND()+RAND()+RAND()+RAND()+RAND()+RAND()+RAND()+RAND())-6))-1)+Real_MC_30Y!E$58)</x:f>
        <x:v>1745832.3221343423</x:v>
      </x:c>
      <x:c r="F481" s="50" t="n">
        <x:f>MAX(0,E481*(1+EXP((LN(1+Real_MC_30Y!$J$11)-0.5*Real_MC_30Y!$J$12^2)+Real_MC_30Y!$J$12*((RAND()+RAND()+RAND()+RAND()+RAND()+RAND()+RAND()+RAND()+RAND()+RAND()+RAND()+RAND())-6))-1)+Real_MC_30Y!F$58)</x:f>
        <x:v>1446189.620468812</x:v>
      </x:c>
      <x:c r="G481" s="50" t="n">
        <x:f>MAX(0,F481*(1+EXP((LN(1+Real_MC_30Y!$J$11)-0.5*Real_MC_30Y!$J$12^2)+Real_MC_30Y!$J$12*((RAND()+RAND()+RAND()+RAND()+RAND()+RAND()+RAND()+RAND()+RAND()+RAND()+RAND()+RAND())-6))-1)+Real_MC_30Y!G$58)</x:f>
        <x:v>1677604.7458094687</x:v>
      </x:c>
      <x:c r="H481" s="50" t="n">
        <x:f>MAX(0,G481*(1+EXP((LN(1+Real_MC_30Y!$J$11)-0.5*Real_MC_30Y!$J$12^2)+Real_MC_30Y!$J$12*((RAND()+RAND()+RAND()+RAND()+RAND()+RAND()+RAND()+RAND()+RAND()+RAND()+RAND()+RAND())-6))-1)+Real_MC_30Y!H$58)</x:f>
        <x:v>1935901.8107238172</x:v>
      </x:c>
      <x:c r="I481" s="50" t="n">
        <x:f>MAX(0,H481*(1+EXP((LN(1+Real_MC_30Y!$J$11)-0.5*Real_MC_30Y!$J$12^2)+Real_MC_30Y!$J$12*((RAND()+RAND()+RAND()+RAND()+RAND()+RAND()+RAND()+RAND()+RAND()+RAND()+RAND()+RAND())-6))-1)+Real_MC_30Y!I$58)</x:f>
        <x:v>2244462.893817419</x:v>
      </x:c>
      <x:c r="J481" s="50" t="n">
        <x:f>MAX(0,I481*(1+EXP((LN(1+Real_MC_30Y!$J$11)-0.5*Real_MC_30Y!$J$12^2)+Real_MC_30Y!$J$12*((RAND()+RAND()+RAND()+RAND()+RAND()+RAND()+RAND()+RAND()+RAND()+RAND()+RAND()+RAND())-6))-1)+Real_MC_30Y!J$58)</x:f>
        <x:v>2174830.4289050368</x:v>
      </x:c>
      <x:c r="K481" s="50" t="n">
        <x:f>MAX(0,J481*(1+EXP((LN(1+Real_MC_30Y!$J$11)-0.5*Real_MC_30Y!$J$12^2)+Real_MC_30Y!$J$12*((RAND()+RAND()+RAND()+RAND()+RAND()+RAND()+RAND()+RAND()+RAND()+RAND()+RAND()+RAND())-6))-1)+Real_MC_30Y!K$58)</x:f>
        <x:v>2045956.8307642415</x:v>
      </x:c>
      <x:c r="L481" s="50" t="n">
        <x:f>MAX(0,K481*(1+EXP((LN(1+Real_MC_30Y!$J$11)-0.5*Real_MC_30Y!$J$12^2)+Real_MC_30Y!$J$12*((RAND()+RAND()+RAND()+RAND()+RAND()+RAND()+RAND()+RAND()+RAND()+RAND()+RAND()+RAND())-6))-1)+Real_MC_30Y!L$58)</x:f>
        <x:v>2028181.1360264313</x:v>
      </x:c>
      <x:c r="M481" s="50" t="n">
        <x:f>MAX(0,L481*(1+EXP((LN(1+Real_MC_30Y!$J$11)-0.5*Real_MC_30Y!$J$12^2)+Real_MC_30Y!$J$12*((RAND()+RAND()+RAND()+RAND()+RAND()+RAND()+RAND()+RAND()+RAND()+RAND()+RAND()+RAND())-6))-1)+Real_MC_30Y!M$58)</x:f>
        <x:v>2113842.1249264977</x:v>
      </x:c>
      <x:c r="N481" s="50" t="n">
        <x:f>MAX(0,M481*(1+EXP((LN(1+Real_MC_30Y!$J$11)-0.5*Real_MC_30Y!$J$12^2)+Real_MC_30Y!$J$12*((RAND()+RAND()+RAND()+RAND()+RAND()+RAND()+RAND()+RAND()+RAND()+RAND()+RAND()+RAND())-6))-1)+Real_MC_30Y!N$58)</x:f>
        <x:v>2676459.6603987482</x:v>
      </x:c>
      <x:c r="O481" s="50" t="n">
        <x:f>MAX(0,N481*(1+EXP((LN(1+Real_MC_30Y!$J$11)-0.5*Real_MC_30Y!$J$12^2)+Real_MC_30Y!$J$12*((RAND()+RAND()+RAND()+RAND()+RAND()+RAND()+RAND()+RAND()+RAND()+RAND()+RAND()+RAND())-6))-1)+Real_MC_30Y!O$58)</x:f>
        <x:v>2981505.473710348</x:v>
      </x:c>
      <x:c r="P481" s="50" t="n">
        <x:f>MAX(0,O481*(1+EXP((LN(1+Real_MC_30Y!$J$11)-0.5*Real_MC_30Y!$J$12^2)+Real_MC_30Y!$J$12*((RAND()+RAND()+RAND()+RAND()+RAND()+RAND()+RAND()+RAND()+RAND()+RAND()+RAND()+RAND())-6))-1)+Real_MC_30Y!P$58)</x:f>
        <x:v>2711822.932416688</x:v>
      </x:c>
      <x:c r="Q481" s="50" t="n">
        <x:f>MAX(0,P481*(1+EXP((LN(1+Real_MC_30Y!$J$11)-0.5*Real_MC_30Y!$J$12^2)+Real_MC_30Y!$J$12*((RAND()+RAND()+RAND()+RAND()+RAND()+RAND()+RAND()+RAND()+RAND()+RAND()+RAND()+RAND())-6))-1)+Real_MC_30Y!Q$58)</x:f>
        <x:v>2695998.084273957</x:v>
      </x:c>
      <x:c r="R481" s="50" t="n">
        <x:f>MAX(0,Q481*(1+EXP((LN(1+Real_MC_30Y!$J$11)-0.5*Real_MC_30Y!$J$12^2)+Real_MC_30Y!$J$12*((RAND()+RAND()+RAND()+RAND()+RAND()+RAND()+RAND()+RAND()+RAND()+RAND()+RAND()+RAND())-6))-1)+Real_MC_30Y!R$58)</x:f>
        <x:v>2585905.4115629513</x:v>
      </x:c>
      <x:c r="S481" s="50" t="n">
        <x:f>MAX(0,R481*(1+EXP((LN(1+Real_MC_30Y!$J$11)-0.5*Real_MC_30Y!$J$12^2)+Real_MC_30Y!$J$12*((RAND()+RAND()+RAND()+RAND()+RAND()+RAND()+RAND()+RAND()+RAND()+RAND()+RAND()+RAND())-6))-1)+Real_MC_30Y!S$58)</x:f>
        <x:v>2162323.3333985885</x:v>
      </x:c>
      <x:c r="T481" s="50" t="n">
        <x:f>MAX(0,S481*(1+EXP((LN(1+Real_MC_30Y!$J$11)-0.5*Real_MC_30Y!$J$12^2)+Real_MC_30Y!$J$12*((RAND()+RAND()+RAND()+RAND()+RAND()+RAND()+RAND()+RAND()+RAND()+RAND()+RAND()+RAND())-6))-1)+Real_MC_30Y!T$58)</x:f>
        <x:v>1783970.1287220982</x:v>
      </x:c>
      <x:c r="U481" s="50" t="n">
        <x:f>MAX(0,T481*(1+EXP((LN(1+Real_MC_30Y!$J$11)-0.5*Real_MC_30Y!$J$12^2)+Real_MC_30Y!$J$12*((RAND()+RAND()+RAND()+RAND()+RAND()+RAND()+RAND()+RAND()+RAND()+RAND()+RAND()+RAND())-6))-1)+Real_MC_30Y!U$58)</x:f>
        <x:v>2217686.774492825</x:v>
      </x:c>
      <x:c r="V481" s="50" t="n">
        <x:f>MAX(0,U481*(1+EXP((LN(1+Real_MC_30Y!$J$11)-0.5*Real_MC_30Y!$J$12^2)+Real_MC_30Y!$J$12*((RAND()+RAND()+RAND()+RAND()+RAND()+RAND()+RAND()+RAND()+RAND()+RAND()+RAND()+RAND())-6))-1)+Real_MC_30Y!V$58)</x:f>
        <x:v>2255559.896477952</x:v>
      </x:c>
      <x:c r="W481" s="50" t="n">
        <x:f>MAX(0,V481*(1+EXP((LN(1+Real_MC_30Y!$J$11)-0.5*Real_MC_30Y!$J$12^2)+Real_MC_30Y!$J$12*((RAND()+RAND()+RAND()+RAND()+RAND()+RAND()+RAND()+RAND()+RAND()+RAND()+RAND()+RAND())-6))-1)+Real_MC_30Y!W$58)</x:f>
        <x:v>2005174.3482138705</x:v>
      </x:c>
      <x:c r="X481" s="50" t="n">
        <x:f>MAX(0,W481*(1+EXP((LN(1+Real_MC_30Y!$J$11)-0.5*Real_MC_30Y!$J$12^2)+Real_MC_30Y!$J$12*((RAND()+RAND()+RAND()+RAND()+RAND()+RAND()+RAND()+RAND()+RAND()+RAND()+RAND()+RAND())-6))-1)+Real_MC_30Y!X$58)</x:f>
        <x:v>2790386.4144507293</x:v>
      </x:c>
      <x:c r="Y481" s="50" t="n">
        <x:f>MAX(0,X481*(1+EXP((LN(1+Real_MC_30Y!$J$11)-0.5*Real_MC_30Y!$J$12^2)+Real_MC_30Y!$J$12*((RAND()+RAND()+RAND()+RAND()+RAND()+RAND()+RAND()+RAND()+RAND()+RAND()+RAND()+RAND())-6))-1)+Real_MC_30Y!Y$58)</x:f>
        <x:v>2224215.027449295</x:v>
      </x:c>
      <x:c r="Z481" s="50" t="n">
        <x:f>MAX(0,Y481*(1+EXP((LN(1+Real_MC_30Y!$J$11)-0.5*Real_MC_30Y!$J$12^2)+Real_MC_30Y!$J$12*((RAND()+RAND()+RAND()+RAND()+RAND()+RAND()+RAND()+RAND()+RAND()+RAND()+RAND()+RAND())-6))-1)+Real_MC_30Y!Z$58)</x:f>
        <x:v>2723503.615077205</x:v>
      </x:c>
      <x:c r="AA481" s="50" t="n">
        <x:f>MAX(0,Z481*(1+EXP((LN(1+Real_MC_30Y!$J$11)-0.5*Real_MC_30Y!$J$12^2)+Real_MC_30Y!$J$12*((RAND()+RAND()+RAND()+RAND()+RAND()+RAND()+RAND()+RAND()+RAND()+RAND()+RAND()+RAND())-6))-1)+Real_MC_30Y!AA$58)</x:f>
        <x:v>3183208.590185471</x:v>
      </x:c>
      <x:c r="AB481" s="50" t="n">
        <x:f>MAX(0,AA481*(1+EXP((LN(1+Real_MC_30Y!$J$11)-0.5*Real_MC_30Y!$J$12^2)+Real_MC_30Y!$J$12*((RAND()+RAND()+RAND()+RAND()+RAND()+RAND()+RAND()+RAND()+RAND()+RAND()+RAND()+RAND())-6))-1)+Real_MC_30Y!AB$58)</x:f>
        <x:v>3941287.41935908</x:v>
      </x:c>
      <x:c r="AC481" s="50" t="n">
        <x:f>MAX(0,AB481*(1+EXP((LN(1+Real_MC_30Y!$J$11)-0.5*Real_MC_30Y!$J$12^2)+Real_MC_30Y!$J$12*((RAND()+RAND()+RAND()+RAND()+RAND()+RAND()+RAND()+RAND()+RAND()+RAND()+RAND()+RAND())-6))-1)+Real_MC_30Y!AC$58)</x:f>
        <x:v>5026658.921764609</x:v>
      </x:c>
      <x:c r="AD481" s="50" t="n">
        <x:f>MAX(0,AC481*(1+EXP((LN(1+Real_MC_30Y!$J$11)-0.5*Real_MC_30Y!$J$12^2)+Real_MC_30Y!$J$12*((RAND()+RAND()+RAND()+RAND()+RAND()+RAND()+RAND()+RAND()+RAND()+RAND()+RAND()+RAND())-6))-1)+Real_MC_30Y!AD$58)</x:f>
        <x:v>6302965.005479738</x:v>
      </x:c>
      <x:c r="AE481" s="50" t="n">
        <x:f>MAX(0,AD481*(1+EXP((LN(1+Real_MC_30Y!$J$11)-0.5*Real_MC_30Y!$J$12^2)+Real_MC_30Y!$J$12*((RAND()+RAND()+RAND()+RAND()+RAND()+RAND()+RAND()+RAND()+RAND()+RAND()+RAND()+RAND())-6))-1)+Real_MC_30Y!AE$58)</x:f>
        <x:v>7008695.927766758</x:v>
      </x:c>
      <x:c r="AF481" s="50" t="n">
        <x:f>MAX(0,AE481*(1+EXP((LN(1+Real_MC_30Y!$J$11)-0.5*Real_MC_30Y!$J$12^2)+Real_MC_30Y!$J$12*((RAND()+RAND()+RAND()+RAND()+RAND()+RAND()+RAND()+RAND()+RAND()+RAND()+RAND()+RAND())-6))-1)+Real_MC_30Y!AF$58)</x:f>
        <x:v>8042253.68840477</x:v>
      </x:c>
    </x:row>
    <x:row r="482">
      <x:c r="A482">
        <x:v>478</x:v>
      </x:c>
      <x:c r="B482" s="50" t="n">
        <x:f>MAX(0,Liquidity_30Y!$C$14+Real_MC_30Y!B$57-Real_MC_30Y!B$56)</x:f>
        <x:v>1029031.25</x:v>
      </x:c>
      <x:c r="C482" s="50" t="n">
        <x:f>MAX(0,B482*(1+EXP((LN(1+Real_MC_30Y!$J$11)-0.5*Real_MC_30Y!$J$12^2)+Real_MC_30Y!$J$12*((RAND()+RAND()+RAND()+RAND()+RAND()+RAND()+RAND()+RAND()+RAND()+RAND()+RAND()+RAND())-6))-1)+Real_MC_30Y!C$58)</x:f>
        <x:v>1106737.3537650215</x:v>
      </x:c>
      <x:c r="D482" s="50" t="n">
        <x:f>MAX(0,C482*(1+EXP((LN(1+Real_MC_30Y!$J$11)-0.5*Real_MC_30Y!$J$12^2)+Real_MC_30Y!$J$12*((RAND()+RAND()+RAND()+RAND()+RAND()+RAND()+RAND()+RAND()+RAND()+RAND()+RAND()+RAND())-6))-1)+Real_MC_30Y!D$58)</x:f>
        <x:v>1021222.8966490303</x:v>
      </x:c>
      <x:c r="E482" s="50" t="n">
        <x:f>MAX(0,D482*(1+EXP((LN(1+Real_MC_30Y!$J$11)-0.5*Real_MC_30Y!$J$12^2)+Real_MC_30Y!$J$12*((RAND()+RAND()+RAND()+RAND()+RAND()+RAND()+RAND()+RAND()+RAND()+RAND()+RAND()+RAND())-6))-1)+Real_MC_30Y!E$58)</x:f>
        <x:v>1059894.70760624</x:v>
      </x:c>
      <x:c r="F482" s="50" t="n">
        <x:f>MAX(0,E482*(1+EXP((LN(1+Real_MC_30Y!$J$11)-0.5*Real_MC_30Y!$J$12^2)+Real_MC_30Y!$J$12*((RAND()+RAND()+RAND()+RAND()+RAND()+RAND()+RAND()+RAND()+RAND()+RAND()+RAND()+RAND())-6))-1)+Real_MC_30Y!F$58)</x:f>
        <x:v>1181703.4445583846</x:v>
      </x:c>
      <x:c r="G482" s="50" t="n">
        <x:f>MAX(0,F482*(1+EXP((LN(1+Real_MC_30Y!$J$11)-0.5*Real_MC_30Y!$J$12^2)+Real_MC_30Y!$J$12*((RAND()+RAND()+RAND()+RAND()+RAND()+RAND()+RAND()+RAND()+RAND()+RAND()+RAND()+RAND())-6))-1)+Real_MC_30Y!G$58)</x:f>
        <x:v>1038699.5091002833</x:v>
      </x:c>
      <x:c r="H482" s="50" t="n">
        <x:f>MAX(0,G482*(1+EXP((LN(1+Real_MC_30Y!$J$11)-0.5*Real_MC_30Y!$J$12^2)+Real_MC_30Y!$J$12*((RAND()+RAND()+RAND()+RAND()+RAND()+RAND()+RAND()+RAND()+RAND()+RAND()+RAND()+RAND())-6))-1)+Real_MC_30Y!H$58)</x:f>
        <x:v>1016034.775236079</x:v>
      </x:c>
      <x:c r="I482" s="50" t="n">
        <x:f>MAX(0,H482*(1+EXP((LN(1+Real_MC_30Y!$J$11)-0.5*Real_MC_30Y!$J$12^2)+Real_MC_30Y!$J$12*((RAND()+RAND()+RAND()+RAND()+RAND()+RAND()+RAND()+RAND()+RAND()+RAND()+RAND()+RAND())-6))-1)+Real_MC_30Y!I$58)</x:f>
        <x:v>784451.6171320815</x:v>
      </x:c>
      <x:c r="J482" s="50" t="n">
        <x:f>MAX(0,I482*(1+EXP((LN(1+Real_MC_30Y!$J$11)-0.5*Real_MC_30Y!$J$12^2)+Real_MC_30Y!$J$12*((RAND()+RAND()+RAND()+RAND()+RAND()+RAND()+RAND()+RAND()+RAND()+RAND()+RAND()+RAND())-6))-1)+Real_MC_30Y!J$58)</x:f>
        <x:v>1049645.765650927</x:v>
      </x:c>
      <x:c r="K482" s="50" t="n">
        <x:f>MAX(0,J482*(1+EXP((LN(1+Real_MC_30Y!$J$11)-0.5*Real_MC_30Y!$J$12^2)+Real_MC_30Y!$J$12*((RAND()+RAND()+RAND()+RAND()+RAND()+RAND()+RAND()+RAND()+RAND()+RAND()+RAND()+RAND())-6))-1)+Real_MC_30Y!K$58)</x:f>
        <x:v>1185354.6003413731</x:v>
      </x:c>
      <x:c r="L482" s="50" t="n">
        <x:f>MAX(0,K482*(1+EXP((LN(1+Real_MC_30Y!$J$11)-0.5*Real_MC_30Y!$J$12^2)+Real_MC_30Y!$J$12*((RAND()+RAND()+RAND()+RAND()+RAND()+RAND()+RAND()+RAND()+RAND()+RAND()+RAND()+RAND())-6))-1)+Real_MC_30Y!L$58)</x:f>
        <x:v>1306989.9632865635</x:v>
      </x:c>
      <x:c r="M482" s="50" t="n">
        <x:f>MAX(0,L482*(1+EXP((LN(1+Real_MC_30Y!$J$11)-0.5*Real_MC_30Y!$J$12^2)+Real_MC_30Y!$J$12*((RAND()+RAND()+RAND()+RAND()+RAND()+RAND()+RAND()+RAND()+RAND()+RAND()+RAND()+RAND())-6))-1)+Real_MC_30Y!M$58)</x:f>
        <x:v>1233224.0364948139</x:v>
      </x:c>
      <x:c r="N482" s="50" t="n">
        <x:f>MAX(0,M482*(1+EXP((LN(1+Real_MC_30Y!$J$11)-0.5*Real_MC_30Y!$J$12^2)+Real_MC_30Y!$J$12*((RAND()+RAND()+RAND()+RAND()+RAND()+RAND()+RAND()+RAND()+RAND()+RAND()+RAND()+RAND())-6))-1)+Real_MC_30Y!N$58)</x:f>
        <x:v>1070465.7066944398</x:v>
      </x:c>
      <x:c r="O482" s="50" t="n">
        <x:f>MAX(0,N482*(1+EXP((LN(1+Real_MC_30Y!$J$11)-0.5*Real_MC_30Y!$J$12^2)+Real_MC_30Y!$J$12*((RAND()+RAND()+RAND()+RAND()+RAND()+RAND()+RAND()+RAND()+RAND()+RAND()+RAND()+RAND())-6))-1)+Real_MC_30Y!O$58)</x:f>
        <x:v>1209006.8284009425</x:v>
      </x:c>
      <x:c r="P482" s="50" t="n">
        <x:f>MAX(0,O482*(1+EXP((LN(1+Real_MC_30Y!$J$11)-0.5*Real_MC_30Y!$J$12^2)+Real_MC_30Y!$J$12*((RAND()+RAND()+RAND()+RAND()+RAND()+RAND()+RAND()+RAND()+RAND()+RAND()+RAND()+RAND())-6))-1)+Real_MC_30Y!P$58)</x:f>
        <x:v>1105689.0844686157</x:v>
      </x:c>
      <x:c r="Q482" s="50" t="n">
        <x:f>MAX(0,P482*(1+EXP((LN(1+Real_MC_30Y!$J$11)-0.5*Real_MC_30Y!$J$12^2)+Real_MC_30Y!$J$12*((RAND()+RAND()+RAND()+RAND()+RAND()+RAND()+RAND()+RAND()+RAND()+RAND()+RAND()+RAND())-6))-1)+Real_MC_30Y!Q$58)</x:f>
        <x:v>979387.2508014907</x:v>
      </x:c>
      <x:c r="R482" s="50" t="n">
        <x:f>MAX(0,Q482*(1+EXP((LN(1+Real_MC_30Y!$J$11)-0.5*Real_MC_30Y!$J$12^2)+Real_MC_30Y!$J$12*((RAND()+RAND()+RAND()+RAND()+RAND()+RAND()+RAND()+RAND()+RAND()+RAND()+RAND()+RAND())-6))-1)+Real_MC_30Y!R$58)</x:f>
        <x:v>1039784.9647251002</x:v>
      </x:c>
      <x:c r="S482" s="50" t="n">
        <x:f>MAX(0,R482*(1+EXP((LN(1+Real_MC_30Y!$J$11)-0.5*Real_MC_30Y!$J$12^2)+Real_MC_30Y!$J$12*((RAND()+RAND()+RAND()+RAND()+RAND()+RAND()+RAND()+RAND()+RAND()+RAND()+RAND()+RAND())-6))-1)+Real_MC_30Y!S$58)</x:f>
        <x:v>1435236.6129772337</x:v>
      </x:c>
      <x:c r="T482" s="50" t="n">
        <x:f>MAX(0,S482*(1+EXP((LN(1+Real_MC_30Y!$J$11)-0.5*Real_MC_30Y!$J$12^2)+Real_MC_30Y!$J$12*((RAND()+RAND()+RAND()+RAND()+RAND()+RAND()+RAND()+RAND()+RAND()+RAND()+RAND()+RAND())-6))-1)+Real_MC_30Y!T$58)</x:f>
        <x:v>1344297.5357193584</x:v>
      </x:c>
      <x:c r="U482" s="50" t="n">
        <x:f>MAX(0,T482*(1+EXP((LN(1+Real_MC_30Y!$J$11)-0.5*Real_MC_30Y!$J$12^2)+Real_MC_30Y!$J$12*((RAND()+RAND()+RAND()+RAND()+RAND()+RAND()+RAND()+RAND()+RAND()+RAND()+RAND()+RAND())-6))-1)+Real_MC_30Y!U$58)</x:f>
        <x:v>855943.6598095081</x:v>
      </x:c>
      <x:c r="V482" s="50" t="n">
        <x:f>MAX(0,U482*(1+EXP((LN(1+Real_MC_30Y!$J$11)-0.5*Real_MC_30Y!$J$12^2)+Real_MC_30Y!$J$12*((RAND()+RAND()+RAND()+RAND()+RAND()+RAND()+RAND()+RAND()+RAND()+RAND()+RAND()+RAND())-6))-1)+Real_MC_30Y!V$58)</x:f>
        <x:v>1032815.8587880754</x:v>
      </x:c>
      <x:c r="W482" s="50" t="n">
        <x:f>MAX(0,V482*(1+EXP((LN(1+Real_MC_30Y!$J$11)-0.5*Real_MC_30Y!$J$12^2)+Real_MC_30Y!$J$12*((RAND()+RAND()+RAND()+RAND()+RAND()+RAND()+RAND()+RAND()+RAND()+RAND()+RAND()+RAND())-6))-1)+Real_MC_30Y!W$58)</x:f>
        <x:v>1065358.58675353</x:v>
      </x:c>
      <x:c r="X482" s="50" t="n">
        <x:f>MAX(0,W482*(1+EXP((LN(1+Real_MC_30Y!$J$11)-0.5*Real_MC_30Y!$J$12^2)+Real_MC_30Y!$J$12*((RAND()+RAND()+RAND()+RAND()+RAND()+RAND()+RAND()+RAND()+RAND()+RAND()+RAND()+RAND())-6))-1)+Real_MC_30Y!X$58)</x:f>
        <x:v>1325122.2959842808</x:v>
      </x:c>
      <x:c r="Y482" s="50" t="n">
        <x:f>MAX(0,X482*(1+EXP((LN(1+Real_MC_30Y!$J$11)-0.5*Real_MC_30Y!$J$12^2)+Real_MC_30Y!$J$12*((RAND()+RAND()+RAND()+RAND()+RAND()+RAND()+RAND()+RAND()+RAND()+RAND()+RAND()+RAND())-6))-1)+Real_MC_30Y!Y$58)</x:f>
        <x:v>1928817.305792622</x:v>
      </x:c>
      <x:c r="Z482" s="50" t="n">
        <x:f>MAX(0,Y482*(1+EXP((LN(1+Real_MC_30Y!$J$11)-0.5*Real_MC_30Y!$J$12^2)+Real_MC_30Y!$J$12*((RAND()+RAND()+RAND()+RAND()+RAND()+RAND()+RAND()+RAND()+RAND()+RAND()+RAND()+RAND())-6))-1)+Real_MC_30Y!Z$58)</x:f>
        <x:v>2006935.0407958634</x:v>
      </x:c>
      <x:c r="AA482" s="50" t="n">
        <x:f>MAX(0,Z482*(1+EXP((LN(1+Real_MC_30Y!$J$11)-0.5*Real_MC_30Y!$J$12^2)+Real_MC_30Y!$J$12*((RAND()+RAND()+RAND()+RAND()+RAND()+RAND()+RAND()+RAND()+RAND()+RAND()+RAND()+RAND())-6))-1)+Real_MC_30Y!AA$58)</x:f>
        <x:v>2763127.0405809237</x:v>
      </x:c>
      <x:c r="AB482" s="50" t="n">
        <x:f>MAX(0,AA482*(1+EXP((LN(1+Real_MC_30Y!$J$11)-0.5*Real_MC_30Y!$J$12^2)+Real_MC_30Y!$J$12*((RAND()+RAND()+RAND()+RAND()+RAND()+RAND()+RAND()+RAND()+RAND()+RAND()+RAND()+RAND())-6))-1)+Real_MC_30Y!AB$58)</x:f>
        <x:v>3304488.3410509317</x:v>
      </x:c>
      <x:c r="AC482" s="50" t="n">
        <x:f>MAX(0,AB482*(1+EXP((LN(1+Real_MC_30Y!$J$11)-0.5*Real_MC_30Y!$J$12^2)+Real_MC_30Y!$J$12*((RAND()+RAND()+RAND()+RAND()+RAND()+RAND()+RAND()+RAND()+RAND()+RAND()+RAND()+RAND())-6))-1)+Real_MC_30Y!AC$58)</x:f>
        <x:v>3328729.2584820674</x:v>
      </x:c>
      <x:c r="AD482" s="50" t="n">
        <x:f>MAX(0,AC482*(1+EXP((LN(1+Real_MC_30Y!$J$11)-0.5*Real_MC_30Y!$J$12^2)+Real_MC_30Y!$J$12*((RAND()+RAND()+RAND()+RAND()+RAND()+RAND()+RAND()+RAND()+RAND()+RAND()+RAND()+RAND())-6))-1)+Real_MC_30Y!AD$58)</x:f>
        <x:v>3924587.6408900376</x:v>
      </x:c>
      <x:c r="AE482" s="50" t="n">
        <x:f>MAX(0,AD482*(1+EXP((LN(1+Real_MC_30Y!$J$11)-0.5*Real_MC_30Y!$J$12^2)+Real_MC_30Y!$J$12*((RAND()+RAND()+RAND()+RAND()+RAND()+RAND()+RAND()+RAND()+RAND()+RAND()+RAND()+RAND())-6))-1)+Real_MC_30Y!AE$58)</x:f>
        <x:v>4650984.611182703</x:v>
      </x:c>
      <x:c r="AF482" s="50" t="n">
        <x:f>MAX(0,AE482*(1+EXP((LN(1+Real_MC_30Y!$J$11)-0.5*Real_MC_30Y!$J$12^2)+Real_MC_30Y!$J$12*((RAND()+RAND()+RAND()+RAND()+RAND()+RAND()+RAND()+RAND()+RAND()+RAND()+RAND()+RAND())-6))-1)+Real_MC_30Y!AF$58)</x:f>
        <x:v>6983366.131971075</x:v>
      </x:c>
    </x:row>
    <x:row r="483">
      <x:c r="A483">
        <x:v>479</x:v>
      </x:c>
      <x:c r="B483" s="50" t="n">
        <x:f>MAX(0,Liquidity_30Y!$C$14+Real_MC_30Y!B$57-Real_MC_30Y!B$56)</x:f>
        <x:v>1029031.25</x:v>
      </x:c>
      <x:c r="C483" s="50" t="n">
        <x:f>MAX(0,B483*(1+EXP((LN(1+Real_MC_30Y!$J$11)-0.5*Real_MC_30Y!$J$12^2)+Real_MC_30Y!$J$12*((RAND()+RAND()+RAND()+RAND()+RAND()+RAND()+RAND()+RAND()+RAND()+RAND()+RAND()+RAND())-6))-1)+Real_MC_30Y!C$58)</x:f>
        <x:v>1058082.8968717186</x:v>
      </x:c>
      <x:c r="D483" s="50" t="n">
        <x:f>MAX(0,C483*(1+EXP((LN(1+Real_MC_30Y!$J$11)-0.5*Real_MC_30Y!$J$12^2)+Real_MC_30Y!$J$12*((RAND()+RAND()+RAND()+RAND()+RAND()+RAND()+RAND()+RAND()+RAND()+RAND()+RAND()+RAND())-6))-1)+Real_MC_30Y!D$58)</x:f>
        <x:v>1168031.6369874969</x:v>
      </x:c>
      <x:c r="E483" s="50" t="n">
        <x:f>MAX(0,D483*(1+EXP((LN(1+Real_MC_30Y!$J$11)-0.5*Real_MC_30Y!$J$12^2)+Real_MC_30Y!$J$12*((RAND()+RAND()+RAND()+RAND()+RAND()+RAND()+RAND()+RAND()+RAND()+RAND()+RAND()+RAND())-6))-1)+Real_MC_30Y!E$58)</x:f>
        <x:v>1448548.8187304495</x:v>
      </x:c>
      <x:c r="F483" s="50" t="n">
        <x:f>MAX(0,E483*(1+EXP((LN(1+Real_MC_30Y!$J$11)-0.5*Real_MC_30Y!$J$12^2)+Real_MC_30Y!$J$12*((RAND()+RAND()+RAND()+RAND()+RAND()+RAND()+RAND()+RAND()+RAND()+RAND()+RAND()+RAND())-6))-1)+Real_MC_30Y!F$58)</x:f>
        <x:v>1534604.5970429596</x:v>
      </x:c>
      <x:c r="G483" s="50" t="n">
        <x:f>MAX(0,F483*(1+EXP((LN(1+Real_MC_30Y!$J$11)-0.5*Real_MC_30Y!$J$12^2)+Real_MC_30Y!$J$12*((RAND()+RAND()+RAND()+RAND()+RAND()+RAND()+RAND()+RAND()+RAND()+RAND()+RAND()+RAND())-6))-1)+Real_MC_30Y!G$58)</x:f>
        <x:v>1395077.1407085182</x:v>
      </x:c>
      <x:c r="H483" s="50" t="n">
        <x:f>MAX(0,G483*(1+EXP((LN(1+Real_MC_30Y!$J$11)-0.5*Real_MC_30Y!$J$12^2)+Real_MC_30Y!$J$12*((RAND()+RAND()+RAND()+RAND()+RAND()+RAND()+RAND()+RAND()+RAND()+RAND()+RAND()+RAND())-6))-1)+Real_MC_30Y!H$58)</x:f>
        <x:v>1501773.4035618291</x:v>
      </x:c>
      <x:c r="I483" s="50" t="n">
        <x:f>MAX(0,H483*(1+EXP((LN(1+Real_MC_30Y!$J$11)-0.5*Real_MC_30Y!$J$12^2)+Real_MC_30Y!$J$12*((RAND()+RAND()+RAND()+RAND()+RAND()+RAND()+RAND()+RAND()+RAND()+RAND()+RAND()+RAND())-6))-1)+Real_MC_30Y!I$58)</x:f>
        <x:v>1458761.2699320214</x:v>
      </x:c>
      <x:c r="J483" s="50" t="n">
        <x:f>MAX(0,I483*(1+EXP((LN(1+Real_MC_30Y!$J$11)-0.5*Real_MC_30Y!$J$12^2)+Real_MC_30Y!$J$12*((RAND()+RAND()+RAND()+RAND()+RAND()+RAND()+RAND()+RAND()+RAND()+RAND()+RAND()+RAND())-6))-1)+Real_MC_30Y!J$58)</x:f>
        <x:v>1670720.3604184054</x:v>
      </x:c>
      <x:c r="K483" s="50" t="n">
        <x:f>MAX(0,J483*(1+EXP((LN(1+Real_MC_30Y!$J$11)-0.5*Real_MC_30Y!$J$12^2)+Real_MC_30Y!$J$12*((RAND()+RAND()+RAND()+RAND()+RAND()+RAND()+RAND()+RAND()+RAND()+RAND()+RAND()+RAND())-6))-1)+Real_MC_30Y!K$58)</x:f>
        <x:v>1606258.8147287562</x:v>
      </x:c>
      <x:c r="L483" s="50" t="n">
        <x:f>MAX(0,K483*(1+EXP((LN(1+Real_MC_30Y!$J$11)-0.5*Real_MC_30Y!$J$12^2)+Real_MC_30Y!$J$12*((RAND()+RAND()+RAND()+RAND()+RAND()+RAND()+RAND()+RAND()+RAND()+RAND()+RAND()+RAND())-6))-1)+Real_MC_30Y!L$58)</x:f>
        <x:v>1361070.5921058888</x:v>
      </x:c>
      <x:c r="M483" s="50" t="n">
        <x:f>MAX(0,L483*(1+EXP((LN(1+Real_MC_30Y!$J$11)-0.5*Real_MC_30Y!$J$12^2)+Real_MC_30Y!$J$12*((RAND()+RAND()+RAND()+RAND()+RAND()+RAND()+RAND()+RAND()+RAND()+RAND()+RAND()+RAND())-6))-1)+Real_MC_30Y!M$58)</x:f>
        <x:v>2165691.002285356</x:v>
      </x:c>
      <x:c r="N483" s="50" t="n">
        <x:f>MAX(0,M483*(1+EXP((LN(1+Real_MC_30Y!$J$11)-0.5*Real_MC_30Y!$J$12^2)+Real_MC_30Y!$J$12*((RAND()+RAND()+RAND()+RAND()+RAND()+RAND()+RAND()+RAND()+RAND()+RAND()+RAND()+RAND())-6))-1)+Real_MC_30Y!N$58)</x:f>
        <x:v>2872760.5814745636</x:v>
      </x:c>
      <x:c r="O483" s="50" t="n">
        <x:f>MAX(0,N483*(1+EXP((LN(1+Real_MC_30Y!$J$11)-0.5*Real_MC_30Y!$J$12^2)+Real_MC_30Y!$J$12*((RAND()+RAND()+RAND()+RAND()+RAND()+RAND()+RAND()+RAND()+RAND()+RAND()+RAND()+RAND())-6))-1)+Real_MC_30Y!O$58)</x:f>
        <x:v>2816153.372694005</x:v>
      </x:c>
      <x:c r="P483" s="50" t="n">
        <x:f>MAX(0,O483*(1+EXP((LN(1+Real_MC_30Y!$J$11)-0.5*Real_MC_30Y!$J$12^2)+Real_MC_30Y!$J$12*((RAND()+RAND()+RAND()+RAND()+RAND()+RAND()+RAND()+RAND()+RAND()+RAND()+RAND()+RAND())-6))-1)+Real_MC_30Y!P$58)</x:f>
        <x:v>2286110.0285917744</x:v>
      </x:c>
      <x:c r="Q483" s="50" t="n">
        <x:f>MAX(0,P483*(1+EXP((LN(1+Real_MC_30Y!$J$11)-0.5*Real_MC_30Y!$J$12^2)+Real_MC_30Y!$J$12*((RAND()+RAND()+RAND()+RAND()+RAND()+RAND()+RAND()+RAND()+RAND()+RAND()+RAND()+RAND())-6))-1)+Real_MC_30Y!Q$58)</x:f>
        <x:v>1940915.2056093547</x:v>
      </x:c>
      <x:c r="R483" s="50" t="n">
        <x:f>MAX(0,Q483*(1+EXP((LN(1+Real_MC_30Y!$J$11)-0.5*Real_MC_30Y!$J$12^2)+Real_MC_30Y!$J$12*((RAND()+RAND()+RAND()+RAND()+RAND()+RAND()+RAND()+RAND()+RAND()+RAND()+RAND()+RAND())-6))-1)+Real_MC_30Y!R$58)</x:f>
        <x:v>2028777.755542129</x:v>
      </x:c>
      <x:c r="S483" s="50" t="n">
        <x:f>MAX(0,R483*(1+EXP((LN(1+Real_MC_30Y!$J$11)-0.5*Real_MC_30Y!$J$12^2)+Real_MC_30Y!$J$12*((RAND()+RAND()+RAND()+RAND()+RAND()+RAND()+RAND()+RAND()+RAND()+RAND()+RAND()+RAND())-6))-1)+Real_MC_30Y!S$58)</x:f>
        <x:v>1850514.7073029315</x:v>
      </x:c>
      <x:c r="T483" s="50" t="n">
        <x:f>MAX(0,S483*(1+EXP((LN(1+Real_MC_30Y!$J$11)-0.5*Real_MC_30Y!$J$12^2)+Real_MC_30Y!$J$12*((RAND()+RAND()+RAND()+RAND()+RAND()+RAND()+RAND()+RAND()+RAND()+RAND()+RAND()+RAND())-6))-1)+Real_MC_30Y!T$58)</x:f>
        <x:v>1892263.7723305556</x:v>
      </x:c>
      <x:c r="U483" s="50" t="n">
        <x:f>MAX(0,T483*(1+EXP((LN(1+Real_MC_30Y!$J$11)-0.5*Real_MC_30Y!$J$12^2)+Real_MC_30Y!$J$12*((RAND()+RAND()+RAND()+RAND()+RAND()+RAND()+RAND()+RAND()+RAND()+RAND()+RAND()+RAND())-6))-1)+Real_MC_30Y!U$58)</x:f>
        <x:v>2241058.6509541892</x:v>
      </x:c>
      <x:c r="V483" s="50" t="n">
        <x:f>MAX(0,U483*(1+EXP((LN(1+Real_MC_30Y!$J$11)-0.5*Real_MC_30Y!$J$12^2)+Real_MC_30Y!$J$12*((RAND()+RAND()+RAND()+RAND()+RAND()+RAND()+RAND()+RAND()+RAND()+RAND()+RAND()+RAND())-6))-1)+Real_MC_30Y!V$58)</x:f>
        <x:v>2908374.150821367</x:v>
      </x:c>
      <x:c r="W483" s="50" t="n">
        <x:f>MAX(0,V483*(1+EXP((LN(1+Real_MC_30Y!$J$11)-0.5*Real_MC_30Y!$J$12^2)+Real_MC_30Y!$J$12*((RAND()+RAND()+RAND()+RAND()+RAND()+RAND()+RAND()+RAND()+RAND()+RAND()+RAND()+RAND())-6))-1)+Real_MC_30Y!W$58)</x:f>
        <x:v>3442203.776633689</x:v>
      </x:c>
      <x:c r="X483" s="50" t="n">
        <x:f>MAX(0,W483*(1+EXP((LN(1+Real_MC_30Y!$J$11)-0.5*Real_MC_30Y!$J$12^2)+Real_MC_30Y!$J$12*((RAND()+RAND()+RAND()+RAND()+RAND()+RAND()+RAND()+RAND()+RAND()+RAND()+RAND()+RAND())-6))-1)+Real_MC_30Y!X$58)</x:f>
        <x:v>2812674.261175369</x:v>
      </x:c>
      <x:c r="Y483" s="50" t="n">
        <x:f>MAX(0,X483*(1+EXP((LN(1+Real_MC_30Y!$J$11)-0.5*Real_MC_30Y!$J$12^2)+Real_MC_30Y!$J$12*((RAND()+RAND()+RAND()+RAND()+RAND()+RAND()+RAND()+RAND()+RAND()+RAND()+RAND()+RAND())-6))-1)+Real_MC_30Y!Y$58)</x:f>
        <x:v>2729051.7460568836</x:v>
      </x:c>
      <x:c r="Z483" s="50" t="n">
        <x:f>MAX(0,Y483*(1+EXP((LN(1+Real_MC_30Y!$J$11)-0.5*Real_MC_30Y!$J$12^2)+Real_MC_30Y!$J$12*((RAND()+RAND()+RAND()+RAND()+RAND()+RAND()+RAND()+RAND()+RAND()+RAND()+RAND()+RAND())-6))-1)+Real_MC_30Y!Z$58)</x:f>
        <x:v>2355386.284886539</x:v>
      </x:c>
      <x:c r="AA483" s="50" t="n">
        <x:f>MAX(0,Z483*(1+EXP((LN(1+Real_MC_30Y!$J$11)-0.5*Real_MC_30Y!$J$12^2)+Real_MC_30Y!$J$12*((RAND()+RAND()+RAND()+RAND()+RAND()+RAND()+RAND()+RAND()+RAND()+RAND()+RAND()+RAND())-6))-1)+Real_MC_30Y!AA$58)</x:f>
        <x:v>2074485.7548121868</x:v>
      </x:c>
      <x:c r="AB483" s="50" t="n">
        <x:f>MAX(0,AA483*(1+EXP((LN(1+Real_MC_30Y!$J$11)-0.5*Real_MC_30Y!$J$12^2)+Real_MC_30Y!$J$12*((RAND()+RAND()+RAND()+RAND()+RAND()+RAND()+RAND()+RAND()+RAND()+RAND()+RAND()+RAND())-6))-1)+Real_MC_30Y!AB$58)</x:f>
        <x:v>2370666.102259467</x:v>
      </x:c>
      <x:c r="AC483" s="50" t="n">
        <x:f>MAX(0,AB483*(1+EXP((LN(1+Real_MC_30Y!$J$11)-0.5*Real_MC_30Y!$J$12^2)+Real_MC_30Y!$J$12*((RAND()+RAND()+RAND()+RAND()+RAND()+RAND()+RAND()+RAND()+RAND()+RAND()+RAND()+RAND())-6))-1)+Real_MC_30Y!AC$58)</x:f>
        <x:v>2573434.2688028933</x:v>
      </x:c>
      <x:c r="AD483" s="50" t="n">
        <x:f>MAX(0,AC483*(1+EXP((LN(1+Real_MC_30Y!$J$11)-0.5*Real_MC_30Y!$J$12^2)+Real_MC_30Y!$J$12*((RAND()+RAND()+RAND()+RAND()+RAND()+RAND()+RAND()+RAND()+RAND()+RAND()+RAND()+RAND())-6))-1)+Real_MC_30Y!AD$58)</x:f>
        <x:v>3749436.96772042</x:v>
      </x:c>
      <x:c r="AE483" s="50" t="n">
        <x:f>MAX(0,AD483*(1+EXP((LN(1+Real_MC_30Y!$J$11)-0.5*Real_MC_30Y!$J$12^2)+Real_MC_30Y!$J$12*((RAND()+RAND()+RAND()+RAND()+RAND()+RAND()+RAND()+RAND()+RAND()+RAND()+RAND()+RAND())-6))-1)+Real_MC_30Y!AE$58)</x:f>
        <x:v>4403656.682668013</x:v>
      </x:c>
      <x:c r="AF483" s="50" t="n">
        <x:f>MAX(0,AE483*(1+EXP((LN(1+Real_MC_30Y!$J$11)-0.5*Real_MC_30Y!$J$12^2)+Real_MC_30Y!$J$12*((RAND()+RAND()+RAND()+RAND()+RAND()+RAND()+RAND()+RAND()+RAND()+RAND()+RAND()+RAND())-6))-1)+Real_MC_30Y!AF$58)</x:f>
        <x:v>5481780.432169247</x:v>
      </x:c>
    </x:row>
    <x:row r="484">
      <x:c r="A484">
        <x:v>480</x:v>
      </x:c>
      <x:c r="B484" s="50" t="n">
        <x:f>MAX(0,Liquidity_30Y!$C$14+Real_MC_30Y!B$57-Real_MC_30Y!B$56)</x:f>
        <x:v>1029031.25</x:v>
      </x:c>
      <x:c r="C484" s="50" t="n">
        <x:f>MAX(0,B484*(1+EXP((LN(1+Real_MC_30Y!$J$11)-0.5*Real_MC_30Y!$J$12^2)+Real_MC_30Y!$J$12*((RAND()+RAND()+RAND()+RAND()+RAND()+RAND()+RAND()+RAND()+RAND()+RAND()+RAND()+RAND())-6))-1)+Real_MC_30Y!C$58)</x:f>
        <x:v>1228599.989494252</x:v>
      </x:c>
      <x:c r="D484" s="50" t="n">
        <x:f>MAX(0,C484*(1+EXP((LN(1+Real_MC_30Y!$J$11)-0.5*Real_MC_30Y!$J$12^2)+Real_MC_30Y!$J$12*((RAND()+RAND()+RAND()+RAND()+RAND()+RAND()+RAND()+RAND()+RAND()+RAND()+RAND()+RAND())-6))-1)+Real_MC_30Y!D$58)</x:f>
        <x:v>1400571.557086814</x:v>
      </x:c>
      <x:c r="E484" s="50" t="n">
        <x:f>MAX(0,D484*(1+EXP((LN(1+Real_MC_30Y!$J$11)-0.5*Real_MC_30Y!$J$12^2)+Real_MC_30Y!$J$12*((RAND()+RAND()+RAND()+RAND()+RAND()+RAND()+RAND()+RAND()+RAND()+RAND()+RAND()+RAND())-6))-1)+Real_MC_30Y!E$58)</x:f>
        <x:v>1524805.2514557198</x:v>
      </x:c>
      <x:c r="F484" s="50" t="n">
        <x:f>MAX(0,E484*(1+EXP((LN(1+Real_MC_30Y!$J$11)-0.5*Real_MC_30Y!$J$12^2)+Real_MC_30Y!$J$12*((RAND()+RAND()+RAND()+RAND()+RAND()+RAND()+RAND()+RAND()+RAND()+RAND()+RAND()+RAND())-6))-1)+Real_MC_30Y!F$58)</x:f>
        <x:v>1646155.9852962694</x:v>
      </x:c>
      <x:c r="G484" s="50" t="n">
        <x:f>MAX(0,F484*(1+EXP((LN(1+Real_MC_30Y!$J$11)-0.5*Real_MC_30Y!$J$12^2)+Real_MC_30Y!$J$12*((RAND()+RAND()+RAND()+RAND()+RAND()+RAND()+RAND()+RAND()+RAND()+RAND()+RAND()+RAND())-6))-1)+Real_MC_30Y!G$58)</x:f>
        <x:v>1849352.5030811573</x:v>
      </x:c>
      <x:c r="H484" s="50" t="n">
        <x:f>MAX(0,G484*(1+EXP((LN(1+Real_MC_30Y!$J$11)-0.5*Real_MC_30Y!$J$12^2)+Real_MC_30Y!$J$12*((RAND()+RAND()+RAND()+RAND()+RAND()+RAND()+RAND()+RAND()+RAND()+RAND()+RAND()+RAND())-6))-1)+Real_MC_30Y!H$58)</x:f>
        <x:v>2412899.642306066</x:v>
      </x:c>
      <x:c r="I484" s="50" t="n">
        <x:f>MAX(0,H484*(1+EXP((LN(1+Real_MC_30Y!$J$11)-0.5*Real_MC_30Y!$J$12^2)+Real_MC_30Y!$J$12*((RAND()+RAND()+RAND()+RAND()+RAND()+RAND()+RAND()+RAND()+RAND()+RAND()+RAND()+RAND())-6))-1)+Real_MC_30Y!I$58)</x:f>
        <x:v>2674052.2343945657</x:v>
      </x:c>
      <x:c r="J484" s="50" t="n">
        <x:f>MAX(0,I484*(1+EXP((LN(1+Real_MC_30Y!$J$11)-0.5*Real_MC_30Y!$J$12^2)+Real_MC_30Y!$J$12*((RAND()+RAND()+RAND()+RAND()+RAND()+RAND()+RAND()+RAND()+RAND()+RAND()+RAND()+RAND())-6))-1)+Real_MC_30Y!J$58)</x:f>
        <x:v>3068257.8315890282</x:v>
      </x:c>
      <x:c r="K484" s="50" t="n">
        <x:f>MAX(0,J484*(1+EXP((LN(1+Real_MC_30Y!$J$11)-0.5*Real_MC_30Y!$J$12^2)+Real_MC_30Y!$J$12*((RAND()+RAND()+RAND()+RAND()+RAND()+RAND()+RAND()+RAND()+RAND()+RAND()+RAND()+RAND())-6))-1)+Real_MC_30Y!K$58)</x:f>
        <x:v>3484888.5789618026</x:v>
      </x:c>
      <x:c r="L484" s="50" t="n">
        <x:f>MAX(0,K484*(1+EXP((LN(1+Real_MC_30Y!$J$11)-0.5*Real_MC_30Y!$J$12^2)+Real_MC_30Y!$J$12*((RAND()+RAND()+RAND()+RAND()+RAND()+RAND()+RAND()+RAND()+RAND()+RAND()+RAND()+RAND())-6))-1)+Real_MC_30Y!L$58)</x:f>
        <x:v>3148540.1240404686</x:v>
      </x:c>
      <x:c r="M484" s="50" t="n">
        <x:f>MAX(0,L484*(1+EXP((LN(1+Real_MC_30Y!$J$11)-0.5*Real_MC_30Y!$J$12^2)+Real_MC_30Y!$J$12*((RAND()+RAND()+RAND()+RAND()+RAND()+RAND()+RAND()+RAND()+RAND()+RAND()+RAND()+RAND())-6))-1)+Real_MC_30Y!M$58)</x:f>
        <x:v>3595902.4529579887</x:v>
      </x:c>
      <x:c r="N484" s="50" t="n">
        <x:f>MAX(0,M484*(1+EXP((LN(1+Real_MC_30Y!$J$11)-0.5*Real_MC_30Y!$J$12^2)+Real_MC_30Y!$J$12*((RAND()+RAND()+RAND()+RAND()+RAND()+RAND()+RAND()+RAND()+RAND()+RAND()+RAND()+RAND())-6))-1)+Real_MC_30Y!N$58)</x:f>
        <x:v>4300265.720648133</x:v>
      </x:c>
      <x:c r="O484" s="50" t="n">
        <x:f>MAX(0,N484*(1+EXP((LN(1+Real_MC_30Y!$J$11)-0.5*Real_MC_30Y!$J$12^2)+Real_MC_30Y!$J$12*((RAND()+RAND()+RAND()+RAND()+RAND()+RAND()+RAND()+RAND()+RAND()+RAND()+RAND()+RAND())-6))-1)+Real_MC_30Y!O$58)</x:f>
        <x:v>3869288.104546067</x:v>
      </x:c>
      <x:c r="P484" s="50" t="n">
        <x:f>MAX(0,O484*(1+EXP((LN(1+Real_MC_30Y!$J$11)-0.5*Real_MC_30Y!$J$12^2)+Real_MC_30Y!$J$12*((RAND()+RAND()+RAND()+RAND()+RAND()+RAND()+RAND()+RAND()+RAND()+RAND()+RAND()+RAND())-6))-1)+Real_MC_30Y!P$58)</x:f>
        <x:v>2876707.040495413</x:v>
      </x:c>
      <x:c r="Q484" s="50" t="n">
        <x:f>MAX(0,P484*(1+EXP((LN(1+Real_MC_30Y!$J$11)-0.5*Real_MC_30Y!$J$12^2)+Real_MC_30Y!$J$12*((RAND()+RAND()+RAND()+RAND()+RAND()+RAND()+RAND()+RAND()+RAND()+RAND()+RAND()+RAND())-6))-1)+Real_MC_30Y!Q$58)</x:f>
        <x:v>3259900.3973709336</x:v>
      </x:c>
      <x:c r="R484" s="50" t="n">
        <x:f>MAX(0,Q484*(1+EXP((LN(1+Real_MC_30Y!$J$11)-0.5*Real_MC_30Y!$J$12^2)+Real_MC_30Y!$J$12*((RAND()+RAND()+RAND()+RAND()+RAND()+RAND()+RAND()+RAND()+RAND()+RAND()+RAND()+RAND())-6))-1)+Real_MC_30Y!R$58)</x:f>
        <x:v>2347162.0718203518</x:v>
      </x:c>
      <x:c r="S484" s="50" t="n">
        <x:f>MAX(0,R484*(1+EXP((LN(1+Real_MC_30Y!$J$11)-0.5*Real_MC_30Y!$J$12^2)+Real_MC_30Y!$J$12*((RAND()+RAND()+RAND()+RAND()+RAND()+RAND()+RAND()+RAND()+RAND()+RAND()+RAND()+RAND())-6))-1)+Real_MC_30Y!S$58)</x:f>
        <x:v>2357389.2244947506</x:v>
      </x:c>
      <x:c r="T484" s="50" t="n">
        <x:f>MAX(0,S484*(1+EXP((LN(1+Real_MC_30Y!$J$11)-0.5*Real_MC_30Y!$J$12^2)+Real_MC_30Y!$J$12*((RAND()+RAND()+RAND()+RAND()+RAND()+RAND()+RAND()+RAND()+RAND()+RAND()+RAND()+RAND())-6))-1)+Real_MC_30Y!T$58)</x:f>
        <x:v>2718980.486671605</x:v>
      </x:c>
      <x:c r="U484" s="50" t="n">
        <x:f>MAX(0,T484*(1+EXP((LN(1+Real_MC_30Y!$J$11)-0.5*Real_MC_30Y!$J$12^2)+Real_MC_30Y!$J$12*((RAND()+RAND()+RAND()+RAND()+RAND()+RAND()+RAND()+RAND()+RAND()+RAND()+RAND()+RAND())-6))-1)+Real_MC_30Y!U$58)</x:f>
        <x:v>3254507.658142362</x:v>
      </x:c>
      <x:c r="V484" s="50" t="n">
        <x:f>MAX(0,U484*(1+EXP((LN(1+Real_MC_30Y!$J$11)-0.5*Real_MC_30Y!$J$12^2)+Real_MC_30Y!$J$12*((RAND()+RAND()+RAND()+RAND()+RAND()+RAND()+RAND()+RAND()+RAND()+RAND()+RAND()+RAND())-6))-1)+Real_MC_30Y!V$58)</x:f>
        <x:v>3289097.120204044</x:v>
      </x:c>
      <x:c r="W484" s="50" t="n">
        <x:f>MAX(0,V484*(1+EXP((LN(1+Real_MC_30Y!$J$11)-0.5*Real_MC_30Y!$J$12^2)+Real_MC_30Y!$J$12*((RAND()+RAND()+RAND()+RAND()+RAND()+RAND()+RAND()+RAND()+RAND()+RAND()+RAND()+RAND())-6))-1)+Real_MC_30Y!W$58)</x:f>
        <x:v>4374470.965933452</x:v>
      </x:c>
      <x:c r="X484" s="50" t="n">
        <x:f>MAX(0,W484*(1+EXP((LN(1+Real_MC_30Y!$J$11)-0.5*Real_MC_30Y!$J$12^2)+Real_MC_30Y!$J$12*((RAND()+RAND()+RAND()+RAND()+RAND()+RAND()+RAND()+RAND()+RAND()+RAND()+RAND()+RAND())-6))-1)+Real_MC_30Y!X$58)</x:f>
        <x:v>5316528.308364088</x:v>
      </x:c>
      <x:c r="Y484" s="50" t="n">
        <x:f>MAX(0,X484*(1+EXP((LN(1+Real_MC_30Y!$J$11)-0.5*Real_MC_30Y!$J$12^2)+Real_MC_30Y!$J$12*((RAND()+RAND()+RAND()+RAND()+RAND()+RAND()+RAND()+RAND()+RAND()+RAND()+RAND()+RAND())-6))-1)+Real_MC_30Y!Y$58)</x:f>
        <x:v>5400397.412446212</x:v>
      </x:c>
      <x:c r="Z484" s="50" t="n">
        <x:f>MAX(0,Y484*(1+EXP((LN(1+Real_MC_30Y!$J$11)-0.5*Real_MC_30Y!$J$12^2)+Real_MC_30Y!$J$12*((RAND()+RAND()+RAND()+RAND()+RAND()+RAND()+RAND()+RAND()+RAND()+RAND()+RAND()+RAND())-6))-1)+Real_MC_30Y!Z$58)</x:f>
        <x:v>4635400.853014093</x:v>
      </x:c>
      <x:c r="AA484" s="50" t="n">
        <x:f>MAX(0,Z484*(1+EXP((LN(1+Real_MC_30Y!$J$11)-0.5*Real_MC_30Y!$J$12^2)+Real_MC_30Y!$J$12*((RAND()+RAND()+RAND()+RAND()+RAND()+RAND()+RAND()+RAND()+RAND()+RAND()+RAND()+RAND())-6))-1)+Real_MC_30Y!AA$58)</x:f>
        <x:v>5396031.2536179125</x:v>
      </x:c>
      <x:c r="AB484" s="50" t="n">
        <x:f>MAX(0,AA484*(1+EXP((LN(1+Real_MC_30Y!$J$11)-0.5*Real_MC_30Y!$J$12^2)+Real_MC_30Y!$J$12*((RAND()+RAND()+RAND()+RAND()+RAND()+RAND()+RAND()+RAND()+RAND()+RAND()+RAND()+RAND())-6))-1)+Real_MC_30Y!AB$58)</x:f>
        <x:v>6202218.177980698</x:v>
      </x:c>
      <x:c r="AC484" s="50" t="n">
        <x:f>MAX(0,AB484*(1+EXP((LN(1+Real_MC_30Y!$J$11)-0.5*Real_MC_30Y!$J$12^2)+Real_MC_30Y!$J$12*((RAND()+RAND()+RAND()+RAND()+RAND()+RAND()+RAND()+RAND()+RAND()+RAND()+RAND()+RAND())-6))-1)+Real_MC_30Y!AC$58)</x:f>
        <x:v>7090940.565252861</x:v>
      </x:c>
      <x:c r="AD484" s="50" t="n">
        <x:f>MAX(0,AC484*(1+EXP((LN(1+Real_MC_30Y!$J$11)-0.5*Real_MC_30Y!$J$12^2)+Real_MC_30Y!$J$12*((RAND()+RAND()+RAND()+RAND()+RAND()+RAND()+RAND()+RAND()+RAND()+RAND()+RAND()+RAND())-6))-1)+Real_MC_30Y!AD$58)</x:f>
        <x:v>6934133.610918174</x:v>
      </x:c>
      <x:c r="AE484" s="50" t="n">
        <x:f>MAX(0,AD484*(1+EXP((LN(1+Real_MC_30Y!$J$11)-0.5*Real_MC_30Y!$J$12^2)+Real_MC_30Y!$J$12*((RAND()+RAND()+RAND()+RAND()+RAND()+RAND()+RAND()+RAND()+RAND()+RAND()+RAND()+RAND())-6))-1)+Real_MC_30Y!AE$58)</x:f>
        <x:v>6677283.636789422</x:v>
      </x:c>
      <x:c r="AF484" s="50" t="n">
        <x:f>MAX(0,AE484*(1+EXP((LN(1+Real_MC_30Y!$J$11)-0.5*Real_MC_30Y!$J$12^2)+Real_MC_30Y!$J$12*((RAND()+RAND()+RAND()+RAND()+RAND()+RAND()+RAND()+RAND()+RAND()+RAND()+RAND()+RAND())-6))-1)+Real_MC_30Y!AF$58)</x:f>
        <x:v>9558554.680563552</x:v>
      </x:c>
    </x:row>
    <x:row r="485">
      <x:c r="A485">
        <x:v>481</x:v>
      </x:c>
      <x:c r="B485" s="50" t="n">
        <x:f>MAX(0,Liquidity_30Y!$C$14+Real_MC_30Y!B$57-Real_MC_30Y!B$56)</x:f>
        <x:v>1029031.25</x:v>
      </x:c>
      <x:c r="C485" s="50" t="n">
        <x:f>MAX(0,B485*(1+EXP((LN(1+Real_MC_30Y!$J$11)-0.5*Real_MC_30Y!$J$12^2)+Real_MC_30Y!$J$12*((RAND()+RAND()+RAND()+RAND()+RAND()+RAND()+RAND()+RAND()+RAND()+RAND()+RAND()+RAND())-6))-1)+Real_MC_30Y!C$58)</x:f>
        <x:v>1112916.3439830146</x:v>
      </x:c>
      <x:c r="D485" s="50" t="n">
        <x:f>MAX(0,C485*(1+EXP((LN(1+Real_MC_30Y!$J$11)-0.5*Real_MC_30Y!$J$12^2)+Real_MC_30Y!$J$12*((RAND()+RAND()+RAND()+RAND()+RAND()+RAND()+RAND()+RAND()+RAND()+RAND()+RAND()+RAND())-6))-1)+Real_MC_30Y!D$58)</x:f>
        <x:v>1134919.0434525062</x:v>
      </x:c>
      <x:c r="E485" s="50" t="n">
        <x:f>MAX(0,D485*(1+EXP((LN(1+Real_MC_30Y!$J$11)-0.5*Real_MC_30Y!$J$12^2)+Real_MC_30Y!$J$12*((RAND()+RAND()+RAND()+RAND()+RAND()+RAND()+RAND()+RAND()+RAND()+RAND()+RAND()+RAND())-6))-1)+Real_MC_30Y!E$58)</x:f>
        <x:v>939857.5127865116</x:v>
      </x:c>
      <x:c r="F485" s="50" t="n">
        <x:f>MAX(0,E485*(1+EXP((LN(1+Real_MC_30Y!$J$11)-0.5*Real_MC_30Y!$J$12^2)+Real_MC_30Y!$J$12*((RAND()+RAND()+RAND()+RAND()+RAND()+RAND()+RAND()+RAND()+RAND()+RAND()+RAND()+RAND())-6))-1)+Real_MC_30Y!F$58)</x:f>
        <x:v>979910.6327879628</x:v>
      </x:c>
      <x:c r="G485" s="50" t="n">
        <x:f>MAX(0,F485*(1+EXP((LN(1+Real_MC_30Y!$J$11)-0.5*Real_MC_30Y!$J$12^2)+Real_MC_30Y!$J$12*((RAND()+RAND()+RAND()+RAND()+RAND()+RAND()+RAND()+RAND()+RAND()+RAND()+RAND()+RAND())-6))-1)+Real_MC_30Y!G$58)</x:f>
        <x:v>882231.3855792582</x:v>
      </x:c>
      <x:c r="H485" s="50" t="n">
        <x:f>MAX(0,G485*(1+EXP((LN(1+Real_MC_30Y!$J$11)-0.5*Real_MC_30Y!$J$12^2)+Real_MC_30Y!$J$12*((RAND()+RAND()+RAND()+RAND()+RAND()+RAND()+RAND()+RAND()+RAND()+RAND()+RAND()+RAND())-6))-1)+Real_MC_30Y!H$58)</x:f>
        <x:v>867496.2330308533</x:v>
      </x:c>
      <x:c r="I485" s="50" t="n">
        <x:f>MAX(0,H485*(1+EXP((LN(1+Real_MC_30Y!$J$11)-0.5*Real_MC_30Y!$J$12^2)+Real_MC_30Y!$J$12*((RAND()+RAND()+RAND()+RAND()+RAND()+RAND()+RAND()+RAND()+RAND()+RAND()+RAND()+RAND())-6))-1)+Real_MC_30Y!I$58)</x:f>
        <x:v>916767.2465322252</x:v>
      </x:c>
      <x:c r="J485" s="50" t="n">
        <x:f>MAX(0,I485*(1+EXP((LN(1+Real_MC_30Y!$J$11)-0.5*Real_MC_30Y!$J$12^2)+Real_MC_30Y!$J$12*((RAND()+RAND()+RAND()+RAND()+RAND()+RAND()+RAND()+RAND()+RAND()+RAND()+RAND()+RAND())-6))-1)+Real_MC_30Y!J$58)</x:f>
        <x:v>894596.185141558</x:v>
      </x:c>
      <x:c r="K485" s="50" t="n">
        <x:f>MAX(0,J485*(1+EXP((LN(1+Real_MC_30Y!$J$11)-0.5*Real_MC_30Y!$J$12^2)+Real_MC_30Y!$J$12*((RAND()+RAND()+RAND()+RAND()+RAND()+RAND()+RAND()+RAND()+RAND()+RAND()+RAND()+RAND())-6))-1)+Real_MC_30Y!K$58)</x:f>
        <x:v>1039673.2379535439</x:v>
      </x:c>
      <x:c r="L485" s="50" t="n">
        <x:f>MAX(0,K485*(1+EXP((LN(1+Real_MC_30Y!$J$11)-0.5*Real_MC_30Y!$J$12^2)+Real_MC_30Y!$J$12*((RAND()+RAND()+RAND()+RAND()+RAND()+RAND()+RAND()+RAND()+RAND()+RAND()+RAND()+RAND())-6))-1)+Real_MC_30Y!L$58)</x:f>
        <x:v>993371.3832693395</x:v>
      </x:c>
      <x:c r="M485" s="50" t="n">
        <x:f>MAX(0,L485*(1+EXP((LN(1+Real_MC_30Y!$J$11)-0.5*Real_MC_30Y!$J$12^2)+Real_MC_30Y!$J$12*((RAND()+RAND()+RAND()+RAND()+RAND()+RAND()+RAND()+RAND()+RAND()+RAND()+RAND()+RAND())-6))-1)+Real_MC_30Y!M$58)</x:f>
        <x:v>1141483.7497211637</x:v>
      </x:c>
      <x:c r="N485" s="50" t="n">
        <x:f>MAX(0,M485*(1+EXP((LN(1+Real_MC_30Y!$J$11)-0.5*Real_MC_30Y!$J$12^2)+Real_MC_30Y!$J$12*((RAND()+RAND()+RAND()+RAND()+RAND()+RAND()+RAND()+RAND()+RAND()+RAND()+RAND()+RAND())-6))-1)+Real_MC_30Y!N$58)</x:f>
        <x:v>1450379.0456656236</x:v>
      </x:c>
      <x:c r="O485" s="50" t="n">
        <x:f>MAX(0,N485*(1+EXP((LN(1+Real_MC_30Y!$J$11)-0.5*Real_MC_30Y!$J$12^2)+Real_MC_30Y!$J$12*((RAND()+RAND()+RAND()+RAND()+RAND()+RAND()+RAND()+RAND()+RAND()+RAND()+RAND()+RAND())-6))-1)+Real_MC_30Y!O$58)</x:f>
        <x:v>1641841.0737013768</x:v>
      </x:c>
      <x:c r="P485" s="50" t="n">
        <x:f>MAX(0,O485*(1+EXP((LN(1+Real_MC_30Y!$J$11)-0.5*Real_MC_30Y!$J$12^2)+Real_MC_30Y!$J$12*((RAND()+RAND()+RAND()+RAND()+RAND()+RAND()+RAND()+RAND()+RAND()+RAND()+RAND()+RAND())-6))-1)+Real_MC_30Y!P$58)</x:f>
        <x:v>1451432.994675754</x:v>
      </x:c>
      <x:c r="Q485" s="50" t="n">
        <x:f>MAX(0,P485*(1+EXP((LN(1+Real_MC_30Y!$J$11)-0.5*Real_MC_30Y!$J$12^2)+Real_MC_30Y!$J$12*((RAND()+RAND()+RAND()+RAND()+RAND()+RAND()+RAND()+RAND()+RAND()+RAND()+RAND()+RAND())-6))-1)+Real_MC_30Y!Q$58)</x:f>
        <x:v>1900407.7789785876</x:v>
      </x:c>
      <x:c r="R485" s="50" t="n">
        <x:f>MAX(0,Q485*(1+EXP((LN(1+Real_MC_30Y!$J$11)-0.5*Real_MC_30Y!$J$12^2)+Real_MC_30Y!$J$12*((RAND()+RAND()+RAND()+RAND()+RAND()+RAND()+RAND()+RAND()+RAND()+RAND()+RAND()+RAND())-6))-1)+Real_MC_30Y!R$58)</x:f>
        <x:v>1859440.6550739626</x:v>
      </x:c>
      <x:c r="S485" s="50" t="n">
        <x:f>MAX(0,R485*(1+EXP((LN(1+Real_MC_30Y!$J$11)-0.5*Real_MC_30Y!$J$12^2)+Real_MC_30Y!$J$12*((RAND()+RAND()+RAND()+RAND()+RAND()+RAND()+RAND()+RAND()+RAND()+RAND()+RAND()+RAND())-6))-1)+Real_MC_30Y!S$58)</x:f>
        <x:v>2091998.9578324805</x:v>
      </x:c>
      <x:c r="T485" s="50" t="n">
        <x:f>MAX(0,S485*(1+EXP((LN(1+Real_MC_30Y!$J$11)-0.5*Real_MC_30Y!$J$12^2)+Real_MC_30Y!$J$12*((RAND()+RAND()+RAND()+RAND()+RAND()+RAND()+RAND()+RAND()+RAND()+RAND()+RAND()+RAND())-6))-1)+Real_MC_30Y!T$58)</x:f>
        <x:v>2850312.0222504693</x:v>
      </x:c>
      <x:c r="U485" s="50" t="n">
        <x:f>MAX(0,T485*(1+EXP((LN(1+Real_MC_30Y!$J$11)-0.5*Real_MC_30Y!$J$12^2)+Real_MC_30Y!$J$12*((RAND()+RAND()+RAND()+RAND()+RAND()+RAND()+RAND()+RAND()+RAND()+RAND()+RAND()+RAND())-6))-1)+Real_MC_30Y!U$58)</x:f>
        <x:v>2746828.043546352</x:v>
      </x:c>
      <x:c r="V485" s="50" t="n">
        <x:f>MAX(0,U485*(1+EXP((LN(1+Real_MC_30Y!$J$11)-0.5*Real_MC_30Y!$J$12^2)+Real_MC_30Y!$J$12*((RAND()+RAND()+RAND()+RAND()+RAND()+RAND()+RAND()+RAND()+RAND()+RAND()+RAND()+RAND())-6))-1)+Real_MC_30Y!V$58)</x:f>
        <x:v>2543150.1300242436</x:v>
      </x:c>
      <x:c r="W485" s="50" t="n">
        <x:f>MAX(0,V485*(1+EXP((LN(1+Real_MC_30Y!$J$11)-0.5*Real_MC_30Y!$J$12^2)+Real_MC_30Y!$J$12*((RAND()+RAND()+RAND()+RAND()+RAND()+RAND()+RAND()+RAND()+RAND()+RAND()+RAND()+RAND())-6))-1)+Real_MC_30Y!W$58)</x:f>
        <x:v>3014030.9942563064</x:v>
      </x:c>
      <x:c r="X485" s="50" t="n">
        <x:f>MAX(0,W485*(1+EXP((LN(1+Real_MC_30Y!$J$11)-0.5*Real_MC_30Y!$J$12^2)+Real_MC_30Y!$J$12*((RAND()+RAND()+RAND()+RAND()+RAND()+RAND()+RAND()+RAND()+RAND()+RAND()+RAND()+RAND())-6))-1)+Real_MC_30Y!X$58)</x:f>
        <x:v>2451298.0421996107</x:v>
      </x:c>
      <x:c r="Y485" s="50" t="n">
        <x:f>MAX(0,X485*(1+EXP((LN(1+Real_MC_30Y!$J$11)-0.5*Real_MC_30Y!$J$12^2)+Real_MC_30Y!$J$12*((RAND()+RAND()+RAND()+RAND()+RAND()+RAND()+RAND()+RAND()+RAND()+RAND()+RAND()+RAND())-6))-1)+Real_MC_30Y!Y$58)</x:f>
        <x:v>2860386.436002003</x:v>
      </x:c>
      <x:c r="Z485" s="50" t="n">
        <x:f>MAX(0,Y485*(1+EXP((LN(1+Real_MC_30Y!$J$11)-0.5*Real_MC_30Y!$J$12^2)+Real_MC_30Y!$J$12*((RAND()+RAND()+RAND()+RAND()+RAND()+RAND()+RAND()+RAND()+RAND()+RAND()+RAND()+RAND())-6))-1)+Real_MC_30Y!Z$58)</x:f>
        <x:v>3019656.0457348553</x:v>
      </x:c>
      <x:c r="AA485" s="50" t="n">
        <x:f>MAX(0,Z485*(1+EXP((LN(1+Real_MC_30Y!$J$11)-0.5*Real_MC_30Y!$J$12^2)+Real_MC_30Y!$J$12*((RAND()+RAND()+RAND()+RAND()+RAND()+RAND()+RAND()+RAND()+RAND()+RAND()+RAND()+RAND())-6))-1)+Real_MC_30Y!AA$58)</x:f>
        <x:v>3807228.2410491044</x:v>
      </x:c>
      <x:c r="AB485" s="50" t="n">
        <x:f>MAX(0,AA485*(1+EXP((LN(1+Real_MC_30Y!$J$11)-0.5*Real_MC_30Y!$J$12^2)+Real_MC_30Y!$J$12*((RAND()+RAND()+RAND()+RAND()+RAND()+RAND()+RAND()+RAND()+RAND()+RAND()+RAND()+RAND())-6))-1)+Real_MC_30Y!AB$58)</x:f>
        <x:v>3476116.3950047633</x:v>
      </x:c>
      <x:c r="AC485" s="50" t="n">
        <x:f>MAX(0,AB485*(1+EXP((LN(1+Real_MC_30Y!$J$11)-0.5*Real_MC_30Y!$J$12^2)+Real_MC_30Y!$J$12*((RAND()+RAND()+RAND()+RAND()+RAND()+RAND()+RAND()+RAND()+RAND()+RAND()+RAND()+RAND())-6))-1)+Real_MC_30Y!AC$58)</x:f>
        <x:v>3918496.7859759023</x:v>
      </x:c>
      <x:c r="AD485" s="50" t="n">
        <x:f>MAX(0,AC485*(1+EXP((LN(1+Real_MC_30Y!$J$11)-0.5*Real_MC_30Y!$J$12^2)+Real_MC_30Y!$J$12*((RAND()+RAND()+RAND()+RAND()+RAND()+RAND()+RAND()+RAND()+RAND()+RAND()+RAND()+RAND())-6))-1)+Real_MC_30Y!AD$58)</x:f>
        <x:v>3734389.8365991903</x:v>
      </x:c>
      <x:c r="AE485" s="50" t="n">
        <x:f>MAX(0,AD485*(1+EXP((LN(1+Real_MC_30Y!$J$11)-0.5*Real_MC_30Y!$J$12^2)+Real_MC_30Y!$J$12*((RAND()+RAND()+RAND()+RAND()+RAND()+RAND()+RAND()+RAND()+RAND()+RAND()+RAND()+RAND())-6))-1)+Real_MC_30Y!AE$58)</x:f>
        <x:v>3661928.79688479</x:v>
      </x:c>
      <x:c r="AF485" s="50" t="n">
        <x:f>MAX(0,AE485*(1+EXP((LN(1+Real_MC_30Y!$J$11)-0.5*Real_MC_30Y!$J$12^2)+Real_MC_30Y!$J$12*((RAND()+RAND()+RAND()+RAND()+RAND()+RAND()+RAND()+RAND()+RAND()+RAND()+RAND()+RAND())-6))-1)+Real_MC_30Y!AF$58)</x:f>
        <x:v>3569925.476193646</x:v>
      </x:c>
    </x:row>
    <x:row r="486">
      <x:c r="A486">
        <x:v>482</x:v>
      </x:c>
      <x:c r="B486" s="50" t="n">
        <x:f>MAX(0,Liquidity_30Y!$C$14+Real_MC_30Y!B$57-Real_MC_30Y!B$56)</x:f>
        <x:v>1029031.25</x:v>
      </x:c>
      <x:c r="C486" s="50" t="n">
        <x:f>MAX(0,B486*(1+EXP((LN(1+Real_MC_30Y!$J$11)-0.5*Real_MC_30Y!$J$12^2)+Real_MC_30Y!$J$12*((RAND()+RAND()+RAND()+RAND()+RAND()+RAND()+RAND()+RAND()+RAND()+RAND()+RAND()+RAND())-6))-1)+Real_MC_30Y!C$58)</x:f>
        <x:v>960363.8859910687</x:v>
      </x:c>
      <x:c r="D486" s="50" t="n">
        <x:f>MAX(0,C486*(1+EXP((LN(1+Real_MC_30Y!$J$11)-0.5*Real_MC_30Y!$J$12^2)+Real_MC_30Y!$J$12*((RAND()+RAND()+RAND()+RAND()+RAND()+RAND()+RAND()+RAND()+RAND()+RAND()+RAND()+RAND())-6))-1)+Real_MC_30Y!D$58)</x:f>
        <x:v>796439.6722034337</x:v>
      </x:c>
      <x:c r="E486" s="50" t="n">
        <x:f>MAX(0,D486*(1+EXP((LN(1+Real_MC_30Y!$J$11)-0.5*Real_MC_30Y!$J$12^2)+Real_MC_30Y!$J$12*((RAND()+RAND()+RAND()+RAND()+RAND()+RAND()+RAND()+RAND()+RAND()+RAND()+RAND()+RAND())-6))-1)+Real_MC_30Y!E$58)</x:f>
        <x:v>1031733.0918843483</x:v>
      </x:c>
      <x:c r="F486" s="50" t="n">
        <x:f>MAX(0,E486*(1+EXP((LN(1+Real_MC_30Y!$J$11)-0.5*Real_MC_30Y!$J$12^2)+Real_MC_30Y!$J$12*((RAND()+RAND()+RAND()+RAND()+RAND()+RAND()+RAND()+RAND()+RAND()+RAND()+RAND()+RAND())-6))-1)+Real_MC_30Y!F$58)</x:f>
        <x:v>996424.6614923438</x:v>
      </x:c>
      <x:c r="G486" s="50" t="n">
        <x:f>MAX(0,F486*(1+EXP((LN(1+Real_MC_30Y!$J$11)-0.5*Real_MC_30Y!$J$12^2)+Real_MC_30Y!$J$12*((RAND()+RAND()+RAND()+RAND()+RAND()+RAND()+RAND()+RAND()+RAND()+RAND()+RAND()+RAND())-6))-1)+Real_MC_30Y!G$58)</x:f>
        <x:v>1012328.4803734408</x:v>
      </x:c>
      <x:c r="H486" s="50" t="n">
        <x:f>MAX(0,G486*(1+EXP((LN(1+Real_MC_30Y!$J$11)-0.5*Real_MC_30Y!$J$12^2)+Real_MC_30Y!$J$12*((RAND()+RAND()+RAND()+RAND()+RAND()+RAND()+RAND()+RAND()+RAND()+RAND()+RAND()+RAND())-6))-1)+Real_MC_30Y!H$58)</x:f>
        <x:v>987255.0526317221</x:v>
      </x:c>
      <x:c r="I486" s="50" t="n">
        <x:f>MAX(0,H486*(1+EXP((LN(1+Real_MC_30Y!$J$11)-0.5*Real_MC_30Y!$J$12^2)+Real_MC_30Y!$J$12*((RAND()+RAND()+RAND()+RAND()+RAND()+RAND()+RAND()+RAND()+RAND()+RAND()+RAND()+RAND())-6))-1)+Real_MC_30Y!I$58)</x:f>
        <x:v>1067813.950682557</x:v>
      </x:c>
      <x:c r="J486" s="50" t="n">
        <x:f>MAX(0,I486*(1+EXP((LN(1+Real_MC_30Y!$J$11)-0.5*Real_MC_30Y!$J$12^2)+Real_MC_30Y!$J$12*((RAND()+RAND()+RAND()+RAND()+RAND()+RAND()+RAND()+RAND()+RAND()+RAND()+RAND()+RAND())-6))-1)+Real_MC_30Y!J$58)</x:f>
        <x:v>899465.5023779675</x:v>
      </x:c>
      <x:c r="K486" s="50" t="n">
        <x:f>MAX(0,J486*(1+EXP((LN(1+Real_MC_30Y!$J$11)-0.5*Real_MC_30Y!$J$12^2)+Real_MC_30Y!$J$12*((RAND()+RAND()+RAND()+RAND()+RAND()+RAND()+RAND()+RAND()+RAND()+RAND()+RAND()+RAND())-6))-1)+Real_MC_30Y!K$58)</x:f>
        <x:v>795955.6920507943</x:v>
      </x:c>
      <x:c r="L486" s="50" t="n">
        <x:f>MAX(0,K486*(1+EXP((LN(1+Real_MC_30Y!$J$11)-0.5*Real_MC_30Y!$J$12^2)+Real_MC_30Y!$J$12*((RAND()+RAND()+RAND()+RAND()+RAND()+RAND()+RAND()+RAND()+RAND()+RAND()+RAND()+RAND())-6))-1)+Real_MC_30Y!L$58)</x:f>
        <x:v>1120911.7738765832</x:v>
      </x:c>
      <x:c r="M486" s="50" t="n">
        <x:f>MAX(0,L486*(1+EXP((LN(1+Real_MC_30Y!$J$11)-0.5*Real_MC_30Y!$J$12^2)+Real_MC_30Y!$J$12*((RAND()+RAND()+RAND()+RAND()+RAND()+RAND()+RAND()+RAND()+RAND()+RAND()+RAND()+RAND())-6))-1)+Real_MC_30Y!M$58)</x:f>
        <x:v>1258009.5920742082</x:v>
      </x:c>
      <x:c r="N486" s="50" t="n">
        <x:f>MAX(0,M486*(1+EXP((LN(1+Real_MC_30Y!$J$11)-0.5*Real_MC_30Y!$J$12^2)+Real_MC_30Y!$J$12*((RAND()+RAND()+RAND()+RAND()+RAND()+RAND()+RAND()+RAND()+RAND()+RAND()+RAND()+RAND())-6))-1)+Real_MC_30Y!N$58)</x:f>
        <x:v>1494673.033243895</x:v>
      </x:c>
      <x:c r="O486" s="50" t="n">
        <x:f>MAX(0,N486*(1+EXP((LN(1+Real_MC_30Y!$J$11)-0.5*Real_MC_30Y!$J$12^2)+Real_MC_30Y!$J$12*((RAND()+RAND()+RAND()+RAND()+RAND()+RAND()+RAND()+RAND()+RAND()+RAND()+RAND()+RAND())-6))-1)+Real_MC_30Y!O$58)</x:f>
        <x:v>1934924.8652707527</x:v>
      </x:c>
      <x:c r="P486" s="50" t="n">
        <x:f>MAX(0,O486*(1+EXP((LN(1+Real_MC_30Y!$J$11)-0.5*Real_MC_30Y!$J$12^2)+Real_MC_30Y!$J$12*((RAND()+RAND()+RAND()+RAND()+RAND()+RAND()+RAND()+RAND()+RAND()+RAND()+RAND()+RAND())-6))-1)+Real_MC_30Y!P$58)</x:f>
        <x:v>1616110.071602782</x:v>
      </x:c>
      <x:c r="Q486" s="50" t="n">
        <x:f>MAX(0,P486*(1+EXP((LN(1+Real_MC_30Y!$J$11)-0.5*Real_MC_30Y!$J$12^2)+Real_MC_30Y!$J$12*((RAND()+RAND()+RAND()+RAND()+RAND()+RAND()+RAND()+RAND()+RAND()+RAND()+RAND()+RAND())-6))-1)+Real_MC_30Y!Q$58)</x:f>
        <x:v>1275889.4413466249</x:v>
      </x:c>
      <x:c r="R486" s="50" t="n">
        <x:f>MAX(0,Q486*(1+EXP((LN(1+Real_MC_30Y!$J$11)-0.5*Real_MC_30Y!$J$12^2)+Real_MC_30Y!$J$12*((RAND()+RAND()+RAND()+RAND()+RAND()+RAND()+RAND()+RAND()+RAND()+RAND()+RAND()+RAND())-6))-1)+Real_MC_30Y!R$58)</x:f>
        <x:v>1597946.9826881145</x:v>
      </x:c>
      <x:c r="S486" s="50" t="n">
        <x:f>MAX(0,R486*(1+EXP((LN(1+Real_MC_30Y!$J$11)-0.5*Real_MC_30Y!$J$12^2)+Real_MC_30Y!$J$12*((RAND()+RAND()+RAND()+RAND()+RAND()+RAND()+RAND()+RAND()+RAND()+RAND()+RAND()+RAND())-6))-1)+Real_MC_30Y!S$58)</x:f>
        <x:v>1631550.792108433</x:v>
      </x:c>
      <x:c r="T486" s="50" t="n">
        <x:f>MAX(0,S486*(1+EXP((LN(1+Real_MC_30Y!$J$11)-0.5*Real_MC_30Y!$J$12^2)+Real_MC_30Y!$J$12*((RAND()+RAND()+RAND()+RAND()+RAND()+RAND()+RAND()+RAND()+RAND()+RAND()+RAND()+RAND())-6))-1)+Real_MC_30Y!T$58)</x:f>
        <x:v>1636945.9190210272</x:v>
      </x:c>
      <x:c r="U486" s="50" t="n">
        <x:f>MAX(0,T486*(1+EXP((LN(1+Real_MC_30Y!$J$11)-0.5*Real_MC_30Y!$J$12^2)+Real_MC_30Y!$J$12*((RAND()+RAND()+RAND()+RAND()+RAND()+RAND()+RAND()+RAND()+RAND()+RAND()+RAND()+RAND())-6))-1)+Real_MC_30Y!U$58)</x:f>
        <x:v>1870370.5510145985</x:v>
      </x:c>
      <x:c r="V486" s="50" t="n">
        <x:f>MAX(0,U486*(1+EXP((LN(1+Real_MC_30Y!$J$11)-0.5*Real_MC_30Y!$J$12^2)+Real_MC_30Y!$J$12*((RAND()+RAND()+RAND()+RAND()+RAND()+RAND()+RAND()+RAND()+RAND()+RAND()+RAND()+RAND())-6))-1)+Real_MC_30Y!V$58)</x:f>
        <x:v>2021027.6712107456</x:v>
      </x:c>
      <x:c r="W486" s="50" t="n">
        <x:f>MAX(0,V486*(1+EXP((LN(1+Real_MC_30Y!$J$11)-0.5*Real_MC_30Y!$J$12^2)+Real_MC_30Y!$J$12*((RAND()+RAND()+RAND()+RAND()+RAND()+RAND()+RAND()+RAND()+RAND()+RAND()+RAND()+RAND())-6))-1)+Real_MC_30Y!W$58)</x:f>
        <x:v>2289144.3391714487</x:v>
      </x:c>
      <x:c r="X486" s="50" t="n">
        <x:f>MAX(0,W486*(1+EXP((LN(1+Real_MC_30Y!$J$11)-0.5*Real_MC_30Y!$J$12^2)+Real_MC_30Y!$J$12*((RAND()+RAND()+RAND()+RAND()+RAND()+RAND()+RAND()+RAND()+RAND()+RAND()+RAND()+RAND())-6))-1)+Real_MC_30Y!X$58)</x:f>
        <x:v>2459254.24913639</x:v>
      </x:c>
      <x:c r="Y486" s="50" t="n">
        <x:f>MAX(0,X486*(1+EXP((LN(1+Real_MC_30Y!$J$11)-0.5*Real_MC_30Y!$J$12^2)+Real_MC_30Y!$J$12*((RAND()+RAND()+RAND()+RAND()+RAND()+RAND()+RAND()+RAND()+RAND()+RAND()+RAND()+RAND())-6))-1)+Real_MC_30Y!Y$58)</x:f>
        <x:v>3059743.0678969324</x:v>
      </x:c>
      <x:c r="Z486" s="50" t="n">
        <x:f>MAX(0,Y486*(1+EXP((LN(1+Real_MC_30Y!$J$11)-0.5*Real_MC_30Y!$J$12^2)+Real_MC_30Y!$J$12*((RAND()+RAND()+RAND()+RAND()+RAND()+RAND()+RAND()+RAND()+RAND()+RAND()+RAND()+RAND())-6))-1)+Real_MC_30Y!Z$58)</x:f>
        <x:v>3738153.4348511077</x:v>
      </x:c>
      <x:c r="AA486" s="50" t="n">
        <x:f>MAX(0,Z486*(1+EXP((LN(1+Real_MC_30Y!$J$11)-0.5*Real_MC_30Y!$J$12^2)+Real_MC_30Y!$J$12*((RAND()+RAND()+RAND()+RAND()+RAND()+RAND()+RAND()+RAND()+RAND()+RAND()+RAND()+RAND())-6))-1)+Real_MC_30Y!AA$58)</x:f>
        <x:v>4122749.7897738954</x:v>
      </x:c>
      <x:c r="AB486" s="50" t="n">
        <x:f>MAX(0,AA486*(1+EXP((LN(1+Real_MC_30Y!$J$11)-0.5*Real_MC_30Y!$J$12^2)+Real_MC_30Y!$J$12*((RAND()+RAND()+RAND()+RAND()+RAND()+RAND()+RAND()+RAND()+RAND()+RAND()+RAND()+RAND())-6))-1)+Real_MC_30Y!AB$58)</x:f>
        <x:v>3527099.619162341</x:v>
      </x:c>
      <x:c r="AC486" s="50" t="n">
        <x:f>MAX(0,AB486*(1+EXP((LN(1+Real_MC_30Y!$J$11)-0.5*Real_MC_30Y!$J$12^2)+Real_MC_30Y!$J$12*((RAND()+RAND()+RAND()+RAND()+RAND()+RAND()+RAND()+RAND()+RAND()+RAND()+RAND()+RAND())-6))-1)+Real_MC_30Y!AC$58)</x:f>
        <x:v>3266832.87516083</x:v>
      </x:c>
      <x:c r="AD486" s="50" t="n">
        <x:f>MAX(0,AC486*(1+EXP((LN(1+Real_MC_30Y!$J$11)-0.5*Real_MC_30Y!$J$12^2)+Real_MC_30Y!$J$12*((RAND()+RAND()+RAND()+RAND()+RAND()+RAND()+RAND()+RAND()+RAND()+RAND()+RAND()+RAND())-6))-1)+Real_MC_30Y!AD$58)</x:f>
        <x:v>3299744.638269566</x:v>
      </x:c>
      <x:c r="AE486" s="50" t="n">
        <x:f>MAX(0,AD486*(1+EXP((LN(1+Real_MC_30Y!$J$11)-0.5*Real_MC_30Y!$J$12^2)+Real_MC_30Y!$J$12*((RAND()+RAND()+RAND()+RAND()+RAND()+RAND()+RAND()+RAND()+RAND()+RAND()+RAND()+RAND())-6))-1)+Real_MC_30Y!AE$58)</x:f>
        <x:v>3850671.7801042967</x:v>
      </x:c>
      <x:c r="AF486" s="50" t="n">
        <x:f>MAX(0,AE486*(1+EXP((LN(1+Real_MC_30Y!$J$11)-0.5*Real_MC_30Y!$J$12^2)+Real_MC_30Y!$J$12*((RAND()+RAND()+RAND()+RAND()+RAND()+RAND()+RAND()+RAND()+RAND()+RAND()+RAND()+RAND())-6))-1)+Real_MC_30Y!AF$58)</x:f>
        <x:v>4881269.7765799435</x:v>
      </x:c>
    </x:row>
    <x:row r="487">
      <x:c r="A487">
        <x:v>483</x:v>
      </x:c>
      <x:c r="B487" s="50" t="n">
        <x:f>MAX(0,Liquidity_30Y!$C$14+Real_MC_30Y!B$57-Real_MC_30Y!B$56)</x:f>
        <x:v>1029031.25</x:v>
      </x:c>
      <x:c r="C487" s="50" t="n">
        <x:f>MAX(0,B487*(1+EXP((LN(1+Real_MC_30Y!$J$11)-0.5*Real_MC_30Y!$J$12^2)+Real_MC_30Y!$J$12*((RAND()+RAND()+RAND()+RAND()+RAND()+RAND()+RAND()+RAND()+RAND()+RAND()+RAND()+RAND())-6))-1)+Real_MC_30Y!C$58)</x:f>
        <x:v>1158586.5432318687</x:v>
      </x:c>
      <x:c r="D487" s="50" t="n">
        <x:f>MAX(0,C487*(1+EXP((LN(1+Real_MC_30Y!$J$11)-0.5*Real_MC_30Y!$J$12^2)+Real_MC_30Y!$J$12*((RAND()+RAND()+RAND()+RAND()+RAND()+RAND()+RAND()+RAND()+RAND()+RAND()+RAND()+RAND())-6))-1)+Real_MC_30Y!D$58)</x:f>
        <x:v>918558.8661488525</x:v>
      </x:c>
      <x:c r="E487" s="50" t="n">
        <x:f>MAX(0,D487*(1+EXP((LN(1+Real_MC_30Y!$J$11)-0.5*Real_MC_30Y!$J$12^2)+Real_MC_30Y!$J$12*((RAND()+RAND()+RAND()+RAND()+RAND()+RAND()+RAND()+RAND()+RAND()+RAND()+RAND()+RAND())-6))-1)+Real_MC_30Y!E$58)</x:f>
        <x:v>810733.0455339937</x:v>
      </x:c>
      <x:c r="F487" s="50" t="n">
        <x:f>MAX(0,E487*(1+EXP((LN(1+Real_MC_30Y!$J$11)-0.5*Real_MC_30Y!$J$12^2)+Real_MC_30Y!$J$12*((RAND()+RAND()+RAND()+RAND()+RAND()+RAND()+RAND()+RAND()+RAND()+RAND()+RAND()+RAND())-6))-1)+Real_MC_30Y!F$58)</x:f>
        <x:v>737476.567946581</x:v>
      </x:c>
      <x:c r="G487" s="50" t="n">
        <x:f>MAX(0,F487*(1+EXP((LN(1+Real_MC_30Y!$J$11)-0.5*Real_MC_30Y!$J$12^2)+Real_MC_30Y!$J$12*((RAND()+RAND()+RAND()+RAND()+RAND()+RAND()+RAND()+RAND()+RAND()+RAND()+RAND()+RAND())-6))-1)+Real_MC_30Y!G$58)</x:f>
        <x:v>718626.5704439139</x:v>
      </x:c>
      <x:c r="H487" s="50" t="n">
        <x:f>MAX(0,G487*(1+EXP((LN(1+Real_MC_30Y!$J$11)-0.5*Real_MC_30Y!$J$12^2)+Real_MC_30Y!$J$12*((RAND()+RAND()+RAND()+RAND()+RAND()+RAND()+RAND()+RAND()+RAND()+RAND()+RAND()+RAND())-6))-1)+Real_MC_30Y!H$58)</x:f>
        <x:v>983956.8346974879</x:v>
      </x:c>
      <x:c r="I487" s="50" t="n">
        <x:f>MAX(0,H487*(1+EXP((LN(1+Real_MC_30Y!$J$11)-0.5*Real_MC_30Y!$J$12^2)+Real_MC_30Y!$J$12*((RAND()+RAND()+RAND()+RAND()+RAND()+RAND()+RAND()+RAND()+RAND()+RAND()+RAND()+RAND())-6))-1)+Real_MC_30Y!I$58)</x:f>
        <x:v>1368759.9417196552</x:v>
      </x:c>
      <x:c r="J487" s="50" t="n">
        <x:f>MAX(0,I487*(1+EXP((LN(1+Real_MC_30Y!$J$11)-0.5*Real_MC_30Y!$J$12^2)+Real_MC_30Y!$J$12*((RAND()+RAND()+RAND()+RAND()+RAND()+RAND()+RAND()+RAND()+RAND()+RAND()+RAND()+RAND())-6))-1)+Real_MC_30Y!J$58)</x:f>
        <x:v>1736981.7601938243</x:v>
      </x:c>
      <x:c r="K487" s="50" t="n">
        <x:f>MAX(0,J487*(1+EXP((LN(1+Real_MC_30Y!$J$11)-0.5*Real_MC_30Y!$J$12^2)+Real_MC_30Y!$J$12*((RAND()+RAND()+RAND()+RAND()+RAND()+RAND()+RAND()+RAND()+RAND()+RAND()+RAND()+RAND())-6))-1)+Real_MC_30Y!K$58)</x:f>
        <x:v>1522797.0234817166</x:v>
      </x:c>
      <x:c r="L487" s="50" t="n">
        <x:f>MAX(0,K487*(1+EXP((LN(1+Real_MC_30Y!$J$11)-0.5*Real_MC_30Y!$J$12^2)+Real_MC_30Y!$J$12*((RAND()+RAND()+RAND()+RAND()+RAND()+RAND()+RAND()+RAND()+RAND()+RAND()+RAND()+RAND())-6))-1)+Real_MC_30Y!L$58)</x:f>
        <x:v>1735946.5775117483</x:v>
      </x:c>
      <x:c r="M487" s="50" t="n">
        <x:f>MAX(0,L487*(1+EXP((LN(1+Real_MC_30Y!$J$11)-0.5*Real_MC_30Y!$J$12^2)+Real_MC_30Y!$J$12*((RAND()+RAND()+RAND()+RAND()+RAND()+RAND()+RAND()+RAND()+RAND()+RAND()+RAND()+RAND())-6))-1)+Real_MC_30Y!M$58)</x:f>
        <x:v>2012714.6448890488</x:v>
      </x:c>
      <x:c r="N487" s="50" t="n">
        <x:f>MAX(0,M487*(1+EXP((LN(1+Real_MC_30Y!$J$11)-0.5*Real_MC_30Y!$J$12^2)+Real_MC_30Y!$J$12*((RAND()+RAND()+RAND()+RAND()+RAND()+RAND()+RAND()+RAND()+RAND()+RAND()+RAND()+RAND())-6))-1)+Real_MC_30Y!N$58)</x:f>
        <x:v>2542050.4508649474</x:v>
      </x:c>
      <x:c r="O487" s="50" t="n">
        <x:f>MAX(0,N487*(1+EXP((LN(1+Real_MC_30Y!$J$11)-0.5*Real_MC_30Y!$J$12^2)+Real_MC_30Y!$J$12*((RAND()+RAND()+RAND()+RAND()+RAND()+RAND()+RAND()+RAND()+RAND()+RAND()+RAND()+RAND())-6))-1)+Real_MC_30Y!O$58)</x:f>
        <x:v>3696739.6429047454</x:v>
      </x:c>
      <x:c r="P487" s="50" t="n">
        <x:f>MAX(0,O487*(1+EXP((LN(1+Real_MC_30Y!$J$11)-0.5*Real_MC_30Y!$J$12^2)+Real_MC_30Y!$J$12*((RAND()+RAND()+RAND()+RAND()+RAND()+RAND()+RAND()+RAND()+RAND()+RAND()+RAND()+RAND())-6))-1)+Real_MC_30Y!P$58)</x:f>
        <x:v>4368337.865854813</x:v>
      </x:c>
      <x:c r="Q487" s="50" t="n">
        <x:f>MAX(0,P487*(1+EXP((LN(1+Real_MC_30Y!$J$11)-0.5*Real_MC_30Y!$J$12^2)+Real_MC_30Y!$J$12*((RAND()+RAND()+RAND()+RAND()+RAND()+RAND()+RAND()+RAND()+RAND()+RAND()+RAND()+RAND())-6))-1)+Real_MC_30Y!Q$58)</x:f>
        <x:v>4324021.874556463</x:v>
      </x:c>
      <x:c r="R487" s="50" t="n">
        <x:f>MAX(0,Q487*(1+EXP((LN(1+Real_MC_30Y!$J$11)-0.5*Real_MC_30Y!$J$12^2)+Real_MC_30Y!$J$12*((RAND()+RAND()+RAND()+RAND()+RAND()+RAND()+RAND()+RAND()+RAND()+RAND()+RAND()+RAND())-6))-1)+Real_MC_30Y!R$58)</x:f>
        <x:v>4357886.6996537605</x:v>
      </x:c>
      <x:c r="S487" s="50" t="n">
        <x:f>MAX(0,R487*(1+EXP((LN(1+Real_MC_30Y!$J$11)-0.5*Real_MC_30Y!$J$12^2)+Real_MC_30Y!$J$12*((RAND()+RAND()+RAND()+RAND()+RAND()+RAND()+RAND()+RAND()+RAND()+RAND()+RAND()+RAND())-6))-1)+Real_MC_30Y!S$58)</x:f>
        <x:v>4481585.500068171</x:v>
      </x:c>
      <x:c r="T487" s="50" t="n">
        <x:f>MAX(0,S487*(1+EXP((LN(1+Real_MC_30Y!$J$11)-0.5*Real_MC_30Y!$J$12^2)+Real_MC_30Y!$J$12*((RAND()+RAND()+RAND()+RAND()+RAND()+RAND()+RAND()+RAND()+RAND()+RAND()+RAND()+RAND())-6))-1)+Real_MC_30Y!T$58)</x:f>
        <x:v>6048283.014371403</x:v>
      </x:c>
      <x:c r="U487" s="50" t="n">
        <x:f>MAX(0,T487*(1+EXP((LN(1+Real_MC_30Y!$J$11)-0.5*Real_MC_30Y!$J$12^2)+Real_MC_30Y!$J$12*((RAND()+RAND()+RAND()+RAND()+RAND()+RAND()+RAND()+RAND()+RAND()+RAND()+RAND()+RAND())-6))-1)+Real_MC_30Y!U$58)</x:f>
        <x:v>6356858.466683219</x:v>
      </x:c>
      <x:c r="V487" s="50" t="n">
        <x:f>MAX(0,U487*(1+EXP((LN(1+Real_MC_30Y!$J$11)-0.5*Real_MC_30Y!$J$12^2)+Real_MC_30Y!$J$12*((RAND()+RAND()+RAND()+RAND()+RAND()+RAND()+RAND()+RAND()+RAND()+RAND()+RAND()+RAND())-6))-1)+Real_MC_30Y!V$58)</x:f>
        <x:v>6705334.905283744</x:v>
      </x:c>
      <x:c r="W487" s="50" t="n">
        <x:f>MAX(0,V487*(1+EXP((LN(1+Real_MC_30Y!$J$11)-0.5*Real_MC_30Y!$J$12^2)+Real_MC_30Y!$J$12*((RAND()+RAND()+RAND()+RAND()+RAND()+RAND()+RAND()+RAND()+RAND()+RAND()+RAND()+RAND())-6))-1)+Real_MC_30Y!W$58)</x:f>
        <x:v>6159452.140871202</x:v>
      </x:c>
      <x:c r="X487" s="50" t="n">
        <x:f>MAX(0,W487*(1+EXP((LN(1+Real_MC_30Y!$J$11)-0.5*Real_MC_30Y!$J$12^2)+Real_MC_30Y!$J$12*((RAND()+RAND()+RAND()+RAND()+RAND()+RAND()+RAND()+RAND()+RAND()+RAND()+RAND()+RAND())-6))-1)+Real_MC_30Y!X$58)</x:f>
        <x:v>7817683.103041533</x:v>
      </x:c>
      <x:c r="Y487" s="50" t="n">
        <x:f>MAX(0,X487*(1+EXP((LN(1+Real_MC_30Y!$J$11)-0.5*Real_MC_30Y!$J$12^2)+Real_MC_30Y!$J$12*((RAND()+RAND()+RAND()+RAND()+RAND()+RAND()+RAND()+RAND()+RAND()+RAND()+RAND()+RAND())-6))-1)+Real_MC_30Y!Y$58)</x:f>
        <x:v>7890324.272203068</x:v>
      </x:c>
      <x:c r="Z487" s="50" t="n">
        <x:f>MAX(0,Y487*(1+EXP((LN(1+Real_MC_30Y!$J$11)-0.5*Real_MC_30Y!$J$12^2)+Real_MC_30Y!$J$12*((RAND()+RAND()+RAND()+RAND()+RAND()+RAND()+RAND()+RAND()+RAND()+RAND()+RAND()+RAND())-6))-1)+Real_MC_30Y!Z$58)</x:f>
        <x:v>7349108.646187944</x:v>
      </x:c>
      <x:c r="AA487" s="50" t="n">
        <x:f>MAX(0,Z487*(1+EXP((LN(1+Real_MC_30Y!$J$11)-0.5*Real_MC_30Y!$J$12^2)+Real_MC_30Y!$J$12*((RAND()+RAND()+RAND()+RAND()+RAND()+RAND()+RAND()+RAND()+RAND()+RAND()+RAND()+RAND())-6))-1)+Real_MC_30Y!AA$58)</x:f>
        <x:v>6566669.595465318</x:v>
      </x:c>
      <x:c r="AB487" s="50" t="n">
        <x:f>MAX(0,AA487*(1+EXP((LN(1+Real_MC_30Y!$J$11)-0.5*Real_MC_30Y!$J$12^2)+Real_MC_30Y!$J$12*((RAND()+RAND()+RAND()+RAND()+RAND()+RAND()+RAND()+RAND()+RAND()+RAND()+RAND()+RAND())-6))-1)+Real_MC_30Y!AB$58)</x:f>
        <x:v>9418723.147278354</x:v>
      </x:c>
      <x:c r="AC487" s="50" t="n">
        <x:f>MAX(0,AB487*(1+EXP((LN(1+Real_MC_30Y!$J$11)-0.5*Real_MC_30Y!$J$12^2)+Real_MC_30Y!$J$12*((RAND()+RAND()+RAND()+RAND()+RAND()+RAND()+RAND()+RAND()+RAND()+RAND()+RAND()+RAND())-6))-1)+Real_MC_30Y!AC$58)</x:f>
        <x:v>9888607.05015668</x:v>
      </x:c>
      <x:c r="AD487" s="50" t="n">
        <x:f>MAX(0,AC487*(1+EXP((LN(1+Real_MC_30Y!$J$11)-0.5*Real_MC_30Y!$J$12^2)+Real_MC_30Y!$J$12*((RAND()+RAND()+RAND()+RAND()+RAND()+RAND()+RAND()+RAND()+RAND()+RAND()+RAND()+RAND())-6))-1)+Real_MC_30Y!AD$58)</x:f>
        <x:v>12987567.383999294</x:v>
      </x:c>
      <x:c r="AE487" s="50" t="n">
        <x:f>MAX(0,AD487*(1+EXP((LN(1+Real_MC_30Y!$J$11)-0.5*Real_MC_30Y!$J$12^2)+Real_MC_30Y!$J$12*((RAND()+RAND()+RAND()+RAND()+RAND()+RAND()+RAND()+RAND()+RAND()+RAND()+RAND()+RAND())-6))-1)+Real_MC_30Y!AE$58)</x:f>
        <x:v>11115294.918778611</x:v>
      </x:c>
      <x:c r="AF487" s="50" t="n">
        <x:f>MAX(0,AE487*(1+EXP((LN(1+Real_MC_30Y!$J$11)-0.5*Real_MC_30Y!$J$12^2)+Real_MC_30Y!$J$12*((RAND()+RAND()+RAND()+RAND()+RAND()+RAND()+RAND()+RAND()+RAND()+RAND()+RAND()+RAND())-6))-1)+Real_MC_30Y!AF$58)</x:f>
        <x:v>11615818.158275364</x:v>
      </x:c>
    </x:row>
    <x:row r="488">
      <x:c r="A488">
        <x:v>484</x:v>
      </x:c>
      <x:c r="B488" s="50" t="n">
        <x:f>MAX(0,Liquidity_30Y!$C$14+Real_MC_30Y!B$57-Real_MC_30Y!B$56)</x:f>
        <x:v>1029031.25</x:v>
      </x:c>
      <x:c r="C488" s="50" t="n">
        <x:f>MAX(0,B488*(1+EXP((LN(1+Real_MC_30Y!$J$11)-0.5*Real_MC_30Y!$J$12^2)+Real_MC_30Y!$J$12*((RAND()+RAND()+RAND()+RAND()+RAND()+RAND()+RAND()+RAND()+RAND()+RAND()+RAND()+RAND())-6))-1)+Real_MC_30Y!C$58)</x:f>
        <x:v>843054.1146634066</x:v>
      </x:c>
      <x:c r="D488" s="50" t="n">
        <x:f>MAX(0,C488*(1+EXP((LN(1+Real_MC_30Y!$J$11)-0.5*Real_MC_30Y!$J$12^2)+Real_MC_30Y!$J$12*((RAND()+RAND()+RAND()+RAND()+RAND()+RAND()+RAND()+RAND()+RAND()+RAND()+RAND()+RAND())-6))-1)+Real_MC_30Y!D$58)</x:f>
        <x:v>950485.5279527393</x:v>
      </x:c>
      <x:c r="E488" s="50" t="n">
        <x:f>MAX(0,D488*(1+EXP((LN(1+Real_MC_30Y!$J$11)-0.5*Real_MC_30Y!$J$12^2)+Real_MC_30Y!$J$12*((RAND()+RAND()+RAND()+RAND()+RAND()+RAND()+RAND()+RAND()+RAND()+RAND()+RAND()+RAND())-6))-1)+Real_MC_30Y!E$58)</x:f>
        <x:v>1275074.3340689708</x:v>
      </x:c>
      <x:c r="F488" s="50" t="n">
        <x:f>MAX(0,E488*(1+EXP((LN(1+Real_MC_30Y!$J$11)-0.5*Real_MC_30Y!$J$12^2)+Real_MC_30Y!$J$12*((RAND()+RAND()+RAND()+RAND()+RAND()+RAND()+RAND()+RAND()+RAND()+RAND()+RAND()+RAND())-6))-1)+Real_MC_30Y!F$58)</x:f>
        <x:v>1500942.435321108</x:v>
      </x:c>
      <x:c r="G488" s="50" t="n">
        <x:f>MAX(0,F488*(1+EXP((LN(1+Real_MC_30Y!$J$11)-0.5*Real_MC_30Y!$J$12^2)+Real_MC_30Y!$J$12*((RAND()+RAND()+RAND()+RAND()+RAND()+RAND()+RAND()+RAND()+RAND()+RAND()+RAND()+RAND())-6))-1)+Real_MC_30Y!G$58)</x:f>
        <x:v>1589589.0711728802</x:v>
      </x:c>
      <x:c r="H488" s="50" t="n">
        <x:f>MAX(0,G488*(1+EXP((LN(1+Real_MC_30Y!$J$11)-0.5*Real_MC_30Y!$J$12^2)+Real_MC_30Y!$J$12*((RAND()+RAND()+RAND()+RAND()+RAND()+RAND()+RAND()+RAND()+RAND()+RAND()+RAND()+RAND())-6))-1)+Real_MC_30Y!H$58)</x:f>
        <x:v>1523866.6245529344</x:v>
      </x:c>
      <x:c r="I488" s="50" t="n">
        <x:f>MAX(0,H488*(1+EXP((LN(1+Real_MC_30Y!$J$11)-0.5*Real_MC_30Y!$J$12^2)+Real_MC_30Y!$J$12*((RAND()+RAND()+RAND()+RAND()+RAND()+RAND()+RAND()+RAND()+RAND()+RAND()+RAND()+RAND())-6))-1)+Real_MC_30Y!I$58)</x:f>
        <x:v>1415799.2761224222</x:v>
      </x:c>
      <x:c r="J488" s="50" t="n">
        <x:f>MAX(0,I488*(1+EXP((LN(1+Real_MC_30Y!$J$11)-0.5*Real_MC_30Y!$J$12^2)+Real_MC_30Y!$J$12*((RAND()+RAND()+RAND()+RAND()+RAND()+RAND()+RAND()+RAND()+RAND()+RAND()+RAND()+RAND())-6))-1)+Real_MC_30Y!J$58)</x:f>
        <x:v>1796746.1182502066</x:v>
      </x:c>
      <x:c r="K488" s="50" t="n">
        <x:f>MAX(0,J488*(1+EXP((LN(1+Real_MC_30Y!$J$11)-0.5*Real_MC_30Y!$J$12^2)+Real_MC_30Y!$J$12*((RAND()+RAND()+RAND()+RAND()+RAND()+RAND()+RAND()+RAND()+RAND()+RAND()+RAND()+RAND())-6))-1)+Real_MC_30Y!K$58)</x:f>
        <x:v>2241768.9659856306</x:v>
      </x:c>
      <x:c r="L488" s="50" t="n">
        <x:f>MAX(0,K488*(1+EXP((LN(1+Real_MC_30Y!$J$11)-0.5*Real_MC_30Y!$J$12^2)+Real_MC_30Y!$J$12*((RAND()+RAND()+RAND()+RAND()+RAND()+RAND()+RAND()+RAND()+RAND()+RAND()+RAND()+RAND())-6))-1)+Real_MC_30Y!L$58)</x:f>
        <x:v>2336964.136949815</x:v>
      </x:c>
      <x:c r="M488" s="50" t="n">
        <x:f>MAX(0,L488*(1+EXP((LN(1+Real_MC_30Y!$J$11)-0.5*Real_MC_30Y!$J$12^2)+Real_MC_30Y!$J$12*((RAND()+RAND()+RAND()+RAND()+RAND()+RAND()+RAND()+RAND()+RAND()+RAND()+RAND()+RAND())-6))-1)+Real_MC_30Y!M$58)</x:f>
        <x:v>2326905.178944217</x:v>
      </x:c>
      <x:c r="N488" s="50" t="n">
        <x:f>MAX(0,M488*(1+EXP((LN(1+Real_MC_30Y!$J$11)-0.5*Real_MC_30Y!$J$12^2)+Real_MC_30Y!$J$12*((RAND()+RAND()+RAND()+RAND()+RAND()+RAND()+RAND()+RAND()+RAND()+RAND()+RAND()+RAND())-6))-1)+Real_MC_30Y!N$58)</x:f>
        <x:v>3091977.443717471</x:v>
      </x:c>
      <x:c r="O488" s="50" t="n">
        <x:f>MAX(0,N488*(1+EXP((LN(1+Real_MC_30Y!$J$11)-0.5*Real_MC_30Y!$J$12^2)+Real_MC_30Y!$J$12*((RAND()+RAND()+RAND()+RAND()+RAND()+RAND()+RAND()+RAND()+RAND()+RAND()+RAND()+RAND())-6))-1)+Real_MC_30Y!O$58)</x:f>
        <x:v>3718258.210083544</x:v>
      </x:c>
      <x:c r="P488" s="50" t="n">
        <x:f>MAX(0,O488*(1+EXP((LN(1+Real_MC_30Y!$J$11)-0.5*Real_MC_30Y!$J$12^2)+Real_MC_30Y!$J$12*((RAND()+RAND()+RAND()+RAND()+RAND()+RAND()+RAND()+RAND()+RAND()+RAND()+RAND()+RAND())-6))-1)+Real_MC_30Y!P$58)</x:f>
        <x:v>3731400.432739315</x:v>
      </x:c>
      <x:c r="Q488" s="50" t="n">
        <x:f>MAX(0,P488*(1+EXP((LN(1+Real_MC_30Y!$J$11)-0.5*Real_MC_30Y!$J$12^2)+Real_MC_30Y!$J$12*((RAND()+RAND()+RAND()+RAND()+RAND()+RAND()+RAND()+RAND()+RAND()+RAND()+RAND()+RAND())-6))-1)+Real_MC_30Y!Q$58)</x:f>
        <x:v>4463541.716335939</x:v>
      </x:c>
      <x:c r="R488" s="50" t="n">
        <x:f>MAX(0,Q488*(1+EXP((LN(1+Real_MC_30Y!$J$11)-0.5*Real_MC_30Y!$J$12^2)+Real_MC_30Y!$J$12*((RAND()+RAND()+RAND()+RAND()+RAND()+RAND()+RAND()+RAND()+RAND()+RAND()+RAND()+RAND())-6))-1)+Real_MC_30Y!R$58)</x:f>
        <x:v>5211803.24447777</x:v>
      </x:c>
      <x:c r="S488" s="50" t="n">
        <x:f>MAX(0,R488*(1+EXP((LN(1+Real_MC_30Y!$J$11)-0.5*Real_MC_30Y!$J$12^2)+Real_MC_30Y!$J$12*((RAND()+RAND()+RAND()+RAND()+RAND()+RAND()+RAND()+RAND()+RAND()+RAND()+RAND()+RAND())-6))-1)+Real_MC_30Y!S$58)</x:f>
        <x:v>4542092.312194051</x:v>
      </x:c>
      <x:c r="T488" s="50" t="n">
        <x:f>MAX(0,S488*(1+EXP((LN(1+Real_MC_30Y!$J$11)-0.5*Real_MC_30Y!$J$12^2)+Real_MC_30Y!$J$12*((RAND()+RAND()+RAND()+RAND()+RAND()+RAND()+RAND()+RAND()+RAND()+RAND()+RAND()+RAND())-6))-1)+Real_MC_30Y!T$58)</x:f>
        <x:v>4855751.525851163</x:v>
      </x:c>
      <x:c r="U488" s="50" t="n">
        <x:f>MAX(0,T488*(1+EXP((LN(1+Real_MC_30Y!$J$11)-0.5*Real_MC_30Y!$J$12^2)+Real_MC_30Y!$J$12*((RAND()+RAND()+RAND()+RAND()+RAND()+RAND()+RAND()+RAND()+RAND()+RAND()+RAND()+RAND())-6))-1)+Real_MC_30Y!U$58)</x:f>
        <x:v>4430249.975447429</x:v>
      </x:c>
      <x:c r="V488" s="50" t="n">
        <x:f>MAX(0,U488*(1+EXP((LN(1+Real_MC_30Y!$J$11)-0.5*Real_MC_30Y!$J$12^2)+Real_MC_30Y!$J$12*((RAND()+RAND()+RAND()+RAND()+RAND()+RAND()+RAND()+RAND()+RAND()+RAND()+RAND()+RAND())-6))-1)+Real_MC_30Y!V$58)</x:f>
        <x:v>4948008.272693305</x:v>
      </x:c>
      <x:c r="W488" s="50" t="n">
        <x:f>MAX(0,V488*(1+EXP((LN(1+Real_MC_30Y!$J$11)-0.5*Real_MC_30Y!$J$12^2)+Real_MC_30Y!$J$12*((RAND()+RAND()+RAND()+RAND()+RAND()+RAND()+RAND()+RAND()+RAND()+RAND()+RAND()+RAND())-6))-1)+Real_MC_30Y!W$58)</x:f>
        <x:v>4489014.361561763</x:v>
      </x:c>
      <x:c r="X488" s="50" t="n">
        <x:f>MAX(0,W488*(1+EXP((LN(1+Real_MC_30Y!$J$11)-0.5*Real_MC_30Y!$J$12^2)+Real_MC_30Y!$J$12*((RAND()+RAND()+RAND()+RAND()+RAND()+RAND()+RAND()+RAND()+RAND()+RAND()+RAND()+RAND())-6))-1)+Real_MC_30Y!X$58)</x:f>
        <x:v>4008010.610244751</x:v>
      </x:c>
      <x:c r="Y488" s="50" t="n">
        <x:f>MAX(0,X488*(1+EXP((LN(1+Real_MC_30Y!$J$11)-0.5*Real_MC_30Y!$J$12^2)+Real_MC_30Y!$J$12*((RAND()+RAND()+RAND()+RAND()+RAND()+RAND()+RAND()+RAND()+RAND()+RAND()+RAND()+RAND())-6))-1)+Real_MC_30Y!Y$58)</x:f>
        <x:v>4591993.871490616</x:v>
      </x:c>
      <x:c r="Z488" s="50" t="n">
        <x:f>MAX(0,Y488*(1+EXP((LN(1+Real_MC_30Y!$J$11)-0.5*Real_MC_30Y!$J$12^2)+Real_MC_30Y!$J$12*((RAND()+RAND()+RAND()+RAND()+RAND()+RAND()+RAND()+RAND()+RAND()+RAND()+RAND()+RAND())-6))-1)+Real_MC_30Y!Z$58)</x:f>
        <x:v>4445987.5746910125</x:v>
      </x:c>
      <x:c r="AA488" s="50" t="n">
        <x:f>MAX(0,Z488*(1+EXP((LN(1+Real_MC_30Y!$J$11)-0.5*Real_MC_30Y!$J$12^2)+Real_MC_30Y!$J$12*((RAND()+RAND()+RAND()+RAND()+RAND()+RAND()+RAND()+RAND()+RAND()+RAND()+RAND()+RAND())-6))-1)+Real_MC_30Y!AA$58)</x:f>
        <x:v>4491708.763289033</x:v>
      </x:c>
      <x:c r="AB488" s="50" t="n">
        <x:f>MAX(0,AA488*(1+EXP((LN(1+Real_MC_30Y!$J$11)-0.5*Real_MC_30Y!$J$12^2)+Real_MC_30Y!$J$12*((RAND()+RAND()+RAND()+RAND()+RAND()+RAND()+RAND()+RAND()+RAND()+RAND()+RAND()+RAND())-6))-1)+Real_MC_30Y!AB$58)</x:f>
        <x:v>3844992.296627569</x:v>
      </x:c>
      <x:c r="AC488" s="50" t="n">
        <x:f>MAX(0,AB488*(1+EXP((LN(1+Real_MC_30Y!$J$11)-0.5*Real_MC_30Y!$J$12^2)+Real_MC_30Y!$J$12*((RAND()+RAND()+RAND()+RAND()+RAND()+RAND()+RAND()+RAND()+RAND()+RAND()+RAND()+RAND())-6))-1)+Real_MC_30Y!AC$58)</x:f>
        <x:v>5387254.881966236</x:v>
      </x:c>
      <x:c r="AD488" s="50" t="n">
        <x:f>MAX(0,AC488*(1+EXP((LN(1+Real_MC_30Y!$J$11)-0.5*Real_MC_30Y!$J$12^2)+Real_MC_30Y!$J$12*((RAND()+RAND()+RAND()+RAND()+RAND()+RAND()+RAND()+RAND()+RAND()+RAND()+RAND()+RAND())-6))-1)+Real_MC_30Y!AD$58)</x:f>
        <x:v>7443882.512626001</x:v>
      </x:c>
      <x:c r="AE488" s="50" t="n">
        <x:f>MAX(0,AD488*(1+EXP((LN(1+Real_MC_30Y!$J$11)-0.5*Real_MC_30Y!$J$12^2)+Real_MC_30Y!$J$12*((RAND()+RAND()+RAND()+RAND()+RAND()+RAND()+RAND()+RAND()+RAND()+RAND()+RAND()+RAND())-6))-1)+Real_MC_30Y!AE$58)</x:f>
        <x:v>9009701.354816562</x:v>
      </x:c>
      <x:c r="AF488" s="50" t="n">
        <x:f>MAX(0,AE488*(1+EXP((LN(1+Real_MC_30Y!$J$11)-0.5*Real_MC_30Y!$J$12^2)+Real_MC_30Y!$J$12*((RAND()+RAND()+RAND()+RAND()+RAND()+RAND()+RAND()+RAND()+RAND()+RAND()+RAND()+RAND())-6))-1)+Real_MC_30Y!AF$58)</x:f>
        <x:v>9128816.168897953</x:v>
      </x:c>
    </x:row>
    <x:row r="489">
      <x:c r="A489">
        <x:v>485</x:v>
      </x:c>
      <x:c r="B489" s="50" t="n">
        <x:f>MAX(0,Liquidity_30Y!$C$14+Real_MC_30Y!B$57-Real_MC_30Y!B$56)</x:f>
        <x:v>1029031.25</x:v>
      </x:c>
      <x:c r="C489" s="50" t="n">
        <x:f>MAX(0,B489*(1+EXP((LN(1+Real_MC_30Y!$J$11)-0.5*Real_MC_30Y!$J$12^2)+Real_MC_30Y!$J$12*((RAND()+RAND()+RAND()+RAND()+RAND()+RAND()+RAND()+RAND()+RAND()+RAND()+RAND()+RAND())-6))-1)+Real_MC_30Y!C$58)</x:f>
        <x:v>1397274.4378438108</x:v>
      </x:c>
      <x:c r="D489" s="50" t="n">
        <x:f>MAX(0,C489*(1+EXP((LN(1+Real_MC_30Y!$J$11)-0.5*Real_MC_30Y!$J$12^2)+Real_MC_30Y!$J$12*((RAND()+RAND()+RAND()+RAND()+RAND()+RAND()+RAND()+RAND()+RAND()+RAND()+RAND()+RAND())-6))-1)+Real_MC_30Y!D$58)</x:f>
        <x:v>1429774.1399171066</x:v>
      </x:c>
      <x:c r="E489" s="50" t="n">
        <x:f>MAX(0,D489*(1+EXP((LN(1+Real_MC_30Y!$J$11)-0.5*Real_MC_30Y!$J$12^2)+Real_MC_30Y!$J$12*((RAND()+RAND()+RAND()+RAND()+RAND()+RAND()+RAND()+RAND()+RAND()+RAND()+RAND()+RAND())-6))-1)+Real_MC_30Y!E$58)</x:f>
        <x:v>1322357.6608153707</x:v>
      </x:c>
      <x:c r="F489" s="50" t="n">
        <x:f>MAX(0,E489*(1+EXP((LN(1+Real_MC_30Y!$J$11)-0.5*Real_MC_30Y!$J$12^2)+Real_MC_30Y!$J$12*((RAND()+RAND()+RAND()+RAND()+RAND()+RAND()+RAND()+RAND()+RAND()+RAND()+RAND()+RAND())-6))-1)+Real_MC_30Y!F$58)</x:f>
        <x:v>1103354.8722506028</x:v>
      </x:c>
      <x:c r="G489" s="50" t="n">
        <x:f>MAX(0,F489*(1+EXP((LN(1+Real_MC_30Y!$J$11)-0.5*Real_MC_30Y!$J$12^2)+Real_MC_30Y!$J$12*((RAND()+RAND()+RAND()+RAND()+RAND()+RAND()+RAND()+RAND()+RAND()+RAND()+RAND()+RAND())-6))-1)+Real_MC_30Y!G$58)</x:f>
        <x:v>1057721.8121056426</x:v>
      </x:c>
      <x:c r="H489" s="50" t="n">
        <x:f>MAX(0,G489*(1+EXP((LN(1+Real_MC_30Y!$J$11)-0.5*Real_MC_30Y!$J$12^2)+Real_MC_30Y!$J$12*((RAND()+RAND()+RAND()+RAND()+RAND()+RAND()+RAND()+RAND()+RAND()+RAND()+RAND()+RAND())-6))-1)+Real_MC_30Y!H$58)</x:f>
        <x:v>999492.3390815062</x:v>
      </x:c>
      <x:c r="I489" s="50" t="n">
        <x:f>MAX(0,H489*(1+EXP((LN(1+Real_MC_30Y!$J$11)-0.5*Real_MC_30Y!$J$12^2)+Real_MC_30Y!$J$12*((RAND()+RAND()+RAND()+RAND()+RAND()+RAND()+RAND()+RAND()+RAND()+RAND()+RAND()+RAND())-6))-1)+Real_MC_30Y!I$58)</x:f>
        <x:v>983000.7973022612</x:v>
      </x:c>
      <x:c r="J489" s="50" t="n">
        <x:f>MAX(0,I489*(1+EXP((LN(1+Real_MC_30Y!$J$11)-0.5*Real_MC_30Y!$J$12^2)+Real_MC_30Y!$J$12*((RAND()+RAND()+RAND()+RAND()+RAND()+RAND()+RAND()+RAND()+RAND()+RAND()+RAND()+RAND())-6))-1)+Real_MC_30Y!J$58)</x:f>
        <x:v>1159862.5421491717</x:v>
      </x:c>
      <x:c r="K489" s="50" t="n">
        <x:f>MAX(0,J489*(1+EXP((LN(1+Real_MC_30Y!$J$11)-0.5*Real_MC_30Y!$J$12^2)+Real_MC_30Y!$J$12*((RAND()+RAND()+RAND()+RAND()+RAND()+RAND()+RAND()+RAND()+RAND()+RAND()+RAND()+RAND())-6))-1)+Real_MC_30Y!K$58)</x:f>
        <x:v>1276197.6601651683</x:v>
      </x:c>
      <x:c r="L489" s="50" t="n">
        <x:f>MAX(0,K489*(1+EXP((LN(1+Real_MC_30Y!$J$11)-0.5*Real_MC_30Y!$J$12^2)+Real_MC_30Y!$J$12*((RAND()+RAND()+RAND()+RAND()+RAND()+RAND()+RAND()+RAND()+RAND()+RAND()+RAND()+RAND())-6))-1)+Real_MC_30Y!L$58)</x:f>
        <x:v>1240042.0960392198</x:v>
      </x:c>
      <x:c r="M489" s="50" t="n">
        <x:f>MAX(0,L489*(1+EXP((LN(1+Real_MC_30Y!$J$11)-0.5*Real_MC_30Y!$J$12^2)+Real_MC_30Y!$J$12*((RAND()+RAND()+RAND()+RAND()+RAND()+RAND()+RAND()+RAND()+RAND()+RAND()+RAND()+RAND())-6))-1)+Real_MC_30Y!M$58)</x:f>
        <x:v>1497694.3581666108</x:v>
      </x:c>
      <x:c r="N489" s="50" t="n">
        <x:f>MAX(0,M489*(1+EXP((LN(1+Real_MC_30Y!$J$11)-0.5*Real_MC_30Y!$J$12^2)+Real_MC_30Y!$J$12*((RAND()+RAND()+RAND()+RAND()+RAND()+RAND()+RAND()+RAND()+RAND()+RAND()+RAND()+RAND())-6))-1)+Real_MC_30Y!N$58)</x:f>
        <x:v>1760971.9645501932</x:v>
      </x:c>
      <x:c r="O489" s="50" t="n">
        <x:f>MAX(0,N489*(1+EXP((LN(1+Real_MC_30Y!$J$11)-0.5*Real_MC_30Y!$J$12^2)+Real_MC_30Y!$J$12*((RAND()+RAND()+RAND()+RAND()+RAND()+RAND()+RAND()+RAND()+RAND()+RAND()+RAND()+RAND())-6))-1)+Real_MC_30Y!O$58)</x:f>
        <x:v>1893809.0336184308</x:v>
      </x:c>
      <x:c r="P489" s="50" t="n">
        <x:f>MAX(0,O489*(1+EXP((LN(1+Real_MC_30Y!$J$11)-0.5*Real_MC_30Y!$J$12^2)+Real_MC_30Y!$J$12*((RAND()+RAND()+RAND()+RAND()+RAND()+RAND()+RAND()+RAND()+RAND()+RAND()+RAND()+RAND())-6))-1)+Real_MC_30Y!P$58)</x:f>
        <x:v>2433824.59125204</x:v>
      </x:c>
      <x:c r="Q489" s="50" t="n">
        <x:f>MAX(0,P489*(1+EXP((LN(1+Real_MC_30Y!$J$11)-0.5*Real_MC_30Y!$J$12^2)+Real_MC_30Y!$J$12*((RAND()+RAND()+RAND()+RAND()+RAND()+RAND()+RAND()+RAND()+RAND()+RAND()+RAND()+RAND())-6))-1)+Real_MC_30Y!Q$58)</x:f>
        <x:v>3087765.5835514804</x:v>
      </x:c>
      <x:c r="R489" s="50" t="n">
        <x:f>MAX(0,Q489*(1+EXP((LN(1+Real_MC_30Y!$J$11)-0.5*Real_MC_30Y!$J$12^2)+Real_MC_30Y!$J$12*((RAND()+RAND()+RAND()+RAND()+RAND()+RAND()+RAND()+RAND()+RAND()+RAND()+RAND()+RAND())-6))-1)+Real_MC_30Y!R$58)</x:f>
        <x:v>3245251.6138749905</x:v>
      </x:c>
      <x:c r="S489" s="50" t="n">
        <x:f>MAX(0,R489*(1+EXP((LN(1+Real_MC_30Y!$J$11)-0.5*Real_MC_30Y!$J$12^2)+Real_MC_30Y!$J$12*((RAND()+RAND()+RAND()+RAND()+RAND()+RAND()+RAND()+RAND()+RAND()+RAND()+RAND()+RAND())-6))-1)+Real_MC_30Y!S$58)</x:f>
        <x:v>2847443.76088014</x:v>
      </x:c>
      <x:c r="T489" s="50" t="n">
        <x:f>MAX(0,S489*(1+EXP((LN(1+Real_MC_30Y!$J$11)-0.5*Real_MC_30Y!$J$12^2)+Real_MC_30Y!$J$12*((RAND()+RAND()+RAND()+RAND()+RAND()+RAND()+RAND()+RAND()+RAND()+RAND()+RAND()+RAND())-6))-1)+Real_MC_30Y!T$58)</x:f>
        <x:v>2696828.9217977608</x:v>
      </x:c>
      <x:c r="U489" s="50" t="n">
        <x:f>MAX(0,T489*(1+EXP((LN(1+Real_MC_30Y!$J$11)-0.5*Real_MC_30Y!$J$12^2)+Real_MC_30Y!$J$12*((RAND()+RAND()+RAND()+RAND()+RAND()+RAND()+RAND()+RAND()+RAND()+RAND()+RAND()+RAND())-6))-1)+Real_MC_30Y!U$58)</x:f>
        <x:v>2858040.783811256</x:v>
      </x:c>
      <x:c r="V489" s="50" t="n">
        <x:f>MAX(0,U489*(1+EXP((LN(1+Real_MC_30Y!$J$11)-0.5*Real_MC_30Y!$J$12^2)+Real_MC_30Y!$J$12*((RAND()+RAND()+RAND()+RAND()+RAND()+RAND()+RAND()+RAND()+RAND()+RAND()+RAND()+RAND())-6))-1)+Real_MC_30Y!V$58)</x:f>
        <x:v>2854653.9201624994</x:v>
      </x:c>
      <x:c r="W489" s="50" t="n">
        <x:f>MAX(0,V489*(1+EXP((LN(1+Real_MC_30Y!$J$11)-0.5*Real_MC_30Y!$J$12^2)+Real_MC_30Y!$J$12*((RAND()+RAND()+RAND()+RAND()+RAND()+RAND()+RAND()+RAND()+RAND()+RAND()+RAND()+RAND())-6))-1)+Real_MC_30Y!W$58)</x:f>
        <x:v>2832497.678022976</x:v>
      </x:c>
      <x:c r="X489" s="50" t="n">
        <x:f>MAX(0,W489*(1+EXP((LN(1+Real_MC_30Y!$J$11)-0.5*Real_MC_30Y!$J$12^2)+Real_MC_30Y!$J$12*((RAND()+RAND()+RAND()+RAND()+RAND()+RAND()+RAND()+RAND()+RAND()+RAND()+RAND()+RAND())-6))-1)+Real_MC_30Y!X$58)</x:f>
        <x:v>2536510.2847388005</x:v>
      </x:c>
      <x:c r="Y489" s="50" t="n">
        <x:f>MAX(0,X489*(1+EXP((LN(1+Real_MC_30Y!$J$11)-0.5*Real_MC_30Y!$J$12^2)+Real_MC_30Y!$J$12*((RAND()+RAND()+RAND()+RAND()+RAND()+RAND()+RAND()+RAND()+RAND()+RAND()+RAND()+RAND())-6))-1)+Real_MC_30Y!Y$58)</x:f>
        <x:v>3299775.231768955</x:v>
      </x:c>
      <x:c r="Z489" s="50" t="n">
        <x:f>MAX(0,Y489*(1+EXP((LN(1+Real_MC_30Y!$J$11)-0.5*Real_MC_30Y!$J$12^2)+Real_MC_30Y!$J$12*((RAND()+RAND()+RAND()+RAND()+RAND()+RAND()+RAND()+RAND()+RAND()+RAND()+RAND()+RAND())-6))-1)+Real_MC_30Y!Z$58)</x:f>
        <x:v>3345648.44660823</x:v>
      </x:c>
      <x:c r="AA489" s="50" t="n">
        <x:f>MAX(0,Z489*(1+EXP((LN(1+Real_MC_30Y!$J$11)-0.5*Real_MC_30Y!$J$12^2)+Real_MC_30Y!$J$12*((RAND()+RAND()+RAND()+RAND()+RAND()+RAND()+RAND()+RAND()+RAND()+RAND()+RAND()+RAND())-6))-1)+Real_MC_30Y!AA$58)</x:f>
        <x:v>3583146.1037268043</x:v>
      </x:c>
      <x:c r="AB489" s="50" t="n">
        <x:f>MAX(0,AA489*(1+EXP((LN(1+Real_MC_30Y!$J$11)-0.5*Real_MC_30Y!$J$12^2)+Real_MC_30Y!$J$12*((RAND()+RAND()+RAND()+RAND()+RAND()+RAND()+RAND()+RAND()+RAND()+RAND()+RAND()+RAND())-6))-1)+Real_MC_30Y!AB$58)</x:f>
        <x:v>4380948.24608155</x:v>
      </x:c>
      <x:c r="AC489" s="50" t="n">
        <x:f>MAX(0,AB489*(1+EXP((LN(1+Real_MC_30Y!$J$11)-0.5*Real_MC_30Y!$J$12^2)+Real_MC_30Y!$J$12*((RAND()+RAND()+RAND()+RAND()+RAND()+RAND()+RAND()+RAND()+RAND()+RAND()+RAND()+RAND())-6))-1)+Real_MC_30Y!AC$58)</x:f>
        <x:v>4300697.102330915</x:v>
      </x:c>
      <x:c r="AD489" s="50" t="n">
        <x:f>MAX(0,AC489*(1+EXP((LN(1+Real_MC_30Y!$J$11)-0.5*Real_MC_30Y!$J$12^2)+Real_MC_30Y!$J$12*((RAND()+RAND()+RAND()+RAND()+RAND()+RAND()+RAND()+RAND()+RAND()+RAND()+RAND()+RAND())-6))-1)+Real_MC_30Y!AD$58)</x:f>
        <x:v>4283403.661116554</x:v>
      </x:c>
      <x:c r="AE489" s="50" t="n">
        <x:f>MAX(0,AD489*(1+EXP((LN(1+Real_MC_30Y!$J$11)-0.5*Real_MC_30Y!$J$12^2)+Real_MC_30Y!$J$12*((RAND()+RAND()+RAND()+RAND()+RAND()+RAND()+RAND()+RAND()+RAND()+RAND()+RAND()+RAND())-6))-1)+Real_MC_30Y!AE$58)</x:f>
        <x:v>4296916.5692452295</x:v>
      </x:c>
      <x:c r="AF489" s="50" t="n">
        <x:f>MAX(0,AE489*(1+EXP((LN(1+Real_MC_30Y!$J$11)-0.5*Real_MC_30Y!$J$12^2)+Real_MC_30Y!$J$12*((RAND()+RAND()+RAND()+RAND()+RAND()+RAND()+RAND()+RAND()+RAND()+RAND()+RAND()+RAND())-6))-1)+Real_MC_30Y!AF$58)</x:f>
        <x:v>5546763.483052917</x:v>
      </x:c>
    </x:row>
    <x:row r="490">
      <x:c r="A490">
        <x:v>486</x:v>
      </x:c>
      <x:c r="B490" s="50" t="n">
        <x:f>MAX(0,Liquidity_30Y!$C$14+Real_MC_30Y!B$57-Real_MC_30Y!B$56)</x:f>
        <x:v>1029031.25</x:v>
      </x:c>
      <x:c r="C490" s="50" t="n">
        <x:f>MAX(0,B490*(1+EXP((LN(1+Real_MC_30Y!$J$11)-0.5*Real_MC_30Y!$J$12^2)+Real_MC_30Y!$J$12*((RAND()+RAND()+RAND()+RAND()+RAND()+RAND()+RAND()+RAND()+RAND()+RAND()+RAND()+RAND())-6))-1)+Real_MC_30Y!C$58)</x:f>
        <x:v>1044000.3834354541</x:v>
      </x:c>
      <x:c r="D490" s="50" t="n">
        <x:f>MAX(0,C490*(1+EXP((LN(1+Real_MC_30Y!$J$11)-0.5*Real_MC_30Y!$J$12^2)+Real_MC_30Y!$J$12*((RAND()+RAND()+RAND()+RAND()+RAND()+RAND()+RAND()+RAND()+RAND()+RAND()+RAND()+RAND())-6))-1)+Real_MC_30Y!D$58)</x:f>
        <x:v>1065500.032464831</x:v>
      </x:c>
      <x:c r="E490" s="50" t="n">
        <x:f>MAX(0,D490*(1+EXP((LN(1+Real_MC_30Y!$J$11)-0.5*Real_MC_30Y!$J$12^2)+Real_MC_30Y!$J$12*((RAND()+RAND()+RAND()+RAND()+RAND()+RAND()+RAND()+RAND()+RAND()+RAND()+RAND()+RAND())-6))-1)+Real_MC_30Y!E$58)</x:f>
        <x:v>1037055.531277521</x:v>
      </x:c>
      <x:c r="F490" s="50" t="n">
        <x:f>MAX(0,E490*(1+EXP((LN(1+Real_MC_30Y!$J$11)-0.5*Real_MC_30Y!$J$12^2)+Real_MC_30Y!$J$12*((RAND()+RAND()+RAND()+RAND()+RAND()+RAND()+RAND()+RAND()+RAND()+RAND()+RAND()+RAND())-6))-1)+Real_MC_30Y!F$58)</x:f>
        <x:v>968332.6564792946</x:v>
      </x:c>
      <x:c r="G490" s="50" t="n">
        <x:f>MAX(0,F490*(1+EXP((LN(1+Real_MC_30Y!$J$11)-0.5*Real_MC_30Y!$J$12^2)+Real_MC_30Y!$J$12*((RAND()+RAND()+RAND()+RAND()+RAND()+RAND()+RAND()+RAND()+RAND()+RAND()+RAND()+RAND())-6))-1)+Real_MC_30Y!G$58)</x:f>
        <x:v>940631.0431368537</x:v>
      </x:c>
      <x:c r="H490" s="50" t="n">
        <x:f>MAX(0,G490*(1+EXP((LN(1+Real_MC_30Y!$J$11)-0.5*Real_MC_30Y!$J$12^2)+Real_MC_30Y!$J$12*((RAND()+RAND()+RAND()+RAND()+RAND()+RAND()+RAND()+RAND()+RAND()+RAND()+RAND()+RAND())-6))-1)+Real_MC_30Y!H$58)</x:f>
        <x:v>902666.5441517305</x:v>
      </x:c>
      <x:c r="I490" s="50" t="n">
        <x:f>MAX(0,H490*(1+EXP((LN(1+Real_MC_30Y!$J$11)-0.5*Real_MC_30Y!$J$12^2)+Real_MC_30Y!$J$12*((RAND()+RAND()+RAND()+RAND()+RAND()+RAND()+RAND()+RAND()+RAND()+RAND()+RAND()+RAND())-6))-1)+Real_MC_30Y!I$58)</x:f>
        <x:v>1074257.0779232595</x:v>
      </x:c>
      <x:c r="J490" s="50" t="n">
        <x:f>MAX(0,I490*(1+EXP((LN(1+Real_MC_30Y!$J$11)-0.5*Real_MC_30Y!$J$12^2)+Real_MC_30Y!$J$12*((RAND()+RAND()+RAND()+RAND()+RAND()+RAND()+RAND()+RAND()+RAND()+RAND()+RAND()+RAND())-6))-1)+Real_MC_30Y!J$58)</x:f>
        <x:v>1179912.772011953</x:v>
      </x:c>
      <x:c r="K490" s="50" t="n">
        <x:f>MAX(0,J490*(1+EXP((LN(1+Real_MC_30Y!$J$11)-0.5*Real_MC_30Y!$J$12^2)+Real_MC_30Y!$J$12*((RAND()+RAND()+RAND()+RAND()+RAND()+RAND()+RAND()+RAND()+RAND()+RAND()+RAND()+RAND())-6))-1)+Real_MC_30Y!K$58)</x:f>
        <x:v>1419261.9219549268</x:v>
      </x:c>
      <x:c r="L490" s="50" t="n">
        <x:f>MAX(0,K490*(1+EXP((LN(1+Real_MC_30Y!$J$11)-0.5*Real_MC_30Y!$J$12^2)+Real_MC_30Y!$J$12*((RAND()+RAND()+RAND()+RAND()+RAND()+RAND()+RAND()+RAND()+RAND()+RAND()+RAND()+RAND())-6))-1)+Real_MC_30Y!L$58)</x:f>
        <x:v>1420958.1400717802</x:v>
      </x:c>
      <x:c r="M490" s="50" t="n">
        <x:f>MAX(0,L490*(1+EXP((LN(1+Real_MC_30Y!$J$11)-0.5*Real_MC_30Y!$J$12^2)+Real_MC_30Y!$J$12*((RAND()+RAND()+RAND()+RAND()+RAND()+RAND()+RAND()+RAND()+RAND()+RAND()+RAND()+RAND())-6))-1)+Real_MC_30Y!M$58)</x:f>
        <x:v>1485095.2472607682</x:v>
      </x:c>
      <x:c r="N490" s="50" t="n">
        <x:f>MAX(0,M490*(1+EXP((LN(1+Real_MC_30Y!$J$11)-0.5*Real_MC_30Y!$J$12^2)+Real_MC_30Y!$J$12*((RAND()+RAND()+RAND()+RAND()+RAND()+RAND()+RAND()+RAND()+RAND()+RAND()+RAND()+RAND())-6))-1)+Real_MC_30Y!N$58)</x:f>
        <x:v>1410251.454060029</x:v>
      </x:c>
      <x:c r="O490" s="50" t="n">
        <x:f>MAX(0,N490*(1+EXP((LN(1+Real_MC_30Y!$J$11)-0.5*Real_MC_30Y!$J$12^2)+Real_MC_30Y!$J$12*((RAND()+RAND()+RAND()+RAND()+RAND()+RAND()+RAND()+RAND()+RAND()+RAND()+RAND()+RAND())-6))-1)+Real_MC_30Y!O$58)</x:f>
        <x:v>1562417.408550962</x:v>
      </x:c>
      <x:c r="P490" s="50" t="n">
        <x:f>MAX(0,O490*(1+EXP((LN(1+Real_MC_30Y!$J$11)-0.5*Real_MC_30Y!$J$12^2)+Real_MC_30Y!$J$12*((RAND()+RAND()+RAND()+RAND()+RAND()+RAND()+RAND()+RAND()+RAND()+RAND()+RAND()+RAND())-6))-1)+Real_MC_30Y!P$58)</x:f>
        <x:v>1666471.7626794546</x:v>
      </x:c>
      <x:c r="Q490" s="50" t="n">
        <x:f>MAX(0,P490*(1+EXP((LN(1+Real_MC_30Y!$J$11)-0.5*Real_MC_30Y!$J$12^2)+Real_MC_30Y!$J$12*((RAND()+RAND()+RAND()+RAND()+RAND()+RAND()+RAND()+RAND()+RAND()+RAND()+RAND()+RAND())-6))-1)+Real_MC_30Y!Q$58)</x:f>
        <x:v>1572829.9334971905</x:v>
      </x:c>
      <x:c r="R490" s="50" t="n">
        <x:f>MAX(0,Q490*(1+EXP((LN(1+Real_MC_30Y!$J$11)-0.5*Real_MC_30Y!$J$12^2)+Real_MC_30Y!$J$12*((RAND()+RAND()+RAND()+RAND()+RAND()+RAND()+RAND()+RAND()+RAND()+RAND()+RAND()+RAND())-6))-1)+Real_MC_30Y!R$58)</x:f>
        <x:v>1498960.2643331678</x:v>
      </x:c>
      <x:c r="S490" s="50" t="n">
        <x:f>MAX(0,R490*(1+EXP((LN(1+Real_MC_30Y!$J$11)-0.5*Real_MC_30Y!$J$12^2)+Real_MC_30Y!$J$12*((RAND()+RAND()+RAND()+RAND()+RAND()+RAND()+RAND()+RAND()+RAND()+RAND()+RAND()+RAND())-6))-1)+Real_MC_30Y!S$58)</x:f>
        <x:v>1286714.622367702</x:v>
      </x:c>
      <x:c r="T490" s="50" t="n">
        <x:f>MAX(0,S490*(1+EXP((LN(1+Real_MC_30Y!$J$11)-0.5*Real_MC_30Y!$J$12^2)+Real_MC_30Y!$J$12*((RAND()+RAND()+RAND()+RAND()+RAND()+RAND()+RAND()+RAND()+RAND()+RAND()+RAND()+RAND())-6))-1)+Real_MC_30Y!T$58)</x:f>
        <x:v>1334985.1981587396</x:v>
      </x:c>
      <x:c r="U490" s="50" t="n">
        <x:f>MAX(0,T490*(1+EXP((LN(1+Real_MC_30Y!$J$11)-0.5*Real_MC_30Y!$J$12^2)+Real_MC_30Y!$J$12*((RAND()+RAND()+RAND()+RAND()+RAND()+RAND()+RAND()+RAND()+RAND()+RAND()+RAND()+RAND())-6))-1)+Real_MC_30Y!U$58)</x:f>
        <x:v>1354219.1615382335</x:v>
      </x:c>
      <x:c r="V490" s="50" t="n">
        <x:f>MAX(0,U490*(1+EXP((LN(1+Real_MC_30Y!$J$11)-0.5*Real_MC_30Y!$J$12^2)+Real_MC_30Y!$J$12*((RAND()+RAND()+RAND()+RAND()+RAND()+RAND()+RAND()+RAND()+RAND()+RAND()+RAND()+RAND())-6))-1)+Real_MC_30Y!V$58)</x:f>
        <x:v>1374128.1934146127</x:v>
      </x:c>
      <x:c r="W490" s="50" t="n">
        <x:f>MAX(0,V490*(1+EXP((LN(1+Real_MC_30Y!$J$11)-0.5*Real_MC_30Y!$J$12^2)+Real_MC_30Y!$J$12*((RAND()+RAND()+RAND()+RAND()+RAND()+RAND()+RAND()+RAND()+RAND()+RAND()+RAND()+RAND())-6))-1)+Real_MC_30Y!W$58)</x:f>
        <x:v>1637782.6291226572</x:v>
      </x:c>
      <x:c r="X490" s="50" t="n">
        <x:f>MAX(0,W490*(1+EXP((LN(1+Real_MC_30Y!$J$11)-0.5*Real_MC_30Y!$J$12^2)+Real_MC_30Y!$J$12*((RAND()+RAND()+RAND()+RAND()+RAND()+RAND()+RAND()+RAND()+RAND()+RAND()+RAND()+RAND())-6))-1)+Real_MC_30Y!X$58)</x:f>
        <x:v>1578447.0187929163</x:v>
      </x:c>
      <x:c r="Y490" s="50" t="n">
        <x:f>MAX(0,X490*(1+EXP((LN(1+Real_MC_30Y!$J$11)-0.5*Real_MC_30Y!$J$12^2)+Real_MC_30Y!$J$12*((RAND()+RAND()+RAND()+RAND()+RAND()+RAND()+RAND()+RAND()+RAND()+RAND()+RAND()+RAND())-6))-1)+Real_MC_30Y!Y$58)</x:f>
        <x:v>1717640.8077898314</x:v>
      </x:c>
      <x:c r="Z490" s="50" t="n">
        <x:f>MAX(0,Y490*(1+EXP((LN(1+Real_MC_30Y!$J$11)-0.5*Real_MC_30Y!$J$12^2)+Real_MC_30Y!$J$12*((RAND()+RAND()+RAND()+RAND()+RAND()+RAND()+RAND()+RAND()+RAND()+RAND()+RAND()+RAND())-6))-1)+Real_MC_30Y!Z$58)</x:f>
        <x:v>1554532.1115012108</x:v>
      </x:c>
      <x:c r="AA490" s="50" t="n">
        <x:f>MAX(0,Z490*(1+EXP((LN(1+Real_MC_30Y!$J$11)-0.5*Real_MC_30Y!$J$12^2)+Real_MC_30Y!$J$12*((RAND()+RAND()+RAND()+RAND()+RAND()+RAND()+RAND()+RAND()+RAND()+RAND()+RAND()+RAND())-6))-1)+Real_MC_30Y!AA$58)</x:f>
        <x:v>1396047.0914943118</x:v>
      </x:c>
      <x:c r="AB490" s="50" t="n">
        <x:f>MAX(0,AA490*(1+EXP((LN(1+Real_MC_30Y!$J$11)-0.5*Real_MC_30Y!$J$12^2)+Real_MC_30Y!$J$12*((RAND()+RAND()+RAND()+RAND()+RAND()+RAND()+RAND()+RAND()+RAND()+RAND()+RAND()+RAND())-6))-1)+Real_MC_30Y!AB$58)</x:f>
        <x:v>1746848.3997875263</x:v>
      </x:c>
      <x:c r="AC490" s="50" t="n">
        <x:f>MAX(0,AB490*(1+EXP((LN(1+Real_MC_30Y!$J$11)-0.5*Real_MC_30Y!$J$12^2)+Real_MC_30Y!$J$12*((RAND()+RAND()+RAND()+RAND()+RAND()+RAND()+RAND()+RAND()+RAND()+RAND()+RAND()+RAND())-6))-1)+Real_MC_30Y!AC$58)</x:f>
        <x:v>1800796.938467922</x:v>
      </x:c>
      <x:c r="AD490" s="50" t="n">
        <x:f>MAX(0,AC490*(1+EXP((LN(1+Real_MC_30Y!$J$11)-0.5*Real_MC_30Y!$J$12^2)+Real_MC_30Y!$J$12*((RAND()+RAND()+RAND()+RAND()+RAND()+RAND()+RAND()+RAND()+RAND()+RAND()+RAND()+RAND())-6))-1)+Real_MC_30Y!AD$58)</x:f>
        <x:v>1879162.727450957</x:v>
      </x:c>
      <x:c r="AE490" s="50" t="n">
        <x:f>MAX(0,AD490*(1+EXP((LN(1+Real_MC_30Y!$J$11)-0.5*Real_MC_30Y!$J$12^2)+Real_MC_30Y!$J$12*((RAND()+RAND()+RAND()+RAND()+RAND()+RAND()+RAND()+RAND()+RAND()+RAND()+RAND()+RAND())-6))-1)+Real_MC_30Y!AE$58)</x:f>
        <x:v>1926567.5768388612</x:v>
      </x:c>
      <x:c r="AF490" s="50" t="n">
        <x:f>MAX(0,AE490*(1+EXP((LN(1+Real_MC_30Y!$J$11)-0.5*Real_MC_30Y!$J$12^2)+Real_MC_30Y!$J$12*((RAND()+RAND()+RAND()+RAND()+RAND()+RAND()+RAND()+RAND()+RAND()+RAND()+RAND()+RAND())-6))-1)+Real_MC_30Y!AF$58)</x:f>
        <x:v>1837349.0090877702</x:v>
      </x:c>
    </x:row>
    <x:row r="491">
      <x:c r="A491">
        <x:v>487</x:v>
      </x:c>
      <x:c r="B491" s="50" t="n">
        <x:f>MAX(0,Liquidity_30Y!$C$14+Real_MC_30Y!B$57-Real_MC_30Y!B$56)</x:f>
        <x:v>1029031.25</x:v>
      </x:c>
      <x:c r="C491" s="50" t="n">
        <x:f>MAX(0,B491*(1+EXP((LN(1+Real_MC_30Y!$J$11)-0.5*Real_MC_30Y!$J$12^2)+Real_MC_30Y!$J$12*((RAND()+RAND()+RAND()+RAND()+RAND()+RAND()+RAND()+RAND()+RAND()+RAND()+RAND()+RAND())-6))-1)+Real_MC_30Y!C$58)</x:f>
        <x:v>1134368.72573832</x:v>
      </x:c>
      <x:c r="D491" s="50" t="n">
        <x:f>MAX(0,C491*(1+EXP((LN(1+Real_MC_30Y!$J$11)-0.5*Real_MC_30Y!$J$12^2)+Real_MC_30Y!$J$12*((RAND()+RAND()+RAND()+RAND()+RAND()+RAND()+RAND()+RAND()+RAND()+RAND()+RAND()+RAND())-6))-1)+Real_MC_30Y!D$58)</x:f>
        <x:v>1244089.1715481917</x:v>
      </x:c>
      <x:c r="E491" s="50" t="n">
        <x:f>MAX(0,D491*(1+EXP((LN(1+Real_MC_30Y!$J$11)-0.5*Real_MC_30Y!$J$12^2)+Real_MC_30Y!$J$12*((RAND()+RAND()+RAND()+RAND()+RAND()+RAND()+RAND()+RAND()+RAND()+RAND()+RAND()+RAND())-6))-1)+Real_MC_30Y!E$58)</x:f>
        <x:v>1338578.771124967</x:v>
      </x:c>
      <x:c r="F491" s="50" t="n">
        <x:f>MAX(0,E491*(1+EXP((LN(1+Real_MC_30Y!$J$11)-0.5*Real_MC_30Y!$J$12^2)+Real_MC_30Y!$J$12*((RAND()+RAND()+RAND()+RAND()+RAND()+RAND()+RAND()+RAND()+RAND()+RAND()+RAND()+RAND())-6))-1)+Real_MC_30Y!F$58)</x:f>
        <x:v>1354559.0905093057</x:v>
      </x:c>
      <x:c r="G491" s="50" t="n">
        <x:f>MAX(0,F491*(1+EXP((LN(1+Real_MC_30Y!$J$11)-0.5*Real_MC_30Y!$J$12^2)+Real_MC_30Y!$J$12*((RAND()+RAND()+RAND()+RAND()+RAND()+RAND()+RAND()+RAND()+RAND()+RAND()+RAND()+RAND())-6))-1)+Real_MC_30Y!G$58)</x:f>
        <x:v>1616164.8819113176</x:v>
      </x:c>
      <x:c r="H491" s="50" t="n">
        <x:f>MAX(0,G491*(1+EXP((LN(1+Real_MC_30Y!$J$11)-0.5*Real_MC_30Y!$J$12^2)+Real_MC_30Y!$J$12*((RAND()+RAND()+RAND()+RAND()+RAND()+RAND()+RAND()+RAND()+RAND()+RAND()+RAND()+RAND())-6))-1)+Real_MC_30Y!H$58)</x:f>
        <x:v>1604530.136610248</x:v>
      </x:c>
      <x:c r="I491" s="50" t="n">
        <x:f>MAX(0,H491*(1+EXP((LN(1+Real_MC_30Y!$J$11)-0.5*Real_MC_30Y!$J$12^2)+Real_MC_30Y!$J$12*((RAND()+RAND()+RAND()+RAND()+RAND()+RAND()+RAND()+RAND()+RAND()+RAND()+RAND()+RAND())-6))-1)+Real_MC_30Y!I$58)</x:f>
        <x:v>1832919.1544727345</x:v>
      </x:c>
      <x:c r="J491" s="50" t="n">
        <x:f>MAX(0,I491*(1+EXP((LN(1+Real_MC_30Y!$J$11)-0.5*Real_MC_30Y!$J$12^2)+Real_MC_30Y!$J$12*((RAND()+RAND()+RAND()+RAND()+RAND()+RAND()+RAND()+RAND()+RAND()+RAND()+RAND()+RAND())-6))-1)+Real_MC_30Y!J$58)</x:f>
        <x:v>2251522.0452731787</x:v>
      </x:c>
      <x:c r="K491" s="50" t="n">
        <x:f>MAX(0,J491*(1+EXP((LN(1+Real_MC_30Y!$J$11)-0.5*Real_MC_30Y!$J$12^2)+Real_MC_30Y!$J$12*((RAND()+RAND()+RAND()+RAND()+RAND()+RAND()+RAND()+RAND()+RAND()+RAND()+RAND()+RAND())-6))-1)+Real_MC_30Y!K$58)</x:f>
        <x:v>2077758.4182239855</x:v>
      </x:c>
      <x:c r="L491" s="50" t="n">
        <x:f>MAX(0,K491*(1+EXP((LN(1+Real_MC_30Y!$J$11)-0.5*Real_MC_30Y!$J$12^2)+Real_MC_30Y!$J$12*((RAND()+RAND()+RAND()+RAND()+RAND()+RAND()+RAND()+RAND()+RAND()+RAND()+RAND()+RAND())-6))-1)+Real_MC_30Y!L$58)</x:f>
        <x:v>1727461.9602639999</x:v>
      </x:c>
      <x:c r="M491" s="50" t="n">
        <x:f>MAX(0,L491*(1+EXP((LN(1+Real_MC_30Y!$J$11)-0.5*Real_MC_30Y!$J$12^2)+Real_MC_30Y!$J$12*((RAND()+RAND()+RAND()+RAND()+RAND()+RAND()+RAND()+RAND()+RAND()+RAND()+RAND()+RAND())-6))-1)+Real_MC_30Y!M$58)</x:f>
        <x:v>1715483.4159269861</x:v>
      </x:c>
      <x:c r="N491" s="50" t="n">
        <x:f>MAX(0,M491*(1+EXP((LN(1+Real_MC_30Y!$J$11)-0.5*Real_MC_30Y!$J$12^2)+Real_MC_30Y!$J$12*((RAND()+RAND()+RAND()+RAND()+RAND()+RAND()+RAND()+RAND()+RAND()+RAND()+RAND()+RAND())-6))-1)+Real_MC_30Y!N$58)</x:f>
        <x:v>1987110.8958347577</x:v>
      </x:c>
      <x:c r="O491" s="50" t="n">
        <x:f>MAX(0,N491*(1+EXP((LN(1+Real_MC_30Y!$J$11)-0.5*Real_MC_30Y!$J$12^2)+Real_MC_30Y!$J$12*((RAND()+RAND()+RAND()+RAND()+RAND()+RAND()+RAND()+RAND()+RAND()+RAND()+RAND()+RAND())-6))-1)+Real_MC_30Y!O$58)</x:f>
        <x:v>2373854.6868714755</x:v>
      </x:c>
      <x:c r="P491" s="50" t="n">
        <x:f>MAX(0,O491*(1+EXP((LN(1+Real_MC_30Y!$J$11)-0.5*Real_MC_30Y!$J$12^2)+Real_MC_30Y!$J$12*((RAND()+RAND()+RAND()+RAND()+RAND()+RAND()+RAND()+RAND()+RAND()+RAND()+RAND()+RAND())-6))-1)+Real_MC_30Y!P$58)</x:f>
        <x:v>2885574.2135885386</x:v>
      </x:c>
      <x:c r="Q491" s="50" t="n">
        <x:f>MAX(0,P491*(1+EXP((LN(1+Real_MC_30Y!$J$11)-0.5*Real_MC_30Y!$J$12^2)+Real_MC_30Y!$J$12*((RAND()+RAND()+RAND()+RAND()+RAND()+RAND()+RAND()+RAND()+RAND()+RAND()+RAND()+RAND())-6))-1)+Real_MC_30Y!Q$58)</x:f>
        <x:v>2924715.24195687</x:v>
      </x:c>
      <x:c r="R491" s="50" t="n">
        <x:f>MAX(0,Q491*(1+EXP((LN(1+Real_MC_30Y!$J$11)-0.5*Real_MC_30Y!$J$12^2)+Real_MC_30Y!$J$12*((RAND()+RAND()+RAND()+RAND()+RAND()+RAND()+RAND()+RAND()+RAND()+RAND()+RAND()+RAND())-6))-1)+Real_MC_30Y!R$58)</x:f>
        <x:v>3359039.3779675043</x:v>
      </x:c>
      <x:c r="S491" s="50" t="n">
        <x:f>MAX(0,R491*(1+EXP((LN(1+Real_MC_30Y!$J$11)-0.5*Real_MC_30Y!$J$12^2)+Real_MC_30Y!$J$12*((RAND()+RAND()+RAND()+RAND()+RAND()+RAND()+RAND()+RAND()+RAND()+RAND()+RAND()+RAND())-6))-1)+Real_MC_30Y!S$58)</x:f>
        <x:v>2817453.1870948416</x:v>
      </x:c>
      <x:c r="T491" s="50" t="n">
        <x:f>MAX(0,S491*(1+EXP((LN(1+Real_MC_30Y!$J$11)-0.5*Real_MC_30Y!$J$12^2)+Real_MC_30Y!$J$12*((RAND()+RAND()+RAND()+RAND()+RAND()+RAND()+RAND()+RAND()+RAND()+RAND()+RAND()+RAND())-6))-1)+Real_MC_30Y!T$58)</x:f>
        <x:v>2736254.1540220636</x:v>
      </x:c>
      <x:c r="U491" s="50" t="n">
        <x:f>MAX(0,T491*(1+EXP((LN(1+Real_MC_30Y!$J$11)-0.5*Real_MC_30Y!$J$12^2)+Real_MC_30Y!$J$12*((RAND()+RAND()+RAND()+RAND()+RAND()+RAND()+RAND()+RAND()+RAND()+RAND()+RAND()+RAND())-6))-1)+Real_MC_30Y!U$58)</x:f>
        <x:v>4021095.6866889223</x:v>
      </x:c>
      <x:c r="V491" s="50" t="n">
        <x:f>MAX(0,U491*(1+EXP((LN(1+Real_MC_30Y!$J$11)-0.5*Real_MC_30Y!$J$12^2)+Real_MC_30Y!$J$12*((RAND()+RAND()+RAND()+RAND()+RAND()+RAND()+RAND()+RAND()+RAND()+RAND()+RAND()+RAND())-6))-1)+Real_MC_30Y!V$58)</x:f>
        <x:v>4152976.5183178526</x:v>
      </x:c>
      <x:c r="W491" s="50" t="n">
        <x:f>MAX(0,V491*(1+EXP((LN(1+Real_MC_30Y!$J$11)-0.5*Real_MC_30Y!$J$12^2)+Real_MC_30Y!$J$12*((RAND()+RAND()+RAND()+RAND()+RAND()+RAND()+RAND()+RAND()+RAND()+RAND()+RAND()+RAND())-6))-1)+Real_MC_30Y!W$58)</x:f>
        <x:v>3775704.474332014</x:v>
      </x:c>
      <x:c r="X491" s="50" t="n">
        <x:f>MAX(0,W491*(1+EXP((LN(1+Real_MC_30Y!$J$11)-0.5*Real_MC_30Y!$J$12^2)+Real_MC_30Y!$J$12*((RAND()+RAND()+RAND()+RAND()+RAND()+RAND()+RAND()+RAND()+RAND()+RAND()+RAND()+RAND())-6))-1)+Real_MC_30Y!X$58)</x:f>
        <x:v>4416841.913271835</x:v>
      </x:c>
      <x:c r="Y491" s="50" t="n">
        <x:f>MAX(0,X491*(1+EXP((LN(1+Real_MC_30Y!$J$11)-0.5*Real_MC_30Y!$J$12^2)+Real_MC_30Y!$J$12*((RAND()+RAND()+RAND()+RAND()+RAND()+RAND()+RAND()+RAND()+RAND()+RAND()+RAND()+RAND())-6))-1)+Real_MC_30Y!Y$58)</x:f>
        <x:v>4609280.095568024</x:v>
      </x:c>
      <x:c r="Z491" s="50" t="n">
        <x:f>MAX(0,Y491*(1+EXP((LN(1+Real_MC_30Y!$J$11)-0.5*Real_MC_30Y!$J$12^2)+Real_MC_30Y!$J$12*((RAND()+RAND()+RAND()+RAND()+RAND()+RAND()+RAND()+RAND()+RAND()+RAND()+RAND()+RAND())-6))-1)+Real_MC_30Y!Z$58)</x:f>
        <x:v>6815612.399948176</x:v>
      </x:c>
      <x:c r="AA491" s="50" t="n">
        <x:f>MAX(0,Z491*(1+EXP((LN(1+Real_MC_30Y!$J$11)-0.5*Real_MC_30Y!$J$12^2)+Real_MC_30Y!$J$12*((RAND()+RAND()+RAND()+RAND()+RAND()+RAND()+RAND()+RAND()+RAND()+RAND()+RAND()+RAND())-6))-1)+Real_MC_30Y!AA$58)</x:f>
        <x:v>5713074.253810889</x:v>
      </x:c>
      <x:c r="AB491" s="50" t="n">
        <x:f>MAX(0,AA491*(1+EXP((LN(1+Real_MC_30Y!$J$11)-0.5*Real_MC_30Y!$J$12^2)+Real_MC_30Y!$J$12*((RAND()+RAND()+RAND()+RAND()+RAND()+RAND()+RAND()+RAND()+RAND()+RAND()+RAND()+RAND())-6))-1)+Real_MC_30Y!AB$58)</x:f>
        <x:v>6422626.025910052</x:v>
      </x:c>
      <x:c r="AC491" s="50" t="n">
        <x:f>MAX(0,AB491*(1+EXP((LN(1+Real_MC_30Y!$J$11)-0.5*Real_MC_30Y!$J$12^2)+Real_MC_30Y!$J$12*((RAND()+RAND()+RAND()+RAND()+RAND()+RAND()+RAND()+RAND()+RAND()+RAND()+RAND()+RAND())-6))-1)+Real_MC_30Y!AC$58)</x:f>
        <x:v>7640625.085659656</x:v>
      </x:c>
      <x:c r="AD491" s="50" t="n">
        <x:f>MAX(0,AC491*(1+EXP((LN(1+Real_MC_30Y!$J$11)-0.5*Real_MC_30Y!$J$12^2)+Real_MC_30Y!$J$12*((RAND()+RAND()+RAND()+RAND()+RAND()+RAND()+RAND()+RAND()+RAND()+RAND()+RAND()+RAND())-6))-1)+Real_MC_30Y!AD$58)</x:f>
        <x:v>9376096.888383072</x:v>
      </x:c>
      <x:c r="AE491" s="50" t="n">
        <x:f>MAX(0,AD491*(1+EXP((LN(1+Real_MC_30Y!$J$11)-0.5*Real_MC_30Y!$J$12^2)+Real_MC_30Y!$J$12*((RAND()+RAND()+RAND()+RAND()+RAND()+RAND()+RAND()+RAND()+RAND()+RAND()+RAND()+RAND())-6))-1)+Real_MC_30Y!AE$58)</x:f>
        <x:v>8147992.094168412</x:v>
      </x:c>
      <x:c r="AF491" s="50" t="n">
        <x:f>MAX(0,AE491*(1+EXP((LN(1+Real_MC_30Y!$J$11)-0.5*Real_MC_30Y!$J$12^2)+Real_MC_30Y!$J$12*((RAND()+RAND()+RAND()+RAND()+RAND()+RAND()+RAND()+RAND()+RAND()+RAND()+RAND()+RAND())-6))-1)+Real_MC_30Y!AF$58)</x:f>
        <x:v>9017798.47821775</x:v>
      </x:c>
    </x:row>
    <x:row r="492">
      <x:c r="A492">
        <x:v>488</x:v>
      </x:c>
      <x:c r="B492" s="50" t="n">
        <x:f>MAX(0,Liquidity_30Y!$C$14+Real_MC_30Y!B$57-Real_MC_30Y!B$56)</x:f>
        <x:v>1029031.25</x:v>
      </x:c>
      <x:c r="C492" s="50" t="n">
        <x:f>MAX(0,B492*(1+EXP((LN(1+Real_MC_30Y!$J$11)-0.5*Real_MC_30Y!$J$12^2)+Real_MC_30Y!$J$12*((RAND()+RAND()+RAND()+RAND()+RAND()+RAND()+RAND()+RAND()+RAND()+RAND()+RAND()+RAND())-6))-1)+Real_MC_30Y!C$58)</x:f>
        <x:v>780745.0207130632</x:v>
      </x:c>
      <x:c r="D492" s="50" t="n">
        <x:f>MAX(0,C492*(1+EXP((LN(1+Real_MC_30Y!$J$11)-0.5*Real_MC_30Y!$J$12^2)+Real_MC_30Y!$J$12*((RAND()+RAND()+RAND()+RAND()+RAND()+RAND()+RAND()+RAND()+RAND()+RAND()+RAND()+RAND())-6))-1)+Real_MC_30Y!D$58)</x:f>
        <x:v>701434.5707489669</x:v>
      </x:c>
      <x:c r="E492" s="50" t="n">
        <x:f>MAX(0,D492*(1+EXP((LN(1+Real_MC_30Y!$J$11)-0.5*Real_MC_30Y!$J$12^2)+Real_MC_30Y!$J$12*((RAND()+RAND()+RAND()+RAND()+RAND()+RAND()+RAND()+RAND()+RAND()+RAND()+RAND()+RAND())-6))-1)+Real_MC_30Y!E$58)</x:f>
        <x:v>740003.6443255922</x:v>
      </x:c>
      <x:c r="F492" s="50" t="n">
        <x:f>MAX(0,E492*(1+EXP((LN(1+Real_MC_30Y!$J$11)-0.5*Real_MC_30Y!$J$12^2)+Real_MC_30Y!$J$12*((RAND()+RAND()+RAND()+RAND()+RAND()+RAND()+RAND()+RAND()+RAND()+RAND()+RAND()+RAND())-6))-1)+Real_MC_30Y!F$58)</x:f>
        <x:v>762051.0879872317</x:v>
      </x:c>
      <x:c r="G492" s="50" t="n">
        <x:f>MAX(0,F492*(1+EXP((LN(1+Real_MC_30Y!$J$11)-0.5*Real_MC_30Y!$J$12^2)+Real_MC_30Y!$J$12*((RAND()+RAND()+RAND()+RAND()+RAND()+RAND()+RAND()+RAND()+RAND()+RAND()+RAND()+RAND())-6))-1)+Real_MC_30Y!G$58)</x:f>
        <x:v>718349.3175528917</x:v>
      </x:c>
      <x:c r="H492" s="50" t="n">
        <x:f>MAX(0,G492*(1+EXP((LN(1+Real_MC_30Y!$J$11)-0.5*Real_MC_30Y!$J$12^2)+Real_MC_30Y!$J$12*((RAND()+RAND()+RAND()+RAND()+RAND()+RAND()+RAND()+RAND()+RAND()+RAND()+RAND()+RAND())-6))-1)+Real_MC_30Y!H$58)</x:f>
        <x:v>712848.7828208007</x:v>
      </x:c>
      <x:c r="I492" s="50" t="n">
        <x:f>MAX(0,H492*(1+EXP((LN(1+Real_MC_30Y!$J$11)-0.5*Real_MC_30Y!$J$12^2)+Real_MC_30Y!$J$12*((RAND()+RAND()+RAND()+RAND()+RAND()+RAND()+RAND()+RAND()+RAND()+RAND()+RAND()+RAND())-6))-1)+Real_MC_30Y!I$58)</x:f>
        <x:v>785244.6816671486</x:v>
      </x:c>
      <x:c r="J492" s="50" t="n">
        <x:f>MAX(0,I492*(1+EXP((LN(1+Real_MC_30Y!$J$11)-0.5*Real_MC_30Y!$J$12^2)+Real_MC_30Y!$J$12*((RAND()+RAND()+RAND()+RAND()+RAND()+RAND()+RAND()+RAND()+RAND()+RAND()+RAND()+RAND())-6))-1)+Real_MC_30Y!J$58)</x:f>
        <x:v>796104.8499684655</x:v>
      </x:c>
      <x:c r="K492" s="50" t="n">
        <x:f>MAX(0,J492*(1+EXP((LN(1+Real_MC_30Y!$J$11)-0.5*Real_MC_30Y!$J$12^2)+Real_MC_30Y!$J$12*((RAND()+RAND()+RAND()+RAND()+RAND()+RAND()+RAND()+RAND()+RAND()+RAND()+RAND()+RAND())-6))-1)+Real_MC_30Y!K$58)</x:f>
        <x:v>615004.9314859636</x:v>
      </x:c>
      <x:c r="L492" s="50" t="n">
        <x:f>MAX(0,K492*(1+EXP((LN(1+Real_MC_30Y!$J$11)-0.5*Real_MC_30Y!$J$12^2)+Real_MC_30Y!$J$12*((RAND()+RAND()+RAND()+RAND()+RAND()+RAND()+RAND()+RAND()+RAND()+RAND()+RAND()+RAND())-6))-1)+Real_MC_30Y!L$58)</x:f>
        <x:v>584801.2660997788</x:v>
      </x:c>
      <x:c r="M492" s="50" t="n">
        <x:f>MAX(0,L492*(1+EXP((LN(1+Real_MC_30Y!$J$11)-0.5*Real_MC_30Y!$J$12^2)+Real_MC_30Y!$J$12*((RAND()+RAND()+RAND()+RAND()+RAND()+RAND()+RAND()+RAND()+RAND()+RAND()+RAND()+RAND())-6))-1)+Real_MC_30Y!M$58)</x:f>
        <x:v>539308.8853566436</x:v>
      </x:c>
      <x:c r="N492" s="50" t="n">
        <x:f>MAX(0,M492*(1+EXP((LN(1+Real_MC_30Y!$J$11)-0.5*Real_MC_30Y!$J$12^2)+Real_MC_30Y!$J$12*((RAND()+RAND()+RAND()+RAND()+RAND()+RAND()+RAND()+RAND()+RAND()+RAND()+RAND()+RAND())-6))-1)+Real_MC_30Y!N$58)</x:f>
        <x:v>557715.7312753659</x:v>
      </x:c>
      <x:c r="O492" s="50" t="n">
        <x:f>MAX(0,N492*(1+EXP((LN(1+Real_MC_30Y!$J$11)-0.5*Real_MC_30Y!$J$12^2)+Real_MC_30Y!$J$12*((RAND()+RAND()+RAND()+RAND()+RAND()+RAND()+RAND()+RAND()+RAND()+RAND()+RAND()+RAND())-6))-1)+Real_MC_30Y!O$58)</x:f>
        <x:v>625862.3151021746</x:v>
      </x:c>
      <x:c r="P492" s="50" t="n">
        <x:f>MAX(0,O492*(1+EXP((LN(1+Real_MC_30Y!$J$11)-0.5*Real_MC_30Y!$J$12^2)+Real_MC_30Y!$J$12*((RAND()+RAND()+RAND()+RAND()+RAND()+RAND()+RAND()+RAND()+RAND()+RAND()+RAND()+RAND())-6))-1)+Real_MC_30Y!P$58)</x:f>
        <x:v>783993.3990863601</x:v>
      </x:c>
      <x:c r="Q492" s="50" t="n">
        <x:f>MAX(0,P492*(1+EXP((LN(1+Real_MC_30Y!$J$11)-0.5*Real_MC_30Y!$J$12^2)+Real_MC_30Y!$J$12*((RAND()+RAND()+RAND()+RAND()+RAND()+RAND()+RAND()+RAND()+RAND()+RAND()+RAND()+RAND())-6))-1)+Real_MC_30Y!Q$58)</x:f>
        <x:v>777848.0681893188</x:v>
      </x:c>
      <x:c r="R492" s="50" t="n">
        <x:f>MAX(0,Q492*(1+EXP((LN(1+Real_MC_30Y!$J$11)-0.5*Real_MC_30Y!$J$12^2)+Real_MC_30Y!$J$12*((RAND()+RAND()+RAND()+RAND()+RAND()+RAND()+RAND()+RAND()+RAND()+RAND()+RAND()+RAND())-6))-1)+Real_MC_30Y!R$58)</x:f>
        <x:v>639281.2133526804</x:v>
      </x:c>
      <x:c r="S492" s="50" t="n">
        <x:f>MAX(0,R492*(1+EXP((LN(1+Real_MC_30Y!$J$11)-0.5*Real_MC_30Y!$J$12^2)+Real_MC_30Y!$J$12*((RAND()+RAND()+RAND()+RAND()+RAND()+RAND()+RAND()+RAND()+RAND()+RAND()+RAND()+RAND())-6))-1)+Real_MC_30Y!S$58)</x:f>
        <x:v>585073.8520416913</x:v>
      </x:c>
      <x:c r="T492" s="50" t="n">
        <x:f>MAX(0,S492*(1+EXP((LN(1+Real_MC_30Y!$J$11)-0.5*Real_MC_30Y!$J$12^2)+Real_MC_30Y!$J$12*((RAND()+RAND()+RAND()+RAND()+RAND()+RAND()+RAND()+RAND()+RAND()+RAND()+RAND()+RAND())-6))-1)+Real_MC_30Y!T$58)</x:f>
        <x:v>660610.1327234426</x:v>
      </x:c>
      <x:c r="U492" s="50" t="n">
        <x:f>MAX(0,T492*(1+EXP((LN(1+Real_MC_30Y!$J$11)-0.5*Real_MC_30Y!$J$12^2)+Real_MC_30Y!$J$12*((RAND()+RAND()+RAND()+RAND()+RAND()+RAND()+RAND()+RAND()+RAND()+RAND()+RAND()+RAND())-6))-1)+Real_MC_30Y!U$58)</x:f>
        <x:v>871401.8069994252</x:v>
      </x:c>
      <x:c r="V492" s="50" t="n">
        <x:f>MAX(0,U492*(1+EXP((LN(1+Real_MC_30Y!$J$11)-0.5*Real_MC_30Y!$J$12^2)+Real_MC_30Y!$J$12*((RAND()+RAND()+RAND()+RAND()+RAND()+RAND()+RAND()+RAND()+RAND()+RAND()+RAND()+RAND())-6))-1)+Real_MC_30Y!V$58)</x:f>
        <x:v>878129.853402541</x:v>
      </x:c>
      <x:c r="W492" s="50" t="n">
        <x:f>MAX(0,V492*(1+EXP((LN(1+Real_MC_30Y!$J$11)-0.5*Real_MC_30Y!$J$12^2)+Real_MC_30Y!$J$12*((RAND()+RAND()+RAND()+RAND()+RAND()+RAND()+RAND()+RAND()+RAND()+RAND()+RAND()+RAND())-6))-1)+Real_MC_30Y!W$58)</x:f>
        <x:v>1213104.3538128855</x:v>
      </x:c>
      <x:c r="X492" s="50" t="n">
        <x:f>MAX(0,W492*(1+EXP((LN(1+Real_MC_30Y!$J$11)-0.5*Real_MC_30Y!$J$12^2)+Real_MC_30Y!$J$12*((RAND()+RAND()+RAND()+RAND()+RAND()+RAND()+RAND()+RAND()+RAND()+RAND()+RAND()+RAND())-6))-1)+Real_MC_30Y!X$58)</x:f>
        <x:v>1427462.121936386</x:v>
      </x:c>
      <x:c r="Y492" s="50" t="n">
        <x:f>MAX(0,X492*(1+EXP((LN(1+Real_MC_30Y!$J$11)-0.5*Real_MC_30Y!$J$12^2)+Real_MC_30Y!$J$12*((RAND()+RAND()+RAND()+RAND()+RAND()+RAND()+RAND()+RAND()+RAND()+RAND()+RAND()+RAND())-6))-1)+Real_MC_30Y!Y$58)</x:f>
        <x:v>1281535.221035017</x:v>
      </x:c>
      <x:c r="Z492" s="50" t="n">
        <x:f>MAX(0,Y492*(1+EXP((LN(1+Real_MC_30Y!$J$11)-0.5*Real_MC_30Y!$J$12^2)+Real_MC_30Y!$J$12*((RAND()+RAND()+RAND()+RAND()+RAND()+RAND()+RAND()+RAND()+RAND()+RAND()+RAND()+RAND())-6))-1)+Real_MC_30Y!Z$58)</x:f>
        <x:v>1294178.5365897142</x:v>
      </x:c>
      <x:c r="AA492" s="50" t="n">
        <x:f>MAX(0,Z492*(1+EXP((LN(1+Real_MC_30Y!$J$11)-0.5*Real_MC_30Y!$J$12^2)+Real_MC_30Y!$J$12*((RAND()+RAND()+RAND()+RAND()+RAND()+RAND()+RAND()+RAND()+RAND()+RAND()+RAND()+RAND())-6))-1)+Real_MC_30Y!AA$58)</x:f>
        <x:v>1413504.7373007734</x:v>
      </x:c>
      <x:c r="AB492" s="50" t="n">
        <x:f>MAX(0,AA492*(1+EXP((LN(1+Real_MC_30Y!$J$11)-0.5*Real_MC_30Y!$J$12^2)+Real_MC_30Y!$J$12*((RAND()+RAND()+RAND()+RAND()+RAND()+RAND()+RAND()+RAND()+RAND()+RAND()+RAND()+RAND())-6))-1)+Real_MC_30Y!AB$58)</x:f>
        <x:v>1095046.14135399</x:v>
      </x:c>
      <x:c r="AC492" s="50" t="n">
        <x:f>MAX(0,AB492*(1+EXP((LN(1+Real_MC_30Y!$J$11)-0.5*Real_MC_30Y!$J$12^2)+Real_MC_30Y!$J$12*((RAND()+RAND()+RAND()+RAND()+RAND()+RAND()+RAND()+RAND()+RAND()+RAND()+RAND()+RAND())-6))-1)+Real_MC_30Y!AC$58)</x:f>
        <x:v>1063337.8505621767</x:v>
      </x:c>
      <x:c r="AD492" s="50" t="n">
        <x:f>MAX(0,AC492*(1+EXP((LN(1+Real_MC_30Y!$J$11)-0.5*Real_MC_30Y!$J$12^2)+Real_MC_30Y!$J$12*((RAND()+RAND()+RAND()+RAND()+RAND()+RAND()+RAND()+RAND()+RAND()+RAND()+RAND()+RAND())-6))-1)+Real_MC_30Y!AD$58)</x:f>
        <x:v>1085863.097834656</x:v>
      </x:c>
      <x:c r="AE492" s="50" t="n">
        <x:f>MAX(0,AD492*(1+EXP((LN(1+Real_MC_30Y!$J$11)-0.5*Real_MC_30Y!$J$12^2)+Real_MC_30Y!$J$12*((RAND()+RAND()+RAND()+RAND()+RAND()+RAND()+RAND()+RAND()+RAND()+RAND()+RAND()+RAND())-6))-1)+Real_MC_30Y!AE$58)</x:f>
        <x:v>1407138.87873813</x:v>
      </x:c>
      <x:c r="AF492" s="50" t="n">
        <x:f>MAX(0,AE492*(1+EXP((LN(1+Real_MC_30Y!$J$11)-0.5*Real_MC_30Y!$J$12^2)+Real_MC_30Y!$J$12*((RAND()+RAND()+RAND()+RAND()+RAND()+RAND()+RAND()+RAND()+RAND()+RAND()+RAND()+RAND())-6))-1)+Real_MC_30Y!AF$58)</x:f>
        <x:v>963651.0625798857</x:v>
      </x:c>
    </x:row>
    <x:row r="493">
      <x:c r="A493">
        <x:v>489</x:v>
      </x:c>
      <x:c r="B493" s="50" t="n">
        <x:f>MAX(0,Liquidity_30Y!$C$14+Real_MC_30Y!B$57-Real_MC_30Y!B$56)</x:f>
        <x:v>1029031.25</x:v>
      </x:c>
      <x:c r="C493" s="50" t="n">
        <x:f>MAX(0,B493*(1+EXP((LN(1+Real_MC_30Y!$J$11)-0.5*Real_MC_30Y!$J$12^2)+Real_MC_30Y!$J$12*((RAND()+RAND()+RAND()+RAND()+RAND()+RAND()+RAND()+RAND()+RAND()+RAND()+RAND()+RAND())-6))-1)+Real_MC_30Y!C$58)</x:f>
        <x:v>1432107.6328931865</x:v>
      </x:c>
      <x:c r="D493" s="50" t="n">
        <x:f>MAX(0,C493*(1+EXP((LN(1+Real_MC_30Y!$J$11)-0.5*Real_MC_30Y!$J$12^2)+Real_MC_30Y!$J$12*((RAND()+RAND()+RAND()+RAND()+RAND()+RAND()+RAND()+RAND()+RAND()+RAND()+RAND()+RAND())-6))-1)+Real_MC_30Y!D$58)</x:f>
        <x:v>1252427.899857987</x:v>
      </x:c>
      <x:c r="E493" s="50" t="n">
        <x:f>MAX(0,D493*(1+EXP((LN(1+Real_MC_30Y!$J$11)-0.5*Real_MC_30Y!$J$12^2)+Real_MC_30Y!$J$12*((RAND()+RAND()+RAND()+RAND()+RAND()+RAND()+RAND()+RAND()+RAND()+RAND()+RAND()+RAND())-6))-1)+Real_MC_30Y!E$58)</x:f>
        <x:v>1173260.1082125169</x:v>
      </x:c>
      <x:c r="F493" s="50" t="n">
        <x:f>MAX(0,E493*(1+EXP((LN(1+Real_MC_30Y!$J$11)-0.5*Real_MC_30Y!$J$12^2)+Real_MC_30Y!$J$12*((RAND()+RAND()+RAND()+RAND()+RAND()+RAND()+RAND()+RAND()+RAND()+RAND()+RAND()+RAND())-6))-1)+Real_MC_30Y!F$58)</x:f>
        <x:v>994751.9860472191</x:v>
      </x:c>
      <x:c r="G493" s="50" t="n">
        <x:f>MAX(0,F493*(1+EXP((LN(1+Real_MC_30Y!$J$11)-0.5*Real_MC_30Y!$J$12^2)+Real_MC_30Y!$J$12*((RAND()+RAND()+RAND()+RAND()+RAND()+RAND()+RAND()+RAND()+RAND()+RAND()+RAND()+RAND())-6))-1)+Real_MC_30Y!G$58)</x:f>
        <x:v>1116896.4430528877</x:v>
      </x:c>
      <x:c r="H493" s="50" t="n">
        <x:f>MAX(0,G493*(1+EXP((LN(1+Real_MC_30Y!$J$11)-0.5*Real_MC_30Y!$J$12^2)+Real_MC_30Y!$J$12*((RAND()+RAND()+RAND()+RAND()+RAND()+RAND()+RAND()+RAND()+RAND()+RAND()+RAND()+RAND())-6))-1)+Real_MC_30Y!H$58)</x:f>
        <x:v>1277568.8710251113</x:v>
      </x:c>
      <x:c r="I493" s="50" t="n">
        <x:f>MAX(0,H493*(1+EXP((LN(1+Real_MC_30Y!$J$11)-0.5*Real_MC_30Y!$J$12^2)+Real_MC_30Y!$J$12*((RAND()+RAND()+RAND()+RAND()+RAND()+RAND()+RAND()+RAND()+RAND()+RAND()+RAND()+RAND())-6))-1)+Real_MC_30Y!I$58)</x:f>
        <x:v>1082176.2795314614</x:v>
      </x:c>
      <x:c r="J493" s="50" t="n">
        <x:f>MAX(0,I493*(1+EXP((LN(1+Real_MC_30Y!$J$11)-0.5*Real_MC_30Y!$J$12^2)+Real_MC_30Y!$J$12*((RAND()+RAND()+RAND()+RAND()+RAND()+RAND()+RAND()+RAND()+RAND()+RAND()+RAND()+RAND())-6))-1)+Real_MC_30Y!J$58)</x:f>
        <x:v>1838402.5590931363</x:v>
      </x:c>
      <x:c r="K493" s="50" t="n">
        <x:f>MAX(0,J493*(1+EXP((LN(1+Real_MC_30Y!$J$11)-0.5*Real_MC_30Y!$J$12^2)+Real_MC_30Y!$J$12*((RAND()+RAND()+RAND()+RAND()+RAND()+RAND()+RAND()+RAND()+RAND()+RAND()+RAND()+RAND())-6))-1)+Real_MC_30Y!K$58)</x:f>
        <x:v>1981070.3545956628</x:v>
      </x:c>
      <x:c r="L493" s="50" t="n">
        <x:f>MAX(0,K493*(1+EXP((LN(1+Real_MC_30Y!$J$11)-0.5*Real_MC_30Y!$J$12^2)+Real_MC_30Y!$J$12*((RAND()+RAND()+RAND()+RAND()+RAND()+RAND()+RAND()+RAND()+RAND()+RAND()+RAND()+RAND())-6))-1)+Real_MC_30Y!L$58)</x:f>
        <x:v>2059007.9698781646</x:v>
      </x:c>
      <x:c r="M493" s="50" t="n">
        <x:f>MAX(0,L493*(1+EXP((LN(1+Real_MC_30Y!$J$11)-0.5*Real_MC_30Y!$J$12^2)+Real_MC_30Y!$J$12*((RAND()+RAND()+RAND()+RAND()+RAND()+RAND()+RAND()+RAND()+RAND()+RAND()+RAND()+RAND())-6))-1)+Real_MC_30Y!M$58)</x:f>
        <x:v>2693161.8899886115</x:v>
      </x:c>
      <x:c r="N493" s="50" t="n">
        <x:f>MAX(0,M493*(1+EXP((LN(1+Real_MC_30Y!$J$11)-0.5*Real_MC_30Y!$J$12^2)+Real_MC_30Y!$J$12*((RAND()+RAND()+RAND()+RAND()+RAND()+RAND()+RAND()+RAND()+RAND()+RAND()+RAND()+RAND())-6))-1)+Real_MC_30Y!N$58)</x:f>
        <x:v>3002893.265387586</x:v>
      </x:c>
      <x:c r="O493" s="50" t="n">
        <x:f>MAX(0,N493*(1+EXP((LN(1+Real_MC_30Y!$J$11)-0.5*Real_MC_30Y!$J$12^2)+Real_MC_30Y!$J$12*((RAND()+RAND()+RAND()+RAND()+RAND()+RAND()+RAND()+RAND()+RAND()+RAND()+RAND()+RAND())-6))-1)+Real_MC_30Y!O$58)</x:f>
        <x:v>3991960.796339213</x:v>
      </x:c>
      <x:c r="P493" s="50" t="n">
        <x:f>MAX(0,O493*(1+EXP((LN(1+Real_MC_30Y!$J$11)-0.5*Real_MC_30Y!$J$12^2)+Real_MC_30Y!$J$12*((RAND()+RAND()+RAND()+RAND()+RAND()+RAND()+RAND()+RAND()+RAND()+RAND()+RAND()+RAND())-6))-1)+Real_MC_30Y!P$58)</x:f>
        <x:v>4164809.0281595383</x:v>
      </x:c>
      <x:c r="Q493" s="50" t="n">
        <x:f>MAX(0,P493*(1+EXP((LN(1+Real_MC_30Y!$J$11)-0.5*Real_MC_30Y!$J$12^2)+Real_MC_30Y!$J$12*((RAND()+RAND()+RAND()+RAND()+RAND()+RAND()+RAND()+RAND()+RAND()+RAND()+RAND()+RAND())-6))-1)+Real_MC_30Y!Q$58)</x:f>
        <x:v>6854707.958109972</x:v>
      </x:c>
      <x:c r="R493" s="50" t="n">
        <x:f>MAX(0,Q493*(1+EXP((LN(1+Real_MC_30Y!$J$11)-0.5*Real_MC_30Y!$J$12^2)+Real_MC_30Y!$J$12*((RAND()+RAND()+RAND()+RAND()+RAND()+RAND()+RAND()+RAND()+RAND()+RAND()+RAND()+RAND())-6))-1)+Real_MC_30Y!R$58)</x:f>
        <x:v>6671017.589772663</x:v>
      </x:c>
      <x:c r="S493" s="50" t="n">
        <x:f>MAX(0,R493*(1+EXP((LN(1+Real_MC_30Y!$J$11)-0.5*Real_MC_30Y!$J$12^2)+Real_MC_30Y!$J$12*((RAND()+RAND()+RAND()+RAND()+RAND()+RAND()+RAND()+RAND()+RAND()+RAND()+RAND()+RAND())-6))-1)+Real_MC_30Y!S$58)</x:f>
        <x:v>6951661.508850362</x:v>
      </x:c>
      <x:c r="T493" s="50" t="n">
        <x:f>MAX(0,S493*(1+EXP((LN(1+Real_MC_30Y!$J$11)-0.5*Real_MC_30Y!$J$12^2)+Real_MC_30Y!$J$12*((RAND()+RAND()+RAND()+RAND()+RAND()+RAND()+RAND()+RAND()+RAND()+RAND()+RAND()+RAND())-6))-1)+Real_MC_30Y!T$58)</x:f>
        <x:v>7983411.828954026</x:v>
      </x:c>
      <x:c r="U493" s="50" t="n">
        <x:f>MAX(0,T493*(1+EXP((LN(1+Real_MC_30Y!$J$11)-0.5*Real_MC_30Y!$J$12^2)+Real_MC_30Y!$J$12*((RAND()+RAND()+RAND()+RAND()+RAND()+RAND()+RAND()+RAND()+RAND()+RAND()+RAND()+RAND())-6))-1)+Real_MC_30Y!U$58)</x:f>
        <x:v>7910900.999991342</x:v>
      </x:c>
      <x:c r="V493" s="50" t="n">
        <x:f>MAX(0,U493*(1+EXP((LN(1+Real_MC_30Y!$J$11)-0.5*Real_MC_30Y!$J$12^2)+Real_MC_30Y!$J$12*((RAND()+RAND()+RAND()+RAND()+RAND()+RAND()+RAND()+RAND()+RAND()+RAND()+RAND()+RAND())-6))-1)+Real_MC_30Y!V$58)</x:f>
        <x:v>7487037.940194155</x:v>
      </x:c>
      <x:c r="W493" s="50" t="n">
        <x:f>MAX(0,V493*(1+EXP((LN(1+Real_MC_30Y!$J$11)-0.5*Real_MC_30Y!$J$12^2)+Real_MC_30Y!$J$12*((RAND()+RAND()+RAND()+RAND()+RAND()+RAND()+RAND()+RAND()+RAND()+RAND()+RAND()+RAND())-6))-1)+Real_MC_30Y!W$58)</x:f>
        <x:v>7837833.1136897355</x:v>
      </x:c>
      <x:c r="X493" s="50" t="n">
        <x:f>MAX(0,W493*(1+EXP((LN(1+Real_MC_30Y!$J$11)-0.5*Real_MC_30Y!$J$12^2)+Real_MC_30Y!$J$12*((RAND()+RAND()+RAND()+RAND()+RAND()+RAND()+RAND()+RAND()+RAND()+RAND()+RAND()+RAND())-6))-1)+Real_MC_30Y!X$58)</x:f>
        <x:v>10203859.43262379</x:v>
      </x:c>
      <x:c r="Y493" s="50" t="n">
        <x:f>MAX(0,X493*(1+EXP((LN(1+Real_MC_30Y!$J$11)-0.5*Real_MC_30Y!$J$12^2)+Real_MC_30Y!$J$12*((RAND()+RAND()+RAND()+RAND()+RAND()+RAND()+RAND()+RAND()+RAND()+RAND()+RAND()+RAND())-6))-1)+Real_MC_30Y!Y$58)</x:f>
        <x:v>9406928.801364155</x:v>
      </x:c>
      <x:c r="Z493" s="50" t="n">
        <x:f>MAX(0,Y493*(1+EXP((LN(1+Real_MC_30Y!$J$11)-0.5*Real_MC_30Y!$J$12^2)+Real_MC_30Y!$J$12*((RAND()+RAND()+RAND()+RAND()+RAND()+RAND()+RAND()+RAND()+RAND()+RAND()+RAND()+RAND())-6))-1)+Real_MC_30Y!Z$58)</x:f>
        <x:v>12513009.94434316</x:v>
      </x:c>
      <x:c r="AA493" s="50" t="n">
        <x:f>MAX(0,Z493*(1+EXP((LN(1+Real_MC_30Y!$J$11)-0.5*Real_MC_30Y!$J$12^2)+Real_MC_30Y!$J$12*((RAND()+RAND()+RAND()+RAND()+RAND()+RAND()+RAND()+RAND()+RAND()+RAND()+RAND()+RAND())-6))-1)+Real_MC_30Y!AA$58)</x:f>
        <x:v>16557676.243095309</x:v>
      </x:c>
      <x:c r="AB493" s="50" t="n">
        <x:f>MAX(0,AA493*(1+EXP((LN(1+Real_MC_30Y!$J$11)-0.5*Real_MC_30Y!$J$12^2)+Real_MC_30Y!$J$12*((RAND()+RAND()+RAND()+RAND()+RAND()+RAND()+RAND()+RAND()+RAND()+RAND()+RAND()+RAND())-6))-1)+Real_MC_30Y!AB$58)</x:f>
        <x:v>15968453.720601592</x:v>
      </x:c>
      <x:c r="AC493" s="50" t="n">
        <x:f>MAX(0,AB493*(1+EXP((LN(1+Real_MC_30Y!$J$11)-0.5*Real_MC_30Y!$J$12^2)+Real_MC_30Y!$J$12*((RAND()+RAND()+RAND()+RAND()+RAND()+RAND()+RAND()+RAND()+RAND()+RAND()+RAND()+RAND())-6))-1)+Real_MC_30Y!AC$58)</x:f>
        <x:v>17775055.510723952</x:v>
      </x:c>
      <x:c r="AD493" s="50" t="n">
        <x:f>MAX(0,AC493*(1+EXP((LN(1+Real_MC_30Y!$J$11)-0.5*Real_MC_30Y!$J$12^2)+Real_MC_30Y!$J$12*((RAND()+RAND()+RAND()+RAND()+RAND()+RAND()+RAND()+RAND()+RAND()+RAND()+RAND()+RAND())-6))-1)+Real_MC_30Y!AD$58)</x:f>
        <x:v>13894196.023148537</x:v>
      </x:c>
      <x:c r="AE493" s="50" t="n">
        <x:f>MAX(0,AD493*(1+EXP((LN(1+Real_MC_30Y!$J$11)-0.5*Real_MC_30Y!$J$12^2)+Real_MC_30Y!$J$12*((RAND()+RAND()+RAND()+RAND()+RAND()+RAND()+RAND()+RAND()+RAND()+RAND()+RAND()+RAND())-6))-1)+Real_MC_30Y!AE$58)</x:f>
        <x:v>14738368.646568777</x:v>
      </x:c>
      <x:c r="AF493" s="50" t="n">
        <x:f>MAX(0,AE493*(1+EXP((LN(1+Real_MC_30Y!$J$11)-0.5*Real_MC_30Y!$J$12^2)+Real_MC_30Y!$J$12*((RAND()+RAND()+RAND()+RAND()+RAND()+RAND()+RAND()+RAND()+RAND()+RAND()+RAND()+RAND())-6))-1)+Real_MC_30Y!AF$58)</x:f>
        <x:v>19261241.46572891</x:v>
      </x:c>
    </x:row>
    <x:row r="494">
      <x:c r="A494">
        <x:v>490</x:v>
      </x:c>
      <x:c r="B494" s="50" t="n">
        <x:f>MAX(0,Liquidity_30Y!$C$14+Real_MC_30Y!B$57-Real_MC_30Y!B$56)</x:f>
        <x:v>1029031.25</x:v>
      </x:c>
      <x:c r="C494" s="50" t="n">
        <x:f>MAX(0,B494*(1+EXP((LN(1+Real_MC_30Y!$J$11)-0.5*Real_MC_30Y!$J$12^2)+Real_MC_30Y!$J$12*((RAND()+RAND()+RAND()+RAND()+RAND()+RAND()+RAND()+RAND()+RAND()+RAND()+RAND()+RAND())-6))-1)+Real_MC_30Y!C$58)</x:f>
        <x:v>1509685.2315319362</x:v>
      </x:c>
      <x:c r="D494" s="50" t="n">
        <x:f>MAX(0,C494*(1+EXP((LN(1+Real_MC_30Y!$J$11)-0.5*Real_MC_30Y!$J$12^2)+Real_MC_30Y!$J$12*((RAND()+RAND()+RAND()+RAND()+RAND()+RAND()+RAND()+RAND()+RAND()+RAND()+RAND()+RAND())-6))-1)+Real_MC_30Y!D$58)</x:f>
        <x:v>1884368.1989799752</x:v>
      </x:c>
      <x:c r="E494" s="50" t="n">
        <x:f>MAX(0,D494*(1+EXP((LN(1+Real_MC_30Y!$J$11)-0.5*Real_MC_30Y!$J$12^2)+Real_MC_30Y!$J$12*((RAND()+RAND()+RAND()+RAND()+RAND()+RAND()+RAND()+RAND()+RAND()+RAND()+RAND()+RAND())-6))-1)+Real_MC_30Y!E$58)</x:f>
        <x:v>2356447.769095153</x:v>
      </x:c>
      <x:c r="F494" s="50" t="n">
        <x:f>MAX(0,E494*(1+EXP((LN(1+Real_MC_30Y!$J$11)-0.5*Real_MC_30Y!$J$12^2)+Real_MC_30Y!$J$12*((RAND()+RAND()+RAND()+RAND()+RAND()+RAND()+RAND()+RAND()+RAND()+RAND()+RAND()+RAND())-6))-1)+Real_MC_30Y!F$58)</x:f>
        <x:v>2598223.748333987</x:v>
      </x:c>
      <x:c r="G494" s="50" t="n">
        <x:f>MAX(0,F494*(1+EXP((LN(1+Real_MC_30Y!$J$11)-0.5*Real_MC_30Y!$J$12^2)+Real_MC_30Y!$J$12*((RAND()+RAND()+RAND()+RAND()+RAND()+RAND()+RAND()+RAND()+RAND()+RAND()+RAND()+RAND())-6))-1)+Real_MC_30Y!G$58)</x:f>
        <x:v>2890723.768390714</x:v>
      </x:c>
      <x:c r="H494" s="50" t="n">
        <x:f>MAX(0,G494*(1+EXP((LN(1+Real_MC_30Y!$J$11)-0.5*Real_MC_30Y!$J$12^2)+Real_MC_30Y!$J$12*((RAND()+RAND()+RAND()+RAND()+RAND()+RAND()+RAND()+RAND()+RAND()+RAND()+RAND()+RAND())-6))-1)+Real_MC_30Y!H$58)</x:f>
        <x:v>3848195.7419012175</x:v>
      </x:c>
      <x:c r="I494" s="50" t="n">
        <x:f>MAX(0,H494*(1+EXP((LN(1+Real_MC_30Y!$J$11)-0.5*Real_MC_30Y!$J$12^2)+Real_MC_30Y!$J$12*((RAND()+RAND()+RAND()+RAND()+RAND()+RAND()+RAND()+RAND()+RAND()+RAND()+RAND()+RAND())-6))-1)+Real_MC_30Y!I$58)</x:f>
        <x:v>3710095.8709780793</x:v>
      </x:c>
      <x:c r="J494" s="50" t="n">
        <x:f>MAX(0,I494*(1+EXP((LN(1+Real_MC_30Y!$J$11)-0.5*Real_MC_30Y!$J$12^2)+Real_MC_30Y!$J$12*((RAND()+RAND()+RAND()+RAND()+RAND()+RAND()+RAND()+RAND()+RAND()+RAND()+RAND()+RAND())-6))-1)+Real_MC_30Y!J$58)</x:f>
        <x:v>4048729.1627096166</x:v>
      </x:c>
      <x:c r="K494" s="50" t="n">
        <x:f>MAX(0,J494*(1+EXP((LN(1+Real_MC_30Y!$J$11)-0.5*Real_MC_30Y!$J$12^2)+Real_MC_30Y!$J$12*((RAND()+RAND()+RAND()+RAND()+RAND()+RAND()+RAND()+RAND()+RAND()+RAND()+RAND()+RAND())-6))-1)+Real_MC_30Y!K$58)</x:f>
        <x:v>3498066.1424302384</x:v>
      </x:c>
      <x:c r="L494" s="50" t="n">
        <x:f>MAX(0,K494*(1+EXP((LN(1+Real_MC_30Y!$J$11)-0.5*Real_MC_30Y!$J$12^2)+Real_MC_30Y!$J$12*((RAND()+RAND()+RAND()+RAND()+RAND()+RAND()+RAND()+RAND()+RAND()+RAND()+RAND()+RAND())-6))-1)+Real_MC_30Y!L$58)</x:f>
        <x:v>3225224.595634154</x:v>
      </x:c>
      <x:c r="M494" s="50" t="n">
        <x:f>MAX(0,L494*(1+EXP((LN(1+Real_MC_30Y!$J$11)-0.5*Real_MC_30Y!$J$12^2)+Real_MC_30Y!$J$12*((RAND()+RAND()+RAND()+RAND()+RAND()+RAND()+RAND()+RAND()+RAND()+RAND()+RAND()+RAND())-6))-1)+Real_MC_30Y!M$58)</x:f>
        <x:v>3198004.770004741</x:v>
      </x:c>
      <x:c r="N494" s="50" t="n">
        <x:f>MAX(0,M494*(1+EXP((LN(1+Real_MC_30Y!$J$11)-0.5*Real_MC_30Y!$J$12^2)+Real_MC_30Y!$J$12*((RAND()+RAND()+RAND()+RAND()+RAND()+RAND()+RAND()+RAND()+RAND()+RAND()+RAND()+RAND())-6))-1)+Real_MC_30Y!N$58)</x:f>
        <x:v>3413750.1342376606</x:v>
      </x:c>
      <x:c r="O494" s="50" t="n">
        <x:f>MAX(0,N494*(1+EXP((LN(1+Real_MC_30Y!$J$11)-0.5*Real_MC_30Y!$J$12^2)+Real_MC_30Y!$J$12*((RAND()+RAND()+RAND()+RAND()+RAND()+RAND()+RAND()+RAND()+RAND()+RAND()+RAND()+RAND())-6))-1)+Real_MC_30Y!O$58)</x:f>
        <x:v>4160276.426152793</x:v>
      </x:c>
      <x:c r="P494" s="50" t="n">
        <x:f>MAX(0,O494*(1+EXP((LN(1+Real_MC_30Y!$J$11)-0.5*Real_MC_30Y!$J$12^2)+Real_MC_30Y!$J$12*((RAND()+RAND()+RAND()+RAND()+RAND()+RAND()+RAND()+RAND()+RAND()+RAND()+RAND()+RAND())-6))-1)+Real_MC_30Y!P$58)</x:f>
        <x:v>4838701.522910142</x:v>
      </x:c>
      <x:c r="Q494" s="50" t="n">
        <x:f>MAX(0,P494*(1+EXP((LN(1+Real_MC_30Y!$J$11)-0.5*Real_MC_30Y!$J$12^2)+Real_MC_30Y!$J$12*((RAND()+RAND()+RAND()+RAND()+RAND()+RAND()+RAND()+RAND()+RAND()+RAND()+RAND()+RAND())-6))-1)+Real_MC_30Y!Q$58)</x:f>
        <x:v>6008882.734299175</x:v>
      </x:c>
      <x:c r="R494" s="50" t="n">
        <x:f>MAX(0,Q494*(1+EXP((LN(1+Real_MC_30Y!$J$11)-0.5*Real_MC_30Y!$J$12^2)+Real_MC_30Y!$J$12*((RAND()+RAND()+RAND()+RAND()+RAND()+RAND()+RAND()+RAND()+RAND()+RAND()+RAND()+RAND())-6))-1)+Real_MC_30Y!R$58)</x:f>
        <x:v>6796245.8489733515</x:v>
      </x:c>
      <x:c r="S494" s="50" t="n">
        <x:f>MAX(0,R494*(1+EXP((LN(1+Real_MC_30Y!$J$11)-0.5*Real_MC_30Y!$J$12^2)+Real_MC_30Y!$J$12*((RAND()+RAND()+RAND()+RAND()+RAND()+RAND()+RAND()+RAND()+RAND()+RAND()+RAND()+RAND())-6))-1)+Real_MC_30Y!S$58)</x:f>
        <x:v>7757313.8151089195</x:v>
      </x:c>
      <x:c r="T494" s="50" t="n">
        <x:f>MAX(0,S494*(1+EXP((LN(1+Real_MC_30Y!$J$11)-0.5*Real_MC_30Y!$J$12^2)+Real_MC_30Y!$J$12*((RAND()+RAND()+RAND()+RAND()+RAND()+RAND()+RAND()+RAND()+RAND()+RAND()+RAND()+RAND())-6))-1)+Real_MC_30Y!T$58)</x:f>
        <x:v>12278778.37210932</x:v>
      </x:c>
      <x:c r="U494" s="50" t="n">
        <x:f>MAX(0,T494*(1+EXP((LN(1+Real_MC_30Y!$J$11)-0.5*Real_MC_30Y!$J$12^2)+Real_MC_30Y!$J$12*((RAND()+RAND()+RAND()+RAND()+RAND()+RAND()+RAND()+RAND()+RAND()+RAND()+RAND()+RAND())-6))-1)+Real_MC_30Y!U$58)</x:f>
        <x:v>9729647.67582005</x:v>
      </x:c>
      <x:c r="V494" s="50" t="n">
        <x:f>MAX(0,U494*(1+EXP((LN(1+Real_MC_30Y!$J$11)-0.5*Real_MC_30Y!$J$12^2)+Real_MC_30Y!$J$12*((RAND()+RAND()+RAND()+RAND()+RAND()+RAND()+RAND()+RAND()+RAND()+RAND()+RAND()+RAND())-6))-1)+Real_MC_30Y!V$58)</x:f>
        <x:v>10937670.567332074</x:v>
      </x:c>
      <x:c r="W494" s="50" t="n">
        <x:f>MAX(0,V494*(1+EXP((LN(1+Real_MC_30Y!$J$11)-0.5*Real_MC_30Y!$J$12^2)+Real_MC_30Y!$J$12*((RAND()+RAND()+RAND()+RAND()+RAND()+RAND()+RAND()+RAND()+RAND()+RAND()+RAND()+RAND())-6))-1)+Real_MC_30Y!W$58)</x:f>
        <x:v>16015421.264875472</x:v>
      </x:c>
      <x:c r="X494" s="50" t="n">
        <x:f>MAX(0,W494*(1+EXP((LN(1+Real_MC_30Y!$J$11)-0.5*Real_MC_30Y!$J$12^2)+Real_MC_30Y!$J$12*((RAND()+RAND()+RAND()+RAND()+RAND()+RAND()+RAND()+RAND()+RAND()+RAND()+RAND()+RAND())-6))-1)+Real_MC_30Y!X$58)</x:f>
        <x:v>18824162.31476</x:v>
      </x:c>
      <x:c r="Y494" s="50" t="n">
        <x:f>MAX(0,X494*(1+EXP((LN(1+Real_MC_30Y!$J$11)-0.5*Real_MC_30Y!$J$12^2)+Real_MC_30Y!$J$12*((RAND()+RAND()+RAND()+RAND()+RAND()+RAND()+RAND()+RAND()+RAND()+RAND()+RAND()+RAND())-6))-1)+Real_MC_30Y!Y$58)</x:f>
        <x:v>18327115.952729665</x:v>
      </x:c>
      <x:c r="Z494" s="50" t="n">
        <x:f>MAX(0,Y494*(1+EXP((LN(1+Real_MC_30Y!$J$11)-0.5*Real_MC_30Y!$J$12^2)+Real_MC_30Y!$J$12*((RAND()+RAND()+RAND()+RAND()+RAND()+RAND()+RAND()+RAND()+RAND()+RAND()+RAND()+RAND())-6))-1)+Real_MC_30Y!Z$58)</x:f>
        <x:v>20096422.756954104</x:v>
      </x:c>
      <x:c r="AA494" s="50" t="n">
        <x:f>MAX(0,Z494*(1+EXP((LN(1+Real_MC_30Y!$J$11)-0.5*Real_MC_30Y!$J$12^2)+Real_MC_30Y!$J$12*((RAND()+RAND()+RAND()+RAND()+RAND()+RAND()+RAND()+RAND()+RAND()+RAND()+RAND()+RAND())-6))-1)+Real_MC_30Y!AA$58)</x:f>
        <x:v>19406873.55888547</x:v>
      </x:c>
      <x:c r="AB494" s="50" t="n">
        <x:f>MAX(0,AA494*(1+EXP((LN(1+Real_MC_30Y!$J$11)-0.5*Real_MC_30Y!$J$12^2)+Real_MC_30Y!$J$12*((RAND()+RAND()+RAND()+RAND()+RAND()+RAND()+RAND()+RAND()+RAND()+RAND()+RAND()+RAND())-6))-1)+Real_MC_30Y!AB$58)</x:f>
        <x:v>18335847.904117264</x:v>
      </x:c>
      <x:c r="AC494" s="50" t="n">
        <x:f>MAX(0,AB494*(1+EXP((LN(1+Real_MC_30Y!$J$11)-0.5*Real_MC_30Y!$J$12^2)+Real_MC_30Y!$J$12*((RAND()+RAND()+RAND()+RAND()+RAND()+RAND()+RAND()+RAND()+RAND()+RAND()+RAND()+RAND())-6))-1)+Real_MC_30Y!AC$58)</x:f>
        <x:v>21937217.362406425</x:v>
      </x:c>
      <x:c r="AD494" s="50" t="n">
        <x:f>MAX(0,AC494*(1+EXP((LN(1+Real_MC_30Y!$J$11)-0.5*Real_MC_30Y!$J$12^2)+Real_MC_30Y!$J$12*((RAND()+RAND()+RAND()+RAND()+RAND()+RAND()+RAND()+RAND()+RAND()+RAND()+RAND()+RAND())-6))-1)+Real_MC_30Y!AD$58)</x:f>
        <x:v>25102507.908692844</x:v>
      </x:c>
      <x:c r="AE494" s="50" t="n">
        <x:f>MAX(0,AD494*(1+EXP((LN(1+Real_MC_30Y!$J$11)-0.5*Real_MC_30Y!$J$12^2)+Real_MC_30Y!$J$12*((RAND()+RAND()+RAND()+RAND()+RAND()+RAND()+RAND()+RAND()+RAND()+RAND()+RAND()+RAND())-6))-1)+Real_MC_30Y!AE$58)</x:f>
        <x:v>25827357.923079636</x:v>
      </x:c>
      <x:c r="AF494" s="50" t="n">
        <x:f>MAX(0,AE494*(1+EXP((LN(1+Real_MC_30Y!$J$11)-0.5*Real_MC_30Y!$J$12^2)+Real_MC_30Y!$J$12*((RAND()+RAND()+RAND()+RAND()+RAND()+RAND()+RAND()+RAND()+RAND()+RAND()+RAND()+RAND())-6))-1)+Real_MC_30Y!AF$58)</x:f>
        <x:v>35015770.24746067</x:v>
      </x:c>
    </x:row>
    <x:row r="495">
      <x:c r="A495">
        <x:v>491</x:v>
      </x:c>
      <x:c r="B495" s="50" t="n">
        <x:f>MAX(0,Liquidity_30Y!$C$14+Real_MC_30Y!B$57-Real_MC_30Y!B$56)</x:f>
        <x:v>1029031.25</x:v>
      </x:c>
      <x:c r="C495" s="50" t="n">
        <x:f>MAX(0,B495*(1+EXP((LN(1+Real_MC_30Y!$J$11)-0.5*Real_MC_30Y!$J$12^2)+Real_MC_30Y!$J$12*((RAND()+RAND()+RAND()+RAND()+RAND()+RAND()+RAND()+RAND()+RAND()+RAND()+RAND()+RAND())-6))-1)+Real_MC_30Y!C$58)</x:f>
        <x:v>1118165.3116779337</x:v>
      </x:c>
      <x:c r="D495" s="50" t="n">
        <x:f>MAX(0,C495*(1+EXP((LN(1+Real_MC_30Y!$J$11)-0.5*Real_MC_30Y!$J$12^2)+Real_MC_30Y!$J$12*((RAND()+RAND()+RAND()+RAND()+RAND()+RAND()+RAND()+RAND()+RAND()+RAND()+RAND()+RAND())-6))-1)+Real_MC_30Y!D$58)</x:f>
        <x:v>1055048.5877396197</x:v>
      </x:c>
      <x:c r="E495" s="50" t="n">
        <x:f>MAX(0,D495*(1+EXP((LN(1+Real_MC_30Y!$J$11)-0.5*Real_MC_30Y!$J$12^2)+Real_MC_30Y!$J$12*((RAND()+RAND()+RAND()+RAND()+RAND()+RAND()+RAND()+RAND()+RAND()+RAND()+RAND()+RAND())-6))-1)+Real_MC_30Y!E$58)</x:f>
        <x:v>976867.0696508406</x:v>
      </x:c>
      <x:c r="F495" s="50" t="n">
        <x:f>MAX(0,E495*(1+EXP((LN(1+Real_MC_30Y!$J$11)-0.5*Real_MC_30Y!$J$12^2)+Real_MC_30Y!$J$12*((RAND()+RAND()+RAND()+RAND()+RAND()+RAND()+RAND()+RAND()+RAND()+RAND()+RAND()+RAND())-6))-1)+Real_MC_30Y!F$58)</x:f>
        <x:v>1260090.5552874256</x:v>
      </x:c>
      <x:c r="G495" s="50" t="n">
        <x:f>MAX(0,F495*(1+EXP((LN(1+Real_MC_30Y!$J$11)-0.5*Real_MC_30Y!$J$12^2)+Real_MC_30Y!$J$12*((RAND()+RAND()+RAND()+RAND()+RAND()+RAND()+RAND()+RAND()+RAND()+RAND()+RAND()+RAND())-6))-1)+Real_MC_30Y!G$58)</x:f>
        <x:v>1114850.6310330022</x:v>
      </x:c>
      <x:c r="H495" s="50" t="n">
        <x:f>MAX(0,G495*(1+EXP((LN(1+Real_MC_30Y!$J$11)-0.5*Real_MC_30Y!$J$12^2)+Real_MC_30Y!$J$12*((RAND()+RAND()+RAND()+RAND()+RAND()+RAND()+RAND()+RAND()+RAND()+RAND()+RAND()+RAND())-6))-1)+Real_MC_30Y!H$58)</x:f>
        <x:v>1184547.0337322592</x:v>
      </x:c>
      <x:c r="I495" s="50" t="n">
        <x:f>MAX(0,H495*(1+EXP((LN(1+Real_MC_30Y!$J$11)-0.5*Real_MC_30Y!$J$12^2)+Real_MC_30Y!$J$12*((RAND()+RAND()+RAND()+RAND()+RAND()+RAND()+RAND()+RAND()+RAND()+RAND()+RAND()+RAND())-6))-1)+Real_MC_30Y!I$58)</x:f>
        <x:v>1261928.1269147785</x:v>
      </x:c>
      <x:c r="J495" s="50" t="n">
        <x:f>MAX(0,I495*(1+EXP((LN(1+Real_MC_30Y!$J$11)-0.5*Real_MC_30Y!$J$12^2)+Real_MC_30Y!$J$12*((RAND()+RAND()+RAND()+RAND()+RAND()+RAND()+RAND()+RAND()+RAND()+RAND()+RAND()+RAND())-6))-1)+Real_MC_30Y!J$58)</x:f>
        <x:v>1571466.1601166544</x:v>
      </x:c>
      <x:c r="K495" s="50" t="n">
        <x:f>MAX(0,J495*(1+EXP((LN(1+Real_MC_30Y!$J$11)-0.5*Real_MC_30Y!$J$12^2)+Real_MC_30Y!$J$12*((RAND()+RAND()+RAND()+RAND()+RAND()+RAND()+RAND()+RAND()+RAND()+RAND()+RAND()+RAND())-6))-1)+Real_MC_30Y!K$58)</x:f>
        <x:v>1596885.2962386545</x:v>
      </x:c>
      <x:c r="L495" s="50" t="n">
        <x:f>MAX(0,K495*(1+EXP((LN(1+Real_MC_30Y!$J$11)-0.5*Real_MC_30Y!$J$12^2)+Real_MC_30Y!$J$12*((RAND()+RAND()+RAND()+RAND()+RAND()+RAND()+RAND()+RAND()+RAND()+RAND()+RAND()+RAND())-6))-1)+Real_MC_30Y!L$58)</x:f>
        <x:v>1783159.1578081446</x:v>
      </x:c>
      <x:c r="M495" s="50" t="n">
        <x:f>MAX(0,L495*(1+EXP((LN(1+Real_MC_30Y!$J$11)-0.5*Real_MC_30Y!$J$12^2)+Real_MC_30Y!$J$12*((RAND()+RAND()+RAND()+RAND()+RAND()+RAND()+RAND()+RAND()+RAND()+RAND()+RAND()+RAND())-6))-1)+Real_MC_30Y!M$58)</x:f>
        <x:v>1960085.9393895436</x:v>
      </x:c>
      <x:c r="N495" s="50" t="n">
        <x:f>MAX(0,M495*(1+EXP((LN(1+Real_MC_30Y!$J$11)-0.5*Real_MC_30Y!$J$12^2)+Real_MC_30Y!$J$12*((RAND()+RAND()+RAND()+RAND()+RAND()+RAND()+RAND()+RAND()+RAND()+RAND()+RAND()+RAND())-6))-1)+Real_MC_30Y!N$58)</x:f>
        <x:v>2256020.1385471127</x:v>
      </x:c>
      <x:c r="O495" s="50" t="n">
        <x:f>MAX(0,N495*(1+EXP((LN(1+Real_MC_30Y!$J$11)-0.5*Real_MC_30Y!$J$12^2)+Real_MC_30Y!$J$12*((RAND()+RAND()+RAND()+RAND()+RAND()+RAND()+RAND()+RAND()+RAND()+RAND()+RAND()+RAND())-6))-1)+Real_MC_30Y!O$58)</x:f>
        <x:v>2768517.8620770713</x:v>
      </x:c>
      <x:c r="P495" s="50" t="n">
        <x:f>MAX(0,O495*(1+EXP((LN(1+Real_MC_30Y!$J$11)-0.5*Real_MC_30Y!$J$12^2)+Real_MC_30Y!$J$12*((RAND()+RAND()+RAND()+RAND()+RAND()+RAND()+RAND()+RAND()+RAND()+RAND()+RAND()+RAND())-6))-1)+Real_MC_30Y!P$58)</x:f>
        <x:v>3031711.358817422</x:v>
      </x:c>
      <x:c r="Q495" s="50" t="n">
        <x:f>MAX(0,P495*(1+EXP((LN(1+Real_MC_30Y!$J$11)-0.5*Real_MC_30Y!$J$12^2)+Real_MC_30Y!$J$12*((RAND()+RAND()+RAND()+RAND()+RAND()+RAND()+RAND()+RAND()+RAND()+RAND()+RAND()+RAND())-6))-1)+Real_MC_30Y!Q$58)</x:f>
        <x:v>2765919.156410045</x:v>
      </x:c>
      <x:c r="R495" s="50" t="n">
        <x:f>MAX(0,Q495*(1+EXP((LN(1+Real_MC_30Y!$J$11)-0.5*Real_MC_30Y!$J$12^2)+Real_MC_30Y!$J$12*((RAND()+RAND()+RAND()+RAND()+RAND()+RAND()+RAND()+RAND()+RAND()+RAND()+RAND()+RAND())-6))-1)+Real_MC_30Y!R$58)</x:f>
        <x:v>2577850.015565138</x:v>
      </x:c>
      <x:c r="S495" s="50" t="n">
        <x:f>MAX(0,R495*(1+EXP((LN(1+Real_MC_30Y!$J$11)-0.5*Real_MC_30Y!$J$12^2)+Real_MC_30Y!$J$12*((RAND()+RAND()+RAND()+RAND()+RAND()+RAND()+RAND()+RAND()+RAND()+RAND()+RAND()+RAND())-6))-1)+Real_MC_30Y!S$58)</x:f>
        <x:v>3410255.38188394</x:v>
      </x:c>
      <x:c r="T495" s="50" t="n">
        <x:f>MAX(0,S495*(1+EXP((LN(1+Real_MC_30Y!$J$11)-0.5*Real_MC_30Y!$J$12^2)+Real_MC_30Y!$J$12*((RAND()+RAND()+RAND()+RAND()+RAND()+RAND()+RAND()+RAND()+RAND()+RAND()+RAND()+RAND())-6))-1)+Real_MC_30Y!T$58)</x:f>
        <x:v>3244227.316363241</x:v>
      </x:c>
      <x:c r="U495" s="50" t="n">
        <x:f>MAX(0,T495*(1+EXP((LN(1+Real_MC_30Y!$J$11)-0.5*Real_MC_30Y!$J$12^2)+Real_MC_30Y!$J$12*((RAND()+RAND()+RAND()+RAND()+RAND()+RAND()+RAND()+RAND()+RAND()+RAND()+RAND()+RAND())-6))-1)+Real_MC_30Y!U$58)</x:f>
        <x:v>3511445.0651203296</x:v>
      </x:c>
      <x:c r="V495" s="50" t="n">
        <x:f>MAX(0,U495*(1+EXP((LN(1+Real_MC_30Y!$J$11)-0.5*Real_MC_30Y!$J$12^2)+Real_MC_30Y!$J$12*((RAND()+RAND()+RAND()+RAND()+RAND()+RAND()+RAND()+RAND()+RAND()+RAND()+RAND()+RAND())-6))-1)+Real_MC_30Y!V$58)</x:f>
        <x:v>4019705.4668482495</x:v>
      </x:c>
      <x:c r="W495" s="50" t="n">
        <x:f>MAX(0,V495*(1+EXP((LN(1+Real_MC_30Y!$J$11)-0.5*Real_MC_30Y!$J$12^2)+Real_MC_30Y!$J$12*((RAND()+RAND()+RAND()+RAND()+RAND()+RAND()+RAND()+RAND()+RAND()+RAND()+RAND()+RAND())-6))-1)+Real_MC_30Y!W$58)</x:f>
        <x:v>3682076.3185741836</x:v>
      </x:c>
      <x:c r="X495" s="50" t="n">
        <x:f>MAX(0,W495*(1+EXP((LN(1+Real_MC_30Y!$J$11)-0.5*Real_MC_30Y!$J$12^2)+Real_MC_30Y!$J$12*((RAND()+RAND()+RAND()+RAND()+RAND()+RAND()+RAND()+RAND()+RAND()+RAND()+RAND()+RAND())-6))-1)+Real_MC_30Y!X$58)</x:f>
        <x:v>4818823.556033032</x:v>
      </x:c>
      <x:c r="Y495" s="50" t="n">
        <x:f>MAX(0,X495*(1+EXP((LN(1+Real_MC_30Y!$J$11)-0.5*Real_MC_30Y!$J$12^2)+Real_MC_30Y!$J$12*((RAND()+RAND()+RAND()+RAND()+RAND()+RAND()+RAND()+RAND()+RAND()+RAND()+RAND()+RAND())-6))-1)+Real_MC_30Y!Y$58)</x:f>
        <x:v>5362010.992382102</x:v>
      </x:c>
      <x:c r="Z495" s="50" t="n">
        <x:f>MAX(0,Y495*(1+EXP((LN(1+Real_MC_30Y!$J$11)-0.5*Real_MC_30Y!$J$12^2)+Real_MC_30Y!$J$12*((RAND()+RAND()+RAND()+RAND()+RAND()+RAND()+RAND()+RAND()+RAND()+RAND()+RAND()+RAND())-6))-1)+Real_MC_30Y!Z$58)</x:f>
        <x:v>6056774.8598218635</x:v>
      </x:c>
      <x:c r="AA495" s="50" t="n">
        <x:f>MAX(0,Z495*(1+EXP((LN(1+Real_MC_30Y!$J$11)-0.5*Real_MC_30Y!$J$12^2)+Real_MC_30Y!$J$12*((RAND()+RAND()+RAND()+RAND()+RAND()+RAND()+RAND()+RAND()+RAND()+RAND()+RAND()+RAND())-6))-1)+Real_MC_30Y!AA$58)</x:f>
        <x:v>6955910.013954224</x:v>
      </x:c>
      <x:c r="AB495" s="50" t="n">
        <x:f>MAX(0,AA495*(1+EXP((LN(1+Real_MC_30Y!$J$11)-0.5*Real_MC_30Y!$J$12^2)+Real_MC_30Y!$J$12*((RAND()+RAND()+RAND()+RAND()+RAND()+RAND()+RAND()+RAND()+RAND()+RAND()+RAND()+RAND())-6))-1)+Real_MC_30Y!AB$58)</x:f>
        <x:v>7097647.014385897</x:v>
      </x:c>
      <x:c r="AC495" s="50" t="n">
        <x:f>MAX(0,AB495*(1+EXP((LN(1+Real_MC_30Y!$J$11)-0.5*Real_MC_30Y!$J$12^2)+Real_MC_30Y!$J$12*((RAND()+RAND()+RAND()+RAND()+RAND()+RAND()+RAND()+RAND()+RAND()+RAND()+RAND()+RAND())-6))-1)+Real_MC_30Y!AC$58)</x:f>
        <x:v>6585845.3713946715</x:v>
      </x:c>
      <x:c r="AD495" s="50" t="n">
        <x:f>MAX(0,AC495*(1+EXP((LN(1+Real_MC_30Y!$J$11)-0.5*Real_MC_30Y!$J$12^2)+Real_MC_30Y!$J$12*((RAND()+RAND()+RAND()+RAND()+RAND()+RAND()+RAND()+RAND()+RAND()+RAND()+RAND()+RAND())-6))-1)+Real_MC_30Y!AD$58)</x:f>
        <x:v>9510712.834320862</x:v>
      </x:c>
      <x:c r="AE495" s="50" t="n">
        <x:f>MAX(0,AD495*(1+EXP((LN(1+Real_MC_30Y!$J$11)-0.5*Real_MC_30Y!$J$12^2)+Real_MC_30Y!$J$12*((RAND()+RAND()+RAND()+RAND()+RAND()+RAND()+RAND()+RAND()+RAND()+RAND()+RAND()+RAND())-6))-1)+Real_MC_30Y!AE$58)</x:f>
        <x:v>9304605.160310425</x:v>
      </x:c>
      <x:c r="AF495" s="50" t="n">
        <x:f>MAX(0,AE495*(1+EXP((LN(1+Real_MC_30Y!$J$11)-0.5*Real_MC_30Y!$J$12^2)+Real_MC_30Y!$J$12*((RAND()+RAND()+RAND()+RAND()+RAND()+RAND()+RAND()+RAND()+RAND()+RAND()+RAND()+RAND())-6))-1)+Real_MC_30Y!AF$58)</x:f>
        <x:v>10579657.938278344</x:v>
      </x:c>
    </x:row>
    <x:row r="496">
      <x:c r="A496">
        <x:v>492</x:v>
      </x:c>
      <x:c r="B496" s="50" t="n">
        <x:f>MAX(0,Liquidity_30Y!$C$14+Real_MC_30Y!B$57-Real_MC_30Y!B$56)</x:f>
        <x:v>1029031.25</x:v>
      </x:c>
      <x:c r="C496" s="50" t="n">
        <x:f>MAX(0,B496*(1+EXP((LN(1+Real_MC_30Y!$J$11)-0.5*Real_MC_30Y!$J$12^2)+Real_MC_30Y!$J$12*((RAND()+RAND()+RAND()+RAND()+RAND()+RAND()+RAND()+RAND()+RAND()+RAND()+RAND()+RAND())-6))-1)+Real_MC_30Y!C$58)</x:f>
        <x:v>1053309.7518511922</x:v>
      </x:c>
      <x:c r="D496" s="50" t="n">
        <x:f>MAX(0,C496*(1+EXP((LN(1+Real_MC_30Y!$J$11)-0.5*Real_MC_30Y!$J$12^2)+Real_MC_30Y!$J$12*((RAND()+RAND()+RAND()+RAND()+RAND()+RAND()+RAND()+RAND()+RAND()+RAND()+RAND()+RAND())-6))-1)+Real_MC_30Y!D$58)</x:f>
        <x:v>1059280.1294226819</x:v>
      </x:c>
      <x:c r="E496" s="50" t="n">
        <x:f>MAX(0,D496*(1+EXP((LN(1+Real_MC_30Y!$J$11)-0.5*Real_MC_30Y!$J$12^2)+Real_MC_30Y!$J$12*((RAND()+RAND()+RAND()+RAND()+RAND()+RAND()+RAND()+RAND()+RAND()+RAND()+RAND()+RAND())-6))-1)+Real_MC_30Y!E$58)</x:f>
        <x:v>1112170.5033860607</x:v>
      </x:c>
      <x:c r="F496" s="50" t="n">
        <x:f>MAX(0,E496*(1+EXP((LN(1+Real_MC_30Y!$J$11)-0.5*Real_MC_30Y!$J$12^2)+Real_MC_30Y!$J$12*((RAND()+RAND()+RAND()+RAND()+RAND()+RAND()+RAND()+RAND()+RAND()+RAND()+RAND()+RAND())-6))-1)+Real_MC_30Y!F$58)</x:f>
        <x:v>1237776.3478367075</x:v>
      </x:c>
      <x:c r="G496" s="50" t="n">
        <x:f>MAX(0,F496*(1+EXP((LN(1+Real_MC_30Y!$J$11)-0.5*Real_MC_30Y!$J$12^2)+Real_MC_30Y!$J$12*((RAND()+RAND()+RAND()+RAND()+RAND()+RAND()+RAND()+RAND()+RAND()+RAND()+RAND()+RAND())-6))-1)+Real_MC_30Y!G$58)</x:f>
        <x:v>1250985.5069577997</x:v>
      </x:c>
      <x:c r="H496" s="50" t="n">
        <x:f>MAX(0,G496*(1+EXP((LN(1+Real_MC_30Y!$J$11)-0.5*Real_MC_30Y!$J$12^2)+Real_MC_30Y!$J$12*((RAND()+RAND()+RAND()+RAND()+RAND()+RAND()+RAND()+RAND()+RAND()+RAND()+RAND()+RAND())-6))-1)+Real_MC_30Y!H$58)</x:f>
        <x:v>1593299.064498496</x:v>
      </x:c>
      <x:c r="I496" s="50" t="n">
        <x:f>MAX(0,H496*(1+EXP((LN(1+Real_MC_30Y!$J$11)-0.5*Real_MC_30Y!$J$12^2)+Real_MC_30Y!$J$12*((RAND()+RAND()+RAND()+RAND()+RAND()+RAND()+RAND()+RAND()+RAND()+RAND()+RAND()+RAND())-6))-1)+Real_MC_30Y!I$58)</x:f>
        <x:v>1736303.3460809921</x:v>
      </x:c>
      <x:c r="J496" s="50" t="n">
        <x:f>MAX(0,I496*(1+EXP((LN(1+Real_MC_30Y!$J$11)-0.5*Real_MC_30Y!$J$12^2)+Real_MC_30Y!$J$12*((RAND()+RAND()+RAND()+RAND()+RAND()+RAND()+RAND()+RAND()+RAND()+RAND()+RAND()+RAND())-6))-1)+Real_MC_30Y!J$58)</x:f>
        <x:v>1810559.5202400992</x:v>
      </x:c>
      <x:c r="K496" s="50" t="n">
        <x:f>MAX(0,J496*(1+EXP((LN(1+Real_MC_30Y!$J$11)-0.5*Real_MC_30Y!$J$12^2)+Real_MC_30Y!$J$12*((RAND()+RAND()+RAND()+RAND()+RAND()+RAND()+RAND()+RAND()+RAND()+RAND()+RAND()+RAND())-6))-1)+Real_MC_30Y!K$58)</x:f>
        <x:v>1628702.8344866282</x:v>
      </x:c>
      <x:c r="L496" s="50" t="n">
        <x:f>MAX(0,K496*(1+EXP((LN(1+Real_MC_30Y!$J$11)-0.5*Real_MC_30Y!$J$12^2)+Real_MC_30Y!$J$12*((RAND()+RAND()+RAND()+RAND()+RAND()+RAND()+RAND()+RAND()+RAND()+RAND()+RAND()+RAND())-6))-1)+Real_MC_30Y!L$58)</x:f>
        <x:v>2291889.140288447</x:v>
      </x:c>
      <x:c r="M496" s="50" t="n">
        <x:f>MAX(0,L496*(1+EXP((LN(1+Real_MC_30Y!$J$11)-0.5*Real_MC_30Y!$J$12^2)+Real_MC_30Y!$J$12*((RAND()+RAND()+RAND()+RAND()+RAND()+RAND()+RAND()+RAND()+RAND()+RAND()+RAND()+RAND())-6))-1)+Real_MC_30Y!M$58)</x:f>
        <x:v>2479343.2591059892</x:v>
      </x:c>
      <x:c r="N496" s="50" t="n">
        <x:f>MAX(0,M496*(1+EXP((LN(1+Real_MC_30Y!$J$11)-0.5*Real_MC_30Y!$J$12^2)+Real_MC_30Y!$J$12*((RAND()+RAND()+RAND()+RAND()+RAND()+RAND()+RAND()+RAND()+RAND()+RAND()+RAND()+RAND())-6))-1)+Real_MC_30Y!N$58)</x:f>
        <x:v>2498853.2257047845</x:v>
      </x:c>
      <x:c r="O496" s="50" t="n">
        <x:f>MAX(0,N496*(1+EXP((LN(1+Real_MC_30Y!$J$11)-0.5*Real_MC_30Y!$J$12^2)+Real_MC_30Y!$J$12*((RAND()+RAND()+RAND()+RAND()+RAND()+RAND()+RAND()+RAND()+RAND()+RAND()+RAND()+RAND())-6))-1)+Real_MC_30Y!O$58)</x:f>
        <x:v>2589720.743330659</x:v>
      </x:c>
      <x:c r="P496" s="50" t="n">
        <x:f>MAX(0,O496*(1+EXP((LN(1+Real_MC_30Y!$J$11)-0.5*Real_MC_30Y!$J$12^2)+Real_MC_30Y!$J$12*((RAND()+RAND()+RAND()+RAND()+RAND()+RAND()+RAND()+RAND()+RAND()+RAND()+RAND()+RAND())-6))-1)+Real_MC_30Y!P$58)</x:f>
        <x:v>2392554.6484723478</x:v>
      </x:c>
      <x:c r="Q496" s="50" t="n">
        <x:f>MAX(0,P496*(1+EXP((LN(1+Real_MC_30Y!$J$11)-0.5*Real_MC_30Y!$J$12^2)+Real_MC_30Y!$J$12*((RAND()+RAND()+RAND()+RAND()+RAND()+RAND()+RAND()+RAND()+RAND()+RAND()+RAND()+RAND())-6))-1)+Real_MC_30Y!Q$58)</x:f>
        <x:v>2819348.9688942363</x:v>
      </x:c>
      <x:c r="R496" s="50" t="n">
        <x:f>MAX(0,Q496*(1+EXP((LN(1+Real_MC_30Y!$J$11)-0.5*Real_MC_30Y!$J$12^2)+Real_MC_30Y!$J$12*((RAND()+RAND()+RAND()+RAND()+RAND()+RAND()+RAND()+RAND()+RAND()+RAND()+RAND()+RAND())-6))-1)+Real_MC_30Y!R$58)</x:f>
        <x:v>2683111.1316127046</x:v>
      </x:c>
      <x:c r="S496" s="50" t="n">
        <x:f>MAX(0,R496*(1+EXP((LN(1+Real_MC_30Y!$J$11)-0.5*Real_MC_30Y!$J$12^2)+Real_MC_30Y!$J$12*((RAND()+RAND()+RAND()+RAND()+RAND()+RAND()+RAND()+RAND()+RAND()+RAND()+RAND()+RAND())-6))-1)+Real_MC_30Y!S$58)</x:f>
        <x:v>2491830.3954658257</x:v>
      </x:c>
      <x:c r="T496" s="50" t="n">
        <x:f>MAX(0,S496*(1+EXP((LN(1+Real_MC_30Y!$J$11)-0.5*Real_MC_30Y!$J$12^2)+Real_MC_30Y!$J$12*((RAND()+RAND()+RAND()+RAND()+RAND()+RAND()+RAND()+RAND()+RAND()+RAND()+RAND()+RAND())-6))-1)+Real_MC_30Y!T$58)</x:f>
        <x:v>3042868.980968937</x:v>
      </x:c>
      <x:c r="U496" s="50" t="n">
        <x:f>MAX(0,T496*(1+EXP((LN(1+Real_MC_30Y!$J$11)-0.5*Real_MC_30Y!$J$12^2)+Real_MC_30Y!$J$12*((RAND()+RAND()+RAND()+RAND()+RAND()+RAND()+RAND()+RAND()+RAND()+RAND()+RAND()+RAND())-6))-1)+Real_MC_30Y!U$58)</x:f>
        <x:v>4145378.800122221</x:v>
      </x:c>
      <x:c r="V496" s="50" t="n">
        <x:f>MAX(0,U496*(1+EXP((LN(1+Real_MC_30Y!$J$11)-0.5*Real_MC_30Y!$J$12^2)+Real_MC_30Y!$J$12*((RAND()+RAND()+RAND()+RAND()+RAND()+RAND()+RAND()+RAND()+RAND()+RAND()+RAND()+RAND())-6))-1)+Real_MC_30Y!V$58)</x:f>
        <x:v>4892509.539991356</x:v>
      </x:c>
      <x:c r="W496" s="50" t="n">
        <x:f>MAX(0,V496*(1+EXP((LN(1+Real_MC_30Y!$J$11)-0.5*Real_MC_30Y!$J$12^2)+Real_MC_30Y!$J$12*((RAND()+RAND()+RAND()+RAND()+RAND()+RAND()+RAND()+RAND()+RAND()+RAND()+RAND()+RAND())-6))-1)+Real_MC_30Y!W$58)</x:f>
        <x:v>4320345.9431018075</x:v>
      </x:c>
      <x:c r="X496" s="50" t="n">
        <x:f>MAX(0,W496*(1+EXP((LN(1+Real_MC_30Y!$J$11)-0.5*Real_MC_30Y!$J$12^2)+Real_MC_30Y!$J$12*((RAND()+RAND()+RAND()+RAND()+RAND()+RAND()+RAND()+RAND()+RAND()+RAND()+RAND()+RAND())-6))-1)+Real_MC_30Y!X$58)</x:f>
        <x:v>5626688.094164393</x:v>
      </x:c>
      <x:c r="Y496" s="50" t="n">
        <x:f>MAX(0,X496*(1+EXP((LN(1+Real_MC_30Y!$J$11)-0.5*Real_MC_30Y!$J$12^2)+Real_MC_30Y!$J$12*((RAND()+RAND()+RAND()+RAND()+RAND()+RAND()+RAND()+RAND()+RAND()+RAND()+RAND()+RAND())-6))-1)+Real_MC_30Y!Y$58)</x:f>
        <x:v>7549718.003416661</x:v>
      </x:c>
      <x:c r="Z496" s="50" t="n">
        <x:f>MAX(0,Y496*(1+EXP((LN(1+Real_MC_30Y!$J$11)-0.5*Real_MC_30Y!$J$12^2)+Real_MC_30Y!$J$12*((RAND()+RAND()+RAND()+RAND()+RAND()+RAND()+RAND()+RAND()+RAND()+RAND()+RAND()+RAND())-6))-1)+Real_MC_30Y!Z$58)</x:f>
        <x:v>8203625.885040801</x:v>
      </x:c>
      <x:c r="AA496" s="50" t="n">
        <x:f>MAX(0,Z496*(1+EXP((LN(1+Real_MC_30Y!$J$11)-0.5*Real_MC_30Y!$J$12^2)+Real_MC_30Y!$J$12*((RAND()+RAND()+RAND()+RAND()+RAND()+RAND()+RAND()+RAND()+RAND()+RAND()+RAND()+RAND())-6))-1)+Real_MC_30Y!AA$58)</x:f>
        <x:v>8659663.481154637</x:v>
      </x:c>
      <x:c r="AB496" s="50" t="n">
        <x:f>MAX(0,AA496*(1+EXP((LN(1+Real_MC_30Y!$J$11)-0.5*Real_MC_30Y!$J$12^2)+Real_MC_30Y!$J$12*((RAND()+RAND()+RAND()+RAND()+RAND()+RAND()+RAND()+RAND()+RAND()+RAND()+RAND()+RAND())-6))-1)+Real_MC_30Y!AB$58)</x:f>
        <x:v>10705801.939502094</x:v>
      </x:c>
      <x:c r="AC496" s="50" t="n">
        <x:f>MAX(0,AB496*(1+EXP((LN(1+Real_MC_30Y!$J$11)-0.5*Real_MC_30Y!$J$12^2)+Real_MC_30Y!$J$12*((RAND()+RAND()+RAND()+RAND()+RAND()+RAND()+RAND()+RAND()+RAND()+RAND()+RAND()+RAND())-6))-1)+Real_MC_30Y!AC$58)</x:f>
        <x:v>12148728.791908601</x:v>
      </x:c>
      <x:c r="AD496" s="50" t="n">
        <x:f>MAX(0,AC496*(1+EXP((LN(1+Real_MC_30Y!$J$11)-0.5*Real_MC_30Y!$J$12^2)+Real_MC_30Y!$J$12*((RAND()+RAND()+RAND()+RAND()+RAND()+RAND()+RAND()+RAND()+RAND()+RAND()+RAND()+RAND())-6))-1)+Real_MC_30Y!AD$58)</x:f>
        <x:v>15372507.667353613</x:v>
      </x:c>
      <x:c r="AE496" s="50" t="n">
        <x:f>MAX(0,AD496*(1+EXP((LN(1+Real_MC_30Y!$J$11)-0.5*Real_MC_30Y!$J$12^2)+Real_MC_30Y!$J$12*((RAND()+RAND()+RAND()+RAND()+RAND()+RAND()+RAND()+RAND()+RAND()+RAND()+RAND()+RAND())-6))-1)+Real_MC_30Y!AE$58)</x:f>
        <x:v>16977629.61174545</x:v>
      </x:c>
      <x:c r="AF496" s="50" t="n">
        <x:f>MAX(0,AE496*(1+EXP((LN(1+Real_MC_30Y!$J$11)-0.5*Real_MC_30Y!$J$12^2)+Real_MC_30Y!$J$12*((RAND()+RAND()+RAND()+RAND()+RAND()+RAND()+RAND()+RAND()+RAND()+RAND()+RAND()+RAND())-6))-1)+Real_MC_30Y!AF$58)</x:f>
        <x:v>18609651.552664008</x:v>
      </x:c>
    </x:row>
    <x:row r="497">
      <x:c r="A497">
        <x:v>493</x:v>
      </x:c>
      <x:c r="B497" s="50" t="n">
        <x:f>MAX(0,Liquidity_30Y!$C$14+Real_MC_30Y!B$57-Real_MC_30Y!B$56)</x:f>
        <x:v>1029031.25</x:v>
      </x:c>
      <x:c r="C497" s="50" t="n">
        <x:f>MAX(0,B497*(1+EXP((LN(1+Real_MC_30Y!$J$11)-0.5*Real_MC_30Y!$J$12^2)+Real_MC_30Y!$J$12*((RAND()+RAND()+RAND()+RAND()+RAND()+RAND()+RAND()+RAND()+RAND()+RAND()+RAND()+RAND())-6))-1)+Real_MC_30Y!C$58)</x:f>
        <x:v>1175844.1492542205</x:v>
      </x:c>
      <x:c r="D497" s="50" t="n">
        <x:f>MAX(0,C497*(1+EXP((LN(1+Real_MC_30Y!$J$11)-0.5*Real_MC_30Y!$J$12^2)+Real_MC_30Y!$J$12*((RAND()+RAND()+RAND()+RAND()+RAND()+RAND()+RAND()+RAND()+RAND()+RAND()+RAND()+RAND())-6))-1)+Real_MC_30Y!D$58)</x:f>
        <x:v>1525319.3772974047</x:v>
      </x:c>
      <x:c r="E497" s="50" t="n">
        <x:f>MAX(0,D497*(1+EXP((LN(1+Real_MC_30Y!$J$11)-0.5*Real_MC_30Y!$J$12^2)+Real_MC_30Y!$J$12*((RAND()+RAND()+RAND()+RAND()+RAND()+RAND()+RAND()+RAND()+RAND()+RAND()+RAND()+RAND())-6))-1)+Real_MC_30Y!E$58)</x:f>
        <x:v>1620058.6685256446</x:v>
      </x:c>
      <x:c r="F497" s="50" t="n">
        <x:f>MAX(0,E497*(1+EXP((LN(1+Real_MC_30Y!$J$11)-0.5*Real_MC_30Y!$J$12^2)+Real_MC_30Y!$J$12*((RAND()+RAND()+RAND()+RAND()+RAND()+RAND()+RAND()+RAND()+RAND()+RAND()+RAND()+RAND())-6))-1)+Real_MC_30Y!F$58)</x:f>
        <x:v>1547740.4665111147</x:v>
      </x:c>
      <x:c r="G497" s="50" t="n">
        <x:f>MAX(0,F497*(1+EXP((LN(1+Real_MC_30Y!$J$11)-0.5*Real_MC_30Y!$J$12^2)+Real_MC_30Y!$J$12*((RAND()+RAND()+RAND()+RAND()+RAND()+RAND()+RAND()+RAND()+RAND()+RAND()+RAND()+RAND())-6))-1)+Real_MC_30Y!G$58)</x:f>
        <x:v>1861921.3183213433</x:v>
      </x:c>
      <x:c r="H497" s="50" t="n">
        <x:f>MAX(0,G497*(1+EXP((LN(1+Real_MC_30Y!$J$11)-0.5*Real_MC_30Y!$J$12^2)+Real_MC_30Y!$J$12*((RAND()+RAND()+RAND()+RAND()+RAND()+RAND()+RAND()+RAND()+RAND()+RAND()+RAND()+RAND())-6))-1)+Real_MC_30Y!H$58)</x:f>
        <x:v>1621895.5623318641</x:v>
      </x:c>
      <x:c r="I497" s="50" t="n">
        <x:f>MAX(0,H497*(1+EXP((LN(1+Real_MC_30Y!$J$11)-0.5*Real_MC_30Y!$J$12^2)+Real_MC_30Y!$J$12*((RAND()+RAND()+RAND()+RAND()+RAND()+RAND()+RAND()+RAND()+RAND()+RAND()+RAND()+RAND())-6))-1)+Real_MC_30Y!I$58)</x:f>
        <x:v>1623877.9141201745</x:v>
      </x:c>
      <x:c r="J497" s="50" t="n">
        <x:f>MAX(0,I497*(1+EXP((LN(1+Real_MC_30Y!$J$11)-0.5*Real_MC_30Y!$J$12^2)+Real_MC_30Y!$J$12*((RAND()+RAND()+RAND()+RAND()+RAND()+RAND()+RAND()+RAND()+RAND()+RAND()+RAND()+RAND())-6))-1)+Real_MC_30Y!J$58)</x:f>
        <x:v>2010113.0425970103</x:v>
      </x:c>
      <x:c r="K497" s="50" t="n">
        <x:f>MAX(0,J497*(1+EXP((LN(1+Real_MC_30Y!$J$11)-0.5*Real_MC_30Y!$J$12^2)+Real_MC_30Y!$J$12*((RAND()+RAND()+RAND()+RAND()+RAND()+RAND()+RAND()+RAND()+RAND()+RAND()+RAND()+RAND())-6))-1)+Real_MC_30Y!K$58)</x:f>
        <x:v>1686498.2895210618</x:v>
      </x:c>
      <x:c r="L497" s="50" t="n">
        <x:f>MAX(0,K497*(1+EXP((LN(1+Real_MC_30Y!$J$11)-0.5*Real_MC_30Y!$J$12^2)+Real_MC_30Y!$J$12*((RAND()+RAND()+RAND()+RAND()+RAND()+RAND()+RAND()+RAND()+RAND()+RAND()+RAND()+RAND())-6))-1)+Real_MC_30Y!L$58)</x:f>
        <x:v>1513580.3846925711</x:v>
      </x:c>
      <x:c r="M497" s="50" t="n">
        <x:f>MAX(0,L497*(1+EXP((LN(1+Real_MC_30Y!$J$11)-0.5*Real_MC_30Y!$J$12^2)+Real_MC_30Y!$J$12*((RAND()+RAND()+RAND()+RAND()+RAND()+RAND()+RAND()+RAND()+RAND()+RAND()+RAND()+RAND())-6))-1)+Real_MC_30Y!M$58)</x:f>
        <x:v>1352591.0574992048</x:v>
      </x:c>
      <x:c r="N497" s="50" t="n">
        <x:f>MAX(0,M497*(1+EXP((LN(1+Real_MC_30Y!$J$11)-0.5*Real_MC_30Y!$J$12^2)+Real_MC_30Y!$J$12*((RAND()+RAND()+RAND()+RAND()+RAND()+RAND()+RAND()+RAND()+RAND()+RAND()+RAND()+RAND())-6))-1)+Real_MC_30Y!N$58)</x:f>
        <x:v>1179974.3154145917</x:v>
      </x:c>
      <x:c r="O497" s="50" t="n">
        <x:f>MAX(0,N497*(1+EXP((LN(1+Real_MC_30Y!$J$11)-0.5*Real_MC_30Y!$J$12^2)+Real_MC_30Y!$J$12*((RAND()+RAND()+RAND()+RAND()+RAND()+RAND()+RAND()+RAND()+RAND()+RAND()+RAND()+RAND())-6))-1)+Real_MC_30Y!O$58)</x:f>
        <x:v>1304166.9035857948</x:v>
      </x:c>
      <x:c r="P497" s="50" t="n">
        <x:f>MAX(0,O497*(1+EXP((LN(1+Real_MC_30Y!$J$11)-0.5*Real_MC_30Y!$J$12^2)+Real_MC_30Y!$J$12*((RAND()+RAND()+RAND()+RAND()+RAND()+RAND()+RAND()+RAND()+RAND()+RAND()+RAND()+RAND())-6))-1)+Real_MC_30Y!P$58)</x:f>
        <x:v>1576294.6295079603</x:v>
      </x:c>
      <x:c r="Q497" s="50" t="n">
        <x:f>MAX(0,P497*(1+EXP((LN(1+Real_MC_30Y!$J$11)-0.5*Real_MC_30Y!$J$12^2)+Real_MC_30Y!$J$12*((RAND()+RAND()+RAND()+RAND()+RAND()+RAND()+RAND()+RAND()+RAND()+RAND()+RAND()+RAND())-6))-1)+Real_MC_30Y!Q$58)</x:f>
        <x:v>1840738.4865669087</x:v>
      </x:c>
      <x:c r="R497" s="50" t="n">
        <x:f>MAX(0,Q497*(1+EXP((LN(1+Real_MC_30Y!$J$11)-0.5*Real_MC_30Y!$J$12^2)+Real_MC_30Y!$J$12*((RAND()+RAND()+RAND()+RAND()+RAND()+RAND()+RAND()+RAND()+RAND()+RAND()+RAND()+RAND())-6))-1)+Real_MC_30Y!R$58)</x:f>
        <x:v>2461637.46312652</x:v>
      </x:c>
      <x:c r="S497" s="50" t="n">
        <x:f>MAX(0,R497*(1+EXP((LN(1+Real_MC_30Y!$J$11)-0.5*Real_MC_30Y!$J$12^2)+Real_MC_30Y!$J$12*((RAND()+RAND()+RAND()+RAND()+RAND()+RAND()+RAND()+RAND()+RAND()+RAND()+RAND()+RAND())-6))-1)+Real_MC_30Y!S$58)</x:f>
        <x:v>2596571.077701716</x:v>
      </x:c>
      <x:c r="T497" s="50" t="n">
        <x:f>MAX(0,S497*(1+EXP((LN(1+Real_MC_30Y!$J$11)-0.5*Real_MC_30Y!$J$12^2)+Real_MC_30Y!$J$12*((RAND()+RAND()+RAND()+RAND()+RAND()+RAND()+RAND()+RAND()+RAND()+RAND()+RAND()+RAND())-6))-1)+Real_MC_30Y!T$58)</x:f>
        <x:v>2969659.555064458</x:v>
      </x:c>
      <x:c r="U497" s="50" t="n">
        <x:f>MAX(0,T497*(1+EXP((LN(1+Real_MC_30Y!$J$11)-0.5*Real_MC_30Y!$J$12^2)+Real_MC_30Y!$J$12*((RAND()+RAND()+RAND()+RAND()+RAND()+RAND()+RAND()+RAND()+RAND()+RAND()+RAND()+RAND())-6))-1)+Real_MC_30Y!U$58)</x:f>
        <x:v>3055340.349601715</x:v>
      </x:c>
      <x:c r="V497" s="50" t="n">
        <x:f>MAX(0,U497*(1+EXP((LN(1+Real_MC_30Y!$J$11)-0.5*Real_MC_30Y!$J$12^2)+Real_MC_30Y!$J$12*((RAND()+RAND()+RAND()+RAND()+RAND()+RAND()+RAND()+RAND()+RAND()+RAND()+RAND()+RAND())-6))-1)+Real_MC_30Y!V$58)</x:f>
        <x:v>3223008.9545811126</x:v>
      </x:c>
      <x:c r="W497" s="50" t="n">
        <x:f>MAX(0,V497*(1+EXP((LN(1+Real_MC_30Y!$J$11)-0.5*Real_MC_30Y!$J$12^2)+Real_MC_30Y!$J$12*((RAND()+RAND()+RAND()+RAND()+RAND()+RAND()+RAND()+RAND()+RAND()+RAND()+RAND()+RAND())-6))-1)+Real_MC_30Y!W$58)</x:f>
        <x:v>2348805.3909584424</x:v>
      </x:c>
      <x:c r="X497" s="50" t="n">
        <x:f>MAX(0,W497*(1+EXP((LN(1+Real_MC_30Y!$J$11)-0.5*Real_MC_30Y!$J$12^2)+Real_MC_30Y!$J$12*((RAND()+RAND()+RAND()+RAND()+RAND()+RAND()+RAND()+RAND()+RAND()+RAND()+RAND()+RAND())-6))-1)+Real_MC_30Y!X$58)</x:f>
        <x:v>2734968.562705147</x:v>
      </x:c>
      <x:c r="Y497" s="50" t="n">
        <x:f>MAX(0,X497*(1+EXP((LN(1+Real_MC_30Y!$J$11)-0.5*Real_MC_30Y!$J$12^2)+Real_MC_30Y!$J$12*((RAND()+RAND()+RAND()+RAND()+RAND()+RAND()+RAND()+RAND()+RAND()+RAND()+RAND()+RAND())-6))-1)+Real_MC_30Y!Y$58)</x:f>
        <x:v>2540032.1612504334</x:v>
      </x:c>
      <x:c r="Z497" s="50" t="n">
        <x:f>MAX(0,Y497*(1+EXP((LN(1+Real_MC_30Y!$J$11)-0.5*Real_MC_30Y!$J$12^2)+Real_MC_30Y!$J$12*((RAND()+RAND()+RAND()+RAND()+RAND()+RAND()+RAND()+RAND()+RAND()+RAND()+RAND()+RAND())-6))-1)+Real_MC_30Y!Z$58)</x:f>
        <x:v>2981890.324410907</x:v>
      </x:c>
      <x:c r="AA497" s="50" t="n">
        <x:f>MAX(0,Z497*(1+EXP((LN(1+Real_MC_30Y!$J$11)-0.5*Real_MC_30Y!$J$12^2)+Real_MC_30Y!$J$12*((RAND()+RAND()+RAND()+RAND()+RAND()+RAND()+RAND()+RAND()+RAND()+RAND()+RAND()+RAND())-6))-1)+Real_MC_30Y!AA$58)</x:f>
        <x:v>3425083.78163182</x:v>
      </x:c>
      <x:c r="AB497" s="50" t="n">
        <x:f>MAX(0,AA497*(1+EXP((LN(1+Real_MC_30Y!$J$11)-0.5*Real_MC_30Y!$J$12^2)+Real_MC_30Y!$J$12*((RAND()+RAND()+RAND()+RAND()+RAND()+RAND()+RAND()+RAND()+RAND()+RAND()+RAND()+RAND())-6))-1)+Real_MC_30Y!AB$58)</x:f>
        <x:v>3610545.6531427405</x:v>
      </x:c>
      <x:c r="AC497" s="50" t="n">
        <x:f>MAX(0,AB497*(1+EXP((LN(1+Real_MC_30Y!$J$11)-0.5*Real_MC_30Y!$J$12^2)+Real_MC_30Y!$J$12*((RAND()+RAND()+RAND()+RAND()+RAND()+RAND()+RAND()+RAND()+RAND()+RAND()+RAND()+RAND())-6))-1)+Real_MC_30Y!AC$58)</x:f>
        <x:v>3728596.912530282</x:v>
      </x:c>
      <x:c r="AD497" s="50" t="n">
        <x:f>MAX(0,AC497*(1+EXP((LN(1+Real_MC_30Y!$J$11)-0.5*Real_MC_30Y!$J$12^2)+Real_MC_30Y!$J$12*((RAND()+RAND()+RAND()+RAND()+RAND()+RAND()+RAND()+RAND()+RAND()+RAND()+RAND()+RAND())-6))-1)+Real_MC_30Y!AD$58)</x:f>
        <x:v>4315982.472727491</x:v>
      </x:c>
      <x:c r="AE497" s="50" t="n">
        <x:f>MAX(0,AD497*(1+EXP((LN(1+Real_MC_30Y!$J$11)-0.5*Real_MC_30Y!$J$12^2)+Real_MC_30Y!$J$12*((RAND()+RAND()+RAND()+RAND()+RAND()+RAND()+RAND()+RAND()+RAND()+RAND()+RAND()+RAND())-6))-1)+Real_MC_30Y!AE$58)</x:f>
        <x:v>4477244.58767906</x:v>
      </x:c>
      <x:c r="AF497" s="50" t="n">
        <x:f>MAX(0,AE497*(1+EXP((LN(1+Real_MC_30Y!$J$11)-0.5*Real_MC_30Y!$J$12^2)+Real_MC_30Y!$J$12*((RAND()+RAND()+RAND()+RAND()+RAND()+RAND()+RAND()+RAND()+RAND()+RAND()+RAND()+RAND())-6))-1)+Real_MC_30Y!AF$58)</x:f>
        <x:v>5017128.366306441</x:v>
      </x:c>
    </x:row>
    <x:row r="498">
      <x:c r="A498">
        <x:v>494</x:v>
      </x:c>
      <x:c r="B498" s="50" t="n">
        <x:f>MAX(0,Liquidity_30Y!$C$14+Real_MC_30Y!B$57-Real_MC_30Y!B$56)</x:f>
        <x:v>1029031.25</x:v>
      </x:c>
      <x:c r="C498" s="50" t="n">
        <x:f>MAX(0,B498*(1+EXP((LN(1+Real_MC_30Y!$J$11)-0.5*Real_MC_30Y!$J$12^2)+Real_MC_30Y!$J$12*((RAND()+RAND()+RAND()+RAND()+RAND()+RAND()+RAND()+RAND()+RAND()+RAND()+RAND()+RAND())-6))-1)+Real_MC_30Y!C$58)</x:f>
        <x:v>892763.7281179231</x:v>
      </x:c>
      <x:c r="D498" s="50" t="n">
        <x:f>MAX(0,C498*(1+EXP((LN(1+Real_MC_30Y!$J$11)-0.5*Real_MC_30Y!$J$12^2)+Real_MC_30Y!$J$12*((RAND()+RAND()+RAND()+RAND()+RAND()+RAND()+RAND()+RAND()+RAND()+RAND()+RAND()+RAND())-6))-1)+Real_MC_30Y!D$58)</x:f>
        <x:v>977400.9384350041</x:v>
      </x:c>
      <x:c r="E498" s="50" t="n">
        <x:f>MAX(0,D498*(1+EXP((LN(1+Real_MC_30Y!$J$11)-0.5*Real_MC_30Y!$J$12^2)+Real_MC_30Y!$J$12*((RAND()+RAND()+RAND()+RAND()+RAND()+RAND()+RAND()+RAND()+RAND()+RAND()+RAND()+RAND())-6))-1)+Real_MC_30Y!E$58)</x:f>
        <x:v>894131.8328445206</x:v>
      </x:c>
      <x:c r="F498" s="50" t="n">
        <x:f>MAX(0,E498*(1+EXP((LN(1+Real_MC_30Y!$J$11)-0.5*Real_MC_30Y!$J$12^2)+Real_MC_30Y!$J$12*((RAND()+RAND()+RAND()+RAND()+RAND()+RAND()+RAND()+RAND()+RAND()+RAND()+RAND()+RAND())-6))-1)+Real_MC_30Y!F$58)</x:f>
        <x:v>781720.1038934604</x:v>
      </x:c>
      <x:c r="G498" s="50" t="n">
        <x:f>MAX(0,F498*(1+EXP((LN(1+Real_MC_30Y!$J$11)-0.5*Real_MC_30Y!$J$12^2)+Real_MC_30Y!$J$12*((RAND()+RAND()+RAND()+RAND()+RAND()+RAND()+RAND()+RAND()+RAND()+RAND()+RAND()+RAND())-6))-1)+Real_MC_30Y!G$58)</x:f>
        <x:v>571641.0090719344</x:v>
      </x:c>
      <x:c r="H498" s="50" t="n">
        <x:f>MAX(0,G498*(1+EXP((LN(1+Real_MC_30Y!$J$11)-0.5*Real_MC_30Y!$J$12^2)+Real_MC_30Y!$J$12*((RAND()+RAND()+RAND()+RAND()+RAND()+RAND()+RAND()+RAND()+RAND()+RAND()+RAND()+RAND())-6))-1)+Real_MC_30Y!H$58)</x:f>
        <x:v>414819.0481024063</x:v>
      </x:c>
      <x:c r="I498" s="50" t="n">
        <x:f>MAX(0,H498*(1+EXP((LN(1+Real_MC_30Y!$J$11)-0.5*Real_MC_30Y!$J$12^2)+Real_MC_30Y!$J$12*((RAND()+RAND()+RAND()+RAND()+RAND()+RAND()+RAND()+RAND()+RAND()+RAND()+RAND()+RAND())-6))-1)+Real_MC_30Y!I$58)</x:f>
        <x:v>364628.48339056317</x:v>
      </x:c>
      <x:c r="J498" s="50" t="n">
        <x:f>MAX(0,I498*(1+EXP((LN(1+Real_MC_30Y!$J$11)-0.5*Real_MC_30Y!$J$12^2)+Real_MC_30Y!$J$12*((RAND()+RAND()+RAND()+RAND()+RAND()+RAND()+RAND()+RAND()+RAND()+RAND()+RAND()+RAND())-6))-1)+Real_MC_30Y!J$58)</x:f>
        <x:v>284126.22173126054</x:v>
      </x:c>
      <x:c r="K498" s="50" t="n">
        <x:f>MAX(0,J498*(1+EXP((LN(1+Real_MC_30Y!$J$11)-0.5*Real_MC_30Y!$J$12^2)+Real_MC_30Y!$J$12*((RAND()+RAND()+RAND()+RAND()+RAND()+RAND()+RAND()+RAND()+RAND()+RAND()+RAND()+RAND())-6))-1)+Real_MC_30Y!K$58)</x:f>
        <x:v>323973.54827461095</x:v>
      </x:c>
      <x:c r="L498" s="50" t="n">
        <x:f>MAX(0,K498*(1+EXP((LN(1+Real_MC_30Y!$J$11)-0.5*Real_MC_30Y!$J$12^2)+Real_MC_30Y!$J$12*((RAND()+RAND()+RAND()+RAND()+RAND()+RAND()+RAND()+RAND()+RAND()+RAND()+RAND()+RAND())-6))-1)+Real_MC_30Y!L$58)</x:f>
        <x:v>470906.2718765042</x:v>
      </x:c>
      <x:c r="M498" s="50" t="n">
        <x:f>MAX(0,L498*(1+EXP((LN(1+Real_MC_30Y!$J$11)-0.5*Real_MC_30Y!$J$12^2)+Real_MC_30Y!$J$12*((RAND()+RAND()+RAND()+RAND()+RAND()+RAND()+RAND()+RAND()+RAND()+RAND()+RAND()+RAND())-6))-1)+Real_MC_30Y!M$58)</x:f>
        <x:v>616139.6452742813</x:v>
      </x:c>
      <x:c r="N498" s="50" t="n">
        <x:f>MAX(0,M498*(1+EXP((LN(1+Real_MC_30Y!$J$11)-0.5*Real_MC_30Y!$J$12^2)+Real_MC_30Y!$J$12*((RAND()+RAND()+RAND()+RAND()+RAND()+RAND()+RAND()+RAND()+RAND()+RAND()+RAND()+RAND())-6))-1)+Real_MC_30Y!N$58)</x:f>
        <x:v>853838.9247943775</x:v>
      </x:c>
      <x:c r="O498" s="50" t="n">
        <x:f>MAX(0,N498*(1+EXP((LN(1+Real_MC_30Y!$J$11)-0.5*Real_MC_30Y!$J$12^2)+Real_MC_30Y!$J$12*((RAND()+RAND()+RAND()+RAND()+RAND()+RAND()+RAND()+RAND()+RAND()+RAND()+RAND()+RAND())-6))-1)+Real_MC_30Y!O$58)</x:f>
        <x:v>801866.1653295561</x:v>
      </x:c>
      <x:c r="P498" s="50" t="n">
        <x:f>MAX(0,O498*(1+EXP((LN(1+Real_MC_30Y!$J$11)-0.5*Real_MC_30Y!$J$12^2)+Real_MC_30Y!$J$12*((RAND()+RAND()+RAND()+RAND()+RAND()+RAND()+RAND()+RAND()+RAND()+RAND()+RAND()+RAND())-6))-1)+Real_MC_30Y!P$58)</x:f>
        <x:v>579978.7130194583</x:v>
      </x:c>
      <x:c r="Q498" s="50" t="n">
        <x:f>MAX(0,P498*(1+EXP((LN(1+Real_MC_30Y!$J$11)-0.5*Real_MC_30Y!$J$12^2)+Real_MC_30Y!$J$12*((RAND()+RAND()+RAND()+RAND()+RAND()+RAND()+RAND()+RAND()+RAND()+RAND()+RAND()+RAND())-6))-1)+Real_MC_30Y!Q$58)</x:f>
        <x:v>629633.6601030754</x:v>
      </x:c>
      <x:c r="R498" s="50" t="n">
        <x:f>MAX(0,Q498*(1+EXP((LN(1+Real_MC_30Y!$J$11)-0.5*Real_MC_30Y!$J$12^2)+Real_MC_30Y!$J$12*((RAND()+RAND()+RAND()+RAND()+RAND()+RAND()+RAND()+RAND()+RAND()+RAND()+RAND()+RAND())-6))-1)+Real_MC_30Y!R$58)</x:f>
        <x:v>695613.6987236794</x:v>
      </x:c>
      <x:c r="S498" s="50" t="n">
        <x:f>MAX(0,R498*(1+EXP((LN(1+Real_MC_30Y!$J$11)-0.5*Real_MC_30Y!$J$12^2)+Real_MC_30Y!$J$12*((RAND()+RAND()+RAND()+RAND()+RAND()+RAND()+RAND()+RAND()+RAND()+RAND()+RAND()+RAND())-6))-1)+Real_MC_30Y!S$58)</x:f>
        <x:v>639588.0319386947</x:v>
      </x:c>
      <x:c r="T498" s="50" t="n">
        <x:f>MAX(0,S498*(1+EXP((LN(1+Real_MC_30Y!$J$11)-0.5*Real_MC_30Y!$J$12^2)+Real_MC_30Y!$J$12*((RAND()+RAND()+RAND()+RAND()+RAND()+RAND()+RAND()+RAND()+RAND()+RAND()+RAND()+RAND())-6))-1)+Real_MC_30Y!T$58)</x:f>
        <x:v>706643.9855446866</x:v>
      </x:c>
      <x:c r="U498" s="50" t="n">
        <x:f>MAX(0,T498*(1+EXP((LN(1+Real_MC_30Y!$J$11)-0.5*Real_MC_30Y!$J$12^2)+Real_MC_30Y!$J$12*((RAND()+RAND()+RAND()+RAND()+RAND()+RAND()+RAND()+RAND()+RAND()+RAND()+RAND()+RAND())-6))-1)+Real_MC_30Y!U$58)</x:f>
        <x:v>681535.7517889716</x:v>
      </x:c>
      <x:c r="V498" s="50" t="n">
        <x:f>MAX(0,U498*(1+EXP((LN(1+Real_MC_30Y!$J$11)-0.5*Real_MC_30Y!$J$12^2)+Real_MC_30Y!$J$12*((RAND()+RAND()+RAND()+RAND()+RAND()+RAND()+RAND()+RAND()+RAND()+RAND()+RAND()+RAND())-6))-1)+Real_MC_30Y!V$58)</x:f>
        <x:v>874175.5894196082</x:v>
      </x:c>
      <x:c r="W498" s="50" t="n">
        <x:f>MAX(0,V498*(1+EXP((LN(1+Real_MC_30Y!$J$11)-0.5*Real_MC_30Y!$J$12^2)+Real_MC_30Y!$J$12*((RAND()+RAND()+RAND()+RAND()+RAND()+RAND()+RAND()+RAND()+RAND()+RAND()+RAND()+RAND())-6))-1)+Real_MC_30Y!W$58)</x:f>
        <x:v>1141563.4554411254</x:v>
      </x:c>
      <x:c r="X498" s="50" t="n">
        <x:f>MAX(0,W498*(1+EXP((LN(1+Real_MC_30Y!$J$11)-0.5*Real_MC_30Y!$J$12^2)+Real_MC_30Y!$J$12*((RAND()+RAND()+RAND()+RAND()+RAND()+RAND()+RAND()+RAND()+RAND()+RAND()+RAND()+RAND())-6))-1)+Real_MC_30Y!X$58)</x:f>
        <x:v>1219723.2160479801</x:v>
      </x:c>
      <x:c r="Y498" s="50" t="n">
        <x:f>MAX(0,X498*(1+EXP((LN(1+Real_MC_30Y!$J$11)-0.5*Real_MC_30Y!$J$12^2)+Real_MC_30Y!$J$12*((RAND()+RAND()+RAND()+RAND()+RAND()+RAND()+RAND()+RAND()+RAND()+RAND()+RAND()+RAND())-6))-1)+Real_MC_30Y!Y$58)</x:f>
        <x:v>1097274.9471144215</x:v>
      </x:c>
      <x:c r="Z498" s="50" t="n">
        <x:f>MAX(0,Y498*(1+EXP((LN(1+Real_MC_30Y!$J$11)-0.5*Real_MC_30Y!$J$12^2)+Real_MC_30Y!$J$12*((RAND()+RAND()+RAND()+RAND()+RAND()+RAND()+RAND()+RAND()+RAND()+RAND()+RAND()+RAND())-6))-1)+Real_MC_30Y!Z$58)</x:f>
        <x:v>1167208.6743619272</x:v>
      </x:c>
      <x:c r="AA498" s="50" t="n">
        <x:f>MAX(0,Z498*(1+EXP((LN(1+Real_MC_30Y!$J$11)-0.5*Real_MC_30Y!$J$12^2)+Real_MC_30Y!$J$12*((RAND()+RAND()+RAND()+RAND()+RAND()+RAND()+RAND()+RAND()+RAND()+RAND()+RAND()+RAND())-6))-1)+Real_MC_30Y!AA$58)</x:f>
        <x:v>1288314.1706656965</x:v>
      </x:c>
      <x:c r="AB498" s="50" t="n">
        <x:f>MAX(0,AA498*(1+EXP((LN(1+Real_MC_30Y!$J$11)-0.5*Real_MC_30Y!$J$12^2)+Real_MC_30Y!$J$12*((RAND()+RAND()+RAND()+RAND()+RAND()+RAND()+RAND()+RAND()+RAND()+RAND()+RAND()+RAND())-6))-1)+Real_MC_30Y!AB$58)</x:f>
        <x:v>1398900.7242052297</x:v>
      </x:c>
      <x:c r="AC498" s="50" t="n">
        <x:f>MAX(0,AB498*(1+EXP((LN(1+Real_MC_30Y!$J$11)-0.5*Real_MC_30Y!$J$12^2)+Real_MC_30Y!$J$12*((RAND()+RAND()+RAND()+RAND()+RAND()+RAND()+RAND()+RAND()+RAND()+RAND()+RAND()+RAND())-6))-1)+Real_MC_30Y!AC$58)</x:f>
        <x:v>1782183.1928254159</x:v>
      </x:c>
      <x:c r="AD498" s="50" t="n">
        <x:f>MAX(0,AC498*(1+EXP((LN(1+Real_MC_30Y!$J$11)-0.5*Real_MC_30Y!$J$12^2)+Real_MC_30Y!$J$12*((RAND()+RAND()+RAND()+RAND()+RAND()+RAND()+RAND()+RAND()+RAND()+RAND()+RAND()+RAND())-6))-1)+Real_MC_30Y!AD$58)</x:f>
        <x:v>2199419.821961528</x:v>
      </x:c>
      <x:c r="AE498" s="50" t="n">
        <x:f>MAX(0,AD498*(1+EXP((LN(1+Real_MC_30Y!$J$11)-0.5*Real_MC_30Y!$J$12^2)+Real_MC_30Y!$J$12*((RAND()+RAND()+RAND()+RAND()+RAND()+RAND()+RAND()+RAND()+RAND()+RAND()+RAND()+RAND())-6))-1)+Real_MC_30Y!AE$58)</x:f>
        <x:v>2663174.6664507296</x:v>
      </x:c>
      <x:c r="AF498" s="50" t="n">
        <x:f>MAX(0,AE498*(1+EXP((LN(1+Real_MC_30Y!$J$11)-0.5*Real_MC_30Y!$J$12^2)+Real_MC_30Y!$J$12*((RAND()+RAND()+RAND()+RAND()+RAND()+RAND()+RAND()+RAND()+RAND()+RAND()+RAND()+RAND())-6))-1)+Real_MC_30Y!AF$58)</x:f>
        <x:v>3082022.320603529</x:v>
      </x:c>
    </x:row>
    <x:row r="499">
      <x:c r="A499">
        <x:v>495</x:v>
      </x:c>
      <x:c r="B499" s="50" t="n">
        <x:f>MAX(0,Liquidity_30Y!$C$14+Real_MC_30Y!B$57-Real_MC_30Y!B$56)</x:f>
        <x:v>1029031.25</x:v>
      </x:c>
      <x:c r="C499" s="50" t="n">
        <x:f>MAX(0,B499*(1+EXP((LN(1+Real_MC_30Y!$J$11)-0.5*Real_MC_30Y!$J$12^2)+Real_MC_30Y!$J$12*((RAND()+RAND()+RAND()+RAND()+RAND()+RAND()+RAND()+RAND()+RAND()+RAND()+RAND()+RAND())-6))-1)+Real_MC_30Y!C$58)</x:f>
        <x:v>1154010.603529572</x:v>
      </x:c>
      <x:c r="D499" s="50" t="n">
        <x:f>MAX(0,C499*(1+EXP((LN(1+Real_MC_30Y!$J$11)-0.5*Real_MC_30Y!$J$12^2)+Real_MC_30Y!$J$12*((RAND()+RAND()+RAND()+RAND()+RAND()+RAND()+RAND()+RAND()+RAND()+RAND()+RAND()+RAND())-6))-1)+Real_MC_30Y!D$58)</x:f>
        <x:v>1001511.134464043</x:v>
      </x:c>
      <x:c r="E499" s="50" t="n">
        <x:f>MAX(0,D499*(1+EXP((LN(1+Real_MC_30Y!$J$11)-0.5*Real_MC_30Y!$J$12^2)+Real_MC_30Y!$J$12*((RAND()+RAND()+RAND()+RAND()+RAND()+RAND()+RAND()+RAND()+RAND()+RAND()+RAND()+RAND())-6))-1)+Real_MC_30Y!E$58)</x:f>
        <x:v>1116932.646128348</x:v>
      </x:c>
      <x:c r="F499" s="50" t="n">
        <x:f>MAX(0,E499*(1+EXP((LN(1+Real_MC_30Y!$J$11)-0.5*Real_MC_30Y!$J$12^2)+Real_MC_30Y!$J$12*((RAND()+RAND()+RAND()+RAND()+RAND()+RAND()+RAND()+RAND()+RAND()+RAND()+RAND()+RAND())-6))-1)+Real_MC_30Y!F$58)</x:f>
        <x:v>936929.8920612847</x:v>
      </x:c>
      <x:c r="G499" s="50" t="n">
        <x:f>MAX(0,F499*(1+EXP((LN(1+Real_MC_30Y!$J$11)-0.5*Real_MC_30Y!$J$12^2)+Real_MC_30Y!$J$12*((RAND()+RAND()+RAND()+RAND()+RAND()+RAND()+RAND()+RAND()+RAND()+RAND()+RAND()+RAND())-6))-1)+Real_MC_30Y!G$58)</x:f>
        <x:v>1122655.9003875554</x:v>
      </x:c>
      <x:c r="H499" s="50" t="n">
        <x:f>MAX(0,G499*(1+EXP((LN(1+Real_MC_30Y!$J$11)-0.5*Real_MC_30Y!$J$12^2)+Real_MC_30Y!$J$12*((RAND()+RAND()+RAND()+RAND()+RAND()+RAND()+RAND()+RAND()+RAND()+RAND()+RAND()+RAND())-6))-1)+Real_MC_30Y!H$58)</x:f>
        <x:v>929938.0006889708</x:v>
      </x:c>
      <x:c r="I499" s="50" t="n">
        <x:f>MAX(0,H499*(1+EXP((LN(1+Real_MC_30Y!$J$11)-0.5*Real_MC_30Y!$J$12^2)+Real_MC_30Y!$J$12*((RAND()+RAND()+RAND()+RAND()+RAND()+RAND()+RAND()+RAND()+RAND()+RAND()+RAND()+RAND())-6))-1)+Real_MC_30Y!I$58)</x:f>
        <x:v>827266.1411157522</x:v>
      </x:c>
      <x:c r="J499" s="50" t="n">
        <x:f>MAX(0,I499*(1+EXP((LN(1+Real_MC_30Y!$J$11)-0.5*Real_MC_30Y!$J$12^2)+Real_MC_30Y!$J$12*((RAND()+RAND()+RAND()+RAND()+RAND()+RAND()+RAND()+RAND()+RAND()+RAND()+RAND()+RAND())-6))-1)+Real_MC_30Y!J$58)</x:f>
        <x:v>824431.5707754014</x:v>
      </x:c>
      <x:c r="K499" s="50" t="n">
        <x:f>MAX(0,J499*(1+EXP((LN(1+Real_MC_30Y!$J$11)-0.5*Real_MC_30Y!$J$12^2)+Real_MC_30Y!$J$12*((RAND()+RAND()+RAND()+RAND()+RAND()+RAND()+RAND()+RAND()+RAND()+RAND()+RAND()+RAND())-6))-1)+Real_MC_30Y!K$58)</x:f>
        <x:v>1095457.7003020525</x:v>
      </x:c>
      <x:c r="L499" s="50" t="n">
        <x:f>MAX(0,K499*(1+EXP((LN(1+Real_MC_30Y!$J$11)-0.5*Real_MC_30Y!$J$12^2)+Real_MC_30Y!$J$12*((RAND()+RAND()+RAND()+RAND()+RAND()+RAND()+RAND()+RAND()+RAND()+RAND()+RAND()+RAND())-6))-1)+Real_MC_30Y!L$58)</x:f>
        <x:v>1038380.2560021054</x:v>
      </x:c>
      <x:c r="M499" s="50" t="n">
        <x:f>MAX(0,L499*(1+EXP((LN(1+Real_MC_30Y!$J$11)-0.5*Real_MC_30Y!$J$12^2)+Real_MC_30Y!$J$12*((RAND()+RAND()+RAND()+RAND()+RAND()+RAND()+RAND()+RAND()+RAND()+RAND()+RAND()+RAND())-6))-1)+Real_MC_30Y!M$58)</x:f>
        <x:v>990310.8278528118</x:v>
      </x:c>
      <x:c r="N499" s="50" t="n">
        <x:f>MAX(0,M499*(1+EXP((LN(1+Real_MC_30Y!$J$11)-0.5*Real_MC_30Y!$J$12^2)+Real_MC_30Y!$J$12*((RAND()+RAND()+RAND()+RAND()+RAND()+RAND()+RAND()+RAND()+RAND()+RAND()+RAND()+RAND())-6))-1)+Real_MC_30Y!N$58)</x:f>
        <x:v>1162648.059993121</x:v>
      </x:c>
      <x:c r="O499" s="50" t="n">
        <x:f>MAX(0,N499*(1+EXP((LN(1+Real_MC_30Y!$J$11)-0.5*Real_MC_30Y!$J$12^2)+Real_MC_30Y!$J$12*((RAND()+RAND()+RAND()+RAND()+RAND()+RAND()+RAND()+RAND()+RAND()+RAND()+RAND()+RAND())-6))-1)+Real_MC_30Y!O$58)</x:f>
        <x:v>1268708.7348549159</x:v>
      </x:c>
      <x:c r="P499" s="50" t="n">
        <x:f>MAX(0,O499*(1+EXP((LN(1+Real_MC_30Y!$J$11)-0.5*Real_MC_30Y!$J$12^2)+Real_MC_30Y!$J$12*((RAND()+RAND()+RAND()+RAND()+RAND()+RAND()+RAND()+RAND()+RAND()+RAND()+RAND()+RAND())-6))-1)+Real_MC_30Y!P$58)</x:f>
        <x:v>1484612.0377381067</x:v>
      </x:c>
      <x:c r="Q499" s="50" t="n">
        <x:f>MAX(0,P499*(1+EXP((LN(1+Real_MC_30Y!$J$11)-0.5*Real_MC_30Y!$J$12^2)+Real_MC_30Y!$J$12*((RAND()+RAND()+RAND()+RAND()+RAND()+RAND()+RAND()+RAND()+RAND()+RAND()+RAND()+RAND())-6))-1)+Real_MC_30Y!Q$58)</x:f>
        <x:v>1257989.1608820418</x:v>
      </x:c>
      <x:c r="R499" s="50" t="n">
        <x:f>MAX(0,Q499*(1+EXP((LN(1+Real_MC_30Y!$J$11)-0.5*Real_MC_30Y!$J$12^2)+Real_MC_30Y!$J$12*((RAND()+RAND()+RAND()+RAND()+RAND()+RAND()+RAND()+RAND()+RAND()+RAND()+RAND()+RAND())-6))-1)+Real_MC_30Y!R$58)</x:f>
        <x:v>1540838.1128707596</x:v>
      </x:c>
      <x:c r="S499" s="50" t="n">
        <x:f>MAX(0,R499*(1+EXP((LN(1+Real_MC_30Y!$J$11)-0.5*Real_MC_30Y!$J$12^2)+Real_MC_30Y!$J$12*((RAND()+RAND()+RAND()+RAND()+RAND()+RAND()+RAND()+RAND()+RAND()+RAND()+RAND()+RAND())-6))-1)+Real_MC_30Y!S$58)</x:f>
        <x:v>1565011.980310895</x:v>
      </x:c>
      <x:c r="T499" s="50" t="n">
        <x:f>MAX(0,S499*(1+EXP((LN(1+Real_MC_30Y!$J$11)-0.5*Real_MC_30Y!$J$12^2)+Real_MC_30Y!$J$12*((RAND()+RAND()+RAND()+RAND()+RAND()+RAND()+RAND()+RAND()+RAND()+RAND()+RAND()+RAND())-6))-1)+Real_MC_30Y!T$58)</x:f>
        <x:v>1301769.9534122609</x:v>
      </x:c>
      <x:c r="U499" s="50" t="n">
        <x:f>MAX(0,T499*(1+EXP((LN(1+Real_MC_30Y!$J$11)-0.5*Real_MC_30Y!$J$12^2)+Real_MC_30Y!$J$12*((RAND()+RAND()+RAND()+RAND()+RAND()+RAND()+RAND()+RAND()+RAND()+RAND()+RAND()+RAND())-6))-1)+Real_MC_30Y!U$58)</x:f>
        <x:v>1343168.7229781612</x:v>
      </x:c>
      <x:c r="V499" s="50" t="n">
        <x:f>MAX(0,U499*(1+EXP((LN(1+Real_MC_30Y!$J$11)-0.5*Real_MC_30Y!$J$12^2)+Real_MC_30Y!$J$12*((RAND()+RAND()+RAND()+RAND()+RAND()+RAND()+RAND()+RAND()+RAND()+RAND()+RAND()+RAND())-6))-1)+Real_MC_30Y!V$58)</x:f>
        <x:v>1220753.5385160774</x:v>
      </x:c>
      <x:c r="W499" s="50" t="n">
        <x:f>MAX(0,V499*(1+EXP((LN(1+Real_MC_30Y!$J$11)-0.5*Real_MC_30Y!$J$12^2)+Real_MC_30Y!$J$12*((RAND()+RAND()+RAND()+RAND()+RAND()+RAND()+RAND()+RAND()+RAND()+RAND()+RAND()+RAND())-6))-1)+Real_MC_30Y!W$58)</x:f>
        <x:v>1502497.143960417</x:v>
      </x:c>
      <x:c r="X499" s="50" t="n">
        <x:f>MAX(0,W499*(1+EXP((LN(1+Real_MC_30Y!$J$11)-0.5*Real_MC_30Y!$J$12^2)+Real_MC_30Y!$J$12*((RAND()+RAND()+RAND()+RAND()+RAND()+RAND()+RAND()+RAND()+RAND()+RAND()+RAND()+RAND())-6))-1)+Real_MC_30Y!X$58)</x:f>
        <x:v>1645759.011164418</x:v>
      </x:c>
      <x:c r="Y499" s="50" t="n">
        <x:f>MAX(0,X499*(1+EXP((LN(1+Real_MC_30Y!$J$11)-0.5*Real_MC_30Y!$J$12^2)+Real_MC_30Y!$J$12*((RAND()+RAND()+RAND()+RAND()+RAND()+RAND()+RAND()+RAND()+RAND()+RAND()+RAND()+RAND())-6))-1)+Real_MC_30Y!Y$58)</x:f>
        <x:v>1684669.6901800625</x:v>
      </x:c>
      <x:c r="Z499" s="50" t="n">
        <x:f>MAX(0,Y499*(1+EXP((LN(1+Real_MC_30Y!$J$11)-0.5*Real_MC_30Y!$J$12^2)+Real_MC_30Y!$J$12*((RAND()+RAND()+RAND()+RAND()+RAND()+RAND()+RAND()+RAND()+RAND()+RAND()+RAND()+RAND())-6))-1)+Real_MC_30Y!Z$58)</x:f>
        <x:v>1553630.1130280737</x:v>
      </x:c>
      <x:c r="AA499" s="50" t="n">
        <x:f>MAX(0,Z499*(1+EXP((LN(1+Real_MC_30Y!$J$11)-0.5*Real_MC_30Y!$J$12^2)+Real_MC_30Y!$J$12*((RAND()+RAND()+RAND()+RAND()+RAND()+RAND()+RAND()+RAND()+RAND()+RAND()+RAND()+RAND())-6))-1)+Real_MC_30Y!AA$58)</x:f>
        <x:v>1874695.8917092585</x:v>
      </x:c>
      <x:c r="AB499" s="50" t="n">
        <x:f>MAX(0,AA499*(1+EXP((LN(1+Real_MC_30Y!$J$11)-0.5*Real_MC_30Y!$J$12^2)+Real_MC_30Y!$J$12*((RAND()+RAND()+RAND()+RAND()+RAND()+RAND()+RAND()+RAND()+RAND()+RAND()+RAND()+RAND())-6))-1)+Real_MC_30Y!AB$58)</x:f>
        <x:v>2395789.941190335</x:v>
      </x:c>
      <x:c r="AC499" s="50" t="n">
        <x:f>MAX(0,AB499*(1+EXP((LN(1+Real_MC_30Y!$J$11)-0.5*Real_MC_30Y!$J$12^2)+Real_MC_30Y!$J$12*((RAND()+RAND()+RAND()+RAND()+RAND()+RAND()+RAND()+RAND()+RAND()+RAND()+RAND()+RAND())-6))-1)+Real_MC_30Y!AC$58)</x:f>
        <x:v>2421611.2021970204</x:v>
      </x:c>
      <x:c r="AD499" s="50" t="n">
        <x:f>MAX(0,AC499*(1+EXP((LN(1+Real_MC_30Y!$J$11)-0.5*Real_MC_30Y!$J$12^2)+Real_MC_30Y!$J$12*((RAND()+RAND()+RAND()+RAND()+RAND()+RAND()+RAND()+RAND()+RAND()+RAND()+RAND()+RAND())-6))-1)+Real_MC_30Y!AD$58)</x:f>
        <x:v>2392937.4740782618</x:v>
      </x:c>
      <x:c r="AE499" s="50" t="n">
        <x:f>MAX(0,AD499*(1+EXP((LN(1+Real_MC_30Y!$J$11)-0.5*Real_MC_30Y!$J$12^2)+Real_MC_30Y!$J$12*((RAND()+RAND()+RAND()+RAND()+RAND()+RAND()+RAND()+RAND()+RAND()+RAND()+RAND()+RAND())-6))-1)+Real_MC_30Y!AE$58)</x:f>
        <x:v>2273660.5900920597</x:v>
      </x:c>
      <x:c r="AF499" s="50" t="n">
        <x:f>MAX(0,AE499*(1+EXP((LN(1+Real_MC_30Y!$J$11)-0.5*Real_MC_30Y!$J$12^2)+Real_MC_30Y!$J$12*((RAND()+RAND()+RAND()+RAND()+RAND()+RAND()+RAND()+RAND()+RAND()+RAND()+RAND()+RAND())-6))-1)+Real_MC_30Y!AF$58)</x:f>
        <x:v>2034545.959037097</x:v>
      </x:c>
    </x:row>
    <x:row r="500">
      <x:c r="A500">
        <x:v>496</x:v>
      </x:c>
      <x:c r="B500" s="50" t="n">
        <x:f>MAX(0,Liquidity_30Y!$C$14+Real_MC_30Y!B$57-Real_MC_30Y!B$56)</x:f>
        <x:v>1029031.25</x:v>
      </x:c>
      <x:c r="C500" s="50" t="n">
        <x:f>MAX(0,B500*(1+EXP((LN(1+Real_MC_30Y!$J$11)-0.5*Real_MC_30Y!$J$12^2)+Real_MC_30Y!$J$12*((RAND()+RAND()+RAND()+RAND()+RAND()+RAND()+RAND()+RAND()+RAND()+RAND()+RAND()+RAND())-6))-1)+Real_MC_30Y!C$58)</x:f>
        <x:v>1275242.4031475126</x:v>
      </x:c>
      <x:c r="D500" s="50" t="n">
        <x:f>MAX(0,C500*(1+EXP((LN(1+Real_MC_30Y!$J$11)-0.5*Real_MC_30Y!$J$12^2)+Real_MC_30Y!$J$12*((RAND()+RAND()+RAND()+RAND()+RAND()+RAND()+RAND()+RAND()+RAND()+RAND()+RAND()+RAND())-6))-1)+Real_MC_30Y!D$58)</x:f>
        <x:v>1506697.4753522647</x:v>
      </x:c>
      <x:c r="E500" s="50" t="n">
        <x:f>MAX(0,D500*(1+EXP((LN(1+Real_MC_30Y!$J$11)-0.5*Real_MC_30Y!$J$12^2)+Real_MC_30Y!$J$12*((RAND()+RAND()+RAND()+RAND()+RAND()+RAND()+RAND()+RAND()+RAND()+RAND()+RAND()+RAND())-6))-1)+Real_MC_30Y!E$58)</x:f>
        <x:v>1427304.6995793032</x:v>
      </x:c>
      <x:c r="F500" s="50" t="n">
        <x:f>MAX(0,E500*(1+EXP((LN(1+Real_MC_30Y!$J$11)-0.5*Real_MC_30Y!$J$12^2)+Real_MC_30Y!$J$12*((RAND()+RAND()+RAND()+RAND()+RAND()+RAND()+RAND()+RAND()+RAND()+RAND()+RAND()+RAND())-6))-1)+Real_MC_30Y!F$58)</x:f>
        <x:v>1340218.1041916376</x:v>
      </x:c>
      <x:c r="G500" s="50" t="n">
        <x:f>MAX(0,F500*(1+EXP((LN(1+Real_MC_30Y!$J$11)-0.5*Real_MC_30Y!$J$12^2)+Real_MC_30Y!$J$12*((RAND()+RAND()+RAND()+RAND()+RAND()+RAND()+RAND()+RAND()+RAND()+RAND()+RAND()+RAND())-6))-1)+Real_MC_30Y!G$58)</x:f>
        <x:v>1946338.0260012026</x:v>
      </x:c>
      <x:c r="H500" s="50" t="n">
        <x:f>MAX(0,G500*(1+EXP((LN(1+Real_MC_30Y!$J$11)-0.5*Real_MC_30Y!$J$12^2)+Real_MC_30Y!$J$12*((RAND()+RAND()+RAND()+RAND()+RAND()+RAND()+RAND()+RAND()+RAND()+RAND()+RAND()+RAND())-6))-1)+Real_MC_30Y!H$58)</x:f>
        <x:v>2396377.2624806343</x:v>
      </x:c>
      <x:c r="I500" s="50" t="n">
        <x:f>MAX(0,H500*(1+EXP((LN(1+Real_MC_30Y!$J$11)-0.5*Real_MC_30Y!$J$12^2)+Real_MC_30Y!$J$12*((RAND()+RAND()+RAND()+RAND()+RAND()+RAND()+RAND()+RAND()+RAND()+RAND()+RAND()+RAND())-6))-1)+Real_MC_30Y!I$58)</x:f>
        <x:v>2510919.6188245923</x:v>
      </x:c>
      <x:c r="J500" s="50" t="n">
        <x:f>MAX(0,I500*(1+EXP((LN(1+Real_MC_30Y!$J$11)-0.5*Real_MC_30Y!$J$12^2)+Real_MC_30Y!$J$12*((RAND()+RAND()+RAND()+RAND()+RAND()+RAND()+RAND()+RAND()+RAND()+RAND()+RAND()+RAND())-6))-1)+Real_MC_30Y!J$58)</x:f>
        <x:v>2824540.8204276576</x:v>
      </x:c>
      <x:c r="K500" s="50" t="n">
        <x:f>MAX(0,J500*(1+EXP((LN(1+Real_MC_30Y!$J$11)-0.5*Real_MC_30Y!$J$12^2)+Real_MC_30Y!$J$12*((RAND()+RAND()+RAND()+RAND()+RAND()+RAND()+RAND()+RAND()+RAND()+RAND()+RAND()+RAND())-6))-1)+Real_MC_30Y!K$58)</x:f>
        <x:v>3205745.106741391</x:v>
      </x:c>
      <x:c r="L500" s="50" t="n">
        <x:f>MAX(0,K500*(1+EXP((LN(1+Real_MC_30Y!$J$11)-0.5*Real_MC_30Y!$J$12^2)+Real_MC_30Y!$J$12*((RAND()+RAND()+RAND()+RAND()+RAND()+RAND()+RAND()+RAND()+RAND()+RAND()+RAND()+RAND())-6))-1)+Real_MC_30Y!L$58)</x:f>
        <x:v>3413503.1094243666</x:v>
      </x:c>
      <x:c r="M500" s="50" t="n">
        <x:f>MAX(0,L500*(1+EXP((LN(1+Real_MC_30Y!$J$11)-0.5*Real_MC_30Y!$J$12^2)+Real_MC_30Y!$J$12*((RAND()+RAND()+RAND()+RAND()+RAND()+RAND()+RAND()+RAND()+RAND()+RAND()+RAND()+RAND())-6))-1)+Real_MC_30Y!M$58)</x:f>
        <x:v>4439994.329388615</x:v>
      </x:c>
      <x:c r="N500" s="50" t="n">
        <x:f>MAX(0,M500*(1+EXP((LN(1+Real_MC_30Y!$J$11)-0.5*Real_MC_30Y!$J$12^2)+Real_MC_30Y!$J$12*((RAND()+RAND()+RAND()+RAND()+RAND()+RAND()+RAND()+RAND()+RAND()+RAND()+RAND()+RAND())-6))-1)+Real_MC_30Y!N$58)</x:f>
        <x:v>4454221.912937437</x:v>
      </x:c>
      <x:c r="O500" s="50" t="n">
        <x:f>MAX(0,N500*(1+EXP((LN(1+Real_MC_30Y!$J$11)-0.5*Real_MC_30Y!$J$12^2)+Real_MC_30Y!$J$12*((RAND()+RAND()+RAND()+RAND()+RAND()+RAND()+RAND()+RAND()+RAND()+RAND()+RAND()+RAND())-6))-1)+Real_MC_30Y!O$58)</x:f>
        <x:v>5256975.992961244</x:v>
      </x:c>
      <x:c r="P500" s="50" t="n">
        <x:f>MAX(0,O500*(1+EXP((LN(1+Real_MC_30Y!$J$11)-0.5*Real_MC_30Y!$J$12^2)+Real_MC_30Y!$J$12*((RAND()+RAND()+RAND()+RAND()+RAND()+RAND()+RAND()+RAND()+RAND()+RAND()+RAND()+RAND())-6))-1)+Real_MC_30Y!P$58)</x:f>
        <x:v>4646261.050100664</x:v>
      </x:c>
      <x:c r="Q500" s="50" t="n">
        <x:f>MAX(0,P500*(1+EXP((LN(1+Real_MC_30Y!$J$11)-0.5*Real_MC_30Y!$J$12^2)+Real_MC_30Y!$J$12*((RAND()+RAND()+RAND()+RAND()+RAND()+RAND()+RAND()+RAND()+RAND()+RAND()+RAND()+RAND())-6))-1)+Real_MC_30Y!Q$58)</x:f>
        <x:v>5243364.54526628</x:v>
      </x:c>
      <x:c r="R500" s="50" t="n">
        <x:f>MAX(0,Q500*(1+EXP((LN(1+Real_MC_30Y!$J$11)-0.5*Real_MC_30Y!$J$12^2)+Real_MC_30Y!$J$12*((RAND()+RAND()+RAND()+RAND()+RAND()+RAND()+RAND()+RAND()+RAND()+RAND()+RAND()+RAND())-6))-1)+Real_MC_30Y!R$58)</x:f>
        <x:v>5809649.802559182</x:v>
      </x:c>
      <x:c r="S500" s="50" t="n">
        <x:f>MAX(0,R500*(1+EXP((LN(1+Real_MC_30Y!$J$11)-0.5*Real_MC_30Y!$J$12^2)+Real_MC_30Y!$J$12*((RAND()+RAND()+RAND()+RAND()+RAND()+RAND()+RAND()+RAND()+RAND()+RAND()+RAND()+RAND())-6))-1)+Real_MC_30Y!S$58)</x:f>
        <x:v>6858949.250122357</x:v>
      </x:c>
      <x:c r="T500" s="50" t="n">
        <x:f>MAX(0,S500*(1+EXP((LN(1+Real_MC_30Y!$J$11)-0.5*Real_MC_30Y!$J$12^2)+Real_MC_30Y!$J$12*((RAND()+RAND()+RAND()+RAND()+RAND()+RAND()+RAND()+RAND()+RAND()+RAND()+RAND()+RAND())-6))-1)+Real_MC_30Y!T$58)</x:f>
        <x:v>9427135.726951566</x:v>
      </x:c>
      <x:c r="U500" s="50" t="n">
        <x:f>MAX(0,T500*(1+EXP((LN(1+Real_MC_30Y!$J$11)-0.5*Real_MC_30Y!$J$12^2)+Real_MC_30Y!$J$12*((RAND()+RAND()+RAND()+RAND()+RAND()+RAND()+RAND()+RAND()+RAND()+RAND()+RAND()+RAND())-6))-1)+Real_MC_30Y!U$58)</x:f>
        <x:v>8086896.32089037</x:v>
      </x:c>
      <x:c r="V500" s="50" t="n">
        <x:f>MAX(0,U500*(1+EXP((LN(1+Real_MC_30Y!$J$11)-0.5*Real_MC_30Y!$J$12^2)+Real_MC_30Y!$J$12*((RAND()+RAND()+RAND()+RAND()+RAND()+RAND()+RAND()+RAND()+RAND()+RAND()+RAND()+RAND())-6))-1)+Real_MC_30Y!V$58)</x:f>
        <x:v>9265710.935864115</x:v>
      </x:c>
      <x:c r="W500" s="50" t="n">
        <x:f>MAX(0,V500*(1+EXP((LN(1+Real_MC_30Y!$J$11)-0.5*Real_MC_30Y!$J$12^2)+Real_MC_30Y!$J$12*((RAND()+RAND()+RAND()+RAND()+RAND()+RAND()+RAND()+RAND()+RAND()+RAND()+RAND()+RAND())-6))-1)+Real_MC_30Y!W$58)</x:f>
        <x:v>11602835.807037292</x:v>
      </x:c>
      <x:c r="X500" s="50" t="n">
        <x:f>MAX(0,W500*(1+EXP((LN(1+Real_MC_30Y!$J$11)-0.5*Real_MC_30Y!$J$12^2)+Real_MC_30Y!$J$12*((RAND()+RAND()+RAND()+RAND()+RAND()+RAND()+RAND()+RAND()+RAND()+RAND()+RAND()+RAND())-6))-1)+Real_MC_30Y!X$58)</x:f>
        <x:v>12526548.484939734</x:v>
      </x:c>
      <x:c r="Y500" s="50" t="n">
        <x:f>MAX(0,X500*(1+EXP((LN(1+Real_MC_30Y!$J$11)-0.5*Real_MC_30Y!$J$12^2)+Real_MC_30Y!$J$12*((RAND()+RAND()+RAND()+RAND()+RAND()+RAND()+RAND()+RAND()+RAND()+RAND()+RAND()+RAND())-6))-1)+Real_MC_30Y!Y$58)</x:f>
        <x:v>14116004.53630079</x:v>
      </x:c>
      <x:c r="Z500" s="50" t="n">
        <x:f>MAX(0,Y500*(1+EXP((LN(1+Real_MC_30Y!$J$11)-0.5*Real_MC_30Y!$J$12^2)+Real_MC_30Y!$J$12*((RAND()+RAND()+RAND()+RAND()+RAND()+RAND()+RAND()+RAND()+RAND()+RAND()+RAND()+RAND())-6))-1)+Real_MC_30Y!Z$58)</x:f>
        <x:v>13564798.430790033</x:v>
      </x:c>
      <x:c r="AA500" s="50" t="n">
        <x:f>MAX(0,Z500*(1+EXP((LN(1+Real_MC_30Y!$J$11)-0.5*Real_MC_30Y!$J$12^2)+Real_MC_30Y!$J$12*((RAND()+RAND()+RAND()+RAND()+RAND()+RAND()+RAND()+RAND()+RAND()+RAND()+RAND()+RAND())-6))-1)+Real_MC_30Y!AA$58)</x:f>
        <x:v>18175694.95334643</x:v>
      </x:c>
      <x:c r="AB500" s="50" t="n">
        <x:f>MAX(0,AA500*(1+EXP((LN(1+Real_MC_30Y!$J$11)-0.5*Real_MC_30Y!$J$12^2)+Real_MC_30Y!$J$12*((RAND()+RAND()+RAND()+RAND()+RAND()+RAND()+RAND()+RAND()+RAND()+RAND()+RAND()+RAND())-6))-1)+Real_MC_30Y!AB$58)</x:f>
        <x:v>21600280.240654368</x:v>
      </x:c>
      <x:c r="AC500" s="50" t="n">
        <x:f>MAX(0,AB500*(1+EXP((LN(1+Real_MC_30Y!$J$11)-0.5*Real_MC_30Y!$J$12^2)+Real_MC_30Y!$J$12*((RAND()+RAND()+RAND()+RAND()+RAND()+RAND()+RAND()+RAND()+RAND()+RAND()+RAND()+RAND())-6))-1)+Real_MC_30Y!AC$58)</x:f>
        <x:v>17794319.06734161</x:v>
      </x:c>
      <x:c r="AD500" s="50" t="n">
        <x:f>MAX(0,AC500*(1+EXP((LN(1+Real_MC_30Y!$J$11)-0.5*Real_MC_30Y!$J$12^2)+Real_MC_30Y!$J$12*((RAND()+RAND()+RAND()+RAND()+RAND()+RAND()+RAND()+RAND()+RAND()+RAND()+RAND()+RAND())-6))-1)+Real_MC_30Y!AD$58)</x:f>
        <x:v>15107762.667793037</x:v>
      </x:c>
      <x:c r="AE500" s="50" t="n">
        <x:f>MAX(0,AD500*(1+EXP((LN(1+Real_MC_30Y!$J$11)-0.5*Real_MC_30Y!$J$12^2)+Real_MC_30Y!$J$12*((RAND()+RAND()+RAND()+RAND()+RAND()+RAND()+RAND()+RAND()+RAND()+RAND()+RAND()+RAND())-6))-1)+Real_MC_30Y!AE$58)</x:f>
        <x:v>17247018.88794159</x:v>
      </x:c>
      <x:c r="AF500" s="50" t="n">
        <x:f>MAX(0,AE500*(1+EXP((LN(1+Real_MC_30Y!$J$11)-0.5*Real_MC_30Y!$J$12^2)+Real_MC_30Y!$J$12*((RAND()+RAND()+RAND()+RAND()+RAND()+RAND()+RAND()+RAND()+RAND()+RAND()+RAND()+RAND())-6))-1)+Real_MC_30Y!AF$58)</x:f>
        <x:v>16048250.443921877</x:v>
      </x:c>
    </x:row>
    <x:row r="501">
      <x:c r="A501">
        <x:v>497</x:v>
      </x:c>
      <x:c r="B501" s="50" t="n">
        <x:f>MAX(0,Liquidity_30Y!$C$14+Real_MC_30Y!B$57-Real_MC_30Y!B$56)</x:f>
        <x:v>1029031.25</x:v>
      </x:c>
      <x:c r="C501" s="50" t="n">
        <x:f>MAX(0,B501*(1+EXP((LN(1+Real_MC_30Y!$J$11)-0.5*Real_MC_30Y!$J$12^2)+Real_MC_30Y!$J$12*((RAND()+RAND()+RAND()+RAND()+RAND()+RAND()+RAND()+RAND()+RAND()+RAND()+RAND()+RAND())-6))-1)+Real_MC_30Y!C$58)</x:f>
        <x:v>945214.3813924092</x:v>
      </x:c>
      <x:c r="D501" s="50" t="n">
        <x:f>MAX(0,C501*(1+EXP((LN(1+Real_MC_30Y!$J$11)-0.5*Real_MC_30Y!$J$12^2)+Real_MC_30Y!$J$12*((RAND()+RAND()+RAND()+RAND()+RAND()+RAND()+RAND()+RAND()+RAND()+RAND()+RAND()+RAND())-6))-1)+Real_MC_30Y!D$58)</x:f>
        <x:v>935123.481882833</x:v>
      </x:c>
      <x:c r="E501" s="50" t="n">
        <x:f>MAX(0,D501*(1+EXP((LN(1+Real_MC_30Y!$J$11)-0.5*Real_MC_30Y!$J$12^2)+Real_MC_30Y!$J$12*((RAND()+RAND()+RAND()+RAND()+RAND()+RAND()+RAND()+RAND()+RAND()+RAND()+RAND()+RAND())-6))-1)+Real_MC_30Y!E$58)</x:f>
        <x:v>1366398.0525858675</x:v>
      </x:c>
      <x:c r="F501" s="50" t="n">
        <x:f>MAX(0,E501*(1+EXP((LN(1+Real_MC_30Y!$J$11)-0.5*Real_MC_30Y!$J$12^2)+Real_MC_30Y!$J$12*((RAND()+RAND()+RAND()+RAND()+RAND()+RAND()+RAND()+RAND()+RAND()+RAND()+RAND()+RAND())-6))-1)+Real_MC_30Y!F$58)</x:f>
        <x:v>1455911.244821979</x:v>
      </x:c>
      <x:c r="G501" s="50" t="n">
        <x:f>MAX(0,F501*(1+EXP((LN(1+Real_MC_30Y!$J$11)-0.5*Real_MC_30Y!$J$12^2)+Real_MC_30Y!$J$12*((RAND()+RAND()+RAND()+RAND()+RAND()+RAND()+RAND()+RAND()+RAND()+RAND()+RAND()+RAND())-6))-1)+Real_MC_30Y!G$58)</x:f>
        <x:v>1584123.8168796396</x:v>
      </x:c>
      <x:c r="H501" s="50" t="n">
        <x:f>MAX(0,G501*(1+EXP((LN(1+Real_MC_30Y!$J$11)-0.5*Real_MC_30Y!$J$12^2)+Real_MC_30Y!$J$12*((RAND()+RAND()+RAND()+RAND()+RAND()+RAND()+RAND()+RAND()+RAND()+RAND()+RAND()+RAND())-6))-1)+Real_MC_30Y!H$58)</x:f>
        <x:v>1581983.827702988</x:v>
      </x:c>
      <x:c r="I501" s="50" t="n">
        <x:f>MAX(0,H501*(1+EXP((LN(1+Real_MC_30Y!$J$11)-0.5*Real_MC_30Y!$J$12^2)+Real_MC_30Y!$J$12*((RAND()+RAND()+RAND()+RAND()+RAND()+RAND()+RAND()+RAND()+RAND()+RAND()+RAND()+RAND())-6))-1)+Real_MC_30Y!I$58)</x:f>
        <x:v>1383770.6822083709</x:v>
      </x:c>
      <x:c r="J501" s="50" t="n">
        <x:f>MAX(0,I501*(1+EXP((LN(1+Real_MC_30Y!$J$11)-0.5*Real_MC_30Y!$J$12^2)+Real_MC_30Y!$J$12*((RAND()+RAND()+RAND()+RAND()+RAND()+RAND()+RAND()+RAND()+RAND()+RAND()+RAND()+RAND())-6))-1)+Real_MC_30Y!J$58)</x:f>
        <x:v>1608475.4902678765</x:v>
      </x:c>
      <x:c r="K501" s="50" t="n">
        <x:f>MAX(0,J501*(1+EXP((LN(1+Real_MC_30Y!$J$11)-0.5*Real_MC_30Y!$J$12^2)+Real_MC_30Y!$J$12*((RAND()+RAND()+RAND()+RAND()+RAND()+RAND()+RAND()+RAND()+RAND()+RAND()+RAND()+RAND())-6))-1)+Real_MC_30Y!K$58)</x:f>
        <x:v>1859167.4698874024</x:v>
      </x:c>
      <x:c r="L501" s="50" t="n">
        <x:f>MAX(0,K501*(1+EXP((LN(1+Real_MC_30Y!$J$11)-0.5*Real_MC_30Y!$J$12^2)+Real_MC_30Y!$J$12*((RAND()+RAND()+RAND()+RAND()+RAND()+RAND()+RAND()+RAND()+RAND()+RAND()+RAND()+RAND())-6))-1)+Real_MC_30Y!L$58)</x:f>
        <x:v>2276835.829818452</x:v>
      </x:c>
      <x:c r="M501" s="50" t="n">
        <x:f>MAX(0,L501*(1+EXP((LN(1+Real_MC_30Y!$J$11)-0.5*Real_MC_30Y!$J$12^2)+Real_MC_30Y!$J$12*((RAND()+RAND()+RAND()+RAND()+RAND()+RAND()+RAND()+RAND()+RAND()+RAND()+RAND()+RAND())-6))-1)+Real_MC_30Y!M$58)</x:f>
        <x:v>3562274.2369197933</x:v>
      </x:c>
      <x:c r="N501" s="50" t="n">
        <x:f>MAX(0,M501*(1+EXP((LN(1+Real_MC_30Y!$J$11)-0.5*Real_MC_30Y!$J$12^2)+Real_MC_30Y!$J$12*((RAND()+RAND()+RAND()+RAND()+RAND()+RAND()+RAND()+RAND()+RAND()+RAND()+RAND()+RAND())-6))-1)+Real_MC_30Y!N$58)</x:f>
        <x:v>4542290.879624658</x:v>
      </x:c>
      <x:c r="O501" s="50" t="n">
        <x:f>MAX(0,N501*(1+EXP((LN(1+Real_MC_30Y!$J$11)-0.5*Real_MC_30Y!$J$12^2)+Real_MC_30Y!$J$12*((RAND()+RAND()+RAND()+RAND()+RAND()+RAND()+RAND()+RAND()+RAND()+RAND()+RAND()+RAND())-6))-1)+Real_MC_30Y!O$58)</x:f>
        <x:v>6992395.825381507</x:v>
      </x:c>
      <x:c r="P501" s="50" t="n">
        <x:f>MAX(0,O501*(1+EXP((LN(1+Real_MC_30Y!$J$11)-0.5*Real_MC_30Y!$J$12^2)+Real_MC_30Y!$J$12*((RAND()+RAND()+RAND()+RAND()+RAND()+RAND()+RAND()+RAND()+RAND()+RAND()+RAND()+RAND())-6))-1)+Real_MC_30Y!P$58)</x:f>
        <x:v>6678137.974212745</x:v>
      </x:c>
      <x:c r="Q501" s="50" t="n">
        <x:f>MAX(0,P501*(1+EXP((LN(1+Real_MC_30Y!$J$11)-0.5*Real_MC_30Y!$J$12^2)+Real_MC_30Y!$J$12*((RAND()+RAND()+RAND()+RAND()+RAND()+RAND()+RAND()+RAND()+RAND()+RAND()+RAND()+RAND())-6))-1)+Real_MC_30Y!Q$58)</x:f>
        <x:v>6012700.5143265</x:v>
      </x:c>
      <x:c r="R501" s="50" t="n">
        <x:f>MAX(0,Q501*(1+EXP((LN(1+Real_MC_30Y!$J$11)-0.5*Real_MC_30Y!$J$12^2)+Real_MC_30Y!$J$12*((RAND()+RAND()+RAND()+RAND()+RAND()+RAND()+RAND()+RAND()+RAND()+RAND()+RAND()+RAND())-6))-1)+Real_MC_30Y!R$58)</x:f>
        <x:v>5498770.967354659</x:v>
      </x:c>
      <x:c r="S501" s="50" t="n">
        <x:f>MAX(0,R501*(1+EXP((LN(1+Real_MC_30Y!$J$11)-0.5*Real_MC_30Y!$J$12^2)+Real_MC_30Y!$J$12*((RAND()+RAND()+RAND()+RAND()+RAND()+RAND()+RAND()+RAND()+RAND()+RAND()+RAND()+RAND())-6))-1)+Real_MC_30Y!S$58)</x:f>
        <x:v>5900337.366239833</x:v>
      </x:c>
      <x:c r="T501" s="50" t="n">
        <x:f>MAX(0,S501*(1+EXP((LN(1+Real_MC_30Y!$J$11)-0.5*Real_MC_30Y!$J$12^2)+Real_MC_30Y!$J$12*((RAND()+RAND()+RAND()+RAND()+RAND()+RAND()+RAND()+RAND()+RAND()+RAND()+RAND()+RAND())-6))-1)+Real_MC_30Y!T$58)</x:f>
        <x:v>6271109.099555698</x:v>
      </x:c>
      <x:c r="U501" s="50" t="n">
        <x:f>MAX(0,T501*(1+EXP((LN(1+Real_MC_30Y!$J$11)-0.5*Real_MC_30Y!$J$12^2)+Real_MC_30Y!$J$12*((RAND()+RAND()+RAND()+RAND()+RAND()+RAND()+RAND()+RAND()+RAND()+RAND()+RAND()+RAND())-6))-1)+Real_MC_30Y!U$58)</x:f>
        <x:v>8240347.121799696</x:v>
      </x:c>
      <x:c r="V501" s="50" t="n">
        <x:f>MAX(0,U501*(1+EXP((LN(1+Real_MC_30Y!$J$11)-0.5*Real_MC_30Y!$J$12^2)+Real_MC_30Y!$J$12*((RAND()+RAND()+RAND()+RAND()+RAND()+RAND()+RAND()+RAND()+RAND()+RAND()+RAND()+RAND())-6))-1)+Real_MC_30Y!V$58)</x:f>
        <x:v>9278508.906420378</x:v>
      </x:c>
      <x:c r="W501" s="50" t="n">
        <x:f>MAX(0,V501*(1+EXP((LN(1+Real_MC_30Y!$J$11)-0.5*Real_MC_30Y!$J$12^2)+Real_MC_30Y!$J$12*((RAND()+RAND()+RAND()+RAND()+RAND()+RAND()+RAND()+RAND()+RAND()+RAND()+RAND()+RAND())-6))-1)+Real_MC_30Y!W$58)</x:f>
        <x:v>9620912.496419556</x:v>
      </x:c>
      <x:c r="X501" s="50" t="n">
        <x:f>MAX(0,W501*(1+EXP((LN(1+Real_MC_30Y!$J$11)-0.5*Real_MC_30Y!$J$12^2)+Real_MC_30Y!$J$12*((RAND()+RAND()+RAND()+RAND()+RAND()+RAND()+RAND()+RAND()+RAND()+RAND()+RAND()+RAND())-6))-1)+Real_MC_30Y!X$58)</x:f>
        <x:v>8363483.9619311625</x:v>
      </x:c>
      <x:c r="Y501" s="50" t="n">
        <x:f>MAX(0,X501*(1+EXP((LN(1+Real_MC_30Y!$J$11)-0.5*Real_MC_30Y!$J$12^2)+Real_MC_30Y!$J$12*((RAND()+RAND()+RAND()+RAND()+RAND()+RAND()+RAND()+RAND()+RAND()+RAND()+RAND()+RAND())-6))-1)+Real_MC_30Y!Y$58)</x:f>
        <x:v>8686851.665979754</x:v>
      </x:c>
      <x:c r="Z501" s="50" t="n">
        <x:f>MAX(0,Y501*(1+EXP((LN(1+Real_MC_30Y!$J$11)-0.5*Real_MC_30Y!$J$12^2)+Real_MC_30Y!$J$12*((RAND()+RAND()+RAND()+RAND()+RAND()+RAND()+RAND()+RAND()+RAND()+RAND()+RAND()+RAND())-6))-1)+Real_MC_30Y!Z$58)</x:f>
        <x:v>9435937.943488982</x:v>
      </x:c>
      <x:c r="AA501" s="50" t="n">
        <x:f>MAX(0,Z501*(1+EXP((LN(1+Real_MC_30Y!$J$11)-0.5*Real_MC_30Y!$J$12^2)+Real_MC_30Y!$J$12*((RAND()+RAND()+RAND()+RAND()+RAND()+RAND()+RAND()+RAND()+RAND()+RAND()+RAND()+RAND())-6))-1)+Real_MC_30Y!AA$58)</x:f>
        <x:v>9605777.63165688</x:v>
      </x:c>
      <x:c r="AB501" s="50" t="n">
        <x:f>MAX(0,AA501*(1+EXP((LN(1+Real_MC_30Y!$J$11)-0.5*Real_MC_30Y!$J$12^2)+Real_MC_30Y!$J$12*((RAND()+RAND()+RAND()+RAND()+RAND()+RAND()+RAND()+RAND()+RAND()+RAND()+RAND()+RAND())-6))-1)+Real_MC_30Y!AB$58)</x:f>
        <x:v>6893399.851375918</x:v>
      </x:c>
      <x:c r="AC501" s="50" t="n">
        <x:f>MAX(0,AB501*(1+EXP((LN(1+Real_MC_30Y!$J$11)-0.5*Real_MC_30Y!$J$12^2)+Real_MC_30Y!$J$12*((RAND()+RAND()+RAND()+RAND()+RAND()+RAND()+RAND()+RAND()+RAND()+RAND()+RAND()+RAND())-6))-1)+Real_MC_30Y!AC$58)</x:f>
        <x:v>9414418.808184557</x:v>
      </x:c>
      <x:c r="AD501" s="50" t="n">
        <x:f>MAX(0,AC501*(1+EXP((LN(1+Real_MC_30Y!$J$11)-0.5*Real_MC_30Y!$J$12^2)+Real_MC_30Y!$J$12*((RAND()+RAND()+RAND()+RAND()+RAND()+RAND()+RAND()+RAND()+RAND()+RAND()+RAND()+RAND())-6))-1)+Real_MC_30Y!AD$58)</x:f>
        <x:v>9565245.994183687</x:v>
      </x:c>
      <x:c r="AE501" s="50" t="n">
        <x:f>MAX(0,AD501*(1+EXP((LN(1+Real_MC_30Y!$J$11)-0.5*Real_MC_30Y!$J$12^2)+Real_MC_30Y!$J$12*((RAND()+RAND()+RAND()+RAND()+RAND()+RAND()+RAND()+RAND()+RAND()+RAND()+RAND()+RAND())-6))-1)+Real_MC_30Y!AE$58)</x:f>
        <x:v>9426257.769060798</x:v>
      </x:c>
      <x:c r="AF501" s="50" t="n">
        <x:f>MAX(0,AE501*(1+EXP((LN(1+Real_MC_30Y!$J$11)-0.5*Real_MC_30Y!$J$12^2)+Real_MC_30Y!$J$12*((RAND()+RAND()+RAND()+RAND()+RAND()+RAND()+RAND()+RAND()+RAND()+RAND()+RAND()+RAND())-6))-1)+Real_MC_30Y!AF$58)</x:f>
        <x:v>9776305.36329003</x:v>
      </x:c>
    </x:row>
    <x:row r="502">
      <x:c r="A502">
        <x:v>498</x:v>
      </x:c>
      <x:c r="B502" s="50" t="n">
        <x:f>MAX(0,Liquidity_30Y!$C$14+Real_MC_30Y!B$57-Real_MC_30Y!B$56)</x:f>
        <x:v>1029031.25</x:v>
      </x:c>
      <x:c r="C502" s="50" t="n">
        <x:f>MAX(0,B502*(1+EXP((LN(1+Real_MC_30Y!$J$11)-0.5*Real_MC_30Y!$J$12^2)+Real_MC_30Y!$J$12*((RAND()+RAND()+RAND()+RAND()+RAND()+RAND()+RAND()+RAND()+RAND()+RAND()+RAND()+RAND())-6))-1)+Real_MC_30Y!C$58)</x:f>
        <x:v>1122820.731767499</x:v>
      </x:c>
      <x:c r="D502" s="50" t="n">
        <x:f>MAX(0,C502*(1+EXP((LN(1+Real_MC_30Y!$J$11)-0.5*Real_MC_30Y!$J$12^2)+Real_MC_30Y!$J$12*((RAND()+RAND()+RAND()+RAND()+RAND()+RAND()+RAND()+RAND()+RAND()+RAND()+RAND()+RAND())-6))-1)+Real_MC_30Y!D$58)</x:f>
        <x:v>1560365.9834357153</x:v>
      </x:c>
      <x:c r="E502" s="50" t="n">
        <x:f>MAX(0,D502*(1+EXP((LN(1+Real_MC_30Y!$J$11)-0.5*Real_MC_30Y!$J$12^2)+Real_MC_30Y!$J$12*((RAND()+RAND()+RAND()+RAND()+RAND()+RAND()+RAND()+RAND()+RAND()+RAND()+RAND()+RAND())-6))-1)+Real_MC_30Y!E$58)</x:f>
        <x:v>1526637.8482855214</x:v>
      </x:c>
      <x:c r="F502" s="50" t="n">
        <x:f>MAX(0,E502*(1+EXP((LN(1+Real_MC_30Y!$J$11)-0.5*Real_MC_30Y!$J$12^2)+Real_MC_30Y!$J$12*((RAND()+RAND()+RAND()+RAND()+RAND()+RAND()+RAND()+RAND()+RAND()+RAND()+RAND()+RAND())-6))-1)+Real_MC_30Y!F$58)</x:f>
        <x:v>1931858.7012368843</x:v>
      </x:c>
      <x:c r="G502" s="50" t="n">
        <x:f>MAX(0,F502*(1+EXP((LN(1+Real_MC_30Y!$J$11)-0.5*Real_MC_30Y!$J$12^2)+Real_MC_30Y!$J$12*((RAND()+RAND()+RAND()+RAND()+RAND()+RAND()+RAND()+RAND()+RAND()+RAND()+RAND()+RAND())-6))-1)+Real_MC_30Y!G$58)</x:f>
        <x:v>2679552.3932460654</x:v>
      </x:c>
      <x:c r="H502" s="50" t="n">
        <x:f>MAX(0,G502*(1+EXP((LN(1+Real_MC_30Y!$J$11)-0.5*Real_MC_30Y!$J$12^2)+Real_MC_30Y!$J$12*((RAND()+RAND()+RAND()+RAND()+RAND()+RAND()+RAND()+RAND()+RAND()+RAND()+RAND()+RAND())-6))-1)+Real_MC_30Y!H$58)</x:f>
        <x:v>3815705.5951126</x:v>
      </x:c>
      <x:c r="I502" s="50" t="n">
        <x:f>MAX(0,H502*(1+EXP((LN(1+Real_MC_30Y!$J$11)-0.5*Real_MC_30Y!$J$12^2)+Real_MC_30Y!$J$12*((RAND()+RAND()+RAND()+RAND()+RAND()+RAND()+RAND()+RAND()+RAND()+RAND()+RAND()+RAND())-6))-1)+Real_MC_30Y!I$58)</x:f>
        <x:v>3205888.87178928</x:v>
      </x:c>
      <x:c r="J502" s="50" t="n">
        <x:f>MAX(0,I502*(1+EXP((LN(1+Real_MC_30Y!$J$11)-0.5*Real_MC_30Y!$J$12^2)+Real_MC_30Y!$J$12*((RAND()+RAND()+RAND()+RAND()+RAND()+RAND()+RAND()+RAND()+RAND()+RAND()+RAND()+RAND())-6))-1)+Real_MC_30Y!J$58)</x:f>
        <x:v>4107534.8479634486</x:v>
      </x:c>
      <x:c r="K502" s="50" t="n">
        <x:f>MAX(0,J502*(1+EXP((LN(1+Real_MC_30Y!$J$11)-0.5*Real_MC_30Y!$J$12^2)+Real_MC_30Y!$J$12*((RAND()+RAND()+RAND()+RAND()+RAND()+RAND()+RAND()+RAND()+RAND()+RAND()+RAND()+RAND())-6))-1)+Real_MC_30Y!K$58)</x:f>
        <x:v>3600506.6608413607</x:v>
      </x:c>
      <x:c r="L502" s="50" t="n">
        <x:f>MAX(0,K502*(1+EXP((LN(1+Real_MC_30Y!$J$11)-0.5*Real_MC_30Y!$J$12^2)+Real_MC_30Y!$J$12*((RAND()+RAND()+RAND()+RAND()+RAND()+RAND()+RAND()+RAND()+RAND()+RAND()+RAND()+RAND())-6))-1)+Real_MC_30Y!L$58)</x:f>
        <x:v>4998487.579613337</x:v>
      </x:c>
      <x:c r="M502" s="50" t="n">
        <x:f>MAX(0,L502*(1+EXP((LN(1+Real_MC_30Y!$J$11)-0.5*Real_MC_30Y!$J$12^2)+Real_MC_30Y!$J$12*((RAND()+RAND()+RAND()+RAND()+RAND()+RAND()+RAND()+RAND()+RAND()+RAND()+RAND()+RAND())-6))-1)+Real_MC_30Y!M$58)</x:f>
        <x:v>4676117.875516523</x:v>
      </x:c>
      <x:c r="N502" s="50" t="n">
        <x:f>MAX(0,M502*(1+EXP((LN(1+Real_MC_30Y!$J$11)-0.5*Real_MC_30Y!$J$12^2)+Real_MC_30Y!$J$12*((RAND()+RAND()+RAND()+RAND()+RAND()+RAND()+RAND()+RAND()+RAND()+RAND()+RAND()+RAND())-6))-1)+Real_MC_30Y!N$58)</x:f>
        <x:v>4768209.911693007</x:v>
      </x:c>
      <x:c r="O502" s="50" t="n">
        <x:f>MAX(0,N502*(1+EXP((LN(1+Real_MC_30Y!$J$11)-0.5*Real_MC_30Y!$J$12^2)+Real_MC_30Y!$J$12*((RAND()+RAND()+RAND()+RAND()+RAND()+RAND()+RAND()+RAND()+RAND()+RAND()+RAND()+RAND())-6))-1)+Real_MC_30Y!O$58)</x:f>
        <x:v>3590863.69296527</x:v>
      </x:c>
      <x:c r="P502" s="50" t="n">
        <x:f>MAX(0,O502*(1+EXP((LN(1+Real_MC_30Y!$J$11)-0.5*Real_MC_30Y!$J$12^2)+Real_MC_30Y!$J$12*((RAND()+RAND()+RAND()+RAND()+RAND()+RAND()+RAND()+RAND()+RAND()+RAND()+RAND()+RAND())-6))-1)+Real_MC_30Y!P$58)</x:f>
        <x:v>4297366.95965009</x:v>
      </x:c>
      <x:c r="Q502" s="50" t="n">
        <x:f>MAX(0,P502*(1+EXP((LN(1+Real_MC_30Y!$J$11)-0.5*Real_MC_30Y!$J$12^2)+Real_MC_30Y!$J$12*((RAND()+RAND()+RAND()+RAND()+RAND()+RAND()+RAND()+RAND()+RAND()+RAND()+RAND()+RAND())-6))-1)+Real_MC_30Y!Q$58)</x:f>
        <x:v>3820474.421771789</x:v>
      </x:c>
      <x:c r="R502" s="50" t="n">
        <x:f>MAX(0,Q502*(1+EXP((LN(1+Real_MC_30Y!$J$11)-0.5*Real_MC_30Y!$J$12^2)+Real_MC_30Y!$J$12*((RAND()+RAND()+RAND()+RAND()+RAND()+RAND()+RAND()+RAND()+RAND()+RAND()+RAND()+RAND())-6))-1)+Real_MC_30Y!R$58)</x:f>
        <x:v>3824717.517338568</x:v>
      </x:c>
      <x:c r="S502" s="50" t="n">
        <x:f>MAX(0,R502*(1+EXP((LN(1+Real_MC_30Y!$J$11)-0.5*Real_MC_30Y!$J$12^2)+Real_MC_30Y!$J$12*((RAND()+RAND()+RAND()+RAND()+RAND()+RAND()+RAND()+RAND()+RAND()+RAND()+RAND()+RAND())-6))-1)+Real_MC_30Y!S$58)</x:f>
        <x:v>3559732.864331047</x:v>
      </x:c>
      <x:c r="T502" s="50" t="n">
        <x:f>MAX(0,S502*(1+EXP((LN(1+Real_MC_30Y!$J$11)-0.5*Real_MC_30Y!$J$12^2)+Real_MC_30Y!$J$12*((RAND()+RAND()+RAND()+RAND()+RAND()+RAND()+RAND()+RAND()+RAND()+RAND()+RAND()+RAND())-6))-1)+Real_MC_30Y!T$58)</x:f>
        <x:v>4580697.877632316</x:v>
      </x:c>
      <x:c r="U502" s="50" t="n">
        <x:f>MAX(0,T502*(1+EXP((LN(1+Real_MC_30Y!$J$11)-0.5*Real_MC_30Y!$J$12^2)+Real_MC_30Y!$J$12*((RAND()+RAND()+RAND()+RAND()+RAND()+RAND()+RAND()+RAND()+RAND()+RAND()+RAND()+RAND())-6))-1)+Real_MC_30Y!U$58)</x:f>
        <x:v>4701706.936059709</x:v>
      </x:c>
      <x:c r="V502" s="50" t="n">
        <x:f>MAX(0,U502*(1+EXP((LN(1+Real_MC_30Y!$J$11)-0.5*Real_MC_30Y!$J$12^2)+Real_MC_30Y!$J$12*((RAND()+RAND()+RAND()+RAND()+RAND()+RAND()+RAND()+RAND()+RAND()+RAND()+RAND()+RAND())-6))-1)+Real_MC_30Y!V$58)</x:f>
        <x:v>5321198.06011727</x:v>
      </x:c>
      <x:c r="W502" s="50" t="n">
        <x:f>MAX(0,V502*(1+EXP((LN(1+Real_MC_30Y!$J$11)-0.5*Real_MC_30Y!$J$12^2)+Real_MC_30Y!$J$12*((RAND()+RAND()+RAND()+RAND()+RAND()+RAND()+RAND()+RAND()+RAND()+RAND()+RAND()+RAND())-6))-1)+Real_MC_30Y!W$58)</x:f>
        <x:v>6030399.576121648</x:v>
      </x:c>
      <x:c r="X502" s="50" t="n">
        <x:f>MAX(0,W502*(1+EXP((LN(1+Real_MC_30Y!$J$11)-0.5*Real_MC_30Y!$J$12^2)+Real_MC_30Y!$J$12*((RAND()+RAND()+RAND()+RAND()+RAND()+RAND()+RAND()+RAND()+RAND()+RAND()+RAND()+RAND())-6))-1)+Real_MC_30Y!X$58)</x:f>
        <x:v>6492796.689631331</x:v>
      </x:c>
      <x:c r="Y502" s="50" t="n">
        <x:f>MAX(0,X502*(1+EXP((LN(1+Real_MC_30Y!$J$11)-0.5*Real_MC_30Y!$J$12^2)+Real_MC_30Y!$J$12*((RAND()+RAND()+RAND()+RAND()+RAND()+RAND()+RAND()+RAND()+RAND()+RAND()+RAND()+RAND())-6))-1)+Real_MC_30Y!Y$58)</x:f>
        <x:v>8899850.276724191</x:v>
      </x:c>
      <x:c r="Z502" s="50" t="n">
        <x:f>MAX(0,Y502*(1+EXP((LN(1+Real_MC_30Y!$J$11)-0.5*Real_MC_30Y!$J$12^2)+Real_MC_30Y!$J$12*((RAND()+RAND()+RAND()+RAND()+RAND()+RAND()+RAND()+RAND()+RAND()+RAND()+RAND()+RAND())-6))-1)+Real_MC_30Y!Z$58)</x:f>
        <x:v>12595354.140035661</x:v>
      </x:c>
      <x:c r="AA502" s="50" t="n">
        <x:f>MAX(0,Z502*(1+EXP((LN(1+Real_MC_30Y!$J$11)-0.5*Real_MC_30Y!$J$12^2)+Real_MC_30Y!$J$12*((RAND()+RAND()+RAND()+RAND()+RAND()+RAND()+RAND()+RAND()+RAND()+RAND()+RAND()+RAND())-6))-1)+Real_MC_30Y!AA$58)</x:f>
        <x:v>16340662.856499232</x:v>
      </x:c>
      <x:c r="AB502" s="50" t="n">
        <x:f>MAX(0,AA502*(1+EXP((LN(1+Real_MC_30Y!$J$11)-0.5*Real_MC_30Y!$J$12^2)+Real_MC_30Y!$J$12*((RAND()+RAND()+RAND()+RAND()+RAND()+RAND()+RAND()+RAND()+RAND()+RAND()+RAND()+RAND())-6))-1)+Real_MC_30Y!AB$58)</x:f>
        <x:v>17991953.824446462</x:v>
      </x:c>
      <x:c r="AC502" s="50" t="n">
        <x:f>MAX(0,AB502*(1+EXP((LN(1+Real_MC_30Y!$J$11)-0.5*Real_MC_30Y!$J$12^2)+Real_MC_30Y!$J$12*((RAND()+RAND()+RAND()+RAND()+RAND()+RAND()+RAND()+RAND()+RAND()+RAND()+RAND()+RAND())-6))-1)+Real_MC_30Y!AC$58)</x:f>
        <x:v>14976113.019996852</x:v>
      </x:c>
      <x:c r="AD502" s="50" t="n">
        <x:f>MAX(0,AC502*(1+EXP((LN(1+Real_MC_30Y!$J$11)-0.5*Real_MC_30Y!$J$12^2)+Real_MC_30Y!$J$12*((RAND()+RAND()+RAND()+RAND()+RAND()+RAND()+RAND()+RAND()+RAND()+RAND()+RAND()+RAND())-6))-1)+Real_MC_30Y!AD$58)</x:f>
        <x:v>14537664.12749525</x:v>
      </x:c>
      <x:c r="AE502" s="50" t="n">
        <x:f>MAX(0,AD502*(1+EXP((LN(1+Real_MC_30Y!$J$11)-0.5*Real_MC_30Y!$J$12^2)+Real_MC_30Y!$J$12*((RAND()+RAND()+RAND()+RAND()+RAND()+RAND()+RAND()+RAND()+RAND()+RAND()+RAND()+RAND())-6))-1)+Real_MC_30Y!AE$58)</x:f>
        <x:v>12527838.562147137</x:v>
      </x:c>
      <x:c r="AF502" s="50" t="n">
        <x:f>MAX(0,AE502*(1+EXP((LN(1+Real_MC_30Y!$J$11)-0.5*Real_MC_30Y!$J$12^2)+Real_MC_30Y!$J$12*((RAND()+RAND()+RAND()+RAND()+RAND()+RAND()+RAND()+RAND()+RAND()+RAND()+RAND()+RAND())-6))-1)+Real_MC_30Y!AF$58)</x:f>
        <x:v>11538395.125570776</x:v>
      </x:c>
    </x:row>
    <x:row r="503">
      <x:c r="A503">
        <x:v>499</x:v>
      </x:c>
      <x:c r="B503" s="50" t="n">
        <x:f>MAX(0,Liquidity_30Y!$C$14+Real_MC_30Y!B$57-Real_MC_30Y!B$56)</x:f>
        <x:v>1029031.25</x:v>
      </x:c>
      <x:c r="C503" s="50" t="n">
        <x:f>MAX(0,B503*(1+EXP((LN(1+Real_MC_30Y!$J$11)-0.5*Real_MC_30Y!$J$12^2)+Real_MC_30Y!$J$12*((RAND()+RAND()+RAND()+RAND()+RAND()+RAND()+RAND()+RAND()+RAND()+RAND()+RAND()+RAND())-6))-1)+Real_MC_30Y!C$58)</x:f>
        <x:v>1066749.432935894</x:v>
      </x:c>
      <x:c r="D503" s="50" t="n">
        <x:f>MAX(0,C503*(1+EXP((LN(1+Real_MC_30Y!$J$11)-0.5*Real_MC_30Y!$J$12^2)+Real_MC_30Y!$J$12*((RAND()+RAND()+RAND()+RAND()+RAND()+RAND()+RAND()+RAND()+RAND()+RAND()+RAND()+RAND())-6))-1)+Real_MC_30Y!D$58)</x:f>
        <x:v>1224153.0030667663</x:v>
      </x:c>
      <x:c r="E503" s="50" t="n">
        <x:f>MAX(0,D503*(1+EXP((LN(1+Real_MC_30Y!$J$11)-0.5*Real_MC_30Y!$J$12^2)+Real_MC_30Y!$J$12*((RAND()+RAND()+RAND()+RAND()+RAND()+RAND()+RAND()+RAND()+RAND()+RAND()+RAND()+RAND())-6))-1)+Real_MC_30Y!E$58)</x:f>
        <x:v>1275841.276303282</x:v>
      </x:c>
      <x:c r="F503" s="50" t="n">
        <x:f>MAX(0,E503*(1+EXP((LN(1+Real_MC_30Y!$J$11)-0.5*Real_MC_30Y!$J$12^2)+Real_MC_30Y!$J$12*((RAND()+RAND()+RAND()+RAND()+RAND()+RAND()+RAND()+RAND()+RAND()+RAND()+RAND()+RAND())-6))-1)+Real_MC_30Y!F$58)</x:f>
        <x:v>1428392.1747409075</x:v>
      </x:c>
      <x:c r="G503" s="50" t="n">
        <x:f>MAX(0,F503*(1+EXP((LN(1+Real_MC_30Y!$J$11)-0.5*Real_MC_30Y!$J$12^2)+Real_MC_30Y!$J$12*((RAND()+RAND()+RAND()+RAND()+RAND()+RAND()+RAND()+RAND()+RAND()+RAND()+RAND()+RAND())-6))-1)+Real_MC_30Y!G$58)</x:f>
        <x:v>1857313.7019894428</x:v>
      </x:c>
      <x:c r="H503" s="50" t="n">
        <x:f>MAX(0,G503*(1+EXP((LN(1+Real_MC_30Y!$J$11)-0.5*Real_MC_30Y!$J$12^2)+Real_MC_30Y!$J$12*((RAND()+RAND()+RAND()+RAND()+RAND()+RAND()+RAND()+RAND()+RAND()+RAND()+RAND()+RAND())-6))-1)+Real_MC_30Y!H$58)</x:f>
        <x:v>1962568.4496864716</x:v>
      </x:c>
      <x:c r="I503" s="50" t="n">
        <x:f>MAX(0,H503*(1+EXP((LN(1+Real_MC_30Y!$J$11)-0.5*Real_MC_30Y!$J$12^2)+Real_MC_30Y!$J$12*((RAND()+RAND()+RAND()+RAND()+RAND()+RAND()+RAND()+RAND()+RAND()+RAND()+RAND()+RAND())-6))-1)+Real_MC_30Y!I$58)</x:f>
        <x:v>2034856.6847782305</x:v>
      </x:c>
      <x:c r="J503" s="50" t="n">
        <x:f>MAX(0,I503*(1+EXP((LN(1+Real_MC_30Y!$J$11)-0.5*Real_MC_30Y!$J$12^2)+Real_MC_30Y!$J$12*((RAND()+RAND()+RAND()+RAND()+RAND()+RAND()+RAND()+RAND()+RAND()+RAND()+RAND()+RAND())-6))-1)+Real_MC_30Y!J$58)</x:f>
        <x:v>2035220.0956016905</x:v>
      </x:c>
      <x:c r="K503" s="50" t="n">
        <x:f>MAX(0,J503*(1+EXP((LN(1+Real_MC_30Y!$J$11)-0.5*Real_MC_30Y!$J$12^2)+Real_MC_30Y!$J$12*((RAND()+RAND()+RAND()+RAND()+RAND()+RAND()+RAND()+RAND()+RAND()+RAND()+RAND()+RAND())-6))-1)+Real_MC_30Y!K$58)</x:f>
        <x:v>1863848.701814419</x:v>
      </x:c>
      <x:c r="L503" s="50" t="n">
        <x:f>MAX(0,K503*(1+EXP((LN(1+Real_MC_30Y!$J$11)-0.5*Real_MC_30Y!$J$12^2)+Real_MC_30Y!$J$12*((RAND()+RAND()+RAND()+RAND()+RAND()+RAND()+RAND()+RAND()+RAND()+RAND()+RAND()+RAND())-6))-1)+Real_MC_30Y!L$58)</x:f>
        <x:v>1919787.6698480921</x:v>
      </x:c>
      <x:c r="M503" s="50" t="n">
        <x:f>MAX(0,L503*(1+EXP((LN(1+Real_MC_30Y!$J$11)-0.5*Real_MC_30Y!$J$12^2)+Real_MC_30Y!$J$12*((RAND()+RAND()+RAND()+RAND()+RAND()+RAND()+RAND()+RAND()+RAND()+RAND()+RAND()+RAND())-6))-1)+Real_MC_30Y!M$58)</x:f>
        <x:v>1518617.6786994277</x:v>
      </x:c>
      <x:c r="N503" s="50" t="n">
        <x:f>MAX(0,M503*(1+EXP((LN(1+Real_MC_30Y!$J$11)-0.5*Real_MC_30Y!$J$12^2)+Real_MC_30Y!$J$12*((RAND()+RAND()+RAND()+RAND()+RAND()+RAND()+RAND()+RAND()+RAND()+RAND()+RAND()+RAND())-6))-1)+Real_MC_30Y!N$58)</x:f>
        <x:v>1348576.0385361535</x:v>
      </x:c>
      <x:c r="O503" s="50" t="n">
        <x:f>MAX(0,N503*(1+EXP((LN(1+Real_MC_30Y!$J$11)-0.5*Real_MC_30Y!$J$12^2)+Real_MC_30Y!$J$12*((RAND()+RAND()+RAND()+RAND()+RAND()+RAND()+RAND()+RAND()+RAND()+RAND()+RAND()+RAND())-6))-1)+Real_MC_30Y!O$58)</x:f>
        <x:v>1472181.842442847</x:v>
      </x:c>
      <x:c r="P503" s="50" t="n">
        <x:f>MAX(0,O503*(1+EXP((LN(1+Real_MC_30Y!$J$11)-0.5*Real_MC_30Y!$J$12^2)+Real_MC_30Y!$J$12*((RAND()+RAND()+RAND()+RAND()+RAND()+RAND()+RAND()+RAND()+RAND()+RAND()+RAND()+RAND())-6))-1)+Real_MC_30Y!P$58)</x:f>
        <x:v>1243479.284881042</x:v>
      </x:c>
      <x:c r="Q503" s="50" t="n">
        <x:f>MAX(0,P503*(1+EXP((LN(1+Real_MC_30Y!$J$11)-0.5*Real_MC_30Y!$J$12^2)+Real_MC_30Y!$J$12*((RAND()+RAND()+RAND()+RAND()+RAND()+RAND()+RAND()+RAND()+RAND()+RAND()+RAND()+RAND())-6))-1)+Real_MC_30Y!Q$58)</x:f>
        <x:v>2084685.1818578197</x:v>
      </x:c>
      <x:c r="R503" s="50" t="n">
        <x:f>MAX(0,Q503*(1+EXP((LN(1+Real_MC_30Y!$J$11)-0.5*Real_MC_30Y!$J$12^2)+Real_MC_30Y!$J$12*((RAND()+RAND()+RAND()+RAND()+RAND()+RAND()+RAND()+RAND()+RAND()+RAND()+RAND()+RAND())-6))-1)+Real_MC_30Y!R$58)</x:f>
        <x:v>1875955.8449327855</x:v>
      </x:c>
      <x:c r="S503" s="50" t="n">
        <x:f>MAX(0,R503*(1+EXP((LN(1+Real_MC_30Y!$J$11)-0.5*Real_MC_30Y!$J$12^2)+Real_MC_30Y!$J$12*((RAND()+RAND()+RAND()+RAND()+RAND()+RAND()+RAND()+RAND()+RAND()+RAND()+RAND()+RAND())-6))-1)+Real_MC_30Y!S$58)</x:f>
        <x:v>2559426.841351228</x:v>
      </x:c>
      <x:c r="T503" s="50" t="n">
        <x:f>MAX(0,S503*(1+EXP((LN(1+Real_MC_30Y!$J$11)-0.5*Real_MC_30Y!$J$12^2)+Real_MC_30Y!$J$12*((RAND()+RAND()+RAND()+RAND()+RAND()+RAND()+RAND()+RAND()+RAND()+RAND()+RAND()+RAND())-6))-1)+Real_MC_30Y!T$58)</x:f>
        <x:v>2714761.608724908</x:v>
      </x:c>
      <x:c r="U503" s="50" t="n">
        <x:f>MAX(0,T503*(1+EXP((LN(1+Real_MC_30Y!$J$11)-0.5*Real_MC_30Y!$J$12^2)+Real_MC_30Y!$J$12*((RAND()+RAND()+RAND()+RAND()+RAND()+RAND()+RAND()+RAND()+RAND()+RAND()+RAND()+RAND())-6))-1)+Real_MC_30Y!U$58)</x:f>
        <x:v>2989649.250361514</x:v>
      </x:c>
      <x:c r="V503" s="50" t="n">
        <x:f>MAX(0,U503*(1+EXP((LN(1+Real_MC_30Y!$J$11)-0.5*Real_MC_30Y!$J$12^2)+Real_MC_30Y!$J$12*((RAND()+RAND()+RAND()+RAND()+RAND()+RAND()+RAND()+RAND()+RAND()+RAND()+RAND()+RAND())-6))-1)+Real_MC_30Y!V$58)</x:f>
        <x:v>2329126.690214502</x:v>
      </x:c>
      <x:c r="W503" s="50" t="n">
        <x:f>MAX(0,V503*(1+EXP((LN(1+Real_MC_30Y!$J$11)-0.5*Real_MC_30Y!$J$12^2)+Real_MC_30Y!$J$12*((RAND()+RAND()+RAND()+RAND()+RAND()+RAND()+RAND()+RAND()+RAND()+RAND()+RAND()+RAND())-6))-1)+Real_MC_30Y!W$58)</x:f>
        <x:v>2918614.5967748454</x:v>
      </x:c>
      <x:c r="X503" s="50" t="n">
        <x:f>MAX(0,W503*(1+EXP((LN(1+Real_MC_30Y!$J$11)-0.5*Real_MC_30Y!$J$12^2)+Real_MC_30Y!$J$12*((RAND()+RAND()+RAND()+RAND()+RAND()+RAND()+RAND()+RAND()+RAND()+RAND()+RAND()+RAND())-6))-1)+Real_MC_30Y!X$58)</x:f>
        <x:v>3028590.3858040543</x:v>
      </x:c>
      <x:c r="Y503" s="50" t="n">
        <x:f>MAX(0,X503*(1+EXP((LN(1+Real_MC_30Y!$J$11)-0.5*Real_MC_30Y!$J$12^2)+Real_MC_30Y!$J$12*((RAND()+RAND()+RAND()+RAND()+RAND()+RAND()+RAND()+RAND()+RAND()+RAND()+RAND()+RAND())-6))-1)+Real_MC_30Y!Y$58)</x:f>
        <x:v>3099089.851227068</x:v>
      </x:c>
      <x:c r="Z503" s="50" t="n">
        <x:f>MAX(0,Y503*(1+EXP((LN(1+Real_MC_30Y!$J$11)-0.5*Real_MC_30Y!$J$12^2)+Real_MC_30Y!$J$12*((RAND()+RAND()+RAND()+RAND()+RAND()+RAND()+RAND()+RAND()+RAND()+RAND()+RAND()+RAND())-6))-1)+Real_MC_30Y!Z$58)</x:f>
        <x:v>3093691.1527453037</x:v>
      </x:c>
      <x:c r="AA503" s="50" t="n">
        <x:f>MAX(0,Z503*(1+EXP((LN(1+Real_MC_30Y!$J$11)-0.5*Real_MC_30Y!$J$12^2)+Real_MC_30Y!$J$12*((RAND()+RAND()+RAND()+RAND()+RAND()+RAND()+RAND()+RAND()+RAND()+RAND()+RAND()+RAND())-6))-1)+Real_MC_30Y!AA$58)</x:f>
        <x:v>2701828.3780993433</x:v>
      </x:c>
      <x:c r="AB503" s="50" t="n">
        <x:f>MAX(0,AA503*(1+EXP((LN(1+Real_MC_30Y!$J$11)-0.5*Real_MC_30Y!$J$12^2)+Real_MC_30Y!$J$12*((RAND()+RAND()+RAND()+RAND()+RAND()+RAND()+RAND()+RAND()+RAND()+RAND()+RAND()+RAND())-6))-1)+Real_MC_30Y!AB$58)</x:f>
        <x:v>3169860.1623194586</x:v>
      </x:c>
      <x:c r="AC503" s="50" t="n">
        <x:f>MAX(0,AB503*(1+EXP((LN(1+Real_MC_30Y!$J$11)-0.5*Real_MC_30Y!$J$12^2)+Real_MC_30Y!$J$12*((RAND()+RAND()+RAND()+RAND()+RAND()+RAND()+RAND()+RAND()+RAND()+RAND()+RAND()+RAND())-6))-1)+Real_MC_30Y!AC$58)</x:f>
        <x:v>3362323.96826495</x:v>
      </x:c>
      <x:c r="AD503" s="50" t="n">
        <x:f>MAX(0,AC503*(1+EXP((LN(1+Real_MC_30Y!$J$11)-0.5*Real_MC_30Y!$J$12^2)+Real_MC_30Y!$J$12*((RAND()+RAND()+RAND()+RAND()+RAND()+RAND()+RAND()+RAND()+RAND()+RAND()+RAND()+RAND())-6))-1)+Real_MC_30Y!AD$58)</x:f>
        <x:v>2784084.0465901936</x:v>
      </x:c>
      <x:c r="AE503" s="50" t="n">
        <x:f>MAX(0,AD503*(1+EXP((LN(1+Real_MC_30Y!$J$11)-0.5*Real_MC_30Y!$J$12^2)+Real_MC_30Y!$J$12*((RAND()+RAND()+RAND()+RAND()+RAND()+RAND()+RAND()+RAND()+RAND()+RAND()+RAND()+RAND())-6))-1)+Real_MC_30Y!AE$58)</x:f>
        <x:v>2586961.3493079254</x:v>
      </x:c>
      <x:c r="AF503" s="50" t="n">
        <x:f>MAX(0,AE503*(1+EXP((LN(1+Real_MC_30Y!$J$11)-0.5*Real_MC_30Y!$J$12^2)+Real_MC_30Y!$J$12*((RAND()+RAND()+RAND()+RAND()+RAND()+RAND()+RAND()+RAND()+RAND()+RAND()+RAND()+RAND())-6))-1)+Real_MC_30Y!AF$58)</x:f>
        <x:v>2033930.3225479212</x:v>
      </x:c>
    </x:row>
    <x:row r="504">
      <x:c r="A504">
        <x:v>500</x:v>
      </x:c>
      <x:c r="B504" s="50" t="n">
        <x:f>MAX(0,Liquidity_30Y!$C$14+Real_MC_30Y!B$57-Real_MC_30Y!B$56)</x:f>
        <x:v>1029031.25</x:v>
      </x:c>
      <x:c r="C504" s="50" t="n">
        <x:f>MAX(0,B504*(1+EXP((LN(1+Real_MC_30Y!$J$11)-0.5*Real_MC_30Y!$J$12^2)+Real_MC_30Y!$J$12*((RAND()+RAND()+RAND()+RAND()+RAND()+RAND()+RAND()+RAND()+RAND()+RAND()+RAND()+RAND())-6))-1)+Real_MC_30Y!C$58)</x:f>
        <x:v>1390744.0396823213</x:v>
      </x:c>
      <x:c r="D504" s="50" t="n">
        <x:f>MAX(0,C504*(1+EXP((LN(1+Real_MC_30Y!$J$11)-0.5*Real_MC_30Y!$J$12^2)+Real_MC_30Y!$J$12*((RAND()+RAND()+RAND()+RAND()+RAND()+RAND()+RAND()+RAND()+RAND()+RAND()+RAND()+RAND())-6))-1)+Real_MC_30Y!D$58)</x:f>
        <x:v>1588093.51994501</x:v>
      </x:c>
      <x:c r="E504" s="50" t="n">
        <x:f>MAX(0,D504*(1+EXP((LN(1+Real_MC_30Y!$J$11)-0.5*Real_MC_30Y!$J$12^2)+Real_MC_30Y!$J$12*((RAND()+RAND()+RAND()+RAND()+RAND()+RAND()+RAND()+RAND()+RAND()+RAND()+RAND()+RAND())-6))-1)+Real_MC_30Y!E$58)</x:f>
        <x:v>1472463.4200246034</x:v>
      </x:c>
      <x:c r="F504" s="50" t="n">
        <x:f>MAX(0,E504*(1+EXP((LN(1+Real_MC_30Y!$J$11)-0.5*Real_MC_30Y!$J$12^2)+Real_MC_30Y!$J$12*((RAND()+RAND()+RAND()+RAND()+RAND()+RAND()+RAND()+RAND()+RAND()+RAND()+RAND()+RAND())-6))-1)+Real_MC_30Y!F$58)</x:f>
        <x:v>1347790.898152059</x:v>
      </x:c>
      <x:c r="G504" s="50" t="n">
        <x:f>MAX(0,F504*(1+EXP((LN(1+Real_MC_30Y!$J$11)-0.5*Real_MC_30Y!$J$12^2)+Real_MC_30Y!$J$12*((RAND()+RAND()+RAND()+RAND()+RAND()+RAND()+RAND()+RAND()+RAND()+RAND()+RAND()+RAND())-6))-1)+Real_MC_30Y!G$58)</x:f>
        <x:v>1732720.0625520817</x:v>
      </x:c>
      <x:c r="H504" s="50" t="n">
        <x:f>MAX(0,G504*(1+EXP((LN(1+Real_MC_30Y!$J$11)-0.5*Real_MC_30Y!$J$12^2)+Real_MC_30Y!$J$12*((RAND()+RAND()+RAND()+RAND()+RAND()+RAND()+RAND()+RAND()+RAND()+RAND()+RAND()+RAND())-6))-1)+Real_MC_30Y!H$58)</x:f>
        <x:v>1992838.6009876386</x:v>
      </x:c>
      <x:c r="I504" s="50" t="n">
        <x:f>MAX(0,H504*(1+EXP((LN(1+Real_MC_30Y!$J$11)-0.5*Real_MC_30Y!$J$12^2)+Real_MC_30Y!$J$12*((RAND()+RAND()+RAND()+RAND()+RAND()+RAND()+RAND()+RAND()+RAND()+RAND()+RAND()+RAND())-6))-1)+Real_MC_30Y!I$58)</x:f>
        <x:v>1786003.0270574954</x:v>
      </x:c>
      <x:c r="J504" s="50" t="n">
        <x:f>MAX(0,I504*(1+EXP((LN(1+Real_MC_30Y!$J$11)-0.5*Real_MC_30Y!$J$12^2)+Real_MC_30Y!$J$12*((RAND()+RAND()+RAND()+RAND()+RAND()+RAND()+RAND()+RAND()+RAND()+RAND()+RAND()+RAND())-6))-1)+Real_MC_30Y!J$58)</x:f>
        <x:v>1688318.6685703257</x:v>
      </x:c>
      <x:c r="K504" s="50" t="n">
        <x:f>MAX(0,J504*(1+EXP((LN(1+Real_MC_30Y!$J$11)-0.5*Real_MC_30Y!$J$12^2)+Real_MC_30Y!$J$12*((RAND()+RAND()+RAND()+RAND()+RAND()+RAND()+RAND()+RAND()+RAND()+RAND()+RAND()+RAND())-6))-1)+Real_MC_30Y!K$58)</x:f>
        <x:v>2774227.7195011005</x:v>
      </x:c>
      <x:c r="L504" s="50" t="n">
        <x:f>MAX(0,K504*(1+EXP((LN(1+Real_MC_30Y!$J$11)-0.5*Real_MC_30Y!$J$12^2)+Real_MC_30Y!$J$12*((RAND()+RAND()+RAND()+RAND()+RAND()+RAND()+RAND()+RAND()+RAND()+RAND()+RAND()+RAND())-6))-1)+Real_MC_30Y!L$58)</x:f>
        <x:v>2795346.169799461</x:v>
      </x:c>
      <x:c r="M504" s="50" t="n">
        <x:f>MAX(0,L504*(1+EXP((LN(1+Real_MC_30Y!$J$11)-0.5*Real_MC_30Y!$J$12^2)+Real_MC_30Y!$J$12*((RAND()+RAND()+RAND()+RAND()+RAND()+RAND()+RAND()+RAND()+RAND()+RAND()+RAND()+RAND())-6))-1)+Real_MC_30Y!M$58)</x:f>
        <x:v>2870191.5035525993</x:v>
      </x:c>
      <x:c r="N504" s="50" t="n">
        <x:f>MAX(0,M504*(1+EXP((LN(1+Real_MC_30Y!$J$11)-0.5*Real_MC_30Y!$J$12^2)+Real_MC_30Y!$J$12*((RAND()+RAND()+RAND()+RAND()+RAND()+RAND()+RAND()+RAND()+RAND()+RAND()+RAND()+RAND())-6))-1)+Real_MC_30Y!N$58)</x:f>
        <x:v>3503454.6847161497</x:v>
      </x:c>
      <x:c r="O504" s="50" t="n">
        <x:f>MAX(0,N504*(1+EXP((LN(1+Real_MC_30Y!$J$11)-0.5*Real_MC_30Y!$J$12^2)+Real_MC_30Y!$J$12*((RAND()+RAND()+RAND()+RAND()+RAND()+RAND()+RAND()+RAND()+RAND()+RAND()+RAND()+RAND())-6))-1)+Real_MC_30Y!O$58)</x:f>
        <x:v>4629845.492448428</x:v>
      </x:c>
      <x:c r="P504" s="50" t="n">
        <x:f>MAX(0,O504*(1+EXP((LN(1+Real_MC_30Y!$J$11)-0.5*Real_MC_30Y!$J$12^2)+Real_MC_30Y!$J$12*((RAND()+RAND()+RAND()+RAND()+RAND()+RAND()+RAND()+RAND()+RAND()+RAND()+RAND()+RAND())-6))-1)+Real_MC_30Y!P$58)</x:f>
        <x:v>4327262.9969467595</x:v>
      </x:c>
      <x:c r="Q504" s="50" t="n">
        <x:f>MAX(0,P504*(1+EXP((LN(1+Real_MC_30Y!$J$11)-0.5*Real_MC_30Y!$J$12^2)+Real_MC_30Y!$J$12*((RAND()+RAND()+RAND()+RAND()+RAND()+RAND()+RAND()+RAND()+RAND()+RAND()+RAND()+RAND())-6))-1)+Real_MC_30Y!Q$58)</x:f>
        <x:v>5677734.871937351</x:v>
      </x:c>
      <x:c r="R504" s="50" t="n">
        <x:f>MAX(0,Q504*(1+EXP((LN(1+Real_MC_30Y!$J$11)-0.5*Real_MC_30Y!$J$12^2)+Real_MC_30Y!$J$12*((RAND()+RAND()+RAND()+RAND()+RAND()+RAND()+RAND()+RAND()+RAND()+RAND()+RAND()+RAND())-6))-1)+Real_MC_30Y!R$58)</x:f>
        <x:v>5632958.153986366</x:v>
      </x:c>
      <x:c r="S504" s="50" t="n">
        <x:f>MAX(0,R504*(1+EXP((LN(1+Real_MC_30Y!$J$11)-0.5*Real_MC_30Y!$J$12^2)+Real_MC_30Y!$J$12*((RAND()+RAND()+RAND()+RAND()+RAND()+RAND()+RAND()+RAND()+RAND()+RAND()+RAND()+RAND())-6))-1)+Real_MC_30Y!S$58)</x:f>
        <x:v>5816263.873481229</x:v>
      </x:c>
      <x:c r="T504" s="50" t="n">
        <x:f>MAX(0,S504*(1+EXP((LN(1+Real_MC_30Y!$J$11)-0.5*Real_MC_30Y!$J$12^2)+Real_MC_30Y!$J$12*((RAND()+RAND()+RAND()+RAND()+RAND()+RAND()+RAND()+RAND()+RAND()+RAND()+RAND()+RAND())-6))-1)+Real_MC_30Y!T$58)</x:f>
        <x:v>7416709.931818051</x:v>
      </x:c>
      <x:c r="U504" s="50" t="n">
        <x:f>MAX(0,T504*(1+EXP((LN(1+Real_MC_30Y!$J$11)-0.5*Real_MC_30Y!$J$12^2)+Real_MC_30Y!$J$12*((RAND()+RAND()+RAND()+RAND()+RAND()+RAND()+RAND()+RAND()+RAND()+RAND()+RAND()+RAND())-6))-1)+Real_MC_30Y!U$58)</x:f>
        <x:v>6720338.931820633</x:v>
      </x:c>
      <x:c r="V504" s="50" t="n">
        <x:f>MAX(0,U504*(1+EXP((LN(1+Real_MC_30Y!$J$11)-0.5*Real_MC_30Y!$J$12^2)+Real_MC_30Y!$J$12*((RAND()+RAND()+RAND()+RAND()+RAND()+RAND()+RAND()+RAND()+RAND()+RAND()+RAND()+RAND())-6))-1)+Real_MC_30Y!V$58)</x:f>
        <x:v>8145015.670885886</x:v>
      </x:c>
      <x:c r="W504" s="50" t="n">
        <x:f>MAX(0,V504*(1+EXP((LN(1+Real_MC_30Y!$J$11)-0.5*Real_MC_30Y!$J$12^2)+Real_MC_30Y!$J$12*((RAND()+RAND()+RAND()+RAND()+RAND()+RAND()+RAND()+RAND()+RAND()+RAND()+RAND()+RAND())-6))-1)+Real_MC_30Y!W$58)</x:f>
        <x:v>6404065.067780849</x:v>
      </x:c>
      <x:c r="X504" s="50" t="n">
        <x:f>MAX(0,W504*(1+EXP((LN(1+Real_MC_30Y!$J$11)-0.5*Real_MC_30Y!$J$12^2)+Real_MC_30Y!$J$12*((RAND()+RAND()+RAND()+RAND()+RAND()+RAND()+RAND()+RAND()+RAND()+RAND()+RAND()+RAND())-6))-1)+Real_MC_30Y!X$58)</x:f>
        <x:v>7899407.010930892</x:v>
      </x:c>
      <x:c r="Y504" s="50" t="n">
        <x:f>MAX(0,X504*(1+EXP((LN(1+Real_MC_30Y!$J$11)-0.5*Real_MC_30Y!$J$12^2)+Real_MC_30Y!$J$12*((RAND()+RAND()+RAND()+RAND()+RAND()+RAND()+RAND()+RAND()+RAND()+RAND()+RAND()+RAND())-6))-1)+Real_MC_30Y!Y$58)</x:f>
        <x:v>7351785.772649507</x:v>
      </x:c>
      <x:c r="Z504" s="50" t="n">
        <x:f>MAX(0,Y504*(1+EXP((LN(1+Real_MC_30Y!$J$11)-0.5*Real_MC_30Y!$J$12^2)+Real_MC_30Y!$J$12*((RAND()+RAND()+RAND()+RAND()+RAND()+RAND()+RAND()+RAND()+RAND()+RAND()+RAND()+RAND())-6))-1)+Real_MC_30Y!Z$58)</x:f>
        <x:v>6562318.183145879</x:v>
      </x:c>
      <x:c r="AA504" s="50" t="n">
        <x:f>MAX(0,Z504*(1+EXP((LN(1+Real_MC_30Y!$J$11)-0.5*Real_MC_30Y!$J$12^2)+Real_MC_30Y!$J$12*((RAND()+RAND()+RAND()+RAND()+RAND()+RAND()+RAND()+RAND()+RAND()+RAND()+RAND()+RAND())-6))-1)+Real_MC_30Y!AA$58)</x:f>
        <x:v>7479090.840210512</x:v>
      </x:c>
      <x:c r="AB504" s="50" t="n">
        <x:f>MAX(0,AA504*(1+EXP((LN(1+Real_MC_30Y!$J$11)-0.5*Real_MC_30Y!$J$12^2)+Real_MC_30Y!$J$12*((RAND()+RAND()+RAND()+RAND()+RAND()+RAND()+RAND()+RAND()+RAND()+RAND()+RAND()+RAND())-6))-1)+Real_MC_30Y!AB$58)</x:f>
        <x:v>8565952.106234549</x:v>
      </x:c>
      <x:c r="AC504" s="50" t="n">
        <x:f>MAX(0,AB504*(1+EXP((LN(1+Real_MC_30Y!$J$11)-0.5*Real_MC_30Y!$J$12^2)+Real_MC_30Y!$J$12*((RAND()+RAND()+RAND()+RAND()+RAND()+RAND()+RAND()+RAND()+RAND()+RAND()+RAND()+RAND())-6))-1)+Real_MC_30Y!AC$58)</x:f>
        <x:v>8713951.978031</x:v>
      </x:c>
      <x:c r="AD504" s="50" t="n">
        <x:f>MAX(0,AC504*(1+EXP((LN(1+Real_MC_30Y!$J$11)-0.5*Real_MC_30Y!$J$12^2)+Real_MC_30Y!$J$12*((RAND()+RAND()+RAND()+RAND()+RAND()+RAND()+RAND()+RAND()+RAND()+RAND()+RAND()+RAND())-6))-1)+Real_MC_30Y!AD$58)</x:f>
        <x:v>9712048.452528879</x:v>
      </x:c>
      <x:c r="AE504" s="50" t="n">
        <x:f>MAX(0,AD504*(1+EXP((LN(1+Real_MC_30Y!$J$11)-0.5*Real_MC_30Y!$J$12^2)+Real_MC_30Y!$J$12*((RAND()+RAND()+RAND()+RAND()+RAND()+RAND()+RAND()+RAND()+RAND()+RAND()+RAND()+RAND())-6))-1)+Real_MC_30Y!AE$58)</x:f>
        <x:v>10789793.69488867</x:v>
      </x:c>
      <x:c r="AF504" s="50" t="n">
        <x:f>MAX(0,AE504*(1+EXP((LN(1+Real_MC_30Y!$J$11)-0.5*Real_MC_30Y!$J$12^2)+Real_MC_30Y!$J$12*((RAND()+RAND()+RAND()+RAND()+RAND()+RAND()+RAND()+RAND()+RAND()+RAND()+RAND()+RAND())-6))-1)+Real_MC_30Y!AF$58)</x:f>
        <x:v>11328470.925390447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F59E0B"/>
  </x:sheetPr>
  <x:sheetFormatPr defaultRowHeight="14"/>
  <x:cols>
    <x:col min="1" max="1" width="34" customWidth="1"/>
    <x:col min="2" max="33" width="12" customWidth="1"/>
  </x:cols>
  <x:sheetData>
    <x:row r="1" ht="24" customHeight="1">
      <x:c r="A1" s="108" t="s">
        <x:v>1193</x:v>
      </x:c>
      <x:c r="B1" s="109"/>
      <x:c r="C1" s="109"/>
      <x:c r="D1" s="109"/>
      <x:c r="E1" s="109"/>
      <x:c r="F1" s="109"/>
      <x:c r="G1" s="109"/>
      <x:c r="H1" s="109"/>
      <x:c r="I1" s="109"/>
      <x:c r="J1" s="109"/>
      <x:c r="K1" s="109"/>
      <x:c r="L1" s="109"/>
      <x:c r="M1" s="109"/>
      <x:c r="N1" s="109"/>
      <x:c r="O1" s="109"/>
      <x:c r="P1" s="109"/>
      <x:c r="Q1" s="109"/>
      <x:c r="R1" s="109"/>
      <x:c r="S1" s="109"/>
      <x:c r="T1" s="109"/>
      <x:c r="U1" s="109"/>
      <x:c r="V1" s="109"/>
      <x:c r="W1" s="109"/>
      <x:c r="X1" s="109"/>
      <x:c r="Y1" s="109"/>
      <x:c r="Z1" s="109"/>
      <x:c r="AA1" s="109"/>
      <x:c r="AB1" s="109"/>
      <x:c r="AC1" s="109"/>
      <x:c r="AD1" s="109"/>
      <x:c r="AE1" s="109"/>
      <x:c r="AF1" s="109"/>
      <x:c r="AG1" s="110"/>
    </x:row>
    <x:row r="2" ht="34" customHeight="1">
      <x:c r="A2" s="107" t="s">
        <x:v>1194</x:v>
      </x:c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  <x:c r="N2" s="99"/>
      <x:c r="O2" s="99"/>
      <x:c r="P2" s="99"/>
      <x:c r="Q2" s="99"/>
      <x:c r="R2" s="99"/>
      <x:c r="S2" s="99"/>
      <x:c r="T2" s="99"/>
      <x:c r="U2" s="99"/>
      <x:c r="V2" s="99"/>
      <x:c r="W2" s="99"/>
      <x:c r="X2" s="99"/>
      <x:c r="Y2" s="99"/>
      <x:c r="Z2" s="99"/>
      <x:c r="AA2" s="99"/>
      <x:c r="AB2" s="99"/>
      <x:c r="AC2" s="99"/>
      <x:c r="AD2" s="99"/>
      <x:c r="AE2" s="99"/>
      <x:c r="AF2" s="99"/>
      <x:c r="AG2" s="99"/>
    </x:row>
    <x:row r="4">
      <x:c r="A4" s="92" t="s">
        <x:v>622</x:v>
      </x:c>
      <x:c r="B4" s="92">
        <x:v>0</x:v>
      </x:c>
      <x:c r="C4" s="92">
        <x:v>1</x:v>
      </x:c>
      <x:c r="D4" s="92">
        <x:v>2</x:v>
      </x:c>
      <x:c r="E4" s="92">
        <x:v>3</x:v>
      </x:c>
      <x:c r="F4" s="92">
        <x:v>4</x:v>
      </x:c>
      <x:c r="G4" s="92">
        <x:v>5</x:v>
      </x:c>
      <x:c r="H4" s="92">
        <x:v>6</x:v>
      </x:c>
      <x:c r="I4" s="92">
        <x:v>7</x:v>
      </x:c>
      <x:c r="J4" s="92">
        <x:v>8</x:v>
      </x:c>
      <x:c r="K4" s="92">
        <x:v>9</x:v>
      </x:c>
      <x:c r="L4" s="92">
        <x:v>10</x:v>
      </x:c>
      <x:c r="M4" s="92">
        <x:v>11</x:v>
      </x:c>
      <x:c r="N4" s="92">
        <x:v>12</x:v>
      </x:c>
      <x:c r="O4" s="92">
        <x:v>13</x:v>
      </x:c>
      <x:c r="P4" s="92">
        <x:v>14</x:v>
      </x:c>
      <x:c r="Q4" s="92">
        <x:v>15</x:v>
      </x:c>
      <x:c r="R4" s="92">
        <x:v>16</x:v>
      </x:c>
      <x:c r="S4" s="92">
        <x:v>17</x:v>
      </x:c>
      <x:c r="T4" s="92">
        <x:v>18</x:v>
      </x:c>
      <x:c r="U4" s="92">
        <x:v>19</x:v>
      </x:c>
      <x:c r="V4" s="92">
        <x:v>20</x:v>
      </x:c>
      <x:c r="W4" s="92">
        <x:v>21</x:v>
      </x:c>
      <x:c r="X4" s="92">
        <x:v>22</x:v>
      </x:c>
      <x:c r="Y4" s="92">
        <x:v>23</x:v>
      </x:c>
      <x:c r="Z4" s="92">
        <x:v>24</x:v>
      </x:c>
      <x:c r="AA4" s="92">
        <x:v>25</x:v>
      </x:c>
      <x:c r="AB4" s="92">
        <x:v>26</x:v>
      </x:c>
      <x:c r="AC4" s="92">
        <x:v>27</x:v>
      </x:c>
      <x:c r="AD4" s="92">
        <x:v>28</x:v>
      </x:c>
      <x:c r="AE4" s="92">
        <x:v>29</x:v>
      </x:c>
      <x:c r="AF4" s="92">
        <x:v>30</x:v>
      </x:c>
      <x:c r="AG4" s="93"/>
    </x:row>
    <x:row r="5">
      <x:c r="A5" s="94" t="s">
        <x:v>635</x:v>
      </x:c>
      <x:c r="B5" s="95" t="n">
        <x:f>1</x:f>
        <x:v>1</x:v>
      </x:c>
      <x:c r="C5" s="95" t="n">
        <x:f>B5*(1+'Monte Carlo'!$K$11)</x:f>
        <x:v>1.025</x:v>
      </x:c>
      <x:c r="D5" s="95" t="n">
        <x:f>C5*(1+'Monte Carlo'!$K$11)</x:f>
        <x:v>1.050625</x:v>
      </x:c>
      <x:c r="E5" s="95" t="n">
        <x:f>D5*(1+'Monte Carlo'!$K$11)</x:f>
        <x:v>1.0768906249999999</x:v>
      </x:c>
      <x:c r="F5" s="95" t="n">
        <x:f>E5*(1+'Monte Carlo'!$K$11)</x:f>
        <x:v>1.1038128906249998</x:v>
      </x:c>
      <x:c r="G5" s="95" t="n">
        <x:f>F5*(1+'Monte Carlo'!$K$11)</x:f>
        <x:v>1.1314082128906247</x:v>
      </x:c>
      <x:c r="H5" s="95" t="n">
        <x:f>G5*(1+'Monte Carlo'!$K$11)</x:f>
        <x:v>1.1596934182128902</x:v>
      </x:c>
      <x:c r="I5" s="95" t="n">
        <x:f>H5*(1+'Monte Carlo'!$K$11)</x:f>
        <x:v>1.1886857536682123</x:v>
      </x:c>
      <x:c r="J5" s="95" t="n">
        <x:f>I5*(1+'Monte Carlo'!$K$11)</x:f>
        <x:v>1.2184028975099175</x:v>
      </x:c>
      <x:c r="K5" s="95" t="n">
        <x:f>J5*(1+'Monte Carlo'!$K$11)</x:f>
        <x:v>1.2488629699476652</x:v>
      </x:c>
      <x:c r="L5" s="95" t="n">
        <x:f>K5*(1+'Monte Carlo'!$K$11)</x:f>
        <x:v>1.2800845441963566</x:v>
      </x:c>
      <x:c r="M5" s="95" t="n">
        <x:f>L5*(1+'Monte Carlo'!$K$11)</x:f>
        <x:v>1.3120866578012655</x:v>
      </x:c>
      <x:c r="N5" s="95" t="n">
        <x:f>M5*(1+'Monte Carlo'!$K$11)</x:f>
        <x:v>1.344888824246297</x:v>
      </x:c>
      <x:c r="O5" s="95" t="n">
        <x:f>N5*(1+'Monte Carlo'!$K$11)</x:f>
        <x:v>1.3785110448524545</x:v>
      </x:c>
      <x:c r="P5" s="95" t="n">
        <x:f>O5*(1+'Monte Carlo'!$K$11)</x:f>
        <x:v>1.4129738209737657</x:v>
      </x:c>
      <x:c r="Q5" s="95" t="n">
        <x:f>P5*(1+'Monte Carlo'!$K$11)</x:f>
        <x:v>1.4482981664981096</x:v>
      </x:c>
      <x:c r="R5" s="95" t="n">
        <x:f>Q5*(1+'Monte Carlo'!$K$11)</x:f>
        <x:v>1.4845056206605622</x:v>
      </x:c>
      <x:c r="S5" s="95" t="n">
        <x:f>R5*(1+'Monte Carlo'!$K$11)</x:f>
        <x:v>1.521618261177076</x:v>
      </x:c>
      <x:c r="T5" s="95" t="n">
        <x:f>S5*(1+'Monte Carlo'!$K$11)</x:f>
        <x:v>1.5596587177065029</x:v>
      </x:c>
      <x:c r="U5" s="95" t="n">
        <x:f>T5*(1+'Monte Carlo'!$K$11)</x:f>
        <x:v>1.5986501856491653</x:v>
      </x:c>
      <x:c r="V5" s="95" t="n">
        <x:f>U5*(1+'Monte Carlo'!$K$11)</x:f>
        <x:v>1.6386164402903942</x:v>
      </x:c>
      <x:c r="W5" s="95" t="n">
        <x:f>V5*(1+'Monte Carlo'!$K$11)</x:f>
        <x:v>1.679581851297654</x:v>
      </x:c>
      <x:c r="X5" s="95" t="n">
        <x:f>W5*(1+'Monte Carlo'!$K$11)</x:f>
        <x:v>1.721571397580095</x:v>
      </x:c>
      <x:c r="Y5" s="95" t="n">
        <x:f>X5*(1+'Monte Carlo'!$K$11)</x:f>
        <x:v>1.7646106825195973</x:v>
      </x:c>
      <x:c r="Z5" s="95" t="n">
        <x:f>Y5*(1+'Monte Carlo'!$K$11)</x:f>
        <x:v>1.8087259495825871</x:v>
      </x:c>
      <x:c r="AA5" s="95" t="n">
        <x:f>Z5*(1+'Monte Carlo'!$K$11)</x:f>
        <x:v>1.8539440983221516</x:v>
      </x:c>
      <x:c r="AB5" s="95" t="n">
        <x:f>AA5*(1+'Monte Carlo'!$K$11)</x:f>
        <x:v>1.9002927007802053</x:v>
      </x:c>
      <x:c r="AC5" s="95" t="n">
        <x:f>AB5*(1+'Monte Carlo'!$K$11)</x:f>
        <x:v>1.9478000182997102</x:v>
      </x:c>
      <x:c r="AD5" s="95" t="n">
        <x:f>AC5*(1+'Monte Carlo'!$K$11)</x:f>
        <x:v>1.9964950187572028</x:v>
      </x:c>
      <x:c r="AE5" s="95" t="n">
        <x:f>AD5*(1+'Monte Carlo'!$K$11)</x:f>
        <x:v>2.0464073942261325</x:v>
      </x:c>
      <x:c r="AF5" s="95" t="n">
        <x:f>AE5*(1+'Monte Carlo'!$K$11)</x:f>
        <x:v>2.097567579081786</x:v>
      </x:c>
      <x:c r="AG5" s="93"/>
    </x:row>
    <x:row r="6">
      <x:c r="A6" s="94" t="s">
        <x:v>1195</x:v>
      </x:c>
      <x:c r="B6" s="96" t="n">
        <x:f>IF(B$4=0,0,IF(UPPER('Monte Carlo'!$K$4)&lt;&gt;"YES",0,MAX(0,MIN(Assumptions!$C$6,'Monte Carlo'!$K$5-(B$4-1)*Assumptions!$C$6))))</x:f>
        <x:v>0</x:v>
      </x:c>
      <x:c r="C6" s="96" t="n">
        <x:f>IF(C$4=0,0,IF(UPPER('Monte Carlo'!$K$4)&lt;&gt;"YES",0,MAX(0,MIN(Assumptions!$C$6,'Monte Carlo'!$K$5-(C$4-1)*Assumptions!$C$6))))</x:f>
        <x:v>0</x:v>
      </x:c>
      <x:c r="D6" s="96" t="n">
        <x:f>IF(D$4=0,0,IF(UPPER('Monte Carlo'!$K$4)&lt;&gt;"YES",0,MAX(0,MIN(Assumptions!$C$6,'Monte Carlo'!$K$5-(D$4-1)*Assumptions!$C$6))))</x:f>
        <x:v>0</x:v>
      </x:c>
      <x:c r="E6" s="96" t="n">
        <x:f>IF(E$4=0,0,IF(UPPER('Monte Carlo'!$K$4)&lt;&gt;"YES",0,MAX(0,MIN(Assumptions!$C$6,'Monte Carlo'!$K$5-(E$4-1)*Assumptions!$C$6))))</x:f>
        <x:v>0</x:v>
      </x:c>
      <x:c r="F6" s="96" t="n">
        <x:f>IF(F$4=0,0,IF(UPPER('Monte Carlo'!$K$4)&lt;&gt;"YES",0,MAX(0,MIN(Assumptions!$C$6,'Monte Carlo'!$K$5-(F$4-1)*Assumptions!$C$6))))</x:f>
        <x:v>0</x:v>
      </x:c>
      <x:c r="G6" s="96" t="n">
        <x:f>IF(G$4=0,0,IF(UPPER('Monte Carlo'!$K$4)&lt;&gt;"YES",0,MAX(0,MIN(Assumptions!$C$6,'Monte Carlo'!$K$5-(G$4-1)*Assumptions!$C$6))))</x:f>
        <x:v>0</x:v>
      </x:c>
      <x:c r="H6" s="96" t="n">
        <x:f>IF(H$4=0,0,IF(UPPER('Monte Carlo'!$K$4)&lt;&gt;"YES",0,MAX(0,MIN(Assumptions!$C$6,'Monte Carlo'!$K$5-(H$4-1)*Assumptions!$C$6))))</x:f>
        <x:v>0</x:v>
      </x:c>
      <x:c r="I6" s="96" t="n">
        <x:f>IF(I$4=0,0,IF(UPPER('Monte Carlo'!$K$4)&lt;&gt;"YES",0,MAX(0,MIN(Assumptions!$C$6,'Monte Carlo'!$K$5-(I$4-1)*Assumptions!$C$6))))</x:f>
        <x:v>0</x:v>
      </x:c>
      <x:c r="J6" s="96" t="n">
        <x:f>IF(J$4=0,0,IF(UPPER('Monte Carlo'!$K$4)&lt;&gt;"YES",0,MAX(0,MIN(Assumptions!$C$6,'Monte Carlo'!$K$5-(J$4-1)*Assumptions!$C$6))))</x:f>
        <x:v>0</x:v>
      </x:c>
      <x:c r="K6" s="96" t="n">
        <x:f>IF(K$4=0,0,IF(UPPER('Monte Carlo'!$K$4)&lt;&gt;"YES",0,MAX(0,MIN(Assumptions!$C$6,'Monte Carlo'!$K$5-(K$4-1)*Assumptions!$C$6))))</x:f>
        <x:v>0</x:v>
      </x:c>
      <x:c r="L6" s="96" t="n">
        <x:f>IF(L$4=0,0,IF(UPPER('Monte Carlo'!$K$4)&lt;&gt;"YES",0,MAX(0,MIN(Assumptions!$C$6,'Monte Carlo'!$K$5-(L$4-1)*Assumptions!$C$6))))</x:f>
        <x:v>0</x:v>
      </x:c>
      <x:c r="M6" s="96" t="n">
        <x:f>IF(M$4=0,0,IF(UPPER('Monte Carlo'!$K$4)&lt;&gt;"YES",0,MAX(0,MIN(Assumptions!$C$6,'Monte Carlo'!$K$5-(M$4-1)*Assumptions!$C$6))))</x:f>
        <x:v>0</x:v>
      </x:c>
      <x:c r="N6" s="96" t="n">
        <x:f>IF(N$4=0,0,IF(UPPER('Monte Carlo'!$K$4)&lt;&gt;"YES",0,MAX(0,MIN(Assumptions!$C$6,'Monte Carlo'!$K$5-(N$4-1)*Assumptions!$C$6))))</x:f>
        <x:v>0</x:v>
      </x:c>
      <x:c r="O6" s="96" t="n">
        <x:f>IF(O$4=0,0,IF(UPPER('Monte Carlo'!$K$4)&lt;&gt;"YES",0,MAX(0,MIN(Assumptions!$C$6,'Monte Carlo'!$K$5-(O$4-1)*Assumptions!$C$6))))</x:f>
        <x:v>0</x:v>
      </x:c>
      <x:c r="P6" s="96" t="n">
        <x:f>IF(P$4=0,0,IF(UPPER('Monte Carlo'!$K$4)&lt;&gt;"YES",0,MAX(0,MIN(Assumptions!$C$6,'Monte Carlo'!$K$5-(P$4-1)*Assumptions!$C$6))))</x:f>
        <x:v>0</x:v>
      </x:c>
      <x:c r="Q6" s="96" t="n">
        <x:f>IF(Q$4=0,0,IF(UPPER('Monte Carlo'!$K$4)&lt;&gt;"YES",0,MAX(0,MIN(Assumptions!$C$6,'Monte Carlo'!$K$5-(Q$4-1)*Assumptions!$C$6))))</x:f>
        <x:v>0</x:v>
      </x:c>
      <x:c r="R6" s="96" t="n">
        <x:f>IF(R$4=0,0,IF(UPPER('Monte Carlo'!$K$4)&lt;&gt;"YES",0,MAX(0,MIN(Assumptions!$C$6,'Monte Carlo'!$K$5-(R$4-1)*Assumptions!$C$6))))</x:f>
        <x:v>0</x:v>
      </x:c>
      <x:c r="S6" s="96" t="n">
        <x:f>IF(S$4=0,0,IF(UPPER('Monte Carlo'!$K$4)&lt;&gt;"YES",0,MAX(0,MIN(Assumptions!$C$6,'Monte Carlo'!$K$5-(S$4-1)*Assumptions!$C$6))))</x:f>
        <x:v>0</x:v>
      </x:c>
      <x:c r="T6" s="96" t="n">
        <x:f>IF(T$4=0,0,IF(UPPER('Monte Carlo'!$K$4)&lt;&gt;"YES",0,MAX(0,MIN(Assumptions!$C$6,'Monte Carlo'!$K$5-(T$4-1)*Assumptions!$C$6))))</x:f>
        <x:v>0</x:v>
      </x:c>
      <x:c r="U6" s="96" t="n">
        <x:f>IF(U$4=0,0,IF(UPPER('Monte Carlo'!$K$4)&lt;&gt;"YES",0,MAX(0,MIN(Assumptions!$C$6,'Monte Carlo'!$K$5-(U$4-1)*Assumptions!$C$6))))</x:f>
        <x:v>0</x:v>
      </x:c>
      <x:c r="V6" s="96" t="n">
        <x:f>IF(V$4=0,0,IF(UPPER('Monte Carlo'!$K$4)&lt;&gt;"YES",0,MAX(0,MIN(Assumptions!$C$6,'Monte Carlo'!$K$5-(V$4-1)*Assumptions!$C$6))))</x:f>
        <x:v>0</x:v>
      </x:c>
      <x:c r="W6" s="96" t="n">
        <x:f>IF(W$4=0,0,IF(UPPER('Monte Carlo'!$K$4)&lt;&gt;"YES",0,MAX(0,MIN(Assumptions!$C$6,'Monte Carlo'!$K$5-(W$4-1)*Assumptions!$C$6))))</x:f>
        <x:v>0</x:v>
      </x:c>
      <x:c r="X6" s="96" t="n">
        <x:f>IF(X$4=0,0,IF(UPPER('Monte Carlo'!$K$4)&lt;&gt;"YES",0,MAX(0,MIN(Assumptions!$C$6,'Monte Carlo'!$K$5-(X$4-1)*Assumptions!$C$6))))</x:f>
        <x:v>0</x:v>
      </x:c>
      <x:c r="Y6" s="96" t="n">
        <x:f>IF(Y$4=0,0,IF(UPPER('Monte Carlo'!$K$4)&lt;&gt;"YES",0,MAX(0,MIN(Assumptions!$C$6,'Monte Carlo'!$K$5-(Y$4-1)*Assumptions!$C$6))))</x:f>
        <x:v>0</x:v>
      </x:c>
      <x:c r="Z6" s="96" t="n">
        <x:f>IF(Z$4=0,0,IF(UPPER('Monte Carlo'!$K$4)&lt;&gt;"YES",0,MAX(0,MIN(Assumptions!$C$6,'Monte Carlo'!$K$5-(Z$4-1)*Assumptions!$C$6))))</x:f>
        <x:v>0</x:v>
      </x:c>
      <x:c r="AA6" s="96" t="n">
        <x:f>IF(AA$4=0,0,IF(UPPER('Monte Carlo'!$K$4)&lt;&gt;"YES",0,MAX(0,MIN(Assumptions!$C$6,'Monte Carlo'!$K$5-(AA$4-1)*Assumptions!$C$6))))</x:f>
        <x:v>0</x:v>
      </x:c>
      <x:c r="AB6" s="96" t="n">
        <x:f>IF(AB$4=0,0,IF(UPPER('Monte Carlo'!$K$4)&lt;&gt;"YES",0,MAX(0,MIN(Assumptions!$C$6,'Monte Carlo'!$K$5-(AB$4-1)*Assumptions!$C$6))))</x:f>
        <x:v>0</x:v>
      </x:c>
      <x:c r="AC6" s="96" t="n">
        <x:f>IF(AC$4=0,0,IF(UPPER('Monte Carlo'!$K$4)&lt;&gt;"YES",0,MAX(0,MIN(Assumptions!$C$6,'Monte Carlo'!$K$5-(AC$4-1)*Assumptions!$C$6))))</x:f>
        <x:v>0</x:v>
      </x:c>
      <x:c r="AD6" s="96" t="n">
        <x:f>IF(AD$4=0,0,IF(UPPER('Monte Carlo'!$K$4)&lt;&gt;"YES",0,MAX(0,MIN(Assumptions!$C$6,'Monte Carlo'!$K$5-(AD$4-1)*Assumptions!$C$6))))</x:f>
        <x:v>0</x:v>
      </x:c>
      <x:c r="AE6" s="96" t="n">
        <x:f>IF(AE$4=0,0,IF(UPPER('Monte Carlo'!$K$4)&lt;&gt;"YES",0,MAX(0,MIN(Assumptions!$C$6,'Monte Carlo'!$K$5-(AE$4-1)*Assumptions!$C$6))))</x:f>
        <x:v>0</x:v>
      </x:c>
      <x:c r="AF6" s="96" t="n">
        <x:f>IF(AF$4=0,0,IF(UPPER('Monte Carlo'!$K$4)&lt;&gt;"YES",0,MAX(0,MIN(Assumptions!$C$6,'Monte Carlo'!$K$5-(AF$4-1)*Assumptions!$C$6))))</x:f>
        <x:v>0</x:v>
      </x:c>
      <x:c r="AG6" s="93"/>
    </x:row>
    <x:row r="7">
      <x:c r="A7" s="94" t="s">
        <x:v>1196</x:v>
      </x:c>
      <x:c r="B7" s="96" t="n">
        <x:f>IF(B$4=0,0,IF(OR(UPPER('Monte Carlo'!$K$4)&lt;&gt;"YES",'Monte Carlo'!$K$5=0),Assumptions!$C$6,Assumptions!$C$6-B$6))</x:f>
        <x:v>0</x:v>
      </x:c>
      <x:c r="C7" s="96" t="n">
        <x:f>IF(C$4=0,0,IF(OR(UPPER('Monte Carlo'!$K$4)&lt;&gt;"YES",'Monte Carlo'!$K$5=0),Assumptions!$C$6,Assumptions!$C$6-C$6))</x:f>
        <x:v>12</x:v>
      </x:c>
      <x:c r="D7" s="96" t="n">
        <x:f>IF(D$4=0,0,IF(OR(UPPER('Monte Carlo'!$K$4)&lt;&gt;"YES",'Monte Carlo'!$K$5=0),Assumptions!$C$6,Assumptions!$C$6-D$6))</x:f>
        <x:v>12</x:v>
      </x:c>
      <x:c r="E7" s="96" t="n">
        <x:f>IF(E$4=0,0,IF(OR(UPPER('Monte Carlo'!$K$4)&lt;&gt;"YES",'Monte Carlo'!$K$5=0),Assumptions!$C$6,Assumptions!$C$6-E$6))</x:f>
        <x:v>12</x:v>
      </x:c>
      <x:c r="F7" s="96" t="n">
        <x:f>IF(F$4=0,0,IF(OR(UPPER('Monte Carlo'!$K$4)&lt;&gt;"YES",'Monte Carlo'!$K$5=0),Assumptions!$C$6,Assumptions!$C$6-F$6))</x:f>
        <x:v>12</x:v>
      </x:c>
      <x:c r="G7" s="96" t="n">
        <x:f>IF(G$4=0,0,IF(OR(UPPER('Monte Carlo'!$K$4)&lt;&gt;"YES",'Monte Carlo'!$K$5=0),Assumptions!$C$6,Assumptions!$C$6-G$6))</x:f>
        <x:v>12</x:v>
      </x:c>
      <x:c r="H7" s="96" t="n">
        <x:f>IF(H$4=0,0,IF(OR(UPPER('Monte Carlo'!$K$4)&lt;&gt;"YES",'Monte Carlo'!$K$5=0),Assumptions!$C$6,Assumptions!$C$6-H$6))</x:f>
        <x:v>12</x:v>
      </x:c>
      <x:c r="I7" s="96" t="n">
        <x:f>IF(I$4=0,0,IF(OR(UPPER('Monte Carlo'!$K$4)&lt;&gt;"YES",'Monte Carlo'!$K$5=0),Assumptions!$C$6,Assumptions!$C$6-I$6))</x:f>
        <x:v>12</x:v>
      </x:c>
      <x:c r="J7" s="96" t="n">
        <x:f>IF(J$4=0,0,IF(OR(UPPER('Monte Carlo'!$K$4)&lt;&gt;"YES",'Monte Carlo'!$K$5=0),Assumptions!$C$6,Assumptions!$C$6-J$6))</x:f>
        <x:v>12</x:v>
      </x:c>
      <x:c r="K7" s="96" t="n">
        <x:f>IF(K$4=0,0,IF(OR(UPPER('Monte Carlo'!$K$4)&lt;&gt;"YES",'Monte Carlo'!$K$5=0),Assumptions!$C$6,Assumptions!$C$6-K$6))</x:f>
        <x:v>12</x:v>
      </x:c>
      <x:c r="L7" s="96" t="n">
        <x:f>IF(L$4=0,0,IF(OR(UPPER('Monte Carlo'!$K$4)&lt;&gt;"YES",'Monte Carlo'!$K$5=0),Assumptions!$C$6,Assumptions!$C$6-L$6))</x:f>
        <x:v>12</x:v>
      </x:c>
      <x:c r="M7" s="96" t="n">
        <x:f>IF(M$4=0,0,IF(OR(UPPER('Monte Carlo'!$K$4)&lt;&gt;"YES",'Monte Carlo'!$K$5=0),Assumptions!$C$6,Assumptions!$C$6-M$6))</x:f>
        <x:v>12</x:v>
      </x:c>
      <x:c r="N7" s="96" t="n">
        <x:f>IF(N$4=0,0,IF(OR(UPPER('Monte Carlo'!$K$4)&lt;&gt;"YES",'Monte Carlo'!$K$5=0),Assumptions!$C$6,Assumptions!$C$6-N$6))</x:f>
        <x:v>12</x:v>
      </x:c>
      <x:c r="O7" s="96" t="n">
        <x:f>IF(O$4=0,0,IF(OR(UPPER('Monte Carlo'!$K$4)&lt;&gt;"YES",'Monte Carlo'!$K$5=0),Assumptions!$C$6,Assumptions!$C$6-O$6))</x:f>
        <x:v>12</x:v>
      </x:c>
      <x:c r="P7" s="96" t="n">
        <x:f>IF(P$4=0,0,IF(OR(UPPER('Monte Carlo'!$K$4)&lt;&gt;"YES",'Monte Carlo'!$K$5=0),Assumptions!$C$6,Assumptions!$C$6-P$6))</x:f>
        <x:v>12</x:v>
      </x:c>
      <x:c r="Q7" s="96" t="n">
        <x:f>IF(Q$4=0,0,IF(OR(UPPER('Monte Carlo'!$K$4)&lt;&gt;"YES",'Monte Carlo'!$K$5=0),Assumptions!$C$6,Assumptions!$C$6-Q$6))</x:f>
        <x:v>12</x:v>
      </x:c>
      <x:c r="R7" s="96" t="n">
        <x:f>IF(R$4=0,0,IF(OR(UPPER('Monte Carlo'!$K$4)&lt;&gt;"YES",'Monte Carlo'!$K$5=0),Assumptions!$C$6,Assumptions!$C$6-R$6))</x:f>
        <x:v>12</x:v>
      </x:c>
      <x:c r="S7" s="96" t="n">
        <x:f>IF(S$4=0,0,IF(OR(UPPER('Monte Carlo'!$K$4)&lt;&gt;"YES",'Monte Carlo'!$K$5=0),Assumptions!$C$6,Assumptions!$C$6-S$6))</x:f>
        <x:v>12</x:v>
      </x:c>
      <x:c r="T7" s="96" t="n">
        <x:f>IF(T$4=0,0,IF(OR(UPPER('Monte Carlo'!$K$4)&lt;&gt;"YES",'Monte Carlo'!$K$5=0),Assumptions!$C$6,Assumptions!$C$6-T$6))</x:f>
        <x:v>12</x:v>
      </x:c>
      <x:c r="U7" s="96" t="n">
        <x:f>IF(U$4=0,0,IF(OR(UPPER('Monte Carlo'!$K$4)&lt;&gt;"YES",'Monte Carlo'!$K$5=0),Assumptions!$C$6,Assumptions!$C$6-U$6))</x:f>
        <x:v>12</x:v>
      </x:c>
      <x:c r="V7" s="96" t="n">
        <x:f>IF(V$4=0,0,IF(OR(UPPER('Monte Carlo'!$K$4)&lt;&gt;"YES",'Monte Carlo'!$K$5=0),Assumptions!$C$6,Assumptions!$C$6-V$6))</x:f>
        <x:v>12</x:v>
      </x:c>
      <x:c r="W7" s="96" t="n">
        <x:f>IF(W$4=0,0,IF(OR(UPPER('Monte Carlo'!$K$4)&lt;&gt;"YES",'Monte Carlo'!$K$5=0),Assumptions!$C$6,Assumptions!$C$6-W$6))</x:f>
        <x:v>12</x:v>
      </x:c>
      <x:c r="X7" s="96" t="n">
        <x:f>IF(X$4=0,0,IF(OR(UPPER('Monte Carlo'!$K$4)&lt;&gt;"YES",'Monte Carlo'!$K$5=0),Assumptions!$C$6,Assumptions!$C$6-X$6))</x:f>
        <x:v>12</x:v>
      </x:c>
      <x:c r="Y7" s="96" t="n">
        <x:f>IF(Y$4=0,0,IF(OR(UPPER('Monte Carlo'!$K$4)&lt;&gt;"YES",'Monte Carlo'!$K$5=0),Assumptions!$C$6,Assumptions!$C$6-Y$6))</x:f>
        <x:v>12</x:v>
      </x:c>
      <x:c r="Z7" s="96" t="n">
        <x:f>IF(Z$4=0,0,IF(OR(UPPER('Monte Carlo'!$K$4)&lt;&gt;"YES",'Monte Carlo'!$K$5=0),Assumptions!$C$6,Assumptions!$C$6-Z$6))</x:f>
        <x:v>12</x:v>
      </x:c>
      <x:c r="AA7" s="96" t="n">
        <x:f>IF(AA$4=0,0,IF(OR(UPPER('Monte Carlo'!$K$4)&lt;&gt;"YES",'Monte Carlo'!$K$5=0),Assumptions!$C$6,Assumptions!$C$6-AA$6))</x:f>
        <x:v>12</x:v>
      </x:c>
      <x:c r="AB7" s="96" t="n">
        <x:f>IF(AB$4=0,0,IF(OR(UPPER('Monte Carlo'!$K$4)&lt;&gt;"YES",'Monte Carlo'!$K$5=0),Assumptions!$C$6,Assumptions!$C$6-AB$6))</x:f>
        <x:v>12</x:v>
      </x:c>
      <x:c r="AC7" s="96" t="n">
        <x:f>IF(AC$4=0,0,IF(OR(UPPER('Monte Carlo'!$K$4)&lt;&gt;"YES",'Monte Carlo'!$K$5=0),Assumptions!$C$6,Assumptions!$C$6-AC$6))</x:f>
        <x:v>12</x:v>
      </x:c>
      <x:c r="AD7" s="96" t="n">
        <x:f>IF(AD$4=0,0,IF(OR(UPPER('Monte Carlo'!$K$4)&lt;&gt;"YES",'Monte Carlo'!$K$5=0),Assumptions!$C$6,Assumptions!$C$6-AD$6))</x:f>
        <x:v>12</x:v>
      </x:c>
      <x:c r="AE7" s="96" t="n">
        <x:f>IF(AE$4=0,0,IF(OR(UPPER('Monte Carlo'!$K$4)&lt;&gt;"YES",'Monte Carlo'!$K$5=0),Assumptions!$C$6,Assumptions!$C$6-AE$6))</x:f>
        <x:v>12</x:v>
      </x:c>
      <x:c r="AF7" s="96" t="n">
        <x:f>IF(AF$4=0,0,IF(OR(UPPER('Monte Carlo'!$K$4)&lt;&gt;"YES",'Monte Carlo'!$K$5=0),Assumptions!$C$6,Assumptions!$C$6-AF$6))</x:f>
        <x:v>12</x:v>
      </x:c>
      <x:c r="AG7" s="93"/>
    </x:row>
    <x:row r="8">
      <x:c r="A8" s="94" t="s">
        <x:v>1197</x:v>
      </x:c>
      <x:c r="B8" s="96" t="n">
        <x:f>IF(AND(UPPER('Monte Carlo'!$K$4)="YES",'Monte Carlo'!$K$5&gt;0,B$4='Monte Carlo'!$K$17),'Monte Carlo'!$K$15,0)</x:f>
        <x:v>0</x:v>
      </x:c>
      <x:c r="C8" s="96" t="n">
        <x:f>IF(AND(UPPER('Monte Carlo'!$K$4)="YES",'Monte Carlo'!$K$5&gt;0,C$4='Monte Carlo'!$K$17),'Monte Carlo'!$K$15,0)</x:f>
        <x:v>0</x:v>
      </x:c>
      <x:c r="D8" s="96" t="n">
        <x:f>IF(AND(UPPER('Monte Carlo'!$K$4)="YES",'Monte Carlo'!$K$5&gt;0,D$4='Monte Carlo'!$K$17),'Monte Carlo'!$K$15,0)</x:f>
        <x:v>0</x:v>
      </x:c>
      <x:c r="E8" s="96" t="n">
        <x:f>IF(AND(UPPER('Monte Carlo'!$K$4)="YES",'Monte Carlo'!$K$5&gt;0,E$4='Monte Carlo'!$K$17),'Monte Carlo'!$K$15,0)</x:f>
        <x:v>0</x:v>
      </x:c>
      <x:c r="F8" s="96" t="n">
        <x:f>IF(AND(UPPER('Monte Carlo'!$K$4)="YES",'Monte Carlo'!$K$5&gt;0,F$4='Monte Carlo'!$K$17),'Monte Carlo'!$K$15,0)</x:f>
        <x:v>0</x:v>
      </x:c>
      <x:c r="G8" s="96" t="n">
        <x:f>IF(AND(UPPER('Monte Carlo'!$K$4)="YES",'Monte Carlo'!$K$5&gt;0,G$4='Monte Carlo'!$K$17),'Monte Carlo'!$K$15,0)</x:f>
        <x:v>0</x:v>
      </x:c>
      <x:c r="H8" s="96" t="n">
        <x:f>IF(AND(UPPER('Monte Carlo'!$K$4)="YES",'Monte Carlo'!$K$5&gt;0,H$4='Monte Carlo'!$K$17),'Monte Carlo'!$K$15,0)</x:f>
        <x:v>0</x:v>
      </x:c>
      <x:c r="I8" s="96" t="n">
        <x:f>IF(AND(UPPER('Monte Carlo'!$K$4)="YES",'Monte Carlo'!$K$5&gt;0,I$4='Monte Carlo'!$K$17),'Monte Carlo'!$K$15,0)</x:f>
        <x:v>0</x:v>
      </x:c>
      <x:c r="J8" s="96" t="n">
        <x:f>IF(AND(UPPER('Monte Carlo'!$K$4)="YES",'Monte Carlo'!$K$5&gt;0,J$4='Monte Carlo'!$K$17),'Monte Carlo'!$K$15,0)</x:f>
        <x:v>0</x:v>
      </x:c>
      <x:c r="K8" s="96" t="n">
        <x:f>IF(AND(UPPER('Monte Carlo'!$K$4)="YES",'Monte Carlo'!$K$5&gt;0,K$4='Monte Carlo'!$K$17),'Monte Carlo'!$K$15,0)</x:f>
        <x:v>0</x:v>
      </x:c>
      <x:c r="L8" s="96" t="n">
        <x:f>IF(AND(UPPER('Monte Carlo'!$K$4)="YES",'Monte Carlo'!$K$5&gt;0,L$4='Monte Carlo'!$K$17),'Monte Carlo'!$K$15,0)</x:f>
        <x:v>0</x:v>
      </x:c>
      <x:c r="M8" s="96" t="n">
        <x:f>IF(AND(UPPER('Monte Carlo'!$K$4)="YES",'Monte Carlo'!$K$5&gt;0,M$4='Monte Carlo'!$K$17),'Monte Carlo'!$K$15,0)</x:f>
        <x:v>0</x:v>
      </x:c>
      <x:c r="N8" s="96" t="n">
        <x:f>IF(AND(UPPER('Monte Carlo'!$K$4)="YES",'Monte Carlo'!$K$5&gt;0,N$4='Monte Carlo'!$K$17),'Monte Carlo'!$K$15,0)</x:f>
        <x:v>0</x:v>
      </x:c>
      <x:c r="O8" s="96" t="n">
        <x:f>IF(AND(UPPER('Monte Carlo'!$K$4)="YES",'Monte Carlo'!$K$5&gt;0,O$4='Monte Carlo'!$K$17),'Monte Carlo'!$K$15,0)</x:f>
        <x:v>0</x:v>
      </x:c>
      <x:c r="P8" s="96" t="n">
        <x:f>IF(AND(UPPER('Monte Carlo'!$K$4)="YES",'Monte Carlo'!$K$5&gt;0,P$4='Monte Carlo'!$K$17),'Monte Carlo'!$K$15,0)</x:f>
        <x:v>0</x:v>
      </x:c>
      <x:c r="Q8" s="96" t="n">
        <x:f>IF(AND(UPPER('Monte Carlo'!$K$4)="YES",'Monte Carlo'!$K$5&gt;0,Q$4='Monte Carlo'!$K$17),'Monte Carlo'!$K$15,0)</x:f>
        <x:v>0</x:v>
      </x:c>
      <x:c r="R8" s="96" t="n">
        <x:f>IF(AND(UPPER('Monte Carlo'!$K$4)="YES",'Monte Carlo'!$K$5&gt;0,R$4='Monte Carlo'!$K$17),'Monte Carlo'!$K$15,0)</x:f>
        <x:v>0</x:v>
      </x:c>
      <x:c r="S8" s="96" t="n">
        <x:f>IF(AND(UPPER('Monte Carlo'!$K$4)="YES",'Monte Carlo'!$K$5&gt;0,S$4='Monte Carlo'!$K$17),'Monte Carlo'!$K$15,0)</x:f>
        <x:v>0</x:v>
      </x:c>
      <x:c r="T8" s="96" t="n">
        <x:f>IF(AND(UPPER('Monte Carlo'!$K$4)="YES",'Monte Carlo'!$K$5&gt;0,T$4='Monte Carlo'!$K$17),'Monte Carlo'!$K$15,0)</x:f>
        <x:v>0</x:v>
      </x:c>
      <x:c r="U8" s="96" t="n">
        <x:f>IF(AND(UPPER('Monte Carlo'!$K$4)="YES",'Monte Carlo'!$K$5&gt;0,U$4='Monte Carlo'!$K$17),'Monte Carlo'!$K$15,0)</x:f>
        <x:v>0</x:v>
      </x:c>
      <x:c r="V8" s="96" t="n">
        <x:f>IF(AND(UPPER('Monte Carlo'!$K$4)="YES",'Monte Carlo'!$K$5&gt;0,V$4='Monte Carlo'!$K$17),'Monte Carlo'!$K$15,0)</x:f>
        <x:v>0</x:v>
      </x:c>
      <x:c r="W8" s="96" t="n">
        <x:f>IF(AND(UPPER('Monte Carlo'!$K$4)="YES",'Monte Carlo'!$K$5&gt;0,W$4='Monte Carlo'!$K$17),'Monte Carlo'!$K$15,0)</x:f>
        <x:v>0</x:v>
      </x:c>
      <x:c r="X8" s="96" t="n">
        <x:f>IF(AND(UPPER('Monte Carlo'!$K$4)="YES",'Monte Carlo'!$K$5&gt;0,X$4='Monte Carlo'!$K$17),'Monte Carlo'!$K$15,0)</x:f>
        <x:v>0</x:v>
      </x:c>
      <x:c r="Y8" s="96" t="n">
        <x:f>IF(AND(UPPER('Monte Carlo'!$K$4)="YES",'Monte Carlo'!$K$5&gt;0,Y$4='Monte Carlo'!$K$17),'Monte Carlo'!$K$15,0)</x:f>
        <x:v>0</x:v>
      </x:c>
      <x:c r="Z8" s="96" t="n">
        <x:f>IF(AND(UPPER('Monte Carlo'!$K$4)="YES",'Monte Carlo'!$K$5&gt;0,Z$4='Monte Carlo'!$K$17),'Monte Carlo'!$K$15,0)</x:f>
        <x:v>0</x:v>
      </x:c>
      <x:c r="AA8" s="96" t="n">
        <x:f>IF(AND(UPPER('Monte Carlo'!$K$4)="YES",'Monte Carlo'!$K$5&gt;0,AA$4='Monte Carlo'!$K$17),'Monte Carlo'!$K$15,0)</x:f>
        <x:v>0</x:v>
      </x:c>
      <x:c r="AB8" s="96" t="n">
        <x:f>IF(AND(UPPER('Monte Carlo'!$K$4)="YES",'Monte Carlo'!$K$5&gt;0,AB$4='Monte Carlo'!$K$17),'Monte Carlo'!$K$15,0)</x:f>
        <x:v>0</x:v>
      </x:c>
      <x:c r="AC8" s="96" t="n">
        <x:f>IF(AND(UPPER('Monte Carlo'!$K$4)="YES",'Monte Carlo'!$K$5&gt;0,AC$4='Monte Carlo'!$K$17),'Monte Carlo'!$K$15,0)</x:f>
        <x:v>0</x:v>
      </x:c>
      <x:c r="AD8" s="96" t="n">
        <x:f>IF(AND(UPPER('Monte Carlo'!$K$4)="YES",'Monte Carlo'!$K$5&gt;0,AD$4='Monte Carlo'!$K$17),'Monte Carlo'!$K$15,0)</x:f>
        <x:v>0</x:v>
      </x:c>
      <x:c r="AE8" s="96" t="n">
        <x:f>IF(AND(UPPER('Monte Carlo'!$K$4)="YES",'Monte Carlo'!$K$5&gt;0,AE$4='Monte Carlo'!$K$17),'Monte Carlo'!$K$15,0)</x:f>
        <x:v>0</x:v>
      </x:c>
      <x:c r="AF8" s="96" t="n">
        <x:f>IF(AND(UPPER('Monte Carlo'!$K$4)="YES",'Monte Carlo'!$K$5&gt;0,AF$4='Monte Carlo'!$K$17),'Monte Carlo'!$K$15,0)</x:f>
        <x:v>0</x:v>
      </x:c>
      <x:c r="AG8" s="93"/>
    </x:row>
    <x:row r="9">
      <x:c r="A9" s="94" t="s">
        <x:v>1198</x:v>
      </x:c>
      <x:c r="B9" s="96" t="n">
        <x:f>MAX(0,INT(MAX(0,B$4*Assumptions!$C$6-'Monte Carlo'!$K$5-1)/Assumptions!$C$6))</x:f>
        <x:v>0</x:v>
      </x:c>
      <x:c r="C9" s="96" t="n">
        <x:f>MAX(0,INT(MAX(0,C$4*Assumptions!$C$6-'Monte Carlo'!$K$5-1)/Assumptions!$C$6))</x:f>
        <x:v>0</x:v>
      </x:c>
      <x:c r="D9" s="96" t="n">
        <x:f>MAX(0,INT(MAX(0,D$4*Assumptions!$C$6-'Monte Carlo'!$K$5-1)/Assumptions!$C$6))</x:f>
        <x:v>1</x:v>
      </x:c>
      <x:c r="E9" s="96" t="n">
        <x:f>MAX(0,INT(MAX(0,E$4*Assumptions!$C$6-'Monte Carlo'!$K$5-1)/Assumptions!$C$6))</x:f>
        <x:v>2</x:v>
      </x:c>
      <x:c r="F9" s="96" t="n">
        <x:f>MAX(0,INT(MAX(0,F$4*Assumptions!$C$6-'Monte Carlo'!$K$5-1)/Assumptions!$C$6))</x:f>
        <x:v>3</x:v>
      </x:c>
      <x:c r="G9" s="96" t="n">
        <x:f>MAX(0,INT(MAX(0,G$4*Assumptions!$C$6-'Monte Carlo'!$K$5-1)/Assumptions!$C$6))</x:f>
        <x:v>4</x:v>
      </x:c>
      <x:c r="H9" s="96" t="n">
        <x:f>MAX(0,INT(MAX(0,H$4*Assumptions!$C$6-'Monte Carlo'!$K$5-1)/Assumptions!$C$6))</x:f>
        <x:v>5</x:v>
      </x:c>
      <x:c r="I9" s="96" t="n">
        <x:f>MAX(0,INT(MAX(0,I$4*Assumptions!$C$6-'Monte Carlo'!$K$5-1)/Assumptions!$C$6))</x:f>
        <x:v>6</x:v>
      </x:c>
      <x:c r="J9" s="96" t="n">
        <x:f>MAX(0,INT(MAX(0,J$4*Assumptions!$C$6-'Monte Carlo'!$K$5-1)/Assumptions!$C$6))</x:f>
        <x:v>7</x:v>
      </x:c>
      <x:c r="K9" s="96" t="n">
        <x:f>MAX(0,INT(MAX(0,K$4*Assumptions!$C$6-'Monte Carlo'!$K$5-1)/Assumptions!$C$6))</x:f>
        <x:v>8</x:v>
      </x:c>
      <x:c r="L9" s="96" t="n">
        <x:f>MAX(0,INT(MAX(0,L$4*Assumptions!$C$6-'Monte Carlo'!$K$5-1)/Assumptions!$C$6))</x:f>
        <x:v>9</x:v>
      </x:c>
      <x:c r="M9" s="96" t="n">
        <x:f>MAX(0,INT(MAX(0,M$4*Assumptions!$C$6-'Monte Carlo'!$K$5-1)/Assumptions!$C$6))</x:f>
        <x:v>10</x:v>
      </x:c>
      <x:c r="N9" s="96" t="n">
        <x:f>MAX(0,INT(MAX(0,N$4*Assumptions!$C$6-'Monte Carlo'!$K$5-1)/Assumptions!$C$6))</x:f>
        <x:v>11</x:v>
      </x:c>
      <x:c r="O9" s="96" t="n">
        <x:f>MAX(0,INT(MAX(0,O$4*Assumptions!$C$6-'Monte Carlo'!$K$5-1)/Assumptions!$C$6))</x:f>
        <x:v>12</x:v>
      </x:c>
      <x:c r="P9" s="96" t="n">
        <x:f>MAX(0,INT(MAX(0,P$4*Assumptions!$C$6-'Monte Carlo'!$K$5-1)/Assumptions!$C$6))</x:f>
        <x:v>13</x:v>
      </x:c>
      <x:c r="Q9" s="96" t="n">
        <x:f>MAX(0,INT(MAX(0,Q$4*Assumptions!$C$6-'Monte Carlo'!$K$5-1)/Assumptions!$C$6))</x:f>
        <x:v>14</x:v>
      </x:c>
      <x:c r="R9" s="96" t="n">
        <x:f>MAX(0,INT(MAX(0,R$4*Assumptions!$C$6-'Monte Carlo'!$K$5-1)/Assumptions!$C$6))</x:f>
        <x:v>15</x:v>
      </x:c>
      <x:c r="S9" s="96" t="n">
        <x:f>MAX(0,INT(MAX(0,S$4*Assumptions!$C$6-'Monte Carlo'!$K$5-1)/Assumptions!$C$6))</x:f>
        <x:v>16</x:v>
      </x:c>
      <x:c r="T9" s="96" t="n">
        <x:f>MAX(0,INT(MAX(0,T$4*Assumptions!$C$6-'Monte Carlo'!$K$5-1)/Assumptions!$C$6))</x:f>
        <x:v>17</x:v>
      </x:c>
      <x:c r="U9" s="96" t="n">
        <x:f>MAX(0,INT(MAX(0,U$4*Assumptions!$C$6-'Monte Carlo'!$K$5-1)/Assumptions!$C$6))</x:f>
        <x:v>18</x:v>
      </x:c>
      <x:c r="V9" s="96" t="n">
        <x:f>MAX(0,INT(MAX(0,V$4*Assumptions!$C$6-'Monte Carlo'!$K$5-1)/Assumptions!$C$6))</x:f>
        <x:v>19</x:v>
      </x:c>
      <x:c r="W9" s="96" t="n">
        <x:f>MAX(0,INT(MAX(0,W$4*Assumptions!$C$6-'Monte Carlo'!$K$5-1)/Assumptions!$C$6))</x:f>
        <x:v>20</x:v>
      </x:c>
      <x:c r="X9" s="96" t="n">
        <x:f>MAX(0,INT(MAX(0,X$4*Assumptions!$C$6-'Monte Carlo'!$K$5-1)/Assumptions!$C$6))</x:f>
        <x:v>21</x:v>
      </x:c>
      <x:c r="Y9" s="96" t="n">
        <x:f>MAX(0,INT(MAX(0,Y$4*Assumptions!$C$6-'Monte Carlo'!$K$5-1)/Assumptions!$C$6))</x:f>
        <x:v>22</x:v>
      </x:c>
      <x:c r="Z9" s="96" t="n">
        <x:f>MAX(0,INT(MAX(0,Z$4*Assumptions!$C$6-'Monte Carlo'!$K$5-1)/Assumptions!$C$6))</x:f>
        <x:v>23</x:v>
      </x:c>
      <x:c r="AA9" s="96" t="n">
        <x:f>MAX(0,INT(MAX(0,AA$4*Assumptions!$C$6-'Monte Carlo'!$K$5-1)/Assumptions!$C$6))</x:f>
        <x:v>24</x:v>
      </x:c>
      <x:c r="AB9" s="96" t="n">
        <x:f>MAX(0,INT(MAX(0,AB$4*Assumptions!$C$6-'Monte Carlo'!$K$5-1)/Assumptions!$C$6))</x:f>
        <x:v>25</x:v>
      </x:c>
      <x:c r="AC9" s="96" t="n">
        <x:f>MAX(0,INT(MAX(0,AC$4*Assumptions!$C$6-'Monte Carlo'!$K$5-1)/Assumptions!$C$6))</x:f>
        <x:v>26</x:v>
      </x:c>
      <x:c r="AD9" s="96" t="n">
        <x:f>MAX(0,INT(MAX(0,AD$4*Assumptions!$C$6-'Monte Carlo'!$K$5-1)/Assumptions!$C$6))</x:f>
        <x:v>27</x:v>
      </x:c>
      <x:c r="AE9" s="96" t="n">
        <x:f>MAX(0,INT(MAX(0,AE$4*Assumptions!$C$6-'Monte Carlo'!$K$5-1)/Assumptions!$C$6))</x:f>
        <x:v>28</x:v>
      </x:c>
      <x:c r="AF9" s="96" t="n">
        <x:f>MAX(0,INT(MAX(0,AF$4*Assumptions!$C$6-'Monte Carlo'!$K$5-1)/Assumptions!$C$6))</x:f>
        <x:v>29</x:v>
      </x:c>
      <x:c r="AG9" s="93"/>
    </x:row>
    <x:row r="10">
      <x:c r="A10" s="94" t="s">
        <x:v>1199</x:v>
      </x:c>
      <x:c r="B10" s="96" t="n">
        <x:f>INDEX(Liquidity_30Y!$C$6:$AG$6,1,MIN(B$4+1,31))</x:f>
        <x:v>263500</x:v>
      </x:c>
      <x:c r="C10" s="96" t="n">
        <x:f>INDEX(Liquidity_30Y!$C$6:$AG$6,1,MIN(C$4+1,31))</x:f>
        <x:v>270878</x:v>
      </x:c>
      <x:c r="D10" s="96" t="n">
        <x:f>INDEX(Liquidity_30Y!$C$6:$AG$6,1,MIN(D$4+1,31))</x:f>
        <x:v>278462.584</x:v>
      </x:c>
      <x:c r="E10" s="96" t="n">
        <x:f>INDEX(Liquidity_30Y!$C$6:$AG$6,1,MIN(E$4+1,31))</x:f>
        <x:v>261459.536352</x:v>
      </x:c>
      <x:c r="F10" s="96" t="n">
        <x:f>INDEX(Liquidity_30Y!$C$6:$AG$6,1,MIN(F$4+1,31))</x:f>
        <x:v>268780.403369856</x:v>
      </x:c>
      <x:c r="G10" s="96" t="n">
        <x:f>INDEX(Liquidity_30Y!$C$6:$AG$6,1,MIN(G$4+1,31))</x:f>
        <x:v>276306.254664212</x:v>
      </x:c>
      <x:c r="H10" s="96" t="n">
        <x:f>INDEX(Liquidity_30Y!$C$6:$AG$6,1,MIN(H$4+1,31))</x:f>
        <x:v>284042.82979480986</x:v>
      </x:c>
      <x:c r="I10" s="96" t="n">
        <x:f>INDEX(Liquidity_30Y!$C$6:$AG$6,1,MIN(I$4+1,31))</x:f>
        <x:v>291996.0290290646</x:v>
      </x:c>
      <x:c r="J10" s="96" t="n">
        <x:f>INDEX(Liquidity_30Y!$C$6:$AG$6,1,MIN(J$4+1,31))</x:f>
        <x:v>300171.91784187837</x:v>
      </x:c>
      <x:c r="K10" s="96" t="n">
        <x:f>INDEX(Liquidity_30Y!$C$6:$AG$6,1,MIN(K$4+1,31))</x:f>
        <x:v>308576.731541451</x:v>
      </x:c>
      <x:c r="L10" s="96" t="n">
        <x:f>INDEX(Liquidity_30Y!$C$6:$AG$6,1,MIN(L$4+1,31))</x:f>
        <x:v>317216.8800246116</x:v>
      </x:c>
      <x:c r="M10" s="96" t="n">
        <x:f>INDEX(Liquidity_30Y!$C$6:$AG$6,1,MIN(M$4+1,31))</x:f>
        <x:v>326098.95266530075</x:v>
      </x:c>
      <x:c r="N10" s="96" t="n">
        <x:f>INDEX(Liquidity_30Y!$C$6:$AG$6,1,MIN(N$4+1,31))</x:f>
        <x:v>335229.7233399291</x:v>
      </x:c>
      <x:c r="O10" s="96" t="n">
        <x:f>INDEX(Liquidity_30Y!$C$6:$AG$6,1,MIN(O$4+1,31))</x:f>
        <x:v>344616.1555934472</x:v>
      </x:c>
      <x:c r="P10" s="96" t="n">
        <x:f>INDEX(Liquidity_30Y!$C$6:$AG$6,1,MIN(P$4+1,31))</x:f>
        <x:v>354265.40795006364</x:v>
      </x:c>
      <x:c r="Q10" s="96" t="n">
        <x:f>INDEX(Liquidity_30Y!$C$6:$AG$6,1,MIN(Q$4+1,31))</x:f>
        <x:v>364184.8393726655</x:v>
      </x:c>
      <x:c r="R10" s="96" t="n">
        <x:f>INDEX(Liquidity_30Y!$C$6:$AG$6,1,MIN(R$4+1,31))</x:f>
        <x:v>374382.0148751001</x:v>
      </x:c>
      <x:c r="S10" s="96" t="n">
        <x:f>INDEX(Liquidity_30Y!$C$6:$AG$6,1,MIN(S$4+1,31))</x:f>
        <x:v>384864.711291603</x:v>
      </x:c>
      <x:c r="T10" s="96" t="n">
        <x:f>INDEX(Liquidity_30Y!$C$6:$AG$6,1,MIN(T$4+1,31))</x:f>
        <x:v>395640.9232077678</x:v>
      </x:c>
      <x:c r="U10" s="96" t="n">
        <x:f>INDEX(Liquidity_30Y!$C$6:$AG$6,1,MIN(U$4+1,31))</x:f>
        <x:v>406718.8690575852</x:v>
      </x:c>
      <x:c r="V10" s="96" t="n">
        <x:f>INDEX(Liquidity_30Y!$C$6:$AG$6,1,MIN(V$4+1,31))</x:f>
        <x:v>418106.9973911976</x:v>
      </x:c>
      <x:c r="W10" s="96" t="n">
        <x:f>INDEX(Liquidity_30Y!$C$6:$AG$6,1,MIN(W$4+1,31))</x:f>
        <x:v>429813.99331815116</x:v>
      </x:c>
      <x:c r="X10" s="96" t="n">
        <x:f>INDEX(Liquidity_30Y!$C$6:$AG$6,1,MIN(X$4+1,31))</x:f>
        <x:v>441848.78513105947</x:v>
      </x:c>
      <x:c r="Y10" s="96" t="n">
        <x:f>INDEX(Liquidity_30Y!$C$6:$AG$6,1,MIN(Y$4+1,31))</x:f>
        <x:v>454220.55111472914</x:v>
      </x:c>
      <x:c r="Z10" s="96" t="n">
        <x:f>INDEX(Liquidity_30Y!$C$6:$AG$6,1,MIN(Z$4+1,31))</x:f>
        <x:v>466938.7265459415</x:v>
      </x:c>
      <x:c r="AA10" s="96" t="n">
        <x:f>INDEX(Liquidity_30Y!$C$6:$AG$6,1,MIN(AA$4+1,31))</x:f>
        <x:v>480013.0108892279</x:v>
      </x:c>
      <x:c r="AB10" s="96" t="n">
        <x:f>INDEX(Liquidity_30Y!$C$6:$AG$6,1,MIN(AB$4+1,31))</x:f>
        <x:v>493453.3751941263</x:v>
      </x:c>
      <x:c r="AC10" s="96" t="n">
        <x:f>INDEX(Liquidity_30Y!$C$6:$AG$6,1,MIN(AC$4+1,31))</x:f>
        <x:v>507270.0696995618</x:v>
      </x:c>
      <x:c r="AD10" s="96" t="n">
        <x:f>INDEX(Liquidity_30Y!$C$6:$AG$6,1,MIN(AD$4+1,31))</x:f>
        <x:v>521473.63165114966</x:v>
      </x:c>
      <x:c r="AE10" s="96" t="n">
        <x:f>INDEX(Liquidity_30Y!$C$6:$AG$6,1,MIN(AE$4+1,31))</x:f>
        <x:v>536074.8933373818</x:v>
      </x:c>
      <x:c r="AF10" s="96" t="n">
        <x:f>INDEX(Liquidity_30Y!$C$6:$AG$6,1,MIN(AF$4+1,31))</x:f>
        <x:v>551084.9903508283</x:v>
      </x:c>
      <x:c r="AG10" s="93"/>
    </x:row>
    <x:row r="11">
      <x:c r="A11" s="94" t="s">
        <x:v>1200</x:v>
      </x:c>
      <x:c r="B11" s="97" t="n">
        <x:f>INDEX(Liquidity_30Y!$C$11:$AG$11,1,MIN(B$4+1,31))</x:f>
        <x:v>129600</x:v>
      </x:c>
      <x:c r="C11" s="97" t="n">
        <x:f>INDEX(Liquidity_30Y!$C$11:$AG$11,1,MIN(C$4+1,31))</x:f>
        <x:v>133228.80000000002</x:v>
      </x:c>
      <x:c r="D11" s="97" t="n">
        <x:f>INDEX(Liquidity_30Y!$C$11:$AG$11,1,MIN(D$4+1,31))</x:f>
        <x:v>136959.2064</x:v>
      </x:c>
      <x:c r="E11" s="97" t="n">
        <x:f>INDEX(Liquidity_30Y!$C$11:$AG$11,1,MIN(E$4+1,31))</x:f>
        <x:v>140794.0641792</x:v>
      </x:c>
      <x:c r="F11" s="97" t="n">
        <x:f>INDEX(Liquidity_30Y!$C$11:$AG$11,1,MIN(F$4+1,31))</x:f>
        <x:v>144736.2979762176</x:v>
      </x:c>
      <x:c r="G11" s="97" t="n">
        <x:f>INDEX(Liquidity_30Y!$C$11:$AG$11,1,MIN(G$4+1,31))</x:f>
        <x:v>148788.9143195517</x:v>
      </x:c>
      <x:c r="H11" s="97" t="n">
        <x:f>INDEX(Liquidity_30Y!$C$11:$AG$11,1,MIN(H$4+1,31))</x:f>
        <x:v>152955.00392049915</x:v>
      </x:c>
      <x:c r="I11" s="97" t="n">
        <x:f>INDEX(Liquidity_30Y!$C$11:$AG$11,1,MIN(I$4+1,31))</x:f>
        <x:v>157237.7440302731</x:v>
      </x:c>
      <x:c r="J11" s="97" t="n">
        <x:f>INDEX(Liquidity_30Y!$C$11:$AG$11,1,MIN(J$4+1,31))</x:f>
        <x:v>161640.40086312077</x:v>
      </x:c>
      <x:c r="K11" s="97" t="n">
        <x:f>INDEX(Liquidity_30Y!$C$11:$AG$11,1,MIN(K$4+1,31))</x:f>
        <x:v>166166.33208728814</x:v>
      </x:c>
      <x:c r="L11" s="97" t="n">
        <x:f>INDEX(Liquidity_30Y!$C$11:$AG$11,1,MIN(L$4+1,31))</x:f>
        <x:v>170818.98938573222</x:v>
      </x:c>
      <x:c r="M11" s="97" t="n">
        <x:f>INDEX(Liquidity_30Y!$C$11:$AG$11,1,MIN(M$4+1,31))</x:f>
        <x:v>175601.92108853272</x:v>
      </x:c>
      <x:c r="N11" s="97" t="n">
        <x:f>INDEX(Liquidity_30Y!$C$11:$AG$11,1,MIN(N$4+1,31))</x:f>
        <x:v>180518.77487901165</x:v>
      </x:c>
      <x:c r="O11" s="97" t="n">
        <x:f>INDEX(Liquidity_30Y!$C$11:$AG$11,1,MIN(O$4+1,31))</x:f>
        <x:v>185573.30057562396</x:v>
      </x:c>
      <x:c r="P11" s="97" t="n">
        <x:f>INDEX(Liquidity_30Y!$C$11:$AG$11,1,MIN(P$4+1,31))</x:f>
        <x:v>190769.3529917414</x:v>
      </x:c>
      <x:c r="Q11" s="97" t="n">
        <x:f>INDEX(Liquidity_30Y!$C$11:$AG$11,1,MIN(Q$4+1,31))</x:f>
        <x:v>196110.8948755102</x:v>
      </x:c>
      <x:c r="R11" s="97" t="n">
        <x:f>INDEX(Liquidity_30Y!$C$11:$AG$11,1,MIN(R$4+1,31))</x:f>
        <x:v>201601.99993202448</x:v>
      </x:c>
      <x:c r="S11" s="97" t="n">
        <x:f>INDEX(Liquidity_30Y!$C$11:$AG$11,1,MIN(S$4+1,31))</x:f>
        <x:v>207246.85593012115</x:v>
      </x:c>
      <x:c r="T11" s="97" t="n">
        <x:f>INDEX(Liquidity_30Y!$C$11:$AG$11,1,MIN(T$4+1,31))</x:f>
        <x:v>213049.76789616453</x:v>
      </x:c>
      <x:c r="U11" s="97" t="n">
        <x:f>INDEX(Liquidity_30Y!$C$11:$AG$11,1,MIN(U$4+1,31))</x:f>
        <x:v>219015.16139725715</x:v>
      </x:c>
      <x:c r="V11" s="97" t="n">
        <x:f>INDEX(Liquidity_30Y!$C$11:$AG$11,1,MIN(V$4+1,31))</x:f>
        <x:v>225147.58591638037</x:v>
      </x:c>
      <x:c r="W11" s="97" t="n">
        <x:f>INDEX(Liquidity_30Y!$C$11:$AG$11,1,MIN(W$4+1,31))</x:f>
        <x:v>231451.718322039</x:v>
      </x:c>
      <x:c r="X11" s="97" t="n">
        <x:f>INDEX(Liquidity_30Y!$C$11:$AG$11,1,MIN(X$4+1,31))</x:f>
        <x:v>237932.36643505612</x:v>
      </x:c>
      <x:c r="Y11" s="97" t="n">
        <x:f>INDEX(Liquidity_30Y!$C$11:$AG$11,1,MIN(Y$4+1,31))</x:f>
        <x:v>244594.47269523767</x:v>
      </x:c>
      <x:c r="Z11" s="97" t="n">
        <x:f>INDEX(Liquidity_30Y!$C$11:$AG$11,1,MIN(Z$4+1,31))</x:f>
        <x:v>251443.11793070432</x:v>
      </x:c>
      <x:c r="AA11" s="97" t="n">
        <x:f>INDEX(Liquidity_30Y!$C$11:$AG$11,1,MIN(AA$4+1,31))</x:f>
        <x:v>258483.52523276405</x:v>
      </x:c>
      <x:c r="AB11" s="97" t="n">
        <x:f>INDEX(Liquidity_30Y!$C$11:$AG$11,1,MIN(AB$4+1,31))</x:f>
        <x:v>265721.06393928145</x:v>
      </x:c>
      <x:c r="AC11" s="97" t="n">
        <x:f>INDEX(Liquidity_30Y!$C$11:$AG$11,1,MIN(AC$4+1,31))</x:f>
        <x:v>273161.2537295813</x:v>
      </x:c>
      <x:c r="AD11" s="97" t="n">
        <x:f>INDEX(Liquidity_30Y!$C$11:$AG$11,1,MIN(AD$4+1,31))</x:f>
        <x:v>280809.76883400965</x:v>
      </x:c>
      <x:c r="AE11" s="97" t="n">
        <x:f>INDEX(Liquidity_30Y!$C$11:$AG$11,1,MIN(AE$4+1,31))</x:f>
        <x:v>288672.4423613619</x:v>
      </x:c>
      <x:c r="AF11" s="97" t="n">
        <x:f>INDEX(Liquidity_30Y!$C$11:$AG$11,1,MIN(AF$4+1,31))</x:f>
        <x:v>296755.27074748</x:v>
      </x:c>
      <x:c r="AG11" s="93"/>
    </x:row>
    <x:row r="12">
      <x:c r="A12" s="94" t="s">
        <x:v>1201</x:v>
      </x:c>
      <x:c r="B12" s="97" t="n">
        <x:f>B$6*'Monte Carlo'!$K$6*(1+'Monte Carlo'!$K$7)^MAX(0,B$4-1)</x:f>
        <x:v>0</x:v>
      </x:c>
      <x:c r="C12" s="97" t="n">
        <x:f>C$6*'Monte Carlo'!$K$6*(1+'Monte Carlo'!$K$7)^MAX(0,C$4-1)</x:f>
        <x:v>0</x:v>
      </x:c>
      <x:c r="D12" s="97" t="n">
        <x:f>D$6*'Monte Carlo'!$K$6*(1+'Monte Carlo'!$K$7)^MAX(0,D$4-1)</x:f>
        <x:v>0</x:v>
      </x:c>
      <x:c r="E12" s="97" t="n">
        <x:f>E$6*'Monte Carlo'!$K$6*(1+'Monte Carlo'!$K$7)^MAX(0,E$4-1)</x:f>
        <x:v>0</x:v>
      </x:c>
      <x:c r="F12" s="97" t="n">
        <x:f>F$6*'Monte Carlo'!$K$6*(1+'Monte Carlo'!$K$7)^MAX(0,F$4-1)</x:f>
        <x:v>0</x:v>
      </x:c>
      <x:c r="G12" s="97" t="n">
        <x:f>G$6*'Monte Carlo'!$K$6*(1+'Monte Carlo'!$K$7)^MAX(0,G$4-1)</x:f>
        <x:v>0</x:v>
      </x:c>
      <x:c r="H12" s="97" t="n">
        <x:f>H$6*'Monte Carlo'!$K$6*(1+'Monte Carlo'!$K$7)^MAX(0,H$4-1)</x:f>
        <x:v>0</x:v>
      </x:c>
      <x:c r="I12" s="97" t="n">
        <x:f>I$6*'Monte Carlo'!$K$6*(1+'Monte Carlo'!$K$7)^MAX(0,I$4-1)</x:f>
        <x:v>0</x:v>
      </x:c>
      <x:c r="J12" s="97" t="n">
        <x:f>J$6*'Monte Carlo'!$K$6*(1+'Monte Carlo'!$K$7)^MAX(0,J$4-1)</x:f>
        <x:v>0</x:v>
      </x:c>
      <x:c r="K12" s="97" t="n">
        <x:f>K$6*'Monte Carlo'!$K$6*(1+'Monte Carlo'!$K$7)^MAX(0,K$4-1)</x:f>
        <x:v>0</x:v>
      </x:c>
      <x:c r="L12" s="97" t="n">
        <x:f>L$6*'Monte Carlo'!$K$6*(1+'Monte Carlo'!$K$7)^MAX(0,L$4-1)</x:f>
        <x:v>0</x:v>
      </x:c>
      <x:c r="M12" s="97" t="n">
        <x:f>M$6*'Monte Carlo'!$K$6*(1+'Monte Carlo'!$K$7)^MAX(0,M$4-1)</x:f>
        <x:v>0</x:v>
      </x:c>
      <x:c r="N12" s="97" t="n">
        <x:f>N$6*'Monte Carlo'!$K$6*(1+'Monte Carlo'!$K$7)^MAX(0,N$4-1)</x:f>
        <x:v>0</x:v>
      </x:c>
      <x:c r="O12" s="97" t="n">
        <x:f>O$6*'Monte Carlo'!$K$6*(1+'Monte Carlo'!$K$7)^MAX(0,O$4-1)</x:f>
        <x:v>0</x:v>
      </x:c>
      <x:c r="P12" s="97" t="n">
        <x:f>P$6*'Monte Carlo'!$K$6*(1+'Monte Carlo'!$K$7)^MAX(0,P$4-1)</x:f>
        <x:v>0</x:v>
      </x:c>
      <x:c r="Q12" s="97" t="n">
        <x:f>Q$6*'Monte Carlo'!$K$6*(1+'Monte Carlo'!$K$7)^MAX(0,Q$4-1)</x:f>
        <x:v>0</x:v>
      </x:c>
      <x:c r="R12" s="97" t="n">
        <x:f>R$6*'Monte Carlo'!$K$6*(1+'Monte Carlo'!$K$7)^MAX(0,R$4-1)</x:f>
        <x:v>0</x:v>
      </x:c>
      <x:c r="S12" s="97" t="n">
        <x:f>S$6*'Monte Carlo'!$K$6*(1+'Monte Carlo'!$K$7)^MAX(0,S$4-1)</x:f>
        <x:v>0</x:v>
      </x:c>
      <x:c r="T12" s="97" t="n">
        <x:f>T$6*'Monte Carlo'!$K$6*(1+'Monte Carlo'!$K$7)^MAX(0,T$4-1)</x:f>
        <x:v>0</x:v>
      </x:c>
      <x:c r="U12" s="97" t="n">
        <x:f>U$6*'Monte Carlo'!$K$6*(1+'Monte Carlo'!$K$7)^MAX(0,U$4-1)</x:f>
        <x:v>0</x:v>
      </x:c>
      <x:c r="V12" s="97" t="n">
        <x:f>V$6*'Monte Carlo'!$K$6*(1+'Monte Carlo'!$K$7)^MAX(0,V$4-1)</x:f>
        <x:v>0</x:v>
      </x:c>
      <x:c r="W12" s="97" t="n">
        <x:f>W$6*'Monte Carlo'!$K$6*(1+'Monte Carlo'!$K$7)^MAX(0,W$4-1)</x:f>
        <x:v>0</x:v>
      </x:c>
      <x:c r="X12" s="97" t="n">
        <x:f>X$6*'Monte Carlo'!$K$6*(1+'Monte Carlo'!$K$7)^MAX(0,X$4-1)</x:f>
        <x:v>0</x:v>
      </x:c>
      <x:c r="Y12" s="97" t="n">
        <x:f>Y$6*'Monte Carlo'!$K$6*(1+'Monte Carlo'!$K$7)^MAX(0,Y$4-1)</x:f>
        <x:v>0</x:v>
      </x:c>
      <x:c r="Z12" s="97" t="n">
        <x:f>Z$6*'Monte Carlo'!$K$6*(1+'Monte Carlo'!$K$7)^MAX(0,Z$4-1)</x:f>
        <x:v>0</x:v>
      </x:c>
      <x:c r="AA12" s="97" t="n">
        <x:f>AA$6*'Monte Carlo'!$K$6*(1+'Monte Carlo'!$K$7)^MAX(0,AA$4-1)</x:f>
        <x:v>0</x:v>
      </x:c>
      <x:c r="AB12" s="97" t="n">
        <x:f>AB$6*'Monte Carlo'!$K$6*(1+'Monte Carlo'!$K$7)^MAX(0,AB$4-1)</x:f>
        <x:v>0</x:v>
      </x:c>
      <x:c r="AC12" s="97" t="n">
        <x:f>AC$6*'Monte Carlo'!$K$6*(1+'Monte Carlo'!$K$7)^MAX(0,AC$4-1)</x:f>
        <x:v>0</x:v>
      </x:c>
      <x:c r="AD12" s="97" t="n">
        <x:f>AD$6*'Monte Carlo'!$K$6*(1+'Monte Carlo'!$K$7)^MAX(0,AD$4-1)</x:f>
        <x:v>0</x:v>
      </x:c>
      <x:c r="AE12" s="97" t="n">
        <x:f>AE$6*'Monte Carlo'!$K$6*(1+'Monte Carlo'!$K$7)^MAX(0,AE$4-1)</x:f>
        <x:v>0</x:v>
      </x:c>
      <x:c r="AF12" s="97" t="n">
        <x:f>AF$6*'Monte Carlo'!$K$6*(1+'Monte Carlo'!$K$7)^MAX(0,AF$4-1)</x:f>
        <x:v>0</x:v>
      </x:c>
      <x:c r="AG12" s="93"/>
    </x:row>
    <x:row r="13">
      <x:c r="A13" s="94" t="s">
        <x:v>1202</x:v>
      </x:c>
      <x:c r="B13" s="97" t="n">
        <x:f>IF(B$7=0,0,'Monte Carlo'!$K$18+(Assumptions!$C$48*('Monte Carlo'!$K$14/Assumptions!$C$35)*Assumptions!$C$49/Assumptions!$C$6)*(1+Assumptions!$C$56)^B$9+Assumptions!$C$50/Assumptions!$C$6*(1+Assumptions!$C$57)^B$9+Assumptions!$C$51*(1+Assumptions!$C$31)^B$9+('Monte Carlo'!$K$14*(Assumptions!$C$52+Assumptions!$C$53)/Assumptions!$C$6)*(1+Assumptions!$C$58)^B$9+Assumptions!$C$54+Assumptions!$C$55+Calculations!$C$20)</x:f>
        <x:v>0</x:v>
      </x:c>
      <x:c r="C13" s="97" t="n">
        <x:f>IF(C$7=0,0,'Monte Carlo'!$K$18+(Assumptions!$C$48*('Monte Carlo'!$K$14/Assumptions!$C$35)*Assumptions!$C$49/Assumptions!$C$6)*(1+Assumptions!$C$56)^C$9+Assumptions!$C$50/Assumptions!$C$6*(1+Assumptions!$C$57)^C$9+Assumptions!$C$51*(1+Assumptions!$C$31)^C$9+('Monte Carlo'!$K$14*(Assumptions!$C$52+Assumptions!$C$53)/Assumptions!$C$6)*(1+Assumptions!$C$58)^C$9+Assumptions!$C$54+Assumptions!$C$55+Calculations!$C$20)</x:f>
        <x:v>11170.887588103351</x:v>
      </x:c>
      <x:c r="D13" s="97" t="n">
        <x:f>IF(D$7=0,0,'Monte Carlo'!$K$18+(Assumptions!$C$48*('Monte Carlo'!$K$14/Assumptions!$C$35)*Assumptions!$C$49/Assumptions!$C$6)*(1+Assumptions!$C$56)^D$9+Assumptions!$C$50/Assumptions!$C$6*(1+Assumptions!$C$57)^D$9+Assumptions!$C$51*(1+Assumptions!$C$31)^D$9+('Monte Carlo'!$K$14*(Assumptions!$C$52+Assumptions!$C$53)/Assumptions!$C$6)*(1+Assumptions!$C$58)^D$9+Assumptions!$C$54+Assumptions!$C$55+Calculations!$C$20)</x:f>
        <x:v>11327.387588103351</x:v>
      </x:c>
      <x:c r="E13" s="97" t="n">
        <x:f>IF(E$7=0,0,'Monte Carlo'!$K$18+(Assumptions!$C$48*('Monte Carlo'!$K$14/Assumptions!$C$35)*Assumptions!$C$49/Assumptions!$C$6)*(1+Assumptions!$C$56)^E$9+Assumptions!$C$50/Assumptions!$C$6*(1+Assumptions!$C$57)^E$9+Assumptions!$C$51*(1+Assumptions!$C$31)^E$9+('Monte Carlo'!$K$14*(Assumptions!$C$52+Assumptions!$C$53)/Assumptions!$C$6)*(1+Assumptions!$C$58)^E$9+Assumptions!$C$54+Assumptions!$C$55+Calculations!$C$20)</x:f>
        <x:v>11488.666588103351</x:v>
      </x:c>
      <x:c r="F13" s="97" t="n">
        <x:f>IF(F$7=0,0,'Monte Carlo'!$K$18+(Assumptions!$C$48*('Monte Carlo'!$K$14/Assumptions!$C$35)*Assumptions!$C$49/Assumptions!$C$6)*(1+Assumptions!$C$56)^F$9+Assumptions!$C$50/Assumptions!$C$6*(1+Assumptions!$C$57)^F$9+Assumptions!$C$51*(1+Assumptions!$C$31)^F$9+('Monte Carlo'!$K$14*(Assumptions!$C$52+Assumptions!$C$53)/Assumptions!$C$6)*(1+Assumptions!$C$58)^F$9+Assumptions!$C$54+Assumptions!$C$55+Calculations!$C$20)</x:f>
        <x:v>11654.871990103353</x:v>
      </x:c>
      <x:c r="G13" s="97" t="n">
        <x:f>IF(G$7=0,0,'Monte Carlo'!$K$18+(Assumptions!$C$48*('Monte Carlo'!$K$14/Assumptions!$C$35)*Assumptions!$C$49/Assumptions!$C$6)*(1+Assumptions!$C$56)^G$9+Assumptions!$C$50/Assumptions!$C$6*(1+Assumptions!$C$57)^G$9+Assumptions!$C$51*(1+Assumptions!$C$31)^G$9+('Monte Carlo'!$K$14*(Assumptions!$C$52+Assumptions!$C$53)/Assumptions!$C$6)*(1+Assumptions!$C$58)^G$9+Assumptions!$C$54+Assumptions!$C$55+Calculations!$C$20)</x:f>
        <x:v>11826.15579825935</x:v>
      </x:c>
      <x:c r="H13" s="97" t="n">
        <x:f>IF(H$7=0,0,'Monte Carlo'!$K$18+(Assumptions!$C$48*('Monte Carlo'!$K$14/Assumptions!$C$35)*Assumptions!$C$49/Assumptions!$C$6)*(1+Assumptions!$C$56)^H$9+Assumptions!$C$50/Assumptions!$C$6*(1+Assumptions!$C$57)^H$9+Assumptions!$C$51*(1+Assumptions!$C$31)^H$9+('Monte Carlo'!$K$14*(Assumptions!$C$52+Assumptions!$C$53)/Assumptions!$C$6)*(1+Assumptions!$C$58)^H$9+Assumptions!$C$54+Assumptions!$C$55+Calculations!$C$20)</x:f>
        <x:v>12002.674764678719</x:v>
      </x:c>
      <x:c r="I13" s="97" t="n">
        <x:f>IF(I$7=0,0,'Monte Carlo'!$K$18+(Assumptions!$C$48*('Monte Carlo'!$K$14/Assumptions!$C$35)*Assumptions!$C$49/Assumptions!$C$6)*(1+Assumptions!$C$56)^I$9+Assumptions!$C$50/Assumptions!$C$6*(1+Assumptions!$C$57)^I$9+Assumptions!$C$51*(1+Assumptions!$C$31)^I$9+('Monte Carlo'!$K$14*(Assumptions!$C$52+Assumptions!$C$53)/Assumptions!$C$6)*(1+Assumptions!$C$58)^I$9+Assumptions!$C$54+Assumptions!$C$55+Calculations!$C$20)</x:f>
        <x:v>12184.5905399134</x:v>
      </x:c>
      <x:c r="J13" s="97" t="n">
        <x:f>IF(J$7=0,0,'Monte Carlo'!$K$18+(Assumptions!$C$48*('Monte Carlo'!$K$14/Assumptions!$C$35)*Assumptions!$C$49/Assumptions!$C$6)*(1+Assumptions!$C$56)^J$9+Assumptions!$C$50/Assumptions!$C$6*(1+Assumptions!$C$57)^J$9+Assumptions!$C$51*(1+Assumptions!$C$31)^J$9+('Monte Carlo'!$K$14*(Assumptions!$C$52+Assumptions!$C$53)/Assumptions!$C$6)*(1+Assumptions!$C$58)^J$9+Assumptions!$C$54+Assumptions!$C$55+Calculations!$C$20)</x:f>
        <x:v>12372.06982830527</x:v>
      </x:c>
      <x:c r="K13" s="97" t="n">
        <x:f>IF(K$7=0,0,'Monte Carlo'!$K$18+(Assumptions!$C$48*('Monte Carlo'!$K$14/Assumptions!$C$35)*Assumptions!$C$49/Assumptions!$C$6)*(1+Assumptions!$C$56)^K$9+Assumptions!$C$50/Assumptions!$C$6*(1+Assumptions!$C$57)^K$9+Assumptions!$C$51*(1+Assumptions!$C$31)^K$9+('Monte Carlo'!$K$14*(Assumptions!$C$52+Assumptions!$C$53)/Assumptions!$C$6)*(1+Assumptions!$C$58)^K$9+Assumptions!$C$54+Assumptions!$C$55+Calculations!$C$20)</x:f>
        <x:v>12565.284548343123</x:v>
      </x:c>
      <x:c r="L13" s="97" t="n">
        <x:f>IF(L$7=0,0,'Monte Carlo'!$K$18+(Assumptions!$C$48*('Monte Carlo'!$K$14/Assumptions!$C$35)*Assumptions!$C$49/Assumptions!$C$6)*(1+Assumptions!$C$56)^L$9+Assumptions!$C$50/Assumptions!$C$6*(1+Assumptions!$C$57)^L$9+Assumptions!$C$51*(1+Assumptions!$C$31)^L$9+('Monte Carlo'!$K$14*(Assumptions!$C$52+Assumptions!$C$53)/Assumptions!$C$6)*(1+Assumptions!$C$58)^L$9+Assumptions!$C$54+Assumptions!$C$55+Calculations!$C$20)</x:f>
        <x:v>12764.411998196132</x:v>
      </x:c>
      <x:c r="M13" s="97" t="n">
        <x:f>IF(M$7=0,0,'Monte Carlo'!$K$18+(Assumptions!$C$48*('Monte Carlo'!$K$14/Assumptions!$C$35)*Assumptions!$C$49/Assumptions!$C$6)*(1+Assumptions!$C$56)^M$9+Assumptions!$C$50/Assumptions!$C$6*(1+Assumptions!$C$57)^M$9+Assumptions!$C$51*(1+Assumptions!$C$31)^M$9+('Monte Carlo'!$K$14*(Assumptions!$C$52+Assumptions!$C$53)/Assumptions!$C$6)*(1+Assumptions!$C$58)^M$9+Assumptions!$C$54+Assumptions!$C$55+Calculations!$C$20)</x:f>
        <x:v>12969.63502659413</x:v>
      </x:c>
      <x:c r="N13" s="97" t="n">
        <x:f>IF(N$7=0,0,'Monte Carlo'!$K$18+(Assumptions!$C$48*('Monte Carlo'!$K$14/Assumptions!$C$35)*Assumptions!$C$49/Assumptions!$C$6)*(1+Assumptions!$C$56)^N$9+Assumptions!$C$50/Assumptions!$C$6*(1+Assumptions!$C$57)^N$9+Assumptions!$C$51*(1+Assumptions!$C$31)^N$9+('Monte Carlo'!$K$14*(Assumptions!$C$52+Assumptions!$C$53)/Assumptions!$C$6)*(1+Assumptions!$C$58)^N$9+Assumptions!$C$54+Assumptions!$C$55+Calculations!$C$20)</x:f>
        <x:v>13181.142209230857</x:v>
      </x:c>
      <x:c r="O13" s="97" t="n">
        <x:f>IF(O$7=0,0,'Monte Carlo'!$K$18+(Assumptions!$C$48*('Monte Carlo'!$K$14/Assumptions!$C$35)*Assumptions!$C$49/Assumptions!$C$6)*(1+Assumptions!$C$56)^O$9+Assumptions!$C$50/Assumptions!$C$6*(1+Assumptions!$C$57)^O$9+Assumptions!$C$51*(1+Assumptions!$C$31)^O$9+('Monte Carlo'!$K$14*(Assumptions!$C$52+Assumptions!$C$53)/Assumptions!$C$6)*(1+Assumptions!$C$58)^O$9+Assumptions!$C$54+Assumptions!$C$55+Calculations!$C$20)</x:f>
        <x:v>13399.128030872143</x:v>
      </x:c>
      <x:c r="P13" s="97" t="n">
        <x:f>IF(P$7=0,0,'Monte Carlo'!$K$18+(Assumptions!$C$48*('Monte Carlo'!$K$14/Assumptions!$C$35)*Assumptions!$C$49/Assumptions!$C$6)*(1+Assumptions!$C$56)^P$9+Assumptions!$C$50/Assumptions!$C$6*(1+Assumptions!$C$57)^P$9+Assumptions!$C$51*(1+Assumptions!$C$31)^P$9+('Monte Carlo'!$K$14*(Assumptions!$C$52+Assumptions!$C$53)/Assumptions!$C$6)*(1+Assumptions!$C$58)^P$9+Assumptions!$C$54+Assumptions!$C$55+Calculations!$C$20)</x:f>
        <x:v>13623.793073357247</x:v>
      </x:c>
      <x:c r="Q13" s="97" t="n">
        <x:f>IF(Q$7=0,0,'Monte Carlo'!$K$18+(Assumptions!$C$48*('Monte Carlo'!$K$14/Assumptions!$C$35)*Assumptions!$C$49/Assumptions!$C$6)*(1+Assumptions!$C$56)^Q$9+Assumptions!$C$50/Assumptions!$C$6*(1+Assumptions!$C$57)^Q$9+Assumptions!$C$51*(1+Assumptions!$C$31)^Q$9+('Monte Carlo'!$K$14*(Assumptions!$C$52+Assumptions!$C$53)/Assumptions!$C$6)*(1+Assumptions!$C$58)^Q$9+Assumptions!$C$54+Assumptions!$C$55+Calculations!$C$20)</x:f>
        <x:v>13855.34420968774</x:v>
      </x:c>
      <x:c r="R13" s="97" t="n">
        <x:f>IF(R$7=0,0,'Monte Carlo'!$K$18+(Assumptions!$C$48*('Monte Carlo'!$K$14/Assumptions!$C$35)*Assumptions!$C$49/Assumptions!$C$6)*(1+Assumptions!$C$56)^R$9+Assumptions!$C$50/Assumptions!$C$6*(1+Assumptions!$C$57)^R$9+Assumptions!$C$51*(1+Assumptions!$C$31)^R$9+('Monte Carlo'!$K$14*(Assumptions!$C$52+Assumptions!$C$53)/Assumptions!$C$6)*(1+Assumptions!$C$58)^R$9+Assumptions!$C$54+Assumptions!$C$55+Calculations!$C$20)</x:f>
        <x:v>14093.994804405098</x:v>
      </x:c>
      <x:c r="S13" s="97" t="n">
        <x:f>IF(S$7=0,0,'Monte Carlo'!$K$18+(Assumptions!$C$48*('Monte Carlo'!$K$14/Assumptions!$C$35)*Assumptions!$C$49/Assumptions!$C$6)*(1+Assumptions!$C$56)^S$9+Assumptions!$C$50/Assumptions!$C$6*(1+Assumptions!$C$57)^S$9+Assumptions!$C$51*(1+Assumptions!$C$31)^S$9+('Monte Carlo'!$K$14*(Assumptions!$C$52+Assumptions!$C$53)/Assumptions!$C$6)*(1+Assumptions!$C$58)^S$9+Assumptions!$C$54+Assumptions!$C$55+Calculations!$C$20)</x:f>
        <x:v>14339.964920464725</x:v>
      </x:c>
      <x:c r="T13" s="97" t="n">
        <x:f>IF(T$7=0,0,'Monte Carlo'!$K$18+(Assumptions!$C$48*('Monte Carlo'!$K$14/Assumptions!$C$35)*Assumptions!$C$49/Assumptions!$C$6)*(1+Assumptions!$C$56)^T$9+Assumptions!$C$50/Assumptions!$C$6*(1+Assumptions!$C$57)^T$9+Assumptions!$C$51*(1+Assumptions!$C$31)^T$9+('Monte Carlo'!$K$14*(Assumptions!$C$52+Assumptions!$C$53)/Assumptions!$C$6)*(1+Assumptions!$C$58)^T$9+Assumptions!$C$54+Assumptions!$C$55+Calculations!$C$20)</x:f>
        <x:v>14593.481532821354</x:v>
      </x:c>
      <x:c r="U13" s="97" t="n">
        <x:f>IF(U$7=0,0,'Monte Carlo'!$K$18+(Assumptions!$C$48*('Monte Carlo'!$K$14/Assumptions!$C$35)*Assumptions!$C$49/Assumptions!$C$6)*(1+Assumptions!$C$56)^U$9+Assumptions!$C$50/Assumptions!$C$6*(1+Assumptions!$C$57)^U$9+Assumptions!$C$51*(1+Assumptions!$C$31)^U$9+('Monte Carlo'!$K$14*(Assumptions!$C$52+Assumptions!$C$53)/Assumptions!$C$6)*(1+Assumptions!$C$58)^U$9+Assumptions!$C$54+Assumptions!$C$55+Calculations!$C$20)</x:f>
        <x:v>14854.7787489478</x:v>
      </x:c>
      <x:c r="V13" s="97" t="n">
        <x:f>IF(V$7=0,0,'Monte Carlo'!$K$18+(Assumptions!$C$48*('Monte Carlo'!$K$14/Assumptions!$C$35)*Assumptions!$C$49/Assumptions!$C$6)*(1+Assumptions!$C$56)^V$9+Assumptions!$C$50/Assumptions!$C$6*(1+Assumptions!$C$57)^V$9+Assumptions!$C$51*(1+Assumptions!$C$31)^V$9+('Monte Carlo'!$K$14*(Assumptions!$C$52+Assumptions!$C$53)/Assumptions!$C$6)*(1+Assumptions!$C$58)^V$9+Assumptions!$C$54+Assumptions!$C$55+Calculations!$C$20)</x:f>
        <x:v>15124.098036516834</x:v>
      </x:c>
      <x:c r="W13" s="97" t="n">
        <x:f>IF(W$7=0,0,'Monte Carlo'!$K$18+(Assumptions!$C$48*('Monte Carlo'!$K$14/Assumptions!$C$35)*Assumptions!$C$49/Assumptions!$C$6)*(1+Assumptions!$C$56)^W$9+Assumptions!$C$50/Assumptions!$C$6*(1+Assumptions!$C$57)^W$9+Assumptions!$C$51*(1+Assumptions!$C$31)^W$9+('Monte Carlo'!$K$14*(Assumptions!$C$52+Assumptions!$C$53)/Assumptions!$C$6)*(1+Assumptions!$C$58)^W$9+Assumptions!$C$54+Assumptions!$C$55+Calculations!$C$20)</x:f>
        <x:v>15401.688458483406</x:v>
      </x:c>
      <x:c r="X13" s="97" t="n">
        <x:f>IF(X$7=0,0,'Monte Carlo'!$K$18+(Assumptions!$C$48*('Monte Carlo'!$K$14/Assumptions!$C$35)*Assumptions!$C$49/Assumptions!$C$6)*(1+Assumptions!$C$56)^X$9+Assumptions!$C$50/Assumptions!$C$6*(1+Assumptions!$C$57)^X$9+Assumptions!$C$51*(1+Assumptions!$C$31)^X$9+('Monte Carlo'!$K$14*(Assumptions!$C$52+Assumptions!$C$53)/Assumptions!$C$6)*(1+Assumptions!$C$58)^X$9+Assumptions!$C$54+Assumptions!$C$55+Calculations!$C$20)</x:f>
        <x:v>15687.806915812762</x:v>
      </x:c>
      <x:c r="Y13" s="97" t="n">
        <x:f>IF(Y$7=0,0,'Monte Carlo'!$K$18+(Assumptions!$C$48*('Monte Carlo'!$K$14/Assumptions!$C$35)*Assumptions!$C$49/Assumptions!$C$6)*(1+Assumptions!$C$56)^Y$9+Assumptions!$C$50/Assumptions!$C$6*(1+Assumptions!$C$57)^Y$9+Assumptions!$C$51*(1+Assumptions!$C$31)^Y$9+('Monte Carlo'!$K$14*(Assumptions!$C$52+Assumptions!$C$53)/Assumptions!$C$6)*(1+Assumptions!$C$58)^Y$9+Assumptions!$C$54+Assumptions!$C$55+Calculations!$C$20)</x:f>
        <x:v>15982.718398108113</x:v>
      </x:c>
      <x:c r="Z13" s="97" t="n">
        <x:f>IF(Z$7=0,0,'Monte Carlo'!$K$18+(Assumptions!$C$48*('Monte Carlo'!$K$14/Assumptions!$C$35)*Assumptions!$C$49/Assumptions!$C$6)*(1+Assumptions!$C$56)^Z$9+Assumptions!$C$50/Assumptions!$C$6*(1+Assumptions!$C$57)^Z$9+Assumptions!$C$51*(1+Assumptions!$C$31)^Z$9+('Monte Carlo'!$K$14*(Assumptions!$C$52+Assumptions!$C$53)/Assumptions!$C$6)*(1+Assumptions!$C$58)^Z$9+Assumptions!$C$54+Assumptions!$C$55+Calculations!$C$20)</x:f>
        <x:v>16286.696242400205</x:v>
      </x:c>
      <x:c r="AA13" s="97" t="n">
        <x:f>IF(AA$7=0,0,'Monte Carlo'!$K$18+(Assumptions!$C$48*('Monte Carlo'!$K$14/Assumptions!$C$35)*Assumptions!$C$49/Assumptions!$C$6)*(1+Assumptions!$C$56)^AA$9+Assumptions!$C$50/Assumptions!$C$6*(1+Assumptions!$C$57)^AA$9+Assumptions!$C$51*(1+Assumptions!$C$31)^AA$9+('Monte Carlo'!$K$14*(Assumptions!$C$52+Assumptions!$C$53)/Assumptions!$C$6)*(1+Assumptions!$C$58)^AA$9+Assumptions!$C$54+Assumptions!$C$55+Calculations!$C$20)</x:f>
        <x:v>16600.022400370075</x:v>
      </x:c>
      <x:c r="AB13" s="97" t="n">
        <x:f>IF(AB$7=0,0,'Monte Carlo'!$K$18+(Assumptions!$C$48*('Monte Carlo'!$K$14/Assumptions!$C$35)*Assumptions!$C$49/Assumptions!$C$6)*(1+Assumptions!$C$56)^AB$9+Assumptions!$C$50/Assumptions!$C$6*(1+Assumptions!$C$57)^AB$9+Assumptions!$C$51*(1+Assumptions!$C$31)^AB$9+('Monte Carlo'!$K$14*(Assumptions!$C$52+Assumptions!$C$53)/Assumptions!$C$6)*(1+Assumptions!$C$58)^AB$9+Assumptions!$C$54+Assumptions!$C$55+Calculations!$C$20)</x:f>
        <x:v>16922.987714285402</x:v>
      </x:c>
      <x:c r="AC13" s="97" t="n">
        <x:f>IF(AC$7=0,0,'Monte Carlo'!$K$18+(Assumptions!$C$48*('Monte Carlo'!$K$14/Assumptions!$C$35)*Assumptions!$C$49/Assumptions!$C$6)*(1+Assumptions!$C$56)^AC$9+Assumptions!$C$50/Assumptions!$C$6*(1+Assumptions!$C$57)^AC$9+Assumptions!$C$51*(1+Assumptions!$C$31)^AC$9+('Monte Carlo'!$K$14*(Assumptions!$C$52+Assumptions!$C$53)/Assumptions!$C$6)*(1+Assumptions!$C$58)^AC$9+Assumptions!$C$54+Assumptions!$C$55+Calculations!$C$20)</x:f>
        <x:v>17255.89220194044</x:v>
      </x:c>
      <x:c r="AD13" s="97" t="n">
        <x:f>IF(AD$7=0,0,'Monte Carlo'!$K$18+(Assumptions!$C$48*('Monte Carlo'!$K$14/Assumptions!$C$35)*Assumptions!$C$49/Assumptions!$C$6)*(1+Assumptions!$C$56)^AD$9+Assumptions!$C$50/Assumptions!$C$6*(1+Assumptions!$C$57)^AD$9+Assumptions!$C$51*(1+Assumptions!$C$31)^AD$9+('Monte Carlo'!$K$14*(Assumptions!$C$52+Assumptions!$C$53)/Assumptions!$C$6)*(1+Assumptions!$C$58)^AD$9+Assumptions!$C$54+Assumptions!$C$55+Calculations!$C$20)</x:f>
        <x:v>17599.045350899403</x:v>
      </x:c>
      <x:c r="AE13" s="97" t="n">
        <x:f>IF(AE$7=0,0,'Monte Carlo'!$K$18+(Assumptions!$C$48*('Monte Carlo'!$K$14/Assumptions!$C$35)*Assumptions!$C$49/Assumptions!$C$6)*(1+Assumptions!$C$56)^AE$9+Assumptions!$C$50/Assumptions!$C$6*(1+Assumptions!$C$57)^AE$9+Assumptions!$C$51*(1+Assumptions!$C$31)^AE$9+('Monte Carlo'!$K$14*(Assumptions!$C$52+Assumptions!$C$53)/Assumptions!$C$6)*(1+Assumptions!$C$58)^AE$9+Assumptions!$C$54+Assumptions!$C$55+Calculations!$C$20)</x:f>
        <x:v>17952.76642235332</x:v>
      </x:c>
      <x:c r="AF13" s="97" t="n">
        <x:f>IF(AF$7=0,0,'Monte Carlo'!$K$18+(Assumptions!$C$48*('Monte Carlo'!$K$14/Assumptions!$C$35)*Assumptions!$C$49/Assumptions!$C$6)*(1+Assumptions!$C$56)^AF$9+Assumptions!$C$50/Assumptions!$C$6*(1+Assumptions!$C$57)^AF$9+Assumptions!$C$51*(1+Assumptions!$C$31)^AF$9+('Monte Carlo'!$K$14*(Assumptions!$C$52+Assumptions!$C$53)/Assumptions!$C$6)*(1+Assumptions!$C$58)^AF$9+Assumptions!$C$54+Assumptions!$C$55+Calculations!$C$20)</x:f>
        <x:v>18317.38476491101</x:v>
      </x:c>
      <x:c r="AG13" s="93"/>
    </x:row>
    <x:row r="14">
      <x:c r="A14" s="94" t="s">
        <x:v>1203</x:v>
      </x:c>
      <x:c r="B14" s="97" t="n">
        <x:f t="shared" ref="B14:AF14" si="0">B$7*B$13</x:f>
        <x:v>0</x:v>
      </x:c>
      <x:c r="C14" s="97">
        <x:f t="shared" si="0"/>
        <x:v>134050.65105724023</x:v>
      </x:c>
      <x:c r="D14" s="97">
        <x:f t="shared" si="0"/>
        <x:v>135928.65105724023</x:v>
      </x:c>
      <x:c r="E14" s="97">
        <x:f t="shared" si="0"/>
        <x:v>137863.99905724023</x:v>
      </x:c>
      <x:c r="F14" s="97">
        <x:f t="shared" si="0"/>
        <x:v>139858.46388124023</x:v>
      </x:c>
      <x:c r="G14" s="97">
        <x:f t="shared" si="0"/>
        <x:v>141913.86957911224</x:v>
      </x:c>
      <x:c r="H14" s="97">
        <x:f t="shared" si="0"/>
        <x:v>144032.09717614463</x:v>
      </x:c>
      <x:c r="I14" s="97">
        <x:f t="shared" si="0"/>
        <x:v>146215.08647896082</x:v>
      </x:c>
      <x:c r="J14" s="97">
        <x:f t="shared" si="0"/>
        <x:v>148464.83793966324</x:v>
      </x:c>
      <x:c r="K14" s="97">
        <x:f t="shared" si="0"/>
        <x:v>150783.4145801175</x:v>
      </x:c>
      <x:c r="L14" s="97">
        <x:f t="shared" si="0"/>
        <x:v>153172.94397835358</x:v>
      </x:c>
      <x:c r="M14" s="97">
        <x:f t="shared" si="0"/>
        <x:v>155635.62031912961</x:v>
      </x:c>
      <x:c r="N14" s="97">
        <x:f t="shared" si="0"/>
        <x:v>158173.70651077028</x:v>
      </x:c>
      <x:c r="O14" s="97">
        <x:f t="shared" si="0"/>
        <x:v>160789.53637046576</x:v>
      </x:c>
      <x:c r="P14" s="97">
        <x:f t="shared" si="0"/>
        <x:v>163485.51688028697</x:v>
      </x:c>
      <x:c r="Q14" s="97">
        <x:f t="shared" si="0"/>
        <x:v>166264.13051625292</x:v>
      </x:c>
      <x:c r="R14" s="97">
        <x:f t="shared" si="0"/>
        <x:v>169127.93765286118</x:v>
      </x:c>
      <x:c r="S14" s="97">
        <x:f t="shared" si="0"/>
        <x:v>172079.57904557674</x:v>
      </x:c>
      <x:c r="T14" s="97">
        <x:f t="shared" si="0"/>
        <x:v>175121.77839385625</x:v>
      </x:c>
      <x:c r="U14" s="97">
        <x:f t="shared" si="0"/>
        <x:v>178257.34498737362</x:v>
      </x:c>
      <x:c r="V14" s="97">
        <x:f t="shared" si="0"/>
        <x:v>181489.176438202</x:v>
      </x:c>
      <x:c r="W14" s="97">
        <x:f t="shared" si="0"/>
        <x:v>184820.26150180088</x:v>
      </x:c>
      <x:c r="X14" s="97">
        <x:f t="shared" si="0"/>
        <x:v>188253.68298975314</x:v>
      </x:c>
      <x:c r="Y14" s="97">
        <x:f t="shared" si="0"/>
        <x:v>191792.62077729736</x:v>
      </x:c>
      <x:c r="Z14" s="97">
        <x:f t="shared" si="0"/>
        <x:v>195440.35490880246</x:v>
      </x:c>
      <x:c r="AA14" s="97">
        <x:f t="shared" si="0"/>
        <x:v>199200.26880444094</x:v>
      </x:c>
      <x:c r="AB14" s="97">
        <x:f t="shared" si="0"/>
        <x:v>203075.85257142485</x:v>
      </x:c>
      <x:c r="AC14" s="97">
        <x:f t="shared" si="0"/>
        <x:v>207070.70642328536</x:v>
      </x:c>
      <x:c r="AD14" s="97">
        <x:f t="shared" si="0"/>
        <x:v>211188.54421079284</x:v>
      </x:c>
      <x:c r="AE14" s="97">
        <x:f t="shared" si="0"/>
        <x:v>215433.19706823985</x:v>
      </x:c>
      <x:c r="AF14" s="97">
        <x:f t="shared" si="0"/>
        <x:v>219808.61717893218</x:v>
      </x:c>
      <x:c r="AG14" s="93"/>
    </x:row>
    <x:row r="15">
      <x:c r="A15" s="94" t="s">
        <x:v>1204</x:v>
      </x:c>
      <x:c r="B15" s="97" t="n">
        <x:f>IF(B$4=0,0,IF(OR(UPPER('Monte Carlo'!$K$4)&lt;&gt;"YES",'Monte Carlo'!$K$5=0),INDEX(Liquidity_30Y!$C$13:$AG$13,1,B$4+1),((B$10-B$11)/Assumptions!$C$6)*(B$6+B$7)-B$12-B$14-B$8))</x:f>
        <x:v>0</x:v>
      </x:c>
      <x:c r="C15" s="97" t="n">
        <x:f>IF(C$4=0,0,IF(OR(UPPER('Monte Carlo'!$K$4)&lt;&gt;"YES",'Monte Carlo'!$K$5=0),INDEX(Liquidity_30Y!$C$13:$AG$13,1,C$4+1),((C$10-C$11)/Assumptions!$C$6)*(C$6+C$7)-C$12-C$14-C$8))</x:f>
        <x:v>1720.5489427597495</x:v>
      </x:c>
      <x:c r="D15" s="97" t="n">
        <x:f>IF(D$4=0,0,IF(OR(UPPER('Monte Carlo'!$K$4)&lt;&gt;"YES",'Monte Carlo'!$K$5=0),INDEX(Liquidity_30Y!$C$13:$AG$13,1,D$4+1),((D$10-D$11)/Assumptions!$C$6)*(D$6+D$7)-D$12-D$14-D$8))</x:f>
        <x:v>3639.378542759747</x:v>
      </x:c>
      <x:c r="E15" s="97" t="n">
        <x:f>IF(E$4=0,0,IF(OR(UPPER('Monte Carlo'!$K$4)&lt;&gt;"YES",'Monte Carlo'!$K$5=0),INDEX(Liquidity_30Y!$C$13:$AG$13,1,E$4+1),((E$10-E$11)/Assumptions!$C$6)*(E$6+E$7)-E$12-E$14-E$8))</x:f>
        <x:v>-19192.99170844024</x:v>
      </x:c>
      <x:c r="F15" s="97" t="n">
        <x:f>IF(F$4=0,0,IF(OR(UPPER('Monte Carlo'!$K$4)&lt;&gt;"YES",'Monte Carlo'!$K$5=0),INDEX(Liquidity_30Y!$C$13:$AG$13,1,F$4+1),((F$10-F$11)/Assumptions!$C$6)*(F$6+F$7)-F$12-F$14-F$8))</x:f>
        <x:v>-17869.764185473818</x:v>
      </x:c>
      <x:c r="G15" s="97" t="n">
        <x:f>IF(G$4=0,0,IF(OR(UPPER('Monte Carlo'!$K$4)&lt;&gt;"YES",'Monte Carlo'!$K$5=0),INDEX(Liquidity_30Y!$C$13:$AG$13,1,G$4+1),((G$10-G$11)/Assumptions!$C$6)*(G$6+G$7)-G$12-G$14-G$8))</x:f>
        <x:v>-16514.756831484352</x:v>
      </x:c>
      <x:c r="H15" s="97" t="n">
        <x:f>IF(H$4=0,0,IF(OR(UPPER('Monte Carlo'!$K$4)&lt;&gt;"YES",'Monte Carlo'!$K$5=0),INDEX(Liquidity_30Y!$C$13:$AG$13,1,H$4+1),((H$10-H$11)/Assumptions!$C$6)*(H$6+H$7)-H$12-H$14-H$8))</x:f>
        <x:v>-15127.260604650102</x:v>
      </x:c>
      <x:c r="I15" s="97" t="n">
        <x:f>IF(I$4=0,0,IF(OR(UPPER('Monte Carlo'!$K$4)&lt;&gt;"YES",'Monte Carlo'!$K$5=0),INDEX(Liquidity_30Y!$C$13:$AG$13,1,I$4+1),((I$10-I$11)/Assumptions!$C$6)*(I$6+I$7)-I$12-I$14-I$8))</x:f>
        <x:v>-13706.55294087177</x:v>
      </x:c>
      <x:c r="J15" s="97" t="n">
        <x:f>IF(J$4=0,0,IF(OR(UPPER('Monte Carlo'!$K$4)&lt;&gt;"YES",'Monte Carlo'!$K$5=0),INDEX(Liquidity_30Y!$C$13:$AG$13,1,J$4+1),((J$10-J$11)/Assumptions!$C$6)*(J$6+J$7)-J$12-J$14-J$8))</x:f>
        <x:v>-12251.897601359873</x:v>
      </x:c>
      <x:c r="K15" s="97" t="n">
        <x:f>IF(K$4=0,0,IF(OR(UPPER('Monte Carlo'!$K$4)&lt;&gt;"YES",'Monte Carlo'!$K$5=0),INDEX(Liquidity_30Y!$C$13:$AG$13,1,K$4+1),((K$10-K$11)/Assumptions!$C$6)*(K$6+K$7)-K$12-K$14-K$8))</x:f>
        <x:v>-10762.544524190715</x:v>
      </x:c>
      <x:c r="L15" s="97" t="n">
        <x:f>IF(L$4=0,0,IF(OR(UPPER('Monte Carlo'!$K$4)&lt;&gt;"YES",'Monte Carlo'!$K$5=0),INDEX(Liquidity_30Y!$C$13:$AG$13,1,L$4+1),((L$10-L$11)/Assumptions!$C$6)*(L$6+L$7)-L$12-L$14-L$8))</x:f>
        <x:v>-9237.729680250166</x:v>
      </x:c>
      <x:c r="M15" s="97" t="n">
        <x:f>IF(M$4=0,0,IF(OR(UPPER('Monte Carlo'!$K$4)&lt;&gt;"YES",'Monte Carlo'!$K$5=0),INDEX(Liquidity_30Y!$C$13:$AG$13,1,M$4+1),((M$10-M$11)/Assumptions!$C$6)*(M$6+M$7)-M$12-M$14-M$8))</x:f>
        <x:v>-7676.674934002251</x:v>
      </x:c>
      <x:c r="N15" s="97" t="n">
        <x:f>IF(N$4=0,0,IF(OR(UPPER('Monte Carlo'!$K$4)&lt;&gt;"YES",'Monte Carlo'!$K$5=0),INDEX(Liquidity_30Y!$C$13:$AG$13,1,N$4+1),((N$10-N$11)/Assumptions!$C$6)*(N$6+N$7)-N$12-N$14-N$8))</x:f>
        <x:v>-6078.587909548252</x:v>
      </x:c>
      <x:c r="O15" s="97" t="n">
        <x:f>IF(O$4=0,0,IF(OR(UPPER('Monte Carlo'!$K$4)&lt;&gt;"YES",'Monte Carlo'!$K$5=0),INDEX(Liquidity_30Y!$C$13:$AG$13,1,O$4+1),((O$10-O$11)/Assumptions!$C$6)*(O$6+O$7)-O$12-O$14-O$8))</x:f>
        <x:v>-4442.661862463719</x:v>
      </x:c>
      <x:c r="P15" s="97" t="n">
        <x:f>IF(P$4=0,0,IF(OR(UPPER('Monte Carlo'!$K$4)&lt;&gt;"YES",'Monte Carlo'!$K$5=0),INDEX(Liquidity_30Y!$C$13:$AG$13,1,P$4+1),((P$10-P$11)/Assumptions!$C$6)*(P$6+P$7)-P$12-P$14-P$8))</x:f>
        <x:v>-2768.075557930657</x:v>
      </x:c>
      <x:c r="Q15" s="97" t="n">
        <x:f>IF(Q$4=0,0,IF(OR(UPPER('Monte Carlo'!$K$4)&lt;&gt;"YES",'Monte Carlo'!$K$5=0),INDEX(Liquidity_30Y!$C$13:$AG$13,1,Q$4+1),((Q$10-Q$11)/Assumptions!$C$6)*(Q$6+Q$7)-Q$12-Q$14-Q$8))</x:f>
        <x:v>-1053.993155705859</x:v>
      </x:c>
      <x:c r="R15" s="97" t="n">
        <x:f>IF(R$4=0,0,IF(OR(UPPER('Monte Carlo'!$K$4)&lt;&gt;"YES",'Monte Carlo'!$K$5=0),INDEX(Liquidity_30Y!$C$13:$AG$13,1,R$4+1),((R$10-R$11)/Assumptions!$C$6)*(R$6+R$7)-R$12-R$14-R$8))</x:f>
        <x:v>700.4358974989154</x:v>
      </x:c>
      <x:c r="S15" s="97" t="n">
        <x:f>IF(S$4=0,0,IF(OR(UPPER('Monte Carlo'!$K$4)&lt;&gt;"YES",'Monte Carlo'!$K$5=0),INDEX(Liquidity_30Y!$C$13:$AG$13,1,S$4+1),((S$10-S$11)/Assumptions!$C$6)*(S$6+S$7)-S$12-S$14-S$8))</x:f>
        <x:v>2496.0769676255877</x:v>
      </x:c>
      <x:c r="T15" s="97" t="n">
        <x:f>IF(T$4=0,0,IF(OR(UPPER('Monte Carlo'!$K$4)&lt;&gt;"YES",'Monte Carlo'!$K$5=0),INDEX(Liquidity_30Y!$C$13:$AG$13,1,T$4+1),((T$10-T$11)/Assumptions!$C$6)*(T$6+T$7)-T$12-T$14-T$8))</x:f>
        <x:v>4333.810324229649</x:v>
      </x:c>
      <x:c r="U15" s="97" t="n">
        <x:f>IF(U$4=0,0,IF(OR(UPPER('Monte Carlo'!$K$4)&lt;&gt;"YES",'Monte Carlo'!$K$5=0),INDEX(Liquidity_30Y!$C$13:$AG$13,1,U$4+1),((U$10-U$11)/Assumptions!$C$6)*(U$6+U$7)-U$12-U$14-U$8))</x:f>
        <x:v>6214.531222126068</x:v>
      </x:c>
      <x:c r="V15" s="97" t="n">
        <x:f>IF(V$4=0,0,IF(OR(UPPER('Monte Carlo'!$K$4)&lt;&gt;"YES",'Monte Carlo'!$K$5=0),INDEX(Liquidity_30Y!$C$13:$AG$13,1,V$4+1),((V$10-V$11)/Assumptions!$C$6)*(V$6+V$7)-V$12-V$14-V$8))</x:f>
        <x:v>8139.149973016378</x:v>
      </x:c>
      <x:c r="W15" s="97" t="n">
        <x:f>IF(W$4=0,0,IF(OR(UPPER('Monte Carlo'!$K$4)&lt;&gt;"YES",'Monte Carlo'!$K$5=0),INDEX(Liquidity_30Y!$C$13:$AG$13,1,W$4+1),((W$10-W$11)/Assumptions!$C$6)*(W$6+W$7)-W$12-W$14-W$8))</x:f>
        <x:v>10108.592006359017</x:v>
      </x:c>
      <x:c r="X15" s="97" t="n">
        <x:f>IF(X$4=0,0,IF(OR(UPPER('Monte Carlo'!$K$4)&lt;&gt;"YES",'Monte Carlo'!$K$5=0),INDEX(Liquidity_30Y!$C$13:$AG$13,1,X$4+1),((X$10-X$11)/Assumptions!$C$6)*(X$6+X$7)-X$12-X$14-X$8))</x:f>
        <x:v>12123.797918705968</x:v>
      </x:c>
      <x:c r="Y15" s="97" t="n">
        <x:f>IF(Y$4=0,0,IF(OR(UPPER('Monte Carlo'!$K$4)&lt;&gt;"YES",'Monte Carlo'!$K$5=0),INDEX(Liquidity_30Y!$C$13:$AG$13,1,Y$4+1),((Y$10-Y$11)/Assumptions!$C$6)*(Y$6+Y$7)-Y$12-Y$14-Y$8))</x:f>
        <x:v>14185.723510689015</x:v>
      </x:c>
      <x:c r="Z15" s="97" t="n">
        <x:f>IF(Z$4=0,0,IF(OR(UPPER('Monte Carlo'!$K$4)&lt;&gt;"YES",'Monte Carlo'!$K$5=0),INDEX(Liquidity_30Y!$C$13:$AG$13,1,Z$4+1),((Z$10-Z$11)/Assumptions!$C$6)*(Z$6+Z$7)-Z$12-Z$14-Z$8))</x:f>
        <x:v>16295.339810796257</x:v>
      </x:c>
      <x:c r="AA15" s="97" t="n">
        <x:f>IF(AA$4=0,0,IF(OR(UPPER('Monte Carlo'!$K$4)&lt;&gt;"YES",'Monte Carlo'!$K$5=0),INDEX(Liquidity_30Y!$C$13:$AG$13,1,AA$4+1),((AA$10-AA$11)/Assumptions!$C$6)*(AA$6+AA$7)-AA$12-AA$14-AA$8))</x:f>
        <x:v>18453.633085039008</x:v>
      </x:c>
      <x:c r="AB15" s="97" t="n">
        <x:f>IF(AB$4=0,0,IF(OR(UPPER('Monte Carlo'!$K$4)&lt;&gt;"YES",'Monte Carlo'!$K$5=0),INDEX(Liquidity_30Y!$C$13:$AG$13,1,AB$4+1),((AB$10-AB$11)/Assumptions!$C$6)*(AB$6+AB$7)-AB$12-AB$14-AB$8))</x:f>
        <x:v>20661.604831559525</x:v>
      </x:c>
      <x:c r="AC15" s="97" t="n">
        <x:f>IF(AC$4=0,0,IF(OR(UPPER('Monte Carlo'!$K$4)&lt;&gt;"YES",'Monte Carlo'!$K$5=0),INDEX(Liquidity_30Y!$C$13:$AG$13,1,AC$4+1),((AC$10-AC$11)/Assumptions!$C$6)*(AC$6+AC$7)-AC$12-AC$14-AC$8))</x:f>
        <x:v>22920.271759187628</x:v>
      </x:c>
      <x:c r="AD15" s="97" t="n">
        <x:f>IF(AD$4=0,0,IF(OR(UPPER('Monte Carlo'!$K$4)&lt;&gt;"YES",'Monte Carlo'!$K$5=0),INDEX(Liquidity_30Y!$C$13:$AG$13,1,AD$4+1),((AD$10-AD$11)/Assumptions!$C$6)*(AD$6+AD$7)-AD$12-AD$14-AD$8))</x:f>
        <x:v>25230.66574890015</x:v>
      </x:c>
      <x:c r="AE15" s="97" t="n">
        <x:f>IF(AE$4=0,0,IF(OR(UPPER('Monte Carlo'!$K$4)&lt;&gt;"YES",'Monte Carlo'!$K$5=0),INDEX(Liquidity_30Y!$C$13:$AG$13,1,AE$4+1),((AE$10-AE$11)/Assumptions!$C$6)*(AE$6+AE$7)-AE$12-AE$14-AE$8))</x:f>
        <x:v>27593.83379708772</x:v>
      </x:c>
      <x:c r="AF15" s="97" t="n">
        <x:f>IF(AF$4=0,0,IF(OR(UPPER('Monte Carlo'!$K$4)&lt;&gt;"YES",'Monte Carlo'!$K$5=0),INDEX(Liquidity_30Y!$C$13:$AG$13,1,AF$4+1),((AF$10-AF$11)/Assumptions!$C$6)*(AF$6+AF$7)-AF$12-AF$14-AF$8))</x:f>
        <x:v>30010.837939480087</x:v>
      </x:c>
      <x:c r="AG15" s="93"/>
    </x:row>
    <x:row r="16">
      <x:c r="A16" s="94" t="s">
        <x:v>1205</x:v>
      </x:c>
      <x:c r="B16" s="97" t="n">
        <x:f>IF(AND(UPPER('Monte Carlo'!$K$4)="YES",'Monte Carlo'!$K$5&gt;0),'Monte Carlo'!$K$13,Liquidity_30Y!$C$14)</x:f>
        <x:v>1029031.25</x:v>
      </x:c>
      <x:c r="C16" s="97" t="n">
        <x:f>MAX(0,B$16*(1+'Monte Carlo'!$K$10)+C$15)</x:f>
        <x:v>1097638.8301927596</x:v>
      </x:c>
      <x:c r="D16" s="97" t="n">
        <x:f>MAX(0,C$16*(1+'Monte Carlo'!$K$10)+D$15)</x:f>
        <x:v>1172624.7326980487</x:v>
      </x:c>
      <x:c r="E16" s="97" t="n">
        <x:f>MAX(0,D$16*(1+'Monte Carlo'!$K$10)+E$15)</x:f>
        <x:v>1229652.3486149816</x:v>
      </x:c>
      <x:c r="F16" s="97" t="n">
        <x:f>MAX(0,E$16*(1+'Monte Carlo'!$K$10)+F$15)</x:f>
        <x:v>1291709.9870894817</x:v>
      </x:c>
      <x:c r="G16" s="97" t="n">
        <x:f>MAX(0,F$16*(1+'Monte Carlo'!$K$10)+G$15)</x:f>
        <x:v>1359156.3794188136</x:v>
      </x:c>
      <x:c r="H16" s="97" t="n">
        <x:f>MAX(0,G$16*(1+'Monte Carlo'!$K$10)+H$15)</x:f>
        <x:v>1432374.2834763865</x:v>
      </x:c>
      <x:c r="I16" s="97" t="n">
        <x:f>MAX(0,H$16*(1+'Monte Carlo'!$K$10)+I$15)</x:f>
        <x:v>1511772.0589614797</x:v>
      </x:c>
      <x:c r="J16" s="97" t="n">
        <x:f>MAX(0,I$16*(1+'Monte Carlo'!$K$10)+J$15)</x:f>
        <x:v>1597785.3451926159</x:v>
      </x:c>
      <x:c r="K16" s="97" t="n">
        <x:f>MAX(0,J$16*(1+'Monte Carlo'!$K$10)+K$15)</x:f>
        <x:v>1690878.8481059452</x:v>
      </x:c>
      <x:c r="L16" s="97" t="n">
        <x:f>MAX(0,K$16*(1+'Monte Carlo'!$K$10)+L$15)</x:f>
        <x:v>1791548.2435525814</x:v>
      </x:c>
      <x:c r="M16" s="97" t="n">
        <x:f>MAX(0,L$16*(1+'Monte Carlo'!$K$10)+M$15)</x:f>
        <x:v>1900322.2044494967</x:v>
      </x:c>
      <x:c r="N16" s="97" t="n">
        <x:f>MAX(0,M$16*(1+'Monte Carlo'!$K$10)+N$15)</x:f>
        <x:v>2017764.5598291655</x:v>
      </x:c>
      <x:c r="O16" s="97" t="n">
        <x:f>MAX(0,N$16*(1+'Monte Carlo'!$K$10)+O$15)</x:f>
        <x:v>2144476.5943555976</x:v>
      </x:c>
      <x:c r="P16" s="97" t="n">
        <x:f>MAX(0,O$16*(1+'Monte Carlo'!$K$10)+P$15)</x:f>
        <x:v>2281099.4974307804</x:v>
      </x:c>
      <x:c r="Q16" s="97" t="n">
        <x:f>MAX(0,P$16*(1+'Monte Carlo'!$K$10)+Q$15)</x:f>
        <x:v>2428316.9716080753</x:v>
      </x:c>
      <x:c r="R16" s="97" t="n">
        <x:f>MAX(0,Q$16*(1+'Monte Carlo'!$K$10)+R$15)</x:f>
        <x:v>2586858.010660099</x:v>
      </x:c>
      <x:c r="S16" s="97" t="n">
        <x:f>MAX(0,R$16*(1+'Monte Carlo'!$K$10)+S$15)</x:f>
        <x:v>2757499.8583206306</x:v>
      </x:c>
      <x:c r="T16" s="97" t="n">
        <x:f>MAX(0,S$16*(1+'Monte Carlo'!$K$10)+T$15)</x:f>
        <x:v>2941071.159435701</x:v>
      </x:c>
      <x:c r="U16" s="97" t="n">
        <x:f>MAX(0,T$16*(1+'Monte Carlo'!$K$10)+U$15)</x:f>
        <x:v>3138455.3160211476</x:v>
      </x:c>
      <x:c r="V16" s="97" t="n">
        <x:f>MAX(0,U$16*(1+'Monte Carlo'!$K$10)+V$15)</x:f>
        <x:v>3350594.061535538</x:v>
      </x:c>
      <x:c r="W16" s="97" t="n">
        <x:f>MAX(0,V$16*(1+'Monte Carlo'!$K$10)+W$15)</x:f>
        <x:v>3578491.2675417066</x:v>
      </x:c>
      <x:c r="X16" s="97" t="n">
        <x:f>MAX(0,W$16*(1+'Monte Carlo'!$K$10)+X$15)</x:f>
        <x:v>3823216.997850623</x:v>
      </x:c>
      <x:c r="Y16" s="97" t="n">
        <x:f>MAX(0,X$16*(1+'Monte Carlo'!$K$10)+Y$15)</x:f>
        <x:v>4085911.8262216025</x:v>
      </x:c>
      <x:c r="Z16" s="97" t="n">
        <x:f>MAX(0,Y$16*(1+'Monte Carlo'!$K$10)+Z$15)</x:f>
        <x:v>4367791.434736802</x:v>
      </x:c>
      <x:c r="AA16" s="97" t="n">
        <x:f>MAX(0,Z$16*(1+'Monte Carlo'!$K$10)+AA$15)</x:f>
        <x:v>4670151.511079733</x:v>
      </x:c>
      <x:c r="AB16" s="97" t="n">
        <x:f>MAX(0,AA$16*(1+'Monte Carlo'!$K$10)+AB$15)</x:f>
        <x:v>4994372.964131475</x:v>
      </x:c>
      <x:c r="AC16" s="97" t="n">
        <x:f>MAX(0,AB$16*(1+'Monte Carlo'!$K$10)+AC$15)</x:f>
        <x:v>5341927.478559209</x:v>
      </x:c>
      <x:c r="AD16" s="97" t="n">
        <x:f>MAX(0,AC$16*(1+'Monte Carlo'!$K$10)+AD$15)</x:f>
        <x:v>5714383.430414457</x:v>
      </x:c>
      <x:c r="AE16" s="97" t="n">
        <x:f>MAX(0,AD$16*(1+'Monte Carlo'!$K$10)+AE$15)</x:f>
        <x:v>6113412.187188484</x:v>
      </x:c>
      <x:c r="AF16" s="97" t="n">
        <x:f>MAX(0,AE$16*(1+'Monte Carlo'!$K$10)+AF$15)</x:f>
        <x:v>6540794.817295215</x:v>
      </x:c>
      <x:c r="AG16" s="93"/>
    </x:row>
    <x:row r="17">
      <x:c r="A17" s="94" t="s">
        <x:v>730</x:v>
      </x:c>
      <x:c r="B17" s="97" t="n">
        <x:f t="shared" ref="B17:AF17" si="1">B$16/B$5</x:f>
        <x:v>1029031.25</x:v>
      </x:c>
      <x:c r="C17" s="97">
        <x:f t="shared" si="1"/>
        <x:v>1070867.1514075706</x:v>
      </x:c>
      <x:c r="D17" s="97">
        <x:f t="shared" si="1"/>
        <x:v>1116121.1019136694</x:v>
      </x:c>
      <x:c r="E17" s="97">
        <x:f t="shared" si="1"/>
        <x:v>1141854.4465599575</x:v>
      </x:c>
      <x:c r="F17" s="97">
        <x:f t="shared" si="1"/>
        <x:v>1170225.4956979991</x:v>
      </x:c>
      <x:c r="G17" s="97">
        <x:f t="shared" si="1"/>
        <x:v>1201296.1934811461</x:v>
      </x:c>
      <x:c r="H17" s="97">
        <x:f t="shared" si="1"/>
        <x:v>1235131.8555241115</x:v>
      </x:c>
      <x:c r="I17" s="97">
        <x:f t="shared" si="1"/>
        <x:v>1271801.2765747739</x:v>
      </x:c>
      <x:c r="J17" s="97">
        <x:f t="shared" si="1"/>
        <x:v>1311376.842962252</x:v>
      </x:c>
      <x:c r="K17" s="97">
        <x:f t="shared" si="1"/>
        <x:v>1353934.6499935081</x:v>
      </x:c>
      <x:c r="L17" s="97">
        <x:f t="shared" si="1"/>
        <x:v>1399554.6244778107</x:v>
      </x:c>
      <x:c r="M17" s="97">
        <x:f t="shared" si="1"/>
        <x:v>1448320.6525657149</x:v>
      </x:c>
      <x:c r="N17" s="97">
        <x:f t="shared" si="1"/>
        <x:v>1500320.7130968329</x:v>
      </x:c>
      <x:c r="O17" s="97">
        <x:f t="shared" si="1"/>
        <x:v>1555647.0166585618</x:v>
      </x:c>
      <x:c r="P17" s="97">
        <x:f t="shared" si="1"/>
        <x:v>1614396.1505661421</x:v>
      </x:c>
      <x:c r="Q17" s="97">
        <x:f t="shared" si="1"/>
        <x:v>1676669.2299829305</x:v>
      </x:c>
      <x:c r="R17" s="97">
        <x:f t="shared" si="1"/>
        <x:v>1742572.0554086023</x:v>
      </x:c>
      <x:c r="S17" s="97">
        <x:f t="shared" si="1"/>
        <x:v>1812215.276772188</x:v>
      </x:c>
      <x:c r="T17" s="97">
        <x:f t="shared" si="1"/>
        <x:v>1885714.564376354</x:v>
      </x:c>
      <x:c r="U17" s="97">
        <x:f t="shared" si="1"/>
        <x:v>1963190.786949249</x:v>
      </x:c>
      <x:c r="V17" s="97">
        <x:f t="shared" si="1"/>
        <x:v>2044770.1970704924</x:v>
      </x:c>
      <x:c r="W17" s="97">
        <x:f t="shared" si="1"/>
        <x:v>2130584.6242485563</x:v>
      </x:c>
      <x:c r="X17" s="97">
        <x:f t="shared" si="1"/>
        <x:v>2220771.6759378552</x:v>
      </x:c>
      <x:c r="Y17" s="97">
        <x:f t="shared" si="1"/>
        <x:v>2315474.9467953681</x:v>
      </x:c>
      <x:c r="Z17" s="97">
        <x:f t="shared" si="1"/>
        <x:v>2414844.2364885565</x:v>
      </x:c>
      <x:c r="AA17" s="97">
        <x:f t="shared" si="1"/>
        <x:v>2519035.7763787447</x:v>
      </x:c>
      <x:c r="AB17" s="97">
        <x:f t="shared" si="1"/>
        <x:v>2628212.4654170014</x:v>
      </x:c>
      <x:c r="AC17" s="97">
        <x:f t="shared" si="1"/>
        <x:v>2742544.1156029603</x:v>
      </x:c>
      <x:c r="AD17" s="97">
        <x:f t="shared" si="1"/>
        <x:v>2862207.7073708908</x:v>
      </x:c>
      <x:c r="AE17" s="97">
        <x:f t="shared" si="1"/>
        <x:v>2987387.6552817705</x:v>
      </x:c>
      <x:c r="AF17" s="97">
        <x:f t="shared" si="1"/>
        <x:v>3118276.0844151014</x:v>
      </x:c>
      <x:c r="AG17" s="93"/>
    </x:row>
    <x:row r="21">
      <x:c r="A21" s="92" t="s">
        <x:v>758</x:v>
      </x:c>
      <x:c r="B21" s="92">
        <x:v>0</x:v>
      </x:c>
      <x:c r="C21" s="92">
        <x:v>1</x:v>
      </x:c>
      <x:c r="D21" s="92">
        <x:v>2</x:v>
      </x:c>
      <x:c r="E21" s="92">
        <x:v>3</x:v>
      </x:c>
      <x:c r="F21" s="92">
        <x:v>4</x:v>
      </x:c>
      <x:c r="G21" s="92">
        <x:v>5</x:v>
      </x:c>
      <x:c r="H21" s="92">
        <x:v>6</x:v>
      </x:c>
      <x:c r="I21" s="92">
        <x:v>7</x:v>
      </x:c>
      <x:c r="J21" s="92">
        <x:v>8</x:v>
      </x:c>
      <x:c r="K21" s="92">
        <x:v>9</x:v>
      </x:c>
      <x:c r="L21" s="92">
        <x:v>10</x:v>
      </x:c>
      <x:c r="M21" s="92">
        <x:v>11</x:v>
      </x:c>
      <x:c r="N21" s="92">
        <x:v>12</x:v>
      </x:c>
      <x:c r="O21" s="92">
        <x:v>13</x:v>
      </x:c>
      <x:c r="P21" s="92">
        <x:v>14</x:v>
      </x:c>
      <x:c r="Q21" s="92">
        <x:v>15</x:v>
      </x:c>
      <x:c r="R21" s="92">
        <x:v>16</x:v>
      </x:c>
      <x:c r="S21" s="92">
        <x:v>17</x:v>
      </x:c>
      <x:c r="T21" s="92">
        <x:v>18</x:v>
      </x:c>
      <x:c r="U21" s="92">
        <x:v>19</x:v>
      </x:c>
      <x:c r="V21" s="92">
        <x:v>20</x:v>
      </x:c>
      <x:c r="W21" s="92">
        <x:v>21</x:v>
      </x:c>
      <x:c r="X21" s="92">
        <x:v>22</x:v>
      </x:c>
      <x:c r="Y21" s="92">
        <x:v>23</x:v>
      </x:c>
      <x:c r="Z21" s="92">
        <x:v>24</x:v>
      </x:c>
      <x:c r="AA21" s="92">
        <x:v>25</x:v>
      </x:c>
      <x:c r="AB21" s="92">
        <x:v>26</x:v>
      </x:c>
      <x:c r="AC21" s="92">
        <x:v>27</x:v>
      </x:c>
      <x:c r="AD21" s="92">
        <x:v>28</x:v>
      </x:c>
      <x:c r="AE21" s="92">
        <x:v>29</x:v>
      </x:c>
      <x:c r="AF21" s="92">
        <x:v>30</x:v>
      </x:c>
      <x:c r="AG21" s="92" t="s">
        <x:v>1206</x:v>
      </x:c>
    </x:row>
    <x:row r="22">
      <x:c r="A22" s="93">
        <x:v>1</x:v>
      </x:c>
      <x:c r="B22" s="97" t="n">
        <x:f>IF(AND(UPPER('Monte Carlo'!$K$4)="YES",'Monte Carlo'!$K$5&gt;0),'Monte Carlo'!$K$13,Liquidity_30Y!$C$14)</x:f>
        <x:v>1029031.25</x:v>
      </x:c>
      <x:c r="C22" s="97" t="n">
        <x:f>MAX(0,B22*(1+EXP((LN(1+'Monte Carlo'!$K$10)-0.5*'Monte Carlo'!$K$12^2)+'Monte Carlo'!$K$12*((RAND()+RAND()+RAND()+RAND()+RAND()+RAND()+RAND()+RAND()+RAND()+RAND()+RAND()+RAND())-6))-1)+C$15)</x:f>
        <x:v>1059711.2732030111</x:v>
      </x:c>
      <x:c r="D22" s="97" t="n">
        <x:f>MAX(0,C22*(1+EXP((LN(1+'Monte Carlo'!$K$10)-0.5*'Monte Carlo'!$K$12^2)+'Monte Carlo'!$K$12*((RAND()+RAND()+RAND()+RAND()+RAND()+RAND()+RAND()+RAND()+RAND()+RAND()+RAND()+RAND())-6))-1)+D$15)</x:f>
        <x:v>1352840.2723501185</x:v>
      </x:c>
      <x:c r="E22" s="97" t="n">
        <x:f>MAX(0,D22*(1+EXP((LN(1+'Monte Carlo'!$K$10)-0.5*'Monte Carlo'!$K$12^2)+'Monte Carlo'!$K$12*((RAND()+RAND()+RAND()+RAND()+RAND()+RAND()+RAND()+RAND()+RAND()+RAND()+RAND()+RAND())-6))-1)+E$15)</x:f>
        <x:v>1136266.2743757034</x:v>
      </x:c>
      <x:c r="F22" s="97" t="n">
        <x:f>MAX(0,E22*(1+EXP((LN(1+'Monte Carlo'!$K$10)-0.5*'Monte Carlo'!$K$12^2)+'Monte Carlo'!$K$12*((RAND()+RAND()+RAND()+RAND()+RAND()+RAND()+RAND()+RAND()+RAND()+RAND()+RAND()+RAND())-6))-1)+F$15)</x:f>
        <x:v>950797.1287381108</x:v>
      </x:c>
      <x:c r="G22" s="97" t="n">
        <x:f>MAX(0,F22*(1+EXP((LN(1+'Monte Carlo'!$K$10)-0.5*'Monte Carlo'!$K$12^2)+'Monte Carlo'!$K$12*((RAND()+RAND()+RAND()+RAND()+RAND()+RAND()+RAND()+RAND()+RAND()+RAND()+RAND()+RAND())-6))-1)+G$15)</x:f>
        <x:v>996785.8628959318</x:v>
      </x:c>
      <x:c r="H22" s="97" t="n">
        <x:f>MAX(0,G22*(1+EXP((LN(1+'Monte Carlo'!$K$10)-0.5*'Monte Carlo'!$K$12^2)+'Monte Carlo'!$K$12*((RAND()+RAND()+RAND()+RAND()+RAND()+RAND()+RAND()+RAND()+RAND()+RAND()+RAND()+RAND())-6))-1)+H$15)</x:f>
        <x:v>838375.9733576911</x:v>
      </x:c>
      <x:c r="I22" s="97" t="n">
        <x:f>MAX(0,H22*(1+EXP((LN(1+'Monte Carlo'!$K$10)-0.5*'Monte Carlo'!$K$12^2)+'Monte Carlo'!$K$12*((RAND()+RAND()+RAND()+RAND()+RAND()+RAND()+RAND()+RAND()+RAND()+RAND()+RAND()+RAND())-6))-1)+I$15)</x:f>
        <x:v>1080622.538601795</x:v>
      </x:c>
      <x:c r="J22" s="97" t="n">
        <x:f>MAX(0,I22*(1+EXP((LN(1+'Monte Carlo'!$K$10)-0.5*'Monte Carlo'!$K$12^2)+'Monte Carlo'!$K$12*((RAND()+RAND()+RAND()+RAND()+RAND()+RAND()+RAND()+RAND()+RAND()+RAND()+RAND()+RAND())-6))-1)+J$15)</x:f>
        <x:v>1009521.6158942628</x:v>
      </x:c>
      <x:c r="K22" s="97" t="n">
        <x:f>MAX(0,J22*(1+EXP((LN(1+'Monte Carlo'!$K$10)-0.5*'Monte Carlo'!$K$12^2)+'Monte Carlo'!$K$12*((RAND()+RAND()+RAND()+RAND()+RAND()+RAND()+RAND()+RAND()+RAND()+RAND()+RAND()+RAND())-6))-1)+K$15)</x:f>
        <x:v>1387664.2731209802</x:v>
      </x:c>
      <x:c r="L22" s="97" t="n">
        <x:f>MAX(0,K22*(1+EXP((LN(1+'Monte Carlo'!$K$10)-0.5*'Monte Carlo'!$K$12^2)+'Monte Carlo'!$K$12*((RAND()+RAND()+RAND()+RAND()+RAND()+RAND()+RAND()+RAND()+RAND()+RAND()+RAND()+RAND())-6))-1)+L$15)</x:f>
        <x:v>1436110.589279733</x:v>
      </x:c>
      <x:c r="M22" s="97" t="n">
        <x:f>MAX(0,L22*(1+EXP((LN(1+'Monte Carlo'!$K$10)-0.5*'Monte Carlo'!$K$12^2)+'Monte Carlo'!$K$12*((RAND()+RAND()+RAND()+RAND()+RAND()+RAND()+RAND()+RAND()+RAND()+RAND()+RAND()+RAND())-6))-1)+M$15)</x:f>
        <x:v>1225442.812121059</x:v>
      </x:c>
      <x:c r="N22" s="97" t="n">
        <x:f>MAX(0,M22*(1+EXP((LN(1+'Monte Carlo'!$K$10)-0.5*'Monte Carlo'!$K$12^2)+'Monte Carlo'!$K$12*((RAND()+RAND()+RAND()+RAND()+RAND()+RAND()+RAND()+RAND()+RAND()+RAND()+RAND()+RAND())-6))-1)+N$15)</x:f>
        <x:v>1142984.838653361</x:v>
      </x:c>
      <x:c r="O22" s="97" t="n">
        <x:f>MAX(0,N22*(1+EXP((LN(1+'Monte Carlo'!$K$10)-0.5*'Monte Carlo'!$K$12^2)+'Monte Carlo'!$K$12*((RAND()+RAND()+RAND()+RAND()+RAND()+RAND()+RAND()+RAND()+RAND()+RAND()+RAND()+RAND())-6))-1)+O$15)</x:f>
        <x:v>1166590.117346208</x:v>
      </x:c>
      <x:c r="P22" s="97" t="n">
        <x:f>MAX(0,O22*(1+EXP((LN(1+'Monte Carlo'!$K$10)-0.5*'Monte Carlo'!$K$12^2)+'Monte Carlo'!$K$12*((RAND()+RAND()+RAND()+RAND()+RAND()+RAND()+RAND()+RAND()+RAND()+RAND()+RAND()+RAND())-6))-1)+P$15)</x:f>
        <x:v>1063924.1576593241</x:v>
      </x:c>
      <x:c r="Q22" s="97" t="n">
        <x:f>MAX(0,P22*(1+EXP((LN(1+'Monte Carlo'!$K$10)-0.5*'Monte Carlo'!$K$12^2)+'Monte Carlo'!$K$12*((RAND()+RAND()+RAND()+RAND()+RAND()+RAND()+RAND()+RAND()+RAND()+RAND()+RAND()+RAND())-6))-1)+Q$15)</x:f>
        <x:v>1131107.6985928626</x:v>
      </x:c>
      <x:c r="R22" s="97" t="n">
        <x:f>MAX(0,Q22*(1+EXP((LN(1+'Monte Carlo'!$K$10)-0.5*'Monte Carlo'!$K$12^2)+'Monte Carlo'!$K$12*((RAND()+RAND()+RAND()+RAND()+RAND()+RAND()+RAND()+RAND()+RAND()+RAND()+RAND()+RAND())-6))-1)+R$15)</x:f>
        <x:v>1012285.1223915825</x:v>
      </x:c>
      <x:c r="S22" s="97" t="n">
        <x:f>MAX(0,R22*(1+EXP((LN(1+'Monte Carlo'!$K$10)-0.5*'Monte Carlo'!$K$12^2)+'Monte Carlo'!$K$12*((RAND()+RAND()+RAND()+RAND()+RAND()+RAND()+RAND()+RAND()+RAND()+RAND()+RAND()+RAND())-6))-1)+S$15)</x:f>
        <x:v>1089964.0065946716</x:v>
      </x:c>
      <x:c r="T22" s="97" t="n">
        <x:f>MAX(0,S22*(1+EXP((LN(1+'Monte Carlo'!$K$10)-0.5*'Monte Carlo'!$K$12^2)+'Monte Carlo'!$K$12*((RAND()+RAND()+RAND()+RAND()+RAND()+RAND()+RAND()+RAND()+RAND()+RAND()+RAND()+RAND())-6))-1)+T$15)</x:f>
        <x:v>1418525.6486731162</x:v>
      </x:c>
      <x:c r="U22" s="97" t="n">
        <x:f>MAX(0,T22*(1+EXP((LN(1+'Monte Carlo'!$K$10)-0.5*'Monte Carlo'!$K$12^2)+'Monte Carlo'!$K$12*((RAND()+RAND()+RAND()+RAND()+RAND()+RAND()+RAND()+RAND()+RAND()+RAND()+RAND()+RAND())-6))-1)+U$15)</x:f>
        <x:v>1188175.473950792</x:v>
      </x:c>
      <x:c r="V22" s="97" t="n">
        <x:f>MAX(0,U22*(1+EXP((LN(1+'Monte Carlo'!$K$10)-0.5*'Monte Carlo'!$K$12^2)+'Monte Carlo'!$K$12*((RAND()+RAND()+RAND()+RAND()+RAND()+RAND()+RAND()+RAND()+RAND()+RAND()+RAND()+RAND())-6))-1)+V$15)</x:f>
        <x:v>1065624.0768310318</x:v>
      </x:c>
      <x:c r="W22" s="97" t="n">
        <x:f>MAX(0,V22*(1+EXP((LN(1+'Monte Carlo'!$K$10)-0.5*'Monte Carlo'!$K$12^2)+'Monte Carlo'!$K$12*((RAND()+RAND()+RAND()+RAND()+RAND()+RAND()+RAND()+RAND()+RAND()+RAND()+RAND()+RAND())-6))-1)+W$15)</x:f>
        <x:v>1116345.9347390735</x:v>
      </x:c>
      <x:c r="X22" s="97" t="n">
        <x:f>MAX(0,W22*(1+EXP((LN(1+'Monte Carlo'!$K$10)-0.5*'Monte Carlo'!$K$12^2)+'Monte Carlo'!$K$12*((RAND()+RAND()+RAND()+RAND()+RAND()+RAND()+RAND()+RAND()+RAND()+RAND()+RAND()+RAND())-6))-1)+X$15)</x:f>
        <x:v>1093908.6039469629</x:v>
      </x:c>
      <x:c r="Y22" s="97" t="n">
        <x:f>MAX(0,X22*(1+EXP((LN(1+'Monte Carlo'!$K$10)-0.5*'Monte Carlo'!$K$12^2)+'Monte Carlo'!$K$12*((RAND()+RAND()+RAND()+RAND()+RAND()+RAND()+RAND()+RAND()+RAND()+RAND()+RAND()+RAND())-6))-1)+Y$15)</x:f>
        <x:v>1192881.770766308</x:v>
      </x:c>
      <x:c r="Z22" s="97" t="n">
        <x:f>MAX(0,Y22*(1+EXP((LN(1+'Monte Carlo'!$K$10)-0.5*'Monte Carlo'!$K$12^2)+'Monte Carlo'!$K$12*((RAND()+RAND()+RAND()+RAND()+RAND()+RAND()+RAND()+RAND()+RAND()+RAND()+RAND()+RAND())-6))-1)+Z$15)</x:f>
        <x:v>1292081.6840873642</x:v>
      </x:c>
      <x:c r="AA22" s="97" t="n">
        <x:f>MAX(0,Z22*(1+EXP((LN(1+'Monte Carlo'!$K$10)-0.5*'Monte Carlo'!$K$12^2)+'Monte Carlo'!$K$12*((RAND()+RAND()+RAND()+RAND()+RAND()+RAND()+RAND()+RAND()+RAND()+RAND()+RAND()+RAND())-6))-1)+AA$15)</x:f>
        <x:v>1488842.231716615</x:v>
      </x:c>
      <x:c r="AB22" s="97" t="n">
        <x:f>MAX(0,AA22*(1+EXP((LN(1+'Monte Carlo'!$K$10)-0.5*'Monte Carlo'!$K$12^2)+'Monte Carlo'!$K$12*((RAND()+RAND()+RAND()+RAND()+RAND()+RAND()+RAND()+RAND()+RAND()+RAND()+RAND()+RAND())-6))-1)+AB$15)</x:f>
        <x:v>1836642.912832441</x:v>
      </x:c>
      <x:c r="AC22" s="97" t="n">
        <x:f>MAX(0,AB22*(1+EXP((LN(1+'Monte Carlo'!$K$10)-0.5*'Monte Carlo'!$K$12^2)+'Monte Carlo'!$K$12*((RAND()+RAND()+RAND()+RAND()+RAND()+RAND()+RAND()+RAND()+RAND()+RAND()+RAND()+RAND())-6))-1)+AC$15)</x:f>
        <x:v>2240635.3821513527</x:v>
      </x:c>
      <x:c r="AD22" s="97" t="n">
        <x:f>MAX(0,AC22*(1+EXP((LN(1+'Monte Carlo'!$K$10)-0.5*'Monte Carlo'!$K$12^2)+'Monte Carlo'!$K$12*((RAND()+RAND()+RAND()+RAND()+RAND()+RAND()+RAND()+RAND()+RAND()+RAND()+RAND()+RAND())-6))-1)+AD$15)</x:f>
        <x:v>2031496.399953492</x:v>
      </x:c>
      <x:c r="AE22" s="97" t="n">
        <x:f>MAX(0,AD22*(1+EXP((LN(1+'Monte Carlo'!$K$10)-0.5*'Monte Carlo'!$K$12^2)+'Monte Carlo'!$K$12*((RAND()+RAND()+RAND()+RAND()+RAND()+RAND()+RAND()+RAND()+RAND()+RAND()+RAND()+RAND())-6))-1)+AE$15)</x:f>
        <x:v>2127195.119314355</x:v>
      </x:c>
      <x:c r="AF22" s="97" t="n">
        <x:f>MAX(0,AE22*(1+EXP((LN(1+'Monte Carlo'!$K$10)-0.5*'Monte Carlo'!$K$12^2)+'Monte Carlo'!$K$12*((RAND()+RAND()+RAND()+RAND()+RAND()+RAND()+RAND()+RAND()+RAND()+RAND()+RAND()+RAND())-6))-1)+AF$15)</x:f>
        <x:v>1745534.5727455837</x:v>
      </x:c>
      <x:c r="AG22" s="97" t="n">
        <x:f t="shared" ref="AG22:AG85" si="2">MIN(B22:AF22)</x:f>
        <x:v>838375.9733576911</x:v>
      </x:c>
    </x:row>
    <x:row r="23">
      <x:c r="A23" s="93">
        <x:v>2</x:v>
      </x:c>
      <x:c r="B23" s="97" t="n">
        <x:f>IF(AND(UPPER('Monte Carlo'!$K$4)="YES",'Monte Carlo'!$K$5&gt;0),'Monte Carlo'!$K$13,Liquidity_30Y!$C$14)</x:f>
        <x:v>1029031.25</x:v>
      </x:c>
      <x:c r="C23" s="97" t="n">
        <x:f>MAX(0,B23*(1+EXP((LN(1+'Monte Carlo'!$K$10)-0.5*'Monte Carlo'!$K$12^2)+'Monte Carlo'!$K$12*((RAND()+RAND()+RAND()+RAND()+RAND()+RAND()+RAND()+RAND()+RAND()+RAND()+RAND()+RAND())-6))-1)+C$15)</x:f>
        <x:v>1265293.1287382562</x:v>
      </x:c>
      <x:c r="D23" s="97" t="n">
        <x:f>MAX(0,C23*(1+EXP((LN(1+'Monte Carlo'!$K$10)-0.5*'Monte Carlo'!$K$12^2)+'Monte Carlo'!$K$12*((RAND()+RAND()+RAND()+RAND()+RAND()+RAND()+RAND()+RAND()+RAND()+RAND()+RAND()+RAND())-6))-1)+D$15)</x:f>
        <x:v>1164530.7991375488</x:v>
      </x:c>
      <x:c r="E23" s="97" t="n">
        <x:f>MAX(0,D23*(1+EXP((LN(1+'Monte Carlo'!$K$10)-0.5*'Monte Carlo'!$K$12^2)+'Monte Carlo'!$K$12*((RAND()+RAND()+RAND()+RAND()+RAND()+RAND()+RAND()+RAND()+RAND()+RAND()+RAND()+RAND())-6))-1)+E$15)</x:f>
        <x:v>1345567.517179432</x:v>
      </x:c>
      <x:c r="F23" s="97" t="n">
        <x:f>MAX(0,E23*(1+EXP((LN(1+'Monte Carlo'!$K$10)-0.5*'Monte Carlo'!$K$12^2)+'Monte Carlo'!$K$12*((RAND()+RAND()+RAND()+RAND()+RAND()+RAND()+RAND()+RAND()+RAND()+RAND()+RAND()+RAND())-6))-1)+F$15)</x:f>
        <x:v>1327261.3632542102</x:v>
      </x:c>
      <x:c r="G23" s="97" t="n">
        <x:f>MAX(0,F23*(1+EXP((LN(1+'Monte Carlo'!$K$10)-0.5*'Monte Carlo'!$K$12^2)+'Monte Carlo'!$K$12*((RAND()+RAND()+RAND()+RAND()+RAND()+RAND()+RAND()+RAND()+RAND()+RAND()+RAND()+RAND())-6))-1)+G$15)</x:f>
        <x:v>1579430.9122217833</x:v>
      </x:c>
      <x:c r="H23" s="97" t="n">
        <x:f>MAX(0,G23*(1+EXP((LN(1+'Monte Carlo'!$K$10)-0.5*'Monte Carlo'!$K$12^2)+'Monte Carlo'!$K$12*((RAND()+RAND()+RAND()+RAND()+RAND()+RAND()+RAND()+RAND()+RAND()+RAND()+RAND()+RAND())-6))-1)+H$15)</x:f>
        <x:v>2170413.6751869316</x:v>
      </x:c>
      <x:c r="I23" s="97" t="n">
        <x:f>MAX(0,H23*(1+EXP((LN(1+'Monte Carlo'!$K$10)-0.5*'Monte Carlo'!$K$12^2)+'Monte Carlo'!$K$12*((RAND()+RAND()+RAND()+RAND()+RAND()+RAND()+RAND()+RAND()+RAND()+RAND()+RAND()+RAND())-6))-1)+I$15)</x:f>
        <x:v>2696683.0305001186</x:v>
      </x:c>
      <x:c r="J23" s="97" t="n">
        <x:f>MAX(0,I23*(1+EXP((LN(1+'Monte Carlo'!$K$10)-0.5*'Monte Carlo'!$K$12^2)+'Monte Carlo'!$K$12*((RAND()+RAND()+RAND()+RAND()+RAND()+RAND()+RAND()+RAND()+RAND()+RAND()+RAND()+RAND())-6))-1)+J$15)</x:f>
        <x:v>2394742.482872387</x:v>
      </x:c>
      <x:c r="K23" s="97" t="n">
        <x:f>MAX(0,J23*(1+EXP((LN(1+'Monte Carlo'!$K$10)-0.5*'Monte Carlo'!$K$12^2)+'Monte Carlo'!$K$12*((RAND()+RAND()+RAND()+RAND()+RAND()+RAND()+RAND()+RAND()+RAND()+RAND()+RAND()+RAND())-6))-1)+K$15)</x:f>
        <x:v>2249409.303279901</x:v>
      </x:c>
      <x:c r="L23" s="97" t="n">
        <x:f>MAX(0,K23*(1+EXP((LN(1+'Monte Carlo'!$K$10)-0.5*'Monte Carlo'!$K$12^2)+'Monte Carlo'!$K$12*((RAND()+RAND()+RAND()+RAND()+RAND()+RAND()+RAND()+RAND()+RAND()+RAND()+RAND()+RAND())-6))-1)+L$15)</x:f>
        <x:v>3698438.8203803925</x:v>
      </x:c>
      <x:c r="M23" s="97" t="n">
        <x:f>MAX(0,L23*(1+EXP((LN(1+'Monte Carlo'!$K$10)-0.5*'Monte Carlo'!$K$12^2)+'Monte Carlo'!$K$12*((RAND()+RAND()+RAND()+RAND()+RAND()+RAND()+RAND()+RAND()+RAND()+RAND()+RAND()+RAND())-6))-1)+M$15)</x:f>
        <x:v>4124606.346011084</x:v>
      </x:c>
      <x:c r="N23" s="97" t="n">
        <x:f>MAX(0,M23*(1+EXP((LN(1+'Monte Carlo'!$K$10)-0.5*'Monte Carlo'!$K$12^2)+'Monte Carlo'!$K$12*((RAND()+RAND()+RAND()+RAND()+RAND()+RAND()+RAND()+RAND()+RAND()+RAND()+RAND()+RAND())-6))-1)+N$15)</x:f>
        <x:v>3685364.660834535</x:v>
      </x:c>
      <x:c r="O23" s="97" t="n">
        <x:f>MAX(0,N23*(1+EXP((LN(1+'Monte Carlo'!$K$10)-0.5*'Monte Carlo'!$K$12^2)+'Monte Carlo'!$K$12*((RAND()+RAND()+RAND()+RAND()+RAND()+RAND()+RAND()+RAND()+RAND()+RAND()+RAND()+RAND())-6))-1)+O$15)</x:f>
        <x:v>3295494.7144825705</x:v>
      </x:c>
      <x:c r="P23" s="97" t="n">
        <x:f>MAX(0,O23*(1+EXP((LN(1+'Monte Carlo'!$K$10)-0.5*'Monte Carlo'!$K$12^2)+'Monte Carlo'!$K$12*((RAND()+RAND()+RAND()+RAND()+RAND()+RAND()+RAND()+RAND()+RAND()+RAND()+RAND()+RAND())-6))-1)+P$15)</x:f>
        <x:v>3776388.8190018106</x:v>
      </x:c>
      <x:c r="Q23" s="97" t="n">
        <x:f>MAX(0,P23*(1+EXP((LN(1+'Monte Carlo'!$K$10)-0.5*'Monte Carlo'!$K$12^2)+'Monte Carlo'!$K$12*((RAND()+RAND()+RAND()+RAND()+RAND()+RAND()+RAND()+RAND()+RAND()+RAND()+RAND()+RAND())-6))-1)+Q$15)</x:f>
        <x:v>3804891.1608512076</x:v>
      </x:c>
      <x:c r="R23" s="97" t="n">
        <x:f>MAX(0,Q23*(1+EXP((LN(1+'Monte Carlo'!$K$10)-0.5*'Monte Carlo'!$K$12^2)+'Monte Carlo'!$K$12*((RAND()+RAND()+RAND()+RAND()+RAND()+RAND()+RAND()+RAND()+RAND()+RAND()+RAND()+RAND())-6))-1)+R$15)</x:f>
        <x:v>4343469.688334164</x:v>
      </x:c>
      <x:c r="S23" s="97" t="n">
        <x:f>MAX(0,R23*(1+EXP((LN(1+'Monte Carlo'!$K$10)-0.5*'Monte Carlo'!$K$12^2)+'Monte Carlo'!$K$12*((RAND()+RAND()+RAND()+RAND()+RAND()+RAND()+RAND()+RAND()+RAND()+RAND()+RAND()+RAND())-6))-1)+S$15)</x:f>
        <x:v>4356531.327651512</x:v>
      </x:c>
      <x:c r="T23" s="97" t="n">
        <x:f>MAX(0,S23*(1+EXP((LN(1+'Monte Carlo'!$K$10)-0.5*'Monte Carlo'!$K$12^2)+'Monte Carlo'!$K$12*((RAND()+RAND()+RAND()+RAND()+RAND()+RAND()+RAND()+RAND()+RAND()+RAND()+RAND()+RAND())-6))-1)+T$15)</x:f>
        <x:v>5524749.774087879</x:v>
      </x:c>
      <x:c r="U23" s="97" t="n">
        <x:f>MAX(0,T23*(1+EXP((LN(1+'Monte Carlo'!$K$10)-0.5*'Monte Carlo'!$K$12^2)+'Monte Carlo'!$K$12*((RAND()+RAND()+RAND()+RAND()+RAND()+RAND()+RAND()+RAND()+RAND()+RAND()+RAND()+RAND())-6))-1)+U$15)</x:f>
        <x:v>5171466.778981197</x:v>
      </x:c>
      <x:c r="V23" s="97" t="n">
        <x:f>MAX(0,U23*(1+EXP((LN(1+'Monte Carlo'!$K$10)-0.5*'Monte Carlo'!$K$12^2)+'Monte Carlo'!$K$12*((RAND()+RAND()+RAND()+RAND()+RAND()+RAND()+RAND()+RAND()+RAND()+RAND()+RAND()+RAND())-6))-1)+V$15)</x:f>
        <x:v>5096929.290254222</x:v>
      </x:c>
      <x:c r="W23" s="97" t="n">
        <x:f>MAX(0,V23*(1+EXP((LN(1+'Monte Carlo'!$K$10)-0.5*'Monte Carlo'!$K$12^2)+'Monte Carlo'!$K$12*((RAND()+RAND()+RAND()+RAND()+RAND()+RAND()+RAND()+RAND()+RAND()+RAND()+RAND()+RAND())-6))-1)+W$15)</x:f>
        <x:v>6370510.208975251</x:v>
      </x:c>
      <x:c r="X23" s="97" t="n">
        <x:f>MAX(0,W23*(1+EXP((LN(1+'Monte Carlo'!$K$10)-0.5*'Monte Carlo'!$K$12^2)+'Monte Carlo'!$K$12*((RAND()+RAND()+RAND()+RAND()+RAND()+RAND()+RAND()+RAND()+RAND()+RAND()+RAND()+RAND())-6))-1)+X$15)</x:f>
        <x:v>7587603.915717114</x:v>
      </x:c>
      <x:c r="Y23" s="97" t="n">
        <x:f>MAX(0,X23*(1+EXP((LN(1+'Monte Carlo'!$K$10)-0.5*'Monte Carlo'!$K$12^2)+'Monte Carlo'!$K$12*((RAND()+RAND()+RAND()+RAND()+RAND()+RAND()+RAND()+RAND()+RAND()+RAND()+RAND()+RAND())-6))-1)+Y$15)</x:f>
        <x:v>6862924.144141685</x:v>
      </x:c>
      <x:c r="Z23" s="97" t="n">
        <x:f>MAX(0,Y23*(1+EXP((LN(1+'Monte Carlo'!$K$10)-0.5*'Monte Carlo'!$K$12^2)+'Monte Carlo'!$K$12*((RAND()+RAND()+RAND()+RAND()+RAND()+RAND()+RAND()+RAND()+RAND()+RAND()+RAND()+RAND())-6))-1)+Z$15)</x:f>
        <x:v>7651266.859524015</x:v>
      </x:c>
      <x:c r="AA23" s="97" t="n">
        <x:f>MAX(0,Z23*(1+EXP((LN(1+'Monte Carlo'!$K$10)-0.5*'Monte Carlo'!$K$12^2)+'Monte Carlo'!$K$12*((RAND()+RAND()+RAND()+RAND()+RAND()+RAND()+RAND()+RAND()+RAND()+RAND()+RAND()+RAND())-6))-1)+AA$15)</x:f>
        <x:v>8596826.941147428</x:v>
      </x:c>
      <x:c r="AB23" s="97" t="n">
        <x:f>MAX(0,AA23*(1+EXP((LN(1+'Monte Carlo'!$K$10)-0.5*'Monte Carlo'!$K$12^2)+'Monte Carlo'!$K$12*((RAND()+RAND()+RAND()+RAND()+RAND()+RAND()+RAND()+RAND()+RAND()+RAND()+RAND()+RAND())-6))-1)+AB$15)</x:f>
        <x:v>9316758.417633636</x:v>
      </x:c>
      <x:c r="AC23" s="97" t="n">
        <x:f>MAX(0,AB23*(1+EXP((LN(1+'Monte Carlo'!$K$10)-0.5*'Monte Carlo'!$K$12^2)+'Monte Carlo'!$K$12*((RAND()+RAND()+RAND()+RAND()+RAND()+RAND()+RAND()+RAND()+RAND()+RAND()+RAND()+RAND())-6))-1)+AC$15)</x:f>
        <x:v>9452265.48342275</x:v>
      </x:c>
      <x:c r="AD23" s="97" t="n">
        <x:f>MAX(0,AC23*(1+EXP((LN(1+'Monte Carlo'!$K$10)-0.5*'Monte Carlo'!$K$12^2)+'Monte Carlo'!$K$12*((RAND()+RAND()+RAND()+RAND()+RAND()+RAND()+RAND()+RAND()+RAND()+RAND()+RAND()+RAND())-6))-1)+AD$15)</x:f>
        <x:v>9591221.933318619</x:v>
      </x:c>
      <x:c r="AE23" s="97" t="n">
        <x:f>MAX(0,AD23*(1+EXP((LN(1+'Monte Carlo'!$K$10)-0.5*'Monte Carlo'!$K$12^2)+'Monte Carlo'!$K$12*((RAND()+RAND()+RAND()+RAND()+RAND()+RAND()+RAND()+RAND()+RAND()+RAND()+RAND()+RAND())-6))-1)+AE$15)</x:f>
        <x:v>11245579.708920881</x:v>
      </x:c>
      <x:c r="AF23" s="97" t="n">
        <x:f>MAX(0,AE23*(1+EXP((LN(1+'Monte Carlo'!$K$10)-0.5*'Monte Carlo'!$K$12^2)+'Monte Carlo'!$K$12*((RAND()+RAND()+RAND()+RAND()+RAND()+RAND()+RAND()+RAND()+RAND()+RAND()+RAND()+RAND())-6))-1)+AF$15)</x:f>
        <x:v>11171062.69741363</x:v>
      </x:c>
      <x:c r="AG23" s="97">
        <x:f t="shared" si="2"/>
        <x:v>1029031.25</x:v>
      </x:c>
    </x:row>
    <x:row r="24">
      <x:c r="A24" s="93">
        <x:v>3</x:v>
      </x:c>
      <x:c r="B24" s="97" t="n">
        <x:f>IF(AND(UPPER('Monte Carlo'!$K$4)="YES",'Monte Carlo'!$K$5&gt;0),'Monte Carlo'!$K$13,Liquidity_30Y!$C$14)</x:f>
        <x:v>1029031.25</x:v>
      </x:c>
      <x:c r="C24" s="97" t="n">
        <x:f>MAX(0,B24*(1+EXP((LN(1+'Monte Carlo'!$K$10)-0.5*'Monte Carlo'!$K$12^2)+'Monte Carlo'!$K$12*((RAND()+RAND()+RAND()+RAND()+RAND()+RAND()+RAND()+RAND()+RAND()+RAND()+RAND()+RAND())-6))-1)+C$15)</x:f>
        <x:v>938730.9906832827</x:v>
      </x:c>
      <x:c r="D24" s="97" t="n">
        <x:f>MAX(0,C24*(1+EXP((LN(1+'Monte Carlo'!$K$10)-0.5*'Monte Carlo'!$K$12^2)+'Monte Carlo'!$K$12*((RAND()+RAND()+RAND()+RAND()+RAND()+RAND()+RAND()+RAND()+RAND()+RAND()+RAND()+RAND())-6))-1)+D$15)</x:f>
        <x:v>1043010.2843165477</x:v>
      </x:c>
      <x:c r="E24" s="97" t="n">
        <x:f>MAX(0,D24*(1+EXP((LN(1+'Monte Carlo'!$K$10)-0.5*'Monte Carlo'!$K$12^2)+'Monte Carlo'!$K$12*((RAND()+RAND()+RAND()+RAND()+RAND()+RAND()+RAND()+RAND()+RAND()+RAND()+RAND()+RAND())-6))-1)+E$15)</x:f>
        <x:v>1204002.7179140712</x:v>
      </x:c>
      <x:c r="F24" s="97" t="n">
        <x:f>MAX(0,E24*(1+EXP((LN(1+'Monte Carlo'!$K$10)-0.5*'Monte Carlo'!$K$12^2)+'Monte Carlo'!$K$12*((RAND()+RAND()+RAND()+RAND()+RAND()+RAND()+RAND()+RAND()+RAND()+RAND()+RAND()+RAND())-6))-1)+F$15)</x:f>
        <x:v>1217509.3771315264</x:v>
      </x:c>
      <x:c r="G24" s="97" t="n">
        <x:f>MAX(0,F24*(1+EXP((LN(1+'Monte Carlo'!$K$10)-0.5*'Monte Carlo'!$K$12^2)+'Monte Carlo'!$K$12*((RAND()+RAND()+RAND()+RAND()+RAND()+RAND()+RAND()+RAND()+RAND()+RAND()+RAND()+RAND())-6))-1)+G$15)</x:f>
        <x:v>1285873.551032802</x:v>
      </x:c>
      <x:c r="H24" s="97" t="n">
        <x:f>MAX(0,G24*(1+EXP((LN(1+'Monte Carlo'!$K$10)-0.5*'Monte Carlo'!$K$12^2)+'Monte Carlo'!$K$12*((RAND()+RAND()+RAND()+RAND()+RAND()+RAND()+RAND()+RAND()+RAND()+RAND()+RAND()+RAND())-6))-1)+H$15)</x:f>
        <x:v>1250469.2216408793</x:v>
      </x:c>
      <x:c r="I24" s="97" t="n">
        <x:f>MAX(0,H24*(1+EXP((LN(1+'Monte Carlo'!$K$10)-0.5*'Monte Carlo'!$K$12^2)+'Monte Carlo'!$K$12*((RAND()+RAND()+RAND()+RAND()+RAND()+RAND()+RAND()+RAND()+RAND()+RAND()+RAND()+RAND())-6))-1)+I$15)</x:f>
        <x:v>1789906.7299125409</x:v>
      </x:c>
      <x:c r="J24" s="97" t="n">
        <x:f>MAX(0,I24*(1+EXP((LN(1+'Monte Carlo'!$K$10)-0.5*'Monte Carlo'!$K$12^2)+'Monte Carlo'!$K$12*((RAND()+RAND()+RAND()+RAND()+RAND()+RAND()+RAND()+RAND()+RAND()+RAND()+RAND()+RAND())-6))-1)+J$15)</x:f>
        <x:v>2153881.653446511</x:v>
      </x:c>
      <x:c r="K24" s="97" t="n">
        <x:f>MAX(0,J24*(1+EXP((LN(1+'Monte Carlo'!$K$10)-0.5*'Monte Carlo'!$K$12^2)+'Monte Carlo'!$K$12*((RAND()+RAND()+RAND()+RAND()+RAND()+RAND()+RAND()+RAND()+RAND()+RAND()+RAND()+RAND())-6))-1)+K$15)</x:f>
        <x:v>1624387.3988691762</x:v>
      </x:c>
      <x:c r="L24" s="97" t="n">
        <x:f>MAX(0,K24*(1+EXP((LN(1+'Monte Carlo'!$K$10)-0.5*'Monte Carlo'!$K$12^2)+'Monte Carlo'!$K$12*((RAND()+RAND()+RAND()+RAND()+RAND()+RAND()+RAND()+RAND()+RAND()+RAND()+RAND()+RAND())-6))-1)+L$15)</x:f>
        <x:v>1792108.3947237998</x:v>
      </x:c>
      <x:c r="M24" s="97" t="n">
        <x:f>MAX(0,L24*(1+EXP((LN(1+'Monte Carlo'!$K$10)-0.5*'Monte Carlo'!$K$12^2)+'Monte Carlo'!$K$12*((RAND()+RAND()+RAND()+RAND()+RAND()+RAND()+RAND()+RAND()+RAND()+RAND()+RAND()+RAND())-6))-1)+M$15)</x:f>
        <x:v>2149246.980247535</x:v>
      </x:c>
      <x:c r="N24" s="97" t="n">
        <x:f>MAX(0,M24*(1+EXP((LN(1+'Monte Carlo'!$K$10)-0.5*'Monte Carlo'!$K$12^2)+'Monte Carlo'!$K$12*((RAND()+RAND()+RAND()+RAND()+RAND()+RAND()+RAND()+RAND()+RAND()+RAND()+RAND()+RAND())-6))-1)+N$15)</x:f>
        <x:v>2210756.9702418675</x:v>
      </x:c>
      <x:c r="O24" s="97" t="n">
        <x:f>MAX(0,N24*(1+EXP((LN(1+'Monte Carlo'!$K$10)-0.5*'Monte Carlo'!$K$12^2)+'Monte Carlo'!$K$12*((RAND()+RAND()+RAND()+RAND()+RAND()+RAND()+RAND()+RAND()+RAND()+RAND()+RAND()+RAND())-6))-1)+O$15)</x:f>
        <x:v>2881228.832549042</x:v>
      </x:c>
      <x:c r="P24" s="97" t="n">
        <x:f>MAX(0,O24*(1+EXP((LN(1+'Monte Carlo'!$K$10)-0.5*'Monte Carlo'!$K$12^2)+'Monte Carlo'!$K$12*((RAND()+RAND()+RAND()+RAND()+RAND()+RAND()+RAND()+RAND()+RAND()+RAND()+RAND()+RAND())-6))-1)+P$15)</x:f>
        <x:v>2525655.9127661237</x:v>
      </x:c>
      <x:c r="Q24" s="97" t="n">
        <x:f>MAX(0,P24*(1+EXP((LN(1+'Monte Carlo'!$K$10)-0.5*'Monte Carlo'!$K$12^2)+'Monte Carlo'!$K$12*((RAND()+RAND()+RAND()+RAND()+RAND()+RAND()+RAND()+RAND()+RAND()+RAND()+RAND()+RAND())-6))-1)+Q$15)</x:f>
        <x:v>2755271.2577218995</x:v>
      </x:c>
      <x:c r="R24" s="97" t="n">
        <x:f>MAX(0,Q24*(1+EXP((LN(1+'Monte Carlo'!$K$10)-0.5*'Monte Carlo'!$K$12^2)+'Monte Carlo'!$K$12*((RAND()+RAND()+RAND()+RAND()+RAND()+RAND()+RAND()+RAND()+RAND()+RAND()+RAND()+RAND())-6))-1)+R$15)</x:f>
        <x:v>3087806.874666455</x:v>
      </x:c>
      <x:c r="S24" s="97" t="n">
        <x:f>MAX(0,R24*(1+EXP((LN(1+'Monte Carlo'!$K$10)-0.5*'Monte Carlo'!$K$12^2)+'Monte Carlo'!$K$12*((RAND()+RAND()+RAND()+RAND()+RAND()+RAND()+RAND()+RAND()+RAND()+RAND()+RAND()+RAND())-6))-1)+S$15)</x:f>
        <x:v>2778712.390132622</x:v>
      </x:c>
      <x:c r="T24" s="97" t="n">
        <x:f>MAX(0,S24*(1+EXP((LN(1+'Monte Carlo'!$K$10)-0.5*'Monte Carlo'!$K$12^2)+'Monte Carlo'!$K$12*((RAND()+RAND()+RAND()+RAND()+RAND()+RAND()+RAND()+RAND()+RAND()+RAND()+RAND()+RAND())-6))-1)+T$15)</x:f>
        <x:v>3148791.483386062</x:v>
      </x:c>
      <x:c r="U24" s="97" t="n">
        <x:f>MAX(0,T24*(1+EXP((LN(1+'Monte Carlo'!$K$10)-0.5*'Monte Carlo'!$K$12^2)+'Monte Carlo'!$K$12*((RAND()+RAND()+RAND()+RAND()+RAND()+RAND()+RAND()+RAND()+RAND()+RAND()+RAND()+RAND())-6))-1)+U$15)</x:f>
        <x:v>3912213.1310112327</x:v>
      </x:c>
      <x:c r="V24" s="97" t="n">
        <x:f>MAX(0,U24*(1+EXP((LN(1+'Monte Carlo'!$K$10)-0.5*'Monte Carlo'!$K$12^2)+'Monte Carlo'!$K$12*((RAND()+RAND()+RAND()+RAND()+RAND()+RAND()+RAND()+RAND()+RAND()+RAND()+RAND()+RAND())-6))-1)+V$15)</x:f>
        <x:v>4333704.781236124</x:v>
      </x:c>
      <x:c r="W24" s="97" t="n">
        <x:f>MAX(0,V24*(1+EXP((LN(1+'Monte Carlo'!$K$10)-0.5*'Monte Carlo'!$K$12^2)+'Monte Carlo'!$K$12*((RAND()+RAND()+RAND()+RAND()+RAND()+RAND()+RAND()+RAND()+RAND()+RAND()+RAND()+RAND())-6))-1)+W$15)</x:f>
        <x:v>5245374.730572287</x:v>
      </x:c>
      <x:c r="X24" s="97" t="n">
        <x:f>MAX(0,W24*(1+EXP((LN(1+'Monte Carlo'!$K$10)-0.5*'Monte Carlo'!$K$12^2)+'Monte Carlo'!$K$12*((RAND()+RAND()+RAND()+RAND()+RAND()+RAND()+RAND()+RAND()+RAND()+RAND()+RAND()+RAND())-6))-1)+X$15)</x:f>
        <x:v>5521848.35549129</x:v>
      </x:c>
      <x:c r="Y24" s="97" t="n">
        <x:f>MAX(0,X24*(1+EXP((LN(1+'Monte Carlo'!$K$10)-0.5*'Monte Carlo'!$K$12^2)+'Monte Carlo'!$K$12*((RAND()+RAND()+RAND()+RAND()+RAND()+RAND()+RAND()+RAND()+RAND()+RAND()+RAND()+RAND())-6))-1)+Y$15)</x:f>
        <x:v>6353137.349402554</x:v>
      </x:c>
      <x:c r="Z24" s="97" t="n">
        <x:f>MAX(0,Y24*(1+EXP((LN(1+'Monte Carlo'!$K$10)-0.5*'Monte Carlo'!$K$12^2)+'Monte Carlo'!$K$12*((RAND()+RAND()+RAND()+RAND()+RAND()+RAND()+RAND()+RAND()+RAND()+RAND()+RAND()+RAND())-6))-1)+Z$15)</x:f>
        <x:v>6278416.888408328</x:v>
      </x:c>
      <x:c r="AA24" s="97" t="n">
        <x:f>MAX(0,Z24*(1+EXP((LN(1+'Monte Carlo'!$K$10)-0.5*'Monte Carlo'!$K$12^2)+'Monte Carlo'!$K$12*((RAND()+RAND()+RAND()+RAND()+RAND()+RAND()+RAND()+RAND()+RAND()+RAND()+RAND()+RAND())-6))-1)+AA$15)</x:f>
        <x:v>5781715.253307445</x:v>
      </x:c>
      <x:c r="AB24" s="97" t="n">
        <x:f>MAX(0,AA24*(1+EXP((LN(1+'Monte Carlo'!$K$10)-0.5*'Monte Carlo'!$K$12^2)+'Monte Carlo'!$K$12*((RAND()+RAND()+RAND()+RAND()+RAND()+RAND()+RAND()+RAND()+RAND()+RAND()+RAND()+RAND())-6))-1)+AB$15)</x:f>
        <x:v>6396424.090075099</x:v>
      </x:c>
      <x:c r="AC24" s="97" t="n">
        <x:f>MAX(0,AB24*(1+EXP((LN(1+'Monte Carlo'!$K$10)-0.5*'Monte Carlo'!$K$12^2)+'Monte Carlo'!$K$12*((RAND()+RAND()+RAND()+RAND()+RAND()+RAND()+RAND()+RAND()+RAND()+RAND()+RAND()+RAND())-6))-1)+AC$15)</x:f>
        <x:v>7445699.9337844895</x:v>
      </x:c>
      <x:c r="AD24" s="97" t="n">
        <x:f>MAX(0,AC24*(1+EXP((LN(1+'Monte Carlo'!$K$10)-0.5*'Monte Carlo'!$K$12^2)+'Monte Carlo'!$K$12*((RAND()+RAND()+RAND()+RAND()+RAND()+RAND()+RAND()+RAND()+RAND()+RAND()+RAND()+RAND())-6))-1)+AD$15)</x:f>
        <x:v>8172199.36103044</x:v>
      </x:c>
      <x:c r="AE24" s="97" t="n">
        <x:f>MAX(0,AD24*(1+EXP((LN(1+'Monte Carlo'!$K$10)-0.5*'Monte Carlo'!$K$12^2)+'Monte Carlo'!$K$12*((RAND()+RAND()+RAND()+RAND()+RAND()+RAND()+RAND()+RAND()+RAND()+RAND()+RAND()+RAND())-6))-1)+AE$15)</x:f>
        <x:v>10347954.116985532</x:v>
      </x:c>
      <x:c r="AF24" s="97" t="n">
        <x:f>MAX(0,AE24*(1+EXP((LN(1+'Monte Carlo'!$K$10)-0.5*'Monte Carlo'!$K$12^2)+'Monte Carlo'!$K$12*((RAND()+RAND()+RAND()+RAND()+RAND()+RAND()+RAND()+RAND()+RAND()+RAND()+RAND()+RAND())-6))-1)+AF$15)</x:f>
        <x:v>9391867.854317944</x:v>
      </x:c>
      <x:c r="AG24" s="97">
        <x:f t="shared" si="2"/>
        <x:v>1023138.123533322</x:v>
      </x:c>
    </x:row>
    <x:row r="25">
      <x:c r="A25" s="93">
        <x:v>4</x:v>
      </x:c>
      <x:c r="B25" s="97" t="n">
        <x:f>IF(AND(UPPER('Monte Carlo'!$K$4)="YES",'Monte Carlo'!$K$5&gt;0),'Monte Carlo'!$K$13,Liquidity_30Y!$C$14)</x:f>
        <x:v>1029031.25</x:v>
      </x:c>
      <x:c r="C25" s="97" t="n">
        <x:f>MAX(0,B25*(1+EXP((LN(1+'Monte Carlo'!$K$10)-0.5*'Monte Carlo'!$K$12^2)+'Monte Carlo'!$K$12*((RAND()+RAND()+RAND()+RAND()+RAND()+RAND()+RAND()+RAND()+RAND()+RAND()+RAND()+RAND())-6))-1)+C$15)</x:f>
        <x:v>1023189.3020099371</x:v>
      </x:c>
      <x:c r="D25" s="97" t="n">
        <x:f>MAX(0,C25*(1+EXP((LN(1+'Monte Carlo'!$K$10)-0.5*'Monte Carlo'!$K$12^2)+'Monte Carlo'!$K$12*((RAND()+RAND()+RAND()+RAND()+RAND()+RAND()+RAND()+RAND()+RAND()+RAND()+RAND()+RAND())-6))-1)+D$15)</x:f>
        <x:v>1053145.2338044816</x:v>
      </x:c>
      <x:c r="E25" s="97" t="n">
        <x:f>MAX(0,D25*(1+EXP((LN(1+'Monte Carlo'!$K$10)-0.5*'Monte Carlo'!$K$12^2)+'Monte Carlo'!$K$12*((RAND()+RAND()+RAND()+RAND()+RAND()+RAND()+RAND()+RAND()+RAND()+RAND()+RAND()+RAND())-6))-1)+E$15)</x:f>
        <x:v>1051300.0256065081</x:v>
      </x:c>
      <x:c r="F25" s="97" t="n">
        <x:f>MAX(0,E25*(1+EXP((LN(1+'Monte Carlo'!$K$10)-0.5*'Monte Carlo'!$K$12^2)+'Monte Carlo'!$K$12*((RAND()+RAND()+RAND()+RAND()+RAND()+RAND()+RAND()+RAND()+RAND()+RAND()+RAND()+RAND())-6))-1)+F$15)</x:f>
        <x:v>1200640.7047613743</x:v>
      </x:c>
      <x:c r="G25" s="97" t="n">
        <x:f>MAX(0,F25*(1+EXP((LN(1+'Monte Carlo'!$K$10)-0.5*'Monte Carlo'!$K$12^2)+'Monte Carlo'!$K$12*((RAND()+RAND()+RAND()+RAND()+RAND()+RAND()+RAND()+RAND()+RAND()+RAND()+RAND()+RAND())-6))-1)+G$15)</x:f>
        <x:v>1488013.4091079512</x:v>
      </x:c>
      <x:c r="H25" s="97" t="n">
        <x:f>MAX(0,G25*(1+EXP((LN(1+'Monte Carlo'!$K$10)-0.5*'Monte Carlo'!$K$12^2)+'Monte Carlo'!$K$12*((RAND()+RAND()+RAND()+RAND()+RAND()+RAND()+RAND()+RAND()+RAND()+RAND()+RAND()+RAND())-6))-1)+H$15)</x:f>
        <x:v>1539603.51836246</x:v>
      </x:c>
      <x:c r="I25" s="97" t="n">
        <x:f>MAX(0,H25*(1+EXP((LN(1+'Monte Carlo'!$K$10)-0.5*'Monte Carlo'!$K$12^2)+'Monte Carlo'!$K$12*((RAND()+RAND()+RAND()+RAND()+RAND()+RAND()+RAND()+RAND()+RAND()+RAND()+RAND()+RAND())-6))-1)+I$15)</x:f>
        <x:v>1792464.702477923</x:v>
      </x:c>
      <x:c r="J25" s="97" t="n">
        <x:f>MAX(0,I25*(1+EXP((LN(1+'Monte Carlo'!$K$10)-0.5*'Monte Carlo'!$K$12^2)+'Monte Carlo'!$K$12*((RAND()+RAND()+RAND()+RAND()+RAND()+RAND()+RAND()+RAND()+RAND()+RAND()+RAND()+RAND())-6))-1)+J$15)</x:f>
        <x:v>2056440.3784600594</x:v>
      </x:c>
      <x:c r="K25" s="97" t="n">
        <x:f>MAX(0,J25*(1+EXP((LN(1+'Monte Carlo'!$K$10)-0.5*'Monte Carlo'!$K$12^2)+'Monte Carlo'!$K$12*((RAND()+RAND()+RAND()+RAND()+RAND()+RAND()+RAND()+RAND()+RAND()+RAND()+RAND()+RAND())-6))-1)+K$15)</x:f>
        <x:v>2598865.480960523</x:v>
      </x:c>
      <x:c r="L25" s="97" t="n">
        <x:f>MAX(0,K25*(1+EXP((LN(1+'Monte Carlo'!$K$10)-0.5*'Monte Carlo'!$K$12^2)+'Monte Carlo'!$K$12*((RAND()+RAND()+RAND()+RAND()+RAND()+RAND()+RAND()+RAND()+RAND()+RAND()+RAND()+RAND())-6))-1)+L$15)</x:f>
        <x:v>2275231.769076405</x:v>
      </x:c>
      <x:c r="M25" s="97" t="n">
        <x:f>MAX(0,L25*(1+EXP((LN(1+'Monte Carlo'!$K$10)-0.5*'Monte Carlo'!$K$12^2)+'Monte Carlo'!$K$12*((RAND()+RAND()+RAND()+RAND()+RAND()+RAND()+RAND()+RAND()+RAND()+RAND()+RAND()+RAND())-6))-1)+M$15)</x:f>
        <x:v>2424348.2435438805</x:v>
      </x:c>
      <x:c r="N25" s="97" t="n">
        <x:f>MAX(0,M25*(1+EXP((LN(1+'Monte Carlo'!$K$10)-0.5*'Monte Carlo'!$K$12^2)+'Monte Carlo'!$K$12*((RAND()+RAND()+RAND()+RAND()+RAND()+RAND()+RAND()+RAND()+RAND()+RAND()+RAND()+RAND())-6))-1)+N$15)</x:f>
        <x:v>3341259.430634357</x:v>
      </x:c>
      <x:c r="O25" s="97" t="n">
        <x:f>MAX(0,N25*(1+EXP((LN(1+'Monte Carlo'!$K$10)-0.5*'Monte Carlo'!$K$12^2)+'Monte Carlo'!$K$12*((RAND()+RAND()+RAND()+RAND()+RAND()+RAND()+RAND()+RAND()+RAND()+RAND()+RAND()+RAND())-6))-1)+O$15)</x:f>
        <x:v>3589568.1079050284</x:v>
      </x:c>
      <x:c r="P25" s="97" t="n">
        <x:f>MAX(0,O25*(1+EXP((LN(1+'Monte Carlo'!$K$10)-0.5*'Monte Carlo'!$K$12^2)+'Monte Carlo'!$K$12*((RAND()+RAND()+RAND()+RAND()+RAND()+RAND()+RAND()+RAND()+RAND()+RAND()+RAND()+RAND())-6))-1)+P$15)</x:f>
        <x:v>4128031.4479567218</x:v>
      </x:c>
      <x:c r="Q25" s="97" t="n">
        <x:f>MAX(0,P25*(1+EXP((LN(1+'Monte Carlo'!$K$10)-0.5*'Monte Carlo'!$K$12^2)+'Monte Carlo'!$K$12*((RAND()+RAND()+RAND()+RAND()+RAND()+RAND()+RAND()+RAND()+RAND()+RAND()+RAND()+RAND())-6))-1)+Q$15)</x:f>
        <x:v>5560378.687753344</x:v>
      </x:c>
      <x:c r="R25" s="97" t="n">
        <x:f>MAX(0,Q25*(1+EXP((LN(1+'Monte Carlo'!$K$10)-0.5*'Monte Carlo'!$K$12^2)+'Monte Carlo'!$K$12*((RAND()+RAND()+RAND()+RAND()+RAND()+RAND()+RAND()+RAND()+RAND()+RAND()+RAND()+RAND())-6))-1)+R$15)</x:f>
        <x:v>5552191.6671138955</x:v>
      </x:c>
      <x:c r="S25" s="97" t="n">
        <x:f>MAX(0,R25*(1+EXP((LN(1+'Monte Carlo'!$K$10)-0.5*'Monte Carlo'!$K$12^2)+'Monte Carlo'!$K$12*((RAND()+RAND()+RAND()+RAND()+RAND()+RAND()+RAND()+RAND()+RAND()+RAND()+RAND()+RAND())-6))-1)+S$15)</x:f>
        <x:v>5036981.821638089</x:v>
      </x:c>
      <x:c r="T25" s="97" t="n">
        <x:f>MAX(0,S25*(1+EXP((LN(1+'Monte Carlo'!$K$10)-0.5*'Monte Carlo'!$K$12^2)+'Monte Carlo'!$K$12*((RAND()+RAND()+RAND()+RAND()+RAND()+RAND()+RAND()+RAND()+RAND()+RAND()+RAND()+RAND())-6))-1)+T$15)</x:f>
        <x:v>4950427.569019603</x:v>
      </x:c>
      <x:c r="U25" s="97" t="n">
        <x:f>MAX(0,T25*(1+EXP((LN(1+'Monte Carlo'!$K$10)-0.5*'Monte Carlo'!$K$12^2)+'Monte Carlo'!$K$12*((RAND()+RAND()+RAND()+RAND()+RAND()+RAND()+RAND()+RAND()+RAND()+RAND()+RAND()+RAND())-6))-1)+U$15)</x:f>
        <x:v>4621694.402375707</x:v>
      </x:c>
      <x:c r="V25" s="97" t="n">
        <x:f>MAX(0,U25*(1+EXP((LN(1+'Monte Carlo'!$K$10)-0.5*'Monte Carlo'!$K$12^2)+'Monte Carlo'!$K$12*((RAND()+RAND()+RAND()+RAND()+RAND()+RAND()+RAND()+RAND()+RAND()+RAND()+RAND()+RAND())-6))-1)+V$15)</x:f>
        <x:v>4780314.638868569</x:v>
      </x:c>
      <x:c r="W25" s="97" t="n">
        <x:f>MAX(0,V25*(1+EXP((LN(1+'Monte Carlo'!$K$10)-0.5*'Monte Carlo'!$K$12^2)+'Monte Carlo'!$K$12*((RAND()+RAND()+RAND()+RAND()+RAND()+RAND()+RAND()+RAND()+RAND()+RAND()+RAND()+RAND())-6))-1)+W$15)</x:f>
        <x:v>4743120.866159867</x:v>
      </x:c>
      <x:c r="X25" s="97" t="n">
        <x:f>MAX(0,W25*(1+EXP((LN(1+'Monte Carlo'!$K$10)-0.5*'Monte Carlo'!$K$12^2)+'Monte Carlo'!$K$12*((RAND()+RAND()+RAND()+RAND()+RAND()+RAND()+RAND()+RAND()+RAND()+RAND()+RAND()+RAND())-6))-1)+X$15)</x:f>
        <x:v>5547458.843649027</x:v>
      </x:c>
      <x:c r="Y25" s="97" t="n">
        <x:f>MAX(0,X25*(1+EXP((LN(1+'Monte Carlo'!$K$10)-0.5*'Monte Carlo'!$K$12^2)+'Monte Carlo'!$K$12*((RAND()+RAND()+RAND()+RAND()+RAND()+RAND()+RAND()+RAND()+RAND()+RAND()+RAND()+RAND())-6))-1)+Y$15)</x:f>
        <x:v>5239884.672381731</x:v>
      </x:c>
      <x:c r="Z25" s="97" t="n">
        <x:f>MAX(0,Y25*(1+EXP((LN(1+'Monte Carlo'!$K$10)-0.5*'Monte Carlo'!$K$12^2)+'Monte Carlo'!$K$12*((RAND()+RAND()+RAND()+RAND()+RAND()+RAND()+RAND()+RAND()+RAND()+RAND()+RAND()+RAND())-6))-1)+Z$15)</x:f>
        <x:v>6708677.783829571</x:v>
      </x:c>
      <x:c r="AA25" s="97" t="n">
        <x:f>MAX(0,Z25*(1+EXP((LN(1+'Monte Carlo'!$K$10)-0.5*'Monte Carlo'!$K$12^2)+'Monte Carlo'!$K$12*((RAND()+RAND()+RAND()+RAND()+RAND()+RAND()+RAND()+RAND()+RAND()+RAND()+RAND()+RAND())-6))-1)+AA$15)</x:f>
        <x:v>5903912.003052372</x:v>
      </x:c>
      <x:c r="AB25" s="97" t="n">
        <x:f>MAX(0,AA25*(1+EXP((LN(1+'Monte Carlo'!$K$10)-0.5*'Monte Carlo'!$K$12^2)+'Monte Carlo'!$K$12*((RAND()+RAND()+RAND()+RAND()+RAND()+RAND()+RAND()+RAND()+RAND()+RAND()+RAND()+RAND())-6))-1)+AB$15)</x:f>
        <x:v>8490774.127897488</x:v>
      </x:c>
      <x:c r="AC25" s="97" t="n">
        <x:f>MAX(0,AB25*(1+EXP((LN(1+'Monte Carlo'!$K$10)-0.5*'Monte Carlo'!$K$12^2)+'Monte Carlo'!$K$12*((RAND()+RAND()+RAND()+RAND()+RAND()+RAND()+RAND()+RAND()+RAND()+RAND()+RAND()+RAND())-6))-1)+AC$15)</x:f>
        <x:v>12130287.788586842</x:v>
      </x:c>
      <x:c r="AD25" s="97" t="n">
        <x:f>MAX(0,AC25*(1+EXP((LN(1+'Monte Carlo'!$K$10)-0.5*'Monte Carlo'!$K$12^2)+'Monte Carlo'!$K$12*((RAND()+RAND()+RAND()+RAND()+RAND()+RAND()+RAND()+RAND()+RAND()+RAND()+RAND()+RAND())-6))-1)+AD$15)</x:f>
        <x:v>12992824.233009875</x:v>
      </x:c>
      <x:c r="AE25" s="97" t="n">
        <x:f>MAX(0,AD25*(1+EXP((LN(1+'Monte Carlo'!$K$10)-0.5*'Monte Carlo'!$K$12^2)+'Monte Carlo'!$K$12*((RAND()+RAND()+RAND()+RAND()+RAND()+RAND()+RAND()+RAND()+RAND()+RAND()+RAND()+RAND())-6))-1)+AE$15)</x:f>
        <x:v>12251832.667244637</x:v>
      </x:c>
      <x:c r="AF25" s="97" t="n">
        <x:f>MAX(0,AE25*(1+EXP((LN(1+'Monte Carlo'!$K$10)-0.5*'Monte Carlo'!$K$12^2)+'Monte Carlo'!$K$12*((RAND()+RAND()+RAND()+RAND()+RAND()+RAND()+RAND()+RAND()+RAND()+RAND()+RAND()+RAND())-6))-1)+AF$15)</x:f>
        <x:v>13833473.805781513</x:v>
      </x:c>
      <x:c r="AG25" s="97">
        <x:f t="shared" si="2"/>
        <x:v>681583.94089231396</x:v>
      </x:c>
    </x:row>
    <x:row r="26">
      <x:c r="A26" s="93">
        <x:v>5</x:v>
      </x:c>
      <x:c r="B26" s="97" t="n">
        <x:f>IF(AND(UPPER('Monte Carlo'!$K$4)="YES",'Monte Carlo'!$K$5&gt;0),'Monte Carlo'!$K$13,Liquidity_30Y!$C$14)</x:f>
        <x:v>1029031.25</x:v>
      </x:c>
      <x:c r="C26" s="97" t="n">
        <x:f>MAX(0,B26*(1+EXP((LN(1+'Monte Carlo'!$K$10)-0.5*'Monte Carlo'!$K$12^2)+'Monte Carlo'!$K$12*((RAND()+RAND()+RAND()+RAND()+RAND()+RAND()+RAND()+RAND()+RAND()+RAND()+RAND()+RAND())-6))-1)+C$15)</x:f>
        <x:v>1130279.7755093393</x:v>
      </x:c>
      <x:c r="D26" s="97" t="n">
        <x:f>MAX(0,C26*(1+EXP((LN(1+'Monte Carlo'!$K$10)-0.5*'Monte Carlo'!$K$12^2)+'Monte Carlo'!$K$12*((RAND()+RAND()+RAND()+RAND()+RAND()+RAND()+RAND()+RAND()+RAND()+RAND()+RAND()+RAND())-6))-1)+D$15)</x:f>
        <x:v>1281372.1598596596</x:v>
      </x:c>
      <x:c r="E26" s="97" t="n">
        <x:f>MAX(0,D26*(1+EXP((LN(1+'Monte Carlo'!$K$10)-0.5*'Monte Carlo'!$K$12^2)+'Monte Carlo'!$K$12*((RAND()+RAND()+RAND()+RAND()+RAND()+RAND()+RAND()+RAND()+RAND()+RAND()+RAND()+RAND())-6))-1)+E$15)</x:f>
        <x:v>968277.7046728929</x:v>
      </x:c>
      <x:c r="F26" s="97" t="n">
        <x:f>MAX(0,E26*(1+EXP((LN(1+'Monte Carlo'!$K$10)-0.5*'Monte Carlo'!$K$12^2)+'Monte Carlo'!$K$12*((RAND()+RAND()+RAND()+RAND()+RAND()+RAND()+RAND()+RAND()+RAND()+RAND()+RAND()+RAND())-6))-1)+F$15)</x:f>
        <x:v>642365.2337254657</x:v>
      </x:c>
      <x:c r="G26" s="97" t="n">
        <x:f>MAX(0,F26*(1+EXP((LN(1+'Monte Carlo'!$K$10)-0.5*'Monte Carlo'!$K$12^2)+'Monte Carlo'!$K$12*((RAND()+RAND()+RAND()+RAND()+RAND()+RAND()+RAND()+RAND()+RAND()+RAND()+RAND()+RAND())-6))-1)+G$15)</x:f>
        <x:v>716464.9874736178</x:v>
      </x:c>
      <x:c r="H26" s="97" t="n">
        <x:f>MAX(0,G26*(1+EXP((LN(1+'Monte Carlo'!$K$10)-0.5*'Monte Carlo'!$K$12^2)+'Monte Carlo'!$K$12*((RAND()+RAND()+RAND()+RAND()+RAND()+RAND()+RAND()+RAND()+RAND()+RAND()+RAND()+RAND())-6))-1)+H$15)</x:f>
        <x:v>749581.8827033017</x:v>
      </x:c>
      <x:c r="I26" s="97" t="n">
        <x:f>MAX(0,H26*(1+EXP((LN(1+'Monte Carlo'!$K$10)-0.5*'Monte Carlo'!$K$12^2)+'Monte Carlo'!$K$12*((RAND()+RAND()+RAND()+RAND()+RAND()+RAND()+RAND()+RAND()+RAND()+RAND()+RAND()+RAND())-6))-1)+I$15)</x:f>
        <x:v>825260.400216133</x:v>
      </x:c>
      <x:c r="J26" s="97" t="n">
        <x:f>MAX(0,I26*(1+EXP((LN(1+'Monte Carlo'!$K$10)-0.5*'Monte Carlo'!$K$12^2)+'Monte Carlo'!$K$12*((RAND()+RAND()+RAND()+RAND()+RAND()+RAND()+RAND()+RAND()+RAND()+RAND()+RAND()+RAND())-6))-1)+J$15)</x:f>
        <x:v>939484.8178264748</x:v>
      </x:c>
      <x:c r="K26" s="97" t="n">
        <x:f>MAX(0,J26*(1+EXP((LN(1+'Monte Carlo'!$K$10)-0.5*'Monte Carlo'!$K$12^2)+'Monte Carlo'!$K$12*((RAND()+RAND()+RAND()+RAND()+RAND()+RAND()+RAND()+RAND()+RAND()+RAND()+RAND()+RAND())-6))-1)+K$15)</x:f>
        <x:v>1035045.1433781807</x:v>
      </x:c>
      <x:c r="L26" s="97" t="n">
        <x:f>MAX(0,K26*(1+EXP((LN(1+'Monte Carlo'!$K$10)-0.5*'Monte Carlo'!$K$12^2)+'Monte Carlo'!$K$12*((RAND()+RAND()+RAND()+RAND()+RAND()+RAND()+RAND()+RAND()+RAND()+RAND()+RAND()+RAND())-6))-1)+L$15)</x:f>
        <x:v>1160905.130415646</x:v>
      </x:c>
      <x:c r="M26" s="97" t="n">
        <x:f>MAX(0,L26*(1+EXP((LN(1+'Monte Carlo'!$K$10)-0.5*'Monte Carlo'!$K$12^2)+'Monte Carlo'!$K$12*((RAND()+RAND()+RAND()+RAND()+RAND()+RAND()+RAND()+RAND()+RAND()+RAND()+RAND()+RAND())-6))-1)+M$15)</x:f>
        <x:v>1182899.2318290675</x:v>
      </x:c>
      <x:c r="N26" s="97" t="n">
        <x:f>MAX(0,M26*(1+EXP((LN(1+'Monte Carlo'!$K$10)-0.5*'Monte Carlo'!$K$12^2)+'Monte Carlo'!$K$12*((RAND()+RAND()+RAND()+RAND()+RAND()+RAND()+RAND()+RAND()+RAND()+RAND()+RAND()+RAND())-6))-1)+N$15)</x:f>
        <x:v>1790551.723448769</x:v>
      </x:c>
      <x:c r="O26" s="97" t="n">
        <x:f>MAX(0,N26*(1+EXP((LN(1+'Monte Carlo'!$K$10)-0.5*'Monte Carlo'!$K$12^2)+'Monte Carlo'!$K$12*((RAND()+RAND()+RAND()+RAND()+RAND()+RAND()+RAND()+RAND()+RAND()+RAND()+RAND()+RAND())-6))-1)+O$15)</x:f>
        <x:v>2411153.198734208</x:v>
      </x:c>
      <x:c r="P26" s="97" t="n">
        <x:f>MAX(0,O26*(1+EXP((LN(1+'Monte Carlo'!$K$10)-0.5*'Monte Carlo'!$K$12^2)+'Monte Carlo'!$K$12*((RAND()+RAND()+RAND()+RAND()+RAND()+RAND()+RAND()+RAND()+RAND()+RAND()+RAND()+RAND())-6))-1)+P$15)</x:f>
        <x:v>2584372.7644860535</x:v>
      </x:c>
      <x:c r="Q26" s="97" t="n">
        <x:f>MAX(0,P26*(1+EXP((LN(1+'Monte Carlo'!$K$10)-0.5*'Monte Carlo'!$K$12^2)+'Monte Carlo'!$K$12*((RAND()+RAND()+RAND()+RAND()+RAND()+RAND()+RAND()+RAND()+RAND()+RAND()+RAND()+RAND())-6))-1)+Q$15)</x:f>
        <x:v>2373533.97839451</x:v>
      </x:c>
      <x:c r="R26" s="97" t="n">
        <x:f>MAX(0,Q26*(1+EXP((LN(1+'Monte Carlo'!$K$10)-0.5*'Monte Carlo'!$K$12^2)+'Monte Carlo'!$K$12*((RAND()+RAND()+RAND()+RAND()+RAND()+RAND()+RAND()+RAND()+RAND()+RAND()+RAND()+RAND())-6))-1)+R$15)</x:f>
        <x:v>3035005.100092561</x:v>
      </x:c>
      <x:c r="S26" s="97" t="n">
        <x:f>MAX(0,R26*(1+EXP((LN(1+'Monte Carlo'!$K$10)-0.5*'Monte Carlo'!$K$12^2)+'Monte Carlo'!$K$12*((RAND()+RAND()+RAND()+RAND()+RAND()+RAND()+RAND()+RAND()+RAND()+RAND()+RAND()+RAND())-6))-1)+S$15)</x:f>
        <x:v>2815943.9161810186</x:v>
      </x:c>
      <x:c r="T26" s="97" t="n">
        <x:f>MAX(0,S26*(1+EXP((LN(1+'Monte Carlo'!$K$10)-0.5*'Monte Carlo'!$K$12^2)+'Monte Carlo'!$K$12*((RAND()+RAND()+RAND()+RAND()+RAND()+RAND()+RAND()+RAND()+RAND()+RAND()+RAND()+RAND())-6))-1)+T$15)</x:f>
        <x:v>3419903.7995250802</x:v>
      </x:c>
      <x:c r="U26" s="97" t="n">
        <x:f>MAX(0,T26*(1+EXP((LN(1+'Monte Carlo'!$K$10)-0.5*'Monte Carlo'!$K$12^2)+'Monte Carlo'!$K$12*((RAND()+RAND()+RAND()+RAND()+RAND()+RAND()+RAND()+RAND()+RAND()+RAND()+RAND()+RAND())-6))-1)+U$15)</x:f>
        <x:v>3071715.740992276</x:v>
      </x:c>
      <x:c r="V26" s="97" t="n">
        <x:f>MAX(0,U26*(1+EXP((LN(1+'Monte Carlo'!$K$10)-0.5*'Monte Carlo'!$K$12^2)+'Monte Carlo'!$K$12*((RAND()+RAND()+RAND()+RAND()+RAND()+RAND()+RAND()+RAND()+RAND()+RAND()+RAND()+RAND())-6))-1)+V$15)</x:f>
        <x:v>2745990.3225313784</x:v>
      </x:c>
      <x:c r="W26" s="97" t="n">
        <x:f>MAX(0,V26*(1+EXP((LN(1+'Monte Carlo'!$K$10)-0.5*'Monte Carlo'!$K$12^2)+'Monte Carlo'!$K$12*((RAND()+RAND()+RAND()+RAND()+RAND()+RAND()+RAND()+RAND()+RAND()+RAND()+RAND()+RAND())-6))-1)+W$15)</x:f>
        <x:v>2316351.148611309</x:v>
      </x:c>
      <x:c r="X26" s="97" t="n">
        <x:f>MAX(0,W26*(1+EXP((LN(1+'Monte Carlo'!$K$10)-0.5*'Monte Carlo'!$K$12^2)+'Monte Carlo'!$K$12*((RAND()+RAND()+RAND()+RAND()+RAND()+RAND()+RAND()+RAND()+RAND()+RAND()+RAND()+RAND())-6))-1)+X$15)</x:f>
        <x:v>1952705.8287518776</x:v>
      </x:c>
      <x:c r="Y26" s="97" t="n">
        <x:f>MAX(0,X26*(1+EXP((LN(1+'Monte Carlo'!$K$10)-0.5*'Monte Carlo'!$K$12^2)+'Monte Carlo'!$K$12*((RAND()+RAND()+RAND()+RAND()+RAND()+RAND()+RAND()+RAND()+RAND()+RAND()+RAND()+RAND())-6))-1)+Y$15)</x:f>
        <x:v>1807080.4769880478</x:v>
      </x:c>
      <x:c r="Z26" s="97" t="n">
        <x:f>MAX(0,Y26*(1+EXP((LN(1+'Monte Carlo'!$K$10)-0.5*'Monte Carlo'!$K$12^2)+'Monte Carlo'!$K$12*((RAND()+RAND()+RAND()+RAND()+RAND()+RAND()+RAND()+RAND()+RAND()+RAND()+RAND()+RAND())-6))-1)+Z$15)</x:f>
        <x:v>2115748.7570867715</x:v>
      </x:c>
      <x:c r="AA26" s="97" t="n">
        <x:f>MAX(0,Z26*(1+EXP((LN(1+'Monte Carlo'!$K$10)-0.5*'Monte Carlo'!$K$12^2)+'Monte Carlo'!$K$12*((RAND()+RAND()+RAND()+RAND()+RAND()+RAND()+RAND()+RAND()+RAND()+RAND()+RAND()+RAND())-6))-1)+AA$15)</x:f>
        <x:v>2538072.783396485</x:v>
      </x:c>
      <x:c r="AB26" s="97" t="n">
        <x:f>MAX(0,AA26*(1+EXP((LN(1+'Monte Carlo'!$K$10)-0.5*'Monte Carlo'!$K$12^2)+'Monte Carlo'!$K$12*((RAND()+RAND()+RAND()+RAND()+RAND()+RAND()+RAND()+RAND()+RAND()+RAND()+RAND()+RAND())-6))-1)+AB$15)</x:f>
        <x:v>2427978.733755599</x:v>
      </x:c>
      <x:c r="AC26" s="97" t="n">
        <x:f>MAX(0,AB26*(1+EXP((LN(1+'Monte Carlo'!$K$10)-0.5*'Monte Carlo'!$K$12^2)+'Monte Carlo'!$K$12*((RAND()+RAND()+RAND()+RAND()+RAND()+RAND()+RAND()+RAND()+RAND()+RAND()+RAND()+RAND())-6))-1)+AC$15)</x:f>
        <x:v>2497917.6017041137</x:v>
      </x:c>
      <x:c r="AD26" s="97" t="n">
        <x:f>MAX(0,AC26*(1+EXP((LN(1+'Monte Carlo'!$K$10)-0.5*'Monte Carlo'!$K$12^2)+'Monte Carlo'!$K$12*((RAND()+RAND()+RAND()+RAND()+RAND()+RAND()+RAND()+RAND()+RAND()+RAND()+RAND()+RAND())-6))-1)+AD$15)</x:f>
        <x:v>2520399.4381346777</x:v>
      </x:c>
      <x:c r="AE26" s="97" t="n">
        <x:f>MAX(0,AD26*(1+EXP((LN(1+'Monte Carlo'!$K$10)-0.5*'Monte Carlo'!$K$12^2)+'Monte Carlo'!$K$12*((RAND()+RAND()+RAND()+RAND()+RAND()+RAND()+RAND()+RAND()+RAND()+RAND()+RAND()+RAND())-6))-1)+AE$15)</x:f>
        <x:v>2174826.6283859806</x:v>
      </x:c>
      <x:c r="AF26" s="97" t="n">
        <x:f>MAX(0,AE26*(1+EXP((LN(1+'Monte Carlo'!$K$10)-0.5*'Monte Carlo'!$K$12^2)+'Monte Carlo'!$K$12*((RAND()+RAND()+RAND()+RAND()+RAND()+RAND()+RAND()+RAND()+RAND()+RAND()+RAND()+RAND())-6))-1)+AF$15)</x:f>
        <x:v>2081554.9161301907</x:v>
      </x:c>
      <x:c r="AG26" s="97">
        <x:f t="shared" si="2"/>
        <x:v>1029031.25</x:v>
      </x:c>
    </x:row>
    <x:row r="27">
      <x:c r="A27" s="93">
        <x:v>6</x:v>
      </x:c>
      <x:c r="B27" s="97" t="n">
        <x:f>IF(AND(UPPER('Monte Carlo'!$K$4)="YES",'Monte Carlo'!$K$5&gt;0),'Monte Carlo'!$K$13,Liquidity_30Y!$C$14)</x:f>
        <x:v>1029031.25</x:v>
      </x:c>
      <x:c r="C27" s="97" t="n">
        <x:f>MAX(0,B27*(1+EXP((LN(1+'Monte Carlo'!$K$10)-0.5*'Monte Carlo'!$K$12^2)+'Monte Carlo'!$K$12*((RAND()+RAND()+RAND()+RAND()+RAND()+RAND()+RAND()+RAND()+RAND()+RAND()+RAND()+RAND())-6))-1)+C$15)</x:f>
        <x:v>1226288.8295354983</x:v>
      </x:c>
      <x:c r="D27" s="97" t="n">
        <x:f>MAX(0,C27*(1+EXP((LN(1+'Monte Carlo'!$K$10)-0.5*'Monte Carlo'!$K$12^2)+'Monte Carlo'!$K$12*((RAND()+RAND()+RAND()+RAND()+RAND()+RAND()+RAND()+RAND()+RAND()+RAND()+RAND()+RAND())-6))-1)+D$15)</x:f>
        <x:v>1331023.282750895</x:v>
      </x:c>
      <x:c r="E27" s="97" t="n">
        <x:f>MAX(0,D27*(1+EXP((LN(1+'Monte Carlo'!$K$10)-0.5*'Monte Carlo'!$K$12^2)+'Monte Carlo'!$K$12*((RAND()+RAND()+RAND()+RAND()+RAND()+RAND()+RAND()+RAND()+RAND()+RAND()+RAND()+RAND())-6))-1)+E$15)</x:f>
        <x:v>1241488.2960042797</x:v>
      </x:c>
      <x:c r="F27" s="97" t="n">
        <x:f>MAX(0,E27*(1+EXP((LN(1+'Monte Carlo'!$K$10)-0.5*'Monte Carlo'!$K$12^2)+'Monte Carlo'!$K$12*((RAND()+RAND()+RAND()+RAND()+RAND()+RAND()+RAND()+RAND()+RAND()+RAND()+RAND()+RAND())-6))-1)+F$15)</x:f>
        <x:v>1264347.3020029408</x:v>
      </x:c>
      <x:c r="G27" s="97" t="n">
        <x:f>MAX(0,F27*(1+EXP((LN(1+'Monte Carlo'!$K$10)-0.5*'Monte Carlo'!$K$12^2)+'Monte Carlo'!$K$12*((RAND()+RAND()+RAND()+RAND()+RAND()+RAND()+RAND()+RAND()+RAND()+RAND()+RAND()+RAND())-6))-1)+G$15)</x:f>
        <x:v>1328780.9398644695</x:v>
      </x:c>
      <x:c r="H27" s="97" t="n">
        <x:f>MAX(0,G27*(1+EXP((LN(1+'Monte Carlo'!$K$10)-0.5*'Monte Carlo'!$K$12^2)+'Monte Carlo'!$K$12*((RAND()+RAND()+RAND()+RAND()+RAND()+RAND()+RAND()+RAND()+RAND()+RAND()+RAND()+RAND())-6))-1)+H$15)</x:f>
        <x:v>1393474.7712347894</x:v>
      </x:c>
      <x:c r="I27" s="97" t="n">
        <x:f>MAX(0,H27*(1+EXP((LN(1+'Monte Carlo'!$K$10)-0.5*'Monte Carlo'!$K$12^2)+'Monte Carlo'!$K$12*((RAND()+RAND()+RAND()+RAND()+RAND()+RAND()+RAND()+RAND()+RAND()+RAND()+RAND()+RAND())-6))-1)+I$15)</x:f>
        <x:v>1360056.5709978403</x:v>
      </x:c>
      <x:c r="J27" s="97" t="n">
        <x:f>MAX(0,I27*(1+EXP((LN(1+'Monte Carlo'!$K$10)-0.5*'Monte Carlo'!$K$12^2)+'Monte Carlo'!$K$12*((RAND()+RAND()+RAND()+RAND()+RAND()+RAND()+RAND()+RAND()+RAND()+RAND()+RAND()+RAND())-6))-1)+J$15)</x:f>
        <x:v>1673716.3586107856</x:v>
      </x:c>
      <x:c r="K27" s="97" t="n">
        <x:f>MAX(0,J27*(1+EXP((LN(1+'Monte Carlo'!$K$10)-0.5*'Monte Carlo'!$K$12^2)+'Monte Carlo'!$K$12*((RAND()+RAND()+RAND()+RAND()+RAND()+RAND()+RAND()+RAND()+RAND()+RAND()+RAND()+RAND())-6))-1)+K$15)</x:f>
        <x:v>1937366.66544877</x:v>
      </x:c>
      <x:c r="L27" s="97" t="n">
        <x:f>MAX(0,K27*(1+EXP((LN(1+'Monte Carlo'!$K$10)-0.5*'Monte Carlo'!$K$12^2)+'Monte Carlo'!$K$12*((RAND()+RAND()+RAND()+RAND()+RAND()+RAND()+RAND()+RAND()+RAND()+RAND()+RAND()+RAND())-6))-1)+L$15)</x:f>
        <x:v>1731537.5052786309</x:v>
      </x:c>
      <x:c r="M27" s="97" t="n">
        <x:f>MAX(0,L27*(1+EXP((LN(1+'Monte Carlo'!$K$10)-0.5*'Monte Carlo'!$K$12^2)+'Monte Carlo'!$K$12*((RAND()+RAND()+RAND()+RAND()+RAND()+RAND()+RAND()+RAND()+RAND()+RAND()+RAND()+RAND())-6))-1)+M$15)</x:f>
        <x:v>1618494.9201431978</x:v>
      </x:c>
      <x:c r="N27" s="97" t="n">
        <x:f>MAX(0,M27*(1+EXP((LN(1+'Monte Carlo'!$K$10)-0.5*'Monte Carlo'!$K$12^2)+'Monte Carlo'!$K$12*((RAND()+RAND()+RAND()+RAND()+RAND()+RAND()+RAND()+RAND()+RAND()+RAND()+RAND()+RAND())-6))-1)+N$15)</x:f>
        <x:v>1920452.5456050101</x:v>
      </x:c>
      <x:c r="O27" s="97" t="n">
        <x:f>MAX(0,N27*(1+EXP((LN(1+'Monte Carlo'!$K$10)-0.5*'Monte Carlo'!$K$12^2)+'Monte Carlo'!$K$12*((RAND()+RAND()+RAND()+RAND()+RAND()+RAND()+RAND()+RAND()+RAND()+RAND()+RAND()+RAND())-6))-1)+O$15)</x:f>
        <x:v>1840140.0500124</x:v>
      </x:c>
      <x:c r="P27" s="97" t="n">
        <x:f>MAX(0,O27*(1+EXP((LN(1+'Monte Carlo'!$K$10)-0.5*'Monte Carlo'!$K$12^2)+'Monte Carlo'!$K$12*((RAND()+RAND()+RAND()+RAND()+RAND()+RAND()+RAND()+RAND()+RAND()+RAND()+RAND()+RAND())-6))-1)+P$15)</x:f>
        <x:v>2805072.938924839</x:v>
      </x:c>
      <x:c r="Q27" s="97" t="n">
        <x:f>MAX(0,P27*(1+EXP((LN(1+'Monte Carlo'!$K$10)-0.5*'Monte Carlo'!$K$12^2)+'Monte Carlo'!$K$12*((RAND()+RAND()+RAND()+RAND()+RAND()+RAND()+RAND()+RAND()+RAND()+RAND()+RAND()+RAND())-6))-1)+Q$15)</x:f>
        <x:v>2654896.9486131878</x:v>
      </x:c>
      <x:c r="R27" s="97" t="n">
        <x:f>MAX(0,Q27*(1+EXP((LN(1+'Monte Carlo'!$K$10)-0.5*'Monte Carlo'!$K$12^2)+'Monte Carlo'!$K$12*((RAND()+RAND()+RAND()+RAND()+RAND()+RAND()+RAND()+RAND()+RAND()+RAND()+RAND()+RAND())-6))-1)+R$15)</x:f>
        <x:v>2937906.9473961657</x:v>
      </x:c>
      <x:c r="S27" s="97" t="n">
        <x:f>MAX(0,R27*(1+EXP((LN(1+'Monte Carlo'!$K$10)-0.5*'Monte Carlo'!$K$12^2)+'Monte Carlo'!$K$12*((RAND()+RAND()+RAND()+RAND()+RAND()+RAND()+RAND()+RAND()+RAND()+RAND()+RAND()+RAND())-6))-1)+S$15)</x:f>
        <x:v>3551937.5140247853</x:v>
      </x:c>
      <x:c r="T27" s="97" t="n">
        <x:f>MAX(0,S27*(1+EXP((LN(1+'Monte Carlo'!$K$10)-0.5*'Monte Carlo'!$K$12^2)+'Monte Carlo'!$K$12*((RAND()+RAND()+RAND()+RAND()+RAND()+RAND()+RAND()+RAND()+RAND()+RAND()+RAND()+RAND())-6))-1)+T$15)</x:f>
        <x:v>3631525.8678501383</x:v>
      </x:c>
      <x:c r="U27" s="97" t="n">
        <x:f>MAX(0,T27*(1+EXP((LN(1+'Monte Carlo'!$K$10)-0.5*'Monte Carlo'!$K$12^2)+'Monte Carlo'!$K$12*((RAND()+RAND()+RAND()+RAND()+RAND()+RAND()+RAND()+RAND()+RAND()+RAND()+RAND()+RAND())-6))-1)+U$15)</x:f>
        <x:v>4635382.746571303</x:v>
      </x:c>
      <x:c r="V27" s="97" t="n">
        <x:f>MAX(0,U27*(1+EXP((LN(1+'Monte Carlo'!$K$10)-0.5*'Monte Carlo'!$K$12^2)+'Monte Carlo'!$K$12*((RAND()+RAND()+RAND()+RAND()+RAND()+RAND()+RAND()+RAND()+RAND()+RAND()+RAND()+RAND())-6))-1)+V$15)</x:f>
        <x:v>4422991.731183712</x:v>
      </x:c>
      <x:c r="W27" s="97" t="n">
        <x:f>MAX(0,V27*(1+EXP((LN(1+'Monte Carlo'!$K$10)-0.5*'Monte Carlo'!$K$12^2)+'Monte Carlo'!$K$12*((RAND()+RAND()+RAND()+RAND()+RAND()+RAND()+RAND()+RAND()+RAND()+RAND()+RAND()+RAND())-6))-1)+W$15)</x:f>
        <x:v>3801801.6954666832</x:v>
      </x:c>
      <x:c r="X27" s="97" t="n">
        <x:f>MAX(0,W27*(1+EXP((LN(1+'Monte Carlo'!$K$10)-0.5*'Monte Carlo'!$K$12^2)+'Monte Carlo'!$K$12*((RAND()+RAND()+RAND()+RAND()+RAND()+RAND()+RAND()+RAND()+RAND()+RAND()+RAND()+RAND())-6))-1)+X$15)</x:f>
        <x:v>5280529.200673583</x:v>
      </x:c>
      <x:c r="Y27" s="97" t="n">
        <x:f>MAX(0,X27*(1+EXP((LN(1+'Monte Carlo'!$K$10)-0.5*'Monte Carlo'!$K$12^2)+'Monte Carlo'!$K$12*((RAND()+RAND()+RAND()+RAND()+RAND()+RAND()+RAND()+RAND()+RAND()+RAND()+RAND()+RAND())-6))-1)+Y$15)</x:f>
        <x:v>6782019.178853351</x:v>
      </x:c>
      <x:c r="Z27" s="97" t="n">
        <x:f>MAX(0,Y27*(1+EXP((LN(1+'Monte Carlo'!$K$10)-0.5*'Monte Carlo'!$K$12^2)+'Monte Carlo'!$K$12*((RAND()+RAND()+RAND()+RAND()+RAND()+RAND()+RAND()+RAND()+RAND()+RAND()+RAND()+RAND())-6))-1)+Z$15)</x:f>
        <x:v>5307872.161633249</x:v>
      </x:c>
      <x:c r="AA27" s="97" t="n">
        <x:f>MAX(0,Z27*(1+EXP((LN(1+'Monte Carlo'!$K$10)-0.5*'Monte Carlo'!$K$12^2)+'Monte Carlo'!$K$12*((RAND()+RAND()+RAND()+RAND()+RAND()+RAND()+RAND()+RAND()+RAND()+RAND()+RAND()+RAND())-6))-1)+AA$15)</x:f>
        <x:v>4567240.152649146</x:v>
      </x:c>
      <x:c r="AB27" s="97" t="n">
        <x:f>MAX(0,AA27*(1+EXP((LN(1+'Monte Carlo'!$K$10)-0.5*'Monte Carlo'!$K$12^2)+'Monte Carlo'!$K$12*((RAND()+RAND()+RAND()+RAND()+RAND()+RAND()+RAND()+RAND()+RAND()+RAND()+RAND()+RAND())-6))-1)+AB$15)</x:f>
        <x:v>4130326.4178761956</x:v>
      </x:c>
      <x:c r="AC27" s="97" t="n">
        <x:f>MAX(0,AB27*(1+EXP((LN(1+'Monte Carlo'!$K$10)-0.5*'Monte Carlo'!$K$12^2)+'Monte Carlo'!$K$12*((RAND()+RAND()+RAND()+RAND()+RAND()+RAND()+RAND()+RAND()+RAND()+RAND()+RAND()+RAND())-6))-1)+AC$15)</x:f>
        <x:v>4781994.545471203</x:v>
      </x:c>
      <x:c r="AD27" s="97" t="n">
        <x:f>MAX(0,AC27*(1+EXP((LN(1+'Monte Carlo'!$K$10)-0.5*'Monte Carlo'!$K$12^2)+'Monte Carlo'!$K$12*((RAND()+RAND()+RAND()+RAND()+RAND()+RAND()+RAND()+RAND()+RAND()+RAND()+RAND()+RAND())-6))-1)+AD$15)</x:f>
        <x:v>6031161.129713275</x:v>
      </x:c>
      <x:c r="AE27" s="97" t="n">
        <x:f>MAX(0,AD27*(1+EXP((LN(1+'Monte Carlo'!$K$10)-0.5*'Monte Carlo'!$K$12^2)+'Monte Carlo'!$K$12*((RAND()+RAND()+RAND()+RAND()+RAND()+RAND()+RAND()+RAND()+RAND()+RAND()+RAND()+RAND())-6))-1)+AE$15)</x:f>
        <x:v>6859565.966673597</x:v>
      </x:c>
      <x:c r="AF27" s="97" t="n">
        <x:f>MAX(0,AE27*(1+EXP((LN(1+'Monte Carlo'!$K$10)-0.5*'Monte Carlo'!$K$12^2)+'Monte Carlo'!$K$12*((RAND()+RAND()+RAND()+RAND()+RAND()+RAND()+RAND()+RAND()+RAND()+RAND()+RAND()+RAND())-6))-1)+AF$15)</x:f>
        <x:v>7366290.547291852</x:v>
      </x:c>
      <x:c r="AG27" s="97">
        <x:f t="shared" si="2"/>
        <x:v>1029031.25</x:v>
      </x:c>
    </x:row>
    <x:row r="28">
      <x:c r="A28" s="93">
        <x:v>7</x:v>
      </x:c>
      <x:c r="B28" s="97" t="n">
        <x:f>IF(AND(UPPER('Monte Carlo'!$K$4)="YES",'Monte Carlo'!$K$5&gt;0),'Monte Carlo'!$K$13,Liquidity_30Y!$C$14)</x:f>
        <x:v>1029031.25</x:v>
      </x:c>
      <x:c r="C28" s="97" t="n">
        <x:f>MAX(0,B28*(1+EXP((LN(1+'Monte Carlo'!$K$10)-0.5*'Monte Carlo'!$K$12^2)+'Monte Carlo'!$K$12*((RAND()+RAND()+RAND()+RAND()+RAND()+RAND()+RAND()+RAND()+RAND()+RAND()+RAND()+RAND())-6))-1)+C$15)</x:f>
        <x:v>967825.2619791923</x:v>
      </x:c>
      <x:c r="D28" s="97" t="n">
        <x:f>MAX(0,C28*(1+EXP((LN(1+'Monte Carlo'!$K$10)-0.5*'Monte Carlo'!$K$12^2)+'Monte Carlo'!$K$12*((RAND()+RAND()+RAND()+RAND()+RAND()+RAND()+RAND()+RAND()+RAND()+RAND()+RAND()+RAND())-6))-1)+D$15)</x:f>
        <x:v>1046890.8792792351</x:v>
      </x:c>
      <x:c r="E28" s="97" t="n">
        <x:f>MAX(0,D28*(1+EXP((LN(1+'Monte Carlo'!$K$10)-0.5*'Monte Carlo'!$K$12^2)+'Monte Carlo'!$K$12*((RAND()+RAND()+RAND()+RAND()+RAND()+RAND()+RAND()+RAND()+RAND()+RAND()+RAND()+RAND())-6))-1)+E$15)</x:f>
        <x:v>858136.3607910201</x:v>
      </x:c>
      <x:c r="F28" s="97" t="n">
        <x:f>MAX(0,E28*(1+EXP((LN(1+'Monte Carlo'!$K$10)-0.5*'Monte Carlo'!$K$12^2)+'Monte Carlo'!$K$12*((RAND()+RAND()+RAND()+RAND()+RAND()+RAND()+RAND()+RAND()+RAND()+RAND()+RAND()+RAND())-6))-1)+F$15)</x:f>
        <x:v>947411.846287232</x:v>
      </x:c>
      <x:c r="G28" s="97" t="n">
        <x:f>MAX(0,F28*(1+EXP((LN(1+'Monte Carlo'!$K$10)-0.5*'Monte Carlo'!$K$12^2)+'Monte Carlo'!$K$12*((RAND()+RAND()+RAND()+RAND()+RAND()+RAND()+RAND()+RAND()+RAND()+RAND()+RAND()+RAND())-6))-1)+G$15)</x:f>
        <x:v>1097811.4932760203</x:v>
      </x:c>
      <x:c r="H28" s="97" t="n">
        <x:f>MAX(0,G28*(1+EXP((LN(1+'Monte Carlo'!$K$10)-0.5*'Monte Carlo'!$K$12^2)+'Monte Carlo'!$K$12*((RAND()+RAND()+RAND()+RAND()+RAND()+RAND()+RAND()+RAND()+RAND()+RAND()+RAND()+RAND())-6))-1)+H$15)</x:f>
        <x:v>1412089.9543230904</x:v>
      </x:c>
      <x:c r="I28" s="97" t="n">
        <x:f>MAX(0,H28*(1+EXP((LN(1+'Monte Carlo'!$K$10)-0.5*'Monte Carlo'!$K$12^2)+'Monte Carlo'!$K$12*((RAND()+RAND()+RAND()+RAND()+RAND()+RAND()+RAND()+RAND()+RAND()+RAND()+RAND()+RAND())-6))-1)+I$15)</x:f>
        <x:v>1255958.9550005419</x:v>
      </x:c>
      <x:c r="J28" s="97" t="n">
        <x:f>MAX(0,I28*(1+EXP((LN(1+'Monte Carlo'!$K$10)-0.5*'Monte Carlo'!$K$12^2)+'Monte Carlo'!$K$12*((RAND()+RAND()+RAND()+RAND()+RAND()+RAND()+RAND()+RAND()+RAND()+RAND()+RAND()+RAND())-6))-1)+J$15)</x:f>
        <x:v>918121.4137327494</x:v>
      </x:c>
      <x:c r="K28" s="97" t="n">
        <x:f>MAX(0,J28*(1+EXP((LN(1+'Monte Carlo'!$K$10)-0.5*'Monte Carlo'!$K$12^2)+'Monte Carlo'!$K$12*((RAND()+RAND()+RAND()+RAND()+RAND()+RAND()+RAND()+RAND()+RAND()+RAND()+RAND()+RAND())-6))-1)+K$15)</x:f>
        <x:v>969170.9731174442</x:v>
      </x:c>
      <x:c r="L28" s="97" t="n">
        <x:f>MAX(0,K28*(1+EXP((LN(1+'Monte Carlo'!$K$10)-0.5*'Monte Carlo'!$K$12^2)+'Monte Carlo'!$K$12*((RAND()+RAND()+RAND()+RAND()+RAND()+RAND()+RAND()+RAND()+RAND()+RAND()+RAND()+RAND())-6))-1)+L$15)</x:f>
        <x:v>1132211.3244519476</x:v>
      </x:c>
      <x:c r="M28" s="97" t="n">
        <x:f>MAX(0,L28*(1+EXP((LN(1+'Monte Carlo'!$K$10)-0.5*'Monte Carlo'!$K$12^2)+'Monte Carlo'!$K$12*((RAND()+RAND()+RAND()+RAND()+RAND()+RAND()+RAND()+RAND()+RAND()+RAND()+RAND()+RAND())-6))-1)+M$15)</x:f>
        <x:v>1243454.6014272121</x:v>
      </x:c>
      <x:c r="N28" s="97" t="n">
        <x:f>MAX(0,M28*(1+EXP((LN(1+'Monte Carlo'!$K$10)-0.5*'Monte Carlo'!$K$12^2)+'Monte Carlo'!$K$12*((RAND()+RAND()+RAND()+RAND()+RAND()+RAND()+RAND()+RAND()+RAND()+RAND()+RAND()+RAND())-6))-1)+N$15)</x:f>
        <x:v>1868456.0035906767</x:v>
      </x:c>
      <x:c r="O28" s="97" t="n">
        <x:f>MAX(0,N28*(1+EXP((LN(1+'Monte Carlo'!$K$10)-0.5*'Monte Carlo'!$K$12^2)+'Monte Carlo'!$K$12*((RAND()+RAND()+RAND()+RAND()+RAND()+RAND()+RAND()+RAND()+RAND()+RAND()+RAND()+RAND())-6))-1)+O$15)</x:f>
        <x:v>1831396.7774712539</x:v>
      </x:c>
      <x:c r="P28" s="97" t="n">
        <x:f>MAX(0,O28*(1+EXP((LN(1+'Monte Carlo'!$K$10)-0.5*'Monte Carlo'!$K$12^2)+'Monte Carlo'!$K$12*((RAND()+RAND()+RAND()+RAND()+RAND()+RAND()+RAND()+RAND()+RAND()+RAND()+RAND()+RAND())-6))-1)+P$15)</x:f>
        <x:v>2128615.1876515737</x:v>
      </x:c>
      <x:c r="Q28" s="97" t="n">
        <x:f>MAX(0,P28*(1+EXP((LN(1+'Monte Carlo'!$K$10)-0.5*'Monte Carlo'!$K$12^2)+'Monte Carlo'!$K$12*((RAND()+RAND()+RAND()+RAND()+RAND()+RAND()+RAND()+RAND()+RAND()+RAND()+RAND()+RAND())-6))-1)+Q$15)</x:f>
        <x:v>1823387.8190473318</x:v>
      </x:c>
      <x:c r="R28" s="97" t="n">
        <x:f>MAX(0,Q28*(1+EXP((LN(1+'Monte Carlo'!$K$10)-0.5*'Monte Carlo'!$K$12^2)+'Monte Carlo'!$K$12*((RAND()+RAND()+RAND()+RAND()+RAND()+RAND()+RAND()+RAND()+RAND()+RAND()+RAND()+RAND())-6))-1)+R$15)</x:f>
        <x:v>1609747.1484767254</x:v>
      </x:c>
      <x:c r="S28" s="97" t="n">
        <x:f>MAX(0,R28*(1+EXP((LN(1+'Monte Carlo'!$K$10)-0.5*'Monte Carlo'!$K$12^2)+'Monte Carlo'!$K$12*((RAND()+RAND()+RAND()+RAND()+RAND()+RAND()+RAND()+RAND()+RAND()+RAND()+RAND()+RAND())-6))-1)+S$15)</x:f>
        <x:v>1560525.3419257386</x:v>
      </x:c>
      <x:c r="T28" s="97" t="n">
        <x:f>MAX(0,S28*(1+EXP((LN(1+'Monte Carlo'!$K$10)-0.5*'Monte Carlo'!$K$12^2)+'Monte Carlo'!$K$12*((RAND()+RAND()+RAND()+RAND()+RAND()+RAND()+RAND()+RAND()+RAND()+RAND()+RAND()+RAND())-6))-1)+T$15)</x:f>
        <x:v>1623159.7833457654</x:v>
      </x:c>
      <x:c r="U28" s="97" t="n">
        <x:f>MAX(0,T28*(1+EXP((LN(1+'Monte Carlo'!$K$10)-0.5*'Monte Carlo'!$K$12^2)+'Monte Carlo'!$K$12*((RAND()+RAND()+RAND()+RAND()+RAND()+RAND()+RAND()+RAND()+RAND()+RAND()+RAND()+RAND())-6))-1)+U$15)</x:f>
        <x:v>1691770.8323909887</x:v>
      </x:c>
      <x:c r="V28" s="97" t="n">
        <x:f>MAX(0,U28*(1+EXP((LN(1+'Monte Carlo'!$K$10)-0.5*'Monte Carlo'!$K$12^2)+'Monte Carlo'!$K$12*((RAND()+RAND()+RAND()+RAND()+RAND()+RAND()+RAND()+RAND()+RAND()+RAND()+RAND()+RAND())-6))-1)+V$15)</x:f>
        <x:v>1711927.0674583984</x:v>
      </x:c>
      <x:c r="W28" s="97" t="n">
        <x:f>MAX(0,V28*(1+EXP((LN(1+'Monte Carlo'!$K$10)-0.5*'Monte Carlo'!$K$12^2)+'Monte Carlo'!$K$12*((RAND()+RAND()+RAND()+RAND()+RAND()+RAND()+RAND()+RAND()+RAND()+RAND()+RAND()+RAND())-6))-1)+W$15)</x:f>
        <x:v>1617707.3852951284</x:v>
      </x:c>
      <x:c r="X28" s="97" t="n">
        <x:f>MAX(0,W28*(1+EXP((LN(1+'Monte Carlo'!$K$10)-0.5*'Monte Carlo'!$K$12^2)+'Monte Carlo'!$K$12*((RAND()+RAND()+RAND()+RAND()+RAND()+RAND()+RAND()+RAND()+RAND()+RAND()+RAND()+RAND())-6))-1)+X$15)</x:f>
        <x:v>1497360.5968884649</x:v>
      </x:c>
      <x:c r="Y28" s="97" t="n">
        <x:f>MAX(0,X28*(1+EXP((LN(1+'Monte Carlo'!$K$10)-0.5*'Monte Carlo'!$K$12^2)+'Monte Carlo'!$K$12*((RAND()+RAND()+RAND()+RAND()+RAND()+RAND()+RAND()+RAND()+RAND()+RAND()+RAND()+RAND())-6))-1)+Y$15)</x:f>
        <x:v>1788635.1503251444</x:v>
      </x:c>
      <x:c r="Z28" s="97" t="n">
        <x:f>MAX(0,Y28*(1+EXP((LN(1+'Monte Carlo'!$K$10)-0.5*'Monte Carlo'!$K$12^2)+'Monte Carlo'!$K$12*((RAND()+RAND()+RAND()+RAND()+RAND()+RAND()+RAND()+RAND()+RAND()+RAND()+RAND()+RAND())-6))-1)+Z$15)</x:f>
        <x:v>2286897.1077268864</x:v>
      </x:c>
      <x:c r="AA28" s="97" t="n">
        <x:f>MAX(0,Z28*(1+EXP((LN(1+'Monte Carlo'!$K$10)-0.5*'Monte Carlo'!$K$12^2)+'Monte Carlo'!$K$12*((RAND()+RAND()+RAND()+RAND()+RAND()+RAND()+RAND()+RAND()+RAND()+RAND()+RAND()+RAND())-6))-1)+AA$15)</x:f>
        <x:v>2554594.4916118546</x:v>
      </x:c>
      <x:c r="AB28" s="97" t="n">
        <x:f>MAX(0,AA28*(1+EXP((LN(1+'Monte Carlo'!$K$10)-0.5*'Monte Carlo'!$K$12^2)+'Monte Carlo'!$K$12*((RAND()+RAND()+RAND()+RAND()+RAND()+RAND()+RAND()+RAND()+RAND()+RAND()+RAND()+RAND())-6))-1)+AB$15)</x:f>
        <x:v>2557540.277752958</x:v>
      </x:c>
      <x:c r="AC28" s="97" t="n">
        <x:f>MAX(0,AB28*(1+EXP((LN(1+'Monte Carlo'!$K$10)-0.5*'Monte Carlo'!$K$12^2)+'Monte Carlo'!$K$12*((RAND()+RAND()+RAND()+RAND()+RAND()+RAND()+RAND()+RAND()+RAND()+RAND()+RAND()+RAND())-6))-1)+AC$15)</x:f>
        <x:v>2292735.250988848</x:v>
      </x:c>
      <x:c r="AD28" s="97" t="n">
        <x:f>MAX(0,AC28*(1+EXP((LN(1+'Monte Carlo'!$K$10)-0.5*'Monte Carlo'!$K$12^2)+'Monte Carlo'!$K$12*((RAND()+RAND()+RAND()+RAND()+RAND()+RAND()+RAND()+RAND()+RAND()+RAND()+RAND()+RAND())-6))-1)+AD$15)</x:f>
        <x:v>2356274.1323442017</x:v>
      </x:c>
      <x:c r="AE28" s="97" t="n">
        <x:f>MAX(0,AD28*(1+EXP((LN(1+'Monte Carlo'!$K$10)-0.5*'Monte Carlo'!$K$12^2)+'Monte Carlo'!$K$12*((RAND()+RAND()+RAND()+RAND()+RAND()+RAND()+RAND()+RAND()+RAND()+RAND()+RAND()+RAND())-6))-1)+AE$15)</x:f>
        <x:v>1999376.258257578</x:v>
      </x:c>
      <x:c r="AF28" s="97" t="n">
        <x:f>MAX(0,AE28*(1+EXP((LN(1+'Monte Carlo'!$K$10)-0.5*'Monte Carlo'!$K$12^2)+'Monte Carlo'!$K$12*((RAND()+RAND()+RAND()+RAND()+RAND()+RAND()+RAND()+RAND()+RAND()+RAND()+RAND()+RAND())-6))-1)+AF$15)</x:f>
        <x:v>2292866.2597958613</x:v>
      </x:c>
      <x:c r="AG28" s="97">
        <x:f t="shared" si="2"/>
        <x:v>977831.95768194157</x:v>
      </x:c>
    </x:row>
    <x:row r="29">
      <x:c r="A29" s="93">
        <x:v>8</x:v>
      </x:c>
      <x:c r="B29" s="97" t="n">
        <x:f>IF(AND(UPPER('Monte Carlo'!$K$4)="YES",'Monte Carlo'!$K$5&gt;0),'Monte Carlo'!$K$13,Liquidity_30Y!$C$14)</x:f>
        <x:v>1029031.25</x:v>
      </x:c>
      <x:c r="C29" s="97" t="n">
        <x:f>MAX(0,B29*(1+EXP((LN(1+'Monte Carlo'!$K$10)-0.5*'Monte Carlo'!$K$12^2)+'Monte Carlo'!$K$12*((RAND()+RAND()+RAND()+RAND()+RAND()+RAND()+RAND()+RAND()+RAND()+RAND()+RAND()+RAND())-6))-1)+C$15)</x:f>
        <x:v>1148992.2577847168</x:v>
      </x:c>
      <x:c r="D29" s="97" t="n">
        <x:f>MAX(0,C29*(1+EXP((LN(1+'Monte Carlo'!$K$10)-0.5*'Monte Carlo'!$K$12^2)+'Monte Carlo'!$K$12*((RAND()+RAND()+RAND()+RAND()+RAND()+RAND()+RAND()+RAND()+RAND()+RAND()+RAND()+RAND())-6))-1)+D$15)</x:f>
        <x:v>1219680.098645472</x:v>
      </x:c>
      <x:c r="E29" s="97" t="n">
        <x:f>MAX(0,D29*(1+EXP((LN(1+'Monte Carlo'!$K$10)-0.5*'Monte Carlo'!$K$12^2)+'Monte Carlo'!$K$12*((RAND()+RAND()+RAND()+RAND()+RAND()+RAND()+RAND()+RAND()+RAND()+RAND()+RAND()+RAND())-6))-1)+E$15)</x:f>
        <x:v>1325511.439564789</x:v>
      </x:c>
      <x:c r="F29" s="97" t="n">
        <x:f>MAX(0,E29*(1+EXP((LN(1+'Monte Carlo'!$K$10)-0.5*'Monte Carlo'!$K$12^2)+'Monte Carlo'!$K$12*((RAND()+RAND()+RAND()+RAND()+RAND()+RAND()+RAND()+RAND()+RAND()+RAND()+RAND()+RAND())-6))-1)+F$15)</x:f>
        <x:v>1944829.4134787233</x:v>
      </x:c>
      <x:c r="G29" s="97" t="n">
        <x:f>MAX(0,F29*(1+EXP((LN(1+'Monte Carlo'!$K$10)-0.5*'Monte Carlo'!$K$12^2)+'Monte Carlo'!$K$12*((RAND()+RAND()+RAND()+RAND()+RAND()+RAND()+RAND()+RAND()+RAND()+RAND()+RAND()+RAND())-6))-1)+G$15)</x:f>
        <x:v>1752217.9890835767</x:v>
      </x:c>
      <x:c r="H29" s="97" t="n">
        <x:f>MAX(0,G29*(1+EXP((LN(1+'Monte Carlo'!$K$10)-0.5*'Monte Carlo'!$K$12^2)+'Monte Carlo'!$K$12*((RAND()+RAND()+RAND()+RAND()+RAND()+RAND()+RAND()+RAND()+RAND()+RAND()+RAND()+RAND())-6))-1)+H$15)</x:f>
        <x:v>1547631.0433725151</x:v>
      </x:c>
      <x:c r="I29" s="97" t="n">
        <x:f>MAX(0,H29*(1+EXP((LN(1+'Monte Carlo'!$K$10)-0.5*'Monte Carlo'!$K$12^2)+'Monte Carlo'!$K$12*((RAND()+RAND()+RAND()+RAND()+RAND()+RAND()+RAND()+RAND()+RAND()+RAND()+RAND()+RAND())-6))-1)+I$15)</x:f>
        <x:v>1955972.3274333777</x:v>
      </x:c>
      <x:c r="J29" s="97" t="n">
        <x:f>MAX(0,I29*(1+EXP((LN(1+'Monte Carlo'!$K$10)-0.5*'Monte Carlo'!$K$12^2)+'Monte Carlo'!$K$12*((RAND()+RAND()+RAND()+RAND()+RAND()+RAND()+RAND()+RAND()+RAND()+RAND()+RAND()+RAND())-6))-1)+J$15)</x:f>
        <x:v>1773084.5033647767</x:v>
      </x:c>
      <x:c r="K29" s="97" t="n">
        <x:f>MAX(0,J29*(1+EXP((LN(1+'Monte Carlo'!$K$10)-0.5*'Monte Carlo'!$K$12^2)+'Monte Carlo'!$K$12*((RAND()+RAND()+RAND()+RAND()+RAND()+RAND()+RAND()+RAND()+RAND()+RAND()+RAND()+RAND())-6))-1)+K$15)</x:f>
        <x:v>1485965.2457426563</x:v>
      </x:c>
      <x:c r="L29" s="97" t="n">
        <x:f>MAX(0,K29*(1+EXP((LN(1+'Monte Carlo'!$K$10)-0.5*'Monte Carlo'!$K$12^2)+'Monte Carlo'!$K$12*((RAND()+RAND()+RAND()+RAND()+RAND()+RAND()+RAND()+RAND()+RAND()+RAND()+RAND()+RAND())-6))-1)+L$15)</x:f>
        <x:v>1271148.1581253412</x:v>
      </x:c>
      <x:c r="M29" s="97" t="n">
        <x:f>MAX(0,L29*(1+EXP((LN(1+'Monte Carlo'!$K$10)-0.5*'Monte Carlo'!$K$12^2)+'Monte Carlo'!$K$12*((RAND()+RAND()+RAND()+RAND()+RAND()+RAND()+RAND()+RAND()+RAND()+RAND()+RAND()+RAND())-6))-1)+M$15)</x:f>
        <x:v>1332187.1644288877</x:v>
      </x:c>
      <x:c r="N29" s="97" t="n">
        <x:f>MAX(0,M29*(1+EXP((LN(1+'Monte Carlo'!$K$10)-0.5*'Monte Carlo'!$K$12^2)+'Monte Carlo'!$K$12*((RAND()+RAND()+RAND()+RAND()+RAND()+RAND()+RAND()+RAND()+RAND()+RAND()+RAND()+RAND())-6))-1)+N$15)</x:f>
        <x:v>963313.7147724105</x:v>
      </x:c>
      <x:c r="O29" s="97" t="n">
        <x:f>MAX(0,N29*(1+EXP((LN(1+'Monte Carlo'!$K$10)-0.5*'Monte Carlo'!$K$12^2)+'Monte Carlo'!$K$12*((RAND()+RAND()+RAND()+RAND()+RAND()+RAND()+RAND()+RAND()+RAND()+RAND()+RAND()+RAND())-6))-1)+O$15)</x:f>
        <x:v>862797.877042448</x:v>
      </x:c>
      <x:c r="P29" s="97" t="n">
        <x:f>MAX(0,O29*(1+EXP((LN(1+'Monte Carlo'!$K$10)-0.5*'Monte Carlo'!$K$12^2)+'Monte Carlo'!$K$12*((RAND()+RAND()+RAND()+RAND()+RAND()+RAND()+RAND()+RAND()+RAND()+RAND()+RAND()+RAND())-6))-1)+P$15)</x:f>
        <x:v>807290.1652809595</x:v>
      </x:c>
      <x:c r="Q29" s="97" t="n">
        <x:f>MAX(0,P29*(1+EXP((LN(1+'Monte Carlo'!$K$10)-0.5*'Monte Carlo'!$K$12^2)+'Monte Carlo'!$K$12*((RAND()+RAND()+RAND()+RAND()+RAND()+RAND()+RAND()+RAND()+RAND()+RAND()+RAND()+RAND())-6))-1)+Q$15)</x:f>
        <x:v>656296.8163466116</x:v>
      </x:c>
      <x:c r="R29" s="97" t="n">
        <x:f>MAX(0,Q29*(1+EXP((LN(1+'Monte Carlo'!$K$10)-0.5*'Monte Carlo'!$K$12^2)+'Monte Carlo'!$K$12*((RAND()+RAND()+RAND()+RAND()+RAND()+RAND()+RAND()+RAND()+RAND()+RAND()+RAND()+RAND())-6))-1)+R$15)</x:f>
        <x:v>773645.5170131272</x:v>
      </x:c>
      <x:c r="S29" s="97" t="n">
        <x:f>MAX(0,R29*(1+EXP((LN(1+'Monte Carlo'!$K$10)-0.5*'Monte Carlo'!$K$12^2)+'Monte Carlo'!$K$12*((RAND()+RAND()+RAND()+RAND()+RAND()+RAND()+RAND()+RAND()+RAND()+RAND()+RAND()+RAND())-6))-1)+S$15)</x:f>
        <x:v>767421.2208303362</x:v>
      </x:c>
      <x:c r="T29" s="97" t="n">
        <x:f>MAX(0,S29*(1+EXP((LN(1+'Monte Carlo'!$K$10)-0.5*'Monte Carlo'!$K$12^2)+'Monte Carlo'!$K$12*((RAND()+RAND()+RAND()+RAND()+RAND()+RAND()+RAND()+RAND()+RAND()+RAND()+RAND()+RAND())-6))-1)+T$15)</x:f>
        <x:v>693335.0215380929</x:v>
      </x:c>
      <x:c r="U29" s="97" t="n">
        <x:f>MAX(0,T29*(1+EXP((LN(1+'Monte Carlo'!$K$10)-0.5*'Monte Carlo'!$K$12^2)+'Monte Carlo'!$K$12*((RAND()+RAND()+RAND()+RAND()+RAND()+RAND()+RAND()+RAND()+RAND()+RAND()+RAND()+RAND())-6))-1)+U$15)</x:f>
        <x:v>690844.7471954115</x:v>
      </x:c>
      <x:c r="V29" s="97" t="n">
        <x:f>MAX(0,U29*(1+EXP((LN(1+'Monte Carlo'!$K$10)-0.5*'Monte Carlo'!$K$12^2)+'Monte Carlo'!$K$12*((RAND()+RAND()+RAND()+RAND()+RAND()+RAND()+RAND()+RAND()+RAND()+RAND()+RAND()+RAND())-6))-1)+V$15)</x:f>
        <x:v>656969.1434932478</x:v>
      </x:c>
      <x:c r="W29" s="97" t="n">
        <x:f>MAX(0,V29*(1+EXP((LN(1+'Monte Carlo'!$K$10)-0.5*'Monte Carlo'!$K$12^2)+'Monte Carlo'!$K$12*((RAND()+RAND()+RAND()+RAND()+RAND()+RAND()+RAND()+RAND()+RAND()+RAND()+RAND()+RAND())-6))-1)+W$15)</x:f>
        <x:v>551786.7093386388</x:v>
      </x:c>
      <x:c r="X29" s="97" t="n">
        <x:f>MAX(0,W29*(1+EXP((LN(1+'Monte Carlo'!$K$10)-0.5*'Monte Carlo'!$K$12^2)+'Monte Carlo'!$K$12*((RAND()+RAND()+RAND()+RAND()+RAND()+RAND()+RAND()+RAND()+RAND()+RAND()+RAND()+RAND())-6))-1)+X$15)</x:f>
        <x:v>647910.9275934538</x:v>
      </x:c>
      <x:c r="Y29" s="97" t="n">
        <x:f>MAX(0,X29*(1+EXP((LN(1+'Monte Carlo'!$K$10)-0.5*'Monte Carlo'!$K$12^2)+'Monte Carlo'!$K$12*((RAND()+RAND()+RAND()+RAND()+RAND()+RAND()+RAND()+RAND()+RAND()+RAND()+RAND()+RAND())-6))-1)+Y$15)</x:f>
        <x:v>780447.7387823623</x:v>
      </x:c>
      <x:c r="Z29" s="97" t="n">
        <x:f>MAX(0,Y29*(1+EXP((LN(1+'Monte Carlo'!$K$10)-0.5*'Monte Carlo'!$K$12^2)+'Monte Carlo'!$K$12*((RAND()+RAND()+RAND()+RAND()+RAND()+RAND()+RAND()+RAND()+RAND()+RAND()+RAND()+RAND())-6))-1)+Z$15)</x:f>
        <x:v>759039.909974748</x:v>
      </x:c>
      <x:c r="AA29" s="97" t="n">
        <x:f>MAX(0,Z29*(1+EXP((LN(1+'Monte Carlo'!$K$10)-0.5*'Monte Carlo'!$K$12^2)+'Monte Carlo'!$K$12*((RAND()+RAND()+RAND()+RAND()+RAND()+RAND()+RAND()+RAND()+RAND()+RAND()+RAND()+RAND())-6))-1)+AA$15)</x:f>
        <x:v>793982.1379033378</x:v>
      </x:c>
      <x:c r="AB29" s="97" t="n">
        <x:f>MAX(0,AA29*(1+EXP((LN(1+'Monte Carlo'!$K$10)-0.5*'Monte Carlo'!$K$12^2)+'Monte Carlo'!$K$12*((RAND()+RAND()+RAND()+RAND()+RAND()+RAND()+RAND()+RAND()+RAND()+RAND()+RAND()+RAND())-6))-1)+AB$15)</x:f>
        <x:v>955555.1749750988</x:v>
      </x:c>
      <x:c r="AC29" s="97" t="n">
        <x:f>MAX(0,AB29*(1+EXP((LN(1+'Monte Carlo'!$K$10)-0.5*'Monte Carlo'!$K$12^2)+'Monte Carlo'!$K$12*((RAND()+RAND()+RAND()+RAND()+RAND()+RAND()+RAND()+RAND()+RAND()+RAND()+RAND()+RAND())-6))-1)+AC$15)</x:f>
        <x:v>979066.6203329877</x:v>
      </x:c>
      <x:c r="AD29" s="97" t="n">
        <x:f>MAX(0,AC29*(1+EXP((LN(1+'Monte Carlo'!$K$10)-0.5*'Monte Carlo'!$K$12^2)+'Monte Carlo'!$K$12*((RAND()+RAND()+RAND()+RAND()+RAND()+RAND()+RAND()+RAND()+RAND()+RAND()+RAND()+RAND())-6))-1)+AD$15)</x:f>
        <x:v>984081.316752659</x:v>
      </x:c>
      <x:c r="AE29" s="97" t="n">
        <x:f>MAX(0,AD29*(1+EXP((LN(1+'Monte Carlo'!$K$10)-0.5*'Monte Carlo'!$K$12^2)+'Monte Carlo'!$K$12*((RAND()+RAND()+RAND()+RAND()+RAND()+RAND()+RAND()+RAND()+RAND()+RAND()+RAND()+RAND())-6))-1)+AE$15)</x:f>
        <x:v>1075123.5470717214</x:v>
      </x:c>
      <x:c r="AF29" s="97" t="n">
        <x:f>MAX(0,AE29*(1+EXP((LN(1+'Monte Carlo'!$K$10)-0.5*'Monte Carlo'!$K$12^2)+'Monte Carlo'!$K$12*((RAND()+RAND()+RAND()+RAND()+RAND()+RAND()+RAND()+RAND()+RAND()+RAND()+RAND()+RAND())-6))-1)+AF$15)</x:f>
        <x:v>1460519.3613530244</x:v>
      </x:c>
      <x:c r="AG29" s="97">
        <x:f t="shared" si="2"/>
        <x:v>1029031.25</x:v>
      </x:c>
    </x:row>
    <x:row r="30">
      <x:c r="A30" s="93">
        <x:v>9</x:v>
      </x:c>
      <x:c r="B30" s="97" t="n">
        <x:f>IF(AND(UPPER('Monte Carlo'!$K$4)="YES",'Monte Carlo'!$K$5&gt;0),'Monte Carlo'!$K$13,Liquidity_30Y!$C$14)</x:f>
        <x:v>1029031.25</x:v>
      </x:c>
      <x:c r="C30" s="97" t="n">
        <x:f>MAX(0,B30*(1+EXP((LN(1+'Monte Carlo'!$K$10)-0.5*'Monte Carlo'!$K$12^2)+'Monte Carlo'!$K$12*((RAND()+RAND()+RAND()+RAND()+RAND()+RAND()+RAND()+RAND()+RAND()+RAND()+RAND()+RAND())-6))-1)+C$15)</x:f>
        <x:v>1327630.4229819668</x:v>
      </x:c>
      <x:c r="D30" s="97" t="n">
        <x:f>MAX(0,C30*(1+EXP((LN(1+'Monte Carlo'!$K$10)-0.5*'Monte Carlo'!$K$12^2)+'Monte Carlo'!$K$12*((RAND()+RAND()+RAND()+RAND()+RAND()+RAND()+RAND()+RAND()+RAND()+RAND()+RAND()+RAND())-6))-1)+D$15)</x:f>
        <x:v>1502466.6094155142</x:v>
      </x:c>
      <x:c r="E30" s="97" t="n">
        <x:f>MAX(0,D30*(1+EXP((LN(1+'Monte Carlo'!$K$10)-0.5*'Monte Carlo'!$K$12^2)+'Monte Carlo'!$K$12*((RAND()+RAND()+RAND()+RAND()+RAND()+RAND()+RAND()+RAND()+RAND()+RAND()+RAND()+RAND())-6))-1)+E$15)</x:f>
        <x:v>1234671.8805422124</x:v>
      </x:c>
      <x:c r="F30" s="97" t="n">
        <x:f>MAX(0,E30*(1+EXP((LN(1+'Monte Carlo'!$K$10)-0.5*'Monte Carlo'!$K$12^2)+'Monte Carlo'!$K$12*((RAND()+RAND()+RAND()+RAND()+RAND()+RAND()+RAND()+RAND()+RAND()+RAND()+RAND()+RAND())-6))-1)+F$15)</x:f>
        <x:v>1474047.87053422</x:v>
      </x:c>
      <x:c r="G30" s="97" t="n">
        <x:f>MAX(0,F30*(1+EXP((LN(1+'Monte Carlo'!$K$10)-0.5*'Monte Carlo'!$K$12^2)+'Monte Carlo'!$K$12*((RAND()+RAND()+RAND()+RAND()+RAND()+RAND()+RAND()+RAND()+RAND()+RAND()+RAND()+RAND())-6))-1)+G$15)</x:f>
        <x:v>1634014.1451661622</x:v>
      </x:c>
      <x:c r="H30" s="97" t="n">
        <x:f>MAX(0,G30*(1+EXP((LN(1+'Monte Carlo'!$K$10)-0.5*'Monte Carlo'!$K$12^2)+'Monte Carlo'!$K$12*((RAND()+RAND()+RAND()+RAND()+RAND()+RAND()+RAND()+RAND()+RAND()+RAND()+RAND()+RAND())-6))-1)+H$15)</x:f>
        <x:v>1619126.221896163</x:v>
      </x:c>
      <x:c r="I30" s="97" t="n">
        <x:f>MAX(0,H30*(1+EXP((LN(1+'Monte Carlo'!$K$10)-0.5*'Monte Carlo'!$K$12^2)+'Monte Carlo'!$K$12*((RAND()+RAND()+RAND()+RAND()+RAND()+RAND()+RAND()+RAND()+RAND()+RAND()+RAND()+RAND())-6))-1)+I$15)</x:f>
        <x:v>1302212.4454294008</x:v>
      </x:c>
      <x:c r="J30" s="97" t="n">
        <x:f>MAX(0,I30*(1+EXP((LN(1+'Monte Carlo'!$K$10)-0.5*'Monte Carlo'!$K$12^2)+'Monte Carlo'!$K$12*((RAND()+RAND()+RAND()+RAND()+RAND()+RAND()+RAND()+RAND()+RAND()+RAND()+RAND()+RAND())-6))-1)+J$15)</x:f>
        <x:v>1509051.8172275093</x:v>
      </x:c>
      <x:c r="K30" s="97" t="n">
        <x:f>MAX(0,J30*(1+EXP((LN(1+'Monte Carlo'!$K$10)-0.5*'Monte Carlo'!$K$12^2)+'Monte Carlo'!$K$12*((RAND()+RAND()+RAND()+RAND()+RAND()+RAND()+RAND()+RAND()+RAND()+RAND()+RAND()+RAND())-6))-1)+K$15)</x:f>
        <x:v>1544744.7702211645</x:v>
      </x:c>
      <x:c r="L30" s="97" t="n">
        <x:f>MAX(0,K30*(1+EXP((LN(1+'Monte Carlo'!$K$10)-0.5*'Monte Carlo'!$K$12^2)+'Monte Carlo'!$K$12*((RAND()+RAND()+RAND()+RAND()+RAND()+RAND()+RAND()+RAND()+RAND()+RAND()+RAND()+RAND())-6))-1)+L$15)</x:f>
        <x:v>1989051.7448637318</x:v>
      </x:c>
      <x:c r="M30" s="97" t="n">
        <x:f>MAX(0,L30*(1+EXP((LN(1+'Monte Carlo'!$K$10)-0.5*'Monte Carlo'!$K$12^2)+'Monte Carlo'!$K$12*((RAND()+RAND()+RAND()+RAND()+RAND()+RAND()+RAND()+RAND()+RAND()+RAND()+RAND()+RAND())-6))-1)+M$15)</x:f>
        <x:v>2204693.4826326007</x:v>
      </x:c>
      <x:c r="N30" s="97" t="n">
        <x:f>MAX(0,M30*(1+EXP((LN(1+'Monte Carlo'!$K$10)-0.5*'Monte Carlo'!$K$12^2)+'Monte Carlo'!$K$12*((RAND()+RAND()+RAND()+RAND()+RAND()+RAND()+RAND()+RAND()+RAND()+RAND()+RAND()+RAND())-6))-1)+N$15)</x:f>
        <x:v>2457568.941954481</x:v>
      </x:c>
      <x:c r="O30" s="97" t="n">
        <x:f>MAX(0,N30*(1+EXP((LN(1+'Monte Carlo'!$K$10)-0.5*'Monte Carlo'!$K$12^2)+'Monte Carlo'!$K$12*((RAND()+RAND()+RAND()+RAND()+RAND()+RAND()+RAND()+RAND()+RAND()+RAND()+RAND()+RAND())-6))-1)+O$15)</x:f>
        <x:v>3578787.462616748</x:v>
      </x:c>
      <x:c r="P30" s="97" t="n">
        <x:f>MAX(0,O30*(1+EXP((LN(1+'Monte Carlo'!$K$10)-0.5*'Monte Carlo'!$K$12^2)+'Monte Carlo'!$K$12*((RAND()+RAND()+RAND()+RAND()+RAND()+RAND()+RAND()+RAND()+RAND()+RAND()+RAND()+RAND())-6))-1)+P$15)</x:f>
        <x:v>4351603.229502284</x:v>
      </x:c>
      <x:c r="Q30" s="97" t="n">
        <x:f>MAX(0,P30*(1+EXP((LN(1+'Monte Carlo'!$K$10)-0.5*'Monte Carlo'!$K$12^2)+'Monte Carlo'!$K$12*((RAND()+RAND()+RAND()+RAND()+RAND()+RAND()+RAND()+RAND()+RAND()+RAND()+RAND()+RAND())-6))-1)+Q$15)</x:f>
        <x:v>3421772.2335848156</x:v>
      </x:c>
      <x:c r="R30" s="97" t="n">
        <x:f>MAX(0,Q30*(1+EXP((LN(1+'Monte Carlo'!$K$10)-0.5*'Monte Carlo'!$K$12^2)+'Monte Carlo'!$K$12*((RAND()+RAND()+RAND()+RAND()+RAND()+RAND()+RAND()+RAND()+RAND()+RAND()+RAND()+RAND())-6))-1)+R$15)</x:f>
        <x:v>4026235.8766075703</x:v>
      </x:c>
      <x:c r="S30" s="97" t="n">
        <x:f>MAX(0,R30*(1+EXP((LN(1+'Monte Carlo'!$K$10)-0.5*'Monte Carlo'!$K$12^2)+'Monte Carlo'!$K$12*((RAND()+RAND()+RAND()+RAND()+RAND()+RAND()+RAND()+RAND()+RAND()+RAND()+RAND()+RAND())-6))-1)+S$15)</x:f>
        <x:v>5409575.904667702</x:v>
      </x:c>
      <x:c r="T30" s="97" t="n">
        <x:f>MAX(0,S30*(1+EXP((LN(1+'Monte Carlo'!$K$10)-0.5*'Monte Carlo'!$K$12^2)+'Monte Carlo'!$K$12*((RAND()+RAND()+RAND()+RAND()+RAND()+RAND()+RAND()+RAND()+RAND()+RAND()+RAND()+RAND())-6))-1)+T$15)</x:f>
        <x:v>6203030.30272156</x:v>
      </x:c>
      <x:c r="U30" s="97" t="n">
        <x:f>MAX(0,T30*(1+EXP((LN(1+'Monte Carlo'!$K$10)-0.5*'Monte Carlo'!$K$12^2)+'Monte Carlo'!$K$12*((RAND()+RAND()+RAND()+RAND()+RAND()+RAND()+RAND()+RAND()+RAND()+RAND()+RAND()+RAND())-6))-1)+U$15)</x:f>
        <x:v>7309938.140334671</x:v>
      </x:c>
      <x:c r="V30" s="97" t="n">
        <x:f>MAX(0,U30*(1+EXP((LN(1+'Monte Carlo'!$K$10)-0.5*'Monte Carlo'!$K$12^2)+'Monte Carlo'!$K$12*((RAND()+RAND()+RAND()+RAND()+RAND()+RAND()+RAND()+RAND()+RAND()+RAND()+RAND()+RAND())-6))-1)+V$15)</x:f>
        <x:v>8038563.6342766415</x:v>
      </x:c>
      <x:c r="W30" s="97" t="n">
        <x:f>MAX(0,V30*(1+EXP((LN(1+'Monte Carlo'!$K$10)-0.5*'Monte Carlo'!$K$12^2)+'Monte Carlo'!$K$12*((RAND()+RAND()+RAND()+RAND()+RAND()+RAND()+RAND()+RAND()+RAND()+RAND()+RAND()+RAND())-6))-1)+W$15)</x:f>
        <x:v>9152944.189231185</x:v>
      </x:c>
      <x:c r="X30" s="97" t="n">
        <x:f>MAX(0,W30*(1+EXP((LN(1+'Monte Carlo'!$K$10)-0.5*'Monte Carlo'!$K$12^2)+'Monte Carlo'!$K$12*((RAND()+RAND()+RAND()+RAND()+RAND()+RAND()+RAND()+RAND()+RAND()+RAND()+RAND()+RAND())-6))-1)+X$15)</x:f>
        <x:v>10079883.82458728</x:v>
      </x:c>
      <x:c r="Y30" s="97" t="n">
        <x:f>MAX(0,X30*(1+EXP((LN(1+'Monte Carlo'!$K$10)-0.5*'Monte Carlo'!$K$12^2)+'Monte Carlo'!$K$12*((RAND()+RAND()+RAND()+RAND()+RAND()+RAND()+RAND()+RAND()+RAND()+RAND()+RAND()+RAND())-6))-1)+Y$15)</x:f>
        <x:v>12197900.350965532</x:v>
      </x:c>
      <x:c r="Z30" s="97" t="n">
        <x:f>MAX(0,Y30*(1+EXP((LN(1+'Monte Carlo'!$K$10)-0.5*'Monte Carlo'!$K$12^2)+'Monte Carlo'!$K$12*((RAND()+RAND()+RAND()+RAND()+RAND()+RAND()+RAND()+RAND()+RAND()+RAND()+RAND()+RAND())-6))-1)+Z$15)</x:f>
        <x:v>12587343.400960242</x:v>
      </x:c>
      <x:c r="AA30" s="97" t="n">
        <x:f>MAX(0,Z30*(1+EXP((LN(1+'Monte Carlo'!$K$10)-0.5*'Monte Carlo'!$K$12^2)+'Monte Carlo'!$K$12*((RAND()+RAND()+RAND()+RAND()+RAND()+RAND()+RAND()+RAND()+RAND()+RAND()+RAND()+RAND())-6))-1)+AA$15)</x:f>
        <x:v>17225556.008822348</x:v>
      </x:c>
      <x:c r="AB30" s="97" t="n">
        <x:f>MAX(0,AA30*(1+EXP((LN(1+'Monte Carlo'!$K$10)-0.5*'Monte Carlo'!$K$12^2)+'Monte Carlo'!$K$12*((RAND()+RAND()+RAND()+RAND()+RAND()+RAND()+RAND()+RAND()+RAND()+RAND()+RAND()+RAND())-6))-1)+AB$15)</x:f>
        <x:v>23631600.730613854</x:v>
      </x:c>
      <x:c r="AC30" s="97" t="n">
        <x:f>MAX(0,AB30*(1+EXP((LN(1+'Monte Carlo'!$K$10)-0.5*'Monte Carlo'!$K$12^2)+'Monte Carlo'!$K$12*((RAND()+RAND()+RAND()+RAND()+RAND()+RAND()+RAND()+RAND()+RAND()+RAND()+RAND()+RAND())-6))-1)+AC$15)</x:f>
        <x:v>26900711.963121597</x:v>
      </x:c>
      <x:c r="AD30" s="97" t="n">
        <x:f>MAX(0,AC30*(1+EXP((LN(1+'Monte Carlo'!$K$10)-0.5*'Monte Carlo'!$K$12^2)+'Monte Carlo'!$K$12*((RAND()+RAND()+RAND()+RAND()+RAND()+RAND()+RAND()+RAND()+RAND()+RAND()+RAND()+RAND())-6))-1)+AD$15)</x:f>
        <x:v>26523533.695610393</x:v>
      </x:c>
      <x:c r="AE30" s="97" t="n">
        <x:f>MAX(0,AD30*(1+EXP((LN(1+'Monte Carlo'!$K$10)-0.5*'Monte Carlo'!$K$12^2)+'Monte Carlo'!$K$12*((RAND()+RAND()+RAND()+RAND()+RAND()+RAND()+RAND()+RAND()+RAND()+RAND()+RAND()+RAND())-6))-1)+AE$15)</x:f>
        <x:v>28280149.551342107</x:v>
      </x:c>
      <x:c r="AF30" s="97" t="n">
        <x:f>MAX(0,AE30*(1+EXP((LN(1+'Monte Carlo'!$K$10)-0.5*'Monte Carlo'!$K$12^2)+'Monte Carlo'!$K$12*((RAND()+RAND()+RAND()+RAND()+RAND()+RAND()+RAND()+RAND()+RAND()+RAND()+RAND()+RAND())-6))-1)+AF$15)</x:f>
        <x:v>32301631.823464</x:v>
      </x:c>
      <x:c r="AG30" s="97">
        <x:f t="shared" si="2"/>
        <x:v>940023.79929674102</x:v>
      </x:c>
    </x:row>
    <x:row r="31">
      <x:c r="A31" s="93">
        <x:v>10</x:v>
      </x:c>
      <x:c r="B31" s="97" t="n">
        <x:f>IF(AND(UPPER('Monte Carlo'!$K$4)="YES",'Monte Carlo'!$K$5&gt;0),'Monte Carlo'!$K$13,Liquidity_30Y!$C$14)</x:f>
        <x:v>1029031.25</x:v>
      </x:c>
      <x:c r="C31" s="97" t="n">
        <x:f>MAX(0,B31*(1+EXP((LN(1+'Monte Carlo'!$K$10)-0.5*'Monte Carlo'!$K$12^2)+'Monte Carlo'!$K$12*((RAND()+RAND()+RAND()+RAND()+RAND()+RAND()+RAND()+RAND()+RAND()+RAND()+RAND()+RAND())-6))-1)+C$15)</x:f>
        <x:v>936608.2695742442</x:v>
      </x:c>
      <x:c r="D31" s="97" t="n">
        <x:f>MAX(0,C31*(1+EXP((LN(1+'Monte Carlo'!$K$10)-0.5*'Monte Carlo'!$K$12^2)+'Monte Carlo'!$K$12*((RAND()+RAND()+RAND()+RAND()+RAND()+RAND()+RAND()+RAND()+RAND()+RAND()+RAND()+RAND())-6))-1)+D$15)</x:f>
        <x:v>933643.1332541602</x:v>
      </x:c>
      <x:c r="E31" s="97" t="n">
        <x:f>MAX(0,D31*(1+EXP((LN(1+'Monte Carlo'!$K$10)-0.5*'Monte Carlo'!$K$12^2)+'Monte Carlo'!$K$12*((RAND()+RAND()+RAND()+RAND()+RAND()+RAND()+RAND()+RAND()+RAND()+RAND()+RAND()+RAND())-6))-1)+E$15)</x:f>
        <x:v>1202576.662856633</x:v>
      </x:c>
      <x:c r="F31" s="97" t="n">
        <x:f>MAX(0,E31*(1+EXP((LN(1+'Monte Carlo'!$K$10)-0.5*'Monte Carlo'!$K$12^2)+'Monte Carlo'!$K$12*((RAND()+RAND()+RAND()+RAND()+RAND()+RAND()+RAND()+RAND()+RAND()+RAND()+RAND()+RAND())-6))-1)+F$15)</x:f>
        <x:v>1075074.081960222</x:v>
      </x:c>
      <x:c r="G31" s="97" t="n">
        <x:f>MAX(0,F31*(1+EXP((LN(1+'Monte Carlo'!$K$10)-0.5*'Monte Carlo'!$K$12^2)+'Monte Carlo'!$K$12*((RAND()+RAND()+RAND()+RAND()+RAND()+RAND()+RAND()+RAND()+RAND()+RAND()+RAND()+RAND())-6))-1)+G$15)</x:f>
        <x:v>1244408.1894471762</x:v>
      </x:c>
      <x:c r="H31" s="97" t="n">
        <x:f>MAX(0,G31*(1+EXP((LN(1+'Monte Carlo'!$K$10)-0.5*'Monte Carlo'!$K$12^2)+'Monte Carlo'!$K$12*((RAND()+RAND()+RAND()+RAND()+RAND()+RAND()+RAND()+RAND()+RAND()+RAND()+RAND()+RAND())-6))-1)+H$15)</x:f>
        <x:v>1096994.6927500402</x:v>
      </x:c>
      <x:c r="I31" s="97" t="n">
        <x:f>MAX(0,H31*(1+EXP((LN(1+'Monte Carlo'!$K$10)-0.5*'Monte Carlo'!$K$12^2)+'Monte Carlo'!$K$12*((RAND()+RAND()+RAND()+RAND()+RAND()+RAND()+RAND()+RAND()+RAND()+RAND()+RAND()+RAND())-6))-1)+I$15)</x:f>
        <x:v>1416724.713848971</x:v>
      </x:c>
      <x:c r="J31" s="97" t="n">
        <x:f>MAX(0,I31*(1+EXP((LN(1+'Monte Carlo'!$K$10)-0.5*'Monte Carlo'!$K$12^2)+'Monte Carlo'!$K$12*((RAND()+RAND()+RAND()+RAND()+RAND()+RAND()+RAND()+RAND()+RAND()+RAND()+RAND()+RAND())-6))-1)+J$15)</x:f>
        <x:v>1650527.1996936877</x:v>
      </x:c>
      <x:c r="K31" s="97" t="n">
        <x:f>MAX(0,J31*(1+EXP((LN(1+'Monte Carlo'!$K$10)-0.5*'Monte Carlo'!$K$12^2)+'Monte Carlo'!$K$12*((RAND()+RAND()+RAND()+RAND()+RAND()+RAND()+RAND()+RAND()+RAND()+RAND()+RAND()+RAND())-6))-1)+K$15)</x:f>
        <x:v>1852471.1895784389</x:v>
      </x:c>
      <x:c r="L31" s="97" t="n">
        <x:f>MAX(0,K31*(1+EXP((LN(1+'Monte Carlo'!$K$10)-0.5*'Monte Carlo'!$K$12^2)+'Monte Carlo'!$K$12*((RAND()+RAND()+RAND()+RAND()+RAND()+RAND()+RAND()+RAND()+RAND()+RAND()+RAND()+RAND())-6))-1)+L$15)</x:f>
        <x:v>2003496.6456101611</x:v>
      </x:c>
      <x:c r="M31" s="97" t="n">
        <x:f>MAX(0,L31*(1+EXP((LN(1+'Monte Carlo'!$K$10)-0.5*'Monte Carlo'!$K$12^2)+'Monte Carlo'!$K$12*((RAND()+RAND()+RAND()+RAND()+RAND()+RAND()+RAND()+RAND()+RAND()+RAND()+RAND()+RAND())-6))-1)+M$15)</x:f>
        <x:v>1690899.9713216543</x:v>
      </x:c>
      <x:c r="N31" s="97" t="n">
        <x:f>MAX(0,M31*(1+EXP((LN(1+'Monte Carlo'!$K$10)-0.5*'Monte Carlo'!$K$12^2)+'Monte Carlo'!$K$12*((RAND()+RAND()+RAND()+RAND()+RAND()+RAND()+RAND()+RAND()+RAND()+RAND()+RAND()+RAND())-6))-1)+N$15)</x:f>
        <x:v>1859329.5532762543</x:v>
      </x:c>
      <x:c r="O31" s="97" t="n">
        <x:f>MAX(0,N31*(1+EXP((LN(1+'Monte Carlo'!$K$10)-0.5*'Monte Carlo'!$K$12^2)+'Monte Carlo'!$K$12*((RAND()+RAND()+RAND()+RAND()+RAND()+RAND()+RAND()+RAND()+RAND()+RAND()+RAND()+RAND())-6))-1)+O$15)</x:f>
        <x:v>1968487.2447992268</x:v>
      </x:c>
      <x:c r="P31" s="97" t="n">
        <x:f>MAX(0,O31*(1+EXP((LN(1+'Monte Carlo'!$K$10)-0.5*'Monte Carlo'!$K$12^2)+'Monte Carlo'!$K$12*((RAND()+RAND()+RAND()+RAND()+RAND()+RAND()+RAND()+RAND()+RAND()+RAND()+RAND()+RAND())-6))-1)+P$15)</x:f>
        <x:v>2202817.215480462</x:v>
      </x:c>
      <x:c r="Q31" s="97" t="n">
        <x:f>MAX(0,P31*(1+EXP((LN(1+'Monte Carlo'!$K$10)-0.5*'Monte Carlo'!$K$12^2)+'Monte Carlo'!$K$12*((RAND()+RAND()+RAND()+RAND()+RAND()+RAND()+RAND()+RAND()+RAND()+RAND()+RAND()+RAND())-6))-1)+Q$15)</x:f>
        <x:v>2443047.570844119</x:v>
      </x:c>
      <x:c r="R31" s="97" t="n">
        <x:f>MAX(0,Q31*(1+EXP((LN(1+'Monte Carlo'!$K$10)-0.5*'Monte Carlo'!$K$12^2)+'Monte Carlo'!$K$12*((RAND()+RAND()+RAND()+RAND()+RAND()+RAND()+RAND()+RAND()+RAND()+RAND()+RAND()+RAND())-6))-1)+R$15)</x:f>
        <x:v>2625190.1917741485</x:v>
      </x:c>
      <x:c r="S31" s="97" t="n">
        <x:f>MAX(0,R31*(1+EXP((LN(1+'Monte Carlo'!$K$10)-0.5*'Monte Carlo'!$K$12^2)+'Monte Carlo'!$K$12*((RAND()+RAND()+RAND()+RAND()+RAND()+RAND()+RAND()+RAND()+RAND()+RAND()+RAND()+RAND())-6))-1)+S$15)</x:f>
        <x:v>3024311.916863703</x:v>
      </x:c>
      <x:c r="T31" s="97" t="n">
        <x:f>MAX(0,S31*(1+EXP((LN(1+'Monte Carlo'!$K$10)-0.5*'Monte Carlo'!$K$12^2)+'Monte Carlo'!$K$12*((RAND()+RAND()+RAND()+RAND()+RAND()+RAND()+RAND()+RAND()+RAND()+RAND()+RAND()+RAND())-6))-1)+T$15)</x:f>
        <x:v>2734112.167245219</x:v>
      </x:c>
      <x:c r="U31" s="97" t="n">
        <x:f>MAX(0,T31*(1+EXP((LN(1+'Monte Carlo'!$K$10)-0.5*'Monte Carlo'!$K$12^2)+'Monte Carlo'!$K$12*((RAND()+RAND()+RAND()+RAND()+RAND()+RAND()+RAND()+RAND()+RAND()+RAND()+RAND()+RAND())-6))-1)+U$15)</x:f>
        <x:v>3067956.548219323</x:v>
      </x:c>
      <x:c r="V31" s="97" t="n">
        <x:f>MAX(0,U31*(1+EXP((LN(1+'Monte Carlo'!$K$10)-0.5*'Monte Carlo'!$K$12^2)+'Monte Carlo'!$K$12*((RAND()+RAND()+RAND()+RAND()+RAND()+RAND()+RAND()+RAND()+RAND()+RAND()+RAND()+RAND())-6))-1)+V$15)</x:f>
        <x:v>2928704.1437000395</x:v>
      </x:c>
      <x:c r="W31" s="97" t="n">
        <x:f>MAX(0,V31*(1+EXP((LN(1+'Monte Carlo'!$K$10)-0.5*'Monte Carlo'!$K$12^2)+'Monte Carlo'!$K$12*((RAND()+RAND()+RAND()+RAND()+RAND()+RAND()+RAND()+RAND()+RAND()+RAND()+RAND()+RAND())-6))-1)+W$15)</x:f>
        <x:v>2294370.4316675114</x:v>
      </x:c>
      <x:c r="X31" s="97" t="n">
        <x:f>MAX(0,W31*(1+EXP((LN(1+'Monte Carlo'!$K$10)-0.5*'Monte Carlo'!$K$12^2)+'Monte Carlo'!$K$12*((RAND()+RAND()+RAND()+RAND()+RAND()+RAND()+RAND()+RAND()+RAND()+RAND()+RAND()+RAND())-6))-1)+X$15)</x:f>
        <x:v>2637852.0990526685</x:v>
      </x:c>
      <x:c r="Y31" s="97" t="n">
        <x:f>MAX(0,X31*(1+EXP((LN(1+'Monte Carlo'!$K$10)-0.5*'Monte Carlo'!$K$12^2)+'Monte Carlo'!$K$12*((RAND()+RAND()+RAND()+RAND()+RAND()+RAND()+RAND()+RAND()+RAND()+RAND()+RAND()+RAND())-6))-1)+Y$15)</x:f>
        <x:v>3101743.698133799</x:v>
      </x:c>
      <x:c r="Z31" s="97" t="n">
        <x:f>MAX(0,Y31*(1+EXP((LN(1+'Monte Carlo'!$K$10)-0.5*'Monte Carlo'!$K$12^2)+'Monte Carlo'!$K$12*((RAND()+RAND()+RAND()+RAND()+RAND()+RAND()+RAND()+RAND()+RAND()+RAND()+RAND()+RAND())-6))-1)+Z$15)</x:f>
        <x:v>3654666.0993713327</x:v>
      </x:c>
      <x:c r="AA31" s="97" t="n">
        <x:f>MAX(0,Z31*(1+EXP((LN(1+'Monte Carlo'!$K$10)-0.5*'Monte Carlo'!$K$12^2)+'Monte Carlo'!$K$12*((RAND()+RAND()+RAND()+RAND()+RAND()+RAND()+RAND()+RAND()+RAND()+RAND()+RAND()+RAND())-6))-1)+AA$15)</x:f>
        <x:v>3405253.1019483344</x:v>
      </x:c>
      <x:c r="AB31" s="97" t="n">
        <x:f>MAX(0,AA31*(1+EXP((LN(1+'Monte Carlo'!$K$10)-0.5*'Monte Carlo'!$K$12^2)+'Monte Carlo'!$K$12*((RAND()+RAND()+RAND()+RAND()+RAND()+RAND()+RAND()+RAND()+RAND()+RAND()+RAND()+RAND())-6))-1)+AB$15)</x:f>
        <x:v>3466273.976588812</x:v>
      </x:c>
      <x:c r="AC31" s="97" t="n">
        <x:f>MAX(0,AB31*(1+EXP((LN(1+'Monte Carlo'!$K$10)-0.5*'Monte Carlo'!$K$12^2)+'Monte Carlo'!$K$12*((RAND()+RAND()+RAND()+RAND()+RAND()+RAND()+RAND()+RAND()+RAND()+RAND()+RAND()+RAND())-6))-1)+AC$15)</x:f>
        <x:v>3465934.7330213236</x:v>
      </x:c>
      <x:c r="AD31" s="97" t="n">
        <x:f>MAX(0,AC31*(1+EXP((LN(1+'Monte Carlo'!$K$10)-0.5*'Monte Carlo'!$K$12^2)+'Monte Carlo'!$K$12*((RAND()+RAND()+RAND()+RAND()+RAND()+RAND()+RAND()+RAND()+RAND()+RAND()+RAND()+RAND())-6))-1)+AD$15)</x:f>
        <x:v>3043810.985648673</x:v>
      </x:c>
      <x:c r="AE31" s="97" t="n">
        <x:f>MAX(0,AD31*(1+EXP((LN(1+'Monte Carlo'!$K$10)-0.5*'Monte Carlo'!$K$12^2)+'Monte Carlo'!$K$12*((RAND()+RAND()+RAND()+RAND()+RAND()+RAND()+RAND()+RAND()+RAND()+RAND()+RAND()+RAND())-6))-1)+AE$15)</x:f>
        <x:v>4028590.677239005</x:v>
      </x:c>
      <x:c r="AF31" s="97" t="n">
        <x:f>MAX(0,AE31*(1+EXP((LN(1+'Monte Carlo'!$K$10)-0.5*'Monte Carlo'!$K$12^2)+'Monte Carlo'!$K$12*((RAND()+RAND()+RAND()+RAND()+RAND()+RAND()+RAND()+RAND()+RAND()+RAND()+RAND()+RAND())-6))-1)+AF$15)</x:f>
        <x:v>4795016.998900703</x:v>
      </x:c>
      <x:c r="AG31" s="97">
        <x:f t="shared" si="2"/>
        <x:v>868873.22532871412</x:v>
      </x:c>
    </x:row>
    <x:row r="32">
      <x:c r="A32" s="93">
        <x:v>11</x:v>
      </x:c>
      <x:c r="B32" s="97" t="n">
        <x:f>IF(AND(UPPER('Monte Carlo'!$K$4)="YES",'Monte Carlo'!$K$5&gt;0),'Monte Carlo'!$K$13,Liquidity_30Y!$C$14)</x:f>
        <x:v>1029031.25</x:v>
      </x:c>
      <x:c r="C32" s="97" t="n">
        <x:f>MAX(0,B32*(1+EXP((LN(1+'Monte Carlo'!$K$10)-0.5*'Monte Carlo'!$K$12^2)+'Monte Carlo'!$K$12*((RAND()+RAND()+RAND()+RAND()+RAND()+RAND()+RAND()+RAND()+RAND()+RAND()+RAND()+RAND())-6))-1)+C$15)</x:f>
        <x:v>1153322.1979155196</x:v>
      </x:c>
      <x:c r="D32" s="97" t="n">
        <x:f>MAX(0,C32*(1+EXP((LN(1+'Monte Carlo'!$K$10)-0.5*'Monte Carlo'!$K$12^2)+'Monte Carlo'!$K$12*((RAND()+RAND()+RAND()+RAND()+RAND()+RAND()+RAND()+RAND()+RAND()+RAND()+RAND()+RAND())-6))-1)+D$15)</x:f>
        <x:v>1322779.0072541279</x:v>
      </x:c>
      <x:c r="E32" s="97" t="n">
        <x:f>MAX(0,D32*(1+EXP((LN(1+'Monte Carlo'!$K$10)-0.5*'Monte Carlo'!$K$12^2)+'Monte Carlo'!$K$12*((RAND()+RAND()+RAND()+RAND()+RAND()+RAND()+RAND()+RAND()+RAND()+RAND()+RAND()+RAND())-6))-1)+E$15)</x:f>
        <x:v>1665865.043428141</x:v>
      </x:c>
      <x:c r="F32" s="97" t="n">
        <x:f>MAX(0,E32*(1+EXP((LN(1+'Monte Carlo'!$K$10)-0.5*'Monte Carlo'!$K$12^2)+'Monte Carlo'!$K$12*((RAND()+RAND()+RAND()+RAND()+RAND()+RAND()+RAND()+RAND()+RAND()+RAND()+RAND()+RAND())-6))-1)+F$15)</x:f>
        <x:v>1922863.3957600393</x:v>
      </x:c>
      <x:c r="G32" s="97" t="n">
        <x:f>MAX(0,F32*(1+EXP((LN(1+'Monte Carlo'!$K$10)-0.5*'Monte Carlo'!$K$12^2)+'Monte Carlo'!$K$12*((RAND()+RAND()+RAND()+RAND()+RAND()+RAND()+RAND()+RAND()+RAND()+RAND()+RAND()+RAND())-6))-1)+G$15)</x:f>
        <x:v>2209883.8223475576</x:v>
      </x:c>
      <x:c r="H32" s="97" t="n">
        <x:f>MAX(0,G32*(1+EXP((LN(1+'Monte Carlo'!$K$10)-0.5*'Monte Carlo'!$K$12^2)+'Monte Carlo'!$K$12*((RAND()+RAND()+RAND()+RAND()+RAND()+RAND()+RAND()+RAND()+RAND()+RAND()+RAND()+RAND())-6))-1)+H$15)</x:f>
        <x:v>2723413.981220762</x:v>
      </x:c>
      <x:c r="I32" s="97" t="n">
        <x:f>MAX(0,H32*(1+EXP((LN(1+'Monte Carlo'!$K$10)-0.5*'Monte Carlo'!$K$12^2)+'Monte Carlo'!$K$12*((RAND()+RAND()+RAND()+RAND()+RAND()+RAND()+RAND()+RAND()+RAND()+RAND()+RAND()+RAND())-6))-1)+I$15)</x:f>
        <x:v>3466347.195727734</x:v>
      </x:c>
      <x:c r="J32" s="97" t="n">
        <x:f>MAX(0,I32*(1+EXP((LN(1+'Monte Carlo'!$K$10)-0.5*'Monte Carlo'!$K$12^2)+'Monte Carlo'!$K$12*((RAND()+RAND()+RAND()+RAND()+RAND()+RAND()+RAND()+RAND()+RAND()+RAND()+RAND()+RAND())-6))-1)+J$15)</x:f>
        <x:v>3490605.090220119</x:v>
      </x:c>
      <x:c r="K32" s="97" t="n">
        <x:f>MAX(0,J32*(1+EXP((LN(1+'Monte Carlo'!$K$10)-0.5*'Monte Carlo'!$K$12^2)+'Monte Carlo'!$K$12*((RAND()+RAND()+RAND()+RAND()+RAND()+RAND()+RAND()+RAND()+RAND()+RAND()+RAND()+RAND())-6))-1)+K$15)</x:f>
        <x:v>4286992.883840273</x:v>
      </x:c>
      <x:c r="L32" s="97" t="n">
        <x:f>MAX(0,K32*(1+EXP((LN(1+'Monte Carlo'!$K$10)-0.5*'Monte Carlo'!$K$12^2)+'Monte Carlo'!$K$12*((RAND()+RAND()+RAND()+RAND()+RAND()+RAND()+RAND()+RAND()+RAND()+RAND()+RAND()+RAND())-6))-1)+L$15)</x:f>
        <x:v>3647782.7118961476</x:v>
      </x:c>
      <x:c r="M32" s="97" t="n">
        <x:f>MAX(0,L32*(1+EXP((LN(1+'Monte Carlo'!$K$10)-0.5*'Monte Carlo'!$K$12^2)+'Monte Carlo'!$K$12*((RAND()+RAND()+RAND()+RAND()+RAND()+RAND()+RAND()+RAND()+RAND()+RAND()+RAND()+RAND())-6))-1)+M$15)</x:f>
        <x:v>4634498.419280774</x:v>
      </x:c>
      <x:c r="N32" s="97" t="n">
        <x:f>MAX(0,M32*(1+EXP((LN(1+'Monte Carlo'!$K$10)-0.5*'Monte Carlo'!$K$12^2)+'Monte Carlo'!$K$12*((RAND()+RAND()+RAND()+RAND()+RAND()+RAND()+RAND()+RAND()+RAND()+RAND()+RAND()+RAND())-6))-1)+N$15)</x:f>
        <x:v>4358410.8932278035</x:v>
      </x:c>
      <x:c r="O32" s="97" t="n">
        <x:f>MAX(0,N32*(1+EXP((LN(1+'Monte Carlo'!$K$10)-0.5*'Monte Carlo'!$K$12^2)+'Monte Carlo'!$K$12*((RAND()+RAND()+RAND()+RAND()+RAND()+RAND()+RAND()+RAND()+RAND()+RAND()+RAND()+RAND())-6))-1)+O$15)</x:f>
        <x:v>5504507.455206026</x:v>
      </x:c>
      <x:c r="P32" s="97" t="n">
        <x:f>MAX(0,O32*(1+EXP((LN(1+'Monte Carlo'!$K$10)-0.5*'Monte Carlo'!$K$12^2)+'Monte Carlo'!$K$12*((RAND()+RAND()+RAND()+RAND()+RAND()+RAND()+RAND()+RAND()+RAND()+RAND()+RAND()+RAND())-6))-1)+P$15)</x:f>
        <x:v>6928650.954403674</x:v>
      </x:c>
      <x:c r="Q32" s="97" t="n">
        <x:f>MAX(0,P32*(1+EXP((LN(1+'Monte Carlo'!$K$10)-0.5*'Monte Carlo'!$K$12^2)+'Monte Carlo'!$K$12*((RAND()+RAND()+RAND()+RAND()+RAND()+RAND()+RAND()+RAND()+RAND()+RAND()+RAND()+RAND())-6))-1)+Q$15)</x:f>
        <x:v>7724845.889532034</x:v>
      </x:c>
      <x:c r="R32" s="97" t="n">
        <x:f>MAX(0,Q32*(1+EXP((LN(1+'Monte Carlo'!$K$10)-0.5*'Monte Carlo'!$K$12^2)+'Monte Carlo'!$K$12*((RAND()+RAND()+RAND()+RAND()+RAND()+RAND()+RAND()+RAND()+RAND()+RAND()+RAND()+RAND())-6))-1)+R$15)</x:f>
        <x:v>9840247.195645781</x:v>
      </x:c>
      <x:c r="S32" s="97" t="n">
        <x:f>MAX(0,R32*(1+EXP((LN(1+'Monte Carlo'!$K$10)-0.5*'Monte Carlo'!$K$12^2)+'Monte Carlo'!$K$12*((RAND()+RAND()+RAND()+RAND()+RAND()+RAND()+RAND()+RAND()+RAND()+RAND()+RAND()+RAND())-6))-1)+S$15)</x:f>
        <x:v>11940962.551144855</x:v>
      </x:c>
      <x:c r="T32" s="97" t="n">
        <x:f>MAX(0,S32*(1+EXP((LN(1+'Monte Carlo'!$K$10)-0.5*'Monte Carlo'!$K$12^2)+'Monte Carlo'!$K$12*((RAND()+RAND()+RAND()+RAND()+RAND()+RAND()+RAND()+RAND()+RAND()+RAND()+RAND()+RAND())-6))-1)+T$15)</x:f>
        <x:v>15512319.04045193</x:v>
      </x:c>
      <x:c r="U32" s="97" t="n">
        <x:f>MAX(0,T32*(1+EXP((LN(1+'Monte Carlo'!$K$10)-0.5*'Monte Carlo'!$K$12^2)+'Monte Carlo'!$K$12*((RAND()+RAND()+RAND()+RAND()+RAND()+RAND()+RAND()+RAND()+RAND()+RAND()+RAND()+RAND())-6))-1)+U$15)</x:f>
        <x:v>14698656.253963776</x:v>
      </x:c>
      <x:c r="V32" s="97" t="n">
        <x:f>MAX(0,U32*(1+EXP((LN(1+'Monte Carlo'!$K$10)-0.5*'Monte Carlo'!$K$12^2)+'Monte Carlo'!$K$12*((RAND()+RAND()+RAND()+RAND()+RAND()+RAND()+RAND()+RAND()+RAND()+RAND()+RAND()+RAND())-6))-1)+V$15)</x:f>
        <x:v>16603243.271434836</x:v>
      </x:c>
      <x:c r="W32" s="97" t="n">
        <x:f>MAX(0,V32*(1+EXP((LN(1+'Monte Carlo'!$K$10)-0.5*'Monte Carlo'!$K$12^2)+'Monte Carlo'!$K$12*((RAND()+RAND()+RAND()+RAND()+RAND()+RAND()+RAND()+RAND()+RAND()+RAND()+RAND()+RAND())-6))-1)+W$15)</x:f>
        <x:v>16134009.621991599</x:v>
      </x:c>
      <x:c r="X32" s="97" t="n">
        <x:f>MAX(0,W32*(1+EXP((LN(1+'Monte Carlo'!$K$10)-0.5*'Monte Carlo'!$K$12^2)+'Monte Carlo'!$K$12*((RAND()+RAND()+RAND()+RAND()+RAND()+RAND()+RAND()+RAND()+RAND()+RAND()+RAND()+RAND())-6))-1)+X$15)</x:f>
        <x:v>18269268.56962327</x:v>
      </x:c>
      <x:c r="Y32" s="97" t="n">
        <x:f>MAX(0,X32*(1+EXP((LN(1+'Monte Carlo'!$K$10)-0.5*'Monte Carlo'!$K$12^2)+'Monte Carlo'!$K$12*((RAND()+RAND()+RAND()+RAND()+RAND()+RAND()+RAND()+RAND()+RAND()+RAND()+RAND()+RAND())-6))-1)+Y$15)</x:f>
        <x:v>17452653.83744491</x:v>
      </x:c>
      <x:c r="Z32" s="97" t="n">
        <x:f>MAX(0,Y32*(1+EXP((LN(1+'Monte Carlo'!$K$10)-0.5*'Monte Carlo'!$K$12^2)+'Monte Carlo'!$K$12*((RAND()+RAND()+RAND()+RAND()+RAND()+RAND()+RAND()+RAND()+RAND()+RAND()+RAND()+RAND())-6))-1)+Z$15)</x:f>
        <x:v>17843515.82700287</x:v>
      </x:c>
      <x:c r="AA32" s="97" t="n">
        <x:f>MAX(0,Z32*(1+EXP((LN(1+'Monte Carlo'!$K$10)-0.5*'Monte Carlo'!$K$12^2)+'Monte Carlo'!$K$12*((RAND()+RAND()+RAND()+RAND()+RAND()+RAND()+RAND()+RAND()+RAND()+RAND()+RAND()+RAND())-6))-1)+AA$15)</x:f>
        <x:v>17109793.31037674</x:v>
      </x:c>
      <x:c r="AB32" s="97" t="n">
        <x:f>MAX(0,AA32*(1+EXP((LN(1+'Monte Carlo'!$K$10)-0.5*'Monte Carlo'!$K$12^2)+'Monte Carlo'!$K$12*((RAND()+RAND()+RAND()+RAND()+RAND()+RAND()+RAND()+RAND()+RAND()+RAND()+RAND()+RAND())-6))-1)+AB$15)</x:f>
        <x:v>14493572.051282313</x:v>
      </x:c>
      <x:c r="AC32" s="97" t="n">
        <x:f>MAX(0,AB32*(1+EXP((LN(1+'Monte Carlo'!$K$10)-0.5*'Monte Carlo'!$K$12^2)+'Monte Carlo'!$K$12*((RAND()+RAND()+RAND()+RAND()+RAND()+RAND()+RAND()+RAND()+RAND()+RAND()+RAND()+RAND())-6))-1)+AC$15)</x:f>
        <x:v>13625569.372970644</x:v>
      </x:c>
      <x:c r="AD32" s="97" t="n">
        <x:f>MAX(0,AC32*(1+EXP((LN(1+'Monte Carlo'!$K$10)-0.5*'Monte Carlo'!$K$12^2)+'Monte Carlo'!$K$12*((RAND()+RAND()+RAND()+RAND()+RAND()+RAND()+RAND()+RAND()+RAND()+RAND()+RAND()+RAND())-6))-1)+AD$15)</x:f>
        <x:v>13931680.65878707</x:v>
      </x:c>
      <x:c r="AE32" s="97" t="n">
        <x:f>MAX(0,AD32*(1+EXP((LN(1+'Monte Carlo'!$K$10)-0.5*'Monte Carlo'!$K$12^2)+'Monte Carlo'!$K$12*((RAND()+RAND()+RAND()+RAND()+RAND()+RAND()+RAND()+RAND()+RAND()+RAND()+RAND()+RAND())-6))-1)+AE$15)</x:f>
        <x:v>15264542.290957998</x:v>
      </x:c>
      <x:c r="AF32" s="97" t="n">
        <x:f>MAX(0,AE32*(1+EXP((LN(1+'Monte Carlo'!$K$10)-0.5*'Monte Carlo'!$K$12^2)+'Monte Carlo'!$K$12*((RAND()+RAND()+RAND()+RAND()+RAND()+RAND()+RAND()+RAND()+RAND()+RAND()+RAND()+RAND())-6))-1)+AF$15)</x:f>
        <x:v>18441980.929005086</x:v>
      </x:c>
      <x:c r="AG32" s="97">
        <x:f t="shared" si="2"/>
        <x:v>1029031.25</x:v>
      </x:c>
    </x:row>
    <x:row r="33">
      <x:c r="A33" s="93">
        <x:v>12</x:v>
      </x:c>
      <x:c r="B33" s="97" t="n">
        <x:f>IF(AND(UPPER('Monte Carlo'!$K$4)="YES",'Monte Carlo'!$K$5&gt;0),'Monte Carlo'!$K$13,Liquidity_30Y!$C$14)</x:f>
        <x:v>1029031.25</x:v>
      </x:c>
      <x:c r="C33" s="97" t="n">
        <x:f>MAX(0,B33*(1+EXP((LN(1+'Monte Carlo'!$K$10)-0.5*'Monte Carlo'!$K$12^2)+'Monte Carlo'!$K$12*((RAND()+RAND()+RAND()+RAND()+RAND()+RAND()+RAND()+RAND()+RAND()+RAND()+RAND()+RAND())-6))-1)+C$15)</x:f>
        <x:v>1120536.876898759</x:v>
      </x:c>
      <x:c r="D33" s="97" t="n">
        <x:f>MAX(0,C33*(1+EXP((LN(1+'Monte Carlo'!$K$10)-0.5*'Monte Carlo'!$K$12^2)+'Monte Carlo'!$K$12*((RAND()+RAND()+RAND()+RAND()+RAND()+RAND()+RAND()+RAND()+RAND()+RAND()+RAND()+RAND())-6))-1)+D$15)</x:f>
        <x:v>948766.8772347532</x:v>
      </x:c>
      <x:c r="E33" s="97" t="n">
        <x:f>MAX(0,D33*(1+EXP((LN(1+'Monte Carlo'!$K$10)-0.5*'Monte Carlo'!$K$12^2)+'Monte Carlo'!$K$12*((RAND()+RAND()+RAND()+RAND()+RAND()+RAND()+RAND()+RAND()+RAND()+RAND()+RAND()+RAND())-6))-1)+E$15)</x:f>
        <x:v>780335.0587835397</x:v>
      </x:c>
      <x:c r="F33" s="97" t="n">
        <x:f>MAX(0,E33*(1+EXP((LN(1+'Monte Carlo'!$K$10)-0.5*'Monte Carlo'!$K$12^2)+'Monte Carlo'!$K$12*((RAND()+RAND()+RAND()+RAND()+RAND()+RAND()+RAND()+RAND()+RAND()+RAND()+RAND()+RAND())-6))-1)+F$15)</x:f>
        <x:v>712422.9673542556</x:v>
      </x:c>
      <x:c r="G33" s="97" t="n">
        <x:f>MAX(0,F33*(1+EXP((LN(1+'Monte Carlo'!$K$10)-0.5*'Monte Carlo'!$K$12^2)+'Monte Carlo'!$K$12*((RAND()+RAND()+RAND()+RAND()+RAND()+RAND()+RAND()+RAND()+RAND()+RAND()+RAND()+RAND())-6))-1)+G$15)</x:f>
        <x:v>833924.8162462277</x:v>
      </x:c>
      <x:c r="H33" s="97" t="n">
        <x:f>MAX(0,G33*(1+EXP((LN(1+'Monte Carlo'!$K$10)-0.5*'Monte Carlo'!$K$12^2)+'Monte Carlo'!$K$12*((RAND()+RAND()+RAND()+RAND()+RAND()+RAND()+RAND()+RAND()+RAND()+RAND()+RAND()+RAND())-6))-1)+H$15)</x:f>
        <x:v>750935.6198865583</x:v>
      </x:c>
      <x:c r="I33" s="97" t="n">
        <x:f>MAX(0,H33*(1+EXP((LN(1+'Monte Carlo'!$K$10)-0.5*'Monte Carlo'!$K$12^2)+'Monte Carlo'!$K$12*((RAND()+RAND()+RAND()+RAND()+RAND()+RAND()+RAND()+RAND()+RAND()+RAND()+RAND()+RAND())-6))-1)+I$15)</x:f>
        <x:v>745896.9485707198</x:v>
      </x:c>
      <x:c r="J33" s="97" t="n">
        <x:f>MAX(0,I33*(1+EXP((LN(1+'Monte Carlo'!$K$10)-0.5*'Monte Carlo'!$K$12^2)+'Monte Carlo'!$K$12*((RAND()+RAND()+RAND()+RAND()+RAND()+RAND()+RAND()+RAND()+RAND()+RAND()+RAND()+RAND())-6))-1)+J$15)</x:f>
        <x:v>935711.395725649</x:v>
      </x:c>
      <x:c r="K33" s="97" t="n">
        <x:f>MAX(0,J33*(1+EXP((LN(1+'Monte Carlo'!$K$10)-0.5*'Monte Carlo'!$K$12^2)+'Monte Carlo'!$K$12*((RAND()+RAND()+RAND()+RAND()+RAND()+RAND()+RAND()+RAND()+RAND()+RAND()+RAND()+RAND())-6))-1)+K$15)</x:f>
        <x:v>675818.2572159708</x:v>
      </x:c>
      <x:c r="L33" s="97" t="n">
        <x:f>MAX(0,K33*(1+EXP((LN(1+'Monte Carlo'!$K$10)-0.5*'Monte Carlo'!$K$12^2)+'Monte Carlo'!$K$12*((RAND()+RAND()+RAND()+RAND()+RAND()+RAND()+RAND()+RAND()+RAND()+RAND()+RAND()+RAND())-6))-1)+L$15)</x:f>
        <x:v>607439.3967229949</x:v>
      </x:c>
      <x:c r="M33" s="97" t="n">
        <x:f>MAX(0,L33*(1+EXP((LN(1+'Monte Carlo'!$K$10)-0.5*'Monte Carlo'!$K$12^2)+'Monte Carlo'!$K$12*((RAND()+RAND()+RAND()+RAND()+RAND()+RAND()+RAND()+RAND()+RAND()+RAND()+RAND()+RAND())-6))-1)+M$15)</x:f>
        <x:v>604982.3570392437</x:v>
      </x:c>
      <x:c r="N33" s="97" t="n">
        <x:f>MAX(0,M33*(1+EXP((LN(1+'Monte Carlo'!$K$10)-0.5*'Monte Carlo'!$K$12^2)+'Monte Carlo'!$K$12*((RAND()+RAND()+RAND()+RAND()+RAND()+RAND()+RAND()+RAND()+RAND()+RAND()+RAND()+RAND())-6))-1)+N$15)</x:f>
        <x:v>808028.2535921524</x:v>
      </x:c>
      <x:c r="O33" s="97" t="n">
        <x:f>MAX(0,N33*(1+EXP((LN(1+'Monte Carlo'!$K$10)-0.5*'Monte Carlo'!$K$12^2)+'Monte Carlo'!$K$12*((RAND()+RAND()+RAND()+RAND()+RAND()+RAND()+RAND()+RAND()+RAND()+RAND()+RAND()+RAND())-6))-1)+O$15)</x:f>
        <x:v>594488.90834342</x:v>
      </x:c>
      <x:c r="P33" s="97" t="n">
        <x:f>MAX(0,O33*(1+EXP((LN(1+'Monte Carlo'!$K$10)-0.5*'Monte Carlo'!$K$12^2)+'Monte Carlo'!$K$12*((RAND()+RAND()+RAND()+RAND()+RAND()+RAND()+RAND()+RAND()+RAND()+RAND()+RAND()+RAND())-6))-1)+P$15)</x:f>
        <x:v>532995.3593335185</x:v>
      </x:c>
      <x:c r="Q33" s="97" t="n">
        <x:f>MAX(0,P33*(1+EXP((LN(1+'Monte Carlo'!$K$10)-0.5*'Monte Carlo'!$K$12^2)+'Monte Carlo'!$K$12*((RAND()+RAND()+RAND()+RAND()+RAND()+RAND()+RAND()+RAND()+RAND()+RAND()+RAND()+RAND())-6))-1)+Q$15)</x:f>
        <x:v>611577.6860560216</x:v>
      </x:c>
      <x:c r="R33" s="97" t="n">
        <x:f>MAX(0,Q33*(1+EXP((LN(1+'Monte Carlo'!$K$10)-0.5*'Monte Carlo'!$K$12^2)+'Monte Carlo'!$K$12*((RAND()+RAND()+RAND()+RAND()+RAND()+RAND()+RAND()+RAND()+RAND()+RAND()+RAND()+RAND())-6))-1)+R$15)</x:f>
        <x:v>581285.857795751</x:v>
      </x:c>
      <x:c r="S33" s="97" t="n">
        <x:f>MAX(0,R33*(1+EXP((LN(1+'Monte Carlo'!$K$10)-0.5*'Monte Carlo'!$K$12^2)+'Monte Carlo'!$K$12*((RAND()+RAND()+RAND()+RAND()+RAND()+RAND()+RAND()+RAND()+RAND()+RAND()+RAND()+RAND())-6))-1)+S$15)</x:f>
        <x:v>694549.4223198849</x:v>
      </x:c>
      <x:c r="T33" s="97" t="n">
        <x:f>MAX(0,S33*(1+EXP((LN(1+'Monte Carlo'!$K$10)-0.5*'Monte Carlo'!$K$12^2)+'Monte Carlo'!$K$12*((RAND()+RAND()+RAND()+RAND()+RAND()+RAND()+RAND()+RAND()+RAND()+RAND()+RAND()+RAND())-6))-1)+T$15)</x:f>
        <x:v>590150.6848907586</x:v>
      </x:c>
      <x:c r="U33" s="97" t="n">
        <x:f>MAX(0,T33*(1+EXP((LN(1+'Monte Carlo'!$K$10)-0.5*'Monte Carlo'!$K$12^2)+'Monte Carlo'!$K$12*((RAND()+RAND()+RAND()+RAND()+RAND()+RAND()+RAND()+RAND()+RAND()+RAND()+RAND()+RAND())-6))-1)+U$15)</x:f>
        <x:v>551683.4181100846</x:v>
      </x:c>
      <x:c r="V33" s="97" t="n">
        <x:f>MAX(0,U33*(1+EXP((LN(1+'Monte Carlo'!$K$10)-0.5*'Monte Carlo'!$K$12^2)+'Monte Carlo'!$K$12*((RAND()+RAND()+RAND()+RAND()+RAND()+RAND()+RAND()+RAND()+RAND()+RAND()+RAND()+RAND())-6))-1)+V$15)</x:f>
        <x:v>550282.662617174</x:v>
      </x:c>
      <x:c r="W33" s="97" t="n">
        <x:f>MAX(0,V33*(1+EXP((LN(1+'Monte Carlo'!$K$10)-0.5*'Monte Carlo'!$K$12^2)+'Monte Carlo'!$K$12*((RAND()+RAND()+RAND()+RAND()+RAND()+RAND()+RAND()+RAND()+RAND()+RAND()+RAND()+RAND())-6))-1)+W$15)</x:f>
        <x:v>673492.1166188122</x:v>
      </x:c>
      <x:c r="X33" s="97" t="n">
        <x:f>MAX(0,W33*(1+EXP((LN(1+'Monte Carlo'!$K$10)-0.5*'Monte Carlo'!$K$12^2)+'Monte Carlo'!$K$12*((RAND()+RAND()+RAND()+RAND()+RAND()+RAND()+RAND()+RAND()+RAND()+RAND()+RAND()+RAND())-6))-1)+X$15)</x:f>
        <x:v>773004.6533096642</x:v>
      </x:c>
      <x:c r="Y33" s="97" t="n">
        <x:f>MAX(0,X33*(1+EXP((LN(1+'Monte Carlo'!$K$10)-0.5*'Monte Carlo'!$K$12^2)+'Monte Carlo'!$K$12*((RAND()+RAND()+RAND()+RAND()+RAND()+RAND()+RAND()+RAND()+RAND()+RAND()+RAND()+RAND())-6))-1)+Y$15)</x:f>
        <x:v>789380.9885410732</x:v>
      </x:c>
      <x:c r="Z33" s="97" t="n">
        <x:f>MAX(0,Y33*(1+EXP((LN(1+'Monte Carlo'!$K$10)-0.5*'Monte Carlo'!$K$12^2)+'Monte Carlo'!$K$12*((RAND()+RAND()+RAND()+RAND()+RAND()+RAND()+RAND()+RAND()+RAND()+RAND()+RAND()+RAND())-6))-1)+Z$15)</x:f>
        <x:v>937583.0570577502</x:v>
      </x:c>
      <x:c r="AA33" s="97" t="n">
        <x:f>MAX(0,Z33*(1+EXP((LN(1+'Monte Carlo'!$K$10)-0.5*'Monte Carlo'!$K$12^2)+'Monte Carlo'!$K$12*((RAND()+RAND()+RAND()+RAND()+RAND()+RAND()+RAND()+RAND()+RAND()+RAND()+RAND()+RAND())-6))-1)+AA$15)</x:f>
        <x:v>982330.7492278594</x:v>
      </x:c>
      <x:c r="AB33" s="97" t="n">
        <x:f>MAX(0,AA33*(1+EXP((LN(1+'Monte Carlo'!$K$10)-0.5*'Monte Carlo'!$K$12^2)+'Monte Carlo'!$K$12*((RAND()+RAND()+RAND()+RAND()+RAND()+RAND()+RAND()+RAND()+RAND()+RAND()+RAND()+RAND())-6))-1)+AB$15)</x:f>
        <x:v>1075371.9230822818</x:v>
      </x:c>
      <x:c r="AC33" s="97" t="n">
        <x:f>MAX(0,AB33*(1+EXP((LN(1+'Monte Carlo'!$K$10)-0.5*'Monte Carlo'!$K$12^2)+'Monte Carlo'!$K$12*((RAND()+RAND()+RAND()+RAND()+RAND()+RAND()+RAND()+RAND()+RAND()+RAND()+RAND()+RAND())-6))-1)+AC$15)</x:f>
        <x:v>1163751.3514599742</x:v>
      </x:c>
      <x:c r="AD33" s="97" t="n">
        <x:f>MAX(0,AC33*(1+EXP((LN(1+'Monte Carlo'!$K$10)-0.5*'Monte Carlo'!$K$12^2)+'Monte Carlo'!$K$12*((RAND()+RAND()+RAND()+RAND()+RAND()+RAND()+RAND()+RAND()+RAND()+RAND()+RAND()+RAND())-6))-1)+AD$15)</x:f>
        <x:v>1470949.3465499892</x:v>
      </x:c>
      <x:c r="AE33" s="97" t="n">
        <x:f>MAX(0,AD33*(1+EXP((LN(1+'Monte Carlo'!$K$10)-0.5*'Monte Carlo'!$K$12^2)+'Monte Carlo'!$K$12*((RAND()+RAND()+RAND()+RAND()+RAND()+RAND()+RAND()+RAND()+RAND()+RAND()+RAND()+RAND())-6))-1)+AE$15)</x:f>
        <x:v>1511217.807349993</x:v>
      </x:c>
      <x:c r="AF33" s="97" t="n">
        <x:f>MAX(0,AE33*(1+EXP((LN(1+'Monte Carlo'!$K$10)-0.5*'Monte Carlo'!$K$12^2)+'Monte Carlo'!$K$12*((RAND()+RAND()+RAND()+RAND()+RAND()+RAND()+RAND()+RAND()+RAND()+RAND()+RAND()+RAND())-6))-1)+AF$15)</x:f>
        <x:v>1542940.4752267238</x:v>
      </x:c>
      <x:c r="AG33" s="97">
        <x:f t="shared" si="2"/>
        <x:v>1029031.25</x:v>
      </x:c>
    </x:row>
    <x:row r="34">
      <x:c r="A34" s="93">
        <x:v>13</x:v>
      </x:c>
      <x:c r="B34" s="97" t="n">
        <x:f>IF(AND(UPPER('Monte Carlo'!$K$4)="YES",'Monte Carlo'!$K$5&gt;0),'Monte Carlo'!$K$13,Liquidity_30Y!$C$14)</x:f>
        <x:v>1029031.25</x:v>
      </x:c>
      <x:c r="C34" s="97" t="n">
        <x:f>MAX(0,B34*(1+EXP((LN(1+'Monte Carlo'!$K$10)-0.5*'Monte Carlo'!$K$12^2)+'Monte Carlo'!$K$12*((RAND()+RAND()+RAND()+RAND()+RAND()+RAND()+RAND()+RAND()+RAND()+RAND()+RAND()+RAND())-6))-1)+C$15)</x:f>
        <x:v>1019793.3527705248</x:v>
      </x:c>
      <x:c r="D34" s="97" t="n">
        <x:f>MAX(0,C34*(1+EXP((LN(1+'Monte Carlo'!$K$10)-0.5*'Monte Carlo'!$K$12^2)+'Monte Carlo'!$K$12*((RAND()+RAND()+RAND()+RAND()+RAND()+RAND()+RAND()+RAND()+RAND()+RAND()+RAND()+RAND())-6))-1)+D$15)</x:f>
        <x:v>1065695.004306726</x:v>
      </x:c>
      <x:c r="E34" s="97" t="n">
        <x:f>MAX(0,D34*(1+EXP((LN(1+'Monte Carlo'!$K$10)-0.5*'Monte Carlo'!$K$12^2)+'Monte Carlo'!$K$12*((RAND()+RAND()+RAND()+RAND()+RAND()+RAND()+RAND()+RAND()+RAND()+RAND()+RAND()+RAND())-6))-1)+E$15)</x:f>
        <x:v>1095667.4195346618</x:v>
      </x:c>
      <x:c r="F34" s="97" t="n">
        <x:f>MAX(0,E34*(1+EXP((LN(1+'Monte Carlo'!$K$10)-0.5*'Monte Carlo'!$K$12^2)+'Monte Carlo'!$K$12*((RAND()+RAND()+RAND()+RAND()+RAND()+RAND()+RAND()+RAND()+RAND()+RAND()+RAND()+RAND())-6))-1)+F$15)</x:f>
        <x:v>921827.1750990826</x:v>
      </x:c>
      <x:c r="G34" s="97" t="n">
        <x:f>MAX(0,F34*(1+EXP((LN(1+'Monte Carlo'!$K$10)-0.5*'Monte Carlo'!$K$12^2)+'Monte Carlo'!$K$12*((RAND()+RAND()+RAND()+RAND()+RAND()+RAND()+RAND()+RAND()+RAND()+RAND()+RAND()+RAND())-6))-1)+G$15)</x:f>
        <x:v>887036.0534528374</x:v>
      </x:c>
      <x:c r="H34" s="97" t="n">
        <x:f>MAX(0,G34*(1+EXP((LN(1+'Monte Carlo'!$K$10)-0.5*'Monte Carlo'!$K$12^2)+'Monte Carlo'!$K$12*((RAND()+RAND()+RAND()+RAND()+RAND()+RAND()+RAND()+RAND()+RAND()+RAND()+RAND()+RAND())-6))-1)+H$15)</x:f>
        <x:v>1063125.745359894</x:v>
      </x:c>
      <x:c r="I34" s="97" t="n">
        <x:f>MAX(0,H34*(1+EXP((LN(1+'Monte Carlo'!$K$10)-0.5*'Monte Carlo'!$K$12^2)+'Monte Carlo'!$K$12*((RAND()+RAND()+RAND()+RAND()+RAND()+RAND()+RAND()+RAND()+RAND()+RAND()+RAND()+RAND())-6))-1)+I$15)</x:f>
        <x:v>1027518.5029966207</x:v>
      </x:c>
      <x:c r="J34" s="97" t="n">
        <x:f>MAX(0,I34*(1+EXP((LN(1+'Monte Carlo'!$K$10)-0.5*'Monte Carlo'!$K$12^2)+'Monte Carlo'!$K$12*((RAND()+RAND()+RAND()+RAND()+RAND()+RAND()+RAND()+RAND()+RAND()+RAND()+RAND()+RAND())-6))-1)+J$15)</x:f>
        <x:v>1032035.4201898533</x:v>
      </x:c>
      <x:c r="K34" s="97" t="n">
        <x:f>MAX(0,J34*(1+EXP((LN(1+'Monte Carlo'!$K$10)-0.5*'Monte Carlo'!$K$12^2)+'Monte Carlo'!$K$12*((RAND()+RAND()+RAND()+RAND()+RAND()+RAND()+RAND()+RAND()+RAND()+RAND()+RAND()+RAND())-6))-1)+K$15)</x:f>
        <x:v>1052286.9820168475</x:v>
      </x:c>
      <x:c r="L34" s="97" t="n">
        <x:f>MAX(0,K34*(1+EXP((LN(1+'Monte Carlo'!$K$10)-0.5*'Monte Carlo'!$K$12^2)+'Monte Carlo'!$K$12*((RAND()+RAND()+RAND()+RAND()+RAND()+RAND()+RAND()+RAND()+RAND()+RAND()+RAND()+RAND())-6))-1)+L$15)</x:f>
        <x:v>1249273.3402301602</x:v>
      </x:c>
      <x:c r="M34" s="97" t="n">
        <x:f>MAX(0,L34*(1+EXP((LN(1+'Monte Carlo'!$K$10)-0.5*'Monte Carlo'!$K$12^2)+'Monte Carlo'!$K$12*((RAND()+RAND()+RAND()+RAND()+RAND()+RAND()+RAND()+RAND()+RAND()+RAND()+RAND()+RAND())-6))-1)+M$15)</x:f>
        <x:v>1161926.6931945498</x:v>
      </x:c>
      <x:c r="N34" s="97" t="n">
        <x:f>MAX(0,M34*(1+EXP((LN(1+'Monte Carlo'!$K$10)-0.5*'Monte Carlo'!$K$12^2)+'Monte Carlo'!$K$12*((RAND()+RAND()+RAND()+RAND()+RAND()+RAND()+RAND()+RAND()+RAND()+RAND()+RAND()+RAND())-6))-1)+N$15)</x:f>
        <x:v>1087544.419569038</x:v>
      </x:c>
      <x:c r="O34" s="97" t="n">
        <x:f>MAX(0,N34*(1+EXP((LN(1+'Monte Carlo'!$K$10)-0.5*'Monte Carlo'!$K$12^2)+'Monte Carlo'!$K$12*((RAND()+RAND()+RAND()+RAND()+RAND()+RAND()+RAND()+RAND()+RAND()+RAND()+RAND()+RAND())-6))-1)+O$15)</x:f>
        <x:v>1025721.4634480448</x:v>
      </x:c>
      <x:c r="P34" s="97" t="n">
        <x:f>MAX(0,O34*(1+EXP((LN(1+'Monte Carlo'!$K$10)-0.5*'Monte Carlo'!$K$12^2)+'Monte Carlo'!$K$12*((RAND()+RAND()+RAND()+RAND()+RAND()+RAND()+RAND()+RAND()+RAND()+RAND()+RAND()+RAND())-6))-1)+P$15)</x:f>
        <x:v>1020864.8234050054</x:v>
      </x:c>
      <x:c r="Q34" s="97" t="n">
        <x:f>MAX(0,P34*(1+EXP((LN(1+'Monte Carlo'!$K$10)-0.5*'Monte Carlo'!$K$12^2)+'Monte Carlo'!$K$12*((RAND()+RAND()+RAND()+RAND()+RAND()+RAND()+RAND()+RAND()+RAND()+RAND()+RAND()+RAND())-6))-1)+Q$15)</x:f>
        <x:v>1104945.9409999475</x:v>
      </x:c>
      <x:c r="R34" s="97" t="n">
        <x:f>MAX(0,Q34*(1+EXP((LN(1+'Monte Carlo'!$K$10)-0.5*'Monte Carlo'!$K$12^2)+'Monte Carlo'!$K$12*((RAND()+RAND()+RAND()+RAND()+RAND()+RAND()+RAND()+RAND()+RAND()+RAND()+RAND()+RAND())-6))-1)+R$15)</x:f>
        <x:v>1376291.898114587</x:v>
      </x:c>
      <x:c r="S34" s="97" t="n">
        <x:f>MAX(0,R34*(1+EXP((LN(1+'Monte Carlo'!$K$10)-0.5*'Monte Carlo'!$K$12^2)+'Monte Carlo'!$K$12*((RAND()+RAND()+RAND()+RAND()+RAND()+RAND()+RAND()+RAND()+RAND()+RAND()+RAND()+RAND())-6))-1)+S$15)</x:f>
        <x:v>1371287.696667368</x:v>
      </x:c>
      <x:c r="T34" s="97" t="n">
        <x:f>MAX(0,S34*(1+EXP((LN(1+'Monte Carlo'!$K$10)-0.5*'Monte Carlo'!$K$12^2)+'Monte Carlo'!$K$12*((RAND()+RAND()+RAND()+RAND()+RAND()+RAND()+RAND()+RAND()+RAND()+RAND()+RAND()+RAND())-6))-1)+T$15)</x:f>
        <x:v>2036164.55319362</x:v>
      </x:c>
      <x:c r="U34" s="97" t="n">
        <x:f>MAX(0,T34*(1+EXP((LN(1+'Monte Carlo'!$K$10)-0.5*'Monte Carlo'!$K$12^2)+'Monte Carlo'!$K$12*((RAND()+RAND()+RAND()+RAND()+RAND()+RAND()+RAND()+RAND()+RAND()+RAND()+RAND()+RAND())-6))-1)+U$15)</x:f>
        <x:v>2001447.126071094</x:v>
      </x:c>
      <x:c r="V34" s="97" t="n">
        <x:f>MAX(0,U34*(1+EXP((LN(1+'Monte Carlo'!$K$10)-0.5*'Monte Carlo'!$K$12^2)+'Monte Carlo'!$K$12*((RAND()+RAND()+RAND()+RAND()+RAND()+RAND()+RAND()+RAND()+RAND()+RAND()+RAND()+RAND())-6))-1)+V$15)</x:f>
        <x:v>2732768.564826037</x:v>
      </x:c>
      <x:c r="W34" s="97" t="n">
        <x:f>MAX(0,V34*(1+EXP((LN(1+'Monte Carlo'!$K$10)-0.5*'Monte Carlo'!$K$12^2)+'Monte Carlo'!$K$12*((RAND()+RAND()+RAND()+RAND()+RAND()+RAND()+RAND()+RAND()+RAND()+RAND()+RAND()+RAND())-6))-1)+W$15)</x:f>
        <x:v>3056561.81232752</x:v>
      </x:c>
      <x:c r="X34" s="97" t="n">
        <x:f>MAX(0,W34*(1+EXP((LN(1+'Monte Carlo'!$K$10)-0.5*'Monte Carlo'!$K$12^2)+'Monte Carlo'!$K$12*((RAND()+RAND()+RAND()+RAND()+RAND()+RAND()+RAND()+RAND()+RAND()+RAND()+RAND()+RAND())-6))-1)+X$15)</x:f>
        <x:v>2480608.787196528</x:v>
      </x:c>
      <x:c r="Y34" s="97" t="n">
        <x:f>MAX(0,X34*(1+EXP((LN(1+'Monte Carlo'!$K$10)-0.5*'Monte Carlo'!$K$12^2)+'Monte Carlo'!$K$12*((RAND()+RAND()+RAND()+RAND()+RAND()+RAND()+RAND()+RAND()+RAND()+RAND()+RAND()+RAND())-6))-1)+Y$15)</x:f>
        <x:v>2905251.9933410385</x:v>
      </x:c>
      <x:c r="Z34" s="97" t="n">
        <x:f>MAX(0,Y34*(1+EXP((LN(1+'Monte Carlo'!$K$10)-0.5*'Monte Carlo'!$K$12^2)+'Monte Carlo'!$K$12*((RAND()+RAND()+RAND()+RAND()+RAND()+RAND()+RAND()+RAND()+RAND()+RAND()+RAND()+RAND())-6))-1)+Z$15)</x:f>
        <x:v>2560946.4234472387</x:v>
      </x:c>
      <x:c r="AA34" s="97" t="n">
        <x:f>MAX(0,Z34*(1+EXP((LN(1+'Monte Carlo'!$K$10)-0.5*'Monte Carlo'!$K$12^2)+'Monte Carlo'!$K$12*((RAND()+RAND()+RAND()+RAND()+RAND()+RAND()+RAND()+RAND()+RAND()+RAND()+RAND()+RAND())-6))-1)+AA$15)</x:f>
        <x:v>3064457.5840904247</x:v>
      </x:c>
      <x:c r="AB34" s="97" t="n">
        <x:f>MAX(0,AA34*(1+EXP((LN(1+'Monte Carlo'!$K$10)-0.5*'Monte Carlo'!$K$12^2)+'Monte Carlo'!$K$12*((RAND()+RAND()+RAND()+RAND()+RAND()+RAND()+RAND()+RAND()+RAND()+RAND()+RAND()+RAND())-6))-1)+AB$15)</x:f>
        <x:v>3416977.750172956</x:v>
      </x:c>
      <x:c r="AC34" s="97" t="n">
        <x:f>MAX(0,AB34*(1+EXP((LN(1+'Monte Carlo'!$K$10)-0.5*'Monte Carlo'!$K$12^2)+'Monte Carlo'!$K$12*((RAND()+RAND()+RAND()+RAND()+RAND()+RAND()+RAND()+RAND()+RAND()+RAND()+RAND()+RAND())-6))-1)+AC$15)</x:f>
        <x:v>3084651.4980075713</x:v>
      </x:c>
      <x:c r="AD34" s="97" t="n">
        <x:f>MAX(0,AC34*(1+EXP((LN(1+'Monte Carlo'!$K$10)-0.5*'Monte Carlo'!$K$12^2)+'Monte Carlo'!$K$12*((RAND()+RAND()+RAND()+RAND()+RAND()+RAND()+RAND()+RAND()+RAND()+RAND()+RAND()+RAND())-6))-1)+AD$15)</x:f>
        <x:v>3651828.6890055104</x:v>
      </x:c>
      <x:c r="AE34" s="97" t="n">
        <x:f>MAX(0,AD34*(1+EXP((LN(1+'Monte Carlo'!$K$10)-0.5*'Monte Carlo'!$K$12^2)+'Monte Carlo'!$K$12*((RAND()+RAND()+RAND()+RAND()+RAND()+RAND()+RAND()+RAND()+RAND()+RAND()+RAND()+RAND())-6))-1)+AE$15)</x:f>
        <x:v>3915862.0311813504</x:v>
      </x:c>
      <x:c r="AF34" s="97" t="n">
        <x:f>MAX(0,AE34*(1+EXP((LN(1+'Monte Carlo'!$K$10)-0.5*'Monte Carlo'!$K$12^2)+'Monte Carlo'!$K$12*((RAND()+RAND()+RAND()+RAND()+RAND()+RAND()+RAND()+RAND()+RAND()+RAND()+RAND()+RAND())-6))-1)+AF$15)</x:f>
        <x:v>4004154.536562629</x:v>
      </x:c>
      <x:c r="AG34" s="97">
        <x:f t="shared" si="2"/>
        <x:v>1029031.25</x:v>
      </x:c>
    </x:row>
    <x:row r="35">
      <x:c r="A35" s="93">
        <x:v>14</x:v>
      </x:c>
      <x:c r="B35" s="97" t="n">
        <x:f>IF(AND(UPPER('Monte Carlo'!$K$4)="YES",'Monte Carlo'!$K$5&gt;0),'Monte Carlo'!$K$13,Liquidity_30Y!$C$14)</x:f>
        <x:v>1029031.25</x:v>
      </x:c>
      <x:c r="C35" s="97" t="n">
        <x:f>MAX(0,B35*(1+EXP((LN(1+'Monte Carlo'!$K$10)-0.5*'Monte Carlo'!$K$12^2)+'Monte Carlo'!$K$12*((RAND()+RAND()+RAND()+RAND()+RAND()+RAND()+RAND()+RAND()+RAND()+RAND()+RAND()+RAND())-6))-1)+C$15)</x:f>
        <x:v>1045401.3307161988</x:v>
      </x:c>
      <x:c r="D35" s="97" t="n">
        <x:f>MAX(0,C35*(1+EXP((LN(1+'Monte Carlo'!$K$10)-0.5*'Monte Carlo'!$K$12^2)+'Monte Carlo'!$K$12*((RAND()+RAND()+RAND()+RAND()+RAND()+RAND()+RAND()+RAND()+RAND()+RAND()+RAND()+RAND())-6))-1)+D$15)</x:f>
        <x:v>854918.0972778036</x:v>
      </x:c>
      <x:c r="E35" s="97" t="n">
        <x:f>MAX(0,D35*(1+EXP((LN(1+'Monte Carlo'!$K$10)-0.5*'Monte Carlo'!$K$12^2)+'Monte Carlo'!$K$12*((RAND()+RAND()+RAND()+RAND()+RAND()+RAND()+RAND()+RAND()+RAND()+RAND()+RAND()+RAND())-6))-1)+E$15)</x:f>
        <x:v>849413.6738021052</x:v>
      </x:c>
      <x:c r="F35" s="97" t="n">
        <x:f>MAX(0,E35*(1+EXP((LN(1+'Monte Carlo'!$K$10)-0.5*'Monte Carlo'!$K$12^2)+'Monte Carlo'!$K$12*((RAND()+RAND()+RAND()+RAND()+RAND()+RAND()+RAND()+RAND()+RAND()+RAND()+RAND()+RAND())-6))-1)+F$15)</x:f>
        <x:v>816507.5663019326</x:v>
      </x:c>
      <x:c r="G35" s="97" t="n">
        <x:f>MAX(0,F35*(1+EXP((LN(1+'Monte Carlo'!$K$10)-0.5*'Monte Carlo'!$K$12^2)+'Monte Carlo'!$K$12*((RAND()+RAND()+RAND()+RAND()+RAND()+RAND()+RAND()+RAND()+RAND()+RAND()+RAND()+RAND())-6))-1)+G$15)</x:f>
        <x:v>822162.2470037874</x:v>
      </x:c>
      <x:c r="H35" s="97" t="n">
        <x:f>MAX(0,G35*(1+EXP((LN(1+'Monte Carlo'!$K$10)-0.5*'Monte Carlo'!$K$12^2)+'Monte Carlo'!$K$12*((RAND()+RAND()+RAND()+RAND()+RAND()+RAND()+RAND()+RAND()+RAND()+RAND()+RAND()+RAND())-6))-1)+H$15)</x:f>
        <x:v>949225.535210837</x:v>
      </x:c>
      <x:c r="I35" s="97" t="n">
        <x:f>MAX(0,H35*(1+EXP((LN(1+'Monte Carlo'!$K$10)-0.5*'Monte Carlo'!$K$12^2)+'Monte Carlo'!$K$12*((RAND()+RAND()+RAND()+RAND()+RAND()+RAND()+RAND()+RAND()+RAND()+RAND()+RAND()+RAND())-6))-1)+I$15)</x:f>
        <x:v>946692.695249191</x:v>
      </x:c>
      <x:c r="J35" s="97" t="n">
        <x:f>MAX(0,I35*(1+EXP((LN(1+'Monte Carlo'!$K$10)-0.5*'Monte Carlo'!$K$12^2)+'Monte Carlo'!$K$12*((RAND()+RAND()+RAND()+RAND()+RAND()+RAND()+RAND()+RAND()+RAND()+RAND()+RAND()+RAND())-6))-1)+J$15)</x:f>
        <x:v>1107283.2694612062</x:v>
      </x:c>
      <x:c r="K35" s="97" t="n">
        <x:f>MAX(0,J35*(1+EXP((LN(1+'Monte Carlo'!$K$10)-0.5*'Monte Carlo'!$K$12^2)+'Monte Carlo'!$K$12*((RAND()+RAND()+RAND()+RAND()+RAND()+RAND()+RAND()+RAND()+RAND()+RAND()+RAND()+RAND())-6))-1)+K$15)</x:f>
        <x:v>1245272.2248338459</x:v>
      </x:c>
      <x:c r="L35" s="97" t="n">
        <x:f>MAX(0,K35*(1+EXP((LN(1+'Monte Carlo'!$K$10)-0.5*'Monte Carlo'!$K$12^2)+'Monte Carlo'!$K$12*((RAND()+RAND()+RAND()+RAND()+RAND()+RAND()+RAND()+RAND()+RAND()+RAND()+RAND()+RAND())-6))-1)+L$15)</x:f>
        <x:v>1693263.5997896756</x:v>
      </x:c>
      <x:c r="M35" s="97" t="n">
        <x:f>MAX(0,L35*(1+EXP((LN(1+'Monte Carlo'!$K$10)-0.5*'Monte Carlo'!$K$12^2)+'Monte Carlo'!$K$12*((RAND()+RAND()+RAND()+RAND()+RAND()+RAND()+RAND()+RAND()+RAND()+RAND()+RAND()+RAND())-6))-1)+M$15)</x:f>
        <x:v>1736152.2948891672</x:v>
      </x:c>
      <x:c r="N35" s="97" t="n">
        <x:f>MAX(0,M35*(1+EXP((LN(1+'Monte Carlo'!$K$10)-0.5*'Monte Carlo'!$K$12^2)+'Monte Carlo'!$K$12*((RAND()+RAND()+RAND()+RAND()+RAND()+RAND()+RAND()+RAND()+RAND()+RAND()+RAND()+RAND())-6))-1)+N$15)</x:f>
        <x:v>1554890.9154014948</x:v>
      </x:c>
      <x:c r="O35" s="97" t="n">
        <x:f>MAX(0,N35*(1+EXP((LN(1+'Monte Carlo'!$K$10)-0.5*'Monte Carlo'!$K$12^2)+'Monte Carlo'!$K$12*((RAND()+RAND()+RAND()+RAND()+RAND()+RAND()+RAND()+RAND()+RAND()+RAND()+RAND()+RAND())-6))-1)+O$15)</x:f>
        <x:v>1533184.0136952463</x:v>
      </x:c>
      <x:c r="P35" s="97" t="n">
        <x:f>MAX(0,O35*(1+EXP((LN(1+'Monte Carlo'!$K$10)-0.5*'Monte Carlo'!$K$12^2)+'Monte Carlo'!$K$12*((RAND()+RAND()+RAND()+RAND()+RAND()+RAND()+RAND()+RAND()+RAND()+RAND()+RAND()+RAND())-6))-1)+P$15)</x:f>
        <x:v>1656622.540777745</x:v>
      </x:c>
      <x:c r="Q35" s="97" t="n">
        <x:f>MAX(0,P35*(1+EXP((LN(1+'Monte Carlo'!$K$10)-0.5*'Monte Carlo'!$K$12^2)+'Monte Carlo'!$K$12*((RAND()+RAND()+RAND()+RAND()+RAND()+RAND()+RAND()+RAND()+RAND()+RAND()+RAND()+RAND())-6))-1)+Q$15)</x:f>
        <x:v>1745329.2587064626</x:v>
      </x:c>
      <x:c r="R35" s="97" t="n">
        <x:f>MAX(0,Q35*(1+EXP((LN(1+'Monte Carlo'!$K$10)-0.5*'Monte Carlo'!$K$12^2)+'Monte Carlo'!$K$12*((RAND()+RAND()+RAND()+RAND()+RAND()+RAND()+RAND()+RAND()+RAND()+RAND()+RAND()+RAND())-6))-1)+R$15)</x:f>
        <x:v>1769002.1074493965</x:v>
      </x:c>
      <x:c r="S35" s="97" t="n">
        <x:f>MAX(0,R35*(1+EXP((LN(1+'Monte Carlo'!$K$10)-0.5*'Monte Carlo'!$K$12^2)+'Monte Carlo'!$K$12*((RAND()+RAND()+RAND()+RAND()+RAND()+RAND()+RAND()+RAND()+RAND()+RAND()+RAND()+RAND())-6))-1)+S$15)</x:f>
        <x:v>2028400.490374605</x:v>
      </x:c>
      <x:c r="T35" s="97" t="n">
        <x:f>MAX(0,S35*(1+EXP((LN(1+'Monte Carlo'!$K$10)-0.5*'Monte Carlo'!$K$12^2)+'Monte Carlo'!$K$12*((RAND()+RAND()+RAND()+RAND()+RAND()+RAND()+RAND()+RAND()+RAND()+RAND()+RAND()+RAND())-6))-1)+T$15)</x:f>
        <x:v>2426659.0419948627</x:v>
      </x:c>
      <x:c r="U35" s="97" t="n">
        <x:f>MAX(0,T35*(1+EXP((LN(1+'Monte Carlo'!$K$10)-0.5*'Monte Carlo'!$K$12^2)+'Monte Carlo'!$K$12*((RAND()+RAND()+RAND()+RAND()+RAND()+RAND()+RAND()+RAND()+RAND()+RAND()+RAND()+RAND())-6))-1)+U$15)</x:f>
        <x:v>2434859.9984016945</x:v>
      </x:c>
      <x:c r="V35" s="97" t="n">
        <x:f>MAX(0,U35*(1+EXP((LN(1+'Monte Carlo'!$K$10)-0.5*'Monte Carlo'!$K$12^2)+'Monte Carlo'!$K$12*((RAND()+RAND()+RAND()+RAND()+RAND()+RAND()+RAND()+RAND()+RAND()+RAND()+RAND()+RAND())-6))-1)+V$15)</x:f>
        <x:v>2851987.6457589115</x:v>
      </x:c>
      <x:c r="W35" s="97" t="n">
        <x:f>MAX(0,V35*(1+EXP((LN(1+'Monte Carlo'!$K$10)-0.5*'Monte Carlo'!$K$12^2)+'Monte Carlo'!$K$12*((RAND()+RAND()+RAND()+RAND()+RAND()+RAND()+RAND()+RAND()+RAND()+RAND()+RAND()+RAND())-6))-1)+W$15)</x:f>
        <x:v>3359086.957764144</x:v>
      </x:c>
      <x:c r="X35" s="97" t="n">
        <x:f>MAX(0,W35*(1+EXP((LN(1+'Monte Carlo'!$K$10)-0.5*'Monte Carlo'!$K$12^2)+'Monte Carlo'!$K$12*((RAND()+RAND()+RAND()+RAND()+RAND()+RAND()+RAND()+RAND()+RAND()+RAND()+RAND()+RAND())-6))-1)+X$15)</x:f>
        <x:v>3239603.07651213</x:v>
      </x:c>
      <x:c r="Y35" s="97" t="n">
        <x:f>MAX(0,X35*(1+EXP((LN(1+'Monte Carlo'!$K$10)-0.5*'Monte Carlo'!$K$12^2)+'Monte Carlo'!$K$12*((RAND()+RAND()+RAND()+RAND()+RAND()+RAND()+RAND()+RAND()+RAND()+RAND()+RAND()+RAND())-6))-1)+Y$15)</x:f>
        <x:v>3351841.27379345</x:v>
      </x:c>
      <x:c r="Z35" s="97" t="n">
        <x:f>MAX(0,Y35*(1+EXP((LN(1+'Monte Carlo'!$K$10)-0.5*'Monte Carlo'!$K$12^2)+'Monte Carlo'!$K$12*((RAND()+RAND()+RAND()+RAND()+RAND()+RAND()+RAND()+RAND()+RAND()+RAND()+RAND()+RAND())-6))-1)+Z$15)</x:f>
        <x:v>3641249.3871234055</x:v>
      </x:c>
      <x:c r="AA35" s="97" t="n">
        <x:f>MAX(0,Z35*(1+EXP((LN(1+'Monte Carlo'!$K$10)-0.5*'Monte Carlo'!$K$12^2)+'Monte Carlo'!$K$12*((RAND()+RAND()+RAND()+RAND()+RAND()+RAND()+RAND()+RAND()+RAND()+RAND()+RAND()+RAND())-6))-1)+AA$15)</x:f>
        <x:v>3705100.0214643106</x:v>
      </x:c>
      <x:c r="AB35" s="97" t="n">
        <x:f>MAX(0,AA35*(1+EXP((LN(1+'Monte Carlo'!$K$10)-0.5*'Monte Carlo'!$K$12^2)+'Monte Carlo'!$K$12*((RAND()+RAND()+RAND()+RAND()+RAND()+RAND()+RAND()+RAND()+RAND()+RAND()+RAND()+RAND())-6))-1)+AB$15)</x:f>
        <x:v>3403596.235541773</x:v>
      </x:c>
      <x:c r="AC35" s="97" t="n">
        <x:f>MAX(0,AB35*(1+EXP((LN(1+'Monte Carlo'!$K$10)-0.5*'Monte Carlo'!$K$12^2)+'Monte Carlo'!$K$12*((RAND()+RAND()+RAND()+RAND()+RAND()+RAND()+RAND()+RAND()+RAND()+RAND()+RAND()+RAND())-6))-1)+AC$15)</x:f>
        <x:v>3997658.017239123</x:v>
      </x:c>
      <x:c r="AD35" s="97" t="n">
        <x:f>MAX(0,AC35*(1+EXP((LN(1+'Monte Carlo'!$K$10)-0.5*'Monte Carlo'!$K$12^2)+'Monte Carlo'!$K$12*((RAND()+RAND()+RAND()+RAND()+RAND()+RAND()+RAND()+RAND()+RAND()+RAND()+RAND()+RAND())-6))-1)+AD$15)</x:f>
        <x:v>3907183.583786139</x:v>
      </x:c>
      <x:c r="AE35" s="97" t="n">
        <x:f>MAX(0,AD35*(1+EXP((LN(1+'Monte Carlo'!$K$10)-0.5*'Monte Carlo'!$K$12^2)+'Monte Carlo'!$K$12*((RAND()+RAND()+RAND()+RAND()+RAND()+RAND()+RAND()+RAND()+RAND()+RAND()+RAND()+RAND())-6))-1)+AE$15)</x:f>
        <x:v>4396731.269185985</x:v>
      </x:c>
      <x:c r="AF35" s="97" t="n">
        <x:f>MAX(0,AE35*(1+EXP((LN(1+'Monte Carlo'!$K$10)-0.5*'Monte Carlo'!$K$12^2)+'Monte Carlo'!$K$12*((RAND()+RAND()+RAND()+RAND()+RAND()+RAND()+RAND()+RAND()+RAND()+RAND()+RAND()+RAND())-6))-1)+AF$15)</x:f>
        <x:v>4281920.0854672</x:v>
      </x:c>
      <x:c r="AG35" s="97">
        <x:f t="shared" si="2"/>
        <x:v>909554.7677469647</x:v>
      </x:c>
    </x:row>
    <x:row r="36">
      <x:c r="A36" s="93">
        <x:v>15</x:v>
      </x:c>
      <x:c r="B36" s="97" t="n">
        <x:f>IF(AND(UPPER('Monte Carlo'!$K$4)="YES",'Monte Carlo'!$K$5&gt;0),'Monte Carlo'!$K$13,Liquidity_30Y!$C$14)</x:f>
        <x:v>1029031.25</x:v>
      </x:c>
      <x:c r="C36" s="97" t="n">
        <x:f>MAX(0,B36*(1+EXP((LN(1+'Monte Carlo'!$K$10)-0.5*'Monte Carlo'!$K$12^2)+'Monte Carlo'!$K$12*((RAND()+RAND()+RAND()+RAND()+RAND()+RAND()+RAND()+RAND()+RAND()+RAND()+RAND()+RAND())-6))-1)+C$15)</x:f>
        <x:v>932968.949978023</x:v>
      </x:c>
      <x:c r="D36" s="97" t="n">
        <x:f>MAX(0,C36*(1+EXP((LN(1+'Monte Carlo'!$K$10)-0.5*'Monte Carlo'!$K$12^2)+'Monte Carlo'!$K$12*((RAND()+RAND()+RAND()+RAND()+RAND()+RAND()+RAND()+RAND()+RAND()+RAND()+RAND()+RAND())-6))-1)+D$15)</x:f>
        <x:v>913277.237936148</x:v>
      </x:c>
      <x:c r="E36" s="97" t="n">
        <x:f>MAX(0,D36*(1+EXP((LN(1+'Monte Carlo'!$K$10)-0.5*'Monte Carlo'!$K$12^2)+'Monte Carlo'!$K$12*((RAND()+RAND()+RAND()+RAND()+RAND()+RAND()+RAND()+RAND()+RAND()+RAND()+RAND()+RAND())-6))-1)+E$15)</x:f>
        <x:v>817008.7823886761</x:v>
      </x:c>
      <x:c r="F36" s="97" t="n">
        <x:f>MAX(0,E36*(1+EXP((LN(1+'Monte Carlo'!$K$10)-0.5*'Monte Carlo'!$K$12^2)+'Monte Carlo'!$K$12*((RAND()+RAND()+RAND()+RAND()+RAND()+RAND()+RAND()+RAND()+RAND()+RAND()+RAND()+RAND())-6))-1)+F$15)</x:f>
        <x:v>800506.7760566277</x:v>
      </x:c>
      <x:c r="G36" s="97" t="n">
        <x:f>MAX(0,F36*(1+EXP((LN(1+'Monte Carlo'!$K$10)-0.5*'Monte Carlo'!$K$12^2)+'Monte Carlo'!$K$12*((RAND()+RAND()+RAND()+RAND()+RAND()+RAND()+RAND()+RAND()+RAND()+RAND()+RAND()+RAND())-6))-1)+G$15)</x:f>
        <x:v>1000142.4700850873</x:v>
      </x:c>
      <x:c r="H36" s="97" t="n">
        <x:f>MAX(0,G36*(1+EXP((LN(1+'Monte Carlo'!$K$10)-0.5*'Monte Carlo'!$K$12^2)+'Monte Carlo'!$K$12*((RAND()+RAND()+RAND()+RAND()+RAND()+RAND()+RAND()+RAND()+RAND()+RAND()+RAND()+RAND())-6))-1)+H$15)</x:f>
        <x:v>1103958.089808947</x:v>
      </x:c>
      <x:c r="I36" s="97" t="n">
        <x:f>MAX(0,H36*(1+EXP((LN(1+'Monte Carlo'!$K$10)-0.5*'Monte Carlo'!$K$12^2)+'Monte Carlo'!$K$12*((RAND()+RAND()+RAND()+RAND()+RAND()+RAND()+RAND()+RAND()+RAND()+RAND()+RAND()+RAND())-6))-1)+I$15)</x:f>
        <x:v>1003667.3549206536</x:v>
      </x:c>
      <x:c r="J36" s="97" t="n">
        <x:f>MAX(0,I36*(1+EXP((LN(1+'Monte Carlo'!$K$10)-0.5*'Monte Carlo'!$K$12^2)+'Monte Carlo'!$K$12*((RAND()+RAND()+RAND()+RAND()+RAND()+RAND()+RAND()+RAND()+RAND()+RAND()+RAND()+RAND())-6))-1)+J$15)</x:f>
        <x:v>1519731.7127773687</x:v>
      </x:c>
      <x:c r="K36" s="97" t="n">
        <x:f>MAX(0,J36*(1+EXP((LN(1+'Monte Carlo'!$K$10)-0.5*'Monte Carlo'!$K$12^2)+'Monte Carlo'!$K$12*((RAND()+RAND()+RAND()+RAND()+RAND()+RAND()+RAND()+RAND()+RAND()+RAND()+RAND()+RAND())-6))-1)+K$15)</x:f>
        <x:v>1751235.2754248343</x:v>
      </x:c>
      <x:c r="L36" s="97" t="n">
        <x:f>MAX(0,K36*(1+EXP((LN(1+'Monte Carlo'!$K$10)-0.5*'Monte Carlo'!$K$12^2)+'Monte Carlo'!$K$12*((RAND()+RAND()+RAND()+RAND()+RAND()+RAND()+RAND()+RAND()+RAND()+RAND()+RAND()+RAND())-6))-1)+L$15)</x:f>
        <x:v>1451054.9464938978</x:v>
      </x:c>
      <x:c r="M36" s="97" t="n">
        <x:f>MAX(0,L36*(1+EXP((LN(1+'Monte Carlo'!$K$10)-0.5*'Monte Carlo'!$K$12^2)+'Monte Carlo'!$K$12*((RAND()+RAND()+RAND()+RAND()+RAND()+RAND()+RAND()+RAND()+RAND()+RAND()+RAND()+RAND())-6))-1)+M$15)</x:f>
        <x:v>1654286.97010167</x:v>
      </x:c>
      <x:c r="N36" s="97" t="n">
        <x:f>MAX(0,M36*(1+EXP((LN(1+'Monte Carlo'!$K$10)-0.5*'Monte Carlo'!$K$12^2)+'Monte Carlo'!$K$12*((RAND()+RAND()+RAND()+RAND()+RAND()+RAND()+RAND()+RAND()+RAND()+RAND()+RAND()+RAND())-6))-1)+N$15)</x:f>
        <x:v>1734003.2255939662</x:v>
      </x:c>
      <x:c r="O36" s="97" t="n">
        <x:f>MAX(0,N36*(1+EXP((LN(1+'Monte Carlo'!$K$10)-0.5*'Monte Carlo'!$K$12^2)+'Monte Carlo'!$K$12*((RAND()+RAND()+RAND()+RAND()+RAND()+RAND()+RAND()+RAND()+RAND()+RAND()+RAND()+RAND())-6))-1)+O$15)</x:f>
        <x:v>1507351.8022219022</x:v>
      </x:c>
      <x:c r="P36" s="97" t="n">
        <x:f>MAX(0,O36*(1+EXP((LN(1+'Monte Carlo'!$K$10)-0.5*'Monte Carlo'!$K$12^2)+'Monte Carlo'!$K$12*((RAND()+RAND()+RAND()+RAND()+RAND()+RAND()+RAND()+RAND()+RAND()+RAND()+RAND()+RAND())-6))-1)+P$15)</x:f>
        <x:v>1646445.1259978705</x:v>
      </x:c>
      <x:c r="Q36" s="97" t="n">
        <x:f>MAX(0,P36*(1+EXP((LN(1+'Monte Carlo'!$K$10)-0.5*'Monte Carlo'!$K$12^2)+'Monte Carlo'!$K$12*((RAND()+RAND()+RAND()+RAND()+RAND()+RAND()+RAND()+RAND()+RAND()+RAND()+RAND()+RAND())-6))-1)+Q$15)</x:f>
        <x:v>1479867.4237171807</x:v>
      </x:c>
      <x:c r="R36" s="97" t="n">
        <x:f>MAX(0,Q36*(1+EXP((LN(1+'Monte Carlo'!$K$10)-0.5*'Monte Carlo'!$K$12^2)+'Monte Carlo'!$K$12*((RAND()+RAND()+RAND()+RAND()+RAND()+RAND()+RAND()+RAND()+RAND()+RAND()+RAND()+RAND())-6))-1)+R$15)</x:f>
        <x:v>1416434.422526259</x:v>
      </x:c>
      <x:c r="S36" s="97" t="n">
        <x:f>MAX(0,R36*(1+EXP((LN(1+'Monte Carlo'!$K$10)-0.5*'Monte Carlo'!$K$12^2)+'Monte Carlo'!$K$12*((RAND()+RAND()+RAND()+RAND()+RAND()+RAND()+RAND()+RAND()+RAND()+RAND()+RAND()+RAND())-6))-1)+S$15)</x:f>
        <x:v>1831712.967017358</x:v>
      </x:c>
      <x:c r="T36" s="97" t="n">
        <x:f>MAX(0,S36*(1+EXP((LN(1+'Monte Carlo'!$K$10)-0.5*'Monte Carlo'!$K$12^2)+'Monte Carlo'!$K$12*((RAND()+RAND()+RAND()+RAND()+RAND()+RAND()+RAND()+RAND()+RAND()+RAND()+RAND()+RAND())-6))-1)+T$15)</x:f>
        <x:v>1846952.6941230106</x:v>
      </x:c>
      <x:c r="U36" s="97" t="n">
        <x:f>MAX(0,T36*(1+EXP((LN(1+'Monte Carlo'!$K$10)-0.5*'Monte Carlo'!$K$12^2)+'Monte Carlo'!$K$12*((RAND()+RAND()+RAND()+RAND()+RAND()+RAND()+RAND()+RAND()+RAND()+RAND()+RAND()+RAND())-6))-1)+U$15)</x:f>
        <x:v>1766097.1571792136</x:v>
      </x:c>
      <x:c r="V36" s="97" t="n">
        <x:f>MAX(0,U36*(1+EXP((LN(1+'Monte Carlo'!$K$10)-0.5*'Monte Carlo'!$K$12^2)+'Monte Carlo'!$K$12*((RAND()+RAND()+RAND()+RAND()+RAND()+RAND()+RAND()+RAND()+RAND()+RAND()+RAND()+RAND())-6))-1)+V$15)</x:f>
        <x:v>2189958.7622552356</x:v>
      </x:c>
      <x:c r="W36" s="97" t="n">
        <x:f>MAX(0,V36*(1+EXP((LN(1+'Monte Carlo'!$K$10)-0.5*'Monte Carlo'!$K$12^2)+'Monte Carlo'!$K$12*((RAND()+RAND()+RAND()+RAND()+RAND()+RAND()+RAND()+RAND()+RAND()+RAND()+RAND()+RAND())-6))-1)+W$15)</x:f>
        <x:v>2390868.0150530413</x:v>
      </x:c>
      <x:c r="X36" s="97" t="n">
        <x:f>MAX(0,W36*(1+EXP((LN(1+'Monte Carlo'!$K$10)-0.5*'Monte Carlo'!$K$12^2)+'Monte Carlo'!$K$12*((RAND()+RAND()+RAND()+RAND()+RAND()+RAND()+RAND()+RAND()+RAND()+RAND()+RAND()+RAND())-6))-1)+X$15)</x:f>
        <x:v>3884537.5632804753</x:v>
      </x:c>
      <x:c r="Y36" s="97" t="n">
        <x:f>MAX(0,X36*(1+EXP((LN(1+'Monte Carlo'!$K$10)-0.5*'Monte Carlo'!$K$12^2)+'Monte Carlo'!$K$12*((RAND()+RAND()+RAND()+RAND()+RAND()+RAND()+RAND()+RAND()+RAND()+RAND()+RAND()+RAND())-6))-1)+Y$15)</x:f>
        <x:v>4786169.969505613</x:v>
      </x:c>
      <x:c r="Z36" s="97" t="n">
        <x:f>MAX(0,Y36*(1+EXP((LN(1+'Monte Carlo'!$K$10)-0.5*'Monte Carlo'!$K$12^2)+'Monte Carlo'!$K$12*((RAND()+RAND()+RAND()+RAND()+RAND()+RAND()+RAND()+RAND()+RAND()+RAND()+RAND()+RAND())-6))-1)+Z$15)</x:f>
        <x:v>5466842.082335705</x:v>
      </x:c>
      <x:c r="AA36" s="97" t="n">
        <x:f>MAX(0,Z36*(1+EXP((LN(1+'Monte Carlo'!$K$10)-0.5*'Monte Carlo'!$K$12^2)+'Monte Carlo'!$K$12*((RAND()+RAND()+RAND()+RAND()+RAND()+RAND()+RAND()+RAND()+RAND()+RAND()+RAND()+RAND())-6))-1)+AA$15)</x:f>
        <x:v>6378490.735828274</x:v>
      </x:c>
      <x:c r="AB36" s="97" t="n">
        <x:f>MAX(0,AA36*(1+EXP((LN(1+'Monte Carlo'!$K$10)-0.5*'Monte Carlo'!$K$12^2)+'Monte Carlo'!$K$12*((RAND()+RAND()+RAND()+RAND()+RAND()+RAND()+RAND()+RAND()+RAND()+RAND()+RAND()+RAND())-6))-1)+AB$15)</x:f>
        <x:v>8268805.028008055</x:v>
      </x:c>
      <x:c r="AC36" s="97" t="n">
        <x:f>MAX(0,AB36*(1+EXP((LN(1+'Monte Carlo'!$K$10)-0.5*'Monte Carlo'!$K$12^2)+'Monte Carlo'!$K$12*((RAND()+RAND()+RAND()+RAND()+RAND()+RAND()+RAND()+RAND()+RAND()+RAND()+RAND()+RAND())-6))-1)+AC$15)</x:f>
        <x:v>7203502.158306699</x:v>
      </x:c>
      <x:c r="AD36" s="97" t="n">
        <x:f>MAX(0,AC36*(1+EXP((LN(1+'Monte Carlo'!$K$10)-0.5*'Monte Carlo'!$K$12^2)+'Monte Carlo'!$K$12*((RAND()+RAND()+RAND()+RAND()+RAND()+RAND()+RAND()+RAND()+RAND()+RAND()+RAND()+RAND())-6))-1)+AD$15)</x:f>
        <x:v>5831991.960898629</x:v>
      </x:c>
      <x:c r="AE36" s="97" t="n">
        <x:f>MAX(0,AD36*(1+EXP((LN(1+'Monte Carlo'!$K$10)-0.5*'Monte Carlo'!$K$12^2)+'Monte Carlo'!$K$12*((RAND()+RAND()+RAND()+RAND()+RAND()+RAND()+RAND()+RAND()+RAND()+RAND()+RAND()+RAND())-6))-1)+AE$15)</x:f>
        <x:v>5478413.0308504235</x:v>
      </x:c>
      <x:c r="AF36" s="97" t="n">
        <x:f>MAX(0,AE36*(1+EXP((LN(1+'Monte Carlo'!$K$10)-0.5*'Monte Carlo'!$K$12^2)+'Monte Carlo'!$K$12*((RAND()+RAND()+RAND()+RAND()+RAND()+RAND()+RAND()+RAND()+RAND()+RAND()+RAND()+RAND())-6))-1)+AF$15)</x:f>
        <x:v>5874666.348271722</x:v>
      </x:c>
      <x:c r="AG36" s="97">
        <x:f t="shared" si="2"/>
        <x:v>1029031.25</x:v>
      </x:c>
    </x:row>
    <x:row r="37">
      <x:c r="A37" s="93">
        <x:v>16</x:v>
      </x:c>
      <x:c r="B37" s="97" t="n">
        <x:f>IF(AND(UPPER('Monte Carlo'!$K$4)="YES",'Monte Carlo'!$K$5&gt;0),'Monte Carlo'!$K$13,Liquidity_30Y!$C$14)</x:f>
        <x:v>1029031.25</x:v>
      </x:c>
      <x:c r="C37" s="97" t="n">
        <x:f>MAX(0,B37*(1+EXP((LN(1+'Monte Carlo'!$K$10)-0.5*'Monte Carlo'!$K$12^2)+'Monte Carlo'!$K$12*((RAND()+RAND()+RAND()+RAND()+RAND()+RAND()+RAND()+RAND()+RAND()+RAND()+RAND()+RAND())-6))-1)+C$15)</x:f>
        <x:v>1071868.340828559</x:v>
      </x:c>
      <x:c r="D37" s="97" t="n">
        <x:f>MAX(0,C37*(1+EXP((LN(1+'Monte Carlo'!$K$10)-0.5*'Monte Carlo'!$K$12^2)+'Monte Carlo'!$K$12*((RAND()+RAND()+RAND()+RAND()+RAND()+RAND()+RAND()+RAND()+RAND()+RAND()+RAND()+RAND())-6))-1)+D$15)</x:f>
        <x:v>1257323.3904570579</x:v>
      </x:c>
      <x:c r="E37" s="97" t="n">
        <x:f>MAX(0,D37*(1+EXP((LN(1+'Monte Carlo'!$K$10)-0.5*'Monte Carlo'!$K$12^2)+'Monte Carlo'!$K$12*((RAND()+RAND()+RAND()+RAND()+RAND()+RAND()+RAND()+RAND()+RAND()+RAND()+RAND()+RAND())-6))-1)+E$15)</x:f>
        <x:v>1114010.3116016446</x:v>
      </x:c>
      <x:c r="F37" s="97" t="n">
        <x:f>MAX(0,E37*(1+EXP((LN(1+'Monte Carlo'!$K$10)-0.5*'Monte Carlo'!$K$12^2)+'Monte Carlo'!$K$12*((RAND()+RAND()+RAND()+RAND()+RAND()+RAND()+RAND()+RAND()+RAND()+RAND()+RAND()+RAND())-6))-1)+F$15)</x:f>
        <x:v>1129482.2116940378</x:v>
      </x:c>
      <x:c r="G37" s="97" t="n">
        <x:f>MAX(0,F37*(1+EXP((LN(1+'Monte Carlo'!$K$10)-0.5*'Monte Carlo'!$K$12^2)+'Monte Carlo'!$K$12*((RAND()+RAND()+RAND()+RAND()+RAND()+RAND()+RAND()+RAND()+RAND()+RAND()+RAND()+RAND())-6))-1)+G$15)</x:f>
        <x:v>972760.3300391822</x:v>
      </x:c>
      <x:c r="H37" s="97" t="n">
        <x:f>MAX(0,G37*(1+EXP((LN(1+'Monte Carlo'!$K$10)-0.5*'Monte Carlo'!$K$12^2)+'Monte Carlo'!$K$12*((RAND()+RAND()+RAND()+RAND()+RAND()+RAND()+RAND()+RAND()+RAND()+RAND()+RAND()+RAND())-6))-1)+H$15)</x:f>
        <x:v>1147843.5463347705</x:v>
      </x:c>
      <x:c r="I37" s="97" t="n">
        <x:f>MAX(0,H37*(1+EXP((LN(1+'Monte Carlo'!$K$10)-0.5*'Monte Carlo'!$K$12^2)+'Monte Carlo'!$K$12*((RAND()+RAND()+RAND()+RAND()+RAND()+RAND()+RAND()+RAND()+RAND()+RAND()+RAND()+RAND())-6))-1)+I$15)</x:f>
        <x:v>1153395.6157522132</x:v>
      </x:c>
      <x:c r="J37" s="97" t="n">
        <x:f>MAX(0,I37*(1+EXP((LN(1+'Monte Carlo'!$K$10)-0.5*'Monte Carlo'!$K$12^2)+'Monte Carlo'!$K$12*((RAND()+RAND()+RAND()+RAND()+RAND()+RAND()+RAND()+RAND()+RAND()+RAND()+RAND()+RAND())-6))-1)+J$15)</x:f>
        <x:v>1301822.2273342158</x:v>
      </x:c>
      <x:c r="K37" s="97" t="n">
        <x:f>MAX(0,J37*(1+EXP((LN(1+'Monte Carlo'!$K$10)-0.5*'Monte Carlo'!$K$12^2)+'Monte Carlo'!$K$12*((RAND()+RAND()+RAND()+RAND()+RAND()+RAND()+RAND()+RAND()+RAND()+RAND()+RAND()+RAND())-6))-1)+K$15)</x:f>
        <x:v>1702820.354347793</x:v>
      </x:c>
      <x:c r="L37" s="97" t="n">
        <x:f>MAX(0,K37*(1+EXP((LN(1+'Monte Carlo'!$K$10)-0.5*'Monte Carlo'!$K$12^2)+'Monte Carlo'!$K$12*((RAND()+RAND()+RAND()+RAND()+RAND()+RAND()+RAND()+RAND()+RAND()+RAND()+RAND()+RAND())-6))-1)+L$15)</x:f>
        <x:v>1891190.2154839728</x:v>
      </x:c>
      <x:c r="M37" s="97" t="n">
        <x:f>MAX(0,L37*(1+EXP((LN(1+'Monte Carlo'!$K$10)-0.5*'Monte Carlo'!$K$12^2)+'Monte Carlo'!$K$12*((RAND()+RAND()+RAND()+RAND()+RAND()+RAND()+RAND()+RAND()+RAND()+RAND()+RAND()+RAND())-6))-1)+M$15)</x:f>
        <x:v>1800227.6961185727</x:v>
      </x:c>
      <x:c r="N37" s="97" t="n">
        <x:f>MAX(0,M37*(1+EXP((LN(1+'Monte Carlo'!$K$10)-0.5*'Monte Carlo'!$K$12^2)+'Monte Carlo'!$K$12*((RAND()+RAND()+RAND()+RAND()+RAND()+RAND()+RAND()+RAND()+RAND()+RAND()+RAND()+RAND())-6))-1)+N$15)</x:f>
        <x:v>1790918.4294157191</x:v>
      </x:c>
      <x:c r="O37" s="97" t="n">
        <x:f>MAX(0,N37*(1+EXP((LN(1+'Monte Carlo'!$K$10)-0.5*'Monte Carlo'!$K$12^2)+'Monte Carlo'!$K$12*((RAND()+RAND()+RAND()+RAND()+RAND()+RAND()+RAND()+RAND()+RAND()+RAND()+RAND()+RAND())-6))-1)+O$15)</x:f>
        <x:v>1473880.5535633282</x:v>
      </x:c>
      <x:c r="P37" s="97" t="n">
        <x:f>MAX(0,O37*(1+EXP((LN(1+'Monte Carlo'!$K$10)-0.5*'Monte Carlo'!$K$12^2)+'Monte Carlo'!$K$12*((RAND()+RAND()+RAND()+RAND()+RAND()+RAND()+RAND()+RAND()+RAND()+RAND()+RAND()+RAND())-6))-1)+P$15)</x:f>
        <x:v>1928356.1469835236</x:v>
      </x:c>
      <x:c r="Q37" s="97" t="n">
        <x:f>MAX(0,P37*(1+EXP((LN(1+'Monte Carlo'!$K$10)-0.5*'Monte Carlo'!$K$12^2)+'Monte Carlo'!$K$12*((RAND()+RAND()+RAND()+RAND()+RAND()+RAND()+RAND()+RAND()+RAND()+RAND()+RAND()+RAND())-6))-1)+Q$15)</x:f>
        <x:v>1625960.3342730678</x:v>
      </x:c>
      <x:c r="R37" s="97" t="n">
        <x:f>MAX(0,Q37*(1+EXP((LN(1+'Monte Carlo'!$K$10)-0.5*'Monte Carlo'!$K$12^2)+'Monte Carlo'!$K$12*((RAND()+RAND()+RAND()+RAND()+RAND()+RAND()+RAND()+RAND()+RAND()+RAND()+RAND()+RAND())-6))-1)+R$15)</x:f>
        <x:v>1707246.4224605171</x:v>
      </x:c>
      <x:c r="S37" s="97" t="n">
        <x:f>MAX(0,R37*(1+EXP((LN(1+'Monte Carlo'!$K$10)-0.5*'Monte Carlo'!$K$12^2)+'Monte Carlo'!$K$12*((RAND()+RAND()+RAND()+RAND()+RAND()+RAND()+RAND()+RAND()+RAND()+RAND()+RAND()+RAND())-6))-1)+S$15)</x:f>
        <x:v>2346656.4808357805</x:v>
      </x:c>
      <x:c r="T37" s="97" t="n">
        <x:f>MAX(0,S37*(1+EXP((LN(1+'Monte Carlo'!$K$10)-0.5*'Monte Carlo'!$K$12^2)+'Monte Carlo'!$K$12*((RAND()+RAND()+RAND()+RAND()+RAND()+RAND()+RAND()+RAND()+RAND()+RAND()+RAND()+RAND())-6))-1)+T$15)</x:f>
        <x:v>2729680.5823730594</x:v>
      </x:c>
      <x:c r="U37" s="97" t="n">
        <x:f>MAX(0,T37*(1+EXP((LN(1+'Monte Carlo'!$K$10)-0.5*'Monte Carlo'!$K$12^2)+'Monte Carlo'!$K$12*((RAND()+RAND()+RAND()+RAND()+RAND()+RAND()+RAND()+RAND()+RAND()+RAND()+RAND()+RAND())-6))-1)+U$15)</x:f>
        <x:v>2621775.7715056427</x:v>
      </x:c>
      <x:c r="V37" s="97" t="n">
        <x:f>MAX(0,U37*(1+EXP((LN(1+'Monte Carlo'!$K$10)-0.5*'Monte Carlo'!$K$12^2)+'Monte Carlo'!$K$12*((RAND()+RAND()+RAND()+RAND()+RAND()+RAND()+RAND()+RAND()+RAND()+RAND()+RAND()+RAND())-6))-1)+V$15)</x:f>
        <x:v>2614053.9833177007</x:v>
      </x:c>
      <x:c r="W37" s="97" t="n">
        <x:f>MAX(0,V37*(1+EXP((LN(1+'Monte Carlo'!$K$10)-0.5*'Monte Carlo'!$K$12^2)+'Monte Carlo'!$K$12*((RAND()+RAND()+RAND()+RAND()+RAND()+RAND()+RAND()+RAND()+RAND()+RAND()+RAND()+RAND())-6))-1)+W$15)</x:f>
        <x:v>2482970.278181391</x:v>
      </x:c>
      <x:c r="X37" s="97" t="n">
        <x:f>MAX(0,W37*(1+EXP((LN(1+'Monte Carlo'!$K$10)-0.5*'Monte Carlo'!$K$12^2)+'Monte Carlo'!$K$12*((RAND()+RAND()+RAND()+RAND()+RAND()+RAND()+RAND()+RAND()+RAND()+RAND()+RAND()+RAND())-6))-1)+X$15)</x:f>
        <x:v>2469109.1219530655</x:v>
      </x:c>
      <x:c r="Y37" s="97" t="n">
        <x:f>MAX(0,X37*(1+EXP((LN(1+'Monte Carlo'!$K$10)-0.5*'Monte Carlo'!$K$12^2)+'Monte Carlo'!$K$12*((RAND()+RAND()+RAND()+RAND()+RAND()+RAND()+RAND()+RAND()+RAND()+RAND()+RAND()+RAND())-6))-1)+Y$15)</x:f>
        <x:v>2458743.742365842</x:v>
      </x:c>
      <x:c r="Z37" s="97" t="n">
        <x:f>MAX(0,Y37*(1+EXP((LN(1+'Monte Carlo'!$K$10)-0.5*'Monte Carlo'!$K$12^2)+'Monte Carlo'!$K$12*((RAND()+RAND()+RAND()+RAND()+RAND()+RAND()+RAND()+RAND()+RAND()+RAND()+RAND()+RAND())-6))-1)+Z$15)</x:f>
        <x:v>2701234.407412662</x:v>
      </x:c>
      <x:c r="AA37" s="97" t="n">
        <x:f>MAX(0,Z37*(1+EXP((LN(1+'Monte Carlo'!$K$10)-0.5*'Monte Carlo'!$K$12^2)+'Monte Carlo'!$K$12*((RAND()+RAND()+RAND()+RAND()+RAND()+RAND()+RAND()+RAND()+RAND()+RAND()+RAND()+RAND())-6))-1)+AA$15)</x:f>
        <x:v>2966028.8829238294</x:v>
      </x:c>
      <x:c r="AB37" s="97" t="n">
        <x:f>MAX(0,AA37*(1+EXP((LN(1+'Monte Carlo'!$K$10)-0.5*'Monte Carlo'!$K$12^2)+'Monte Carlo'!$K$12*((RAND()+RAND()+RAND()+RAND()+RAND()+RAND()+RAND()+RAND()+RAND()+RAND()+RAND()+RAND())-6))-1)+AB$15)</x:f>
        <x:v>4586999.281941785</x:v>
      </x:c>
      <x:c r="AC37" s="97" t="n">
        <x:f>MAX(0,AB37*(1+EXP((LN(1+'Monte Carlo'!$K$10)-0.5*'Monte Carlo'!$K$12^2)+'Monte Carlo'!$K$12*((RAND()+RAND()+RAND()+RAND()+RAND()+RAND()+RAND()+RAND()+RAND()+RAND()+RAND()+RAND())-6))-1)+AC$15)</x:f>
        <x:v>4183018.7715949817</x:v>
      </x:c>
      <x:c r="AD37" s="97" t="n">
        <x:f>MAX(0,AC37*(1+EXP((LN(1+'Monte Carlo'!$K$10)-0.5*'Monte Carlo'!$K$12^2)+'Monte Carlo'!$K$12*((RAND()+RAND()+RAND()+RAND()+RAND()+RAND()+RAND()+RAND()+RAND()+RAND()+RAND()+RAND())-6))-1)+AD$15)</x:f>
        <x:v>5035981.979356856</x:v>
      </x:c>
      <x:c r="AE37" s="97" t="n">
        <x:f>MAX(0,AD37*(1+EXP((LN(1+'Monte Carlo'!$K$10)-0.5*'Monte Carlo'!$K$12^2)+'Monte Carlo'!$K$12*((RAND()+RAND()+RAND()+RAND()+RAND()+RAND()+RAND()+RAND()+RAND()+RAND()+RAND()+RAND())-6))-1)+AE$15)</x:f>
        <x:v>4949810.15401363</x:v>
      </x:c>
      <x:c r="AF37" s="97" t="n">
        <x:f>MAX(0,AE37*(1+EXP((LN(1+'Monte Carlo'!$K$10)-0.5*'Monte Carlo'!$K$12^2)+'Monte Carlo'!$K$12*((RAND()+RAND()+RAND()+RAND()+RAND()+RAND()+RAND()+RAND()+RAND()+RAND()+RAND()+RAND())-6))-1)+AF$15)</x:f>
        <x:v>4911850.905172142</x:v>
      </x:c>
      <x:c r="AG37" s="97">
        <x:f t="shared" si="2"/>
        <x:v>1029031.25</x:v>
      </x:c>
    </x:row>
    <x:row r="38">
      <x:c r="A38" s="93">
        <x:v>17</x:v>
      </x:c>
      <x:c r="B38" s="97" t="n">
        <x:f>IF(AND(UPPER('Monte Carlo'!$K$4)="YES",'Monte Carlo'!$K$5&gt;0),'Monte Carlo'!$K$13,Liquidity_30Y!$C$14)</x:f>
        <x:v>1029031.25</x:v>
      </x:c>
      <x:c r="C38" s="97" t="n">
        <x:f>MAX(0,B38*(1+EXP((LN(1+'Monte Carlo'!$K$10)-0.5*'Monte Carlo'!$K$12^2)+'Monte Carlo'!$K$12*((RAND()+RAND()+RAND()+RAND()+RAND()+RAND()+RAND()+RAND()+RAND()+RAND()+RAND()+RAND())-6))-1)+C$15)</x:f>
        <x:v>1294166.1677427087</x:v>
      </x:c>
      <x:c r="D38" s="97" t="n">
        <x:f>MAX(0,C38*(1+EXP((LN(1+'Monte Carlo'!$K$10)-0.5*'Monte Carlo'!$K$12^2)+'Monte Carlo'!$K$12*((RAND()+RAND()+RAND()+RAND()+RAND()+RAND()+RAND()+RAND()+RAND()+RAND()+RAND()+RAND())-6))-1)+D$15)</x:f>
        <x:v>1274195.2494896192</x:v>
      </x:c>
      <x:c r="E38" s="97" t="n">
        <x:f>MAX(0,D38*(1+EXP((LN(1+'Monte Carlo'!$K$10)-0.5*'Monte Carlo'!$K$12^2)+'Monte Carlo'!$K$12*((RAND()+RAND()+RAND()+RAND()+RAND()+RAND()+RAND()+RAND()+RAND()+RAND()+RAND()+RAND())-6))-1)+E$15)</x:f>
        <x:v>1370288.013207834</x:v>
      </x:c>
      <x:c r="F38" s="97" t="n">
        <x:f>MAX(0,E38*(1+EXP((LN(1+'Monte Carlo'!$K$10)-0.5*'Monte Carlo'!$K$12^2)+'Monte Carlo'!$K$12*((RAND()+RAND()+RAND()+RAND()+RAND()+RAND()+RAND()+RAND()+RAND()+RAND()+RAND()+RAND())-6))-1)+F$15)</x:f>
        <x:v>1463349.1908460148</x:v>
      </x:c>
      <x:c r="G38" s="97" t="n">
        <x:f>MAX(0,F38*(1+EXP((LN(1+'Monte Carlo'!$K$10)-0.5*'Monte Carlo'!$K$12^2)+'Monte Carlo'!$K$12*((RAND()+RAND()+RAND()+RAND()+RAND()+RAND()+RAND()+RAND()+RAND()+RAND()+RAND()+RAND())-6))-1)+G$15)</x:f>
        <x:v>1888929.2822468695</x:v>
      </x:c>
      <x:c r="H38" s="97" t="n">
        <x:f>MAX(0,G38*(1+EXP((LN(1+'Monte Carlo'!$K$10)-0.5*'Monte Carlo'!$K$12^2)+'Monte Carlo'!$K$12*((RAND()+RAND()+RAND()+RAND()+RAND()+RAND()+RAND()+RAND()+RAND()+RAND()+RAND()+RAND())-6))-1)+H$15)</x:f>
        <x:v>1597824.1058740001</x:v>
      </x:c>
      <x:c r="I38" s="97" t="n">
        <x:f>MAX(0,H38*(1+EXP((LN(1+'Monte Carlo'!$K$10)-0.5*'Monte Carlo'!$K$12^2)+'Monte Carlo'!$K$12*((RAND()+RAND()+RAND()+RAND()+RAND()+RAND()+RAND()+RAND()+RAND()+RAND()+RAND()+RAND())-6))-1)+I$15)</x:f>
        <x:v>1657255.312207414</x:v>
      </x:c>
      <x:c r="J38" s="97" t="n">
        <x:f>MAX(0,I38*(1+EXP((LN(1+'Monte Carlo'!$K$10)-0.5*'Monte Carlo'!$K$12^2)+'Monte Carlo'!$K$12*((RAND()+RAND()+RAND()+RAND()+RAND()+RAND()+RAND()+RAND()+RAND()+RAND()+RAND()+RAND())-6))-1)+J$15)</x:f>
        <x:v>1430625.7193770697</x:v>
      </x:c>
      <x:c r="K38" s="97" t="n">
        <x:f>MAX(0,J38*(1+EXP((LN(1+'Monte Carlo'!$K$10)-0.5*'Monte Carlo'!$K$12^2)+'Monte Carlo'!$K$12*((RAND()+RAND()+RAND()+RAND()+RAND()+RAND()+RAND()+RAND()+RAND()+RAND()+RAND()+RAND())-6))-1)+K$15)</x:f>
        <x:v>1458908.5085972466</x:v>
      </x:c>
      <x:c r="L38" s="97" t="n">
        <x:f>MAX(0,K38*(1+EXP((LN(1+'Monte Carlo'!$K$10)-0.5*'Monte Carlo'!$K$12^2)+'Monte Carlo'!$K$12*((RAND()+RAND()+RAND()+RAND()+RAND()+RAND()+RAND()+RAND()+RAND()+RAND()+RAND()+RAND())-6))-1)+L$15)</x:f>
        <x:v>1381441.0862842961</x:v>
      </x:c>
      <x:c r="M38" s="97" t="n">
        <x:f>MAX(0,L38*(1+EXP((LN(1+'Monte Carlo'!$K$10)-0.5*'Monte Carlo'!$K$12^2)+'Monte Carlo'!$K$12*((RAND()+RAND()+RAND()+RAND()+RAND()+RAND()+RAND()+RAND()+RAND()+RAND()+RAND()+RAND())-6))-1)+M$15)</x:f>
        <x:v>1604415.173603522</x:v>
      </x:c>
      <x:c r="N38" s="97" t="n">
        <x:f>MAX(0,M38*(1+EXP((LN(1+'Monte Carlo'!$K$10)-0.5*'Monte Carlo'!$K$12^2)+'Monte Carlo'!$K$12*((RAND()+RAND()+RAND()+RAND()+RAND()+RAND()+RAND()+RAND()+RAND()+RAND()+RAND()+RAND())-6))-1)+N$15)</x:f>
        <x:v>1921054.7282799438</x:v>
      </x:c>
      <x:c r="O38" s="97" t="n">
        <x:f>MAX(0,N38*(1+EXP((LN(1+'Monte Carlo'!$K$10)-0.5*'Monte Carlo'!$K$12^2)+'Monte Carlo'!$K$12*((RAND()+RAND()+RAND()+RAND()+RAND()+RAND()+RAND()+RAND()+RAND()+RAND()+RAND()+RAND())-6))-1)+O$15)</x:f>
        <x:v>1736124.4611236646</x:v>
      </x:c>
      <x:c r="P38" s="97" t="n">
        <x:f>MAX(0,O38*(1+EXP((LN(1+'Monte Carlo'!$K$10)-0.5*'Monte Carlo'!$K$12^2)+'Monte Carlo'!$K$12*((RAND()+RAND()+RAND()+RAND()+RAND()+RAND()+RAND()+RAND()+RAND()+RAND()+RAND()+RAND())-6))-1)+P$15)</x:f>
        <x:v>1490902.8053161607</x:v>
      </x:c>
      <x:c r="Q38" s="97" t="n">
        <x:f>MAX(0,P38*(1+EXP((LN(1+'Monte Carlo'!$K$10)-0.5*'Monte Carlo'!$K$12^2)+'Monte Carlo'!$K$12*((RAND()+RAND()+RAND()+RAND()+RAND()+RAND()+RAND()+RAND()+RAND()+RAND()+RAND()+RAND())-6))-1)+Q$15)</x:f>
        <x:v>1507565.4239953272</x:v>
      </x:c>
      <x:c r="R38" s="97" t="n">
        <x:f>MAX(0,Q38*(1+EXP((LN(1+'Monte Carlo'!$K$10)-0.5*'Monte Carlo'!$K$12^2)+'Monte Carlo'!$K$12*((RAND()+RAND()+RAND()+RAND()+RAND()+RAND()+RAND()+RAND()+RAND()+RAND()+RAND()+RAND())-6))-1)+R$15)</x:f>
        <x:v>1438347.5226808595</x:v>
      </x:c>
      <x:c r="S38" s="97" t="n">
        <x:f>MAX(0,R38*(1+EXP((LN(1+'Monte Carlo'!$K$10)-0.5*'Monte Carlo'!$K$12^2)+'Monte Carlo'!$K$12*((RAND()+RAND()+RAND()+RAND()+RAND()+RAND()+RAND()+RAND()+RAND()+RAND()+RAND()+RAND())-6))-1)+S$15)</x:f>
        <x:v>1751827.3481038748</x:v>
      </x:c>
      <x:c r="T38" s="97" t="n">
        <x:f>MAX(0,S38*(1+EXP((LN(1+'Monte Carlo'!$K$10)-0.5*'Monte Carlo'!$K$12^2)+'Monte Carlo'!$K$12*((RAND()+RAND()+RAND()+RAND()+RAND()+RAND()+RAND()+RAND()+RAND()+RAND()+RAND()+RAND())-6))-1)+T$15)</x:f>
        <x:v>2006940.0803402853</x:v>
      </x:c>
      <x:c r="U38" s="97" t="n">
        <x:f>MAX(0,T38*(1+EXP((LN(1+'Monte Carlo'!$K$10)-0.5*'Monte Carlo'!$K$12^2)+'Monte Carlo'!$K$12*((RAND()+RAND()+RAND()+RAND()+RAND()+RAND()+RAND()+RAND()+RAND()+RAND()+RAND()+RAND())-6))-1)+U$15)</x:f>
        <x:v>1613764.4445741372</x:v>
      </x:c>
      <x:c r="V38" s="97" t="n">
        <x:f>MAX(0,U38*(1+EXP((LN(1+'Monte Carlo'!$K$10)-0.5*'Monte Carlo'!$K$12^2)+'Monte Carlo'!$K$12*((RAND()+RAND()+RAND()+RAND()+RAND()+RAND()+RAND()+RAND()+RAND()+RAND()+RAND()+RAND())-6))-1)+V$15)</x:f>
        <x:v>1510008.6652751253</x:v>
      </x:c>
      <x:c r="W38" s="97" t="n">
        <x:f>MAX(0,V38*(1+EXP((LN(1+'Monte Carlo'!$K$10)-0.5*'Monte Carlo'!$K$12^2)+'Monte Carlo'!$K$12*((RAND()+RAND()+RAND()+RAND()+RAND()+RAND()+RAND()+RAND()+RAND()+RAND()+RAND()+RAND())-6))-1)+W$15)</x:f>
        <x:v>1200738.3251676075</x:v>
      </x:c>
      <x:c r="X38" s="97" t="n">
        <x:f>MAX(0,W38*(1+EXP((LN(1+'Monte Carlo'!$K$10)-0.5*'Monte Carlo'!$K$12^2)+'Monte Carlo'!$K$12*((RAND()+RAND()+RAND()+RAND()+RAND()+RAND()+RAND()+RAND()+RAND()+RAND()+RAND()+RAND())-6))-1)+X$15)</x:f>
        <x:v>983800.55659672</x:v>
      </x:c>
      <x:c r="Y38" s="97" t="n">
        <x:f>MAX(0,X38*(1+EXP((LN(1+'Monte Carlo'!$K$10)-0.5*'Monte Carlo'!$K$12^2)+'Monte Carlo'!$K$12*((RAND()+RAND()+RAND()+RAND()+RAND()+RAND()+RAND()+RAND()+RAND()+RAND()+RAND()+RAND())-6))-1)+Y$15)</x:f>
        <x:v>1059200.073717912</x:v>
      </x:c>
      <x:c r="Z38" s="97" t="n">
        <x:f>MAX(0,Y38*(1+EXP((LN(1+'Monte Carlo'!$K$10)-0.5*'Monte Carlo'!$K$12^2)+'Monte Carlo'!$K$12*((RAND()+RAND()+RAND()+RAND()+RAND()+RAND()+RAND()+RAND()+RAND()+RAND()+RAND()+RAND())-6))-1)+Z$15)</x:f>
        <x:v>867815.3066483678</x:v>
      </x:c>
      <x:c r="AA38" s="97" t="n">
        <x:f>MAX(0,Z38*(1+EXP((LN(1+'Monte Carlo'!$K$10)-0.5*'Monte Carlo'!$K$12^2)+'Monte Carlo'!$K$12*((RAND()+RAND()+RAND()+RAND()+RAND()+RAND()+RAND()+RAND()+RAND()+RAND()+RAND()+RAND())-6))-1)+AA$15)</x:f>
        <x:v>986079.47787108</x:v>
      </x:c>
      <x:c r="AB38" s="97" t="n">
        <x:f>MAX(0,AA38*(1+EXP((LN(1+'Monte Carlo'!$K$10)-0.5*'Monte Carlo'!$K$12^2)+'Monte Carlo'!$K$12*((RAND()+RAND()+RAND()+RAND()+RAND()+RAND()+RAND()+RAND()+RAND()+RAND()+RAND()+RAND())-6))-1)+AB$15)</x:f>
        <x:v>1259058.2368036872</x:v>
      </x:c>
      <x:c r="AC38" s="97" t="n">
        <x:f>MAX(0,AB38*(1+EXP((LN(1+'Monte Carlo'!$K$10)-0.5*'Monte Carlo'!$K$12^2)+'Monte Carlo'!$K$12*((RAND()+RAND()+RAND()+RAND()+RAND()+RAND()+RAND()+RAND()+RAND()+RAND()+RAND()+RAND())-6))-1)+AC$15)</x:f>
        <x:v>1441372.5950116916</x:v>
      </x:c>
      <x:c r="AD38" s="97" t="n">
        <x:f>MAX(0,AC38*(1+EXP((LN(1+'Monte Carlo'!$K$10)-0.5*'Monte Carlo'!$K$12^2)+'Monte Carlo'!$K$12*((RAND()+RAND()+RAND()+RAND()+RAND()+RAND()+RAND()+RAND()+RAND()+RAND()+RAND()+RAND())-6))-1)+AD$15)</x:f>
        <x:v>1522972.4169835928</x:v>
      </x:c>
      <x:c r="AE38" s="97" t="n">
        <x:f>MAX(0,AD38*(1+EXP((LN(1+'Monte Carlo'!$K$10)-0.5*'Monte Carlo'!$K$12^2)+'Monte Carlo'!$K$12*((RAND()+RAND()+RAND()+RAND()+RAND()+RAND()+RAND()+RAND()+RAND()+RAND()+RAND()+RAND())-6))-1)+AE$15)</x:f>
        <x:v>1997238.374414697</x:v>
      </x:c>
      <x:c r="AF38" s="97" t="n">
        <x:f>MAX(0,AE38*(1+EXP((LN(1+'Monte Carlo'!$K$10)-0.5*'Monte Carlo'!$K$12^2)+'Monte Carlo'!$K$12*((RAND()+RAND()+RAND()+RAND()+RAND()+RAND()+RAND()+RAND()+RAND()+RAND()+RAND()+RAND())-6))-1)+AF$15)</x:f>
        <x:v>2248774.369659921</x:v>
      </x:c>
      <x:c r="AG38" s="97">
        <x:f t="shared" si="2"/>
        <x:v>1029031.25</x:v>
      </x:c>
    </x:row>
    <x:row r="39">
      <x:c r="A39" s="93">
        <x:v>18</x:v>
      </x:c>
      <x:c r="B39" s="97" t="n">
        <x:f>IF(AND(UPPER('Monte Carlo'!$K$4)="YES",'Monte Carlo'!$K$5&gt;0),'Monte Carlo'!$K$13,Liquidity_30Y!$C$14)</x:f>
        <x:v>1029031.25</x:v>
      </x:c>
      <x:c r="C39" s="97" t="n">
        <x:f>MAX(0,B39*(1+EXP((LN(1+'Monte Carlo'!$K$10)-0.5*'Monte Carlo'!$K$12^2)+'Monte Carlo'!$K$12*((RAND()+RAND()+RAND()+RAND()+RAND()+RAND()+RAND()+RAND()+RAND()+RAND()+RAND()+RAND())-6))-1)+C$15)</x:f>
        <x:v>1089623.7834069212</x:v>
      </x:c>
      <x:c r="D39" s="97" t="n">
        <x:f>MAX(0,C39*(1+EXP((LN(1+'Monte Carlo'!$K$10)-0.5*'Monte Carlo'!$K$12^2)+'Monte Carlo'!$K$12*((RAND()+RAND()+RAND()+RAND()+RAND()+RAND()+RAND()+RAND()+RAND()+RAND()+RAND()+RAND())-6))-1)+D$15)</x:f>
        <x:v>942962.6223791025</x:v>
      </x:c>
      <x:c r="E39" s="97" t="n">
        <x:f>MAX(0,D39*(1+EXP((LN(1+'Monte Carlo'!$K$10)-0.5*'Monte Carlo'!$K$12^2)+'Monte Carlo'!$K$12*((RAND()+RAND()+RAND()+RAND()+RAND()+RAND()+RAND()+RAND()+RAND()+RAND()+RAND()+RAND())-6))-1)+E$15)</x:f>
        <x:v>1003215.4640691223</x:v>
      </x:c>
      <x:c r="F39" s="97" t="n">
        <x:f>MAX(0,E39*(1+EXP((LN(1+'Monte Carlo'!$K$10)-0.5*'Monte Carlo'!$K$12^2)+'Monte Carlo'!$K$12*((RAND()+RAND()+RAND()+RAND()+RAND()+RAND()+RAND()+RAND()+RAND()+RAND()+RAND()+RAND())-6))-1)+F$15)</x:f>
        <x:v>1127607.229490816</x:v>
      </x:c>
      <x:c r="G39" s="97" t="n">
        <x:f>MAX(0,F39*(1+EXP((LN(1+'Monte Carlo'!$K$10)-0.5*'Monte Carlo'!$K$12^2)+'Monte Carlo'!$K$12*((RAND()+RAND()+RAND()+RAND()+RAND()+RAND()+RAND()+RAND()+RAND()+RAND()+RAND()+RAND())-6))-1)+G$15)</x:f>
        <x:v>1085985.5214020854</x:v>
      </x:c>
      <x:c r="H39" s="97" t="n">
        <x:f>MAX(0,G39*(1+EXP((LN(1+'Monte Carlo'!$K$10)-0.5*'Monte Carlo'!$K$12^2)+'Monte Carlo'!$K$12*((RAND()+RAND()+RAND()+RAND()+RAND()+RAND()+RAND()+RAND()+RAND()+RAND()+RAND()+RAND())-6))-1)+H$15)</x:f>
        <x:v>1296725.1824366262</x:v>
      </x:c>
      <x:c r="I39" s="97" t="n">
        <x:f>MAX(0,H39*(1+EXP((LN(1+'Monte Carlo'!$K$10)-0.5*'Monte Carlo'!$K$12^2)+'Monte Carlo'!$K$12*((RAND()+RAND()+RAND()+RAND()+RAND()+RAND()+RAND()+RAND()+RAND()+RAND()+RAND()+RAND())-6))-1)+I$15)</x:f>
        <x:v>1770345.2549827832</x:v>
      </x:c>
      <x:c r="J39" s="97" t="n">
        <x:f>MAX(0,I39*(1+EXP((LN(1+'Monte Carlo'!$K$10)-0.5*'Monte Carlo'!$K$12^2)+'Monte Carlo'!$K$12*((RAND()+RAND()+RAND()+RAND()+RAND()+RAND()+RAND()+RAND()+RAND()+RAND()+RAND()+RAND())-6))-1)+J$15)</x:f>
        <x:v>1537075.698718512</x:v>
      </x:c>
      <x:c r="K39" s="97" t="n">
        <x:f>MAX(0,J39*(1+EXP((LN(1+'Monte Carlo'!$K$10)-0.5*'Monte Carlo'!$K$12^2)+'Monte Carlo'!$K$12*((RAND()+RAND()+RAND()+RAND()+RAND()+RAND()+RAND()+RAND()+RAND()+RAND()+RAND()+RAND())-6))-1)+K$15)</x:f>
        <x:v>1894933.1330611503</x:v>
      </x:c>
      <x:c r="L39" s="97" t="n">
        <x:f>MAX(0,K39*(1+EXP((LN(1+'Monte Carlo'!$K$10)-0.5*'Monte Carlo'!$K$12^2)+'Monte Carlo'!$K$12*((RAND()+RAND()+RAND()+RAND()+RAND()+RAND()+RAND()+RAND()+RAND()+RAND()+RAND()+RAND())-6))-1)+L$15)</x:f>
        <x:v>1762879.8332257066</x:v>
      </x:c>
      <x:c r="M39" s="97" t="n">
        <x:f>MAX(0,L39*(1+EXP((LN(1+'Monte Carlo'!$K$10)-0.5*'Monte Carlo'!$K$12^2)+'Monte Carlo'!$K$12*((RAND()+RAND()+RAND()+RAND()+RAND()+RAND()+RAND()+RAND()+RAND()+RAND()+RAND()+RAND())-6))-1)+M$15)</x:f>
        <x:v>1758347.4637206115</x:v>
      </x:c>
      <x:c r="N39" s="97" t="n">
        <x:f>MAX(0,M39*(1+EXP((LN(1+'Monte Carlo'!$K$10)-0.5*'Monte Carlo'!$K$12^2)+'Monte Carlo'!$K$12*((RAND()+RAND()+RAND()+RAND()+RAND()+RAND()+RAND()+RAND()+RAND()+RAND()+RAND()+RAND())-6))-1)+N$15)</x:f>
        <x:v>2049958.0148444446</x:v>
      </x:c>
      <x:c r="O39" s="97" t="n">
        <x:f>MAX(0,N39*(1+EXP((LN(1+'Monte Carlo'!$K$10)-0.5*'Monte Carlo'!$K$12^2)+'Monte Carlo'!$K$12*((RAND()+RAND()+RAND()+RAND()+RAND()+RAND()+RAND()+RAND()+RAND()+RAND()+RAND()+RAND())-6))-1)+O$15)</x:f>
        <x:v>2563511.5350622036</x:v>
      </x:c>
      <x:c r="P39" s="97" t="n">
        <x:f>MAX(0,O39*(1+EXP((LN(1+'Monte Carlo'!$K$10)-0.5*'Monte Carlo'!$K$12^2)+'Monte Carlo'!$K$12*((RAND()+RAND()+RAND()+RAND()+RAND()+RAND()+RAND()+RAND()+RAND()+RAND()+RAND()+RAND())-6))-1)+P$15)</x:f>
        <x:v>2475672.72186293</x:v>
      </x:c>
      <x:c r="Q39" s="97" t="n">
        <x:f>MAX(0,P39*(1+EXP((LN(1+'Monte Carlo'!$K$10)-0.5*'Monte Carlo'!$K$12^2)+'Monte Carlo'!$K$12*((RAND()+RAND()+RAND()+RAND()+RAND()+RAND()+RAND()+RAND()+RAND()+RAND()+RAND()+RAND())-6))-1)+Q$15)</x:f>
        <x:v>2298053.463139834</x:v>
      </x:c>
      <x:c r="R39" s="97" t="n">
        <x:f>MAX(0,Q39*(1+EXP((LN(1+'Monte Carlo'!$K$10)-0.5*'Monte Carlo'!$K$12^2)+'Monte Carlo'!$K$12*((RAND()+RAND()+RAND()+RAND()+RAND()+RAND()+RAND()+RAND()+RAND()+RAND()+RAND()+RAND())-6))-1)+R$15)</x:f>
        <x:v>2642654.322189526</x:v>
      </x:c>
      <x:c r="S39" s="97" t="n">
        <x:f>MAX(0,R39*(1+EXP((LN(1+'Monte Carlo'!$K$10)-0.5*'Monte Carlo'!$K$12^2)+'Monte Carlo'!$K$12*((RAND()+RAND()+RAND()+RAND()+RAND()+RAND()+RAND()+RAND()+RAND()+RAND()+RAND()+RAND())-6))-1)+S$15)</x:f>
        <x:v>2381573.8556653345</x:v>
      </x:c>
      <x:c r="T39" s="97" t="n">
        <x:f>MAX(0,S39*(1+EXP((LN(1+'Monte Carlo'!$K$10)-0.5*'Monte Carlo'!$K$12^2)+'Monte Carlo'!$K$12*((RAND()+RAND()+RAND()+RAND()+RAND()+RAND()+RAND()+RAND()+RAND()+RAND()+RAND()+RAND())-6))-1)+T$15)</x:f>
        <x:v>2332450.9762903387</x:v>
      </x:c>
      <x:c r="U39" s="97" t="n">
        <x:f>MAX(0,T39*(1+EXP((LN(1+'Monte Carlo'!$K$10)-0.5*'Monte Carlo'!$K$12^2)+'Monte Carlo'!$K$12*((RAND()+RAND()+RAND()+RAND()+RAND()+RAND()+RAND()+RAND()+RAND()+RAND()+RAND()+RAND())-6))-1)+U$15)</x:f>
        <x:v>2415462.164640872</x:v>
      </x:c>
      <x:c r="V39" s="97" t="n">
        <x:f>MAX(0,U39*(1+EXP((LN(1+'Monte Carlo'!$K$10)-0.5*'Monte Carlo'!$K$12^2)+'Monte Carlo'!$K$12*((RAND()+RAND()+RAND()+RAND()+RAND()+RAND()+RAND()+RAND()+RAND()+RAND()+RAND()+RAND())-6))-1)+V$15)</x:f>
        <x:v>2317674.6092790314</x:v>
      </x:c>
      <x:c r="W39" s="97" t="n">
        <x:f>MAX(0,V39*(1+EXP((LN(1+'Monte Carlo'!$K$10)-0.5*'Monte Carlo'!$K$12^2)+'Monte Carlo'!$K$12*((RAND()+RAND()+RAND()+RAND()+RAND()+RAND()+RAND()+RAND()+RAND()+RAND()+RAND()+RAND())-6))-1)+W$15)</x:f>
        <x:v>2980362.8978596795</x:v>
      </x:c>
      <x:c r="X39" s="97" t="n">
        <x:f>MAX(0,W39*(1+EXP((LN(1+'Monte Carlo'!$K$10)-0.5*'Monte Carlo'!$K$12^2)+'Monte Carlo'!$K$12*((RAND()+RAND()+RAND()+RAND()+RAND()+RAND()+RAND()+RAND()+RAND()+RAND()+RAND()+RAND())-6))-1)+X$15)</x:f>
        <x:v>2751393.971540915</x:v>
      </x:c>
      <x:c r="Y39" s="97" t="n">
        <x:f>MAX(0,X39*(1+EXP((LN(1+'Monte Carlo'!$K$10)-0.5*'Monte Carlo'!$K$12^2)+'Monte Carlo'!$K$12*((RAND()+RAND()+RAND()+RAND()+RAND()+RAND()+RAND()+RAND()+RAND()+RAND()+RAND()+RAND())-6))-1)+Y$15)</x:f>
        <x:v>3434392.0706812143</x:v>
      </x:c>
      <x:c r="Z39" s="97" t="n">
        <x:f>MAX(0,Y39*(1+EXP((LN(1+'Monte Carlo'!$K$10)-0.5*'Monte Carlo'!$K$12^2)+'Monte Carlo'!$K$12*((RAND()+RAND()+RAND()+RAND()+RAND()+RAND()+RAND()+RAND()+RAND()+RAND()+RAND()+RAND())-6))-1)+Z$15)</x:f>
        <x:v>4354227.96163356</x:v>
      </x:c>
      <x:c r="AA39" s="97" t="n">
        <x:f>MAX(0,Z39*(1+EXP((LN(1+'Monte Carlo'!$K$10)-0.5*'Monte Carlo'!$K$12^2)+'Monte Carlo'!$K$12*((RAND()+RAND()+RAND()+RAND()+RAND()+RAND()+RAND()+RAND()+RAND()+RAND()+RAND()+RAND())-6))-1)+AA$15)</x:f>
        <x:v>6001766.829556623</x:v>
      </x:c>
      <x:c r="AB39" s="97" t="n">
        <x:f>MAX(0,AA39*(1+EXP((LN(1+'Monte Carlo'!$K$10)-0.5*'Monte Carlo'!$K$12^2)+'Monte Carlo'!$K$12*((RAND()+RAND()+RAND()+RAND()+RAND()+RAND()+RAND()+RAND()+RAND()+RAND()+RAND()+RAND())-6))-1)+AB$15)</x:f>
        <x:v>8202649.610849545</x:v>
      </x:c>
      <x:c r="AC39" s="97" t="n">
        <x:f>MAX(0,AB39*(1+EXP((LN(1+'Monte Carlo'!$K$10)-0.5*'Monte Carlo'!$K$12^2)+'Monte Carlo'!$K$12*((RAND()+RAND()+RAND()+RAND()+RAND()+RAND()+RAND()+RAND()+RAND()+RAND()+RAND()+RAND())-6))-1)+AC$15)</x:f>
        <x:v>8965761.742165886</x:v>
      </x:c>
      <x:c r="AD39" s="97" t="n">
        <x:f>MAX(0,AC39*(1+EXP((LN(1+'Monte Carlo'!$K$10)-0.5*'Monte Carlo'!$K$12^2)+'Monte Carlo'!$K$12*((RAND()+RAND()+RAND()+RAND()+RAND()+RAND()+RAND()+RAND()+RAND()+RAND()+RAND()+RAND())-6))-1)+AD$15)</x:f>
        <x:v>8067069.825271483</x:v>
      </x:c>
      <x:c r="AE39" s="97" t="n">
        <x:f>MAX(0,AD39*(1+EXP((LN(1+'Monte Carlo'!$K$10)-0.5*'Monte Carlo'!$K$12^2)+'Monte Carlo'!$K$12*((RAND()+RAND()+RAND()+RAND()+RAND()+RAND()+RAND()+RAND()+RAND()+RAND()+RAND()+RAND())-6))-1)+AE$15)</x:f>
        <x:v>9152867.281361569</x:v>
      </x:c>
      <x:c r="AF39" s="97" t="n">
        <x:f>MAX(0,AE39*(1+EXP((LN(1+'Monte Carlo'!$K$10)-0.5*'Monte Carlo'!$K$12^2)+'Monte Carlo'!$K$12*((RAND()+RAND()+RAND()+RAND()+RAND()+RAND()+RAND()+RAND()+RAND()+RAND()+RAND()+RAND())-6))-1)+AF$15)</x:f>
        <x:v>10215298.936076276</x:v>
      </x:c>
      <x:c r="AG39" s="97">
        <x:f t="shared" si="2"/>
        <x:v>712825.09208757139</x:v>
      </x:c>
    </x:row>
    <x:row r="40">
      <x:c r="A40" s="93">
        <x:v>19</x:v>
      </x:c>
      <x:c r="B40" s="97" t="n">
        <x:f>IF(AND(UPPER('Monte Carlo'!$K$4)="YES",'Monte Carlo'!$K$5&gt;0),'Monte Carlo'!$K$13,Liquidity_30Y!$C$14)</x:f>
        <x:v>1029031.25</x:v>
      </x:c>
      <x:c r="C40" s="97" t="n">
        <x:f>MAX(0,B40*(1+EXP((LN(1+'Monte Carlo'!$K$10)-0.5*'Monte Carlo'!$K$12^2)+'Monte Carlo'!$K$12*((RAND()+RAND()+RAND()+RAND()+RAND()+RAND()+RAND()+RAND()+RAND()+RAND()+RAND()+RAND())-6))-1)+C$15)</x:f>
        <x:v>977717.0379393259</x:v>
      </x:c>
      <x:c r="D40" s="97" t="n">
        <x:f>MAX(0,C40*(1+EXP((LN(1+'Monte Carlo'!$K$10)-0.5*'Monte Carlo'!$K$12^2)+'Monte Carlo'!$K$12*((RAND()+RAND()+RAND()+RAND()+RAND()+RAND()+RAND()+RAND()+RAND()+RAND()+RAND()+RAND())-6))-1)+D$15)</x:f>
        <x:v>897422.8027321559</x:v>
      </x:c>
      <x:c r="E40" s="97" t="n">
        <x:f>MAX(0,D40*(1+EXP((LN(1+'Monte Carlo'!$K$10)-0.5*'Monte Carlo'!$K$12^2)+'Monte Carlo'!$K$12*((RAND()+RAND()+RAND()+RAND()+RAND()+RAND()+RAND()+RAND()+RAND()+RAND()+RAND()+RAND())-6))-1)+E$15)</x:f>
        <x:v>805338.1156742336</x:v>
      </x:c>
      <x:c r="F40" s="97" t="n">
        <x:f>MAX(0,E40*(1+EXP((LN(1+'Monte Carlo'!$K$10)-0.5*'Monte Carlo'!$K$12^2)+'Monte Carlo'!$K$12*((RAND()+RAND()+RAND()+RAND()+RAND()+RAND()+RAND()+RAND()+RAND()+RAND()+RAND()+RAND())-6))-1)+F$15)</x:f>
        <x:v>830787.5580255762</x:v>
      </x:c>
      <x:c r="G40" s="97" t="n">
        <x:f>MAX(0,F40*(1+EXP((LN(1+'Monte Carlo'!$K$10)-0.5*'Monte Carlo'!$K$12^2)+'Monte Carlo'!$K$12*((RAND()+RAND()+RAND()+RAND()+RAND()+RAND()+RAND()+RAND()+RAND()+RAND()+RAND()+RAND())-6))-1)+G$15)</x:f>
        <x:v>777721.1367973372</x:v>
      </x:c>
      <x:c r="H40" s="97" t="n">
        <x:f>MAX(0,G40*(1+EXP((LN(1+'Monte Carlo'!$K$10)-0.5*'Monte Carlo'!$K$12^2)+'Monte Carlo'!$K$12*((RAND()+RAND()+RAND()+RAND()+RAND()+RAND()+RAND()+RAND()+RAND()+RAND()+RAND()+RAND())-6))-1)+H$15)</x:f>
        <x:v>832905.2180572378</x:v>
      </x:c>
      <x:c r="I40" s="97" t="n">
        <x:f>MAX(0,H40*(1+EXP((LN(1+'Monte Carlo'!$K$10)-0.5*'Monte Carlo'!$K$12^2)+'Monte Carlo'!$K$12*((RAND()+RAND()+RAND()+RAND()+RAND()+RAND()+RAND()+RAND()+RAND()+RAND()+RAND()+RAND())-6))-1)+I$15)</x:f>
        <x:v>1167422.8709255506</x:v>
      </x:c>
      <x:c r="J40" s="97" t="n">
        <x:f>MAX(0,I40*(1+EXP((LN(1+'Monte Carlo'!$K$10)-0.5*'Monte Carlo'!$K$12^2)+'Monte Carlo'!$K$12*((RAND()+RAND()+RAND()+RAND()+RAND()+RAND()+RAND()+RAND()+RAND()+RAND()+RAND()+RAND())-6))-1)+J$15)</x:f>
        <x:v>1158448.8513217587</x:v>
      </x:c>
      <x:c r="K40" s="97" t="n">
        <x:f>MAX(0,J40*(1+EXP((LN(1+'Monte Carlo'!$K$10)-0.5*'Monte Carlo'!$K$12^2)+'Monte Carlo'!$K$12*((RAND()+RAND()+RAND()+RAND()+RAND()+RAND()+RAND()+RAND()+RAND()+RAND()+RAND()+RAND())-6))-1)+K$15)</x:f>
        <x:v>1057361.069364582</x:v>
      </x:c>
      <x:c r="L40" s="97" t="n">
        <x:f>MAX(0,K40*(1+EXP((LN(1+'Monte Carlo'!$K$10)-0.5*'Monte Carlo'!$K$12^2)+'Monte Carlo'!$K$12*((RAND()+RAND()+RAND()+RAND()+RAND()+RAND()+RAND()+RAND()+RAND()+RAND()+RAND()+RAND())-6))-1)+L$15)</x:f>
        <x:v>1233781.3473273686</x:v>
      </x:c>
      <x:c r="M40" s="97" t="n">
        <x:f>MAX(0,L40*(1+EXP((LN(1+'Monte Carlo'!$K$10)-0.5*'Monte Carlo'!$K$12^2)+'Monte Carlo'!$K$12*((RAND()+RAND()+RAND()+RAND()+RAND()+RAND()+RAND()+RAND()+RAND()+RAND()+RAND()+RAND())-6))-1)+M$15)</x:f>
        <x:v>1276270.7739463167</x:v>
      </x:c>
      <x:c r="N40" s="97" t="n">
        <x:f>MAX(0,M40*(1+EXP((LN(1+'Monte Carlo'!$K$10)-0.5*'Monte Carlo'!$K$12^2)+'Monte Carlo'!$K$12*((RAND()+RAND()+RAND()+RAND()+RAND()+RAND()+RAND()+RAND()+RAND()+RAND()+RAND()+RAND())-6))-1)+N$15)</x:f>
        <x:v>1317847.152692466</x:v>
      </x:c>
      <x:c r="O40" s="97" t="n">
        <x:f>MAX(0,N40*(1+EXP((LN(1+'Monte Carlo'!$K$10)-0.5*'Monte Carlo'!$K$12^2)+'Monte Carlo'!$K$12*((RAND()+RAND()+RAND()+RAND()+RAND()+RAND()+RAND()+RAND()+RAND()+RAND()+RAND()+RAND())-6))-1)+O$15)</x:f>
        <x:v>1590136.964749992</x:v>
      </x:c>
      <x:c r="P40" s="97" t="n">
        <x:f>MAX(0,O40*(1+EXP((LN(1+'Monte Carlo'!$K$10)-0.5*'Monte Carlo'!$K$12^2)+'Monte Carlo'!$K$12*((RAND()+RAND()+RAND()+RAND()+RAND()+RAND()+RAND()+RAND()+RAND()+RAND()+RAND()+RAND())-6))-1)+P$15)</x:f>
        <x:v>1903214.8294116925</x:v>
      </x:c>
      <x:c r="Q40" s="97" t="n">
        <x:f>MAX(0,P40*(1+EXP((LN(1+'Monte Carlo'!$K$10)-0.5*'Monte Carlo'!$K$12^2)+'Monte Carlo'!$K$12*((RAND()+RAND()+RAND()+RAND()+RAND()+RAND()+RAND()+RAND()+RAND()+RAND()+RAND()+RAND())-6))-1)+Q$15)</x:f>
        <x:v>2083851.4589100764</x:v>
      </x:c>
      <x:c r="R40" s="97" t="n">
        <x:f>MAX(0,Q40*(1+EXP((LN(1+'Monte Carlo'!$K$10)-0.5*'Monte Carlo'!$K$12^2)+'Monte Carlo'!$K$12*((RAND()+RAND()+RAND()+RAND()+RAND()+RAND()+RAND()+RAND()+RAND()+RAND()+RAND()+RAND())-6))-1)+R$15)</x:f>
        <x:v>2640263.6180874933</x:v>
      </x:c>
      <x:c r="S40" s="97" t="n">
        <x:f>MAX(0,R40*(1+EXP((LN(1+'Monte Carlo'!$K$10)-0.5*'Monte Carlo'!$K$12^2)+'Monte Carlo'!$K$12*((RAND()+RAND()+RAND()+RAND()+RAND()+RAND()+RAND()+RAND()+RAND()+RAND()+RAND()+RAND())-6))-1)+S$15)</x:f>
        <x:v>2235353.99438735</x:v>
      </x:c>
      <x:c r="T40" s="97" t="n">
        <x:f>MAX(0,S40*(1+EXP((LN(1+'Monte Carlo'!$K$10)-0.5*'Monte Carlo'!$K$12^2)+'Monte Carlo'!$K$12*((RAND()+RAND()+RAND()+RAND()+RAND()+RAND()+RAND()+RAND()+RAND()+RAND()+RAND()+RAND())-6))-1)+T$15)</x:f>
        <x:v>2798990.1155221383</x:v>
      </x:c>
      <x:c r="U40" s="97" t="n">
        <x:f>MAX(0,T40*(1+EXP((LN(1+'Monte Carlo'!$K$10)-0.5*'Monte Carlo'!$K$12^2)+'Monte Carlo'!$K$12*((RAND()+RAND()+RAND()+RAND()+RAND()+RAND()+RAND()+RAND()+RAND()+RAND()+RAND()+RAND())-6))-1)+U$15)</x:f>
        <x:v>2913452.648076119</x:v>
      </x:c>
      <x:c r="V40" s="97" t="n">
        <x:f>MAX(0,U40*(1+EXP((LN(1+'Monte Carlo'!$K$10)-0.5*'Monte Carlo'!$K$12^2)+'Monte Carlo'!$K$12*((RAND()+RAND()+RAND()+RAND()+RAND()+RAND()+RAND()+RAND()+RAND()+RAND()+RAND()+RAND())-6))-1)+V$15)</x:f>
        <x:v>4074278.3070233325</x:v>
      </x:c>
      <x:c r="W40" s="97" t="n">
        <x:f>MAX(0,V40*(1+EXP((LN(1+'Monte Carlo'!$K$10)-0.5*'Monte Carlo'!$K$12^2)+'Monte Carlo'!$K$12*((RAND()+RAND()+RAND()+RAND()+RAND()+RAND()+RAND()+RAND()+RAND()+RAND()+RAND()+RAND())-6))-1)+W$15)</x:f>
        <x:v>3834072.720652934</x:v>
      </x:c>
      <x:c r="X40" s="97" t="n">
        <x:f>MAX(0,W40*(1+EXP((LN(1+'Monte Carlo'!$K$10)-0.5*'Monte Carlo'!$K$12^2)+'Monte Carlo'!$K$12*((RAND()+RAND()+RAND()+RAND()+RAND()+RAND()+RAND()+RAND()+RAND()+RAND()+RAND()+RAND())-6))-1)+X$15)</x:f>
        <x:v>4978124.301517852</x:v>
      </x:c>
      <x:c r="Y40" s="97" t="n">
        <x:f>MAX(0,X40*(1+EXP((LN(1+'Monte Carlo'!$K$10)-0.5*'Monte Carlo'!$K$12^2)+'Monte Carlo'!$K$12*((RAND()+RAND()+RAND()+RAND()+RAND()+RAND()+RAND()+RAND()+RAND()+RAND()+RAND()+RAND())-6))-1)+Y$15)</x:f>
        <x:v>5133351.653531441</x:v>
      </x:c>
      <x:c r="Z40" s="97" t="n">
        <x:f>MAX(0,Y40*(1+EXP((LN(1+'Monte Carlo'!$K$10)-0.5*'Monte Carlo'!$K$12^2)+'Monte Carlo'!$K$12*((RAND()+RAND()+RAND()+RAND()+RAND()+RAND()+RAND()+RAND()+RAND()+RAND()+RAND()+RAND())-6))-1)+Z$15)</x:f>
        <x:v>5951894.251335455</x:v>
      </x:c>
      <x:c r="AA40" s="97" t="n">
        <x:f>MAX(0,Z40*(1+EXP((LN(1+'Monte Carlo'!$K$10)-0.5*'Monte Carlo'!$K$12^2)+'Monte Carlo'!$K$12*((RAND()+RAND()+RAND()+RAND()+RAND()+RAND()+RAND()+RAND()+RAND()+RAND()+RAND()+RAND())-6))-1)+AA$15)</x:f>
        <x:v>5091238.651990999</x:v>
      </x:c>
      <x:c r="AB40" s="97" t="n">
        <x:f>MAX(0,AA40*(1+EXP((LN(1+'Monte Carlo'!$K$10)-0.5*'Monte Carlo'!$K$12^2)+'Monte Carlo'!$K$12*((RAND()+RAND()+RAND()+RAND()+RAND()+RAND()+RAND()+RAND()+RAND()+RAND()+RAND()+RAND())-6))-1)+AB$15)</x:f>
        <x:v>4967694.3793821</x:v>
      </x:c>
      <x:c r="AC40" s="97" t="n">
        <x:f>MAX(0,AB40*(1+EXP((LN(1+'Monte Carlo'!$K$10)-0.5*'Monte Carlo'!$K$12^2)+'Monte Carlo'!$K$12*((RAND()+RAND()+RAND()+RAND()+RAND()+RAND()+RAND()+RAND()+RAND()+RAND()+RAND()+RAND())-6))-1)+AC$15)</x:f>
        <x:v>4462403.260797246</x:v>
      </x:c>
      <x:c r="AD40" s="97" t="n">
        <x:f>MAX(0,AC40*(1+EXP((LN(1+'Monte Carlo'!$K$10)-0.5*'Monte Carlo'!$K$12^2)+'Monte Carlo'!$K$12*((RAND()+RAND()+RAND()+RAND()+RAND()+RAND()+RAND()+RAND()+RAND()+RAND()+RAND()+RAND())-6))-1)+AD$15)</x:f>
        <x:v>4218451.540776077</x:v>
      </x:c>
      <x:c r="AE40" s="97" t="n">
        <x:f>MAX(0,AD40*(1+EXP((LN(1+'Monte Carlo'!$K$10)-0.5*'Monte Carlo'!$K$12^2)+'Monte Carlo'!$K$12*((RAND()+RAND()+RAND()+RAND()+RAND()+RAND()+RAND()+RAND()+RAND()+RAND()+RAND()+RAND())-6))-1)+AE$15)</x:f>
        <x:v>3821092.5568080456</x:v>
      </x:c>
      <x:c r="AF40" s="97" t="n">
        <x:f>MAX(0,AE40*(1+EXP((LN(1+'Monte Carlo'!$K$10)-0.5*'Monte Carlo'!$K$12^2)+'Monte Carlo'!$K$12*((RAND()+RAND()+RAND()+RAND()+RAND()+RAND()+RAND()+RAND()+RAND()+RAND()+RAND()+RAND())-6))-1)+AF$15)</x:f>
        <x:v>3794697.2508096956</x:v>
      </x:c>
      <x:c r="AG40" s="97">
        <x:f t="shared" si="2"/>
        <x:v>1029031.25</x:v>
      </x:c>
    </x:row>
    <x:row r="41">
      <x:c r="A41" s="93">
        <x:v>20</x:v>
      </x:c>
      <x:c r="B41" s="97" t="n">
        <x:f>IF(AND(UPPER('Monte Carlo'!$K$4)="YES",'Monte Carlo'!$K$5&gt;0),'Monte Carlo'!$K$13,Liquidity_30Y!$C$14)</x:f>
        <x:v>1029031.25</x:v>
      </x:c>
      <x:c r="C41" s="97" t="n">
        <x:f>MAX(0,B41*(1+EXP((LN(1+'Monte Carlo'!$K$10)-0.5*'Monte Carlo'!$K$12^2)+'Monte Carlo'!$K$12*((RAND()+RAND()+RAND()+RAND()+RAND()+RAND()+RAND()+RAND()+RAND()+RAND()+RAND()+RAND())-6))-1)+C$15)</x:f>
        <x:v>1126965.1647679028</x:v>
      </x:c>
      <x:c r="D41" s="97" t="n">
        <x:f>MAX(0,C41*(1+EXP((LN(1+'Monte Carlo'!$K$10)-0.5*'Monte Carlo'!$K$12^2)+'Monte Carlo'!$K$12*((RAND()+RAND()+RAND()+RAND()+RAND()+RAND()+RAND()+RAND()+RAND()+RAND()+RAND()+RAND())-6))-1)+D$15)</x:f>
        <x:v>1146089.7214593897</x:v>
      </x:c>
      <x:c r="E41" s="97" t="n">
        <x:f>MAX(0,D41*(1+EXP((LN(1+'Monte Carlo'!$K$10)-0.5*'Monte Carlo'!$K$12^2)+'Monte Carlo'!$K$12*((RAND()+RAND()+RAND()+RAND()+RAND()+RAND()+RAND()+RAND()+RAND()+RAND()+RAND()+RAND())-6))-1)+E$15)</x:f>
        <x:v>1053031.4332813674</x:v>
      </x:c>
      <x:c r="F41" s="97" t="n">
        <x:f>MAX(0,E41*(1+EXP((LN(1+'Monte Carlo'!$K$10)-0.5*'Monte Carlo'!$K$12^2)+'Monte Carlo'!$K$12*((RAND()+RAND()+RAND()+RAND()+RAND()+RAND()+RAND()+RAND()+RAND()+RAND()+RAND()+RAND())-6))-1)+F$15)</x:f>
        <x:v>967418.9549782838</x:v>
      </x:c>
      <x:c r="G41" s="97" t="n">
        <x:f>MAX(0,F41*(1+EXP((LN(1+'Monte Carlo'!$K$10)-0.5*'Monte Carlo'!$K$12^2)+'Monte Carlo'!$K$12*((RAND()+RAND()+RAND()+RAND()+RAND()+RAND()+RAND()+RAND()+RAND()+RAND()+RAND()+RAND())-6))-1)+G$15)</x:f>
        <x:v>1000121.7208391054</x:v>
      </x:c>
      <x:c r="H41" s="97" t="n">
        <x:f>MAX(0,G41*(1+EXP((LN(1+'Monte Carlo'!$K$10)-0.5*'Monte Carlo'!$K$12^2)+'Monte Carlo'!$K$12*((RAND()+RAND()+RAND()+RAND()+RAND()+RAND()+RAND()+RAND()+RAND()+RAND()+RAND()+RAND())-6))-1)+H$15)</x:f>
        <x:v>970106.8631717922</x:v>
      </x:c>
      <x:c r="I41" s="97" t="n">
        <x:f>MAX(0,H41*(1+EXP((LN(1+'Monte Carlo'!$K$10)-0.5*'Monte Carlo'!$K$12^2)+'Monte Carlo'!$K$12*((RAND()+RAND()+RAND()+RAND()+RAND()+RAND()+RAND()+RAND()+RAND()+RAND()+RAND()+RAND())-6))-1)+I$15)</x:f>
        <x:v>811026.6081546228</x:v>
      </x:c>
      <x:c r="J41" s="97" t="n">
        <x:f>MAX(0,I41*(1+EXP((LN(1+'Monte Carlo'!$K$10)-0.5*'Monte Carlo'!$K$12^2)+'Monte Carlo'!$K$12*((RAND()+RAND()+RAND()+RAND()+RAND()+RAND()+RAND()+RAND()+RAND()+RAND()+RAND()+RAND())-6))-1)+J$15)</x:f>
        <x:v>798780.349294049</x:v>
      </x:c>
      <x:c r="K41" s="97" t="n">
        <x:f>MAX(0,J41*(1+EXP((LN(1+'Monte Carlo'!$K$10)-0.5*'Monte Carlo'!$K$12^2)+'Monte Carlo'!$K$12*((RAND()+RAND()+RAND()+RAND()+RAND()+RAND()+RAND()+RAND()+RAND()+RAND()+RAND()+RAND())-6))-1)+K$15)</x:f>
        <x:v>841243.0154646259</x:v>
      </x:c>
      <x:c r="L41" s="97" t="n">
        <x:f>MAX(0,K41*(1+EXP((LN(1+'Monte Carlo'!$K$10)-0.5*'Monte Carlo'!$K$12^2)+'Monte Carlo'!$K$12*((RAND()+RAND()+RAND()+RAND()+RAND()+RAND()+RAND()+RAND()+RAND()+RAND()+RAND()+RAND())-6))-1)+L$15)</x:f>
        <x:v>1030972.1972674038</x:v>
      </x:c>
      <x:c r="M41" s="97" t="n">
        <x:f>MAX(0,L41*(1+EXP((LN(1+'Monte Carlo'!$K$10)-0.5*'Monte Carlo'!$K$12^2)+'Monte Carlo'!$K$12*((RAND()+RAND()+RAND()+RAND()+RAND()+RAND()+RAND()+RAND()+RAND()+RAND()+RAND()+RAND())-6))-1)+M$15)</x:f>
        <x:v>1167197.0938958437</x:v>
      </x:c>
      <x:c r="N41" s="97" t="n">
        <x:f>MAX(0,M41*(1+EXP((LN(1+'Monte Carlo'!$K$10)-0.5*'Monte Carlo'!$K$12^2)+'Monte Carlo'!$K$12*((RAND()+RAND()+RAND()+RAND()+RAND()+RAND()+RAND()+RAND()+RAND()+RAND()+RAND()+RAND())-6))-1)+N$15)</x:f>
        <x:v>1449315.0040299876</x:v>
      </x:c>
      <x:c r="O41" s="97" t="n">
        <x:f>MAX(0,N41*(1+EXP((LN(1+'Monte Carlo'!$K$10)-0.5*'Monte Carlo'!$K$12^2)+'Monte Carlo'!$K$12*((RAND()+RAND()+RAND()+RAND()+RAND()+RAND()+RAND()+RAND()+RAND()+RAND()+RAND()+RAND())-6))-1)+O$15)</x:f>
        <x:v>1740659.5767367326</x:v>
      </x:c>
      <x:c r="P41" s="97" t="n">
        <x:f>MAX(0,O41*(1+EXP((LN(1+'Monte Carlo'!$K$10)-0.5*'Monte Carlo'!$K$12^2)+'Monte Carlo'!$K$12*((RAND()+RAND()+RAND()+RAND()+RAND()+RAND()+RAND()+RAND()+RAND()+RAND()+RAND()+RAND())-6))-1)+P$15)</x:f>
        <x:v>2351270.357291249</x:v>
      </x:c>
      <x:c r="Q41" s="97" t="n">
        <x:f>MAX(0,P41*(1+EXP((LN(1+'Monte Carlo'!$K$10)-0.5*'Monte Carlo'!$K$12^2)+'Monte Carlo'!$K$12*((RAND()+RAND()+RAND()+RAND()+RAND()+RAND()+RAND()+RAND()+RAND()+RAND()+RAND()+RAND())-6))-1)+Q$15)</x:f>
        <x:v>2042410.813047837</x:v>
      </x:c>
      <x:c r="R41" s="97" t="n">
        <x:f>MAX(0,Q41*(1+EXP((LN(1+'Monte Carlo'!$K$10)-0.5*'Monte Carlo'!$K$12^2)+'Monte Carlo'!$K$12*((RAND()+RAND()+RAND()+RAND()+RAND()+RAND()+RAND()+RAND()+RAND()+RAND()+RAND()+RAND())-6))-1)+R$15)</x:f>
        <x:v>2798206.1701389365</x:v>
      </x:c>
      <x:c r="S41" s="97" t="n">
        <x:f>MAX(0,R41*(1+EXP((LN(1+'Monte Carlo'!$K$10)-0.5*'Monte Carlo'!$K$12^2)+'Monte Carlo'!$K$12*((RAND()+RAND()+RAND()+RAND()+RAND()+RAND()+RAND()+RAND()+RAND()+RAND()+RAND()+RAND())-6))-1)+S$15)</x:f>
        <x:v>3046004.777816225</x:v>
      </x:c>
      <x:c r="T41" s="97" t="n">
        <x:f>MAX(0,S41*(1+EXP((LN(1+'Monte Carlo'!$K$10)-0.5*'Monte Carlo'!$K$12^2)+'Monte Carlo'!$K$12*((RAND()+RAND()+RAND()+RAND()+RAND()+RAND()+RAND()+RAND()+RAND()+RAND()+RAND()+RAND())-6))-1)+T$15)</x:f>
        <x:v>3831472.380221562</x:v>
      </x:c>
      <x:c r="U41" s="97" t="n">
        <x:f>MAX(0,T41*(1+EXP((LN(1+'Monte Carlo'!$K$10)-0.5*'Monte Carlo'!$K$12^2)+'Monte Carlo'!$K$12*((RAND()+RAND()+RAND()+RAND()+RAND()+RAND()+RAND()+RAND()+RAND()+RAND()+RAND()+RAND())-6))-1)+U$15)</x:f>
        <x:v>2987575.662863161</x:v>
      </x:c>
      <x:c r="V41" s="97" t="n">
        <x:f>MAX(0,U41*(1+EXP((LN(1+'Monte Carlo'!$K$10)-0.5*'Monte Carlo'!$K$12^2)+'Monte Carlo'!$K$12*((RAND()+RAND()+RAND()+RAND()+RAND()+RAND()+RAND()+RAND()+RAND()+RAND()+RAND()+RAND())-6))-1)+V$15)</x:f>
        <x:v>3181719.464677904</x:v>
      </x:c>
      <x:c r="W41" s="97" t="n">
        <x:f>MAX(0,V41*(1+EXP((LN(1+'Monte Carlo'!$K$10)-0.5*'Monte Carlo'!$K$12^2)+'Monte Carlo'!$K$12*((RAND()+RAND()+RAND()+RAND()+RAND()+RAND()+RAND()+RAND()+RAND()+RAND()+RAND()+RAND())-6))-1)+W$15)</x:f>
        <x:v>2981857.8218091186</x:v>
      </x:c>
      <x:c r="X41" s="97" t="n">
        <x:f>MAX(0,W41*(1+EXP((LN(1+'Monte Carlo'!$K$10)-0.5*'Monte Carlo'!$K$12^2)+'Monte Carlo'!$K$12*((RAND()+RAND()+RAND()+RAND()+RAND()+RAND()+RAND()+RAND()+RAND()+RAND()+RAND()+RAND())-6))-1)+X$15)</x:f>
        <x:v>2664286.0869045593</x:v>
      </x:c>
      <x:c r="Y41" s="97" t="n">
        <x:f>MAX(0,X41*(1+EXP((LN(1+'Monte Carlo'!$K$10)-0.5*'Monte Carlo'!$K$12^2)+'Monte Carlo'!$K$12*((RAND()+RAND()+RAND()+RAND()+RAND()+RAND()+RAND()+RAND()+RAND()+RAND()+RAND()+RAND())-6))-1)+Y$15)</x:f>
        <x:v>2471770.4991474245</x:v>
      </x:c>
      <x:c r="Z41" s="97" t="n">
        <x:f>MAX(0,Y41*(1+EXP((LN(1+'Monte Carlo'!$K$10)-0.5*'Monte Carlo'!$K$12^2)+'Monte Carlo'!$K$12*((RAND()+RAND()+RAND()+RAND()+RAND()+RAND()+RAND()+RAND()+RAND()+RAND()+RAND()+RAND())-6))-1)+Z$15)</x:f>
        <x:v>2163067.6492115017</x:v>
      </x:c>
      <x:c r="AA41" s="97" t="n">
        <x:f>MAX(0,Z41*(1+EXP((LN(1+'Monte Carlo'!$K$10)-0.5*'Monte Carlo'!$K$12^2)+'Monte Carlo'!$K$12*((RAND()+RAND()+RAND()+RAND()+RAND()+RAND()+RAND()+RAND()+RAND()+RAND()+RAND()+RAND())-6))-1)+AA$15)</x:f>
        <x:v>2108490.4087107675</x:v>
      </x:c>
      <x:c r="AB41" s="97" t="n">
        <x:f>MAX(0,AA41*(1+EXP((LN(1+'Monte Carlo'!$K$10)-0.5*'Monte Carlo'!$K$12^2)+'Monte Carlo'!$K$12*((RAND()+RAND()+RAND()+RAND()+RAND()+RAND()+RAND()+RAND()+RAND()+RAND()+RAND()+RAND())-6))-1)+AB$15)</x:f>
        <x:v>2331177.3152626725</x:v>
      </x:c>
      <x:c r="AC41" s="97" t="n">
        <x:f>MAX(0,AB41*(1+EXP((LN(1+'Monte Carlo'!$K$10)-0.5*'Monte Carlo'!$K$12^2)+'Monte Carlo'!$K$12*((RAND()+RAND()+RAND()+RAND()+RAND()+RAND()+RAND()+RAND()+RAND()+RAND()+RAND()+RAND())-6))-1)+AC$15)</x:f>
        <x:v>2769604.3919325722</x:v>
      </x:c>
      <x:c r="AD41" s="97" t="n">
        <x:f>MAX(0,AC41*(1+EXP((LN(1+'Monte Carlo'!$K$10)-0.5*'Monte Carlo'!$K$12^2)+'Monte Carlo'!$K$12*((RAND()+RAND()+RAND()+RAND()+RAND()+RAND()+RAND()+RAND()+RAND()+RAND()+RAND()+RAND())-6))-1)+AD$15)</x:f>
        <x:v>2616731.3791248323</x:v>
      </x:c>
      <x:c r="AE41" s="97" t="n">
        <x:f>MAX(0,AD41*(1+EXP((LN(1+'Monte Carlo'!$K$10)-0.5*'Monte Carlo'!$K$12^2)+'Monte Carlo'!$K$12*((RAND()+RAND()+RAND()+RAND()+RAND()+RAND()+RAND()+RAND()+RAND()+RAND()+RAND()+RAND())-6))-1)+AE$15)</x:f>
        <x:v>3197938.260547429</x:v>
      </x:c>
      <x:c r="AF41" s="97" t="n">
        <x:f>MAX(0,AE41*(1+EXP((LN(1+'Monte Carlo'!$K$10)-0.5*'Monte Carlo'!$K$12^2)+'Monte Carlo'!$K$12*((RAND()+RAND()+RAND()+RAND()+RAND()+RAND()+RAND()+RAND()+RAND()+RAND()+RAND()+RAND())-6))-1)+AF$15)</x:f>
        <x:v>3137268.5924972426</x:v>
      </x:c>
      <x:c r="AG41" s="97">
        <x:f t="shared" si="2"/>
        <x:v>900654.79417754791</x:v>
      </x:c>
    </x:row>
    <x:row r="42">
      <x:c r="A42" s="93">
        <x:v>21</x:v>
      </x:c>
      <x:c r="B42" s="97" t="n">
        <x:f>IF(AND(UPPER('Monte Carlo'!$K$4)="YES",'Monte Carlo'!$K$5&gt;0),'Monte Carlo'!$K$13,Liquidity_30Y!$C$14)</x:f>
        <x:v>1029031.25</x:v>
      </x:c>
      <x:c r="C42" s="97" t="n">
        <x:f>MAX(0,B42*(1+EXP((LN(1+'Monte Carlo'!$K$10)-0.5*'Monte Carlo'!$K$12^2)+'Monte Carlo'!$K$12*((RAND()+RAND()+RAND()+RAND()+RAND()+RAND()+RAND()+RAND()+RAND()+RAND()+RAND()+RAND())-6))-1)+C$15)</x:f>
        <x:v>1038069.8568340156</x:v>
      </x:c>
      <x:c r="D42" s="97" t="n">
        <x:f>MAX(0,C42*(1+EXP((LN(1+'Monte Carlo'!$K$10)-0.5*'Monte Carlo'!$K$12^2)+'Monte Carlo'!$K$12*((RAND()+RAND()+RAND()+RAND()+RAND()+RAND()+RAND()+RAND()+RAND()+RAND()+RAND()+RAND())-6))-1)+D$15)</x:f>
        <x:v>846601.3795553669</x:v>
      </x:c>
      <x:c r="E42" s="97" t="n">
        <x:f>MAX(0,D42*(1+EXP((LN(1+'Monte Carlo'!$K$10)-0.5*'Monte Carlo'!$K$12^2)+'Monte Carlo'!$K$12*((RAND()+RAND()+RAND()+RAND()+RAND()+RAND()+RAND()+RAND()+RAND()+RAND()+RAND()+RAND())-6))-1)+E$15)</x:f>
        <x:v>724786.570475221</x:v>
      </x:c>
      <x:c r="F42" s="97" t="n">
        <x:f>MAX(0,E42*(1+EXP((LN(1+'Monte Carlo'!$K$10)-0.5*'Monte Carlo'!$K$12^2)+'Monte Carlo'!$K$12*((RAND()+RAND()+RAND()+RAND()+RAND()+RAND()+RAND()+RAND()+RAND()+RAND()+RAND()+RAND())-6))-1)+F$15)</x:f>
        <x:v>732020.9400763952</x:v>
      </x:c>
      <x:c r="G42" s="97" t="n">
        <x:f>MAX(0,F42*(1+EXP((LN(1+'Monte Carlo'!$K$10)-0.5*'Monte Carlo'!$K$12^2)+'Monte Carlo'!$K$12*((RAND()+RAND()+RAND()+RAND()+RAND()+RAND()+RAND()+RAND()+RAND()+RAND()+RAND()+RAND())-6))-1)+G$15)</x:f>
        <x:v>666492.1780529974</x:v>
      </x:c>
      <x:c r="H42" s="97" t="n">
        <x:f>MAX(0,G42*(1+EXP((LN(1+'Monte Carlo'!$K$10)-0.5*'Monte Carlo'!$K$12^2)+'Monte Carlo'!$K$12*((RAND()+RAND()+RAND()+RAND()+RAND()+RAND()+RAND()+RAND()+RAND()+RAND()+RAND()+RAND())-6))-1)+H$15)</x:f>
        <x:v>545943.1229724517</x:v>
      </x:c>
      <x:c r="I42" s="97" t="n">
        <x:f>MAX(0,H42*(1+EXP((LN(1+'Monte Carlo'!$K$10)-0.5*'Monte Carlo'!$K$12^2)+'Monte Carlo'!$K$12*((RAND()+RAND()+RAND()+RAND()+RAND()+RAND()+RAND()+RAND()+RAND()+RAND()+RAND()+RAND())-6))-1)+I$15)</x:f>
        <x:v>574213.9222539571</x:v>
      </x:c>
      <x:c r="J42" s="97" t="n">
        <x:f>MAX(0,I42*(1+EXP((LN(1+'Monte Carlo'!$K$10)-0.5*'Monte Carlo'!$K$12^2)+'Monte Carlo'!$K$12*((RAND()+RAND()+RAND()+RAND()+RAND()+RAND()+RAND()+RAND()+RAND()+RAND()+RAND()+RAND())-6))-1)+J$15)</x:f>
        <x:v>465285.4511638233</x:v>
      </x:c>
      <x:c r="K42" s="97" t="n">
        <x:f>MAX(0,J42*(1+EXP((LN(1+'Monte Carlo'!$K$10)-0.5*'Monte Carlo'!$K$12^2)+'Monte Carlo'!$K$12*((RAND()+RAND()+RAND()+RAND()+RAND()+RAND()+RAND()+RAND()+RAND()+RAND()+RAND()+RAND())-6))-1)+K$15)</x:f>
        <x:v>375083.5090412481</x:v>
      </x:c>
      <x:c r="L42" s="97" t="n">
        <x:f>MAX(0,K42*(1+EXP((LN(1+'Monte Carlo'!$K$10)-0.5*'Monte Carlo'!$K$12^2)+'Monte Carlo'!$K$12*((RAND()+RAND()+RAND()+RAND()+RAND()+RAND()+RAND()+RAND()+RAND()+RAND()+RAND()+RAND())-6))-1)+L$15)</x:f>
        <x:v>388581.4969382605</x:v>
      </x:c>
      <x:c r="M42" s="97" t="n">
        <x:f>MAX(0,L42*(1+EXP((LN(1+'Monte Carlo'!$K$10)-0.5*'Monte Carlo'!$K$12^2)+'Monte Carlo'!$K$12*((RAND()+RAND()+RAND()+RAND()+RAND()+RAND()+RAND()+RAND()+RAND()+RAND()+RAND()+RAND())-6))-1)+M$15)</x:f>
        <x:v>505442.26070513064</x:v>
      </x:c>
      <x:c r="N42" s="97" t="n">
        <x:f>MAX(0,M42*(1+EXP((LN(1+'Monte Carlo'!$K$10)-0.5*'Monte Carlo'!$K$12^2)+'Monte Carlo'!$K$12*((RAND()+RAND()+RAND()+RAND()+RAND()+RAND()+RAND()+RAND()+RAND()+RAND()+RAND()+RAND())-6))-1)+N$15)</x:f>
        <x:v>419210.0296472549</x:v>
      </x:c>
      <x:c r="O42" s="97" t="n">
        <x:f>MAX(0,N42*(1+EXP((LN(1+'Monte Carlo'!$K$10)-0.5*'Monte Carlo'!$K$12^2)+'Monte Carlo'!$K$12*((RAND()+RAND()+RAND()+RAND()+RAND()+RAND()+RAND()+RAND()+RAND()+RAND()+RAND()+RAND())-6))-1)+O$15)</x:f>
        <x:v>523540.00060905924</x:v>
      </x:c>
      <x:c r="P42" s="97" t="n">
        <x:f>MAX(0,O42*(1+EXP((LN(1+'Monte Carlo'!$K$10)-0.5*'Monte Carlo'!$K$12^2)+'Monte Carlo'!$K$12*((RAND()+RAND()+RAND()+RAND()+RAND()+RAND()+RAND()+RAND()+RAND()+RAND()+RAND()+RAND())-6))-1)+P$15)</x:f>
        <x:v>593616.5922454138</x:v>
      </x:c>
      <x:c r="Q42" s="97" t="n">
        <x:f>MAX(0,P42*(1+EXP((LN(1+'Monte Carlo'!$K$10)-0.5*'Monte Carlo'!$K$12^2)+'Monte Carlo'!$K$12*((RAND()+RAND()+RAND()+RAND()+RAND()+RAND()+RAND()+RAND()+RAND()+RAND()+RAND()+RAND())-6))-1)+Q$15)</x:f>
        <x:v>546017.0388342587</x:v>
      </x:c>
      <x:c r="R42" s="97" t="n">
        <x:f>MAX(0,Q42*(1+EXP((LN(1+'Monte Carlo'!$K$10)-0.5*'Monte Carlo'!$K$12^2)+'Monte Carlo'!$K$12*((RAND()+RAND()+RAND()+RAND()+RAND()+RAND()+RAND()+RAND()+RAND()+RAND()+RAND()+RAND())-6))-1)+R$15)</x:f>
        <x:v>585832.2842593619</x:v>
      </x:c>
      <x:c r="S42" s="97" t="n">
        <x:f>MAX(0,R42*(1+EXP((LN(1+'Monte Carlo'!$K$10)-0.5*'Monte Carlo'!$K$12^2)+'Monte Carlo'!$K$12*((RAND()+RAND()+RAND()+RAND()+RAND()+RAND()+RAND()+RAND()+RAND()+RAND()+RAND()+RAND())-6))-1)+S$15)</x:f>
        <x:v>571945.8407626709</x:v>
      </x:c>
      <x:c r="T42" s="97" t="n">
        <x:f>MAX(0,S42*(1+EXP((LN(1+'Monte Carlo'!$K$10)-0.5*'Monte Carlo'!$K$12^2)+'Monte Carlo'!$K$12*((RAND()+RAND()+RAND()+RAND()+RAND()+RAND()+RAND()+RAND()+RAND()+RAND()+RAND()+RAND())-6))-1)+T$15)</x:f>
        <x:v>557686.1848300138</x:v>
      </x:c>
      <x:c r="U42" s="97" t="n">
        <x:f>MAX(0,T42*(1+EXP((LN(1+'Monte Carlo'!$K$10)-0.5*'Monte Carlo'!$K$12^2)+'Monte Carlo'!$K$12*((RAND()+RAND()+RAND()+RAND()+RAND()+RAND()+RAND()+RAND()+RAND()+RAND()+RAND()+RAND())-6))-1)+U$15)</x:f>
        <x:v>553873.9446518526</x:v>
      </x:c>
      <x:c r="V42" s="97" t="n">
        <x:f>MAX(0,U42*(1+EXP((LN(1+'Monte Carlo'!$K$10)-0.5*'Monte Carlo'!$K$12^2)+'Monte Carlo'!$K$12*((RAND()+RAND()+RAND()+RAND()+RAND()+RAND()+RAND()+RAND()+RAND()+RAND()+RAND()+RAND())-6))-1)+V$15)</x:f>
        <x:v>702309.6411282015</x:v>
      </x:c>
      <x:c r="W42" s="97" t="n">
        <x:f>MAX(0,V42*(1+EXP((LN(1+'Monte Carlo'!$K$10)-0.5*'Monte Carlo'!$K$12^2)+'Monte Carlo'!$K$12*((RAND()+RAND()+RAND()+RAND()+RAND()+RAND()+RAND()+RAND()+RAND()+RAND()+RAND()+RAND())-6))-1)+W$15)</x:f>
        <x:v>837106.2726140303</x:v>
      </x:c>
      <x:c r="X42" s="97" t="n">
        <x:f>MAX(0,W42*(1+EXP((LN(1+'Monte Carlo'!$K$10)-0.5*'Monte Carlo'!$K$12^2)+'Monte Carlo'!$K$12*((RAND()+RAND()+RAND()+RAND()+RAND()+RAND()+RAND()+RAND()+RAND()+RAND()+RAND()+RAND())-6))-1)+X$15)</x:f>
        <x:v>895405.2711004703</x:v>
      </x:c>
      <x:c r="Y42" s="97" t="n">
        <x:f>MAX(0,X42*(1+EXP((LN(1+'Monte Carlo'!$K$10)-0.5*'Monte Carlo'!$K$12^2)+'Monte Carlo'!$K$12*((RAND()+RAND()+RAND()+RAND()+RAND()+RAND()+RAND()+RAND()+RAND()+RAND()+RAND()+RAND())-6))-1)+Y$15)</x:f>
        <x:v>853433.2093115931</x:v>
      </x:c>
      <x:c r="Z42" s="97" t="n">
        <x:f>MAX(0,Y42*(1+EXP((LN(1+'Monte Carlo'!$K$10)-0.5*'Monte Carlo'!$K$12^2)+'Monte Carlo'!$K$12*((RAND()+RAND()+RAND()+RAND()+RAND()+RAND()+RAND()+RAND()+RAND()+RAND()+RAND()+RAND())-6))-1)+Z$15)</x:f>
        <x:v>926882.8471369233</x:v>
      </x:c>
      <x:c r="AA42" s="97" t="n">
        <x:f>MAX(0,Z42*(1+EXP((LN(1+'Monte Carlo'!$K$10)-0.5*'Monte Carlo'!$K$12^2)+'Monte Carlo'!$K$12*((RAND()+RAND()+RAND()+RAND()+RAND()+RAND()+RAND()+RAND()+RAND()+RAND()+RAND()+RAND())-6))-1)+AA$15)</x:f>
        <x:v>975100.7972251874</x:v>
      </x:c>
      <x:c r="AB42" s="97" t="n">
        <x:f>MAX(0,AA42*(1+EXP((LN(1+'Monte Carlo'!$K$10)-0.5*'Monte Carlo'!$K$12^2)+'Monte Carlo'!$K$12*((RAND()+RAND()+RAND()+RAND()+RAND()+RAND()+RAND()+RAND()+RAND()+RAND()+RAND()+RAND())-6))-1)+AB$15)</x:f>
        <x:v>918819.9843076454</x:v>
      </x:c>
      <x:c r="AC42" s="97" t="n">
        <x:f>MAX(0,AB42*(1+EXP((LN(1+'Monte Carlo'!$K$10)-0.5*'Monte Carlo'!$K$12^2)+'Monte Carlo'!$K$12*((RAND()+RAND()+RAND()+RAND()+RAND()+RAND()+RAND()+RAND()+RAND()+RAND()+RAND()+RAND())-6))-1)+AC$15)</x:f>
        <x:v>1006234.8337910566</x:v>
      </x:c>
      <x:c r="AD42" s="97" t="n">
        <x:f>MAX(0,AC42*(1+EXP((LN(1+'Monte Carlo'!$K$10)-0.5*'Monte Carlo'!$K$12^2)+'Monte Carlo'!$K$12*((RAND()+RAND()+RAND()+RAND()+RAND()+RAND()+RAND()+RAND()+RAND()+RAND()+RAND()+RAND())-6))-1)+AD$15)</x:f>
        <x:v>1112760.9124512547</x:v>
      </x:c>
      <x:c r="AE42" s="97" t="n">
        <x:f>MAX(0,AD42*(1+EXP((LN(1+'Monte Carlo'!$K$10)-0.5*'Monte Carlo'!$K$12^2)+'Monte Carlo'!$K$12*((RAND()+RAND()+RAND()+RAND()+RAND()+RAND()+RAND()+RAND()+RAND()+RAND()+RAND()+RAND())-6))-1)+AE$15)</x:f>
        <x:v>1469567.865373465</x:v>
      </x:c>
      <x:c r="AF42" s="97" t="n">
        <x:f>MAX(0,AE42*(1+EXP((LN(1+'Monte Carlo'!$K$10)-0.5*'Monte Carlo'!$K$12^2)+'Monte Carlo'!$K$12*((RAND()+RAND()+RAND()+RAND()+RAND()+RAND()+RAND()+RAND()+RAND()+RAND()+RAND()+RAND())-6))-1)+AF$15)</x:f>
        <x:v>1197021.455236097</x:v>
      </x:c>
      <x:c r="AG42" s="97">
        <x:f t="shared" si="2"/>
        <x:v>945703.99065381417</x:v>
      </x:c>
    </x:row>
    <x:row r="43">
      <x:c r="A43" s="93">
        <x:v>22</x:v>
      </x:c>
      <x:c r="B43" s="97" t="n">
        <x:f>IF(AND(UPPER('Monte Carlo'!$K$4)="YES",'Monte Carlo'!$K$5&gt;0),'Monte Carlo'!$K$13,Liquidity_30Y!$C$14)</x:f>
        <x:v>1029031.25</x:v>
      </x:c>
      <x:c r="C43" s="97" t="n">
        <x:f>MAX(0,B43*(1+EXP((LN(1+'Monte Carlo'!$K$10)-0.5*'Monte Carlo'!$K$12^2)+'Monte Carlo'!$K$12*((RAND()+RAND()+RAND()+RAND()+RAND()+RAND()+RAND()+RAND()+RAND()+RAND()+RAND()+RAND())-6))-1)+C$15)</x:f>
        <x:v>1073959.6918951045</x:v>
      </x:c>
      <x:c r="D43" s="97" t="n">
        <x:f>MAX(0,C43*(1+EXP((LN(1+'Monte Carlo'!$K$10)-0.5*'Monte Carlo'!$K$12^2)+'Monte Carlo'!$K$12*((RAND()+RAND()+RAND()+RAND()+RAND()+RAND()+RAND()+RAND()+RAND()+RAND()+RAND()+RAND())-6))-1)+D$15)</x:f>
        <x:v>923109.3989605336</x:v>
      </x:c>
      <x:c r="E43" s="97" t="n">
        <x:f>MAX(0,D43*(1+EXP((LN(1+'Monte Carlo'!$K$10)-0.5*'Monte Carlo'!$K$12^2)+'Monte Carlo'!$K$12*((RAND()+RAND()+RAND()+RAND()+RAND()+RAND()+RAND()+RAND()+RAND()+RAND()+RAND()+RAND())-6))-1)+E$15)</x:f>
        <x:v>1158600.6689482953</x:v>
      </x:c>
      <x:c r="F43" s="97" t="n">
        <x:f>MAX(0,E43*(1+EXP((LN(1+'Monte Carlo'!$K$10)-0.5*'Monte Carlo'!$K$12^2)+'Monte Carlo'!$K$12*((RAND()+RAND()+RAND()+RAND()+RAND()+RAND()+RAND()+RAND()+RAND()+RAND()+RAND()+RAND())-6))-1)+F$15)</x:f>
        <x:v>1201688.8621210658</x:v>
      </x:c>
      <x:c r="G43" s="97" t="n">
        <x:f>MAX(0,F43*(1+EXP((LN(1+'Monte Carlo'!$K$10)-0.5*'Monte Carlo'!$K$12^2)+'Monte Carlo'!$K$12*((RAND()+RAND()+RAND()+RAND()+RAND()+RAND()+RAND()+RAND()+RAND()+RAND()+RAND()+RAND())-6))-1)+G$15)</x:f>
        <x:v>1217372.9347264234</x:v>
      </x:c>
      <x:c r="H43" s="97" t="n">
        <x:f>MAX(0,G43*(1+EXP((LN(1+'Monte Carlo'!$K$10)-0.5*'Monte Carlo'!$K$12^2)+'Monte Carlo'!$K$12*((RAND()+RAND()+RAND()+RAND()+RAND()+RAND()+RAND()+RAND()+RAND()+RAND()+RAND()+RAND())-6))-1)+H$15)</x:f>
        <x:v>1583405.9198285318</x:v>
      </x:c>
      <x:c r="I43" s="97" t="n">
        <x:f>MAX(0,H43*(1+EXP((LN(1+'Monte Carlo'!$K$10)-0.5*'Monte Carlo'!$K$12^2)+'Monte Carlo'!$K$12*((RAND()+RAND()+RAND()+RAND()+RAND()+RAND()+RAND()+RAND()+RAND()+RAND()+RAND()+RAND())-6))-1)+I$15)</x:f>
        <x:v>1795822.0467245034</x:v>
      </x:c>
      <x:c r="J43" s="97" t="n">
        <x:f>MAX(0,I43*(1+EXP((LN(1+'Monte Carlo'!$K$10)-0.5*'Monte Carlo'!$K$12^2)+'Monte Carlo'!$K$12*((RAND()+RAND()+RAND()+RAND()+RAND()+RAND()+RAND()+RAND()+RAND()+RAND()+RAND()+RAND())-6))-1)+J$15)</x:f>
        <x:v>1631474.372347109</x:v>
      </x:c>
      <x:c r="K43" s="97" t="n">
        <x:f>MAX(0,J43*(1+EXP((LN(1+'Monte Carlo'!$K$10)-0.5*'Monte Carlo'!$K$12^2)+'Monte Carlo'!$K$12*((RAND()+RAND()+RAND()+RAND()+RAND()+RAND()+RAND()+RAND()+RAND()+RAND()+RAND()+RAND())-6))-1)+K$15)</x:f>
        <x:v>1977949.3530351706</x:v>
      </x:c>
      <x:c r="L43" s="97" t="n">
        <x:f>MAX(0,K43*(1+EXP((LN(1+'Monte Carlo'!$K$10)-0.5*'Monte Carlo'!$K$12^2)+'Monte Carlo'!$K$12*((RAND()+RAND()+RAND()+RAND()+RAND()+RAND()+RAND()+RAND()+RAND()+RAND()+RAND()+RAND())-6))-1)+L$15)</x:f>
        <x:v>2245908.2795821996</x:v>
      </x:c>
      <x:c r="M43" s="97" t="n">
        <x:f>MAX(0,L43*(1+EXP((LN(1+'Monte Carlo'!$K$10)-0.5*'Monte Carlo'!$K$12^2)+'Monte Carlo'!$K$12*((RAND()+RAND()+RAND()+RAND()+RAND()+RAND()+RAND()+RAND()+RAND()+RAND()+RAND()+RAND())-6))-1)+M$15)</x:f>
        <x:v>2725542.580556387</x:v>
      </x:c>
      <x:c r="N43" s="97" t="n">
        <x:f>MAX(0,M43*(1+EXP((LN(1+'Monte Carlo'!$K$10)-0.5*'Monte Carlo'!$K$12^2)+'Monte Carlo'!$K$12*((RAND()+RAND()+RAND()+RAND()+RAND()+RAND()+RAND()+RAND()+RAND()+RAND()+RAND()+RAND())-6))-1)+N$15)</x:f>
        <x:v>2320592.7677298565</x:v>
      </x:c>
      <x:c r="O43" s="97" t="n">
        <x:f>MAX(0,N43*(1+EXP((LN(1+'Monte Carlo'!$K$10)-0.5*'Monte Carlo'!$K$12^2)+'Monte Carlo'!$K$12*((RAND()+RAND()+RAND()+RAND()+RAND()+RAND()+RAND()+RAND()+RAND()+RAND()+RAND()+RAND())-6))-1)+O$15)</x:f>
        <x:v>2842905.963259011</x:v>
      </x:c>
      <x:c r="P43" s="97" t="n">
        <x:f>MAX(0,O43*(1+EXP((LN(1+'Monte Carlo'!$K$10)-0.5*'Monte Carlo'!$K$12^2)+'Monte Carlo'!$K$12*((RAND()+RAND()+RAND()+RAND()+RAND()+RAND()+RAND()+RAND()+RAND()+RAND()+RAND()+RAND())-6))-1)+P$15)</x:f>
        <x:v>2504821.347200206</x:v>
      </x:c>
      <x:c r="Q43" s="97" t="n">
        <x:f>MAX(0,P43*(1+EXP((LN(1+'Monte Carlo'!$K$10)-0.5*'Monte Carlo'!$K$12^2)+'Monte Carlo'!$K$12*((RAND()+RAND()+RAND()+RAND()+RAND()+RAND()+RAND()+RAND()+RAND()+RAND()+RAND()+RAND())-6))-1)+Q$15)</x:f>
        <x:v>2903686.7609687815</x:v>
      </x:c>
      <x:c r="R43" s="97" t="n">
        <x:f>MAX(0,Q43*(1+EXP((LN(1+'Monte Carlo'!$K$10)-0.5*'Monte Carlo'!$K$12^2)+'Monte Carlo'!$K$12*((RAND()+RAND()+RAND()+RAND()+RAND()+RAND()+RAND()+RAND()+RAND()+RAND()+RAND()+RAND())-6))-1)+R$15)</x:f>
        <x:v>2304487.7649607738</x:v>
      </x:c>
      <x:c r="S43" s="97" t="n">
        <x:f>MAX(0,R43*(1+EXP((LN(1+'Monte Carlo'!$K$10)-0.5*'Monte Carlo'!$K$12^2)+'Monte Carlo'!$K$12*((RAND()+RAND()+RAND()+RAND()+RAND()+RAND()+RAND()+RAND()+RAND()+RAND()+RAND()+RAND())-6))-1)+S$15)</x:f>
        <x:v>1924891.3091499181</x:v>
      </x:c>
      <x:c r="T43" s="97" t="n">
        <x:f>MAX(0,S43*(1+EXP((LN(1+'Monte Carlo'!$K$10)-0.5*'Monte Carlo'!$K$12^2)+'Monte Carlo'!$K$12*((RAND()+RAND()+RAND()+RAND()+RAND()+RAND()+RAND()+RAND()+RAND()+RAND()+RAND()+RAND())-6))-1)+T$15)</x:f>
        <x:v>2470364.624603234</x:v>
      </x:c>
      <x:c r="U43" s="97" t="n">
        <x:f>MAX(0,T43*(1+EXP((LN(1+'Monte Carlo'!$K$10)-0.5*'Monte Carlo'!$K$12^2)+'Monte Carlo'!$K$12*((RAND()+RAND()+RAND()+RAND()+RAND()+RAND()+RAND()+RAND()+RAND()+RAND()+RAND()+RAND())-6))-1)+U$15)</x:f>
        <x:v>2303142.9423572267</x:v>
      </x:c>
      <x:c r="V43" s="97" t="n">
        <x:f>MAX(0,U43*(1+EXP((LN(1+'Monte Carlo'!$K$10)-0.5*'Monte Carlo'!$K$12^2)+'Monte Carlo'!$K$12*((RAND()+RAND()+RAND()+RAND()+RAND()+RAND()+RAND()+RAND()+RAND()+RAND()+RAND()+RAND())-6))-1)+V$15)</x:f>
        <x:v>3045693.3892276934</x:v>
      </x:c>
      <x:c r="W43" s="97" t="n">
        <x:f>MAX(0,V43*(1+EXP((LN(1+'Monte Carlo'!$K$10)-0.5*'Monte Carlo'!$K$12^2)+'Monte Carlo'!$K$12*((RAND()+RAND()+RAND()+RAND()+RAND()+RAND()+RAND()+RAND()+RAND()+RAND()+RAND()+RAND())-6))-1)+W$15)</x:f>
        <x:v>3337244.8104169555</x:v>
      </x:c>
      <x:c r="X43" s="97" t="n">
        <x:f>MAX(0,W43*(1+EXP((LN(1+'Monte Carlo'!$K$10)-0.5*'Monte Carlo'!$K$12^2)+'Monte Carlo'!$K$12*((RAND()+RAND()+RAND()+RAND()+RAND()+RAND()+RAND()+RAND()+RAND()+RAND()+RAND()+RAND())-6))-1)+X$15)</x:f>
        <x:v>3236067.6560859084</x:v>
      </x:c>
      <x:c r="Y43" s="97" t="n">
        <x:f>MAX(0,X43*(1+EXP((LN(1+'Monte Carlo'!$K$10)-0.5*'Monte Carlo'!$K$12^2)+'Monte Carlo'!$K$12*((RAND()+RAND()+RAND()+RAND()+RAND()+RAND()+RAND()+RAND()+RAND()+RAND()+RAND()+RAND())-6))-1)+Y$15)</x:f>
        <x:v>4071549.9277437413</x:v>
      </x:c>
      <x:c r="Z43" s="97" t="n">
        <x:f>MAX(0,Y43*(1+EXP((LN(1+'Monte Carlo'!$K$10)-0.5*'Monte Carlo'!$K$12^2)+'Monte Carlo'!$K$12*((RAND()+RAND()+RAND()+RAND()+RAND()+RAND()+RAND()+RAND()+RAND()+RAND()+RAND()+RAND())-6))-1)+Z$15)</x:f>
        <x:v>3705849.1891949745</x:v>
      </x:c>
      <x:c r="AA43" s="97" t="n">
        <x:f>MAX(0,Z43*(1+EXP((LN(1+'Monte Carlo'!$K$10)-0.5*'Monte Carlo'!$K$12^2)+'Monte Carlo'!$K$12*((RAND()+RAND()+RAND()+RAND()+RAND()+RAND()+RAND()+RAND()+RAND()+RAND()+RAND()+RAND())-6))-1)+AA$15)</x:f>
        <x:v>4238445.790795671</x:v>
      </x:c>
      <x:c r="AB43" s="97" t="n">
        <x:f>MAX(0,AA43*(1+EXP((LN(1+'Monte Carlo'!$K$10)-0.5*'Monte Carlo'!$K$12^2)+'Monte Carlo'!$K$12*((RAND()+RAND()+RAND()+RAND()+RAND()+RAND()+RAND()+RAND()+RAND()+RAND()+RAND()+RAND())-6))-1)+AB$15)</x:f>
        <x:v>4308141.697754076</x:v>
      </x:c>
      <x:c r="AC43" s="97" t="n">
        <x:f>MAX(0,AB43*(1+EXP((LN(1+'Monte Carlo'!$K$10)-0.5*'Monte Carlo'!$K$12^2)+'Monte Carlo'!$K$12*((RAND()+RAND()+RAND()+RAND()+RAND()+RAND()+RAND()+RAND()+RAND()+RAND()+RAND()+RAND())-6))-1)+AC$15)</x:f>
        <x:v>4987708.535507414</x:v>
      </x:c>
      <x:c r="AD43" s="97" t="n">
        <x:f>MAX(0,AC43*(1+EXP((LN(1+'Monte Carlo'!$K$10)-0.5*'Monte Carlo'!$K$12^2)+'Monte Carlo'!$K$12*((RAND()+RAND()+RAND()+RAND()+RAND()+RAND()+RAND()+RAND()+RAND()+RAND()+RAND()+RAND())-6))-1)+AD$15)</x:f>
        <x:v>5822384.610624617</x:v>
      </x:c>
      <x:c r="AE43" s="97" t="n">
        <x:f>MAX(0,AD43*(1+EXP((LN(1+'Monte Carlo'!$K$10)-0.5*'Monte Carlo'!$K$12^2)+'Monte Carlo'!$K$12*((RAND()+RAND()+RAND()+RAND()+RAND()+RAND()+RAND()+RAND()+RAND()+RAND()+RAND()+RAND())-6))-1)+AE$15)</x:f>
        <x:v>6643817.464398674</x:v>
      </x:c>
      <x:c r="AF43" s="97" t="n">
        <x:f>MAX(0,AE43*(1+EXP((LN(1+'Monte Carlo'!$K$10)-0.5*'Monte Carlo'!$K$12^2)+'Monte Carlo'!$K$12*((RAND()+RAND()+RAND()+RAND()+RAND()+RAND()+RAND()+RAND()+RAND()+RAND()+RAND()+RAND())-6))-1)+AF$15)</x:f>
        <x:v>7586601.831508528</x:v>
      </x:c>
      <x:c r="AG43" s="97">
        <x:f t="shared" si="2"/>
        <x:v>755963.91445917229</x:v>
      </x:c>
    </x:row>
    <x:row r="44">
      <x:c r="A44" s="93">
        <x:v>23</x:v>
      </x:c>
      <x:c r="B44" s="97" t="n">
        <x:f>IF(AND(UPPER('Monte Carlo'!$K$4)="YES",'Monte Carlo'!$K$5&gt;0),'Monte Carlo'!$K$13,Liquidity_30Y!$C$14)</x:f>
        <x:v>1029031.25</x:v>
      </x:c>
      <x:c r="C44" s="97" t="n">
        <x:f>MAX(0,B44*(1+EXP((LN(1+'Monte Carlo'!$K$10)-0.5*'Monte Carlo'!$K$12^2)+'Monte Carlo'!$K$12*((RAND()+RAND()+RAND()+RAND()+RAND()+RAND()+RAND()+RAND()+RAND()+RAND()+RAND()+RAND())-6))-1)+C$15)</x:f>
        <x:v>1123024.89688694</x:v>
      </x:c>
      <x:c r="D44" s="97" t="n">
        <x:f>MAX(0,C44*(1+EXP((LN(1+'Monte Carlo'!$K$10)-0.5*'Monte Carlo'!$K$12^2)+'Monte Carlo'!$K$12*((RAND()+RAND()+RAND()+RAND()+RAND()+RAND()+RAND()+RAND()+RAND()+RAND()+RAND()+RAND())-6))-1)+D$15)</x:f>
        <x:v>1134999.078312712</x:v>
      </x:c>
      <x:c r="E44" s="97" t="n">
        <x:f>MAX(0,D44*(1+EXP((LN(1+'Monte Carlo'!$K$10)-0.5*'Monte Carlo'!$K$12^2)+'Monte Carlo'!$K$12*((RAND()+RAND()+RAND()+RAND()+RAND()+RAND()+RAND()+RAND()+RAND()+RAND()+RAND()+RAND())-6))-1)+E$15)</x:f>
        <x:v>1174006.4989616575</x:v>
      </x:c>
      <x:c r="F44" s="97" t="n">
        <x:f>MAX(0,E44*(1+EXP((LN(1+'Monte Carlo'!$K$10)-0.5*'Monte Carlo'!$K$12^2)+'Monte Carlo'!$K$12*((RAND()+RAND()+RAND()+RAND()+RAND()+RAND()+RAND()+RAND()+RAND()+RAND()+RAND()+RAND())-6))-1)+F$15)</x:f>
        <x:v>1247895.9615329045</x:v>
      </x:c>
      <x:c r="G44" s="97" t="n">
        <x:f>MAX(0,F44*(1+EXP((LN(1+'Monte Carlo'!$K$10)-0.5*'Monte Carlo'!$K$12^2)+'Monte Carlo'!$K$12*((RAND()+RAND()+RAND()+RAND()+RAND()+RAND()+RAND()+RAND()+RAND()+RAND()+RAND()+RAND())-6))-1)+G$15)</x:f>
        <x:v>1402975.889706554</x:v>
      </x:c>
      <x:c r="H44" s="97" t="n">
        <x:f>MAX(0,G44*(1+EXP((LN(1+'Monte Carlo'!$K$10)-0.5*'Monte Carlo'!$K$12^2)+'Monte Carlo'!$K$12*((RAND()+RAND()+RAND()+RAND()+RAND()+RAND()+RAND()+RAND()+RAND()+RAND()+RAND()+RAND())-6))-1)+H$15)</x:f>
        <x:v>1593841.5980047882</x:v>
      </x:c>
      <x:c r="I44" s="97" t="n">
        <x:f>MAX(0,H44*(1+EXP((LN(1+'Monte Carlo'!$K$10)-0.5*'Monte Carlo'!$K$12^2)+'Monte Carlo'!$K$12*((RAND()+RAND()+RAND()+RAND()+RAND()+RAND()+RAND()+RAND()+RAND()+RAND()+RAND()+RAND())-6))-1)+I$15)</x:f>
        <x:v>1509494.6277378593</x:v>
      </x:c>
      <x:c r="J44" s="97" t="n">
        <x:f>MAX(0,I44*(1+EXP((LN(1+'Monte Carlo'!$K$10)-0.5*'Monte Carlo'!$K$12^2)+'Monte Carlo'!$K$12*((RAND()+RAND()+RAND()+RAND()+RAND()+RAND()+RAND()+RAND()+RAND()+RAND()+RAND()+RAND())-6))-1)+J$15)</x:f>
        <x:v>1855801.583626043</x:v>
      </x:c>
      <x:c r="K44" s="97" t="n">
        <x:f>MAX(0,J44*(1+EXP((LN(1+'Monte Carlo'!$K$10)-0.5*'Monte Carlo'!$K$12^2)+'Monte Carlo'!$K$12*((RAND()+RAND()+RAND()+RAND()+RAND()+RAND()+RAND()+RAND()+RAND()+RAND()+RAND()+RAND())-6))-1)+K$15)</x:f>
        <x:v>2087131.7040550045</x:v>
      </x:c>
      <x:c r="L44" s="97" t="n">
        <x:f>MAX(0,K44*(1+EXP((LN(1+'Monte Carlo'!$K$10)-0.5*'Monte Carlo'!$K$12^2)+'Monte Carlo'!$K$12*((RAND()+RAND()+RAND()+RAND()+RAND()+RAND()+RAND()+RAND()+RAND()+RAND()+RAND()+RAND())-6))-1)+L$15)</x:f>
        <x:v>2042681.325701885</x:v>
      </x:c>
      <x:c r="M44" s="97" t="n">
        <x:f>MAX(0,L44*(1+EXP((LN(1+'Monte Carlo'!$K$10)-0.5*'Monte Carlo'!$K$12^2)+'Monte Carlo'!$K$12*((RAND()+RAND()+RAND()+RAND()+RAND()+RAND()+RAND()+RAND()+RAND()+RAND()+RAND()+RAND())-6))-1)+M$15)</x:f>
        <x:v>1806885.871390721</x:v>
      </x:c>
      <x:c r="N44" s="97" t="n">
        <x:f>MAX(0,M44*(1+EXP((LN(1+'Monte Carlo'!$K$10)-0.5*'Monte Carlo'!$K$12^2)+'Monte Carlo'!$K$12*((RAND()+RAND()+RAND()+RAND()+RAND()+RAND()+RAND()+RAND()+RAND()+RAND()+RAND()+RAND())-6))-1)+N$15)</x:f>
        <x:v>2090121.8869453939</x:v>
      </x:c>
      <x:c r="O44" s="97" t="n">
        <x:f>MAX(0,N44*(1+EXP((LN(1+'Monte Carlo'!$K$10)-0.5*'Monte Carlo'!$K$12^2)+'Monte Carlo'!$K$12*((RAND()+RAND()+RAND()+RAND()+RAND()+RAND()+RAND()+RAND()+RAND()+RAND()+RAND()+RAND())-6))-1)+O$15)</x:f>
        <x:v>2234052.0926317465</x:v>
      </x:c>
      <x:c r="P44" s="97" t="n">
        <x:f>MAX(0,O44*(1+EXP((LN(1+'Monte Carlo'!$K$10)-0.5*'Monte Carlo'!$K$12^2)+'Monte Carlo'!$K$12*((RAND()+RAND()+RAND()+RAND()+RAND()+RAND()+RAND()+RAND()+RAND()+RAND()+RAND()+RAND())-6))-1)+P$15)</x:f>
        <x:v>2169534.238968702</x:v>
      </x:c>
      <x:c r="Q44" s="97" t="n">
        <x:f>MAX(0,P44*(1+EXP((LN(1+'Monte Carlo'!$K$10)-0.5*'Monte Carlo'!$K$12^2)+'Monte Carlo'!$K$12*((RAND()+RAND()+RAND()+RAND()+RAND()+RAND()+RAND()+RAND()+RAND()+RAND()+RAND()+RAND())-6))-1)+Q$15)</x:f>
        <x:v>2346164.84402589</x:v>
      </x:c>
      <x:c r="R44" s="97" t="n">
        <x:f>MAX(0,Q44*(1+EXP((LN(1+'Monte Carlo'!$K$10)-0.5*'Monte Carlo'!$K$12^2)+'Monte Carlo'!$K$12*((RAND()+RAND()+RAND()+RAND()+RAND()+RAND()+RAND()+RAND()+RAND()+RAND()+RAND()+RAND())-6))-1)+R$15)</x:f>
        <x:v>3049447.406249953</x:v>
      </x:c>
      <x:c r="S44" s="97" t="n">
        <x:f>MAX(0,R44*(1+EXP((LN(1+'Monte Carlo'!$K$10)-0.5*'Monte Carlo'!$K$12^2)+'Monte Carlo'!$K$12*((RAND()+RAND()+RAND()+RAND()+RAND()+RAND()+RAND()+RAND()+RAND()+RAND()+RAND()+RAND())-6))-1)+S$15)</x:f>
        <x:v>3269648.2160005947</x:v>
      </x:c>
      <x:c r="T44" s="97" t="n">
        <x:f>MAX(0,S44*(1+EXP((LN(1+'Monte Carlo'!$K$10)-0.5*'Monte Carlo'!$K$12^2)+'Monte Carlo'!$K$12*((RAND()+RAND()+RAND()+RAND()+RAND()+RAND()+RAND()+RAND()+RAND()+RAND()+RAND()+RAND())-6))-1)+T$15)</x:f>
        <x:v>4050374.814737099</x:v>
      </x:c>
      <x:c r="U44" s="97" t="n">
        <x:f>MAX(0,T44*(1+EXP((LN(1+'Monte Carlo'!$K$10)-0.5*'Monte Carlo'!$K$12^2)+'Monte Carlo'!$K$12*((RAND()+RAND()+RAND()+RAND()+RAND()+RAND()+RAND()+RAND()+RAND()+RAND()+RAND()+RAND())-6))-1)+U$15)</x:f>
        <x:v>4653308.36529162</x:v>
      </x:c>
      <x:c r="V44" s="97" t="n">
        <x:f>MAX(0,U44*(1+EXP((LN(1+'Monte Carlo'!$K$10)-0.5*'Monte Carlo'!$K$12^2)+'Monte Carlo'!$K$12*((RAND()+RAND()+RAND()+RAND()+RAND()+RAND()+RAND()+RAND()+RAND()+RAND()+RAND()+RAND())-6))-1)+V$15)</x:f>
        <x:v>3740387.8163470975</x:v>
      </x:c>
      <x:c r="W44" s="97" t="n">
        <x:f>MAX(0,V44*(1+EXP((LN(1+'Monte Carlo'!$K$10)-0.5*'Monte Carlo'!$K$12^2)+'Monte Carlo'!$K$12*((RAND()+RAND()+RAND()+RAND()+RAND()+RAND()+RAND()+RAND()+RAND()+RAND()+RAND()+RAND())-6))-1)+W$15)</x:f>
        <x:v>3937171.965796589</x:v>
      </x:c>
      <x:c r="X44" s="97" t="n">
        <x:f>MAX(0,W44*(1+EXP((LN(1+'Monte Carlo'!$K$10)-0.5*'Monte Carlo'!$K$12^2)+'Monte Carlo'!$K$12*((RAND()+RAND()+RAND()+RAND()+RAND()+RAND()+RAND()+RAND()+RAND()+RAND()+RAND()+RAND())-6))-1)+X$15)</x:f>
        <x:v>4532347.298432402</x:v>
      </x:c>
      <x:c r="Y44" s="97" t="n">
        <x:f>MAX(0,X44*(1+EXP((LN(1+'Monte Carlo'!$K$10)-0.5*'Monte Carlo'!$K$12^2)+'Monte Carlo'!$K$12*((RAND()+RAND()+RAND()+RAND()+RAND()+RAND()+RAND()+RAND()+RAND()+RAND()+RAND()+RAND())-6))-1)+Y$15)</x:f>
        <x:v>5057704.613148194</x:v>
      </x:c>
      <x:c r="Z44" s="97" t="n">
        <x:f>MAX(0,Y44*(1+EXP((LN(1+'Monte Carlo'!$K$10)-0.5*'Monte Carlo'!$K$12^2)+'Monte Carlo'!$K$12*((RAND()+RAND()+RAND()+RAND()+RAND()+RAND()+RAND()+RAND()+RAND()+RAND()+RAND()+RAND())-6))-1)+Z$15)</x:f>
        <x:v>6818929.170842391</x:v>
      </x:c>
      <x:c r="AA44" s="97" t="n">
        <x:f>MAX(0,Z44*(1+EXP((LN(1+'Monte Carlo'!$K$10)-0.5*'Monte Carlo'!$K$12^2)+'Monte Carlo'!$K$12*((RAND()+RAND()+RAND()+RAND()+RAND()+RAND()+RAND()+RAND()+RAND()+RAND()+RAND()+RAND())-6))-1)+AA$15)</x:f>
        <x:v>6883737.267575043</x:v>
      </x:c>
      <x:c r="AB44" s="97" t="n">
        <x:f>MAX(0,AA44*(1+EXP((LN(1+'Monte Carlo'!$K$10)-0.5*'Monte Carlo'!$K$12^2)+'Monte Carlo'!$K$12*((RAND()+RAND()+RAND()+RAND()+RAND()+RAND()+RAND()+RAND()+RAND()+RAND()+RAND()+RAND())-6))-1)+AB$15)</x:f>
        <x:v>9924425.363780977</x:v>
      </x:c>
      <x:c r="AC44" s="97" t="n">
        <x:f>MAX(0,AB44*(1+EXP((LN(1+'Monte Carlo'!$K$10)-0.5*'Monte Carlo'!$K$12^2)+'Monte Carlo'!$K$12*((RAND()+RAND()+RAND()+RAND()+RAND()+RAND()+RAND()+RAND()+RAND()+RAND()+RAND()+RAND())-6))-1)+AC$15)</x:f>
        <x:v>12446930.885852173</x:v>
      </x:c>
      <x:c r="AD44" s="97" t="n">
        <x:f>MAX(0,AC44*(1+EXP((LN(1+'Monte Carlo'!$K$10)-0.5*'Monte Carlo'!$K$12^2)+'Monte Carlo'!$K$12*((RAND()+RAND()+RAND()+RAND()+RAND()+RAND()+RAND()+RAND()+RAND()+RAND()+RAND()+RAND())-6))-1)+AD$15)</x:f>
        <x:v>15061976.02371234</x:v>
      </x:c>
      <x:c r="AE44" s="97" t="n">
        <x:f>MAX(0,AD44*(1+EXP((LN(1+'Monte Carlo'!$K$10)-0.5*'Monte Carlo'!$K$12^2)+'Monte Carlo'!$K$12*((RAND()+RAND()+RAND()+RAND()+RAND()+RAND()+RAND()+RAND()+RAND()+RAND()+RAND()+RAND())-6))-1)+AE$15)</x:f>
        <x:v>17236413.45267861</x:v>
      </x:c>
      <x:c r="AF44" s="97" t="n">
        <x:f>MAX(0,AE44*(1+EXP((LN(1+'Monte Carlo'!$K$10)-0.5*'Monte Carlo'!$K$12^2)+'Monte Carlo'!$K$12*((RAND()+RAND()+RAND()+RAND()+RAND()+RAND()+RAND()+RAND()+RAND()+RAND()+RAND()+RAND())-6))-1)+AF$15)</x:f>
        <x:v>18115096.919563193</x:v>
      </x:c>
      <x:c r="AG44" s="97">
        <x:f t="shared" si="2"/>
        <x:v>465970.54626320314</x:v>
      </x:c>
    </x:row>
    <x:row r="45">
      <x:c r="A45" s="93">
        <x:v>24</x:v>
      </x:c>
      <x:c r="B45" s="97" t="n">
        <x:f>IF(AND(UPPER('Monte Carlo'!$K$4)="YES",'Monte Carlo'!$K$5&gt;0),'Monte Carlo'!$K$13,Liquidity_30Y!$C$14)</x:f>
        <x:v>1029031.25</x:v>
      </x:c>
      <x:c r="C45" s="97" t="n">
        <x:f>MAX(0,B45*(1+EXP((LN(1+'Monte Carlo'!$K$10)-0.5*'Monte Carlo'!$K$12^2)+'Monte Carlo'!$K$12*((RAND()+RAND()+RAND()+RAND()+RAND()+RAND()+RAND()+RAND()+RAND()+RAND()+RAND()+RAND())-6))-1)+C$15)</x:f>
        <x:v>1003660.8093750459</x:v>
      </x:c>
      <x:c r="D45" s="97" t="n">
        <x:f>MAX(0,C45*(1+EXP((LN(1+'Monte Carlo'!$K$10)-0.5*'Monte Carlo'!$K$12^2)+'Monte Carlo'!$K$12*((RAND()+RAND()+RAND()+RAND()+RAND()+RAND()+RAND()+RAND()+RAND()+RAND()+RAND()+RAND())-6))-1)+D$15)</x:f>
        <x:v>1043889.451573929</x:v>
      </x:c>
      <x:c r="E45" s="97" t="n">
        <x:f>MAX(0,D45*(1+EXP((LN(1+'Monte Carlo'!$K$10)-0.5*'Monte Carlo'!$K$12^2)+'Monte Carlo'!$K$12*((RAND()+RAND()+RAND()+RAND()+RAND()+RAND()+RAND()+RAND()+RAND()+RAND()+RAND()+RAND())-6))-1)+E$15)</x:f>
        <x:v>1017520.162931279</x:v>
      </x:c>
      <x:c r="F45" s="97" t="n">
        <x:f>MAX(0,E45*(1+EXP((LN(1+'Monte Carlo'!$K$10)-0.5*'Monte Carlo'!$K$12^2)+'Monte Carlo'!$K$12*((RAND()+RAND()+RAND()+RAND()+RAND()+RAND()+RAND()+RAND()+RAND()+RAND()+RAND()+RAND())-6))-1)+F$15)</x:f>
        <x:v>1029358.2581198409</x:v>
      </x:c>
      <x:c r="G45" s="97" t="n">
        <x:f>MAX(0,F45*(1+EXP((LN(1+'Monte Carlo'!$K$10)-0.5*'Monte Carlo'!$K$12^2)+'Monte Carlo'!$K$12*((RAND()+RAND()+RAND()+RAND()+RAND()+RAND()+RAND()+RAND()+RAND()+RAND()+RAND()+RAND())-6))-1)+G$15)</x:f>
        <x:v>1253141.7925403037</x:v>
      </x:c>
      <x:c r="H45" s="97" t="n">
        <x:f>MAX(0,G45*(1+EXP((LN(1+'Monte Carlo'!$K$10)-0.5*'Monte Carlo'!$K$12^2)+'Monte Carlo'!$K$12*((RAND()+RAND()+RAND()+RAND()+RAND()+RAND()+RAND()+RAND()+RAND()+RAND()+RAND()+RAND())-6))-1)+H$15)</x:f>
        <x:v>1315405.7502734906</x:v>
      </x:c>
      <x:c r="I45" s="97" t="n">
        <x:f>MAX(0,H45*(1+EXP((LN(1+'Monte Carlo'!$K$10)-0.5*'Monte Carlo'!$K$12^2)+'Monte Carlo'!$K$12*((RAND()+RAND()+RAND()+RAND()+RAND()+RAND()+RAND()+RAND()+RAND()+RAND()+RAND()+RAND())-6))-1)+I$15)</x:f>
        <x:v>1292252.8627627357</x:v>
      </x:c>
      <x:c r="J45" s="97" t="n">
        <x:f>MAX(0,I45*(1+EXP((LN(1+'Monte Carlo'!$K$10)-0.5*'Monte Carlo'!$K$12^2)+'Monte Carlo'!$K$12*((RAND()+RAND()+RAND()+RAND()+RAND()+RAND()+RAND()+RAND()+RAND()+RAND()+RAND()+RAND())-6))-1)+J$15)</x:f>
        <x:v>1484830.051325513</x:v>
      </x:c>
      <x:c r="K45" s="97" t="n">
        <x:f>MAX(0,J45*(1+EXP((LN(1+'Monte Carlo'!$K$10)-0.5*'Monte Carlo'!$K$12^2)+'Monte Carlo'!$K$12*((RAND()+RAND()+RAND()+RAND()+RAND()+RAND()+RAND()+RAND()+RAND()+RAND()+RAND()+RAND())-6))-1)+K$15)</x:f>
        <x:v>1892702.410563473</x:v>
      </x:c>
      <x:c r="L45" s="97" t="n">
        <x:f>MAX(0,K45*(1+EXP((LN(1+'Monte Carlo'!$K$10)-0.5*'Monte Carlo'!$K$12^2)+'Monte Carlo'!$K$12*((RAND()+RAND()+RAND()+RAND()+RAND()+RAND()+RAND()+RAND()+RAND()+RAND()+RAND()+RAND())-6))-1)+L$15)</x:f>
        <x:v>1958306.5829142164</x:v>
      </x:c>
      <x:c r="M45" s="97" t="n">
        <x:f>MAX(0,L45*(1+EXP((LN(1+'Monte Carlo'!$K$10)-0.5*'Monte Carlo'!$K$12^2)+'Monte Carlo'!$K$12*((RAND()+RAND()+RAND()+RAND()+RAND()+RAND()+RAND()+RAND()+RAND()+RAND()+RAND()+RAND())-6))-1)+M$15)</x:f>
        <x:v>2610524.293217608</x:v>
      </x:c>
      <x:c r="N45" s="97" t="n">
        <x:f>MAX(0,M45*(1+EXP((LN(1+'Monte Carlo'!$K$10)-0.5*'Monte Carlo'!$K$12^2)+'Monte Carlo'!$K$12*((RAND()+RAND()+RAND()+RAND()+RAND()+RAND()+RAND()+RAND()+RAND()+RAND()+RAND()+RAND())-6))-1)+N$15)</x:f>
        <x:v>2939292.8101932853</x:v>
      </x:c>
      <x:c r="O45" s="97" t="n">
        <x:f>MAX(0,N45*(1+EXP((LN(1+'Monte Carlo'!$K$10)-0.5*'Monte Carlo'!$K$12^2)+'Monte Carlo'!$K$12*((RAND()+RAND()+RAND()+RAND()+RAND()+RAND()+RAND()+RAND()+RAND()+RAND()+RAND()+RAND())-6))-1)+O$15)</x:f>
        <x:v>2707288.4092745166</x:v>
      </x:c>
      <x:c r="P45" s="97" t="n">
        <x:f>MAX(0,O45*(1+EXP((LN(1+'Monte Carlo'!$K$10)-0.5*'Monte Carlo'!$K$12^2)+'Monte Carlo'!$K$12*((RAND()+RAND()+RAND()+RAND()+RAND()+RAND()+RAND()+RAND()+RAND()+RAND()+RAND()+RAND())-6))-1)+P$15)</x:f>
        <x:v>2590869.9371396434</x:v>
      </x:c>
      <x:c r="Q45" s="97" t="n">
        <x:f>MAX(0,P45*(1+EXP((LN(1+'Monte Carlo'!$K$10)-0.5*'Monte Carlo'!$K$12^2)+'Monte Carlo'!$K$12*((RAND()+RAND()+RAND()+RAND()+RAND()+RAND()+RAND()+RAND()+RAND()+RAND()+RAND()+RAND())-6))-1)+Q$15)</x:f>
        <x:v>2894519.729717157</x:v>
      </x:c>
      <x:c r="R45" s="97" t="n">
        <x:f>MAX(0,Q45*(1+EXP((LN(1+'Monte Carlo'!$K$10)-0.5*'Monte Carlo'!$K$12^2)+'Monte Carlo'!$K$12*((RAND()+RAND()+RAND()+RAND()+RAND()+RAND()+RAND()+RAND()+RAND()+RAND()+RAND()+RAND())-6))-1)+R$15)</x:f>
        <x:v>3028648.341158676</x:v>
      </x:c>
      <x:c r="S45" s="97" t="n">
        <x:f>MAX(0,R45*(1+EXP((LN(1+'Monte Carlo'!$K$10)-0.5*'Monte Carlo'!$K$12^2)+'Monte Carlo'!$K$12*((RAND()+RAND()+RAND()+RAND()+RAND()+RAND()+RAND()+RAND()+RAND()+RAND()+RAND()+RAND())-6))-1)+S$15)</x:f>
        <x:v>3035358.236101875</x:v>
      </x:c>
      <x:c r="T45" s="97" t="n">
        <x:f>MAX(0,S45*(1+EXP((LN(1+'Monte Carlo'!$K$10)-0.5*'Monte Carlo'!$K$12^2)+'Monte Carlo'!$K$12*((RAND()+RAND()+RAND()+RAND()+RAND()+RAND()+RAND()+RAND()+RAND()+RAND()+RAND()+RAND())-6))-1)+T$15)</x:f>
        <x:v>3563583.4004887477</x:v>
      </x:c>
      <x:c r="U45" s="97" t="n">
        <x:f>MAX(0,T45*(1+EXP((LN(1+'Monte Carlo'!$K$10)-0.5*'Monte Carlo'!$K$12^2)+'Monte Carlo'!$K$12*((RAND()+RAND()+RAND()+RAND()+RAND()+RAND()+RAND()+RAND()+RAND()+RAND()+RAND()+RAND())-6))-1)+U$15)</x:f>
        <x:v>3724052.7550263363</x:v>
      </x:c>
      <x:c r="V45" s="97" t="n">
        <x:f>MAX(0,U45*(1+EXP((LN(1+'Monte Carlo'!$K$10)-0.5*'Monte Carlo'!$K$12^2)+'Monte Carlo'!$K$12*((RAND()+RAND()+RAND()+RAND()+RAND()+RAND()+RAND()+RAND()+RAND()+RAND()+RAND()+RAND())-6))-1)+V$15)</x:f>
        <x:v>3761834.9676498845</x:v>
      </x:c>
      <x:c r="W45" s="97" t="n">
        <x:f>MAX(0,V45*(1+EXP((LN(1+'Monte Carlo'!$K$10)-0.5*'Monte Carlo'!$K$12^2)+'Monte Carlo'!$K$12*((RAND()+RAND()+RAND()+RAND()+RAND()+RAND()+RAND()+RAND()+RAND()+RAND()+RAND()+RAND())-6))-1)+W$15)</x:f>
        <x:v>4642426.038428272</x:v>
      </x:c>
      <x:c r="X45" s="97" t="n">
        <x:f>MAX(0,W45*(1+EXP((LN(1+'Monte Carlo'!$K$10)-0.5*'Monte Carlo'!$K$12^2)+'Monte Carlo'!$K$12*((RAND()+RAND()+RAND()+RAND()+RAND()+RAND()+RAND()+RAND()+RAND()+RAND()+RAND()+RAND())-6))-1)+X$15)</x:f>
        <x:v>5211995.237140344</x:v>
      </x:c>
      <x:c r="Y45" s="97" t="n">
        <x:f>MAX(0,X45*(1+EXP((LN(1+'Monte Carlo'!$K$10)-0.5*'Monte Carlo'!$K$12^2)+'Monte Carlo'!$K$12*((RAND()+RAND()+RAND()+RAND()+RAND()+RAND()+RAND()+RAND()+RAND()+RAND()+RAND()+RAND())-6))-1)+Y$15)</x:f>
        <x:v>5902793.205540896</x:v>
      </x:c>
      <x:c r="Z45" s="97" t="n">
        <x:f>MAX(0,Y45*(1+EXP((LN(1+'Monte Carlo'!$K$10)-0.5*'Monte Carlo'!$K$12^2)+'Monte Carlo'!$K$12*((RAND()+RAND()+RAND()+RAND()+RAND()+RAND()+RAND()+RAND()+RAND()+RAND()+RAND()+RAND())-6))-1)+Z$15)</x:f>
        <x:v>5492876.630644252</x:v>
      </x:c>
      <x:c r="AA45" s="97" t="n">
        <x:f>MAX(0,Z45*(1+EXP((LN(1+'Monte Carlo'!$K$10)-0.5*'Monte Carlo'!$K$12^2)+'Monte Carlo'!$K$12*((RAND()+RAND()+RAND()+RAND()+RAND()+RAND()+RAND()+RAND()+RAND()+RAND()+RAND()+RAND())-6))-1)+AA$15)</x:f>
        <x:v>5787696.990227102</x:v>
      </x:c>
      <x:c r="AB45" s="97" t="n">
        <x:f>MAX(0,AA45*(1+EXP((LN(1+'Monte Carlo'!$K$10)-0.5*'Monte Carlo'!$K$12^2)+'Monte Carlo'!$K$12*((RAND()+RAND()+RAND()+RAND()+RAND()+RAND()+RAND()+RAND()+RAND()+RAND()+RAND()+RAND())-6))-1)+AB$15)</x:f>
        <x:v>5953387.623797917</x:v>
      </x:c>
      <x:c r="AC45" s="97" t="n">
        <x:f>MAX(0,AB45*(1+EXP((LN(1+'Monte Carlo'!$K$10)-0.5*'Monte Carlo'!$K$12^2)+'Monte Carlo'!$K$12*((RAND()+RAND()+RAND()+RAND()+RAND()+RAND()+RAND()+RAND()+RAND()+RAND()+RAND()+RAND())-6))-1)+AC$15)</x:f>
        <x:v>5068113.189607567</x:v>
      </x:c>
      <x:c r="AD45" s="97" t="n">
        <x:f>MAX(0,AC45*(1+EXP((LN(1+'Monte Carlo'!$K$10)-0.5*'Monte Carlo'!$K$12^2)+'Monte Carlo'!$K$12*((RAND()+RAND()+RAND()+RAND()+RAND()+RAND()+RAND()+RAND()+RAND()+RAND()+RAND()+RAND())-6))-1)+AD$15)</x:f>
        <x:v>5022441.690403347</x:v>
      </x:c>
      <x:c r="AE45" s="97" t="n">
        <x:f>MAX(0,AD45*(1+EXP((LN(1+'Monte Carlo'!$K$10)-0.5*'Monte Carlo'!$K$12^2)+'Monte Carlo'!$K$12*((RAND()+RAND()+RAND()+RAND()+RAND()+RAND()+RAND()+RAND()+RAND()+RAND()+RAND()+RAND())-6))-1)+AE$15)</x:f>
        <x:v>4666368.36855989</x:v>
      </x:c>
      <x:c r="AF45" s="97" t="n">
        <x:f>MAX(0,AE45*(1+EXP((LN(1+'Monte Carlo'!$K$10)-0.5*'Monte Carlo'!$K$12^2)+'Monte Carlo'!$K$12*((RAND()+RAND()+RAND()+RAND()+RAND()+RAND()+RAND()+RAND()+RAND()+RAND()+RAND()+RAND())-6))-1)+AF$15)</x:f>
        <x:v>4305733.763847543</x:v>
      </x:c>
      <x:c r="AG45" s="97">
        <x:f t="shared" si="2"/>
        <x:v>889502.70819823979</x:v>
      </x:c>
    </x:row>
    <x:row r="46">
      <x:c r="A46" s="93">
        <x:v>25</x:v>
      </x:c>
      <x:c r="B46" s="97" t="n">
        <x:f>IF(AND(UPPER('Monte Carlo'!$K$4)="YES",'Monte Carlo'!$K$5&gt;0),'Monte Carlo'!$K$13,Liquidity_30Y!$C$14)</x:f>
        <x:v>1029031.25</x:v>
      </x:c>
      <x:c r="C46" s="97" t="n">
        <x:f>MAX(0,B46*(1+EXP((LN(1+'Monte Carlo'!$K$10)-0.5*'Monte Carlo'!$K$12^2)+'Monte Carlo'!$K$12*((RAND()+RAND()+RAND()+RAND()+RAND()+RAND()+RAND()+RAND()+RAND()+RAND()+RAND()+RAND())-6))-1)+C$15)</x:f>
        <x:v>1358258.0761175342</x:v>
      </x:c>
      <x:c r="D46" s="97" t="n">
        <x:f>MAX(0,C46*(1+EXP((LN(1+'Monte Carlo'!$K$10)-0.5*'Monte Carlo'!$K$12^2)+'Monte Carlo'!$K$12*((RAND()+RAND()+RAND()+RAND()+RAND()+RAND()+RAND()+RAND()+RAND()+RAND()+RAND()+RAND())-6))-1)+D$15)</x:f>
        <x:v>1619723.2738119625</x:v>
      </x:c>
      <x:c r="E46" s="97" t="n">
        <x:f>MAX(0,D46*(1+EXP((LN(1+'Monte Carlo'!$K$10)-0.5*'Monte Carlo'!$K$12^2)+'Monte Carlo'!$K$12*((RAND()+RAND()+RAND()+RAND()+RAND()+RAND()+RAND()+RAND()+RAND()+RAND()+RAND()+RAND())-6))-1)+E$15)</x:f>
        <x:v>1560242.543430213</x:v>
      </x:c>
      <x:c r="F46" s="97" t="n">
        <x:f>MAX(0,E46*(1+EXP((LN(1+'Monte Carlo'!$K$10)-0.5*'Monte Carlo'!$K$12^2)+'Monte Carlo'!$K$12*((RAND()+RAND()+RAND()+RAND()+RAND()+RAND()+RAND()+RAND()+RAND()+RAND()+RAND()+RAND())-6))-1)+F$15)</x:f>
        <x:v>1628799.331612436</x:v>
      </x:c>
      <x:c r="G46" s="97" t="n">
        <x:f>MAX(0,F46*(1+EXP((LN(1+'Monte Carlo'!$K$10)-0.5*'Monte Carlo'!$K$12^2)+'Monte Carlo'!$K$12*((RAND()+RAND()+RAND()+RAND()+RAND()+RAND()+RAND()+RAND()+RAND()+RAND()+RAND()+RAND())-6))-1)+G$15)</x:f>
        <x:v>1639822.5257489237</x:v>
      </x:c>
      <x:c r="H46" s="97" t="n">
        <x:f>MAX(0,G46*(1+EXP((LN(1+'Monte Carlo'!$K$10)-0.5*'Monte Carlo'!$K$12^2)+'Monte Carlo'!$K$12*((RAND()+RAND()+RAND()+RAND()+RAND()+RAND()+RAND()+RAND()+RAND()+RAND()+RAND()+RAND())-6))-1)+H$15)</x:f>
        <x:v>1679502.2002791057</x:v>
      </x:c>
      <x:c r="I46" s="97" t="n">
        <x:f>MAX(0,H46*(1+EXP((LN(1+'Monte Carlo'!$K$10)-0.5*'Monte Carlo'!$K$12^2)+'Monte Carlo'!$K$12*((RAND()+RAND()+RAND()+RAND()+RAND()+RAND()+RAND()+RAND()+RAND()+RAND()+RAND()+RAND())-6))-1)+I$15)</x:f>
        <x:v>1446499.9194435873</x:v>
      </x:c>
      <x:c r="J46" s="97" t="n">
        <x:f>MAX(0,I46*(1+EXP((LN(1+'Monte Carlo'!$K$10)-0.5*'Monte Carlo'!$K$12^2)+'Monte Carlo'!$K$12*((RAND()+RAND()+RAND()+RAND()+RAND()+RAND()+RAND()+RAND()+RAND()+RAND()+RAND()+RAND())-6))-1)+J$15)</x:f>
        <x:v>1437529.0231859535</x:v>
      </x:c>
      <x:c r="K46" s="97" t="n">
        <x:f>MAX(0,J46*(1+EXP((LN(1+'Monte Carlo'!$K$10)-0.5*'Monte Carlo'!$K$12^2)+'Monte Carlo'!$K$12*((RAND()+RAND()+RAND()+RAND()+RAND()+RAND()+RAND()+RAND()+RAND()+RAND()+RAND()+RAND())-6))-1)+K$15)</x:f>
        <x:v>2106307.3893570006</x:v>
      </x:c>
      <x:c r="L46" s="97" t="n">
        <x:f>MAX(0,K46*(1+EXP((LN(1+'Monte Carlo'!$K$10)-0.5*'Monte Carlo'!$K$12^2)+'Monte Carlo'!$K$12*((RAND()+RAND()+RAND()+RAND()+RAND()+RAND()+RAND()+RAND()+RAND()+RAND()+RAND()+RAND())-6))-1)+L$15)</x:f>
        <x:v>1813128.7973372522</x:v>
      </x:c>
      <x:c r="M46" s="97" t="n">
        <x:f>MAX(0,L46*(1+EXP((LN(1+'Monte Carlo'!$K$10)-0.5*'Monte Carlo'!$K$12^2)+'Monte Carlo'!$K$12*((RAND()+RAND()+RAND()+RAND()+RAND()+RAND()+RAND()+RAND()+RAND()+RAND()+RAND()+RAND())-6))-1)+M$15)</x:f>
        <x:v>1580798.035758727</x:v>
      </x:c>
      <x:c r="N46" s="97" t="n">
        <x:f>MAX(0,M46*(1+EXP((LN(1+'Monte Carlo'!$K$10)-0.5*'Monte Carlo'!$K$12^2)+'Monte Carlo'!$K$12*((RAND()+RAND()+RAND()+RAND()+RAND()+RAND()+RAND()+RAND()+RAND()+RAND()+RAND()+RAND())-6))-1)+N$15)</x:f>
        <x:v>1671328.341813529</x:v>
      </x:c>
      <x:c r="O46" s="97" t="n">
        <x:f>MAX(0,N46*(1+EXP((LN(1+'Monte Carlo'!$K$10)-0.5*'Monte Carlo'!$K$12^2)+'Monte Carlo'!$K$12*((RAND()+RAND()+RAND()+RAND()+RAND()+RAND()+RAND()+RAND()+RAND()+RAND()+RAND()+RAND())-6))-1)+O$15)</x:f>
        <x:v>1444118.264562339</x:v>
      </x:c>
      <x:c r="P46" s="97" t="n">
        <x:f>MAX(0,O46*(1+EXP((LN(1+'Monte Carlo'!$K$10)-0.5*'Monte Carlo'!$K$12^2)+'Monte Carlo'!$K$12*((RAND()+RAND()+RAND()+RAND()+RAND()+RAND()+RAND()+RAND()+RAND()+RAND()+RAND()+RAND())-6))-1)+P$15)</x:f>
        <x:v>1749064.3610625586</x:v>
      </x:c>
      <x:c r="Q46" s="97" t="n">
        <x:f>MAX(0,P46*(1+EXP((LN(1+'Monte Carlo'!$K$10)-0.5*'Monte Carlo'!$K$12^2)+'Monte Carlo'!$K$12*((RAND()+RAND()+RAND()+RAND()+RAND()+RAND()+RAND()+RAND()+RAND()+RAND()+RAND()+RAND())-6))-1)+Q$15)</x:f>
        <x:v>1990187.5534937107</x:v>
      </x:c>
      <x:c r="R46" s="97" t="n">
        <x:f>MAX(0,Q46*(1+EXP((LN(1+'Monte Carlo'!$K$10)-0.5*'Monte Carlo'!$K$12^2)+'Monte Carlo'!$K$12*((RAND()+RAND()+RAND()+RAND()+RAND()+RAND()+RAND()+RAND()+RAND()+RAND()+RAND()+RAND())-6))-1)+R$15)</x:f>
        <x:v>1745248.710236429</x:v>
      </x:c>
      <x:c r="S46" s="97" t="n">
        <x:f>MAX(0,R46*(1+EXP((LN(1+'Monte Carlo'!$K$10)-0.5*'Monte Carlo'!$K$12^2)+'Monte Carlo'!$K$12*((RAND()+RAND()+RAND()+RAND()+RAND()+RAND()+RAND()+RAND()+RAND()+RAND()+RAND()+RAND())-6))-1)+S$15)</x:f>
        <x:v>1568537.0844985545</x:v>
      </x:c>
      <x:c r="T46" s="97" t="n">
        <x:f>MAX(0,S46*(1+EXP((LN(1+'Monte Carlo'!$K$10)-0.5*'Monte Carlo'!$K$12^2)+'Monte Carlo'!$K$12*((RAND()+RAND()+RAND()+RAND()+RAND()+RAND()+RAND()+RAND()+RAND()+RAND()+RAND()+RAND())-6))-1)+T$15)</x:f>
        <x:v>1923563.7244590698</x:v>
      </x:c>
      <x:c r="U46" s="97" t="n">
        <x:f>MAX(0,T46*(1+EXP((LN(1+'Monte Carlo'!$K$10)-0.5*'Monte Carlo'!$K$12^2)+'Monte Carlo'!$K$12*((RAND()+RAND()+RAND()+RAND()+RAND()+RAND()+RAND()+RAND()+RAND()+RAND()+RAND()+RAND())-6))-1)+U$15)</x:f>
        <x:v>1766383.812553623</x:v>
      </x:c>
      <x:c r="V46" s="97" t="n">
        <x:f>MAX(0,U46*(1+EXP((LN(1+'Monte Carlo'!$K$10)-0.5*'Monte Carlo'!$K$12^2)+'Monte Carlo'!$K$12*((RAND()+RAND()+RAND()+RAND()+RAND()+RAND()+RAND()+RAND()+RAND()+RAND()+RAND()+RAND())-6))-1)+V$15)</x:f>
        <x:v>1558333.3497449416</x:v>
      </x:c>
      <x:c r="W46" s="97" t="n">
        <x:f>MAX(0,V46*(1+EXP((LN(1+'Monte Carlo'!$K$10)-0.5*'Monte Carlo'!$K$12^2)+'Monte Carlo'!$K$12*((RAND()+RAND()+RAND()+RAND()+RAND()+RAND()+RAND()+RAND()+RAND()+RAND()+RAND()+RAND())-6))-1)+W$15)</x:f>
        <x:v>1660412.4652977884</x:v>
      </x:c>
      <x:c r="X46" s="97" t="n">
        <x:f>MAX(0,W46*(1+EXP((LN(1+'Monte Carlo'!$K$10)-0.5*'Monte Carlo'!$K$12^2)+'Monte Carlo'!$K$12*((RAND()+RAND()+RAND()+RAND()+RAND()+RAND()+RAND()+RAND()+RAND()+RAND()+RAND()+RAND())-6))-1)+X$15)</x:f>
        <x:v>1731102.966832627</x:v>
      </x:c>
      <x:c r="Y46" s="97" t="n">
        <x:f>MAX(0,X46*(1+EXP((LN(1+'Monte Carlo'!$K$10)-0.5*'Monte Carlo'!$K$12^2)+'Monte Carlo'!$K$12*((RAND()+RAND()+RAND()+RAND()+RAND()+RAND()+RAND()+RAND()+RAND()+RAND()+RAND()+RAND())-6))-1)+Y$15)</x:f>
        <x:v>1471834.6443852535</x:v>
      </x:c>
      <x:c r="Z46" s="97" t="n">
        <x:f>MAX(0,Y46*(1+EXP((LN(1+'Monte Carlo'!$K$10)-0.5*'Monte Carlo'!$K$12^2)+'Monte Carlo'!$K$12*((RAND()+RAND()+RAND()+RAND()+RAND()+RAND()+RAND()+RAND()+RAND()+RAND()+RAND()+RAND())-6))-1)+Z$15)</x:f>
        <x:v>2267079.7238190686</x:v>
      </x:c>
      <x:c r="AA46" s="97" t="n">
        <x:f>MAX(0,Z46*(1+EXP((LN(1+'Monte Carlo'!$K$10)-0.5*'Monte Carlo'!$K$12^2)+'Monte Carlo'!$K$12*((RAND()+RAND()+RAND()+RAND()+RAND()+RAND()+RAND()+RAND()+RAND()+RAND()+RAND()+RAND())-6))-1)+AA$15)</x:f>
        <x:v>2685357.759673558</x:v>
      </x:c>
      <x:c r="AB46" s="97" t="n">
        <x:f>MAX(0,AA46*(1+EXP((LN(1+'Monte Carlo'!$K$10)-0.5*'Monte Carlo'!$K$12^2)+'Monte Carlo'!$K$12*((RAND()+RAND()+RAND()+RAND()+RAND()+RAND()+RAND()+RAND()+RAND()+RAND()+RAND()+RAND())-6))-1)+AB$15)</x:f>
        <x:v>2605820.116050618</x:v>
      </x:c>
      <x:c r="AC46" s="97" t="n">
        <x:f>MAX(0,AB46*(1+EXP((LN(1+'Monte Carlo'!$K$10)-0.5*'Monte Carlo'!$K$12^2)+'Monte Carlo'!$K$12*((RAND()+RAND()+RAND()+RAND()+RAND()+RAND()+RAND()+RAND()+RAND()+RAND()+RAND()+RAND())-6))-1)+AC$15)</x:f>
        <x:v>2795922.84215514</x:v>
      </x:c>
      <x:c r="AD46" s="97" t="n">
        <x:f>MAX(0,AC46*(1+EXP((LN(1+'Monte Carlo'!$K$10)-0.5*'Monte Carlo'!$K$12^2)+'Monte Carlo'!$K$12*((RAND()+RAND()+RAND()+RAND()+RAND()+RAND()+RAND()+RAND()+RAND()+RAND()+RAND()+RAND())-6))-1)+AD$15)</x:f>
        <x:v>3016739.606603342</x:v>
      </x:c>
      <x:c r="AE46" s="97" t="n">
        <x:f>MAX(0,AD46*(1+EXP((LN(1+'Monte Carlo'!$K$10)-0.5*'Monte Carlo'!$K$12^2)+'Monte Carlo'!$K$12*((RAND()+RAND()+RAND()+RAND()+RAND()+RAND()+RAND()+RAND()+RAND()+RAND()+RAND()+RAND())-6))-1)+AE$15)</x:f>
        <x:v>3787723.9984937804</x:v>
      </x:c>
      <x:c r="AF46" s="97" t="n">
        <x:f>MAX(0,AE46*(1+EXP((LN(1+'Monte Carlo'!$K$10)-0.5*'Monte Carlo'!$K$12^2)+'Monte Carlo'!$K$12*((RAND()+RAND()+RAND()+RAND()+RAND()+RAND()+RAND()+RAND()+RAND()+RAND()+RAND()+RAND())-6))-1)+AF$15)</x:f>
        <x:v>4437123.365945972</x:v>
      </x:c>
      <x:c r="AG46" s="97">
        <x:f t="shared" si="2"/>
        <x:v>762654.14173182053</x:v>
      </x:c>
    </x:row>
    <x:row r="47">
      <x:c r="A47" s="93">
        <x:v>26</x:v>
      </x:c>
      <x:c r="B47" s="97" t="n">
        <x:f>IF(AND(UPPER('Monte Carlo'!$K$4)="YES",'Monte Carlo'!$K$5&gt;0),'Monte Carlo'!$K$13,Liquidity_30Y!$C$14)</x:f>
        <x:v>1029031.25</x:v>
      </x:c>
      <x:c r="C47" s="97" t="n">
        <x:f>MAX(0,B47*(1+EXP((LN(1+'Monte Carlo'!$K$10)-0.5*'Monte Carlo'!$K$12^2)+'Monte Carlo'!$K$12*((RAND()+RAND()+RAND()+RAND()+RAND()+RAND()+RAND()+RAND()+RAND()+RAND()+RAND()+RAND())-6))-1)+C$15)</x:f>
        <x:v>777162.9181144863</x:v>
      </x:c>
      <x:c r="D47" s="97" t="n">
        <x:f>MAX(0,C47*(1+EXP((LN(1+'Monte Carlo'!$K$10)-0.5*'Monte Carlo'!$K$12^2)+'Monte Carlo'!$K$12*((RAND()+RAND()+RAND()+RAND()+RAND()+RAND()+RAND()+RAND()+RAND()+RAND()+RAND()+RAND())-6))-1)+D$15)</x:f>
        <x:v>766855.3226197546</x:v>
      </x:c>
      <x:c r="E47" s="97" t="n">
        <x:f>MAX(0,D47*(1+EXP((LN(1+'Monte Carlo'!$K$10)-0.5*'Monte Carlo'!$K$12^2)+'Monte Carlo'!$K$12*((RAND()+RAND()+RAND()+RAND()+RAND()+RAND()+RAND()+RAND()+RAND()+RAND()+RAND()+RAND())-6))-1)+E$15)</x:f>
        <x:v>755837.6880924404</x:v>
      </x:c>
      <x:c r="F47" s="97" t="n">
        <x:f>MAX(0,E47*(1+EXP((LN(1+'Monte Carlo'!$K$10)-0.5*'Monte Carlo'!$K$12^2)+'Monte Carlo'!$K$12*((RAND()+RAND()+RAND()+RAND()+RAND()+RAND()+RAND()+RAND()+RAND()+RAND()+RAND()+RAND())-6))-1)+F$15)</x:f>
        <x:v>723214.2125410514</x:v>
      </x:c>
      <x:c r="G47" s="97" t="n">
        <x:f>MAX(0,F47*(1+EXP((LN(1+'Monte Carlo'!$K$10)-0.5*'Monte Carlo'!$K$12^2)+'Monte Carlo'!$K$12*((RAND()+RAND()+RAND()+RAND()+RAND()+RAND()+RAND()+RAND()+RAND()+RAND()+RAND()+RAND())-6))-1)+G$15)</x:f>
        <x:v>504166.47557582427</x:v>
      </x:c>
      <x:c r="H47" s="97" t="n">
        <x:f>MAX(0,G47*(1+EXP((LN(1+'Monte Carlo'!$K$10)-0.5*'Monte Carlo'!$K$12^2)+'Monte Carlo'!$K$12*((RAND()+RAND()+RAND()+RAND()+RAND()+RAND()+RAND()+RAND()+RAND()+RAND()+RAND()+RAND())-6))-1)+H$15)</x:f>
        <x:v>537268.2435162144</x:v>
      </x:c>
      <x:c r="I47" s="97" t="n">
        <x:f>MAX(0,H47*(1+EXP((LN(1+'Monte Carlo'!$K$10)-0.5*'Monte Carlo'!$K$12^2)+'Monte Carlo'!$K$12*((RAND()+RAND()+RAND()+RAND()+RAND()+RAND()+RAND()+RAND()+RAND()+RAND()+RAND()+RAND())-6))-1)+I$15)</x:f>
        <x:v>439472.77390539704</x:v>
      </x:c>
      <x:c r="J47" s="97" t="n">
        <x:f>MAX(0,I47*(1+EXP((LN(1+'Monte Carlo'!$K$10)-0.5*'Monte Carlo'!$K$12^2)+'Monte Carlo'!$K$12*((RAND()+RAND()+RAND()+RAND()+RAND()+RAND()+RAND()+RAND()+RAND()+RAND()+RAND()+RAND())-6))-1)+J$15)</x:f>
        <x:v>461241.43550006655</x:v>
      </x:c>
      <x:c r="K47" s="97" t="n">
        <x:f>MAX(0,J47*(1+EXP((LN(1+'Monte Carlo'!$K$10)-0.5*'Monte Carlo'!$K$12^2)+'Monte Carlo'!$K$12*((RAND()+RAND()+RAND()+RAND()+RAND()+RAND()+RAND()+RAND()+RAND()+RAND()+RAND()+RAND())-6))-1)+K$15)</x:f>
        <x:v>470547.1854570805</x:v>
      </x:c>
      <x:c r="L47" s="97" t="n">
        <x:f>MAX(0,K47*(1+EXP((LN(1+'Monte Carlo'!$K$10)-0.5*'Monte Carlo'!$K$12^2)+'Monte Carlo'!$K$12*((RAND()+RAND()+RAND()+RAND()+RAND()+RAND()+RAND()+RAND()+RAND()+RAND()+RAND()+RAND())-6))-1)+L$15)</x:f>
        <x:v>453629.11725671595</x:v>
      </x:c>
      <x:c r="M47" s="97" t="n">
        <x:f>MAX(0,L47*(1+EXP((LN(1+'Monte Carlo'!$K$10)-0.5*'Monte Carlo'!$K$12^2)+'Monte Carlo'!$K$12*((RAND()+RAND()+RAND()+RAND()+RAND()+RAND()+RAND()+RAND()+RAND()+RAND()+RAND()+RAND())-6))-1)+M$15)</x:f>
        <x:v>464216.59112108476</x:v>
      </x:c>
      <x:c r="N47" s="97" t="n">
        <x:f>MAX(0,M47*(1+EXP((LN(1+'Monte Carlo'!$K$10)-0.5*'Monte Carlo'!$K$12^2)+'Monte Carlo'!$K$12*((RAND()+RAND()+RAND()+RAND()+RAND()+RAND()+RAND()+RAND()+RAND()+RAND()+RAND()+RAND())-6))-1)+N$15)</x:f>
        <x:v>581599.6221296194</x:v>
      </x:c>
      <x:c r="O47" s="97" t="n">
        <x:f>MAX(0,N47*(1+EXP((LN(1+'Monte Carlo'!$K$10)-0.5*'Monte Carlo'!$K$12^2)+'Monte Carlo'!$K$12*((RAND()+RAND()+RAND()+RAND()+RAND()+RAND()+RAND()+RAND()+RAND()+RAND()+RAND()+RAND())-6))-1)+O$15)</x:f>
        <x:v>531831.5450092184</x:v>
      </x:c>
      <x:c r="P47" s="97" t="n">
        <x:f>MAX(0,O47*(1+EXP((LN(1+'Monte Carlo'!$K$10)-0.5*'Monte Carlo'!$K$12^2)+'Monte Carlo'!$K$12*((RAND()+RAND()+RAND()+RAND()+RAND()+RAND()+RAND()+RAND()+RAND()+RAND()+RAND()+RAND())-6))-1)+P$15)</x:f>
        <x:v>578345.0678282806</x:v>
      </x:c>
      <x:c r="Q47" s="97" t="n">
        <x:f>MAX(0,P47*(1+EXP((LN(1+'Monte Carlo'!$K$10)-0.5*'Monte Carlo'!$K$12^2)+'Monte Carlo'!$K$12*((RAND()+RAND()+RAND()+RAND()+RAND()+RAND()+RAND()+RAND()+RAND()+RAND()+RAND()+RAND())-6))-1)+Q$15)</x:f>
        <x:v>549461.5142349284</x:v>
      </x:c>
      <x:c r="R47" s="97" t="n">
        <x:f>MAX(0,Q47*(1+EXP((LN(1+'Monte Carlo'!$K$10)-0.5*'Monte Carlo'!$K$12^2)+'Monte Carlo'!$K$12*((RAND()+RAND()+RAND()+RAND()+RAND()+RAND()+RAND()+RAND()+RAND()+RAND()+RAND()+RAND())-6))-1)+R$15)</x:f>
        <x:v>541174.7275237408</x:v>
      </x:c>
      <x:c r="S47" s="97" t="n">
        <x:f>MAX(0,R47*(1+EXP((LN(1+'Monte Carlo'!$K$10)-0.5*'Monte Carlo'!$K$12^2)+'Monte Carlo'!$K$12*((RAND()+RAND()+RAND()+RAND()+RAND()+RAND()+RAND()+RAND()+RAND()+RAND()+RAND()+RAND())-6))-1)+S$15)</x:f>
        <x:v>540265.3550821317</x:v>
      </x:c>
      <x:c r="T47" s="97" t="n">
        <x:f>MAX(0,S47*(1+EXP((LN(1+'Monte Carlo'!$K$10)-0.5*'Monte Carlo'!$K$12^2)+'Monte Carlo'!$K$12*((RAND()+RAND()+RAND()+RAND()+RAND()+RAND()+RAND()+RAND()+RAND()+RAND()+RAND()+RAND())-6))-1)+T$15)</x:f>
        <x:v>354114.4011059131</x:v>
      </x:c>
      <x:c r="U47" s="97" t="n">
        <x:f>MAX(0,T47*(1+EXP((LN(1+'Monte Carlo'!$K$10)-0.5*'Monte Carlo'!$K$12^2)+'Monte Carlo'!$K$12*((RAND()+RAND()+RAND()+RAND()+RAND()+RAND()+RAND()+RAND()+RAND()+RAND()+RAND()+RAND())-6))-1)+U$15)</x:f>
        <x:v>362201.5373373984</x:v>
      </x:c>
      <x:c r="V47" s="97" t="n">
        <x:f>MAX(0,U47*(1+EXP((LN(1+'Monte Carlo'!$K$10)-0.5*'Monte Carlo'!$K$12^2)+'Monte Carlo'!$K$12*((RAND()+RAND()+RAND()+RAND()+RAND()+RAND()+RAND()+RAND()+RAND()+RAND()+RAND()+RAND())-6))-1)+V$15)</x:f>
        <x:v>421688.22056373535</x:v>
      </x:c>
      <x:c r="W47" s="97" t="n">
        <x:f>MAX(0,V47*(1+EXP((LN(1+'Monte Carlo'!$K$10)-0.5*'Monte Carlo'!$K$12^2)+'Monte Carlo'!$K$12*((RAND()+RAND()+RAND()+RAND()+RAND()+RAND()+RAND()+RAND()+RAND()+RAND()+RAND()+RAND())-6))-1)+W$15)</x:f>
        <x:v>489457.93425166263</x:v>
      </x:c>
      <x:c r="X47" s="97" t="n">
        <x:f>MAX(0,W47*(1+EXP((LN(1+'Monte Carlo'!$K$10)-0.5*'Monte Carlo'!$K$12^2)+'Monte Carlo'!$K$12*((RAND()+RAND()+RAND()+RAND()+RAND()+RAND()+RAND()+RAND()+RAND()+RAND()+RAND()+RAND())-6))-1)+X$15)</x:f>
        <x:v>411259.4739834847</x:v>
      </x:c>
      <x:c r="Y47" s="97" t="n">
        <x:f>MAX(0,X47*(1+EXP((LN(1+'Monte Carlo'!$K$10)-0.5*'Monte Carlo'!$K$12^2)+'Monte Carlo'!$K$12*((RAND()+RAND()+RAND()+RAND()+RAND()+RAND()+RAND()+RAND()+RAND()+RAND()+RAND()+RAND())-6))-1)+Y$15)</x:f>
        <x:v>468562.4923140168</x:v>
      </x:c>
      <x:c r="Z47" s="97" t="n">
        <x:f>MAX(0,Y47*(1+EXP((LN(1+'Monte Carlo'!$K$10)-0.5*'Monte Carlo'!$K$12^2)+'Monte Carlo'!$K$12*((RAND()+RAND()+RAND()+RAND()+RAND()+RAND()+RAND()+RAND()+RAND()+RAND()+RAND()+RAND())-6))-1)+Z$15)</x:f>
        <x:v>521556.52234371926</x:v>
      </x:c>
      <x:c r="AA47" s="97" t="n">
        <x:f>MAX(0,Z47*(1+EXP((LN(1+'Monte Carlo'!$K$10)-0.5*'Monte Carlo'!$K$12^2)+'Monte Carlo'!$K$12*((RAND()+RAND()+RAND()+RAND()+RAND()+RAND()+RAND()+RAND()+RAND()+RAND()+RAND()+RAND())-6))-1)+AA$15)</x:f>
        <x:v>492956.2729530324</x:v>
      </x:c>
      <x:c r="AB47" s="97" t="n">
        <x:f>MAX(0,AA47*(1+EXP((LN(1+'Monte Carlo'!$K$10)-0.5*'Monte Carlo'!$K$12^2)+'Monte Carlo'!$K$12*((RAND()+RAND()+RAND()+RAND()+RAND()+RAND()+RAND()+RAND()+RAND()+RAND()+RAND()+RAND())-6))-1)+AB$15)</x:f>
        <x:v>559496.7067255226</x:v>
      </x:c>
      <x:c r="AC47" s="97" t="n">
        <x:f>MAX(0,AB47*(1+EXP((LN(1+'Monte Carlo'!$K$10)-0.5*'Monte Carlo'!$K$12^2)+'Monte Carlo'!$K$12*((RAND()+RAND()+RAND()+RAND()+RAND()+RAND()+RAND()+RAND()+RAND()+RAND()+RAND()+RAND())-6))-1)+AC$15)</x:f>
        <x:v>678521.171658407</x:v>
      </x:c>
      <x:c r="AD47" s="97" t="n">
        <x:f>MAX(0,AC47*(1+EXP((LN(1+'Monte Carlo'!$K$10)-0.5*'Monte Carlo'!$K$12^2)+'Monte Carlo'!$K$12*((RAND()+RAND()+RAND()+RAND()+RAND()+RAND()+RAND()+RAND()+RAND()+RAND()+RAND()+RAND())-6))-1)+AD$15)</x:f>
        <x:v>629612.4009043163</x:v>
      </x:c>
      <x:c r="AE47" s="97" t="n">
        <x:f>MAX(0,AD47*(1+EXP((LN(1+'Monte Carlo'!$K$10)-0.5*'Monte Carlo'!$K$12^2)+'Monte Carlo'!$K$12*((RAND()+RAND()+RAND()+RAND()+RAND()+RAND()+RAND()+RAND()+RAND()+RAND()+RAND()+RAND())-6))-1)+AE$15)</x:f>
        <x:v>790893.445482044</x:v>
      </x:c>
      <x:c r="AF47" s="97" t="n">
        <x:f>MAX(0,AE47*(1+EXP((LN(1+'Monte Carlo'!$K$10)-0.5*'Monte Carlo'!$K$12^2)+'Monte Carlo'!$K$12*((RAND()+RAND()+RAND()+RAND()+RAND()+RAND()+RAND()+RAND()+RAND()+RAND()+RAND()+RAND())-6))-1)+AF$15)</x:f>
        <x:v>872911.0243854405</x:v>
      </x:c>
      <x:c r="AG47" s="97">
        <x:f t="shared" si="2"/>
        <x:v>967115.52054002706</x:v>
      </x:c>
    </x:row>
    <x:row r="48">
      <x:c r="A48" s="93">
        <x:v>27</x:v>
      </x:c>
      <x:c r="B48" s="97" t="n">
        <x:f>IF(AND(UPPER('Monte Carlo'!$K$4)="YES",'Monte Carlo'!$K$5&gt;0),'Monte Carlo'!$K$13,Liquidity_30Y!$C$14)</x:f>
        <x:v>1029031.25</x:v>
      </x:c>
      <x:c r="C48" s="97" t="n">
        <x:f>MAX(0,B48*(1+EXP((LN(1+'Monte Carlo'!$K$10)-0.5*'Monte Carlo'!$K$12^2)+'Monte Carlo'!$K$12*((RAND()+RAND()+RAND()+RAND()+RAND()+RAND()+RAND()+RAND()+RAND()+RAND()+RAND()+RAND())-6))-1)+C$15)</x:f>
        <x:v>1382051.3788403873</x:v>
      </x:c>
      <x:c r="D48" s="97" t="n">
        <x:f>MAX(0,C48*(1+EXP((LN(1+'Monte Carlo'!$K$10)-0.5*'Monte Carlo'!$K$12^2)+'Monte Carlo'!$K$12*((RAND()+RAND()+RAND()+RAND()+RAND()+RAND()+RAND()+RAND()+RAND()+RAND()+RAND()+RAND())-6))-1)+D$15)</x:f>
        <x:v>1289625.1295104448</x:v>
      </x:c>
      <x:c r="E48" s="97" t="n">
        <x:f>MAX(0,D48*(1+EXP((LN(1+'Monte Carlo'!$K$10)-0.5*'Monte Carlo'!$K$12^2)+'Monte Carlo'!$K$12*((RAND()+RAND()+RAND()+RAND()+RAND()+RAND()+RAND()+RAND()+RAND()+RAND()+RAND()+RAND())-6))-1)+E$15)</x:f>
        <x:v>1685433.6869047328</x:v>
      </x:c>
      <x:c r="F48" s="97" t="n">
        <x:f>MAX(0,E48*(1+EXP((LN(1+'Monte Carlo'!$K$10)-0.5*'Monte Carlo'!$K$12^2)+'Monte Carlo'!$K$12*((RAND()+RAND()+RAND()+RAND()+RAND()+RAND()+RAND()+RAND()+RAND()+RAND()+RAND()+RAND())-6))-1)+F$15)</x:f>
        <x:v>1997460.2878147552</x:v>
      </x:c>
      <x:c r="G48" s="97" t="n">
        <x:f>MAX(0,F48*(1+EXP((LN(1+'Monte Carlo'!$K$10)-0.5*'Monte Carlo'!$K$12^2)+'Monte Carlo'!$K$12*((RAND()+RAND()+RAND()+RAND()+RAND()+RAND()+RAND()+RAND()+RAND()+RAND()+RAND()+RAND())-6))-1)+G$15)</x:f>
        <x:v>2712644.693642539</x:v>
      </x:c>
      <x:c r="H48" s="97" t="n">
        <x:f>MAX(0,G48*(1+EXP((LN(1+'Monte Carlo'!$K$10)-0.5*'Monte Carlo'!$K$12^2)+'Monte Carlo'!$K$12*((RAND()+RAND()+RAND()+RAND()+RAND()+RAND()+RAND()+RAND()+RAND()+RAND()+RAND()+RAND())-6))-1)+H$15)</x:f>
        <x:v>2136033.310039868</x:v>
      </x:c>
      <x:c r="I48" s="97" t="n">
        <x:f>MAX(0,H48*(1+EXP((LN(1+'Monte Carlo'!$K$10)-0.5*'Monte Carlo'!$K$12^2)+'Monte Carlo'!$K$12*((RAND()+RAND()+RAND()+RAND()+RAND()+RAND()+RAND()+RAND()+RAND()+RAND()+RAND()+RAND())-6))-1)+I$15)</x:f>
        <x:v>2259074.497597301</x:v>
      </x:c>
      <x:c r="J48" s="97" t="n">
        <x:f>MAX(0,I48*(1+EXP((LN(1+'Monte Carlo'!$K$10)-0.5*'Monte Carlo'!$K$12^2)+'Monte Carlo'!$K$12*((RAND()+RAND()+RAND()+RAND()+RAND()+RAND()+RAND()+RAND()+RAND()+RAND()+RAND()+RAND())-6))-1)+J$15)</x:f>
        <x:v>1969590.2784382687</x:v>
      </x:c>
      <x:c r="K48" s="97" t="n">
        <x:f>MAX(0,J48*(1+EXP((LN(1+'Monte Carlo'!$K$10)-0.5*'Monte Carlo'!$K$12^2)+'Monte Carlo'!$K$12*((RAND()+RAND()+RAND()+RAND()+RAND()+RAND()+RAND()+RAND()+RAND()+RAND()+RAND()+RAND())-6))-1)+K$15)</x:f>
        <x:v>2129308.359780306</x:v>
      </x:c>
      <x:c r="L48" s="97" t="n">
        <x:f>MAX(0,K48*(1+EXP((LN(1+'Monte Carlo'!$K$10)-0.5*'Monte Carlo'!$K$12^2)+'Monte Carlo'!$K$12*((RAND()+RAND()+RAND()+RAND()+RAND()+RAND()+RAND()+RAND()+RAND()+RAND()+RAND()+RAND())-6))-1)+L$15)</x:f>
        <x:v>3366031.8653922016</x:v>
      </x:c>
      <x:c r="M48" s="97" t="n">
        <x:f>MAX(0,L48*(1+EXP((LN(1+'Monte Carlo'!$K$10)-0.5*'Monte Carlo'!$K$12^2)+'Monte Carlo'!$K$12*((RAND()+RAND()+RAND()+RAND()+RAND()+RAND()+RAND()+RAND()+RAND()+RAND()+RAND()+RAND())-6))-1)+M$15)</x:f>
        <x:v>3519207.6807342772</x:v>
      </x:c>
      <x:c r="N48" s="97" t="n">
        <x:f>MAX(0,M48*(1+EXP((LN(1+'Monte Carlo'!$K$10)-0.5*'Monte Carlo'!$K$12^2)+'Monte Carlo'!$K$12*((RAND()+RAND()+RAND()+RAND()+RAND()+RAND()+RAND()+RAND()+RAND()+RAND()+RAND()+RAND())-6))-1)+N$15)</x:f>
        <x:v>3325740.9884670232</x:v>
      </x:c>
      <x:c r="O48" s="97" t="n">
        <x:f>MAX(0,N48*(1+EXP((LN(1+'Monte Carlo'!$K$10)-0.5*'Monte Carlo'!$K$12^2)+'Monte Carlo'!$K$12*((RAND()+RAND()+RAND()+RAND()+RAND()+RAND()+RAND()+RAND()+RAND()+RAND()+RAND()+RAND())-6))-1)+O$15)</x:f>
        <x:v>3234980.811135353</x:v>
      </x:c>
      <x:c r="P48" s="97" t="n">
        <x:f>MAX(0,O48*(1+EXP((LN(1+'Monte Carlo'!$K$10)-0.5*'Monte Carlo'!$K$12^2)+'Monte Carlo'!$K$12*((RAND()+RAND()+RAND()+RAND()+RAND()+RAND()+RAND()+RAND()+RAND()+RAND()+RAND()+RAND())-6))-1)+P$15)</x:f>
        <x:v>3200639.736945709</x:v>
      </x:c>
      <x:c r="Q48" s="97" t="n">
        <x:f>MAX(0,P48*(1+EXP((LN(1+'Monte Carlo'!$K$10)-0.5*'Monte Carlo'!$K$12^2)+'Monte Carlo'!$K$12*((RAND()+RAND()+RAND()+RAND()+RAND()+RAND()+RAND()+RAND()+RAND()+RAND()+RAND()+RAND())-6))-1)+Q$15)</x:f>
        <x:v>3628775.361787075</x:v>
      </x:c>
      <x:c r="R48" s="97" t="n">
        <x:f>MAX(0,Q48*(1+EXP((LN(1+'Monte Carlo'!$K$10)-0.5*'Monte Carlo'!$K$12^2)+'Monte Carlo'!$K$12*((RAND()+RAND()+RAND()+RAND()+RAND()+RAND()+RAND()+RAND()+RAND()+RAND()+RAND()+RAND())-6))-1)+R$15)</x:f>
        <x:v>4733328.562803168</x:v>
      </x:c>
      <x:c r="S48" s="97" t="n">
        <x:f>MAX(0,R48*(1+EXP((LN(1+'Monte Carlo'!$K$10)-0.5*'Monte Carlo'!$K$12^2)+'Monte Carlo'!$K$12*((RAND()+RAND()+RAND()+RAND()+RAND()+RAND()+RAND()+RAND()+RAND()+RAND()+RAND()+RAND())-6))-1)+S$15)</x:f>
        <x:v>4731673.616934774</x:v>
      </x:c>
      <x:c r="T48" s="97" t="n">
        <x:f>MAX(0,S48*(1+EXP((LN(1+'Monte Carlo'!$K$10)-0.5*'Monte Carlo'!$K$12^2)+'Monte Carlo'!$K$12*((RAND()+RAND()+RAND()+RAND()+RAND()+RAND()+RAND()+RAND()+RAND()+RAND()+RAND()+RAND())-6))-1)+T$15)</x:f>
        <x:v>4606547.623705551</x:v>
      </x:c>
      <x:c r="U48" s="97" t="n">
        <x:f>MAX(0,T48*(1+EXP((LN(1+'Monte Carlo'!$K$10)-0.5*'Monte Carlo'!$K$12^2)+'Monte Carlo'!$K$12*((RAND()+RAND()+RAND()+RAND()+RAND()+RAND()+RAND()+RAND()+RAND()+RAND()+RAND()+RAND())-6))-1)+U$15)</x:f>
        <x:v>5504429.060622654</x:v>
      </x:c>
      <x:c r="V48" s="97" t="n">
        <x:f>MAX(0,U48*(1+EXP((LN(1+'Monte Carlo'!$K$10)-0.5*'Monte Carlo'!$K$12^2)+'Monte Carlo'!$K$12*((RAND()+RAND()+RAND()+RAND()+RAND()+RAND()+RAND()+RAND()+RAND()+RAND()+RAND()+RAND())-6))-1)+V$15)</x:f>
        <x:v>6900195.203577263</x:v>
      </x:c>
      <x:c r="W48" s="97" t="n">
        <x:f>MAX(0,V48*(1+EXP((LN(1+'Monte Carlo'!$K$10)-0.5*'Monte Carlo'!$K$12^2)+'Monte Carlo'!$K$12*((RAND()+RAND()+RAND()+RAND()+RAND()+RAND()+RAND()+RAND()+RAND()+RAND()+RAND()+RAND())-6))-1)+W$15)</x:f>
        <x:v>7520478.25579082</x:v>
      </x:c>
      <x:c r="X48" s="97" t="n">
        <x:f>MAX(0,W48*(1+EXP((LN(1+'Monte Carlo'!$K$10)-0.5*'Monte Carlo'!$K$12^2)+'Monte Carlo'!$K$12*((RAND()+RAND()+RAND()+RAND()+RAND()+RAND()+RAND()+RAND()+RAND()+RAND()+RAND()+RAND())-6))-1)+X$15)</x:f>
        <x:v>7239776.397177859</x:v>
      </x:c>
      <x:c r="Y48" s="97" t="n">
        <x:f>MAX(0,X48*(1+EXP((LN(1+'Monte Carlo'!$K$10)-0.5*'Monte Carlo'!$K$12^2)+'Monte Carlo'!$K$12*((RAND()+RAND()+RAND()+RAND()+RAND()+RAND()+RAND()+RAND()+RAND()+RAND()+RAND()+RAND())-6))-1)+Y$15)</x:f>
        <x:v>6909849.69517958</x:v>
      </x:c>
      <x:c r="Z48" s="97" t="n">
        <x:f>MAX(0,Y48*(1+EXP((LN(1+'Monte Carlo'!$K$10)-0.5*'Monte Carlo'!$K$12^2)+'Monte Carlo'!$K$12*((RAND()+RAND()+RAND()+RAND()+RAND()+RAND()+RAND()+RAND()+RAND()+RAND()+RAND()+RAND())-6))-1)+Z$15)</x:f>
        <x:v>5265668.686883717</x:v>
      </x:c>
      <x:c r="AA48" s="97" t="n">
        <x:f>MAX(0,Z48*(1+EXP((LN(1+'Monte Carlo'!$K$10)-0.5*'Monte Carlo'!$K$12^2)+'Monte Carlo'!$K$12*((RAND()+RAND()+RAND()+RAND()+RAND()+RAND()+RAND()+RAND()+RAND()+RAND()+RAND()+RAND())-6))-1)+AA$15)</x:f>
        <x:v>6035420.627378648</x:v>
      </x:c>
      <x:c r="AB48" s="97" t="n">
        <x:f>MAX(0,AA48*(1+EXP((LN(1+'Monte Carlo'!$K$10)-0.5*'Monte Carlo'!$K$12^2)+'Monte Carlo'!$K$12*((RAND()+RAND()+RAND()+RAND()+RAND()+RAND()+RAND()+RAND()+RAND()+RAND()+RAND()+RAND())-6))-1)+AB$15)</x:f>
        <x:v>6606125.420439532</x:v>
      </x:c>
      <x:c r="AC48" s="97" t="n">
        <x:f>MAX(0,AB48*(1+EXP((LN(1+'Monte Carlo'!$K$10)-0.5*'Monte Carlo'!$K$12^2)+'Monte Carlo'!$K$12*((RAND()+RAND()+RAND()+RAND()+RAND()+RAND()+RAND()+RAND()+RAND()+RAND()+RAND()+RAND())-6))-1)+AC$15)</x:f>
        <x:v>9502459.089886256</x:v>
      </x:c>
      <x:c r="AD48" s="97" t="n">
        <x:f>MAX(0,AC48*(1+EXP((LN(1+'Monte Carlo'!$K$10)-0.5*'Monte Carlo'!$K$12^2)+'Monte Carlo'!$K$12*((RAND()+RAND()+RAND()+RAND()+RAND()+RAND()+RAND()+RAND()+RAND()+RAND()+RAND()+RAND())-6))-1)+AD$15)</x:f>
        <x:v>9392077.88703318</x:v>
      </x:c>
      <x:c r="AE48" s="97" t="n">
        <x:f>MAX(0,AD48*(1+EXP((LN(1+'Monte Carlo'!$K$10)-0.5*'Monte Carlo'!$K$12^2)+'Monte Carlo'!$K$12*((RAND()+RAND()+RAND()+RAND()+RAND()+RAND()+RAND()+RAND()+RAND()+RAND()+RAND()+RAND())-6))-1)+AE$15)</x:f>
        <x:v>8028015.963634231</x:v>
      </x:c>
      <x:c r="AF48" s="97" t="n">
        <x:f>MAX(0,AE48*(1+EXP((LN(1+'Monte Carlo'!$K$10)-0.5*'Monte Carlo'!$K$12^2)+'Monte Carlo'!$K$12*((RAND()+RAND()+RAND()+RAND()+RAND()+RAND()+RAND()+RAND()+RAND()+RAND()+RAND()+RAND())-6))-1)+AF$15)</x:f>
        <x:v>7614882.355145668</x:v>
      </x:c>
      <x:c r="AG48" s="97">
        <x:f t="shared" si="2"/>
        <x:v>826898.13465207408</x:v>
      </x:c>
    </x:row>
    <x:row r="49">
      <x:c r="A49" s="93">
        <x:v>28</x:v>
      </x:c>
      <x:c r="B49" s="97" t="n">
        <x:f>IF(AND(UPPER('Monte Carlo'!$K$4)="YES",'Monte Carlo'!$K$5&gt;0),'Monte Carlo'!$K$13,Liquidity_30Y!$C$14)</x:f>
        <x:v>1029031.25</x:v>
      </x:c>
      <x:c r="C49" s="97" t="n">
        <x:f>MAX(0,B49*(1+EXP((LN(1+'Monte Carlo'!$K$10)-0.5*'Monte Carlo'!$K$12^2)+'Monte Carlo'!$K$12*((RAND()+RAND()+RAND()+RAND()+RAND()+RAND()+RAND()+RAND()+RAND()+RAND()+RAND()+RAND())-6))-1)+C$15)</x:f>
        <x:v>939333.2594046056</x:v>
      </x:c>
      <x:c r="D49" s="97" t="n">
        <x:f>MAX(0,C49*(1+EXP((LN(1+'Monte Carlo'!$K$10)-0.5*'Monte Carlo'!$K$12^2)+'Monte Carlo'!$K$12*((RAND()+RAND()+RAND()+RAND()+RAND()+RAND()+RAND()+RAND()+RAND()+RAND()+RAND()+RAND())-6))-1)+D$15)</x:f>
        <x:v>940226.3262928275</x:v>
      </x:c>
      <x:c r="E49" s="97" t="n">
        <x:f>MAX(0,D49*(1+EXP((LN(1+'Monte Carlo'!$K$10)-0.5*'Monte Carlo'!$K$12^2)+'Monte Carlo'!$K$12*((RAND()+RAND()+RAND()+RAND()+RAND()+RAND()+RAND()+RAND()+RAND()+RAND()+RAND()+RAND())-6))-1)+E$15)</x:f>
        <x:v>1332613.7746774598</x:v>
      </x:c>
      <x:c r="F49" s="97" t="n">
        <x:f>MAX(0,E49*(1+EXP((LN(1+'Monte Carlo'!$K$10)-0.5*'Monte Carlo'!$K$12^2)+'Monte Carlo'!$K$12*((RAND()+RAND()+RAND()+RAND()+RAND()+RAND()+RAND()+RAND()+RAND()+RAND()+RAND()+RAND())-6))-1)+F$15)</x:f>
        <x:v>1067879.5650803314</x:v>
      </x:c>
      <x:c r="G49" s="97" t="n">
        <x:f>MAX(0,F49*(1+EXP((LN(1+'Monte Carlo'!$K$10)-0.5*'Monte Carlo'!$K$12^2)+'Monte Carlo'!$K$12*((RAND()+RAND()+RAND()+RAND()+RAND()+RAND()+RAND()+RAND()+RAND()+RAND()+RAND()+RAND())-6))-1)+G$15)</x:f>
        <x:v>921542.0127618695</x:v>
      </x:c>
      <x:c r="H49" s="97" t="n">
        <x:f>MAX(0,G49*(1+EXP((LN(1+'Monte Carlo'!$K$10)-0.5*'Monte Carlo'!$K$12^2)+'Monte Carlo'!$K$12*((RAND()+RAND()+RAND()+RAND()+RAND()+RAND()+RAND()+RAND()+RAND()+RAND()+RAND()+RAND())-6))-1)+H$15)</x:f>
        <x:v>1197457.944699419</x:v>
      </x:c>
      <x:c r="I49" s="97" t="n">
        <x:f>MAX(0,H49*(1+EXP((LN(1+'Monte Carlo'!$K$10)-0.5*'Monte Carlo'!$K$12^2)+'Monte Carlo'!$K$12*((RAND()+RAND()+RAND()+RAND()+RAND()+RAND()+RAND()+RAND()+RAND()+RAND()+RAND()+RAND())-6))-1)+I$15)</x:f>
        <x:v>1708042.6147691899</x:v>
      </x:c>
      <x:c r="J49" s="97" t="n">
        <x:f>MAX(0,I49*(1+EXP((LN(1+'Monte Carlo'!$K$10)-0.5*'Monte Carlo'!$K$12^2)+'Monte Carlo'!$K$12*((RAND()+RAND()+RAND()+RAND()+RAND()+RAND()+RAND()+RAND()+RAND()+RAND()+RAND()+RAND())-6))-1)+J$15)</x:f>
        <x:v>1409224.6246581078</x:v>
      </x:c>
      <x:c r="K49" s="97" t="n">
        <x:f>MAX(0,J49*(1+EXP((LN(1+'Monte Carlo'!$K$10)-0.5*'Monte Carlo'!$K$12^2)+'Monte Carlo'!$K$12*((RAND()+RAND()+RAND()+RAND()+RAND()+RAND()+RAND()+RAND()+RAND()+RAND()+RAND()+RAND())-6))-1)+K$15)</x:f>
        <x:v>1494077.6580407373</x:v>
      </x:c>
      <x:c r="L49" s="97" t="n">
        <x:f>MAX(0,K49*(1+EXP((LN(1+'Monte Carlo'!$K$10)-0.5*'Monte Carlo'!$K$12^2)+'Monte Carlo'!$K$12*((RAND()+RAND()+RAND()+RAND()+RAND()+RAND()+RAND()+RAND()+RAND()+RAND()+RAND()+RAND())-6))-1)+L$15)</x:f>
        <x:v>1972084.0012250762</x:v>
      </x:c>
      <x:c r="M49" s="97" t="n">
        <x:f>MAX(0,L49*(1+EXP((LN(1+'Monte Carlo'!$K$10)-0.5*'Monte Carlo'!$K$12^2)+'Monte Carlo'!$K$12*((RAND()+RAND()+RAND()+RAND()+RAND()+RAND()+RAND()+RAND()+RAND()+RAND()+RAND()+RAND())-6))-1)+M$15)</x:f>
        <x:v>1789433.697270968</x:v>
      </x:c>
      <x:c r="N49" s="97" t="n">
        <x:f>MAX(0,M49*(1+EXP((LN(1+'Monte Carlo'!$K$10)-0.5*'Monte Carlo'!$K$12^2)+'Monte Carlo'!$K$12*((RAND()+RAND()+RAND()+RAND()+RAND()+RAND()+RAND()+RAND()+RAND()+RAND()+RAND()+RAND())-6))-1)+N$15)</x:f>
        <x:v>1944131.5827010572</x:v>
      </x:c>
      <x:c r="O49" s="97" t="n">
        <x:f>MAX(0,N49*(1+EXP((LN(1+'Monte Carlo'!$K$10)-0.5*'Monte Carlo'!$K$12^2)+'Monte Carlo'!$K$12*((RAND()+RAND()+RAND()+RAND()+RAND()+RAND()+RAND()+RAND()+RAND()+RAND()+RAND()+RAND())-6))-1)+O$15)</x:f>
        <x:v>2098333.3241293207</x:v>
      </x:c>
      <x:c r="P49" s="97" t="n">
        <x:f>MAX(0,O49*(1+EXP((LN(1+'Monte Carlo'!$K$10)-0.5*'Monte Carlo'!$K$12^2)+'Monte Carlo'!$K$12*((RAND()+RAND()+RAND()+RAND()+RAND()+RAND()+RAND()+RAND()+RAND()+RAND()+RAND()+RAND())-6))-1)+P$15)</x:f>
        <x:v>2058505.9737081423</x:v>
      </x:c>
      <x:c r="Q49" s="97" t="n">
        <x:f>MAX(0,P49*(1+EXP((LN(1+'Monte Carlo'!$K$10)-0.5*'Monte Carlo'!$K$12^2)+'Monte Carlo'!$K$12*((RAND()+RAND()+RAND()+RAND()+RAND()+RAND()+RAND()+RAND()+RAND()+RAND()+RAND()+RAND())-6))-1)+Q$15)</x:f>
        <x:v>1958742.1478490117</x:v>
      </x:c>
      <x:c r="R49" s="97" t="n">
        <x:f>MAX(0,Q49*(1+EXP((LN(1+'Monte Carlo'!$K$10)-0.5*'Monte Carlo'!$K$12^2)+'Monte Carlo'!$K$12*((RAND()+RAND()+RAND()+RAND()+RAND()+RAND()+RAND()+RAND()+RAND()+RAND()+RAND()+RAND())-6))-1)+R$15)</x:f>
        <x:v>2225248.1370799933</x:v>
      </x:c>
      <x:c r="S49" s="97" t="n">
        <x:f>MAX(0,R49*(1+EXP((LN(1+'Monte Carlo'!$K$10)-0.5*'Monte Carlo'!$K$12^2)+'Monte Carlo'!$K$12*((RAND()+RAND()+RAND()+RAND()+RAND()+RAND()+RAND()+RAND()+RAND()+RAND()+RAND()+RAND())-6))-1)+S$15)</x:f>
        <x:v>2197157.7197974175</x:v>
      </x:c>
      <x:c r="T49" s="97" t="n">
        <x:f>MAX(0,S49*(1+EXP((LN(1+'Monte Carlo'!$K$10)-0.5*'Monte Carlo'!$K$12^2)+'Monte Carlo'!$K$12*((RAND()+RAND()+RAND()+RAND()+RAND()+RAND()+RAND()+RAND()+RAND()+RAND()+RAND()+RAND())-6))-1)+T$15)</x:f>
        <x:v>2567981.926391282</x:v>
      </x:c>
      <x:c r="U49" s="97" t="n">
        <x:f>MAX(0,T49*(1+EXP((LN(1+'Monte Carlo'!$K$10)-0.5*'Monte Carlo'!$K$12^2)+'Monte Carlo'!$K$12*((RAND()+RAND()+RAND()+RAND()+RAND()+RAND()+RAND()+RAND()+RAND()+RAND()+RAND()+RAND())-6))-1)+U$15)</x:f>
        <x:v>2368188.52058693</x:v>
      </x:c>
      <x:c r="V49" s="97" t="n">
        <x:f>MAX(0,U49*(1+EXP((LN(1+'Monte Carlo'!$K$10)-0.5*'Monte Carlo'!$K$12^2)+'Monte Carlo'!$K$12*((RAND()+RAND()+RAND()+RAND()+RAND()+RAND()+RAND()+RAND()+RAND()+RAND()+RAND()+RAND())-6))-1)+V$15)</x:f>
        <x:v>2578588.968938726</x:v>
      </x:c>
      <x:c r="W49" s="97" t="n">
        <x:f>MAX(0,V49*(1+EXP((LN(1+'Monte Carlo'!$K$10)-0.5*'Monte Carlo'!$K$12^2)+'Monte Carlo'!$K$12*((RAND()+RAND()+RAND()+RAND()+RAND()+RAND()+RAND()+RAND()+RAND()+RAND()+RAND()+RAND())-6))-1)+W$15)</x:f>
        <x:v>2818428.811775091</x:v>
      </x:c>
      <x:c r="X49" s="97" t="n">
        <x:f>MAX(0,W49*(1+EXP((LN(1+'Monte Carlo'!$K$10)-0.5*'Monte Carlo'!$K$12^2)+'Monte Carlo'!$K$12*((RAND()+RAND()+RAND()+RAND()+RAND()+RAND()+RAND()+RAND()+RAND()+RAND()+RAND()+RAND())-6))-1)+X$15)</x:f>
        <x:v>3389093.7045317367</x:v>
      </x:c>
      <x:c r="Y49" s="97" t="n">
        <x:f>MAX(0,X49*(1+EXP((LN(1+'Monte Carlo'!$K$10)-0.5*'Monte Carlo'!$K$12^2)+'Monte Carlo'!$K$12*((RAND()+RAND()+RAND()+RAND()+RAND()+RAND()+RAND()+RAND()+RAND()+RAND()+RAND()+RAND())-6))-1)+Y$15)</x:f>
        <x:v>3007219.0675843414</x:v>
      </x:c>
      <x:c r="Z49" s="97" t="n">
        <x:f>MAX(0,Y49*(1+EXP((LN(1+'Monte Carlo'!$K$10)-0.5*'Monte Carlo'!$K$12^2)+'Monte Carlo'!$K$12*((RAND()+RAND()+RAND()+RAND()+RAND()+RAND()+RAND()+RAND()+RAND()+RAND()+RAND()+RAND())-6))-1)+Z$15)</x:f>
        <x:v>2828324.0862914408</x:v>
      </x:c>
      <x:c r="AA49" s="97" t="n">
        <x:f>MAX(0,Z49*(1+EXP((LN(1+'Monte Carlo'!$K$10)-0.5*'Monte Carlo'!$K$12^2)+'Monte Carlo'!$K$12*((RAND()+RAND()+RAND()+RAND()+RAND()+RAND()+RAND()+RAND()+RAND()+RAND()+RAND()+RAND())-6))-1)+AA$15)</x:f>
        <x:v>3550970.530204367</x:v>
      </x:c>
      <x:c r="AB49" s="97" t="n">
        <x:f>MAX(0,AA49*(1+EXP((LN(1+'Monte Carlo'!$K$10)-0.5*'Monte Carlo'!$K$12^2)+'Monte Carlo'!$K$12*((RAND()+RAND()+RAND()+RAND()+RAND()+RAND()+RAND()+RAND()+RAND()+RAND()+RAND()+RAND())-6))-1)+AB$15)</x:f>
        <x:v>3479680.8702673954</x:v>
      </x:c>
      <x:c r="AC49" s="97" t="n">
        <x:f>MAX(0,AB49*(1+EXP((LN(1+'Monte Carlo'!$K$10)-0.5*'Monte Carlo'!$K$12^2)+'Monte Carlo'!$K$12*((RAND()+RAND()+RAND()+RAND()+RAND()+RAND()+RAND()+RAND()+RAND()+RAND()+RAND()+RAND())-6))-1)+AC$15)</x:f>
        <x:v>3398179.9187134737</x:v>
      </x:c>
      <x:c r="AD49" s="97" t="n">
        <x:f>MAX(0,AC49*(1+EXP((LN(1+'Monte Carlo'!$K$10)-0.5*'Monte Carlo'!$K$12^2)+'Monte Carlo'!$K$12*((RAND()+RAND()+RAND()+RAND()+RAND()+RAND()+RAND()+RAND()+RAND()+RAND()+RAND()+RAND())-6))-1)+AD$15)</x:f>
        <x:v>3666786.3157359823</x:v>
      </x:c>
      <x:c r="AE49" s="97" t="n">
        <x:f>MAX(0,AD49*(1+EXP((LN(1+'Monte Carlo'!$K$10)-0.5*'Monte Carlo'!$K$12^2)+'Monte Carlo'!$K$12*((RAND()+RAND()+RAND()+RAND()+RAND()+RAND()+RAND()+RAND()+RAND()+RAND()+RAND()+RAND())-6))-1)+AE$15)</x:f>
        <x:v>3235387.241555547</x:v>
      </x:c>
      <x:c r="AF49" s="97" t="n">
        <x:f>MAX(0,AE49*(1+EXP((LN(1+'Monte Carlo'!$K$10)-0.5*'Monte Carlo'!$K$12^2)+'Monte Carlo'!$K$12*((RAND()+RAND()+RAND()+RAND()+RAND()+RAND()+RAND()+RAND()+RAND()+RAND()+RAND()+RAND())-6))-1)+AF$15)</x:f>
        <x:v>3581124.9843687387</x:v>
      </x:c>
      <x:c r="AG49" s="97">
        <x:f t="shared" si="2"/>
        <x:v>752025.49264620955</x:v>
      </x:c>
    </x:row>
    <x:row r="50">
      <x:c r="A50" s="93">
        <x:v>29</x:v>
      </x:c>
      <x:c r="B50" s="97" t="n">
        <x:f>IF(AND(UPPER('Monte Carlo'!$K$4)="YES",'Monte Carlo'!$K$5&gt;0),'Monte Carlo'!$K$13,Liquidity_30Y!$C$14)</x:f>
        <x:v>1029031.25</x:v>
      </x:c>
      <x:c r="C50" s="97" t="n">
        <x:f>MAX(0,B50*(1+EXP((LN(1+'Monte Carlo'!$K$10)-0.5*'Monte Carlo'!$K$12^2)+'Monte Carlo'!$K$12*((RAND()+RAND()+RAND()+RAND()+RAND()+RAND()+RAND()+RAND()+RAND()+RAND()+RAND()+RAND())-6))-1)+C$15)</x:f>
        <x:v>1238885.1885974803</x:v>
      </x:c>
      <x:c r="D50" s="97" t="n">
        <x:f>MAX(0,C50*(1+EXP((LN(1+'Monte Carlo'!$K$10)-0.5*'Monte Carlo'!$K$12^2)+'Monte Carlo'!$K$12*((RAND()+RAND()+RAND()+RAND()+RAND()+RAND()+RAND()+RAND()+RAND()+RAND()+RAND()+RAND())-6))-1)+D$15)</x:f>
        <x:v>1472815.5618655751</x:v>
      </x:c>
      <x:c r="E50" s="97" t="n">
        <x:f>MAX(0,D50*(1+EXP((LN(1+'Monte Carlo'!$K$10)-0.5*'Monte Carlo'!$K$12^2)+'Monte Carlo'!$K$12*((RAND()+RAND()+RAND()+RAND()+RAND()+RAND()+RAND()+RAND()+RAND()+RAND()+RAND()+RAND())-6))-1)+E$15)</x:f>
        <x:v>1810231.0230539064</x:v>
      </x:c>
      <x:c r="F50" s="97" t="n">
        <x:f>MAX(0,E50*(1+EXP((LN(1+'Monte Carlo'!$K$10)-0.5*'Monte Carlo'!$K$12^2)+'Monte Carlo'!$K$12*((RAND()+RAND()+RAND()+RAND()+RAND()+RAND()+RAND()+RAND()+RAND()+RAND()+RAND()+RAND())-6))-1)+F$15)</x:f>
        <x:v>1597744.1798708586</x:v>
      </x:c>
      <x:c r="G50" s="97" t="n">
        <x:f>MAX(0,F50*(1+EXP((LN(1+'Monte Carlo'!$K$10)-0.5*'Monte Carlo'!$K$12^2)+'Monte Carlo'!$K$12*((RAND()+RAND()+RAND()+RAND()+RAND()+RAND()+RAND()+RAND()+RAND()+RAND()+RAND()+RAND())-6))-1)+G$15)</x:f>
        <x:v>1894174.846581503</x:v>
      </x:c>
      <x:c r="H50" s="97" t="n">
        <x:f>MAX(0,G50*(1+EXP((LN(1+'Monte Carlo'!$K$10)-0.5*'Monte Carlo'!$K$12^2)+'Monte Carlo'!$K$12*((RAND()+RAND()+RAND()+RAND()+RAND()+RAND()+RAND()+RAND()+RAND()+RAND()+RAND()+RAND())-6))-1)+H$15)</x:f>
        <x:v>2211167.6248158626</x:v>
      </x:c>
      <x:c r="I50" s="97" t="n">
        <x:f>MAX(0,H50*(1+EXP((LN(1+'Monte Carlo'!$K$10)-0.5*'Monte Carlo'!$K$12^2)+'Monte Carlo'!$K$12*((RAND()+RAND()+RAND()+RAND()+RAND()+RAND()+RAND()+RAND()+RAND()+RAND()+RAND()+RAND())-6))-1)+I$15)</x:f>
        <x:v>2759355.2710489323</x:v>
      </x:c>
      <x:c r="J50" s="97" t="n">
        <x:f>MAX(0,I50*(1+EXP((LN(1+'Monte Carlo'!$K$10)-0.5*'Monte Carlo'!$K$12^2)+'Monte Carlo'!$K$12*((RAND()+RAND()+RAND()+RAND()+RAND()+RAND()+RAND()+RAND()+RAND()+RAND()+RAND()+RAND())-6))-1)+J$15)</x:f>
        <x:v>3017754.8125804686</x:v>
      </x:c>
      <x:c r="K50" s="97" t="n">
        <x:f>MAX(0,J50*(1+EXP((LN(1+'Monte Carlo'!$K$10)-0.5*'Monte Carlo'!$K$12^2)+'Monte Carlo'!$K$12*((RAND()+RAND()+RAND()+RAND()+RAND()+RAND()+RAND()+RAND()+RAND()+RAND()+RAND()+RAND())-6))-1)+K$15)</x:f>
        <x:v>3596034.4950619554</x:v>
      </x:c>
      <x:c r="L50" s="97" t="n">
        <x:f>MAX(0,K50*(1+EXP((LN(1+'Monte Carlo'!$K$10)-0.5*'Monte Carlo'!$K$12^2)+'Monte Carlo'!$K$12*((RAND()+RAND()+RAND()+RAND()+RAND()+RAND()+RAND()+RAND()+RAND()+RAND()+RAND()+RAND())-6))-1)+L$15)</x:f>
        <x:v>5784691.656551564</x:v>
      </x:c>
      <x:c r="M50" s="97" t="n">
        <x:f>MAX(0,L50*(1+EXP((LN(1+'Monte Carlo'!$K$10)-0.5*'Monte Carlo'!$K$12^2)+'Monte Carlo'!$K$12*((RAND()+RAND()+RAND()+RAND()+RAND()+RAND()+RAND()+RAND()+RAND()+RAND()+RAND()+RAND())-6))-1)+M$15)</x:f>
        <x:v>6032001.579406412</x:v>
      </x:c>
      <x:c r="N50" s="97" t="n">
        <x:f>MAX(0,M50*(1+EXP((LN(1+'Monte Carlo'!$K$10)-0.5*'Monte Carlo'!$K$12^2)+'Monte Carlo'!$K$12*((RAND()+RAND()+RAND()+RAND()+RAND()+RAND()+RAND()+RAND()+RAND()+RAND()+RAND()+RAND())-6))-1)+N$15)</x:f>
        <x:v>5971182.190772606</x:v>
      </x:c>
      <x:c r="O50" s="97" t="n">
        <x:f>MAX(0,N50*(1+EXP((LN(1+'Monte Carlo'!$K$10)-0.5*'Monte Carlo'!$K$12^2)+'Monte Carlo'!$K$12*((RAND()+RAND()+RAND()+RAND()+RAND()+RAND()+RAND()+RAND()+RAND()+RAND()+RAND()+RAND())-6))-1)+O$15)</x:f>
        <x:v>6360874.140537785</x:v>
      </x:c>
      <x:c r="P50" s="97" t="n">
        <x:f>MAX(0,O50*(1+EXP((LN(1+'Monte Carlo'!$K$10)-0.5*'Monte Carlo'!$K$12^2)+'Monte Carlo'!$K$12*((RAND()+RAND()+RAND()+RAND()+RAND()+RAND()+RAND()+RAND()+RAND()+RAND()+RAND()+RAND())-6))-1)+P$15)</x:f>
        <x:v>6165370.854650743</x:v>
      </x:c>
      <x:c r="Q50" s="97" t="n">
        <x:f>MAX(0,P50*(1+EXP((LN(1+'Monte Carlo'!$K$10)-0.5*'Monte Carlo'!$K$12^2)+'Monte Carlo'!$K$12*((RAND()+RAND()+RAND()+RAND()+RAND()+RAND()+RAND()+RAND()+RAND()+RAND()+RAND()+RAND())-6))-1)+Q$15)</x:f>
        <x:v>6743461.707369353</x:v>
      </x:c>
      <x:c r="R50" s="97" t="n">
        <x:f>MAX(0,Q50*(1+EXP((LN(1+'Monte Carlo'!$K$10)-0.5*'Monte Carlo'!$K$12^2)+'Monte Carlo'!$K$12*((RAND()+RAND()+RAND()+RAND()+RAND()+RAND()+RAND()+RAND()+RAND()+RAND()+RAND()+RAND())-6))-1)+R$15)</x:f>
        <x:v>8017309.306690105</x:v>
      </x:c>
      <x:c r="S50" s="97" t="n">
        <x:f>MAX(0,R50*(1+EXP((LN(1+'Monte Carlo'!$K$10)-0.5*'Monte Carlo'!$K$12^2)+'Monte Carlo'!$K$12*((RAND()+RAND()+RAND()+RAND()+RAND()+RAND()+RAND()+RAND()+RAND()+RAND()+RAND()+RAND())-6))-1)+S$15)</x:f>
        <x:v>9283163.69237461</x:v>
      </x:c>
      <x:c r="T50" s="97" t="n">
        <x:f>MAX(0,S50*(1+EXP((LN(1+'Monte Carlo'!$K$10)-0.5*'Monte Carlo'!$K$12^2)+'Monte Carlo'!$K$12*((RAND()+RAND()+RAND()+RAND()+RAND()+RAND()+RAND()+RAND()+RAND()+RAND()+RAND()+RAND())-6))-1)+T$15)</x:f>
        <x:v>10889616.125980755</x:v>
      </x:c>
      <x:c r="U50" s="97" t="n">
        <x:f>MAX(0,T50*(1+EXP((LN(1+'Monte Carlo'!$K$10)-0.5*'Monte Carlo'!$K$12^2)+'Monte Carlo'!$K$12*((RAND()+RAND()+RAND()+RAND()+RAND()+RAND()+RAND()+RAND()+RAND()+RAND()+RAND()+RAND())-6))-1)+U$15)</x:f>
        <x:v>14031379.91842541</x:v>
      </x:c>
      <x:c r="V50" s="97" t="n">
        <x:f>MAX(0,U50*(1+EXP((LN(1+'Monte Carlo'!$K$10)-0.5*'Monte Carlo'!$K$12^2)+'Monte Carlo'!$K$12*((RAND()+RAND()+RAND()+RAND()+RAND()+RAND()+RAND()+RAND()+RAND()+RAND()+RAND()+RAND())-6))-1)+V$15)</x:f>
        <x:v>18468817.01529381</x:v>
      </x:c>
      <x:c r="W50" s="97" t="n">
        <x:f>MAX(0,V50*(1+EXP((LN(1+'Monte Carlo'!$K$10)-0.5*'Monte Carlo'!$K$12^2)+'Monte Carlo'!$K$12*((RAND()+RAND()+RAND()+RAND()+RAND()+RAND()+RAND()+RAND()+RAND()+RAND()+RAND()+RAND())-6))-1)+W$15)</x:f>
        <x:v>18167112.19598631</x:v>
      </x:c>
      <x:c r="X50" s="97" t="n">
        <x:f>MAX(0,W50*(1+EXP((LN(1+'Monte Carlo'!$K$10)-0.5*'Monte Carlo'!$K$12^2)+'Monte Carlo'!$K$12*((RAND()+RAND()+RAND()+RAND()+RAND()+RAND()+RAND()+RAND()+RAND()+RAND()+RAND()+RAND())-6))-1)+X$15)</x:f>
        <x:v>23003488.50358658</x:v>
      </x:c>
      <x:c r="Y50" s="97" t="n">
        <x:f>MAX(0,X50*(1+EXP((LN(1+'Monte Carlo'!$K$10)-0.5*'Monte Carlo'!$K$12^2)+'Monte Carlo'!$K$12*((RAND()+RAND()+RAND()+RAND()+RAND()+RAND()+RAND()+RAND()+RAND()+RAND()+RAND()+RAND())-6))-1)+Y$15)</x:f>
        <x:v>25112558.012387633</x:v>
      </x:c>
      <x:c r="Z50" s="97" t="n">
        <x:f>MAX(0,Y50*(1+EXP((LN(1+'Monte Carlo'!$K$10)-0.5*'Monte Carlo'!$K$12^2)+'Monte Carlo'!$K$12*((RAND()+RAND()+RAND()+RAND()+RAND()+RAND()+RAND()+RAND()+RAND()+RAND()+RAND()+RAND())-6))-1)+Z$15)</x:f>
        <x:v>23205436.606408574</x:v>
      </x:c>
      <x:c r="AA50" s="97" t="n">
        <x:f>MAX(0,Z50*(1+EXP((LN(1+'Monte Carlo'!$K$10)-0.5*'Monte Carlo'!$K$12^2)+'Monte Carlo'!$K$12*((RAND()+RAND()+RAND()+RAND()+RAND()+RAND()+RAND()+RAND()+RAND()+RAND()+RAND()+RAND())-6))-1)+AA$15)</x:f>
        <x:v>26746502.307333827</x:v>
      </x:c>
      <x:c r="AB50" s="97" t="n">
        <x:f>MAX(0,AA50*(1+EXP((LN(1+'Monte Carlo'!$K$10)-0.5*'Monte Carlo'!$K$12^2)+'Monte Carlo'!$K$12*((RAND()+RAND()+RAND()+RAND()+RAND()+RAND()+RAND()+RAND()+RAND()+RAND()+RAND()+RAND())-6))-1)+AB$15)</x:f>
        <x:v>28414920.707977388</x:v>
      </x:c>
      <x:c r="AC50" s="97" t="n">
        <x:f>MAX(0,AB50*(1+EXP((LN(1+'Monte Carlo'!$K$10)-0.5*'Monte Carlo'!$K$12^2)+'Monte Carlo'!$K$12*((RAND()+RAND()+RAND()+RAND()+RAND()+RAND()+RAND()+RAND()+RAND()+RAND()+RAND()+RAND())-6))-1)+AC$15)</x:f>
        <x:v>44577320.209650494</x:v>
      </x:c>
      <x:c r="AD50" s="97" t="n">
        <x:f>MAX(0,AC50*(1+EXP((LN(1+'Monte Carlo'!$K$10)-0.5*'Monte Carlo'!$K$12^2)+'Monte Carlo'!$K$12*((RAND()+RAND()+RAND()+RAND()+RAND()+RAND()+RAND()+RAND()+RAND()+RAND()+RAND()+RAND())-6))-1)+AD$15)</x:f>
        <x:v>38723775.992264636</x:v>
      </x:c>
      <x:c r="AE50" s="97" t="n">
        <x:f>MAX(0,AD50*(1+EXP((LN(1+'Monte Carlo'!$K$10)-0.5*'Monte Carlo'!$K$12^2)+'Monte Carlo'!$K$12*((RAND()+RAND()+RAND()+RAND()+RAND()+RAND()+RAND()+RAND()+RAND()+RAND()+RAND()+RAND())-6))-1)+AE$15)</x:f>
        <x:v>30636495.605331354</x:v>
      </x:c>
      <x:c r="AF50" s="97" t="n">
        <x:f>MAX(0,AE50*(1+EXP((LN(1+'Monte Carlo'!$K$10)-0.5*'Monte Carlo'!$K$12^2)+'Monte Carlo'!$K$12*((RAND()+RAND()+RAND()+RAND()+RAND()+RAND()+RAND()+RAND()+RAND()+RAND()+RAND()+RAND())-6))-1)+AF$15)</x:f>
        <x:v>34671301.48625717</x:v>
      </x:c>
      <x:c r="AG50" s="97">
        <x:f t="shared" si="2"/>
        <x:v>1029031.25</x:v>
      </x:c>
    </x:row>
    <x:row r="51">
      <x:c r="A51" s="93">
        <x:v>30</x:v>
      </x:c>
      <x:c r="B51" s="97" t="n">
        <x:f>IF(AND(UPPER('Monte Carlo'!$K$4)="YES",'Monte Carlo'!$K$5&gt;0),'Monte Carlo'!$K$13,Liquidity_30Y!$C$14)</x:f>
        <x:v>1029031.25</x:v>
      </x:c>
      <x:c r="C51" s="97" t="n">
        <x:f>MAX(0,B51*(1+EXP((LN(1+'Monte Carlo'!$K$10)-0.5*'Monte Carlo'!$K$12^2)+'Monte Carlo'!$K$12*((RAND()+RAND()+RAND()+RAND()+RAND()+RAND()+RAND()+RAND()+RAND()+RAND()+RAND()+RAND())-6))-1)+C$15)</x:f>
        <x:v>1300164.6921961773</x:v>
      </x:c>
      <x:c r="D51" s="97" t="n">
        <x:f>MAX(0,C51*(1+EXP((LN(1+'Monte Carlo'!$K$10)-0.5*'Monte Carlo'!$K$12^2)+'Monte Carlo'!$K$12*((RAND()+RAND()+RAND()+RAND()+RAND()+RAND()+RAND()+RAND()+RAND()+RAND()+RAND()+RAND())-6))-1)+D$15)</x:f>
        <x:v>1603921.1243085572</x:v>
      </x:c>
      <x:c r="E51" s="97" t="n">
        <x:f>MAX(0,D51*(1+EXP((LN(1+'Monte Carlo'!$K$10)-0.5*'Monte Carlo'!$K$12^2)+'Monte Carlo'!$K$12*((RAND()+RAND()+RAND()+RAND()+RAND()+RAND()+RAND()+RAND()+RAND()+RAND()+RAND()+RAND())-6))-1)+E$15)</x:f>
        <x:v>2063489.201250448</x:v>
      </x:c>
      <x:c r="F51" s="97" t="n">
        <x:f>MAX(0,E51*(1+EXP((LN(1+'Monte Carlo'!$K$10)-0.5*'Monte Carlo'!$K$12^2)+'Monte Carlo'!$K$12*((RAND()+RAND()+RAND()+RAND()+RAND()+RAND()+RAND()+RAND()+RAND()+RAND()+RAND()+RAND())-6))-1)+F$15)</x:f>
        <x:v>2390164.062302135</x:v>
      </x:c>
      <x:c r="G51" s="97" t="n">
        <x:f>MAX(0,F51*(1+EXP((LN(1+'Monte Carlo'!$K$10)-0.5*'Monte Carlo'!$K$12^2)+'Monte Carlo'!$K$12*((RAND()+RAND()+RAND()+RAND()+RAND()+RAND()+RAND()+RAND()+RAND()+RAND()+RAND()+RAND())-6))-1)+G$15)</x:f>
        <x:v>2306952.27097087</x:v>
      </x:c>
      <x:c r="H51" s="97" t="n">
        <x:f>MAX(0,G51*(1+EXP((LN(1+'Monte Carlo'!$K$10)-0.5*'Monte Carlo'!$K$12^2)+'Monte Carlo'!$K$12*((RAND()+RAND()+RAND()+RAND()+RAND()+RAND()+RAND()+RAND()+RAND()+RAND()+RAND()+RAND())-6))-1)+H$15)</x:f>
        <x:v>2625131.2353029777</x:v>
      </x:c>
      <x:c r="I51" s="97" t="n">
        <x:f>MAX(0,H51*(1+EXP((LN(1+'Monte Carlo'!$K$10)-0.5*'Monte Carlo'!$K$12^2)+'Monte Carlo'!$K$12*((RAND()+RAND()+RAND()+RAND()+RAND()+RAND()+RAND()+RAND()+RAND()+RAND()+RAND()+RAND())-6))-1)+I$15)</x:f>
        <x:v>2800760.222633492</x:v>
      </x:c>
      <x:c r="J51" s="97" t="n">
        <x:f>MAX(0,I51*(1+EXP((LN(1+'Monte Carlo'!$K$10)-0.5*'Monte Carlo'!$K$12^2)+'Monte Carlo'!$K$12*((RAND()+RAND()+RAND()+RAND()+RAND()+RAND()+RAND()+RAND()+RAND()+RAND()+RAND()+RAND())-6))-1)+J$15)</x:f>
        <x:v>5065141.439173626</x:v>
      </x:c>
      <x:c r="K51" s="97" t="n">
        <x:f>MAX(0,J51*(1+EXP((LN(1+'Monte Carlo'!$K$10)-0.5*'Monte Carlo'!$K$12^2)+'Monte Carlo'!$K$12*((RAND()+RAND()+RAND()+RAND()+RAND()+RAND()+RAND()+RAND()+RAND()+RAND()+RAND()+RAND())-6))-1)+K$15)</x:f>
        <x:v>5093331.476365284</x:v>
      </x:c>
      <x:c r="L51" s="97" t="n">
        <x:f>MAX(0,K51*(1+EXP((LN(1+'Monte Carlo'!$K$10)-0.5*'Monte Carlo'!$K$12^2)+'Monte Carlo'!$K$12*((RAND()+RAND()+RAND()+RAND()+RAND()+RAND()+RAND()+RAND()+RAND()+RAND()+RAND()+RAND())-6))-1)+L$15)</x:f>
        <x:v>6052219.107063609</x:v>
      </x:c>
      <x:c r="M51" s="97" t="n">
        <x:f>MAX(0,L51*(1+EXP((LN(1+'Monte Carlo'!$K$10)-0.5*'Monte Carlo'!$K$12^2)+'Monte Carlo'!$K$12*((RAND()+RAND()+RAND()+RAND()+RAND()+RAND()+RAND()+RAND()+RAND()+RAND()+RAND()+RAND())-6))-1)+M$15)</x:f>
        <x:v>7991557.8351311665</x:v>
      </x:c>
      <x:c r="N51" s="97" t="n">
        <x:f>MAX(0,M51*(1+EXP((LN(1+'Monte Carlo'!$K$10)-0.5*'Monte Carlo'!$K$12^2)+'Monte Carlo'!$K$12*((RAND()+RAND()+RAND()+RAND()+RAND()+RAND()+RAND()+RAND()+RAND()+RAND()+RAND()+RAND())-6))-1)+N$15)</x:f>
        <x:v>7083203.0249146</x:v>
      </x:c>
      <x:c r="O51" s="97" t="n">
        <x:f>MAX(0,N51*(1+EXP((LN(1+'Monte Carlo'!$K$10)-0.5*'Monte Carlo'!$K$12^2)+'Monte Carlo'!$K$12*((RAND()+RAND()+RAND()+RAND()+RAND()+RAND()+RAND()+RAND()+RAND()+RAND()+RAND()+RAND())-6))-1)+O$15)</x:f>
        <x:v>6836823.00976163</x:v>
      </x:c>
      <x:c r="P51" s="97" t="n">
        <x:f>MAX(0,O51*(1+EXP((LN(1+'Monte Carlo'!$K$10)-0.5*'Monte Carlo'!$K$12^2)+'Monte Carlo'!$K$12*((RAND()+RAND()+RAND()+RAND()+RAND()+RAND()+RAND()+RAND()+RAND()+RAND()+RAND()+RAND())-6))-1)+P$15)</x:f>
        <x:v>7342213.494232432</x:v>
      </x:c>
      <x:c r="Q51" s="97" t="n">
        <x:f>MAX(0,P51*(1+EXP((LN(1+'Monte Carlo'!$K$10)-0.5*'Monte Carlo'!$K$12^2)+'Monte Carlo'!$K$12*((RAND()+RAND()+RAND()+RAND()+RAND()+RAND()+RAND()+RAND()+RAND()+RAND()+RAND()+RAND())-6))-1)+Q$15)</x:f>
        <x:v>8505906.50781713</x:v>
      </x:c>
      <x:c r="R51" s="97" t="n">
        <x:f>MAX(0,Q51*(1+EXP((LN(1+'Monte Carlo'!$K$10)-0.5*'Monte Carlo'!$K$12^2)+'Monte Carlo'!$K$12*((RAND()+RAND()+RAND()+RAND()+RAND()+RAND()+RAND()+RAND()+RAND()+RAND()+RAND()+RAND())-6))-1)+R$15)</x:f>
        <x:v>9791597.438280296</x:v>
      </x:c>
      <x:c r="S51" s="97" t="n">
        <x:f>MAX(0,R51*(1+EXP((LN(1+'Monte Carlo'!$K$10)-0.5*'Monte Carlo'!$K$12^2)+'Monte Carlo'!$K$12*((RAND()+RAND()+RAND()+RAND()+RAND()+RAND()+RAND()+RAND()+RAND()+RAND()+RAND()+RAND())-6))-1)+S$15)</x:f>
        <x:v>10075193.04701261</x:v>
      </x:c>
      <x:c r="T51" s="97" t="n">
        <x:f>MAX(0,S51*(1+EXP((LN(1+'Monte Carlo'!$K$10)-0.5*'Monte Carlo'!$K$12^2)+'Monte Carlo'!$K$12*((RAND()+RAND()+RAND()+RAND()+RAND()+RAND()+RAND()+RAND()+RAND()+RAND()+RAND()+RAND())-6))-1)+T$15)</x:f>
        <x:v>9803464.297871865</x:v>
      </x:c>
      <x:c r="U51" s="97" t="n">
        <x:f>MAX(0,T51*(1+EXP((LN(1+'Monte Carlo'!$K$10)-0.5*'Monte Carlo'!$K$12^2)+'Monte Carlo'!$K$12*((RAND()+RAND()+RAND()+RAND()+RAND()+RAND()+RAND()+RAND()+RAND()+RAND()+RAND()+RAND())-6))-1)+U$15)</x:f>
        <x:v>13564300.339365814</x:v>
      </x:c>
      <x:c r="V51" s="97" t="n">
        <x:f>MAX(0,U51*(1+EXP((LN(1+'Monte Carlo'!$K$10)-0.5*'Monte Carlo'!$K$12^2)+'Monte Carlo'!$K$12*((RAND()+RAND()+RAND()+RAND()+RAND()+RAND()+RAND()+RAND()+RAND()+RAND()+RAND()+RAND())-6))-1)+V$15)</x:f>
        <x:v>15344034.87022649</x:v>
      </x:c>
      <x:c r="W51" s="97" t="n">
        <x:f>MAX(0,V51*(1+EXP((LN(1+'Monte Carlo'!$K$10)-0.5*'Monte Carlo'!$K$12^2)+'Monte Carlo'!$K$12*((RAND()+RAND()+RAND()+RAND()+RAND()+RAND()+RAND()+RAND()+RAND()+RAND()+RAND()+RAND())-6))-1)+W$15)</x:f>
        <x:v>14588941.26302763</x:v>
      </x:c>
      <x:c r="X51" s="97" t="n">
        <x:f>MAX(0,W51*(1+EXP((LN(1+'Monte Carlo'!$K$10)-0.5*'Monte Carlo'!$K$12^2)+'Monte Carlo'!$K$12*((RAND()+RAND()+RAND()+RAND()+RAND()+RAND()+RAND()+RAND()+RAND()+RAND()+RAND()+RAND())-6))-1)+X$15)</x:f>
        <x:v>20317884.664213788</x:v>
      </x:c>
      <x:c r="Y51" s="97" t="n">
        <x:f>MAX(0,X51*(1+EXP((LN(1+'Monte Carlo'!$K$10)-0.5*'Monte Carlo'!$K$12^2)+'Monte Carlo'!$K$12*((RAND()+RAND()+RAND()+RAND()+RAND()+RAND()+RAND()+RAND()+RAND()+RAND()+RAND()+RAND())-6))-1)+Y$15)</x:f>
        <x:v>27444895.787895154</x:v>
      </x:c>
      <x:c r="Z51" s="97" t="n">
        <x:f>MAX(0,Y51*(1+EXP((LN(1+'Monte Carlo'!$K$10)-0.5*'Monte Carlo'!$K$12^2)+'Monte Carlo'!$K$12*((RAND()+RAND()+RAND()+RAND()+RAND()+RAND()+RAND()+RAND()+RAND()+RAND()+RAND()+RAND())-6))-1)+Z$15)</x:f>
        <x:v>29076250.452930693</x:v>
      </x:c>
      <x:c r="AA51" s="97" t="n">
        <x:f>MAX(0,Z51*(1+EXP((LN(1+'Monte Carlo'!$K$10)-0.5*'Monte Carlo'!$K$12^2)+'Monte Carlo'!$K$12*((RAND()+RAND()+RAND()+RAND()+RAND()+RAND()+RAND()+RAND()+RAND()+RAND()+RAND()+RAND())-6))-1)+AA$15)</x:f>
        <x:v>26751710.37392929</x:v>
      </x:c>
      <x:c r="AB51" s="97" t="n">
        <x:f>MAX(0,AA51*(1+EXP((LN(1+'Monte Carlo'!$K$10)-0.5*'Monte Carlo'!$K$12^2)+'Monte Carlo'!$K$12*((RAND()+RAND()+RAND()+RAND()+RAND()+RAND()+RAND()+RAND()+RAND()+RAND()+RAND()+RAND())-6))-1)+AB$15)</x:f>
        <x:v>28983890.76621707</x:v>
      </x:c>
      <x:c r="AC51" s="97" t="n">
        <x:f>MAX(0,AB51*(1+EXP((LN(1+'Monte Carlo'!$K$10)-0.5*'Monte Carlo'!$K$12^2)+'Monte Carlo'!$K$12*((RAND()+RAND()+RAND()+RAND()+RAND()+RAND()+RAND()+RAND()+RAND()+RAND()+RAND()+RAND())-6))-1)+AC$15)</x:f>
        <x:v>31467071.295398038</x:v>
      </x:c>
      <x:c r="AD51" s="97" t="n">
        <x:f>MAX(0,AC51*(1+EXP((LN(1+'Monte Carlo'!$K$10)-0.5*'Monte Carlo'!$K$12^2)+'Monte Carlo'!$K$12*((RAND()+RAND()+RAND()+RAND()+RAND()+RAND()+RAND()+RAND()+RAND()+RAND()+RAND()+RAND())-6))-1)+AD$15)</x:f>
        <x:v>34372052.04917125</x:v>
      </x:c>
      <x:c r="AE51" s="97" t="n">
        <x:f>MAX(0,AD51*(1+EXP((LN(1+'Monte Carlo'!$K$10)-0.5*'Monte Carlo'!$K$12^2)+'Monte Carlo'!$K$12*((RAND()+RAND()+RAND()+RAND()+RAND()+RAND()+RAND()+RAND()+RAND()+RAND()+RAND()+RAND())-6))-1)+AE$15)</x:f>
        <x:v>36710714.45462854</x:v>
      </x:c>
      <x:c r="AF51" s="97" t="n">
        <x:f>MAX(0,AE51*(1+EXP((LN(1+'Monte Carlo'!$K$10)-0.5*'Monte Carlo'!$K$12^2)+'Monte Carlo'!$K$12*((RAND()+RAND()+RAND()+RAND()+RAND()+RAND()+RAND()+RAND()+RAND()+RAND()+RAND()+RAND())-6))-1)+AF$15)</x:f>
        <x:v>30995657.38966157</x:v>
      </x:c>
      <x:c r="AG51" s="97">
        <x:f t="shared" si="2"/>
        <x:v>1029031.25</x:v>
      </x:c>
    </x:row>
    <x:row r="52">
      <x:c r="A52" s="93">
        <x:v>31</x:v>
      </x:c>
      <x:c r="B52" s="97" t="n">
        <x:f>IF(AND(UPPER('Monte Carlo'!$K$4)="YES",'Monte Carlo'!$K$5&gt;0),'Monte Carlo'!$K$13,Liquidity_30Y!$C$14)</x:f>
        <x:v>1029031.25</x:v>
      </x:c>
      <x:c r="C52" s="97" t="n">
        <x:f>MAX(0,B52*(1+EXP((LN(1+'Monte Carlo'!$K$10)-0.5*'Monte Carlo'!$K$12^2)+'Monte Carlo'!$K$12*((RAND()+RAND()+RAND()+RAND()+RAND()+RAND()+RAND()+RAND()+RAND()+RAND()+RAND()+RAND())-6))-1)+C$15)</x:f>
        <x:v>1063736.8537223833</x:v>
      </x:c>
      <x:c r="D52" s="97" t="n">
        <x:f>MAX(0,C52*(1+EXP((LN(1+'Monte Carlo'!$K$10)-0.5*'Monte Carlo'!$K$12^2)+'Monte Carlo'!$K$12*((RAND()+RAND()+RAND()+RAND()+RAND()+RAND()+RAND()+RAND()+RAND()+RAND()+RAND()+RAND())-6))-1)+D$15)</x:f>
        <x:v>1521631.6119313189</x:v>
      </x:c>
      <x:c r="E52" s="97" t="n">
        <x:f>MAX(0,D52*(1+EXP((LN(1+'Monte Carlo'!$K$10)-0.5*'Monte Carlo'!$K$12^2)+'Monte Carlo'!$K$12*((RAND()+RAND()+RAND()+RAND()+RAND()+RAND()+RAND()+RAND()+RAND()+RAND()+RAND()+RAND())-6))-1)+E$15)</x:f>
        <x:v>1687692.6844252278</x:v>
      </x:c>
      <x:c r="F52" s="97" t="n">
        <x:f>MAX(0,E52*(1+EXP((LN(1+'Monte Carlo'!$K$10)-0.5*'Monte Carlo'!$K$12^2)+'Monte Carlo'!$K$12*((RAND()+RAND()+RAND()+RAND()+RAND()+RAND()+RAND()+RAND()+RAND()+RAND()+RAND()+RAND())-6))-1)+F$15)</x:f>
        <x:v>1420507.2353886801</x:v>
      </x:c>
      <x:c r="G52" s="97" t="n">
        <x:f>MAX(0,F52*(1+EXP((LN(1+'Monte Carlo'!$K$10)-0.5*'Monte Carlo'!$K$12^2)+'Monte Carlo'!$K$12*((RAND()+RAND()+RAND()+RAND()+RAND()+RAND()+RAND()+RAND()+RAND()+RAND()+RAND()+RAND())-6))-1)+G$15)</x:f>
        <x:v>1408615.0245311486</x:v>
      </x:c>
      <x:c r="H52" s="97" t="n">
        <x:f>MAX(0,G52*(1+EXP((LN(1+'Monte Carlo'!$K$10)-0.5*'Monte Carlo'!$K$12^2)+'Monte Carlo'!$K$12*((RAND()+RAND()+RAND()+RAND()+RAND()+RAND()+RAND()+RAND()+RAND()+RAND()+RAND()+RAND())-6))-1)+H$15)</x:f>
        <x:v>1416539.2466401986</x:v>
      </x:c>
      <x:c r="I52" s="97" t="n">
        <x:f>MAX(0,H52*(1+EXP((LN(1+'Monte Carlo'!$K$10)-0.5*'Monte Carlo'!$K$12^2)+'Monte Carlo'!$K$12*((RAND()+RAND()+RAND()+RAND()+RAND()+RAND()+RAND()+RAND()+RAND()+RAND()+RAND()+RAND())-6))-1)+I$15)</x:f>
        <x:v>1919400.2310142035</x:v>
      </x:c>
      <x:c r="J52" s="97" t="n">
        <x:f>MAX(0,I52*(1+EXP((LN(1+'Monte Carlo'!$K$10)-0.5*'Monte Carlo'!$K$12^2)+'Monte Carlo'!$K$12*((RAND()+RAND()+RAND()+RAND()+RAND()+RAND()+RAND()+RAND()+RAND()+RAND()+RAND()+RAND())-6))-1)+J$15)</x:f>
        <x:v>1865542.018055397</x:v>
      </x:c>
      <x:c r="K52" s="97" t="n">
        <x:f>MAX(0,J52*(1+EXP((LN(1+'Monte Carlo'!$K$10)-0.5*'Monte Carlo'!$K$12^2)+'Monte Carlo'!$K$12*((RAND()+RAND()+RAND()+RAND()+RAND()+RAND()+RAND()+RAND()+RAND()+RAND()+RAND()+RAND())-6))-1)+K$15)</x:f>
        <x:v>1999184.2806589599</x:v>
      </x:c>
      <x:c r="L52" s="97" t="n">
        <x:f>MAX(0,K52*(1+EXP((LN(1+'Monte Carlo'!$K$10)-0.5*'Monte Carlo'!$K$12^2)+'Monte Carlo'!$K$12*((RAND()+RAND()+RAND()+RAND()+RAND()+RAND()+RAND()+RAND()+RAND()+RAND()+RAND()+RAND())-6))-1)+L$15)</x:f>
        <x:v>2063699.6999573</x:v>
      </x:c>
      <x:c r="M52" s="97" t="n">
        <x:f>MAX(0,L52*(1+EXP((LN(1+'Monte Carlo'!$K$10)-0.5*'Monte Carlo'!$K$12^2)+'Monte Carlo'!$K$12*((RAND()+RAND()+RAND()+RAND()+RAND()+RAND()+RAND()+RAND()+RAND()+RAND()+RAND()+RAND())-6))-1)+M$15)</x:f>
        <x:v>2666023.4966380424</x:v>
      </x:c>
      <x:c r="N52" s="97" t="n">
        <x:f>MAX(0,M52*(1+EXP((LN(1+'Monte Carlo'!$K$10)-0.5*'Monte Carlo'!$K$12^2)+'Monte Carlo'!$K$12*((RAND()+RAND()+RAND()+RAND()+RAND()+RAND()+RAND()+RAND()+RAND()+RAND()+RAND()+RAND())-6))-1)+N$15)</x:f>
        <x:v>2601196.3567970656</x:v>
      </x:c>
      <x:c r="O52" s="97" t="n">
        <x:f>MAX(0,N52*(1+EXP((LN(1+'Monte Carlo'!$K$10)-0.5*'Monte Carlo'!$K$12^2)+'Monte Carlo'!$K$12*((RAND()+RAND()+RAND()+RAND()+RAND()+RAND()+RAND()+RAND()+RAND()+RAND()+RAND()+RAND())-6))-1)+O$15)</x:f>
        <x:v>3605682.2752885483</x:v>
      </x:c>
      <x:c r="P52" s="97" t="n">
        <x:f>MAX(0,O52*(1+EXP((LN(1+'Monte Carlo'!$K$10)-0.5*'Monte Carlo'!$K$12^2)+'Monte Carlo'!$K$12*((RAND()+RAND()+RAND()+RAND()+RAND()+RAND()+RAND()+RAND()+RAND()+RAND()+RAND()+RAND())-6))-1)+P$15)</x:f>
        <x:v>3441600.6428319667</x:v>
      </x:c>
      <x:c r="Q52" s="97" t="n">
        <x:f>MAX(0,P52*(1+EXP((LN(1+'Monte Carlo'!$K$10)-0.5*'Monte Carlo'!$K$12^2)+'Monte Carlo'!$K$12*((RAND()+RAND()+RAND()+RAND()+RAND()+RAND()+RAND()+RAND()+RAND()+RAND()+RAND()+RAND())-6))-1)+Q$15)</x:f>
        <x:v>5140331.483673997</x:v>
      </x:c>
      <x:c r="R52" s="97" t="n">
        <x:f>MAX(0,Q52*(1+EXP((LN(1+'Monte Carlo'!$K$10)-0.5*'Monte Carlo'!$K$12^2)+'Monte Carlo'!$K$12*((RAND()+RAND()+RAND()+RAND()+RAND()+RAND()+RAND()+RAND()+RAND()+RAND()+RAND()+RAND())-6))-1)+R$15)</x:f>
        <x:v>5628172.311617729</x:v>
      </x:c>
      <x:c r="S52" s="97" t="n">
        <x:f>MAX(0,R52*(1+EXP((LN(1+'Monte Carlo'!$K$10)-0.5*'Monte Carlo'!$K$12^2)+'Monte Carlo'!$K$12*((RAND()+RAND()+RAND()+RAND()+RAND()+RAND()+RAND()+RAND()+RAND()+RAND()+RAND()+RAND())-6))-1)+S$15)</x:f>
        <x:v>6604149.440337911</x:v>
      </x:c>
      <x:c r="T52" s="97" t="n">
        <x:f>MAX(0,S52*(1+EXP((LN(1+'Monte Carlo'!$K$10)-0.5*'Monte Carlo'!$K$12^2)+'Monte Carlo'!$K$12*((RAND()+RAND()+RAND()+RAND()+RAND()+RAND()+RAND()+RAND()+RAND()+RAND()+RAND()+RAND())-6))-1)+T$15)</x:f>
        <x:v>8830939.402611624</x:v>
      </x:c>
      <x:c r="U52" s="97" t="n">
        <x:f>MAX(0,T52*(1+EXP((LN(1+'Monte Carlo'!$K$10)-0.5*'Monte Carlo'!$K$12^2)+'Monte Carlo'!$K$12*((RAND()+RAND()+RAND()+RAND()+RAND()+RAND()+RAND()+RAND()+RAND()+RAND()+RAND()+RAND())-6))-1)+U$15)</x:f>
        <x:v>7961981.2719988525</x:v>
      </x:c>
      <x:c r="V52" s="97" t="n">
        <x:f>MAX(0,U52*(1+EXP((LN(1+'Monte Carlo'!$K$10)-0.5*'Monte Carlo'!$K$12^2)+'Monte Carlo'!$K$12*((RAND()+RAND()+RAND()+RAND()+RAND()+RAND()+RAND()+RAND()+RAND()+RAND()+RAND()+RAND())-6))-1)+V$15)</x:f>
        <x:v>8942125.804405024</x:v>
      </x:c>
      <x:c r="W52" s="97" t="n">
        <x:f>MAX(0,V52*(1+EXP((LN(1+'Monte Carlo'!$K$10)-0.5*'Monte Carlo'!$K$12^2)+'Monte Carlo'!$K$12*((RAND()+RAND()+RAND()+RAND()+RAND()+RAND()+RAND()+RAND()+RAND()+RAND()+RAND()+RAND())-6))-1)+W$15)</x:f>
        <x:v>7488030.220055954</x:v>
      </x:c>
      <x:c r="X52" s="97" t="n">
        <x:f>MAX(0,W52*(1+EXP((LN(1+'Monte Carlo'!$K$10)-0.5*'Monte Carlo'!$K$12^2)+'Monte Carlo'!$K$12*((RAND()+RAND()+RAND()+RAND()+RAND()+RAND()+RAND()+RAND()+RAND()+RAND()+RAND()+RAND())-6))-1)+X$15)</x:f>
        <x:v>7350990.957960378</x:v>
      </x:c>
      <x:c r="Y52" s="97" t="n">
        <x:f>MAX(0,X52*(1+EXP((LN(1+'Monte Carlo'!$K$10)-0.5*'Monte Carlo'!$K$12^2)+'Monte Carlo'!$K$12*((RAND()+RAND()+RAND()+RAND()+RAND()+RAND()+RAND()+RAND()+RAND()+RAND()+RAND()+RAND())-6))-1)+Y$15)</x:f>
        <x:v>7182579.037039691</x:v>
      </x:c>
      <x:c r="Z52" s="97" t="n">
        <x:f>MAX(0,Y52*(1+EXP((LN(1+'Monte Carlo'!$K$10)-0.5*'Monte Carlo'!$K$12^2)+'Monte Carlo'!$K$12*((RAND()+RAND()+RAND()+RAND()+RAND()+RAND()+RAND()+RAND()+RAND()+RAND()+RAND()+RAND())-6))-1)+Z$15)</x:f>
        <x:v>8711718.473387178</x:v>
      </x:c>
      <x:c r="AA52" s="97" t="n">
        <x:f>MAX(0,Z52*(1+EXP((LN(1+'Monte Carlo'!$K$10)-0.5*'Monte Carlo'!$K$12^2)+'Monte Carlo'!$K$12*((RAND()+RAND()+RAND()+RAND()+RAND()+RAND()+RAND()+RAND()+RAND()+RAND()+RAND()+RAND())-6))-1)+AA$15)</x:f>
        <x:v>9676691.959510883</x:v>
      </x:c>
      <x:c r="AB52" s="97" t="n">
        <x:f>MAX(0,AA52*(1+EXP((LN(1+'Monte Carlo'!$K$10)-0.5*'Monte Carlo'!$K$12^2)+'Monte Carlo'!$K$12*((RAND()+RAND()+RAND()+RAND()+RAND()+RAND()+RAND()+RAND()+RAND()+RAND()+RAND()+RAND())-6))-1)+AB$15)</x:f>
        <x:v>9603380.550497264</x:v>
      </x:c>
      <x:c r="AC52" s="97" t="n">
        <x:f>MAX(0,AB52*(1+EXP((LN(1+'Monte Carlo'!$K$10)-0.5*'Monte Carlo'!$K$12^2)+'Monte Carlo'!$K$12*((RAND()+RAND()+RAND()+RAND()+RAND()+RAND()+RAND()+RAND()+RAND()+RAND()+RAND()+RAND())-6))-1)+AC$15)</x:f>
        <x:v>9974490.582599847</x:v>
      </x:c>
      <x:c r="AD52" s="97" t="n">
        <x:f>MAX(0,AC52*(1+EXP((LN(1+'Monte Carlo'!$K$10)-0.5*'Monte Carlo'!$K$12^2)+'Monte Carlo'!$K$12*((RAND()+RAND()+RAND()+RAND()+RAND()+RAND()+RAND()+RAND()+RAND()+RAND()+RAND()+RAND())-6))-1)+AD$15)</x:f>
        <x:v>11711013.410545645</x:v>
      </x:c>
      <x:c r="AE52" s="97" t="n">
        <x:f>MAX(0,AD52*(1+EXP((LN(1+'Monte Carlo'!$K$10)-0.5*'Monte Carlo'!$K$12^2)+'Monte Carlo'!$K$12*((RAND()+RAND()+RAND()+RAND()+RAND()+RAND()+RAND()+RAND()+RAND()+RAND()+RAND()+RAND())-6))-1)+AE$15)</x:f>
        <x:v>14369441.683246013</x:v>
      </x:c>
      <x:c r="AF52" s="97" t="n">
        <x:f>MAX(0,AE52*(1+EXP((LN(1+'Monte Carlo'!$K$10)-0.5*'Monte Carlo'!$K$12^2)+'Monte Carlo'!$K$12*((RAND()+RAND()+RAND()+RAND()+RAND()+RAND()+RAND()+RAND()+RAND()+RAND()+RAND()+RAND())-6))-1)+AF$15)</x:f>
        <x:v>12510646.886791095</x:v>
      </x:c>
      <x:c r="AG52" s="97">
        <x:f t="shared" si="2"/>
        <x:v>1029031.25</x:v>
      </x:c>
    </x:row>
    <x:row r="53">
      <x:c r="A53" s="93">
        <x:v>32</x:v>
      </x:c>
      <x:c r="B53" s="97" t="n">
        <x:f>IF(AND(UPPER('Monte Carlo'!$K$4)="YES",'Monte Carlo'!$K$5&gt;0),'Monte Carlo'!$K$13,Liquidity_30Y!$C$14)</x:f>
        <x:v>1029031.25</x:v>
      </x:c>
      <x:c r="C53" s="97" t="n">
        <x:f>MAX(0,B53*(1+EXP((LN(1+'Monte Carlo'!$K$10)-0.5*'Monte Carlo'!$K$12^2)+'Monte Carlo'!$K$12*((RAND()+RAND()+RAND()+RAND()+RAND()+RAND()+RAND()+RAND()+RAND()+RAND()+RAND()+RAND())-6))-1)+C$15)</x:f>
        <x:v>1155040.5841969252</x:v>
      </x:c>
      <x:c r="D53" s="97" t="n">
        <x:f>MAX(0,C53*(1+EXP((LN(1+'Monte Carlo'!$K$10)-0.5*'Monte Carlo'!$K$12^2)+'Monte Carlo'!$K$12*((RAND()+RAND()+RAND()+RAND()+RAND()+RAND()+RAND()+RAND()+RAND()+RAND()+RAND()+RAND())-6))-1)+D$15)</x:f>
        <x:v>1033833.8939037139</x:v>
      </x:c>
      <x:c r="E53" s="97" t="n">
        <x:f>MAX(0,D53*(1+EXP((LN(1+'Monte Carlo'!$K$10)-0.5*'Monte Carlo'!$K$12^2)+'Monte Carlo'!$K$12*((RAND()+RAND()+RAND()+RAND()+RAND()+RAND()+RAND()+RAND()+RAND()+RAND()+RAND()+RAND())-6))-1)+E$15)</x:f>
        <x:v>920151.3548577495</x:v>
      </x:c>
      <x:c r="F53" s="97" t="n">
        <x:f>MAX(0,E53*(1+EXP((LN(1+'Monte Carlo'!$K$10)-0.5*'Monte Carlo'!$K$12^2)+'Monte Carlo'!$K$12*((RAND()+RAND()+RAND()+RAND()+RAND()+RAND()+RAND()+RAND()+RAND()+RAND()+RAND()+RAND())-6))-1)+F$15)</x:f>
        <x:v>835518.9461108036</x:v>
      </x:c>
      <x:c r="G53" s="97" t="n">
        <x:f>MAX(0,F53*(1+EXP((LN(1+'Monte Carlo'!$K$10)-0.5*'Monte Carlo'!$K$12^2)+'Monte Carlo'!$K$12*((RAND()+RAND()+RAND()+RAND()+RAND()+RAND()+RAND()+RAND()+RAND()+RAND()+RAND()+RAND())-6))-1)+G$15)</x:f>
        <x:v>811921.5764992591</x:v>
      </x:c>
      <x:c r="H53" s="97" t="n">
        <x:f>MAX(0,G53*(1+EXP((LN(1+'Monte Carlo'!$K$10)-0.5*'Monte Carlo'!$K$12^2)+'Monte Carlo'!$K$12*((RAND()+RAND()+RAND()+RAND()+RAND()+RAND()+RAND()+RAND()+RAND()+RAND()+RAND()+RAND())-6))-1)+H$15)</x:f>
        <x:v>817397.4372250853</x:v>
      </x:c>
      <x:c r="I53" s="97" t="n">
        <x:f>MAX(0,H53*(1+EXP((LN(1+'Monte Carlo'!$K$10)-0.5*'Monte Carlo'!$K$12^2)+'Monte Carlo'!$K$12*((RAND()+RAND()+RAND()+RAND()+RAND()+RAND()+RAND()+RAND()+RAND()+RAND()+RAND()+RAND())-6))-1)+I$15)</x:f>
        <x:v>805243.7382708185</x:v>
      </x:c>
      <x:c r="J53" s="97" t="n">
        <x:f>MAX(0,I53*(1+EXP((LN(1+'Monte Carlo'!$K$10)-0.5*'Monte Carlo'!$K$12^2)+'Monte Carlo'!$K$12*((RAND()+RAND()+RAND()+RAND()+RAND()+RAND()+RAND()+RAND()+RAND()+RAND()+RAND()+RAND())-6))-1)+J$15)</x:f>
        <x:v>687702.5321083801</x:v>
      </x:c>
      <x:c r="K53" s="97" t="n">
        <x:f>MAX(0,J53*(1+EXP((LN(1+'Monte Carlo'!$K$10)-0.5*'Monte Carlo'!$K$12^2)+'Monte Carlo'!$K$12*((RAND()+RAND()+RAND()+RAND()+RAND()+RAND()+RAND()+RAND()+RAND()+RAND()+RAND()+RAND())-6))-1)+K$15)</x:f>
        <x:v>906332.2655411409</x:v>
      </x:c>
      <x:c r="L53" s="97" t="n">
        <x:f>MAX(0,K53*(1+EXP((LN(1+'Monte Carlo'!$K$10)-0.5*'Monte Carlo'!$K$12^2)+'Monte Carlo'!$K$12*((RAND()+RAND()+RAND()+RAND()+RAND()+RAND()+RAND()+RAND()+RAND()+RAND()+RAND()+RAND())-6))-1)+L$15)</x:f>
        <x:v>874966.7174766491</x:v>
      </x:c>
      <x:c r="M53" s="97" t="n">
        <x:f>MAX(0,L53*(1+EXP((LN(1+'Monte Carlo'!$K$10)-0.5*'Monte Carlo'!$K$12^2)+'Monte Carlo'!$K$12*((RAND()+RAND()+RAND()+RAND()+RAND()+RAND()+RAND()+RAND()+RAND()+RAND()+RAND()+RAND())-6))-1)+M$15)</x:f>
        <x:v>780718.9187284365</x:v>
      </x:c>
      <x:c r="N53" s="97" t="n">
        <x:f>MAX(0,M53*(1+EXP((LN(1+'Monte Carlo'!$K$10)-0.5*'Monte Carlo'!$K$12^2)+'Monte Carlo'!$K$12*((RAND()+RAND()+RAND()+RAND()+RAND()+RAND()+RAND()+RAND()+RAND()+RAND()+RAND()+RAND())-6))-1)+N$15)</x:f>
        <x:v>846646.9265137659</x:v>
      </x:c>
      <x:c r="O53" s="97" t="n">
        <x:f>MAX(0,N53*(1+EXP((LN(1+'Monte Carlo'!$K$10)-0.5*'Monte Carlo'!$K$12^2)+'Monte Carlo'!$K$12*((RAND()+RAND()+RAND()+RAND()+RAND()+RAND()+RAND()+RAND()+RAND()+RAND()+RAND()+RAND())-6))-1)+O$15)</x:f>
        <x:v>988131.6818073278</x:v>
      </x:c>
      <x:c r="P53" s="97" t="n">
        <x:f>MAX(0,O53*(1+EXP((LN(1+'Monte Carlo'!$K$10)-0.5*'Monte Carlo'!$K$12^2)+'Monte Carlo'!$K$12*((RAND()+RAND()+RAND()+RAND()+RAND()+RAND()+RAND()+RAND()+RAND()+RAND()+RAND()+RAND())-6))-1)+P$15)</x:f>
        <x:v>1018766.6719323603</x:v>
      </x:c>
      <x:c r="Q53" s="97" t="n">
        <x:f>MAX(0,P53*(1+EXP((LN(1+'Monte Carlo'!$K$10)-0.5*'Monte Carlo'!$K$12^2)+'Monte Carlo'!$K$12*((RAND()+RAND()+RAND()+RAND()+RAND()+RAND()+RAND()+RAND()+RAND()+RAND()+RAND()+RAND())-6))-1)+Q$15)</x:f>
        <x:v>1122958.8142277496</x:v>
      </x:c>
      <x:c r="R53" s="97" t="n">
        <x:f>MAX(0,Q53*(1+EXP((LN(1+'Monte Carlo'!$K$10)-0.5*'Monte Carlo'!$K$12^2)+'Monte Carlo'!$K$12*((RAND()+RAND()+RAND()+RAND()+RAND()+RAND()+RAND()+RAND()+RAND()+RAND()+RAND()+RAND())-6))-1)+R$15)</x:f>
        <x:v>1292007.1714206133</x:v>
      </x:c>
      <x:c r="S53" s="97" t="n">
        <x:f>MAX(0,R53*(1+EXP((LN(1+'Monte Carlo'!$K$10)-0.5*'Monte Carlo'!$K$12^2)+'Monte Carlo'!$K$12*((RAND()+RAND()+RAND()+RAND()+RAND()+RAND()+RAND()+RAND()+RAND()+RAND()+RAND()+RAND())-6))-1)+S$15)</x:f>
        <x:v>1509460.7618253974</x:v>
      </x:c>
      <x:c r="T53" s="97" t="n">
        <x:f>MAX(0,S53*(1+EXP((LN(1+'Monte Carlo'!$K$10)-0.5*'Monte Carlo'!$K$12^2)+'Monte Carlo'!$K$12*((RAND()+RAND()+RAND()+RAND()+RAND()+RAND()+RAND()+RAND()+RAND()+RAND()+RAND()+RAND())-6))-1)+T$15)</x:f>
        <x:v>1571098.9352222336</x:v>
      </x:c>
      <x:c r="U53" s="97" t="n">
        <x:f>MAX(0,T53*(1+EXP((LN(1+'Monte Carlo'!$K$10)-0.5*'Monte Carlo'!$K$12^2)+'Monte Carlo'!$K$12*((RAND()+RAND()+RAND()+RAND()+RAND()+RAND()+RAND()+RAND()+RAND()+RAND()+RAND()+RAND())-6))-1)+U$15)</x:f>
        <x:v>1382186.7440556202</x:v>
      </x:c>
      <x:c r="V53" s="97" t="n">
        <x:f>MAX(0,U53*(1+EXP((LN(1+'Monte Carlo'!$K$10)-0.5*'Monte Carlo'!$K$12^2)+'Monte Carlo'!$K$12*((RAND()+RAND()+RAND()+RAND()+RAND()+RAND()+RAND()+RAND()+RAND()+RAND()+RAND()+RAND())-6))-1)+V$15)</x:f>
        <x:v>1322005.8349701925</x:v>
      </x:c>
      <x:c r="W53" s="97" t="n">
        <x:f>MAX(0,V53*(1+EXP((LN(1+'Monte Carlo'!$K$10)-0.5*'Monte Carlo'!$K$12^2)+'Monte Carlo'!$K$12*((RAND()+RAND()+RAND()+RAND()+RAND()+RAND()+RAND()+RAND()+RAND()+RAND()+RAND()+RAND())-6))-1)+W$15)</x:f>
        <x:v>1374524.388139121</x:v>
      </x:c>
      <x:c r="X53" s="97" t="n">
        <x:f>MAX(0,W53*(1+EXP((LN(1+'Monte Carlo'!$K$10)-0.5*'Monte Carlo'!$K$12^2)+'Monte Carlo'!$K$12*((RAND()+RAND()+RAND()+RAND()+RAND()+RAND()+RAND()+RAND()+RAND()+RAND()+RAND()+RAND())-6))-1)+X$15)</x:f>
        <x:v>1263124.0519025554</x:v>
      </x:c>
      <x:c r="Y53" s="97" t="n">
        <x:f>MAX(0,X53*(1+EXP((LN(1+'Monte Carlo'!$K$10)-0.5*'Monte Carlo'!$K$12^2)+'Monte Carlo'!$K$12*((RAND()+RAND()+RAND()+RAND()+RAND()+RAND()+RAND()+RAND()+RAND()+RAND()+RAND()+RAND())-6))-1)+Y$15)</x:f>
        <x:v>1605239.0901903033</x:v>
      </x:c>
      <x:c r="Z53" s="97" t="n">
        <x:f>MAX(0,Y53*(1+EXP((LN(1+'Monte Carlo'!$K$10)-0.5*'Monte Carlo'!$K$12^2)+'Monte Carlo'!$K$12*((RAND()+RAND()+RAND()+RAND()+RAND()+RAND()+RAND()+RAND()+RAND()+RAND()+RAND()+RAND())-6))-1)+Z$15)</x:f>
        <x:v>1675363.10848796</x:v>
      </x:c>
      <x:c r="AA53" s="97" t="n">
        <x:f>MAX(0,Z53*(1+EXP((LN(1+'Monte Carlo'!$K$10)-0.5*'Monte Carlo'!$K$12^2)+'Monte Carlo'!$K$12*((RAND()+RAND()+RAND()+RAND()+RAND()+RAND()+RAND()+RAND()+RAND()+RAND()+RAND()+RAND())-6))-1)+AA$15)</x:f>
        <x:v>2147766.607054974</x:v>
      </x:c>
      <x:c r="AB53" s="97" t="n">
        <x:f>MAX(0,AA53*(1+EXP((LN(1+'Monte Carlo'!$K$10)-0.5*'Monte Carlo'!$K$12^2)+'Monte Carlo'!$K$12*((RAND()+RAND()+RAND()+RAND()+RAND()+RAND()+RAND()+RAND()+RAND()+RAND()+RAND()+RAND())-6))-1)+AB$15)</x:f>
        <x:v>1885653.4149824588</x:v>
      </x:c>
      <x:c r="AC53" s="97" t="n">
        <x:f>MAX(0,AB53*(1+EXP((LN(1+'Monte Carlo'!$K$10)-0.5*'Monte Carlo'!$K$12^2)+'Monte Carlo'!$K$12*((RAND()+RAND()+RAND()+RAND()+RAND()+RAND()+RAND()+RAND()+RAND()+RAND()+RAND()+RAND())-6))-1)+AC$15)</x:f>
        <x:v>2080787.5996742293</x:v>
      </x:c>
      <x:c r="AD53" s="97" t="n">
        <x:f>MAX(0,AC53*(1+EXP((LN(1+'Monte Carlo'!$K$10)-0.5*'Monte Carlo'!$K$12^2)+'Monte Carlo'!$K$12*((RAND()+RAND()+RAND()+RAND()+RAND()+RAND()+RAND()+RAND()+RAND()+RAND()+RAND()+RAND())-6))-1)+AD$15)</x:f>
        <x:v>2094178.447657906</x:v>
      </x:c>
      <x:c r="AE53" s="97" t="n">
        <x:f>MAX(0,AD53*(1+EXP((LN(1+'Monte Carlo'!$K$10)-0.5*'Monte Carlo'!$K$12^2)+'Monte Carlo'!$K$12*((RAND()+RAND()+RAND()+RAND()+RAND()+RAND()+RAND()+RAND()+RAND()+RAND()+RAND()+RAND())-6))-1)+AE$15)</x:f>
        <x:v>1916438.1843443715</x:v>
      </x:c>
      <x:c r="AF53" s="97" t="n">
        <x:f>MAX(0,AE53*(1+EXP((LN(1+'Monte Carlo'!$K$10)-0.5*'Monte Carlo'!$K$12^2)+'Monte Carlo'!$K$12*((RAND()+RAND()+RAND()+RAND()+RAND()+RAND()+RAND()+RAND()+RAND()+RAND()+RAND()+RAND())-6))-1)+AF$15)</x:f>
        <x:v>2643501.5511435643</x:v>
      </x:c>
      <x:c r="AG53" s="97">
        <x:f t="shared" si="2"/>
        <x:v>1029031.25</x:v>
      </x:c>
    </x:row>
    <x:row r="54">
      <x:c r="A54" s="93">
        <x:v>33</x:v>
      </x:c>
      <x:c r="B54" s="97" t="n">
        <x:f>IF(AND(UPPER('Monte Carlo'!$K$4)="YES",'Monte Carlo'!$K$5&gt;0),'Monte Carlo'!$K$13,Liquidity_30Y!$C$14)</x:f>
        <x:v>1029031.25</x:v>
      </x:c>
      <x:c r="C54" s="97" t="n">
        <x:f>MAX(0,B54*(1+EXP((LN(1+'Monte Carlo'!$K$10)-0.5*'Monte Carlo'!$K$12^2)+'Monte Carlo'!$K$12*((RAND()+RAND()+RAND()+RAND()+RAND()+RAND()+RAND()+RAND()+RAND()+RAND()+RAND()+RAND())-6))-1)+C$15)</x:f>
        <x:v>1305678.814018493</x:v>
      </x:c>
      <x:c r="D54" s="97" t="n">
        <x:f>MAX(0,C54*(1+EXP((LN(1+'Monte Carlo'!$K$10)-0.5*'Monte Carlo'!$K$12^2)+'Monte Carlo'!$K$12*((RAND()+RAND()+RAND()+RAND()+RAND()+RAND()+RAND()+RAND()+RAND()+RAND()+RAND()+RAND())-6))-1)+D$15)</x:f>
        <x:v>1532945.2647724855</x:v>
      </x:c>
      <x:c r="E54" s="97" t="n">
        <x:f>MAX(0,D54*(1+EXP((LN(1+'Monte Carlo'!$K$10)-0.5*'Monte Carlo'!$K$12^2)+'Monte Carlo'!$K$12*((RAND()+RAND()+RAND()+RAND()+RAND()+RAND()+RAND()+RAND()+RAND()+RAND()+RAND()+RAND())-6))-1)+E$15)</x:f>
        <x:v>1481296.522415617</x:v>
      </x:c>
      <x:c r="F54" s="97" t="n">
        <x:f>MAX(0,E54*(1+EXP((LN(1+'Monte Carlo'!$K$10)-0.5*'Monte Carlo'!$K$12^2)+'Monte Carlo'!$K$12*((RAND()+RAND()+RAND()+RAND()+RAND()+RAND()+RAND()+RAND()+RAND()+RAND()+RAND()+RAND())-6))-1)+F$15)</x:f>
        <x:v>1510101.7990114242</x:v>
      </x:c>
      <x:c r="G54" s="97" t="n">
        <x:f>MAX(0,F54*(1+EXP((LN(1+'Monte Carlo'!$K$10)-0.5*'Monte Carlo'!$K$12^2)+'Monte Carlo'!$K$12*((RAND()+RAND()+RAND()+RAND()+RAND()+RAND()+RAND()+RAND()+RAND()+RAND()+RAND()+RAND())-6))-1)+G$15)</x:f>
        <x:v>1390036.0350901852</x:v>
      </x:c>
      <x:c r="H54" s="97" t="n">
        <x:f>MAX(0,G54*(1+EXP((LN(1+'Monte Carlo'!$K$10)-0.5*'Monte Carlo'!$K$12^2)+'Monte Carlo'!$K$12*((RAND()+RAND()+RAND()+RAND()+RAND()+RAND()+RAND()+RAND()+RAND()+RAND()+RAND()+RAND())-6))-1)+H$15)</x:f>
        <x:v>1562555.1995878948</x:v>
      </x:c>
      <x:c r="I54" s="97" t="n">
        <x:f>MAX(0,H54*(1+EXP((LN(1+'Monte Carlo'!$K$10)-0.5*'Monte Carlo'!$K$12^2)+'Monte Carlo'!$K$12*((RAND()+RAND()+RAND()+RAND()+RAND()+RAND()+RAND()+RAND()+RAND()+RAND()+RAND()+RAND())-6))-1)+I$15)</x:f>
        <x:v>1907240.617887047</x:v>
      </x:c>
      <x:c r="J54" s="97" t="n">
        <x:f>MAX(0,I54*(1+EXP((LN(1+'Monte Carlo'!$K$10)-0.5*'Monte Carlo'!$K$12^2)+'Monte Carlo'!$K$12*((RAND()+RAND()+RAND()+RAND()+RAND()+RAND()+RAND()+RAND()+RAND()+RAND()+RAND()+RAND())-6))-1)+J$15)</x:f>
        <x:v>1821591.1289133942</x:v>
      </x:c>
      <x:c r="K54" s="97" t="n">
        <x:f>MAX(0,J54*(1+EXP((LN(1+'Monte Carlo'!$K$10)-0.5*'Monte Carlo'!$K$12^2)+'Monte Carlo'!$K$12*((RAND()+RAND()+RAND()+RAND()+RAND()+RAND()+RAND()+RAND()+RAND()+RAND()+RAND()+RAND())-6))-1)+K$15)</x:f>
        <x:v>1889698.0193997335</x:v>
      </x:c>
      <x:c r="L54" s="97" t="n">
        <x:f>MAX(0,K54*(1+EXP((LN(1+'Monte Carlo'!$K$10)-0.5*'Monte Carlo'!$K$12^2)+'Monte Carlo'!$K$12*((RAND()+RAND()+RAND()+RAND()+RAND()+RAND()+RAND()+RAND()+RAND()+RAND()+RAND()+RAND())-6))-1)+L$15)</x:f>
        <x:v>1399172.540886383</x:v>
      </x:c>
      <x:c r="M54" s="97" t="n">
        <x:f>MAX(0,L54*(1+EXP((LN(1+'Monte Carlo'!$K$10)-0.5*'Monte Carlo'!$K$12^2)+'Monte Carlo'!$K$12*((RAND()+RAND()+RAND()+RAND()+RAND()+RAND()+RAND()+RAND()+RAND()+RAND()+RAND()+RAND())-6))-1)+M$15)</x:f>
        <x:v>1386921.6673993717</x:v>
      </x:c>
      <x:c r="N54" s="97" t="n">
        <x:f>MAX(0,M54*(1+EXP((LN(1+'Monte Carlo'!$K$10)-0.5*'Monte Carlo'!$K$12^2)+'Monte Carlo'!$K$12*((RAND()+RAND()+RAND()+RAND()+RAND()+RAND()+RAND()+RAND()+RAND()+RAND()+RAND()+RAND())-6))-1)+N$15)</x:f>
        <x:v>1424636.0596965672</x:v>
      </x:c>
      <x:c r="O54" s="97" t="n">
        <x:f>MAX(0,N54*(1+EXP((LN(1+'Monte Carlo'!$K$10)-0.5*'Monte Carlo'!$K$12^2)+'Monte Carlo'!$K$12*((RAND()+RAND()+RAND()+RAND()+RAND()+RAND()+RAND()+RAND()+RAND()+RAND()+RAND()+RAND())-6))-1)+O$15)</x:f>
        <x:v>1062954.266514772</x:v>
      </x:c>
      <x:c r="P54" s="97" t="n">
        <x:f>MAX(0,O54*(1+EXP((LN(1+'Monte Carlo'!$K$10)-0.5*'Monte Carlo'!$K$12^2)+'Monte Carlo'!$K$12*((RAND()+RAND()+RAND()+RAND()+RAND()+RAND()+RAND()+RAND()+RAND()+RAND()+RAND()+RAND())-6))-1)+P$15)</x:f>
        <x:v>947782.8172527171</x:v>
      </x:c>
      <x:c r="Q54" s="97" t="n">
        <x:f>MAX(0,P54*(1+EXP((LN(1+'Monte Carlo'!$K$10)-0.5*'Monte Carlo'!$K$12^2)+'Monte Carlo'!$K$12*((RAND()+RAND()+RAND()+RAND()+RAND()+RAND()+RAND()+RAND()+RAND()+RAND()+RAND()+RAND())-6))-1)+Q$15)</x:f>
        <x:v>784173.0237692435</x:v>
      </x:c>
      <x:c r="R54" s="97" t="n">
        <x:f>MAX(0,Q54*(1+EXP((LN(1+'Monte Carlo'!$K$10)-0.5*'Monte Carlo'!$K$12^2)+'Monte Carlo'!$K$12*((RAND()+RAND()+RAND()+RAND()+RAND()+RAND()+RAND()+RAND()+RAND()+RAND()+RAND()+RAND())-6))-1)+R$15)</x:f>
        <x:v>705075.6037894515</x:v>
      </x:c>
      <x:c r="S54" s="97" t="n">
        <x:f>MAX(0,R54*(1+EXP((LN(1+'Monte Carlo'!$K$10)-0.5*'Monte Carlo'!$K$12^2)+'Monte Carlo'!$K$12*((RAND()+RAND()+RAND()+RAND()+RAND()+RAND()+RAND()+RAND()+RAND()+RAND()+RAND()+RAND())-6))-1)+S$15)</x:f>
        <x:v>650278.9123352249</x:v>
      </x:c>
      <x:c r="T54" s="97" t="n">
        <x:f>MAX(0,S54*(1+EXP((LN(1+'Monte Carlo'!$K$10)-0.5*'Monte Carlo'!$K$12^2)+'Monte Carlo'!$K$12*((RAND()+RAND()+RAND()+RAND()+RAND()+RAND()+RAND()+RAND()+RAND()+RAND()+RAND()+RAND())-6))-1)+T$15)</x:f>
        <x:v>700232.7954075483</x:v>
      </x:c>
      <x:c r="U54" s="97" t="n">
        <x:f>MAX(0,T54*(1+EXP((LN(1+'Monte Carlo'!$K$10)-0.5*'Monte Carlo'!$K$12^2)+'Monte Carlo'!$K$12*((RAND()+RAND()+RAND()+RAND()+RAND()+RAND()+RAND()+RAND()+RAND()+RAND()+RAND()+RAND())-6))-1)+U$15)</x:f>
        <x:v>878907.5985882181</x:v>
      </x:c>
      <x:c r="V54" s="97" t="n">
        <x:f>MAX(0,U54*(1+EXP((LN(1+'Monte Carlo'!$K$10)-0.5*'Monte Carlo'!$K$12^2)+'Monte Carlo'!$K$12*((RAND()+RAND()+RAND()+RAND()+RAND()+RAND()+RAND()+RAND()+RAND()+RAND()+RAND()+RAND())-6))-1)+V$15)</x:f>
        <x:v>1120623.8680389074</x:v>
      </x:c>
      <x:c r="W54" s="97" t="n">
        <x:f>MAX(0,V54*(1+EXP((LN(1+'Monte Carlo'!$K$10)-0.5*'Monte Carlo'!$K$12^2)+'Monte Carlo'!$K$12*((RAND()+RAND()+RAND()+RAND()+RAND()+RAND()+RAND()+RAND()+RAND()+RAND()+RAND()+RAND())-6))-1)+W$15)</x:f>
        <x:v>1187944.3854601549</x:v>
      </x:c>
      <x:c r="X54" s="97" t="n">
        <x:f>MAX(0,W54*(1+EXP((LN(1+'Monte Carlo'!$K$10)-0.5*'Monte Carlo'!$K$12^2)+'Monte Carlo'!$K$12*((RAND()+RAND()+RAND()+RAND()+RAND()+RAND()+RAND()+RAND()+RAND()+RAND()+RAND()+RAND())-6))-1)+X$15)</x:f>
        <x:v>1172531.983681081</x:v>
      </x:c>
      <x:c r="Y54" s="97" t="n">
        <x:f>MAX(0,X54*(1+EXP((LN(1+'Monte Carlo'!$K$10)-0.5*'Monte Carlo'!$K$12^2)+'Monte Carlo'!$K$12*((RAND()+RAND()+RAND()+RAND()+RAND()+RAND()+RAND()+RAND()+RAND()+RAND()+RAND()+RAND())-6))-1)+Y$15)</x:f>
        <x:v>1180549.441732489</x:v>
      </x:c>
      <x:c r="Z54" s="97" t="n">
        <x:f>MAX(0,Y54*(1+EXP((LN(1+'Monte Carlo'!$K$10)-0.5*'Monte Carlo'!$K$12^2)+'Monte Carlo'!$K$12*((RAND()+RAND()+RAND()+RAND()+RAND()+RAND()+RAND()+RAND()+RAND()+RAND()+RAND()+RAND())-6))-1)+Z$15)</x:f>
        <x:v>1352752.8483329087</x:v>
      </x:c>
      <x:c r="AA54" s="97" t="n">
        <x:f>MAX(0,Z54*(1+EXP((LN(1+'Monte Carlo'!$K$10)-0.5*'Monte Carlo'!$K$12^2)+'Monte Carlo'!$K$12*((RAND()+RAND()+RAND()+RAND()+RAND()+RAND()+RAND()+RAND()+RAND()+RAND()+RAND()+RAND())-6))-1)+AA$15)</x:f>
        <x:v>1230351.8901586232</x:v>
      </x:c>
      <x:c r="AB54" s="97" t="n">
        <x:f>MAX(0,AA54*(1+EXP((LN(1+'Monte Carlo'!$K$10)-0.5*'Monte Carlo'!$K$12^2)+'Monte Carlo'!$K$12*((RAND()+RAND()+RAND()+RAND()+RAND()+RAND()+RAND()+RAND()+RAND()+RAND()+RAND()+RAND())-6))-1)+AB$15)</x:f>
        <x:v>1344004.4480796428</x:v>
      </x:c>
      <x:c r="AC54" s="97" t="n">
        <x:f>MAX(0,AB54*(1+EXP((LN(1+'Monte Carlo'!$K$10)-0.5*'Monte Carlo'!$K$12^2)+'Monte Carlo'!$K$12*((RAND()+RAND()+RAND()+RAND()+RAND()+RAND()+RAND()+RAND()+RAND()+RAND()+RAND()+RAND())-6))-1)+AC$15)</x:f>
        <x:v>1543533.4955721956</x:v>
      </x:c>
      <x:c r="AD54" s="97" t="n">
        <x:f>MAX(0,AC54*(1+EXP((LN(1+'Monte Carlo'!$K$10)-0.5*'Monte Carlo'!$K$12^2)+'Monte Carlo'!$K$12*((RAND()+RAND()+RAND()+RAND()+RAND()+RAND()+RAND()+RAND()+RAND()+RAND()+RAND()+RAND())-6))-1)+AD$15)</x:f>
        <x:v>1571048.1494864663</x:v>
      </x:c>
      <x:c r="AE54" s="97" t="n">
        <x:f>MAX(0,AD54*(1+EXP((LN(1+'Monte Carlo'!$K$10)-0.5*'Monte Carlo'!$K$12^2)+'Monte Carlo'!$K$12*((RAND()+RAND()+RAND()+RAND()+RAND()+RAND()+RAND()+RAND()+RAND()+RAND()+RAND()+RAND())-6))-1)+AE$15)</x:f>
        <x:v>1557257.7832425537</x:v>
      </x:c>
      <x:c r="AF54" s="97" t="n">
        <x:f>MAX(0,AE54*(1+EXP((LN(1+'Monte Carlo'!$K$10)-0.5*'Monte Carlo'!$K$12^2)+'Monte Carlo'!$K$12*((RAND()+RAND()+RAND()+RAND()+RAND()+RAND()+RAND()+RAND()+RAND()+RAND()+RAND()+RAND())-6))-1)+AF$15)</x:f>
        <x:v>2006330.4175563797</x:v>
      </x:c>
      <x:c r="AG54" s="97">
        <x:f t="shared" si="2"/>
        <x:v>890159.30494300195</x:v>
      </x:c>
    </x:row>
    <x:row r="55">
      <x:c r="A55" s="93">
        <x:v>34</x:v>
      </x:c>
      <x:c r="B55" s="97" t="n">
        <x:f>IF(AND(UPPER('Monte Carlo'!$K$4)="YES",'Monte Carlo'!$K$5&gt;0),'Monte Carlo'!$K$13,Liquidity_30Y!$C$14)</x:f>
        <x:v>1029031.25</x:v>
      </x:c>
      <x:c r="C55" s="97" t="n">
        <x:f>MAX(0,B55*(1+EXP((LN(1+'Monte Carlo'!$K$10)-0.5*'Monte Carlo'!$K$12^2)+'Monte Carlo'!$K$12*((RAND()+RAND()+RAND()+RAND()+RAND()+RAND()+RAND()+RAND()+RAND()+RAND()+RAND()+RAND())-6))-1)+C$15)</x:f>
        <x:v>1129268.4269009894</x:v>
      </x:c>
      <x:c r="D55" s="97" t="n">
        <x:f>MAX(0,C55*(1+EXP((LN(1+'Monte Carlo'!$K$10)-0.5*'Monte Carlo'!$K$12^2)+'Monte Carlo'!$K$12*((RAND()+RAND()+RAND()+RAND()+RAND()+RAND()+RAND()+RAND()+RAND()+RAND()+RAND()+RAND())-6))-1)+D$15)</x:f>
        <x:v>1076083.1647417801</x:v>
      </x:c>
      <x:c r="E55" s="97" t="n">
        <x:f>MAX(0,D55*(1+EXP((LN(1+'Monte Carlo'!$K$10)-0.5*'Monte Carlo'!$K$12^2)+'Monte Carlo'!$K$12*((RAND()+RAND()+RAND()+RAND()+RAND()+RAND()+RAND()+RAND()+RAND()+RAND()+RAND()+RAND())-6))-1)+E$15)</x:f>
        <x:v>1118510.2461289135</x:v>
      </x:c>
      <x:c r="F55" s="97" t="n">
        <x:f>MAX(0,E55*(1+EXP((LN(1+'Monte Carlo'!$K$10)-0.5*'Monte Carlo'!$K$12^2)+'Monte Carlo'!$K$12*((RAND()+RAND()+RAND()+RAND()+RAND()+RAND()+RAND()+RAND()+RAND()+RAND()+RAND()+RAND())-6))-1)+F$15)</x:f>
        <x:v>982757.5278294958</x:v>
      </x:c>
      <x:c r="G55" s="97" t="n">
        <x:f>MAX(0,F55*(1+EXP((LN(1+'Monte Carlo'!$K$10)-0.5*'Monte Carlo'!$K$12^2)+'Monte Carlo'!$K$12*((RAND()+RAND()+RAND()+RAND()+RAND()+RAND()+RAND()+RAND()+RAND()+RAND()+RAND()+RAND())-6))-1)+G$15)</x:f>
        <x:v>968177.5882050433</x:v>
      </x:c>
      <x:c r="H55" s="97" t="n">
        <x:f>MAX(0,G55*(1+EXP((LN(1+'Monte Carlo'!$K$10)-0.5*'Monte Carlo'!$K$12^2)+'Monte Carlo'!$K$12*((RAND()+RAND()+RAND()+RAND()+RAND()+RAND()+RAND()+RAND()+RAND()+RAND()+RAND()+RAND())-6))-1)+H$15)</x:f>
        <x:v>1102357.6234773202</x:v>
      </x:c>
      <x:c r="I55" s="97" t="n">
        <x:f>MAX(0,H55*(1+EXP((LN(1+'Monte Carlo'!$K$10)-0.5*'Monte Carlo'!$K$12^2)+'Monte Carlo'!$K$12*((RAND()+RAND()+RAND()+RAND()+RAND()+RAND()+RAND()+RAND()+RAND()+RAND()+RAND()+RAND())-6))-1)+I$15)</x:f>
        <x:v>1437380.2511229469</x:v>
      </x:c>
      <x:c r="J55" s="97" t="n">
        <x:f>MAX(0,I55*(1+EXP((LN(1+'Monte Carlo'!$K$10)-0.5*'Monte Carlo'!$K$12^2)+'Monte Carlo'!$K$12*((RAND()+RAND()+RAND()+RAND()+RAND()+RAND()+RAND()+RAND()+RAND()+RAND()+RAND()+RAND())-6))-1)+J$15)</x:f>
        <x:v>1156122.9863482062</x:v>
      </x:c>
      <x:c r="K55" s="97" t="n">
        <x:f>MAX(0,J55*(1+EXP((LN(1+'Monte Carlo'!$K$10)-0.5*'Monte Carlo'!$K$12^2)+'Monte Carlo'!$K$12*((RAND()+RAND()+RAND()+RAND()+RAND()+RAND()+RAND()+RAND()+RAND()+RAND()+RAND()+RAND())-6))-1)+K$15)</x:f>
        <x:v>985114.8345791993</x:v>
      </x:c>
      <x:c r="L55" s="97" t="n">
        <x:f>MAX(0,K55*(1+EXP((LN(1+'Monte Carlo'!$K$10)-0.5*'Monte Carlo'!$K$12^2)+'Monte Carlo'!$K$12*((RAND()+RAND()+RAND()+RAND()+RAND()+RAND()+RAND()+RAND()+RAND()+RAND()+RAND()+RAND())-6))-1)+L$15)</x:f>
        <x:v>1138482.8656558935</x:v>
      </x:c>
      <x:c r="M55" s="97" t="n">
        <x:f>MAX(0,L55*(1+EXP((LN(1+'Monte Carlo'!$K$10)-0.5*'Monte Carlo'!$K$12^2)+'Monte Carlo'!$K$12*((RAND()+RAND()+RAND()+RAND()+RAND()+RAND()+RAND()+RAND()+RAND()+RAND()+RAND()+RAND())-6))-1)+M$15)</x:f>
        <x:v>1255277.37467365</x:v>
      </x:c>
      <x:c r="N55" s="97" t="n">
        <x:f>MAX(0,M55*(1+EXP((LN(1+'Monte Carlo'!$K$10)-0.5*'Monte Carlo'!$K$12^2)+'Monte Carlo'!$K$12*((RAND()+RAND()+RAND()+RAND()+RAND()+RAND()+RAND()+RAND()+RAND()+RAND()+RAND()+RAND())-6))-1)+N$15)</x:f>
        <x:v>1273457.834705579</x:v>
      </x:c>
      <x:c r="O55" s="97" t="n">
        <x:f>MAX(0,N55*(1+EXP((LN(1+'Monte Carlo'!$K$10)-0.5*'Monte Carlo'!$K$12^2)+'Monte Carlo'!$K$12*((RAND()+RAND()+RAND()+RAND()+RAND()+RAND()+RAND()+RAND()+RAND()+RAND()+RAND()+RAND())-6))-1)+O$15)</x:f>
        <x:v>1376716.4372552282</x:v>
      </x:c>
      <x:c r="P55" s="97" t="n">
        <x:f>MAX(0,O55*(1+EXP((LN(1+'Monte Carlo'!$K$10)-0.5*'Monte Carlo'!$K$12^2)+'Monte Carlo'!$K$12*((RAND()+RAND()+RAND()+RAND()+RAND()+RAND()+RAND()+RAND()+RAND()+RAND()+RAND()+RAND())-6))-1)+P$15)</x:f>
        <x:v>1708287.8588885826</x:v>
      </x:c>
      <x:c r="Q55" s="97" t="n">
        <x:f>MAX(0,P55*(1+EXP((LN(1+'Monte Carlo'!$K$10)-0.5*'Monte Carlo'!$K$12^2)+'Monte Carlo'!$K$12*((RAND()+RAND()+RAND()+RAND()+RAND()+RAND()+RAND()+RAND()+RAND()+RAND()+RAND()+RAND())-6))-1)+Q$15)</x:f>
        <x:v>1410898.5858074105</x:v>
      </x:c>
      <x:c r="R55" s="97" t="n">
        <x:f>MAX(0,Q55*(1+EXP((LN(1+'Monte Carlo'!$K$10)-0.5*'Monte Carlo'!$K$12^2)+'Monte Carlo'!$K$12*((RAND()+RAND()+RAND()+RAND()+RAND()+RAND()+RAND()+RAND()+RAND()+RAND()+RAND()+RAND())-6))-1)+R$15)</x:f>
        <x:v>1854109.960648086</x:v>
      </x:c>
      <x:c r="S55" s="97" t="n">
        <x:f>MAX(0,R55*(1+EXP((LN(1+'Monte Carlo'!$K$10)-0.5*'Monte Carlo'!$K$12^2)+'Monte Carlo'!$K$12*((RAND()+RAND()+RAND()+RAND()+RAND()+RAND()+RAND()+RAND()+RAND()+RAND()+RAND()+RAND())-6))-1)+S$15)</x:f>
        <x:v>2073976.698284253</x:v>
      </x:c>
      <x:c r="T55" s="97" t="n">
        <x:f>MAX(0,S55*(1+EXP((LN(1+'Monte Carlo'!$K$10)-0.5*'Monte Carlo'!$K$12^2)+'Monte Carlo'!$K$12*((RAND()+RAND()+RAND()+RAND()+RAND()+RAND()+RAND()+RAND()+RAND()+RAND()+RAND()+RAND())-6))-1)+T$15)</x:f>
        <x:v>2689234.031762291</x:v>
      </x:c>
      <x:c r="U55" s="97" t="n">
        <x:f>MAX(0,T55*(1+EXP((LN(1+'Monte Carlo'!$K$10)-0.5*'Monte Carlo'!$K$12^2)+'Monte Carlo'!$K$12*((RAND()+RAND()+RAND()+RAND()+RAND()+RAND()+RAND()+RAND()+RAND()+RAND()+RAND()+RAND())-6))-1)+U$15)</x:f>
        <x:v>2597921.3798877015</x:v>
      </x:c>
      <x:c r="V55" s="97" t="n">
        <x:f>MAX(0,U55*(1+EXP((LN(1+'Monte Carlo'!$K$10)-0.5*'Monte Carlo'!$K$12^2)+'Monte Carlo'!$K$12*((RAND()+RAND()+RAND()+RAND()+RAND()+RAND()+RAND()+RAND()+RAND()+RAND()+RAND()+RAND())-6))-1)+V$15)</x:f>
        <x:v>2804786.3755218224</x:v>
      </x:c>
      <x:c r="W55" s="97" t="n">
        <x:f>MAX(0,V55*(1+EXP((LN(1+'Monte Carlo'!$K$10)-0.5*'Monte Carlo'!$K$12^2)+'Monte Carlo'!$K$12*((RAND()+RAND()+RAND()+RAND()+RAND()+RAND()+RAND()+RAND()+RAND()+RAND()+RAND()+RAND())-6))-1)+W$15)</x:f>
        <x:v>2837257.7413613284</x:v>
      </x:c>
      <x:c r="X55" s="97" t="n">
        <x:f>MAX(0,W55*(1+EXP((LN(1+'Monte Carlo'!$K$10)-0.5*'Monte Carlo'!$K$12^2)+'Monte Carlo'!$K$12*((RAND()+RAND()+RAND()+RAND()+RAND()+RAND()+RAND()+RAND()+RAND()+RAND()+RAND()+RAND())-6))-1)+X$15)</x:f>
        <x:v>3155531.2130097523</x:v>
      </x:c>
      <x:c r="Y55" s="97" t="n">
        <x:f>MAX(0,X55*(1+EXP((LN(1+'Monte Carlo'!$K$10)-0.5*'Monte Carlo'!$K$12^2)+'Monte Carlo'!$K$12*((RAND()+RAND()+RAND()+RAND()+RAND()+RAND()+RAND()+RAND()+RAND()+RAND()+RAND()+RAND())-6))-1)+Y$15)</x:f>
        <x:v>2976501.720344503</x:v>
      </x:c>
      <x:c r="Z55" s="97" t="n">
        <x:f>MAX(0,Y55*(1+EXP((LN(1+'Monte Carlo'!$K$10)-0.5*'Monte Carlo'!$K$12^2)+'Monte Carlo'!$K$12*((RAND()+RAND()+RAND()+RAND()+RAND()+RAND()+RAND()+RAND()+RAND()+RAND()+RAND()+RAND())-6))-1)+Z$15)</x:f>
        <x:v>3618134.73555852</x:v>
      </x:c>
      <x:c r="AA55" s="97" t="n">
        <x:f>MAX(0,Z55*(1+EXP((LN(1+'Monte Carlo'!$K$10)-0.5*'Monte Carlo'!$K$12^2)+'Monte Carlo'!$K$12*((RAND()+RAND()+RAND()+RAND()+RAND()+RAND()+RAND()+RAND()+RAND()+RAND()+RAND()+RAND())-6))-1)+AA$15)</x:f>
        <x:v>3950267.9168975344</x:v>
      </x:c>
      <x:c r="AB55" s="97" t="n">
        <x:f>MAX(0,AA55*(1+EXP((LN(1+'Monte Carlo'!$K$10)-0.5*'Monte Carlo'!$K$12^2)+'Monte Carlo'!$K$12*((RAND()+RAND()+RAND()+RAND()+RAND()+RAND()+RAND()+RAND()+RAND()+RAND()+RAND()+RAND())-6))-1)+AB$15)</x:f>
        <x:v>3896368.6324232966</x:v>
      </x:c>
      <x:c r="AC55" s="97" t="n">
        <x:f>MAX(0,AB55*(1+EXP((LN(1+'Monte Carlo'!$K$10)-0.5*'Monte Carlo'!$K$12^2)+'Monte Carlo'!$K$12*((RAND()+RAND()+RAND()+RAND()+RAND()+RAND()+RAND()+RAND()+RAND()+RAND()+RAND()+RAND())-6))-1)+AC$15)</x:f>
        <x:v>3551019.2741374867</x:v>
      </x:c>
      <x:c r="AD55" s="97" t="n">
        <x:f>MAX(0,AC55*(1+EXP((LN(1+'Monte Carlo'!$K$10)-0.5*'Monte Carlo'!$K$12^2)+'Monte Carlo'!$K$12*((RAND()+RAND()+RAND()+RAND()+RAND()+RAND()+RAND()+RAND()+RAND()+RAND()+RAND()+RAND())-6))-1)+AD$15)</x:f>
        <x:v>3587388.029985832</x:v>
      </x:c>
      <x:c r="AE55" s="97" t="n">
        <x:f>MAX(0,AD55*(1+EXP((LN(1+'Monte Carlo'!$K$10)-0.5*'Monte Carlo'!$K$12^2)+'Monte Carlo'!$K$12*((RAND()+RAND()+RAND()+RAND()+RAND()+RAND()+RAND()+RAND()+RAND()+RAND()+RAND()+RAND())-6))-1)+AE$15)</x:f>
        <x:v>3882100.515657888</x:v>
      </x:c>
      <x:c r="AF55" s="97" t="n">
        <x:f>MAX(0,AE55*(1+EXP((LN(1+'Monte Carlo'!$K$10)-0.5*'Monte Carlo'!$K$12^2)+'Monte Carlo'!$K$12*((RAND()+RAND()+RAND()+RAND()+RAND()+RAND()+RAND()+RAND()+RAND()+RAND()+RAND()+RAND())-6))-1)+AF$15)</x:f>
        <x:v>4798558.434060895</x:v>
      </x:c>
      <x:c r="AG55" s="97">
        <x:f t="shared" si="2"/>
        <x:v>1029031.25</x:v>
      </x:c>
    </x:row>
    <x:row r="56">
      <x:c r="A56" s="93">
        <x:v>35</x:v>
      </x:c>
      <x:c r="B56" s="97" t="n">
        <x:f>IF(AND(UPPER('Monte Carlo'!$K$4)="YES",'Monte Carlo'!$K$5&gt;0),'Monte Carlo'!$K$13,Liquidity_30Y!$C$14)</x:f>
        <x:v>1029031.25</x:v>
      </x:c>
      <x:c r="C56" s="97" t="n">
        <x:f>MAX(0,B56*(1+EXP((LN(1+'Monte Carlo'!$K$10)-0.5*'Monte Carlo'!$K$12^2)+'Monte Carlo'!$K$12*((RAND()+RAND()+RAND()+RAND()+RAND()+RAND()+RAND()+RAND()+RAND()+RAND()+RAND()+RAND())-6))-1)+C$15)</x:f>
        <x:v>1334555.5911932294</x:v>
      </x:c>
      <x:c r="D56" s="97" t="n">
        <x:f>MAX(0,C56*(1+EXP((LN(1+'Monte Carlo'!$K$10)-0.5*'Monte Carlo'!$K$12^2)+'Monte Carlo'!$K$12*((RAND()+RAND()+RAND()+RAND()+RAND()+RAND()+RAND()+RAND()+RAND()+RAND()+RAND()+RAND())-6))-1)+D$15)</x:f>
        <x:v>1628595.71025174</x:v>
      </x:c>
      <x:c r="E56" s="97" t="n">
        <x:f>MAX(0,D56*(1+EXP((LN(1+'Monte Carlo'!$K$10)-0.5*'Monte Carlo'!$K$12^2)+'Monte Carlo'!$K$12*((RAND()+RAND()+RAND()+RAND()+RAND()+RAND()+RAND()+RAND()+RAND()+RAND()+RAND()+RAND())-6))-1)+E$15)</x:f>
        <x:v>1721107.3968755149</x:v>
      </x:c>
      <x:c r="F56" s="97" t="n">
        <x:f>MAX(0,E56*(1+EXP((LN(1+'Monte Carlo'!$K$10)-0.5*'Monte Carlo'!$K$12^2)+'Monte Carlo'!$K$12*((RAND()+RAND()+RAND()+RAND()+RAND()+RAND()+RAND()+RAND()+RAND()+RAND()+RAND()+RAND())-6))-1)+F$15)</x:f>
        <x:v>1558322.7482435668</x:v>
      </x:c>
      <x:c r="G56" s="97" t="n">
        <x:f>MAX(0,F56*(1+EXP((LN(1+'Monte Carlo'!$K$10)-0.5*'Monte Carlo'!$K$12^2)+'Monte Carlo'!$K$12*((RAND()+RAND()+RAND()+RAND()+RAND()+RAND()+RAND()+RAND()+RAND()+RAND()+RAND()+RAND())-6))-1)+G$15)</x:f>
        <x:v>1496803.894710652</x:v>
      </x:c>
      <x:c r="H56" s="97" t="n">
        <x:f>MAX(0,G56*(1+EXP((LN(1+'Monte Carlo'!$K$10)-0.5*'Monte Carlo'!$K$12^2)+'Monte Carlo'!$K$12*((RAND()+RAND()+RAND()+RAND()+RAND()+RAND()+RAND()+RAND()+RAND()+RAND()+RAND()+RAND())-6))-1)+H$15)</x:f>
        <x:v>1731146.212952419</x:v>
      </x:c>
      <x:c r="I56" s="97" t="n">
        <x:f>MAX(0,H56*(1+EXP((LN(1+'Monte Carlo'!$K$10)-0.5*'Monte Carlo'!$K$12^2)+'Monte Carlo'!$K$12*((RAND()+RAND()+RAND()+RAND()+RAND()+RAND()+RAND()+RAND()+RAND()+RAND()+RAND()+RAND())-6))-1)+I$15)</x:f>
        <x:v>1727069.3018504449</x:v>
      </x:c>
      <x:c r="J56" s="97" t="n">
        <x:f>MAX(0,I56*(1+EXP((LN(1+'Monte Carlo'!$K$10)-0.5*'Monte Carlo'!$K$12^2)+'Monte Carlo'!$K$12*((RAND()+RAND()+RAND()+RAND()+RAND()+RAND()+RAND()+RAND()+RAND()+RAND()+RAND()+RAND())-6))-1)+J$15)</x:f>
        <x:v>1798130.6066500512</x:v>
      </x:c>
      <x:c r="K56" s="97" t="n">
        <x:f>MAX(0,J56*(1+EXP((LN(1+'Monte Carlo'!$K$10)-0.5*'Monte Carlo'!$K$12^2)+'Monte Carlo'!$K$12*((RAND()+RAND()+RAND()+RAND()+RAND()+RAND()+RAND()+RAND()+RAND()+RAND()+RAND()+RAND())-6))-1)+K$15)</x:f>
        <x:v>1990092.5997682675</x:v>
      </x:c>
      <x:c r="L56" s="97" t="n">
        <x:f>MAX(0,K56*(1+EXP((LN(1+'Monte Carlo'!$K$10)-0.5*'Monte Carlo'!$K$12^2)+'Monte Carlo'!$K$12*((RAND()+RAND()+RAND()+RAND()+RAND()+RAND()+RAND()+RAND()+RAND()+RAND()+RAND()+RAND())-6))-1)+L$15)</x:f>
        <x:v>2149593.397207495</x:v>
      </x:c>
      <x:c r="M56" s="97" t="n">
        <x:f>MAX(0,L56*(1+EXP((LN(1+'Monte Carlo'!$K$10)-0.5*'Monte Carlo'!$K$12^2)+'Monte Carlo'!$K$12*((RAND()+RAND()+RAND()+RAND()+RAND()+RAND()+RAND()+RAND()+RAND()+RAND()+RAND()+RAND())-6))-1)+M$15)</x:f>
        <x:v>2419711.5721977702</x:v>
      </x:c>
      <x:c r="N56" s="97" t="n">
        <x:f>MAX(0,M56*(1+EXP((LN(1+'Monte Carlo'!$K$10)-0.5*'Monte Carlo'!$K$12^2)+'Monte Carlo'!$K$12*((RAND()+RAND()+RAND()+RAND()+RAND()+RAND()+RAND()+RAND()+RAND()+RAND()+RAND()+RAND())-6))-1)+N$15)</x:f>
        <x:v>3189661.133766492</x:v>
      </x:c>
      <x:c r="O56" s="97" t="n">
        <x:f>MAX(0,N56*(1+EXP((LN(1+'Monte Carlo'!$K$10)-0.5*'Monte Carlo'!$K$12^2)+'Monte Carlo'!$K$12*((RAND()+RAND()+RAND()+RAND()+RAND()+RAND()+RAND()+RAND()+RAND()+RAND()+RAND()+RAND())-6))-1)+O$15)</x:f>
        <x:v>2965736.7886281894</x:v>
      </x:c>
      <x:c r="P56" s="97" t="n">
        <x:f>MAX(0,O56*(1+EXP((LN(1+'Monte Carlo'!$K$10)-0.5*'Monte Carlo'!$K$12^2)+'Monte Carlo'!$K$12*((RAND()+RAND()+RAND()+RAND()+RAND()+RAND()+RAND()+RAND()+RAND()+RAND()+RAND()+RAND())-6))-1)+P$15)</x:f>
        <x:v>2905052.8231875147</x:v>
      </x:c>
      <x:c r="Q56" s="97" t="n">
        <x:f>MAX(0,P56*(1+EXP((LN(1+'Monte Carlo'!$K$10)-0.5*'Monte Carlo'!$K$12^2)+'Monte Carlo'!$K$12*((RAND()+RAND()+RAND()+RAND()+RAND()+RAND()+RAND()+RAND()+RAND()+RAND()+RAND()+RAND())-6))-1)+Q$15)</x:f>
        <x:v>3264887.9072609344</x:v>
      </x:c>
      <x:c r="R56" s="97" t="n">
        <x:f>MAX(0,Q56*(1+EXP((LN(1+'Monte Carlo'!$K$10)-0.5*'Monte Carlo'!$K$12^2)+'Monte Carlo'!$K$12*((RAND()+RAND()+RAND()+RAND()+RAND()+RAND()+RAND()+RAND()+RAND()+RAND()+RAND()+RAND())-6))-1)+R$15)</x:f>
        <x:v>3611209.9595884234</x:v>
      </x:c>
      <x:c r="S56" s="97" t="n">
        <x:f>MAX(0,R56*(1+EXP((LN(1+'Monte Carlo'!$K$10)-0.5*'Monte Carlo'!$K$12^2)+'Monte Carlo'!$K$12*((RAND()+RAND()+RAND()+RAND()+RAND()+RAND()+RAND()+RAND()+RAND()+RAND()+RAND()+RAND())-6))-1)+S$15)</x:f>
        <x:v>3743987.7932319962</x:v>
      </x:c>
      <x:c r="T56" s="97" t="n">
        <x:f>MAX(0,S56*(1+EXP((LN(1+'Monte Carlo'!$K$10)-0.5*'Monte Carlo'!$K$12^2)+'Monte Carlo'!$K$12*((RAND()+RAND()+RAND()+RAND()+RAND()+RAND()+RAND()+RAND()+RAND()+RAND()+RAND()+RAND())-6))-1)+T$15)</x:f>
        <x:v>3872429.9105025907</x:v>
      </x:c>
      <x:c r="U56" s="97" t="n">
        <x:f>MAX(0,T56*(1+EXP((LN(1+'Monte Carlo'!$K$10)-0.5*'Monte Carlo'!$K$12^2)+'Monte Carlo'!$K$12*((RAND()+RAND()+RAND()+RAND()+RAND()+RAND()+RAND()+RAND()+RAND()+RAND()+RAND()+RAND())-6))-1)+U$15)</x:f>
        <x:v>3258058.9619045504</x:v>
      </x:c>
      <x:c r="V56" s="97" t="n">
        <x:f>MAX(0,U56*(1+EXP((LN(1+'Monte Carlo'!$K$10)-0.5*'Monte Carlo'!$K$12^2)+'Monte Carlo'!$K$12*((RAND()+RAND()+RAND()+RAND()+RAND()+RAND()+RAND()+RAND()+RAND()+RAND()+RAND()+RAND())-6))-1)+V$15)</x:f>
        <x:v>3891721.029207361</x:v>
      </x:c>
      <x:c r="W56" s="97" t="n">
        <x:f>MAX(0,V56*(1+EXP((LN(1+'Monte Carlo'!$K$10)-0.5*'Monte Carlo'!$K$12^2)+'Monte Carlo'!$K$12*((RAND()+RAND()+RAND()+RAND()+RAND()+RAND()+RAND()+RAND()+RAND()+RAND()+RAND()+RAND())-6))-1)+W$15)</x:f>
        <x:v>3944654.1339786584</x:v>
      </x:c>
      <x:c r="X56" s="97" t="n">
        <x:f>MAX(0,W56*(1+EXP((LN(1+'Monte Carlo'!$K$10)-0.5*'Monte Carlo'!$K$12^2)+'Monte Carlo'!$K$12*((RAND()+RAND()+RAND()+RAND()+RAND()+RAND()+RAND()+RAND()+RAND()+RAND()+RAND()+RAND())-6))-1)+X$15)</x:f>
        <x:v>3765474.5793512734</x:v>
      </x:c>
      <x:c r="Y56" s="97" t="n">
        <x:f>MAX(0,X56*(1+EXP((LN(1+'Monte Carlo'!$K$10)-0.5*'Monte Carlo'!$K$12^2)+'Monte Carlo'!$K$12*((RAND()+RAND()+RAND()+RAND()+RAND()+RAND()+RAND()+RAND()+RAND()+RAND()+RAND()+RAND())-6))-1)+Y$15)</x:f>
        <x:v>3073159.800114128</x:v>
      </x:c>
      <x:c r="Z56" s="97" t="n">
        <x:f>MAX(0,Y56*(1+EXP((LN(1+'Monte Carlo'!$K$10)-0.5*'Monte Carlo'!$K$12^2)+'Monte Carlo'!$K$12*((RAND()+RAND()+RAND()+RAND()+RAND()+RAND()+RAND()+RAND()+RAND()+RAND()+RAND()+RAND())-6))-1)+Z$15)</x:f>
        <x:v>2362937.4223290295</x:v>
      </x:c>
      <x:c r="AA56" s="97" t="n">
        <x:f>MAX(0,Z56*(1+EXP((LN(1+'Monte Carlo'!$K$10)-0.5*'Monte Carlo'!$K$12^2)+'Monte Carlo'!$K$12*((RAND()+RAND()+RAND()+RAND()+RAND()+RAND()+RAND()+RAND()+RAND()+RAND()+RAND()+RAND())-6))-1)+AA$15)</x:f>
        <x:v>2854706.3966394956</x:v>
      </x:c>
      <x:c r="AB56" s="97" t="n">
        <x:f>MAX(0,AA56*(1+EXP((LN(1+'Monte Carlo'!$K$10)-0.5*'Monte Carlo'!$K$12^2)+'Monte Carlo'!$K$12*((RAND()+RAND()+RAND()+RAND()+RAND()+RAND()+RAND()+RAND()+RAND()+RAND()+RAND()+RAND())-6))-1)+AB$15)</x:f>
        <x:v>2762722.1051049493</x:v>
      </x:c>
      <x:c r="AC56" s="97" t="n">
        <x:f>MAX(0,AB56*(1+EXP((LN(1+'Monte Carlo'!$K$10)-0.5*'Monte Carlo'!$K$12^2)+'Monte Carlo'!$K$12*((RAND()+RAND()+RAND()+RAND()+RAND()+RAND()+RAND()+RAND()+RAND()+RAND()+RAND()+RAND())-6))-1)+AC$15)</x:f>
        <x:v>3154667.1892816117</x:v>
      </x:c>
      <x:c r="AD56" s="97" t="n">
        <x:f>MAX(0,AC56*(1+EXP((LN(1+'Monte Carlo'!$K$10)-0.5*'Monte Carlo'!$K$12^2)+'Monte Carlo'!$K$12*((RAND()+RAND()+RAND()+RAND()+RAND()+RAND()+RAND()+RAND()+RAND()+RAND()+RAND()+RAND())-6))-1)+AD$15)</x:f>
        <x:v>2804529.5819410514</x:v>
      </x:c>
      <x:c r="AE56" s="97" t="n">
        <x:f>MAX(0,AD56*(1+EXP((LN(1+'Monte Carlo'!$K$10)-0.5*'Monte Carlo'!$K$12^2)+'Monte Carlo'!$K$12*((RAND()+RAND()+RAND()+RAND()+RAND()+RAND()+RAND()+RAND()+RAND()+RAND()+RAND()+RAND())-6))-1)+AE$15)</x:f>
        <x:v>3005296.7473390466</x:v>
      </x:c>
      <x:c r="AF56" s="97" t="n">
        <x:f>MAX(0,AE56*(1+EXP((LN(1+'Monte Carlo'!$K$10)-0.5*'Monte Carlo'!$K$12^2)+'Monte Carlo'!$K$12*((RAND()+RAND()+RAND()+RAND()+RAND()+RAND()+RAND()+RAND()+RAND()+RAND()+RAND()+RAND())-6))-1)+AF$15)</x:f>
        <x:v>3255791.5030215</x:v>
      </x:c>
      <x:c r="AG56" s="97">
        <x:f t="shared" si="2"/>
        <x:v>886304.28896386363</x:v>
      </x:c>
    </x:row>
    <x:row r="57">
      <x:c r="A57" s="93">
        <x:v>36</x:v>
      </x:c>
      <x:c r="B57" s="97" t="n">
        <x:f>IF(AND(UPPER('Monte Carlo'!$K$4)="YES",'Monte Carlo'!$K$5&gt;0),'Monte Carlo'!$K$13,Liquidity_30Y!$C$14)</x:f>
        <x:v>1029031.25</x:v>
      </x:c>
      <x:c r="C57" s="97" t="n">
        <x:f>MAX(0,B57*(1+EXP((LN(1+'Monte Carlo'!$K$10)-0.5*'Monte Carlo'!$K$12^2)+'Monte Carlo'!$K$12*((RAND()+RAND()+RAND()+RAND()+RAND()+RAND()+RAND()+RAND()+RAND()+RAND()+RAND()+RAND())-6))-1)+C$15)</x:f>
        <x:v>939695.5929248888</x:v>
      </x:c>
      <x:c r="D57" s="97" t="n">
        <x:f>MAX(0,C57*(1+EXP((LN(1+'Monte Carlo'!$K$10)-0.5*'Monte Carlo'!$K$12^2)+'Monte Carlo'!$K$12*((RAND()+RAND()+RAND()+RAND()+RAND()+RAND()+RAND()+RAND()+RAND()+RAND()+RAND()+RAND())-6))-1)+D$15)</x:f>
        <x:v>898252.6047350501</x:v>
      </x:c>
      <x:c r="E57" s="97" t="n">
        <x:f>MAX(0,D57*(1+EXP((LN(1+'Monte Carlo'!$K$10)-0.5*'Monte Carlo'!$K$12^2)+'Monte Carlo'!$K$12*((RAND()+RAND()+RAND()+RAND()+RAND()+RAND()+RAND()+RAND()+RAND()+RAND()+RAND()+RAND())-6))-1)+E$15)</x:f>
        <x:v>1091487.7659417314</x:v>
      </x:c>
      <x:c r="F57" s="97" t="n">
        <x:f>MAX(0,E57*(1+EXP((LN(1+'Monte Carlo'!$K$10)-0.5*'Monte Carlo'!$K$12^2)+'Monte Carlo'!$K$12*((RAND()+RAND()+RAND()+RAND()+RAND()+RAND()+RAND()+RAND()+RAND()+RAND()+RAND()+RAND())-6))-1)+F$15)</x:f>
        <x:v>1096933.849095735</x:v>
      </x:c>
      <x:c r="G57" s="97" t="n">
        <x:f>MAX(0,F57*(1+EXP((LN(1+'Monte Carlo'!$K$10)-0.5*'Monte Carlo'!$K$12^2)+'Monte Carlo'!$K$12*((RAND()+RAND()+RAND()+RAND()+RAND()+RAND()+RAND()+RAND()+RAND()+RAND()+RAND()+RAND())-6))-1)+G$15)</x:f>
        <x:v>1136838.0878600494</x:v>
      </x:c>
      <x:c r="H57" s="97" t="n">
        <x:f>MAX(0,G57*(1+EXP((LN(1+'Monte Carlo'!$K$10)-0.5*'Monte Carlo'!$K$12^2)+'Monte Carlo'!$K$12*((RAND()+RAND()+RAND()+RAND()+RAND()+RAND()+RAND()+RAND()+RAND()+RAND()+RAND()+RAND())-6))-1)+H$15)</x:f>
        <x:v>1268733.3955429737</x:v>
      </x:c>
      <x:c r="I57" s="97" t="n">
        <x:f>MAX(0,H57*(1+EXP((LN(1+'Monte Carlo'!$K$10)-0.5*'Monte Carlo'!$K$12^2)+'Monte Carlo'!$K$12*((RAND()+RAND()+RAND()+RAND()+RAND()+RAND()+RAND()+RAND()+RAND()+RAND()+RAND()+RAND())-6))-1)+I$15)</x:f>
        <x:v>1380045.4169314837</x:v>
      </x:c>
      <x:c r="J57" s="97" t="n">
        <x:f>MAX(0,I57*(1+EXP((LN(1+'Monte Carlo'!$K$10)-0.5*'Monte Carlo'!$K$12^2)+'Monte Carlo'!$K$12*((RAND()+RAND()+RAND()+RAND()+RAND()+RAND()+RAND()+RAND()+RAND()+RAND()+RAND()+RAND())-6))-1)+J$15)</x:f>
        <x:v>2000334.018172929</x:v>
      </x:c>
      <x:c r="K57" s="97" t="n">
        <x:f>MAX(0,J57*(1+EXP((LN(1+'Monte Carlo'!$K$10)-0.5*'Monte Carlo'!$K$12^2)+'Monte Carlo'!$K$12*((RAND()+RAND()+RAND()+RAND()+RAND()+RAND()+RAND()+RAND()+RAND()+RAND()+RAND()+RAND())-6))-1)+K$15)</x:f>
        <x:v>1848120.4378671974</x:v>
      </x:c>
      <x:c r="L57" s="97" t="n">
        <x:f>MAX(0,K57*(1+EXP((LN(1+'Monte Carlo'!$K$10)-0.5*'Monte Carlo'!$K$12^2)+'Monte Carlo'!$K$12*((RAND()+RAND()+RAND()+RAND()+RAND()+RAND()+RAND()+RAND()+RAND()+RAND()+RAND()+RAND())-6))-1)+L$15)</x:f>
        <x:v>2147541.7385489754</x:v>
      </x:c>
      <x:c r="M57" s="97" t="n">
        <x:f>MAX(0,L57*(1+EXP((LN(1+'Monte Carlo'!$K$10)-0.5*'Monte Carlo'!$K$12^2)+'Monte Carlo'!$K$12*((RAND()+RAND()+RAND()+RAND()+RAND()+RAND()+RAND()+RAND()+RAND()+RAND()+RAND()+RAND())-6))-1)+M$15)</x:f>
        <x:v>2980979.2904519574</x:v>
      </x:c>
      <x:c r="N57" s="97" t="n">
        <x:f>MAX(0,M57*(1+EXP((LN(1+'Monte Carlo'!$K$10)-0.5*'Monte Carlo'!$K$12^2)+'Monte Carlo'!$K$12*((RAND()+RAND()+RAND()+RAND()+RAND()+RAND()+RAND()+RAND()+RAND()+RAND()+RAND()+RAND())-6))-1)+N$15)</x:f>
        <x:v>2956268.5118083986</x:v>
      </x:c>
      <x:c r="O57" s="97" t="n">
        <x:f>MAX(0,N57*(1+EXP((LN(1+'Monte Carlo'!$K$10)-0.5*'Monte Carlo'!$K$12^2)+'Monte Carlo'!$K$12*((RAND()+RAND()+RAND()+RAND()+RAND()+RAND()+RAND()+RAND()+RAND()+RAND()+RAND()+RAND())-6))-1)+O$15)</x:f>
        <x:v>2872481.8839648063</x:v>
      </x:c>
      <x:c r="P57" s="97" t="n">
        <x:f>MAX(0,O57*(1+EXP((LN(1+'Monte Carlo'!$K$10)-0.5*'Monte Carlo'!$K$12^2)+'Monte Carlo'!$K$12*((RAND()+RAND()+RAND()+RAND()+RAND()+RAND()+RAND()+RAND()+RAND()+RAND()+RAND()+RAND())-6))-1)+P$15)</x:f>
        <x:v>2824121.035011814</x:v>
      </x:c>
      <x:c r="Q57" s="97" t="n">
        <x:f>MAX(0,P57*(1+EXP((LN(1+'Monte Carlo'!$K$10)-0.5*'Monte Carlo'!$K$12^2)+'Monte Carlo'!$K$12*((RAND()+RAND()+RAND()+RAND()+RAND()+RAND()+RAND()+RAND()+RAND()+RAND()+RAND()+RAND())-6))-1)+Q$15)</x:f>
        <x:v>2861561.264636475</x:v>
      </x:c>
      <x:c r="R57" s="97" t="n">
        <x:f>MAX(0,Q57*(1+EXP((LN(1+'Monte Carlo'!$K$10)-0.5*'Monte Carlo'!$K$12^2)+'Monte Carlo'!$K$12*((RAND()+RAND()+RAND()+RAND()+RAND()+RAND()+RAND()+RAND()+RAND()+RAND()+RAND()+RAND())-6))-1)+R$15)</x:f>
        <x:v>3563386.78800485</x:v>
      </x:c>
      <x:c r="S57" s="97" t="n">
        <x:f>MAX(0,R57*(1+EXP((LN(1+'Monte Carlo'!$K$10)-0.5*'Monte Carlo'!$K$12^2)+'Monte Carlo'!$K$12*((RAND()+RAND()+RAND()+RAND()+RAND()+RAND()+RAND()+RAND()+RAND()+RAND()+RAND()+RAND())-6))-1)+S$15)</x:f>
        <x:v>4028899.0473766346</x:v>
      </x:c>
      <x:c r="T57" s="97" t="n">
        <x:f>MAX(0,S57*(1+EXP((LN(1+'Monte Carlo'!$K$10)-0.5*'Monte Carlo'!$K$12^2)+'Monte Carlo'!$K$12*((RAND()+RAND()+RAND()+RAND()+RAND()+RAND()+RAND()+RAND()+RAND()+RAND()+RAND()+RAND())-6))-1)+T$15)</x:f>
        <x:v>3747919.371586306</x:v>
      </x:c>
      <x:c r="U57" s="97" t="n">
        <x:f>MAX(0,T57*(1+EXP((LN(1+'Monte Carlo'!$K$10)-0.5*'Monte Carlo'!$K$12^2)+'Monte Carlo'!$K$12*((RAND()+RAND()+RAND()+RAND()+RAND()+RAND()+RAND()+RAND()+RAND()+RAND()+RAND()+RAND())-6))-1)+U$15)</x:f>
        <x:v>4037126.89001435</x:v>
      </x:c>
      <x:c r="V57" s="97" t="n">
        <x:f>MAX(0,U57*(1+EXP((LN(1+'Monte Carlo'!$K$10)-0.5*'Monte Carlo'!$K$12^2)+'Monte Carlo'!$K$12*((RAND()+RAND()+RAND()+RAND()+RAND()+RAND()+RAND()+RAND()+RAND()+RAND()+RAND()+RAND())-6))-1)+V$15)</x:f>
        <x:v>3512654.6143694785</x:v>
      </x:c>
      <x:c r="W57" s="97" t="n">
        <x:f>MAX(0,V57*(1+EXP((LN(1+'Monte Carlo'!$K$10)-0.5*'Monte Carlo'!$K$12^2)+'Monte Carlo'!$K$12*((RAND()+RAND()+RAND()+RAND()+RAND()+RAND()+RAND()+RAND()+RAND()+RAND()+RAND()+RAND())-6))-1)+W$15)</x:f>
        <x:v>3105220.591205907</x:v>
      </x:c>
      <x:c r="X57" s="97" t="n">
        <x:f>MAX(0,W57*(1+EXP((LN(1+'Monte Carlo'!$K$10)-0.5*'Monte Carlo'!$K$12^2)+'Monte Carlo'!$K$12*((RAND()+RAND()+RAND()+RAND()+RAND()+RAND()+RAND()+RAND()+RAND()+RAND()+RAND()+RAND())-6))-1)+X$15)</x:f>
        <x:v>3579915.585161289</x:v>
      </x:c>
      <x:c r="Y57" s="97" t="n">
        <x:f>MAX(0,X57*(1+EXP((LN(1+'Monte Carlo'!$K$10)-0.5*'Monte Carlo'!$K$12^2)+'Monte Carlo'!$K$12*((RAND()+RAND()+RAND()+RAND()+RAND()+RAND()+RAND()+RAND()+RAND()+RAND()+RAND()+RAND())-6))-1)+Y$15)</x:f>
        <x:v>3945425.6855104496</x:v>
      </x:c>
      <x:c r="Z57" s="97" t="n">
        <x:f>MAX(0,Y57*(1+EXP((LN(1+'Monte Carlo'!$K$10)-0.5*'Monte Carlo'!$K$12^2)+'Monte Carlo'!$K$12*((RAND()+RAND()+RAND()+RAND()+RAND()+RAND()+RAND()+RAND()+RAND()+RAND()+RAND()+RAND())-6))-1)+Z$15)</x:f>
        <x:v>3089138.5991048375</x:v>
      </x:c>
      <x:c r="AA57" s="97" t="n">
        <x:f>MAX(0,Z57*(1+EXP((LN(1+'Monte Carlo'!$K$10)-0.5*'Monte Carlo'!$K$12^2)+'Monte Carlo'!$K$12*((RAND()+RAND()+RAND()+RAND()+RAND()+RAND()+RAND()+RAND()+RAND()+RAND()+RAND()+RAND())-6))-1)+AA$15)</x:f>
        <x:v>3012826.87424876</x:v>
      </x:c>
      <x:c r="AB57" s="97" t="n">
        <x:f>MAX(0,AA57*(1+EXP((LN(1+'Monte Carlo'!$K$10)-0.5*'Monte Carlo'!$K$12^2)+'Monte Carlo'!$K$12*((RAND()+RAND()+RAND()+RAND()+RAND()+RAND()+RAND()+RAND()+RAND()+RAND()+RAND()+RAND())-6))-1)+AB$15)</x:f>
        <x:v>2469315.05449606</x:v>
      </x:c>
      <x:c r="AC57" s="97" t="n">
        <x:f>MAX(0,AB57*(1+EXP((LN(1+'Monte Carlo'!$K$10)-0.5*'Monte Carlo'!$K$12^2)+'Monte Carlo'!$K$12*((RAND()+RAND()+RAND()+RAND()+RAND()+RAND()+RAND()+RAND()+RAND()+RAND()+RAND()+RAND())-6))-1)+AC$15)</x:f>
        <x:v>2635472.595157263</x:v>
      </x:c>
      <x:c r="AD57" s="97" t="n">
        <x:f>MAX(0,AC57*(1+EXP((LN(1+'Monte Carlo'!$K$10)-0.5*'Monte Carlo'!$K$12^2)+'Monte Carlo'!$K$12*((RAND()+RAND()+RAND()+RAND()+RAND()+RAND()+RAND()+RAND()+RAND()+RAND()+RAND()+RAND())-6))-1)+AD$15)</x:f>
        <x:v>2802039.1048464915</x:v>
      </x:c>
      <x:c r="AE57" s="97" t="n">
        <x:f>MAX(0,AD57*(1+EXP((LN(1+'Monte Carlo'!$K$10)-0.5*'Monte Carlo'!$K$12^2)+'Monte Carlo'!$K$12*((RAND()+RAND()+RAND()+RAND()+RAND()+RAND()+RAND()+RAND()+RAND()+RAND()+RAND()+RAND())-6))-1)+AE$15)</x:f>
        <x:v>2757105.2972642714</x:v>
      </x:c>
      <x:c r="AF57" s="97" t="n">
        <x:f>MAX(0,AE57*(1+EXP((LN(1+'Monte Carlo'!$K$10)-0.5*'Monte Carlo'!$K$12^2)+'Monte Carlo'!$K$12*((RAND()+RAND()+RAND()+RAND()+RAND()+RAND()+RAND()+RAND()+RAND()+RAND()+RAND()+RAND())-6))-1)+AF$15)</x:f>
        <x:v>2710008.335962848</x:v>
      </x:c>
      <x:c r="AG57" s="97">
        <x:f t="shared" si="2"/>
        <x:v>1019580.1557798374</x:v>
      </x:c>
    </x:row>
    <x:row r="58">
      <x:c r="A58" s="93">
        <x:v>37</x:v>
      </x:c>
      <x:c r="B58" s="97" t="n">
        <x:f>IF(AND(UPPER('Monte Carlo'!$K$4)="YES",'Monte Carlo'!$K$5&gt;0),'Monte Carlo'!$K$13,Liquidity_30Y!$C$14)</x:f>
        <x:v>1029031.25</x:v>
      </x:c>
      <x:c r="C58" s="97" t="n">
        <x:f>MAX(0,B58*(1+EXP((LN(1+'Monte Carlo'!$K$10)-0.5*'Monte Carlo'!$K$12^2)+'Monte Carlo'!$K$12*((RAND()+RAND()+RAND()+RAND()+RAND()+RAND()+RAND()+RAND()+RAND()+RAND()+RAND()+RAND())-6))-1)+C$15)</x:f>
        <x:v>1208309.4312237645</x:v>
      </x:c>
      <x:c r="D58" s="97" t="n">
        <x:f>MAX(0,C58*(1+EXP((LN(1+'Monte Carlo'!$K$10)-0.5*'Monte Carlo'!$K$12^2)+'Monte Carlo'!$K$12*((RAND()+RAND()+RAND()+RAND()+RAND()+RAND()+RAND()+RAND()+RAND()+RAND()+RAND()+RAND())-6))-1)+D$15)</x:f>
        <x:v>1135113.0616921536</x:v>
      </x:c>
      <x:c r="E58" s="97" t="n">
        <x:f>MAX(0,D58*(1+EXP((LN(1+'Monte Carlo'!$K$10)-0.5*'Monte Carlo'!$K$12^2)+'Monte Carlo'!$K$12*((RAND()+RAND()+RAND()+RAND()+RAND()+RAND()+RAND()+RAND()+RAND()+RAND()+RAND()+RAND())-6))-1)+E$15)</x:f>
        <x:v>1467422.261649567</x:v>
      </x:c>
      <x:c r="F58" s="97" t="n">
        <x:f>MAX(0,E58*(1+EXP((LN(1+'Monte Carlo'!$K$10)-0.5*'Monte Carlo'!$K$12^2)+'Monte Carlo'!$K$12*((RAND()+RAND()+RAND()+RAND()+RAND()+RAND()+RAND()+RAND()+RAND()+RAND()+RAND()+RAND())-6))-1)+F$15)</x:f>
        <x:v>1457701.755417843</x:v>
      </x:c>
      <x:c r="G58" s="97" t="n">
        <x:f>MAX(0,F58*(1+EXP((LN(1+'Monte Carlo'!$K$10)-0.5*'Monte Carlo'!$K$12^2)+'Monte Carlo'!$K$12*((RAND()+RAND()+RAND()+RAND()+RAND()+RAND()+RAND()+RAND()+RAND()+RAND()+RAND()+RAND())-6))-1)+G$15)</x:f>
        <x:v>1518546.3212773842</x:v>
      </x:c>
      <x:c r="H58" s="97" t="n">
        <x:f>MAX(0,G58*(1+EXP((LN(1+'Monte Carlo'!$K$10)-0.5*'Monte Carlo'!$K$12^2)+'Monte Carlo'!$K$12*((RAND()+RAND()+RAND()+RAND()+RAND()+RAND()+RAND()+RAND()+RAND()+RAND()+RAND()+RAND())-6))-1)+H$15)</x:f>
        <x:v>1407029.2424159232</x:v>
      </x:c>
      <x:c r="I58" s="97" t="n">
        <x:f>MAX(0,H58*(1+EXP((LN(1+'Monte Carlo'!$K$10)-0.5*'Monte Carlo'!$K$12^2)+'Monte Carlo'!$K$12*((RAND()+RAND()+RAND()+RAND()+RAND()+RAND()+RAND()+RAND()+RAND()+RAND()+RAND()+RAND())-6))-1)+I$15)</x:f>
        <x:v>1198670.9407428245</x:v>
      </x:c>
      <x:c r="J58" s="97" t="n">
        <x:f>MAX(0,I58*(1+EXP((LN(1+'Monte Carlo'!$K$10)-0.5*'Monte Carlo'!$K$12^2)+'Monte Carlo'!$K$12*((RAND()+RAND()+RAND()+RAND()+RAND()+RAND()+RAND()+RAND()+RAND()+RAND()+RAND()+RAND())-6))-1)+J$15)</x:f>
        <x:v>1308580.0995391454</x:v>
      </x:c>
      <x:c r="K58" s="97" t="n">
        <x:f>MAX(0,J58*(1+EXP((LN(1+'Monte Carlo'!$K$10)-0.5*'Monte Carlo'!$K$12^2)+'Monte Carlo'!$K$12*((RAND()+RAND()+RAND()+RAND()+RAND()+RAND()+RAND()+RAND()+RAND()+RAND()+RAND()+RAND())-6))-1)+K$15)</x:f>
        <x:v>1720636.9039015744</x:v>
      </x:c>
      <x:c r="L58" s="97" t="n">
        <x:f>MAX(0,K58*(1+EXP((LN(1+'Monte Carlo'!$K$10)-0.5*'Monte Carlo'!$K$12^2)+'Monte Carlo'!$K$12*((RAND()+RAND()+RAND()+RAND()+RAND()+RAND()+RAND()+RAND()+RAND()+RAND()+RAND()+RAND())-6))-1)+L$15)</x:f>
        <x:v>1883232.5675894206</x:v>
      </x:c>
      <x:c r="M58" s="97" t="n">
        <x:f>MAX(0,L58*(1+EXP((LN(1+'Monte Carlo'!$K$10)-0.5*'Monte Carlo'!$K$12^2)+'Monte Carlo'!$K$12*((RAND()+RAND()+RAND()+RAND()+RAND()+RAND()+RAND()+RAND()+RAND()+RAND()+RAND()+RAND())-6))-1)+M$15)</x:f>
        <x:v>1897770.3691143913</x:v>
      </x:c>
      <x:c r="N58" s="97" t="n">
        <x:f>MAX(0,M58*(1+EXP((LN(1+'Monte Carlo'!$K$10)-0.5*'Monte Carlo'!$K$12^2)+'Monte Carlo'!$K$12*((RAND()+RAND()+RAND()+RAND()+RAND()+RAND()+RAND()+RAND()+RAND()+RAND()+RAND()+RAND())-6))-1)+N$15)</x:f>
        <x:v>1447037.7254696554</x:v>
      </x:c>
      <x:c r="O58" s="97" t="n">
        <x:f>MAX(0,N58*(1+EXP((LN(1+'Monte Carlo'!$K$10)-0.5*'Monte Carlo'!$K$12^2)+'Monte Carlo'!$K$12*((RAND()+RAND()+RAND()+RAND()+RAND()+RAND()+RAND()+RAND()+RAND()+RAND()+RAND()+RAND())-6))-1)+O$15)</x:f>
        <x:v>1265596.282963564</x:v>
      </x:c>
      <x:c r="P58" s="97" t="n">
        <x:f>MAX(0,O58*(1+EXP((LN(1+'Monte Carlo'!$K$10)-0.5*'Monte Carlo'!$K$12^2)+'Monte Carlo'!$K$12*((RAND()+RAND()+RAND()+RAND()+RAND()+RAND()+RAND()+RAND()+RAND()+RAND()+RAND()+RAND())-6))-1)+P$15)</x:f>
        <x:v>1243034.9317995394</x:v>
      </x:c>
      <x:c r="Q58" s="97" t="n">
        <x:f>MAX(0,P58*(1+EXP((LN(1+'Monte Carlo'!$K$10)-0.5*'Monte Carlo'!$K$12^2)+'Monte Carlo'!$K$12*((RAND()+RAND()+RAND()+RAND()+RAND()+RAND()+RAND()+RAND()+RAND()+RAND()+RAND()+RAND())-6))-1)+Q$15)</x:f>
        <x:v>1321187.9282447803</x:v>
      </x:c>
      <x:c r="R58" s="97" t="n">
        <x:f>MAX(0,Q58*(1+EXP((LN(1+'Monte Carlo'!$K$10)-0.5*'Monte Carlo'!$K$12^2)+'Monte Carlo'!$K$12*((RAND()+RAND()+RAND()+RAND()+RAND()+RAND()+RAND()+RAND()+RAND()+RAND()+RAND()+RAND())-6))-1)+R$15)</x:f>
        <x:v>1500758.2990487798</x:v>
      </x:c>
      <x:c r="S58" s="97" t="n">
        <x:f>MAX(0,R58*(1+EXP((LN(1+'Monte Carlo'!$K$10)-0.5*'Monte Carlo'!$K$12^2)+'Monte Carlo'!$K$12*((RAND()+RAND()+RAND()+RAND()+RAND()+RAND()+RAND()+RAND()+RAND()+RAND()+RAND()+RAND())-6))-1)+S$15)</x:f>
        <x:v>1626772.3020966377</x:v>
      </x:c>
      <x:c r="T58" s="97" t="n">
        <x:f>MAX(0,S58*(1+EXP((LN(1+'Monte Carlo'!$K$10)-0.5*'Monte Carlo'!$K$12^2)+'Monte Carlo'!$K$12*((RAND()+RAND()+RAND()+RAND()+RAND()+RAND()+RAND()+RAND()+RAND()+RAND()+RAND()+RAND())-6))-1)+T$15)</x:f>
        <x:v>1840607.0441795737</x:v>
      </x:c>
      <x:c r="U58" s="97" t="n">
        <x:f>MAX(0,T58*(1+EXP((LN(1+'Monte Carlo'!$K$10)-0.5*'Monte Carlo'!$K$12^2)+'Monte Carlo'!$K$12*((RAND()+RAND()+RAND()+RAND()+RAND()+RAND()+RAND()+RAND()+RAND()+RAND()+RAND()+RAND())-6))-1)+U$15)</x:f>
        <x:v>2439660.226603196</x:v>
      </x:c>
      <x:c r="V58" s="97" t="n">
        <x:f>MAX(0,U58*(1+EXP((LN(1+'Monte Carlo'!$K$10)-0.5*'Monte Carlo'!$K$12^2)+'Monte Carlo'!$K$12*((RAND()+RAND()+RAND()+RAND()+RAND()+RAND()+RAND()+RAND()+RAND()+RAND()+RAND()+RAND())-6))-1)+V$15)</x:f>
        <x:v>2529049.6944762077</x:v>
      </x:c>
      <x:c r="W58" s="97" t="n">
        <x:f>MAX(0,V58*(1+EXP((LN(1+'Monte Carlo'!$K$10)-0.5*'Monte Carlo'!$K$12^2)+'Monte Carlo'!$K$12*((RAND()+RAND()+RAND()+RAND()+RAND()+RAND()+RAND()+RAND()+RAND()+RAND()+RAND()+RAND())-6))-1)+W$15)</x:f>
        <x:v>2603947.604792868</x:v>
      </x:c>
      <x:c r="X58" s="97" t="n">
        <x:f>MAX(0,W58*(1+EXP((LN(1+'Monte Carlo'!$K$10)-0.5*'Monte Carlo'!$K$12^2)+'Monte Carlo'!$K$12*((RAND()+RAND()+RAND()+RAND()+RAND()+RAND()+RAND()+RAND()+RAND()+RAND()+RAND()+RAND())-6))-1)+X$15)</x:f>
        <x:v>2056449.1298573979</x:v>
      </x:c>
      <x:c r="Y58" s="97" t="n">
        <x:f>MAX(0,X58*(1+EXP((LN(1+'Monte Carlo'!$K$10)-0.5*'Monte Carlo'!$K$12^2)+'Monte Carlo'!$K$12*((RAND()+RAND()+RAND()+RAND()+RAND()+RAND()+RAND()+RAND()+RAND()+RAND()+RAND()+RAND())-6))-1)+Y$15)</x:f>
        <x:v>2559924.6938911793</x:v>
      </x:c>
      <x:c r="Z58" s="97" t="n">
        <x:f>MAX(0,Y58*(1+EXP((LN(1+'Monte Carlo'!$K$10)-0.5*'Monte Carlo'!$K$12^2)+'Monte Carlo'!$K$12*((RAND()+RAND()+RAND()+RAND()+RAND()+RAND()+RAND()+RAND()+RAND()+RAND()+RAND()+RAND())-6))-1)+Z$15)</x:f>
        <x:v>2072525.1647828047</x:v>
      </x:c>
      <x:c r="AA58" s="97" t="n">
        <x:f>MAX(0,Z58*(1+EXP((LN(1+'Monte Carlo'!$K$10)-0.5*'Monte Carlo'!$K$12^2)+'Monte Carlo'!$K$12*((RAND()+RAND()+RAND()+RAND()+RAND()+RAND()+RAND()+RAND()+RAND()+RAND()+RAND()+RAND())-6))-1)+AA$15)</x:f>
        <x:v>2032152.7785334673</x:v>
      </x:c>
      <x:c r="AB58" s="97" t="n">
        <x:f>MAX(0,AA58*(1+EXP((LN(1+'Monte Carlo'!$K$10)-0.5*'Monte Carlo'!$K$12^2)+'Monte Carlo'!$K$12*((RAND()+RAND()+RAND()+RAND()+RAND()+RAND()+RAND()+RAND()+RAND()+RAND()+RAND()+RAND())-6))-1)+AB$15)</x:f>
        <x:v>2364732.668147155</x:v>
      </x:c>
      <x:c r="AC58" s="97" t="n">
        <x:f>MAX(0,AB58*(1+EXP((LN(1+'Monte Carlo'!$K$10)-0.5*'Monte Carlo'!$K$12^2)+'Monte Carlo'!$K$12*((RAND()+RAND()+RAND()+RAND()+RAND()+RAND()+RAND()+RAND()+RAND()+RAND()+RAND()+RAND())-6))-1)+AC$15)</x:f>
        <x:v>2692273.452136011</x:v>
      </x:c>
      <x:c r="AD58" s="97" t="n">
        <x:f>MAX(0,AC58*(1+EXP((LN(1+'Monte Carlo'!$K$10)-0.5*'Monte Carlo'!$K$12^2)+'Monte Carlo'!$K$12*((RAND()+RAND()+RAND()+RAND()+RAND()+RAND()+RAND()+RAND()+RAND()+RAND()+RAND()+RAND())-6))-1)+AD$15)</x:f>
        <x:v>3945848.394749543</x:v>
      </x:c>
      <x:c r="AE58" s="97" t="n">
        <x:f>MAX(0,AD58*(1+EXP((LN(1+'Monte Carlo'!$K$10)-0.5*'Monte Carlo'!$K$12^2)+'Monte Carlo'!$K$12*((RAND()+RAND()+RAND()+RAND()+RAND()+RAND()+RAND()+RAND()+RAND()+RAND()+RAND()+RAND())-6))-1)+AE$15)</x:f>
        <x:v>4851439.725655041</x:v>
      </x:c>
      <x:c r="AF58" s="97" t="n">
        <x:f>MAX(0,AE58*(1+EXP((LN(1+'Monte Carlo'!$K$10)-0.5*'Monte Carlo'!$K$12^2)+'Monte Carlo'!$K$12*((RAND()+RAND()+RAND()+RAND()+RAND()+RAND()+RAND()+RAND()+RAND()+RAND()+RAND()+RAND())-6))-1)+AF$15)</x:f>
        <x:v>5177478.806702212</x:v>
      </x:c>
      <x:c r="AG58" s="97">
        <x:f t="shared" si="2"/>
        <x:v>812771.53292667726</x:v>
      </x:c>
    </x:row>
    <x:row r="59">
      <x:c r="A59" s="93">
        <x:v>38</x:v>
      </x:c>
      <x:c r="B59" s="97" t="n">
        <x:f>IF(AND(UPPER('Monte Carlo'!$K$4)="YES",'Monte Carlo'!$K$5&gt;0),'Monte Carlo'!$K$13,Liquidity_30Y!$C$14)</x:f>
        <x:v>1029031.25</x:v>
      </x:c>
      <x:c r="C59" s="97" t="n">
        <x:f>MAX(0,B59*(1+EXP((LN(1+'Monte Carlo'!$K$10)-0.5*'Monte Carlo'!$K$12^2)+'Monte Carlo'!$K$12*((RAND()+RAND()+RAND()+RAND()+RAND()+RAND()+RAND()+RAND()+RAND()+RAND()+RAND()+RAND())-6))-1)+C$15)</x:f>
        <x:v>1298026.9412091859</x:v>
      </x:c>
      <x:c r="D59" s="97" t="n">
        <x:f>MAX(0,C59*(1+EXP((LN(1+'Monte Carlo'!$K$10)-0.5*'Monte Carlo'!$K$12^2)+'Monte Carlo'!$K$12*((RAND()+RAND()+RAND()+RAND()+RAND()+RAND()+RAND()+RAND()+RAND()+RAND()+RAND()+RAND())-6))-1)+D$15)</x:f>
        <x:v>1058126.5972392901</x:v>
      </x:c>
      <x:c r="E59" s="97" t="n">
        <x:f>MAX(0,D59*(1+EXP((LN(1+'Monte Carlo'!$K$10)-0.5*'Monte Carlo'!$K$12^2)+'Monte Carlo'!$K$12*((RAND()+RAND()+RAND()+RAND()+RAND()+RAND()+RAND()+RAND()+RAND()+RAND()+RAND()+RAND())-6))-1)+E$15)</x:f>
        <x:v>1192913.531116184</x:v>
      </x:c>
      <x:c r="F59" s="97" t="n">
        <x:f>MAX(0,E59*(1+EXP((LN(1+'Monte Carlo'!$K$10)-0.5*'Monte Carlo'!$K$12^2)+'Monte Carlo'!$K$12*((RAND()+RAND()+RAND()+RAND()+RAND()+RAND()+RAND()+RAND()+RAND()+RAND()+RAND()+RAND())-6))-1)+F$15)</x:f>
        <x:v>1483898.950674322</x:v>
      </x:c>
      <x:c r="G59" s="97" t="n">
        <x:f>MAX(0,F59*(1+EXP((LN(1+'Monte Carlo'!$K$10)-0.5*'Monte Carlo'!$K$12^2)+'Monte Carlo'!$K$12*((RAND()+RAND()+RAND()+RAND()+RAND()+RAND()+RAND()+RAND()+RAND()+RAND()+RAND()+RAND())-6))-1)+G$15)</x:f>
        <x:v>1271280.6165181336</x:v>
      </x:c>
      <x:c r="H59" s="97" t="n">
        <x:f>MAX(0,G59*(1+EXP((LN(1+'Monte Carlo'!$K$10)-0.5*'Monte Carlo'!$K$12^2)+'Monte Carlo'!$K$12*((RAND()+RAND()+RAND()+RAND()+RAND()+RAND()+RAND()+RAND()+RAND()+RAND()+RAND()+RAND())-6))-1)+H$15)</x:f>
        <x:v>1704317.6176705633</x:v>
      </x:c>
      <x:c r="I59" s="97" t="n">
        <x:f>MAX(0,H59*(1+EXP((LN(1+'Monte Carlo'!$K$10)-0.5*'Monte Carlo'!$K$12^2)+'Monte Carlo'!$K$12*((RAND()+RAND()+RAND()+RAND()+RAND()+RAND()+RAND()+RAND()+RAND()+RAND()+RAND()+RAND())-6))-1)+I$15)</x:f>
        <x:v>1372718.966672956</x:v>
      </x:c>
      <x:c r="J59" s="97" t="n">
        <x:f>MAX(0,I59*(1+EXP((LN(1+'Monte Carlo'!$K$10)-0.5*'Monte Carlo'!$K$12^2)+'Monte Carlo'!$K$12*((RAND()+RAND()+RAND()+RAND()+RAND()+RAND()+RAND()+RAND()+RAND()+RAND()+RAND()+RAND())-6))-1)+J$15)</x:f>
        <x:v>1567342.0876501263</x:v>
      </x:c>
      <x:c r="K59" s="97" t="n">
        <x:f>MAX(0,J59*(1+EXP((LN(1+'Monte Carlo'!$K$10)-0.5*'Monte Carlo'!$K$12^2)+'Monte Carlo'!$K$12*((RAND()+RAND()+RAND()+RAND()+RAND()+RAND()+RAND()+RAND()+RAND()+RAND()+RAND()+RAND())-6))-1)+K$15)</x:f>
        <x:v>1778329.9404110897</x:v>
      </x:c>
      <x:c r="L59" s="97" t="n">
        <x:f>MAX(0,K59*(1+EXP((LN(1+'Monte Carlo'!$K$10)-0.5*'Monte Carlo'!$K$12^2)+'Monte Carlo'!$K$12*((RAND()+RAND()+RAND()+RAND()+RAND()+RAND()+RAND()+RAND()+RAND()+RAND()+RAND()+RAND())-6))-1)+L$15)</x:f>
        <x:v>1950694.1586669153</x:v>
      </x:c>
      <x:c r="M59" s="97" t="n">
        <x:f>MAX(0,L59*(1+EXP((LN(1+'Monte Carlo'!$K$10)-0.5*'Monte Carlo'!$K$12^2)+'Monte Carlo'!$K$12*((RAND()+RAND()+RAND()+RAND()+RAND()+RAND()+RAND()+RAND()+RAND()+RAND()+RAND()+RAND())-6))-1)+M$15)</x:f>
        <x:v>1641153.868739108</x:v>
      </x:c>
      <x:c r="N59" s="97" t="n">
        <x:f>MAX(0,M59*(1+EXP((LN(1+'Monte Carlo'!$K$10)-0.5*'Monte Carlo'!$K$12^2)+'Monte Carlo'!$K$12*((RAND()+RAND()+RAND()+RAND()+RAND()+RAND()+RAND()+RAND()+RAND()+RAND()+RAND()+RAND())-6))-1)+N$15)</x:f>
        <x:v>1919017.8320898074</x:v>
      </x:c>
      <x:c r="O59" s="97" t="n">
        <x:f>MAX(0,N59*(1+EXP((LN(1+'Monte Carlo'!$K$10)-0.5*'Monte Carlo'!$K$12^2)+'Monte Carlo'!$K$12*((RAND()+RAND()+RAND()+RAND()+RAND()+RAND()+RAND()+RAND()+RAND()+RAND()+RAND()+RAND())-6))-1)+O$15)</x:f>
        <x:v>2384759.9613216477</x:v>
      </x:c>
      <x:c r="P59" s="97" t="n">
        <x:f>MAX(0,O59*(1+EXP((LN(1+'Monte Carlo'!$K$10)-0.5*'Monte Carlo'!$K$12^2)+'Monte Carlo'!$K$12*((RAND()+RAND()+RAND()+RAND()+RAND()+RAND()+RAND()+RAND()+RAND()+RAND()+RAND()+RAND())-6))-1)+P$15)</x:f>
        <x:v>2435312.7896537012</x:v>
      </x:c>
      <x:c r="Q59" s="97" t="n">
        <x:f>MAX(0,P59*(1+EXP((LN(1+'Monte Carlo'!$K$10)-0.5*'Monte Carlo'!$K$12^2)+'Monte Carlo'!$K$12*((RAND()+RAND()+RAND()+RAND()+RAND()+RAND()+RAND()+RAND()+RAND()+RAND()+RAND()+RAND())-6))-1)+Q$15)</x:f>
        <x:v>3306689.509752313</x:v>
      </x:c>
      <x:c r="R59" s="97" t="n">
        <x:f>MAX(0,Q59*(1+EXP((LN(1+'Monte Carlo'!$K$10)-0.5*'Monte Carlo'!$K$12^2)+'Monte Carlo'!$K$12*((RAND()+RAND()+RAND()+RAND()+RAND()+RAND()+RAND()+RAND()+RAND()+RAND()+RAND()+RAND())-6))-1)+R$15)</x:f>
        <x:v>3087905.112945573</x:v>
      </x:c>
      <x:c r="S59" s="97" t="n">
        <x:f>MAX(0,R59*(1+EXP((LN(1+'Monte Carlo'!$K$10)-0.5*'Monte Carlo'!$K$12^2)+'Monte Carlo'!$K$12*((RAND()+RAND()+RAND()+RAND()+RAND()+RAND()+RAND()+RAND()+RAND()+RAND()+RAND()+RAND())-6))-1)+S$15)</x:f>
        <x:v>2369522.1013051607</x:v>
      </x:c>
      <x:c r="T59" s="97" t="n">
        <x:f>MAX(0,S59*(1+EXP((LN(1+'Monte Carlo'!$K$10)-0.5*'Monte Carlo'!$K$12^2)+'Monte Carlo'!$K$12*((RAND()+RAND()+RAND()+RAND()+RAND()+RAND()+RAND()+RAND()+RAND()+RAND()+RAND()+RAND())-6))-1)+T$15)</x:f>
        <x:v>2784014.6916773412</x:v>
      </x:c>
      <x:c r="U59" s="97" t="n">
        <x:f>MAX(0,T59*(1+EXP((LN(1+'Monte Carlo'!$K$10)-0.5*'Monte Carlo'!$K$12^2)+'Monte Carlo'!$K$12*((RAND()+RAND()+RAND()+RAND()+RAND()+RAND()+RAND()+RAND()+RAND()+RAND()+RAND()+RAND())-6))-1)+U$15)</x:f>
        <x:v>2430821.5555126383</x:v>
      </x:c>
      <x:c r="V59" s="97" t="n">
        <x:f>MAX(0,U59*(1+EXP((LN(1+'Monte Carlo'!$K$10)-0.5*'Monte Carlo'!$K$12^2)+'Monte Carlo'!$K$12*((RAND()+RAND()+RAND()+RAND()+RAND()+RAND()+RAND()+RAND()+RAND()+RAND()+RAND()+RAND())-6))-1)+V$15)</x:f>
        <x:v>2666081.9472068013</x:v>
      </x:c>
      <x:c r="W59" s="97" t="n">
        <x:f>MAX(0,V59*(1+EXP((LN(1+'Monte Carlo'!$K$10)-0.5*'Monte Carlo'!$K$12^2)+'Monte Carlo'!$K$12*((RAND()+RAND()+RAND()+RAND()+RAND()+RAND()+RAND()+RAND()+RAND()+RAND()+RAND()+RAND())-6))-1)+W$15)</x:f>
        <x:v>3949589.590816954</x:v>
      </x:c>
      <x:c r="X59" s="97" t="n">
        <x:f>MAX(0,W59*(1+EXP((LN(1+'Monte Carlo'!$K$10)-0.5*'Monte Carlo'!$K$12^2)+'Monte Carlo'!$K$12*((RAND()+RAND()+RAND()+RAND()+RAND()+RAND()+RAND()+RAND()+RAND()+RAND()+RAND()+RAND())-6))-1)+X$15)</x:f>
        <x:v>3980110.562622199</x:v>
      </x:c>
      <x:c r="Y59" s="97" t="n">
        <x:f>MAX(0,X59*(1+EXP((LN(1+'Monte Carlo'!$K$10)-0.5*'Monte Carlo'!$K$12^2)+'Monte Carlo'!$K$12*((RAND()+RAND()+RAND()+RAND()+RAND()+RAND()+RAND()+RAND()+RAND()+RAND()+RAND()+RAND())-6))-1)+Y$15)</x:f>
        <x:v>5476560.370621845</x:v>
      </x:c>
      <x:c r="Z59" s="97" t="n">
        <x:f>MAX(0,Y59*(1+EXP((LN(1+'Monte Carlo'!$K$10)-0.5*'Monte Carlo'!$K$12^2)+'Monte Carlo'!$K$12*((RAND()+RAND()+RAND()+RAND()+RAND()+RAND()+RAND()+RAND()+RAND()+RAND()+RAND()+RAND())-6))-1)+Z$15)</x:f>
        <x:v>4785998.721172576</x:v>
      </x:c>
      <x:c r="AA59" s="97" t="n">
        <x:f>MAX(0,Z59*(1+EXP((LN(1+'Monte Carlo'!$K$10)-0.5*'Monte Carlo'!$K$12^2)+'Monte Carlo'!$K$12*((RAND()+RAND()+RAND()+RAND()+RAND()+RAND()+RAND()+RAND()+RAND()+RAND()+RAND()+RAND())-6))-1)+AA$15)</x:f>
        <x:v>4982646.949359737</x:v>
      </x:c>
      <x:c r="AB59" s="97" t="n">
        <x:f>MAX(0,AA59*(1+EXP((LN(1+'Monte Carlo'!$K$10)-0.5*'Monte Carlo'!$K$12^2)+'Monte Carlo'!$K$12*((RAND()+RAND()+RAND()+RAND()+RAND()+RAND()+RAND()+RAND()+RAND()+RAND()+RAND()+RAND())-6))-1)+AB$15)</x:f>
        <x:v>4298372.663507132</x:v>
      </x:c>
      <x:c r="AC59" s="97" t="n">
        <x:f>MAX(0,AB59*(1+EXP((LN(1+'Monte Carlo'!$K$10)-0.5*'Monte Carlo'!$K$12^2)+'Monte Carlo'!$K$12*((RAND()+RAND()+RAND()+RAND()+RAND()+RAND()+RAND()+RAND()+RAND()+RAND()+RAND()+RAND())-6))-1)+AC$15)</x:f>
        <x:v>3948131.703318795</x:v>
      </x:c>
      <x:c r="AD59" s="97" t="n">
        <x:f>MAX(0,AC59*(1+EXP((LN(1+'Monte Carlo'!$K$10)-0.5*'Monte Carlo'!$K$12^2)+'Monte Carlo'!$K$12*((RAND()+RAND()+RAND()+RAND()+RAND()+RAND()+RAND()+RAND()+RAND()+RAND()+RAND()+RAND())-6))-1)+AD$15)</x:f>
        <x:v>4806854.634560107</x:v>
      </x:c>
      <x:c r="AE59" s="97" t="n">
        <x:f>MAX(0,AD59*(1+EXP((LN(1+'Monte Carlo'!$K$10)-0.5*'Monte Carlo'!$K$12^2)+'Monte Carlo'!$K$12*((RAND()+RAND()+RAND()+RAND()+RAND()+RAND()+RAND()+RAND()+RAND()+RAND()+RAND()+RAND())-6))-1)+AE$15)</x:f>
        <x:v>6223286.125599382</x:v>
      </x:c>
      <x:c r="AF59" s="97" t="n">
        <x:f>MAX(0,AE59*(1+EXP((LN(1+'Monte Carlo'!$K$10)-0.5*'Monte Carlo'!$K$12^2)+'Monte Carlo'!$K$12*((RAND()+RAND()+RAND()+RAND()+RAND()+RAND()+RAND()+RAND()+RAND()+RAND()+RAND()+RAND())-6))-1)+AF$15)</x:f>
        <x:v>6153239.651891203</x:v>
      </x:c>
      <x:c r="AG59" s="97">
        <x:f t="shared" si="2"/>
        <x:v>1029031.25</x:v>
      </x:c>
    </x:row>
    <x:row r="60">
      <x:c r="A60" s="93">
        <x:v>39</x:v>
      </x:c>
      <x:c r="B60" s="97" t="n">
        <x:f>IF(AND(UPPER('Monte Carlo'!$K$4)="YES",'Monte Carlo'!$K$5&gt;0),'Monte Carlo'!$K$13,Liquidity_30Y!$C$14)</x:f>
        <x:v>1029031.25</x:v>
      </x:c>
      <x:c r="C60" s="97" t="n">
        <x:f>MAX(0,B60*(1+EXP((LN(1+'Monte Carlo'!$K$10)-0.5*'Monte Carlo'!$K$12^2)+'Monte Carlo'!$K$12*((RAND()+RAND()+RAND()+RAND()+RAND()+RAND()+RAND()+RAND()+RAND()+RAND()+RAND()+RAND())-6))-1)+C$15)</x:f>
        <x:v>870849.5818689157</x:v>
      </x:c>
      <x:c r="D60" s="97" t="n">
        <x:f>MAX(0,C60*(1+EXP((LN(1+'Monte Carlo'!$K$10)-0.5*'Monte Carlo'!$K$12^2)+'Monte Carlo'!$K$12*((RAND()+RAND()+RAND()+RAND()+RAND()+RAND()+RAND()+RAND()+RAND()+RAND()+RAND()+RAND())-6))-1)+D$15)</x:f>
        <x:v>1021702.1682932312</x:v>
      </x:c>
      <x:c r="E60" s="97" t="n">
        <x:f>MAX(0,D60*(1+EXP((LN(1+'Monte Carlo'!$K$10)-0.5*'Monte Carlo'!$K$12^2)+'Monte Carlo'!$K$12*((RAND()+RAND()+RAND()+RAND()+RAND()+RAND()+RAND()+RAND()+RAND()+RAND()+RAND()+RAND())-6))-1)+E$15)</x:f>
        <x:v>1070349.0111871192</x:v>
      </x:c>
      <x:c r="F60" s="97" t="n">
        <x:f>MAX(0,E60*(1+EXP((LN(1+'Monte Carlo'!$K$10)-0.5*'Monte Carlo'!$K$12^2)+'Monte Carlo'!$K$12*((RAND()+RAND()+RAND()+RAND()+RAND()+RAND()+RAND()+RAND()+RAND()+RAND()+RAND()+RAND())-6))-1)+F$15)</x:f>
        <x:v>845736.031775224</x:v>
      </x:c>
      <x:c r="G60" s="97" t="n">
        <x:f>MAX(0,F60*(1+EXP((LN(1+'Monte Carlo'!$K$10)-0.5*'Monte Carlo'!$K$12^2)+'Monte Carlo'!$K$12*((RAND()+RAND()+RAND()+RAND()+RAND()+RAND()+RAND()+RAND()+RAND()+RAND()+RAND()+RAND())-6))-1)+G$15)</x:f>
        <x:v>699285.9216950202</x:v>
      </x:c>
      <x:c r="H60" s="97" t="n">
        <x:f>MAX(0,G60*(1+EXP((LN(1+'Monte Carlo'!$K$10)-0.5*'Monte Carlo'!$K$12^2)+'Monte Carlo'!$K$12*((RAND()+RAND()+RAND()+RAND()+RAND()+RAND()+RAND()+RAND()+RAND()+RAND()+RAND()+RAND())-6))-1)+H$15)</x:f>
        <x:v>1049125.0560459236</x:v>
      </x:c>
      <x:c r="I60" s="97" t="n">
        <x:f>MAX(0,H60*(1+EXP((LN(1+'Monte Carlo'!$K$10)-0.5*'Monte Carlo'!$K$12^2)+'Monte Carlo'!$K$12*((RAND()+RAND()+RAND()+RAND()+RAND()+RAND()+RAND()+RAND()+RAND()+RAND()+RAND()+RAND())-6))-1)+I$15)</x:f>
        <x:v>841322.5758835664</x:v>
      </x:c>
      <x:c r="J60" s="97" t="n">
        <x:f>MAX(0,I60*(1+EXP((LN(1+'Monte Carlo'!$K$10)-0.5*'Monte Carlo'!$K$12^2)+'Monte Carlo'!$K$12*((RAND()+RAND()+RAND()+RAND()+RAND()+RAND()+RAND()+RAND()+RAND()+RAND()+RAND()+RAND())-6))-1)+J$15)</x:f>
        <x:v>807060.3029553232</x:v>
      </x:c>
      <x:c r="K60" s="97" t="n">
        <x:f>MAX(0,J60*(1+EXP((LN(1+'Monte Carlo'!$K$10)-0.5*'Monte Carlo'!$K$12^2)+'Monte Carlo'!$K$12*((RAND()+RAND()+RAND()+RAND()+RAND()+RAND()+RAND()+RAND()+RAND()+RAND()+RAND()+RAND())-6))-1)+K$15)</x:f>
        <x:v>692029.8607409208</x:v>
      </x:c>
      <x:c r="L60" s="97" t="n">
        <x:f>MAX(0,K60*(1+EXP((LN(1+'Monte Carlo'!$K$10)-0.5*'Monte Carlo'!$K$12^2)+'Monte Carlo'!$K$12*((RAND()+RAND()+RAND()+RAND()+RAND()+RAND()+RAND()+RAND()+RAND()+RAND()+RAND()+RAND())-6))-1)+L$15)</x:f>
        <x:v>597919.9408758864</x:v>
      </x:c>
      <x:c r="M60" s="97" t="n">
        <x:f>MAX(0,L60*(1+EXP((LN(1+'Monte Carlo'!$K$10)-0.5*'Monte Carlo'!$K$12^2)+'Monte Carlo'!$K$12*((RAND()+RAND()+RAND()+RAND()+RAND()+RAND()+RAND()+RAND()+RAND()+RAND()+RAND()+RAND())-6))-1)+M$15)</x:f>
        <x:v>606480.2617744852</x:v>
      </x:c>
      <x:c r="N60" s="97" t="n">
        <x:f>MAX(0,M60*(1+EXP((LN(1+'Monte Carlo'!$K$10)-0.5*'Monte Carlo'!$K$12^2)+'Monte Carlo'!$K$12*((RAND()+RAND()+RAND()+RAND()+RAND()+RAND()+RAND()+RAND()+RAND()+RAND()+RAND()+RAND())-6))-1)+N$15)</x:f>
        <x:v>570238.1396231409</x:v>
      </x:c>
      <x:c r="O60" s="97" t="n">
        <x:f>MAX(0,N60*(1+EXP((LN(1+'Monte Carlo'!$K$10)-0.5*'Monte Carlo'!$K$12^2)+'Monte Carlo'!$K$12*((RAND()+RAND()+RAND()+RAND()+RAND()+RAND()+RAND()+RAND()+RAND()+RAND()+RAND()+RAND())-6))-1)+O$15)</x:f>
        <x:v>704381.7614985864</x:v>
      </x:c>
      <x:c r="P60" s="97" t="n">
        <x:f>MAX(0,O60*(1+EXP((LN(1+'Monte Carlo'!$K$10)-0.5*'Monte Carlo'!$K$12^2)+'Monte Carlo'!$K$12*((RAND()+RAND()+RAND()+RAND()+RAND()+RAND()+RAND()+RAND()+RAND()+RAND()+RAND()+RAND())-6))-1)+P$15)</x:f>
        <x:v>855035.4793138161</x:v>
      </x:c>
      <x:c r="Q60" s="97" t="n">
        <x:f>MAX(0,P60*(1+EXP((LN(1+'Monte Carlo'!$K$10)-0.5*'Monte Carlo'!$K$12^2)+'Monte Carlo'!$K$12*((RAND()+RAND()+RAND()+RAND()+RAND()+RAND()+RAND()+RAND()+RAND()+RAND()+RAND()+RAND())-6))-1)+Q$15)</x:f>
        <x:v>1019267.1711401816</x:v>
      </x:c>
      <x:c r="R60" s="97" t="n">
        <x:f>MAX(0,Q60*(1+EXP((LN(1+'Monte Carlo'!$K$10)-0.5*'Monte Carlo'!$K$12^2)+'Monte Carlo'!$K$12*((RAND()+RAND()+RAND()+RAND()+RAND()+RAND()+RAND()+RAND()+RAND()+RAND()+RAND()+RAND())-6))-1)+R$15)</x:f>
        <x:v>916249.0761827752</x:v>
      </x:c>
      <x:c r="S60" s="97" t="n">
        <x:f>MAX(0,R60*(1+EXP((LN(1+'Monte Carlo'!$K$10)-0.5*'Monte Carlo'!$K$12^2)+'Monte Carlo'!$K$12*((RAND()+RAND()+RAND()+RAND()+RAND()+RAND()+RAND()+RAND()+RAND()+RAND()+RAND()+RAND())-6))-1)+S$15)</x:f>
        <x:v>1012121.2014152904</x:v>
      </x:c>
      <x:c r="T60" s="97" t="n">
        <x:f>MAX(0,S60*(1+EXP((LN(1+'Monte Carlo'!$K$10)-0.5*'Monte Carlo'!$K$12^2)+'Monte Carlo'!$K$12*((RAND()+RAND()+RAND()+RAND()+RAND()+RAND()+RAND()+RAND()+RAND()+RAND()+RAND()+RAND())-6))-1)+T$15)</x:f>
        <x:v>1304442.6713176812</x:v>
      </x:c>
      <x:c r="U60" s="97" t="n">
        <x:f>MAX(0,T60*(1+EXP((LN(1+'Monte Carlo'!$K$10)-0.5*'Monte Carlo'!$K$12^2)+'Monte Carlo'!$K$12*((RAND()+RAND()+RAND()+RAND()+RAND()+RAND()+RAND()+RAND()+RAND()+RAND()+RAND()+RAND())-6))-1)+U$15)</x:f>
        <x:v>1294113.2717340626</x:v>
      </x:c>
      <x:c r="V60" s="97" t="n">
        <x:f>MAX(0,U60*(1+EXP((LN(1+'Monte Carlo'!$K$10)-0.5*'Monte Carlo'!$K$12^2)+'Monte Carlo'!$K$12*((RAND()+RAND()+RAND()+RAND()+RAND()+RAND()+RAND()+RAND()+RAND()+RAND()+RAND()+RAND())-6))-1)+V$15)</x:f>
        <x:v>1325346.8956294144</x:v>
      </x:c>
      <x:c r="W60" s="97" t="n">
        <x:f>MAX(0,V60*(1+EXP((LN(1+'Monte Carlo'!$K$10)-0.5*'Monte Carlo'!$K$12^2)+'Monte Carlo'!$K$12*((RAND()+RAND()+RAND()+RAND()+RAND()+RAND()+RAND()+RAND()+RAND()+RAND()+RAND()+RAND())-6))-1)+W$15)</x:f>
        <x:v>1946004.160788092</x:v>
      </x:c>
      <x:c r="X60" s="97" t="n">
        <x:f>MAX(0,W60*(1+EXP((LN(1+'Monte Carlo'!$K$10)-0.5*'Monte Carlo'!$K$12^2)+'Monte Carlo'!$K$12*((RAND()+RAND()+RAND()+RAND()+RAND()+RAND()+RAND()+RAND()+RAND()+RAND()+RAND()+RAND())-6))-1)+X$15)</x:f>
        <x:v>1855060.6632287581</x:v>
      </x:c>
      <x:c r="Y60" s="97" t="n">
        <x:f>MAX(0,X60*(1+EXP((LN(1+'Monte Carlo'!$K$10)-0.5*'Monte Carlo'!$K$12^2)+'Monte Carlo'!$K$12*((RAND()+RAND()+RAND()+RAND()+RAND()+RAND()+RAND()+RAND()+RAND()+RAND()+RAND()+RAND())-6))-1)+Y$15)</x:f>
        <x:v>2350559.8714555125</x:v>
      </x:c>
      <x:c r="Z60" s="97" t="n">
        <x:f>MAX(0,Y60*(1+EXP((LN(1+'Monte Carlo'!$K$10)-0.5*'Monte Carlo'!$K$12^2)+'Monte Carlo'!$K$12*((RAND()+RAND()+RAND()+RAND()+RAND()+RAND()+RAND()+RAND()+RAND()+RAND()+RAND()+RAND())-6))-1)+Z$15)</x:f>
        <x:v>2325785.9328089287</x:v>
      </x:c>
      <x:c r="AA60" s="97" t="n">
        <x:f>MAX(0,Z60*(1+EXP((LN(1+'Monte Carlo'!$K$10)-0.5*'Monte Carlo'!$K$12^2)+'Monte Carlo'!$K$12*((RAND()+RAND()+RAND()+RAND()+RAND()+RAND()+RAND()+RAND()+RAND()+RAND()+RAND()+RAND())-6))-1)+AA$15)</x:f>
        <x:v>2303081.5578943747</x:v>
      </x:c>
      <x:c r="AB60" s="97" t="n">
        <x:f>MAX(0,AA60*(1+EXP((LN(1+'Monte Carlo'!$K$10)-0.5*'Monte Carlo'!$K$12^2)+'Monte Carlo'!$K$12*((RAND()+RAND()+RAND()+RAND()+RAND()+RAND()+RAND()+RAND()+RAND()+RAND()+RAND()+RAND())-6))-1)+AB$15)</x:f>
        <x:v>2449528.5316056204</x:v>
      </x:c>
      <x:c r="AC60" s="97" t="n">
        <x:f>MAX(0,AB60*(1+EXP((LN(1+'Monte Carlo'!$K$10)-0.5*'Monte Carlo'!$K$12^2)+'Monte Carlo'!$K$12*((RAND()+RAND()+RAND()+RAND()+RAND()+RAND()+RAND()+RAND()+RAND()+RAND()+RAND()+RAND())-6))-1)+AC$15)</x:f>
        <x:v>3355065.739876738</x:v>
      </x:c>
      <x:c r="AD60" s="97" t="n">
        <x:f>MAX(0,AC60*(1+EXP((LN(1+'Monte Carlo'!$K$10)-0.5*'Monte Carlo'!$K$12^2)+'Monte Carlo'!$K$12*((RAND()+RAND()+RAND()+RAND()+RAND()+RAND()+RAND()+RAND()+RAND()+RAND()+RAND()+RAND())-6))-1)+AD$15)</x:f>
        <x:v>4072025.258524337</x:v>
      </x:c>
      <x:c r="AE60" s="97" t="n">
        <x:f>MAX(0,AD60*(1+EXP((LN(1+'Monte Carlo'!$K$10)-0.5*'Monte Carlo'!$K$12^2)+'Monte Carlo'!$K$12*((RAND()+RAND()+RAND()+RAND()+RAND()+RAND()+RAND()+RAND()+RAND()+RAND()+RAND()+RAND())-6))-1)+AE$15)</x:f>
        <x:v>5118774.867337461</x:v>
      </x:c>
      <x:c r="AF60" s="97" t="n">
        <x:f>MAX(0,AE60*(1+EXP((LN(1+'Monte Carlo'!$K$10)-0.5*'Monte Carlo'!$K$12^2)+'Monte Carlo'!$K$12*((RAND()+RAND()+RAND()+RAND()+RAND()+RAND()+RAND()+RAND()+RAND()+RAND()+RAND()+RAND())-6))-1)+AF$15)</x:f>
        <x:v>5132935.612820807</x:v>
      </x:c>
      <x:c r="AG60" s="97">
        <x:f t="shared" si="2"/>
        <x:v>758755.99801750062</x:v>
      </x:c>
    </x:row>
    <x:row r="61">
      <x:c r="A61" s="93">
        <x:v>40</x:v>
      </x:c>
      <x:c r="B61" s="97" t="n">
        <x:f>IF(AND(UPPER('Monte Carlo'!$K$4)="YES",'Monte Carlo'!$K$5&gt;0),'Monte Carlo'!$K$13,Liquidity_30Y!$C$14)</x:f>
        <x:v>1029031.25</x:v>
      </x:c>
      <x:c r="C61" s="97" t="n">
        <x:f>MAX(0,B61*(1+EXP((LN(1+'Monte Carlo'!$K$10)-0.5*'Monte Carlo'!$K$12^2)+'Monte Carlo'!$K$12*((RAND()+RAND()+RAND()+RAND()+RAND()+RAND()+RAND()+RAND()+RAND()+RAND()+RAND()+RAND())-6))-1)+C$15)</x:f>
        <x:v>1215356.9260893548</x:v>
      </x:c>
      <x:c r="D61" s="97" t="n">
        <x:f>MAX(0,C61*(1+EXP((LN(1+'Monte Carlo'!$K$10)-0.5*'Monte Carlo'!$K$12^2)+'Monte Carlo'!$K$12*((RAND()+RAND()+RAND()+RAND()+RAND()+RAND()+RAND()+RAND()+RAND()+RAND()+RAND()+RAND())-6))-1)+D$15)</x:f>
        <x:v>1194282.644865836</x:v>
      </x:c>
      <x:c r="E61" s="97" t="n">
        <x:f>MAX(0,D61*(1+EXP((LN(1+'Monte Carlo'!$K$10)-0.5*'Monte Carlo'!$K$12^2)+'Monte Carlo'!$K$12*((RAND()+RAND()+RAND()+RAND()+RAND()+RAND()+RAND()+RAND()+RAND()+RAND()+RAND()+RAND())-6))-1)+E$15)</x:f>
        <x:v>1046333.2708497001</x:v>
      </x:c>
      <x:c r="F61" s="97" t="n">
        <x:f>MAX(0,E61*(1+EXP((LN(1+'Monte Carlo'!$K$10)-0.5*'Monte Carlo'!$K$12^2)+'Monte Carlo'!$K$12*((RAND()+RAND()+RAND()+RAND()+RAND()+RAND()+RAND()+RAND()+RAND()+RAND()+RAND()+RAND())-6))-1)+F$15)</x:f>
        <x:v>817722.6176731928</x:v>
      </x:c>
      <x:c r="G61" s="97" t="n">
        <x:f>MAX(0,F61*(1+EXP((LN(1+'Monte Carlo'!$K$10)-0.5*'Monte Carlo'!$K$12^2)+'Monte Carlo'!$K$12*((RAND()+RAND()+RAND()+RAND()+RAND()+RAND()+RAND()+RAND()+RAND()+RAND()+RAND()+RAND())-6))-1)+G$15)</x:f>
        <x:v>971028.6454169545</x:v>
      </x:c>
      <x:c r="H61" s="97" t="n">
        <x:f>MAX(0,G61*(1+EXP((LN(1+'Monte Carlo'!$K$10)-0.5*'Monte Carlo'!$K$12^2)+'Monte Carlo'!$K$12*((RAND()+RAND()+RAND()+RAND()+RAND()+RAND()+RAND()+RAND()+RAND()+RAND()+RAND()+RAND())-6))-1)+H$15)</x:f>
        <x:v>1033779.8602674698</x:v>
      </x:c>
      <x:c r="I61" s="97" t="n">
        <x:f>MAX(0,H61*(1+EXP((LN(1+'Monte Carlo'!$K$10)-0.5*'Monte Carlo'!$K$12^2)+'Monte Carlo'!$K$12*((RAND()+RAND()+RAND()+RAND()+RAND()+RAND()+RAND()+RAND()+RAND()+RAND()+RAND()+RAND())-6))-1)+I$15)</x:f>
        <x:v>1007858.8765583375</x:v>
      </x:c>
      <x:c r="J61" s="97" t="n">
        <x:f>MAX(0,I61*(1+EXP((LN(1+'Monte Carlo'!$K$10)-0.5*'Monte Carlo'!$K$12^2)+'Monte Carlo'!$K$12*((RAND()+RAND()+RAND()+RAND()+RAND()+RAND()+RAND()+RAND()+RAND()+RAND()+RAND()+RAND())-6))-1)+J$15)</x:f>
        <x:v>958901.951873006</x:v>
      </x:c>
      <x:c r="K61" s="97" t="n">
        <x:f>MAX(0,J61*(1+EXP((LN(1+'Monte Carlo'!$K$10)-0.5*'Monte Carlo'!$K$12^2)+'Monte Carlo'!$K$12*((RAND()+RAND()+RAND()+RAND()+RAND()+RAND()+RAND()+RAND()+RAND()+RAND()+RAND()+RAND())-6))-1)+K$15)</x:f>
        <x:v>900885.444715084</x:v>
      </x:c>
      <x:c r="L61" s="97" t="n">
        <x:f>MAX(0,K61*(1+EXP((LN(1+'Monte Carlo'!$K$10)-0.5*'Monte Carlo'!$K$12^2)+'Monte Carlo'!$K$12*((RAND()+RAND()+RAND()+RAND()+RAND()+RAND()+RAND()+RAND()+RAND()+RAND()+RAND()+RAND())-6))-1)+L$15)</x:f>
        <x:v>1132202.5196003455</x:v>
      </x:c>
      <x:c r="M61" s="97" t="n">
        <x:f>MAX(0,L61*(1+EXP((LN(1+'Monte Carlo'!$K$10)-0.5*'Monte Carlo'!$K$12^2)+'Monte Carlo'!$K$12*((RAND()+RAND()+RAND()+RAND()+RAND()+RAND()+RAND()+RAND()+RAND()+RAND()+RAND()+RAND())-6))-1)+M$15)</x:f>
        <x:v>1210389.3188815664</x:v>
      </x:c>
      <x:c r="N61" s="97" t="n">
        <x:f>MAX(0,M61*(1+EXP((LN(1+'Monte Carlo'!$K$10)-0.5*'Monte Carlo'!$K$12^2)+'Monte Carlo'!$K$12*((RAND()+RAND()+RAND()+RAND()+RAND()+RAND()+RAND()+RAND()+RAND()+RAND()+RAND()+RAND())-6))-1)+N$15)</x:f>
        <x:v>1415770.7270780776</x:v>
      </x:c>
      <x:c r="O61" s="97" t="n">
        <x:f>MAX(0,N61*(1+EXP((LN(1+'Monte Carlo'!$K$10)-0.5*'Monte Carlo'!$K$12^2)+'Monte Carlo'!$K$12*((RAND()+RAND()+RAND()+RAND()+RAND()+RAND()+RAND()+RAND()+RAND()+RAND()+RAND()+RAND())-6))-1)+O$15)</x:f>
        <x:v>1512795.6049251542</x:v>
      </x:c>
      <x:c r="P61" s="97" t="n">
        <x:f>MAX(0,O61*(1+EXP((LN(1+'Monte Carlo'!$K$10)-0.5*'Monte Carlo'!$K$12^2)+'Monte Carlo'!$K$12*((RAND()+RAND()+RAND()+RAND()+RAND()+RAND()+RAND()+RAND()+RAND()+RAND()+RAND()+RAND())-6))-1)+P$15)</x:f>
        <x:v>1481566.604937944</x:v>
      </x:c>
      <x:c r="Q61" s="97" t="n">
        <x:f>MAX(0,P61*(1+EXP((LN(1+'Monte Carlo'!$K$10)-0.5*'Monte Carlo'!$K$12^2)+'Monte Carlo'!$K$12*((RAND()+RAND()+RAND()+RAND()+RAND()+RAND()+RAND()+RAND()+RAND()+RAND()+RAND()+RAND())-6))-1)+Q$15)</x:f>
        <x:v>1455402.3734098175</x:v>
      </x:c>
      <x:c r="R61" s="97" t="n">
        <x:f>MAX(0,Q61*(1+EXP((LN(1+'Monte Carlo'!$K$10)-0.5*'Monte Carlo'!$K$12^2)+'Monte Carlo'!$K$12*((RAND()+RAND()+RAND()+RAND()+RAND()+RAND()+RAND()+RAND()+RAND()+RAND()+RAND()+RAND())-6))-1)+R$15)</x:f>
        <x:v>1638043.1028861732</x:v>
      </x:c>
      <x:c r="S61" s="97" t="n">
        <x:f>MAX(0,R61*(1+EXP((LN(1+'Monte Carlo'!$K$10)-0.5*'Monte Carlo'!$K$12^2)+'Monte Carlo'!$K$12*((RAND()+RAND()+RAND()+RAND()+RAND()+RAND()+RAND()+RAND()+RAND()+RAND()+RAND()+RAND())-6))-1)+S$15)</x:f>
        <x:v>1648416.6643976758</x:v>
      </x:c>
      <x:c r="T61" s="97" t="n">
        <x:f>MAX(0,S61*(1+EXP((LN(1+'Monte Carlo'!$K$10)-0.5*'Monte Carlo'!$K$12^2)+'Monte Carlo'!$K$12*((RAND()+RAND()+RAND()+RAND()+RAND()+RAND()+RAND()+RAND()+RAND()+RAND()+RAND()+RAND())-6))-1)+T$15)</x:f>
        <x:v>1908846.747830911</x:v>
      </x:c>
      <x:c r="U61" s="97" t="n">
        <x:f>MAX(0,T61*(1+EXP((LN(1+'Monte Carlo'!$K$10)-0.5*'Monte Carlo'!$K$12^2)+'Monte Carlo'!$K$12*((RAND()+RAND()+RAND()+RAND()+RAND()+RAND()+RAND()+RAND()+RAND()+RAND()+RAND()+RAND())-6))-1)+U$15)</x:f>
        <x:v>1918387.9552216432</x:v>
      </x:c>
      <x:c r="V61" s="97" t="n">
        <x:f>MAX(0,U61*(1+EXP((LN(1+'Monte Carlo'!$K$10)-0.5*'Monte Carlo'!$K$12^2)+'Monte Carlo'!$K$12*((RAND()+RAND()+RAND()+RAND()+RAND()+RAND()+RAND()+RAND()+RAND()+RAND()+RAND()+RAND())-6))-1)+V$15)</x:f>
        <x:v>1448165.2929859667</x:v>
      </x:c>
      <x:c r="W61" s="97" t="n">
        <x:f>MAX(0,V61*(1+EXP((LN(1+'Monte Carlo'!$K$10)-0.5*'Monte Carlo'!$K$12^2)+'Monte Carlo'!$K$12*((RAND()+RAND()+RAND()+RAND()+RAND()+RAND()+RAND()+RAND()+RAND()+RAND()+RAND()+RAND())-6))-1)+W$15)</x:f>
        <x:v>1749629.9021510873</x:v>
      </x:c>
      <x:c r="X61" s="97" t="n">
        <x:f>MAX(0,W61*(1+EXP((LN(1+'Monte Carlo'!$K$10)-0.5*'Monte Carlo'!$K$12^2)+'Monte Carlo'!$K$12*((RAND()+RAND()+RAND()+RAND()+RAND()+RAND()+RAND()+RAND()+RAND()+RAND()+RAND()+RAND())-6))-1)+X$15)</x:f>
        <x:v>2207776.234390594</x:v>
      </x:c>
      <x:c r="Y61" s="97" t="n">
        <x:f>MAX(0,X61*(1+EXP((LN(1+'Monte Carlo'!$K$10)-0.5*'Monte Carlo'!$K$12^2)+'Monte Carlo'!$K$12*((RAND()+RAND()+RAND()+RAND()+RAND()+RAND()+RAND()+RAND()+RAND()+RAND()+RAND()+RAND())-6))-1)+Y$15)</x:f>
        <x:v>1982081.514907995</x:v>
      </x:c>
      <x:c r="Z61" s="97" t="n">
        <x:f>MAX(0,Y61*(1+EXP((LN(1+'Monte Carlo'!$K$10)-0.5*'Monte Carlo'!$K$12^2)+'Monte Carlo'!$K$12*((RAND()+RAND()+RAND()+RAND()+RAND()+RAND()+RAND()+RAND()+RAND()+RAND()+RAND()+RAND())-6))-1)+Z$15)</x:f>
        <x:v>2075080.485392718</x:v>
      </x:c>
      <x:c r="AA61" s="97" t="n">
        <x:f>MAX(0,Z61*(1+EXP((LN(1+'Monte Carlo'!$K$10)-0.5*'Monte Carlo'!$K$12^2)+'Monte Carlo'!$K$12*((RAND()+RAND()+RAND()+RAND()+RAND()+RAND()+RAND()+RAND()+RAND()+RAND()+RAND()+RAND())-6))-1)+AA$15)</x:f>
        <x:v>2554444.700995798</x:v>
      </x:c>
      <x:c r="AB61" s="97" t="n">
        <x:f>MAX(0,AA61*(1+EXP((LN(1+'Monte Carlo'!$K$10)-0.5*'Monte Carlo'!$K$12^2)+'Monte Carlo'!$K$12*((RAND()+RAND()+RAND()+RAND()+RAND()+RAND()+RAND()+RAND()+RAND()+RAND()+RAND()+RAND())-6))-1)+AB$15)</x:f>
        <x:v>2333888.8371741995</x:v>
      </x:c>
      <x:c r="AC61" s="97" t="n">
        <x:f>MAX(0,AB61*(1+EXP((LN(1+'Monte Carlo'!$K$10)-0.5*'Monte Carlo'!$K$12^2)+'Monte Carlo'!$K$12*((RAND()+RAND()+RAND()+RAND()+RAND()+RAND()+RAND()+RAND()+RAND()+RAND()+RAND()+RAND())-6))-1)+AC$15)</x:f>
        <x:v>2817943.244077937</x:v>
      </x:c>
      <x:c r="AD61" s="97" t="n">
        <x:f>MAX(0,AC61*(1+EXP((LN(1+'Monte Carlo'!$K$10)-0.5*'Monte Carlo'!$K$12^2)+'Monte Carlo'!$K$12*((RAND()+RAND()+RAND()+RAND()+RAND()+RAND()+RAND()+RAND()+RAND()+RAND()+RAND()+RAND())-6))-1)+AD$15)</x:f>
        <x:v>2822709.0972549</x:v>
      </x:c>
      <x:c r="AE61" s="97" t="n">
        <x:f>MAX(0,AD61*(1+EXP((LN(1+'Monte Carlo'!$K$10)-0.5*'Monte Carlo'!$K$12^2)+'Monte Carlo'!$K$12*((RAND()+RAND()+RAND()+RAND()+RAND()+RAND()+RAND()+RAND()+RAND()+RAND()+RAND()+RAND())-6))-1)+AE$15)</x:f>
        <x:v>3565979.758668307</x:v>
      </x:c>
      <x:c r="AF61" s="97" t="n">
        <x:f>MAX(0,AE61*(1+EXP((LN(1+'Monte Carlo'!$K$10)-0.5*'Monte Carlo'!$K$12^2)+'Monte Carlo'!$K$12*((RAND()+RAND()+RAND()+RAND()+RAND()+RAND()+RAND()+RAND()+RAND()+RAND()+RAND()+RAND())-6))-1)+AF$15)</x:f>
        <x:v>3520718.595088199</x:v>
      </x:c>
      <x:c r="AG61" s="97">
        <x:f t="shared" si="2"/>
        <x:v>790187.81163813837</x:v>
      </x:c>
    </x:row>
    <x:row r="62">
      <x:c r="A62" s="93">
        <x:v>41</x:v>
      </x:c>
      <x:c r="B62" s="97" t="n">
        <x:f>IF(AND(UPPER('Monte Carlo'!$K$4)="YES",'Monte Carlo'!$K$5&gt;0),'Monte Carlo'!$K$13,Liquidity_30Y!$C$14)</x:f>
        <x:v>1029031.25</x:v>
      </x:c>
      <x:c r="C62" s="97" t="n">
        <x:f>MAX(0,B62*(1+EXP((LN(1+'Monte Carlo'!$K$10)-0.5*'Monte Carlo'!$K$12^2)+'Monte Carlo'!$K$12*((RAND()+RAND()+RAND()+RAND()+RAND()+RAND()+RAND()+RAND()+RAND()+RAND()+RAND()+RAND())-6))-1)+C$15)</x:f>
        <x:v>897734.8826355459</x:v>
      </x:c>
      <x:c r="D62" s="97" t="n">
        <x:f>MAX(0,C62*(1+EXP((LN(1+'Monte Carlo'!$K$10)-0.5*'Monte Carlo'!$K$12^2)+'Monte Carlo'!$K$12*((RAND()+RAND()+RAND()+RAND()+RAND()+RAND()+RAND()+RAND()+RAND()+RAND()+RAND()+RAND())-6))-1)+D$15)</x:f>
        <x:v>848743.7166067536</x:v>
      </x:c>
      <x:c r="E62" s="97" t="n">
        <x:f>MAX(0,D62*(1+EXP((LN(1+'Monte Carlo'!$K$10)-0.5*'Monte Carlo'!$K$12^2)+'Monte Carlo'!$K$12*((RAND()+RAND()+RAND()+RAND()+RAND()+RAND()+RAND()+RAND()+RAND()+RAND()+RAND()+RAND())-6))-1)+E$15)</x:f>
        <x:v>1079598.8911647885</x:v>
      </x:c>
      <x:c r="F62" s="97" t="n">
        <x:f>MAX(0,E62*(1+EXP((LN(1+'Monte Carlo'!$K$10)-0.5*'Monte Carlo'!$K$12^2)+'Monte Carlo'!$K$12*((RAND()+RAND()+RAND()+RAND()+RAND()+RAND()+RAND()+RAND()+RAND()+RAND()+RAND()+RAND())-6))-1)+F$15)</x:f>
        <x:v>1252368.0818711796</x:v>
      </x:c>
      <x:c r="G62" s="97" t="n">
        <x:f>MAX(0,F62*(1+EXP((LN(1+'Monte Carlo'!$K$10)-0.5*'Monte Carlo'!$K$12^2)+'Monte Carlo'!$K$12*((RAND()+RAND()+RAND()+RAND()+RAND()+RAND()+RAND()+RAND()+RAND()+RAND()+RAND()+RAND())-6))-1)+G$15)</x:f>
        <x:v>1384793.2199115253</x:v>
      </x:c>
      <x:c r="H62" s="97" t="n">
        <x:f>MAX(0,G62*(1+EXP((LN(1+'Monte Carlo'!$K$10)-0.5*'Monte Carlo'!$K$12^2)+'Monte Carlo'!$K$12*((RAND()+RAND()+RAND()+RAND()+RAND()+RAND()+RAND()+RAND()+RAND()+RAND()+RAND()+RAND())-6))-1)+H$15)</x:f>
        <x:v>1576978.4961118929</x:v>
      </x:c>
      <x:c r="I62" s="97" t="n">
        <x:f>MAX(0,H62*(1+EXP((LN(1+'Monte Carlo'!$K$10)-0.5*'Monte Carlo'!$K$12^2)+'Monte Carlo'!$K$12*((RAND()+RAND()+RAND()+RAND()+RAND()+RAND()+RAND()+RAND()+RAND()+RAND()+RAND()+RAND())-6))-1)+I$15)</x:f>
        <x:v>2102559.089677772</x:v>
      </x:c>
      <x:c r="J62" s="97" t="n">
        <x:f>MAX(0,I62*(1+EXP((LN(1+'Monte Carlo'!$K$10)-0.5*'Monte Carlo'!$K$12^2)+'Monte Carlo'!$K$12*((RAND()+RAND()+RAND()+RAND()+RAND()+RAND()+RAND()+RAND()+RAND()+RAND()+RAND()+RAND())-6))-1)+J$15)</x:f>
        <x:v>2638610.66395688</x:v>
      </x:c>
      <x:c r="K62" s="97" t="n">
        <x:f>MAX(0,J62*(1+EXP((LN(1+'Monte Carlo'!$K$10)-0.5*'Monte Carlo'!$K$12^2)+'Monte Carlo'!$K$12*((RAND()+RAND()+RAND()+RAND()+RAND()+RAND()+RAND()+RAND()+RAND()+RAND()+RAND()+RAND())-6))-1)+K$15)</x:f>
        <x:v>2679808.6358053302</x:v>
      </x:c>
      <x:c r="L62" s="97" t="n">
        <x:f>MAX(0,K62*(1+EXP((LN(1+'Monte Carlo'!$K$10)-0.5*'Monte Carlo'!$K$12^2)+'Monte Carlo'!$K$12*((RAND()+RAND()+RAND()+RAND()+RAND()+RAND()+RAND()+RAND()+RAND()+RAND()+RAND()+RAND())-6))-1)+L$15)</x:f>
        <x:v>3063856.047625575</x:v>
      </x:c>
      <x:c r="M62" s="97" t="n">
        <x:f>MAX(0,L62*(1+EXP((LN(1+'Monte Carlo'!$K$10)-0.5*'Monte Carlo'!$K$12^2)+'Monte Carlo'!$K$12*((RAND()+RAND()+RAND()+RAND()+RAND()+RAND()+RAND()+RAND()+RAND()+RAND()+RAND()+RAND())-6))-1)+M$15)</x:f>
        <x:v>2998922.6293963236</x:v>
      </x:c>
      <x:c r="N62" s="97" t="n">
        <x:f>MAX(0,M62*(1+EXP((LN(1+'Monte Carlo'!$K$10)-0.5*'Monte Carlo'!$K$12^2)+'Monte Carlo'!$K$12*((RAND()+RAND()+RAND()+RAND()+RAND()+RAND()+RAND()+RAND()+RAND()+RAND()+RAND()+RAND())-6))-1)+N$15)</x:f>
        <x:v>2998939.5815690863</x:v>
      </x:c>
      <x:c r="O62" s="97" t="n">
        <x:f>MAX(0,N62*(1+EXP((LN(1+'Monte Carlo'!$K$10)-0.5*'Monte Carlo'!$K$12^2)+'Monte Carlo'!$K$12*((RAND()+RAND()+RAND()+RAND()+RAND()+RAND()+RAND()+RAND()+RAND()+RAND()+RAND()+RAND())-6))-1)+O$15)</x:f>
        <x:v>3164872.0250836797</x:v>
      </x:c>
      <x:c r="P62" s="97" t="n">
        <x:f>MAX(0,O62*(1+EXP((LN(1+'Monte Carlo'!$K$10)-0.5*'Monte Carlo'!$K$12^2)+'Monte Carlo'!$K$12*((RAND()+RAND()+RAND()+RAND()+RAND()+RAND()+RAND()+RAND()+RAND()+RAND()+RAND()+RAND())-6))-1)+P$15)</x:f>
        <x:v>3704094.99044365</x:v>
      </x:c>
      <x:c r="Q62" s="97" t="n">
        <x:f>MAX(0,P62*(1+EXP((LN(1+'Monte Carlo'!$K$10)-0.5*'Monte Carlo'!$K$12^2)+'Monte Carlo'!$K$12*((RAND()+RAND()+RAND()+RAND()+RAND()+RAND()+RAND()+RAND()+RAND()+RAND()+RAND()+RAND())-6))-1)+Q$15)</x:f>
        <x:v>5548108.751131254</x:v>
      </x:c>
      <x:c r="R62" s="97" t="n">
        <x:f>MAX(0,Q62*(1+EXP((LN(1+'Monte Carlo'!$K$10)-0.5*'Monte Carlo'!$K$12^2)+'Monte Carlo'!$K$12*((RAND()+RAND()+RAND()+RAND()+RAND()+RAND()+RAND()+RAND()+RAND()+RAND()+RAND()+RAND())-6))-1)+R$15)</x:f>
        <x:v>6076149.884211426</x:v>
      </x:c>
      <x:c r="S62" s="97" t="n">
        <x:f>MAX(0,R62*(1+EXP((LN(1+'Monte Carlo'!$K$10)-0.5*'Monte Carlo'!$K$12^2)+'Monte Carlo'!$K$12*((RAND()+RAND()+RAND()+RAND()+RAND()+RAND()+RAND()+RAND()+RAND()+RAND()+RAND()+RAND())-6))-1)+S$15)</x:f>
        <x:v>5488667.967195397</x:v>
      </x:c>
      <x:c r="T62" s="97" t="n">
        <x:f>MAX(0,S62*(1+EXP((LN(1+'Monte Carlo'!$K$10)-0.5*'Monte Carlo'!$K$12^2)+'Monte Carlo'!$K$12*((RAND()+RAND()+RAND()+RAND()+RAND()+RAND()+RAND()+RAND()+RAND()+RAND()+RAND()+RAND())-6))-1)+T$15)</x:f>
        <x:v>6759353.5996749895</x:v>
      </x:c>
      <x:c r="U62" s="97" t="n">
        <x:f>MAX(0,T62*(1+EXP((LN(1+'Monte Carlo'!$K$10)-0.5*'Monte Carlo'!$K$12^2)+'Monte Carlo'!$K$12*((RAND()+RAND()+RAND()+RAND()+RAND()+RAND()+RAND()+RAND()+RAND()+RAND()+RAND()+RAND())-6))-1)+U$15)</x:f>
        <x:v>7899104.359391643</x:v>
      </x:c>
      <x:c r="V62" s="97" t="n">
        <x:f>MAX(0,U62*(1+EXP((LN(1+'Monte Carlo'!$K$10)-0.5*'Monte Carlo'!$K$12^2)+'Monte Carlo'!$K$12*((RAND()+RAND()+RAND()+RAND()+RAND()+RAND()+RAND()+RAND()+RAND()+RAND()+RAND()+RAND())-6))-1)+V$15)</x:f>
        <x:v>7713309.023703556</x:v>
      </x:c>
      <x:c r="W62" s="97" t="n">
        <x:f>MAX(0,V62*(1+EXP((LN(1+'Monte Carlo'!$K$10)-0.5*'Monte Carlo'!$K$12^2)+'Monte Carlo'!$K$12*((RAND()+RAND()+RAND()+RAND()+RAND()+RAND()+RAND()+RAND()+RAND()+RAND()+RAND()+RAND())-6))-1)+W$15)</x:f>
        <x:v>7408739.002778861</x:v>
      </x:c>
      <x:c r="X62" s="97" t="n">
        <x:f>MAX(0,W62*(1+EXP((LN(1+'Monte Carlo'!$K$10)-0.5*'Monte Carlo'!$K$12^2)+'Monte Carlo'!$K$12*((RAND()+RAND()+RAND()+RAND()+RAND()+RAND()+RAND()+RAND()+RAND()+RAND()+RAND()+RAND())-6))-1)+X$15)</x:f>
        <x:v>8559952.819471553</x:v>
      </x:c>
      <x:c r="Y62" s="97" t="n">
        <x:f>MAX(0,X62*(1+EXP((LN(1+'Monte Carlo'!$K$10)-0.5*'Monte Carlo'!$K$12^2)+'Monte Carlo'!$K$12*((RAND()+RAND()+RAND()+RAND()+RAND()+RAND()+RAND()+RAND()+RAND()+RAND()+RAND()+RAND())-6))-1)+Y$15)</x:f>
        <x:v>10464318.194428785</x:v>
      </x:c>
      <x:c r="Z62" s="97" t="n">
        <x:f>MAX(0,Y62*(1+EXP((LN(1+'Monte Carlo'!$K$10)-0.5*'Monte Carlo'!$K$12^2)+'Monte Carlo'!$K$12*((RAND()+RAND()+RAND()+RAND()+RAND()+RAND()+RAND()+RAND()+RAND()+RAND()+RAND()+RAND())-6))-1)+Z$15)</x:f>
        <x:v>10111966.304191709</x:v>
      </x:c>
      <x:c r="AA62" s="97" t="n">
        <x:f>MAX(0,Z62*(1+EXP((LN(1+'Monte Carlo'!$K$10)-0.5*'Monte Carlo'!$K$12^2)+'Monte Carlo'!$K$12*((RAND()+RAND()+RAND()+RAND()+RAND()+RAND()+RAND()+RAND()+RAND()+RAND()+RAND()+RAND())-6))-1)+AA$15)</x:f>
        <x:v>10233253.424413143</x:v>
      </x:c>
      <x:c r="AB62" s="97" t="n">
        <x:f>MAX(0,AA62*(1+EXP((LN(1+'Monte Carlo'!$K$10)-0.5*'Monte Carlo'!$K$12^2)+'Monte Carlo'!$K$12*((RAND()+RAND()+RAND()+RAND()+RAND()+RAND()+RAND()+RAND()+RAND()+RAND()+RAND()+RAND())-6))-1)+AB$15)</x:f>
        <x:v>10363661.481977548</x:v>
      </x:c>
      <x:c r="AC62" s="97" t="n">
        <x:f>MAX(0,AB62*(1+EXP((LN(1+'Monte Carlo'!$K$10)-0.5*'Monte Carlo'!$K$12^2)+'Monte Carlo'!$K$12*((RAND()+RAND()+RAND()+RAND()+RAND()+RAND()+RAND()+RAND()+RAND()+RAND()+RAND()+RAND())-6))-1)+AC$15)</x:f>
        <x:v>9993443.170556698</x:v>
      </x:c>
      <x:c r="AD62" s="97" t="n">
        <x:f>MAX(0,AC62*(1+EXP((LN(1+'Monte Carlo'!$K$10)-0.5*'Monte Carlo'!$K$12^2)+'Monte Carlo'!$K$12*((RAND()+RAND()+RAND()+RAND()+RAND()+RAND()+RAND()+RAND()+RAND()+RAND()+RAND()+RAND())-6))-1)+AD$15)</x:f>
        <x:v>10705153.561605876</x:v>
      </x:c>
      <x:c r="AE62" s="97" t="n">
        <x:f>MAX(0,AD62*(1+EXP((LN(1+'Monte Carlo'!$K$10)-0.5*'Monte Carlo'!$K$12^2)+'Monte Carlo'!$K$12*((RAND()+RAND()+RAND()+RAND()+RAND()+RAND()+RAND()+RAND()+RAND()+RAND()+RAND()+RAND())-6))-1)+AE$15)</x:f>
        <x:v>13718890.702892477</x:v>
      </x:c>
      <x:c r="AF62" s="97" t="n">
        <x:f>MAX(0,AE62*(1+EXP((LN(1+'Monte Carlo'!$K$10)-0.5*'Monte Carlo'!$K$12^2)+'Monte Carlo'!$K$12*((RAND()+RAND()+RAND()+RAND()+RAND()+RAND()+RAND()+RAND()+RAND()+RAND()+RAND()+RAND())-6))-1)+AF$15)</x:f>
        <x:v>13318933.968842713</x:v>
      </x:c>
      <x:c r="AG62" s="97">
        <x:f t="shared" si="2"/>
        <x:v>1029031.25</x:v>
      </x:c>
    </x:row>
    <x:row r="63">
      <x:c r="A63" s="93">
        <x:v>42</x:v>
      </x:c>
      <x:c r="B63" s="97" t="n">
        <x:f>IF(AND(UPPER('Monte Carlo'!$K$4)="YES",'Monte Carlo'!$K$5&gt;0),'Monte Carlo'!$K$13,Liquidity_30Y!$C$14)</x:f>
        <x:v>1029031.25</x:v>
      </x:c>
      <x:c r="C63" s="97" t="n">
        <x:f>MAX(0,B63*(1+EXP((LN(1+'Monte Carlo'!$K$10)-0.5*'Monte Carlo'!$K$12^2)+'Monte Carlo'!$K$12*((RAND()+RAND()+RAND()+RAND()+RAND()+RAND()+RAND()+RAND()+RAND()+RAND()+RAND()+RAND())-6))-1)+C$15)</x:f>
        <x:v>949584.4948020161</x:v>
      </x:c>
      <x:c r="D63" s="97" t="n">
        <x:f>MAX(0,C63*(1+EXP((LN(1+'Monte Carlo'!$K$10)-0.5*'Monte Carlo'!$K$12^2)+'Monte Carlo'!$K$12*((RAND()+RAND()+RAND()+RAND()+RAND()+RAND()+RAND()+RAND()+RAND()+RAND()+RAND()+RAND())-6))-1)+D$15)</x:f>
        <x:v>1132716.432523393</x:v>
      </x:c>
      <x:c r="E63" s="97" t="n">
        <x:f>MAX(0,D63*(1+EXP((LN(1+'Monte Carlo'!$K$10)-0.5*'Monte Carlo'!$K$12^2)+'Monte Carlo'!$K$12*((RAND()+RAND()+RAND()+RAND()+RAND()+RAND()+RAND()+RAND()+RAND()+RAND()+RAND()+RAND())-6))-1)+E$15)</x:f>
        <x:v>1448998.686368729</x:v>
      </x:c>
      <x:c r="F63" s="97" t="n">
        <x:f>MAX(0,E63*(1+EXP((LN(1+'Monte Carlo'!$K$10)-0.5*'Monte Carlo'!$K$12^2)+'Monte Carlo'!$K$12*((RAND()+RAND()+RAND()+RAND()+RAND()+RAND()+RAND()+RAND()+RAND()+RAND()+RAND()+RAND())-6))-1)+F$15)</x:f>
        <x:v>1558488.4222452887</x:v>
      </x:c>
      <x:c r="G63" s="97" t="n">
        <x:f>MAX(0,F63*(1+EXP((LN(1+'Monte Carlo'!$K$10)-0.5*'Monte Carlo'!$K$12^2)+'Monte Carlo'!$K$12*((RAND()+RAND()+RAND()+RAND()+RAND()+RAND()+RAND()+RAND()+RAND()+RAND()+RAND()+RAND())-6))-1)+G$15)</x:f>
        <x:v>1296866.1806661426</x:v>
      </x:c>
      <x:c r="H63" s="97" t="n">
        <x:f>MAX(0,G63*(1+EXP((LN(1+'Monte Carlo'!$K$10)-0.5*'Monte Carlo'!$K$12^2)+'Monte Carlo'!$K$12*((RAND()+RAND()+RAND()+RAND()+RAND()+RAND()+RAND()+RAND()+RAND()+RAND()+RAND()+RAND())-6))-1)+H$15)</x:f>
        <x:v>1681123.0417604623</x:v>
      </x:c>
      <x:c r="I63" s="97" t="n">
        <x:f>MAX(0,H63*(1+EXP((LN(1+'Monte Carlo'!$K$10)-0.5*'Monte Carlo'!$K$12^2)+'Monte Carlo'!$K$12*((RAND()+RAND()+RAND()+RAND()+RAND()+RAND()+RAND()+RAND()+RAND()+RAND()+RAND()+RAND())-6))-1)+I$15)</x:f>
        <x:v>1580326.2752771724</x:v>
      </x:c>
      <x:c r="J63" s="97" t="n">
        <x:f>MAX(0,I63*(1+EXP((LN(1+'Monte Carlo'!$K$10)-0.5*'Monte Carlo'!$K$12^2)+'Monte Carlo'!$K$12*((RAND()+RAND()+RAND()+RAND()+RAND()+RAND()+RAND()+RAND()+RAND()+RAND()+RAND()+RAND())-6))-1)+J$15)</x:f>
        <x:v>1664675.2402962088</x:v>
      </x:c>
      <x:c r="K63" s="97" t="n">
        <x:f>MAX(0,J63*(1+EXP((LN(1+'Monte Carlo'!$K$10)-0.5*'Monte Carlo'!$K$12^2)+'Monte Carlo'!$K$12*((RAND()+RAND()+RAND()+RAND()+RAND()+RAND()+RAND()+RAND()+RAND()+RAND()+RAND()+RAND())-6))-1)+K$15)</x:f>
        <x:v>1365158.8763085895</x:v>
      </x:c>
      <x:c r="L63" s="97" t="n">
        <x:f>MAX(0,K63*(1+EXP((LN(1+'Monte Carlo'!$K$10)-0.5*'Monte Carlo'!$K$12^2)+'Monte Carlo'!$K$12*((RAND()+RAND()+RAND()+RAND()+RAND()+RAND()+RAND()+RAND()+RAND()+RAND()+RAND()+RAND())-6))-1)+L$15)</x:f>
        <x:v>1235365.483394438</x:v>
      </x:c>
      <x:c r="M63" s="97" t="n">
        <x:f>MAX(0,L63*(1+EXP((LN(1+'Monte Carlo'!$K$10)-0.5*'Monte Carlo'!$K$12^2)+'Monte Carlo'!$K$12*((RAND()+RAND()+RAND()+RAND()+RAND()+RAND()+RAND()+RAND()+RAND()+RAND()+RAND()+RAND())-6))-1)+M$15)</x:f>
        <x:v>1794255.2111743237</x:v>
      </x:c>
      <x:c r="N63" s="97" t="n">
        <x:f>MAX(0,M63*(1+EXP((LN(1+'Monte Carlo'!$K$10)-0.5*'Monte Carlo'!$K$12^2)+'Monte Carlo'!$K$12*((RAND()+RAND()+RAND()+RAND()+RAND()+RAND()+RAND()+RAND()+RAND()+RAND()+RAND()+RAND())-6))-1)+N$15)</x:f>
        <x:v>2007417.7131924187</x:v>
      </x:c>
      <x:c r="O63" s="97" t="n">
        <x:f>MAX(0,N63*(1+EXP((LN(1+'Monte Carlo'!$K$10)-0.5*'Monte Carlo'!$K$12^2)+'Monte Carlo'!$K$12*((RAND()+RAND()+RAND()+RAND()+RAND()+RAND()+RAND()+RAND()+RAND()+RAND()+RAND()+RAND())-6))-1)+O$15)</x:f>
        <x:v>1950809.2780317452</x:v>
      </x:c>
      <x:c r="P63" s="97" t="n">
        <x:f>MAX(0,O63*(1+EXP((LN(1+'Monte Carlo'!$K$10)-0.5*'Monte Carlo'!$K$12^2)+'Monte Carlo'!$K$12*((RAND()+RAND()+RAND()+RAND()+RAND()+RAND()+RAND()+RAND()+RAND()+RAND()+RAND()+RAND())-6))-1)+P$15)</x:f>
        <x:v>3496985.144200294</x:v>
      </x:c>
      <x:c r="Q63" s="97" t="n">
        <x:f>MAX(0,P63*(1+EXP((LN(1+'Monte Carlo'!$K$10)-0.5*'Monte Carlo'!$K$12^2)+'Monte Carlo'!$K$12*((RAND()+RAND()+RAND()+RAND()+RAND()+RAND()+RAND()+RAND()+RAND()+RAND()+RAND()+RAND())-6))-1)+Q$15)</x:f>
        <x:v>3946581.3128431635</x:v>
      </x:c>
      <x:c r="R63" s="97" t="n">
        <x:f>MAX(0,Q63*(1+EXP((LN(1+'Monte Carlo'!$K$10)-0.5*'Monte Carlo'!$K$12^2)+'Monte Carlo'!$K$12*((RAND()+RAND()+RAND()+RAND()+RAND()+RAND()+RAND()+RAND()+RAND()+RAND()+RAND()+RAND())-6))-1)+R$15)</x:f>
        <x:v>3662688.080145472</x:v>
      </x:c>
      <x:c r="S63" s="97" t="n">
        <x:f>MAX(0,R63*(1+EXP((LN(1+'Monte Carlo'!$K$10)-0.5*'Monte Carlo'!$K$12^2)+'Monte Carlo'!$K$12*((RAND()+RAND()+RAND()+RAND()+RAND()+RAND()+RAND()+RAND()+RAND()+RAND()+RAND()+RAND())-6))-1)+S$15)</x:f>
        <x:v>3622023.327033599</x:v>
      </x:c>
      <x:c r="T63" s="97" t="n">
        <x:f>MAX(0,S63*(1+EXP((LN(1+'Monte Carlo'!$K$10)-0.5*'Monte Carlo'!$K$12^2)+'Monte Carlo'!$K$12*((RAND()+RAND()+RAND()+RAND()+RAND()+RAND()+RAND()+RAND()+RAND()+RAND()+RAND()+RAND())-6))-1)+T$15)</x:f>
        <x:v>3499733.9452929916</x:v>
      </x:c>
      <x:c r="U63" s="97" t="n">
        <x:f>MAX(0,T63*(1+EXP((LN(1+'Monte Carlo'!$K$10)-0.5*'Monte Carlo'!$K$12^2)+'Monte Carlo'!$K$12*((RAND()+RAND()+RAND()+RAND()+RAND()+RAND()+RAND()+RAND()+RAND()+RAND()+RAND()+RAND())-6))-1)+U$15)</x:f>
        <x:v>4311054.578340829</x:v>
      </x:c>
      <x:c r="V63" s="97" t="n">
        <x:f>MAX(0,U63*(1+EXP((LN(1+'Monte Carlo'!$K$10)-0.5*'Monte Carlo'!$K$12^2)+'Monte Carlo'!$K$12*((RAND()+RAND()+RAND()+RAND()+RAND()+RAND()+RAND()+RAND()+RAND()+RAND()+RAND()+RAND())-6))-1)+V$15)</x:f>
        <x:v>5349048.335025813</x:v>
      </x:c>
      <x:c r="W63" s="97" t="n">
        <x:f>MAX(0,V63*(1+EXP((LN(1+'Monte Carlo'!$K$10)-0.5*'Monte Carlo'!$K$12^2)+'Monte Carlo'!$K$12*((RAND()+RAND()+RAND()+RAND()+RAND()+RAND()+RAND()+RAND()+RAND()+RAND()+RAND()+RAND())-6))-1)+W$15)</x:f>
        <x:v>5541596.397533715</x:v>
      </x:c>
      <x:c r="X63" s="97" t="n">
        <x:f>MAX(0,W63*(1+EXP((LN(1+'Monte Carlo'!$K$10)-0.5*'Monte Carlo'!$K$12^2)+'Monte Carlo'!$K$12*((RAND()+RAND()+RAND()+RAND()+RAND()+RAND()+RAND()+RAND()+RAND()+RAND()+RAND()+RAND())-6))-1)+X$15)</x:f>
        <x:v>5717033.342003051</x:v>
      </x:c>
      <x:c r="Y63" s="97" t="n">
        <x:f>MAX(0,X63*(1+EXP((LN(1+'Monte Carlo'!$K$10)-0.5*'Monte Carlo'!$K$12^2)+'Monte Carlo'!$K$12*((RAND()+RAND()+RAND()+RAND()+RAND()+RAND()+RAND()+RAND()+RAND()+RAND()+RAND()+RAND())-6))-1)+Y$15)</x:f>
        <x:v>4482272.192494905</x:v>
      </x:c>
      <x:c r="Z63" s="97" t="n">
        <x:f>MAX(0,Y63*(1+EXP((LN(1+'Monte Carlo'!$K$10)-0.5*'Monte Carlo'!$K$12^2)+'Monte Carlo'!$K$12*((RAND()+RAND()+RAND()+RAND()+RAND()+RAND()+RAND()+RAND()+RAND()+RAND()+RAND()+RAND())-6))-1)+Z$15)</x:f>
        <x:v>5683302.423380015</x:v>
      </x:c>
      <x:c r="AA63" s="97" t="n">
        <x:f>MAX(0,Z63*(1+EXP((LN(1+'Monte Carlo'!$K$10)-0.5*'Monte Carlo'!$K$12^2)+'Monte Carlo'!$K$12*((RAND()+RAND()+RAND()+RAND()+RAND()+RAND()+RAND()+RAND()+RAND()+RAND()+RAND()+RAND())-6))-1)+AA$15)</x:f>
        <x:v>5217866.671950192</x:v>
      </x:c>
      <x:c r="AB63" s="97" t="n">
        <x:f>MAX(0,AA63*(1+EXP((LN(1+'Monte Carlo'!$K$10)-0.5*'Monte Carlo'!$K$12^2)+'Monte Carlo'!$K$12*((RAND()+RAND()+RAND()+RAND()+RAND()+RAND()+RAND()+RAND()+RAND()+RAND()+RAND()+RAND())-6))-1)+AB$15)</x:f>
        <x:v>5151407.459742747</x:v>
      </x:c>
      <x:c r="AC63" s="97" t="n">
        <x:f>MAX(0,AB63*(1+EXP((LN(1+'Monte Carlo'!$K$10)-0.5*'Monte Carlo'!$K$12^2)+'Monte Carlo'!$K$12*((RAND()+RAND()+RAND()+RAND()+RAND()+RAND()+RAND()+RAND()+RAND()+RAND()+RAND()+RAND())-6))-1)+AC$15)</x:f>
        <x:v>6888237.317352746</x:v>
      </x:c>
      <x:c r="AD63" s="97" t="n">
        <x:f>MAX(0,AC63*(1+EXP((LN(1+'Monte Carlo'!$K$10)-0.5*'Monte Carlo'!$K$12^2)+'Monte Carlo'!$K$12*((RAND()+RAND()+RAND()+RAND()+RAND()+RAND()+RAND()+RAND()+RAND()+RAND()+RAND()+RAND())-6))-1)+AD$15)</x:f>
        <x:v>7138701.203743141</x:v>
      </x:c>
      <x:c r="AE63" s="97" t="n">
        <x:f>MAX(0,AD63*(1+EXP((LN(1+'Monte Carlo'!$K$10)-0.5*'Monte Carlo'!$K$12^2)+'Monte Carlo'!$K$12*((RAND()+RAND()+RAND()+RAND()+RAND()+RAND()+RAND()+RAND()+RAND()+RAND()+RAND()+RAND())-6))-1)+AE$15)</x:f>
        <x:v>8988701.427115194</x:v>
      </x:c>
      <x:c r="AF63" s="97" t="n">
        <x:f>MAX(0,AE63*(1+EXP((LN(1+'Monte Carlo'!$K$10)-0.5*'Monte Carlo'!$K$12^2)+'Monte Carlo'!$K$12*((RAND()+RAND()+RAND()+RAND()+RAND()+RAND()+RAND()+RAND()+RAND()+RAND()+RAND()+RAND())-6))-1)+AF$15)</x:f>
        <x:v>9476248.479559159</x:v>
      </x:c>
      <x:c r="AG63" s="97">
        <x:f t="shared" si="2"/>
        <x:v>1029031.25</x:v>
      </x:c>
    </x:row>
    <x:row r="64">
      <x:c r="A64" s="93">
        <x:v>43</x:v>
      </x:c>
      <x:c r="B64" s="97" t="n">
        <x:f>IF(AND(UPPER('Monte Carlo'!$K$4)="YES",'Monte Carlo'!$K$5&gt;0),'Monte Carlo'!$K$13,Liquidity_30Y!$C$14)</x:f>
        <x:v>1029031.25</x:v>
      </x:c>
      <x:c r="C64" s="97" t="n">
        <x:f>MAX(0,B64*(1+EXP((LN(1+'Monte Carlo'!$K$10)-0.5*'Monte Carlo'!$K$12^2)+'Monte Carlo'!$K$12*((RAND()+RAND()+RAND()+RAND()+RAND()+RAND()+RAND()+RAND()+RAND()+RAND()+RAND()+RAND())-6))-1)+C$15)</x:f>
        <x:v>1281185.9628453758</x:v>
      </x:c>
      <x:c r="D64" s="97" t="n">
        <x:f>MAX(0,C64*(1+EXP((LN(1+'Monte Carlo'!$K$10)-0.5*'Monte Carlo'!$K$12^2)+'Monte Carlo'!$K$12*((RAND()+RAND()+RAND()+RAND()+RAND()+RAND()+RAND()+RAND()+RAND()+RAND()+RAND()+RAND())-6))-1)+D$15)</x:f>
        <x:v>1492386.2382382324</x:v>
      </x:c>
      <x:c r="E64" s="97" t="n">
        <x:f>MAX(0,D64*(1+EXP((LN(1+'Monte Carlo'!$K$10)-0.5*'Monte Carlo'!$K$12^2)+'Monte Carlo'!$K$12*((RAND()+RAND()+RAND()+RAND()+RAND()+RAND()+RAND()+RAND()+RAND()+RAND()+RAND()+RAND())-6))-1)+E$15)</x:f>
        <x:v>1938711.537478656</x:v>
      </x:c>
      <x:c r="F64" s="97" t="n">
        <x:f>MAX(0,E64*(1+EXP((LN(1+'Monte Carlo'!$K$10)-0.5*'Monte Carlo'!$K$12^2)+'Monte Carlo'!$K$12*((RAND()+RAND()+RAND()+RAND()+RAND()+RAND()+RAND()+RAND()+RAND()+RAND()+RAND()+RAND())-6))-1)+F$15)</x:f>
        <x:v>1753660.4523239948</x:v>
      </x:c>
      <x:c r="G64" s="97" t="n">
        <x:f>MAX(0,F64*(1+EXP((LN(1+'Monte Carlo'!$K$10)-0.5*'Monte Carlo'!$K$12^2)+'Monte Carlo'!$K$12*((RAND()+RAND()+RAND()+RAND()+RAND()+RAND()+RAND()+RAND()+RAND()+RAND()+RAND()+RAND())-6))-1)+G$15)</x:f>
        <x:v>1767383.0632127563</x:v>
      </x:c>
      <x:c r="H64" s="97" t="n">
        <x:f>MAX(0,G64*(1+EXP((LN(1+'Monte Carlo'!$K$10)-0.5*'Monte Carlo'!$K$12^2)+'Monte Carlo'!$K$12*((RAND()+RAND()+RAND()+RAND()+RAND()+RAND()+RAND()+RAND()+RAND()+RAND()+RAND()+RAND())-6))-1)+H$15)</x:f>
        <x:v>1774283.2399991066</x:v>
      </x:c>
      <x:c r="I64" s="97" t="n">
        <x:f>MAX(0,H64*(1+EXP((LN(1+'Monte Carlo'!$K$10)-0.5*'Monte Carlo'!$K$12^2)+'Monte Carlo'!$K$12*((RAND()+RAND()+RAND()+RAND()+RAND()+RAND()+RAND()+RAND()+RAND()+RAND()+RAND()+RAND())-6))-1)+I$15)</x:f>
        <x:v>1479631.2231440344</x:v>
      </x:c>
      <x:c r="J64" s="97" t="n">
        <x:f>MAX(0,I64*(1+EXP((LN(1+'Monte Carlo'!$K$10)-0.5*'Monte Carlo'!$K$12^2)+'Monte Carlo'!$K$12*((RAND()+RAND()+RAND()+RAND()+RAND()+RAND()+RAND()+RAND()+RAND()+RAND()+RAND()+RAND())-6))-1)+J$15)</x:f>
        <x:v>1902447.3003537864</x:v>
      </x:c>
      <x:c r="K64" s="97" t="n">
        <x:f>MAX(0,J64*(1+EXP((LN(1+'Monte Carlo'!$K$10)-0.5*'Monte Carlo'!$K$12^2)+'Monte Carlo'!$K$12*((RAND()+RAND()+RAND()+RAND()+RAND()+RAND()+RAND()+RAND()+RAND()+RAND()+RAND()+RAND())-6))-1)+K$15)</x:f>
        <x:v>1994644.2024718942</x:v>
      </x:c>
      <x:c r="L64" s="97" t="n">
        <x:f>MAX(0,K64*(1+EXP((LN(1+'Monte Carlo'!$K$10)-0.5*'Monte Carlo'!$K$12^2)+'Monte Carlo'!$K$12*((RAND()+RAND()+RAND()+RAND()+RAND()+RAND()+RAND()+RAND()+RAND()+RAND()+RAND()+RAND())-6))-1)+L$15)</x:f>
        <x:v>2458981.500357385</x:v>
      </x:c>
      <x:c r="M64" s="97" t="n">
        <x:f>MAX(0,L64*(1+EXP((LN(1+'Monte Carlo'!$K$10)-0.5*'Monte Carlo'!$K$12^2)+'Monte Carlo'!$K$12*((RAND()+RAND()+RAND()+RAND()+RAND()+RAND()+RAND()+RAND()+RAND()+RAND()+RAND()+RAND())-6))-1)+M$15)</x:f>
        <x:v>2645180.595871668</x:v>
      </x:c>
      <x:c r="N64" s="97" t="n">
        <x:f>MAX(0,M64*(1+EXP((LN(1+'Monte Carlo'!$K$10)-0.5*'Monte Carlo'!$K$12^2)+'Monte Carlo'!$K$12*((RAND()+RAND()+RAND()+RAND()+RAND()+RAND()+RAND()+RAND()+RAND()+RAND()+RAND()+RAND())-6))-1)+N$15)</x:f>
        <x:v>3100462.465100254</x:v>
      </x:c>
      <x:c r="O64" s="97" t="n">
        <x:f>MAX(0,N64*(1+EXP((LN(1+'Monte Carlo'!$K$10)-0.5*'Monte Carlo'!$K$12^2)+'Monte Carlo'!$K$12*((RAND()+RAND()+RAND()+RAND()+RAND()+RAND()+RAND()+RAND()+RAND()+RAND()+RAND()+RAND())-6))-1)+O$15)</x:f>
        <x:v>3813744.713214097</x:v>
      </x:c>
      <x:c r="P64" s="97" t="n">
        <x:f>MAX(0,O64*(1+EXP((LN(1+'Monte Carlo'!$K$10)-0.5*'Monte Carlo'!$K$12^2)+'Monte Carlo'!$K$12*((RAND()+RAND()+RAND()+RAND()+RAND()+RAND()+RAND()+RAND()+RAND()+RAND()+RAND()+RAND())-6))-1)+P$15)</x:f>
        <x:v>4618736.473324863</x:v>
      </x:c>
      <x:c r="Q64" s="97" t="n">
        <x:f>MAX(0,P64*(1+EXP((LN(1+'Monte Carlo'!$K$10)-0.5*'Monte Carlo'!$K$12^2)+'Monte Carlo'!$K$12*((RAND()+RAND()+RAND()+RAND()+RAND()+RAND()+RAND()+RAND()+RAND()+RAND()+RAND()+RAND())-6))-1)+Q$15)</x:f>
        <x:v>4858438.276718068</x:v>
      </x:c>
      <x:c r="R64" s="97" t="n">
        <x:f>MAX(0,Q64*(1+EXP((LN(1+'Monte Carlo'!$K$10)-0.5*'Monte Carlo'!$K$12^2)+'Monte Carlo'!$K$12*((RAND()+RAND()+RAND()+RAND()+RAND()+RAND()+RAND()+RAND()+RAND()+RAND()+RAND()+RAND())-6))-1)+R$15)</x:f>
        <x:v>4866298.128015605</x:v>
      </x:c>
      <x:c r="S64" s="97" t="n">
        <x:f>MAX(0,R64*(1+EXP((LN(1+'Monte Carlo'!$K$10)-0.5*'Monte Carlo'!$K$12^2)+'Monte Carlo'!$K$12*((RAND()+RAND()+RAND()+RAND()+RAND()+RAND()+RAND()+RAND()+RAND()+RAND()+RAND()+RAND())-6))-1)+S$15)</x:f>
        <x:v>4542012.01213474</x:v>
      </x:c>
      <x:c r="T64" s="97" t="n">
        <x:f>MAX(0,S64*(1+EXP((LN(1+'Monte Carlo'!$K$10)-0.5*'Monte Carlo'!$K$12^2)+'Monte Carlo'!$K$12*((RAND()+RAND()+RAND()+RAND()+RAND()+RAND()+RAND()+RAND()+RAND()+RAND()+RAND()+RAND())-6))-1)+T$15)</x:f>
        <x:v>5189419.851880898</x:v>
      </x:c>
      <x:c r="U64" s="97" t="n">
        <x:f>MAX(0,T64*(1+EXP((LN(1+'Monte Carlo'!$K$10)-0.5*'Monte Carlo'!$K$12^2)+'Monte Carlo'!$K$12*((RAND()+RAND()+RAND()+RAND()+RAND()+RAND()+RAND()+RAND()+RAND()+RAND()+RAND()+RAND())-6))-1)+U$15)</x:f>
        <x:v>5504254.089418108</x:v>
      </x:c>
      <x:c r="V64" s="97" t="n">
        <x:f>MAX(0,U64*(1+EXP((LN(1+'Monte Carlo'!$K$10)-0.5*'Monte Carlo'!$K$12^2)+'Monte Carlo'!$K$12*((RAND()+RAND()+RAND()+RAND()+RAND()+RAND()+RAND()+RAND()+RAND()+RAND()+RAND()+RAND())-6))-1)+V$15)</x:f>
        <x:v>5885745.980022123</x:v>
      </x:c>
      <x:c r="W64" s="97" t="n">
        <x:f>MAX(0,V64*(1+EXP((LN(1+'Monte Carlo'!$K$10)-0.5*'Monte Carlo'!$K$12^2)+'Monte Carlo'!$K$12*((RAND()+RAND()+RAND()+RAND()+RAND()+RAND()+RAND()+RAND()+RAND()+RAND()+RAND()+RAND())-6))-1)+W$15)</x:f>
        <x:v>6758852.91829275</x:v>
      </x:c>
      <x:c r="X64" s="97" t="n">
        <x:f>MAX(0,W64*(1+EXP((LN(1+'Monte Carlo'!$K$10)-0.5*'Monte Carlo'!$K$12^2)+'Monte Carlo'!$K$12*((RAND()+RAND()+RAND()+RAND()+RAND()+RAND()+RAND()+RAND()+RAND()+RAND()+RAND()+RAND())-6))-1)+X$15)</x:f>
        <x:v>7562809.876794947</x:v>
      </x:c>
      <x:c r="Y64" s="97" t="n">
        <x:f>MAX(0,X64*(1+EXP((LN(1+'Monte Carlo'!$K$10)-0.5*'Monte Carlo'!$K$12^2)+'Monte Carlo'!$K$12*((RAND()+RAND()+RAND()+RAND()+RAND()+RAND()+RAND()+RAND()+RAND()+RAND()+RAND()+RAND())-6))-1)+Y$15)</x:f>
        <x:v>7069730.367768976</x:v>
      </x:c>
      <x:c r="Z64" s="97" t="n">
        <x:f>MAX(0,Y64*(1+EXP((LN(1+'Monte Carlo'!$K$10)-0.5*'Monte Carlo'!$K$12^2)+'Monte Carlo'!$K$12*((RAND()+RAND()+RAND()+RAND()+RAND()+RAND()+RAND()+RAND()+RAND()+RAND()+RAND()+RAND())-6))-1)+Z$15)</x:f>
        <x:v>6541499.561455647</x:v>
      </x:c>
      <x:c r="AA64" s="97" t="n">
        <x:f>MAX(0,Z64*(1+EXP((LN(1+'Monte Carlo'!$K$10)-0.5*'Monte Carlo'!$K$12^2)+'Monte Carlo'!$K$12*((RAND()+RAND()+RAND()+RAND()+RAND()+RAND()+RAND()+RAND()+RAND()+RAND()+RAND()+RAND())-6))-1)+AA$15)</x:f>
        <x:v>5301866.41703463</x:v>
      </x:c>
      <x:c r="AB64" s="97" t="n">
        <x:f>MAX(0,AA64*(1+EXP((LN(1+'Monte Carlo'!$K$10)-0.5*'Monte Carlo'!$K$12^2)+'Monte Carlo'!$K$12*((RAND()+RAND()+RAND()+RAND()+RAND()+RAND()+RAND()+RAND()+RAND()+RAND()+RAND()+RAND())-6))-1)+AB$15)</x:f>
        <x:v>5496661.385230002</x:v>
      </x:c>
      <x:c r="AC64" s="97" t="n">
        <x:f>MAX(0,AB64*(1+EXP((LN(1+'Monte Carlo'!$K$10)-0.5*'Monte Carlo'!$K$12^2)+'Monte Carlo'!$K$12*((RAND()+RAND()+RAND()+RAND()+RAND()+RAND()+RAND()+RAND()+RAND()+RAND()+RAND()+RAND())-6))-1)+AC$15)</x:f>
        <x:v>5426986.0702643115</x:v>
      </x:c>
      <x:c r="AD64" s="97" t="n">
        <x:f>MAX(0,AC64*(1+EXP((LN(1+'Monte Carlo'!$K$10)-0.5*'Monte Carlo'!$K$12^2)+'Monte Carlo'!$K$12*((RAND()+RAND()+RAND()+RAND()+RAND()+RAND()+RAND()+RAND()+RAND()+RAND()+RAND()+RAND())-6))-1)+AD$15)</x:f>
        <x:v>5393380.62646301</x:v>
      </x:c>
      <x:c r="AE64" s="97" t="n">
        <x:f>MAX(0,AD64*(1+EXP((LN(1+'Monte Carlo'!$K$10)-0.5*'Monte Carlo'!$K$12^2)+'Monte Carlo'!$K$12*((RAND()+RAND()+RAND()+RAND()+RAND()+RAND()+RAND()+RAND()+RAND()+RAND()+RAND()+RAND())-6))-1)+AE$15)</x:f>
        <x:v>4235694.239669277</x:v>
      </x:c>
      <x:c r="AF64" s="97" t="n">
        <x:f>MAX(0,AE64*(1+EXP((LN(1+'Monte Carlo'!$K$10)-0.5*'Monte Carlo'!$K$12^2)+'Monte Carlo'!$K$12*((RAND()+RAND()+RAND()+RAND()+RAND()+RAND()+RAND()+RAND()+RAND()+RAND()+RAND()+RAND())-6))-1)+AF$15)</x:f>
        <x:v>3916088.707763076</x:v>
      </x:c>
      <x:c r="AG64" s="97">
        <x:f t="shared" si="2"/>
        <x:v>521113.25314066903</x:v>
      </x:c>
    </x:row>
    <x:row r="65">
      <x:c r="A65" s="93">
        <x:v>44</x:v>
      </x:c>
      <x:c r="B65" s="97" t="n">
        <x:f>IF(AND(UPPER('Monte Carlo'!$K$4)="YES",'Monte Carlo'!$K$5&gt;0),'Monte Carlo'!$K$13,Liquidity_30Y!$C$14)</x:f>
        <x:v>1029031.25</x:v>
      </x:c>
      <x:c r="C65" s="97" t="n">
        <x:f>MAX(0,B65*(1+EXP((LN(1+'Monte Carlo'!$K$10)-0.5*'Monte Carlo'!$K$12^2)+'Monte Carlo'!$K$12*((RAND()+RAND()+RAND()+RAND()+RAND()+RAND()+RAND()+RAND()+RAND()+RAND()+RAND()+RAND())-6))-1)+C$15)</x:f>
        <x:v>786847.8094717638</x:v>
      </x:c>
      <x:c r="D65" s="97" t="n">
        <x:f>MAX(0,C65*(1+EXP((LN(1+'Monte Carlo'!$K$10)-0.5*'Monte Carlo'!$K$12^2)+'Monte Carlo'!$K$12*((RAND()+RAND()+RAND()+RAND()+RAND()+RAND()+RAND()+RAND()+RAND()+RAND()+RAND()+RAND())-6))-1)+D$15)</x:f>
        <x:v>722399.9901835639</x:v>
      </x:c>
      <x:c r="E65" s="97" t="n">
        <x:f>MAX(0,D65*(1+EXP((LN(1+'Monte Carlo'!$K$10)-0.5*'Monte Carlo'!$K$12^2)+'Monte Carlo'!$K$12*((RAND()+RAND()+RAND()+RAND()+RAND()+RAND()+RAND()+RAND()+RAND()+RAND()+RAND()+RAND())-6))-1)+E$15)</x:f>
        <x:v>727763.9117107142</x:v>
      </x:c>
      <x:c r="F65" s="97" t="n">
        <x:f>MAX(0,E65*(1+EXP((LN(1+'Monte Carlo'!$K$10)-0.5*'Monte Carlo'!$K$12^2)+'Monte Carlo'!$K$12*((RAND()+RAND()+RAND()+RAND()+RAND()+RAND()+RAND()+RAND()+RAND()+RAND()+RAND()+RAND())-6))-1)+F$15)</x:f>
        <x:v>751388.9673531236</x:v>
      </x:c>
      <x:c r="G65" s="97" t="n">
        <x:f>MAX(0,F65*(1+EXP((LN(1+'Monte Carlo'!$K$10)-0.5*'Monte Carlo'!$K$12^2)+'Monte Carlo'!$K$12*((RAND()+RAND()+RAND()+RAND()+RAND()+RAND()+RAND()+RAND()+RAND()+RAND()+RAND()+RAND())-6))-1)+G$15)</x:f>
        <x:v>870364.7644302107</x:v>
      </x:c>
      <x:c r="H65" s="97" t="n">
        <x:f>MAX(0,G65*(1+EXP((LN(1+'Monte Carlo'!$K$10)-0.5*'Monte Carlo'!$K$12^2)+'Monte Carlo'!$K$12*((RAND()+RAND()+RAND()+RAND()+RAND()+RAND()+RAND()+RAND()+RAND()+RAND()+RAND()+RAND())-6))-1)+H$15)</x:f>
        <x:v>1014958.5116145395</x:v>
      </x:c>
      <x:c r="I65" s="97" t="n">
        <x:f>MAX(0,H65*(1+EXP((LN(1+'Monte Carlo'!$K$10)-0.5*'Monte Carlo'!$K$12^2)+'Monte Carlo'!$K$12*((RAND()+RAND()+RAND()+RAND()+RAND()+RAND()+RAND()+RAND()+RAND()+RAND()+RAND()+RAND())-6))-1)+I$15)</x:f>
        <x:v>1072247.7126860654</x:v>
      </x:c>
      <x:c r="J65" s="97" t="n">
        <x:f>MAX(0,I65*(1+EXP((LN(1+'Monte Carlo'!$K$10)-0.5*'Monte Carlo'!$K$12^2)+'Monte Carlo'!$K$12*((RAND()+RAND()+RAND()+RAND()+RAND()+RAND()+RAND()+RAND()+RAND()+RAND()+RAND()+RAND())-6))-1)+J$15)</x:f>
        <x:v>1219032.919336203</x:v>
      </x:c>
      <x:c r="K65" s="97" t="n">
        <x:f>MAX(0,J65*(1+EXP((LN(1+'Monte Carlo'!$K$10)-0.5*'Monte Carlo'!$K$12^2)+'Monte Carlo'!$K$12*((RAND()+RAND()+RAND()+RAND()+RAND()+RAND()+RAND()+RAND()+RAND()+RAND()+RAND()+RAND())-6))-1)+K$15)</x:f>
        <x:v>1371178.5406708834</x:v>
      </x:c>
      <x:c r="L65" s="97" t="n">
        <x:f>MAX(0,K65*(1+EXP((LN(1+'Monte Carlo'!$K$10)-0.5*'Monte Carlo'!$K$12^2)+'Monte Carlo'!$K$12*((RAND()+RAND()+RAND()+RAND()+RAND()+RAND()+RAND()+RAND()+RAND()+RAND()+RAND()+RAND())-6))-1)+L$15)</x:f>
        <x:v>1605024.276754443</x:v>
      </x:c>
      <x:c r="M65" s="97" t="n">
        <x:f>MAX(0,L65*(1+EXP((LN(1+'Monte Carlo'!$K$10)-0.5*'Monte Carlo'!$K$12^2)+'Monte Carlo'!$K$12*((RAND()+RAND()+RAND()+RAND()+RAND()+RAND()+RAND()+RAND()+RAND()+RAND()+RAND()+RAND())-6))-1)+M$15)</x:f>
        <x:v>1722329.2585433715</x:v>
      </x:c>
      <x:c r="N65" s="97" t="n">
        <x:f>MAX(0,M65*(1+EXP((LN(1+'Monte Carlo'!$K$10)-0.5*'Monte Carlo'!$K$12^2)+'Monte Carlo'!$K$12*((RAND()+RAND()+RAND()+RAND()+RAND()+RAND()+RAND()+RAND()+RAND()+RAND()+RAND()+RAND())-6))-1)+N$15)</x:f>
        <x:v>2089541.3800884367</x:v>
      </x:c>
      <x:c r="O65" s="97" t="n">
        <x:f>MAX(0,N65*(1+EXP((LN(1+'Monte Carlo'!$K$10)-0.5*'Monte Carlo'!$K$12^2)+'Monte Carlo'!$K$12*((RAND()+RAND()+RAND()+RAND()+RAND()+RAND()+RAND()+RAND()+RAND()+RAND()+RAND()+RAND())-6))-1)+O$15)</x:f>
        <x:v>1597413.5715887335</x:v>
      </x:c>
      <x:c r="P65" s="97" t="n">
        <x:f>MAX(0,O65*(1+EXP((LN(1+'Monte Carlo'!$K$10)-0.5*'Monte Carlo'!$K$12^2)+'Monte Carlo'!$K$12*((RAND()+RAND()+RAND()+RAND()+RAND()+RAND()+RAND()+RAND()+RAND()+RAND()+RAND()+RAND())-6))-1)+P$15)</x:f>
        <x:v>1355181.106310287</x:v>
      </x:c>
      <x:c r="Q65" s="97" t="n">
        <x:f>MAX(0,P65*(1+EXP((LN(1+'Monte Carlo'!$K$10)-0.5*'Monte Carlo'!$K$12^2)+'Monte Carlo'!$K$12*((RAND()+RAND()+RAND()+RAND()+RAND()+RAND()+RAND()+RAND()+RAND()+RAND()+RAND()+RAND())-6))-1)+Q$15)</x:f>
        <x:v>1493890.2720844755</x:v>
      </x:c>
      <x:c r="R65" s="97" t="n">
        <x:f>MAX(0,Q65*(1+EXP((LN(1+'Monte Carlo'!$K$10)-0.5*'Monte Carlo'!$K$12^2)+'Monte Carlo'!$K$12*((RAND()+RAND()+RAND()+RAND()+RAND()+RAND()+RAND()+RAND()+RAND()+RAND()+RAND()+RAND())-6))-1)+R$15)</x:f>
        <x:v>1355766.0180284777</x:v>
      </x:c>
      <x:c r="S65" s="97" t="n">
        <x:f>MAX(0,R65*(1+EXP((LN(1+'Monte Carlo'!$K$10)-0.5*'Monte Carlo'!$K$12^2)+'Monte Carlo'!$K$12*((RAND()+RAND()+RAND()+RAND()+RAND()+RAND()+RAND()+RAND()+RAND()+RAND()+RAND()+RAND())-6))-1)+S$15)</x:f>
        <x:v>1326915.8332486968</x:v>
      </x:c>
      <x:c r="T65" s="97" t="n">
        <x:f>MAX(0,S65*(1+EXP((LN(1+'Monte Carlo'!$K$10)-0.5*'Monte Carlo'!$K$12^2)+'Monte Carlo'!$K$12*((RAND()+RAND()+RAND()+RAND()+RAND()+RAND()+RAND()+RAND()+RAND()+RAND()+RAND()+RAND())-6))-1)+T$15)</x:f>
        <x:v>1300077.0223778533</x:v>
      </x:c>
      <x:c r="U65" s="97" t="n">
        <x:f>MAX(0,T65*(1+EXP((LN(1+'Monte Carlo'!$K$10)-0.5*'Monte Carlo'!$K$12^2)+'Monte Carlo'!$K$12*((RAND()+RAND()+RAND()+RAND()+RAND()+RAND()+RAND()+RAND()+RAND()+RAND()+RAND()+RAND())-6))-1)+U$15)</x:f>
        <x:v>1450085.4223504995</x:v>
      </x:c>
      <x:c r="V65" s="97" t="n">
        <x:f>MAX(0,U65*(1+EXP((LN(1+'Monte Carlo'!$K$10)-0.5*'Monte Carlo'!$K$12^2)+'Monte Carlo'!$K$12*((RAND()+RAND()+RAND()+RAND()+RAND()+RAND()+RAND()+RAND()+RAND()+RAND()+RAND()+RAND())-6))-1)+V$15)</x:f>
        <x:v>1677029.9863830616</x:v>
      </x:c>
      <x:c r="W65" s="97" t="n">
        <x:f>MAX(0,V65*(1+EXP((LN(1+'Monte Carlo'!$K$10)-0.5*'Monte Carlo'!$K$12^2)+'Monte Carlo'!$K$12*((RAND()+RAND()+RAND()+RAND()+RAND()+RAND()+RAND()+RAND()+RAND()+RAND()+RAND()+RAND())-6))-1)+W$15)</x:f>
        <x:v>1702295.9077591775</x:v>
      </x:c>
      <x:c r="X65" s="97" t="n">
        <x:f>MAX(0,W65*(1+EXP((LN(1+'Monte Carlo'!$K$10)-0.5*'Monte Carlo'!$K$12^2)+'Monte Carlo'!$K$12*((RAND()+RAND()+RAND()+RAND()+RAND()+RAND()+RAND()+RAND()+RAND()+RAND()+RAND()+RAND())-6))-1)+X$15)</x:f>
        <x:v>1627639.2404564272</x:v>
      </x:c>
      <x:c r="Y65" s="97" t="n">
        <x:f>MAX(0,X65*(1+EXP((LN(1+'Monte Carlo'!$K$10)-0.5*'Monte Carlo'!$K$12^2)+'Monte Carlo'!$K$12*((RAND()+RAND()+RAND()+RAND()+RAND()+RAND()+RAND()+RAND()+RAND()+RAND()+RAND()+RAND())-6))-1)+Y$15)</x:f>
        <x:v>1898745.9789698843</x:v>
      </x:c>
      <x:c r="Z65" s="97" t="n">
        <x:f>MAX(0,Y65*(1+EXP((LN(1+'Monte Carlo'!$K$10)-0.5*'Monte Carlo'!$K$12^2)+'Monte Carlo'!$K$12*((RAND()+RAND()+RAND()+RAND()+RAND()+RAND()+RAND()+RAND()+RAND()+RAND()+RAND()+RAND())-6))-1)+Z$15)</x:f>
        <x:v>1755667.6361573227</x:v>
      </x:c>
      <x:c r="AA65" s="97" t="n">
        <x:f>MAX(0,Z65*(1+EXP((LN(1+'Monte Carlo'!$K$10)-0.5*'Monte Carlo'!$K$12^2)+'Monte Carlo'!$K$12*((RAND()+RAND()+RAND()+RAND()+RAND()+RAND()+RAND()+RAND()+RAND()+RAND()+RAND()+RAND())-6))-1)+AA$15)</x:f>
        <x:v>1463150.7013004078</x:v>
      </x:c>
      <x:c r="AB65" s="97" t="n">
        <x:f>MAX(0,AA65*(1+EXP((LN(1+'Monte Carlo'!$K$10)-0.5*'Monte Carlo'!$K$12^2)+'Monte Carlo'!$K$12*((RAND()+RAND()+RAND()+RAND()+RAND()+RAND()+RAND()+RAND()+RAND()+RAND()+RAND()+RAND())-6))-1)+AB$15)</x:f>
        <x:v>1588887.689764363</x:v>
      </x:c>
      <x:c r="AC65" s="97" t="n">
        <x:f>MAX(0,AB65*(1+EXP((LN(1+'Monte Carlo'!$K$10)-0.5*'Monte Carlo'!$K$12^2)+'Monte Carlo'!$K$12*((RAND()+RAND()+RAND()+RAND()+RAND()+RAND()+RAND()+RAND()+RAND()+RAND()+RAND()+RAND())-6))-1)+AC$15)</x:f>
        <x:v>1640926.2179277507</x:v>
      </x:c>
      <x:c r="AD65" s="97" t="n">
        <x:f>MAX(0,AC65*(1+EXP((LN(1+'Monte Carlo'!$K$10)-0.5*'Monte Carlo'!$K$12^2)+'Monte Carlo'!$K$12*((RAND()+RAND()+RAND()+RAND()+RAND()+RAND()+RAND()+RAND()+RAND()+RAND()+RAND()+RAND())-6))-1)+AD$15)</x:f>
        <x:v>1460045.6059666513</x:v>
      </x:c>
      <x:c r="AE65" s="97" t="n">
        <x:f>MAX(0,AD65*(1+EXP((LN(1+'Monte Carlo'!$K$10)-0.5*'Monte Carlo'!$K$12^2)+'Monte Carlo'!$K$12*((RAND()+RAND()+RAND()+RAND()+RAND()+RAND()+RAND()+RAND()+RAND()+RAND()+RAND()+RAND())-6))-1)+AE$15)</x:f>
        <x:v>2019304.555946463</x:v>
      </x:c>
      <x:c r="AF65" s="97" t="n">
        <x:f>MAX(0,AE65*(1+EXP((LN(1+'Monte Carlo'!$K$10)-0.5*'Monte Carlo'!$K$12^2)+'Monte Carlo'!$K$12*((RAND()+RAND()+RAND()+RAND()+RAND()+RAND()+RAND()+RAND()+RAND()+RAND()+RAND()+RAND())-6))-1)+AF$15)</x:f>
        <x:v>1899093.372049266</x:v>
      </x:c>
      <x:c r="AG65" s="97">
        <x:f t="shared" si="2"/>
        <x:v>639984.94050947286</x:v>
      </x:c>
    </x:row>
    <x:row r="66">
      <x:c r="A66" s="93">
        <x:v>45</x:v>
      </x:c>
      <x:c r="B66" s="97" t="n">
        <x:f>IF(AND(UPPER('Monte Carlo'!$K$4)="YES",'Monte Carlo'!$K$5&gt;0),'Monte Carlo'!$K$13,Liquidity_30Y!$C$14)</x:f>
        <x:v>1029031.25</x:v>
      </x:c>
      <x:c r="C66" s="97" t="n">
        <x:f>MAX(0,B66*(1+EXP((LN(1+'Monte Carlo'!$K$10)-0.5*'Monte Carlo'!$K$12^2)+'Monte Carlo'!$K$12*((RAND()+RAND()+RAND()+RAND()+RAND()+RAND()+RAND()+RAND()+RAND()+RAND()+RAND()+RAND())-6))-1)+C$15)</x:f>
        <x:v>1143290.0813650074</x:v>
      </x:c>
      <x:c r="D66" s="97" t="n">
        <x:f>MAX(0,C66*(1+EXP((LN(1+'Monte Carlo'!$K$10)-0.5*'Monte Carlo'!$K$12^2)+'Monte Carlo'!$K$12*((RAND()+RAND()+RAND()+RAND()+RAND()+RAND()+RAND()+RAND()+RAND()+RAND()+RAND()+RAND())-6))-1)+D$15)</x:f>
        <x:v>1645067.942941199</x:v>
      </x:c>
      <x:c r="E66" s="97" t="n">
        <x:f>MAX(0,D66*(1+EXP((LN(1+'Monte Carlo'!$K$10)-0.5*'Monte Carlo'!$K$12^2)+'Monte Carlo'!$K$12*((RAND()+RAND()+RAND()+RAND()+RAND()+RAND()+RAND()+RAND()+RAND()+RAND()+RAND()+RAND())-6))-1)+E$15)</x:f>
        <x:v>2059674.683259793</x:v>
      </x:c>
      <x:c r="F66" s="97" t="n">
        <x:f>MAX(0,E66*(1+EXP((LN(1+'Monte Carlo'!$K$10)-0.5*'Monte Carlo'!$K$12^2)+'Monte Carlo'!$K$12*((RAND()+RAND()+RAND()+RAND()+RAND()+RAND()+RAND()+RAND()+RAND()+RAND()+RAND()+RAND())-6))-1)+F$15)</x:f>
        <x:v>1574611.9752230386</x:v>
      </x:c>
      <x:c r="G66" s="97" t="n">
        <x:f>MAX(0,F66*(1+EXP((LN(1+'Monte Carlo'!$K$10)-0.5*'Monte Carlo'!$K$12^2)+'Monte Carlo'!$K$12*((RAND()+RAND()+RAND()+RAND()+RAND()+RAND()+RAND()+RAND()+RAND()+RAND()+RAND()+RAND())-6))-1)+G$15)</x:f>
        <x:v>1982192.8163492195</x:v>
      </x:c>
      <x:c r="H66" s="97" t="n">
        <x:f>MAX(0,G66*(1+EXP((LN(1+'Monte Carlo'!$K$10)-0.5*'Monte Carlo'!$K$12^2)+'Monte Carlo'!$K$12*((RAND()+RAND()+RAND()+RAND()+RAND()+RAND()+RAND()+RAND()+RAND()+RAND()+RAND()+RAND())-6))-1)+H$15)</x:f>
        <x:v>1936908.7555665167</x:v>
      </x:c>
      <x:c r="I66" s="97" t="n">
        <x:f>MAX(0,H66*(1+EXP((LN(1+'Monte Carlo'!$K$10)-0.5*'Monte Carlo'!$K$12^2)+'Monte Carlo'!$K$12*((RAND()+RAND()+RAND()+RAND()+RAND()+RAND()+RAND()+RAND()+RAND()+RAND()+RAND()+RAND())-6))-1)+I$15)</x:f>
        <x:v>2372901.2525003594</x:v>
      </x:c>
      <x:c r="J66" s="97" t="n">
        <x:f>MAX(0,I66*(1+EXP((LN(1+'Monte Carlo'!$K$10)-0.5*'Monte Carlo'!$K$12^2)+'Monte Carlo'!$K$12*((RAND()+RAND()+RAND()+RAND()+RAND()+RAND()+RAND()+RAND()+RAND()+RAND()+RAND()+RAND())-6))-1)+J$15)</x:f>
        <x:v>2188612.803669486</x:v>
      </x:c>
      <x:c r="K66" s="97" t="n">
        <x:f>MAX(0,J66*(1+EXP((LN(1+'Monte Carlo'!$K$10)-0.5*'Monte Carlo'!$K$12^2)+'Monte Carlo'!$K$12*((RAND()+RAND()+RAND()+RAND()+RAND()+RAND()+RAND()+RAND()+RAND()+RAND()+RAND()+RAND())-6))-1)+K$15)</x:f>
        <x:v>2084823.4231394068</x:v>
      </x:c>
      <x:c r="L66" s="97" t="n">
        <x:f>MAX(0,K66*(1+EXP((LN(1+'Monte Carlo'!$K$10)-0.5*'Monte Carlo'!$K$12^2)+'Monte Carlo'!$K$12*((RAND()+RAND()+RAND()+RAND()+RAND()+RAND()+RAND()+RAND()+RAND()+RAND()+RAND()+RAND())-6))-1)+L$15)</x:f>
        <x:v>2343122.469301042</x:v>
      </x:c>
      <x:c r="M66" s="97" t="n">
        <x:f>MAX(0,L66*(1+EXP((LN(1+'Monte Carlo'!$K$10)-0.5*'Monte Carlo'!$K$12^2)+'Monte Carlo'!$K$12*((RAND()+RAND()+RAND()+RAND()+RAND()+RAND()+RAND()+RAND()+RAND()+RAND()+RAND()+RAND())-6))-1)+M$15)</x:f>
        <x:v>1912674.0158199794</x:v>
      </x:c>
      <x:c r="N66" s="97" t="n">
        <x:f>MAX(0,M66*(1+EXP((LN(1+'Monte Carlo'!$K$10)-0.5*'Monte Carlo'!$K$12^2)+'Monte Carlo'!$K$12*((RAND()+RAND()+RAND()+RAND()+RAND()+RAND()+RAND()+RAND()+RAND()+RAND()+RAND()+RAND())-6))-1)+N$15)</x:f>
        <x:v>1973704.0912869442</x:v>
      </x:c>
      <x:c r="O66" s="97" t="n">
        <x:f>MAX(0,N66*(1+EXP((LN(1+'Monte Carlo'!$K$10)-0.5*'Monte Carlo'!$K$12^2)+'Monte Carlo'!$K$12*((RAND()+RAND()+RAND()+RAND()+RAND()+RAND()+RAND()+RAND()+RAND()+RAND()+RAND()+RAND())-6))-1)+O$15)</x:f>
        <x:v>1812162.01651175</x:v>
      </x:c>
      <x:c r="P66" s="97" t="n">
        <x:f>MAX(0,O66*(1+EXP((LN(1+'Monte Carlo'!$K$10)-0.5*'Monte Carlo'!$K$12^2)+'Monte Carlo'!$K$12*((RAND()+RAND()+RAND()+RAND()+RAND()+RAND()+RAND()+RAND()+RAND()+RAND()+RAND()+RAND())-6))-1)+P$15)</x:f>
        <x:v>1921151.0372557489</x:v>
      </x:c>
      <x:c r="Q66" s="97" t="n">
        <x:f>MAX(0,P66*(1+EXP((LN(1+'Monte Carlo'!$K$10)-0.5*'Monte Carlo'!$K$12^2)+'Monte Carlo'!$K$12*((RAND()+RAND()+RAND()+RAND()+RAND()+RAND()+RAND()+RAND()+RAND()+RAND()+RAND()+RAND())-6))-1)+Q$15)</x:f>
        <x:v>2281799.481983861</x:v>
      </x:c>
      <x:c r="R66" s="97" t="n">
        <x:f>MAX(0,Q66*(1+EXP((LN(1+'Monte Carlo'!$K$10)-0.5*'Monte Carlo'!$K$12^2)+'Monte Carlo'!$K$12*((RAND()+RAND()+RAND()+RAND()+RAND()+RAND()+RAND()+RAND()+RAND()+RAND()+RAND()+RAND())-6))-1)+R$15)</x:f>
        <x:v>3128165.101796321</x:v>
      </x:c>
      <x:c r="S66" s="97" t="n">
        <x:f>MAX(0,R66*(1+EXP((LN(1+'Monte Carlo'!$K$10)-0.5*'Monte Carlo'!$K$12^2)+'Monte Carlo'!$K$12*((RAND()+RAND()+RAND()+RAND()+RAND()+RAND()+RAND()+RAND()+RAND()+RAND()+RAND()+RAND())-6))-1)+S$15)</x:f>
        <x:v>2708243.4542437852</x:v>
      </x:c>
      <x:c r="T66" s="97" t="n">
        <x:f>MAX(0,S66*(1+EXP((LN(1+'Monte Carlo'!$K$10)-0.5*'Monte Carlo'!$K$12^2)+'Monte Carlo'!$K$12*((RAND()+RAND()+RAND()+RAND()+RAND()+RAND()+RAND()+RAND()+RAND()+RAND()+RAND()+RAND())-6))-1)+T$15)</x:f>
        <x:v>2538670.174405688</x:v>
      </x:c>
      <x:c r="U66" s="97" t="n">
        <x:f>MAX(0,T66*(1+EXP((LN(1+'Monte Carlo'!$K$10)-0.5*'Monte Carlo'!$K$12^2)+'Monte Carlo'!$K$12*((RAND()+RAND()+RAND()+RAND()+RAND()+RAND()+RAND()+RAND()+RAND()+RAND()+RAND()+RAND())-6))-1)+U$15)</x:f>
        <x:v>3569032.2026765263</x:v>
      </x:c>
      <x:c r="V66" s="97" t="n">
        <x:f>MAX(0,U66*(1+EXP((LN(1+'Monte Carlo'!$K$10)-0.5*'Monte Carlo'!$K$12^2)+'Monte Carlo'!$K$12*((RAND()+RAND()+RAND()+RAND()+RAND()+RAND()+RAND()+RAND()+RAND()+RAND()+RAND()+RAND())-6))-1)+V$15)</x:f>
        <x:v>3243400.3488565204</x:v>
      </x:c>
      <x:c r="W66" s="97" t="n">
        <x:f>MAX(0,V66*(1+EXP((LN(1+'Monte Carlo'!$K$10)-0.5*'Monte Carlo'!$K$12^2)+'Monte Carlo'!$K$12*((RAND()+RAND()+RAND()+RAND()+RAND()+RAND()+RAND()+RAND()+RAND()+RAND()+RAND()+RAND())-6))-1)+W$15)</x:f>
        <x:v>3201458.6853481317</x:v>
      </x:c>
      <x:c r="X66" s="97" t="n">
        <x:f>MAX(0,W66*(1+EXP((LN(1+'Monte Carlo'!$K$10)-0.5*'Monte Carlo'!$K$12^2)+'Monte Carlo'!$K$12*((RAND()+RAND()+RAND()+RAND()+RAND()+RAND()+RAND()+RAND()+RAND()+RAND()+RAND()+RAND())-6))-1)+X$15)</x:f>
        <x:v>3220175.0038340995</x:v>
      </x:c>
      <x:c r="Y66" s="97" t="n">
        <x:f>MAX(0,X66*(1+EXP((LN(1+'Monte Carlo'!$K$10)-0.5*'Monte Carlo'!$K$12^2)+'Monte Carlo'!$K$12*((RAND()+RAND()+RAND()+RAND()+RAND()+RAND()+RAND()+RAND()+RAND()+RAND()+RAND()+RAND())-6))-1)+Y$15)</x:f>
        <x:v>3558204.913940951</x:v>
      </x:c>
      <x:c r="Z66" s="97" t="n">
        <x:f>MAX(0,Y66*(1+EXP((LN(1+'Monte Carlo'!$K$10)-0.5*'Monte Carlo'!$K$12^2)+'Monte Carlo'!$K$12*((RAND()+RAND()+RAND()+RAND()+RAND()+RAND()+RAND()+RAND()+RAND()+RAND()+RAND()+RAND())-6))-1)+Z$15)</x:f>
        <x:v>4406743.485225652</x:v>
      </x:c>
      <x:c r="AA66" s="97" t="n">
        <x:f>MAX(0,Z66*(1+EXP((LN(1+'Monte Carlo'!$K$10)-0.5*'Monte Carlo'!$K$12^2)+'Monte Carlo'!$K$12*((RAND()+RAND()+RAND()+RAND()+RAND()+RAND()+RAND()+RAND()+RAND()+RAND()+RAND()+RAND())-6))-1)+AA$15)</x:f>
        <x:v>5516646.287935096</x:v>
      </x:c>
      <x:c r="AB66" s="97" t="n">
        <x:f>MAX(0,AA66*(1+EXP((LN(1+'Monte Carlo'!$K$10)-0.5*'Monte Carlo'!$K$12^2)+'Monte Carlo'!$K$12*((RAND()+RAND()+RAND()+RAND()+RAND()+RAND()+RAND()+RAND()+RAND()+RAND()+RAND()+RAND())-6))-1)+AB$15)</x:f>
        <x:v>6162577.621957195</x:v>
      </x:c>
      <x:c r="AC66" s="97" t="n">
        <x:f>MAX(0,AB66*(1+EXP((LN(1+'Monte Carlo'!$K$10)-0.5*'Monte Carlo'!$K$12^2)+'Monte Carlo'!$K$12*((RAND()+RAND()+RAND()+RAND()+RAND()+RAND()+RAND()+RAND()+RAND()+RAND()+RAND()+RAND())-6))-1)+AC$15)</x:f>
        <x:v>5928268.850126678</x:v>
      </x:c>
      <x:c r="AD66" s="97" t="n">
        <x:f>MAX(0,AC66*(1+EXP((LN(1+'Monte Carlo'!$K$10)-0.5*'Monte Carlo'!$K$12^2)+'Monte Carlo'!$K$12*((RAND()+RAND()+RAND()+RAND()+RAND()+RAND()+RAND()+RAND()+RAND()+RAND()+RAND()+RAND())-6))-1)+AD$15)</x:f>
        <x:v>7267372.465874103</x:v>
      </x:c>
      <x:c r="AE66" s="97" t="n">
        <x:f>MAX(0,AD66*(1+EXP((LN(1+'Monte Carlo'!$K$10)-0.5*'Monte Carlo'!$K$12^2)+'Monte Carlo'!$K$12*((RAND()+RAND()+RAND()+RAND()+RAND()+RAND()+RAND()+RAND()+RAND()+RAND()+RAND()+RAND())-6))-1)+AE$15)</x:f>
        <x:v>6150704.250942093</x:v>
      </x:c>
      <x:c r="AF66" s="97" t="n">
        <x:f>MAX(0,AE66*(1+EXP((LN(1+'Monte Carlo'!$K$10)-0.5*'Monte Carlo'!$K$12^2)+'Monte Carlo'!$K$12*((RAND()+RAND()+RAND()+RAND()+RAND()+RAND()+RAND()+RAND()+RAND()+RAND()+RAND()+RAND())-6))-1)+AF$15)</x:f>
        <x:v>5294339.095794487</x:v>
      </x:c>
      <x:c r="AG66" s="97">
        <x:f t="shared" si="2"/>
        <x:v>1029031.25</x:v>
      </x:c>
    </x:row>
    <x:row r="67">
      <x:c r="A67" s="93">
        <x:v>46</x:v>
      </x:c>
      <x:c r="B67" s="97" t="n">
        <x:f>IF(AND(UPPER('Monte Carlo'!$K$4)="YES",'Monte Carlo'!$K$5&gt;0),'Monte Carlo'!$K$13,Liquidity_30Y!$C$14)</x:f>
        <x:v>1029031.25</x:v>
      </x:c>
      <x:c r="C67" s="97" t="n">
        <x:f>MAX(0,B67*(1+EXP((LN(1+'Monte Carlo'!$K$10)-0.5*'Monte Carlo'!$K$12^2)+'Monte Carlo'!$K$12*((RAND()+RAND()+RAND()+RAND()+RAND()+RAND()+RAND()+RAND()+RAND()+RAND()+RAND()+RAND())-6))-1)+C$15)</x:f>
        <x:v>1080846.7870635586</x:v>
      </x:c>
      <x:c r="D67" s="97" t="n">
        <x:f>MAX(0,C67*(1+EXP((LN(1+'Monte Carlo'!$K$10)-0.5*'Monte Carlo'!$K$12^2)+'Monte Carlo'!$K$12*((RAND()+RAND()+RAND()+RAND()+RAND()+RAND()+RAND()+RAND()+RAND()+RAND()+RAND()+RAND())-6))-1)+D$15)</x:f>
        <x:v>1020643.4148401024</x:v>
      </x:c>
      <x:c r="E67" s="97" t="n">
        <x:f>MAX(0,D67*(1+EXP((LN(1+'Monte Carlo'!$K$10)-0.5*'Monte Carlo'!$K$12^2)+'Monte Carlo'!$K$12*((RAND()+RAND()+RAND()+RAND()+RAND()+RAND()+RAND()+RAND()+RAND()+RAND()+RAND()+RAND())-6))-1)+E$15)</x:f>
        <x:v>877269.7430848469</x:v>
      </x:c>
      <x:c r="F67" s="97" t="n">
        <x:f>MAX(0,E67*(1+EXP((LN(1+'Monte Carlo'!$K$10)-0.5*'Monte Carlo'!$K$12^2)+'Monte Carlo'!$K$12*((RAND()+RAND()+RAND()+RAND()+RAND()+RAND()+RAND()+RAND()+RAND()+RAND()+RAND()+RAND())-6))-1)+F$15)</x:f>
        <x:v>848882.0687294811</x:v>
      </x:c>
      <x:c r="G67" s="97" t="n">
        <x:f>MAX(0,F67*(1+EXP((LN(1+'Monte Carlo'!$K$10)-0.5*'Monte Carlo'!$K$12^2)+'Monte Carlo'!$K$12*((RAND()+RAND()+RAND()+RAND()+RAND()+RAND()+RAND()+RAND()+RAND()+RAND()+RAND()+RAND())-6))-1)+G$15)</x:f>
        <x:v>828029.1612490829</x:v>
      </x:c>
      <x:c r="H67" s="97" t="n">
        <x:f>MAX(0,G67*(1+EXP((LN(1+'Monte Carlo'!$K$10)-0.5*'Monte Carlo'!$K$12^2)+'Monte Carlo'!$K$12*((RAND()+RAND()+RAND()+RAND()+RAND()+RAND()+RAND()+RAND()+RAND()+RAND()+RAND()+RAND())-6))-1)+H$15)</x:f>
        <x:v>784781.0993954267</x:v>
      </x:c>
      <x:c r="I67" s="97" t="n">
        <x:f>MAX(0,H67*(1+EXP((LN(1+'Monte Carlo'!$K$10)-0.5*'Monte Carlo'!$K$12^2)+'Monte Carlo'!$K$12*((RAND()+RAND()+RAND()+RAND()+RAND()+RAND()+RAND()+RAND()+RAND()+RAND()+RAND()+RAND())-6))-1)+I$15)</x:f>
        <x:v>807723.7542134777</x:v>
      </x:c>
      <x:c r="J67" s="97" t="n">
        <x:f>MAX(0,I67*(1+EXP((LN(1+'Monte Carlo'!$K$10)-0.5*'Monte Carlo'!$K$12^2)+'Monte Carlo'!$K$12*((RAND()+RAND()+RAND()+RAND()+RAND()+RAND()+RAND()+RAND()+RAND()+RAND()+RAND()+RAND())-6))-1)+J$15)</x:f>
        <x:v>853047.998513265</x:v>
      </x:c>
      <x:c r="K67" s="97" t="n">
        <x:f>MAX(0,J67*(1+EXP((LN(1+'Monte Carlo'!$K$10)-0.5*'Monte Carlo'!$K$12^2)+'Monte Carlo'!$K$12*((RAND()+RAND()+RAND()+RAND()+RAND()+RAND()+RAND()+RAND()+RAND()+RAND()+RAND()+RAND())-6))-1)+K$15)</x:f>
        <x:v>701450.6108796541</x:v>
      </x:c>
      <x:c r="L67" s="97" t="n">
        <x:f>MAX(0,K67*(1+EXP((LN(1+'Monte Carlo'!$K$10)-0.5*'Monte Carlo'!$K$12^2)+'Monte Carlo'!$K$12*((RAND()+RAND()+RAND()+RAND()+RAND()+RAND()+RAND()+RAND()+RAND()+RAND()+RAND()+RAND())-6))-1)+L$15)</x:f>
        <x:v>699529.2468181024</x:v>
      </x:c>
      <x:c r="M67" s="97" t="n">
        <x:f>MAX(0,L67*(1+EXP((LN(1+'Monte Carlo'!$K$10)-0.5*'Monte Carlo'!$K$12^2)+'Monte Carlo'!$K$12*((RAND()+RAND()+RAND()+RAND()+RAND()+RAND()+RAND()+RAND()+RAND()+RAND()+RAND()+RAND())-6))-1)+M$15)</x:f>
        <x:v>983996.7012122849</x:v>
      </x:c>
      <x:c r="N67" s="97" t="n">
        <x:f>MAX(0,M67*(1+EXP((LN(1+'Monte Carlo'!$K$10)-0.5*'Monte Carlo'!$K$12^2)+'Monte Carlo'!$K$12*((RAND()+RAND()+RAND()+RAND()+RAND()+RAND()+RAND()+RAND()+RAND()+RAND()+RAND()+RAND())-6))-1)+N$15)</x:f>
        <x:v>1012255.4672226</x:v>
      </x:c>
      <x:c r="O67" s="97" t="n">
        <x:f>MAX(0,N67*(1+EXP((LN(1+'Monte Carlo'!$K$10)-0.5*'Monte Carlo'!$K$12^2)+'Monte Carlo'!$K$12*((RAND()+RAND()+RAND()+RAND()+RAND()+RAND()+RAND()+RAND()+RAND()+RAND()+RAND()+RAND())-6))-1)+O$15)</x:f>
        <x:v>1209016.0409382435</x:v>
      </x:c>
      <x:c r="P67" s="97" t="n">
        <x:f>MAX(0,O67*(1+EXP((LN(1+'Monte Carlo'!$K$10)-0.5*'Monte Carlo'!$K$12^2)+'Monte Carlo'!$K$12*((RAND()+RAND()+RAND()+RAND()+RAND()+RAND()+RAND()+RAND()+RAND()+RAND()+RAND()+RAND())-6))-1)+P$15)</x:f>
        <x:v>1056145.2288204408</x:v>
      </x:c>
      <x:c r="Q67" s="97" t="n">
        <x:f>MAX(0,P67*(1+EXP((LN(1+'Monte Carlo'!$K$10)-0.5*'Monte Carlo'!$K$12^2)+'Monte Carlo'!$K$12*((RAND()+RAND()+RAND()+RAND()+RAND()+RAND()+RAND()+RAND()+RAND()+RAND()+RAND()+RAND())-6))-1)+Q$15)</x:f>
        <x:v>1511524.1328390357</x:v>
      </x:c>
      <x:c r="R67" s="97" t="n">
        <x:f>MAX(0,Q67*(1+EXP((LN(1+'Monte Carlo'!$K$10)-0.5*'Monte Carlo'!$K$12^2)+'Monte Carlo'!$K$12*((RAND()+RAND()+RAND()+RAND()+RAND()+RAND()+RAND()+RAND()+RAND()+RAND()+RAND()+RAND())-6))-1)+R$15)</x:f>
        <x:v>1187447.9282505335</x:v>
      </x:c>
      <x:c r="S67" s="97" t="n">
        <x:f>MAX(0,R67*(1+EXP((LN(1+'Monte Carlo'!$K$10)-0.5*'Monte Carlo'!$K$12^2)+'Monte Carlo'!$K$12*((RAND()+RAND()+RAND()+RAND()+RAND()+RAND()+RAND()+RAND()+RAND()+RAND()+RAND()+RAND())-6))-1)+S$15)</x:f>
        <x:v>1059221.8135937625</x:v>
      </x:c>
      <x:c r="T67" s="97" t="n">
        <x:f>MAX(0,S67*(1+EXP((LN(1+'Monte Carlo'!$K$10)-0.5*'Monte Carlo'!$K$12^2)+'Monte Carlo'!$K$12*((RAND()+RAND()+RAND()+RAND()+RAND()+RAND()+RAND()+RAND()+RAND()+RAND()+RAND()+RAND())-6))-1)+T$15)</x:f>
        <x:v>1219200.2228027824</x:v>
      </x:c>
      <x:c r="U67" s="97" t="n">
        <x:f>MAX(0,T67*(1+EXP((LN(1+'Monte Carlo'!$K$10)-0.5*'Monte Carlo'!$K$12^2)+'Monte Carlo'!$K$12*((RAND()+RAND()+RAND()+RAND()+RAND()+RAND()+RAND()+RAND()+RAND()+RAND()+RAND()+RAND())-6))-1)+U$15)</x:f>
        <x:v>1308323.3094757048</x:v>
      </x:c>
      <x:c r="V67" s="97" t="n">
        <x:f>MAX(0,U67*(1+EXP((LN(1+'Monte Carlo'!$K$10)-0.5*'Monte Carlo'!$K$12^2)+'Monte Carlo'!$K$12*((RAND()+RAND()+RAND()+RAND()+RAND()+RAND()+RAND()+RAND()+RAND()+RAND()+RAND()+RAND())-6))-1)+V$15)</x:f>
        <x:v>1423755.4966840805</x:v>
      </x:c>
      <x:c r="W67" s="97" t="n">
        <x:f>MAX(0,V67*(1+EXP((LN(1+'Monte Carlo'!$K$10)-0.5*'Monte Carlo'!$K$12^2)+'Monte Carlo'!$K$12*((RAND()+RAND()+RAND()+RAND()+RAND()+RAND()+RAND()+RAND()+RAND()+RAND()+RAND()+RAND())-6))-1)+W$15)</x:f>
        <x:v>1354775.4644295364</x:v>
      </x:c>
      <x:c r="X67" s="97" t="n">
        <x:f>MAX(0,W67*(1+EXP((LN(1+'Monte Carlo'!$K$10)-0.5*'Monte Carlo'!$K$12^2)+'Monte Carlo'!$K$12*((RAND()+RAND()+RAND()+RAND()+RAND()+RAND()+RAND()+RAND()+RAND()+RAND()+RAND()+RAND())-6))-1)+X$15)</x:f>
        <x:v>1661250.1204198245</x:v>
      </x:c>
      <x:c r="Y67" s="97" t="n">
        <x:f>MAX(0,X67*(1+EXP((LN(1+'Monte Carlo'!$K$10)-0.5*'Monte Carlo'!$K$12^2)+'Monte Carlo'!$K$12*((RAND()+RAND()+RAND()+RAND()+RAND()+RAND()+RAND()+RAND()+RAND()+RAND()+RAND()+RAND())-6))-1)+Y$15)</x:f>
        <x:v>1458578.506485055</x:v>
      </x:c>
      <x:c r="Z67" s="97" t="n">
        <x:f>MAX(0,Y67*(1+EXP((LN(1+'Monte Carlo'!$K$10)-0.5*'Monte Carlo'!$K$12^2)+'Monte Carlo'!$K$12*((RAND()+RAND()+RAND()+RAND()+RAND()+RAND()+RAND()+RAND()+RAND()+RAND()+RAND()+RAND())-6))-1)+Z$15)</x:f>
        <x:v>1375301.6398465505</x:v>
      </x:c>
      <x:c r="AA67" s="97" t="n">
        <x:f>MAX(0,Z67*(1+EXP((LN(1+'Monte Carlo'!$K$10)-0.5*'Monte Carlo'!$K$12^2)+'Monte Carlo'!$K$12*((RAND()+RAND()+RAND()+RAND()+RAND()+RAND()+RAND()+RAND()+RAND()+RAND()+RAND()+RAND())-6))-1)+AA$15)</x:f>
        <x:v>1377238.6807296206</x:v>
      </x:c>
      <x:c r="AB67" s="97" t="n">
        <x:f>MAX(0,AA67*(1+EXP((LN(1+'Monte Carlo'!$K$10)-0.5*'Monte Carlo'!$K$12^2)+'Monte Carlo'!$K$12*((RAND()+RAND()+RAND()+RAND()+RAND()+RAND()+RAND()+RAND()+RAND()+RAND()+RAND()+RAND())-6))-1)+AB$15)</x:f>
        <x:v>1792669.3135351837</x:v>
      </x:c>
      <x:c r="AC67" s="97" t="n">
        <x:f>MAX(0,AB67*(1+EXP((LN(1+'Monte Carlo'!$K$10)-0.5*'Monte Carlo'!$K$12^2)+'Monte Carlo'!$K$12*((RAND()+RAND()+RAND()+RAND()+RAND()+RAND()+RAND()+RAND()+RAND()+RAND()+RAND()+RAND())-6))-1)+AC$15)</x:f>
        <x:v>1392017.115174894</x:v>
      </x:c>
      <x:c r="AD67" s="97" t="n">
        <x:f>MAX(0,AC67*(1+EXP((LN(1+'Monte Carlo'!$K$10)-0.5*'Monte Carlo'!$K$12^2)+'Monte Carlo'!$K$12*((RAND()+RAND()+RAND()+RAND()+RAND()+RAND()+RAND()+RAND()+RAND()+RAND()+RAND()+RAND())-6))-1)+AD$15)</x:f>
        <x:v>1177080.609035985</x:v>
      </x:c>
      <x:c r="AE67" s="97" t="n">
        <x:f>MAX(0,AD67*(1+EXP((LN(1+'Monte Carlo'!$K$10)-0.5*'Monte Carlo'!$K$12^2)+'Monte Carlo'!$K$12*((RAND()+RAND()+RAND()+RAND()+RAND()+RAND()+RAND()+RAND()+RAND()+RAND()+RAND()+RAND())-6))-1)+AE$15)</x:f>
        <x:v>1315099.2753221313</x:v>
      </x:c>
      <x:c r="AF67" s="97" t="n">
        <x:f>MAX(0,AE67*(1+EXP((LN(1+'Monte Carlo'!$K$10)-0.5*'Monte Carlo'!$K$12^2)+'Monte Carlo'!$K$12*((RAND()+RAND()+RAND()+RAND()+RAND()+RAND()+RAND()+RAND()+RAND()+RAND()+RAND()+RAND())-6))-1)+AF$15)</x:f>
        <x:v>1821575.76021462</x:v>
      </x:c>
      <x:c r="AG67" s="97">
        <x:f t="shared" si="2"/>
        <x:v>971445.02922214428</x:v>
      </x:c>
    </x:row>
    <x:row r="68">
      <x:c r="A68" s="93">
        <x:v>47</x:v>
      </x:c>
      <x:c r="B68" s="97" t="n">
        <x:f>IF(AND(UPPER('Monte Carlo'!$K$4)="YES",'Monte Carlo'!$K$5&gt;0),'Monte Carlo'!$K$13,Liquidity_30Y!$C$14)</x:f>
        <x:v>1029031.25</x:v>
      </x:c>
      <x:c r="C68" s="97" t="n">
        <x:f>MAX(0,B68*(1+EXP((LN(1+'Monte Carlo'!$K$10)-0.5*'Monte Carlo'!$K$12^2)+'Monte Carlo'!$K$12*((RAND()+RAND()+RAND()+RAND()+RAND()+RAND()+RAND()+RAND()+RAND()+RAND()+RAND()+RAND())-6))-1)+C$15)</x:f>
        <x:v>1291226.940095393</x:v>
      </x:c>
      <x:c r="D68" s="97" t="n">
        <x:f>MAX(0,C68*(1+EXP((LN(1+'Monte Carlo'!$K$10)-0.5*'Monte Carlo'!$K$12^2)+'Monte Carlo'!$K$12*((RAND()+RAND()+RAND()+RAND()+RAND()+RAND()+RAND()+RAND()+RAND()+RAND()+RAND()+RAND())-6))-1)+D$15)</x:f>
        <x:v>2053652.2300769784</x:v>
      </x:c>
      <x:c r="E68" s="97" t="n">
        <x:f>MAX(0,D68*(1+EXP((LN(1+'Monte Carlo'!$K$10)-0.5*'Monte Carlo'!$K$12^2)+'Monte Carlo'!$K$12*((RAND()+RAND()+RAND()+RAND()+RAND()+RAND()+RAND()+RAND()+RAND()+RAND()+RAND()+RAND())-6))-1)+E$15)</x:f>
        <x:v>2568681.373938244</x:v>
      </x:c>
      <x:c r="F68" s="97" t="n">
        <x:f>MAX(0,E68*(1+EXP((LN(1+'Monte Carlo'!$K$10)-0.5*'Monte Carlo'!$K$12^2)+'Monte Carlo'!$K$12*((RAND()+RAND()+RAND()+RAND()+RAND()+RAND()+RAND()+RAND()+RAND()+RAND()+RAND()+RAND())-6))-1)+F$15)</x:f>
        <x:v>2269674.5515564177</x:v>
      </x:c>
      <x:c r="G68" s="97" t="n">
        <x:f>MAX(0,F68*(1+EXP((LN(1+'Monte Carlo'!$K$10)-0.5*'Monte Carlo'!$K$12^2)+'Monte Carlo'!$K$12*((RAND()+RAND()+RAND()+RAND()+RAND()+RAND()+RAND()+RAND()+RAND()+RAND()+RAND()+RAND())-6))-1)+G$15)</x:f>
        <x:v>2133321.993698387</x:v>
      </x:c>
      <x:c r="H68" s="97" t="n">
        <x:f>MAX(0,G68*(1+EXP((LN(1+'Monte Carlo'!$K$10)-0.5*'Monte Carlo'!$K$12^2)+'Monte Carlo'!$K$12*((RAND()+RAND()+RAND()+RAND()+RAND()+RAND()+RAND()+RAND()+RAND()+RAND()+RAND()+RAND())-6))-1)+H$15)</x:f>
        <x:v>1977100.6008514115</x:v>
      </x:c>
      <x:c r="I68" s="97" t="n">
        <x:f>MAX(0,H68*(1+EXP((LN(1+'Monte Carlo'!$K$10)-0.5*'Monte Carlo'!$K$12^2)+'Monte Carlo'!$K$12*((RAND()+RAND()+RAND()+RAND()+RAND()+RAND()+RAND()+RAND()+RAND()+RAND()+RAND()+RAND())-6))-1)+I$15)</x:f>
        <x:v>2077849.996982995</x:v>
      </x:c>
      <x:c r="J68" s="97" t="n">
        <x:f>MAX(0,I68*(1+EXP((LN(1+'Monte Carlo'!$K$10)-0.5*'Monte Carlo'!$K$12^2)+'Monte Carlo'!$K$12*((RAND()+RAND()+RAND()+RAND()+RAND()+RAND()+RAND()+RAND()+RAND()+RAND()+RAND()+RAND())-6))-1)+J$15)</x:f>
        <x:v>2767305.8733849227</x:v>
      </x:c>
      <x:c r="K68" s="97" t="n">
        <x:f>MAX(0,J68*(1+EXP((LN(1+'Monte Carlo'!$K$10)-0.5*'Monte Carlo'!$K$12^2)+'Monte Carlo'!$K$12*((RAND()+RAND()+RAND()+RAND()+RAND()+RAND()+RAND()+RAND()+RAND()+RAND()+RAND()+RAND())-6))-1)+K$15)</x:f>
        <x:v>3095451.8481206326</x:v>
      </x:c>
      <x:c r="L68" s="97" t="n">
        <x:f>MAX(0,K68*(1+EXP((LN(1+'Monte Carlo'!$K$10)-0.5*'Monte Carlo'!$K$12^2)+'Monte Carlo'!$K$12*((RAND()+RAND()+RAND()+RAND()+RAND()+RAND()+RAND()+RAND()+RAND()+RAND()+RAND()+RAND())-6))-1)+L$15)</x:f>
        <x:v>3355904.856404419</x:v>
      </x:c>
      <x:c r="M68" s="97" t="n">
        <x:f>MAX(0,L68*(1+EXP((LN(1+'Monte Carlo'!$K$10)-0.5*'Monte Carlo'!$K$12^2)+'Monte Carlo'!$K$12*((RAND()+RAND()+RAND()+RAND()+RAND()+RAND()+RAND()+RAND()+RAND()+RAND()+RAND()+RAND())-6))-1)+M$15)</x:f>
        <x:v>3173176.7452730765</x:v>
      </x:c>
      <x:c r="N68" s="97" t="n">
        <x:f>MAX(0,M68*(1+EXP((LN(1+'Monte Carlo'!$K$10)-0.5*'Monte Carlo'!$K$12^2)+'Monte Carlo'!$K$12*((RAND()+RAND()+RAND()+RAND()+RAND()+RAND()+RAND()+RAND()+RAND()+RAND()+RAND()+RAND())-6))-1)+N$15)</x:f>
        <x:v>3415328.8215748505</x:v>
      </x:c>
      <x:c r="O68" s="97" t="n">
        <x:f>MAX(0,N68*(1+EXP((LN(1+'Monte Carlo'!$K$10)-0.5*'Monte Carlo'!$K$12^2)+'Monte Carlo'!$K$12*((RAND()+RAND()+RAND()+RAND()+RAND()+RAND()+RAND()+RAND()+RAND()+RAND()+RAND()+RAND())-6))-1)+O$15)</x:f>
        <x:v>3730967.7973286435</x:v>
      </x:c>
      <x:c r="P68" s="97" t="n">
        <x:f>MAX(0,O68*(1+EXP((LN(1+'Monte Carlo'!$K$10)-0.5*'Monte Carlo'!$K$12^2)+'Monte Carlo'!$K$12*((RAND()+RAND()+RAND()+RAND()+RAND()+RAND()+RAND()+RAND()+RAND()+RAND()+RAND()+RAND())-6))-1)+P$15)</x:f>
        <x:v>4277234.238103142</x:v>
      </x:c>
      <x:c r="Q68" s="97" t="n">
        <x:f>MAX(0,P68*(1+EXP((LN(1+'Monte Carlo'!$K$10)-0.5*'Monte Carlo'!$K$12^2)+'Monte Carlo'!$K$12*((RAND()+RAND()+RAND()+RAND()+RAND()+RAND()+RAND()+RAND()+RAND()+RAND()+RAND()+RAND())-6))-1)+Q$15)</x:f>
        <x:v>4099347.414040382</x:v>
      </x:c>
      <x:c r="R68" s="97" t="n">
        <x:f>MAX(0,Q68*(1+EXP((LN(1+'Monte Carlo'!$K$10)-0.5*'Monte Carlo'!$K$12^2)+'Monte Carlo'!$K$12*((RAND()+RAND()+RAND()+RAND()+RAND()+RAND()+RAND()+RAND()+RAND()+RAND()+RAND()+RAND())-6))-1)+R$15)</x:f>
        <x:v>5051318.075712585</x:v>
      </x:c>
      <x:c r="S68" s="97" t="n">
        <x:f>MAX(0,R68*(1+EXP((LN(1+'Monte Carlo'!$K$10)-0.5*'Monte Carlo'!$K$12^2)+'Monte Carlo'!$K$12*((RAND()+RAND()+RAND()+RAND()+RAND()+RAND()+RAND()+RAND()+RAND()+RAND()+RAND()+RAND())-6))-1)+S$15)</x:f>
        <x:v>6412059.145138394</x:v>
      </x:c>
      <x:c r="T68" s="97" t="n">
        <x:f>MAX(0,S68*(1+EXP((LN(1+'Monte Carlo'!$K$10)-0.5*'Monte Carlo'!$K$12^2)+'Monte Carlo'!$K$12*((RAND()+RAND()+RAND()+RAND()+RAND()+RAND()+RAND()+RAND()+RAND()+RAND()+RAND()+RAND())-6))-1)+T$15)</x:f>
        <x:v>6704767.913388442</x:v>
      </x:c>
      <x:c r="U68" s="97" t="n">
        <x:f>MAX(0,T68*(1+EXP((LN(1+'Monte Carlo'!$K$10)-0.5*'Monte Carlo'!$K$12^2)+'Monte Carlo'!$K$12*((RAND()+RAND()+RAND()+RAND()+RAND()+RAND()+RAND()+RAND()+RAND()+RAND()+RAND()+RAND())-6))-1)+U$15)</x:f>
        <x:v>6447258.51058775</x:v>
      </x:c>
      <x:c r="V68" s="97" t="n">
        <x:f>MAX(0,U68*(1+EXP((LN(1+'Monte Carlo'!$K$10)-0.5*'Monte Carlo'!$K$12^2)+'Monte Carlo'!$K$12*((RAND()+RAND()+RAND()+RAND()+RAND()+RAND()+RAND()+RAND()+RAND()+RAND()+RAND()+RAND())-6))-1)+V$15)</x:f>
        <x:v>7225356.3452776475</x:v>
      </x:c>
      <x:c r="W68" s="97" t="n">
        <x:f>MAX(0,V68*(1+EXP((LN(1+'Monte Carlo'!$K$10)-0.5*'Monte Carlo'!$K$12^2)+'Monte Carlo'!$K$12*((RAND()+RAND()+RAND()+RAND()+RAND()+RAND()+RAND()+RAND()+RAND()+RAND()+RAND()+RAND())-6))-1)+W$15)</x:f>
        <x:v>7336454.727957525</x:v>
      </x:c>
      <x:c r="X68" s="97" t="n">
        <x:f>MAX(0,W68*(1+EXP((LN(1+'Monte Carlo'!$K$10)-0.5*'Monte Carlo'!$K$12^2)+'Monte Carlo'!$K$12*((RAND()+RAND()+RAND()+RAND()+RAND()+RAND()+RAND()+RAND()+RAND()+RAND()+RAND()+RAND())-6))-1)+X$15)</x:f>
        <x:v>6877628.595656659</x:v>
      </x:c>
      <x:c r="Y68" s="97" t="n">
        <x:f>MAX(0,X68*(1+EXP((LN(1+'Monte Carlo'!$K$10)-0.5*'Monte Carlo'!$K$12^2)+'Monte Carlo'!$K$12*((RAND()+RAND()+RAND()+RAND()+RAND()+RAND()+RAND()+RAND()+RAND()+RAND()+RAND()+RAND())-6))-1)+Y$15)</x:f>
        <x:v>7348677.813881033</x:v>
      </x:c>
      <x:c r="Z68" s="97" t="n">
        <x:f>MAX(0,Y68*(1+EXP((LN(1+'Monte Carlo'!$K$10)-0.5*'Monte Carlo'!$K$12^2)+'Monte Carlo'!$K$12*((RAND()+RAND()+RAND()+RAND()+RAND()+RAND()+RAND()+RAND()+RAND()+RAND()+RAND()+RAND())-6))-1)+Z$15)</x:f>
        <x:v>7789419.723660414</x:v>
      </x:c>
      <x:c r="AA68" s="97" t="n">
        <x:f>MAX(0,Z68*(1+EXP((LN(1+'Monte Carlo'!$K$10)-0.5*'Monte Carlo'!$K$12^2)+'Monte Carlo'!$K$12*((RAND()+RAND()+RAND()+RAND()+RAND()+RAND()+RAND()+RAND()+RAND()+RAND()+RAND()+RAND())-6))-1)+AA$15)</x:f>
        <x:v>6805411.303564005</x:v>
      </x:c>
      <x:c r="AB68" s="97" t="n">
        <x:f>MAX(0,AA68*(1+EXP((LN(1+'Monte Carlo'!$K$10)-0.5*'Monte Carlo'!$K$12^2)+'Monte Carlo'!$K$12*((RAND()+RAND()+RAND()+RAND()+RAND()+RAND()+RAND()+RAND()+RAND()+RAND()+RAND()+RAND())-6))-1)+AB$15)</x:f>
        <x:v>6586727.197060488</x:v>
      </x:c>
      <x:c r="AC68" s="97" t="n">
        <x:f>MAX(0,AB68*(1+EXP((LN(1+'Monte Carlo'!$K$10)-0.5*'Monte Carlo'!$K$12^2)+'Monte Carlo'!$K$12*((RAND()+RAND()+RAND()+RAND()+RAND()+RAND()+RAND()+RAND()+RAND()+RAND()+RAND()+RAND())-6))-1)+AC$15)</x:f>
        <x:v>6967998.0761030335</x:v>
      </x:c>
      <x:c r="AD68" s="97" t="n">
        <x:f>MAX(0,AC68*(1+EXP((LN(1+'Monte Carlo'!$K$10)-0.5*'Monte Carlo'!$K$12^2)+'Monte Carlo'!$K$12*((RAND()+RAND()+RAND()+RAND()+RAND()+RAND()+RAND()+RAND()+RAND()+RAND()+RAND()+RAND())-6))-1)+AD$15)</x:f>
        <x:v>6939080.393813945</x:v>
      </x:c>
      <x:c r="AE68" s="97" t="n">
        <x:f>MAX(0,AD68*(1+EXP((LN(1+'Monte Carlo'!$K$10)-0.5*'Monte Carlo'!$K$12^2)+'Monte Carlo'!$K$12*((RAND()+RAND()+RAND()+RAND()+RAND()+RAND()+RAND()+RAND()+RAND()+RAND()+RAND()+RAND())-6))-1)+AE$15)</x:f>
        <x:v>7836224.685931404</x:v>
      </x:c>
      <x:c r="AF68" s="97" t="n">
        <x:f>MAX(0,AE68*(1+EXP((LN(1+'Monte Carlo'!$K$10)-0.5*'Monte Carlo'!$K$12^2)+'Monte Carlo'!$K$12*((RAND()+RAND()+RAND()+RAND()+RAND()+RAND()+RAND()+RAND()+RAND()+RAND()+RAND()+RAND())-6))-1)+AF$15)</x:f>
        <x:v>9730843.613773562</x:v>
      </x:c>
      <x:c r="AG68" s="97">
        <x:f t="shared" si="2"/>
        <x:v>1029031.25</x:v>
      </x:c>
    </x:row>
    <x:row r="69">
      <x:c r="A69" s="93">
        <x:v>48</x:v>
      </x:c>
      <x:c r="B69" s="97" t="n">
        <x:f>IF(AND(UPPER('Monte Carlo'!$K$4)="YES",'Monte Carlo'!$K$5&gt;0),'Monte Carlo'!$K$13,Liquidity_30Y!$C$14)</x:f>
        <x:v>1029031.25</x:v>
      </x:c>
      <x:c r="C69" s="97" t="n">
        <x:f>MAX(0,B69*(1+EXP((LN(1+'Monte Carlo'!$K$10)-0.5*'Monte Carlo'!$K$12^2)+'Monte Carlo'!$K$12*((RAND()+RAND()+RAND()+RAND()+RAND()+RAND()+RAND()+RAND()+RAND()+RAND()+RAND()+RAND())-6))-1)+C$15)</x:f>
        <x:v>1189009.218876901</x:v>
      </x:c>
      <x:c r="D69" s="97" t="n">
        <x:f>MAX(0,C69*(1+EXP((LN(1+'Monte Carlo'!$K$10)-0.5*'Monte Carlo'!$K$12^2)+'Monte Carlo'!$K$12*((RAND()+RAND()+RAND()+RAND()+RAND()+RAND()+RAND()+RAND()+RAND()+RAND()+RAND()+RAND())-6))-1)+D$15)</x:f>
        <x:v>1199233.7019606177</x:v>
      </x:c>
      <x:c r="E69" s="97" t="n">
        <x:f>MAX(0,D69*(1+EXP((LN(1+'Monte Carlo'!$K$10)-0.5*'Monte Carlo'!$K$12^2)+'Monte Carlo'!$K$12*((RAND()+RAND()+RAND()+RAND()+RAND()+RAND()+RAND()+RAND()+RAND()+RAND()+RAND()+RAND())-6))-1)+E$15)</x:f>
        <x:v>956926.6163412151</x:v>
      </x:c>
      <x:c r="F69" s="97" t="n">
        <x:f>MAX(0,E69*(1+EXP((LN(1+'Monte Carlo'!$K$10)-0.5*'Monte Carlo'!$K$12^2)+'Monte Carlo'!$K$12*((RAND()+RAND()+RAND()+RAND()+RAND()+RAND()+RAND()+RAND()+RAND()+RAND()+RAND()+RAND())-6))-1)+F$15)</x:f>
        <x:v>1223777.0213899498</x:v>
      </x:c>
      <x:c r="G69" s="97" t="n">
        <x:f>MAX(0,F69*(1+EXP((LN(1+'Monte Carlo'!$K$10)-0.5*'Monte Carlo'!$K$12^2)+'Monte Carlo'!$K$12*((RAND()+RAND()+RAND()+RAND()+RAND()+RAND()+RAND()+RAND()+RAND()+RAND()+RAND()+RAND())-6))-1)+G$15)</x:f>
        <x:v>1120224.5082583046</x:v>
      </x:c>
      <x:c r="H69" s="97" t="n">
        <x:f>MAX(0,G69*(1+EXP((LN(1+'Monte Carlo'!$K$10)-0.5*'Monte Carlo'!$K$12^2)+'Monte Carlo'!$K$12*((RAND()+RAND()+RAND()+RAND()+RAND()+RAND()+RAND()+RAND()+RAND()+RAND()+RAND()+RAND())-6))-1)+H$15)</x:f>
        <x:v>749702.1971586393</x:v>
      </x:c>
      <x:c r="I69" s="97" t="n">
        <x:f>MAX(0,H69*(1+EXP((LN(1+'Monte Carlo'!$K$10)-0.5*'Monte Carlo'!$K$12^2)+'Monte Carlo'!$K$12*((RAND()+RAND()+RAND()+RAND()+RAND()+RAND()+RAND()+RAND()+RAND()+RAND()+RAND()+RAND())-6))-1)+I$15)</x:f>
        <x:v>521894.5566882164</x:v>
      </x:c>
      <x:c r="J69" s="97" t="n">
        <x:f>MAX(0,I69*(1+EXP((LN(1+'Monte Carlo'!$K$10)-0.5*'Monte Carlo'!$K$12^2)+'Monte Carlo'!$K$12*((RAND()+RAND()+RAND()+RAND()+RAND()+RAND()+RAND()+RAND()+RAND()+RAND()+RAND()+RAND())-6))-1)+J$15)</x:f>
        <x:v>512098.7241783147</x:v>
      </x:c>
      <x:c r="K69" s="97" t="n">
        <x:f>MAX(0,J69*(1+EXP((LN(1+'Monte Carlo'!$K$10)-0.5*'Monte Carlo'!$K$12^2)+'Monte Carlo'!$K$12*((RAND()+RAND()+RAND()+RAND()+RAND()+RAND()+RAND()+RAND()+RAND()+RAND()+RAND()+RAND())-6))-1)+K$15)</x:f>
        <x:v>441897.9102952152</x:v>
      </x:c>
      <x:c r="L69" s="97" t="n">
        <x:f>MAX(0,K69*(1+EXP((LN(1+'Monte Carlo'!$K$10)-0.5*'Monte Carlo'!$K$12^2)+'Monte Carlo'!$K$12*((RAND()+RAND()+RAND()+RAND()+RAND()+RAND()+RAND()+RAND()+RAND()+RAND()+RAND()+RAND())-6))-1)+L$15)</x:f>
        <x:v>475898.4408957678</x:v>
      </x:c>
      <x:c r="M69" s="97" t="n">
        <x:f>MAX(0,L69*(1+EXP((LN(1+'Monte Carlo'!$K$10)-0.5*'Monte Carlo'!$K$12^2)+'Monte Carlo'!$K$12*((RAND()+RAND()+RAND()+RAND()+RAND()+RAND()+RAND()+RAND()+RAND()+RAND()+RAND()+RAND())-6))-1)+M$15)</x:f>
        <x:v>519708.8322615393</x:v>
      </x:c>
      <x:c r="N69" s="97" t="n">
        <x:f>MAX(0,M69*(1+EXP((LN(1+'Monte Carlo'!$K$10)-0.5*'Monte Carlo'!$K$12^2)+'Monte Carlo'!$K$12*((RAND()+RAND()+RAND()+RAND()+RAND()+RAND()+RAND()+RAND()+RAND()+RAND()+RAND()+RAND())-6))-1)+N$15)</x:f>
        <x:v>575637.6859875587</x:v>
      </x:c>
      <x:c r="O69" s="97" t="n">
        <x:f>MAX(0,N69*(1+EXP((LN(1+'Monte Carlo'!$K$10)-0.5*'Monte Carlo'!$K$12^2)+'Monte Carlo'!$K$12*((RAND()+RAND()+RAND()+RAND()+RAND()+RAND()+RAND()+RAND()+RAND()+RAND()+RAND()+RAND())-6))-1)+O$15)</x:f>
        <x:v>583247.8024120978</x:v>
      </x:c>
      <x:c r="P69" s="97" t="n">
        <x:f>MAX(0,O69*(1+EXP((LN(1+'Monte Carlo'!$K$10)-0.5*'Monte Carlo'!$K$12^2)+'Monte Carlo'!$K$12*((RAND()+RAND()+RAND()+RAND()+RAND()+RAND()+RAND()+RAND()+RAND()+RAND()+RAND()+RAND())-6))-1)+P$15)</x:f>
        <x:v>595448.7962650695</x:v>
      </x:c>
      <x:c r="Q69" s="97" t="n">
        <x:f>MAX(0,P69*(1+EXP((LN(1+'Monte Carlo'!$K$10)-0.5*'Monte Carlo'!$K$12^2)+'Monte Carlo'!$K$12*((RAND()+RAND()+RAND()+RAND()+RAND()+RAND()+RAND()+RAND()+RAND()+RAND()+RAND()+RAND())-6))-1)+Q$15)</x:f>
        <x:v>654398.5444374627</x:v>
      </x:c>
      <x:c r="R69" s="97" t="n">
        <x:f>MAX(0,Q69*(1+EXP((LN(1+'Monte Carlo'!$K$10)-0.5*'Monte Carlo'!$K$12^2)+'Monte Carlo'!$K$12*((RAND()+RAND()+RAND()+RAND()+RAND()+RAND()+RAND()+RAND()+RAND()+RAND()+RAND()+RAND())-6))-1)+R$15)</x:f>
        <x:v>923158.8278604727</x:v>
      </x:c>
      <x:c r="S69" s="97" t="n">
        <x:f>MAX(0,R69*(1+EXP((LN(1+'Monte Carlo'!$K$10)-0.5*'Monte Carlo'!$K$12^2)+'Monte Carlo'!$K$12*((RAND()+RAND()+RAND()+RAND()+RAND()+RAND()+RAND()+RAND()+RAND()+RAND()+RAND()+RAND())-6))-1)+S$15)</x:f>
        <x:v>1153231.6429084155</x:v>
      </x:c>
      <x:c r="T69" s="97" t="n">
        <x:f>MAX(0,S69*(1+EXP((LN(1+'Monte Carlo'!$K$10)-0.5*'Monte Carlo'!$K$12^2)+'Monte Carlo'!$K$12*((RAND()+RAND()+RAND()+RAND()+RAND()+RAND()+RAND()+RAND()+RAND()+RAND()+RAND()+RAND())-6))-1)+T$15)</x:f>
        <x:v>1254422.474085426</x:v>
      </x:c>
      <x:c r="U69" s="97" t="n">
        <x:f>MAX(0,T69*(1+EXP((LN(1+'Monte Carlo'!$K$10)-0.5*'Monte Carlo'!$K$12^2)+'Monte Carlo'!$K$12*((RAND()+RAND()+RAND()+RAND()+RAND()+RAND()+RAND()+RAND()+RAND()+RAND()+RAND()+RAND())-6))-1)+U$15)</x:f>
        <x:v>1625093.4791058255</x:v>
      </x:c>
      <x:c r="V69" s="97" t="n">
        <x:f>MAX(0,U69*(1+EXP((LN(1+'Monte Carlo'!$K$10)-0.5*'Monte Carlo'!$K$12^2)+'Monte Carlo'!$K$12*((RAND()+RAND()+RAND()+RAND()+RAND()+RAND()+RAND()+RAND()+RAND()+RAND()+RAND()+RAND())-6))-1)+V$15)</x:f>
        <x:v>1759085.954673004</x:v>
      </x:c>
      <x:c r="W69" s="97" t="n">
        <x:f>MAX(0,V69*(1+EXP((LN(1+'Monte Carlo'!$K$10)-0.5*'Monte Carlo'!$K$12^2)+'Monte Carlo'!$K$12*((RAND()+RAND()+RAND()+RAND()+RAND()+RAND()+RAND()+RAND()+RAND()+RAND()+RAND()+RAND())-6))-1)+W$15)</x:f>
        <x:v>2035101.6004664788</x:v>
      </x:c>
      <x:c r="X69" s="97" t="n">
        <x:f>MAX(0,W69*(1+EXP((LN(1+'Monte Carlo'!$K$10)-0.5*'Monte Carlo'!$K$12^2)+'Monte Carlo'!$K$12*((RAND()+RAND()+RAND()+RAND()+RAND()+RAND()+RAND()+RAND()+RAND()+RAND()+RAND()+RAND())-6))-1)+X$15)</x:f>
        <x:v>1821984.5203644556</x:v>
      </x:c>
      <x:c r="Y69" s="97" t="n">
        <x:f>MAX(0,X69*(1+EXP((LN(1+'Monte Carlo'!$K$10)-0.5*'Monte Carlo'!$K$12^2)+'Monte Carlo'!$K$12*((RAND()+RAND()+RAND()+RAND()+RAND()+RAND()+RAND()+RAND()+RAND()+RAND()+RAND()+RAND())-6))-1)+Y$15)</x:f>
        <x:v>1728239.9899568418</x:v>
      </x:c>
      <x:c r="Z69" s="97" t="n">
        <x:f>MAX(0,Y69*(1+EXP((LN(1+'Monte Carlo'!$K$10)-0.5*'Monte Carlo'!$K$12^2)+'Monte Carlo'!$K$12*((RAND()+RAND()+RAND()+RAND()+RAND()+RAND()+RAND()+RAND()+RAND()+RAND()+RAND()+RAND())-6))-1)+Z$15)</x:f>
        <x:v>2438386.655898087</x:v>
      </x:c>
      <x:c r="AA69" s="97" t="n">
        <x:f>MAX(0,Z69*(1+EXP((LN(1+'Monte Carlo'!$K$10)-0.5*'Monte Carlo'!$K$12^2)+'Monte Carlo'!$K$12*((RAND()+RAND()+RAND()+RAND()+RAND()+RAND()+RAND()+RAND()+RAND()+RAND()+RAND()+RAND())-6))-1)+AA$15)</x:f>
        <x:v>2902539.6772817085</x:v>
      </x:c>
      <x:c r="AB69" s="97" t="n">
        <x:f>MAX(0,AA69*(1+EXP((LN(1+'Monte Carlo'!$K$10)-0.5*'Monte Carlo'!$K$12^2)+'Monte Carlo'!$K$12*((RAND()+RAND()+RAND()+RAND()+RAND()+RAND()+RAND()+RAND()+RAND()+RAND()+RAND()+RAND())-6))-1)+AB$15)</x:f>
        <x:v>2884183.522343401</x:v>
      </x:c>
      <x:c r="AC69" s="97" t="n">
        <x:f>MAX(0,AB69*(1+EXP((LN(1+'Monte Carlo'!$K$10)-0.5*'Monte Carlo'!$K$12^2)+'Monte Carlo'!$K$12*((RAND()+RAND()+RAND()+RAND()+RAND()+RAND()+RAND()+RAND()+RAND()+RAND()+RAND()+RAND())-6))-1)+AC$15)</x:f>
        <x:v>2482113.660687999</x:v>
      </x:c>
      <x:c r="AD69" s="97" t="n">
        <x:f>MAX(0,AC69*(1+EXP((LN(1+'Monte Carlo'!$K$10)-0.5*'Monte Carlo'!$K$12^2)+'Monte Carlo'!$K$12*((RAND()+RAND()+RAND()+RAND()+RAND()+RAND()+RAND()+RAND()+RAND()+RAND()+RAND()+RAND())-6))-1)+AD$15)</x:f>
        <x:v>2736508.8408908476</x:v>
      </x:c>
      <x:c r="AE69" s="97" t="n">
        <x:f>MAX(0,AD69*(1+EXP((LN(1+'Monte Carlo'!$K$10)-0.5*'Monte Carlo'!$K$12^2)+'Monte Carlo'!$K$12*((RAND()+RAND()+RAND()+RAND()+RAND()+RAND()+RAND()+RAND()+RAND()+RAND()+RAND()+RAND())-6))-1)+AE$15)</x:f>
        <x:v>2838325.3951012543</x:v>
      </x:c>
      <x:c r="AF69" s="97" t="n">
        <x:f>MAX(0,AE69*(1+EXP((LN(1+'Monte Carlo'!$K$10)-0.5*'Monte Carlo'!$K$12^2)+'Monte Carlo'!$K$12*((RAND()+RAND()+RAND()+RAND()+RAND()+RAND()+RAND()+RAND()+RAND()+RAND()+RAND()+RAND())-6))-1)+AF$15)</x:f>
        <x:v>2532726.8298233226</x:v>
      </x:c>
      <x:c r="AG69" s="97">
        <x:f t="shared" si="2"/>
        <x:v>887723.101561188</x:v>
      </x:c>
    </x:row>
    <x:row r="70">
      <x:c r="A70" s="93">
        <x:v>49</x:v>
      </x:c>
      <x:c r="B70" s="97" t="n">
        <x:f>IF(AND(UPPER('Monte Carlo'!$K$4)="YES",'Monte Carlo'!$K$5&gt;0),'Monte Carlo'!$K$13,Liquidity_30Y!$C$14)</x:f>
        <x:v>1029031.25</x:v>
      </x:c>
      <x:c r="C70" s="97" t="n">
        <x:f>MAX(0,B70*(1+EXP((LN(1+'Monte Carlo'!$K$10)-0.5*'Monte Carlo'!$K$12^2)+'Monte Carlo'!$K$12*((RAND()+RAND()+RAND()+RAND()+RAND()+RAND()+RAND()+RAND()+RAND()+RAND()+RAND()+RAND())-6))-1)+C$15)</x:f>
        <x:v>1106728.5525095263</x:v>
      </x:c>
      <x:c r="D70" s="97" t="n">
        <x:f>MAX(0,C70*(1+EXP((LN(1+'Monte Carlo'!$K$10)-0.5*'Monte Carlo'!$K$12^2)+'Monte Carlo'!$K$12*((RAND()+RAND()+RAND()+RAND()+RAND()+RAND()+RAND()+RAND()+RAND()+RAND()+RAND()+RAND())-6))-1)+D$15)</x:f>
        <x:v>1016840.5032508399</x:v>
      </x:c>
      <x:c r="E70" s="97" t="n">
        <x:f>MAX(0,D70*(1+EXP((LN(1+'Monte Carlo'!$K$10)-0.5*'Monte Carlo'!$K$12^2)+'Monte Carlo'!$K$12*((RAND()+RAND()+RAND()+RAND()+RAND()+RAND()+RAND()+RAND()+RAND()+RAND()+RAND()+RAND())-6))-1)+E$15)</x:f>
        <x:v>1025941.2978593927</x:v>
      </x:c>
      <x:c r="F70" s="97" t="n">
        <x:f>MAX(0,E70*(1+EXP((LN(1+'Monte Carlo'!$K$10)-0.5*'Monte Carlo'!$K$12^2)+'Monte Carlo'!$K$12*((RAND()+RAND()+RAND()+RAND()+RAND()+RAND()+RAND()+RAND()+RAND()+RAND()+RAND()+RAND())-6))-1)+F$15)</x:f>
        <x:v>1048662.42663064</x:v>
      </x:c>
      <x:c r="G70" s="97" t="n">
        <x:f>MAX(0,F70*(1+EXP((LN(1+'Monte Carlo'!$K$10)-0.5*'Monte Carlo'!$K$12^2)+'Monte Carlo'!$K$12*((RAND()+RAND()+RAND()+RAND()+RAND()+RAND()+RAND()+RAND()+RAND()+RAND()+RAND()+RAND())-6))-1)+G$15)</x:f>
        <x:v>1197535.8335393304</x:v>
      </x:c>
      <x:c r="H70" s="97" t="n">
        <x:f>MAX(0,G70*(1+EXP((LN(1+'Monte Carlo'!$K$10)-0.5*'Monte Carlo'!$K$12^2)+'Monte Carlo'!$K$12*((RAND()+RAND()+RAND()+RAND()+RAND()+RAND()+RAND()+RAND()+RAND()+RAND()+RAND()+RAND())-6))-1)+H$15)</x:f>
        <x:v>1044701.0308979395</x:v>
      </x:c>
      <x:c r="I70" s="97" t="n">
        <x:f>MAX(0,H70*(1+EXP((LN(1+'Monte Carlo'!$K$10)-0.5*'Monte Carlo'!$K$12^2)+'Monte Carlo'!$K$12*((RAND()+RAND()+RAND()+RAND()+RAND()+RAND()+RAND()+RAND()+RAND()+RAND()+RAND()+RAND())-6))-1)+I$15)</x:f>
        <x:v>1086823.9043136712</x:v>
      </x:c>
      <x:c r="J70" s="97" t="n">
        <x:f>MAX(0,I70*(1+EXP((LN(1+'Monte Carlo'!$K$10)-0.5*'Monte Carlo'!$K$12^2)+'Monte Carlo'!$K$12*((RAND()+RAND()+RAND()+RAND()+RAND()+RAND()+RAND()+RAND()+RAND()+RAND()+RAND()+RAND())-6))-1)+J$15)</x:f>
        <x:v>1207132.460804318</x:v>
      </x:c>
      <x:c r="K70" s="97" t="n">
        <x:f>MAX(0,J70*(1+EXP((LN(1+'Monte Carlo'!$K$10)-0.5*'Monte Carlo'!$K$12^2)+'Monte Carlo'!$K$12*((RAND()+RAND()+RAND()+RAND()+RAND()+RAND()+RAND()+RAND()+RAND()+RAND()+RAND()+RAND())-6))-1)+K$15)</x:f>
        <x:v>1353173.443872675</x:v>
      </x:c>
      <x:c r="L70" s="97" t="n">
        <x:f>MAX(0,K70*(1+EXP((LN(1+'Monte Carlo'!$K$10)-0.5*'Monte Carlo'!$K$12^2)+'Monte Carlo'!$K$12*((RAND()+RAND()+RAND()+RAND()+RAND()+RAND()+RAND()+RAND()+RAND()+RAND()+RAND()+RAND())-6))-1)+L$15)</x:f>
        <x:v>1687441.5849603736</x:v>
      </x:c>
      <x:c r="M70" s="97" t="n">
        <x:f>MAX(0,L70*(1+EXP((LN(1+'Monte Carlo'!$K$10)-0.5*'Monte Carlo'!$K$12^2)+'Monte Carlo'!$K$12*((RAND()+RAND()+RAND()+RAND()+RAND()+RAND()+RAND()+RAND()+RAND()+RAND()+RAND()+RAND())-6))-1)+M$15)</x:f>
        <x:v>1420958.395999468</x:v>
      </x:c>
      <x:c r="N70" s="97" t="n">
        <x:f>MAX(0,M70*(1+EXP((LN(1+'Monte Carlo'!$K$10)-0.5*'Monte Carlo'!$K$12^2)+'Monte Carlo'!$K$12*((RAND()+RAND()+RAND()+RAND()+RAND()+RAND()+RAND()+RAND()+RAND()+RAND()+RAND()+RAND())-6))-1)+N$15)</x:f>
        <x:v>1255110.415277776</x:v>
      </x:c>
      <x:c r="O70" s="97" t="n">
        <x:f>MAX(0,N70*(1+EXP((LN(1+'Monte Carlo'!$K$10)-0.5*'Monte Carlo'!$K$12^2)+'Monte Carlo'!$K$12*((RAND()+RAND()+RAND()+RAND()+RAND()+RAND()+RAND()+RAND()+RAND()+RAND()+RAND()+RAND())-6))-1)+O$15)</x:f>
        <x:v>1496924.3090872304</x:v>
      </x:c>
      <x:c r="P70" s="97" t="n">
        <x:f>MAX(0,O70*(1+EXP((LN(1+'Monte Carlo'!$K$10)-0.5*'Monte Carlo'!$K$12^2)+'Monte Carlo'!$K$12*((RAND()+RAND()+RAND()+RAND()+RAND()+RAND()+RAND()+RAND()+RAND()+RAND()+RAND()+RAND())-6))-1)+P$15)</x:f>
        <x:v>1770717.2123036236</x:v>
      </x:c>
      <x:c r="Q70" s="97" t="n">
        <x:f>MAX(0,P70*(1+EXP((LN(1+'Monte Carlo'!$K$10)-0.5*'Monte Carlo'!$K$12^2)+'Monte Carlo'!$K$12*((RAND()+RAND()+RAND()+RAND()+RAND()+RAND()+RAND()+RAND()+RAND()+RAND()+RAND()+RAND())-6))-1)+Q$15)</x:f>
        <x:v>1865630.8995599113</x:v>
      </x:c>
      <x:c r="R70" s="97" t="n">
        <x:f>MAX(0,Q70*(1+EXP((LN(1+'Monte Carlo'!$K$10)-0.5*'Monte Carlo'!$K$12^2)+'Monte Carlo'!$K$12*((RAND()+RAND()+RAND()+RAND()+RAND()+RAND()+RAND()+RAND()+RAND()+RAND()+RAND()+RAND())-6))-1)+R$15)</x:f>
        <x:v>1877528.344284448</x:v>
      </x:c>
      <x:c r="S70" s="97" t="n">
        <x:f>MAX(0,R70*(1+EXP((LN(1+'Monte Carlo'!$K$10)-0.5*'Monte Carlo'!$K$12^2)+'Monte Carlo'!$K$12*((RAND()+RAND()+RAND()+RAND()+RAND()+RAND()+RAND()+RAND()+RAND()+RAND()+RAND()+RAND())-6))-1)+S$15)</x:f>
        <x:v>1455948.3398045856</x:v>
      </x:c>
      <x:c r="T70" s="97" t="n">
        <x:f>MAX(0,S70*(1+EXP((LN(1+'Monte Carlo'!$K$10)-0.5*'Monte Carlo'!$K$12^2)+'Monte Carlo'!$K$12*((RAND()+RAND()+RAND()+RAND()+RAND()+RAND()+RAND()+RAND()+RAND()+RAND()+RAND()+RAND())-6))-1)+T$15)</x:f>
        <x:v>1439714.4872411788</x:v>
      </x:c>
      <x:c r="U70" s="97" t="n">
        <x:f>MAX(0,T70*(1+EXP((LN(1+'Monte Carlo'!$K$10)-0.5*'Monte Carlo'!$K$12^2)+'Monte Carlo'!$K$12*((RAND()+RAND()+RAND()+RAND()+RAND()+RAND()+RAND()+RAND()+RAND()+RAND()+RAND()+RAND())-6))-1)+U$15)</x:f>
        <x:v>1528767.9773981185</x:v>
      </x:c>
      <x:c r="V70" s="97" t="n">
        <x:f>MAX(0,U70*(1+EXP((LN(1+'Monte Carlo'!$K$10)-0.5*'Monte Carlo'!$K$12^2)+'Monte Carlo'!$K$12*((RAND()+RAND()+RAND()+RAND()+RAND()+RAND()+RAND()+RAND()+RAND()+RAND()+RAND()+RAND())-6))-1)+V$15)</x:f>
        <x:v>1369220.201467922</x:v>
      </x:c>
      <x:c r="W70" s="97" t="n">
        <x:f>MAX(0,V70*(1+EXP((LN(1+'Monte Carlo'!$K$10)-0.5*'Monte Carlo'!$K$12^2)+'Monte Carlo'!$K$12*((RAND()+RAND()+RAND()+RAND()+RAND()+RAND()+RAND()+RAND()+RAND()+RAND()+RAND()+RAND())-6))-1)+W$15)</x:f>
        <x:v>1063153.3752773604</x:v>
      </x:c>
      <x:c r="X70" s="97" t="n">
        <x:f>MAX(0,W70*(1+EXP((LN(1+'Monte Carlo'!$K$10)-0.5*'Monte Carlo'!$K$12^2)+'Monte Carlo'!$K$12*((RAND()+RAND()+RAND()+RAND()+RAND()+RAND()+RAND()+RAND()+RAND()+RAND()+RAND()+RAND())-6))-1)+X$15)</x:f>
        <x:v>1387809.6752506513</x:v>
      </x:c>
      <x:c r="Y70" s="97" t="n">
        <x:f>MAX(0,X70*(1+EXP((LN(1+'Monte Carlo'!$K$10)-0.5*'Monte Carlo'!$K$12^2)+'Monte Carlo'!$K$12*((RAND()+RAND()+RAND()+RAND()+RAND()+RAND()+RAND()+RAND()+RAND()+RAND()+RAND()+RAND())-6))-1)+Y$15)</x:f>
        <x:v>1847585.6732217974</x:v>
      </x:c>
      <x:c r="Z70" s="97" t="n">
        <x:f>MAX(0,Y70*(1+EXP((LN(1+'Monte Carlo'!$K$10)-0.5*'Monte Carlo'!$K$12^2)+'Monte Carlo'!$K$12*((RAND()+RAND()+RAND()+RAND()+RAND()+RAND()+RAND()+RAND()+RAND()+RAND()+RAND()+RAND())-6))-1)+Z$15)</x:f>
        <x:v>2357816.572358919</x:v>
      </x:c>
      <x:c r="AA70" s="97" t="n">
        <x:f>MAX(0,Z70*(1+EXP((LN(1+'Monte Carlo'!$K$10)-0.5*'Monte Carlo'!$K$12^2)+'Monte Carlo'!$K$12*((RAND()+RAND()+RAND()+RAND()+RAND()+RAND()+RAND()+RAND()+RAND()+RAND()+RAND()+RAND())-6))-1)+AA$15)</x:f>
        <x:v>2677866.7183516286</x:v>
      </x:c>
      <x:c r="AB70" s="97" t="n">
        <x:f>MAX(0,AA70*(1+EXP((LN(1+'Monte Carlo'!$K$10)-0.5*'Monte Carlo'!$K$12^2)+'Monte Carlo'!$K$12*((RAND()+RAND()+RAND()+RAND()+RAND()+RAND()+RAND()+RAND()+RAND()+RAND()+RAND()+RAND())-6))-1)+AB$15)</x:f>
        <x:v>2884879.5461966596</x:v>
      </x:c>
      <x:c r="AC70" s="97" t="n">
        <x:f>MAX(0,AB70*(1+EXP((LN(1+'Monte Carlo'!$K$10)-0.5*'Monte Carlo'!$K$12^2)+'Monte Carlo'!$K$12*((RAND()+RAND()+RAND()+RAND()+RAND()+RAND()+RAND()+RAND()+RAND()+RAND()+RAND()+RAND())-6))-1)+AC$15)</x:f>
        <x:v>2919195.069808325</x:v>
      </x:c>
      <x:c r="AD70" s="97" t="n">
        <x:f>MAX(0,AC70*(1+EXP((LN(1+'Monte Carlo'!$K$10)-0.5*'Monte Carlo'!$K$12^2)+'Monte Carlo'!$K$12*((RAND()+RAND()+RAND()+RAND()+RAND()+RAND()+RAND()+RAND()+RAND()+RAND()+RAND()+RAND())-6))-1)+AD$15)</x:f>
        <x:v>2708377.1632147636</x:v>
      </x:c>
      <x:c r="AE70" s="97" t="n">
        <x:f>MAX(0,AD70*(1+EXP((LN(1+'Monte Carlo'!$K$10)-0.5*'Monte Carlo'!$K$12^2)+'Monte Carlo'!$K$12*((RAND()+RAND()+RAND()+RAND()+RAND()+RAND()+RAND()+RAND()+RAND()+RAND()+RAND()+RAND())-6))-1)+AE$15)</x:f>
        <x:v>2446199.9268057575</x:v>
      </x:c>
      <x:c r="AF70" s="97" t="n">
        <x:f>MAX(0,AE70*(1+EXP((LN(1+'Monte Carlo'!$K$10)-0.5*'Monte Carlo'!$K$12^2)+'Monte Carlo'!$K$12*((RAND()+RAND()+RAND()+RAND()+RAND()+RAND()+RAND()+RAND()+RAND()+RAND()+RAND()+RAND())-6))-1)+AF$15)</x:f>
        <x:v>2573707.2831696635</x:v>
      </x:c>
      <x:c r="AG70" s="97">
        <x:f t="shared" si="2"/>
        <x:v>973924.69453973882</x:v>
      </x:c>
    </x:row>
    <x:row r="71">
      <x:c r="A71" s="93">
        <x:v>50</x:v>
      </x:c>
      <x:c r="B71" s="97" t="n">
        <x:f>IF(AND(UPPER('Monte Carlo'!$K$4)="YES",'Monte Carlo'!$K$5&gt;0),'Monte Carlo'!$K$13,Liquidity_30Y!$C$14)</x:f>
        <x:v>1029031.25</x:v>
      </x:c>
      <x:c r="C71" s="97" t="n">
        <x:f>MAX(0,B71*(1+EXP((LN(1+'Monte Carlo'!$K$10)-0.5*'Monte Carlo'!$K$12^2)+'Monte Carlo'!$K$12*((RAND()+RAND()+RAND()+RAND()+RAND()+RAND()+RAND()+RAND()+RAND()+RAND()+RAND()+RAND())-6))-1)+C$15)</x:f>
        <x:v>817215.8248600732</x:v>
      </x:c>
      <x:c r="D71" s="97" t="n">
        <x:f>MAX(0,C71*(1+EXP((LN(1+'Monte Carlo'!$K$10)-0.5*'Monte Carlo'!$K$12^2)+'Monte Carlo'!$K$12*((RAND()+RAND()+RAND()+RAND()+RAND()+RAND()+RAND()+RAND()+RAND()+RAND()+RAND()+RAND())-6))-1)+D$15)</x:f>
        <x:v>857871.4158797117</x:v>
      </x:c>
      <x:c r="E71" s="97" t="n">
        <x:f>MAX(0,D71*(1+EXP((LN(1+'Monte Carlo'!$K$10)-0.5*'Monte Carlo'!$K$12^2)+'Monte Carlo'!$K$12*((RAND()+RAND()+RAND()+RAND()+RAND()+RAND()+RAND()+RAND()+RAND()+RAND()+RAND()+RAND())-6))-1)+E$15)</x:f>
        <x:v>759753.2078722767</x:v>
      </x:c>
      <x:c r="F71" s="97" t="n">
        <x:f>MAX(0,E71*(1+EXP((LN(1+'Monte Carlo'!$K$10)-0.5*'Monte Carlo'!$K$12^2)+'Monte Carlo'!$K$12*((RAND()+RAND()+RAND()+RAND()+RAND()+RAND()+RAND()+RAND()+RAND()+RAND()+RAND()+RAND())-6))-1)+F$15)</x:f>
        <x:v>710716.5270340741</x:v>
      </x:c>
      <x:c r="G71" s="97" t="n">
        <x:f>MAX(0,F71*(1+EXP((LN(1+'Monte Carlo'!$K$10)-0.5*'Monte Carlo'!$K$12^2)+'Monte Carlo'!$K$12*((RAND()+RAND()+RAND()+RAND()+RAND()+RAND()+RAND()+RAND()+RAND()+RAND()+RAND()+RAND())-6))-1)+G$15)</x:f>
        <x:v>678570.8700484616</x:v>
      </x:c>
      <x:c r="H71" s="97" t="n">
        <x:f>MAX(0,G71*(1+EXP((LN(1+'Monte Carlo'!$K$10)-0.5*'Monte Carlo'!$K$12^2)+'Monte Carlo'!$K$12*((RAND()+RAND()+RAND()+RAND()+RAND()+RAND()+RAND()+RAND()+RAND()+RAND()+RAND()+RAND())-6))-1)+H$15)</x:f>
        <x:v>762514.822747613</x:v>
      </x:c>
      <x:c r="I71" s="97" t="n">
        <x:f>MAX(0,H71*(1+EXP((LN(1+'Monte Carlo'!$K$10)-0.5*'Monte Carlo'!$K$12^2)+'Monte Carlo'!$K$12*((RAND()+RAND()+RAND()+RAND()+RAND()+RAND()+RAND()+RAND()+RAND()+RAND()+RAND()+RAND())-6))-1)+I$15)</x:f>
        <x:v>638744.5678737547</x:v>
      </x:c>
      <x:c r="J71" s="97" t="n">
        <x:f>MAX(0,I71*(1+EXP((LN(1+'Monte Carlo'!$K$10)-0.5*'Monte Carlo'!$K$12^2)+'Monte Carlo'!$K$12*((RAND()+RAND()+RAND()+RAND()+RAND()+RAND()+RAND()+RAND()+RAND()+RAND()+RAND()+RAND())-6))-1)+J$15)</x:f>
        <x:v>756175.0696401446</x:v>
      </x:c>
      <x:c r="K71" s="97" t="n">
        <x:f>MAX(0,J71*(1+EXP((LN(1+'Monte Carlo'!$K$10)-0.5*'Monte Carlo'!$K$12^2)+'Monte Carlo'!$K$12*((RAND()+RAND()+RAND()+RAND()+RAND()+RAND()+RAND()+RAND()+RAND()+RAND()+RAND()+RAND())-6))-1)+K$15)</x:f>
        <x:v>712801.7550790736</x:v>
      </x:c>
      <x:c r="L71" s="97" t="n">
        <x:f>MAX(0,K71*(1+EXP((LN(1+'Monte Carlo'!$K$10)-0.5*'Monte Carlo'!$K$12^2)+'Monte Carlo'!$K$12*((RAND()+RAND()+RAND()+RAND()+RAND()+RAND()+RAND()+RAND()+RAND()+RAND()+RAND()+RAND())-6))-1)+L$15)</x:f>
        <x:v>573915.698091773</x:v>
      </x:c>
      <x:c r="M71" s="97" t="n">
        <x:f>MAX(0,L71*(1+EXP((LN(1+'Monte Carlo'!$K$10)-0.5*'Monte Carlo'!$K$12^2)+'Monte Carlo'!$K$12*((RAND()+RAND()+RAND()+RAND()+RAND()+RAND()+RAND()+RAND()+RAND()+RAND()+RAND()+RAND())-6))-1)+M$15)</x:f>
        <x:v>648898.9169781023</x:v>
      </x:c>
      <x:c r="N71" s="97" t="n">
        <x:f>MAX(0,M71*(1+EXP((LN(1+'Monte Carlo'!$K$10)-0.5*'Monte Carlo'!$K$12^2)+'Monte Carlo'!$K$12*((RAND()+RAND()+RAND()+RAND()+RAND()+RAND()+RAND()+RAND()+RAND()+RAND()+RAND()+RAND())-6))-1)+N$15)</x:f>
        <x:v>665962.4042925895</x:v>
      </x:c>
      <x:c r="O71" s="97" t="n">
        <x:f>MAX(0,N71*(1+EXP((LN(1+'Monte Carlo'!$K$10)-0.5*'Monte Carlo'!$K$12^2)+'Monte Carlo'!$K$12*((RAND()+RAND()+RAND()+RAND()+RAND()+RAND()+RAND()+RAND()+RAND()+RAND()+RAND()+RAND())-6))-1)+O$15)</x:f>
        <x:v>551647.793366103</x:v>
      </x:c>
      <x:c r="P71" s="97" t="n">
        <x:f>MAX(0,O71*(1+EXP((LN(1+'Monte Carlo'!$K$10)-0.5*'Monte Carlo'!$K$12^2)+'Monte Carlo'!$K$12*((RAND()+RAND()+RAND()+RAND()+RAND()+RAND()+RAND()+RAND()+RAND()+RAND()+RAND()+RAND())-6))-1)+P$15)</x:f>
        <x:v>434996.0046835565</x:v>
      </x:c>
      <x:c r="Q71" s="97" t="n">
        <x:f>MAX(0,P71*(1+EXP((LN(1+'Monte Carlo'!$K$10)-0.5*'Monte Carlo'!$K$12^2)+'Monte Carlo'!$K$12*((RAND()+RAND()+RAND()+RAND()+RAND()+RAND()+RAND()+RAND()+RAND()+RAND()+RAND()+RAND())-6))-1)+Q$15)</x:f>
        <x:v>472210.60275777336</x:v>
      </x:c>
      <x:c r="R71" s="97" t="n">
        <x:f>MAX(0,Q71*(1+EXP((LN(1+'Monte Carlo'!$K$10)-0.5*'Monte Carlo'!$K$12^2)+'Monte Carlo'!$K$12*((RAND()+RAND()+RAND()+RAND()+RAND()+RAND()+RAND()+RAND()+RAND()+RAND()+RAND()+RAND())-6))-1)+R$15)</x:f>
        <x:v>641400.4193230812</x:v>
      </x:c>
      <x:c r="S71" s="97" t="n">
        <x:f>MAX(0,R71*(1+EXP((LN(1+'Monte Carlo'!$K$10)-0.5*'Monte Carlo'!$K$12^2)+'Monte Carlo'!$K$12*((RAND()+RAND()+RAND()+RAND()+RAND()+RAND()+RAND()+RAND()+RAND()+RAND()+RAND()+RAND())-6))-1)+S$15)</x:f>
        <x:v>612644.198919113</x:v>
      </x:c>
      <x:c r="T71" s="97" t="n">
        <x:f>MAX(0,S71*(1+EXP((LN(1+'Monte Carlo'!$K$10)-0.5*'Monte Carlo'!$K$12^2)+'Monte Carlo'!$K$12*((RAND()+RAND()+RAND()+RAND()+RAND()+RAND()+RAND()+RAND()+RAND()+RAND()+RAND()+RAND())-6))-1)+T$15)</x:f>
        <x:v>553642.3113942978</x:v>
      </x:c>
      <x:c r="U71" s="97" t="n">
        <x:f>MAX(0,T71*(1+EXP((LN(1+'Monte Carlo'!$K$10)-0.5*'Monte Carlo'!$K$12^2)+'Monte Carlo'!$K$12*((RAND()+RAND()+RAND()+RAND()+RAND()+RAND()+RAND()+RAND()+RAND()+RAND()+RAND()+RAND())-6))-1)+U$15)</x:f>
        <x:v>587116.7820935062</x:v>
      </x:c>
      <x:c r="V71" s="97" t="n">
        <x:f>MAX(0,U71*(1+EXP((LN(1+'Monte Carlo'!$K$10)-0.5*'Monte Carlo'!$K$12^2)+'Monte Carlo'!$K$12*((RAND()+RAND()+RAND()+RAND()+RAND()+RAND()+RAND()+RAND()+RAND()+RAND()+RAND()+RAND())-6))-1)+V$15)</x:f>
        <x:v>667759.0404833242</x:v>
      </x:c>
      <x:c r="W71" s="97" t="n">
        <x:f>MAX(0,V71*(1+EXP((LN(1+'Monte Carlo'!$K$10)-0.5*'Monte Carlo'!$K$12^2)+'Monte Carlo'!$K$12*((RAND()+RAND()+RAND()+RAND()+RAND()+RAND()+RAND()+RAND()+RAND()+RAND()+RAND()+RAND())-6))-1)+W$15)</x:f>
        <x:v>752731.5347092412</x:v>
      </x:c>
      <x:c r="X71" s="97" t="n">
        <x:f>MAX(0,W71*(1+EXP((LN(1+'Monte Carlo'!$K$10)-0.5*'Monte Carlo'!$K$12^2)+'Monte Carlo'!$K$12*((RAND()+RAND()+RAND()+RAND()+RAND()+RAND()+RAND()+RAND()+RAND()+RAND()+RAND()+RAND())-6))-1)+X$15)</x:f>
        <x:v>798677.920103942</x:v>
      </x:c>
      <x:c r="Y71" s="97" t="n">
        <x:f>MAX(0,X71*(1+EXP((LN(1+'Monte Carlo'!$K$10)-0.5*'Monte Carlo'!$K$12^2)+'Monte Carlo'!$K$12*((RAND()+RAND()+RAND()+RAND()+RAND()+RAND()+RAND()+RAND()+RAND()+RAND()+RAND()+RAND())-6))-1)+Y$15)</x:f>
        <x:v>860947.9059543639</x:v>
      </x:c>
      <x:c r="Z71" s="97" t="n">
        <x:f>MAX(0,Y71*(1+EXP((LN(1+'Monte Carlo'!$K$10)-0.5*'Monte Carlo'!$K$12^2)+'Monte Carlo'!$K$12*((RAND()+RAND()+RAND()+RAND()+RAND()+RAND()+RAND()+RAND()+RAND()+RAND()+RAND()+RAND())-6))-1)+Z$15)</x:f>
        <x:v>1117867.4166982402</x:v>
      </x:c>
      <x:c r="AA71" s="97" t="n">
        <x:f>MAX(0,Z71*(1+EXP((LN(1+'Monte Carlo'!$K$10)-0.5*'Monte Carlo'!$K$12^2)+'Monte Carlo'!$K$12*((RAND()+RAND()+RAND()+RAND()+RAND()+RAND()+RAND()+RAND()+RAND()+RAND()+RAND()+RAND())-6))-1)+AA$15)</x:f>
        <x:v>956464.6644296292</x:v>
      </x:c>
      <x:c r="AB71" s="97" t="n">
        <x:f>MAX(0,AA71*(1+EXP((LN(1+'Monte Carlo'!$K$10)-0.5*'Monte Carlo'!$K$12^2)+'Monte Carlo'!$K$12*((RAND()+RAND()+RAND()+RAND()+RAND()+RAND()+RAND()+RAND()+RAND()+RAND()+RAND()+RAND())-6))-1)+AB$15)</x:f>
        <x:v>1169725.589058154</x:v>
      </x:c>
      <x:c r="AC71" s="97" t="n">
        <x:f>MAX(0,AB71*(1+EXP((LN(1+'Monte Carlo'!$K$10)-0.5*'Monte Carlo'!$K$12^2)+'Monte Carlo'!$K$12*((RAND()+RAND()+RAND()+RAND()+RAND()+RAND()+RAND()+RAND()+RAND()+RAND()+RAND()+RAND())-6))-1)+AC$15)</x:f>
        <x:v>1453611.4055504974</x:v>
      </x:c>
      <x:c r="AD71" s="97" t="n">
        <x:f>MAX(0,AC71*(1+EXP((LN(1+'Monte Carlo'!$K$10)-0.5*'Monte Carlo'!$K$12^2)+'Monte Carlo'!$K$12*((RAND()+RAND()+RAND()+RAND()+RAND()+RAND()+RAND()+RAND()+RAND()+RAND()+RAND()+RAND())-6))-1)+AD$15)</x:f>
        <x:v>1159904.2821903536</x:v>
      </x:c>
      <x:c r="AE71" s="97" t="n">
        <x:f>MAX(0,AD71*(1+EXP((LN(1+'Monte Carlo'!$K$10)-0.5*'Monte Carlo'!$K$12^2)+'Monte Carlo'!$K$12*((RAND()+RAND()+RAND()+RAND()+RAND()+RAND()+RAND()+RAND()+RAND()+RAND()+RAND()+RAND())-6))-1)+AE$15)</x:f>
        <x:v>1394558.908367905</x:v>
      </x:c>
      <x:c r="AF71" s="97" t="n">
        <x:f>MAX(0,AE71*(1+EXP((LN(1+'Monte Carlo'!$K$10)-0.5*'Monte Carlo'!$K$12^2)+'Monte Carlo'!$K$12*((RAND()+RAND()+RAND()+RAND()+RAND()+RAND()+RAND()+RAND()+RAND()+RAND()+RAND()+RAND())-6))-1)+AF$15)</x:f>
        <x:v>1194952.9395636837</x:v>
      </x:c>
      <x:c r="AG71" s="97">
        <x:f t="shared" si="2"/>
        <x:v>727840.01312495547</x:v>
      </x:c>
    </x:row>
    <x:row r="72">
      <x:c r="A72" s="93">
        <x:v>51</x:v>
      </x:c>
      <x:c r="B72" s="97" t="n">
        <x:f>IF(AND(UPPER('Monte Carlo'!$K$4)="YES",'Monte Carlo'!$K$5&gt;0),'Monte Carlo'!$K$13,Liquidity_30Y!$C$14)</x:f>
        <x:v>1029031.25</x:v>
      </x:c>
      <x:c r="C72" s="97" t="n">
        <x:f>MAX(0,B72*(1+EXP((LN(1+'Monte Carlo'!$K$10)-0.5*'Monte Carlo'!$K$12^2)+'Monte Carlo'!$K$12*((RAND()+RAND()+RAND()+RAND()+RAND()+RAND()+RAND()+RAND()+RAND()+RAND()+RAND()+RAND())-6))-1)+C$15)</x:f>
        <x:v>1168573.738220307</x:v>
      </x:c>
      <x:c r="D72" s="97" t="n">
        <x:f>MAX(0,C72*(1+EXP((LN(1+'Monte Carlo'!$K$10)-0.5*'Monte Carlo'!$K$12^2)+'Monte Carlo'!$K$12*((RAND()+RAND()+RAND()+RAND()+RAND()+RAND()+RAND()+RAND()+RAND()+RAND()+RAND()+RAND())-6))-1)+D$15)</x:f>
        <x:v>1311000.2258464734</x:v>
      </x:c>
      <x:c r="E72" s="97" t="n">
        <x:f>MAX(0,D72*(1+EXP((LN(1+'Monte Carlo'!$K$10)-0.5*'Monte Carlo'!$K$12^2)+'Monte Carlo'!$K$12*((RAND()+RAND()+RAND()+RAND()+RAND()+RAND()+RAND()+RAND()+RAND()+RAND()+RAND()+RAND())-6))-1)+E$15)</x:f>
        <x:v>1110982.5527604835</x:v>
      </x:c>
      <x:c r="F72" s="97" t="n">
        <x:f>MAX(0,E72*(1+EXP((LN(1+'Monte Carlo'!$K$10)-0.5*'Monte Carlo'!$K$12^2)+'Monte Carlo'!$K$12*((RAND()+RAND()+RAND()+RAND()+RAND()+RAND()+RAND()+RAND()+RAND()+RAND()+RAND()+RAND())-6))-1)+F$15)</x:f>
        <x:v>1386577.9424686194</x:v>
      </x:c>
      <x:c r="G72" s="97" t="n">
        <x:f>MAX(0,F72*(1+EXP((LN(1+'Monte Carlo'!$K$10)-0.5*'Monte Carlo'!$K$12^2)+'Monte Carlo'!$K$12*((RAND()+RAND()+RAND()+RAND()+RAND()+RAND()+RAND()+RAND()+RAND()+RAND()+RAND()+RAND())-6))-1)+G$15)</x:f>
        <x:v>1407454.6441194545</x:v>
      </x:c>
      <x:c r="H72" s="97" t="n">
        <x:f>MAX(0,G72*(1+EXP((LN(1+'Monte Carlo'!$K$10)-0.5*'Monte Carlo'!$K$12^2)+'Monte Carlo'!$K$12*((RAND()+RAND()+RAND()+RAND()+RAND()+RAND()+RAND()+RAND()+RAND()+RAND()+RAND()+RAND())-6))-1)+H$15)</x:f>
        <x:v>1177794.053067776</x:v>
      </x:c>
      <x:c r="I72" s="97" t="n">
        <x:f>MAX(0,H72*(1+EXP((LN(1+'Monte Carlo'!$K$10)-0.5*'Monte Carlo'!$K$12^2)+'Monte Carlo'!$K$12*((RAND()+RAND()+RAND()+RAND()+RAND()+RAND()+RAND()+RAND()+RAND()+RAND()+RAND()+RAND())-6))-1)+I$15)</x:f>
        <x:v>1317581.7913604418</x:v>
      </x:c>
      <x:c r="J72" s="97" t="n">
        <x:f>MAX(0,I72*(1+EXP((LN(1+'Monte Carlo'!$K$10)-0.5*'Monte Carlo'!$K$12^2)+'Monte Carlo'!$K$12*((RAND()+RAND()+RAND()+RAND()+RAND()+RAND()+RAND()+RAND()+RAND()+RAND()+RAND()+RAND())-6))-1)+J$15)</x:f>
        <x:v>1286596.6997806258</x:v>
      </x:c>
      <x:c r="K72" s="97" t="n">
        <x:f>MAX(0,J72*(1+EXP((LN(1+'Monte Carlo'!$K$10)-0.5*'Monte Carlo'!$K$12^2)+'Monte Carlo'!$K$12*((RAND()+RAND()+RAND()+RAND()+RAND()+RAND()+RAND()+RAND()+RAND()+RAND()+RAND()+RAND())-6))-1)+K$15)</x:f>
        <x:v>1380497.3827286954</x:v>
      </x:c>
      <x:c r="L72" s="97" t="n">
        <x:f>MAX(0,K72*(1+EXP((LN(1+'Monte Carlo'!$K$10)-0.5*'Monte Carlo'!$K$12^2)+'Monte Carlo'!$K$12*((RAND()+RAND()+RAND()+RAND()+RAND()+RAND()+RAND()+RAND()+RAND()+RAND()+RAND()+RAND())-6))-1)+L$15)</x:f>
        <x:v>1531125.0780416084</x:v>
      </x:c>
      <x:c r="M72" s="97" t="n">
        <x:f>MAX(0,L72*(1+EXP((LN(1+'Monte Carlo'!$K$10)-0.5*'Monte Carlo'!$K$12^2)+'Monte Carlo'!$K$12*((RAND()+RAND()+RAND()+RAND()+RAND()+RAND()+RAND()+RAND()+RAND()+RAND()+RAND()+RAND())-6))-1)+M$15)</x:f>
        <x:v>2166276.9612421836</x:v>
      </x:c>
      <x:c r="N72" s="97" t="n">
        <x:f>MAX(0,M72*(1+EXP((LN(1+'Monte Carlo'!$K$10)-0.5*'Monte Carlo'!$K$12^2)+'Monte Carlo'!$K$12*((RAND()+RAND()+RAND()+RAND()+RAND()+RAND()+RAND()+RAND()+RAND()+RAND()+RAND()+RAND())-6))-1)+N$15)</x:f>
        <x:v>2147662.2428177027</x:v>
      </x:c>
      <x:c r="O72" s="97" t="n">
        <x:f>MAX(0,N72*(1+EXP((LN(1+'Monte Carlo'!$K$10)-0.5*'Monte Carlo'!$K$12^2)+'Monte Carlo'!$K$12*((RAND()+RAND()+RAND()+RAND()+RAND()+RAND()+RAND()+RAND()+RAND()+RAND()+RAND()+RAND())-6))-1)+O$15)</x:f>
        <x:v>2788982.7841392984</x:v>
      </x:c>
      <x:c r="P72" s="97" t="n">
        <x:f>MAX(0,O72*(1+EXP((LN(1+'Monte Carlo'!$K$10)-0.5*'Monte Carlo'!$K$12^2)+'Monte Carlo'!$K$12*((RAND()+RAND()+RAND()+RAND()+RAND()+RAND()+RAND()+RAND()+RAND()+RAND()+RAND()+RAND())-6))-1)+P$15)</x:f>
        <x:v>3636399.0737199094</x:v>
      </x:c>
      <x:c r="Q72" s="97" t="n">
        <x:f>MAX(0,P72*(1+EXP((LN(1+'Monte Carlo'!$K$10)-0.5*'Monte Carlo'!$K$12^2)+'Monte Carlo'!$K$12*((RAND()+RAND()+RAND()+RAND()+RAND()+RAND()+RAND()+RAND()+RAND()+RAND()+RAND()+RAND())-6))-1)+Q$15)</x:f>
        <x:v>3539000.5262871357</x:v>
      </x:c>
      <x:c r="R72" s="97" t="n">
        <x:f>MAX(0,Q72*(1+EXP((LN(1+'Monte Carlo'!$K$10)-0.5*'Monte Carlo'!$K$12^2)+'Monte Carlo'!$K$12*((RAND()+RAND()+RAND()+RAND()+RAND()+RAND()+RAND()+RAND()+RAND()+RAND()+RAND()+RAND())-6))-1)+R$15)</x:f>
        <x:v>3864790.159010904</x:v>
      </x:c>
      <x:c r="S72" s="97" t="n">
        <x:f>MAX(0,R72*(1+EXP((LN(1+'Monte Carlo'!$K$10)-0.5*'Monte Carlo'!$K$12^2)+'Monte Carlo'!$K$12*((RAND()+RAND()+RAND()+RAND()+RAND()+RAND()+RAND()+RAND()+RAND()+RAND()+RAND()+RAND())-6))-1)+S$15)</x:f>
        <x:v>3216671.892974148</x:v>
      </x:c>
      <x:c r="T72" s="97" t="n">
        <x:f>MAX(0,S72*(1+EXP((LN(1+'Monte Carlo'!$K$10)-0.5*'Monte Carlo'!$K$12^2)+'Monte Carlo'!$K$12*((RAND()+RAND()+RAND()+RAND()+RAND()+RAND()+RAND()+RAND()+RAND()+RAND()+RAND()+RAND())-6))-1)+T$15)</x:f>
        <x:v>4563222.553791661</x:v>
      </x:c>
      <x:c r="U72" s="97" t="n">
        <x:f>MAX(0,T72*(1+EXP((LN(1+'Monte Carlo'!$K$10)-0.5*'Monte Carlo'!$K$12^2)+'Monte Carlo'!$K$12*((RAND()+RAND()+RAND()+RAND()+RAND()+RAND()+RAND()+RAND()+RAND()+RAND()+RAND()+RAND())-6))-1)+U$15)</x:f>
        <x:v>5261478.411523235</x:v>
      </x:c>
      <x:c r="V72" s="97" t="n">
        <x:f>MAX(0,U72*(1+EXP((LN(1+'Monte Carlo'!$K$10)-0.5*'Monte Carlo'!$K$12^2)+'Monte Carlo'!$K$12*((RAND()+RAND()+RAND()+RAND()+RAND()+RAND()+RAND()+RAND()+RAND()+RAND()+RAND()+RAND())-6))-1)+V$15)</x:f>
        <x:v>5156326.778548137</x:v>
      </x:c>
      <x:c r="W72" s="97" t="n">
        <x:f>MAX(0,V72*(1+EXP((LN(1+'Monte Carlo'!$K$10)-0.5*'Monte Carlo'!$K$12^2)+'Monte Carlo'!$K$12*((RAND()+RAND()+RAND()+RAND()+RAND()+RAND()+RAND()+RAND()+RAND()+RAND()+RAND()+RAND())-6))-1)+W$15)</x:f>
        <x:v>3466105.700162529</x:v>
      </x:c>
      <x:c r="X72" s="97" t="n">
        <x:f>MAX(0,W72*(1+EXP((LN(1+'Monte Carlo'!$K$10)-0.5*'Monte Carlo'!$K$12^2)+'Monte Carlo'!$K$12*((RAND()+RAND()+RAND()+RAND()+RAND()+RAND()+RAND()+RAND()+RAND()+RAND()+RAND()+RAND())-6))-1)+X$15)</x:f>
        <x:v>4154250.9891649922</x:v>
      </x:c>
      <x:c r="Y72" s="97" t="n">
        <x:f>MAX(0,X72*(1+EXP((LN(1+'Monte Carlo'!$K$10)-0.5*'Monte Carlo'!$K$12^2)+'Monte Carlo'!$K$12*((RAND()+RAND()+RAND()+RAND()+RAND()+RAND()+RAND()+RAND()+RAND()+RAND()+RAND()+RAND())-6))-1)+Y$15)</x:f>
        <x:v>4875985.2741858205</x:v>
      </x:c>
      <x:c r="Z72" s="97" t="n">
        <x:f>MAX(0,Y72*(1+EXP((LN(1+'Monte Carlo'!$K$10)-0.5*'Monte Carlo'!$K$12^2)+'Monte Carlo'!$K$12*((RAND()+RAND()+RAND()+RAND()+RAND()+RAND()+RAND()+RAND()+RAND()+RAND()+RAND()+RAND())-6))-1)+Z$15)</x:f>
        <x:v>3928049.7768948255</x:v>
      </x:c>
      <x:c r="AA72" s="97" t="n">
        <x:f>MAX(0,Z72*(1+EXP((LN(1+'Monte Carlo'!$K$10)-0.5*'Monte Carlo'!$K$12^2)+'Monte Carlo'!$K$12*((RAND()+RAND()+RAND()+RAND()+RAND()+RAND()+RAND()+RAND()+RAND()+RAND()+RAND()+RAND())-6))-1)+AA$15)</x:f>
        <x:v>3362262.2310948824</x:v>
      </x:c>
      <x:c r="AB72" s="97" t="n">
        <x:f>MAX(0,AA72*(1+EXP((LN(1+'Monte Carlo'!$K$10)-0.5*'Monte Carlo'!$K$12^2)+'Monte Carlo'!$K$12*((RAND()+RAND()+RAND()+RAND()+RAND()+RAND()+RAND()+RAND()+RAND()+RAND()+RAND()+RAND())-6))-1)+AB$15)</x:f>
        <x:v>3808262.7699640566</x:v>
      </x:c>
      <x:c r="AC72" s="97" t="n">
        <x:f>MAX(0,AB72*(1+EXP((LN(1+'Monte Carlo'!$K$10)-0.5*'Monte Carlo'!$K$12^2)+'Monte Carlo'!$K$12*((RAND()+RAND()+RAND()+RAND()+RAND()+RAND()+RAND()+RAND()+RAND()+RAND()+RAND()+RAND())-6))-1)+AC$15)</x:f>
        <x:v>3203078.3420418003</x:v>
      </x:c>
      <x:c r="AD72" s="97" t="n">
        <x:f>MAX(0,AC72*(1+EXP((LN(1+'Monte Carlo'!$K$10)-0.5*'Monte Carlo'!$K$12^2)+'Monte Carlo'!$K$12*((RAND()+RAND()+RAND()+RAND()+RAND()+RAND()+RAND()+RAND()+RAND()+RAND()+RAND()+RAND())-6))-1)+AD$15)</x:f>
        <x:v>3799000.3174628713</x:v>
      </x:c>
      <x:c r="AE72" s="97" t="n">
        <x:f>MAX(0,AD72*(1+EXP((LN(1+'Monte Carlo'!$K$10)-0.5*'Monte Carlo'!$K$12^2)+'Monte Carlo'!$K$12*((RAND()+RAND()+RAND()+RAND()+RAND()+RAND()+RAND()+RAND()+RAND()+RAND()+RAND()+RAND())-6))-1)+AE$15)</x:f>
        <x:v>4768959.940689267</x:v>
      </x:c>
      <x:c r="AF72" s="97" t="n">
        <x:f>MAX(0,AE72*(1+EXP((LN(1+'Monte Carlo'!$K$10)-0.5*'Monte Carlo'!$K$12^2)+'Monte Carlo'!$K$12*((RAND()+RAND()+RAND()+RAND()+RAND()+RAND()+RAND()+RAND()+RAND()+RAND()+RAND()+RAND())-6))-1)+AF$15)</x:f>
        <x:v>5028680.958831256</x:v>
      </x:c>
      <x:c r="AG72" s="97">
        <x:f t="shared" si="2"/>
        <x:v>203983.28471919955</x:v>
      </x:c>
    </x:row>
    <x:row r="73">
      <x:c r="A73" s="93">
        <x:v>52</x:v>
      </x:c>
      <x:c r="B73" s="97" t="n">
        <x:f>IF(AND(UPPER('Monte Carlo'!$K$4)="YES",'Monte Carlo'!$K$5&gt;0),'Monte Carlo'!$K$13,Liquidity_30Y!$C$14)</x:f>
        <x:v>1029031.25</x:v>
      </x:c>
      <x:c r="C73" s="97" t="n">
        <x:f>MAX(0,B73*(1+EXP((LN(1+'Monte Carlo'!$K$10)-0.5*'Monte Carlo'!$K$12^2)+'Monte Carlo'!$K$12*((RAND()+RAND()+RAND()+RAND()+RAND()+RAND()+RAND()+RAND()+RAND()+RAND()+RAND()+RAND())-6))-1)+C$15)</x:f>
        <x:v>974775.7416893288</x:v>
      </x:c>
      <x:c r="D73" s="97" t="n">
        <x:f>MAX(0,C73*(1+EXP((LN(1+'Monte Carlo'!$K$10)-0.5*'Monte Carlo'!$K$12^2)+'Monte Carlo'!$K$12*((RAND()+RAND()+RAND()+RAND()+RAND()+RAND()+RAND()+RAND()+RAND()+RAND()+RAND()+RAND())-6))-1)+D$15)</x:f>
        <x:v>973397.176774398</x:v>
      </x:c>
      <x:c r="E73" s="97" t="n">
        <x:f>MAX(0,D73*(1+EXP((LN(1+'Monte Carlo'!$K$10)-0.5*'Monte Carlo'!$K$12^2)+'Monte Carlo'!$K$12*((RAND()+RAND()+RAND()+RAND()+RAND()+RAND()+RAND()+RAND()+RAND()+RAND()+RAND()+RAND())-6))-1)+E$15)</x:f>
        <x:v>1158999.2033591033</x:v>
      </x:c>
      <x:c r="F73" s="97" t="n">
        <x:f>MAX(0,E73*(1+EXP((LN(1+'Monte Carlo'!$K$10)-0.5*'Monte Carlo'!$K$12^2)+'Monte Carlo'!$K$12*((RAND()+RAND()+RAND()+RAND()+RAND()+RAND()+RAND()+RAND()+RAND()+RAND()+RAND()+RAND())-6))-1)+F$15)</x:f>
        <x:v>880274.6358796813</x:v>
      </x:c>
      <x:c r="G73" s="97" t="n">
        <x:f>MAX(0,F73*(1+EXP((LN(1+'Monte Carlo'!$K$10)-0.5*'Monte Carlo'!$K$12^2)+'Monte Carlo'!$K$12*((RAND()+RAND()+RAND()+RAND()+RAND()+RAND()+RAND()+RAND()+RAND()+RAND()+RAND()+RAND())-6))-1)+G$15)</x:f>
        <x:v>828461.739824543</x:v>
      </x:c>
      <x:c r="H73" s="97" t="n">
        <x:f>MAX(0,G73*(1+EXP((LN(1+'Monte Carlo'!$K$10)-0.5*'Monte Carlo'!$K$12^2)+'Monte Carlo'!$K$12*((RAND()+RAND()+RAND()+RAND()+RAND()+RAND()+RAND()+RAND()+RAND()+RAND()+RAND()+RAND())-6))-1)+H$15)</x:f>
        <x:v>802425.1919996623</x:v>
      </x:c>
      <x:c r="I73" s="97" t="n">
        <x:f>MAX(0,H73*(1+EXP((LN(1+'Monte Carlo'!$K$10)-0.5*'Monte Carlo'!$K$12^2)+'Monte Carlo'!$K$12*((RAND()+RAND()+RAND()+RAND()+RAND()+RAND()+RAND()+RAND()+RAND()+RAND()+RAND()+RAND())-6))-1)+I$15)</x:f>
        <x:v>1035489.9605320182</x:v>
      </x:c>
      <x:c r="J73" s="97" t="n">
        <x:f>MAX(0,I73*(1+EXP((LN(1+'Monte Carlo'!$K$10)-0.5*'Monte Carlo'!$K$12^2)+'Monte Carlo'!$K$12*((RAND()+RAND()+RAND()+RAND()+RAND()+RAND()+RAND()+RAND()+RAND()+RAND()+RAND()+RAND())-6))-1)+J$15)</x:f>
        <x:v>985220.899124968</x:v>
      </x:c>
      <x:c r="K73" s="97" t="n">
        <x:f>MAX(0,J73*(1+EXP((LN(1+'Monte Carlo'!$K$10)-0.5*'Monte Carlo'!$K$12^2)+'Monte Carlo'!$K$12*((RAND()+RAND()+RAND()+RAND()+RAND()+RAND()+RAND()+RAND()+RAND()+RAND()+RAND()+RAND())-6))-1)+K$15)</x:f>
        <x:v>919855.1531697736</x:v>
      </x:c>
      <x:c r="L73" s="97" t="n">
        <x:f>MAX(0,K73*(1+EXP((LN(1+'Monte Carlo'!$K$10)-0.5*'Monte Carlo'!$K$12^2)+'Monte Carlo'!$K$12*((RAND()+RAND()+RAND()+RAND()+RAND()+RAND()+RAND()+RAND()+RAND()+RAND()+RAND()+RAND())-6))-1)+L$15)</x:f>
        <x:v>1061507.48108953</x:v>
      </x:c>
      <x:c r="M73" s="97" t="n">
        <x:f>MAX(0,L73*(1+EXP((LN(1+'Monte Carlo'!$K$10)-0.5*'Monte Carlo'!$K$12^2)+'Monte Carlo'!$K$12*((RAND()+RAND()+RAND()+RAND()+RAND()+RAND()+RAND()+RAND()+RAND()+RAND()+RAND()+RAND())-6))-1)+M$15)</x:f>
        <x:v>1044999.2486889703</x:v>
      </x:c>
      <x:c r="N73" s="97" t="n">
        <x:f>MAX(0,M73*(1+EXP((LN(1+'Monte Carlo'!$K$10)-0.5*'Monte Carlo'!$K$12^2)+'Monte Carlo'!$K$12*((RAND()+RAND()+RAND()+RAND()+RAND()+RAND()+RAND()+RAND()+RAND()+RAND()+RAND()+RAND())-6))-1)+N$15)</x:f>
        <x:v>1016331.0782667345</x:v>
      </x:c>
      <x:c r="O73" s="97" t="n">
        <x:f>MAX(0,N73*(1+EXP((LN(1+'Monte Carlo'!$K$10)-0.5*'Monte Carlo'!$K$12^2)+'Monte Carlo'!$K$12*((RAND()+RAND()+RAND()+RAND()+RAND()+RAND()+RAND()+RAND()+RAND()+RAND()+RAND()+RAND())-6))-1)+O$15)</x:f>
        <x:v>1269016.416524173</x:v>
      </x:c>
      <x:c r="P73" s="97" t="n">
        <x:f>MAX(0,O73*(1+EXP((LN(1+'Monte Carlo'!$K$10)-0.5*'Monte Carlo'!$K$12^2)+'Monte Carlo'!$K$12*((RAND()+RAND()+RAND()+RAND()+RAND()+RAND()+RAND()+RAND()+RAND()+RAND()+RAND()+RAND())-6))-1)+P$15)</x:f>
        <x:v>1207399.5540465186</x:v>
      </x:c>
      <x:c r="Q73" s="97" t="n">
        <x:f>MAX(0,P73*(1+EXP((LN(1+'Monte Carlo'!$K$10)-0.5*'Monte Carlo'!$K$12^2)+'Monte Carlo'!$K$12*((RAND()+RAND()+RAND()+RAND()+RAND()+RAND()+RAND()+RAND()+RAND()+RAND()+RAND()+RAND())-6))-1)+Q$15)</x:f>
        <x:v>1410374.4545068773</x:v>
      </x:c>
      <x:c r="R73" s="97" t="n">
        <x:f>MAX(0,Q73*(1+EXP((LN(1+'Monte Carlo'!$K$10)-0.5*'Monte Carlo'!$K$12^2)+'Monte Carlo'!$K$12*((RAND()+RAND()+RAND()+RAND()+RAND()+RAND()+RAND()+RAND()+RAND()+RAND()+RAND()+RAND())-6))-1)+R$15)</x:f>
        <x:v>1746337.2568640432</x:v>
      </x:c>
      <x:c r="S73" s="97" t="n">
        <x:f>MAX(0,R73*(1+EXP((LN(1+'Monte Carlo'!$K$10)-0.5*'Monte Carlo'!$K$12^2)+'Monte Carlo'!$K$12*((RAND()+RAND()+RAND()+RAND()+RAND()+RAND()+RAND()+RAND()+RAND()+RAND()+RAND()+RAND())-6))-1)+S$15)</x:f>
        <x:v>1762035.002499358</x:v>
      </x:c>
      <x:c r="T73" s="97" t="n">
        <x:f>MAX(0,S73*(1+EXP((LN(1+'Monte Carlo'!$K$10)-0.5*'Monte Carlo'!$K$12^2)+'Monte Carlo'!$K$12*((RAND()+RAND()+RAND()+RAND()+RAND()+RAND()+RAND()+RAND()+RAND()+RAND()+RAND()+RAND())-6))-1)+T$15)</x:f>
        <x:v>2034816.0240539606</x:v>
      </x:c>
      <x:c r="U73" s="97" t="n">
        <x:f>MAX(0,T73*(1+EXP((LN(1+'Monte Carlo'!$K$10)-0.5*'Monte Carlo'!$K$12^2)+'Monte Carlo'!$K$12*((RAND()+RAND()+RAND()+RAND()+RAND()+RAND()+RAND()+RAND()+RAND()+RAND()+RAND()+RAND())-6))-1)+U$15)</x:f>
        <x:v>2565449.3993339813</x:v>
      </x:c>
      <x:c r="V73" s="97" t="n">
        <x:f>MAX(0,U73*(1+EXP((LN(1+'Monte Carlo'!$K$10)-0.5*'Monte Carlo'!$K$12^2)+'Monte Carlo'!$K$12*((RAND()+RAND()+RAND()+RAND()+RAND()+RAND()+RAND()+RAND()+RAND()+RAND()+RAND()+RAND())-6))-1)+V$15)</x:f>
        <x:v>2753383.611588237</x:v>
      </x:c>
      <x:c r="W73" s="97" t="n">
        <x:f>MAX(0,V73*(1+EXP((LN(1+'Monte Carlo'!$K$10)-0.5*'Monte Carlo'!$K$12^2)+'Monte Carlo'!$K$12*((RAND()+RAND()+RAND()+RAND()+RAND()+RAND()+RAND()+RAND()+RAND()+RAND()+RAND()+RAND())-6))-1)+W$15)</x:f>
        <x:v>2698128.4417735487</x:v>
      </x:c>
      <x:c r="X73" s="97" t="n">
        <x:f>MAX(0,W73*(1+EXP((LN(1+'Monte Carlo'!$K$10)-0.5*'Monte Carlo'!$K$12^2)+'Monte Carlo'!$K$12*((RAND()+RAND()+RAND()+RAND()+RAND()+RAND()+RAND()+RAND()+RAND()+RAND()+RAND()+RAND())-6))-1)+X$15)</x:f>
        <x:v>3217057.894320677</x:v>
      </x:c>
      <x:c r="Y73" s="97" t="n">
        <x:f>MAX(0,X73*(1+EXP((LN(1+'Monte Carlo'!$K$10)-0.5*'Monte Carlo'!$K$12^2)+'Monte Carlo'!$K$12*((RAND()+RAND()+RAND()+RAND()+RAND()+RAND()+RAND()+RAND()+RAND()+RAND()+RAND()+RAND())-6))-1)+Y$15)</x:f>
        <x:v>3685964.071708353</x:v>
      </x:c>
      <x:c r="Z73" s="97" t="n">
        <x:f>MAX(0,Y73*(1+EXP((LN(1+'Monte Carlo'!$K$10)-0.5*'Monte Carlo'!$K$12^2)+'Monte Carlo'!$K$12*((RAND()+RAND()+RAND()+RAND()+RAND()+RAND()+RAND()+RAND()+RAND()+RAND()+RAND()+RAND())-6))-1)+Z$15)</x:f>
        <x:v>4120070.216610116</x:v>
      </x:c>
      <x:c r="AA73" s="97" t="n">
        <x:f>MAX(0,Z73*(1+EXP((LN(1+'Monte Carlo'!$K$10)-0.5*'Monte Carlo'!$K$12^2)+'Monte Carlo'!$K$12*((RAND()+RAND()+RAND()+RAND()+RAND()+RAND()+RAND()+RAND()+RAND()+RAND()+RAND()+RAND())-6))-1)+AA$15)</x:f>
        <x:v>5873238.73364679</x:v>
      </x:c>
      <x:c r="AB73" s="97" t="n">
        <x:f>MAX(0,AA73*(1+EXP((LN(1+'Monte Carlo'!$K$10)-0.5*'Monte Carlo'!$K$12^2)+'Monte Carlo'!$K$12*((RAND()+RAND()+RAND()+RAND()+RAND()+RAND()+RAND()+RAND()+RAND()+RAND()+RAND()+RAND())-6))-1)+AB$15)</x:f>
        <x:v>5473249.674594779</x:v>
      </x:c>
      <x:c r="AC73" s="97" t="n">
        <x:f>MAX(0,AB73*(1+EXP((LN(1+'Monte Carlo'!$K$10)-0.5*'Monte Carlo'!$K$12^2)+'Monte Carlo'!$K$12*((RAND()+RAND()+RAND()+RAND()+RAND()+RAND()+RAND()+RAND()+RAND()+RAND()+RAND()+RAND())-6))-1)+AC$15)</x:f>
        <x:v>5247056.024958409</x:v>
      </x:c>
      <x:c r="AD73" s="97" t="n">
        <x:f>MAX(0,AC73*(1+EXP((LN(1+'Monte Carlo'!$K$10)-0.5*'Monte Carlo'!$K$12^2)+'Monte Carlo'!$K$12*((RAND()+RAND()+RAND()+RAND()+RAND()+RAND()+RAND()+RAND()+RAND()+RAND()+RAND()+RAND())-6))-1)+AD$15)</x:f>
        <x:v>5135277.067826231</x:v>
      </x:c>
      <x:c r="AE73" s="97" t="n">
        <x:f>MAX(0,AD73*(1+EXP((LN(1+'Monte Carlo'!$K$10)-0.5*'Monte Carlo'!$K$12^2)+'Monte Carlo'!$K$12*((RAND()+RAND()+RAND()+RAND()+RAND()+RAND()+RAND()+RAND()+RAND()+RAND()+RAND()+RAND())-6))-1)+AE$15)</x:f>
        <x:v>5125082.913295272</x:v>
      </x:c>
      <x:c r="AF73" s="97" t="n">
        <x:f>MAX(0,AE73*(1+EXP((LN(1+'Monte Carlo'!$K$10)-0.5*'Monte Carlo'!$K$12^2)+'Monte Carlo'!$K$12*((RAND()+RAND()+RAND()+RAND()+RAND()+RAND()+RAND()+RAND()+RAND()+RAND()+RAND()+RAND())-6))-1)+AF$15)</x:f>
        <x:v>7373643.791666849</x:v>
      </x:c>
      <x:c r="AG73" s="97">
        <x:f t="shared" si="2"/>
        <x:v>560521.3574140548</x:v>
      </x:c>
    </x:row>
    <x:row r="74">
      <x:c r="A74" s="93">
        <x:v>53</x:v>
      </x:c>
      <x:c r="B74" s="97" t="n">
        <x:f>IF(AND(UPPER('Monte Carlo'!$K$4)="YES",'Monte Carlo'!$K$5&gt;0),'Monte Carlo'!$K$13,Liquidity_30Y!$C$14)</x:f>
        <x:v>1029031.25</x:v>
      </x:c>
      <x:c r="C74" s="97" t="n">
        <x:f>MAX(0,B74*(1+EXP((LN(1+'Monte Carlo'!$K$10)-0.5*'Monte Carlo'!$K$12^2)+'Monte Carlo'!$K$12*((RAND()+RAND()+RAND()+RAND()+RAND()+RAND()+RAND()+RAND()+RAND()+RAND()+RAND()+RAND())-6))-1)+C$15)</x:f>
        <x:v>1178703.8612835505</x:v>
      </x:c>
      <x:c r="D74" s="97" t="n">
        <x:f>MAX(0,C74*(1+EXP((LN(1+'Monte Carlo'!$K$10)-0.5*'Monte Carlo'!$K$12^2)+'Monte Carlo'!$K$12*((RAND()+RAND()+RAND()+RAND()+RAND()+RAND()+RAND()+RAND()+RAND()+RAND()+RAND()+RAND())-6))-1)+D$15)</x:f>
        <x:v>1052423.3790880342</x:v>
      </x:c>
      <x:c r="E74" s="97" t="n">
        <x:f>MAX(0,D74*(1+EXP((LN(1+'Monte Carlo'!$K$10)-0.5*'Monte Carlo'!$K$12^2)+'Monte Carlo'!$K$12*((RAND()+RAND()+RAND()+RAND()+RAND()+RAND()+RAND()+RAND()+RAND()+RAND()+RAND()+RAND())-6))-1)+E$15)</x:f>
        <x:v>969027.1638871888</x:v>
      </x:c>
      <x:c r="F74" s="97" t="n">
        <x:f>MAX(0,E74*(1+EXP((LN(1+'Monte Carlo'!$K$10)-0.5*'Monte Carlo'!$K$12^2)+'Monte Carlo'!$K$12*((RAND()+RAND()+RAND()+RAND()+RAND()+RAND()+RAND()+RAND()+RAND()+RAND()+RAND()+RAND())-6))-1)+F$15)</x:f>
        <x:v>842235.1171473593</x:v>
      </x:c>
      <x:c r="G74" s="97" t="n">
        <x:f>MAX(0,F74*(1+EXP((LN(1+'Monte Carlo'!$K$10)-0.5*'Monte Carlo'!$K$12^2)+'Monte Carlo'!$K$12*((RAND()+RAND()+RAND()+RAND()+RAND()+RAND()+RAND()+RAND()+RAND()+RAND()+RAND()+RAND())-6))-1)+G$15)</x:f>
        <x:v>836571.7535707682</x:v>
      </x:c>
      <x:c r="H74" s="97" t="n">
        <x:f>MAX(0,G74*(1+EXP((LN(1+'Monte Carlo'!$K$10)-0.5*'Monte Carlo'!$K$12^2)+'Monte Carlo'!$K$12*((RAND()+RAND()+RAND()+RAND()+RAND()+RAND()+RAND()+RAND()+RAND()+RAND()+RAND()+RAND())-6))-1)+H$15)</x:f>
        <x:v>777434.714308235</x:v>
      </x:c>
      <x:c r="I74" s="97" t="n">
        <x:f>MAX(0,H74*(1+EXP((LN(1+'Monte Carlo'!$K$10)-0.5*'Monte Carlo'!$K$12^2)+'Monte Carlo'!$K$12*((RAND()+RAND()+RAND()+RAND()+RAND()+RAND()+RAND()+RAND()+RAND()+RAND()+RAND()+RAND())-6))-1)+I$15)</x:f>
        <x:v>786549.6542279476</x:v>
      </x:c>
      <x:c r="J74" s="97" t="n">
        <x:f>MAX(0,I74*(1+EXP((LN(1+'Monte Carlo'!$K$10)-0.5*'Monte Carlo'!$K$12^2)+'Monte Carlo'!$K$12*((RAND()+RAND()+RAND()+RAND()+RAND()+RAND()+RAND()+RAND()+RAND()+RAND()+RAND()+RAND())-6))-1)+J$15)</x:f>
        <x:v>906611.0631134189</x:v>
      </x:c>
      <x:c r="K74" s="97" t="n">
        <x:f>MAX(0,J74*(1+EXP((LN(1+'Monte Carlo'!$K$10)-0.5*'Monte Carlo'!$K$12^2)+'Monte Carlo'!$K$12*((RAND()+RAND()+RAND()+RAND()+RAND()+RAND()+RAND()+RAND()+RAND()+RAND()+RAND()+RAND())-6))-1)+K$15)</x:f>
        <x:v>1041339.8062690755</x:v>
      </x:c>
      <x:c r="L74" s="97" t="n">
        <x:f>MAX(0,K74*(1+EXP((LN(1+'Monte Carlo'!$K$10)-0.5*'Monte Carlo'!$K$12^2)+'Monte Carlo'!$K$12*((RAND()+RAND()+RAND()+RAND()+RAND()+RAND()+RAND()+RAND()+RAND()+RAND()+RAND()+RAND())-6))-1)+L$15)</x:f>
        <x:v>1251728.3486082435</x:v>
      </x:c>
      <x:c r="M74" s="97" t="n">
        <x:f>MAX(0,L74*(1+EXP((LN(1+'Monte Carlo'!$K$10)-0.5*'Monte Carlo'!$K$12^2)+'Monte Carlo'!$K$12*((RAND()+RAND()+RAND()+RAND()+RAND()+RAND()+RAND()+RAND()+RAND()+RAND()+RAND()+RAND())-6))-1)+M$15)</x:f>
        <x:v>1345461.0784620324</x:v>
      </x:c>
      <x:c r="N74" s="97" t="n">
        <x:f>MAX(0,M74*(1+EXP((LN(1+'Monte Carlo'!$K$10)-0.5*'Monte Carlo'!$K$12^2)+'Monte Carlo'!$K$12*((RAND()+RAND()+RAND()+RAND()+RAND()+RAND()+RAND()+RAND()+RAND()+RAND()+RAND()+RAND())-6))-1)+N$15)</x:f>
        <x:v>1540648.8945803475</x:v>
      </x:c>
      <x:c r="O74" s="97" t="n">
        <x:f>MAX(0,N74*(1+EXP((LN(1+'Monte Carlo'!$K$10)-0.5*'Monte Carlo'!$K$12^2)+'Monte Carlo'!$K$12*((RAND()+RAND()+RAND()+RAND()+RAND()+RAND()+RAND()+RAND()+RAND()+RAND()+RAND()+RAND())-6))-1)+O$15)</x:f>
        <x:v>1697925.5243761167</x:v>
      </x:c>
      <x:c r="P74" s="97" t="n">
        <x:f>MAX(0,O74*(1+EXP((LN(1+'Monte Carlo'!$K$10)-0.5*'Monte Carlo'!$K$12^2)+'Monte Carlo'!$K$12*((RAND()+RAND()+RAND()+RAND()+RAND()+RAND()+RAND()+RAND()+RAND()+RAND()+RAND()+RAND())-6))-1)+P$15)</x:f>
        <x:v>2076595.823065766</x:v>
      </x:c>
      <x:c r="Q74" s="97" t="n">
        <x:f>MAX(0,P74*(1+EXP((LN(1+'Monte Carlo'!$K$10)-0.5*'Monte Carlo'!$K$12^2)+'Monte Carlo'!$K$12*((RAND()+RAND()+RAND()+RAND()+RAND()+RAND()+RAND()+RAND()+RAND()+RAND()+RAND()+RAND())-6))-1)+Q$15)</x:f>
        <x:v>1659819.4485732843</x:v>
      </x:c>
      <x:c r="R74" s="97" t="n">
        <x:f>MAX(0,Q74*(1+EXP((LN(1+'Monte Carlo'!$K$10)-0.5*'Monte Carlo'!$K$12^2)+'Monte Carlo'!$K$12*((RAND()+RAND()+RAND()+RAND()+RAND()+RAND()+RAND()+RAND()+RAND()+RAND()+RAND()+RAND())-6))-1)+R$15)</x:f>
        <x:v>1555590.370377411</x:v>
      </x:c>
      <x:c r="S74" s="97" t="n">
        <x:f>MAX(0,R74*(1+EXP((LN(1+'Monte Carlo'!$K$10)-0.5*'Monte Carlo'!$K$12^2)+'Monte Carlo'!$K$12*((RAND()+RAND()+RAND()+RAND()+RAND()+RAND()+RAND()+RAND()+RAND()+RAND()+RAND()+RAND())-6))-1)+S$15)</x:f>
        <x:v>1478941.009837278</x:v>
      </x:c>
      <x:c r="T74" s="97" t="n">
        <x:f>MAX(0,S74*(1+EXP((LN(1+'Monte Carlo'!$K$10)-0.5*'Monte Carlo'!$K$12^2)+'Monte Carlo'!$K$12*((RAND()+RAND()+RAND()+RAND()+RAND()+RAND()+RAND()+RAND()+RAND()+RAND()+RAND()+RAND())-6))-1)+T$15)</x:f>
        <x:v>1605180.2005853117</x:v>
      </x:c>
      <x:c r="U74" s="97" t="n">
        <x:f>MAX(0,T74*(1+EXP((LN(1+'Monte Carlo'!$K$10)-0.5*'Monte Carlo'!$K$12^2)+'Monte Carlo'!$K$12*((RAND()+RAND()+RAND()+RAND()+RAND()+RAND()+RAND()+RAND()+RAND()+RAND()+RAND()+RAND())-6))-1)+U$15)</x:f>
        <x:v>1302152.5202605024</x:v>
      </x:c>
      <x:c r="V74" s="97" t="n">
        <x:f>MAX(0,U74*(1+EXP((LN(1+'Monte Carlo'!$K$10)-0.5*'Monte Carlo'!$K$12^2)+'Monte Carlo'!$K$12*((RAND()+RAND()+RAND()+RAND()+RAND()+RAND()+RAND()+RAND()+RAND()+RAND()+RAND()+RAND())-6))-1)+V$15)</x:f>
        <x:v>1484913.8607135923</x:v>
      </x:c>
      <x:c r="W74" s="97" t="n">
        <x:f>MAX(0,V74*(1+EXP((LN(1+'Monte Carlo'!$K$10)-0.5*'Monte Carlo'!$K$12^2)+'Monte Carlo'!$K$12*((RAND()+RAND()+RAND()+RAND()+RAND()+RAND()+RAND()+RAND()+RAND()+RAND()+RAND()+RAND())-6))-1)+W$15)</x:f>
        <x:v>1345445.4257546114</x:v>
      </x:c>
      <x:c r="X74" s="97" t="n">
        <x:f>MAX(0,W74*(1+EXP((LN(1+'Monte Carlo'!$K$10)-0.5*'Monte Carlo'!$K$12^2)+'Monte Carlo'!$K$12*((RAND()+RAND()+RAND()+RAND()+RAND()+RAND()+RAND()+RAND()+RAND()+RAND()+RAND()+RAND())-6))-1)+X$15)</x:f>
        <x:v>1470664.5115499469</x:v>
      </x:c>
      <x:c r="Y74" s="97" t="n">
        <x:f>MAX(0,X74*(1+EXP((LN(1+'Monte Carlo'!$K$10)-0.5*'Monte Carlo'!$K$12^2)+'Monte Carlo'!$K$12*((RAND()+RAND()+RAND()+RAND()+RAND()+RAND()+RAND()+RAND()+RAND()+RAND()+RAND()+RAND())-6))-1)+Y$15)</x:f>
        <x:v>1495280.6654644862</x:v>
      </x:c>
      <x:c r="Z74" s="97" t="n">
        <x:f>MAX(0,Y74*(1+EXP((LN(1+'Monte Carlo'!$K$10)-0.5*'Monte Carlo'!$K$12^2)+'Monte Carlo'!$K$12*((RAND()+RAND()+RAND()+RAND()+RAND()+RAND()+RAND()+RAND()+RAND()+RAND()+RAND()+RAND())-6))-1)+Z$15)</x:f>
        <x:v>1747900.5820042065</x:v>
      </x:c>
      <x:c r="AA74" s="97" t="n">
        <x:f>MAX(0,Z74*(1+EXP((LN(1+'Monte Carlo'!$K$10)-0.5*'Monte Carlo'!$K$12^2)+'Monte Carlo'!$K$12*((RAND()+RAND()+RAND()+RAND()+RAND()+RAND()+RAND()+RAND()+RAND()+RAND()+RAND()+RAND())-6))-1)+AA$15)</x:f>
        <x:v>2339177.002489844</x:v>
      </x:c>
      <x:c r="AB74" s="97" t="n">
        <x:f>MAX(0,AA74*(1+EXP((LN(1+'Monte Carlo'!$K$10)-0.5*'Monte Carlo'!$K$12^2)+'Monte Carlo'!$K$12*((RAND()+RAND()+RAND()+RAND()+RAND()+RAND()+RAND()+RAND()+RAND()+RAND()+RAND()+RAND())-6))-1)+AB$15)</x:f>
        <x:v>2448773.8220621985</x:v>
      </x:c>
      <x:c r="AC74" s="97" t="n">
        <x:f>MAX(0,AB74*(1+EXP((LN(1+'Monte Carlo'!$K$10)-0.5*'Monte Carlo'!$K$12^2)+'Monte Carlo'!$K$12*((RAND()+RAND()+RAND()+RAND()+RAND()+RAND()+RAND()+RAND()+RAND()+RAND()+RAND()+RAND())-6))-1)+AC$15)</x:f>
        <x:v>3938823.192798082</x:v>
      </x:c>
      <x:c r="AD74" s="97" t="n">
        <x:f>MAX(0,AC74*(1+EXP((LN(1+'Monte Carlo'!$K$10)-0.5*'Monte Carlo'!$K$12^2)+'Monte Carlo'!$K$12*((RAND()+RAND()+RAND()+RAND()+RAND()+RAND()+RAND()+RAND()+RAND()+RAND()+RAND()+RAND())-6))-1)+AD$15)</x:f>
        <x:v>4260089.470115064</x:v>
      </x:c>
      <x:c r="AE74" s="97" t="n">
        <x:f>MAX(0,AD74*(1+EXP((LN(1+'Monte Carlo'!$K$10)-0.5*'Monte Carlo'!$K$12^2)+'Monte Carlo'!$K$12*((RAND()+RAND()+RAND()+RAND()+RAND()+RAND()+RAND()+RAND()+RAND()+RAND()+RAND()+RAND())-6))-1)+AE$15)</x:f>
        <x:v>4742790.895144293</x:v>
      </x:c>
      <x:c r="AF74" s="97" t="n">
        <x:f>MAX(0,AE74*(1+EXP((LN(1+'Monte Carlo'!$K$10)-0.5*'Monte Carlo'!$K$12^2)+'Monte Carlo'!$K$12*((RAND()+RAND()+RAND()+RAND()+RAND()+RAND()+RAND()+RAND()+RAND()+RAND()+RAND()+RAND())-6))-1)+AF$15)</x:f>
        <x:v>4485715.263015763</x:v>
      </x:c>
      <x:c r="AG74" s="97">
        <x:f t="shared" si="2"/>
        <x:v>990142.56148180412</x:v>
      </x:c>
    </x:row>
    <x:row r="75">
      <x:c r="A75" s="93">
        <x:v>54</x:v>
      </x:c>
      <x:c r="B75" s="97" t="n">
        <x:f>IF(AND(UPPER('Monte Carlo'!$K$4)="YES",'Monte Carlo'!$K$5&gt;0),'Monte Carlo'!$K$13,Liquidity_30Y!$C$14)</x:f>
        <x:v>1029031.25</x:v>
      </x:c>
      <x:c r="C75" s="97" t="n">
        <x:f>MAX(0,B75*(1+EXP((LN(1+'Monte Carlo'!$K$10)-0.5*'Monte Carlo'!$K$12^2)+'Monte Carlo'!$K$12*((RAND()+RAND()+RAND()+RAND()+RAND()+RAND()+RAND()+RAND()+RAND()+RAND()+RAND()+RAND())-6))-1)+C$15)</x:f>
        <x:v>1073181.1710108672</x:v>
      </x:c>
      <x:c r="D75" s="97" t="n">
        <x:f>MAX(0,C75*(1+EXP((LN(1+'Monte Carlo'!$K$10)-0.5*'Monte Carlo'!$K$12^2)+'Monte Carlo'!$K$12*((RAND()+RAND()+RAND()+RAND()+RAND()+RAND()+RAND()+RAND()+RAND()+RAND()+RAND()+RAND())-6))-1)+D$15)</x:f>
        <x:v>1269095.642359324</x:v>
      </x:c>
      <x:c r="E75" s="97" t="n">
        <x:f>MAX(0,D75*(1+EXP((LN(1+'Monte Carlo'!$K$10)-0.5*'Monte Carlo'!$K$12^2)+'Monte Carlo'!$K$12*((RAND()+RAND()+RAND()+RAND()+RAND()+RAND()+RAND()+RAND()+RAND()+RAND()+RAND()+RAND())-6))-1)+E$15)</x:f>
        <x:v>1111991.6590611448</x:v>
      </x:c>
      <x:c r="F75" s="97" t="n">
        <x:f>MAX(0,E75*(1+EXP((LN(1+'Monte Carlo'!$K$10)-0.5*'Monte Carlo'!$K$12^2)+'Monte Carlo'!$K$12*((RAND()+RAND()+RAND()+RAND()+RAND()+RAND()+RAND()+RAND()+RAND()+RAND()+RAND()+RAND())-6))-1)+F$15)</x:f>
        <x:v>1347719.0049969733</x:v>
      </x:c>
      <x:c r="G75" s="97" t="n">
        <x:f>MAX(0,F75*(1+EXP((LN(1+'Monte Carlo'!$K$10)-0.5*'Monte Carlo'!$K$12^2)+'Monte Carlo'!$K$12*((RAND()+RAND()+RAND()+RAND()+RAND()+RAND()+RAND()+RAND()+RAND()+RAND()+RAND()+RAND())-6))-1)+G$15)</x:f>
        <x:v>1224172.3746230246</x:v>
      </x:c>
      <x:c r="H75" s="97" t="n">
        <x:f>MAX(0,G75*(1+EXP((LN(1+'Monte Carlo'!$K$10)-0.5*'Monte Carlo'!$K$12^2)+'Monte Carlo'!$K$12*((RAND()+RAND()+RAND()+RAND()+RAND()+RAND()+RAND()+RAND()+RAND()+RAND()+RAND()+RAND())-6))-1)+H$15)</x:f>
        <x:v>1500102.8678176852</x:v>
      </x:c>
      <x:c r="I75" s="97" t="n">
        <x:f>MAX(0,H75*(1+EXP((LN(1+'Monte Carlo'!$K$10)-0.5*'Monte Carlo'!$K$12^2)+'Monte Carlo'!$K$12*((RAND()+RAND()+RAND()+RAND()+RAND()+RAND()+RAND()+RAND()+RAND()+RAND()+RAND()+RAND())-6))-1)+I$15)</x:f>
        <x:v>1613647.8441596685</x:v>
      </x:c>
      <x:c r="J75" s="97" t="n">
        <x:f>MAX(0,I75*(1+EXP((LN(1+'Monte Carlo'!$K$10)-0.5*'Monte Carlo'!$K$12^2)+'Monte Carlo'!$K$12*((RAND()+RAND()+RAND()+RAND()+RAND()+RAND()+RAND()+RAND()+RAND()+RAND()+RAND()+RAND())-6))-1)+J$15)</x:f>
        <x:v>1956922.1938985293</x:v>
      </x:c>
      <x:c r="K75" s="97" t="n">
        <x:f>MAX(0,J75*(1+EXP((LN(1+'Monte Carlo'!$K$10)-0.5*'Monte Carlo'!$K$12^2)+'Monte Carlo'!$K$12*((RAND()+RAND()+RAND()+RAND()+RAND()+RAND()+RAND()+RAND()+RAND()+RAND()+RAND()+RAND())-6))-1)+K$15)</x:f>
        <x:v>1972175.325506366</x:v>
      </x:c>
      <x:c r="L75" s="97" t="n">
        <x:f>MAX(0,K75*(1+EXP((LN(1+'Monte Carlo'!$K$10)-0.5*'Monte Carlo'!$K$12^2)+'Monte Carlo'!$K$12*((RAND()+RAND()+RAND()+RAND()+RAND()+RAND()+RAND()+RAND()+RAND()+RAND()+RAND()+RAND())-6))-1)+L$15)</x:f>
        <x:v>1545587.8649585128</x:v>
      </x:c>
      <x:c r="M75" s="97" t="n">
        <x:f>MAX(0,L75*(1+EXP((LN(1+'Monte Carlo'!$K$10)-0.5*'Monte Carlo'!$K$12^2)+'Monte Carlo'!$K$12*((RAND()+RAND()+RAND()+RAND()+RAND()+RAND()+RAND()+RAND()+RAND()+RAND()+RAND()+RAND())-6))-1)+M$15)</x:f>
        <x:v>1989210.8693678242</x:v>
      </x:c>
      <x:c r="N75" s="97" t="n">
        <x:f>MAX(0,M75*(1+EXP((LN(1+'Monte Carlo'!$K$10)-0.5*'Monte Carlo'!$K$12^2)+'Monte Carlo'!$K$12*((RAND()+RAND()+RAND()+RAND()+RAND()+RAND()+RAND()+RAND()+RAND()+RAND()+RAND()+RAND())-6))-1)+N$15)</x:f>
        <x:v>1693164.290184092</x:v>
      </x:c>
      <x:c r="O75" s="97" t="n">
        <x:f>MAX(0,N75*(1+EXP((LN(1+'Monte Carlo'!$K$10)-0.5*'Monte Carlo'!$K$12^2)+'Monte Carlo'!$K$12*((RAND()+RAND()+RAND()+RAND()+RAND()+RAND()+RAND()+RAND()+RAND()+RAND()+RAND()+RAND())-6))-1)+O$15)</x:f>
        <x:v>1654546.7097402078</x:v>
      </x:c>
      <x:c r="P75" s="97" t="n">
        <x:f>MAX(0,O75*(1+EXP((LN(1+'Monte Carlo'!$K$10)-0.5*'Monte Carlo'!$K$12^2)+'Monte Carlo'!$K$12*((RAND()+RAND()+RAND()+RAND()+RAND()+RAND()+RAND()+RAND()+RAND()+RAND()+RAND()+RAND())-6))-1)+P$15)</x:f>
        <x:v>1998114.667223251</x:v>
      </x:c>
      <x:c r="Q75" s="97" t="n">
        <x:f>MAX(0,P75*(1+EXP((LN(1+'Monte Carlo'!$K$10)-0.5*'Monte Carlo'!$K$12^2)+'Monte Carlo'!$K$12*((RAND()+RAND()+RAND()+RAND()+RAND()+RAND()+RAND()+RAND()+RAND()+RAND()+RAND()+RAND())-6))-1)+Q$15)</x:f>
        <x:v>1977489.127306386</x:v>
      </x:c>
      <x:c r="R75" s="97" t="n">
        <x:f>MAX(0,Q75*(1+EXP((LN(1+'Monte Carlo'!$K$10)-0.5*'Monte Carlo'!$K$12^2)+'Monte Carlo'!$K$12*((RAND()+RAND()+RAND()+RAND()+RAND()+RAND()+RAND()+RAND()+RAND()+RAND()+RAND()+RAND())-6))-1)+R$15)</x:f>
        <x:v>2265436.9958059243</x:v>
      </x:c>
      <x:c r="S75" s="97" t="n">
        <x:f>MAX(0,R75*(1+EXP((LN(1+'Monte Carlo'!$K$10)-0.5*'Monte Carlo'!$K$12^2)+'Monte Carlo'!$K$12*((RAND()+RAND()+RAND()+RAND()+RAND()+RAND()+RAND()+RAND()+RAND()+RAND()+RAND()+RAND())-6))-1)+S$15)</x:f>
        <x:v>2320132.511744312</x:v>
      </x:c>
      <x:c r="T75" s="97" t="n">
        <x:f>MAX(0,S75*(1+EXP((LN(1+'Monte Carlo'!$K$10)-0.5*'Monte Carlo'!$K$12^2)+'Monte Carlo'!$K$12*((RAND()+RAND()+RAND()+RAND()+RAND()+RAND()+RAND()+RAND()+RAND()+RAND()+RAND()+RAND())-6))-1)+T$15)</x:f>
        <x:v>2285959.5916180327</x:v>
      </x:c>
      <x:c r="U75" s="97" t="n">
        <x:f>MAX(0,T75*(1+EXP((LN(1+'Monte Carlo'!$K$10)-0.5*'Monte Carlo'!$K$12^2)+'Monte Carlo'!$K$12*((RAND()+RAND()+RAND()+RAND()+RAND()+RAND()+RAND()+RAND()+RAND()+RAND()+RAND()+RAND())-6))-1)+U$15)</x:f>
        <x:v>2548741.7995480564</x:v>
      </x:c>
      <x:c r="V75" s="97" t="n">
        <x:f>MAX(0,U75*(1+EXP((LN(1+'Monte Carlo'!$K$10)-0.5*'Monte Carlo'!$K$12^2)+'Monte Carlo'!$K$12*((RAND()+RAND()+RAND()+RAND()+RAND()+RAND()+RAND()+RAND()+RAND()+RAND()+RAND()+RAND())-6))-1)+V$15)</x:f>
        <x:v>3169090.033886991</x:v>
      </x:c>
      <x:c r="W75" s="97" t="n">
        <x:f>MAX(0,V75*(1+EXP((LN(1+'Monte Carlo'!$K$10)-0.5*'Monte Carlo'!$K$12^2)+'Monte Carlo'!$K$12*((RAND()+RAND()+RAND()+RAND()+RAND()+RAND()+RAND()+RAND()+RAND()+RAND()+RAND()+RAND())-6))-1)+W$15)</x:f>
        <x:v>3251702.395607614</x:v>
      </x:c>
      <x:c r="X75" s="97" t="n">
        <x:f>MAX(0,W75*(1+EXP((LN(1+'Monte Carlo'!$K$10)-0.5*'Monte Carlo'!$K$12^2)+'Monte Carlo'!$K$12*((RAND()+RAND()+RAND()+RAND()+RAND()+RAND()+RAND()+RAND()+RAND()+RAND()+RAND()+RAND())-6))-1)+X$15)</x:f>
        <x:v>3233165.914717341</x:v>
      </x:c>
      <x:c r="Y75" s="97" t="n">
        <x:f>MAX(0,X75*(1+EXP((LN(1+'Monte Carlo'!$K$10)-0.5*'Monte Carlo'!$K$12^2)+'Monte Carlo'!$K$12*((RAND()+RAND()+RAND()+RAND()+RAND()+RAND()+RAND()+RAND()+RAND()+RAND()+RAND()+RAND())-6))-1)+Y$15)</x:f>
        <x:v>3677312.993942923</x:v>
      </x:c>
      <x:c r="Z75" s="97" t="n">
        <x:f>MAX(0,Y75*(1+EXP((LN(1+'Monte Carlo'!$K$10)-0.5*'Monte Carlo'!$K$12^2)+'Monte Carlo'!$K$12*((RAND()+RAND()+RAND()+RAND()+RAND()+RAND()+RAND()+RAND()+RAND()+RAND()+RAND()+RAND())-6))-1)+Z$15)</x:f>
        <x:v>3204010.184375448</x:v>
      </x:c>
      <x:c r="AA75" s="97" t="n">
        <x:f>MAX(0,Z75*(1+EXP((LN(1+'Monte Carlo'!$K$10)-0.5*'Monte Carlo'!$K$12^2)+'Monte Carlo'!$K$12*((RAND()+RAND()+RAND()+RAND()+RAND()+RAND()+RAND()+RAND()+RAND()+RAND()+RAND()+RAND())-6))-1)+AA$15)</x:f>
        <x:v>3452710.505878732</x:v>
      </x:c>
      <x:c r="AB75" s="97" t="n">
        <x:f>MAX(0,AA75*(1+EXP((LN(1+'Monte Carlo'!$K$10)-0.5*'Monte Carlo'!$K$12^2)+'Monte Carlo'!$K$12*((RAND()+RAND()+RAND()+RAND()+RAND()+RAND()+RAND()+RAND()+RAND()+RAND()+RAND()+RAND())-6))-1)+AB$15)</x:f>
        <x:v>3908604.8785298862</x:v>
      </x:c>
      <x:c r="AC75" s="97" t="n">
        <x:f>MAX(0,AB75*(1+EXP((LN(1+'Monte Carlo'!$K$10)-0.5*'Monte Carlo'!$K$12^2)+'Monte Carlo'!$K$12*((RAND()+RAND()+RAND()+RAND()+RAND()+RAND()+RAND()+RAND()+RAND()+RAND()+RAND()+RAND())-6))-1)+AC$15)</x:f>
        <x:v>4052424.5501123597</x:v>
      </x:c>
      <x:c r="AD75" s="97" t="n">
        <x:f>MAX(0,AC75*(1+EXP((LN(1+'Monte Carlo'!$K$10)-0.5*'Monte Carlo'!$K$12^2)+'Monte Carlo'!$K$12*((RAND()+RAND()+RAND()+RAND()+RAND()+RAND()+RAND()+RAND()+RAND()+RAND()+RAND()+RAND())-6))-1)+AD$15)</x:f>
        <x:v>4165916.051475981</x:v>
      </x:c>
      <x:c r="AE75" s="97" t="n">
        <x:f>MAX(0,AD75*(1+EXP((LN(1+'Monte Carlo'!$K$10)-0.5*'Monte Carlo'!$K$12^2)+'Monte Carlo'!$K$12*((RAND()+RAND()+RAND()+RAND()+RAND()+RAND()+RAND()+RAND()+RAND()+RAND()+RAND()+RAND())-6))-1)+AE$15)</x:f>
        <x:v>3727918.458234693</x:v>
      </x:c>
      <x:c r="AF75" s="97" t="n">
        <x:f>MAX(0,AE75*(1+EXP((LN(1+'Monte Carlo'!$K$10)-0.5*'Monte Carlo'!$K$12^2)+'Monte Carlo'!$K$12*((RAND()+RAND()+RAND()+RAND()+RAND()+RAND()+RAND()+RAND()+RAND()+RAND()+RAND()+RAND())-6))-1)+AF$15)</x:f>
        <x:v>3551824.729727634</x:v>
      </x:c>
      <x:c r="AG75" s="97">
        <x:f t="shared" si="2"/>
        <x:v>1029031.25</x:v>
      </x:c>
    </x:row>
    <x:row r="76">
      <x:c r="A76" s="93">
        <x:v>55</x:v>
      </x:c>
      <x:c r="B76" s="97" t="n">
        <x:f>IF(AND(UPPER('Monte Carlo'!$K$4)="YES",'Monte Carlo'!$K$5&gt;0),'Monte Carlo'!$K$13,Liquidity_30Y!$C$14)</x:f>
        <x:v>1029031.25</x:v>
      </x:c>
      <x:c r="C76" s="97" t="n">
        <x:f>MAX(0,B76*(1+EXP((LN(1+'Monte Carlo'!$K$10)-0.5*'Monte Carlo'!$K$12^2)+'Monte Carlo'!$K$12*((RAND()+RAND()+RAND()+RAND()+RAND()+RAND()+RAND()+RAND()+RAND()+RAND()+RAND()+RAND())-6))-1)+C$15)</x:f>
        <x:v>1025912.7073749213</x:v>
      </x:c>
      <x:c r="D76" s="97" t="n">
        <x:f>MAX(0,C76*(1+EXP((LN(1+'Monte Carlo'!$K$10)-0.5*'Monte Carlo'!$K$12^2)+'Monte Carlo'!$K$12*((RAND()+RAND()+RAND()+RAND()+RAND()+RAND()+RAND()+RAND()+RAND()+RAND()+RAND()+RAND())-6))-1)+D$15)</x:f>
        <x:v>765912.4730790763</x:v>
      </x:c>
      <x:c r="E76" s="97" t="n">
        <x:f>MAX(0,D76*(1+EXP((LN(1+'Monte Carlo'!$K$10)-0.5*'Monte Carlo'!$K$12^2)+'Monte Carlo'!$K$12*((RAND()+RAND()+RAND()+RAND()+RAND()+RAND()+RAND()+RAND()+RAND()+RAND()+RAND()+RAND())-6))-1)+E$15)</x:f>
        <x:v>788635.0514410579</x:v>
      </x:c>
      <x:c r="F76" s="97" t="n">
        <x:f>MAX(0,E76*(1+EXP((LN(1+'Monte Carlo'!$K$10)-0.5*'Monte Carlo'!$K$12^2)+'Monte Carlo'!$K$12*((RAND()+RAND()+RAND()+RAND()+RAND()+RAND()+RAND()+RAND()+RAND()+RAND()+RAND()+RAND())-6))-1)+F$15)</x:f>
        <x:v>653625.3140190053</x:v>
      </x:c>
      <x:c r="G76" s="97" t="n">
        <x:f>MAX(0,F76*(1+EXP((LN(1+'Monte Carlo'!$K$10)-0.5*'Monte Carlo'!$K$12^2)+'Monte Carlo'!$K$12*((RAND()+RAND()+RAND()+RAND()+RAND()+RAND()+RAND()+RAND()+RAND()+RAND()+RAND()+RAND())-6))-1)+G$15)</x:f>
        <x:v>586261.9675713723</x:v>
      </x:c>
      <x:c r="H76" s="97" t="n">
        <x:f>MAX(0,G76*(1+EXP((LN(1+'Monte Carlo'!$K$10)-0.5*'Monte Carlo'!$K$12^2)+'Monte Carlo'!$K$12*((RAND()+RAND()+RAND()+RAND()+RAND()+RAND()+RAND()+RAND()+RAND()+RAND()+RAND()+RAND())-6))-1)+H$15)</x:f>
        <x:v>767138.0428422122</x:v>
      </x:c>
      <x:c r="I76" s="97" t="n">
        <x:f>MAX(0,H76*(1+EXP((LN(1+'Monte Carlo'!$K$10)-0.5*'Monte Carlo'!$K$12^2)+'Monte Carlo'!$K$12*((RAND()+RAND()+RAND()+RAND()+RAND()+RAND()+RAND()+RAND()+RAND()+RAND()+RAND()+RAND())-6))-1)+I$15)</x:f>
        <x:v>844689.4105706648</x:v>
      </x:c>
      <x:c r="J76" s="97" t="n">
        <x:f>MAX(0,I76*(1+EXP((LN(1+'Monte Carlo'!$K$10)-0.5*'Monte Carlo'!$K$12^2)+'Monte Carlo'!$K$12*((RAND()+RAND()+RAND()+RAND()+RAND()+RAND()+RAND()+RAND()+RAND()+RAND()+RAND()+RAND())-6))-1)+J$15)</x:f>
        <x:v>988285.9877655274</x:v>
      </x:c>
      <x:c r="K76" s="97" t="n">
        <x:f>MAX(0,J76*(1+EXP((LN(1+'Monte Carlo'!$K$10)-0.5*'Monte Carlo'!$K$12^2)+'Monte Carlo'!$K$12*((RAND()+RAND()+RAND()+RAND()+RAND()+RAND()+RAND()+RAND()+RAND()+RAND()+RAND()+RAND())-6))-1)+K$15)</x:f>
        <x:v>1242526.8790031387</x:v>
      </x:c>
      <x:c r="L76" s="97" t="n">
        <x:f>MAX(0,K76*(1+EXP((LN(1+'Monte Carlo'!$K$10)-0.5*'Monte Carlo'!$K$12^2)+'Monte Carlo'!$K$12*((RAND()+RAND()+RAND()+RAND()+RAND()+RAND()+RAND()+RAND()+RAND()+RAND()+RAND()+RAND())-6))-1)+L$15)</x:f>
        <x:v>1235097.7393188237</x:v>
      </x:c>
      <x:c r="M76" s="97" t="n">
        <x:f>MAX(0,L76*(1+EXP((LN(1+'Monte Carlo'!$K$10)-0.5*'Monte Carlo'!$K$12^2)+'Monte Carlo'!$K$12*((RAND()+RAND()+RAND()+RAND()+RAND()+RAND()+RAND()+RAND()+RAND()+RAND()+RAND()+RAND())-6))-1)+M$15)</x:f>
        <x:v>1233515.8489704446</x:v>
      </x:c>
      <x:c r="N76" s="97" t="n">
        <x:f>MAX(0,M76*(1+EXP((LN(1+'Monte Carlo'!$K$10)-0.5*'Monte Carlo'!$K$12^2)+'Monte Carlo'!$K$12*((RAND()+RAND()+RAND()+RAND()+RAND()+RAND()+RAND()+RAND()+RAND()+RAND()+RAND()+RAND())-6))-1)+N$15)</x:f>
        <x:v>1283332.4541202022</x:v>
      </x:c>
      <x:c r="O76" s="97" t="n">
        <x:f>MAX(0,N76*(1+EXP((LN(1+'Monte Carlo'!$K$10)-0.5*'Monte Carlo'!$K$12^2)+'Monte Carlo'!$K$12*((RAND()+RAND()+RAND()+RAND()+RAND()+RAND()+RAND()+RAND()+RAND()+RAND()+RAND()+RAND())-6))-1)+O$15)</x:f>
        <x:v>1600883.2819763266</x:v>
      </x:c>
      <x:c r="P76" s="97" t="n">
        <x:f>MAX(0,O76*(1+EXP((LN(1+'Monte Carlo'!$K$10)-0.5*'Monte Carlo'!$K$12^2)+'Monte Carlo'!$K$12*((RAND()+RAND()+RAND()+RAND()+RAND()+RAND()+RAND()+RAND()+RAND()+RAND()+RAND()+RAND())-6))-1)+P$15)</x:f>
        <x:v>1795318.6917514175</x:v>
      </x:c>
      <x:c r="Q76" s="97" t="n">
        <x:f>MAX(0,P76*(1+EXP((LN(1+'Monte Carlo'!$K$10)-0.5*'Monte Carlo'!$K$12^2)+'Monte Carlo'!$K$12*((RAND()+RAND()+RAND()+RAND()+RAND()+RAND()+RAND()+RAND()+RAND()+RAND()+RAND()+RAND())-6))-1)+Q$15)</x:f>
        <x:v>1654712.300113523</x:v>
      </x:c>
      <x:c r="R76" s="97" t="n">
        <x:f>MAX(0,Q76*(1+EXP((LN(1+'Monte Carlo'!$K$10)-0.5*'Monte Carlo'!$K$12^2)+'Monte Carlo'!$K$12*((RAND()+RAND()+RAND()+RAND()+RAND()+RAND()+RAND()+RAND()+RAND()+RAND()+RAND()+RAND())-6))-1)+R$15)</x:f>
        <x:v>1795066.9367772401</x:v>
      </x:c>
      <x:c r="S76" s="97" t="n">
        <x:f>MAX(0,R76*(1+EXP((LN(1+'Monte Carlo'!$K$10)-0.5*'Monte Carlo'!$K$12^2)+'Monte Carlo'!$K$12*((RAND()+RAND()+RAND()+RAND()+RAND()+RAND()+RAND()+RAND()+RAND()+RAND()+RAND()+RAND())-6))-1)+S$15)</x:f>
        <x:v>2147657.6510886727</x:v>
      </x:c>
      <x:c r="T76" s="97" t="n">
        <x:f>MAX(0,S76*(1+EXP((LN(1+'Monte Carlo'!$K$10)-0.5*'Monte Carlo'!$K$12^2)+'Monte Carlo'!$K$12*((RAND()+RAND()+RAND()+RAND()+RAND()+RAND()+RAND()+RAND()+RAND()+RAND()+RAND()+RAND())-6))-1)+T$15)</x:f>
        <x:v>2626779.484568855</x:v>
      </x:c>
      <x:c r="U76" s="97" t="n">
        <x:f>MAX(0,T76*(1+EXP((LN(1+'Monte Carlo'!$K$10)-0.5*'Monte Carlo'!$K$12^2)+'Monte Carlo'!$K$12*((RAND()+RAND()+RAND()+RAND()+RAND()+RAND()+RAND()+RAND()+RAND()+RAND()+RAND()+RAND())-6))-1)+U$15)</x:f>
        <x:v>2344442.7652646964</x:v>
      </x:c>
      <x:c r="V76" s="97" t="n">
        <x:f>MAX(0,U76*(1+EXP((LN(1+'Monte Carlo'!$K$10)-0.5*'Monte Carlo'!$K$12^2)+'Monte Carlo'!$K$12*((RAND()+RAND()+RAND()+RAND()+RAND()+RAND()+RAND()+RAND()+RAND()+RAND()+RAND()+RAND())-6))-1)+V$15)</x:f>
        <x:v>2566471.1122298636</x:v>
      </x:c>
      <x:c r="W76" s="97" t="n">
        <x:f>MAX(0,V76*(1+EXP((LN(1+'Monte Carlo'!$K$10)-0.5*'Monte Carlo'!$K$12^2)+'Monte Carlo'!$K$12*((RAND()+RAND()+RAND()+RAND()+RAND()+RAND()+RAND()+RAND()+RAND()+RAND()+RAND()+RAND())-6))-1)+W$15)</x:f>
        <x:v>2584713.5526450565</x:v>
      </x:c>
      <x:c r="X76" s="97" t="n">
        <x:f>MAX(0,W76*(1+EXP((LN(1+'Monte Carlo'!$K$10)-0.5*'Monte Carlo'!$K$12^2)+'Monte Carlo'!$K$12*((RAND()+RAND()+RAND()+RAND()+RAND()+RAND()+RAND()+RAND()+RAND()+RAND()+RAND()+RAND())-6))-1)+X$15)</x:f>
        <x:v>2116683.234829585</x:v>
      </x:c>
      <x:c r="Y76" s="97" t="n">
        <x:f>MAX(0,X76*(1+EXP((LN(1+'Monte Carlo'!$K$10)-0.5*'Monte Carlo'!$K$12^2)+'Monte Carlo'!$K$12*((RAND()+RAND()+RAND()+RAND()+RAND()+RAND()+RAND()+RAND()+RAND()+RAND()+RAND()+RAND())-6))-1)+Y$15)</x:f>
        <x:v>2050971.547626091</x:v>
      </x:c>
      <x:c r="Z76" s="97" t="n">
        <x:f>MAX(0,Y76*(1+EXP((LN(1+'Monte Carlo'!$K$10)-0.5*'Monte Carlo'!$K$12^2)+'Monte Carlo'!$K$12*((RAND()+RAND()+RAND()+RAND()+RAND()+RAND()+RAND()+RAND()+RAND()+RAND()+RAND()+RAND())-6))-1)+Z$15)</x:f>
        <x:v>2172939.7663773755</x:v>
      </x:c>
      <x:c r="AA76" s="97" t="n">
        <x:f>MAX(0,Z76*(1+EXP((LN(1+'Monte Carlo'!$K$10)-0.5*'Monte Carlo'!$K$12^2)+'Monte Carlo'!$K$12*((RAND()+RAND()+RAND()+RAND()+RAND()+RAND()+RAND()+RAND()+RAND()+RAND()+RAND()+RAND())-6))-1)+AA$15)</x:f>
        <x:v>2170385.3729007384</x:v>
      </x:c>
      <x:c r="AB76" s="97" t="n">
        <x:f>MAX(0,AA76*(1+EXP((LN(1+'Monte Carlo'!$K$10)-0.5*'Monte Carlo'!$K$12^2)+'Monte Carlo'!$K$12*((RAND()+RAND()+RAND()+RAND()+RAND()+RAND()+RAND()+RAND()+RAND()+RAND()+RAND()+RAND())-6))-1)+AB$15)</x:f>
        <x:v>2452565.9408188304</x:v>
      </x:c>
      <x:c r="AC76" s="97" t="n">
        <x:f>MAX(0,AB76*(1+EXP((LN(1+'Monte Carlo'!$K$10)-0.5*'Monte Carlo'!$K$12^2)+'Monte Carlo'!$K$12*((RAND()+RAND()+RAND()+RAND()+RAND()+RAND()+RAND()+RAND()+RAND()+RAND()+RAND()+RAND())-6))-1)+AC$15)</x:f>
        <x:v>2536312.3500663345</x:v>
      </x:c>
      <x:c r="AD76" s="97" t="n">
        <x:f>MAX(0,AC76*(1+EXP((LN(1+'Monte Carlo'!$K$10)-0.5*'Monte Carlo'!$K$12^2)+'Monte Carlo'!$K$12*((RAND()+RAND()+RAND()+RAND()+RAND()+RAND()+RAND()+RAND()+RAND()+RAND()+RAND()+RAND())-6))-1)+AD$15)</x:f>
        <x:v>2588050.5100364536</x:v>
      </x:c>
      <x:c r="AE76" s="97" t="n">
        <x:f>MAX(0,AD76*(1+EXP((LN(1+'Monte Carlo'!$K$10)-0.5*'Monte Carlo'!$K$12^2)+'Monte Carlo'!$K$12*((RAND()+RAND()+RAND()+RAND()+RAND()+RAND()+RAND()+RAND()+RAND()+RAND()+RAND()+RAND())-6))-1)+AE$15)</x:f>
        <x:v>2744184.4385723793</x:v>
      </x:c>
      <x:c r="AF76" s="97" t="n">
        <x:f>MAX(0,AE76*(1+EXP((LN(1+'Monte Carlo'!$K$10)-0.5*'Monte Carlo'!$K$12^2)+'Monte Carlo'!$K$12*((RAND()+RAND()+RAND()+RAND()+RAND()+RAND()+RAND()+RAND()+RAND()+RAND()+RAND()+RAND())-6))-1)+AF$15)</x:f>
        <x:v>2948242.943885063</x:v>
      </x:c>
      <x:c r="AG76" s="97">
        <x:f t="shared" si="2"/>
        <x:v>1029031.25</x:v>
      </x:c>
    </x:row>
    <x:row r="77">
      <x:c r="A77" s="93">
        <x:v>56</x:v>
      </x:c>
      <x:c r="B77" s="97" t="n">
        <x:f>IF(AND(UPPER('Monte Carlo'!$K$4)="YES",'Monte Carlo'!$K$5&gt;0),'Monte Carlo'!$K$13,Liquidity_30Y!$C$14)</x:f>
        <x:v>1029031.25</x:v>
      </x:c>
      <x:c r="C77" s="97" t="n">
        <x:f>MAX(0,B77*(1+EXP((LN(1+'Monte Carlo'!$K$10)-0.5*'Monte Carlo'!$K$12^2)+'Monte Carlo'!$K$12*((RAND()+RAND()+RAND()+RAND()+RAND()+RAND()+RAND()+RAND()+RAND()+RAND()+RAND()+RAND())-6))-1)+C$15)</x:f>
        <x:v>1155258.767616806</x:v>
      </x:c>
      <x:c r="D77" s="97" t="n">
        <x:f>MAX(0,C77*(1+EXP((LN(1+'Monte Carlo'!$K$10)-0.5*'Monte Carlo'!$K$12^2)+'Monte Carlo'!$K$12*((RAND()+RAND()+RAND()+RAND()+RAND()+RAND()+RAND()+RAND()+RAND()+RAND()+RAND()+RAND())-6))-1)+D$15)</x:f>
        <x:v>1127285.2341116806</x:v>
      </x:c>
      <x:c r="E77" s="97" t="n">
        <x:f>MAX(0,D77*(1+EXP((LN(1+'Monte Carlo'!$K$10)-0.5*'Monte Carlo'!$K$12^2)+'Monte Carlo'!$K$12*((RAND()+RAND()+RAND()+RAND()+RAND()+RAND()+RAND()+RAND()+RAND()+RAND()+RAND()+RAND())-6))-1)+E$15)</x:f>
        <x:v>1587104.2866904198</x:v>
      </x:c>
      <x:c r="F77" s="97" t="n">
        <x:f>MAX(0,E77*(1+EXP((LN(1+'Monte Carlo'!$K$10)-0.5*'Monte Carlo'!$K$12^2)+'Monte Carlo'!$K$12*((RAND()+RAND()+RAND()+RAND()+RAND()+RAND()+RAND()+RAND()+RAND()+RAND()+RAND()+RAND())-6))-1)+F$15)</x:f>
        <x:v>1386804.0689831967</x:v>
      </x:c>
      <x:c r="G77" s="97" t="n">
        <x:f>MAX(0,F77*(1+EXP((LN(1+'Monte Carlo'!$K$10)-0.5*'Monte Carlo'!$K$12^2)+'Monte Carlo'!$K$12*((RAND()+RAND()+RAND()+RAND()+RAND()+RAND()+RAND()+RAND()+RAND()+RAND()+RAND()+RAND())-6))-1)+G$15)</x:f>
        <x:v>1520291.729047633</x:v>
      </x:c>
      <x:c r="H77" s="97" t="n">
        <x:f>MAX(0,G77*(1+EXP((LN(1+'Monte Carlo'!$K$10)-0.5*'Monte Carlo'!$K$12^2)+'Monte Carlo'!$K$12*((RAND()+RAND()+RAND()+RAND()+RAND()+RAND()+RAND()+RAND()+RAND()+RAND()+RAND()+RAND())-6))-1)+H$15)</x:f>
        <x:v>1629659.362696599</x:v>
      </x:c>
      <x:c r="I77" s="97" t="n">
        <x:f>MAX(0,H77*(1+EXP((LN(1+'Monte Carlo'!$K$10)-0.5*'Monte Carlo'!$K$12^2)+'Monte Carlo'!$K$12*((RAND()+RAND()+RAND()+RAND()+RAND()+RAND()+RAND()+RAND()+RAND()+RAND()+RAND()+RAND())-6))-1)+I$15)</x:f>
        <x:v>2193765.577318771</x:v>
      </x:c>
      <x:c r="J77" s="97" t="n">
        <x:f>MAX(0,I77*(1+EXP((LN(1+'Monte Carlo'!$K$10)-0.5*'Monte Carlo'!$K$12^2)+'Monte Carlo'!$K$12*((RAND()+RAND()+RAND()+RAND()+RAND()+RAND()+RAND()+RAND()+RAND()+RAND()+RAND()+RAND())-6))-1)+J$15)</x:f>
        <x:v>2211903.1125309602</x:v>
      </x:c>
      <x:c r="K77" s="97" t="n">
        <x:f>MAX(0,J77*(1+EXP((LN(1+'Monte Carlo'!$K$10)-0.5*'Monte Carlo'!$K$12^2)+'Monte Carlo'!$K$12*((RAND()+RAND()+RAND()+RAND()+RAND()+RAND()+RAND()+RAND()+RAND()+RAND()+RAND()+RAND())-6))-1)+K$15)</x:f>
        <x:v>2578412.038749951</x:v>
      </x:c>
      <x:c r="L77" s="97" t="n">
        <x:f>MAX(0,K77*(1+EXP((LN(1+'Monte Carlo'!$K$10)-0.5*'Monte Carlo'!$K$12^2)+'Monte Carlo'!$K$12*((RAND()+RAND()+RAND()+RAND()+RAND()+RAND()+RAND()+RAND()+RAND()+RAND()+RAND()+RAND())-6))-1)+L$15)</x:f>
        <x:v>2450696.851486436</x:v>
      </x:c>
      <x:c r="M77" s="97" t="n">
        <x:f>MAX(0,L77*(1+EXP((LN(1+'Monte Carlo'!$K$10)-0.5*'Monte Carlo'!$K$12^2)+'Monte Carlo'!$K$12*((RAND()+RAND()+RAND()+RAND()+RAND()+RAND()+RAND()+RAND()+RAND()+RAND()+RAND()+RAND())-6))-1)+M$15)</x:f>
        <x:v>2398712.5400052043</x:v>
      </x:c>
      <x:c r="N77" s="97" t="n">
        <x:f>MAX(0,M77*(1+EXP((LN(1+'Monte Carlo'!$K$10)-0.5*'Monte Carlo'!$K$12^2)+'Monte Carlo'!$K$12*((RAND()+RAND()+RAND()+RAND()+RAND()+RAND()+RAND()+RAND()+RAND()+RAND()+RAND()+RAND())-6))-1)+N$15)</x:f>
        <x:v>2505778.8624684773</x:v>
      </x:c>
      <x:c r="O77" s="97" t="n">
        <x:f>MAX(0,N77*(1+EXP((LN(1+'Monte Carlo'!$K$10)-0.5*'Monte Carlo'!$K$12^2)+'Monte Carlo'!$K$12*((RAND()+RAND()+RAND()+RAND()+RAND()+RAND()+RAND()+RAND()+RAND()+RAND()+RAND()+RAND())-6))-1)+O$15)</x:f>
        <x:v>2338964.8287680466</x:v>
      </x:c>
      <x:c r="P77" s="97" t="n">
        <x:f>MAX(0,O77*(1+EXP((LN(1+'Monte Carlo'!$K$10)-0.5*'Monte Carlo'!$K$12^2)+'Monte Carlo'!$K$12*((RAND()+RAND()+RAND()+RAND()+RAND()+RAND()+RAND()+RAND()+RAND()+RAND()+RAND()+RAND())-6))-1)+P$15)</x:f>
        <x:v>2009428.2926512423</x:v>
      </x:c>
      <x:c r="Q77" s="97" t="n">
        <x:f>MAX(0,P77*(1+EXP((LN(1+'Monte Carlo'!$K$10)-0.5*'Monte Carlo'!$K$12^2)+'Monte Carlo'!$K$12*((RAND()+RAND()+RAND()+RAND()+RAND()+RAND()+RAND()+RAND()+RAND()+RAND()+RAND()+RAND())-6))-1)+Q$15)</x:f>
        <x:v>2054802.934595827</x:v>
      </x:c>
      <x:c r="R77" s="97" t="n">
        <x:f>MAX(0,Q77*(1+EXP((LN(1+'Monte Carlo'!$K$10)-0.5*'Monte Carlo'!$K$12^2)+'Monte Carlo'!$K$12*((RAND()+RAND()+RAND()+RAND()+RAND()+RAND()+RAND()+RAND()+RAND()+RAND()+RAND()+RAND())-6))-1)+R$15)</x:f>
        <x:v>2263496.11155637</x:v>
      </x:c>
      <x:c r="S77" s="97" t="n">
        <x:f>MAX(0,R77*(1+EXP((LN(1+'Monte Carlo'!$K$10)-0.5*'Monte Carlo'!$K$12^2)+'Monte Carlo'!$K$12*((RAND()+RAND()+RAND()+RAND()+RAND()+RAND()+RAND()+RAND()+RAND()+RAND()+RAND()+RAND())-6))-1)+S$15)</x:f>
        <x:v>1823217.3803104705</x:v>
      </x:c>
      <x:c r="T77" s="97" t="n">
        <x:f>MAX(0,S77*(1+EXP((LN(1+'Monte Carlo'!$K$10)-0.5*'Monte Carlo'!$K$12^2)+'Monte Carlo'!$K$12*((RAND()+RAND()+RAND()+RAND()+RAND()+RAND()+RAND()+RAND()+RAND()+RAND()+RAND()+RAND())-6))-1)+T$15)</x:f>
        <x:v>2084853.3387250602</x:v>
      </x:c>
      <x:c r="U77" s="97" t="n">
        <x:f>MAX(0,T77*(1+EXP((LN(1+'Monte Carlo'!$K$10)-0.5*'Monte Carlo'!$K$12^2)+'Monte Carlo'!$K$12*((RAND()+RAND()+RAND()+RAND()+RAND()+RAND()+RAND()+RAND()+RAND()+RAND()+RAND()+RAND())-6))-1)+U$15)</x:f>
        <x:v>2159726.5757573918</x:v>
      </x:c>
      <x:c r="V77" s="97" t="n">
        <x:f>MAX(0,U77*(1+EXP((LN(1+'Monte Carlo'!$K$10)-0.5*'Monte Carlo'!$K$12^2)+'Monte Carlo'!$K$12*((RAND()+RAND()+RAND()+RAND()+RAND()+RAND()+RAND()+RAND()+RAND()+RAND()+RAND()+RAND())-6))-1)+V$15)</x:f>
        <x:v>1797456.5141010447</x:v>
      </x:c>
      <x:c r="W77" s="97" t="n">
        <x:f>MAX(0,V77*(1+EXP((LN(1+'Monte Carlo'!$K$10)-0.5*'Monte Carlo'!$K$12^2)+'Monte Carlo'!$K$12*((RAND()+RAND()+RAND()+RAND()+RAND()+RAND()+RAND()+RAND()+RAND()+RAND()+RAND()+RAND())-6))-1)+W$15)</x:f>
        <x:v>1710778.9861865544</x:v>
      </x:c>
      <x:c r="X77" s="97" t="n">
        <x:f>MAX(0,W77*(1+EXP((LN(1+'Monte Carlo'!$K$10)-0.5*'Monte Carlo'!$K$12^2)+'Monte Carlo'!$K$12*((RAND()+RAND()+RAND()+RAND()+RAND()+RAND()+RAND()+RAND()+RAND()+RAND()+RAND()+RAND())-6))-1)+X$15)</x:f>
        <x:v>1600276.337709571</x:v>
      </x:c>
      <x:c r="Y77" s="97" t="n">
        <x:f>MAX(0,X77*(1+EXP((LN(1+'Monte Carlo'!$K$10)-0.5*'Monte Carlo'!$K$12^2)+'Monte Carlo'!$K$12*((RAND()+RAND()+RAND()+RAND()+RAND()+RAND()+RAND()+RAND()+RAND()+RAND()+RAND()+RAND())-6))-1)+Y$15)</x:f>
        <x:v>1679375.6253893874</x:v>
      </x:c>
      <x:c r="Z77" s="97" t="n">
        <x:f>MAX(0,Y77*(1+EXP((LN(1+'Monte Carlo'!$K$10)-0.5*'Monte Carlo'!$K$12^2)+'Monte Carlo'!$K$12*((RAND()+RAND()+RAND()+RAND()+RAND()+RAND()+RAND()+RAND()+RAND()+RAND()+RAND()+RAND())-6))-1)+Z$15)</x:f>
        <x:v>1935367.4150317393</x:v>
      </x:c>
      <x:c r="AA77" s="97" t="n">
        <x:f>MAX(0,Z77*(1+EXP((LN(1+'Monte Carlo'!$K$10)-0.5*'Monte Carlo'!$K$12^2)+'Monte Carlo'!$K$12*((RAND()+RAND()+RAND()+RAND()+RAND()+RAND()+RAND()+RAND()+RAND()+RAND()+RAND()+RAND())-6))-1)+AA$15)</x:f>
        <x:v>1890506.0429793578</x:v>
      </x:c>
      <x:c r="AB77" s="97" t="n">
        <x:f>MAX(0,AA77*(1+EXP((LN(1+'Monte Carlo'!$K$10)-0.5*'Monte Carlo'!$K$12^2)+'Monte Carlo'!$K$12*((RAND()+RAND()+RAND()+RAND()+RAND()+RAND()+RAND()+RAND()+RAND()+RAND()+RAND()+RAND())-6))-1)+AB$15)</x:f>
        <x:v>2186878.159523932</x:v>
      </x:c>
      <x:c r="AC77" s="97" t="n">
        <x:f>MAX(0,AB77*(1+EXP((LN(1+'Monte Carlo'!$K$10)-0.5*'Monte Carlo'!$K$12^2)+'Monte Carlo'!$K$12*((RAND()+RAND()+RAND()+RAND()+RAND()+RAND()+RAND()+RAND()+RAND()+RAND()+RAND()+RAND())-6))-1)+AC$15)</x:f>
        <x:v>2068619.1349467458</x:v>
      </x:c>
      <x:c r="AD77" s="97" t="n">
        <x:f>MAX(0,AC77*(1+EXP((LN(1+'Monte Carlo'!$K$10)-0.5*'Monte Carlo'!$K$12^2)+'Monte Carlo'!$K$12*((RAND()+RAND()+RAND()+RAND()+RAND()+RAND()+RAND()+RAND()+RAND()+RAND()+RAND()+RAND())-6))-1)+AD$15)</x:f>
        <x:v>2155327.801586613</x:v>
      </x:c>
      <x:c r="AE77" s="97" t="n">
        <x:f>MAX(0,AD77*(1+EXP((LN(1+'Monte Carlo'!$K$10)-0.5*'Monte Carlo'!$K$12^2)+'Monte Carlo'!$K$12*((RAND()+RAND()+RAND()+RAND()+RAND()+RAND()+RAND()+RAND()+RAND()+RAND()+RAND()+RAND())-6))-1)+AE$15)</x:f>
        <x:v>2417579.781353169</x:v>
      </x:c>
      <x:c r="AF77" s="97" t="n">
        <x:f>MAX(0,AE77*(1+EXP((LN(1+'Monte Carlo'!$K$10)-0.5*'Monte Carlo'!$K$12^2)+'Monte Carlo'!$K$12*((RAND()+RAND()+RAND()+RAND()+RAND()+RAND()+RAND()+RAND()+RAND()+RAND()+RAND()+RAND())-6))-1)+AF$15)</x:f>
        <x:v>2599442.4524427867</x:v>
      </x:c>
      <x:c r="AG77" s="97">
        <x:f t="shared" si="2"/>
        <x:v>1004535.6900081844</x:v>
      </x:c>
    </x:row>
    <x:row r="78">
      <x:c r="A78" s="93">
        <x:v>57</x:v>
      </x:c>
      <x:c r="B78" s="97" t="n">
        <x:f>IF(AND(UPPER('Monte Carlo'!$K$4)="YES",'Monte Carlo'!$K$5&gt;0),'Monte Carlo'!$K$13,Liquidity_30Y!$C$14)</x:f>
        <x:v>1029031.25</x:v>
      </x:c>
      <x:c r="C78" s="97" t="n">
        <x:f>MAX(0,B78*(1+EXP((LN(1+'Monte Carlo'!$K$10)-0.5*'Monte Carlo'!$K$12^2)+'Monte Carlo'!$K$12*((RAND()+RAND()+RAND()+RAND()+RAND()+RAND()+RAND()+RAND()+RAND()+RAND()+RAND()+RAND())-6))-1)+C$15)</x:f>
        <x:v>1022520.4167701781</x:v>
      </x:c>
      <x:c r="D78" s="97" t="n">
        <x:f>MAX(0,C78*(1+EXP((LN(1+'Monte Carlo'!$K$10)-0.5*'Monte Carlo'!$K$12^2)+'Monte Carlo'!$K$12*((RAND()+RAND()+RAND()+RAND()+RAND()+RAND()+RAND()+RAND()+RAND()+RAND()+RAND()+RAND())-6))-1)+D$15)</x:f>
        <x:v>988717.4052255237</x:v>
      </x:c>
      <x:c r="E78" s="97" t="n">
        <x:f>MAX(0,D78*(1+EXP((LN(1+'Monte Carlo'!$K$10)-0.5*'Monte Carlo'!$K$12^2)+'Monte Carlo'!$K$12*((RAND()+RAND()+RAND()+RAND()+RAND()+RAND()+RAND()+RAND()+RAND()+RAND()+RAND()+RAND())-6))-1)+E$15)</x:f>
        <x:v>967246.1676588104</x:v>
      </x:c>
      <x:c r="F78" s="97" t="n">
        <x:f>MAX(0,E78*(1+EXP((LN(1+'Monte Carlo'!$K$10)-0.5*'Monte Carlo'!$K$12^2)+'Monte Carlo'!$K$12*((RAND()+RAND()+RAND()+RAND()+RAND()+RAND()+RAND()+RAND()+RAND()+RAND()+RAND()+RAND())-6))-1)+F$15)</x:f>
        <x:v>850429.9460809123</x:v>
      </x:c>
      <x:c r="G78" s="97" t="n">
        <x:f>MAX(0,F78*(1+EXP((LN(1+'Monte Carlo'!$K$10)-0.5*'Monte Carlo'!$K$12^2)+'Monte Carlo'!$K$12*((RAND()+RAND()+RAND()+RAND()+RAND()+RAND()+RAND()+RAND()+RAND()+RAND()+RAND()+RAND())-6))-1)+G$15)</x:f>
        <x:v>862951.3626499322</x:v>
      </x:c>
      <x:c r="H78" s="97" t="n">
        <x:f>MAX(0,G78*(1+EXP((LN(1+'Monte Carlo'!$K$10)-0.5*'Monte Carlo'!$K$12^2)+'Monte Carlo'!$K$12*((RAND()+RAND()+RAND()+RAND()+RAND()+RAND()+RAND()+RAND()+RAND()+RAND()+RAND()+RAND())-6))-1)+H$15)</x:f>
        <x:v>728204.4528053217</x:v>
      </x:c>
      <x:c r="I78" s="97" t="n">
        <x:f>MAX(0,H78*(1+EXP((LN(1+'Monte Carlo'!$K$10)-0.5*'Monte Carlo'!$K$12^2)+'Monte Carlo'!$K$12*((RAND()+RAND()+RAND()+RAND()+RAND()+RAND()+RAND()+RAND()+RAND()+RAND()+RAND()+RAND())-6))-1)+I$15)</x:f>
        <x:v>758476.9713925319</x:v>
      </x:c>
      <x:c r="J78" s="97" t="n">
        <x:f>MAX(0,I78*(1+EXP((LN(1+'Monte Carlo'!$K$10)-0.5*'Monte Carlo'!$K$12^2)+'Monte Carlo'!$K$12*((RAND()+RAND()+RAND()+RAND()+RAND()+RAND()+RAND()+RAND()+RAND()+RAND()+RAND()+RAND())-6))-1)+J$15)</x:f>
        <x:v>690614.5159333476</x:v>
      </x:c>
      <x:c r="K78" s="97" t="n">
        <x:f>MAX(0,J78*(1+EXP((LN(1+'Monte Carlo'!$K$10)-0.5*'Monte Carlo'!$K$12^2)+'Monte Carlo'!$K$12*((RAND()+RAND()+RAND()+RAND()+RAND()+RAND()+RAND()+RAND()+RAND()+RAND()+RAND()+RAND())-6))-1)+K$15)</x:f>
        <x:v>655522.2351569599</x:v>
      </x:c>
      <x:c r="L78" s="97" t="n">
        <x:f>MAX(0,K78*(1+EXP((LN(1+'Monte Carlo'!$K$10)-0.5*'Monte Carlo'!$K$12^2)+'Monte Carlo'!$K$12*((RAND()+RAND()+RAND()+RAND()+RAND()+RAND()+RAND()+RAND()+RAND()+RAND()+RAND()+RAND())-6))-1)+L$15)</x:f>
        <x:v>671259.9967698025</x:v>
      </x:c>
      <x:c r="M78" s="97" t="n">
        <x:f>MAX(0,L78*(1+EXP((LN(1+'Monte Carlo'!$K$10)-0.5*'Monte Carlo'!$K$12^2)+'Monte Carlo'!$K$12*((RAND()+RAND()+RAND()+RAND()+RAND()+RAND()+RAND()+RAND()+RAND()+RAND()+RAND()+RAND())-6))-1)+M$15)</x:f>
        <x:v>795562.9388138868</x:v>
      </x:c>
      <x:c r="N78" s="97" t="n">
        <x:f>MAX(0,M78*(1+EXP((LN(1+'Monte Carlo'!$K$10)-0.5*'Monte Carlo'!$K$12^2)+'Monte Carlo'!$K$12*((RAND()+RAND()+RAND()+RAND()+RAND()+RAND()+RAND()+RAND()+RAND()+RAND()+RAND()+RAND())-6))-1)+N$15)</x:f>
        <x:v>729978.2998022679</x:v>
      </x:c>
      <x:c r="O78" s="97" t="n">
        <x:f>MAX(0,N78*(1+EXP((LN(1+'Monte Carlo'!$K$10)-0.5*'Monte Carlo'!$K$12^2)+'Monte Carlo'!$K$12*((RAND()+RAND()+RAND()+RAND()+RAND()+RAND()+RAND()+RAND()+RAND()+RAND()+RAND()+RAND())-6))-1)+O$15)</x:f>
        <x:v>552324.8072267842</x:v>
      </x:c>
      <x:c r="P78" s="97" t="n">
        <x:f>MAX(0,O78*(1+EXP((LN(1+'Monte Carlo'!$K$10)-0.5*'Monte Carlo'!$K$12^2)+'Monte Carlo'!$K$12*((RAND()+RAND()+RAND()+RAND()+RAND()+RAND()+RAND()+RAND()+RAND()+RAND()+RAND()+RAND())-6))-1)+P$15)</x:f>
        <x:v>449127.5355195709</x:v>
      </x:c>
      <x:c r="Q78" s="97" t="n">
        <x:f>MAX(0,P78*(1+EXP((LN(1+'Monte Carlo'!$K$10)-0.5*'Monte Carlo'!$K$12^2)+'Monte Carlo'!$K$12*((RAND()+RAND()+RAND()+RAND()+RAND()+RAND()+RAND()+RAND()+RAND()+RAND()+RAND()+RAND())-6))-1)+Q$15)</x:f>
        <x:v>538401.4350975797</x:v>
      </x:c>
      <x:c r="R78" s="97" t="n">
        <x:f>MAX(0,Q78*(1+EXP((LN(1+'Monte Carlo'!$K$10)-0.5*'Monte Carlo'!$K$12^2)+'Monte Carlo'!$K$12*((RAND()+RAND()+RAND()+RAND()+RAND()+RAND()+RAND()+RAND()+RAND()+RAND()+RAND()+RAND())-6))-1)+R$15)</x:f>
        <x:v>700896.2313909088</x:v>
      </x:c>
      <x:c r="S78" s="97" t="n">
        <x:f>MAX(0,R78*(1+EXP((LN(1+'Monte Carlo'!$K$10)-0.5*'Monte Carlo'!$K$12^2)+'Monte Carlo'!$K$12*((RAND()+RAND()+RAND()+RAND()+RAND()+RAND()+RAND()+RAND()+RAND()+RAND()+RAND()+RAND())-6))-1)+S$15)</x:f>
        <x:v>646147.4054823867</x:v>
      </x:c>
      <x:c r="T78" s="97" t="n">
        <x:f>MAX(0,S78*(1+EXP((LN(1+'Monte Carlo'!$K$10)-0.5*'Monte Carlo'!$K$12^2)+'Monte Carlo'!$K$12*((RAND()+RAND()+RAND()+RAND()+RAND()+RAND()+RAND()+RAND()+RAND()+RAND()+RAND()+RAND())-6))-1)+T$15)</x:f>
        <x:v>733333.042402965</x:v>
      </x:c>
      <x:c r="U78" s="97" t="n">
        <x:f>MAX(0,T78*(1+EXP((LN(1+'Monte Carlo'!$K$10)-0.5*'Monte Carlo'!$K$12^2)+'Monte Carlo'!$K$12*((RAND()+RAND()+RAND()+RAND()+RAND()+RAND()+RAND()+RAND()+RAND()+RAND()+RAND()+RAND())-6))-1)+U$15)</x:f>
        <x:v>757104.2222022468</x:v>
      </x:c>
      <x:c r="V78" s="97" t="n">
        <x:f>MAX(0,U78*(1+EXP((LN(1+'Monte Carlo'!$K$10)-0.5*'Monte Carlo'!$K$12^2)+'Monte Carlo'!$K$12*((RAND()+RAND()+RAND()+RAND()+RAND()+RAND()+RAND()+RAND()+RAND()+RAND()+RAND()+RAND())-6))-1)+V$15)</x:f>
        <x:v>839536.4022224795</x:v>
      </x:c>
      <x:c r="W78" s="97" t="n">
        <x:f>MAX(0,V78*(1+EXP((LN(1+'Monte Carlo'!$K$10)-0.5*'Monte Carlo'!$K$12^2)+'Monte Carlo'!$K$12*((RAND()+RAND()+RAND()+RAND()+RAND()+RAND()+RAND()+RAND()+RAND()+RAND()+RAND()+RAND())-6))-1)+W$15)</x:f>
        <x:v>749787.1761016257</x:v>
      </x:c>
      <x:c r="X78" s="97" t="n">
        <x:f>MAX(0,W78*(1+EXP((LN(1+'Monte Carlo'!$K$10)-0.5*'Monte Carlo'!$K$12^2)+'Monte Carlo'!$K$12*((RAND()+RAND()+RAND()+RAND()+RAND()+RAND()+RAND()+RAND()+RAND()+RAND()+RAND()+RAND())-6))-1)+X$15)</x:f>
        <x:v>758763.1311508876</x:v>
      </x:c>
      <x:c r="Y78" s="97" t="n">
        <x:f>MAX(0,X78*(1+EXP((LN(1+'Monte Carlo'!$K$10)-0.5*'Monte Carlo'!$K$12^2)+'Monte Carlo'!$K$12*((RAND()+RAND()+RAND()+RAND()+RAND()+RAND()+RAND()+RAND()+RAND()+RAND()+RAND()+RAND())-6))-1)+Y$15)</x:f>
        <x:v>758172.3337585382</x:v>
      </x:c>
      <x:c r="Z78" s="97" t="n">
        <x:f>MAX(0,Y78*(1+EXP((LN(1+'Monte Carlo'!$K$10)-0.5*'Monte Carlo'!$K$12^2)+'Monte Carlo'!$K$12*((RAND()+RAND()+RAND()+RAND()+RAND()+RAND()+RAND()+RAND()+RAND()+RAND()+RAND()+RAND())-6))-1)+Z$15)</x:f>
        <x:v>922071.5083783912</x:v>
      </x:c>
      <x:c r="AA78" s="97" t="n">
        <x:f>MAX(0,Z78*(1+EXP((LN(1+'Monte Carlo'!$K$10)-0.5*'Monte Carlo'!$K$12^2)+'Monte Carlo'!$K$12*((RAND()+RAND()+RAND()+RAND()+RAND()+RAND()+RAND()+RAND()+RAND()+RAND()+RAND()+RAND())-6))-1)+AA$15)</x:f>
        <x:v>1112583.2720142363</x:v>
      </x:c>
      <x:c r="AB78" s="97" t="n">
        <x:f>MAX(0,AA78*(1+EXP((LN(1+'Monte Carlo'!$K$10)-0.5*'Monte Carlo'!$K$12^2)+'Monte Carlo'!$K$12*((RAND()+RAND()+RAND()+RAND()+RAND()+RAND()+RAND()+RAND()+RAND()+RAND()+RAND()+RAND())-6))-1)+AB$15)</x:f>
        <x:v>1212473.0101158803</x:v>
      </x:c>
      <x:c r="AC78" s="97" t="n">
        <x:f>MAX(0,AB78*(1+EXP((LN(1+'Monte Carlo'!$K$10)-0.5*'Monte Carlo'!$K$12^2)+'Monte Carlo'!$K$12*((RAND()+RAND()+RAND()+RAND()+RAND()+RAND()+RAND()+RAND()+RAND()+RAND()+RAND()+RAND())-6))-1)+AC$15)</x:f>
        <x:v>1091100.2393942457</x:v>
      </x:c>
      <x:c r="AD78" s="97" t="n">
        <x:f>MAX(0,AC78*(1+EXP((LN(1+'Monte Carlo'!$K$10)-0.5*'Monte Carlo'!$K$12^2)+'Monte Carlo'!$K$12*((RAND()+RAND()+RAND()+RAND()+RAND()+RAND()+RAND()+RAND()+RAND()+RAND()+RAND()+RAND())-6))-1)+AD$15)</x:f>
        <x:v>1051696.2042790016</x:v>
      </x:c>
      <x:c r="AE78" s="97" t="n">
        <x:f>MAX(0,AD78*(1+EXP((LN(1+'Monte Carlo'!$K$10)-0.5*'Monte Carlo'!$K$12^2)+'Monte Carlo'!$K$12*((RAND()+RAND()+RAND()+RAND()+RAND()+RAND()+RAND()+RAND()+RAND()+RAND()+RAND()+RAND())-6))-1)+AE$15)</x:f>
        <x:v>1468480.128580508</x:v>
      </x:c>
      <x:c r="AF78" s="97" t="n">
        <x:f>MAX(0,AE78*(1+EXP((LN(1+'Monte Carlo'!$K$10)-0.5*'Monte Carlo'!$K$12^2)+'Monte Carlo'!$K$12*((RAND()+RAND()+RAND()+RAND()+RAND()+RAND()+RAND()+RAND()+RAND()+RAND()+RAND()+RAND())-6))-1)+AF$15)</x:f>
        <x:v>1588993.9461484235</x:v>
      </x:c>
      <x:c r="AG78" s="97">
        <x:f t="shared" si="2"/>
        <x:v>660459.36296576716</x:v>
      </x:c>
    </x:row>
    <x:row r="79">
      <x:c r="A79" s="93">
        <x:v>58</x:v>
      </x:c>
      <x:c r="B79" s="97" t="n">
        <x:f>IF(AND(UPPER('Monte Carlo'!$K$4)="YES",'Monte Carlo'!$K$5&gt;0),'Monte Carlo'!$K$13,Liquidity_30Y!$C$14)</x:f>
        <x:v>1029031.25</x:v>
      </x:c>
      <x:c r="C79" s="97" t="n">
        <x:f>MAX(0,B79*(1+EXP((LN(1+'Monte Carlo'!$K$10)-0.5*'Monte Carlo'!$K$12^2)+'Monte Carlo'!$K$12*((RAND()+RAND()+RAND()+RAND()+RAND()+RAND()+RAND()+RAND()+RAND()+RAND()+RAND()+RAND())-6))-1)+C$15)</x:f>
        <x:v>1265848.2592700385</x:v>
      </x:c>
      <x:c r="D79" s="97" t="n">
        <x:f>MAX(0,C79*(1+EXP((LN(1+'Monte Carlo'!$K$10)-0.5*'Monte Carlo'!$K$12^2)+'Monte Carlo'!$K$12*((RAND()+RAND()+RAND()+RAND()+RAND()+RAND()+RAND()+RAND()+RAND()+RAND()+RAND()+RAND())-6))-1)+D$15)</x:f>
        <x:v>1774964.7979727807</x:v>
      </x:c>
      <x:c r="E79" s="97" t="n">
        <x:f>MAX(0,D79*(1+EXP((LN(1+'Monte Carlo'!$K$10)-0.5*'Monte Carlo'!$K$12^2)+'Monte Carlo'!$K$12*((RAND()+RAND()+RAND()+RAND()+RAND()+RAND()+RAND()+RAND()+RAND()+RAND()+RAND()+RAND())-6))-1)+E$15)</x:f>
        <x:v>1484395.9801052008</x:v>
      </x:c>
      <x:c r="F79" s="97" t="n">
        <x:f>MAX(0,E79*(1+EXP((LN(1+'Monte Carlo'!$K$10)-0.5*'Monte Carlo'!$K$12^2)+'Monte Carlo'!$K$12*((RAND()+RAND()+RAND()+RAND()+RAND()+RAND()+RAND()+RAND()+RAND()+RAND()+RAND()+RAND())-6))-1)+F$15)</x:f>
        <x:v>1544268.0195163481</x:v>
      </x:c>
      <x:c r="G79" s="97" t="n">
        <x:f>MAX(0,F79*(1+EXP((LN(1+'Monte Carlo'!$K$10)-0.5*'Monte Carlo'!$K$12^2)+'Monte Carlo'!$K$12*((RAND()+RAND()+RAND()+RAND()+RAND()+RAND()+RAND()+RAND()+RAND()+RAND()+RAND()+RAND())-6))-1)+G$15)</x:f>
        <x:v>1729783.8662863187</x:v>
      </x:c>
      <x:c r="H79" s="97" t="n">
        <x:f>MAX(0,G79*(1+EXP((LN(1+'Monte Carlo'!$K$10)-0.5*'Monte Carlo'!$K$12^2)+'Monte Carlo'!$K$12*((RAND()+RAND()+RAND()+RAND()+RAND()+RAND()+RAND()+RAND()+RAND()+RAND()+RAND()+RAND())-6))-1)+H$15)</x:f>
        <x:v>1835984.7023577318</x:v>
      </x:c>
      <x:c r="I79" s="97" t="n">
        <x:f>MAX(0,H79*(1+EXP((LN(1+'Monte Carlo'!$K$10)-0.5*'Monte Carlo'!$K$12^2)+'Monte Carlo'!$K$12*((RAND()+RAND()+RAND()+RAND()+RAND()+RAND()+RAND()+RAND()+RAND()+RAND()+RAND()+RAND())-6))-1)+I$15)</x:f>
        <x:v>2004076.9342387142</x:v>
      </x:c>
      <x:c r="J79" s="97" t="n">
        <x:f>MAX(0,I79*(1+EXP((LN(1+'Monte Carlo'!$K$10)-0.5*'Monte Carlo'!$K$12^2)+'Monte Carlo'!$K$12*((RAND()+RAND()+RAND()+RAND()+RAND()+RAND()+RAND()+RAND()+RAND()+RAND()+RAND()+RAND())-6))-1)+J$15)</x:f>
        <x:v>1911940.0845075822</x:v>
      </x:c>
      <x:c r="K79" s="97" t="n">
        <x:f>MAX(0,J79*(1+EXP((LN(1+'Monte Carlo'!$K$10)-0.5*'Monte Carlo'!$K$12^2)+'Monte Carlo'!$K$12*((RAND()+RAND()+RAND()+RAND()+RAND()+RAND()+RAND()+RAND()+RAND()+RAND()+RAND()+RAND())-6))-1)+K$15)</x:f>
        <x:v>1946390.6546732383</x:v>
      </x:c>
      <x:c r="L79" s="97" t="n">
        <x:f>MAX(0,K79*(1+EXP((LN(1+'Monte Carlo'!$K$10)-0.5*'Monte Carlo'!$K$12^2)+'Monte Carlo'!$K$12*((RAND()+RAND()+RAND()+RAND()+RAND()+RAND()+RAND()+RAND()+RAND()+RAND()+RAND()+RAND())-6))-1)+L$15)</x:f>
        <x:v>2103683.1596160326</x:v>
      </x:c>
      <x:c r="M79" s="97" t="n">
        <x:f>MAX(0,L79*(1+EXP((LN(1+'Monte Carlo'!$K$10)-0.5*'Monte Carlo'!$K$12^2)+'Monte Carlo'!$K$12*((RAND()+RAND()+RAND()+RAND()+RAND()+RAND()+RAND()+RAND()+RAND()+RAND()+RAND()+RAND())-6))-1)+M$15)</x:f>
        <x:v>2161208.487800141</x:v>
      </x:c>
      <x:c r="N79" s="97" t="n">
        <x:f>MAX(0,M79*(1+EXP((LN(1+'Monte Carlo'!$K$10)-0.5*'Monte Carlo'!$K$12^2)+'Monte Carlo'!$K$12*((RAND()+RAND()+RAND()+RAND()+RAND()+RAND()+RAND()+RAND()+RAND()+RAND()+RAND()+RAND())-6))-1)+N$15)</x:f>
        <x:v>2674738.0148730255</x:v>
      </x:c>
      <x:c r="O79" s="97" t="n">
        <x:f>MAX(0,N79*(1+EXP((LN(1+'Monte Carlo'!$K$10)-0.5*'Monte Carlo'!$K$12^2)+'Monte Carlo'!$K$12*((RAND()+RAND()+RAND()+RAND()+RAND()+RAND()+RAND()+RAND()+RAND()+RAND()+RAND()+RAND())-6))-1)+O$15)</x:f>
        <x:v>2712548.376188059</x:v>
      </x:c>
      <x:c r="P79" s="97" t="n">
        <x:f>MAX(0,O79*(1+EXP((LN(1+'Monte Carlo'!$K$10)-0.5*'Monte Carlo'!$K$12^2)+'Monte Carlo'!$K$12*((RAND()+RAND()+RAND()+RAND()+RAND()+RAND()+RAND()+RAND()+RAND()+RAND()+RAND()+RAND())-6))-1)+P$15)</x:f>
        <x:v>3650343.1411764547</x:v>
      </x:c>
      <x:c r="Q79" s="97" t="n">
        <x:f>MAX(0,P79*(1+EXP((LN(1+'Monte Carlo'!$K$10)-0.5*'Monte Carlo'!$K$12^2)+'Monte Carlo'!$K$12*((RAND()+RAND()+RAND()+RAND()+RAND()+RAND()+RAND()+RAND()+RAND()+RAND()+RAND()+RAND())-6))-1)+Q$15)</x:f>
        <x:v>4711142.915891254</x:v>
      </x:c>
      <x:c r="R79" s="97" t="n">
        <x:f>MAX(0,Q79*(1+EXP((LN(1+'Monte Carlo'!$K$10)-0.5*'Monte Carlo'!$K$12^2)+'Monte Carlo'!$K$12*((RAND()+RAND()+RAND()+RAND()+RAND()+RAND()+RAND()+RAND()+RAND()+RAND()+RAND()+RAND())-6))-1)+R$15)</x:f>
        <x:v>4826999.701027254</x:v>
      </x:c>
      <x:c r="S79" s="97" t="n">
        <x:f>MAX(0,R79*(1+EXP((LN(1+'Monte Carlo'!$K$10)-0.5*'Monte Carlo'!$K$12^2)+'Monte Carlo'!$K$12*((RAND()+RAND()+RAND()+RAND()+RAND()+RAND()+RAND()+RAND()+RAND()+RAND()+RAND()+RAND())-6))-1)+S$15)</x:f>
        <x:v>4132494.5824974785</x:v>
      </x:c>
      <x:c r="T79" s="97" t="n">
        <x:f>MAX(0,S79*(1+EXP((LN(1+'Monte Carlo'!$K$10)-0.5*'Monte Carlo'!$K$12^2)+'Monte Carlo'!$K$12*((RAND()+RAND()+RAND()+RAND()+RAND()+RAND()+RAND()+RAND()+RAND()+RAND()+RAND()+RAND())-6))-1)+T$15)</x:f>
        <x:v>5955818.669828905</x:v>
      </x:c>
      <x:c r="U79" s="97" t="n">
        <x:f>MAX(0,T79*(1+EXP((LN(1+'Monte Carlo'!$K$10)-0.5*'Monte Carlo'!$K$12^2)+'Monte Carlo'!$K$12*((RAND()+RAND()+RAND()+RAND()+RAND()+RAND()+RAND()+RAND()+RAND()+RAND()+RAND()+RAND())-6))-1)+U$15)</x:f>
        <x:v>6917093.032626429</x:v>
      </x:c>
      <x:c r="V79" s="97" t="n">
        <x:f>MAX(0,U79*(1+EXP((LN(1+'Monte Carlo'!$K$10)-0.5*'Monte Carlo'!$K$12^2)+'Monte Carlo'!$K$12*((RAND()+RAND()+RAND()+RAND()+RAND()+RAND()+RAND()+RAND()+RAND()+RAND()+RAND()+RAND())-6))-1)+V$15)</x:f>
        <x:v>7774751.425238211</x:v>
      </x:c>
      <x:c r="W79" s="97" t="n">
        <x:f>MAX(0,V79*(1+EXP((LN(1+'Monte Carlo'!$K$10)-0.5*'Monte Carlo'!$K$12^2)+'Monte Carlo'!$K$12*((RAND()+RAND()+RAND()+RAND()+RAND()+RAND()+RAND()+RAND()+RAND()+RAND()+RAND()+RAND())-6))-1)+W$15)</x:f>
        <x:v>8747832.451529711</x:v>
      </x:c>
      <x:c r="X79" s="97" t="n">
        <x:f>MAX(0,W79*(1+EXP((LN(1+'Monte Carlo'!$K$10)-0.5*'Monte Carlo'!$K$12^2)+'Monte Carlo'!$K$12*((RAND()+RAND()+RAND()+RAND()+RAND()+RAND()+RAND()+RAND()+RAND()+RAND()+RAND()+RAND())-6))-1)+X$15)</x:f>
        <x:v>9908170.850291943</x:v>
      </x:c>
      <x:c r="Y79" s="97" t="n">
        <x:f>MAX(0,X79*(1+EXP((LN(1+'Monte Carlo'!$K$10)-0.5*'Monte Carlo'!$K$12^2)+'Monte Carlo'!$K$12*((RAND()+RAND()+RAND()+RAND()+RAND()+RAND()+RAND()+RAND()+RAND()+RAND()+RAND()+RAND())-6))-1)+Y$15)</x:f>
        <x:v>10233685.799805911</x:v>
      </x:c>
      <x:c r="Z79" s="97" t="n">
        <x:f>MAX(0,Y79*(1+EXP((LN(1+'Monte Carlo'!$K$10)-0.5*'Monte Carlo'!$K$12^2)+'Monte Carlo'!$K$12*((RAND()+RAND()+RAND()+RAND()+RAND()+RAND()+RAND()+RAND()+RAND()+RAND()+RAND()+RAND())-6))-1)+Z$15)</x:f>
        <x:v>13815720.34760173</x:v>
      </x:c>
      <x:c r="AA79" s="97" t="n">
        <x:f>MAX(0,Z79*(1+EXP((LN(1+'Monte Carlo'!$K$10)-0.5*'Monte Carlo'!$K$12^2)+'Monte Carlo'!$K$12*((RAND()+RAND()+RAND()+RAND()+RAND()+RAND()+RAND()+RAND()+RAND()+RAND()+RAND()+RAND())-6))-1)+AA$15)</x:f>
        <x:v>14551821.948720096</x:v>
      </x:c>
      <x:c r="AB79" s="97" t="n">
        <x:f>MAX(0,AA79*(1+EXP((LN(1+'Monte Carlo'!$K$10)-0.5*'Monte Carlo'!$K$12^2)+'Monte Carlo'!$K$12*((RAND()+RAND()+RAND()+RAND()+RAND()+RAND()+RAND()+RAND()+RAND()+RAND()+RAND()+RAND())-6))-1)+AB$15)</x:f>
        <x:v>13606762.73986158</x:v>
      </x:c>
      <x:c r="AC79" s="97" t="n">
        <x:f>MAX(0,AB79*(1+EXP((LN(1+'Monte Carlo'!$K$10)-0.5*'Monte Carlo'!$K$12^2)+'Monte Carlo'!$K$12*((RAND()+RAND()+RAND()+RAND()+RAND()+RAND()+RAND()+RAND()+RAND()+RAND()+RAND()+RAND())-6))-1)+AC$15)</x:f>
        <x:v>14600483.897878392</x:v>
      </x:c>
      <x:c r="AD79" s="97" t="n">
        <x:f>MAX(0,AC79*(1+EXP((LN(1+'Monte Carlo'!$K$10)-0.5*'Monte Carlo'!$K$12^2)+'Monte Carlo'!$K$12*((RAND()+RAND()+RAND()+RAND()+RAND()+RAND()+RAND()+RAND()+RAND()+RAND()+RAND()+RAND())-6))-1)+AD$15)</x:f>
        <x:v>20349090.949256122</x:v>
      </x:c>
      <x:c r="AE79" s="97" t="n">
        <x:f>MAX(0,AD79*(1+EXP((LN(1+'Monte Carlo'!$K$10)-0.5*'Monte Carlo'!$K$12^2)+'Monte Carlo'!$K$12*((RAND()+RAND()+RAND()+RAND()+RAND()+RAND()+RAND()+RAND()+RAND()+RAND()+RAND()+RAND())-6))-1)+AE$15)</x:f>
        <x:v>23053626.321493026</x:v>
      </x:c>
      <x:c r="AF79" s="97" t="n">
        <x:f>MAX(0,AE79*(1+EXP((LN(1+'Monte Carlo'!$K$10)-0.5*'Monte Carlo'!$K$12^2)+'Monte Carlo'!$K$12*((RAND()+RAND()+RAND()+RAND()+RAND()+RAND()+RAND()+RAND()+RAND()+RAND()+RAND()+RAND())-6))-1)+AF$15)</x:f>
        <x:v>31956718.523933236</x:v>
      </x:c>
      <x:c r="AG79" s="97">
        <x:f t="shared" si="2"/>
        <x:v>562401.19589764473</x:v>
      </x:c>
    </x:row>
    <x:row r="80">
      <x:c r="A80" s="93">
        <x:v>59</x:v>
      </x:c>
      <x:c r="B80" s="97" t="n">
        <x:f>IF(AND(UPPER('Monte Carlo'!$K$4)="YES",'Monte Carlo'!$K$5&gt;0),'Monte Carlo'!$K$13,Liquidity_30Y!$C$14)</x:f>
        <x:v>1029031.25</x:v>
      </x:c>
      <x:c r="C80" s="97" t="n">
        <x:f>MAX(0,B80*(1+EXP((LN(1+'Monte Carlo'!$K$10)-0.5*'Monte Carlo'!$K$12^2)+'Monte Carlo'!$K$12*((RAND()+RAND()+RAND()+RAND()+RAND()+RAND()+RAND()+RAND()+RAND()+RAND()+RAND()+RAND())-6))-1)+C$15)</x:f>
        <x:v>1165433.664991573</x:v>
      </x:c>
      <x:c r="D80" s="97" t="n">
        <x:f>MAX(0,C80*(1+EXP((LN(1+'Monte Carlo'!$K$10)-0.5*'Monte Carlo'!$K$12^2)+'Monte Carlo'!$K$12*((RAND()+RAND()+RAND()+RAND()+RAND()+RAND()+RAND()+RAND()+RAND()+RAND()+RAND()+RAND())-6))-1)+D$15)</x:f>
        <x:v>1119636.8552089795</x:v>
      </x:c>
      <x:c r="E80" s="97" t="n">
        <x:f>MAX(0,D80*(1+EXP((LN(1+'Monte Carlo'!$K$10)-0.5*'Monte Carlo'!$K$12^2)+'Monte Carlo'!$K$12*((RAND()+RAND()+RAND()+RAND()+RAND()+RAND()+RAND()+RAND()+RAND()+RAND()+RAND()+RAND())-6))-1)+E$15)</x:f>
        <x:v>1609702.954607792</x:v>
      </x:c>
      <x:c r="F80" s="97" t="n">
        <x:f>MAX(0,E80*(1+EXP((LN(1+'Monte Carlo'!$K$10)-0.5*'Monte Carlo'!$K$12^2)+'Monte Carlo'!$K$12*((RAND()+RAND()+RAND()+RAND()+RAND()+RAND()+RAND()+RAND()+RAND()+RAND()+RAND()+RAND())-6))-1)+F$15)</x:f>
        <x:v>1922072.3720858793</x:v>
      </x:c>
      <x:c r="G80" s="97" t="n">
        <x:f>MAX(0,F80*(1+EXP((LN(1+'Monte Carlo'!$K$10)-0.5*'Monte Carlo'!$K$12^2)+'Monte Carlo'!$K$12*((RAND()+RAND()+RAND()+RAND()+RAND()+RAND()+RAND()+RAND()+RAND()+RAND()+RAND()+RAND())-6))-1)+G$15)</x:f>
        <x:v>2357667.3598497985</x:v>
      </x:c>
      <x:c r="H80" s="97" t="n">
        <x:f>MAX(0,G80*(1+EXP((LN(1+'Monte Carlo'!$K$10)-0.5*'Monte Carlo'!$K$12^2)+'Monte Carlo'!$K$12*((RAND()+RAND()+RAND()+RAND()+RAND()+RAND()+RAND()+RAND()+RAND()+RAND()+RAND()+RAND())-6))-1)+H$15)</x:f>
        <x:v>2029463.8719630025</x:v>
      </x:c>
      <x:c r="I80" s="97" t="n">
        <x:f>MAX(0,H80*(1+EXP((LN(1+'Monte Carlo'!$K$10)-0.5*'Monte Carlo'!$K$12^2)+'Monte Carlo'!$K$12*((RAND()+RAND()+RAND()+RAND()+RAND()+RAND()+RAND()+RAND()+RAND()+RAND()+RAND()+RAND())-6))-1)+I$15)</x:f>
        <x:v>2308206.5018886686</x:v>
      </x:c>
      <x:c r="J80" s="97" t="n">
        <x:f>MAX(0,I80*(1+EXP((LN(1+'Monte Carlo'!$K$10)-0.5*'Monte Carlo'!$K$12^2)+'Monte Carlo'!$K$12*((RAND()+RAND()+RAND()+RAND()+RAND()+RAND()+RAND()+RAND()+RAND()+RAND()+RAND()+RAND())-6))-1)+J$15)</x:f>
        <x:v>2396050.5781565863</x:v>
      </x:c>
      <x:c r="K80" s="97" t="n">
        <x:f>MAX(0,J80*(1+EXP((LN(1+'Monte Carlo'!$K$10)-0.5*'Monte Carlo'!$K$12^2)+'Monte Carlo'!$K$12*((RAND()+RAND()+RAND()+RAND()+RAND()+RAND()+RAND()+RAND()+RAND()+RAND()+RAND()+RAND())-6))-1)+K$15)</x:f>
        <x:v>2636007.836536674</x:v>
      </x:c>
      <x:c r="L80" s="97" t="n">
        <x:f>MAX(0,K80*(1+EXP((LN(1+'Monte Carlo'!$K$10)-0.5*'Monte Carlo'!$K$12^2)+'Monte Carlo'!$K$12*((RAND()+RAND()+RAND()+RAND()+RAND()+RAND()+RAND()+RAND()+RAND()+RAND()+RAND()+RAND())-6))-1)+L$15)</x:f>
        <x:v>2515449.545620512</x:v>
      </x:c>
      <x:c r="M80" s="97" t="n">
        <x:f>MAX(0,L80*(1+EXP((LN(1+'Monte Carlo'!$K$10)-0.5*'Monte Carlo'!$K$12^2)+'Monte Carlo'!$K$12*((RAND()+RAND()+RAND()+RAND()+RAND()+RAND()+RAND()+RAND()+RAND()+RAND()+RAND()+RAND())-6))-1)+M$15)</x:f>
        <x:v>2477190.8867412256</x:v>
      </x:c>
      <x:c r="N80" s="97" t="n">
        <x:f>MAX(0,M80*(1+EXP((LN(1+'Monte Carlo'!$K$10)-0.5*'Monte Carlo'!$K$12^2)+'Monte Carlo'!$K$12*((RAND()+RAND()+RAND()+RAND()+RAND()+RAND()+RAND()+RAND()+RAND()+RAND()+RAND()+RAND())-6))-1)+N$15)</x:f>
        <x:v>2316878.860296351</x:v>
      </x:c>
      <x:c r="O80" s="97" t="n">
        <x:f>MAX(0,N80*(1+EXP((LN(1+'Monte Carlo'!$K$10)-0.5*'Monte Carlo'!$K$12^2)+'Monte Carlo'!$K$12*((RAND()+RAND()+RAND()+RAND()+RAND()+RAND()+RAND()+RAND()+RAND()+RAND()+RAND()+RAND())-6))-1)+O$15)</x:f>
        <x:v>2048302.713977794</x:v>
      </x:c>
      <x:c r="P80" s="97" t="n">
        <x:f>MAX(0,O80*(1+EXP((LN(1+'Monte Carlo'!$K$10)-0.5*'Monte Carlo'!$K$12^2)+'Monte Carlo'!$K$12*((RAND()+RAND()+RAND()+RAND()+RAND()+RAND()+RAND()+RAND()+RAND()+RAND()+RAND()+RAND())-6))-1)+P$15)</x:f>
        <x:v>1972151.6556066943</x:v>
      </x:c>
      <x:c r="Q80" s="97" t="n">
        <x:f>MAX(0,P80*(1+EXP((LN(1+'Monte Carlo'!$K$10)-0.5*'Monte Carlo'!$K$12^2)+'Monte Carlo'!$K$12*((RAND()+RAND()+RAND()+RAND()+RAND()+RAND()+RAND()+RAND()+RAND()+RAND()+RAND()+RAND())-6))-1)+Q$15)</x:f>
        <x:v>2050482.879179481</x:v>
      </x:c>
      <x:c r="R80" s="97" t="n">
        <x:f>MAX(0,Q80*(1+EXP((LN(1+'Monte Carlo'!$K$10)-0.5*'Monte Carlo'!$K$12^2)+'Monte Carlo'!$K$12*((RAND()+RAND()+RAND()+RAND()+RAND()+RAND()+RAND()+RAND()+RAND()+RAND()+RAND()+RAND())-6))-1)+R$15)</x:f>
        <x:v>1758091.8454480208</x:v>
      </x:c>
      <x:c r="S80" s="97" t="n">
        <x:f>MAX(0,R80*(1+EXP((LN(1+'Monte Carlo'!$K$10)-0.5*'Monte Carlo'!$K$12^2)+'Monte Carlo'!$K$12*((RAND()+RAND()+RAND()+RAND()+RAND()+RAND()+RAND()+RAND()+RAND()+RAND()+RAND()+RAND())-6))-1)+S$15)</x:f>
        <x:v>2222520.3763585235</x:v>
      </x:c>
      <x:c r="T80" s="97" t="n">
        <x:f>MAX(0,S80*(1+EXP((LN(1+'Monte Carlo'!$K$10)-0.5*'Monte Carlo'!$K$12^2)+'Monte Carlo'!$K$12*((RAND()+RAND()+RAND()+RAND()+RAND()+RAND()+RAND()+RAND()+RAND()+RAND()+RAND()+RAND())-6))-1)+T$15)</x:f>
        <x:v>2757903.8360692537</x:v>
      </x:c>
      <x:c r="U80" s="97" t="n">
        <x:f>MAX(0,T80*(1+EXP((LN(1+'Monte Carlo'!$K$10)-0.5*'Monte Carlo'!$K$12^2)+'Monte Carlo'!$K$12*((RAND()+RAND()+RAND()+RAND()+RAND()+RAND()+RAND()+RAND()+RAND()+RAND()+RAND()+RAND())-6))-1)+U$15)</x:f>
        <x:v>2925811.230732317</x:v>
      </x:c>
      <x:c r="V80" s="97" t="n">
        <x:f>MAX(0,U80*(1+EXP((LN(1+'Monte Carlo'!$K$10)-0.5*'Monte Carlo'!$K$12^2)+'Monte Carlo'!$K$12*((RAND()+RAND()+RAND()+RAND()+RAND()+RAND()+RAND()+RAND()+RAND()+RAND()+RAND()+RAND())-6))-1)+V$15)</x:f>
        <x:v>4507820.2594422735</x:v>
      </x:c>
      <x:c r="W80" s="97" t="n">
        <x:f>MAX(0,V80*(1+EXP((LN(1+'Monte Carlo'!$K$10)-0.5*'Monte Carlo'!$K$12^2)+'Monte Carlo'!$K$12*((RAND()+RAND()+RAND()+RAND()+RAND()+RAND()+RAND()+RAND()+RAND()+RAND()+RAND()+RAND())-6))-1)+W$15)</x:f>
        <x:v>4752354.831820186</x:v>
      </x:c>
      <x:c r="X80" s="97" t="n">
        <x:f>MAX(0,W80*(1+EXP((LN(1+'Monte Carlo'!$K$10)-0.5*'Monte Carlo'!$K$12^2)+'Monte Carlo'!$K$12*((RAND()+RAND()+RAND()+RAND()+RAND()+RAND()+RAND()+RAND()+RAND()+RAND()+RAND()+RAND())-6))-1)+X$15)</x:f>
        <x:v>5662333.597517101</x:v>
      </x:c>
      <x:c r="Y80" s="97" t="n">
        <x:f>MAX(0,X80*(1+EXP((LN(1+'Monte Carlo'!$K$10)-0.5*'Monte Carlo'!$K$12^2)+'Monte Carlo'!$K$12*((RAND()+RAND()+RAND()+RAND()+RAND()+RAND()+RAND()+RAND()+RAND()+RAND()+RAND()+RAND())-6))-1)+Y$15)</x:f>
        <x:v>6514542.590974556</x:v>
      </x:c>
      <x:c r="Z80" s="97" t="n">
        <x:f>MAX(0,Y80*(1+EXP((LN(1+'Monte Carlo'!$K$10)-0.5*'Monte Carlo'!$K$12^2)+'Monte Carlo'!$K$12*((RAND()+RAND()+RAND()+RAND()+RAND()+RAND()+RAND()+RAND()+RAND()+RAND()+RAND()+RAND())-6))-1)+Z$15)</x:f>
        <x:v>7640832.58489461</x:v>
      </x:c>
      <x:c r="AA80" s="97" t="n">
        <x:f>MAX(0,Z80*(1+EXP((LN(1+'Monte Carlo'!$K$10)-0.5*'Monte Carlo'!$K$12^2)+'Monte Carlo'!$K$12*((RAND()+RAND()+RAND()+RAND()+RAND()+RAND()+RAND()+RAND()+RAND()+RAND()+RAND()+RAND())-6))-1)+AA$15)</x:f>
        <x:v>8359371.26217821</x:v>
      </x:c>
      <x:c r="AB80" s="97" t="n">
        <x:f>MAX(0,AA80*(1+EXP((LN(1+'Monte Carlo'!$K$10)-0.5*'Monte Carlo'!$K$12^2)+'Monte Carlo'!$K$12*((RAND()+RAND()+RAND()+RAND()+RAND()+RAND()+RAND()+RAND()+RAND()+RAND()+RAND()+RAND())-6))-1)+AB$15)</x:f>
        <x:v>8214355.074564735</x:v>
      </x:c>
      <x:c r="AC80" s="97" t="n">
        <x:f>MAX(0,AB80*(1+EXP((LN(1+'Monte Carlo'!$K$10)-0.5*'Monte Carlo'!$K$12^2)+'Monte Carlo'!$K$12*((RAND()+RAND()+RAND()+RAND()+RAND()+RAND()+RAND()+RAND()+RAND()+RAND()+RAND()+RAND())-6))-1)+AC$15)</x:f>
        <x:v>9472685.002988148</x:v>
      </x:c>
      <x:c r="AD80" s="97" t="n">
        <x:f>MAX(0,AC80*(1+EXP((LN(1+'Monte Carlo'!$K$10)-0.5*'Monte Carlo'!$K$12^2)+'Monte Carlo'!$K$12*((RAND()+RAND()+RAND()+RAND()+RAND()+RAND()+RAND()+RAND()+RAND()+RAND()+RAND()+RAND())-6))-1)+AD$15)</x:f>
        <x:v>9643717.683681736</x:v>
      </x:c>
      <x:c r="AE80" s="97" t="n">
        <x:f>MAX(0,AD80*(1+EXP((LN(1+'Monte Carlo'!$K$10)-0.5*'Monte Carlo'!$K$12^2)+'Monte Carlo'!$K$12*((RAND()+RAND()+RAND()+RAND()+RAND()+RAND()+RAND()+RAND()+RAND()+RAND()+RAND()+RAND())-6))-1)+AE$15)</x:f>
        <x:v>8580537.652897986</x:v>
      </x:c>
      <x:c r="AF80" s="97" t="n">
        <x:f>MAX(0,AE80*(1+EXP((LN(1+'Monte Carlo'!$K$10)-0.5*'Monte Carlo'!$K$12^2)+'Monte Carlo'!$K$12*((RAND()+RAND()+RAND()+RAND()+RAND()+RAND()+RAND()+RAND()+RAND()+RAND()+RAND()+RAND())-6))-1)+AF$15)</x:f>
        <x:v>10549300.521586102</x:v>
      </x:c>
      <x:c r="AG80" s="97">
        <x:f t="shared" si="2"/>
        <x:v>737042.47391709674</x:v>
      </x:c>
    </x:row>
    <x:row r="81">
      <x:c r="A81" s="93">
        <x:v>60</x:v>
      </x:c>
      <x:c r="B81" s="97" t="n">
        <x:f>IF(AND(UPPER('Monte Carlo'!$K$4)="YES",'Monte Carlo'!$K$5&gt;0),'Monte Carlo'!$K$13,Liquidity_30Y!$C$14)</x:f>
        <x:v>1029031.25</x:v>
      </x:c>
      <x:c r="C81" s="97" t="n">
        <x:f>MAX(0,B81*(1+EXP((LN(1+'Monte Carlo'!$K$10)-0.5*'Monte Carlo'!$K$12^2)+'Monte Carlo'!$K$12*((RAND()+RAND()+RAND()+RAND()+RAND()+RAND()+RAND()+RAND()+RAND()+RAND()+RAND()+RAND())-6))-1)+C$15)</x:f>
        <x:v>1412778.1801752644</x:v>
      </x:c>
      <x:c r="D81" s="97" t="n">
        <x:f>MAX(0,C81*(1+EXP((LN(1+'Monte Carlo'!$K$10)-0.5*'Monte Carlo'!$K$12^2)+'Monte Carlo'!$K$12*((RAND()+RAND()+RAND()+RAND()+RAND()+RAND()+RAND()+RAND()+RAND()+RAND()+RAND()+RAND())-6))-1)+D$15)</x:f>
        <x:v>1827279.7666155144</x:v>
      </x:c>
      <x:c r="E81" s="97" t="n">
        <x:f>MAX(0,D81*(1+EXP((LN(1+'Monte Carlo'!$K$10)-0.5*'Monte Carlo'!$K$12^2)+'Monte Carlo'!$K$12*((RAND()+RAND()+RAND()+RAND()+RAND()+RAND()+RAND()+RAND()+RAND()+RAND()+RAND()+RAND())-6))-1)+E$15)</x:f>
        <x:v>2710198.125274281</x:v>
      </x:c>
      <x:c r="F81" s="97" t="n">
        <x:f>MAX(0,E81*(1+EXP((LN(1+'Monte Carlo'!$K$10)-0.5*'Monte Carlo'!$K$12^2)+'Monte Carlo'!$K$12*((RAND()+RAND()+RAND()+RAND()+RAND()+RAND()+RAND()+RAND()+RAND()+RAND()+RAND()+RAND())-6))-1)+F$15)</x:f>
        <x:v>3044319.9541157763</x:v>
      </x:c>
      <x:c r="G81" s="97" t="n">
        <x:f>MAX(0,F81*(1+EXP((LN(1+'Monte Carlo'!$K$10)-0.5*'Monte Carlo'!$K$12^2)+'Monte Carlo'!$K$12*((RAND()+RAND()+RAND()+RAND()+RAND()+RAND()+RAND()+RAND()+RAND()+RAND()+RAND()+RAND())-6))-1)+G$15)</x:f>
        <x:v>4302361.863323964</x:v>
      </x:c>
      <x:c r="H81" s="97" t="n">
        <x:f>MAX(0,G81*(1+EXP((LN(1+'Monte Carlo'!$K$10)-0.5*'Monte Carlo'!$K$12^2)+'Monte Carlo'!$K$12*((RAND()+RAND()+RAND()+RAND()+RAND()+RAND()+RAND()+RAND()+RAND()+RAND()+RAND()+RAND())-6))-1)+H$15)</x:f>
        <x:v>4026528.321811645</x:v>
      </x:c>
      <x:c r="I81" s="97" t="n">
        <x:f>MAX(0,H81*(1+EXP((LN(1+'Monte Carlo'!$K$10)-0.5*'Monte Carlo'!$K$12^2)+'Monte Carlo'!$K$12*((RAND()+RAND()+RAND()+RAND()+RAND()+RAND()+RAND()+RAND()+RAND()+RAND()+RAND()+RAND())-6))-1)+I$15)</x:f>
        <x:v>4194229.809073462</x:v>
      </x:c>
      <x:c r="J81" s="97" t="n">
        <x:f>MAX(0,I81*(1+EXP((LN(1+'Monte Carlo'!$K$10)-0.5*'Monte Carlo'!$K$12^2)+'Monte Carlo'!$K$12*((RAND()+RAND()+RAND()+RAND()+RAND()+RAND()+RAND()+RAND()+RAND()+RAND()+RAND()+RAND())-6))-1)+J$15)</x:f>
        <x:v>5153124.526214759</x:v>
      </x:c>
      <x:c r="K81" s="97" t="n">
        <x:f>MAX(0,J81*(1+EXP((LN(1+'Monte Carlo'!$K$10)-0.5*'Monte Carlo'!$K$12^2)+'Monte Carlo'!$K$12*((RAND()+RAND()+RAND()+RAND()+RAND()+RAND()+RAND()+RAND()+RAND()+RAND()+RAND()+RAND())-6))-1)+K$15)</x:f>
        <x:v>5276159.566919949</x:v>
      </x:c>
      <x:c r="L81" s="97" t="n">
        <x:f>MAX(0,K81*(1+EXP((LN(1+'Monte Carlo'!$K$10)-0.5*'Monte Carlo'!$K$12^2)+'Monte Carlo'!$K$12*((RAND()+RAND()+RAND()+RAND()+RAND()+RAND()+RAND()+RAND()+RAND()+RAND()+RAND()+RAND())-6))-1)+L$15)</x:f>
        <x:v>4931975.042880578</x:v>
      </x:c>
      <x:c r="M81" s="97" t="n">
        <x:f>MAX(0,L81*(1+EXP((LN(1+'Monte Carlo'!$K$10)-0.5*'Monte Carlo'!$K$12^2)+'Monte Carlo'!$K$12*((RAND()+RAND()+RAND()+RAND()+RAND()+RAND()+RAND()+RAND()+RAND()+RAND()+RAND()+RAND())-6))-1)+M$15)</x:f>
        <x:v>5461979.282984232</x:v>
      </x:c>
      <x:c r="N81" s="97" t="n">
        <x:f>MAX(0,M81*(1+EXP((LN(1+'Monte Carlo'!$K$10)-0.5*'Monte Carlo'!$K$12^2)+'Monte Carlo'!$K$12*((RAND()+RAND()+RAND()+RAND()+RAND()+RAND()+RAND()+RAND()+RAND()+RAND()+RAND()+RAND())-6))-1)+N$15)</x:f>
        <x:v>6771677.899744877</x:v>
      </x:c>
      <x:c r="O81" s="97" t="n">
        <x:f>MAX(0,N81*(1+EXP((LN(1+'Monte Carlo'!$K$10)-0.5*'Monte Carlo'!$K$12^2)+'Monte Carlo'!$K$12*((RAND()+RAND()+RAND()+RAND()+RAND()+RAND()+RAND()+RAND()+RAND()+RAND()+RAND()+RAND())-6))-1)+O$15)</x:f>
        <x:v>6953043.245271289</x:v>
      </x:c>
      <x:c r="P81" s="97" t="n">
        <x:f>MAX(0,O81*(1+EXP((LN(1+'Monte Carlo'!$K$10)-0.5*'Monte Carlo'!$K$12^2)+'Monte Carlo'!$K$12*((RAND()+RAND()+RAND()+RAND()+RAND()+RAND()+RAND()+RAND()+RAND()+RAND()+RAND()+RAND())-6))-1)+P$15)</x:f>
        <x:v>6722776.260231893</x:v>
      </x:c>
      <x:c r="Q81" s="97" t="n">
        <x:f>MAX(0,P81*(1+EXP((LN(1+'Monte Carlo'!$K$10)-0.5*'Monte Carlo'!$K$12^2)+'Monte Carlo'!$K$12*((RAND()+RAND()+RAND()+RAND()+RAND()+RAND()+RAND()+RAND()+RAND()+RAND()+RAND()+RAND())-6))-1)+Q$15)</x:f>
        <x:v>5501621.519715045</x:v>
      </x:c>
      <x:c r="R81" s="97" t="n">
        <x:f>MAX(0,Q81*(1+EXP((LN(1+'Monte Carlo'!$K$10)-0.5*'Monte Carlo'!$K$12^2)+'Monte Carlo'!$K$12*((RAND()+RAND()+RAND()+RAND()+RAND()+RAND()+RAND()+RAND()+RAND()+RAND()+RAND()+RAND())-6))-1)+R$15)</x:f>
        <x:v>5595998.311513634</x:v>
      </x:c>
      <x:c r="S81" s="97" t="n">
        <x:f>MAX(0,R81*(1+EXP((LN(1+'Monte Carlo'!$K$10)-0.5*'Monte Carlo'!$K$12^2)+'Monte Carlo'!$K$12*((RAND()+RAND()+RAND()+RAND()+RAND()+RAND()+RAND()+RAND()+RAND()+RAND()+RAND()+RAND())-6))-1)+S$15)</x:f>
        <x:v>5772222.877138078</x:v>
      </x:c>
      <x:c r="T81" s="97" t="n">
        <x:f>MAX(0,S81*(1+EXP((LN(1+'Monte Carlo'!$K$10)-0.5*'Monte Carlo'!$K$12^2)+'Monte Carlo'!$K$12*((RAND()+RAND()+RAND()+RAND()+RAND()+RAND()+RAND()+RAND()+RAND()+RAND()+RAND()+RAND())-6))-1)+T$15)</x:f>
        <x:v>6391491.703026019</x:v>
      </x:c>
      <x:c r="U81" s="97" t="n">
        <x:f>MAX(0,T81*(1+EXP((LN(1+'Monte Carlo'!$K$10)-0.5*'Monte Carlo'!$K$12^2)+'Monte Carlo'!$K$12*((RAND()+RAND()+RAND()+RAND()+RAND()+RAND()+RAND()+RAND()+RAND()+RAND()+RAND()+RAND())-6))-1)+U$15)</x:f>
        <x:v>7621176.205594352</x:v>
      </x:c>
      <x:c r="V81" s="97" t="n">
        <x:f>MAX(0,U81*(1+EXP((LN(1+'Monte Carlo'!$K$10)-0.5*'Monte Carlo'!$K$12^2)+'Monte Carlo'!$K$12*((RAND()+RAND()+RAND()+RAND()+RAND()+RAND()+RAND()+RAND()+RAND()+RAND()+RAND()+RAND())-6))-1)+V$15)</x:f>
        <x:v>5908160.792203339</x:v>
      </x:c>
      <x:c r="W81" s="97" t="n">
        <x:f>MAX(0,V81*(1+EXP((LN(1+'Monte Carlo'!$K$10)-0.5*'Monte Carlo'!$K$12^2)+'Monte Carlo'!$K$12*((RAND()+RAND()+RAND()+RAND()+RAND()+RAND()+RAND()+RAND()+RAND()+RAND()+RAND()+RAND())-6))-1)+W$15)</x:f>
        <x:v>5342191.063804623</x:v>
      </x:c>
      <x:c r="X81" s="97" t="n">
        <x:f>MAX(0,W81*(1+EXP((LN(1+'Monte Carlo'!$K$10)-0.5*'Monte Carlo'!$K$12^2)+'Monte Carlo'!$K$12*((RAND()+RAND()+RAND()+RAND()+RAND()+RAND()+RAND()+RAND()+RAND()+RAND()+RAND()+RAND())-6))-1)+X$15)</x:f>
        <x:v>5949124.323666902</x:v>
      </x:c>
      <x:c r="Y81" s="97" t="n">
        <x:f>MAX(0,X81*(1+EXP((LN(1+'Monte Carlo'!$K$10)-0.5*'Monte Carlo'!$K$12^2)+'Monte Carlo'!$K$12*((RAND()+RAND()+RAND()+RAND()+RAND()+RAND()+RAND()+RAND()+RAND()+RAND()+RAND()+RAND())-6))-1)+Y$15)</x:f>
        <x:v>5794106.504711084</x:v>
      </x:c>
      <x:c r="Z81" s="97" t="n">
        <x:f>MAX(0,Y81*(1+EXP((LN(1+'Monte Carlo'!$K$10)-0.5*'Monte Carlo'!$K$12^2)+'Monte Carlo'!$K$12*((RAND()+RAND()+RAND()+RAND()+RAND()+RAND()+RAND()+RAND()+RAND()+RAND()+RAND()+RAND())-6))-1)+Z$15)</x:f>
        <x:v>7492974.235161707</x:v>
      </x:c>
      <x:c r="AA81" s="97" t="n">
        <x:f>MAX(0,Z81*(1+EXP((LN(1+'Monte Carlo'!$K$10)-0.5*'Monte Carlo'!$K$12^2)+'Monte Carlo'!$K$12*((RAND()+RAND()+RAND()+RAND()+RAND()+RAND()+RAND()+RAND()+RAND()+RAND()+RAND()+RAND())-6))-1)+AA$15)</x:f>
        <x:v>9195535.631810393</x:v>
      </x:c>
      <x:c r="AB81" s="97" t="n">
        <x:f>MAX(0,AA81*(1+EXP((LN(1+'Monte Carlo'!$K$10)-0.5*'Monte Carlo'!$K$12^2)+'Monte Carlo'!$K$12*((RAND()+RAND()+RAND()+RAND()+RAND()+RAND()+RAND()+RAND()+RAND()+RAND()+RAND()+RAND())-6))-1)+AB$15)</x:f>
        <x:v>8099992.968200989</x:v>
      </x:c>
      <x:c r="AC81" s="97" t="n">
        <x:f>MAX(0,AB81*(1+EXP((LN(1+'Monte Carlo'!$K$10)-0.5*'Monte Carlo'!$K$12^2)+'Monte Carlo'!$K$12*((RAND()+RAND()+RAND()+RAND()+RAND()+RAND()+RAND()+RAND()+RAND()+RAND()+RAND()+RAND())-6))-1)+AC$15)</x:f>
        <x:v>10142768.01841455</x:v>
      </x:c>
      <x:c r="AD81" s="97" t="n">
        <x:f>MAX(0,AC81*(1+EXP((LN(1+'Monte Carlo'!$K$10)-0.5*'Monte Carlo'!$K$12^2)+'Monte Carlo'!$K$12*((RAND()+RAND()+RAND()+RAND()+RAND()+RAND()+RAND()+RAND()+RAND()+RAND()+RAND()+RAND())-6))-1)+AD$15)</x:f>
        <x:v>10984807.549525946</x:v>
      </x:c>
      <x:c r="AE81" s="97" t="n">
        <x:f>MAX(0,AD81*(1+EXP((LN(1+'Monte Carlo'!$K$10)-0.5*'Monte Carlo'!$K$12^2)+'Monte Carlo'!$K$12*((RAND()+RAND()+RAND()+RAND()+RAND()+RAND()+RAND()+RAND()+RAND()+RAND()+RAND()+RAND())-6))-1)+AE$15)</x:f>
        <x:v>10847332.1285847</x:v>
      </x:c>
      <x:c r="AF81" s="97" t="n">
        <x:f>MAX(0,AE81*(1+EXP((LN(1+'Monte Carlo'!$K$10)-0.5*'Monte Carlo'!$K$12^2)+'Monte Carlo'!$K$12*((RAND()+RAND()+RAND()+RAND()+RAND()+RAND()+RAND()+RAND()+RAND()+RAND()+RAND()+RAND())-6))-1)+AF$15)</x:f>
        <x:v>11770698.197499631</x:v>
      </x:c>
      <x:c r="AG81" s="97">
        <x:f t="shared" si="2"/>
        <x:v>826260.2050499192</x:v>
      </x:c>
    </x:row>
    <x:row r="82">
      <x:c r="A82" s="93">
        <x:v>61</x:v>
      </x:c>
      <x:c r="B82" s="97" t="n">
        <x:f>IF(AND(UPPER('Monte Carlo'!$K$4)="YES",'Monte Carlo'!$K$5&gt;0),'Monte Carlo'!$K$13,Liquidity_30Y!$C$14)</x:f>
        <x:v>1029031.25</x:v>
      </x:c>
      <x:c r="C82" s="97" t="n">
        <x:f>MAX(0,B82*(1+EXP((LN(1+'Monte Carlo'!$K$10)-0.5*'Monte Carlo'!$K$12^2)+'Monte Carlo'!$K$12*((RAND()+RAND()+RAND()+RAND()+RAND()+RAND()+RAND()+RAND()+RAND()+RAND()+RAND()+RAND())-6))-1)+C$15)</x:f>
        <x:v>1079280.27824701</x:v>
      </x:c>
      <x:c r="D82" s="97" t="n">
        <x:f>MAX(0,C82*(1+EXP((LN(1+'Monte Carlo'!$K$10)-0.5*'Monte Carlo'!$K$12^2)+'Monte Carlo'!$K$12*((RAND()+RAND()+RAND()+RAND()+RAND()+RAND()+RAND()+RAND()+RAND()+RAND()+RAND()+RAND())-6))-1)+D$15)</x:f>
        <x:v>1373431.4272526666</x:v>
      </x:c>
      <x:c r="E82" s="97" t="n">
        <x:f>MAX(0,D82*(1+EXP((LN(1+'Monte Carlo'!$K$10)-0.5*'Monte Carlo'!$K$12^2)+'Monte Carlo'!$K$12*((RAND()+RAND()+RAND()+RAND()+RAND()+RAND()+RAND()+RAND()+RAND()+RAND()+RAND()+RAND())-6))-1)+E$15)</x:f>
        <x:v>1742012.9565426803</x:v>
      </x:c>
      <x:c r="F82" s="97" t="n">
        <x:f>MAX(0,E82*(1+EXP((LN(1+'Monte Carlo'!$K$10)-0.5*'Monte Carlo'!$K$12^2)+'Monte Carlo'!$K$12*((RAND()+RAND()+RAND()+RAND()+RAND()+RAND()+RAND()+RAND()+RAND()+RAND()+RAND()+RAND())-6))-1)+F$15)</x:f>
        <x:v>1908840.3578606832</x:v>
      </x:c>
      <x:c r="G82" s="97" t="n">
        <x:f>MAX(0,F82*(1+EXP((LN(1+'Monte Carlo'!$K$10)-0.5*'Monte Carlo'!$K$12^2)+'Monte Carlo'!$K$12*((RAND()+RAND()+RAND()+RAND()+RAND()+RAND()+RAND()+RAND()+RAND()+RAND()+RAND()+RAND())-6))-1)+G$15)</x:f>
        <x:v>2393082.5623758784</x:v>
      </x:c>
      <x:c r="H82" s="97" t="n">
        <x:f>MAX(0,G82*(1+EXP((LN(1+'Monte Carlo'!$K$10)-0.5*'Monte Carlo'!$K$12^2)+'Monte Carlo'!$K$12*((RAND()+RAND()+RAND()+RAND()+RAND()+RAND()+RAND()+RAND()+RAND()+RAND()+RAND()+RAND())-6))-1)+H$15)</x:f>
        <x:v>2677250.498926736</x:v>
      </x:c>
      <x:c r="I82" s="97" t="n">
        <x:f>MAX(0,H82*(1+EXP((LN(1+'Monte Carlo'!$K$10)-0.5*'Monte Carlo'!$K$12^2)+'Monte Carlo'!$K$12*((RAND()+RAND()+RAND()+RAND()+RAND()+RAND()+RAND()+RAND()+RAND()+RAND()+RAND()+RAND())-6))-1)+I$15)</x:f>
        <x:v>3062065.419548577</x:v>
      </x:c>
      <x:c r="J82" s="97" t="n">
        <x:f>MAX(0,I82*(1+EXP((LN(1+'Monte Carlo'!$K$10)-0.5*'Monte Carlo'!$K$12^2)+'Monte Carlo'!$K$12*((RAND()+RAND()+RAND()+RAND()+RAND()+RAND()+RAND()+RAND()+RAND()+RAND()+RAND()+RAND())-6))-1)+J$15)</x:f>
        <x:v>2731990.986116245</x:v>
      </x:c>
      <x:c r="K82" s="97" t="n">
        <x:f>MAX(0,J82*(1+EXP((LN(1+'Monte Carlo'!$K$10)-0.5*'Monte Carlo'!$K$12^2)+'Monte Carlo'!$K$12*((RAND()+RAND()+RAND()+RAND()+RAND()+RAND()+RAND()+RAND()+RAND()+RAND()+RAND()+RAND())-6))-1)+K$15)</x:f>
        <x:v>3057068.0120229376</x:v>
      </x:c>
      <x:c r="L82" s="97" t="n">
        <x:f>MAX(0,K82*(1+EXP((LN(1+'Monte Carlo'!$K$10)-0.5*'Monte Carlo'!$K$12^2)+'Monte Carlo'!$K$12*((RAND()+RAND()+RAND()+RAND()+RAND()+RAND()+RAND()+RAND()+RAND()+RAND()+RAND()+RAND())-6))-1)+L$15)</x:f>
        <x:v>3683225.0744250547</x:v>
      </x:c>
      <x:c r="M82" s="97" t="n">
        <x:f>MAX(0,L82*(1+EXP((LN(1+'Monte Carlo'!$K$10)-0.5*'Monte Carlo'!$K$12^2)+'Monte Carlo'!$K$12*((RAND()+RAND()+RAND()+RAND()+RAND()+RAND()+RAND()+RAND()+RAND()+RAND()+RAND()+RAND())-6))-1)+M$15)</x:f>
        <x:v>4483052.559541938</x:v>
      </x:c>
      <x:c r="N82" s="97" t="n">
        <x:f>MAX(0,M82*(1+EXP((LN(1+'Monte Carlo'!$K$10)-0.5*'Monte Carlo'!$K$12^2)+'Monte Carlo'!$K$12*((RAND()+RAND()+RAND()+RAND()+RAND()+RAND()+RAND()+RAND()+RAND()+RAND()+RAND()+RAND())-6))-1)+N$15)</x:f>
        <x:v>4870098.307625287</x:v>
      </x:c>
      <x:c r="O82" s="97" t="n">
        <x:f>MAX(0,N82*(1+EXP((LN(1+'Monte Carlo'!$K$10)-0.5*'Monte Carlo'!$K$12^2)+'Monte Carlo'!$K$12*((RAND()+RAND()+RAND()+RAND()+RAND()+RAND()+RAND()+RAND()+RAND()+RAND()+RAND()+RAND())-6))-1)+O$15)</x:f>
        <x:v>4061666.551365028</x:v>
      </x:c>
      <x:c r="P82" s="97" t="n">
        <x:f>MAX(0,O82*(1+EXP((LN(1+'Monte Carlo'!$K$10)-0.5*'Monte Carlo'!$K$12^2)+'Monte Carlo'!$K$12*((RAND()+RAND()+RAND()+RAND()+RAND()+RAND()+RAND()+RAND()+RAND()+RAND()+RAND()+RAND())-6))-1)+P$15)</x:f>
        <x:v>3550810.365877939</x:v>
      </x:c>
      <x:c r="Q82" s="97" t="n">
        <x:f>MAX(0,P82*(1+EXP((LN(1+'Monte Carlo'!$K$10)-0.5*'Monte Carlo'!$K$12^2)+'Monte Carlo'!$K$12*((RAND()+RAND()+RAND()+RAND()+RAND()+RAND()+RAND()+RAND()+RAND()+RAND()+RAND()+RAND())-6))-1)+Q$15)</x:f>
        <x:v>4241237.942578035</x:v>
      </x:c>
      <x:c r="R82" s="97" t="n">
        <x:f>MAX(0,Q82*(1+EXP((LN(1+'Monte Carlo'!$K$10)-0.5*'Monte Carlo'!$K$12^2)+'Monte Carlo'!$K$12*((RAND()+RAND()+RAND()+RAND()+RAND()+RAND()+RAND()+RAND()+RAND()+RAND()+RAND()+RAND())-6))-1)+R$15)</x:f>
        <x:v>4868770.416393591</x:v>
      </x:c>
      <x:c r="S82" s="97" t="n">
        <x:f>MAX(0,R82*(1+EXP((LN(1+'Monte Carlo'!$K$10)-0.5*'Monte Carlo'!$K$12^2)+'Monte Carlo'!$K$12*((RAND()+RAND()+RAND()+RAND()+RAND()+RAND()+RAND()+RAND()+RAND()+RAND()+RAND()+RAND())-6))-1)+S$15)</x:f>
        <x:v>6926198.019568437</x:v>
      </x:c>
      <x:c r="T82" s="97" t="n">
        <x:f>MAX(0,S82*(1+EXP((LN(1+'Monte Carlo'!$K$10)-0.5*'Monte Carlo'!$K$12^2)+'Monte Carlo'!$K$12*((RAND()+RAND()+RAND()+RAND()+RAND()+RAND()+RAND()+RAND()+RAND()+RAND()+RAND()+RAND())-6))-1)+T$15)</x:f>
        <x:v>7915803.482966946</x:v>
      </x:c>
      <x:c r="U82" s="97" t="n">
        <x:f>MAX(0,T82*(1+EXP((LN(1+'Monte Carlo'!$K$10)-0.5*'Monte Carlo'!$K$12^2)+'Monte Carlo'!$K$12*((RAND()+RAND()+RAND()+RAND()+RAND()+RAND()+RAND()+RAND()+RAND()+RAND()+RAND()+RAND())-6))-1)+U$15)</x:f>
        <x:v>10958644.225397179</x:v>
      </x:c>
      <x:c r="V82" s="97" t="n">
        <x:f>MAX(0,U82*(1+EXP((LN(1+'Monte Carlo'!$K$10)-0.5*'Monte Carlo'!$K$12^2)+'Monte Carlo'!$K$12*((RAND()+RAND()+RAND()+RAND()+RAND()+RAND()+RAND()+RAND()+RAND()+RAND()+RAND()+RAND())-6))-1)+V$15)</x:f>
        <x:v>11770139.680927806</x:v>
      </x:c>
      <x:c r="W82" s="97" t="n">
        <x:f>MAX(0,V82*(1+EXP((LN(1+'Monte Carlo'!$K$10)-0.5*'Monte Carlo'!$K$12^2)+'Monte Carlo'!$K$12*((RAND()+RAND()+RAND()+RAND()+RAND()+RAND()+RAND()+RAND()+RAND()+RAND()+RAND()+RAND())-6))-1)+W$15)</x:f>
        <x:v>14712881.837885119</x:v>
      </x:c>
      <x:c r="X82" s="97" t="n">
        <x:f>MAX(0,W82*(1+EXP((LN(1+'Monte Carlo'!$K$10)-0.5*'Monte Carlo'!$K$12^2)+'Monte Carlo'!$K$12*((RAND()+RAND()+RAND()+RAND()+RAND()+RAND()+RAND()+RAND()+RAND()+RAND()+RAND()+RAND())-6))-1)+X$15)</x:f>
        <x:v>17746227.258497655</x:v>
      </x:c>
      <x:c r="Y82" s="97" t="n">
        <x:f>MAX(0,X82*(1+EXP((LN(1+'Monte Carlo'!$K$10)-0.5*'Monte Carlo'!$K$12^2)+'Monte Carlo'!$K$12*((RAND()+RAND()+RAND()+RAND()+RAND()+RAND()+RAND()+RAND()+RAND()+RAND()+RAND()+RAND())-6))-1)+Y$15)</x:f>
        <x:v>16870851.10324362</x:v>
      </x:c>
      <x:c r="Z82" s="97" t="n">
        <x:f>MAX(0,Y82*(1+EXP((LN(1+'Monte Carlo'!$K$10)-0.5*'Monte Carlo'!$K$12^2)+'Monte Carlo'!$K$12*((RAND()+RAND()+RAND()+RAND()+RAND()+RAND()+RAND()+RAND()+RAND()+RAND()+RAND()+RAND())-6))-1)+Z$15)</x:f>
        <x:v>18127152.168986674</x:v>
      </x:c>
      <x:c r="AA82" s="97" t="n">
        <x:f>MAX(0,Z82*(1+EXP((LN(1+'Monte Carlo'!$K$10)-0.5*'Monte Carlo'!$K$12^2)+'Monte Carlo'!$K$12*((RAND()+RAND()+RAND()+RAND()+RAND()+RAND()+RAND()+RAND()+RAND()+RAND()+RAND()+RAND())-6))-1)+AA$15)</x:f>
        <x:v>18207410.080126744</x:v>
      </x:c>
      <x:c r="AB82" s="97" t="n">
        <x:f>MAX(0,AA82*(1+EXP((LN(1+'Monte Carlo'!$K$10)-0.5*'Monte Carlo'!$K$12^2)+'Monte Carlo'!$K$12*((RAND()+RAND()+RAND()+RAND()+RAND()+RAND()+RAND()+RAND()+RAND()+RAND()+RAND()+RAND())-6))-1)+AB$15)</x:f>
        <x:v>17901829.10569077</x:v>
      </x:c>
      <x:c r="AC82" s="97" t="n">
        <x:f>MAX(0,AB82*(1+EXP((LN(1+'Monte Carlo'!$K$10)-0.5*'Monte Carlo'!$K$12^2)+'Monte Carlo'!$K$12*((RAND()+RAND()+RAND()+RAND()+RAND()+RAND()+RAND()+RAND()+RAND()+RAND()+RAND()+RAND())-6))-1)+AC$15)</x:f>
        <x:v>14745506.45748319</x:v>
      </x:c>
      <x:c r="AD82" s="97" t="n">
        <x:f>MAX(0,AC82*(1+EXP((LN(1+'Monte Carlo'!$K$10)-0.5*'Monte Carlo'!$K$12^2)+'Monte Carlo'!$K$12*((RAND()+RAND()+RAND()+RAND()+RAND()+RAND()+RAND()+RAND()+RAND()+RAND()+RAND()+RAND())-6))-1)+AD$15)</x:f>
        <x:v>12816189.30443273</x:v>
      </x:c>
      <x:c r="AE82" s="97" t="n">
        <x:f>MAX(0,AD82*(1+EXP((LN(1+'Monte Carlo'!$K$10)-0.5*'Monte Carlo'!$K$12^2)+'Monte Carlo'!$K$12*((RAND()+RAND()+RAND()+RAND()+RAND()+RAND()+RAND()+RAND()+RAND()+RAND()+RAND()+RAND())-6))-1)+AE$15)</x:f>
        <x:v>14371105.887369882</x:v>
      </x:c>
      <x:c r="AF82" s="97" t="n">
        <x:f>MAX(0,AE82*(1+EXP((LN(1+'Monte Carlo'!$K$10)-0.5*'Monte Carlo'!$K$12^2)+'Monte Carlo'!$K$12*((RAND()+RAND()+RAND()+RAND()+RAND()+RAND()+RAND()+RAND()+RAND()+RAND()+RAND()+RAND())-6))-1)+AF$15)</x:f>
        <x:v>14318022.648019105</x:v>
      </x:c>
      <x:c r="AG82" s="97">
        <x:f t="shared" si="2"/>
        <x:v>906981.25338925235</x:v>
      </x:c>
    </x:row>
    <x:row r="83">
      <x:c r="A83" s="93">
        <x:v>62</x:v>
      </x:c>
      <x:c r="B83" s="97" t="n">
        <x:f>IF(AND(UPPER('Monte Carlo'!$K$4)="YES",'Monte Carlo'!$K$5&gt;0),'Monte Carlo'!$K$13,Liquidity_30Y!$C$14)</x:f>
        <x:v>1029031.25</x:v>
      </x:c>
      <x:c r="C83" s="97" t="n">
        <x:f>MAX(0,B83*(1+EXP((LN(1+'Monte Carlo'!$K$10)-0.5*'Monte Carlo'!$K$12^2)+'Monte Carlo'!$K$12*((RAND()+RAND()+RAND()+RAND()+RAND()+RAND()+RAND()+RAND()+RAND()+RAND()+RAND()+RAND())-6))-1)+C$15)</x:f>
        <x:v>1237935.9964339104</x:v>
      </x:c>
      <x:c r="D83" s="97" t="n">
        <x:f>MAX(0,C83*(1+EXP((LN(1+'Monte Carlo'!$K$10)-0.5*'Monte Carlo'!$K$12^2)+'Monte Carlo'!$K$12*((RAND()+RAND()+RAND()+RAND()+RAND()+RAND()+RAND()+RAND()+RAND()+RAND()+RAND()+RAND())-6))-1)+D$15)</x:f>
        <x:v>1301342.4485463912</x:v>
      </x:c>
      <x:c r="E83" s="97" t="n">
        <x:f>MAX(0,D83*(1+EXP((LN(1+'Monte Carlo'!$K$10)-0.5*'Monte Carlo'!$K$12^2)+'Monte Carlo'!$K$12*((RAND()+RAND()+RAND()+RAND()+RAND()+RAND()+RAND()+RAND()+RAND()+RAND()+RAND()+RAND())-6))-1)+E$15)</x:f>
        <x:v>1356640.7880393306</x:v>
      </x:c>
      <x:c r="F83" s="97" t="n">
        <x:f>MAX(0,E83*(1+EXP((LN(1+'Monte Carlo'!$K$10)-0.5*'Monte Carlo'!$K$12^2)+'Monte Carlo'!$K$12*((RAND()+RAND()+RAND()+RAND()+RAND()+RAND()+RAND()+RAND()+RAND()+RAND()+RAND()+RAND())-6))-1)+F$15)</x:f>
        <x:v>1766267.2378922843</x:v>
      </x:c>
      <x:c r="G83" s="97" t="n">
        <x:f>MAX(0,F83*(1+EXP((LN(1+'Monte Carlo'!$K$10)-0.5*'Monte Carlo'!$K$12^2)+'Monte Carlo'!$K$12*((RAND()+RAND()+RAND()+RAND()+RAND()+RAND()+RAND()+RAND()+RAND()+RAND()+RAND()+RAND())-6))-1)+G$15)</x:f>
        <x:v>1338535.396144164</x:v>
      </x:c>
      <x:c r="H83" s="97" t="n">
        <x:f>MAX(0,G83*(1+EXP((LN(1+'Monte Carlo'!$K$10)-0.5*'Monte Carlo'!$K$12^2)+'Monte Carlo'!$K$12*((RAND()+RAND()+RAND()+RAND()+RAND()+RAND()+RAND()+RAND()+RAND()+RAND()+RAND()+RAND())-6))-1)+H$15)</x:f>
        <x:v>1405158.105728495</x:v>
      </x:c>
      <x:c r="I83" s="97" t="n">
        <x:f>MAX(0,H83*(1+EXP((LN(1+'Monte Carlo'!$K$10)-0.5*'Monte Carlo'!$K$12^2)+'Monte Carlo'!$K$12*((RAND()+RAND()+RAND()+RAND()+RAND()+RAND()+RAND()+RAND()+RAND()+RAND()+RAND()+RAND())-6))-1)+I$15)</x:f>
        <x:v>1949960.8711277903</x:v>
      </x:c>
      <x:c r="J83" s="97" t="n">
        <x:f>MAX(0,I83*(1+EXP((LN(1+'Monte Carlo'!$K$10)-0.5*'Monte Carlo'!$K$12^2)+'Monte Carlo'!$K$12*((RAND()+RAND()+RAND()+RAND()+RAND()+RAND()+RAND()+RAND()+RAND()+RAND()+RAND()+RAND())-6))-1)+J$15)</x:f>
        <x:v>1567915.0152686043</x:v>
      </x:c>
      <x:c r="K83" s="97" t="n">
        <x:f>MAX(0,J83*(1+EXP((LN(1+'Monte Carlo'!$K$10)-0.5*'Monte Carlo'!$K$12^2)+'Monte Carlo'!$K$12*((RAND()+RAND()+RAND()+RAND()+RAND()+RAND()+RAND()+RAND()+RAND()+RAND()+RAND()+RAND())-6))-1)+K$15)</x:f>
        <x:v>1331671.6937877897</x:v>
      </x:c>
      <x:c r="L83" s="97" t="n">
        <x:f>MAX(0,K83*(1+EXP((LN(1+'Monte Carlo'!$K$10)-0.5*'Monte Carlo'!$K$12^2)+'Monte Carlo'!$K$12*((RAND()+RAND()+RAND()+RAND()+RAND()+RAND()+RAND()+RAND()+RAND()+RAND()+RAND()+RAND())-6))-1)+L$15)</x:f>
        <x:v>1675378.5338134833</x:v>
      </x:c>
      <x:c r="M83" s="97" t="n">
        <x:f>MAX(0,L83*(1+EXP((LN(1+'Monte Carlo'!$K$10)-0.5*'Monte Carlo'!$K$12^2)+'Monte Carlo'!$K$12*((RAND()+RAND()+RAND()+RAND()+RAND()+RAND()+RAND()+RAND()+RAND()+RAND()+RAND()+RAND())-6))-1)+M$15)</x:f>
        <x:v>1687601.5854022168</x:v>
      </x:c>
      <x:c r="N83" s="97" t="n">
        <x:f>MAX(0,M83*(1+EXP((LN(1+'Monte Carlo'!$K$10)-0.5*'Monte Carlo'!$K$12^2)+'Monte Carlo'!$K$12*((RAND()+RAND()+RAND()+RAND()+RAND()+RAND()+RAND()+RAND()+RAND()+RAND()+RAND()+RAND())-6))-1)+N$15)</x:f>
        <x:v>1598275.1183835731</x:v>
      </x:c>
      <x:c r="O83" s="97" t="n">
        <x:f>MAX(0,N83*(1+EXP((LN(1+'Monte Carlo'!$K$10)-0.5*'Monte Carlo'!$K$12^2)+'Monte Carlo'!$K$12*((RAND()+RAND()+RAND()+RAND()+RAND()+RAND()+RAND()+RAND()+RAND()+RAND()+RAND()+RAND())-6))-1)+O$15)</x:f>
        <x:v>1832587.4203012784</x:v>
      </x:c>
      <x:c r="P83" s="97" t="n">
        <x:f>MAX(0,O83*(1+EXP((LN(1+'Monte Carlo'!$K$10)-0.5*'Monte Carlo'!$K$12^2)+'Monte Carlo'!$K$12*((RAND()+RAND()+RAND()+RAND()+RAND()+RAND()+RAND()+RAND()+RAND()+RAND()+RAND()+RAND())-6))-1)+P$15)</x:f>
        <x:v>1914753.8552352448</x:v>
      </x:c>
      <x:c r="Q83" s="97" t="n">
        <x:f>MAX(0,P83*(1+EXP((LN(1+'Monte Carlo'!$K$10)-0.5*'Monte Carlo'!$K$12^2)+'Monte Carlo'!$K$12*((RAND()+RAND()+RAND()+RAND()+RAND()+RAND()+RAND()+RAND()+RAND()+RAND()+RAND()+RAND())-6))-1)+Q$15)</x:f>
        <x:v>1930964.7552216523</x:v>
      </x:c>
      <x:c r="R83" s="97" t="n">
        <x:f>MAX(0,Q83*(1+EXP((LN(1+'Monte Carlo'!$K$10)-0.5*'Monte Carlo'!$K$12^2)+'Monte Carlo'!$K$12*((RAND()+RAND()+RAND()+RAND()+RAND()+RAND()+RAND()+RAND()+RAND()+RAND()+RAND()+RAND())-6))-1)+R$15)</x:f>
        <x:v>2113232.9239159194</x:v>
      </x:c>
      <x:c r="S83" s="97" t="n">
        <x:f>MAX(0,R83*(1+EXP((LN(1+'Monte Carlo'!$K$10)-0.5*'Monte Carlo'!$K$12^2)+'Monte Carlo'!$K$12*((RAND()+RAND()+RAND()+RAND()+RAND()+RAND()+RAND()+RAND()+RAND()+RAND()+RAND()+RAND())-6))-1)+S$15)</x:f>
        <x:v>2166699.9881016663</x:v>
      </x:c>
      <x:c r="T83" s="97" t="n">
        <x:f>MAX(0,S83*(1+EXP((LN(1+'Monte Carlo'!$K$10)-0.5*'Monte Carlo'!$K$12^2)+'Monte Carlo'!$K$12*((RAND()+RAND()+RAND()+RAND()+RAND()+RAND()+RAND()+RAND()+RAND()+RAND()+RAND()+RAND())-6))-1)+T$15)</x:f>
        <x:v>2296764.3807725105</x:v>
      </x:c>
      <x:c r="U83" s="97" t="n">
        <x:f>MAX(0,T83*(1+EXP((LN(1+'Monte Carlo'!$K$10)-0.5*'Monte Carlo'!$K$12^2)+'Monte Carlo'!$K$12*((RAND()+RAND()+RAND()+RAND()+RAND()+RAND()+RAND()+RAND()+RAND()+RAND()+RAND()+RAND())-6))-1)+U$15)</x:f>
        <x:v>2237761.511157584</x:v>
      </x:c>
      <x:c r="V83" s="97" t="n">
        <x:f>MAX(0,U83*(1+EXP((LN(1+'Monte Carlo'!$K$10)-0.5*'Monte Carlo'!$K$12^2)+'Monte Carlo'!$K$12*((RAND()+RAND()+RAND()+RAND()+RAND()+RAND()+RAND()+RAND()+RAND()+RAND()+RAND()+RAND())-6))-1)+V$15)</x:f>
        <x:v>2854085.628338057</x:v>
      </x:c>
      <x:c r="W83" s="97" t="n">
        <x:f>MAX(0,V83*(1+EXP((LN(1+'Monte Carlo'!$K$10)-0.5*'Monte Carlo'!$K$12^2)+'Monte Carlo'!$K$12*((RAND()+RAND()+RAND()+RAND()+RAND()+RAND()+RAND()+RAND()+RAND()+RAND()+RAND()+RAND())-6))-1)+W$15)</x:f>
        <x:v>4015462.8021730697</x:v>
      </x:c>
      <x:c r="X83" s="97" t="n">
        <x:f>MAX(0,W83*(1+EXP((LN(1+'Monte Carlo'!$K$10)-0.5*'Monte Carlo'!$K$12^2)+'Monte Carlo'!$K$12*((RAND()+RAND()+RAND()+RAND()+RAND()+RAND()+RAND()+RAND()+RAND()+RAND()+RAND()+RAND())-6))-1)+X$15)</x:f>
        <x:v>4649705.882790526</x:v>
      </x:c>
      <x:c r="Y83" s="97" t="n">
        <x:f>MAX(0,X83*(1+EXP((LN(1+'Monte Carlo'!$K$10)-0.5*'Monte Carlo'!$K$12^2)+'Monte Carlo'!$K$12*((RAND()+RAND()+RAND()+RAND()+RAND()+RAND()+RAND()+RAND()+RAND()+RAND()+RAND()+RAND())-6))-1)+Y$15)</x:f>
        <x:v>5149256.344115857</x:v>
      </x:c>
      <x:c r="Z83" s="97" t="n">
        <x:f>MAX(0,Y83*(1+EXP((LN(1+'Monte Carlo'!$K$10)-0.5*'Monte Carlo'!$K$12^2)+'Monte Carlo'!$K$12*((RAND()+RAND()+RAND()+RAND()+RAND()+RAND()+RAND()+RAND()+RAND()+RAND()+RAND()+RAND())-6))-1)+Z$15)</x:f>
        <x:v>5308524.789462011</x:v>
      </x:c>
      <x:c r="AA83" s="97" t="n">
        <x:f>MAX(0,Z83*(1+EXP((LN(1+'Monte Carlo'!$K$10)-0.5*'Monte Carlo'!$K$12^2)+'Monte Carlo'!$K$12*((RAND()+RAND()+RAND()+RAND()+RAND()+RAND()+RAND()+RAND()+RAND()+RAND()+RAND()+RAND())-6))-1)+AA$15)</x:f>
        <x:v>5408853.7292429935</x:v>
      </x:c>
      <x:c r="AB83" s="97" t="n">
        <x:f>MAX(0,AA83*(1+EXP((LN(1+'Monte Carlo'!$K$10)-0.5*'Monte Carlo'!$K$12^2)+'Monte Carlo'!$K$12*((RAND()+RAND()+RAND()+RAND()+RAND()+RAND()+RAND()+RAND()+RAND()+RAND()+RAND()+RAND())-6))-1)+AB$15)</x:f>
        <x:v>6565055.067653267</x:v>
      </x:c>
      <x:c r="AC83" s="97" t="n">
        <x:f>MAX(0,AB83*(1+EXP((LN(1+'Monte Carlo'!$K$10)-0.5*'Monte Carlo'!$K$12^2)+'Monte Carlo'!$K$12*((RAND()+RAND()+RAND()+RAND()+RAND()+RAND()+RAND()+RAND()+RAND()+RAND()+RAND()+RAND())-6))-1)+AC$15)</x:f>
        <x:v>8848171.491581928</x:v>
      </x:c>
      <x:c r="AD83" s="97" t="n">
        <x:f>MAX(0,AC83*(1+EXP((LN(1+'Monte Carlo'!$K$10)-0.5*'Monte Carlo'!$K$12^2)+'Monte Carlo'!$K$12*((RAND()+RAND()+RAND()+RAND()+RAND()+RAND()+RAND()+RAND()+RAND()+RAND()+RAND()+RAND())-6))-1)+AD$15)</x:f>
        <x:v>7848456.109139348</x:v>
      </x:c>
      <x:c r="AE83" s="97" t="n">
        <x:f>MAX(0,AD83*(1+EXP((LN(1+'Monte Carlo'!$K$10)-0.5*'Monte Carlo'!$K$12^2)+'Monte Carlo'!$K$12*((RAND()+RAND()+RAND()+RAND()+RAND()+RAND()+RAND()+RAND()+RAND()+RAND()+RAND()+RAND())-6))-1)+AE$15)</x:f>
        <x:v>11717584.165682472</x:v>
      </x:c>
      <x:c r="AF83" s="97" t="n">
        <x:f>MAX(0,AE83*(1+EXP((LN(1+'Monte Carlo'!$K$10)-0.5*'Monte Carlo'!$K$12^2)+'Monte Carlo'!$K$12*((RAND()+RAND()+RAND()+RAND()+RAND()+RAND()+RAND()+RAND()+RAND()+RAND()+RAND()+RAND())-6))-1)+AF$15)</x:f>
        <x:v>12311981.754907908</x:v>
      </x:c>
      <x:c r="AG83" s="97">
        <x:f t="shared" si="2"/>
        <x:v>669091.27985968348</x:v>
      </x:c>
    </x:row>
    <x:row r="84">
      <x:c r="A84" s="93">
        <x:v>63</x:v>
      </x:c>
      <x:c r="B84" s="97" t="n">
        <x:f>IF(AND(UPPER('Monte Carlo'!$K$4)="YES",'Monte Carlo'!$K$5&gt;0),'Monte Carlo'!$K$13,Liquidity_30Y!$C$14)</x:f>
        <x:v>1029031.25</x:v>
      </x:c>
      <x:c r="C84" s="97" t="n">
        <x:f>MAX(0,B84*(1+EXP((LN(1+'Monte Carlo'!$K$10)-0.5*'Monte Carlo'!$K$12^2)+'Monte Carlo'!$K$12*((RAND()+RAND()+RAND()+RAND()+RAND()+RAND()+RAND()+RAND()+RAND()+RAND()+RAND()+RAND())-6))-1)+C$15)</x:f>
        <x:v>1311108.0861623385</x:v>
      </x:c>
      <x:c r="D84" s="97" t="n">
        <x:f>MAX(0,C84*(1+EXP((LN(1+'Monte Carlo'!$K$10)-0.5*'Monte Carlo'!$K$12^2)+'Monte Carlo'!$K$12*((RAND()+RAND()+RAND()+RAND()+RAND()+RAND()+RAND()+RAND()+RAND()+RAND()+RAND()+RAND())-6))-1)+D$15)</x:f>
        <x:v>1438784.8637210191</x:v>
      </x:c>
      <x:c r="E84" s="97" t="n">
        <x:f>MAX(0,D84*(1+EXP((LN(1+'Monte Carlo'!$K$10)-0.5*'Monte Carlo'!$K$12^2)+'Monte Carlo'!$K$12*((RAND()+RAND()+RAND()+RAND()+RAND()+RAND()+RAND()+RAND()+RAND()+RAND()+RAND()+RAND())-6))-1)+E$15)</x:f>
        <x:v>1615213.8086048916</x:v>
      </x:c>
      <x:c r="F84" s="97" t="n">
        <x:f>MAX(0,E84*(1+EXP((LN(1+'Monte Carlo'!$K$10)-0.5*'Monte Carlo'!$K$12^2)+'Monte Carlo'!$K$12*((RAND()+RAND()+RAND()+RAND()+RAND()+RAND()+RAND()+RAND()+RAND()+RAND()+RAND()+RAND())-6))-1)+F$15)</x:f>
        <x:v>1430628.0559732195</x:v>
      </x:c>
      <x:c r="G84" s="97" t="n">
        <x:f>MAX(0,F84*(1+EXP((LN(1+'Monte Carlo'!$K$10)-0.5*'Monte Carlo'!$K$12^2)+'Monte Carlo'!$K$12*((RAND()+RAND()+RAND()+RAND()+RAND()+RAND()+RAND()+RAND()+RAND()+RAND()+RAND()+RAND())-6))-1)+G$15)</x:f>
        <x:v>1599622.554652085</x:v>
      </x:c>
      <x:c r="H84" s="97" t="n">
        <x:f>MAX(0,G84*(1+EXP((LN(1+'Monte Carlo'!$K$10)-0.5*'Monte Carlo'!$K$12^2)+'Monte Carlo'!$K$12*((RAND()+RAND()+RAND()+RAND()+RAND()+RAND()+RAND()+RAND()+RAND()+RAND()+RAND()+RAND())-6))-1)+H$15)</x:f>
        <x:v>1428692.4786608592</x:v>
      </x:c>
      <x:c r="I84" s="97" t="n">
        <x:f>MAX(0,H84*(1+EXP((LN(1+'Monte Carlo'!$K$10)-0.5*'Monte Carlo'!$K$12^2)+'Monte Carlo'!$K$12*((RAND()+RAND()+RAND()+RAND()+RAND()+RAND()+RAND()+RAND()+RAND()+RAND()+RAND()+RAND())-6))-1)+I$15)</x:f>
        <x:v>1764060.868179481</x:v>
      </x:c>
      <x:c r="J84" s="97" t="n">
        <x:f>MAX(0,I84*(1+EXP((LN(1+'Monte Carlo'!$K$10)-0.5*'Monte Carlo'!$K$12^2)+'Monte Carlo'!$K$12*((RAND()+RAND()+RAND()+RAND()+RAND()+RAND()+RAND()+RAND()+RAND()+RAND()+RAND()+RAND())-6))-1)+J$15)</x:f>
        <x:v>1933523.3968978305</x:v>
      </x:c>
      <x:c r="K84" s="97" t="n">
        <x:f>MAX(0,J84*(1+EXP((LN(1+'Monte Carlo'!$K$10)-0.5*'Monte Carlo'!$K$12^2)+'Monte Carlo'!$K$12*((RAND()+RAND()+RAND()+RAND()+RAND()+RAND()+RAND()+RAND()+RAND()+RAND()+RAND()+RAND())-6))-1)+K$15)</x:f>
        <x:v>2127224.421709137</x:v>
      </x:c>
      <x:c r="L84" s="97" t="n">
        <x:f>MAX(0,K84*(1+EXP((LN(1+'Monte Carlo'!$K$10)-0.5*'Monte Carlo'!$K$12^2)+'Monte Carlo'!$K$12*((RAND()+RAND()+RAND()+RAND()+RAND()+RAND()+RAND()+RAND()+RAND()+RAND()+RAND()+RAND())-6))-1)+L$15)</x:f>
        <x:v>2034358.4118488282</x:v>
      </x:c>
      <x:c r="M84" s="97" t="n">
        <x:f>MAX(0,L84*(1+EXP((LN(1+'Monte Carlo'!$K$10)-0.5*'Monte Carlo'!$K$12^2)+'Monte Carlo'!$K$12*((RAND()+RAND()+RAND()+RAND()+RAND()+RAND()+RAND()+RAND()+RAND()+RAND()+RAND()+RAND())-6))-1)+M$15)</x:f>
        <x:v>1802868.6191089002</x:v>
      </x:c>
      <x:c r="N84" s="97" t="n">
        <x:f>MAX(0,M84*(1+EXP((LN(1+'Monte Carlo'!$K$10)-0.5*'Monte Carlo'!$K$12^2)+'Monte Carlo'!$K$12*((RAND()+RAND()+RAND()+RAND()+RAND()+RAND()+RAND()+RAND()+RAND()+RAND()+RAND()+RAND())-6))-1)+N$15)</x:f>
        <x:v>2166021.8546824376</x:v>
      </x:c>
      <x:c r="O84" s="97" t="n">
        <x:f>MAX(0,N84*(1+EXP((LN(1+'Monte Carlo'!$K$10)-0.5*'Monte Carlo'!$K$12^2)+'Monte Carlo'!$K$12*((RAND()+RAND()+RAND()+RAND()+RAND()+RAND()+RAND()+RAND()+RAND()+RAND()+RAND()+RAND())-6))-1)+O$15)</x:f>
        <x:v>2476828.122570442</x:v>
      </x:c>
      <x:c r="P84" s="97" t="n">
        <x:f>MAX(0,O84*(1+EXP((LN(1+'Monte Carlo'!$K$10)-0.5*'Monte Carlo'!$K$12^2)+'Monte Carlo'!$K$12*((RAND()+RAND()+RAND()+RAND()+RAND()+RAND()+RAND()+RAND()+RAND()+RAND()+RAND()+RAND())-6))-1)+P$15)</x:f>
        <x:v>2444480.3552414677</x:v>
      </x:c>
      <x:c r="Q84" s="97" t="n">
        <x:f>MAX(0,P84*(1+EXP((LN(1+'Monte Carlo'!$K$10)-0.5*'Monte Carlo'!$K$12^2)+'Monte Carlo'!$K$12*((RAND()+RAND()+RAND()+RAND()+RAND()+RAND()+RAND()+RAND()+RAND()+RAND()+RAND()+RAND())-6))-1)+Q$15)</x:f>
        <x:v>2960883.235843046</x:v>
      </x:c>
      <x:c r="R84" s="97" t="n">
        <x:f>MAX(0,Q84*(1+EXP((LN(1+'Monte Carlo'!$K$10)-0.5*'Monte Carlo'!$K$12^2)+'Monte Carlo'!$K$12*((RAND()+RAND()+RAND()+RAND()+RAND()+RAND()+RAND()+RAND()+RAND()+RAND()+RAND()+RAND())-6))-1)+R$15)</x:f>
        <x:v>2948193.2397304648</x:v>
      </x:c>
      <x:c r="S84" s="97" t="n">
        <x:f>MAX(0,R84*(1+EXP((LN(1+'Monte Carlo'!$K$10)-0.5*'Monte Carlo'!$K$12^2)+'Monte Carlo'!$K$12*((RAND()+RAND()+RAND()+RAND()+RAND()+RAND()+RAND()+RAND()+RAND()+RAND()+RAND()+RAND())-6))-1)+S$15)</x:f>
        <x:v>4231343.746187288</x:v>
      </x:c>
      <x:c r="T84" s="97" t="n">
        <x:f>MAX(0,S84*(1+EXP((LN(1+'Monte Carlo'!$K$10)-0.5*'Monte Carlo'!$K$12^2)+'Monte Carlo'!$K$12*((RAND()+RAND()+RAND()+RAND()+RAND()+RAND()+RAND()+RAND()+RAND()+RAND()+RAND()+RAND())-6))-1)+T$15)</x:f>
        <x:v>4613174.286693039</x:v>
      </x:c>
      <x:c r="U84" s="97" t="n">
        <x:f>MAX(0,T84*(1+EXP((LN(1+'Monte Carlo'!$K$10)-0.5*'Monte Carlo'!$K$12^2)+'Monte Carlo'!$K$12*((RAND()+RAND()+RAND()+RAND()+RAND()+RAND()+RAND()+RAND()+RAND()+RAND()+RAND()+RAND())-6))-1)+U$15)</x:f>
        <x:v>5413970.11286448</x:v>
      </x:c>
      <x:c r="V84" s="97" t="n">
        <x:f>MAX(0,U84*(1+EXP((LN(1+'Monte Carlo'!$K$10)-0.5*'Monte Carlo'!$K$12^2)+'Monte Carlo'!$K$12*((RAND()+RAND()+RAND()+RAND()+RAND()+RAND()+RAND()+RAND()+RAND()+RAND()+RAND()+RAND())-6))-1)+V$15)</x:f>
        <x:v>4920237.715517217</x:v>
      </x:c>
      <x:c r="W84" s="97" t="n">
        <x:f>MAX(0,V84*(1+EXP((LN(1+'Monte Carlo'!$K$10)-0.5*'Monte Carlo'!$K$12^2)+'Monte Carlo'!$K$12*((RAND()+RAND()+RAND()+RAND()+RAND()+RAND()+RAND()+RAND()+RAND()+RAND()+RAND()+RAND())-6))-1)+W$15)</x:f>
        <x:v>5062592.794399811</x:v>
      </x:c>
      <x:c r="X84" s="97" t="n">
        <x:f>MAX(0,W84*(1+EXP((LN(1+'Monte Carlo'!$K$10)-0.5*'Monte Carlo'!$K$12^2)+'Monte Carlo'!$K$12*((RAND()+RAND()+RAND()+RAND()+RAND()+RAND()+RAND()+RAND()+RAND()+RAND()+RAND()+RAND())-6))-1)+X$15)</x:f>
        <x:v>4704504.746568866</x:v>
      </x:c>
      <x:c r="Y84" s="97" t="n">
        <x:f>MAX(0,X84*(1+EXP((LN(1+'Monte Carlo'!$K$10)-0.5*'Monte Carlo'!$K$12^2)+'Monte Carlo'!$K$12*((RAND()+RAND()+RAND()+RAND()+RAND()+RAND()+RAND()+RAND()+RAND()+RAND()+RAND()+RAND())-6))-1)+Y$15)</x:f>
        <x:v>6401926.22555066</x:v>
      </x:c>
      <x:c r="Z84" s="97" t="n">
        <x:f>MAX(0,Y84*(1+EXP((LN(1+'Monte Carlo'!$K$10)-0.5*'Monte Carlo'!$K$12^2)+'Monte Carlo'!$K$12*((RAND()+RAND()+RAND()+RAND()+RAND()+RAND()+RAND()+RAND()+RAND()+RAND()+RAND()+RAND())-6))-1)+Z$15)</x:f>
        <x:v>8765287.833371215</x:v>
      </x:c>
      <x:c r="AA84" s="97" t="n">
        <x:f>MAX(0,Z84*(1+EXP((LN(1+'Monte Carlo'!$K$10)-0.5*'Monte Carlo'!$K$12^2)+'Monte Carlo'!$K$12*((RAND()+RAND()+RAND()+RAND()+RAND()+RAND()+RAND()+RAND()+RAND()+RAND()+RAND()+RAND())-6))-1)+AA$15)</x:f>
        <x:v>8445997.280371098</x:v>
      </x:c>
      <x:c r="AB84" s="97" t="n">
        <x:f>MAX(0,AA84*(1+EXP((LN(1+'Monte Carlo'!$K$10)-0.5*'Monte Carlo'!$K$12^2)+'Monte Carlo'!$K$12*((RAND()+RAND()+RAND()+RAND()+RAND()+RAND()+RAND()+RAND()+RAND()+RAND()+RAND()+RAND())-6))-1)+AB$15)</x:f>
        <x:v>8474051.677180111</x:v>
      </x:c>
      <x:c r="AC84" s="97" t="n">
        <x:f>MAX(0,AB84*(1+EXP((LN(1+'Monte Carlo'!$K$10)-0.5*'Monte Carlo'!$K$12^2)+'Monte Carlo'!$K$12*((RAND()+RAND()+RAND()+RAND()+RAND()+RAND()+RAND()+RAND()+RAND()+RAND()+RAND()+RAND())-6))-1)+AC$15)</x:f>
        <x:v>8194338.618332751</x:v>
      </x:c>
      <x:c r="AD84" s="97" t="n">
        <x:f>MAX(0,AC84*(1+EXP((LN(1+'Monte Carlo'!$K$10)-0.5*'Monte Carlo'!$K$12^2)+'Monte Carlo'!$K$12*((RAND()+RAND()+RAND()+RAND()+RAND()+RAND()+RAND()+RAND()+RAND()+RAND()+RAND()+RAND())-6))-1)+AD$15)</x:f>
        <x:v>7718420.301187073</x:v>
      </x:c>
      <x:c r="AE84" s="97" t="n">
        <x:f>MAX(0,AD84*(1+EXP((LN(1+'Monte Carlo'!$K$10)-0.5*'Monte Carlo'!$K$12^2)+'Monte Carlo'!$K$12*((RAND()+RAND()+RAND()+RAND()+RAND()+RAND()+RAND()+RAND()+RAND()+RAND()+RAND()+RAND())-6))-1)+AE$15)</x:f>
        <x:v>10072799.236415464</x:v>
      </x:c>
      <x:c r="AF84" s="97" t="n">
        <x:f>MAX(0,AE84*(1+EXP((LN(1+'Monte Carlo'!$K$10)-0.5*'Monte Carlo'!$K$12^2)+'Monte Carlo'!$K$12*((RAND()+RAND()+RAND()+RAND()+RAND()+RAND()+RAND()+RAND()+RAND()+RAND()+RAND()+RAND())-6))-1)+AF$15)</x:f>
        <x:v>8735038.202882608</x:v>
      </x:c>
      <x:c r="AG84" s="97">
        <x:f t="shared" si="2"/>
        <x:v>1029031.25</x:v>
      </x:c>
    </x:row>
    <x:row r="85">
      <x:c r="A85" s="93">
        <x:v>64</x:v>
      </x:c>
      <x:c r="B85" s="97" t="n">
        <x:f>IF(AND(UPPER('Monte Carlo'!$K$4)="YES",'Monte Carlo'!$K$5&gt;0),'Monte Carlo'!$K$13,Liquidity_30Y!$C$14)</x:f>
        <x:v>1029031.25</x:v>
      </x:c>
      <x:c r="C85" s="97" t="n">
        <x:f>MAX(0,B85*(1+EXP((LN(1+'Monte Carlo'!$K$10)-0.5*'Monte Carlo'!$K$12^2)+'Monte Carlo'!$K$12*((RAND()+RAND()+RAND()+RAND()+RAND()+RAND()+RAND()+RAND()+RAND()+RAND()+RAND()+RAND())-6))-1)+C$15)</x:f>
        <x:v>950606.5423351037</x:v>
      </x:c>
      <x:c r="D85" s="97" t="n">
        <x:f>MAX(0,C85*(1+EXP((LN(1+'Monte Carlo'!$K$10)-0.5*'Monte Carlo'!$K$12^2)+'Monte Carlo'!$K$12*((RAND()+RAND()+RAND()+RAND()+RAND()+RAND()+RAND()+RAND()+RAND()+RAND()+RAND()+RAND())-6))-1)+D$15)</x:f>
        <x:v>1111489.4621848736</x:v>
      </x:c>
      <x:c r="E85" s="97" t="n">
        <x:f>MAX(0,D85*(1+EXP((LN(1+'Monte Carlo'!$K$10)-0.5*'Monte Carlo'!$K$12^2)+'Monte Carlo'!$K$12*((RAND()+RAND()+RAND()+RAND()+RAND()+RAND()+RAND()+RAND()+RAND()+RAND()+RAND()+RAND())-6))-1)+E$15)</x:f>
        <x:v>1044919.4921835428</x:v>
      </x:c>
      <x:c r="F85" s="97" t="n">
        <x:f>MAX(0,E85*(1+EXP((LN(1+'Monte Carlo'!$K$10)-0.5*'Monte Carlo'!$K$12^2)+'Monte Carlo'!$K$12*((RAND()+RAND()+RAND()+RAND()+RAND()+RAND()+RAND()+RAND()+RAND()+RAND()+RAND()+RAND())-6))-1)+F$15)</x:f>
        <x:v>991069.7358801316</x:v>
      </x:c>
      <x:c r="G85" s="97" t="n">
        <x:f>MAX(0,F85*(1+EXP((LN(1+'Monte Carlo'!$K$10)-0.5*'Monte Carlo'!$K$12^2)+'Monte Carlo'!$K$12*((RAND()+RAND()+RAND()+RAND()+RAND()+RAND()+RAND()+RAND()+RAND()+RAND()+RAND()+RAND())-6))-1)+G$15)</x:f>
        <x:v>821483.0446733069</x:v>
      </x:c>
      <x:c r="H85" s="97" t="n">
        <x:f>MAX(0,G85*(1+EXP((LN(1+'Monte Carlo'!$K$10)-0.5*'Monte Carlo'!$K$12^2)+'Monte Carlo'!$K$12*((RAND()+RAND()+RAND()+RAND()+RAND()+RAND()+RAND()+RAND()+RAND()+RAND()+RAND()+RAND())-6))-1)+H$15)</x:f>
        <x:v>1091174.7562866043</x:v>
      </x:c>
      <x:c r="I85" s="97" t="n">
        <x:f>MAX(0,H85*(1+EXP((LN(1+'Monte Carlo'!$K$10)-0.5*'Monte Carlo'!$K$12^2)+'Monte Carlo'!$K$12*((RAND()+RAND()+RAND()+RAND()+RAND()+RAND()+RAND()+RAND()+RAND()+RAND()+RAND()+RAND())-6))-1)+I$15)</x:f>
        <x:v>792940.2169991435</x:v>
      </x:c>
      <x:c r="J85" s="97" t="n">
        <x:f>MAX(0,I85*(1+EXP((LN(1+'Monte Carlo'!$K$10)-0.5*'Monte Carlo'!$K$12^2)+'Monte Carlo'!$K$12*((RAND()+RAND()+RAND()+RAND()+RAND()+RAND()+RAND()+RAND()+RAND()+RAND()+RAND()+RAND())-6))-1)+J$15)</x:f>
        <x:v>824786.2468940674</x:v>
      </x:c>
      <x:c r="K85" s="97" t="n">
        <x:f>MAX(0,J85*(1+EXP((LN(1+'Monte Carlo'!$K$10)-0.5*'Monte Carlo'!$K$12^2)+'Monte Carlo'!$K$12*((RAND()+RAND()+RAND()+RAND()+RAND()+RAND()+RAND()+RAND()+RAND()+RAND()+RAND()+RAND())-6))-1)+K$15)</x:f>
        <x:v>1002235.1124182247</x:v>
      </x:c>
      <x:c r="L85" s="97" t="n">
        <x:f>MAX(0,K85*(1+EXP((LN(1+'Monte Carlo'!$K$10)-0.5*'Monte Carlo'!$K$12^2)+'Monte Carlo'!$K$12*((RAND()+RAND()+RAND()+RAND()+RAND()+RAND()+RAND()+RAND()+RAND()+RAND()+RAND()+RAND())-6))-1)+L$15)</x:f>
        <x:v>1098295.5729758646</x:v>
      </x:c>
      <x:c r="M85" s="97" t="n">
        <x:f>MAX(0,L85*(1+EXP((LN(1+'Monte Carlo'!$K$10)-0.5*'Monte Carlo'!$K$12^2)+'Monte Carlo'!$K$12*((RAND()+RAND()+RAND()+RAND()+RAND()+RAND()+RAND()+RAND()+RAND()+RAND()+RAND()+RAND())-6))-1)+M$15)</x:f>
        <x:v>1334058.9428080749</x:v>
      </x:c>
      <x:c r="N85" s="97" t="n">
        <x:f>MAX(0,M85*(1+EXP((LN(1+'Monte Carlo'!$K$10)-0.5*'Monte Carlo'!$K$12^2)+'Monte Carlo'!$K$12*((RAND()+RAND()+RAND()+RAND()+RAND()+RAND()+RAND()+RAND()+RAND()+RAND()+RAND()+RAND())-6))-1)+N$15)</x:f>
        <x:v>1552537.5172428077</x:v>
      </x:c>
      <x:c r="O85" s="97" t="n">
        <x:f>MAX(0,N85*(1+EXP((LN(1+'Monte Carlo'!$K$10)-0.5*'Monte Carlo'!$K$12^2)+'Monte Carlo'!$K$12*((RAND()+RAND()+RAND()+RAND()+RAND()+RAND()+RAND()+RAND()+RAND()+RAND()+RAND()+RAND())-6))-1)+O$15)</x:f>
        <x:v>1756767.8200947356</x:v>
      </x:c>
      <x:c r="P85" s="97" t="n">
        <x:f>MAX(0,O85*(1+EXP((LN(1+'Monte Carlo'!$K$10)-0.5*'Monte Carlo'!$K$12^2)+'Monte Carlo'!$K$12*((RAND()+RAND()+RAND()+RAND()+RAND()+RAND()+RAND()+RAND()+RAND()+RAND()+RAND()+RAND())-6))-1)+P$15)</x:f>
        <x:v>2127695.9284011726</x:v>
      </x:c>
      <x:c r="Q85" s="97" t="n">
        <x:f>MAX(0,P85*(1+EXP((LN(1+'Monte Carlo'!$K$10)-0.5*'Monte Carlo'!$K$12^2)+'Monte Carlo'!$K$12*((RAND()+RAND()+RAND()+RAND()+RAND()+RAND()+RAND()+RAND()+RAND()+RAND()+RAND()+RAND())-6))-1)+Q$15)</x:f>
        <x:v>1994279.0427957857</x:v>
      </x:c>
      <x:c r="R85" s="97" t="n">
        <x:f>MAX(0,Q85*(1+EXP((LN(1+'Monte Carlo'!$K$10)-0.5*'Monte Carlo'!$K$12^2)+'Monte Carlo'!$K$12*((RAND()+RAND()+RAND()+RAND()+RAND()+RAND()+RAND()+RAND()+RAND()+RAND()+RAND()+RAND())-6))-1)+R$15)</x:f>
        <x:v>2342228.928405835</x:v>
      </x:c>
      <x:c r="S85" s="97" t="n">
        <x:f>MAX(0,R85*(1+EXP((LN(1+'Monte Carlo'!$K$10)-0.5*'Monte Carlo'!$K$12^2)+'Monte Carlo'!$K$12*((RAND()+RAND()+RAND()+RAND()+RAND()+RAND()+RAND()+RAND()+RAND()+RAND()+RAND()+RAND())-6))-1)+S$15)</x:f>
        <x:v>2363216.133026682</x:v>
      </x:c>
      <x:c r="T85" s="97" t="n">
        <x:f>MAX(0,S85*(1+EXP((LN(1+'Monte Carlo'!$K$10)-0.5*'Monte Carlo'!$K$12^2)+'Monte Carlo'!$K$12*((RAND()+RAND()+RAND()+RAND()+RAND()+RAND()+RAND()+RAND()+RAND()+RAND()+RAND()+RAND())-6))-1)+T$15)</x:f>
        <x:v>2121188.259891498</x:v>
      </x:c>
      <x:c r="U85" s="97" t="n">
        <x:f>MAX(0,T85*(1+EXP((LN(1+'Monte Carlo'!$K$10)-0.5*'Monte Carlo'!$K$12^2)+'Monte Carlo'!$K$12*((RAND()+RAND()+RAND()+RAND()+RAND()+RAND()+RAND()+RAND()+RAND()+RAND()+RAND()+RAND())-6))-1)+U$15)</x:f>
        <x:v>2323560.148410076</x:v>
      </x:c>
      <x:c r="V85" s="97" t="n">
        <x:f>MAX(0,U85*(1+EXP((LN(1+'Monte Carlo'!$K$10)-0.5*'Monte Carlo'!$K$12^2)+'Monte Carlo'!$K$12*((RAND()+RAND()+RAND()+RAND()+RAND()+RAND()+RAND()+RAND()+RAND()+RAND()+RAND()+RAND())-6))-1)+V$15)</x:f>
        <x:v>2553210.401512263</x:v>
      </x:c>
      <x:c r="W85" s="97" t="n">
        <x:f>MAX(0,V85*(1+EXP((LN(1+'Monte Carlo'!$K$10)-0.5*'Monte Carlo'!$K$12^2)+'Monte Carlo'!$K$12*((RAND()+RAND()+RAND()+RAND()+RAND()+RAND()+RAND()+RAND()+RAND()+RAND()+RAND()+RAND())-6))-1)+W$15)</x:f>
        <x:v>3619083.9887657184</x:v>
      </x:c>
      <x:c r="X85" s="97" t="n">
        <x:f>MAX(0,W85*(1+EXP((LN(1+'Monte Carlo'!$K$10)-0.5*'Monte Carlo'!$K$12^2)+'Monte Carlo'!$K$12*((RAND()+RAND()+RAND()+RAND()+RAND()+RAND()+RAND()+RAND()+RAND()+RAND()+RAND()+RAND())-6))-1)+X$15)</x:f>
        <x:v>3415911.73952992</x:v>
      </x:c>
      <x:c r="Y85" s="97" t="n">
        <x:f>MAX(0,X85*(1+EXP((LN(1+'Monte Carlo'!$K$10)-0.5*'Monte Carlo'!$K$12^2)+'Monte Carlo'!$K$12*((RAND()+RAND()+RAND()+RAND()+RAND()+RAND()+RAND()+RAND()+RAND()+RAND()+RAND()+RAND())-6))-1)+Y$15)</x:f>
        <x:v>3180899.796510372</x:v>
      </x:c>
      <x:c r="Z85" s="97" t="n">
        <x:f>MAX(0,Y85*(1+EXP((LN(1+'Monte Carlo'!$K$10)-0.5*'Monte Carlo'!$K$12^2)+'Monte Carlo'!$K$12*((RAND()+RAND()+RAND()+RAND()+RAND()+RAND()+RAND()+RAND()+RAND()+RAND()+RAND()+RAND())-6))-1)+Z$15)</x:f>
        <x:v>3523215.230428039</x:v>
      </x:c>
      <x:c r="AA85" s="97" t="n">
        <x:f>MAX(0,Z85*(1+EXP((LN(1+'Monte Carlo'!$K$10)-0.5*'Monte Carlo'!$K$12^2)+'Monte Carlo'!$K$12*((RAND()+RAND()+RAND()+RAND()+RAND()+RAND()+RAND()+RAND()+RAND()+RAND()+RAND()+RAND())-6))-1)+AA$15)</x:f>
        <x:v>5319145.827567817</x:v>
      </x:c>
      <x:c r="AB85" s="97" t="n">
        <x:f>MAX(0,AA85*(1+EXP((LN(1+'Monte Carlo'!$K$10)-0.5*'Monte Carlo'!$K$12^2)+'Monte Carlo'!$K$12*((RAND()+RAND()+RAND()+RAND()+RAND()+RAND()+RAND()+RAND()+RAND()+RAND()+RAND()+RAND())-6))-1)+AB$15)</x:f>
        <x:v>5149542.944295181</x:v>
      </x:c>
      <x:c r="AC85" s="97" t="n">
        <x:f>MAX(0,AB85*(1+EXP((LN(1+'Monte Carlo'!$K$10)-0.5*'Monte Carlo'!$K$12^2)+'Monte Carlo'!$K$12*((RAND()+RAND()+RAND()+RAND()+RAND()+RAND()+RAND()+RAND()+RAND()+RAND()+RAND()+RAND())-6))-1)+AC$15)</x:f>
        <x:v>3868782.004158822</x:v>
      </x:c>
      <x:c r="AD85" s="97" t="n">
        <x:f>MAX(0,AC85*(1+EXP((LN(1+'Monte Carlo'!$K$10)-0.5*'Monte Carlo'!$K$12^2)+'Monte Carlo'!$K$12*((RAND()+RAND()+RAND()+RAND()+RAND()+RAND()+RAND()+RAND()+RAND()+RAND()+RAND()+RAND())-6))-1)+AD$15)</x:f>
        <x:v>4044062.2795484895</x:v>
      </x:c>
      <x:c r="AE85" s="97" t="n">
        <x:f>MAX(0,AD85*(1+EXP((LN(1+'Monte Carlo'!$K$10)-0.5*'Monte Carlo'!$K$12^2)+'Monte Carlo'!$K$12*((RAND()+RAND()+RAND()+RAND()+RAND()+RAND()+RAND()+RAND()+RAND()+RAND()+RAND()+RAND())-6))-1)+AE$15)</x:f>
        <x:v>4261977.236327625</x:v>
      </x:c>
      <x:c r="AF85" s="97" t="n">
        <x:f>MAX(0,AE85*(1+EXP((LN(1+'Monte Carlo'!$K$10)-0.5*'Monte Carlo'!$K$12^2)+'Monte Carlo'!$K$12*((RAND()+RAND()+RAND()+RAND()+RAND()+RAND()+RAND()+RAND()+RAND()+RAND()+RAND()+RAND())-6))-1)+AF$15)</x:f>
        <x:v>4104925.4289207347</x:v>
      </x:c>
      <x:c r="AG85" s="97">
        <x:f t="shared" si="2"/>
        <x:v>984656.55936753284</x:v>
      </x:c>
    </x:row>
    <x:row r="86">
      <x:c r="A86" s="93">
        <x:v>65</x:v>
      </x:c>
      <x:c r="B86" s="97" t="n">
        <x:f>IF(AND(UPPER('Monte Carlo'!$K$4)="YES",'Monte Carlo'!$K$5&gt;0),'Monte Carlo'!$K$13,Liquidity_30Y!$C$14)</x:f>
        <x:v>1029031.25</x:v>
      </x:c>
      <x:c r="C86" s="97" t="n">
        <x:f>MAX(0,B86*(1+EXP((LN(1+'Monte Carlo'!$K$10)-0.5*'Monte Carlo'!$K$12^2)+'Monte Carlo'!$K$12*((RAND()+RAND()+RAND()+RAND()+RAND()+RAND()+RAND()+RAND()+RAND()+RAND()+RAND()+RAND())-6))-1)+C$15)</x:f>
        <x:v>1017352.3143443555</x:v>
      </x:c>
      <x:c r="D86" s="97" t="n">
        <x:f>MAX(0,C86*(1+EXP((LN(1+'Monte Carlo'!$K$10)-0.5*'Monte Carlo'!$K$12^2)+'Monte Carlo'!$K$12*((RAND()+RAND()+RAND()+RAND()+RAND()+RAND()+RAND()+RAND()+RAND()+RAND()+RAND()+RAND())-6))-1)+D$15)</x:f>
        <x:v>1009312.1284011721</x:v>
      </x:c>
      <x:c r="E86" s="97" t="n">
        <x:f>MAX(0,D86*(1+EXP((LN(1+'Monte Carlo'!$K$10)-0.5*'Monte Carlo'!$K$12^2)+'Monte Carlo'!$K$12*((RAND()+RAND()+RAND()+RAND()+RAND()+RAND()+RAND()+RAND()+RAND()+RAND()+RAND()+RAND())-6))-1)+E$15)</x:f>
        <x:v>818918.984988402</x:v>
      </x:c>
      <x:c r="F86" s="97" t="n">
        <x:f>MAX(0,E86*(1+EXP((LN(1+'Monte Carlo'!$K$10)-0.5*'Monte Carlo'!$K$12^2)+'Monte Carlo'!$K$12*((RAND()+RAND()+RAND()+RAND()+RAND()+RAND()+RAND()+RAND()+RAND()+RAND()+RAND()+RAND())-6))-1)+F$15)</x:f>
        <x:v>677980.8651007507</x:v>
      </x:c>
      <x:c r="G86" s="97" t="n">
        <x:f>MAX(0,F86*(1+EXP((LN(1+'Monte Carlo'!$K$10)-0.5*'Monte Carlo'!$K$12^2)+'Monte Carlo'!$K$12*((RAND()+RAND()+RAND()+RAND()+RAND()+RAND()+RAND()+RAND()+RAND()+RAND()+RAND()+RAND())-6))-1)+G$15)</x:f>
        <x:v>666882.9886336845</x:v>
      </x:c>
      <x:c r="H86" s="97" t="n">
        <x:f>MAX(0,G86*(1+EXP((LN(1+'Monte Carlo'!$K$10)-0.5*'Monte Carlo'!$K$12^2)+'Monte Carlo'!$K$12*((RAND()+RAND()+RAND()+RAND()+RAND()+RAND()+RAND()+RAND()+RAND()+RAND()+RAND()+RAND())-6))-1)+H$15)</x:f>
        <x:v>644889.475235386</x:v>
      </x:c>
      <x:c r="I86" s="97" t="n">
        <x:f>MAX(0,H86*(1+EXP((LN(1+'Monte Carlo'!$K$10)-0.5*'Monte Carlo'!$K$12^2)+'Monte Carlo'!$K$12*((RAND()+RAND()+RAND()+RAND()+RAND()+RAND()+RAND()+RAND()+RAND()+RAND()+RAND()+RAND())-6))-1)+I$15)</x:f>
        <x:v>691309.3678611919</x:v>
      </x:c>
      <x:c r="J86" s="97" t="n">
        <x:f>MAX(0,I86*(1+EXP((LN(1+'Monte Carlo'!$K$10)-0.5*'Monte Carlo'!$K$12^2)+'Monte Carlo'!$K$12*((RAND()+RAND()+RAND()+RAND()+RAND()+RAND()+RAND()+RAND()+RAND()+RAND()+RAND()+RAND())-6))-1)+J$15)</x:f>
        <x:v>725525.3407500474</x:v>
      </x:c>
      <x:c r="K86" s="97" t="n">
        <x:f>MAX(0,J86*(1+EXP((LN(1+'Monte Carlo'!$K$10)-0.5*'Monte Carlo'!$K$12^2)+'Monte Carlo'!$K$12*((RAND()+RAND()+RAND()+RAND()+RAND()+RAND()+RAND()+RAND()+RAND()+RAND()+RAND()+RAND())-6))-1)+K$15)</x:f>
        <x:v>1191237.1307134072</x:v>
      </x:c>
      <x:c r="L86" s="97" t="n">
        <x:f>MAX(0,K86*(1+EXP((LN(1+'Monte Carlo'!$K$10)-0.5*'Monte Carlo'!$K$12^2)+'Monte Carlo'!$K$12*((RAND()+RAND()+RAND()+RAND()+RAND()+RAND()+RAND()+RAND()+RAND()+RAND()+RAND()+RAND())-6))-1)+L$15)</x:f>
        <x:v>1219890.3627945944</x:v>
      </x:c>
      <x:c r="M86" s="97" t="n">
        <x:f>MAX(0,L86*(1+EXP((LN(1+'Monte Carlo'!$K$10)-0.5*'Monte Carlo'!$K$12^2)+'Monte Carlo'!$K$12*((RAND()+RAND()+RAND()+RAND()+RAND()+RAND()+RAND()+RAND()+RAND()+RAND()+RAND()+RAND())-6))-1)+M$15)</x:f>
        <x:v>1098393.1991677878</x:v>
      </x:c>
      <x:c r="N86" s="97" t="n">
        <x:f>MAX(0,M86*(1+EXP((LN(1+'Monte Carlo'!$K$10)-0.5*'Monte Carlo'!$K$12^2)+'Monte Carlo'!$K$12*((RAND()+RAND()+RAND()+RAND()+RAND()+RAND()+RAND()+RAND()+RAND()+RAND()+RAND()+RAND())-6))-1)+N$15)</x:f>
        <x:v>1418911.1077490658</x:v>
      </x:c>
      <x:c r="O86" s="97" t="n">
        <x:f>MAX(0,N86*(1+EXP((LN(1+'Monte Carlo'!$K$10)-0.5*'Monte Carlo'!$K$12^2)+'Monte Carlo'!$K$12*((RAND()+RAND()+RAND()+RAND()+RAND()+RAND()+RAND()+RAND()+RAND()+RAND()+RAND()+RAND())-6))-1)+O$15)</x:f>
        <x:v>1338047.1839756118</x:v>
      </x:c>
      <x:c r="P86" s="97" t="n">
        <x:f>MAX(0,O86*(1+EXP((LN(1+'Monte Carlo'!$K$10)-0.5*'Monte Carlo'!$K$12^2)+'Monte Carlo'!$K$12*((RAND()+RAND()+RAND()+RAND()+RAND()+RAND()+RAND()+RAND()+RAND()+RAND()+RAND()+RAND())-6))-1)+P$15)</x:f>
        <x:v>1292236.0457480075</x:v>
      </x:c>
      <x:c r="Q86" s="97" t="n">
        <x:f>MAX(0,P86*(1+EXP((LN(1+'Monte Carlo'!$K$10)-0.5*'Monte Carlo'!$K$12^2)+'Monte Carlo'!$K$12*((RAND()+RAND()+RAND()+RAND()+RAND()+RAND()+RAND()+RAND()+RAND()+RAND()+RAND()+RAND())-6))-1)+Q$15)</x:f>
        <x:v>1683021.4544880684</x:v>
      </x:c>
      <x:c r="R86" s="97" t="n">
        <x:f>MAX(0,Q86*(1+EXP((LN(1+'Monte Carlo'!$K$10)-0.5*'Monte Carlo'!$K$12^2)+'Monte Carlo'!$K$12*((RAND()+RAND()+RAND()+RAND()+RAND()+RAND()+RAND()+RAND()+RAND()+RAND()+RAND()+RAND())-6))-1)+R$15)</x:f>
        <x:v>1957902.0045970096</x:v>
      </x:c>
      <x:c r="S86" s="97" t="n">
        <x:f>MAX(0,R86*(1+EXP((LN(1+'Monte Carlo'!$K$10)-0.5*'Monte Carlo'!$K$12^2)+'Monte Carlo'!$K$12*((RAND()+RAND()+RAND()+RAND()+RAND()+RAND()+RAND()+RAND()+RAND()+RAND()+RAND()+RAND())-6))-1)+S$15)</x:f>
        <x:v>2325873.9722483647</x:v>
      </x:c>
      <x:c r="T86" s="97" t="n">
        <x:f>MAX(0,S86*(1+EXP((LN(1+'Monte Carlo'!$K$10)-0.5*'Monte Carlo'!$K$12^2)+'Monte Carlo'!$K$12*((RAND()+RAND()+RAND()+RAND()+RAND()+RAND()+RAND()+RAND()+RAND()+RAND()+RAND()+RAND())-6))-1)+T$15)</x:f>
        <x:v>3319399.0797727993</x:v>
      </x:c>
      <x:c r="U86" s="97" t="n">
        <x:f>MAX(0,T86*(1+EXP((LN(1+'Monte Carlo'!$K$10)-0.5*'Monte Carlo'!$K$12^2)+'Monte Carlo'!$K$12*((RAND()+RAND()+RAND()+RAND()+RAND()+RAND()+RAND()+RAND()+RAND()+RAND()+RAND()+RAND())-6))-1)+U$15)</x:f>
        <x:v>3781083.738243982</x:v>
      </x:c>
      <x:c r="V86" s="97" t="n">
        <x:f>MAX(0,U86*(1+EXP((LN(1+'Monte Carlo'!$K$10)-0.5*'Monte Carlo'!$K$12^2)+'Monte Carlo'!$K$12*((RAND()+RAND()+RAND()+RAND()+RAND()+RAND()+RAND()+RAND()+RAND()+RAND()+RAND()+RAND())-6))-1)+V$15)</x:f>
        <x:v>3044663.206563512</x:v>
      </x:c>
      <x:c r="W86" s="97" t="n">
        <x:f>MAX(0,V86*(1+EXP((LN(1+'Monte Carlo'!$K$10)-0.5*'Monte Carlo'!$K$12^2)+'Monte Carlo'!$K$12*((RAND()+RAND()+RAND()+RAND()+RAND()+RAND()+RAND()+RAND()+RAND()+RAND()+RAND()+RAND())-6))-1)+W$15)</x:f>
        <x:v>2656253.949969924</x:v>
      </x:c>
      <x:c r="X86" s="97" t="n">
        <x:f>MAX(0,W86*(1+EXP((LN(1+'Monte Carlo'!$K$10)-0.5*'Monte Carlo'!$K$12^2)+'Monte Carlo'!$K$12*((RAND()+RAND()+RAND()+RAND()+RAND()+RAND()+RAND()+RAND()+RAND()+RAND()+RAND()+RAND())-6))-1)+X$15)</x:f>
        <x:v>2536110.4423878454</x:v>
      </x:c>
      <x:c r="Y86" s="97" t="n">
        <x:f>MAX(0,X86*(1+EXP((LN(1+'Monte Carlo'!$K$10)-0.5*'Monte Carlo'!$K$12^2)+'Monte Carlo'!$K$12*((RAND()+RAND()+RAND()+RAND()+RAND()+RAND()+RAND()+RAND()+RAND()+RAND()+RAND()+RAND())-6))-1)+Y$15)</x:f>
        <x:v>3233656.6375024216</x:v>
      </x:c>
      <x:c r="Z86" s="97" t="n">
        <x:f>MAX(0,Y86*(1+EXP((LN(1+'Monte Carlo'!$K$10)-0.5*'Monte Carlo'!$K$12^2)+'Monte Carlo'!$K$12*((RAND()+RAND()+RAND()+RAND()+RAND()+RAND()+RAND()+RAND()+RAND()+RAND()+RAND()+RAND())-6))-1)+Z$15)</x:f>
        <x:v>2933902.4442282408</x:v>
      </x:c>
      <x:c r="AA86" s="97" t="n">
        <x:f>MAX(0,Z86*(1+EXP((LN(1+'Monte Carlo'!$K$10)-0.5*'Monte Carlo'!$K$12^2)+'Monte Carlo'!$K$12*((RAND()+RAND()+RAND()+RAND()+RAND()+RAND()+RAND()+RAND()+RAND()+RAND()+RAND()+RAND())-6))-1)+AA$15)</x:f>
        <x:v>2496478.0554092936</x:v>
      </x:c>
      <x:c r="AB86" s="97" t="n">
        <x:f>MAX(0,AA86*(1+EXP((LN(1+'Monte Carlo'!$K$10)-0.5*'Monte Carlo'!$K$12^2)+'Monte Carlo'!$K$12*((RAND()+RAND()+RAND()+RAND()+RAND()+RAND()+RAND()+RAND()+RAND()+RAND()+RAND()+RAND())-6))-1)+AB$15)</x:f>
        <x:v>2575496.8065602705</x:v>
      </x:c>
      <x:c r="AC86" s="97" t="n">
        <x:f>MAX(0,AB86*(1+EXP((LN(1+'Monte Carlo'!$K$10)-0.5*'Monte Carlo'!$K$12^2)+'Monte Carlo'!$K$12*((RAND()+RAND()+RAND()+RAND()+RAND()+RAND()+RAND()+RAND()+RAND()+RAND()+RAND()+RAND())-6))-1)+AC$15)</x:f>
        <x:v>2345240.3416346586</x:v>
      </x:c>
      <x:c r="AD86" s="97" t="n">
        <x:f>MAX(0,AC86*(1+EXP((LN(1+'Monte Carlo'!$K$10)-0.5*'Monte Carlo'!$K$12^2)+'Monte Carlo'!$K$12*((RAND()+RAND()+RAND()+RAND()+RAND()+RAND()+RAND()+RAND()+RAND()+RAND()+RAND()+RAND())-6))-1)+AD$15)</x:f>
        <x:v>2573453.5820718296</x:v>
      </x:c>
      <x:c r="AE86" s="97" t="n">
        <x:f>MAX(0,AD86*(1+EXP((LN(1+'Monte Carlo'!$K$10)-0.5*'Monte Carlo'!$K$12^2)+'Monte Carlo'!$K$12*((RAND()+RAND()+RAND()+RAND()+RAND()+RAND()+RAND()+RAND()+RAND()+RAND()+RAND()+RAND())-6))-1)+AE$15)</x:f>
        <x:v>3134277.6818101415</x:v>
      </x:c>
      <x:c r="AF86" s="97" t="n">
        <x:f>MAX(0,AE86*(1+EXP((LN(1+'Monte Carlo'!$K$10)-0.5*'Monte Carlo'!$K$12^2)+'Monte Carlo'!$K$12*((RAND()+RAND()+RAND()+RAND()+RAND()+RAND()+RAND()+RAND()+RAND()+RAND()+RAND()+RAND())-6))-1)+AF$15)</x:f>
        <x:v>3214708.153303177</x:v>
      </x:c>
      <x:c r="AG86" s="97" t="n">
        <x:f t="shared" ref="AG86:AG149" si="3">MIN(B86:AF86)</x:f>
        <x:v>644889.475235386</x:v>
      </x:c>
    </x:row>
    <x:row r="87">
      <x:c r="A87" s="93">
        <x:v>66</x:v>
      </x:c>
      <x:c r="B87" s="97" t="n">
        <x:f>IF(AND(UPPER('Monte Carlo'!$K$4)="YES",'Monte Carlo'!$K$5&gt;0),'Monte Carlo'!$K$13,Liquidity_30Y!$C$14)</x:f>
        <x:v>1029031.25</x:v>
      </x:c>
      <x:c r="C87" s="97" t="n">
        <x:f>MAX(0,B87*(1+EXP((LN(1+'Monte Carlo'!$K$10)-0.5*'Monte Carlo'!$K$12^2)+'Monte Carlo'!$K$12*((RAND()+RAND()+RAND()+RAND()+RAND()+RAND()+RAND()+RAND()+RAND()+RAND()+RAND()+RAND())-6))-1)+C$15)</x:f>
        <x:v>1132754.858984625</x:v>
      </x:c>
      <x:c r="D87" s="97" t="n">
        <x:f>MAX(0,C87*(1+EXP((LN(1+'Monte Carlo'!$K$10)-0.5*'Monte Carlo'!$K$12^2)+'Monte Carlo'!$K$12*((RAND()+RAND()+RAND()+RAND()+RAND()+RAND()+RAND()+RAND()+RAND()+RAND()+RAND()+RAND())-6))-1)+D$15)</x:f>
        <x:v>953557.3473011369</x:v>
      </x:c>
      <x:c r="E87" s="97" t="n">
        <x:f>MAX(0,D87*(1+EXP((LN(1+'Monte Carlo'!$K$10)-0.5*'Monte Carlo'!$K$12^2)+'Monte Carlo'!$K$12*((RAND()+RAND()+RAND()+RAND()+RAND()+RAND()+RAND()+RAND()+RAND()+RAND()+RAND()+RAND())-6))-1)+E$15)</x:f>
        <x:v>833622.3404933728</x:v>
      </x:c>
      <x:c r="F87" s="97" t="n">
        <x:f>MAX(0,E87*(1+EXP((LN(1+'Monte Carlo'!$K$10)-0.5*'Monte Carlo'!$K$12^2)+'Monte Carlo'!$K$12*((RAND()+RAND()+RAND()+RAND()+RAND()+RAND()+RAND()+RAND()+RAND()+RAND()+RAND()+RAND())-6))-1)+F$15)</x:f>
        <x:v>765330.4260461524</x:v>
      </x:c>
      <x:c r="G87" s="97" t="n">
        <x:f>MAX(0,F87*(1+EXP((LN(1+'Monte Carlo'!$K$10)-0.5*'Monte Carlo'!$K$12^2)+'Monte Carlo'!$K$12*((RAND()+RAND()+RAND()+RAND()+RAND()+RAND()+RAND()+RAND()+RAND()+RAND()+RAND()+RAND())-6))-1)+G$15)</x:f>
        <x:v>876919.2756968195</x:v>
      </x:c>
      <x:c r="H87" s="97" t="n">
        <x:f>MAX(0,G87*(1+EXP((LN(1+'Monte Carlo'!$K$10)-0.5*'Monte Carlo'!$K$12^2)+'Monte Carlo'!$K$12*((RAND()+RAND()+RAND()+RAND()+RAND()+RAND()+RAND()+RAND()+RAND()+RAND()+RAND()+RAND())-6))-1)+H$15)</x:f>
        <x:v>841133.2894082415</x:v>
      </x:c>
      <x:c r="I87" s="97" t="n">
        <x:f>MAX(0,H87*(1+EXP((LN(1+'Monte Carlo'!$K$10)-0.5*'Monte Carlo'!$K$12^2)+'Monte Carlo'!$K$12*((RAND()+RAND()+RAND()+RAND()+RAND()+RAND()+RAND()+RAND()+RAND()+RAND()+RAND()+RAND())-6))-1)+I$15)</x:f>
        <x:v>937765.6708204689</x:v>
      </x:c>
      <x:c r="J87" s="97" t="n">
        <x:f>MAX(0,I87*(1+EXP((LN(1+'Monte Carlo'!$K$10)-0.5*'Monte Carlo'!$K$12^2)+'Monte Carlo'!$K$12*((RAND()+RAND()+RAND()+RAND()+RAND()+RAND()+RAND()+RAND()+RAND()+RAND()+RAND()+RAND())-6))-1)+J$15)</x:f>
        <x:v>908296.672540717</x:v>
      </x:c>
      <x:c r="K87" s="97" t="n">
        <x:f>MAX(0,J87*(1+EXP((LN(1+'Monte Carlo'!$K$10)-0.5*'Monte Carlo'!$K$12^2)+'Monte Carlo'!$K$12*((RAND()+RAND()+RAND()+RAND()+RAND()+RAND()+RAND()+RAND()+RAND()+RAND()+RAND()+RAND())-6))-1)+K$15)</x:f>
        <x:v>1237658.841769351</x:v>
      </x:c>
      <x:c r="L87" s="97" t="n">
        <x:f>MAX(0,K87*(1+EXP((LN(1+'Monte Carlo'!$K$10)-0.5*'Monte Carlo'!$K$12^2)+'Monte Carlo'!$K$12*((RAND()+RAND()+RAND()+RAND()+RAND()+RAND()+RAND()+RAND()+RAND()+RAND()+RAND()+RAND())-6))-1)+L$15)</x:f>
        <x:v>1164527.5908505705</x:v>
      </x:c>
      <x:c r="M87" s="97" t="n">
        <x:f>MAX(0,L87*(1+EXP((LN(1+'Monte Carlo'!$K$10)-0.5*'Monte Carlo'!$K$12^2)+'Monte Carlo'!$K$12*((RAND()+RAND()+RAND()+RAND()+RAND()+RAND()+RAND()+RAND()+RAND()+RAND()+RAND()+RAND())-6))-1)+M$15)</x:f>
        <x:v>1184010.3899180954</x:v>
      </x:c>
      <x:c r="N87" s="97" t="n">
        <x:f>MAX(0,M87*(1+EXP((LN(1+'Monte Carlo'!$K$10)-0.5*'Monte Carlo'!$K$12^2)+'Monte Carlo'!$K$12*((RAND()+RAND()+RAND()+RAND()+RAND()+RAND()+RAND()+RAND()+RAND()+RAND()+RAND()+RAND())-6))-1)+N$15)</x:f>
        <x:v>1462258.7461085967</x:v>
      </x:c>
      <x:c r="O87" s="97" t="n">
        <x:f>MAX(0,N87*(1+EXP((LN(1+'Monte Carlo'!$K$10)-0.5*'Monte Carlo'!$K$12^2)+'Monte Carlo'!$K$12*((RAND()+RAND()+RAND()+RAND()+RAND()+RAND()+RAND()+RAND()+RAND()+RAND()+RAND()+RAND())-6))-1)+O$15)</x:f>
        <x:v>1494746.0454687327</x:v>
      </x:c>
      <x:c r="P87" s="97" t="n">
        <x:f>MAX(0,O87*(1+EXP((LN(1+'Monte Carlo'!$K$10)-0.5*'Monte Carlo'!$K$12^2)+'Monte Carlo'!$K$12*((RAND()+RAND()+RAND()+RAND()+RAND()+RAND()+RAND()+RAND()+RAND()+RAND()+RAND()+RAND())-6))-1)+P$15)</x:f>
        <x:v>1920955.2945348572</x:v>
      </x:c>
      <x:c r="Q87" s="97" t="n">
        <x:f>MAX(0,P87*(1+EXP((LN(1+'Monte Carlo'!$K$10)-0.5*'Monte Carlo'!$K$12^2)+'Monte Carlo'!$K$12*((RAND()+RAND()+RAND()+RAND()+RAND()+RAND()+RAND()+RAND()+RAND()+RAND()+RAND()+RAND())-6))-1)+Q$15)</x:f>
        <x:v>2268003.832189724</x:v>
      </x:c>
      <x:c r="R87" s="97" t="n">
        <x:f>MAX(0,Q87*(1+EXP((LN(1+'Monte Carlo'!$K$10)-0.5*'Monte Carlo'!$K$12^2)+'Monte Carlo'!$K$12*((RAND()+RAND()+RAND()+RAND()+RAND()+RAND()+RAND()+RAND()+RAND()+RAND()+RAND()+RAND())-6))-1)+R$15)</x:f>
        <x:v>2147439.0993271456</x:v>
      </x:c>
      <x:c r="S87" s="97" t="n">
        <x:f>MAX(0,R87*(1+EXP((LN(1+'Monte Carlo'!$K$10)-0.5*'Monte Carlo'!$K$12^2)+'Monte Carlo'!$K$12*((RAND()+RAND()+RAND()+RAND()+RAND()+RAND()+RAND()+RAND()+RAND()+RAND()+RAND()+RAND())-6))-1)+S$15)</x:f>
        <x:v>3099617.4797575064</x:v>
      </x:c>
      <x:c r="T87" s="97" t="n">
        <x:f>MAX(0,S87*(1+EXP((LN(1+'Monte Carlo'!$K$10)-0.5*'Monte Carlo'!$K$12^2)+'Monte Carlo'!$K$12*((RAND()+RAND()+RAND()+RAND()+RAND()+RAND()+RAND()+RAND()+RAND()+RAND()+RAND()+RAND())-6))-1)+T$15)</x:f>
        <x:v>3015970.924023399</x:v>
      </x:c>
      <x:c r="U87" s="97" t="n">
        <x:f>MAX(0,T87*(1+EXP((LN(1+'Monte Carlo'!$K$10)-0.5*'Monte Carlo'!$K$12^2)+'Monte Carlo'!$K$12*((RAND()+RAND()+RAND()+RAND()+RAND()+RAND()+RAND()+RAND()+RAND()+RAND()+RAND()+RAND())-6))-1)+U$15)</x:f>
        <x:v>3714079.9551005983</x:v>
      </x:c>
      <x:c r="V87" s="97" t="n">
        <x:f>MAX(0,U87*(1+EXP((LN(1+'Monte Carlo'!$K$10)-0.5*'Monte Carlo'!$K$12^2)+'Monte Carlo'!$K$12*((RAND()+RAND()+RAND()+RAND()+RAND()+RAND()+RAND()+RAND()+RAND()+RAND()+RAND()+RAND())-6))-1)+V$15)</x:f>
        <x:v>3517892.784810665</x:v>
      </x:c>
      <x:c r="W87" s="97" t="n">
        <x:f>MAX(0,V87*(1+EXP((LN(1+'Monte Carlo'!$K$10)-0.5*'Monte Carlo'!$K$12^2)+'Monte Carlo'!$K$12*((RAND()+RAND()+RAND()+RAND()+RAND()+RAND()+RAND()+RAND()+RAND()+RAND()+RAND()+RAND())-6))-1)+W$15)</x:f>
        <x:v>3741348.6248334907</x:v>
      </x:c>
      <x:c r="X87" s="97" t="n">
        <x:f>MAX(0,W87*(1+EXP((LN(1+'Monte Carlo'!$K$10)-0.5*'Monte Carlo'!$K$12^2)+'Monte Carlo'!$K$12*((RAND()+RAND()+RAND()+RAND()+RAND()+RAND()+RAND()+RAND()+RAND()+RAND()+RAND()+RAND())-6))-1)+X$15)</x:f>
        <x:v>5780914.0214279825</x:v>
      </x:c>
      <x:c r="Y87" s="97" t="n">
        <x:f>MAX(0,X87*(1+EXP((LN(1+'Monte Carlo'!$K$10)-0.5*'Monte Carlo'!$K$12^2)+'Monte Carlo'!$K$12*((RAND()+RAND()+RAND()+RAND()+RAND()+RAND()+RAND()+RAND()+RAND()+RAND()+RAND()+RAND())-6))-1)+Y$15)</x:f>
        <x:v>6765673.712731535</x:v>
      </x:c>
      <x:c r="Z87" s="97" t="n">
        <x:f>MAX(0,Y87*(1+EXP((LN(1+'Monte Carlo'!$K$10)-0.5*'Monte Carlo'!$K$12^2)+'Monte Carlo'!$K$12*((RAND()+RAND()+RAND()+RAND()+RAND()+RAND()+RAND()+RAND()+RAND()+RAND()+RAND()+RAND())-6))-1)+Z$15)</x:f>
        <x:v>7644638.828709961</x:v>
      </x:c>
      <x:c r="AA87" s="97" t="n">
        <x:f>MAX(0,Z87*(1+EXP((LN(1+'Monte Carlo'!$K$10)-0.5*'Monte Carlo'!$K$12^2)+'Monte Carlo'!$K$12*((RAND()+RAND()+RAND()+RAND()+RAND()+RAND()+RAND()+RAND()+RAND()+RAND()+RAND()+RAND())-6))-1)+AA$15)</x:f>
        <x:v>9713467.081628624</x:v>
      </x:c>
      <x:c r="AB87" s="97" t="n">
        <x:f>MAX(0,AA87*(1+EXP((LN(1+'Monte Carlo'!$K$10)-0.5*'Monte Carlo'!$K$12^2)+'Monte Carlo'!$K$12*((RAND()+RAND()+RAND()+RAND()+RAND()+RAND()+RAND()+RAND()+RAND()+RAND()+RAND()+RAND())-6))-1)+AB$15)</x:f>
        <x:v>9527847.488193711</x:v>
      </x:c>
      <x:c r="AC87" s="97" t="n">
        <x:f>MAX(0,AB87*(1+EXP((LN(1+'Monte Carlo'!$K$10)-0.5*'Monte Carlo'!$K$12^2)+'Monte Carlo'!$K$12*((RAND()+RAND()+RAND()+RAND()+RAND()+RAND()+RAND()+RAND()+RAND()+RAND()+RAND()+RAND())-6))-1)+AC$15)</x:f>
        <x:v>11056206.986105617</x:v>
      </x:c>
      <x:c r="AD87" s="97" t="n">
        <x:f>MAX(0,AC87*(1+EXP((LN(1+'Monte Carlo'!$K$10)-0.5*'Monte Carlo'!$K$12^2)+'Monte Carlo'!$K$12*((RAND()+RAND()+RAND()+RAND()+RAND()+RAND()+RAND()+RAND()+RAND()+RAND()+RAND()+RAND())-6))-1)+AD$15)</x:f>
        <x:v>13900964.159766223</x:v>
      </x:c>
      <x:c r="AE87" s="97" t="n">
        <x:f>MAX(0,AD87*(1+EXP((LN(1+'Monte Carlo'!$K$10)-0.5*'Monte Carlo'!$K$12^2)+'Monte Carlo'!$K$12*((RAND()+RAND()+RAND()+RAND()+RAND()+RAND()+RAND()+RAND()+RAND()+RAND()+RAND()+RAND())-6))-1)+AE$15)</x:f>
        <x:v>11948524.800216064</x:v>
      </x:c>
      <x:c r="AF87" s="97" t="n">
        <x:f>MAX(0,AE87*(1+EXP((LN(1+'Monte Carlo'!$K$10)-0.5*'Monte Carlo'!$K$12^2)+'Monte Carlo'!$K$12*((RAND()+RAND()+RAND()+RAND()+RAND()+RAND()+RAND()+RAND()+RAND()+RAND()+RAND()+RAND())-6))-1)+AF$15)</x:f>
        <x:v>9544052.830329692</x:v>
      </x:c>
      <x:c r="AG87" s="97">
        <x:f t="shared" si="3"/>
        <x:v>1029031.25</x:v>
      </x:c>
    </x:row>
    <x:row r="88">
      <x:c r="A88" s="93">
        <x:v>67</x:v>
      </x:c>
      <x:c r="B88" s="97" t="n">
        <x:f>IF(AND(UPPER('Monte Carlo'!$K$4)="YES",'Monte Carlo'!$K$5&gt;0),'Monte Carlo'!$K$13,Liquidity_30Y!$C$14)</x:f>
        <x:v>1029031.25</x:v>
      </x:c>
      <x:c r="C88" s="97" t="n">
        <x:f>MAX(0,B88*(1+EXP((LN(1+'Monte Carlo'!$K$10)-0.5*'Monte Carlo'!$K$12^2)+'Monte Carlo'!$K$12*((RAND()+RAND()+RAND()+RAND()+RAND()+RAND()+RAND()+RAND()+RAND()+RAND()+RAND()+RAND())-6))-1)+C$15)</x:f>
        <x:v>836840.2808782227</x:v>
      </x:c>
      <x:c r="D88" s="97" t="n">
        <x:f>MAX(0,C88*(1+EXP((LN(1+'Monte Carlo'!$K$10)-0.5*'Monte Carlo'!$K$12^2)+'Monte Carlo'!$K$12*((RAND()+RAND()+RAND()+RAND()+RAND()+RAND()+RAND()+RAND()+RAND()+RAND()+RAND()+RAND())-6))-1)+D$15)</x:f>
        <x:v>751127.0921410988</x:v>
      </x:c>
      <x:c r="E88" s="97" t="n">
        <x:f>MAX(0,D88*(1+EXP((LN(1+'Monte Carlo'!$K$10)-0.5*'Monte Carlo'!$K$12^2)+'Monte Carlo'!$K$12*((RAND()+RAND()+RAND()+RAND()+RAND()+RAND()+RAND()+RAND()+RAND()+RAND()+RAND()+RAND())-6))-1)+E$15)</x:f>
        <x:v>858825.3069293817</x:v>
      </x:c>
      <x:c r="F88" s="97" t="n">
        <x:f>MAX(0,E88*(1+EXP((LN(1+'Monte Carlo'!$K$10)-0.5*'Monte Carlo'!$K$12^2)+'Monte Carlo'!$K$12*((RAND()+RAND()+RAND()+RAND()+RAND()+RAND()+RAND()+RAND()+RAND()+RAND()+RAND()+RAND())-6))-1)+F$15)</x:f>
        <x:v>1015497.6712404308</x:v>
      </x:c>
      <x:c r="G88" s="97" t="n">
        <x:f>MAX(0,F88*(1+EXP((LN(1+'Monte Carlo'!$K$10)-0.5*'Monte Carlo'!$K$12^2)+'Monte Carlo'!$K$12*((RAND()+RAND()+RAND()+RAND()+RAND()+RAND()+RAND()+RAND()+RAND()+RAND()+RAND()+RAND())-6))-1)+G$15)</x:f>
        <x:v>1110105.0816520376</x:v>
      </x:c>
      <x:c r="H88" s="97" t="n">
        <x:f>MAX(0,G88*(1+EXP((LN(1+'Monte Carlo'!$K$10)-0.5*'Monte Carlo'!$K$12^2)+'Monte Carlo'!$K$12*((RAND()+RAND()+RAND()+RAND()+RAND()+RAND()+RAND()+RAND()+RAND()+RAND()+RAND()+RAND())-6))-1)+H$15)</x:f>
        <x:v>1154937.7079220624</x:v>
      </x:c>
      <x:c r="I88" s="97" t="n">
        <x:f>MAX(0,H88*(1+EXP((LN(1+'Monte Carlo'!$K$10)-0.5*'Monte Carlo'!$K$12^2)+'Monte Carlo'!$K$12*((RAND()+RAND()+RAND()+RAND()+RAND()+RAND()+RAND()+RAND()+RAND()+RAND()+RAND()+RAND())-6))-1)+I$15)</x:f>
        <x:v>1072557.9271882863</x:v>
      </x:c>
      <x:c r="J88" s="97" t="n">
        <x:f>MAX(0,I88*(1+EXP((LN(1+'Monte Carlo'!$K$10)-0.5*'Monte Carlo'!$K$12^2)+'Monte Carlo'!$K$12*((RAND()+RAND()+RAND()+RAND()+RAND()+RAND()+RAND()+RAND()+RAND()+RAND()+RAND()+RAND())-6))-1)+J$15)</x:f>
        <x:v>1221320.368979849</x:v>
      </x:c>
      <x:c r="K88" s="97" t="n">
        <x:f>MAX(0,J88*(1+EXP((LN(1+'Monte Carlo'!$K$10)-0.5*'Monte Carlo'!$K$12^2)+'Monte Carlo'!$K$12*((RAND()+RAND()+RAND()+RAND()+RAND()+RAND()+RAND()+RAND()+RAND()+RAND()+RAND()+RAND())-6))-1)+K$15)</x:f>
        <x:v>1362021.7290834493</x:v>
      </x:c>
      <x:c r="L88" s="97" t="n">
        <x:f>MAX(0,K88*(1+EXP((LN(1+'Monte Carlo'!$K$10)-0.5*'Monte Carlo'!$K$12^2)+'Monte Carlo'!$K$12*((RAND()+RAND()+RAND()+RAND()+RAND()+RAND()+RAND()+RAND()+RAND()+RAND()+RAND()+RAND())-6))-1)+L$15)</x:f>
        <x:v>1460085.4649454765</x:v>
      </x:c>
      <x:c r="M88" s="97" t="n">
        <x:f>MAX(0,L88*(1+EXP((LN(1+'Monte Carlo'!$K$10)-0.5*'Monte Carlo'!$K$12^2)+'Monte Carlo'!$K$12*((RAND()+RAND()+RAND()+RAND()+RAND()+RAND()+RAND()+RAND()+RAND()+RAND()+RAND()+RAND())-6))-1)+M$15)</x:f>
        <x:v>1162150.8289941757</x:v>
      </x:c>
      <x:c r="N88" s="97" t="n">
        <x:f>MAX(0,M88*(1+EXP((LN(1+'Monte Carlo'!$K$10)-0.5*'Monte Carlo'!$K$12^2)+'Monte Carlo'!$K$12*((RAND()+RAND()+RAND()+RAND()+RAND()+RAND()+RAND()+RAND()+RAND()+RAND()+RAND()+RAND())-6))-1)+N$15)</x:f>
        <x:v>1143220.5669256453</x:v>
      </x:c>
      <x:c r="O88" s="97" t="n">
        <x:f>MAX(0,N88*(1+EXP((LN(1+'Monte Carlo'!$K$10)-0.5*'Monte Carlo'!$K$12^2)+'Monte Carlo'!$K$12*((RAND()+RAND()+RAND()+RAND()+RAND()+RAND()+RAND()+RAND()+RAND()+RAND()+RAND()+RAND())-6))-1)+O$15)</x:f>
        <x:v>1059761.5137665966</x:v>
      </x:c>
      <x:c r="P88" s="97" t="n">
        <x:f>MAX(0,O88*(1+EXP((LN(1+'Monte Carlo'!$K$10)-0.5*'Monte Carlo'!$K$12^2)+'Monte Carlo'!$K$12*((RAND()+RAND()+RAND()+RAND()+RAND()+RAND()+RAND()+RAND()+RAND()+RAND()+RAND()+RAND())-6))-1)+P$15)</x:f>
        <x:v>1069291.8034489027</x:v>
      </x:c>
      <x:c r="Q88" s="97" t="n">
        <x:f>MAX(0,P88*(1+EXP((LN(1+'Monte Carlo'!$K$10)-0.5*'Monte Carlo'!$K$12^2)+'Monte Carlo'!$K$12*((RAND()+RAND()+RAND()+RAND()+RAND()+RAND()+RAND()+RAND()+RAND()+RAND()+RAND()+RAND())-6))-1)+Q$15)</x:f>
        <x:v>933905.6108914783</x:v>
      </x:c>
      <x:c r="R88" s="97" t="n">
        <x:f>MAX(0,Q88*(1+EXP((LN(1+'Monte Carlo'!$K$10)-0.5*'Monte Carlo'!$K$12^2)+'Monte Carlo'!$K$12*((RAND()+RAND()+RAND()+RAND()+RAND()+RAND()+RAND()+RAND()+RAND()+RAND()+RAND()+RAND())-6))-1)+R$15)</x:f>
        <x:v>980462.5142928048</x:v>
      </x:c>
      <x:c r="S88" s="97" t="n">
        <x:f>MAX(0,R88*(1+EXP((LN(1+'Monte Carlo'!$K$10)-0.5*'Monte Carlo'!$K$12^2)+'Monte Carlo'!$K$12*((RAND()+RAND()+RAND()+RAND()+RAND()+RAND()+RAND()+RAND()+RAND()+RAND()+RAND()+RAND())-6))-1)+S$15)</x:f>
        <x:v>941150.4989992678</x:v>
      </x:c>
      <x:c r="T88" s="97" t="n">
        <x:f>MAX(0,S88*(1+EXP((LN(1+'Monte Carlo'!$K$10)-0.5*'Monte Carlo'!$K$12^2)+'Monte Carlo'!$K$12*((RAND()+RAND()+RAND()+RAND()+RAND()+RAND()+RAND()+RAND()+RAND()+RAND()+RAND()+RAND())-6))-1)+T$15)</x:f>
        <x:v>861523.1945501477</x:v>
      </x:c>
      <x:c r="U88" s="97" t="n">
        <x:f>MAX(0,T88*(1+EXP((LN(1+'Monte Carlo'!$K$10)-0.5*'Monte Carlo'!$K$12^2)+'Monte Carlo'!$K$12*((RAND()+RAND()+RAND()+RAND()+RAND()+RAND()+RAND()+RAND()+RAND()+RAND()+RAND()+RAND())-6))-1)+U$15)</x:f>
        <x:v>978122.0887318498</x:v>
      </x:c>
      <x:c r="V88" s="97" t="n">
        <x:f>MAX(0,U88*(1+EXP((LN(1+'Monte Carlo'!$K$10)-0.5*'Monte Carlo'!$K$12^2)+'Monte Carlo'!$K$12*((RAND()+RAND()+RAND()+RAND()+RAND()+RAND()+RAND()+RAND()+RAND()+RAND()+RAND()+RAND())-6))-1)+V$15)</x:f>
        <x:v>1006817.0949868254</x:v>
      </x:c>
      <x:c r="W88" s="97" t="n">
        <x:f>MAX(0,V88*(1+EXP((LN(1+'Monte Carlo'!$K$10)-0.5*'Monte Carlo'!$K$12^2)+'Monte Carlo'!$K$12*((RAND()+RAND()+RAND()+RAND()+RAND()+RAND()+RAND()+RAND()+RAND()+RAND()+RAND()+RAND())-6))-1)+W$15)</x:f>
        <x:v>1149471.63396471</x:v>
      </x:c>
      <x:c r="X88" s="97" t="n">
        <x:f>MAX(0,W88*(1+EXP((LN(1+'Monte Carlo'!$K$10)-0.5*'Monte Carlo'!$K$12^2)+'Monte Carlo'!$K$12*((RAND()+RAND()+RAND()+RAND()+RAND()+RAND()+RAND()+RAND()+RAND()+RAND()+RAND()+RAND())-6))-1)+X$15)</x:f>
        <x:v>1184343.4858934893</x:v>
      </x:c>
      <x:c r="Y88" s="97" t="n">
        <x:f>MAX(0,X88*(1+EXP((LN(1+'Monte Carlo'!$K$10)-0.5*'Monte Carlo'!$K$12^2)+'Monte Carlo'!$K$12*((RAND()+RAND()+RAND()+RAND()+RAND()+RAND()+RAND()+RAND()+RAND()+RAND()+RAND()+RAND())-6))-1)+Y$15)</x:f>
        <x:v>1632308.2236393893</x:v>
      </x:c>
      <x:c r="Z88" s="97" t="n">
        <x:f>MAX(0,Y88*(1+EXP((LN(1+'Monte Carlo'!$K$10)-0.5*'Monte Carlo'!$K$12^2)+'Monte Carlo'!$K$12*((RAND()+RAND()+RAND()+RAND()+RAND()+RAND()+RAND()+RAND()+RAND()+RAND()+RAND()+RAND())-6))-1)+Z$15)</x:f>
        <x:v>1731056.7821222236</x:v>
      </x:c>
      <x:c r="AA88" s="97" t="n">
        <x:f>MAX(0,Z88*(1+EXP((LN(1+'Monte Carlo'!$K$10)-0.5*'Monte Carlo'!$K$12^2)+'Monte Carlo'!$K$12*((RAND()+RAND()+RAND()+RAND()+RAND()+RAND()+RAND()+RAND()+RAND()+RAND()+RAND()+RAND())-6))-1)+AA$15)</x:f>
        <x:v>1600675.8083637406</x:v>
      </x:c>
      <x:c r="AB88" s="97" t="n">
        <x:f>MAX(0,AA88*(1+EXP((LN(1+'Monte Carlo'!$K$10)-0.5*'Monte Carlo'!$K$12^2)+'Monte Carlo'!$K$12*((RAND()+RAND()+RAND()+RAND()+RAND()+RAND()+RAND()+RAND()+RAND()+RAND()+RAND()+RAND())-6))-1)+AB$15)</x:f>
        <x:v>1650143.4611302216</x:v>
      </x:c>
      <x:c r="AC88" s="97" t="n">
        <x:f>MAX(0,AB88*(1+EXP((LN(1+'Monte Carlo'!$K$10)-0.5*'Monte Carlo'!$K$12^2)+'Monte Carlo'!$K$12*((RAND()+RAND()+RAND()+RAND()+RAND()+RAND()+RAND()+RAND()+RAND()+RAND()+RAND()+RAND())-6))-1)+AC$15)</x:f>
        <x:v>1991614.0213058996</x:v>
      </x:c>
      <x:c r="AD88" s="97" t="n">
        <x:f>MAX(0,AC88*(1+EXP((LN(1+'Monte Carlo'!$K$10)-0.5*'Monte Carlo'!$K$12^2)+'Monte Carlo'!$K$12*((RAND()+RAND()+RAND()+RAND()+RAND()+RAND()+RAND()+RAND()+RAND()+RAND()+RAND()+RAND())-6))-1)+AD$15)</x:f>
        <x:v>1994705.3697677772</x:v>
      </x:c>
      <x:c r="AE88" s="97" t="n">
        <x:f>MAX(0,AD88*(1+EXP((LN(1+'Monte Carlo'!$K$10)-0.5*'Monte Carlo'!$K$12^2)+'Monte Carlo'!$K$12*((RAND()+RAND()+RAND()+RAND()+RAND()+RAND()+RAND()+RAND()+RAND()+RAND()+RAND()+RAND())-6))-1)+AE$15)</x:f>
        <x:v>1746219.0556463706</x:v>
      </x:c>
      <x:c r="AF88" s="97" t="n">
        <x:f>MAX(0,AE88*(1+EXP((LN(1+'Monte Carlo'!$K$10)-0.5*'Monte Carlo'!$K$12^2)+'Monte Carlo'!$K$12*((RAND()+RAND()+RAND()+RAND()+RAND()+RAND()+RAND()+RAND()+RAND()+RAND()+RAND()+RAND())-6))-1)+AF$15)</x:f>
        <x:v>1958894.9334296398</x:v>
      </x:c>
      <x:c r="AG88" s="97">
        <x:f t="shared" si="3"/>
        <x:v>1029031.25</x:v>
      </x:c>
    </x:row>
    <x:row r="89">
      <x:c r="A89" s="93">
        <x:v>68</x:v>
      </x:c>
      <x:c r="B89" s="97" t="n">
        <x:f>IF(AND(UPPER('Monte Carlo'!$K$4)="YES",'Monte Carlo'!$K$5&gt;0),'Monte Carlo'!$K$13,Liquidity_30Y!$C$14)</x:f>
        <x:v>1029031.25</x:v>
      </x:c>
      <x:c r="C89" s="97" t="n">
        <x:f>MAX(0,B89*(1+EXP((LN(1+'Monte Carlo'!$K$10)-0.5*'Monte Carlo'!$K$12^2)+'Monte Carlo'!$K$12*((RAND()+RAND()+RAND()+RAND()+RAND()+RAND()+RAND()+RAND()+RAND()+RAND()+RAND()+RAND())-6))-1)+C$15)</x:f>
        <x:v>1109783.4071874847</x:v>
      </x:c>
      <x:c r="D89" s="97" t="n">
        <x:f>MAX(0,C89*(1+EXP((LN(1+'Monte Carlo'!$K$10)-0.5*'Monte Carlo'!$K$12^2)+'Monte Carlo'!$K$12*((RAND()+RAND()+RAND()+RAND()+RAND()+RAND()+RAND()+RAND()+RAND()+RAND()+RAND()+RAND())-6))-1)+D$15)</x:f>
        <x:v>1455529.6376237448</x:v>
      </x:c>
      <x:c r="E89" s="97" t="n">
        <x:f>MAX(0,D89*(1+EXP((LN(1+'Monte Carlo'!$K$10)-0.5*'Monte Carlo'!$K$12^2)+'Monte Carlo'!$K$12*((RAND()+RAND()+RAND()+RAND()+RAND()+RAND()+RAND()+RAND()+RAND()+RAND()+RAND()+RAND())-6))-1)+E$15)</x:f>
        <x:v>1447219.8679325352</x:v>
      </x:c>
      <x:c r="F89" s="97" t="n">
        <x:f>MAX(0,E89*(1+EXP((LN(1+'Monte Carlo'!$K$10)-0.5*'Monte Carlo'!$K$12^2)+'Monte Carlo'!$K$12*((RAND()+RAND()+RAND()+RAND()+RAND()+RAND()+RAND()+RAND()+RAND()+RAND()+RAND()+RAND())-6))-1)+F$15)</x:f>
        <x:v>1728501.6503830887</x:v>
      </x:c>
      <x:c r="G89" s="97" t="n">
        <x:f>MAX(0,F89*(1+EXP((LN(1+'Monte Carlo'!$K$10)-0.5*'Monte Carlo'!$K$12^2)+'Monte Carlo'!$K$12*((RAND()+RAND()+RAND()+RAND()+RAND()+RAND()+RAND()+RAND()+RAND()+RAND()+RAND()+RAND())-6))-1)+G$15)</x:f>
        <x:v>1456099.457639437</x:v>
      </x:c>
      <x:c r="H89" s="97" t="n">
        <x:f>MAX(0,G89*(1+EXP((LN(1+'Monte Carlo'!$K$10)-0.5*'Monte Carlo'!$K$12^2)+'Monte Carlo'!$K$12*((RAND()+RAND()+RAND()+RAND()+RAND()+RAND()+RAND()+RAND()+RAND()+RAND()+RAND()+RAND())-6))-1)+H$15)</x:f>
        <x:v>1288681.769409602</x:v>
      </x:c>
      <x:c r="I89" s="97" t="n">
        <x:f>MAX(0,H89*(1+EXP((LN(1+'Monte Carlo'!$K$10)-0.5*'Monte Carlo'!$K$12^2)+'Monte Carlo'!$K$12*((RAND()+RAND()+RAND()+RAND()+RAND()+RAND()+RAND()+RAND()+RAND()+RAND()+RAND()+RAND())-6))-1)+I$15)</x:f>
        <x:v>1183397.019385045</x:v>
      </x:c>
      <x:c r="J89" s="97" t="n">
        <x:f>MAX(0,I89*(1+EXP((LN(1+'Monte Carlo'!$K$10)-0.5*'Monte Carlo'!$K$12^2)+'Monte Carlo'!$K$12*((RAND()+RAND()+RAND()+RAND()+RAND()+RAND()+RAND()+RAND()+RAND()+RAND()+RAND()+RAND())-6))-1)+J$15)</x:f>
        <x:v>1309896.8959402111</x:v>
      </x:c>
      <x:c r="K89" s="97" t="n">
        <x:f>MAX(0,J89*(1+EXP((LN(1+'Monte Carlo'!$K$10)-0.5*'Monte Carlo'!$K$12^2)+'Monte Carlo'!$K$12*((RAND()+RAND()+RAND()+RAND()+RAND()+RAND()+RAND()+RAND()+RAND()+RAND()+RAND()+RAND())-6))-1)+K$15)</x:f>
        <x:v>1223740.250078146</x:v>
      </x:c>
      <x:c r="L89" s="97" t="n">
        <x:f>MAX(0,K89*(1+EXP((LN(1+'Monte Carlo'!$K$10)-0.5*'Monte Carlo'!$K$12^2)+'Monte Carlo'!$K$12*((RAND()+RAND()+RAND()+RAND()+RAND()+RAND()+RAND()+RAND()+RAND()+RAND()+RAND()+RAND())-6))-1)+L$15)</x:f>
        <x:v>1131182.106356344</x:v>
      </x:c>
      <x:c r="M89" s="97" t="n">
        <x:f>MAX(0,L89*(1+EXP((LN(1+'Monte Carlo'!$K$10)-0.5*'Monte Carlo'!$K$12^2)+'Monte Carlo'!$K$12*((RAND()+RAND()+RAND()+RAND()+RAND()+RAND()+RAND()+RAND()+RAND()+RAND()+RAND()+RAND())-6))-1)+M$15)</x:f>
        <x:v>1147796.7581538628</x:v>
      </x:c>
      <x:c r="N89" s="97" t="n">
        <x:f>MAX(0,M89*(1+EXP((LN(1+'Monte Carlo'!$K$10)-0.5*'Monte Carlo'!$K$12^2)+'Monte Carlo'!$K$12*((RAND()+RAND()+RAND()+RAND()+RAND()+RAND()+RAND()+RAND()+RAND()+RAND()+RAND()+RAND())-6))-1)+N$15)</x:f>
        <x:v>1067595.9412093046</x:v>
      </x:c>
      <x:c r="O89" s="97" t="n">
        <x:f>MAX(0,N89*(1+EXP((LN(1+'Monte Carlo'!$K$10)-0.5*'Monte Carlo'!$K$12^2)+'Monte Carlo'!$K$12*((RAND()+RAND()+RAND()+RAND()+RAND()+RAND()+RAND()+RAND()+RAND()+RAND()+RAND()+RAND())-6))-1)+O$15)</x:f>
        <x:v>855812.2963630746</x:v>
      </x:c>
      <x:c r="P89" s="97" t="n">
        <x:f>MAX(0,O89*(1+EXP((LN(1+'Monte Carlo'!$K$10)-0.5*'Monte Carlo'!$K$12^2)+'Monte Carlo'!$K$12*((RAND()+RAND()+RAND()+RAND()+RAND()+RAND()+RAND()+RAND()+RAND()+RAND()+RAND()+RAND())-6))-1)+P$15)</x:f>
        <x:v>964400.7411708981</x:v>
      </x:c>
      <x:c r="Q89" s="97" t="n">
        <x:f>MAX(0,P89*(1+EXP((LN(1+'Monte Carlo'!$K$10)-0.5*'Monte Carlo'!$K$12^2)+'Monte Carlo'!$K$12*((RAND()+RAND()+RAND()+RAND()+RAND()+RAND()+RAND()+RAND()+RAND()+RAND()+RAND()+RAND())-6))-1)+Q$15)</x:f>
        <x:v>1268338.1433773446</x:v>
      </x:c>
      <x:c r="R89" s="97" t="n">
        <x:f>MAX(0,Q89*(1+EXP((LN(1+'Monte Carlo'!$K$10)-0.5*'Monte Carlo'!$K$12^2)+'Monte Carlo'!$K$12*((RAND()+RAND()+RAND()+RAND()+RAND()+RAND()+RAND()+RAND()+RAND()+RAND()+RAND()+RAND())-6))-1)+R$15)</x:f>
        <x:v>1194436.279887885</x:v>
      </x:c>
      <x:c r="S89" s="97" t="n">
        <x:f>MAX(0,R89*(1+EXP((LN(1+'Monte Carlo'!$K$10)-0.5*'Monte Carlo'!$K$12^2)+'Monte Carlo'!$K$12*((RAND()+RAND()+RAND()+RAND()+RAND()+RAND()+RAND()+RAND()+RAND()+RAND()+RAND()+RAND())-6))-1)+S$15)</x:f>
        <x:v>1296292.7413080449</x:v>
      </x:c>
      <x:c r="T89" s="97" t="n">
        <x:f>MAX(0,S89*(1+EXP((LN(1+'Monte Carlo'!$K$10)-0.5*'Monte Carlo'!$K$12^2)+'Monte Carlo'!$K$12*((RAND()+RAND()+RAND()+RAND()+RAND()+RAND()+RAND()+RAND()+RAND()+RAND()+RAND()+RAND())-6))-1)+T$15)</x:f>
        <x:v>1689578.6243685214</x:v>
      </x:c>
      <x:c r="U89" s="97" t="n">
        <x:f>MAX(0,T89*(1+EXP((LN(1+'Monte Carlo'!$K$10)-0.5*'Monte Carlo'!$K$12^2)+'Monte Carlo'!$K$12*((RAND()+RAND()+RAND()+RAND()+RAND()+RAND()+RAND()+RAND()+RAND()+RAND()+RAND()+RAND())-6))-1)+U$15)</x:f>
        <x:v>1527003.7575454297</x:v>
      </x:c>
      <x:c r="V89" s="97" t="n">
        <x:f>MAX(0,U89*(1+EXP((LN(1+'Monte Carlo'!$K$10)-0.5*'Monte Carlo'!$K$12^2)+'Monte Carlo'!$K$12*((RAND()+RAND()+RAND()+RAND()+RAND()+RAND()+RAND()+RAND()+RAND()+RAND()+RAND()+RAND())-6))-1)+V$15)</x:f>
        <x:v>1542782.9000620262</x:v>
      </x:c>
      <x:c r="W89" s="97" t="n">
        <x:f>MAX(0,V89*(1+EXP((LN(1+'Monte Carlo'!$K$10)-0.5*'Monte Carlo'!$K$12^2)+'Monte Carlo'!$K$12*((RAND()+RAND()+RAND()+RAND()+RAND()+RAND()+RAND()+RAND()+RAND()+RAND()+RAND()+RAND())-6))-1)+W$15)</x:f>
        <x:v>1101283.0543077386</x:v>
      </x:c>
      <x:c r="X89" s="97" t="n">
        <x:f>MAX(0,W89*(1+EXP((LN(1+'Monte Carlo'!$K$10)-0.5*'Monte Carlo'!$K$12^2)+'Monte Carlo'!$K$12*((RAND()+RAND()+RAND()+RAND()+RAND()+RAND()+RAND()+RAND()+RAND()+RAND()+RAND()+RAND())-6))-1)+X$15)</x:f>
        <x:v>1553033.1303181353</x:v>
      </x:c>
      <x:c r="Y89" s="97" t="n">
        <x:f>MAX(0,X89*(1+EXP((LN(1+'Monte Carlo'!$K$10)-0.5*'Monte Carlo'!$K$12^2)+'Monte Carlo'!$K$12*((RAND()+RAND()+RAND()+RAND()+RAND()+RAND()+RAND()+RAND()+RAND()+RAND()+RAND()+RAND())-6))-1)+Y$15)</x:f>
        <x:v>1341637.5644861509</x:v>
      </x:c>
      <x:c r="Z89" s="97" t="n">
        <x:f>MAX(0,Y89*(1+EXP((LN(1+'Monte Carlo'!$K$10)-0.5*'Monte Carlo'!$K$12^2)+'Monte Carlo'!$K$12*((RAND()+RAND()+RAND()+RAND()+RAND()+RAND()+RAND()+RAND()+RAND()+RAND()+RAND()+RAND())-6))-1)+Z$15)</x:f>
        <x:v>1633803.4704716168</x:v>
      </x:c>
      <x:c r="AA89" s="97" t="n">
        <x:f>MAX(0,Z89*(1+EXP((LN(1+'Monte Carlo'!$K$10)-0.5*'Monte Carlo'!$K$12^2)+'Monte Carlo'!$K$12*((RAND()+RAND()+RAND()+RAND()+RAND()+RAND()+RAND()+RAND()+RAND()+RAND()+RAND()+RAND())-6))-1)+AA$15)</x:f>
        <x:v>1846443.9965174855</x:v>
      </x:c>
      <x:c r="AB89" s="97" t="n">
        <x:f>MAX(0,AA89*(1+EXP((LN(1+'Monte Carlo'!$K$10)-0.5*'Monte Carlo'!$K$12^2)+'Monte Carlo'!$K$12*((RAND()+RAND()+RAND()+RAND()+RAND()+RAND()+RAND()+RAND()+RAND()+RAND()+RAND()+RAND())-6))-1)+AB$15)</x:f>
        <x:v>2057409.1498412471</x:v>
      </x:c>
      <x:c r="AC89" s="97" t="n">
        <x:f>MAX(0,AB89*(1+EXP((LN(1+'Monte Carlo'!$K$10)-0.5*'Monte Carlo'!$K$12^2)+'Monte Carlo'!$K$12*((RAND()+RAND()+RAND()+RAND()+RAND()+RAND()+RAND()+RAND()+RAND()+RAND()+RAND()+RAND())-6))-1)+AC$15)</x:f>
        <x:v>1969561.1738033048</x:v>
      </x:c>
      <x:c r="AD89" s="97" t="n">
        <x:f>MAX(0,AC89*(1+EXP((LN(1+'Monte Carlo'!$K$10)-0.5*'Monte Carlo'!$K$12^2)+'Monte Carlo'!$K$12*((RAND()+RAND()+RAND()+RAND()+RAND()+RAND()+RAND()+RAND()+RAND()+RAND()+RAND()+RAND())-6))-1)+AD$15)</x:f>
        <x:v>2665571.6088578957</x:v>
      </x:c>
      <x:c r="AE89" s="97" t="n">
        <x:f>MAX(0,AD89*(1+EXP((LN(1+'Monte Carlo'!$K$10)-0.5*'Monte Carlo'!$K$12^2)+'Monte Carlo'!$K$12*((RAND()+RAND()+RAND()+RAND()+RAND()+RAND()+RAND()+RAND()+RAND()+RAND()+RAND()+RAND())-6))-1)+AE$15)</x:f>
        <x:v>2351113.1829034947</x:v>
      </x:c>
      <x:c r="AF89" s="97" t="n">
        <x:f>MAX(0,AE89*(1+EXP((LN(1+'Monte Carlo'!$K$10)-0.5*'Monte Carlo'!$K$12^2)+'Monte Carlo'!$K$12*((RAND()+RAND()+RAND()+RAND()+RAND()+RAND()+RAND()+RAND()+RAND()+RAND()+RAND()+RAND())-6))-1)+AF$15)</x:f>
        <x:v>2213671.5290927403</x:v>
      </x:c>
      <x:c r="AG89" s="97">
        <x:f t="shared" si="3"/>
        <x:v>834279.59224456316</x:v>
      </x:c>
    </x:row>
    <x:row r="90">
      <x:c r="A90" s="93">
        <x:v>69</x:v>
      </x:c>
      <x:c r="B90" s="97" t="n">
        <x:f>IF(AND(UPPER('Monte Carlo'!$K$4)="YES",'Monte Carlo'!$K$5&gt;0),'Monte Carlo'!$K$13,Liquidity_30Y!$C$14)</x:f>
        <x:v>1029031.25</x:v>
      </x:c>
      <x:c r="C90" s="97" t="n">
        <x:f>MAX(0,B90*(1+EXP((LN(1+'Monte Carlo'!$K$10)-0.5*'Monte Carlo'!$K$12^2)+'Monte Carlo'!$K$12*((RAND()+RAND()+RAND()+RAND()+RAND()+RAND()+RAND()+RAND()+RAND()+RAND()+RAND()+RAND())-6))-1)+C$15)</x:f>
        <x:v>811048.0880912044</x:v>
      </x:c>
      <x:c r="D90" s="97" t="n">
        <x:f>MAX(0,C90*(1+EXP((LN(1+'Monte Carlo'!$K$10)-0.5*'Monte Carlo'!$K$12^2)+'Monte Carlo'!$K$12*((RAND()+RAND()+RAND()+RAND()+RAND()+RAND()+RAND()+RAND()+RAND()+RAND()+RAND()+RAND())-6))-1)+D$15)</x:f>
        <x:v>701259.8533460551</x:v>
      </x:c>
      <x:c r="E90" s="97" t="n">
        <x:f>MAX(0,D90*(1+EXP((LN(1+'Monte Carlo'!$K$10)-0.5*'Monte Carlo'!$K$12^2)+'Monte Carlo'!$K$12*((RAND()+RAND()+RAND()+RAND()+RAND()+RAND()+RAND()+RAND()+RAND()+RAND()+RAND()+RAND())-6))-1)+E$15)</x:f>
        <x:v>607034.593793319</x:v>
      </x:c>
      <x:c r="F90" s="97" t="n">
        <x:f>MAX(0,E90*(1+EXP((LN(1+'Monte Carlo'!$K$10)-0.5*'Monte Carlo'!$K$12^2)+'Monte Carlo'!$K$12*((RAND()+RAND()+RAND()+RAND()+RAND()+RAND()+RAND()+RAND()+RAND()+RAND()+RAND()+RAND())-6))-1)+F$15)</x:f>
        <x:v>536252.8967964646</x:v>
      </x:c>
      <x:c r="G90" s="97" t="n">
        <x:f>MAX(0,F90*(1+EXP((LN(1+'Monte Carlo'!$K$10)-0.5*'Monte Carlo'!$K$12^2)+'Monte Carlo'!$K$12*((RAND()+RAND()+RAND()+RAND()+RAND()+RAND()+RAND()+RAND()+RAND()+RAND()+RAND()+RAND())-6))-1)+G$15)</x:f>
        <x:v>606245.2096113495</x:v>
      </x:c>
      <x:c r="H90" s="97" t="n">
        <x:f>MAX(0,G90*(1+EXP((LN(1+'Monte Carlo'!$K$10)-0.5*'Monte Carlo'!$K$12^2)+'Monte Carlo'!$K$12*((RAND()+RAND()+RAND()+RAND()+RAND()+RAND()+RAND()+RAND()+RAND()+RAND()+RAND()+RAND())-6))-1)+H$15)</x:f>
        <x:v>744025.1411210074</x:v>
      </x:c>
      <x:c r="I90" s="97" t="n">
        <x:f>MAX(0,H90*(1+EXP((LN(1+'Monte Carlo'!$K$10)-0.5*'Monte Carlo'!$K$12^2)+'Monte Carlo'!$K$12*((RAND()+RAND()+RAND()+RAND()+RAND()+RAND()+RAND()+RAND()+RAND()+RAND()+RAND()+RAND())-6))-1)+I$15)</x:f>
        <x:v>882540.1873843963</x:v>
      </x:c>
      <x:c r="J90" s="97" t="n">
        <x:f>MAX(0,I90*(1+EXP((LN(1+'Monte Carlo'!$K$10)-0.5*'Monte Carlo'!$K$12^2)+'Monte Carlo'!$K$12*((RAND()+RAND()+RAND()+RAND()+RAND()+RAND()+RAND()+RAND()+RAND()+RAND()+RAND()+RAND())-6))-1)+J$15)</x:f>
        <x:v>819694.4920101996</x:v>
      </x:c>
      <x:c r="K90" s="97" t="n">
        <x:f>MAX(0,J90*(1+EXP((LN(1+'Monte Carlo'!$K$10)-0.5*'Monte Carlo'!$K$12^2)+'Monte Carlo'!$K$12*((RAND()+RAND()+RAND()+RAND()+RAND()+RAND()+RAND()+RAND()+RAND()+RAND()+RAND()+RAND())-6))-1)+K$15)</x:f>
        <x:v>913209.6703160721</x:v>
      </x:c>
      <x:c r="L90" s="97" t="n">
        <x:f>MAX(0,K90*(1+EXP((LN(1+'Monte Carlo'!$K$10)-0.5*'Monte Carlo'!$K$12^2)+'Monte Carlo'!$K$12*((RAND()+RAND()+RAND()+RAND()+RAND()+RAND()+RAND()+RAND()+RAND()+RAND()+RAND()+RAND())-6))-1)+L$15)</x:f>
        <x:v>989704.7436841291</x:v>
      </x:c>
      <x:c r="M90" s="97" t="n">
        <x:f>MAX(0,L90*(1+EXP((LN(1+'Monte Carlo'!$K$10)-0.5*'Monte Carlo'!$K$12^2)+'Monte Carlo'!$K$12*((RAND()+RAND()+RAND()+RAND()+RAND()+RAND()+RAND()+RAND()+RAND()+RAND()+RAND()+RAND())-6))-1)+M$15)</x:f>
        <x:v>867220.8420220669</x:v>
      </x:c>
      <x:c r="N90" s="97" t="n">
        <x:f>MAX(0,M90*(1+EXP((LN(1+'Monte Carlo'!$K$10)-0.5*'Monte Carlo'!$K$12^2)+'Monte Carlo'!$K$12*((RAND()+RAND()+RAND()+RAND()+RAND()+RAND()+RAND()+RAND()+RAND()+RAND()+RAND()+RAND())-6))-1)+N$15)</x:f>
        <x:v>1220770.252496735</x:v>
      </x:c>
      <x:c r="O90" s="97" t="n">
        <x:f>MAX(0,N90*(1+EXP((LN(1+'Monte Carlo'!$K$10)-0.5*'Monte Carlo'!$K$12^2)+'Monte Carlo'!$K$12*((RAND()+RAND()+RAND()+RAND()+RAND()+RAND()+RAND()+RAND()+RAND()+RAND()+RAND()+RAND())-6))-1)+O$15)</x:f>
        <x:v>1343501.6609823343</x:v>
      </x:c>
      <x:c r="P90" s="97" t="n">
        <x:f>MAX(0,O90*(1+EXP((LN(1+'Monte Carlo'!$K$10)-0.5*'Monte Carlo'!$K$12^2)+'Monte Carlo'!$K$12*((RAND()+RAND()+RAND()+RAND()+RAND()+RAND()+RAND()+RAND()+RAND()+RAND()+RAND()+RAND())-6))-1)+P$15)</x:f>
        <x:v>1445378.548590002</x:v>
      </x:c>
      <x:c r="Q90" s="97" t="n">
        <x:f>MAX(0,P90*(1+EXP((LN(1+'Monte Carlo'!$K$10)-0.5*'Monte Carlo'!$K$12^2)+'Monte Carlo'!$K$12*((RAND()+RAND()+RAND()+RAND()+RAND()+RAND()+RAND()+RAND()+RAND()+RAND()+RAND()+RAND())-6))-1)+Q$15)</x:f>
        <x:v>1329480.132056722</x:v>
      </x:c>
      <x:c r="R90" s="97" t="n">
        <x:f>MAX(0,Q90*(1+EXP((LN(1+'Monte Carlo'!$K$10)-0.5*'Monte Carlo'!$K$12^2)+'Monte Carlo'!$K$12*((RAND()+RAND()+RAND()+RAND()+RAND()+RAND()+RAND()+RAND()+RAND()+RAND()+RAND()+RAND())-6))-1)+R$15)</x:f>
        <x:v>1061869.325941962</x:v>
      </x:c>
      <x:c r="S90" s="97" t="n">
        <x:f>MAX(0,R90*(1+EXP((LN(1+'Monte Carlo'!$K$10)-0.5*'Monte Carlo'!$K$12^2)+'Monte Carlo'!$K$12*((RAND()+RAND()+RAND()+RAND()+RAND()+RAND()+RAND()+RAND()+RAND()+RAND()+RAND()+RAND())-6))-1)+S$15)</x:f>
        <x:v>1260208.1347124917</x:v>
      </x:c>
      <x:c r="T90" s="97" t="n">
        <x:f>MAX(0,S90*(1+EXP((LN(1+'Monte Carlo'!$K$10)-0.5*'Monte Carlo'!$K$12^2)+'Monte Carlo'!$K$12*((RAND()+RAND()+RAND()+RAND()+RAND()+RAND()+RAND()+RAND()+RAND()+RAND()+RAND()+RAND())-6))-1)+T$15)</x:f>
        <x:v>1587409.5581737263</x:v>
      </x:c>
      <x:c r="U90" s="97" t="n">
        <x:f>MAX(0,T90*(1+EXP((LN(1+'Monte Carlo'!$K$10)-0.5*'Monte Carlo'!$K$12^2)+'Monte Carlo'!$K$12*((RAND()+RAND()+RAND()+RAND()+RAND()+RAND()+RAND()+RAND()+RAND()+RAND()+RAND()+RAND())-6))-1)+U$15)</x:f>
        <x:v>1747681.5077638784</x:v>
      </x:c>
      <x:c r="V90" s="97" t="n">
        <x:f>MAX(0,U90*(1+EXP((LN(1+'Monte Carlo'!$K$10)-0.5*'Monte Carlo'!$K$12^2)+'Monte Carlo'!$K$12*((RAND()+RAND()+RAND()+RAND()+RAND()+RAND()+RAND()+RAND()+RAND()+RAND()+RAND()+RAND())-6))-1)+V$15)</x:f>
        <x:v>1885675.1202854344</x:v>
      </x:c>
      <x:c r="W90" s="97" t="n">
        <x:f>MAX(0,V90*(1+EXP((LN(1+'Monte Carlo'!$K$10)-0.5*'Monte Carlo'!$K$12^2)+'Monte Carlo'!$K$12*((RAND()+RAND()+RAND()+RAND()+RAND()+RAND()+RAND()+RAND()+RAND()+RAND()+RAND()+RAND())-6))-1)+W$15)</x:f>
        <x:v>2093011.2620112845</x:v>
      </x:c>
      <x:c r="X90" s="97" t="n">
        <x:f>MAX(0,W90*(1+EXP((LN(1+'Monte Carlo'!$K$10)-0.5*'Monte Carlo'!$K$12^2)+'Monte Carlo'!$K$12*((RAND()+RAND()+RAND()+RAND()+RAND()+RAND()+RAND()+RAND()+RAND()+RAND()+RAND()+RAND())-6))-1)+X$15)</x:f>
        <x:v>2092155.1258364702</x:v>
      </x:c>
      <x:c r="Y90" s="97" t="n">
        <x:f>MAX(0,X90*(1+EXP((LN(1+'Monte Carlo'!$K$10)-0.5*'Monte Carlo'!$K$12^2)+'Monte Carlo'!$K$12*((RAND()+RAND()+RAND()+RAND()+RAND()+RAND()+RAND()+RAND()+RAND()+RAND()+RAND()+RAND())-6))-1)+Y$15)</x:f>
        <x:v>2439044.1271587093</x:v>
      </x:c>
      <x:c r="Z90" s="97" t="n">
        <x:f>MAX(0,Y90*(1+EXP((LN(1+'Monte Carlo'!$K$10)-0.5*'Monte Carlo'!$K$12^2)+'Monte Carlo'!$K$12*((RAND()+RAND()+RAND()+RAND()+RAND()+RAND()+RAND()+RAND()+RAND()+RAND()+RAND()+RAND())-6))-1)+Z$15)</x:f>
        <x:v>2616729.4097722103</x:v>
      </x:c>
      <x:c r="AA90" s="97" t="n">
        <x:f>MAX(0,Z90*(1+EXP((LN(1+'Monte Carlo'!$K$10)-0.5*'Monte Carlo'!$K$12^2)+'Monte Carlo'!$K$12*((RAND()+RAND()+RAND()+RAND()+RAND()+RAND()+RAND()+RAND()+RAND()+RAND()+RAND()+RAND())-6))-1)+AA$15)</x:f>
        <x:v>2389918.6303231553</x:v>
      </x:c>
      <x:c r="AB90" s="97" t="n">
        <x:f>MAX(0,AA90*(1+EXP((LN(1+'Monte Carlo'!$K$10)-0.5*'Monte Carlo'!$K$12^2)+'Monte Carlo'!$K$12*((RAND()+RAND()+RAND()+RAND()+RAND()+RAND()+RAND()+RAND()+RAND()+RAND()+RAND()+RAND())-6))-1)+AB$15)</x:f>
        <x:v>2144388.4424832123</x:v>
      </x:c>
      <x:c r="AC90" s="97" t="n">
        <x:f>MAX(0,AB90*(1+EXP((LN(1+'Monte Carlo'!$K$10)-0.5*'Monte Carlo'!$K$12^2)+'Monte Carlo'!$K$12*((RAND()+RAND()+RAND()+RAND()+RAND()+RAND()+RAND()+RAND()+RAND()+RAND()+RAND()+RAND())-6))-1)+AC$15)</x:f>
        <x:v>2557242.717875558</x:v>
      </x:c>
      <x:c r="AD90" s="97" t="n">
        <x:f>MAX(0,AC90*(1+EXP((LN(1+'Monte Carlo'!$K$10)-0.5*'Monte Carlo'!$K$12^2)+'Monte Carlo'!$K$12*((RAND()+RAND()+RAND()+RAND()+RAND()+RAND()+RAND()+RAND()+RAND()+RAND()+RAND()+RAND())-6))-1)+AD$15)</x:f>
        <x:v>2105592.4941121717</x:v>
      </x:c>
      <x:c r="AE90" s="97" t="n">
        <x:f>MAX(0,AD90*(1+EXP((LN(1+'Monte Carlo'!$K$10)-0.5*'Monte Carlo'!$K$12^2)+'Monte Carlo'!$K$12*((RAND()+RAND()+RAND()+RAND()+RAND()+RAND()+RAND()+RAND()+RAND()+RAND()+RAND()+RAND())-6))-1)+AE$15)</x:f>
        <x:v>2658142.3698785207</x:v>
      </x:c>
      <x:c r="AF90" s="97" t="n">
        <x:f>MAX(0,AE90*(1+EXP((LN(1+'Monte Carlo'!$K$10)-0.5*'Monte Carlo'!$K$12^2)+'Monte Carlo'!$K$12*((RAND()+RAND()+RAND()+RAND()+RAND()+RAND()+RAND()+RAND()+RAND()+RAND()+RAND()+RAND())-6))-1)+AF$15)</x:f>
        <x:v>3103489.765166075</x:v>
      </x:c>
      <x:c r="AG90" s="97">
        <x:f t="shared" si="3"/>
        <x:v>635570.66569461394</x:v>
      </x:c>
    </x:row>
    <x:row r="91">
      <x:c r="A91" s="93">
        <x:v>70</x:v>
      </x:c>
      <x:c r="B91" s="97" t="n">
        <x:f>IF(AND(UPPER('Monte Carlo'!$K$4)="YES",'Monte Carlo'!$K$5&gt;0),'Monte Carlo'!$K$13,Liquidity_30Y!$C$14)</x:f>
        <x:v>1029031.25</x:v>
      </x:c>
      <x:c r="C91" s="97" t="n">
        <x:f>MAX(0,B91*(1+EXP((LN(1+'Monte Carlo'!$K$10)-0.5*'Monte Carlo'!$K$12^2)+'Monte Carlo'!$K$12*((RAND()+RAND()+RAND()+RAND()+RAND()+RAND()+RAND()+RAND()+RAND()+RAND()+RAND()+RAND())-6))-1)+C$15)</x:f>
        <x:v>1175543.9677165784</x:v>
      </x:c>
      <x:c r="D91" s="97" t="n">
        <x:f>MAX(0,C91*(1+EXP((LN(1+'Monte Carlo'!$K$10)-0.5*'Monte Carlo'!$K$12^2)+'Monte Carlo'!$K$12*((RAND()+RAND()+RAND()+RAND()+RAND()+RAND()+RAND()+RAND()+RAND()+RAND()+RAND()+RAND())-6))-1)+D$15)</x:f>
        <x:v>1042026.1896823826</x:v>
      </x:c>
      <x:c r="E91" s="97" t="n">
        <x:f>MAX(0,D91*(1+EXP((LN(1+'Monte Carlo'!$K$10)-0.5*'Monte Carlo'!$K$12^2)+'Monte Carlo'!$K$12*((RAND()+RAND()+RAND()+RAND()+RAND()+RAND()+RAND()+RAND()+RAND()+RAND()+RAND()+RAND())-6))-1)+E$15)</x:f>
        <x:v>1147116.9153400222</x:v>
      </x:c>
      <x:c r="F91" s="97" t="n">
        <x:f>MAX(0,E91*(1+EXP((LN(1+'Monte Carlo'!$K$10)-0.5*'Monte Carlo'!$K$12^2)+'Monte Carlo'!$K$12*((RAND()+RAND()+RAND()+RAND()+RAND()+RAND()+RAND()+RAND()+RAND()+RAND()+RAND()+RAND())-6))-1)+F$15)</x:f>
        <x:v>1064535.2311871124</x:v>
      </x:c>
      <x:c r="G91" s="97" t="n">
        <x:f>MAX(0,F91*(1+EXP((LN(1+'Monte Carlo'!$K$10)-0.5*'Monte Carlo'!$K$12^2)+'Monte Carlo'!$K$12*((RAND()+RAND()+RAND()+RAND()+RAND()+RAND()+RAND()+RAND()+RAND()+RAND()+RAND()+RAND())-6))-1)+G$15)</x:f>
        <x:v>1379379.5179127404</x:v>
      </x:c>
      <x:c r="H91" s="97" t="n">
        <x:f>MAX(0,G91*(1+EXP((LN(1+'Monte Carlo'!$K$10)-0.5*'Monte Carlo'!$K$12^2)+'Monte Carlo'!$K$12*((RAND()+RAND()+RAND()+RAND()+RAND()+RAND()+RAND()+RAND()+RAND()+RAND()+RAND()+RAND())-6))-1)+H$15)</x:f>
        <x:v>1638321.24907174</x:v>
      </x:c>
      <x:c r="I91" s="97" t="n">
        <x:f>MAX(0,H91*(1+EXP((LN(1+'Monte Carlo'!$K$10)-0.5*'Monte Carlo'!$K$12^2)+'Monte Carlo'!$K$12*((RAND()+RAND()+RAND()+RAND()+RAND()+RAND()+RAND()+RAND()+RAND()+RAND()+RAND()+RAND())-6))-1)+I$15)</x:f>
        <x:v>1712183.599023853</x:v>
      </x:c>
      <x:c r="J91" s="97" t="n">
        <x:f>MAX(0,I91*(1+EXP((LN(1+'Monte Carlo'!$K$10)-0.5*'Monte Carlo'!$K$12^2)+'Monte Carlo'!$K$12*((RAND()+RAND()+RAND()+RAND()+RAND()+RAND()+RAND()+RAND()+RAND()+RAND()+RAND()+RAND())-6))-1)+J$15)</x:f>
        <x:v>1744300.2225631895</x:v>
      </x:c>
      <x:c r="K91" s="97" t="n">
        <x:f>MAX(0,J91*(1+EXP((LN(1+'Monte Carlo'!$K$10)-0.5*'Monte Carlo'!$K$12^2)+'Monte Carlo'!$K$12*((RAND()+RAND()+RAND()+RAND()+RAND()+RAND()+RAND()+RAND()+RAND()+RAND()+RAND()+RAND())-6))-1)+K$15)</x:f>
        <x:v>2267403.1204038514</x:v>
      </x:c>
      <x:c r="L91" s="97" t="n">
        <x:f>MAX(0,K91*(1+EXP((LN(1+'Monte Carlo'!$K$10)-0.5*'Monte Carlo'!$K$12^2)+'Monte Carlo'!$K$12*((RAND()+RAND()+RAND()+RAND()+RAND()+RAND()+RAND()+RAND()+RAND()+RAND()+RAND()+RAND())-6))-1)+L$15)</x:f>
        <x:v>2678597.914479306</x:v>
      </x:c>
      <x:c r="M91" s="97" t="n">
        <x:f>MAX(0,L91*(1+EXP((LN(1+'Monte Carlo'!$K$10)-0.5*'Monte Carlo'!$K$12^2)+'Monte Carlo'!$K$12*((RAND()+RAND()+RAND()+RAND()+RAND()+RAND()+RAND()+RAND()+RAND()+RAND()+RAND()+RAND())-6))-1)+M$15)</x:f>
        <x:v>2836330.956786157</x:v>
      </x:c>
      <x:c r="N91" s="97" t="n">
        <x:f>MAX(0,M91*(1+EXP((LN(1+'Monte Carlo'!$K$10)-0.5*'Monte Carlo'!$K$12^2)+'Monte Carlo'!$K$12*((RAND()+RAND()+RAND()+RAND()+RAND()+RAND()+RAND()+RAND()+RAND()+RAND()+RAND()+RAND())-6))-1)+N$15)</x:f>
        <x:v>3016988.9914423297</x:v>
      </x:c>
      <x:c r="O91" s="97" t="n">
        <x:f>MAX(0,N91*(1+EXP((LN(1+'Monte Carlo'!$K$10)-0.5*'Monte Carlo'!$K$12^2)+'Monte Carlo'!$K$12*((RAND()+RAND()+RAND()+RAND()+RAND()+RAND()+RAND()+RAND()+RAND()+RAND()+RAND()+RAND())-6))-1)+O$15)</x:f>
        <x:v>3742817.7593595763</x:v>
      </x:c>
      <x:c r="P91" s="97" t="n">
        <x:f>MAX(0,O91*(1+EXP((LN(1+'Monte Carlo'!$K$10)-0.5*'Monte Carlo'!$K$12^2)+'Monte Carlo'!$K$12*((RAND()+RAND()+RAND()+RAND()+RAND()+RAND()+RAND()+RAND()+RAND()+RAND()+RAND()+RAND())-6))-1)+P$15)</x:f>
        <x:v>4582893.3076923955</x:v>
      </x:c>
      <x:c r="Q91" s="97" t="n">
        <x:f>MAX(0,P91*(1+EXP((LN(1+'Monte Carlo'!$K$10)-0.5*'Monte Carlo'!$K$12^2)+'Monte Carlo'!$K$12*((RAND()+RAND()+RAND()+RAND()+RAND()+RAND()+RAND()+RAND()+RAND()+RAND()+RAND()+RAND())-6))-1)+Q$15)</x:f>
        <x:v>4195000.261205364</x:v>
      </x:c>
      <x:c r="R91" s="97" t="n">
        <x:f>MAX(0,Q91*(1+EXP((LN(1+'Monte Carlo'!$K$10)-0.5*'Monte Carlo'!$K$12^2)+'Monte Carlo'!$K$12*((RAND()+RAND()+RAND()+RAND()+RAND()+RAND()+RAND()+RAND()+RAND()+RAND()+RAND()+RAND())-6))-1)+R$15)</x:f>
        <x:v>4721117.140743438</x:v>
      </x:c>
      <x:c r="S91" s="97" t="n">
        <x:f>MAX(0,R91*(1+EXP((LN(1+'Monte Carlo'!$K$10)-0.5*'Monte Carlo'!$K$12^2)+'Monte Carlo'!$K$12*((RAND()+RAND()+RAND()+RAND()+RAND()+RAND()+RAND()+RAND()+RAND()+RAND()+RAND()+RAND())-6))-1)+S$15)</x:f>
        <x:v>4865471.399770628</x:v>
      </x:c>
      <x:c r="T91" s="97" t="n">
        <x:f>MAX(0,S91*(1+EXP((LN(1+'Monte Carlo'!$K$10)-0.5*'Monte Carlo'!$K$12^2)+'Monte Carlo'!$K$12*((RAND()+RAND()+RAND()+RAND()+RAND()+RAND()+RAND()+RAND()+RAND()+RAND()+RAND()+RAND())-6))-1)+T$15)</x:f>
        <x:v>4935751.046023233</x:v>
      </x:c>
      <x:c r="U91" s="97" t="n">
        <x:f>MAX(0,T91*(1+EXP((LN(1+'Monte Carlo'!$K$10)-0.5*'Monte Carlo'!$K$12^2)+'Monte Carlo'!$K$12*((RAND()+RAND()+RAND()+RAND()+RAND()+RAND()+RAND()+RAND()+RAND()+RAND()+RAND()+RAND())-6))-1)+U$15)</x:f>
        <x:v>4577615.564318217</x:v>
      </x:c>
      <x:c r="V91" s="97" t="n">
        <x:f>MAX(0,U91*(1+EXP((LN(1+'Monte Carlo'!$K$10)-0.5*'Monte Carlo'!$K$12^2)+'Monte Carlo'!$K$12*((RAND()+RAND()+RAND()+RAND()+RAND()+RAND()+RAND()+RAND()+RAND()+RAND()+RAND()+RAND())-6))-1)+V$15)</x:f>
        <x:v>5198515.169817451</x:v>
      </x:c>
      <x:c r="W91" s="97" t="n">
        <x:f>MAX(0,V91*(1+EXP((LN(1+'Monte Carlo'!$K$10)-0.5*'Monte Carlo'!$K$12^2)+'Monte Carlo'!$K$12*((RAND()+RAND()+RAND()+RAND()+RAND()+RAND()+RAND()+RAND()+RAND()+RAND()+RAND()+RAND())-6))-1)+W$15)</x:f>
        <x:v>5545067.909338256</x:v>
      </x:c>
      <x:c r="X91" s="97" t="n">
        <x:f>MAX(0,W91*(1+EXP((LN(1+'Monte Carlo'!$K$10)-0.5*'Monte Carlo'!$K$12^2)+'Monte Carlo'!$K$12*((RAND()+RAND()+RAND()+RAND()+RAND()+RAND()+RAND()+RAND()+RAND()+RAND()+RAND()+RAND())-6))-1)+X$15)</x:f>
        <x:v>5743813.489658201</x:v>
      </x:c>
      <x:c r="Y91" s="97" t="n">
        <x:f>MAX(0,X91*(1+EXP((LN(1+'Monte Carlo'!$K$10)-0.5*'Monte Carlo'!$K$12^2)+'Monte Carlo'!$K$12*((RAND()+RAND()+RAND()+RAND()+RAND()+RAND()+RAND()+RAND()+RAND()+RAND()+RAND()+RAND())-6))-1)+Y$15)</x:f>
        <x:v>5456955.334440441</x:v>
      </x:c>
      <x:c r="Z91" s="97" t="n">
        <x:f>MAX(0,Y91*(1+EXP((LN(1+'Monte Carlo'!$K$10)-0.5*'Monte Carlo'!$K$12^2)+'Monte Carlo'!$K$12*((RAND()+RAND()+RAND()+RAND()+RAND()+RAND()+RAND()+RAND()+RAND()+RAND()+RAND()+RAND())-6))-1)+Z$15)</x:f>
        <x:v>6268117.263970182</x:v>
      </x:c>
      <x:c r="AA91" s="97" t="n">
        <x:f>MAX(0,Z91*(1+EXP((LN(1+'Monte Carlo'!$K$10)-0.5*'Monte Carlo'!$K$12^2)+'Monte Carlo'!$K$12*((RAND()+RAND()+RAND()+RAND()+RAND()+RAND()+RAND()+RAND()+RAND()+RAND()+RAND()+RAND())-6))-1)+AA$15)</x:f>
        <x:v>5778830.147129825</x:v>
      </x:c>
      <x:c r="AB91" s="97" t="n">
        <x:f>MAX(0,AA91*(1+EXP((LN(1+'Monte Carlo'!$K$10)-0.5*'Monte Carlo'!$K$12^2)+'Monte Carlo'!$K$12*((RAND()+RAND()+RAND()+RAND()+RAND()+RAND()+RAND()+RAND()+RAND()+RAND()+RAND()+RAND())-6))-1)+AB$15)</x:f>
        <x:v>4869761.778988677</x:v>
      </x:c>
      <x:c r="AC91" s="97" t="n">
        <x:f>MAX(0,AB91*(1+EXP((LN(1+'Monte Carlo'!$K$10)-0.5*'Monte Carlo'!$K$12^2)+'Monte Carlo'!$K$12*((RAND()+RAND()+RAND()+RAND()+RAND()+RAND()+RAND()+RAND()+RAND()+RAND()+RAND()+RAND())-6))-1)+AC$15)</x:f>
        <x:v>7502253.3640820505</x:v>
      </x:c>
      <x:c r="AD91" s="97" t="n">
        <x:f>MAX(0,AC91*(1+EXP((LN(1+'Monte Carlo'!$K$10)-0.5*'Monte Carlo'!$K$12^2)+'Monte Carlo'!$K$12*((RAND()+RAND()+RAND()+RAND()+RAND()+RAND()+RAND()+RAND()+RAND()+RAND()+RAND()+RAND())-6))-1)+AD$15)</x:f>
        <x:v>9372785.17054251</x:v>
      </x:c>
      <x:c r="AE91" s="97" t="n">
        <x:f>MAX(0,AD91*(1+EXP((LN(1+'Monte Carlo'!$K$10)-0.5*'Monte Carlo'!$K$12^2)+'Monte Carlo'!$K$12*((RAND()+RAND()+RAND()+RAND()+RAND()+RAND()+RAND()+RAND()+RAND()+RAND()+RAND()+RAND())-6))-1)+AE$15)</x:f>
        <x:v>9703331.978657953</x:v>
      </x:c>
      <x:c r="AF91" s="97" t="n">
        <x:f>MAX(0,AE91*(1+EXP((LN(1+'Monte Carlo'!$K$10)-0.5*'Monte Carlo'!$K$12^2)+'Monte Carlo'!$K$12*((RAND()+RAND()+RAND()+RAND()+RAND()+RAND()+RAND()+RAND()+RAND()+RAND()+RAND()+RAND())-6))-1)+AF$15)</x:f>
        <x:v>8559953.159132598</x:v>
      </x:c>
      <x:c r="AG91" s="97">
        <x:f t="shared" si="3"/>
        <x:v>603745.43347264745</x:v>
      </x:c>
    </x:row>
    <x:row r="92">
      <x:c r="A92" s="93">
        <x:v>71</x:v>
      </x:c>
      <x:c r="B92" s="97" t="n">
        <x:f>IF(AND(UPPER('Monte Carlo'!$K$4)="YES",'Monte Carlo'!$K$5&gt;0),'Monte Carlo'!$K$13,Liquidity_30Y!$C$14)</x:f>
        <x:v>1029031.25</x:v>
      </x:c>
      <x:c r="C92" s="97" t="n">
        <x:f>MAX(0,B92*(1+EXP((LN(1+'Monte Carlo'!$K$10)-0.5*'Monte Carlo'!$K$12^2)+'Monte Carlo'!$K$12*((RAND()+RAND()+RAND()+RAND()+RAND()+RAND()+RAND()+RAND()+RAND()+RAND()+RAND()+RAND())-6))-1)+C$15)</x:f>
        <x:v>896401.2905630694</x:v>
      </x:c>
      <x:c r="D92" s="97" t="n">
        <x:f>MAX(0,C92*(1+EXP((LN(1+'Monte Carlo'!$K$10)-0.5*'Monte Carlo'!$K$12^2)+'Monte Carlo'!$K$12*((RAND()+RAND()+RAND()+RAND()+RAND()+RAND()+RAND()+RAND()+RAND()+RAND()+RAND()+RAND())-6))-1)+D$15)</x:f>
        <x:v>1349219.1811190585</x:v>
      </x:c>
      <x:c r="E92" s="97" t="n">
        <x:f>MAX(0,D92*(1+EXP((LN(1+'Monte Carlo'!$K$10)-0.5*'Monte Carlo'!$K$12^2)+'Monte Carlo'!$K$12*((RAND()+RAND()+RAND()+RAND()+RAND()+RAND()+RAND()+RAND()+RAND()+RAND()+RAND()+RAND())-6))-1)+E$15)</x:f>
        <x:v>1458453.1929940034</x:v>
      </x:c>
      <x:c r="F92" s="97" t="n">
        <x:f>MAX(0,E92*(1+EXP((LN(1+'Monte Carlo'!$K$10)-0.5*'Monte Carlo'!$K$12^2)+'Monte Carlo'!$K$12*((RAND()+RAND()+RAND()+RAND()+RAND()+RAND()+RAND()+RAND()+RAND()+RAND()+RAND()+RAND())-6))-1)+F$15)</x:f>
        <x:v>1736059.3666262575</x:v>
      </x:c>
      <x:c r="G92" s="97" t="n">
        <x:f>MAX(0,F92*(1+EXP((LN(1+'Monte Carlo'!$K$10)-0.5*'Monte Carlo'!$K$12^2)+'Monte Carlo'!$K$12*((RAND()+RAND()+RAND()+RAND()+RAND()+RAND()+RAND()+RAND()+RAND()+RAND()+RAND()+RAND())-6))-1)+G$15)</x:f>
        <x:v>1940228.42605197</x:v>
      </x:c>
      <x:c r="H92" s="97" t="n">
        <x:f>MAX(0,G92*(1+EXP((LN(1+'Monte Carlo'!$K$10)-0.5*'Monte Carlo'!$K$12^2)+'Monte Carlo'!$K$12*((RAND()+RAND()+RAND()+RAND()+RAND()+RAND()+RAND()+RAND()+RAND()+RAND()+RAND()+RAND())-6))-1)+H$15)</x:f>
        <x:v>2139010.6770430594</x:v>
      </x:c>
      <x:c r="I92" s="97" t="n">
        <x:f>MAX(0,H92*(1+EXP((LN(1+'Monte Carlo'!$K$10)-0.5*'Monte Carlo'!$K$12^2)+'Monte Carlo'!$K$12*((RAND()+RAND()+RAND()+RAND()+RAND()+RAND()+RAND()+RAND()+RAND()+RAND()+RAND()+RAND())-6))-1)+I$15)</x:f>
        <x:v>2161829.75602902</x:v>
      </x:c>
      <x:c r="J92" s="97" t="n">
        <x:f>MAX(0,I92*(1+EXP((LN(1+'Monte Carlo'!$K$10)-0.5*'Monte Carlo'!$K$12^2)+'Monte Carlo'!$K$12*((RAND()+RAND()+RAND()+RAND()+RAND()+RAND()+RAND()+RAND()+RAND()+RAND()+RAND()+RAND())-6))-1)+J$15)</x:f>
        <x:v>1948715.6822688738</x:v>
      </x:c>
      <x:c r="K92" s="97" t="n">
        <x:f>MAX(0,J92*(1+EXP((LN(1+'Monte Carlo'!$K$10)-0.5*'Monte Carlo'!$K$12^2)+'Monte Carlo'!$K$12*((RAND()+RAND()+RAND()+RAND()+RAND()+RAND()+RAND()+RAND()+RAND()+RAND()+RAND()+RAND())-6))-1)+K$15)</x:f>
        <x:v>1736757.5659558193</x:v>
      </x:c>
      <x:c r="L92" s="97" t="n">
        <x:f>MAX(0,K92*(1+EXP((LN(1+'Monte Carlo'!$K$10)-0.5*'Monte Carlo'!$K$12^2)+'Monte Carlo'!$K$12*((RAND()+RAND()+RAND()+RAND()+RAND()+RAND()+RAND()+RAND()+RAND()+RAND()+RAND()+RAND())-6))-1)+L$15)</x:f>
        <x:v>1797249.285834077</x:v>
      </x:c>
      <x:c r="M92" s="97" t="n">
        <x:f>MAX(0,L92*(1+EXP((LN(1+'Monte Carlo'!$K$10)-0.5*'Monte Carlo'!$K$12^2)+'Monte Carlo'!$K$12*((RAND()+RAND()+RAND()+RAND()+RAND()+RAND()+RAND()+RAND()+RAND()+RAND()+RAND()+RAND())-6))-1)+M$15)</x:f>
        <x:v>1901232.7822093652</x:v>
      </x:c>
      <x:c r="N92" s="97" t="n">
        <x:f>MAX(0,M92*(1+EXP((LN(1+'Monte Carlo'!$K$10)-0.5*'Monte Carlo'!$K$12^2)+'Monte Carlo'!$K$12*((RAND()+RAND()+RAND()+RAND()+RAND()+RAND()+RAND()+RAND()+RAND()+RAND()+RAND()+RAND())-6))-1)+N$15)</x:f>
        <x:v>1710867.6739438458</x:v>
      </x:c>
      <x:c r="O92" s="97" t="n">
        <x:f>MAX(0,N92*(1+EXP((LN(1+'Monte Carlo'!$K$10)-0.5*'Monte Carlo'!$K$12^2)+'Monte Carlo'!$K$12*((RAND()+RAND()+RAND()+RAND()+RAND()+RAND()+RAND()+RAND()+RAND()+RAND()+RAND()+RAND())-6))-1)+O$15)</x:f>
        <x:v>1488154.2135800496</x:v>
      </x:c>
      <x:c r="P92" s="97" t="n">
        <x:f>MAX(0,O92*(1+EXP((LN(1+'Monte Carlo'!$K$10)-0.5*'Monte Carlo'!$K$12^2)+'Monte Carlo'!$K$12*((RAND()+RAND()+RAND()+RAND()+RAND()+RAND()+RAND()+RAND()+RAND()+RAND()+RAND()+RAND())-6))-1)+P$15)</x:f>
        <x:v>1397713.6331889487</x:v>
      </x:c>
      <x:c r="Q92" s="97" t="n">
        <x:f>MAX(0,P92*(1+EXP((LN(1+'Monte Carlo'!$K$10)-0.5*'Monte Carlo'!$K$12^2)+'Monte Carlo'!$K$12*((RAND()+RAND()+RAND()+RAND()+RAND()+RAND()+RAND()+RAND()+RAND()+RAND()+RAND()+RAND())-6))-1)+Q$15)</x:f>
        <x:v>1047957.3864753604</x:v>
      </x:c>
      <x:c r="R92" s="97" t="n">
        <x:f>MAX(0,Q92*(1+EXP((LN(1+'Monte Carlo'!$K$10)-0.5*'Monte Carlo'!$K$12^2)+'Monte Carlo'!$K$12*((RAND()+RAND()+RAND()+RAND()+RAND()+RAND()+RAND()+RAND()+RAND()+RAND()+RAND()+RAND())-6))-1)+R$15)</x:f>
        <x:v>1389345.4272875257</x:v>
      </x:c>
      <x:c r="S92" s="97" t="n">
        <x:f>MAX(0,R92*(1+EXP((LN(1+'Monte Carlo'!$K$10)-0.5*'Monte Carlo'!$K$12^2)+'Monte Carlo'!$K$12*((RAND()+RAND()+RAND()+RAND()+RAND()+RAND()+RAND()+RAND()+RAND()+RAND()+RAND()+RAND())-6))-1)+S$15)</x:f>
        <x:v>1786754.0882522499</x:v>
      </x:c>
      <x:c r="T92" s="97" t="n">
        <x:f>MAX(0,S92*(1+EXP((LN(1+'Monte Carlo'!$K$10)-0.5*'Monte Carlo'!$K$12^2)+'Monte Carlo'!$K$12*((RAND()+RAND()+RAND()+RAND()+RAND()+RAND()+RAND()+RAND()+RAND()+RAND()+RAND()+RAND())-6))-1)+T$15)</x:f>
        <x:v>1983811.8835778357</x:v>
      </x:c>
      <x:c r="U92" s="97" t="n">
        <x:f>MAX(0,T92*(1+EXP((LN(1+'Monte Carlo'!$K$10)-0.5*'Monte Carlo'!$K$12^2)+'Monte Carlo'!$K$12*((RAND()+RAND()+RAND()+RAND()+RAND()+RAND()+RAND()+RAND()+RAND()+RAND()+RAND()+RAND())-6))-1)+U$15)</x:f>
        <x:v>2138413.1959626894</x:v>
      </x:c>
      <x:c r="V92" s="97" t="n">
        <x:f>MAX(0,U92*(1+EXP((LN(1+'Monte Carlo'!$K$10)-0.5*'Monte Carlo'!$K$12^2)+'Monte Carlo'!$K$12*((RAND()+RAND()+RAND()+RAND()+RAND()+RAND()+RAND()+RAND()+RAND()+RAND()+RAND()+RAND())-6))-1)+V$15)</x:f>
        <x:v>2831623.4509797175</x:v>
      </x:c>
      <x:c r="W92" s="97" t="n">
        <x:f>MAX(0,V92*(1+EXP((LN(1+'Monte Carlo'!$K$10)-0.5*'Monte Carlo'!$K$12^2)+'Monte Carlo'!$K$12*((RAND()+RAND()+RAND()+RAND()+RAND()+RAND()+RAND()+RAND()+RAND()+RAND()+RAND()+RAND())-6))-1)+W$15)</x:f>
        <x:v>2440485.0326081607</x:v>
      </x:c>
      <x:c r="X92" s="97" t="n">
        <x:f>MAX(0,W92*(1+EXP((LN(1+'Monte Carlo'!$K$10)-0.5*'Monte Carlo'!$K$12^2)+'Monte Carlo'!$K$12*((RAND()+RAND()+RAND()+RAND()+RAND()+RAND()+RAND()+RAND()+RAND()+RAND()+RAND()+RAND())-6))-1)+X$15)</x:f>
        <x:v>3279424.138179251</x:v>
      </x:c>
      <x:c r="Y92" s="97" t="n">
        <x:f>MAX(0,X92*(1+EXP((LN(1+'Monte Carlo'!$K$10)-0.5*'Monte Carlo'!$K$12^2)+'Monte Carlo'!$K$12*((RAND()+RAND()+RAND()+RAND()+RAND()+RAND()+RAND()+RAND()+RAND()+RAND()+RAND()+RAND())-6))-1)+Y$15)</x:f>
        <x:v>3322781.1133172438</x:v>
      </x:c>
      <x:c r="Z92" s="97" t="n">
        <x:f>MAX(0,Y92*(1+EXP((LN(1+'Monte Carlo'!$K$10)-0.5*'Monte Carlo'!$K$12^2)+'Monte Carlo'!$K$12*((RAND()+RAND()+RAND()+RAND()+RAND()+RAND()+RAND()+RAND()+RAND()+RAND()+RAND()+RAND())-6))-1)+Z$15)</x:f>
        <x:v>3056778.5530468035</x:v>
      </x:c>
      <x:c r="AA92" s="97" t="n">
        <x:f>MAX(0,Z92*(1+EXP((LN(1+'Monte Carlo'!$K$10)-0.5*'Monte Carlo'!$K$12^2)+'Monte Carlo'!$K$12*((RAND()+RAND()+RAND()+RAND()+RAND()+RAND()+RAND()+RAND()+RAND()+RAND()+RAND()+RAND())-6))-1)+AA$15)</x:f>
        <x:v>3219807.348682968</x:v>
      </x:c>
      <x:c r="AB92" s="97" t="n">
        <x:f>MAX(0,AA92*(1+EXP((LN(1+'Monte Carlo'!$K$10)-0.5*'Monte Carlo'!$K$12^2)+'Monte Carlo'!$K$12*((RAND()+RAND()+RAND()+RAND()+RAND()+RAND()+RAND()+RAND()+RAND()+RAND()+RAND()+RAND())-6))-1)+AB$15)</x:f>
        <x:v>3619304.5204239893</x:v>
      </x:c>
      <x:c r="AC92" s="97" t="n">
        <x:f>MAX(0,AB92*(1+EXP((LN(1+'Monte Carlo'!$K$10)-0.5*'Monte Carlo'!$K$12^2)+'Monte Carlo'!$K$12*((RAND()+RAND()+RAND()+RAND()+RAND()+RAND()+RAND()+RAND()+RAND()+RAND()+RAND()+RAND())-6))-1)+AC$15)</x:f>
        <x:v>4210234.36282304</x:v>
      </x:c>
      <x:c r="AD92" s="97" t="n">
        <x:f>MAX(0,AC92*(1+EXP((LN(1+'Monte Carlo'!$K$10)-0.5*'Monte Carlo'!$K$12^2)+'Monte Carlo'!$K$12*((RAND()+RAND()+RAND()+RAND()+RAND()+RAND()+RAND()+RAND()+RAND()+RAND()+RAND()+RAND())-6))-1)+AD$15)</x:f>
        <x:v>4712453.972912577</x:v>
      </x:c>
      <x:c r="AE92" s="97" t="n">
        <x:f>MAX(0,AD92*(1+EXP((LN(1+'Monte Carlo'!$K$10)-0.5*'Monte Carlo'!$K$12^2)+'Monte Carlo'!$K$12*((RAND()+RAND()+RAND()+RAND()+RAND()+RAND()+RAND()+RAND()+RAND()+RAND()+RAND()+RAND())-6))-1)+AE$15)</x:f>
        <x:v>5430327.3819699185</x:v>
      </x:c>
      <x:c r="AF92" s="97" t="n">
        <x:f>MAX(0,AE92*(1+EXP((LN(1+'Monte Carlo'!$K$10)-0.5*'Monte Carlo'!$K$12^2)+'Monte Carlo'!$K$12*((RAND()+RAND()+RAND()+RAND()+RAND()+RAND()+RAND()+RAND()+RAND()+RAND()+RAND()+RAND())-6))-1)+AF$15)</x:f>
        <x:v>7146542.136572679</x:v>
      </x:c>
      <x:c r="AG92" s="97">
        <x:f t="shared" si="3"/>
        <x:v>1029031.25</x:v>
      </x:c>
    </x:row>
    <x:row r="93">
      <x:c r="A93" s="93">
        <x:v>72</x:v>
      </x:c>
      <x:c r="B93" s="97" t="n">
        <x:f>IF(AND(UPPER('Monte Carlo'!$K$4)="YES",'Monte Carlo'!$K$5&gt;0),'Monte Carlo'!$K$13,Liquidity_30Y!$C$14)</x:f>
        <x:v>1029031.25</x:v>
      </x:c>
      <x:c r="C93" s="97" t="n">
        <x:f>MAX(0,B93*(1+EXP((LN(1+'Monte Carlo'!$K$10)-0.5*'Monte Carlo'!$K$12^2)+'Monte Carlo'!$K$12*((RAND()+RAND()+RAND()+RAND()+RAND()+RAND()+RAND()+RAND()+RAND()+RAND()+RAND()+RAND())-6))-1)+C$15)</x:f>
        <x:v>953387.8605781917</x:v>
      </x:c>
      <x:c r="D93" s="97" t="n">
        <x:f>MAX(0,C93*(1+EXP((LN(1+'Monte Carlo'!$K$10)-0.5*'Monte Carlo'!$K$12^2)+'Monte Carlo'!$K$12*((RAND()+RAND()+RAND()+RAND()+RAND()+RAND()+RAND()+RAND()+RAND()+RAND()+RAND()+RAND())-6))-1)+D$15)</x:f>
        <x:v>1016442.6961829904</x:v>
      </x:c>
      <x:c r="E93" s="97" t="n">
        <x:f>MAX(0,D93*(1+EXP((LN(1+'Monte Carlo'!$K$10)-0.5*'Monte Carlo'!$K$12^2)+'Monte Carlo'!$K$12*((RAND()+RAND()+RAND()+RAND()+RAND()+RAND()+RAND()+RAND()+RAND()+RAND()+RAND()+RAND())-6))-1)+E$15)</x:f>
        <x:v>993929.8397517924</x:v>
      </x:c>
      <x:c r="F93" s="97" t="n">
        <x:f>MAX(0,E93*(1+EXP((LN(1+'Monte Carlo'!$K$10)-0.5*'Monte Carlo'!$K$12^2)+'Monte Carlo'!$K$12*((RAND()+RAND()+RAND()+RAND()+RAND()+RAND()+RAND()+RAND()+RAND()+RAND()+RAND()+RAND())-6))-1)+F$15)</x:f>
        <x:v>773812.3702190553</x:v>
      </x:c>
      <x:c r="G93" s="97" t="n">
        <x:f>MAX(0,F93*(1+EXP((LN(1+'Monte Carlo'!$K$10)-0.5*'Monte Carlo'!$K$12^2)+'Monte Carlo'!$K$12*((RAND()+RAND()+RAND()+RAND()+RAND()+RAND()+RAND()+RAND()+RAND()+RAND()+RAND()+RAND())-6))-1)+G$15)</x:f>
        <x:v>1011124.9851752297</x:v>
      </x:c>
      <x:c r="H93" s="97" t="n">
        <x:f>MAX(0,G93*(1+EXP((LN(1+'Monte Carlo'!$K$10)-0.5*'Monte Carlo'!$K$12^2)+'Monte Carlo'!$K$12*((RAND()+RAND()+RAND()+RAND()+RAND()+RAND()+RAND()+RAND()+RAND()+RAND()+RAND()+RAND())-6))-1)+H$15)</x:f>
        <x:v>1166108.4531760148</x:v>
      </x:c>
      <x:c r="I93" s="97" t="n">
        <x:f>MAX(0,H93*(1+EXP((LN(1+'Monte Carlo'!$K$10)-0.5*'Monte Carlo'!$K$12^2)+'Monte Carlo'!$K$12*((RAND()+RAND()+RAND()+RAND()+RAND()+RAND()+RAND()+RAND()+RAND()+RAND()+RAND()+RAND())-6))-1)+I$15)</x:f>
        <x:v>1121905.2330848298</x:v>
      </x:c>
      <x:c r="J93" s="97" t="n">
        <x:f>MAX(0,I93*(1+EXP((LN(1+'Monte Carlo'!$K$10)-0.5*'Monte Carlo'!$K$12^2)+'Monte Carlo'!$K$12*((RAND()+RAND()+RAND()+RAND()+RAND()+RAND()+RAND()+RAND()+RAND()+RAND()+RAND()+RAND())-6))-1)+J$15)</x:f>
        <x:v>943382.5225025787</x:v>
      </x:c>
      <x:c r="K93" s="97" t="n">
        <x:f>MAX(0,J93*(1+EXP((LN(1+'Monte Carlo'!$K$10)-0.5*'Monte Carlo'!$K$12^2)+'Monte Carlo'!$K$12*((RAND()+RAND()+RAND()+RAND()+RAND()+RAND()+RAND()+RAND()+RAND()+RAND()+RAND()+RAND())-6))-1)+K$15)</x:f>
        <x:v>748251.339263297</x:v>
      </x:c>
      <x:c r="L93" s="97" t="n">
        <x:f>MAX(0,K93*(1+EXP((LN(1+'Monte Carlo'!$K$10)-0.5*'Monte Carlo'!$K$12^2)+'Monte Carlo'!$K$12*((RAND()+RAND()+RAND()+RAND()+RAND()+RAND()+RAND()+RAND()+RAND()+RAND()+RAND()+RAND())-6))-1)+L$15)</x:f>
        <x:v>895548.8240701209</x:v>
      </x:c>
      <x:c r="M93" s="97" t="n">
        <x:f>MAX(0,L93*(1+EXP((LN(1+'Monte Carlo'!$K$10)-0.5*'Monte Carlo'!$K$12^2)+'Monte Carlo'!$K$12*((RAND()+RAND()+RAND()+RAND()+RAND()+RAND()+RAND()+RAND()+RAND()+RAND()+RAND()+RAND())-6))-1)+M$15)</x:f>
        <x:v>1127312.8866401638</x:v>
      </x:c>
      <x:c r="N93" s="97" t="n">
        <x:f>MAX(0,M93*(1+EXP((LN(1+'Monte Carlo'!$K$10)-0.5*'Monte Carlo'!$K$12^2)+'Monte Carlo'!$K$12*((RAND()+RAND()+RAND()+RAND()+RAND()+RAND()+RAND()+RAND()+RAND()+RAND()+RAND()+RAND())-6))-1)+N$15)</x:f>
        <x:v>1739765.7242358907</x:v>
      </x:c>
      <x:c r="O93" s="97" t="n">
        <x:f>MAX(0,N93*(1+EXP((LN(1+'Monte Carlo'!$K$10)-0.5*'Monte Carlo'!$K$12^2)+'Monte Carlo'!$K$12*((RAND()+RAND()+RAND()+RAND()+RAND()+RAND()+RAND()+RAND()+RAND()+RAND()+RAND()+RAND())-6))-1)+O$15)</x:f>
        <x:v>1728586.3516574004</x:v>
      </x:c>
      <x:c r="P93" s="97" t="n">
        <x:f>MAX(0,O93*(1+EXP((LN(1+'Monte Carlo'!$K$10)-0.5*'Monte Carlo'!$K$12^2)+'Monte Carlo'!$K$12*((RAND()+RAND()+RAND()+RAND()+RAND()+RAND()+RAND()+RAND()+RAND()+RAND()+RAND()+RAND())-6))-1)+P$15)</x:f>
        <x:v>1691489.189511257</x:v>
      </x:c>
      <x:c r="Q93" s="97" t="n">
        <x:f>MAX(0,P93*(1+EXP((LN(1+'Monte Carlo'!$K$10)-0.5*'Monte Carlo'!$K$12^2)+'Monte Carlo'!$K$12*((RAND()+RAND()+RAND()+RAND()+RAND()+RAND()+RAND()+RAND()+RAND()+RAND()+RAND()+RAND())-6))-1)+Q$15)</x:f>
        <x:v>2718731.0701194885</x:v>
      </x:c>
      <x:c r="R93" s="97" t="n">
        <x:f>MAX(0,Q93*(1+EXP((LN(1+'Monte Carlo'!$K$10)-0.5*'Monte Carlo'!$K$12^2)+'Monte Carlo'!$K$12*((RAND()+RAND()+RAND()+RAND()+RAND()+RAND()+RAND()+RAND()+RAND()+RAND()+RAND()+RAND())-6))-1)+R$15)</x:f>
        <x:v>2371675.5868486054</x:v>
      </x:c>
      <x:c r="S93" s="97" t="n">
        <x:f>MAX(0,R93*(1+EXP((LN(1+'Monte Carlo'!$K$10)-0.5*'Monte Carlo'!$K$12^2)+'Monte Carlo'!$K$12*((RAND()+RAND()+RAND()+RAND()+RAND()+RAND()+RAND()+RAND()+RAND()+RAND()+RAND()+RAND())-6))-1)+S$15)</x:f>
        <x:v>2879662.0123782135</x:v>
      </x:c>
      <x:c r="T93" s="97" t="n">
        <x:f>MAX(0,S93*(1+EXP((LN(1+'Monte Carlo'!$K$10)-0.5*'Monte Carlo'!$K$12^2)+'Monte Carlo'!$K$12*((RAND()+RAND()+RAND()+RAND()+RAND()+RAND()+RAND()+RAND()+RAND()+RAND()+RAND()+RAND())-6))-1)+T$15)</x:f>
        <x:v>2780608.2812169692</x:v>
      </x:c>
      <x:c r="U93" s="97" t="n">
        <x:f>MAX(0,T93*(1+EXP((LN(1+'Monte Carlo'!$K$10)-0.5*'Monte Carlo'!$K$12^2)+'Monte Carlo'!$K$12*((RAND()+RAND()+RAND()+RAND()+RAND()+RAND()+RAND()+RAND()+RAND()+RAND()+RAND()+RAND())-6))-1)+U$15)</x:f>
        <x:v>3752374.087069037</x:v>
      </x:c>
      <x:c r="V93" s="97" t="n">
        <x:f>MAX(0,U93*(1+EXP((LN(1+'Monte Carlo'!$K$10)-0.5*'Monte Carlo'!$K$12^2)+'Monte Carlo'!$K$12*((RAND()+RAND()+RAND()+RAND()+RAND()+RAND()+RAND()+RAND()+RAND()+RAND()+RAND()+RAND())-6))-1)+V$15)</x:f>
        <x:v>4612597.25946614</x:v>
      </x:c>
      <x:c r="W93" s="97" t="n">
        <x:f>MAX(0,V93*(1+EXP((LN(1+'Monte Carlo'!$K$10)-0.5*'Monte Carlo'!$K$12^2)+'Monte Carlo'!$K$12*((RAND()+RAND()+RAND()+RAND()+RAND()+RAND()+RAND()+RAND()+RAND()+RAND()+RAND()+RAND())-6))-1)+W$15)</x:f>
        <x:v>4120686.560184694</x:v>
      </x:c>
      <x:c r="X93" s="97" t="n">
        <x:f>MAX(0,W93*(1+EXP((LN(1+'Monte Carlo'!$K$10)-0.5*'Monte Carlo'!$K$12^2)+'Monte Carlo'!$K$12*((RAND()+RAND()+RAND()+RAND()+RAND()+RAND()+RAND()+RAND()+RAND()+RAND()+RAND()+RAND())-6))-1)+X$15)</x:f>
        <x:v>4265749.685761538</x:v>
      </x:c>
      <x:c r="Y93" s="97" t="n">
        <x:f>MAX(0,X93*(1+EXP((LN(1+'Monte Carlo'!$K$10)-0.5*'Monte Carlo'!$K$12^2)+'Monte Carlo'!$K$12*((RAND()+RAND()+RAND()+RAND()+RAND()+RAND()+RAND()+RAND()+RAND()+RAND()+RAND()+RAND())-6))-1)+Y$15)</x:f>
        <x:v>5119141.052091416</x:v>
      </x:c>
      <x:c r="Z93" s="97" t="n">
        <x:f>MAX(0,Y93*(1+EXP((LN(1+'Monte Carlo'!$K$10)-0.5*'Monte Carlo'!$K$12^2)+'Monte Carlo'!$K$12*((RAND()+RAND()+RAND()+RAND()+RAND()+RAND()+RAND()+RAND()+RAND()+RAND()+RAND()+RAND())-6))-1)+Z$15)</x:f>
        <x:v>5470973.932506485</x:v>
      </x:c>
      <x:c r="AA93" s="97" t="n">
        <x:f>MAX(0,Z93*(1+EXP((LN(1+'Monte Carlo'!$K$10)-0.5*'Monte Carlo'!$K$12^2)+'Monte Carlo'!$K$12*((RAND()+RAND()+RAND()+RAND()+RAND()+RAND()+RAND()+RAND()+RAND()+RAND()+RAND()+RAND())-6))-1)+AA$15)</x:f>
        <x:v>6416271.686512916</x:v>
      </x:c>
      <x:c r="AB93" s="97" t="n">
        <x:f>MAX(0,AA93*(1+EXP((LN(1+'Monte Carlo'!$K$10)-0.5*'Monte Carlo'!$K$12^2)+'Monte Carlo'!$K$12*((RAND()+RAND()+RAND()+RAND()+RAND()+RAND()+RAND()+RAND()+RAND()+RAND()+RAND()+RAND())-6))-1)+AB$15)</x:f>
        <x:v>6365246.212946358</x:v>
      </x:c>
      <x:c r="AC93" s="97" t="n">
        <x:f>MAX(0,AB93*(1+EXP((LN(1+'Monte Carlo'!$K$10)-0.5*'Monte Carlo'!$K$12^2)+'Monte Carlo'!$K$12*((RAND()+RAND()+RAND()+RAND()+RAND()+RAND()+RAND()+RAND()+RAND()+RAND()+RAND()+RAND())-6))-1)+AC$15)</x:f>
        <x:v>6696761.225127499</x:v>
      </x:c>
      <x:c r="AD93" s="97" t="n">
        <x:f>MAX(0,AC93*(1+EXP((LN(1+'Monte Carlo'!$K$10)-0.5*'Monte Carlo'!$K$12^2)+'Monte Carlo'!$K$12*((RAND()+RAND()+RAND()+RAND()+RAND()+RAND()+RAND()+RAND()+RAND()+RAND()+RAND()+RAND())-6))-1)+AD$15)</x:f>
        <x:v>7604464.660141199</x:v>
      </x:c>
      <x:c r="AE93" s="97" t="n">
        <x:f>MAX(0,AD93*(1+EXP((LN(1+'Monte Carlo'!$K$10)-0.5*'Monte Carlo'!$K$12^2)+'Monte Carlo'!$K$12*((RAND()+RAND()+RAND()+RAND()+RAND()+RAND()+RAND()+RAND()+RAND()+RAND()+RAND()+RAND())-6))-1)+AE$15)</x:f>
        <x:v>6962978.026794487</x:v>
      </x:c>
      <x:c r="AF93" s="97" t="n">
        <x:f>MAX(0,AE93*(1+EXP((LN(1+'Monte Carlo'!$K$10)-0.5*'Monte Carlo'!$K$12^2)+'Monte Carlo'!$K$12*((RAND()+RAND()+RAND()+RAND()+RAND()+RAND()+RAND()+RAND()+RAND()+RAND()+RAND()+RAND())-6))-1)+AF$15)</x:f>
        <x:v>8645469.934264908</x:v>
      </x:c>
      <x:c r="AG93" s="97">
        <x:f t="shared" si="3"/>
        <x:v>1029031.25</x:v>
      </x:c>
    </x:row>
    <x:row r="94">
      <x:c r="A94" s="93">
        <x:v>73</x:v>
      </x:c>
      <x:c r="B94" s="97" t="n">
        <x:f>IF(AND(UPPER('Monte Carlo'!$K$4)="YES",'Monte Carlo'!$K$5&gt;0),'Monte Carlo'!$K$13,Liquidity_30Y!$C$14)</x:f>
        <x:v>1029031.25</x:v>
      </x:c>
      <x:c r="C94" s="97" t="n">
        <x:f>MAX(0,B94*(1+EXP((LN(1+'Monte Carlo'!$K$10)-0.5*'Monte Carlo'!$K$12^2)+'Monte Carlo'!$K$12*((RAND()+RAND()+RAND()+RAND()+RAND()+RAND()+RAND()+RAND()+RAND()+RAND()+RAND()+RAND())-6))-1)+C$15)</x:f>
        <x:v>1104083.8170589665</x:v>
      </x:c>
      <x:c r="D94" s="97" t="n">
        <x:f>MAX(0,C94*(1+EXP((LN(1+'Monte Carlo'!$K$10)-0.5*'Monte Carlo'!$K$12^2)+'Monte Carlo'!$K$12*((RAND()+RAND()+RAND()+RAND()+RAND()+RAND()+RAND()+RAND()+RAND()+RAND()+RAND()+RAND())-6))-1)+D$15)</x:f>
        <x:v>1105543.0779379</x:v>
      </x:c>
      <x:c r="E94" s="97" t="n">
        <x:f>MAX(0,D94*(1+EXP((LN(1+'Monte Carlo'!$K$10)-0.5*'Monte Carlo'!$K$12^2)+'Monte Carlo'!$K$12*((RAND()+RAND()+RAND()+RAND()+RAND()+RAND()+RAND()+RAND()+RAND()+RAND()+RAND()+RAND())-6))-1)+E$15)</x:f>
        <x:v>1289600.0273371455</x:v>
      </x:c>
      <x:c r="F94" s="97" t="n">
        <x:f>MAX(0,E94*(1+EXP((LN(1+'Monte Carlo'!$K$10)-0.5*'Monte Carlo'!$K$12^2)+'Monte Carlo'!$K$12*((RAND()+RAND()+RAND()+RAND()+RAND()+RAND()+RAND()+RAND()+RAND()+RAND()+RAND()+RAND())-6))-1)+F$15)</x:f>
        <x:v>1061255.0516603892</x:v>
      </x:c>
      <x:c r="G94" s="97" t="n">
        <x:f>MAX(0,F94*(1+EXP((LN(1+'Monte Carlo'!$K$10)-0.5*'Monte Carlo'!$K$12^2)+'Monte Carlo'!$K$12*((RAND()+RAND()+RAND()+RAND()+RAND()+RAND()+RAND()+RAND()+RAND()+RAND()+RAND()+RAND())-6))-1)+G$15)</x:f>
        <x:v>1268159.1214967656</x:v>
      </x:c>
      <x:c r="H94" s="97" t="n">
        <x:f>MAX(0,G94*(1+EXP((LN(1+'Monte Carlo'!$K$10)-0.5*'Monte Carlo'!$K$12^2)+'Monte Carlo'!$K$12*((RAND()+RAND()+RAND()+RAND()+RAND()+RAND()+RAND()+RAND()+RAND()+RAND()+RAND()+RAND())-6))-1)+H$15)</x:f>
        <x:v>1238432.6548497856</x:v>
      </x:c>
      <x:c r="I94" s="97" t="n">
        <x:f>MAX(0,H94*(1+EXP((LN(1+'Monte Carlo'!$K$10)-0.5*'Monte Carlo'!$K$12^2)+'Monte Carlo'!$K$12*((RAND()+RAND()+RAND()+RAND()+RAND()+RAND()+RAND()+RAND()+RAND()+RAND()+RAND()+RAND())-6))-1)+I$15)</x:f>
        <x:v>1513023.8473454067</x:v>
      </x:c>
      <x:c r="J94" s="97" t="n">
        <x:f>MAX(0,I94*(1+EXP((LN(1+'Monte Carlo'!$K$10)-0.5*'Monte Carlo'!$K$12^2)+'Monte Carlo'!$K$12*((RAND()+RAND()+RAND()+RAND()+RAND()+RAND()+RAND()+RAND()+RAND()+RAND()+RAND()+RAND())-6))-1)+J$15)</x:f>
        <x:v>1975645.087934039</x:v>
      </x:c>
      <x:c r="K94" s="97" t="n">
        <x:f>MAX(0,J94*(1+EXP((LN(1+'Monte Carlo'!$K$10)-0.5*'Monte Carlo'!$K$12^2)+'Monte Carlo'!$K$12*((RAND()+RAND()+RAND()+RAND()+RAND()+RAND()+RAND()+RAND()+RAND()+RAND()+RAND()+RAND())-6))-1)+K$15)</x:f>
        <x:v>1885626.0154062274</x:v>
      </x:c>
      <x:c r="L94" s="97" t="n">
        <x:f>MAX(0,K94*(1+EXP((LN(1+'Monte Carlo'!$K$10)-0.5*'Monte Carlo'!$K$12^2)+'Monte Carlo'!$K$12*((RAND()+RAND()+RAND()+RAND()+RAND()+RAND()+RAND()+RAND()+RAND()+RAND()+RAND()+RAND())-6))-1)+L$15)</x:f>
        <x:v>1924052.0684203522</x:v>
      </x:c>
      <x:c r="M94" s="97" t="n">
        <x:f>MAX(0,L94*(1+EXP((LN(1+'Monte Carlo'!$K$10)-0.5*'Monte Carlo'!$K$12^2)+'Monte Carlo'!$K$12*((RAND()+RAND()+RAND()+RAND()+RAND()+RAND()+RAND()+RAND()+RAND()+RAND()+RAND()+RAND())-6))-1)+M$15)</x:f>
        <x:v>1678179.4834638294</x:v>
      </x:c>
      <x:c r="N94" s="97" t="n">
        <x:f>MAX(0,M94*(1+EXP((LN(1+'Monte Carlo'!$K$10)-0.5*'Monte Carlo'!$K$12^2)+'Monte Carlo'!$K$12*((RAND()+RAND()+RAND()+RAND()+RAND()+RAND()+RAND()+RAND()+RAND()+RAND()+RAND()+RAND())-6))-1)+N$15)</x:f>
        <x:v>1800443.2628247098</x:v>
      </x:c>
      <x:c r="O94" s="97" t="n">
        <x:f>MAX(0,N94*(1+EXP((LN(1+'Monte Carlo'!$K$10)-0.5*'Monte Carlo'!$K$12^2)+'Monte Carlo'!$K$12*((RAND()+RAND()+RAND()+RAND()+RAND()+RAND()+RAND()+RAND()+RAND()+RAND()+RAND()+RAND())-6))-1)+O$15)</x:f>
        <x:v>1737939.9755953255</x:v>
      </x:c>
      <x:c r="P94" s="97" t="n">
        <x:f>MAX(0,O94*(1+EXP((LN(1+'Monte Carlo'!$K$10)-0.5*'Monte Carlo'!$K$12^2)+'Monte Carlo'!$K$12*((RAND()+RAND()+RAND()+RAND()+RAND()+RAND()+RAND()+RAND()+RAND()+RAND()+RAND()+RAND())-6))-1)+P$15)</x:f>
        <x:v>1983808.027440657</x:v>
      </x:c>
      <x:c r="Q94" s="97" t="n">
        <x:f>MAX(0,P94*(1+EXP((LN(1+'Monte Carlo'!$K$10)-0.5*'Monte Carlo'!$K$12^2)+'Monte Carlo'!$K$12*((RAND()+RAND()+RAND()+RAND()+RAND()+RAND()+RAND()+RAND()+RAND()+RAND()+RAND()+RAND())-6))-1)+Q$15)</x:f>
        <x:v>1945252.2602700596</x:v>
      </x:c>
      <x:c r="R94" s="97" t="n">
        <x:f>MAX(0,Q94*(1+EXP((LN(1+'Monte Carlo'!$K$10)-0.5*'Monte Carlo'!$K$12^2)+'Monte Carlo'!$K$12*((RAND()+RAND()+RAND()+RAND()+RAND()+RAND()+RAND()+RAND()+RAND()+RAND()+RAND()+RAND())-6))-1)+R$15)</x:f>
        <x:v>2253431.35822708</x:v>
      </x:c>
      <x:c r="S94" s="97" t="n">
        <x:f>MAX(0,R94*(1+EXP((LN(1+'Monte Carlo'!$K$10)-0.5*'Monte Carlo'!$K$12^2)+'Monte Carlo'!$K$12*((RAND()+RAND()+RAND()+RAND()+RAND()+RAND()+RAND()+RAND()+RAND()+RAND()+RAND()+RAND())-6))-1)+S$15)</x:f>
        <x:v>2128931.2944329176</x:v>
      </x:c>
      <x:c r="T94" s="97" t="n">
        <x:f>MAX(0,S94*(1+EXP((LN(1+'Monte Carlo'!$K$10)-0.5*'Monte Carlo'!$K$12^2)+'Monte Carlo'!$K$12*((RAND()+RAND()+RAND()+RAND()+RAND()+RAND()+RAND()+RAND()+RAND()+RAND()+RAND()+RAND())-6))-1)+T$15)</x:f>
        <x:v>2492602.2855732515</x:v>
      </x:c>
      <x:c r="U94" s="97" t="n">
        <x:f>MAX(0,T94*(1+EXP((LN(1+'Monte Carlo'!$K$10)-0.5*'Monte Carlo'!$K$12^2)+'Monte Carlo'!$K$12*((RAND()+RAND()+RAND()+RAND()+RAND()+RAND()+RAND()+RAND()+RAND()+RAND()+RAND()+RAND())-6))-1)+U$15)</x:f>
        <x:v>3435753.2011133865</x:v>
      </x:c>
      <x:c r="V94" s="97" t="n">
        <x:f>MAX(0,U94*(1+EXP((LN(1+'Monte Carlo'!$K$10)-0.5*'Monte Carlo'!$K$12^2)+'Monte Carlo'!$K$12*((RAND()+RAND()+RAND()+RAND()+RAND()+RAND()+RAND()+RAND()+RAND()+RAND()+RAND()+RAND())-6))-1)+V$15)</x:f>
        <x:v>2970946.4706026204</x:v>
      </x:c>
      <x:c r="W94" s="97" t="n">
        <x:f>MAX(0,V94*(1+EXP((LN(1+'Monte Carlo'!$K$10)-0.5*'Monte Carlo'!$K$12^2)+'Monte Carlo'!$K$12*((RAND()+RAND()+RAND()+RAND()+RAND()+RAND()+RAND()+RAND()+RAND()+RAND()+RAND()+RAND())-6))-1)+W$15)</x:f>
        <x:v>2684995.3220787365</x:v>
      </x:c>
      <x:c r="X94" s="97" t="n">
        <x:f>MAX(0,W94*(1+EXP((LN(1+'Monte Carlo'!$K$10)-0.5*'Monte Carlo'!$K$12^2)+'Monte Carlo'!$K$12*((RAND()+RAND()+RAND()+RAND()+RAND()+RAND()+RAND()+RAND()+RAND()+RAND()+RAND()+RAND())-6))-1)+X$15)</x:f>
        <x:v>3459341.355468002</x:v>
      </x:c>
      <x:c r="Y94" s="97" t="n">
        <x:f>MAX(0,X94*(1+EXP((LN(1+'Monte Carlo'!$K$10)-0.5*'Monte Carlo'!$K$12^2)+'Monte Carlo'!$K$12*((RAND()+RAND()+RAND()+RAND()+RAND()+RAND()+RAND()+RAND()+RAND()+RAND()+RAND()+RAND())-6))-1)+Y$15)</x:f>
        <x:v>4497117.0747156525</x:v>
      </x:c>
      <x:c r="Z94" s="97" t="n">
        <x:f>MAX(0,Y94*(1+EXP((LN(1+'Monte Carlo'!$K$10)-0.5*'Monte Carlo'!$K$12^2)+'Monte Carlo'!$K$12*((RAND()+RAND()+RAND()+RAND()+RAND()+RAND()+RAND()+RAND()+RAND()+RAND()+RAND()+RAND())-6))-1)+Z$15)</x:f>
        <x:v>4451984.863986201</x:v>
      </x:c>
      <x:c r="AA94" s="97" t="n">
        <x:f>MAX(0,Z94*(1+EXP((LN(1+'Monte Carlo'!$K$10)-0.5*'Monte Carlo'!$K$12^2)+'Monte Carlo'!$K$12*((RAND()+RAND()+RAND()+RAND()+RAND()+RAND()+RAND()+RAND()+RAND()+RAND()+RAND()+RAND())-6))-1)+AA$15)</x:f>
        <x:v>5049812.531457123</x:v>
      </x:c>
      <x:c r="AB94" s="97" t="n">
        <x:f>MAX(0,AA94*(1+EXP((LN(1+'Monte Carlo'!$K$10)-0.5*'Monte Carlo'!$K$12^2)+'Monte Carlo'!$K$12*((RAND()+RAND()+RAND()+RAND()+RAND()+RAND()+RAND()+RAND()+RAND()+RAND()+RAND()+RAND())-6))-1)+AB$15)</x:f>
        <x:v>5303412.106748188</x:v>
      </x:c>
      <x:c r="AC94" s="97" t="n">
        <x:f>MAX(0,AB94*(1+EXP((LN(1+'Monte Carlo'!$K$10)-0.5*'Monte Carlo'!$K$12^2)+'Monte Carlo'!$K$12*((RAND()+RAND()+RAND()+RAND()+RAND()+RAND()+RAND()+RAND()+RAND()+RAND()+RAND()+RAND())-6))-1)+AC$15)</x:f>
        <x:v>5140667.077443858</x:v>
      </x:c>
      <x:c r="AD94" s="97" t="n">
        <x:f>MAX(0,AC94*(1+EXP((LN(1+'Monte Carlo'!$K$10)-0.5*'Monte Carlo'!$K$12^2)+'Monte Carlo'!$K$12*((RAND()+RAND()+RAND()+RAND()+RAND()+RAND()+RAND()+RAND()+RAND()+RAND()+RAND()+RAND())-6))-1)+AD$15)</x:f>
        <x:v>5246978.264301197</x:v>
      </x:c>
      <x:c r="AE94" s="97" t="n">
        <x:f>MAX(0,AD94*(1+EXP((LN(1+'Monte Carlo'!$K$10)-0.5*'Monte Carlo'!$K$12^2)+'Monte Carlo'!$K$12*((RAND()+RAND()+RAND()+RAND()+RAND()+RAND()+RAND()+RAND()+RAND()+RAND()+RAND()+RAND())-6))-1)+AE$15)</x:f>
        <x:v>5241836.506286729</x:v>
      </x:c>
      <x:c r="AF94" s="97" t="n">
        <x:f>MAX(0,AE94*(1+EXP((LN(1+'Monte Carlo'!$K$10)-0.5*'Monte Carlo'!$K$12^2)+'Monte Carlo'!$K$12*((RAND()+RAND()+RAND()+RAND()+RAND()+RAND()+RAND()+RAND()+RAND()+RAND()+RAND()+RAND())-6))-1)+AF$15)</x:f>
        <x:v>5561600.7813143395</x:v>
      </x:c>
      <x:c r="AG94" s="97">
        <x:f t="shared" si="3"/>
        <x:v>1017588.8063345723</x:v>
      </x:c>
    </x:row>
    <x:row r="95">
      <x:c r="A95" s="93">
        <x:v>74</x:v>
      </x:c>
      <x:c r="B95" s="97" t="n">
        <x:f>IF(AND(UPPER('Monte Carlo'!$K$4)="YES",'Monte Carlo'!$K$5&gt;0),'Monte Carlo'!$K$13,Liquidity_30Y!$C$14)</x:f>
        <x:v>1029031.25</x:v>
      </x:c>
      <x:c r="C95" s="97" t="n">
        <x:f>MAX(0,B95*(1+EXP((LN(1+'Monte Carlo'!$K$10)-0.5*'Monte Carlo'!$K$12^2)+'Monte Carlo'!$K$12*((RAND()+RAND()+RAND()+RAND()+RAND()+RAND()+RAND()+RAND()+RAND()+RAND()+RAND()+RAND())-6))-1)+C$15)</x:f>
        <x:v>884888.7913285835</x:v>
      </x:c>
      <x:c r="D95" s="97" t="n">
        <x:f>MAX(0,C95*(1+EXP((LN(1+'Monte Carlo'!$K$10)-0.5*'Monte Carlo'!$K$12^2)+'Monte Carlo'!$K$12*((RAND()+RAND()+RAND()+RAND()+RAND()+RAND()+RAND()+RAND()+RAND()+RAND()+RAND()+RAND())-6))-1)+D$15)</x:f>
        <x:v>802888.1139773105</x:v>
      </x:c>
      <x:c r="E95" s="97" t="n">
        <x:f>MAX(0,D95*(1+EXP((LN(1+'Monte Carlo'!$K$10)-0.5*'Monte Carlo'!$K$12^2)+'Monte Carlo'!$K$12*((RAND()+RAND()+RAND()+RAND()+RAND()+RAND()+RAND()+RAND()+RAND()+RAND()+RAND()+RAND())-6))-1)+E$15)</x:f>
        <x:v>760272.0502740481</x:v>
      </x:c>
      <x:c r="F95" s="97" t="n">
        <x:f>MAX(0,E95*(1+EXP((LN(1+'Monte Carlo'!$K$10)-0.5*'Monte Carlo'!$K$12^2)+'Monte Carlo'!$K$12*((RAND()+RAND()+RAND()+RAND()+RAND()+RAND()+RAND()+RAND()+RAND()+RAND()+RAND()+RAND())-6))-1)+F$15)</x:f>
        <x:v>656241.9227784591</x:v>
      </x:c>
      <x:c r="G95" s="97" t="n">
        <x:f>MAX(0,F95*(1+EXP((LN(1+'Monte Carlo'!$K$10)-0.5*'Monte Carlo'!$K$12^2)+'Monte Carlo'!$K$12*((RAND()+RAND()+RAND()+RAND()+RAND()+RAND()+RAND()+RAND()+RAND()+RAND()+RAND()+RAND())-6))-1)+G$15)</x:f>
        <x:v>464085.1811874743</x:v>
      </x:c>
      <x:c r="H95" s="97" t="n">
        <x:f>MAX(0,G95*(1+EXP((LN(1+'Monte Carlo'!$K$10)-0.5*'Monte Carlo'!$K$12^2)+'Monte Carlo'!$K$12*((RAND()+RAND()+RAND()+RAND()+RAND()+RAND()+RAND()+RAND()+RAND()+RAND()+RAND()+RAND())-6))-1)+H$15)</x:f>
        <x:v>460162.8100330095</x:v>
      </x:c>
      <x:c r="I95" s="97" t="n">
        <x:f>MAX(0,H95*(1+EXP((LN(1+'Monte Carlo'!$K$10)-0.5*'Monte Carlo'!$K$12^2)+'Monte Carlo'!$K$12*((RAND()+RAND()+RAND()+RAND()+RAND()+RAND()+RAND()+RAND()+RAND()+RAND()+RAND()+RAND())-6))-1)+I$15)</x:f>
        <x:v>490043.8817976678</x:v>
      </x:c>
      <x:c r="J95" s="97" t="n">
        <x:f>MAX(0,I95*(1+EXP((LN(1+'Monte Carlo'!$K$10)-0.5*'Monte Carlo'!$K$12^2)+'Monte Carlo'!$K$12*((RAND()+RAND()+RAND()+RAND()+RAND()+RAND()+RAND()+RAND()+RAND()+RAND()+RAND()+RAND())-6))-1)+J$15)</x:f>
        <x:v>542329.8581375603</x:v>
      </x:c>
      <x:c r="K95" s="97" t="n">
        <x:f>MAX(0,J95*(1+EXP((LN(1+'Monte Carlo'!$K$10)-0.5*'Monte Carlo'!$K$12^2)+'Monte Carlo'!$K$12*((RAND()+RAND()+RAND()+RAND()+RAND()+RAND()+RAND()+RAND()+RAND()+RAND()+RAND()+RAND())-6))-1)+K$15)</x:f>
        <x:v>591227.9363432871</x:v>
      </x:c>
      <x:c r="L95" s="97" t="n">
        <x:f>MAX(0,K95*(1+EXP((LN(1+'Monte Carlo'!$K$10)-0.5*'Monte Carlo'!$K$12^2)+'Monte Carlo'!$K$12*((RAND()+RAND()+RAND()+RAND()+RAND()+RAND()+RAND()+RAND()+RAND()+RAND()+RAND()+RAND())-6))-1)+L$15)</x:f>
        <x:v>754493.7705337699</x:v>
      </x:c>
      <x:c r="M95" s="97" t="n">
        <x:f>MAX(0,L95*(1+EXP((LN(1+'Monte Carlo'!$K$10)-0.5*'Monte Carlo'!$K$12^2)+'Monte Carlo'!$K$12*((RAND()+RAND()+RAND()+RAND()+RAND()+RAND()+RAND()+RAND()+RAND()+RAND()+RAND()+RAND())-6))-1)+M$15)</x:f>
        <x:v>882604.557606148</x:v>
      </x:c>
      <x:c r="N95" s="97" t="n">
        <x:f>MAX(0,M95*(1+EXP((LN(1+'Monte Carlo'!$K$10)-0.5*'Monte Carlo'!$K$12^2)+'Monte Carlo'!$K$12*((RAND()+RAND()+RAND()+RAND()+RAND()+RAND()+RAND()+RAND()+RAND()+RAND()+RAND()+RAND())-6))-1)+N$15)</x:f>
        <x:v>829575.2310881088</x:v>
      </x:c>
      <x:c r="O95" s="97" t="n">
        <x:f>MAX(0,N95*(1+EXP((LN(1+'Monte Carlo'!$K$10)-0.5*'Monte Carlo'!$K$12^2)+'Monte Carlo'!$K$12*((RAND()+RAND()+RAND()+RAND()+RAND()+RAND()+RAND()+RAND()+RAND()+RAND()+RAND()+RAND())-6))-1)+O$15)</x:f>
        <x:v>1063865.2679101462</x:v>
      </x:c>
      <x:c r="P95" s="97" t="n">
        <x:f>MAX(0,O95*(1+EXP((LN(1+'Monte Carlo'!$K$10)-0.5*'Monte Carlo'!$K$12^2)+'Monte Carlo'!$K$12*((RAND()+RAND()+RAND()+RAND()+RAND()+RAND()+RAND()+RAND()+RAND()+RAND()+RAND()+RAND())-6))-1)+P$15)</x:f>
        <x:v>1214022.6270707324</x:v>
      </x:c>
      <x:c r="Q95" s="97" t="n">
        <x:f>MAX(0,P95*(1+EXP((LN(1+'Monte Carlo'!$K$10)-0.5*'Monte Carlo'!$K$12^2)+'Monte Carlo'!$K$12*((RAND()+RAND()+RAND()+RAND()+RAND()+RAND()+RAND()+RAND()+RAND()+RAND()+RAND()+RAND())-6))-1)+Q$15)</x:f>
        <x:v>1256718.1896149116</x:v>
      </x:c>
      <x:c r="R95" s="97" t="n">
        <x:f>MAX(0,Q95*(1+EXP((LN(1+'Monte Carlo'!$K$10)-0.5*'Monte Carlo'!$K$12^2)+'Monte Carlo'!$K$12*((RAND()+RAND()+RAND()+RAND()+RAND()+RAND()+RAND()+RAND()+RAND()+RAND()+RAND()+RAND())-6))-1)+R$15)</x:f>
        <x:v>1352009.1417398164</x:v>
      </x:c>
      <x:c r="S95" s="97" t="n">
        <x:f>MAX(0,R95*(1+EXP((LN(1+'Monte Carlo'!$K$10)-0.5*'Monte Carlo'!$K$12^2)+'Monte Carlo'!$K$12*((RAND()+RAND()+RAND()+RAND()+RAND()+RAND()+RAND()+RAND()+RAND()+RAND()+RAND()+RAND())-6))-1)+S$15)</x:f>
        <x:v>1250717.3549325431</x:v>
      </x:c>
      <x:c r="T95" s="97" t="n">
        <x:f>MAX(0,S95*(1+EXP((LN(1+'Monte Carlo'!$K$10)-0.5*'Monte Carlo'!$K$12^2)+'Monte Carlo'!$K$12*((RAND()+RAND()+RAND()+RAND()+RAND()+RAND()+RAND()+RAND()+RAND()+RAND()+RAND()+RAND())-6))-1)+T$15)</x:f>
        <x:v>1151018.6179508143</x:v>
      </x:c>
      <x:c r="U95" s="97" t="n">
        <x:f>MAX(0,T95*(1+EXP((LN(1+'Monte Carlo'!$K$10)-0.5*'Monte Carlo'!$K$12^2)+'Monte Carlo'!$K$12*((RAND()+RAND()+RAND()+RAND()+RAND()+RAND()+RAND()+RAND()+RAND()+RAND()+RAND()+RAND())-6))-1)+U$15)</x:f>
        <x:v>1398496.2742954078</x:v>
      </x:c>
      <x:c r="V95" s="97" t="n">
        <x:f>MAX(0,U95*(1+EXP((LN(1+'Monte Carlo'!$K$10)-0.5*'Monte Carlo'!$K$12^2)+'Monte Carlo'!$K$12*((RAND()+RAND()+RAND()+RAND()+RAND()+RAND()+RAND()+RAND()+RAND()+RAND()+RAND()+RAND())-6))-1)+V$15)</x:f>
        <x:v>1369935.186666477</x:v>
      </x:c>
      <x:c r="W95" s="97" t="n">
        <x:f>MAX(0,V95*(1+EXP((LN(1+'Monte Carlo'!$K$10)-0.5*'Monte Carlo'!$K$12^2)+'Monte Carlo'!$K$12*((RAND()+RAND()+RAND()+RAND()+RAND()+RAND()+RAND()+RAND()+RAND()+RAND()+RAND()+RAND())-6))-1)+W$15)</x:f>
        <x:v>1356097.9552819664</x:v>
      </x:c>
      <x:c r="X95" s="97" t="n">
        <x:f>MAX(0,W95*(1+EXP((LN(1+'Monte Carlo'!$K$10)-0.5*'Monte Carlo'!$K$12^2)+'Monte Carlo'!$K$12*((RAND()+RAND()+RAND()+RAND()+RAND()+RAND()+RAND()+RAND()+RAND()+RAND()+RAND()+RAND())-6))-1)+X$15)</x:f>
        <x:v>1602261.142496128</x:v>
      </x:c>
      <x:c r="Y95" s="97" t="n">
        <x:f>MAX(0,X95*(1+EXP((LN(1+'Monte Carlo'!$K$10)-0.5*'Monte Carlo'!$K$12^2)+'Monte Carlo'!$K$12*((RAND()+RAND()+RAND()+RAND()+RAND()+RAND()+RAND()+RAND()+RAND()+RAND()+RAND()+RAND())-6))-1)+Y$15)</x:f>
        <x:v>1279917.1253364598</x:v>
      </x:c>
      <x:c r="Z95" s="97" t="n">
        <x:f>MAX(0,Y95*(1+EXP((LN(1+'Monte Carlo'!$K$10)-0.5*'Monte Carlo'!$K$12^2)+'Monte Carlo'!$K$12*((RAND()+RAND()+RAND()+RAND()+RAND()+RAND()+RAND()+RAND()+RAND()+RAND()+RAND()+RAND())-6))-1)+Z$15)</x:f>
        <x:v>1613295.0657370049</x:v>
      </x:c>
      <x:c r="AA95" s="97" t="n">
        <x:f>MAX(0,Z95*(1+EXP((LN(1+'Monte Carlo'!$K$10)-0.5*'Monte Carlo'!$K$12^2)+'Monte Carlo'!$K$12*((RAND()+RAND()+RAND()+RAND()+RAND()+RAND()+RAND()+RAND()+RAND()+RAND()+RAND()+RAND())-6))-1)+AA$15)</x:f>
        <x:v>1735593.8482654977</x:v>
      </x:c>
      <x:c r="AB95" s="97" t="n">
        <x:f>MAX(0,AA95*(1+EXP((LN(1+'Monte Carlo'!$K$10)-0.5*'Monte Carlo'!$K$12^2)+'Monte Carlo'!$K$12*((RAND()+RAND()+RAND()+RAND()+RAND()+RAND()+RAND()+RAND()+RAND()+RAND()+RAND()+RAND())-6))-1)+AB$15)</x:f>
        <x:v>1412598.8747150698</x:v>
      </x:c>
      <x:c r="AC95" s="97" t="n">
        <x:f>MAX(0,AB95*(1+EXP((LN(1+'Monte Carlo'!$K$10)-0.5*'Monte Carlo'!$K$12^2)+'Monte Carlo'!$K$12*((RAND()+RAND()+RAND()+RAND()+RAND()+RAND()+RAND()+RAND()+RAND()+RAND()+RAND()+RAND())-6))-1)+AC$15)</x:f>
        <x:v>1399924.9233413262</x:v>
      </x:c>
      <x:c r="AD95" s="97" t="n">
        <x:f>MAX(0,AC95*(1+EXP((LN(1+'Monte Carlo'!$K$10)-0.5*'Monte Carlo'!$K$12^2)+'Monte Carlo'!$K$12*((RAND()+RAND()+RAND()+RAND()+RAND()+RAND()+RAND()+RAND()+RAND()+RAND()+RAND()+RAND())-6))-1)+AD$15)</x:f>
        <x:v>1316023.1423069574</x:v>
      </x:c>
      <x:c r="AE95" s="97" t="n">
        <x:f>MAX(0,AD95*(1+EXP((LN(1+'Monte Carlo'!$K$10)-0.5*'Monte Carlo'!$K$12^2)+'Monte Carlo'!$K$12*((RAND()+RAND()+RAND()+RAND()+RAND()+RAND()+RAND()+RAND()+RAND()+RAND()+RAND()+RAND())-6))-1)+AE$15)</x:f>
        <x:v>1153405.1311178608</x:v>
      </x:c>
      <x:c r="AF95" s="97" t="n">
        <x:f>MAX(0,AE95*(1+EXP((LN(1+'Monte Carlo'!$K$10)-0.5*'Monte Carlo'!$K$12^2)+'Monte Carlo'!$K$12*((RAND()+RAND()+RAND()+RAND()+RAND()+RAND()+RAND()+RAND()+RAND()+RAND()+RAND()+RAND())-6))-1)+AF$15)</x:f>
        <x:v>1144166.4481093085</x:v>
      </x:c>
      <x:c r="AG95" s="97">
        <x:f t="shared" si="3"/>
        <x:v>785851.46168042556</x:v>
      </x:c>
    </x:row>
    <x:row r="96">
      <x:c r="A96" s="93">
        <x:v>75</x:v>
      </x:c>
      <x:c r="B96" s="97" t="n">
        <x:f>IF(AND(UPPER('Monte Carlo'!$K$4)="YES",'Monte Carlo'!$K$5&gt;0),'Monte Carlo'!$K$13,Liquidity_30Y!$C$14)</x:f>
        <x:v>1029031.25</x:v>
      </x:c>
      <x:c r="C96" s="97" t="n">
        <x:f>MAX(0,B96*(1+EXP((LN(1+'Monte Carlo'!$K$10)-0.5*'Monte Carlo'!$K$12^2)+'Monte Carlo'!$K$12*((RAND()+RAND()+RAND()+RAND()+RAND()+RAND()+RAND()+RAND()+RAND()+RAND()+RAND()+RAND())-6))-1)+C$15)</x:f>
        <x:v>985206.0590515706</x:v>
      </x:c>
      <x:c r="D96" s="97" t="n">
        <x:f>MAX(0,C96*(1+EXP((LN(1+'Monte Carlo'!$K$10)-0.5*'Monte Carlo'!$K$12^2)+'Monte Carlo'!$K$12*((RAND()+RAND()+RAND()+RAND()+RAND()+RAND()+RAND()+RAND()+RAND()+RAND()+RAND()+RAND())-6))-1)+D$15)</x:f>
        <x:v>971545.9362996689</x:v>
      </x:c>
      <x:c r="E96" s="97" t="n">
        <x:f>MAX(0,D96*(1+EXP((LN(1+'Monte Carlo'!$K$10)-0.5*'Monte Carlo'!$K$12^2)+'Monte Carlo'!$K$12*((RAND()+RAND()+RAND()+RAND()+RAND()+RAND()+RAND()+RAND()+RAND()+RAND()+RAND()+RAND())-6))-1)+E$15)</x:f>
        <x:v>851151.7914584613</x:v>
      </x:c>
      <x:c r="F96" s="97" t="n">
        <x:f>MAX(0,E96*(1+EXP((LN(1+'Monte Carlo'!$K$10)-0.5*'Monte Carlo'!$K$12^2)+'Monte Carlo'!$K$12*((RAND()+RAND()+RAND()+RAND()+RAND()+RAND()+RAND()+RAND()+RAND()+RAND()+RAND()+RAND())-6))-1)+F$15)</x:f>
        <x:v>951763.7078430621</x:v>
      </x:c>
      <x:c r="G96" s="97" t="n">
        <x:f>MAX(0,F96*(1+EXP((LN(1+'Monte Carlo'!$K$10)-0.5*'Monte Carlo'!$K$12^2)+'Monte Carlo'!$K$12*((RAND()+RAND()+RAND()+RAND()+RAND()+RAND()+RAND()+RAND()+RAND()+RAND()+RAND()+RAND())-6))-1)+G$15)</x:f>
        <x:v>820641.6642861358</x:v>
      </x:c>
      <x:c r="H96" s="97" t="n">
        <x:f>MAX(0,G96*(1+EXP((LN(1+'Monte Carlo'!$K$10)-0.5*'Monte Carlo'!$K$12^2)+'Monte Carlo'!$K$12*((RAND()+RAND()+RAND()+RAND()+RAND()+RAND()+RAND()+RAND()+RAND()+RAND()+RAND()+RAND())-6))-1)+H$15)</x:f>
        <x:v>941540.0804561418</x:v>
      </x:c>
      <x:c r="I96" s="97" t="n">
        <x:f>MAX(0,H96*(1+EXP((LN(1+'Monte Carlo'!$K$10)-0.5*'Monte Carlo'!$K$12^2)+'Monte Carlo'!$K$12*((RAND()+RAND()+RAND()+RAND()+RAND()+RAND()+RAND()+RAND()+RAND()+RAND()+RAND()+RAND())-6))-1)+I$15)</x:f>
        <x:v>1195373.8355376574</x:v>
      </x:c>
      <x:c r="J96" s="97" t="n">
        <x:f>MAX(0,I96*(1+EXP((LN(1+'Monte Carlo'!$K$10)-0.5*'Monte Carlo'!$K$12^2)+'Monte Carlo'!$K$12*((RAND()+RAND()+RAND()+RAND()+RAND()+RAND()+RAND()+RAND()+RAND()+RAND()+RAND()+RAND())-6))-1)+J$15)</x:f>
        <x:v>1276242.8343737195</x:v>
      </x:c>
      <x:c r="K96" s="97" t="n">
        <x:f>MAX(0,J96*(1+EXP((LN(1+'Monte Carlo'!$K$10)-0.5*'Monte Carlo'!$K$12^2)+'Monte Carlo'!$K$12*((RAND()+RAND()+RAND()+RAND()+RAND()+RAND()+RAND()+RAND()+RAND()+RAND()+RAND()+RAND())-6))-1)+K$15)</x:f>
        <x:v>1006777.0805354451</x:v>
      </x:c>
      <x:c r="L96" s="97" t="n">
        <x:f>MAX(0,K96*(1+EXP((LN(1+'Monte Carlo'!$K$10)-0.5*'Monte Carlo'!$K$12^2)+'Monte Carlo'!$K$12*((RAND()+RAND()+RAND()+RAND()+RAND()+RAND()+RAND()+RAND()+RAND()+RAND()+RAND()+RAND())-6))-1)+L$15)</x:f>
        <x:v>1211794.9957761248</x:v>
      </x:c>
      <x:c r="M96" s="97" t="n">
        <x:f>MAX(0,L96*(1+EXP((LN(1+'Monte Carlo'!$K$10)-0.5*'Monte Carlo'!$K$12^2)+'Monte Carlo'!$K$12*((RAND()+RAND()+RAND()+RAND()+RAND()+RAND()+RAND()+RAND()+RAND()+RAND()+RAND()+RAND())-6))-1)+M$15)</x:f>
        <x:v>1206204.5108303332</x:v>
      </x:c>
      <x:c r="N96" s="97" t="n">
        <x:f>MAX(0,M96*(1+EXP((LN(1+'Monte Carlo'!$K$10)-0.5*'Monte Carlo'!$K$12^2)+'Monte Carlo'!$K$12*((RAND()+RAND()+RAND()+RAND()+RAND()+RAND()+RAND()+RAND()+RAND()+RAND()+RAND()+RAND())-6))-1)+N$15)</x:f>
        <x:v>1101718.4668367088</x:v>
      </x:c>
      <x:c r="O96" s="97" t="n">
        <x:f>MAX(0,N96*(1+EXP((LN(1+'Monte Carlo'!$K$10)-0.5*'Monte Carlo'!$K$12^2)+'Monte Carlo'!$K$12*((RAND()+RAND()+RAND()+RAND()+RAND()+RAND()+RAND()+RAND()+RAND()+RAND()+RAND()+RAND())-6))-1)+O$15)</x:f>
        <x:v>1298818.687824046</x:v>
      </x:c>
      <x:c r="P96" s="97" t="n">
        <x:f>MAX(0,O96*(1+EXP((LN(1+'Monte Carlo'!$K$10)-0.5*'Monte Carlo'!$K$12^2)+'Monte Carlo'!$K$12*((RAND()+RAND()+RAND()+RAND()+RAND()+RAND()+RAND()+RAND()+RAND()+RAND()+RAND()+RAND())-6))-1)+P$15)</x:f>
        <x:v>1185672.1373423573</x:v>
      </x:c>
      <x:c r="Q96" s="97" t="n">
        <x:f>MAX(0,P96*(1+EXP((LN(1+'Monte Carlo'!$K$10)-0.5*'Monte Carlo'!$K$12^2)+'Monte Carlo'!$K$12*((RAND()+RAND()+RAND()+RAND()+RAND()+RAND()+RAND()+RAND()+RAND()+RAND()+RAND()+RAND())-6))-1)+Q$15)</x:f>
        <x:v>1259869.2468968928</x:v>
      </x:c>
      <x:c r="R96" s="97" t="n">
        <x:f>MAX(0,Q96*(1+EXP((LN(1+'Monte Carlo'!$K$10)-0.5*'Monte Carlo'!$K$12^2)+'Monte Carlo'!$K$12*((RAND()+RAND()+RAND()+RAND()+RAND()+RAND()+RAND()+RAND()+RAND()+RAND()+RAND()+RAND())-6))-1)+R$15)</x:f>
        <x:v>949259.8965691905</x:v>
      </x:c>
      <x:c r="S96" s="97" t="n">
        <x:f>MAX(0,R96*(1+EXP((LN(1+'Monte Carlo'!$K$10)-0.5*'Monte Carlo'!$K$12^2)+'Monte Carlo'!$K$12*((RAND()+RAND()+RAND()+RAND()+RAND()+RAND()+RAND()+RAND()+RAND()+RAND()+RAND()+RAND())-6))-1)+S$15)</x:f>
        <x:v>835977.7209094618</x:v>
      </x:c>
      <x:c r="T96" s="97" t="n">
        <x:f>MAX(0,S96*(1+EXP((LN(1+'Monte Carlo'!$K$10)-0.5*'Monte Carlo'!$K$12^2)+'Monte Carlo'!$K$12*((RAND()+RAND()+RAND()+RAND()+RAND()+RAND()+RAND()+RAND()+RAND()+RAND()+RAND()+RAND())-6))-1)+T$15)</x:f>
        <x:v>1193734.8491975726</x:v>
      </x:c>
      <x:c r="U96" s="97" t="n">
        <x:f>MAX(0,T96*(1+EXP((LN(1+'Monte Carlo'!$K$10)-0.5*'Monte Carlo'!$K$12^2)+'Monte Carlo'!$K$12*((RAND()+RAND()+RAND()+RAND()+RAND()+RAND()+RAND()+RAND()+RAND()+RAND()+RAND()+RAND())-6))-1)+U$15)</x:f>
        <x:v>1341317.4889983966</x:v>
      </x:c>
      <x:c r="V96" s="97" t="n">
        <x:f>MAX(0,U96*(1+EXP((LN(1+'Monte Carlo'!$K$10)-0.5*'Monte Carlo'!$K$12^2)+'Monte Carlo'!$K$12*((RAND()+RAND()+RAND()+RAND()+RAND()+RAND()+RAND()+RAND()+RAND()+RAND()+RAND()+RAND())-6))-1)+V$15)</x:f>
        <x:v>1263789.995551988</x:v>
      </x:c>
      <x:c r="W96" s="97" t="n">
        <x:f>MAX(0,V96*(1+EXP((LN(1+'Monte Carlo'!$K$10)-0.5*'Monte Carlo'!$K$12^2)+'Monte Carlo'!$K$12*((RAND()+RAND()+RAND()+RAND()+RAND()+RAND()+RAND()+RAND()+RAND()+RAND()+RAND()+RAND())-6))-1)+W$15)</x:f>
        <x:v>1236502.0776960624</x:v>
      </x:c>
      <x:c r="X96" s="97" t="n">
        <x:f>MAX(0,W96*(1+EXP((LN(1+'Monte Carlo'!$K$10)-0.5*'Monte Carlo'!$K$12^2)+'Monte Carlo'!$K$12*((RAND()+RAND()+RAND()+RAND()+RAND()+RAND()+RAND()+RAND()+RAND()+RAND()+RAND()+RAND())-6))-1)+X$15)</x:f>
        <x:v>963074.2158152089</x:v>
      </x:c>
      <x:c r="Y96" s="97" t="n">
        <x:f>MAX(0,X96*(1+EXP((LN(1+'Monte Carlo'!$K$10)-0.5*'Monte Carlo'!$K$12^2)+'Monte Carlo'!$K$12*((RAND()+RAND()+RAND()+RAND()+RAND()+RAND()+RAND()+RAND()+RAND()+RAND()+RAND()+RAND())-6))-1)+Y$15)</x:f>
        <x:v>1016745.8539311001</x:v>
      </x:c>
      <x:c r="Z96" s="97" t="n">
        <x:f>MAX(0,Y96*(1+EXP((LN(1+'Monte Carlo'!$K$10)-0.5*'Monte Carlo'!$K$12^2)+'Monte Carlo'!$K$12*((RAND()+RAND()+RAND()+RAND()+RAND()+RAND()+RAND()+RAND()+RAND()+RAND()+RAND()+RAND())-6))-1)+Z$15)</x:f>
        <x:v>1070960.6085700672</x:v>
      </x:c>
      <x:c r="AA96" s="97" t="n">
        <x:f>MAX(0,Z96*(1+EXP((LN(1+'Monte Carlo'!$K$10)-0.5*'Monte Carlo'!$K$12^2)+'Monte Carlo'!$K$12*((RAND()+RAND()+RAND()+RAND()+RAND()+RAND()+RAND()+RAND()+RAND()+RAND()+RAND()+RAND())-6))-1)+AA$15)</x:f>
        <x:v>1386271.9804984867</x:v>
      </x:c>
      <x:c r="AB96" s="97" t="n">
        <x:f>MAX(0,AA96*(1+EXP((LN(1+'Monte Carlo'!$K$10)-0.5*'Monte Carlo'!$K$12^2)+'Monte Carlo'!$K$12*((RAND()+RAND()+RAND()+RAND()+RAND()+RAND()+RAND()+RAND()+RAND()+RAND()+RAND()+RAND())-6))-1)+AB$15)</x:f>
        <x:v>1796375.1277590469</x:v>
      </x:c>
      <x:c r="AC96" s="97" t="n">
        <x:f>MAX(0,AB96*(1+EXP((LN(1+'Monte Carlo'!$K$10)-0.5*'Monte Carlo'!$K$12^2)+'Monte Carlo'!$K$12*((RAND()+RAND()+RAND()+RAND()+RAND()+RAND()+RAND()+RAND()+RAND()+RAND()+RAND()+RAND())-6))-1)+AC$15)</x:f>
        <x:v>2279548.00047292</x:v>
      </x:c>
      <x:c r="AD96" s="97" t="n">
        <x:f>MAX(0,AC96*(1+EXP((LN(1+'Monte Carlo'!$K$10)-0.5*'Monte Carlo'!$K$12^2)+'Monte Carlo'!$K$12*((RAND()+RAND()+RAND()+RAND()+RAND()+RAND()+RAND()+RAND()+RAND()+RAND()+RAND()+RAND())-6))-1)+AD$15)</x:f>
        <x:v>1828386.5256272145</x:v>
      </x:c>
      <x:c r="AE96" s="97" t="n">
        <x:f>MAX(0,AD96*(1+EXP((LN(1+'Monte Carlo'!$K$10)-0.5*'Monte Carlo'!$K$12^2)+'Monte Carlo'!$K$12*((RAND()+RAND()+RAND()+RAND()+RAND()+RAND()+RAND()+RAND()+RAND()+RAND()+RAND()+RAND())-6))-1)+AE$15)</x:f>
        <x:v>1715824.648018796</x:v>
      </x:c>
      <x:c r="AF96" s="97" t="n">
        <x:f>MAX(0,AE96*(1+EXP((LN(1+'Monte Carlo'!$K$10)-0.5*'Monte Carlo'!$K$12^2)+'Monte Carlo'!$K$12*((RAND()+RAND()+RAND()+RAND()+RAND()+RAND()+RAND()+RAND()+RAND()+RAND()+RAND()+RAND())-6))-1)+AF$15)</x:f>
        <x:v>2518641.0708690723</x:v>
      </x:c>
      <x:c r="AG96" s="97">
        <x:f t="shared" si="3"/>
        <x:v>982654.97307738056</x:v>
      </x:c>
    </x:row>
    <x:row r="97">
      <x:c r="A97" s="93">
        <x:v>76</x:v>
      </x:c>
      <x:c r="B97" s="97" t="n">
        <x:f>IF(AND(UPPER('Monte Carlo'!$K$4)="YES",'Monte Carlo'!$K$5&gt;0),'Monte Carlo'!$K$13,Liquidity_30Y!$C$14)</x:f>
        <x:v>1029031.25</x:v>
      </x:c>
      <x:c r="C97" s="97" t="n">
        <x:f>MAX(0,B97*(1+EXP((LN(1+'Monte Carlo'!$K$10)-0.5*'Monte Carlo'!$K$12^2)+'Monte Carlo'!$K$12*((RAND()+RAND()+RAND()+RAND()+RAND()+RAND()+RAND()+RAND()+RAND()+RAND()+RAND()+RAND())-6))-1)+C$15)</x:f>
        <x:v>1223702.7380230548</x:v>
      </x:c>
      <x:c r="D97" s="97" t="n">
        <x:f>MAX(0,C97*(1+EXP((LN(1+'Monte Carlo'!$K$10)-0.5*'Monte Carlo'!$K$12^2)+'Monte Carlo'!$K$12*((RAND()+RAND()+RAND()+RAND()+RAND()+RAND()+RAND()+RAND()+RAND()+RAND()+RAND()+RAND())-6))-1)+D$15)</x:f>
        <x:v>1397525.1668860458</x:v>
      </x:c>
      <x:c r="E97" s="97" t="n">
        <x:f>MAX(0,D97*(1+EXP((LN(1+'Monte Carlo'!$K$10)-0.5*'Monte Carlo'!$K$12^2)+'Monte Carlo'!$K$12*((RAND()+RAND()+RAND()+RAND()+RAND()+RAND()+RAND()+RAND()+RAND()+RAND()+RAND()+RAND())-6))-1)+E$15)</x:f>
        <x:v>1193956.6970573831</x:v>
      </x:c>
      <x:c r="F97" s="97" t="n">
        <x:f>MAX(0,E97*(1+EXP((LN(1+'Monte Carlo'!$K$10)-0.5*'Monte Carlo'!$K$12^2)+'Monte Carlo'!$K$12*((RAND()+RAND()+RAND()+RAND()+RAND()+RAND()+RAND()+RAND()+RAND()+RAND()+RAND()+RAND())-6))-1)+F$15)</x:f>
        <x:v>1360445.7261491038</x:v>
      </x:c>
      <x:c r="G97" s="97" t="n">
        <x:f>MAX(0,F97*(1+EXP((LN(1+'Monte Carlo'!$K$10)-0.5*'Monte Carlo'!$K$12^2)+'Monte Carlo'!$K$12*((RAND()+RAND()+RAND()+RAND()+RAND()+RAND()+RAND()+RAND()+RAND()+RAND()+RAND()+RAND())-6))-1)+G$15)</x:f>
        <x:v>1134347.5468300055</x:v>
      </x:c>
      <x:c r="H97" s="97" t="n">
        <x:f>MAX(0,G97*(1+EXP((LN(1+'Monte Carlo'!$K$10)-0.5*'Monte Carlo'!$K$12^2)+'Monte Carlo'!$K$12*((RAND()+RAND()+RAND()+RAND()+RAND()+RAND()+RAND()+RAND()+RAND()+RAND()+RAND()+RAND())-6))-1)+H$15)</x:f>
        <x:v>1144374.9453023793</x:v>
      </x:c>
      <x:c r="I97" s="97" t="n">
        <x:f>MAX(0,H97*(1+EXP((LN(1+'Monte Carlo'!$K$10)-0.5*'Monte Carlo'!$K$12^2)+'Monte Carlo'!$K$12*((RAND()+RAND()+RAND()+RAND()+RAND()+RAND()+RAND()+RAND()+RAND()+RAND()+RAND()+RAND())-6))-1)+I$15)</x:f>
        <x:v>1241181.1663811663</x:v>
      </x:c>
      <x:c r="J97" s="97" t="n">
        <x:f>MAX(0,I97*(1+EXP((LN(1+'Monte Carlo'!$K$10)-0.5*'Monte Carlo'!$K$12^2)+'Monte Carlo'!$K$12*((RAND()+RAND()+RAND()+RAND()+RAND()+RAND()+RAND()+RAND()+RAND()+RAND()+RAND()+RAND())-6))-1)+J$15)</x:f>
        <x:v>1049211.951543958</x:v>
      </x:c>
      <x:c r="K97" s="97" t="n">
        <x:f>MAX(0,J97*(1+EXP((LN(1+'Monte Carlo'!$K$10)-0.5*'Monte Carlo'!$K$12^2)+'Monte Carlo'!$K$12*((RAND()+RAND()+RAND()+RAND()+RAND()+RAND()+RAND()+RAND()+RAND()+RAND()+RAND()+RAND())-6))-1)+K$15)</x:f>
        <x:v>1286225.8572809706</x:v>
      </x:c>
      <x:c r="L97" s="97" t="n">
        <x:f>MAX(0,K97*(1+EXP((LN(1+'Monte Carlo'!$K$10)-0.5*'Monte Carlo'!$K$12^2)+'Monte Carlo'!$K$12*((RAND()+RAND()+RAND()+RAND()+RAND()+RAND()+RAND()+RAND()+RAND()+RAND()+RAND()+RAND())-6))-1)+L$15)</x:f>
        <x:v>1192617.1517284738</x:v>
      </x:c>
      <x:c r="M97" s="97" t="n">
        <x:f>MAX(0,L97*(1+EXP((LN(1+'Monte Carlo'!$K$10)-0.5*'Monte Carlo'!$K$12^2)+'Monte Carlo'!$K$12*((RAND()+RAND()+RAND()+RAND()+RAND()+RAND()+RAND()+RAND()+RAND()+RAND()+RAND()+RAND())-6))-1)+M$15)</x:f>
        <x:v>1442147.8611222962</x:v>
      </x:c>
      <x:c r="N97" s="97" t="n">
        <x:f>MAX(0,M97*(1+EXP((LN(1+'Monte Carlo'!$K$10)-0.5*'Monte Carlo'!$K$12^2)+'Monte Carlo'!$K$12*((RAND()+RAND()+RAND()+RAND()+RAND()+RAND()+RAND()+RAND()+RAND()+RAND()+RAND()+RAND())-6))-1)+N$15)</x:f>
        <x:v>2114016.2176288296</x:v>
      </x:c>
      <x:c r="O97" s="97" t="n">
        <x:f>MAX(0,N97*(1+EXP((LN(1+'Monte Carlo'!$K$10)-0.5*'Monte Carlo'!$K$12^2)+'Monte Carlo'!$K$12*((RAND()+RAND()+RAND()+RAND()+RAND()+RAND()+RAND()+RAND()+RAND()+RAND()+RAND()+RAND())-6))-1)+O$15)</x:f>
        <x:v>2341164.9961452545</x:v>
      </x:c>
      <x:c r="P97" s="97" t="n">
        <x:f>MAX(0,O97*(1+EXP((LN(1+'Monte Carlo'!$K$10)-0.5*'Monte Carlo'!$K$12^2)+'Monte Carlo'!$K$12*((RAND()+RAND()+RAND()+RAND()+RAND()+RAND()+RAND()+RAND()+RAND()+RAND()+RAND()+RAND())-6))-1)+P$15)</x:f>
        <x:v>2410104.643507756</x:v>
      </x:c>
      <x:c r="Q97" s="97" t="n">
        <x:f>MAX(0,P97*(1+EXP((LN(1+'Monte Carlo'!$K$10)-0.5*'Monte Carlo'!$K$12^2)+'Monte Carlo'!$K$12*((RAND()+RAND()+RAND()+RAND()+RAND()+RAND()+RAND()+RAND()+RAND()+RAND()+RAND()+RAND())-6))-1)+Q$15)</x:f>
        <x:v>3409440.068080809</x:v>
      </x:c>
      <x:c r="R97" s="97" t="n">
        <x:f>MAX(0,Q97*(1+EXP((LN(1+'Monte Carlo'!$K$10)-0.5*'Monte Carlo'!$K$12^2)+'Monte Carlo'!$K$12*((RAND()+RAND()+RAND()+RAND()+RAND()+RAND()+RAND()+RAND()+RAND()+RAND()+RAND()+RAND())-6))-1)+R$15)</x:f>
        <x:v>4022621.6888314877</x:v>
      </x:c>
      <x:c r="S97" s="97" t="n">
        <x:f>MAX(0,R97*(1+EXP((LN(1+'Monte Carlo'!$K$10)-0.5*'Monte Carlo'!$K$12^2)+'Monte Carlo'!$K$12*((RAND()+RAND()+RAND()+RAND()+RAND()+RAND()+RAND()+RAND()+RAND()+RAND()+RAND()+RAND())-6))-1)+S$15)</x:f>
        <x:v>4881178.82605256</x:v>
      </x:c>
      <x:c r="T97" s="97" t="n">
        <x:f>MAX(0,S97*(1+EXP((LN(1+'Monte Carlo'!$K$10)-0.5*'Monte Carlo'!$K$12^2)+'Monte Carlo'!$K$12*((RAND()+RAND()+RAND()+RAND()+RAND()+RAND()+RAND()+RAND()+RAND()+RAND()+RAND()+RAND())-6))-1)+T$15)</x:f>
        <x:v>5407240.269078289</x:v>
      </x:c>
      <x:c r="U97" s="97" t="n">
        <x:f>MAX(0,T97*(1+EXP((LN(1+'Monte Carlo'!$K$10)-0.5*'Monte Carlo'!$K$12^2)+'Monte Carlo'!$K$12*((RAND()+RAND()+RAND()+RAND()+RAND()+RAND()+RAND()+RAND()+RAND()+RAND()+RAND()+RAND())-6))-1)+U$15)</x:f>
        <x:v>5871992.020691721</x:v>
      </x:c>
      <x:c r="V97" s="97" t="n">
        <x:f>MAX(0,U97*(1+EXP((LN(1+'Monte Carlo'!$K$10)-0.5*'Monte Carlo'!$K$12^2)+'Monte Carlo'!$K$12*((RAND()+RAND()+RAND()+RAND()+RAND()+RAND()+RAND()+RAND()+RAND()+RAND()+RAND()+RAND())-6))-1)+V$15)</x:f>
        <x:v>6713867.666915955</x:v>
      </x:c>
      <x:c r="W97" s="97" t="n">
        <x:f>MAX(0,V97*(1+EXP((LN(1+'Monte Carlo'!$K$10)-0.5*'Monte Carlo'!$K$12^2)+'Monte Carlo'!$K$12*((RAND()+RAND()+RAND()+RAND()+RAND()+RAND()+RAND()+RAND()+RAND()+RAND()+RAND()+RAND())-6))-1)+W$15)</x:f>
        <x:v>8084139.961080987</x:v>
      </x:c>
      <x:c r="X97" s="97" t="n">
        <x:f>MAX(0,W97*(1+EXP((LN(1+'Monte Carlo'!$K$10)-0.5*'Monte Carlo'!$K$12^2)+'Monte Carlo'!$K$12*((RAND()+RAND()+RAND()+RAND()+RAND()+RAND()+RAND()+RAND()+RAND()+RAND()+RAND()+RAND())-6))-1)+X$15)</x:f>
        <x:v>8020798.801856523</x:v>
      </x:c>
      <x:c r="Y97" s="97" t="n">
        <x:f>MAX(0,X97*(1+EXP((LN(1+'Monte Carlo'!$K$10)-0.5*'Monte Carlo'!$K$12^2)+'Monte Carlo'!$K$12*((RAND()+RAND()+RAND()+RAND()+RAND()+RAND()+RAND()+RAND()+RAND()+RAND()+RAND()+RAND())-6))-1)+Y$15)</x:f>
        <x:v>9220055.441476755</x:v>
      </x:c>
      <x:c r="Z97" s="97" t="n">
        <x:f>MAX(0,Y97*(1+EXP((LN(1+'Monte Carlo'!$K$10)-0.5*'Monte Carlo'!$K$12^2)+'Monte Carlo'!$K$12*((RAND()+RAND()+RAND()+RAND()+RAND()+RAND()+RAND()+RAND()+RAND()+RAND()+RAND()+RAND())-6))-1)+Z$15)</x:f>
        <x:v>10016938.03371266</x:v>
      </x:c>
      <x:c r="AA97" s="97" t="n">
        <x:f>MAX(0,Z97*(1+EXP((LN(1+'Monte Carlo'!$K$10)-0.5*'Monte Carlo'!$K$12^2)+'Monte Carlo'!$K$12*((RAND()+RAND()+RAND()+RAND()+RAND()+RAND()+RAND()+RAND()+RAND()+RAND()+RAND()+RAND())-6))-1)+AA$15)</x:f>
        <x:v>11619329.176896757</x:v>
      </x:c>
      <x:c r="AB97" s="97" t="n">
        <x:f>MAX(0,AA97*(1+EXP((LN(1+'Monte Carlo'!$K$10)-0.5*'Monte Carlo'!$K$12^2)+'Monte Carlo'!$K$12*((RAND()+RAND()+RAND()+RAND()+RAND()+RAND()+RAND()+RAND()+RAND()+RAND()+RAND()+RAND())-6))-1)+AB$15)</x:f>
        <x:v>11725007.269732373</x:v>
      </x:c>
      <x:c r="AC97" s="97" t="n">
        <x:f>MAX(0,AB97*(1+EXP((LN(1+'Monte Carlo'!$K$10)-0.5*'Monte Carlo'!$K$12^2)+'Monte Carlo'!$K$12*((RAND()+RAND()+RAND()+RAND()+RAND()+RAND()+RAND()+RAND()+RAND()+RAND()+RAND()+RAND())-6))-1)+AC$15)</x:f>
        <x:v>15287718.49618373</x:v>
      </x:c>
      <x:c r="AD97" s="97" t="n">
        <x:f>MAX(0,AC97*(1+EXP((LN(1+'Monte Carlo'!$K$10)-0.5*'Monte Carlo'!$K$12^2)+'Monte Carlo'!$K$12*((RAND()+RAND()+RAND()+RAND()+RAND()+RAND()+RAND()+RAND()+RAND()+RAND()+RAND()+RAND())-6))-1)+AD$15)</x:f>
        <x:v>14530552.600791125</x:v>
      </x:c>
      <x:c r="AE97" s="97" t="n">
        <x:f>MAX(0,AD97*(1+EXP((LN(1+'Monte Carlo'!$K$10)-0.5*'Monte Carlo'!$K$12^2)+'Monte Carlo'!$K$12*((RAND()+RAND()+RAND()+RAND()+RAND()+RAND()+RAND()+RAND()+RAND()+RAND()+RAND()+RAND())-6))-1)+AE$15)</x:f>
        <x:v>14528100.817382475</x:v>
      </x:c>
      <x:c r="AF97" s="97" t="n">
        <x:f>MAX(0,AE97*(1+EXP((LN(1+'Monte Carlo'!$K$10)-0.5*'Monte Carlo'!$K$12^2)+'Monte Carlo'!$K$12*((RAND()+RAND()+RAND()+RAND()+RAND()+RAND()+RAND()+RAND()+RAND()+RAND()+RAND()+RAND())-6))-1)+AF$15)</x:f>
        <x:v>21285172.528785147</x:v>
      </x:c>
      <x:c r="AG97" s="97">
        <x:f t="shared" si="3"/>
        <x:v>1029031.25</x:v>
      </x:c>
    </x:row>
    <x:row r="98">
      <x:c r="A98" s="93">
        <x:v>77</x:v>
      </x:c>
      <x:c r="B98" s="97" t="n">
        <x:f>IF(AND(UPPER('Monte Carlo'!$K$4)="YES",'Monte Carlo'!$K$5&gt;0),'Monte Carlo'!$K$13,Liquidity_30Y!$C$14)</x:f>
        <x:v>1029031.25</x:v>
      </x:c>
      <x:c r="C98" s="97" t="n">
        <x:f>MAX(0,B98*(1+EXP((LN(1+'Monte Carlo'!$K$10)-0.5*'Monte Carlo'!$K$12^2)+'Monte Carlo'!$K$12*((RAND()+RAND()+RAND()+RAND()+RAND()+RAND()+RAND()+RAND()+RAND()+RAND()+RAND()+RAND())-6))-1)+C$15)</x:f>
        <x:v>767272.6812538949</x:v>
      </x:c>
      <x:c r="D98" s="97" t="n">
        <x:f>MAX(0,C98*(1+EXP((LN(1+'Monte Carlo'!$K$10)-0.5*'Monte Carlo'!$K$12^2)+'Monte Carlo'!$K$12*((RAND()+RAND()+RAND()+RAND()+RAND()+RAND()+RAND()+RAND()+RAND()+RAND()+RAND()+RAND())-6))-1)+D$15)</x:f>
        <x:v>835299.2150965843</x:v>
      </x:c>
      <x:c r="E98" s="97" t="n">
        <x:f>MAX(0,D98*(1+EXP((LN(1+'Monte Carlo'!$K$10)-0.5*'Monte Carlo'!$K$12^2)+'Monte Carlo'!$K$12*((RAND()+RAND()+RAND()+RAND()+RAND()+RAND()+RAND()+RAND()+RAND()+RAND()+RAND()+RAND())-6))-1)+E$15)</x:f>
        <x:v>875667.7394486647</x:v>
      </x:c>
      <x:c r="F98" s="97" t="n">
        <x:f>MAX(0,E98*(1+EXP((LN(1+'Monte Carlo'!$K$10)-0.5*'Monte Carlo'!$K$12^2)+'Monte Carlo'!$K$12*((RAND()+RAND()+RAND()+RAND()+RAND()+RAND()+RAND()+RAND()+RAND()+RAND()+RAND()+RAND())-6))-1)+F$15)</x:f>
        <x:v>1197155.6712251292</x:v>
      </x:c>
      <x:c r="G98" s="97" t="n">
        <x:f>MAX(0,F98*(1+EXP((LN(1+'Monte Carlo'!$K$10)-0.5*'Monte Carlo'!$K$12^2)+'Monte Carlo'!$K$12*((RAND()+RAND()+RAND()+RAND()+RAND()+RAND()+RAND()+RAND()+RAND()+RAND()+RAND()+RAND())-6))-1)+G$15)</x:f>
        <x:v>1286712.9745051747</x:v>
      </x:c>
      <x:c r="H98" s="97" t="n">
        <x:f>MAX(0,G98*(1+EXP((LN(1+'Monte Carlo'!$K$10)-0.5*'Monte Carlo'!$K$12^2)+'Monte Carlo'!$K$12*((RAND()+RAND()+RAND()+RAND()+RAND()+RAND()+RAND()+RAND()+RAND()+RAND()+RAND()+RAND())-6))-1)+H$15)</x:f>
        <x:v>1150316.3478846778</x:v>
      </x:c>
      <x:c r="I98" s="97" t="n">
        <x:f>MAX(0,H98*(1+EXP((LN(1+'Monte Carlo'!$K$10)-0.5*'Monte Carlo'!$K$12^2)+'Monte Carlo'!$K$12*((RAND()+RAND()+RAND()+RAND()+RAND()+RAND()+RAND()+RAND()+RAND()+RAND()+RAND()+RAND())-6))-1)+I$15)</x:f>
        <x:v>1370529.3451887206</x:v>
      </x:c>
      <x:c r="J98" s="97" t="n">
        <x:f>MAX(0,I98*(1+EXP((LN(1+'Monte Carlo'!$K$10)-0.5*'Monte Carlo'!$K$12^2)+'Monte Carlo'!$K$12*((RAND()+RAND()+RAND()+RAND()+RAND()+RAND()+RAND()+RAND()+RAND()+RAND()+RAND()+RAND())-6))-1)+J$15)</x:f>
        <x:v>1514270.5100092078</x:v>
      </x:c>
      <x:c r="K98" s="97" t="n">
        <x:f>MAX(0,J98*(1+EXP((LN(1+'Monte Carlo'!$K$10)-0.5*'Monte Carlo'!$K$12^2)+'Monte Carlo'!$K$12*((RAND()+RAND()+RAND()+RAND()+RAND()+RAND()+RAND()+RAND()+RAND()+RAND()+RAND()+RAND())-6))-1)+K$15)</x:f>
        <x:v>1898320.0948209688</x:v>
      </x:c>
      <x:c r="L98" s="97" t="n">
        <x:f>MAX(0,K98*(1+EXP((LN(1+'Monte Carlo'!$K$10)-0.5*'Monte Carlo'!$K$12^2)+'Monte Carlo'!$K$12*((RAND()+RAND()+RAND()+RAND()+RAND()+RAND()+RAND()+RAND()+RAND()+RAND()+RAND()+RAND())-6))-1)+L$15)</x:f>
        <x:v>2744986.914517031</x:v>
      </x:c>
      <x:c r="M98" s="97" t="n">
        <x:f>MAX(0,L98*(1+EXP((LN(1+'Monte Carlo'!$K$10)-0.5*'Monte Carlo'!$K$12^2)+'Monte Carlo'!$K$12*((RAND()+RAND()+RAND()+RAND()+RAND()+RAND()+RAND()+RAND()+RAND()+RAND()+RAND()+RAND())-6))-1)+M$15)</x:f>
        <x:v>3246982.799622212</x:v>
      </x:c>
      <x:c r="N98" s="97" t="n">
        <x:f>MAX(0,M98*(1+EXP((LN(1+'Monte Carlo'!$K$10)-0.5*'Monte Carlo'!$K$12^2)+'Monte Carlo'!$K$12*((RAND()+RAND()+RAND()+RAND()+RAND()+RAND()+RAND()+RAND()+RAND()+RAND()+RAND()+RAND())-6))-1)+N$15)</x:f>
        <x:v>3215018.5082890005</x:v>
      </x:c>
      <x:c r="O98" s="97" t="n">
        <x:f>MAX(0,N98*(1+EXP((LN(1+'Monte Carlo'!$K$10)-0.5*'Monte Carlo'!$K$12^2)+'Monte Carlo'!$K$12*((RAND()+RAND()+RAND()+RAND()+RAND()+RAND()+RAND()+RAND()+RAND()+RAND()+RAND()+RAND())-6))-1)+O$15)</x:f>
        <x:v>3381682.6435553785</x:v>
      </x:c>
      <x:c r="P98" s="97" t="n">
        <x:f>MAX(0,O98*(1+EXP((LN(1+'Monte Carlo'!$K$10)-0.5*'Monte Carlo'!$K$12^2)+'Monte Carlo'!$K$12*((RAND()+RAND()+RAND()+RAND()+RAND()+RAND()+RAND()+RAND()+RAND()+RAND()+RAND()+RAND())-6))-1)+P$15)</x:f>
        <x:v>2792430.84028376</x:v>
      </x:c>
      <x:c r="Q98" s="97" t="n">
        <x:f>MAX(0,P98*(1+EXP((LN(1+'Monte Carlo'!$K$10)-0.5*'Monte Carlo'!$K$12^2)+'Monte Carlo'!$K$12*((RAND()+RAND()+RAND()+RAND()+RAND()+RAND()+RAND()+RAND()+RAND()+RAND()+RAND()+RAND())-6))-1)+Q$15)</x:f>
        <x:v>3183070.9039264186</x:v>
      </x:c>
      <x:c r="R98" s="97" t="n">
        <x:f>MAX(0,Q98*(1+EXP((LN(1+'Monte Carlo'!$K$10)-0.5*'Monte Carlo'!$K$12^2)+'Monte Carlo'!$K$12*((RAND()+RAND()+RAND()+RAND()+RAND()+RAND()+RAND()+RAND()+RAND()+RAND()+RAND()+RAND())-6))-1)+R$15)</x:f>
        <x:v>2474079.6349517917</x:v>
      </x:c>
      <x:c r="S98" s="97" t="n">
        <x:f>MAX(0,R98*(1+EXP((LN(1+'Monte Carlo'!$K$10)-0.5*'Monte Carlo'!$K$12^2)+'Monte Carlo'!$K$12*((RAND()+RAND()+RAND()+RAND()+RAND()+RAND()+RAND()+RAND()+RAND()+RAND()+RAND()+RAND())-6))-1)+S$15)</x:f>
        <x:v>2403068.014942819</x:v>
      </x:c>
      <x:c r="T98" s="97" t="n">
        <x:f>MAX(0,S98*(1+EXP((LN(1+'Monte Carlo'!$K$10)-0.5*'Monte Carlo'!$K$12^2)+'Monte Carlo'!$K$12*((RAND()+RAND()+RAND()+RAND()+RAND()+RAND()+RAND()+RAND()+RAND()+RAND()+RAND()+RAND())-6))-1)+T$15)</x:f>
        <x:v>2720444.376287991</x:v>
      </x:c>
      <x:c r="U98" s="97" t="n">
        <x:f>MAX(0,T98*(1+EXP((LN(1+'Monte Carlo'!$K$10)-0.5*'Monte Carlo'!$K$12^2)+'Monte Carlo'!$K$12*((RAND()+RAND()+RAND()+RAND()+RAND()+RAND()+RAND()+RAND()+RAND()+RAND()+RAND()+RAND())-6))-1)+U$15)</x:f>
        <x:v>2765422.368285385</x:v>
      </x:c>
      <x:c r="V98" s="97" t="n">
        <x:f>MAX(0,U98*(1+EXP((LN(1+'Monte Carlo'!$K$10)-0.5*'Monte Carlo'!$K$12^2)+'Monte Carlo'!$K$12*((RAND()+RAND()+RAND()+RAND()+RAND()+RAND()+RAND()+RAND()+RAND()+RAND()+RAND()+RAND())-6))-1)+V$15)</x:f>
        <x:v>3184854.722812372</x:v>
      </x:c>
      <x:c r="W98" s="97" t="n">
        <x:f>MAX(0,V98*(1+EXP((LN(1+'Monte Carlo'!$K$10)-0.5*'Monte Carlo'!$K$12^2)+'Monte Carlo'!$K$12*((RAND()+RAND()+RAND()+RAND()+RAND()+RAND()+RAND()+RAND()+RAND()+RAND()+RAND()+RAND())-6))-1)+W$15)</x:f>
        <x:v>3530345.569202803</x:v>
      </x:c>
      <x:c r="X98" s="97" t="n">
        <x:f>MAX(0,W98*(1+EXP((LN(1+'Monte Carlo'!$K$10)-0.5*'Monte Carlo'!$K$12^2)+'Monte Carlo'!$K$12*((RAND()+RAND()+RAND()+RAND()+RAND()+RAND()+RAND()+RAND()+RAND()+RAND()+RAND()+RAND())-6))-1)+X$15)</x:f>
        <x:v>3064019.175933429</x:v>
      </x:c>
      <x:c r="Y98" s="97" t="n">
        <x:f>MAX(0,X98*(1+EXP((LN(1+'Monte Carlo'!$K$10)-0.5*'Monte Carlo'!$K$12^2)+'Monte Carlo'!$K$12*((RAND()+RAND()+RAND()+RAND()+RAND()+RAND()+RAND()+RAND()+RAND()+RAND()+RAND()+RAND())-6))-1)+Y$15)</x:f>
        <x:v>2701332.079129263</x:v>
      </x:c>
      <x:c r="Z98" s="97" t="n">
        <x:f>MAX(0,Y98*(1+EXP((LN(1+'Monte Carlo'!$K$10)-0.5*'Monte Carlo'!$K$12^2)+'Monte Carlo'!$K$12*((RAND()+RAND()+RAND()+RAND()+RAND()+RAND()+RAND()+RAND()+RAND()+RAND()+RAND()+RAND())-6))-1)+Z$15)</x:f>
        <x:v>2343923.0518351165</x:v>
      </x:c>
      <x:c r="AA98" s="97" t="n">
        <x:f>MAX(0,Z98*(1+EXP((LN(1+'Monte Carlo'!$K$10)-0.5*'Monte Carlo'!$K$12^2)+'Monte Carlo'!$K$12*((RAND()+RAND()+RAND()+RAND()+RAND()+RAND()+RAND()+RAND()+RAND()+RAND()+RAND()+RAND())-6))-1)+AA$15)</x:f>
        <x:v>2366952.6557930633</x:v>
      </x:c>
      <x:c r="AB98" s="97" t="n">
        <x:f>MAX(0,AA98*(1+EXP((LN(1+'Monte Carlo'!$K$10)-0.5*'Monte Carlo'!$K$12^2)+'Monte Carlo'!$K$12*((RAND()+RAND()+RAND()+RAND()+RAND()+RAND()+RAND()+RAND()+RAND()+RAND()+RAND()+RAND())-6))-1)+AB$15)</x:f>
        <x:v>2537894.733988104</x:v>
      </x:c>
      <x:c r="AC98" s="97" t="n">
        <x:f>MAX(0,AB98*(1+EXP((LN(1+'Monte Carlo'!$K$10)-0.5*'Monte Carlo'!$K$12^2)+'Monte Carlo'!$K$12*((RAND()+RAND()+RAND()+RAND()+RAND()+RAND()+RAND()+RAND()+RAND()+RAND()+RAND()+RAND())-6))-1)+AC$15)</x:f>
        <x:v>2367857.015501284</x:v>
      </x:c>
      <x:c r="AD98" s="97" t="n">
        <x:f>MAX(0,AC98*(1+EXP((LN(1+'Monte Carlo'!$K$10)-0.5*'Monte Carlo'!$K$12^2)+'Monte Carlo'!$K$12*((RAND()+RAND()+RAND()+RAND()+RAND()+RAND()+RAND()+RAND()+RAND()+RAND()+RAND()+RAND())-6))-1)+AD$15)</x:f>
        <x:v>2178081.526043795</x:v>
      </x:c>
      <x:c r="AE98" s="97" t="n">
        <x:f>MAX(0,AD98*(1+EXP((LN(1+'Monte Carlo'!$K$10)-0.5*'Monte Carlo'!$K$12^2)+'Monte Carlo'!$K$12*((RAND()+RAND()+RAND()+RAND()+RAND()+RAND()+RAND()+RAND()+RAND()+RAND()+RAND()+RAND())-6))-1)+AE$15)</x:f>
        <x:v>2140687.85163894</x:v>
      </x:c>
      <x:c r="AF98" s="97" t="n">
        <x:f>MAX(0,AE98*(1+EXP((LN(1+'Monte Carlo'!$K$10)-0.5*'Monte Carlo'!$K$12^2)+'Monte Carlo'!$K$12*((RAND()+RAND()+RAND()+RAND()+RAND()+RAND()+RAND()+RAND()+RAND()+RAND()+RAND()+RAND())-6))-1)+AF$15)</x:f>
        <x:v>1764259.6684233102</x:v>
      </x:c>
      <x:c r="AG98" s="97">
        <x:f t="shared" si="3"/>
        <x:v>1029031.25</x:v>
      </x:c>
    </x:row>
    <x:row r="99">
      <x:c r="A99" s="93">
        <x:v>78</x:v>
      </x:c>
      <x:c r="B99" s="97" t="n">
        <x:f>IF(AND(UPPER('Monte Carlo'!$K$4)="YES",'Monte Carlo'!$K$5&gt;0),'Monte Carlo'!$K$13,Liquidity_30Y!$C$14)</x:f>
        <x:v>1029031.25</x:v>
      </x:c>
      <x:c r="C99" s="97" t="n">
        <x:f>MAX(0,B99*(1+EXP((LN(1+'Monte Carlo'!$K$10)-0.5*'Monte Carlo'!$K$12^2)+'Monte Carlo'!$K$12*((RAND()+RAND()+RAND()+RAND()+RAND()+RAND()+RAND()+RAND()+RAND()+RAND()+RAND()+RAND())-6))-1)+C$15)</x:f>
        <x:v>1279902.8249324816</x:v>
      </x:c>
      <x:c r="D99" s="97" t="n">
        <x:f>MAX(0,C99*(1+EXP((LN(1+'Monte Carlo'!$K$10)-0.5*'Monte Carlo'!$K$12^2)+'Monte Carlo'!$K$12*((RAND()+RAND()+RAND()+RAND()+RAND()+RAND()+RAND()+RAND()+RAND()+RAND()+RAND()+RAND())-6))-1)+D$15)</x:f>
        <x:v>1077731.4865392952</x:v>
      </x:c>
      <x:c r="E99" s="97" t="n">
        <x:f>MAX(0,D99*(1+EXP((LN(1+'Monte Carlo'!$K$10)-0.5*'Monte Carlo'!$K$12^2)+'Monte Carlo'!$K$12*((RAND()+RAND()+RAND()+RAND()+RAND()+RAND()+RAND()+RAND()+RAND()+RAND()+RAND()+RAND())-6))-1)+E$15)</x:f>
        <x:v>1292468.3954017158</x:v>
      </x:c>
      <x:c r="F99" s="97" t="n">
        <x:f>MAX(0,E99*(1+EXP((LN(1+'Monte Carlo'!$K$10)-0.5*'Monte Carlo'!$K$12^2)+'Monte Carlo'!$K$12*((RAND()+RAND()+RAND()+RAND()+RAND()+RAND()+RAND()+RAND()+RAND()+RAND()+RAND()+RAND())-6))-1)+F$15)</x:f>
        <x:v>1859988.221061598</x:v>
      </x:c>
      <x:c r="G99" s="97" t="n">
        <x:f>MAX(0,F99*(1+EXP((LN(1+'Monte Carlo'!$K$10)-0.5*'Monte Carlo'!$K$12^2)+'Monte Carlo'!$K$12*((RAND()+RAND()+RAND()+RAND()+RAND()+RAND()+RAND()+RAND()+RAND()+RAND()+RAND()+RAND())-6))-1)+G$15)</x:f>
        <x:v>2111698.002590512</x:v>
      </x:c>
      <x:c r="H99" s="97" t="n">
        <x:f>MAX(0,G99*(1+EXP((LN(1+'Monte Carlo'!$K$10)-0.5*'Monte Carlo'!$K$12^2)+'Monte Carlo'!$K$12*((RAND()+RAND()+RAND()+RAND()+RAND()+RAND()+RAND()+RAND()+RAND()+RAND()+RAND()+RAND())-6))-1)+H$15)</x:f>
        <x:v>2279604.2799882456</x:v>
      </x:c>
      <x:c r="I99" s="97" t="n">
        <x:f>MAX(0,H99*(1+EXP((LN(1+'Monte Carlo'!$K$10)-0.5*'Monte Carlo'!$K$12^2)+'Monte Carlo'!$K$12*((RAND()+RAND()+RAND()+RAND()+RAND()+RAND()+RAND()+RAND()+RAND()+RAND()+RAND()+RAND())-6))-1)+I$15)</x:f>
        <x:v>2887813.3830657084</x:v>
      </x:c>
      <x:c r="J99" s="97" t="n">
        <x:f>MAX(0,I99*(1+EXP((LN(1+'Monte Carlo'!$K$10)-0.5*'Monte Carlo'!$K$12^2)+'Monte Carlo'!$K$12*((RAND()+RAND()+RAND()+RAND()+RAND()+RAND()+RAND()+RAND()+RAND()+RAND()+RAND()+RAND())-6))-1)+J$15)</x:f>
        <x:v>2680836.4681304577</x:v>
      </x:c>
      <x:c r="K99" s="97" t="n">
        <x:f>MAX(0,J99*(1+EXP((LN(1+'Monte Carlo'!$K$10)-0.5*'Monte Carlo'!$K$12^2)+'Monte Carlo'!$K$12*((RAND()+RAND()+RAND()+RAND()+RAND()+RAND()+RAND()+RAND()+RAND()+RAND()+RAND()+RAND())-6))-1)+K$15)</x:f>
        <x:v>3508842.420278311</x:v>
      </x:c>
      <x:c r="L99" s="97" t="n">
        <x:f>MAX(0,K99*(1+EXP((LN(1+'Monte Carlo'!$K$10)-0.5*'Monte Carlo'!$K$12^2)+'Monte Carlo'!$K$12*((RAND()+RAND()+RAND()+RAND()+RAND()+RAND()+RAND()+RAND()+RAND()+RAND()+RAND()+RAND())-6))-1)+L$15)</x:f>
        <x:v>3531402.820993362</x:v>
      </x:c>
      <x:c r="M99" s="97" t="n">
        <x:f>MAX(0,L99*(1+EXP((LN(1+'Monte Carlo'!$K$10)-0.5*'Monte Carlo'!$K$12^2)+'Monte Carlo'!$K$12*((RAND()+RAND()+RAND()+RAND()+RAND()+RAND()+RAND()+RAND()+RAND()+RAND()+RAND()+RAND())-6))-1)+M$15)</x:f>
        <x:v>3942993.0760629186</x:v>
      </x:c>
      <x:c r="N99" s="97" t="n">
        <x:f>MAX(0,M99*(1+EXP((LN(1+'Monte Carlo'!$K$10)-0.5*'Monte Carlo'!$K$12^2)+'Monte Carlo'!$K$12*((RAND()+RAND()+RAND()+RAND()+RAND()+RAND()+RAND()+RAND()+RAND()+RAND()+RAND()+RAND())-6))-1)+N$15)</x:f>
        <x:v>4856650.284797381</x:v>
      </x:c>
      <x:c r="O99" s="97" t="n">
        <x:f>MAX(0,N99*(1+EXP((LN(1+'Monte Carlo'!$K$10)-0.5*'Monte Carlo'!$K$12^2)+'Monte Carlo'!$K$12*((RAND()+RAND()+RAND()+RAND()+RAND()+RAND()+RAND()+RAND()+RAND()+RAND()+RAND()+RAND())-6))-1)+O$15)</x:f>
        <x:v>6380561.721895643</x:v>
      </x:c>
      <x:c r="P99" s="97" t="n">
        <x:f>MAX(0,O99*(1+EXP((LN(1+'Monte Carlo'!$K$10)-0.5*'Monte Carlo'!$K$12^2)+'Monte Carlo'!$K$12*((RAND()+RAND()+RAND()+RAND()+RAND()+RAND()+RAND()+RAND()+RAND()+RAND()+RAND()+RAND())-6))-1)+P$15)</x:f>
        <x:v>6916510.201304813</x:v>
      </x:c>
      <x:c r="Q99" s="97" t="n">
        <x:f>MAX(0,P99*(1+EXP((LN(1+'Monte Carlo'!$K$10)-0.5*'Monte Carlo'!$K$12^2)+'Monte Carlo'!$K$12*((RAND()+RAND()+RAND()+RAND()+RAND()+RAND()+RAND()+RAND()+RAND()+RAND()+RAND()+RAND())-6))-1)+Q$15)</x:f>
        <x:v>8800099.405790621</x:v>
      </x:c>
      <x:c r="R99" s="97" t="n">
        <x:f>MAX(0,Q99*(1+EXP((LN(1+'Monte Carlo'!$K$10)-0.5*'Monte Carlo'!$K$12^2)+'Monte Carlo'!$K$12*((RAND()+RAND()+RAND()+RAND()+RAND()+RAND()+RAND()+RAND()+RAND()+RAND()+RAND()+RAND())-6))-1)+R$15)</x:f>
        <x:v>11275374.960392699</x:v>
      </x:c>
      <x:c r="S99" s="97" t="n">
        <x:f>MAX(0,R99*(1+EXP((LN(1+'Monte Carlo'!$K$10)-0.5*'Monte Carlo'!$K$12^2)+'Monte Carlo'!$K$12*((RAND()+RAND()+RAND()+RAND()+RAND()+RAND()+RAND()+RAND()+RAND()+RAND()+RAND()+RAND())-6))-1)+S$15)</x:f>
        <x:v>13236491.324083865</x:v>
      </x:c>
      <x:c r="T99" s="97" t="n">
        <x:f>MAX(0,S99*(1+EXP((LN(1+'Monte Carlo'!$K$10)-0.5*'Monte Carlo'!$K$12^2)+'Monte Carlo'!$K$12*((RAND()+RAND()+RAND()+RAND()+RAND()+RAND()+RAND()+RAND()+RAND()+RAND()+RAND()+RAND())-6))-1)+T$15)</x:f>
        <x:v>14826210.63058764</x:v>
      </x:c>
      <x:c r="U99" s="97" t="n">
        <x:f>MAX(0,T99*(1+EXP((LN(1+'Monte Carlo'!$K$10)-0.5*'Monte Carlo'!$K$12^2)+'Monte Carlo'!$K$12*((RAND()+RAND()+RAND()+RAND()+RAND()+RAND()+RAND()+RAND()+RAND()+RAND()+RAND()+RAND())-6))-1)+U$15)</x:f>
        <x:v>14973840.216802496</x:v>
      </x:c>
      <x:c r="V99" s="97" t="n">
        <x:f>MAX(0,U99*(1+EXP((LN(1+'Monte Carlo'!$K$10)-0.5*'Monte Carlo'!$K$12^2)+'Monte Carlo'!$K$12*((RAND()+RAND()+RAND()+RAND()+RAND()+RAND()+RAND()+RAND()+RAND()+RAND()+RAND()+RAND())-6))-1)+V$15)</x:f>
        <x:v>16949224.601059336</x:v>
      </x:c>
      <x:c r="W99" s="97" t="n">
        <x:f>MAX(0,V99*(1+EXP((LN(1+'Monte Carlo'!$K$10)-0.5*'Monte Carlo'!$K$12^2)+'Monte Carlo'!$K$12*((RAND()+RAND()+RAND()+RAND()+RAND()+RAND()+RAND()+RAND()+RAND()+RAND()+RAND()+RAND())-6))-1)+W$15)</x:f>
        <x:v>14427318.0078695</x:v>
      </x:c>
      <x:c r="X99" s="97" t="n">
        <x:f>MAX(0,W99*(1+EXP((LN(1+'Monte Carlo'!$K$10)-0.5*'Monte Carlo'!$K$12^2)+'Monte Carlo'!$K$12*((RAND()+RAND()+RAND()+RAND()+RAND()+RAND()+RAND()+RAND()+RAND()+RAND()+RAND()+RAND())-6))-1)+X$15)</x:f>
        <x:v>16622891.19688108</x:v>
      </x:c>
      <x:c r="Y99" s="97" t="n">
        <x:f>MAX(0,X99*(1+EXP((LN(1+'Monte Carlo'!$K$10)-0.5*'Monte Carlo'!$K$12^2)+'Monte Carlo'!$K$12*((RAND()+RAND()+RAND()+RAND()+RAND()+RAND()+RAND()+RAND()+RAND()+RAND()+RAND()+RAND())-6))-1)+Y$15)</x:f>
        <x:v>14857521.350923194</x:v>
      </x:c>
      <x:c r="Z99" s="97" t="n">
        <x:f>MAX(0,Y99*(1+EXP((LN(1+'Monte Carlo'!$K$10)-0.5*'Monte Carlo'!$K$12^2)+'Monte Carlo'!$K$12*((RAND()+RAND()+RAND()+RAND()+RAND()+RAND()+RAND()+RAND()+RAND()+RAND()+RAND()+RAND())-6))-1)+Z$15)</x:f>
        <x:v>15731488.927878898</x:v>
      </x:c>
      <x:c r="AA99" s="97" t="n">
        <x:f>MAX(0,Z99*(1+EXP((LN(1+'Monte Carlo'!$K$10)-0.5*'Monte Carlo'!$K$12^2)+'Monte Carlo'!$K$12*((RAND()+RAND()+RAND()+RAND()+RAND()+RAND()+RAND()+RAND()+RAND()+RAND()+RAND()+RAND())-6))-1)+AA$15)</x:f>
        <x:v>20502507.59719117</x:v>
      </x:c>
      <x:c r="AB99" s="97" t="n">
        <x:f>MAX(0,AA99*(1+EXP((LN(1+'Monte Carlo'!$K$10)-0.5*'Monte Carlo'!$K$12^2)+'Monte Carlo'!$K$12*((RAND()+RAND()+RAND()+RAND()+RAND()+RAND()+RAND()+RAND()+RAND()+RAND()+RAND()+RAND())-6))-1)+AB$15)</x:f>
        <x:v>25138364.926196348</x:v>
      </x:c>
      <x:c r="AC99" s="97" t="n">
        <x:f>MAX(0,AB99*(1+EXP((LN(1+'Monte Carlo'!$K$10)-0.5*'Monte Carlo'!$K$12^2)+'Monte Carlo'!$K$12*((RAND()+RAND()+RAND()+RAND()+RAND()+RAND()+RAND()+RAND()+RAND()+RAND()+RAND()+RAND())-6))-1)+AC$15)</x:f>
        <x:v>28657588.517461248</x:v>
      </x:c>
      <x:c r="AD99" s="97" t="n">
        <x:f>MAX(0,AC99*(1+EXP((LN(1+'Monte Carlo'!$K$10)-0.5*'Monte Carlo'!$K$12^2)+'Monte Carlo'!$K$12*((RAND()+RAND()+RAND()+RAND()+RAND()+RAND()+RAND()+RAND()+RAND()+RAND()+RAND()+RAND())-6))-1)+AD$15)</x:f>
        <x:v>27439701.151916068</x:v>
      </x:c>
      <x:c r="AE99" s="97" t="n">
        <x:f>MAX(0,AD99*(1+EXP((LN(1+'Monte Carlo'!$K$10)-0.5*'Monte Carlo'!$K$12^2)+'Monte Carlo'!$K$12*((RAND()+RAND()+RAND()+RAND()+RAND()+RAND()+RAND()+RAND()+RAND()+RAND()+RAND()+RAND())-6))-1)+AE$15)</x:f>
        <x:v>17618518.06763329</x:v>
      </x:c>
      <x:c r="AF99" s="97" t="n">
        <x:f>MAX(0,AE99*(1+EXP((LN(1+'Monte Carlo'!$K$10)-0.5*'Monte Carlo'!$K$12^2)+'Monte Carlo'!$K$12*((RAND()+RAND()+RAND()+RAND()+RAND()+RAND()+RAND()+RAND()+RAND()+RAND()+RAND()+RAND())-6))-1)+AF$15)</x:f>
        <x:v>23738721.953388795</x:v>
      </x:c>
      <x:c r="AG99" s="97">
        <x:f t="shared" si="3"/>
        <x:v>912098.30183426838</x:v>
      </x:c>
    </x:row>
    <x:row r="100">
      <x:c r="A100" s="93">
        <x:v>79</x:v>
      </x:c>
      <x:c r="B100" s="97" t="n">
        <x:f>IF(AND(UPPER('Monte Carlo'!$K$4)="YES",'Monte Carlo'!$K$5&gt;0),'Monte Carlo'!$K$13,Liquidity_30Y!$C$14)</x:f>
        <x:v>1029031.25</x:v>
      </x:c>
      <x:c r="C100" s="97" t="n">
        <x:f>MAX(0,B100*(1+EXP((LN(1+'Monte Carlo'!$K$10)-0.5*'Monte Carlo'!$K$12^2)+'Monte Carlo'!$K$12*((RAND()+RAND()+RAND()+RAND()+RAND()+RAND()+RAND()+RAND()+RAND()+RAND()+RAND()+RAND())-6))-1)+C$15)</x:f>
        <x:v>982538.4069557127</x:v>
      </x:c>
      <x:c r="D100" s="97" t="n">
        <x:f>MAX(0,C100*(1+EXP((LN(1+'Monte Carlo'!$K$10)-0.5*'Monte Carlo'!$K$12^2)+'Monte Carlo'!$K$12*((RAND()+RAND()+RAND()+RAND()+RAND()+RAND()+RAND()+RAND()+RAND()+RAND()+RAND()+RAND())-6))-1)+D$15)</x:f>
        <x:v>947209.4470660714</x:v>
      </x:c>
      <x:c r="E100" s="97" t="n">
        <x:f>MAX(0,D100*(1+EXP((LN(1+'Monte Carlo'!$K$10)-0.5*'Monte Carlo'!$K$12^2)+'Monte Carlo'!$K$12*((RAND()+RAND()+RAND()+RAND()+RAND()+RAND()+RAND()+RAND()+RAND()+RAND()+RAND()+RAND())-6))-1)+E$15)</x:f>
        <x:v>930782.9562615923</x:v>
      </x:c>
      <x:c r="F100" s="97" t="n">
        <x:f>MAX(0,E100*(1+EXP((LN(1+'Monte Carlo'!$K$10)-0.5*'Monte Carlo'!$K$12^2)+'Monte Carlo'!$K$12*((RAND()+RAND()+RAND()+RAND()+RAND()+RAND()+RAND()+RAND()+RAND()+RAND()+RAND()+RAND())-6))-1)+F$15)</x:f>
        <x:v>1001385.0260812368</x:v>
      </x:c>
      <x:c r="G100" s="97" t="n">
        <x:f>MAX(0,F100*(1+EXP((LN(1+'Monte Carlo'!$K$10)-0.5*'Monte Carlo'!$K$12^2)+'Monte Carlo'!$K$12*((RAND()+RAND()+RAND()+RAND()+RAND()+RAND()+RAND()+RAND()+RAND()+RAND()+RAND()+RAND())-6))-1)+G$15)</x:f>
        <x:v>908796.07574461</x:v>
      </x:c>
      <x:c r="H100" s="97" t="n">
        <x:f>MAX(0,G100*(1+EXP((LN(1+'Monte Carlo'!$K$10)-0.5*'Monte Carlo'!$K$12^2)+'Monte Carlo'!$K$12*((RAND()+RAND()+RAND()+RAND()+RAND()+RAND()+RAND()+RAND()+RAND()+RAND()+RAND()+RAND())-6))-1)+H$15)</x:f>
        <x:v>1054971.3160734612</x:v>
      </x:c>
      <x:c r="I100" s="97" t="n">
        <x:f>MAX(0,H100*(1+EXP((LN(1+'Monte Carlo'!$K$10)-0.5*'Monte Carlo'!$K$12^2)+'Monte Carlo'!$K$12*((RAND()+RAND()+RAND()+RAND()+RAND()+RAND()+RAND()+RAND()+RAND()+RAND()+RAND()+RAND())-6))-1)+I$15)</x:f>
        <x:v>913755.0043057458</x:v>
      </x:c>
      <x:c r="J100" s="97" t="n">
        <x:f>MAX(0,I100*(1+EXP((LN(1+'Monte Carlo'!$K$10)-0.5*'Monte Carlo'!$K$12^2)+'Monte Carlo'!$K$12*((RAND()+RAND()+RAND()+RAND()+RAND()+RAND()+RAND()+RAND()+RAND()+RAND()+RAND()+RAND())-6))-1)+J$15)</x:f>
        <x:v>1259373.6031100918</x:v>
      </x:c>
      <x:c r="K100" s="97" t="n">
        <x:f>MAX(0,J100*(1+EXP((LN(1+'Monte Carlo'!$K$10)-0.5*'Monte Carlo'!$K$12^2)+'Monte Carlo'!$K$12*((RAND()+RAND()+RAND()+RAND()+RAND()+RAND()+RAND()+RAND()+RAND()+RAND()+RAND()+RAND())-6))-1)+K$15)</x:f>
        <x:v>1416884.5754352396</x:v>
      </x:c>
      <x:c r="L100" s="97" t="n">
        <x:f>MAX(0,K100*(1+EXP((LN(1+'Monte Carlo'!$K$10)-0.5*'Monte Carlo'!$K$12^2)+'Monte Carlo'!$K$12*((RAND()+RAND()+RAND()+RAND()+RAND()+RAND()+RAND()+RAND()+RAND()+RAND()+RAND()+RAND())-6))-1)+L$15)</x:f>
        <x:v>1280396.649609812</x:v>
      </x:c>
      <x:c r="M100" s="97" t="n">
        <x:f>MAX(0,L100*(1+EXP((LN(1+'Monte Carlo'!$K$10)-0.5*'Monte Carlo'!$K$12^2)+'Monte Carlo'!$K$12*((RAND()+RAND()+RAND()+RAND()+RAND()+RAND()+RAND()+RAND()+RAND()+RAND()+RAND()+RAND())-6))-1)+M$15)</x:f>
        <x:v>1238048.1558968767</x:v>
      </x:c>
      <x:c r="N100" s="97" t="n">
        <x:f>MAX(0,M100*(1+EXP((LN(1+'Monte Carlo'!$K$10)-0.5*'Monte Carlo'!$K$12^2)+'Monte Carlo'!$K$12*((RAND()+RAND()+RAND()+RAND()+RAND()+RAND()+RAND()+RAND()+RAND()+RAND()+RAND()+RAND())-6))-1)+N$15)</x:f>
        <x:v>1633904.8902488295</x:v>
      </x:c>
      <x:c r="O100" s="97" t="n">
        <x:f>MAX(0,N100*(1+EXP((LN(1+'Monte Carlo'!$K$10)-0.5*'Monte Carlo'!$K$12^2)+'Monte Carlo'!$K$12*((RAND()+RAND()+RAND()+RAND()+RAND()+RAND()+RAND()+RAND()+RAND()+RAND()+RAND()+RAND())-6))-1)+O$15)</x:f>
        <x:v>1607297.7123578694</x:v>
      </x:c>
      <x:c r="P100" s="97" t="n">
        <x:f>MAX(0,O100*(1+EXP((LN(1+'Monte Carlo'!$K$10)-0.5*'Monte Carlo'!$K$12^2)+'Monte Carlo'!$K$12*((RAND()+RAND()+RAND()+RAND()+RAND()+RAND()+RAND()+RAND()+RAND()+RAND()+RAND()+RAND())-6))-1)+P$15)</x:f>
        <x:v>1599372.2881820193</x:v>
      </x:c>
      <x:c r="Q100" s="97" t="n">
        <x:f>MAX(0,P100*(1+EXP((LN(1+'Monte Carlo'!$K$10)-0.5*'Monte Carlo'!$K$12^2)+'Monte Carlo'!$K$12*((RAND()+RAND()+RAND()+RAND()+RAND()+RAND()+RAND()+RAND()+RAND()+RAND()+RAND()+RAND())-6))-1)+Q$15)</x:f>
        <x:v>1398757.1799625321</x:v>
      </x:c>
      <x:c r="R100" s="97" t="n">
        <x:f>MAX(0,Q100*(1+EXP((LN(1+'Monte Carlo'!$K$10)-0.5*'Monte Carlo'!$K$12^2)+'Monte Carlo'!$K$12*((RAND()+RAND()+RAND()+RAND()+RAND()+RAND()+RAND()+RAND()+RAND()+RAND()+RAND()+RAND())-6))-1)+R$15)</x:f>
        <x:v>1542602.467140675</x:v>
      </x:c>
      <x:c r="S100" s="97" t="n">
        <x:f>MAX(0,R100*(1+EXP((LN(1+'Monte Carlo'!$K$10)-0.5*'Monte Carlo'!$K$12^2)+'Monte Carlo'!$K$12*((RAND()+RAND()+RAND()+RAND()+RAND()+RAND()+RAND()+RAND()+RAND()+RAND()+RAND()+RAND())-6))-1)+S$15)</x:f>
        <x:v>1776607.5206458322</x:v>
      </x:c>
      <x:c r="T100" s="97" t="n">
        <x:f>MAX(0,S100*(1+EXP((LN(1+'Monte Carlo'!$K$10)-0.5*'Monte Carlo'!$K$12^2)+'Monte Carlo'!$K$12*((RAND()+RAND()+RAND()+RAND()+RAND()+RAND()+RAND()+RAND()+RAND()+RAND()+RAND()+RAND())-6))-1)+T$15)</x:f>
        <x:v>2077430.6743265623</x:v>
      </x:c>
      <x:c r="U100" s="97" t="n">
        <x:f>MAX(0,T100*(1+EXP((LN(1+'Monte Carlo'!$K$10)-0.5*'Monte Carlo'!$K$12^2)+'Monte Carlo'!$K$12*((RAND()+RAND()+RAND()+RAND()+RAND()+RAND()+RAND()+RAND()+RAND()+RAND()+RAND()+RAND())-6))-1)+U$15)</x:f>
        <x:v>2052921.499653426</x:v>
      </x:c>
      <x:c r="V100" s="97" t="n">
        <x:f>MAX(0,U100*(1+EXP((LN(1+'Monte Carlo'!$K$10)-0.5*'Monte Carlo'!$K$12^2)+'Monte Carlo'!$K$12*((RAND()+RAND()+RAND()+RAND()+RAND()+RAND()+RAND()+RAND()+RAND()+RAND()+RAND()+RAND())-6))-1)+V$15)</x:f>
        <x:v>1935022.0287239924</x:v>
      </x:c>
      <x:c r="W100" s="97" t="n">
        <x:f>MAX(0,V100*(1+EXP((LN(1+'Monte Carlo'!$K$10)-0.5*'Monte Carlo'!$K$12^2)+'Monte Carlo'!$K$12*((RAND()+RAND()+RAND()+RAND()+RAND()+RAND()+RAND()+RAND()+RAND()+RAND()+RAND()+RAND())-6))-1)+W$15)</x:f>
        <x:v>2560398.7176540177</x:v>
      </x:c>
      <x:c r="X100" s="97" t="n">
        <x:f>MAX(0,W100*(1+EXP((LN(1+'Monte Carlo'!$K$10)-0.5*'Monte Carlo'!$K$12^2)+'Monte Carlo'!$K$12*((RAND()+RAND()+RAND()+RAND()+RAND()+RAND()+RAND()+RAND()+RAND()+RAND()+RAND()+RAND())-6))-1)+X$15)</x:f>
        <x:v>2402426.955162299</x:v>
      </x:c>
      <x:c r="Y100" s="97" t="n">
        <x:f>MAX(0,X100*(1+EXP((LN(1+'Monte Carlo'!$K$10)-0.5*'Monte Carlo'!$K$12^2)+'Monte Carlo'!$K$12*((RAND()+RAND()+RAND()+RAND()+RAND()+RAND()+RAND()+RAND()+RAND()+RAND()+RAND()+RAND())-6))-1)+Y$15)</x:f>
        <x:v>2319864.714977472</x:v>
      </x:c>
      <x:c r="Z100" s="97" t="n">
        <x:f>MAX(0,Y100*(1+EXP((LN(1+'Monte Carlo'!$K$10)-0.5*'Monte Carlo'!$K$12^2)+'Monte Carlo'!$K$12*((RAND()+RAND()+RAND()+RAND()+RAND()+RAND()+RAND()+RAND()+RAND()+RAND()+RAND()+RAND())-6))-1)+Z$15)</x:f>
        <x:v>2438295.186134536</x:v>
      </x:c>
      <x:c r="AA100" s="97" t="n">
        <x:f>MAX(0,Z100*(1+EXP((LN(1+'Monte Carlo'!$K$10)-0.5*'Monte Carlo'!$K$12^2)+'Monte Carlo'!$K$12*((RAND()+RAND()+RAND()+RAND()+RAND()+RAND()+RAND()+RAND()+RAND()+RAND()+RAND()+RAND())-6))-1)+AA$15)</x:f>
        <x:v>2100759.3939394015</x:v>
      </x:c>
      <x:c r="AB100" s="97" t="n">
        <x:f>MAX(0,AA100*(1+EXP((LN(1+'Monte Carlo'!$K$10)-0.5*'Monte Carlo'!$K$12^2)+'Monte Carlo'!$K$12*((RAND()+RAND()+RAND()+RAND()+RAND()+RAND()+RAND()+RAND()+RAND()+RAND()+RAND()+RAND())-6))-1)+AB$15)</x:f>
        <x:v>2612631.6015932783</x:v>
      </x:c>
      <x:c r="AC100" s="97" t="n">
        <x:f>MAX(0,AB100*(1+EXP((LN(1+'Monte Carlo'!$K$10)-0.5*'Monte Carlo'!$K$12^2)+'Monte Carlo'!$K$12*((RAND()+RAND()+RAND()+RAND()+RAND()+RAND()+RAND()+RAND()+RAND()+RAND()+RAND()+RAND())-6))-1)+AC$15)</x:f>
        <x:v>2422105.07723733</x:v>
      </x:c>
      <x:c r="AD100" s="97" t="n">
        <x:f>MAX(0,AC100*(1+EXP((LN(1+'Monte Carlo'!$K$10)-0.5*'Monte Carlo'!$K$12^2)+'Monte Carlo'!$K$12*((RAND()+RAND()+RAND()+RAND()+RAND()+RAND()+RAND()+RAND()+RAND()+RAND()+RAND()+RAND())-6))-1)+AD$15)</x:f>
        <x:v>2475203.410083984</x:v>
      </x:c>
      <x:c r="AE100" s="97" t="n">
        <x:f>MAX(0,AD100*(1+EXP((LN(1+'Monte Carlo'!$K$10)-0.5*'Monte Carlo'!$K$12^2)+'Monte Carlo'!$K$12*((RAND()+RAND()+RAND()+RAND()+RAND()+RAND()+RAND()+RAND()+RAND()+RAND()+RAND()+RAND())-6))-1)+AE$15)</x:f>
        <x:v>2346123.741778296</x:v>
      </x:c>
      <x:c r="AF100" s="97" t="n">
        <x:f>MAX(0,AE100*(1+EXP((LN(1+'Monte Carlo'!$K$10)-0.5*'Monte Carlo'!$K$12^2)+'Monte Carlo'!$K$12*((RAND()+RAND()+RAND()+RAND()+RAND()+RAND()+RAND()+RAND()+RAND()+RAND()+RAND()+RAND())-6))-1)+AF$15)</x:f>
        <x:v>2759745.275692934</x:v>
      </x:c>
      <x:c r="AG100" s="97">
        <x:f t="shared" si="3"/>
        <x:v>1029031.25</x:v>
      </x:c>
    </x:row>
    <x:row r="101">
      <x:c r="A101" s="93">
        <x:v>80</x:v>
      </x:c>
      <x:c r="B101" s="97" t="n">
        <x:f>IF(AND(UPPER('Monte Carlo'!$K$4)="YES",'Monte Carlo'!$K$5&gt;0),'Monte Carlo'!$K$13,Liquidity_30Y!$C$14)</x:f>
        <x:v>1029031.25</x:v>
      </x:c>
      <x:c r="C101" s="97" t="n">
        <x:f>MAX(0,B101*(1+EXP((LN(1+'Monte Carlo'!$K$10)-0.5*'Monte Carlo'!$K$12^2)+'Monte Carlo'!$K$12*((RAND()+RAND()+RAND()+RAND()+RAND()+RAND()+RAND()+RAND()+RAND()+RAND()+RAND()+RAND())-6))-1)+C$15)</x:f>
        <x:v>1171496.067980411</x:v>
      </x:c>
      <x:c r="D101" s="97" t="n">
        <x:f>MAX(0,C101*(1+EXP((LN(1+'Monte Carlo'!$K$10)-0.5*'Monte Carlo'!$K$12^2)+'Monte Carlo'!$K$12*((RAND()+RAND()+RAND()+RAND()+RAND()+RAND()+RAND()+RAND()+RAND()+RAND()+RAND()+RAND())-6))-1)+D$15)</x:f>
        <x:v>1490268.866110612</x:v>
      </x:c>
      <x:c r="E101" s="97" t="n">
        <x:f>MAX(0,D101*(1+EXP((LN(1+'Monte Carlo'!$K$10)-0.5*'Monte Carlo'!$K$12^2)+'Monte Carlo'!$K$12*((RAND()+RAND()+RAND()+RAND()+RAND()+RAND()+RAND()+RAND()+RAND()+RAND()+RAND()+RAND())-6))-1)+E$15)</x:f>
        <x:v>1856799.4945777277</x:v>
      </x:c>
      <x:c r="F101" s="97" t="n">
        <x:f>MAX(0,E101*(1+EXP((LN(1+'Monte Carlo'!$K$10)-0.5*'Monte Carlo'!$K$12^2)+'Monte Carlo'!$K$12*((RAND()+RAND()+RAND()+RAND()+RAND()+RAND()+RAND()+RAND()+RAND()+RAND()+RAND()+RAND())-6))-1)+F$15)</x:f>
        <x:v>1875320.4360155936</x:v>
      </x:c>
      <x:c r="G101" s="97" t="n">
        <x:f>MAX(0,F101*(1+EXP((LN(1+'Monte Carlo'!$K$10)-0.5*'Monte Carlo'!$K$12^2)+'Monte Carlo'!$K$12*((RAND()+RAND()+RAND()+RAND()+RAND()+RAND()+RAND()+RAND()+RAND()+RAND()+RAND()+RAND())-6))-1)+G$15)</x:f>
        <x:v>2360616.020117634</x:v>
      </x:c>
      <x:c r="H101" s="97" t="n">
        <x:f>MAX(0,G101*(1+EXP((LN(1+'Monte Carlo'!$K$10)-0.5*'Monte Carlo'!$K$12^2)+'Monte Carlo'!$K$12*((RAND()+RAND()+RAND()+RAND()+RAND()+RAND()+RAND()+RAND()+RAND()+RAND()+RAND()+RAND())-6))-1)+H$15)</x:f>
        <x:v>2440780.3785836827</x:v>
      </x:c>
      <x:c r="I101" s="97" t="n">
        <x:f>MAX(0,H101*(1+EXP((LN(1+'Monte Carlo'!$K$10)-0.5*'Monte Carlo'!$K$12^2)+'Monte Carlo'!$K$12*((RAND()+RAND()+RAND()+RAND()+RAND()+RAND()+RAND()+RAND()+RAND()+RAND()+RAND()+RAND())-6))-1)+I$15)</x:f>
        <x:v>2868863.0004951577</x:v>
      </x:c>
      <x:c r="J101" s="97" t="n">
        <x:f>MAX(0,I101*(1+EXP((LN(1+'Monte Carlo'!$K$10)-0.5*'Monte Carlo'!$K$12^2)+'Monte Carlo'!$K$12*((RAND()+RAND()+RAND()+RAND()+RAND()+RAND()+RAND()+RAND()+RAND()+RAND()+RAND()+RAND())-6))-1)+J$15)</x:f>
        <x:v>2581521.891432993</x:v>
      </x:c>
      <x:c r="K101" s="97" t="n">
        <x:f>MAX(0,J101*(1+EXP((LN(1+'Monte Carlo'!$K$10)-0.5*'Monte Carlo'!$K$12^2)+'Monte Carlo'!$K$12*((RAND()+RAND()+RAND()+RAND()+RAND()+RAND()+RAND()+RAND()+RAND()+RAND()+RAND()+RAND())-6))-1)+K$15)</x:f>
        <x:v>2381135.092724017</x:v>
      </x:c>
      <x:c r="L101" s="97" t="n">
        <x:f>MAX(0,K101*(1+EXP((LN(1+'Monte Carlo'!$K$10)-0.5*'Monte Carlo'!$K$12^2)+'Monte Carlo'!$K$12*((RAND()+RAND()+RAND()+RAND()+RAND()+RAND()+RAND()+RAND()+RAND()+RAND()+RAND()+RAND())-6))-1)+L$15)</x:f>
        <x:v>2942620.448156424</x:v>
      </x:c>
      <x:c r="M101" s="97" t="n">
        <x:f>MAX(0,L101*(1+EXP((LN(1+'Monte Carlo'!$K$10)-0.5*'Monte Carlo'!$K$12^2)+'Monte Carlo'!$K$12*((RAND()+RAND()+RAND()+RAND()+RAND()+RAND()+RAND()+RAND()+RAND()+RAND()+RAND()+RAND())-6))-1)+M$15)</x:f>
        <x:v>2593681.7246560245</x:v>
      </x:c>
      <x:c r="N101" s="97" t="n">
        <x:f>MAX(0,M101*(1+EXP((LN(1+'Monte Carlo'!$K$10)-0.5*'Monte Carlo'!$K$12^2)+'Monte Carlo'!$K$12*((RAND()+RAND()+RAND()+RAND()+RAND()+RAND()+RAND()+RAND()+RAND()+RAND()+RAND()+RAND())-6))-1)+N$15)</x:f>
        <x:v>2572322.517199801</x:v>
      </x:c>
      <x:c r="O101" s="97" t="n">
        <x:f>MAX(0,N101*(1+EXP((LN(1+'Monte Carlo'!$K$10)-0.5*'Monte Carlo'!$K$12^2)+'Monte Carlo'!$K$12*((RAND()+RAND()+RAND()+RAND()+RAND()+RAND()+RAND()+RAND()+RAND()+RAND()+RAND()+RAND())-6))-1)+O$15)</x:f>
        <x:v>3164091.5583978062</x:v>
      </x:c>
      <x:c r="P101" s="97" t="n">
        <x:f>MAX(0,O101*(1+EXP((LN(1+'Monte Carlo'!$K$10)-0.5*'Monte Carlo'!$K$12^2)+'Monte Carlo'!$K$12*((RAND()+RAND()+RAND()+RAND()+RAND()+RAND()+RAND()+RAND()+RAND()+RAND()+RAND()+RAND())-6))-1)+P$15)</x:f>
        <x:v>3150653.5697538704</x:v>
      </x:c>
      <x:c r="Q101" s="97" t="n">
        <x:f>MAX(0,P101*(1+EXP((LN(1+'Monte Carlo'!$K$10)-0.5*'Monte Carlo'!$K$12^2)+'Monte Carlo'!$K$12*((RAND()+RAND()+RAND()+RAND()+RAND()+RAND()+RAND()+RAND()+RAND()+RAND()+RAND()+RAND())-6))-1)+Q$15)</x:f>
        <x:v>4573876.647416634</x:v>
      </x:c>
      <x:c r="R101" s="97" t="n">
        <x:f>MAX(0,Q101*(1+EXP((LN(1+'Monte Carlo'!$K$10)-0.5*'Monte Carlo'!$K$12^2)+'Monte Carlo'!$K$12*((RAND()+RAND()+RAND()+RAND()+RAND()+RAND()+RAND()+RAND()+RAND()+RAND()+RAND()+RAND())-6))-1)+R$15)</x:f>
        <x:v>5883761.822475746</x:v>
      </x:c>
      <x:c r="S101" s="97" t="n">
        <x:f>MAX(0,R101*(1+EXP((LN(1+'Monte Carlo'!$K$10)-0.5*'Monte Carlo'!$K$12^2)+'Monte Carlo'!$K$12*((RAND()+RAND()+RAND()+RAND()+RAND()+RAND()+RAND()+RAND()+RAND()+RAND()+RAND()+RAND())-6))-1)+S$15)</x:f>
        <x:v>5963615.123304642</x:v>
      </x:c>
      <x:c r="T101" s="97" t="n">
        <x:f>MAX(0,S101*(1+EXP((LN(1+'Monte Carlo'!$K$10)-0.5*'Monte Carlo'!$K$12^2)+'Monte Carlo'!$K$12*((RAND()+RAND()+RAND()+RAND()+RAND()+RAND()+RAND()+RAND()+RAND()+RAND()+RAND()+RAND())-6))-1)+T$15)</x:f>
        <x:v>6846980.07980324</x:v>
      </x:c>
      <x:c r="U101" s="97" t="n">
        <x:f>MAX(0,T101*(1+EXP((LN(1+'Monte Carlo'!$K$10)-0.5*'Monte Carlo'!$K$12^2)+'Monte Carlo'!$K$12*((RAND()+RAND()+RAND()+RAND()+RAND()+RAND()+RAND()+RAND()+RAND()+RAND()+RAND()+RAND())-6))-1)+U$15)</x:f>
        <x:v>7108353.596354588</x:v>
      </x:c>
      <x:c r="V101" s="97" t="n">
        <x:f>MAX(0,U101*(1+EXP((LN(1+'Monte Carlo'!$K$10)-0.5*'Monte Carlo'!$K$12^2)+'Monte Carlo'!$K$12*((RAND()+RAND()+RAND()+RAND()+RAND()+RAND()+RAND()+RAND()+RAND()+RAND()+RAND()+RAND())-6))-1)+V$15)</x:f>
        <x:v>9667450.790845089</x:v>
      </x:c>
      <x:c r="W101" s="97" t="n">
        <x:f>MAX(0,V101*(1+EXP((LN(1+'Monte Carlo'!$K$10)-0.5*'Monte Carlo'!$K$12^2)+'Monte Carlo'!$K$12*((RAND()+RAND()+RAND()+RAND()+RAND()+RAND()+RAND()+RAND()+RAND()+RAND()+RAND()+RAND())-6))-1)+W$15)</x:f>
        <x:v>10178081.861352999</x:v>
      </x:c>
      <x:c r="X101" s="97" t="n">
        <x:f>MAX(0,W101*(1+EXP((LN(1+'Monte Carlo'!$K$10)-0.5*'Monte Carlo'!$K$12^2)+'Monte Carlo'!$K$12*((RAND()+RAND()+RAND()+RAND()+RAND()+RAND()+RAND()+RAND()+RAND()+RAND()+RAND()+RAND())-6))-1)+X$15)</x:f>
        <x:v>13220112.410950333</x:v>
      </x:c>
      <x:c r="Y101" s="97" t="n">
        <x:f>MAX(0,X101*(1+EXP((LN(1+'Monte Carlo'!$K$10)-0.5*'Monte Carlo'!$K$12^2)+'Monte Carlo'!$K$12*((RAND()+RAND()+RAND()+RAND()+RAND()+RAND()+RAND()+RAND()+RAND()+RAND()+RAND()+RAND())-6))-1)+Y$15)</x:f>
        <x:v>14482776.578710018</x:v>
      </x:c>
      <x:c r="Z101" s="97" t="n">
        <x:f>MAX(0,Y101*(1+EXP((LN(1+'Monte Carlo'!$K$10)-0.5*'Monte Carlo'!$K$12^2)+'Monte Carlo'!$K$12*((RAND()+RAND()+RAND()+RAND()+RAND()+RAND()+RAND()+RAND()+RAND()+RAND()+RAND()+RAND())-6))-1)+Z$15)</x:f>
        <x:v>18785839.75314366</x:v>
      </x:c>
      <x:c r="AA101" s="97" t="n">
        <x:f>MAX(0,Z101*(1+EXP((LN(1+'Monte Carlo'!$K$10)-0.5*'Monte Carlo'!$K$12^2)+'Monte Carlo'!$K$12*((RAND()+RAND()+RAND()+RAND()+RAND()+RAND()+RAND()+RAND()+RAND()+RAND()+RAND()+RAND())-6))-1)+AA$15)</x:f>
        <x:v>21868779.258960567</x:v>
      </x:c>
      <x:c r="AB101" s="97" t="n">
        <x:f>MAX(0,AA101*(1+EXP((LN(1+'Monte Carlo'!$K$10)-0.5*'Monte Carlo'!$K$12^2)+'Monte Carlo'!$K$12*((RAND()+RAND()+RAND()+RAND()+RAND()+RAND()+RAND()+RAND()+RAND()+RAND()+RAND()+RAND())-6))-1)+AB$15)</x:f>
        <x:v>19504697.1275999</x:v>
      </x:c>
      <x:c r="AC101" s="97" t="n">
        <x:f>MAX(0,AB101*(1+EXP((LN(1+'Monte Carlo'!$K$10)-0.5*'Monte Carlo'!$K$12^2)+'Monte Carlo'!$K$12*((RAND()+RAND()+RAND()+RAND()+RAND()+RAND()+RAND()+RAND()+RAND()+RAND()+RAND()+RAND())-6))-1)+AC$15)</x:f>
        <x:v>24733710.200713005</x:v>
      </x:c>
      <x:c r="AD101" s="97" t="n">
        <x:f>MAX(0,AC101*(1+EXP((LN(1+'Monte Carlo'!$K$10)-0.5*'Monte Carlo'!$K$12^2)+'Monte Carlo'!$K$12*((RAND()+RAND()+RAND()+RAND()+RAND()+RAND()+RAND()+RAND()+RAND()+RAND()+RAND()+RAND())-6))-1)+AD$15)</x:f>
        <x:v>29911477.223844238</x:v>
      </x:c>
      <x:c r="AE101" s="97" t="n">
        <x:f>MAX(0,AD101*(1+EXP((LN(1+'Monte Carlo'!$K$10)-0.5*'Monte Carlo'!$K$12^2)+'Monte Carlo'!$K$12*((RAND()+RAND()+RAND()+RAND()+RAND()+RAND()+RAND()+RAND()+RAND()+RAND()+RAND()+RAND())-6))-1)+AE$15)</x:f>
        <x:v>31392201.780107867</x:v>
      </x:c>
      <x:c r="AF101" s="97" t="n">
        <x:f>MAX(0,AE101*(1+EXP((LN(1+'Monte Carlo'!$K$10)-0.5*'Monte Carlo'!$K$12^2)+'Monte Carlo'!$K$12*((RAND()+RAND()+RAND()+RAND()+RAND()+RAND()+RAND()+RAND()+RAND()+RAND()+RAND()+RAND())-6))-1)+AF$15)</x:f>
        <x:v>29816816.837492507</x:v>
      </x:c>
      <x:c r="AG101" s="97">
        <x:f t="shared" si="3"/>
        <x:v>986042.33577373775</x:v>
      </x:c>
    </x:row>
    <x:row r="102">
      <x:c r="A102" s="93">
        <x:v>81</x:v>
      </x:c>
      <x:c r="B102" s="97" t="n">
        <x:f>IF(AND(UPPER('Monte Carlo'!$K$4)="YES",'Monte Carlo'!$K$5&gt;0),'Monte Carlo'!$K$13,Liquidity_30Y!$C$14)</x:f>
        <x:v>1029031.25</x:v>
      </x:c>
      <x:c r="C102" s="97" t="n">
        <x:f>MAX(0,B102*(1+EXP((LN(1+'Monte Carlo'!$K$10)-0.5*'Monte Carlo'!$K$12^2)+'Monte Carlo'!$K$12*((RAND()+RAND()+RAND()+RAND()+RAND()+RAND()+RAND()+RAND()+RAND()+RAND()+RAND()+RAND())-6))-1)+C$15)</x:f>
        <x:v>1153241.3025889527</x:v>
      </x:c>
      <x:c r="D102" s="97" t="n">
        <x:f>MAX(0,C102*(1+EXP((LN(1+'Monte Carlo'!$K$10)-0.5*'Monte Carlo'!$K$12^2)+'Monte Carlo'!$K$12*((RAND()+RAND()+RAND()+RAND()+RAND()+RAND()+RAND()+RAND()+RAND()+RAND()+RAND()+RAND())-6))-1)+D$15)</x:f>
        <x:v>1300915.3504232878</x:v>
      </x:c>
      <x:c r="E102" s="97" t="n">
        <x:f>MAX(0,D102*(1+EXP((LN(1+'Monte Carlo'!$K$10)-0.5*'Monte Carlo'!$K$12^2)+'Monte Carlo'!$K$12*((RAND()+RAND()+RAND()+RAND()+RAND()+RAND()+RAND()+RAND()+RAND()+RAND()+RAND()+RAND())-6))-1)+E$15)</x:f>
        <x:v>1282728.177530361</x:v>
      </x:c>
      <x:c r="F102" s="97" t="n">
        <x:f>MAX(0,E102*(1+EXP((LN(1+'Monte Carlo'!$K$10)-0.5*'Monte Carlo'!$K$12^2)+'Monte Carlo'!$K$12*((RAND()+RAND()+RAND()+RAND()+RAND()+RAND()+RAND()+RAND()+RAND()+RAND()+RAND()+RAND())-6))-1)+F$15)</x:f>
        <x:v>1305280.7897887493</x:v>
      </x:c>
      <x:c r="G102" s="97" t="n">
        <x:f>MAX(0,F102*(1+EXP((LN(1+'Monte Carlo'!$K$10)-0.5*'Monte Carlo'!$K$12^2)+'Monte Carlo'!$K$12*((RAND()+RAND()+RAND()+RAND()+RAND()+RAND()+RAND()+RAND()+RAND()+RAND()+RAND()+RAND())-6))-1)+G$15)</x:f>
        <x:v>1166138.2197951113</x:v>
      </x:c>
      <x:c r="H102" s="97" t="n">
        <x:f>MAX(0,G102*(1+EXP((LN(1+'Monte Carlo'!$K$10)-0.5*'Monte Carlo'!$K$12^2)+'Monte Carlo'!$K$12*((RAND()+RAND()+RAND()+RAND()+RAND()+RAND()+RAND()+RAND()+RAND()+RAND()+RAND()+RAND())-6))-1)+H$15)</x:f>
        <x:v>1152699.4595351885</x:v>
      </x:c>
      <x:c r="I102" s="97" t="n">
        <x:f>MAX(0,H102*(1+EXP((LN(1+'Monte Carlo'!$K$10)-0.5*'Monte Carlo'!$K$12^2)+'Monte Carlo'!$K$12*((RAND()+RAND()+RAND()+RAND()+RAND()+RAND()+RAND()+RAND()+RAND()+RAND()+RAND()+RAND())-6))-1)+I$15)</x:f>
        <x:v>1319572.9750784668</x:v>
      </x:c>
      <x:c r="J102" s="97" t="n">
        <x:f>MAX(0,I102*(1+EXP((LN(1+'Monte Carlo'!$K$10)-0.5*'Monte Carlo'!$K$12^2)+'Monte Carlo'!$K$12*((RAND()+RAND()+RAND()+RAND()+RAND()+RAND()+RAND()+RAND()+RAND()+RAND()+RAND()+RAND())-6))-1)+J$15)</x:f>
        <x:v>1480679.9590433105</x:v>
      </x:c>
      <x:c r="K102" s="97" t="n">
        <x:f>MAX(0,J102*(1+EXP((LN(1+'Monte Carlo'!$K$10)-0.5*'Monte Carlo'!$K$12^2)+'Monte Carlo'!$K$12*((RAND()+RAND()+RAND()+RAND()+RAND()+RAND()+RAND()+RAND()+RAND()+RAND()+RAND()+RAND())-6))-1)+K$15)</x:f>
        <x:v>1496988.440747065</x:v>
      </x:c>
      <x:c r="L102" s="97" t="n">
        <x:f>MAX(0,K102*(1+EXP((LN(1+'Monte Carlo'!$K$10)-0.5*'Monte Carlo'!$K$12^2)+'Monte Carlo'!$K$12*((RAND()+RAND()+RAND()+RAND()+RAND()+RAND()+RAND()+RAND()+RAND()+RAND()+RAND()+RAND())-6))-1)+L$15)</x:f>
        <x:v>1736690.3008127322</x:v>
      </x:c>
      <x:c r="M102" s="97" t="n">
        <x:f>MAX(0,L102*(1+EXP((LN(1+'Monte Carlo'!$K$10)-0.5*'Monte Carlo'!$K$12^2)+'Monte Carlo'!$K$12*((RAND()+RAND()+RAND()+RAND()+RAND()+RAND()+RAND()+RAND()+RAND()+RAND()+RAND()+RAND())-6))-1)+M$15)</x:f>
        <x:v>2134169.66810258</x:v>
      </x:c>
      <x:c r="N102" s="97" t="n">
        <x:f>MAX(0,M102*(1+EXP((LN(1+'Monte Carlo'!$K$10)-0.5*'Monte Carlo'!$K$12^2)+'Monte Carlo'!$K$12*((RAND()+RAND()+RAND()+RAND()+RAND()+RAND()+RAND()+RAND()+RAND()+RAND()+RAND()+RAND())-6))-1)+N$15)</x:f>
        <x:v>2390295.2701840634</x:v>
      </x:c>
      <x:c r="O102" s="97" t="n">
        <x:f>MAX(0,N102*(1+EXP((LN(1+'Monte Carlo'!$K$10)-0.5*'Monte Carlo'!$K$12^2)+'Monte Carlo'!$K$12*((RAND()+RAND()+RAND()+RAND()+RAND()+RAND()+RAND()+RAND()+RAND()+RAND()+RAND()+RAND())-6))-1)+O$15)</x:f>
        <x:v>2569734.196548073</x:v>
      </x:c>
      <x:c r="P102" s="97" t="n">
        <x:f>MAX(0,O102*(1+EXP((LN(1+'Monte Carlo'!$K$10)-0.5*'Monte Carlo'!$K$12^2)+'Monte Carlo'!$K$12*((RAND()+RAND()+RAND()+RAND()+RAND()+RAND()+RAND()+RAND()+RAND()+RAND()+RAND()+RAND())-6))-1)+P$15)</x:f>
        <x:v>2959162.6662911773</x:v>
      </x:c>
      <x:c r="Q102" s="97" t="n">
        <x:f>MAX(0,P102*(1+EXP((LN(1+'Monte Carlo'!$K$10)-0.5*'Monte Carlo'!$K$12^2)+'Monte Carlo'!$K$12*((RAND()+RAND()+RAND()+RAND()+RAND()+RAND()+RAND()+RAND()+RAND()+RAND()+RAND()+RAND())-6))-1)+Q$15)</x:f>
        <x:v>2665260.4208791703</x:v>
      </x:c>
      <x:c r="R102" s="97" t="n">
        <x:f>MAX(0,Q102*(1+EXP((LN(1+'Monte Carlo'!$K$10)-0.5*'Monte Carlo'!$K$12^2)+'Monte Carlo'!$K$12*((RAND()+RAND()+RAND()+RAND()+RAND()+RAND()+RAND()+RAND()+RAND()+RAND()+RAND()+RAND())-6))-1)+R$15)</x:f>
        <x:v>2862002.3815924446</x:v>
      </x:c>
      <x:c r="S102" s="97" t="n">
        <x:f>MAX(0,R102*(1+EXP((LN(1+'Monte Carlo'!$K$10)-0.5*'Monte Carlo'!$K$12^2)+'Monte Carlo'!$K$12*((RAND()+RAND()+RAND()+RAND()+RAND()+RAND()+RAND()+RAND()+RAND()+RAND()+RAND()+RAND())-6))-1)+S$15)</x:f>
        <x:v>3837741.575160645</x:v>
      </x:c>
      <x:c r="T102" s="97" t="n">
        <x:f>MAX(0,S102*(1+EXP((LN(1+'Monte Carlo'!$K$10)-0.5*'Monte Carlo'!$K$12^2)+'Monte Carlo'!$K$12*((RAND()+RAND()+RAND()+RAND()+RAND()+RAND()+RAND()+RAND()+RAND()+RAND()+RAND()+RAND())-6))-1)+T$15)</x:f>
        <x:v>4456744.858256882</x:v>
      </x:c>
      <x:c r="U102" s="97" t="n">
        <x:f>MAX(0,T102*(1+EXP((LN(1+'Monte Carlo'!$K$10)-0.5*'Monte Carlo'!$K$12^2)+'Monte Carlo'!$K$12*((RAND()+RAND()+RAND()+RAND()+RAND()+RAND()+RAND()+RAND()+RAND()+RAND()+RAND()+RAND())-6))-1)+U$15)</x:f>
        <x:v>4427651.812745672</x:v>
      </x:c>
      <x:c r="V102" s="97" t="n">
        <x:f>MAX(0,U102*(1+EXP((LN(1+'Monte Carlo'!$K$10)-0.5*'Monte Carlo'!$K$12^2)+'Monte Carlo'!$K$12*((RAND()+RAND()+RAND()+RAND()+RAND()+RAND()+RAND()+RAND()+RAND()+RAND()+RAND()+RAND())-6))-1)+V$15)</x:f>
        <x:v>5402051.0144445095</x:v>
      </x:c>
      <x:c r="W102" s="97" t="n">
        <x:f>MAX(0,V102*(1+EXP((LN(1+'Monte Carlo'!$K$10)-0.5*'Monte Carlo'!$K$12^2)+'Monte Carlo'!$K$12*((RAND()+RAND()+RAND()+RAND()+RAND()+RAND()+RAND()+RAND()+RAND()+RAND()+RAND()+RAND())-6))-1)+W$15)</x:f>
        <x:v>6155283.789709397</x:v>
      </x:c>
      <x:c r="X102" s="97" t="n">
        <x:f>MAX(0,W102*(1+EXP((LN(1+'Monte Carlo'!$K$10)-0.5*'Monte Carlo'!$K$12^2)+'Monte Carlo'!$K$12*((RAND()+RAND()+RAND()+RAND()+RAND()+RAND()+RAND()+RAND()+RAND()+RAND()+RAND()+RAND())-6))-1)+X$15)</x:f>
        <x:v>5942029.307073352</x:v>
      </x:c>
      <x:c r="Y102" s="97" t="n">
        <x:f>MAX(0,X102*(1+EXP((LN(1+'Monte Carlo'!$K$10)-0.5*'Monte Carlo'!$K$12^2)+'Monte Carlo'!$K$12*((RAND()+RAND()+RAND()+RAND()+RAND()+RAND()+RAND()+RAND()+RAND()+RAND()+RAND()+RAND())-6))-1)+Y$15)</x:f>
        <x:v>5931161.217138475</x:v>
      </x:c>
      <x:c r="Z102" s="97" t="n">
        <x:f>MAX(0,Y102*(1+EXP((LN(1+'Monte Carlo'!$K$10)-0.5*'Monte Carlo'!$K$12^2)+'Monte Carlo'!$K$12*((RAND()+RAND()+RAND()+RAND()+RAND()+RAND()+RAND()+RAND()+RAND()+RAND()+RAND()+RAND())-6))-1)+Z$15)</x:f>
        <x:v>5370618.049643924</x:v>
      </x:c>
      <x:c r="AA102" s="97" t="n">
        <x:f>MAX(0,Z102*(1+EXP((LN(1+'Monte Carlo'!$K$10)-0.5*'Monte Carlo'!$K$12^2)+'Monte Carlo'!$K$12*((RAND()+RAND()+RAND()+RAND()+RAND()+RAND()+RAND()+RAND()+RAND()+RAND()+RAND()+RAND())-6))-1)+AA$15)</x:f>
        <x:v>5389821.256385942</x:v>
      </x:c>
      <x:c r="AB102" s="97" t="n">
        <x:f>MAX(0,AA102*(1+EXP((LN(1+'Monte Carlo'!$K$10)-0.5*'Monte Carlo'!$K$12^2)+'Monte Carlo'!$K$12*((RAND()+RAND()+RAND()+RAND()+RAND()+RAND()+RAND()+RAND()+RAND()+RAND()+RAND()+RAND())-6))-1)+AB$15)</x:f>
        <x:v>6401335.653411372</x:v>
      </x:c>
      <x:c r="AC102" s="97" t="n">
        <x:f>MAX(0,AB102*(1+EXP((LN(1+'Monte Carlo'!$K$10)-0.5*'Monte Carlo'!$K$12^2)+'Monte Carlo'!$K$12*((RAND()+RAND()+RAND()+RAND()+RAND()+RAND()+RAND()+RAND()+RAND()+RAND()+RAND()+RAND())-6))-1)+AC$15)</x:f>
        <x:v>7471542.155716715</x:v>
      </x:c>
      <x:c r="AD102" s="97" t="n">
        <x:f>MAX(0,AC102*(1+EXP((LN(1+'Monte Carlo'!$K$10)-0.5*'Monte Carlo'!$K$12^2)+'Monte Carlo'!$K$12*((RAND()+RAND()+RAND()+RAND()+RAND()+RAND()+RAND()+RAND()+RAND()+RAND()+RAND()+RAND())-6))-1)+AD$15)</x:f>
        <x:v>6196055.263659781</x:v>
      </x:c>
      <x:c r="AE102" s="97" t="n">
        <x:f>MAX(0,AD102*(1+EXP((LN(1+'Monte Carlo'!$K$10)-0.5*'Monte Carlo'!$K$12^2)+'Monte Carlo'!$K$12*((RAND()+RAND()+RAND()+RAND()+RAND()+RAND()+RAND()+RAND()+RAND()+RAND()+RAND()+RAND())-6))-1)+AE$15)</x:f>
        <x:v>7040736.7796572875</x:v>
      </x:c>
      <x:c r="AF102" s="97" t="n">
        <x:f>MAX(0,AE102*(1+EXP((LN(1+'Monte Carlo'!$K$10)-0.5*'Monte Carlo'!$K$12^2)+'Monte Carlo'!$K$12*((RAND()+RAND()+RAND()+RAND()+RAND()+RAND()+RAND()+RAND()+RAND()+RAND()+RAND()+RAND())-6))-1)+AF$15)</x:f>
        <x:v>8772075.35497198</x:v>
      </x:c>
      <x:c r="AG102" s="97">
        <x:f t="shared" si="3"/>
        <x:v>828681.14019329834</x:v>
      </x:c>
    </x:row>
    <x:row r="103">
      <x:c r="A103" s="93">
        <x:v>82</x:v>
      </x:c>
      <x:c r="B103" s="97" t="n">
        <x:f>IF(AND(UPPER('Monte Carlo'!$K$4)="YES",'Monte Carlo'!$K$5&gt;0),'Monte Carlo'!$K$13,Liquidity_30Y!$C$14)</x:f>
        <x:v>1029031.25</x:v>
      </x:c>
      <x:c r="C103" s="97" t="n">
        <x:f>MAX(0,B103*(1+EXP((LN(1+'Monte Carlo'!$K$10)-0.5*'Monte Carlo'!$K$12^2)+'Monte Carlo'!$K$12*((RAND()+RAND()+RAND()+RAND()+RAND()+RAND()+RAND()+RAND()+RAND()+RAND()+RAND()+RAND())-6))-1)+C$15)</x:f>
        <x:v>917647.5239009064</x:v>
      </x:c>
      <x:c r="D103" s="97" t="n">
        <x:f>MAX(0,C103*(1+EXP((LN(1+'Monte Carlo'!$K$10)-0.5*'Monte Carlo'!$K$12^2)+'Monte Carlo'!$K$12*((RAND()+RAND()+RAND()+RAND()+RAND()+RAND()+RAND()+RAND()+RAND()+RAND()+RAND()+RAND())-6))-1)+D$15)</x:f>
        <x:v>785127.1519209812</x:v>
      </x:c>
      <x:c r="E103" s="97" t="n">
        <x:f>MAX(0,D103*(1+EXP((LN(1+'Monte Carlo'!$K$10)-0.5*'Monte Carlo'!$K$12^2)+'Monte Carlo'!$K$12*((RAND()+RAND()+RAND()+RAND()+RAND()+RAND()+RAND()+RAND()+RAND()+RAND()+RAND()+RAND())-6))-1)+E$15)</x:f>
        <x:v>833892.0397896668</x:v>
      </x:c>
      <x:c r="F103" s="97" t="n">
        <x:f>MAX(0,E103*(1+EXP((LN(1+'Monte Carlo'!$K$10)-0.5*'Monte Carlo'!$K$12^2)+'Monte Carlo'!$K$12*((RAND()+RAND()+RAND()+RAND()+RAND()+RAND()+RAND()+RAND()+RAND()+RAND()+RAND()+RAND())-6))-1)+F$15)</x:f>
        <x:v>804079.4048747364</x:v>
      </x:c>
      <x:c r="G103" s="97" t="n">
        <x:f>MAX(0,F103*(1+EXP((LN(1+'Monte Carlo'!$K$10)-0.5*'Monte Carlo'!$K$12^2)+'Monte Carlo'!$K$12*((RAND()+RAND()+RAND()+RAND()+RAND()+RAND()+RAND()+RAND()+RAND()+RAND()+RAND()+RAND())-6))-1)+G$15)</x:f>
        <x:v>631770.281235353</x:v>
      </x:c>
      <x:c r="H103" s="97" t="n">
        <x:f>MAX(0,G103*(1+EXP((LN(1+'Monte Carlo'!$K$10)-0.5*'Monte Carlo'!$K$12^2)+'Monte Carlo'!$K$12*((RAND()+RAND()+RAND()+RAND()+RAND()+RAND()+RAND()+RAND()+RAND()+RAND()+RAND()+RAND())-6))-1)+H$15)</x:f>
        <x:v>604439.0990370053</x:v>
      </x:c>
      <x:c r="I103" s="97" t="n">
        <x:f>MAX(0,H103*(1+EXP((LN(1+'Monte Carlo'!$K$10)-0.5*'Monte Carlo'!$K$12^2)+'Monte Carlo'!$K$12*((RAND()+RAND()+RAND()+RAND()+RAND()+RAND()+RAND()+RAND()+RAND()+RAND()+RAND()+RAND())-6))-1)+I$15)</x:f>
        <x:v>620222.6119389283</x:v>
      </x:c>
      <x:c r="J103" s="97" t="n">
        <x:f>MAX(0,I103*(1+EXP((LN(1+'Monte Carlo'!$K$10)-0.5*'Monte Carlo'!$K$12^2)+'Monte Carlo'!$K$12*((RAND()+RAND()+RAND()+RAND()+RAND()+RAND()+RAND()+RAND()+RAND()+RAND()+RAND()+RAND())-6))-1)+J$15)</x:f>
        <x:v>659813.8016882692</x:v>
      </x:c>
      <x:c r="K103" s="97" t="n">
        <x:f>MAX(0,J103*(1+EXP((LN(1+'Monte Carlo'!$K$10)-0.5*'Monte Carlo'!$K$12^2)+'Monte Carlo'!$K$12*((RAND()+RAND()+RAND()+RAND()+RAND()+RAND()+RAND()+RAND()+RAND()+RAND()+RAND()+RAND())-6))-1)+K$15)</x:f>
        <x:v>845669.9476225289</x:v>
      </x:c>
      <x:c r="L103" s="97" t="n">
        <x:f>MAX(0,K103*(1+EXP((LN(1+'Monte Carlo'!$K$10)-0.5*'Monte Carlo'!$K$12^2)+'Monte Carlo'!$K$12*((RAND()+RAND()+RAND()+RAND()+RAND()+RAND()+RAND()+RAND()+RAND()+RAND()+RAND()+RAND())-6))-1)+L$15)</x:f>
        <x:v>711858.3291311616</x:v>
      </x:c>
      <x:c r="M103" s="97" t="n">
        <x:f>MAX(0,L103*(1+EXP((LN(1+'Monte Carlo'!$K$10)-0.5*'Monte Carlo'!$K$12^2)+'Monte Carlo'!$K$12*((RAND()+RAND()+RAND()+RAND()+RAND()+RAND()+RAND()+RAND()+RAND()+RAND()+RAND()+RAND())-6))-1)+M$15)</x:f>
        <x:v>547106.0205255462</x:v>
      </x:c>
      <x:c r="N103" s="97" t="n">
        <x:f>MAX(0,M103*(1+EXP((LN(1+'Monte Carlo'!$K$10)-0.5*'Monte Carlo'!$K$12^2)+'Monte Carlo'!$K$12*((RAND()+RAND()+RAND()+RAND()+RAND()+RAND()+RAND()+RAND()+RAND()+RAND()+RAND()+RAND())-6))-1)+N$15)</x:f>
        <x:v>620463.9846345547</x:v>
      </x:c>
      <x:c r="O103" s="97" t="n">
        <x:f>MAX(0,N103*(1+EXP((LN(1+'Monte Carlo'!$K$10)-0.5*'Monte Carlo'!$K$12^2)+'Monte Carlo'!$K$12*((RAND()+RAND()+RAND()+RAND()+RAND()+RAND()+RAND()+RAND()+RAND()+RAND()+RAND()+RAND())-6))-1)+O$15)</x:f>
        <x:v>673635.3378479223</x:v>
      </x:c>
      <x:c r="P103" s="97" t="n">
        <x:f>MAX(0,O103*(1+EXP((LN(1+'Monte Carlo'!$K$10)-0.5*'Monte Carlo'!$K$12^2)+'Monte Carlo'!$K$12*((RAND()+RAND()+RAND()+RAND()+RAND()+RAND()+RAND()+RAND()+RAND()+RAND()+RAND()+RAND())-6))-1)+P$15)</x:f>
        <x:v>686553.6314529682</x:v>
      </x:c>
      <x:c r="Q103" s="97" t="n">
        <x:f>MAX(0,P103*(1+EXP((LN(1+'Monte Carlo'!$K$10)-0.5*'Monte Carlo'!$K$12^2)+'Monte Carlo'!$K$12*((RAND()+RAND()+RAND()+RAND()+RAND()+RAND()+RAND()+RAND()+RAND()+RAND()+RAND()+RAND())-6))-1)+Q$15)</x:f>
        <x:v>531280.6346696579</x:v>
      </x:c>
      <x:c r="R103" s="97" t="n">
        <x:f>MAX(0,Q103*(1+EXP((LN(1+'Monte Carlo'!$K$10)-0.5*'Monte Carlo'!$K$12^2)+'Monte Carlo'!$K$12*((RAND()+RAND()+RAND()+RAND()+RAND()+RAND()+RAND()+RAND()+RAND()+RAND()+RAND()+RAND())-6))-1)+R$15)</x:f>
        <x:v>735526.7163759391</x:v>
      </x:c>
      <x:c r="S103" s="97" t="n">
        <x:f>MAX(0,R103*(1+EXP((LN(1+'Monte Carlo'!$K$10)-0.5*'Monte Carlo'!$K$12^2)+'Monte Carlo'!$K$12*((RAND()+RAND()+RAND()+RAND()+RAND()+RAND()+RAND()+RAND()+RAND()+RAND()+RAND()+RAND())-6))-1)+S$15)</x:f>
        <x:v>823580.106198201</x:v>
      </x:c>
      <x:c r="T103" s="97" t="n">
        <x:f>MAX(0,S103*(1+EXP((LN(1+'Monte Carlo'!$K$10)-0.5*'Monte Carlo'!$K$12^2)+'Monte Carlo'!$K$12*((RAND()+RAND()+RAND()+RAND()+RAND()+RAND()+RAND()+RAND()+RAND()+RAND()+RAND()+RAND())-6))-1)+T$15)</x:f>
        <x:v>875371.5445924132</x:v>
      </x:c>
      <x:c r="U103" s="97" t="n">
        <x:f>MAX(0,T103*(1+EXP((LN(1+'Monte Carlo'!$K$10)-0.5*'Monte Carlo'!$K$12^2)+'Monte Carlo'!$K$12*((RAND()+RAND()+RAND()+RAND()+RAND()+RAND()+RAND()+RAND()+RAND()+RAND()+RAND()+RAND())-6))-1)+U$15)</x:f>
        <x:v>881447.805511304</x:v>
      </x:c>
      <x:c r="V103" s="97" t="n">
        <x:f>MAX(0,U103*(1+EXP((LN(1+'Monte Carlo'!$K$10)-0.5*'Monte Carlo'!$K$12^2)+'Monte Carlo'!$K$12*((RAND()+RAND()+RAND()+RAND()+RAND()+RAND()+RAND()+RAND()+RAND()+RAND()+RAND()+RAND())-6))-1)+V$15)</x:f>
        <x:v>836998.5392082653</x:v>
      </x:c>
      <x:c r="W103" s="97" t="n">
        <x:f>MAX(0,V103*(1+EXP((LN(1+'Monte Carlo'!$K$10)-0.5*'Monte Carlo'!$K$12^2)+'Monte Carlo'!$K$12*((RAND()+RAND()+RAND()+RAND()+RAND()+RAND()+RAND()+RAND()+RAND()+RAND()+RAND()+RAND())-6))-1)+W$15)</x:f>
        <x:v>978442.788177394</x:v>
      </x:c>
      <x:c r="X103" s="97" t="n">
        <x:f>MAX(0,W103*(1+EXP((LN(1+'Monte Carlo'!$K$10)-0.5*'Monte Carlo'!$K$12^2)+'Monte Carlo'!$K$12*((RAND()+RAND()+RAND()+RAND()+RAND()+RAND()+RAND()+RAND()+RAND()+RAND()+RAND()+RAND())-6))-1)+X$15)</x:f>
        <x:v>961607.8051209599</x:v>
      </x:c>
      <x:c r="Y103" s="97" t="n">
        <x:f>MAX(0,X103*(1+EXP((LN(1+'Monte Carlo'!$K$10)-0.5*'Monte Carlo'!$K$12^2)+'Monte Carlo'!$K$12*((RAND()+RAND()+RAND()+RAND()+RAND()+RAND()+RAND()+RAND()+RAND()+RAND()+RAND()+RAND())-6))-1)+Y$15)</x:f>
        <x:v>1019192.4697751241</x:v>
      </x:c>
      <x:c r="Z103" s="97" t="n">
        <x:f>MAX(0,Y103*(1+EXP((LN(1+'Monte Carlo'!$K$10)-0.5*'Monte Carlo'!$K$12^2)+'Monte Carlo'!$K$12*((RAND()+RAND()+RAND()+RAND()+RAND()+RAND()+RAND()+RAND()+RAND()+RAND()+RAND()+RAND())-6))-1)+Z$15)</x:f>
        <x:v>1305068.3447126402</x:v>
      </x:c>
      <x:c r="AA103" s="97" t="n">
        <x:f>MAX(0,Z103*(1+EXP((LN(1+'Monte Carlo'!$K$10)-0.5*'Monte Carlo'!$K$12^2)+'Monte Carlo'!$K$12*((RAND()+RAND()+RAND()+RAND()+RAND()+RAND()+RAND()+RAND()+RAND()+RAND()+RAND()+RAND())-6))-1)+AA$15)</x:f>
        <x:v>1422100.683671445</x:v>
      </x:c>
      <x:c r="AB103" s="97" t="n">
        <x:f>MAX(0,AA103*(1+EXP((LN(1+'Monte Carlo'!$K$10)-0.5*'Monte Carlo'!$K$12^2)+'Monte Carlo'!$K$12*((RAND()+RAND()+RAND()+RAND()+RAND()+RAND()+RAND()+RAND()+RAND()+RAND()+RAND()+RAND())-6))-1)+AB$15)</x:f>
        <x:v>1354857.7278931448</x:v>
      </x:c>
      <x:c r="AC103" s="97" t="n">
        <x:f>MAX(0,AB103*(1+EXP((LN(1+'Monte Carlo'!$K$10)-0.5*'Monte Carlo'!$K$12^2)+'Monte Carlo'!$K$12*((RAND()+RAND()+RAND()+RAND()+RAND()+RAND()+RAND()+RAND()+RAND()+RAND()+RAND()+RAND())-6))-1)+AC$15)</x:f>
        <x:v>1836386.294924932</x:v>
      </x:c>
      <x:c r="AD103" s="97" t="n">
        <x:f>MAX(0,AC103*(1+EXP((LN(1+'Monte Carlo'!$K$10)-0.5*'Monte Carlo'!$K$12^2)+'Monte Carlo'!$K$12*((RAND()+RAND()+RAND()+RAND()+RAND()+RAND()+RAND()+RAND()+RAND()+RAND()+RAND()+RAND())-6))-1)+AD$15)</x:f>
        <x:v>2241161.3416729346</x:v>
      </x:c>
      <x:c r="AE103" s="97" t="n">
        <x:f>MAX(0,AD103*(1+EXP((LN(1+'Monte Carlo'!$K$10)-0.5*'Monte Carlo'!$K$12^2)+'Monte Carlo'!$K$12*((RAND()+RAND()+RAND()+RAND()+RAND()+RAND()+RAND()+RAND()+RAND()+RAND()+RAND()+RAND())-6))-1)+AE$15)</x:f>
        <x:v>2271298.006203653</x:v>
      </x:c>
      <x:c r="AF103" s="97" t="n">
        <x:f>MAX(0,AE103*(1+EXP((LN(1+'Monte Carlo'!$K$10)-0.5*'Monte Carlo'!$K$12^2)+'Monte Carlo'!$K$12*((RAND()+RAND()+RAND()+RAND()+RAND()+RAND()+RAND()+RAND()+RAND()+RAND()+RAND()+RAND())-6))-1)+AF$15)</x:f>
        <x:v>1948427.3485935174</x:v>
      </x:c>
      <x:c r="AG103" s="97">
        <x:f t="shared" si="3"/>
        <x:v>951365.71867545415</x:v>
      </x:c>
    </x:row>
    <x:row r="104">
      <x:c r="A104" s="93">
        <x:v>83</x:v>
      </x:c>
      <x:c r="B104" s="97" t="n">
        <x:f>IF(AND(UPPER('Monte Carlo'!$K$4)="YES",'Monte Carlo'!$K$5&gt;0),'Monte Carlo'!$K$13,Liquidity_30Y!$C$14)</x:f>
        <x:v>1029031.25</x:v>
      </x:c>
      <x:c r="C104" s="97" t="n">
        <x:f>MAX(0,B104*(1+EXP((LN(1+'Monte Carlo'!$K$10)-0.5*'Monte Carlo'!$K$12^2)+'Monte Carlo'!$K$12*((RAND()+RAND()+RAND()+RAND()+RAND()+RAND()+RAND()+RAND()+RAND()+RAND()+RAND()+RAND())-6))-1)+C$15)</x:f>
        <x:v>1320682.856021231</x:v>
      </x:c>
      <x:c r="D104" s="97" t="n">
        <x:f>MAX(0,C104*(1+EXP((LN(1+'Monte Carlo'!$K$10)-0.5*'Monte Carlo'!$K$12^2)+'Monte Carlo'!$K$12*((RAND()+RAND()+RAND()+RAND()+RAND()+RAND()+RAND()+RAND()+RAND()+RAND()+RAND()+RAND())-6))-1)+D$15)</x:f>
        <x:v>2122227.5364853097</x:v>
      </x:c>
      <x:c r="E104" s="97" t="n">
        <x:f>MAX(0,D104*(1+EXP((LN(1+'Monte Carlo'!$K$10)-0.5*'Monte Carlo'!$K$12^2)+'Monte Carlo'!$K$12*((RAND()+RAND()+RAND()+RAND()+RAND()+RAND()+RAND()+RAND()+RAND()+RAND()+RAND()+RAND())-6))-1)+E$15)</x:f>
        <x:v>2491302.492161081</x:v>
      </x:c>
      <x:c r="F104" s="97" t="n">
        <x:f>MAX(0,E104*(1+EXP((LN(1+'Monte Carlo'!$K$10)-0.5*'Monte Carlo'!$K$12^2)+'Monte Carlo'!$K$12*((RAND()+RAND()+RAND()+RAND()+RAND()+RAND()+RAND()+RAND()+RAND()+RAND()+RAND()+RAND())-6))-1)+F$15)</x:f>
        <x:v>2423967.4520687712</x:v>
      </x:c>
      <x:c r="G104" s="97" t="n">
        <x:f>MAX(0,F104*(1+EXP((LN(1+'Monte Carlo'!$K$10)-0.5*'Monte Carlo'!$K$12^2)+'Monte Carlo'!$K$12*((RAND()+RAND()+RAND()+RAND()+RAND()+RAND()+RAND()+RAND()+RAND()+RAND()+RAND()+RAND())-6))-1)+G$15)</x:f>
        <x:v>2458653.4582924577</x:v>
      </x:c>
      <x:c r="H104" s="97" t="n">
        <x:f>MAX(0,G104*(1+EXP((LN(1+'Monte Carlo'!$K$10)-0.5*'Monte Carlo'!$K$12^2)+'Monte Carlo'!$K$12*((RAND()+RAND()+RAND()+RAND()+RAND()+RAND()+RAND()+RAND()+RAND()+RAND()+RAND()+RAND())-6))-1)+H$15)</x:f>
        <x:v>3052540.291257096</x:v>
      </x:c>
      <x:c r="I104" s="97" t="n">
        <x:f>MAX(0,H104*(1+EXP((LN(1+'Monte Carlo'!$K$10)-0.5*'Monte Carlo'!$K$12^2)+'Monte Carlo'!$K$12*((RAND()+RAND()+RAND()+RAND()+RAND()+RAND()+RAND()+RAND()+RAND()+RAND()+RAND()+RAND())-6))-1)+I$15)</x:f>
        <x:v>2751136.494175372</x:v>
      </x:c>
      <x:c r="J104" s="97" t="n">
        <x:f>MAX(0,I104*(1+EXP((LN(1+'Monte Carlo'!$K$10)-0.5*'Monte Carlo'!$K$12^2)+'Monte Carlo'!$K$12*((RAND()+RAND()+RAND()+RAND()+RAND()+RAND()+RAND()+RAND()+RAND()+RAND()+RAND()+RAND())-6))-1)+J$15)</x:f>
        <x:v>3573556.3618452507</x:v>
      </x:c>
      <x:c r="K104" s="97" t="n">
        <x:f>MAX(0,J104*(1+EXP((LN(1+'Monte Carlo'!$K$10)-0.5*'Monte Carlo'!$K$12^2)+'Monte Carlo'!$K$12*((RAND()+RAND()+RAND()+RAND()+RAND()+RAND()+RAND()+RAND()+RAND()+RAND()+RAND()+RAND())-6))-1)+K$15)</x:f>
        <x:v>4213789.897474101</x:v>
      </x:c>
      <x:c r="L104" s="97" t="n">
        <x:f>MAX(0,K104*(1+EXP((LN(1+'Monte Carlo'!$K$10)-0.5*'Monte Carlo'!$K$12^2)+'Monte Carlo'!$K$12*((RAND()+RAND()+RAND()+RAND()+RAND()+RAND()+RAND()+RAND()+RAND()+RAND()+RAND()+RAND())-6))-1)+L$15)</x:f>
        <x:v>3760721.839257624</x:v>
      </x:c>
      <x:c r="M104" s="97" t="n">
        <x:f>MAX(0,L104*(1+EXP((LN(1+'Monte Carlo'!$K$10)-0.5*'Monte Carlo'!$K$12^2)+'Monte Carlo'!$K$12*((RAND()+RAND()+RAND()+RAND()+RAND()+RAND()+RAND()+RAND()+RAND()+RAND()+RAND()+RAND())-6))-1)+M$15)</x:f>
        <x:v>3954053.831458871</x:v>
      </x:c>
      <x:c r="N104" s="97" t="n">
        <x:f>MAX(0,M104*(1+EXP((LN(1+'Monte Carlo'!$K$10)-0.5*'Monte Carlo'!$K$12^2)+'Monte Carlo'!$K$12*((RAND()+RAND()+RAND()+RAND()+RAND()+RAND()+RAND()+RAND()+RAND()+RAND()+RAND()+RAND())-6))-1)+N$15)</x:f>
        <x:v>4070516.444490613</x:v>
      </x:c>
      <x:c r="O104" s="97" t="n">
        <x:f>MAX(0,N104*(1+EXP((LN(1+'Monte Carlo'!$K$10)-0.5*'Monte Carlo'!$K$12^2)+'Monte Carlo'!$K$12*((RAND()+RAND()+RAND()+RAND()+RAND()+RAND()+RAND()+RAND()+RAND()+RAND()+RAND()+RAND())-6))-1)+O$15)</x:f>
        <x:v>3338535.6478113714</x:v>
      </x:c>
      <x:c r="P104" s="97" t="n">
        <x:f>MAX(0,O104*(1+EXP((LN(1+'Monte Carlo'!$K$10)-0.5*'Monte Carlo'!$K$12^2)+'Monte Carlo'!$K$12*((RAND()+RAND()+RAND()+RAND()+RAND()+RAND()+RAND()+RAND()+RAND()+RAND()+RAND()+RAND())-6))-1)+P$15)</x:f>
        <x:v>3544210.1066996623</x:v>
      </x:c>
      <x:c r="Q104" s="97" t="n">
        <x:f>MAX(0,P104*(1+EXP((LN(1+'Monte Carlo'!$K$10)-0.5*'Monte Carlo'!$K$12^2)+'Monte Carlo'!$K$12*((RAND()+RAND()+RAND()+RAND()+RAND()+RAND()+RAND()+RAND()+RAND()+RAND()+RAND()+RAND())-6))-1)+Q$15)</x:f>
        <x:v>4717839.687458166</x:v>
      </x:c>
      <x:c r="R104" s="97" t="n">
        <x:f>MAX(0,Q104*(1+EXP((LN(1+'Monte Carlo'!$K$10)-0.5*'Monte Carlo'!$K$12^2)+'Monte Carlo'!$K$12*((RAND()+RAND()+RAND()+RAND()+RAND()+RAND()+RAND()+RAND()+RAND()+RAND()+RAND()+RAND())-6))-1)+R$15)</x:f>
        <x:v>4752894.90167126</x:v>
      </x:c>
      <x:c r="S104" s="97" t="n">
        <x:f>MAX(0,R104*(1+EXP((LN(1+'Monte Carlo'!$K$10)-0.5*'Monte Carlo'!$K$12^2)+'Monte Carlo'!$K$12*((RAND()+RAND()+RAND()+RAND()+RAND()+RAND()+RAND()+RAND()+RAND()+RAND()+RAND()+RAND())-6))-1)+S$15)</x:f>
        <x:v>5717827.215731679</x:v>
      </x:c>
      <x:c r="T104" s="97" t="n">
        <x:f>MAX(0,S104*(1+EXP((LN(1+'Monte Carlo'!$K$10)-0.5*'Monte Carlo'!$K$12^2)+'Monte Carlo'!$K$12*((RAND()+RAND()+RAND()+RAND()+RAND()+RAND()+RAND()+RAND()+RAND()+RAND()+RAND()+RAND())-6))-1)+T$15)</x:f>
        <x:v>6392603.531530528</x:v>
      </x:c>
      <x:c r="U104" s="97" t="n">
        <x:f>MAX(0,T104*(1+EXP((LN(1+'Monte Carlo'!$K$10)-0.5*'Monte Carlo'!$K$12^2)+'Monte Carlo'!$K$12*((RAND()+RAND()+RAND()+RAND()+RAND()+RAND()+RAND()+RAND()+RAND()+RAND()+RAND()+RAND())-6))-1)+U$15)</x:f>
        <x:v>7293538.796673246</x:v>
      </x:c>
      <x:c r="V104" s="97" t="n">
        <x:f>MAX(0,U104*(1+EXP((LN(1+'Monte Carlo'!$K$10)-0.5*'Monte Carlo'!$K$12^2)+'Monte Carlo'!$K$12*((RAND()+RAND()+RAND()+RAND()+RAND()+RAND()+RAND()+RAND()+RAND()+RAND()+RAND()+RAND())-6))-1)+V$15)</x:f>
        <x:v>6797657.062647785</x:v>
      </x:c>
      <x:c r="W104" s="97" t="n">
        <x:f>MAX(0,V104*(1+EXP((LN(1+'Monte Carlo'!$K$10)-0.5*'Monte Carlo'!$K$12^2)+'Monte Carlo'!$K$12*((RAND()+RAND()+RAND()+RAND()+RAND()+RAND()+RAND()+RAND()+RAND()+RAND()+RAND()+RAND())-6))-1)+W$15)</x:f>
        <x:v>6320421.395836657</x:v>
      </x:c>
      <x:c r="X104" s="97" t="n">
        <x:f>MAX(0,W104*(1+EXP((LN(1+'Monte Carlo'!$K$10)-0.5*'Monte Carlo'!$K$12^2)+'Monte Carlo'!$K$12*((RAND()+RAND()+RAND()+RAND()+RAND()+RAND()+RAND()+RAND()+RAND()+RAND()+RAND()+RAND())-6))-1)+X$15)</x:f>
        <x:v>6594834.904539428</x:v>
      </x:c>
      <x:c r="Y104" s="97" t="n">
        <x:f>MAX(0,X104*(1+EXP((LN(1+'Monte Carlo'!$K$10)-0.5*'Monte Carlo'!$K$12^2)+'Monte Carlo'!$K$12*((RAND()+RAND()+RAND()+RAND()+RAND()+RAND()+RAND()+RAND()+RAND()+RAND()+RAND()+RAND())-6))-1)+Y$15)</x:f>
        <x:v>5140861.188793392</x:v>
      </x:c>
      <x:c r="Z104" s="97" t="n">
        <x:f>MAX(0,Y104*(1+EXP((LN(1+'Monte Carlo'!$K$10)-0.5*'Monte Carlo'!$K$12^2)+'Monte Carlo'!$K$12*((RAND()+RAND()+RAND()+RAND()+RAND()+RAND()+RAND()+RAND()+RAND()+RAND()+RAND()+RAND())-6))-1)+Z$15)</x:f>
        <x:v>5914445.674072196</x:v>
      </x:c>
      <x:c r="AA104" s="97" t="n">
        <x:f>MAX(0,Z104*(1+EXP((LN(1+'Monte Carlo'!$K$10)-0.5*'Monte Carlo'!$K$12^2)+'Monte Carlo'!$K$12*((RAND()+RAND()+RAND()+RAND()+RAND()+RAND()+RAND()+RAND()+RAND()+RAND()+RAND()+RAND())-6))-1)+AA$15)</x:f>
        <x:v>7412411.889290004</x:v>
      </x:c>
      <x:c r="AB104" s="97" t="n">
        <x:f>MAX(0,AA104*(1+EXP((LN(1+'Monte Carlo'!$K$10)-0.5*'Monte Carlo'!$K$12^2)+'Monte Carlo'!$K$12*((RAND()+RAND()+RAND()+RAND()+RAND()+RAND()+RAND()+RAND()+RAND()+RAND()+RAND()+RAND())-6))-1)+AB$15)</x:f>
        <x:v>5414608.304645989</x:v>
      </x:c>
      <x:c r="AC104" s="97" t="n">
        <x:f>MAX(0,AB104*(1+EXP((LN(1+'Monte Carlo'!$K$10)-0.5*'Monte Carlo'!$K$12^2)+'Monte Carlo'!$K$12*((RAND()+RAND()+RAND()+RAND()+RAND()+RAND()+RAND()+RAND()+RAND()+RAND()+RAND()+RAND())-6))-1)+AC$15)</x:f>
        <x:v>6707285.000851186</x:v>
      </x:c>
      <x:c r="AD104" s="97" t="n">
        <x:f>MAX(0,AC104*(1+EXP((LN(1+'Monte Carlo'!$K$10)-0.5*'Monte Carlo'!$K$12^2)+'Monte Carlo'!$K$12*((RAND()+RAND()+RAND()+RAND()+RAND()+RAND()+RAND()+RAND()+RAND()+RAND()+RAND()+RAND())-6))-1)+AD$15)</x:f>
        <x:v>6385598.854470099</x:v>
      </x:c>
      <x:c r="AE104" s="97" t="n">
        <x:f>MAX(0,AD104*(1+EXP((LN(1+'Monte Carlo'!$K$10)-0.5*'Monte Carlo'!$K$12^2)+'Monte Carlo'!$K$12*((RAND()+RAND()+RAND()+RAND()+RAND()+RAND()+RAND()+RAND()+RAND()+RAND()+RAND()+RAND())-6))-1)+AE$15)</x:f>
        <x:v>6070750.30664707</x:v>
      </x:c>
      <x:c r="AF104" s="97" t="n">
        <x:f>MAX(0,AE104*(1+EXP((LN(1+'Monte Carlo'!$K$10)-0.5*'Monte Carlo'!$K$12^2)+'Monte Carlo'!$K$12*((RAND()+RAND()+RAND()+RAND()+RAND()+RAND()+RAND()+RAND()+RAND()+RAND()+RAND()+RAND())-6))-1)+AF$15)</x:f>
        <x:v>7101978.400642028</x:v>
      </x:c>
      <x:c r="AG104" s="97">
        <x:f t="shared" si="3"/>
        <x:v>802019.11814675736</x:v>
      </x:c>
    </x:row>
    <x:row r="105">
      <x:c r="A105" s="93">
        <x:v>84</x:v>
      </x:c>
      <x:c r="B105" s="97" t="n">
        <x:f>IF(AND(UPPER('Monte Carlo'!$K$4)="YES",'Monte Carlo'!$K$5&gt;0),'Monte Carlo'!$K$13,Liquidity_30Y!$C$14)</x:f>
        <x:v>1029031.25</x:v>
      </x:c>
      <x:c r="C105" s="97" t="n">
        <x:f>MAX(0,B105*(1+EXP((LN(1+'Monte Carlo'!$K$10)-0.5*'Monte Carlo'!$K$12^2)+'Monte Carlo'!$K$12*((RAND()+RAND()+RAND()+RAND()+RAND()+RAND()+RAND()+RAND()+RAND()+RAND()+RAND()+RAND())-6))-1)+C$15)</x:f>
        <x:v>1148292.5323669016</x:v>
      </x:c>
      <x:c r="D105" s="97" t="n">
        <x:f>MAX(0,C105*(1+EXP((LN(1+'Monte Carlo'!$K$10)-0.5*'Monte Carlo'!$K$12^2)+'Monte Carlo'!$K$12*((RAND()+RAND()+RAND()+RAND()+RAND()+RAND()+RAND()+RAND()+RAND()+RAND()+RAND()+RAND())-6))-1)+D$15)</x:f>
        <x:v>1430188.372279059</x:v>
      </x:c>
      <x:c r="E105" s="97" t="n">
        <x:f>MAX(0,D105*(1+EXP((LN(1+'Monte Carlo'!$K$10)-0.5*'Monte Carlo'!$K$12^2)+'Monte Carlo'!$K$12*((RAND()+RAND()+RAND()+RAND()+RAND()+RAND()+RAND()+RAND()+RAND()+RAND()+RAND()+RAND())-6))-1)+E$15)</x:f>
        <x:v>1272676.1840277617</x:v>
      </x:c>
      <x:c r="F105" s="97" t="n">
        <x:f>MAX(0,E105*(1+EXP((LN(1+'Monte Carlo'!$K$10)-0.5*'Monte Carlo'!$K$12^2)+'Monte Carlo'!$K$12*((RAND()+RAND()+RAND()+RAND()+RAND()+RAND()+RAND()+RAND()+RAND()+RAND()+RAND()+RAND())-6))-1)+F$15)</x:f>
        <x:v>1215915.0994964007</x:v>
      </x:c>
      <x:c r="G105" s="97" t="n">
        <x:f>MAX(0,F105*(1+EXP((LN(1+'Monte Carlo'!$K$10)-0.5*'Monte Carlo'!$K$12^2)+'Monte Carlo'!$K$12*((RAND()+RAND()+RAND()+RAND()+RAND()+RAND()+RAND()+RAND()+RAND()+RAND()+RAND()+RAND())-6))-1)+G$15)</x:f>
        <x:v>988099.3860481275</x:v>
      </x:c>
      <x:c r="H105" s="97" t="n">
        <x:f>MAX(0,G105*(1+EXP((LN(1+'Monte Carlo'!$K$10)-0.5*'Monte Carlo'!$K$12^2)+'Monte Carlo'!$K$12*((RAND()+RAND()+RAND()+RAND()+RAND()+RAND()+RAND()+RAND()+RAND()+RAND()+RAND()+RAND())-6))-1)+H$15)</x:f>
        <x:v>1313402.5364162966</x:v>
      </x:c>
      <x:c r="I105" s="97" t="n">
        <x:f>MAX(0,H105*(1+EXP((LN(1+'Monte Carlo'!$K$10)-0.5*'Monte Carlo'!$K$12^2)+'Monte Carlo'!$K$12*((RAND()+RAND()+RAND()+RAND()+RAND()+RAND()+RAND()+RAND()+RAND()+RAND()+RAND()+RAND())-6))-1)+I$15)</x:f>
        <x:v>1328220.909505666</x:v>
      </x:c>
      <x:c r="J105" s="97" t="n">
        <x:f>MAX(0,I105*(1+EXP((LN(1+'Monte Carlo'!$K$10)-0.5*'Monte Carlo'!$K$12^2)+'Monte Carlo'!$K$12*((RAND()+RAND()+RAND()+RAND()+RAND()+RAND()+RAND()+RAND()+RAND()+RAND()+RAND()+RAND())-6))-1)+J$15)</x:f>
        <x:v>1234054.7452882007</x:v>
      </x:c>
      <x:c r="K105" s="97" t="n">
        <x:f>MAX(0,J105*(1+EXP((LN(1+'Monte Carlo'!$K$10)-0.5*'Monte Carlo'!$K$12^2)+'Monte Carlo'!$K$12*((RAND()+RAND()+RAND()+RAND()+RAND()+RAND()+RAND()+RAND()+RAND()+RAND()+RAND()+RAND())-6))-1)+K$15)</x:f>
        <x:v>1366557.4169298264</x:v>
      </x:c>
      <x:c r="L105" s="97" t="n">
        <x:f>MAX(0,K105*(1+EXP((LN(1+'Monte Carlo'!$K$10)-0.5*'Monte Carlo'!$K$12^2)+'Monte Carlo'!$K$12*((RAND()+RAND()+RAND()+RAND()+RAND()+RAND()+RAND()+RAND()+RAND()+RAND()+RAND()+RAND())-6))-1)+L$15)</x:f>
        <x:v>965032.1519779613</x:v>
      </x:c>
      <x:c r="M105" s="97" t="n">
        <x:f>MAX(0,L105*(1+EXP((LN(1+'Monte Carlo'!$K$10)-0.5*'Monte Carlo'!$K$12^2)+'Monte Carlo'!$K$12*((RAND()+RAND()+RAND()+RAND()+RAND()+RAND()+RAND()+RAND()+RAND()+RAND()+RAND()+RAND())-6))-1)+M$15)</x:f>
        <x:v>1006257.8659584114</x:v>
      </x:c>
      <x:c r="N105" s="97" t="n">
        <x:f>MAX(0,M105*(1+EXP((LN(1+'Monte Carlo'!$K$10)-0.5*'Monte Carlo'!$K$12^2)+'Monte Carlo'!$K$12*((RAND()+RAND()+RAND()+RAND()+RAND()+RAND()+RAND()+RAND()+RAND()+RAND()+RAND()+RAND())-6))-1)+N$15)</x:f>
        <x:v>1126994.9223682876</x:v>
      </x:c>
      <x:c r="O105" s="97" t="n">
        <x:f>MAX(0,N105*(1+EXP((LN(1+'Monte Carlo'!$K$10)-0.5*'Monte Carlo'!$K$12^2)+'Monte Carlo'!$K$12*((RAND()+RAND()+RAND()+RAND()+RAND()+RAND()+RAND()+RAND()+RAND()+RAND()+RAND()+RAND())-6))-1)+O$15)</x:f>
        <x:v>1204416.2236427332</x:v>
      </x:c>
      <x:c r="P105" s="97" t="n">
        <x:f>MAX(0,O105*(1+EXP((LN(1+'Monte Carlo'!$K$10)-0.5*'Monte Carlo'!$K$12^2)+'Monte Carlo'!$K$12*((RAND()+RAND()+RAND()+RAND()+RAND()+RAND()+RAND()+RAND()+RAND()+RAND()+RAND()+RAND())-6))-1)+P$15)</x:f>
        <x:v>1556975.3456164612</x:v>
      </x:c>
      <x:c r="Q105" s="97" t="n">
        <x:f>MAX(0,P105*(1+EXP((LN(1+'Monte Carlo'!$K$10)-0.5*'Monte Carlo'!$K$12^2)+'Monte Carlo'!$K$12*((RAND()+RAND()+RAND()+RAND()+RAND()+RAND()+RAND()+RAND()+RAND()+RAND()+RAND()+RAND())-6))-1)+Q$15)</x:f>
        <x:v>1714361.9687781758</x:v>
      </x:c>
      <x:c r="R105" s="97" t="n">
        <x:f>MAX(0,Q105*(1+EXP((LN(1+'Monte Carlo'!$K$10)-0.5*'Monte Carlo'!$K$12^2)+'Monte Carlo'!$K$12*((RAND()+RAND()+RAND()+RAND()+RAND()+RAND()+RAND()+RAND()+RAND()+RAND()+RAND()+RAND())-6))-1)+R$15)</x:f>
        <x:v>1924485.751252588</x:v>
      </x:c>
      <x:c r="S105" s="97" t="n">
        <x:f>MAX(0,R105*(1+EXP((LN(1+'Monte Carlo'!$K$10)-0.5*'Monte Carlo'!$K$12^2)+'Monte Carlo'!$K$12*((RAND()+RAND()+RAND()+RAND()+RAND()+RAND()+RAND()+RAND()+RAND()+RAND()+RAND()+RAND())-6))-1)+S$15)</x:f>
        <x:v>1958580.873848128</x:v>
      </x:c>
      <x:c r="T105" s="97" t="n">
        <x:f>MAX(0,S105*(1+EXP((LN(1+'Monte Carlo'!$K$10)-0.5*'Monte Carlo'!$K$12^2)+'Monte Carlo'!$K$12*((RAND()+RAND()+RAND()+RAND()+RAND()+RAND()+RAND()+RAND()+RAND()+RAND()+RAND()+RAND())-6))-1)+T$15)</x:f>
        <x:v>2218081.3759842073</x:v>
      </x:c>
      <x:c r="U105" s="97" t="n">
        <x:f>MAX(0,T105*(1+EXP((LN(1+'Monte Carlo'!$K$10)-0.5*'Monte Carlo'!$K$12^2)+'Monte Carlo'!$K$12*((RAND()+RAND()+RAND()+RAND()+RAND()+RAND()+RAND()+RAND()+RAND()+RAND()+RAND()+RAND())-6))-1)+U$15)</x:f>
        <x:v>1945365.8791258722</x:v>
      </x:c>
      <x:c r="V105" s="97" t="n">
        <x:f>MAX(0,U105*(1+EXP((LN(1+'Monte Carlo'!$K$10)-0.5*'Monte Carlo'!$K$12^2)+'Monte Carlo'!$K$12*((RAND()+RAND()+RAND()+RAND()+RAND()+RAND()+RAND()+RAND()+RAND()+RAND()+RAND()+RAND())-6))-1)+V$15)</x:f>
        <x:v>2599527.0923581</x:v>
      </x:c>
      <x:c r="W105" s="97" t="n">
        <x:f>MAX(0,V105*(1+EXP((LN(1+'Monte Carlo'!$K$10)-0.5*'Monte Carlo'!$K$12^2)+'Monte Carlo'!$K$12*((RAND()+RAND()+RAND()+RAND()+RAND()+RAND()+RAND()+RAND()+RAND()+RAND()+RAND()+RAND())-6))-1)+W$15)</x:f>
        <x:v>2599207.6069989996</x:v>
      </x:c>
      <x:c r="X105" s="97" t="n">
        <x:f>MAX(0,W105*(1+EXP((LN(1+'Monte Carlo'!$K$10)-0.5*'Monte Carlo'!$K$12^2)+'Monte Carlo'!$K$12*((RAND()+RAND()+RAND()+RAND()+RAND()+RAND()+RAND()+RAND()+RAND()+RAND()+RAND()+RAND())-6))-1)+X$15)</x:f>
        <x:v>3013337.7294702744</x:v>
      </x:c>
      <x:c r="Y105" s="97" t="n">
        <x:f>MAX(0,X105*(1+EXP((LN(1+'Monte Carlo'!$K$10)-0.5*'Monte Carlo'!$K$12^2)+'Monte Carlo'!$K$12*((RAND()+RAND()+RAND()+RAND()+RAND()+RAND()+RAND()+RAND()+RAND()+RAND()+RAND()+RAND())-6))-1)+Y$15)</x:f>
        <x:v>2377041.2980811866</x:v>
      </x:c>
      <x:c r="Z105" s="97" t="n">
        <x:f>MAX(0,Y105*(1+EXP((LN(1+'Monte Carlo'!$K$10)-0.5*'Monte Carlo'!$K$12^2)+'Monte Carlo'!$K$12*((RAND()+RAND()+RAND()+RAND()+RAND()+RAND()+RAND()+RAND()+RAND()+RAND()+RAND()+RAND())-6))-1)+Z$15)</x:f>
        <x:v>2893244.690789414</x:v>
      </x:c>
      <x:c r="AA105" s="97" t="n">
        <x:f>MAX(0,Z105*(1+EXP((LN(1+'Monte Carlo'!$K$10)-0.5*'Monte Carlo'!$K$12^2)+'Monte Carlo'!$K$12*((RAND()+RAND()+RAND()+RAND()+RAND()+RAND()+RAND()+RAND()+RAND()+RAND()+RAND()+RAND())-6))-1)+AA$15)</x:f>
        <x:v>4025795.1387453303</x:v>
      </x:c>
      <x:c r="AB105" s="97" t="n">
        <x:f>MAX(0,AA105*(1+EXP((LN(1+'Monte Carlo'!$K$10)-0.5*'Monte Carlo'!$K$12^2)+'Monte Carlo'!$K$12*((RAND()+RAND()+RAND()+RAND()+RAND()+RAND()+RAND()+RAND()+RAND()+RAND()+RAND()+RAND())-6))-1)+AB$15)</x:f>
        <x:v>4046971.5353886494</x:v>
      </x:c>
      <x:c r="AC105" s="97" t="n">
        <x:f>MAX(0,AB105*(1+EXP((LN(1+'Monte Carlo'!$K$10)-0.5*'Monte Carlo'!$K$12^2)+'Monte Carlo'!$K$12*((RAND()+RAND()+RAND()+RAND()+RAND()+RAND()+RAND()+RAND()+RAND()+RAND()+RAND()+RAND())-6))-1)+AC$15)</x:f>
        <x:v>3542694.125947091</x:v>
      </x:c>
      <x:c r="AD105" s="97" t="n">
        <x:f>MAX(0,AC105*(1+EXP((LN(1+'Monte Carlo'!$K$10)-0.5*'Monte Carlo'!$K$12^2)+'Monte Carlo'!$K$12*((RAND()+RAND()+RAND()+RAND()+RAND()+RAND()+RAND()+RAND()+RAND()+RAND()+RAND()+RAND())-6))-1)+AD$15)</x:f>
        <x:v>3436562.180092762</x:v>
      </x:c>
      <x:c r="AE105" s="97" t="n">
        <x:f>MAX(0,AD105*(1+EXP((LN(1+'Monte Carlo'!$K$10)-0.5*'Monte Carlo'!$K$12^2)+'Monte Carlo'!$K$12*((RAND()+RAND()+RAND()+RAND()+RAND()+RAND()+RAND()+RAND()+RAND()+RAND()+RAND()+RAND())-6))-1)+AE$15)</x:f>
        <x:v>4310107.639050467</x:v>
      </x:c>
      <x:c r="AF105" s="97" t="n">
        <x:f>MAX(0,AE105*(1+EXP((LN(1+'Monte Carlo'!$K$10)-0.5*'Monte Carlo'!$K$12^2)+'Monte Carlo'!$K$12*((RAND()+RAND()+RAND()+RAND()+RAND()+RAND()+RAND()+RAND()+RAND()+RAND()+RAND()+RAND())-6))-1)+AF$15)</x:f>
        <x:v>5828922.848206749</x:v>
      </x:c>
      <x:c r="AG105" s="97">
        <x:f t="shared" si="3"/>
        <x:v>804034.4749900446</x:v>
      </x:c>
    </x:row>
    <x:row r="106">
      <x:c r="A106" s="93">
        <x:v>85</x:v>
      </x:c>
      <x:c r="B106" s="97" t="n">
        <x:f>IF(AND(UPPER('Monte Carlo'!$K$4)="YES",'Monte Carlo'!$K$5&gt;0),'Monte Carlo'!$K$13,Liquidity_30Y!$C$14)</x:f>
        <x:v>1029031.25</x:v>
      </x:c>
      <x:c r="C106" s="97" t="n">
        <x:f>MAX(0,B106*(1+EXP((LN(1+'Monte Carlo'!$K$10)-0.5*'Monte Carlo'!$K$12^2)+'Monte Carlo'!$K$12*((RAND()+RAND()+RAND()+RAND()+RAND()+RAND()+RAND()+RAND()+RAND()+RAND()+RAND()+RAND())-6))-1)+C$15)</x:f>
        <x:v>1096789.2029144582</x:v>
      </x:c>
      <x:c r="D106" s="97" t="n">
        <x:f>MAX(0,C106*(1+EXP((LN(1+'Monte Carlo'!$K$10)-0.5*'Monte Carlo'!$K$12^2)+'Monte Carlo'!$K$12*((RAND()+RAND()+RAND()+RAND()+RAND()+RAND()+RAND()+RAND()+RAND()+RAND()+RAND()+RAND())-6))-1)+D$15)</x:f>
        <x:v>936064.1067822329</x:v>
      </x:c>
      <x:c r="E106" s="97" t="n">
        <x:f>MAX(0,D106*(1+EXP((LN(1+'Monte Carlo'!$K$10)-0.5*'Monte Carlo'!$K$12^2)+'Monte Carlo'!$K$12*((RAND()+RAND()+RAND()+RAND()+RAND()+RAND()+RAND()+RAND()+RAND()+RAND()+RAND()+RAND())-6))-1)+E$15)</x:f>
        <x:v>1132453.0194426125</x:v>
      </x:c>
      <x:c r="F106" s="97" t="n">
        <x:f>MAX(0,E106*(1+EXP((LN(1+'Monte Carlo'!$K$10)-0.5*'Monte Carlo'!$K$12^2)+'Monte Carlo'!$K$12*((RAND()+RAND()+RAND()+RAND()+RAND()+RAND()+RAND()+RAND()+RAND()+RAND()+RAND()+RAND())-6))-1)+F$15)</x:f>
        <x:v>1192499.7462368456</x:v>
      </x:c>
      <x:c r="G106" s="97" t="n">
        <x:f>MAX(0,F106*(1+EXP((LN(1+'Monte Carlo'!$K$10)-0.5*'Monte Carlo'!$K$12^2)+'Monte Carlo'!$K$12*((RAND()+RAND()+RAND()+RAND()+RAND()+RAND()+RAND()+RAND()+RAND()+RAND()+RAND()+RAND())-6))-1)+G$15)</x:f>
        <x:v>1414658.1957451054</x:v>
      </x:c>
      <x:c r="H106" s="97" t="n">
        <x:f>MAX(0,G106*(1+EXP((LN(1+'Monte Carlo'!$K$10)-0.5*'Monte Carlo'!$K$12^2)+'Monte Carlo'!$K$12*((RAND()+RAND()+RAND()+RAND()+RAND()+RAND()+RAND()+RAND()+RAND()+RAND()+RAND()+RAND())-6))-1)+H$15)</x:f>
        <x:v>1391703.794768267</x:v>
      </x:c>
      <x:c r="I106" s="97" t="n">
        <x:f>MAX(0,H106*(1+EXP((LN(1+'Monte Carlo'!$K$10)-0.5*'Monte Carlo'!$K$12^2)+'Monte Carlo'!$K$12*((RAND()+RAND()+RAND()+RAND()+RAND()+RAND()+RAND()+RAND()+RAND()+RAND()+RAND()+RAND())-6))-1)+I$15)</x:f>
        <x:v>1553467.7265758703</x:v>
      </x:c>
      <x:c r="J106" s="97" t="n">
        <x:f>MAX(0,I106*(1+EXP((LN(1+'Monte Carlo'!$K$10)-0.5*'Monte Carlo'!$K$12^2)+'Monte Carlo'!$K$12*((RAND()+RAND()+RAND()+RAND()+RAND()+RAND()+RAND()+RAND()+RAND()+RAND()+RAND()+RAND())-6))-1)+J$15)</x:f>
        <x:v>1554842.6008905475</x:v>
      </x:c>
      <x:c r="K106" s="97" t="n">
        <x:f>MAX(0,J106*(1+EXP((LN(1+'Monte Carlo'!$K$10)-0.5*'Monte Carlo'!$K$12^2)+'Monte Carlo'!$K$12*((RAND()+RAND()+RAND()+RAND()+RAND()+RAND()+RAND()+RAND()+RAND()+RAND()+RAND()+RAND())-6))-1)+K$15)</x:f>
        <x:v>1542768.2978976713</x:v>
      </x:c>
      <x:c r="L106" s="97" t="n">
        <x:f>MAX(0,K106*(1+EXP((LN(1+'Monte Carlo'!$K$10)-0.5*'Monte Carlo'!$K$12^2)+'Monte Carlo'!$K$12*((RAND()+RAND()+RAND()+RAND()+RAND()+RAND()+RAND()+RAND()+RAND()+RAND()+RAND()+RAND())-6))-1)+L$15)</x:f>
        <x:v>1716959.9621444808</x:v>
      </x:c>
      <x:c r="M106" s="97" t="n">
        <x:f>MAX(0,L106*(1+EXP((LN(1+'Monte Carlo'!$K$10)-0.5*'Monte Carlo'!$K$12^2)+'Monte Carlo'!$K$12*((RAND()+RAND()+RAND()+RAND()+RAND()+RAND()+RAND()+RAND()+RAND()+RAND()+RAND()+RAND())-6))-1)+M$15)</x:f>
        <x:v>1629595.6482741395</x:v>
      </x:c>
      <x:c r="N106" s="97" t="n">
        <x:f>MAX(0,M106*(1+EXP((LN(1+'Monte Carlo'!$K$10)-0.5*'Monte Carlo'!$K$12^2)+'Monte Carlo'!$K$12*((RAND()+RAND()+RAND()+RAND()+RAND()+RAND()+RAND()+RAND()+RAND()+RAND()+RAND()+RAND())-6))-1)+N$15)</x:f>
        <x:v>1310822.7769803065</x:v>
      </x:c>
      <x:c r="O106" s="97" t="n">
        <x:f>MAX(0,N106*(1+EXP((LN(1+'Monte Carlo'!$K$10)-0.5*'Monte Carlo'!$K$12^2)+'Monte Carlo'!$K$12*((RAND()+RAND()+RAND()+RAND()+RAND()+RAND()+RAND()+RAND()+RAND()+RAND()+RAND()+RAND())-6))-1)+O$15)</x:f>
        <x:v>1605980.5334248936</x:v>
      </x:c>
      <x:c r="P106" s="97" t="n">
        <x:f>MAX(0,O106*(1+EXP((LN(1+'Monte Carlo'!$K$10)-0.5*'Monte Carlo'!$K$12^2)+'Monte Carlo'!$K$12*((RAND()+RAND()+RAND()+RAND()+RAND()+RAND()+RAND()+RAND()+RAND()+RAND()+RAND()+RAND())-6))-1)+P$15)</x:f>
        <x:v>1799341.9973744068</x:v>
      </x:c>
      <x:c r="Q106" s="97" t="n">
        <x:f>MAX(0,P106*(1+EXP((LN(1+'Monte Carlo'!$K$10)-0.5*'Monte Carlo'!$K$12^2)+'Monte Carlo'!$K$12*((RAND()+RAND()+RAND()+RAND()+RAND()+RAND()+RAND()+RAND()+RAND()+RAND()+RAND()+RAND())-6))-1)+Q$15)</x:f>
        <x:v>2347887.6805100325</x:v>
      </x:c>
      <x:c r="R106" s="97" t="n">
        <x:f>MAX(0,Q106*(1+EXP((LN(1+'Monte Carlo'!$K$10)-0.5*'Monte Carlo'!$K$12^2)+'Monte Carlo'!$K$12*((RAND()+RAND()+RAND()+RAND()+RAND()+RAND()+RAND()+RAND()+RAND()+RAND()+RAND()+RAND())-6))-1)+R$15)</x:f>
        <x:v>2807328.061088529</x:v>
      </x:c>
      <x:c r="S106" s="97" t="n">
        <x:f>MAX(0,R106*(1+EXP((LN(1+'Monte Carlo'!$K$10)-0.5*'Monte Carlo'!$K$12^2)+'Monte Carlo'!$K$12*((RAND()+RAND()+RAND()+RAND()+RAND()+RAND()+RAND()+RAND()+RAND()+RAND()+RAND()+RAND())-6))-1)+S$15)</x:f>
        <x:v>2690980.84805788</x:v>
      </x:c>
      <x:c r="T106" s="97" t="n">
        <x:f>MAX(0,S106*(1+EXP((LN(1+'Monte Carlo'!$K$10)-0.5*'Monte Carlo'!$K$12^2)+'Monte Carlo'!$K$12*((RAND()+RAND()+RAND()+RAND()+RAND()+RAND()+RAND()+RAND()+RAND()+RAND()+RAND()+RAND())-6))-1)+T$15)</x:f>
        <x:v>2514586.051345456</x:v>
      </x:c>
      <x:c r="U106" s="97" t="n">
        <x:f>MAX(0,T106*(1+EXP((LN(1+'Monte Carlo'!$K$10)-0.5*'Monte Carlo'!$K$12^2)+'Monte Carlo'!$K$12*((RAND()+RAND()+RAND()+RAND()+RAND()+RAND()+RAND()+RAND()+RAND()+RAND()+RAND()+RAND())-6))-1)+U$15)</x:f>
        <x:v>3394645.966512042</x:v>
      </x:c>
      <x:c r="V106" s="97" t="n">
        <x:f>MAX(0,U106*(1+EXP((LN(1+'Monte Carlo'!$K$10)-0.5*'Monte Carlo'!$K$12^2)+'Monte Carlo'!$K$12*((RAND()+RAND()+RAND()+RAND()+RAND()+RAND()+RAND()+RAND()+RAND()+RAND()+RAND()+RAND())-6))-1)+V$15)</x:f>
        <x:v>2797313.8207646827</x:v>
      </x:c>
      <x:c r="W106" s="97" t="n">
        <x:f>MAX(0,V106*(1+EXP((LN(1+'Monte Carlo'!$K$10)-0.5*'Monte Carlo'!$K$12^2)+'Monte Carlo'!$K$12*((RAND()+RAND()+RAND()+RAND()+RAND()+RAND()+RAND()+RAND()+RAND()+RAND()+RAND()+RAND())-6))-1)+W$15)</x:f>
        <x:v>3086633.3477476453</x:v>
      </x:c>
      <x:c r="X106" s="97" t="n">
        <x:f>MAX(0,W106*(1+EXP((LN(1+'Monte Carlo'!$K$10)-0.5*'Monte Carlo'!$K$12^2)+'Monte Carlo'!$K$12*((RAND()+RAND()+RAND()+RAND()+RAND()+RAND()+RAND()+RAND()+RAND()+RAND()+RAND()+RAND())-6))-1)+X$15)</x:f>
        <x:v>3013351.9697373463</x:v>
      </x:c>
      <x:c r="Y106" s="97" t="n">
        <x:f>MAX(0,X106*(1+EXP((LN(1+'Monte Carlo'!$K$10)-0.5*'Monte Carlo'!$K$12^2)+'Monte Carlo'!$K$12*((RAND()+RAND()+RAND()+RAND()+RAND()+RAND()+RAND()+RAND()+RAND()+RAND()+RAND()+RAND())-6))-1)+Y$15)</x:f>
        <x:v>2888918.1596461567</x:v>
      </x:c>
      <x:c r="Z106" s="97" t="n">
        <x:f>MAX(0,Y106*(1+EXP((LN(1+'Monte Carlo'!$K$10)-0.5*'Monte Carlo'!$K$12^2)+'Monte Carlo'!$K$12*((RAND()+RAND()+RAND()+RAND()+RAND()+RAND()+RAND()+RAND()+RAND()+RAND()+RAND()+RAND())-6))-1)+Z$15)</x:f>
        <x:v>3176615.3071995345</x:v>
      </x:c>
      <x:c r="AA106" s="97" t="n">
        <x:f>MAX(0,Z106*(1+EXP((LN(1+'Monte Carlo'!$K$10)-0.5*'Monte Carlo'!$K$12^2)+'Monte Carlo'!$K$12*((RAND()+RAND()+RAND()+RAND()+RAND()+RAND()+RAND()+RAND()+RAND()+RAND()+RAND()+RAND())-6))-1)+AA$15)</x:f>
        <x:v>2954460.6202684715</x:v>
      </x:c>
      <x:c r="AB106" s="97" t="n">
        <x:f>MAX(0,AA106*(1+EXP((LN(1+'Monte Carlo'!$K$10)-0.5*'Monte Carlo'!$K$12^2)+'Monte Carlo'!$K$12*((RAND()+RAND()+RAND()+RAND()+RAND()+RAND()+RAND()+RAND()+RAND()+RAND()+RAND()+RAND())-6))-1)+AB$15)</x:f>
        <x:v>2973311.451819499</x:v>
      </x:c>
      <x:c r="AC106" s="97" t="n">
        <x:f>MAX(0,AB106*(1+EXP((LN(1+'Monte Carlo'!$K$10)-0.5*'Monte Carlo'!$K$12^2)+'Monte Carlo'!$K$12*((RAND()+RAND()+RAND()+RAND()+RAND()+RAND()+RAND()+RAND()+RAND()+RAND()+RAND()+RAND())-6))-1)+AC$15)</x:f>
        <x:v>3768495.4864569446</x:v>
      </x:c>
      <x:c r="AD106" s="97" t="n">
        <x:f>MAX(0,AC106*(1+EXP((LN(1+'Monte Carlo'!$K$10)-0.5*'Monte Carlo'!$K$12^2)+'Monte Carlo'!$K$12*((RAND()+RAND()+RAND()+RAND()+RAND()+RAND()+RAND()+RAND()+RAND()+RAND()+RAND()+RAND())-6))-1)+AD$15)</x:f>
        <x:v>3913834.6429310204</x:v>
      </x:c>
      <x:c r="AE106" s="97" t="n">
        <x:f>MAX(0,AD106*(1+EXP((LN(1+'Monte Carlo'!$K$10)-0.5*'Monte Carlo'!$K$12^2)+'Monte Carlo'!$K$12*((RAND()+RAND()+RAND()+RAND()+RAND()+RAND()+RAND()+RAND()+RAND()+RAND()+RAND()+RAND())-6))-1)+AE$15)</x:f>
        <x:v>3741678.8216347154</x:v>
      </x:c>
      <x:c r="AF106" s="97" t="n">
        <x:f>MAX(0,AE106*(1+EXP((LN(1+'Monte Carlo'!$K$10)-0.5*'Monte Carlo'!$K$12^2)+'Monte Carlo'!$K$12*((RAND()+RAND()+RAND()+RAND()+RAND()+RAND()+RAND()+RAND()+RAND()+RAND()+RAND()+RAND())-6))-1)+AF$15)</x:f>
        <x:v>3225067.381990768</x:v>
      </x:c>
      <x:c r="AG106" s="97">
        <x:f t="shared" si="3"/>
        <x:v>1029031.25</x:v>
      </x:c>
    </x:row>
    <x:row r="107">
      <x:c r="A107" s="93">
        <x:v>86</x:v>
      </x:c>
      <x:c r="B107" s="97" t="n">
        <x:f>IF(AND(UPPER('Monte Carlo'!$K$4)="YES",'Monte Carlo'!$K$5&gt;0),'Monte Carlo'!$K$13,Liquidity_30Y!$C$14)</x:f>
        <x:v>1029031.25</x:v>
      </x:c>
      <x:c r="C107" s="97" t="n">
        <x:f>MAX(0,B107*(1+EXP((LN(1+'Monte Carlo'!$K$10)-0.5*'Monte Carlo'!$K$12^2)+'Monte Carlo'!$K$12*((RAND()+RAND()+RAND()+RAND()+RAND()+RAND()+RAND()+RAND()+RAND()+RAND()+RAND()+RAND())-6))-1)+C$15)</x:f>
        <x:v>1304328.7445572177</x:v>
      </x:c>
      <x:c r="D107" s="97" t="n">
        <x:f>MAX(0,C107*(1+EXP((LN(1+'Monte Carlo'!$K$10)-0.5*'Monte Carlo'!$K$12^2)+'Monte Carlo'!$K$12*((RAND()+RAND()+RAND()+RAND()+RAND()+RAND()+RAND()+RAND()+RAND()+RAND()+RAND()+RAND())-6))-1)+D$15)</x:f>
        <x:v>1515836.4504403016</x:v>
      </x:c>
      <x:c r="E107" s="97" t="n">
        <x:f>MAX(0,D107*(1+EXP((LN(1+'Monte Carlo'!$K$10)-0.5*'Monte Carlo'!$K$12^2)+'Monte Carlo'!$K$12*((RAND()+RAND()+RAND()+RAND()+RAND()+RAND()+RAND()+RAND()+RAND()+RAND()+RAND()+RAND())-6))-1)+E$15)</x:f>
        <x:v>1522411.8877867816</x:v>
      </x:c>
      <x:c r="F107" s="97" t="n">
        <x:f>MAX(0,E107*(1+EXP((LN(1+'Monte Carlo'!$K$10)-0.5*'Monte Carlo'!$K$12^2)+'Monte Carlo'!$K$12*((RAND()+RAND()+RAND()+RAND()+RAND()+RAND()+RAND()+RAND()+RAND()+RAND()+RAND()+RAND())-6))-1)+F$15)</x:f>
        <x:v>1539649.903857066</x:v>
      </x:c>
      <x:c r="G107" s="97" t="n">
        <x:f>MAX(0,F107*(1+EXP((LN(1+'Monte Carlo'!$K$10)-0.5*'Monte Carlo'!$K$12^2)+'Monte Carlo'!$K$12*((RAND()+RAND()+RAND()+RAND()+RAND()+RAND()+RAND()+RAND()+RAND()+RAND()+RAND()+RAND())-6))-1)+G$15)</x:f>
        <x:v>1730986.3656770776</x:v>
      </x:c>
      <x:c r="H107" s="97" t="n">
        <x:f>MAX(0,G107*(1+EXP((LN(1+'Monte Carlo'!$K$10)-0.5*'Monte Carlo'!$K$12^2)+'Monte Carlo'!$K$12*((RAND()+RAND()+RAND()+RAND()+RAND()+RAND()+RAND()+RAND()+RAND()+RAND()+RAND()+RAND())-6))-1)+H$15)</x:f>
        <x:v>1719127.259116507</x:v>
      </x:c>
      <x:c r="I107" s="97" t="n">
        <x:f>MAX(0,H107*(1+EXP((LN(1+'Monte Carlo'!$K$10)-0.5*'Monte Carlo'!$K$12^2)+'Monte Carlo'!$K$12*((RAND()+RAND()+RAND()+RAND()+RAND()+RAND()+RAND()+RAND()+RAND()+RAND()+RAND()+RAND())-6))-1)+I$15)</x:f>
        <x:v>1392053.7543671832</x:v>
      </x:c>
      <x:c r="J107" s="97" t="n">
        <x:f>MAX(0,I107*(1+EXP((LN(1+'Monte Carlo'!$K$10)-0.5*'Monte Carlo'!$K$12^2)+'Monte Carlo'!$K$12*((RAND()+RAND()+RAND()+RAND()+RAND()+RAND()+RAND()+RAND()+RAND()+RAND()+RAND()+RAND())-6))-1)+J$15)</x:f>
        <x:v>1461741.6966668996</x:v>
      </x:c>
      <x:c r="K107" s="97" t="n">
        <x:f>MAX(0,J107*(1+EXP((LN(1+'Monte Carlo'!$K$10)-0.5*'Monte Carlo'!$K$12^2)+'Monte Carlo'!$K$12*((RAND()+RAND()+RAND()+RAND()+RAND()+RAND()+RAND()+RAND()+RAND()+RAND()+RAND()+RAND())-6))-1)+K$15)</x:f>
        <x:v>1386195.4669718237</x:v>
      </x:c>
      <x:c r="L107" s="97" t="n">
        <x:f>MAX(0,K107*(1+EXP((LN(1+'Monte Carlo'!$K$10)-0.5*'Monte Carlo'!$K$12^2)+'Monte Carlo'!$K$12*((RAND()+RAND()+RAND()+RAND()+RAND()+RAND()+RAND()+RAND()+RAND()+RAND()+RAND()+RAND())-6))-1)+L$15)</x:f>
        <x:v>1435697.1246159729</x:v>
      </x:c>
      <x:c r="M107" s="97" t="n">
        <x:f>MAX(0,L107*(1+EXP((LN(1+'Monte Carlo'!$K$10)-0.5*'Monte Carlo'!$K$12^2)+'Monte Carlo'!$K$12*((RAND()+RAND()+RAND()+RAND()+RAND()+RAND()+RAND()+RAND()+RAND()+RAND()+RAND()+RAND())-6))-1)+M$15)</x:f>
        <x:v>1972505.5393949633</x:v>
      </x:c>
      <x:c r="N107" s="97" t="n">
        <x:f>MAX(0,M107*(1+EXP((LN(1+'Monte Carlo'!$K$10)-0.5*'Monte Carlo'!$K$12^2)+'Monte Carlo'!$K$12*((RAND()+RAND()+RAND()+RAND()+RAND()+RAND()+RAND()+RAND()+RAND()+RAND()+RAND()+RAND())-6))-1)+N$15)</x:f>
        <x:v>2007043.8661750087</x:v>
      </x:c>
      <x:c r="O107" s="97" t="n">
        <x:f>MAX(0,N107*(1+EXP((LN(1+'Monte Carlo'!$K$10)-0.5*'Monte Carlo'!$K$12^2)+'Monte Carlo'!$K$12*((RAND()+RAND()+RAND()+RAND()+RAND()+RAND()+RAND()+RAND()+RAND()+RAND()+RAND()+RAND())-6))-1)+O$15)</x:f>
        <x:v>2028718.7078144187</x:v>
      </x:c>
      <x:c r="P107" s="97" t="n">
        <x:f>MAX(0,O107*(1+EXP((LN(1+'Monte Carlo'!$K$10)-0.5*'Monte Carlo'!$K$12^2)+'Monte Carlo'!$K$12*((RAND()+RAND()+RAND()+RAND()+RAND()+RAND()+RAND()+RAND()+RAND()+RAND()+RAND()+RAND())-6))-1)+P$15)</x:f>
        <x:v>1824562.7083766293</x:v>
      </x:c>
      <x:c r="Q107" s="97" t="n">
        <x:f>MAX(0,P107*(1+EXP((LN(1+'Monte Carlo'!$K$10)-0.5*'Monte Carlo'!$K$12^2)+'Monte Carlo'!$K$12*((RAND()+RAND()+RAND()+RAND()+RAND()+RAND()+RAND()+RAND()+RAND()+RAND()+RAND()+RAND())-6))-1)+Q$15)</x:f>
        <x:v>2115149.9867552007</x:v>
      </x:c>
      <x:c r="R107" s="97" t="n">
        <x:f>MAX(0,Q107*(1+EXP((LN(1+'Monte Carlo'!$K$10)-0.5*'Monte Carlo'!$K$12^2)+'Monte Carlo'!$K$12*((RAND()+RAND()+RAND()+RAND()+RAND()+RAND()+RAND()+RAND()+RAND()+RAND()+RAND()+RAND())-6))-1)+R$15)</x:f>
        <x:v>2393792.0471334024</x:v>
      </x:c>
      <x:c r="S107" s="97" t="n">
        <x:f>MAX(0,R107*(1+EXP((LN(1+'Monte Carlo'!$K$10)-0.5*'Monte Carlo'!$K$12^2)+'Monte Carlo'!$K$12*((RAND()+RAND()+RAND()+RAND()+RAND()+RAND()+RAND()+RAND()+RAND()+RAND()+RAND()+RAND())-6))-1)+S$15)</x:f>
        <x:v>2381065.196008562</x:v>
      </x:c>
      <x:c r="T107" s="97" t="n">
        <x:f>MAX(0,S107*(1+EXP((LN(1+'Monte Carlo'!$K$10)-0.5*'Monte Carlo'!$K$12^2)+'Monte Carlo'!$K$12*((RAND()+RAND()+RAND()+RAND()+RAND()+RAND()+RAND()+RAND()+RAND()+RAND()+RAND()+RAND())-6))-1)+T$15)</x:f>
        <x:v>2690912.390289353</x:v>
      </x:c>
      <x:c r="U107" s="97" t="n">
        <x:f>MAX(0,T107*(1+EXP((LN(1+'Monte Carlo'!$K$10)-0.5*'Monte Carlo'!$K$12^2)+'Monte Carlo'!$K$12*((RAND()+RAND()+RAND()+RAND()+RAND()+RAND()+RAND()+RAND()+RAND()+RAND()+RAND()+RAND())-6))-1)+U$15)</x:f>
        <x:v>2561343.867182077</x:v>
      </x:c>
      <x:c r="V107" s="97" t="n">
        <x:f>MAX(0,U107*(1+EXP((LN(1+'Monte Carlo'!$K$10)-0.5*'Monte Carlo'!$K$12^2)+'Monte Carlo'!$K$12*((RAND()+RAND()+RAND()+RAND()+RAND()+RAND()+RAND()+RAND()+RAND()+RAND()+RAND()+RAND())-6))-1)+V$15)</x:f>
        <x:v>2495505.797396286</x:v>
      </x:c>
      <x:c r="W107" s="97" t="n">
        <x:f>MAX(0,V107*(1+EXP((LN(1+'Monte Carlo'!$K$10)-0.5*'Monte Carlo'!$K$12^2)+'Monte Carlo'!$K$12*((RAND()+RAND()+RAND()+RAND()+RAND()+RAND()+RAND()+RAND()+RAND()+RAND()+RAND()+RAND())-6))-1)+W$15)</x:f>
        <x:v>2788484.057352815</x:v>
      </x:c>
      <x:c r="X107" s="97" t="n">
        <x:f>MAX(0,W107*(1+EXP((LN(1+'Monte Carlo'!$K$10)-0.5*'Monte Carlo'!$K$12^2)+'Monte Carlo'!$K$12*((RAND()+RAND()+RAND()+RAND()+RAND()+RAND()+RAND()+RAND()+RAND()+RAND()+RAND()+RAND())-6))-1)+X$15)</x:f>
        <x:v>2475391.946709198</x:v>
      </x:c>
      <x:c r="Y107" s="97" t="n">
        <x:f>MAX(0,X107*(1+EXP((LN(1+'Monte Carlo'!$K$10)-0.5*'Monte Carlo'!$K$12^2)+'Monte Carlo'!$K$12*((RAND()+RAND()+RAND()+RAND()+RAND()+RAND()+RAND()+RAND()+RAND()+RAND()+RAND()+RAND())-6))-1)+Y$15)</x:f>
        <x:v>2430920.268863569</x:v>
      </x:c>
      <x:c r="Z107" s="97" t="n">
        <x:f>MAX(0,Y107*(1+EXP((LN(1+'Monte Carlo'!$K$10)-0.5*'Monte Carlo'!$K$12^2)+'Monte Carlo'!$K$12*((RAND()+RAND()+RAND()+RAND()+RAND()+RAND()+RAND()+RAND()+RAND()+RAND()+RAND()+RAND())-6))-1)+Z$15)</x:f>
        <x:v>2091776.6239091833</x:v>
      </x:c>
      <x:c r="AA107" s="97" t="n">
        <x:f>MAX(0,Z107*(1+EXP((LN(1+'Monte Carlo'!$K$10)-0.5*'Monte Carlo'!$K$12^2)+'Monte Carlo'!$K$12*((RAND()+RAND()+RAND()+RAND()+RAND()+RAND()+RAND()+RAND()+RAND()+RAND()+RAND()+RAND())-6))-1)+AA$15)</x:f>
        <x:v>2026238.9402048683</x:v>
      </x:c>
      <x:c r="AB107" s="97" t="n">
        <x:f>MAX(0,AA107*(1+EXP((LN(1+'Monte Carlo'!$K$10)-0.5*'Monte Carlo'!$K$12^2)+'Monte Carlo'!$K$12*((RAND()+RAND()+RAND()+RAND()+RAND()+RAND()+RAND()+RAND()+RAND()+RAND()+RAND()+RAND())-6))-1)+AB$15)</x:f>
        <x:v>2142830.6670307433</x:v>
      </x:c>
      <x:c r="AC107" s="97" t="n">
        <x:f>MAX(0,AB107*(1+EXP((LN(1+'Monte Carlo'!$K$10)-0.5*'Monte Carlo'!$K$12^2)+'Monte Carlo'!$K$12*((RAND()+RAND()+RAND()+RAND()+RAND()+RAND()+RAND()+RAND()+RAND()+RAND()+RAND()+RAND())-6))-1)+AC$15)</x:f>
        <x:v>2811760.8765904475</x:v>
      </x:c>
      <x:c r="AD107" s="97" t="n">
        <x:f>MAX(0,AC107*(1+EXP((LN(1+'Monte Carlo'!$K$10)-0.5*'Monte Carlo'!$K$12^2)+'Monte Carlo'!$K$12*((RAND()+RAND()+RAND()+RAND()+RAND()+RAND()+RAND()+RAND()+RAND()+RAND()+RAND()+RAND())-6))-1)+AD$15)</x:f>
        <x:v>2813711.386335756</x:v>
      </x:c>
      <x:c r="AE107" s="97" t="n">
        <x:f>MAX(0,AD107*(1+EXP((LN(1+'Monte Carlo'!$K$10)-0.5*'Monte Carlo'!$K$12^2)+'Monte Carlo'!$K$12*((RAND()+RAND()+RAND()+RAND()+RAND()+RAND()+RAND()+RAND()+RAND()+RAND()+RAND()+RAND())-6))-1)+AE$15)</x:f>
        <x:v>2779925.2922799317</x:v>
      </x:c>
      <x:c r="AF107" s="97" t="n">
        <x:f>MAX(0,AE107*(1+EXP((LN(1+'Monte Carlo'!$K$10)-0.5*'Monte Carlo'!$K$12^2)+'Monte Carlo'!$K$12*((RAND()+RAND()+RAND()+RAND()+RAND()+RAND()+RAND()+RAND()+RAND()+RAND()+RAND()+RAND())-6))-1)+AF$15)</x:f>
        <x:v>2842613.8625523103</x:v>
      </x:c>
      <x:c r="AG107" s="97">
        <x:f t="shared" si="3"/>
        <x:v>641093.68369333376</x:v>
      </x:c>
    </x:row>
    <x:row r="108">
      <x:c r="A108" s="93">
        <x:v>87</x:v>
      </x:c>
      <x:c r="B108" s="97" t="n">
        <x:f>IF(AND(UPPER('Monte Carlo'!$K$4)="YES",'Monte Carlo'!$K$5&gt;0),'Monte Carlo'!$K$13,Liquidity_30Y!$C$14)</x:f>
        <x:v>1029031.25</x:v>
      </x:c>
      <x:c r="C108" s="97" t="n">
        <x:f>MAX(0,B108*(1+EXP((LN(1+'Monte Carlo'!$K$10)-0.5*'Monte Carlo'!$K$12^2)+'Monte Carlo'!$K$12*((RAND()+RAND()+RAND()+RAND()+RAND()+RAND()+RAND()+RAND()+RAND()+RAND()+RAND()+RAND())-6))-1)+C$15)</x:f>
        <x:v>1317408.0483427793</x:v>
      </x:c>
      <x:c r="D108" s="97" t="n">
        <x:f>MAX(0,C108*(1+EXP((LN(1+'Monte Carlo'!$K$10)-0.5*'Monte Carlo'!$K$12^2)+'Monte Carlo'!$K$12*((RAND()+RAND()+RAND()+RAND()+RAND()+RAND()+RAND()+RAND()+RAND()+RAND()+RAND()+RAND())-6))-1)+D$15)</x:f>
        <x:v>1566766.6038699176</x:v>
      </x:c>
      <x:c r="E108" s="97" t="n">
        <x:f>MAX(0,D108*(1+EXP((LN(1+'Monte Carlo'!$K$10)-0.5*'Monte Carlo'!$K$12^2)+'Monte Carlo'!$K$12*((RAND()+RAND()+RAND()+RAND()+RAND()+RAND()+RAND()+RAND()+RAND()+RAND()+RAND()+RAND())-6))-1)+E$15)</x:f>
        <x:v>1814162.5716962481</x:v>
      </x:c>
      <x:c r="F108" s="97" t="n">
        <x:f>MAX(0,E108*(1+EXP((LN(1+'Monte Carlo'!$K$10)-0.5*'Monte Carlo'!$K$12^2)+'Monte Carlo'!$K$12*((RAND()+RAND()+RAND()+RAND()+RAND()+RAND()+RAND()+RAND()+RAND()+RAND()+RAND()+RAND())-6))-1)+F$15)</x:f>
        <x:v>2574983.8713543573</x:v>
      </x:c>
      <x:c r="G108" s="97" t="n">
        <x:f>MAX(0,F108*(1+EXP((LN(1+'Monte Carlo'!$K$10)-0.5*'Monte Carlo'!$K$12^2)+'Monte Carlo'!$K$12*((RAND()+RAND()+RAND()+RAND()+RAND()+RAND()+RAND()+RAND()+RAND()+RAND()+RAND()+RAND())-6))-1)+G$15)</x:f>
        <x:v>2388799.222976846</x:v>
      </x:c>
      <x:c r="H108" s="97" t="n">
        <x:f>MAX(0,G108*(1+EXP((LN(1+'Monte Carlo'!$K$10)-0.5*'Monte Carlo'!$K$12^2)+'Monte Carlo'!$K$12*((RAND()+RAND()+RAND()+RAND()+RAND()+RAND()+RAND()+RAND()+RAND()+RAND()+RAND()+RAND())-6))-1)+H$15)</x:f>
        <x:v>2809093.861559092</x:v>
      </x:c>
      <x:c r="I108" s="97" t="n">
        <x:f>MAX(0,H108*(1+EXP((LN(1+'Monte Carlo'!$K$10)-0.5*'Monte Carlo'!$K$12^2)+'Monte Carlo'!$K$12*((RAND()+RAND()+RAND()+RAND()+RAND()+RAND()+RAND()+RAND()+RAND()+RAND()+RAND()+RAND())-6))-1)+I$15)</x:f>
        <x:v>3252008.1640697364</x:v>
      </x:c>
      <x:c r="J108" s="97" t="n">
        <x:f>MAX(0,I108*(1+EXP((LN(1+'Monte Carlo'!$K$10)-0.5*'Monte Carlo'!$K$12^2)+'Monte Carlo'!$K$12*((RAND()+RAND()+RAND()+RAND()+RAND()+RAND()+RAND()+RAND()+RAND()+RAND()+RAND()+RAND())-6))-1)+J$15)</x:f>
        <x:v>3603739.8865037924</x:v>
      </x:c>
      <x:c r="K108" s="97" t="n">
        <x:f>MAX(0,J108*(1+EXP((LN(1+'Monte Carlo'!$K$10)-0.5*'Monte Carlo'!$K$12^2)+'Monte Carlo'!$K$12*((RAND()+RAND()+RAND()+RAND()+RAND()+RAND()+RAND()+RAND()+RAND()+RAND()+RAND()+RAND())-6))-1)+K$15)</x:f>
        <x:v>3876429.7061596354</x:v>
      </x:c>
      <x:c r="L108" s="97" t="n">
        <x:f>MAX(0,K108*(1+EXP((LN(1+'Monte Carlo'!$K$10)-0.5*'Monte Carlo'!$K$12^2)+'Monte Carlo'!$K$12*((RAND()+RAND()+RAND()+RAND()+RAND()+RAND()+RAND()+RAND()+RAND()+RAND()+RAND()+RAND())-6))-1)+L$15)</x:f>
        <x:v>3961245.968920227</x:v>
      </x:c>
      <x:c r="M108" s="97" t="n">
        <x:f>MAX(0,L108*(1+EXP((LN(1+'Monte Carlo'!$K$10)-0.5*'Monte Carlo'!$K$12^2)+'Monte Carlo'!$K$12*((RAND()+RAND()+RAND()+RAND()+RAND()+RAND()+RAND()+RAND()+RAND()+RAND()+RAND()+RAND())-6))-1)+M$15)</x:f>
        <x:v>5064544.488698692</x:v>
      </x:c>
      <x:c r="N108" s="97" t="n">
        <x:f>MAX(0,M108*(1+EXP((LN(1+'Monte Carlo'!$K$10)-0.5*'Monte Carlo'!$K$12^2)+'Monte Carlo'!$K$12*((RAND()+RAND()+RAND()+RAND()+RAND()+RAND()+RAND()+RAND()+RAND()+RAND()+RAND()+RAND())-6))-1)+N$15)</x:f>
        <x:v>4460265.482212664</x:v>
      </x:c>
      <x:c r="O108" s="97" t="n">
        <x:f>MAX(0,N108*(1+EXP((LN(1+'Monte Carlo'!$K$10)-0.5*'Monte Carlo'!$K$12^2)+'Monte Carlo'!$K$12*((RAND()+RAND()+RAND()+RAND()+RAND()+RAND()+RAND()+RAND()+RAND()+RAND()+RAND()+RAND())-6))-1)+O$15)</x:f>
        <x:v>5009147.0191506</x:v>
      </x:c>
      <x:c r="P108" s="97" t="n">
        <x:f>MAX(0,O108*(1+EXP((LN(1+'Monte Carlo'!$K$10)-0.5*'Monte Carlo'!$K$12^2)+'Monte Carlo'!$K$12*((RAND()+RAND()+RAND()+RAND()+RAND()+RAND()+RAND()+RAND()+RAND()+RAND()+RAND()+RAND())-6))-1)+P$15)</x:f>
        <x:v>4886183.368770781</x:v>
      </x:c>
      <x:c r="Q108" s="97" t="n">
        <x:f>MAX(0,P108*(1+EXP((LN(1+'Monte Carlo'!$K$10)-0.5*'Monte Carlo'!$K$12^2)+'Monte Carlo'!$K$12*((RAND()+RAND()+RAND()+RAND()+RAND()+RAND()+RAND()+RAND()+RAND()+RAND()+RAND()+RAND())-6))-1)+Q$15)</x:f>
        <x:v>4784882.8421049835</x:v>
      </x:c>
      <x:c r="R108" s="97" t="n">
        <x:f>MAX(0,Q108*(1+EXP((LN(1+'Monte Carlo'!$K$10)-0.5*'Monte Carlo'!$K$12^2)+'Monte Carlo'!$K$12*((RAND()+RAND()+RAND()+RAND()+RAND()+RAND()+RAND()+RAND()+RAND()+RAND()+RAND()+RAND())-6))-1)+R$15)</x:f>
        <x:v>5987576.471128893</x:v>
      </x:c>
      <x:c r="S108" s="97" t="n">
        <x:f>MAX(0,R108*(1+EXP((LN(1+'Monte Carlo'!$K$10)-0.5*'Monte Carlo'!$K$12^2)+'Monte Carlo'!$K$12*((RAND()+RAND()+RAND()+RAND()+RAND()+RAND()+RAND()+RAND()+RAND()+RAND()+RAND()+RAND())-6))-1)+S$15)</x:f>
        <x:v>5096595.633067899</x:v>
      </x:c>
      <x:c r="T108" s="97" t="n">
        <x:f>MAX(0,S108*(1+EXP((LN(1+'Monte Carlo'!$K$10)-0.5*'Monte Carlo'!$K$12^2)+'Monte Carlo'!$K$12*((RAND()+RAND()+RAND()+RAND()+RAND()+RAND()+RAND()+RAND()+RAND()+RAND()+RAND()+RAND())-6))-1)+T$15)</x:f>
        <x:v>7165155.702438604</x:v>
      </x:c>
      <x:c r="U108" s="97" t="n">
        <x:f>MAX(0,T108*(1+EXP((LN(1+'Monte Carlo'!$K$10)-0.5*'Monte Carlo'!$K$12^2)+'Monte Carlo'!$K$12*((RAND()+RAND()+RAND()+RAND()+RAND()+RAND()+RAND()+RAND()+RAND()+RAND()+RAND()+RAND())-6))-1)+U$15)</x:f>
        <x:v>8771227.880662553</x:v>
      </x:c>
      <x:c r="V108" s="97" t="n">
        <x:f>MAX(0,U108*(1+EXP((LN(1+'Monte Carlo'!$K$10)-0.5*'Monte Carlo'!$K$12^2)+'Monte Carlo'!$K$12*((RAND()+RAND()+RAND()+RAND()+RAND()+RAND()+RAND()+RAND()+RAND()+RAND()+RAND()+RAND())-6))-1)+V$15)</x:f>
        <x:v>7369228.05859749</x:v>
      </x:c>
      <x:c r="W108" s="97" t="n">
        <x:f>MAX(0,V108*(1+EXP((LN(1+'Monte Carlo'!$K$10)-0.5*'Monte Carlo'!$K$12^2)+'Monte Carlo'!$K$12*((RAND()+RAND()+RAND()+RAND()+RAND()+RAND()+RAND()+RAND()+RAND()+RAND()+RAND()+RAND())-6))-1)+W$15)</x:f>
        <x:v>6277435.972010531</x:v>
      </x:c>
      <x:c r="X108" s="97" t="n">
        <x:f>MAX(0,W108*(1+EXP((LN(1+'Monte Carlo'!$K$10)-0.5*'Monte Carlo'!$K$12^2)+'Monte Carlo'!$K$12*((RAND()+RAND()+RAND()+RAND()+RAND()+RAND()+RAND()+RAND()+RAND()+RAND()+RAND()+RAND())-6))-1)+X$15)</x:f>
        <x:v>5583880.886845376</x:v>
      </x:c>
      <x:c r="Y108" s="97" t="n">
        <x:f>MAX(0,X108*(1+EXP((LN(1+'Monte Carlo'!$K$10)-0.5*'Monte Carlo'!$K$12^2)+'Monte Carlo'!$K$12*((RAND()+RAND()+RAND()+RAND()+RAND()+RAND()+RAND()+RAND()+RAND()+RAND()+RAND()+RAND())-6))-1)+Y$15)</x:f>
        <x:v>6308206.078654463</x:v>
      </x:c>
      <x:c r="Z108" s="97" t="n">
        <x:f>MAX(0,Y108*(1+EXP((LN(1+'Monte Carlo'!$K$10)-0.5*'Monte Carlo'!$K$12^2)+'Monte Carlo'!$K$12*((RAND()+RAND()+RAND()+RAND()+RAND()+RAND()+RAND()+RAND()+RAND()+RAND()+RAND()+RAND())-6))-1)+Z$15)</x:f>
        <x:v>7872640.714827018</x:v>
      </x:c>
      <x:c r="AA108" s="97" t="n">
        <x:f>MAX(0,Z108*(1+EXP((LN(1+'Monte Carlo'!$K$10)-0.5*'Monte Carlo'!$K$12^2)+'Monte Carlo'!$K$12*((RAND()+RAND()+RAND()+RAND()+RAND()+RAND()+RAND()+RAND()+RAND()+RAND()+RAND()+RAND())-6))-1)+AA$15)</x:f>
        <x:v>8566137.623250103</x:v>
      </x:c>
      <x:c r="AB108" s="97" t="n">
        <x:f>MAX(0,AA108*(1+EXP((LN(1+'Monte Carlo'!$K$10)-0.5*'Monte Carlo'!$K$12^2)+'Monte Carlo'!$K$12*((RAND()+RAND()+RAND()+RAND()+RAND()+RAND()+RAND()+RAND()+RAND()+RAND()+RAND()+RAND())-6))-1)+AB$15)</x:f>
        <x:v>8140650.6482078275</x:v>
      </x:c>
      <x:c r="AC108" s="97" t="n">
        <x:f>MAX(0,AB108*(1+EXP((LN(1+'Monte Carlo'!$K$10)-0.5*'Monte Carlo'!$K$12^2)+'Monte Carlo'!$K$12*((RAND()+RAND()+RAND()+RAND()+RAND()+RAND()+RAND()+RAND()+RAND()+RAND()+RAND()+RAND())-6))-1)+AC$15)</x:f>
        <x:v>7141906.533415134</x:v>
      </x:c>
      <x:c r="AD108" s="97" t="n">
        <x:f>MAX(0,AC108*(1+EXP((LN(1+'Monte Carlo'!$K$10)-0.5*'Monte Carlo'!$K$12^2)+'Monte Carlo'!$K$12*((RAND()+RAND()+RAND()+RAND()+RAND()+RAND()+RAND()+RAND()+RAND()+RAND()+RAND()+RAND())-6))-1)+AD$15)</x:f>
        <x:v>11147553.063600833</x:v>
      </x:c>
      <x:c r="AE108" s="97" t="n">
        <x:f>MAX(0,AD108*(1+EXP((LN(1+'Monte Carlo'!$K$10)-0.5*'Monte Carlo'!$K$12^2)+'Monte Carlo'!$K$12*((RAND()+RAND()+RAND()+RAND()+RAND()+RAND()+RAND()+RAND()+RAND()+RAND()+RAND()+RAND())-6))-1)+AE$15)</x:f>
        <x:v>11452065.839582391</x:v>
      </x:c>
      <x:c r="AF108" s="97" t="n">
        <x:f>MAX(0,AE108*(1+EXP((LN(1+'Monte Carlo'!$K$10)-0.5*'Monte Carlo'!$K$12^2)+'Monte Carlo'!$K$12*((RAND()+RAND()+RAND()+RAND()+RAND()+RAND()+RAND()+RAND()+RAND()+RAND()+RAND()+RAND())-6))-1)+AF$15)</x:f>
        <x:v>13833304.347926244</x:v>
      </x:c>
      <x:c r="AG108" s="97">
        <x:f t="shared" si="3"/>
        <x:v>770687.92085341224</x:v>
      </x:c>
    </x:row>
    <x:row r="109">
      <x:c r="A109" s="93">
        <x:v>88</x:v>
      </x:c>
      <x:c r="B109" s="97" t="n">
        <x:f>IF(AND(UPPER('Monte Carlo'!$K$4)="YES",'Monte Carlo'!$K$5&gt;0),'Monte Carlo'!$K$13,Liquidity_30Y!$C$14)</x:f>
        <x:v>1029031.25</x:v>
      </x:c>
      <x:c r="C109" s="97" t="n">
        <x:f>MAX(0,B109*(1+EXP((LN(1+'Monte Carlo'!$K$10)-0.5*'Monte Carlo'!$K$12^2)+'Monte Carlo'!$K$12*((RAND()+RAND()+RAND()+RAND()+RAND()+RAND()+RAND()+RAND()+RAND()+RAND()+RAND()+RAND())-6))-1)+C$15)</x:f>
        <x:v>1479957.5994417844</x:v>
      </x:c>
      <x:c r="D109" s="97" t="n">
        <x:f>MAX(0,C109*(1+EXP((LN(1+'Monte Carlo'!$K$10)-0.5*'Monte Carlo'!$K$12^2)+'Monte Carlo'!$K$12*((RAND()+RAND()+RAND()+RAND()+RAND()+RAND()+RAND()+RAND()+RAND()+RAND()+RAND()+RAND())-6))-1)+D$15)</x:f>
        <x:v>1350942.6146665225</x:v>
      </x:c>
      <x:c r="E109" s="97" t="n">
        <x:f>MAX(0,D109*(1+EXP((LN(1+'Monte Carlo'!$K$10)-0.5*'Monte Carlo'!$K$12^2)+'Monte Carlo'!$K$12*((RAND()+RAND()+RAND()+RAND()+RAND()+RAND()+RAND()+RAND()+RAND()+RAND()+RAND()+RAND())-6))-1)+E$15)</x:f>
        <x:v>1428292.2064786167</x:v>
      </x:c>
      <x:c r="F109" s="97" t="n">
        <x:f>MAX(0,E109*(1+EXP((LN(1+'Monte Carlo'!$K$10)-0.5*'Monte Carlo'!$K$12^2)+'Monte Carlo'!$K$12*((RAND()+RAND()+RAND()+RAND()+RAND()+RAND()+RAND()+RAND()+RAND()+RAND()+RAND()+RAND())-6))-1)+F$15)</x:f>
        <x:v>1553481.1137950178</x:v>
      </x:c>
      <x:c r="G109" s="97" t="n">
        <x:f>MAX(0,F109*(1+EXP((LN(1+'Monte Carlo'!$K$10)-0.5*'Monte Carlo'!$K$12^2)+'Monte Carlo'!$K$12*((RAND()+RAND()+RAND()+RAND()+RAND()+RAND()+RAND()+RAND()+RAND()+RAND()+RAND()+RAND())-6))-1)+G$15)</x:f>
        <x:v>1876190.4111454636</x:v>
      </x:c>
      <x:c r="H109" s="97" t="n">
        <x:f>MAX(0,G109*(1+EXP((LN(1+'Monte Carlo'!$K$10)-0.5*'Monte Carlo'!$K$12^2)+'Monte Carlo'!$K$12*((RAND()+RAND()+RAND()+RAND()+RAND()+RAND()+RAND()+RAND()+RAND()+RAND()+RAND()+RAND())-6))-1)+H$15)</x:f>
        <x:v>1812240.7638294704</x:v>
      </x:c>
      <x:c r="I109" s="97" t="n">
        <x:f>MAX(0,H109*(1+EXP((LN(1+'Monte Carlo'!$K$10)-0.5*'Monte Carlo'!$K$12^2)+'Monte Carlo'!$K$12*((RAND()+RAND()+RAND()+RAND()+RAND()+RAND()+RAND()+RAND()+RAND()+RAND()+RAND()+RAND())-6))-1)+I$15)</x:f>
        <x:v>2074805.1048977228</x:v>
      </x:c>
      <x:c r="J109" s="97" t="n">
        <x:f>MAX(0,I109*(1+EXP((LN(1+'Monte Carlo'!$K$10)-0.5*'Monte Carlo'!$K$12^2)+'Monte Carlo'!$K$12*((RAND()+RAND()+RAND()+RAND()+RAND()+RAND()+RAND()+RAND()+RAND()+RAND()+RAND()+RAND())-6))-1)+J$15)</x:f>
        <x:v>2596489.490542403</x:v>
      </x:c>
      <x:c r="K109" s="97" t="n">
        <x:f>MAX(0,J109*(1+EXP((LN(1+'Monte Carlo'!$K$10)-0.5*'Monte Carlo'!$K$12^2)+'Monte Carlo'!$K$12*((RAND()+RAND()+RAND()+RAND()+RAND()+RAND()+RAND()+RAND()+RAND()+RAND()+RAND()+RAND())-6))-1)+K$15)</x:f>
        <x:v>2293462.889516292</x:v>
      </x:c>
      <x:c r="L109" s="97" t="n">
        <x:f>MAX(0,K109*(1+EXP((LN(1+'Monte Carlo'!$K$10)-0.5*'Monte Carlo'!$K$12^2)+'Monte Carlo'!$K$12*((RAND()+RAND()+RAND()+RAND()+RAND()+RAND()+RAND()+RAND()+RAND()+RAND()+RAND()+RAND())-6))-1)+L$15)</x:f>
        <x:v>2159381.4738495415</x:v>
      </x:c>
      <x:c r="M109" s="97" t="n">
        <x:f>MAX(0,L109*(1+EXP((LN(1+'Monte Carlo'!$K$10)-0.5*'Monte Carlo'!$K$12^2)+'Monte Carlo'!$K$12*((RAND()+RAND()+RAND()+RAND()+RAND()+RAND()+RAND()+RAND()+RAND()+RAND()+RAND()+RAND())-6))-1)+M$15)</x:f>
        <x:v>2357077.585349195</x:v>
      </x:c>
      <x:c r="N109" s="97" t="n">
        <x:f>MAX(0,M109*(1+EXP((LN(1+'Monte Carlo'!$K$10)-0.5*'Monte Carlo'!$K$12^2)+'Monte Carlo'!$K$12*((RAND()+RAND()+RAND()+RAND()+RAND()+RAND()+RAND()+RAND()+RAND()+RAND()+RAND()+RAND())-6))-1)+N$15)</x:f>
        <x:v>1854471.9595353336</x:v>
      </x:c>
      <x:c r="O109" s="97" t="n">
        <x:f>MAX(0,N109*(1+EXP((LN(1+'Monte Carlo'!$K$10)-0.5*'Monte Carlo'!$K$12^2)+'Monte Carlo'!$K$12*((RAND()+RAND()+RAND()+RAND()+RAND()+RAND()+RAND()+RAND()+RAND()+RAND()+RAND()+RAND())-6))-1)+O$15)</x:f>
        <x:v>1666339.4871547362</x:v>
      </x:c>
      <x:c r="P109" s="97" t="n">
        <x:f>MAX(0,O109*(1+EXP((LN(1+'Monte Carlo'!$K$10)-0.5*'Monte Carlo'!$K$12^2)+'Monte Carlo'!$K$12*((RAND()+RAND()+RAND()+RAND()+RAND()+RAND()+RAND()+RAND()+RAND()+RAND()+RAND()+RAND())-6))-1)+P$15)</x:f>
        <x:v>1526017.3620811526</x:v>
      </x:c>
      <x:c r="Q109" s="97" t="n">
        <x:f>MAX(0,P109*(1+EXP((LN(1+'Monte Carlo'!$K$10)-0.5*'Monte Carlo'!$K$12^2)+'Monte Carlo'!$K$12*((RAND()+RAND()+RAND()+RAND()+RAND()+RAND()+RAND()+RAND()+RAND()+RAND()+RAND()+RAND())-6))-1)+Q$15)</x:f>
        <x:v>1367466.725437399</x:v>
      </x:c>
      <x:c r="R109" s="97" t="n">
        <x:f>MAX(0,Q109*(1+EXP((LN(1+'Monte Carlo'!$K$10)-0.5*'Monte Carlo'!$K$12^2)+'Monte Carlo'!$K$12*((RAND()+RAND()+RAND()+RAND()+RAND()+RAND()+RAND()+RAND()+RAND()+RAND()+RAND()+RAND())-6))-1)+R$15)</x:f>
        <x:v>1435511.7205674858</x:v>
      </x:c>
      <x:c r="S109" s="97" t="n">
        <x:f>MAX(0,R109*(1+EXP((LN(1+'Monte Carlo'!$K$10)-0.5*'Monte Carlo'!$K$12^2)+'Monte Carlo'!$K$12*((RAND()+RAND()+RAND()+RAND()+RAND()+RAND()+RAND()+RAND()+RAND()+RAND()+RAND()+RAND())-6))-1)+S$15)</x:f>
        <x:v>1614649.7025640137</x:v>
      </x:c>
      <x:c r="T109" s="97" t="n">
        <x:f>MAX(0,S109*(1+EXP((LN(1+'Monte Carlo'!$K$10)-0.5*'Monte Carlo'!$K$12^2)+'Monte Carlo'!$K$12*((RAND()+RAND()+RAND()+RAND()+RAND()+RAND()+RAND()+RAND()+RAND()+RAND()+RAND()+RAND())-6))-1)+T$15)</x:f>
        <x:v>1464201.3614418367</x:v>
      </x:c>
      <x:c r="U109" s="97" t="n">
        <x:f>MAX(0,T109*(1+EXP((LN(1+'Monte Carlo'!$K$10)-0.5*'Monte Carlo'!$K$12^2)+'Monte Carlo'!$K$12*((RAND()+RAND()+RAND()+RAND()+RAND()+RAND()+RAND()+RAND()+RAND()+RAND()+RAND()+RAND())-6))-1)+U$15)</x:f>
        <x:v>1497503.7868299247</x:v>
      </x:c>
      <x:c r="V109" s="97" t="n">
        <x:f>MAX(0,U109*(1+EXP((LN(1+'Monte Carlo'!$K$10)-0.5*'Monte Carlo'!$K$12^2)+'Monte Carlo'!$K$12*((RAND()+RAND()+RAND()+RAND()+RAND()+RAND()+RAND()+RAND()+RAND()+RAND()+RAND()+RAND())-6))-1)+V$15)</x:f>
        <x:v>1777833.617830249</x:v>
      </x:c>
      <x:c r="W109" s="97" t="n">
        <x:f>MAX(0,V109*(1+EXP((LN(1+'Monte Carlo'!$K$10)-0.5*'Monte Carlo'!$K$12^2)+'Monte Carlo'!$K$12*((RAND()+RAND()+RAND()+RAND()+RAND()+RAND()+RAND()+RAND()+RAND()+RAND()+RAND()+RAND())-6))-1)+W$15)</x:f>
        <x:v>2317271.3245568927</x:v>
      </x:c>
      <x:c r="X109" s="97" t="n">
        <x:f>MAX(0,W109*(1+EXP((LN(1+'Monte Carlo'!$K$10)-0.5*'Monte Carlo'!$K$12^2)+'Monte Carlo'!$K$12*((RAND()+RAND()+RAND()+RAND()+RAND()+RAND()+RAND()+RAND()+RAND()+RAND()+RAND()+RAND())-6))-1)+X$15)</x:f>
        <x:v>2739458.567472548</x:v>
      </x:c>
      <x:c r="Y109" s="97" t="n">
        <x:f>MAX(0,X109*(1+EXP((LN(1+'Monte Carlo'!$K$10)-0.5*'Monte Carlo'!$K$12^2)+'Monte Carlo'!$K$12*((RAND()+RAND()+RAND()+RAND()+RAND()+RAND()+RAND()+RAND()+RAND()+RAND()+RAND()+RAND())-6))-1)+Y$15)</x:f>
        <x:v>3194400.016590833</x:v>
      </x:c>
      <x:c r="Z109" s="97" t="n">
        <x:f>MAX(0,Y109*(1+EXP((LN(1+'Monte Carlo'!$K$10)-0.5*'Monte Carlo'!$K$12^2)+'Monte Carlo'!$K$12*((RAND()+RAND()+RAND()+RAND()+RAND()+RAND()+RAND()+RAND()+RAND()+RAND()+RAND()+RAND())-6))-1)+Z$15)</x:f>
        <x:v>3575077.394197881</x:v>
      </x:c>
      <x:c r="AA109" s="97" t="n">
        <x:f>MAX(0,Z109*(1+EXP((LN(1+'Monte Carlo'!$K$10)-0.5*'Monte Carlo'!$K$12^2)+'Monte Carlo'!$K$12*((RAND()+RAND()+RAND()+RAND()+RAND()+RAND()+RAND()+RAND()+RAND()+RAND()+RAND()+RAND())-6))-1)+AA$15)</x:f>
        <x:v>3147927.275032289</x:v>
      </x:c>
      <x:c r="AB109" s="97" t="n">
        <x:f>MAX(0,AA109*(1+EXP((LN(1+'Monte Carlo'!$K$10)-0.5*'Monte Carlo'!$K$12^2)+'Monte Carlo'!$K$12*((RAND()+RAND()+RAND()+RAND()+RAND()+RAND()+RAND()+RAND()+RAND()+RAND()+RAND()+RAND())-6))-1)+AB$15)</x:f>
        <x:v>4207546.736138309</x:v>
      </x:c>
      <x:c r="AC109" s="97" t="n">
        <x:f>MAX(0,AB109*(1+EXP((LN(1+'Monte Carlo'!$K$10)-0.5*'Monte Carlo'!$K$12^2)+'Monte Carlo'!$K$12*((RAND()+RAND()+RAND()+RAND()+RAND()+RAND()+RAND()+RAND()+RAND()+RAND()+RAND()+RAND())-6))-1)+AC$15)</x:f>
        <x:v>4368960.842250799</x:v>
      </x:c>
      <x:c r="AD109" s="97" t="n">
        <x:f>MAX(0,AC109*(1+EXP((LN(1+'Monte Carlo'!$K$10)-0.5*'Monte Carlo'!$K$12^2)+'Monte Carlo'!$K$12*((RAND()+RAND()+RAND()+RAND()+RAND()+RAND()+RAND()+RAND()+RAND()+RAND()+RAND()+RAND())-6))-1)+AD$15)</x:f>
        <x:v>4324783.548250258</x:v>
      </x:c>
      <x:c r="AE109" s="97" t="n">
        <x:f>MAX(0,AD109*(1+EXP((LN(1+'Monte Carlo'!$K$10)-0.5*'Monte Carlo'!$K$12^2)+'Monte Carlo'!$K$12*((RAND()+RAND()+RAND()+RAND()+RAND()+RAND()+RAND()+RAND()+RAND()+RAND()+RAND()+RAND())-6))-1)+AE$15)</x:f>
        <x:v>4148282.3983923476</x:v>
      </x:c>
      <x:c r="AF109" s="97" t="n">
        <x:f>MAX(0,AE109*(1+EXP((LN(1+'Monte Carlo'!$K$10)-0.5*'Monte Carlo'!$K$12^2)+'Monte Carlo'!$K$12*((RAND()+RAND()+RAND()+RAND()+RAND()+RAND()+RAND()+RAND()+RAND()+RAND()+RAND()+RAND())-6))-1)+AF$15)</x:f>
        <x:v>3618158.077585593</x:v>
      </x:c>
      <x:c r="AG109" s="97">
        <x:f t="shared" si="3"/>
        <x:v>667847.82811251713</x:v>
      </x:c>
    </x:row>
    <x:row r="110">
      <x:c r="A110" s="93">
        <x:v>89</x:v>
      </x:c>
      <x:c r="B110" s="97" t="n">
        <x:f>IF(AND(UPPER('Monte Carlo'!$K$4)="YES",'Monte Carlo'!$K$5&gt;0),'Monte Carlo'!$K$13,Liquidity_30Y!$C$14)</x:f>
        <x:v>1029031.25</x:v>
      </x:c>
      <x:c r="C110" s="97" t="n">
        <x:f>MAX(0,B110*(1+EXP((LN(1+'Monte Carlo'!$K$10)-0.5*'Monte Carlo'!$K$12^2)+'Monte Carlo'!$K$12*((RAND()+RAND()+RAND()+RAND()+RAND()+RAND()+RAND()+RAND()+RAND()+RAND()+RAND()+RAND())-6))-1)+C$15)</x:f>
        <x:v>1052798.930095464</x:v>
      </x:c>
      <x:c r="D110" s="97" t="n">
        <x:f>MAX(0,C110*(1+EXP((LN(1+'Monte Carlo'!$K$10)-0.5*'Monte Carlo'!$K$12^2)+'Monte Carlo'!$K$12*((RAND()+RAND()+RAND()+RAND()+RAND()+RAND()+RAND()+RAND()+RAND()+RAND()+RAND()+RAND())-6))-1)+D$15)</x:f>
        <x:v>978451.8022754167</x:v>
      </x:c>
      <x:c r="E110" s="97" t="n">
        <x:f>MAX(0,D110*(1+EXP((LN(1+'Monte Carlo'!$K$10)-0.5*'Monte Carlo'!$K$12^2)+'Monte Carlo'!$K$12*((RAND()+RAND()+RAND()+RAND()+RAND()+RAND()+RAND()+RAND()+RAND()+RAND()+RAND()+RAND())-6))-1)+E$15)</x:f>
        <x:v>999826.2360709357</x:v>
      </x:c>
      <x:c r="F110" s="97" t="n">
        <x:f>MAX(0,E110*(1+EXP((LN(1+'Monte Carlo'!$K$10)-0.5*'Monte Carlo'!$K$12^2)+'Monte Carlo'!$K$12*((RAND()+RAND()+RAND()+RAND()+RAND()+RAND()+RAND()+RAND()+RAND()+RAND()+RAND()+RAND())-6))-1)+F$15)</x:f>
        <x:v>1104575.9067651022</x:v>
      </x:c>
      <x:c r="G110" s="97" t="n">
        <x:f>MAX(0,F110*(1+EXP((LN(1+'Monte Carlo'!$K$10)-0.5*'Monte Carlo'!$K$12^2)+'Monte Carlo'!$K$12*((RAND()+RAND()+RAND()+RAND()+RAND()+RAND()+RAND()+RAND()+RAND()+RAND()+RAND()+RAND())-6))-1)+G$15)</x:f>
        <x:v>1084985.984851622</x:v>
      </x:c>
      <x:c r="H110" s="97" t="n">
        <x:f>MAX(0,G110*(1+EXP((LN(1+'Monte Carlo'!$K$10)-0.5*'Monte Carlo'!$K$12^2)+'Monte Carlo'!$K$12*((RAND()+RAND()+RAND()+RAND()+RAND()+RAND()+RAND()+RAND()+RAND()+RAND()+RAND()+RAND())-6))-1)+H$15)</x:f>
        <x:v>903838.6335529695</x:v>
      </x:c>
      <x:c r="I110" s="97" t="n">
        <x:f>MAX(0,H110*(1+EXP((LN(1+'Monte Carlo'!$K$10)-0.5*'Monte Carlo'!$K$12^2)+'Monte Carlo'!$K$12*((RAND()+RAND()+RAND()+RAND()+RAND()+RAND()+RAND()+RAND()+RAND()+RAND()+RAND()+RAND())-6))-1)+I$15)</x:f>
        <x:v>914847.5210603564</x:v>
      </x:c>
      <x:c r="J110" s="97" t="n">
        <x:f>MAX(0,I110*(1+EXP((LN(1+'Monte Carlo'!$K$10)-0.5*'Monte Carlo'!$K$12^2)+'Monte Carlo'!$K$12*((RAND()+RAND()+RAND()+RAND()+RAND()+RAND()+RAND()+RAND()+RAND()+RAND()+RAND()+RAND())-6))-1)+J$15)</x:f>
        <x:v>899067.1031523823</x:v>
      </x:c>
      <x:c r="K110" s="97" t="n">
        <x:f>MAX(0,J110*(1+EXP((LN(1+'Monte Carlo'!$K$10)-0.5*'Monte Carlo'!$K$12^2)+'Monte Carlo'!$K$12*((RAND()+RAND()+RAND()+RAND()+RAND()+RAND()+RAND()+RAND()+RAND()+RAND()+RAND()+RAND())-6))-1)+K$15)</x:f>
        <x:v>806981.6112917337</x:v>
      </x:c>
      <x:c r="L110" s="97" t="n">
        <x:f>MAX(0,K110*(1+EXP((LN(1+'Monte Carlo'!$K$10)-0.5*'Monte Carlo'!$K$12^2)+'Monte Carlo'!$K$12*((RAND()+RAND()+RAND()+RAND()+RAND()+RAND()+RAND()+RAND()+RAND()+RAND()+RAND()+RAND())-6))-1)+L$15)</x:f>
        <x:v>633008.6163517559</x:v>
      </x:c>
      <x:c r="M110" s="97" t="n">
        <x:f>MAX(0,L110*(1+EXP((LN(1+'Monte Carlo'!$K$10)-0.5*'Monte Carlo'!$K$12^2)+'Monte Carlo'!$K$12*((RAND()+RAND()+RAND()+RAND()+RAND()+RAND()+RAND()+RAND()+RAND()+RAND()+RAND()+RAND())-6))-1)+M$15)</x:f>
        <x:v>730441.587778439</x:v>
      </x:c>
      <x:c r="N110" s="97" t="n">
        <x:f>MAX(0,M110*(1+EXP((LN(1+'Monte Carlo'!$K$10)-0.5*'Monte Carlo'!$K$12^2)+'Monte Carlo'!$K$12*((RAND()+RAND()+RAND()+RAND()+RAND()+RAND()+RAND()+RAND()+RAND()+RAND()+RAND()+RAND())-6))-1)+N$15)</x:f>
        <x:v>904125.7894637359</x:v>
      </x:c>
      <x:c r="O110" s="97" t="n">
        <x:f>MAX(0,N110*(1+EXP((LN(1+'Monte Carlo'!$K$10)-0.5*'Monte Carlo'!$K$12^2)+'Monte Carlo'!$K$12*((RAND()+RAND()+RAND()+RAND()+RAND()+RAND()+RAND()+RAND()+RAND()+RAND()+RAND()+RAND())-6))-1)+O$15)</x:f>
        <x:v>900594.8744841028</x:v>
      </x:c>
      <x:c r="P110" s="97" t="n">
        <x:f>MAX(0,O110*(1+EXP((LN(1+'Monte Carlo'!$K$10)-0.5*'Monte Carlo'!$K$12^2)+'Monte Carlo'!$K$12*((RAND()+RAND()+RAND()+RAND()+RAND()+RAND()+RAND()+RAND()+RAND()+RAND()+RAND()+RAND())-6))-1)+P$15)</x:f>
        <x:v>947674.3402021655</x:v>
      </x:c>
      <x:c r="Q110" s="97" t="n">
        <x:f>MAX(0,P110*(1+EXP((LN(1+'Monte Carlo'!$K$10)-0.5*'Monte Carlo'!$K$12^2)+'Monte Carlo'!$K$12*((RAND()+RAND()+RAND()+RAND()+RAND()+RAND()+RAND()+RAND()+RAND()+RAND()+RAND()+RAND())-6))-1)+Q$15)</x:f>
        <x:v>1164872.3766824827</x:v>
      </x:c>
      <x:c r="R110" s="97" t="n">
        <x:f>MAX(0,Q110*(1+EXP((LN(1+'Monte Carlo'!$K$10)-0.5*'Monte Carlo'!$K$12^2)+'Monte Carlo'!$K$12*((RAND()+RAND()+RAND()+RAND()+RAND()+RAND()+RAND()+RAND()+RAND()+RAND()+RAND()+RAND())-6))-1)+R$15)</x:f>
        <x:v>1328489.093445161</x:v>
      </x:c>
      <x:c r="S110" s="97" t="n">
        <x:f>MAX(0,R110*(1+EXP((LN(1+'Monte Carlo'!$K$10)-0.5*'Monte Carlo'!$K$12^2)+'Monte Carlo'!$K$12*((RAND()+RAND()+RAND()+RAND()+RAND()+RAND()+RAND()+RAND()+RAND()+RAND()+RAND()+RAND())-6))-1)+S$15)</x:f>
        <x:v>1579279.4736347112</x:v>
      </x:c>
      <x:c r="T110" s="97" t="n">
        <x:f>MAX(0,S110*(1+EXP((LN(1+'Monte Carlo'!$K$10)-0.5*'Monte Carlo'!$K$12^2)+'Monte Carlo'!$K$12*((RAND()+RAND()+RAND()+RAND()+RAND()+RAND()+RAND()+RAND()+RAND()+RAND()+RAND()+RAND())-6))-1)+T$15)</x:f>
        <x:v>2210600.4284455553</x:v>
      </x:c>
      <x:c r="U110" s="97" t="n">
        <x:f>MAX(0,T110*(1+EXP((LN(1+'Monte Carlo'!$K$10)-0.5*'Monte Carlo'!$K$12^2)+'Monte Carlo'!$K$12*((RAND()+RAND()+RAND()+RAND()+RAND()+RAND()+RAND()+RAND()+RAND()+RAND()+RAND()+RAND())-6))-1)+U$15)</x:f>
        <x:v>2314958.175715143</x:v>
      </x:c>
      <x:c r="V110" s="97" t="n">
        <x:f>MAX(0,U110*(1+EXP((LN(1+'Monte Carlo'!$K$10)-0.5*'Monte Carlo'!$K$12^2)+'Monte Carlo'!$K$12*((RAND()+RAND()+RAND()+RAND()+RAND()+RAND()+RAND()+RAND()+RAND()+RAND()+RAND()+RAND())-6))-1)+V$15)</x:f>
        <x:v>2846826.578960593</x:v>
      </x:c>
      <x:c r="W110" s="97" t="n">
        <x:f>MAX(0,V110*(1+EXP((LN(1+'Monte Carlo'!$K$10)-0.5*'Monte Carlo'!$K$12^2)+'Monte Carlo'!$K$12*((RAND()+RAND()+RAND()+RAND()+RAND()+RAND()+RAND()+RAND()+RAND()+RAND()+RAND()+RAND())-6))-1)+W$15)</x:f>
        <x:v>2593169.3830902297</x:v>
      </x:c>
      <x:c r="X110" s="97" t="n">
        <x:f>MAX(0,W110*(1+EXP((LN(1+'Monte Carlo'!$K$10)-0.5*'Monte Carlo'!$K$12^2)+'Monte Carlo'!$K$12*((RAND()+RAND()+RAND()+RAND()+RAND()+RAND()+RAND()+RAND()+RAND()+RAND()+RAND()+RAND())-6))-1)+X$15)</x:f>
        <x:v>3262217.3662408013</x:v>
      </x:c>
      <x:c r="Y110" s="97" t="n">
        <x:f>MAX(0,X110*(1+EXP((LN(1+'Monte Carlo'!$K$10)-0.5*'Monte Carlo'!$K$12^2)+'Monte Carlo'!$K$12*((RAND()+RAND()+RAND()+RAND()+RAND()+RAND()+RAND()+RAND()+RAND()+RAND()+RAND()+RAND())-6))-1)+Y$15)</x:f>
        <x:v>3238896.925330897</x:v>
      </x:c>
      <x:c r="Z110" s="97" t="n">
        <x:f>MAX(0,Y110*(1+EXP((LN(1+'Monte Carlo'!$K$10)-0.5*'Monte Carlo'!$K$12^2)+'Monte Carlo'!$K$12*((RAND()+RAND()+RAND()+RAND()+RAND()+RAND()+RAND()+RAND()+RAND()+RAND()+RAND()+RAND())-6))-1)+Z$15)</x:f>
        <x:v>3523210.502231283</x:v>
      </x:c>
      <x:c r="AA110" s="97" t="n">
        <x:f>MAX(0,Z110*(1+EXP((LN(1+'Monte Carlo'!$K$10)-0.5*'Monte Carlo'!$K$12^2)+'Monte Carlo'!$K$12*((RAND()+RAND()+RAND()+RAND()+RAND()+RAND()+RAND()+RAND()+RAND()+RAND()+RAND()+RAND())-6))-1)+AA$15)</x:f>
        <x:v>3148576.937040095</x:v>
      </x:c>
      <x:c r="AB110" s="97" t="n">
        <x:f>MAX(0,AA110*(1+EXP((LN(1+'Monte Carlo'!$K$10)-0.5*'Monte Carlo'!$K$12^2)+'Monte Carlo'!$K$12*((RAND()+RAND()+RAND()+RAND()+RAND()+RAND()+RAND()+RAND()+RAND()+RAND()+RAND()+RAND())-6))-1)+AB$15)</x:f>
        <x:v>3578740.994523497</x:v>
      </x:c>
      <x:c r="AC110" s="97" t="n">
        <x:f>MAX(0,AB110*(1+EXP((LN(1+'Monte Carlo'!$K$10)-0.5*'Monte Carlo'!$K$12^2)+'Monte Carlo'!$K$12*((RAND()+RAND()+RAND()+RAND()+RAND()+RAND()+RAND()+RAND()+RAND()+RAND()+RAND()+RAND())-6))-1)+AC$15)</x:f>
        <x:v>4299342.0216469485</x:v>
      </x:c>
      <x:c r="AD110" s="97" t="n">
        <x:f>MAX(0,AC110*(1+EXP((LN(1+'Monte Carlo'!$K$10)-0.5*'Monte Carlo'!$K$12^2)+'Monte Carlo'!$K$12*((RAND()+RAND()+RAND()+RAND()+RAND()+RAND()+RAND()+RAND()+RAND()+RAND()+RAND()+RAND())-6))-1)+AD$15)</x:f>
        <x:v>4598914.221352997</x:v>
      </x:c>
      <x:c r="AE110" s="97" t="n">
        <x:f>MAX(0,AD110*(1+EXP((LN(1+'Monte Carlo'!$K$10)-0.5*'Monte Carlo'!$K$12^2)+'Monte Carlo'!$K$12*((RAND()+RAND()+RAND()+RAND()+RAND()+RAND()+RAND()+RAND()+RAND()+RAND()+RAND()+RAND())-6))-1)+AE$15)</x:f>
        <x:v>5963962.131981163</x:v>
      </x:c>
      <x:c r="AF110" s="97" t="n">
        <x:f>MAX(0,AE110*(1+EXP((LN(1+'Monte Carlo'!$K$10)-0.5*'Monte Carlo'!$K$12^2)+'Monte Carlo'!$K$12*((RAND()+RAND()+RAND()+RAND()+RAND()+RAND()+RAND()+RAND()+RAND()+RAND()+RAND()+RAND())-6))-1)+AF$15)</x:f>
        <x:v>6000141.724247165</x:v>
      </x:c>
      <x:c r="AG110" s="97">
        <x:f t="shared" si="3"/>
        <x:v>651668.09821375669</x:v>
      </x:c>
    </x:row>
    <x:row r="111">
      <x:c r="A111" s="93">
        <x:v>90</x:v>
      </x:c>
      <x:c r="B111" s="97" t="n">
        <x:f>IF(AND(UPPER('Monte Carlo'!$K$4)="YES",'Monte Carlo'!$K$5&gt;0),'Monte Carlo'!$K$13,Liquidity_30Y!$C$14)</x:f>
        <x:v>1029031.25</x:v>
      </x:c>
      <x:c r="C111" s="97" t="n">
        <x:f>MAX(0,B111*(1+EXP((LN(1+'Monte Carlo'!$K$10)-0.5*'Monte Carlo'!$K$12^2)+'Monte Carlo'!$K$12*((RAND()+RAND()+RAND()+RAND()+RAND()+RAND()+RAND()+RAND()+RAND()+RAND()+RAND()+RAND())-6))-1)+C$15)</x:f>
        <x:v>1203339.7695675837</x:v>
      </x:c>
      <x:c r="D111" s="97" t="n">
        <x:f>MAX(0,C111*(1+EXP((LN(1+'Monte Carlo'!$K$10)-0.5*'Monte Carlo'!$K$12^2)+'Monte Carlo'!$K$12*((RAND()+RAND()+RAND()+RAND()+RAND()+RAND()+RAND()+RAND()+RAND()+RAND()+RAND()+RAND())-6))-1)+D$15)</x:f>
        <x:v>1368387.6503915652</x:v>
      </x:c>
      <x:c r="E111" s="97" t="n">
        <x:f>MAX(0,D111*(1+EXP((LN(1+'Monte Carlo'!$K$10)-0.5*'Monte Carlo'!$K$12^2)+'Monte Carlo'!$K$12*((RAND()+RAND()+RAND()+RAND()+RAND()+RAND()+RAND()+RAND()+RAND()+RAND()+RAND()+RAND())-6))-1)+E$15)</x:f>
        <x:v>1403215.0118241594</x:v>
      </x:c>
      <x:c r="F111" s="97" t="n">
        <x:f>MAX(0,E111*(1+EXP((LN(1+'Monte Carlo'!$K$10)-0.5*'Monte Carlo'!$K$12^2)+'Monte Carlo'!$K$12*((RAND()+RAND()+RAND()+RAND()+RAND()+RAND()+RAND()+RAND()+RAND()+RAND()+RAND()+RAND())-6))-1)+F$15)</x:f>
        <x:v>1251217.995499825</x:v>
      </x:c>
      <x:c r="G111" s="97" t="n">
        <x:f>MAX(0,F111*(1+EXP((LN(1+'Monte Carlo'!$K$10)-0.5*'Monte Carlo'!$K$12^2)+'Monte Carlo'!$K$12*((RAND()+RAND()+RAND()+RAND()+RAND()+RAND()+RAND()+RAND()+RAND()+RAND()+RAND()+RAND())-6))-1)+G$15)</x:f>
        <x:v>1299249.9962501673</x:v>
      </x:c>
      <x:c r="H111" s="97" t="n">
        <x:f>MAX(0,G111*(1+EXP((LN(1+'Monte Carlo'!$K$10)-0.5*'Monte Carlo'!$K$12^2)+'Monte Carlo'!$K$12*((RAND()+RAND()+RAND()+RAND()+RAND()+RAND()+RAND()+RAND()+RAND()+RAND()+RAND()+RAND())-6))-1)+H$15)</x:f>
        <x:v>1717677.1994910617</x:v>
      </x:c>
      <x:c r="I111" s="97" t="n">
        <x:f>MAX(0,H111*(1+EXP((LN(1+'Monte Carlo'!$K$10)-0.5*'Monte Carlo'!$K$12^2)+'Monte Carlo'!$K$12*((RAND()+RAND()+RAND()+RAND()+RAND()+RAND()+RAND()+RAND()+RAND()+RAND()+RAND()+RAND())-6))-1)+I$15)</x:f>
        <x:v>1843419.3207225464</x:v>
      </x:c>
      <x:c r="J111" s="97" t="n">
        <x:f>MAX(0,I111*(1+EXP((LN(1+'Monte Carlo'!$K$10)-0.5*'Monte Carlo'!$K$12^2)+'Monte Carlo'!$K$12*((RAND()+RAND()+RAND()+RAND()+RAND()+RAND()+RAND()+RAND()+RAND()+RAND()+RAND()+RAND())-6))-1)+J$15)</x:f>
        <x:v>2082257.8480527895</x:v>
      </x:c>
      <x:c r="K111" s="97" t="n">
        <x:f>MAX(0,J111*(1+EXP((LN(1+'Monte Carlo'!$K$10)-0.5*'Monte Carlo'!$K$12^2)+'Monte Carlo'!$K$12*((RAND()+RAND()+RAND()+RAND()+RAND()+RAND()+RAND()+RAND()+RAND()+RAND()+RAND()+RAND())-6))-1)+K$15)</x:f>
        <x:v>2513730.756383393</x:v>
      </x:c>
      <x:c r="L111" s="97" t="n">
        <x:f>MAX(0,K111*(1+EXP((LN(1+'Monte Carlo'!$K$10)-0.5*'Monte Carlo'!$K$12^2)+'Monte Carlo'!$K$12*((RAND()+RAND()+RAND()+RAND()+RAND()+RAND()+RAND()+RAND()+RAND()+RAND()+RAND()+RAND())-6))-1)+L$15)</x:f>
        <x:v>2851769.8304081233</x:v>
      </x:c>
      <x:c r="M111" s="97" t="n">
        <x:f>MAX(0,L111*(1+EXP((LN(1+'Monte Carlo'!$K$10)-0.5*'Monte Carlo'!$K$12^2)+'Monte Carlo'!$K$12*((RAND()+RAND()+RAND()+RAND()+RAND()+RAND()+RAND()+RAND()+RAND()+RAND()+RAND()+RAND())-6))-1)+M$15)</x:f>
        <x:v>2290115.2320454107</x:v>
      </x:c>
      <x:c r="N111" s="97" t="n">
        <x:f>MAX(0,M111*(1+EXP((LN(1+'Monte Carlo'!$K$10)-0.5*'Monte Carlo'!$K$12^2)+'Monte Carlo'!$K$12*((RAND()+RAND()+RAND()+RAND()+RAND()+RAND()+RAND()+RAND()+RAND()+RAND()+RAND()+RAND())-6))-1)+N$15)</x:f>
        <x:v>2715198.7287927642</x:v>
      </x:c>
      <x:c r="O111" s="97" t="n">
        <x:f>MAX(0,N111*(1+EXP((LN(1+'Monte Carlo'!$K$10)-0.5*'Monte Carlo'!$K$12^2)+'Monte Carlo'!$K$12*((RAND()+RAND()+RAND()+RAND()+RAND()+RAND()+RAND()+RAND()+RAND()+RAND()+RAND()+RAND())-6))-1)+O$15)</x:f>
        <x:v>2651887.0487170666</x:v>
      </x:c>
      <x:c r="P111" s="97" t="n">
        <x:f>MAX(0,O111*(1+EXP((LN(1+'Monte Carlo'!$K$10)-0.5*'Monte Carlo'!$K$12^2)+'Monte Carlo'!$K$12*((RAND()+RAND()+RAND()+RAND()+RAND()+RAND()+RAND()+RAND()+RAND()+RAND()+RAND()+RAND())-6))-1)+P$15)</x:f>
        <x:v>2647506.807467594</x:v>
      </x:c>
      <x:c r="Q111" s="97" t="n">
        <x:f>MAX(0,P111*(1+EXP((LN(1+'Monte Carlo'!$K$10)-0.5*'Monte Carlo'!$K$12^2)+'Monte Carlo'!$K$12*((RAND()+RAND()+RAND()+RAND()+RAND()+RAND()+RAND()+RAND()+RAND()+RAND()+RAND()+RAND())-6))-1)+Q$15)</x:f>
        <x:v>2535080.8397893254</x:v>
      </x:c>
      <x:c r="R111" s="97" t="n">
        <x:f>MAX(0,Q111*(1+EXP((LN(1+'Monte Carlo'!$K$10)-0.5*'Monte Carlo'!$K$12^2)+'Monte Carlo'!$K$12*((RAND()+RAND()+RAND()+RAND()+RAND()+RAND()+RAND()+RAND()+RAND()+RAND()+RAND()+RAND())-6))-1)+R$15)</x:f>
        <x:v>3300733.402581779</x:v>
      </x:c>
      <x:c r="S111" s="97" t="n">
        <x:f>MAX(0,R111*(1+EXP((LN(1+'Monte Carlo'!$K$10)-0.5*'Monte Carlo'!$K$12^2)+'Monte Carlo'!$K$12*((RAND()+RAND()+RAND()+RAND()+RAND()+RAND()+RAND()+RAND()+RAND()+RAND()+RAND()+RAND())-6))-1)+S$15)</x:f>
        <x:v>3198653.2677563964</x:v>
      </x:c>
      <x:c r="T111" s="97" t="n">
        <x:f>MAX(0,S111*(1+EXP((LN(1+'Monte Carlo'!$K$10)-0.5*'Monte Carlo'!$K$12^2)+'Monte Carlo'!$K$12*((RAND()+RAND()+RAND()+RAND()+RAND()+RAND()+RAND()+RAND()+RAND()+RAND()+RAND()+RAND())-6))-1)+T$15)</x:f>
        <x:v>3639499.0879187225</x:v>
      </x:c>
      <x:c r="U111" s="97" t="n">
        <x:f>MAX(0,T111*(1+EXP((LN(1+'Monte Carlo'!$K$10)-0.5*'Monte Carlo'!$K$12^2)+'Monte Carlo'!$K$12*((RAND()+RAND()+RAND()+RAND()+RAND()+RAND()+RAND()+RAND()+RAND()+RAND()+RAND()+RAND())-6))-1)+U$15)</x:f>
        <x:v>2390069.368235181</x:v>
      </x:c>
      <x:c r="V111" s="97" t="n">
        <x:f>MAX(0,U111*(1+EXP((LN(1+'Monte Carlo'!$K$10)-0.5*'Monte Carlo'!$K$12^2)+'Monte Carlo'!$K$12*((RAND()+RAND()+RAND()+RAND()+RAND()+RAND()+RAND()+RAND()+RAND()+RAND()+RAND()+RAND())-6))-1)+V$15)</x:f>
        <x:v>2322512.23208873</x:v>
      </x:c>
      <x:c r="W111" s="97" t="n">
        <x:f>MAX(0,V111*(1+EXP((LN(1+'Monte Carlo'!$K$10)-0.5*'Monte Carlo'!$K$12^2)+'Monte Carlo'!$K$12*((RAND()+RAND()+RAND()+RAND()+RAND()+RAND()+RAND()+RAND()+RAND()+RAND()+RAND()+RAND())-6))-1)+W$15)</x:f>
        <x:v>2319576.1928899297</x:v>
      </x:c>
      <x:c r="X111" s="97" t="n">
        <x:f>MAX(0,W111*(1+EXP((LN(1+'Monte Carlo'!$K$10)-0.5*'Monte Carlo'!$K$12^2)+'Monte Carlo'!$K$12*((RAND()+RAND()+RAND()+RAND()+RAND()+RAND()+RAND()+RAND()+RAND()+RAND()+RAND()+RAND())-6))-1)+X$15)</x:f>
        <x:v>2232624.2666265517</x:v>
      </x:c>
      <x:c r="Y111" s="97" t="n">
        <x:f>MAX(0,X111*(1+EXP((LN(1+'Monte Carlo'!$K$10)-0.5*'Monte Carlo'!$K$12^2)+'Monte Carlo'!$K$12*((RAND()+RAND()+RAND()+RAND()+RAND()+RAND()+RAND()+RAND()+RAND()+RAND()+RAND()+RAND())-6))-1)+Y$15)</x:f>
        <x:v>2215650.9673990556</x:v>
      </x:c>
      <x:c r="Z111" s="97" t="n">
        <x:f>MAX(0,Y111*(1+EXP((LN(1+'Monte Carlo'!$K$10)-0.5*'Monte Carlo'!$K$12^2)+'Monte Carlo'!$K$12*((RAND()+RAND()+RAND()+RAND()+RAND()+RAND()+RAND()+RAND()+RAND()+RAND()+RAND()+RAND())-6))-1)+Z$15)</x:f>
        <x:v>2425143.689684134</x:v>
      </x:c>
      <x:c r="AA111" s="97" t="n">
        <x:f>MAX(0,Z111*(1+EXP((LN(1+'Monte Carlo'!$K$10)-0.5*'Monte Carlo'!$K$12^2)+'Monte Carlo'!$K$12*((RAND()+RAND()+RAND()+RAND()+RAND()+RAND()+RAND()+RAND()+RAND()+RAND()+RAND()+RAND())-6))-1)+AA$15)</x:f>
        <x:v>2215725.86279788</x:v>
      </x:c>
      <x:c r="AB111" s="97" t="n">
        <x:f>MAX(0,AA111*(1+EXP((LN(1+'Monte Carlo'!$K$10)-0.5*'Monte Carlo'!$K$12^2)+'Monte Carlo'!$K$12*((RAND()+RAND()+RAND()+RAND()+RAND()+RAND()+RAND()+RAND()+RAND()+RAND()+RAND()+RAND())-6))-1)+AB$15)</x:f>
        <x:v>2596544.0289427065</x:v>
      </x:c>
      <x:c r="AC111" s="97" t="n">
        <x:f>MAX(0,AB111*(1+EXP((LN(1+'Monte Carlo'!$K$10)-0.5*'Monte Carlo'!$K$12^2)+'Monte Carlo'!$K$12*((RAND()+RAND()+RAND()+RAND()+RAND()+RAND()+RAND()+RAND()+RAND()+RAND()+RAND()+RAND())-6))-1)+AC$15)</x:f>
        <x:v>2580354.238170624</x:v>
      </x:c>
      <x:c r="AD111" s="97" t="n">
        <x:f>MAX(0,AC111*(1+EXP((LN(1+'Monte Carlo'!$K$10)-0.5*'Monte Carlo'!$K$12^2)+'Monte Carlo'!$K$12*((RAND()+RAND()+RAND()+RAND()+RAND()+RAND()+RAND()+RAND()+RAND()+RAND()+RAND()+RAND())-6))-1)+AD$15)</x:f>
        <x:v>2664932.260127602</x:v>
      </x:c>
      <x:c r="AE111" s="97" t="n">
        <x:f>MAX(0,AD111*(1+EXP((LN(1+'Monte Carlo'!$K$10)-0.5*'Monte Carlo'!$K$12^2)+'Monte Carlo'!$K$12*((RAND()+RAND()+RAND()+RAND()+RAND()+RAND()+RAND()+RAND()+RAND()+RAND()+RAND()+RAND())-6))-1)+AE$15)</x:f>
        <x:v>3086273.1094875005</x:v>
      </x:c>
      <x:c r="AF111" s="97" t="n">
        <x:f>MAX(0,AE111*(1+EXP((LN(1+'Monte Carlo'!$K$10)-0.5*'Monte Carlo'!$K$12^2)+'Monte Carlo'!$K$12*((RAND()+RAND()+RAND()+RAND()+RAND()+RAND()+RAND()+RAND()+RAND()+RAND()+RAND()+RAND())-6))-1)+AF$15)</x:f>
        <x:v>3327261.811712715</x:v>
      </x:c>
      <x:c r="AG111" s="97">
        <x:f t="shared" si="3"/>
        <x:v>1029031.25</x:v>
      </x:c>
    </x:row>
    <x:row r="112">
      <x:c r="A112" s="93">
        <x:v>91</x:v>
      </x:c>
      <x:c r="B112" s="97" t="n">
        <x:f>IF(AND(UPPER('Monte Carlo'!$K$4)="YES",'Monte Carlo'!$K$5&gt;0),'Monte Carlo'!$K$13,Liquidity_30Y!$C$14)</x:f>
        <x:v>1029031.25</x:v>
      </x:c>
      <x:c r="C112" s="97" t="n">
        <x:f>MAX(0,B112*(1+EXP((LN(1+'Monte Carlo'!$K$10)-0.5*'Monte Carlo'!$K$12^2)+'Monte Carlo'!$K$12*((RAND()+RAND()+RAND()+RAND()+RAND()+RAND()+RAND()+RAND()+RAND()+RAND()+RAND()+RAND())-6))-1)+C$15)</x:f>
        <x:v>889458.5751428151</x:v>
      </x:c>
      <x:c r="D112" s="97" t="n">
        <x:f>MAX(0,C112*(1+EXP((LN(1+'Monte Carlo'!$K$10)-0.5*'Monte Carlo'!$K$12^2)+'Monte Carlo'!$K$12*((RAND()+RAND()+RAND()+RAND()+RAND()+RAND()+RAND()+RAND()+RAND()+RAND()+RAND()+RAND())-6))-1)+D$15)</x:f>
        <x:v>842687.1469222945</x:v>
      </x:c>
      <x:c r="E112" s="97" t="n">
        <x:f>MAX(0,D112*(1+EXP((LN(1+'Monte Carlo'!$K$10)-0.5*'Monte Carlo'!$K$12^2)+'Monte Carlo'!$K$12*((RAND()+RAND()+RAND()+RAND()+RAND()+RAND()+RAND()+RAND()+RAND()+RAND()+RAND()+RAND())-6))-1)+E$15)</x:f>
        <x:v>932798.7881973651</x:v>
      </x:c>
      <x:c r="F112" s="97" t="n">
        <x:f>MAX(0,E112*(1+EXP((LN(1+'Monte Carlo'!$K$10)-0.5*'Monte Carlo'!$K$12^2)+'Monte Carlo'!$K$12*((RAND()+RAND()+RAND()+RAND()+RAND()+RAND()+RAND()+RAND()+RAND()+RAND()+RAND()+RAND())-6))-1)+F$15)</x:f>
        <x:v>978612.4922461896</x:v>
      </x:c>
      <x:c r="G112" s="97" t="n">
        <x:f>MAX(0,F112*(1+EXP((LN(1+'Monte Carlo'!$K$10)-0.5*'Monte Carlo'!$K$12^2)+'Monte Carlo'!$K$12*((RAND()+RAND()+RAND()+RAND()+RAND()+RAND()+RAND()+RAND()+RAND()+RAND()+RAND()+RAND())-6))-1)+G$15)</x:f>
        <x:v>1060509.193125436</x:v>
      </x:c>
      <x:c r="H112" s="97" t="n">
        <x:f>MAX(0,G112*(1+EXP((LN(1+'Monte Carlo'!$K$10)-0.5*'Monte Carlo'!$K$12^2)+'Monte Carlo'!$K$12*((RAND()+RAND()+RAND()+RAND()+RAND()+RAND()+RAND()+RAND()+RAND()+RAND()+RAND()+RAND())-6))-1)+H$15)</x:f>
        <x:v>835437.8666968961</x:v>
      </x:c>
      <x:c r="I112" s="97" t="n">
        <x:f>MAX(0,H112*(1+EXP((LN(1+'Monte Carlo'!$K$10)-0.5*'Monte Carlo'!$K$12^2)+'Monte Carlo'!$K$12*((RAND()+RAND()+RAND()+RAND()+RAND()+RAND()+RAND()+RAND()+RAND()+RAND()+RAND()+RAND())-6))-1)+I$15)</x:f>
        <x:v>929430.216406491</x:v>
      </x:c>
      <x:c r="J112" s="97" t="n">
        <x:f>MAX(0,I112*(1+EXP((LN(1+'Monte Carlo'!$K$10)-0.5*'Monte Carlo'!$K$12^2)+'Monte Carlo'!$K$12*((RAND()+RAND()+RAND()+RAND()+RAND()+RAND()+RAND()+RAND()+RAND()+RAND()+RAND()+RAND())-6))-1)+J$15)</x:f>
        <x:v>756414.171430777</x:v>
      </x:c>
      <x:c r="K112" s="97" t="n">
        <x:f>MAX(0,J112*(1+EXP((LN(1+'Monte Carlo'!$K$10)-0.5*'Monte Carlo'!$K$12^2)+'Monte Carlo'!$K$12*((RAND()+RAND()+RAND()+RAND()+RAND()+RAND()+RAND()+RAND()+RAND()+RAND()+RAND()+RAND())-6))-1)+K$15)</x:f>
        <x:v>755080.8872529279</x:v>
      </x:c>
      <x:c r="L112" s="97" t="n">
        <x:f>MAX(0,K112*(1+EXP((LN(1+'Monte Carlo'!$K$10)-0.5*'Monte Carlo'!$K$12^2)+'Monte Carlo'!$K$12*((RAND()+RAND()+RAND()+RAND()+RAND()+RAND()+RAND()+RAND()+RAND()+RAND()+RAND()+RAND())-6))-1)+L$15)</x:f>
        <x:v>877564.7890891654</x:v>
      </x:c>
      <x:c r="M112" s="97" t="n">
        <x:f>MAX(0,L112*(1+EXP((LN(1+'Monte Carlo'!$K$10)-0.5*'Monte Carlo'!$K$12^2)+'Monte Carlo'!$K$12*((RAND()+RAND()+RAND()+RAND()+RAND()+RAND()+RAND()+RAND()+RAND()+RAND()+RAND()+RAND())-6))-1)+M$15)</x:f>
        <x:v>917407.1854325738</x:v>
      </x:c>
      <x:c r="N112" s="97" t="n">
        <x:f>MAX(0,M112*(1+EXP((LN(1+'Monte Carlo'!$K$10)-0.5*'Monte Carlo'!$K$12^2)+'Monte Carlo'!$K$12*((RAND()+RAND()+RAND()+RAND()+RAND()+RAND()+RAND()+RAND()+RAND()+RAND()+RAND()+RAND())-6))-1)+N$15)</x:f>
        <x:v>1154666.9444013794</x:v>
      </x:c>
      <x:c r="O112" s="97" t="n">
        <x:f>MAX(0,N112*(1+EXP((LN(1+'Monte Carlo'!$K$10)-0.5*'Monte Carlo'!$K$12^2)+'Monte Carlo'!$K$12*((RAND()+RAND()+RAND()+RAND()+RAND()+RAND()+RAND()+RAND()+RAND()+RAND()+RAND()+RAND())-6))-1)+O$15)</x:f>
        <x:v>979504.744924483</x:v>
      </x:c>
      <x:c r="P112" s="97" t="n">
        <x:f>MAX(0,O112*(1+EXP((LN(1+'Monte Carlo'!$K$10)-0.5*'Monte Carlo'!$K$12^2)+'Monte Carlo'!$K$12*((RAND()+RAND()+RAND()+RAND()+RAND()+RAND()+RAND()+RAND()+RAND()+RAND()+RAND()+RAND())-6))-1)+P$15)</x:f>
        <x:v>887693.2647803245</x:v>
      </x:c>
      <x:c r="Q112" s="97" t="n">
        <x:f>MAX(0,P112*(1+EXP((LN(1+'Monte Carlo'!$K$10)-0.5*'Monte Carlo'!$K$12^2)+'Monte Carlo'!$K$12*((RAND()+RAND()+RAND()+RAND()+RAND()+RAND()+RAND()+RAND()+RAND()+RAND()+RAND()+RAND())-6))-1)+Q$15)</x:f>
        <x:v>859514.4657724766</x:v>
      </x:c>
      <x:c r="R112" s="97" t="n">
        <x:f>MAX(0,Q112*(1+EXP((LN(1+'Monte Carlo'!$K$10)-0.5*'Monte Carlo'!$K$12^2)+'Monte Carlo'!$K$12*((RAND()+RAND()+RAND()+RAND()+RAND()+RAND()+RAND()+RAND()+RAND()+RAND()+RAND()+RAND())-6))-1)+R$15)</x:f>
        <x:v>865108.89793899</x:v>
      </x:c>
      <x:c r="S112" s="97" t="n">
        <x:f>MAX(0,R112*(1+EXP((LN(1+'Monte Carlo'!$K$10)-0.5*'Monte Carlo'!$K$12^2)+'Monte Carlo'!$K$12*((RAND()+RAND()+RAND()+RAND()+RAND()+RAND()+RAND()+RAND()+RAND()+RAND()+RAND()+RAND())-6))-1)+S$15)</x:f>
        <x:v>953701.1758337833</x:v>
      </x:c>
      <x:c r="T112" s="97" t="n">
        <x:f>MAX(0,S112*(1+EXP((LN(1+'Monte Carlo'!$K$10)-0.5*'Monte Carlo'!$K$12^2)+'Monte Carlo'!$K$12*((RAND()+RAND()+RAND()+RAND()+RAND()+RAND()+RAND()+RAND()+RAND()+RAND()+RAND()+RAND())-6))-1)+T$15)</x:f>
        <x:v>893212.2582022888</x:v>
      </x:c>
      <x:c r="U112" s="97" t="n">
        <x:f>MAX(0,T112*(1+EXP((LN(1+'Monte Carlo'!$K$10)-0.5*'Monte Carlo'!$K$12^2)+'Monte Carlo'!$K$12*((RAND()+RAND()+RAND()+RAND()+RAND()+RAND()+RAND()+RAND()+RAND()+RAND()+RAND()+RAND())-6))-1)+U$15)</x:f>
        <x:v>820250.1682754122</x:v>
      </x:c>
      <x:c r="V112" s="97" t="n">
        <x:f>MAX(0,U112*(1+EXP((LN(1+'Monte Carlo'!$K$10)-0.5*'Monte Carlo'!$K$12^2)+'Monte Carlo'!$K$12*((RAND()+RAND()+RAND()+RAND()+RAND()+RAND()+RAND()+RAND()+RAND()+RAND()+RAND()+RAND())-6))-1)+V$15)</x:f>
        <x:v>862154.740232699</x:v>
      </x:c>
      <x:c r="W112" s="97" t="n">
        <x:f>MAX(0,V112*(1+EXP((LN(1+'Monte Carlo'!$K$10)-0.5*'Monte Carlo'!$K$12^2)+'Monte Carlo'!$K$12*((RAND()+RAND()+RAND()+RAND()+RAND()+RAND()+RAND()+RAND()+RAND()+RAND()+RAND()+RAND())-6))-1)+W$15)</x:f>
        <x:v>1067907.561181516</x:v>
      </x:c>
      <x:c r="X112" s="97" t="n">
        <x:f>MAX(0,W112*(1+EXP((LN(1+'Monte Carlo'!$K$10)-0.5*'Monte Carlo'!$K$12^2)+'Monte Carlo'!$K$12*((RAND()+RAND()+RAND()+RAND()+RAND()+RAND()+RAND()+RAND()+RAND()+RAND()+RAND()+RAND())-6))-1)+X$15)</x:f>
        <x:v>950241.1090189561</x:v>
      </x:c>
      <x:c r="Y112" s="97" t="n">
        <x:f>MAX(0,X112*(1+EXP((LN(1+'Monte Carlo'!$K$10)-0.5*'Monte Carlo'!$K$12^2)+'Monte Carlo'!$K$12*((RAND()+RAND()+RAND()+RAND()+RAND()+RAND()+RAND()+RAND()+RAND()+RAND()+RAND()+RAND())-6))-1)+Y$15)</x:f>
        <x:v>964839.0175267357</x:v>
      </x:c>
      <x:c r="Z112" s="97" t="n">
        <x:f>MAX(0,Y112*(1+EXP((LN(1+'Monte Carlo'!$K$10)-0.5*'Monte Carlo'!$K$12^2)+'Monte Carlo'!$K$12*((RAND()+RAND()+RAND()+RAND()+RAND()+RAND()+RAND()+RAND()+RAND()+RAND()+RAND()+RAND())-6))-1)+Z$15)</x:f>
        <x:v>1056215.1311150065</x:v>
      </x:c>
      <x:c r="AA112" s="97" t="n">
        <x:f>MAX(0,Z112*(1+EXP((LN(1+'Monte Carlo'!$K$10)-0.5*'Monte Carlo'!$K$12^2)+'Monte Carlo'!$K$12*((RAND()+RAND()+RAND()+RAND()+RAND()+RAND()+RAND()+RAND()+RAND()+RAND()+RAND()+RAND())-6))-1)+AA$15)</x:f>
        <x:v>944178.9104974933</x:v>
      </x:c>
      <x:c r="AB112" s="97" t="n">
        <x:f>MAX(0,AA112*(1+EXP((LN(1+'Monte Carlo'!$K$10)-0.5*'Monte Carlo'!$K$12^2)+'Monte Carlo'!$K$12*((RAND()+RAND()+RAND()+RAND()+RAND()+RAND()+RAND()+RAND()+RAND()+RAND()+RAND()+RAND())-6))-1)+AB$15)</x:f>
        <x:v>1149193.4195340506</x:v>
      </x:c>
      <x:c r="AC112" s="97" t="n">
        <x:f>MAX(0,AB112*(1+EXP((LN(1+'Monte Carlo'!$K$10)-0.5*'Monte Carlo'!$K$12^2)+'Monte Carlo'!$K$12*((RAND()+RAND()+RAND()+RAND()+RAND()+RAND()+RAND()+RAND()+RAND()+RAND()+RAND()+RAND())-6))-1)+AC$15)</x:f>
        <x:v>1055463.4668238328</x:v>
      </x:c>
      <x:c r="AD112" s="97" t="n">
        <x:f>MAX(0,AC112*(1+EXP((LN(1+'Monte Carlo'!$K$10)-0.5*'Monte Carlo'!$K$12^2)+'Monte Carlo'!$K$12*((RAND()+RAND()+RAND()+RAND()+RAND()+RAND()+RAND()+RAND()+RAND()+RAND()+RAND()+RAND())-6))-1)+AD$15)</x:f>
        <x:v>1011612.1553710453</x:v>
      </x:c>
      <x:c r="AE112" s="97" t="n">
        <x:f>MAX(0,AD112*(1+EXP((LN(1+'Monte Carlo'!$K$10)-0.5*'Monte Carlo'!$K$12^2)+'Monte Carlo'!$K$12*((RAND()+RAND()+RAND()+RAND()+RAND()+RAND()+RAND()+RAND()+RAND()+RAND()+RAND()+RAND())-6))-1)+AE$15)</x:f>
        <x:v>1159852.5394000374</x:v>
      </x:c>
      <x:c r="AF112" s="97" t="n">
        <x:f>MAX(0,AE112*(1+EXP((LN(1+'Monte Carlo'!$K$10)-0.5*'Monte Carlo'!$K$12^2)+'Monte Carlo'!$K$12*((RAND()+RAND()+RAND()+RAND()+RAND()+RAND()+RAND()+RAND()+RAND()+RAND()+RAND()+RAND())-6))-1)+AF$15)</x:f>
        <x:v>1160438.030249567</x:v>
      </x:c>
      <x:c r="AG112" s="97">
        <x:f t="shared" si="3"/>
        <x:v>825115.57737958001</x:v>
      </x:c>
    </x:row>
    <x:row r="113">
      <x:c r="A113" s="93">
        <x:v>92</x:v>
      </x:c>
      <x:c r="B113" s="97" t="n">
        <x:f>IF(AND(UPPER('Monte Carlo'!$K$4)="YES",'Monte Carlo'!$K$5&gt;0),'Monte Carlo'!$K$13,Liquidity_30Y!$C$14)</x:f>
        <x:v>1029031.25</x:v>
      </x:c>
      <x:c r="C113" s="97" t="n">
        <x:f>MAX(0,B113*(1+EXP((LN(1+'Monte Carlo'!$K$10)-0.5*'Monte Carlo'!$K$12^2)+'Monte Carlo'!$K$12*((RAND()+RAND()+RAND()+RAND()+RAND()+RAND()+RAND()+RAND()+RAND()+RAND()+RAND()+RAND())-6))-1)+C$15)</x:f>
        <x:v>1429580.7117425408</x:v>
      </x:c>
      <x:c r="D113" s="97" t="n">
        <x:f>MAX(0,C113*(1+EXP((LN(1+'Monte Carlo'!$K$10)-0.5*'Monte Carlo'!$K$12^2)+'Monte Carlo'!$K$12*((RAND()+RAND()+RAND()+RAND()+RAND()+RAND()+RAND()+RAND()+RAND()+RAND()+RAND()+RAND())-6))-1)+D$15)</x:f>
        <x:v>1799740.3697629655</x:v>
      </x:c>
      <x:c r="E113" s="97" t="n">
        <x:f>MAX(0,D113*(1+EXP((LN(1+'Monte Carlo'!$K$10)-0.5*'Monte Carlo'!$K$12^2)+'Monte Carlo'!$K$12*((RAND()+RAND()+RAND()+RAND()+RAND()+RAND()+RAND()+RAND()+RAND()+RAND()+RAND()+RAND())-6))-1)+E$15)</x:f>
        <x:v>1680091.9904435342</x:v>
      </x:c>
      <x:c r="F113" s="97" t="n">
        <x:f>MAX(0,E113*(1+EXP((LN(1+'Monte Carlo'!$K$10)-0.5*'Monte Carlo'!$K$12^2)+'Monte Carlo'!$K$12*((RAND()+RAND()+RAND()+RAND()+RAND()+RAND()+RAND()+RAND()+RAND()+RAND()+RAND()+RAND())-6))-1)+F$15)</x:f>
        <x:v>1913452.3748962453</x:v>
      </x:c>
      <x:c r="G113" s="97" t="n">
        <x:f>MAX(0,F113*(1+EXP((LN(1+'Monte Carlo'!$K$10)-0.5*'Monte Carlo'!$K$12^2)+'Monte Carlo'!$K$12*((RAND()+RAND()+RAND()+RAND()+RAND()+RAND()+RAND()+RAND()+RAND()+RAND()+RAND()+RAND())-6))-1)+G$15)</x:f>
        <x:v>1754031.3448876003</x:v>
      </x:c>
      <x:c r="H113" s="97" t="n">
        <x:f>MAX(0,G113*(1+EXP((LN(1+'Monte Carlo'!$K$10)-0.5*'Monte Carlo'!$K$12^2)+'Monte Carlo'!$K$12*((RAND()+RAND()+RAND()+RAND()+RAND()+RAND()+RAND()+RAND()+RAND()+RAND()+RAND()+RAND())-6))-1)+H$15)</x:f>
        <x:v>2167131.2851117128</x:v>
      </x:c>
      <x:c r="I113" s="97" t="n">
        <x:f>MAX(0,H113*(1+EXP((LN(1+'Monte Carlo'!$K$10)-0.5*'Monte Carlo'!$K$12^2)+'Monte Carlo'!$K$12*((RAND()+RAND()+RAND()+RAND()+RAND()+RAND()+RAND()+RAND()+RAND()+RAND()+RAND()+RAND())-6))-1)+I$15)</x:f>
        <x:v>2433232.2271556035</x:v>
      </x:c>
      <x:c r="J113" s="97" t="n">
        <x:f>MAX(0,I113*(1+EXP((LN(1+'Monte Carlo'!$K$10)-0.5*'Monte Carlo'!$K$12^2)+'Monte Carlo'!$K$12*((RAND()+RAND()+RAND()+RAND()+RAND()+RAND()+RAND()+RAND()+RAND()+RAND()+RAND()+RAND())-6))-1)+J$15)</x:f>
        <x:v>2340384.229801495</x:v>
      </x:c>
      <x:c r="K113" s="97" t="n">
        <x:f>MAX(0,J113*(1+EXP((LN(1+'Monte Carlo'!$K$10)-0.5*'Monte Carlo'!$K$12^2)+'Monte Carlo'!$K$12*((RAND()+RAND()+RAND()+RAND()+RAND()+RAND()+RAND()+RAND()+RAND()+RAND()+RAND()+RAND())-6))-1)+K$15)</x:f>
        <x:v>2333956.860508524</x:v>
      </x:c>
      <x:c r="L113" s="97" t="n">
        <x:f>MAX(0,K113*(1+EXP((LN(1+'Monte Carlo'!$K$10)-0.5*'Monte Carlo'!$K$12^2)+'Monte Carlo'!$K$12*((RAND()+RAND()+RAND()+RAND()+RAND()+RAND()+RAND()+RAND()+RAND()+RAND()+RAND()+RAND())-6))-1)+L$15)</x:f>
        <x:v>3169001.5134242075</x:v>
      </x:c>
      <x:c r="M113" s="97" t="n">
        <x:f>MAX(0,L113*(1+EXP((LN(1+'Monte Carlo'!$K$10)-0.5*'Monte Carlo'!$K$12^2)+'Monte Carlo'!$K$12*((RAND()+RAND()+RAND()+RAND()+RAND()+RAND()+RAND()+RAND()+RAND()+RAND()+RAND()+RAND())-6))-1)+M$15)</x:f>
        <x:v>3461565.44600107</x:v>
      </x:c>
      <x:c r="N113" s="97" t="n">
        <x:f>MAX(0,M113*(1+EXP((LN(1+'Monte Carlo'!$K$10)-0.5*'Monte Carlo'!$K$12^2)+'Monte Carlo'!$K$12*((RAND()+RAND()+RAND()+RAND()+RAND()+RAND()+RAND()+RAND()+RAND()+RAND()+RAND()+RAND())-6))-1)+N$15)</x:f>
        <x:v>3307614.954897224</x:v>
      </x:c>
      <x:c r="O113" s="97" t="n">
        <x:f>MAX(0,N113*(1+EXP((LN(1+'Monte Carlo'!$K$10)-0.5*'Monte Carlo'!$K$12^2)+'Monte Carlo'!$K$12*((RAND()+RAND()+RAND()+RAND()+RAND()+RAND()+RAND()+RAND()+RAND()+RAND()+RAND()+RAND())-6))-1)+O$15)</x:f>
        <x:v>3367524.1736601274</x:v>
      </x:c>
      <x:c r="P113" s="97" t="n">
        <x:f>MAX(0,O113*(1+EXP((LN(1+'Monte Carlo'!$K$10)-0.5*'Monte Carlo'!$K$12^2)+'Monte Carlo'!$K$12*((RAND()+RAND()+RAND()+RAND()+RAND()+RAND()+RAND()+RAND()+RAND()+RAND()+RAND()+RAND())-6))-1)+P$15)</x:f>
        <x:v>3082166.7914135577</x:v>
      </x:c>
      <x:c r="Q113" s="97" t="n">
        <x:f>MAX(0,P113*(1+EXP((LN(1+'Monte Carlo'!$K$10)-0.5*'Monte Carlo'!$K$12^2)+'Monte Carlo'!$K$12*((RAND()+RAND()+RAND()+RAND()+RAND()+RAND()+RAND()+RAND()+RAND()+RAND()+RAND()+RAND())-6))-1)+Q$15)</x:f>
        <x:v>2105839.3249140033</x:v>
      </x:c>
      <x:c r="R113" s="97" t="n">
        <x:f>MAX(0,Q113*(1+EXP((LN(1+'Monte Carlo'!$K$10)-0.5*'Monte Carlo'!$K$12^2)+'Monte Carlo'!$K$12*((RAND()+RAND()+RAND()+RAND()+RAND()+RAND()+RAND()+RAND()+RAND()+RAND()+RAND()+RAND())-6))-1)+R$15)</x:f>
        <x:v>2530164.039211925</x:v>
      </x:c>
      <x:c r="S113" s="97" t="n">
        <x:f>MAX(0,R113*(1+EXP((LN(1+'Monte Carlo'!$K$10)-0.5*'Monte Carlo'!$K$12^2)+'Monte Carlo'!$K$12*((RAND()+RAND()+RAND()+RAND()+RAND()+RAND()+RAND()+RAND()+RAND()+RAND()+RAND()+RAND())-6))-1)+S$15)</x:f>
        <x:v>2774536.2375948317</x:v>
      </x:c>
      <x:c r="T113" s="97" t="n">
        <x:f>MAX(0,S113*(1+EXP((LN(1+'Monte Carlo'!$K$10)-0.5*'Monte Carlo'!$K$12^2)+'Monte Carlo'!$K$12*((RAND()+RAND()+RAND()+RAND()+RAND()+RAND()+RAND()+RAND()+RAND()+RAND()+RAND()+RAND())-6))-1)+T$15)</x:f>
        <x:v>4038960.4207974495</x:v>
      </x:c>
      <x:c r="U113" s="97" t="n">
        <x:f>MAX(0,T113*(1+EXP((LN(1+'Monte Carlo'!$K$10)-0.5*'Monte Carlo'!$K$12^2)+'Monte Carlo'!$K$12*((RAND()+RAND()+RAND()+RAND()+RAND()+RAND()+RAND()+RAND()+RAND()+RAND()+RAND()+RAND())-6))-1)+U$15)</x:f>
        <x:v>3681088.5186714567</x:v>
      </x:c>
      <x:c r="V113" s="97" t="n">
        <x:f>MAX(0,U113*(1+EXP((LN(1+'Monte Carlo'!$K$10)-0.5*'Monte Carlo'!$K$12^2)+'Monte Carlo'!$K$12*((RAND()+RAND()+RAND()+RAND()+RAND()+RAND()+RAND()+RAND()+RAND()+RAND()+RAND()+RAND())-6))-1)+V$15)</x:f>
        <x:v>5018675.74862038</x:v>
      </x:c>
      <x:c r="W113" s="97" t="n">
        <x:f>MAX(0,V113*(1+EXP((LN(1+'Monte Carlo'!$K$10)-0.5*'Monte Carlo'!$K$12^2)+'Monte Carlo'!$K$12*((RAND()+RAND()+RAND()+RAND()+RAND()+RAND()+RAND()+RAND()+RAND()+RAND()+RAND()+RAND())-6))-1)+W$15)</x:f>
        <x:v>5022682.735644941</x:v>
      </x:c>
      <x:c r="X113" s="97" t="n">
        <x:f>MAX(0,W113*(1+EXP((LN(1+'Monte Carlo'!$K$10)-0.5*'Monte Carlo'!$K$12^2)+'Monte Carlo'!$K$12*((RAND()+RAND()+RAND()+RAND()+RAND()+RAND()+RAND()+RAND()+RAND()+RAND()+RAND()+RAND())-6))-1)+X$15)</x:f>
        <x:v>6897436.808845688</x:v>
      </x:c>
      <x:c r="Y113" s="97" t="n">
        <x:f>MAX(0,X113*(1+EXP((LN(1+'Monte Carlo'!$K$10)-0.5*'Monte Carlo'!$K$12^2)+'Monte Carlo'!$K$12*((RAND()+RAND()+RAND()+RAND()+RAND()+RAND()+RAND()+RAND()+RAND()+RAND()+RAND()+RAND())-6))-1)+Y$15)</x:f>
        <x:v>7027604.2191198785</x:v>
      </x:c>
      <x:c r="Z113" s="97" t="n">
        <x:f>MAX(0,Y113*(1+EXP((LN(1+'Monte Carlo'!$K$10)-0.5*'Monte Carlo'!$K$12^2)+'Monte Carlo'!$K$12*((RAND()+RAND()+RAND()+RAND()+RAND()+RAND()+RAND()+RAND()+RAND()+RAND()+RAND()+RAND())-6))-1)+Z$15)</x:f>
        <x:v>7216398.131477509</x:v>
      </x:c>
      <x:c r="AA113" s="97" t="n">
        <x:f>MAX(0,Z113*(1+EXP((LN(1+'Monte Carlo'!$K$10)-0.5*'Monte Carlo'!$K$12^2)+'Monte Carlo'!$K$12*((RAND()+RAND()+RAND()+RAND()+RAND()+RAND()+RAND()+RAND()+RAND()+RAND()+RAND()+RAND())-6))-1)+AA$15)</x:f>
        <x:v>6515464.888483975</x:v>
      </x:c>
      <x:c r="AB113" s="97" t="n">
        <x:f>MAX(0,AA113*(1+EXP((LN(1+'Monte Carlo'!$K$10)-0.5*'Monte Carlo'!$K$12^2)+'Monte Carlo'!$K$12*((RAND()+RAND()+RAND()+RAND()+RAND()+RAND()+RAND()+RAND()+RAND()+RAND()+RAND()+RAND())-6))-1)+AB$15)</x:f>
        <x:v>6362450.890477863</x:v>
      </x:c>
      <x:c r="AC113" s="97" t="n">
        <x:f>MAX(0,AB113*(1+EXP((LN(1+'Monte Carlo'!$K$10)-0.5*'Monte Carlo'!$K$12^2)+'Monte Carlo'!$K$12*((RAND()+RAND()+RAND()+RAND()+RAND()+RAND()+RAND()+RAND()+RAND()+RAND()+RAND()+RAND())-6))-1)+AC$15)</x:f>
        <x:v>5655239.945834663</x:v>
      </x:c>
      <x:c r="AD113" s="97" t="n">
        <x:f>MAX(0,AC113*(1+EXP((LN(1+'Monte Carlo'!$K$10)-0.5*'Monte Carlo'!$K$12^2)+'Monte Carlo'!$K$12*((RAND()+RAND()+RAND()+RAND()+RAND()+RAND()+RAND()+RAND()+RAND()+RAND()+RAND()+RAND())-6))-1)+AD$15)</x:f>
        <x:v>5685246.71415815</x:v>
      </x:c>
      <x:c r="AE113" s="97" t="n">
        <x:f>MAX(0,AD113*(1+EXP((LN(1+'Monte Carlo'!$K$10)-0.5*'Monte Carlo'!$K$12^2)+'Monte Carlo'!$K$12*((RAND()+RAND()+RAND()+RAND()+RAND()+RAND()+RAND()+RAND()+RAND()+RAND()+RAND()+RAND())-6))-1)+AE$15)</x:f>
        <x:v>6519931.917010973</x:v>
      </x:c>
      <x:c r="AF113" s="97" t="n">
        <x:f>MAX(0,AE113*(1+EXP((LN(1+'Monte Carlo'!$K$10)-0.5*'Monte Carlo'!$K$12^2)+'Monte Carlo'!$K$12*((RAND()+RAND()+RAND()+RAND()+RAND()+RAND()+RAND()+RAND()+RAND()+RAND()+RAND()+RAND())-6))-1)+AF$15)</x:f>
        <x:v>7347731.539584822</x:v>
      </x:c>
      <x:c r="AG113" s="97">
        <x:f t="shared" si="3"/>
        <x:v>1029031.25</x:v>
      </x:c>
    </x:row>
    <x:row r="114">
      <x:c r="A114" s="93">
        <x:v>93</x:v>
      </x:c>
      <x:c r="B114" s="97" t="n">
        <x:f>IF(AND(UPPER('Monte Carlo'!$K$4)="YES",'Monte Carlo'!$K$5&gt;0),'Monte Carlo'!$K$13,Liquidity_30Y!$C$14)</x:f>
        <x:v>1029031.25</x:v>
      </x:c>
      <x:c r="C114" s="97" t="n">
        <x:f>MAX(0,B114*(1+EXP((LN(1+'Monte Carlo'!$K$10)-0.5*'Monte Carlo'!$K$12^2)+'Monte Carlo'!$K$12*((RAND()+RAND()+RAND()+RAND()+RAND()+RAND()+RAND()+RAND()+RAND()+RAND()+RAND()+RAND())-6))-1)+C$15)</x:f>
        <x:v>994540.6555643323</x:v>
      </x:c>
      <x:c r="D114" s="97" t="n">
        <x:f>MAX(0,C114*(1+EXP((LN(1+'Monte Carlo'!$K$10)-0.5*'Monte Carlo'!$K$12^2)+'Monte Carlo'!$K$12*((RAND()+RAND()+RAND()+RAND()+RAND()+RAND()+RAND()+RAND()+RAND()+RAND()+RAND()+RAND())-6))-1)+D$15)</x:f>
        <x:v>974054.3745229612</x:v>
      </x:c>
      <x:c r="E114" s="97" t="n">
        <x:f>MAX(0,D114*(1+EXP((LN(1+'Monte Carlo'!$K$10)-0.5*'Monte Carlo'!$K$12^2)+'Monte Carlo'!$K$12*((RAND()+RAND()+RAND()+RAND()+RAND()+RAND()+RAND()+RAND()+RAND()+RAND()+RAND()+RAND())-6))-1)+E$15)</x:f>
        <x:v>867114.798409392</x:v>
      </x:c>
      <x:c r="F114" s="97" t="n">
        <x:f>MAX(0,E114*(1+EXP((LN(1+'Monte Carlo'!$K$10)-0.5*'Monte Carlo'!$K$12^2)+'Monte Carlo'!$K$12*((RAND()+RAND()+RAND()+RAND()+RAND()+RAND()+RAND()+RAND()+RAND()+RAND()+RAND()+RAND())-6))-1)+F$15)</x:f>
        <x:v>760831.9531273149</x:v>
      </x:c>
      <x:c r="G114" s="97" t="n">
        <x:f>MAX(0,F114*(1+EXP((LN(1+'Monte Carlo'!$K$10)-0.5*'Monte Carlo'!$K$12^2)+'Monte Carlo'!$K$12*((RAND()+RAND()+RAND()+RAND()+RAND()+RAND()+RAND()+RAND()+RAND()+RAND()+RAND()+RAND())-6))-1)+G$15)</x:f>
        <x:v>757621.0980529104</x:v>
      </x:c>
      <x:c r="H114" s="97" t="n">
        <x:f>MAX(0,G114*(1+EXP((LN(1+'Monte Carlo'!$K$10)-0.5*'Monte Carlo'!$K$12^2)+'Monte Carlo'!$K$12*((RAND()+RAND()+RAND()+RAND()+RAND()+RAND()+RAND()+RAND()+RAND()+RAND()+RAND()+RAND())-6))-1)+H$15)</x:f>
        <x:v>866232.756890783</x:v>
      </x:c>
      <x:c r="I114" s="97" t="n">
        <x:f>MAX(0,H114*(1+EXP((LN(1+'Monte Carlo'!$K$10)-0.5*'Monte Carlo'!$K$12^2)+'Monte Carlo'!$K$12*((RAND()+RAND()+RAND()+RAND()+RAND()+RAND()+RAND()+RAND()+RAND()+RAND()+RAND()+RAND())-6))-1)+I$15)</x:f>
        <x:v>786999.7921874016</x:v>
      </x:c>
      <x:c r="J114" s="97" t="n">
        <x:f>MAX(0,I114*(1+EXP((LN(1+'Monte Carlo'!$K$10)-0.5*'Monte Carlo'!$K$12^2)+'Monte Carlo'!$K$12*((RAND()+RAND()+RAND()+RAND()+RAND()+RAND()+RAND()+RAND()+RAND()+RAND()+RAND()+RAND())-6))-1)+J$15)</x:f>
        <x:v>654031.273316266</x:v>
      </x:c>
      <x:c r="K114" s="97" t="n">
        <x:f>MAX(0,J114*(1+EXP((LN(1+'Monte Carlo'!$K$10)-0.5*'Monte Carlo'!$K$12^2)+'Monte Carlo'!$K$12*((RAND()+RAND()+RAND()+RAND()+RAND()+RAND()+RAND()+RAND()+RAND()+RAND()+RAND()+RAND())-6))-1)+K$15)</x:f>
        <x:v>645741.9726044862</x:v>
      </x:c>
      <x:c r="L114" s="97" t="n">
        <x:f>MAX(0,K114*(1+EXP((LN(1+'Monte Carlo'!$K$10)-0.5*'Monte Carlo'!$K$12^2)+'Monte Carlo'!$K$12*((RAND()+RAND()+RAND()+RAND()+RAND()+RAND()+RAND()+RAND()+RAND()+RAND()+RAND()+RAND())-6))-1)+L$15)</x:f>
        <x:v>830681.1173193017</x:v>
      </x:c>
      <x:c r="M114" s="97" t="n">
        <x:f>MAX(0,L114*(1+EXP((LN(1+'Monte Carlo'!$K$10)-0.5*'Monte Carlo'!$K$12^2)+'Monte Carlo'!$K$12*((RAND()+RAND()+RAND()+RAND()+RAND()+RAND()+RAND()+RAND()+RAND()+RAND()+RAND()+RAND())-6))-1)+M$15)</x:f>
        <x:v>851306.7707616288</x:v>
      </x:c>
      <x:c r="N114" s="97" t="n">
        <x:f>MAX(0,M114*(1+EXP((LN(1+'Monte Carlo'!$K$10)-0.5*'Monte Carlo'!$K$12^2)+'Monte Carlo'!$K$12*((RAND()+RAND()+RAND()+RAND()+RAND()+RAND()+RAND()+RAND()+RAND()+RAND()+RAND()+RAND())-6))-1)+N$15)</x:f>
        <x:v>1081460.2571483066</x:v>
      </x:c>
      <x:c r="O114" s="97" t="n">
        <x:f>MAX(0,N114*(1+EXP((LN(1+'Monte Carlo'!$K$10)-0.5*'Monte Carlo'!$K$12^2)+'Monte Carlo'!$K$12*((RAND()+RAND()+RAND()+RAND()+RAND()+RAND()+RAND()+RAND()+RAND()+RAND()+RAND()+RAND())-6))-1)+O$15)</x:f>
        <x:v>949812.2986985527</x:v>
      </x:c>
      <x:c r="P114" s="97" t="n">
        <x:f>MAX(0,O114*(1+EXP((LN(1+'Monte Carlo'!$K$10)-0.5*'Monte Carlo'!$K$12^2)+'Monte Carlo'!$K$12*((RAND()+RAND()+RAND()+RAND()+RAND()+RAND()+RAND()+RAND()+RAND()+RAND()+RAND()+RAND())-6))-1)+P$15)</x:f>
        <x:v>1142437.972621859</x:v>
      </x:c>
      <x:c r="Q114" s="97" t="n">
        <x:f>MAX(0,P114*(1+EXP((LN(1+'Monte Carlo'!$K$10)-0.5*'Monte Carlo'!$K$12^2)+'Monte Carlo'!$K$12*((RAND()+RAND()+RAND()+RAND()+RAND()+RAND()+RAND()+RAND()+RAND()+RAND()+RAND()+RAND())-6))-1)+Q$15)</x:f>
        <x:v>1054982.068592023</x:v>
      </x:c>
      <x:c r="R114" s="97" t="n">
        <x:f>MAX(0,Q114*(1+EXP((LN(1+'Monte Carlo'!$K$10)-0.5*'Monte Carlo'!$K$12^2)+'Monte Carlo'!$K$12*((RAND()+RAND()+RAND()+RAND()+RAND()+RAND()+RAND()+RAND()+RAND()+RAND()+RAND()+RAND())-6))-1)+R$15)</x:f>
        <x:v>825303.5872408878</x:v>
      </x:c>
      <x:c r="S114" s="97" t="n">
        <x:f>MAX(0,R114*(1+EXP((LN(1+'Monte Carlo'!$K$10)-0.5*'Monte Carlo'!$K$12^2)+'Monte Carlo'!$K$12*((RAND()+RAND()+RAND()+RAND()+RAND()+RAND()+RAND()+RAND()+RAND()+RAND()+RAND()+RAND())-6))-1)+S$15)</x:f>
        <x:v>812720.4610622344</x:v>
      </x:c>
      <x:c r="T114" s="97" t="n">
        <x:f>MAX(0,S114*(1+EXP((LN(1+'Monte Carlo'!$K$10)-0.5*'Monte Carlo'!$K$12^2)+'Monte Carlo'!$K$12*((RAND()+RAND()+RAND()+RAND()+RAND()+RAND()+RAND()+RAND()+RAND()+RAND()+RAND()+RAND())-6))-1)+T$15)</x:f>
        <x:v>937481.1581496747</x:v>
      </x:c>
      <x:c r="U114" s="97" t="n">
        <x:f>MAX(0,T114*(1+EXP((LN(1+'Monte Carlo'!$K$10)-0.5*'Monte Carlo'!$K$12^2)+'Monte Carlo'!$K$12*((RAND()+RAND()+RAND()+RAND()+RAND()+RAND()+RAND()+RAND()+RAND()+RAND()+RAND()+RAND())-6))-1)+U$15)</x:f>
        <x:v>952605.7649680474</x:v>
      </x:c>
      <x:c r="V114" s="97" t="n">
        <x:f>MAX(0,U114*(1+EXP((LN(1+'Monte Carlo'!$K$10)-0.5*'Monte Carlo'!$K$12^2)+'Monte Carlo'!$K$12*((RAND()+RAND()+RAND()+RAND()+RAND()+RAND()+RAND()+RAND()+RAND()+RAND()+RAND()+RAND())-6))-1)+V$15)</x:f>
        <x:v>1057081.371591668</x:v>
      </x:c>
      <x:c r="W114" s="97" t="n">
        <x:f>MAX(0,V114*(1+EXP((LN(1+'Monte Carlo'!$K$10)-0.5*'Monte Carlo'!$K$12^2)+'Monte Carlo'!$K$12*((RAND()+RAND()+RAND()+RAND()+RAND()+RAND()+RAND()+RAND()+RAND()+RAND()+RAND()+RAND())-6))-1)+W$15)</x:f>
        <x:v>1231590.037184254</x:v>
      </x:c>
      <x:c r="X114" s="97" t="n">
        <x:f>MAX(0,W114*(1+EXP((LN(1+'Monte Carlo'!$K$10)-0.5*'Monte Carlo'!$K$12^2)+'Monte Carlo'!$K$12*((RAND()+RAND()+RAND()+RAND()+RAND()+RAND()+RAND()+RAND()+RAND()+RAND()+RAND()+RAND())-6))-1)+X$15)</x:f>
        <x:v>1279914.2582978692</x:v>
      </x:c>
      <x:c r="Y114" s="97" t="n">
        <x:f>MAX(0,X114*(1+EXP((LN(1+'Monte Carlo'!$K$10)-0.5*'Monte Carlo'!$K$12^2)+'Monte Carlo'!$K$12*((RAND()+RAND()+RAND()+RAND()+RAND()+RAND()+RAND()+RAND()+RAND()+RAND()+RAND()+RAND())-6))-1)+Y$15)</x:f>
        <x:v>1438301.2652592915</x:v>
      </x:c>
      <x:c r="Z114" s="97" t="n">
        <x:f>MAX(0,Y114*(1+EXP((LN(1+'Monte Carlo'!$K$10)-0.5*'Monte Carlo'!$K$12^2)+'Monte Carlo'!$K$12*((RAND()+RAND()+RAND()+RAND()+RAND()+RAND()+RAND()+RAND()+RAND()+RAND()+RAND()+RAND())-6))-1)+Z$15)</x:f>
        <x:v>1345330.2169710014</x:v>
      </x:c>
      <x:c r="AA114" s="97" t="n">
        <x:f>MAX(0,Z114*(1+EXP((LN(1+'Monte Carlo'!$K$10)-0.5*'Monte Carlo'!$K$12^2)+'Monte Carlo'!$K$12*((RAND()+RAND()+RAND()+RAND()+RAND()+RAND()+RAND()+RAND()+RAND()+RAND()+RAND()+RAND())-6))-1)+AA$15)</x:f>
        <x:v>2041678.6921332784</x:v>
      </x:c>
      <x:c r="AB114" s="97" t="n">
        <x:f>MAX(0,AA114*(1+EXP((LN(1+'Monte Carlo'!$K$10)-0.5*'Monte Carlo'!$K$12^2)+'Monte Carlo'!$K$12*((RAND()+RAND()+RAND()+RAND()+RAND()+RAND()+RAND()+RAND()+RAND()+RAND()+RAND()+RAND())-6))-1)+AB$15)</x:f>
        <x:v>2533264.910500252</x:v>
      </x:c>
      <x:c r="AC114" s="97" t="n">
        <x:f>MAX(0,AB114*(1+EXP((LN(1+'Monte Carlo'!$K$10)-0.5*'Monte Carlo'!$K$12^2)+'Monte Carlo'!$K$12*((RAND()+RAND()+RAND()+RAND()+RAND()+RAND()+RAND()+RAND()+RAND()+RAND()+RAND()+RAND())-6))-1)+AC$15)</x:f>
        <x:v>2718780.3582093045</x:v>
      </x:c>
      <x:c r="AD114" s="97" t="n">
        <x:f>MAX(0,AC114*(1+EXP((LN(1+'Monte Carlo'!$K$10)-0.5*'Monte Carlo'!$K$12^2)+'Monte Carlo'!$K$12*((RAND()+RAND()+RAND()+RAND()+RAND()+RAND()+RAND()+RAND()+RAND()+RAND()+RAND()+RAND())-6))-1)+AD$15)</x:f>
        <x:v>3130329.3634258257</x:v>
      </x:c>
      <x:c r="AE114" s="97" t="n">
        <x:f>MAX(0,AD114*(1+EXP((LN(1+'Monte Carlo'!$K$10)-0.5*'Monte Carlo'!$K$12^2)+'Monte Carlo'!$K$12*((RAND()+RAND()+RAND()+RAND()+RAND()+RAND()+RAND()+RAND()+RAND()+RAND()+RAND()+RAND())-6))-1)+AE$15)</x:f>
        <x:v>3696561.119266363</x:v>
      </x:c>
      <x:c r="AF114" s="97" t="n">
        <x:f>MAX(0,AE114*(1+EXP((LN(1+'Monte Carlo'!$K$10)-0.5*'Monte Carlo'!$K$12^2)+'Monte Carlo'!$K$12*((RAND()+RAND()+RAND()+RAND()+RAND()+RAND()+RAND()+RAND()+RAND()+RAND()+RAND()+RAND())-6))-1)+AF$15)</x:f>
        <x:v>3443601.4585790653</x:v>
      </x:c>
      <x:c r="AG114" s="97">
        <x:f t="shared" si="3"/>
        <x:v>1029031.25</x:v>
      </x:c>
    </x:row>
    <x:row r="115">
      <x:c r="A115" s="93">
        <x:v>94</x:v>
      </x:c>
      <x:c r="B115" s="97" t="n">
        <x:f>IF(AND(UPPER('Monte Carlo'!$K$4)="YES",'Monte Carlo'!$K$5&gt;0),'Monte Carlo'!$K$13,Liquidity_30Y!$C$14)</x:f>
        <x:v>1029031.25</x:v>
      </x:c>
      <x:c r="C115" s="97" t="n">
        <x:f>MAX(0,B115*(1+EXP((LN(1+'Monte Carlo'!$K$10)-0.5*'Monte Carlo'!$K$12^2)+'Monte Carlo'!$K$12*((RAND()+RAND()+RAND()+RAND()+RAND()+RAND()+RAND()+RAND()+RAND()+RAND()+RAND()+RAND())-6))-1)+C$15)</x:f>
        <x:v>1004668.1454052079</x:v>
      </x:c>
      <x:c r="D115" s="97" t="n">
        <x:f>MAX(0,C115*(1+EXP((LN(1+'Monte Carlo'!$K$10)-0.5*'Monte Carlo'!$K$12^2)+'Monte Carlo'!$K$12*((RAND()+RAND()+RAND()+RAND()+RAND()+RAND()+RAND()+RAND()+RAND()+RAND()+RAND()+RAND())-6))-1)+D$15)</x:f>
        <x:v>1251826.2461390747</x:v>
      </x:c>
      <x:c r="E115" s="97" t="n">
        <x:f>MAX(0,D115*(1+EXP((LN(1+'Monte Carlo'!$K$10)-0.5*'Monte Carlo'!$K$12^2)+'Monte Carlo'!$K$12*((RAND()+RAND()+RAND()+RAND()+RAND()+RAND()+RAND()+RAND()+RAND()+RAND()+RAND()+RAND())-6))-1)+E$15)</x:f>
        <x:v>1349223.7467035323</x:v>
      </x:c>
      <x:c r="F115" s="97" t="n">
        <x:f>MAX(0,E115*(1+EXP((LN(1+'Monte Carlo'!$K$10)-0.5*'Monte Carlo'!$K$12^2)+'Monte Carlo'!$K$12*((RAND()+RAND()+RAND()+RAND()+RAND()+RAND()+RAND()+RAND()+RAND()+RAND()+RAND()+RAND())-6))-1)+F$15)</x:f>
        <x:v>1388819.0541296767</x:v>
      </x:c>
      <x:c r="G115" s="97" t="n">
        <x:f>MAX(0,F115*(1+EXP((LN(1+'Monte Carlo'!$K$10)-0.5*'Monte Carlo'!$K$12^2)+'Monte Carlo'!$K$12*((RAND()+RAND()+RAND()+RAND()+RAND()+RAND()+RAND()+RAND()+RAND()+RAND()+RAND()+RAND())-6))-1)+G$15)</x:f>
        <x:v>1275619.3524727973</x:v>
      </x:c>
      <x:c r="H115" s="97" t="n">
        <x:f>MAX(0,G115*(1+EXP((LN(1+'Monte Carlo'!$K$10)-0.5*'Monte Carlo'!$K$12^2)+'Monte Carlo'!$K$12*((RAND()+RAND()+RAND()+RAND()+RAND()+RAND()+RAND()+RAND()+RAND()+RAND()+RAND()+RAND())-6))-1)+H$15)</x:f>
        <x:v>1824604.328838372</x:v>
      </x:c>
      <x:c r="I115" s="97" t="n">
        <x:f>MAX(0,H115*(1+EXP((LN(1+'Monte Carlo'!$K$10)-0.5*'Monte Carlo'!$K$12^2)+'Monte Carlo'!$K$12*((RAND()+RAND()+RAND()+RAND()+RAND()+RAND()+RAND()+RAND()+RAND()+RAND()+RAND()+RAND())-6))-1)+I$15)</x:f>
        <x:v>1472112.4386811487</x:v>
      </x:c>
      <x:c r="J115" s="97" t="n">
        <x:f>MAX(0,I115*(1+EXP((LN(1+'Monte Carlo'!$K$10)-0.5*'Monte Carlo'!$K$12^2)+'Monte Carlo'!$K$12*((RAND()+RAND()+RAND()+RAND()+RAND()+RAND()+RAND()+RAND()+RAND()+RAND()+RAND()+RAND())-6))-1)+J$15)</x:f>
        <x:v>1747873.427563861</x:v>
      </x:c>
      <x:c r="K115" s="97" t="n">
        <x:f>MAX(0,J115*(1+EXP((LN(1+'Monte Carlo'!$K$10)-0.5*'Monte Carlo'!$K$12^2)+'Monte Carlo'!$K$12*((RAND()+RAND()+RAND()+RAND()+RAND()+RAND()+RAND()+RAND()+RAND()+RAND()+RAND()+RAND())-6))-1)+K$15)</x:f>
        <x:v>1927320.1894610673</x:v>
      </x:c>
      <x:c r="L115" s="97" t="n">
        <x:f>MAX(0,K115*(1+EXP((LN(1+'Monte Carlo'!$K$10)-0.5*'Monte Carlo'!$K$12^2)+'Monte Carlo'!$K$12*((RAND()+RAND()+RAND()+RAND()+RAND()+RAND()+RAND()+RAND()+RAND()+RAND()+RAND()+RAND())-6))-1)+L$15)</x:f>
        <x:v>1785688.8487788823</x:v>
      </x:c>
      <x:c r="M115" s="97" t="n">
        <x:f>MAX(0,L115*(1+EXP((LN(1+'Monte Carlo'!$K$10)-0.5*'Monte Carlo'!$K$12^2)+'Monte Carlo'!$K$12*((RAND()+RAND()+RAND()+RAND()+RAND()+RAND()+RAND()+RAND()+RAND()+RAND()+RAND()+RAND())-6))-1)+M$15)</x:f>
        <x:v>2237776.6079435335</x:v>
      </x:c>
      <x:c r="N115" s="97" t="n">
        <x:f>MAX(0,M115*(1+EXP((LN(1+'Monte Carlo'!$K$10)-0.5*'Monte Carlo'!$K$12^2)+'Monte Carlo'!$K$12*((RAND()+RAND()+RAND()+RAND()+RAND()+RAND()+RAND()+RAND()+RAND()+RAND()+RAND()+RAND())-6))-1)+N$15)</x:f>
        <x:v>2259491.4152383143</x:v>
      </x:c>
      <x:c r="O115" s="97" t="n">
        <x:f>MAX(0,N115*(1+EXP((LN(1+'Monte Carlo'!$K$10)-0.5*'Monte Carlo'!$K$12^2)+'Monte Carlo'!$K$12*((RAND()+RAND()+RAND()+RAND()+RAND()+RAND()+RAND()+RAND()+RAND()+RAND()+RAND()+RAND())-6))-1)+O$15)</x:f>
        <x:v>2421229.1636729515</x:v>
      </x:c>
      <x:c r="P115" s="97" t="n">
        <x:f>MAX(0,O115*(1+EXP((LN(1+'Monte Carlo'!$K$10)-0.5*'Monte Carlo'!$K$12^2)+'Monte Carlo'!$K$12*((RAND()+RAND()+RAND()+RAND()+RAND()+RAND()+RAND()+RAND()+RAND()+RAND()+RAND()+RAND())-6))-1)+P$15)</x:f>
        <x:v>2956129.1152191837</x:v>
      </x:c>
      <x:c r="Q115" s="97" t="n">
        <x:f>MAX(0,P115*(1+EXP((LN(1+'Monte Carlo'!$K$10)-0.5*'Monte Carlo'!$K$12^2)+'Monte Carlo'!$K$12*((RAND()+RAND()+RAND()+RAND()+RAND()+RAND()+RAND()+RAND()+RAND()+RAND()+RAND()+RAND())-6))-1)+Q$15)</x:f>
        <x:v>2708985.985759166</x:v>
      </x:c>
      <x:c r="R115" s="97" t="n">
        <x:f>MAX(0,Q115*(1+EXP((LN(1+'Monte Carlo'!$K$10)-0.5*'Monte Carlo'!$K$12^2)+'Monte Carlo'!$K$12*((RAND()+RAND()+RAND()+RAND()+RAND()+RAND()+RAND()+RAND()+RAND()+RAND()+RAND()+RAND())-6))-1)+R$15)</x:f>
        <x:v>2412469.074626587</x:v>
      </x:c>
      <x:c r="S115" s="97" t="n">
        <x:f>MAX(0,R115*(1+EXP((LN(1+'Monte Carlo'!$K$10)-0.5*'Monte Carlo'!$K$12^2)+'Monte Carlo'!$K$12*((RAND()+RAND()+RAND()+RAND()+RAND()+RAND()+RAND()+RAND()+RAND()+RAND()+RAND()+RAND())-6))-1)+S$15)</x:f>
        <x:v>1839657.6674538995</x:v>
      </x:c>
      <x:c r="T115" s="97" t="n">
        <x:f>MAX(0,S115*(1+EXP((LN(1+'Monte Carlo'!$K$10)-0.5*'Monte Carlo'!$K$12^2)+'Monte Carlo'!$K$12*((RAND()+RAND()+RAND()+RAND()+RAND()+RAND()+RAND()+RAND()+RAND()+RAND()+RAND()+RAND())-6))-1)+T$15)</x:f>
        <x:v>2048902.9116295227</x:v>
      </x:c>
      <x:c r="U115" s="97" t="n">
        <x:f>MAX(0,T115*(1+EXP((LN(1+'Monte Carlo'!$K$10)-0.5*'Monte Carlo'!$K$12^2)+'Monte Carlo'!$K$12*((RAND()+RAND()+RAND()+RAND()+RAND()+RAND()+RAND()+RAND()+RAND()+RAND()+RAND()+RAND())-6))-1)+U$15)</x:f>
        <x:v>2421200.406577667</x:v>
      </x:c>
      <x:c r="V115" s="97" t="n">
        <x:f>MAX(0,U115*(1+EXP((LN(1+'Monte Carlo'!$K$10)-0.5*'Monte Carlo'!$K$12^2)+'Monte Carlo'!$K$12*((RAND()+RAND()+RAND()+RAND()+RAND()+RAND()+RAND()+RAND()+RAND()+RAND()+RAND()+RAND())-6))-1)+V$15)</x:f>
        <x:v>1981683.9545159289</x:v>
      </x:c>
      <x:c r="W115" s="97" t="n">
        <x:f>MAX(0,V115*(1+EXP((LN(1+'Monte Carlo'!$K$10)-0.5*'Monte Carlo'!$K$12^2)+'Monte Carlo'!$K$12*((RAND()+RAND()+RAND()+RAND()+RAND()+RAND()+RAND()+RAND()+RAND()+RAND()+RAND()+RAND())-6))-1)+W$15)</x:f>
        <x:v>2213288.0856177323</x:v>
      </x:c>
      <x:c r="X115" s="97" t="n">
        <x:f>MAX(0,W115*(1+EXP((LN(1+'Monte Carlo'!$K$10)-0.5*'Monte Carlo'!$K$12^2)+'Monte Carlo'!$K$12*((RAND()+RAND()+RAND()+RAND()+RAND()+RAND()+RAND()+RAND()+RAND()+RAND()+RAND()+RAND())-6))-1)+X$15)</x:f>
        <x:v>2593444.6827113815</x:v>
      </x:c>
      <x:c r="Y115" s="97" t="n">
        <x:f>MAX(0,X115*(1+EXP((LN(1+'Monte Carlo'!$K$10)-0.5*'Monte Carlo'!$K$12^2)+'Monte Carlo'!$K$12*((RAND()+RAND()+RAND()+RAND()+RAND()+RAND()+RAND()+RAND()+RAND()+RAND()+RAND()+RAND())-6))-1)+Y$15)</x:f>
        <x:v>2909074.8341301894</x:v>
      </x:c>
      <x:c r="Z115" s="97" t="n">
        <x:f>MAX(0,Y115*(1+EXP((LN(1+'Monte Carlo'!$K$10)-0.5*'Monte Carlo'!$K$12^2)+'Monte Carlo'!$K$12*((RAND()+RAND()+RAND()+RAND()+RAND()+RAND()+RAND()+RAND()+RAND()+RAND()+RAND()+RAND())-6))-1)+Z$15)</x:f>
        <x:v>2374077.258354126</x:v>
      </x:c>
      <x:c r="AA115" s="97" t="n">
        <x:f>MAX(0,Z115*(1+EXP((LN(1+'Monte Carlo'!$K$10)-0.5*'Monte Carlo'!$K$12^2)+'Monte Carlo'!$K$12*((RAND()+RAND()+RAND()+RAND()+RAND()+RAND()+RAND()+RAND()+RAND()+RAND()+RAND()+RAND())-6))-1)+AA$15)</x:f>
        <x:v>2342989.448671561</x:v>
      </x:c>
      <x:c r="AB115" s="97" t="n">
        <x:f>MAX(0,AA115*(1+EXP((LN(1+'Monte Carlo'!$K$10)-0.5*'Monte Carlo'!$K$12^2)+'Monte Carlo'!$K$12*((RAND()+RAND()+RAND()+RAND()+RAND()+RAND()+RAND()+RAND()+RAND()+RAND()+RAND()+RAND())-6))-1)+AB$15)</x:f>
        <x:v>2701727.853143927</x:v>
      </x:c>
      <x:c r="AC115" s="97" t="n">
        <x:f>MAX(0,AB115*(1+EXP((LN(1+'Monte Carlo'!$K$10)-0.5*'Monte Carlo'!$K$12^2)+'Monte Carlo'!$K$12*((RAND()+RAND()+RAND()+RAND()+RAND()+RAND()+RAND()+RAND()+RAND()+RAND()+RAND()+RAND())-6))-1)+AC$15)</x:f>
        <x:v>2709144.612010154</x:v>
      </x:c>
      <x:c r="AD115" s="97" t="n">
        <x:f>MAX(0,AC115*(1+EXP((LN(1+'Monte Carlo'!$K$10)-0.5*'Monte Carlo'!$K$12^2)+'Monte Carlo'!$K$12*((RAND()+RAND()+RAND()+RAND()+RAND()+RAND()+RAND()+RAND()+RAND()+RAND()+RAND()+RAND())-6))-1)+AD$15)</x:f>
        <x:v>2443232.348115151</x:v>
      </x:c>
      <x:c r="AE115" s="97" t="n">
        <x:f>MAX(0,AD115*(1+EXP((LN(1+'Monte Carlo'!$K$10)-0.5*'Monte Carlo'!$K$12^2)+'Monte Carlo'!$K$12*((RAND()+RAND()+RAND()+RAND()+RAND()+RAND()+RAND()+RAND()+RAND()+RAND()+RAND()+RAND())-6))-1)+AE$15)</x:f>
        <x:v>2489000.727744729</x:v>
      </x:c>
      <x:c r="AF115" s="97" t="n">
        <x:f>MAX(0,AE115*(1+EXP((LN(1+'Monte Carlo'!$K$10)-0.5*'Monte Carlo'!$K$12^2)+'Monte Carlo'!$K$12*((RAND()+RAND()+RAND()+RAND()+RAND()+RAND()+RAND()+RAND()+RAND()+RAND()+RAND()+RAND())-6))-1)+AF$15)</x:f>
        <x:v>1788586.4826074338</x:v>
      </x:c>
      <x:c r="AG115" s="97">
        <x:f t="shared" si="3"/>
        <x:v>654768.96271644242</x:v>
      </x:c>
    </x:row>
    <x:row r="116">
      <x:c r="A116" s="93">
        <x:v>95</x:v>
      </x:c>
      <x:c r="B116" s="97" t="n">
        <x:f>IF(AND(UPPER('Monte Carlo'!$K$4)="YES",'Monte Carlo'!$K$5&gt;0),'Monte Carlo'!$K$13,Liquidity_30Y!$C$14)</x:f>
        <x:v>1029031.25</x:v>
      </x:c>
      <x:c r="C116" s="97" t="n">
        <x:f>MAX(0,B116*(1+EXP((LN(1+'Monte Carlo'!$K$10)-0.5*'Monte Carlo'!$K$12^2)+'Monte Carlo'!$K$12*((RAND()+RAND()+RAND()+RAND()+RAND()+RAND()+RAND()+RAND()+RAND()+RAND()+RAND()+RAND())-6))-1)+C$15)</x:f>
        <x:v>1159257.999233896</x:v>
      </x:c>
      <x:c r="D116" s="97" t="n">
        <x:f>MAX(0,C116*(1+EXP((LN(1+'Monte Carlo'!$K$10)-0.5*'Monte Carlo'!$K$12^2)+'Monte Carlo'!$K$12*((RAND()+RAND()+RAND()+RAND()+RAND()+RAND()+RAND()+RAND()+RAND()+RAND()+RAND()+RAND())-6))-1)+D$15)</x:f>
        <x:v>1587008.8084317998</x:v>
      </x:c>
      <x:c r="E116" s="97" t="n">
        <x:f>MAX(0,D116*(1+EXP((LN(1+'Monte Carlo'!$K$10)-0.5*'Monte Carlo'!$K$12^2)+'Monte Carlo'!$K$12*((RAND()+RAND()+RAND()+RAND()+RAND()+RAND()+RAND()+RAND()+RAND()+RAND()+RAND()+RAND())-6))-1)+E$15)</x:f>
        <x:v>1512169.6344262776</x:v>
      </x:c>
      <x:c r="F116" s="97" t="n">
        <x:f>MAX(0,E116*(1+EXP((LN(1+'Monte Carlo'!$K$10)-0.5*'Monte Carlo'!$K$12^2)+'Monte Carlo'!$K$12*((RAND()+RAND()+RAND()+RAND()+RAND()+RAND()+RAND()+RAND()+RAND()+RAND()+RAND()+RAND())-6))-1)+F$15)</x:f>
        <x:v>1436327.3684801534</x:v>
      </x:c>
      <x:c r="G116" s="97" t="n">
        <x:f>MAX(0,F116*(1+EXP((LN(1+'Monte Carlo'!$K$10)-0.5*'Monte Carlo'!$K$12^2)+'Monte Carlo'!$K$12*((RAND()+RAND()+RAND()+RAND()+RAND()+RAND()+RAND()+RAND()+RAND()+RAND()+RAND()+RAND())-6))-1)+G$15)</x:f>
        <x:v>1367725.0496718956</x:v>
      </x:c>
      <x:c r="H116" s="97" t="n">
        <x:f>MAX(0,G116*(1+EXP((LN(1+'Monte Carlo'!$K$10)-0.5*'Monte Carlo'!$K$12^2)+'Monte Carlo'!$K$12*((RAND()+RAND()+RAND()+RAND()+RAND()+RAND()+RAND()+RAND()+RAND()+RAND()+RAND()+RAND())-6))-1)+H$15)</x:f>
        <x:v>1367339.0229657993</x:v>
      </x:c>
      <x:c r="I116" s="97" t="n">
        <x:f>MAX(0,H116*(1+EXP((LN(1+'Monte Carlo'!$K$10)-0.5*'Monte Carlo'!$K$12^2)+'Monte Carlo'!$K$12*((RAND()+RAND()+RAND()+RAND()+RAND()+RAND()+RAND()+RAND()+RAND()+RAND()+RAND()+RAND())-6))-1)+I$15)</x:f>
        <x:v>1453978.3668365108</x:v>
      </x:c>
      <x:c r="J116" s="97" t="n">
        <x:f>MAX(0,I116*(1+EXP((LN(1+'Monte Carlo'!$K$10)-0.5*'Monte Carlo'!$K$12^2)+'Monte Carlo'!$K$12*((RAND()+RAND()+RAND()+RAND()+RAND()+RAND()+RAND()+RAND()+RAND()+RAND()+RAND()+RAND())-6))-1)+J$15)</x:f>
        <x:v>1388354.1085672001</x:v>
      </x:c>
      <x:c r="K116" s="97" t="n">
        <x:f>MAX(0,J116*(1+EXP((LN(1+'Monte Carlo'!$K$10)-0.5*'Monte Carlo'!$K$12^2)+'Monte Carlo'!$K$12*((RAND()+RAND()+RAND()+RAND()+RAND()+RAND()+RAND()+RAND()+RAND()+RAND()+RAND()+RAND())-6))-1)+K$15)</x:f>
        <x:v>1870659.299372312</x:v>
      </x:c>
      <x:c r="L116" s="97" t="n">
        <x:f>MAX(0,K116*(1+EXP((LN(1+'Monte Carlo'!$K$10)-0.5*'Monte Carlo'!$K$12^2)+'Monte Carlo'!$K$12*((RAND()+RAND()+RAND()+RAND()+RAND()+RAND()+RAND()+RAND()+RAND()+RAND()+RAND()+RAND())-6))-1)+L$15)</x:f>
        <x:v>1950724.882848231</x:v>
      </x:c>
      <x:c r="M116" s="97" t="n">
        <x:f>MAX(0,L116*(1+EXP((LN(1+'Monte Carlo'!$K$10)-0.5*'Monte Carlo'!$K$12^2)+'Monte Carlo'!$K$12*((RAND()+RAND()+RAND()+RAND()+RAND()+RAND()+RAND()+RAND()+RAND()+RAND()+RAND()+RAND())-6))-1)+M$15)</x:f>
        <x:v>2058628.851525093</x:v>
      </x:c>
      <x:c r="N116" s="97" t="n">
        <x:f>MAX(0,M116*(1+EXP((LN(1+'Monte Carlo'!$K$10)-0.5*'Monte Carlo'!$K$12^2)+'Monte Carlo'!$K$12*((RAND()+RAND()+RAND()+RAND()+RAND()+RAND()+RAND()+RAND()+RAND()+RAND()+RAND()+RAND())-6))-1)+N$15)</x:f>
        <x:v>1745853.8089425375</x:v>
      </x:c>
      <x:c r="O116" s="97" t="n">
        <x:f>MAX(0,N116*(1+EXP((LN(1+'Monte Carlo'!$K$10)-0.5*'Monte Carlo'!$K$12^2)+'Monte Carlo'!$K$12*((RAND()+RAND()+RAND()+RAND()+RAND()+RAND()+RAND()+RAND()+RAND()+RAND()+RAND()+RAND())-6))-1)+O$15)</x:f>
        <x:v>1339659.9006152495</x:v>
      </x:c>
      <x:c r="P116" s="97" t="n">
        <x:f>MAX(0,O116*(1+EXP((LN(1+'Monte Carlo'!$K$10)-0.5*'Monte Carlo'!$K$12^2)+'Monte Carlo'!$K$12*((RAND()+RAND()+RAND()+RAND()+RAND()+RAND()+RAND()+RAND()+RAND()+RAND()+RAND()+RAND())-6))-1)+P$15)</x:f>
        <x:v>1368938.325282526</x:v>
      </x:c>
      <x:c r="Q116" s="97" t="n">
        <x:f>MAX(0,P116*(1+EXP((LN(1+'Monte Carlo'!$K$10)-0.5*'Monte Carlo'!$K$12^2)+'Monte Carlo'!$K$12*((RAND()+RAND()+RAND()+RAND()+RAND()+RAND()+RAND()+RAND()+RAND()+RAND()+RAND()+RAND())-6))-1)+Q$15)</x:f>
        <x:v>1412885.5483912355</x:v>
      </x:c>
      <x:c r="R116" s="97" t="n">
        <x:f>MAX(0,Q116*(1+EXP((LN(1+'Monte Carlo'!$K$10)-0.5*'Monte Carlo'!$K$12^2)+'Monte Carlo'!$K$12*((RAND()+RAND()+RAND()+RAND()+RAND()+RAND()+RAND()+RAND()+RAND()+RAND()+RAND()+RAND())-6))-1)+R$15)</x:f>
        <x:v>1535867.91462605</x:v>
      </x:c>
      <x:c r="S116" s="97" t="n">
        <x:f>MAX(0,R116*(1+EXP((LN(1+'Monte Carlo'!$K$10)-0.5*'Monte Carlo'!$K$12^2)+'Monte Carlo'!$K$12*((RAND()+RAND()+RAND()+RAND()+RAND()+RAND()+RAND()+RAND()+RAND()+RAND()+RAND()+RAND())-6))-1)+S$15)</x:f>
        <x:v>1700428.8077177785</x:v>
      </x:c>
      <x:c r="T116" s="97" t="n">
        <x:f>MAX(0,S116*(1+EXP((LN(1+'Monte Carlo'!$K$10)-0.5*'Monte Carlo'!$K$12^2)+'Monte Carlo'!$K$12*((RAND()+RAND()+RAND()+RAND()+RAND()+RAND()+RAND()+RAND()+RAND()+RAND()+RAND()+RAND())-6))-1)+T$15)</x:f>
        <x:v>1699009.1656419076</x:v>
      </x:c>
      <x:c r="U116" s="97" t="n">
        <x:f>MAX(0,T116*(1+EXP((LN(1+'Monte Carlo'!$K$10)-0.5*'Monte Carlo'!$K$12^2)+'Monte Carlo'!$K$12*((RAND()+RAND()+RAND()+RAND()+RAND()+RAND()+RAND()+RAND()+RAND()+RAND()+RAND()+RAND())-6))-1)+U$15)</x:f>
        <x:v>1908233.7899758476</x:v>
      </x:c>
      <x:c r="V116" s="97" t="n">
        <x:f>MAX(0,U116*(1+EXP((LN(1+'Monte Carlo'!$K$10)-0.5*'Monte Carlo'!$K$12^2)+'Monte Carlo'!$K$12*((RAND()+RAND()+RAND()+RAND()+RAND()+RAND()+RAND()+RAND()+RAND()+RAND()+RAND()+RAND())-6))-1)+V$15)</x:f>
        <x:v>2154056.2139038006</x:v>
      </x:c>
      <x:c r="W116" s="97" t="n">
        <x:f>MAX(0,V116*(1+EXP((LN(1+'Monte Carlo'!$K$10)-0.5*'Monte Carlo'!$K$12^2)+'Monte Carlo'!$K$12*((RAND()+RAND()+RAND()+RAND()+RAND()+RAND()+RAND()+RAND()+RAND()+RAND()+RAND()+RAND())-6))-1)+W$15)</x:f>
        <x:v>1748699.2129660416</x:v>
      </x:c>
      <x:c r="X116" s="97" t="n">
        <x:f>MAX(0,W116*(1+EXP((LN(1+'Monte Carlo'!$K$10)-0.5*'Monte Carlo'!$K$12^2)+'Monte Carlo'!$K$12*((RAND()+RAND()+RAND()+RAND()+RAND()+RAND()+RAND()+RAND()+RAND()+RAND()+RAND()+RAND())-6))-1)+X$15)</x:f>
        <x:v>1991054.208525026</x:v>
      </x:c>
      <x:c r="Y116" s="97" t="n">
        <x:f>MAX(0,X116*(1+EXP((LN(1+'Monte Carlo'!$K$10)-0.5*'Monte Carlo'!$K$12^2)+'Monte Carlo'!$K$12*((RAND()+RAND()+RAND()+RAND()+RAND()+RAND()+RAND()+RAND()+RAND()+RAND()+RAND()+RAND())-6))-1)+Y$15)</x:f>
        <x:v>2079739.9379539008</x:v>
      </x:c>
      <x:c r="Z116" s="97" t="n">
        <x:f>MAX(0,Y116*(1+EXP((LN(1+'Monte Carlo'!$K$10)-0.5*'Monte Carlo'!$K$12^2)+'Monte Carlo'!$K$12*((RAND()+RAND()+RAND()+RAND()+RAND()+RAND()+RAND()+RAND()+RAND()+RAND()+RAND()+RAND())-6))-1)+Z$15)</x:f>
        <x:v>2388878.085735987</x:v>
      </x:c>
      <x:c r="AA116" s="97" t="n">
        <x:f>MAX(0,Z116*(1+EXP((LN(1+'Monte Carlo'!$K$10)-0.5*'Monte Carlo'!$K$12^2)+'Monte Carlo'!$K$12*((RAND()+RAND()+RAND()+RAND()+RAND()+RAND()+RAND()+RAND()+RAND()+RAND()+RAND()+RAND())-6))-1)+AA$15)</x:f>
        <x:v>2577376.067530551</x:v>
      </x:c>
      <x:c r="AB116" s="97" t="n">
        <x:f>MAX(0,AA116*(1+EXP((LN(1+'Monte Carlo'!$K$10)-0.5*'Monte Carlo'!$K$12^2)+'Monte Carlo'!$K$12*((RAND()+RAND()+RAND()+RAND()+RAND()+RAND()+RAND()+RAND()+RAND()+RAND()+RAND()+RAND())-6))-1)+AB$15)</x:f>
        <x:v>3593702.8397185146</x:v>
      </x:c>
      <x:c r="AC116" s="97" t="n">
        <x:f>MAX(0,AB116*(1+EXP((LN(1+'Monte Carlo'!$K$10)-0.5*'Monte Carlo'!$K$12^2)+'Monte Carlo'!$K$12*((RAND()+RAND()+RAND()+RAND()+RAND()+RAND()+RAND()+RAND()+RAND()+RAND()+RAND()+RAND())-6))-1)+AC$15)</x:f>
        <x:v>3725201.0393420747</x:v>
      </x:c>
      <x:c r="AD116" s="97" t="n">
        <x:f>MAX(0,AC116*(1+EXP((LN(1+'Monte Carlo'!$K$10)-0.5*'Monte Carlo'!$K$12^2)+'Monte Carlo'!$K$12*((RAND()+RAND()+RAND()+RAND()+RAND()+RAND()+RAND()+RAND()+RAND()+RAND()+RAND()+RAND())-6))-1)+AD$15)</x:f>
        <x:v>4163591.03867959</x:v>
      </x:c>
      <x:c r="AE116" s="97" t="n">
        <x:f>MAX(0,AD116*(1+EXP((LN(1+'Monte Carlo'!$K$10)-0.5*'Monte Carlo'!$K$12^2)+'Monte Carlo'!$K$12*((RAND()+RAND()+RAND()+RAND()+RAND()+RAND()+RAND()+RAND()+RAND()+RAND()+RAND()+RAND())-6))-1)+AE$15)</x:f>
        <x:v>3008904.201032891</x:v>
      </x:c>
      <x:c r="AF116" s="97" t="n">
        <x:f>MAX(0,AE116*(1+EXP((LN(1+'Monte Carlo'!$K$10)-0.5*'Monte Carlo'!$K$12^2)+'Monte Carlo'!$K$12*((RAND()+RAND()+RAND()+RAND()+RAND()+RAND()+RAND()+RAND()+RAND()+RAND()+RAND()+RAND())-6))-1)+AF$15)</x:f>
        <x:v>2691297.494485218</x:v>
      </x:c>
      <x:c r="AG116" s="97">
        <x:f t="shared" si="3"/>
        <x:v>1029031.25</x:v>
      </x:c>
    </x:row>
    <x:row r="117">
      <x:c r="A117" s="93">
        <x:v>96</x:v>
      </x:c>
      <x:c r="B117" s="97" t="n">
        <x:f>IF(AND(UPPER('Monte Carlo'!$K$4)="YES",'Monte Carlo'!$K$5&gt;0),'Monte Carlo'!$K$13,Liquidity_30Y!$C$14)</x:f>
        <x:v>1029031.25</x:v>
      </x:c>
      <x:c r="C117" s="97" t="n">
        <x:f>MAX(0,B117*(1+EXP((LN(1+'Monte Carlo'!$K$10)-0.5*'Monte Carlo'!$K$12^2)+'Monte Carlo'!$K$12*((RAND()+RAND()+RAND()+RAND()+RAND()+RAND()+RAND()+RAND()+RAND()+RAND()+RAND()+RAND())-6))-1)+C$15)</x:f>
        <x:v>1016012.6482737062</x:v>
      </x:c>
      <x:c r="D117" s="97" t="n">
        <x:f>MAX(0,C117*(1+EXP((LN(1+'Monte Carlo'!$K$10)-0.5*'Monte Carlo'!$K$12^2)+'Monte Carlo'!$K$12*((RAND()+RAND()+RAND()+RAND()+RAND()+RAND()+RAND()+RAND()+RAND()+RAND()+RAND()+RAND())-6))-1)+D$15)</x:f>
        <x:v>996904.9632800769</x:v>
      </x:c>
      <x:c r="E117" s="97" t="n">
        <x:f>MAX(0,D117*(1+EXP((LN(1+'Monte Carlo'!$K$10)-0.5*'Monte Carlo'!$K$12^2)+'Monte Carlo'!$K$12*((RAND()+RAND()+RAND()+RAND()+RAND()+RAND()+RAND()+RAND()+RAND()+RAND()+RAND()+RAND())-6))-1)+E$15)</x:f>
        <x:v>1012034.4367636956</x:v>
      </x:c>
      <x:c r="F117" s="97" t="n">
        <x:f>MAX(0,E117*(1+EXP((LN(1+'Monte Carlo'!$K$10)-0.5*'Monte Carlo'!$K$12^2)+'Monte Carlo'!$K$12*((RAND()+RAND()+RAND()+RAND()+RAND()+RAND()+RAND()+RAND()+RAND()+RAND()+RAND()+RAND())-6))-1)+F$15)</x:f>
        <x:v>870500.3362778448</x:v>
      </x:c>
      <x:c r="G117" s="97" t="n">
        <x:f>MAX(0,F117*(1+EXP((LN(1+'Monte Carlo'!$K$10)-0.5*'Monte Carlo'!$K$12^2)+'Monte Carlo'!$K$12*((RAND()+RAND()+RAND()+RAND()+RAND()+RAND()+RAND()+RAND()+RAND()+RAND()+RAND()+RAND())-6))-1)+G$15)</x:f>
        <x:v>771257.5233030634</x:v>
      </x:c>
      <x:c r="H117" s="97" t="n">
        <x:f>MAX(0,G117*(1+EXP((LN(1+'Monte Carlo'!$K$10)-0.5*'Monte Carlo'!$K$12^2)+'Monte Carlo'!$K$12*((RAND()+RAND()+RAND()+RAND()+RAND()+RAND()+RAND()+RAND()+RAND()+RAND()+RAND()+RAND())-6))-1)+H$15)</x:f>
        <x:v>688957.8325253963</x:v>
      </x:c>
      <x:c r="I117" s="97" t="n">
        <x:f>MAX(0,H117*(1+EXP((LN(1+'Monte Carlo'!$K$10)-0.5*'Monte Carlo'!$K$12^2)+'Monte Carlo'!$K$12*((RAND()+RAND()+RAND()+RAND()+RAND()+RAND()+RAND()+RAND()+RAND()+RAND()+RAND()+RAND())-6))-1)+I$15)</x:f>
        <x:v>612810.2646486128</x:v>
      </x:c>
      <x:c r="J117" s="97" t="n">
        <x:f>MAX(0,I117*(1+EXP((LN(1+'Monte Carlo'!$K$10)-0.5*'Monte Carlo'!$K$12^2)+'Monte Carlo'!$K$12*((RAND()+RAND()+RAND()+RAND()+RAND()+RAND()+RAND()+RAND()+RAND()+RAND()+RAND()+RAND())-6))-1)+J$15)</x:f>
        <x:v>679001.9289692311</x:v>
      </x:c>
      <x:c r="K117" s="97" t="n">
        <x:f>MAX(0,J117*(1+EXP((LN(1+'Monte Carlo'!$K$10)-0.5*'Monte Carlo'!$K$12^2)+'Monte Carlo'!$K$12*((RAND()+RAND()+RAND()+RAND()+RAND()+RAND()+RAND()+RAND()+RAND()+RAND()+RAND()+RAND())-6))-1)+K$15)</x:f>
        <x:v>716983.5742404793</x:v>
      </x:c>
      <x:c r="L117" s="97" t="n">
        <x:f>MAX(0,K117*(1+EXP((LN(1+'Monte Carlo'!$K$10)-0.5*'Monte Carlo'!$K$12^2)+'Monte Carlo'!$K$12*((RAND()+RAND()+RAND()+RAND()+RAND()+RAND()+RAND()+RAND()+RAND()+RAND()+RAND()+RAND())-6))-1)+L$15)</x:f>
        <x:v>698445.1534870288</x:v>
      </x:c>
      <x:c r="M117" s="97" t="n">
        <x:f>MAX(0,L117*(1+EXP((LN(1+'Monte Carlo'!$K$10)-0.5*'Monte Carlo'!$K$12^2)+'Monte Carlo'!$K$12*((RAND()+RAND()+RAND()+RAND()+RAND()+RAND()+RAND()+RAND()+RAND()+RAND()+RAND()+RAND())-6))-1)+M$15)</x:f>
        <x:v>767231.100875411</x:v>
      </x:c>
      <x:c r="N117" s="97" t="n">
        <x:f>MAX(0,M117*(1+EXP((LN(1+'Monte Carlo'!$K$10)-0.5*'Monte Carlo'!$K$12^2)+'Monte Carlo'!$K$12*((RAND()+RAND()+RAND()+RAND()+RAND()+RAND()+RAND()+RAND()+RAND()+RAND()+RAND()+RAND())-6))-1)+N$15)</x:f>
        <x:v>888598.272932977</x:v>
      </x:c>
      <x:c r="O117" s="97" t="n">
        <x:f>MAX(0,N117*(1+EXP((LN(1+'Monte Carlo'!$K$10)-0.5*'Monte Carlo'!$K$12^2)+'Monte Carlo'!$K$12*((RAND()+RAND()+RAND()+RAND()+RAND()+RAND()+RAND()+RAND()+RAND()+RAND()+RAND()+RAND())-6))-1)+O$15)</x:f>
        <x:v>1084233.3979780993</x:v>
      </x:c>
      <x:c r="P117" s="97" t="n">
        <x:f>MAX(0,O117*(1+EXP((LN(1+'Monte Carlo'!$K$10)-0.5*'Monte Carlo'!$K$12^2)+'Monte Carlo'!$K$12*((RAND()+RAND()+RAND()+RAND()+RAND()+RAND()+RAND()+RAND()+RAND()+RAND()+RAND()+RAND())-6))-1)+P$15)</x:f>
        <x:v>980195.6947743964</x:v>
      </x:c>
      <x:c r="Q117" s="97" t="n">
        <x:f>MAX(0,P117*(1+EXP((LN(1+'Monte Carlo'!$K$10)-0.5*'Monte Carlo'!$K$12^2)+'Monte Carlo'!$K$12*((RAND()+RAND()+RAND()+RAND()+RAND()+RAND()+RAND()+RAND()+RAND()+RAND()+RAND()+RAND())-6))-1)+Q$15)</x:f>
        <x:v>1154477.8290663883</x:v>
      </x:c>
      <x:c r="R117" s="97" t="n">
        <x:f>MAX(0,Q117*(1+EXP((LN(1+'Monte Carlo'!$K$10)-0.5*'Monte Carlo'!$K$12^2)+'Monte Carlo'!$K$12*((RAND()+RAND()+RAND()+RAND()+RAND()+RAND()+RAND()+RAND()+RAND()+RAND()+RAND()+RAND())-6))-1)+R$15)</x:f>
        <x:v>1313680.4507008318</x:v>
      </x:c>
      <x:c r="S117" s="97" t="n">
        <x:f>MAX(0,R117*(1+EXP((LN(1+'Monte Carlo'!$K$10)-0.5*'Monte Carlo'!$K$12^2)+'Monte Carlo'!$K$12*((RAND()+RAND()+RAND()+RAND()+RAND()+RAND()+RAND()+RAND()+RAND()+RAND()+RAND()+RAND())-6))-1)+S$15)</x:f>
        <x:v>1157335.7586373384</x:v>
      </x:c>
      <x:c r="T117" s="97" t="n">
        <x:f>MAX(0,S117*(1+EXP((LN(1+'Monte Carlo'!$K$10)-0.5*'Monte Carlo'!$K$12^2)+'Monte Carlo'!$K$12*((RAND()+RAND()+RAND()+RAND()+RAND()+RAND()+RAND()+RAND()+RAND()+RAND()+RAND()+RAND())-6))-1)+T$15)</x:f>
        <x:v>1140311.2753537614</x:v>
      </x:c>
      <x:c r="U117" s="97" t="n">
        <x:f>MAX(0,T117*(1+EXP((LN(1+'Monte Carlo'!$K$10)-0.5*'Monte Carlo'!$K$12^2)+'Monte Carlo'!$K$12*((RAND()+RAND()+RAND()+RAND()+RAND()+RAND()+RAND()+RAND()+RAND()+RAND()+RAND()+RAND())-6))-1)+U$15)</x:f>
        <x:v>1242383.6612231636</x:v>
      </x:c>
      <x:c r="V117" s="97" t="n">
        <x:f>MAX(0,U117*(1+EXP((LN(1+'Monte Carlo'!$K$10)-0.5*'Monte Carlo'!$K$12^2)+'Monte Carlo'!$K$12*((RAND()+RAND()+RAND()+RAND()+RAND()+RAND()+RAND()+RAND()+RAND()+RAND()+RAND()+RAND())-6))-1)+V$15)</x:f>
        <x:v>1249920.558576348</x:v>
      </x:c>
      <x:c r="W117" s="97" t="n">
        <x:f>MAX(0,V117*(1+EXP((LN(1+'Monte Carlo'!$K$10)-0.5*'Monte Carlo'!$K$12^2)+'Monte Carlo'!$K$12*((RAND()+RAND()+RAND()+RAND()+RAND()+RAND()+RAND()+RAND()+RAND()+RAND()+RAND()+RAND())-6))-1)+W$15)</x:f>
        <x:v>1178561.2798218632</x:v>
      </x:c>
      <x:c r="X117" s="97" t="n">
        <x:f>MAX(0,W117*(1+EXP((LN(1+'Monte Carlo'!$K$10)-0.5*'Monte Carlo'!$K$12^2)+'Monte Carlo'!$K$12*((RAND()+RAND()+RAND()+RAND()+RAND()+RAND()+RAND()+RAND()+RAND()+RAND()+RAND()+RAND())-6))-1)+X$15)</x:f>
        <x:v>1435425.3641258646</x:v>
      </x:c>
      <x:c r="Y117" s="97" t="n">
        <x:f>MAX(0,X117*(1+EXP((LN(1+'Monte Carlo'!$K$10)-0.5*'Monte Carlo'!$K$12^2)+'Monte Carlo'!$K$12*((RAND()+RAND()+RAND()+RAND()+RAND()+RAND()+RAND()+RAND()+RAND()+RAND()+RAND()+RAND())-6))-1)+Y$15)</x:f>
        <x:v>1530646.9636663399</x:v>
      </x:c>
      <x:c r="Z117" s="97" t="n">
        <x:f>MAX(0,Y117*(1+EXP((LN(1+'Monte Carlo'!$K$10)-0.5*'Monte Carlo'!$K$12^2)+'Monte Carlo'!$K$12*((RAND()+RAND()+RAND()+RAND()+RAND()+RAND()+RAND()+RAND()+RAND()+RAND()+RAND()+RAND())-6))-1)+Z$15)</x:f>
        <x:v>1507413.0713711546</x:v>
      </x:c>
      <x:c r="AA117" s="97" t="n">
        <x:f>MAX(0,Z117*(1+EXP((LN(1+'Monte Carlo'!$K$10)-0.5*'Monte Carlo'!$K$12^2)+'Monte Carlo'!$K$12*((RAND()+RAND()+RAND()+RAND()+RAND()+RAND()+RAND()+RAND()+RAND()+RAND()+RAND()+RAND())-6))-1)+AA$15)</x:f>
        <x:v>1341536.3046062272</x:v>
      </x:c>
      <x:c r="AB117" s="97" t="n">
        <x:f>MAX(0,AA117*(1+EXP((LN(1+'Monte Carlo'!$K$10)-0.5*'Monte Carlo'!$K$12^2)+'Monte Carlo'!$K$12*((RAND()+RAND()+RAND()+RAND()+RAND()+RAND()+RAND()+RAND()+RAND()+RAND()+RAND()+RAND())-6))-1)+AB$15)</x:f>
        <x:v>1129706.624162748</x:v>
      </x:c>
      <x:c r="AC117" s="97" t="n">
        <x:f>MAX(0,AB117*(1+EXP((LN(1+'Monte Carlo'!$K$10)-0.5*'Monte Carlo'!$K$12^2)+'Monte Carlo'!$K$12*((RAND()+RAND()+RAND()+RAND()+RAND()+RAND()+RAND()+RAND()+RAND()+RAND()+RAND()+RAND())-6))-1)+AC$15)</x:f>
        <x:v>1023899.7555554339</x:v>
      </x:c>
      <x:c r="AD117" s="97" t="n">
        <x:f>MAX(0,AC117*(1+EXP((LN(1+'Monte Carlo'!$K$10)-0.5*'Monte Carlo'!$K$12^2)+'Monte Carlo'!$K$12*((RAND()+RAND()+RAND()+RAND()+RAND()+RAND()+RAND()+RAND()+RAND()+RAND()+RAND()+RAND())-6))-1)+AD$15)</x:f>
        <x:v>1125886.0572652444</x:v>
      </x:c>
      <x:c r="AE117" s="97" t="n">
        <x:f>MAX(0,AD117*(1+EXP((LN(1+'Monte Carlo'!$K$10)-0.5*'Monte Carlo'!$K$12^2)+'Monte Carlo'!$K$12*((RAND()+RAND()+RAND()+RAND()+RAND()+RAND()+RAND()+RAND()+RAND()+RAND()+RAND()+RAND())-6))-1)+AE$15)</x:f>
        <x:v>1137435.8885656584</x:v>
      </x:c>
      <x:c r="AF117" s="97" t="n">
        <x:f>MAX(0,AE117*(1+EXP((LN(1+'Monte Carlo'!$K$10)-0.5*'Monte Carlo'!$K$12^2)+'Monte Carlo'!$K$12*((RAND()+RAND()+RAND()+RAND()+RAND()+RAND()+RAND()+RAND()+RAND()+RAND()+RAND()+RAND())-6))-1)+AF$15)</x:f>
        <x:v>1278074.344268952</x:v>
      </x:c>
      <x:c r="AG117" s="97">
        <x:f t="shared" si="3"/>
        <x:v>1029031.25</x:v>
      </x:c>
    </x:row>
    <x:row r="118">
      <x:c r="A118" s="93">
        <x:v>97</x:v>
      </x:c>
      <x:c r="B118" s="97" t="n">
        <x:f>IF(AND(UPPER('Monte Carlo'!$K$4)="YES",'Monte Carlo'!$K$5&gt;0),'Monte Carlo'!$K$13,Liquidity_30Y!$C$14)</x:f>
        <x:v>1029031.25</x:v>
      </x:c>
      <x:c r="C118" s="97" t="n">
        <x:f>MAX(0,B118*(1+EXP((LN(1+'Monte Carlo'!$K$10)-0.5*'Monte Carlo'!$K$12^2)+'Monte Carlo'!$K$12*((RAND()+RAND()+RAND()+RAND()+RAND()+RAND()+RAND()+RAND()+RAND()+RAND()+RAND()+RAND())-6))-1)+C$15)</x:f>
        <x:v>930717.3592876688</x:v>
      </x:c>
      <x:c r="D118" s="97" t="n">
        <x:f>MAX(0,C118*(1+EXP((LN(1+'Monte Carlo'!$K$10)-0.5*'Monte Carlo'!$K$12^2)+'Monte Carlo'!$K$12*((RAND()+RAND()+RAND()+RAND()+RAND()+RAND()+RAND()+RAND()+RAND()+RAND()+RAND()+RAND())-6))-1)+D$15)</x:f>
        <x:v>856722.7623909705</x:v>
      </x:c>
      <x:c r="E118" s="97" t="n">
        <x:f>MAX(0,D118*(1+EXP((LN(1+'Monte Carlo'!$K$10)-0.5*'Monte Carlo'!$K$12^2)+'Monte Carlo'!$K$12*((RAND()+RAND()+RAND()+RAND()+RAND()+RAND()+RAND()+RAND()+RAND()+RAND()+RAND()+RAND())-6))-1)+E$15)</x:f>
        <x:v>858149.629069846</x:v>
      </x:c>
      <x:c r="F118" s="97" t="n">
        <x:f>MAX(0,E118*(1+EXP((LN(1+'Monte Carlo'!$K$10)-0.5*'Monte Carlo'!$K$12^2)+'Monte Carlo'!$K$12*((RAND()+RAND()+RAND()+RAND()+RAND()+RAND()+RAND()+RAND()+RAND()+RAND()+RAND()+RAND())-6))-1)+F$15)</x:f>
        <x:v>1028541.1219699499</x:v>
      </x:c>
      <x:c r="G118" s="97" t="n">
        <x:f>MAX(0,F118*(1+EXP((LN(1+'Monte Carlo'!$K$10)-0.5*'Monte Carlo'!$K$12^2)+'Monte Carlo'!$K$12*((RAND()+RAND()+RAND()+RAND()+RAND()+RAND()+RAND()+RAND()+RAND()+RAND()+RAND()+RAND())-6))-1)+G$15)</x:f>
        <x:v>1054029.4330253846</x:v>
      </x:c>
      <x:c r="H118" s="97" t="n">
        <x:f>MAX(0,G118*(1+EXP((LN(1+'Monte Carlo'!$K$10)-0.5*'Monte Carlo'!$K$12^2)+'Monte Carlo'!$K$12*((RAND()+RAND()+RAND()+RAND()+RAND()+RAND()+RAND()+RAND()+RAND()+RAND()+RAND()+RAND())-6))-1)+H$15)</x:f>
        <x:v>1098873.7962205044</x:v>
      </x:c>
      <x:c r="I118" s="97" t="n">
        <x:f>MAX(0,H118*(1+EXP((LN(1+'Monte Carlo'!$K$10)-0.5*'Monte Carlo'!$K$12^2)+'Monte Carlo'!$K$12*((RAND()+RAND()+RAND()+RAND()+RAND()+RAND()+RAND()+RAND()+RAND()+RAND()+RAND()+RAND())-6))-1)+I$15)</x:f>
        <x:v>1445126.5414784674</x:v>
      </x:c>
      <x:c r="J118" s="97" t="n">
        <x:f>MAX(0,I118*(1+EXP((LN(1+'Monte Carlo'!$K$10)-0.5*'Monte Carlo'!$K$12^2)+'Monte Carlo'!$K$12*((RAND()+RAND()+RAND()+RAND()+RAND()+RAND()+RAND()+RAND()+RAND()+RAND()+RAND()+RAND())-6))-1)+J$15)</x:f>
        <x:v>1594215.4747689553</x:v>
      </x:c>
      <x:c r="K118" s="97" t="n">
        <x:f>MAX(0,J118*(1+EXP((LN(1+'Monte Carlo'!$K$10)-0.5*'Monte Carlo'!$K$12^2)+'Monte Carlo'!$K$12*((RAND()+RAND()+RAND()+RAND()+RAND()+RAND()+RAND()+RAND()+RAND()+RAND()+RAND()+RAND())-6))-1)+K$15)</x:f>
        <x:v>1946190.2557284944</x:v>
      </x:c>
      <x:c r="L118" s="97" t="n">
        <x:f>MAX(0,K118*(1+EXP((LN(1+'Monte Carlo'!$K$10)-0.5*'Monte Carlo'!$K$12^2)+'Monte Carlo'!$K$12*((RAND()+RAND()+RAND()+RAND()+RAND()+RAND()+RAND()+RAND()+RAND()+RAND()+RAND()+RAND())-6))-1)+L$15)</x:f>
        <x:v>2662083.333746177</x:v>
      </x:c>
      <x:c r="M118" s="97" t="n">
        <x:f>MAX(0,L118*(1+EXP((LN(1+'Monte Carlo'!$K$10)-0.5*'Monte Carlo'!$K$12^2)+'Monte Carlo'!$K$12*((RAND()+RAND()+RAND()+RAND()+RAND()+RAND()+RAND()+RAND()+RAND()+RAND()+RAND()+RAND())-6))-1)+M$15)</x:f>
        <x:v>2847336.4208725137</x:v>
      </x:c>
      <x:c r="N118" s="97" t="n">
        <x:f>MAX(0,M118*(1+EXP((LN(1+'Monte Carlo'!$K$10)-0.5*'Monte Carlo'!$K$12^2)+'Monte Carlo'!$K$12*((RAND()+RAND()+RAND()+RAND()+RAND()+RAND()+RAND()+RAND()+RAND()+RAND()+RAND()+RAND())-6))-1)+N$15)</x:f>
        <x:v>2559378.3683027183</x:v>
      </x:c>
      <x:c r="O118" s="97" t="n">
        <x:f>MAX(0,N118*(1+EXP((LN(1+'Monte Carlo'!$K$10)-0.5*'Monte Carlo'!$K$12^2)+'Monte Carlo'!$K$12*((RAND()+RAND()+RAND()+RAND()+RAND()+RAND()+RAND()+RAND()+RAND()+RAND()+RAND()+RAND())-6))-1)+O$15)</x:f>
        <x:v>2576173.145615615</x:v>
      </x:c>
      <x:c r="P118" s="97" t="n">
        <x:f>MAX(0,O118*(1+EXP((LN(1+'Monte Carlo'!$K$10)-0.5*'Monte Carlo'!$K$12^2)+'Monte Carlo'!$K$12*((RAND()+RAND()+RAND()+RAND()+RAND()+RAND()+RAND()+RAND()+RAND()+RAND()+RAND()+RAND())-6))-1)+P$15)</x:f>
        <x:v>2541760.6689913487</x:v>
      </x:c>
      <x:c r="Q118" s="97" t="n">
        <x:f>MAX(0,P118*(1+EXP((LN(1+'Monte Carlo'!$K$10)-0.5*'Monte Carlo'!$K$12^2)+'Monte Carlo'!$K$12*((RAND()+RAND()+RAND()+RAND()+RAND()+RAND()+RAND()+RAND()+RAND()+RAND()+RAND()+RAND())-6))-1)+Q$15)</x:f>
        <x:v>2290688.435654608</x:v>
      </x:c>
      <x:c r="R118" s="97" t="n">
        <x:f>MAX(0,Q118*(1+EXP((LN(1+'Monte Carlo'!$K$10)-0.5*'Monte Carlo'!$K$12^2)+'Monte Carlo'!$K$12*((RAND()+RAND()+RAND()+RAND()+RAND()+RAND()+RAND()+RAND()+RAND()+RAND()+RAND()+RAND())-6))-1)+R$15)</x:f>
        <x:v>2782306.9154858445</x:v>
      </x:c>
      <x:c r="S118" s="97" t="n">
        <x:f>MAX(0,R118*(1+EXP((LN(1+'Monte Carlo'!$K$10)-0.5*'Monte Carlo'!$K$12^2)+'Monte Carlo'!$K$12*((RAND()+RAND()+RAND()+RAND()+RAND()+RAND()+RAND()+RAND()+RAND()+RAND()+RAND()+RAND())-6))-1)+S$15)</x:f>
        <x:v>4037479.7065295214</x:v>
      </x:c>
      <x:c r="T118" s="97" t="n">
        <x:f>MAX(0,S118*(1+EXP((LN(1+'Monte Carlo'!$K$10)-0.5*'Monte Carlo'!$K$12^2)+'Monte Carlo'!$K$12*((RAND()+RAND()+RAND()+RAND()+RAND()+RAND()+RAND()+RAND()+RAND()+RAND()+RAND()+RAND())-6))-1)+T$15)</x:f>
        <x:v>4341840.773701763</x:v>
      </x:c>
      <x:c r="U118" s="97" t="n">
        <x:f>MAX(0,T118*(1+EXP((LN(1+'Monte Carlo'!$K$10)-0.5*'Monte Carlo'!$K$12^2)+'Monte Carlo'!$K$12*((RAND()+RAND()+RAND()+RAND()+RAND()+RAND()+RAND()+RAND()+RAND()+RAND()+RAND()+RAND())-6))-1)+U$15)</x:f>
        <x:v>4663785.880701155</x:v>
      </x:c>
      <x:c r="V118" s="97" t="n">
        <x:f>MAX(0,U118*(1+EXP((LN(1+'Monte Carlo'!$K$10)-0.5*'Monte Carlo'!$K$12^2)+'Monte Carlo'!$K$12*((RAND()+RAND()+RAND()+RAND()+RAND()+RAND()+RAND()+RAND()+RAND()+RAND()+RAND()+RAND())-6))-1)+V$15)</x:f>
        <x:v>4861713.8500608355</x:v>
      </x:c>
      <x:c r="W118" s="97" t="n">
        <x:f>MAX(0,V118*(1+EXP((LN(1+'Monte Carlo'!$K$10)-0.5*'Monte Carlo'!$K$12^2)+'Monte Carlo'!$K$12*((RAND()+RAND()+RAND()+RAND()+RAND()+RAND()+RAND()+RAND()+RAND()+RAND()+RAND()+RAND())-6))-1)+W$15)</x:f>
        <x:v>5710038.527544157</x:v>
      </x:c>
      <x:c r="X118" s="97" t="n">
        <x:f>MAX(0,W118*(1+EXP((LN(1+'Monte Carlo'!$K$10)-0.5*'Monte Carlo'!$K$12^2)+'Monte Carlo'!$K$12*((RAND()+RAND()+RAND()+RAND()+RAND()+RAND()+RAND()+RAND()+RAND()+RAND()+RAND()+RAND())-6))-1)+X$15)</x:f>
        <x:v>6260720.129617875</x:v>
      </x:c>
      <x:c r="Y118" s="97" t="n">
        <x:f>MAX(0,X118*(1+EXP((LN(1+'Monte Carlo'!$K$10)-0.5*'Monte Carlo'!$K$12^2)+'Monte Carlo'!$K$12*((RAND()+RAND()+RAND()+RAND()+RAND()+RAND()+RAND()+RAND()+RAND()+RAND()+RAND()+RAND())-6))-1)+Y$15)</x:f>
        <x:v>7794385.112337823</x:v>
      </x:c>
      <x:c r="Z118" s="97" t="n">
        <x:f>MAX(0,Y118*(1+EXP((LN(1+'Monte Carlo'!$K$10)-0.5*'Monte Carlo'!$K$12^2)+'Monte Carlo'!$K$12*((RAND()+RAND()+RAND()+RAND()+RAND()+RAND()+RAND()+RAND()+RAND()+RAND()+RAND()+RAND())-6))-1)+Z$15)</x:f>
        <x:v>8050437.468799277</x:v>
      </x:c>
      <x:c r="AA118" s="97" t="n">
        <x:f>MAX(0,Z118*(1+EXP((LN(1+'Monte Carlo'!$K$10)-0.5*'Monte Carlo'!$K$12^2)+'Monte Carlo'!$K$12*((RAND()+RAND()+RAND()+RAND()+RAND()+RAND()+RAND()+RAND()+RAND()+RAND()+RAND()+RAND())-6))-1)+AA$15)</x:f>
        <x:v>10134699.367483791</x:v>
      </x:c>
      <x:c r="AB118" s="97" t="n">
        <x:f>MAX(0,AA118*(1+EXP((LN(1+'Monte Carlo'!$K$10)-0.5*'Monte Carlo'!$K$12^2)+'Monte Carlo'!$K$12*((RAND()+RAND()+RAND()+RAND()+RAND()+RAND()+RAND()+RAND()+RAND()+RAND()+RAND()+RAND())-6))-1)+AB$15)</x:f>
        <x:v>9040241.400480159</x:v>
      </x:c>
      <x:c r="AC118" s="97" t="n">
        <x:f>MAX(0,AB118*(1+EXP((LN(1+'Monte Carlo'!$K$10)-0.5*'Monte Carlo'!$K$12^2)+'Monte Carlo'!$K$12*((RAND()+RAND()+RAND()+RAND()+RAND()+RAND()+RAND()+RAND()+RAND()+RAND()+RAND()+RAND())-6))-1)+AC$15)</x:f>
        <x:v>7771982.886183518</x:v>
      </x:c>
      <x:c r="AD118" s="97" t="n">
        <x:f>MAX(0,AC118*(1+EXP((LN(1+'Monte Carlo'!$K$10)-0.5*'Monte Carlo'!$K$12^2)+'Monte Carlo'!$K$12*((RAND()+RAND()+RAND()+RAND()+RAND()+RAND()+RAND()+RAND()+RAND()+RAND()+RAND()+RAND())-6))-1)+AD$15)</x:f>
        <x:v>9290696.494618794</x:v>
      </x:c>
      <x:c r="AE118" s="97" t="n">
        <x:f>MAX(0,AD118*(1+EXP((LN(1+'Monte Carlo'!$K$10)-0.5*'Monte Carlo'!$K$12^2)+'Monte Carlo'!$K$12*((RAND()+RAND()+RAND()+RAND()+RAND()+RAND()+RAND()+RAND()+RAND()+RAND()+RAND()+RAND())-6))-1)+AE$15)</x:f>
        <x:v>12473496.208212806</x:v>
      </x:c>
      <x:c r="AF118" s="97" t="n">
        <x:f>MAX(0,AE118*(1+EXP((LN(1+'Monte Carlo'!$K$10)-0.5*'Monte Carlo'!$K$12^2)+'Monte Carlo'!$K$12*((RAND()+RAND()+RAND()+RAND()+RAND()+RAND()+RAND()+RAND()+RAND()+RAND()+RAND()+RAND())-6))-1)+AF$15)</x:f>
        <x:v>10071923.965415385</x:v>
      </x:c>
      <x:c r="AG118" s="97">
        <x:f t="shared" si="3"/>
        <x:v>808632.43061091297</x:v>
      </x:c>
    </x:row>
    <x:row r="119">
      <x:c r="A119" s="93">
        <x:v>98</x:v>
      </x:c>
      <x:c r="B119" s="97" t="n">
        <x:f>IF(AND(UPPER('Monte Carlo'!$K$4)="YES",'Monte Carlo'!$K$5&gt;0),'Monte Carlo'!$K$13,Liquidity_30Y!$C$14)</x:f>
        <x:v>1029031.25</x:v>
      </x:c>
      <x:c r="C119" s="97" t="n">
        <x:f>MAX(0,B119*(1+EXP((LN(1+'Monte Carlo'!$K$10)-0.5*'Monte Carlo'!$K$12^2)+'Monte Carlo'!$K$12*((RAND()+RAND()+RAND()+RAND()+RAND()+RAND()+RAND()+RAND()+RAND()+RAND()+RAND()+RAND())-6))-1)+C$15)</x:f>
        <x:v>991247.8449458617</x:v>
      </x:c>
      <x:c r="D119" s="97" t="n">
        <x:f>MAX(0,C119*(1+EXP((LN(1+'Monte Carlo'!$K$10)-0.5*'Monte Carlo'!$K$12^2)+'Monte Carlo'!$K$12*((RAND()+RAND()+RAND()+RAND()+RAND()+RAND()+RAND()+RAND()+RAND()+RAND()+RAND()+RAND())-6))-1)+D$15)</x:f>
        <x:v>1024309.6134618793</x:v>
      </x:c>
      <x:c r="E119" s="97" t="n">
        <x:f>MAX(0,D119*(1+EXP((LN(1+'Monte Carlo'!$K$10)-0.5*'Monte Carlo'!$K$12^2)+'Monte Carlo'!$K$12*((RAND()+RAND()+RAND()+RAND()+RAND()+RAND()+RAND()+RAND()+RAND()+RAND()+RAND()+RAND())-6))-1)+E$15)</x:f>
        <x:v>1026167.4733467847</x:v>
      </x:c>
      <x:c r="F119" s="97" t="n">
        <x:f>MAX(0,E119*(1+EXP((LN(1+'Monte Carlo'!$K$10)-0.5*'Monte Carlo'!$K$12^2)+'Monte Carlo'!$K$12*((RAND()+RAND()+RAND()+RAND()+RAND()+RAND()+RAND()+RAND()+RAND()+RAND()+RAND()+RAND())-6))-1)+F$15)</x:f>
        <x:v>1045430.6106529441</x:v>
      </x:c>
      <x:c r="G119" s="97" t="n">
        <x:f>MAX(0,F119*(1+EXP((LN(1+'Monte Carlo'!$K$10)-0.5*'Monte Carlo'!$K$12^2)+'Monte Carlo'!$K$12*((RAND()+RAND()+RAND()+RAND()+RAND()+RAND()+RAND()+RAND()+RAND()+RAND()+RAND()+RAND())-6))-1)+G$15)</x:f>
        <x:v>1053835.7238132749</x:v>
      </x:c>
      <x:c r="H119" s="97" t="n">
        <x:f>MAX(0,G119*(1+EXP((LN(1+'Monte Carlo'!$K$10)-0.5*'Monte Carlo'!$K$12^2)+'Monte Carlo'!$K$12*((RAND()+RAND()+RAND()+RAND()+RAND()+RAND()+RAND()+RAND()+RAND()+RAND()+RAND()+RAND())-6))-1)+H$15)</x:f>
        <x:v>1058217.6009521298</x:v>
      </x:c>
      <x:c r="I119" s="97" t="n">
        <x:f>MAX(0,H119*(1+EXP((LN(1+'Monte Carlo'!$K$10)-0.5*'Monte Carlo'!$K$12^2)+'Monte Carlo'!$K$12*((RAND()+RAND()+RAND()+RAND()+RAND()+RAND()+RAND()+RAND()+RAND()+RAND()+RAND()+RAND())-6))-1)+I$15)</x:f>
        <x:v>1388542.4590059232</x:v>
      </x:c>
      <x:c r="J119" s="97" t="n">
        <x:f>MAX(0,I119*(1+EXP((LN(1+'Monte Carlo'!$K$10)-0.5*'Monte Carlo'!$K$12^2)+'Monte Carlo'!$K$12*((RAND()+RAND()+RAND()+RAND()+RAND()+RAND()+RAND()+RAND()+RAND()+RAND()+RAND()+RAND())-6))-1)+J$15)</x:f>
        <x:v>1205416.5597208105</x:v>
      </x:c>
      <x:c r="K119" s="97" t="n">
        <x:f>MAX(0,J119*(1+EXP((LN(1+'Monte Carlo'!$K$10)-0.5*'Monte Carlo'!$K$12^2)+'Monte Carlo'!$K$12*((RAND()+RAND()+RAND()+RAND()+RAND()+RAND()+RAND()+RAND()+RAND()+RAND()+RAND()+RAND())-6))-1)+K$15)</x:f>
        <x:v>1457116.7084346914</x:v>
      </x:c>
      <x:c r="L119" s="97" t="n">
        <x:f>MAX(0,K119*(1+EXP((LN(1+'Monte Carlo'!$K$10)-0.5*'Monte Carlo'!$K$12^2)+'Monte Carlo'!$K$12*((RAND()+RAND()+RAND()+RAND()+RAND()+RAND()+RAND()+RAND()+RAND()+RAND()+RAND()+RAND())-6))-1)+L$15)</x:f>
        <x:v>1451382.960110137</x:v>
      </x:c>
      <x:c r="M119" s="97" t="n">
        <x:f>MAX(0,L119*(1+EXP((LN(1+'Monte Carlo'!$K$10)-0.5*'Monte Carlo'!$K$12^2)+'Monte Carlo'!$K$12*((RAND()+RAND()+RAND()+RAND()+RAND()+RAND()+RAND()+RAND()+RAND()+RAND()+RAND()+RAND())-6))-1)+M$15)</x:f>
        <x:v>1183587.7174298621</x:v>
      </x:c>
      <x:c r="N119" s="97" t="n">
        <x:f>MAX(0,M119*(1+EXP((LN(1+'Monte Carlo'!$K$10)-0.5*'Monte Carlo'!$K$12^2)+'Monte Carlo'!$K$12*((RAND()+RAND()+RAND()+RAND()+RAND()+RAND()+RAND()+RAND()+RAND()+RAND()+RAND()+RAND())-6))-1)+N$15)</x:f>
        <x:v>1284985.224091287</x:v>
      </x:c>
      <x:c r="O119" s="97" t="n">
        <x:f>MAX(0,N119*(1+EXP((LN(1+'Monte Carlo'!$K$10)-0.5*'Monte Carlo'!$K$12^2)+'Monte Carlo'!$K$12*((RAND()+RAND()+RAND()+RAND()+RAND()+RAND()+RAND()+RAND()+RAND()+RAND()+RAND()+RAND())-6))-1)+O$15)</x:f>
        <x:v>1331310.8456039552</x:v>
      </x:c>
      <x:c r="P119" s="97" t="n">
        <x:f>MAX(0,O119*(1+EXP((LN(1+'Monte Carlo'!$K$10)-0.5*'Monte Carlo'!$K$12^2)+'Monte Carlo'!$K$12*((RAND()+RAND()+RAND()+RAND()+RAND()+RAND()+RAND()+RAND()+RAND()+RAND()+RAND()+RAND())-6))-1)+P$15)</x:f>
        <x:v>1152441.0658999262</x:v>
      </x:c>
      <x:c r="Q119" s="97" t="n">
        <x:f>MAX(0,P119*(1+EXP((LN(1+'Monte Carlo'!$K$10)-0.5*'Monte Carlo'!$K$12^2)+'Monte Carlo'!$K$12*((RAND()+RAND()+RAND()+RAND()+RAND()+RAND()+RAND()+RAND()+RAND()+RAND()+RAND()+RAND())-6))-1)+Q$15)</x:f>
        <x:v>1133386.3575671557</x:v>
      </x:c>
      <x:c r="R119" s="97" t="n">
        <x:f>MAX(0,Q119*(1+EXP((LN(1+'Monte Carlo'!$K$10)-0.5*'Monte Carlo'!$K$12^2)+'Monte Carlo'!$K$12*((RAND()+RAND()+RAND()+RAND()+RAND()+RAND()+RAND()+RAND()+RAND()+RAND()+RAND()+RAND())-6))-1)+R$15)</x:f>
        <x:v>1258247.9784908842</x:v>
      </x:c>
      <x:c r="S119" s="97" t="n">
        <x:f>MAX(0,R119*(1+EXP((LN(1+'Monte Carlo'!$K$10)-0.5*'Monte Carlo'!$K$12^2)+'Monte Carlo'!$K$12*((RAND()+RAND()+RAND()+RAND()+RAND()+RAND()+RAND()+RAND()+RAND()+RAND()+RAND()+RAND())-6))-1)+S$15)</x:f>
        <x:v>1537336.3566504417</x:v>
      </x:c>
      <x:c r="T119" s="97" t="n">
        <x:f>MAX(0,S119*(1+EXP((LN(1+'Monte Carlo'!$K$10)-0.5*'Monte Carlo'!$K$12^2)+'Monte Carlo'!$K$12*((RAND()+RAND()+RAND()+RAND()+RAND()+RAND()+RAND()+RAND()+RAND()+RAND()+RAND()+RAND())-6))-1)+T$15)</x:f>
        <x:v>1424444.5463373996</x:v>
      </x:c>
      <x:c r="U119" s="97" t="n">
        <x:f>MAX(0,T119*(1+EXP((LN(1+'Monte Carlo'!$K$10)-0.5*'Monte Carlo'!$K$12^2)+'Monte Carlo'!$K$12*((RAND()+RAND()+RAND()+RAND()+RAND()+RAND()+RAND()+RAND()+RAND()+RAND()+RAND()+RAND())-6))-1)+U$15)</x:f>
        <x:v>1867698.9824786016</x:v>
      </x:c>
      <x:c r="V119" s="97" t="n">
        <x:f>MAX(0,U119*(1+EXP((LN(1+'Monte Carlo'!$K$10)-0.5*'Monte Carlo'!$K$12^2)+'Monte Carlo'!$K$12*((RAND()+RAND()+RAND()+RAND()+RAND()+RAND()+RAND()+RAND()+RAND()+RAND()+RAND()+RAND())-6))-1)+V$15)</x:f>
        <x:v>1827457.2671564636</x:v>
      </x:c>
      <x:c r="W119" s="97" t="n">
        <x:f>MAX(0,V119*(1+EXP((LN(1+'Monte Carlo'!$K$10)-0.5*'Monte Carlo'!$K$12^2)+'Monte Carlo'!$K$12*((RAND()+RAND()+RAND()+RAND()+RAND()+RAND()+RAND()+RAND()+RAND()+RAND()+RAND()+RAND())-6))-1)+W$15)</x:f>
        <x:v>2561770.2170039406</x:v>
      </x:c>
      <x:c r="X119" s="97" t="n">
        <x:f>MAX(0,W119*(1+EXP((LN(1+'Monte Carlo'!$K$10)-0.5*'Monte Carlo'!$K$12^2)+'Monte Carlo'!$K$12*((RAND()+RAND()+RAND()+RAND()+RAND()+RAND()+RAND()+RAND()+RAND()+RAND()+RAND()+RAND())-6))-1)+X$15)</x:f>
        <x:v>2484695.152166755</x:v>
      </x:c>
      <x:c r="Y119" s="97" t="n">
        <x:f>MAX(0,X119*(1+EXP((LN(1+'Monte Carlo'!$K$10)-0.5*'Monte Carlo'!$K$12^2)+'Monte Carlo'!$K$12*((RAND()+RAND()+RAND()+RAND()+RAND()+RAND()+RAND()+RAND()+RAND()+RAND()+RAND()+RAND())-6))-1)+Y$15)</x:f>
        <x:v>2231394.4083417677</x:v>
      </x:c>
      <x:c r="Z119" s="97" t="n">
        <x:f>MAX(0,Y119*(1+EXP((LN(1+'Monte Carlo'!$K$10)-0.5*'Monte Carlo'!$K$12^2)+'Monte Carlo'!$K$12*((RAND()+RAND()+RAND()+RAND()+RAND()+RAND()+RAND()+RAND()+RAND()+RAND()+RAND()+RAND())-6))-1)+Z$15)</x:f>
        <x:v>1753371.417727353</x:v>
      </x:c>
      <x:c r="AA119" s="97" t="n">
        <x:f>MAX(0,Z119*(1+EXP((LN(1+'Monte Carlo'!$K$10)-0.5*'Monte Carlo'!$K$12^2)+'Monte Carlo'!$K$12*((RAND()+RAND()+RAND()+RAND()+RAND()+RAND()+RAND()+RAND()+RAND()+RAND()+RAND()+RAND())-6))-1)+AA$15)</x:f>
        <x:v>1634692.9480201793</x:v>
      </x:c>
      <x:c r="AB119" s="97" t="n">
        <x:f>MAX(0,AA119*(1+EXP((LN(1+'Monte Carlo'!$K$10)-0.5*'Monte Carlo'!$K$12^2)+'Monte Carlo'!$K$12*((RAND()+RAND()+RAND()+RAND()+RAND()+RAND()+RAND()+RAND()+RAND()+RAND()+RAND()+RAND())-6))-1)+AB$15)</x:f>
        <x:v>1790240.5299254884</x:v>
      </x:c>
      <x:c r="AC119" s="97" t="n">
        <x:f>MAX(0,AB119*(1+EXP((LN(1+'Monte Carlo'!$K$10)-0.5*'Monte Carlo'!$K$12^2)+'Monte Carlo'!$K$12*((RAND()+RAND()+RAND()+RAND()+RAND()+RAND()+RAND()+RAND()+RAND()+RAND()+RAND()+RAND())-6))-1)+AC$15)</x:f>
        <x:v>1956471.3333501413</x:v>
      </x:c>
      <x:c r="AD119" s="97" t="n">
        <x:f>MAX(0,AC119*(1+EXP((LN(1+'Monte Carlo'!$K$10)-0.5*'Monte Carlo'!$K$12^2)+'Monte Carlo'!$K$12*((RAND()+RAND()+RAND()+RAND()+RAND()+RAND()+RAND()+RAND()+RAND()+RAND()+RAND()+RAND())-6))-1)+AD$15)</x:f>
        <x:v>1751583.965824135</x:v>
      </x:c>
      <x:c r="AE119" s="97" t="n">
        <x:f>MAX(0,AD119*(1+EXP((LN(1+'Monte Carlo'!$K$10)-0.5*'Monte Carlo'!$K$12^2)+'Monte Carlo'!$K$12*((RAND()+RAND()+RAND()+RAND()+RAND()+RAND()+RAND()+RAND()+RAND()+RAND()+RAND()+RAND())-6))-1)+AE$15)</x:f>
        <x:v>2322835.851557797</x:v>
      </x:c>
      <x:c r="AF119" s="97" t="n">
        <x:f>MAX(0,AE119*(1+EXP((LN(1+'Monte Carlo'!$K$10)-0.5*'Monte Carlo'!$K$12^2)+'Monte Carlo'!$K$12*((RAND()+RAND()+RAND()+RAND()+RAND()+RAND()+RAND()+RAND()+RAND()+RAND()+RAND()+RAND())-6))-1)+AF$15)</x:f>
        <x:v>2382143.398342477</x:v>
      </x:c>
      <x:c r="AG119" s="97">
        <x:f t="shared" si="3"/>
        <x:v>1024835.5484320871</x:v>
      </x:c>
    </x:row>
    <x:row r="120">
      <x:c r="A120" s="93">
        <x:v>99</x:v>
      </x:c>
      <x:c r="B120" s="97" t="n">
        <x:f>IF(AND(UPPER('Monte Carlo'!$K$4)="YES",'Monte Carlo'!$K$5&gt;0),'Monte Carlo'!$K$13,Liquidity_30Y!$C$14)</x:f>
        <x:v>1029031.25</x:v>
      </x:c>
      <x:c r="C120" s="97" t="n">
        <x:f>MAX(0,B120*(1+EXP((LN(1+'Monte Carlo'!$K$10)-0.5*'Monte Carlo'!$K$12^2)+'Monte Carlo'!$K$12*((RAND()+RAND()+RAND()+RAND()+RAND()+RAND()+RAND()+RAND()+RAND()+RAND()+RAND()+RAND())-6))-1)+C$15)</x:f>
        <x:v>1111554.2154029543</x:v>
      </x:c>
      <x:c r="D120" s="97" t="n">
        <x:f>MAX(0,C120*(1+EXP((LN(1+'Monte Carlo'!$K$10)-0.5*'Monte Carlo'!$K$12^2)+'Monte Carlo'!$K$12*((RAND()+RAND()+RAND()+RAND()+RAND()+RAND()+RAND()+RAND()+RAND()+RAND()+RAND()+RAND())-6))-1)+D$15)</x:f>
        <x:v>1350628.8846214223</x:v>
      </x:c>
      <x:c r="E120" s="97" t="n">
        <x:f>MAX(0,D120*(1+EXP((LN(1+'Monte Carlo'!$K$10)-0.5*'Monte Carlo'!$K$12^2)+'Monte Carlo'!$K$12*((RAND()+RAND()+RAND()+RAND()+RAND()+RAND()+RAND()+RAND()+RAND()+RAND()+RAND()+RAND())-6))-1)+E$15)</x:f>
        <x:v>1401468.2303771372</x:v>
      </x:c>
      <x:c r="F120" s="97" t="n">
        <x:f>MAX(0,E120*(1+EXP((LN(1+'Monte Carlo'!$K$10)-0.5*'Monte Carlo'!$K$12^2)+'Monte Carlo'!$K$12*((RAND()+RAND()+RAND()+RAND()+RAND()+RAND()+RAND()+RAND()+RAND()+RAND()+RAND()+RAND())-6))-1)+F$15)</x:f>
        <x:v>1679313.3458088385</x:v>
      </x:c>
      <x:c r="G120" s="97" t="n">
        <x:f>MAX(0,F120*(1+EXP((LN(1+'Monte Carlo'!$K$10)-0.5*'Monte Carlo'!$K$12^2)+'Monte Carlo'!$K$12*((RAND()+RAND()+RAND()+RAND()+RAND()+RAND()+RAND()+RAND()+RAND()+RAND()+RAND()+RAND())-6))-1)+G$15)</x:f>
        <x:v>1653112.4071467777</x:v>
      </x:c>
      <x:c r="H120" s="97" t="n">
        <x:f>MAX(0,G120*(1+EXP((LN(1+'Monte Carlo'!$K$10)-0.5*'Monte Carlo'!$K$12^2)+'Monte Carlo'!$K$12*((RAND()+RAND()+RAND()+RAND()+RAND()+RAND()+RAND()+RAND()+RAND()+RAND()+RAND()+RAND())-6))-1)+H$15)</x:f>
        <x:v>1517146.080331991</x:v>
      </x:c>
      <x:c r="I120" s="97" t="n">
        <x:f>MAX(0,H120*(1+EXP((LN(1+'Monte Carlo'!$K$10)-0.5*'Monte Carlo'!$K$12^2)+'Monte Carlo'!$K$12*((RAND()+RAND()+RAND()+RAND()+RAND()+RAND()+RAND()+RAND()+RAND()+RAND()+RAND()+RAND())-6))-1)+I$15)</x:f>
        <x:v>1582221.267370892</x:v>
      </x:c>
      <x:c r="J120" s="97" t="n">
        <x:f>MAX(0,I120*(1+EXP((LN(1+'Monte Carlo'!$K$10)-0.5*'Monte Carlo'!$K$12^2)+'Monte Carlo'!$K$12*((RAND()+RAND()+RAND()+RAND()+RAND()+RAND()+RAND()+RAND()+RAND()+RAND()+RAND()+RAND())-6))-1)+J$15)</x:f>
        <x:v>1744746.6042051353</x:v>
      </x:c>
      <x:c r="K120" s="97" t="n">
        <x:f>MAX(0,J120*(1+EXP((LN(1+'Monte Carlo'!$K$10)-0.5*'Monte Carlo'!$K$12^2)+'Monte Carlo'!$K$12*((RAND()+RAND()+RAND()+RAND()+RAND()+RAND()+RAND()+RAND()+RAND()+RAND()+RAND()+RAND())-6))-1)+K$15)</x:f>
        <x:v>2111700.32676759</x:v>
      </x:c>
      <x:c r="L120" s="97" t="n">
        <x:f>MAX(0,K120*(1+EXP((LN(1+'Monte Carlo'!$K$10)-0.5*'Monte Carlo'!$K$12^2)+'Monte Carlo'!$K$12*((RAND()+RAND()+RAND()+RAND()+RAND()+RAND()+RAND()+RAND()+RAND()+RAND()+RAND()+RAND())-6))-1)+L$15)</x:f>
        <x:v>2505998.9237102447</x:v>
      </x:c>
      <x:c r="M120" s="97" t="n">
        <x:f>MAX(0,L120*(1+EXP((LN(1+'Monte Carlo'!$K$10)-0.5*'Monte Carlo'!$K$12^2)+'Monte Carlo'!$K$12*((RAND()+RAND()+RAND()+RAND()+RAND()+RAND()+RAND()+RAND()+RAND()+RAND()+RAND()+RAND())-6))-1)+M$15)</x:f>
        <x:v>2866881.22020859</x:v>
      </x:c>
      <x:c r="N120" s="97" t="n">
        <x:f>MAX(0,M120*(1+EXP((LN(1+'Monte Carlo'!$K$10)-0.5*'Monte Carlo'!$K$12^2)+'Monte Carlo'!$K$12*((RAND()+RAND()+RAND()+RAND()+RAND()+RAND()+RAND()+RAND()+RAND()+RAND()+RAND()+RAND())-6))-1)+N$15)</x:f>
        <x:v>2450957.236861972</x:v>
      </x:c>
      <x:c r="O120" s="97" t="n">
        <x:f>MAX(0,N120*(1+EXP((LN(1+'Monte Carlo'!$K$10)-0.5*'Monte Carlo'!$K$12^2)+'Monte Carlo'!$K$12*((RAND()+RAND()+RAND()+RAND()+RAND()+RAND()+RAND()+RAND()+RAND()+RAND()+RAND()+RAND())-6))-1)+O$15)</x:f>
        <x:v>2793682.8446050165</x:v>
      </x:c>
      <x:c r="P120" s="97" t="n">
        <x:f>MAX(0,O120*(1+EXP((LN(1+'Monte Carlo'!$K$10)-0.5*'Monte Carlo'!$K$12^2)+'Monte Carlo'!$K$12*((RAND()+RAND()+RAND()+RAND()+RAND()+RAND()+RAND()+RAND()+RAND()+RAND()+RAND()+RAND())-6))-1)+P$15)</x:f>
        <x:v>3689866.4435499804</x:v>
      </x:c>
      <x:c r="Q120" s="97" t="n">
        <x:f>MAX(0,P120*(1+EXP((LN(1+'Monte Carlo'!$K$10)-0.5*'Monte Carlo'!$K$12^2)+'Monte Carlo'!$K$12*((RAND()+RAND()+RAND()+RAND()+RAND()+RAND()+RAND()+RAND()+RAND()+RAND()+RAND()+RAND())-6))-1)+Q$15)</x:f>
        <x:v>3847316.7476918525</x:v>
      </x:c>
      <x:c r="R120" s="97" t="n">
        <x:f>MAX(0,Q120*(1+EXP((LN(1+'Monte Carlo'!$K$10)-0.5*'Monte Carlo'!$K$12^2)+'Monte Carlo'!$K$12*((RAND()+RAND()+RAND()+RAND()+RAND()+RAND()+RAND()+RAND()+RAND()+RAND()+RAND()+RAND())-6))-1)+R$15)</x:f>
        <x:v>4046297.3658932894</x:v>
      </x:c>
      <x:c r="S120" s="97" t="n">
        <x:f>MAX(0,R120*(1+EXP((LN(1+'Monte Carlo'!$K$10)-0.5*'Monte Carlo'!$K$12^2)+'Monte Carlo'!$K$12*((RAND()+RAND()+RAND()+RAND()+RAND()+RAND()+RAND()+RAND()+RAND()+RAND()+RAND()+RAND())-6))-1)+S$15)</x:f>
        <x:v>4072291.585127811</x:v>
      </x:c>
      <x:c r="T120" s="97" t="n">
        <x:f>MAX(0,S120*(1+EXP((LN(1+'Monte Carlo'!$K$10)-0.5*'Monte Carlo'!$K$12^2)+'Monte Carlo'!$K$12*((RAND()+RAND()+RAND()+RAND()+RAND()+RAND()+RAND()+RAND()+RAND()+RAND()+RAND()+RAND())-6))-1)+T$15)</x:f>
        <x:v>4152377.083379633</x:v>
      </x:c>
      <x:c r="U120" s="97" t="n">
        <x:f>MAX(0,T120*(1+EXP((LN(1+'Monte Carlo'!$K$10)-0.5*'Monte Carlo'!$K$12^2)+'Monte Carlo'!$K$12*((RAND()+RAND()+RAND()+RAND()+RAND()+RAND()+RAND()+RAND()+RAND()+RAND()+RAND()+RAND())-6))-1)+U$15)</x:f>
        <x:v>5143528.991613222</x:v>
      </x:c>
      <x:c r="V120" s="97" t="n">
        <x:f>MAX(0,U120*(1+EXP((LN(1+'Monte Carlo'!$K$10)-0.5*'Monte Carlo'!$K$12^2)+'Monte Carlo'!$K$12*((RAND()+RAND()+RAND()+RAND()+RAND()+RAND()+RAND()+RAND()+RAND()+RAND()+RAND()+RAND())-6))-1)+V$15)</x:f>
        <x:v>4850081.651662271</x:v>
      </x:c>
      <x:c r="W120" s="97" t="n">
        <x:f>MAX(0,V120*(1+EXP((LN(1+'Monte Carlo'!$K$10)-0.5*'Monte Carlo'!$K$12^2)+'Monte Carlo'!$K$12*((RAND()+RAND()+RAND()+RAND()+RAND()+RAND()+RAND()+RAND()+RAND()+RAND()+RAND()+RAND())-6))-1)+W$15)</x:f>
        <x:v>4806438.242891093</x:v>
      </x:c>
      <x:c r="X120" s="97" t="n">
        <x:f>MAX(0,W120*(1+EXP((LN(1+'Monte Carlo'!$K$10)-0.5*'Monte Carlo'!$K$12^2)+'Monte Carlo'!$K$12*((RAND()+RAND()+RAND()+RAND()+RAND()+RAND()+RAND()+RAND()+RAND()+RAND()+RAND()+RAND())-6))-1)+X$15)</x:f>
        <x:v>5259049.837296508</x:v>
      </x:c>
      <x:c r="Y120" s="97" t="n">
        <x:f>MAX(0,X120*(1+EXP((LN(1+'Monte Carlo'!$K$10)-0.5*'Monte Carlo'!$K$12^2)+'Monte Carlo'!$K$12*((RAND()+RAND()+RAND()+RAND()+RAND()+RAND()+RAND()+RAND()+RAND()+RAND()+RAND()+RAND())-6))-1)+Y$15)</x:f>
        <x:v>6267696.466678821</x:v>
      </x:c>
      <x:c r="Z120" s="97" t="n">
        <x:f>MAX(0,Y120*(1+EXP((LN(1+'Monte Carlo'!$K$10)-0.5*'Monte Carlo'!$K$12^2)+'Monte Carlo'!$K$12*((RAND()+RAND()+RAND()+RAND()+RAND()+RAND()+RAND()+RAND()+RAND()+RAND()+RAND()+RAND())-6))-1)+Z$15)</x:f>
        <x:v>6288202.50654287</x:v>
      </x:c>
      <x:c r="AA120" s="97" t="n">
        <x:f>MAX(0,Z120*(1+EXP((LN(1+'Monte Carlo'!$K$10)-0.5*'Monte Carlo'!$K$12^2)+'Monte Carlo'!$K$12*((RAND()+RAND()+RAND()+RAND()+RAND()+RAND()+RAND()+RAND()+RAND()+RAND()+RAND()+RAND())-6))-1)+AA$15)</x:f>
        <x:v>5704139.454415919</x:v>
      </x:c>
      <x:c r="AB120" s="97" t="n">
        <x:f>MAX(0,AA120*(1+EXP((LN(1+'Monte Carlo'!$K$10)-0.5*'Monte Carlo'!$K$12^2)+'Monte Carlo'!$K$12*((RAND()+RAND()+RAND()+RAND()+RAND()+RAND()+RAND()+RAND()+RAND()+RAND()+RAND()+RAND())-6))-1)+AB$15)</x:f>
        <x:v>4324959.747361322</x:v>
      </x:c>
      <x:c r="AC120" s="97" t="n">
        <x:f>MAX(0,AB120*(1+EXP((LN(1+'Monte Carlo'!$K$10)-0.5*'Monte Carlo'!$K$12^2)+'Monte Carlo'!$K$12*((RAND()+RAND()+RAND()+RAND()+RAND()+RAND()+RAND()+RAND()+RAND()+RAND()+RAND()+RAND())-6))-1)+AC$15)</x:f>
        <x:v>3948746.2962417523</x:v>
      </x:c>
      <x:c r="AD120" s="97" t="n">
        <x:f>MAX(0,AC120*(1+EXP((LN(1+'Monte Carlo'!$K$10)-0.5*'Monte Carlo'!$K$12^2)+'Monte Carlo'!$K$12*((RAND()+RAND()+RAND()+RAND()+RAND()+RAND()+RAND()+RAND()+RAND()+RAND()+RAND()+RAND())-6))-1)+AD$15)</x:f>
        <x:v>4667543.9835832305</x:v>
      </x:c>
      <x:c r="AE120" s="97" t="n">
        <x:f>MAX(0,AD120*(1+EXP((LN(1+'Monte Carlo'!$K$10)-0.5*'Monte Carlo'!$K$12^2)+'Monte Carlo'!$K$12*((RAND()+RAND()+RAND()+RAND()+RAND()+RAND()+RAND()+RAND()+RAND()+RAND()+RAND()+RAND())-6))-1)+AE$15)</x:f>
        <x:v>4590196.864012039</x:v>
      </x:c>
      <x:c r="AF120" s="97" t="n">
        <x:f>MAX(0,AE120*(1+EXP((LN(1+'Monte Carlo'!$K$10)-0.5*'Monte Carlo'!$K$12^2)+'Monte Carlo'!$K$12*((RAND()+RAND()+RAND()+RAND()+RAND()+RAND()+RAND()+RAND()+RAND()+RAND()+RAND()+RAND())-6))-1)+AF$15)</x:f>
        <x:v>5933852.310154292</x:v>
      </x:c>
      <x:c r="AG120" s="97">
        <x:f t="shared" si="3"/>
        <x:v>1029031.25</x:v>
      </x:c>
    </x:row>
    <x:row r="121">
      <x:c r="A121" s="93">
        <x:v>100</x:v>
      </x:c>
      <x:c r="B121" s="97" t="n">
        <x:f>IF(AND(UPPER('Monte Carlo'!$K$4)="YES",'Monte Carlo'!$K$5&gt;0),'Monte Carlo'!$K$13,Liquidity_30Y!$C$14)</x:f>
        <x:v>1029031.25</x:v>
      </x:c>
      <x:c r="C121" s="97" t="n">
        <x:f>MAX(0,B121*(1+EXP((LN(1+'Monte Carlo'!$K$10)-0.5*'Monte Carlo'!$K$12^2)+'Monte Carlo'!$K$12*((RAND()+RAND()+RAND()+RAND()+RAND()+RAND()+RAND()+RAND()+RAND()+RAND()+RAND()+RAND())-6))-1)+C$15)</x:f>
        <x:v>1169179.4162343778</x:v>
      </x:c>
      <x:c r="D121" s="97" t="n">
        <x:f>MAX(0,C121*(1+EXP((LN(1+'Monte Carlo'!$K$10)-0.5*'Monte Carlo'!$K$12^2)+'Monte Carlo'!$K$12*((RAND()+RAND()+RAND()+RAND()+RAND()+RAND()+RAND()+RAND()+RAND()+RAND()+RAND()+RAND())-6))-1)+D$15)</x:f>
        <x:v>1480818.2209500272</x:v>
      </x:c>
      <x:c r="E121" s="97" t="n">
        <x:f>MAX(0,D121*(1+EXP((LN(1+'Monte Carlo'!$K$10)-0.5*'Monte Carlo'!$K$12^2)+'Monte Carlo'!$K$12*((RAND()+RAND()+RAND()+RAND()+RAND()+RAND()+RAND()+RAND()+RAND()+RAND()+RAND()+RAND())-6))-1)+E$15)</x:f>
        <x:v>1324182.5635549661</x:v>
      </x:c>
      <x:c r="F121" s="97" t="n">
        <x:f>MAX(0,E121*(1+EXP((LN(1+'Monte Carlo'!$K$10)-0.5*'Monte Carlo'!$K$12^2)+'Monte Carlo'!$K$12*((RAND()+RAND()+RAND()+RAND()+RAND()+RAND()+RAND()+RAND()+RAND()+RAND()+RAND()+RAND())-6))-1)+F$15)</x:f>
        <x:v>1422173.5817055113</x:v>
      </x:c>
      <x:c r="G121" s="97" t="n">
        <x:f>MAX(0,F121*(1+EXP((LN(1+'Monte Carlo'!$K$10)-0.5*'Monte Carlo'!$K$12^2)+'Monte Carlo'!$K$12*((RAND()+RAND()+RAND()+RAND()+RAND()+RAND()+RAND()+RAND()+RAND()+RAND()+RAND()+RAND())-6))-1)+G$15)</x:f>
        <x:v>1402532.1912060871</x:v>
      </x:c>
      <x:c r="H121" s="97" t="n">
        <x:f>MAX(0,G121*(1+EXP((LN(1+'Monte Carlo'!$K$10)-0.5*'Monte Carlo'!$K$12^2)+'Monte Carlo'!$K$12*((RAND()+RAND()+RAND()+RAND()+RAND()+RAND()+RAND()+RAND()+RAND()+RAND()+RAND()+RAND())-6))-1)+H$15)</x:f>
        <x:v>1410160.6270576199</x:v>
      </x:c>
      <x:c r="I121" s="97" t="n">
        <x:f>MAX(0,H121*(1+EXP((LN(1+'Monte Carlo'!$K$10)-0.5*'Monte Carlo'!$K$12^2)+'Monte Carlo'!$K$12*((RAND()+RAND()+RAND()+RAND()+RAND()+RAND()+RAND()+RAND()+RAND()+RAND()+RAND()+RAND())-6))-1)+I$15)</x:f>
        <x:v>1135285.1310663677</x:v>
      </x:c>
      <x:c r="J121" s="97" t="n">
        <x:f>MAX(0,I121*(1+EXP((LN(1+'Monte Carlo'!$K$10)-0.5*'Monte Carlo'!$K$12^2)+'Monte Carlo'!$K$12*((RAND()+RAND()+RAND()+RAND()+RAND()+RAND()+RAND()+RAND()+RAND()+RAND()+RAND()+RAND())-6))-1)+J$15)</x:f>
        <x:v>1163349.850559529</x:v>
      </x:c>
      <x:c r="K121" s="97" t="n">
        <x:f>MAX(0,J121*(1+EXP((LN(1+'Monte Carlo'!$K$10)-0.5*'Monte Carlo'!$K$12^2)+'Monte Carlo'!$K$12*((RAND()+RAND()+RAND()+RAND()+RAND()+RAND()+RAND()+RAND()+RAND()+RAND()+RAND()+RAND())-6))-1)+K$15)</x:f>
        <x:v>1462882.4015294376</x:v>
      </x:c>
      <x:c r="L121" s="97" t="n">
        <x:f>MAX(0,K121*(1+EXP((LN(1+'Monte Carlo'!$K$10)-0.5*'Monte Carlo'!$K$12^2)+'Monte Carlo'!$K$12*((RAND()+RAND()+RAND()+RAND()+RAND()+RAND()+RAND()+RAND()+RAND()+RAND()+RAND()+RAND())-6))-1)+L$15)</x:f>
        <x:v>1506078.5524427437</x:v>
      </x:c>
      <x:c r="M121" s="97" t="n">
        <x:f>MAX(0,L121*(1+EXP((LN(1+'Monte Carlo'!$K$10)-0.5*'Monte Carlo'!$K$12^2)+'Monte Carlo'!$K$12*((RAND()+RAND()+RAND()+RAND()+RAND()+RAND()+RAND()+RAND()+RAND()+RAND()+RAND()+RAND())-6))-1)+M$15)</x:f>
        <x:v>1223976.3249799823</x:v>
      </x:c>
      <x:c r="N121" s="97" t="n">
        <x:f>MAX(0,M121*(1+EXP((LN(1+'Monte Carlo'!$K$10)-0.5*'Monte Carlo'!$K$12^2)+'Monte Carlo'!$K$12*((RAND()+RAND()+RAND()+RAND()+RAND()+RAND()+RAND()+RAND()+RAND()+RAND()+RAND()+RAND())-6))-1)+N$15)</x:f>
        <x:v>1501648.9321865388</x:v>
      </x:c>
      <x:c r="O121" s="97" t="n">
        <x:f>MAX(0,N121*(1+EXP((LN(1+'Monte Carlo'!$K$10)-0.5*'Monte Carlo'!$K$12^2)+'Monte Carlo'!$K$12*((RAND()+RAND()+RAND()+RAND()+RAND()+RAND()+RAND()+RAND()+RAND()+RAND()+RAND()+RAND())-6))-1)+O$15)</x:f>
        <x:v>1508949.4045209095</x:v>
      </x:c>
      <x:c r="P121" s="97" t="n">
        <x:f>MAX(0,O121*(1+EXP((LN(1+'Monte Carlo'!$K$10)-0.5*'Monte Carlo'!$K$12^2)+'Monte Carlo'!$K$12*((RAND()+RAND()+RAND()+RAND()+RAND()+RAND()+RAND()+RAND()+RAND()+RAND()+RAND()+RAND())-6))-1)+P$15)</x:f>
        <x:v>1439945.5425094103</x:v>
      </x:c>
      <x:c r="Q121" s="97" t="n">
        <x:f>MAX(0,P121*(1+EXP((LN(1+'Monte Carlo'!$K$10)-0.5*'Monte Carlo'!$K$12^2)+'Monte Carlo'!$K$12*((RAND()+RAND()+RAND()+RAND()+RAND()+RAND()+RAND()+RAND()+RAND()+RAND()+RAND()+RAND())-6))-1)+Q$15)</x:f>
        <x:v>1413517.6290208502</x:v>
      </x:c>
      <x:c r="R121" s="97" t="n">
        <x:f>MAX(0,Q121*(1+EXP((LN(1+'Monte Carlo'!$K$10)-0.5*'Monte Carlo'!$K$12^2)+'Monte Carlo'!$K$12*((RAND()+RAND()+RAND()+RAND()+RAND()+RAND()+RAND()+RAND()+RAND()+RAND()+RAND()+RAND())-6))-1)+R$15)</x:f>
        <x:v>1658580.713383531</x:v>
      </x:c>
      <x:c r="S121" s="97" t="n">
        <x:f>MAX(0,R121*(1+EXP((LN(1+'Monte Carlo'!$K$10)-0.5*'Monte Carlo'!$K$12^2)+'Monte Carlo'!$K$12*((RAND()+RAND()+RAND()+RAND()+RAND()+RAND()+RAND()+RAND()+RAND()+RAND()+RAND()+RAND())-6))-1)+S$15)</x:f>
        <x:v>1608867.8409225382</x:v>
      </x:c>
      <x:c r="T121" s="97" t="n">
        <x:f>MAX(0,S121*(1+EXP((LN(1+'Monte Carlo'!$K$10)-0.5*'Monte Carlo'!$K$12^2)+'Monte Carlo'!$K$12*((RAND()+RAND()+RAND()+RAND()+RAND()+RAND()+RAND()+RAND()+RAND()+RAND()+RAND()+RAND())-6))-1)+T$15)</x:f>
        <x:v>2517539.8141903216</x:v>
      </x:c>
      <x:c r="U121" s="97" t="n">
        <x:f>MAX(0,T121*(1+EXP((LN(1+'Monte Carlo'!$K$10)-0.5*'Monte Carlo'!$K$12^2)+'Monte Carlo'!$K$12*((RAND()+RAND()+RAND()+RAND()+RAND()+RAND()+RAND()+RAND()+RAND()+RAND()+RAND()+RAND())-6))-1)+U$15)</x:f>
        <x:v>2249780.976490092</x:v>
      </x:c>
      <x:c r="V121" s="97" t="n">
        <x:f>MAX(0,U121*(1+EXP((LN(1+'Monte Carlo'!$K$10)-0.5*'Monte Carlo'!$K$12^2)+'Monte Carlo'!$K$12*((RAND()+RAND()+RAND()+RAND()+RAND()+RAND()+RAND()+RAND()+RAND()+RAND()+RAND()+RAND())-6))-1)+V$15)</x:f>
        <x:v>2587271.7248174874</x:v>
      </x:c>
      <x:c r="W121" s="97" t="n">
        <x:f>MAX(0,V121*(1+EXP((LN(1+'Monte Carlo'!$K$10)-0.5*'Monte Carlo'!$K$12^2)+'Monte Carlo'!$K$12*((RAND()+RAND()+RAND()+RAND()+RAND()+RAND()+RAND()+RAND()+RAND()+RAND()+RAND()+RAND())-6))-1)+W$15)</x:f>
        <x:v>3350910.859404249</x:v>
      </x:c>
      <x:c r="X121" s="97" t="n">
        <x:f>MAX(0,W121*(1+EXP((LN(1+'Monte Carlo'!$K$10)-0.5*'Monte Carlo'!$K$12^2)+'Monte Carlo'!$K$12*((RAND()+RAND()+RAND()+RAND()+RAND()+RAND()+RAND()+RAND()+RAND()+RAND()+RAND()+RAND())-6))-1)+X$15)</x:f>
        <x:v>3611605.421748732</x:v>
      </x:c>
      <x:c r="Y121" s="97" t="n">
        <x:f>MAX(0,X121*(1+EXP((LN(1+'Monte Carlo'!$K$10)-0.5*'Monte Carlo'!$K$12^2)+'Monte Carlo'!$K$12*((RAND()+RAND()+RAND()+RAND()+RAND()+RAND()+RAND()+RAND()+RAND()+RAND()+RAND()+RAND())-6))-1)+Y$15)</x:f>
        <x:v>2426845.785372418</x:v>
      </x:c>
      <x:c r="Z121" s="97" t="n">
        <x:f>MAX(0,Y121*(1+EXP((LN(1+'Monte Carlo'!$K$10)-0.5*'Monte Carlo'!$K$12^2)+'Monte Carlo'!$K$12*((RAND()+RAND()+RAND()+RAND()+RAND()+RAND()+RAND()+RAND()+RAND()+RAND()+RAND()+RAND())-6))-1)+Z$15)</x:f>
        <x:v>2673788.4105577595</x:v>
      </x:c>
      <x:c r="AA121" s="97" t="n">
        <x:f>MAX(0,Z121*(1+EXP((LN(1+'Monte Carlo'!$K$10)-0.5*'Monte Carlo'!$K$12^2)+'Monte Carlo'!$K$12*((RAND()+RAND()+RAND()+RAND()+RAND()+RAND()+RAND()+RAND()+RAND()+RAND()+RAND()+RAND())-6))-1)+AA$15)</x:f>
        <x:v>3148488.6277989433</x:v>
      </x:c>
      <x:c r="AB121" s="97" t="n">
        <x:f>MAX(0,AA121*(1+EXP((LN(1+'Monte Carlo'!$K$10)-0.5*'Monte Carlo'!$K$12^2)+'Monte Carlo'!$K$12*((RAND()+RAND()+RAND()+RAND()+RAND()+RAND()+RAND()+RAND()+RAND()+RAND()+RAND()+RAND())-6))-1)+AB$15)</x:f>
        <x:v>3118024.9222921054</x:v>
      </x:c>
      <x:c r="AC121" s="97" t="n">
        <x:f>MAX(0,AB121*(1+EXP((LN(1+'Monte Carlo'!$K$10)-0.5*'Monte Carlo'!$K$12^2)+'Monte Carlo'!$K$12*((RAND()+RAND()+RAND()+RAND()+RAND()+RAND()+RAND()+RAND()+RAND()+RAND()+RAND()+RAND())-6))-1)+AC$15)</x:f>
        <x:v>3643895.436593287</x:v>
      </x:c>
      <x:c r="AD121" s="97" t="n">
        <x:f>MAX(0,AC121*(1+EXP((LN(1+'Monte Carlo'!$K$10)-0.5*'Monte Carlo'!$K$12^2)+'Monte Carlo'!$K$12*((RAND()+RAND()+RAND()+RAND()+RAND()+RAND()+RAND()+RAND()+RAND()+RAND()+RAND()+RAND())-6))-1)+AD$15)</x:f>
        <x:v>4005175.6340436065</x:v>
      </x:c>
      <x:c r="AE121" s="97" t="n">
        <x:f>MAX(0,AD121*(1+EXP((LN(1+'Monte Carlo'!$K$10)-0.5*'Monte Carlo'!$K$12^2)+'Monte Carlo'!$K$12*((RAND()+RAND()+RAND()+RAND()+RAND()+RAND()+RAND()+RAND()+RAND()+RAND()+RAND()+RAND())-6))-1)+AE$15)</x:f>
        <x:v>4384013.019862835</x:v>
      </x:c>
      <x:c r="AF121" s="97" t="n">
        <x:f>MAX(0,AE121*(1+EXP((LN(1+'Monte Carlo'!$K$10)-0.5*'Monte Carlo'!$K$12^2)+'Monte Carlo'!$K$12*((RAND()+RAND()+RAND()+RAND()+RAND()+RAND()+RAND()+RAND()+RAND()+RAND()+RAND()+RAND())-6))-1)+AF$15)</x:f>
        <x:v>4613646.447006611</x:v>
      </x:c>
      <x:c r="AG121" s="97">
        <x:f t="shared" si="3"/>
        <x:v>704841.34583450749</x:v>
      </x:c>
    </x:row>
    <x:row r="122">
      <x:c r="A122" s="93">
        <x:v>101</x:v>
      </x:c>
      <x:c r="B122" s="97" t="n">
        <x:f>IF(AND(UPPER('Monte Carlo'!$K$4)="YES",'Monte Carlo'!$K$5&gt;0),'Monte Carlo'!$K$13,Liquidity_30Y!$C$14)</x:f>
        <x:v>1029031.25</x:v>
      </x:c>
      <x:c r="C122" s="97" t="n">
        <x:f>MAX(0,B122*(1+EXP((LN(1+'Monte Carlo'!$K$10)-0.5*'Monte Carlo'!$K$12^2)+'Monte Carlo'!$K$12*((RAND()+RAND()+RAND()+RAND()+RAND()+RAND()+RAND()+RAND()+RAND()+RAND()+RAND()+RAND())-6))-1)+C$15)</x:f>
        <x:v>1376779.1668745857</x:v>
      </x:c>
      <x:c r="D122" s="97" t="n">
        <x:f>MAX(0,C122*(1+EXP((LN(1+'Monte Carlo'!$K$10)-0.5*'Monte Carlo'!$K$12^2)+'Monte Carlo'!$K$12*((RAND()+RAND()+RAND()+RAND()+RAND()+RAND()+RAND()+RAND()+RAND()+RAND()+RAND()+RAND())-6))-1)+D$15)</x:f>
        <x:v>1424510.1816687938</x:v>
      </x:c>
      <x:c r="E122" s="97" t="n">
        <x:f>MAX(0,D122*(1+EXP((LN(1+'Monte Carlo'!$K$10)-0.5*'Monte Carlo'!$K$12^2)+'Monte Carlo'!$K$12*((RAND()+RAND()+RAND()+RAND()+RAND()+RAND()+RAND()+RAND()+RAND()+RAND()+RAND()+RAND())-6))-1)+E$15)</x:f>
        <x:v>1176052.6417341756</x:v>
      </x:c>
      <x:c r="F122" s="97" t="n">
        <x:f>MAX(0,E122*(1+EXP((LN(1+'Monte Carlo'!$K$10)-0.5*'Monte Carlo'!$K$12^2)+'Monte Carlo'!$K$12*((RAND()+RAND()+RAND()+RAND()+RAND()+RAND()+RAND()+RAND()+RAND()+RAND()+RAND()+RAND())-6))-1)+F$15)</x:f>
        <x:v>1523891.8641839535</x:v>
      </x:c>
      <x:c r="G122" s="97" t="n">
        <x:f>MAX(0,F122*(1+EXP((LN(1+'Monte Carlo'!$K$10)-0.5*'Monte Carlo'!$K$12^2)+'Monte Carlo'!$K$12*((RAND()+RAND()+RAND()+RAND()+RAND()+RAND()+RAND()+RAND()+RAND()+RAND()+RAND()+RAND())-6))-1)+G$15)</x:f>
        <x:v>1479629.0391565948</x:v>
      </x:c>
      <x:c r="H122" s="97" t="n">
        <x:f>MAX(0,G122*(1+EXP((LN(1+'Monte Carlo'!$K$10)-0.5*'Monte Carlo'!$K$12^2)+'Monte Carlo'!$K$12*((RAND()+RAND()+RAND()+RAND()+RAND()+RAND()+RAND()+RAND()+RAND()+RAND()+RAND()+RAND())-6))-1)+H$15)</x:f>
        <x:v>1410517.214390665</x:v>
      </x:c>
      <x:c r="I122" s="97" t="n">
        <x:f>MAX(0,H122*(1+EXP((LN(1+'Monte Carlo'!$K$10)-0.5*'Monte Carlo'!$K$12^2)+'Monte Carlo'!$K$12*((RAND()+RAND()+RAND()+RAND()+RAND()+RAND()+RAND()+RAND()+RAND()+RAND()+RAND()+RAND())-6))-1)+I$15)</x:f>
        <x:v>1543589.7224809695</x:v>
      </x:c>
      <x:c r="J122" s="97" t="n">
        <x:f>MAX(0,I122*(1+EXP((LN(1+'Monte Carlo'!$K$10)-0.5*'Monte Carlo'!$K$12^2)+'Monte Carlo'!$K$12*((RAND()+RAND()+RAND()+RAND()+RAND()+RAND()+RAND()+RAND()+RAND()+RAND()+RAND()+RAND())-6))-1)+J$15)</x:f>
        <x:v>1563611.723112699</x:v>
      </x:c>
      <x:c r="K122" s="97" t="n">
        <x:f>MAX(0,J122*(1+EXP((LN(1+'Monte Carlo'!$K$10)-0.5*'Monte Carlo'!$K$12^2)+'Monte Carlo'!$K$12*((RAND()+RAND()+RAND()+RAND()+RAND()+RAND()+RAND()+RAND()+RAND()+RAND()+RAND()+RAND())-6))-1)+K$15)</x:f>
        <x:v>1502706.5905374615</x:v>
      </x:c>
      <x:c r="L122" s="97" t="n">
        <x:f>MAX(0,K122*(1+EXP((LN(1+'Monte Carlo'!$K$10)-0.5*'Monte Carlo'!$K$12^2)+'Monte Carlo'!$K$12*((RAND()+RAND()+RAND()+RAND()+RAND()+RAND()+RAND()+RAND()+RAND()+RAND()+RAND()+RAND())-6))-1)+L$15)</x:f>
        <x:v>1652150.0365181395</x:v>
      </x:c>
      <x:c r="M122" s="97" t="n">
        <x:f>MAX(0,L122*(1+EXP((LN(1+'Monte Carlo'!$K$10)-0.5*'Monte Carlo'!$K$12^2)+'Monte Carlo'!$K$12*((RAND()+RAND()+RAND()+RAND()+RAND()+RAND()+RAND()+RAND()+RAND()+RAND()+RAND()+RAND())-6))-1)+M$15)</x:f>
        <x:v>2080352.6502990632</x:v>
      </x:c>
      <x:c r="N122" s="97" t="n">
        <x:f>MAX(0,M122*(1+EXP((LN(1+'Monte Carlo'!$K$10)-0.5*'Monte Carlo'!$K$12^2)+'Monte Carlo'!$K$12*((RAND()+RAND()+RAND()+RAND()+RAND()+RAND()+RAND()+RAND()+RAND()+RAND()+RAND()+RAND())-6))-1)+N$15)</x:f>
        <x:v>3131558.9600472767</x:v>
      </x:c>
      <x:c r="O122" s="97" t="n">
        <x:f>MAX(0,N122*(1+EXP((LN(1+'Monte Carlo'!$K$10)-0.5*'Monte Carlo'!$K$12^2)+'Monte Carlo'!$K$12*((RAND()+RAND()+RAND()+RAND()+RAND()+RAND()+RAND()+RAND()+RAND()+RAND()+RAND()+RAND())-6))-1)+O$15)</x:f>
        <x:v>3404551.4710720526</x:v>
      </x:c>
      <x:c r="P122" s="97" t="n">
        <x:f>MAX(0,O122*(1+EXP((LN(1+'Monte Carlo'!$K$10)-0.5*'Monte Carlo'!$K$12^2)+'Monte Carlo'!$K$12*((RAND()+RAND()+RAND()+RAND()+RAND()+RAND()+RAND()+RAND()+RAND()+RAND()+RAND()+RAND())-6))-1)+P$15)</x:f>
        <x:v>3597330.6348932586</x:v>
      </x:c>
      <x:c r="Q122" s="97" t="n">
        <x:f>MAX(0,P122*(1+EXP((LN(1+'Monte Carlo'!$K$10)-0.5*'Monte Carlo'!$K$12^2)+'Monte Carlo'!$K$12*((RAND()+RAND()+RAND()+RAND()+RAND()+RAND()+RAND()+RAND()+RAND()+RAND()+RAND()+RAND())-6))-1)+Q$15)</x:f>
        <x:v>3584757.521958195</x:v>
      </x:c>
      <x:c r="R122" s="97" t="n">
        <x:f>MAX(0,Q122*(1+EXP((LN(1+'Monte Carlo'!$K$10)-0.5*'Monte Carlo'!$K$12^2)+'Monte Carlo'!$K$12*((RAND()+RAND()+RAND()+RAND()+RAND()+RAND()+RAND()+RAND()+RAND()+RAND()+RAND()+RAND())-6))-1)+R$15)</x:f>
        <x:v>4124257.6243625926</x:v>
      </x:c>
      <x:c r="S122" s="97" t="n">
        <x:f>MAX(0,R122*(1+EXP((LN(1+'Monte Carlo'!$K$10)-0.5*'Monte Carlo'!$K$12^2)+'Monte Carlo'!$K$12*((RAND()+RAND()+RAND()+RAND()+RAND()+RAND()+RAND()+RAND()+RAND()+RAND()+RAND()+RAND())-6))-1)+S$15)</x:f>
        <x:v>3574804.490715745</x:v>
      </x:c>
      <x:c r="T122" s="97" t="n">
        <x:f>MAX(0,S122*(1+EXP((LN(1+'Monte Carlo'!$K$10)-0.5*'Monte Carlo'!$K$12^2)+'Monte Carlo'!$K$12*((RAND()+RAND()+RAND()+RAND()+RAND()+RAND()+RAND()+RAND()+RAND()+RAND()+RAND()+RAND())-6))-1)+T$15)</x:f>
        <x:v>3994942.380138468</x:v>
      </x:c>
      <x:c r="U122" s="97" t="n">
        <x:f>MAX(0,T122*(1+EXP((LN(1+'Monte Carlo'!$K$10)-0.5*'Monte Carlo'!$K$12^2)+'Monte Carlo'!$K$12*((RAND()+RAND()+RAND()+RAND()+RAND()+RAND()+RAND()+RAND()+RAND()+RAND()+RAND()+RAND())-6))-1)+U$15)</x:f>
        <x:v>4026301.032901667</x:v>
      </x:c>
      <x:c r="V122" s="97" t="n">
        <x:f>MAX(0,U122*(1+EXP((LN(1+'Monte Carlo'!$K$10)-0.5*'Monte Carlo'!$K$12^2)+'Monte Carlo'!$K$12*((RAND()+RAND()+RAND()+RAND()+RAND()+RAND()+RAND()+RAND()+RAND()+RAND()+RAND()+RAND())-6))-1)+V$15)</x:f>
        <x:v>5837939.79884937</x:v>
      </x:c>
      <x:c r="W122" s="97" t="n">
        <x:f>MAX(0,V122*(1+EXP((LN(1+'Monte Carlo'!$K$10)-0.5*'Monte Carlo'!$K$12^2)+'Monte Carlo'!$K$12*((RAND()+RAND()+RAND()+RAND()+RAND()+RAND()+RAND()+RAND()+RAND()+RAND()+RAND()+RAND())-6))-1)+W$15)</x:f>
        <x:v>7225099.338011354</x:v>
      </x:c>
      <x:c r="X122" s="97" t="n">
        <x:f>MAX(0,W122*(1+EXP((LN(1+'Monte Carlo'!$K$10)-0.5*'Monte Carlo'!$K$12^2)+'Monte Carlo'!$K$12*((RAND()+RAND()+RAND()+RAND()+RAND()+RAND()+RAND()+RAND()+RAND()+RAND()+RAND()+RAND())-6))-1)+X$15)</x:f>
        <x:v>8242564.322716357</x:v>
      </x:c>
      <x:c r="Y122" s="97" t="n">
        <x:f>MAX(0,X122*(1+EXP((LN(1+'Monte Carlo'!$K$10)-0.5*'Monte Carlo'!$K$12^2)+'Monte Carlo'!$K$12*((RAND()+RAND()+RAND()+RAND()+RAND()+RAND()+RAND()+RAND()+RAND()+RAND()+RAND()+RAND())-6))-1)+Y$15)</x:f>
        <x:v>7618059.383548949</x:v>
      </x:c>
      <x:c r="Z122" s="97" t="n">
        <x:f>MAX(0,Y122*(1+EXP((LN(1+'Monte Carlo'!$K$10)-0.5*'Monte Carlo'!$K$12^2)+'Monte Carlo'!$K$12*((RAND()+RAND()+RAND()+RAND()+RAND()+RAND()+RAND()+RAND()+RAND()+RAND()+RAND()+RAND())-6))-1)+Z$15)</x:f>
        <x:v>6622051.338172436</x:v>
      </x:c>
      <x:c r="AA122" s="97" t="n">
        <x:f>MAX(0,Z122*(1+EXP((LN(1+'Monte Carlo'!$K$10)-0.5*'Monte Carlo'!$K$12^2)+'Monte Carlo'!$K$12*((RAND()+RAND()+RAND()+RAND()+RAND()+RAND()+RAND()+RAND()+RAND()+RAND()+RAND()+RAND())-6))-1)+AA$15)</x:f>
        <x:v>7218874.351603921</x:v>
      </x:c>
      <x:c r="AB122" s="97" t="n">
        <x:f>MAX(0,AA122*(1+EXP((LN(1+'Monte Carlo'!$K$10)-0.5*'Monte Carlo'!$K$12^2)+'Monte Carlo'!$K$12*((RAND()+RAND()+RAND()+RAND()+RAND()+RAND()+RAND()+RAND()+RAND()+RAND()+RAND()+RAND())-6))-1)+AB$15)</x:f>
        <x:v>7565932.562723638</x:v>
      </x:c>
      <x:c r="AC122" s="97" t="n">
        <x:f>MAX(0,AB122*(1+EXP((LN(1+'Monte Carlo'!$K$10)-0.5*'Monte Carlo'!$K$12^2)+'Monte Carlo'!$K$12*((RAND()+RAND()+RAND()+RAND()+RAND()+RAND()+RAND()+RAND()+RAND()+RAND()+RAND()+RAND())-6))-1)+AC$15)</x:f>
        <x:v>8590924.630288916</x:v>
      </x:c>
      <x:c r="AD122" s="97" t="n">
        <x:f>MAX(0,AC122*(1+EXP((LN(1+'Monte Carlo'!$K$10)-0.5*'Monte Carlo'!$K$12^2)+'Monte Carlo'!$K$12*((RAND()+RAND()+RAND()+RAND()+RAND()+RAND()+RAND()+RAND()+RAND()+RAND()+RAND()+RAND())-6))-1)+AD$15)</x:f>
        <x:v>6681457.260813976</x:v>
      </x:c>
      <x:c r="AE122" s="97" t="n">
        <x:f>MAX(0,AD122*(1+EXP((LN(1+'Monte Carlo'!$K$10)-0.5*'Monte Carlo'!$K$12^2)+'Monte Carlo'!$K$12*((RAND()+RAND()+RAND()+RAND()+RAND()+RAND()+RAND()+RAND()+RAND()+RAND()+RAND()+RAND())-6))-1)+AE$15)</x:f>
        <x:v>7155935.153639906</x:v>
      </x:c>
      <x:c r="AF122" s="97" t="n">
        <x:f>MAX(0,AE122*(1+EXP((LN(1+'Monte Carlo'!$K$10)-0.5*'Monte Carlo'!$K$12^2)+'Monte Carlo'!$K$12*((RAND()+RAND()+RAND()+RAND()+RAND()+RAND()+RAND()+RAND()+RAND()+RAND()+RAND()+RAND())-6))-1)+AF$15)</x:f>
        <x:v>7869862.524619732</x:v>
      </x:c>
      <x:c r="AG122" s="97">
        <x:f t="shared" si="3"/>
        <x:v>1029031.25</x:v>
      </x:c>
    </x:row>
    <x:row r="123">
      <x:c r="A123" s="93">
        <x:v>102</x:v>
      </x:c>
      <x:c r="B123" s="97" t="n">
        <x:f>IF(AND(UPPER('Monte Carlo'!$K$4)="YES",'Monte Carlo'!$K$5&gt;0),'Monte Carlo'!$K$13,Liquidity_30Y!$C$14)</x:f>
        <x:v>1029031.25</x:v>
      </x:c>
      <x:c r="C123" s="97" t="n">
        <x:f>MAX(0,B123*(1+EXP((LN(1+'Monte Carlo'!$K$10)-0.5*'Monte Carlo'!$K$12^2)+'Monte Carlo'!$K$12*((RAND()+RAND()+RAND()+RAND()+RAND()+RAND()+RAND()+RAND()+RAND()+RAND()+RAND()+RAND())-6))-1)+C$15)</x:f>
        <x:v>1064362.1570374751</x:v>
      </x:c>
      <x:c r="D123" s="97" t="n">
        <x:f>MAX(0,C123*(1+EXP((LN(1+'Monte Carlo'!$K$10)-0.5*'Monte Carlo'!$K$12^2)+'Monte Carlo'!$K$12*((RAND()+RAND()+RAND()+RAND()+RAND()+RAND()+RAND()+RAND()+RAND()+RAND()+RAND()+RAND())-6))-1)+D$15)</x:f>
        <x:v>1170306.1016566001</x:v>
      </x:c>
      <x:c r="E123" s="97" t="n">
        <x:f>MAX(0,D123*(1+EXP((LN(1+'Monte Carlo'!$K$10)-0.5*'Monte Carlo'!$K$12^2)+'Monte Carlo'!$K$12*((RAND()+RAND()+RAND()+RAND()+RAND()+RAND()+RAND()+RAND()+RAND()+RAND()+RAND()+RAND())-6))-1)+E$15)</x:f>
        <x:v>1231783.2768506778</x:v>
      </x:c>
      <x:c r="F123" s="97" t="n">
        <x:f>MAX(0,E123*(1+EXP((LN(1+'Monte Carlo'!$K$10)-0.5*'Monte Carlo'!$K$12^2)+'Monte Carlo'!$K$12*((RAND()+RAND()+RAND()+RAND()+RAND()+RAND()+RAND()+RAND()+RAND()+RAND()+RAND()+RAND())-6))-1)+F$15)</x:f>
        <x:v>1056066.9867306268</x:v>
      </x:c>
      <x:c r="G123" s="97" t="n">
        <x:f>MAX(0,F123*(1+EXP((LN(1+'Monte Carlo'!$K$10)-0.5*'Monte Carlo'!$K$12^2)+'Monte Carlo'!$K$12*((RAND()+RAND()+RAND()+RAND()+RAND()+RAND()+RAND()+RAND()+RAND()+RAND()+RAND()+RAND())-6))-1)+G$15)</x:f>
        <x:v>1102806.0280510364</x:v>
      </x:c>
      <x:c r="H123" s="97" t="n">
        <x:f>MAX(0,G123*(1+EXP((LN(1+'Monte Carlo'!$K$10)-0.5*'Monte Carlo'!$K$12^2)+'Monte Carlo'!$K$12*((RAND()+RAND()+RAND()+RAND()+RAND()+RAND()+RAND()+RAND()+RAND()+RAND()+RAND()+RAND())-6))-1)+H$15)</x:f>
        <x:v>1106200.933737134</x:v>
      </x:c>
      <x:c r="I123" s="97" t="n">
        <x:f>MAX(0,H123*(1+EXP((LN(1+'Monte Carlo'!$K$10)-0.5*'Monte Carlo'!$K$12^2)+'Monte Carlo'!$K$12*((RAND()+RAND()+RAND()+RAND()+RAND()+RAND()+RAND()+RAND()+RAND()+RAND()+RAND()+RAND())-6))-1)+I$15)</x:f>
        <x:v>1249189.8879489317</x:v>
      </x:c>
      <x:c r="J123" s="97" t="n">
        <x:f>MAX(0,I123*(1+EXP((LN(1+'Monte Carlo'!$K$10)-0.5*'Monte Carlo'!$K$12^2)+'Monte Carlo'!$K$12*((RAND()+RAND()+RAND()+RAND()+RAND()+RAND()+RAND()+RAND()+RAND()+RAND()+RAND()+RAND())-6))-1)+J$15)</x:f>
        <x:v>1484848.9743683618</x:v>
      </x:c>
      <x:c r="K123" s="97" t="n">
        <x:f>MAX(0,J123*(1+EXP((LN(1+'Monte Carlo'!$K$10)-0.5*'Monte Carlo'!$K$12^2)+'Monte Carlo'!$K$12*((RAND()+RAND()+RAND()+RAND()+RAND()+RAND()+RAND()+RAND()+RAND()+RAND()+RAND()+RAND())-6))-1)+K$15)</x:f>
        <x:v>1884536.4040404144</x:v>
      </x:c>
      <x:c r="L123" s="97" t="n">
        <x:f>MAX(0,K123*(1+EXP((LN(1+'Monte Carlo'!$K$10)-0.5*'Monte Carlo'!$K$12^2)+'Monte Carlo'!$K$12*((RAND()+RAND()+RAND()+RAND()+RAND()+RAND()+RAND()+RAND()+RAND()+RAND()+RAND()+RAND())-6))-1)+L$15)</x:f>
        <x:v>1912687.319197327</x:v>
      </x:c>
      <x:c r="M123" s="97" t="n">
        <x:f>MAX(0,L123*(1+EXP((LN(1+'Monte Carlo'!$K$10)-0.5*'Monte Carlo'!$K$12^2)+'Monte Carlo'!$K$12*((RAND()+RAND()+RAND()+RAND()+RAND()+RAND()+RAND()+RAND()+RAND()+RAND()+RAND()+RAND())-6))-1)+M$15)</x:f>
        <x:v>2113867.230730891</x:v>
      </x:c>
      <x:c r="N123" s="97" t="n">
        <x:f>MAX(0,M123*(1+EXP((LN(1+'Monte Carlo'!$K$10)-0.5*'Monte Carlo'!$K$12^2)+'Monte Carlo'!$K$12*((RAND()+RAND()+RAND()+RAND()+RAND()+RAND()+RAND()+RAND()+RAND()+RAND()+RAND()+RAND())-6))-1)+N$15)</x:f>
        <x:v>2594327.4247969915</x:v>
      </x:c>
      <x:c r="O123" s="97" t="n">
        <x:f>MAX(0,N123*(1+EXP((LN(1+'Monte Carlo'!$K$10)-0.5*'Monte Carlo'!$K$12^2)+'Monte Carlo'!$K$12*((RAND()+RAND()+RAND()+RAND()+RAND()+RAND()+RAND()+RAND()+RAND()+RAND()+RAND()+RAND())-6))-1)+O$15)</x:f>
        <x:v>2565957.0712449686</x:v>
      </x:c>
      <x:c r="P123" s="97" t="n">
        <x:f>MAX(0,O123*(1+EXP((LN(1+'Monte Carlo'!$K$10)-0.5*'Monte Carlo'!$K$12^2)+'Monte Carlo'!$K$12*((RAND()+RAND()+RAND()+RAND()+RAND()+RAND()+RAND()+RAND()+RAND()+RAND()+RAND()+RAND())-6))-1)+P$15)</x:f>
        <x:v>2796058.9190775324</x:v>
      </x:c>
      <x:c r="Q123" s="97" t="n">
        <x:f>MAX(0,P123*(1+EXP((LN(1+'Monte Carlo'!$K$10)-0.5*'Monte Carlo'!$K$12^2)+'Monte Carlo'!$K$12*((RAND()+RAND()+RAND()+RAND()+RAND()+RAND()+RAND()+RAND()+RAND()+RAND()+RAND()+RAND())-6))-1)+Q$15)</x:f>
        <x:v>3383167.5760552906</x:v>
      </x:c>
      <x:c r="R123" s="97" t="n">
        <x:f>MAX(0,Q123*(1+EXP((LN(1+'Monte Carlo'!$K$10)-0.5*'Monte Carlo'!$K$12^2)+'Monte Carlo'!$K$12*((RAND()+RAND()+RAND()+RAND()+RAND()+RAND()+RAND()+RAND()+RAND()+RAND()+RAND()+RAND())-6))-1)+R$15)</x:f>
        <x:v>4073598.9089078805</x:v>
      </x:c>
      <x:c r="S123" s="97" t="n">
        <x:f>MAX(0,R123*(1+EXP((LN(1+'Monte Carlo'!$K$10)-0.5*'Monte Carlo'!$K$12^2)+'Monte Carlo'!$K$12*((RAND()+RAND()+RAND()+RAND()+RAND()+RAND()+RAND()+RAND()+RAND()+RAND()+RAND()+RAND())-6))-1)+S$15)</x:f>
        <x:v>3550644.6932552564</x:v>
      </x:c>
      <x:c r="T123" s="97" t="n">
        <x:f>MAX(0,S123*(1+EXP((LN(1+'Monte Carlo'!$K$10)-0.5*'Monte Carlo'!$K$12^2)+'Monte Carlo'!$K$12*((RAND()+RAND()+RAND()+RAND()+RAND()+RAND()+RAND()+RAND()+RAND()+RAND()+RAND()+RAND())-6))-1)+T$15)</x:f>
        <x:v>3782236.0674618366</x:v>
      </x:c>
      <x:c r="U123" s="97" t="n">
        <x:f>MAX(0,T123*(1+EXP((LN(1+'Monte Carlo'!$K$10)-0.5*'Monte Carlo'!$K$12^2)+'Monte Carlo'!$K$12*((RAND()+RAND()+RAND()+RAND()+RAND()+RAND()+RAND()+RAND()+RAND()+RAND()+RAND()+RAND())-6))-1)+U$15)</x:f>
        <x:v>3526374.508155172</x:v>
      </x:c>
      <x:c r="V123" s="97" t="n">
        <x:f>MAX(0,U123*(1+EXP((LN(1+'Monte Carlo'!$K$10)-0.5*'Monte Carlo'!$K$12^2)+'Monte Carlo'!$K$12*((RAND()+RAND()+RAND()+RAND()+RAND()+RAND()+RAND()+RAND()+RAND()+RAND()+RAND()+RAND())-6))-1)+V$15)</x:f>
        <x:v>3053246.260068418</x:v>
      </x:c>
      <x:c r="W123" s="97" t="n">
        <x:f>MAX(0,V123*(1+EXP((LN(1+'Monte Carlo'!$K$10)-0.5*'Monte Carlo'!$K$12^2)+'Monte Carlo'!$K$12*((RAND()+RAND()+RAND()+RAND()+RAND()+RAND()+RAND()+RAND()+RAND()+RAND()+RAND()+RAND())-6))-1)+W$15)</x:f>
        <x:v>3383200.790785836</x:v>
      </x:c>
      <x:c r="X123" s="97" t="n">
        <x:f>MAX(0,W123*(1+EXP((LN(1+'Monte Carlo'!$K$10)-0.5*'Monte Carlo'!$K$12^2)+'Monte Carlo'!$K$12*((RAND()+RAND()+RAND()+RAND()+RAND()+RAND()+RAND()+RAND()+RAND()+RAND()+RAND()+RAND())-6))-1)+X$15)</x:f>
        <x:v>3960631.575056864</x:v>
      </x:c>
      <x:c r="Y123" s="97" t="n">
        <x:f>MAX(0,X123*(1+EXP((LN(1+'Monte Carlo'!$K$10)-0.5*'Monte Carlo'!$K$12^2)+'Monte Carlo'!$K$12*((RAND()+RAND()+RAND()+RAND()+RAND()+RAND()+RAND()+RAND()+RAND()+RAND()+RAND()+RAND())-6))-1)+Y$15)</x:f>
        <x:v>4020170.258515293</x:v>
      </x:c>
      <x:c r="Z123" s="97" t="n">
        <x:f>MAX(0,Y123*(1+EXP((LN(1+'Monte Carlo'!$K$10)-0.5*'Monte Carlo'!$K$12^2)+'Monte Carlo'!$K$12*((RAND()+RAND()+RAND()+RAND()+RAND()+RAND()+RAND()+RAND()+RAND()+RAND()+RAND()+RAND())-6))-1)+Z$15)</x:f>
        <x:v>5391768.81588626</x:v>
      </x:c>
      <x:c r="AA123" s="97" t="n">
        <x:f>MAX(0,Z123*(1+EXP((LN(1+'Monte Carlo'!$K$10)-0.5*'Monte Carlo'!$K$12^2)+'Monte Carlo'!$K$12*((RAND()+RAND()+RAND()+RAND()+RAND()+RAND()+RAND()+RAND()+RAND()+RAND()+RAND()+RAND())-6))-1)+AA$15)</x:f>
        <x:v>6608921.006652857</x:v>
      </x:c>
      <x:c r="AB123" s="97" t="n">
        <x:f>MAX(0,AA123*(1+EXP((LN(1+'Monte Carlo'!$K$10)-0.5*'Monte Carlo'!$K$12^2)+'Monte Carlo'!$K$12*((RAND()+RAND()+RAND()+RAND()+RAND()+RAND()+RAND()+RAND()+RAND()+RAND()+RAND()+RAND())-6))-1)+AB$15)</x:f>
        <x:v>7260470.426818435</x:v>
      </x:c>
      <x:c r="AC123" s="97" t="n">
        <x:f>MAX(0,AB123*(1+EXP((LN(1+'Monte Carlo'!$K$10)-0.5*'Monte Carlo'!$K$12^2)+'Monte Carlo'!$K$12*((RAND()+RAND()+RAND()+RAND()+RAND()+RAND()+RAND()+RAND()+RAND()+RAND()+RAND()+RAND())-6))-1)+AC$15)</x:f>
        <x:v>7509210.166510336</x:v>
      </x:c>
      <x:c r="AD123" s="97" t="n">
        <x:f>MAX(0,AC123*(1+EXP((LN(1+'Monte Carlo'!$K$10)-0.5*'Monte Carlo'!$K$12^2)+'Monte Carlo'!$K$12*((RAND()+RAND()+RAND()+RAND()+RAND()+RAND()+RAND()+RAND()+RAND()+RAND()+RAND()+RAND())-6))-1)+AD$15)</x:f>
        <x:v>8993675.929617288</x:v>
      </x:c>
      <x:c r="AE123" s="97" t="n">
        <x:f>MAX(0,AD123*(1+EXP((LN(1+'Monte Carlo'!$K$10)-0.5*'Monte Carlo'!$K$12^2)+'Monte Carlo'!$K$12*((RAND()+RAND()+RAND()+RAND()+RAND()+RAND()+RAND()+RAND()+RAND()+RAND()+RAND()+RAND())-6))-1)+AE$15)</x:f>
        <x:v>9711252.682119768</x:v>
      </x:c>
      <x:c r="AF123" s="97" t="n">
        <x:f>MAX(0,AE123*(1+EXP((LN(1+'Monte Carlo'!$K$10)-0.5*'Monte Carlo'!$K$12^2)+'Monte Carlo'!$K$12*((RAND()+RAND()+RAND()+RAND()+RAND()+RAND()+RAND()+RAND()+RAND()+RAND()+RAND()+RAND())-6))-1)+AF$15)</x:f>
        <x:v>10142697.609124305</x:v>
      </x:c>
      <x:c r="AG123" s="97">
        <x:f t="shared" si="3"/>
        <x:v>1029031.25</x:v>
      </x:c>
    </x:row>
    <x:row r="124">
      <x:c r="A124" s="93">
        <x:v>103</x:v>
      </x:c>
      <x:c r="B124" s="97" t="n">
        <x:f>IF(AND(UPPER('Monte Carlo'!$K$4)="YES",'Monte Carlo'!$K$5&gt;0),'Monte Carlo'!$K$13,Liquidity_30Y!$C$14)</x:f>
        <x:v>1029031.25</x:v>
      </x:c>
      <x:c r="C124" s="97" t="n">
        <x:f>MAX(0,B124*(1+EXP((LN(1+'Monte Carlo'!$K$10)-0.5*'Monte Carlo'!$K$12^2)+'Monte Carlo'!$K$12*((RAND()+RAND()+RAND()+RAND()+RAND()+RAND()+RAND()+RAND()+RAND()+RAND()+RAND()+RAND())-6))-1)+C$15)</x:f>
        <x:v>1100735.6906385538</x:v>
      </x:c>
      <x:c r="D124" s="97" t="n">
        <x:f>MAX(0,C124*(1+EXP((LN(1+'Monte Carlo'!$K$10)-0.5*'Monte Carlo'!$K$12^2)+'Monte Carlo'!$K$12*((RAND()+RAND()+RAND()+RAND()+RAND()+RAND()+RAND()+RAND()+RAND()+RAND()+RAND()+RAND())-6))-1)+D$15)</x:f>
        <x:v>1112480.6679947458</x:v>
      </x:c>
      <x:c r="E124" s="97" t="n">
        <x:f>MAX(0,D124*(1+EXP((LN(1+'Monte Carlo'!$K$10)-0.5*'Monte Carlo'!$K$12^2)+'Monte Carlo'!$K$12*((RAND()+RAND()+RAND()+RAND()+RAND()+RAND()+RAND()+RAND()+RAND()+RAND()+RAND()+RAND())-6))-1)+E$15)</x:f>
        <x:v>1155071.535236831</x:v>
      </x:c>
      <x:c r="F124" s="97" t="n">
        <x:f>MAX(0,E124*(1+EXP((LN(1+'Monte Carlo'!$K$10)-0.5*'Monte Carlo'!$K$12^2)+'Monte Carlo'!$K$12*((RAND()+RAND()+RAND()+RAND()+RAND()+RAND()+RAND()+RAND()+RAND()+RAND()+RAND()+RAND())-6))-1)+F$15)</x:f>
        <x:v>998958.8648486959</x:v>
      </x:c>
      <x:c r="G124" s="97" t="n">
        <x:f>MAX(0,F124*(1+EXP((LN(1+'Monte Carlo'!$K$10)-0.5*'Monte Carlo'!$K$12^2)+'Monte Carlo'!$K$12*((RAND()+RAND()+RAND()+RAND()+RAND()+RAND()+RAND()+RAND()+RAND()+RAND()+RAND()+RAND())-6))-1)+G$15)</x:f>
        <x:v>1042558.8990260779</x:v>
      </x:c>
      <x:c r="H124" s="97" t="n">
        <x:f>MAX(0,G124*(1+EXP((LN(1+'Monte Carlo'!$K$10)-0.5*'Monte Carlo'!$K$12^2)+'Monte Carlo'!$K$12*((RAND()+RAND()+RAND()+RAND()+RAND()+RAND()+RAND()+RAND()+RAND()+RAND()+RAND()+RAND())-6))-1)+H$15)</x:f>
        <x:v>993582.363498757</x:v>
      </x:c>
      <x:c r="I124" s="97" t="n">
        <x:f>MAX(0,H124*(1+EXP((LN(1+'Monte Carlo'!$K$10)-0.5*'Monte Carlo'!$K$12^2)+'Monte Carlo'!$K$12*((RAND()+RAND()+RAND()+RAND()+RAND()+RAND()+RAND()+RAND()+RAND()+RAND()+RAND()+RAND())-6))-1)+I$15)</x:f>
        <x:v>915307.8316461173</x:v>
      </x:c>
      <x:c r="J124" s="97" t="n">
        <x:f>MAX(0,I124*(1+EXP((LN(1+'Monte Carlo'!$K$10)-0.5*'Monte Carlo'!$K$12^2)+'Monte Carlo'!$K$12*((RAND()+RAND()+RAND()+RAND()+RAND()+RAND()+RAND()+RAND()+RAND()+RAND()+RAND()+RAND())-6))-1)+J$15)</x:f>
        <x:v>983860.9062502759</x:v>
      </x:c>
      <x:c r="K124" s="97" t="n">
        <x:f>MAX(0,J124*(1+EXP((LN(1+'Monte Carlo'!$K$10)-0.5*'Monte Carlo'!$K$12^2)+'Monte Carlo'!$K$12*((RAND()+RAND()+RAND()+RAND()+RAND()+RAND()+RAND()+RAND()+RAND()+RAND()+RAND()+RAND())-6))-1)+K$15)</x:f>
        <x:v>930297.3453368683</x:v>
      </x:c>
      <x:c r="L124" s="97" t="n">
        <x:f>MAX(0,K124*(1+EXP((LN(1+'Monte Carlo'!$K$10)-0.5*'Monte Carlo'!$K$12^2)+'Monte Carlo'!$K$12*((RAND()+RAND()+RAND()+RAND()+RAND()+RAND()+RAND()+RAND()+RAND()+RAND()+RAND()+RAND())-6))-1)+L$15)</x:f>
        <x:v>942052.1136552384</x:v>
      </x:c>
      <x:c r="M124" s="97" t="n">
        <x:f>MAX(0,L124*(1+EXP((LN(1+'Monte Carlo'!$K$10)-0.5*'Monte Carlo'!$K$12^2)+'Monte Carlo'!$K$12*((RAND()+RAND()+RAND()+RAND()+RAND()+RAND()+RAND()+RAND()+RAND()+RAND()+RAND()+RAND())-6))-1)+M$15)</x:f>
        <x:v>1027548.9238272773</x:v>
      </x:c>
      <x:c r="N124" s="97" t="n">
        <x:f>MAX(0,M124*(1+EXP((LN(1+'Monte Carlo'!$K$10)-0.5*'Monte Carlo'!$K$12^2)+'Monte Carlo'!$K$12*((RAND()+RAND()+RAND()+RAND()+RAND()+RAND()+RAND()+RAND()+RAND()+RAND()+RAND()+RAND())-6))-1)+N$15)</x:f>
        <x:v>1184757.3185323512</x:v>
      </x:c>
      <x:c r="O124" s="97" t="n">
        <x:f>MAX(0,N124*(1+EXP((LN(1+'Monte Carlo'!$K$10)-0.5*'Monte Carlo'!$K$12^2)+'Monte Carlo'!$K$12*((RAND()+RAND()+RAND()+RAND()+RAND()+RAND()+RAND()+RAND()+RAND()+RAND()+RAND()+RAND())-6))-1)+O$15)</x:f>
        <x:v>1351755.695991751</x:v>
      </x:c>
      <x:c r="P124" s="97" t="n">
        <x:f>MAX(0,O124*(1+EXP((LN(1+'Monte Carlo'!$K$10)-0.5*'Monte Carlo'!$K$12^2)+'Monte Carlo'!$K$12*((RAND()+RAND()+RAND()+RAND()+RAND()+RAND()+RAND()+RAND()+RAND()+RAND()+RAND()+RAND())-6))-1)+P$15)</x:f>
        <x:v>1543909.1298070222</x:v>
      </x:c>
      <x:c r="Q124" s="97" t="n">
        <x:f>MAX(0,P124*(1+EXP((LN(1+'Monte Carlo'!$K$10)-0.5*'Monte Carlo'!$K$12^2)+'Monte Carlo'!$K$12*((RAND()+RAND()+RAND()+RAND()+RAND()+RAND()+RAND()+RAND()+RAND()+RAND()+RAND()+RAND())-6))-1)+Q$15)</x:f>
        <x:v>1931026.7497563972</x:v>
      </x:c>
      <x:c r="R124" s="97" t="n">
        <x:f>MAX(0,Q124*(1+EXP((LN(1+'Monte Carlo'!$K$10)-0.5*'Monte Carlo'!$K$12^2)+'Monte Carlo'!$K$12*((RAND()+RAND()+RAND()+RAND()+RAND()+RAND()+RAND()+RAND()+RAND()+RAND()+RAND()+RAND())-6))-1)+R$15)</x:f>
        <x:v>2602870.1955005634</x:v>
      </x:c>
      <x:c r="S124" s="97" t="n">
        <x:f>MAX(0,R124*(1+EXP((LN(1+'Monte Carlo'!$K$10)-0.5*'Monte Carlo'!$K$12^2)+'Monte Carlo'!$K$12*((RAND()+RAND()+RAND()+RAND()+RAND()+RAND()+RAND()+RAND()+RAND()+RAND()+RAND()+RAND())-6))-1)+S$15)</x:f>
        <x:v>3034442.7972195353</x:v>
      </x:c>
      <x:c r="T124" s="97" t="n">
        <x:f>MAX(0,S124*(1+EXP((LN(1+'Monte Carlo'!$K$10)-0.5*'Monte Carlo'!$K$12^2)+'Monte Carlo'!$K$12*((RAND()+RAND()+RAND()+RAND()+RAND()+RAND()+RAND()+RAND()+RAND()+RAND()+RAND()+RAND())-6))-1)+T$15)</x:f>
        <x:v>2696270.9870656906</x:v>
      </x:c>
      <x:c r="U124" s="97" t="n">
        <x:f>MAX(0,T124*(1+EXP((LN(1+'Monte Carlo'!$K$10)-0.5*'Monte Carlo'!$K$12^2)+'Monte Carlo'!$K$12*((RAND()+RAND()+RAND()+RAND()+RAND()+RAND()+RAND()+RAND()+RAND()+RAND()+RAND()+RAND())-6))-1)+U$15)</x:f>
        <x:v>2991176.432427389</x:v>
      </x:c>
      <x:c r="V124" s="97" t="n">
        <x:f>MAX(0,U124*(1+EXP((LN(1+'Monte Carlo'!$K$10)-0.5*'Monte Carlo'!$K$12^2)+'Monte Carlo'!$K$12*((RAND()+RAND()+RAND()+RAND()+RAND()+RAND()+RAND()+RAND()+RAND()+RAND()+RAND()+RAND())-6))-1)+V$15)</x:f>
        <x:v>2538269.231256385</x:v>
      </x:c>
      <x:c r="W124" s="97" t="n">
        <x:f>MAX(0,V124*(1+EXP((LN(1+'Monte Carlo'!$K$10)-0.5*'Monte Carlo'!$K$12^2)+'Monte Carlo'!$K$12*((RAND()+RAND()+RAND()+RAND()+RAND()+RAND()+RAND()+RAND()+RAND()+RAND()+RAND()+RAND())-6))-1)+W$15)</x:f>
        <x:v>2920624.671232757</x:v>
      </x:c>
      <x:c r="X124" s="97" t="n">
        <x:f>MAX(0,W124*(1+EXP((LN(1+'Monte Carlo'!$K$10)-0.5*'Monte Carlo'!$K$12^2)+'Monte Carlo'!$K$12*((RAND()+RAND()+RAND()+RAND()+RAND()+RAND()+RAND()+RAND()+RAND()+RAND()+RAND()+RAND())-6))-1)+X$15)</x:f>
        <x:v>3481891.6304927664</x:v>
      </x:c>
      <x:c r="Y124" s="97" t="n">
        <x:f>MAX(0,X124*(1+EXP((LN(1+'Monte Carlo'!$K$10)-0.5*'Monte Carlo'!$K$12^2)+'Monte Carlo'!$K$12*((RAND()+RAND()+RAND()+RAND()+RAND()+RAND()+RAND()+RAND()+RAND()+RAND()+RAND()+RAND())-6))-1)+Y$15)</x:f>
        <x:v>3951554.260809019</x:v>
      </x:c>
      <x:c r="Z124" s="97" t="n">
        <x:f>MAX(0,Y124*(1+EXP((LN(1+'Monte Carlo'!$K$10)-0.5*'Monte Carlo'!$K$12^2)+'Monte Carlo'!$K$12*((RAND()+RAND()+RAND()+RAND()+RAND()+RAND()+RAND()+RAND()+RAND()+RAND()+RAND()+RAND())-6))-1)+Z$15)</x:f>
        <x:v>3762948.66509377</x:v>
      </x:c>
      <x:c r="AA124" s="97" t="n">
        <x:f>MAX(0,Z124*(1+EXP((LN(1+'Monte Carlo'!$K$10)-0.5*'Monte Carlo'!$K$12^2)+'Monte Carlo'!$K$12*((RAND()+RAND()+RAND()+RAND()+RAND()+RAND()+RAND()+RAND()+RAND()+RAND()+RAND()+RAND())-6))-1)+AA$15)</x:f>
        <x:v>3427711.6865624376</x:v>
      </x:c>
      <x:c r="AB124" s="97" t="n">
        <x:f>MAX(0,AA124*(1+EXP((LN(1+'Monte Carlo'!$K$10)-0.5*'Monte Carlo'!$K$12^2)+'Monte Carlo'!$K$12*((RAND()+RAND()+RAND()+RAND()+RAND()+RAND()+RAND()+RAND()+RAND()+RAND()+RAND()+RAND())-6))-1)+AB$15)</x:f>
        <x:v>3484693.922039592</x:v>
      </x:c>
      <x:c r="AC124" s="97" t="n">
        <x:f>MAX(0,AB124*(1+EXP((LN(1+'Monte Carlo'!$K$10)-0.5*'Monte Carlo'!$K$12^2)+'Monte Carlo'!$K$12*((RAND()+RAND()+RAND()+RAND()+RAND()+RAND()+RAND()+RAND()+RAND()+RAND()+RAND()+RAND())-6))-1)+AC$15)</x:f>
        <x:v>3873199.81119349</x:v>
      </x:c>
      <x:c r="AD124" s="97" t="n">
        <x:f>MAX(0,AC124*(1+EXP((LN(1+'Monte Carlo'!$K$10)-0.5*'Monte Carlo'!$K$12^2)+'Monte Carlo'!$K$12*((RAND()+RAND()+RAND()+RAND()+RAND()+RAND()+RAND()+RAND()+RAND()+RAND()+RAND()+RAND())-6))-1)+AD$15)</x:f>
        <x:v>4066297.000180763</x:v>
      </x:c>
      <x:c r="AE124" s="97" t="n">
        <x:f>MAX(0,AD124*(1+EXP((LN(1+'Monte Carlo'!$K$10)-0.5*'Monte Carlo'!$K$12^2)+'Monte Carlo'!$K$12*((RAND()+RAND()+RAND()+RAND()+RAND()+RAND()+RAND()+RAND()+RAND()+RAND()+RAND()+RAND())-6))-1)+AE$15)</x:f>
        <x:v>5356129.155248174</x:v>
      </x:c>
      <x:c r="AF124" s="97" t="n">
        <x:f>MAX(0,AE124*(1+EXP((LN(1+'Monte Carlo'!$K$10)-0.5*'Monte Carlo'!$K$12^2)+'Monte Carlo'!$K$12*((RAND()+RAND()+RAND()+RAND()+RAND()+RAND()+RAND()+RAND()+RAND()+RAND()+RAND()+RAND())-6))-1)+AF$15)</x:f>
        <x:v>5789670.5887223855</x:v>
      </x:c>
      <x:c r="AG124" s="97">
        <x:f t="shared" si="3"/>
        <x:v>987652.64872725855</x:v>
      </x:c>
    </x:row>
    <x:row r="125">
      <x:c r="A125" s="93">
        <x:v>104</x:v>
      </x:c>
      <x:c r="B125" s="97" t="n">
        <x:f>IF(AND(UPPER('Monte Carlo'!$K$4)="YES",'Monte Carlo'!$K$5&gt;0),'Monte Carlo'!$K$13,Liquidity_30Y!$C$14)</x:f>
        <x:v>1029031.25</x:v>
      </x:c>
      <x:c r="C125" s="97" t="n">
        <x:f>MAX(0,B125*(1+EXP((LN(1+'Monte Carlo'!$K$10)-0.5*'Monte Carlo'!$K$12^2)+'Monte Carlo'!$K$12*((RAND()+RAND()+RAND()+RAND()+RAND()+RAND()+RAND()+RAND()+RAND()+RAND()+RAND()+RAND())-6))-1)+C$15)</x:f>
        <x:v>967692.5154920303</x:v>
      </x:c>
      <x:c r="D125" s="97" t="n">
        <x:f>MAX(0,C125*(1+EXP((LN(1+'Monte Carlo'!$K$10)-0.5*'Monte Carlo'!$K$12^2)+'Monte Carlo'!$K$12*((RAND()+RAND()+RAND()+RAND()+RAND()+RAND()+RAND()+RAND()+RAND()+RAND()+RAND()+RAND())-6))-1)+D$15)</x:f>
        <x:v>1067197.9160413065</x:v>
      </x:c>
      <x:c r="E125" s="97" t="n">
        <x:f>MAX(0,D125*(1+EXP((LN(1+'Monte Carlo'!$K$10)-0.5*'Monte Carlo'!$K$12^2)+'Monte Carlo'!$K$12*((RAND()+RAND()+RAND()+RAND()+RAND()+RAND()+RAND()+RAND()+RAND()+RAND()+RAND()+RAND())-6))-1)+E$15)</x:f>
        <x:v>1433346.7553280874</x:v>
      </x:c>
      <x:c r="F125" s="97" t="n">
        <x:f>MAX(0,E125*(1+EXP((LN(1+'Monte Carlo'!$K$10)-0.5*'Monte Carlo'!$K$12^2)+'Monte Carlo'!$K$12*((RAND()+RAND()+RAND()+RAND()+RAND()+RAND()+RAND()+RAND()+RAND()+RAND()+RAND()+RAND())-6))-1)+F$15)</x:f>
        <x:v>1551259.194286506</x:v>
      </x:c>
      <x:c r="G125" s="97" t="n">
        <x:f>MAX(0,F125*(1+EXP((LN(1+'Monte Carlo'!$K$10)-0.5*'Monte Carlo'!$K$12^2)+'Monte Carlo'!$K$12*((RAND()+RAND()+RAND()+RAND()+RAND()+RAND()+RAND()+RAND()+RAND()+RAND()+RAND()+RAND())-6))-1)+G$15)</x:f>
        <x:v>1498684.6753294563</x:v>
      </x:c>
      <x:c r="H125" s="97" t="n">
        <x:f>MAX(0,G125*(1+EXP((LN(1+'Monte Carlo'!$K$10)-0.5*'Monte Carlo'!$K$12^2)+'Monte Carlo'!$K$12*((RAND()+RAND()+RAND()+RAND()+RAND()+RAND()+RAND()+RAND()+RAND()+RAND()+RAND()+RAND())-6))-1)+H$15)</x:f>
        <x:v>1765600.453845611</x:v>
      </x:c>
      <x:c r="I125" s="97" t="n">
        <x:f>MAX(0,H125*(1+EXP((LN(1+'Monte Carlo'!$K$10)-0.5*'Monte Carlo'!$K$12^2)+'Monte Carlo'!$K$12*((RAND()+RAND()+RAND()+RAND()+RAND()+RAND()+RAND()+RAND()+RAND()+RAND()+RAND()+RAND())-6))-1)+I$15)</x:f>
        <x:v>1671556.8827315671</x:v>
      </x:c>
      <x:c r="J125" s="97" t="n">
        <x:f>MAX(0,I125*(1+EXP((LN(1+'Monte Carlo'!$K$10)-0.5*'Monte Carlo'!$K$12^2)+'Monte Carlo'!$K$12*((RAND()+RAND()+RAND()+RAND()+RAND()+RAND()+RAND()+RAND()+RAND()+RAND()+RAND()+RAND())-6))-1)+J$15)</x:f>
        <x:v>1692643.425626887</x:v>
      </x:c>
      <x:c r="K125" s="97" t="n">
        <x:f>MAX(0,J125*(1+EXP((LN(1+'Monte Carlo'!$K$10)-0.5*'Monte Carlo'!$K$12^2)+'Monte Carlo'!$K$12*((RAND()+RAND()+RAND()+RAND()+RAND()+RAND()+RAND()+RAND()+RAND()+RAND()+RAND()+RAND())-6))-1)+K$15)</x:f>
        <x:v>1541510.132339677</x:v>
      </x:c>
      <x:c r="L125" s="97" t="n">
        <x:f>MAX(0,K125*(1+EXP((LN(1+'Monte Carlo'!$K$10)-0.5*'Monte Carlo'!$K$12^2)+'Monte Carlo'!$K$12*((RAND()+RAND()+RAND()+RAND()+RAND()+RAND()+RAND()+RAND()+RAND()+RAND()+RAND()+RAND())-6))-1)+L$15)</x:f>
        <x:v>1409108.8441711569</x:v>
      </x:c>
      <x:c r="M125" s="97" t="n">
        <x:f>MAX(0,L125*(1+EXP((LN(1+'Monte Carlo'!$K$10)-0.5*'Monte Carlo'!$K$12^2)+'Monte Carlo'!$K$12*((RAND()+RAND()+RAND()+RAND()+RAND()+RAND()+RAND()+RAND()+RAND()+RAND()+RAND()+RAND())-6))-1)+M$15)</x:f>
        <x:v>1487730.6674851757</x:v>
      </x:c>
      <x:c r="N125" s="97" t="n">
        <x:f>MAX(0,M125*(1+EXP((LN(1+'Monte Carlo'!$K$10)-0.5*'Monte Carlo'!$K$12^2)+'Monte Carlo'!$K$12*((RAND()+RAND()+RAND()+RAND()+RAND()+RAND()+RAND()+RAND()+RAND()+RAND()+RAND()+RAND())-6))-1)+N$15)</x:f>
        <x:v>1716319.0495074664</x:v>
      </x:c>
      <x:c r="O125" s="97" t="n">
        <x:f>MAX(0,N125*(1+EXP((LN(1+'Monte Carlo'!$K$10)-0.5*'Monte Carlo'!$K$12^2)+'Monte Carlo'!$K$12*((RAND()+RAND()+RAND()+RAND()+RAND()+RAND()+RAND()+RAND()+RAND()+RAND()+RAND()+RAND())-6))-1)+O$15)</x:f>
        <x:v>2408791.502199691</x:v>
      </x:c>
      <x:c r="P125" s="97" t="n">
        <x:f>MAX(0,O125*(1+EXP((LN(1+'Monte Carlo'!$K$10)-0.5*'Monte Carlo'!$K$12^2)+'Monte Carlo'!$K$12*((RAND()+RAND()+RAND()+RAND()+RAND()+RAND()+RAND()+RAND()+RAND()+RAND()+RAND()+RAND())-6))-1)+P$15)</x:f>
        <x:v>2963713.216162064</x:v>
      </x:c>
      <x:c r="Q125" s="97" t="n">
        <x:f>MAX(0,P125*(1+EXP((LN(1+'Monte Carlo'!$K$10)-0.5*'Monte Carlo'!$K$12^2)+'Monte Carlo'!$K$12*((RAND()+RAND()+RAND()+RAND()+RAND()+RAND()+RAND()+RAND()+RAND()+RAND()+RAND()+RAND())-6))-1)+Q$15)</x:f>
        <x:v>2888283.672595277</x:v>
      </x:c>
      <x:c r="R125" s="97" t="n">
        <x:f>MAX(0,Q125*(1+EXP((LN(1+'Monte Carlo'!$K$10)-0.5*'Monte Carlo'!$K$12^2)+'Monte Carlo'!$K$12*((RAND()+RAND()+RAND()+RAND()+RAND()+RAND()+RAND()+RAND()+RAND()+RAND()+RAND()+RAND())-6))-1)+R$15)</x:f>
        <x:v>4362515.2513042325</x:v>
      </x:c>
      <x:c r="S125" s="97" t="n">
        <x:f>MAX(0,R125*(1+EXP((LN(1+'Monte Carlo'!$K$10)-0.5*'Monte Carlo'!$K$12^2)+'Monte Carlo'!$K$12*((RAND()+RAND()+RAND()+RAND()+RAND()+RAND()+RAND()+RAND()+RAND()+RAND()+RAND()+RAND())-6))-1)+S$15)</x:f>
        <x:v>5271195.386147763</x:v>
      </x:c>
      <x:c r="T125" s="97" t="n">
        <x:f>MAX(0,S125*(1+EXP((LN(1+'Monte Carlo'!$K$10)-0.5*'Monte Carlo'!$K$12^2)+'Monte Carlo'!$K$12*((RAND()+RAND()+RAND()+RAND()+RAND()+RAND()+RAND()+RAND()+RAND()+RAND()+RAND()+RAND())-6))-1)+T$15)</x:f>
        <x:v>4466592.3829709785</x:v>
      </x:c>
      <x:c r="U125" s="97" t="n">
        <x:f>MAX(0,T125*(1+EXP((LN(1+'Monte Carlo'!$K$10)-0.5*'Monte Carlo'!$K$12^2)+'Monte Carlo'!$K$12*((RAND()+RAND()+RAND()+RAND()+RAND()+RAND()+RAND()+RAND()+RAND()+RAND()+RAND()+RAND())-6))-1)+U$15)</x:f>
        <x:v>4338413.343364457</x:v>
      </x:c>
      <x:c r="V125" s="97" t="n">
        <x:f>MAX(0,U125*(1+EXP((LN(1+'Monte Carlo'!$K$10)-0.5*'Monte Carlo'!$K$12^2)+'Monte Carlo'!$K$12*((RAND()+RAND()+RAND()+RAND()+RAND()+RAND()+RAND()+RAND()+RAND()+RAND()+RAND()+RAND())-6))-1)+V$15)</x:f>
        <x:v>5392211.980773663</x:v>
      </x:c>
      <x:c r="W125" s="97" t="n">
        <x:f>MAX(0,V125*(1+EXP((LN(1+'Monte Carlo'!$K$10)-0.5*'Monte Carlo'!$K$12^2)+'Monte Carlo'!$K$12*((RAND()+RAND()+RAND()+RAND()+RAND()+RAND()+RAND()+RAND()+RAND()+RAND()+RAND()+RAND())-6))-1)+W$15)</x:f>
        <x:v>5045155.301900238</x:v>
      </x:c>
      <x:c r="X125" s="97" t="n">
        <x:f>MAX(0,W125*(1+EXP((LN(1+'Monte Carlo'!$K$10)-0.5*'Monte Carlo'!$K$12^2)+'Monte Carlo'!$K$12*((RAND()+RAND()+RAND()+RAND()+RAND()+RAND()+RAND()+RAND()+RAND()+RAND()+RAND()+RAND())-6))-1)+X$15)</x:f>
        <x:v>5516597.739330546</x:v>
      </x:c>
      <x:c r="Y125" s="97" t="n">
        <x:f>MAX(0,X125*(1+EXP((LN(1+'Monte Carlo'!$K$10)-0.5*'Monte Carlo'!$K$12^2)+'Monte Carlo'!$K$12*((RAND()+RAND()+RAND()+RAND()+RAND()+RAND()+RAND()+RAND()+RAND()+RAND()+RAND()+RAND())-6))-1)+Y$15)</x:f>
        <x:v>6015669.598925565</x:v>
      </x:c>
      <x:c r="Z125" s="97" t="n">
        <x:f>MAX(0,Y125*(1+EXP((LN(1+'Monte Carlo'!$K$10)-0.5*'Monte Carlo'!$K$12^2)+'Monte Carlo'!$K$12*((RAND()+RAND()+RAND()+RAND()+RAND()+RAND()+RAND()+RAND()+RAND()+RAND()+RAND()+RAND())-6))-1)+Z$15)</x:f>
        <x:v>6040687.888567348</x:v>
      </x:c>
      <x:c r="AA125" s="97" t="n">
        <x:f>MAX(0,Z125*(1+EXP((LN(1+'Monte Carlo'!$K$10)-0.5*'Monte Carlo'!$K$12^2)+'Monte Carlo'!$K$12*((RAND()+RAND()+RAND()+RAND()+RAND()+RAND()+RAND()+RAND()+RAND()+RAND()+RAND()+RAND())-6))-1)+AA$15)</x:f>
        <x:v>6726917.693325622</x:v>
      </x:c>
      <x:c r="AB125" s="97" t="n">
        <x:f>MAX(0,AA125*(1+EXP((LN(1+'Monte Carlo'!$K$10)-0.5*'Monte Carlo'!$K$12^2)+'Monte Carlo'!$K$12*((RAND()+RAND()+RAND()+RAND()+RAND()+RAND()+RAND()+RAND()+RAND()+RAND()+RAND()+RAND())-6))-1)+AB$15)</x:f>
        <x:v>9317951.902119221</x:v>
      </x:c>
      <x:c r="AC125" s="97" t="n">
        <x:f>MAX(0,AB125*(1+EXP((LN(1+'Monte Carlo'!$K$10)-0.5*'Monte Carlo'!$K$12^2)+'Monte Carlo'!$K$12*((RAND()+RAND()+RAND()+RAND()+RAND()+RAND()+RAND()+RAND()+RAND()+RAND()+RAND()+RAND())-6))-1)+AC$15)</x:f>
        <x:v>9771739.657349238</x:v>
      </x:c>
      <x:c r="AD125" s="97" t="n">
        <x:f>MAX(0,AC125*(1+EXP((LN(1+'Monte Carlo'!$K$10)-0.5*'Monte Carlo'!$K$12^2)+'Monte Carlo'!$K$12*((RAND()+RAND()+RAND()+RAND()+RAND()+RAND()+RAND()+RAND()+RAND()+RAND()+RAND()+RAND())-6))-1)+AD$15)</x:f>
        <x:v>10618398.993264673</x:v>
      </x:c>
      <x:c r="AE125" s="97" t="n">
        <x:f>MAX(0,AD125*(1+EXP((LN(1+'Monte Carlo'!$K$10)-0.5*'Monte Carlo'!$K$12^2)+'Monte Carlo'!$K$12*((RAND()+RAND()+RAND()+RAND()+RAND()+RAND()+RAND()+RAND()+RAND()+RAND()+RAND()+RAND())-6))-1)+AE$15)</x:f>
        <x:v>9996096.105123399</x:v>
      </x:c>
      <x:c r="AF125" s="97" t="n">
        <x:f>MAX(0,AE125*(1+EXP((LN(1+'Monte Carlo'!$K$10)-0.5*'Monte Carlo'!$K$12^2)+'Monte Carlo'!$K$12*((RAND()+RAND()+RAND()+RAND()+RAND()+RAND()+RAND()+RAND()+RAND()+RAND()+RAND()+RAND())-6))-1)+AF$15)</x:f>
        <x:v>11154218.072862474</x:v>
      </x:c>
      <x:c r="AG125" s="97">
        <x:f t="shared" si="3"/>
        <x:v>831482.97814274905</x:v>
      </x:c>
    </x:row>
    <x:row r="126">
      <x:c r="A126" s="93">
        <x:v>105</x:v>
      </x:c>
      <x:c r="B126" s="97" t="n">
        <x:f>IF(AND(UPPER('Monte Carlo'!$K$4)="YES",'Monte Carlo'!$K$5&gt;0),'Monte Carlo'!$K$13,Liquidity_30Y!$C$14)</x:f>
        <x:v>1029031.25</x:v>
      </x:c>
      <x:c r="C126" s="97" t="n">
        <x:f>MAX(0,B126*(1+EXP((LN(1+'Monte Carlo'!$K$10)-0.5*'Monte Carlo'!$K$12^2)+'Monte Carlo'!$K$12*((RAND()+RAND()+RAND()+RAND()+RAND()+RAND()+RAND()+RAND()+RAND()+RAND()+RAND()+RAND())-6))-1)+C$15)</x:f>
        <x:v>982479.7566672307</x:v>
      </x:c>
      <x:c r="D126" s="97" t="n">
        <x:f>MAX(0,C126*(1+EXP((LN(1+'Monte Carlo'!$K$10)-0.5*'Monte Carlo'!$K$12^2)+'Monte Carlo'!$K$12*((RAND()+RAND()+RAND()+RAND()+RAND()+RAND()+RAND()+RAND()+RAND()+RAND()+RAND()+RAND())-6))-1)+D$15)</x:f>
        <x:v>1229505.976639242</x:v>
      </x:c>
      <x:c r="E126" s="97" t="n">
        <x:f>MAX(0,D126*(1+EXP((LN(1+'Monte Carlo'!$K$10)-0.5*'Monte Carlo'!$K$12^2)+'Monte Carlo'!$K$12*((RAND()+RAND()+RAND()+RAND()+RAND()+RAND()+RAND()+RAND()+RAND()+RAND()+RAND()+RAND())-6))-1)+E$15)</x:f>
        <x:v>1195595.3724897946</x:v>
      </x:c>
      <x:c r="F126" s="97" t="n">
        <x:f>MAX(0,E126*(1+EXP((LN(1+'Monte Carlo'!$K$10)-0.5*'Monte Carlo'!$K$12^2)+'Monte Carlo'!$K$12*((RAND()+RAND()+RAND()+RAND()+RAND()+RAND()+RAND()+RAND()+RAND()+RAND()+RAND()+RAND())-6))-1)+F$15)</x:f>
        <x:v>1088632.5679447523</x:v>
      </x:c>
      <x:c r="G126" s="97" t="n">
        <x:f>MAX(0,F126*(1+EXP((LN(1+'Monte Carlo'!$K$10)-0.5*'Monte Carlo'!$K$12^2)+'Monte Carlo'!$K$12*((RAND()+RAND()+RAND()+RAND()+RAND()+RAND()+RAND()+RAND()+RAND()+RAND()+RAND()+RAND())-6))-1)+G$15)</x:f>
        <x:v>1192728.469429338</x:v>
      </x:c>
      <x:c r="H126" s="97" t="n">
        <x:f>MAX(0,G126*(1+EXP((LN(1+'Monte Carlo'!$K$10)-0.5*'Monte Carlo'!$K$12^2)+'Monte Carlo'!$K$12*((RAND()+RAND()+RAND()+RAND()+RAND()+RAND()+RAND()+RAND()+RAND()+RAND()+RAND()+RAND())-6))-1)+H$15)</x:f>
        <x:v>1108304.922940273</x:v>
      </x:c>
      <x:c r="I126" s="97" t="n">
        <x:f>MAX(0,H126*(1+EXP((LN(1+'Monte Carlo'!$K$10)-0.5*'Monte Carlo'!$K$12^2)+'Monte Carlo'!$K$12*((RAND()+RAND()+RAND()+RAND()+RAND()+RAND()+RAND()+RAND()+RAND()+RAND()+RAND()+RAND())-6))-1)+I$15)</x:f>
        <x:v>1064275.3208584683</x:v>
      </x:c>
      <x:c r="J126" s="97" t="n">
        <x:f>MAX(0,I126*(1+EXP((LN(1+'Monte Carlo'!$K$10)-0.5*'Monte Carlo'!$K$12^2)+'Monte Carlo'!$K$12*((RAND()+RAND()+RAND()+RAND()+RAND()+RAND()+RAND()+RAND()+RAND()+RAND()+RAND()+RAND())-6))-1)+J$15)</x:f>
        <x:v>1097900.5618212973</x:v>
      </x:c>
      <x:c r="K126" s="97" t="n">
        <x:f>MAX(0,J126*(1+EXP((LN(1+'Monte Carlo'!$K$10)-0.5*'Monte Carlo'!$K$12^2)+'Monte Carlo'!$K$12*((RAND()+RAND()+RAND()+RAND()+RAND()+RAND()+RAND()+RAND()+RAND()+RAND()+RAND()+RAND())-6))-1)+K$15)</x:f>
        <x:v>1042384.6620658236</x:v>
      </x:c>
      <x:c r="L126" s="97" t="n">
        <x:f>MAX(0,K126*(1+EXP((LN(1+'Monte Carlo'!$K$10)-0.5*'Monte Carlo'!$K$12^2)+'Monte Carlo'!$K$12*((RAND()+RAND()+RAND()+RAND()+RAND()+RAND()+RAND()+RAND()+RAND()+RAND()+RAND()+RAND())-6))-1)+L$15)</x:f>
        <x:v>1275013.0353448074</x:v>
      </x:c>
      <x:c r="M126" s="97" t="n">
        <x:f>MAX(0,L126*(1+EXP((LN(1+'Monte Carlo'!$K$10)-0.5*'Monte Carlo'!$K$12^2)+'Monte Carlo'!$K$12*((RAND()+RAND()+RAND()+RAND()+RAND()+RAND()+RAND()+RAND()+RAND()+RAND()+RAND()+RAND())-6))-1)+M$15)</x:f>
        <x:v>1532905.3070386483</x:v>
      </x:c>
      <x:c r="N126" s="97" t="n">
        <x:f>MAX(0,M126*(1+EXP((LN(1+'Monte Carlo'!$K$10)-0.5*'Monte Carlo'!$K$12^2)+'Monte Carlo'!$K$12*((RAND()+RAND()+RAND()+RAND()+RAND()+RAND()+RAND()+RAND()+RAND()+RAND()+RAND()+RAND())-6))-1)+N$15)</x:f>
        <x:v>1522528.3170477892</x:v>
      </x:c>
      <x:c r="O126" s="97" t="n">
        <x:f>MAX(0,N126*(1+EXP((LN(1+'Monte Carlo'!$K$10)-0.5*'Monte Carlo'!$K$12^2)+'Monte Carlo'!$K$12*((RAND()+RAND()+RAND()+RAND()+RAND()+RAND()+RAND()+RAND()+RAND()+RAND()+RAND()+RAND())-6))-1)+O$15)</x:f>
        <x:v>1378651.3557558851</x:v>
      </x:c>
      <x:c r="P126" s="97" t="n">
        <x:f>MAX(0,O126*(1+EXP((LN(1+'Monte Carlo'!$K$10)-0.5*'Monte Carlo'!$K$12^2)+'Monte Carlo'!$K$12*((RAND()+RAND()+RAND()+RAND()+RAND()+RAND()+RAND()+RAND()+RAND()+RAND()+RAND()+RAND())-6))-1)+P$15)</x:f>
        <x:v>1366874.3351009386</x:v>
      </x:c>
      <x:c r="Q126" s="97" t="n">
        <x:f>MAX(0,P126*(1+EXP((LN(1+'Monte Carlo'!$K$10)-0.5*'Monte Carlo'!$K$12^2)+'Monte Carlo'!$K$12*((RAND()+RAND()+RAND()+RAND()+RAND()+RAND()+RAND()+RAND()+RAND()+RAND()+RAND()+RAND())-6))-1)+Q$15)</x:f>
        <x:v>1388492.9390364764</x:v>
      </x:c>
      <x:c r="R126" s="97" t="n">
        <x:f>MAX(0,Q126*(1+EXP((LN(1+'Monte Carlo'!$K$10)-0.5*'Monte Carlo'!$K$12^2)+'Monte Carlo'!$K$12*((RAND()+RAND()+RAND()+RAND()+RAND()+RAND()+RAND()+RAND()+RAND()+RAND()+RAND()+RAND())-6))-1)+R$15)</x:f>
        <x:v>1508329.6063352507</x:v>
      </x:c>
      <x:c r="S126" s="97" t="n">
        <x:f>MAX(0,R126*(1+EXP((LN(1+'Monte Carlo'!$K$10)-0.5*'Monte Carlo'!$K$12^2)+'Monte Carlo'!$K$12*((RAND()+RAND()+RAND()+RAND()+RAND()+RAND()+RAND()+RAND()+RAND()+RAND()+RAND()+RAND())-6))-1)+S$15)</x:f>
        <x:v>1044906.9740177363</x:v>
      </x:c>
      <x:c r="T126" s="97" t="n">
        <x:f>MAX(0,S126*(1+EXP((LN(1+'Monte Carlo'!$K$10)-0.5*'Monte Carlo'!$K$12^2)+'Monte Carlo'!$K$12*((RAND()+RAND()+RAND()+RAND()+RAND()+RAND()+RAND()+RAND()+RAND()+RAND()+RAND()+RAND())-6))-1)+T$15)</x:f>
        <x:v>1280096.333132863</x:v>
      </x:c>
      <x:c r="U126" s="97" t="n">
        <x:f>MAX(0,T126*(1+EXP((LN(1+'Monte Carlo'!$K$10)-0.5*'Monte Carlo'!$K$12^2)+'Monte Carlo'!$K$12*((RAND()+RAND()+RAND()+RAND()+RAND()+RAND()+RAND()+RAND()+RAND()+RAND()+RAND()+RAND())-6))-1)+U$15)</x:f>
        <x:v>1337083.0780268824</x:v>
      </x:c>
      <x:c r="V126" s="97" t="n">
        <x:f>MAX(0,U126*(1+EXP((LN(1+'Monte Carlo'!$K$10)-0.5*'Monte Carlo'!$K$12^2)+'Monte Carlo'!$K$12*((RAND()+RAND()+RAND()+RAND()+RAND()+RAND()+RAND()+RAND()+RAND()+RAND()+RAND()+RAND())-6))-1)+V$15)</x:f>
        <x:v>1247859.113852367</x:v>
      </x:c>
      <x:c r="W126" s="97" t="n">
        <x:f>MAX(0,V126*(1+EXP((LN(1+'Monte Carlo'!$K$10)-0.5*'Monte Carlo'!$K$12^2)+'Monte Carlo'!$K$12*((RAND()+RAND()+RAND()+RAND()+RAND()+RAND()+RAND()+RAND()+RAND()+RAND()+RAND()+RAND())-6))-1)+W$15)</x:f>
        <x:v>1902108.3284712243</x:v>
      </x:c>
      <x:c r="X126" s="97" t="n">
        <x:f>MAX(0,W126*(1+EXP((LN(1+'Monte Carlo'!$K$10)-0.5*'Monte Carlo'!$K$12^2)+'Monte Carlo'!$K$12*((RAND()+RAND()+RAND()+RAND()+RAND()+RAND()+RAND()+RAND()+RAND()+RAND()+RAND()+RAND())-6))-1)+X$15)</x:f>
        <x:v>1679174.1943217064</x:v>
      </x:c>
      <x:c r="Y126" s="97" t="n">
        <x:f>MAX(0,X126*(1+EXP((LN(1+'Monte Carlo'!$K$10)-0.5*'Monte Carlo'!$K$12^2)+'Monte Carlo'!$K$12*((RAND()+RAND()+RAND()+RAND()+RAND()+RAND()+RAND()+RAND()+RAND()+RAND()+RAND()+RAND())-6))-1)+Y$15)</x:f>
        <x:v>2094686.2878973784</x:v>
      </x:c>
      <x:c r="Z126" s="97" t="n">
        <x:f>MAX(0,Y126*(1+EXP((LN(1+'Monte Carlo'!$K$10)-0.5*'Monte Carlo'!$K$12^2)+'Monte Carlo'!$K$12*((RAND()+RAND()+RAND()+RAND()+RAND()+RAND()+RAND()+RAND()+RAND()+RAND()+RAND()+RAND())-6))-1)+Z$15)</x:f>
        <x:v>2269341.7295349697</x:v>
      </x:c>
      <x:c r="AA126" s="97" t="n">
        <x:f>MAX(0,Z126*(1+EXP((LN(1+'Monte Carlo'!$K$10)-0.5*'Monte Carlo'!$K$12^2)+'Monte Carlo'!$K$12*((RAND()+RAND()+RAND()+RAND()+RAND()+RAND()+RAND()+RAND()+RAND()+RAND()+RAND()+RAND())-6))-1)+AA$15)</x:f>
        <x:v>2038831.017043098</x:v>
      </x:c>
      <x:c r="AB126" s="97" t="n">
        <x:f>MAX(0,AA126*(1+EXP((LN(1+'Monte Carlo'!$K$10)-0.5*'Monte Carlo'!$K$12^2)+'Monte Carlo'!$K$12*((RAND()+RAND()+RAND()+RAND()+RAND()+RAND()+RAND()+RAND()+RAND()+RAND()+RAND()+RAND())-6))-1)+AB$15)</x:f>
        <x:v>2061243.8447194663</x:v>
      </x:c>
      <x:c r="AC126" s="97" t="n">
        <x:f>MAX(0,AB126*(1+EXP((LN(1+'Monte Carlo'!$K$10)-0.5*'Monte Carlo'!$K$12^2)+'Monte Carlo'!$K$12*((RAND()+RAND()+RAND()+RAND()+RAND()+RAND()+RAND()+RAND()+RAND()+RAND()+RAND()+RAND())-6))-1)+AC$15)</x:f>
        <x:v>1974573.063478313</x:v>
      </x:c>
      <x:c r="AD126" s="97" t="n">
        <x:f>MAX(0,AC126*(1+EXP((LN(1+'Monte Carlo'!$K$10)-0.5*'Monte Carlo'!$K$12^2)+'Monte Carlo'!$K$12*((RAND()+RAND()+RAND()+RAND()+RAND()+RAND()+RAND()+RAND()+RAND()+RAND()+RAND()+RAND())-6))-1)+AD$15)</x:f>
        <x:v>2214070.467681327</x:v>
      </x:c>
      <x:c r="AE126" s="97" t="n">
        <x:f>MAX(0,AD126*(1+EXP((LN(1+'Monte Carlo'!$K$10)-0.5*'Monte Carlo'!$K$12^2)+'Monte Carlo'!$K$12*((RAND()+RAND()+RAND()+RAND()+RAND()+RAND()+RAND()+RAND()+RAND()+RAND()+RAND()+RAND())-6))-1)+AE$15)</x:f>
        <x:v>2732504.2580110286</x:v>
      </x:c>
      <x:c r="AF126" s="97" t="n">
        <x:f>MAX(0,AE126*(1+EXP((LN(1+'Monte Carlo'!$K$10)-0.5*'Monte Carlo'!$K$12^2)+'Monte Carlo'!$K$12*((RAND()+RAND()+RAND()+RAND()+RAND()+RAND()+RAND()+RAND()+RAND()+RAND()+RAND()+RAND())-6))-1)+AF$15)</x:f>
        <x:v>2973633.69499309</x:v>
      </x:c>
      <x:c r="AG126" s="97">
        <x:f t="shared" si="3"/>
        <x:v>986400.22884680796</x:v>
      </x:c>
    </x:row>
    <x:row r="127">
      <x:c r="A127" s="93">
        <x:v>106</x:v>
      </x:c>
      <x:c r="B127" s="97" t="n">
        <x:f>IF(AND(UPPER('Monte Carlo'!$K$4)="YES",'Monte Carlo'!$K$5&gt;0),'Monte Carlo'!$K$13,Liquidity_30Y!$C$14)</x:f>
        <x:v>1029031.25</x:v>
      </x:c>
      <x:c r="C127" s="97" t="n">
        <x:f>MAX(0,B127*(1+EXP((LN(1+'Monte Carlo'!$K$10)-0.5*'Monte Carlo'!$K$12^2)+'Monte Carlo'!$K$12*((RAND()+RAND()+RAND()+RAND()+RAND()+RAND()+RAND()+RAND()+RAND()+RAND()+RAND()+RAND())-6))-1)+C$15)</x:f>
        <x:v>1252226.6293518818</x:v>
      </x:c>
      <x:c r="D127" s="97" t="n">
        <x:f>MAX(0,C127*(1+EXP((LN(1+'Monte Carlo'!$K$10)-0.5*'Monte Carlo'!$K$12^2)+'Monte Carlo'!$K$12*((RAND()+RAND()+RAND()+RAND()+RAND()+RAND()+RAND()+RAND()+RAND()+RAND()+RAND()+RAND())-6))-1)+D$15)</x:f>
        <x:v>1322567.7603142385</x:v>
      </x:c>
      <x:c r="E127" s="97" t="n">
        <x:f>MAX(0,D127*(1+EXP((LN(1+'Monte Carlo'!$K$10)-0.5*'Monte Carlo'!$K$12^2)+'Monte Carlo'!$K$12*((RAND()+RAND()+RAND()+RAND()+RAND()+RAND()+RAND()+RAND()+RAND()+RAND()+RAND()+RAND())-6))-1)+E$15)</x:f>
        <x:v>1459198.8178443285</x:v>
      </x:c>
      <x:c r="F127" s="97" t="n">
        <x:f>MAX(0,E127*(1+EXP((LN(1+'Monte Carlo'!$K$10)-0.5*'Monte Carlo'!$K$12^2)+'Monte Carlo'!$K$12*((RAND()+RAND()+RAND()+RAND()+RAND()+RAND()+RAND()+RAND()+RAND()+RAND()+RAND()+RAND())-6))-1)+F$15)</x:f>
        <x:v>1452910.3275222809</x:v>
      </x:c>
      <x:c r="G127" s="97" t="n">
        <x:f>MAX(0,F127*(1+EXP((LN(1+'Monte Carlo'!$K$10)-0.5*'Monte Carlo'!$K$12^2)+'Monte Carlo'!$K$12*((RAND()+RAND()+RAND()+RAND()+RAND()+RAND()+RAND()+RAND()+RAND()+RAND()+RAND()+RAND())-6))-1)+G$15)</x:f>
        <x:v>1582728.9450859562</x:v>
      </x:c>
      <x:c r="H127" s="97" t="n">
        <x:f>MAX(0,G127*(1+EXP((LN(1+'Monte Carlo'!$K$10)-0.5*'Monte Carlo'!$K$12^2)+'Monte Carlo'!$K$12*((RAND()+RAND()+RAND()+RAND()+RAND()+RAND()+RAND()+RAND()+RAND()+RAND()+RAND()+RAND())-6))-1)+H$15)</x:f>
        <x:v>2045572.7025335715</x:v>
      </x:c>
      <x:c r="I127" s="97" t="n">
        <x:f>MAX(0,H127*(1+EXP((LN(1+'Monte Carlo'!$K$10)-0.5*'Monte Carlo'!$K$12^2)+'Monte Carlo'!$K$12*((RAND()+RAND()+RAND()+RAND()+RAND()+RAND()+RAND()+RAND()+RAND()+RAND()+RAND()+RAND())-6))-1)+I$15)</x:f>
        <x:v>2039582.4641226367</x:v>
      </x:c>
      <x:c r="J127" s="97" t="n">
        <x:f>MAX(0,I127*(1+EXP((LN(1+'Monte Carlo'!$K$10)-0.5*'Monte Carlo'!$K$12^2)+'Monte Carlo'!$K$12*((RAND()+RAND()+RAND()+RAND()+RAND()+RAND()+RAND()+RAND()+RAND()+RAND()+RAND()+RAND())-6))-1)+J$15)</x:f>
        <x:v>2353640.217892116</x:v>
      </x:c>
      <x:c r="K127" s="97" t="n">
        <x:f>MAX(0,J127*(1+EXP((LN(1+'Monte Carlo'!$K$10)-0.5*'Monte Carlo'!$K$12^2)+'Monte Carlo'!$K$12*((RAND()+RAND()+RAND()+RAND()+RAND()+RAND()+RAND()+RAND()+RAND()+RAND()+RAND()+RAND())-6))-1)+K$15)</x:f>
        <x:v>2483603.173372248</x:v>
      </x:c>
      <x:c r="L127" s="97" t="n">
        <x:f>MAX(0,K127*(1+EXP((LN(1+'Monte Carlo'!$K$10)-0.5*'Monte Carlo'!$K$12^2)+'Monte Carlo'!$K$12*((RAND()+RAND()+RAND()+RAND()+RAND()+RAND()+RAND()+RAND()+RAND()+RAND()+RAND()+RAND())-6))-1)+L$15)</x:f>
        <x:v>2571146.6336048367</x:v>
      </x:c>
      <x:c r="M127" s="97" t="n">
        <x:f>MAX(0,L127*(1+EXP((LN(1+'Monte Carlo'!$K$10)-0.5*'Monte Carlo'!$K$12^2)+'Monte Carlo'!$K$12*((RAND()+RAND()+RAND()+RAND()+RAND()+RAND()+RAND()+RAND()+RAND()+RAND()+RAND()+RAND())-6))-1)+M$15)</x:f>
        <x:v>2900250.8986941543</x:v>
      </x:c>
      <x:c r="N127" s="97" t="n">
        <x:f>MAX(0,M127*(1+EXP((LN(1+'Monte Carlo'!$K$10)-0.5*'Monte Carlo'!$K$12^2)+'Monte Carlo'!$K$12*((RAND()+RAND()+RAND()+RAND()+RAND()+RAND()+RAND()+RAND()+RAND()+RAND()+RAND()+RAND())-6))-1)+N$15)</x:f>
        <x:v>2715748.492797307</x:v>
      </x:c>
      <x:c r="O127" s="97" t="n">
        <x:f>MAX(0,N127*(1+EXP((LN(1+'Monte Carlo'!$K$10)-0.5*'Monte Carlo'!$K$12^2)+'Monte Carlo'!$K$12*((RAND()+RAND()+RAND()+RAND()+RAND()+RAND()+RAND()+RAND()+RAND()+RAND()+RAND()+RAND())-6))-1)+O$15)</x:f>
        <x:v>2404787.644039538</x:v>
      </x:c>
      <x:c r="P127" s="97" t="n">
        <x:f>MAX(0,O127*(1+EXP((LN(1+'Monte Carlo'!$K$10)-0.5*'Monte Carlo'!$K$12^2)+'Monte Carlo'!$K$12*((RAND()+RAND()+RAND()+RAND()+RAND()+RAND()+RAND()+RAND()+RAND()+RAND()+RAND()+RAND())-6))-1)+P$15)</x:f>
        <x:v>2689270.223722635</x:v>
      </x:c>
      <x:c r="Q127" s="97" t="n">
        <x:f>MAX(0,P127*(1+EXP((LN(1+'Monte Carlo'!$K$10)-0.5*'Monte Carlo'!$K$12^2)+'Monte Carlo'!$K$12*((RAND()+RAND()+RAND()+RAND()+RAND()+RAND()+RAND()+RAND()+RAND()+RAND()+RAND()+RAND())-6))-1)+Q$15)</x:f>
        <x:v>3286413.8449688964</x:v>
      </x:c>
      <x:c r="R127" s="97" t="n">
        <x:f>MAX(0,Q127*(1+EXP((LN(1+'Monte Carlo'!$K$10)-0.5*'Monte Carlo'!$K$12^2)+'Monte Carlo'!$K$12*((RAND()+RAND()+RAND()+RAND()+RAND()+RAND()+RAND()+RAND()+RAND()+RAND()+RAND()+RAND())-6))-1)+R$15)</x:f>
        <x:v>2602454.900028012</x:v>
      </x:c>
      <x:c r="S127" s="97" t="n">
        <x:f>MAX(0,R127*(1+EXP((LN(1+'Monte Carlo'!$K$10)-0.5*'Monte Carlo'!$K$12^2)+'Monte Carlo'!$K$12*((RAND()+RAND()+RAND()+RAND()+RAND()+RAND()+RAND()+RAND()+RAND()+RAND()+RAND()+RAND())-6))-1)+S$15)</x:f>
        <x:v>2259504.2386355028</x:v>
      </x:c>
      <x:c r="T127" s="97" t="n">
        <x:f>MAX(0,S127*(1+EXP((LN(1+'Monte Carlo'!$K$10)-0.5*'Monte Carlo'!$K$12^2)+'Monte Carlo'!$K$12*((RAND()+RAND()+RAND()+RAND()+RAND()+RAND()+RAND()+RAND()+RAND()+RAND()+RAND()+RAND())-6))-1)+T$15)</x:f>
        <x:v>2147017.9836887275</x:v>
      </x:c>
      <x:c r="U127" s="97" t="n">
        <x:f>MAX(0,T127*(1+EXP((LN(1+'Monte Carlo'!$K$10)-0.5*'Monte Carlo'!$K$12^2)+'Monte Carlo'!$K$12*((RAND()+RAND()+RAND()+RAND()+RAND()+RAND()+RAND()+RAND()+RAND()+RAND()+RAND()+RAND())-6))-1)+U$15)</x:f>
        <x:v>3064400.1788624628</x:v>
      </x:c>
      <x:c r="V127" s="97" t="n">
        <x:f>MAX(0,U127*(1+EXP((LN(1+'Monte Carlo'!$K$10)-0.5*'Monte Carlo'!$K$12^2)+'Monte Carlo'!$K$12*((RAND()+RAND()+RAND()+RAND()+RAND()+RAND()+RAND()+RAND()+RAND()+RAND()+RAND()+RAND())-6))-1)+V$15)</x:f>
        <x:v>3792291.5143231056</x:v>
      </x:c>
      <x:c r="W127" s="97" t="n">
        <x:f>MAX(0,V127*(1+EXP((LN(1+'Monte Carlo'!$K$10)-0.5*'Monte Carlo'!$K$12^2)+'Monte Carlo'!$K$12*((RAND()+RAND()+RAND()+RAND()+RAND()+RAND()+RAND()+RAND()+RAND()+RAND()+RAND()+RAND())-6))-1)+W$15)</x:f>
        <x:v>3696648.4349419354</x:v>
      </x:c>
      <x:c r="X127" s="97" t="n">
        <x:f>MAX(0,W127*(1+EXP((LN(1+'Monte Carlo'!$K$10)-0.5*'Monte Carlo'!$K$12^2)+'Monte Carlo'!$K$12*((RAND()+RAND()+RAND()+RAND()+RAND()+RAND()+RAND()+RAND()+RAND()+RAND()+RAND()+RAND())-6))-1)+X$15)</x:f>
        <x:v>3957270.300298253</x:v>
      </x:c>
      <x:c r="Y127" s="97" t="n">
        <x:f>MAX(0,X127*(1+EXP((LN(1+'Monte Carlo'!$K$10)-0.5*'Monte Carlo'!$K$12^2)+'Monte Carlo'!$K$12*((RAND()+RAND()+RAND()+RAND()+RAND()+RAND()+RAND()+RAND()+RAND()+RAND()+RAND()+RAND())-6))-1)+Y$15)</x:f>
        <x:v>4040868.7301560487</x:v>
      </x:c>
      <x:c r="Z127" s="97" t="n">
        <x:f>MAX(0,Y127*(1+EXP((LN(1+'Monte Carlo'!$K$10)-0.5*'Monte Carlo'!$K$12^2)+'Monte Carlo'!$K$12*((RAND()+RAND()+RAND()+RAND()+RAND()+RAND()+RAND()+RAND()+RAND()+RAND()+RAND()+RAND())-6))-1)+Z$15)</x:f>
        <x:v>4055160.5551637597</x:v>
      </x:c>
      <x:c r="AA127" s="97" t="n">
        <x:f>MAX(0,Z127*(1+EXP((LN(1+'Monte Carlo'!$K$10)-0.5*'Monte Carlo'!$K$12^2)+'Monte Carlo'!$K$12*((RAND()+RAND()+RAND()+RAND()+RAND()+RAND()+RAND()+RAND()+RAND()+RAND()+RAND()+RAND())-6))-1)+AA$15)</x:f>
        <x:v>3671809.2782431063</x:v>
      </x:c>
      <x:c r="AB127" s="97" t="n">
        <x:f>MAX(0,AA127*(1+EXP((LN(1+'Monte Carlo'!$K$10)-0.5*'Monte Carlo'!$K$12^2)+'Monte Carlo'!$K$12*((RAND()+RAND()+RAND()+RAND()+RAND()+RAND()+RAND()+RAND()+RAND()+RAND()+RAND()+RAND())-6))-1)+AB$15)</x:f>
        <x:v>3752969.4419113076</x:v>
      </x:c>
      <x:c r="AC127" s="97" t="n">
        <x:f>MAX(0,AB127*(1+EXP((LN(1+'Monte Carlo'!$K$10)-0.5*'Monte Carlo'!$K$12^2)+'Monte Carlo'!$K$12*((RAND()+RAND()+RAND()+RAND()+RAND()+RAND()+RAND()+RAND()+RAND()+RAND()+RAND()+RAND())-6))-1)+AC$15)</x:f>
        <x:v>4235880.260953002</x:v>
      </x:c>
      <x:c r="AD127" s="97" t="n">
        <x:f>MAX(0,AC127*(1+EXP((LN(1+'Monte Carlo'!$K$10)-0.5*'Monte Carlo'!$K$12^2)+'Monte Carlo'!$K$12*((RAND()+RAND()+RAND()+RAND()+RAND()+RAND()+RAND()+RAND()+RAND()+RAND()+RAND()+RAND())-6))-1)+AD$15)</x:f>
        <x:v>4027496.482423924</x:v>
      </x:c>
      <x:c r="AE127" s="97" t="n">
        <x:f>MAX(0,AD127*(1+EXP((LN(1+'Monte Carlo'!$K$10)-0.5*'Monte Carlo'!$K$12^2)+'Monte Carlo'!$K$12*((RAND()+RAND()+RAND()+RAND()+RAND()+RAND()+RAND()+RAND()+RAND()+RAND()+RAND()+RAND())-6))-1)+AE$15)</x:f>
        <x:v>4067031.8042796</x:v>
      </x:c>
      <x:c r="AF127" s="97" t="n">
        <x:f>MAX(0,AE127*(1+EXP((LN(1+'Monte Carlo'!$K$10)-0.5*'Monte Carlo'!$K$12^2)+'Monte Carlo'!$K$12*((RAND()+RAND()+RAND()+RAND()+RAND()+RAND()+RAND()+RAND()+RAND()+RAND()+RAND()+RAND())-6))-1)+AF$15)</x:f>
        <x:v>4346483.37222784</x:v>
      </x:c>
      <x:c r="AG127" s="97">
        <x:f t="shared" si="3"/>
        <x:v>572056.09233545139</x:v>
      </x:c>
    </x:row>
    <x:row r="128">
      <x:c r="A128" s="93">
        <x:v>107</x:v>
      </x:c>
      <x:c r="B128" s="97" t="n">
        <x:f>IF(AND(UPPER('Monte Carlo'!$K$4)="YES",'Monte Carlo'!$K$5&gt;0),'Monte Carlo'!$K$13,Liquidity_30Y!$C$14)</x:f>
        <x:v>1029031.25</x:v>
      </x:c>
      <x:c r="C128" s="97" t="n">
        <x:f>MAX(0,B128*(1+EXP((LN(1+'Monte Carlo'!$K$10)-0.5*'Monte Carlo'!$K$12^2)+'Monte Carlo'!$K$12*((RAND()+RAND()+RAND()+RAND()+RAND()+RAND()+RAND()+RAND()+RAND()+RAND()+RAND()+RAND())-6))-1)+C$15)</x:f>
        <x:v>875790.8139179137</x:v>
      </x:c>
      <x:c r="D128" s="97" t="n">
        <x:f>MAX(0,C128*(1+EXP((LN(1+'Monte Carlo'!$K$10)-0.5*'Monte Carlo'!$K$12^2)+'Monte Carlo'!$K$12*((RAND()+RAND()+RAND()+RAND()+RAND()+RAND()+RAND()+RAND()+RAND()+RAND()+RAND()+RAND())-6))-1)+D$15)</x:f>
        <x:v>931898.3017045511</x:v>
      </x:c>
      <x:c r="E128" s="97" t="n">
        <x:f>MAX(0,D128*(1+EXP((LN(1+'Monte Carlo'!$K$10)-0.5*'Monte Carlo'!$K$12^2)+'Monte Carlo'!$K$12*((RAND()+RAND()+RAND()+RAND()+RAND()+RAND()+RAND()+RAND()+RAND()+RAND()+RAND()+RAND())-6))-1)+E$15)</x:f>
        <x:v>868409.7460907046</x:v>
      </x:c>
      <x:c r="F128" s="97" t="n">
        <x:f>MAX(0,E128*(1+EXP((LN(1+'Monte Carlo'!$K$10)-0.5*'Monte Carlo'!$K$12^2)+'Monte Carlo'!$K$12*((RAND()+RAND()+RAND()+RAND()+RAND()+RAND()+RAND()+RAND()+RAND()+RAND()+RAND()+RAND())-6))-1)+F$15)</x:f>
        <x:v>1075457.0976336733</x:v>
      </x:c>
      <x:c r="G128" s="97" t="n">
        <x:f>MAX(0,F128*(1+EXP((LN(1+'Monte Carlo'!$K$10)-0.5*'Monte Carlo'!$K$12^2)+'Monte Carlo'!$K$12*((RAND()+RAND()+RAND()+RAND()+RAND()+RAND()+RAND()+RAND()+RAND()+RAND()+RAND()+RAND())-6))-1)+G$15)</x:f>
        <x:v>1052221.5234872864</x:v>
      </x:c>
      <x:c r="H128" s="97" t="n">
        <x:f>MAX(0,G128*(1+EXP((LN(1+'Monte Carlo'!$K$10)-0.5*'Monte Carlo'!$K$12^2)+'Monte Carlo'!$K$12*((RAND()+RAND()+RAND()+RAND()+RAND()+RAND()+RAND()+RAND()+RAND()+RAND()+RAND()+RAND())-6))-1)+H$15)</x:f>
        <x:v>1445489.5651050636</x:v>
      </x:c>
      <x:c r="I128" s="97" t="n">
        <x:f>MAX(0,H128*(1+EXP((LN(1+'Monte Carlo'!$K$10)-0.5*'Monte Carlo'!$K$12^2)+'Monte Carlo'!$K$12*((RAND()+RAND()+RAND()+RAND()+RAND()+RAND()+RAND()+RAND()+RAND()+RAND()+RAND()+RAND())-6))-1)+I$15)</x:f>
        <x:v>1588614.762132869</x:v>
      </x:c>
      <x:c r="J128" s="97" t="n">
        <x:f>MAX(0,I128*(1+EXP((LN(1+'Monte Carlo'!$K$10)-0.5*'Monte Carlo'!$K$12^2)+'Monte Carlo'!$K$12*((RAND()+RAND()+RAND()+RAND()+RAND()+RAND()+RAND()+RAND()+RAND()+RAND()+RAND()+RAND())-6))-1)+J$15)</x:f>
        <x:v>1683015.307843687</x:v>
      </x:c>
      <x:c r="K128" s="97" t="n">
        <x:f>MAX(0,J128*(1+EXP((LN(1+'Monte Carlo'!$K$10)-0.5*'Monte Carlo'!$K$12^2)+'Monte Carlo'!$K$12*((RAND()+RAND()+RAND()+RAND()+RAND()+RAND()+RAND()+RAND()+RAND()+RAND()+RAND()+RAND())-6))-1)+K$15)</x:f>
        <x:v>1855210.5532709905</x:v>
      </x:c>
      <x:c r="L128" s="97" t="n">
        <x:f>MAX(0,K128*(1+EXP((LN(1+'Monte Carlo'!$K$10)-0.5*'Monte Carlo'!$K$12^2)+'Monte Carlo'!$K$12*((RAND()+RAND()+RAND()+RAND()+RAND()+RAND()+RAND()+RAND()+RAND()+RAND()+RAND()+RAND())-6))-1)+L$15)</x:f>
        <x:v>2057971.4384541581</x:v>
      </x:c>
      <x:c r="M128" s="97" t="n">
        <x:f>MAX(0,L128*(1+EXP((LN(1+'Monte Carlo'!$K$10)-0.5*'Monte Carlo'!$K$12^2)+'Monte Carlo'!$K$12*((RAND()+RAND()+RAND()+RAND()+RAND()+RAND()+RAND()+RAND()+RAND()+RAND()+RAND()+RAND())-6))-1)+M$15)</x:f>
        <x:v>2214788.1462857556</x:v>
      </x:c>
      <x:c r="N128" s="97" t="n">
        <x:f>MAX(0,M128*(1+EXP((LN(1+'Monte Carlo'!$K$10)-0.5*'Monte Carlo'!$K$12^2)+'Monte Carlo'!$K$12*((RAND()+RAND()+RAND()+RAND()+RAND()+RAND()+RAND()+RAND()+RAND()+RAND()+RAND()+RAND())-6))-1)+N$15)</x:f>
        <x:v>1996922.6704307091</x:v>
      </x:c>
      <x:c r="O128" s="97" t="n">
        <x:f>MAX(0,N128*(1+EXP((LN(1+'Monte Carlo'!$K$10)-0.5*'Monte Carlo'!$K$12^2)+'Monte Carlo'!$K$12*((RAND()+RAND()+RAND()+RAND()+RAND()+RAND()+RAND()+RAND()+RAND()+RAND()+RAND()+RAND())-6))-1)+O$15)</x:f>
        <x:v>2201972.044591405</x:v>
      </x:c>
      <x:c r="P128" s="97" t="n">
        <x:f>MAX(0,O128*(1+EXP((LN(1+'Monte Carlo'!$K$10)-0.5*'Monte Carlo'!$K$12^2)+'Monte Carlo'!$K$12*((RAND()+RAND()+RAND()+RAND()+RAND()+RAND()+RAND()+RAND()+RAND()+RAND()+RAND()+RAND())-6))-1)+P$15)</x:f>
        <x:v>2334721.7939901073</x:v>
      </x:c>
      <x:c r="Q128" s="97" t="n">
        <x:f>MAX(0,P128*(1+EXP((LN(1+'Monte Carlo'!$K$10)-0.5*'Monte Carlo'!$K$12^2)+'Monte Carlo'!$K$12*((RAND()+RAND()+RAND()+RAND()+RAND()+RAND()+RAND()+RAND()+RAND()+RAND()+RAND()+RAND())-6))-1)+Q$15)</x:f>
        <x:v>2878200.554152221</x:v>
      </x:c>
      <x:c r="R128" s="97" t="n">
        <x:f>MAX(0,Q128*(1+EXP((LN(1+'Monte Carlo'!$K$10)-0.5*'Monte Carlo'!$K$12^2)+'Monte Carlo'!$K$12*((RAND()+RAND()+RAND()+RAND()+RAND()+RAND()+RAND()+RAND()+RAND()+RAND()+RAND()+RAND())-6))-1)+R$15)</x:f>
        <x:v>2731371.427148824</x:v>
      </x:c>
      <x:c r="S128" s="97" t="n">
        <x:f>MAX(0,R128*(1+EXP((LN(1+'Monte Carlo'!$K$10)-0.5*'Monte Carlo'!$K$12^2)+'Monte Carlo'!$K$12*((RAND()+RAND()+RAND()+RAND()+RAND()+RAND()+RAND()+RAND()+RAND()+RAND()+RAND()+RAND())-6))-1)+S$15)</x:f>
        <x:v>2743474.9461167455</x:v>
      </x:c>
      <x:c r="T128" s="97" t="n">
        <x:f>MAX(0,S128*(1+EXP((LN(1+'Monte Carlo'!$K$10)-0.5*'Monte Carlo'!$K$12^2)+'Monte Carlo'!$K$12*((RAND()+RAND()+RAND()+RAND()+RAND()+RAND()+RAND()+RAND()+RAND()+RAND()+RAND()+RAND())-6))-1)+T$15)</x:f>
        <x:v>2891656.2348445435</x:v>
      </x:c>
      <x:c r="U128" s="97" t="n">
        <x:f>MAX(0,T128*(1+EXP((LN(1+'Monte Carlo'!$K$10)-0.5*'Monte Carlo'!$K$12^2)+'Monte Carlo'!$K$12*((RAND()+RAND()+RAND()+RAND()+RAND()+RAND()+RAND()+RAND()+RAND()+RAND()+RAND()+RAND())-6))-1)+U$15)</x:f>
        <x:v>2481430.6481390246</x:v>
      </x:c>
      <x:c r="V128" s="97" t="n">
        <x:f>MAX(0,U128*(1+EXP((LN(1+'Monte Carlo'!$K$10)-0.5*'Monte Carlo'!$K$12^2)+'Monte Carlo'!$K$12*((RAND()+RAND()+RAND()+RAND()+RAND()+RAND()+RAND()+RAND()+RAND()+RAND()+RAND()+RAND())-6))-1)+V$15)</x:f>
        <x:v>2967577.455385264</x:v>
      </x:c>
      <x:c r="W128" s="97" t="n">
        <x:f>MAX(0,V128*(1+EXP((LN(1+'Monte Carlo'!$K$10)-0.5*'Monte Carlo'!$K$12^2)+'Monte Carlo'!$K$12*((RAND()+RAND()+RAND()+RAND()+RAND()+RAND()+RAND()+RAND()+RAND()+RAND()+RAND()+RAND())-6))-1)+W$15)</x:f>
        <x:v>3139919.015224984</x:v>
      </x:c>
      <x:c r="X128" s="97" t="n">
        <x:f>MAX(0,W128*(1+EXP((LN(1+'Monte Carlo'!$K$10)-0.5*'Monte Carlo'!$K$12^2)+'Monte Carlo'!$K$12*((RAND()+RAND()+RAND()+RAND()+RAND()+RAND()+RAND()+RAND()+RAND()+RAND()+RAND()+RAND())-6))-1)+X$15)</x:f>
        <x:v>3776573.5672247196</x:v>
      </x:c>
      <x:c r="Y128" s="97" t="n">
        <x:f>MAX(0,X128*(1+EXP((LN(1+'Monte Carlo'!$K$10)-0.5*'Monte Carlo'!$K$12^2)+'Monte Carlo'!$K$12*((RAND()+RAND()+RAND()+RAND()+RAND()+RAND()+RAND()+RAND()+RAND()+RAND()+RAND()+RAND())-6))-1)+Y$15)</x:f>
        <x:v>3529942.60590267</x:v>
      </x:c>
      <x:c r="Z128" s="97" t="n">
        <x:f>MAX(0,Y128*(1+EXP((LN(1+'Monte Carlo'!$K$10)-0.5*'Monte Carlo'!$K$12^2)+'Monte Carlo'!$K$12*((RAND()+RAND()+RAND()+RAND()+RAND()+RAND()+RAND()+RAND()+RAND()+RAND()+RAND()+RAND())-6))-1)+Z$15)</x:f>
        <x:v>2935201.0646412717</x:v>
      </x:c>
      <x:c r="AA128" s="97" t="n">
        <x:f>MAX(0,Z128*(1+EXP((LN(1+'Monte Carlo'!$K$10)-0.5*'Monte Carlo'!$K$12^2)+'Monte Carlo'!$K$12*((RAND()+RAND()+RAND()+RAND()+RAND()+RAND()+RAND()+RAND()+RAND()+RAND()+RAND()+RAND())-6))-1)+AA$15)</x:f>
        <x:v>2746430.5973425433</x:v>
      </x:c>
      <x:c r="AB128" s="97" t="n">
        <x:f>MAX(0,AA128*(1+EXP((LN(1+'Monte Carlo'!$K$10)-0.5*'Monte Carlo'!$K$12^2)+'Monte Carlo'!$K$12*((RAND()+RAND()+RAND()+RAND()+RAND()+RAND()+RAND()+RAND()+RAND()+RAND()+RAND()+RAND())-6))-1)+AB$15)</x:f>
        <x:v>3361076.6464299</x:v>
      </x:c>
      <x:c r="AC128" s="97" t="n">
        <x:f>MAX(0,AB128*(1+EXP((LN(1+'Monte Carlo'!$K$10)-0.5*'Monte Carlo'!$K$12^2)+'Monte Carlo'!$K$12*((RAND()+RAND()+RAND()+RAND()+RAND()+RAND()+RAND()+RAND()+RAND()+RAND()+RAND()+RAND())-6))-1)+AC$15)</x:f>
        <x:v>3052456.3700828585</x:v>
      </x:c>
      <x:c r="AD128" s="97" t="n">
        <x:f>MAX(0,AC128*(1+EXP((LN(1+'Monte Carlo'!$K$10)-0.5*'Monte Carlo'!$K$12^2)+'Monte Carlo'!$K$12*((RAND()+RAND()+RAND()+RAND()+RAND()+RAND()+RAND()+RAND()+RAND()+RAND()+RAND()+RAND())-6))-1)+AD$15)</x:f>
        <x:v>3834574.1964251166</x:v>
      </x:c>
      <x:c r="AE128" s="97" t="n">
        <x:f>MAX(0,AD128*(1+EXP((LN(1+'Monte Carlo'!$K$10)-0.5*'Monte Carlo'!$K$12^2)+'Monte Carlo'!$K$12*((RAND()+RAND()+RAND()+RAND()+RAND()+RAND()+RAND()+RAND()+RAND()+RAND()+RAND()+RAND())-6))-1)+AE$15)</x:f>
        <x:v>3929263.778532188</x:v>
      </x:c>
      <x:c r="AF128" s="97" t="n">
        <x:f>MAX(0,AE128*(1+EXP((LN(1+'Monte Carlo'!$K$10)-0.5*'Monte Carlo'!$K$12^2)+'Monte Carlo'!$K$12*((RAND()+RAND()+RAND()+RAND()+RAND()+RAND()+RAND()+RAND()+RAND()+RAND()+RAND()+RAND())-6))-1)+AF$15)</x:f>
        <x:v>3373882.278805877</x:v>
      </x:c>
      <x:c r="AG128" s="97">
        <x:f t="shared" si="3"/>
        <x:v>1029031.25</x:v>
      </x:c>
    </x:row>
    <x:row r="129">
      <x:c r="A129" s="93">
        <x:v>108</x:v>
      </x:c>
      <x:c r="B129" s="97" t="n">
        <x:f>IF(AND(UPPER('Monte Carlo'!$K$4)="YES",'Monte Carlo'!$K$5&gt;0),'Monte Carlo'!$K$13,Liquidity_30Y!$C$14)</x:f>
        <x:v>1029031.25</x:v>
      </x:c>
      <x:c r="C129" s="97" t="n">
        <x:f>MAX(0,B129*(1+EXP((LN(1+'Monte Carlo'!$K$10)-0.5*'Monte Carlo'!$K$12^2)+'Monte Carlo'!$K$12*((RAND()+RAND()+RAND()+RAND()+RAND()+RAND()+RAND()+RAND()+RAND()+RAND()+RAND()+RAND())-6))-1)+C$15)</x:f>
        <x:v>1034653.3113846655</x:v>
      </x:c>
      <x:c r="D129" s="97" t="n">
        <x:f>MAX(0,C129*(1+EXP((LN(1+'Monte Carlo'!$K$10)-0.5*'Monte Carlo'!$K$12^2)+'Monte Carlo'!$K$12*((RAND()+RAND()+RAND()+RAND()+RAND()+RAND()+RAND()+RAND()+RAND()+RAND()+RAND()+RAND())-6))-1)+D$15)</x:f>
        <x:v>974045.4212005395</x:v>
      </x:c>
      <x:c r="E129" s="97" t="n">
        <x:f>MAX(0,D129*(1+EXP((LN(1+'Monte Carlo'!$K$10)-0.5*'Monte Carlo'!$K$12^2)+'Monte Carlo'!$K$12*((RAND()+RAND()+RAND()+RAND()+RAND()+RAND()+RAND()+RAND()+RAND()+RAND()+RAND()+RAND())-6))-1)+E$15)</x:f>
        <x:v>860562.4926204092</x:v>
      </x:c>
      <x:c r="F129" s="97" t="n">
        <x:f>MAX(0,E129*(1+EXP((LN(1+'Monte Carlo'!$K$10)-0.5*'Monte Carlo'!$K$12^2)+'Monte Carlo'!$K$12*((RAND()+RAND()+RAND()+RAND()+RAND()+RAND()+RAND()+RAND()+RAND()+RAND()+RAND()+RAND())-6))-1)+F$15)</x:f>
        <x:v>1078716.8244860684</x:v>
      </x:c>
      <x:c r="G129" s="97" t="n">
        <x:f>MAX(0,F129*(1+EXP((LN(1+'Monte Carlo'!$K$10)-0.5*'Monte Carlo'!$K$12^2)+'Monte Carlo'!$K$12*((RAND()+RAND()+RAND()+RAND()+RAND()+RAND()+RAND()+RAND()+RAND()+RAND()+RAND()+RAND())-6))-1)+G$15)</x:f>
        <x:v>1111589.0342866497</x:v>
      </x:c>
      <x:c r="H129" s="97" t="n">
        <x:f>MAX(0,G129*(1+EXP((LN(1+'Monte Carlo'!$K$10)-0.5*'Monte Carlo'!$K$12^2)+'Monte Carlo'!$K$12*((RAND()+RAND()+RAND()+RAND()+RAND()+RAND()+RAND()+RAND()+RAND()+RAND()+RAND()+RAND())-6))-1)+H$15)</x:f>
        <x:v>1106638.860808184</x:v>
      </x:c>
      <x:c r="I129" s="97" t="n">
        <x:f>MAX(0,H129*(1+EXP((LN(1+'Monte Carlo'!$K$10)-0.5*'Monte Carlo'!$K$12^2)+'Monte Carlo'!$K$12*((RAND()+RAND()+RAND()+RAND()+RAND()+RAND()+RAND()+RAND()+RAND()+RAND()+RAND()+RAND())-6))-1)+I$15)</x:f>
        <x:v>935925.7155106609</x:v>
      </x:c>
      <x:c r="J129" s="97" t="n">
        <x:f>MAX(0,I129*(1+EXP((LN(1+'Monte Carlo'!$K$10)-0.5*'Monte Carlo'!$K$12^2)+'Monte Carlo'!$K$12*((RAND()+RAND()+RAND()+RAND()+RAND()+RAND()+RAND()+RAND()+RAND()+RAND()+RAND()+RAND())-6))-1)+J$15)</x:f>
        <x:v>929181.616677572</x:v>
      </x:c>
      <x:c r="K129" s="97" t="n">
        <x:f>MAX(0,J129*(1+EXP((LN(1+'Monte Carlo'!$K$10)-0.5*'Monte Carlo'!$K$12^2)+'Monte Carlo'!$K$12*((RAND()+RAND()+RAND()+RAND()+RAND()+RAND()+RAND()+RAND()+RAND()+RAND()+RAND()+RAND())-6))-1)+K$15)</x:f>
        <x:v>968738.8311591094</x:v>
      </x:c>
      <x:c r="L129" s="97" t="n">
        <x:f>MAX(0,K129*(1+EXP((LN(1+'Monte Carlo'!$K$10)-0.5*'Monte Carlo'!$K$12^2)+'Monte Carlo'!$K$12*((RAND()+RAND()+RAND()+RAND()+RAND()+RAND()+RAND()+RAND()+RAND()+RAND()+RAND()+RAND())-6))-1)+L$15)</x:f>
        <x:v>861070.7539530719</x:v>
      </x:c>
      <x:c r="M129" s="97" t="n">
        <x:f>MAX(0,L129*(1+EXP((LN(1+'Monte Carlo'!$K$10)-0.5*'Monte Carlo'!$K$12^2)+'Monte Carlo'!$K$12*((RAND()+RAND()+RAND()+RAND()+RAND()+RAND()+RAND()+RAND()+RAND()+RAND()+RAND()+RAND())-6))-1)+M$15)</x:f>
        <x:v>813556.2208826544</x:v>
      </x:c>
      <x:c r="N129" s="97" t="n">
        <x:f>MAX(0,M129*(1+EXP((LN(1+'Monte Carlo'!$K$10)-0.5*'Monte Carlo'!$K$12^2)+'Monte Carlo'!$K$12*((RAND()+RAND()+RAND()+RAND()+RAND()+RAND()+RAND()+RAND()+RAND()+RAND()+RAND()+RAND())-6))-1)+N$15)</x:f>
        <x:v>736198.3585711545</x:v>
      </x:c>
      <x:c r="O129" s="97" t="n">
        <x:f>MAX(0,N129*(1+EXP((LN(1+'Monte Carlo'!$K$10)-0.5*'Monte Carlo'!$K$12^2)+'Monte Carlo'!$K$12*((RAND()+RAND()+RAND()+RAND()+RAND()+RAND()+RAND()+RAND()+RAND()+RAND()+RAND()+RAND())-6))-1)+O$15)</x:f>
        <x:v>765833.6810945414</x:v>
      </x:c>
      <x:c r="P129" s="97" t="n">
        <x:f>MAX(0,O129*(1+EXP((LN(1+'Monte Carlo'!$K$10)-0.5*'Monte Carlo'!$K$12^2)+'Monte Carlo'!$K$12*((RAND()+RAND()+RAND()+RAND()+RAND()+RAND()+RAND()+RAND()+RAND()+RAND()+RAND()+RAND())-6))-1)+P$15)</x:f>
        <x:v>1088875.1061139016</x:v>
      </x:c>
      <x:c r="Q129" s="97" t="n">
        <x:f>MAX(0,P129*(1+EXP((LN(1+'Monte Carlo'!$K$10)-0.5*'Monte Carlo'!$K$12^2)+'Monte Carlo'!$K$12*((RAND()+RAND()+RAND()+RAND()+RAND()+RAND()+RAND()+RAND()+RAND()+RAND()+RAND()+RAND())-6))-1)+Q$15)</x:f>
        <x:v>1223098.4240299761</x:v>
      </x:c>
      <x:c r="R129" s="97" t="n">
        <x:f>MAX(0,Q129*(1+EXP((LN(1+'Monte Carlo'!$K$10)-0.5*'Monte Carlo'!$K$12^2)+'Monte Carlo'!$K$12*((RAND()+RAND()+RAND()+RAND()+RAND()+RAND()+RAND()+RAND()+RAND()+RAND()+RAND()+RAND())-6))-1)+R$15)</x:f>
        <x:v>1183350.954869941</x:v>
      </x:c>
      <x:c r="S129" s="97" t="n">
        <x:f>MAX(0,R129*(1+EXP((LN(1+'Monte Carlo'!$K$10)-0.5*'Monte Carlo'!$K$12^2)+'Monte Carlo'!$K$12*((RAND()+RAND()+RAND()+RAND()+RAND()+RAND()+RAND()+RAND()+RAND()+RAND()+RAND()+RAND())-6))-1)+S$15)</x:f>
        <x:v>1334310.4352210513</x:v>
      </x:c>
      <x:c r="T129" s="97" t="n">
        <x:f>MAX(0,S129*(1+EXP((LN(1+'Monte Carlo'!$K$10)-0.5*'Monte Carlo'!$K$12^2)+'Monte Carlo'!$K$12*((RAND()+RAND()+RAND()+RAND()+RAND()+RAND()+RAND()+RAND()+RAND()+RAND()+RAND()+RAND())-6))-1)+T$15)</x:f>
        <x:v>1183231.354791646</x:v>
      </x:c>
      <x:c r="U129" s="97" t="n">
        <x:f>MAX(0,T129*(1+EXP((LN(1+'Monte Carlo'!$K$10)-0.5*'Monte Carlo'!$K$12^2)+'Monte Carlo'!$K$12*((RAND()+RAND()+RAND()+RAND()+RAND()+RAND()+RAND()+RAND()+RAND()+RAND()+RAND()+RAND())-6))-1)+U$15)</x:f>
        <x:v>1409799.7062929284</x:v>
      </x:c>
      <x:c r="V129" s="97" t="n">
        <x:f>MAX(0,U129*(1+EXP((LN(1+'Monte Carlo'!$K$10)-0.5*'Monte Carlo'!$K$12^2)+'Monte Carlo'!$K$12*((RAND()+RAND()+RAND()+RAND()+RAND()+RAND()+RAND()+RAND()+RAND()+RAND()+RAND()+RAND())-6))-1)+V$15)</x:f>
        <x:v>1600613.8905993623</x:v>
      </x:c>
      <x:c r="W129" s="97" t="n">
        <x:f>MAX(0,V129*(1+EXP((LN(1+'Monte Carlo'!$K$10)-0.5*'Monte Carlo'!$K$12^2)+'Monte Carlo'!$K$12*((RAND()+RAND()+RAND()+RAND()+RAND()+RAND()+RAND()+RAND()+RAND()+RAND()+RAND()+RAND())-6))-1)+W$15)</x:f>
        <x:v>1496757.3771467644</x:v>
      </x:c>
      <x:c r="X129" s="97" t="n">
        <x:f>MAX(0,W129*(1+EXP((LN(1+'Monte Carlo'!$K$10)-0.5*'Monte Carlo'!$K$12^2)+'Monte Carlo'!$K$12*((RAND()+RAND()+RAND()+RAND()+RAND()+RAND()+RAND()+RAND()+RAND()+RAND()+RAND()+RAND())-6))-1)+X$15)</x:f>
        <x:v>2281521.565123341</x:v>
      </x:c>
      <x:c r="Y129" s="97" t="n">
        <x:f>MAX(0,X129*(1+EXP((LN(1+'Monte Carlo'!$K$10)-0.5*'Monte Carlo'!$K$12^2)+'Monte Carlo'!$K$12*((RAND()+RAND()+RAND()+RAND()+RAND()+RAND()+RAND()+RAND()+RAND()+RAND()+RAND()+RAND())-6))-1)+Y$15)</x:f>
        <x:v>2091323.037396244</x:v>
      </x:c>
      <x:c r="Z129" s="97" t="n">
        <x:f>MAX(0,Y129*(1+EXP((LN(1+'Monte Carlo'!$K$10)-0.5*'Monte Carlo'!$K$12^2)+'Monte Carlo'!$K$12*((RAND()+RAND()+RAND()+RAND()+RAND()+RAND()+RAND()+RAND()+RAND()+RAND()+RAND()+RAND())-6))-1)+Z$15)</x:f>
        <x:v>2606430.803374438</x:v>
      </x:c>
      <x:c r="AA129" s="97" t="n">
        <x:f>MAX(0,Z129*(1+EXP((LN(1+'Monte Carlo'!$K$10)-0.5*'Monte Carlo'!$K$12^2)+'Monte Carlo'!$K$12*((RAND()+RAND()+RAND()+RAND()+RAND()+RAND()+RAND()+RAND()+RAND()+RAND()+RAND()+RAND())-6))-1)+AA$15)</x:f>
        <x:v>2527447.5761167877</x:v>
      </x:c>
      <x:c r="AB129" s="97" t="n">
        <x:f>MAX(0,AA129*(1+EXP((LN(1+'Monte Carlo'!$K$10)-0.5*'Monte Carlo'!$K$12^2)+'Monte Carlo'!$K$12*((RAND()+RAND()+RAND()+RAND()+RAND()+RAND()+RAND()+RAND()+RAND()+RAND()+RAND()+RAND())-6))-1)+AB$15)</x:f>
        <x:v>2354218.784737984</x:v>
      </x:c>
      <x:c r="AC129" s="97" t="n">
        <x:f>MAX(0,AB129*(1+EXP((LN(1+'Monte Carlo'!$K$10)-0.5*'Monte Carlo'!$K$12^2)+'Monte Carlo'!$K$12*((RAND()+RAND()+RAND()+RAND()+RAND()+RAND()+RAND()+RAND()+RAND()+RAND()+RAND()+RAND())-6))-1)+AC$15)</x:f>
        <x:v>2221128.773214852</x:v>
      </x:c>
      <x:c r="AD129" s="97" t="n">
        <x:f>MAX(0,AC129*(1+EXP((LN(1+'Monte Carlo'!$K$10)-0.5*'Monte Carlo'!$K$12^2)+'Monte Carlo'!$K$12*((RAND()+RAND()+RAND()+RAND()+RAND()+RAND()+RAND()+RAND()+RAND()+RAND()+RAND()+RAND())-6))-1)+AD$15)</x:f>
        <x:v>2295477.8005235973</x:v>
      </x:c>
      <x:c r="AE129" s="97" t="n">
        <x:f>MAX(0,AD129*(1+EXP((LN(1+'Monte Carlo'!$K$10)-0.5*'Monte Carlo'!$K$12^2)+'Monte Carlo'!$K$12*((RAND()+RAND()+RAND()+RAND()+RAND()+RAND()+RAND()+RAND()+RAND()+RAND()+RAND()+RAND())-6))-1)+AE$15)</x:f>
        <x:v>2651066.059243085</x:v>
      </x:c>
      <x:c r="AF129" s="97" t="n">
        <x:f>MAX(0,AE129*(1+EXP((LN(1+'Monte Carlo'!$K$10)-0.5*'Monte Carlo'!$K$12^2)+'Monte Carlo'!$K$12*((RAND()+RAND()+RAND()+RAND()+RAND()+RAND()+RAND()+RAND()+RAND()+RAND()+RAND()+RAND())-6))-1)+AF$15)</x:f>
        <x:v>2016469.0646101683</x:v>
      </x:c>
      <x:c r="AG129" s="97">
        <x:f t="shared" si="3"/>
        <x:v>930307.83518205094</x:v>
      </x:c>
    </x:row>
    <x:row r="130">
      <x:c r="A130" s="93">
        <x:v>109</x:v>
      </x:c>
      <x:c r="B130" s="97" t="n">
        <x:f>IF(AND(UPPER('Monte Carlo'!$K$4)="YES",'Monte Carlo'!$K$5&gt;0),'Monte Carlo'!$K$13,Liquidity_30Y!$C$14)</x:f>
        <x:v>1029031.25</x:v>
      </x:c>
      <x:c r="C130" s="97" t="n">
        <x:f>MAX(0,B130*(1+EXP((LN(1+'Monte Carlo'!$K$10)-0.5*'Monte Carlo'!$K$12^2)+'Monte Carlo'!$K$12*((RAND()+RAND()+RAND()+RAND()+RAND()+RAND()+RAND()+RAND()+RAND()+RAND()+RAND()+RAND())-6))-1)+C$15)</x:f>
        <x:v>1055736.440302792</x:v>
      </x:c>
      <x:c r="D130" s="97" t="n">
        <x:f>MAX(0,C130*(1+EXP((LN(1+'Monte Carlo'!$K$10)-0.5*'Monte Carlo'!$K$12^2)+'Monte Carlo'!$K$12*((RAND()+RAND()+RAND()+RAND()+RAND()+RAND()+RAND()+RAND()+RAND()+RAND()+RAND()+RAND())-6))-1)+D$15)</x:f>
        <x:v>1202096.8818478885</x:v>
      </x:c>
      <x:c r="E130" s="97" t="n">
        <x:f>MAX(0,D130*(1+EXP((LN(1+'Monte Carlo'!$K$10)-0.5*'Monte Carlo'!$K$12^2)+'Monte Carlo'!$K$12*((RAND()+RAND()+RAND()+RAND()+RAND()+RAND()+RAND()+RAND()+RAND()+RAND()+RAND()+RAND())-6))-1)+E$15)</x:f>
        <x:v>1390953.984185127</x:v>
      </x:c>
      <x:c r="F130" s="97" t="n">
        <x:f>MAX(0,E130*(1+EXP((LN(1+'Monte Carlo'!$K$10)-0.5*'Monte Carlo'!$K$12^2)+'Monte Carlo'!$K$12*((RAND()+RAND()+RAND()+RAND()+RAND()+RAND()+RAND()+RAND()+RAND()+RAND()+RAND()+RAND())-6))-1)+F$15)</x:f>
        <x:v>1308349.4751261992</x:v>
      </x:c>
      <x:c r="G130" s="97" t="n">
        <x:f>MAX(0,F130*(1+EXP((LN(1+'Monte Carlo'!$K$10)-0.5*'Monte Carlo'!$K$12^2)+'Monte Carlo'!$K$12*((RAND()+RAND()+RAND()+RAND()+RAND()+RAND()+RAND()+RAND()+RAND()+RAND()+RAND()+RAND())-6))-1)+G$15)</x:f>
        <x:v>1590072.8981251228</x:v>
      </x:c>
      <x:c r="H130" s="97" t="n">
        <x:f>MAX(0,G130*(1+EXP((LN(1+'Monte Carlo'!$K$10)-0.5*'Monte Carlo'!$K$12^2)+'Monte Carlo'!$K$12*((RAND()+RAND()+RAND()+RAND()+RAND()+RAND()+RAND()+RAND()+RAND()+RAND()+RAND()+RAND())-6))-1)+H$15)</x:f>
        <x:v>1209348.137584801</x:v>
      </x:c>
      <x:c r="I130" s="97" t="n">
        <x:f>MAX(0,H130*(1+EXP((LN(1+'Monte Carlo'!$K$10)-0.5*'Monte Carlo'!$K$12^2)+'Monte Carlo'!$K$12*((RAND()+RAND()+RAND()+RAND()+RAND()+RAND()+RAND()+RAND()+RAND()+RAND()+RAND()+RAND())-6))-1)+I$15)</x:f>
        <x:v>1623381.402119588</x:v>
      </x:c>
      <x:c r="J130" s="97" t="n">
        <x:f>MAX(0,I130*(1+EXP((LN(1+'Monte Carlo'!$K$10)-0.5*'Monte Carlo'!$K$12^2)+'Monte Carlo'!$K$12*((RAND()+RAND()+RAND()+RAND()+RAND()+RAND()+RAND()+RAND()+RAND()+RAND()+RAND()+RAND())-6))-1)+J$15)</x:f>
        <x:v>1929188.1952433651</x:v>
      </x:c>
      <x:c r="K130" s="97" t="n">
        <x:f>MAX(0,J130*(1+EXP((LN(1+'Monte Carlo'!$K$10)-0.5*'Monte Carlo'!$K$12^2)+'Monte Carlo'!$K$12*((RAND()+RAND()+RAND()+RAND()+RAND()+RAND()+RAND()+RAND()+RAND()+RAND()+RAND()+RAND())-6))-1)+K$15)</x:f>
        <x:v>1852443.1586958782</x:v>
      </x:c>
      <x:c r="L130" s="97" t="n">
        <x:f>MAX(0,K130*(1+EXP((LN(1+'Monte Carlo'!$K$10)-0.5*'Monte Carlo'!$K$12^2)+'Monte Carlo'!$K$12*((RAND()+RAND()+RAND()+RAND()+RAND()+RAND()+RAND()+RAND()+RAND()+RAND()+RAND()+RAND())-6))-1)+L$15)</x:f>
        <x:v>1835933.0912900849</x:v>
      </x:c>
      <x:c r="M130" s="97" t="n">
        <x:f>MAX(0,L130*(1+EXP((LN(1+'Monte Carlo'!$K$10)-0.5*'Monte Carlo'!$K$12^2)+'Monte Carlo'!$K$12*((RAND()+RAND()+RAND()+RAND()+RAND()+RAND()+RAND()+RAND()+RAND()+RAND()+RAND()+RAND())-6))-1)+M$15)</x:f>
        <x:v>1625713.581949534</x:v>
      </x:c>
      <x:c r="N130" s="97" t="n">
        <x:f>MAX(0,M130*(1+EXP((LN(1+'Monte Carlo'!$K$10)-0.5*'Monte Carlo'!$K$12^2)+'Monte Carlo'!$K$12*((RAND()+RAND()+RAND()+RAND()+RAND()+RAND()+RAND()+RAND()+RAND()+RAND()+RAND()+RAND())-6))-1)+N$15)</x:f>
        <x:v>1879649.903761536</x:v>
      </x:c>
      <x:c r="O130" s="97" t="n">
        <x:f>MAX(0,N130*(1+EXP((LN(1+'Monte Carlo'!$K$10)-0.5*'Monte Carlo'!$K$12^2)+'Monte Carlo'!$K$12*((RAND()+RAND()+RAND()+RAND()+RAND()+RAND()+RAND()+RAND()+RAND()+RAND()+RAND()+RAND())-6))-1)+O$15)</x:f>
        <x:v>2096248.1317724558</x:v>
      </x:c>
      <x:c r="P130" s="97" t="n">
        <x:f>MAX(0,O130*(1+EXP((LN(1+'Monte Carlo'!$K$10)-0.5*'Monte Carlo'!$K$12^2)+'Monte Carlo'!$K$12*((RAND()+RAND()+RAND()+RAND()+RAND()+RAND()+RAND()+RAND()+RAND()+RAND()+RAND()+RAND())-6))-1)+P$15)</x:f>
        <x:v>2635290.803143297</x:v>
      </x:c>
      <x:c r="Q130" s="97" t="n">
        <x:f>MAX(0,P130*(1+EXP((LN(1+'Monte Carlo'!$K$10)-0.5*'Monte Carlo'!$K$12^2)+'Monte Carlo'!$K$12*((RAND()+RAND()+RAND()+RAND()+RAND()+RAND()+RAND()+RAND()+RAND()+RAND()+RAND()+RAND())-6))-1)+Q$15)</x:f>
        <x:v>2921071.223836946</x:v>
      </x:c>
      <x:c r="R130" s="97" t="n">
        <x:f>MAX(0,Q130*(1+EXP((LN(1+'Monte Carlo'!$K$10)-0.5*'Monte Carlo'!$K$12^2)+'Monte Carlo'!$K$12*((RAND()+RAND()+RAND()+RAND()+RAND()+RAND()+RAND()+RAND()+RAND()+RAND()+RAND()+RAND())-6))-1)+R$15)</x:f>
        <x:v>3207744.39665733</x:v>
      </x:c>
      <x:c r="S130" s="97" t="n">
        <x:f>MAX(0,R130*(1+EXP((LN(1+'Monte Carlo'!$K$10)-0.5*'Monte Carlo'!$K$12^2)+'Monte Carlo'!$K$12*((RAND()+RAND()+RAND()+RAND()+RAND()+RAND()+RAND()+RAND()+RAND()+RAND()+RAND()+RAND())-6))-1)+S$15)</x:f>
        <x:v>3824613.387195097</x:v>
      </x:c>
      <x:c r="T130" s="97" t="n">
        <x:f>MAX(0,S130*(1+EXP((LN(1+'Monte Carlo'!$K$10)-0.5*'Monte Carlo'!$K$12^2)+'Monte Carlo'!$K$12*((RAND()+RAND()+RAND()+RAND()+RAND()+RAND()+RAND()+RAND()+RAND()+RAND()+RAND()+RAND())-6))-1)+T$15)</x:f>
        <x:v>4204244.491210057</x:v>
      </x:c>
      <x:c r="U130" s="97" t="n">
        <x:f>MAX(0,T130*(1+EXP((LN(1+'Monte Carlo'!$K$10)-0.5*'Monte Carlo'!$K$12^2)+'Monte Carlo'!$K$12*((RAND()+RAND()+RAND()+RAND()+RAND()+RAND()+RAND()+RAND()+RAND()+RAND()+RAND()+RAND())-6))-1)+U$15)</x:f>
        <x:v>4192238.340260633</x:v>
      </x:c>
      <x:c r="V130" s="97" t="n">
        <x:f>MAX(0,U130*(1+EXP((LN(1+'Monte Carlo'!$K$10)-0.5*'Monte Carlo'!$K$12^2)+'Monte Carlo'!$K$12*((RAND()+RAND()+RAND()+RAND()+RAND()+RAND()+RAND()+RAND()+RAND()+RAND()+RAND()+RAND())-6))-1)+V$15)</x:f>
        <x:v>3629627.4021105184</x:v>
      </x:c>
      <x:c r="W130" s="97" t="n">
        <x:f>MAX(0,V130*(1+EXP((LN(1+'Monte Carlo'!$K$10)-0.5*'Monte Carlo'!$K$12^2)+'Monte Carlo'!$K$12*((RAND()+RAND()+RAND()+RAND()+RAND()+RAND()+RAND()+RAND()+RAND()+RAND()+RAND()+RAND())-6))-1)+W$15)</x:f>
        <x:v>5609287.798572877</x:v>
      </x:c>
      <x:c r="X130" s="97" t="n">
        <x:f>MAX(0,W130*(1+EXP((LN(1+'Monte Carlo'!$K$10)-0.5*'Monte Carlo'!$K$12^2)+'Monte Carlo'!$K$12*((RAND()+RAND()+RAND()+RAND()+RAND()+RAND()+RAND()+RAND()+RAND()+RAND()+RAND()+RAND())-6))-1)+X$15)</x:f>
        <x:v>7038028.663576991</x:v>
      </x:c>
      <x:c r="Y130" s="97" t="n">
        <x:f>MAX(0,X130*(1+EXP((LN(1+'Monte Carlo'!$K$10)-0.5*'Monte Carlo'!$K$12^2)+'Monte Carlo'!$K$12*((RAND()+RAND()+RAND()+RAND()+RAND()+RAND()+RAND()+RAND()+RAND()+RAND()+RAND()+RAND())-6))-1)+Y$15)</x:f>
        <x:v>6826219.500198558</x:v>
      </x:c>
      <x:c r="Z130" s="97" t="n">
        <x:f>MAX(0,Y130*(1+EXP((LN(1+'Monte Carlo'!$K$10)-0.5*'Monte Carlo'!$K$12^2)+'Monte Carlo'!$K$12*((RAND()+RAND()+RAND()+RAND()+RAND()+RAND()+RAND()+RAND()+RAND()+RAND()+RAND()+RAND())-6))-1)+Z$15)</x:f>
        <x:v>8758605.378157621</x:v>
      </x:c>
      <x:c r="AA130" s="97" t="n">
        <x:f>MAX(0,Z130*(1+EXP((LN(1+'Monte Carlo'!$K$10)-0.5*'Monte Carlo'!$K$12^2)+'Monte Carlo'!$K$12*((RAND()+RAND()+RAND()+RAND()+RAND()+RAND()+RAND()+RAND()+RAND()+RAND()+RAND()+RAND())-6))-1)+AA$15)</x:f>
        <x:v>9850677.635632694</x:v>
      </x:c>
      <x:c r="AB130" s="97" t="n">
        <x:f>MAX(0,AA130*(1+EXP((LN(1+'Monte Carlo'!$K$10)-0.5*'Monte Carlo'!$K$12^2)+'Monte Carlo'!$K$12*((RAND()+RAND()+RAND()+RAND()+RAND()+RAND()+RAND()+RAND()+RAND()+RAND()+RAND()+RAND())-6))-1)+AB$15)</x:f>
        <x:v>12326545.061740581</x:v>
      </x:c>
      <x:c r="AC130" s="97" t="n">
        <x:f>MAX(0,AB130*(1+EXP((LN(1+'Monte Carlo'!$K$10)-0.5*'Monte Carlo'!$K$12^2)+'Monte Carlo'!$K$12*((RAND()+RAND()+RAND()+RAND()+RAND()+RAND()+RAND()+RAND()+RAND()+RAND()+RAND()+RAND())-6))-1)+AC$15)</x:f>
        <x:v>11943030.307373162</x:v>
      </x:c>
      <x:c r="AD130" s="97" t="n">
        <x:f>MAX(0,AC130*(1+EXP((LN(1+'Monte Carlo'!$K$10)-0.5*'Monte Carlo'!$K$12^2)+'Monte Carlo'!$K$12*((RAND()+RAND()+RAND()+RAND()+RAND()+RAND()+RAND()+RAND()+RAND()+RAND()+RAND()+RAND())-6))-1)+AD$15)</x:f>
        <x:v>13347033.000393938</x:v>
      </x:c>
      <x:c r="AE130" s="97" t="n">
        <x:f>MAX(0,AD130*(1+EXP((LN(1+'Monte Carlo'!$K$10)-0.5*'Monte Carlo'!$K$12^2)+'Monte Carlo'!$K$12*((RAND()+RAND()+RAND()+RAND()+RAND()+RAND()+RAND()+RAND()+RAND()+RAND()+RAND()+RAND())-6))-1)+AE$15)</x:f>
        <x:v>14280172.523086742</x:v>
      </x:c>
      <x:c r="AF130" s="97" t="n">
        <x:f>MAX(0,AE130*(1+EXP((LN(1+'Monte Carlo'!$K$10)-0.5*'Monte Carlo'!$K$12^2)+'Monte Carlo'!$K$12*((RAND()+RAND()+RAND()+RAND()+RAND()+RAND()+RAND()+RAND()+RAND()+RAND()+RAND()+RAND())-6))-1)+AF$15)</x:f>
        <x:v>15202270.545577064</x:v>
      </x:c>
      <x:c r="AG130" s="97">
        <x:f t="shared" si="3"/>
        <x:v>993087.09260327904</x:v>
      </x:c>
    </x:row>
    <x:row r="131">
      <x:c r="A131" s="93">
        <x:v>110</x:v>
      </x:c>
      <x:c r="B131" s="97" t="n">
        <x:f>IF(AND(UPPER('Monte Carlo'!$K$4)="YES",'Monte Carlo'!$K$5&gt;0),'Monte Carlo'!$K$13,Liquidity_30Y!$C$14)</x:f>
        <x:v>1029031.25</x:v>
      </x:c>
      <x:c r="C131" s="97" t="n">
        <x:f>MAX(0,B131*(1+EXP((LN(1+'Monte Carlo'!$K$10)-0.5*'Monte Carlo'!$K$12^2)+'Monte Carlo'!$K$12*((RAND()+RAND()+RAND()+RAND()+RAND()+RAND()+RAND()+RAND()+RAND()+RAND()+RAND()+RAND())-6))-1)+C$15)</x:f>
        <x:v>1074714.3965224521</x:v>
      </x:c>
      <x:c r="D131" s="97" t="n">
        <x:f>MAX(0,C131*(1+EXP((LN(1+'Monte Carlo'!$K$10)-0.5*'Monte Carlo'!$K$12^2)+'Monte Carlo'!$K$12*((RAND()+RAND()+RAND()+RAND()+RAND()+RAND()+RAND()+RAND()+RAND()+RAND()+RAND()+RAND())-6))-1)+D$15)</x:f>
        <x:v>975425.1086352095</x:v>
      </x:c>
      <x:c r="E131" s="97" t="n">
        <x:f>MAX(0,D131*(1+EXP((LN(1+'Monte Carlo'!$K$10)-0.5*'Monte Carlo'!$K$12^2)+'Monte Carlo'!$K$12*((RAND()+RAND()+RAND()+RAND()+RAND()+RAND()+RAND()+RAND()+RAND()+RAND()+RAND()+RAND())-6))-1)+E$15)</x:f>
        <x:v>793673.7519434447</x:v>
      </x:c>
      <x:c r="F131" s="97" t="n">
        <x:f>MAX(0,E131*(1+EXP((LN(1+'Monte Carlo'!$K$10)-0.5*'Monte Carlo'!$K$12^2)+'Monte Carlo'!$K$12*((RAND()+RAND()+RAND()+RAND()+RAND()+RAND()+RAND()+RAND()+RAND()+RAND()+RAND()+RAND())-6))-1)+F$15)</x:f>
        <x:v>703060.2767530908</x:v>
      </x:c>
      <x:c r="G131" s="97" t="n">
        <x:f>MAX(0,F131*(1+EXP((LN(1+'Monte Carlo'!$K$10)-0.5*'Monte Carlo'!$K$12^2)+'Monte Carlo'!$K$12*((RAND()+RAND()+RAND()+RAND()+RAND()+RAND()+RAND()+RAND()+RAND()+RAND()+RAND()+RAND())-6))-1)+G$15)</x:f>
        <x:v>727094.3942323916</x:v>
      </x:c>
      <x:c r="H131" s="97" t="n">
        <x:f>MAX(0,G131*(1+EXP((LN(1+'Monte Carlo'!$K$10)-0.5*'Monte Carlo'!$K$12^2)+'Monte Carlo'!$K$12*((RAND()+RAND()+RAND()+RAND()+RAND()+RAND()+RAND()+RAND()+RAND()+RAND()+RAND()+RAND())-6))-1)+H$15)</x:f>
        <x:v>731122.9068809894</x:v>
      </x:c>
      <x:c r="I131" s="97" t="n">
        <x:f>MAX(0,H131*(1+EXP((LN(1+'Monte Carlo'!$K$10)-0.5*'Monte Carlo'!$K$12^2)+'Monte Carlo'!$K$12*((RAND()+RAND()+RAND()+RAND()+RAND()+RAND()+RAND()+RAND()+RAND()+RAND()+RAND()+RAND())-6))-1)+I$15)</x:f>
        <x:v>824267.198990981</x:v>
      </x:c>
      <x:c r="J131" s="97" t="n">
        <x:f>MAX(0,I131*(1+EXP((LN(1+'Monte Carlo'!$K$10)-0.5*'Monte Carlo'!$K$12^2)+'Monte Carlo'!$K$12*((RAND()+RAND()+RAND()+RAND()+RAND()+RAND()+RAND()+RAND()+RAND()+RAND()+RAND()+RAND())-6))-1)+J$15)</x:f>
        <x:v>920645.2636656306</x:v>
      </x:c>
      <x:c r="K131" s="97" t="n">
        <x:f>MAX(0,J131*(1+EXP((LN(1+'Monte Carlo'!$K$10)-0.5*'Monte Carlo'!$K$12^2)+'Monte Carlo'!$K$12*((RAND()+RAND()+RAND()+RAND()+RAND()+RAND()+RAND()+RAND()+RAND()+RAND()+RAND()+RAND())-6))-1)+K$15)</x:f>
        <x:v>1004652.5643603648</x:v>
      </x:c>
      <x:c r="L131" s="97" t="n">
        <x:f>MAX(0,K131*(1+EXP((LN(1+'Monte Carlo'!$K$10)-0.5*'Monte Carlo'!$K$12^2)+'Monte Carlo'!$K$12*((RAND()+RAND()+RAND()+RAND()+RAND()+RAND()+RAND()+RAND()+RAND()+RAND()+RAND()+RAND())-6))-1)+L$15)</x:f>
        <x:v>940340.8115438378</x:v>
      </x:c>
      <x:c r="M131" s="97" t="n">
        <x:f>MAX(0,L131*(1+EXP((LN(1+'Monte Carlo'!$K$10)-0.5*'Monte Carlo'!$K$12^2)+'Monte Carlo'!$K$12*((RAND()+RAND()+RAND()+RAND()+RAND()+RAND()+RAND()+RAND()+RAND()+RAND()+RAND()+RAND())-6))-1)+M$15)</x:f>
        <x:v>935544.648077954</x:v>
      </x:c>
      <x:c r="N131" s="97" t="n">
        <x:f>MAX(0,M131*(1+EXP((LN(1+'Monte Carlo'!$K$10)-0.5*'Monte Carlo'!$K$12^2)+'Monte Carlo'!$K$12*((RAND()+RAND()+RAND()+RAND()+RAND()+RAND()+RAND()+RAND()+RAND()+RAND()+RAND()+RAND())-6))-1)+N$15)</x:f>
        <x:v>1231766.1555186918</x:v>
      </x:c>
      <x:c r="O131" s="97" t="n">
        <x:f>MAX(0,N131*(1+EXP((LN(1+'Monte Carlo'!$K$10)-0.5*'Monte Carlo'!$K$12^2)+'Monte Carlo'!$K$12*((RAND()+RAND()+RAND()+RAND()+RAND()+RAND()+RAND()+RAND()+RAND()+RAND()+RAND()+RAND())-6))-1)+O$15)</x:f>
        <x:v>1578539.3118571339</x:v>
      </x:c>
      <x:c r="P131" s="97" t="n">
        <x:f>MAX(0,O131*(1+EXP((LN(1+'Monte Carlo'!$K$10)-0.5*'Monte Carlo'!$K$12^2)+'Monte Carlo'!$K$12*((RAND()+RAND()+RAND()+RAND()+RAND()+RAND()+RAND()+RAND()+RAND()+RAND()+RAND()+RAND())-6))-1)+P$15)</x:f>
        <x:v>2211112.715486837</x:v>
      </x:c>
      <x:c r="Q131" s="97" t="n">
        <x:f>MAX(0,P131*(1+EXP((LN(1+'Monte Carlo'!$K$10)-0.5*'Monte Carlo'!$K$12^2)+'Monte Carlo'!$K$12*((RAND()+RAND()+RAND()+RAND()+RAND()+RAND()+RAND()+RAND()+RAND()+RAND()+RAND()+RAND())-6))-1)+Q$15)</x:f>
        <x:v>2235124.358981491</x:v>
      </x:c>
      <x:c r="R131" s="97" t="n">
        <x:f>MAX(0,Q131*(1+EXP((LN(1+'Monte Carlo'!$K$10)-0.5*'Monte Carlo'!$K$12^2)+'Monte Carlo'!$K$12*((RAND()+RAND()+RAND()+RAND()+RAND()+RAND()+RAND()+RAND()+RAND()+RAND()+RAND()+RAND())-6))-1)+R$15)</x:f>
        <x:v>2803861.8088698573</x:v>
      </x:c>
      <x:c r="S131" s="97" t="n">
        <x:f>MAX(0,R131*(1+EXP((LN(1+'Monte Carlo'!$K$10)-0.5*'Monte Carlo'!$K$12^2)+'Monte Carlo'!$K$12*((RAND()+RAND()+RAND()+RAND()+RAND()+RAND()+RAND()+RAND()+RAND()+RAND()+RAND()+RAND())-6))-1)+S$15)</x:f>
        <x:v>3312055.6694284533</x:v>
      </x:c>
      <x:c r="T131" s="97" t="n">
        <x:f>MAX(0,S131*(1+EXP((LN(1+'Monte Carlo'!$K$10)-0.5*'Monte Carlo'!$K$12^2)+'Monte Carlo'!$K$12*((RAND()+RAND()+RAND()+RAND()+RAND()+RAND()+RAND()+RAND()+RAND()+RAND()+RAND()+RAND())-6))-1)+T$15)</x:f>
        <x:v>3650191.5778879104</x:v>
      </x:c>
      <x:c r="U131" s="97" t="n">
        <x:f>MAX(0,T131*(1+EXP((LN(1+'Monte Carlo'!$K$10)-0.5*'Monte Carlo'!$K$12^2)+'Monte Carlo'!$K$12*((RAND()+RAND()+RAND()+RAND()+RAND()+RAND()+RAND()+RAND()+RAND()+RAND()+RAND()+RAND())-6))-1)+U$15)</x:f>
        <x:v>4588523.265368921</x:v>
      </x:c>
      <x:c r="V131" s="97" t="n">
        <x:f>MAX(0,U131*(1+EXP((LN(1+'Monte Carlo'!$K$10)-0.5*'Monte Carlo'!$K$12^2)+'Monte Carlo'!$K$12*((RAND()+RAND()+RAND()+RAND()+RAND()+RAND()+RAND()+RAND()+RAND()+RAND()+RAND()+RAND())-6))-1)+V$15)</x:f>
        <x:v>4448158.556197692</x:v>
      </x:c>
      <x:c r="W131" s="97" t="n">
        <x:f>MAX(0,V131*(1+EXP((LN(1+'Monte Carlo'!$K$10)-0.5*'Monte Carlo'!$K$12^2)+'Monte Carlo'!$K$12*((RAND()+RAND()+RAND()+RAND()+RAND()+RAND()+RAND()+RAND()+RAND()+RAND()+RAND()+RAND())-6))-1)+W$15)</x:f>
        <x:v>5693366.151886705</x:v>
      </x:c>
      <x:c r="X131" s="97" t="n">
        <x:f>MAX(0,W131*(1+EXP((LN(1+'Monte Carlo'!$K$10)-0.5*'Monte Carlo'!$K$12^2)+'Monte Carlo'!$K$12*((RAND()+RAND()+RAND()+RAND()+RAND()+RAND()+RAND()+RAND()+RAND()+RAND()+RAND()+RAND())-6))-1)+X$15)</x:f>
        <x:v>5006481.394558335</x:v>
      </x:c>
      <x:c r="Y131" s="97" t="n">
        <x:f>MAX(0,X131*(1+EXP((LN(1+'Monte Carlo'!$K$10)-0.5*'Monte Carlo'!$K$12^2)+'Monte Carlo'!$K$12*((RAND()+RAND()+RAND()+RAND()+RAND()+RAND()+RAND()+RAND()+RAND()+RAND()+RAND()+RAND())-6))-1)+Y$15)</x:f>
        <x:v>4943105.240473063</x:v>
      </x:c>
      <x:c r="Z131" s="97" t="n">
        <x:f>MAX(0,Y131*(1+EXP((LN(1+'Monte Carlo'!$K$10)-0.5*'Monte Carlo'!$K$12^2)+'Monte Carlo'!$K$12*((RAND()+RAND()+RAND()+RAND()+RAND()+RAND()+RAND()+RAND()+RAND()+RAND()+RAND()+RAND())-6))-1)+Z$15)</x:f>
        <x:v>5629347.986576467</x:v>
      </x:c>
      <x:c r="AA131" s="97" t="n">
        <x:f>MAX(0,Z131*(1+EXP((LN(1+'Monte Carlo'!$K$10)-0.5*'Monte Carlo'!$K$12^2)+'Monte Carlo'!$K$12*((RAND()+RAND()+RAND()+RAND()+RAND()+RAND()+RAND()+RAND()+RAND()+RAND()+RAND()+RAND())-6))-1)+AA$15)</x:f>
        <x:v>5121739.063071515</x:v>
      </x:c>
      <x:c r="AB131" s="97" t="n">
        <x:f>MAX(0,AA131*(1+EXP((LN(1+'Monte Carlo'!$K$10)-0.5*'Monte Carlo'!$K$12^2)+'Monte Carlo'!$K$12*((RAND()+RAND()+RAND()+RAND()+RAND()+RAND()+RAND()+RAND()+RAND()+RAND()+RAND()+RAND())-6))-1)+AB$15)</x:f>
        <x:v>5898011.169249692</x:v>
      </x:c>
      <x:c r="AC131" s="97" t="n">
        <x:f>MAX(0,AB131*(1+EXP((LN(1+'Monte Carlo'!$K$10)-0.5*'Monte Carlo'!$K$12^2)+'Monte Carlo'!$K$12*((RAND()+RAND()+RAND()+RAND()+RAND()+RAND()+RAND()+RAND()+RAND()+RAND()+RAND()+RAND())-6))-1)+AC$15)</x:f>
        <x:v>7839570.617354047</x:v>
      </x:c>
      <x:c r="AD131" s="97" t="n">
        <x:f>MAX(0,AC131*(1+EXP((LN(1+'Monte Carlo'!$K$10)-0.5*'Monte Carlo'!$K$12^2)+'Monte Carlo'!$K$12*((RAND()+RAND()+RAND()+RAND()+RAND()+RAND()+RAND()+RAND()+RAND()+RAND()+RAND()+RAND())-6))-1)+AD$15)</x:f>
        <x:v>8415445.320379136</x:v>
      </x:c>
      <x:c r="AE131" s="97" t="n">
        <x:f>MAX(0,AD131*(1+EXP((LN(1+'Monte Carlo'!$K$10)-0.5*'Monte Carlo'!$K$12^2)+'Monte Carlo'!$K$12*((RAND()+RAND()+RAND()+RAND()+RAND()+RAND()+RAND()+RAND()+RAND()+RAND()+RAND()+RAND())-6))-1)+AE$15)</x:f>
        <x:v>9197362.596672347</x:v>
      </x:c>
      <x:c r="AF131" s="97" t="n">
        <x:f>MAX(0,AE131*(1+EXP((LN(1+'Monte Carlo'!$K$10)-0.5*'Monte Carlo'!$K$12^2)+'Monte Carlo'!$K$12*((RAND()+RAND()+RAND()+RAND()+RAND()+RAND()+RAND()+RAND()+RAND()+RAND()+RAND()+RAND())-6))-1)+AF$15)</x:f>
        <x:v>10420082.180656387</x:v>
      </x:c>
      <x:c r="AG131" s="97">
        <x:f t="shared" si="3"/>
        <x:v>978666.93521499529</x:v>
      </x:c>
    </x:row>
    <x:row r="132">
      <x:c r="A132" s="93">
        <x:v>111</x:v>
      </x:c>
      <x:c r="B132" s="97" t="n">
        <x:f>IF(AND(UPPER('Monte Carlo'!$K$4)="YES",'Monte Carlo'!$K$5&gt;0),'Monte Carlo'!$K$13,Liquidity_30Y!$C$14)</x:f>
        <x:v>1029031.25</x:v>
      </x:c>
      <x:c r="C132" s="97" t="n">
        <x:f>MAX(0,B132*(1+EXP((LN(1+'Monte Carlo'!$K$10)-0.5*'Monte Carlo'!$K$12^2)+'Monte Carlo'!$K$12*((RAND()+RAND()+RAND()+RAND()+RAND()+RAND()+RAND()+RAND()+RAND()+RAND()+RAND()+RAND())-6))-1)+C$15)</x:f>
        <x:v>957539.5087364339</x:v>
      </x:c>
      <x:c r="D132" s="97" t="n">
        <x:f>MAX(0,C132*(1+EXP((LN(1+'Monte Carlo'!$K$10)-0.5*'Monte Carlo'!$K$12^2)+'Monte Carlo'!$K$12*((RAND()+RAND()+RAND()+RAND()+RAND()+RAND()+RAND()+RAND()+RAND()+RAND()+RAND()+RAND())-6))-1)+D$15)</x:f>
        <x:v>772117.4913818873</x:v>
      </x:c>
      <x:c r="E132" s="97" t="n">
        <x:f>MAX(0,D132*(1+EXP((LN(1+'Monte Carlo'!$K$10)-0.5*'Monte Carlo'!$K$12^2)+'Monte Carlo'!$K$12*((RAND()+RAND()+RAND()+RAND()+RAND()+RAND()+RAND()+RAND()+RAND()+RAND()+RAND()+RAND())-6))-1)+E$15)</x:f>
        <x:v>597837.111314794</x:v>
      </x:c>
      <x:c r="F132" s="97" t="n">
        <x:f>MAX(0,E132*(1+EXP((LN(1+'Monte Carlo'!$K$10)-0.5*'Monte Carlo'!$K$12^2)+'Monte Carlo'!$K$12*((RAND()+RAND()+RAND()+RAND()+RAND()+RAND()+RAND()+RAND()+RAND()+RAND()+RAND()+RAND())-6))-1)+F$15)</x:f>
        <x:v>801224.8340985621</x:v>
      </x:c>
      <x:c r="G132" s="97" t="n">
        <x:f>MAX(0,F132*(1+EXP((LN(1+'Monte Carlo'!$K$10)-0.5*'Monte Carlo'!$K$12^2)+'Monte Carlo'!$K$12*((RAND()+RAND()+RAND()+RAND()+RAND()+RAND()+RAND()+RAND()+RAND()+RAND()+RAND()+RAND())-6))-1)+G$15)</x:f>
        <x:v>1010293.1333535152</x:v>
      </x:c>
      <x:c r="H132" s="97" t="n">
        <x:f>MAX(0,G132*(1+EXP((LN(1+'Monte Carlo'!$K$10)-0.5*'Monte Carlo'!$K$12^2)+'Monte Carlo'!$K$12*((RAND()+RAND()+RAND()+RAND()+RAND()+RAND()+RAND()+RAND()+RAND()+RAND()+RAND()+RAND())-6))-1)+H$15)</x:f>
        <x:v>1136299.945106586</x:v>
      </x:c>
      <x:c r="I132" s="97" t="n">
        <x:f>MAX(0,H132*(1+EXP((LN(1+'Monte Carlo'!$K$10)-0.5*'Monte Carlo'!$K$12^2)+'Monte Carlo'!$K$12*((RAND()+RAND()+RAND()+RAND()+RAND()+RAND()+RAND()+RAND()+RAND()+RAND()+RAND()+RAND())-6))-1)+I$15)</x:f>
        <x:v>1252692.253318326</x:v>
      </x:c>
      <x:c r="J132" s="97" t="n">
        <x:f>MAX(0,I132*(1+EXP((LN(1+'Monte Carlo'!$K$10)-0.5*'Monte Carlo'!$K$12^2)+'Monte Carlo'!$K$12*((RAND()+RAND()+RAND()+RAND()+RAND()+RAND()+RAND()+RAND()+RAND()+RAND()+RAND()+RAND())-6))-1)+J$15)</x:f>
        <x:v>1396660.1117475238</x:v>
      </x:c>
      <x:c r="K132" s="97" t="n">
        <x:f>MAX(0,J132*(1+EXP((LN(1+'Monte Carlo'!$K$10)-0.5*'Monte Carlo'!$K$12^2)+'Monte Carlo'!$K$12*((RAND()+RAND()+RAND()+RAND()+RAND()+RAND()+RAND()+RAND()+RAND()+RAND()+RAND()+RAND())-6))-1)+K$15)</x:f>
        <x:v>1580973.0073029918</x:v>
      </x:c>
      <x:c r="L132" s="97" t="n">
        <x:f>MAX(0,K132*(1+EXP((LN(1+'Monte Carlo'!$K$10)-0.5*'Monte Carlo'!$K$12^2)+'Monte Carlo'!$K$12*((RAND()+RAND()+RAND()+RAND()+RAND()+RAND()+RAND()+RAND()+RAND()+RAND()+RAND()+RAND())-6))-1)+L$15)</x:f>
        <x:v>1830036.3390668104</x:v>
      </x:c>
      <x:c r="M132" s="97" t="n">
        <x:f>MAX(0,L132*(1+EXP((LN(1+'Monte Carlo'!$K$10)-0.5*'Monte Carlo'!$K$12^2)+'Monte Carlo'!$K$12*((RAND()+RAND()+RAND()+RAND()+RAND()+RAND()+RAND()+RAND()+RAND()+RAND()+RAND()+RAND())-6))-1)+M$15)</x:f>
        <x:v>1752204.443881708</x:v>
      </x:c>
      <x:c r="N132" s="97" t="n">
        <x:f>MAX(0,M132*(1+EXP((LN(1+'Monte Carlo'!$K$10)-0.5*'Monte Carlo'!$K$12^2)+'Monte Carlo'!$K$12*((RAND()+RAND()+RAND()+RAND()+RAND()+RAND()+RAND()+RAND()+RAND()+RAND()+RAND()+RAND())-6))-1)+N$15)</x:f>
        <x:v>1906801.1547299356</x:v>
      </x:c>
      <x:c r="O132" s="97" t="n">
        <x:f>MAX(0,N132*(1+EXP((LN(1+'Monte Carlo'!$K$10)-0.5*'Monte Carlo'!$K$12^2)+'Monte Carlo'!$K$12*((RAND()+RAND()+RAND()+RAND()+RAND()+RAND()+RAND()+RAND()+RAND()+RAND()+RAND()+RAND())-6))-1)+O$15)</x:f>
        <x:v>2137050.647548195</x:v>
      </x:c>
      <x:c r="P132" s="97" t="n">
        <x:f>MAX(0,O132*(1+EXP((LN(1+'Monte Carlo'!$K$10)-0.5*'Monte Carlo'!$K$12^2)+'Monte Carlo'!$K$12*((RAND()+RAND()+RAND()+RAND()+RAND()+RAND()+RAND()+RAND()+RAND()+RAND()+RAND()+RAND())-6))-1)+P$15)</x:f>
        <x:v>1914660.7978577907</x:v>
      </x:c>
      <x:c r="Q132" s="97" t="n">
        <x:f>MAX(0,P132*(1+EXP((LN(1+'Monte Carlo'!$K$10)-0.5*'Monte Carlo'!$K$12^2)+'Monte Carlo'!$K$12*((RAND()+RAND()+RAND()+RAND()+RAND()+RAND()+RAND()+RAND()+RAND()+RAND()+RAND()+RAND())-6))-1)+Q$15)</x:f>
        <x:v>1973129.4968063333</x:v>
      </x:c>
      <x:c r="R132" s="97" t="n">
        <x:f>MAX(0,Q132*(1+EXP((LN(1+'Monte Carlo'!$K$10)-0.5*'Monte Carlo'!$K$12^2)+'Monte Carlo'!$K$12*((RAND()+RAND()+RAND()+RAND()+RAND()+RAND()+RAND()+RAND()+RAND()+RAND()+RAND()+RAND())-6))-1)+R$15)</x:f>
        <x:v>2189991.3586363485</x:v>
      </x:c>
      <x:c r="S132" s="97" t="n">
        <x:f>MAX(0,R132*(1+EXP((LN(1+'Monte Carlo'!$K$10)-0.5*'Monte Carlo'!$K$12^2)+'Monte Carlo'!$K$12*((RAND()+RAND()+RAND()+RAND()+RAND()+RAND()+RAND()+RAND()+RAND()+RAND()+RAND()+RAND())-6))-1)+S$15)</x:f>
        <x:v>2354851.9743009987</x:v>
      </x:c>
      <x:c r="T132" s="97" t="n">
        <x:f>MAX(0,S132*(1+EXP((LN(1+'Monte Carlo'!$K$10)-0.5*'Monte Carlo'!$K$12^2)+'Monte Carlo'!$K$12*((RAND()+RAND()+RAND()+RAND()+RAND()+RAND()+RAND()+RAND()+RAND()+RAND()+RAND()+RAND())-6))-1)+T$15)</x:f>
        <x:v>2627179.3464852525</x:v>
      </x:c>
      <x:c r="U132" s="97" t="n">
        <x:f>MAX(0,T132*(1+EXP((LN(1+'Monte Carlo'!$K$10)-0.5*'Monte Carlo'!$K$12^2)+'Monte Carlo'!$K$12*((RAND()+RAND()+RAND()+RAND()+RAND()+RAND()+RAND()+RAND()+RAND()+RAND()+RAND()+RAND())-6))-1)+U$15)</x:f>
        <x:v>2580871.959963843</x:v>
      </x:c>
      <x:c r="V132" s="97" t="n">
        <x:f>MAX(0,U132*(1+EXP((LN(1+'Monte Carlo'!$K$10)-0.5*'Monte Carlo'!$K$12^2)+'Monte Carlo'!$K$12*((RAND()+RAND()+RAND()+RAND()+RAND()+RAND()+RAND()+RAND()+RAND()+RAND()+RAND()+RAND())-6))-1)+V$15)</x:f>
        <x:v>3172769.385207917</x:v>
      </x:c>
      <x:c r="W132" s="97" t="n">
        <x:f>MAX(0,V132*(1+EXP((LN(1+'Monte Carlo'!$K$10)-0.5*'Monte Carlo'!$K$12^2)+'Monte Carlo'!$K$12*((RAND()+RAND()+RAND()+RAND()+RAND()+RAND()+RAND()+RAND()+RAND()+RAND()+RAND()+RAND())-6))-1)+W$15)</x:f>
        <x:v>4616871.402536739</x:v>
      </x:c>
      <x:c r="X132" s="97" t="n">
        <x:f>MAX(0,W132*(1+EXP((LN(1+'Monte Carlo'!$K$10)-0.5*'Monte Carlo'!$K$12^2)+'Monte Carlo'!$K$12*((RAND()+RAND()+RAND()+RAND()+RAND()+RAND()+RAND()+RAND()+RAND()+RAND()+RAND()+RAND())-6))-1)+X$15)</x:f>
        <x:v>4653016.491673119</x:v>
      </x:c>
      <x:c r="Y132" s="97" t="n">
        <x:f>MAX(0,X132*(1+EXP((LN(1+'Monte Carlo'!$K$10)-0.5*'Monte Carlo'!$K$12^2)+'Monte Carlo'!$K$12*((RAND()+RAND()+RAND()+RAND()+RAND()+RAND()+RAND()+RAND()+RAND()+RAND()+RAND()+RAND())-6))-1)+Y$15)</x:f>
        <x:v>5582557.94879973</x:v>
      </x:c>
      <x:c r="Z132" s="97" t="n">
        <x:f>MAX(0,Y132*(1+EXP((LN(1+'Monte Carlo'!$K$10)-0.5*'Monte Carlo'!$K$12^2)+'Monte Carlo'!$K$12*((RAND()+RAND()+RAND()+RAND()+RAND()+RAND()+RAND()+RAND()+RAND()+RAND()+RAND()+RAND())-6))-1)+Z$15)</x:f>
        <x:v>4898103.594139112</x:v>
      </x:c>
      <x:c r="AA132" s="97" t="n">
        <x:f>MAX(0,Z132*(1+EXP((LN(1+'Monte Carlo'!$K$10)-0.5*'Monte Carlo'!$K$12^2)+'Monte Carlo'!$K$12*((RAND()+RAND()+RAND()+RAND()+RAND()+RAND()+RAND()+RAND()+RAND()+RAND()+RAND()+RAND())-6))-1)+AA$15)</x:f>
        <x:v>5122024.554531332</x:v>
      </x:c>
      <x:c r="AB132" s="97" t="n">
        <x:f>MAX(0,AA132*(1+EXP((LN(1+'Monte Carlo'!$K$10)-0.5*'Monte Carlo'!$K$12^2)+'Monte Carlo'!$K$12*((RAND()+RAND()+RAND()+RAND()+RAND()+RAND()+RAND()+RAND()+RAND()+RAND()+RAND()+RAND())-6))-1)+AB$15)</x:f>
        <x:v>5581829.382249261</x:v>
      </x:c>
      <x:c r="AC132" s="97" t="n">
        <x:f>MAX(0,AB132*(1+EXP((LN(1+'Monte Carlo'!$K$10)-0.5*'Monte Carlo'!$K$12^2)+'Monte Carlo'!$K$12*((RAND()+RAND()+RAND()+RAND()+RAND()+RAND()+RAND()+RAND()+RAND()+RAND()+RAND()+RAND())-6))-1)+AC$15)</x:f>
        <x:v>5122082.012718495</x:v>
      </x:c>
      <x:c r="AD132" s="97" t="n">
        <x:f>MAX(0,AC132*(1+EXP((LN(1+'Monte Carlo'!$K$10)-0.5*'Monte Carlo'!$K$12^2)+'Monte Carlo'!$K$12*((RAND()+RAND()+RAND()+RAND()+RAND()+RAND()+RAND()+RAND()+RAND()+RAND()+RAND()+RAND())-6))-1)+AD$15)</x:f>
        <x:v>6575635.460241868</x:v>
      </x:c>
      <x:c r="AE132" s="97" t="n">
        <x:f>MAX(0,AD132*(1+EXP((LN(1+'Monte Carlo'!$K$10)-0.5*'Monte Carlo'!$K$12^2)+'Monte Carlo'!$K$12*((RAND()+RAND()+RAND()+RAND()+RAND()+RAND()+RAND()+RAND()+RAND()+RAND()+RAND()+RAND())-6))-1)+AE$15)</x:f>
        <x:v>8866279.0883507</x:v>
      </x:c>
      <x:c r="AF132" s="97" t="n">
        <x:f>MAX(0,AE132*(1+EXP((LN(1+'Monte Carlo'!$K$10)-0.5*'Monte Carlo'!$K$12^2)+'Monte Carlo'!$K$12*((RAND()+RAND()+RAND()+RAND()+RAND()+RAND()+RAND()+RAND()+RAND()+RAND()+RAND()+RAND())-6))-1)+AF$15)</x:f>
        <x:v>9636375.015302366</x:v>
      </x:c>
      <x:c r="AG132" s="97">
        <x:f t="shared" si="3"/>
        <x:v>720049.25664461649</x:v>
      </x:c>
    </x:row>
    <x:row r="133">
      <x:c r="A133" s="93">
        <x:v>112</x:v>
      </x:c>
      <x:c r="B133" s="97" t="n">
        <x:f>IF(AND(UPPER('Monte Carlo'!$K$4)="YES",'Monte Carlo'!$K$5&gt;0),'Monte Carlo'!$K$13,Liquidity_30Y!$C$14)</x:f>
        <x:v>1029031.25</x:v>
      </x:c>
      <x:c r="C133" s="97" t="n">
        <x:f>MAX(0,B133*(1+EXP((LN(1+'Monte Carlo'!$K$10)-0.5*'Monte Carlo'!$K$12^2)+'Monte Carlo'!$K$12*((RAND()+RAND()+RAND()+RAND()+RAND()+RAND()+RAND()+RAND()+RAND()+RAND()+RAND()+RAND())-6))-1)+C$15)</x:f>
        <x:v>1105045.090627022</x:v>
      </x:c>
      <x:c r="D133" s="97" t="n">
        <x:f>MAX(0,C133*(1+EXP((LN(1+'Monte Carlo'!$K$10)-0.5*'Monte Carlo'!$K$12^2)+'Monte Carlo'!$K$12*((RAND()+RAND()+RAND()+RAND()+RAND()+RAND()+RAND()+RAND()+RAND()+RAND()+RAND()+RAND())-6))-1)+D$15)</x:f>
        <x:v>1089649.827584941</x:v>
      </x:c>
      <x:c r="E133" s="97" t="n">
        <x:f>MAX(0,D133*(1+EXP((LN(1+'Monte Carlo'!$K$10)-0.5*'Monte Carlo'!$K$12^2)+'Monte Carlo'!$K$12*((RAND()+RAND()+RAND()+RAND()+RAND()+RAND()+RAND()+RAND()+RAND()+RAND()+RAND()+RAND())-6))-1)+E$15)</x:f>
        <x:v>981666.9004222143</x:v>
      </x:c>
      <x:c r="F133" s="97" t="n">
        <x:f>MAX(0,E133*(1+EXP((LN(1+'Monte Carlo'!$K$10)-0.5*'Monte Carlo'!$K$12^2)+'Monte Carlo'!$K$12*((RAND()+RAND()+RAND()+RAND()+RAND()+RAND()+RAND()+RAND()+RAND()+RAND()+RAND()+RAND())-6))-1)+F$15)</x:f>
        <x:v>1103684.5889000332</x:v>
      </x:c>
      <x:c r="G133" s="97" t="n">
        <x:f>MAX(0,F133*(1+EXP((LN(1+'Monte Carlo'!$K$10)-0.5*'Monte Carlo'!$K$12^2)+'Monte Carlo'!$K$12*((RAND()+RAND()+RAND()+RAND()+RAND()+RAND()+RAND()+RAND()+RAND()+RAND()+RAND()+RAND())-6))-1)+G$15)</x:f>
        <x:v>1479871.218895535</x:v>
      </x:c>
      <x:c r="H133" s="97" t="n">
        <x:f>MAX(0,G133*(1+EXP((LN(1+'Monte Carlo'!$K$10)-0.5*'Monte Carlo'!$K$12^2)+'Monte Carlo'!$K$12*((RAND()+RAND()+RAND()+RAND()+RAND()+RAND()+RAND()+RAND()+RAND()+RAND()+RAND()+RAND())-6))-1)+H$15)</x:f>
        <x:v>2061135.9971112332</x:v>
      </x:c>
      <x:c r="I133" s="97" t="n">
        <x:f>MAX(0,H133*(1+EXP((LN(1+'Monte Carlo'!$K$10)-0.5*'Monte Carlo'!$K$12^2)+'Monte Carlo'!$K$12*((RAND()+RAND()+RAND()+RAND()+RAND()+RAND()+RAND()+RAND()+RAND()+RAND()+RAND()+RAND())-6))-1)+I$15)</x:f>
        <x:v>1707713.4795511418</x:v>
      </x:c>
      <x:c r="J133" s="97" t="n">
        <x:f>MAX(0,I133*(1+EXP((LN(1+'Monte Carlo'!$K$10)-0.5*'Monte Carlo'!$K$12^2)+'Monte Carlo'!$K$12*((RAND()+RAND()+RAND()+RAND()+RAND()+RAND()+RAND()+RAND()+RAND()+RAND()+RAND()+RAND())-6))-1)+J$15)</x:f>
        <x:v>2087951.173734618</x:v>
      </x:c>
      <x:c r="K133" s="97" t="n">
        <x:f>MAX(0,J133*(1+EXP((LN(1+'Monte Carlo'!$K$10)-0.5*'Monte Carlo'!$K$12^2)+'Monte Carlo'!$K$12*((RAND()+RAND()+RAND()+RAND()+RAND()+RAND()+RAND()+RAND()+RAND()+RAND()+RAND()+RAND())-6))-1)+K$15)</x:f>
        <x:v>1731622.0126486777</x:v>
      </x:c>
      <x:c r="L133" s="97" t="n">
        <x:f>MAX(0,K133*(1+EXP((LN(1+'Monte Carlo'!$K$10)-0.5*'Monte Carlo'!$K$12^2)+'Monte Carlo'!$K$12*((RAND()+RAND()+RAND()+RAND()+RAND()+RAND()+RAND()+RAND()+RAND()+RAND()+RAND()+RAND())-6))-1)+L$15)</x:f>
        <x:v>2361776.5615941705</x:v>
      </x:c>
      <x:c r="M133" s="97" t="n">
        <x:f>MAX(0,L133*(1+EXP((LN(1+'Monte Carlo'!$K$10)-0.5*'Monte Carlo'!$K$12^2)+'Monte Carlo'!$K$12*((RAND()+RAND()+RAND()+RAND()+RAND()+RAND()+RAND()+RAND()+RAND()+RAND()+RAND()+RAND())-6))-1)+M$15)</x:f>
        <x:v>2641294.128049121</x:v>
      </x:c>
      <x:c r="N133" s="97" t="n">
        <x:f>MAX(0,M133*(1+EXP((LN(1+'Monte Carlo'!$K$10)-0.5*'Monte Carlo'!$K$12^2)+'Monte Carlo'!$K$12*((RAND()+RAND()+RAND()+RAND()+RAND()+RAND()+RAND()+RAND()+RAND()+RAND()+RAND()+RAND())-6))-1)+N$15)</x:f>
        <x:v>3020145.8899140228</x:v>
      </x:c>
      <x:c r="O133" s="97" t="n">
        <x:f>MAX(0,N133*(1+EXP((LN(1+'Monte Carlo'!$K$10)-0.5*'Monte Carlo'!$K$12^2)+'Monte Carlo'!$K$12*((RAND()+RAND()+RAND()+RAND()+RAND()+RAND()+RAND()+RAND()+RAND()+RAND()+RAND()+RAND())-6))-1)+O$15)</x:f>
        <x:v>2102626.240079103</x:v>
      </x:c>
      <x:c r="P133" s="97" t="n">
        <x:f>MAX(0,O133*(1+EXP((LN(1+'Monte Carlo'!$K$10)-0.5*'Monte Carlo'!$K$12^2)+'Monte Carlo'!$K$12*((RAND()+RAND()+RAND()+RAND()+RAND()+RAND()+RAND()+RAND()+RAND()+RAND()+RAND()+RAND())-6))-1)+P$15)</x:f>
        <x:v>3191129.553214955</x:v>
      </x:c>
      <x:c r="Q133" s="97" t="n">
        <x:f>MAX(0,P133*(1+EXP((LN(1+'Monte Carlo'!$K$10)-0.5*'Monte Carlo'!$K$12^2)+'Monte Carlo'!$K$12*((RAND()+RAND()+RAND()+RAND()+RAND()+RAND()+RAND()+RAND()+RAND()+RAND()+RAND()+RAND())-6))-1)+Q$15)</x:f>
        <x:v>3809650.173514071</x:v>
      </x:c>
      <x:c r="R133" s="97" t="n">
        <x:f>MAX(0,Q133*(1+EXP((LN(1+'Monte Carlo'!$K$10)-0.5*'Monte Carlo'!$K$12^2)+'Monte Carlo'!$K$12*((RAND()+RAND()+RAND()+RAND()+RAND()+RAND()+RAND()+RAND()+RAND()+RAND()+RAND()+RAND())-6))-1)+R$15)</x:f>
        <x:v>4244696.689707034</x:v>
      </x:c>
      <x:c r="S133" s="97" t="n">
        <x:f>MAX(0,R133*(1+EXP((LN(1+'Monte Carlo'!$K$10)-0.5*'Monte Carlo'!$K$12^2)+'Monte Carlo'!$K$12*((RAND()+RAND()+RAND()+RAND()+RAND()+RAND()+RAND()+RAND()+RAND()+RAND()+RAND()+RAND())-6))-1)+S$15)</x:f>
        <x:v>4468726.819691262</x:v>
      </x:c>
      <x:c r="T133" s="97" t="n">
        <x:f>MAX(0,S133*(1+EXP((LN(1+'Monte Carlo'!$K$10)-0.5*'Monte Carlo'!$K$12^2)+'Monte Carlo'!$K$12*((RAND()+RAND()+RAND()+RAND()+RAND()+RAND()+RAND()+RAND()+RAND()+RAND()+RAND()+RAND())-6))-1)+T$15)</x:f>
        <x:v>4310698.8234763</x:v>
      </x:c>
      <x:c r="U133" s="97" t="n">
        <x:f>MAX(0,T133*(1+EXP((LN(1+'Monte Carlo'!$K$10)-0.5*'Monte Carlo'!$K$12^2)+'Monte Carlo'!$K$12*((RAND()+RAND()+RAND()+RAND()+RAND()+RAND()+RAND()+RAND()+RAND()+RAND()+RAND()+RAND())-6))-1)+U$15)</x:f>
        <x:v>5035498.091507837</x:v>
      </x:c>
      <x:c r="V133" s="97" t="n">
        <x:f>MAX(0,U133*(1+EXP((LN(1+'Monte Carlo'!$K$10)-0.5*'Monte Carlo'!$K$12^2)+'Monte Carlo'!$K$12*((RAND()+RAND()+RAND()+RAND()+RAND()+RAND()+RAND()+RAND()+RAND()+RAND()+RAND()+RAND())-6))-1)+V$15)</x:f>
        <x:v>5534939.630336671</x:v>
      </x:c>
      <x:c r="W133" s="97" t="n">
        <x:f>MAX(0,V133*(1+EXP((LN(1+'Monte Carlo'!$K$10)-0.5*'Monte Carlo'!$K$12^2)+'Monte Carlo'!$K$12*((RAND()+RAND()+RAND()+RAND()+RAND()+RAND()+RAND()+RAND()+RAND()+RAND()+RAND()+RAND())-6))-1)+W$15)</x:f>
        <x:v>5521914.482234088</x:v>
      </x:c>
      <x:c r="X133" s="97" t="n">
        <x:f>MAX(0,W133*(1+EXP((LN(1+'Monte Carlo'!$K$10)-0.5*'Monte Carlo'!$K$12^2)+'Monte Carlo'!$K$12*((RAND()+RAND()+RAND()+RAND()+RAND()+RAND()+RAND()+RAND()+RAND()+RAND()+RAND()+RAND())-6))-1)+X$15)</x:f>
        <x:v>5874509.788443419</x:v>
      </x:c>
      <x:c r="Y133" s="97" t="n">
        <x:f>MAX(0,X133*(1+EXP((LN(1+'Monte Carlo'!$K$10)-0.5*'Monte Carlo'!$K$12^2)+'Monte Carlo'!$K$12*((RAND()+RAND()+RAND()+RAND()+RAND()+RAND()+RAND()+RAND()+RAND()+RAND()+RAND()+RAND())-6))-1)+Y$15)</x:f>
        <x:v>7062023.528213058</x:v>
      </x:c>
      <x:c r="Z133" s="97" t="n">
        <x:f>MAX(0,Y133*(1+EXP((LN(1+'Monte Carlo'!$K$10)-0.5*'Monte Carlo'!$K$12^2)+'Monte Carlo'!$K$12*((RAND()+RAND()+RAND()+RAND()+RAND()+RAND()+RAND()+RAND()+RAND()+RAND()+RAND()+RAND())-6))-1)+Z$15)</x:f>
        <x:v>7997690.40373721</x:v>
      </x:c>
      <x:c r="AA133" s="97" t="n">
        <x:f>MAX(0,Z133*(1+EXP((LN(1+'Monte Carlo'!$K$10)-0.5*'Monte Carlo'!$K$12^2)+'Monte Carlo'!$K$12*((RAND()+RAND()+RAND()+RAND()+RAND()+RAND()+RAND()+RAND()+RAND()+RAND()+RAND()+RAND())-6))-1)+AA$15)</x:f>
        <x:v>8681835.138801837</x:v>
      </x:c>
      <x:c r="AB133" s="97" t="n">
        <x:f>MAX(0,AA133*(1+EXP((LN(1+'Monte Carlo'!$K$10)-0.5*'Monte Carlo'!$K$12^2)+'Monte Carlo'!$K$12*((RAND()+RAND()+RAND()+RAND()+RAND()+RAND()+RAND()+RAND()+RAND()+RAND()+RAND()+RAND())-6))-1)+AB$15)</x:f>
        <x:v>8830851.35500325</x:v>
      </x:c>
      <x:c r="AC133" s="97" t="n">
        <x:f>MAX(0,AB133*(1+EXP((LN(1+'Monte Carlo'!$K$10)-0.5*'Monte Carlo'!$K$12^2)+'Monte Carlo'!$K$12*((RAND()+RAND()+RAND()+RAND()+RAND()+RAND()+RAND()+RAND()+RAND()+RAND()+RAND()+RAND())-6))-1)+AC$15)</x:f>
        <x:v>8707141.27328227</x:v>
      </x:c>
      <x:c r="AD133" s="97" t="n">
        <x:f>MAX(0,AC133*(1+EXP((LN(1+'Monte Carlo'!$K$10)-0.5*'Monte Carlo'!$K$12^2)+'Monte Carlo'!$K$12*((RAND()+RAND()+RAND()+RAND()+RAND()+RAND()+RAND()+RAND()+RAND()+RAND()+RAND()+RAND())-6))-1)+AD$15)</x:f>
        <x:v>9957313.961360132</x:v>
      </x:c>
      <x:c r="AE133" s="97" t="n">
        <x:f>MAX(0,AD133*(1+EXP((LN(1+'Monte Carlo'!$K$10)-0.5*'Monte Carlo'!$K$12^2)+'Monte Carlo'!$K$12*((RAND()+RAND()+RAND()+RAND()+RAND()+RAND()+RAND()+RAND()+RAND()+RAND()+RAND()+RAND())-6))-1)+AE$15)</x:f>
        <x:v>11052584.478667954</x:v>
      </x:c>
      <x:c r="AF133" s="97" t="n">
        <x:f>MAX(0,AE133*(1+EXP((LN(1+'Monte Carlo'!$K$10)-0.5*'Monte Carlo'!$K$12^2)+'Monte Carlo'!$K$12*((RAND()+RAND()+RAND()+RAND()+RAND()+RAND()+RAND()+RAND()+RAND()+RAND()+RAND()+RAND())-6))-1)+AF$15)</x:f>
        <x:v>13162506.989753462</x:v>
      </x:c>
      <x:c r="AG133" s="97">
        <x:f t="shared" si="3"/>
        <x:v>1029031.25</x:v>
      </x:c>
    </x:row>
    <x:row r="134">
      <x:c r="A134" s="93">
        <x:v>113</x:v>
      </x:c>
      <x:c r="B134" s="97" t="n">
        <x:f>IF(AND(UPPER('Monte Carlo'!$K$4)="YES",'Monte Carlo'!$K$5&gt;0),'Monte Carlo'!$K$13,Liquidity_30Y!$C$14)</x:f>
        <x:v>1029031.25</x:v>
      </x:c>
      <x:c r="C134" s="97" t="n">
        <x:f>MAX(0,B134*(1+EXP((LN(1+'Monte Carlo'!$K$10)-0.5*'Monte Carlo'!$K$12^2)+'Monte Carlo'!$K$12*((RAND()+RAND()+RAND()+RAND()+RAND()+RAND()+RAND()+RAND()+RAND()+RAND()+RAND()+RAND())-6))-1)+C$15)</x:f>
        <x:v>1020484.8644250366</x:v>
      </x:c>
      <x:c r="D134" s="97" t="n">
        <x:f>MAX(0,C134*(1+EXP((LN(1+'Monte Carlo'!$K$10)-0.5*'Monte Carlo'!$K$12^2)+'Monte Carlo'!$K$12*((RAND()+RAND()+RAND()+RAND()+RAND()+RAND()+RAND()+RAND()+RAND()+RAND()+RAND()+RAND())-6))-1)+D$15)</x:f>
        <x:v>1124919.4432217397</x:v>
      </x:c>
      <x:c r="E134" s="97" t="n">
        <x:f>MAX(0,D134*(1+EXP((LN(1+'Monte Carlo'!$K$10)-0.5*'Monte Carlo'!$K$12^2)+'Monte Carlo'!$K$12*((RAND()+RAND()+RAND()+RAND()+RAND()+RAND()+RAND()+RAND()+RAND()+RAND()+RAND()+RAND())-6))-1)+E$15)</x:f>
        <x:v>1224186.208208606</x:v>
      </x:c>
      <x:c r="F134" s="97" t="n">
        <x:f>MAX(0,E134*(1+EXP((LN(1+'Monte Carlo'!$K$10)-0.5*'Monte Carlo'!$K$12^2)+'Monte Carlo'!$K$12*((RAND()+RAND()+RAND()+RAND()+RAND()+RAND()+RAND()+RAND()+RAND()+RAND()+RAND()+RAND())-6))-1)+F$15)</x:f>
        <x:v>1222038.5866009977</x:v>
      </x:c>
      <x:c r="G134" s="97" t="n">
        <x:f>MAX(0,F134*(1+EXP((LN(1+'Monte Carlo'!$K$10)-0.5*'Monte Carlo'!$K$12^2)+'Monte Carlo'!$K$12*((RAND()+RAND()+RAND()+RAND()+RAND()+RAND()+RAND()+RAND()+RAND()+RAND()+RAND()+RAND())-6))-1)+G$15)</x:f>
        <x:v>1345705.4145132937</x:v>
      </x:c>
      <x:c r="H134" s="97" t="n">
        <x:f>MAX(0,G134*(1+EXP((LN(1+'Monte Carlo'!$K$10)-0.5*'Monte Carlo'!$K$12^2)+'Monte Carlo'!$K$12*((RAND()+RAND()+RAND()+RAND()+RAND()+RAND()+RAND()+RAND()+RAND()+RAND()+RAND()+RAND())-6))-1)+H$15)</x:f>
        <x:v>1191587.793292307</x:v>
      </x:c>
      <x:c r="I134" s="97" t="n">
        <x:f>MAX(0,H134*(1+EXP((LN(1+'Monte Carlo'!$K$10)-0.5*'Monte Carlo'!$K$12^2)+'Monte Carlo'!$K$12*((RAND()+RAND()+RAND()+RAND()+RAND()+RAND()+RAND()+RAND()+RAND()+RAND()+RAND()+RAND())-6))-1)+I$15)</x:f>
        <x:v>1290139.5364133778</x:v>
      </x:c>
      <x:c r="J134" s="97" t="n">
        <x:f>MAX(0,I134*(1+EXP((LN(1+'Monte Carlo'!$K$10)-0.5*'Monte Carlo'!$K$12^2)+'Monte Carlo'!$K$12*((RAND()+RAND()+RAND()+RAND()+RAND()+RAND()+RAND()+RAND()+RAND()+RAND()+RAND()+RAND())-6))-1)+J$15)</x:f>
        <x:v>1524640.8833785956</x:v>
      </x:c>
      <x:c r="K134" s="97" t="n">
        <x:f>MAX(0,J134*(1+EXP((LN(1+'Monte Carlo'!$K$10)-0.5*'Monte Carlo'!$K$12^2)+'Monte Carlo'!$K$12*((RAND()+RAND()+RAND()+RAND()+RAND()+RAND()+RAND()+RAND()+RAND()+RAND()+RAND()+RAND())-6))-1)+K$15)</x:f>
        <x:v>2072205.1284316627</x:v>
      </x:c>
      <x:c r="L134" s="97" t="n">
        <x:f>MAX(0,K134*(1+EXP((LN(1+'Monte Carlo'!$K$10)-0.5*'Monte Carlo'!$K$12^2)+'Monte Carlo'!$K$12*((RAND()+RAND()+RAND()+RAND()+RAND()+RAND()+RAND()+RAND()+RAND()+RAND()+RAND()+RAND())-6))-1)+L$15)</x:f>
        <x:v>2454495.9300854215</x:v>
      </x:c>
      <x:c r="M134" s="97" t="n">
        <x:f>MAX(0,L134*(1+EXP((LN(1+'Monte Carlo'!$K$10)-0.5*'Monte Carlo'!$K$12^2)+'Monte Carlo'!$K$12*((RAND()+RAND()+RAND()+RAND()+RAND()+RAND()+RAND()+RAND()+RAND()+RAND()+RAND()+RAND())-6))-1)+M$15)</x:f>
        <x:v>1843478.4985448595</x:v>
      </x:c>
      <x:c r="N134" s="97" t="n">
        <x:f>MAX(0,M134*(1+EXP((LN(1+'Monte Carlo'!$K$10)-0.5*'Monte Carlo'!$K$12^2)+'Monte Carlo'!$K$12*((RAND()+RAND()+RAND()+RAND()+RAND()+RAND()+RAND()+RAND()+RAND()+RAND()+RAND()+RAND())-6))-1)+N$15)</x:f>
        <x:v>1978001.845341892</x:v>
      </x:c>
      <x:c r="O134" s="97" t="n">
        <x:f>MAX(0,N134*(1+EXP((LN(1+'Monte Carlo'!$K$10)-0.5*'Monte Carlo'!$K$12^2)+'Monte Carlo'!$K$12*((RAND()+RAND()+RAND()+RAND()+RAND()+RAND()+RAND()+RAND()+RAND()+RAND()+RAND()+RAND())-6))-1)+O$15)</x:f>
        <x:v>1998494.9811632494</x:v>
      </x:c>
      <x:c r="P134" s="97" t="n">
        <x:f>MAX(0,O134*(1+EXP((LN(1+'Monte Carlo'!$K$10)-0.5*'Monte Carlo'!$K$12^2)+'Monte Carlo'!$K$12*((RAND()+RAND()+RAND()+RAND()+RAND()+RAND()+RAND()+RAND()+RAND()+RAND()+RAND()+RAND())-6))-1)+P$15)</x:f>
        <x:v>1936404.481887302</x:v>
      </x:c>
      <x:c r="Q134" s="97" t="n">
        <x:f>MAX(0,P134*(1+EXP((LN(1+'Monte Carlo'!$K$10)-0.5*'Monte Carlo'!$K$12^2)+'Monte Carlo'!$K$12*((RAND()+RAND()+RAND()+RAND()+RAND()+RAND()+RAND()+RAND()+RAND()+RAND()+RAND()+RAND())-6))-1)+Q$15)</x:f>
        <x:v>2066024.5149249732</x:v>
      </x:c>
      <x:c r="R134" s="97" t="n">
        <x:f>MAX(0,Q134*(1+EXP((LN(1+'Monte Carlo'!$K$10)-0.5*'Monte Carlo'!$K$12^2)+'Monte Carlo'!$K$12*((RAND()+RAND()+RAND()+RAND()+RAND()+RAND()+RAND()+RAND()+RAND()+RAND()+RAND()+RAND())-6))-1)+R$15)</x:f>
        <x:v>2492872.9028336843</x:v>
      </x:c>
      <x:c r="S134" s="97" t="n">
        <x:f>MAX(0,R134*(1+EXP((LN(1+'Monte Carlo'!$K$10)-0.5*'Monte Carlo'!$K$12^2)+'Monte Carlo'!$K$12*((RAND()+RAND()+RAND()+RAND()+RAND()+RAND()+RAND()+RAND()+RAND()+RAND()+RAND()+RAND())-6))-1)+S$15)</x:f>
        <x:v>2516849.041482762</x:v>
      </x:c>
      <x:c r="T134" s="97" t="n">
        <x:f>MAX(0,S134*(1+EXP((LN(1+'Monte Carlo'!$K$10)-0.5*'Monte Carlo'!$K$12^2)+'Monte Carlo'!$K$12*((RAND()+RAND()+RAND()+RAND()+RAND()+RAND()+RAND()+RAND()+RAND()+RAND()+RAND()+RAND())-6))-1)+T$15)</x:f>
        <x:v>2742586.911698381</x:v>
      </x:c>
      <x:c r="U134" s="97" t="n">
        <x:f>MAX(0,T134*(1+EXP((LN(1+'Monte Carlo'!$K$10)-0.5*'Monte Carlo'!$K$12^2)+'Monte Carlo'!$K$12*((RAND()+RAND()+RAND()+RAND()+RAND()+RAND()+RAND()+RAND()+RAND()+RAND()+RAND()+RAND())-6))-1)+U$15)</x:f>
        <x:v>2636161.2386963023</x:v>
      </x:c>
      <x:c r="V134" s="97" t="n">
        <x:f>MAX(0,U134*(1+EXP((LN(1+'Monte Carlo'!$K$10)-0.5*'Monte Carlo'!$K$12^2)+'Monte Carlo'!$K$12*((RAND()+RAND()+RAND()+RAND()+RAND()+RAND()+RAND()+RAND()+RAND()+RAND()+RAND()+RAND())-6))-1)+V$15)</x:f>
        <x:v>3294374.126650875</x:v>
      </x:c>
      <x:c r="W134" s="97" t="n">
        <x:f>MAX(0,V134*(1+EXP((LN(1+'Monte Carlo'!$K$10)-0.5*'Monte Carlo'!$K$12^2)+'Monte Carlo'!$K$12*((RAND()+RAND()+RAND()+RAND()+RAND()+RAND()+RAND()+RAND()+RAND()+RAND()+RAND()+RAND())-6))-1)+W$15)</x:f>
        <x:v>2838384.0257509314</x:v>
      </x:c>
      <x:c r="X134" s="97" t="n">
        <x:f>MAX(0,W134*(1+EXP((LN(1+'Monte Carlo'!$K$10)-0.5*'Monte Carlo'!$K$12^2)+'Monte Carlo'!$K$12*((RAND()+RAND()+RAND()+RAND()+RAND()+RAND()+RAND()+RAND()+RAND()+RAND()+RAND()+RAND())-6))-1)+X$15)</x:f>
        <x:v>2450918.772173725</x:v>
      </x:c>
      <x:c r="Y134" s="97" t="n">
        <x:f>MAX(0,X134*(1+EXP((LN(1+'Monte Carlo'!$K$10)-0.5*'Monte Carlo'!$K$12^2)+'Monte Carlo'!$K$12*((RAND()+RAND()+RAND()+RAND()+RAND()+RAND()+RAND()+RAND()+RAND()+RAND()+RAND()+RAND())-6))-1)+Y$15)</x:f>
        <x:v>2296515.0234548207</x:v>
      </x:c>
      <x:c r="Z134" s="97" t="n">
        <x:f>MAX(0,Y134*(1+EXP((LN(1+'Monte Carlo'!$K$10)-0.5*'Monte Carlo'!$K$12^2)+'Monte Carlo'!$K$12*((RAND()+RAND()+RAND()+RAND()+RAND()+RAND()+RAND()+RAND()+RAND()+RAND()+RAND()+RAND())-6))-1)+Z$15)</x:f>
        <x:v>2371587.797669159</x:v>
      </x:c>
      <x:c r="AA134" s="97" t="n">
        <x:f>MAX(0,Z134*(1+EXP((LN(1+'Monte Carlo'!$K$10)-0.5*'Monte Carlo'!$K$12^2)+'Monte Carlo'!$K$12*((RAND()+RAND()+RAND()+RAND()+RAND()+RAND()+RAND()+RAND()+RAND()+RAND()+RAND()+RAND())-6))-1)+AA$15)</x:f>
        <x:v>2572522.4903360484</x:v>
      </x:c>
      <x:c r="AB134" s="97" t="n">
        <x:f>MAX(0,AA134*(1+EXP((LN(1+'Monte Carlo'!$K$10)-0.5*'Monte Carlo'!$K$12^2)+'Monte Carlo'!$K$12*((RAND()+RAND()+RAND()+RAND()+RAND()+RAND()+RAND()+RAND()+RAND()+RAND()+RAND()+RAND())-6))-1)+AB$15)</x:f>
        <x:v>2477400.5185845206</x:v>
      </x:c>
      <x:c r="AC134" s="97" t="n">
        <x:f>MAX(0,AB134*(1+EXP((LN(1+'Monte Carlo'!$K$10)-0.5*'Monte Carlo'!$K$12^2)+'Monte Carlo'!$K$12*((RAND()+RAND()+RAND()+RAND()+RAND()+RAND()+RAND()+RAND()+RAND()+RAND()+RAND()+RAND())-6))-1)+AC$15)</x:f>
        <x:v>2307827.8828396513</x:v>
      </x:c>
      <x:c r="AD134" s="97" t="n">
        <x:f>MAX(0,AC134*(1+EXP((LN(1+'Monte Carlo'!$K$10)-0.5*'Monte Carlo'!$K$12^2)+'Monte Carlo'!$K$12*((RAND()+RAND()+RAND()+RAND()+RAND()+RAND()+RAND()+RAND()+RAND()+RAND()+RAND()+RAND())-6))-1)+AD$15)</x:f>
        <x:v>2772150.8197864313</x:v>
      </x:c>
      <x:c r="AE134" s="97" t="n">
        <x:f>MAX(0,AD134*(1+EXP((LN(1+'Monte Carlo'!$K$10)-0.5*'Monte Carlo'!$K$12^2)+'Monte Carlo'!$K$12*((RAND()+RAND()+RAND()+RAND()+RAND()+RAND()+RAND()+RAND()+RAND()+RAND()+RAND()+RAND())-6))-1)+AE$15)</x:f>
        <x:v>2626438.9929779554</x:v>
      </x:c>
      <x:c r="AF134" s="97" t="n">
        <x:f>MAX(0,AE134*(1+EXP((LN(1+'Monte Carlo'!$K$10)-0.5*'Monte Carlo'!$K$12^2)+'Monte Carlo'!$K$12*((RAND()+RAND()+RAND()+RAND()+RAND()+RAND()+RAND()+RAND()+RAND()+RAND()+RAND()+RAND())-6))-1)+AF$15)</x:f>
        <x:v>2694056.1075760256</x:v>
      </x:c>
      <x:c r="AG134" s="97">
        <x:f t="shared" si="3"/>
        <x:v>911610.34797122481</x:v>
      </x:c>
    </x:row>
    <x:row r="135">
      <x:c r="A135" s="93">
        <x:v>114</x:v>
      </x:c>
      <x:c r="B135" s="97" t="n">
        <x:f>IF(AND(UPPER('Monte Carlo'!$K$4)="YES",'Monte Carlo'!$K$5&gt;0),'Monte Carlo'!$K$13,Liquidity_30Y!$C$14)</x:f>
        <x:v>1029031.25</x:v>
      </x:c>
      <x:c r="C135" s="97" t="n">
        <x:f>MAX(0,B135*(1+EXP((LN(1+'Monte Carlo'!$K$10)-0.5*'Monte Carlo'!$K$12^2)+'Monte Carlo'!$K$12*((RAND()+RAND()+RAND()+RAND()+RAND()+RAND()+RAND()+RAND()+RAND()+RAND()+RAND()+RAND())-6))-1)+C$15)</x:f>
        <x:v>968314.4179141491</x:v>
      </x:c>
      <x:c r="D135" s="97" t="n">
        <x:f>MAX(0,C135*(1+EXP((LN(1+'Monte Carlo'!$K$10)-0.5*'Monte Carlo'!$K$12^2)+'Monte Carlo'!$K$12*((RAND()+RAND()+RAND()+RAND()+RAND()+RAND()+RAND()+RAND()+RAND()+RAND()+RAND()+RAND())-6))-1)+D$15)</x:f>
        <x:v>981357.2386921709</x:v>
      </x:c>
      <x:c r="E135" s="97" t="n">
        <x:f>MAX(0,D135*(1+EXP((LN(1+'Monte Carlo'!$K$10)-0.5*'Monte Carlo'!$K$12^2)+'Monte Carlo'!$K$12*((RAND()+RAND()+RAND()+RAND()+RAND()+RAND()+RAND()+RAND()+RAND()+RAND()+RAND()+RAND())-6))-1)+E$15)</x:f>
        <x:v>799752.5001557247</x:v>
      </x:c>
      <x:c r="F135" s="97" t="n">
        <x:f>MAX(0,E135*(1+EXP((LN(1+'Monte Carlo'!$K$10)-0.5*'Monte Carlo'!$K$12^2)+'Monte Carlo'!$K$12*((RAND()+RAND()+RAND()+RAND()+RAND()+RAND()+RAND()+RAND()+RAND()+RAND()+RAND()+RAND())-6))-1)+F$15)</x:f>
        <x:v>766751.2612503459</x:v>
      </x:c>
      <x:c r="G135" s="97" t="n">
        <x:f>MAX(0,F135*(1+EXP((LN(1+'Monte Carlo'!$K$10)-0.5*'Monte Carlo'!$K$12^2)+'Monte Carlo'!$K$12*((RAND()+RAND()+RAND()+RAND()+RAND()+RAND()+RAND()+RAND()+RAND()+RAND()+RAND()+RAND())-6))-1)+G$15)</x:f>
        <x:v>903305.5353206467</x:v>
      </x:c>
      <x:c r="H135" s="97" t="n">
        <x:f>MAX(0,G135*(1+EXP((LN(1+'Monte Carlo'!$K$10)-0.5*'Monte Carlo'!$K$12^2)+'Monte Carlo'!$K$12*((RAND()+RAND()+RAND()+RAND()+RAND()+RAND()+RAND()+RAND()+RAND()+RAND()+RAND()+RAND())-6))-1)+H$15)</x:f>
        <x:v>681316.7129205334</x:v>
      </x:c>
      <x:c r="I135" s="97" t="n">
        <x:f>MAX(0,H135*(1+EXP((LN(1+'Monte Carlo'!$K$10)-0.5*'Monte Carlo'!$K$12^2)+'Monte Carlo'!$K$12*((RAND()+RAND()+RAND()+RAND()+RAND()+RAND()+RAND()+RAND()+RAND()+RAND()+RAND()+RAND())-6))-1)+I$15)</x:f>
        <x:v>663768.5157479716</x:v>
      </x:c>
      <x:c r="J135" s="97" t="n">
        <x:f>MAX(0,I135*(1+EXP((LN(1+'Monte Carlo'!$K$10)-0.5*'Monte Carlo'!$K$12^2)+'Monte Carlo'!$K$12*((RAND()+RAND()+RAND()+RAND()+RAND()+RAND()+RAND()+RAND()+RAND()+RAND()+RAND()+RAND())-6))-1)+J$15)</x:f>
        <x:v>650444.1026495843</x:v>
      </x:c>
      <x:c r="K135" s="97" t="n">
        <x:f>MAX(0,J135*(1+EXP((LN(1+'Monte Carlo'!$K$10)-0.5*'Monte Carlo'!$K$12^2)+'Monte Carlo'!$K$12*((RAND()+RAND()+RAND()+RAND()+RAND()+RAND()+RAND()+RAND()+RAND()+RAND()+RAND()+RAND())-6))-1)+K$15)</x:f>
        <x:v>628643.781695107</x:v>
      </x:c>
      <x:c r="L135" s="97" t="n">
        <x:f>MAX(0,K135*(1+EXP((LN(1+'Monte Carlo'!$K$10)-0.5*'Monte Carlo'!$K$12^2)+'Monte Carlo'!$K$12*((RAND()+RAND()+RAND()+RAND()+RAND()+RAND()+RAND()+RAND()+RAND()+RAND()+RAND()+RAND())-6))-1)+L$15)</x:f>
        <x:v>489243.39194402314</x:v>
      </x:c>
      <x:c r="M135" s="97" t="n">
        <x:f>MAX(0,L135*(1+EXP((LN(1+'Monte Carlo'!$K$10)-0.5*'Monte Carlo'!$K$12^2)+'Monte Carlo'!$K$12*((RAND()+RAND()+RAND()+RAND()+RAND()+RAND()+RAND()+RAND()+RAND()+RAND()+RAND()+RAND())-6))-1)+M$15)</x:f>
        <x:v>636205.6558303025</x:v>
      </x:c>
      <x:c r="N135" s="97" t="n">
        <x:f>MAX(0,M135*(1+EXP((LN(1+'Monte Carlo'!$K$10)-0.5*'Monte Carlo'!$K$12^2)+'Monte Carlo'!$K$12*((RAND()+RAND()+RAND()+RAND()+RAND()+RAND()+RAND()+RAND()+RAND()+RAND()+RAND()+RAND())-6))-1)+N$15)</x:f>
        <x:v>569481.2869147621</x:v>
      </x:c>
      <x:c r="O135" s="97" t="n">
        <x:f>MAX(0,N135*(1+EXP((LN(1+'Monte Carlo'!$K$10)-0.5*'Monte Carlo'!$K$12^2)+'Monte Carlo'!$K$12*((RAND()+RAND()+RAND()+RAND()+RAND()+RAND()+RAND()+RAND()+RAND()+RAND()+RAND()+RAND())-6))-1)+O$15)</x:f>
        <x:v>710705.5165978931</x:v>
      </x:c>
      <x:c r="P135" s="97" t="n">
        <x:f>MAX(0,O135*(1+EXP((LN(1+'Monte Carlo'!$K$10)-0.5*'Monte Carlo'!$K$12^2)+'Monte Carlo'!$K$12*((RAND()+RAND()+RAND()+RAND()+RAND()+RAND()+RAND()+RAND()+RAND()+RAND()+RAND()+RAND())-6))-1)+P$15)</x:f>
        <x:v>694077.1529466674</x:v>
      </x:c>
      <x:c r="Q135" s="97" t="n">
        <x:f>MAX(0,P135*(1+EXP((LN(1+'Monte Carlo'!$K$10)-0.5*'Monte Carlo'!$K$12^2)+'Monte Carlo'!$K$12*((RAND()+RAND()+RAND()+RAND()+RAND()+RAND()+RAND()+RAND()+RAND()+RAND()+RAND()+RAND())-6))-1)+Q$15)</x:f>
        <x:v>711758.7257740311</x:v>
      </x:c>
      <x:c r="R135" s="97" t="n">
        <x:f>MAX(0,Q135*(1+EXP((LN(1+'Monte Carlo'!$K$10)-0.5*'Monte Carlo'!$K$12^2)+'Monte Carlo'!$K$12*((RAND()+RAND()+RAND()+RAND()+RAND()+RAND()+RAND()+RAND()+RAND()+RAND()+RAND()+RAND())-6))-1)+R$15)</x:f>
        <x:v>847024.127571427</x:v>
      </x:c>
      <x:c r="S135" s="97" t="n">
        <x:f>MAX(0,R135*(1+EXP((LN(1+'Monte Carlo'!$K$10)-0.5*'Monte Carlo'!$K$12^2)+'Monte Carlo'!$K$12*((RAND()+RAND()+RAND()+RAND()+RAND()+RAND()+RAND()+RAND()+RAND()+RAND()+RAND()+RAND())-6))-1)+S$15)</x:f>
        <x:v>1088481.4244011962</x:v>
      </x:c>
      <x:c r="T135" s="97" t="n">
        <x:f>MAX(0,S135*(1+EXP((LN(1+'Monte Carlo'!$K$10)-0.5*'Monte Carlo'!$K$12^2)+'Monte Carlo'!$K$12*((RAND()+RAND()+RAND()+RAND()+RAND()+RAND()+RAND()+RAND()+RAND()+RAND()+RAND()+RAND())-6))-1)+T$15)</x:f>
        <x:v>1052005.2292815696</x:v>
      </x:c>
      <x:c r="U135" s="97" t="n">
        <x:f>MAX(0,T135*(1+EXP((LN(1+'Monte Carlo'!$K$10)-0.5*'Monte Carlo'!$K$12^2)+'Monte Carlo'!$K$12*((RAND()+RAND()+RAND()+RAND()+RAND()+RAND()+RAND()+RAND()+RAND()+RAND()+RAND()+RAND())-6))-1)+U$15)</x:f>
        <x:v>1040824.4428406942</x:v>
      </x:c>
      <x:c r="V135" s="97" t="n">
        <x:f>MAX(0,U135*(1+EXP((LN(1+'Monte Carlo'!$K$10)-0.5*'Monte Carlo'!$K$12^2)+'Monte Carlo'!$K$12*((RAND()+RAND()+RAND()+RAND()+RAND()+RAND()+RAND()+RAND()+RAND()+RAND()+RAND()+RAND())-6))-1)+V$15)</x:f>
        <x:v>930482.3354502347</x:v>
      </x:c>
      <x:c r="W135" s="97" t="n">
        <x:f>MAX(0,V135*(1+EXP((LN(1+'Monte Carlo'!$K$10)-0.5*'Monte Carlo'!$K$12^2)+'Monte Carlo'!$K$12*((RAND()+RAND()+RAND()+RAND()+RAND()+RAND()+RAND()+RAND()+RAND()+RAND()+RAND()+RAND())-6))-1)+W$15)</x:f>
        <x:v>1039477.7128423821</x:v>
      </x:c>
      <x:c r="X135" s="97" t="n">
        <x:f>MAX(0,W135*(1+EXP((LN(1+'Monte Carlo'!$K$10)-0.5*'Monte Carlo'!$K$12^2)+'Monte Carlo'!$K$12*((RAND()+RAND()+RAND()+RAND()+RAND()+RAND()+RAND()+RAND()+RAND()+RAND()+RAND()+RAND())-6))-1)+X$15)</x:f>
        <x:v>1225232.3659325896</x:v>
      </x:c>
      <x:c r="Y135" s="97" t="n">
        <x:f>MAX(0,X135*(1+EXP((LN(1+'Monte Carlo'!$K$10)-0.5*'Monte Carlo'!$K$12^2)+'Monte Carlo'!$K$12*((RAND()+RAND()+RAND()+RAND()+RAND()+RAND()+RAND()+RAND()+RAND()+RAND()+RAND()+RAND())-6))-1)+Y$15)</x:f>
        <x:v>1371556.9085195363</x:v>
      </x:c>
      <x:c r="Z135" s="97" t="n">
        <x:f>MAX(0,Y135*(1+EXP((LN(1+'Monte Carlo'!$K$10)-0.5*'Monte Carlo'!$K$12^2)+'Monte Carlo'!$K$12*((RAND()+RAND()+RAND()+RAND()+RAND()+RAND()+RAND()+RAND()+RAND()+RAND()+RAND()+RAND())-6))-1)+Z$15)</x:f>
        <x:v>1387748.5659477438</x:v>
      </x:c>
      <x:c r="AA135" s="97" t="n">
        <x:f>MAX(0,Z135*(1+EXP((LN(1+'Monte Carlo'!$K$10)-0.5*'Monte Carlo'!$K$12^2)+'Monte Carlo'!$K$12*((RAND()+RAND()+RAND()+RAND()+RAND()+RAND()+RAND()+RAND()+RAND()+RAND()+RAND()+RAND())-6))-1)+AA$15)</x:f>
        <x:v>1642817.8152210922</x:v>
      </x:c>
      <x:c r="AB135" s="97" t="n">
        <x:f>MAX(0,AA135*(1+EXP((LN(1+'Monte Carlo'!$K$10)-0.5*'Monte Carlo'!$K$12^2)+'Monte Carlo'!$K$12*((RAND()+RAND()+RAND()+RAND()+RAND()+RAND()+RAND()+RAND()+RAND()+RAND()+RAND()+RAND())-6))-1)+AB$15)</x:f>
        <x:v>1601958.9588474077</x:v>
      </x:c>
      <x:c r="AC135" s="97" t="n">
        <x:f>MAX(0,AB135*(1+EXP((LN(1+'Monte Carlo'!$K$10)-0.5*'Monte Carlo'!$K$12^2)+'Monte Carlo'!$K$12*((RAND()+RAND()+RAND()+RAND()+RAND()+RAND()+RAND()+RAND()+RAND()+RAND()+RAND()+RAND())-6))-1)+AC$15)</x:f>
        <x:v>1580143.474800614</x:v>
      </x:c>
      <x:c r="AD135" s="97" t="n">
        <x:f>MAX(0,AC135*(1+EXP((LN(1+'Monte Carlo'!$K$10)-0.5*'Monte Carlo'!$K$12^2)+'Monte Carlo'!$K$12*((RAND()+RAND()+RAND()+RAND()+RAND()+RAND()+RAND()+RAND()+RAND()+RAND()+RAND()+RAND())-6))-1)+AD$15)</x:f>
        <x:v>1356697.2226051455</x:v>
      </x:c>
      <x:c r="AE135" s="97" t="n">
        <x:f>MAX(0,AD135*(1+EXP((LN(1+'Monte Carlo'!$K$10)-0.5*'Monte Carlo'!$K$12^2)+'Monte Carlo'!$K$12*((RAND()+RAND()+RAND()+RAND()+RAND()+RAND()+RAND()+RAND()+RAND()+RAND()+RAND()+RAND())-6))-1)+AE$15)</x:f>
        <x:v>1651502.656853799</x:v>
      </x:c>
      <x:c r="AF135" s="97" t="n">
        <x:f>MAX(0,AE135*(1+EXP((LN(1+'Monte Carlo'!$K$10)-0.5*'Monte Carlo'!$K$12^2)+'Monte Carlo'!$K$12*((RAND()+RAND()+RAND()+RAND()+RAND()+RAND()+RAND()+RAND()+RAND()+RAND()+RAND()+RAND())-6))-1)+AF$15)</x:f>
        <x:v>1986676.7534233322</x:v>
      </x:c>
      <x:c r="AG135" s="97">
        <x:f t="shared" si="3"/>
        <x:v>867880.39956363291</x:v>
      </x:c>
    </x:row>
    <x:row r="136">
      <x:c r="A136" s="93">
        <x:v>115</x:v>
      </x:c>
      <x:c r="B136" s="97" t="n">
        <x:f>IF(AND(UPPER('Monte Carlo'!$K$4)="YES",'Monte Carlo'!$K$5&gt;0),'Monte Carlo'!$K$13,Liquidity_30Y!$C$14)</x:f>
        <x:v>1029031.25</x:v>
      </x:c>
      <x:c r="C136" s="97" t="n">
        <x:f>MAX(0,B136*(1+EXP((LN(1+'Monte Carlo'!$K$10)-0.5*'Monte Carlo'!$K$12^2)+'Monte Carlo'!$K$12*((RAND()+RAND()+RAND()+RAND()+RAND()+RAND()+RAND()+RAND()+RAND()+RAND()+RAND()+RAND())-6))-1)+C$15)</x:f>
        <x:v>966224.8216984493</x:v>
      </x:c>
      <x:c r="D136" s="97" t="n">
        <x:f>MAX(0,C136*(1+EXP((LN(1+'Monte Carlo'!$K$10)-0.5*'Monte Carlo'!$K$12^2)+'Monte Carlo'!$K$12*((RAND()+RAND()+RAND()+RAND()+RAND()+RAND()+RAND()+RAND()+RAND()+RAND()+RAND()+RAND())-6))-1)+D$15)</x:f>
        <x:v>970752.1365058557</x:v>
      </x:c>
      <x:c r="E136" s="97" t="n">
        <x:f>MAX(0,D136*(1+EXP((LN(1+'Monte Carlo'!$K$10)-0.5*'Monte Carlo'!$K$12^2)+'Monte Carlo'!$K$12*((RAND()+RAND()+RAND()+RAND()+RAND()+RAND()+RAND()+RAND()+RAND()+RAND()+RAND()+RAND())-6))-1)+E$15)</x:f>
        <x:v>1129536.2263862535</x:v>
      </x:c>
      <x:c r="F136" s="97" t="n">
        <x:f>MAX(0,E136*(1+EXP((LN(1+'Monte Carlo'!$K$10)-0.5*'Monte Carlo'!$K$12^2)+'Monte Carlo'!$K$12*((RAND()+RAND()+RAND()+RAND()+RAND()+RAND()+RAND()+RAND()+RAND()+RAND()+RAND()+RAND())-6))-1)+F$15)</x:f>
        <x:v>1091476.059864198</x:v>
      </x:c>
      <x:c r="G136" s="97" t="n">
        <x:f>MAX(0,F136*(1+EXP((LN(1+'Monte Carlo'!$K$10)-0.5*'Monte Carlo'!$K$12^2)+'Monte Carlo'!$K$12*((RAND()+RAND()+RAND()+RAND()+RAND()+RAND()+RAND()+RAND()+RAND()+RAND()+RAND()+RAND())-6))-1)+G$15)</x:f>
        <x:v>1214008.3256642283</x:v>
      </x:c>
      <x:c r="H136" s="97" t="n">
        <x:f>MAX(0,G136*(1+EXP((LN(1+'Monte Carlo'!$K$10)-0.5*'Monte Carlo'!$K$12^2)+'Monte Carlo'!$K$12*((RAND()+RAND()+RAND()+RAND()+RAND()+RAND()+RAND()+RAND()+RAND()+RAND()+RAND()+RAND())-6))-1)+H$15)</x:f>
        <x:v>1643841.1170924394</x:v>
      </x:c>
      <x:c r="I136" s="97" t="n">
        <x:f>MAX(0,H136*(1+EXP((LN(1+'Monte Carlo'!$K$10)-0.5*'Monte Carlo'!$K$12^2)+'Monte Carlo'!$K$12*((RAND()+RAND()+RAND()+RAND()+RAND()+RAND()+RAND()+RAND()+RAND()+RAND()+RAND()+RAND())-6))-1)+I$15)</x:f>
        <x:v>1336082.5796409703</x:v>
      </x:c>
      <x:c r="J136" s="97" t="n">
        <x:f>MAX(0,I136*(1+EXP((LN(1+'Monte Carlo'!$K$10)-0.5*'Monte Carlo'!$K$12^2)+'Monte Carlo'!$K$12*((RAND()+RAND()+RAND()+RAND()+RAND()+RAND()+RAND()+RAND()+RAND()+RAND()+RAND()+RAND())-6))-1)+J$15)</x:f>
        <x:v>1662443.529371221</x:v>
      </x:c>
      <x:c r="K136" s="97" t="n">
        <x:f>MAX(0,J136*(1+EXP((LN(1+'Monte Carlo'!$K$10)-0.5*'Monte Carlo'!$K$12^2)+'Monte Carlo'!$K$12*((RAND()+RAND()+RAND()+RAND()+RAND()+RAND()+RAND()+RAND()+RAND()+RAND()+RAND()+RAND())-6))-1)+K$15)</x:f>
        <x:v>1676668.8408581726</x:v>
      </x:c>
      <x:c r="L136" s="97" t="n">
        <x:f>MAX(0,K136*(1+EXP((LN(1+'Monte Carlo'!$K$10)-0.5*'Monte Carlo'!$K$12^2)+'Monte Carlo'!$K$12*((RAND()+RAND()+RAND()+RAND()+RAND()+RAND()+RAND()+RAND()+RAND()+RAND()+RAND()+RAND())-6))-1)+L$15)</x:f>
        <x:v>2147064.5036716945</x:v>
      </x:c>
      <x:c r="M136" s="97" t="n">
        <x:f>MAX(0,L136*(1+EXP((LN(1+'Monte Carlo'!$K$10)-0.5*'Monte Carlo'!$K$12^2)+'Monte Carlo'!$K$12*((RAND()+RAND()+RAND()+RAND()+RAND()+RAND()+RAND()+RAND()+RAND()+RAND()+RAND()+RAND())-6))-1)+M$15)</x:f>
        <x:v>2353723.3862088956</x:v>
      </x:c>
      <x:c r="N136" s="97" t="n">
        <x:f>MAX(0,M136*(1+EXP((LN(1+'Monte Carlo'!$K$10)-0.5*'Monte Carlo'!$K$12^2)+'Monte Carlo'!$K$12*((RAND()+RAND()+RAND()+RAND()+RAND()+RAND()+RAND()+RAND()+RAND()+RAND()+RAND()+RAND())-6))-1)+N$15)</x:f>
        <x:v>2186984.816109782</x:v>
      </x:c>
      <x:c r="O136" s="97" t="n">
        <x:f>MAX(0,N136*(1+EXP((LN(1+'Monte Carlo'!$K$10)-0.5*'Monte Carlo'!$K$12^2)+'Monte Carlo'!$K$12*((RAND()+RAND()+RAND()+RAND()+RAND()+RAND()+RAND()+RAND()+RAND()+RAND()+RAND()+RAND())-6))-1)+O$15)</x:f>
        <x:v>2268614.6939684916</x:v>
      </x:c>
      <x:c r="P136" s="97" t="n">
        <x:f>MAX(0,O136*(1+EXP((LN(1+'Monte Carlo'!$K$10)-0.5*'Monte Carlo'!$K$12^2)+'Monte Carlo'!$K$12*((RAND()+RAND()+RAND()+RAND()+RAND()+RAND()+RAND()+RAND()+RAND()+RAND()+RAND()+RAND())-6))-1)+P$15)</x:f>
        <x:v>2206169.5026566773</x:v>
      </x:c>
      <x:c r="Q136" s="97" t="n">
        <x:f>MAX(0,P136*(1+EXP((LN(1+'Monte Carlo'!$K$10)-0.5*'Monte Carlo'!$K$12^2)+'Monte Carlo'!$K$12*((RAND()+RAND()+RAND()+RAND()+RAND()+RAND()+RAND()+RAND()+RAND()+RAND()+RAND()+RAND())-6))-1)+Q$15)</x:f>
        <x:v>2275306.4439307265</x:v>
      </x:c>
      <x:c r="R136" s="97" t="n">
        <x:f>MAX(0,Q136*(1+EXP((LN(1+'Monte Carlo'!$K$10)-0.5*'Monte Carlo'!$K$12^2)+'Monte Carlo'!$K$12*((RAND()+RAND()+RAND()+RAND()+RAND()+RAND()+RAND()+RAND()+RAND()+RAND()+RAND()+RAND())-6))-1)+R$15)</x:f>
        <x:v>2779429.3611880313</x:v>
      </x:c>
      <x:c r="S136" s="97" t="n">
        <x:f>MAX(0,R136*(1+EXP((LN(1+'Monte Carlo'!$K$10)-0.5*'Monte Carlo'!$K$12^2)+'Monte Carlo'!$K$12*((RAND()+RAND()+RAND()+RAND()+RAND()+RAND()+RAND()+RAND()+RAND()+RAND()+RAND()+RAND())-6))-1)+S$15)</x:f>
        <x:v>3027431.859240403</x:v>
      </x:c>
      <x:c r="T136" s="97" t="n">
        <x:f>MAX(0,S136*(1+EXP((LN(1+'Monte Carlo'!$K$10)-0.5*'Monte Carlo'!$K$12^2)+'Monte Carlo'!$K$12*((RAND()+RAND()+RAND()+RAND()+RAND()+RAND()+RAND()+RAND()+RAND()+RAND()+RAND()+RAND())-6))-1)+T$15)</x:f>
        <x:v>3560423.887540381</x:v>
      </x:c>
      <x:c r="U136" s="97" t="n">
        <x:f>MAX(0,T136*(1+EXP((LN(1+'Monte Carlo'!$K$10)-0.5*'Monte Carlo'!$K$12^2)+'Monte Carlo'!$K$12*((RAND()+RAND()+RAND()+RAND()+RAND()+RAND()+RAND()+RAND()+RAND()+RAND()+RAND()+RAND())-6))-1)+U$15)</x:f>
        <x:v>2671468.066695861</x:v>
      </x:c>
      <x:c r="V136" s="97" t="n">
        <x:f>MAX(0,U136*(1+EXP((LN(1+'Monte Carlo'!$K$10)-0.5*'Monte Carlo'!$K$12^2)+'Monte Carlo'!$K$12*((RAND()+RAND()+RAND()+RAND()+RAND()+RAND()+RAND()+RAND()+RAND()+RAND()+RAND()+RAND())-6))-1)+V$15)</x:f>
        <x:v>3110292.6095993137</x:v>
      </x:c>
      <x:c r="W136" s="97" t="n">
        <x:f>MAX(0,V136*(1+EXP((LN(1+'Monte Carlo'!$K$10)-0.5*'Monte Carlo'!$K$12^2)+'Monte Carlo'!$K$12*((RAND()+RAND()+RAND()+RAND()+RAND()+RAND()+RAND()+RAND()+RAND()+RAND()+RAND()+RAND())-6))-1)+W$15)</x:f>
        <x:v>2708926.9753488842</x:v>
      </x:c>
      <x:c r="X136" s="97" t="n">
        <x:f>MAX(0,W136*(1+EXP((LN(1+'Monte Carlo'!$K$10)-0.5*'Monte Carlo'!$K$12^2)+'Monte Carlo'!$K$12*((RAND()+RAND()+RAND()+RAND()+RAND()+RAND()+RAND()+RAND()+RAND()+RAND()+RAND()+RAND())-6))-1)+X$15)</x:f>
        <x:v>3941203.358583114</x:v>
      </x:c>
      <x:c r="Y136" s="97" t="n">
        <x:f>MAX(0,X136*(1+EXP((LN(1+'Monte Carlo'!$K$10)-0.5*'Monte Carlo'!$K$12^2)+'Monte Carlo'!$K$12*((RAND()+RAND()+RAND()+RAND()+RAND()+RAND()+RAND()+RAND()+RAND()+RAND()+RAND()+RAND())-6))-1)+Y$15)</x:f>
        <x:v>4281556.16524187</x:v>
      </x:c>
      <x:c r="Z136" s="97" t="n">
        <x:f>MAX(0,Y136*(1+EXP((LN(1+'Monte Carlo'!$K$10)-0.5*'Monte Carlo'!$K$12^2)+'Monte Carlo'!$K$12*((RAND()+RAND()+RAND()+RAND()+RAND()+RAND()+RAND()+RAND()+RAND()+RAND()+RAND()+RAND())-6))-1)+Z$15)</x:f>
        <x:v>5207049.7776305545</x:v>
      </x:c>
      <x:c r="AA136" s="97" t="n">
        <x:f>MAX(0,Z136*(1+EXP((LN(1+'Monte Carlo'!$K$10)-0.5*'Monte Carlo'!$K$12^2)+'Monte Carlo'!$K$12*((RAND()+RAND()+RAND()+RAND()+RAND()+RAND()+RAND()+RAND()+RAND()+RAND()+RAND()+RAND())-6))-1)+AA$15)</x:f>
        <x:v>6802400.398156581</x:v>
      </x:c>
      <x:c r="AB136" s="97" t="n">
        <x:f>MAX(0,AA136*(1+EXP((LN(1+'Monte Carlo'!$K$10)-0.5*'Monte Carlo'!$K$12^2)+'Monte Carlo'!$K$12*((RAND()+RAND()+RAND()+RAND()+RAND()+RAND()+RAND()+RAND()+RAND()+RAND()+RAND()+RAND())-6))-1)+AB$15)</x:f>
        <x:v>5740483.932498278</x:v>
      </x:c>
      <x:c r="AC136" s="97" t="n">
        <x:f>MAX(0,AB136*(1+EXP((LN(1+'Monte Carlo'!$K$10)-0.5*'Monte Carlo'!$K$12^2)+'Monte Carlo'!$K$12*((RAND()+RAND()+RAND()+RAND()+RAND()+RAND()+RAND()+RAND()+RAND()+RAND()+RAND()+RAND())-6))-1)+AC$15)</x:f>
        <x:v>4801765.988594675</x:v>
      </x:c>
      <x:c r="AD136" s="97" t="n">
        <x:f>MAX(0,AC136*(1+EXP((LN(1+'Monte Carlo'!$K$10)-0.5*'Monte Carlo'!$K$12^2)+'Monte Carlo'!$K$12*((RAND()+RAND()+RAND()+RAND()+RAND()+RAND()+RAND()+RAND()+RAND()+RAND()+RAND()+RAND())-6))-1)+AD$15)</x:f>
        <x:v>5121984.643438048</x:v>
      </x:c>
      <x:c r="AE136" s="97" t="n">
        <x:f>MAX(0,AD136*(1+EXP((LN(1+'Monte Carlo'!$K$10)-0.5*'Monte Carlo'!$K$12^2)+'Monte Carlo'!$K$12*((RAND()+RAND()+RAND()+RAND()+RAND()+RAND()+RAND()+RAND()+RAND()+RAND()+RAND()+RAND())-6))-1)+AE$15)</x:f>
        <x:v>7431423.467829016</x:v>
      </x:c>
      <x:c r="AF136" s="97" t="n">
        <x:f>MAX(0,AE136*(1+EXP((LN(1+'Monte Carlo'!$K$10)-0.5*'Monte Carlo'!$K$12^2)+'Monte Carlo'!$K$12*((RAND()+RAND()+RAND()+RAND()+RAND()+RAND()+RAND()+RAND()+RAND()+RAND()+RAND()+RAND())-6))-1)+AF$15)</x:f>
        <x:v>6939925.410245087</x:v>
      </x:c>
      <x:c r="AG136" s="97">
        <x:f t="shared" si="3"/>
        <x:v>952110.13574900595</x:v>
      </x:c>
    </x:row>
    <x:row r="137">
      <x:c r="A137" s="93">
        <x:v>116</x:v>
      </x:c>
      <x:c r="B137" s="97" t="n">
        <x:f>IF(AND(UPPER('Monte Carlo'!$K$4)="YES",'Monte Carlo'!$K$5&gt;0),'Monte Carlo'!$K$13,Liquidity_30Y!$C$14)</x:f>
        <x:v>1029031.25</x:v>
      </x:c>
      <x:c r="C137" s="97" t="n">
        <x:f>MAX(0,B137*(1+EXP((LN(1+'Monte Carlo'!$K$10)-0.5*'Monte Carlo'!$K$12^2)+'Monte Carlo'!$K$12*((RAND()+RAND()+RAND()+RAND()+RAND()+RAND()+RAND()+RAND()+RAND()+RAND()+RAND()+RAND())-6))-1)+C$15)</x:f>
        <x:v>850372.7770661955</x:v>
      </x:c>
      <x:c r="D137" s="97" t="n">
        <x:f>MAX(0,C137*(1+EXP((LN(1+'Monte Carlo'!$K$10)-0.5*'Monte Carlo'!$K$12^2)+'Monte Carlo'!$K$12*((RAND()+RAND()+RAND()+RAND()+RAND()+RAND()+RAND()+RAND()+RAND()+RAND()+RAND()+RAND())-6))-1)+D$15)</x:f>
        <x:v>754584.4315379581</x:v>
      </x:c>
      <x:c r="E137" s="97" t="n">
        <x:f>MAX(0,D137*(1+EXP((LN(1+'Monte Carlo'!$K$10)-0.5*'Monte Carlo'!$K$12^2)+'Monte Carlo'!$K$12*((RAND()+RAND()+RAND()+RAND()+RAND()+RAND()+RAND()+RAND()+RAND()+RAND()+RAND()+RAND())-6))-1)+E$15)</x:f>
        <x:v>757287.6547599672</x:v>
      </x:c>
      <x:c r="F137" s="97" t="n">
        <x:f>MAX(0,E137*(1+EXP((LN(1+'Monte Carlo'!$K$10)-0.5*'Monte Carlo'!$K$12^2)+'Monte Carlo'!$K$12*((RAND()+RAND()+RAND()+RAND()+RAND()+RAND()+RAND()+RAND()+RAND()+RAND()+RAND()+RAND())-6))-1)+F$15)</x:f>
        <x:v>697294.6433608611</x:v>
      </x:c>
      <x:c r="G137" s="97" t="n">
        <x:f>MAX(0,F137*(1+EXP((LN(1+'Monte Carlo'!$K$10)-0.5*'Monte Carlo'!$K$12^2)+'Monte Carlo'!$K$12*((RAND()+RAND()+RAND()+RAND()+RAND()+RAND()+RAND()+RAND()+RAND()+RAND()+RAND()+RAND())-6))-1)+G$15)</x:f>
        <x:v>613540.6394639179</x:v>
      </x:c>
      <x:c r="H137" s="97" t="n">
        <x:f>MAX(0,G137*(1+EXP((LN(1+'Monte Carlo'!$K$10)-0.5*'Monte Carlo'!$K$12^2)+'Monte Carlo'!$K$12*((RAND()+RAND()+RAND()+RAND()+RAND()+RAND()+RAND()+RAND()+RAND()+RAND()+RAND()+RAND())-6))-1)+H$15)</x:f>
        <x:v>602041.7679300485</x:v>
      </x:c>
      <x:c r="I137" s="97" t="n">
        <x:f>MAX(0,H137*(1+EXP((LN(1+'Monte Carlo'!$K$10)-0.5*'Monte Carlo'!$K$12^2)+'Monte Carlo'!$K$12*((RAND()+RAND()+RAND()+RAND()+RAND()+RAND()+RAND()+RAND()+RAND()+RAND()+RAND()+RAND())-6))-1)+I$15)</x:f>
        <x:v>809245.7390100295</x:v>
      </x:c>
      <x:c r="J137" s="97" t="n">
        <x:f>MAX(0,I137*(1+EXP((LN(1+'Monte Carlo'!$K$10)-0.5*'Monte Carlo'!$K$12^2)+'Monte Carlo'!$K$12*((RAND()+RAND()+RAND()+RAND()+RAND()+RAND()+RAND()+RAND()+RAND()+RAND()+RAND()+RAND())-6))-1)+J$15)</x:f>
        <x:v>776464.8828828273</x:v>
      </x:c>
      <x:c r="K137" s="97" t="n">
        <x:f>MAX(0,J137*(1+EXP((LN(1+'Monte Carlo'!$K$10)-0.5*'Monte Carlo'!$K$12^2)+'Monte Carlo'!$K$12*((RAND()+RAND()+RAND()+RAND()+RAND()+RAND()+RAND()+RAND()+RAND()+RAND()+RAND()+RAND())-6))-1)+K$15)</x:f>
        <x:v>779000.9422134516</x:v>
      </x:c>
      <x:c r="L137" s="97" t="n">
        <x:f>MAX(0,K137*(1+EXP((LN(1+'Monte Carlo'!$K$10)-0.5*'Monte Carlo'!$K$12^2)+'Monte Carlo'!$K$12*((RAND()+RAND()+RAND()+RAND()+RAND()+RAND()+RAND()+RAND()+RAND()+RAND()+RAND()+RAND())-6))-1)+L$15)</x:f>
        <x:v>924273.0439290018</x:v>
      </x:c>
      <x:c r="M137" s="97" t="n">
        <x:f>MAX(0,L137*(1+EXP((LN(1+'Monte Carlo'!$K$10)-0.5*'Monte Carlo'!$K$12^2)+'Monte Carlo'!$K$12*((RAND()+RAND()+RAND()+RAND()+RAND()+RAND()+RAND()+RAND()+RAND()+RAND()+RAND()+RAND())-6))-1)+M$15)</x:f>
        <x:v>800726.3104430877</x:v>
      </x:c>
      <x:c r="N137" s="97" t="n">
        <x:f>MAX(0,M137*(1+EXP((LN(1+'Monte Carlo'!$K$10)-0.5*'Monte Carlo'!$K$12^2)+'Monte Carlo'!$K$12*((RAND()+RAND()+RAND()+RAND()+RAND()+RAND()+RAND()+RAND()+RAND()+RAND()+RAND()+RAND())-6))-1)+N$15)</x:f>
        <x:v>833603.4341162008</x:v>
      </x:c>
      <x:c r="O137" s="97" t="n">
        <x:f>MAX(0,N137*(1+EXP((LN(1+'Monte Carlo'!$K$10)-0.5*'Monte Carlo'!$K$12^2)+'Monte Carlo'!$K$12*((RAND()+RAND()+RAND()+RAND()+RAND()+RAND()+RAND()+RAND()+RAND()+RAND()+RAND()+RAND())-6))-1)+O$15)</x:f>
        <x:v>872095.5923109708</x:v>
      </x:c>
      <x:c r="P137" s="97" t="n">
        <x:f>MAX(0,O137*(1+EXP((LN(1+'Monte Carlo'!$K$10)-0.5*'Monte Carlo'!$K$12^2)+'Monte Carlo'!$K$12*((RAND()+RAND()+RAND()+RAND()+RAND()+RAND()+RAND()+RAND()+RAND()+RAND()+RAND()+RAND())-6))-1)+P$15)</x:f>
        <x:v>1157176.309581983</x:v>
      </x:c>
      <x:c r="Q137" s="97" t="n">
        <x:f>MAX(0,P137*(1+EXP((LN(1+'Monte Carlo'!$K$10)-0.5*'Monte Carlo'!$K$12^2)+'Monte Carlo'!$K$12*((RAND()+RAND()+RAND()+RAND()+RAND()+RAND()+RAND()+RAND()+RAND()+RAND()+RAND()+RAND())-6))-1)+Q$15)</x:f>
        <x:v>1554847.4890320045</x:v>
      </x:c>
      <x:c r="R137" s="97" t="n">
        <x:f>MAX(0,Q137*(1+EXP((LN(1+'Monte Carlo'!$K$10)-0.5*'Monte Carlo'!$K$12^2)+'Monte Carlo'!$K$12*((RAND()+RAND()+RAND()+RAND()+RAND()+RAND()+RAND()+RAND()+RAND()+RAND()+RAND()+RAND())-6))-1)+R$15)</x:f>
        <x:v>1613874.4825256867</x:v>
      </x:c>
      <x:c r="S137" s="97" t="n">
        <x:f>MAX(0,R137*(1+EXP((LN(1+'Monte Carlo'!$K$10)-0.5*'Monte Carlo'!$K$12^2)+'Monte Carlo'!$K$12*((RAND()+RAND()+RAND()+RAND()+RAND()+RAND()+RAND()+RAND()+RAND()+RAND()+RAND()+RAND())-6))-1)+S$15)</x:f>
        <x:v>1606962.9803261363</x:v>
      </x:c>
      <x:c r="T137" s="97" t="n">
        <x:f>MAX(0,S137*(1+EXP((LN(1+'Monte Carlo'!$K$10)-0.5*'Monte Carlo'!$K$12^2)+'Monte Carlo'!$K$12*((RAND()+RAND()+RAND()+RAND()+RAND()+RAND()+RAND()+RAND()+RAND()+RAND()+RAND()+RAND())-6))-1)+T$15)</x:f>
        <x:v>1549063.318892572</x:v>
      </x:c>
      <x:c r="U137" s="97" t="n">
        <x:f>MAX(0,T137*(1+EXP((LN(1+'Monte Carlo'!$K$10)-0.5*'Monte Carlo'!$K$12^2)+'Monte Carlo'!$K$12*((RAND()+RAND()+RAND()+RAND()+RAND()+RAND()+RAND()+RAND()+RAND()+RAND()+RAND()+RAND())-6))-1)+U$15)</x:f>
        <x:v>1893662.6543096476</x:v>
      </x:c>
      <x:c r="V137" s="97" t="n">
        <x:f>MAX(0,U137*(1+EXP((LN(1+'Monte Carlo'!$K$10)-0.5*'Monte Carlo'!$K$12^2)+'Monte Carlo'!$K$12*((RAND()+RAND()+RAND()+RAND()+RAND()+RAND()+RAND()+RAND()+RAND()+RAND()+RAND()+RAND())-6))-1)+V$15)</x:f>
        <x:v>2362278.878128754</x:v>
      </x:c>
      <x:c r="W137" s="97" t="n">
        <x:f>MAX(0,V137*(1+EXP((LN(1+'Monte Carlo'!$K$10)-0.5*'Monte Carlo'!$K$12^2)+'Monte Carlo'!$K$12*((RAND()+RAND()+RAND()+RAND()+RAND()+RAND()+RAND()+RAND()+RAND()+RAND()+RAND()+RAND())-6))-1)+W$15)</x:f>
        <x:v>2597469.639488669</x:v>
      </x:c>
      <x:c r="X137" s="97" t="n">
        <x:f>MAX(0,W137*(1+EXP((LN(1+'Monte Carlo'!$K$10)-0.5*'Monte Carlo'!$K$12^2)+'Monte Carlo'!$K$12*((RAND()+RAND()+RAND()+RAND()+RAND()+RAND()+RAND()+RAND()+RAND()+RAND()+RAND()+RAND())-6))-1)+X$15)</x:f>
        <x:v>2650500.7772677504</x:v>
      </x:c>
      <x:c r="Y137" s="97" t="n">
        <x:f>MAX(0,X137*(1+EXP((LN(1+'Monte Carlo'!$K$10)-0.5*'Monte Carlo'!$K$12^2)+'Monte Carlo'!$K$12*((RAND()+RAND()+RAND()+RAND()+RAND()+RAND()+RAND()+RAND()+RAND()+RAND()+RAND()+RAND())-6))-1)+Y$15)</x:f>
        <x:v>3433696.478603725</x:v>
      </x:c>
      <x:c r="Z137" s="97" t="n">
        <x:f>MAX(0,Y137*(1+EXP((LN(1+'Monte Carlo'!$K$10)-0.5*'Monte Carlo'!$K$12^2)+'Monte Carlo'!$K$12*((RAND()+RAND()+RAND()+RAND()+RAND()+RAND()+RAND()+RAND()+RAND()+RAND()+RAND()+RAND())-6))-1)+Z$15)</x:f>
        <x:v>4360862.966468316</x:v>
      </x:c>
      <x:c r="AA137" s="97" t="n">
        <x:f>MAX(0,Z137*(1+EXP((LN(1+'Monte Carlo'!$K$10)-0.5*'Monte Carlo'!$K$12^2)+'Monte Carlo'!$K$12*((RAND()+RAND()+RAND()+RAND()+RAND()+RAND()+RAND()+RAND()+RAND()+RAND()+RAND()+RAND())-6))-1)+AA$15)</x:f>
        <x:v>6422244.80065765</x:v>
      </x:c>
      <x:c r="AB137" s="97" t="n">
        <x:f>MAX(0,AA137*(1+EXP((LN(1+'Monte Carlo'!$K$10)-0.5*'Monte Carlo'!$K$12^2)+'Monte Carlo'!$K$12*((RAND()+RAND()+RAND()+RAND()+RAND()+RAND()+RAND()+RAND()+RAND()+RAND()+RAND()+RAND())-6))-1)+AB$15)</x:f>
        <x:v>5841667.188914203</x:v>
      </x:c>
      <x:c r="AC137" s="97" t="n">
        <x:f>MAX(0,AB137*(1+EXP((LN(1+'Monte Carlo'!$K$10)-0.5*'Monte Carlo'!$K$12^2)+'Monte Carlo'!$K$12*((RAND()+RAND()+RAND()+RAND()+RAND()+RAND()+RAND()+RAND()+RAND()+RAND()+RAND()+RAND())-6))-1)+AC$15)</x:f>
        <x:v>7205970.905963801</x:v>
      </x:c>
      <x:c r="AD137" s="97" t="n">
        <x:f>MAX(0,AC137*(1+EXP((LN(1+'Monte Carlo'!$K$10)-0.5*'Monte Carlo'!$K$12^2)+'Monte Carlo'!$K$12*((RAND()+RAND()+RAND()+RAND()+RAND()+RAND()+RAND()+RAND()+RAND()+RAND()+RAND()+RAND())-6))-1)+AD$15)</x:f>
        <x:v>6962728.402942416</x:v>
      </x:c>
      <x:c r="AE137" s="97" t="n">
        <x:f>MAX(0,AD137*(1+EXP((LN(1+'Monte Carlo'!$K$10)-0.5*'Monte Carlo'!$K$12^2)+'Monte Carlo'!$K$12*((RAND()+RAND()+RAND()+RAND()+RAND()+RAND()+RAND()+RAND()+RAND()+RAND()+RAND()+RAND())-6))-1)+AE$15)</x:f>
        <x:v>6017987.419454288</x:v>
      </x:c>
      <x:c r="AF137" s="97" t="n">
        <x:f>MAX(0,AE137*(1+EXP((LN(1+'Monte Carlo'!$K$10)-0.5*'Monte Carlo'!$K$12^2)+'Monte Carlo'!$K$12*((RAND()+RAND()+RAND()+RAND()+RAND()+RAND()+RAND()+RAND()+RAND()+RAND()+RAND()+RAND())-6))-1)+AF$15)</x:f>
        <x:v>4945952.8518119035</x:v>
      </x:c>
      <x:c r="AG137" s="97">
        <x:f t="shared" si="3"/>
        <x:v>890964.8587924731</x:v>
      </x:c>
    </x:row>
    <x:row r="138">
      <x:c r="A138" s="93">
        <x:v>117</x:v>
      </x:c>
      <x:c r="B138" s="97" t="n">
        <x:f>IF(AND(UPPER('Monte Carlo'!$K$4)="YES",'Monte Carlo'!$K$5&gt;0),'Monte Carlo'!$K$13,Liquidity_30Y!$C$14)</x:f>
        <x:v>1029031.25</x:v>
      </x:c>
      <x:c r="C138" s="97" t="n">
        <x:f>MAX(0,B138*(1+EXP((LN(1+'Monte Carlo'!$K$10)-0.5*'Monte Carlo'!$K$12^2)+'Monte Carlo'!$K$12*((RAND()+RAND()+RAND()+RAND()+RAND()+RAND()+RAND()+RAND()+RAND()+RAND()+RAND()+RAND())-6))-1)+C$15)</x:f>
        <x:v>1153554.952048805</x:v>
      </x:c>
      <x:c r="D138" s="97" t="n">
        <x:f>MAX(0,C138*(1+EXP((LN(1+'Monte Carlo'!$K$10)-0.5*'Monte Carlo'!$K$12^2)+'Monte Carlo'!$K$12*((RAND()+RAND()+RAND()+RAND()+RAND()+RAND()+RAND()+RAND()+RAND()+RAND()+RAND()+RAND())-6))-1)+D$15)</x:f>
        <x:v>1291347.7874064408</x:v>
      </x:c>
      <x:c r="E138" s="97" t="n">
        <x:f>MAX(0,D138*(1+EXP((LN(1+'Monte Carlo'!$K$10)-0.5*'Monte Carlo'!$K$12^2)+'Monte Carlo'!$K$12*((RAND()+RAND()+RAND()+RAND()+RAND()+RAND()+RAND()+RAND()+RAND()+RAND()+RAND()+RAND())-6))-1)+E$15)</x:f>
        <x:v>1382553.2479670856</x:v>
      </x:c>
      <x:c r="F138" s="97" t="n">
        <x:f>MAX(0,E138*(1+EXP((LN(1+'Monte Carlo'!$K$10)-0.5*'Monte Carlo'!$K$12^2)+'Monte Carlo'!$K$12*((RAND()+RAND()+RAND()+RAND()+RAND()+RAND()+RAND()+RAND()+RAND()+RAND()+RAND()+RAND())-6))-1)+F$15)</x:f>
        <x:v>1427631.5686204585</x:v>
      </x:c>
      <x:c r="G138" s="97" t="n">
        <x:f>MAX(0,F138*(1+EXP((LN(1+'Monte Carlo'!$K$10)-0.5*'Monte Carlo'!$K$12^2)+'Monte Carlo'!$K$12*((RAND()+RAND()+RAND()+RAND()+RAND()+RAND()+RAND()+RAND()+RAND()+RAND()+RAND()+RAND())-6))-1)+G$15)</x:f>
        <x:v>1758250.979628914</x:v>
      </x:c>
      <x:c r="H138" s="97" t="n">
        <x:f>MAX(0,G138*(1+EXP((LN(1+'Monte Carlo'!$K$10)-0.5*'Monte Carlo'!$K$12^2)+'Monte Carlo'!$K$12*((RAND()+RAND()+RAND()+RAND()+RAND()+RAND()+RAND()+RAND()+RAND()+RAND()+RAND()+RAND())-6))-1)+H$15)</x:f>
        <x:v>1949986.6602208246</x:v>
      </x:c>
      <x:c r="I138" s="97" t="n">
        <x:f>MAX(0,H138*(1+EXP((LN(1+'Monte Carlo'!$K$10)-0.5*'Monte Carlo'!$K$12^2)+'Monte Carlo'!$K$12*((RAND()+RAND()+RAND()+RAND()+RAND()+RAND()+RAND()+RAND()+RAND()+RAND()+RAND()+RAND())-6))-1)+I$15)</x:f>
        <x:v>2069399.0467356967</x:v>
      </x:c>
      <x:c r="J138" s="97" t="n">
        <x:f>MAX(0,I138*(1+EXP((LN(1+'Monte Carlo'!$K$10)-0.5*'Monte Carlo'!$K$12^2)+'Monte Carlo'!$K$12*((RAND()+RAND()+RAND()+RAND()+RAND()+RAND()+RAND()+RAND()+RAND()+RAND()+RAND()+RAND())-6))-1)+J$15)</x:f>
        <x:v>2058572.2052613245</x:v>
      </x:c>
      <x:c r="K138" s="97" t="n">
        <x:f>MAX(0,J138*(1+EXP((LN(1+'Monte Carlo'!$K$10)-0.5*'Monte Carlo'!$K$12^2)+'Monte Carlo'!$K$12*((RAND()+RAND()+RAND()+RAND()+RAND()+RAND()+RAND()+RAND()+RAND()+RAND()+RAND()+RAND())-6))-1)+K$15)</x:f>
        <x:v>2322778.6561519913</x:v>
      </x:c>
      <x:c r="L138" s="97" t="n">
        <x:f>MAX(0,K138*(1+EXP((LN(1+'Monte Carlo'!$K$10)-0.5*'Monte Carlo'!$K$12^2)+'Monte Carlo'!$K$12*((RAND()+RAND()+RAND()+RAND()+RAND()+RAND()+RAND()+RAND()+RAND()+RAND()+RAND()+RAND())-6))-1)+L$15)</x:f>
        <x:v>2798002.9927534927</x:v>
      </x:c>
      <x:c r="M138" s="97" t="n">
        <x:f>MAX(0,L138*(1+EXP((LN(1+'Monte Carlo'!$K$10)-0.5*'Monte Carlo'!$K$12^2)+'Monte Carlo'!$K$12*((RAND()+RAND()+RAND()+RAND()+RAND()+RAND()+RAND()+RAND()+RAND()+RAND()+RAND()+RAND())-6))-1)+M$15)</x:f>
        <x:v>3369882.3463341063</x:v>
      </x:c>
      <x:c r="N138" s="97" t="n">
        <x:f>MAX(0,M138*(1+EXP((LN(1+'Monte Carlo'!$K$10)-0.5*'Monte Carlo'!$K$12^2)+'Monte Carlo'!$K$12*((RAND()+RAND()+RAND()+RAND()+RAND()+RAND()+RAND()+RAND()+RAND()+RAND()+RAND()+RAND())-6))-1)+N$15)</x:f>
        <x:v>3001324.761961135</x:v>
      </x:c>
      <x:c r="O138" s="97" t="n">
        <x:f>MAX(0,N138*(1+EXP((LN(1+'Monte Carlo'!$K$10)-0.5*'Monte Carlo'!$K$12^2)+'Monte Carlo'!$K$12*((RAND()+RAND()+RAND()+RAND()+RAND()+RAND()+RAND()+RAND()+RAND()+RAND()+RAND()+RAND())-6))-1)+O$15)</x:f>
        <x:v>3000322.842052332</x:v>
      </x:c>
      <x:c r="P138" s="97" t="n">
        <x:f>MAX(0,O138*(1+EXP((LN(1+'Monte Carlo'!$K$10)-0.5*'Monte Carlo'!$K$12^2)+'Monte Carlo'!$K$12*((RAND()+RAND()+RAND()+RAND()+RAND()+RAND()+RAND()+RAND()+RAND()+RAND()+RAND()+RAND())-6))-1)+P$15)</x:f>
        <x:v>3465405.6596664325</x:v>
      </x:c>
      <x:c r="Q138" s="97" t="n">
        <x:f>MAX(0,P138*(1+EXP((LN(1+'Monte Carlo'!$K$10)-0.5*'Monte Carlo'!$K$12^2)+'Monte Carlo'!$K$12*((RAND()+RAND()+RAND()+RAND()+RAND()+RAND()+RAND()+RAND()+RAND()+RAND()+RAND()+RAND())-6))-1)+Q$15)</x:f>
        <x:v>5017703.688807964</x:v>
      </x:c>
      <x:c r="R138" s="97" t="n">
        <x:f>MAX(0,Q138*(1+EXP((LN(1+'Monte Carlo'!$K$10)-0.5*'Monte Carlo'!$K$12^2)+'Monte Carlo'!$K$12*((RAND()+RAND()+RAND()+RAND()+RAND()+RAND()+RAND()+RAND()+RAND()+RAND()+RAND()+RAND())-6))-1)+R$15)</x:f>
        <x:v>5213174.623703002</x:v>
      </x:c>
      <x:c r="S138" s="97" t="n">
        <x:f>MAX(0,R138*(1+EXP((LN(1+'Monte Carlo'!$K$10)-0.5*'Monte Carlo'!$K$12^2)+'Monte Carlo'!$K$12*((RAND()+RAND()+RAND()+RAND()+RAND()+RAND()+RAND()+RAND()+RAND()+RAND()+RAND()+RAND())-6))-1)+S$15)</x:f>
        <x:v>5600004.987722768</x:v>
      </x:c>
      <x:c r="T138" s="97" t="n">
        <x:f>MAX(0,S138*(1+EXP((LN(1+'Monte Carlo'!$K$10)-0.5*'Monte Carlo'!$K$12^2)+'Monte Carlo'!$K$12*((RAND()+RAND()+RAND()+RAND()+RAND()+RAND()+RAND()+RAND()+RAND()+RAND()+RAND()+RAND())-6))-1)+T$15)</x:f>
        <x:v>6085228.736733414</x:v>
      </x:c>
      <x:c r="U138" s="97" t="n">
        <x:f>MAX(0,T138*(1+EXP((LN(1+'Monte Carlo'!$K$10)-0.5*'Monte Carlo'!$K$12^2)+'Monte Carlo'!$K$12*((RAND()+RAND()+RAND()+RAND()+RAND()+RAND()+RAND()+RAND()+RAND()+RAND()+RAND()+RAND())-6))-1)+U$15)</x:f>
        <x:v>6769668.825498181</x:v>
      </x:c>
      <x:c r="V138" s="97" t="n">
        <x:f>MAX(0,U138*(1+EXP((LN(1+'Monte Carlo'!$K$10)-0.5*'Monte Carlo'!$K$12^2)+'Monte Carlo'!$K$12*((RAND()+RAND()+RAND()+RAND()+RAND()+RAND()+RAND()+RAND()+RAND()+RAND()+RAND()+RAND())-6))-1)+V$15)</x:f>
        <x:v>5846630.901733439</x:v>
      </x:c>
      <x:c r="W138" s="97" t="n">
        <x:f>MAX(0,V138*(1+EXP((LN(1+'Monte Carlo'!$K$10)-0.5*'Monte Carlo'!$K$12^2)+'Monte Carlo'!$K$12*((RAND()+RAND()+RAND()+RAND()+RAND()+RAND()+RAND()+RAND()+RAND()+RAND()+RAND()+RAND())-6))-1)+W$15)</x:f>
        <x:v>5319892.002119214</x:v>
      </x:c>
      <x:c r="X138" s="97" t="n">
        <x:f>MAX(0,W138*(1+EXP((LN(1+'Monte Carlo'!$K$10)-0.5*'Monte Carlo'!$K$12^2)+'Monte Carlo'!$K$12*((RAND()+RAND()+RAND()+RAND()+RAND()+RAND()+RAND()+RAND()+RAND()+RAND()+RAND()+RAND())-6))-1)+X$15)</x:f>
        <x:v>5742642.577896009</x:v>
      </x:c>
      <x:c r="Y138" s="97" t="n">
        <x:f>MAX(0,X138*(1+EXP((LN(1+'Monte Carlo'!$K$10)-0.5*'Monte Carlo'!$K$12^2)+'Monte Carlo'!$K$12*((RAND()+RAND()+RAND()+RAND()+RAND()+RAND()+RAND()+RAND()+RAND()+RAND()+RAND()+RAND())-6))-1)+Y$15)</x:f>
        <x:v>6678568.026898887</x:v>
      </x:c>
      <x:c r="Z138" s="97" t="n">
        <x:f>MAX(0,Y138*(1+EXP((LN(1+'Monte Carlo'!$K$10)-0.5*'Monte Carlo'!$K$12^2)+'Monte Carlo'!$K$12*((RAND()+RAND()+RAND()+RAND()+RAND()+RAND()+RAND()+RAND()+RAND()+RAND()+RAND()+RAND())-6))-1)+Z$15)</x:f>
        <x:v>7413256.8978465935</x:v>
      </x:c>
      <x:c r="AA138" s="97" t="n">
        <x:f>MAX(0,Z138*(1+EXP((LN(1+'Monte Carlo'!$K$10)-0.5*'Monte Carlo'!$K$12^2)+'Monte Carlo'!$K$12*((RAND()+RAND()+RAND()+RAND()+RAND()+RAND()+RAND()+RAND()+RAND()+RAND()+RAND()+RAND())-6))-1)+AA$15)</x:f>
        <x:v>9206517.96903762</x:v>
      </x:c>
      <x:c r="AB138" s="97" t="n">
        <x:f>MAX(0,AA138*(1+EXP((LN(1+'Monte Carlo'!$K$10)-0.5*'Monte Carlo'!$K$12^2)+'Monte Carlo'!$K$12*((RAND()+RAND()+RAND()+RAND()+RAND()+RAND()+RAND()+RAND()+RAND()+RAND()+RAND()+RAND())-6))-1)+AB$15)</x:f>
        <x:v>12016816.522062821</x:v>
      </x:c>
      <x:c r="AC138" s="97" t="n">
        <x:f>MAX(0,AB138*(1+EXP((LN(1+'Monte Carlo'!$K$10)-0.5*'Monte Carlo'!$K$12^2)+'Monte Carlo'!$K$12*((RAND()+RAND()+RAND()+RAND()+RAND()+RAND()+RAND()+RAND()+RAND()+RAND()+RAND()+RAND())-6))-1)+AC$15)</x:f>
        <x:v>15620316.567696061</x:v>
      </x:c>
      <x:c r="AD138" s="97" t="n">
        <x:f>MAX(0,AC138*(1+EXP((LN(1+'Monte Carlo'!$K$10)-0.5*'Monte Carlo'!$K$12^2)+'Monte Carlo'!$K$12*((RAND()+RAND()+RAND()+RAND()+RAND()+RAND()+RAND()+RAND()+RAND()+RAND()+RAND()+RAND())-6))-1)+AD$15)</x:f>
        <x:v>14065502.547773499</x:v>
      </x:c>
      <x:c r="AE138" s="97" t="n">
        <x:f>MAX(0,AD138*(1+EXP((LN(1+'Monte Carlo'!$K$10)-0.5*'Monte Carlo'!$K$12^2)+'Monte Carlo'!$K$12*((RAND()+RAND()+RAND()+RAND()+RAND()+RAND()+RAND()+RAND()+RAND()+RAND()+RAND()+RAND())-6))-1)+AE$15)</x:f>
        <x:v>14790428.027553286</x:v>
      </x:c>
      <x:c r="AF138" s="97" t="n">
        <x:f>MAX(0,AE138*(1+EXP((LN(1+'Monte Carlo'!$K$10)-0.5*'Monte Carlo'!$K$12^2)+'Monte Carlo'!$K$12*((RAND()+RAND()+RAND()+RAND()+RAND()+RAND()+RAND()+RAND()+RAND()+RAND()+RAND()+RAND())-6))-1)+AF$15)</x:f>
        <x:v>17700316.8686756</x:v>
      </x:c>
      <x:c r="AG138" s="97">
        <x:f t="shared" si="3"/>
        <x:v>602482.25089374557</x:v>
      </x:c>
    </x:row>
    <x:row r="139">
      <x:c r="A139" s="93">
        <x:v>118</x:v>
      </x:c>
      <x:c r="B139" s="97" t="n">
        <x:f>IF(AND(UPPER('Monte Carlo'!$K$4)="YES",'Monte Carlo'!$K$5&gt;0),'Monte Carlo'!$K$13,Liquidity_30Y!$C$14)</x:f>
        <x:v>1029031.25</x:v>
      </x:c>
      <x:c r="C139" s="97" t="n">
        <x:f>MAX(0,B139*(1+EXP((LN(1+'Monte Carlo'!$K$10)-0.5*'Monte Carlo'!$K$12^2)+'Monte Carlo'!$K$12*((RAND()+RAND()+RAND()+RAND()+RAND()+RAND()+RAND()+RAND()+RAND()+RAND()+RAND()+RAND())-6))-1)+C$15)</x:f>
        <x:v>1017831.2866558762</x:v>
      </x:c>
      <x:c r="D139" s="97" t="n">
        <x:f>MAX(0,C139*(1+EXP((LN(1+'Monte Carlo'!$K$10)-0.5*'Monte Carlo'!$K$12^2)+'Monte Carlo'!$K$12*((RAND()+RAND()+RAND()+RAND()+RAND()+RAND()+RAND()+RAND()+RAND()+RAND()+RAND()+RAND())-6))-1)+D$15)</x:f>
        <x:v>1110995.6198781603</x:v>
      </x:c>
      <x:c r="E139" s="97" t="n">
        <x:f>MAX(0,D139*(1+EXP((LN(1+'Monte Carlo'!$K$10)-0.5*'Monte Carlo'!$K$12^2)+'Monte Carlo'!$K$12*((RAND()+RAND()+RAND()+RAND()+RAND()+RAND()+RAND()+RAND()+RAND()+RAND()+RAND()+RAND())-6))-1)+E$15)</x:f>
        <x:v>1341010.2650082265</x:v>
      </x:c>
      <x:c r="F139" s="97" t="n">
        <x:f>MAX(0,E139*(1+EXP((LN(1+'Monte Carlo'!$K$10)-0.5*'Monte Carlo'!$K$12^2)+'Monte Carlo'!$K$12*((RAND()+RAND()+RAND()+RAND()+RAND()+RAND()+RAND()+RAND()+RAND()+RAND()+RAND()+RAND())-6))-1)+F$15)</x:f>
        <x:v>1372545.491786312</x:v>
      </x:c>
      <x:c r="G139" s="97" t="n">
        <x:f>MAX(0,F139*(1+EXP((LN(1+'Monte Carlo'!$K$10)-0.5*'Monte Carlo'!$K$12^2)+'Monte Carlo'!$K$12*((RAND()+RAND()+RAND()+RAND()+RAND()+RAND()+RAND()+RAND()+RAND()+RAND()+RAND()+RAND())-6))-1)+G$15)</x:f>
        <x:v>1549323.8310926603</x:v>
      </x:c>
      <x:c r="H139" s="97" t="n">
        <x:f>MAX(0,G139*(1+EXP((LN(1+'Monte Carlo'!$K$10)-0.5*'Monte Carlo'!$K$12^2)+'Monte Carlo'!$K$12*((RAND()+RAND()+RAND()+RAND()+RAND()+RAND()+RAND()+RAND()+RAND()+RAND()+RAND()+RAND())-6))-1)+H$15)</x:f>
        <x:v>1685072.7688329578</x:v>
      </x:c>
      <x:c r="I139" s="97" t="n">
        <x:f>MAX(0,H139*(1+EXP((LN(1+'Monte Carlo'!$K$10)-0.5*'Monte Carlo'!$K$12^2)+'Monte Carlo'!$K$12*((RAND()+RAND()+RAND()+RAND()+RAND()+RAND()+RAND()+RAND()+RAND()+RAND()+RAND()+RAND())-6))-1)+I$15)</x:f>
        <x:v>2190565.464408545</x:v>
      </x:c>
      <x:c r="J139" s="97" t="n">
        <x:f>MAX(0,I139*(1+EXP((LN(1+'Monte Carlo'!$K$10)-0.5*'Monte Carlo'!$K$12^2)+'Monte Carlo'!$K$12*((RAND()+RAND()+RAND()+RAND()+RAND()+RAND()+RAND()+RAND()+RAND()+RAND()+RAND()+RAND())-6))-1)+J$15)</x:f>
        <x:v>3094744.5626648883</x:v>
      </x:c>
      <x:c r="K139" s="97" t="n">
        <x:f>MAX(0,J139*(1+EXP((LN(1+'Monte Carlo'!$K$10)-0.5*'Monte Carlo'!$K$12^2)+'Monte Carlo'!$K$12*((RAND()+RAND()+RAND()+RAND()+RAND()+RAND()+RAND()+RAND()+RAND()+RAND()+RAND()+RAND())-6))-1)+K$15)</x:f>
        <x:v>3629485.7423434434</x:v>
      </x:c>
      <x:c r="L139" s="97" t="n">
        <x:f>MAX(0,K139*(1+EXP((LN(1+'Monte Carlo'!$K$10)-0.5*'Monte Carlo'!$K$12^2)+'Monte Carlo'!$K$12*((RAND()+RAND()+RAND()+RAND()+RAND()+RAND()+RAND()+RAND()+RAND()+RAND()+RAND()+RAND())-6))-1)+L$15)</x:f>
        <x:v>4316871.610533268</x:v>
      </x:c>
      <x:c r="M139" s="97" t="n">
        <x:f>MAX(0,L139*(1+EXP((LN(1+'Monte Carlo'!$K$10)-0.5*'Monte Carlo'!$K$12^2)+'Monte Carlo'!$K$12*((RAND()+RAND()+RAND()+RAND()+RAND()+RAND()+RAND()+RAND()+RAND()+RAND()+RAND()+RAND())-6))-1)+M$15)</x:f>
        <x:v>5255172.172855321</x:v>
      </x:c>
      <x:c r="N139" s="97" t="n">
        <x:f>MAX(0,M139*(1+EXP((LN(1+'Monte Carlo'!$K$10)-0.5*'Monte Carlo'!$K$12^2)+'Monte Carlo'!$K$12*((RAND()+RAND()+RAND()+RAND()+RAND()+RAND()+RAND()+RAND()+RAND()+RAND()+RAND()+RAND())-6))-1)+N$15)</x:f>
        <x:v>4718843.08066697</x:v>
      </x:c>
      <x:c r="O139" s="97" t="n">
        <x:f>MAX(0,N139*(1+EXP((LN(1+'Monte Carlo'!$K$10)-0.5*'Monte Carlo'!$K$12^2)+'Monte Carlo'!$K$12*((RAND()+RAND()+RAND()+RAND()+RAND()+RAND()+RAND()+RAND()+RAND()+RAND()+RAND()+RAND())-6))-1)+O$15)</x:f>
        <x:v>4787224.129987992</x:v>
      </x:c>
      <x:c r="P139" s="97" t="n">
        <x:f>MAX(0,O139*(1+EXP((LN(1+'Monte Carlo'!$K$10)-0.5*'Monte Carlo'!$K$12^2)+'Monte Carlo'!$K$12*((RAND()+RAND()+RAND()+RAND()+RAND()+RAND()+RAND()+RAND()+RAND()+RAND()+RAND()+RAND())-6))-1)+P$15)</x:f>
        <x:v>7220422.462178394</x:v>
      </x:c>
      <x:c r="Q139" s="97" t="n">
        <x:f>MAX(0,P139*(1+EXP((LN(1+'Monte Carlo'!$K$10)-0.5*'Monte Carlo'!$K$12^2)+'Monte Carlo'!$K$12*((RAND()+RAND()+RAND()+RAND()+RAND()+RAND()+RAND()+RAND()+RAND()+RAND()+RAND()+RAND())-6))-1)+Q$15)</x:f>
        <x:v>5216008.079149521</x:v>
      </x:c>
      <x:c r="R139" s="97" t="n">
        <x:f>MAX(0,Q139*(1+EXP((LN(1+'Monte Carlo'!$K$10)-0.5*'Monte Carlo'!$K$12^2)+'Monte Carlo'!$K$12*((RAND()+RAND()+RAND()+RAND()+RAND()+RAND()+RAND()+RAND()+RAND()+RAND()+RAND()+RAND())-6))-1)+R$15)</x:f>
        <x:v>6442509.428760609</x:v>
      </x:c>
      <x:c r="S139" s="97" t="n">
        <x:f>MAX(0,R139*(1+EXP((LN(1+'Monte Carlo'!$K$10)-0.5*'Monte Carlo'!$K$12^2)+'Monte Carlo'!$K$12*((RAND()+RAND()+RAND()+RAND()+RAND()+RAND()+RAND()+RAND()+RAND()+RAND()+RAND()+RAND())-6))-1)+S$15)</x:f>
        <x:v>6008274.130306469</x:v>
      </x:c>
      <x:c r="T139" s="97" t="n">
        <x:f>MAX(0,S139*(1+EXP((LN(1+'Monte Carlo'!$K$10)-0.5*'Monte Carlo'!$K$12^2)+'Monte Carlo'!$K$12*((RAND()+RAND()+RAND()+RAND()+RAND()+RAND()+RAND()+RAND()+RAND()+RAND()+RAND()+RAND())-6))-1)+T$15)</x:f>
        <x:v>5089236.855905413</x:v>
      </x:c>
      <x:c r="U139" s="97" t="n">
        <x:f>MAX(0,T139*(1+EXP((LN(1+'Monte Carlo'!$K$10)-0.5*'Monte Carlo'!$K$12^2)+'Monte Carlo'!$K$12*((RAND()+RAND()+RAND()+RAND()+RAND()+RAND()+RAND()+RAND()+RAND()+RAND()+RAND()+RAND())-6))-1)+U$15)</x:f>
        <x:v>4736300.970357675</x:v>
      </x:c>
      <x:c r="V139" s="97" t="n">
        <x:f>MAX(0,U139*(1+EXP((LN(1+'Monte Carlo'!$K$10)-0.5*'Monte Carlo'!$K$12^2)+'Monte Carlo'!$K$12*((RAND()+RAND()+RAND()+RAND()+RAND()+RAND()+RAND()+RAND()+RAND()+RAND()+RAND()+RAND())-6))-1)+V$15)</x:f>
        <x:v>4976252.247868364</x:v>
      </x:c>
      <x:c r="W139" s="97" t="n">
        <x:f>MAX(0,V139*(1+EXP((LN(1+'Monte Carlo'!$K$10)-0.5*'Monte Carlo'!$K$12^2)+'Monte Carlo'!$K$12*((RAND()+RAND()+RAND()+RAND()+RAND()+RAND()+RAND()+RAND()+RAND()+RAND()+RAND()+RAND())-6))-1)+W$15)</x:f>
        <x:v>4777337.648920002</x:v>
      </x:c>
      <x:c r="X139" s="97" t="n">
        <x:f>MAX(0,W139*(1+EXP((LN(1+'Monte Carlo'!$K$10)-0.5*'Monte Carlo'!$K$12^2)+'Monte Carlo'!$K$12*((RAND()+RAND()+RAND()+RAND()+RAND()+RAND()+RAND()+RAND()+RAND()+RAND()+RAND()+RAND())-6))-1)+X$15)</x:f>
        <x:v>4101632.488792767</x:v>
      </x:c>
      <x:c r="Y139" s="97" t="n">
        <x:f>MAX(0,X139*(1+EXP((LN(1+'Monte Carlo'!$K$10)-0.5*'Monte Carlo'!$K$12^2)+'Monte Carlo'!$K$12*((RAND()+RAND()+RAND()+RAND()+RAND()+RAND()+RAND()+RAND()+RAND()+RAND()+RAND()+RAND())-6))-1)+Y$15)</x:f>
        <x:v>4345541.72088785</x:v>
      </x:c>
      <x:c r="Z139" s="97" t="n">
        <x:f>MAX(0,Y139*(1+EXP((LN(1+'Monte Carlo'!$K$10)-0.5*'Monte Carlo'!$K$12^2)+'Monte Carlo'!$K$12*((RAND()+RAND()+RAND()+RAND()+RAND()+RAND()+RAND()+RAND()+RAND()+RAND()+RAND()+RAND())-6))-1)+Z$15)</x:f>
        <x:v>5655000.924100479</x:v>
      </x:c>
      <x:c r="AA139" s="97" t="n">
        <x:f>MAX(0,Z139*(1+EXP((LN(1+'Monte Carlo'!$K$10)-0.5*'Monte Carlo'!$K$12^2)+'Monte Carlo'!$K$12*((RAND()+RAND()+RAND()+RAND()+RAND()+RAND()+RAND()+RAND()+RAND()+RAND()+RAND()+RAND())-6))-1)+AA$15)</x:f>
        <x:v>6670944.953450246</x:v>
      </x:c>
      <x:c r="AB139" s="97" t="n">
        <x:f>MAX(0,AA139*(1+EXP((LN(1+'Monte Carlo'!$K$10)-0.5*'Monte Carlo'!$K$12^2)+'Monte Carlo'!$K$12*((RAND()+RAND()+RAND()+RAND()+RAND()+RAND()+RAND()+RAND()+RAND()+RAND()+RAND()+RAND())-6))-1)+AB$15)</x:f>
        <x:v>6892481.996310935</x:v>
      </x:c>
      <x:c r="AC139" s="97" t="n">
        <x:f>MAX(0,AB139*(1+EXP((LN(1+'Monte Carlo'!$K$10)-0.5*'Monte Carlo'!$K$12^2)+'Monte Carlo'!$K$12*((RAND()+RAND()+RAND()+RAND()+RAND()+RAND()+RAND()+RAND()+RAND()+RAND()+RAND()+RAND())-6))-1)+AC$15)</x:f>
        <x:v>7508754.551295871</x:v>
      </x:c>
      <x:c r="AD139" s="97" t="n">
        <x:f>MAX(0,AC139*(1+EXP((LN(1+'Monte Carlo'!$K$10)-0.5*'Monte Carlo'!$K$12^2)+'Monte Carlo'!$K$12*((RAND()+RAND()+RAND()+RAND()+RAND()+RAND()+RAND()+RAND()+RAND()+RAND()+RAND()+RAND())-6))-1)+AD$15)</x:f>
        <x:v>7888284.287875003</x:v>
      </x:c>
      <x:c r="AE139" s="97" t="n">
        <x:f>MAX(0,AD139*(1+EXP((LN(1+'Monte Carlo'!$K$10)-0.5*'Monte Carlo'!$K$12^2)+'Monte Carlo'!$K$12*((RAND()+RAND()+RAND()+RAND()+RAND()+RAND()+RAND()+RAND()+RAND()+RAND()+RAND()+RAND())-6))-1)+AE$15)</x:f>
        <x:v>9091772.341293024</x:v>
      </x:c>
      <x:c r="AF139" s="97" t="n">
        <x:f>MAX(0,AE139*(1+EXP((LN(1+'Monte Carlo'!$K$10)-0.5*'Monte Carlo'!$K$12^2)+'Monte Carlo'!$K$12*((RAND()+RAND()+RAND()+RAND()+RAND()+RAND()+RAND()+RAND()+RAND()+RAND()+RAND()+RAND())-6))-1)+AF$15)</x:f>
        <x:v>10320173.96763507</x:v>
      </x:c>
      <x:c r="AG139" s="97">
        <x:f t="shared" si="3"/>
        <x:v>1029031.25</x:v>
      </x:c>
    </x:row>
    <x:row r="140">
      <x:c r="A140" s="93">
        <x:v>119</x:v>
      </x:c>
      <x:c r="B140" s="97" t="n">
        <x:f>IF(AND(UPPER('Monte Carlo'!$K$4)="YES",'Monte Carlo'!$K$5&gt;0),'Monte Carlo'!$K$13,Liquidity_30Y!$C$14)</x:f>
        <x:v>1029031.25</x:v>
      </x:c>
      <x:c r="C140" s="97" t="n">
        <x:f>MAX(0,B140*(1+EXP((LN(1+'Monte Carlo'!$K$10)-0.5*'Monte Carlo'!$K$12^2)+'Monte Carlo'!$K$12*((RAND()+RAND()+RAND()+RAND()+RAND()+RAND()+RAND()+RAND()+RAND()+RAND()+RAND()+RAND())-6))-1)+C$15)</x:f>
        <x:v>953245.987164753</x:v>
      </x:c>
      <x:c r="D140" s="97" t="n">
        <x:f>MAX(0,C140*(1+EXP((LN(1+'Monte Carlo'!$K$10)-0.5*'Monte Carlo'!$K$12^2)+'Monte Carlo'!$K$12*((RAND()+RAND()+RAND()+RAND()+RAND()+RAND()+RAND()+RAND()+RAND()+RAND()+RAND()+RAND())-6))-1)+D$15)</x:f>
        <x:v>902206.2213159602</x:v>
      </x:c>
      <x:c r="E140" s="97" t="n">
        <x:f>MAX(0,D140*(1+EXP((LN(1+'Monte Carlo'!$K$10)-0.5*'Monte Carlo'!$K$12^2)+'Monte Carlo'!$K$12*((RAND()+RAND()+RAND()+RAND()+RAND()+RAND()+RAND()+RAND()+RAND()+RAND()+RAND()+RAND())-6))-1)+E$15)</x:f>
        <x:v>782605.2915306627</x:v>
      </x:c>
      <x:c r="F140" s="97" t="n">
        <x:f>MAX(0,E140*(1+EXP((LN(1+'Monte Carlo'!$K$10)-0.5*'Monte Carlo'!$K$12^2)+'Monte Carlo'!$K$12*((RAND()+RAND()+RAND()+RAND()+RAND()+RAND()+RAND()+RAND()+RAND()+RAND()+RAND()+RAND())-6))-1)+F$15)</x:f>
        <x:v>767992.0608143453</x:v>
      </x:c>
      <x:c r="G140" s="97" t="n">
        <x:f>MAX(0,F140*(1+EXP((LN(1+'Monte Carlo'!$K$10)-0.5*'Monte Carlo'!$K$12^2)+'Monte Carlo'!$K$12*((RAND()+RAND()+RAND()+RAND()+RAND()+RAND()+RAND()+RAND()+RAND()+RAND()+RAND()+RAND())-6))-1)+G$15)</x:f>
        <x:v>867555.8739048602</x:v>
      </x:c>
      <x:c r="H140" s="97" t="n">
        <x:f>MAX(0,G140*(1+EXP((LN(1+'Monte Carlo'!$K$10)-0.5*'Monte Carlo'!$K$12^2)+'Monte Carlo'!$K$12*((RAND()+RAND()+RAND()+RAND()+RAND()+RAND()+RAND()+RAND()+RAND()+RAND()+RAND()+RAND())-6))-1)+H$15)</x:f>
        <x:v>966583.1901135022</x:v>
      </x:c>
      <x:c r="I140" s="97" t="n">
        <x:f>MAX(0,H140*(1+EXP((LN(1+'Monte Carlo'!$K$10)-0.5*'Monte Carlo'!$K$12^2)+'Monte Carlo'!$K$12*((RAND()+RAND()+RAND()+RAND()+RAND()+RAND()+RAND()+RAND()+RAND()+RAND()+RAND()+RAND())-6))-1)+I$15)</x:f>
        <x:v>1085028.8496414647</x:v>
      </x:c>
      <x:c r="J140" s="97" t="n">
        <x:f>MAX(0,I140*(1+EXP((LN(1+'Monte Carlo'!$K$10)-0.5*'Monte Carlo'!$K$12^2)+'Monte Carlo'!$K$12*((RAND()+RAND()+RAND()+RAND()+RAND()+RAND()+RAND()+RAND()+RAND()+RAND()+RAND()+RAND())-6))-1)+J$15)</x:f>
        <x:v>1172511.2139145155</x:v>
      </x:c>
      <x:c r="K140" s="97" t="n">
        <x:f>MAX(0,J140*(1+EXP((LN(1+'Monte Carlo'!$K$10)-0.5*'Monte Carlo'!$K$12^2)+'Monte Carlo'!$K$12*((RAND()+RAND()+RAND()+RAND()+RAND()+RAND()+RAND()+RAND()+RAND()+RAND()+RAND()+RAND())-6))-1)+K$15)</x:f>
        <x:v>1437500.9632457925</x:v>
      </x:c>
      <x:c r="L140" s="97" t="n">
        <x:f>MAX(0,K140*(1+EXP((LN(1+'Monte Carlo'!$K$10)-0.5*'Monte Carlo'!$K$12^2)+'Monte Carlo'!$K$12*((RAND()+RAND()+RAND()+RAND()+RAND()+RAND()+RAND()+RAND()+RAND()+RAND()+RAND()+RAND())-6))-1)+L$15)</x:f>
        <x:v>1453527.4703901848</x:v>
      </x:c>
      <x:c r="M140" s="97" t="n">
        <x:f>MAX(0,L140*(1+EXP((LN(1+'Monte Carlo'!$K$10)-0.5*'Monte Carlo'!$K$12^2)+'Monte Carlo'!$K$12*((RAND()+RAND()+RAND()+RAND()+RAND()+RAND()+RAND()+RAND()+RAND()+RAND()+RAND()+RAND())-6))-1)+M$15)</x:f>
        <x:v>1218119.1918177593</x:v>
      </x:c>
      <x:c r="N140" s="97" t="n">
        <x:f>MAX(0,M140*(1+EXP((LN(1+'Monte Carlo'!$K$10)-0.5*'Monte Carlo'!$K$12^2)+'Monte Carlo'!$K$12*((RAND()+RAND()+RAND()+RAND()+RAND()+RAND()+RAND()+RAND()+RAND()+RAND()+RAND()+RAND())-6))-1)+N$15)</x:f>
        <x:v>1221748.071417638</x:v>
      </x:c>
      <x:c r="O140" s="97" t="n">
        <x:f>MAX(0,N140*(1+EXP((LN(1+'Monte Carlo'!$K$10)-0.5*'Monte Carlo'!$K$12^2)+'Monte Carlo'!$K$12*((RAND()+RAND()+RAND()+RAND()+RAND()+RAND()+RAND()+RAND()+RAND()+RAND()+RAND()+RAND())-6))-1)+O$15)</x:f>
        <x:v>1590148.0626669074</x:v>
      </x:c>
      <x:c r="P140" s="97" t="n">
        <x:f>MAX(0,O140*(1+EXP((LN(1+'Monte Carlo'!$K$10)-0.5*'Monte Carlo'!$K$12^2)+'Monte Carlo'!$K$12*((RAND()+RAND()+RAND()+RAND()+RAND()+RAND()+RAND()+RAND()+RAND()+RAND()+RAND()+RAND())-6))-1)+P$15)</x:f>
        <x:v>1574119.0609603457</x:v>
      </x:c>
      <x:c r="Q140" s="97" t="n">
        <x:f>MAX(0,P140*(1+EXP((LN(1+'Monte Carlo'!$K$10)-0.5*'Monte Carlo'!$K$12^2)+'Monte Carlo'!$K$12*((RAND()+RAND()+RAND()+RAND()+RAND()+RAND()+RAND()+RAND()+RAND()+RAND()+RAND()+RAND())-6))-1)+Q$15)</x:f>
        <x:v>1917043.8365027332</x:v>
      </x:c>
      <x:c r="R140" s="97" t="n">
        <x:f>MAX(0,Q140*(1+EXP((LN(1+'Monte Carlo'!$K$10)-0.5*'Monte Carlo'!$K$12^2)+'Monte Carlo'!$K$12*((RAND()+RAND()+RAND()+RAND()+RAND()+RAND()+RAND()+RAND()+RAND()+RAND()+RAND()+RAND())-6))-1)+R$15)</x:f>
        <x:v>2454761.7846882464</x:v>
      </x:c>
      <x:c r="S140" s="97" t="n">
        <x:f>MAX(0,R140*(1+EXP((LN(1+'Monte Carlo'!$K$10)-0.5*'Monte Carlo'!$K$12^2)+'Monte Carlo'!$K$12*((RAND()+RAND()+RAND()+RAND()+RAND()+RAND()+RAND()+RAND()+RAND()+RAND()+RAND()+RAND())-6))-1)+S$15)</x:f>
        <x:v>2877870.992650889</x:v>
      </x:c>
      <x:c r="T140" s="97" t="n">
        <x:f>MAX(0,S140*(1+EXP((LN(1+'Monte Carlo'!$K$10)-0.5*'Monte Carlo'!$K$12^2)+'Monte Carlo'!$K$12*((RAND()+RAND()+RAND()+RAND()+RAND()+RAND()+RAND()+RAND()+RAND()+RAND()+RAND()+RAND())-6))-1)+T$15)</x:f>
        <x:v>2745153.6838398776</x:v>
      </x:c>
      <x:c r="U140" s="97" t="n">
        <x:f>MAX(0,T140*(1+EXP((LN(1+'Monte Carlo'!$K$10)-0.5*'Monte Carlo'!$K$12^2)+'Monte Carlo'!$K$12*((RAND()+RAND()+RAND()+RAND()+RAND()+RAND()+RAND()+RAND()+RAND()+RAND()+RAND()+RAND())-6))-1)+U$15)</x:f>
        <x:v>3570344.590917222</x:v>
      </x:c>
      <x:c r="V140" s="97" t="n">
        <x:f>MAX(0,U140*(1+EXP((LN(1+'Monte Carlo'!$K$10)-0.5*'Monte Carlo'!$K$12^2)+'Monte Carlo'!$K$12*((RAND()+RAND()+RAND()+RAND()+RAND()+RAND()+RAND()+RAND()+RAND()+RAND()+RAND()+RAND())-6))-1)+V$15)</x:f>
        <x:v>3878676.8219386176</x:v>
      </x:c>
      <x:c r="W140" s="97" t="n">
        <x:f>MAX(0,V140*(1+EXP((LN(1+'Monte Carlo'!$K$10)-0.5*'Monte Carlo'!$K$12^2)+'Monte Carlo'!$K$12*((RAND()+RAND()+RAND()+RAND()+RAND()+RAND()+RAND()+RAND()+RAND()+RAND()+RAND()+RAND())-6))-1)+W$15)</x:f>
        <x:v>4269911.895728353</x:v>
      </x:c>
      <x:c r="X140" s="97" t="n">
        <x:f>MAX(0,W140*(1+EXP((LN(1+'Monte Carlo'!$K$10)-0.5*'Monte Carlo'!$K$12^2)+'Monte Carlo'!$K$12*((RAND()+RAND()+RAND()+RAND()+RAND()+RAND()+RAND()+RAND()+RAND()+RAND()+RAND()+RAND())-6))-1)+X$15)</x:f>
        <x:v>4327431.793116542</x:v>
      </x:c>
      <x:c r="Y140" s="97" t="n">
        <x:f>MAX(0,X140*(1+EXP((LN(1+'Monte Carlo'!$K$10)-0.5*'Monte Carlo'!$K$12^2)+'Monte Carlo'!$K$12*((RAND()+RAND()+RAND()+RAND()+RAND()+RAND()+RAND()+RAND()+RAND()+RAND()+RAND()+RAND())-6))-1)+Y$15)</x:f>
        <x:v>5803179.866401857</x:v>
      </x:c>
      <x:c r="Z140" s="97" t="n">
        <x:f>MAX(0,Y140*(1+EXP((LN(1+'Monte Carlo'!$K$10)-0.5*'Monte Carlo'!$K$12^2)+'Monte Carlo'!$K$12*((RAND()+RAND()+RAND()+RAND()+RAND()+RAND()+RAND()+RAND()+RAND()+RAND()+RAND()+RAND())-6))-1)+Z$15)</x:f>
        <x:v>5985804.574725713</x:v>
      </x:c>
      <x:c r="AA140" s="97" t="n">
        <x:f>MAX(0,Z140*(1+EXP((LN(1+'Monte Carlo'!$K$10)-0.5*'Monte Carlo'!$K$12^2)+'Monte Carlo'!$K$12*((RAND()+RAND()+RAND()+RAND()+RAND()+RAND()+RAND()+RAND()+RAND()+RAND()+RAND()+RAND())-6))-1)+AA$15)</x:f>
        <x:v>6879369.243477908</x:v>
      </x:c>
      <x:c r="AB140" s="97" t="n">
        <x:f>MAX(0,AA140*(1+EXP((LN(1+'Monte Carlo'!$K$10)-0.5*'Monte Carlo'!$K$12^2)+'Monte Carlo'!$K$12*((RAND()+RAND()+RAND()+RAND()+RAND()+RAND()+RAND()+RAND()+RAND()+RAND()+RAND()+RAND())-6))-1)+AB$15)</x:f>
        <x:v>7534007.466322002</x:v>
      </x:c>
      <x:c r="AC140" s="97" t="n">
        <x:f>MAX(0,AB140*(1+EXP((LN(1+'Monte Carlo'!$K$10)-0.5*'Monte Carlo'!$K$12^2)+'Monte Carlo'!$K$12*((RAND()+RAND()+RAND()+RAND()+RAND()+RAND()+RAND()+RAND()+RAND()+RAND()+RAND()+RAND())-6))-1)+AC$15)</x:f>
        <x:v>10351321.58955627</x:v>
      </x:c>
      <x:c r="AD140" s="97" t="n">
        <x:f>MAX(0,AC140*(1+EXP((LN(1+'Monte Carlo'!$K$10)-0.5*'Monte Carlo'!$K$12^2)+'Monte Carlo'!$K$12*((RAND()+RAND()+RAND()+RAND()+RAND()+RAND()+RAND()+RAND()+RAND()+RAND()+RAND()+RAND())-6))-1)+AD$15)</x:f>
        <x:v>10761807.868976166</x:v>
      </x:c>
      <x:c r="AE140" s="97" t="n">
        <x:f>MAX(0,AD140*(1+EXP((LN(1+'Monte Carlo'!$K$10)-0.5*'Monte Carlo'!$K$12^2)+'Monte Carlo'!$K$12*((RAND()+RAND()+RAND()+RAND()+RAND()+RAND()+RAND()+RAND()+RAND()+RAND()+RAND()+RAND())-6))-1)+AE$15)</x:f>
        <x:v>9349101.549258191</x:v>
      </x:c>
      <x:c r="AF140" s="97" t="n">
        <x:f>MAX(0,AE140*(1+EXP((LN(1+'Monte Carlo'!$K$10)-0.5*'Monte Carlo'!$K$12^2)+'Monte Carlo'!$K$12*((RAND()+RAND()+RAND()+RAND()+RAND()+RAND()+RAND()+RAND()+RAND()+RAND()+RAND()+RAND())-6))-1)+AF$15)</x:f>
        <x:v>9944813.941893926</x:v>
      </x:c>
      <x:c r="AG140" s="97">
        <x:f t="shared" si="3"/>
        <x:v>1029031.25</x:v>
      </x:c>
    </x:row>
    <x:row r="141">
      <x:c r="A141" s="93">
        <x:v>120</x:v>
      </x:c>
      <x:c r="B141" s="97" t="n">
        <x:f>IF(AND(UPPER('Monte Carlo'!$K$4)="YES",'Monte Carlo'!$K$5&gt;0),'Monte Carlo'!$K$13,Liquidity_30Y!$C$14)</x:f>
        <x:v>1029031.25</x:v>
      </x:c>
      <x:c r="C141" s="97" t="n">
        <x:f>MAX(0,B141*(1+EXP((LN(1+'Monte Carlo'!$K$10)-0.5*'Monte Carlo'!$K$12^2)+'Monte Carlo'!$K$12*((RAND()+RAND()+RAND()+RAND()+RAND()+RAND()+RAND()+RAND()+RAND()+RAND()+RAND()+RAND())-6))-1)+C$15)</x:f>
        <x:v>912224.2341715615</x:v>
      </x:c>
      <x:c r="D141" s="97" t="n">
        <x:f>MAX(0,C141*(1+EXP((LN(1+'Monte Carlo'!$K$10)-0.5*'Monte Carlo'!$K$12^2)+'Monte Carlo'!$K$12*((RAND()+RAND()+RAND()+RAND()+RAND()+RAND()+RAND()+RAND()+RAND()+RAND()+RAND()+RAND())-6))-1)+D$15)</x:f>
        <x:v>959133.6016816688</x:v>
      </x:c>
      <x:c r="E141" s="97" t="n">
        <x:f>MAX(0,D141*(1+EXP((LN(1+'Monte Carlo'!$K$10)-0.5*'Monte Carlo'!$K$12^2)+'Monte Carlo'!$K$12*((RAND()+RAND()+RAND()+RAND()+RAND()+RAND()+RAND()+RAND()+RAND()+RAND()+RAND()+RAND())-6))-1)+E$15)</x:f>
        <x:v>804615.2492274796</x:v>
      </x:c>
      <x:c r="F141" s="97" t="n">
        <x:f>MAX(0,E141*(1+EXP((LN(1+'Monte Carlo'!$K$10)-0.5*'Monte Carlo'!$K$12^2)+'Monte Carlo'!$K$12*((RAND()+RAND()+RAND()+RAND()+RAND()+RAND()+RAND()+RAND()+RAND()+RAND()+RAND()+RAND())-6))-1)+F$15)</x:f>
        <x:v>1042802.6498008601</x:v>
      </x:c>
      <x:c r="G141" s="97" t="n">
        <x:f>MAX(0,F141*(1+EXP((LN(1+'Monte Carlo'!$K$10)-0.5*'Monte Carlo'!$K$12^2)+'Monte Carlo'!$K$12*((RAND()+RAND()+RAND()+RAND()+RAND()+RAND()+RAND()+RAND()+RAND()+RAND()+RAND()+RAND())-6))-1)+G$15)</x:f>
        <x:v>1088544.0494254096</x:v>
      </x:c>
      <x:c r="H141" s="97" t="n">
        <x:f>MAX(0,G141*(1+EXP((LN(1+'Monte Carlo'!$K$10)-0.5*'Monte Carlo'!$K$12^2)+'Monte Carlo'!$K$12*((RAND()+RAND()+RAND()+RAND()+RAND()+RAND()+RAND()+RAND()+RAND()+RAND()+RAND()+RAND())-6))-1)+H$15)</x:f>
        <x:v>861188.6663361144</x:v>
      </x:c>
      <x:c r="I141" s="97" t="n">
        <x:f>MAX(0,H141*(1+EXP((LN(1+'Monte Carlo'!$K$10)-0.5*'Monte Carlo'!$K$12^2)+'Monte Carlo'!$K$12*((RAND()+RAND()+RAND()+RAND()+RAND()+RAND()+RAND()+RAND()+RAND()+RAND()+RAND()+RAND())-6))-1)+I$15)</x:f>
        <x:v>992802.3991719338</x:v>
      </x:c>
      <x:c r="J141" s="97" t="n">
        <x:f>MAX(0,I141*(1+EXP((LN(1+'Monte Carlo'!$K$10)-0.5*'Monte Carlo'!$K$12^2)+'Monte Carlo'!$K$12*((RAND()+RAND()+RAND()+RAND()+RAND()+RAND()+RAND()+RAND()+RAND()+RAND()+RAND()+RAND())-6))-1)+J$15)</x:f>
        <x:v>1443135.8851927025</x:v>
      </x:c>
      <x:c r="K141" s="97" t="n">
        <x:f>MAX(0,J141*(1+EXP((LN(1+'Monte Carlo'!$K$10)-0.5*'Monte Carlo'!$K$12^2)+'Monte Carlo'!$K$12*((RAND()+RAND()+RAND()+RAND()+RAND()+RAND()+RAND()+RAND()+RAND()+RAND()+RAND()+RAND())-6))-1)+K$15)</x:f>
        <x:v>1734384.3380029178</x:v>
      </x:c>
      <x:c r="L141" s="97" t="n">
        <x:f>MAX(0,K141*(1+EXP((LN(1+'Monte Carlo'!$K$10)-0.5*'Monte Carlo'!$K$12^2)+'Monte Carlo'!$K$12*((RAND()+RAND()+RAND()+RAND()+RAND()+RAND()+RAND()+RAND()+RAND()+RAND()+RAND()+RAND())-6))-1)+L$15)</x:f>
        <x:v>2217941.7433693185</x:v>
      </x:c>
      <x:c r="M141" s="97" t="n">
        <x:f>MAX(0,L141*(1+EXP((LN(1+'Monte Carlo'!$K$10)-0.5*'Monte Carlo'!$K$12^2)+'Monte Carlo'!$K$12*((RAND()+RAND()+RAND()+RAND()+RAND()+RAND()+RAND()+RAND()+RAND()+RAND()+RAND()+RAND())-6))-1)+M$15)</x:f>
        <x:v>2663443.7450198215</x:v>
      </x:c>
      <x:c r="N141" s="97" t="n">
        <x:f>MAX(0,M141*(1+EXP((LN(1+'Monte Carlo'!$K$10)-0.5*'Monte Carlo'!$K$12^2)+'Monte Carlo'!$K$12*((RAND()+RAND()+RAND()+RAND()+RAND()+RAND()+RAND()+RAND()+RAND()+RAND()+RAND()+RAND())-6))-1)+N$15)</x:f>
        <x:v>2188700.014575789</x:v>
      </x:c>
      <x:c r="O141" s="97" t="n">
        <x:f>MAX(0,N141*(1+EXP((LN(1+'Monte Carlo'!$K$10)-0.5*'Monte Carlo'!$K$12^2)+'Monte Carlo'!$K$12*((RAND()+RAND()+RAND()+RAND()+RAND()+RAND()+RAND()+RAND()+RAND()+RAND()+RAND()+RAND())-6))-1)+O$15)</x:f>
        <x:v>2332453.394680023</x:v>
      </x:c>
      <x:c r="P141" s="97" t="n">
        <x:f>MAX(0,O141*(1+EXP((LN(1+'Monte Carlo'!$K$10)-0.5*'Monte Carlo'!$K$12^2)+'Monte Carlo'!$K$12*((RAND()+RAND()+RAND()+RAND()+RAND()+RAND()+RAND()+RAND()+RAND()+RAND()+RAND()+RAND())-6))-1)+P$15)</x:f>
        <x:v>2068953.4091436488</x:v>
      </x:c>
      <x:c r="Q141" s="97" t="n">
        <x:f>MAX(0,P141*(1+EXP((LN(1+'Monte Carlo'!$K$10)-0.5*'Monte Carlo'!$K$12^2)+'Monte Carlo'!$K$12*((RAND()+RAND()+RAND()+RAND()+RAND()+RAND()+RAND()+RAND()+RAND()+RAND()+RAND()+RAND())-6))-1)+Q$15)</x:f>
        <x:v>2075516.8139282828</x:v>
      </x:c>
      <x:c r="R141" s="97" t="n">
        <x:f>MAX(0,Q141*(1+EXP((LN(1+'Monte Carlo'!$K$10)-0.5*'Monte Carlo'!$K$12^2)+'Monte Carlo'!$K$12*((RAND()+RAND()+RAND()+RAND()+RAND()+RAND()+RAND()+RAND()+RAND()+RAND()+RAND()+RAND())-6))-1)+R$15)</x:f>
        <x:v>2706469.8749932284</x:v>
      </x:c>
      <x:c r="S141" s="97" t="n">
        <x:f>MAX(0,R141*(1+EXP((LN(1+'Monte Carlo'!$K$10)-0.5*'Monte Carlo'!$K$12^2)+'Monte Carlo'!$K$12*((RAND()+RAND()+RAND()+RAND()+RAND()+RAND()+RAND()+RAND()+RAND()+RAND()+RAND()+RAND())-6))-1)+S$15)</x:f>
        <x:v>2733420.7648770832</x:v>
      </x:c>
      <x:c r="T141" s="97" t="n">
        <x:f>MAX(0,S141*(1+EXP((LN(1+'Monte Carlo'!$K$10)-0.5*'Monte Carlo'!$K$12^2)+'Monte Carlo'!$K$12*((RAND()+RAND()+RAND()+RAND()+RAND()+RAND()+RAND()+RAND()+RAND()+RAND()+RAND()+RAND())-6))-1)+T$15)</x:f>
        <x:v>2343619.991660948</x:v>
      </x:c>
      <x:c r="U141" s="97" t="n">
        <x:f>MAX(0,T141*(1+EXP((LN(1+'Monte Carlo'!$K$10)-0.5*'Monte Carlo'!$K$12^2)+'Monte Carlo'!$K$12*((RAND()+RAND()+RAND()+RAND()+RAND()+RAND()+RAND()+RAND()+RAND()+RAND()+RAND()+RAND())-6))-1)+U$15)</x:f>
        <x:v>2587560.908368049</x:v>
      </x:c>
      <x:c r="V141" s="97" t="n">
        <x:f>MAX(0,U141*(1+EXP((LN(1+'Monte Carlo'!$K$10)-0.5*'Monte Carlo'!$K$12^2)+'Monte Carlo'!$K$12*((RAND()+RAND()+RAND()+RAND()+RAND()+RAND()+RAND()+RAND()+RAND()+RAND()+RAND()+RAND())-6))-1)+V$15)</x:f>
        <x:v>2404751.424891149</x:v>
      </x:c>
      <x:c r="W141" s="97" t="n">
        <x:f>MAX(0,V141*(1+EXP((LN(1+'Monte Carlo'!$K$10)-0.5*'Monte Carlo'!$K$12^2)+'Monte Carlo'!$K$12*((RAND()+RAND()+RAND()+RAND()+RAND()+RAND()+RAND()+RAND()+RAND()+RAND()+RAND()+RAND())-6))-1)+W$15)</x:f>
        <x:v>2364048.332607191</x:v>
      </x:c>
      <x:c r="X141" s="97" t="n">
        <x:f>MAX(0,W141*(1+EXP((LN(1+'Monte Carlo'!$K$10)-0.5*'Monte Carlo'!$K$12^2)+'Monte Carlo'!$K$12*((RAND()+RAND()+RAND()+RAND()+RAND()+RAND()+RAND()+RAND()+RAND()+RAND()+RAND()+RAND())-6))-1)+X$15)</x:f>
        <x:v>2853329.327243248</x:v>
      </x:c>
      <x:c r="Y141" s="97" t="n">
        <x:f>MAX(0,X141*(1+EXP((LN(1+'Monte Carlo'!$K$10)-0.5*'Monte Carlo'!$K$12^2)+'Monte Carlo'!$K$12*((RAND()+RAND()+RAND()+RAND()+RAND()+RAND()+RAND()+RAND()+RAND()+RAND()+RAND()+RAND())-6))-1)+Y$15)</x:f>
        <x:v>2987463.9977080054</x:v>
      </x:c>
      <x:c r="Z141" s="97" t="n">
        <x:f>MAX(0,Y141*(1+EXP((LN(1+'Monte Carlo'!$K$10)-0.5*'Monte Carlo'!$K$12^2)+'Monte Carlo'!$K$12*((RAND()+RAND()+RAND()+RAND()+RAND()+RAND()+RAND()+RAND()+RAND()+RAND()+RAND()+RAND())-6))-1)+Z$15)</x:f>
        <x:v>4218102.127959955</x:v>
      </x:c>
      <x:c r="AA141" s="97" t="n">
        <x:f>MAX(0,Z141*(1+EXP((LN(1+'Monte Carlo'!$K$10)-0.5*'Monte Carlo'!$K$12^2)+'Monte Carlo'!$K$12*((RAND()+RAND()+RAND()+RAND()+RAND()+RAND()+RAND()+RAND()+RAND()+RAND()+RAND()+RAND())-6))-1)+AA$15)</x:f>
        <x:v>4029835.204472192</x:v>
      </x:c>
      <x:c r="AB141" s="97" t="n">
        <x:f>MAX(0,AA141*(1+EXP((LN(1+'Monte Carlo'!$K$10)-0.5*'Monte Carlo'!$K$12^2)+'Monte Carlo'!$K$12*((RAND()+RAND()+RAND()+RAND()+RAND()+RAND()+RAND()+RAND()+RAND()+RAND()+RAND()+RAND())-6))-1)+AB$15)</x:f>
        <x:v>4734875.500024712</x:v>
      </x:c>
      <x:c r="AC141" s="97" t="n">
        <x:f>MAX(0,AB141*(1+EXP((LN(1+'Monte Carlo'!$K$10)-0.5*'Monte Carlo'!$K$12^2)+'Monte Carlo'!$K$12*((RAND()+RAND()+RAND()+RAND()+RAND()+RAND()+RAND()+RAND()+RAND()+RAND()+RAND()+RAND())-6))-1)+AC$15)</x:f>
        <x:v>5512036.069875009</x:v>
      </x:c>
      <x:c r="AD141" s="97" t="n">
        <x:f>MAX(0,AC141*(1+EXP((LN(1+'Monte Carlo'!$K$10)-0.5*'Monte Carlo'!$K$12^2)+'Monte Carlo'!$K$12*((RAND()+RAND()+RAND()+RAND()+RAND()+RAND()+RAND()+RAND()+RAND()+RAND()+RAND()+RAND())-6))-1)+AD$15)</x:f>
        <x:v>5498382.332223347</x:v>
      </x:c>
      <x:c r="AE141" s="97" t="n">
        <x:f>MAX(0,AD141*(1+EXP((LN(1+'Monte Carlo'!$K$10)-0.5*'Monte Carlo'!$K$12^2)+'Monte Carlo'!$K$12*((RAND()+RAND()+RAND()+RAND()+RAND()+RAND()+RAND()+RAND()+RAND()+RAND()+RAND()+RAND())-6))-1)+AE$15)</x:f>
        <x:v>5878563.986058243</x:v>
      </x:c>
      <x:c r="AF141" s="97" t="n">
        <x:f>MAX(0,AE141*(1+EXP((LN(1+'Monte Carlo'!$K$10)-0.5*'Monte Carlo'!$K$12^2)+'Monte Carlo'!$K$12*((RAND()+RAND()+RAND()+RAND()+RAND()+RAND()+RAND()+RAND()+RAND()+RAND()+RAND()+RAND())-6))-1)+AF$15)</x:f>
        <x:v>5411222.547875276</x:v>
      </x:c>
      <x:c r="AG141" s="97">
        <x:f t="shared" si="3"/>
        <x:v>1029031.25</x:v>
      </x:c>
    </x:row>
    <x:row r="142">
      <x:c r="A142" s="93">
        <x:v>121</x:v>
      </x:c>
      <x:c r="B142" s="97" t="n">
        <x:f>IF(AND(UPPER('Monte Carlo'!$K$4)="YES",'Monte Carlo'!$K$5&gt;0),'Monte Carlo'!$K$13,Liquidity_30Y!$C$14)</x:f>
        <x:v>1029031.25</x:v>
      </x:c>
      <x:c r="C142" s="97" t="n">
        <x:f>MAX(0,B142*(1+EXP((LN(1+'Monte Carlo'!$K$10)-0.5*'Monte Carlo'!$K$12^2)+'Monte Carlo'!$K$12*((RAND()+RAND()+RAND()+RAND()+RAND()+RAND()+RAND()+RAND()+RAND()+RAND()+RAND()+RAND())-6))-1)+C$15)</x:f>
        <x:v>851161.3044027055</x:v>
      </x:c>
      <x:c r="D142" s="97" t="n">
        <x:f>MAX(0,C142*(1+EXP((LN(1+'Monte Carlo'!$K$10)-0.5*'Monte Carlo'!$K$12^2)+'Monte Carlo'!$K$12*((RAND()+RAND()+RAND()+RAND()+RAND()+RAND()+RAND()+RAND()+RAND()+RAND()+RAND()+RAND())-6))-1)+D$15)</x:f>
        <x:v>956674.679946454</x:v>
      </x:c>
      <x:c r="E142" s="97" t="n">
        <x:f>MAX(0,D142*(1+EXP((LN(1+'Monte Carlo'!$K$10)-0.5*'Monte Carlo'!$K$12^2)+'Monte Carlo'!$K$12*((RAND()+RAND()+RAND()+RAND()+RAND()+RAND()+RAND()+RAND()+RAND()+RAND()+RAND()+RAND())-6))-1)+E$15)</x:f>
        <x:v>890069.4688052614</x:v>
      </x:c>
      <x:c r="F142" s="97" t="n">
        <x:f>MAX(0,E142*(1+EXP((LN(1+'Monte Carlo'!$K$10)-0.5*'Monte Carlo'!$K$12^2)+'Monte Carlo'!$K$12*((RAND()+RAND()+RAND()+RAND()+RAND()+RAND()+RAND()+RAND()+RAND()+RAND()+RAND()+RAND())-6))-1)+F$15)</x:f>
        <x:v>922616.4034931262</x:v>
      </x:c>
      <x:c r="G142" s="97" t="n">
        <x:f>MAX(0,F142*(1+EXP((LN(1+'Monte Carlo'!$K$10)-0.5*'Monte Carlo'!$K$12^2)+'Monte Carlo'!$K$12*((RAND()+RAND()+RAND()+RAND()+RAND()+RAND()+RAND()+RAND()+RAND()+RAND()+RAND()+RAND())-6))-1)+G$15)</x:f>
        <x:v>1045611.5208572918</x:v>
      </x:c>
      <x:c r="H142" s="97" t="n">
        <x:f>MAX(0,G142*(1+EXP((LN(1+'Monte Carlo'!$K$10)-0.5*'Monte Carlo'!$K$12^2)+'Monte Carlo'!$K$12*((RAND()+RAND()+RAND()+RAND()+RAND()+RAND()+RAND()+RAND()+RAND()+RAND()+RAND()+RAND())-6))-1)+H$15)</x:f>
        <x:v>938298.5124065188</x:v>
      </x:c>
      <x:c r="I142" s="97" t="n">
        <x:f>MAX(0,H142*(1+EXP((LN(1+'Monte Carlo'!$K$10)-0.5*'Monte Carlo'!$K$12^2)+'Monte Carlo'!$K$12*((RAND()+RAND()+RAND()+RAND()+RAND()+RAND()+RAND()+RAND()+RAND()+RAND()+RAND()+RAND())-6))-1)+I$15)</x:f>
        <x:v>969824.6509185313</x:v>
      </x:c>
      <x:c r="J142" s="97" t="n">
        <x:f>MAX(0,I142*(1+EXP((LN(1+'Monte Carlo'!$K$10)-0.5*'Monte Carlo'!$K$12^2)+'Monte Carlo'!$K$12*((RAND()+RAND()+RAND()+RAND()+RAND()+RAND()+RAND()+RAND()+RAND()+RAND()+RAND()+RAND())-6))-1)+J$15)</x:f>
        <x:v>1373545.9273315999</x:v>
      </x:c>
      <x:c r="K142" s="97" t="n">
        <x:f>MAX(0,J142*(1+EXP((LN(1+'Monte Carlo'!$K$10)-0.5*'Monte Carlo'!$K$12^2)+'Monte Carlo'!$K$12*((RAND()+RAND()+RAND()+RAND()+RAND()+RAND()+RAND()+RAND()+RAND()+RAND()+RAND()+RAND())-6))-1)+K$15)</x:f>
        <x:v>1361158.6077350162</x:v>
      </x:c>
      <x:c r="L142" s="97" t="n">
        <x:f>MAX(0,K142*(1+EXP((LN(1+'Monte Carlo'!$K$10)-0.5*'Monte Carlo'!$K$12^2)+'Monte Carlo'!$K$12*((RAND()+RAND()+RAND()+RAND()+RAND()+RAND()+RAND()+RAND()+RAND()+RAND()+RAND()+RAND())-6))-1)+L$15)</x:f>
        <x:v>1148670.6743486635</x:v>
      </x:c>
      <x:c r="M142" s="97" t="n">
        <x:f>MAX(0,L142*(1+EXP((LN(1+'Monte Carlo'!$K$10)-0.5*'Monte Carlo'!$K$12^2)+'Monte Carlo'!$K$12*((RAND()+RAND()+RAND()+RAND()+RAND()+RAND()+RAND()+RAND()+RAND()+RAND()+RAND()+RAND())-6))-1)+M$15)</x:f>
        <x:v>1315418.7742331468</x:v>
      </x:c>
      <x:c r="N142" s="97" t="n">
        <x:f>MAX(0,M142*(1+EXP((LN(1+'Monte Carlo'!$K$10)-0.5*'Monte Carlo'!$K$12^2)+'Monte Carlo'!$K$12*((RAND()+RAND()+RAND()+RAND()+RAND()+RAND()+RAND()+RAND()+RAND()+RAND()+RAND()+RAND())-6))-1)+N$15)</x:f>
        <x:v>1206026.9317004064</x:v>
      </x:c>
      <x:c r="O142" s="97" t="n">
        <x:f>MAX(0,N142*(1+EXP((LN(1+'Monte Carlo'!$K$10)-0.5*'Monte Carlo'!$K$12^2)+'Monte Carlo'!$K$12*((RAND()+RAND()+RAND()+RAND()+RAND()+RAND()+RAND()+RAND()+RAND()+RAND()+RAND()+RAND())-6))-1)+O$15)</x:f>
        <x:v>1064562.6197225333</x:v>
      </x:c>
      <x:c r="P142" s="97" t="n">
        <x:f>MAX(0,O142*(1+EXP((LN(1+'Monte Carlo'!$K$10)-0.5*'Monte Carlo'!$K$12^2)+'Monte Carlo'!$K$12*((RAND()+RAND()+RAND()+RAND()+RAND()+RAND()+RAND()+RAND()+RAND()+RAND()+RAND()+RAND())-6))-1)+P$15)</x:f>
        <x:v>1015112.5004834197</x:v>
      </x:c>
      <x:c r="Q142" s="97" t="n">
        <x:f>MAX(0,P142*(1+EXP((LN(1+'Monte Carlo'!$K$10)-0.5*'Monte Carlo'!$K$12^2)+'Monte Carlo'!$K$12*((RAND()+RAND()+RAND()+RAND()+RAND()+RAND()+RAND()+RAND()+RAND()+RAND()+RAND()+RAND())-6))-1)+Q$15)</x:f>
        <x:v>1143640.2709004036</x:v>
      </x:c>
      <x:c r="R142" s="97" t="n">
        <x:f>MAX(0,Q142*(1+EXP((LN(1+'Monte Carlo'!$K$10)-0.5*'Monte Carlo'!$K$12^2)+'Monte Carlo'!$K$12*((RAND()+RAND()+RAND()+RAND()+RAND()+RAND()+RAND()+RAND()+RAND()+RAND()+RAND()+RAND())-6))-1)+R$15)</x:f>
        <x:v>817249.1127192269</x:v>
      </x:c>
      <x:c r="S142" s="97" t="n">
        <x:f>MAX(0,R142*(1+EXP((LN(1+'Monte Carlo'!$K$10)-0.5*'Monte Carlo'!$K$12^2)+'Monte Carlo'!$K$12*((RAND()+RAND()+RAND()+RAND()+RAND()+RAND()+RAND()+RAND()+RAND()+RAND()+RAND()+RAND())-6))-1)+S$15)</x:f>
        <x:v>721672.7756224084</x:v>
      </x:c>
      <x:c r="T142" s="97" t="n">
        <x:f>MAX(0,S142*(1+EXP((LN(1+'Monte Carlo'!$K$10)-0.5*'Monte Carlo'!$K$12^2)+'Monte Carlo'!$K$12*((RAND()+RAND()+RAND()+RAND()+RAND()+RAND()+RAND()+RAND()+RAND()+RAND()+RAND()+RAND())-6))-1)+T$15)</x:f>
        <x:v>691383.7722789908</x:v>
      </x:c>
      <x:c r="U142" s="97" t="n">
        <x:f>MAX(0,T142*(1+EXP((LN(1+'Monte Carlo'!$K$10)-0.5*'Monte Carlo'!$K$12^2)+'Monte Carlo'!$K$12*((RAND()+RAND()+RAND()+RAND()+RAND()+RAND()+RAND()+RAND()+RAND()+RAND()+RAND()+RAND())-6))-1)+U$15)</x:f>
        <x:v>624266.550242056</x:v>
      </x:c>
      <x:c r="V142" s="97" t="n">
        <x:f>MAX(0,U142*(1+EXP((LN(1+'Monte Carlo'!$K$10)-0.5*'Monte Carlo'!$K$12^2)+'Monte Carlo'!$K$12*((RAND()+RAND()+RAND()+RAND()+RAND()+RAND()+RAND()+RAND()+RAND()+RAND()+RAND()+RAND())-6))-1)+V$15)</x:f>
        <x:v>679492.8277547295</x:v>
      </x:c>
      <x:c r="W142" s="97" t="n">
        <x:f>MAX(0,V142*(1+EXP((LN(1+'Monte Carlo'!$K$10)-0.5*'Monte Carlo'!$K$12^2)+'Monte Carlo'!$K$12*((RAND()+RAND()+RAND()+RAND()+RAND()+RAND()+RAND()+RAND()+RAND()+RAND()+RAND()+RAND())-6))-1)+W$15)</x:f>
        <x:v>617713.4059324223</x:v>
      </x:c>
      <x:c r="X142" s="97" t="n">
        <x:f>MAX(0,W142*(1+EXP((LN(1+'Monte Carlo'!$K$10)-0.5*'Monte Carlo'!$K$12^2)+'Monte Carlo'!$K$12*((RAND()+RAND()+RAND()+RAND()+RAND()+RAND()+RAND()+RAND()+RAND()+RAND()+RAND()+RAND())-6))-1)+X$15)</x:f>
        <x:v>676612.6051064149</x:v>
      </x:c>
      <x:c r="Y142" s="97" t="n">
        <x:f>MAX(0,X142*(1+EXP((LN(1+'Monte Carlo'!$K$10)-0.5*'Monte Carlo'!$K$12^2)+'Monte Carlo'!$K$12*((RAND()+RAND()+RAND()+RAND()+RAND()+RAND()+RAND()+RAND()+RAND()+RAND()+RAND()+RAND())-6))-1)+Y$15)</x:f>
        <x:v>761707.5686775905</x:v>
      </x:c>
      <x:c r="Z142" s="97" t="n">
        <x:f>MAX(0,Y142*(1+EXP((LN(1+'Monte Carlo'!$K$10)-0.5*'Monte Carlo'!$K$12^2)+'Monte Carlo'!$K$12*((RAND()+RAND()+RAND()+RAND()+RAND()+RAND()+RAND()+RAND()+RAND()+RAND()+RAND()+RAND())-6))-1)+Z$15)</x:f>
        <x:v>855231.4263894579</x:v>
      </x:c>
      <x:c r="AA142" s="97" t="n">
        <x:f>MAX(0,Z142*(1+EXP((LN(1+'Monte Carlo'!$K$10)-0.5*'Monte Carlo'!$K$12^2)+'Monte Carlo'!$K$12*((RAND()+RAND()+RAND()+RAND()+RAND()+RAND()+RAND()+RAND()+RAND()+RAND()+RAND()+RAND())-6))-1)+AA$15)</x:f>
        <x:v>1106912.9456962275</x:v>
      </x:c>
      <x:c r="AB142" s="97" t="n">
        <x:f>MAX(0,AA142*(1+EXP((LN(1+'Monte Carlo'!$K$10)-0.5*'Monte Carlo'!$K$12^2)+'Monte Carlo'!$K$12*((RAND()+RAND()+RAND()+RAND()+RAND()+RAND()+RAND()+RAND()+RAND()+RAND()+RAND()+RAND())-6))-1)+AB$15)</x:f>
        <x:v>1242018.0504226333</x:v>
      </x:c>
      <x:c r="AC142" s="97" t="n">
        <x:f>MAX(0,AB142*(1+EXP((LN(1+'Monte Carlo'!$K$10)-0.5*'Monte Carlo'!$K$12^2)+'Monte Carlo'!$K$12*((RAND()+RAND()+RAND()+RAND()+RAND()+RAND()+RAND()+RAND()+RAND()+RAND()+RAND()+RAND())-6))-1)+AC$15)</x:f>
        <x:v>1302084.9345327988</x:v>
      </x:c>
      <x:c r="AD142" s="97" t="n">
        <x:f>MAX(0,AC142*(1+EXP((LN(1+'Monte Carlo'!$K$10)-0.5*'Monte Carlo'!$K$12^2)+'Monte Carlo'!$K$12*((RAND()+RAND()+RAND()+RAND()+RAND()+RAND()+RAND()+RAND()+RAND()+RAND()+RAND()+RAND())-6))-1)+AD$15)</x:f>
        <x:v>1498386.472537667</x:v>
      </x:c>
      <x:c r="AE142" s="97" t="n">
        <x:f>MAX(0,AD142*(1+EXP((LN(1+'Monte Carlo'!$K$10)-0.5*'Monte Carlo'!$K$12^2)+'Monte Carlo'!$K$12*((RAND()+RAND()+RAND()+RAND()+RAND()+RAND()+RAND()+RAND()+RAND()+RAND()+RAND()+RAND())-6))-1)+AE$15)</x:f>
        <x:v>1434110.2366819486</x:v>
      </x:c>
      <x:c r="AF142" s="97" t="n">
        <x:f>MAX(0,AE142*(1+EXP((LN(1+'Monte Carlo'!$K$10)-0.5*'Monte Carlo'!$K$12^2)+'Monte Carlo'!$K$12*((RAND()+RAND()+RAND()+RAND()+RAND()+RAND()+RAND()+RAND()+RAND()+RAND()+RAND()+RAND())-6))-1)+AF$15)</x:f>
        <x:v>1691442.8850664701</x:v>
      </x:c>
      <x:c r="AG142" s="97">
        <x:f t="shared" si="3"/>
        <x:v>1029031.25</x:v>
      </x:c>
    </x:row>
    <x:row r="143">
      <x:c r="A143" s="93">
        <x:v>122</x:v>
      </x:c>
      <x:c r="B143" s="97" t="n">
        <x:f>IF(AND(UPPER('Monte Carlo'!$K$4)="YES",'Monte Carlo'!$K$5&gt;0),'Monte Carlo'!$K$13,Liquidity_30Y!$C$14)</x:f>
        <x:v>1029031.25</x:v>
      </x:c>
      <x:c r="C143" s="97" t="n">
        <x:f>MAX(0,B143*(1+EXP((LN(1+'Monte Carlo'!$K$10)-0.5*'Monte Carlo'!$K$12^2)+'Monte Carlo'!$K$12*((RAND()+RAND()+RAND()+RAND()+RAND()+RAND()+RAND()+RAND()+RAND()+RAND()+RAND()+RAND())-6))-1)+C$15)</x:f>
        <x:v>839341.1665112772</x:v>
      </x:c>
      <x:c r="D143" s="97" t="n">
        <x:f>MAX(0,C143*(1+EXP((LN(1+'Monte Carlo'!$K$10)-0.5*'Monte Carlo'!$K$12^2)+'Monte Carlo'!$K$12*((RAND()+RAND()+RAND()+RAND()+RAND()+RAND()+RAND()+RAND()+RAND()+RAND()+RAND()+RAND())-6))-1)+D$15)</x:f>
        <x:v>720784.852639874</x:v>
      </x:c>
      <x:c r="E143" s="97" t="n">
        <x:f>MAX(0,D143*(1+EXP((LN(1+'Monte Carlo'!$K$10)-0.5*'Monte Carlo'!$K$12^2)+'Monte Carlo'!$K$12*((RAND()+RAND()+RAND()+RAND()+RAND()+RAND()+RAND()+RAND()+RAND()+RAND()+RAND()+RAND())-6))-1)+E$15)</x:f>
        <x:v>768570.6524525693</x:v>
      </x:c>
      <x:c r="F143" s="97" t="n">
        <x:f>MAX(0,E143*(1+EXP((LN(1+'Monte Carlo'!$K$10)-0.5*'Monte Carlo'!$K$12^2)+'Monte Carlo'!$K$12*((RAND()+RAND()+RAND()+RAND()+RAND()+RAND()+RAND()+RAND()+RAND()+RAND()+RAND()+RAND())-6))-1)+F$15)</x:f>
        <x:v>523858.79984439176</x:v>
      </x:c>
      <x:c r="G143" s="97" t="n">
        <x:f>MAX(0,F143*(1+EXP((LN(1+'Monte Carlo'!$K$10)-0.5*'Monte Carlo'!$K$12^2)+'Monte Carlo'!$K$12*((RAND()+RAND()+RAND()+RAND()+RAND()+RAND()+RAND()+RAND()+RAND()+RAND()+RAND()+RAND())-6))-1)+G$15)</x:f>
        <x:v>566168.0814820572</x:v>
      </x:c>
      <x:c r="H143" s="97" t="n">
        <x:f>MAX(0,G143*(1+EXP((LN(1+'Monte Carlo'!$K$10)-0.5*'Monte Carlo'!$K$12^2)+'Monte Carlo'!$K$12*((RAND()+RAND()+RAND()+RAND()+RAND()+RAND()+RAND()+RAND()+RAND()+RAND()+RAND()+RAND())-6))-1)+H$15)</x:f>
        <x:v>694047.9004734594</x:v>
      </x:c>
      <x:c r="I143" s="97" t="n">
        <x:f>MAX(0,H143*(1+EXP((LN(1+'Monte Carlo'!$K$10)-0.5*'Monte Carlo'!$K$12^2)+'Monte Carlo'!$K$12*((RAND()+RAND()+RAND()+RAND()+RAND()+RAND()+RAND()+RAND()+RAND()+RAND()+RAND()+RAND())-6))-1)+I$15)</x:f>
        <x:v>792396.7853955075</x:v>
      </x:c>
      <x:c r="J143" s="97" t="n">
        <x:f>MAX(0,I143*(1+EXP((LN(1+'Monte Carlo'!$K$10)-0.5*'Monte Carlo'!$K$12^2)+'Monte Carlo'!$K$12*((RAND()+RAND()+RAND()+RAND()+RAND()+RAND()+RAND()+RAND()+RAND()+RAND()+RAND()+RAND())-6))-1)+J$15)</x:f>
        <x:v>680749.3443723018</x:v>
      </x:c>
      <x:c r="K143" s="97" t="n">
        <x:f>MAX(0,J143*(1+EXP((LN(1+'Monte Carlo'!$K$10)-0.5*'Monte Carlo'!$K$12^2)+'Monte Carlo'!$K$12*((RAND()+RAND()+RAND()+RAND()+RAND()+RAND()+RAND()+RAND()+RAND()+RAND()+RAND()+RAND())-6))-1)+K$15)</x:f>
        <x:v>727044.7880328235</x:v>
      </x:c>
      <x:c r="L143" s="97" t="n">
        <x:f>MAX(0,K143*(1+EXP((LN(1+'Monte Carlo'!$K$10)-0.5*'Monte Carlo'!$K$12^2)+'Monte Carlo'!$K$12*((RAND()+RAND()+RAND()+RAND()+RAND()+RAND()+RAND()+RAND()+RAND()+RAND()+RAND()+RAND())-6))-1)+L$15)</x:f>
        <x:v>814354.4783813229</x:v>
      </x:c>
      <x:c r="M143" s="97" t="n">
        <x:f>MAX(0,L143*(1+EXP((LN(1+'Monte Carlo'!$K$10)-0.5*'Monte Carlo'!$K$12^2)+'Monte Carlo'!$K$12*((RAND()+RAND()+RAND()+RAND()+RAND()+RAND()+RAND()+RAND()+RAND()+RAND()+RAND()+RAND())-6))-1)+M$15)</x:f>
        <x:v>798616.0138883597</x:v>
      </x:c>
      <x:c r="N143" s="97" t="n">
        <x:f>MAX(0,M143*(1+EXP((LN(1+'Monte Carlo'!$K$10)-0.5*'Monte Carlo'!$K$12^2)+'Monte Carlo'!$K$12*((RAND()+RAND()+RAND()+RAND()+RAND()+RAND()+RAND()+RAND()+RAND()+RAND()+RAND()+RAND())-6))-1)+N$15)</x:f>
        <x:v>947240.325668531</x:v>
      </x:c>
      <x:c r="O143" s="97" t="n">
        <x:f>MAX(0,N143*(1+EXP((LN(1+'Monte Carlo'!$K$10)-0.5*'Monte Carlo'!$K$12^2)+'Monte Carlo'!$K$12*((RAND()+RAND()+RAND()+RAND()+RAND()+RAND()+RAND()+RAND()+RAND()+RAND()+RAND()+RAND())-6))-1)+O$15)</x:f>
        <x:v>871182.0912214214</x:v>
      </x:c>
      <x:c r="P143" s="97" t="n">
        <x:f>MAX(0,O143*(1+EXP((LN(1+'Monte Carlo'!$K$10)-0.5*'Monte Carlo'!$K$12^2)+'Monte Carlo'!$K$12*((RAND()+RAND()+RAND()+RAND()+RAND()+RAND()+RAND()+RAND()+RAND()+RAND()+RAND()+RAND())-6))-1)+P$15)</x:f>
        <x:v>707056.7881883779</x:v>
      </x:c>
      <x:c r="Q143" s="97" t="n">
        <x:f>MAX(0,P143*(1+EXP((LN(1+'Monte Carlo'!$K$10)-0.5*'Monte Carlo'!$K$12^2)+'Monte Carlo'!$K$12*((RAND()+RAND()+RAND()+RAND()+RAND()+RAND()+RAND()+RAND()+RAND()+RAND()+RAND()+RAND())-6))-1)+Q$15)</x:f>
        <x:v>676527.9033907714</x:v>
      </x:c>
      <x:c r="R143" s="97" t="n">
        <x:f>MAX(0,Q143*(1+EXP((LN(1+'Monte Carlo'!$K$10)-0.5*'Monte Carlo'!$K$12^2)+'Monte Carlo'!$K$12*((RAND()+RAND()+RAND()+RAND()+RAND()+RAND()+RAND()+RAND()+RAND()+RAND()+RAND()+RAND())-6))-1)+R$15)</x:f>
        <x:v>575779.2145687304</x:v>
      </x:c>
      <x:c r="S143" s="97" t="n">
        <x:f>MAX(0,R143*(1+EXP((LN(1+'Monte Carlo'!$K$10)-0.5*'Monte Carlo'!$K$12^2)+'Monte Carlo'!$K$12*((RAND()+RAND()+RAND()+RAND()+RAND()+RAND()+RAND()+RAND()+RAND()+RAND()+RAND()+RAND())-6))-1)+S$15)</x:f>
        <x:v>581667.1585971101</x:v>
      </x:c>
      <x:c r="T143" s="97" t="n">
        <x:f>MAX(0,S143*(1+EXP((LN(1+'Monte Carlo'!$K$10)-0.5*'Monte Carlo'!$K$12^2)+'Monte Carlo'!$K$12*((RAND()+RAND()+RAND()+RAND()+RAND()+RAND()+RAND()+RAND()+RAND()+RAND()+RAND()+RAND())-6))-1)+T$15)</x:f>
        <x:v>755418.852598765</x:v>
      </x:c>
      <x:c r="U143" s="97" t="n">
        <x:f>MAX(0,T143*(1+EXP((LN(1+'Monte Carlo'!$K$10)-0.5*'Monte Carlo'!$K$12^2)+'Monte Carlo'!$K$12*((RAND()+RAND()+RAND()+RAND()+RAND()+RAND()+RAND()+RAND()+RAND()+RAND()+RAND()+RAND())-6))-1)+U$15)</x:f>
        <x:v>600198.9507698631</x:v>
      </x:c>
      <x:c r="V143" s="97" t="n">
        <x:f>MAX(0,U143*(1+EXP((LN(1+'Monte Carlo'!$K$10)-0.5*'Monte Carlo'!$K$12^2)+'Monte Carlo'!$K$12*((RAND()+RAND()+RAND()+RAND()+RAND()+RAND()+RAND()+RAND()+RAND()+RAND()+RAND()+RAND())-6))-1)+V$15)</x:f>
        <x:v>672448.4731193657</x:v>
      </x:c>
      <x:c r="W143" s="97" t="n">
        <x:f>MAX(0,V143*(1+EXP((LN(1+'Monte Carlo'!$K$10)-0.5*'Monte Carlo'!$K$12^2)+'Monte Carlo'!$K$12*((RAND()+RAND()+RAND()+RAND()+RAND()+RAND()+RAND()+RAND()+RAND()+RAND()+RAND()+RAND())-6))-1)+W$15)</x:f>
        <x:v>665668.4076250055</x:v>
      </x:c>
      <x:c r="X143" s="97" t="n">
        <x:f>MAX(0,W143*(1+EXP((LN(1+'Monte Carlo'!$K$10)-0.5*'Monte Carlo'!$K$12^2)+'Monte Carlo'!$K$12*((RAND()+RAND()+RAND()+RAND()+RAND()+RAND()+RAND()+RAND()+RAND()+RAND()+RAND()+RAND())-6))-1)+X$15)</x:f>
        <x:v>643825.3694747039</x:v>
      </x:c>
      <x:c r="Y143" s="97" t="n">
        <x:f>MAX(0,X143*(1+EXP((LN(1+'Monte Carlo'!$K$10)-0.5*'Monte Carlo'!$K$12^2)+'Monte Carlo'!$K$12*((RAND()+RAND()+RAND()+RAND()+RAND()+RAND()+RAND()+RAND()+RAND()+RAND()+RAND()+RAND())-6))-1)+Y$15)</x:f>
        <x:v>590199.5603789461</x:v>
      </x:c>
      <x:c r="Z143" s="97" t="n">
        <x:f>MAX(0,Y143*(1+EXP((LN(1+'Monte Carlo'!$K$10)-0.5*'Monte Carlo'!$K$12^2)+'Monte Carlo'!$K$12*((RAND()+RAND()+RAND()+RAND()+RAND()+RAND()+RAND()+RAND()+RAND()+RAND()+RAND()+RAND())-6))-1)+Z$15)</x:f>
        <x:v>727889.3193693557</x:v>
      </x:c>
      <x:c r="AA143" s="97" t="n">
        <x:f>MAX(0,Z143*(1+EXP((LN(1+'Monte Carlo'!$K$10)-0.5*'Monte Carlo'!$K$12^2)+'Monte Carlo'!$K$12*((RAND()+RAND()+RAND()+RAND()+RAND()+RAND()+RAND()+RAND()+RAND()+RAND()+RAND()+RAND())-6))-1)+AA$15)</x:f>
        <x:v>675445.2188044869</x:v>
      </x:c>
      <x:c r="AB143" s="97" t="n">
        <x:f>MAX(0,AA143*(1+EXP((LN(1+'Monte Carlo'!$K$10)-0.5*'Monte Carlo'!$K$12^2)+'Monte Carlo'!$K$12*((RAND()+RAND()+RAND()+RAND()+RAND()+RAND()+RAND()+RAND()+RAND()+RAND()+RAND()+RAND())-6))-1)+AB$15)</x:f>
        <x:v>623437.1599282024</x:v>
      </x:c>
      <x:c r="AC143" s="97" t="n">
        <x:f>MAX(0,AB143*(1+EXP((LN(1+'Monte Carlo'!$K$10)-0.5*'Monte Carlo'!$K$12^2)+'Monte Carlo'!$K$12*((RAND()+RAND()+RAND()+RAND()+RAND()+RAND()+RAND()+RAND()+RAND()+RAND()+RAND()+RAND())-6))-1)+AC$15)</x:f>
        <x:v>751322.6059854452</x:v>
      </x:c>
      <x:c r="AD143" s="97" t="n">
        <x:f>MAX(0,AC143*(1+EXP((LN(1+'Monte Carlo'!$K$10)-0.5*'Monte Carlo'!$K$12^2)+'Monte Carlo'!$K$12*((RAND()+RAND()+RAND()+RAND()+RAND()+RAND()+RAND()+RAND()+RAND()+RAND()+RAND()+RAND())-6))-1)+AD$15)</x:f>
        <x:v>768316.1157817781</x:v>
      </x:c>
      <x:c r="AE143" s="97" t="n">
        <x:f>MAX(0,AD143*(1+EXP((LN(1+'Monte Carlo'!$K$10)-0.5*'Monte Carlo'!$K$12^2)+'Monte Carlo'!$K$12*((RAND()+RAND()+RAND()+RAND()+RAND()+RAND()+RAND()+RAND()+RAND()+RAND()+RAND()+RAND())-6))-1)+AE$15)</x:f>
        <x:v>844163.5212266573</x:v>
      </x:c>
      <x:c r="AF143" s="97" t="n">
        <x:f>MAX(0,AE143*(1+EXP((LN(1+'Monte Carlo'!$K$10)-0.5*'Monte Carlo'!$K$12^2)+'Monte Carlo'!$K$12*((RAND()+RAND()+RAND()+RAND()+RAND()+RAND()+RAND()+RAND()+RAND()+RAND()+RAND()+RAND())-6))-1)+AF$15)</x:f>
        <x:v>908502.7833501</x:v>
      </x:c>
      <x:c r="AG143" s="97">
        <x:f t="shared" si="3"/>
        <x:v>449054.63111072802</x:v>
      </x:c>
    </x:row>
    <x:row r="144">
      <x:c r="A144" s="93">
        <x:v>123</x:v>
      </x:c>
      <x:c r="B144" s="97" t="n">
        <x:f>IF(AND(UPPER('Monte Carlo'!$K$4)="YES",'Monte Carlo'!$K$5&gt;0),'Monte Carlo'!$K$13,Liquidity_30Y!$C$14)</x:f>
        <x:v>1029031.25</x:v>
      </x:c>
      <x:c r="C144" s="97" t="n">
        <x:f>MAX(0,B144*(1+EXP((LN(1+'Monte Carlo'!$K$10)-0.5*'Monte Carlo'!$K$12^2)+'Monte Carlo'!$K$12*((RAND()+RAND()+RAND()+RAND()+RAND()+RAND()+RAND()+RAND()+RAND()+RAND()+RAND()+RAND())-6))-1)+C$15)</x:f>
        <x:v>1177198.358141014</x:v>
      </x:c>
      <x:c r="D144" s="97" t="n">
        <x:f>MAX(0,C144*(1+EXP((LN(1+'Monte Carlo'!$K$10)-0.5*'Monte Carlo'!$K$12^2)+'Monte Carlo'!$K$12*((RAND()+RAND()+RAND()+RAND()+RAND()+RAND()+RAND()+RAND()+RAND()+RAND()+RAND()+RAND())-6))-1)+D$15)</x:f>
        <x:v>1382658.102537466</x:v>
      </x:c>
      <x:c r="E144" s="97" t="n">
        <x:f>MAX(0,D144*(1+EXP((LN(1+'Monte Carlo'!$K$10)-0.5*'Monte Carlo'!$K$12^2)+'Monte Carlo'!$K$12*((RAND()+RAND()+RAND()+RAND()+RAND()+RAND()+RAND()+RAND()+RAND()+RAND()+RAND()+RAND())-6))-1)+E$15)</x:f>
        <x:v>1885830.3426497814</x:v>
      </x:c>
      <x:c r="F144" s="97" t="n">
        <x:f>MAX(0,E144*(1+EXP((LN(1+'Monte Carlo'!$K$10)-0.5*'Monte Carlo'!$K$12^2)+'Monte Carlo'!$K$12*((RAND()+RAND()+RAND()+RAND()+RAND()+RAND()+RAND()+RAND()+RAND()+RAND()+RAND()+RAND())-6))-1)+F$15)</x:f>
        <x:v>1632995.8981531803</x:v>
      </x:c>
      <x:c r="G144" s="97" t="n">
        <x:f>MAX(0,F144*(1+EXP((LN(1+'Monte Carlo'!$K$10)-0.5*'Monte Carlo'!$K$12^2)+'Monte Carlo'!$K$12*((RAND()+RAND()+RAND()+RAND()+RAND()+RAND()+RAND()+RAND()+RAND()+RAND()+RAND()+RAND())-6))-1)+G$15)</x:f>
        <x:v>2188131.9003160265</x:v>
      </x:c>
      <x:c r="H144" s="97" t="n">
        <x:f>MAX(0,G144*(1+EXP((LN(1+'Monte Carlo'!$K$10)-0.5*'Monte Carlo'!$K$12^2)+'Monte Carlo'!$K$12*((RAND()+RAND()+RAND()+RAND()+RAND()+RAND()+RAND()+RAND()+RAND()+RAND()+RAND()+RAND())-6))-1)+H$15)</x:f>
        <x:v>2884955.2948970245</x:v>
      </x:c>
      <x:c r="I144" s="97" t="n">
        <x:f>MAX(0,H144*(1+EXP((LN(1+'Monte Carlo'!$K$10)-0.5*'Monte Carlo'!$K$12^2)+'Monte Carlo'!$K$12*((RAND()+RAND()+RAND()+RAND()+RAND()+RAND()+RAND()+RAND()+RAND()+RAND()+RAND()+RAND())-6))-1)+I$15)</x:f>
        <x:v>3496668.5647892784</x:v>
      </x:c>
      <x:c r="J144" s="97" t="n">
        <x:f>MAX(0,I144*(1+EXP((LN(1+'Monte Carlo'!$K$10)-0.5*'Monte Carlo'!$K$12^2)+'Monte Carlo'!$K$12*((RAND()+RAND()+RAND()+RAND()+RAND()+RAND()+RAND()+RAND()+RAND()+RAND()+RAND()+RAND())-6))-1)+J$15)</x:f>
        <x:v>3019368.6826915964</x:v>
      </x:c>
      <x:c r="K144" s="97" t="n">
        <x:f>MAX(0,J144*(1+EXP((LN(1+'Monte Carlo'!$K$10)-0.5*'Monte Carlo'!$K$12^2)+'Monte Carlo'!$K$12*((RAND()+RAND()+RAND()+RAND()+RAND()+RAND()+RAND()+RAND()+RAND()+RAND()+RAND()+RAND())-6))-1)+K$15)</x:f>
        <x:v>3537975.3824725216</x:v>
      </x:c>
      <x:c r="L144" s="97" t="n">
        <x:f>MAX(0,K144*(1+EXP((LN(1+'Monte Carlo'!$K$10)-0.5*'Monte Carlo'!$K$12^2)+'Monte Carlo'!$K$12*((RAND()+RAND()+RAND()+RAND()+RAND()+RAND()+RAND()+RAND()+RAND()+RAND()+RAND()+RAND())-6))-1)+L$15)</x:f>
        <x:v>3666538.528439694</x:v>
      </x:c>
      <x:c r="M144" s="97" t="n">
        <x:f>MAX(0,L144*(1+EXP((LN(1+'Monte Carlo'!$K$10)-0.5*'Monte Carlo'!$K$12^2)+'Monte Carlo'!$K$12*((RAND()+RAND()+RAND()+RAND()+RAND()+RAND()+RAND()+RAND()+RAND()+RAND()+RAND()+RAND())-6))-1)+M$15)</x:f>
        <x:v>4029202.321534395</x:v>
      </x:c>
      <x:c r="N144" s="97" t="n">
        <x:f>MAX(0,M144*(1+EXP((LN(1+'Monte Carlo'!$K$10)-0.5*'Monte Carlo'!$K$12^2)+'Monte Carlo'!$K$12*((RAND()+RAND()+RAND()+RAND()+RAND()+RAND()+RAND()+RAND()+RAND()+RAND()+RAND()+RAND())-6))-1)+N$15)</x:f>
        <x:v>3967756.4536379636</x:v>
      </x:c>
      <x:c r="O144" s="97" t="n">
        <x:f>MAX(0,N144*(1+EXP((LN(1+'Monte Carlo'!$K$10)-0.5*'Monte Carlo'!$K$12^2)+'Monte Carlo'!$K$12*((RAND()+RAND()+RAND()+RAND()+RAND()+RAND()+RAND()+RAND()+RAND()+RAND()+RAND()+RAND())-6))-1)+O$15)</x:f>
        <x:v>4646070.088250039</x:v>
      </x:c>
      <x:c r="P144" s="97" t="n">
        <x:f>MAX(0,O144*(1+EXP((LN(1+'Monte Carlo'!$K$10)-0.5*'Monte Carlo'!$K$12^2)+'Monte Carlo'!$K$12*((RAND()+RAND()+RAND()+RAND()+RAND()+RAND()+RAND()+RAND()+RAND()+RAND()+RAND()+RAND())-6))-1)+P$15)</x:f>
        <x:v>4131416.5151677965</x:v>
      </x:c>
      <x:c r="Q144" s="97" t="n">
        <x:f>MAX(0,P144*(1+EXP((LN(1+'Monte Carlo'!$K$10)-0.5*'Monte Carlo'!$K$12^2)+'Monte Carlo'!$K$12*((RAND()+RAND()+RAND()+RAND()+RAND()+RAND()+RAND()+RAND()+RAND()+RAND()+RAND()+RAND())-6))-1)+Q$15)</x:f>
        <x:v>4859035.4769926295</x:v>
      </x:c>
      <x:c r="R144" s="97" t="n">
        <x:f>MAX(0,Q144*(1+EXP((LN(1+'Monte Carlo'!$K$10)-0.5*'Monte Carlo'!$K$12^2)+'Monte Carlo'!$K$12*((RAND()+RAND()+RAND()+RAND()+RAND()+RAND()+RAND()+RAND()+RAND()+RAND()+RAND()+RAND())-6))-1)+R$15)</x:f>
        <x:v>4688557.388354457</x:v>
      </x:c>
      <x:c r="S144" s="97" t="n">
        <x:f>MAX(0,R144*(1+EXP((LN(1+'Monte Carlo'!$K$10)-0.5*'Monte Carlo'!$K$12^2)+'Monte Carlo'!$K$12*((RAND()+RAND()+RAND()+RAND()+RAND()+RAND()+RAND()+RAND()+RAND()+RAND()+RAND()+RAND())-6))-1)+S$15)</x:f>
        <x:v>4305382.06559171</x:v>
      </x:c>
      <x:c r="T144" s="97" t="n">
        <x:f>MAX(0,S144*(1+EXP((LN(1+'Monte Carlo'!$K$10)-0.5*'Monte Carlo'!$K$12^2)+'Monte Carlo'!$K$12*((RAND()+RAND()+RAND()+RAND()+RAND()+RAND()+RAND()+RAND()+RAND()+RAND()+RAND()+RAND())-6))-1)+T$15)</x:f>
        <x:v>4858230.404461106</x:v>
      </x:c>
      <x:c r="U144" s="97" t="n">
        <x:f>MAX(0,T144*(1+EXP((LN(1+'Monte Carlo'!$K$10)-0.5*'Monte Carlo'!$K$12^2)+'Monte Carlo'!$K$12*((RAND()+RAND()+RAND()+RAND()+RAND()+RAND()+RAND()+RAND()+RAND()+RAND()+RAND()+RAND())-6))-1)+U$15)</x:f>
        <x:v>4375657.724604064</x:v>
      </x:c>
      <x:c r="V144" s="97" t="n">
        <x:f>MAX(0,U144*(1+EXP((LN(1+'Monte Carlo'!$K$10)-0.5*'Monte Carlo'!$K$12^2)+'Monte Carlo'!$K$12*((RAND()+RAND()+RAND()+RAND()+RAND()+RAND()+RAND()+RAND()+RAND()+RAND()+RAND()+RAND())-6))-1)+V$15)</x:f>
        <x:v>6145125.45293747</x:v>
      </x:c>
      <x:c r="W144" s="97" t="n">
        <x:f>MAX(0,V144*(1+EXP((LN(1+'Monte Carlo'!$K$10)-0.5*'Monte Carlo'!$K$12^2)+'Monte Carlo'!$K$12*((RAND()+RAND()+RAND()+RAND()+RAND()+RAND()+RAND()+RAND()+RAND()+RAND()+RAND()+RAND())-6))-1)+W$15)</x:f>
        <x:v>6675936.73080387</x:v>
      </x:c>
      <x:c r="X144" s="97" t="n">
        <x:f>MAX(0,W144*(1+EXP((LN(1+'Monte Carlo'!$K$10)-0.5*'Monte Carlo'!$K$12^2)+'Monte Carlo'!$K$12*((RAND()+RAND()+RAND()+RAND()+RAND()+RAND()+RAND()+RAND()+RAND()+RAND()+RAND()+RAND())-6))-1)+X$15)</x:f>
        <x:v>5567118.395393392</x:v>
      </x:c>
      <x:c r="Y144" s="97" t="n">
        <x:f>MAX(0,X144*(1+EXP((LN(1+'Monte Carlo'!$K$10)-0.5*'Monte Carlo'!$K$12^2)+'Monte Carlo'!$K$12*((RAND()+RAND()+RAND()+RAND()+RAND()+RAND()+RAND()+RAND()+RAND()+RAND()+RAND()+RAND())-6))-1)+Y$15)</x:f>
        <x:v>5998120.291998093</x:v>
      </x:c>
      <x:c r="Z144" s="97" t="n">
        <x:f>MAX(0,Y144*(1+EXP((LN(1+'Monte Carlo'!$K$10)-0.5*'Monte Carlo'!$K$12^2)+'Monte Carlo'!$K$12*((RAND()+RAND()+RAND()+RAND()+RAND()+RAND()+RAND()+RAND()+RAND()+RAND()+RAND()+RAND())-6))-1)+Z$15)</x:f>
        <x:v>5884810.0104523115</x:v>
      </x:c>
      <x:c r="AA144" s="97" t="n">
        <x:f>MAX(0,Z144*(1+EXP((LN(1+'Monte Carlo'!$K$10)-0.5*'Monte Carlo'!$K$12^2)+'Monte Carlo'!$K$12*((RAND()+RAND()+RAND()+RAND()+RAND()+RAND()+RAND()+RAND()+RAND()+RAND()+RAND()+RAND())-6))-1)+AA$15)</x:f>
        <x:v>5889374.189150733</x:v>
      </x:c>
      <x:c r="AB144" s="97" t="n">
        <x:f>MAX(0,AA144*(1+EXP((LN(1+'Monte Carlo'!$K$10)-0.5*'Monte Carlo'!$K$12^2)+'Monte Carlo'!$K$12*((RAND()+RAND()+RAND()+RAND()+RAND()+RAND()+RAND()+RAND()+RAND()+RAND()+RAND()+RAND())-6))-1)+AB$15)</x:f>
        <x:v>5988043.449762679</x:v>
      </x:c>
      <x:c r="AC144" s="97" t="n">
        <x:f>MAX(0,AB144*(1+EXP((LN(1+'Monte Carlo'!$K$10)-0.5*'Monte Carlo'!$K$12^2)+'Monte Carlo'!$K$12*((RAND()+RAND()+RAND()+RAND()+RAND()+RAND()+RAND()+RAND()+RAND()+RAND()+RAND()+RAND())-6))-1)+AC$15)</x:f>
        <x:v>5553006.040564423</x:v>
      </x:c>
      <x:c r="AD144" s="97" t="n">
        <x:f>MAX(0,AC144*(1+EXP((LN(1+'Monte Carlo'!$K$10)-0.5*'Monte Carlo'!$K$12^2)+'Monte Carlo'!$K$12*((RAND()+RAND()+RAND()+RAND()+RAND()+RAND()+RAND()+RAND()+RAND()+RAND()+RAND()+RAND())-6))-1)+AD$15)</x:f>
        <x:v>5574661.835537041</x:v>
      </x:c>
      <x:c r="AE144" s="97" t="n">
        <x:f>MAX(0,AD144*(1+EXP((LN(1+'Monte Carlo'!$K$10)-0.5*'Monte Carlo'!$K$12^2)+'Monte Carlo'!$K$12*((RAND()+RAND()+RAND()+RAND()+RAND()+RAND()+RAND()+RAND()+RAND()+RAND()+RAND()+RAND())-6))-1)+AE$15)</x:f>
        <x:v>4374200.084985388</x:v>
      </x:c>
      <x:c r="AF144" s="97" t="n">
        <x:f>MAX(0,AE144*(1+EXP((LN(1+'Monte Carlo'!$K$10)-0.5*'Monte Carlo'!$K$12^2)+'Monte Carlo'!$K$12*((RAND()+RAND()+RAND()+RAND()+RAND()+RAND()+RAND()+RAND()+RAND()+RAND()+RAND()+RAND())-6))-1)+AF$15)</x:f>
        <x:v>4578698.863707513</x:v>
      </x:c>
      <x:c r="AG144" s="97">
        <x:f t="shared" si="3"/>
        <x:v>915168.33564649709</x:v>
      </x:c>
    </x:row>
    <x:row r="145">
      <x:c r="A145" s="93">
        <x:v>124</x:v>
      </x:c>
      <x:c r="B145" s="97" t="n">
        <x:f>IF(AND(UPPER('Monte Carlo'!$K$4)="YES",'Monte Carlo'!$K$5&gt;0),'Monte Carlo'!$K$13,Liquidity_30Y!$C$14)</x:f>
        <x:v>1029031.25</x:v>
      </x:c>
      <x:c r="C145" s="97" t="n">
        <x:f>MAX(0,B145*(1+EXP((LN(1+'Monte Carlo'!$K$10)-0.5*'Monte Carlo'!$K$12^2)+'Monte Carlo'!$K$12*((RAND()+RAND()+RAND()+RAND()+RAND()+RAND()+RAND()+RAND()+RAND()+RAND()+RAND()+RAND())-6))-1)+C$15)</x:f>
        <x:v>1191601.1375350347</x:v>
      </x:c>
      <x:c r="D145" s="97" t="n">
        <x:f>MAX(0,C145*(1+EXP((LN(1+'Monte Carlo'!$K$10)-0.5*'Monte Carlo'!$K$12^2)+'Monte Carlo'!$K$12*((RAND()+RAND()+RAND()+RAND()+RAND()+RAND()+RAND()+RAND()+RAND()+RAND()+RAND()+RAND())-6))-1)+D$15)</x:f>
        <x:v>1352057.5733950613</x:v>
      </x:c>
      <x:c r="E145" s="97" t="n">
        <x:f>MAX(0,D145*(1+EXP((LN(1+'Monte Carlo'!$K$10)-0.5*'Monte Carlo'!$K$12^2)+'Monte Carlo'!$K$12*((RAND()+RAND()+RAND()+RAND()+RAND()+RAND()+RAND()+RAND()+RAND()+RAND()+RAND()+RAND())-6))-1)+E$15)</x:f>
        <x:v>1085782.6156243007</x:v>
      </x:c>
      <x:c r="F145" s="97" t="n">
        <x:f>MAX(0,E145*(1+EXP((LN(1+'Monte Carlo'!$K$10)-0.5*'Monte Carlo'!$K$12^2)+'Monte Carlo'!$K$12*((RAND()+RAND()+RAND()+RAND()+RAND()+RAND()+RAND()+RAND()+RAND()+RAND()+RAND()+RAND())-6))-1)+F$15)</x:f>
        <x:v>990993.6067180549</x:v>
      </x:c>
      <x:c r="G145" s="97" t="n">
        <x:f>MAX(0,F145*(1+EXP((LN(1+'Monte Carlo'!$K$10)-0.5*'Monte Carlo'!$K$12^2)+'Monte Carlo'!$K$12*((RAND()+RAND()+RAND()+RAND()+RAND()+RAND()+RAND()+RAND()+RAND()+RAND()+RAND()+RAND())-6))-1)+G$15)</x:f>
        <x:v>1186997.6223439376</x:v>
      </x:c>
      <x:c r="H145" s="97" t="n">
        <x:f>MAX(0,G145*(1+EXP((LN(1+'Monte Carlo'!$K$10)-0.5*'Monte Carlo'!$K$12^2)+'Monte Carlo'!$K$12*((RAND()+RAND()+RAND()+RAND()+RAND()+RAND()+RAND()+RAND()+RAND()+RAND()+RAND()+RAND())-6))-1)+H$15)</x:f>
        <x:v>1357564.10160139</x:v>
      </x:c>
      <x:c r="I145" s="97" t="n">
        <x:f>MAX(0,H145*(1+EXP((LN(1+'Monte Carlo'!$K$10)-0.5*'Monte Carlo'!$K$12^2)+'Monte Carlo'!$K$12*((RAND()+RAND()+RAND()+RAND()+RAND()+RAND()+RAND()+RAND()+RAND()+RAND()+RAND()+RAND())-6))-1)+I$15)</x:f>
        <x:v>1449649.5998658624</x:v>
      </x:c>
      <x:c r="J145" s="97" t="n">
        <x:f>MAX(0,I145*(1+EXP((LN(1+'Monte Carlo'!$K$10)-0.5*'Monte Carlo'!$K$12^2)+'Monte Carlo'!$K$12*((RAND()+RAND()+RAND()+RAND()+RAND()+RAND()+RAND()+RAND()+RAND()+RAND()+RAND()+RAND())-6))-1)+J$15)</x:f>
        <x:v>1863796.9503967925</x:v>
      </x:c>
      <x:c r="K145" s="97" t="n">
        <x:f>MAX(0,J145*(1+EXP((LN(1+'Monte Carlo'!$K$10)-0.5*'Monte Carlo'!$K$12^2)+'Monte Carlo'!$K$12*((RAND()+RAND()+RAND()+RAND()+RAND()+RAND()+RAND()+RAND()+RAND()+RAND()+RAND()+RAND())-6))-1)+K$15)</x:f>
        <x:v>1722626.950212081</x:v>
      </x:c>
      <x:c r="L145" s="97" t="n">
        <x:f>MAX(0,K145*(1+EXP((LN(1+'Monte Carlo'!$K$10)-0.5*'Monte Carlo'!$K$12^2)+'Monte Carlo'!$K$12*((RAND()+RAND()+RAND()+RAND()+RAND()+RAND()+RAND()+RAND()+RAND()+RAND()+RAND()+RAND())-6))-1)+L$15)</x:f>
        <x:v>1789478.1911684298</x:v>
      </x:c>
      <x:c r="M145" s="97" t="n">
        <x:f>MAX(0,L145*(1+EXP((LN(1+'Monte Carlo'!$K$10)-0.5*'Monte Carlo'!$K$12^2)+'Monte Carlo'!$K$12*((RAND()+RAND()+RAND()+RAND()+RAND()+RAND()+RAND()+RAND()+RAND()+RAND()+RAND()+RAND())-6))-1)+M$15)</x:f>
        <x:v>1924074.0044727195</x:v>
      </x:c>
      <x:c r="N145" s="97" t="n">
        <x:f>MAX(0,M145*(1+EXP((LN(1+'Monte Carlo'!$K$10)-0.5*'Monte Carlo'!$K$12^2)+'Monte Carlo'!$K$12*((RAND()+RAND()+RAND()+RAND()+RAND()+RAND()+RAND()+RAND()+RAND()+RAND()+RAND()+RAND())-6))-1)+N$15)</x:f>
        <x:v>2169336.0690897075</x:v>
      </x:c>
      <x:c r="O145" s="97" t="n">
        <x:f>MAX(0,N145*(1+EXP((LN(1+'Monte Carlo'!$K$10)-0.5*'Monte Carlo'!$K$12^2)+'Monte Carlo'!$K$12*((RAND()+RAND()+RAND()+RAND()+RAND()+RAND()+RAND()+RAND()+RAND()+RAND()+RAND()+RAND())-6))-1)+O$15)</x:f>
        <x:v>2247939.970223094</x:v>
      </x:c>
      <x:c r="P145" s="97" t="n">
        <x:f>MAX(0,O145*(1+EXP((LN(1+'Monte Carlo'!$K$10)-0.5*'Monte Carlo'!$K$12^2)+'Monte Carlo'!$K$12*((RAND()+RAND()+RAND()+RAND()+RAND()+RAND()+RAND()+RAND()+RAND()+RAND()+RAND()+RAND())-6))-1)+P$15)</x:f>
        <x:v>2765844.0140125593</x:v>
      </x:c>
      <x:c r="Q145" s="97" t="n">
        <x:f>MAX(0,P145*(1+EXP((LN(1+'Monte Carlo'!$K$10)-0.5*'Monte Carlo'!$K$12^2)+'Monte Carlo'!$K$12*((RAND()+RAND()+RAND()+RAND()+RAND()+RAND()+RAND()+RAND()+RAND()+RAND()+RAND()+RAND())-6))-1)+Q$15)</x:f>
        <x:v>2477305.679093756</x:v>
      </x:c>
      <x:c r="R145" s="97" t="n">
        <x:f>MAX(0,Q145*(1+EXP((LN(1+'Monte Carlo'!$K$10)-0.5*'Monte Carlo'!$K$12^2)+'Monte Carlo'!$K$12*((RAND()+RAND()+RAND()+RAND()+RAND()+RAND()+RAND()+RAND()+RAND()+RAND()+RAND()+RAND())-6))-1)+R$15)</x:f>
        <x:v>3130153.909301491</x:v>
      </x:c>
      <x:c r="S145" s="97" t="n">
        <x:f>MAX(0,R145*(1+EXP((LN(1+'Monte Carlo'!$K$10)-0.5*'Monte Carlo'!$K$12^2)+'Monte Carlo'!$K$12*((RAND()+RAND()+RAND()+RAND()+RAND()+RAND()+RAND()+RAND()+RAND()+RAND()+RAND()+RAND())-6))-1)+S$15)</x:f>
        <x:v>2494550.2501728735</x:v>
      </x:c>
      <x:c r="T145" s="97" t="n">
        <x:f>MAX(0,S145*(1+EXP((LN(1+'Monte Carlo'!$K$10)-0.5*'Monte Carlo'!$K$12^2)+'Monte Carlo'!$K$12*((RAND()+RAND()+RAND()+RAND()+RAND()+RAND()+RAND()+RAND()+RAND()+RAND()+RAND()+RAND())-6))-1)+T$15)</x:f>
        <x:v>2861270.5448473105</x:v>
      </x:c>
      <x:c r="U145" s="97" t="n">
        <x:f>MAX(0,T145*(1+EXP((LN(1+'Monte Carlo'!$K$10)-0.5*'Monte Carlo'!$K$12^2)+'Monte Carlo'!$K$12*((RAND()+RAND()+RAND()+RAND()+RAND()+RAND()+RAND()+RAND()+RAND()+RAND()+RAND()+RAND())-6))-1)+U$15)</x:f>
        <x:v>3833443.7521341024</x:v>
      </x:c>
      <x:c r="V145" s="97" t="n">
        <x:f>MAX(0,U145*(1+EXP((LN(1+'Monte Carlo'!$K$10)-0.5*'Monte Carlo'!$K$12^2)+'Monte Carlo'!$K$12*((RAND()+RAND()+RAND()+RAND()+RAND()+RAND()+RAND()+RAND()+RAND()+RAND()+RAND()+RAND())-6))-1)+V$15)</x:f>
        <x:v>4012993.125080687</x:v>
      </x:c>
      <x:c r="W145" s="97" t="n">
        <x:f>MAX(0,V145*(1+EXP((LN(1+'Monte Carlo'!$K$10)-0.5*'Monte Carlo'!$K$12^2)+'Monte Carlo'!$K$12*((RAND()+RAND()+RAND()+RAND()+RAND()+RAND()+RAND()+RAND()+RAND()+RAND()+RAND()+RAND())-6))-1)+W$15)</x:f>
        <x:v>4529006.679903754</x:v>
      </x:c>
      <x:c r="X145" s="97" t="n">
        <x:f>MAX(0,W145*(1+EXP((LN(1+'Monte Carlo'!$K$10)-0.5*'Monte Carlo'!$K$12^2)+'Monte Carlo'!$K$12*((RAND()+RAND()+RAND()+RAND()+RAND()+RAND()+RAND()+RAND()+RAND()+RAND()+RAND()+RAND())-6))-1)+X$15)</x:f>
        <x:v>5340477.1860604035</x:v>
      </x:c>
      <x:c r="Y145" s="97" t="n">
        <x:f>MAX(0,X145*(1+EXP((LN(1+'Monte Carlo'!$K$10)-0.5*'Monte Carlo'!$K$12^2)+'Monte Carlo'!$K$12*((RAND()+RAND()+RAND()+RAND()+RAND()+RAND()+RAND()+RAND()+RAND()+RAND()+RAND()+RAND())-6))-1)+Y$15)</x:f>
        <x:v>6042979.54014513</x:v>
      </x:c>
      <x:c r="Z145" s="97" t="n">
        <x:f>MAX(0,Y145*(1+EXP((LN(1+'Monte Carlo'!$K$10)-0.5*'Monte Carlo'!$K$12^2)+'Monte Carlo'!$K$12*((RAND()+RAND()+RAND()+RAND()+RAND()+RAND()+RAND()+RAND()+RAND()+RAND()+RAND()+RAND())-6))-1)+Z$15)</x:f>
        <x:v>6060012.607940526</x:v>
      </x:c>
      <x:c r="AA145" s="97" t="n">
        <x:f>MAX(0,Z145*(1+EXP((LN(1+'Monte Carlo'!$K$10)-0.5*'Monte Carlo'!$K$12^2)+'Monte Carlo'!$K$12*((RAND()+RAND()+RAND()+RAND()+RAND()+RAND()+RAND()+RAND()+RAND()+RAND()+RAND()+RAND())-6))-1)+AA$15)</x:f>
        <x:v>6136260.452910146</x:v>
      </x:c>
      <x:c r="AB145" s="97" t="n">
        <x:f>MAX(0,AA145*(1+EXP((LN(1+'Monte Carlo'!$K$10)-0.5*'Monte Carlo'!$K$12^2)+'Monte Carlo'!$K$12*((RAND()+RAND()+RAND()+RAND()+RAND()+RAND()+RAND()+RAND()+RAND()+RAND()+RAND()+RAND())-6))-1)+AB$15)</x:f>
        <x:v>7684113.603255187</x:v>
      </x:c>
      <x:c r="AC145" s="97" t="n">
        <x:f>MAX(0,AB145*(1+EXP((LN(1+'Monte Carlo'!$K$10)-0.5*'Monte Carlo'!$K$12^2)+'Monte Carlo'!$K$12*((RAND()+RAND()+RAND()+RAND()+RAND()+RAND()+RAND()+RAND()+RAND()+RAND()+RAND()+RAND())-6))-1)+AC$15)</x:f>
        <x:v>7802990.003274039</x:v>
      </x:c>
      <x:c r="AD145" s="97" t="n">
        <x:f>MAX(0,AC145*(1+EXP((LN(1+'Monte Carlo'!$K$10)-0.5*'Monte Carlo'!$K$12^2)+'Monte Carlo'!$K$12*((RAND()+RAND()+RAND()+RAND()+RAND()+RAND()+RAND()+RAND()+RAND()+RAND()+RAND()+RAND())-6))-1)+AD$15)</x:f>
        <x:v>8121033.784374622</x:v>
      </x:c>
      <x:c r="AE145" s="97" t="n">
        <x:f>MAX(0,AD145*(1+EXP((LN(1+'Monte Carlo'!$K$10)-0.5*'Monte Carlo'!$K$12^2)+'Monte Carlo'!$K$12*((RAND()+RAND()+RAND()+RAND()+RAND()+RAND()+RAND()+RAND()+RAND()+RAND()+RAND()+RAND())-6))-1)+AE$15)</x:f>
        <x:v>8965859.066430619</x:v>
      </x:c>
      <x:c r="AF145" s="97" t="n">
        <x:f>MAX(0,AE145*(1+EXP((LN(1+'Monte Carlo'!$K$10)-0.5*'Monte Carlo'!$K$12^2)+'Monte Carlo'!$K$12*((RAND()+RAND()+RAND()+RAND()+RAND()+RAND()+RAND()+RAND()+RAND()+RAND()+RAND()+RAND())-6))-1)+AF$15)</x:f>
        <x:v>10217126.15083681</x:v>
      </x:c>
      <x:c r="AG145" s="97">
        <x:f t="shared" si="3"/>
        <x:v>1029031.25</x:v>
      </x:c>
    </x:row>
    <x:row r="146">
      <x:c r="A146" s="93">
        <x:v>125</x:v>
      </x:c>
      <x:c r="B146" s="97" t="n">
        <x:f>IF(AND(UPPER('Monte Carlo'!$K$4)="YES",'Monte Carlo'!$K$5&gt;0),'Monte Carlo'!$K$13,Liquidity_30Y!$C$14)</x:f>
        <x:v>1029031.25</x:v>
      </x:c>
      <x:c r="C146" s="97" t="n">
        <x:f>MAX(0,B146*(1+EXP((LN(1+'Monte Carlo'!$K$10)-0.5*'Monte Carlo'!$K$12^2)+'Monte Carlo'!$K$12*((RAND()+RAND()+RAND()+RAND()+RAND()+RAND()+RAND()+RAND()+RAND()+RAND()+RAND()+RAND())-6))-1)+C$15)</x:f>
        <x:v>1011932.1608487167</x:v>
      </x:c>
      <x:c r="D146" s="97" t="n">
        <x:f>MAX(0,C146*(1+EXP((LN(1+'Monte Carlo'!$K$10)-0.5*'Monte Carlo'!$K$12^2)+'Monte Carlo'!$K$12*((RAND()+RAND()+RAND()+RAND()+RAND()+RAND()+RAND()+RAND()+RAND()+RAND()+RAND()+RAND())-6))-1)+D$15)</x:f>
        <x:v>959382.9185976521</x:v>
      </x:c>
      <x:c r="E146" s="97" t="n">
        <x:f>MAX(0,D146*(1+EXP((LN(1+'Monte Carlo'!$K$10)-0.5*'Monte Carlo'!$K$12^2)+'Monte Carlo'!$K$12*((RAND()+RAND()+RAND()+RAND()+RAND()+RAND()+RAND()+RAND()+RAND()+RAND()+RAND()+RAND())-6))-1)+E$15)</x:f>
        <x:v>1375573.2955082376</x:v>
      </x:c>
      <x:c r="F146" s="97" t="n">
        <x:f>MAX(0,E146*(1+EXP((LN(1+'Monte Carlo'!$K$10)-0.5*'Monte Carlo'!$K$12^2)+'Monte Carlo'!$K$12*((RAND()+RAND()+RAND()+RAND()+RAND()+RAND()+RAND()+RAND()+RAND()+RAND()+RAND()+RAND())-6))-1)+F$15)</x:f>
        <x:v>1600616.3389736828</x:v>
      </x:c>
      <x:c r="G146" s="97" t="n">
        <x:f>MAX(0,F146*(1+EXP((LN(1+'Monte Carlo'!$K$10)-0.5*'Monte Carlo'!$K$12^2)+'Monte Carlo'!$K$12*((RAND()+RAND()+RAND()+RAND()+RAND()+RAND()+RAND()+RAND()+RAND()+RAND()+RAND()+RAND())-6))-1)+G$15)</x:f>
        <x:v>1256716.3933399923</x:v>
      </x:c>
      <x:c r="H146" s="97" t="n">
        <x:f>MAX(0,G146*(1+EXP((LN(1+'Monte Carlo'!$K$10)-0.5*'Monte Carlo'!$K$12^2)+'Monte Carlo'!$K$12*((RAND()+RAND()+RAND()+RAND()+RAND()+RAND()+RAND()+RAND()+RAND()+RAND()+RAND()+RAND())-6))-1)+H$15)</x:f>
        <x:v>1094807.6407350767</x:v>
      </x:c>
      <x:c r="I146" s="97" t="n">
        <x:f>MAX(0,H146*(1+EXP((LN(1+'Monte Carlo'!$K$10)-0.5*'Monte Carlo'!$K$12^2)+'Monte Carlo'!$K$12*((RAND()+RAND()+RAND()+RAND()+RAND()+RAND()+RAND()+RAND()+RAND()+RAND()+RAND()+RAND())-6))-1)+I$15)</x:f>
        <x:v>949684.4360175085</x:v>
      </x:c>
      <x:c r="J146" s="97" t="n">
        <x:f>MAX(0,I146*(1+EXP((LN(1+'Monte Carlo'!$K$10)-0.5*'Monte Carlo'!$K$12^2)+'Monte Carlo'!$K$12*((RAND()+RAND()+RAND()+RAND()+RAND()+RAND()+RAND()+RAND()+RAND()+RAND()+RAND()+RAND())-6))-1)+J$15)</x:f>
        <x:v>724638.6806807261</x:v>
      </x:c>
      <x:c r="K146" s="97" t="n">
        <x:f>MAX(0,J146*(1+EXP((LN(1+'Monte Carlo'!$K$10)-0.5*'Monte Carlo'!$K$12^2)+'Monte Carlo'!$K$12*((RAND()+RAND()+RAND()+RAND()+RAND()+RAND()+RAND()+RAND()+RAND()+RAND()+RAND()+RAND())-6))-1)+K$15)</x:f>
        <x:v>810337.6762521883</x:v>
      </x:c>
      <x:c r="L146" s="97" t="n">
        <x:f>MAX(0,K146*(1+EXP((LN(1+'Monte Carlo'!$K$10)-0.5*'Monte Carlo'!$K$12^2)+'Monte Carlo'!$K$12*((RAND()+RAND()+RAND()+RAND()+RAND()+RAND()+RAND()+RAND()+RAND()+RAND()+RAND()+RAND())-6))-1)+L$15)</x:f>
        <x:v>620762.2506374217</x:v>
      </x:c>
      <x:c r="M146" s="97" t="n">
        <x:f>MAX(0,L146*(1+EXP((LN(1+'Monte Carlo'!$K$10)-0.5*'Monte Carlo'!$K$12^2)+'Monte Carlo'!$K$12*((RAND()+RAND()+RAND()+RAND()+RAND()+RAND()+RAND()+RAND()+RAND()+RAND()+RAND()+RAND())-6))-1)+M$15)</x:f>
        <x:v>584124.3316740106</x:v>
      </x:c>
      <x:c r="N146" s="97" t="n">
        <x:f>MAX(0,M146*(1+EXP((LN(1+'Monte Carlo'!$K$10)-0.5*'Monte Carlo'!$K$12^2)+'Monte Carlo'!$K$12*((RAND()+RAND()+RAND()+RAND()+RAND()+RAND()+RAND()+RAND()+RAND()+RAND()+RAND()+RAND())-6))-1)+N$15)</x:f>
        <x:v>523261.84647132753</x:v>
      </x:c>
      <x:c r="O146" s="97" t="n">
        <x:f>MAX(0,N146*(1+EXP((LN(1+'Monte Carlo'!$K$10)-0.5*'Monte Carlo'!$K$12^2)+'Monte Carlo'!$K$12*((RAND()+RAND()+RAND()+RAND()+RAND()+RAND()+RAND()+RAND()+RAND()+RAND()+RAND()+RAND())-6))-1)+O$15)</x:f>
        <x:v>492227.1614296179</x:v>
      </x:c>
      <x:c r="P146" s="97" t="n">
        <x:f>MAX(0,O146*(1+EXP((LN(1+'Monte Carlo'!$K$10)-0.5*'Monte Carlo'!$K$12^2)+'Monte Carlo'!$K$12*((RAND()+RAND()+RAND()+RAND()+RAND()+RAND()+RAND()+RAND()+RAND()+RAND()+RAND()+RAND())-6))-1)+P$15)</x:f>
        <x:v>458537.70707666234</x:v>
      </x:c>
      <x:c r="Q146" s="97" t="n">
        <x:f>MAX(0,P146*(1+EXP((LN(1+'Monte Carlo'!$K$10)-0.5*'Monte Carlo'!$K$12^2)+'Monte Carlo'!$K$12*((RAND()+RAND()+RAND()+RAND()+RAND()+RAND()+RAND()+RAND()+RAND()+RAND()+RAND()+RAND())-6))-1)+Q$15)</x:f>
        <x:v>459093.430046838</x:v>
      </x:c>
      <x:c r="R146" s="97" t="n">
        <x:f>MAX(0,Q146*(1+EXP((LN(1+'Monte Carlo'!$K$10)-0.5*'Monte Carlo'!$K$12^2)+'Monte Carlo'!$K$12*((RAND()+RAND()+RAND()+RAND()+RAND()+RAND()+RAND()+RAND()+RAND()+RAND()+RAND()+RAND())-6))-1)+R$15)</x:f>
        <x:v>571567.6950187124</x:v>
      </x:c>
      <x:c r="S146" s="97" t="n">
        <x:f>MAX(0,R146*(1+EXP((LN(1+'Monte Carlo'!$K$10)-0.5*'Monte Carlo'!$K$12^2)+'Monte Carlo'!$K$12*((RAND()+RAND()+RAND()+RAND()+RAND()+RAND()+RAND()+RAND()+RAND()+RAND()+RAND()+RAND())-6))-1)+S$15)</x:f>
        <x:v>620479.2870497166</x:v>
      </x:c>
      <x:c r="T146" s="97" t="n">
        <x:f>MAX(0,S146*(1+EXP((LN(1+'Monte Carlo'!$K$10)-0.5*'Monte Carlo'!$K$12^2)+'Monte Carlo'!$K$12*((RAND()+RAND()+RAND()+RAND()+RAND()+RAND()+RAND()+RAND()+RAND()+RAND()+RAND()+RAND())-6))-1)+T$15)</x:f>
        <x:v>640823.3094590369</x:v>
      </x:c>
      <x:c r="U146" s="97" t="n">
        <x:f>MAX(0,T146*(1+EXP((LN(1+'Monte Carlo'!$K$10)-0.5*'Monte Carlo'!$K$12^2)+'Monte Carlo'!$K$12*((RAND()+RAND()+RAND()+RAND()+RAND()+RAND()+RAND()+RAND()+RAND()+RAND()+RAND()+RAND())-6))-1)+U$15)</x:f>
        <x:v>735712.5749835571</x:v>
      </x:c>
      <x:c r="V146" s="97" t="n">
        <x:f>MAX(0,U146*(1+EXP((LN(1+'Monte Carlo'!$K$10)-0.5*'Monte Carlo'!$K$12^2)+'Monte Carlo'!$K$12*((RAND()+RAND()+RAND()+RAND()+RAND()+RAND()+RAND()+RAND()+RAND()+RAND()+RAND()+RAND())-6))-1)+V$15)</x:f>
        <x:v>701864.9341916916</x:v>
      </x:c>
      <x:c r="W146" s="97" t="n">
        <x:f>MAX(0,V146*(1+EXP((LN(1+'Monte Carlo'!$K$10)-0.5*'Monte Carlo'!$K$12^2)+'Monte Carlo'!$K$12*((RAND()+RAND()+RAND()+RAND()+RAND()+RAND()+RAND()+RAND()+RAND()+RAND()+RAND()+RAND())-6))-1)+W$15)</x:f>
        <x:v>909981.961587331</x:v>
      </x:c>
      <x:c r="X146" s="97" t="n">
        <x:f>MAX(0,W146*(1+EXP((LN(1+'Monte Carlo'!$K$10)-0.5*'Monte Carlo'!$K$12^2)+'Monte Carlo'!$K$12*((RAND()+RAND()+RAND()+RAND()+RAND()+RAND()+RAND()+RAND()+RAND()+RAND()+RAND()+RAND())-6))-1)+X$15)</x:f>
        <x:v>1066946.795955077</x:v>
      </x:c>
      <x:c r="Y146" s="97" t="n">
        <x:f>MAX(0,X146*(1+EXP((LN(1+'Monte Carlo'!$K$10)-0.5*'Monte Carlo'!$K$12^2)+'Monte Carlo'!$K$12*((RAND()+RAND()+RAND()+RAND()+RAND()+RAND()+RAND()+RAND()+RAND()+RAND()+RAND()+RAND())-6))-1)+Y$15)</x:f>
        <x:v>1374714.888020087</x:v>
      </x:c>
      <x:c r="Z146" s="97" t="n">
        <x:f>MAX(0,Y146*(1+EXP((LN(1+'Monte Carlo'!$K$10)-0.5*'Monte Carlo'!$K$12^2)+'Monte Carlo'!$K$12*((RAND()+RAND()+RAND()+RAND()+RAND()+RAND()+RAND()+RAND()+RAND()+RAND()+RAND()+RAND())-6))-1)+Z$15)</x:f>
        <x:v>1147440.286553603</x:v>
      </x:c>
      <x:c r="AA146" s="97" t="n">
        <x:f>MAX(0,Z146*(1+EXP((LN(1+'Monte Carlo'!$K$10)-0.5*'Monte Carlo'!$K$12^2)+'Monte Carlo'!$K$12*((RAND()+RAND()+RAND()+RAND()+RAND()+RAND()+RAND()+RAND()+RAND()+RAND()+RAND()+RAND())-6))-1)+AA$15)</x:f>
        <x:v>1133891.0912926274</x:v>
      </x:c>
      <x:c r="AB146" s="97" t="n">
        <x:f>MAX(0,AA146*(1+EXP((LN(1+'Monte Carlo'!$K$10)-0.5*'Monte Carlo'!$K$12^2)+'Monte Carlo'!$K$12*((RAND()+RAND()+RAND()+RAND()+RAND()+RAND()+RAND()+RAND()+RAND()+RAND()+RAND()+RAND())-6))-1)+AB$15)</x:f>
        <x:v>1233822.9813662732</x:v>
      </x:c>
      <x:c r="AC146" s="97" t="n">
        <x:f>MAX(0,AB146*(1+EXP((LN(1+'Monte Carlo'!$K$10)-0.5*'Monte Carlo'!$K$12^2)+'Monte Carlo'!$K$12*((RAND()+RAND()+RAND()+RAND()+RAND()+RAND()+RAND()+RAND()+RAND()+RAND()+RAND()+RAND())-6))-1)+AC$15)</x:f>
        <x:v>1385947.4005078012</x:v>
      </x:c>
      <x:c r="AD146" s="97" t="n">
        <x:f>MAX(0,AC146*(1+EXP((LN(1+'Monte Carlo'!$K$10)-0.5*'Monte Carlo'!$K$12^2)+'Monte Carlo'!$K$12*((RAND()+RAND()+RAND()+RAND()+RAND()+RAND()+RAND()+RAND()+RAND()+RAND()+RAND()+RAND())-6))-1)+AD$15)</x:f>
        <x:v>1737723.8842426827</x:v>
      </x:c>
      <x:c r="AE146" s="97" t="n">
        <x:f>MAX(0,AD146*(1+EXP((LN(1+'Monte Carlo'!$K$10)-0.5*'Monte Carlo'!$K$12^2)+'Monte Carlo'!$K$12*((RAND()+RAND()+RAND()+RAND()+RAND()+RAND()+RAND()+RAND()+RAND()+RAND()+RAND()+RAND())-6))-1)+AE$15)</x:f>
        <x:v>2109584.552734729</x:v>
      </x:c>
      <x:c r="AF146" s="97" t="n">
        <x:f>MAX(0,AE146*(1+EXP((LN(1+'Monte Carlo'!$K$10)-0.5*'Monte Carlo'!$K$12^2)+'Monte Carlo'!$K$12*((RAND()+RAND()+RAND()+RAND()+RAND()+RAND()+RAND()+RAND()+RAND()+RAND()+RAND()+RAND())-6))-1)+AF$15)</x:f>
        <x:v>2044589.1873275165</x:v>
      </x:c>
      <x:c r="AG146" s="97">
        <x:f t="shared" si="3"/>
        <x:v>1011975.6125625484</x:v>
      </x:c>
    </x:row>
    <x:row r="147">
      <x:c r="A147" s="93">
        <x:v>126</x:v>
      </x:c>
      <x:c r="B147" s="97" t="n">
        <x:f>IF(AND(UPPER('Monte Carlo'!$K$4)="YES",'Monte Carlo'!$K$5&gt;0),'Monte Carlo'!$K$13,Liquidity_30Y!$C$14)</x:f>
        <x:v>1029031.25</x:v>
      </x:c>
      <x:c r="C147" s="97" t="n">
        <x:f>MAX(0,B147*(1+EXP((LN(1+'Monte Carlo'!$K$10)-0.5*'Monte Carlo'!$K$12^2)+'Monte Carlo'!$K$12*((RAND()+RAND()+RAND()+RAND()+RAND()+RAND()+RAND()+RAND()+RAND()+RAND()+RAND()+RAND())-6))-1)+C$15)</x:f>
        <x:v>1117143.1480941013</x:v>
      </x:c>
      <x:c r="D147" s="97" t="n">
        <x:f>MAX(0,C147*(1+EXP((LN(1+'Monte Carlo'!$K$10)-0.5*'Monte Carlo'!$K$12^2)+'Monte Carlo'!$K$12*((RAND()+RAND()+RAND()+RAND()+RAND()+RAND()+RAND()+RAND()+RAND()+RAND()+RAND()+RAND())-6))-1)+D$15)</x:f>
        <x:v>1271397.622574061</x:v>
      </x:c>
      <x:c r="E147" s="97" t="n">
        <x:f>MAX(0,D147*(1+EXP((LN(1+'Monte Carlo'!$K$10)-0.5*'Monte Carlo'!$K$12^2)+'Monte Carlo'!$K$12*((RAND()+RAND()+RAND()+RAND()+RAND()+RAND()+RAND()+RAND()+RAND()+RAND()+RAND()+RAND())-6))-1)+E$15)</x:f>
        <x:v>1206271.7523932022</x:v>
      </x:c>
      <x:c r="F147" s="97" t="n">
        <x:f>MAX(0,E147*(1+EXP((LN(1+'Monte Carlo'!$K$10)-0.5*'Monte Carlo'!$K$12^2)+'Monte Carlo'!$K$12*((RAND()+RAND()+RAND()+RAND()+RAND()+RAND()+RAND()+RAND()+RAND()+RAND()+RAND()+RAND())-6))-1)+F$15)</x:f>
        <x:v>818724.6585392422</x:v>
      </x:c>
      <x:c r="G147" s="97" t="n">
        <x:f>MAX(0,F147*(1+EXP((LN(1+'Monte Carlo'!$K$10)-0.5*'Monte Carlo'!$K$12^2)+'Monte Carlo'!$K$12*((RAND()+RAND()+RAND()+RAND()+RAND()+RAND()+RAND()+RAND()+RAND()+RAND()+RAND()+RAND())-6))-1)+G$15)</x:f>
        <x:v>773230.5216348941</x:v>
      </x:c>
      <x:c r="H147" s="97" t="n">
        <x:f>MAX(0,G147*(1+EXP((LN(1+'Monte Carlo'!$K$10)-0.5*'Monte Carlo'!$K$12^2)+'Monte Carlo'!$K$12*((RAND()+RAND()+RAND()+RAND()+RAND()+RAND()+RAND()+RAND()+RAND()+RAND()+RAND()+RAND())-6))-1)+H$15)</x:f>
        <x:v>676690.9761336478</x:v>
      </x:c>
      <x:c r="I147" s="97" t="n">
        <x:f>MAX(0,H147*(1+EXP((LN(1+'Monte Carlo'!$K$10)-0.5*'Monte Carlo'!$K$12^2)+'Monte Carlo'!$K$12*((RAND()+RAND()+RAND()+RAND()+RAND()+RAND()+RAND()+RAND()+RAND()+RAND()+RAND()+RAND())-6))-1)+I$15)</x:f>
        <x:v>737580.1630946876</x:v>
      </x:c>
      <x:c r="J147" s="97" t="n">
        <x:f>MAX(0,I147*(1+EXP((LN(1+'Monte Carlo'!$K$10)-0.5*'Monte Carlo'!$K$12^2)+'Monte Carlo'!$K$12*((RAND()+RAND()+RAND()+RAND()+RAND()+RAND()+RAND()+RAND()+RAND()+RAND()+RAND()+RAND())-6))-1)+J$15)</x:f>
        <x:v>724896.7457696684</x:v>
      </x:c>
      <x:c r="K147" s="97" t="n">
        <x:f>MAX(0,J147*(1+EXP((LN(1+'Monte Carlo'!$K$10)-0.5*'Monte Carlo'!$K$12^2)+'Monte Carlo'!$K$12*((RAND()+RAND()+RAND()+RAND()+RAND()+RAND()+RAND()+RAND()+RAND()+RAND()+RAND()+RAND())-6))-1)+K$15)</x:f>
        <x:v>771778.0490788469</x:v>
      </x:c>
      <x:c r="L147" s="97" t="n">
        <x:f>MAX(0,K147*(1+EXP((LN(1+'Monte Carlo'!$K$10)-0.5*'Monte Carlo'!$K$12^2)+'Monte Carlo'!$K$12*((RAND()+RAND()+RAND()+RAND()+RAND()+RAND()+RAND()+RAND()+RAND()+RAND()+RAND()+RAND())-6))-1)+L$15)</x:f>
        <x:v>942667.974153275</x:v>
      </x:c>
      <x:c r="M147" s="97" t="n">
        <x:f>MAX(0,L147*(1+EXP((LN(1+'Monte Carlo'!$K$10)-0.5*'Monte Carlo'!$K$12^2)+'Monte Carlo'!$K$12*((RAND()+RAND()+RAND()+RAND()+RAND()+RAND()+RAND()+RAND()+RAND()+RAND()+RAND()+RAND())-6))-1)+M$15)</x:f>
        <x:v>1026487.8908917726</x:v>
      </x:c>
      <x:c r="N147" s="97" t="n">
        <x:f>MAX(0,M147*(1+EXP((LN(1+'Monte Carlo'!$K$10)-0.5*'Monte Carlo'!$K$12^2)+'Monte Carlo'!$K$12*((RAND()+RAND()+RAND()+RAND()+RAND()+RAND()+RAND()+RAND()+RAND()+RAND()+RAND()+RAND())-6))-1)+N$15)</x:f>
        <x:v>1363048.71510303</x:v>
      </x:c>
      <x:c r="O147" s="97" t="n">
        <x:f>MAX(0,N147*(1+EXP((LN(1+'Monte Carlo'!$K$10)-0.5*'Monte Carlo'!$K$12^2)+'Monte Carlo'!$K$12*((RAND()+RAND()+RAND()+RAND()+RAND()+RAND()+RAND()+RAND()+RAND()+RAND()+RAND()+RAND())-6))-1)+O$15)</x:f>
        <x:v>1537221.6954733662</x:v>
      </x:c>
      <x:c r="P147" s="97" t="n">
        <x:f>MAX(0,O147*(1+EXP((LN(1+'Monte Carlo'!$K$10)-0.5*'Monte Carlo'!$K$12^2)+'Monte Carlo'!$K$12*((RAND()+RAND()+RAND()+RAND()+RAND()+RAND()+RAND()+RAND()+RAND()+RAND()+RAND()+RAND())-6))-1)+P$15)</x:f>
        <x:v>1703052.1887160207</x:v>
      </x:c>
      <x:c r="Q147" s="97" t="n">
        <x:f>MAX(0,P147*(1+EXP((LN(1+'Monte Carlo'!$K$10)-0.5*'Monte Carlo'!$K$12^2)+'Monte Carlo'!$K$12*((RAND()+RAND()+RAND()+RAND()+RAND()+RAND()+RAND()+RAND()+RAND()+RAND()+RAND()+RAND())-6))-1)+Q$15)</x:f>
        <x:v>1309287.5432403511</x:v>
      </x:c>
      <x:c r="R147" s="97" t="n">
        <x:f>MAX(0,Q147*(1+EXP((LN(1+'Monte Carlo'!$K$10)-0.5*'Monte Carlo'!$K$12^2)+'Monte Carlo'!$K$12*((RAND()+RAND()+RAND()+RAND()+RAND()+RAND()+RAND()+RAND()+RAND()+RAND()+RAND()+RAND())-6))-1)+R$15)</x:f>
        <x:v>1470388.832483193</x:v>
      </x:c>
      <x:c r="S147" s="97" t="n">
        <x:f>MAX(0,R147*(1+EXP((LN(1+'Monte Carlo'!$K$10)-0.5*'Monte Carlo'!$K$12^2)+'Monte Carlo'!$K$12*((RAND()+RAND()+RAND()+RAND()+RAND()+RAND()+RAND()+RAND()+RAND()+RAND()+RAND()+RAND())-6))-1)+S$15)</x:f>
        <x:v>1302793.280874189</x:v>
      </x:c>
      <x:c r="T147" s="97" t="n">
        <x:f>MAX(0,S147*(1+EXP((LN(1+'Monte Carlo'!$K$10)-0.5*'Monte Carlo'!$K$12^2)+'Monte Carlo'!$K$12*((RAND()+RAND()+RAND()+RAND()+RAND()+RAND()+RAND()+RAND()+RAND()+RAND()+RAND()+RAND())-6))-1)+T$15)</x:f>
        <x:v>1184218.9504455202</x:v>
      </x:c>
      <x:c r="U147" s="97" t="n">
        <x:f>MAX(0,T147*(1+EXP((LN(1+'Monte Carlo'!$K$10)-0.5*'Monte Carlo'!$K$12^2)+'Monte Carlo'!$K$12*((RAND()+RAND()+RAND()+RAND()+RAND()+RAND()+RAND()+RAND()+RAND()+RAND()+RAND()+RAND())-6))-1)+U$15)</x:f>
        <x:v>1180598.7855169415</x:v>
      </x:c>
      <x:c r="V147" s="97" t="n">
        <x:f>MAX(0,U147*(1+EXP((LN(1+'Monte Carlo'!$K$10)-0.5*'Monte Carlo'!$K$12^2)+'Monte Carlo'!$K$12*((RAND()+RAND()+RAND()+RAND()+RAND()+RAND()+RAND()+RAND()+RAND()+RAND()+RAND()+RAND())-6))-1)+V$15)</x:f>
        <x:v>1232139.6864286123</x:v>
      </x:c>
      <x:c r="W147" s="97" t="n">
        <x:f>MAX(0,V147*(1+EXP((LN(1+'Monte Carlo'!$K$10)-0.5*'Monte Carlo'!$K$12^2)+'Monte Carlo'!$K$12*((RAND()+RAND()+RAND()+RAND()+RAND()+RAND()+RAND()+RAND()+RAND()+RAND()+RAND()+RAND())-6))-1)+W$15)</x:f>
        <x:v>1365445.677174604</x:v>
      </x:c>
      <x:c r="X147" s="97" t="n">
        <x:f>MAX(0,W147*(1+EXP((LN(1+'Monte Carlo'!$K$10)-0.5*'Monte Carlo'!$K$12^2)+'Monte Carlo'!$K$12*((RAND()+RAND()+RAND()+RAND()+RAND()+RAND()+RAND()+RAND()+RAND()+RAND()+RAND()+RAND())-6))-1)+X$15)</x:f>
        <x:v>1165999.1012762347</x:v>
      </x:c>
      <x:c r="Y147" s="97" t="n">
        <x:f>MAX(0,X147*(1+EXP((LN(1+'Monte Carlo'!$K$10)-0.5*'Monte Carlo'!$K$12^2)+'Monte Carlo'!$K$12*((RAND()+RAND()+RAND()+RAND()+RAND()+RAND()+RAND()+RAND()+RAND()+RAND()+RAND()+RAND())-6))-1)+Y$15)</x:f>
        <x:v>1241938.2577024095</x:v>
      </x:c>
      <x:c r="Z147" s="97" t="n">
        <x:f>MAX(0,Y147*(1+EXP((LN(1+'Monte Carlo'!$K$10)-0.5*'Monte Carlo'!$K$12^2)+'Monte Carlo'!$K$12*((RAND()+RAND()+RAND()+RAND()+RAND()+RAND()+RAND()+RAND()+RAND()+RAND()+RAND()+RAND())-6))-1)+Z$15)</x:f>
        <x:v>1184089.602212062</x:v>
      </x:c>
      <x:c r="AA147" s="97" t="n">
        <x:f>MAX(0,Z147*(1+EXP((LN(1+'Monte Carlo'!$K$10)-0.5*'Monte Carlo'!$K$12^2)+'Monte Carlo'!$K$12*((RAND()+RAND()+RAND()+RAND()+RAND()+RAND()+RAND()+RAND()+RAND()+RAND()+RAND()+RAND())-6))-1)+AA$15)</x:f>
        <x:v>1461239.35435854</x:v>
      </x:c>
      <x:c r="AB147" s="97" t="n">
        <x:f>MAX(0,AA147*(1+EXP((LN(1+'Monte Carlo'!$K$10)-0.5*'Monte Carlo'!$K$12^2)+'Monte Carlo'!$K$12*((RAND()+RAND()+RAND()+RAND()+RAND()+RAND()+RAND()+RAND()+RAND()+RAND()+RAND()+RAND())-6))-1)+AB$15)</x:f>
        <x:v>1476360.3493716016</x:v>
      </x:c>
      <x:c r="AC147" s="97" t="n">
        <x:f>MAX(0,AB147*(1+EXP((LN(1+'Monte Carlo'!$K$10)-0.5*'Monte Carlo'!$K$12^2)+'Monte Carlo'!$K$12*((RAND()+RAND()+RAND()+RAND()+RAND()+RAND()+RAND()+RAND()+RAND()+RAND()+RAND()+RAND())-6))-1)+AC$15)</x:f>
        <x:v>1382475.1198664792</x:v>
      </x:c>
      <x:c r="AD147" s="97" t="n">
        <x:f>MAX(0,AC147*(1+EXP((LN(1+'Monte Carlo'!$K$10)-0.5*'Monte Carlo'!$K$12^2)+'Monte Carlo'!$K$12*((RAND()+RAND()+RAND()+RAND()+RAND()+RAND()+RAND()+RAND()+RAND()+RAND()+RAND()+RAND())-6))-1)+AD$15)</x:f>
        <x:v>1551916.482226897</x:v>
      </x:c>
      <x:c r="AE147" s="97" t="n">
        <x:f>MAX(0,AD147*(1+EXP((LN(1+'Monte Carlo'!$K$10)-0.5*'Monte Carlo'!$K$12^2)+'Monte Carlo'!$K$12*((RAND()+RAND()+RAND()+RAND()+RAND()+RAND()+RAND()+RAND()+RAND()+RAND()+RAND()+RAND())-6))-1)+AE$15)</x:f>
        <x:v>1409926.0999197585</x:v>
      </x:c>
      <x:c r="AF147" s="97" t="n">
        <x:f>MAX(0,AE147*(1+EXP((LN(1+'Monte Carlo'!$K$10)-0.5*'Monte Carlo'!$K$12^2)+'Monte Carlo'!$K$12*((RAND()+RAND()+RAND()+RAND()+RAND()+RAND()+RAND()+RAND()+RAND()+RAND()+RAND()+RAND())-6))-1)+AF$15)</x:f>
        <x:v>1852860.4686715375</x:v>
      </x:c>
      <x:c r="AG147" s="97">
        <x:f t="shared" si="3"/>
        <x:v>850823.35159846826</x:v>
      </x:c>
    </x:row>
    <x:row r="148">
      <x:c r="A148" s="93">
        <x:v>127</x:v>
      </x:c>
      <x:c r="B148" s="97" t="n">
        <x:f>IF(AND(UPPER('Monte Carlo'!$K$4)="YES",'Monte Carlo'!$K$5&gt;0),'Monte Carlo'!$K$13,Liquidity_30Y!$C$14)</x:f>
        <x:v>1029031.25</x:v>
      </x:c>
      <x:c r="C148" s="97" t="n">
        <x:f>MAX(0,B148*(1+EXP((LN(1+'Monte Carlo'!$K$10)-0.5*'Monte Carlo'!$K$12^2)+'Monte Carlo'!$K$12*((RAND()+RAND()+RAND()+RAND()+RAND()+RAND()+RAND()+RAND()+RAND()+RAND()+RAND()+RAND())-6))-1)+C$15)</x:f>
        <x:v>757386.0413004406</x:v>
      </x:c>
      <x:c r="D148" s="97" t="n">
        <x:f>MAX(0,C148*(1+EXP((LN(1+'Monte Carlo'!$K$10)-0.5*'Monte Carlo'!$K$12^2)+'Monte Carlo'!$K$12*((RAND()+RAND()+RAND()+RAND()+RAND()+RAND()+RAND()+RAND()+RAND()+RAND()+RAND()+RAND())-6))-1)+D$15)</x:f>
        <x:v>1111722.639551733</x:v>
      </x:c>
      <x:c r="E148" s="97" t="n">
        <x:f>MAX(0,D148*(1+EXP((LN(1+'Monte Carlo'!$K$10)-0.5*'Monte Carlo'!$K$12^2)+'Monte Carlo'!$K$12*((RAND()+RAND()+RAND()+RAND()+RAND()+RAND()+RAND()+RAND()+RAND()+RAND()+RAND()+RAND())-6))-1)+E$15)</x:f>
        <x:v>1035280.8398867317</x:v>
      </x:c>
      <x:c r="F148" s="97" t="n">
        <x:f>MAX(0,E148*(1+EXP((LN(1+'Monte Carlo'!$K$10)-0.5*'Monte Carlo'!$K$12^2)+'Monte Carlo'!$K$12*((RAND()+RAND()+RAND()+RAND()+RAND()+RAND()+RAND()+RAND()+RAND()+RAND()+RAND()+RAND())-6))-1)+F$15)</x:f>
        <x:v>804290.8808702626</x:v>
      </x:c>
      <x:c r="G148" s="97" t="n">
        <x:f>MAX(0,F148*(1+EXP((LN(1+'Monte Carlo'!$K$10)-0.5*'Monte Carlo'!$K$12^2)+'Monte Carlo'!$K$12*((RAND()+RAND()+RAND()+RAND()+RAND()+RAND()+RAND()+RAND()+RAND()+RAND()+RAND()+RAND())-6))-1)+G$15)</x:f>
        <x:v>720803.6102845107</x:v>
      </x:c>
      <x:c r="H148" s="97" t="n">
        <x:f>MAX(0,G148*(1+EXP((LN(1+'Monte Carlo'!$K$10)-0.5*'Monte Carlo'!$K$12^2)+'Monte Carlo'!$K$12*((RAND()+RAND()+RAND()+RAND()+RAND()+RAND()+RAND()+RAND()+RAND()+RAND()+RAND()+RAND())-6))-1)+H$15)</x:f>
        <x:v>964093.5874073344</x:v>
      </x:c>
      <x:c r="I148" s="97" t="n">
        <x:f>MAX(0,H148*(1+EXP((LN(1+'Monte Carlo'!$K$10)-0.5*'Monte Carlo'!$K$12^2)+'Monte Carlo'!$K$12*((RAND()+RAND()+RAND()+RAND()+RAND()+RAND()+RAND()+RAND()+RAND()+RAND()+RAND()+RAND())-6))-1)+I$15)</x:f>
        <x:v>896716.6910143384</x:v>
      </x:c>
      <x:c r="J148" s="97" t="n">
        <x:f>MAX(0,I148*(1+EXP((LN(1+'Monte Carlo'!$K$10)-0.5*'Monte Carlo'!$K$12^2)+'Monte Carlo'!$K$12*((RAND()+RAND()+RAND()+RAND()+RAND()+RAND()+RAND()+RAND()+RAND()+RAND()+RAND()+RAND())-6))-1)+J$15)</x:f>
        <x:v>966892.4276088194</x:v>
      </x:c>
      <x:c r="K148" s="97" t="n">
        <x:f>MAX(0,J148*(1+EXP((LN(1+'Monte Carlo'!$K$10)-0.5*'Monte Carlo'!$K$12^2)+'Monte Carlo'!$K$12*((RAND()+RAND()+RAND()+RAND()+RAND()+RAND()+RAND()+RAND()+RAND()+RAND()+RAND()+RAND())-6))-1)+K$15)</x:f>
        <x:v>948555.7390218588</x:v>
      </x:c>
      <x:c r="L148" s="97" t="n">
        <x:f>MAX(0,K148*(1+EXP((LN(1+'Monte Carlo'!$K$10)-0.5*'Monte Carlo'!$K$12^2)+'Monte Carlo'!$K$12*((RAND()+RAND()+RAND()+RAND()+RAND()+RAND()+RAND()+RAND()+RAND()+RAND()+RAND()+RAND())-6))-1)+L$15)</x:f>
        <x:v>958283.2805583609</x:v>
      </x:c>
      <x:c r="M148" s="97" t="n">
        <x:f>MAX(0,L148*(1+EXP((LN(1+'Monte Carlo'!$K$10)-0.5*'Monte Carlo'!$K$12^2)+'Monte Carlo'!$K$12*((RAND()+RAND()+RAND()+RAND()+RAND()+RAND()+RAND()+RAND()+RAND()+RAND()+RAND()+RAND())-6))-1)+M$15)</x:f>
        <x:v>933845.7371349243</x:v>
      </x:c>
      <x:c r="N148" s="97" t="n">
        <x:f>MAX(0,M148*(1+EXP((LN(1+'Monte Carlo'!$K$10)-0.5*'Monte Carlo'!$K$12^2)+'Monte Carlo'!$K$12*((RAND()+RAND()+RAND()+RAND()+RAND()+RAND()+RAND()+RAND()+RAND()+RAND()+RAND()+RAND())-6))-1)+N$15)</x:f>
        <x:v>1086404.6614162468</x:v>
      </x:c>
      <x:c r="O148" s="97" t="n">
        <x:f>MAX(0,N148*(1+EXP((LN(1+'Monte Carlo'!$K$10)-0.5*'Monte Carlo'!$K$12^2)+'Monte Carlo'!$K$12*((RAND()+RAND()+RAND()+RAND()+RAND()+RAND()+RAND()+RAND()+RAND()+RAND()+RAND()+RAND())-6))-1)+O$15)</x:f>
        <x:v>1366118.7142600722</x:v>
      </x:c>
      <x:c r="P148" s="97" t="n">
        <x:f>MAX(0,O148*(1+EXP((LN(1+'Monte Carlo'!$K$10)-0.5*'Monte Carlo'!$K$12^2)+'Monte Carlo'!$K$12*((RAND()+RAND()+RAND()+RAND()+RAND()+RAND()+RAND()+RAND()+RAND()+RAND()+RAND()+RAND())-6))-1)+P$15)</x:f>
        <x:v>1230596.287252663</x:v>
      </x:c>
      <x:c r="Q148" s="97" t="n">
        <x:f>MAX(0,P148*(1+EXP((LN(1+'Monte Carlo'!$K$10)-0.5*'Monte Carlo'!$K$12^2)+'Monte Carlo'!$K$12*((RAND()+RAND()+RAND()+RAND()+RAND()+RAND()+RAND()+RAND()+RAND()+RAND()+RAND()+RAND())-6))-1)+Q$15)</x:f>
        <x:v>1227420.107245762</x:v>
      </x:c>
      <x:c r="R148" s="97" t="n">
        <x:f>MAX(0,Q148*(1+EXP((LN(1+'Monte Carlo'!$K$10)-0.5*'Monte Carlo'!$K$12^2)+'Monte Carlo'!$K$12*((RAND()+RAND()+RAND()+RAND()+RAND()+RAND()+RAND()+RAND()+RAND()+RAND()+RAND()+RAND())-6))-1)+R$15)</x:f>
        <x:v>1468589.0304467808</x:v>
      </x:c>
      <x:c r="S148" s="97" t="n">
        <x:f>MAX(0,R148*(1+EXP((LN(1+'Monte Carlo'!$K$10)-0.5*'Monte Carlo'!$K$12^2)+'Monte Carlo'!$K$12*((RAND()+RAND()+RAND()+RAND()+RAND()+RAND()+RAND()+RAND()+RAND()+RAND()+RAND()+RAND())-6))-1)+S$15)</x:f>
        <x:v>1184400.5194750528</x:v>
      </x:c>
      <x:c r="T148" s="97" t="n">
        <x:f>MAX(0,S148*(1+EXP((LN(1+'Monte Carlo'!$K$10)-0.5*'Monte Carlo'!$K$12^2)+'Monte Carlo'!$K$12*((RAND()+RAND()+RAND()+RAND()+RAND()+RAND()+RAND()+RAND()+RAND()+RAND()+RAND()+RAND())-6))-1)+T$15)</x:f>
        <x:v>975745.5398768565</x:v>
      </x:c>
      <x:c r="U148" s="97" t="n">
        <x:f>MAX(0,T148*(1+EXP((LN(1+'Monte Carlo'!$K$10)-0.5*'Monte Carlo'!$K$12^2)+'Monte Carlo'!$K$12*((RAND()+RAND()+RAND()+RAND()+RAND()+RAND()+RAND()+RAND()+RAND()+RAND()+RAND()+RAND())-6))-1)+U$15)</x:f>
        <x:v>932328.9354114768</x:v>
      </x:c>
      <x:c r="V148" s="97" t="n">
        <x:f>MAX(0,U148*(1+EXP((LN(1+'Monte Carlo'!$K$10)-0.5*'Monte Carlo'!$K$12^2)+'Monte Carlo'!$K$12*((RAND()+RAND()+RAND()+RAND()+RAND()+RAND()+RAND()+RAND()+RAND()+RAND()+RAND()+RAND())-6))-1)+V$15)</x:f>
        <x:v>890621.2048773409</x:v>
      </x:c>
      <x:c r="W148" s="97" t="n">
        <x:f>MAX(0,V148*(1+EXP((LN(1+'Monte Carlo'!$K$10)-0.5*'Monte Carlo'!$K$12^2)+'Monte Carlo'!$K$12*((RAND()+RAND()+RAND()+RAND()+RAND()+RAND()+RAND()+RAND()+RAND()+RAND()+RAND()+RAND())-6))-1)+W$15)</x:f>
        <x:v>825946.1286096538</x:v>
      </x:c>
      <x:c r="X148" s="97" t="n">
        <x:f>MAX(0,W148*(1+EXP((LN(1+'Monte Carlo'!$K$10)-0.5*'Monte Carlo'!$K$12^2)+'Monte Carlo'!$K$12*((RAND()+RAND()+RAND()+RAND()+RAND()+RAND()+RAND()+RAND()+RAND()+RAND()+RAND()+RAND())-6))-1)+X$15)</x:f>
        <x:v>976706.0646002712</x:v>
      </x:c>
      <x:c r="Y148" s="97" t="n">
        <x:f>MAX(0,X148*(1+EXP((LN(1+'Monte Carlo'!$K$10)-0.5*'Monte Carlo'!$K$12^2)+'Monte Carlo'!$K$12*((RAND()+RAND()+RAND()+RAND()+RAND()+RAND()+RAND()+RAND()+RAND()+RAND()+RAND()+RAND())-6))-1)+Y$15)</x:f>
        <x:v>1051876.0733912156</x:v>
      </x:c>
      <x:c r="Z148" s="97" t="n">
        <x:f>MAX(0,Y148*(1+EXP((LN(1+'Monte Carlo'!$K$10)-0.5*'Monte Carlo'!$K$12^2)+'Monte Carlo'!$K$12*((RAND()+RAND()+RAND()+RAND()+RAND()+RAND()+RAND()+RAND()+RAND()+RAND()+RAND()+RAND())-6))-1)+Z$15)</x:f>
        <x:v>1103351.1110103915</x:v>
      </x:c>
      <x:c r="AA148" s="97" t="n">
        <x:f>MAX(0,Z148*(1+EXP((LN(1+'Monte Carlo'!$K$10)-0.5*'Monte Carlo'!$K$12^2)+'Monte Carlo'!$K$12*((RAND()+RAND()+RAND()+RAND()+RAND()+RAND()+RAND()+RAND()+RAND()+RAND()+RAND()+RAND())-6))-1)+AA$15)</x:f>
        <x:v>1171945.8370776128</x:v>
      </x:c>
      <x:c r="AB148" s="97" t="n">
        <x:f>MAX(0,AA148*(1+EXP((LN(1+'Monte Carlo'!$K$10)-0.5*'Monte Carlo'!$K$12^2)+'Monte Carlo'!$K$12*((RAND()+RAND()+RAND()+RAND()+RAND()+RAND()+RAND()+RAND()+RAND()+RAND()+RAND()+RAND())-6))-1)+AB$15)</x:f>
        <x:v>1599769.0774621258</x:v>
      </x:c>
      <x:c r="AC148" s="97" t="n">
        <x:f>MAX(0,AB148*(1+EXP((LN(1+'Monte Carlo'!$K$10)-0.5*'Monte Carlo'!$K$12^2)+'Monte Carlo'!$K$12*((RAND()+RAND()+RAND()+RAND()+RAND()+RAND()+RAND()+RAND()+RAND()+RAND()+RAND()+RAND())-6))-1)+AC$15)</x:f>
        <x:v>1831316.3776679428</x:v>
      </x:c>
      <x:c r="AD148" s="97" t="n">
        <x:f>MAX(0,AC148*(1+EXP((LN(1+'Monte Carlo'!$K$10)-0.5*'Monte Carlo'!$K$12^2)+'Monte Carlo'!$K$12*((RAND()+RAND()+RAND()+RAND()+RAND()+RAND()+RAND()+RAND()+RAND()+RAND()+RAND()+RAND())-6))-1)+AD$15)</x:f>
        <x:v>2114337.8037653114</x:v>
      </x:c>
      <x:c r="AE148" s="97" t="n">
        <x:f>MAX(0,AD148*(1+EXP((LN(1+'Monte Carlo'!$K$10)-0.5*'Monte Carlo'!$K$12^2)+'Monte Carlo'!$K$12*((RAND()+RAND()+RAND()+RAND()+RAND()+RAND()+RAND()+RAND()+RAND()+RAND()+RAND()+RAND())-6))-1)+AE$15)</x:f>
        <x:v>2163057.316155926</x:v>
      </x:c>
      <x:c r="AF148" s="97" t="n">
        <x:f>MAX(0,AE148*(1+EXP((LN(1+'Monte Carlo'!$K$10)-0.5*'Monte Carlo'!$K$12^2)+'Monte Carlo'!$K$12*((RAND()+RAND()+RAND()+RAND()+RAND()+RAND()+RAND()+RAND()+RAND()+RAND()+RAND()+RAND())-6))-1)+AF$15)</x:f>
        <x:v>2931482.034071113</x:v>
      </x:c>
      <x:c r="AG148" s="97">
        <x:f t="shared" si="3"/>
        <x:v>1029031.25</x:v>
      </x:c>
    </x:row>
    <x:row r="149">
      <x:c r="A149" s="93">
        <x:v>128</x:v>
      </x:c>
      <x:c r="B149" s="97" t="n">
        <x:f>IF(AND(UPPER('Monte Carlo'!$K$4)="YES",'Monte Carlo'!$K$5&gt;0),'Monte Carlo'!$K$13,Liquidity_30Y!$C$14)</x:f>
        <x:v>1029031.25</x:v>
      </x:c>
      <x:c r="C149" s="97" t="n">
        <x:f>MAX(0,B149*(1+EXP((LN(1+'Monte Carlo'!$K$10)-0.5*'Monte Carlo'!$K$12^2)+'Monte Carlo'!$K$12*((RAND()+RAND()+RAND()+RAND()+RAND()+RAND()+RAND()+RAND()+RAND()+RAND()+RAND()+RAND())-6))-1)+C$15)</x:f>
        <x:v>1110936.2691125018</x:v>
      </x:c>
      <x:c r="D149" s="97" t="n">
        <x:f>MAX(0,C149*(1+EXP((LN(1+'Monte Carlo'!$K$10)-0.5*'Monte Carlo'!$K$12^2)+'Monte Carlo'!$K$12*((RAND()+RAND()+RAND()+RAND()+RAND()+RAND()+RAND()+RAND()+RAND()+RAND()+RAND()+RAND())-6))-1)+D$15)</x:f>
        <x:v>1627956.4364597234</x:v>
      </x:c>
      <x:c r="E149" s="97" t="n">
        <x:f>MAX(0,D149*(1+EXP((LN(1+'Monte Carlo'!$K$10)-0.5*'Monte Carlo'!$K$12^2)+'Monte Carlo'!$K$12*((RAND()+RAND()+RAND()+RAND()+RAND()+RAND()+RAND()+RAND()+RAND()+RAND()+RAND()+RAND())-6))-1)+E$15)</x:f>
        <x:v>1673399.1297734873</x:v>
      </x:c>
      <x:c r="F149" s="97" t="n">
        <x:f>MAX(0,E149*(1+EXP((LN(1+'Monte Carlo'!$K$10)-0.5*'Monte Carlo'!$K$12^2)+'Monte Carlo'!$K$12*((RAND()+RAND()+RAND()+RAND()+RAND()+RAND()+RAND()+RAND()+RAND()+RAND()+RAND()+RAND())-6))-1)+F$15)</x:f>
        <x:v>2153178.9642267735</x:v>
      </x:c>
      <x:c r="G149" s="97" t="n">
        <x:f>MAX(0,F149*(1+EXP((LN(1+'Monte Carlo'!$K$10)-0.5*'Monte Carlo'!$K$12^2)+'Monte Carlo'!$K$12*((RAND()+RAND()+RAND()+RAND()+RAND()+RAND()+RAND()+RAND()+RAND()+RAND()+RAND()+RAND())-6))-1)+G$15)</x:f>
        <x:v>2071951.0127364006</x:v>
      </x:c>
      <x:c r="H149" s="97" t="n">
        <x:f>MAX(0,G149*(1+EXP((LN(1+'Monte Carlo'!$K$10)-0.5*'Monte Carlo'!$K$12^2)+'Monte Carlo'!$K$12*((RAND()+RAND()+RAND()+RAND()+RAND()+RAND()+RAND()+RAND()+RAND()+RAND()+RAND()+RAND())-6))-1)+H$15)</x:f>
        <x:v>2131501.684324044</x:v>
      </x:c>
      <x:c r="I149" s="97" t="n">
        <x:f>MAX(0,H149*(1+EXP((LN(1+'Monte Carlo'!$K$10)-0.5*'Monte Carlo'!$K$12^2)+'Monte Carlo'!$K$12*((RAND()+RAND()+RAND()+RAND()+RAND()+RAND()+RAND()+RAND()+RAND()+RAND()+RAND()+RAND())-6))-1)+I$15)</x:f>
        <x:v>2462453.4453642485</x:v>
      </x:c>
      <x:c r="J149" s="97" t="n">
        <x:f>MAX(0,I149*(1+EXP((LN(1+'Monte Carlo'!$K$10)-0.5*'Monte Carlo'!$K$12^2)+'Monte Carlo'!$K$12*((RAND()+RAND()+RAND()+RAND()+RAND()+RAND()+RAND()+RAND()+RAND()+RAND()+RAND()+RAND())-6))-1)+J$15)</x:f>
        <x:v>2926502.188656902</x:v>
      </x:c>
      <x:c r="K149" s="97" t="n">
        <x:f>MAX(0,J149*(1+EXP((LN(1+'Monte Carlo'!$K$10)-0.5*'Monte Carlo'!$K$12^2)+'Monte Carlo'!$K$12*((RAND()+RAND()+RAND()+RAND()+RAND()+RAND()+RAND()+RAND()+RAND()+RAND()+RAND()+RAND())-6))-1)+K$15)</x:f>
        <x:v>3826477.874368103</x:v>
      </x:c>
      <x:c r="L149" s="97" t="n">
        <x:f>MAX(0,K149*(1+EXP((LN(1+'Monte Carlo'!$K$10)-0.5*'Monte Carlo'!$K$12^2)+'Monte Carlo'!$K$12*((RAND()+RAND()+RAND()+RAND()+RAND()+RAND()+RAND()+RAND()+RAND()+RAND()+RAND()+RAND())-6))-1)+L$15)</x:f>
        <x:v>3309504.526016839</x:v>
      </x:c>
      <x:c r="M149" s="97" t="n">
        <x:f>MAX(0,L149*(1+EXP((LN(1+'Monte Carlo'!$K$10)-0.5*'Monte Carlo'!$K$12^2)+'Monte Carlo'!$K$12*((RAND()+RAND()+RAND()+RAND()+RAND()+RAND()+RAND()+RAND()+RAND()+RAND()+RAND()+RAND())-6))-1)+M$15)</x:f>
        <x:v>3026783.652541917</x:v>
      </x:c>
      <x:c r="N149" s="97" t="n">
        <x:f>MAX(0,M149*(1+EXP((LN(1+'Monte Carlo'!$K$10)-0.5*'Monte Carlo'!$K$12^2)+'Monte Carlo'!$K$12*((RAND()+RAND()+RAND()+RAND()+RAND()+RAND()+RAND()+RAND()+RAND()+RAND()+RAND()+RAND())-6))-1)+N$15)</x:f>
        <x:v>3353954.4520283593</x:v>
      </x:c>
      <x:c r="O149" s="97" t="n">
        <x:f>MAX(0,N149*(1+EXP((LN(1+'Monte Carlo'!$K$10)-0.5*'Monte Carlo'!$K$12^2)+'Monte Carlo'!$K$12*((RAND()+RAND()+RAND()+RAND()+RAND()+RAND()+RAND()+RAND()+RAND()+RAND()+RAND()+RAND())-6))-1)+O$15)</x:f>
        <x:v>2755581.3648830466</x:v>
      </x:c>
      <x:c r="P149" s="97" t="n">
        <x:f>MAX(0,O149*(1+EXP((LN(1+'Monte Carlo'!$K$10)-0.5*'Monte Carlo'!$K$12^2)+'Monte Carlo'!$K$12*((RAND()+RAND()+RAND()+RAND()+RAND()+RAND()+RAND()+RAND()+RAND()+RAND()+RAND()+RAND())-6))-1)+P$15)</x:f>
        <x:v>3094486.455319914</x:v>
      </x:c>
      <x:c r="Q149" s="97" t="n">
        <x:f>MAX(0,P149*(1+EXP((LN(1+'Monte Carlo'!$K$10)-0.5*'Monte Carlo'!$K$12^2)+'Monte Carlo'!$K$12*((RAND()+RAND()+RAND()+RAND()+RAND()+RAND()+RAND()+RAND()+RAND()+RAND()+RAND()+RAND())-6))-1)+Q$15)</x:f>
        <x:v>2720242.498336339</x:v>
      </x:c>
      <x:c r="R149" s="97" t="n">
        <x:f>MAX(0,Q149*(1+EXP((LN(1+'Monte Carlo'!$K$10)-0.5*'Monte Carlo'!$K$12^2)+'Monte Carlo'!$K$12*((RAND()+RAND()+RAND()+RAND()+RAND()+RAND()+RAND()+RAND()+RAND()+RAND()+RAND()+RAND())-6))-1)+R$15)</x:f>
        <x:v>2822455.552112744</x:v>
      </x:c>
      <x:c r="S149" s="97" t="n">
        <x:f>MAX(0,R149*(1+EXP((LN(1+'Monte Carlo'!$K$10)-0.5*'Monte Carlo'!$K$12^2)+'Monte Carlo'!$K$12*((RAND()+RAND()+RAND()+RAND()+RAND()+RAND()+RAND()+RAND()+RAND()+RAND()+RAND()+RAND())-6))-1)+S$15)</x:f>
        <x:v>2823451.945548548</x:v>
      </x:c>
      <x:c r="T149" s="97" t="n">
        <x:f>MAX(0,S149*(1+EXP((LN(1+'Monte Carlo'!$K$10)-0.5*'Monte Carlo'!$K$12^2)+'Monte Carlo'!$K$12*((RAND()+RAND()+RAND()+RAND()+RAND()+RAND()+RAND()+RAND()+RAND()+RAND()+RAND()+RAND())-6))-1)+T$15)</x:f>
        <x:v>2352879.4292307333</x:v>
      </x:c>
      <x:c r="U149" s="97" t="n">
        <x:f>MAX(0,T149*(1+EXP((LN(1+'Monte Carlo'!$K$10)-0.5*'Monte Carlo'!$K$12^2)+'Monte Carlo'!$K$12*((RAND()+RAND()+RAND()+RAND()+RAND()+RAND()+RAND()+RAND()+RAND()+RAND()+RAND()+RAND())-6))-1)+U$15)</x:f>
        <x:v>2341514.3136236663</x:v>
      </x:c>
      <x:c r="V149" s="97" t="n">
        <x:f>MAX(0,U149*(1+EXP((LN(1+'Monte Carlo'!$K$10)-0.5*'Monte Carlo'!$K$12^2)+'Monte Carlo'!$K$12*((RAND()+RAND()+RAND()+RAND()+RAND()+RAND()+RAND()+RAND()+RAND()+RAND()+RAND()+RAND())-6))-1)+V$15)</x:f>
        <x:v>1910398.7244967872</x:v>
      </x:c>
      <x:c r="W149" s="97" t="n">
        <x:f>MAX(0,V149*(1+EXP((LN(1+'Monte Carlo'!$K$10)-0.5*'Monte Carlo'!$K$12^2)+'Monte Carlo'!$K$12*((RAND()+RAND()+RAND()+RAND()+RAND()+RAND()+RAND()+RAND()+RAND()+RAND()+RAND()+RAND())-6))-1)+W$15)</x:f>
        <x:v>2179918.8607337894</x:v>
      </x:c>
      <x:c r="X149" s="97" t="n">
        <x:f>MAX(0,W149*(1+EXP((LN(1+'Monte Carlo'!$K$10)-0.5*'Monte Carlo'!$K$12^2)+'Monte Carlo'!$K$12*((RAND()+RAND()+RAND()+RAND()+RAND()+RAND()+RAND()+RAND()+RAND()+RAND()+RAND()+RAND())-6))-1)+X$15)</x:f>
        <x:v>2102717.0253469413</x:v>
      </x:c>
      <x:c r="Y149" s="97" t="n">
        <x:f>MAX(0,X149*(1+EXP((LN(1+'Monte Carlo'!$K$10)-0.5*'Monte Carlo'!$K$12^2)+'Monte Carlo'!$K$12*((RAND()+RAND()+RAND()+RAND()+RAND()+RAND()+RAND()+RAND()+RAND()+RAND()+RAND()+RAND())-6))-1)+Y$15)</x:f>
        <x:v>2244460.1533606243</x:v>
      </x:c>
      <x:c r="Z149" s="97" t="n">
        <x:f>MAX(0,Y149*(1+EXP((LN(1+'Monte Carlo'!$K$10)-0.5*'Monte Carlo'!$K$12^2)+'Monte Carlo'!$K$12*((RAND()+RAND()+RAND()+RAND()+RAND()+RAND()+RAND()+RAND()+RAND()+RAND()+RAND()+RAND())-6))-1)+Z$15)</x:f>
        <x:v>2769865.370051774</x:v>
      </x:c>
      <x:c r="AA149" s="97" t="n">
        <x:f>MAX(0,Z149*(1+EXP((LN(1+'Monte Carlo'!$K$10)-0.5*'Monte Carlo'!$K$12^2)+'Monte Carlo'!$K$12*((RAND()+RAND()+RAND()+RAND()+RAND()+RAND()+RAND()+RAND()+RAND()+RAND()+RAND()+RAND())-6))-1)+AA$15)</x:f>
        <x:v>3081297.2213466573</x:v>
      </x:c>
      <x:c r="AB149" s="97" t="n">
        <x:f>MAX(0,AA149*(1+EXP((LN(1+'Monte Carlo'!$K$10)-0.5*'Monte Carlo'!$K$12^2)+'Monte Carlo'!$K$12*((RAND()+RAND()+RAND()+RAND()+RAND()+RAND()+RAND()+RAND()+RAND()+RAND()+RAND()+RAND())-6))-1)+AB$15)</x:f>
        <x:v>2492559.165118726</x:v>
      </x:c>
      <x:c r="AC149" s="97" t="n">
        <x:f>MAX(0,AB149*(1+EXP((LN(1+'Monte Carlo'!$K$10)-0.5*'Monte Carlo'!$K$12^2)+'Monte Carlo'!$K$12*((RAND()+RAND()+RAND()+RAND()+RAND()+RAND()+RAND()+RAND()+RAND()+RAND()+RAND()+RAND())-6))-1)+AC$15)</x:f>
        <x:v>2120302.3382230923</x:v>
      </x:c>
      <x:c r="AD149" s="97" t="n">
        <x:f>MAX(0,AC149*(1+EXP((LN(1+'Monte Carlo'!$K$10)-0.5*'Monte Carlo'!$K$12^2)+'Monte Carlo'!$K$12*((RAND()+RAND()+RAND()+RAND()+RAND()+RAND()+RAND()+RAND()+RAND()+RAND()+RAND()+RAND())-6))-1)+AD$15)</x:f>
        <x:v>2407633.9454713166</x:v>
      </x:c>
      <x:c r="AE149" s="97" t="n">
        <x:f>MAX(0,AD149*(1+EXP((LN(1+'Monte Carlo'!$K$10)-0.5*'Monte Carlo'!$K$12^2)+'Monte Carlo'!$K$12*((RAND()+RAND()+RAND()+RAND()+RAND()+RAND()+RAND()+RAND()+RAND()+RAND()+RAND()+RAND())-6))-1)+AE$15)</x:f>
        <x:v>2558316.179808081</x:v>
      </x:c>
      <x:c r="AF149" s="97" t="n">
        <x:f>MAX(0,AE149*(1+EXP((LN(1+'Monte Carlo'!$K$10)-0.5*'Monte Carlo'!$K$12^2)+'Monte Carlo'!$K$12*((RAND()+RAND()+RAND()+RAND()+RAND()+RAND()+RAND()+RAND()+RAND()+RAND()+RAND()+RAND())-6))-1)+AF$15)</x:f>
        <x:v>2454622.1514222417</x:v>
      </x:c>
      <x:c r="AG149" s="97">
        <x:f t="shared" si="3"/>
        <x:v>1004944.5979686528</x:v>
      </x:c>
    </x:row>
    <x:row r="150">
      <x:c r="A150" s="93">
        <x:v>129</x:v>
      </x:c>
      <x:c r="B150" s="97" t="n">
        <x:f>IF(AND(UPPER('Monte Carlo'!$K$4)="YES",'Monte Carlo'!$K$5&gt;0),'Monte Carlo'!$K$13,Liquidity_30Y!$C$14)</x:f>
        <x:v>1029031.25</x:v>
      </x:c>
      <x:c r="C150" s="97" t="n">
        <x:f>MAX(0,B150*(1+EXP((LN(1+'Monte Carlo'!$K$10)-0.5*'Monte Carlo'!$K$12^2)+'Monte Carlo'!$K$12*((RAND()+RAND()+RAND()+RAND()+RAND()+RAND()+RAND()+RAND()+RAND()+RAND()+RAND()+RAND())-6))-1)+C$15)</x:f>
        <x:v>1254720.5322445598</x:v>
      </x:c>
      <x:c r="D150" s="97" t="n">
        <x:f>MAX(0,C150*(1+EXP((LN(1+'Monte Carlo'!$K$10)-0.5*'Monte Carlo'!$K$12^2)+'Monte Carlo'!$K$12*((RAND()+RAND()+RAND()+RAND()+RAND()+RAND()+RAND()+RAND()+RAND()+RAND()+RAND()+RAND())-6))-1)+D$15)</x:f>
        <x:v>1308354.125621282</x:v>
      </x:c>
      <x:c r="E150" s="97" t="n">
        <x:f>MAX(0,D150*(1+EXP((LN(1+'Monte Carlo'!$K$10)-0.5*'Monte Carlo'!$K$12^2)+'Monte Carlo'!$K$12*((RAND()+RAND()+RAND()+RAND()+RAND()+RAND()+RAND()+RAND()+RAND()+RAND()+RAND()+RAND())-6))-1)+E$15)</x:f>
        <x:v>1116082.294762791</x:v>
      </x:c>
      <x:c r="F150" s="97" t="n">
        <x:f>MAX(0,E150*(1+EXP((LN(1+'Monte Carlo'!$K$10)-0.5*'Monte Carlo'!$K$12^2)+'Monte Carlo'!$K$12*((RAND()+RAND()+RAND()+RAND()+RAND()+RAND()+RAND()+RAND()+RAND()+RAND()+RAND()+RAND())-6))-1)+F$15)</x:f>
        <x:v>1156933.9147483117</x:v>
      </x:c>
      <x:c r="G150" s="97" t="n">
        <x:f>MAX(0,F150*(1+EXP((LN(1+'Monte Carlo'!$K$10)-0.5*'Monte Carlo'!$K$12^2)+'Monte Carlo'!$K$12*((RAND()+RAND()+RAND()+RAND()+RAND()+RAND()+RAND()+RAND()+RAND()+RAND()+RAND()+RAND())-6))-1)+G$15)</x:f>
        <x:v>1178020.677140356</x:v>
      </x:c>
      <x:c r="H150" s="97" t="n">
        <x:f>MAX(0,G150*(1+EXP((LN(1+'Monte Carlo'!$K$10)-0.5*'Monte Carlo'!$K$12^2)+'Monte Carlo'!$K$12*((RAND()+RAND()+RAND()+RAND()+RAND()+RAND()+RAND()+RAND()+RAND()+RAND()+RAND()+RAND())-6))-1)+H$15)</x:f>
        <x:v>1159501.1935616173</x:v>
      </x:c>
      <x:c r="I150" s="97" t="n">
        <x:f>MAX(0,H150*(1+EXP((LN(1+'Monte Carlo'!$K$10)-0.5*'Monte Carlo'!$K$12^2)+'Monte Carlo'!$K$12*((RAND()+RAND()+RAND()+RAND()+RAND()+RAND()+RAND()+RAND()+RAND()+RAND()+RAND()+RAND())-6))-1)+I$15)</x:f>
        <x:v>1256721.9311391653</x:v>
      </x:c>
      <x:c r="J150" s="97" t="n">
        <x:f>MAX(0,I150*(1+EXP((LN(1+'Monte Carlo'!$K$10)-0.5*'Monte Carlo'!$K$12^2)+'Monte Carlo'!$K$12*((RAND()+RAND()+RAND()+RAND()+RAND()+RAND()+RAND()+RAND()+RAND()+RAND()+RAND()+RAND())-6))-1)+J$15)</x:f>
        <x:v>1785129.913710916</x:v>
      </x:c>
      <x:c r="K150" s="97" t="n">
        <x:f>MAX(0,J150*(1+EXP((LN(1+'Monte Carlo'!$K$10)-0.5*'Monte Carlo'!$K$12^2)+'Monte Carlo'!$K$12*((RAND()+RAND()+RAND()+RAND()+RAND()+RAND()+RAND()+RAND()+RAND()+RAND()+RAND()+RAND())-6))-1)+K$15)</x:f>
        <x:v>1621045.242628641</x:v>
      </x:c>
      <x:c r="L150" s="97" t="n">
        <x:f>MAX(0,K150*(1+EXP((LN(1+'Monte Carlo'!$K$10)-0.5*'Monte Carlo'!$K$12^2)+'Monte Carlo'!$K$12*((RAND()+RAND()+RAND()+RAND()+RAND()+RAND()+RAND()+RAND()+RAND()+RAND()+RAND()+RAND())-6))-1)+L$15)</x:f>
        <x:v>1405710.9630792632</x:v>
      </x:c>
      <x:c r="M150" s="97" t="n">
        <x:f>MAX(0,L150*(1+EXP((LN(1+'Monte Carlo'!$K$10)-0.5*'Monte Carlo'!$K$12^2)+'Monte Carlo'!$K$12*((RAND()+RAND()+RAND()+RAND()+RAND()+RAND()+RAND()+RAND()+RAND()+RAND()+RAND()+RAND())-6))-1)+M$15)</x:f>
        <x:v>1604140.8893527775</x:v>
      </x:c>
      <x:c r="N150" s="97" t="n">
        <x:f>MAX(0,M150*(1+EXP((LN(1+'Monte Carlo'!$K$10)-0.5*'Monte Carlo'!$K$12^2)+'Monte Carlo'!$K$12*((RAND()+RAND()+RAND()+RAND()+RAND()+RAND()+RAND()+RAND()+RAND()+RAND()+RAND()+RAND())-6))-1)+N$15)</x:f>
        <x:v>1972478.3949099877</x:v>
      </x:c>
      <x:c r="O150" s="97" t="n">
        <x:f>MAX(0,N150*(1+EXP((LN(1+'Monte Carlo'!$K$10)-0.5*'Monte Carlo'!$K$12^2)+'Monte Carlo'!$K$12*((RAND()+RAND()+RAND()+RAND()+RAND()+RAND()+RAND()+RAND()+RAND()+RAND()+RAND()+RAND())-6))-1)+O$15)</x:f>
        <x:v>2724161.890167367</x:v>
      </x:c>
      <x:c r="P150" s="97" t="n">
        <x:f>MAX(0,O150*(1+EXP((LN(1+'Monte Carlo'!$K$10)-0.5*'Monte Carlo'!$K$12^2)+'Monte Carlo'!$K$12*((RAND()+RAND()+RAND()+RAND()+RAND()+RAND()+RAND()+RAND()+RAND()+RAND()+RAND()+RAND())-6))-1)+P$15)</x:f>
        <x:v>3519608.7174545247</x:v>
      </x:c>
      <x:c r="Q150" s="97" t="n">
        <x:f>MAX(0,P150*(1+EXP((LN(1+'Monte Carlo'!$K$10)-0.5*'Monte Carlo'!$K$12^2)+'Monte Carlo'!$K$12*((RAND()+RAND()+RAND()+RAND()+RAND()+RAND()+RAND()+RAND()+RAND()+RAND()+RAND()+RAND())-6))-1)+Q$15)</x:f>
        <x:v>3628080.993097593</x:v>
      </x:c>
      <x:c r="R150" s="97" t="n">
        <x:f>MAX(0,Q150*(1+EXP((LN(1+'Monte Carlo'!$K$10)-0.5*'Monte Carlo'!$K$12^2)+'Monte Carlo'!$K$12*((RAND()+RAND()+RAND()+RAND()+RAND()+RAND()+RAND()+RAND()+RAND()+RAND()+RAND()+RAND())-6))-1)+R$15)</x:f>
        <x:v>3193492.6817165376</x:v>
      </x:c>
      <x:c r="S150" s="97" t="n">
        <x:f>MAX(0,R150*(1+EXP((LN(1+'Monte Carlo'!$K$10)-0.5*'Monte Carlo'!$K$12^2)+'Monte Carlo'!$K$12*((RAND()+RAND()+RAND()+RAND()+RAND()+RAND()+RAND()+RAND()+RAND()+RAND()+RAND()+RAND())-6))-1)+S$15)</x:f>
        <x:v>4342196.630184315</x:v>
      </x:c>
      <x:c r="T150" s="97" t="n">
        <x:f>MAX(0,S150*(1+EXP((LN(1+'Monte Carlo'!$K$10)-0.5*'Monte Carlo'!$K$12^2)+'Monte Carlo'!$K$12*((RAND()+RAND()+RAND()+RAND()+RAND()+RAND()+RAND()+RAND()+RAND()+RAND()+RAND()+RAND())-6))-1)+T$15)</x:f>
        <x:v>5067158.8602797575</x:v>
      </x:c>
      <x:c r="U150" s="97" t="n">
        <x:f>MAX(0,T150*(1+EXP((LN(1+'Monte Carlo'!$K$10)-0.5*'Monte Carlo'!$K$12^2)+'Monte Carlo'!$K$12*((RAND()+RAND()+RAND()+RAND()+RAND()+RAND()+RAND()+RAND()+RAND()+RAND()+RAND()+RAND())-6))-1)+U$15)</x:f>
        <x:v>5867674.077067945</x:v>
      </x:c>
      <x:c r="V150" s="97" t="n">
        <x:f>MAX(0,U150*(1+EXP((LN(1+'Monte Carlo'!$K$10)-0.5*'Monte Carlo'!$K$12^2)+'Monte Carlo'!$K$12*((RAND()+RAND()+RAND()+RAND()+RAND()+RAND()+RAND()+RAND()+RAND()+RAND()+RAND()+RAND())-6))-1)+V$15)</x:f>
        <x:v>4799858.486057007</x:v>
      </x:c>
      <x:c r="W150" s="97" t="n">
        <x:f>MAX(0,V150*(1+EXP((LN(1+'Monte Carlo'!$K$10)-0.5*'Monte Carlo'!$K$12^2)+'Monte Carlo'!$K$12*((RAND()+RAND()+RAND()+RAND()+RAND()+RAND()+RAND()+RAND()+RAND()+RAND()+RAND()+RAND())-6))-1)+W$15)</x:f>
        <x:v>4552346.320634945</x:v>
      </x:c>
      <x:c r="X150" s="97" t="n">
        <x:f>MAX(0,W150*(1+EXP((LN(1+'Monte Carlo'!$K$10)-0.5*'Monte Carlo'!$K$12^2)+'Monte Carlo'!$K$12*((RAND()+RAND()+RAND()+RAND()+RAND()+RAND()+RAND()+RAND()+RAND()+RAND()+RAND()+RAND())-6))-1)+X$15)</x:f>
        <x:v>5507251.608457666</x:v>
      </x:c>
      <x:c r="Y150" s="97" t="n">
        <x:f>MAX(0,X150*(1+EXP((LN(1+'Monte Carlo'!$K$10)-0.5*'Monte Carlo'!$K$12^2)+'Monte Carlo'!$K$12*((RAND()+RAND()+RAND()+RAND()+RAND()+RAND()+RAND()+RAND()+RAND()+RAND()+RAND()+RAND())-6))-1)+Y$15)</x:f>
        <x:v>5768333.915569257</x:v>
      </x:c>
      <x:c r="Z150" s="97" t="n">
        <x:f>MAX(0,Y150*(1+EXP((LN(1+'Monte Carlo'!$K$10)-0.5*'Monte Carlo'!$K$12^2)+'Monte Carlo'!$K$12*((RAND()+RAND()+RAND()+RAND()+RAND()+RAND()+RAND()+RAND()+RAND()+RAND()+RAND()+RAND())-6))-1)+Z$15)</x:f>
        <x:v>6003663.368662497</x:v>
      </x:c>
      <x:c r="AA150" s="97" t="n">
        <x:f>MAX(0,Z150*(1+EXP((LN(1+'Monte Carlo'!$K$10)-0.5*'Monte Carlo'!$K$12^2)+'Monte Carlo'!$K$12*((RAND()+RAND()+RAND()+RAND()+RAND()+RAND()+RAND()+RAND()+RAND()+RAND()+RAND()+RAND())-6))-1)+AA$15)</x:f>
        <x:v>6483341.2865</x:v>
      </x:c>
      <x:c r="AB150" s="97" t="n">
        <x:f>MAX(0,AA150*(1+EXP((LN(1+'Monte Carlo'!$K$10)-0.5*'Monte Carlo'!$K$12^2)+'Monte Carlo'!$K$12*((RAND()+RAND()+RAND()+RAND()+RAND()+RAND()+RAND()+RAND()+RAND()+RAND()+RAND()+RAND())-6))-1)+AB$15)</x:f>
        <x:v>7336672.401459484</x:v>
      </x:c>
      <x:c r="AC150" s="97" t="n">
        <x:f>MAX(0,AB150*(1+EXP((LN(1+'Monte Carlo'!$K$10)-0.5*'Monte Carlo'!$K$12^2)+'Monte Carlo'!$K$12*((RAND()+RAND()+RAND()+RAND()+RAND()+RAND()+RAND()+RAND()+RAND()+RAND()+RAND()+RAND())-6))-1)+AC$15)</x:f>
        <x:v>9377703.423424724</x:v>
      </x:c>
      <x:c r="AD150" s="97" t="n">
        <x:f>MAX(0,AC150*(1+EXP((LN(1+'Monte Carlo'!$K$10)-0.5*'Monte Carlo'!$K$12^2)+'Monte Carlo'!$K$12*((RAND()+RAND()+RAND()+RAND()+RAND()+RAND()+RAND()+RAND()+RAND()+RAND()+RAND()+RAND())-6))-1)+AD$15)</x:f>
        <x:v>9197588.956299474</x:v>
      </x:c>
      <x:c r="AE150" s="97" t="n">
        <x:f>MAX(0,AD150*(1+EXP((LN(1+'Monte Carlo'!$K$10)-0.5*'Monte Carlo'!$K$12^2)+'Monte Carlo'!$K$12*((RAND()+RAND()+RAND()+RAND()+RAND()+RAND()+RAND()+RAND()+RAND()+RAND()+RAND()+RAND())-6))-1)+AE$15)</x:f>
        <x:v>8338460.372529787</x:v>
      </x:c>
      <x:c r="AF150" s="97" t="n">
        <x:f>MAX(0,AE150*(1+EXP((LN(1+'Monte Carlo'!$K$10)-0.5*'Monte Carlo'!$K$12^2)+'Monte Carlo'!$K$12*((RAND()+RAND()+RAND()+RAND()+RAND()+RAND()+RAND()+RAND()+RAND()+RAND()+RAND()+RAND())-6))-1)+AF$15)</x:f>
        <x:v>10483210.455545435</x:v>
      </x:c>
      <x:c r="AG150" s="97" t="n">
        <x:f t="shared" ref="AG150:AG213" si="4">MIN(B150:AF150)</x:f>
        <x:v>1029031.25</x:v>
      </x:c>
    </x:row>
    <x:row r="151">
      <x:c r="A151" s="93">
        <x:v>130</x:v>
      </x:c>
      <x:c r="B151" s="97" t="n">
        <x:f>IF(AND(UPPER('Monte Carlo'!$K$4)="YES",'Monte Carlo'!$K$5&gt;0),'Monte Carlo'!$K$13,Liquidity_30Y!$C$14)</x:f>
        <x:v>1029031.25</x:v>
      </x:c>
      <x:c r="C151" s="97" t="n">
        <x:f>MAX(0,B151*(1+EXP((LN(1+'Monte Carlo'!$K$10)-0.5*'Monte Carlo'!$K$12^2)+'Monte Carlo'!$K$12*((RAND()+RAND()+RAND()+RAND()+RAND()+RAND()+RAND()+RAND()+RAND()+RAND()+RAND()+RAND())-6))-1)+C$15)</x:f>
        <x:v>880723.0998801161</x:v>
      </x:c>
      <x:c r="D151" s="97" t="n">
        <x:f>MAX(0,C151*(1+EXP((LN(1+'Monte Carlo'!$K$10)-0.5*'Monte Carlo'!$K$12^2)+'Monte Carlo'!$K$12*((RAND()+RAND()+RAND()+RAND()+RAND()+RAND()+RAND()+RAND()+RAND()+RAND()+RAND()+RAND())-6))-1)+D$15)</x:f>
        <x:v>989075.8840753499</x:v>
      </x:c>
      <x:c r="E151" s="97" t="n">
        <x:f>MAX(0,D151*(1+EXP((LN(1+'Monte Carlo'!$K$10)-0.5*'Monte Carlo'!$K$12^2)+'Monte Carlo'!$K$12*((RAND()+RAND()+RAND()+RAND()+RAND()+RAND()+RAND()+RAND()+RAND()+RAND()+RAND()+RAND())-6))-1)+E$15)</x:f>
        <x:v>951051.9697157547</x:v>
      </x:c>
      <x:c r="F151" s="97" t="n">
        <x:f>MAX(0,E151*(1+EXP((LN(1+'Monte Carlo'!$K$10)-0.5*'Monte Carlo'!$K$12^2)+'Monte Carlo'!$K$12*((RAND()+RAND()+RAND()+RAND()+RAND()+RAND()+RAND()+RAND()+RAND()+RAND()+RAND()+RAND())-6))-1)+F$15)</x:f>
        <x:v>907330.3277208299</x:v>
      </x:c>
      <x:c r="G151" s="97" t="n">
        <x:f>MAX(0,F151*(1+EXP((LN(1+'Monte Carlo'!$K$10)-0.5*'Monte Carlo'!$K$12^2)+'Monte Carlo'!$K$12*((RAND()+RAND()+RAND()+RAND()+RAND()+RAND()+RAND()+RAND()+RAND()+RAND()+RAND()+RAND())-6))-1)+G$15)</x:f>
        <x:v>730201.5990916598</x:v>
      </x:c>
      <x:c r="H151" s="97" t="n">
        <x:f>MAX(0,G151*(1+EXP((LN(1+'Monte Carlo'!$K$10)-0.5*'Monte Carlo'!$K$12^2)+'Monte Carlo'!$K$12*((RAND()+RAND()+RAND()+RAND()+RAND()+RAND()+RAND()+RAND()+RAND()+RAND()+RAND()+RAND())-6))-1)+H$15)</x:f>
        <x:v>660642.2551792054</x:v>
      </x:c>
      <x:c r="I151" s="97" t="n">
        <x:f>MAX(0,H151*(1+EXP((LN(1+'Monte Carlo'!$K$10)-0.5*'Monte Carlo'!$K$12^2)+'Monte Carlo'!$K$12*((RAND()+RAND()+RAND()+RAND()+RAND()+RAND()+RAND()+RAND()+RAND()+RAND()+RAND()+RAND())-6))-1)+I$15)</x:f>
        <x:v>736252.0901145114</x:v>
      </x:c>
      <x:c r="J151" s="97" t="n">
        <x:f>MAX(0,I151*(1+EXP((LN(1+'Monte Carlo'!$K$10)-0.5*'Monte Carlo'!$K$12^2)+'Monte Carlo'!$K$12*((RAND()+RAND()+RAND()+RAND()+RAND()+RAND()+RAND()+RAND()+RAND()+RAND()+RAND()+RAND())-6))-1)+J$15)</x:f>
        <x:v>670699.4293290583</x:v>
      </x:c>
      <x:c r="K151" s="97" t="n">
        <x:f>MAX(0,J151*(1+EXP((LN(1+'Monte Carlo'!$K$10)-0.5*'Monte Carlo'!$K$12^2)+'Monte Carlo'!$K$12*((RAND()+RAND()+RAND()+RAND()+RAND()+RAND()+RAND()+RAND()+RAND()+RAND()+RAND()+RAND())-6))-1)+K$15)</x:f>
        <x:v>586700.6989407301</x:v>
      </x:c>
      <x:c r="L151" s="97" t="n">
        <x:f>MAX(0,K151*(1+EXP((LN(1+'Monte Carlo'!$K$10)-0.5*'Monte Carlo'!$K$12^2)+'Monte Carlo'!$K$12*((RAND()+RAND()+RAND()+RAND()+RAND()+RAND()+RAND()+RAND()+RAND()+RAND()+RAND()+RAND())-6))-1)+L$15)</x:f>
        <x:v>654579.6469969236</x:v>
      </x:c>
      <x:c r="M151" s="97" t="n">
        <x:f>MAX(0,L151*(1+EXP((LN(1+'Monte Carlo'!$K$10)-0.5*'Monte Carlo'!$K$12^2)+'Monte Carlo'!$K$12*((RAND()+RAND()+RAND()+RAND()+RAND()+RAND()+RAND()+RAND()+RAND()+RAND()+RAND()+RAND())-6))-1)+M$15)</x:f>
        <x:v>835076.275283277</x:v>
      </x:c>
      <x:c r="N151" s="97" t="n">
        <x:f>MAX(0,M151*(1+EXP((LN(1+'Monte Carlo'!$K$10)-0.5*'Monte Carlo'!$K$12^2)+'Monte Carlo'!$K$12*((RAND()+RAND()+RAND()+RAND()+RAND()+RAND()+RAND()+RAND()+RAND()+RAND()+RAND()+RAND())-6))-1)+N$15)</x:f>
        <x:v>848475.5503383984</x:v>
      </x:c>
      <x:c r="O151" s="97" t="n">
        <x:f>MAX(0,N151*(1+EXP((LN(1+'Monte Carlo'!$K$10)-0.5*'Monte Carlo'!$K$12^2)+'Monte Carlo'!$K$12*((RAND()+RAND()+RAND()+RAND()+RAND()+RAND()+RAND()+RAND()+RAND()+RAND()+RAND()+RAND())-6))-1)+O$15)</x:f>
        <x:v>969481.1163043925</x:v>
      </x:c>
      <x:c r="P151" s="97" t="n">
        <x:f>MAX(0,O151*(1+EXP((LN(1+'Monte Carlo'!$K$10)-0.5*'Monte Carlo'!$K$12^2)+'Monte Carlo'!$K$12*((RAND()+RAND()+RAND()+RAND()+RAND()+RAND()+RAND()+RAND()+RAND()+RAND()+RAND()+RAND())-6))-1)+P$15)</x:f>
        <x:v>879529.0292104174</x:v>
      </x:c>
      <x:c r="Q151" s="97" t="n">
        <x:f>MAX(0,P151*(1+EXP((LN(1+'Monte Carlo'!$K$10)-0.5*'Monte Carlo'!$K$12^2)+'Monte Carlo'!$K$12*((RAND()+RAND()+RAND()+RAND()+RAND()+RAND()+RAND()+RAND()+RAND()+RAND()+RAND()+RAND())-6))-1)+Q$15)</x:f>
        <x:v>917179.3998738114</x:v>
      </x:c>
      <x:c r="R151" s="97" t="n">
        <x:f>MAX(0,Q151*(1+EXP((LN(1+'Monte Carlo'!$K$10)-0.5*'Monte Carlo'!$K$12^2)+'Monte Carlo'!$K$12*((RAND()+RAND()+RAND()+RAND()+RAND()+RAND()+RAND()+RAND()+RAND()+RAND()+RAND()+RAND())-6))-1)+R$15)</x:f>
        <x:v>1188486.4084824242</x:v>
      </x:c>
      <x:c r="S151" s="97" t="n">
        <x:f>MAX(0,R151*(1+EXP((LN(1+'Monte Carlo'!$K$10)-0.5*'Monte Carlo'!$K$12^2)+'Monte Carlo'!$K$12*((RAND()+RAND()+RAND()+RAND()+RAND()+RAND()+RAND()+RAND()+RAND()+RAND()+RAND()+RAND())-6))-1)+S$15)</x:f>
        <x:v>1103670.0063626103</x:v>
      </x:c>
      <x:c r="T151" s="97" t="n">
        <x:f>MAX(0,S151*(1+EXP((LN(1+'Monte Carlo'!$K$10)-0.5*'Monte Carlo'!$K$12^2)+'Monte Carlo'!$K$12*((RAND()+RAND()+RAND()+RAND()+RAND()+RAND()+RAND()+RAND()+RAND()+RAND()+RAND()+RAND())-6))-1)+T$15)</x:f>
        <x:v>978680.5391856391</x:v>
      </x:c>
      <x:c r="U151" s="97" t="n">
        <x:f>MAX(0,T151*(1+EXP((LN(1+'Monte Carlo'!$K$10)-0.5*'Monte Carlo'!$K$12^2)+'Monte Carlo'!$K$12*((RAND()+RAND()+RAND()+RAND()+RAND()+RAND()+RAND()+RAND()+RAND()+RAND()+RAND()+RAND())-6))-1)+U$15)</x:f>
        <x:v>1075965.3759067713</x:v>
      </x:c>
      <x:c r="V151" s="97" t="n">
        <x:f>MAX(0,U151*(1+EXP((LN(1+'Monte Carlo'!$K$10)-0.5*'Monte Carlo'!$K$12^2)+'Monte Carlo'!$K$12*((RAND()+RAND()+RAND()+RAND()+RAND()+RAND()+RAND()+RAND()+RAND()+RAND()+RAND()+RAND())-6))-1)+V$15)</x:f>
        <x:v>1293764.9172380108</x:v>
      </x:c>
      <x:c r="W151" s="97" t="n">
        <x:f>MAX(0,V151*(1+EXP((LN(1+'Monte Carlo'!$K$10)-0.5*'Monte Carlo'!$K$12^2)+'Monte Carlo'!$K$12*((RAND()+RAND()+RAND()+RAND()+RAND()+RAND()+RAND()+RAND()+RAND()+RAND()+RAND()+RAND())-6))-1)+W$15)</x:f>
        <x:v>1463788.6792895126</x:v>
      </x:c>
      <x:c r="X151" s="97" t="n">
        <x:f>MAX(0,W151*(1+EXP((LN(1+'Monte Carlo'!$K$10)-0.5*'Monte Carlo'!$K$12^2)+'Monte Carlo'!$K$12*((RAND()+RAND()+RAND()+RAND()+RAND()+RAND()+RAND()+RAND()+RAND()+RAND()+RAND()+RAND())-6))-1)+X$15)</x:f>
        <x:v>1867200.6437799486</x:v>
      </x:c>
      <x:c r="Y151" s="97" t="n">
        <x:f>MAX(0,X151*(1+EXP((LN(1+'Monte Carlo'!$K$10)-0.5*'Monte Carlo'!$K$12^2)+'Monte Carlo'!$K$12*((RAND()+RAND()+RAND()+RAND()+RAND()+RAND()+RAND()+RAND()+RAND()+RAND()+RAND()+RAND())-6))-1)+Y$15)</x:f>
        <x:v>1622900.2072262398</x:v>
      </x:c>
      <x:c r="Z151" s="97" t="n">
        <x:f>MAX(0,Y151*(1+EXP((LN(1+'Monte Carlo'!$K$10)-0.5*'Monte Carlo'!$K$12^2)+'Monte Carlo'!$K$12*((RAND()+RAND()+RAND()+RAND()+RAND()+RAND()+RAND()+RAND()+RAND()+RAND()+RAND()+RAND())-6))-1)+Z$15)</x:f>
        <x:v>1646824.5311314866</x:v>
      </x:c>
      <x:c r="AA151" s="97" t="n">
        <x:f>MAX(0,Z151*(1+EXP((LN(1+'Monte Carlo'!$K$10)-0.5*'Monte Carlo'!$K$12^2)+'Monte Carlo'!$K$12*((RAND()+RAND()+RAND()+RAND()+RAND()+RAND()+RAND()+RAND()+RAND()+RAND()+RAND()+RAND())-6))-1)+AA$15)</x:f>
        <x:v>2057578.400335026</x:v>
      </x:c>
      <x:c r="AB151" s="97" t="n">
        <x:f>MAX(0,AA151*(1+EXP((LN(1+'Monte Carlo'!$K$10)-0.5*'Monte Carlo'!$K$12^2)+'Monte Carlo'!$K$12*((RAND()+RAND()+RAND()+RAND()+RAND()+RAND()+RAND()+RAND()+RAND()+RAND()+RAND()+RAND())-6))-1)+AB$15)</x:f>
        <x:v>2711465.941004899</x:v>
      </x:c>
      <x:c r="AC151" s="97" t="n">
        <x:f>MAX(0,AB151*(1+EXP((LN(1+'Monte Carlo'!$K$10)-0.5*'Monte Carlo'!$K$12^2)+'Monte Carlo'!$K$12*((RAND()+RAND()+RAND()+RAND()+RAND()+RAND()+RAND()+RAND()+RAND()+RAND()+RAND()+RAND())-6))-1)+AC$15)</x:f>
        <x:v>2623120.8291336973</x:v>
      </x:c>
      <x:c r="AD151" s="97" t="n">
        <x:f>MAX(0,AC151*(1+EXP((LN(1+'Monte Carlo'!$K$10)-0.5*'Monte Carlo'!$K$12^2)+'Monte Carlo'!$K$12*((RAND()+RAND()+RAND()+RAND()+RAND()+RAND()+RAND()+RAND()+RAND()+RAND()+RAND()+RAND())-6))-1)+AD$15)</x:f>
        <x:v>3611561.520140433</x:v>
      </x:c>
      <x:c r="AE151" s="97" t="n">
        <x:f>MAX(0,AD151*(1+EXP((LN(1+'Monte Carlo'!$K$10)-0.5*'Monte Carlo'!$K$12^2)+'Monte Carlo'!$K$12*((RAND()+RAND()+RAND()+RAND()+RAND()+RAND()+RAND()+RAND()+RAND()+RAND()+RAND()+RAND())-6))-1)+AE$15)</x:f>
        <x:v>4217425.160726133</x:v>
      </x:c>
      <x:c r="AF151" s="97" t="n">
        <x:f>MAX(0,AE151*(1+EXP((LN(1+'Monte Carlo'!$K$10)-0.5*'Monte Carlo'!$K$12^2)+'Monte Carlo'!$K$12*((RAND()+RAND()+RAND()+RAND()+RAND()+RAND()+RAND()+RAND()+RAND()+RAND()+RAND()+RAND())-6))-1)+AF$15)</x:f>
        <x:v>4322129.94501489</x:v>
      </x:c>
      <x:c r="AG151" s="97">
        <x:f t="shared" si="4"/>
        <x:v>931506.3865900446</x:v>
      </x:c>
    </x:row>
    <x:row r="152">
      <x:c r="A152" s="93">
        <x:v>131</x:v>
      </x:c>
      <x:c r="B152" s="97" t="n">
        <x:f>IF(AND(UPPER('Monte Carlo'!$K$4)="YES",'Monte Carlo'!$K$5&gt;0),'Monte Carlo'!$K$13,Liquidity_30Y!$C$14)</x:f>
        <x:v>1029031.25</x:v>
      </x:c>
      <x:c r="C152" s="97" t="n">
        <x:f>MAX(0,B152*(1+EXP((LN(1+'Monte Carlo'!$K$10)-0.5*'Monte Carlo'!$K$12^2)+'Monte Carlo'!$K$12*((RAND()+RAND()+RAND()+RAND()+RAND()+RAND()+RAND()+RAND()+RAND()+RAND()+RAND()+RAND())-6))-1)+C$15)</x:f>
        <x:v>938315.5351664677</x:v>
      </x:c>
      <x:c r="D152" s="97" t="n">
        <x:f>MAX(0,C152*(1+EXP((LN(1+'Monte Carlo'!$K$10)-0.5*'Monte Carlo'!$K$12^2)+'Monte Carlo'!$K$12*((RAND()+RAND()+RAND()+RAND()+RAND()+RAND()+RAND()+RAND()+RAND()+RAND()+RAND()+RAND())-6))-1)+D$15)</x:f>
        <x:v>1091095.0292953416</x:v>
      </x:c>
      <x:c r="E152" s="97" t="n">
        <x:f>MAX(0,D152*(1+EXP((LN(1+'Monte Carlo'!$K$10)-0.5*'Monte Carlo'!$K$12^2)+'Monte Carlo'!$K$12*((RAND()+RAND()+RAND()+RAND()+RAND()+RAND()+RAND()+RAND()+RAND()+RAND()+RAND()+RAND())-6))-1)+E$15)</x:f>
        <x:v>1141656.7323380215</x:v>
      </x:c>
      <x:c r="F152" s="97" t="n">
        <x:f>MAX(0,E152*(1+EXP((LN(1+'Monte Carlo'!$K$10)-0.5*'Monte Carlo'!$K$12^2)+'Monte Carlo'!$K$12*((RAND()+RAND()+RAND()+RAND()+RAND()+RAND()+RAND()+RAND()+RAND()+RAND()+RAND()+RAND())-6))-1)+F$15)</x:f>
        <x:v>1050074.942008302</x:v>
      </x:c>
      <x:c r="G152" s="97" t="n">
        <x:f>MAX(0,F152*(1+EXP((LN(1+'Monte Carlo'!$K$10)-0.5*'Monte Carlo'!$K$12^2)+'Monte Carlo'!$K$12*((RAND()+RAND()+RAND()+RAND()+RAND()+RAND()+RAND()+RAND()+RAND()+RAND()+RAND()+RAND())-6))-1)+G$15)</x:f>
        <x:v>1179435.6198621872</x:v>
      </x:c>
      <x:c r="H152" s="97" t="n">
        <x:f>MAX(0,G152*(1+EXP((LN(1+'Monte Carlo'!$K$10)-0.5*'Monte Carlo'!$K$12^2)+'Monte Carlo'!$K$12*((RAND()+RAND()+RAND()+RAND()+RAND()+RAND()+RAND()+RAND()+RAND()+RAND()+RAND()+RAND())-6))-1)+H$15)</x:f>
        <x:v>1484156.0256579386</x:v>
      </x:c>
      <x:c r="I152" s="97" t="n">
        <x:f>MAX(0,H152*(1+EXP((LN(1+'Monte Carlo'!$K$10)-0.5*'Monte Carlo'!$K$12^2)+'Monte Carlo'!$K$12*((RAND()+RAND()+RAND()+RAND()+RAND()+RAND()+RAND()+RAND()+RAND()+RAND()+RAND()+RAND())-6))-1)+I$15)</x:f>
        <x:v>1410368.9710792226</x:v>
      </x:c>
      <x:c r="J152" s="97" t="n">
        <x:f>MAX(0,I152*(1+EXP((LN(1+'Monte Carlo'!$K$10)-0.5*'Monte Carlo'!$K$12^2)+'Monte Carlo'!$K$12*((RAND()+RAND()+RAND()+RAND()+RAND()+RAND()+RAND()+RAND()+RAND()+RAND()+RAND()+RAND())-6))-1)+J$15)</x:f>
        <x:v>1137514.9734036792</x:v>
      </x:c>
      <x:c r="K152" s="97" t="n">
        <x:f>MAX(0,J152*(1+EXP((LN(1+'Monte Carlo'!$K$10)-0.5*'Monte Carlo'!$K$12^2)+'Monte Carlo'!$K$12*((RAND()+RAND()+RAND()+RAND()+RAND()+RAND()+RAND()+RAND()+RAND()+RAND()+RAND()+RAND())-6))-1)+K$15)</x:f>
        <x:v>1066015.770686309</x:v>
      </x:c>
      <x:c r="L152" s="97" t="n">
        <x:f>MAX(0,K152*(1+EXP((LN(1+'Monte Carlo'!$K$10)-0.5*'Monte Carlo'!$K$12^2)+'Monte Carlo'!$K$12*((RAND()+RAND()+RAND()+RAND()+RAND()+RAND()+RAND()+RAND()+RAND()+RAND()+RAND()+RAND())-6))-1)+L$15)</x:f>
        <x:v>1060433.2536859016</x:v>
      </x:c>
      <x:c r="M152" s="97" t="n">
        <x:f>MAX(0,L152*(1+EXP((LN(1+'Monte Carlo'!$K$10)-0.5*'Monte Carlo'!$K$12^2)+'Monte Carlo'!$K$12*((RAND()+RAND()+RAND()+RAND()+RAND()+RAND()+RAND()+RAND()+RAND()+RAND()+RAND()+RAND())-6))-1)+M$15)</x:f>
        <x:v>1016177.6846394297</x:v>
      </x:c>
      <x:c r="N152" s="97" t="n">
        <x:f>MAX(0,M152*(1+EXP((LN(1+'Monte Carlo'!$K$10)-0.5*'Monte Carlo'!$K$12^2)+'Monte Carlo'!$K$12*((RAND()+RAND()+RAND()+RAND()+RAND()+RAND()+RAND()+RAND()+RAND()+RAND()+RAND()+RAND())-6))-1)+N$15)</x:f>
        <x:v>969681.7766681416</x:v>
      </x:c>
      <x:c r="O152" s="97" t="n">
        <x:f>MAX(0,N152*(1+EXP((LN(1+'Monte Carlo'!$K$10)-0.5*'Monte Carlo'!$K$12^2)+'Monte Carlo'!$K$12*((RAND()+RAND()+RAND()+RAND()+RAND()+RAND()+RAND()+RAND()+RAND()+RAND()+RAND()+RAND())-6))-1)+O$15)</x:f>
        <x:v>843457.0798809029</x:v>
      </x:c>
      <x:c r="P152" s="97" t="n">
        <x:f>MAX(0,O152*(1+EXP((LN(1+'Monte Carlo'!$K$10)-0.5*'Monte Carlo'!$K$12^2)+'Monte Carlo'!$K$12*((RAND()+RAND()+RAND()+RAND()+RAND()+RAND()+RAND()+RAND()+RAND()+RAND()+RAND()+RAND())-6))-1)+P$15)</x:f>
        <x:v>1043017.2073360784</x:v>
      </x:c>
      <x:c r="Q152" s="97" t="n">
        <x:f>MAX(0,P152*(1+EXP((LN(1+'Monte Carlo'!$K$10)-0.5*'Monte Carlo'!$K$12^2)+'Monte Carlo'!$K$12*((RAND()+RAND()+RAND()+RAND()+RAND()+RAND()+RAND()+RAND()+RAND()+RAND()+RAND()+RAND())-6))-1)+Q$15)</x:f>
        <x:v>828766.4438882121</x:v>
      </x:c>
      <x:c r="R152" s="97" t="n">
        <x:f>MAX(0,Q152*(1+EXP((LN(1+'Monte Carlo'!$K$10)-0.5*'Monte Carlo'!$K$12^2)+'Monte Carlo'!$K$12*((RAND()+RAND()+RAND()+RAND()+RAND()+RAND()+RAND()+RAND()+RAND()+RAND()+RAND()+RAND())-6))-1)+R$15)</x:f>
        <x:v>877488.9255853549</x:v>
      </x:c>
      <x:c r="S152" s="97" t="n">
        <x:f>MAX(0,R152*(1+EXP((LN(1+'Monte Carlo'!$K$10)-0.5*'Monte Carlo'!$K$12^2)+'Monte Carlo'!$K$12*((RAND()+RAND()+RAND()+RAND()+RAND()+RAND()+RAND()+RAND()+RAND()+RAND()+RAND()+RAND())-6))-1)+S$15)</x:f>
        <x:v>827770.9008793903</x:v>
      </x:c>
      <x:c r="T152" s="97" t="n">
        <x:f>MAX(0,S152*(1+EXP((LN(1+'Monte Carlo'!$K$10)-0.5*'Monte Carlo'!$K$12^2)+'Monte Carlo'!$K$12*((RAND()+RAND()+RAND()+RAND()+RAND()+RAND()+RAND()+RAND()+RAND()+RAND()+RAND()+RAND())-6))-1)+T$15)</x:f>
        <x:v>871307.6337774995</x:v>
      </x:c>
      <x:c r="U152" s="97" t="n">
        <x:f>MAX(0,T152*(1+EXP((LN(1+'Monte Carlo'!$K$10)-0.5*'Monte Carlo'!$K$12^2)+'Monte Carlo'!$K$12*((RAND()+RAND()+RAND()+RAND()+RAND()+RAND()+RAND()+RAND()+RAND()+RAND()+RAND()+RAND())-6))-1)+U$15)</x:f>
        <x:v>993963.2585685997</x:v>
      </x:c>
      <x:c r="V152" s="97" t="n">
        <x:f>MAX(0,U152*(1+EXP((LN(1+'Monte Carlo'!$K$10)-0.5*'Monte Carlo'!$K$12^2)+'Monte Carlo'!$K$12*((RAND()+RAND()+RAND()+RAND()+RAND()+RAND()+RAND()+RAND()+RAND()+RAND()+RAND()+RAND())-6))-1)+V$15)</x:f>
        <x:v>1152878.1746598354</x:v>
      </x:c>
      <x:c r="W152" s="97" t="n">
        <x:f>MAX(0,V152*(1+EXP((LN(1+'Monte Carlo'!$K$10)-0.5*'Monte Carlo'!$K$12^2)+'Monte Carlo'!$K$12*((RAND()+RAND()+RAND()+RAND()+RAND()+RAND()+RAND()+RAND()+RAND()+RAND()+RAND()+RAND())-6))-1)+W$15)</x:f>
        <x:v>1087590.7252765456</x:v>
      </x:c>
      <x:c r="X152" s="97" t="n">
        <x:f>MAX(0,W152*(1+EXP((LN(1+'Monte Carlo'!$K$10)-0.5*'Monte Carlo'!$K$12^2)+'Monte Carlo'!$K$12*((RAND()+RAND()+RAND()+RAND()+RAND()+RAND()+RAND()+RAND()+RAND()+RAND()+RAND()+RAND())-6))-1)+X$15)</x:f>
        <x:v>1087178.144333303</x:v>
      </x:c>
      <x:c r="Y152" s="97" t="n">
        <x:f>MAX(0,X152*(1+EXP((LN(1+'Monte Carlo'!$K$10)-0.5*'Monte Carlo'!$K$12^2)+'Monte Carlo'!$K$12*((RAND()+RAND()+RAND()+RAND()+RAND()+RAND()+RAND()+RAND()+RAND()+RAND()+RAND()+RAND())-6))-1)+Y$15)</x:f>
        <x:v>1136690.3708086256</x:v>
      </x:c>
      <x:c r="Z152" s="97" t="n">
        <x:f>MAX(0,Y152*(1+EXP((LN(1+'Monte Carlo'!$K$10)-0.5*'Monte Carlo'!$K$12^2)+'Monte Carlo'!$K$12*((RAND()+RAND()+RAND()+RAND()+RAND()+RAND()+RAND()+RAND()+RAND()+RAND()+RAND()+RAND())-6))-1)+Z$15)</x:f>
        <x:v>1081281.1558870515</x:v>
      </x:c>
      <x:c r="AA152" s="97" t="n">
        <x:f>MAX(0,Z152*(1+EXP((LN(1+'Monte Carlo'!$K$10)-0.5*'Monte Carlo'!$K$12^2)+'Monte Carlo'!$K$12*((RAND()+RAND()+RAND()+RAND()+RAND()+RAND()+RAND()+RAND()+RAND()+RAND()+RAND()+RAND())-6))-1)+AA$15)</x:f>
        <x:v>1355759.115350135</x:v>
      </x:c>
      <x:c r="AB152" s="97" t="n">
        <x:f>MAX(0,AA152*(1+EXP((LN(1+'Monte Carlo'!$K$10)-0.5*'Monte Carlo'!$K$12^2)+'Monte Carlo'!$K$12*((RAND()+RAND()+RAND()+RAND()+RAND()+RAND()+RAND()+RAND()+RAND()+RAND()+RAND()+RAND())-6))-1)+AB$15)</x:f>
        <x:v>1423430.7860930494</x:v>
      </x:c>
      <x:c r="AC152" s="97" t="n">
        <x:f>MAX(0,AB152*(1+EXP((LN(1+'Monte Carlo'!$K$10)-0.5*'Monte Carlo'!$K$12^2)+'Monte Carlo'!$K$12*((RAND()+RAND()+RAND()+RAND()+RAND()+RAND()+RAND()+RAND()+RAND()+RAND()+RAND()+RAND())-6))-1)+AC$15)</x:f>
        <x:v>1935339.2943621927</x:v>
      </x:c>
      <x:c r="AD152" s="97" t="n">
        <x:f>MAX(0,AC152*(1+EXP((LN(1+'Monte Carlo'!$K$10)-0.5*'Monte Carlo'!$K$12^2)+'Monte Carlo'!$K$12*((RAND()+RAND()+RAND()+RAND()+RAND()+RAND()+RAND()+RAND()+RAND()+RAND()+RAND()+RAND())-6))-1)+AD$15)</x:f>
        <x:v>2621957.385098408</x:v>
      </x:c>
      <x:c r="AE152" s="97" t="n">
        <x:f>MAX(0,AD152*(1+EXP((LN(1+'Monte Carlo'!$K$10)-0.5*'Monte Carlo'!$K$12^2)+'Monte Carlo'!$K$12*((RAND()+RAND()+RAND()+RAND()+RAND()+RAND()+RAND()+RAND()+RAND()+RAND()+RAND()+RAND())-6))-1)+AE$15)</x:f>
        <x:v>2776035.0823434633</x:v>
      </x:c>
      <x:c r="AF152" s="97" t="n">
        <x:f>MAX(0,AE152*(1+EXP((LN(1+'Monte Carlo'!$K$10)-0.5*'Monte Carlo'!$K$12^2)+'Monte Carlo'!$K$12*((RAND()+RAND()+RAND()+RAND()+RAND()+RAND()+RAND()+RAND()+RAND()+RAND()+RAND()+RAND())-6))-1)+AF$15)</x:f>
        <x:v>3278081.8952120375</x:v>
      </x:c>
      <x:c r="AG152" s="97">
        <x:f t="shared" si="4"/>
        <x:v>901337.37452592875</x:v>
      </x:c>
    </x:row>
    <x:row r="153">
      <x:c r="A153" s="93">
        <x:v>132</x:v>
      </x:c>
      <x:c r="B153" s="97" t="n">
        <x:f>IF(AND(UPPER('Monte Carlo'!$K$4)="YES",'Monte Carlo'!$K$5&gt;0),'Monte Carlo'!$K$13,Liquidity_30Y!$C$14)</x:f>
        <x:v>1029031.25</x:v>
      </x:c>
      <x:c r="C153" s="97" t="n">
        <x:f>MAX(0,B153*(1+EXP((LN(1+'Monte Carlo'!$K$10)-0.5*'Monte Carlo'!$K$12^2)+'Monte Carlo'!$K$12*((RAND()+RAND()+RAND()+RAND()+RAND()+RAND()+RAND()+RAND()+RAND()+RAND()+RAND()+RAND())-6))-1)+C$15)</x:f>
        <x:v>1102097.968147467</x:v>
      </x:c>
      <x:c r="D153" s="97" t="n">
        <x:f>MAX(0,C153*(1+EXP((LN(1+'Monte Carlo'!$K$10)-0.5*'Monte Carlo'!$K$12^2)+'Monte Carlo'!$K$12*((RAND()+RAND()+RAND()+RAND()+RAND()+RAND()+RAND()+RAND()+RAND()+RAND()+RAND()+RAND())-6))-1)+D$15)</x:f>
        <x:v>870541.5557576441</x:v>
      </x:c>
      <x:c r="E153" s="97" t="n">
        <x:f>MAX(0,D153*(1+EXP((LN(1+'Monte Carlo'!$K$10)-0.5*'Monte Carlo'!$K$12^2)+'Monte Carlo'!$K$12*((RAND()+RAND()+RAND()+RAND()+RAND()+RAND()+RAND()+RAND()+RAND()+RAND()+RAND()+RAND())-6))-1)+E$15)</x:f>
        <x:v>991018.8235380527</x:v>
      </x:c>
      <x:c r="F153" s="97" t="n">
        <x:f>MAX(0,E153*(1+EXP((LN(1+'Monte Carlo'!$K$10)-0.5*'Monte Carlo'!$K$12^2)+'Monte Carlo'!$K$12*((RAND()+RAND()+RAND()+RAND()+RAND()+RAND()+RAND()+RAND()+RAND()+RAND()+RAND()+RAND())-6))-1)+F$15)</x:f>
        <x:v>926602.770289359</x:v>
      </x:c>
      <x:c r="G153" s="97" t="n">
        <x:f>MAX(0,F153*(1+EXP((LN(1+'Monte Carlo'!$K$10)-0.5*'Monte Carlo'!$K$12^2)+'Monte Carlo'!$K$12*((RAND()+RAND()+RAND()+RAND()+RAND()+RAND()+RAND()+RAND()+RAND()+RAND()+RAND()+RAND())-6))-1)+G$15)</x:f>
        <x:v>1102761.8705658785</x:v>
      </x:c>
      <x:c r="H153" s="97" t="n">
        <x:f>MAX(0,G153*(1+EXP((LN(1+'Monte Carlo'!$K$10)-0.5*'Monte Carlo'!$K$12^2)+'Monte Carlo'!$K$12*((RAND()+RAND()+RAND()+RAND()+RAND()+RAND()+RAND()+RAND()+RAND()+RAND()+RAND()+RAND())-6))-1)+H$15)</x:f>
        <x:v>1346619.9053352044</x:v>
      </x:c>
      <x:c r="I153" s="97" t="n">
        <x:f>MAX(0,H153*(1+EXP((LN(1+'Monte Carlo'!$K$10)-0.5*'Monte Carlo'!$K$12^2)+'Monte Carlo'!$K$12*((RAND()+RAND()+RAND()+RAND()+RAND()+RAND()+RAND()+RAND()+RAND()+RAND()+RAND()+RAND())-6))-1)+I$15)</x:f>
        <x:v>1454868.6078039377</x:v>
      </x:c>
      <x:c r="J153" s="97" t="n">
        <x:f>MAX(0,I153*(1+EXP((LN(1+'Monte Carlo'!$K$10)-0.5*'Monte Carlo'!$K$12^2)+'Monte Carlo'!$K$12*((RAND()+RAND()+RAND()+RAND()+RAND()+RAND()+RAND()+RAND()+RAND()+RAND()+RAND()+RAND())-6))-1)+J$15)</x:f>
        <x:v>1262089.0829591742</x:v>
      </x:c>
      <x:c r="K153" s="97" t="n">
        <x:f>MAX(0,J153*(1+EXP((LN(1+'Monte Carlo'!$K$10)-0.5*'Monte Carlo'!$K$12^2)+'Monte Carlo'!$K$12*((RAND()+RAND()+RAND()+RAND()+RAND()+RAND()+RAND()+RAND()+RAND()+RAND()+RAND()+RAND())-6))-1)+K$15)</x:f>
        <x:v>1157086.2857101138</x:v>
      </x:c>
      <x:c r="L153" s="97" t="n">
        <x:f>MAX(0,K153*(1+EXP((LN(1+'Monte Carlo'!$K$10)-0.5*'Monte Carlo'!$K$12^2)+'Monte Carlo'!$K$12*((RAND()+RAND()+RAND()+RAND()+RAND()+RAND()+RAND()+RAND()+RAND()+RAND()+RAND()+RAND())-6))-1)+L$15)</x:f>
        <x:v>1156286.669929959</x:v>
      </x:c>
      <x:c r="M153" s="97" t="n">
        <x:f>MAX(0,L153*(1+EXP((LN(1+'Monte Carlo'!$K$10)-0.5*'Monte Carlo'!$K$12^2)+'Monte Carlo'!$K$12*((RAND()+RAND()+RAND()+RAND()+RAND()+RAND()+RAND()+RAND()+RAND()+RAND()+RAND()+RAND())-6))-1)+M$15)</x:f>
        <x:v>932418.2929473137</x:v>
      </x:c>
      <x:c r="N153" s="97" t="n">
        <x:f>MAX(0,M153*(1+EXP((LN(1+'Monte Carlo'!$K$10)-0.5*'Monte Carlo'!$K$12^2)+'Monte Carlo'!$K$12*((RAND()+RAND()+RAND()+RAND()+RAND()+RAND()+RAND()+RAND()+RAND()+RAND()+RAND()+RAND())-6))-1)+N$15)</x:f>
        <x:v>873511.9945688711</x:v>
      </x:c>
      <x:c r="O153" s="97" t="n">
        <x:f>MAX(0,N153*(1+EXP((LN(1+'Monte Carlo'!$K$10)-0.5*'Monte Carlo'!$K$12^2)+'Monte Carlo'!$K$12*((RAND()+RAND()+RAND()+RAND()+RAND()+RAND()+RAND()+RAND()+RAND()+RAND()+RAND()+RAND())-6))-1)+O$15)</x:f>
        <x:v>828026.7366640165</x:v>
      </x:c>
      <x:c r="P153" s="97" t="n">
        <x:f>MAX(0,O153*(1+EXP((LN(1+'Monte Carlo'!$K$10)-0.5*'Monte Carlo'!$K$12^2)+'Monte Carlo'!$K$12*((RAND()+RAND()+RAND()+RAND()+RAND()+RAND()+RAND()+RAND()+RAND()+RAND()+RAND()+RAND())-6))-1)+P$15)</x:f>
        <x:v>899496.3895066141</x:v>
      </x:c>
      <x:c r="Q153" s="97" t="n">
        <x:f>MAX(0,P153*(1+EXP((LN(1+'Monte Carlo'!$K$10)-0.5*'Monte Carlo'!$K$12^2)+'Monte Carlo'!$K$12*((RAND()+RAND()+RAND()+RAND()+RAND()+RAND()+RAND()+RAND()+RAND()+RAND()+RAND()+RAND())-6))-1)+Q$15)</x:f>
        <x:v>879447.2425442083</x:v>
      </x:c>
      <x:c r="R153" s="97" t="n">
        <x:f>MAX(0,Q153*(1+EXP((LN(1+'Monte Carlo'!$K$10)-0.5*'Monte Carlo'!$K$12^2)+'Monte Carlo'!$K$12*((RAND()+RAND()+RAND()+RAND()+RAND()+RAND()+RAND()+RAND()+RAND()+RAND()+RAND()+RAND())-6))-1)+R$15)</x:f>
        <x:v>1085624.829031625</x:v>
      </x:c>
      <x:c r="S153" s="97" t="n">
        <x:f>MAX(0,R153*(1+EXP((LN(1+'Monte Carlo'!$K$10)-0.5*'Monte Carlo'!$K$12^2)+'Monte Carlo'!$K$12*((RAND()+RAND()+RAND()+RAND()+RAND()+RAND()+RAND()+RAND()+RAND()+RAND()+RAND()+RAND())-6))-1)+S$15)</x:f>
        <x:v>1331436.7896310776</x:v>
      </x:c>
      <x:c r="T153" s="97" t="n">
        <x:f>MAX(0,S153*(1+EXP((LN(1+'Monte Carlo'!$K$10)-0.5*'Monte Carlo'!$K$12^2)+'Monte Carlo'!$K$12*((RAND()+RAND()+RAND()+RAND()+RAND()+RAND()+RAND()+RAND()+RAND()+RAND()+RAND()+RAND())-6))-1)+T$15)</x:f>
        <x:v>1291938.0228554388</x:v>
      </x:c>
      <x:c r="U153" s="97" t="n">
        <x:f>MAX(0,T153*(1+EXP((LN(1+'Monte Carlo'!$K$10)-0.5*'Monte Carlo'!$K$12^2)+'Monte Carlo'!$K$12*((RAND()+RAND()+RAND()+RAND()+RAND()+RAND()+RAND()+RAND()+RAND()+RAND()+RAND()+RAND())-6))-1)+U$15)</x:f>
        <x:v>1402592.197202117</x:v>
      </x:c>
      <x:c r="V153" s="97" t="n">
        <x:f>MAX(0,U153*(1+EXP((LN(1+'Monte Carlo'!$K$10)-0.5*'Monte Carlo'!$K$12^2)+'Monte Carlo'!$K$12*((RAND()+RAND()+RAND()+RAND()+RAND()+RAND()+RAND()+RAND()+RAND()+RAND()+RAND()+RAND())-6))-1)+V$15)</x:f>
        <x:v>1240312.204607814</x:v>
      </x:c>
      <x:c r="W153" s="97" t="n">
        <x:f>MAX(0,V153*(1+EXP((LN(1+'Monte Carlo'!$K$10)-0.5*'Monte Carlo'!$K$12^2)+'Monte Carlo'!$K$12*((RAND()+RAND()+RAND()+RAND()+RAND()+RAND()+RAND()+RAND()+RAND()+RAND()+RAND()+RAND())-6))-1)+W$15)</x:f>
        <x:v>1241627.8703591838</x:v>
      </x:c>
      <x:c r="X153" s="97" t="n">
        <x:f>MAX(0,W153*(1+EXP((LN(1+'Monte Carlo'!$K$10)-0.5*'Monte Carlo'!$K$12^2)+'Monte Carlo'!$K$12*((RAND()+RAND()+RAND()+RAND()+RAND()+RAND()+RAND()+RAND()+RAND()+RAND()+RAND()+RAND())-6))-1)+X$15)</x:f>
        <x:v>1234345.695425667</x:v>
      </x:c>
      <x:c r="Y153" s="97" t="n">
        <x:f>MAX(0,X153*(1+EXP((LN(1+'Monte Carlo'!$K$10)-0.5*'Monte Carlo'!$K$12^2)+'Monte Carlo'!$K$12*((RAND()+RAND()+RAND()+RAND()+RAND()+RAND()+RAND()+RAND()+RAND()+RAND()+RAND()+RAND())-6))-1)+Y$15)</x:f>
        <x:v>1058759.0703931185</x:v>
      </x:c>
      <x:c r="Z153" s="97" t="n">
        <x:f>MAX(0,Y153*(1+EXP((LN(1+'Monte Carlo'!$K$10)-0.5*'Monte Carlo'!$K$12^2)+'Monte Carlo'!$K$12*((RAND()+RAND()+RAND()+RAND()+RAND()+RAND()+RAND()+RAND()+RAND()+RAND()+RAND()+RAND())-6))-1)+Z$15)</x:f>
        <x:v>1070899.779845066</x:v>
      </x:c>
      <x:c r="AA153" s="97" t="n">
        <x:f>MAX(0,Z153*(1+EXP((LN(1+'Monte Carlo'!$K$10)-0.5*'Monte Carlo'!$K$12^2)+'Monte Carlo'!$K$12*((RAND()+RAND()+RAND()+RAND()+RAND()+RAND()+RAND()+RAND()+RAND()+RAND()+RAND()+RAND())-6))-1)+AA$15)</x:f>
        <x:v>959572.5031346839</x:v>
      </x:c>
      <x:c r="AB153" s="97" t="n">
        <x:f>MAX(0,AA153*(1+EXP((LN(1+'Monte Carlo'!$K$10)-0.5*'Monte Carlo'!$K$12^2)+'Monte Carlo'!$K$12*((RAND()+RAND()+RAND()+RAND()+RAND()+RAND()+RAND()+RAND()+RAND()+RAND()+RAND()+RAND())-6))-1)+AB$15)</x:f>
        <x:v>975005.1273534398</x:v>
      </x:c>
      <x:c r="AC153" s="97" t="n">
        <x:f>MAX(0,AB153*(1+EXP((LN(1+'Monte Carlo'!$K$10)-0.5*'Monte Carlo'!$K$12^2)+'Monte Carlo'!$K$12*((RAND()+RAND()+RAND()+RAND()+RAND()+RAND()+RAND()+RAND()+RAND()+RAND()+RAND()+RAND())-6))-1)+AC$15)</x:f>
        <x:v>1109583.6832100034</x:v>
      </x:c>
      <x:c r="AD153" s="97" t="n">
        <x:f>MAX(0,AC153*(1+EXP((LN(1+'Monte Carlo'!$K$10)-0.5*'Monte Carlo'!$K$12^2)+'Monte Carlo'!$K$12*((RAND()+RAND()+RAND()+RAND()+RAND()+RAND()+RAND()+RAND()+RAND()+RAND()+RAND()+RAND())-6))-1)+AD$15)</x:f>
        <x:v>1281762.8804674642</x:v>
      </x:c>
      <x:c r="AE153" s="97" t="n">
        <x:f>MAX(0,AD153*(1+EXP((LN(1+'Monte Carlo'!$K$10)-0.5*'Monte Carlo'!$K$12^2)+'Monte Carlo'!$K$12*((RAND()+RAND()+RAND()+RAND()+RAND()+RAND()+RAND()+RAND()+RAND()+RAND()+RAND()+RAND())-6))-1)+AE$15)</x:f>
        <x:v>856688.8384715463</x:v>
      </x:c>
      <x:c r="AF153" s="97" t="n">
        <x:f>MAX(0,AE153*(1+EXP((LN(1+'Monte Carlo'!$K$10)-0.5*'Monte Carlo'!$K$12^2)+'Monte Carlo'!$K$12*((RAND()+RAND()+RAND()+RAND()+RAND()+RAND()+RAND()+RAND()+RAND()+RAND()+RAND()+RAND())-6))-1)+AF$15)</x:f>
        <x:v>941150.8110197199</x:v>
      </x:c>
      <x:c r="AG153" s="97">
        <x:f t="shared" si="4"/>
        <x:v>1029031.25</x:v>
      </x:c>
    </x:row>
    <x:row r="154">
      <x:c r="A154" s="93">
        <x:v>133</x:v>
      </x:c>
      <x:c r="B154" s="97" t="n">
        <x:f>IF(AND(UPPER('Monte Carlo'!$K$4)="YES",'Monte Carlo'!$K$5&gt;0),'Monte Carlo'!$K$13,Liquidity_30Y!$C$14)</x:f>
        <x:v>1029031.25</x:v>
      </x:c>
      <x:c r="C154" s="97" t="n">
        <x:f>MAX(0,B154*(1+EXP((LN(1+'Monte Carlo'!$K$10)-0.5*'Monte Carlo'!$K$12^2)+'Monte Carlo'!$K$12*((RAND()+RAND()+RAND()+RAND()+RAND()+RAND()+RAND()+RAND()+RAND()+RAND()+RAND()+RAND())-6))-1)+C$15)</x:f>
        <x:v>1044225.6402349783</x:v>
      </x:c>
      <x:c r="D154" s="97" t="n">
        <x:f>MAX(0,C154*(1+EXP((LN(1+'Monte Carlo'!$K$10)-0.5*'Monte Carlo'!$K$12^2)+'Monte Carlo'!$K$12*((RAND()+RAND()+RAND()+RAND()+RAND()+RAND()+RAND()+RAND()+RAND()+RAND()+RAND()+RAND())-6))-1)+D$15)</x:f>
        <x:v>1274956.2717558315</x:v>
      </x:c>
      <x:c r="E154" s="97" t="n">
        <x:f>MAX(0,D154*(1+EXP((LN(1+'Monte Carlo'!$K$10)-0.5*'Monte Carlo'!$K$12^2)+'Monte Carlo'!$K$12*((RAND()+RAND()+RAND()+RAND()+RAND()+RAND()+RAND()+RAND()+RAND()+RAND()+RAND()+RAND())-6))-1)+E$15)</x:f>
        <x:v>1080028.9477920588</x:v>
      </x:c>
      <x:c r="F154" s="97" t="n">
        <x:f>MAX(0,E154*(1+EXP((LN(1+'Monte Carlo'!$K$10)-0.5*'Monte Carlo'!$K$12^2)+'Monte Carlo'!$K$12*((RAND()+RAND()+RAND()+RAND()+RAND()+RAND()+RAND()+RAND()+RAND()+RAND()+RAND()+RAND())-6))-1)+F$15)</x:f>
        <x:v>1522646.4172588356</x:v>
      </x:c>
      <x:c r="G154" s="97" t="n">
        <x:f>MAX(0,F154*(1+EXP((LN(1+'Monte Carlo'!$K$10)-0.5*'Monte Carlo'!$K$12^2)+'Monte Carlo'!$K$12*((RAND()+RAND()+RAND()+RAND()+RAND()+RAND()+RAND()+RAND()+RAND()+RAND()+RAND()+RAND())-6))-1)+G$15)</x:f>
        <x:v>1457262.6382143279</x:v>
      </x:c>
      <x:c r="H154" s="97" t="n">
        <x:f>MAX(0,G154*(1+EXP((LN(1+'Monte Carlo'!$K$10)-0.5*'Monte Carlo'!$K$12^2)+'Monte Carlo'!$K$12*((RAND()+RAND()+RAND()+RAND()+RAND()+RAND()+RAND()+RAND()+RAND()+RAND()+RAND()+RAND())-6))-1)+H$15)</x:f>
        <x:v>1511502.762008279</x:v>
      </x:c>
      <x:c r="I154" s="97" t="n">
        <x:f>MAX(0,H154*(1+EXP((LN(1+'Monte Carlo'!$K$10)-0.5*'Monte Carlo'!$K$12^2)+'Monte Carlo'!$K$12*((RAND()+RAND()+RAND()+RAND()+RAND()+RAND()+RAND()+RAND()+RAND()+RAND()+RAND()+RAND())-6))-1)+I$15)</x:f>
        <x:v>1838488.3429266938</x:v>
      </x:c>
      <x:c r="J154" s="97" t="n">
        <x:f>MAX(0,I154*(1+EXP((LN(1+'Monte Carlo'!$K$10)-0.5*'Monte Carlo'!$K$12^2)+'Monte Carlo'!$K$12*((RAND()+RAND()+RAND()+RAND()+RAND()+RAND()+RAND()+RAND()+RAND()+RAND()+RAND()+RAND())-6))-1)+J$15)</x:f>
        <x:v>1796507.6245956765</x:v>
      </x:c>
      <x:c r="K154" s="97" t="n">
        <x:f>MAX(0,J154*(1+EXP((LN(1+'Monte Carlo'!$K$10)-0.5*'Monte Carlo'!$K$12^2)+'Monte Carlo'!$K$12*((RAND()+RAND()+RAND()+RAND()+RAND()+RAND()+RAND()+RAND()+RAND()+RAND()+RAND()+RAND())-6))-1)+K$15)</x:f>
        <x:v>1709541.456714221</x:v>
      </x:c>
      <x:c r="L154" s="97" t="n">
        <x:f>MAX(0,K154*(1+EXP((LN(1+'Monte Carlo'!$K$10)-0.5*'Monte Carlo'!$K$12^2)+'Monte Carlo'!$K$12*((RAND()+RAND()+RAND()+RAND()+RAND()+RAND()+RAND()+RAND()+RAND()+RAND()+RAND()+RAND())-6))-1)+L$15)</x:f>
        <x:v>2190861.673846272</x:v>
      </x:c>
      <x:c r="M154" s="97" t="n">
        <x:f>MAX(0,L154*(1+EXP((LN(1+'Monte Carlo'!$K$10)-0.5*'Monte Carlo'!$K$12^2)+'Monte Carlo'!$K$12*((RAND()+RAND()+RAND()+RAND()+RAND()+RAND()+RAND()+RAND()+RAND()+RAND()+RAND()+RAND())-6))-1)+M$15)</x:f>
        <x:v>2305996.776593917</x:v>
      </x:c>
      <x:c r="N154" s="97" t="n">
        <x:f>MAX(0,M154*(1+EXP((LN(1+'Monte Carlo'!$K$10)-0.5*'Monte Carlo'!$K$12^2)+'Monte Carlo'!$K$12*((RAND()+RAND()+RAND()+RAND()+RAND()+RAND()+RAND()+RAND()+RAND()+RAND()+RAND()+RAND())-6))-1)+N$15)</x:f>
        <x:v>3016348.824103141</x:v>
      </x:c>
      <x:c r="O154" s="97" t="n">
        <x:f>MAX(0,N154*(1+EXP((LN(1+'Monte Carlo'!$K$10)-0.5*'Monte Carlo'!$K$12^2)+'Monte Carlo'!$K$12*((RAND()+RAND()+RAND()+RAND()+RAND()+RAND()+RAND()+RAND()+RAND()+RAND()+RAND()+RAND())-6))-1)+O$15)</x:f>
        <x:v>2533374.206068534</x:v>
      </x:c>
      <x:c r="P154" s="97" t="n">
        <x:f>MAX(0,O154*(1+EXP((LN(1+'Monte Carlo'!$K$10)-0.5*'Monte Carlo'!$K$12^2)+'Monte Carlo'!$K$12*((RAND()+RAND()+RAND()+RAND()+RAND()+RAND()+RAND()+RAND()+RAND()+RAND()+RAND()+RAND())-6))-1)+P$15)</x:f>
        <x:v>2963275.910758361</x:v>
      </x:c>
      <x:c r="Q154" s="97" t="n">
        <x:f>MAX(0,P154*(1+EXP((LN(1+'Monte Carlo'!$K$10)-0.5*'Monte Carlo'!$K$12^2)+'Monte Carlo'!$K$12*((RAND()+RAND()+RAND()+RAND()+RAND()+RAND()+RAND()+RAND()+RAND()+RAND()+RAND()+RAND())-6))-1)+Q$15)</x:f>
        <x:v>3498206.841217537</x:v>
      </x:c>
      <x:c r="R154" s="97" t="n">
        <x:f>MAX(0,Q154*(1+EXP((LN(1+'Monte Carlo'!$K$10)-0.5*'Monte Carlo'!$K$12^2)+'Monte Carlo'!$K$12*((RAND()+RAND()+RAND()+RAND()+RAND()+RAND()+RAND()+RAND()+RAND()+RAND()+RAND()+RAND())-6))-1)+R$15)</x:f>
        <x:v>3181736.8113778536</x:v>
      </x:c>
      <x:c r="S154" s="97" t="n">
        <x:f>MAX(0,R154*(1+EXP((LN(1+'Monte Carlo'!$K$10)-0.5*'Monte Carlo'!$K$12^2)+'Monte Carlo'!$K$12*((RAND()+RAND()+RAND()+RAND()+RAND()+RAND()+RAND()+RAND()+RAND()+RAND()+RAND()+RAND())-6))-1)+S$15)</x:f>
        <x:v>2843680.1265988415</x:v>
      </x:c>
      <x:c r="T154" s="97" t="n">
        <x:f>MAX(0,S154*(1+EXP((LN(1+'Monte Carlo'!$K$10)-0.5*'Monte Carlo'!$K$12^2)+'Monte Carlo'!$K$12*((RAND()+RAND()+RAND()+RAND()+RAND()+RAND()+RAND()+RAND()+RAND()+RAND()+RAND()+RAND())-6))-1)+T$15)</x:f>
        <x:v>3329246.9121998674</x:v>
      </x:c>
      <x:c r="U154" s="97" t="n">
        <x:f>MAX(0,T154*(1+EXP((LN(1+'Monte Carlo'!$K$10)-0.5*'Monte Carlo'!$K$12^2)+'Monte Carlo'!$K$12*((RAND()+RAND()+RAND()+RAND()+RAND()+RAND()+RAND()+RAND()+RAND()+RAND()+RAND()+RAND())-6))-1)+U$15)</x:f>
        <x:v>3741621.1112782676</x:v>
      </x:c>
      <x:c r="V154" s="97" t="n">
        <x:f>MAX(0,U154*(1+EXP((LN(1+'Monte Carlo'!$K$10)-0.5*'Monte Carlo'!$K$12^2)+'Monte Carlo'!$K$12*((RAND()+RAND()+RAND()+RAND()+RAND()+RAND()+RAND()+RAND()+RAND()+RAND()+RAND()+RAND())-6))-1)+V$15)</x:f>
        <x:v>3190918.269797414</x:v>
      </x:c>
      <x:c r="W154" s="97" t="n">
        <x:f>MAX(0,V154*(1+EXP((LN(1+'Monte Carlo'!$K$10)-0.5*'Monte Carlo'!$K$12^2)+'Monte Carlo'!$K$12*((RAND()+RAND()+RAND()+RAND()+RAND()+RAND()+RAND()+RAND()+RAND()+RAND()+RAND()+RAND())-6))-1)+W$15)</x:f>
        <x:v>2553055.063480909</x:v>
      </x:c>
      <x:c r="X154" s="97" t="n">
        <x:f>MAX(0,W154*(1+EXP((LN(1+'Monte Carlo'!$K$10)-0.5*'Monte Carlo'!$K$12^2)+'Monte Carlo'!$K$12*((RAND()+RAND()+RAND()+RAND()+RAND()+RAND()+RAND()+RAND()+RAND()+RAND()+RAND()+RAND())-6))-1)+X$15)</x:f>
        <x:v>2336749.9656741396</x:v>
      </x:c>
      <x:c r="Y154" s="97" t="n">
        <x:f>MAX(0,X154*(1+EXP((LN(1+'Monte Carlo'!$K$10)-0.5*'Monte Carlo'!$K$12^2)+'Monte Carlo'!$K$12*((RAND()+RAND()+RAND()+RAND()+RAND()+RAND()+RAND()+RAND()+RAND()+RAND()+RAND()+RAND())-6))-1)+Y$15)</x:f>
        <x:v>2653686.4046223657</x:v>
      </x:c>
      <x:c r="Z154" s="97" t="n">
        <x:f>MAX(0,Y154*(1+EXP((LN(1+'Monte Carlo'!$K$10)-0.5*'Monte Carlo'!$K$12^2)+'Monte Carlo'!$K$12*((RAND()+RAND()+RAND()+RAND()+RAND()+RAND()+RAND()+RAND()+RAND()+RAND()+RAND()+RAND())-6))-1)+Z$15)</x:f>
        <x:v>2449888.7860861314</x:v>
      </x:c>
      <x:c r="AA154" s="97" t="n">
        <x:f>MAX(0,Z154*(1+EXP((LN(1+'Monte Carlo'!$K$10)-0.5*'Monte Carlo'!$K$12^2)+'Monte Carlo'!$K$12*((RAND()+RAND()+RAND()+RAND()+RAND()+RAND()+RAND()+RAND()+RAND()+RAND()+RAND()+RAND())-6))-1)+AA$15)</x:f>
        <x:v>2557015.1230081897</x:v>
      </x:c>
      <x:c r="AB154" s="97" t="n">
        <x:f>MAX(0,AA154*(1+EXP((LN(1+'Monte Carlo'!$K$10)-0.5*'Monte Carlo'!$K$12^2)+'Monte Carlo'!$K$12*((RAND()+RAND()+RAND()+RAND()+RAND()+RAND()+RAND()+RAND()+RAND()+RAND()+RAND()+RAND())-6))-1)+AB$15)</x:f>
        <x:v>2903740.3713520523</x:v>
      </x:c>
      <x:c r="AC154" s="97" t="n">
        <x:f>MAX(0,AB154*(1+EXP((LN(1+'Monte Carlo'!$K$10)-0.5*'Monte Carlo'!$K$12^2)+'Monte Carlo'!$K$12*((RAND()+RAND()+RAND()+RAND()+RAND()+RAND()+RAND()+RAND()+RAND()+RAND()+RAND()+RAND())-6))-1)+AC$15)</x:f>
        <x:v>2752956.4738577553</x:v>
      </x:c>
      <x:c r="AD154" s="97" t="n">
        <x:f>MAX(0,AC154*(1+EXP((LN(1+'Monte Carlo'!$K$10)-0.5*'Monte Carlo'!$K$12^2)+'Monte Carlo'!$K$12*((RAND()+RAND()+RAND()+RAND()+RAND()+RAND()+RAND()+RAND()+RAND()+RAND()+RAND()+RAND())-6))-1)+AD$15)</x:f>
        <x:v>2719159.8097778107</x:v>
      </x:c>
      <x:c r="AE154" s="97" t="n">
        <x:f>MAX(0,AD154*(1+EXP((LN(1+'Monte Carlo'!$K$10)-0.5*'Monte Carlo'!$K$12^2)+'Monte Carlo'!$K$12*((RAND()+RAND()+RAND()+RAND()+RAND()+RAND()+RAND()+RAND()+RAND()+RAND()+RAND()+RAND())-6))-1)+AE$15)</x:f>
        <x:v>2720454.0381777454</x:v>
      </x:c>
      <x:c r="AF154" s="97" t="n">
        <x:f>MAX(0,AE154*(1+EXP((LN(1+'Monte Carlo'!$K$10)-0.5*'Monte Carlo'!$K$12^2)+'Monte Carlo'!$K$12*((RAND()+RAND()+RAND()+RAND()+RAND()+RAND()+RAND()+RAND()+RAND()+RAND()+RAND()+RAND())-6))-1)+AF$15)</x:f>
        <x:v>2562401.4828444747</x:v>
      </x:c>
      <x:c r="AG154" s="97">
        <x:f t="shared" si="4"/>
        <x:v>731341.85741438356</x:v>
      </x:c>
    </x:row>
    <x:row r="155">
      <x:c r="A155" s="93">
        <x:v>134</x:v>
      </x:c>
      <x:c r="B155" s="97" t="n">
        <x:f>IF(AND(UPPER('Monte Carlo'!$K$4)="YES",'Monte Carlo'!$K$5&gt;0),'Monte Carlo'!$K$13,Liquidity_30Y!$C$14)</x:f>
        <x:v>1029031.25</x:v>
      </x:c>
      <x:c r="C155" s="97" t="n">
        <x:f>MAX(0,B155*(1+EXP((LN(1+'Monte Carlo'!$K$10)-0.5*'Monte Carlo'!$K$12^2)+'Monte Carlo'!$K$12*((RAND()+RAND()+RAND()+RAND()+RAND()+RAND()+RAND()+RAND()+RAND()+RAND()+RAND()+RAND())-6))-1)+C$15)</x:f>
        <x:v>1080128.7706776927</x:v>
      </x:c>
      <x:c r="D155" s="97" t="n">
        <x:f>MAX(0,C155*(1+EXP((LN(1+'Monte Carlo'!$K$10)-0.5*'Monte Carlo'!$K$12^2)+'Monte Carlo'!$K$12*((RAND()+RAND()+RAND()+RAND()+RAND()+RAND()+RAND()+RAND()+RAND()+RAND()+RAND()+RAND())-6))-1)+D$15)</x:f>
        <x:v>922158.9646642301</x:v>
      </x:c>
      <x:c r="E155" s="97" t="n">
        <x:f>MAX(0,D155*(1+EXP((LN(1+'Monte Carlo'!$K$10)-0.5*'Monte Carlo'!$K$12^2)+'Monte Carlo'!$K$12*((RAND()+RAND()+RAND()+RAND()+RAND()+RAND()+RAND()+RAND()+RAND()+RAND()+RAND()+RAND())-6))-1)+E$15)</x:f>
        <x:v>1066331.1984427553</x:v>
      </x:c>
      <x:c r="F155" s="97" t="n">
        <x:f>MAX(0,E155*(1+EXP((LN(1+'Monte Carlo'!$K$10)-0.5*'Monte Carlo'!$K$12^2)+'Monte Carlo'!$K$12*((RAND()+RAND()+RAND()+RAND()+RAND()+RAND()+RAND()+RAND()+RAND()+RAND()+RAND()+RAND())-6))-1)+F$15)</x:f>
        <x:v>896421.8352091275</x:v>
      </x:c>
      <x:c r="G155" s="97" t="n">
        <x:f>MAX(0,F155*(1+EXP((LN(1+'Monte Carlo'!$K$10)-0.5*'Monte Carlo'!$K$12^2)+'Monte Carlo'!$K$12*((RAND()+RAND()+RAND()+RAND()+RAND()+RAND()+RAND()+RAND()+RAND()+RAND()+RAND()+RAND())-6))-1)+G$15)</x:f>
        <x:v>868171.6464029005</x:v>
      </x:c>
      <x:c r="H155" s="97" t="n">
        <x:f>MAX(0,G155*(1+EXP((LN(1+'Monte Carlo'!$K$10)-0.5*'Monte Carlo'!$K$12^2)+'Monte Carlo'!$K$12*((RAND()+RAND()+RAND()+RAND()+RAND()+RAND()+RAND()+RAND()+RAND()+RAND()+RAND()+RAND())-6))-1)+H$15)</x:f>
        <x:v>1058896.2125236476</x:v>
      </x:c>
      <x:c r="I155" s="97" t="n">
        <x:f>MAX(0,H155*(1+EXP((LN(1+'Monte Carlo'!$K$10)-0.5*'Monte Carlo'!$K$12^2)+'Monte Carlo'!$K$12*((RAND()+RAND()+RAND()+RAND()+RAND()+RAND()+RAND()+RAND()+RAND()+RAND()+RAND()+RAND())-6))-1)+I$15)</x:f>
        <x:v>1143345.0024117646</x:v>
      </x:c>
      <x:c r="J155" s="97" t="n">
        <x:f>MAX(0,I155*(1+EXP((LN(1+'Monte Carlo'!$K$10)-0.5*'Monte Carlo'!$K$12^2)+'Monte Carlo'!$K$12*((RAND()+RAND()+RAND()+RAND()+RAND()+RAND()+RAND()+RAND()+RAND()+RAND()+RAND()+RAND())-6))-1)+J$15)</x:f>
        <x:v>1598253.929099509</x:v>
      </x:c>
      <x:c r="K155" s="97" t="n">
        <x:f>MAX(0,J155*(1+EXP((LN(1+'Monte Carlo'!$K$10)-0.5*'Monte Carlo'!$K$12^2)+'Monte Carlo'!$K$12*((RAND()+RAND()+RAND()+RAND()+RAND()+RAND()+RAND()+RAND()+RAND()+RAND()+RAND()+RAND())-6))-1)+K$15)</x:f>
        <x:v>1326667.8843437892</x:v>
      </x:c>
      <x:c r="L155" s="97" t="n">
        <x:f>MAX(0,K155*(1+EXP((LN(1+'Monte Carlo'!$K$10)-0.5*'Monte Carlo'!$K$12^2)+'Monte Carlo'!$K$12*((RAND()+RAND()+RAND()+RAND()+RAND()+RAND()+RAND()+RAND()+RAND()+RAND()+RAND()+RAND())-6))-1)+L$15)</x:f>
        <x:v>1644174.9909957952</x:v>
      </x:c>
      <x:c r="M155" s="97" t="n">
        <x:f>MAX(0,L155*(1+EXP((LN(1+'Monte Carlo'!$K$10)-0.5*'Monte Carlo'!$K$12^2)+'Monte Carlo'!$K$12*((RAND()+RAND()+RAND()+RAND()+RAND()+RAND()+RAND()+RAND()+RAND()+RAND()+RAND()+RAND())-6))-1)+M$15)</x:f>
        <x:v>1532047.3885137972</x:v>
      </x:c>
      <x:c r="N155" s="97" t="n">
        <x:f>MAX(0,M155*(1+EXP((LN(1+'Monte Carlo'!$K$10)-0.5*'Monte Carlo'!$K$12^2)+'Monte Carlo'!$K$12*((RAND()+RAND()+RAND()+RAND()+RAND()+RAND()+RAND()+RAND()+RAND()+RAND()+RAND()+RAND())-6))-1)+N$15)</x:f>
        <x:v>1502244.2055958577</x:v>
      </x:c>
      <x:c r="O155" s="97" t="n">
        <x:f>MAX(0,N155*(1+EXP((LN(1+'Monte Carlo'!$K$10)-0.5*'Monte Carlo'!$K$12^2)+'Monte Carlo'!$K$12*((RAND()+RAND()+RAND()+RAND()+RAND()+RAND()+RAND()+RAND()+RAND()+RAND()+RAND()+RAND())-6))-1)+O$15)</x:f>
        <x:v>1938246.377186325</x:v>
      </x:c>
      <x:c r="P155" s="97" t="n">
        <x:f>MAX(0,O155*(1+EXP((LN(1+'Monte Carlo'!$K$10)-0.5*'Monte Carlo'!$K$12^2)+'Monte Carlo'!$K$12*((RAND()+RAND()+RAND()+RAND()+RAND()+RAND()+RAND()+RAND()+RAND()+RAND()+RAND()+RAND())-6))-1)+P$15)</x:f>
        <x:v>2282011.2252525114</x:v>
      </x:c>
      <x:c r="Q155" s="97" t="n">
        <x:f>MAX(0,P155*(1+EXP((LN(1+'Monte Carlo'!$K$10)-0.5*'Monte Carlo'!$K$12^2)+'Monte Carlo'!$K$12*((RAND()+RAND()+RAND()+RAND()+RAND()+RAND()+RAND()+RAND()+RAND()+RAND()+RAND()+RAND())-6))-1)+Q$15)</x:f>
        <x:v>2342082.964105386</x:v>
      </x:c>
      <x:c r="R155" s="97" t="n">
        <x:f>MAX(0,Q155*(1+EXP((LN(1+'Monte Carlo'!$K$10)-0.5*'Monte Carlo'!$K$12^2)+'Monte Carlo'!$K$12*((RAND()+RAND()+RAND()+RAND()+RAND()+RAND()+RAND()+RAND()+RAND()+RAND()+RAND()+RAND())-6))-1)+R$15)</x:f>
        <x:v>3561240.2275533434</x:v>
      </x:c>
      <x:c r="S155" s="97" t="n">
        <x:f>MAX(0,R155*(1+EXP((LN(1+'Monte Carlo'!$K$10)-0.5*'Monte Carlo'!$K$12^2)+'Monte Carlo'!$K$12*((RAND()+RAND()+RAND()+RAND()+RAND()+RAND()+RAND()+RAND()+RAND()+RAND()+RAND()+RAND())-6))-1)+S$15)</x:f>
        <x:v>3460852.8017221154</x:v>
      </x:c>
      <x:c r="T155" s="97" t="n">
        <x:f>MAX(0,S155*(1+EXP((LN(1+'Monte Carlo'!$K$10)-0.5*'Monte Carlo'!$K$12^2)+'Monte Carlo'!$K$12*((RAND()+RAND()+RAND()+RAND()+RAND()+RAND()+RAND()+RAND()+RAND()+RAND()+RAND()+RAND())-6))-1)+T$15)</x:f>
        <x:v>3150045.625698329</x:v>
      </x:c>
      <x:c r="U155" s="97" t="n">
        <x:f>MAX(0,T155*(1+EXP((LN(1+'Monte Carlo'!$K$10)-0.5*'Monte Carlo'!$K$12^2)+'Monte Carlo'!$K$12*((RAND()+RAND()+RAND()+RAND()+RAND()+RAND()+RAND()+RAND()+RAND()+RAND()+RAND()+RAND())-6))-1)+U$15)</x:f>
        <x:v>3207436.4196849256</x:v>
      </x:c>
      <x:c r="V155" s="97" t="n">
        <x:f>MAX(0,U155*(1+EXP((LN(1+'Monte Carlo'!$K$10)-0.5*'Monte Carlo'!$K$12^2)+'Monte Carlo'!$K$12*((RAND()+RAND()+RAND()+RAND()+RAND()+RAND()+RAND()+RAND()+RAND()+RAND()+RAND()+RAND())-6))-1)+V$15)</x:f>
        <x:v>4279591.007656962</x:v>
      </x:c>
      <x:c r="W155" s="97" t="n">
        <x:f>MAX(0,V155*(1+EXP((LN(1+'Monte Carlo'!$K$10)-0.5*'Monte Carlo'!$K$12^2)+'Monte Carlo'!$K$12*((RAND()+RAND()+RAND()+RAND()+RAND()+RAND()+RAND()+RAND()+RAND()+RAND()+RAND()+RAND())-6))-1)+W$15)</x:f>
        <x:v>4599441.146325597</x:v>
      </x:c>
      <x:c r="X155" s="97" t="n">
        <x:f>MAX(0,W155*(1+EXP((LN(1+'Monte Carlo'!$K$10)-0.5*'Monte Carlo'!$K$12^2)+'Monte Carlo'!$K$12*((RAND()+RAND()+RAND()+RAND()+RAND()+RAND()+RAND()+RAND()+RAND()+RAND()+RAND()+RAND())-6))-1)+X$15)</x:f>
        <x:v>6844834.682210789</x:v>
      </x:c>
      <x:c r="Y155" s="97" t="n">
        <x:f>MAX(0,X155*(1+EXP((LN(1+'Monte Carlo'!$K$10)-0.5*'Monte Carlo'!$K$12^2)+'Monte Carlo'!$K$12*((RAND()+RAND()+RAND()+RAND()+RAND()+RAND()+RAND()+RAND()+RAND()+RAND()+RAND()+RAND())-6))-1)+Y$15)</x:f>
        <x:v>7756990.484611054</x:v>
      </x:c>
      <x:c r="Z155" s="97" t="n">
        <x:f>MAX(0,Y155*(1+EXP((LN(1+'Monte Carlo'!$K$10)-0.5*'Monte Carlo'!$K$12^2)+'Monte Carlo'!$K$12*((RAND()+RAND()+RAND()+RAND()+RAND()+RAND()+RAND()+RAND()+RAND()+RAND()+RAND()+RAND())-6))-1)+Z$15)</x:f>
        <x:v>8532376.946834382</x:v>
      </x:c>
      <x:c r="AA155" s="97" t="n">
        <x:f>MAX(0,Z155*(1+EXP((LN(1+'Monte Carlo'!$K$10)-0.5*'Monte Carlo'!$K$12^2)+'Monte Carlo'!$K$12*((RAND()+RAND()+RAND()+RAND()+RAND()+RAND()+RAND()+RAND()+RAND()+RAND()+RAND()+RAND())-6))-1)+AA$15)</x:f>
        <x:v>10561751.416179443</x:v>
      </x:c>
      <x:c r="AB155" s="97" t="n">
        <x:f>MAX(0,AA155*(1+EXP((LN(1+'Monte Carlo'!$K$10)-0.5*'Monte Carlo'!$K$12^2)+'Monte Carlo'!$K$12*((RAND()+RAND()+RAND()+RAND()+RAND()+RAND()+RAND()+RAND()+RAND()+RAND()+RAND()+RAND())-6))-1)+AB$15)</x:f>
        <x:v>12725736.35816141</x:v>
      </x:c>
      <x:c r="AC155" s="97" t="n">
        <x:f>MAX(0,AB155*(1+EXP((LN(1+'Monte Carlo'!$K$10)-0.5*'Monte Carlo'!$K$12^2)+'Monte Carlo'!$K$12*((RAND()+RAND()+RAND()+RAND()+RAND()+RAND()+RAND()+RAND()+RAND()+RAND()+RAND()+RAND())-6))-1)+AC$15)</x:f>
        <x:v>16616167.33266099</x:v>
      </x:c>
      <x:c r="AD155" s="97" t="n">
        <x:f>MAX(0,AC155*(1+EXP((LN(1+'Monte Carlo'!$K$10)-0.5*'Monte Carlo'!$K$12^2)+'Monte Carlo'!$K$12*((RAND()+RAND()+RAND()+RAND()+RAND()+RAND()+RAND()+RAND()+RAND()+RAND()+RAND()+RAND())-6))-1)+AD$15)</x:f>
        <x:v>22416446.179704044</x:v>
      </x:c>
      <x:c r="AE155" s="97" t="n">
        <x:f>MAX(0,AD155*(1+EXP((LN(1+'Monte Carlo'!$K$10)-0.5*'Monte Carlo'!$K$12^2)+'Monte Carlo'!$K$12*((RAND()+RAND()+RAND()+RAND()+RAND()+RAND()+RAND()+RAND()+RAND()+RAND()+RAND()+RAND())-6))-1)+AE$15)</x:f>
        <x:v>26882483.63809059</x:v>
      </x:c>
      <x:c r="AF155" s="97" t="n">
        <x:f>MAX(0,AE155*(1+EXP((LN(1+'Monte Carlo'!$K$10)-0.5*'Monte Carlo'!$K$12^2)+'Monte Carlo'!$K$12*((RAND()+RAND()+RAND()+RAND()+RAND()+RAND()+RAND()+RAND()+RAND()+RAND()+RAND()+RAND())-6))-1)+AF$15)</x:f>
        <x:v>31882963.83084966</x:v>
      </x:c>
      <x:c r="AG155" s="97">
        <x:f t="shared" si="4"/>
        <x:v>866690.16564055718</x:v>
      </x:c>
    </x:row>
    <x:row r="156">
      <x:c r="A156" s="93">
        <x:v>135</x:v>
      </x:c>
      <x:c r="B156" s="97" t="n">
        <x:f>IF(AND(UPPER('Monte Carlo'!$K$4)="YES",'Monte Carlo'!$K$5&gt;0),'Monte Carlo'!$K$13,Liquidity_30Y!$C$14)</x:f>
        <x:v>1029031.25</x:v>
      </x:c>
      <x:c r="C156" s="97" t="n">
        <x:f>MAX(0,B156*(1+EXP((LN(1+'Monte Carlo'!$K$10)-0.5*'Monte Carlo'!$K$12^2)+'Monte Carlo'!$K$12*((RAND()+RAND()+RAND()+RAND()+RAND()+RAND()+RAND()+RAND()+RAND()+RAND()+RAND()+RAND())-6))-1)+C$15)</x:f>
        <x:v>1193807.1165978238</x:v>
      </x:c>
      <x:c r="D156" s="97" t="n">
        <x:f>MAX(0,C156*(1+EXP((LN(1+'Monte Carlo'!$K$10)-0.5*'Monte Carlo'!$K$12^2)+'Monte Carlo'!$K$12*((RAND()+RAND()+RAND()+RAND()+RAND()+RAND()+RAND()+RAND()+RAND()+RAND()+RAND()+RAND())-6))-1)+D$15)</x:f>
        <x:v>1374358.5196129729</x:v>
      </x:c>
      <x:c r="E156" s="97" t="n">
        <x:f>MAX(0,D156*(1+EXP((LN(1+'Monte Carlo'!$K$10)-0.5*'Monte Carlo'!$K$12^2)+'Monte Carlo'!$K$12*((RAND()+RAND()+RAND()+RAND()+RAND()+RAND()+RAND()+RAND()+RAND()+RAND()+RAND()+RAND())-6))-1)+E$15)</x:f>
        <x:v>1492151.0908746065</x:v>
      </x:c>
      <x:c r="F156" s="97" t="n">
        <x:f>MAX(0,E156*(1+EXP((LN(1+'Monte Carlo'!$K$10)-0.5*'Monte Carlo'!$K$12^2)+'Monte Carlo'!$K$12*((RAND()+RAND()+RAND()+RAND()+RAND()+RAND()+RAND()+RAND()+RAND()+RAND()+RAND()+RAND())-6))-1)+F$15)</x:f>
        <x:v>1373812.2455660081</x:v>
      </x:c>
      <x:c r="G156" s="97" t="n">
        <x:f>MAX(0,F156*(1+EXP((LN(1+'Monte Carlo'!$K$10)-0.5*'Monte Carlo'!$K$12^2)+'Monte Carlo'!$K$12*((RAND()+RAND()+RAND()+RAND()+RAND()+RAND()+RAND()+RAND()+RAND()+RAND()+RAND()+RAND())-6))-1)+G$15)</x:f>
        <x:v>1900052.5247954724</x:v>
      </x:c>
      <x:c r="H156" s="97" t="n">
        <x:f>MAX(0,G156*(1+EXP((LN(1+'Monte Carlo'!$K$10)-0.5*'Monte Carlo'!$K$12^2)+'Monte Carlo'!$K$12*((RAND()+RAND()+RAND()+RAND()+RAND()+RAND()+RAND()+RAND()+RAND()+RAND()+RAND()+RAND())-6))-1)+H$15)</x:f>
        <x:v>1616607.2209046718</x:v>
      </x:c>
      <x:c r="I156" s="97" t="n">
        <x:f>MAX(0,H156*(1+EXP((LN(1+'Monte Carlo'!$K$10)-0.5*'Monte Carlo'!$K$12^2)+'Monte Carlo'!$K$12*((RAND()+RAND()+RAND()+RAND()+RAND()+RAND()+RAND()+RAND()+RAND()+RAND()+RAND()+RAND())-6))-1)+I$15)</x:f>
        <x:v>2139246.493799066</x:v>
      </x:c>
      <x:c r="J156" s="97" t="n">
        <x:f>MAX(0,I156*(1+EXP((LN(1+'Monte Carlo'!$K$10)-0.5*'Monte Carlo'!$K$12^2)+'Monte Carlo'!$K$12*((RAND()+RAND()+RAND()+RAND()+RAND()+RAND()+RAND()+RAND()+RAND()+RAND()+RAND()+RAND())-6))-1)+J$15)</x:f>
        <x:v>2616776.4253685926</x:v>
      </x:c>
      <x:c r="K156" s="97" t="n">
        <x:f>MAX(0,J156*(1+EXP((LN(1+'Monte Carlo'!$K$10)-0.5*'Monte Carlo'!$K$12^2)+'Monte Carlo'!$K$12*((RAND()+RAND()+RAND()+RAND()+RAND()+RAND()+RAND()+RAND()+RAND()+RAND()+RAND()+RAND())-6))-1)+K$15)</x:f>
        <x:v>2875474.4527267963</x:v>
      </x:c>
      <x:c r="L156" s="97" t="n">
        <x:f>MAX(0,K156*(1+EXP((LN(1+'Monte Carlo'!$K$10)-0.5*'Monte Carlo'!$K$12^2)+'Monte Carlo'!$K$12*((RAND()+RAND()+RAND()+RAND()+RAND()+RAND()+RAND()+RAND()+RAND()+RAND()+RAND()+RAND())-6))-1)+L$15)</x:f>
        <x:v>2962826.9422894744</x:v>
      </x:c>
      <x:c r="M156" s="97" t="n">
        <x:f>MAX(0,L156*(1+EXP((LN(1+'Monte Carlo'!$K$10)-0.5*'Monte Carlo'!$K$12^2)+'Monte Carlo'!$K$12*((RAND()+RAND()+RAND()+RAND()+RAND()+RAND()+RAND()+RAND()+RAND()+RAND()+RAND()+RAND())-6))-1)+M$15)</x:f>
        <x:v>3047430.6322732735</x:v>
      </x:c>
      <x:c r="N156" s="97" t="n">
        <x:f>MAX(0,M156*(1+EXP((LN(1+'Monte Carlo'!$K$10)-0.5*'Monte Carlo'!$K$12^2)+'Monte Carlo'!$K$12*((RAND()+RAND()+RAND()+RAND()+RAND()+RAND()+RAND()+RAND()+RAND()+RAND()+RAND()+RAND())-6))-1)+N$15)</x:f>
        <x:v>3668022.832381207</x:v>
      </x:c>
      <x:c r="O156" s="97" t="n">
        <x:f>MAX(0,N156*(1+EXP((LN(1+'Monte Carlo'!$K$10)-0.5*'Monte Carlo'!$K$12^2)+'Monte Carlo'!$K$12*((RAND()+RAND()+RAND()+RAND()+RAND()+RAND()+RAND()+RAND()+RAND()+RAND()+RAND()+RAND())-6))-1)+O$15)</x:f>
        <x:v>3847380.468348659</x:v>
      </x:c>
      <x:c r="P156" s="97" t="n">
        <x:f>MAX(0,O156*(1+EXP((LN(1+'Monte Carlo'!$K$10)-0.5*'Monte Carlo'!$K$12^2)+'Monte Carlo'!$K$12*((RAND()+RAND()+RAND()+RAND()+RAND()+RAND()+RAND()+RAND()+RAND()+RAND()+RAND()+RAND())-6))-1)+P$15)</x:f>
        <x:v>5775042.646143092</x:v>
      </x:c>
      <x:c r="Q156" s="97" t="n">
        <x:f>MAX(0,P156*(1+EXP((LN(1+'Monte Carlo'!$K$10)-0.5*'Monte Carlo'!$K$12^2)+'Monte Carlo'!$K$12*((RAND()+RAND()+RAND()+RAND()+RAND()+RAND()+RAND()+RAND()+RAND()+RAND()+RAND()+RAND())-6))-1)+Q$15)</x:f>
        <x:v>6678510.682790897</x:v>
      </x:c>
      <x:c r="R156" s="97" t="n">
        <x:f>MAX(0,Q156*(1+EXP((LN(1+'Monte Carlo'!$K$10)-0.5*'Monte Carlo'!$K$12^2)+'Monte Carlo'!$K$12*((RAND()+RAND()+RAND()+RAND()+RAND()+RAND()+RAND()+RAND()+RAND()+RAND()+RAND()+RAND())-6))-1)+R$15)</x:f>
        <x:v>5507234.626883213</x:v>
      </x:c>
      <x:c r="S156" s="97" t="n">
        <x:f>MAX(0,R156*(1+EXP((LN(1+'Monte Carlo'!$K$10)-0.5*'Monte Carlo'!$K$12^2)+'Monte Carlo'!$K$12*((RAND()+RAND()+RAND()+RAND()+RAND()+RAND()+RAND()+RAND()+RAND()+RAND()+RAND()+RAND())-6))-1)+S$15)</x:f>
        <x:v>6144845.200845323</x:v>
      </x:c>
      <x:c r="T156" s="97" t="n">
        <x:f>MAX(0,S156*(1+EXP((LN(1+'Monte Carlo'!$K$10)-0.5*'Monte Carlo'!$K$12^2)+'Monte Carlo'!$K$12*((RAND()+RAND()+RAND()+RAND()+RAND()+RAND()+RAND()+RAND()+RAND()+RAND()+RAND()+RAND())-6))-1)+T$15)</x:f>
        <x:v>5792093.515096453</x:v>
      </x:c>
      <x:c r="U156" s="97" t="n">
        <x:f>MAX(0,T156*(1+EXP((LN(1+'Monte Carlo'!$K$10)-0.5*'Monte Carlo'!$K$12^2)+'Monte Carlo'!$K$12*((RAND()+RAND()+RAND()+RAND()+RAND()+RAND()+RAND()+RAND()+RAND()+RAND()+RAND()+RAND())-6))-1)+U$15)</x:f>
        <x:v>7826165.194215788</x:v>
      </x:c>
      <x:c r="V156" s="97" t="n">
        <x:f>MAX(0,U156*(1+EXP((LN(1+'Monte Carlo'!$K$10)-0.5*'Monte Carlo'!$K$12^2)+'Monte Carlo'!$K$12*((RAND()+RAND()+RAND()+RAND()+RAND()+RAND()+RAND()+RAND()+RAND()+RAND()+RAND()+RAND())-6))-1)+V$15)</x:f>
        <x:v>8912476.304258326</x:v>
      </x:c>
      <x:c r="W156" s="97" t="n">
        <x:f>MAX(0,V156*(1+EXP((LN(1+'Monte Carlo'!$K$10)-0.5*'Monte Carlo'!$K$12^2)+'Monte Carlo'!$K$12*((RAND()+RAND()+RAND()+RAND()+RAND()+RAND()+RAND()+RAND()+RAND()+RAND()+RAND()+RAND())-6))-1)+W$15)</x:f>
        <x:v>10325619.920508446</x:v>
      </x:c>
      <x:c r="X156" s="97" t="n">
        <x:f>MAX(0,W156*(1+EXP((LN(1+'Monte Carlo'!$K$10)-0.5*'Monte Carlo'!$K$12^2)+'Monte Carlo'!$K$12*((RAND()+RAND()+RAND()+RAND()+RAND()+RAND()+RAND()+RAND()+RAND()+RAND()+RAND()+RAND())-6))-1)+X$15)</x:f>
        <x:v>10512003.908521136</x:v>
      </x:c>
      <x:c r="Y156" s="97" t="n">
        <x:f>MAX(0,X156*(1+EXP((LN(1+'Monte Carlo'!$K$10)-0.5*'Monte Carlo'!$K$12^2)+'Monte Carlo'!$K$12*((RAND()+RAND()+RAND()+RAND()+RAND()+RAND()+RAND()+RAND()+RAND()+RAND()+RAND()+RAND())-6))-1)+Y$15)</x:f>
        <x:v>11766334.169228947</x:v>
      </x:c>
      <x:c r="Z156" s="97" t="n">
        <x:f>MAX(0,Y156*(1+EXP((LN(1+'Monte Carlo'!$K$10)-0.5*'Monte Carlo'!$K$12^2)+'Monte Carlo'!$K$12*((RAND()+RAND()+RAND()+RAND()+RAND()+RAND()+RAND()+RAND()+RAND()+RAND()+RAND()+RAND())-6))-1)+Z$15)</x:f>
        <x:v>13682719.473220846</x:v>
      </x:c>
      <x:c r="AA156" s="97" t="n">
        <x:f>MAX(0,Z156*(1+EXP((LN(1+'Monte Carlo'!$K$10)-0.5*'Monte Carlo'!$K$12^2)+'Monte Carlo'!$K$12*((RAND()+RAND()+RAND()+RAND()+RAND()+RAND()+RAND()+RAND()+RAND()+RAND()+RAND()+RAND())-6))-1)+AA$15)</x:f>
        <x:v>12392198.117432568</x:v>
      </x:c>
      <x:c r="AB156" s="97" t="n">
        <x:f>MAX(0,AA156*(1+EXP((LN(1+'Monte Carlo'!$K$10)-0.5*'Monte Carlo'!$K$12^2)+'Monte Carlo'!$K$12*((RAND()+RAND()+RAND()+RAND()+RAND()+RAND()+RAND()+RAND()+RAND()+RAND()+RAND()+RAND())-6))-1)+AB$15)</x:f>
        <x:v>15197291.84552103</x:v>
      </x:c>
      <x:c r="AC156" s="97" t="n">
        <x:f>MAX(0,AB156*(1+EXP((LN(1+'Monte Carlo'!$K$10)-0.5*'Monte Carlo'!$K$12^2)+'Monte Carlo'!$K$12*((RAND()+RAND()+RAND()+RAND()+RAND()+RAND()+RAND()+RAND()+RAND()+RAND()+RAND()+RAND())-6))-1)+AC$15)</x:f>
        <x:v>16709355.203756487</x:v>
      </x:c>
      <x:c r="AD156" s="97" t="n">
        <x:f>MAX(0,AC156*(1+EXP((LN(1+'Monte Carlo'!$K$10)-0.5*'Monte Carlo'!$K$12^2)+'Monte Carlo'!$K$12*((RAND()+RAND()+RAND()+RAND()+RAND()+RAND()+RAND()+RAND()+RAND()+RAND()+RAND()+RAND())-6))-1)+AD$15)</x:f>
        <x:v>20077084.71649638</x:v>
      </x:c>
      <x:c r="AE156" s="97" t="n">
        <x:f>MAX(0,AD156*(1+EXP((LN(1+'Monte Carlo'!$K$10)-0.5*'Monte Carlo'!$K$12^2)+'Monte Carlo'!$K$12*((RAND()+RAND()+RAND()+RAND()+RAND()+RAND()+RAND()+RAND()+RAND()+RAND()+RAND()+RAND())-6))-1)+AE$15)</x:f>
        <x:v>26932016.52286084</x:v>
      </x:c>
      <x:c r="AF156" s="97" t="n">
        <x:f>MAX(0,AE156*(1+EXP((LN(1+'Monte Carlo'!$K$10)-0.5*'Monte Carlo'!$K$12^2)+'Monte Carlo'!$K$12*((RAND()+RAND()+RAND()+RAND()+RAND()+RAND()+RAND()+RAND()+RAND()+RAND()+RAND()+RAND())-6))-1)+AF$15)</x:f>
        <x:v>25381649.40677961</x:v>
      </x:c>
      <x:c r="AG156" s="97">
        <x:f t="shared" si="4"/>
        <x:v>890431.05542399082</x:v>
      </x:c>
    </x:row>
    <x:row r="157">
      <x:c r="A157" s="93">
        <x:v>136</x:v>
      </x:c>
      <x:c r="B157" s="97" t="n">
        <x:f>IF(AND(UPPER('Monte Carlo'!$K$4)="YES",'Monte Carlo'!$K$5&gt;0),'Monte Carlo'!$K$13,Liquidity_30Y!$C$14)</x:f>
        <x:v>1029031.25</x:v>
      </x:c>
      <x:c r="C157" s="97" t="n">
        <x:f>MAX(0,B157*(1+EXP((LN(1+'Monte Carlo'!$K$10)-0.5*'Monte Carlo'!$K$12^2)+'Monte Carlo'!$K$12*((RAND()+RAND()+RAND()+RAND()+RAND()+RAND()+RAND()+RAND()+RAND()+RAND()+RAND()+RAND())-6))-1)+C$15)</x:f>
        <x:v>896228.7025900965</x:v>
      </x:c>
      <x:c r="D157" s="97" t="n">
        <x:f>MAX(0,C157*(1+EXP((LN(1+'Monte Carlo'!$K$10)-0.5*'Monte Carlo'!$K$12^2)+'Monte Carlo'!$K$12*((RAND()+RAND()+RAND()+RAND()+RAND()+RAND()+RAND()+RAND()+RAND()+RAND()+RAND()+RAND())-6))-1)+D$15)</x:f>
        <x:v>809050.8821004005</x:v>
      </x:c>
      <x:c r="E157" s="97" t="n">
        <x:f>MAX(0,D157*(1+EXP((LN(1+'Monte Carlo'!$K$10)-0.5*'Monte Carlo'!$K$12^2)+'Monte Carlo'!$K$12*((RAND()+RAND()+RAND()+RAND()+RAND()+RAND()+RAND()+RAND()+RAND()+RAND()+RAND()+RAND())-6))-1)+E$15)</x:f>
        <x:v>875617.8539911897</x:v>
      </x:c>
      <x:c r="F157" s="97" t="n">
        <x:f>MAX(0,E157*(1+EXP((LN(1+'Monte Carlo'!$K$10)-0.5*'Monte Carlo'!$K$12^2)+'Monte Carlo'!$K$12*((RAND()+RAND()+RAND()+RAND()+RAND()+RAND()+RAND()+RAND()+RAND()+RAND()+RAND()+RAND())-6))-1)+F$15)</x:f>
        <x:v>959565.1101239581</x:v>
      </x:c>
      <x:c r="G157" s="97" t="n">
        <x:f>MAX(0,F157*(1+EXP((LN(1+'Monte Carlo'!$K$10)-0.5*'Monte Carlo'!$K$12^2)+'Monte Carlo'!$K$12*((RAND()+RAND()+RAND()+RAND()+RAND()+RAND()+RAND()+RAND()+RAND()+RAND()+RAND()+RAND())-6))-1)+G$15)</x:f>
        <x:v>827591.9555655686</x:v>
      </x:c>
      <x:c r="H157" s="97" t="n">
        <x:f>MAX(0,G157*(1+EXP((LN(1+'Monte Carlo'!$K$10)-0.5*'Monte Carlo'!$K$12^2)+'Monte Carlo'!$K$12*((RAND()+RAND()+RAND()+RAND()+RAND()+RAND()+RAND()+RAND()+RAND()+RAND()+RAND()+RAND())-6))-1)+H$15)</x:f>
        <x:v>852470.1655864645</x:v>
      </x:c>
      <x:c r="I157" s="97" t="n">
        <x:f>MAX(0,H157*(1+EXP((LN(1+'Monte Carlo'!$K$10)-0.5*'Monte Carlo'!$K$12^2)+'Monte Carlo'!$K$12*((RAND()+RAND()+RAND()+RAND()+RAND()+RAND()+RAND()+RAND()+RAND()+RAND()+RAND()+RAND())-6))-1)+I$15)</x:f>
        <x:v>950934.9706502139</x:v>
      </x:c>
      <x:c r="J157" s="97" t="n">
        <x:f>MAX(0,I157*(1+EXP((LN(1+'Monte Carlo'!$K$10)-0.5*'Monte Carlo'!$K$12^2)+'Monte Carlo'!$K$12*((RAND()+RAND()+RAND()+RAND()+RAND()+RAND()+RAND()+RAND()+RAND()+RAND()+RAND()+RAND())-6))-1)+J$15)</x:f>
        <x:v>929040.8596339875</x:v>
      </x:c>
      <x:c r="K157" s="97" t="n">
        <x:f>MAX(0,J157*(1+EXP((LN(1+'Monte Carlo'!$K$10)-0.5*'Monte Carlo'!$K$12^2)+'Monte Carlo'!$K$12*((RAND()+RAND()+RAND()+RAND()+RAND()+RAND()+RAND()+RAND()+RAND()+RAND()+RAND()+RAND())-6))-1)+K$15)</x:f>
        <x:v>1176782.7572733504</x:v>
      </x:c>
      <x:c r="L157" s="97" t="n">
        <x:f>MAX(0,K157*(1+EXP((LN(1+'Monte Carlo'!$K$10)-0.5*'Monte Carlo'!$K$12^2)+'Monte Carlo'!$K$12*((RAND()+RAND()+RAND()+RAND()+RAND()+RAND()+RAND()+RAND()+RAND()+RAND()+RAND()+RAND())-6))-1)+L$15)</x:f>
        <x:v>1362203.12758516</x:v>
      </x:c>
      <x:c r="M157" s="97" t="n">
        <x:f>MAX(0,L157*(1+EXP((LN(1+'Monte Carlo'!$K$10)-0.5*'Monte Carlo'!$K$12^2)+'Monte Carlo'!$K$12*((RAND()+RAND()+RAND()+RAND()+RAND()+RAND()+RAND()+RAND()+RAND()+RAND()+RAND()+RAND())-6))-1)+M$15)</x:f>
        <x:v>1595707.760417448</x:v>
      </x:c>
      <x:c r="N157" s="97" t="n">
        <x:f>MAX(0,M157*(1+EXP((LN(1+'Monte Carlo'!$K$10)-0.5*'Monte Carlo'!$K$12^2)+'Monte Carlo'!$K$12*((RAND()+RAND()+RAND()+RAND()+RAND()+RAND()+RAND()+RAND()+RAND()+RAND()+RAND()+RAND())-6))-1)+N$15)</x:f>
        <x:v>1822894.1341654488</x:v>
      </x:c>
      <x:c r="O157" s="97" t="n">
        <x:f>MAX(0,N157*(1+EXP((LN(1+'Monte Carlo'!$K$10)-0.5*'Monte Carlo'!$K$12^2)+'Monte Carlo'!$K$12*((RAND()+RAND()+RAND()+RAND()+RAND()+RAND()+RAND()+RAND()+RAND()+RAND()+RAND()+RAND())-6))-1)+O$15)</x:f>
        <x:v>2197127.252068272</x:v>
      </x:c>
      <x:c r="P157" s="97" t="n">
        <x:f>MAX(0,O157*(1+EXP((LN(1+'Monte Carlo'!$K$10)-0.5*'Monte Carlo'!$K$12^2)+'Monte Carlo'!$K$12*((RAND()+RAND()+RAND()+RAND()+RAND()+RAND()+RAND()+RAND()+RAND()+RAND()+RAND()+RAND())-6))-1)+P$15)</x:f>
        <x:v>2022222.2833228032</x:v>
      </x:c>
      <x:c r="Q157" s="97" t="n">
        <x:f>MAX(0,P157*(1+EXP((LN(1+'Monte Carlo'!$K$10)-0.5*'Monte Carlo'!$K$12^2)+'Monte Carlo'!$K$12*((RAND()+RAND()+RAND()+RAND()+RAND()+RAND()+RAND()+RAND()+RAND()+RAND()+RAND()+RAND())-6))-1)+Q$15)</x:f>
        <x:v>2084177.2216330436</x:v>
      </x:c>
      <x:c r="R157" s="97" t="n">
        <x:f>MAX(0,Q157*(1+EXP((LN(1+'Monte Carlo'!$K$10)-0.5*'Monte Carlo'!$K$12^2)+'Monte Carlo'!$K$12*((RAND()+RAND()+RAND()+RAND()+RAND()+RAND()+RAND()+RAND()+RAND()+RAND()+RAND()+RAND())-6))-1)+R$15)</x:f>
        <x:v>2580943.5612330693</x:v>
      </x:c>
      <x:c r="S157" s="97" t="n">
        <x:f>MAX(0,R157*(1+EXP((LN(1+'Monte Carlo'!$K$10)-0.5*'Monte Carlo'!$K$12^2)+'Monte Carlo'!$K$12*((RAND()+RAND()+RAND()+RAND()+RAND()+RAND()+RAND()+RAND()+RAND()+RAND()+RAND()+RAND())-6))-1)+S$15)</x:f>
        <x:v>2928273.3498944193</x:v>
      </x:c>
      <x:c r="T157" s="97" t="n">
        <x:f>MAX(0,S157*(1+EXP((LN(1+'Monte Carlo'!$K$10)-0.5*'Monte Carlo'!$K$12^2)+'Monte Carlo'!$K$12*((RAND()+RAND()+RAND()+RAND()+RAND()+RAND()+RAND()+RAND()+RAND()+RAND()+RAND()+RAND())-6))-1)+T$15)</x:f>
        <x:v>3744251.241851023</x:v>
      </x:c>
      <x:c r="U157" s="97" t="n">
        <x:f>MAX(0,T157*(1+EXP((LN(1+'Monte Carlo'!$K$10)-0.5*'Monte Carlo'!$K$12^2)+'Monte Carlo'!$K$12*((RAND()+RAND()+RAND()+RAND()+RAND()+RAND()+RAND()+RAND()+RAND()+RAND()+RAND()+RAND())-6))-1)+U$15)</x:f>
        <x:v>4871005.137567044</x:v>
      </x:c>
      <x:c r="V157" s="97" t="n">
        <x:f>MAX(0,U157*(1+EXP((LN(1+'Monte Carlo'!$K$10)-0.5*'Monte Carlo'!$K$12^2)+'Monte Carlo'!$K$12*((RAND()+RAND()+RAND()+RAND()+RAND()+RAND()+RAND()+RAND()+RAND()+RAND()+RAND()+RAND())-6))-1)+V$15)</x:f>
        <x:v>4288166.885065486</x:v>
      </x:c>
      <x:c r="W157" s="97" t="n">
        <x:f>MAX(0,V157*(1+EXP((LN(1+'Monte Carlo'!$K$10)-0.5*'Monte Carlo'!$K$12^2)+'Monte Carlo'!$K$12*((RAND()+RAND()+RAND()+RAND()+RAND()+RAND()+RAND()+RAND()+RAND()+RAND()+RAND()+RAND())-6))-1)+W$15)</x:f>
        <x:v>4217651.144679571</x:v>
      </x:c>
      <x:c r="X157" s="97" t="n">
        <x:f>MAX(0,W157*(1+EXP((LN(1+'Monte Carlo'!$K$10)-0.5*'Monte Carlo'!$K$12^2)+'Monte Carlo'!$K$12*((RAND()+RAND()+RAND()+RAND()+RAND()+RAND()+RAND()+RAND()+RAND()+RAND()+RAND()+RAND())-6))-1)+X$15)</x:f>
        <x:v>5179754.190395338</x:v>
      </x:c>
      <x:c r="Y157" s="97" t="n">
        <x:f>MAX(0,X157*(1+EXP((LN(1+'Monte Carlo'!$K$10)-0.5*'Monte Carlo'!$K$12^2)+'Monte Carlo'!$K$12*((RAND()+RAND()+RAND()+RAND()+RAND()+RAND()+RAND()+RAND()+RAND()+RAND()+RAND()+RAND())-6))-1)+Y$15)</x:f>
        <x:v>5296637.825171845</x:v>
      </x:c>
      <x:c r="Z157" s="97" t="n">
        <x:f>MAX(0,Y157*(1+EXP((LN(1+'Monte Carlo'!$K$10)-0.5*'Monte Carlo'!$K$12^2)+'Monte Carlo'!$K$12*((RAND()+RAND()+RAND()+RAND()+RAND()+RAND()+RAND()+RAND()+RAND()+RAND()+RAND()+RAND())-6))-1)+Z$15)</x:f>
        <x:v>5201460.856601508</x:v>
      </x:c>
      <x:c r="AA157" s="97" t="n">
        <x:f>MAX(0,Z157*(1+EXP((LN(1+'Monte Carlo'!$K$10)-0.5*'Monte Carlo'!$K$12^2)+'Monte Carlo'!$K$12*((RAND()+RAND()+RAND()+RAND()+RAND()+RAND()+RAND()+RAND()+RAND()+RAND()+RAND()+RAND())-6))-1)+AA$15)</x:f>
        <x:v>4972121.890336579</x:v>
      </x:c>
      <x:c r="AB157" s="97" t="n">
        <x:f>MAX(0,AA157*(1+EXP((LN(1+'Monte Carlo'!$K$10)-0.5*'Monte Carlo'!$K$12^2)+'Monte Carlo'!$K$12*((RAND()+RAND()+RAND()+RAND()+RAND()+RAND()+RAND()+RAND()+RAND()+RAND()+RAND()+RAND())-6))-1)+AB$15)</x:f>
        <x:v>5771128.589911501</x:v>
      </x:c>
      <x:c r="AC157" s="97" t="n">
        <x:f>MAX(0,AB157*(1+EXP((LN(1+'Monte Carlo'!$K$10)-0.5*'Monte Carlo'!$K$12^2)+'Monte Carlo'!$K$12*((RAND()+RAND()+RAND()+RAND()+RAND()+RAND()+RAND()+RAND()+RAND()+RAND()+RAND()+RAND())-6))-1)+AC$15)</x:f>
        <x:v>5504296.877612593</x:v>
      </x:c>
      <x:c r="AD157" s="97" t="n">
        <x:f>MAX(0,AC157*(1+EXP((LN(1+'Monte Carlo'!$K$10)-0.5*'Monte Carlo'!$K$12^2)+'Monte Carlo'!$K$12*((RAND()+RAND()+RAND()+RAND()+RAND()+RAND()+RAND()+RAND()+RAND()+RAND()+RAND()+RAND())-6))-1)+AD$15)</x:f>
        <x:v>5570758.669504631</x:v>
      </x:c>
      <x:c r="AE157" s="97" t="n">
        <x:f>MAX(0,AD157*(1+EXP((LN(1+'Monte Carlo'!$K$10)-0.5*'Monte Carlo'!$K$12^2)+'Monte Carlo'!$K$12*((RAND()+RAND()+RAND()+RAND()+RAND()+RAND()+RAND()+RAND()+RAND()+RAND()+RAND()+RAND())-6))-1)+AE$15)</x:f>
        <x:v>7720537.170070355</x:v>
      </x:c>
      <x:c r="AF157" s="97" t="n">
        <x:f>MAX(0,AE157*(1+EXP((LN(1+'Monte Carlo'!$K$10)-0.5*'Monte Carlo'!$K$12^2)+'Monte Carlo'!$K$12*((RAND()+RAND()+RAND()+RAND()+RAND()+RAND()+RAND()+RAND()+RAND()+RAND()+RAND()+RAND())-6))-1)+AF$15)</x:f>
        <x:v>7085286.168026471</x:v>
      </x:c>
      <x:c r="AG157" s="97">
        <x:f t="shared" si="4"/>
        <x:v>891295.44452423975</x:v>
      </x:c>
    </x:row>
    <x:row r="158">
      <x:c r="A158" s="93">
        <x:v>137</x:v>
      </x:c>
      <x:c r="B158" s="97" t="n">
        <x:f>IF(AND(UPPER('Monte Carlo'!$K$4)="YES",'Monte Carlo'!$K$5&gt;0),'Monte Carlo'!$K$13,Liquidity_30Y!$C$14)</x:f>
        <x:v>1029031.25</x:v>
      </x:c>
      <x:c r="C158" s="97" t="n">
        <x:f>MAX(0,B158*(1+EXP((LN(1+'Monte Carlo'!$K$10)-0.5*'Monte Carlo'!$K$12^2)+'Monte Carlo'!$K$12*((RAND()+RAND()+RAND()+RAND()+RAND()+RAND()+RAND()+RAND()+RAND()+RAND()+RAND()+RAND())-6))-1)+C$15)</x:f>
        <x:v>955104.9200264121</x:v>
      </x:c>
      <x:c r="D158" s="97" t="n">
        <x:f>MAX(0,C158*(1+EXP((LN(1+'Monte Carlo'!$K$10)-0.5*'Monte Carlo'!$K$12^2)+'Monte Carlo'!$K$12*((RAND()+RAND()+RAND()+RAND()+RAND()+RAND()+RAND()+RAND()+RAND()+RAND()+RAND()+RAND())-6))-1)+D$15)</x:f>
        <x:v>1053069.5065190543</x:v>
      </x:c>
      <x:c r="E158" s="97" t="n">
        <x:f>MAX(0,D158*(1+EXP((LN(1+'Monte Carlo'!$K$10)-0.5*'Monte Carlo'!$K$12^2)+'Monte Carlo'!$K$12*((RAND()+RAND()+RAND()+RAND()+RAND()+RAND()+RAND()+RAND()+RAND()+RAND()+RAND()+RAND())-6))-1)+E$15)</x:f>
        <x:v>840882.2497463854</x:v>
      </x:c>
      <x:c r="F158" s="97" t="n">
        <x:f>MAX(0,E158*(1+EXP((LN(1+'Monte Carlo'!$K$10)-0.5*'Monte Carlo'!$K$12^2)+'Monte Carlo'!$K$12*((RAND()+RAND()+RAND()+RAND()+RAND()+RAND()+RAND()+RAND()+RAND()+RAND()+RAND()+RAND())-6))-1)+F$15)</x:f>
        <x:v>849511.9103921253</x:v>
      </x:c>
      <x:c r="G158" s="97" t="n">
        <x:f>MAX(0,F158*(1+EXP((LN(1+'Monte Carlo'!$K$10)-0.5*'Monte Carlo'!$K$12^2)+'Monte Carlo'!$K$12*((RAND()+RAND()+RAND()+RAND()+RAND()+RAND()+RAND()+RAND()+RAND()+RAND()+RAND()+RAND())-6))-1)+G$15)</x:f>
        <x:v>872074.4474262886</x:v>
      </x:c>
      <x:c r="H158" s="97" t="n">
        <x:f>MAX(0,G158*(1+EXP((LN(1+'Monte Carlo'!$K$10)-0.5*'Monte Carlo'!$K$12^2)+'Monte Carlo'!$K$12*((RAND()+RAND()+RAND()+RAND()+RAND()+RAND()+RAND()+RAND()+RAND()+RAND()+RAND()+RAND())-6))-1)+H$15)</x:f>
        <x:v>955073.6727126889</x:v>
      </x:c>
      <x:c r="I158" s="97" t="n">
        <x:f>MAX(0,H158*(1+EXP((LN(1+'Monte Carlo'!$K$10)-0.5*'Monte Carlo'!$K$12^2)+'Monte Carlo'!$K$12*((RAND()+RAND()+RAND()+RAND()+RAND()+RAND()+RAND()+RAND()+RAND()+RAND()+RAND()+RAND())-6))-1)+I$15)</x:f>
        <x:v>902118.7239726653</x:v>
      </x:c>
      <x:c r="J158" s="97" t="n">
        <x:f>MAX(0,I158*(1+EXP((LN(1+'Monte Carlo'!$K$10)-0.5*'Monte Carlo'!$K$12^2)+'Monte Carlo'!$K$12*((RAND()+RAND()+RAND()+RAND()+RAND()+RAND()+RAND()+RAND()+RAND()+RAND()+RAND()+RAND())-6))-1)+J$15)</x:f>
        <x:v>921616.8121230121</x:v>
      </x:c>
      <x:c r="K158" s="97" t="n">
        <x:f>MAX(0,J158*(1+EXP((LN(1+'Monte Carlo'!$K$10)-0.5*'Monte Carlo'!$K$12^2)+'Monte Carlo'!$K$12*((RAND()+RAND()+RAND()+RAND()+RAND()+RAND()+RAND()+RAND()+RAND()+RAND()+RAND()+RAND())-6))-1)+K$15)</x:f>
        <x:v>755714.7152141823</x:v>
      </x:c>
      <x:c r="L158" s="97" t="n">
        <x:f>MAX(0,K158*(1+EXP((LN(1+'Monte Carlo'!$K$10)-0.5*'Monte Carlo'!$K$12^2)+'Monte Carlo'!$K$12*((RAND()+RAND()+RAND()+RAND()+RAND()+RAND()+RAND()+RAND()+RAND()+RAND()+RAND()+RAND())-6))-1)+L$15)</x:f>
        <x:v>749399.4479999049</x:v>
      </x:c>
      <x:c r="M158" s="97" t="n">
        <x:f>MAX(0,L158*(1+EXP((LN(1+'Monte Carlo'!$K$10)-0.5*'Monte Carlo'!$K$12^2)+'Monte Carlo'!$K$12*((RAND()+RAND()+RAND()+RAND()+RAND()+RAND()+RAND()+RAND()+RAND()+RAND()+RAND()+RAND())-6))-1)+M$15)</x:f>
        <x:v>601070.8297272228</x:v>
      </x:c>
      <x:c r="N158" s="97" t="n">
        <x:f>MAX(0,M158*(1+EXP((LN(1+'Monte Carlo'!$K$10)-0.5*'Monte Carlo'!$K$12^2)+'Monte Carlo'!$K$12*((RAND()+RAND()+RAND()+RAND()+RAND()+RAND()+RAND()+RAND()+RAND()+RAND()+RAND()+RAND())-6))-1)+N$15)</x:f>
        <x:v>790779.469266874</x:v>
      </x:c>
      <x:c r="O158" s="97" t="n">
        <x:f>MAX(0,N158*(1+EXP((LN(1+'Monte Carlo'!$K$10)-0.5*'Monte Carlo'!$K$12^2)+'Monte Carlo'!$K$12*((RAND()+RAND()+RAND()+RAND()+RAND()+RAND()+RAND()+RAND()+RAND()+RAND()+RAND()+RAND())-6))-1)+O$15)</x:f>
        <x:v>916560.599726501</x:v>
      </x:c>
      <x:c r="P158" s="97" t="n">
        <x:f>MAX(0,O158*(1+EXP((LN(1+'Monte Carlo'!$K$10)-0.5*'Monte Carlo'!$K$12^2)+'Monte Carlo'!$K$12*((RAND()+RAND()+RAND()+RAND()+RAND()+RAND()+RAND()+RAND()+RAND()+RAND()+RAND()+RAND())-6))-1)+P$15)</x:f>
        <x:v>843819.3163139834</x:v>
      </x:c>
      <x:c r="Q158" s="97" t="n">
        <x:f>MAX(0,P158*(1+EXP((LN(1+'Monte Carlo'!$K$10)-0.5*'Monte Carlo'!$K$12^2)+'Monte Carlo'!$K$12*((RAND()+RAND()+RAND()+RAND()+RAND()+RAND()+RAND()+RAND()+RAND()+RAND()+RAND()+RAND())-6))-1)+Q$15)</x:f>
        <x:v>956098.4173830838</x:v>
      </x:c>
      <x:c r="R158" s="97" t="n">
        <x:f>MAX(0,Q158*(1+EXP((LN(1+'Monte Carlo'!$K$10)-0.5*'Monte Carlo'!$K$12^2)+'Monte Carlo'!$K$12*((RAND()+RAND()+RAND()+RAND()+RAND()+RAND()+RAND()+RAND()+RAND()+RAND()+RAND()+RAND())-6))-1)+R$15)</x:f>
        <x:v>954280.527894787</x:v>
      </x:c>
      <x:c r="S158" s="97" t="n">
        <x:f>MAX(0,R158*(1+EXP((LN(1+'Monte Carlo'!$K$10)-0.5*'Monte Carlo'!$K$12^2)+'Monte Carlo'!$K$12*((RAND()+RAND()+RAND()+RAND()+RAND()+RAND()+RAND()+RAND()+RAND()+RAND()+RAND()+RAND())-6))-1)+S$15)</x:f>
        <x:v>1187369.8288655642</x:v>
      </x:c>
      <x:c r="T158" s="97" t="n">
        <x:f>MAX(0,S158*(1+EXP((LN(1+'Monte Carlo'!$K$10)-0.5*'Monte Carlo'!$K$12^2)+'Monte Carlo'!$K$12*((RAND()+RAND()+RAND()+RAND()+RAND()+RAND()+RAND()+RAND()+RAND()+RAND()+RAND()+RAND())-6))-1)+T$15)</x:f>
        <x:v>1288622.636117475</x:v>
      </x:c>
      <x:c r="U158" s="97" t="n">
        <x:f>MAX(0,T158*(1+EXP((LN(1+'Monte Carlo'!$K$10)-0.5*'Monte Carlo'!$K$12^2)+'Monte Carlo'!$K$12*((RAND()+RAND()+RAND()+RAND()+RAND()+RAND()+RAND()+RAND()+RAND()+RAND()+RAND()+RAND())-6))-1)+U$15)</x:f>
        <x:v>1001356.682305205</x:v>
      </x:c>
      <x:c r="V158" s="97" t="n">
        <x:f>MAX(0,U158*(1+EXP((LN(1+'Monte Carlo'!$K$10)-0.5*'Monte Carlo'!$K$12^2)+'Monte Carlo'!$K$12*((RAND()+RAND()+RAND()+RAND()+RAND()+RAND()+RAND()+RAND()+RAND()+RAND()+RAND()+RAND())-6))-1)+V$15)</x:f>
        <x:v>1130039.6324275567</x:v>
      </x:c>
      <x:c r="W158" s="97" t="n">
        <x:f>MAX(0,V158*(1+EXP((LN(1+'Monte Carlo'!$K$10)-0.5*'Monte Carlo'!$K$12^2)+'Monte Carlo'!$K$12*((RAND()+RAND()+RAND()+RAND()+RAND()+RAND()+RAND()+RAND()+RAND()+RAND()+RAND()+RAND())-6))-1)+W$15)</x:f>
        <x:v>1042489.4063492622</x:v>
      </x:c>
      <x:c r="X158" s="97" t="n">
        <x:f>MAX(0,W158*(1+EXP((LN(1+'Monte Carlo'!$K$10)-0.5*'Monte Carlo'!$K$12^2)+'Monte Carlo'!$K$12*((RAND()+RAND()+RAND()+RAND()+RAND()+RAND()+RAND()+RAND()+RAND()+RAND()+RAND()+RAND())-6))-1)+X$15)</x:f>
        <x:v>1296311.5526282438</x:v>
      </x:c>
      <x:c r="Y158" s="97" t="n">
        <x:f>MAX(0,X158*(1+EXP((LN(1+'Monte Carlo'!$K$10)-0.5*'Monte Carlo'!$K$12^2)+'Monte Carlo'!$K$12*((RAND()+RAND()+RAND()+RAND()+RAND()+RAND()+RAND()+RAND()+RAND()+RAND()+RAND()+RAND())-6))-1)+Y$15)</x:f>
        <x:v>1456310.0606350899</x:v>
      </x:c>
      <x:c r="Z158" s="97" t="n">
        <x:f>MAX(0,Y158*(1+EXP((LN(1+'Monte Carlo'!$K$10)-0.5*'Monte Carlo'!$K$12^2)+'Monte Carlo'!$K$12*((RAND()+RAND()+RAND()+RAND()+RAND()+RAND()+RAND()+RAND()+RAND()+RAND()+RAND()+RAND())-6))-1)+Z$15)</x:f>
        <x:v>1495586.7522108557</x:v>
      </x:c>
      <x:c r="AA158" s="97" t="n">
        <x:f>MAX(0,Z158*(1+EXP((LN(1+'Monte Carlo'!$K$10)-0.5*'Monte Carlo'!$K$12^2)+'Monte Carlo'!$K$12*((RAND()+RAND()+RAND()+RAND()+RAND()+RAND()+RAND()+RAND()+RAND()+RAND()+RAND()+RAND())-6))-1)+AA$15)</x:f>
        <x:v>1494467.1618919934</x:v>
      </x:c>
      <x:c r="AB158" s="97" t="n">
        <x:f>MAX(0,AA158*(1+EXP((LN(1+'Monte Carlo'!$K$10)-0.5*'Monte Carlo'!$K$12^2)+'Monte Carlo'!$K$12*((RAND()+RAND()+RAND()+RAND()+RAND()+RAND()+RAND()+RAND()+RAND()+RAND()+RAND()+RAND())-6))-1)+AB$15)</x:f>
        <x:v>1738039.661142061</x:v>
      </x:c>
      <x:c r="AC158" s="97" t="n">
        <x:f>MAX(0,AB158*(1+EXP((LN(1+'Monte Carlo'!$K$10)-0.5*'Monte Carlo'!$K$12^2)+'Monte Carlo'!$K$12*((RAND()+RAND()+RAND()+RAND()+RAND()+RAND()+RAND()+RAND()+RAND()+RAND()+RAND()+RAND())-6))-1)+AC$15)</x:f>
        <x:v>1621599.0323695373</x:v>
      </x:c>
      <x:c r="AD158" s="97" t="n">
        <x:f>MAX(0,AC158*(1+EXP((LN(1+'Monte Carlo'!$K$10)-0.5*'Monte Carlo'!$K$12^2)+'Monte Carlo'!$K$12*((RAND()+RAND()+RAND()+RAND()+RAND()+RAND()+RAND()+RAND()+RAND()+RAND()+RAND()+RAND())-6))-1)+AD$15)</x:f>
        <x:v>1619813.3456701855</x:v>
      </x:c>
      <x:c r="AE158" s="97" t="n">
        <x:f>MAX(0,AD158*(1+EXP((LN(1+'Monte Carlo'!$K$10)-0.5*'Monte Carlo'!$K$12^2)+'Monte Carlo'!$K$12*((RAND()+RAND()+RAND()+RAND()+RAND()+RAND()+RAND()+RAND()+RAND()+RAND()+RAND()+RAND())-6))-1)+AE$15)</x:f>
        <x:v>2127500.6199163953</x:v>
      </x:c>
      <x:c r="AF158" s="97" t="n">
        <x:f>MAX(0,AE158*(1+EXP((LN(1+'Monte Carlo'!$K$10)-0.5*'Monte Carlo'!$K$12^2)+'Monte Carlo'!$K$12*((RAND()+RAND()+RAND()+RAND()+RAND()+RAND()+RAND()+RAND()+RAND()+RAND()+RAND()+RAND())-6))-1)+AF$15)</x:f>
        <x:v>2224975.8502929015</x:v>
      </x:c>
      <x:c r="AG158" s="97">
        <x:f t="shared" si="4"/>
        <x:v>844561.27814655541</x:v>
      </x:c>
    </x:row>
    <x:row r="159">
      <x:c r="A159" s="93">
        <x:v>138</x:v>
      </x:c>
      <x:c r="B159" s="97" t="n">
        <x:f>IF(AND(UPPER('Monte Carlo'!$K$4)="YES",'Monte Carlo'!$K$5&gt;0),'Monte Carlo'!$K$13,Liquidity_30Y!$C$14)</x:f>
        <x:v>1029031.25</x:v>
      </x:c>
      <x:c r="C159" s="97" t="n">
        <x:f>MAX(0,B159*(1+EXP((LN(1+'Monte Carlo'!$K$10)-0.5*'Monte Carlo'!$K$12^2)+'Monte Carlo'!$K$12*((RAND()+RAND()+RAND()+RAND()+RAND()+RAND()+RAND()+RAND()+RAND()+RAND()+RAND()+RAND())-6))-1)+C$15)</x:f>
        <x:v>1045773.0050816577</x:v>
      </x:c>
      <x:c r="D159" s="97" t="n">
        <x:f>MAX(0,C159*(1+EXP((LN(1+'Monte Carlo'!$K$10)-0.5*'Monte Carlo'!$K$12^2)+'Monte Carlo'!$K$12*((RAND()+RAND()+RAND()+RAND()+RAND()+RAND()+RAND()+RAND()+RAND()+RAND()+RAND()+RAND())-6))-1)+D$15)</x:f>
        <x:v>1239745.224177544</x:v>
      </x:c>
      <x:c r="E159" s="97" t="n">
        <x:f>MAX(0,D159*(1+EXP((LN(1+'Monte Carlo'!$K$10)-0.5*'Monte Carlo'!$K$12^2)+'Monte Carlo'!$K$12*((RAND()+RAND()+RAND()+RAND()+RAND()+RAND()+RAND()+RAND()+RAND()+RAND()+RAND()+RAND())-6))-1)+E$15)</x:f>
        <x:v>1138761.4455185225</x:v>
      </x:c>
      <x:c r="F159" s="97" t="n">
        <x:f>MAX(0,E159*(1+EXP((LN(1+'Monte Carlo'!$K$10)-0.5*'Monte Carlo'!$K$12^2)+'Monte Carlo'!$K$12*((RAND()+RAND()+RAND()+RAND()+RAND()+RAND()+RAND()+RAND()+RAND()+RAND()+RAND()+RAND())-6))-1)+F$15)</x:f>
        <x:v>1075323.349784585</x:v>
      </x:c>
      <x:c r="G159" s="97" t="n">
        <x:f>MAX(0,F159*(1+EXP((LN(1+'Monte Carlo'!$K$10)-0.5*'Monte Carlo'!$K$12^2)+'Monte Carlo'!$K$12*((RAND()+RAND()+RAND()+RAND()+RAND()+RAND()+RAND()+RAND()+RAND()+RAND()+RAND()+RAND())-6))-1)+G$15)</x:f>
        <x:v>992128.9558180677</x:v>
      </x:c>
      <x:c r="H159" s="97" t="n">
        <x:f>MAX(0,G159*(1+EXP((LN(1+'Monte Carlo'!$K$10)-0.5*'Monte Carlo'!$K$12^2)+'Monte Carlo'!$K$12*((RAND()+RAND()+RAND()+RAND()+RAND()+RAND()+RAND()+RAND()+RAND()+RAND()+RAND()+RAND())-6))-1)+H$15)</x:f>
        <x:v>1355378.85582936</x:v>
      </x:c>
      <x:c r="I159" s="97" t="n">
        <x:f>MAX(0,H159*(1+EXP((LN(1+'Monte Carlo'!$K$10)-0.5*'Monte Carlo'!$K$12^2)+'Monte Carlo'!$K$12*((RAND()+RAND()+RAND()+RAND()+RAND()+RAND()+RAND()+RAND()+RAND()+RAND()+RAND()+RAND())-6))-1)+I$15)</x:f>
        <x:v>1121878.5169483288</x:v>
      </x:c>
      <x:c r="J159" s="97" t="n">
        <x:f>MAX(0,I159*(1+EXP((LN(1+'Monte Carlo'!$K$10)-0.5*'Monte Carlo'!$K$12^2)+'Monte Carlo'!$K$12*((RAND()+RAND()+RAND()+RAND()+RAND()+RAND()+RAND()+RAND()+RAND()+RAND()+RAND()+RAND())-6))-1)+J$15)</x:f>
        <x:v>1261072.5096965674</x:v>
      </x:c>
      <x:c r="K159" s="97" t="n">
        <x:f>MAX(0,J159*(1+EXP((LN(1+'Monte Carlo'!$K$10)-0.5*'Monte Carlo'!$K$12^2)+'Monte Carlo'!$K$12*((RAND()+RAND()+RAND()+RAND()+RAND()+RAND()+RAND()+RAND()+RAND()+RAND()+RAND()+RAND())-6))-1)+K$15)</x:f>
        <x:v>1442153.2381343888</x:v>
      </x:c>
      <x:c r="L159" s="97" t="n">
        <x:f>MAX(0,K159*(1+EXP((LN(1+'Monte Carlo'!$K$10)-0.5*'Monte Carlo'!$K$12^2)+'Monte Carlo'!$K$12*((RAND()+RAND()+RAND()+RAND()+RAND()+RAND()+RAND()+RAND()+RAND()+RAND()+RAND()+RAND())-6))-1)+L$15)</x:f>
        <x:v>1510969.9774705968</x:v>
      </x:c>
      <x:c r="M159" s="97" t="n">
        <x:f>MAX(0,L159*(1+EXP((LN(1+'Monte Carlo'!$K$10)-0.5*'Monte Carlo'!$K$12^2)+'Monte Carlo'!$K$12*((RAND()+RAND()+RAND()+RAND()+RAND()+RAND()+RAND()+RAND()+RAND()+RAND()+RAND()+RAND())-6))-1)+M$15)</x:f>
        <x:v>1507552.0310292426</x:v>
      </x:c>
      <x:c r="N159" s="97" t="n">
        <x:f>MAX(0,M159*(1+EXP((LN(1+'Monte Carlo'!$K$10)-0.5*'Monte Carlo'!$K$12^2)+'Monte Carlo'!$K$12*((RAND()+RAND()+RAND()+RAND()+RAND()+RAND()+RAND()+RAND()+RAND()+RAND()+RAND()+RAND())-6))-1)+N$15)</x:f>
        <x:v>1798407.7050359694</x:v>
      </x:c>
      <x:c r="O159" s="97" t="n">
        <x:f>MAX(0,N159*(1+EXP((LN(1+'Monte Carlo'!$K$10)-0.5*'Monte Carlo'!$K$12^2)+'Monte Carlo'!$K$12*((RAND()+RAND()+RAND()+RAND()+RAND()+RAND()+RAND()+RAND()+RAND()+RAND()+RAND()+RAND())-6))-1)+O$15)</x:f>
        <x:v>2104969.623756727</x:v>
      </x:c>
      <x:c r="P159" s="97" t="n">
        <x:f>MAX(0,O159*(1+EXP((LN(1+'Monte Carlo'!$K$10)-0.5*'Monte Carlo'!$K$12^2)+'Monte Carlo'!$K$12*((RAND()+RAND()+RAND()+RAND()+RAND()+RAND()+RAND()+RAND()+RAND()+RAND()+RAND()+RAND())-6))-1)+P$15)</x:f>
        <x:v>2178889.825051977</x:v>
      </x:c>
      <x:c r="Q159" s="97" t="n">
        <x:f>MAX(0,P159*(1+EXP((LN(1+'Monte Carlo'!$K$10)-0.5*'Monte Carlo'!$K$12^2)+'Monte Carlo'!$K$12*((RAND()+RAND()+RAND()+RAND()+RAND()+RAND()+RAND()+RAND()+RAND()+RAND()+RAND()+RAND())-6))-1)+Q$15)</x:f>
        <x:v>2547125.0695844362</x:v>
      </x:c>
      <x:c r="R159" s="97" t="n">
        <x:f>MAX(0,Q159*(1+EXP((LN(1+'Monte Carlo'!$K$10)-0.5*'Monte Carlo'!$K$12^2)+'Monte Carlo'!$K$12*((RAND()+RAND()+RAND()+RAND()+RAND()+RAND()+RAND()+RAND()+RAND()+RAND()+RAND()+RAND())-6))-1)+R$15)</x:f>
        <x:v>2538942.6689795265</x:v>
      </x:c>
      <x:c r="S159" s="97" t="n">
        <x:f>MAX(0,R159*(1+EXP((LN(1+'Monte Carlo'!$K$10)-0.5*'Monte Carlo'!$K$12^2)+'Monte Carlo'!$K$12*((RAND()+RAND()+RAND()+RAND()+RAND()+RAND()+RAND()+RAND()+RAND()+RAND()+RAND()+RAND())-6))-1)+S$15)</x:f>
        <x:v>3092105.987044433</x:v>
      </x:c>
      <x:c r="T159" s="97" t="n">
        <x:f>MAX(0,S159*(1+EXP((LN(1+'Monte Carlo'!$K$10)-0.5*'Monte Carlo'!$K$12^2)+'Monte Carlo'!$K$12*((RAND()+RAND()+RAND()+RAND()+RAND()+RAND()+RAND()+RAND()+RAND()+RAND()+RAND()+RAND())-6))-1)+T$15)</x:f>
        <x:v>3511776.0545995682</x:v>
      </x:c>
      <x:c r="U159" s="97" t="n">
        <x:f>MAX(0,T159*(1+EXP((LN(1+'Monte Carlo'!$K$10)-0.5*'Monte Carlo'!$K$12^2)+'Monte Carlo'!$K$12*((RAND()+RAND()+RAND()+RAND()+RAND()+RAND()+RAND()+RAND()+RAND()+RAND()+RAND()+RAND())-6))-1)+U$15)</x:f>
        <x:v>4477134.996283744</x:v>
      </x:c>
      <x:c r="V159" s="97" t="n">
        <x:f>MAX(0,U159*(1+EXP((LN(1+'Monte Carlo'!$K$10)-0.5*'Monte Carlo'!$K$12^2)+'Monte Carlo'!$K$12*((RAND()+RAND()+RAND()+RAND()+RAND()+RAND()+RAND()+RAND()+RAND()+RAND()+RAND()+RAND())-6))-1)+V$15)</x:f>
        <x:v>3937219.0937224915</x:v>
      </x:c>
      <x:c r="W159" s="97" t="n">
        <x:f>MAX(0,V159*(1+EXP((LN(1+'Monte Carlo'!$K$10)-0.5*'Monte Carlo'!$K$12^2)+'Monte Carlo'!$K$12*((RAND()+RAND()+RAND()+RAND()+RAND()+RAND()+RAND()+RAND()+RAND()+RAND()+RAND()+RAND())-6))-1)+W$15)</x:f>
        <x:v>6028107.870522368</x:v>
      </x:c>
      <x:c r="X159" s="97" t="n">
        <x:f>MAX(0,W159*(1+EXP((LN(1+'Monte Carlo'!$K$10)-0.5*'Monte Carlo'!$K$12^2)+'Monte Carlo'!$K$12*((RAND()+RAND()+RAND()+RAND()+RAND()+RAND()+RAND()+RAND()+RAND()+RAND()+RAND()+RAND())-6))-1)+X$15)</x:f>
        <x:v>7146837.866542427</x:v>
      </x:c>
      <x:c r="Y159" s="97" t="n">
        <x:f>MAX(0,X159*(1+EXP((LN(1+'Monte Carlo'!$K$10)-0.5*'Monte Carlo'!$K$12^2)+'Monte Carlo'!$K$12*((RAND()+RAND()+RAND()+RAND()+RAND()+RAND()+RAND()+RAND()+RAND()+RAND()+RAND()+RAND())-6))-1)+Y$15)</x:f>
        <x:v>7546219.436488873</x:v>
      </x:c>
      <x:c r="Z159" s="97" t="n">
        <x:f>MAX(0,Y159*(1+EXP((LN(1+'Monte Carlo'!$K$10)-0.5*'Monte Carlo'!$K$12^2)+'Monte Carlo'!$K$12*((RAND()+RAND()+RAND()+RAND()+RAND()+RAND()+RAND()+RAND()+RAND()+RAND()+RAND()+RAND())-6))-1)+Z$15)</x:f>
        <x:v>7686312.419117693</x:v>
      </x:c>
      <x:c r="AA159" s="97" t="n">
        <x:f>MAX(0,Z159*(1+EXP((LN(1+'Monte Carlo'!$K$10)-0.5*'Monte Carlo'!$K$12^2)+'Monte Carlo'!$K$12*((RAND()+RAND()+RAND()+RAND()+RAND()+RAND()+RAND()+RAND()+RAND()+RAND()+RAND()+RAND())-6))-1)+AA$15)</x:f>
        <x:v>8083167.051323609</x:v>
      </x:c>
      <x:c r="AB159" s="97" t="n">
        <x:f>MAX(0,AA159*(1+EXP((LN(1+'Monte Carlo'!$K$10)-0.5*'Monte Carlo'!$K$12^2)+'Monte Carlo'!$K$12*((RAND()+RAND()+RAND()+RAND()+RAND()+RAND()+RAND()+RAND()+RAND()+RAND()+RAND()+RAND())-6))-1)+AB$15)</x:f>
        <x:v>8033879.528463152</x:v>
      </x:c>
      <x:c r="AC159" s="97" t="n">
        <x:f>MAX(0,AB159*(1+EXP((LN(1+'Monte Carlo'!$K$10)-0.5*'Monte Carlo'!$K$12^2)+'Monte Carlo'!$K$12*((RAND()+RAND()+RAND()+RAND()+RAND()+RAND()+RAND()+RAND()+RAND()+RAND()+RAND()+RAND())-6))-1)+AC$15)</x:f>
        <x:v>10816339.460126014</x:v>
      </x:c>
      <x:c r="AD159" s="97" t="n">
        <x:f>MAX(0,AC159*(1+EXP((LN(1+'Monte Carlo'!$K$10)-0.5*'Monte Carlo'!$K$12^2)+'Monte Carlo'!$K$12*((RAND()+RAND()+RAND()+RAND()+RAND()+RAND()+RAND()+RAND()+RAND()+RAND()+RAND()+RAND())-6))-1)+AD$15)</x:f>
        <x:v>10411273.290389119</x:v>
      </x:c>
      <x:c r="AE159" s="97" t="n">
        <x:f>MAX(0,AD159*(1+EXP((LN(1+'Monte Carlo'!$K$10)-0.5*'Monte Carlo'!$K$12^2)+'Monte Carlo'!$K$12*((RAND()+RAND()+RAND()+RAND()+RAND()+RAND()+RAND()+RAND()+RAND()+RAND()+RAND()+RAND())-6))-1)+AE$15)</x:f>
        <x:v>10781930.787365543</x:v>
      </x:c>
      <x:c r="AF159" s="97" t="n">
        <x:f>MAX(0,AE159*(1+EXP((LN(1+'Monte Carlo'!$K$10)-0.5*'Monte Carlo'!$K$12^2)+'Monte Carlo'!$K$12*((RAND()+RAND()+RAND()+RAND()+RAND()+RAND()+RAND()+RAND()+RAND()+RAND()+RAND()+RAND())-6))-1)+AF$15)</x:f>
        <x:v>13090349.883999921</x:v>
      </x:c>
      <x:c r="AG159" s="97">
        <x:f t="shared" si="4"/>
        <x:v>881145.10630828142</x:v>
      </x:c>
    </x:row>
    <x:row r="160">
      <x:c r="A160" s="93">
        <x:v>139</x:v>
      </x:c>
      <x:c r="B160" s="97" t="n">
        <x:f>IF(AND(UPPER('Monte Carlo'!$K$4)="YES",'Monte Carlo'!$K$5&gt;0),'Monte Carlo'!$K$13,Liquidity_30Y!$C$14)</x:f>
        <x:v>1029031.25</x:v>
      </x:c>
      <x:c r="C160" s="97" t="n">
        <x:f>MAX(0,B160*(1+EXP((LN(1+'Monte Carlo'!$K$10)-0.5*'Monte Carlo'!$K$12^2)+'Monte Carlo'!$K$12*((RAND()+RAND()+RAND()+RAND()+RAND()+RAND()+RAND()+RAND()+RAND()+RAND()+RAND()+RAND())-6))-1)+C$15)</x:f>
        <x:v>908093.3537382266</x:v>
      </x:c>
      <x:c r="D160" s="97" t="n">
        <x:f>MAX(0,C160*(1+EXP((LN(1+'Monte Carlo'!$K$10)-0.5*'Monte Carlo'!$K$12^2)+'Monte Carlo'!$K$12*((RAND()+RAND()+RAND()+RAND()+RAND()+RAND()+RAND()+RAND()+RAND()+RAND()+RAND()+RAND())-6))-1)+D$15)</x:f>
        <x:v>944203.7137404841</x:v>
      </x:c>
      <x:c r="E160" s="97" t="n">
        <x:f>MAX(0,D160*(1+EXP((LN(1+'Monte Carlo'!$K$10)-0.5*'Monte Carlo'!$K$12^2)+'Monte Carlo'!$K$12*((RAND()+RAND()+RAND()+RAND()+RAND()+RAND()+RAND()+RAND()+RAND()+RAND()+RAND()+RAND())-6))-1)+E$15)</x:f>
        <x:v>1027238.5464706717</x:v>
      </x:c>
      <x:c r="F160" s="97" t="n">
        <x:f>MAX(0,E160*(1+EXP((LN(1+'Monte Carlo'!$K$10)-0.5*'Monte Carlo'!$K$12^2)+'Monte Carlo'!$K$12*((RAND()+RAND()+RAND()+RAND()+RAND()+RAND()+RAND()+RAND()+RAND()+RAND()+RAND()+RAND())-6))-1)+F$15)</x:f>
        <x:v>997351.7940693961</x:v>
      </x:c>
      <x:c r="G160" s="97" t="n">
        <x:f>MAX(0,F160*(1+EXP((LN(1+'Monte Carlo'!$K$10)-0.5*'Monte Carlo'!$K$12^2)+'Monte Carlo'!$K$12*((RAND()+RAND()+RAND()+RAND()+RAND()+RAND()+RAND()+RAND()+RAND()+RAND()+RAND()+RAND())-6))-1)+G$15)</x:f>
        <x:v>909371.1674502873</x:v>
      </x:c>
      <x:c r="H160" s="97" t="n">
        <x:f>MAX(0,G160*(1+EXP((LN(1+'Monte Carlo'!$K$10)-0.5*'Monte Carlo'!$K$12^2)+'Monte Carlo'!$K$12*((RAND()+RAND()+RAND()+RAND()+RAND()+RAND()+RAND()+RAND()+RAND()+RAND()+RAND()+RAND())-6))-1)+H$15)</x:f>
        <x:v>1014916.8909406058</x:v>
      </x:c>
      <x:c r="I160" s="97" t="n">
        <x:f>MAX(0,H160*(1+EXP((LN(1+'Monte Carlo'!$K$10)-0.5*'Monte Carlo'!$K$12^2)+'Monte Carlo'!$K$12*((RAND()+RAND()+RAND()+RAND()+RAND()+RAND()+RAND()+RAND()+RAND()+RAND()+RAND()+RAND())-6))-1)+I$15)</x:f>
        <x:v>1137221.997020828</x:v>
      </x:c>
      <x:c r="J160" s="97" t="n">
        <x:f>MAX(0,I160*(1+EXP((LN(1+'Monte Carlo'!$K$10)-0.5*'Monte Carlo'!$K$12^2)+'Monte Carlo'!$K$12*((RAND()+RAND()+RAND()+RAND()+RAND()+RAND()+RAND()+RAND()+RAND()+RAND()+RAND()+RAND())-6))-1)+J$15)</x:f>
        <x:v>1020141.7381484167</x:v>
      </x:c>
      <x:c r="K160" s="97" t="n">
        <x:f>MAX(0,J160*(1+EXP((LN(1+'Monte Carlo'!$K$10)-0.5*'Monte Carlo'!$K$12^2)+'Monte Carlo'!$K$12*((RAND()+RAND()+RAND()+RAND()+RAND()+RAND()+RAND()+RAND()+RAND()+RAND()+RAND()+RAND())-6))-1)+K$15)</x:f>
        <x:v>1025857.4976388557</x:v>
      </x:c>
      <x:c r="L160" s="97" t="n">
        <x:f>MAX(0,K160*(1+EXP((LN(1+'Monte Carlo'!$K$10)-0.5*'Monte Carlo'!$K$12^2)+'Monte Carlo'!$K$12*((RAND()+RAND()+RAND()+RAND()+RAND()+RAND()+RAND()+RAND()+RAND()+RAND()+RAND()+RAND())-6))-1)+L$15)</x:f>
        <x:v>1146335.461267607</x:v>
      </x:c>
      <x:c r="M160" s="97" t="n">
        <x:f>MAX(0,L160*(1+EXP((LN(1+'Monte Carlo'!$K$10)-0.5*'Monte Carlo'!$K$12^2)+'Monte Carlo'!$K$12*((RAND()+RAND()+RAND()+RAND()+RAND()+RAND()+RAND()+RAND()+RAND()+RAND()+RAND()+RAND())-6))-1)+M$15)</x:f>
        <x:v>1012510.5994877279</x:v>
      </x:c>
      <x:c r="N160" s="97" t="n">
        <x:f>MAX(0,M160*(1+EXP((LN(1+'Monte Carlo'!$K$10)-0.5*'Monte Carlo'!$K$12^2)+'Monte Carlo'!$K$12*((RAND()+RAND()+RAND()+RAND()+RAND()+RAND()+RAND()+RAND()+RAND()+RAND()+RAND()+RAND())-6))-1)+N$15)</x:f>
        <x:v>857936.4942344436</x:v>
      </x:c>
      <x:c r="O160" s="97" t="n">
        <x:f>MAX(0,N160*(1+EXP((LN(1+'Monte Carlo'!$K$10)-0.5*'Monte Carlo'!$K$12^2)+'Monte Carlo'!$K$12*((RAND()+RAND()+RAND()+RAND()+RAND()+RAND()+RAND()+RAND()+RAND()+RAND()+RAND()+RAND())-6))-1)+O$15)</x:f>
        <x:v>973605.535795154</x:v>
      </x:c>
      <x:c r="P160" s="97" t="n">
        <x:f>MAX(0,O160*(1+EXP((LN(1+'Monte Carlo'!$K$10)-0.5*'Monte Carlo'!$K$12^2)+'Monte Carlo'!$K$12*((RAND()+RAND()+RAND()+RAND()+RAND()+RAND()+RAND()+RAND()+RAND()+RAND()+RAND()+RAND())-6))-1)+P$15)</x:f>
        <x:v>957045.9554290512</x:v>
      </x:c>
      <x:c r="Q160" s="97" t="n">
        <x:f>MAX(0,P160*(1+EXP((LN(1+'Monte Carlo'!$K$10)-0.5*'Monte Carlo'!$K$12^2)+'Monte Carlo'!$K$12*((RAND()+RAND()+RAND()+RAND()+RAND()+RAND()+RAND()+RAND()+RAND()+RAND()+RAND()+RAND())-6))-1)+Q$15)</x:f>
        <x:v>859543.7997026953</x:v>
      </x:c>
      <x:c r="R160" s="97" t="n">
        <x:f>MAX(0,Q160*(1+EXP((LN(1+'Monte Carlo'!$K$10)-0.5*'Monte Carlo'!$K$12^2)+'Monte Carlo'!$K$12*((RAND()+RAND()+RAND()+RAND()+RAND()+RAND()+RAND()+RAND()+RAND()+RAND()+RAND()+RAND())-6))-1)+R$15)</x:f>
        <x:v>826754.6566562655</x:v>
      </x:c>
      <x:c r="S160" s="97" t="n">
        <x:f>MAX(0,R160*(1+EXP((LN(1+'Monte Carlo'!$K$10)-0.5*'Monte Carlo'!$K$12^2)+'Monte Carlo'!$K$12*((RAND()+RAND()+RAND()+RAND()+RAND()+RAND()+RAND()+RAND()+RAND()+RAND()+RAND()+RAND())-6))-1)+S$15)</x:f>
        <x:v>987980.8389192331</x:v>
      </x:c>
      <x:c r="T160" s="97" t="n">
        <x:f>MAX(0,S160*(1+EXP((LN(1+'Monte Carlo'!$K$10)-0.5*'Monte Carlo'!$K$12^2)+'Monte Carlo'!$K$12*((RAND()+RAND()+RAND()+RAND()+RAND()+RAND()+RAND()+RAND()+RAND()+RAND()+RAND()+RAND())-6))-1)+T$15)</x:f>
        <x:v>1215127.9452974303</x:v>
      </x:c>
      <x:c r="U160" s="97" t="n">
        <x:f>MAX(0,T160*(1+EXP((LN(1+'Monte Carlo'!$K$10)-0.5*'Monte Carlo'!$K$12^2)+'Monte Carlo'!$K$12*((RAND()+RAND()+RAND()+RAND()+RAND()+RAND()+RAND()+RAND()+RAND()+RAND()+RAND()+RAND())-6))-1)+U$15)</x:f>
        <x:v>1570181.9157439568</x:v>
      </x:c>
      <x:c r="V160" s="97" t="n">
        <x:f>MAX(0,U160*(1+EXP((LN(1+'Monte Carlo'!$K$10)-0.5*'Monte Carlo'!$K$12^2)+'Monte Carlo'!$K$12*((RAND()+RAND()+RAND()+RAND()+RAND()+RAND()+RAND()+RAND()+RAND()+RAND()+RAND()+RAND())-6))-1)+V$15)</x:f>
        <x:v>1470544.8122510815</x:v>
      </x:c>
      <x:c r="W160" s="97" t="n">
        <x:f>MAX(0,V160*(1+EXP((LN(1+'Monte Carlo'!$K$10)-0.5*'Monte Carlo'!$K$12^2)+'Monte Carlo'!$K$12*((RAND()+RAND()+RAND()+RAND()+RAND()+RAND()+RAND()+RAND()+RAND()+RAND()+RAND()+RAND())-6))-1)+W$15)</x:f>
        <x:v>1480495.031267325</x:v>
      </x:c>
      <x:c r="X160" s="97" t="n">
        <x:f>MAX(0,W160*(1+EXP((LN(1+'Monte Carlo'!$K$10)-0.5*'Monte Carlo'!$K$12^2)+'Monte Carlo'!$K$12*((RAND()+RAND()+RAND()+RAND()+RAND()+RAND()+RAND()+RAND()+RAND()+RAND()+RAND()+RAND())-6))-1)+X$15)</x:f>
        <x:v>1244048.8765389337</x:v>
      </x:c>
      <x:c r="Y160" s="97" t="n">
        <x:f>MAX(0,X160*(1+EXP((LN(1+'Monte Carlo'!$K$10)-0.5*'Monte Carlo'!$K$12^2)+'Monte Carlo'!$K$12*((RAND()+RAND()+RAND()+RAND()+RAND()+RAND()+RAND()+RAND()+RAND()+RAND()+RAND()+RAND())-6))-1)+Y$15)</x:f>
        <x:v>1106814.7304787515</x:v>
      </x:c>
      <x:c r="Z160" s="97" t="n">
        <x:f>MAX(0,Y160*(1+EXP((LN(1+'Monte Carlo'!$K$10)-0.5*'Monte Carlo'!$K$12^2)+'Monte Carlo'!$K$12*((RAND()+RAND()+RAND()+RAND()+RAND()+RAND()+RAND()+RAND()+RAND()+RAND()+RAND()+RAND())-6))-1)+Z$15)</x:f>
        <x:v>927650.4985965681</x:v>
      </x:c>
      <x:c r="AA160" s="97" t="n">
        <x:f>MAX(0,Z160*(1+EXP((LN(1+'Monte Carlo'!$K$10)-0.5*'Monte Carlo'!$K$12^2)+'Monte Carlo'!$K$12*((RAND()+RAND()+RAND()+RAND()+RAND()+RAND()+RAND()+RAND()+RAND()+RAND()+RAND()+RAND())-6))-1)+AA$15)</x:f>
        <x:v>1044843.4166134628</x:v>
      </x:c>
      <x:c r="AB160" s="97" t="n">
        <x:f>MAX(0,AA160*(1+EXP((LN(1+'Monte Carlo'!$K$10)-0.5*'Monte Carlo'!$K$12^2)+'Monte Carlo'!$K$12*((RAND()+RAND()+RAND()+RAND()+RAND()+RAND()+RAND()+RAND()+RAND()+RAND()+RAND()+RAND())-6))-1)+AB$15)</x:f>
        <x:v>1089868.9281678274</x:v>
      </x:c>
      <x:c r="AC160" s="97" t="n">
        <x:f>MAX(0,AB160*(1+EXP((LN(1+'Monte Carlo'!$K$10)-0.5*'Monte Carlo'!$K$12^2)+'Monte Carlo'!$K$12*((RAND()+RAND()+RAND()+RAND()+RAND()+RAND()+RAND()+RAND()+RAND()+RAND()+RAND()+RAND())-6))-1)+AC$15)</x:f>
        <x:v>1140388.5039696242</x:v>
      </x:c>
      <x:c r="AD160" s="97" t="n">
        <x:f>MAX(0,AC160*(1+EXP((LN(1+'Monte Carlo'!$K$10)-0.5*'Monte Carlo'!$K$12^2)+'Monte Carlo'!$K$12*((RAND()+RAND()+RAND()+RAND()+RAND()+RAND()+RAND()+RAND()+RAND()+RAND()+RAND()+RAND())-6))-1)+AD$15)</x:f>
        <x:v>1116409.4938590224</x:v>
      </x:c>
      <x:c r="AE160" s="97" t="n">
        <x:f>MAX(0,AD160*(1+EXP((LN(1+'Monte Carlo'!$K$10)-0.5*'Monte Carlo'!$K$12^2)+'Monte Carlo'!$K$12*((RAND()+RAND()+RAND()+RAND()+RAND()+RAND()+RAND()+RAND()+RAND()+RAND()+RAND()+RAND())-6))-1)+AE$15)</x:f>
        <x:v>1113636.3485254776</x:v>
      </x:c>
      <x:c r="AF160" s="97" t="n">
        <x:f>MAX(0,AE160*(1+EXP((LN(1+'Monte Carlo'!$K$10)-0.5*'Monte Carlo'!$K$12^2)+'Monte Carlo'!$K$12*((RAND()+RAND()+RAND()+RAND()+RAND()+RAND()+RAND()+RAND()+RAND()+RAND()+RAND()+RAND())-6))-1)+AF$15)</x:f>
        <x:v>1277483.359622105</x:v>
      </x:c>
      <x:c r="AG160" s="97">
        <x:f t="shared" si="4"/>
        <x:v>831215.15461142594</x:v>
      </x:c>
    </x:row>
    <x:row r="161">
      <x:c r="A161" s="93">
        <x:v>140</x:v>
      </x:c>
      <x:c r="B161" s="97" t="n">
        <x:f>IF(AND(UPPER('Monte Carlo'!$K$4)="YES",'Monte Carlo'!$K$5&gt;0),'Monte Carlo'!$K$13,Liquidity_30Y!$C$14)</x:f>
        <x:v>1029031.25</x:v>
      </x:c>
      <x:c r="C161" s="97" t="n">
        <x:f>MAX(0,B161*(1+EXP((LN(1+'Monte Carlo'!$K$10)-0.5*'Monte Carlo'!$K$12^2)+'Monte Carlo'!$K$12*((RAND()+RAND()+RAND()+RAND()+RAND()+RAND()+RAND()+RAND()+RAND()+RAND()+RAND()+RAND())-6))-1)+C$15)</x:f>
        <x:v>1395178.0038831537</x:v>
      </x:c>
      <x:c r="D161" s="97" t="n">
        <x:f>MAX(0,C161*(1+EXP((LN(1+'Monte Carlo'!$K$10)-0.5*'Monte Carlo'!$K$12^2)+'Monte Carlo'!$K$12*((RAND()+RAND()+RAND()+RAND()+RAND()+RAND()+RAND()+RAND()+RAND()+RAND()+RAND()+RAND())-6))-1)+D$15)</x:f>
        <x:v>1628489.3811571558</x:v>
      </x:c>
      <x:c r="E161" s="97" t="n">
        <x:f>MAX(0,D161*(1+EXP((LN(1+'Monte Carlo'!$K$10)-0.5*'Monte Carlo'!$K$12^2)+'Monte Carlo'!$K$12*((RAND()+RAND()+RAND()+RAND()+RAND()+RAND()+RAND()+RAND()+RAND()+RAND()+RAND()+RAND())-6))-1)+E$15)</x:f>
        <x:v>1648392.8115757187</x:v>
      </x:c>
      <x:c r="F161" s="97" t="n">
        <x:f>MAX(0,E161*(1+EXP((LN(1+'Monte Carlo'!$K$10)-0.5*'Monte Carlo'!$K$12^2)+'Monte Carlo'!$K$12*((RAND()+RAND()+RAND()+RAND()+RAND()+RAND()+RAND()+RAND()+RAND()+RAND()+RAND()+RAND())-6))-1)+F$15)</x:f>
        <x:v>1981667.8574398553</x:v>
      </x:c>
      <x:c r="G161" s="97" t="n">
        <x:f>MAX(0,F161*(1+EXP((LN(1+'Monte Carlo'!$K$10)-0.5*'Monte Carlo'!$K$12^2)+'Monte Carlo'!$K$12*((RAND()+RAND()+RAND()+RAND()+RAND()+RAND()+RAND()+RAND()+RAND()+RAND()+RAND()+RAND())-6))-1)+G$15)</x:f>
        <x:v>1846008.578778929</x:v>
      </x:c>
      <x:c r="H161" s="97" t="n">
        <x:f>MAX(0,G161*(1+EXP((LN(1+'Monte Carlo'!$K$10)-0.5*'Monte Carlo'!$K$12^2)+'Monte Carlo'!$K$12*((RAND()+RAND()+RAND()+RAND()+RAND()+RAND()+RAND()+RAND()+RAND()+RAND()+RAND()+RAND())-6))-1)+H$15)</x:f>
        <x:v>1799373.6776594764</x:v>
      </x:c>
      <x:c r="I161" s="97" t="n">
        <x:f>MAX(0,H161*(1+EXP((LN(1+'Monte Carlo'!$K$10)-0.5*'Monte Carlo'!$K$12^2)+'Monte Carlo'!$K$12*((RAND()+RAND()+RAND()+RAND()+RAND()+RAND()+RAND()+RAND()+RAND()+RAND()+RAND()+RAND())-6))-1)+I$15)</x:f>
        <x:v>2543128.2006912553</x:v>
      </x:c>
      <x:c r="J161" s="97" t="n">
        <x:f>MAX(0,I161*(1+EXP((LN(1+'Monte Carlo'!$K$10)-0.5*'Monte Carlo'!$K$12^2)+'Monte Carlo'!$K$12*((RAND()+RAND()+RAND()+RAND()+RAND()+RAND()+RAND()+RAND()+RAND()+RAND()+RAND()+RAND())-6))-1)+J$15)</x:f>
        <x:v>2753406.328849033</x:v>
      </x:c>
      <x:c r="K161" s="97" t="n">
        <x:f>MAX(0,J161*(1+EXP((LN(1+'Monte Carlo'!$K$10)-0.5*'Monte Carlo'!$K$12^2)+'Monte Carlo'!$K$12*((RAND()+RAND()+RAND()+RAND()+RAND()+RAND()+RAND()+RAND()+RAND()+RAND()+RAND()+RAND())-6))-1)+K$15)</x:f>
        <x:v>2797326.4542370606</x:v>
      </x:c>
      <x:c r="L161" s="97" t="n">
        <x:f>MAX(0,K161*(1+EXP((LN(1+'Monte Carlo'!$K$10)-0.5*'Monte Carlo'!$K$12^2)+'Monte Carlo'!$K$12*((RAND()+RAND()+RAND()+RAND()+RAND()+RAND()+RAND()+RAND()+RAND()+RAND()+RAND()+RAND())-6))-1)+L$15)</x:f>
        <x:v>2689358.080869818</x:v>
      </x:c>
      <x:c r="M161" s="97" t="n">
        <x:f>MAX(0,L161*(1+EXP((LN(1+'Monte Carlo'!$K$10)-0.5*'Monte Carlo'!$K$12^2)+'Monte Carlo'!$K$12*((RAND()+RAND()+RAND()+RAND()+RAND()+RAND()+RAND()+RAND()+RAND()+RAND()+RAND()+RAND())-6))-1)+M$15)</x:f>
        <x:v>2670841.337743943</x:v>
      </x:c>
      <x:c r="N161" s="97" t="n">
        <x:f>MAX(0,M161*(1+EXP((LN(1+'Monte Carlo'!$K$10)-0.5*'Monte Carlo'!$K$12^2)+'Monte Carlo'!$K$12*((RAND()+RAND()+RAND()+RAND()+RAND()+RAND()+RAND()+RAND()+RAND()+RAND()+RAND()+RAND())-6))-1)+N$15)</x:f>
        <x:v>2674102.513810056</x:v>
      </x:c>
      <x:c r="O161" s="97" t="n">
        <x:f>MAX(0,N161*(1+EXP((LN(1+'Monte Carlo'!$K$10)-0.5*'Monte Carlo'!$K$12^2)+'Monte Carlo'!$K$12*((RAND()+RAND()+RAND()+RAND()+RAND()+RAND()+RAND()+RAND()+RAND()+RAND()+RAND()+RAND())-6))-1)+O$15)</x:f>
        <x:v>2930699.79849343</x:v>
      </x:c>
      <x:c r="P161" s="97" t="n">
        <x:f>MAX(0,O161*(1+EXP((LN(1+'Monte Carlo'!$K$10)-0.5*'Monte Carlo'!$K$12^2)+'Monte Carlo'!$K$12*((RAND()+RAND()+RAND()+RAND()+RAND()+RAND()+RAND()+RAND()+RAND()+RAND()+RAND()+RAND())-6))-1)+P$15)</x:f>
        <x:v>3460373.914324094</x:v>
      </x:c>
      <x:c r="Q161" s="97" t="n">
        <x:f>MAX(0,P161*(1+EXP((LN(1+'Monte Carlo'!$K$10)-0.5*'Monte Carlo'!$K$12^2)+'Monte Carlo'!$K$12*((RAND()+RAND()+RAND()+RAND()+RAND()+RAND()+RAND()+RAND()+RAND()+RAND()+RAND()+RAND())-6))-1)+Q$15)</x:f>
        <x:v>2613261.2444341476</x:v>
      </x:c>
      <x:c r="R161" s="97" t="n">
        <x:f>MAX(0,Q161*(1+EXP((LN(1+'Monte Carlo'!$K$10)-0.5*'Monte Carlo'!$K$12^2)+'Monte Carlo'!$K$12*((RAND()+RAND()+RAND()+RAND()+RAND()+RAND()+RAND()+RAND()+RAND()+RAND()+RAND()+RAND())-6))-1)+R$15)</x:f>
        <x:v>2307168.172690911</x:v>
      </x:c>
      <x:c r="S161" s="97" t="n">
        <x:f>MAX(0,R161*(1+EXP((LN(1+'Monte Carlo'!$K$10)-0.5*'Monte Carlo'!$K$12^2)+'Monte Carlo'!$K$12*((RAND()+RAND()+RAND()+RAND()+RAND()+RAND()+RAND()+RAND()+RAND()+RAND()+RAND()+RAND())-6))-1)+S$15)</x:f>
        <x:v>2381463.1463890905</x:v>
      </x:c>
      <x:c r="T161" s="97" t="n">
        <x:f>MAX(0,S161*(1+EXP((LN(1+'Monte Carlo'!$K$10)-0.5*'Monte Carlo'!$K$12^2)+'Monte Carlo'!$K$12*((RAND()+RAND()+RAND()+RAND()+RAND()+RAND()+RAND()+RAND()+RAND()+RAND()+RAND()+RAND())-6))-1)+T$15)</x:f>
        <x:v>2441428.755649868</x:v>
      </x:c>
      <x:c r="U161" s="97" t="n">
        <x:f>MAX(0,T161*(1+EXP((LN(1+'Monte Carlo'!$K$10)-0.5*'Monte Carlo'!$K$12^2)+'Monte Carlo'!$K$12*((RAND()+RAND()+RAND()+RAND()+RAND()+RAND()+RAND()+RAND()+RAND()+RAND()+RAND()+RAND())-6))-1)+U$15)</x:f>
        <x:v>2373733.272212297</x:v>
      </x:c>
      <x:c r="V161" s="97" t="n">
        <x:f>MAX(0,U161*(1+EXP((LN(1+'Monte Carlo'!$K$10)-0.5*'Monte Carlo'!$K$12^2)+'Monte Carlo'!$K$12*((RAND()+RAND()+RAND()+RAND()+RAND()+RAND()+RAND()+RAND()+RAND()+RAND()+RAND()+RAND())-6))-1)+V$15)</x:f>
        <x:v>2644781.69758497</x:v>
      </x:c>
      <x:c r="W161" s="97" t="n">
        <x:f>MAX(0,V161*(1+EXP((LN(1+'Monte Carlo'!$K$10)-0.5*'Monte Carlo'!$K$12^2)+'Monte Carlo'!$K$12*((RAND()+RAND()+RAND()+RAND()+RAND()+RAND()+RAND()+RAND()+RAND()+RAND()+RAND()+RAND())-6))-1)+W$15)</x:f>
        <x:v>2589579.8932829956</x:v>
      </x:c>
      <x:c r="X161" s="97" t="n">
        <x:f>MAX(0,W161*(1+EXP((LN(1+'Monte Carlo'!$K$10)-0.5*'Monte Carlo'!$K$12^2)+'Monte Carlo'!$K$12*((RAND()+RAND()+RAND()+RAND()+RAND()+RAND()+RAND()+RAND()+RAND()+RAND()+RAND()+RAND())-6))-1)+X$15)</x:f>
        <x:v>2882974.769063482</x:v>
      </x:c>
      <x:c r="Y161" s="97" t="n">
        <x:f>MAX(0,X161*(1+EXP((LN(1+'Monte Carlo'!$K$10)-0.5*'Monte Carlo'!$K$12^2)+'Monte Carlo'!$K$12*((RAND()+RAND()+RAND()+RAND()+RAND()+RAND()+RAND()+RAND()+RAND()+RAND()+RAND()+RAND())-6))-1)+Y$15)</x:f>
        <x:v>2739984.205291786</x:v>
      </x:c>
      <x:c r="Z161" s="97" t="n">
        <x:f>MAX(0,Y161*(1+EXP((LN(1+'Monte Carlo'!$K$10)-0.5*'Monte Carlo'!$K$12^2)+'Monte Carlo'!$K$12*((RAND()+RAND()+RAND()+RAND()+RAND()+RAND()+RAND()+RAND()+RAND()+RAND()+RAND()+RAND())-6))-1)+Z$15)</x:f>
        <x:v>2579113.41109969</x:v>
      </x:c>
      <x:c r="AA161" s="97" t="n">
        <x:f>MAX(0,Z161*(1+EXP((LN(1+'Monte Carlo'!$K$10)-0.5*'Monte Carlo'!$K$12^2)+'Monte Carlo'!$K$12*((RAND()+RAND()+RAND()+RAND()+RAND()+RAND()+RAND()+RAND()+RAND()+RAND()+RAND()+RAND())-6))-1)+AA$15)</x:f>
        <x:v>2470895.459591571</x:v>
      </x:c>
      <x:c r="AB161" s="97" t="n">
        <x:f>MAX(0,AA161*(1+EXP((LN(1+'Monte Carlo'!$K$10)-0.5*'Monte Carlo'!$K$12^2)+'Monte Carlo'!$K$12*((RAND()+RAND()+RAND()+RAND()+RAND()+RAND()+RAND()+RAND()+RAND()+RAND()+RAND()+RAND())-6))-1)+AB$15)</x:f>
        <x:v>3181262.2869338184</x:v>
      </x:c>
      <x:c r="AC161" s="97" t="n">
        <x:f>MAX(0,AB161*(1+EXP((LN(1+'Monte Carlo'!$K$10)-0.5*'Monte Carlo'!$K$12^2)+'Monte Carlo'!$K$12*((RAND()+RAND()+RAND()+RAND()+RAND()+RAND()+RAND()+RAND()+RAND()+RAND()+RAND()+RAND())-6))-1)+AC$15)</x:f>
        <x:v>4206559.257895318</x:v>
      </x:c>
      <x:c r="AD161" s="97" t="n">
        <x:f>MAX(0,AC161*(1+EXP((LN(1+'Monte Carlo'!$K$10)-0.5*'Monte Carlo'!$K$12^2)+'Monte Carlo'!$K$12*((RAND()+RAND()+RAND()+RAND()+RAND()+RAND()+RAND()+RAND()+RAND()+RAND()+RAND()+RAND())-6))-1)+AD$15)</x:f>
        <x:v>4462990.363484562</x:v>
      </x:c>
      <x:c r="AE161" s="97" t="n">
        <x:f>MAX(0,AD161*(1+EXP((LN(1+'Monte Carlo'!$K$10)-0.5*'Monte Carlo'!$K$12^2)+'Monte Carlo'!$K$12*((RAND()+RAND()+RAND()+RAND()+RAND()+RAND()+RAND()+RAND()+RAND()+RAND()+RAND()+RAND())-6))-1)+AE$15)</x:f>
        <x:v>4088166.289219393</x:v>
      </x:c>
      <x:c r="AF161" s="97" t="n">
        <x:f>MAX(0,AE161*(1+EXP((LN(1+'Monte Carlo'!$K$10)-0.5*'Monte Carlo'!$K$12^2)+'Monte Carlo'!$K$12*((RAND()+RAND()+RAND()+RAND()+RAND()+RAND()+RAND()+RAND()+RAND()+RAND()+RAND()+RAND())-6))-1)+AF$15)</x:f>
        <x:v>5139095.307612777</x:v>
      </x:c>
      <x:c r="AG161" s="97">
        <x:f t="shared" si="4"/>
        <x:v>1029031.25</x:v>
      </x:c>
    </x:row>
    <x:row r="162">
      <x:c r="A162" s="93">
        <x:v>141</x:v>
      </x:c>
      <x:c r="B162" s="97" t="n">
        <x:f>IF(AND(UPPER('Monte Carlo'!$K$4)="YES",'Monte Carlo'!$K$5&gt;0),'Monte Carlo'!$K$13,Liquidity_30Y!$C$14)</x:f>
        <x:v>1029031.25</x:v>
      </x:c>
      <x:c r="C162" s="97" t="n">
        <x:f>MAX(0,B162*(1+EXP((LN(1+'Monte Carlo'!$K$10)-0.5*'Monte Carlo'!$K$12^2)+'Monte Carlo'!$K$12*((RAND()+RAND()+RAND()+RAND()+RAND()+RAND()+RAND()+RAND()+RAND()+RAND()+RAND()+RAND())-6))-1)+C$15)</x:f>
        <x:v>977497.650689229</x:v>
      </x:c>
      <x:c r="D162" s="97" t="n">
        <x:f>MAX(0,C162*(1+EXP((LN(1+'Monte Carlo'!$K$10)-0.5*'Monte Carlo'!$K$12^2)+'Monte Carlo'!$K$12*((RAND()+RAND()+RAND()+RAND()+RAND()+RAND()+RAND()+RAND()+RAND()+RAND()+RAND()+RAND())-6))-1)+D$15)</x:f>
        <x:v>1221528.4656259923</x:v>
      </x:c>
      <x:c r="E162" s="97" t="n">
        <x:f>MAX(0,D162*(1+EXP((LN(1+'Monte Carlo'!$K$10)-0.5*'Monte Carlo'!$K$12^2)+'Monte Carlo'!$K$12*((RAND()+RAND()+RAND()+RAND()+RAND()+RAND()+RAND()+RAND()+RAND()+RAND()+RAND()+RAND())-6))-1)+E$15)</x:f>
        <x:v>1089483.1651192901</x:v>
      </x:c>
      <x:c r="F162" s="97" t="n">
        <x:f>MAX(0,E162*(1+EXP((LN(1+'Monte Carlo'!$K$10)-0.5*'Monte Carlo'!$K$12^2)+'Monte Carlo'!$K$12*((RAND()+RAND()+RAND()+RAND()+RAND()+RAND()+RAND()+RAND()+RAND()+RAND()+RAND()+RAND())-6))-1)+F$15)</x:f>
        <x:v>1044427.3463324902</x:v>
      </x:c>
      <x:c r="G162" s="97" t="n">
        <x:f>MAX(0,F162*(1+EXP((LN(1+'Monte Carlo'!$K$10)-0.5*'Monte Carlo'!$K$12^2)+'Monte Carlo'!$K$12*((RAND()+RAND()+RAND()+RAND()+RAND()+RAND()+RAND()+RAND()+RAND()+RAND()+RAND()+RAND())-6))-1)+G$15)</x:f>
        <x:v>869771.3183378818</x:v>
      </x:c>
      <x:c r="H162" s="97" t="n">
        <x:f>MAX(0,G162*(1+EXP((LN(1+'Monte Carlo'!$K$10)-0.5*'Monte Carlo'!$K$12^2)+'Monte Carlo'!$K$12*((RAND()+RAND()+RAND()+RAND()+RAND()+RAND()+RAND()+RAND()+RAND()+RAND()+RAND()+RAND())-6))-1)+H$15)</x:f>
        <x:v>1096516.414336055</x:v>
      </x:c>
      <x:c r="I162" s="97" t="n">
        <x:f>MAX(0,H162*(1+EXP((LN(1+'Monte Carlo'!$K$10)-0.5*'Monte Carlo'!$K$12^2)+'Monte Carlo'!$K$12*((RAND()+RAND()+RAND()+RAND()+RAND()+RAND()+RAND()+RAND()+RAND()+RAND()+RAND()+RAND())-6))-1)+I$15)</x:f>
        <x:v>888996.2720192106</x:v>
      </x:c>
      <x:c r="J162" s="97" t="n">
        <x:f>MAX(0,I162*(1+EXP((LN(1+'Monte Carlo'!$K$10)-0.5*'Monte Carlo'!$K$12^2)+'Monte Carlo'!$K$12*((RAND()+RAND()+RAND()+RAND()+RAND()+RAND()+RAND()+RAND()+RAND()+RAND()+RAND()+RAND())-6))-1)+J$15)</x:f>
        <x:v>891091.4276502164</x:v>
      </x:c>
      <x:c r="K162" s="97" t="n">
        <x:f>MAX(0,J162*(1+EXP((LN(1+'Monte Carlo'!$K$10)-0.5*'Monte Carlo'!$K$12^2)+'Monte Carlo'!$K$12*((RAND()+RAND()+RAND()+RAND()+RAND()+RAND()+RAND()+RAND()+RAND()+RAND()+RAND()+RAND())-6))-1)+K$15)</x:f>
        <x:v>854507.9583075441</x:v>
      </x:c>
      <x:c r="L162" s="97" t="n">
        <x:f>MAX(0,K162*(1+EXP((LN(1+'Monte Carlo'!$K$10)-0.5*'Monte Carlo'!$K$12^2)+'Monte Carlo'!$K$12*((RAND()+RAND()+RAND()+RAND()+RAND()+RAND()+RAND()+RAND()+RAND()+RAND()+RAND()+RAND())-6))-1)+L$15)</x:f>
        <x:v>711692.7095965277</x:v>
      </x:c>
      <x:c r="M162" s="97" t="n">
        <x:f>MAX(0,L162*(1+EXP((LN(1+'Monte Carlo'!$K$10)-0.5*'Monte Carlo'!$K$12^2)+'Monte Carlo'!$K$12*((RAND()+RAND()+RAND()+RAND()+RAND()+RAND()+RAND()+RAND()+RAND()+RAND()+RAND()+RAND())-6))-1)+M$15)</x:f>
        <x:v>749736.9343168777</x:v>
      </x:c>
      <x:c r="N162" s="97" t="n">
        <x:f>MAX(0,M162*(1+EXP((LN(1+'Monte Carlo'!$K$10)-0.5*'Monte Carlo'!$K$12^2)+'Monte Carlo'!$K$12*((RAND()+RAND()+RAND()+RAND()+RAND()+RAND()+RAND()+RAND()+RAND()+RAND()+RAND()+RAND())-6))-1)+N$15)</x:f>
        <x:v>791548.4750568012</x:v>
      </x:c>
      <x:c r="O162" s="97" t="n">
        <x:f>MAX(0,N162*(1+EXP((LN(1+'Monte Carlo'!$K$10)-0.5*'Monte Carlo'!$K$12^2)+'Monte Carlo'!$K$12*((RAND()+RAND()+RAND()+RAND()+RAND()+RAND()+RAND()+RAND()+RAND()+RAND()+RAND()+RAND())-6))-1)+O$15)</x:f>
        <x:v>828796.8820060419</x:v>
      </x:c>
      <x:c r="P162" s="97" t="n">
        <x:f>MAX(0,O162*(1+EXP((LN(1+'Monte Carlo'!$K$10)-0.5*'Monte Carlo'!$K$12^2)+'Monte Carlo'!$K$12*((RAND()+RAND()+RAND()+RAND()+RAND()+RAND()+RAND()+RAND()+RAND()+RAND()+RAND()+RAND())-6))-1)+P$15)</x:f>
        <x:v>993840.4569036232</x:v>
      </x:c>
      <x:c r="Q162" s="97" t="n">
        <x:f>MAX(0,P162*(1+EXP((LN(1+'Monte Carlo'!$K$10)-0.5*'Monte Carlo'!$K$12^2)+'Monte Carlo'!$K$12*((RAND()+RAND()+RAND()+RAND()+RAND()+RAND()+RAND()+RAND()+RAND()+RAND()+RAND()+RAND())-6))-1)+Q$15)</x:f>
        <x:v>1098668.3224398573</x:v>
      </x:c>
      <x:c r="R162" s="97" t="n">
        <x:f>MAX(0,Q162*(1+EXP((LN(1+'Monte Carlo'!$K$10)-0.5*'Monte Carlo'!$K$12^2)+'Monte Carlo'!$K$12*((RAND()+RAND()+RAND()+RAND()+RAND()+RAND()+RAND()+RAND()+RAND()+RAND()+RAND()+RAND())-6))-1)+R$15)</x:f>
        <x:v>1750597.4075325786</x:v>
      </x:c>
      <x:c r="S162" s="97" t="n">
        <x:f>MAX(0,R162*(1+EXP((LN(1+'Monte Carlo'!$K$10)-0.5*'Monte Carlo'!$K$12^2)+'Monte Carlo'!$K$12*((RAND()+RAND()+RAND()+RAND()+RAND()+RAND()+RAND()+RAND()+RAND()+RAND()+RAND()+RAND())-6))-1)+S$15)</x:f>
        <x:v>1648606.5494714456</x:v>
      </x:c>
      <x:c r="T162" s="97" t="n">
        <x:f>MAX(0,S162*(1+EXP((LN(1+'Monte Carlo'!$K$10)-0.5*'Monte Carlo'!$K$12^2)+'Monte Carlo'!$K$12*((RAND()+RAND()+RAND()+RAND()+RAND()+RAND()+RAND()+RAND()+RAND()+RAND()+RAND()+RAND())-6))-1)+T$15)</x:f>
        <x:v>1535756.4587817276</x:v>
      </x:c>
      <x:c r="U162" s="97" t="n">
        <x:f>MAX(0,T162*(1+EXP((LN(1+'Monte Carlo'!$K$10)-0.5*'Monte Carlo'!$K$12^2)+'Monte Carlo'!$K$12*((RAND()+RAND()+RAND()+RAND()+RAND()+RAND()+RAND()+RAND()+RAND()+RAND()+RAND()+RAND())-6))-1)+U$15)</x:f>
        <x:v>1415789.4774191924</x:v>
      </x:c>
      <x:c r="V162" s="97" t="n">
        <x:f>MAX(0,U162*(1+EXP((LN(1+'Monte Carlo'!$K$10)-0.5*'Monte Carlo'!$K$12^2)+'Monte Carlo'!$K$12*((RAND()+RAND()+RAND()+RAND()+RAND()+RAND()+RAND()+RAND()+RAND()+RAND()+RAND()+RAND())-6))-1)+V$15)</x:f>
        <x:v>1363682.7012099607</x:v>
      </x:c>
      <x:c r="W162" s="97" t="n">
        <x:f>MAX(0,V162*(1+EXP((LN(1+'Monte Carlo'!$K$10)-0.5*'Monte Carlo'!$K$12^2)+'Monte Carlo'!$K$12*((RAND()+RAND()+RAND()+RAND()+RAND()+RAND()+RAND()+RAND()+RAND()+RAND()+RAND()+RAND())-6))-1)+W$15)</x:f>
        <x:v>1839136.8168623394</x:v>
      </x:c>
      <x:c r="X162" s="97" t="n">
        <x:f>MAX(0,W162*(1+EXP((LN(1+'Monte Carlo'!$K$10)-0.5*'Monte Carlo'!$K$12^2)+'Monte Carlo'!$K$12*((RAND()+RAND()+RAND()+RAND()+RAND()+RAND()+RAND()+RAND()+RAND()+RAND()+RAND()+RAND())-6))-1)+X$15)</x:f>
        <x:v>2021691.207895645</x:v>
      </x:c>
      <x:c r="Y162" s="97" t="n">
        <x:f>MAX(0,X162*(1+EXP((LN(1+'Monte Carlo'!$K$10)-0.5*'Monte Carlo'!$K$12^2)+'Monte Carlo'!$K$12*((RAND()+RAND()+RAND()+RAND()+RAND()+RAND()+RAND()+RAND()+RAND()+RAND()+RAND()+RAND())-6))-1)+Y$15)</x:f>
        <x:v>2422441.4192258217</x:v>
      </x:c>
      <x:c r="Z162" s="97" t="n">
        <x:f>MAX(0,Y162*(1+EXP((LN(1+'Monte Carlo'!$K$10)-0.5*'Monte Carlo'!$K$12^2)+'Monte Carlo'!$K$12*((RAND()+RAND()+RAND()+RAND()+RAND()+RAND()+RAND()+RAND()+RAND()+RAND()+RAND()+RAND())-6))-1)+Z$15)</x:f>
        <x:v>2878155.553516058</x:v>
      </x:c>
      <x:c r="AA162" s="97" t="n">
        <x:f>MAX(0,Z162*(1+EXP((LN(1+'Monte Carlo'!$K$10)-0.5*'Monte Carlo'!$K$12^2)+'Monte Carlo'!$K$12*((RAND()+RAND()+RAND()+RAND()+RAND()+RAND()+RAND()+RAND()+RAND()+RAND()+RAND()+RAND())-6))-1)+AA$15)</x:f>
        <x:v>2838716.8562834975</x:v>
      </x:c>
      <x:c r="AB162" s="97" t="n">
        <x:f>MAX(0,AA162*(1+EXP((LN(1+'Monte Carlo'!$K$10)-0.5*'Monte Carlo'!$K$12^2)+'Monte Carlo'!$K$12*((RAND()+RAND()+RAND()+RAND()+RAND()+RAND()+RAND()+RAND()+RAND()+RAND()+RAND()+RAND())-6))-1)+AB$15)</x:f>
        <x:v>3701683.3222170463</x:v>
      </x:c>
      <x:c r="AC162" s="97" t="n">
        <x:f>MAX(0,AB162*(1+EXP((LN(1+'Monte Carlo'!$K$10)-0.5*'Monte Carlo'!$K$12^2)+'Monte Carlo'!$K$12*((RAND()+RAND()+RAND()+RAND()+RAND()+RAND()+RAND()+RAND()+RAND()+RAND()+RAND()+RAND())-6))-1)+AC$15)</x:f>
        <x:v>3746501.01669726</x:v>
      </x:c>
      <x:c r="AD162" s="97" t="n">
        <x:f>MAX(0,AC162*(1+EXP((LN(1+'Monte Carlo'!$K$10)-0.5*'Monte Carlo'!$K$12^2)+'Monte Carlo'!$K$12*((RAND()+RAND()+RAND()+RAND()+RAND()+RAND()+RAND()+RAND()+RAND()+RAND()+RAND()+RAND())-6))-1)+AD$15)</x:f>
        <x:v>3722503.812312236</x:v>
      </x:c>
      <x:c r="AE162" s="97" t="n">
        <x:f>MAX(0,AD162*(1+EXP((LN(1+'Monte Carlo'!$K$10)-0.5*'Monte Carlo'!$K$12^2)+'Monte Carlo'!$K$12*((RAND()+RAND()+RAND()+RAND()+RAND()+RAND()+RAND()+RAND()+RAND()+RAND()+RAND()+RAND())-6))-1)+AE$15)</x:f>
        <x:v>5564927.569839199</x:v>
      </x:c>
      <x:c r="AF162" s="97" t="n">
        <x:f>MAX(0,AE162*(1+EXP((LN(1+'Monte Carlo'!$K$10)-0.5*'Monte Carlo'!$K$12^2)+'Monte Carlo'!$K$12*((RAND()+RAND()+RAND()+RAND()+RAND()+RAND()+RAND()+RAND()+RAND()+RAND()+RAND()+RAND())-6))-1)+AF$15)</x:f>
        <x:v>5676895.792574465</x:v>
      </x:c>
      <x:c r="AG162" s="97">
        <x:f t="shared" si="4"/>
        <x:v>1029031.25</x:v>
      </x:c>
    </x:row>
    <x:row r="163">
      <x:c r="A163" s="93">
        <x:v>142</x:v>
      </x:c>
      <x:c r="B163" s="97" t="n">
        <x:f>IF(AND(UPPER('Monte Carlo'!$K$4)="YES",'Monte Carlo'!$K$5&gt;0),'Monte Carlo'!$K$13,Liquidity_30Y!$C$14)</x:f>
        <x:v>1029031.25</x:v>
      </x:c>
      <x:c r="C163" s="97" t="n">
        <x:f>MAX(0,B163*(1+EXP((LN(1+'Monte Carlo'!$K$10)-0.5*'Monte Carlo'!$K$12^2)+'Monte Carlo'!$K$12*((RAND()+RAND()+RAND()+RAND()+RAND()+RAND()+RAND()+RAND()+RAND()+RAND()+RAND()+RAND())-6))-1)+C$15)</x:f>
        <x:v>1016699.3084140796</x:v>
      </x:c>
      <x:c r="D163" s="97" t="n">
        <x:f>MAX(0,C163*(1+EXP((LN(1+'Monte Carlo'!$K$10)-0.5*'Monte Carlo'!$K$12^2)+'Monte Carlo'!$K$12*((RAND()+RAND()+RAND()+RAND()+RAND()+RAND()+RAND()+RAND()+RAND()+RAND()+RAND()+RAND())-6))-1)+D$15)</x:f>
        <x:v>866382.8033350222</x:v>
      </x:c>
      <x:c r="E163" s="97" t="n">
        <x:f>MAX(0,D163*(1+EXP((LN(1+'Monte Carlo'!$K$10)-0.5*'Monte Carlo'!$K$12^2)+'Monte Carlo'!$K$12*((RAND()+RAND()+RAND()+RAND()+RAND()+RAND()+RAND()+RAND()+RAND()+RAND()+RAND()+RAND())-6))-1)+E$15)</x:f>
        <x:v>1076816.2418848344</x:v>
      </x:c>
      <x:c r="F163" s="97" t="n">
        <x:f>MAX(0,E163*(1+EXP((LN(1+'Monte Carlo'!$K$10)-0.5*'Monte Carlo'!$K$12^2)+'Monte Carlo'!$K$12*((RAND()+RAND()+RAND()+RAND()+RAND()+RAND()+RAND()+RAND()+RAND()+RAND()+RAND()+RAND())-6))-1)+F$15)</x:f>
        <x:v>1212941.6452011112</x:v>
      </x:c>
      <x:c r="G163" s="97" t="n">
        <x:f>MAX(0,F163*(1+EXP((LN(1+'Monte Carlo'!$K$10)-0.5*'Monte Carlo'!$K$12^2)+'Monte Carlo'!$K$12*((RAND()+RAND()+RAND()+RAND()+RAND()+RAND()+RAND()+RAND()+RAND()+RAND()+RAND()+RAND())-6))-1)+G$15)</x:f>
        <x:v>1638038.7127679037</x:v>
      </x:c>
      <x:c r="H163" s="97" t="n">
        <x:f>MAX(0,G163*(1+EXP((LN(1+'Monte Carlo'!$K$10)-0.5*'Monte Carlo'!$K$12^2)+'Monte Carlo'!$K$12*((RAND()+RAND()+RAND()+RAND()+RAND()+RAND()+RAND()+RAND()+RAND()+RAND()+RAND()+RAND())-6))-1)+H$15)</x:f>
        <x:v>1361484.0953229093</x:v>
      </x:c>
      <x:c r="I163" s="97" t="n">
        <x:f>MAX(0,H163*(1+EXP((LN(1+'Monte Carlo'!$K$10)-0.5*'Monte Carlo'!$K$12^2)+'Monte Carlo'!$K$12*((RAND()+RAND()+RAND()+RAND()+RAND()+RAND()+RAND()+RAND()+RAND()+RAND()+RAND()+RAND())-6))-1)+I$15)</x:f>
        <x:v>1287634.6694373682</x:v>
      </x:c>
      <x:c r="J163" s="97" t="n">
        <x:f>MAX(0,I163*(1+EXP((LN(1+'Monte Carlo'!$K$10)-0.5*'Monte Carlo'!$K$12^2)+'Monte Carlo'!$K$12*((RAND()+RAND()+RAND()+RAND()+RAND()+RAND()+RAND()+RAND()+RAND()+RAND()+RAND()+RAND())-6))-1)+J$15)</x:f>
        <x:v>1104891.1801984897</x:v>
      </x:c>
      <x:c r="K163" s="97" t="n">
        <x:f>MAX(0,J163*(1+EXP((LN(1+'Monte Carlo'!$K$10)-0.5*'Monte Carlo'!$K$12^2)+'Monte Carlo'!$K$12*((RAND()+RAND()+RAND()+RAND()+RAND()+RAND()+RAND()+RAND()+RAND()+RAND()+RAND()+RAND())-6))-1)+K$15)</x:f>
        <x:v>1290711.3979725584</x:v>
      </x:c>
      <x:c r="L163" s="97" t="n">
        <x:f>MAX(0,K163*(1+EXP((LN(1+'Monte Carlo'!$K$10)-0.5*'Monte Carlo'!$K$12^2)+'Monte Carlo'!$K$12*((RAND()+RAND()+RAND()+RAND()+RAND()+RAND()+RAND()+RAND()+RAND()+RAND()+RAND()+RAND())-6))-1)+L$15)</x:f>
        <x:v>1544248.8087913557</x:v>
      </x:c>
      <x:c r="M163" s="97" t="n">
        <x:f>MAX(0,L163*(1+EXP((LN(1+'Monte Carlo'!$K$10)-0.5*'Monte Carlo'!$K$12^2)+'Monte Carlo'!$K$12*((RAND()+RAND()+RAND()+RAND()+RAND()+RAND()+RAND()+RAND()+RAND()+RAND()+RAND()+RAND())-6))-1)+M$15)</x:f>
        <x:v>1243600.0185139708</x:v>
      </x:c>
      <x:c r="N163" s="97" t="n">
        <x:f>MAX(0,M163*(1+EXP((LN(1+'Monte Carlo'!$K$10)-0.5*'Monte Carlo'!$K$12^2)+'Monte Carlo'!$K$12*((RAND()+RAND()+RAND()+RAND()+RAND()+RAND()+RAND()+RAND()+RAND()+RAND()+RAND()+RAND())-6))-1)+N$15)</x:f>
        <x:v>1248639.9182017932</x:v>
      </x:c>
      <x:c r="O163" s="97" t="n">
        <x:f>MAX(0,N163*(1+EXP((LN(1+'Monte Carlo'!$K$10)-0.5*'Monte Carlo'!$K$12^2)+'Monte Carlo'!$K$12*((RAND()+RAND()+RAND()+RAND()+RAND()+RAND()+RAND()+RAND()+RAND()+RAND()+RAND()+RAND())-6))-1)+O$15)</x:f>
        <x:v>1339033.9254867795</x:v>
      </x:c>
      <x:c r="P163" s="97" t="n">
        <x:f>MAX(0,O163*(1+EXP((LN(1+'Monte Carlo'!$K$10)-0.5*'Monte Carlo'!$K$12^2)+'Monte Carlo'!$K$12*((RAND()+RAND()+RAND()+RAND()+RAND()+RAND()+RAND()+RAND()+RAND()+RAND()+RAND()+RAND())-6))-1)+P$15)</x:f>
        <x:v>1348563.2695433665</x:v>
      </x:c>
      <x:c r="Q163" s="97" t="n">
        <x:f>MAX(0,P163*(1+EXP((LN(1+'Monte Carlo'!$K$10)-0.5*'Monte Carlo'!$K$12^2)+'Monte Carlo'!$K$12*((RAND()+RAND()+RAND()+RAND()+RAND()+RAND()+RAND()+RAND()+RAND()+RAND()+RAND()+RAND())-6))-1)+Q$15)</x:f>
        <x:v>1484102.6654550023</x:v>
      </x:c>
      <x:c r="R163" s="97" t="n">
        <x:f>MAX(0,Q163*(1+EXP((LN(1+'Monte Carlo'!$K$10)-0.5*'Monte Carlo'!$K$12^2)+'Monte Carlo'!$K$12*((RAND()+RAND()+RAND()+RAND()+RAND()+RAND()+RAND()+RAND()+RAND()+RAND()+RAND()+RAND())-6))-1)+R$15)</x:f>
        <x:v>1584635.4334085456</x:v>
      </x:c>
      <x:c r="S163" s="97" t="n">
        <x:f>MAX(0,R163*(1+EXP((LN(1+'Monte Carlo'!$K$10)-0.5*'Monte Carlo'!$K$12^2)+'Monte Carlo'!$K$12*((RAND()+RAND()+RAND()+RAND()+RAND()+RAND()+RAND()+RAND()+RAND()+RAND()+RAND()+RAND())-6))-1)+S$15)</x:f>
        <x:v>2031887.6909483839</x:v>
      </x:c>
      <x:c r="T163" s="97" t="n">
        <x:f>MAX(0,S163*(1+EXP((LN(1+'Monte Carlo'!$K$10)-0.5*'Monte Carlo'!$K$12^2)+'Monte Carlo'!$K$12*((RAND()+RAND()+RAND()+RAND()+RAND()+RAND()+RAND()+RAND()+RAND()+RAND()+RAND()+RAND())-6))-1)+T$15)</x:f>
        <x:v>2121053.152244644</x:v>
      </x:c>
      <x:c r="U163" s="97" t="n">
        <x:f>MAX(0,T163*(1+EXP((LN(1+'Monte Carlo'!$K$10)-0.5*'Monte Carlo'!$K$12^2)+'Monte Carlo'!$K$12*((RAND()+RAND()+RAND()+RAND()+RAND()+RAND()+RAND()+RAND()+RAND()+RAND()+RAND()+RAND())-6))-1)+U$15)</x:f>
        <x:v>1784253.7197704057</x:v>
      </x:c>
      <x:c r="V163" s="97" t="n">
        <x:f>MAX(0,U163*(1+EXP((LN(1+'Monte Carlo'!$K$10)-0.5*'Monte Carlo'!$K$12^2)+'Monte Carlo'!$K$12*((RAND()+RAND()+RAND()+RAND()+RAND()+RAND()+RAND()+RAND()+RAND()+RAND()+RAND()+RAND())-6))-1)+V$15)</x:f>
        <x:v>1688454.3833133783</x:v>
      </x:c>
      <x:c r="W163" s="97" t="n">
        <x:f>MAX(0,V163*(1+EXP((LN(1+'Monte Carlo'!$K$10)-0.5*'Monte Carlo'!$K$12^2)+'Monte Carlo'!$K$12*((RAND()+RAND()+RAND()+RAND()+RAND()+RAND()+RAND()+RAND()+RAND()+RAND()+RAND()+RAND())-6))-1)+W$15)</x:f>
        <x:v>2323623.272391117</x:v>
      </x:c>
      <x:c r="X163" s="97" t="n">
        <x:f>MAX(0,W163*(1+EXP((LN(1+'Monte Carlo'!$K$10)-0.5*'Monte Carlo'!$K$12^2)+'Monte Carlo'!$K$12*((RAND()+RAND()+RAND()+RAND()+RAND()+RAND()+RAND()+RAND()+RAND()+RAND()+RAND()+RAND())-6))-1)+X$15)</x:f>
        <x:v>2269965.7821874954</x:v>
      </x:c>
      <x:c r="Y163" s="97" t="n">
        <x:f>MAX(0,X163*(1+EXP((LN(1+'Monte Carlo'!$K$10)-0.5*'Monte Carlo'!$K$12^2)+'Monte Carlo'!$K$12*((RAND()+RAND()+RAND()+RAND()+RAND()+RAND()+RAND()+RAND()+RAND()+RAND()+RAND()+RAND())-6))-1)+Y$15)</x:f>
        <x:v>2922493.2431060458</x:v>
      </x:c>
      <x:c r="Z163" s="97" t="n">
        <x:f>MAX(0,Y163*(1+EXP((LN(1+'Monte Carlo'!$K$10)-0.5*'Monte Carlo'!$K$12^2)+'Monte Carlo'!$K$12*((RAND()+RAND()+RAND()+RAND()+RAND()+RAND()+RAND()+RAND()+RAND()+RAND()+RAND()+RAND())-6))-1)+Z$15)</x:f>
        <x:v>2989137.1997744665</x:v>
      </x:c>
      <x:c r="AA163" s="97" t="n">
        <x:f>MAX(0,Z163*(1+EXP((LN(1+'Monte Carlo'!$K$10)-0.5*'Monte Carlo'!$K$12^2)+'Monte Carlo'!$K$12*((RAND()+RAND()+RAND()+RAND()+RAND()+RAND()+RAND()+RAND()+RAND()+RAND()+RAND()+RAND())-6))-1)+AA$15)</x:f>
        <x:v>3245481.3474164233</x:v>
      </x:c>
      <x:c r="AB163" s="97" t="n">
        <x:f>MAX(0,AA163*(1+EXP((LN(1+'Monte Carlo'!$K$10)-0.5*'Monte Carlo'!$K$12^2)+'Monte Carlo'!$K$12*((RAND()+RAND()+RAND()+RAND()+RAND()+RAND()+RAND()+RAND()+RAND()+RAND()+RAND()+RAND())-6))-1)+AB$15)</x:f>
        <x:v>3740427.884237909</x:v>
      </x:c>
      <x:c r="AC163" s="97" t="n">
        <x:f>MAX(0,AB163*(1+EXP((LN(1+'Monte Carlo'!$K$10)-0.5*'Monte Carlo'!$K$12^2)+'Monte Carlo'!$K$12*((RAND()+RAND()+RAND()+RAND()+RAND()+RAND()+RAND()+RAND()+RAND()+RAND()+RAND()+RAND())-6))-1)+AC$15)</x:f>
        <x:v>3126139.4081309596</x:v>
      </x:c>
      <x:c r="AD163" s="97" t="n">
        <x:f>MAX(0,AC163*(1+EXP((LN(1+'Monte Carlo'!$K$10)-0.5*'Monte Carlo'!$K$12^2)+'Monte Carlo'!$K$12*((RAND()+RAND()+RAND()+RAND()+RAND()+RAND()+RAND()+RAND()+RAND()+RAND()+RAND()+RAND())-6))-1)+AD$15)</x:f>
        <x:v>2864912.2852437505</x:v>
      </x:c>
      <x:c r="AE163" s="97" t="n">
        <x:f>MAX(0,AD163*(1+EXP((LN(1+'Monte Carlo'!$K$10)-0.5*'Monte Carlo'!$K$12^2)+'Monte Carlo'!$K$12*((RAND()+RAND()+RAND()+RAND()+RAND()+RAND()+RAND()+RAND()+RAND()+RAND()+RAND()+RAND())-6))-1)+AE$15)</x:f>
        <x:v>2844974.2825351376</x:v>
      </x:c>
      <x:c r="AF163" s="97" t="n">
        <x:f>MAX(0,AE163*(1+EXP((LN(1+'Monte Carlo'!$K$10)-0.5*'Monte Carlo'!$K$12^2)+'Monte Carlo'!$K$12*((RAND()+RAND()+RAND()+RAND()+RAND()+RAND()+RAND()+RAND()+RAND()+RAND()+RAND()+RAND())-6))-1)+AF$15)</x:f>
        <x:v>3449824.4992071893</x:v>
      </x:c>
      <x:c r="AG163" s="97">
        <x:f t="shared" si="4"/>
        <x:v>1029031.25</x:v>
      </x:c>
    </x:row>
    <x:row r="164">
      <x:c r="A164" s="93">
        <x:v>143</x:v>
      </x:c>
      <x:c r="B164" s="97" t="n">
        <x:f>IF(AND(UPPER('Monte Carlo'!$K$4)="YES",'Monte Carlo'!$K$5&gt;0),'Monte Carlo'!$K$13,Liquidity_30Y!$C$14)</x:f>
        <x:v>1029031.25</x:v>
      </x:c>
      <x:c r="C164" s="97" t="n">
        <x:f>MAX(0,B164*(1+EXP((LN(1+'Monte Carlo'!$K$10)-0.5*'Monte Carlo'!$K$12^2)+'Monte Carlo'!$K$12*((RAND()+RAND()+RAND()+RAND()+RAND()+RAND()+RAND()+RAND()+RAND()+RAND()+RAND()+RAND())-6))-1)+C$15)</x:f>
        <x:v>1021855.2902093555</x:v>
      </x:c>
      <x:c r="D164" s="97" t="n">
        <x:f>MAX(0,C164*(1+EXP((LN(1+'Monte Carlo'!$K$10)-0.5*'Monte Carlo'!$K$12^2)+'Monte Carlo'!$K$12*((RAND()+RAND()+RAND()+RAND()+RAND()+RAND()+RAND()+RAND()+RAND()+RAND()+RAND()+RAND())-6))-1)+D$15)</x:f>
        <x:v>1057137.6904730573</x:v>
      </x:c>
      <x:c r="E164" s="97" t="n">
        <x:f>MAX(0,D164*(1+EXP((LN(1+'Monte Carlo'!$K$10)-0.5*'Monte Carlo'!$K$12^2)+'Monte Carlo'!$K$12*((RAND()+RAND()+RAND()+RAND()+RAND()+RAND()+RAND()+RAND()+RAND()+RAND()+RAND()+RAND())-6))-1)+E$15)</x:f>
        <x:v>1076303.5157455353</x:v>
      </x:c>
      <x:c r="F164" s="97" t="n">
        <x:f>MAX(0,E164*(1+EXP((LN(1+'Monte Carlo'!$K$10)-0.5*'Monte Carlo'!$K$12^2)+'Monte Carlo'!$K$12*((RAND()+RAND()+RAND()+RAND()+RAND()+RAND()+RAND()+RAND()+RAND()+RAND()+RAND()+RAND())-6))-1)+F$15)</x:f>
        <x:v>1085417.0286899079</x:v>
      </x:c>
      <x:c r="G164" s="97" t="n">
        <x:f>MAX(0,F164*(1+EXP((LN(1+'Monte Carlo'!$K$10)-0.5*'Monte Carlo'!$K$12^2)+'Monte Carlo'!$K$12*((RAND()+RAND()+RAND()+RAND()+RAND()+RAND()+RAND()+RAND()+RAND()+RAND()+RAND()+RAND())-6))-1)+G$15)</x:f>
        <x:v>1047245.1836374353</x:v>
      </x:c>
      <x:c r="H164" s="97" t="n">
        <x:f>MAX(0,G164*(1+EXP((LN(1+'Monte Carlo'!$K$10)-0.5*'Monte Carlo'!$K$12^2)+'Monte Carlo'!$K$12*((RAND()+RAND()+RAND()+RAND()+RAND()+RAND()+RAND()+RAND()+RAND()+RAND()+RAND()+RAND())-6))-1)+H$15)</x:f>
        <x:v>1345035.224176821</x:v>
      </x:c>
      <x:c r="I164" s="97" t="n">
        <x:f>MAX(0,H164*(1+EXP((LN(1+'Monte Carlo'!$K$10)-0.5*'Monte Carlo'!$K$12^2)+'Monte Carlo'!$K$12*((RAND()+RAND()+RAND()+RAND()+RAND()+RAND()+RAND()+RAND()+RAND()+RAND()+RAND()+RAND())-6))-1)+I$15)</x:f>
        <x:v>1230503.9401193655</x:v>
      </x:c>
      <x:c r="J164" s="97" t="n">
        <x:f>MAX(0,I164*(1+EXP((LN(1+'Monte Carlo'!$K$10)-0.5*'Monte Carlo'!$K$12^2)+'Monte Carlo'!$K$12*((RAND()+RAND()+RAND()+RAND()+RAND()+RAND()+RAND()+RAND()+RAND()+RAND()+RAND()+RAND())-6))-1)+J$15)</x:f>
        <x:v>1504665.6788368183</x:v>
      </x:c>
      <x:c r="K164" s="97" t="n">
        <x:f>MAX(0,J164*(1+EXP((LN(1+'Monte Carlo'!$K$10)-0.5*'Monte Carlo'!$K$12^2)+'Monte Carlo'!$K$12*((RAND()+RAND()+RAND()+RAND()+RAND()+RAND()+RAND()+RAND()+RAND()+RAND()+RAND()+RAND())-6))-1)+K$15)</x:f>
        <x:v>1496616.3298832288</x:v>
      </x:c>
      <x:c r="L164" s="97" t="n">
        <x:f>MAX(0,K164*(1+EXP((LN(1+'Monte Carlo'!$K$10)-0.5*'Monte Carlo'!$K$12^2)+'Monte Carlo'!$K$12*((RAND()+RAND()+RAND()+RAND()+RAND()+RAND()+RAND()+RAND()+RAND()+RAND()+RAND()+RAND())-6))-1)+L$15)</x:f>
        <x:v>1424852.5705148706</x:v>
      </x:c>
      <x:c r="M164" s="97" t="n">
        <x:f>MAX(0,L164*(1+EXP((LN(1+'Monte Carlo'!$K$10)-0.5*'Monte Carlo'!$K$12^2)+'Monte Carlo'!$K$12*((RAND()+RAND()+RAND()+RAND()+RAND()+RAND()+RAND()+RAND()+RAND()+RAND()+RAND()+RAND())-6))-1)+M$15)</x:f>
        <x:v>1762042.0415005393</x:v>
      </x:c>
      <x:c r="N164" s="97" t="n">
        <x:f>MAX(0,M164*(1+EXP((LN(1+'Monte Carlo'!$K$10)-0.5*'Monte Carlo'!$K$12^2)+'Monte Carlo'!$K$12*((RAND()+RAND()+RAND()+RAND()+RAND()+RAND()+RAND()+RAND()+RAND()+RAND()+RAND()+RAND())-6))-1)+N$15)</x:f>
        <x:v>1833192.352159793</x:v>
      </x:c>
      <x:c r="O164" s="97" t="n">
        <x:f>MAX(0,N164*(1+EXP((LN(1+'Monte Carlo'!$K$10)-0.5*'Monte Carlo'!$K$12^2)+'Monte Carlo'!$K$12*((RAND()+RAND()+RAND()+RAND()+RAND()+RAND()+RAND()+RAND()+RAND()+RAND()+RAND()+RAND())-6))-1)+O$15)</x:f>
        <x:v>2089648.6817868298</x:v>
      </x:c>
      <x:c r="P164" s="97" t="n">
        <x:f>MAX(0,O164*(1+EXP((LN(1+'Monte Carlo'!$K$10)-0.5*'Monte Carlo'!$K$12^2)+'Monte Carlo'!$K$12*((RAND()+RAND()+RAND()+RAND()+RAND()+RAND()+RAND()+RAND()+RAND()+RAND()+RAND()+RAND())-6))-1)+P$15)</x:f>
        <x:v>2406113.696252703</x:v>
      </x:c>
      <x:c r="Q164" s="97" t="n">
        <x:f>MAX(0,P164*(1+EXP((LN(1+'Monte Carlo'!$K$10)-0.5*'Monte Carlo'!$K$12^2)+'Monte Carlo'!$K$12*((RAND()+RAND()+RAND()+RAND()+RAND()+RAND()+RAND()+RAND()+RAND()+RAND()+RAND()+RAND())-6))-1)+Q$15)</x:f>
        <x:v>3529251.966302223</x:v>
      </x:c>
      <x:c r="R164" s="97" t="n">
        <x:f>MAX(0,Q164*(1+EXP((LN(1+'Monte Carlo'!$K$10)-0.5*'Monte Carlo'!$K$12^2)+'Monte Carlo'!$K$12*((RAND()+RAND()+RAND()+RAND()+RAND()+RAND()+RAND()+RAND()+RAND()+RAND()+RAND()+RAND())-6))-1)+R$15)</x:f>
        <x:v>3675969.9334106636</x:v>
      </x:c>
      <x:c r="S164" s="97" t="n">
        <x:f>MAX(0,R164*(1+EXP((LN(1+'Monte Carlo'!$K$10)-0.5*'Monte Carlo'!$K$12^2)+'Monte Carlo'!$K$12*((RAND()+RAND()+RAND()+RAND()+RAND()+RAND()+RAND()+RAND()+RAND()+RAND()+RAND()+RAND())-6))-1)+S$15)</x:f>
        <x:v>4261780.216335434</x:v>
      </x:c>
      <x:c r="T164" s="97" t="n">
        <x:f>MAX(0,S164*(1+EXP((LN(1+'Monte Carlo'!$K$10)-0.5*'Monte Carlo'!$K$12^2)+'Monte Carlo'!$K$12*((RAND()+RAND()+RAND()+RAND()+RAND()+RAND()+RAND()+RAND()+RAND()+RAND()+RAND()+RAND())-6))-1)+T$15)</x:f>
        <x:v>4578411.332655985</x:v>
      </x:c>
      <x:c r="U164" s="97" t="n">
        <x:f>MAX(0,T164*(1+EXP((LN(1+'Monte Carlo'!$K$10)-0.5*'Monte Carlo'!$K$12^2)+'Monte Carlo'!$K$12*((RAND()+RAND()+RAND()+RAND()+RAND()+RAND()+RAND()+RAND()+RAND()+RAND()+RAND()+RAND())-6))-1)+U$15)</x:f>
        <x:v>5202019.781266728</x:v>
      </x:c>
      <x:c r="V164" s="97" t="n">
        <x:f>MAX(0,U164*(1+EXP((LN(1+'Monte Carlo'!$K$10)-0.5*'Monte Carlo'!$K$12^2)+'Monte Carlo'!$K$12*((RAND()+RAND()+RAND()+RAND()+RAND()+RAND()+RAND()+RAND()+RAND()+RAND()+RAND()+RAND())-6))-1)+V$15)</x:f>
        <x:v>5376184.429511614</x:v>
      </x:c>
      <x:c r="W164" s="97" t="n">
        <x:f>MAX(0,V164*(1+EXP((LN(1+'Monte Carlo'!$K$10)-0.5*'Monte Carlo'!$K$12^2)+'Monte Carlo'!$K$12*((RAND()+RAND()+RAND()+RAND()+RAND()+RAND()+RAND()+RAND()+RAND()+RAND()+RAND()+RAND())-6))-1)+W$15)</x:f>
        <x:v>6637097.363505793</x:v>
      </x:c>
      <x:c r="X164" s="97" t="n">
        <x:f>MAX(0,W164*(1+EXP((LN(1+'Monte Carlo'!$K$10)-0.5*'Monte Carlo'!$K$12^2)+'Monte Carlo'!$K$12*((RAND()+RAND()+RAND()+RAND()+RAND()+RAND()+RAND()+RAND()+RAND()+RAND()+RAND()+RAND())-6))-1)+X$15)</x:f>
        <x:v>6779732.319579416</x:v>
      </x:c>
      <x:c r="Y164" s="97" t="n">
        <x:f>MAX(0,X164*(1+EXP((LN(1+'Monte Carlo'!$K$10)-0.5*'Monte Carlo'!$K$12^2)+'Monte Carlo'!$K$12*((RAND()+RAND()+RAND()+RAND()+RAND()+RAND()+RAND()+RAND()+RAND()+RAND()+RAND()+RAND())-6))-1)+Y$15)</x:f>
        <x:v>7070597.93631866</x:v>
      </x:c>
      <x:c r="Z164" s="97" t="n">
        <x:f>MAX(0,Y164*(1+EXP((LN(1+'Monte Carlo'!$K$10)-0.5*'Monte Carlo'!$K$12^2)+'Monte Carlo'!$K$12*((RAND()+RAND()+RAND()+RAND()+RAND()+RAND()+RAND()+RAND()+RAND()+RAND()+RAND()+RAND())-6))-1)+Z$15)</x:f>
        <x:v>6690734.910483931</x:v>
      </x:c>
      <x:c r="AA164" s="97" t="n">
        <x:f>MAX(0,Z164*(1+EXP((LN(1+'Monte Carlo'!$K$10)-0.5*'Monte Carlo'!$K$12^2)+'Monte Carlo'!$K$12*((RAND()+RAND()+RAND()+RAND()+RAND()+RAND()+RAND()+RAND()+RAND()+RAND()+RAND()+RAND())-6))-1)+AA$15)</x:f>
        <x:v>6833490.558965056</x:v>
      </x:c>
      <x:c r="AB164" s="97" t="n">
        <x:f>MAX(0,AA164*(1+EXP((LN(1+'Monte Carlo'!$K$10)-0.5*'Monte Carlo'!$K$12^2)+'Monte Carlo'!$K$12*((RAND()+RAND()+RAND()+RAND()+RAND()+RAND()+RAND()+RAND()+RAND()+RAND()+RAND()+RAND())-6))-1)+AB$15)</x:f>
        <x:v>6496810.247132682</x:v>
      </x:c>
      <x:c r="AC164" s="97" t="n">
        <x:f>MAX(0,AB164*(1+EXP((LN(1+'Monte Carlo'!$K$10)-0.5*'Monte Carlo'!$K$12^2)+'Monte Carlo'!$K$12*((RAND()+RAND()+RAND()+RAND()+RAND()+RAND()+RAND()+RAND()+RAND()+RAND()+RAND()+RAND())-6))-1)+AC$15)</x:f>
        <x:v>7744925.308613695</x:v>
      </x:c>
      <x:c r="AD164" s="97" t="n">
        <x:f>MAX(0,AC164*(1+EXP((LN(1+'Monte Carlo'!$K$10)-0.5*'Monte Carlo'!$K$12^2)+'Monte Carlo'!$K$12*((RAND()+RAND()+RAND()+RAND()+RAND()+RAND()+RAND()+RAND()+RAND()+RAND()+RAND()+RAND())-6))-1)+AD$15)</x:f>
        <x:v>6834493.431291578</x:v>
      </x:c>
      <x:c r="AE164" s="97" t="n">
        <x:f>MAX(0,AD164*(1+EXP((LN(1+'Monte Carlo'!$K$10)-0.5*'Monte Carlo'!$K$12^2)+'Monte Carlo'!$K$12*((RAND()+RAND()+RAND()+RAND()+RAND()+RAND()+RAND()+RAND()+RAND()+RAND()+RAND()+RAND())-6))-1)+AE$15)</x:f>
        <x:v>9182454.022771124</x:v>
      </x:c>
      <x:c r="AF164" s="97" t="n">
        <x:f>MAX(0,AE164*(1+EXP((LN(1+'Monte Carlo'!$K$10)-0.5*'Monte Carlo'!$K$12^2)+'Monte Carlo'!$K$12*((RAND()+RAND()+RAND()+RAND()+RAND()+RAND()+RAND()+RAND()+RAND()+RAND()+RAND()+RAND())-6))-1)+AF$15)</x:f>
        <x:v>6821899.864556032</x:v>
      </x:c>
      <x:c r="AG164" s="97">
        <x:f t="shared" si="4"/>
        <x:v>1029031.25</x:v>
      </x:c>
    </x:row>
    <x:row r="165">
      <x:c r="A165" s="93">
        <x:v>144</x:v>
      </x:c>
      <x:c r="B165" s="97" t="n">
        <x:f>IF(AND(UPPER('Monte Carlo'!$K$4)="YES",'Monte Carlo'!$K$5&gt;0),'Monte Carlo'!$K$13,Liquidity_30Y!$C$14)</x:f>
        <x:v>1029031.25</x:v>
      </x:c>
      <x:c r="C165" s="97" t="n">
        <x:f>MAX(0,B165*(1+EXP((LN(1+'Monte Carlo'!$K$10)-0.5*'Monte Carlo'!$K$12^2)+'Monte Carlo'!$K$12*((RAND()+RAND()+RAND()+RAND()+RAND()+RAND()+RAND()+RAND()+RAND()+RAND()+RAND()+RAND())-6))-1)+C$15)</x:f>
        <x:v>1440707.7653953615</x:v>
      </x:c>
      <x:c r="D165" s="97" t="n">
        <x:f>MAX(0,C165*(1+EXP((LN(1+'Monte Carlo'!$K$10)-0.5*'Monte Carlo'!$K$12^2)+'Monte Carlo'!$K$12*((RAND()+RAND()+RAND()+RAND()+RAND()+RAND()+RAND()+RAND()+RAND()+RAND()+RAND()+RAND())-6))-1)+D$15)</x:f>
        <x:v>1289316.4590711123</x:v>
      </x:c>
      <x:c r="E165" s="97" t="n">
        <x:f>MAX(0,D165*(1+EXP((LN(1+'Monte Carlo'!$K$10)-0.5*'Monte Carlo'!$K$12^2)+'Monte Carlo'!$K$12*((RAND()+RAND()+RAND()+RAND()+RAND()+RAND()+RAND()+RAND()+RAND()+RAND()+RAND()+RAND())-6))-1)+E$15)</x:f>
        <x:v>1135657.7149040597</x:v>
      </x:c>
      <x:c r="F165" s="97" t="n">
        <x:f>MAX(0,E165*(1+EXP((LN(1+'Monte Carlo'!$K$10)-0.5*'Monte Carlo'!$K$12^2)+'Monte Carlo'!$K$12*((RAND()+RAND()+RAND()+RAND()+RAND()+RAND()+RAND()+RAND()+RAND()+RAND()+RAND()+RAND())-6))-1)+F$15)</x:f>
        <x:v>1470490.3449100007</x:v>
      </x:c>
      <x:c r="G165" s="97" t="n">
        <x:f>MAX(0,F165*(1+EXP((LN(1+'Monte Carlo'!$K$10)-0.5*'Monte Carlo'!$K$12^2)+'Monte Carlo'!$K$12*((RAND()+RAND()+RAND()+RAND()+RAND()+RAND()+RAND()+RAND()+RAND()+RAND()+RAND()+RAND())-6))-1)+G$15)</x:f>
        <x:v>1477025.290260905</x:v>
      </x:c>
      <x:c r="H165" s="97" t="n">
        <x:f>MAX(0,G165*(1+EXP((LN(1+'Monte Carlo'!$K$10)-0.5*'Monte Carlo'!$K$12^2)+'Monte Carlo'!$K$12*((RAND()+RAND()+RAND()+RAND()+RAND()+RAND()+RAND()+RAND()+RAND()+RAND()+RAND()+RAND())-6))-1)+H$15)</x:f>
        <x:v>1918975.4926860724</x:v>
      </x:c>
      <x:c r="I165" s="97" t="n">
        <x:f>MAX(0,H165*(1+EXP((LN(1+'Monte Carlo'!$K$10)-0.5*'Monte Carlo'!$K$12^2)+'Monte Carlo'!$K$12*((RAND()+RAND()+RAND()+RAND()+RAND()+RAND()+RAND()+RAND()+RAND()+RAND()+RAND()+RAND())-6))-1)+I$15)</x:f>
        <x:v>1737972.5011612766</x:v>
      </x:c>
      <x:c r="J165" s="97" t="n">
        <x:f>MAX(0,I165*(1+EXP((LN(1+'Monte Carlo'!$K$10)-0.5*'Monte Carlo'!$K$12^2)+'Monte Carlo'!$K$12*((RAND()+RAND()+RAND()+RAND()+RAND()+RAND()+RAND()+RAND()+RAND()+RAND()+RAND()+RAND())-6))-1)+J$15)</x:f>
        <x:v>1663617.9921610611</x:v>
      </x:c>
      <x:c r="K165" s="97" t="n">
        <x:f>MAX(0,J165*(1+EXP((LN(1+'Monte Carlo'!$K$10)-0.5*'Monte Carlo'!$K$12^2)+'Monte Carlo'!$K$12*((RAND()+RAND()+RAND()+RAND()+RAND()+RAND()+RAND()+RAND()+RAND()+RAND()+RAND()+RAND())-6))-1)+K$15)</x:f>
        <x:v>1735852.257276313</x:v>
      </x:c>
      <x:c r="L165" s="97" t="n">
        <x:f>MAX(0,K165*(1+EXP((LN(1+'Monte Carlo'!$K$10)-0.5*'Monte Carlo'!$K$12^2)+'Monte Carlo'!$K$12*((RAND()+RAND()+RAND()+RAND()+RAND()+RAND()+RAND()+RAND()+RAND()+RAND()+RAND()+RAND())-6))-1)+L$15)</x:f>
        <x:v>1679681.6742975886</x:v>
      </x:c>
      <x:c r="M165" s="97" t="n">
        <x:f>MAX(0,L165*(1+EXP((LN(1+'Monte Carlo'!$K$10)-0.5*'Monte Carlo'!$K$12^2)+'Monte Carlo'!$K$12*((RAND()+RAND()+RAND()+RAND()+RAND()+RAND()+RAND()+RAND()+RAND()+RAND()+RAND()+RAND())-6))-1)+M$15)</x:f>
        <x:v>1803748.4262121175</x:v>
      </x:c>
      <x:c r="N165" s="97" t="n">
        <x:f>MAX(0,M165*(1+EXP((LN(1+'Monte Carlo'!$K$10)-0.5*'Monte Carlo'!$K$12^2)+'Monte Carlo'!$K$12*((RAND()+RAND()+RAND()+RAND()+RAND()+RAND()+RAND()+RAND()+RAND()+RAND()+RAND()+RAND())-6))-1)+N$15)</x:f>
        <x:v>1894064.8236303688</x:v>
      </x:c>
      <x:c r="O165" s="97" t="n">
        <x:f>MAX(0,N165*(1+EXP((LN(1+'Monte Carlo'!$K$10)-0.5*'Monte Carlo'!$K$12^2)+'Monte Carlo'!$K$12*((RAND()+RAND()+RAND()+RAND()+RAND()+RAND()+RAND()+RAND()+RAND()+RAND()+RAND()+RAND())-6))-1)+O$15)</x:f>
        <x:v>2511692.265607259</x:v>
      </x:c>
      <x:c r="P165" s="97" t="n">
        <x:f>MAX(0,O165*(1+EXP((LN(1+'Monte Carlo'!$K$10)-0.5*'Monte Carlo'!$K$12^2)+'Monte Carlo'!$K$12*((RAND()+RAND()+RAND()+RAND()+RAND()+RAND()+RAND()+RAND()+RAND()+RAND()+RAND()+RAND())-6))-1)+P$15)</x:f>
        <x:v>2699575.3011410134</x:v>
      </x:c>
      <x:c r="Q165" s="97" t="n">
        <x:f>MAX(0,P165*(1+EXP((LN(1+'Monte Carlo'!$K$10)-0.5*'Monte Carlo'!$K$12^2)+'Monte Carlo'!$K$12*((RAND()+RAND()+RAND()+RAND()+RAND()+RAND()+RAND()+RAND()+RAND()+RAND()+RAND()+RAND())-6))-1)+Q$15)</x:f>
        <x:v>3496791.606238049</x:v>
      </x:c>
      <x:c r="R165" s="97" t="n">
        <x:f>MAX(0,Q165*(1+EXP((LN(1+'Monte Carlo'!$K$10)-0.5*'Monte Carlo'!$K$12^2)+'Monte Carlo'!$K$12*((RAND()+RAND()+RAND()+RAND()+RAND()+RAND()+RAND()+RAND()+RAND()+RAND()+RAND()+RAND())-6))-1)+R$15)</x:f>
        <x:v>3615950.577097635</x:v>
      </x:c>
      <x:c r="S165" s="97" t="n">
        <x:f>MAX(0,R165*(1+EXP((LN(1+'Monte Carlo'!$K$10)-0.5*'Monte Carlo'!$K$12^2)+'Monte Carlo'!$K$12*((RAND()+RAND()+RAND()+RAND()+RAND()+RAND()+RAND()+RAND()+RAND()+RAND()+RAND()+RAND())-6))-1)+S$15)</x:f>
        <x:v>3312690.738155566</x:v>
      </x:c>
      <x:c r="T165" s="97" t="n">
        <x:f>MAX(0,S165*(1+EXP((LN(1+'Monte Carlo'!$K$10)-0.5*'Monte Carlo'!$K$12^2)+'Monte Carlo'!$K$12*((RAND()+RAND()+RAND()+RAND()+RAND()+RAND()+RAND()+RAND()+RAND()+RAND()+RAND()+RAND())-6))-1)+T$15)</x:f>
        <x:v>3574112.602603782</x:v>
      </x:c>
      <x:c r="U165" s="97" t="n">
        <x:f>MAX(0,T165*(1+EXP((LN(1+'Monte Carlo'!$K$10)-0.5*'Monte Carlo'!$K$12^2)+'Monte Carlo'!$K$12*((RAND()+RAND()+RAND()+RAND()+RAND()+RAND()+RAND()+RAND()+RAND()+RAND()+RAND()+RAND())-6))-1)+U$15)</x:f>
        <x:v>4098000.895948796</x:v>
      </x:c>
      <x:c r="V165" s="97" t="n">
        <x:f>MAX(0,U165*(1+EXP((LN(1+'Monte Carlo'!$K$10)-0.5*'Monte Carlo'!$K$12^2)+'Monte Carlo'!$K$12*((RAND()+RAND()+RAND()+RAND()+RAND()+RAND()+RAND()+RAND()+RAND()+RAND()+RAND()+RAND())-6))-1)+V$15)</x:f>
        <x:v>5019375.098177568</x:v>
      </x:c>
      <x:c r="W165" s="97" t="n">
        <x:f>MAX(0,V165*(1+EXP((LN(1+'Monte Carlo'!$K$10)-0.5*'Monte Carlo'!$K$12^2)+'Monte Carlo'!$K$12*((RAND()+RAND()+RAND()+RAND()+RAND()+RAND()+RAND()+RAND()+RAND()+RAND()+RAND()+RAND())-6))-1)+W$15)</x:f>
        <x:v>4982866.559822295</x:v>
      </x:c>
      <x:c r="X165" s="97" t="n">
        <x:f>MAX(0,W165*(1+EXP((LN(1+'Monte Carlo'!$K$10)-0.5*'Monte Carlo'!$K$12^2)+'Monte Carlo'!$K$12*((RAND()+RAND()+RAND()+RAND()+RAND()+RAND()+RAND()+RAND()+RAND()+RAND()+RAND()+RAND())-6))-1)+X$15)</x:f>
        <x:v>4588041.936195403</x:v>
      </x:c>
      <x:c r="Y165" s="97" t="n">
        <x:f>MAX(0,X165*(1+EXP((LN(1+'Monte Carlo'!$K$10)-0.5*'Monte Carlo'!$K$12^2)+'Monte Carlo'!$K$12*((RAND()+RAND()+RAND()+RAND()+RAND()+RAND()+RAND()+RAND()+RAND()+RAND()+RAND()+RAND())-6))-1)+Y$15)</x:f>
        <x:v>4000098.5420245505</x:v>
      </x:c>
      <x:c r="Z165" s="97" t="n">
        <x:f>MAX(0,Y165*(1+EXP((LN(1+'Monte Carlo'!$K$10)-0.5*'Monte Carlo'!$K$12^2)+'Monte Carlo'!$K$12*((RAND()+RAND()+RAND()+RAND()+RAND()+RAND()+RAND()+RAND()+RAND()+RAND()+RAND()+RAND())-6))-1)+Z$15)</x:f>
        <x:v>4555711.7149896845</x:v>
      </x:c>
      <x:c r="AA165" s="97" t="n">
        <x:f>MAX(0,Z165*(1+EXP((LN(1+'Monte Carlo'!$K$10)-0.5*'Monte Carlo'!$K$12^2)+'Monte Carlo'!$K$12*((RAND()+RAND()+RAND()+RAND()+RAND()+RAND()+RAND()+RAND()+RAND()+RAND()+RAND()+RAND())-6))-1)+AA$15)</x:f>
        <x:v>4984764.876050894</x:v>
      </x:c>
      <x:c r="AB165" s="97" t="n">
        <x:f>MAX(0,AA165*(1+EXP((LN(1+'Monte Carlo'!$K$10)-0.5*'Monte Carlo'!$K$12^2)+'Monte Carlo'!$K$12*((RAND()+RAND()+RAND()+RAND()+RAND()+RAND()+RAND()+RAND()+RAND()+RAND()+RAND()+RAND())-6))-1)+AB$15)</x:f>
        <x:v>6088111.506388415</x:v>
      </x:c>
      <x:c r="AC165" s="97" t="n">
        <x:f>MAX(0,AB165*(1+EXP((LN(1+'Monte Carlo'!$K$10)-0.5*'Monte Carlo'!$K$12^2)+'Monte Carlo'!$K$12*((RAND()+RAND()+RAND()+RAND()+RAND()+RAND()+RAND()+RAND()+RAND()+RAND()+RAND()+RAND())-6))-1)+AC$15)</x:f>
        <x:v>5820768.8350894395</x:v>
      </x:c>
      <x:c r="AD165" s="97" t="n">
        <x:f>MAX(0,AC165*(1+EXP((LN(1+'Monte Carlo'!$K$10)-0.5*'Monte Carlo'!$K$12^2)+'Monte Carlo'!$K$12*((RAND()+RAND()+RAND()+RAND()+RAND()+RAND()+RAND()+RAND()+RAND()+RAND()+RAND()+RAND())-6))-1)+AD$15)</x:f>
        <x:v>6360081.074778337</x:v>
      </x:c>
      <x:c r="AE165" s="97" t="n">
        <x:f>MAX(0,AD165*(1+EXP((LN(1+'Monte Carlo'!$K$10)-0.5*'Monte Carlo'!$K$12^2)+'Monte Carlo'!$K$12*((RAND()+RAND()+RAND()+RAND()+RAND()+RAND()+RAND()+RAND()+RAND()+RAND()+RAND()+RAND())-6))-1)+AE$15)</x:f>
        <x:v>7069598.681664244</x:v>
      </x:c>
      <x:c r="AF165" s="97" t="n">
        <x:f>MAX(0,AE165*(1+EXP((LN(1+'Monte Carlo'!$K$10)-0.5*'Monte Carlo'!$K$12^2)+'Monte Carlo'!$K$12*((RAND()+RAND()+RAND()+RAND()+RAND()+RAND()+RAND()+RAND()+RAND()+RAND()+RAND()+RAND())-6))-1)+AF$15)</x:f>
        <x:v>8046168.882619995</x:v>
      </x:c>
      <x:c r="AG165" s="97">
        <x:f t="shared" si="4"/>
        <x:v>926940.67646589631</x:v>
      </x:c>
    </x:row>
    <x:row r="166">
      <x:c r="A166" s="93">
        <x:v>145</x:v>
      </x:c>
      <x:c r="B166" s="97" t="n">
        <x:f>IF(AND(UPPER('Monte Carlo'!$K$4)="YES",'Monte Carlo'!$K$5&gt;0),'Monte Carlo'!$K$13,Liquidity_30Y!$C$14)</x:f>
        <x:v>1029031.25</x:v>
      </x:c>
      <x:c r="C166" s="97" t="n">
        <x:f>MAX(0,B166*(1+EXP((LN(1+'Monte Carlo'!$K$10)-0.5*'Monte Carlo'!$K$12^2)+'Monte Carlo'!$K$12*((RAND()+RAND()+RAND()+RAND()+RAND()+RAND()+RAND()+RAND()+RAND()+RAND()+RAND()+RAND())-6))-1)+C$15)</x:f>
        <x:v>1331732.4023797158</x:v>
      </x:c>
      <x:c r="D166" s="97" t="n">
        <x:f>MAX(0,C166*(1+EXP((LN(1+'Monte Carlo'!$K$10)-0.5*'Monte Carlo'!$K$12^2)+'Monte Carlo'!$K$12*((RAND()+RAND()+RAND()+RAND()+RAND()+RAND()+RAND()+RAND()+RAND()+RAND()+RAND()+RAND())-6))-1)+D$15)</x:f>
        <x:v>1444484.034379009</x:v>
      </x:c>
      <x:c r="E166" s="97" t="n">
        <x:f>MAX(0,D166*(1+EXP((LN(1+'Monte Carlo'!$K$10)-0.5*'Monte Carlo'!$K$12^2)+'Monte Carlo'!$K$12*((RAND()+RAND()+RAND()+RAND()+RAND()+RAND()+RAND()+RAND()+RAND()+RAND()+RAND()+RAND())-6))-1)+E$15)</x:f>
        <x:v>1592772.4486166763</x:v>
      </x:c>
      <x:c r="F166" s="97" t="n">
        <x:f>MAX(0,E166*(1+EXP((LN(1+'Monte Carlo'!$K$10)-0.5*'Monte Carlo'!$K$12^2)+'Monte Carlo'!$K$12*((RAND()+RAND()+RAND()+RAND()+RAND()+RAND()+RAND()+RAND()+RAND()+RAND()+RAND()+RAND())-6))-1)+F$15)</x:f>
        <x:v>2048093.700458599</x:v>
      </x:c>
      <x:c r="G166" s="97" t="n">
        <x:f>MAX(0,F166*(1+EXP((LN(1+'Monte Carlo'!$K$10)-0.5*'Monte Carlo'!$K$12^2)+'Monte Carlo'!$K$12*((RAND()+RAND()+RAND()+RAND()+RAND()+RAND()+RAND()+RAND()+RAND()+RAND()+RAND()+RAND())-6))-1)+G$15)</x:f>
        <x:v>1910388.378429571</x:v>
      </x:c>
      <x:c r="H166" s="97" t="n">
        <x:f>MAX(0,G166*(1+EXP((LN(1+'Monte Carlo'!$K$10)-0.5*'Monte Carlo'!$K$12^2)+'Monte Carlo'!$K$12*((RAND()+RAND()+RAND()+RAND()+RAND()+RAND()+RAND()+RAND()+RAND()+RAND()+RAND()+RAND())-6))-1)+H$15)</x:f>
        <x:v>1702025.507650399</x:v>
      </x:c>
      <x:c r="I166" s="97" t="n">
        <x:f>MAX(0,H166*(1+EXP((LN(1+'Monte Carlo'!$K$10)-0.5*'Monte Carlo'!$K$12^2)+'Monte Carlo'!$K$12*((RAND()+RAND()+RAND()+RAND()+RAND()+RAND()+RAND()+RAND()+RAND()+RAND()+RAND()+RAND())-6))-1)+I$15)</x:f>
        <x:v>2082635.5922363747</x:v>
      </x:c>
      <x:c r="J166" s="97" t="n">
        <x:f>MAX(0,I166*(1+EXP((LN(1+'Monte Carlo'!$K$10)-0.5*'Monte Carlo'!$K$12^2)+'Monte Carlo'!$K$12*((RAND()+RAND()+RAND()+RAND()+RAND()+RAND()+RAND()+RAND()+RAND()+RAND()+RAND()+RAND())-6))-1)+J$15)</x:f>
        <x:v>2321903.058245533</x:v>
      </x:c>
      <x:c r="K166" s="97" t="n">
        <x:f>MAX(0,J166*(1+EXP((LN(1+'Monte Carlo'!$K$10)-0.5*'Monte Carlo'!$K$12^2)+'Monte Carlo'!$K$12*((RAND()+RAND()+RAND()+RAND()+RAND()+RAND()+RAND()+RAND()+RAND()+RAND()+RAND()+RAND())-6))-1)+K$15)</x:f>
        <x:v>2304163.532537462</x:v>
      </x:c>
      <x:c r="L166" s="97" t="n">
        <x:f>MAX(0,K166*(1+EXP((LN(1+'Monte Carlo'!$K$10)-0.5*'Monte Carlo'!$K$12^2)+'Monte Carlo'!$K$12*((RAND()+RAND()+RAND()+RAND()+RAND()+RAND()+RAND()+RAND()+RAND()+RAND()+RAND()+RAND())-6))-1)+L$15)</x:f>
        <x:v>1652941.0204591965</x:v>
      </x:c>
      <x:c r="M166" s="97" t="n">
        <x:f>MAX(0,L166*(1+EXP((LN(1+'Monte Carlo'!$K$10)-0.5*'Monte Carlo'!$K$12^2)+'Monte Carlo'!$K$12*((RAND()+RAND()+RAND()+RAND()+RAND()+RAND()+RAND()+RAND()+RAND()+RAND()+RAND()+RAND())-6))-1)+M$15)</x:f>
        <x:v>1927295.4211001107</x:v>
      </x:c>
      <x:c r="N166" s="97" t="n">
        <x:f>MAX(0,M166*(1+EXP((LN(1+'Monte Carlo'!$K$10)-0.5*'Monte Carlo'!$K$12^2)+'Monte Carlo'!$K$12*((RAND()+RAND()+RAND()+RAND()+RAND()+RAND()+RAND()+RAND()+RAND()+RAND()+RAND()+RAND())-6))-1)+N$15)</x:f>
        <x:v>2450888.2747020572</x:v>
      </x:c>
      <x:c r="O166" s="97" t="n">
        <x:f>MAX(0,N166*(1+EXP((LN(1+'Monte Carlo'!$K$10)-0.5*'Monte Carlo'!$K$12^2)+'Monte Carlo'!$K$12*((RAND()+RAND()+RAND()+RAND()+RAND()+RAND()+RAND()+RAND()+RAND()+RAND()+RAND()+RAND())-6))-1)+O$15)</x:f>
        <x:v>2258245.2060171436</x:v>
      </x:c>
      <x:c r="P166" s="97" t="n">
        <x:f>MAX(0,O166*(1+EXP((LN(1+'Monte Carlo'!$K$10)-0.5*'Monte Carlo'!$K$12^2)+'Monte Carlo'!$K$12*((RAND()+RAND()+RAND()+RAND()+RAND()+RAND()+RAND()+RAND()+RAND()+RAND()+RAND()+RAND())-6))-1)+P$15)</x:f>
        <x:v>2479587.8534146594</x:v>
      </x:c>
      <x:c r="Q166" s="97" t="n">
        <x:f>MAX(0,P166*(1+EXP((LN(1+'Monte Carlo'!$K$10)-0.5*'Monte Carlo'!$K$12^2)+'Monte Carlo'!$K$12*((RAND()+RAND()+RAND()+RAND()+RAND()+RAND()+RAND()+RAND()+RAND()+RAND()+RAND()+RAND())-6))-1)+Q$15)</x:f>
        <x:v>2301975.0914190994</x:v>
      </x:c>
      <x:c r="R166" s="97" t="n">
        <x:f>MAX(0,Q166*(1+EXP((LN(1+'Monte Carlo'!$K$10)-0.5*'Monte Carlo'!$K$12^2)+'Monte Carlo'!$K$12*((RAND()+RAND()+RAND()+RAND()+RAND()+RAND()+RAND()+RAND()+RAND()+RAND()+RAND()+RAND())-6))-1)+R$15)</x:f>
        <x:v>1883613.139515409</x:v>
      </x:c>
      <x:c r="S166" s="97" t="n">
        <x:f>MAX(0,R166*(1+EXP((LN(1+'Monte Carlo'!$K$10)-0.5*'Monte Carlo'!$K$12^2)+'Monte Carlo'!$K$12*((RAND()+RAND()+RAND()+RAND()+RAND()+RAND()+RAND()+RAND()+RAND()+RAND()+RAND()+RAND())-6))-1)+S$15)</x:f>
        <x:v>1881464.6093411949</x:v>
      </x:c>
      <x:c r="T166" s="97" t="n">
        <x:f>MAX(0,S166*(1+EXP((LN(1+'Monte Carlo'!$K$10)-0.5*'Monte Carlo'!$K$12^2)+'Monte Carlo'!$K$12*((RAND()+RAND()+RAND()+RAND()+RAND()+RAND()+RAND()+RAND()+RAND()+RAND()+RAND()+RAND())-6))-1)+T$15)</x:f>
        <x:v>1318785.6171719003</x:v>
      </x:c>
      <x:c r="U166" s="97" t="n">
        <x:f>MAX(0,T166*(1+EXP((LN(1+'Monte Carlo'!$K$10)-0.5*'Monte Carlo'!$K$12^2)+'Monte Carlo'!$K$12*((RAND()+RAND()+RAND()+RAND()+RAND()+RAND()+RAND()+RAND()+RAND()+RAND()+RAND()+RAND())-6))-1)+U$15)</x:f>
        <x:v>1273868.9956374522</x:v>
      </x:c>
      <x:c r="V166" s="97" t="n">
        <x:f>MAX(0,U166*(1+EXP((LN(1+'Monte Carlo'!$K$10)-0.5*'Monte Carlo'!$K$12^2)+'Monte Carlo'!$K$12*((RAND()+RAND()+RAND()+RAND()+RAND()+RAND()+RAND()+RAND()+RAND()+RAND()+RAND()+RAND())-6))-1)+V$15)</x:f>
        <x:v>1662617.0421912142</x:v>
      </x:c>
      <x:c r="W166" s="97" t="n">
        <x:f>MAX(0,V166*(1+EXP((LN(1+'Monte Carlo'!$K$10)-0.5*'Monte Carlo'!$K$12^2)+'Monte Carlo'!$K$12*((RAND()+RAND()+RAND()+RAND()+RAND()+RAND()+RAND()+RAND()+RAND()+RAND()+RAND()+RAND())-6))-1)+W$15)</x:f>
        <x:v>1645334.0003994424</x:v>
      </x:c>
      <x:c r="X166" s="97" t="n">
        <x:f>MAX(0,W166*(1+EXP((LN(1+'Monte Carlo'!$K$10)-0.5*'Monte Carlo'!$K$12^2)+'Monte Carlo'!$K$12*((RAND()+RAND()+RAND()+RAND()+RAND()+RAND()+RAND()+RAND()+RAND()+RAND()+RAND()+RAND())-6))-1)+X$15)</x:f>
        <x:v>1682021.0806823203</x:v>
      </x:c>
      <x:c r="Y166" s="97" t="n">
        <x:f>MAX(0,X166*(1+EXP((LN(1+'Monte Carlo'!$K$10)-0.5*'Monte Carlo'!$K$12^2)+'Monte Carlo'!$K$12*((RAND()+RAND()+RAND()+RAND()+RAND()+RAND()+RAND()+RAND()+RAND()+RAND()+RAND()+RAND())-6))-1)+Y$15)</x:f>
        <x:v>2216754.8585717794</x:v>
      </x:c>
      <x:c r="Z166" s="97" t="n">
        <x:f>MAX(0,Y166*(1+EXP((LN(1+'Monte Carlo'!$K$10)-0.5*'Monte Carlo'!$K$12^2)+'Monte Carlo'!$K$12*((RAND()+RAND()+RAND()+RAND()+RAND()+RAND()+RAND()+RAND()+RAND()+RAND()+RAND()+RAND())-6))-1)+Z$15)</x:f>
        <x:v>1983902.8979359344</x:v>
      </x:c>
      <x:c r="AA166" s="97" t="n">
        <x:f>MAX(0,Z166*(1+EXP((LN(1+'Monte Carlo'!$K$10)-0.5*'Monte Carlo'!$K$12^2)+'Monte Carlo'!$K$12*((RAND()+RAND()+RAND()+RAND()+RAND()+RAND()+RAND()+RAND()+RAND()+RAND()+RAND()+RAND())-6))-1)+AA$15)</x:f>
        <x:v>2187163.0460102637</x:v>
      </x:c>
      <x:c r="AB166" s="97" t="n">
        <x:f>MAX(0,AA166*(1+EXP((LN(1+'Monte Carlo'!$K$10)-0.5*'Monte Carlo'!$K$12^2)+'Monte Carlo'!$K$12*((RAND()+RAND()+RAND()+RAND()+RAND()+RAND()+RAND()+RAND()+RAND()+RAND()+RAND()+RAND())-6))-1)+AB$15)</x:f>
        <x:v>2292890.069748014</x:v>
      </x:c>
      <x:c r="AC166" s="97" t="n">
        <x:f>MAX(0,AB166*(1+EXP((LN(1+'Monte Carlo'!$K$10)-0.5*'Monte Carlo'!$K$12^2)+'Monte Carlo'!$K$12*((RAND()+RAND()+RAND()+RAND()+RAND()+RAND()+RAND()+RAND()+RAND()+RAND()+RAND()+RAND())-6))-1)+AC$15)</x:f>
        <x:v>2244357.669272945</x:v>
      </x:c>
      <x:c r="AD166" s="97" t="n">
        <x:f>MAX(0,AC166*(1+EXP((LN(1+'Monte Carlo'!$K$10)-0.5*'Monte Carlo'!$K$12^2)+'Monte Carlo'!$K$12*((RAND()+RAND()+RAND()+RAND()+RAND()+RAND()+RAND()+RAND()+RAND()+RAND()+RAND()+RAND())-6))-1)+AD$15)</x:f>
        <x:v>2796164.6826981995</x:v>
      </x:c>
      <x:c r="AE166" s="97" t="n">
        <x:f>MAX(0,AD166*(1+EXP((LN(1+'Monte Carlo'!$K$10)-0.5*'Monte Carlo'!$K$12^2)+'Monte Carlo'!$K$12*((RAND()+RAND()+RAND()+RAND()+RAND()+RAND()+RAND()+RAND()+RAND()+RAND()+RAND()+RAND())-6))-1)+AE$15)</x:f>
        <x:v>2852237.233993334</x:v>
      </x:c>
      <x:c r="AF166" s="97" t="n">
        <x:f>MAX(0,AE166*(1+EXP((LN(1+'Monte Carlo'!$K$10)-0.5*'Monte Carlo'!$K$12^2)+'Monte Carlo'!$K$12*((RAND()+RAND()+RAND()+RAND()+RAND()+RAND()+RAND()+RAND()+RAND()+RAND()+RAND()+RAND())-6))-1)+AF$15)</x:f>
        <x:v>3250495.0150760785</x:v>
      </x:c>
      <x:c r="AG166" s="97">
        <x:f t="shared" si="4"/>
        <x:v>968385.93854616245</x:v>
      </x:c>
    </x:row>
    <x:row r="167">
      <x:c r="A167" s="93">
        <x:v>146</x:v>
      </x:c>
      <x:c r="B167" s="97" t="n">
        <x:f>IF(AND(UPPER('Monte Carlo'!$K$4)="YES",'Monte Carlo'!$K$5&gt;0),'Monte Carlo'!$K$13,Liquidity_30Y!$C$14)</x:f>
        <x:v>1029031.25</x:v>
      </x:c>
      <x:c r="C167" s="97" t="n">
        <x:f>MAX(0,B167*(1+EXP((LN(1+'Monte Carlo'!$K$10)-0.5*'Monte Carlo'!$K$12^2)+'Monte Carlo'!$K$12*((RAND()+RAND()+RAND()+RAND()+RAND()+RAND()+RAND()+RAND()+RAND()+RAND()+RAND()+RAND())-6))-1)+C$15)</x:f>
        <x:v>1201442.1395491357</x:v>
      </x:c>
      <x:c r="D167" s="97" t="n">
        <x:f>MAX(0,C167*(1+EXP((LN(1+'Monte Carlo'!$K$10)-0.5*'Monte Carlo'!$K$12^2)+'Monte Carlo'!$K$12*((RAND()+RAND()+RAND()+RAND()+RAND()+RAND()+RAND()+RAND()+RAND()+RAND()+RAND()+RAND())-6))-1)+D$15)</x:f>
        <x:v>1534964.5534903773</x:v>
      </x:c>
      <x:c r="E167" s="97" t="n">
        <x:f>MAX(0,D167*(1+EXP((LN(1+'Monte Carlo'!$K$10)-0.5*'Monte Carlo'!$K$12^2)+'Monte Carlo'!$K$12*((RAND()+RAND()+RAND()+RAND()+RAND()+RAND()+RAND()+RAND()+RAND()+RAND()+RAND()+RAND())-6))-1)+E$15)</x:f>
        <x:v>1373670.0402880134</x:v>
      </x:c>
      <x:c r="F167" s="97" t="n">
        <x:f>MAX(0,E167*(1+EXP((LN(1+'Monte Carlo'!$K$10)-0.5*'Monte Carlo'!$K$12^2)+'Monte Carlo'!$K$12*((RAND()+RAND()+RAND()+RAND()+RAND()+RAND()+RAND()+RAND()+RAND()+RAND()+RAND()+RAND())-6))-1)+F$15)</x:f>
        <x:v>1562961.2323972748</x:v>
      </x:c>
      <x:c r="G167" s="97" t="n">
        <x:f>MAX(0,F167*(1+EXP((LN(1+'Monte Carlo'!$K$10)-0.5*'Monte Carlo'!$K$12^2)+'Monte Carlo'!$K$12*((RAND()+RAND()+RAND()+RAND()+RAND()+RAND()+RAND()+RAND()+RAND()+RAND()+RAND()+RAND())-6))-1)+G$15)</x:f>
        <x:v>2149365.9635892296</x:v>
      </x:c>
      <x:c r="H167" s="97" t="n">
        <x:f>MAX(0,G167*(1+EXP((LN(1+'Monte Carlo'!$K$10)-0.5*'Monte Carlo'!$K$12^2)+'Monte Carlo'!$K$12*((RAND()+RAND()+RAND()+RAND()+RAND()+RAND()+RAND()+RAND()+RAND()+RAND()+RAND()+RAND())-6))-1)+H$15)</x:f>
        <x:v>2324593.9040001994</x:v>
      </x:c>
      <x:c r="I167" s="97" t="n">
        <x:f>MAX(0,H167*(1+EXP((LN(1+'Monte Carlo'!$K$10)-0.5*'Monte Carlo'!$K$12^2)+'Monte Carlo'!$K$12*((RAND()+RAND()+RAND()+RAND()+RAND()+RAND()+RAND()+RAND()+RAND()+RAND()+RAND()+RAND())-6))-1)+I$15)</x:f>
        <x:v>2611864.549080484</x:v>
      </x:c>
      <x:c r="J167" s="97" t="n">
        <x:f>MAX(0,I167*(1+EXP((LN(1+'Monte Carlo'!$K$10)-0.5*'Monte Carlo'!$K$12^2)+'Monte Carlo'!$K$12*((RAND()+RAND()+RAND()+RAND()+RAND()+RAND()+RAND()+RAND()+RAND()+RAND()+RAND()+RAND())-6))-1)+J$15)</x:f>
        <x:v>3093435.8337828876</x:v>
      </x:c>
      <x:c r="K167" s="97" t="n">
        <x:f>MAX(0,J167*(1+EXP((LN(1+'Monte Carlo'!$K$10)-0.5*'Monte Carlo'!$K$12^2)+'Monte Carlo'!$K$12*((RAND()+RAND()+RAND()+RAND()+RAND()+RAND()+RAND()+RAND()+RAND()+RAND()+RAND()+RAND())-6))-1)+K$15)</x:f>
        <x:v>2120955.3710704083</x:v>
      </x:c>
      <x:c r="L167" s="97" t="n">
        <x:f>MAX(0,K167*(1+EXP((LN(1+'Monte Carlo'!$K$10)-0.5*'Monte Carlo'!$K$12^2)+'Monte Carlo'!$K$12*((RAND()+RAND()+RAND()+RAND()+RAND()+RAND()+RAND()+RAND()+RAND()+RAND()+RAND()+RAND())-6))-1)+L$15)</x:f>
        <x:v>1989804.6517553395</x:v>
      </x:c>
      <x:c r="M167" s="97" t="n">
        <x:f>MAX(0,L167*(1+EXP((LN(1+'Monte Carlo'!$K$10)-0.5*'Monte Carlo'!$K$12^2)+'Monte Carlo'!$K$12*((RAND()+RAND()+RAND()+RAND()+RAND()+RAND()+RAND()+RAND()+RAND()+RAND()+RAND()+RAND())-6))-1)+M$15)</x:f>
        <x:v>3498570.5638760333</x:v>
      </x:c>
      <x:c r="N167" s="97" t="n">
        <x:f>MAX(0,M167*(1+EXP((LN(1+'Monte Carlo'!$K$10)-0.5*'Monte Carlo'!$K$12^2)+'Monte Carlo'!$K$12*((RAND()+RAND()+RAND()+RAND()+RAND()+RAND()+RAND()+RAND()+RAND()+RAND()+RAND()+RAND())-6))-1)+N$15)</x:f>
        <x:v>3740383.1777669364</x:v>
      </x:c>
      <x:c r="O167" s="97" t="n">
        <x:f>MAX(0,N167*(1+EXP((LN(1+'Monte Carlo'!$K$10)-0.5*'Monte Carlo'!$K$12^2)+'Monte Carlo'!$K$12*((RAND()+RAND()+RAND()+RAND()+RAND()+RAND()+RAND()+RAND()+RAND()+RAND()+RAND()+RAND())-6))-1)+O$15)</x:f>
        <x:v>4661528.46359689</x:v>
      </x:c>
      <x:c r="P167" s="97" t="n">
        <x:f>MAX(0,O167*(1+EXP((LN(1+'Monte Carlo'!$K$10)-0.5*'Monte Carlo'!$K$12^2)+'Monte Carlo'!$K$12*((RAND()+RAND()+RAND()+RAND()+RAND()+RAND()+RAND()+RAND()+RAND()+RAND()+RAND()+RAND())-6))-1)+P$15)</x:f>
        <x:v>4247439.2379124</x:v>
      </x:c>
      <x:c r="Q167" s="97" t="n">
        <x:f>MAX(0,P167*(1+EXP((LN(1+'Monte Carlo'!$K$10)-0.5*'Monte Carlo'!$K$12^2)+'Monte Carlo'!$K$12*((RAND()+RAND()+RAND()+RAND()+RAND()+RAND()+RAND()+RAND()+RAND()+RAND()+RAND()+RAND())-6))-1)+Q$15)</x:f>
        <x:v>5446326.06175046</x:v>
      </x:c>
      <x:c r="R167" s="97" t="n">
        <x:f>MAX(0,Q167*(1+EXP((LN(1+'Monte Carlo'!$K$10)-0.5*'Monte Carlo'!$K$12^2)+'Monte Carlo'!$K$12*((RAND()+RAND()+RAND()+RAND()+RAND()+RAND()+RAND()+RAND()+RAND()+RAND()+RAND()+RAND())-6))-1)+R$15)</x:f>
        <x:v>4558631.5946716415</x:v>
      </x:c>
      <x:c r="S167" s="97" t="n">
        <x:f>MAX(0,R167*(1+EXP((LN(1+'Monte Carlo'!$K$10)-0.5*'Monte Carlo'!$K$12^2)+'Monte Carlo'!$K$12*((RAND()+RAND()+RAND()+RAND()+RAND()+RAND()+RAND()+RAND()+RAND()+RAND()+RAND()+RAND())-6))-1)+S$15)</x:f>
        <x:v>4379902.3172492245</x:v>
      </x:c>
      <x:c r="T167" s="97" t="n">
        <x:f>MAX(0,S167*(1+EXP((LN(1+'Monte Carlo'!$K$10)-0.5*'Monte Carlo'!$K$12^2)+'Monte Carlo'!$K$12*((RAND()+RAND()+RAND()+RAND()+RAND()+RAND()+RAND()+RAND()+RAND()+RAND()+RAND()+RAND())-6))-1)+T$15)</x:f>
        <x:v>4980257.671641897</x:v>
      </x:c>
      <x:c r="U167" s="97" t="n">
        <x:f>MAX(0,T167*(1+EXP((LN(1+'Monte Carlo'!$K$10)-0.5*'Monte Carlo'!$K$12^2)+'Monte Carlo'!$K$12*((RAND()+RAND()+RAND()+RAND()+RAND()+RAND()+RAND()+RAND()+RAND()+RAND()+RAND()+RAND())-6))-1)+U$15)</x:f>
        <x:v>5604579.822479311</x:v>
      </x:c>
      <x:c r="V167" s="97" t="n">
        <x:f>MAX(0,U167*(1+EXP((LN(1+'Monte Carlo'!$K$10)-0.5*'Monte Carlo'!$K$12^2)+'Monte Carlo'!$K$12*((RAND()+RAND()+RAND()+RAND()+RAND()+RAND()+RAND()+RAND()+RAND()+RAND()+RAND()+RAND())-6))-1)+V$15)</x:f>
        <x:v>6107791.502067657</x:v>
      </x:c>
      <x:c r="W167" s="97" t="n">
        <x:f>MAX(0,V167*(1+EXP((LN(1+'Monte Carlo'!$K$10)-0.5*'Monte Carlo'!$K$12^2)+'Monte Carlo'!$K$12*((RAND()+RAND()+RAND()+RAND()+RAND()+RAND()+RAND()+RAND()+RAND()+RAND()+RAND()+RAND())-6))-1)+W$15)</x:f>
        <x:v>6842321.108630785</x:v>
      </x:c>
      <x:c r="X167" s="97" t="n">
        <x:f>MAX(0,W167*(1+EXP((LN(1+'Monte Carlo'!$K$10)-0.5*'Monte Carlo'!$K$12^2)+'Monte Carlo'!$K$12*((RAND()+RAND()+RAND()+RAND()+RAND()+RAND()+RAND()+RAND()+RAND()+RAND()+RAND()+RAND())-6))-1)+X$15)</x:f>
        <x:v>8554235.268622681</x:v>
      </x:c>
      <x:c r="Y167" s="97" t="n">
        <x:f>MAX(0,X167*(1+EXP((LN(1+'Monte Carlo'!$K$10)-0.5*'Monte Carlo'!$K$12^2)+'Monte Carlo'!$K$12*((RAND()+RAND()+RAND()+RAND()+RAND()+RAND()+RAND()+RAND()+RAND()+RAND()+RAND()+RAND())-6))-1)+Y$15)</x:f>
        <x:v>11665886.641453478</x:v>
      </x:c>
      <x:c r="Z167" s="97" t="n">
        <x:f>MAX(0,Y167*(1+EXP((LN(1+'Monte Carlo'!$K$10)-0.5*'Monte Carlo'!$K$12^2)+'Monte Carlo'!$K$12*((RAND()+RAND()+RAND()+RAND()+RAND()+RAND()+RAND()+RAND()+RAND()+RAND()+RAND()+RAND())-6))-1)+Z$15)</x:f>
        <x:v>10747508.87472817</x:v>
      </x:c>
      <x:c r="AA167" s="97" t="n">
        <x:f>MAX(0,Z167*(1+EXP((LN(1+'Monte Carlo'!$K$10)-0.5*'Monte Carlo'!$K$12^2)+'Monte Carlo'!$K$12*((RAND()+RAND()+RAND()+RAND()+RAND()+RAND()+RAND()+RAND()+RAND()+RAND()+RAND()+RAND())-6))-1)+AA$15)</x:f>
        <x:v>11298971.705868365</x:v>
      </x:c>
      <x:c r="AB167" s="97" t="n">
        <x:f>MAX(0,AA167*(1+EXP((LN(1+'Monte Carlo'!$K$10)-0.5*'Monte Carlo'!$K$12^2)+'Monte Carlo'!$K$12*((RAND()+RAND()+RAND()+RAND()+RAND()+RAND()+RAND()+RAND()+RAND()+RAND()+RAND()+RAND())-6))-1)+AB$15)</x:f>
        <x:v>16028357.653578652</x:v>
      </x:c>
      <x:c r="AC167" s="97" t="n">
        <x:f>MAX(0,AB167*(1+EXP((LN(1+'Monte Carlo'!$K$10)-0.5*'Monte Carlo'!$K$12^2)+'Monte Carlo'!$K$12*((RAND()+RAND()+RAND()+RAND()+RAND()+RAND()+RAND()+RAND()+RAND()+RAND()+RAND()+RAND())-6))-1)+AC$15)</x:f>
        <x:v>18352344.32385156</x:v>
      </x:c>
      <x:c r="AD167" s="97" t="n">
        <x:f>MAX(0,AC167*(1+EXP((LN(1+'Monte Carlo'!$K$10)-0.5*'Monte Carlo'!$K$12^2)+'Monte Carlo'!$K$12*((RAND()+RAND()+RAND()+RAND()+RAND()+RAND()+RAND()+RAND()+RAND()+RAND()+RAND()+RAND())-6))-1)+AD$15)</x:f>
        <x:v>15352013.984157518</x:v>
      </x:c>
      <x:c r="AE167" s="97" t="n">
        <x:f>MAX(0,AD167*(1+EXP((LN(1+'Monte Carlo'!$K$10)-0.5*'Monte Carlo'!$K$12^2)+'Monte Carlo'!$K$12*((RAND()+RAND()+RAND()+RAND()+RAND()+RAND()+RAND()+RAND()+RAND()+RAND()+RAND()+RAND())-6))-1)+AE$15)</x:f>
        <x:v>18055495.047689926</x:v>
      </x:c>
      <x:c r="AF167" s="97" t="n">
        <x:f>MAX(0,AE167*(1+EXP((LN(1+'Monte Carlo'!$K$10)-0.5*'Monte Carlo'!$K$12^2)+'Monte Carlo'!$K$12*((RAND()+RAND()+RAND()+RAND()+RAND()+RAND()+RAND()+RAND()+RAND()+RAND()+RAND()+RAND())-6))-1)+AF$15)</x:f>
        <x:v>19959615.435432065</x:v>
      </x:c>
      <x:c r="AG167" s="97">
        <x:f t="shared" si="4"/>
        <x:v>936615.70352011453</x:v>
      </x:c>
    </x:row>
    <x:row r="168">
      <x:c r="A168" s="93">
        <x:v>147</x:v>
      </x:c>
      <x:c r="B168" s="97" t="n">
        <x:f>IF(AND(UPPER('Monte Carlo'!$K$4)="YES",'Monte Carlo'!$K$5&gt;0),'Monte Carlo'!$K$13,Liquidity_30Y!$C$14)</x:f>
        <x:v>1029031.25</x:v>
      </x:c>
      <x:c r="C168" s="97" t="n">
        <x:f>MAX(0,B168*(1+EXP((LN(1+'Monte Carlo'!$K$10)-0.5*'Monte Carlo'!$K$12^2)+'Monte Carlo'!$K$12*((RAND()+RAND()+RAND()+RAND()+RAND()+RAND()+RAND()+RAND()+RAND()+RAND()+RAND()+RAND())-6))-1)+C$15)</x:f>
        <x:v>821481.5694341463</x:v>
      </x:c>
      <x:c r="D168" s="97" t="n">
        <x:f>MAX(0,C168*(1+EXP((LN(1+'Monte Carlo'!$K$10)-0.5*'Monte Carlo'!$K$12^2)+'Monte Carlo'!$K$12*((RAND()+RAND()+RAND()+RAND()+RAND()+RAND()+RAND()+RAND()+RAND()+RAND()+RAND()+RAND())-6))-1)+D$15)</x:f>
        <x:v>1034267.8049835479</x:v>
      </x:c>
      <x:c r="E168" s="97" t="n">
        <x:f>MAX(0,D168*(1+EXP((LN(1+'Monte Carlo'!$K$10)-0.5*'Monte Carlo'!$K$12^2)+'Monte Carlo'!$K$12*((RAND()+RAND()+RAND()+RAND()+RAND()+RAND()+RAND()+RAND()+RAND()+RAND()+RAND()+RAND())-6))-1)+E$15)</x:f>
        <x:v>1279372.3305384654</x:v>
      </x:c>
      <x:c r="F168" s="97" t="n">
        <x:f>MAX(0,E168*(1+EXP((LN(1+'Monte Carlo'!$K$10)-0.5*'Monte Carlo'!$K$12^2)+'Monte Carlo'!$K$12*((RAND()+RAND()+RAND()+RAND()+RAND()+RAND()+RAND()+RAND()+RAND()+RAND()+RAND()+RAND())-6))-1)+F$15)</x:f>
        <x:v>1277228.4874306084</x:v>
      </x:c>
      <x:c r="G168" s="97" t="n">
        <x:f>MAX(0,F168*(1+EXP((LN(1+'Monte Carlo'!$K$10)-0.5*'Monte Carlo'!$K$12^2)+'Monte Carlo'!$K$12*((RAND()+RAND()+RAND()+RAND()+RAND()+RAND()+RAND()+RAND()+RAND()+RAND()+RAND()+RAND())-6))-1)+G$15)</x:f>
        <x:v>1373332.4582245639</x:v>
      </x:c>
      <x:c r="H168" s="97" t="n">
        <x:f>MAX(0,G168*(1+EXP((LN(1+'Monte Carlo'!$K$10)-0.5*'Monte Carlo'!$K$12^2)+'Monte Carlo'!$K$12*((RAND()+RAND()+RAND()+RAND()+RAND()+RAND()+RAND()+RAND()+RAND()+RAND()+RAND()+RAND())-6))-1)+H$15)</x:f>
        <x:v>1533503.5660492314</x:v>
      </x:c>
      <x:c r="I168" s="97" t="n">
        <x:f>MAX(0,H168*(1+EXP((LN(1+'Monte Carlo'!$K$10)-0.5*'Monte Carlo'!$K$12^2)+'Monte Carlo'!$K$12*((RAND()+RAND()+RAND()+RAND()+RAND()+RAND()+RAND()+RAND()+RAND()+RAND()+RAND()+RAND())-6))-1)+I$15)</x:f>
        <x:v>1881604.0800838717</x:v>
      </x:c>
      <x:c r="J168" s="97" t="n">
        <x:f>MAX(0,I168*(1+EXP((LN(1+'Monte Carlo'!$K$10)-0.5*'Monte Carlo'!$K$12^2)+'Monte Carlo'!$K$12*((RAND()+RAND()+RAND()+RAND()+RAND()+RAND()+RAND()+RAND()+RAND()+RAND()+RAND()+RAND())-6))-1)+J$15)</x:f>
        <x:v>1691431.338450233</x:v>
      </x:c>
      <x:c r="K168" s="97" t="n">
        <x:f>MAX(0,J168*(1+EXP((LN(1+'Monte Carlo'!$K$10)-0.5*'Monte Carlo'!$K$12^2)+'Monte Carlo'!$K$12*((RAND()+RAND()+RAND()+RAND()+RAND()+RAND()+RAND()+RAND()+RAND()+RAND()+RAND()+RAND())-6))-1)+K$15)</x:f>
        <x:v>2007489.8830953056</x:v>
      </x:c>
      <x:c r="L168" s="97" t="n">
        <x:f>MAX(0,K168*(1+EXP((LN(1+'Monte Carlo'!$K$10)-0.5*'Monte Carlo'!$K$12^2)+'Monte Carlo'!$K$12*((RAND()+RAND()+RAND()+RAND()+RAND()+RAND()+RAND()+RAND()+RAND()+RAND()+RAND()+RAND())-6))-1)+L$15)</x:f>
        <x:v>1969858.0660686193</x:v>
      </x:c>
      <x:c r="M168" s="97" t="n">
        <x:f>MAX(0,L168*(1+EXP((LN(1+'Monte Carlo'!$K$10)-0.5*'Monte Carlo'!$K$12^2)+'Monte Carlo'!$K$12*((RAND()+RAND()+RAND()+RAND()+RAND()+RAND()+RAND()+RAND()+RAND()+RAND()+RAND()+RAND())-6))-1)+M$15)</x:f>
        <x:v>2037808.9009982492</x:v>
      </x:c>
      <x:c r="N168" s="97" t="n">
        <x:f>MAX(0,M168*(1+EXP((LN(1+'Monte Carlo'!$K$10)-0.5*'Monte Carlo'!$K$12^2)+'Monte Carlo'!$K$12*((RAND()+RAND()+RAND()+RAND()+RAND()+RAND()+RAND()+RAND()+RAND()+RAND()+RAND()+RAND())-6))-1)+N$15)</x:f>
        <x:v>1856835.5774641389</x:v>
      </x:c>
      <x:c r="O168" s="97" t="n">
        <x:f>MAX(0,N168*(1+EXP((LN(1+'Monte Carlo'!$K$10)-0.5*'Monte Carlo'!$K$12^2)+'Monte Carlo'!$K$12*((RAND()+RAND()+RAND()+RAND()+RAND()+RAND()+RAND()+RAND()+RAND()+RAND()+RAND()+RAND())-6))-1)+O$15)</x:f>
        <x:v>2017626.0202254364</x:v>
      </x:c>
      <x:c r="P168" s="97" t="n">
        <x:f>MAX(0,O168*(1+EXP((LN(1+'Monte Carlo'!$K$10)-0.5*'Monte Carlo'!$K$12^2)+'Monte Carlo'!$K$12*((RAND()+RAND()+RAND()+RAND()+RAND()+RAND()+RAND()+RAND()+RAND()+RAND()+RAND()+RAND())-6))-1)+P$15)</x:f>
        <x:v>2860838.286489702</x:v>
      </x:c>
      <x:c r="Q168" s="97" t="n">
        <x:f>MAX(0,P168*(1+EXP((LN(1+'Monte Carlo'!$K$10)-0.5*'Monte Carlo'!$K$12^2)+'Monte Carlo'!$K$12*((RAND()+RAND()+RAND()+RAND()+RAND()+RAND()+RAND()+RAND()+RAND()+RAND()+RAND()+RAND())-6))-1)+Q$15)</x:f>
        <x:v>2449674.220118558</x:v>
      </x:c>
      <x:c r="R168" s="97" t="n">
        <x:f>MAX(0,Q168*(1+EXP((LN(1+'Monte Carlo'!$K$10)-0.5*'Monte Carlo'!$K$12^2)+'Monte Carlo'!$K$12*((RAND()+RAND()+RAND()+RAND()+RAND()+RAND()+RAND()+RAND()+RAND()+RAND()+RAND()+RAND())-6))-1)+R$15)</x:f>
        <x:v>2763481.679751518</x:v>
      </x:c>
      <x:c r="S168" s="97" t="n">
        <x:f>MAX(0,R168*(1+EXP((LN(1+'Monte Carlo'!$K$10)-0.5*'Monte Carlo'!$K$12^2)+'Monte Carlo'!$K$12*((RAND()+RAND()+RAND()+RAND()+RAND()+RAND()+RAND()+RAND()+RAND()+RAND()+RAND()+RAND())-6))-1)+S$15)</x:f>
        <x:v>3082511.243706808</x:v>
      </x:c>
      <x:c r="T168" s="97" t="n">
        <x:f>MAX(0,S168*(1+EXP((LN(1+'Monte Carlo'!$K$10)-0.5*'Monte Carlo'!$K$12^2)+'Monte Carlo'!$K$12*((RAND()+RAND()+RAND()+RAND()+RAND()+RAND()+RAND()+RAND()+RAND()+RAND()+RAND()+RAND())-6))-1)+T$15)</x:f>
        <x:v>3211999.7455270207</x:v>
      </x:c>
      <x:c r="U168" s="97" t="n">
        <x:f>MAX(0,T168*(1+EXP((LN(1+'Monte Carlo'!$K$10)-0.5*'Monte Carlo'!$K$12^2)+'Monte Carlo'!$K$12*((RAND()+RAND()+RAND()+RAND()+RAND()+RAND()+RAND()+RAND()+RAND()+RAND()+RAND()+RAND())-6))-1)+U$15)</x:f>
        <x:v>4162765.004151963</x:v>
      </x:c>
      <x:c r="V168" s="97" t="n">
        <x:f>MAX(0,U168*(1+EXP((LN(1+'Monte Carlo'!$K$10)-0.5*'Monte Carlo'!$K$12^2)+'Monte Carlo'!$K$12*((RAND()+RAND()+RAND()+RAND()+RAND()+RAND()+RAND()+RAND()+RAND()+RAND()+RAND()+RAND())-6))-1)+V$15)</x:f>
        <x:v>3315524.9217361775</x:v>
      </x:c>
      <x:c r="W168" s="97" t="n">
        <x:f>MAX(0,V168*(1+EXP((LN(1+'Monte Carlo'!$K$10)-0.5*'Monte Carlo'!$K$12^2)+'Monte Carlo'!$K$12*((RAND()+RAND()+RAND()+RAND()+RAND()+RAND()+RAND()+RAND()+RAND()+RAND()+RAND()+RAND())-6))-1)+W$15)</x:f>
        <x:v>4440387.1692709625</x:v>
      </x:c>
      <x:c r="X168" s="97" t="n">
        <x:f>MAX(0,W168*(1+EXP((LN(1+'Monte Carlo'!$K$10)-0.5*'Monte Carlo'!$K$12^2)+'Monte Carlo'!$K$12*((RAND()+RAND()+RAND()+RAND()+RAND()+RAND()+RAND()+RAND()+RAND()+RAND()+RAND()+RAND())-6))-1)+X$15)</x:f>
        <x:v>4112806.807733544</x:v>
      </x:c>
      <x:c r="Y168" s="97" t="n">
        <x:f>MAX(0,X168*(1+EXP((LN(1+'Monte Carlo'!$K$10)-0.5*'Monte Carlo'!$K$12^2)+'Monte Carlo'!$K$12*((RAND()+RAND()+RAND()+RAND()+RAND()+RAND()+RAND()+RAND()+RAND()+RAND()+RAND()+RAND())-6))-1)+Y$15)</x:f>
        <x:v>4609304.603416199</x:v>
      </x:c>
      <x:c r="Z168" s="97" t="n">
        <x:f>MAX(0,Y168*(1+EXP((LN(1+'Monte Carlo'!$K$10)-0.5*'Monte Carlo'!$K$12^2)+'Monte Carlo'!$K$12*((RAND()+RAND()+RAND()+RAND()+RAND()+RAND()+RAND()+RAND()+RAND()+RAND()+RAND()+RAND())-6))-1)+Z$15)</x:f>
        <x:v>4456893.049496267</x:v>
      </x:c>
      <x:c r="AA168" s="97" t="n">
        <x:f>MAX(0,Z168*(1+EXP((LN(1+'Monte Carlo'!$K$10)-0.5*'Monte Carlo'!$K$12^2)+'Monte Carlo'!$K$12*((RAND()+RAND()+RAND()+RAND()+RAND()+RAND()+RAND()+RAND()+RAND()+RAND()+RAND()+RAND())-6))-1)+AA$15)</x:f>
        <x:v>5624970.524617126</x:v>
      </x:c>
      <x:c r="AB168" s="97" t="n">
        <x:f>MAX(0,AA168*(1+EXP((LN(1+'Monte Carlo'!$K$10)-0.5*'Monte Carlo'!$K$12^2)+'Monte Carlo'!$K$12*((RAND()+RAND()+RAND()+RAND()+RAND()+RAND()+RAND()+RAND()+RAND()+RAND()+RAND()+RAND())-6))-1)+AB$15)</x:f>
        <x:v>5804332.237348297</x:v>
      </x:c>
      <x:c r="AC168" s="97" t="n">
        <x:f>MAX(0,AB168*(1+EXP((LN(1+'Monte Carlo'!$K$10)-0.5*'Monte Carlo'!$K$12^2)+'Monte Carlo'!$K$12*((RAND()+RAND()+RAND()+RAND()+RAND()+RAND()+RAND()+RAND()+RAND()+RAND()+RAND()+RAND())-6))-1)+AC$15)</x:f>
        <x:v>6740007.413095656</x:v>
      </x:c>
      <x:c r="AD168" s="97" t="n">
        <x:f>MAX(0,AC168*(1+EXP((LN(1+'Monte Carlo'!$K$10)-0.5*'Monte Carlo'!$K$12^2)+'Monte Carlo'!$K$12*((RAND()+RAND()+RAND()+RAND()+RAND()+RAND()+RAND()+RAND()+RAND()+RAND()+RAND()+RAND())-6))-1)+AD$15)</x:f>
        <x:v>6450190.259438172</x:v>
      </x:c>
      <x:c r="AE168" s="97" t="n">
        <x:f>MAX(0,AD168*(1+EXP((LN(1+'Monte Carlo'!$K$10)-0.5*'Monte Carlo'!$K$12^2)+'Monte Carlo'!$K$12*((RAND()+RAND()+RAND()+RAND()+RAND()+RAND()+RAND()+RAND()+RAND()+RAND()+RAND()+RAND())-6))-1)+AE$15)</x:f>
        <x:v>5380262.816564938</x:v>
      </x:c>
      <x:c r="AF168" s="97" t="n">
        <x:f>MAX(0,AE168*(1+EXP((LN(1+'Monte Carlo'!$K$10)-0.5*'Monte Carlo'!$K$12^2)+'Monte Carlo'!$K$12*((RAND()+RAND()+RAND()+RAND()+RAND()+RAND()+RAND()+RAND()+RAND()+RAND()+RAND()+RAND())-6))-1)+AF$15)</x:f>
        <x:v>6321949.235942913</x:v>
      </x:c>
      <x:c r="AG168" s="97">
        <x:f t="shared" si="4"/>
        <x:v>1029031.25</x:v>
      </x:c>
    </x:row>
    <x:row r="169">
      <x:c r="A169" s="93">
        <x:v>148</x:v>
      </x:c>
      <x:c r="B169" s="97" t="n">
        <x:f>IF(AND(UPPER('Monte Carlo'!$K$4)="YES",'Monte Carlo'!$K$5&gt;0),'Monte Carlo'!$K$13,Liquidity_30Y!$C$14)</x:f>
        <x:v>1029031.25</x:v>
      </x:c>
      <x:c r="C169" s="97" t="n">
        <x:f>MAX(0,B169*(1+EXP((LN(1+'Monte Carlo'!$K$10)-0.5*'Monte Carlo'!$K$12^2)+'Monte Carlo'!$K$12*((RAND()+RAND()+RAND()+RAND()+RAND()+RAND()+RAND()+RAND()+RAND()+RAND()+RAND()+RAND())-6))-1)+C$15)</x:f>
        <x:v>1121703.514353408</x:v>
      </x:c>
      <x:c r="D169" s="97" t="n">
        <x:f>MAX(0,C169*(1+EXP((LN(1+'Monte Carlo'!$K$10)-0.5*'Monte Carlo'!$K$12^2)+'Monte Carlo'!$K$12*((RAND()+RAND()+RAND()+RAND()+RAND()+RAND()+RAND()+RAND()+RAND()+RAND()+RAND()+RAND())-6))-1)+D$15)</x:f>
        <x:v>987382.4607992365</x:v>
      </x:c>
      <x:c r="E169" s="97" t="n">
        <x:f>MAX(0,D169*(1+EXP((LN(1+'Monte Carlo'!$K$10)-0.5*'Monte Carlo'!$K$12^2)+'Monte Carlo'!$K$12*((RAND()+RAND()+RAND()+RAND()+RAND()+RAND()+RAND()+RAND()+RAND()+RAND()+RAND()+RAND())-6))-1)+E$15)</x:f>
        <x:v>916094.8728881364</x:v>
      </x:c>
      <x:c r="F169" s="97" t="n">
        <x:f>MAX(0,E169*(1+EXP((LN(1+'Monte Carlo'!$K$10)-0.5*'Monte Carlo'!$K$12^2)+'Monte Carlo'!$K$12*((RAND()+RAND()+RAND()+RAND()+RAND()+RAND()+RAND()+RAND()+RAND()+RAND()+RAND()+RAND())-6))-1)+F$15)</x:f>
        <x:v>1142970.220267312</x:v>
      </x:c>
      <x:c r="G169" s="97" t="n">
        <x:f>MAX(0,F169*(1+EXP((LN(1+'Monte Carlo'!$K$10)-0.5*'Monte Carlo'!$K$12^2)+'Monte Carlo'!$K$12*((RAND()+RAND()+RAND()+RAND()+RAND()+RAND()+RAND()+RAND()+RAND()+RAND()+RAND()+RAND())-6))-1)+G$15)</x:f>
        <x:v>1084920.7473733814</x:v>
      </x:c>
      <x:c r="H169" s="97" t="n">
        <x:f>MAX(0,G169*(1+EXP((LN(1+'Monte Carlo'!$K$10)-0.5*'Monte Carlo'!$K$12^2)+'Monte Carlo'!$K$12*((RAND()+RAND()+RAND()+RAND()+RAND()+RAND()+RAND()+RAND()+RAND()+RAND()+RAND()+RAND())-6))-1)+H$15)</x:f>
        <x:v>910412.5014130151</x:v>
      </x:c>
      <x:c r="I169" s="97" t="n">
        <x:f>MAX(0,H169*(1+EXP((LN(1+'Monte Carlo'!$K$10)-0.5*'Monte Carlo'!$K$12^2)+'Monte Carlo'!$K$12*((RAND()+RAND()+RAND()+RAND()+RAND()+RAND()+RAND()+RAND()+RAND()+RAND()+RAND()+RAND())-6))-1)+I$15)</x:f>
        <x:v>953221.5549457808</x:v>
      </x:c>
      <x:c r="J169" s="97" t="n">
        <x:f>MAX(0,I169*(1+EXP((LN(1+'Monte Carlo'!$K$10)-0.5*'Monte Carlo'!$K$12^2)+'Monte Carlo'!$K$12*((RAND()+RAND()+RAND()+RAND()+RAND()+RAND()+RAND()+RAND()+RAND()+RAND()+RAND()+RAND())-6))-1)+J$15)</x:f>
        <x:v>904152.826304725</x:v>
      </x:c>
      <x:c r="K169" s="97" t="n">
        <x:f>MAX(0,J169*(1+EXP((LN(1+'Monte Carlo'!$K$10)-0.5*'Monte Carlo'!$K$12^2)+'Monte Carlo'!$K$12*((RAND()+RAND()+RAND()+RAND()+RAND()+RAND()+RAND()+RAND()+RAND()+RAND()+RAND()+RAND())-6))-1)+K$15)</x:f>
        <x:v>1012064.7007445397</x:v>
      </x:c>
      <x:c r="L169" s="97" t="n">
        <x:f>MAX(0,K169*(1+EXP((LN(1+'Monte Carlo'!$K$10)-0.5*'Monte Carlo'!$K$12^2)+'Monte Carlo'!$K$12*((RAND()+RAND()+RAND()+RAND()+RAND()+RAND()+RAND()+RAND()+RAND()+RAND()+RAND()+RAND())-6))-1)+L$15)</x:f>
        <x:v>866404.2204380432</x:v>
      </x:c>
      <x:c r="M169" s="97" t="n">
        <x:f>MAX(0,L169*(1+EXP((LN(1+'Monte Carlo'!$K$10)-0.5*'Monte Carlo'!$K$12^2)+'Monte Carlo'!$K$12*((RAND()+RAND()+RAND()+RAND()+RAND()+RAND()+RAND()+RAND()+RAND()+RAND()+RAND()+RAND())-6))-1)+M$15)</x:f>
        <x:v>959289.9329294105</x:v>
      </x:c>
      <x:c r="N169" s="97" t="n">
        <x:f>MAX(0,M169*(1+EXP((LN(1+'Monte Carlo'!$K$10)-0.5*'Monte Carlo'!$K$12^2)+'Monte Carlo'!$K$12*((RAND()+RAND()+RAND()+RAND()+RAND()+RAND()+RAND()+RAND()+RAND()+RAND()+RAND()+RAND())-6))-1)+N$15)</x:f>
        <x:v>768010.3280185615</x:v>
      </x:c>
      <x:c r="O169" s="97" t="n">
        <x:f>MAX(0,N169*(1+EXP((LN(1+'Monte Carlo'!$K$10)-0.5*'Monte Carlo'!$K$12^2)+'Monte Carlo'!$K$12*((RAND()+RAND()+RAND()+RAND()+RAND()+RAND()+RAND()+RAND()+RAND()+RAND()+RAND()+RAND())-6))-1)+O$15)</x:f>
        <x:v>822656.9430572247</x:v>
      </x:c>
      <x:c r="P169" s="97" t="n">
        <x:f>MAX(0,O169*(1+EXP((LN(1+'Monte Carlo'!$K$10)-0.5*'Monte Carlo'!$K$12^2)+'Monte Carlo'!$K$12*((RAND()+RAND()+RAND()+RAND()+RAND()+RAND()+RAND()+RAND()+RAND()+RAND()+RAND()+RAND())-6))-1)+P$15)</x:f>
        <x:v>983496.5500797881</x:v>
      </x:c>
      <x:c r="Q169" s="97" t="n">
        <x:f>MAX(0,P169*(1+EXP((LN(1+'Monte Carlo'!$K$10)-0.5*'Monte Carlo'!$K$12^2)+'Monte Carlo'!$K$12*((RAND()+RAND()+RAND()+RAND()+RAND()+RAND()+RAND()+RAND()+RAND()+RAND()+RAND()+RAND())-6))-1)+Q$15)</x:f>
        <x:v>1469243.2099767458</x:v>
      </x:c>
      <x:c r="R169" s="97" t="n">
        <x:f>MAX(0,Q169*(1+EXP((LN(1+'Monte Carlo'!$K$10)-0.5*'Monte Carlo'!$K$12^2)+'Monte Carlo'!$K$12*((RAND()+RAND()+RAND()+RAND()+RAND()+RAND()+RAND()+RAND()+RAND()+RAND()+RAND()+RAND())-6))-1)+R$15)</x:f>
        <x:v>1972100.922504241</x:v>
      </x:c>
      <x:c r="S169" s="97" t="n">
        <x:f>MAX(0,R169*(1+EXP((LN(1+'Monte Carlo'!$K$10)-0.5*'Monte Carlo'!$K$12^2)+'Monte Carlo'!$K$12*((RAND()+RAND()+RAND()+RAND()+RAND()+RAND()+RAND()+RAND()+RAND()+RAND()+RAND()+RAND())-6))-1)+S$15)</x:f>
        <x:v>2106660.0084249973</x:v>
      </x:c>
      <x:c r="T169" s="97" t="n">
        <x:f>MAX(0,S169*(1+EXP((LN(1+'Monte Carlo'!$K$10)-0.5*'Monte Carlo'!$K$12^2)+'Monte Carlo'!$K$12*((RAND()+RAND()+RAND()+RAND()+RAND()+RAND()+RAND()+RAND()+RAND()+RAND()+RAND()+RAND())-6))-1)+T$15)</x:f>
        <x:v>2076544.3840556005</x:v>
      </x:c>
      <x:c r="U169" s="97" t="n">
        <x:f>MAX(0,T169*(1+EXP((LN(1+'Monte Carlo'!$K$10)-0.5*'Monte Carlo'!$K$12^2)+'Monte Carlo'!$K$12*((RAND()+RAND()+RAND()+RAND()+RAND()+RAND()+RAND()+RAND()+RAND()+RAND()+RAND()+RAND())-6))-1)+U$15)</x:f>
        <x:v>2234897.1495274953</x:v>
      </x:c>
      <x:c r="V169" s="97" t="n">
        <x:f>MAX(0,U169*(1+EXP((LN(1+'Monte Carlo'!$K$10)-0.5*'Monte Carlo'!$K$12^2)+'Monte Carlo'!$K$12*((RAND()+RAND()+RAND()+RAND()+RAND()+RAND()+RAND()+RAND()+RAND()+RAND()+RAND()+RAND())-6))-1)+V$15)</x:f>
        <x:v>2239585.868454575</x:v>
      </x:c>
      <x:c r="W169" s="97" t="n">
        <x:f>MAX(0,V169*(1+EXP((LN(1+'Monte Carlo'!$K$10)-0.5*'Monte Carlo'!$K$12^2)+'Monte Carlo'!$K$12*((RAND()+RAND()+RAND()+RAND()+RAND()+RAND()+RAND()+RAND()+RAND()+RAND()+RAND()+RAND())-6))-1)+W$15)</x:f>
        <x:v>2409904.6945192656</x:v>
      </x:c>
      <x:c r="X169" s="97" t="n">
        <x:f>MAX(0,W169*(1+EXP((LN(1+'Monte Carlo'!$K$10)-0.5*'Monte Carlo'!$K$12^2)+'Monte Carlo'!$K$12*((RAND()+RAND()+RAND()+RAND()+RAND()+RAND()+RAND()+RAND()+RAND()+RAND()+RAND()+RAND())-6))-1)+X$15)</x:f>
        <x:v>3429039.077888163</x:v>
      </x:c>
      <x:c r="Y169" s="97" t="n">
        <x:f>MAX(0,X169*(1+EXP((LN(1+'Monte Carlo'!$K$10)-0.5*'Monte Carlo'!$K$12^2)+'Monte Carlo'!$K$12*((RAND()+RAND()+RAND()+RAND()+RAND()+RAND()+RAND()+RAND()+RAND()+RAND()+RAND()+RAND())-6))-1)+Y$15)</x:f>
        <x:v>3923333.6465895846</x:v>
      </x:c>
      <x:c r="Z169" s="97" t="n">
        <x:f>MAX(0,Y169*(1+EXP((LN(1+'Monte Carlo'!$K$10)-0.5*'Monte Carlo'!$K$12^2)+'Monte Carlo'!$K$12*((RAND()+RAND()+RAND()+RAND()+RAND()+RAND()+RAND()+RAND()+RAND()+RAND()+RAND()+RAND())-6))-1)+Z$15)</x:f>
        <x:v>5958749.928052772</x:v>
      </x:c>
      <x:c r="AA169" s="97" t="n">
        <x:f>MAX(0,Z169*(1+EXP((LN(1+'Monte Carlo'!$K$10)-0.5*'Monte Carlo'!$K$12^2)+'Monte Carlo'!$K$12*((RAND()+RAND()+RAND()+RAND()+RAND()+RAND()+RAND()+RAND()+RAND()+RAND()+RAND()+RAND())-6))-1)+AA$15)</x:f>
        <x:v>6879612.629918616</x:v>
      </x:c>
      <x:c r="AB169" s="97" t="n">
        <x:f>MAX(0,AA169*(1+EXP((LN(1+'Monte Carlo'!$K$10)-0.5*'Monte Carlo'!$K$12^2)+'Monte Carlo'!$K$12*((RAND()+RAND()+RAND()+RAND()+RAND()+RAND()+RAND()+RAND()+RAND()+RAND()+RAND()+RAND())-6))-1)+AB$15)</x:f>
        <x:v>7080493.12451373</x:v>
      </x:c>
      <x:c r="AC169" s="97" t="n">
        <x:f>MAX(0,AB169*(1+EXP((LN(1+'Monte Carlo'!$K$10)-0.5*'Monte Carlo'!$K$12^2)+'Monte Carlo'!$K$12*((RAND()+RAND()+RAND()+RAND()+RAND()+RAND()+RAND()+RAND()+RAND()+RAND()+RAND()+RAND())-6))-1)+AC$15)</x:f>
        <x:v>8762144.928149233</x:v>
      </x:c>
      <x:c r="AD169" s="97" t="n">
        <x:f>MAX(0,AC169*(1+EXP((LN(1+'Monte Carlo'!$K$10)-0.5*'Monte Carlo'!$K$12^2)+'Monte Carlo'!$K$12*((RAND()+RAND()+RAND()+RAND()+RAND()+RAND()+RAND()+RAND()+RAND()+RAND()+RAND()+RAND())-6))-1)+AD$15)</x:f>
        <x:v>9612794.284240391</x:v>
      </x:c>
      <x:c r="AE169" s="97" t="n">
        <x:f>MAX(0,AD169*(1+EXP((LN(1+'Monte Carlo'!$K$10)-0.5*'Monte Carlo'!$K$12^2)+'Monte Carlo'!$K$12*((RAND()+RAND()+RAND()+RAND()+RAND()+RAND()+RAND()+RAND()+RAND()+RAND()+RAND()+RAND())-6))-1)+AE$15)</x:f>
        <x:v>12756360.73966498</x:v>
      </x:c>
      <x:c r="AF169" s="97" t="n">
        <x:f>MAX(0,AE169*(1+EXP((LN(1+'Monte Carlo'!$K$10)-0.5*'Monte Carlo'!$K$12^2)+'Monte Carlo'!$K$12*((RAND()+RAND()+RAND()+RAND()+RAND()+RAND()+RAND()+RAND()+RAND()+RAND()+RAND()+RAND())-6))-1)+AF$15)</x:f>
        <x:v>14092000.343583593</x:v>
      </x:c>
      <x:c r="AG169" s="97">
        <x:f t="shared" si="4"/>
        <x:v>932558.26317626145</x:v>
      </x:c>
    </x:row>
    <x:row r="170">
      <x:c r="A170" s="93">
        <x:v>149</x:v>
      </x:c>
      <x:c r="B170" s="97" t="n">
        <x:f>IF(AND(UPPER('Monte Carlo'!$K$4)="YES",'Monte Carlo'!$K$5&gt;0),'Monte Carlo'!$K$13,Liquidity_30Y!$C$14)</x:f>
        <x:v>1029031.25</x:v>
      </x:c>
      <x:c r="C170" s="97" t="n">
        <x:f>MAX(0,B170*(1+EXP((LN(1+'Monte Carlo'!$K$10)-0.5*'Monte Carlo'!$K$12^2)+'Monte Carlo'!$K$12*((RAND()+RAND()+RAND()+RAND()+RAND()+RAND()+RAND()+RAND()+RAND()+RAND()+RAND()+RAND())-6))-1)+C$15)</x:f>
        <x:v>1107416.8262047097</x:v>
      </x:c>
      <x:c r="D170" s="97" t="n">
        <x:f>MAX(0,C170*(1+EXP((LN(1+'Monte Carlo'!$K$10)-0.5*'Monte Carlo'!$K$12^2)+'Monte Carlo'!$K$12*((RAND()+RAND()+RAND()+RAND()+RAND()+RAND()+RAND()+RAND()+RAND()+RAND()+RAND()+RAND())-6))-1)+D$15)</x:f>
        <x:v>1295577.9929651706</x:v>
      </x:c>
      <x:c r="E170" s="97" t="n">
        <x:f>MAX(0,D170*(1+EXP((LN(1+'Monte Carlo'!$K$10)-0.5*'Monte Carlo'!$K$12^2)+'Monte Carlo'!$K$12*((RAND()+RAND()+RAND()+RAND()+RAND()+RAND()+RAND()+RAND()+RAND()+RAND()+RAND()+RAND())-6))-1)+E$15)</x:f>
        <x:v>1337988.6192798908</x:v>
      </x:c>
      <x:c r="F170" s="97" t="n">
        <x:f>MAX(0,E170*(1+EXP((LN(1+'Monte Carlo'!$K$10)-0.5*'Monte Carlo'!$K$12^2)+'Monte Carlo'!$K$12*((RAND()+RAND()+RAND()+RAND()+RAND()+RAND()+RAND()+RAND()+RAND()+RAND()+RAND()+RAND())-6))-1)+F$15)</x:f>
        <x:v>1133994.119207755</x:v>
      </x:c>
      <x:c r="G170" s="97" t="n">
        <x:f>MAX(0,F170*(1+EXP((LN(1+'Monte Carlo'!$K$10)-0.5*'Monte Carlo'!$K$12^2)+'Monte Carlo'!$K$12*((RAND()+RAND()+RAND()+RAND()+RAND()+RAND()+RAND()+RAND()+RAND()+RAND()+RAND()+RAND())-6))-1)+G$15)</x:f>
        <x:v>1383384.0624848655</x:v>
      </x:c>
      <x:c r="H170" s="97" t="n">
        <x:f>MAX(0,G170*(1+EXP((LN(1+'Monte Carlo'!$K$10)-0.5*'Monte Carlo'!$K$12^2)+'Monte Carlo'!$K$12*((RAND()+RAND()+RAND()+RAND()+RAND()+RAND()+RAND()+RAND()+RAND()+RAND()+RAND()+RAND())-6))-1)+H$15)</x:f>
        <x:v>1543884.0145784514</x:v>
      </x:c>
      <x:c r="I170" s="97" t="n">
        <x:f>MAX(0,H170*(1+EXP((LN(1+'Monte Carlo'!$K$10)-0.5*'Monte Carlo'!$K$12^2)+'Monte Carlo'!$K$12*((RAND()+RAND()+RAND()+RAND()+RAND()+RAND()+RAND()+RAND()+RAND()+RAND()+RAND()+RAND())-6))-1)+I$15)</x:f>
        <x:v>1409335.077775067</x:v>
      </x:c>
      <x:c r="J170" s="97" t="n">
        <x:f>MAX(0,I170*(1+EXP((LN(1+'Monte Carlo'!$K$10)-0.5*'Monte Carlo'!$K$12^2)+'Monte Carlo'!$K$12*((RAND()+RAND()+RAND()+RAND()+RAND()+RAND()+RAND()+RAND()+RAND()+RAND()+RAND()+RAND())-6))-1)+J$15)</x:f>
        <x:v>1481502.2739251843</x:v>
      </x:c>
      <x:c r="K170" s="97" t="n">
        <x:f>MAX(0,J170*(1+EXP((LN(1+'Monte Carlo'!$K$10)-0.5*'Monte Carlo'!$K$12^2)+'Monte Carlo'!$K$12*((RAND()+RAND()+RAND()+RAND()+RAND()+RAND()+RAND()+RAND()+RAND()+RAND()+RAND()+RAND())-6))-1)+K$15)</x:f>
        <x:v>1145283.5237086024</x:v>
      </x:c>
      <x:c r="L170" s="97" t="n">
        <x:f>MAX(0,K170*(1+EXP((LN(1+'Monte Carlo'!$K$10)-0.5*'Monte Carlo'!$K$12^2)+'Monte Carlo'!$K$12*((RAND()+RAND()+RAND()+RAND()+RAND()+RAND()+RAND()+RAND()+RAND()+RAND()+RAND()+RAND())-6))-1)+L$15)</x:f>
        <x:v>1543565.7852992106</x:v>
      </x:c>
      <x:c r="M170" s="97" t="n">
        <x:f>MAX(0,L170*(1+EXP((LN(1+'Monte Carlo'!$K$10)-0.5*'Monte Carlo'!$K$12^2)+'Monte Carlo'!$K$12*((RAND()+RAND()+RAND()+RAND()+RAND()+RAND()+RAND()+RAND()+RAND()+RAND()+RAND()+RAND())-6))-1)+M$15)</x:f>
        <x:v>1661760.135091493</x:v>
      </x:c>
      <x:c r="N170" s="97" t="n">
        <x:f>MAX(0,M170*(1+EXP((LN(1+'Monte Carlo'!$K$10)-0.5*'Monte Carlo'!$K$12^2)+'Monte Carlo'!$K$12*((RAND()+RAND()+RAND()+RAND()+RAND()+RAND()+RAND()+RAND()+RAND()+RAND()+RAND()+RAND())-6))-1)+N$15)</x:f>
        <x:v>1776700.492292788</x:v>
      </x:c>
      <x:c r="O170" s="97" t="n">
        <x:f>MAX(0,N170*(1+EXP((LN(1+'Monte Carlo'!$K$10)-0.5*'Monte Carlo'!$K$12^2)+'Monte Carlo'!$K$12*((RAND()+RAND()+RAND()+RAND()+RAND()+RAND()+RAND()+RAND()+RAND()+RAND()+RAND()+RAND())-6))-1)+O$15)</x:f>
        <x:v>1610540.2644207517</x:v>
      </x:c>
      <x:c r="P170" s="97" t="n">
        <x:f>MAX(0,O170*(1+EXP((LN(1+'Monte Carlo'!$K$10)-0.5*'Monte Carlo'!$K$12^2)+'Monte Carlo'!$K$12*((RAND()+RAND()+RAND()+RAND()+RAND()+RAND()+RAND()+RAND()+RAND()+RAND()+RAND()+RAND())-6))-1)+P$15)</x:f>
        <x:v>1468438.7398850084</x:v>
      </x:c>
      <x:c r="Q170" s="97" t="n">
        <x:f>MAX(0,P170*(1+EXP((LN(1+'Monte Carlo'!$K$10)-0.5*'Monte Carlo'!$K$12^2)+'Monte Carlo'!$K$12*((RAND()+RAND()+RAND()+RAND()+RAND()+RAND()+RAND()+RAND()+RAND()+RAND()+RAND()+RAND())-6))-1)+Q$15)</x:f>
        <x:v>1356756.9890339905</x:v>
      </x:c>
      <x:c r="R170" s="97" t="n">
        <x:f>MAX(0,Q170*(1+EXP((LN(1+'Monte Carlo'!$K$10)-0.5*'Monte Carlo'!$K$12^2)+'Monte Carlo'!$K$12*((RAND()+RAND()+RAND()+RAND()+RAND()+RAND()+RAND()+RAND()+RAND()+RAND()+RAND()+RAND())-6))-1)+R$15)</x:f>
        <x:v>1727731.5121197668</x:v>
      </x:c>
      <x:c r="S170" s="97" t="n">
        <x:f>MAX(0,R170*(1+EXP((LN(1+'Monte Carlo'!$K$10)-0.5*'Monte Carlo'!$K$12^2)+'Monte Carlo'!$K$12*((RAND()+RAND()+RAND()+RAND()+RAND()+RAND()+RAND()+RAND()+RAND()+RAND()+RAND()+RAND())-6))-1)+S$15)</x:f>
        <x:v>2075971.9767358298</x:v>
      </x:c>
      <x:c r="T170" s="97" t="n">
        <x:f>MAX(0,S170*(1+EXP((LN(1+'Monte Carlo'!$K$10)-0.5*'Monte Carlo'!$K$12^2)+'Monte Carlo'!$K$12*((RAND()+RAND()+RAND()+RAND()+RAND()+RAND()+RAND()+RAND()+RAND()+RAND()+RAND()+RAND())-6))-1)+T$15)</x:f>
        <x:v>2448454.2395341694</x:v>
      </x:c>
      <x:c r="U170" s="97" t="n">
        <x:f>MAX(0,T170*(1+EXP((LN(1+'Monte Carlo'!$K$10)-0.5*'Monte Carlo'!$K$12^2)+'Monte Carlo'!$K$12*((RAND()+RAND()+RAND()+RAND()+RAND()+RAND()+RAND()+RAND()+RAND()+RAND()+RAND()+RAND())-6))-1)+U$15)</x:f>
        <x:v>2599387.8825715096</x:v>
      </x:c>
      <x:c r="V170" s="97" t="n">
        <x:f>MAX(0,U170*(1+EXP((LN(1+'Monte Carlo'!$K$10)-0.5*'Monte Carlo'!$K$12^2)+'Monte Carlo'!$K$12*((RAND()+RAND()+RAND()+RAND()+RAND()+RAND()+RAND()+RAND()+RAND()+RAND()+RAND()+RAND())-6))-1)+V$15)</x:f>
        <x:v>3440135.9182499526</x:v>
      </x:c>
      <x:c r="W170" s="97" t="n">
        <x:f>MAX(0,V170*(1+EXP((LN(1+'Monte Carlo'!$K$10)-0.5*'Monte Carlo'!$K$12^2)+'Monte Carlo'!$K$12*((RAND()+RAND()+RAND()+RAND()+RAND()+RAND()+RAND()+RAND()+RAND()+RAND()+RAND()+RAND())-6))-1)+W$15)</x:f>
        <x:v>3795524.284339754</x:v>
      </x:c>
      <x:c r="X170" s="97" t="n">
        <x:f>MAX(0,W170*(1+EXP((LN(1+'Monte Carlo'!$K$10)-0.5*'Monte Carlo'!$K$12^2)+'Monte Carlo'!$K$12*((RAND()+RAND()+RAND()+RAND()+RAND()+RAND()+RAND()+RAND()+RAND()+RAND()+RAND()+RAND())-6))-1)+X$15)</x:f>
        <x:v>4167677.697251562</x:v>
      </x:c>
      <x:c r="Y170" s="97" t="n">
        <x:f>MAX(0,X170*(1+EXP((LN(1+'Monte Carlo'!$K$10)-0.5*'Monte Carlo'!$K$12^2)+'Monte Carlo'!$K$12*((RAND()+RAND()+RAND()+RAND()+RAND()+RAND()+RAND()+RAND()+RAND()+RAND()+RAND()+RAND())-6))-1)+Y$15)</x:f>
        <x:v>4550113.439936634</x:v>
      </x:c>
      <x:c r="Z170" s="97" t="n">
        <x:f>MAX(0,Y170*(1+EXP((LN(1+'Monte Carlo'!$K$10)-0.5*'Monte Carlo'!$K$12^2)+'Monte Carlo'!$K$12*((RAND()+RAND()+RAND()+RAND()+RAND()+RAND()+RAND()+RAND()+RAND()+RAND()+RAND()+RAND())-6))-1)+Z$15)</x:f>
        <x:v>3798846.900124159</x:v>
      </x:c>
      <x:c r="AA170" s="97" t="n">
        <x:f>MAX(0,Z170*(1+EXP((LN(1+'Monte Carlo'!$K$10)-0.5*'Monte Carlo'!$K$12^2)+'Monte Carlo'!$K$12*((RAND()+RAND()+RAND()+RAND()+RAND()+RAND()+RAND()+RAND()+RAND()+RAND()+RAND()+RAND())-6))-1)+AA$15)</x:f>
        <x:v>4240231.643564788</x:v>
      </x:c>
      <x:c r="AB170" s="97" t="n">
        <x:f>MAX(0,AA170*(1+EXP((LN(1+'Monte Carlo'!$K$10)-0.5*'Monte Carlo'!$K$12^2)+'Monte Carlo'!$K$12*((RAND()+RAND()+RAND()+RAND()+RAND()+RAND()+RAND()+RAND()+RAND()+RAND()+RAND()+RAND())-6))-1)+AB$15)</x:f>
        <x:v>4259035.325411164</x:v>
      </x:c>
      <x:c r="AC170" s="97" t="n">
        <x:f>MAX(0,AB170*(1+EXP((LN(1+'Monte Carlo'!$K$10)-0.5*'Monte Carlo'!$K$12^2)+'Monte Carlo'!$K$12*((RAND()+RAND()+RAND()+RAND()+RAND()+RAND()+RAND()+RAND()+RAND()+RAND()+RAND()+RAND())-6))-1)+AC$15)</x:f>
        <x:v>5199210.215723726</x:v>
      </x:c>
      <x:c r="AD170" s="97" t="n">
        <x:f>MAX(0,AC170*(1+EXP((LN(1+'Monte Carlo'!$K$10)-0.5*'Monte Carlo'!$K$12^2)+'Monte Carlo'!$K$12*((RAND()+RAND()+RAND()+RAND()+RAND()+RAND()+RAND()+RAND()+RAND()+RAND()+RAND()+RAND())-6))-1)+AD$15)</x:f>
        <x:v>5878334.848762794</x:v>
      </x:c>
      <x:c r="AE170" s="97" t="n">
        <x:f>MAX(0,AD170*(1+EXP((LN(1+'Monte Carlo'!$K$10)-0.5*'Monte Carlo'!$K$12^2)+'Monte Carlo'!$K$12*((RAND()+RAND()+RAND()+RAND()+RAND()+RAND()+RAND()+RAND()+RAND()+RAND()+RAND()+RAND())-6))-1)+AE$15)</x:f>
        <x:v>6898825.307940808</x:v>
      </x:c>
      <x:c r="AF170" s="97" t="n">
        <x:f>MAX(0,AE170*(1+EXP((LN(1+'Monte Carlo'!$K$10)-0.5*'Monte Carlo'!$K$12^2)+'Monte Carlo'!$K$12*((RAND()+RAND()+RAND()+RAND()+RAND()+RAND()+RAND()+RAND()+RAND()+RAND()+RAND()+RAND())-6))-1)+AF$15)</x:f>
        <x:v>7546014.10920851</x:v>
      </x:c>
      <x:c r="AG170" s="97">
        <x:f t="shared" si="4"/>
        <x:v>1029031.25</x:v>
      </x:c>
    </x:row>
    <x:row r="171">
      <x:c r="A171" s="93">
        <x:v>150</x:v>
      </x:c>
      <x:c r="B171" s="97" t="n">
        <x:f>IF(AND(UPPER('Monte Carlo'!$K$4)="YES",'Monte Carlo'!$K$5&gt;0),'Monte Carlo'!$K$13,Liquidity_30Y!$C$14)</x:f>
        <x:v>1029031.25</x:v>
      </x:c>
      <x:c r="C171" s="97" t="n">
        <x:f>MAX(0,B171*(1+EXP((LN(1+'Monte Carlo'!$K$10)-0.5*'Monte Carlo'!$K$12^2)+'Monte Carlo'!$K$12*((RAND()+RAND()+RAND()+RAND()+RAND()+RAND()+RAND()+RAND()+RAND()+RAND()+RAND()+RAND())-6))-1)+C$15)</x:f>
        <x:v>1372512.8110030084</x:v>
      </x:c>
      <x:c r="D171" s="97" t="n">
        <x:f>MAX(0,C171*(1+EXP((LN(1+'Monte Carlo'!$K$10)-0.5*'Monte Carlo'!$K$12^2)+'Monte Carlo'!$K$12*((RAND()+RAND()+RAND()+RAND()+RAND()+RAND()+RAND()+RAND()+RAND()+RAND()+RAND()+RAND())-6))-1)+D$15)</x:f>
        <x:v>1297550.5852475238</x:v>
      </x:c>
      <x:c r="E171" s="97" t="n">
        <x:f>MAX(0,D171*(1+EXP((LN(1+'Monte Carlo'!$K$10)-0.5*'Monte Carlo'!$K$12^2)+'Monte Carlo'!$K$12*((RAND()+RAND()+RAND()+RAND()+RAND()+RAND()+RAND()+RAND()+RAND()+RAND()+RAND()+RAND())-6))-1)+E$15)</x:f>
        <x:v>1421834.5489164665</x:v>
      </x:c>
      <x:c r="F171" s="97" t="n">
        <x:f>MAX(0,E171*(1+EXP((LN(1+'Monte Carlo'!$K$10)-0.5*'Monte Carlo'!$K$12^2)+'Monte Carlo'!$K$12*((RAND()+RAND()+RAND()+RAND()+RAND()+RAND()+RAND()+RAND()+RAND()+RAND()+RAND()+RAND())-6))-1)+F$15)</x:f>
        <x:v>1382147.4054504286</x:v>
      </x:c>
      <x:c r="G171" s="97" t="n">
        <x:f>MAX(0,F171*(1+EXP((LN(1+'Monte Carlo'!$K$10)-0.5*'Monte Carlo'!$K$12^2)+'Monte Carlo'!$K$12*((RAND()+RAND()+RAND()+RAND()+RAND()+RAND()+RAND()+RAND()+RAND()+RAND()+RAND()+RAND())-6))-1)+G$15)</x:f>
        <x:v>1295500.3045638562</x:v>
      </x:c>
      <x:c r="H171" s="97" t="n">
        <x:f>MAX(0,G171*(1+EXP((LN(1+'Monte Carlo'!$K$10)-0.5*'Monte Carlo'!$K$12^2)+'Monte Carlo'!$K$12*((RAND()+RAND()+RAND()+RAND()+RAND()+RAND()+RAND()+RAND()+RAND()+RAND()+RAND()+RAND())-6))-1)+H$15)</x:f>
        <x:v>1337152.9178545277</x:v>
      </x:c>
      <x:c r="I171" s="97" t="n">
        <x:f>MAX(0,H171*(1+EXP((LN(1+'Monte Carlo'!$K$10)-0.5*'Monte Carlo'!$K$12^2)+'Monte Carlo'!$K$12*((RAND()+RAND()+RAND()+RAND()+RAND()+RAND()+RAND()+RAND()+RAND()+RAND()+RAND()+RAND())-6))-1)+I$15)</x:f>
        <x:v>1533053.1043300726</x:v>
      </x:c>
      <x:c r="J171" s="97" t="n">
        <x:f>MAX(0,I171*(1+EXP((LN(1+'Monte Carlo'!$K$10)-0.5*'Monte Carlo'!$K$12^2)+'Monte Carlo'!$K$12*((RAND()+RAND()+RAND()+RAND()+RAND()+RAND()+RAND()+RAND()+RAND()+RAND()+RAND()+RAND())-6))-1)+J$15)</x:f>
        <x:v>1248996.902814113</x:v>
      </x:c>
      <x:c r="K171" s="97" t="n">
        <x:f>MAX(0,J171*(1+EXP((LN(1+'Monte Carlo'!$K$10)-0.5*'Monte Carlo'!$K$12^2)+'Monte Carlo'!$K$12*((RAND()+RAND()+RAND()+RAND()+RAND()+RAND()+RAND()+RAND()+RAND()+RAND()+RAND()+RAND())-6))-1)+K$15)</x:f>
        <x:v>1211945.4624751345</x:v>
      </x:c>
      <x:c r="L171" s="97" t="n">
        <x:f>MAX(0,K171*(1+EXP((LN(1+'Monte Carlo'!$K$10)-0.5*'Monte Carlo'!$K$12^2)+'Monte Carlo'!$K$12*((RAND()+RAND()+RAND()+RAND()+RAND()+RAND()+RAND()+RAND()+RAND()+RAND()+RAND()+RAND())-6))-1)+L$15)</x:f>
        <x:v>1189165.0084535892</x:v>
      </x:c>
      <x:c r="M171" s="97" t="n">
        <x:f>MAX(0,L171*(1+EXP((LN(1+'Monte Carlo'!$K$10)-0.5*'Monte Carlo'!$K$12^2)+'Monte Carlo'!$K$12*((RAND()+RAND()+RAND()+RAND()+RAND()+RAND()+RAND()+RAND()+RAND()+RAND()+RAND()+RAND())-6))-1)+M$15)</x:f>
        <x:v>1321777.9656265706</x:v>
      </x:c>
      <x:c r="N171" s="97" t="n">
        <x:f>MAX(0,M171*(1+EXP((LN(1+'Monte Carlo'!$K$10)-0.5*'Monte Carlo'!$K$12^2)+'Monte Carlo'!$K$12*((RAND()+RAND()+RAND()+RAND()+RAND()+RAND()+RAND()+RAND()+RAND()+RAND()+RAND()+RAND())-6))-1)+N$15)</x:f>
        <x:v>1791448.4021074362</x:v>
      </x:c>
      <x:c r="O171" s="97" t="n">
        <x:f>MAX(0,N171*(1+EXP((LN(1+'Monte Carlo'!$K$10)-0.5*'Monte Carlo'!$K$12^2)+'Monte Carlo'!$K$12*((RAND()+RAND()+RAND()+RAND()+RAND()+RAND()+RAND()+RAND()+RAND()+RAND()+RAND()+RAND())-6))-1)+O$15)</x:f>
        <x:v>1970686.8339364796</x:v>
      </x:c>
      <x:c r="P171" s="97" t="n">
        <x:f>MAX(0,O171*(1+EXP((LN(1+'Monte Carlo'!$K$10)-0.5*'Monte Carlo'!$K$12^2)+'Monte Carlo'!$K$12*((RAND()+RAND()+RAND()+RAND()+RAND()+RAND()+RAND()+RAND()+RAND()+RAND()+RAND()+RAND())-6))-1)+P$15)</x:f>
        <x:v>1871637.9155212652</x:v>
      </x:c>
      <x:c r="Q171" s="97" t="n">
        <x:f>MAX(0,P171*(1+EXP((LN(1+'Monte Carlo'!$K$10)-0.5*'Monte Carlo'!$K$12^2)+'Monte Carlo'!$K$12*((RAND()+RAND()+RAND()+RAND()+RAND()+RAND()+RAND()+RAND()+RAND()+RAND()+RAND()+RAND())-6))-1)+Q$15)</x:f>
        <x:v>2060644.036214355</x:v>
      </x:c>
      <x:c r="R171" s="97" t="n">
        <x:f>MAX(0,Q171*(1+EXP((LN(1+'Monte Carlo'!$K$10)-0.5*'Monte Carlo'!$K$12^2)+'Monte Carlo'!$K$12*((RAND()+RAND()+RAND()+RAND()+RAND()+RAND()+RAND()+RAND()+RAND()+RAND()+RAND()+RAND())-6))-1)+R$15)</x:f>
        <x:v>2614781.840890761</x:v>
      </x:c>
      <x:c r="S171" s="97" t="n">
        <x:f>MAX(0,R171*(1+EXP((LN(1+'Monte Carlo'!$K$10)-0.5*'Monte Carlo'!$K$12^2)+'Monte Carlo'!$K$12*((RAND()+RAND()+RAND()+RAND()+RAND()+RAND()+RAND()+RAND()+RAND()+RAND()+RAND()+RAND())-6))-1)+S$15)</x:f>
        <x:v>2405252.1712654517</x:v>
      </x:c>
      <x:c r="T171" s="97" t="n">
        <x:f>MAX(0,S171*(1+EXP((LN(1+'Monte Carlo'!$K$10)-0.5*'Monte Carlo'!$K$12^2)+'Monte Carlo'!$K$12*((RAND()+RAND()+RAND()+RAND()+RAND()+RAND()+RAND()+RAND()+RAND()+RAND()+RAND()+RAND())-6))-1)+T$15)</x:f>
        <x:v>2279089.781924007</x:v>
      </x:c>
      <x:c r="U171" s="97" t="n">
        <x:f>MAX(0,T171*(1+EXP((LN(1+'Monte Carlo'!$K$10)-0.5*'Monte Carlo'!$K$12^2)+'Monte Carlo'!$K$12*((RAND()+RAND()+RAND()+RAND()+RAND()+RAND()+RAND()+RAND()+RAND()+RAND()+RAND()+RAND())-6))-1)+U$15)</x:f>
        <x:v>2010825.1998786067</x:v>
      </x:c>
      <x:c r="V171" s="97" t="n">
        <x:f>MAX(0,U171*(1+EXP((LN(1+'Monte Carlo'!$K$10)-0.5*'Monte Carlo'!$K$12^2)+'Monte Carlo'!$K$12*((RAND()+RAND()+RAND()+RAND()+RAND()+RAND()+RAND()+RAND()+RAND()+RAND()+RAND()+RAND())-6))-1)+V$15)</x:f>
        <x:v>1903645.7515404625</x:v>
      </x:c>
      <x:c r="W171" s="97" t="n">
        <x:f>MAX(0,V171*(1+EXP((LN(1+'Monte Carlo'!$K$10)-0.5*'Monte Carlo'!$K$12^2)+'Monte Carlo'!$K$12*((RAND()+RAND()+RAND()+RAND()+RAND()+RAND()+RAND()+RAND()+RAND()+RAND()+RAND()+RAND())-6))-1)+W$15)</x:f>
        <x:v>1827087.0630343566</x:v>
      </x:c>
      <x:c r="X171" s="97" t="n">
        <x:f>MAX(0,W171*(1+EXP((LN(1+'Monte Carlo'!$K$10)-0.5*'Monte Carlo'!$K$12^2)+'Monte Carlo'!$K$12*((RAND()+RAND()+RAND()+RAND()+RAND()+RAND()+RAND()+RAND()+RAND()+RAND()+RAND()+RAND())-6))-1)+X$15)</x:f>
        <x:v>2501400.9021911807</x:v>
      </x:c>
      <x:c r="Y171" s="97" t="n">
        <x:f>MAX(0,X171*(1+EXP((LN(1+'Monte Carlo'!$K$10)-0.5*'Monte Carlo'!$K$12^2)+'Monte Carlo'!$K$12*((RAND()+RAND()+RAND()+RAND()+RAND()+RAND()+RAND()+RAND()+RAND()+RAND()+RAND()+RAND())-6))-1)+Y$15)</x:f>
        <x:v>2929921.1548200864</x:v>
      </x:c>
      <x:c r="Z171" s="97" t="n">
        <x:f>MAX(0,Y171*(1+EXP((LN(1+'Monte Carlo'!$K$10)-0.5*'Monte Carlo'!$K$12^2)+'Monte Carlo'!$K$12*((RAND()+RAND()+RAND()+RAND()+RAND()+RAND()+RAND()+RAND()+RAND()+RAND()+RAND()+RAND())-6))-1)+Z$15)</x:f>
        <x:v>2539892.73507172</x:v>
      </x:c>
      <x:c r="AA171" s="97" t="n">
        <x:f>MAX(0,Z171*(1+EXP((LN(1+'Monte Carlo'!$K$10)-0.5*'Monte Carlo'!$K$12^2)+'Monte Carlo'!$K$12*((RAND()+RAND()+RAND()+RAND()+RAND()+RAND()+RAND()+RAND()+RAND()+RAND()+RAND()+RAND())-6))-1)+AA$15)</x:f>
        <x:v>2608725.529645319</x:v>
      </x:c>
      <x:c r="AB171" s="97" t="n">
        <x:f>MAX(0,AA171*(1+EXP((LN(1+'Monte Carlo'!$K$10)-0.5*'Monte Carlo'!$K$12^2)+'Monte Carlo'!$K$12*((RAND()+RAND()+RAND()+RAND()+RAND()+RAND()+RAND()+RAND()+RAND()+RAND()+RAND()+RAND())-6))-1)+AB$15)</x:f>
        <x:v>2509433.4702381194</x:v>
      </x:c>
      <x:c r="AC171" s="97" t="n">
        <x:f>MAX(0,AB171*(1+EXP((LN(1+'Monte Carlo'!$K$10)-0.5*'Monte Carlo'!$K$12^2)+'Monte Carlo'!$K$12*((RAND()+RAND()+RAND()+RAND()+RAND()+RAND()+RAND()+RAND()+RAND()+RAND()+RAND()+RAND())-6))-1)+AC$15)</x:f>
        <x:v>2075631.734669221</x:v>
      </x:c>
      <x:c r="AD171" s="97" t="n">
        <x:f>MAX(0,AC171*(1+EXP((LN(1+'Monte Carlo'!$K$10)-0.5*'Monte Carlo'!$K$12^2)+'Monte Carlo'!$K$12*((RAND()+RAND()+RAND()+RAND()+RAND()+RAND()+RAND()+RAND()+RAND()+RAND()+RAND()+RAND())-6))-1)+AD$15)</x:f>
        <x:v>2723388.4122465355</x:v>
      </x:c>
      <x:c r="AE171" s="97" t="n">
        <x:f>MAX(0,AD171*(1+EXP((LN(1+'Monte Carlo'!$K$10)-0.5*'Monte Carlo'!$K$12^2)+'Monte Carlo'!$K$12*((RAND()+RAND()+RAND()+RAND()+RAND()+RAND()+RAND()+RAND()+RAND()+RAND()+RAND()+RAND())-6))-1)+AE$15)</x:f>
        <x:v>3704898.561112992</x:v>
      </x:c>
      <x:c r="AF171" s="97" t="n">
        <x:f>MAX(0,AE171*(1+EXP((LN(1+'Monte Carlo'!$K$10)-0.5*'Monte Carlo'!$K$12^2)+'Monte Carlo'!$K$12*((RAND()+RAND()+RAND()+RAND()+RAND()+RAND()+RAND()+RAND()+RAND()+RAND()+RAND()+RAND())-6))-1)+AF$15)</x:f>
        <x:v>4402013.4654671345</x:v>
      </x:c>
      <x:c r="AG171" s="97">
        <x:f t="shared" si="4"/>
        <x:v>1029031.25</x:v>
      </x:c>
    </x:row>
    <x:row r="172">
      <x:c r="A172" s="93">
        <x:v>151</x:v>
      </x:c>
      <x:c r="B172" s="97" t="n">
        <x:f>IF(AND(UPPER('Monte Carlo'!$K$4)="YES",'Monte Carlo'!$K$5&gt;0),'Monte Carlo'!$K$13,Liquidity_30Y!$C$14)</x:f>
        <x:v>1029031.25</x:v>
      </x:c>
      <x:c r="C172" s="97" t="n">
        <x:f>MAX(0,B172*(1+EXP((LN(1+'Monte Carlo'!$K$10)-0.5*'Monte Carlo'!$K$12^2)+'Monte Carlo'!$K$12*((RAND()+RAND()+RAND()+RAND()+RAND()+RAND()+RAND()+RAND()+RAND()+RAND()+RAND()+RAND())-6))-1)+C$15)</x:f>
        <x:v>901837.0640694996</x:v>
      </x:c>
      <x:c r="D172" s="97" t="n">
        <x:f>MAX(0,C172*(1+EXP((LN(1+'Monte Carlo'!$K$10)-0.5*'Monte Carlo'!$K$12^2)+'Monte Carlo'!$K$12*((RAND()+RAND()+RAND()+RAND()+RAND()+RAND()+RAND()+RAND()+RAND()+RAND()+RAND()+RAND())-6))-1)+D$15)</x:f>
        <x:v>995162.9226369751</x:v>
      </x:c>
      <x:c r="E172" s="97" t="n">
        <x:f>MAX(0,D172*(1+EXP((LN(1+'Monte Carlo'!$K$10)-0.5*'Monte Carlo'!$K$12^2)+'Monte Carlo'!$K$12*((RAND()+RAND()+RAND()+RAND()+RAND()+RAND()+RAND()+RAND()+RAND()+RAND()+RAND()+RAND())-6))-1)+E$15)</x:f>
        <x:v>1039092.2951643043</x:v>
      </x:c>
      <x:c r="F172" s="97" t="n">
        <x:f>MAX(0,E172*(1+EXP((LN(1+'Monte Carlo'!$K$10)-0.5*'Monte Carlo'!$K$12^2)+'Monte Carlo'!$K$12*((RAND()+RAND()+RAND()+RAND()+RAND()+RAND()+RAND()+RAND()+RAND()+RAND()+RAND()+RAND())-6))-1)+F$15)</x:f>
        <x:v>1188796.5122476502</x:v>
      </x:c>
      <x:c r="G172" s="97" t="n">
        <x:f>MAX(0,F172*(1+EXP((LN(1+'Monte Carlo'!$K$10)-0.5*'Monte Carlo'!$K$12^2)+'Monte Carlo'!$K$12*((RAND()+RAND()+RAND()+RAND()+RAND()+RAND()+RAND()+RAND()+RAND()+RAND()+RAND()+RAND())-6))-1)+G$15)</x:f>
        <x:v>1235098.4540140224</x:v>
      </x:c>
      <x:c r="H172" s="97" t="n">
        <x:f>MAX(0,G172*(1+EXP((LN(1+'Monte Carlo'!$K$10)-0.5*'Monte Carlo'!$K$12^2)+'Monte Carlo'!$K$12*((RAND()+RAND()+RAND()+RAND()+RAND()+RAND()+RAND()+RAND()+RAND()+RAND()+RAND()+RAND())-6))-1)+H$15)</x:f>
        <x:v>1355548.811972258</x:v>
      </x:c>
      <x:c r="I172" s="97" t="n">
        <x:f>MAX(0,H172*(1+EXP((LN(1+'Monte Carlo'!$K$10)-0.5*'Monte Carlo'!$K$12^2)+'Monte Carlo'!$K$12*((RAND()+RAND()+RAND()+RAND()+RAND()+RAND()+RAND()+RAND()+RAND()+RAND()+RAND()+RAND())-6))-1)+I$15)</x:f>
        <x:v>1514348.1450818118</x:v>
      </x:c>
      <x:c r="J172" s="97" t="n">
        <x:f>MAX(0,I172*(1+EXP((LN(1+'Monte Carlo'!$K$10)-0.5*'Monte Carlo'!$K$12^2)+'Monte Carlo'!$K$12*((RAND()+RAND()+RAND()+RAND()+RAND()+RAND()+RAND()+RAND()+RAND()+RAND()+RAND()+RAND())-6))-1)+J$15)</x:f>
        <x:v>1888241.4566149185</x:v>
      </x:c>
      <x:c r="K172" s="97" t="n">
        <x:f>MAX(0,J172*(1+EXP((LN(1+'Monte Carlo'!$K$10)-0.5*'Monte Carlo'!$K$12^2)+'Monte Carlo'!$K$12*((RAND()+RAND()+RAND()+RAND()+RAND()+RAND()+RAND()+RAND()+RAND()+RAND()+RAND()+RAND())-6))-1)+K$15)</x:f>
        <x:v>1915669.6986148378</x:v>
      </x:c>
      <x:c r="L172" s="97" t="n">
        <x:f>MAX(0,K172*(1+EXP((LN(1+'Monte Carlo'!$K$10)-0.5*'Monte Carlo'!$K$12^2)+'Monte Carlo'!$K$12*((RAND()+RAND()+RAND()+RAND()+RAND()+RAND()+RAND()+RAND()+RAND()+RAND()+RAND()+RAND())-6))-1)+L$15)</x:f>
        <x:v>2060663.0651669432</x:v>
      </x:c>
      <x:c r="M172" s="97" t="n">
        <x:f>MAX(0,L172*(1+EXP((LN(1+'Monte Carlo'!$K$10)-0.5*'Monte Carlo'!$K$12^2)+'Monte Carlo'!$K$12*((RAND()+RAND()+RAND()+RAND()+RAND()+RAND()+RAND()+RAND()+RAND()+RAND()+RAND()+RAND())-6))-1)+M$15)</x:f>
        <x:v>1286555.9369184591</x:v>
      </x:c>
      <x:c r="N172" s="97" t="n">
        <x:f>MAX(0,M172*(1+EXP((LN(1+'Monte Carlo'!$K$10)-0.5*'Monte Carlo'!$K$12^2)+'Monte Carlo'!$K$12*((RAND()+RAND()+RAND()+RAND()+RAND()+RAND()+RAND()+RAND()+RAND()+RAND()+RAND()+RAND())-6))-1)+N$15)</x:f>
        <x:v>1403573.7307819123</x:v>
      </x:c>
      <x:c r="O172" s="97" t="n">
        <x:f>MAX(0,N172*(1+EXP((LN(1+'Monte Carlo'!$K$10)-0.5*'Monte Carlo'!$K$12^2)+'Monte Carlo'!$K$12*((RAND()+RAND()+RAND()+RAND()+RAND()+RAND()+RAND()+RAND()+RAND()+RAND()+RAND()+RAND())-6))-1)+O$15)</x:f>
        <x:v>1137785.1864531387</x:v>
      </x:c>
      <x:c r="P172" s="97" t="n">
        <x:f>MAX(0,O172*(1+EXP((LN(1+'Monte Carlo'!$K$10)-0.5*'Monte Carlo'!$K$12^2)+'Monte Carlo'!$K$12*((RAND()+RAND()+RAND()+RAND()+RAND()+RAND()+RAND()+RAND()+RAND()+RAND()+RAND()+RAND())-6))-1)+P$15)</x:f>
        <x:v>1243449.4100706829</x:v>
      </x:c>
      <x:c r="Q172" s="97" t="n">
        <x:f>MAX(0,P172*(1+EXP((LN(1+'Monte Carlo'!$K$10)-0.5*'Monte Carlo'!$K$12^2)+'Monte Carlo'!$K$12*((RAND()+RAND()+RAND()+RAND()+RAND()+RAND()+RAND()+RAND()+RAND()+RAND()+RAND()+RAND())-6))-1)+Q$15)</x:f>
        <x:v>1342341.054014665</x:v>
      </x:c>
      <x:c r="R172" s="97" t="n">
        <x:f>MAX(0,Q172*(1+EXP((LN(1+'Monte Carlo'!$K$10)-0.5*'Monte Carlo'!$K$12^2)+'Monte Carlo'!$K$12*((RAND()+RAND()+RAND()+RAND()+RAND()+RAND()+RAND()+RAND()+RAND()+RAND()+RAND()+RAND())-6))-1)+R$15)</x:f>
        <x:v>1292147.1740114226</x:v>
      </x:c>
      <x:c r="S172" s="97" t="n">
        <x:f>MAX(0,R172*(1+EXP((LN(1+'Monte Carlo'!$K$10)-0.5*'Monte Carlo'!$K$12^2)+'Monte Carlo'!$K$12*((RAND()+RAND()+RAND()+RAND()+RAND()+RAND()+RAND()+RAND()+RAND()+RAND()+RAND()+RAND())-6))-1)+S$15)</x:f>
        <x:v>1317311.7171040827</x:v>
      </x:c>
      <x:c r="T172" s="97" t="n">
        <x:f>MAX(0,S172*(1+EXP((LN(1+'Monte Carlo'!$K$10)-0.5*'Monte Carlo'!$K$12^2)+'Monte Carlo'!$K$12*((RAND()+RAND()+RAND()+RAND()+RAND()+RAND()+RAND()+RAND()+RAND()+RAND()+RAND()+RAND())-6))-1)+T$15)</x:f>
        <x:v>1349874.5435703471</x:v>
      </x:c>
      <x:c r="U172" s="97" t="n">
        <x:f>MAX(0,T172*(1+EXP((LN(1+'Monte Carlo'!$K$10)-0.5*'Monte Carlo'!$K$12^2)+'Monte Carlo'!$K$12*((RAND()+RAND()+RAND()+RAND()+RAND()+RAND()+RAND()+RAND()+RAND()+RAND()+RAND()+RAND())-6))-1)+U$15)</x:f>
        <x:v>1535278.328118754</x:v>
      </x:c>
      <x:c r="V172" s="97" t="n">
        <x:f>MAX(0,U172*(1+EXP((LN(1+'Monte Carlo'!$K$10)-0.5*'Monte Carlo'!$K$12^2)+'Monte Carlo'!$K$12*((RAND()+RAND()+RAND()+RAND()+RAND()+RAND()+RAND()+RAND()+RAND()+RAND()+RAND()+RAND())-6))-1)+V$15)</x:f>
        <x:v>1355830.2637234337</x:v>
      </x:c>
      <x:c r="W172" s="97" t="n">
        <x:f>MAX(0,V172*(1+EXP((LN(1+'Monte Carlo'!$K$10)-0.5*'Monte Carlo'!$K$12^2)+'Monte Carlo'!$K$12*((RAND()+RAND()+RAND()+RAND()+RAND()+RAND()+RAND()+RAND()+RAND()+RAND()+RAND()+RAND())-6))-1)+W$15)</x:f>
        <x:v>1538597.6108655676</x:v>
      </x:c>
      <x:c r="X172" s="97" t="n">
        <x:f>MAX(0,W172*(1+EXP((LN(1+'Monte Carlo'!$K$10)-0.5*'Monte Carlo'!$K$12^2)+'Monte Carlo'!$K$12*((RAND()+RAND()+RAND()+RAND()+RAND()+RAND()+RAND()+RAND()+RAND()+RAND()+RAND()+RAND())-6))-1)+X$15)</x:f>
        <x:v>1562138.982932367</x:v>
      </x:c>
      <x:c r="Y172" s="97" t="n">
        <x:f>MAX(0,X172*(1+EXP((LN(1+'Monte Carlo'!$K$10)-0.5*'Monte Carlo'!$K$12^2)+'Monte Carlo'!$K$12*((RAND()+RAND()+RAND()+RAND()+RAND()+RAND()+RAND()+RAND()+RAND()+RAND()+RAND()+RAND())-6))-1)+Y$15)</x:f>
        <x:v>1748655.4687732968</x:v>
      </x:c>
      <x:c r="Z172" s="97" t="n">
        <x:f>MAX(0,Y172*(1+EXP((LN(1+'Monte Carlo'!$K$10)-0.5*'Monte Carlo'!$K$12^2)+'Monte Carlo'!$K$12*((RAND()+RAND()+RAND()+RAND()+RAND()+RAND()+RAND()+RAND()+RAND()+RAND()+RAND()+RAND())-6))-1)+Z$15)</x:f>
        <x:v>2149237.6363877375</x:v>
      </x:c>
      <x:c r="AA172" s="97" t="n">
        <x:f>MAX(0,Z172*(1+EXP((LN(1+'Monte Carlo'!$K$10)-0.5*'Monte Carlo'!$K$12^2)+'Monte Carlo'!$K$12*((RAND()+RAND()+RAND()+RAND()+RAND()+RAND()+RAND()+RAND()+RAND()+RAND()+RAND()+RAND())-6))-1)+AA$15)</x:f>
        <x:v>2557886.6734979283</x:v>
      </x:c>
      <x:c r="AB172" s="97" t="n">
        <x:f>MAX(0,AA172*(1+EXP((LN(1+'Monte Carlo'!$K$10)-0.5*'Monte Carlo'!$K$12^2)+'Monte Carlo'!$K$12*((RAND()+RAND()+RAND()+RAND()+RAND()+RAND()+RAND()+RAND()+RAND()+RAND()+RAND()+RAND())-6))-1)+AB$15)</x:f>
        <x:v>2788175.332282816</x:v>
      </x:c>
      <x:c r="AC172" s="97" t="n">
        <x:f>MAX(0,AB172*(1+EXP((LN(1+'Monte Carlo'!$K$10)-0.5*'Monte Carlo'!$K$12^2)+'Monte Carlo'!$K$12*((RAND()+RAND()+RAND()+RAND()+RAND()+RAND()+RAND()+RAND()+RAND()+RAND()+RAND()+RAND())-6))-1)+AC$15)</x:f>
        <x:v>3283867.0904043955</x:v>
      </x:c>
      <x:c r="AD172" s="97" t="n">
        <x:f>MAX(0,AC172*(1+EXP((LN(1+'Monte Carlo'!$K$10)-0.5*'Monte Carlo'!$K$12^2)+'Monte Carlo'!$K$12*((RAND()+RAND()+RAND()+RAND()+RAND()+RAND()+RAND()+RAND()+RAND()+RAND()+RAND()+RAND())-6))-1)+AD$15)</x:f>
        <x:v>2860034.334459033</x:v>
      </x:c>
      <x:c r="AE172" s="97" t="n">
        <x:f>MAX(0,AD172*(1+EXP((LN(1+'Monte Carlo'!$K$10)-0.5*'Monte Carlo'!$K$12^2)+'Monte Carlo'!$K$12*((RAND()+RAND()+RAND()+RAND()+RAND()+RAND()+RAND()+RAND()+RAND()+RAND()+RAND()+RAND())-6))-1)+AE$15)</x:f>
        <x:v>2867387.087562448</x:v>
      </x:c>
      <x:c r="AF172" s="97" t="n">
        <x:f>MAX(0,AE172*(1+EXP((LN(1+'Monte Carlo'!$K$10)-0.5*'Monte Carlo'!$K$12^2)+'Monte Carlo'!$K$12*((RAND()+RAND()+RAND()+RAND()+RAND()+RAND()+RAND()+RAND()+RAND()+RAND()+RAND()+RAND())-6))-1)+AF$15)</x:f>
        <x:v>2805214.840189119</x:v>
      </x:c>
      <x:c r="AG172" s="97">
        <x:f t="shared" si="4"/>
        <x:v>950408.14411821461</x:v>
      </x:c>
    </x:row>
    <x:row r="173">
      <x:c r="A173" s="93">
        <x:v>152</x:v>
      </x:c>
      <x:c r="B173" s="97" t="n">
        <x:f>IF(AND(UPPER('Monte Carlo'!$K$4)="YES",'Monte Carlo'!$K$5&gt;0),'Monte Carlo'!$K$13,Liquidity_30Y!$C$14)</x:f>
        <x:v>1029031.25</x:v>
      </x:c>
      <x:c r="C173" s="97" t="n">
        <x:f>MAX(0,B173*(1+EXP((LN(1+'Monte Carlo'!$K$10)-0.5*'Monte Carlo'!$K$12^2)+'Monte Carlo'!$K$12*((RAND()+RAND()+RAND()+RAND()+RAND()+RAND()+RAND()+RAND()+RAND()+RAND()+RAND()+RAND())-6))-1)+C$15)</x:f>
        <x:v>1381642.3603593144</x:v>
      </x:c>
      <x:c r="D173" s="97" t="n">
        <x:f>MAX(0,C173*(1+EXP((LN(1+'Monte Carlo'!$K$10)-0.5*'Monte Carlo'!$K$12^2)+'Monte Carlo'!$K$12*((RAND()+RAND()+RAND()+RAND()+RAND()+RAND()+RAND()+RAND()+RAND()+RAND()+RAND()+RAND())-6))-1)+D$15)</x:f>
        <x:v>1476612.5934249416</x:v>
      </x:c>
      <x:c r="E173" s="97" t="n">
        <x:f>MAX(0,D173*(1+EXP((LN(1+'Monte Carlo'!$K$10)-0.5*'Monte Carlo'!$K$12^2)+'Monte Carlo'!$K$12*((RAND()+RAND()+RAND()+RAND()+RAND()+RAND()+RAND()+RAND()+RAND()+RAND()+RAND()+RAND())-6))-1)+E$15)</x:f>
        <x:v>1582581.334798586</x:v>
      </x:c>
      <x:c r="F173" s="97" t="n">
        <x:f>MAX(0,E173*(1+EXP((LN(1+'Monte Carlo'!$K$10)-0.5*'Monte Carlo'!$K$12^2)+'Monte Carlo'!$K$12*((RAND()+RAND()+RAND()+RAND()+RAND()+RAND()+RAND()+RAND()+RAND()+RAND()+RAND()+RAND())-6))-1)+F$15)</x:f>
        <x:v>1447451.8769283968</x:v>
      </x:c>
      <x:c r="G173" s="97" t="n">
        <x:f>MAX(0,F173*(1+EXP((LN(1+'Monte Carlo'!$K$10)-0.5*'Monte Carlo'!$K$12^2)+'Monte Carlo'!$K$12*((RAND()+RAND()+RAND()+RAND()+RAND()+RAND()+RAND()+RAND()+RAND()+RAND()+RAND()+RAND())-6))-1)+G$15)</x:f>
        <x:v>1736498.1131254344</x:v>
      </x:c>
      <x:c r="H173" s="97" t="n">
        <x:f>MAX(0,G173*(1+EXP((LN(1+'Monte Carlo'!$K$10)-0.5*'Monte Carlo'!$K$12^2)+'Monte Carlo'!$K$12*((RAND()+RAND()+RAND()+RAND()+RAND()+RAND()+RAND()+RAND()+RAND()+RAND()+RAND()+RAND())-6))-1)+H$15)</x:f>
        <x:v>1819257.233476714</x:v>
      </x:c>
      <x:c r="I173" s="97" t="n">
        <x:f>MAX(0,H173*(1+EXP((LN(1+'Monte Carlo'!$K$10)-0.5*'Monte Carlo'!$K$12^2)+'Monte Carlo'!$K$12*((RAND()+RAND()+RAND()+RAND()+RAND()+RAND()+RAND()+RAND()+RAND()+RAND()+RAND()+RAND())-6))-1)+I$15)</x:f>
        <x:v>1917515.4950856091</x:v>
      </x:c>
      <x:c r="J173" s="97" t="n">
        <x:f>MAX(0,I173*(1+EXP((LN(1+'Monte Carlo'!$K$10)-0.5*'Monte Carlo'!$K$12^2)+'Monte Carlo'!$K$12*((RAND()+RAND()+RAND()+RAND()+RAND()+RAND()+RAND()+RAND()+RAND()+RAND()+RAND()+RAND())-6))-1)+J$15)</x:f>
        <x:v>1811713.9225707408</x:v>
      </x:c>
      <x:c r="K173" s="97" t="n">
        <x:f>MAX(0,J173*(1+EXP((LN(1+'Monte Carlo'!$K$10)-0.5*'Monte Carlo'!$K$12^2)+'Monte Carlo'!$K$12*((RAND()+RAND()+RAND()+RAND()+RAND()+RAND()+RAND()+RAND()+RAND()+RAND()+RAND()+RAND())-6))-1)+K$15)</x:f>
        <x:v>1884910.2907665805</x:v>
      </x:c>
      <x:c r="L173" s="97" t="n">
        <x:f>MAX(0,K173*(1+EXP((LN(1+'Monte Carlo'!$K$10)-0.5*'Monte Carlo'!$K$12^2)+'Monte Carlo'!$K$12*((RAND()+RAND()+RAND()+RAND()+RAND()+RAND()+RAND()+RAND()+RAND()+RAND()+RAND()+RAND())-6))-1)+L$15)</x:f>
        <x:v>2434039.3521949006</x:v>
      </x:c>
      <x:c r="M173" s="97" t="n">
        <x:f>MAX(0,L173*(1+EXP((LN(1+'Monte Carlo'!$K$10)-0.5*'Monte Carlo'!$K$12^2)+'Monte Carlo'!$K$12*((RAND()+RAND()+RAND()+RAND()+RAND()+RAND()+RAND()+RAND()+RAND()+RAND()+RAND()+RAND())-6))-1)+M$15)</x:f>
        <x:v>2088899.3325190009</x:v>
      </x:c>
      <x:c r="N173" s="97" t="n">
        <x:f>MAX(0,M173*(1+EXP((LN(1+'Monte Carlo'!$K$10)-0.5*'Monte Carlo'!$K$12^2)+'Monte Carlo'!$K$12*((RAND()+RAND()+RAND()+RAND()+RAND()+RAND()+RAND()+RAND()+RAND()+RAND()+RAND()+RAND())-6))-1)+N$15)</x:f>
        <x:v>1742270.106895215</x:v>
      </x:c>
      <x:c r="O173" s="97" t="n">
        <x:f>MAX(0,N173*(1+EXP((LN(1+'Monte Carlo'!$K$10)-0.5*'Monte Carlo'!$K$12^2)+'Monte Carlo'!$K$12*((RAND()+RAND()+RAND()+RAND()+RAND()+RAND()+RAND()+RAND()+RAND()+RAND()+RAND()+RAND())-6))-1)+O$15)</x:f>
        <x:v>2257486.986341754</x:v>
      </x:c>
      <x:c r="P173" s="97" t="n">
        <x:f>MAX(0,O173*(1+EXP((LN(1+'Monte Carlo'!$K$10)-0.5*'Monte Carlo'!$K$12^2)+'Monte Carlo'!$K$12*((RAND()+RAND()+RAND()+RAND()+RAND()+RAND()+RAND()+RAND()+RAND()+RAND()+RAND()+RAND())-6))-1)+P$15)</x:f>
        <x:v>2890294.1509394688</x:v>
      </x:c>
      <x:c r="Q173" s="97" t="n">
        <x:f>MAX(0,P173*(1+EXP((LN(1+'Monte Carlo'!$K$10)-0.5*'Monte Carlo'!$K$12^2)+'Monte Carlo'!$K$12*((RAND()+RAND()+RAND()+RAND()+RAND()+RAND()+RAND()+RAND()+RAND()+RAND()+RAND()+RAND())-6))-1)+Q$15)</x:f>
        <x:v>3110782.3590558306</x:v>
      </x:c>
      <x:c r="R173" s="97" t="n">
        <x:f>MAX(0,Q173*(1+EXP((LN(1+'Monte Carlo'!$K$10)-0.5*'Monte Carlo'!$K$12^2)+'Monte Carlo'!$K$12*((RAND()+RAND()+RAND()+RAND()+RAND()+RAND()+RAND()+RAND()+RAND()+RAND()+RAND()+RAND())-6))-1)+R$15)</x:f>
        <x:v>3574964.370137433</x:v>
      </x:c>
      <x:c r="S173" s="97" t="n">
        <x:f>MAX(0,R173*(1+EXP((LN(1+'Monte Carlo'!$K$10)-0.5*'Monte Carlo'!$K$12^2)+'Monte Carlo'!$K$12*((RAND()+RAND()+RAND()+RAND()+RAND()+RAND()+RAND()+RAND()+RAND()+RAND()+RAND()+RAND())-6))-1)+S$15)</x:f>
        <x:v>3208268.000871136</x:v>
      </x:c>
      <x:c r="T173" s="97" t="n">
        <x:f>MAX(0,S173*(1+EXP((LN(1+'Monte Carlo'!$K$10)-0.5*'Monte Carlo'!$K$12^2)+'Monte Carlo'!$K$12*((RAND()+RAND()+RAND()+RAND()+RAND()+RAND()+RAND()+RAND()+RAND()+RAND()+RAND()+RAND())-6))-1)+T$15)</x:f>
        <x:v>4451028.810328564</x:v>
      </x:c>
      <x:c r="U173" s="97" t="n">
        <x:f>MAX(0,T173*(1+EXP((LN(1+'Monte Carlo'!$K$10)-0.5*'Monte Carlo'!$K$12^2)+'Monte Carlo'!$K$12*((RAND()+RAND()+RAND()+RAND()+RAND()+RAND()+RAND()+RAND()+RAND()+RAND()+RAND()+RAND())-6))-1)+U$15)</x:f>
        <x:v>3478364.1770664877</x:v>
      </x:c>
      <x:c r="V173" s="97" t="n">
        <x:f>MAX(0,U173*(1+EXP((LN(1+'Monte Carlo'!$K$10)-0.5*'Monte Carlo'!$K$12^2)+'Monte Carlo'!$K$12*((RAND()+RAND()+RAND()+RAND()+RAND()+RAND()+RAND()+RAND()+RAND()+RAND()+RAND()+RAND())-6))-1)+V$15)</x:f>
        <x:v>3057510.951284927</x:v>
      </x:c>
      <x:c r="W173" s="97" t="n">
        <x:f>MAX(0,V173*(1+EXP((LN(1+'Monte Carlo'!$K$10)-0.5*'Monte Carlo'!$K$12^2)+'Monte Carlo'!$K$12*((RAND()+RAND()+RAND()+RAND()+RAND()+RAND()+RAND()+RAND()+RAND()+RAND()+RAND()+RAND())-6))-1)+W$15)</x:f>
        <x:v>3528151.140625895</x:v>
      </x:c>
      <x:c r="X173" s="97" t="n">
        <x:f>MAX(0,W173*(1+EXP((LN(1+'Monte Carlo'!$K$10)-0.5*'Monte Carlo'!$K$12^2)+'Monte Carlo'!$K$12*((RAND()+RAND()+RAND()+RAND()+RAND()+RAND()+RAND()+RAND()+RAND()+RAND()+RAND()+RAND())-6))-1)+X$15)</x:f>
        <x:v>3540321.8932311423</x:v>
      </x:c>
      <x:c r="Y173" s="97" t="n">
        <x:f>MAX(0,X173*(1+EXP((LN(1+'Monte Carlo'!$K$10)-0.5*'Monte Carlo'!$K$12^2)+'Monte Carlo'!$K$12*((RAND()+RAND()+RAND()+RAND()+RAND()+RAND()+RAND()+RAND()+RAND()+RAND()+RAND()+RAND())-6))-1)+Y$15)</x:f>
        <x:v>5358392.468650117</x:v>
      </x:c>
      <x:c r="Z173" s="97" t="n">
        <x:f>MAX(0,Y173*(1+EXP((LN(1+'Monte Carlo'!$K$10)-0.5*'Monte Carlo'!$K$12^2)+'Monte Carlo'!$K$12*((RAND()+RAND()+RAND()+RAND()+RAND()+RAND()+RAND()+RAND()+RAND()+RAND()+RAND()+RAND())-6))-1)+Z$15)</x:f>
        <x:v>6415192.447105462</x:v>
      </x:c>
      <x:c r="AA173" s="97" t="n">
        <x:f>MAX(0,Z173*(1+EXP((LN(1+'Monte Carlo'!$K$10)-0.5*'Monte Carlo'!$K$12^2)+'Monte Carlo'!$K$12*((RAND()+RAND()+RAND()+RAND()+RAND()+RAND()+RAND()+RAND()+RAND()+RAND()+RAND()+RAND())-6))-1)+AA$15)</x:f>
        <x:v>5400526.961297919</x:v>
      </x:c>
      <x:c r="AB173" s="97" t="n">
        <x:f>MAX(0,AA173*(1+EXP((LN(1+'Monte Carlo'!$K$10)-0.5*'Monte Carlo'!$K$12^2)+'Monte Carlo'!$K$12*((RAND()+RAND()+RAND()+RAND()+RAND()+RAND()+RAND()+RAND()+RAND()+RAND()+RAND()+RAND())-6))-1)+AB$15)</x:f>
        <x:v>5056789.051014816</x:v>
      </x:c>
      <x:c r="AC173" s="97" t="n">
        <x:f>MAX(0,AB173*(1+EXP((LN(1+'Monte Carlo'!$K$10)-0.5*'Monte Carlo'!$K$12^2)+'Monte Carlo'!$K$12*((RAND()+RAND()+RAND()+RAND()+RAND()+RAND()+RAND()+RAND()+RAND()+RAND()+RAND()+RAND())-6))-1)+AC$15)</x:f>
        <x:v>5323878.559426941</x:v>
      </x:c>
      <x:c r="AD173" s="97" t="n">
        <x:f>MAX(0,AC173*(1+EXP((LN(1+'Monte Carlo'!$K$10)-0.5*'Monte Carlo'!$K$12^2)+'Monte Carlo'!$K$12*((RAND()+RAND()+RAND()+RAND()+RAND()+RAND()+RAND()+RAND()+RAND()+RAND()+RAND()+RAND())-6))-1)+AD$15)</x:f>
        <x:v>6582672.130740942</x:v>
      </x:c>
      <x:c r="AE173" s="97" t="n">
        <x:f>MAX(0,AD173*(1+EXP((LN(1+'Monte Carlo'!$K$10)-0.5*'Monte Carlo'!$K$12^2)+'Monte Carlo'!$K$12*((RAND()+RAND()+RAND()+RAND()+RAND()+RAND()+RAND()+RAND()+RAND()+RAND()+RAND()+RAND())-6))-1)+AE$15)</x:f>
        <x:v>6982503.0097666215</x:v>
      </x:c>
      <x:c r="AF173" s="97" t="n">
        <x:f>MAX(0,AE173*(1+EXP((LN(1+'Monte Carlo'!$K$10)-0.5*'Monte Carlo'!$K$12^2)+'Monte Carlo'!$K$12*((RAND()+RAND()+RAND()+RAND()+RAND()+RAND()+RAND()+RAND()+RAND()+RAND()+RAND()+RAND())-6))-1)+AF$15)</x:f>
        <x:v>6872567.4584129965</x:v>
      </x:c>
      <x:c r="AG173" s="97">
        <x:f t="shared" si="4"/>
        <x:v>770209.6541973534</x:v>
      </x:c>
    </x:row>
    <x:row r="174">
      <x:c r="A174" s="93">
        <x:v>153</x:v>
      </x:c>
      <x:c r="B174" s="97" t="n">
        <x:f>IF(AND(UPPER('Monte Carlo'!$K$4)="YES",'Monte Carlo'!$K$5&gt;0),'Monte Carlo'!$K$13,Liquidity_30Y!$C$14)</x:f>
        <x:v>1029031.25</x:v>
      </x:c>
      <x:c r="C174" s="97" t="n">
        <x:f>MAX(0,B174*(1+EXP((LN(1+'Monte Carlo'!$K$10)-0.5*'Monte Carlo'!$K$12^2)+'Monte Carlo'!$K$12*((RAND()+RAND()+RAND()+RAND()+RAND()+RAND()+RAND()+RAND()+RAND()+RAND()+RAND()+RAND())-6))-1)+C$15)</x:f>
        <x:v>1102256.675704054</x:v>
      </x:c>
      <x:c r="D174" s="97" t="n">
        <x:f>MAX(0,C174*(1+EXP((LN(1+'Monte Carlo'!$K$10)-0.5*'Monte Carlo'!$K$12^2)+'Monte Carlo'!$K$12*((RAND()+RAND()+RAND()+RAND()+RAND()+RAND()+RAND()+RAND()+RAND()+RAND()+RAND()+RAND())-6))-1)+D$15)</x:f>
        <x:v>1297289.8963915932</x:v>
      </x:c>
      <x:c r="E174" s="97" t="n">
        <x:f>MAX(0,D174*(1+EXP((LN(1+'Monte Carlo'!$K$10)-0.5*'Monte Carlo'!$K$12^2)+'Monte Carlo'!$K$12*((RAND()+RAND()+RAND()+RAND()+RAND()+RAND()+RAND()+RAND()+RAND()+RAND()+RAND()+RAND())-6))-1)+E$15)</x:f>
        <x:v>1485630.5473261192</x:v>
      </x:c>
      <x:c r="F174" s="97" t="n">
        <x:f>MAX(0,E174*(1+EXP((LN(1+'Monte Carlo'!$K$10)-0.5*'Monte Carlo'!$K$12^2)+'Monte Carlo'!$K$12*((RAND()+RAND()+RAND()+RAND()+RAND()+RAND()+RAND()+RAND()+RAND()+RAND()+RAND()+RAND())-6))-1)+F$15)</x:f>
        <x:v>1678687.970511501</x:v>
      </x:c>
      <x:c r="G174" s="97" t="n">
        <x:f>MAX(0,F174*(1+EXP((LN(1+'Monte Carlo'!$K$10)-0.5*'Monte Carlo'!$K$12^2)+'Monte Carlo'!$K$12*((RAND()+RAND()+RAND()+RAND()+RAND()+RAND()+RAND()+RAND()+RAND()+RAND()+RAND()+RAND())-6))-1)+G$15)</x:f>
        <x:v>1866646.8515750195</x:v>
      </x:c>
      <x:c r="H174" s="97" t="n">
        <x:f>MAX(0,G174*(1+EXP((LN(1+'Monte Carlo'!$K$10)-0.5*'Monte Carlo'!$K$12^2)+'Monte Carlo'!$K$12*((RAND()+RAND()+RAND()+RAND()+RAND()+RAND()+RAND()+RAND()+RAND()+RAND()+RAND()+RAND())-6))-1)+H$15)</x:f>
        <x:v>1995463.5394556883</x:v>
      </x:c>
      <x:c r="I174" s="97" t="n">
        <x:f>MAX(0,H174*(1+EXP((LN(1+'Monte Carlo'!$K$10)-0.5*'Monte Carlo'!$K$12^2)+'Monte Carlo'!$K$12*((RAND()+RAND()+RAND()+RAND()+RAND()+RAND()+RAND()+RAND()+RAND()+RAND()+RAND()+RAND())-6))-1)+I$15)</x:f>
        <x:v>2068463.3104451054</x:v>
      </x:c>
      <x:c r="J174" s="97" t="n">
        <x:f>MAX(0,I174*(1+EXP((LN(1+'Monte Carlo'!$K$10)-0.5*'Monte Carlo'!$K$12^2)+'Monte Carlo'!$K$12*((RAND()+RAND()+RAND()+RAND()+RAND()+RAND()+RAND()+RAND()+RAND()+RAND()+RAND()+RAND())-6))-1)+J$15)</x:f>
        <x:v>2376070.5723691625</x:v>
      </x:c>
      <x:c r="K174" s="97" t="n">
        <x:f>MAX(0,J174*(1+EXP((LN(1+'Monte Carlo'!$K$10)-0.5*'Monte Carlo'!$K$12^2)+'Monte Carlo'!$K$12*((RAND()+RAND()+RAND()+RAND()+RAND()+RAND()+RAND()+RAND()+RAND()+RAND()+RAND()+RAND())-6))-1)+K$15)</x:f>
        <x:v>2181553.018819238</x:v>
      </x:c>
      <x:c r="L174" s="97" t="n">
        <x:f>MAX(0,K174*(1+EXP((LN(1+'Monte Carlo'!$K$10)-0.5*'Monte Carlo'!$K$12^2)+'Monte Carlo'!$K$12*((RAND()+RAND()+RAND()+RAND()+RAND()+RAND()+RAND()+RAND()+RAND()+RAND()+RAND()+RAND())-6))-1)+L$15)</x:f>
        <x:v>2316254.7243468976</x:v>
      </x:c>
      <x:c r="M174" s="97" t="n">
        <x:f>MAX(0,L174*(1+EXP((LN(1+'Monte Carlo'!$K$10)-0.5*'Monte Carlo'!$K$12^2)+'Monte Carlo'!$K$12*((RAND()+RAND()+RAND()+RAND()+RAND()+RAND()+RAND()+RAND()+RAND()+RAND()+RAND()+RAND())-6))-1)+M$15)</x:f>
        <x:v>2431330.2946618404</x:v>
      </x:c>
      <x:c r="N174" s="97" t="n">
        <x:f>MAX(0,M174*(1+EXP((LN(1+'Monte Carlo'!$K$10)-0.5*'Monte Carlo'!$K$12^2)+'Monte Carlo'!$K$12*((RAND()+RAND()+RAND()+RAND()+RAND()+RAND()+RAND()+RAND()+RAND()+RAND()+RAND()+RAND())-6))-1)+N$15)</x:f>
        <x:v>2730213.2750929007</x:v>
      </x:c>
      <x:c r="O174" s="97" t="n">
        <x:f>MAX(0,N174*(1+EXP((LN(1+'Monte Carlo'!$K$10)-0.5*'Monte Carlo'!$K$12^2)+'Monte Carlo'!$K$12*((RAND()+RAND()+RAND()+RAND()+RAND()+RAND()+RAND()+RAND()+RAND()+RAND()+RAND()+RAND())-6))-1)+O$15)</x:f>
        <x:v>2928305.1843882184</x:v>
      </x:c>
      <x:c r="P174" s="97" t="n">
        <x:f>MAX(0,O174*(1+EXP((LN(1+'Monte Carlo'!$K$10)-0.5*'Monte Carlo'!$K$12^2)+'Monte Carlo'!$K$12*((RAND()+RAND()+RAND()+RAND()+RAND()+RAND()+RAND()+RAND()+RAND()+RAND()+RAND()+RAND())-6))-1)+P$15)</x:f>
        <x:v>3070236.767916992</x:v>
      </x:c>
      <x:c r="Q174" s="97" t="n">
        <x:f>MAX(0,P174*(1+EXP((LN(1+'Monte Carlo'!$K$10)-0.5*'Monte Carlo'!$K$12^2)+'Monte Carlo'!$K$12*((RAND()+RAND()+RAND()+RAND()+RAND()+RAND()+RAND()+RAND()+RAND()+RAND()+RAND()+RAND())-6))-1)+Q$15)</x:f>
        <x:v>3128437.337550701</x:v>
      </x:c>
      <x:c r="R174" s="97" t="n">
        <x:f>MAX(0,Q174*(1+EXP((LN(1+'Monte Carlo'!$K$10)-0.5*'Monte Carlo'!$K$12^2)+'Monte Carlo'!$K$12*((RAND()+RAND()+RAND()+RAND()+RAND()+RAND()+RAND()+RAND()+RAND()+RAND()+RAND()+RAND())-6))-1)+R$15)</x:f>
        <x:v>3056537.158312721</x:v>
      </x:c>
      <x:c r="S174" s="97" t="n">
        <x:f>MAX(0,R174*(1+EXP((LN(1+'Monte Carlo'!$K$10)-0.5*'Monte Carlo'!$K$12^2)+'Monte Carlo'!$K$12*((RAND()+RAND()+RAND()+RAND()+RAND()+RAND()+RAND()+RAND()+RAND()+RAND()+RAND()+RAND())-6))-1)+S$15)</x:f>
        <x:v>3200335.0217672796</x:v>
      </x:c>
      <x:c r="T174" s="97" t="n">
        <x:f>MAX(0,S174*(1+EXP((LN(1+'Monte Carlo'!$K$10)-0.5*'Monte Carlo'!$K$12^2)+'Monte Carlo'!$K$12*((RAND()+RAND()+RAND()+RAND()+RAND()+RAND()+RAND()+RAND()+RAND()+RAND()+RAND()+RAND())-6))-1)+T$15)</x:f>
        <x:v>2456923.049084071</x:v>
      </x:c>
      <x:c r="U174" s="97" t="n">
        <x:f>MAX(0,T174*(1+EXP((LN(1+'Monte Carlo'!$K$10)-0.5*'Monte Carlo'!$K$12^2)+'Monte Carlo'!$K$12*((RAND()+RAND()+RAND()+RAND()+RAND()+RAND()+RAND()+RAND()+RAND()+RAND()+RAND()+RAND())-6))-1)+U$15)</x:f>
        <x:v>3115045.7442440144</x:v>
      </x:c>
      <x:c r="V174" s="97" t="n">
        <x:f>MAX(0,U174*(1+EXP((LN(1+'Monte Carlo'!$K$10)-0.5*'Monte Carlo'!$K$12^2)+'Monte Carlo'!$K$12*((RAND()+RAND()+RAND()+RAND()+RAND()+RAND()+RAND()+RAND()+RAND()+RAND()+RAND()+RAND())-6))-1)+V$15)</x:f>
        <x:v>3109376.671654358</x:v>
      </x:c>
      <x:c r="W174" s="97" t="n">
        <x:f>MAX(0,V174*(1+EXP((LN(1+'Monte Carlo'!$K$10)-0.5*'Monte Carlo'!$K$12^2)+'Monte Carlo'!$K$12*((RAND()+RAND()+RAND()+RAND()+RAND()+RAND()+RAND()+RAND()+RAND()+RAND()+RAND()+RAND())-6))-1)+W$15)</x:f>
        <x:v>2901639.7591724787</x:v>
      </x:c>
      <x:c r="X174" s="97" t="n">
        <x:f>MAX(0,W174*(1+EXP((LN(1+'Monte Carlo'!$K$10)-0.5*'Monte Carlo'!$K$12^2)+'Monte Carlo'!$K$12*((RAND()+RAND()+RAND()+RAND()+RAND()+RAND()+RAND()+RAND()+RAND()+RAND()+RAND()+RAND())-6))-1)+X$15)</x:f>
        <x:v>2349213.3083937587</x:v>
      </x:c>
      <x:c r="Y174" s="97" t="n">
        <x:f>MAX(0,X174*(1+EXP((LN(1+'Monte Carlo'!$K$10)-0.5*'Monte Carlo'!$K$12^2)+'Monte Carlo'!$K$12*((RAND()+RAND()+RAND()+RAND()+RAND()+RAND()+RAND()+RAND()+RAND()+RAND()+RAND()+RAND())-6))-1)+Y$15)</x:f>
        <x:v>2326428.3155477303</x:v>
      </x:c>
      <x:c r="Z174" s="97" t="n">
        <x:f>MAX(0,Y174*(1+EXP((LN(1+'Monte Carlo'!$K$10)-0.5*'Monte Carlo'!$K$12^2)+'Monte Carlo'!$K$12*((RAND()+RAND()+RAND()+RAND()+RAND()+RAND()+RAND()+RAND()+RAND()+RAND()+RAND()+RAND())-6))-1)+Z$15)</x:f>
        <x:v>2347307.822527083</x:v>
      </x:c>
      <x:c r="AA174" s="97" t="n">
        <x:f>MAX(0,Z174*(1+EXP((LN(1+'Monte Carlo'!$K$10)-0.5*'Monte Carlo'!$K$12^2)+'Monte Carlo'!$K$12*((RAND()+RAND()+RAND()+RAND()+RAND()+RAND()+RAND()+RAND()+RAND()+RAND()+RAND()+RAND())-6))-1)+AA$15)</x:f>
        <x:v>2277733.8934835764</x:v>
      </x:c>
      <x:c r="AB174" s="97" t="n">
        <x:f>MAX(0,AA174*(1+EXP((LN(1+'Monte Carlo'!$K$10)-0.5*'Monte Carlo'!$K$12^2)+'Monte Carlo'!$K$12*((RAND()+RAND()+RAND()+RAND()+RAND()+RAND()+RAND()+RAND()+RAND()+RAND()+RAND()+RAND())-6))-1)+AB$15)</x:f>
        <x:v>2912231.123336133</x:v>
      </x:c>
      <x:c r="AC174" s="97" t="n">
        <x:f>MAX(0,AB174*(1+EXP((LN(1+'Monte Carlo'!$K$10)-0.5*'Monte Carlo'!$K$12^2)+'Monte Carlo'!$K$12*((RAND()+RAND()+RAND()+RAND()+RAND()+RAND()+RAND()+RAND()+RAND()+RAND()+RAND()+RAND())-6))-1)+AC$15)</x:f>
        <x:v>4106651.731123026</x:v>
      </x:c>
      <x:c r="AD174" s="97" t="n">
        <x:f>MAX(0,AC174*(1+EXP((LN(1+'Monte Carlo'!$K$10)-0.5*'Monte Carlo'!$K$12^2)+'Monte Carlo'!$K$12*((RAND()+RAND()+RAND()+RAND()+RAND()+RAND()+RAND()+RAND()+RAND()+RAND()+RAND()+RAND())-6))-1)+AD$15)</x:f>
        <x:v>5231346.083684828</x:v>
      </x:c>
      <x:c r="AE174" s="97" t="n">
        <x:f>MAX(0,AD174*(1+EXP((LN(1+'Monte Carlo'!$K$10)-0.5*'Monte Carlo'!$K$12^2)+'Monte Carlo'!$K$12*((RAND()+RAND()+RAND()+RAND()+RAND()+RAND()+RAND()+RAND()+RAND()+RAND()+RAND()+RAND())-6))-1)+AE$15)</x:f>
        <x:v>4759501.112527465</x:v>
      </x:c>
      <x:c r="AF174" s="97" t="n">
        <x:f>MAX(0,AE174*(1+EXP((LN(1+'Monte Carlo'!$K$10)-0.5*'Monte Carlo'!$K$12^2)+'Monte Carlo'!$K$12*((RAND()+RAND()+RAND()+RAND()+RAND()+RAND()+RAND()+RAND()+RAND()+RAND()+RAND()+RAND())-6))-1)+AF$15)</x:f>
        <x:v>5717603.865643754</x:v>
      </x:c>
      <x:c r="AG174" s="97">
        <x:f t="shared" si="4"/>
        <x:v>1029031.25</x:v>
      </x:c>
    </x:row>
    <x:row r="175">
      <x:c r="A175" s="93">
        <x:v>154</x:v>
      </x:c>
      <x:c r="B175" s="97" t="n">
        <x:f>IF(AND(UPPER('Monte Carlo'!$K$4)="YES",'Monte Carlo'!$K$5&gt;0),'Monte Carlo'!$K$13,Liquidity_30Y!$C$14)</x:f>
        <x:v>1029031.25</x:v>
      </x:c>
      <x:c r="C175" s="97" t="n">
        <x:f>MAX(0,B175*(1+EXP((LN(1+'Monte Carlo'!$K$10)-0.5*'Monte Carlo'!$K$12^2)+'Monte Carlo'!$K$12*((RAND()+RAND()+RAND()+RAND()+RAND()+RAND()+RAND()+RAND()+RAND()+RAND()+RAND()+RAND())-6))-1)+C$15)</x:f>
        <x:v>826025.0646390456</x:v>
      </x:c>
      <x:c r="D175" s="97" t="n">
        <x:f>MAX(0,C175*(1+EXP((LN(1+'Monte Carlo'!$K$10)-0.5*'Monte Carlo'!$K$12^2)+'Monte Carlo'!$K$12*((RAND()+RAND()+RAND()+RAND()+RAND()+RAND()+RAND()+RAND()+RAND()+RAND()+RAND()+RAND())-6))-1)+D$15)</x:f>
        <x:v>879287.4872485755</x:v>
      </x:c>
      <x:c r="E175" s="97" t="n">
        <x:f>MAX(0,D175*(1+EXP((LN(1+'Monte Carlo'!$K$10)-0.5*'Monte Carlo'!$K$12^2)+'Monte Carlo'!$K$12*((RAND()+RAND()+RAND()+RAND()+RAND()+RAND()+RAND()+RAND()+RAND()+RAND()+RAND()+RAND())-6))-1)+E$15)</x:f>
        <x:v>1131960.611615685</x:v>
      </x:c>
      <x:c r="F175" s="97" t="n">
        <x:f>MAX(0,E175*(1+EXP((LN(1+'Monte Carlo'!$K$10)-0.5*'Monte Carlo'!$K$12^2)+'Monte Carlo'!$K$12*((RAND()+RAND()+RAND()+RAND()+RAND()+RAND()+RAND()+RAND()+RAND()+RAND()+RAND()+RAND())-6))-1)+F$15)</x:f>
        <x:v>881127.2557640439</x:v>
      </x:c>
      <x:c r="G175" s="97" t="n">
        <x:f>MAX(0,F175*(1+EXP((LN(1+'Monte Carlo'!$K$10)-0.5*'Monte Carlo'!$K$12^2)+'Monte Carlo'!$K$12*((RAND()+RAND()+RAND()+RAND()+RAND()+RAND()+RAND()+RAND()+RAND()+RAND()+RAND()+RAND())-6))-1)+G$15)</x:f>
        <x:v>716657.8617833807</x:v>
      </x:c>
      <x:c r="H175" s="97" t="n">
        <x:f>MAX(0,G175*(1+EXP((LN(1+'Monte Carlo'!$K$10)-0.5*'Monte Carlo'!$K$12^2)+'Monte Carlo'!$K$12*((RAND()+RAND()+RAND()+RAND()+RAND()+RAND()+RAND()+RAND()+RAND()+RAND()+RAND()+RAND())-6))-1)+H$15)</x:f>
        <x:v>603535.2385463357</x:v>
      </x:c>
      <x:c r="I175" s="97" t="n">
        <x:f>MAX(0,H175*(1+EXP((LN(1+'Monte Carlo'!$K$10)-0.5*'Monte Carlo'!$K$12^2)+'Monte Carlo'!$K$12*((RAND()+RAND()+RAND()+RAND()+RAND()+RAND()+RAND()+RAND()+RAND()+RAND()+RAND()+RAND())-6))-1)+I$15)</x:f>
        <x:v>802991.5059905618</x:v>
      </x:c>
      <x:c r="J175" s="97" t="n">
        <x:f>MAX(0,I175*(1+EXP((LN(1+'Monte Carlo'!$K$10)-0.5*'Monte Carlo'!$K$12^2)+'Monte Carlo'!$K$12*((RAND()+RAND()+RAND()+RAND()+RAND()+RAND()+RAND()+RAND()+RAND()+RAND()+RAND()+RAND())-6))-1)+J$15)</x:f>
        <x:v>587384.7628581326</x:v>
      </x:c>
      <x:c r="K175" s="97" t="n">
        <x:f>MAX(0,J175*(1+EXP((LN(1+'Monte Carlo'!$K$10)-0.5*'Monte Carlo'!$K$12^2)+'Monte Carlo'!$K$12*((RAND()+RAND()+RAND()+RAND()+RAND()+RAND()+RAND()+RAND()+RAND()+RAND()+RAND()+RAND())-6))-1)+K$15)</x:f>
        <x:v>833265.5198234037</x:v>
      </x:c>
      <x:c r="L175" s="97" t="n">
        <x:f>MAX(0,K175*(1+EXP((LN(1+'Monte Carlo'!$K$10)-0.5*'Monte Carlo'!$K$12^2)+'Monte Carlo'!$K$12*((RAND()+RAND()+RAND()+RAND()+RAND()+RAND()+RAND()+RAND()+RAND()+RAND()+RAND()+RAND())-6))-1)+L$15)</x:f>
        <x:v>889107.7038551494</x:v>
      </x:c>
      <x:c r="M175" s="97" t="n">
        <x:f>MAX(0,L175*(1+EXP((LN(1+'Monte Carlo'!$K$10)-0.5*'Monte Carlo'!$K$12^2)+'Monte Carlo'!$K$12*((RAND()+RAND()+RAND()+RAND()+RAND()+RAND()+RAND()+RAND()+RAND()+RAND()+RAND()+RAND())-6))-1)+M$15)</x:f>
        <x:v>875432.9139649294</x:v>
      </x:c>
      <x:c r="N175" s="97" t="n">
        <x:f>MAX(0,M175*(1+EXP((LN(1+'Monte Carlo'!$K$10)-0.5*'Monte Carlo'!$K$12^2)+'Monte Carlo'!$K$12*((RAND()+RAND()+RAND()+RAND()+RAND()+RAND()+RAND()+RAND()+RAND()+RAND()+RAND()+RAND())-6))-1)+N$15)</x:f>
        <x:v>803807.0395021678</x:v>
      </x:c>
      <x:c r="O175" s="97" t="n">
        <x:f>MAX(0,N175*(1+EXP((LN(1+'Monte Carlo'!$K$10)-0.5*'Monte Carlo'!$K$12^2)+'Monte Carlo'!$K$12*((RAND()+RAND()+RAND()+RAND()+RAND()+RAND()+RAND()+RAND()+RAND()+RAND()+RAND()+RAND())-6))-1)+O$15)</x:f>
        <x:v>1092912.1071178198</x:v>
      </x:c>
      <x:c r="P175" s="97" t="n">
        <x:f>MAX(0,O175*(1+EXP((LN(1+'Monte Carlo'!$K$10)-0.5*'Monte Carlo'!$K$12^2)+'Monte Carlo'!$K$12*((RAND()+RAND()+RAND()+RAND()+RAND()+RAND()+RAND()+RAND()+RAND()+RAND()+RAND()+RAND())-6))-1)+P$15)</x:f>
        <x:v>1544681.6862025515</x:v>
      </x:c>
      <x:c r="Q175" s="97" t="n">
        <x:f>MAX(0,P175*(1+EXP((LN(1+'Monte Carlo'!$K$10)-0.5*'Monte Carlo'!$K$12^2)+'Monte Carlo'!$K$12*((RAND()+RAND()+RAND()+RAND()+RAND()+RAND()+RAND()+RAND()+RAND()+RAND()+RAND()+RAND())-6))-1)+Q$15)</x:f>
        <x:v>1855012.935065444</x:v>
      </x:c>
      <x:c r="R175" s="97" t="n">
        <x:f>MAX(0,Q175*(1+EXP((LN(1+'Monte Carlo'!$K$10)-0.5*'Monte Carlo'!$K$12^2)+'Monte Carlo'!$K$12*((RAND()+RAND()+RAND()+RAND()+RAND()+RAND()+RAND()+RAND()+RAND()+RAND()+RAND()+RAND())-6))-1)+R$15)</x:f>
        <x:v>1785478.2478360396</x:v>
      </x:c>
      <x:c r="S175" s="97" t="n">
        <x:f>MAX(0,R175*(1+EXP((LN(1+'Monte Carlo'!$K$10)-0.5*'Monte Carlo'!$K$12^2)+'Monte Carlo'!$K$12*((RAND()+RAND()+RAND()+RAND()+RAND()+RAND()+RAND()+RAND()+RAND()+RAND()+RAND()+RAND())-6))-1)+S$15)</x:f>
        <x:v>1949906.5077897094</x:v>
      </x:c>
      <x:c r="T175" s="97" t="n">
        <x:f>MAX(0,S175*(1+EXP((LN(1+'Monte Carlo'!$K$10)-0.5*'Monte Carlo'!$K$12^2)+'Monte Carlo'!$K$12*((RAND()+RAND()+RAND()+RAND()+RAND()+RAND()+RAND()+RAND()+RAND()+RAND()+RAND()+RAND())-6))-1)+T$15)</x:f>
        <x:v>2471471.565822217</x:v>
      </x:c>
      <x:c r="U175" s="97" t="n">
        <x:f>MAX(0,T175*(1+EXP((LN(1+'Monte Carlo'!$K$10)-0.5*'Monte Carlo'!$K$12^2)+'Monte Carlo'!$K$12*((RAND()+RAND()+RAND()+RAND()+RAND()+RAND()+RAND()+RAND()+RAND()+RAND()+RAND()+RAND())-6))-1)+U$15)</x:f>
        <x:v>3188338.307367119</x:v>
      </x:c>
      <x:c r="V175" s="97" t="n">
        <x:f>MAX(0,U175*(1+EXP((LN(1+'Monte Carlo'!$K$10)-0.5*'Monte Carlo'!$K$12^2)+'Monte Carlo'!$K$12*((RAND()+RAND()+RAND()+RAND()+RAND()+RAND()+RAND()+RAND()+RAND()+RAND()+RAND()+RAND())-6))-1)+V$15)</x:f>
        <x:v>3757336.588572687</x:v>
      </x:c>
      <x:c r="W175" s="97" t="n">
        <x:f>MAX(0,V175*(1+EXP((LN(1+'Monte Carlo'!$K$10)-0.5*'Monte Carlo'!$K$12^2)+'Monte Carlo'!$K$12*((RAND()+RAND()+RAND()+RAND()+RAND()+RAND()+RAND()+RAND()+RAND()+RAND()+RAND()+RAND())-6))-1)+W$15)</x:f>
        <x:v>4408003.183732632</x:v>
      </x:c>
      <x:c r="X175" s="97" t="n">
        <x:f>MAX(0,W175*(1+EXP((LN(1+'Monte Carlo'!$K$10)-0.5*'Monte Carlo'!$K$12^2)+'Monte Carlo'!$K$12*((RAND()+RAND()+RAND()+RAND()+RAND()+RAND()+RAND()+RAND()+RAND()+RAND()+RAND()+RAND())-6))-1)+X$15)</x:f>
        <x:v>5265502.946426427</x:v>
      </x:c>
      <x:c r="Y175" s="97" t="n">
        <x:f>MAX(0,X175*(1+EXP((LN(1+'Monte Carlo'!$K$10)-0.5*'Monte Carlo'!$K$12^2)+'Monte Carlo'!$K$12*((RAND()+RAND()+RAND()+RAND()+RAND()+RAND()+RAND()+RAND()+RAND()+RAND()+RAND()+RAND())-6))-1)+Y$15)</x:f>
        <x:v>5958041.584370667</x:v>
      </x:c>
      <x:c r="Z175" s="97" t="n">
        <x:f>MAX(0,Y175*(1+EXP((LN(1+'Monte Carlo'!$K$10)-0.5*'Monte Carlo'!$K$12^2)+'Monte Carlo'!$K$12*((RAND()+RAND()+RAND()+RAND()+RAND()+RAND()+RAND()+RAND()+RAND()+RAND()+RAND()+RAND())-6))-1)+Z$15)</x:f>
        <x:v>9068071.675681407</x:v>
      </x:c>
      <x:c r="AA175" s="97" t="n">
        <x:f>MAX(0,Z175*(1+EXP((LN(1+'Monte Carlo'!$K$10)-0.5*'Monte Carlo'!$K$12^2)+'Monte Carlo'!$K$12*((RAND()+RAND()+RAND()+RAND()+RAND()+RAND()+RAND()+RAND()+RAND()+RAND()+RAND()+RAND())-6))-1)+AA$15)</x:f>
        <x:v>8961768.208519118</x:v>
      </x:c>
      <x:c r="AB175" s="97" t="n">
        <x:f>MAX(0,AA175*(1+EXP((LN(1+'Monte Carlo'!$K$10)-0.5*'Monte Carlo'!$K$12^2)+'Monte Carlo'!$K$12*((RAND()+RAND()+RAND()+RAND()+RAND()+RAND()+RAND()+RAND()+RAND()+RAND()+RAND()+RAND())-6))-1)+AB$15)</x:f>
        <x:v>9243984.727660345</x:v>
      </x:c>
      <x:c r="AC175" s="97" t="n">
        <x:f>MAX(0,AB175*(1+EXP((LN(1+'Monte Carlo'!$K$10)-0.5*'Monte Carlo'!$K$12^2)+'Monte Carlo'!$K$12*((RAND()+RAND()+RAND()+RAND()+RAND()+RAND()+RAND()+RAND()+RAND()+RAND()+RAND()+RAND())-6))-1)+AC$15)</x:f>
        <x:v>7353188.091944339</x:v>
      </x:c>
      <x:c r="AD175" s="97" t="n">
        <x:f>MAX(0,AC175*(1+EXP((LN(1+'Monte Carlo'!$K$10)-0.5*'Monte Carlo'!$K$12^2)+'Monte Carlo'!$K$12*((RAND()+RAND()+RAND()+RAND()+RAND()+RAND()+RAND()+RAND()+RAND()+RAND()+RAND()+RAND())-6))-1)+AD$15)</x:f>
        <x:v>7045821.250851011</x:v>
      </x:c>
      <x:c r="AE175" s="97" t="n">
        <x:f>MAX(0,AD175*(1+EXP((LN(1+'Monte Carlo'!$K$10)-0.5*'Monte Carlo'!$K$12^2)+'Monte Carlo'!$K$12*((RAND()+RAND()+RAND()+RAND()+RAND()+RAND()+RAND()+RAND()+RAND()+RAND()+RAND()+RAND())-6))-1)+AE$15)</x:f>
        <x:v>7772162.493339159</x:v>
      </x:c>
      <x:c r="AF175" s="97" t="n">
        <x:f>MAX(0,AE175*(1+EXP((LN(1+'Monte Carlo'!$K$10)-0.5*'Monte Carlo'!$K$12^2)+'Monte Carlo'!$K$12*((RAND()+RAND()+RAND()+RAND()+RAND()+RAND()+RAND()+RAND()+RAND()+RAND()+RAND()+RAND())-6))-1)+AF$15)</x:f>
        <x:v>6829676.484371199</x:v>
      </x:c>
      <x:c r="AG175" s="97">
        <x:f t="shared" si="4"/>
        <x:v>1029031.25</x:v>
      </x:c>
    </x:row>
    <x:row r="176">
      <x:c r="A176" s="93">
        <x:v>155</x:v>
      </x:c>
      <x:c r="B176" s="97" t="n">
        <x:f>IF(AND(UPPER('Monte Carlo'!$K$4)="YES",'Monte Carlo'!$K$5&gt;0),'Monte Carlo'!$K$13,Liquidity_30Y!$C$14)</x:f>
        <x:v>1029031.25</x:v>
      </x:c>
      <x:c r="C176" s="97" t="n">
        <x:f>MAX(0,B176*(1+EXP((LN(1+'Monte Carlo'!$K$10)-0.5*'Monte Carlo'!$K$12^2)+'Monte Carlo'!$K$12*((RAND()+RAND()+RAND()+RAND()+RAND()+RAND()+RAND()+RAND()+RAND()+RAND()+RAND()+RAND())-6))-1)+C$15)</x:f>
        <x:v>1120163.165115147</x:v>
      </x:c>
      <x:c r="D176" s="97" t="n">
        <x:f>MAX(0,C176*(1+EXP((LN(1+'Monte Carlo'!$K$10)-0.5*'Monte Carlo'!$K$12^2)+'Monte Carlo'!$K$12*((RAND()+RAND()+RAND()+RAND()+RAND()+RAND()+RAND()+RAND()+RAND()+RAND()+RAND()+RAND())-6))-1)+D$15)</x:f>
        <x:v>1185522.6104478198</x:v>
      </x:c>
      <x:c r="E176" s="97" t="n">
        <x:f>MAX(0,D176*(1+EXP((LN(1+'Monte Carlo'!$K$10)-0.5*'Monte Carlo'!$K$12^2)+'Monte Carlo'!$K$12*((RAND()+RAND()+RAND()+RAND()+RAND()+RAND()+RAND()+RAND()+RAND()+RAND()+RAND()+RAND())-6))-1)+E$15)</x:f>
        <x:v>1240161.0566453484</x:v>
      </x:c>
      <x:c r="F176" s="97" t="n">
        <x:f>MAX(0,E176*(1+EXP((LN(1+'Monte Carlo'!$K$10)-0.5*'Monte Carlo'!$K$12^2)+'Monte Carlo'!$K$12*((RAND()+RAND()+RAND()+RAND()+RAND()+RAND()+RAND()+RAND()+RAND()+RAND()+RAND()+RAND())-6))-1)+F$15)</x:f>
        <x:v>1062634.357634517</x:v>
      </x:c>
      <x:c r="G176" s="97" t="n">
        <x:f>MAX(0,F176*(1+EXP((LN(1+'Monte Carlo'!$K$10)-0.5*'Monte Carlo'!$K$12^2)+'Monte Carlo'!$K$12*((RAND()+RAND()+RAND()+RAND()+RAND()+RAND()+RAND()+RAND()+RAND()+RAND()+RAND()+RAND())-6))-1)+G$15)</x:f>
        <x:v>957318.8705440409</x:v>
      </x:c>
      <x:c r="H176" s="97" t="n">
        <x:f>MAX(0,G176*(1+EXP((LN(1+'Monte Carlo'!$K$10)-0.5*'Monte Carlo'!$K$12^2)+'Monte Carlo'!$K$12*((RAND()+RAND()+RAND()+RAND()+RAND()+RAND()+RAND()+RAND()+RAND()+RAND()+RAND()+RAND())-6))-1)+H$15)</x:f>
        <x:v>981274.5890859251</x:v>
      </x:c>
      <x:c r="I176" s="97" t="n">
        <x:f>MAX(0,H176*(1+EXP((LN(1+'Monte Carlo'!$K$10)-0.5*'Monte Carlo'!$K$12^2)+'Monte Carlo'!$K$12*((RAND()+RAND()+RAND()+RAND()+RAND()+RAND()+RAND()+RAND()+RAND()+RAND()+RAND()+RAND())-6))-1)+I$15)</x:f>
        <x:v>1346012.2320083163</x:v>
      </x:c>
      <x:c r="J176" s="97" t="n">
        <x:f>MAX(0,I176*(1+EXP((LN(1+'Monte Carlo'!$K$10)-0.5*'Monte Carlo'!$K$12^2)+'Monte Carlo'!$K$12*((RAND()+RAND()+RAND()+RAND()+RAND()+RAND()+RAND()+RAND()+RAND()+RAND()+RAND()+RAND())-6))-1)+J$15)</x:f>
        <x:v>1266255.7932964847</x:v>
      </x:c>
      <x:c r="K176" s="97" t="n">
        <x:f>MAX(0,J176*(1+EXP((LN(1+'Monte Carlo'!$K$10)-0.5*'Monte Carlo'!$K$12^2)+'Monte Carlo'!$K$12*((RAND()+RAND()+RAND()+RAND()+RAND()+RAND()+RAND()+RAND()+RAND()+RAND()+RAND()+RAND())-6))-1)+K$15)</x:f>
        <x:v>1420642.984142596</x:v>
      </x:c>
      <x:c r="L176" s="97" t="n">
        <x:f>MAX(0,K176*(1+EXP((LN(1+'Monte Carlo'!$K$10)-0.5*'Monte Carlo'!$K$12^2)+'Monte Carlo'!$K$12*((RAND()+RAND()+RAND()+RAND()+RAND()+RAND()+RAND()+RAND()+RAND()+RAND()+RAND()+RAND())-6))-1)+L$15)</x:f>
        <x:v>1325520.4169584906</x:v>
      </x:c>
      <x:c r="M176" s="97" t="n">
        <x:f>MAX(0,L176*(1+EXP((LN(1+'Monte Carlo'!$K$10)-0.5*'Monte Carlo'!$K$12^2)+'Monte Carlo'!$K$12*((RAND()+RAND()+RAND()+RAND()+RAND()+RAND()+RAND()+RAND()+RAND()+RAND()+RAND()+RAND())-6))-1)+M$15)</x:f>
        <x:v>1358910.1696362577</x:v>
      </x:c>
      <x:c r="N176" s="97" t="n">
        <x:f>MAX(0,M176*(1+EXP((LN(1+'Monte Carlo'!$K$10)-0.5*'Monte Carlo'!$K$12^2)+'Monte Carlo'!$K$12*((RAND()+RAND()+RAND()+RAND()+RAND()+RAND()+RAND()+RAND()+RAND()+RAND()+RAND()+RAND())-6))-1)+N$15)</x:f>
        <x:v>1233418.0837931274</x:v>
      </x:c>
      <x:c r="O176" s="97" t="n">
        <x:f>MAX(0,N176*(1+EXP((LN(1+'Monte Carlo'!$K$10)-0.5*'Monte Carlo'!$K$12^2)+'Monte Carlo'!$K$12*((RAND()+RAND()+RAND()+RAND()+RAND()+RAND()+RAND()+RAND()+RAND()+RAND()+RAND()+RAND())-6))-1)+O$15)</x:f>
        <x:v>1464245.3809089707</x:v>
      </x:c>
      <x:c r="P176" s="97" t="n">
        <x:f>MAX(0,O176*(1+EXP((LN(1+'Monte Carlo'!$K$10)-0.5*'Monte Carlo'!$K$12^2)+'Monte Carlo'!$K$12*((RAND()+RAND()+RAND()+RAND()+RAND()+RAND()+RAND()+RAND()+RAND()+RAND()+RAND()+RAND())-6))-1)+P$15)</x:f>
        <x:v>1139717.5629830651</x:v>
      </x:c>
      <x:c r="Q176" s="97" t="n">
        <x:f>MAX(0,P176*(1+EXP((LN(1+'Monte Carlo'!$K$10)-0.5*'Monte Carlo'!$K$12^2)+'Monte Carlo'!$K$12*((RAND()+RAND()+RAND()+RAND()+RAND()+RAND()+RAND()+RAND()+RAND()+RAND()+RAND()+RAND())-6))-1)+Q$15)</x:f>
        <x:v>1126251.535384472</x:v>
      </x:c>
      <x:c r="R176" s="97" t="n">
        <x:f>MAX(0,Q176*(1+EXP((LN(1+'Monte Carlo'!$K$10)-0.5*'Monte Carlo'!$K$12^2)+'Monte Carlo'!$K$12*((RAND()+RAND()+RAND()+RAND()+RAND()+RAND()+RAND()+RAND()+RAND()+RAND()+RAND()+RAND())-6))-1)+R$15)</x:f>
        <x:v>1356537.133449266</x:v>
      </x:c>
      <x:c r="S176" s="97" t="n">
        <x:f>MAX(0,R176*(1+EXP((LN(1+'Monte Carlo'!$K$10)-0.5*'Monte Carlo'!$K$12^2)+'Monte Carlo'!$K$12*((RAND()+RAND()+RAND()+RAND()+RAND()+RAND()+RAND()+RAND()+RAND()+RAND()+RAND()+RAND())-6))-1)+S$15)</x:f>
        <x:v>1491421.1651671673</x:v>
      </x:c>
      <x:c r="T176" s="97" t="n">
        <x:f>MAX(0,S176*(1+EXP((LN(1+'Monte Carlo'!$K$10)-0.5*'Monte Carlo'!$K$12^2)+'Monte Carlo'!$K$12*((RAND()+RAND()+RAND()+RAND()+RAND()+RAND()+RAND()+RAND()+RAND()+RAND()+RAND()+RAND())-6))-1)+T$15)</x:f>
        <x:v>1567118.521556797</x:v>
      </x:c>
      <x:c r="U176" s="97" t="n">
        <x:f>MAX(0,T176*(1+EXP((LN(1+'Monte Carlo'!$K$10)-0.5*'Monte Carlo'!$K$12^2)+'Monte Carlo'!$K$12*((RAND()+RAND()+RAND()+RAND()+RAND()+RAND()+RAND()+RAND()+RAND()+RAND()+RAND()+RAND())-6))-1)+U$15)</x:f>
        <x:v>1468999.3287188818</x:v>
      </x:c>
      <x:c r="V176" s="97" t="n">
        <x:f>MAX(0,U176*(1+EXP((LN(1+'Monte Carlo'!$K$10)-0.5*'Monte Carlo'!$K$12^2)+'Monte Carlo'!$K$12*((RAND()+RAND()+RAND()+RAND()+RAND()+RAND()+RAND()+RAND()+RAND()+RAND()+RAND()+RAND())-6))-1)+V$15)</x:f>
        <x:v>1559049.6066524584</x:v>
      </x:c>
      <x:c r="W176" s="97" t="n">
        <x:f>MAX(0,V176*(1+EXP((LN(1+'Monte Carlo'!$K$10)-0.5*'Monte Carlo'!$K$12^2)+'Monte Carlo'!$K$12*((RAND()+RAND()+RAND()+RAND()+RAND()+RAND()+RAND()+RAND()+RAND()+RAND()+RAND()+RAND())-6))-1)+W$15)</x:f>
        <x:v>1630963.7954064405</x:v>
      </x:c>
      <x:c r="X176" s="97" t="n">
        <x:f>MAX(0,W176*(1+EXP((LN(1+'Monte Carlo'!$K$10)-0.5*'Monte Carlo'!$K$12^2)+'Monte Carlo'!$K$12*((RAND()+RAND()+RAND()+RAND()+RAND()+RAND()+RAND()+RAND()+RAND()+RAND()+RAND()+RAND())-6))-1)+X$15)</x:f>
        <x:v>1826301.2621005932</x:v>
      </x:c>
      <x:c r="Y176" s="97" t="n">
        <x:f>MAX(0,X176*(1+EXP((LN(1+'Monte Carlo'!$K$10)-0.5*'Monte Carlo'!$K$12^2)+'Monte Carlo'!$K$12*((RAND()+RAND()+RAND()+RAND()+RAND()+RAND()+RAND()+RAND()+RAND()+RAND()+RAND()+RAND())-6))-1)+Y$15)</x:f>
        <x:v>1764993.703181211</x:v>
      </x:c>
      <x:c r="Z176" s="97" t="n">
        <x:f>MAX(0,Y176*(1+EXP((LN(1+'Monte Carlo'!$K$10)-0.5*'Monte Carlo'!$K$12^2)+'Monte Carlo'!$K$12*((RAND()+RAND()+RAND()+RAND()+RAND()+RAND()+RAND()+RAND()+RAND()+RAND()+RAND()+RAND())-6))-1)+Z$15)</x:f>
        <x:v>2024491.4125184792</x:v>
      </x:c>
      <x:c r="AA176" s="97" t="n">
        <x:f>MAX(0,Z176*(1+EXP((LN(1+'Monte Carlo'!$K$10)-0.5*'Monte Carlo'!$K$12^2)+'Monte Carlo'!$K$12*((RAND()+RAND()+RAND()+RAND()+RAND()+RAND()+RAND()+RAND()+RAND()+RAND()+RAND()+RAND())-6))-1)+AA$15)</x:f>
        <x:v>2857082.0063947947</x:v>
      </x:c>
      <x:c r="AB176" s="97" t="n">
        <x:f>MAX(0,AA176*(1+EXP((LN(1+'Monte Carlo'!$K$10)-0.5*'Monte Carlo'!$K$12^2)+'Monte Carlo'!$K$12*((RAND()+RAND()+RAND()+RAND()+RAND()+RAND()+RAND()+RAND()+RAND()+RAND()+RAND()+RAND())-6))-1)+AB$15)</x:f>
        <x:v>2494876.350597194</x:v>
      </x:c>
      <x:c r="AC176" s="97" t="n">
        <x:f>MAX(0,AB176*(1+EXP((LN(1+'Monte Carlo'!$K$10)-0.5*'Monte Carlo'!$K$12^2)+'Monte Carlo'!$K$12*((RAND()+RAND()+RAND()+RAND()+RAND()+RAND()+RAND()+RAND()+RAND()+RAND()+RAND()+RAND())-6))-1)+AC$15)</x:f>
        <x:v>2886141.7767386236</x:v>
      </x:c>
      <x:c r="AD176" s="97" t="n">
        <x:f>MAX(0,AC176*(1+EXP((LN(1+'Monte Carlo'!$K$10)-0.5*'Monte Carlo'!$K$12^2)+'Monte Carlo'!$K$12*((RAND()+RAND()+RAND()+RAND()+RAND()+RAND()+RAND()+RAND()+RAND()+RAND()+RAND()+RAND())-6))-1)+AD$15)</x:f>
        <x:v>3318067.9879412786</x:v>
      </x:c>
      <x:c r="AE176" s="97" t="n">
        <x:f>MAX(0,AD176*(1+EXP((LN(1+'Monte Carlo'!$K$10)-0.5*'Monte Carlo'!$K$12^2)+'Monte Carlo'!$K$12*((RAND()+RAND()+RAND()+RAND()+RAND()+RAND()+RAND()+RAND()+RAND()+RAND()+RAND()+RAND())-6))-1)+AE$15)</x:f>
        <x:v>3246381.7499574763</x:v>
      </x:c>
      <x:c r="AF176" s="97" t="n">
        <x:f>MAX(0,AE176*(1+EXP((LN(1+'Monte Carlo'!$K$10)-0.5*'Monte Carlo'!$K$12^2)+'Monte Carlo'!$K$12*((RAND()+RAND()+RAND()+RAND()+RAND()+RAND()+RAND()+RAND()+RAND()+RAND()+RAND()+RAND())-6))-1)+AF$15)</x:f>
        <x:v>4129865.6662611403</x:v>
      </x:c>
      <x:c r="AG176" s="97">
        <x:f t="shared" si="4"/>
        <x:v>911801.85555857711</x:v>
      </x:c>
    </x:row>
    <x:row r="177">
      <x:c r="A177" s="93">
        <x:v>156</x:v>
      </x:c>
      <x:c r="B177" s="97" t="n">
        <x:f>IF(AND(UPPER('Monte Carlo'!$K$4)="YES",'Monte Carlo'!$K$5&gt;0),'Monte Carlo'!$K$13,Liquidity_30Y!$C$14)</x:f>
        <x:v>1029031.25</x:v>
      </x:c>
      <x:c r="C177" s="97" t="n">
        <x:f>MAX(0,B177*(1+EXP((LN(1+'Monte Carlo'!$K$10)-0.5*'Monte Carlo'!$K$12^2)+'Monte Carlo'!$K$12*((RAND()+RAND()+RAND()+RAND()+RAND()+RAND()+RAND()+RAND()+RAND()+RAND()+RAND()+RAND())-6))-1)+C$15)</x:f>
        <x:v>983982.9684164039</x:v>
      </x:c>
      <x:c r="D177" s="97" t="n">
        <x:f>MAX(0,C177*(1+EXP((LN(1+'Monte Carlo'!$K$10)-0.5*'Monte Carlo'!$K$12^2)+'Monte Carlo'!$K$12*((RAND()+RAND()+RAND()+RAND()+RAND()+RAND()+RAND()+RAND()+RAND()+RAND()+RAND()+RAND())-6))-1)+D$15)</x:f>
        <x:v>1099033.0786023831</x:v>
      </x:c>
      <x:c r="E177" s="97" t="n">
        <x:f>MAX(0,D177*(1+EXP((LN(1+'Monte Carlo'!$K$10)-0.5*'Monte Carlo'!$K$12^2)+'Monte Carlo'!$K$12*((RAND()+RAND()+RAND()+RAND()+RAND()+RAND()+RAND()+RAND()+RAND()+RAND()+RAND()+RAND())-6))-1)+E$15)</x:f>
        <x:v>1129931.166053923</x:v>
      </x:c>
      <x:c r="F177" s="97" t="n">
        <x:f>MAX(0,E177*(1+EXP((LN(1+'Monte Carlo'!$K$10)-0.5*'Monte Carlo'!$K$12^2)+'Monte Carlo'!$K$12*((RAND()+RAND()+RAND()+RAND()+RAND()+RAND()+RAND()+RAND()+RAND()+RAND()+RAND()+RAND())-6))-1)+F$15)</x:f>
        <x:v>1016260.6643315912</x:v>
      </x:c>
      <x:c r="G177" s="97" t="n">
        <x:f>MAX(0,F177*(1+EXP((LN(1+'Monte Carlo'!$K$10)-0.5*'Monte Carlo'!$K$12^2)+'Monte Carlo'!$K$12*((RAND()+RAND()+RAND()+RAND()+RAND()+RAND()+RAND()+RAND()+RAND()+RAND()+RAND()+RAND())-6))-1)+G$15)</x:f>
        <x:v>1046460.3056340853</x:v>
      </x:c>
      <x:c r="H177" s="97" t="n">
        <x:f>MAX(0,G177*(1+EXP((LN(1+'Monte Carlo'!$K$10)-0.5*'Monte Carlo'!$K$12^2)+'Monte Carlo'!$K$12*((RAND()+RAND()+RAND()+RAND()+RAND()+RAND()+RAND()+RAND()+RAND()+RAND()+RAND()+RAND())-6))-1)+H$15)</x:f>
        <x:v>1187014.3410857534</x:v>
      </x:c>
      <x:c r="I177" s="97" t="n">
        <x:f>MAX(0,H177*(1+EXP((LN(1+'Monte Carlo'!$K$10)-0.5*'Monte Carlo'!$K$12^2)+'Monte Carlo'!$K$12*((RAND()+RAND()+RAND()+RAND()+RAND()+RAND()+RAND()+RAND()+RAND()+RAND()+RAND()+RAND())-6))-1)+I$15)</x:f>
        <x:v>1074001.2447013846</x:v>
      </x:c>
      <x:c r="J177" s="97" t="n">
        <x:f>MAX(0,I177*(1+EXP((LN(1+'Monte Carlo'!$K$10)-0.5*'Monte Carlo'!$K$12^2)+'Monte Carlo'!$K$12*((RAND()+RAND()+RAND()+RAND()+RAND()+RAND()+RAND()+RAND()+RAND()+RAND()+RAND()+RAND())-6))-1)+J$15)</x:f>
        <x:v>1524275.9995528087</x:v>
      </x:c>
      <x:c r="K177" s="97" t="n">
        <x:f>MAX(0,J177*(1+EXP((LN(1+'Monte Carlo'!$K$10)-0.5*'Monte Carlo'!$K$12^2)+'Monte Carlo'!$K$12*((RAND()+RAND()+RAND()+RAND()+RAND()+RAND()+RAND()+RAND()+RAND()+RAND()+RAND()+RAND())-6))-1)+K$15)</x:f>
        <x:v>1541179.7067659728</x:v>
      </x:c>
      <x:c r="L177" s="97" t="n">
        <x:f>MAX(0,K177*(1+EXP((LN(1+'Monte Carlo'!$K$10)-0.5*'Monte Carlo'!$K$12^2)+'Monte Carlo'!$K$12*((RAND()+RAND()+RAND()+RAND()+RAND()+RAND()+RAND()+RAND()+RAND()+RAND()+RAND()+RAND())-6))-1)+L$15)</x:f>
        <x:v>2100186.06817797</x:v>
      </x:c>
      <x:c r="M177" s="97" t="n">
        <x:f>MAX(0,L177*(1+EXP((LN(1+'Monte Carlo'!$K$10)-0.5*'Monte Carlo'!$K$12^2)+'Monte Carlo'!$K$12*((RAND()+RAND()+RAND()+RAND()+RAND()+RAND()+RAND()+RAND()+RAND()+RAND()+RAND()+RAND())-6))-1)+M$15)</x:f>
        <x:v>2235039.5427778373</x:v>
      </x:c>
      <x:c r="N177" s="97" t="n">
        <x:f>MAX(0,M177*(1+EXP((LN(1+'Monte Carlo'!$K$10)-0.5*'Monte Carlo'!$K$12^2)+'Monte Carlo'!$K$12*((RAND()+RAND()+RAND()+RAND()+RAND()+RAND()+RAND()+RAND()+RAND()+RAND()+RAND()+RAND())-6))-1)+N$15)</x:f>
        <x:v>1995866.234564578</x:v>
      </x:c>
      <x:c r="O177" s="97" t="n">
        <x:f>MAX(0,N177*(1+EXP((LN(1+'Monte Carlo'!$K$10)-0.5*'Monte Carlo'!$K$12^2)+'Monte Carlo'!$K$12*((RAND()+RAND()+RAND()+RAND()+RAND()+RAND()+RAND()+RAND()+RAND()+RAND()+RAND()+RAND())-6))-1)+O$15)</x:f>
        <x:v>2440523.388875852</x:v>
      </x:c>
      <x:c r="P177" s="97" t="n">
        <x:f>MAX(0,O177*(1+EXP((LN(1+'Monte Carlo'!$K$10)-0.5*'Monte Carlo'!$K$12^2)+'Monte Carlo'!$K$12*((RAND()+RAND()+RAND()+RAND()+RAND()+RAND()+RAND()+RAND()+RAND()+RAND()+RAND()+RAND())-6))-1)+P$15)</x:f>
        <x:v>2470834.851118946</x:v>
      </x:c>
      <x:c r="Q177" s="97" t="n">
        <x:f>MAX(0,P177*(1+EXP((LN(1+'Monte Carlo'!$K$10)-0.5*'Monte Carlo'!$K$12^2)+'Monte Carlo'!$K$12*((RAND()+RAND()+RAND()+RAND()+RAND()+RAND()+RAND()+RAND()+RAND()+RAND()+RAND()+RAND())-6))-1)+Q$15)</x:f>
        <x:v>2962442.825534881</x:v>
      </x:c>
      <x:c r="R177" s="97" t="n">
        <x:f>MAX(0,Q177*(1+EXP((LN(1+'Monte Carlo'!$K$10)-0.5*'Monte Carlo'!$K$12^2)+'Monte Carlo'!$K$12*((RAND()+RAND()+RAND()+RAND()+RAND()+RAND()+RAND()+RAND()+RAND()+RAND()+RAND()+RAND())-6))-1)+R$15)</x:f>
        <x:v>3421703.7757730265</x:v>
      </x:c>
      <x:c r="S177" s="97" t="n">
        <x:f>MAX(0,R177*(1+EXP((LN(1+'Monte Carlo'!$K$10)-0.5*'Monte Carlo'!$K$12^2)+'Monte Carlo'!$K$12*((RAND()+RAND()+RAND()+RAND()+RAND()+RAND()+RAND()+RAND()+RAND()+RAND()+RAND()+RAND())-6))-1)+S$15)</x:f>
        <x:v>5039593.807904724</x:v>
      </x:c>
      <x:c r="T177" s="97" t="n">
        <x:f>MAX(0,S177*(1+EXP((LN(1+'Monte Carlo'!$K$10)-0.5*'Monte Carlo'!$K$12^2)+'Monte Carlo'!$K$12*((RAND()+RAND()+RAND()+RAND()+RAND()+RAND()+RAND()+RAND()+RAND()+RAND()+RAND()+RAND())-6))-1)+T$15)</x:f>
        <x:v>5929101.821851904</x:v>
      </x:c>
      <x:c r="U177" s="97" t="n">
        <x:f>MAX(0,T177*(1+EXP((LN(1+'Monte Carlo'!$K$10)-0.5*'Monte Carlo'!$K$12^2)+'Monte Carlo'!$K$12*((RAND()+RAND()+RAND()+RAND()+RAND()+RAND()+RAND()+RAND()+RAND()+RAND()+RAND()+RAND())-6))-1)+U$15)</x:f>
        <x:v>7115429.655081283</x:v>
      </x:c>
      <x:c r="V177" s="97" t="n">
        <x:f>MAX(0,U177*(1+EXP((LN(1+'Monte Carlo'!$K$10)-0.5*'Monte Carlo'!$K$12^2)+'Monte Carlo'!$K$12*((RAND()+RAND()+RAND()+RAND()+RAND()+RAND()+RAND()+RAND()+RAND()+RAND()+RAND()+RAND())-6))-1)+V$15)</x:f>
        <x:v>4899071.196452584</x:v>
      </x:c>
      <x:c r="W177" s="97" t="n">
        <x:f>MAX(0,V177*(1+EXP((LN(1+'Monte Carlo'!$K$10)-0.5*'Monte Carlo'!$K$12^2)+'Monte Carlo'!$K$12*((RAND()+RAND()+RAND()+RAND()+RAND()+RAND()+RAND()+RAND()+RAND()+RAND()+RAND()+RAND())-6))-1)+W$15)</x:f>
        <x:v>5614711.404330084</x:v>
      </x:c>
      <x:c r="X177" s="97" t="n">
        <x:f>MAX(0,W177*(1+EXP((LN(1+'Monte Carlo'!$K$10)-0.5*'Monte Carlo'!$K$12^2)+'Monte Carlo'!$K$12*((RAND()+RAND()+RAND()+RAND()+RAND()+RAND()+RAND()+RAND()+RAND()+RAND()+RAND()+RAND())-6))-1)+X$15)</x:f>
        <x:v>7536720.030182074</x:v>
      </x:c>
      <x:c r="Y177" s="97" t="n">
        <x:f>MAX(0,X177*(1+EXP((LN(1+'Monte Carlo'!$K$10)-0.5*'Monte Carlo'!$K$12^2)+'Monte Carlo'!$K$12*((RAND()+RAND()+RAND()+RAND()+RAND()+RAND()+RAND()+RAND()+RAND()+RAND()+RAND()+RAND())-6))-1)+Y$15)</x:f>
        <x:v>7878386.0508140875</x:v>
      </x:c>
      <x:c r="Z177" s="97" t="n">
        <x:f>MAX(0,Y177*(1+EXP((LN(1+'Monte Carlo'!$K$10)-0.5*'Monte Carlo'!$K$12^2)+'Monte Carlo'!$K$12*((RAND()+RAND()+RAND()+RAND()+RAND()+RAND()+RAND()+RAND()+RAND()+RAND()+RAND()+RAND())-6))-1)+Z$15)</x:f>
        <x:v>8894240.300925475</x:v>
      </x:c>
      <x:c r="AA177" s="97" t="n">
        <x:f>MAX(0,Z177*(1+EXP((LN(1+'Monte Carlo'!$K$10)-0.5*'Monte Carlo'!$K$12^2)+'Monte Carlo'!$K$12*((RAND()+RAND()+RAND()+RAND()+RAND()+RAND()+RAND()+RAND()+RAND()+RAND()+RAND()+RAND())-6))-1)+AA$15)</x:f>
        <x:v>9829725.321119202</x:v>
      </x:c>
      <x:c r="AB177" s="97" t="n">
        <x:f>MAX(0,AA177*(1+EXP((LN(1+'Monte Carlo'!$K$10)-0.5*'Monte Carlo'!$K$12^2)+'Monte Carlo'!$K$12*((RAND()+RAND()+RAND()+RAND()+RAND()+RAND()+RAND()+RAND()+RAND()+RAND()+RAND()+RAND())-6))-1)+AB$15)</x:f>
        <x:v>8610955.980783276</x:v>
      </x:c>
      <x:c r="AC177" s="97" t="n">
        <x:f>MAX(0,AB177*(1+EXP((LN(1+'Monte Carlo'!$K$10)-0.5*'Monte Carlo'!$K$12^2)+'Monte Carlo'!$K$12*((RAND()+RAND()+RAND()+RAND()+RAND()+RAND()+RAND()+RAND()+RAND()+RAND()+RAND()+RAND())-6))-1)+AC$15)</x:f>
        <x:v>8252359.190737766</x:v>
      </x:c>
      <x:c r="AD177" s="97" t="n">
        <x:f>MAX(0,AC177*(1+EXP((LN(1+'Monte Carlo'!$K$10)-0.5*'Monte Carlo'!$K$12^2)+'Monte Carlo'!$K$12*((RAND()+RAND()+RAND()+RAND()+RAND()+RAND()+RAND()+RAND()+RAND()+RAND()+RAND()+RAND())-6))-1)+AD$15)</x:f>
        <x:v>8408694.335260628</x:v>
      </x:c>
      <x:c r="AE177" s="97" t="n">
        <x:f>MAX(0,AD177*(1+EXP((LN(1+'Monte Carlo'!$K$10)-0.5*'Monte Carlo'!$K$12^2)+'Monte Carlo'!$K$12*((RAND()+RAND()+RAND()+RAND()+RAND()+RAND()+RAND()+RAND()+RAND()+RAND()+RAND()+RAND())-6))-1)+AE$15)</x:f>
        <x:v>9525203.018273672</x:v>
      </x:c>
      <x:c r="AF177" s="97" t="n">
        <x:f>MAX(0,AE177*(1+EXP((LN(1+'Monte Carlo'!$K$10)-0.5*'Monte Carlo'!$K$12^2)+'Monte Carlo'!$K$12*((RAND()+RAND()+RAND()+RAND()+RAND()+RAND()+RAND()+RAND()+RAND()+RAND()+RAND()+RAND())-6))-1)+AF$15)</x:f>
        <x:v>13040708.370983295</x:v>
      </x:c>
      <x:c r="AG177" s="97">
        <x:f t="shared" si="4"/>
        <x:v>791566.15130061505</x:v>
      </x:c>
    </x:row>
    <x:row r="178">
      <x:c r="A178" s="93">
        <x:v>157</x:v>
      </x:c>
      <x:c r="B178" s="97" t="n">
        <x:f>IF(AND(UPPER('Monte Carlo'!$K$4)="YES",'Monte Carlo'!$K$5&gt;0),'Monte Carlo'!$K$13,Liquidity_30Y!$C$14)</x:f>
        <x:v>1029031.25</x:v>
      </x:c>
      <x:c r="C178" s="97" t="n">
        <x:f>MAX(0,B178*(1+EXP((LN(1+'Monte Carlo'!$K$10)-0.5*'Monte Carlo'!$K$12^2)+'Monte Carlo'!$K$12*((RAND()+RAND()+RAND()+RAND()+RAND()+RAND()+RAND()+RAND()+RAND()+RAND()+RAND()+RAND())-6))-1)+C$15)</x:f>
        <x:v>1197324.3400861393</x:v>
      </x:c>
      <x:c r="D178" s="97" t="n">
        <x:f>MAX(0,C178*(1+EXP((LN(1+'Monte Carlo'!$K$10)-0.5*'Monte Carlo'!$K$12^2)+'Monte Carlo'!$K$12*((RAND()+RAND()+RAND()+RAND()+RAND()+RAND()+RAND()+RAND()+RAND()+RAND()+RAND()+RAND())-6))-1)+D$15)</x:f>
        <x:v>1535855.0174416443</x:v>
      </x:c>
      <x:c r="E178" s="97" t="n">
        <x:f>MAX(0,D178*(1+EXP((LN(1+'Monte Carlo'!$K$10)-0.5*'Monte Carlo'!$K$12^2)+'Monte Carlo'!$K$12*((RAND()+RAND()+RAND()+RAND()+RAND()+RAND()+RAND()+RAND()+RAND()+RAND()+RAND()+RAND())-6))-1)+E$15)</x:f>
        <x:v>1724106.0743721758</x:v>
      </x:c>
      <x:c r="F178" s="97" t="n">
        <x:f>MAX(0,E178*(1+EXP((LN(1+'Monte Carlo'!$K$10)-0.5*'Monte Carlo'!$K$12^2)+'Monte Carlo'!$K$12*((RAND()+RAND()+RAND()+RAND()+RAND()+RAND()+RAND()+RAND()+RAND()+RAND()+RAND()+RAND())-6))-1)+F$15)</x:f>
        <x:v>1707061.4062079422</x:v>
      </x:c>
      <x:c r="G178" s="97" t="n">
        <x:f>MAX(0,F178*(1+EXP((LN(1+'Monte Carlo'!$K$10)-0.5*'Monte Carlo'!$K$12^2)+'Monte Carlo'!$K$12*((RAND()+RAND()+RAND()+RAND()+RAND()+RAND()+RAND()+RAND()+RAND()+RAND()+RAND()+RAND())-6))-1)+G$15)</x:f>
        <x:v>1835372.9706003373</x:v>
      </x:c>
      <x:c r="H178" s="97" t="n">
        <x:f>MAX(0,G178*(1+EXP((LN(1+'Monte Carlo'!$K$10)-0.5*'Monte Carlo'!$K$12^2)+'Monte Carlo'!$K$12*((RAND()+RAND()+RAND()+RAND()+RAND()+RAND()+RAND()+RAND()+RAND()+RAND()+RAND()+RAND())-6))-1)+H$15)</x:f>
        <x:v>2570539.8603560342</x:v>
      </x:c>
      <x:c r="I178" s="97" t="n">
        <x:f>MAX(0,H178*(1+EXP((LN(1+'Monte Carlo'!$K$10)-0.5*'Monte Carlo'!$K$12^2)+'Monte Carlo'!$K$12*((RAND()+RAND()+RAND()+RAND()+RAND()+RAND()+RAND()+RAND()+RAND()+RAND()+RAND()+RAND())-6))-1)+I$15)</x:f>
        <x:v>1825416.166296962</x:v>
      </x:c>
      <x:c r="J178" s="97" t="n">
        <x:f>MAX(0,I178*(1+EXP((LN(1+'Monte Carlo'!$K$10)-0.5*'Monte Carlo'!$K$12^2)+'Monte Carlo'!$K$12*((RAND()+RAND()+RAND()+RAND()+RAND()+RAND()+RAND()+RAND()+RAND()+RAND()+RAND()+RAND())-6))-1)+J$15)</x:f>
        <x:v>2076800.3912551734</x:v>
      </x:c>
      <x:c r="K178" s="97" t="n">
        <x:f>MAX(0,J178*(1+EXP((LN(1+'Monte Carlo'!$K$10)-0.5*'Monte Carlo'!$K$12^2)+'Monte Carlo'!$K$12*((RAND()+RAND()+RAND()+RAND()+RAND()+RAND()+RAND()+RAND()+RAND()+RAND()+RAND()+RAND())-6))-1)+K$15)</x:f>
        <x:v>2917238.816951939</x:v>
      </x:c>
      <x:c r="L178" s="97" t="n">
        <x:f>MAX(0,K178*(1+EXP((LN(1+'Monte Carlo'!$K$10)-0.5*'Monte Carlo'!$K$12^2)+'Monte Carlo'!$K$12*((RAND()+RAND()+RAND()+RAND()+RAND()+RAND()+RAND()+RAND()+RAND()+RAND()+RAND()+RAND())-6))-1)+L$15)</x:f>
        <x:v>2660469.5628588963</x:v>
      </x:c>
      <x:c r="M178" s="97" t="n">
        <x:f>MAX(0,L178*(1+EXP((LN(1+'Monte Carlo'!$K$10)-0.5*'Monte Carlo'!$K$12^2)+'Monte Carlo'!$K$12*((RAND()+RAND()+RAND()+RAND()+RAND()+RAND()+RAND()+RAND()+RAND()+RAND()+RAND()+RAND())-6))-1)+M$15)</x:f>
        <x:v>2916372.4002197017</x:v>
      </x:c>
      <x:c r="N178" s="97" t="n">
        <x:f>MAX(0,M178*(1+EXP((LN(1+'Monte Carlo'!$K$10)-0.5*'Monte Carlo'!$K$12^2)+'Monte Carlo'!$K$12*((RAND()+RAND()+RAND()+RAND()+RAND()+RAND()+RAND()+RAND()+RAND()+RAND()+RAND()+RAND())-6))-1)+N$15)</x:f>
        <x:v>3270925.4755610744</x:v>
      </x:c>
      <x:c r="O178" s="97" t="n">
        <x:f>MAX(0,N178*(1+EXP((LN(1+'Monte Carlo'!$K$10)-0.5*'Monte Carlo'!$K$12^2)+'Monte Carlo'!$K$12*((RAND()+RAND()+RAND()+RAND()+RAND()+RAND()+RAND()+RAND()+RAND()+RAND()+RAND()+RAND())-6))-1)+O$15)</x:f>
        <x:v>3562196.571989281</x:v>
      </x:c>
      <x:c r="P178" s="97" t="n">
        <x:f>MAX(0,O178*(1+EXP((LN(1+'Monte Carlo'!$K$10)-0.5*'Monte Carlo'!$K$12^2)+'Monte Carlo'!$K$12*((RAND()+RAND()+RAND()+RAND()+RAND()+RAND()+RAND()+RAND()+RAND()+RAND()+RAND()+RAND())-6))-1)+P$15)</x:f>
        <x:v>3370322.6106231525</x:v>
      </x:c>
      <x:c r="Q178" s="97" t="n">
        <x:f>MAX(0,P178*(1+EXP((LN(1+'Monte Carlo'!$K$10)-0.5*'Monte Carlo'!$K$12^2)+'Monte Carlo'!$K$12*((RAND()+RAND()+RAND()+RAND()+RAND()+RAND()+RAND()+RAND()+RAND()+RAND()+RAND()+RAND())-6))-1)+Q$15)</x:f>
        <x:v>3142272.7647010195</x:v>
      </x:c>
      <x:c r="R178" s="97" t="n">
        <x:f>MAX(0,Q178*(1+EXP((LN(1+'Monte Carlo'!$K$10)-0.5*'Monte Carlo'!$K$12^2)+'Monte Carlo'!$K$12*((RAND()+RAND()+RAND()+RAND()+RAND()+RAND()+RAND()+RAND()+RAND()+RAND()+RAND()+RAND())-6))-1)+R$15)</x:f>
        <x:v>3714946.78118001</x:v>
      </x:c>
      <x:c r="S178" s="97" t="n">
        <x:f>MAX(0,R178*(1+EXP((LN(1+'Monte Carlo'!$K$10)-0.5*'Monte Carlo'!$K$12^2)+'Monte Carlo'!$K$12*((RAND()+RAND()+RAND()+RAND()+RAND()+RAND()+RAND()+RAND()+RAND()+RAND()+RAND()+RAND())-6))-1)+S$15)</x:f>
        <x:v>2903444.87752837</x:v>
      </x:c>
      <x:c r="T178" s="97" t="n">
        <x:f>MAX(0,S178*(1+EXP((LN(1+'Monte Carlo'!$K$10)-0.5*'Monte Carlo'!$K$12^2)+'Monte Carlo'!$K$12*((RAND()+RAND()+RAND()+RAND()+RAND()+RAND()+RAND()+RAND()+RAND()+RAND()+RAND()+RAND())-6))-1)+T$15)</x:f>
        <x:v>2804028.299710946</x:v>
      </x:c>
      <x:c r="U178" s="97" t="n">
        <x:f>MAX(0,T178*(1+EXP((LN(1+'Monte Carlo'!$K$10)-0.5*'Monte Carlo'!$K$12^2)+'Monte Carlo'!$K$12*((RAND()+RAND()+RAND()+RAND()+RAND()+RAND()+RAND()+RAND()+RAND()+RAND()+RAND()+RAND())-6))-1)+U$15)</x:f>
        <x:v>2651760.4965809546</x:v>
      </x:c>
      <x:c r="V178" s="97" t="n">
        <x:f>MAX(0,U178*(1+EXP((LN(1+'Monte Carlo'!$K$10)-0.5*'Monte Carlo'!$K$12^2)+'Monte Carlo'!$K$12*((RAND()+RAND()+RAND()+RAND()+RAND()+RAND()+RAND()+RAND()+RAND()+RAND()+RAND()+RAND())-6))-1)+V$15)</x:f>
        <x:v>2679484.009398255</x:v>
      </x:c>
      <x:c r="W178" s="97" t="n">
        <x:f>MAX(0,V178*(1+EXP((LN(1+'Monte Carlo'!$K$10)-0.5*'Monte Carlo'!$K$12^2)+'Monte Carlo'!$K$12*((RAND()+RAND()+RAND()+RAND()+RAND()+RAND()+RAND()+RAND()+RAND()+RAND()+RAND()+RAND())-6))-1)+W$15)</x:f>
        <x:v>2980875.1472320976</x:v>
      </x:c>
      <x:c r="X178" s="97" t="n">
        <x:f>MAX(0,W178*(1+EXP((LN(1+'Monte Carlo'!$K$10)-0.5*'Monte Carlo'!$K$12^2)+'Monte Carlo'!$K$12*((RAND()+RAND()+RAND()+RAND()+RAND()+RAND()+RAND()+RAND()+RAND()+RAND()+RAND()+RAND())-6))-1)+X$15)</x:f>
        <x:v>2588789.5935155964</x:v>
      </x:c>
      <x:c r="Y178" s="97" t="n">
        <x:f>MAX(0,X178*(1+EXP((LN(1+'Monte Carlo'!$K$10)-0.5*'Monte Carlo'!$K$12^2)+'Monte Carlo'!$K$12*((RAND()+RAND()+RAND()+RAND()+RAND()+RAND()+RAND()+RAND()+RAND()+RAND()+RAND()+RAND())-6))-1)+Y$15)</x:f>
        <x:v>2679804.697925817</x:v>
      </x:c>
      <x:c r="Z178" s="97" t="n">
        <x:f>MAX(0,Y178*(1+EXP((LN(1+'Monte Carlo'!$K$10)-0.5*'Monte Carlo'!$K$12^2)+'Monte Carlo'!$K$12*((RAND()+RAND()+RAND()+RAND()+RAND()+RAND()+RAND()+RAND()+RAND()+RAND()+RAND()+RAND())-6))-1)+Z$15)</x:f>
        <x:v>3705958.913387784</x:v>
      </x:c>
      <x:c r="AA178" s="97" t="n">
        <x:f>MAX(0,Z178*(1+EXP((LN(1+'Monte Carlo'!$K$10)-0.5*'Monte Carlo'!$K$12^2)+'Monte Carlo'!$K$12*((RAND()+RAND()+RAND()+RAND()+RAND()+RAND()+RAND()+RAND()+RAND()+RAND()+RAND()+RAND())-6))-1)+AA$15)</x:f>
        <x:v>3910240.671369753</x:v>
      </x:c>
      <x:c r="AB178" s="97" t="n">
        <x:f>MAX(0,AA178*(1+EXP((LN(1+'Monte Carlo'!$K$10)-0.5*'Monte Carlo'!$K$12^2)+'Monte Carlo'!$K$12*((RAND()+RAND()+RAND()+RAND()+RAND()+RAND()+RAND()+RAND()+RAND()+RAND()+RAND()+RAND())-6))-1)+AB$15)</x:f>
        <x:v>3909861.483893277</x:v>
      </x:c>
      <x:c r="AC178" s="97" t="n">
        <x:f>MAX(0,AB178*(1+EXP((LN(1+'Monte Carlo'!$K$10)-0.5*'Monte Carlo'!$K$12^2)+'Monte Carlo'!$K$12*((RAND()+RAND()+RAND()+RAND()+RAND()+RAND()+RAND()+RAND()+RAND()+RAND()+RAND()+RAND())-6))-1)+AC$15)</x:f>
        <x:v>4992546.561984481</x:v>
      </x:c>
      <x:c r="AD178" s="97" t="n">
        <x:f>MAX(0,AC178*(1+EXP((LN(1+'Monte Carlo'!$K$10)-0.5*'Monte Carlo'!$K$12^2)+'Monte Carlo'!$K$12*((RAND()+RAND()+RAND()+RAND()+RAND()+RAND()+RAND()+RAND()+RAND()+RAND()+RAND()+RAND())-6))-1)+AD$15)</x:f>
        <x:v>5591829.606898466</x:v>
      </x:c>
      <x:c r="AE178" s="97" t="n">
        <x:f>MAX(0,AD178*(1+EXP((LN(1+'Monte Carlo'!$K$10)-0.5*'Monte Carlo'!$K$12^2)+'Monte Carlo'!$K$12*((RAND()+RAND()+RAND()+RAND()+RAND()+RAND()+RAND()+RAND()+RAND()+RAND()+RAND()+RAND())-6))-1)+AE$15)</x:f>
        <x:v>4971412.117122794</x:v>
      </x:c>
      <x:c r="AF178" s="97" t="n">
        <x:f>MAX(0,AE178*(1+EXP((LN(1+'Monte Carlo'!$K$10)-0.5*'Monte Carlo'!$K$12^2)+'Monte Carlo'!$K$12*((RAND()+RAND()+RAND()+RAND()+RAND()+RAND()+RAND()+RAND()+RAND()+RAND()+RAND()+RAND())-6))-1)+AF$15)</x:f>
        <x:v>5893498.200767391</x:v>
      </x:c>
      <x:c r="AG178" s="97">
        <x:f t="shared" si="4"/>
        <x:v>1029031.25</x:v>
      </x:c>
    </x:row>
    <x:row r="179">
      <x:c r="A179" s="93">
        <x:v>158</x:v>
      </x:c>
      <x:c r="B179" s="97" t="n">
        <x:f>IF(AND(UPPER('Monte Carlo'!$K$4)="YES",'Monte Carlo'!$K$5&gt;0),'Monte Carlo'!$K$13,Liquidity_30Y!$C$14)</x:f>
        <x:v>1029031.25</x:v>
      </x:c>
      <x:c r="C179" s="97" t="n">
        <x:f>MAX(0,B179*(1+EXP((LN(1+'Monte Carlo'!$K$10)-0.5*'Monte Carlo'!$K$12^2)+'Monte Carlo'!$K$12*((RAND()+RAND()+RAND()+RAND()+RAND()+RAND()+RAND()+RAND()+RAND()+RAND()+RAND()+RAND())-6))-1)+C$15)</x:f>
        <x:v>876031.6970994523</x:v>
      </x:c>
      <x:c r="D179" s="97" t="n">
        <x:f>MAX(0,C179*(1+EXP((LN(1+'Monte Carlo'!$K$10)-0.5*'Monte Carlo'!$K$12^2)+'Monte Carlo'!$K$12*((RAND()+RAND()+RAND()+RAND()+RAND()+RAND()+RAND()+RAND()+RAND()+RAND()+RAND()+RAND())-6))-1)+D$15)</x:f>
        <x:v>706171.1711426789</x:v>
      </x:c>
      <x:c r="E179" s="97" t="n">
        <x:f>MAX(0,D179*(1+EXP((LN(1+'Monte Carlo'!$K$10)-0.5*'Monte Carlo'!$K$12^2)+'Monte Carlo'!$K$12*((RAND()+RAND()+RAND()+RAND()+RAND()+RAND()+RAND()+RAND()+RAND()+RAND()+RAND()+RAND())-6))-1)+E$15)</x:f>
        <x:v>622286.0055614068</x:v>
      </x:c>
      <x:c r="F179" s="97" t="n">
        <x:f>MAX(0,E179*(1+EXP((LN(1+'Monte Carlo'!$K$10)-0.5*'Monte Carlo'!$K$12^2)+'Monte Carlo'!$K$12*((RAND()+RAND()+RAND()+RAND()+RAND()+RAND()+RAND()+RAND()+RAND()+RAND()+RAND()+RAND())-6))-1)+F$15)</x:f>
        <x:v>511655.9887744449</x:v>
      </x:c>
      <x:c r="G179" s="97" t="n">
        <x:f>MAX(0,F179*(1+EXP((LN(1+'Monte Carlo'!$K$10)-0.5*'Monte Carlo'!$K$12^2)+'Monte Carlo'!$K$12*((RAND()+RAND()+RAND()+RAND()+RAND()+RAND()+RAND()+RAND()+RAND()+RAND()+RAND()+RAND())-6))-1)+G$15)</x:f>
        <x:v>491405.5138537281</x:v>
      </x:c>
      <x:c r="H179" s="97" t="n">
        <x:f>MAX(0,G179*(1+EXP((LN(1+'Monte Carlo'!$K$10)-0.5*'Monte Carlo'!$K$12^2)+'Monte Carlo'!$K$12*((RAND()+RAND()+RAND()+RAND()+RAND()+RAND()+RAND()+RAND()+RAND()+RAND()+RAND()+RAND())-6))-1)+H$15)</x:f>
        <x:v>436615.2045638843</x:v>
      </x:c>
      <x:c r="I179" s="97" t="n">
        <x:f>MAX(0,H179*(1+EXP((LN(1+'Monte Carlo'!$K$10)-0.5*'Monte Carlo'!$K$12^2)+'Monte Carlo'!$K$12*((RAND()+RAND()+RAND()+RAND()+RAND()+RAND()+RAND()+RAND()+RAND()+RAND()+RAND()+RAND())-6))-1)+I$15)</x:f>
        <x:v>430727.8683336647</x:v>
      </x:c>
      <x:c r="J179" s="97" t="n">
        <x:f>MAX(0,I179*(1+EXP((LN(1+'Monte Carlo'!$K$10)-0.5*'Monte Carlo'!$K$12^2)+'Monte Carlo'!$K$12*((RAND()+RAND()+RAND()+RAND()+RAND()+RAND()+RAND()+RAND()+RAND()+RAND()+RAND()+RAND())-6))-1)+J$15)</x:f>
        <x:v>521909.0230469721</x:v>
      </x:c>
      <x:c r="K179" s="97" t="n">
        <x:f>MAX(0,J179*(1+EXP((LN(1+'Monte Carlo'!$K$10)-0.5*'Monte Carlo'!$K$12^2)+'Monte Carlo'!$K$12*((RAND()+RAND()+RAND()+RAND()+RAND()+RAND()+RAND()+RAND()+RAND()+RAND()+RAND()+RAND())-6))-1)+K$15)</x:f>
        <x:v>488777.7543666298</x:v>
      </x:c>
      <x:c r="L179" s="97" t="n">
        <x:f>MAX(0,K179*(1+EXP((LN(1+'Monte Carlo'!$K$10)-0.5*'Monte Carlo'!$K$12^2)+'Monte Carlo'!$K$12*((RAND()+RAND()+RAND()+RAND()+RAND()+RAND()+RAND()+RAND()+RAND()+RAND()+RAND()+RAND())-6))-1)+L$15)</x:f>
        <x:v>543054.8352032317</x:v>
      </x:c>
      <x:c r="M179" s="97" t="n">
        <x:f>MAX(0,L179*(1+EXP((LN(1+'Monte Carlo'!$K$10)-0.5*'Monte Carlo'!$K$12^2)+'Monte Carlo'!$K$12*((RAND()+RAND()+RAND()+RAND()+RAND()+RAND()+RAND()+RAND()+RAND()+RAND()+RAND()+RAND())-6))-1)+M$15)</x:f>
        <x:v>612737.045090565</x:v>
      </x:c>
      <x:c r="N179" s="97" t="n">
        <x:f>MAX(0,M179*(1+EXP((LN(1+'Monte Carlo'!$K$10)-0.5*'Monte Carlo'!$K$12^2)+'Monte Carlo'!$K$12*((RAND()+RAND()+RAND()+RAND()+RAND()+RAND()+RAND()+RAND()+RAND()+RAND()+RAND()+RAND())-6))-1)+N$15)</x:f>
        <x:v>605879.6429601114</x:v>
      </x:c>
      <x:c r="O179" s="97" t="n">
        <x:f>MAX(0,N179*(1+EXP((LN(1+'Monte Carlo'!$K$10)-0.5*'Monte Carlo'!$K$12^2)+'Monte Carlo'!$K$12*((RAND()+RAND()+RAND()+RAND()+RAND()+RAND()+RAND()+RAND()+RAND()+RAND()+RAND()+RAND())-6))-1)+O$15)</x:f>
        <x:v>786188.8519222749</x:v>
      </x:c>
      <x:c r="P179" s="97" t="n">
        <x:f>MAX(0,O179*(1+EXP((LN(1+'Monte Carlo'!$K$10)-0.5*'Monte Carlo'!$K$12^2)+'Monte Carlo'!$K$12*((RAND()+RAND()+RAND()+RAND()+RAND()+RAND()+RAND()+RAND()+RAND()+RAND()+RAND()+RAND())-6))-1)+P$15)</x:f>
        <x:v>627778.0501228402</x:v>
      </x:c>
      <x:c r="Q179" s="97" t="n">
        <x:f>MAX(0,P179*(1+EXP((LN(1+'Monte Carlo'!$K$10)-0.5*'Monte Carlo'!$K$12^2)+'Monte Carlo'!$K$12*((RAND()+RAND()+RAND()+RAND()+RAND()+RAND()+RAND()+RAND()+RAND()+RAND()+RAND()+RAND())-6))-1)+Q$15)</x:f>
        <x:v>616215.5538689885</x:v>
      </x:c>
      <x:c r="R179" s="97" t="n">
        <x:f>MAX(0,Q179*(1+EXP((LN(1+'Monte Carlo'!$K$10)-0.5*'Monte Carlo'!$K$12^2)+'Monte Carlo'!$K$12*((RAND()+RAND()+RAND()+RAND()+RAND()+RAND()+RAND()+RAND()+RAND()+RAND()+RAND()+RAND())-6))-1)+R$15)</x:f>
        <x:v>553718.3805949565</x:v>
      </x:c>
      <x:c r="S179" s="97" t="n">
        <x:f>MAX(0,R179*(1+EXP((LN(1+'Monte Carlo'!$K$10)-0.5*'Monte Carlo'!$K$12^2)+'Monte Carlo'!$K$12*((RAND()+RAND()+RAND()+RAND()+RAND()+RAND()+RAND()+RAND()+RAND()+RAND()+RAND()+RAND())-6))-1)+S$15)</x:f>
        <x:v>531734.018059996</x:v>
      </x:c>
      <x:c r="T179" s="97" t="n">
        <x:f>MAX(0,S179*(1+EXP((LN(1+'Monte Carlo'!$K$10)-0.5*'Monte Carlo'!$K$12^2)+'Monte Carlo'!$K$12*((RAND()+RAND()+RAND()+RAND()+RAND()+RAND()+RAND()+RAND()+RAND()+RAND()+RAND()+RAND())-6))-1)+T$15)</x:f>
        <x:v>563826.0115696236</x:v>
      </x:c>
      <x:c r="U179" s="97" t="n">
        <x:f>MAX(0,T179*(1+EXP((LN(1+'Monte Carlo'!$K$10)-0.5*'Monte Carlo'!$K$12^2)+'Monte Carlo'!$K$12*((RAND()+RAND()+RAND()+RAND()+RAND()+RAND()+RAND()+RAND()+RAND()+RAND()+RAND()+RAND())-6))-1)+U$15)</x:f>
        <x:v>580581.9830961688</x:v>
      </x:c>
      <x:c r="V179" s="97" t="n">
        <x:f>MAX(0,U179*(1+EXP((LN(1+'Monte Carlo'!$K$10)-0.5*'Monte Carlo'!$K$12^2)+'Monte Carlo'!$K$12*((RAND()+RAND()+RAND()+RAND()+RAND()+RAND()+RAND()+RAND()+RAND()+RAND()+RAND()+RAND())-6))-1)+V$15)</x:f>
        <x:v>512321.3870654175</x:v>
      </x:c>
      <x:c r="W179" s="97" t="n">
        <x:f>MAX(0,V179*(1+EXP((LN(1+'Monte Carlo'!$K$10)-0.5*'Monte Carlo'!$K$12^2)+'Monte Carlo'!$K$12*((RAND()+RAND()+RAND()+RAND()+RAND()+RAND()+RAND()+RAND()+RAND()+RAND()+RAND()+RAND())-6))-1)+W$15)</x:f>
        <x:v>520675.37126828794</x:v>
      </x:c>
      <x:c r="X179" s="97" t="n">
        <x:f>MAX(0,W179*(1+EXP((LN(1+'Monte Carlo'!$K$10)-0.5*'Monte Carlo'!$K$12^2)+'Monte Carlo'!$K$12*((RAND()+RAND()+RAND()+RAND()+RAND()+RAND()+RAND()+RAND()+RAND()+RAND()+RAND()+RAND())-6))-1)+X$15)</x:f>
        <x:v>498390.6524026625</x:v>
      </x:c>
      <x:c r="Y179" s="97" t="n">
        <x:f>MAX(0,X179*(1+EXP((LN(1+'Monte Carlo'!$K$10)-0.5*'Monte Carlo'!$K$12^2)+'Monte Carlo'!$K$12*((RAND()+RAND()+RAND()+RAND()+RAND()+RAND()+RAND()+RAND()+RAND()+RAND()+RAND()+RAND())-6))-1)+Y$15)</x:f>
        <x:v>537462.741517478</x:v>
      </x:c>
      <x:c r="Z179" s="97" t="n">
        <x:f>MAX(0,Y179*(1+EXP((LN(1+'Monte Carlo'!$K$10)-0.5*'Monte Carlo'!$K$12^2)+'Monte Carlo'!$K$12*((RAND()+RAND()+RAND()+RAND()+RAND()+RAND()+RAND()+RAND()+RAND()+RAND()+RAND()+RAND())-6))-1)+Z$15)</x:f>
        <x:v>528503.0901660081</x:v>
      </x:c>
      <x:c r="AA179" s="97" t="n">
        <x:f>MAX(0,Z179*(1+EXP((LN(1+'Monte Carlo'!$K$10)-0.5*'Monte Carlo'!$K$12^2)+'Monte Carlo'!$K$12*((RAND()+RAND()+RAND()+RAND()+RAND()+RAND()+RAND()+RAND()+RAND()+RAND()+RAND()+RAND())-6))-1)+AA$15)</x:f>
        <x:v>628319.0115035783</x:v>
      </x:c>
      <x:c r="AB179" s="97" t="n">
        <x:f>MAX(0,AA179*(1+EXP((LN(1+'Monte Carlo'!$K$10)-0.5*'Monte Carlo'!$K$12^2)+'Monte Carlo'!$K$12*((RAND()+RAND()+RAND()+RAND()+RAND()+RAND()+RAND()+RAND()+RAND()+RAND()+RAND()+RAND())-6))-1)+AB$15)</x:f>
        <x:v>899497.0759087671</x:v>
      </x:c>
      <x:c r="AC179" s="97" t="n">
        <x:f>MAX(0,AB179*(1+EXP((LN(1+'Monte Carlo'!$K$10)-0.5*'Monte Carlo'!$K$12^2)+'Monte Carlo'!$K$12*((RAND()+RAND()+RAND()+RAND()+RAND()+RAND()+RAND()+RAND()+RAND()+RAND()+RAND()+RAND())-6))-1)+AC$15)</x:f>
        <x:v>837560.787174867</x:v>
      </x:c>
      <x:c r="AD179" s="97" t="n">
        <x:f>MAX(0,AC179*(1+EXP((LN(1+'Monte Carlo'!$K$10)-0.5*'Monte Carlo'!$K$12^2)+'Monte Carlo'!$K$12*((RAND()+RAND()+RAND()+RAND()+RAND()+RAND()+RAND()+RAND()+RAND()+RAND()+RAND()+RAND())-6))-1)+AD$15)</x:f>
        <x:v>830988.16107732</x:v>
      </x:c>
      <x:c r="AE179" s="97" t="n">
        <x:f>MAX(0,AD179*(1+EXP((LN(1+'Monte Carlo'!$K$10)-0.5*'Monte Carlo'!$K$12^2)+'Monte Carlo'!$K$12*((RAND()+RAND()+RAND()+RAND()+RAND()+RAND()+RAND()+RAND()+RAND()+RAND()+RAND()+RAND())-6))-1)+AE$15)</x:f>
        <x:v>780725.808174269</x:v>
      </x:c>
      <x:c r="AF179" s="97" t="n">
        <x:f>MAX(0,AE179*(1+EXP((LN(1+'Monte Carlo'!$K$10)-0.5*'Monte Carlo'!$K$12^2)+'Monte Carlo'!$K$12*((RAND()+RAND()+RAND()+RAND()+RAND()+RAND()+RAND()+RAND()+RAND()+RAND()+RAND()+RAND())-6))-1)+AF$15)</x:f>
        <x:v>765923.3486057508</x:v>
      </x:c>
      <x:c r="AG179" s="97">
        <x:f t="shared" si="4"/>
        <x:v>1029031.25</x:v>
      </x:c>
    </x:row>
    <x:row r="180">
      <x:c r="A180" s="93">
        <x:v>159</x:v>
      </x:c>
      <x:c r="B180" s="97" t="n">
        <x:f>IF(AND(UPPER('Monte Carlo'!$K$4)="YES",'Monte Carlo'!$K$5&gt;0),'Monte Carlo'!$K$13,Liquidity_30Y!$C$14)</x:f>
        <x:v>1029031.25</x:v>
      </x:c>
      <x:c r="C180" s="97" t="n">
        <x:f>MAX(0,B180*(1+EXP((LN(1+'Monte Carlo'!$K$10)-0.5*'Monte Carlo'!$K$12^2)+'Monte Carlo'!$K$12*((RAND()+RAND()+RAND()+RAND()+RAND()+RAND()+RAND()+RAND()+RAND()+RAND()+RAND()+RAND())-6))-1)+C$15)</x:f>
        <x:v>961597.3924099936</x:v>
      </x:c>
      <x:c r="D180" s="97" t="n">
        <x:f>MAX(0,C180*(1+EXP((LN(1+'Monte Carlo'!$K$10)-0.5*'Monte Carlo'!$K$12^2)+'Monte Carlo'!$K$12*((RAND()+RAND()+RAND()+RAND()+RAND()+RAND()+RAND()+RAND()+RAND()+RAND()+RAND()+RAND())-6))-1)+D$15)</x:f>
        <x:v>999217.1237399401</x:v>
      </x:c>
      <x:c r="E180" s="97" t="n">
        <x:f>MAX(0,D180*(1+EXP((LN(1+'Monte Carlo'!$K$10)-0.5*'Monte Carlo'!$K$12^2)+'Monte Carlo'!$K$12*((RAND()+RAND()+RAND()+RAND()+RAND()+RAND()+RAND()+RAND()+RAND()+RAND()+RAND()+RAND())-6))-1)+E$15)</x:f>
        <x:v>1007737.7581054769</x:v>
      </x:c>
      <x:c r="F180" s="97" t="n">
        <x:f>MAX(0,E180*(1+EXP((LN(1+'Monte Carlo'!$K$10)-0.5*'Monte Carlo'!$K$12^2)+'Monte Carlo'!$K$12*((RAND()+RAND()+RAND()+RAND()+RAND()+RAND()+RAND()+RAND()+RAND()+RAND()+RAND()+RAND())-6))-1)+F$15)</x:f>
        <x:v>787877.22887147</x:v>
      </x:c>
      <x:c r="G180" s="97" t="n">
        <x:f>MAX(0,F180*(1+EXP((LN(1+'Monte Carlo'!$K$10)-0.5*'Monte Carlo'!$K$12^2)+'Monte Carlo'!$K$12*((RAND()+RAND()+RAND()+RAND()+RAND()+RAND()+RAND()+RAND()+RAND()+RAND()+RAND()+RAND())-6))-1)+G$15)</x:f>
        <x:v>817733.8287159834</x:v>
      </x:c>
      <x:c r="H180" s="97" t="n">
        <x:f>MAX(0,G180*(1+EXP((LN(1+'Monte Carlo'!$K$10)-0.5*'Monte Carlo'!$K$12^2)+'Monte Carlo'!$K$12*((RAND()+RAND()+RAND()+RAND()+RAND()+RAND()+RAND()+RAND()+RAND()+RAND()+RAND()+RAND())-6))-1)+H$15)</x:f>
        <x:v>731145.4283997869</x:v>
      </x:c>
      <x:c r="I180" s="97" t="n">
        <x:f>MAX(0,H180*(1+EXP((LN(1+'Monte Carlo'!$K$10)-0.5*'Monte Carlo'!$K$12^2)+'Monte Carlo'!$K$12*((RAND()+RAND()+RAND()+RAND()+RAND()+RAND()+RAND()+RAND()+RAND()+RAND()+RAND()+RAND())-6))-1)+I$15)</x:f>
        <x:v>780525.2826862672</x:v>
      </x:c>
      <x:c r="J180" s="97" t="n">
        <x:f>MAX(0,I180*(1+EXP((LN(1+'Monte Carlo'!$K$10)-0.5*'Monte Carlo'!$K$12^2)+'Monte Carlo'!$K$12*((RAND()+RAND()+RAND()+RAND()+RAND()+RAND()+RAND()+RAND()+RAND()+RAND()+RAND()+RAND())-6))-1)+J$15)</x:f>
        <x:v>922919.3150052077</x:v>
      </x:c>
      <x:c r="K180" s="97" t="n">
        <x:f>MAX(0,J180*(1+EXP((LN(1+'Monte Carlo'!$K$10)-0.5*'Monte Carlo'!$K$12^2)+'Monte Carlo'!$K$12*((RAND()+RAND()+RAND()+RAND()+RAND()+RAND()+RAND()+RAND()+RAND()+RAND()+RAND()+RAND())-6))-1)+K$15)</x:f>
        <x:v>763437.4182549239</x:v>
      </x:c>
      <x:c r="L180" s="97" t="n">
        <x:f>MAX(0,K180*(1+EXP((LN(1+'Monte Carlo'!$K$10)-0.5*'Monte Carlo'!$K$12^2)+'Monte Carlo'!$K$12*((RAND()+RAND()+RAND()+RAND()+RAND()+RAND()+RAND()+RAND()+RAND()+RAND()+RAND()+RAND())-6))-1)+L$15)</x:f>
        <x:v>814936.5841074362</x:v>
      </x:c>
      <x:c r="M180" s="97" t="n">
        <x:f>MAX(0,L180*(1+EXP((LN(1+'Monte Carlo'!$K$10)-0.5*'Monte Carlo'!$K$12^2)+'Monte Carlo'!$K$12*((RAND()+RAND()+RAND()+RAND()+RAND()+RAND()+RAND()+RAND()+RAND()+RAND()+RAND()+RAND())-6))-1)+M$15)</x:f>
        <x:v>853613.094723087</x:v>
      </x:c>
      <x:c r="N180" s="97" t="n">
        <x:f>MAX(0,M180*(1+EXP((LN(1+'Monte Carlo'!$K$10)-0.5*'Monte Carlo'!$K$12^2)+'Monte Carlo'!$K$12*((RAND()+RAND()+RAND()+RAND()+RAND()+RAND()+RAND()+RAND()+RAND()+RAND()+RAND()+RAND())-6))-1)+N$15)</x:f>
        <x:v>671154.8940674008</x:v>
      </x:c>
      <x:c r="O180" s="97" t="n">
        <x:f>MAX(0,N180*(1+EXP((LN(1+'Monte Carlo'!$K$10)-0.5*'Monte Carlo'!$K$12^2)+'Monte Carlo'!$K$12*((RAND()+RAND()+RAND()+RAND()+RAND()+RAND()+RAND()+RAND()+RAND()+RAND()+RAND()+RAND())-6))-1)+O$15)</x:f>
        <x:v>736481.911324584</x:v>
      </x:c>
      <x:c r="P180" s="97" t="n">
        <x:f>MAX(0,O180*(1+EXP((LN(1+'Monte Carlo'!$K$10)-0.5*'Monte Carlo'!$K$12^2)+'Monte Carlo'!$K$12*((RAND()+RAND()+RAND()+RAND()+RAND()+RAND()+RAND()+RAND()+RAND()+RAND()+RAND()+RAND())-6))-1)+P$15)</x:f>
        <x:v>749309.1754319228</x:v>
      </x:c>
      <x:c r="Q180" s="97" t="n">
        <x:f>MAX(0,P180*(1+EXP((LN(1+'Monte Carlo'!$K$10)-0.5*'Monte Carlo'!$K$12^2)+'Monte Carlo'!$K$12*((RAND()+RAND()+RAND()+RAND()+RAND()+RAND()+RAND()+RAND()+RAND()+RAND()+RAND()+RAND())-6))-1)+Q$15)</x:f>
        <x:v>916927.9242793953</x:v>
      </x:c>
      <x:c r="R180" s="97" t="n">
        <x:f>MAX(0,Q180*(1+EXP((LN(1+'Monte Carlo'!$K$10)-0.5*'Monte Carlo'!$K$12^2)+'Monte Carlo'!$K$12*((RAND()+RAND()+RAND()+RAND()+RAND()+RAND()+RAND()+RAND()+RAND()+RAND()+RAND()+RAND())-6))-1)+R$15)</x:f>
        <x:v>856046.2637456697</x:v>
      </x:c>
      <x:c r="S180" s="97" t="n">
        <x:f>MAX(0,R180*(1+EXP((LN(1+'Monte Carlo'!$K$10)-0.5*'Monte Carlo'!$K$12^2)+'Monte Carlo'!$K$12*((RAND()+RAND()+RAND()+RAND()+RAND()+RAND()+RAND()+RAND()+RAND()+RAND()+RAND()+RAND())-6))-1)+S$15)</x:f>
        <x:v>864886.240505599</x:v>
      </x:c>
      <x:c r="T180" s="97" t="n">
        <x:f>MAX(0,S180*(1+EXP((LN(1+'Monte Carlo'!$K$10)-0.5*'Monte Carlo'!$K$12^2)+'Monte Carlo'!$K$12*((RAND()+RAND()+RAND()+RAND()+RAND()+RAND()+RAND()+RAND()+RAND()+RAND()+RAND()+RAND())-6))-1)+T$15)</x:f>
        <x:v>733830.4403594161</x:v>
      </x:c>
      <x:c r="U180" s="97" t="n">
        <x:f>MAX(0,T180*(1+EXP((LN(1+'Monte Carlo'!$K$10)-0.5*'Monte Carlo'!$K$12^2)+'Monte Carlo'!$K$12*((RAND()+RAND()+RAND()+RAND()+RAND()+RAND()+RAND()+RAND()+RAND()+RAND()+RAND()+RAND())-6))-1)+U$15)</x:f>
        <x:v>832535.0759807094</x:v>
      </x:c>
      <x:c r="V180" s="97" t="n">
        <x:f>MAX(0,U180*(1+EXP((LN(1+'Monte Carlo'!$K$10)-0.5*'Monte Carlo'!$K$12^2)+'Monte Carlo'!$K$12*((RAND()+RAND()+RAND()+RAND()+RAND()+RAND()+RAND()+RAND()+RAND()+RAND()+RAND()+RAND())-6))-1)+V$15)</x:f>
        <x:v>804804.1304437644</x:v>
      </x:c>
      <x:c r="W180" s="97" t="n">
        <x:f>MAX(0,V180*(1+EXP((LN(1+'Monte Carlo'!$K$10)-0.5*'Monte Carlo'!$K$12^2)+'Monte Carlo'!$K$12*((RAND()+RAND()+RAND()+RAND()+RAND()+RAND()+RAND()+RAND()+RAND()+RAND()+RAND()+RAND())-6))-1)+W$15)</x:f>
        <x:v>840204.257784808</x:v>
      </x:c>
      <x:c r="X180" s="97" t="n">
        <x:f>MAX(0,W180*(1+EXP((LN(1+'Monte Carlo'!$K$10)-0.5*'Monte Carlo'!$K$12^2)+'Monte Carlo'!$K$12*((RAND()+RAND()+RAND()+RAND()+RAND()+RAND()+RAND()+RAND()+RAND()+RAND()+RAND()+RAND())-6))-1)+X$15)</x:f>
        <x:v>1123497.667613249</x:v>
      </x:c>
      <x:c r="Y180" s="97" t="n">
        <x:f>MAX(0,X180*(1+EXP((LN(1+'Monte Carlo'!$K$10)-0.5*'Monte Carlo'!$K$12^2)+'Monte Carlo'!$K$12*((RAND()+RAND()+RAND()+RAND()+RAND()+RAND()+RAND()+RAND()+RAND()+RAND()+RAND()+RAND())-6))-1)+Y$15)</x:f>
        <x:v>1143653.487774593</x:v>
      </x:c>
      <x:c r="Z180" s="97" t="n">
        <x:f>MAX(0,Y180*(1+EXP((LN(1+'Monte Carlo'!$K$10)-0.5*'Monte Carlo'!$K$12^2)+'Monte Carlo'!$K$12*((RAND()+RAND()+RAND()+RAND()+RAND()+RAND()+RAND()+RAND()+RAND()+RAND()+RAND()+RAND())-6))-1)+Z$15)</x:f>
        <x:v>1216440.5182236512</x:v>
      </x:c>
      <x:c r="AA180" s="97" t="n">
        <x:f>MAX(0,Z180*(1+EXP((LN(1+'Monte Carlo'!$K$10)-0.5*'Monte Carlo'!$K$12^2)+'Monte Carlo'!$K$12*((RAND()+RAND()+RAND()+RAND()+RAND()+RAND()+RAND()+RAND()+RAND()+RAND()+RAND()+RAND())-6))-1)+AA$15)</x:f>
        <x:v>1300227.3196305938</x:v>
      </x:c>
      <x:c r="AB180" s="97" t="n">
        <x:f>MAX(0,AA180*(1+EXP((LN(1+'Monte Carlo'!$K$10)-0.5*'Monte Carlo'!$K$12^2)+'Monte Carlo'!$K$12*((RAND()+RAND()+RAND()+RAND()+RAND()+RAND()+RAND()+RAND()+RAND()+RAND()+RAND()+RAND())-6))-1)+AB$15)</x:f>
        <x:v>1138072.8367579777</x:v>
      </x:c>
      <x:c r="AC180" s="97" t="n">
        <x:f>MAX(0,AB180*(1+EXP((LN(1+'Monte Carlo'!$K$10)-0.5*'Monte Carlo'!$K$12^2)+'Monte Carlo'!$K$12*((RAND()+RAND()+RAND()+RAND()+RAND()+RAND()+RAND()+RAND()+RAND()+RAND()+RAND()+RAND())-6))-1)+AC$15)</x:f>
        <x:v>1177314.0365079045</x:v>
      </x:c>
      <x:c r="AD180" s="97" t="n">
        <x:f>MAX(0,AC180*(1+EXP((LN(1+'Monte Carlo'!$K$10)-0.5*'Monte Carlo'!$K$12^2)+'Monte Carlo'!$K$12*((RAND()+RAND()+RAND()+RAND()+RAND()+RAND()+RAND()+RAND()+RAND()+RAND()+RAND()+RAND())-6))-1)+AD$15)</x:f>
        <x:v>1226118.4795593559</x:v>
      </x:c>
      <x:c r="AE180" s="97" t="n">
        <x:f>MAX(0,AD180*(1+EXP((LN(1+'Monte Carlo'!$K$10)-0.5*'Monte Carlo'!$K$12^2)+'Monte Carlo'!$K$12*((RAND()+RAND()+RAND()+RAND()+RAND()+RAND()+RAND()+RAND()+RAND()+RAND()+RAND()+RAND())-6))-1)+AE$15)</x:f>
        <x:v>1425980.3637638665</x:v>
      </x:c>
      <x:c r="AF180" s="97" t="n">
        <x:f>MAX(0,AE180*(1+EXP((LN(1+'Monte Carlo'!$K$10)-0.5*'Monte Carlo'!$K$12^2)+'Monte Carlo'!$K$12*((RAND()+RAND()+RAND()+RAND()+RAND()+RAND()+RAND()+RAND()+RAND()+RAND()+RAND()+RAND())-6))-1)+AF$15)</x:f>
        <x:v>1582626.7555877073</x:v>
      </x:c>
      <x:c r="AG180" s="97">
        <x:f t="shared" si="4"/>
        <x:v>1029031.25</x:v>
      </x:c>
    </x:row>
    <x:row r="181">
      <x:c r="A181" s="93">
        <x:v>160</x:v>
      </x:c>
      <x:c r="B181" s="97" t="n">
        <x:f>IF(AND(UPPER('Monte Carlo'!$K$4)="YES",'Monte Carlo'!$K$5&gt;0),'Monte Carlo'!$K$13,Liquidity_30Y!$C$14)</x:f>
        <x:v>1029031.25</x:v>
      </x:c>
      <x:c r="C181" s="97" t="n">
        <x:f>MAX(0,B181*(1+EXP((LN(1+'Monte Carlo'!$K$10)-0.5*'Monte Carlo'!$K$12^2)+'Monte Carlo'!$K$12*((RAND()+RAND()+RAND()+RAND()+RAND()+RAND()+RAND()+RAND()+RAND()+RAND()+RAND()+RAND())-6))-1)+C$15)</x:f>
        <x:v>1149234.5485890429</x:v>
      </x:c>
      <x:c r="D181" s="97" t="n">
        <x:f>MAX(0,C181*(1+EXP((LN(1+'Monte Carlo'!$K$10)-0.5*'Monte Carlo'!$K$12^2)+'Monte Carlo'!$K$12*((RAND()+RAND()+RAND()+RAND()+RAND()+RAND()+RAND()+RAND()+RAND()+RAND()+RAND()+RAND())-6))-1)+D$15)</x:f>
        <x:v>1031177.0864213766</x:v>
      </x:c>
      <x:c r="E181" s="97" t="n">
        <x:f>MAX(0,D181*(1+EXP((LN(1+'Monte Carlo'!$K$10)-0.5*'Monte Carlo'!$K$12^2)+'Monte Carlo'!$K$12*((RAND()+RAND()+RAND()+RAND()+RAND()+RAND()+RAND()+RAND()+RAND()+RAND()+RAND()+RAND())-6))-1)+E$15)</x:f>
        <x:v>1129098.38792902</x:v>
      </x:c>
      <x:c r="F181" s="97" t="n">
        <x:f>MAX(0,E181*(1+EXP((LN(1+'Monte Carlo'!$K$10)-0.5*'Monte Carlo'!$K$12^2)+'Monte Carlo'!$K$12*((RAND()+RAND()+RAND()+RAND()+RAND()+RAND()+RAND()+RAND()+RAND()+RAND()+RAND()+RAND())-6))-1)+F$15)</x:f>
        <x:v>1334125.4747612537</x:v>
      </x:c>
      <x:c r="G181" s="97" t="n">
        <x:f>MAX(0,F181*(1+EXP((LN(1+'Monte Carlo'!$K$10)-0.5*'Monte Carlo'!$K$12^2)+'Monte Carlo'!$K$12*((RAND()+RAND()+RAND()+RAND()+RAND()+RAND()+RAND()+RAND()+RAND()+RAND()+RAND()+RAND())-6))-1)+G$15)</x:f>
        <x:v>1624126.9769953259</x:v>
      </x:c>
      <x:c r="H181" s="97" t="n">
        <x:f>MAX(0,G181*(1+EXP((LN(1+'Monte Carlo'!$K$10)-0.5*'Monte Carlo'!$K$12^2)+'Monte Carlo'!$K$12*((RAND()+RAND()+RAND()+RAND()+RAND()+RAND()+RAND()+RAND()+RAND()+RAND()+RAND()+RAND())-6))-1)+H$15)</x:f>
        <x:v>1988332.686058819</x:v>
      </x:c>
      <x:c r="I181" s="97" t="n">
        <x:f>MAX(0,H181*(1+EXP((LN(1+'Monte Carlo'!$K$10)-0.5*'Monte Carlo'!$K$12^2)+'Monte Carlo'!$K$12*((RAND()+RAND()+RAND()+RAND()+RAND()+RAND()+RAND()+RAND()+RAND()+RAND()+RAND()+RAND())-6))-1)+I$15)</x:f>
        <x:v>2652093.877643473</x:v>
      </x:c>
      <x:c r="J181" s="97" t="n">
        <x:f>MAX(0,I181*(1+EXP((LN(1+'Monte Carlo'!$K$10)-0.5*'Monte Carlo'!$K$12^2)+'Monte Carlo'!$K$12*((RAND()+RAND()+RAND()+RAND()+RAND()+RAND()+RAND()+RAND()+RAND()+RAND()+RAND()+RAND())-6))-1)+J$15)</x:f>
        <x:v>2436948.1801341563</x:v>
      </x:c>
      <x:c r="K181" s="97" t="n">
        <x:f>MAX(0,J181*(1+EXP((LN(1+'Monte Carlo'!$K$10)-0.5*'Monte Carlo'!$K$12^2)+'Monte Carlo'!$K$12*((RAND()+RAND()+RAND()+RAND()+RAND()+RAND()+RAND()+RAND()+RAND()+RAND()+RAND()+RAND())-6))-1)+K$15)</x:f>
        <x:v>2600307.801151161</x:v>
      </x:c>
      <x:c r="L181" s="97" t="n">
        <x:f>MAX(0,K181*(1+EXP((LN(1+'Monte Carlo'!$K$10)-0.5*'Monte Carlo'!$K$12^2)+'Monte Carlo'!$K$12*((RAND()+RAND()+RAND()+RAND()+RAND()+RAND()+RAND()+RAND()+RAND()+RAND()+RAND()+RAND())-6))-1)+L$15)</x:f>
        <x:v>2943298.577121253</x:v>
      </x:c>
      <x:c r="M181" s="97" t="n">
        <x:f>MAX(0,L181*(1+EXP((LN(1+'Monte Carlo'!$K$10)-0.5*'Monte Carlo'!$K$12^2)+'Monte Carlo'!$K$12*((RAND()+RAND()+RAND()+RAND()+RAND()+RAND()+RAND()+RAND()+RAND()+RAND()+RAND()+RAND())-6))-1)+M$15)</x:f>
        <x:v>3287089.4891898856</x:v>
      </x:c>
      <x:c r="N181" s="97" t="n">
        <x:f>MAX(0,M181*(1+EXP((LN(1+'Monte Carlo'!$K$10)-0.5*'Monte Carlo'!$K$12^2)+'Monte Carlo'!$K$12*((RAND()+RAND()+RAND()+RAND()+RAND()+RAND()+RAND()+RAND()+RAND()+RAND()+RAND()+RAND())-6))-1)+N$15)</x:f>
        <x:v>3983311.094720508</x:v>
      </x:c>
      <x:c r="O181" s="97" t="n">
        <x:f>MAX(0,N181*(1+EXP((LN(1+'Monte Carlo'!$K$10)-0.5*'Monte Carlo'!$K$12^2)+'Monte Carlo'!$K$12*((RAND()+RAND()+RAND()+RAND()+RAND()+RAND()+RAND()+RAND()+RAND()+RAND()+RAND()+RAND())-6))-1)+O$15)</x:f>
        <x:v>3816674.050289695</x:v>
      </x:c>
      <x:c r="P181" s="97" t="n">
        <x:f>MAX(0,O181*(1+EXP((LN(1+'Monte Carlo'!$K$10)-0.5*'Monte Carlo'!$K$12^2)+'Monte Carlo'!$K$12*((RAND()+RAND()+RAND()+RAND()+RAND()+RAND()+RAND()+RAND()+RAND()+RAND()+RAND()+RAND())-6))-1)+P$15)</x:f>
        <x:v>4080111.6298873657</x:v>
      </x:c>
      <x:c r="Q181" s="97" t="n">
        <x:f>MAX(0,P181*(1+EXP((LN(1+'Monte Carlo'!$K$10)-0.5*'Monte Carlo'!$K$12^2)+'Monte Carlo'!$K$12*((RAND()+RAND()+RAND()+RAND()+RAND()+RAND()+RAND()+RAND()+RAND()+RAND()+RAND()+RAND())-6))-1)+Q$15)</x:f>
        <x:v>4241965.552244564</x:v>
      </x:c>
      <x:c r="R181" s="97" t="n">
        <x:f>MAX(0,Q181*(1+EXP((LN(1+'Monte Carlo'!$K$10)-0.5*'Monte Carlo'!$K$12^2)+'Monte Carlo'!$K$12*((RAND()+RAND()+RAND()+RAND()+RAND()+RAND()+RAND()+RAND()+RAND()+RAND()+RAND()+RAND())-6))-1)+R$15)</x:f>
        <x:v>3578072.4566176385</x:v>
      </x:c>
      <x:c r="S181" s="97" t="n">
        <x:f>MAX(0,R181*(1+EXP((LN(1+'Monte Carlo'!$K$10)-0.5*'Monte Carlo'!$K$12^2)+'Monte Carlo'!$K$12*((RAND()+RAND()+RAND()+RAND()+RAND()+RAND()+RAND()+RAND()+RAND()+RAND()+RAND()+RAND())-6))-1)+S$15)</x:f>
        <x:v>4176897.5345835253</x:v>
      </x:c>
      <x:c r="T181" s="97" t="n">
        <x:f>MAX(0,S181*(1+EXP((LN(1+'Monte Carlo'!$K$10)-0.5*'Monte Carlo'!$K$12^2)+'Monte Carlo'!$K$12*((RAND()+RAND()+RAND()+RAND()+RAND()+RAND()+RAND()+RAND()+RAND()+RAND()+RAND()+RAND())-6))-1)+T$15)</x:f>
        <x:v>4996362.986299812</x:v>
      </x:c>
      <x:c r="U181" s="97" t="n">
        <x:f>MAX(0,T181*(1+EXP((LN(1+'Monte Carlo'!$K$10)-0.5*'Monte Carlo'!$K$12^2)+'Monte Carlo'!$K$12*((RAND()+RAND()+RAND()+RAND()+RAND()+RAND()+RAND()+RAND()+RAND()+RAND()+RAND()+RAND())-6))-1)+U$15)</x:f>
        <x:v>7615198.700008707</x:v>
      </x:c>
      <x:c r="V181" s="97" t="n">
        <x:f>MAX(0,U181*(1+EXP((LN(1+'Monte Carlo'!$K$10)-0.5*'Monte Carlo'!$K$12^2)+'Monte Carlo'!$K$12*((RAND()+RAND()+RAND()+RAND()+RAND()+RAND()+RAND()+RAND()+RAND()+RAND()+RAND()+RAND())-6))-1)+V$15)</x:f>
        <x:v>9032334.614964897</x:v>
      </x:c>
      <x:c r="W181" s="97" t="n">
        <x:f>MAX(0,V181*(1+EXP((LN(1+'Monte Carlo'!$K$10)-0.5*'Monte Carlo'!$K$12^2)+'Monte Carlo'!$K$12*((RAND()+RAND()+RAND()+RAND()+RAND()+RAND()+RAND()+RAND()+RAND()+RAND()+RAND()+RAND())-6))-1)+W$15)</x:f>
        <x:v>9064841.251758108</x:v>
      </x:c>
      <x:c r="X181" s="97" t="n">
        <x:f>MAX(0,W181*(1+EXP((LN(1+'Monte Carlo'!$K$10)-0.5*'Monte Carlo'!$K$12^2)+'Monte Carlo'!$K$12*((RAND()+RAND()+RAND()+RAND()+RAND()+RAND()+RAND()+RAND()+RAND()+RAND()+RAND()+RAND())-6))-1)+X$15)</x:f>
        <x:v>11910022.690574024</x:v>
      </x:c>
      <x:c r="Y181" s="97" t="n">
        <x:f>MAX(0,X181*(1+EXP((LN(1+'Monte Carlo'!$K$10)-0.5*'Monte Carlo'!$K$12^2)+'Monte Carlo'!$K$12*((RAND()+RAND()+RAND()+RAND()+RAND()+RAND()+RAND()+RAND()+RAND()+RAND()+RAND()+RAND())-6))-1)+Y$15)</x:f>
        <x:v>12556945.515699022</x:v>
      </x:c>
      <x:c r="Z181" s="97" t="n">
        <x:f>MAX(0,Y181*(1+EXP((LN(1+'Monte Carlo'!$K$10)-0.5*'Monte Carlo'!$K$12^2)+'Monte Carlo'!$K$12*((RAND()+RAND()+RAND()+RAND()+RAND()+RAND()+RAND()+RAND()+RAND()+RAND()+RAND()+RAND())-6))-1)+Z$15)</x:f>
        <x:v>12065169.999881025</x:v>
      </x:c>
      <x:c r="AA181" s="97" t="n">
        <x:f>MAX(0,Z181*(1+EXP((LN(1+'Monte Carlo'!$K$10)-0.5*'Monte Carlo'!$K$12^2)+'Monte Carlo'!$K$12*((RAND()+RAND()+RAND()+RAND()+RAND()+RAND()+RAND()+RAND()+RAND()+RAND()+RAND()+RAND())-6))-1)+AA$15)</x:f>
        <x:v>12623482.198163383</x:v>
      </x:c>
      <x:c r="AB181" s="97" t="n">
        <x:f>MAX(0,AA181*(1+EXP((LN(1+'Monte Carlo'!$K$10)-0.5*'Monte Carlo'!$K$12^2)+'Monte Carlo'!$K$12*((RAND()+RAND()+RAND()+RAND()+RAND()+RAND()+RAND()+RAND()+RAND()+RAND()+RAND()+RAND())-6))-1)+AB$15)</x:f>
        <x:v>12524833.61801722</x:v>
      </x:c>
      <x:c r="AC181" s="97" t="n">
        <x:f>MAX(0,AB181*(1+EXP((LN(1+'Monte Carlo'!$K$10)-0.5*'Monte Carlo'!$K$12^2)+'Monte Carlo'!$K$12*((RAND()+RAND()+RAND()+RAND()+RAND()+RAND()+RAND()+RAND()+RAND()+RAND()+RAND()+RAND())-6))-1)+AC$15)</x:f>
        <x:v>13542882.954778958</x:v>
      </x:c>
      <x:c r="AD181" s="97" t="n">
        <x:f>MAX(0,AC181*(1+EXP((LN(1+'Monte Carlo'!$K$10)-0.5*'Monte Carlo'!$K$12^2)+'Monte Carlo'!$K$12*((RAND()+RAND()+RAND()+RAND()+RAND()+RAND()+RAND()+RAND()+RAND()+RAND()+RAND()+RAND())-6))-1)+AD$15)</x:f>
        <x:v>14590543.728673488</x:v>
      </x:c>
      <x:c r="AE181" s="97" t="n">
        <x:f>MAX(0,AD181*(1+EXP((LN(1+'Monte Carlo'!$K$10)-0.5*'Monte Carlo'!$K$12^2)+'Monte Carlo'!$K$12*((RAND()+RAND()+RAND()+RAND()+RAND()+RAND()+RAND()+RAND()+RAND()+RAND()+RAND()+RAND())-6))-1)+AE$15)</x:f>
        <x:v>14415205.862120638</x:v>
      </x:c>
      <x:c r="AF181" s="97" t="n">
        <x:f>MAX(0,AE181*(1+EXP((LN(1+'Monte Carlo'!$K$10)-0.5*'Monte Carlo'!$K$12^2)+'Monte Carlo'!$K$12*((RAND()+RAND()+RAND()+RAND()+RAND()+RAND()+RAND()+RAND()+RAND()+RAND()+RAND()+RAND())-6))-1)+AF$15)</x:f>
        <x:v>17219433.66081882</x:v>
      </x:c>
      <x:c r="AG181" s="97">
        <x:f t="shared" si="4"/>
        <x:v>1029031.25</x:v>
      </x:c>
    </x:row>
    <x:row r="182">
      <x:c r="A182" s="93">
        <x:v>161</x:v>
      </x:c>
      <x:c r="B182" s="97" t="n">
        <x:f>IF(AND(UPPER('Monte Carlo'!$K$4)="YES",'Monte Carlo'!$K$5&gt;0),'Monte Carlo'!$K$13,Liquidity_30Y!$C$14)</x:f>
        <x:v>1029031.25</x:v>
      </x:c>
      <x:c r="C182" s="97" t="n">
        <x:f>MAX(0,B182*(1+EXP((LN(1+'Monte Carlo'!$K$10)-0.5*'Monte Carlo'!$K$12^2)+'Monte Carlo'!$K$12*((RAND()+RAND()+RAND()+RAND()+RAND()+RAND()+RAND()+RAND()+RAND()+RAND()+RAND()+RAND())-6))-1)+C$15)</x:f>
        <x:v>1093217.0527689382</x:v>
      </x:c>
      <x:c r="D182" s="97" t="n">
        <x:f>MAX(0,C182*(1+EXP((LN(1+'Monte Carlo'!$K$10)-0.5*'Monte Carlo'!$K$12^2)+'Monte Carlo'!$K$12*((RAND()+RAND()+RAND()+RAND()+RAND()+RAND()+RAND()+RAND()+RAND()+RAND()+RAND()+RAND())-6))-1)+D$15)</x:f>
        <x:v>1279308.8700568313</x:v>
      </x:c>
      <x:c r="E182" s="97" t="n">
        <x:f>MAX(0,D182*(1+EXP((LN(1+'Monte Carlo'!$K$10)-0.5*'Monte Carlo'!$K$12^2)+'Monte Carlo'!$K$12*((RAND()+RAND()+RAND()+RAND()+RAND()+RAND()+RAND()+RAND()+RAND()+RAND()+RAND()+RAND())-6))-1)+E$15)</x:f>
        <x:v>1323967.2723979705</x:v>
      </x:c>
      <x:c r="F182" s="97" t="n">
        <x:f>MAX(0,E182*(1+EXP((LN(1+'Monte Carlo'!$K$10)-0.5*'Monte Carlo'!$K$12^2)+'Monte Carlo'!$K$12*((RAND()+RAND()+RAND()+RAND()+RAND()+RAND()+RAND()+RAND()+RAND()+RAND()+RAND()+RAND())-6))-1)+F$15)</x:f>
        <x:v>1391837.1893895366</x:v>
      </x:c>
      <x:c r="G182" s="97" t="n">
        <x:f>MAX(0,F182*(1+EXP((LN(1+'Monte Carlo'!$K$10)-0.5*'Monte Carlo'!$K$12^2)+'Monte Carlo'!$K$12*((RAND()+RAND()+RAND()+RAND()+RAND()+RAND()+RAND()+RAND()+RAND()+RAND()+RAND()+RAND())-6))-1)+G$15)</x:f>
        <x:v>1518165.1068950177</x:v>
      </x:c>
      <x:c r="H182" s="97" t="n">
        <x:f>MAX(0,G182*(1+EXP((LN(1+'Monte Carlo'!$K$10)-0.5*'Monte Carlo'!$K$12^2)+'Monte Carlo'!$K$12*((RAND()+RAND()+RAND()+RAND()+RAND()+RAND()+RAND()+RAND()+RAND()+RAND()+RAND()+RAND())-6))-1)+H$15)</x:f>
        <x:v>1468913.2219641127</x:v>
      </x:c>
      <x:c r="I182" s="97" t="n">
        <x:f>MAX(0,H182*(1+EXP((LN(1+'Monte Carlo'!$K$10)-0.5*'Monte Carlo'!$K$12^2)+'Monte Carlo'!$K$12*((RAND()+RAND()+RAND()+RAND()+RAND()+RAND()+RAND()+RAND()+RAND()+RAND()+RAND()+RAND())-6))-1)+I$15)</x:f>
        <x:v>1441677.9737083877</x:v>
      </x:c>
      <x:c r="J182" s="97" t="n">
        <x:f>MAX(0,I182*(1+EXP((LN(1+'Monte Carlo'!$K$10)-0.5*'Monte Carlo'!$K$12^2)+'Monte Carlo'!$K$12*((RAND()+RAND()+RAND()+RAND()+RAND()+RAND()+RAND()+RAND()+RAND()+RAND()+RAND()+RAND())-6))-1)+J$15)</x:f>
        <x:v>1550672.1946645956</x:v>
      </x:c>
      <x:c r="K182" s="97" t="n">
        <x:f>MAX(0,J182*(1+EXP((LN(1+'Monte Carlo'!$K$10)-0.5*'Monte Carlo'!$K$12^2)+'Monte Carlo'!$K$12*((RAND()+RAND()+RAND()+RAND()+RAND()+RAND()+RAND()+RAND()+RAND()+RAND()+RAND()+RAND())-6))-1)+K$15)</x:f>
        <x:v>1531910.0718130388</x:v>
      </x:c>
      <x:c r="L182" s="97" t="n">
        <x:f>MAX(0,K182*(1+EXP((LN(1+'Monte Carlo'!$K$10)-0.5*'Monte Carlo'!$K$12^2)+'Monte Carlo'!$K$12*((RAND()+RAND()+RAND()+RAND()+RAND()+RAND()+RAND()+RAND()+RAND()+RAND()+RAND()+RAND())-6))-1)+L$15)</x:f>
        <x:v>1701319.526152122</x:v>
      </x:c>
      <x:c r="M182" s="97" t="n">
        <x:f>MAX(0,L182*(1+EXP((LN(1+'Monte Carlo'!$K$10)-0.5*'Monte Carlo'!$K$12^2)+'Monte Carlo'!$K$12*((RAND()+RAND()+RAND()+RAND()+RAND()+RAND()+RAND()+RAND()+RAND()+RAND()+RAND()+RAND())-6))-1)+M$15)</x:f>
        <x:v>1349883.0116166682</x:v>
      </x:c>
      <x:c r="N182" s="97" t="n">
        <x:f>MAX(0,M182*(1+EXP((LN(1+'Monte Carlo'!$K$10)-0.5*'Monte Carlo'!$K$12^2)+'Monte Carlo'!$K$12*((RAND()+RAND()+RAND()+RAND()+RAND()+RAND()+RAND()+RAND()+RAND()+RAND()+RAND()+RAND())-6))-1)+N$15)</x:f>
        <x:v>1313100.038599858</x:v>
      </x:c>
      <x:c r="O182" s="97" t="n">
        <x:f>MAX(0,N182*(1+EXP((LN(1+'Monte Carlo'!$K$10)-0.5*'Monte Carlo'!$K$12^2)+'Monte Carlo'!$K$12*((RAND()+RAND()+RAND()+RAND()+RAND()+RAND()+RAND()+RAND()+RAND()+RAND()+RAND()+RAND())-6))-1)+O$15)</x:f>
        <x:v>1814286.6650659542</x:v>
      </x:c>
      <x:c r="P182" s="97" t="n">
        <x:f>MAX(0,O182*(1+EXP((LN(1+'Monte Carlo'!$K$10)-0.5*'Monte Carlo'!$K$12^2)+'Monte Carlo'!$K$12*((RAND()+RAND()+RAND()+RAND()+RAND()+RAND()+RAND()+RAND()+RAND()+RAND()+RAND()+RAND())-6))-1)+P$15)</x:f>
        <x:v>1709607.518392762</x:v>
      </x:c>
      <x:c r="Q182" s="97" t="n">
        <x:f>MAX(0,P182*(1+EXP((LN(1+'Monte Carlo'!$K$10)-0.5*'Monte Carlo'!$K$12^2)+'Monte Carlo'!$K$12*((RAND()+RAND()+RAND()+RAND()+RAND()+RAND()+RAND()+RAND()+RAND()+RAND()+RAND()+RAND())-6))-1)+Q$15)</x:f>
        <x:v>2093001.4823694415</x:v>
      </x:c>
      <x:c r="R182" s="97" t="n">
        <x:f>MAX(0,Q182*(1+EXP((LN(1+'Monte Carlo'!$K$10)-0.5*'Monte Carlo'!$K$12^2)+'Monte Carlo'!$K$12*((RAND()+RAND()+RAND()+RAND()+RAND()+RAND()+RAND()+RAND()+RAND()+RAND()+RAND()+RAND())-6))-1)+R$15)</x:f>
        <x:v>2197402.8341829544</x:v>
      </x:c>
      <x:c r="S182" s="97" t="n">
        <x:f>MAX(0,R182*(1+EXP((LN(1+'Monte Carlo'!$K$10)-0.5*'Monte Carlo'!$K$12^2)+'Monte Carlo'!$K$12*((RAND()+RAND()+RAND()+RAND()+RAND()+RAND()+RAND()+RAND()+RAND()+RAND()+RAND()+RAND())-6))-1)+S$15)</x:f>
        <x:v>2204640.0538543826</x:v>
      </x:c>
      <x:c r="T182" s="97" t="n">
        <x:f>MAX(0,S182*(1+EXP((LN(1+'Monte Carlo'!$K$10)-0.5*'Monte Carlo'!$K$12^2)+'Monte Carlo'!$K$12*((RAND()+RAND()+RAND()+RAND()+RAND()+RAND()+RAND()+RAND()+RAND()+RAND()+RAND()+RAND())-6))-1)+T$15)</x:f>
        <x:v>2440626.663009865</x:v>
      </x:c>
      <x:c r="U182" s="97" t="n">
        <x:f>MAX(0,T182*(1+EXP((LN(1+'Monte Carlo'!$K$10)-0.5*'Monte Carlo'!$K$12^2)+'Monte Carlo'!$K$12*((RAND()+RAND()+RAND()+RAND()+RAND()+RAND()+RAND()+RAND()+RAND()+RAND()+RAND()+RAND())-6))-1)+U$15)</x:f>
        <x:v>3087391.1512870933</x:v>
      </x:c>
      <x:c r="V182" s="97" t="n">
        <x:f>MAX(0,U182*(1+EXP((LN(1+'Monte Carlo'!$K$10)-0.5*'Monte Carlo'!$K$12^2)+'Monte Carlo'!$K$12*((RAND()+RAND()+RAND()+RAND()+RAND()+RAND()+RAND()+RAND()+RAND()+RAND()+RAND()+RAND())-6))-1)+V$15)</x:f>
        <x:v>3244658.1270081624</x:v>
      </x:c>
      <x:c r="W182" s="97" t="n">
        <x:f>MAX(0,V182*(1+EXP((LN(1+'Monte Carlo'!$K$10)-0.5*'Monte Carlo'!$K$12^2)+'Monte Carlo'!$K$12*((RAND()+RAND()+RAND()+RAND()+RAND()+RAND()+RAND()+RAND()+RAND()+RAND()+RAND()+RAND())-6))-1)+W$15)</x:f>
        <x:v>4200124.276921188</x:v>
      </x:c>
      <x:c r="X182" s="97" t="n">
        <x:f>MAX(0,W182*(1+EXP((LN(1+'Monte Carlo'!$K$10)-0.5*'Monte Carlo'!$K$12^2)+'Monte Carlo'!$K$12*((RAND()+RAND()+RAND()+RAND()+RAND()+RAND()+RAND()+RAND()+RAND()+RAND()+RAND()+RAND())-6))-1)+X$15)</x:f>
        <x:v>3242367.3710895358</x:v>
      </x:c>
      <x:c r="Y182" s="97" t="n">
        <x:f>MAX(0,X182*(1+EXP((LN(1+'Monte Carlo'!$K$10)-0.5*'Monte Carlo'!$K$12^2)+'Monte Carlo'!$K$12*((RAND()+RAND()+RAND()+RAND()+RAND()+RAND()+RAND()+RAND()+RAND()+RAND()+RAND()+RAND())-6))-1)+Y$15)</x:f>
        <x:v>3596453.981449083</x:v>
      </x:c>
      <x:c r="Z182" s="97" t="n">
        <x:f>MAX(0,Y182*(1+EXP((LN(1+'Monte Carlo'!$K$10)-0.5*'Monte Carlo'!$K$12^2)+'Monte Carlo'!$K$12*((RAND()+RAND()+RAND()+RAND()+RAND()+RAND()+RAND()+RAND()+RAND()+RAND()+RAND()+RAND())-6))-1)+Z$15)</x:f>
        <x:v>4932897.365368552</x:v>
      </x:c>
      <x:c r="AA182" s="97" t="n">
        <x:f>MAX(0,Z182*(1+EXP((LN(1+'Monte Carlo'!$K$10)-0.5*'Monte Carlo'!$K$12^2)+'Monte Carlo'!$K$12*((RAND()+RAND()+RAND()+RAND()+RAND()+RAND()+RAND()+RAND()+RAND()+RAND()+RAND()+RAND())-6))-1)+AA$15)</x:f>
        <x:v>5603660.249249865</x:v>
      </x:c>
      <x:c r="AB182" s="97" t="n">
        <x:f>MAX(0,AA182*(1+EXP((LN(1+'Monte Carlo'!$K$10)-0.5*'Monte Carlo'!$K$12^2)+'Monte Carlo'!$K$12*((RAND()+RAND()+RAND()+RAND()+RAND()+RAND()+RAND()+RAND()+RAND()+RAND()+RAND()+RAND())-6))-1)+AB$15)</x:f>
        <x:v>5726357.427937562</x:v>
      </x:c>
      <x:c r="AC182" s="97" t="n">
        <x:f>MAX(0,AB182*(1+EXP((LN(1+'Monte Carlo'!$K$10)-0.5*'Monte Carlo'!$K$12^2)+'Monte Carlo'!$K$12*((RAND()+RAND()+RAND()+RAND()+RAND()+RAND()+RAND()+RAND()+RAND()+RAND()+RAND()+RAND())-6))-1)+AC$15)</x:f>
        <x:v>7544644.93764956</x:v>
      </x:c>
      <x:c r="AD182" s="97" t="n">
        <x:f>MAX(0,AC182*(1+EXP((LN(1+'Monte Carlo'!$K$10)-0.5*'Monte Carlo'!$K$12^2)+'Monte Carlo'!$K$12*((RAND()+RAND()+RAND()+RAND()+RAND()+RAND()+RAND()+RAND()+RAND()+RAND()+RAND()+RAND())-6))-1)+AD$15)</x:f>
        <x:v>6403623.2943049325</x:v>
      </x:c>
      <x:c r="AE182" s="97" t="n">
        <x:f>MAX(0,AD182*(1+EXP((LN(1+'Monte Carlo'!$K$10)-0.5*'Monte Carlo'!$K$12^2)+'Monte Carlo'!$K$12*((RAND()+RAND()+RAND()+RAND()+RAND()+RAND()+RAND()+RAND()+RAND()+RAND()+RAND()+RAND())-6))-1)+AE$15)</x:f>
        <x:v>7013859.077960801</x:v>
      </x:c>
      <x:c r="AF182" s="97" t="n">
        <x:f>MAX(0,AE182*(1+EXP((LN(1+'Monte Carlo'!$K$10)-0.5*'Monte Carlo'!$K$12^2)+'Monte Carlo'!$K$12*((RAND()+RAND()+RAND()+RAND()+RAND()+RAND()+RAND()+RAND()+RAND()+RAND()+RAND()+RAND())-6))-1)+AF$15)</x:f>
        <x:v>7027590.028711355</x:v>
      </x:c>
      <x:c r="AG182" s="97">
        <x:f t="shared" si="4"/>
        <x:v>873302.54605514032</x:v>
      </x:c>
    </x:row>
    <x:row r="183">
      <x:c r="A183" s="93">
        <x:v>162</x:v>
      </x:c>
      <x:c r="B183" s="97" t="n">
        <x:f>IF(AND(UPPER('Monte Carlo'!$K$4)="YES",'Monte Carlo'!$K$5&gt;0),'Monte Carlo'!$K$13,Liquidity_30Y!$C$14)</x:f>
        <x:v>1029031.25</x:v>
      </x:c>
      <x:c r="C183" s="97" t="n">
        <x:f>MAX(0,B183*(1+EXP((LN(1+'Monte Carlo'!$K$10)-0.5*'Monte Carlo'!$K$12^2)+'Monte Carlo'!$K$12*((RAND()+RAND()+RAND()+RAND()+RAND()+RAND()+RAND()+RAND()+RAND()+RAND()+RAND()+RAND())-6))-1)+C$15)</x:f>
        <x:v>1047138.7262543088</x:v>
      </x:c>
      <x:c r="D183" s="97" t="n">
        <x:f>MAX(0,C183*(1+EXP((LN(1+'Monte Carlo'!$K$10)-0.5*'Monte Carlo'!$K$12^2)+'Monte Carlo'!$K$12*((RAND()+RAND()+RAND()+RAND()+RAND()+RAND()+RAND()+RAND()+RAND()+RAND()+RAND()+RAND())-6))-1)+D$15)</x:f>
        <x:v>1321397.629569285</x:v>
      </x:c>
      <x:c r="E183" s="97" t="n">
        <x:f>MAX(0,D183*(1+EXP((LN(1+'Monte Carlo'!$K$10)-0.5*'Monte Carlo'!$K$12^2)+'Monte Carlo'!$K$12*((RAND()+RAND()+RAND()+RAND()+RAND()+RAND()+RAND()+RAND()+RAND()+RAND()+RAND()+RAND())-6))-1)+E$15)</x:f>
        <x:v>1100602.1433403136</x:v>
      </x:c>
      <x:c r="F183" s="97" t="n">
        <x:f>MAX(0,E183*(1+EXP((LN(1+'Monte Carlo'!$K$10)-0.5*'Monte Carlo'!$K$12^2)+'Monte Carlo'!$K$12*((RAND()+RAND()+RAND()+RAND()+RAND()+RAND()+RAND()+RAND()+RAND()+RAND()+RAND()+RAND())-6))-1)+F$15)</x:f>
        <x:v>1192976.6559724864</x:v>
      </x:c>
      <x:c r="G183" s="97" t="n">
        <x:f>MAX(0,F183*(1+EXP((LN(1+'Monte Carlo'!$K$10)-0.5*'Monte Carlo'!$K$12^2)+'Monte Carlo'!$K$12*((RAND()+RAND()+RAND()+RAND()+RAND()+RAND()+RAND()+RAND()+RAND()+RAND()+RAND()+RAND())-6))-1)+G$15)</x:f>
        <x:v>1370221.6550385377</x:v>
      </x:c>
      <x:c r="H183" s="97" t="n">
        <x:f>MAX(0,G183*(1+EXP((LN(1+'Monte Carlo'!$K$10)-0.5*'Monte Carlo'!$K$12^2)+'Monte Carlo'!$K$12*((RAND()+RAND()+RAND()+RAND()+RAND()+RAND()+RAND()+RAND()+RAND()+RAND()+RAND()+RAND())-6))-1)+H$15)</x:f>
        <x:v>1169553.6908916563</x:v>
      </x:c>
      <x:c r="I183" s="97" t="n">
        <x:f>MAX(0,H183*(1+EXP((LN(1+'Monte Carlo'!$K$10)-0.5*'Monte Carlo'!$K$12^2)+'Monte Carlo'!$K$12*((RAND()+RAND()+RAND()+RAND()+RAND()+RAND()+RAND()+RAND()+RAND()+RAND()+RAND()+RAND())-6))-1)+I$15)</x:f>
        <x:v>1202762.674524095</x:v>
      </x:c>
      <x:c r="J183" s="97" t="n">
        <x:f>MAX(0,I183*(1+EXP((LN(1+'Monte Carlo'!$K$10)-0.5*'Monte Carlo'!$K$12^2)+'Monte Carlo'!$K$12*((RAND()+RAND()+RAND()+RAND()+RAND()+RAND()+RAND()+RAND()+RAND()+RAND()+RAND()+RAND())-6))-1)+J$15)</x:f>
        <x:v>1444356.263267567</x:v>
      </x:c>
      <x:c r="K183" s="97" t="n">
        <x:f>MAX(0,J183*(1+EXP((LN(1+'Monte Carlo'!$K$10)-0.5*'Monte Carlo'!$K$12^2)+'Monte Carlo'!$K$12*((RAND()+RAND()+RAND()+RAND()+RAND()+RAND()+RAND()+RAND()+RAND()+RAND()+RAND()+RAND())-6))-1)+K$15)</x:f>
        <x:v>1461745.1268449572</x:v>
      </x:c>
      <x:c r="L183" s="97" t="n">
        <x:f>MAX(0,K183*(1+EXP((LN(1+'Monte Carlo'!$K$10)-0.5*'Monte Carlo'!$K$12^2)+'Monte Carlo'!$K$12*((RAND()+RAND()+RAND()+RAND()+RAND()+RAND()+RAND()+RAND()+RAND()+RAND()+RAND()+RAND())-6))-1)+L$15)</x:f>
        <x:v>1860811.2605955768</x:v>
      </x:c>
      <x:c r="M183" s="97" t="n">
        <x:f>MAX(0,L183*(1+EXP((LN(1+'Monte Carlo'!$K$10)-0.5*'Monte Carlo'!$K$12^2)+'Monte Carlo'!$K$12*((RAND()+RAND()+RAND()+RAND()+RAND()+RAND()+RAND()+RAND()+RAND()+RAND()+RAND()+RAND())-6))-1)+M$15)</x:f>
        <x:v>2082090.458816311</x:v>
      </x:c>
      <x:c r="N183" s="97" t="n">
        <x:f>MAX(0,M183*(1+EXP((LN(1+'Monte Carlo'!$K$10)-0.5*'Monte Carlo'!$K$12^2)+'Monte Carlo'!$K$12*((RAND()+RAND()+RAND()+RAND()+RAND()+RAND()+RAND()+RAND()+RAND()+RAND()+RAND()+RAND())-6))-1)+N$15)</x:f>
        <x:v>2651472.4695468866</x:v>
      </x:c>
      <x:c r="O183" s="97" t="n">
        <x:f>MAX(0,N183*(1+EXP((LN(1+'Monte Carlo'!$K$10)-0.5*'Monte Carlo'!$K$12^2)+'Monte Carlo'!$K$12*((RAND()+RAND()+RAND()+RAND()+RAND()+RAND()+RAND()+RAND()+RAND()+RAND()+RAND()+RAND())-6))-1)+O$15)</x:f>
        <x:v>3443612.3379403693</x:v>
      </x:c>
      <x:c r="P183" s="97" t="n">
        <x:f>MAX(0,O183*(1+EXP((LN(1+'Monte Carlo'!$K$10)-0.5*'Monte Carlo'!$K$12^2)+'Monte Carlo'!$K$12*((RAND()+RAND()+RAND()+RAND()+RAND()+RAND()+RAND()+RAND()+RAND()+RAND()+RAND()+RAND())-6))-1)+P$15)</x:f>
        <x:v>3845470.780641144</x:v>
      </x:c>
      <x:c r="Q183" s="97" t="n">
        <x:f>MAX(0,P183*(1+EXP((LN(1+'Monte Carlo'!$K$10)-0.5*'Monte Carlo'!$K$12^2)+'Monte Carlo'!$K$12*((RAND()+RAND()+RAND()+RAND()+RAND()+RAND()+RAND()+RAND()+RAND()+RAND()+RAND()+RAND())-6))-1)+Q$15)</x:f>
        <x:v>3761812.9070883733</x:v>
      </x:c>
      <x:c r="R183" s="97" t="n">
        <x:f>MAX(0,Q183*(1+EXP((LN(1+'Monte Carlo'!$K$10)-0.5*'Monte Carlo'!$K$12^2)+'Monte Carlo'!$K$12*((RAND()+RAND()+RAND()+RAND()+RAND()+RAND()+RAND()+RAND()+RAND()+RAND()+RAND()+RAND())-6))-1)+R$15)</x:f>
        <x:v>3946285.692061872</x:v>
      </x:c>
      <x:c r="S183" s="97" t="n">
        <x:f>MAX(0,R183*(1+EXP((LN(1+'Monte Carlo'!$K$10)-0.5*'Monte Carlo'!$K$12^2)+'Monte Carlo'!$K$12*((RAND()+RAND()+RAND()+RAND()+RAND()+RAND()+RAND()+RAND()+RAND()+RAND()+RAND()+RAND())-6))-1)+S$15)</x:f>
        <x:v>4763813.780623036</x:v>
      </x:c>
      <x:c r="T183" s="97" t="n">
        <x:f>MAX(0,S183*(1+EXP((LN(1+'Monte Carlo'!$K$10)-0.5*'Monte Carlo'!$K$12^2)+'Monte Carlo'!$K$12*((RAND()+RAND()+RAND()+RAND()+RAND()+RAND()+RAND()+RAND()+RAND()+RAND()+RAND()+RAND())-6))-1)+T$15)</x:f>
        <x:v>5056545.583284186</x:v>
      </x:c>
      <x:c r="U183" s="97" t="n">
        <x:f>MAX(0,T183*(1+EXP((LN(1+'Monte Carlo'!$K$10)-0.5*'Monte Carlo'!$K$12^2)+'Monte Carlo'!$K$12*((RAND()+RAND()+RAND()+RAND()+RAND()+RAND()+RAND()+RAND()+RAND()+RAND()+RAND()+RAND())-6))-1)+U$15)</x:f>
        <x:v>6109187.923881527</x:v>
      </x:c>
      <x:c r="V183" s="97" t="n">
        <x:f>MAX(0,U183*(1+EXP((LN(1+'Monte Carlo'!$K$10)-0.5*'Monte Carlo'!$K$12^2)+'Monte Carlo'!$K$12*((RAND()+RAND()+RAND()+RAND()+RAND()+RAND()+RAND()+RAND()+RAND()+RAND()+RAND()+RAND())-6))-1)+V$15)</x:f>
        <x:v>6299959.447631365</x:v>
      </x:c>
      <x:c r="W183" s="97" t="n">
        <x:f>MAX(0,V183*(1+EXP((LN(1+'Monte Carlo'!$K$10)-0.5*'Monte Carlo'!$K$12^2)+'Monte Carlo'!$K$12*((RAND()+RAND()+RAND()+RAND()+RAND()+RAND()+RAND()+RAND()+RAND()+RAND()+RAND()+RAND())-6))-1)+W$15)</x:f>
        <x:v>6152050.461897627</x:v>
      </x:c>
      <x:c r="X183" s="97" t="n">
        <x:f>MAX(0,W183*(1+EXP((LN(1+'Monte Carlo'!$K$10)-0.5*'Monte Carlo'!$K$12^2)+'Monte Carlo'!$K$12*((RAND()+RAND()+RAND()+RAND()+RAND()+RAND()+RAND()+RAND()+RAND()+RAND()+RAND()+RAND())-6))-1)+X$15)</x:f>
        <x:v>8111805.268162012</x:v>
      </x:c>
      <x:c r="Y183" s="97" t="n">
        <x:f>MAX(0,X183*(1+EXP((LN(1+'Monte Carlo'!$K$10)-0.5*'Monte Carlo'!$K$12^2)+'Monte Carlo'!$K$12*((RAND()+RAND()+RAND()+RAND()+RAND()+RAND()+RAND()+RAND()+RAND()+RAND()+RAND()+RAND())-6))-1)+Y$15)</x:f>
        <x:v>8686042.056013852</x:v>
      </x:c>
      <x:c r="Z183" s="97" t="n">
        <x:f>MAX(0,Y183*(1+EXP((LN(1+'Monte Carlo'!$K$10)-0.5*'Monte Carlo'!$K$12^2)+'Monte Carlo'!$K$12*((RAND()+RAND()+RAND()+RAND()+RAND()+RAND()+RAND()+RAND()+RAND()+RAND()+RAND()+RAND())-6))-1)+Z$15)</x:f>
        <x:v>10432529.511848222</x:v>
      </x:c>
      <x:c r="AA183" s="97" t="n">
        <x:f>MAX(0,Z183*(1+EXP((LN(1+'Monte Carlo'!$K$10)-0.5*'Monte Carlo'!$K$12^2)+'Monte Carlo'!$K$12*((RAND()+RAND()+RAND()+RAND()+RAND()+RAND()+RAND()+RAND()+RAND()+RAND()+RAND()+RAND())-6))-1)+AA$15)</x:f>
        <x:v>9448371.28565096</x:v>
      </x:c>
      <x:c r="AB183" s="97" t="n">
        <x:f>MAX(0,AA183*(1+EXP((LN(1+'Monte Carlo'!$K$10)-0.5*'Monte Carlo'!$K$12^2)+'Monte Carlo'!$K$12*((RAND()+RAND()+RAND()+RAND()+RAND()+RAND()+RAND()+RAND()+RAND()+RAND()+RAND()+RAND())-6))-1)+AB$15)</x:f>
        <x:v>9720167.016590964</x:v>
      </x:c>
      <x:c r="AC183" s="97" t="n">
        <x:f>MAX(0,AB183*(1+EXP((LN(1+'Monte Carlo'!$K$10)-0.5*'Monte Carlo'!$K$12^2)+'Monte Carlo'!$K$12*((RAND()+RAND()+RAND()+RAND()+RAND()+RAND()+RAND()+RAND()+RAND()+RAND()+RAND()+RAND())-6))-1)+AC$15)</x:f>
        <x:v>11568080.174172282</x:v>
      </x:c>
      <x:c r="AD183" s="97" t="n">
        <x:f>MAX(0,AC183*(1+EXP((LN(1+'Monte Carlo'!$K$10)-0.5*'Monte Carlo'!$K$12^2)+'Monte Carlo'!$K$12*((RAND()+RAND()+RAND()+RAND()+RAND()+RAND()+RAND()+RAND()+RAND()+RAND()+RAND()+RAND())-6))-1)+AD$15)</x:f>
        <x:v>15239220.244557427</x:v>
      </x:c>
      <x:c r="AE183" s="97" t="n">
        <x:f>MAX(0,AD183*(1+EXP((LN(1+'Monte Carlo'!$K$10)-0.5*'Monte Carlo'!$K$12^2)+'Monte Carlo'!$K$12*((RAND()+RAND()+RAND()+RAND()+RAND()+RAND()+RAND()+RAND()+RAND()+RAND()+RAND()+RAND())-6))-1)+AE$15)</x:f>
        <x:v>11622622.664309021</x:v>
      </x:c>
      <x:c r="AF183" s="97" t="n">
        <x:f>MAX(0,AE183*(1+EXP((LN(1+'Monte Carlo'!$K$10)-0.5*'Monte Carlo'!$K$12^2)+'Monte Carlo'!$K$12*((RAND()+RAND()+RAND()+RAND()+RAND()+RAND()+RAND()+RAND()+RAND()+RAND()+RAND()+RAND())-6))-1)+AF$15)</x:f>
        <x:v>14646485.993966311</x:v>
      </x:c>
      <x:c r="AG183" s="97">
        <x:f t="shared" si="4"/>
        <x:v>1029031.25</x:v>
      </x:c>
    </x:row>
    <x:row r="184">
      <x:c r="A184" s="93">
        <x:v>163</x:v>
      </x:c>
      <x:c r="B184" s="97" t="n">
        <x:f>IF(AND(UPPER('Monte Carlo'!$K$4)="YES",'Monte Carlo'!$K$5&gt;0),'Monte Carlo'!$K$13,Liquidity_30Y!$C$14)</x:f>
        <x:v>1029031.25</x:v>
      </x:c>
      <x:c r="C184" s="97" t="n">
        <x:f>MAX(0,B184*(1+EXP((LN(1+'Monte Carlo'!$K$10)-0.5*'Monte Carlo'!$K$12^2)+'Monte Carlo'!$K$12*((RAND()+RAND()+RAND()+RAND()+RAND()+RAND()+RAND()+RAND()+RAND()+RAND()+RAND()+RAND())-6))-1)+C$15)</x:f>
        <x:v>981004.9321172639</x:v>
      </x:c>
      <x:c r="D184" s="97" t="n">
        <x:f>MAX(0,C184*(1+EXP((LN(1+'Monte Carlo'!$K$10)-0.5*'Monte Carlo'!$K$12^2)+'Monte Carlo'!$K$12*((RAND()+RAND()+RAND()+RAND()+RAND()+RAND()+RAND()+RAND()+RAND()+RAND()+RAND()+RAND())-6))-1)+D$15)</x:f>
        <x:v>1019601.1928909298</x:v>
      </x:c>
      <x:c r="E184" s="97" t="n">
        <x:f>MAX(0,D184*(1+EXP((LN(1+'Monte Carlo'!$K$10)-0.5*'Monte Carlo'!$K$12^2)+'Monte Carlo'!$K$12*((RAND()+RAND()+RAND()+RAND()+RAND()+RAND()+RAND()+RAND()+RAND()+RAND()+RAND()+RAND())-6))-1)+E$15)</x:f>
        <x:v>787959.3001836345</x:v>
      </x:c>
      <x:c r="F184" s="97" t="n">
        <x:f>MAX(0,E184*(1+EXP((LN(1+'Monte Carlo'!$K$10)-0.5*'Monte Carlo'!$K$12^2)+'Monte Carlo'!$K$12*((RAND()+RAND()+RAND()+RAND()+RAND()+RAND()+RAND()+RAND()+RAND()+RAND()+RAND()+RAND())-6))-1)+F$15)</x:f>
        <x:v>861194.4355709271</x:v>
      </x:c>
      <x:c r="G184" s="97" t="n">
        <x:f>MAX(0,F184*(1+EXP((LN(1+'Monte Carlo'!$K$10)-0.5*'Monte Carlo'!$K$12^2)+'Monte Carlo'!$K$12*((RAND()+RAND()+RAND()+RAND()+RAND()+RAND()+RAND()+RAND()+RAND()+RAND()+RAND()+RAND())-6))-1)+G$15)</x:f>
        <x:v>1099097.4901622583</x:v>
      </x:c>
      <x:c r="H184" s="97" t="n">
        <x:f>MAX(0,G184*(1+EXP((LN(1+'Monte Carlo'!$K$10)-0.5*'Monte Carlo'!$K$12^2)+'Monte Carlo'!$K$12*((RAND()+RAND()+RAND()+RAND()+RAND()+RAND()+RAND()+RAND()+RAND()+RAND()+RAND()+RAND())-6))-1)+H$15)</x:f>
        <x:v>1089188.4641901364</x:v>
      </x:c>
      <x:c r="I184" s="97" t="n">
        <x:f>MAX(0,H184*(1+EXP((LN(1+'Monte Carlo'!$K$10)-0.5*'Monte Carlo'!$K$12^2)+'Monte Carlo'!$K$12*((RAND()+RAND()+RAND()+RAND()+RAND()+RAND()+RAND()+RAND()+RAND()+RAND()+RAND()+RAND())-6))-1)+I$15)</x:f>
        <x:v>953683.1538139052</x:v>
      </x:c>
      <x:c r="J184" s="97" t="n">
        <x:f>MAX(0,I184*(1+EXP((LN(1+'Monte Carlo'!$K$10)-0.5*'Monte Carlo'!$K$12^2)+'Monte Carlo'!$K$12*((RAND()+RAND()+RAND()+RAND()+RAND()+RAND()+RAND()+RAND()+RAND()+RAND()+RAND()+RAND())-6))-1)+J$15)</x:f>
        <x:v>1028064.9012217639</x:v>
      </x:c>
      <x:c r="K184" s="97" t="n">
        <x:f>MAX(0,J184*(1+EXP((LN(1+'Monte Carlo'!$K$10)-0.5*'Monte Carlo'!$K$12^2)+'Monte Carlo'!$K$12*((RAND()+RAND()+RAND()+RAND()+RAND()+RAND()+RAND()+RAND()+RAND()+RAND()+RAND()+RAND())-6))-1)+K$15)</x:f>
        <x:v>1107458.696971862</x:v>
      </x:c>
      <x:c r="L184" s="97" t="n">
        <x:f>MAX(0,K184*(1+EXP((LN(1+'Monte Carlo'!$K$10)-0.5*'Monte Carlo'!$K$12^2)+'Monte Carlo'!$K$12*((RAND()+RAND()+RAND()+RAND()+RAND()+RAND()+RAND()+RAND()+RAND()+RAND()+RAND()+RAND())-6))-1)+L$15)</x:f>
        <x:v>1108491.1095189617</x:v>
      </x:c>
      <x:c r="M184" s="97" t="n">
        <x:f>MAX(0,L184*(1+EXP((LN(1+'Monte Carlo'!$K$10)-0.5*'Monte Carlo'!$K$12^2)+'Monte Carlo'!$K$12*((RAND()+RAND()+RAND()+RAND()+RAND()+RAND()+RAND()+RAND()+RAND()+RAND()+RAND()+RAND())-6))-1)+M$15)</x:f>
        <x:v>1216006.408529469</x:v>
      </x:c>
      <x:c r="N184" s="97" t="n">
        <x:f>MAX(0,M184*(1+EXP((LN(1+'Monte Carlo'!$K$10)-0.5*'Monte Carlo'!$K$12^2)+'Monte Carlo'!$K$12*((RAND()+RAND()+RAND()+RAND()+RAND()+RAND()+RAND()+RAND()+RAND()+RAND()+RAND()+RAND())-6))-1)+N$15)</x:f>
        <x:v>1329600.321702279</x:v>
      </x:c>
      <x:c r="O184" s="97" t="n">
        <x:f>MAX(0,N184*(1+EXP((LN(1+'Monte Carlo'!$K$10)-0.5*'Monte Carlo'!$K$12^2)+'Monte Carlo'!$K$12*((RAND()+RAND()+RAND()+RAND()+RAND()+RAND()+RAND()+RAND()+RAND()+RAND()+RAND()+RAND())-6))-1)+O$15)</x:f>
        <x:v>1232591.5392302866</x:v>
      </x:c>
      <x:c r="P184" s="97" t="n">
        <x:f>MAX(0,O184*(1+EXP((LN(1+'Monte Carlo'!$K$10)-0.5*'Monte Carlo'!$K$12^2)+'Monte Carlo'!$K$12*((RAND()+RAND()+RAND()+RAND()+RAND()+RAND()+RAND()+RAND()+RAND()+RAND()+RAND()+RAND())-6))-1)+P$15)</x:f>
        <x:v>1370407.8029288964</x:v>
      </x:c>
      <x:c r="Q184" s="97" t="n">
        <x:f>MAX(0,P184*(1+EXP((LN(1+'Monte Carlo'!$K$10)-0.5*'Monte Carlo'!$K$12^2)+'Monte Carlo'!$K$12*((RAND()+RAND()+RAND()+RAND()+RAND()+RAND()+RAND()+RAND()+RAND()+RAND()+RAND()+RAND())-6))-1)+Q$15)</x:f>
        <x:v>1387117.2500726804</x:v>
      </x:c>
      <x:c r="R184" s="97" t="n">
        <x:f>MAX(0,Q184*(1+EXP((LN(1+'Monte Carlo'!$K$10)-0.5*'Monte Carlo'!$K$12^2)+'Monte Carlo'!$K$12*((RAND()+RAND()+RAND()+RAND()+RAND()+RAND()+RAND()+RAND()+RAND()+RAND()+RAND()+RAND())-6))-1)+R$15)</x:f>
        <x:v>1855346.538654557</x:v>
      </x:c>
      <x:c r="S184" s="97" t="n">
        <x:f>MAX(0,R184*(1+EXP((LN(1+'Monte Carlo'!$K$10)-0.5*'Monte Carlo'!$K$12^2)+'Monte Carlo'!$K$12*((RAND()+RAND()+RAND()+RAND()+RAND()+RAND()+RAND()+RAND()+RAND()+RAND()+RAND()+RAND())-6))-1)+S$15)</x:f>
        <x:v>1919253.1048850154</x:v>
      </x:c>
      <x:c r="T184" s="97" t="n">
        <x:f>MAX(0,S184*(1+EXP((LN(1+'Monte Carlo'!$K$10)-0.5*'Monte Carlo'!$K$12^2)+'Monte Carlo'!$K$12*((RAND()+RAND()+RAND()+RAND()+RAND()+RAND()+RAND()+RAND()+RAND()+RAND()+RAND()+RAND())-6))-1)+T$15)</x:f>
        <x:v>2223492.239637548</x:v>
      </x:c>
      <x:c r="U184" s="97" t="n">
        <x:f>MAX(0,T184*(1+EXP((LN(1+'Monte Carlo'!$K$10)-0.5*'Monte Carlo'!$K$12^2)+'Monte Carlo'!$K$12*((RAND()+RAND()+RAND()+RAND()+RAND()+RAND()+RAND()+RAND()+RAND()+RAND()+RAND()+RAND())-6))-1)+U$15)</x:f>
        <x:v>2196300.8292891104</x:v>
      </x:c>
      <x:c r="V184" s="97" t="n">
        <x:f>MAX(0,U184*(1+EXP((LN(1+'Monte Carlo'!$K$10)-0.5*'Monte Carlo'!$K$12^2)+'Monte Carlo'!$K$12*((RAND()+RAND()+RAND()+RAND()+RAND()+RAND()+RAND()+RAND()+RAND()+RAND()+RAND()+RAND())-6))-1)+V$15)</x:f>
        <x:v>2549298.428661672</x:v>
      </x:c>
      <x:c r="W184" s="97" t="n">
        <x:f>MAX(0,V184*(1+EXP((LN(1+'Monte Carlo'!$K$10)-0.5*'Monte Carlo'!$K$12^2)+'Monte Carlo'!$K$12*((RAND()+RAND()+RAND()+RAND()+RAND()+RAND()+RAND()+RAND()+RAND()+RAND()+RAND()+RAND())-6))-1)+W$15)</x:f>
        <x:v>2193816.001931552</x:v>
      </x:c>
      <x:c r="X184" s="97" t="n">
        <x:f>MAX(0,W184*(1+EXP((LN(1+'Monte Carlo'!$K$10)-0.5*'Monte Carlo'!$K$12^2)+'Monte Carlo'!$K$12*((RAND()+RAND()+RAND()+RAND()+RAND()+RAND()+RAND()+RAND()+RAND()+RAND()+RAND()+RAND())-6))-1)+X$15)</x:f>
        <x:v>2440978.427028287</x:v>
      </x:c>
      <x:c r="Y184" s="97" t="n">
        <x:f>MAX(0,X184*(1+EXP((LN(1+'Monte Carlo'!$K$10)-0.5*'Monte Carlo'!$K$12^2)+'Monte Carlo'!$K$12*((RAND()+RAND()+RAND()+RAND()+RAND()+RAND()+RAND()+RAND()+RAND()+RAND()+RAND()+RAND())-6))-1)+Y$15)</x:f>
        <x:v>2920133.8194377413</x:v>
      </x:c>
      <x:c r="Z184" s="97" t="n">
        <x:f>MAX(0,Y184*(1+EXP((LN(1+'Monte Carlo'!$K$10)-0.5*'Monte Carlo'!$K$12^2)+'Monte Carlo'!$K$12*((RAND()+RAND()+RAND()+RAND()+RAND()+RAND()+RAND()+RAND()+RAND()+RAND()+RAND()+RAND())-6))-1)+Z$15)</x:f>
        <x:v>2555984.852290062</x:v>
      </x:c>
      <x:c r="AA184" s="97" t="n">
        <x:f>MAX(0,Z184*(1+EXP((LN(1+'Monte Carlo'!$K$10)-0.5*'Monte Carlo'!$K$12^2)+'Monte Carlo'!$K$12*((RAND()+RAND()+RAND()+RAND()+RAND()+RAND()+RAND()+RAND()+RAND()+RAND()+RAND()+RAND())-6))-1)+AA$15)</x:f>
        <x:v>2688492.212334774</x:v>
      </x:c>
      <x:c r="AB184" s="97" t="n">
        <x:f>MAX(0,AA184*(1+EXP((LN(1+'Monte Carlo'!$K$10)-0.5*'Monte Carlo'!$K$12^2)+'Monte Carlo'!$K$12*((RAND()+RAND()+RAND()+RAND()+RAND()+RAND()+RAND()+RAND()+RAND()+RAND()+RAND()+RAND())-6))-1)+AB$15)</x:f>
        <x:v>2629950.228813012</x:v>
      </x:c>
      <x:c r="AC184" s="97" t="n">
        <x:f>MAX(0,AB184*(1+EXP((LN(1+'Monte Carlo'!$K$10)-0.5*'Monte Carlo'!$K$12^2)+'Monte Carlo'!$K$12*((RAND()+RAND()+RAND()+RAND()+RAND()+RAND()+RAND()+RAND()+RAND()+RAND()+RAND()+RAND())-6))-1)+AC$15)</x:f>
        <x:v>2669538.4622976724</x:v>
      </x:c>
      <x:c r="AD184" s="97" t="n">
        <x:f>MAX(0,AC184*(1+EXP((LN(1+'Monte Carlo'!$K$10)-0.5*'Monte Carlo'!$K$12^2)+'Monte Carlo'!$K$12*((RAND()+RAND()+RAND()+RAND()+RAND()+RAND()+RAND()+RAND()+RAND()+RAND()+RAND()+RAND())-6))-1)+AD$15)</x:f>
        <x:v>3098394.225941749</x:v>
      </x:c>
      <x:c r="AE184" s="97" t="n">
        <x:f>MAX(0,AD184*(1+EXP((LN(1+'Monte Carlo'!$K$10)-0.5*'Monte Carlo'!$K$12^2)+'Monte Carlo'!$K$12*((RAND()+RAND()+RAND()+RAND()+RAND()+RAND()+RAND()+RAND()+RAND()+RAND()+RAND()+RAND())-6))-1)+AE$15)</x:f>
        <x:v>3402475.87192173</x:v>
      </x:c>
      <x:c r="AF184" s="97" t="n">
        <x:f>MAX(0,AE184*(1+EXP((LN(1+'Monte Carlo'!$K$10)-0.5*'Monte Carlo'!$K$12^2)+'Monte Carlo'!$K$12*((RAND()+RAND()+RAND()+RAND()+RAND()+RAND()+RAND()+RAND()+RAND()+RAND()+RAND()+RAND())-6))-1)+AF$15)</x:f>
        <x:v>2724143.0242923684</x:v>
      </x:c>
      <x:c r="AG184" s="97">
        <x:f t="shared" si="4"/>
        <x:v>634733.63315386476</x:v>
      </x:c>
    </x:row>
    <x:row r="185">
      <x:c r="A185" s="93">
        <x:v>164</x:v>
      </x:c>
      <x:c r="B185" s="97" t="n">
        <x:f>IF(AND(UPPER('Monte Carlo'!$K$4)="YES",'Monte Carlo'!$K$5&gt;0),'Monte Carlo'!$K$13,Liquidity_30Y!$C$14)</x:f>
        <x:v>1029031.25</x:v>
      </x:c>
      <x:c r="C185" s="97" t="n">
        <x:f>MAX(0,B185*(1+EXP((LN(1+'Monte Carlo'!$K$10)-0.5*'Monte Carlo'!$K$12^2)+'Monte Carlo'!$K$12*((RAND()+RAND()+RAND()+RAND()+RAND()+RAND()+RAND()+RAND()+RAND()+RAND()+RAND()+RAND())-6))-1)+C$15)</x:f>
        <x:v>1114162.7545220414</x:v>
      </x:c>
      <x:c r="D185" s="97" t="n">
        <x:f>MAX(0,C185*(1+EXP((LN(1+'Monte Carlo'!$K$10)-0.5*'Monte Carlo'!$K$12^2)+'Monte Carlo'!$K$12*((RAND()+RAND()+RAND()+RAND()+RAND()+RAND()+RAND()+RAND()+RAND()+RAND()+RAND()+RAND())-6))-1)+D$15)</x:f>
        <x:v>1123110.0717659837</x:v>
      </x:c>
      <x:c r="E185" s="97" t="n">
        <x:f>MAX(0,D185*(1+EXP((LN(1+'Monte Carlo'!$K$10)-0.5*'Monte Carlo'!$K$12^2)+'Monte Carlo'!$K$12*((RAND()+RAND()+RAND()+RAND()+RAND()+RAND()+RAND()+RAND()+RAND()+RAND()+RAND()+RAND())-6))-1)+E$15)</x:f>
        <x:v>1058710.3843388164</x:v>
      </x:c>
      <x:c r="F185" s="97" t="n">
        <x:f>MAX(0,E185*(1+EXP((LN(1+'Monte Carlo'!$K$10)-0.5*'Monte Carlo'!$K$12^2)+'Monte Carlo'!$K$12*((RAND()+RAND()+RAND()+RAND()+RAND()+RAND()+RAND()+RAND()+RAND()+RAND()+RAND()+RAND())-6))-1)+F$15)</x:f>
        <x:v>928876.4596278145</x:v>
      </x:c>
      <x:c r="G185" s="97" t="n">
        <x:f>MAX(0,F185*(1+EXP((LN(1+'Monte Carlo'!$K$10)-0.5*'Monte Carlo'!$K$12^2)+'Monte Carlo'!$K$12*((RAND()+RAND()+RAND()+RAND()+RAND()+RAND()+RAND()+RAND()+RAND()+RAND()+RAND()+RAND())-6))-1)+G$15)</x:f>
        <x:v>981556.9664067919</x:v>
      </x:c>
      <x:c r="H185" s="97" t="n">
        <x:f>MAX(0,G185*(1+EXP((LN(1+'Monte Carlo'!$K$10)-0.5*'Monte Carlo'!$K$12^2)+'Monte Carlo'!$K$12*((RAND()+RAND()+RAND()+RAND()+RAND()+RAND()+RAND()+RAND()+RAND()+RAND()+RAND()+RAND())-6))-1)+H$15)</x:f>
        <x:v>829386.0277824004</x:v>
      </x:c>
      <x:c r="I185" s="97" t="n">
        <x:f>MAX(0,H185*(1+EXP((LN(1+'Monte Carlo'!$K$10)-0.5*'Monte Carlo'!$K$12^2)+'Monte Carlo'!$K$12*((RAND()+RAND()+RAND()+RAND()+RAND()+RAND()+RAND()+RAND()+RAND()+RAND()+RAND()+RAND())-6))-1)+I$15)</x:f>
        <x:v>897427.0713437507</x:v>
      </x:c>
      <x:c r="J185" s="97" t="n">
        <x:f>MAX(0,I185*(1+EXP((LN(1+'Monte Carlo'!$K$10)-0.5*'Monte Carlo'!$K$12^2)+'Monte Carlo'!$K$12*((RAND()+RAND()+RAND()+RAND()+RAND()+RAND()+RAND()+RAND()+RAND()+RAND()+RAND()+RAND())-6))-1)+J$15)</x:f>
        <x:v>1167945.402107668</x:v>
      </x:c>
      <x:c r="K185" s="97" t="n">
        <x:f>MAX(0,J185*(1+EXP((LN(1+'Monte Carlo'!$K$10)-0.5*'Monte Carlo'!$K$12^2)+'Monte Carlo'!$K$12*((RAND()+RAND()+RAND()+RAND()+RAND()+RAND()+RAND()+RAND()+RAND()+RAND()+RAND()+RAND())-6))-1)+K$15)</x:f>
        <x:v>1344360.3809185913</x:v>
      </x:c>
      <x:c r="L185" s="97" t="n">
        <x:f>MAX(0,K185*(1+EXP((LN(1+'Monte Carlo'!$K$10)-0.5*'Monte Carlo'!$K$12^2)+'Monte Carlo'!$K$12*((RAND()+RAND()+RAND()+RAND()+RAND()+RAND()+RAND()+RAND()+RAND()+RAND()+RAND()+RAND())-6))-1)+L$15)</x:f>
        <x:v>1594592.8814616657</x:v>
      </x:c>
      <x:c r="M185" s="97" t="n">
        <x:f>MAX(0,L185*(1+EXP((LN(1+'Monte Carlo'!$K$10)-0.5*'Monte Carlo'!$K$12^2)+'Monte Carlo'!$K$12*((RAND()+RAND()+RAND()+RAND()+RAND()+RAND()+RAND()+RAND()+RAND()+RAND()+RAND()+RAND())-6))-1)+M$15)</x:f>
        <x:v>1306875.4286112676</x:v>
      </x:c>
      <x:c r="N185" s="97" t="n">
        <x:f>MAX(0,M185*(1+EXP((LN(1+'Monte Carlo'!$K$10)-0.5*'Monte Carlo'!$K$12^2)+'Monte Carlo'!$K$12*((RAND()+RAND()+RAND()+RAND()+RAND()+RAND()+RAND()+RAND()+RAND()+RAND()+RAND()+RAND())-6))-1)+N$15)</x:f>
        <x:v>1389642.0561115418</x:v>
      </x:c>
      <x:c r="O185" s="97" t="n">
        <x:f>MAX(0,N185*(1+EXP((LN(1+'Monte Carlo'!$K$10)-0.5*'Monte Carlo'!$K$12^2)+'Monte Carlo'!$K$12*((RAND()+RAND()+RAND()+RAND()+RAND()+RAND()+RAND()+RAND()+RAND()+RAND()+RAND()+RAND())-6))-1)+O$15)</x:f>
        <x:v>1667215.5706391237</x:v>
      </x:c>
      <x:c r="P185" s="97" t="n">
        <x:f>MAX(0,O185*(1+EXP((LN(1+'Monte Carlo'!$K$10)-0.5*'Monte Carlo'!$K$12^2)+'Monte Carlo'!$K$12*((RAND()+RAND()+RAND()+RAND()+RAND()+RAND()+RAND()+RAND()+RAND()+RAND()+RAND()+RAND())-6))-1)+P$15)</x:f>
        <x:v>2162293.0847141994</x:v>
      </x:c>
      <x:c r="Q185" s="97" t="n">
        <x:f>MAX(0,P185*(1+EXP((LN(1+'Monte Carlo'!$K$10)-0.5*'Monte Carlo'!$K$12^2)+'Monte Carlo'!$K$12*((RAND()+RAND()+RAND()+RAND()+RAND()+RAND()+RAND()+RAND()+RAND()+RAND()+RAND()+RAND())-6))-1)+Q$15)</x:f>
        <x:v>3150187.3145913077</x:v>
      </x:c>
      <x:c r="R185" s="97" t="n">
        <x:f>MAX(0,Q185*(1+EXP((LN(1+'Monte Carlo'!$K$10)-0.5*'Monte Carlo'!$K$12^2)+'Monte Carlo'!$K$12*((RAND()+RAND()+RAND()+RAND()+RAND()+RAND()+RAND()+RAND()+RAND()+RAND()+RAND()+RAND())-6))-1)+R$15)</x:f>
        <x:v>3234125.265262534</x:v>
      </x:c>
      <x:c r="S185" s="97" t="n">
        <x:f>MAX(0,R185*(1+EXP((LN(1+'Monte Carlo'!$K$10)-0.5*'Monte Carlo'!$K$12^2)+'Monte Carlo'!$K$12*((RAND()+RAND()+RAND()+RAND()+RAND()+RAND()+RAND()+RAND()+RAND()+RAND()+RAND()+RAND())-6))-1)+S$15)</x:f>
        <x:v>2972011.65891543</x:v>
      </x:c>
      <x:c r="T185" s="97" t="n">
        <x:f>MAX(0,S185*(1+EXP((LN(1+'Monte Carlo'!$K$10)-0.5*'Monte Carlo'!$K$12^2)+'Monte Carlo'!$K$12*((RAND()+RAND()+RAND()+RAND()+RAND()+RAND()+RAND()+RAND()+RAND()+RAND()+RAND()+RAND())-6))-1)+T$15)</x:f>
        <x:v>3629422.3226341805</x:v>
      </x:c>
      <x:c r="U185" s="97" t="n">
        <x:f>MAX(0,T185*(1+EXP((LN(1+'Monte Carlo'!$K$10)-0.5*'Monte Carlo'!$K$12^2)+'Monte Carlo'!$K$12*((RAND()+RAND()+RAND()+RAND()+RAND()+RAND()+RAND()+RAND()+RAND()+RAND()+RAND()+RAND())-6))-1)+U$15)</x:f>
        <x:v>4679345.219253301</x:v>
      </x:c>
      <x:c r="V185" s="97" t="n">
        <x:f>MAX(0,U185*(1+EXP((LN(1+'Monte Carlo'!$K$10)-0.5*'Monte Carlo'!$K$12^2)+'Monte Carlo'!$K$12*((RAND()+RAND()+RAND()+RAND()+RAND()+RAND()+RAND()+RAND()+RAND()+RAND()+RAND()+RAND())-6))-1)+V$15)</x:f>
        <x:v>4116722.862113619</x:v>
      </x:c>
      <x:c r="W185" s="97" t="n">
        <x:f>MAX(0,V185*(1+EXP((LN(1+'Monte Carlo'!$K$10)-0.5*'Monte Carlo'!$K$12^2)+'Monte Carlo'!$K$12*((RAND()+RAND()+RAND()+RAND()+RAND()+RAND()+RAND()+RAND()+RAND()+RAND()+RAND()+RAND())-6))-1)+W$15)</x:f>
        <x:v>3340502.0774650173</x:v>
      </x:c>
      <x:c r="X185" s="97" t="n">
        <x:f>MAX(0,W185*(1+EXP((LN(1+'Monte Carlo'!$K$10)-0.5*'Monte Carlo'!$K$12^2)+'Monte Carlo'!$K$12*((RAND()+RAND()+RAND()+RAND()+RAND()+RAND()+RAND()+RAND()+RAND()+RAND()+RAND()+RAND())-6))-1)+X$15)</x:f>
        <x:v>3100652.0991188465</x:v>
      </x:c>
      <x:c r="Y185" s="97" t="n">
        <x:f>MAX(0,X185*(1+EXP((LN(1+'Monte Carlo'!$K$10)-0.5*'Monte Carlo'!$K$12^2)+'Monte Carlo'!$K$12*((RAND()+RAND()+RAND()+RAND()+RAND()+RAND()+RAND()+RAND()+RAND()+RAND()+RAND()+RAND())-6))-1)+Y$15)</x:f>
        <x:v>2156991.8260127087</x:v>
      </x:c>
      <x:c r="Z185" s="97" t="n">
        <x:f>MAX(0,Y185*(1+EXP((LN(1+'Monte Carlo'!$K$10)-0.5*'Monte Carlo'!$K$12^2)+'Monte Carlo'!$K$12*((RAND()+RAND()+RAND()+RAND()+RAND()+RAND()+RAND()+RAND()+RAND()+RAND()+RAND()+RAND())-6))-1)+Z$15)</x:f>
        <x:v>2729890.031466896</x:v>
      </x:c>
      <x:c r="AA185" s="97" t="n">
        <x:f>MAX(0,Z185*(1+EXP((LN(1+'Monte Carlo'!$K$10)-0.5*'Monte Carlo'!$K$12^2)+'Monte Carlo'!$K$12*((RAND()+RAND()+RAND()+RAND()+RAND()+RAND()+RAND()+RAND()+RAND()+RAND()+RAND()+RAND())-6))-1)+AA$15)</x:f>
        <x:v>2777333.0704558226</x:v>
      </x:c>
      <x:c r="AB185" s="97" t="n">
        <x:f>MAX(0,AA185*(1+EXP((LN(1+'Monte Carlo'!$K$10)-0.5*'Monte Carlo'!$K$12^2)+'Monte Carlo'!$K$12*((RAND()+RAND()+RAND()+RAND()+RAND()+RAND()+RAND()+RAND()+RAND()+RAND()+RAND()+RAND())-6))-1)+AB$15)</x:f>
        <x:v>2861986.438052251</x:v>
      </x:c>
      <x:c r="AC185" s="97" t="n">
        <x:f>MAX(0,AB185*(1+EXP((LN(1+'Monte Carlo'!$K$10)-0.5*'Monte Carlo'!$K$12^2)+'Monte Carlo'!$K$12*((RAND()+RAND()+RAND()+RAND()+RAND()+RAND()+RAND()+RAND()+RAND()+RAND()+RAND()+RAND())-6))-1)+AC$15)</x:f>
        <x:v>3489001.846981172</x:v>
      </x:c>
      <x:c r="AD185" s="97" t="n">
        <x:f>MAX(0,AC185*(1+EXP((LN(1+'Monte Carlo'!$K$10)-0.5*'Monte Carlo'!$K$12^2)+'Monte Carlo'!$K$12*((RAND()+RAND()+RAND()+RAND()+RAND()+RAND()+RAND()+RAND()+RAND()+RAND()+RAND()+RAND())-6))-1)+AD$15)</x:f>
        <x:v>3586605.6428246344</x:v>
      </x:c>
      <x:c r="AE185" s="97" t="n">
        <x:f>MAX(0,AD185*(1+EXP((LN(1+'Monte Carlo'!$K$10)-0.5*'Monte Carlo'!$K$12^2)+'Monte Carlo'!$K$12*((RAND()+RAND()+RAND()+RAND()+RAND()+RAND()+RAND()+RAND()+RAND()+RAND()+RAND()+RAND())-6))-1)+AE$15)</x:f>
        <x:v>3964597.6551460773</x:v>
      </x:c>
      <x:c r="AF185" s="97" t="n">
        <x:f>MAX(0,AE185*(1+EXP((LN(1+'Monte Carlo'!$K$10)-0.5*'Monte Carlo'!$K$12^2)+'Monte Carlo'!$K$12*((RAND()+RAND()+RAND()+RAND()+RAND()+RAND()+RAND()+RAND()+RAND()+RAND()+RAND()+RAND())-6))-1)+AF$15)</x:f>
        <x:v>3962582.808961967</x:v>
      </x:c>
      <x:c r="AG185" s="97">
        <x:f t="shared" si="4"/>
        <x:v>909220.25374867977</x:v>
      </x:c>
    </x:row>
    <x:row r="186">
      <x:c r="A186" s="93">
        <x:v>165</x:v>
      </x:c>
      <x:c r="B186" s="97" t="n">
        <x:f>IF(AND(UPPER('Monte Carlo'!$K$4)="YES",'Monte Carlo'!$K$5&gt;0),'Monte Carlo'!$K$13,Liquidity_30Y!$C$14)</x:f>
        <x:v>1029031.25</x:v>
      </x:c>
      <x:c r="C186" s="97" t="n">
        <x:f>MAX(0,B186*(1+EXP((LN(1+'Monte Carlo'!$K$10)-0.5*'Monte Carlo'!$K$12^2)+'Monte Carlo'!$K$12*((RAND()+RAND()+RAND()+RAND()+RAND()+RAND()+RAND()+RAND()+RAND()+RAND()+RAND()+RAND())-6))-1)+C$15)</x:f>
        <x:v>1113086.4486523434</x:v>
      </x:c>
      <x:c r="D186" s="97" t="n">
        <x:f>MAX(0,C186*(1+EXP((LN(1+'Monte Carlo'!$K$10)-0.5*'Monte Carlo'!$K$12^2)+'Monte Carlo'!$K$12*((RAND()+RAND()+RAND()+RAND()+RAND()+RAND()+RAND()+RAND()+RAND()+RAND()+RAND()+RAND())-6))-1)+D$15)</x:f>
        <x:v>1008533.7892577697</x:v>
      </x:c>
      <x:c r="E186" s="97" t="n">
        <x:f>MAX(0,D186*(1+EXP((LN(1+'Monte Carlo'!$K$10)-0.5*'Monte Carlo'!$K$12^2)+'Monte Carlo'!$K$12*((RAND()+RAND()+RAND()+RAND()+RAND()+RAND()+RAND()+RAND()+RAND()+RAND()+RAND()+RAND())-6))-1)+E$15)</x:f>
        <x:v>981670.1690809882</x:v>
      </x:c>
      <x:c r="F186" s="97" t="n">
        <x:f>MAX(0,E186*(1+EXP((LN(1+'Monte Carlo'!$K$10)-0.5*'Monte Carlo'!$K$12^2)+'Monte Carlo'!$K$12*((RAND()+RAND()+RAND()+RAND()+RAND()+RAND()+RAND()+RAND()+RAND()+RAND()+RAND()+RAND())-6))-1)+F$15)</x:f>
        <x:v>1037978.2304074727</x:v>
      </x:c>
      <x:c r="G186" s="97" t="n">
        <x:f>MAX(0,F186*(1+EXP((LN(1+'Monte Carlo'!$K$10)-0.5*'Monte Carlo'!$K$12^2)+'Monte Carlo'!$K$12*((RAND()+RAND()+RAND()+RAND()+RAND()+RAND()+RAND()+RAND()+RAND()+RAND()+RAND()+RAND())-6))-1)+G$15)</x:f>
        <x:v>1038360.6573309733</x:v>
      </x:c>
      <x:c r="H186" s="97" t="n">
        <x:f>MAX(0,G186*(1+EXP((LN(1+'Monte Carlo'!$K$10)-0.5*'Monte Carlo'!$K$12^2)+'Monte Carlo'!$K$12*((RAND()+RAND()+RAND()+RAND()+RAND()+RAND()+RAND()+RAND()+RAND()+RAND()+RAND()+RAND())-6))-1)+H$15)</x:f>
        <x:v>1126680.4779404812</x:v>
      </x:c>
      <x:c r="I186" s="97" t="n">
        <x:f>MAX(0,H186*(1+EXP((LN(1+'Monte Carlo'!$K$10)-0.5*'Monte Carlo'!$K$12^2)+'Monte Carlo'!$K$12*((RAND()+RAND()+RAND()+RAND()+RAND()+RAND()+RAND()+RAND()+RAND()+RAND()+RAND()+RAND())-6))-1)+I$15)</x:f>
        <x:v>1254072.3102625895</x:v>
      </x:c>
      <x:c r="J186" s="97" t="n">
        <x:f>MAX(0,I186*(1+EXP((LN(1+'Monte Carlo'!$K$10)-0.5*'Monte Carlo'!$K$12^2)+'Monte Carlo'!$K$12*((RAND()+RAND()+RAND()+RAND()+RAND()+RAND()+RAND()+RAND()+RAND()+RAND()+RAND()+RAND())-6))-1)+J$15)</x:f>
        <x:v>1835708.6976250121</x:v>
      </x:c>
      <x:c r="K186" s="97" t="n">
        <x:f>MAX(0,J186*(1+EXP((LN(1+'Monte Carlo'!$K$10)-0.5*'Monte Carlo'!$K$12^2)+'Monte Carlo'!$K$12*((RAND()+RAND()+RAND()+RAND()+RAND()+RAND()+RAND()+RAND()+RAND()+RAND()+RAND()+RAND())-6))-1)+K$15)</x:f>
        <x:v>1953594.3409146525</x:v>
      </x:c>
      <x:c r="L186" s="97" t="n">
        <x:f>MAX(0,K186*(1+EXP((LN(1+'Monte Carlo'!$K$10)-0.5*'Monte Carlo'!$K$12^2)+'Monte Carlo'!$K$12*((RAND()+RAND()+RAND()+RAND()+RAND()+RAND()+RAND()+RAND()+RAND()+RAND()+RAND()+RAND())-6))-1)+L$15)</x:f>
        <x:v>2112175.216800346</x:v>
      </x:c>
      <x:c r="M186" s="97" t="n">
        <x:f>MAX(0,L186*(1+EXP((LN(1+'Monte Carlo'!$K$10)-0.5*'Monte Carlo'!$K$12^2)+'Monte Carlo'!$K$12*((RAND()+RAND()+RAND()+RAND()+RAND()+RAND()+RAND()+RAND()+RAND()+RAND()+RAND()+RAND())-6))-1)+M$15)</x:f>
        <x:v>2979183.841549132</x:v>
      </x:c>
      <x:c r="N186" s="97" t="n">
        <x:f>MAX(0,M186*(1+EXP((LN(1+'Monte Carlo'!$K$10)-0.5*'Monte Carlo'!$K$12^2)+'Monte Carlo'!$K$12*((RAND()+RAND()+RAND()+RAND()+RAND()+RAND()+RAND()+RAND()+RAND()+RAND()+RAND()+RAND())-6))-1)+N$15)</x:f>
        <x:v>2677166.752987333</x:v>
      </x:c>
      <x:c r="O186" s="97" t="n">
        <x:f>MAX(0,N186*(1+EXP((LN(1+'Monte Carlo'!$K$10)-0.5*'Monte Carlo'!$K$12^2)+'Monte Carlo'!$K$12*((RAND()+RAND()+RAND()+RAND()+RAND()+RAND()+RAND()+RAND()+RAND()+RAND()+RAND()+RAND())-6))-1)+O$15)</x:f>
        <x:v>3692869.9660997326</x:v>
      </x:c>
      <x:c r="P186" s="97" t="n">
        <x:f>MAX(0,O186*(1+EXP((LN(1+'Monte Carlo'!$K$10)-0.5*'Monte Carlo'!$K$12^2)+'Monte Carlo'!$K$12*((RAND()+RAND()+RAND()+RAND()+RAND()+RAND()+RAND()+RAND()+RAND()+RAND()+RAND()+RAND())-6))-1)+P$15)</x:f>
        <x:v>3720604.3227216527</x:v>
      </x:c>
      <x:c r="Q186" s="97" t="n">
        <x:f>MAX(0,P186*(1+EXP((LN(1+'Monte Carlo'!$K$10)-0.5*'Monte Carlo'!$K$12^2)+'Monte Carlo'!$K$12*((RAND()+RAND()+RAND()+RAND()+RAND()+RAND()+RAND()+RAND()+RAND()+RAND()+RAND()+RAND())-6))-1)+Q$15)</x:f>
        <x:v>3768738.3256136132</x:v>
      </x:c>
      <x:c r="R186" s="97" t="n">
        <x:f>MAX(0,Q186*(1+EXP((LN(1+'Monte Carlo'!$K$10)-0.5*'Monte Carlo'!$K$12^2)+'Monte Carlo'!$K$12*((RAND()+RAND()+RAND()+RAND()+RAND()+RAND()+RAND()+RAND()+RAND()+RAND()+RAND()+RAND())-6))-1)+R$15)</x:f>
        <x:v>4504847.059775488</x:v>
      </x:c>
      <x:c r="S186" s="97" t="n">
        <x:f>MAX(0,R186*(1+EXP((LN(1+'Monte Carlo'!$K$10)-0.5*'Monte Carlo'!$K$12^2)+'Monte Carlo'!$K$12*((RAND()+RAND()+RAND()+RAND()+RAND()+RAND()+RAND()+RAND()+RAND()+RAND()+RAND()+RAND())-6))-1)+S$15)</x:f>
        <x:v>4714457.438759836</x:v>
      </x:c>
      <x:c r="T186" s="97" t="n">
        <x:f>MAX(0,S186*(1+EXP((LN(1+'Monte Carlo'!$K$10)-0.5*'Monte Carlo'!$K$12^2)+'Monte Carlo'!$K$12*((RAND()+RAND()+RAND()+RAND()+RAND()+RAND()+RAND()+RAND()+RAND()+RAND()+RAND()+RAND())-6))-1)+T$15)</x:f>
        <x:v>4669425.330692042</x:v>
      </x:c>
      <x:c r="U186" s="97" t="n">
        <x:f>MAX(0,T186*(1+EXP((LN(1+'Monte Carlo'!$K$10)-0.5*'Monte Carlo'!$K$12^2)+'Monte Carlo'!$K$12*((RAND()+RAND()+RAND()+RAND()+RAND()+RAND()+RAND()+RAND()+RAND()+RAND()+RAND()+RAND())-6))-1)+U$15)</x:f>
        <x:v>6000412.101284298</x:v>
      </x:c>
      <x:c r="V186" s="97" t="n">
        <x:f>MAX(0,U186*(1+EXP((LN(1+'Monte Carlo'!$K$10)-0.5*'Monte Carlo'!$K$12^2)+'Monte Carlo'!$K$12*((RAND()+RAND()+RAND()+RAND()+RAND()+RAND()+RAND()+RAND()+RAND()+RAND()+RAND()+RAND())-6))-1)+V$15)</x:f>
        <x:v>7407140.860117976</x:v>
      </x:c>
      <x:c r="W186" s="97" t="n">
        <x:f>MAX(0,V186*(1+EXP((LN(1+'Monte Carlo'!$K$10)-0.5*'Monte Carlo'!$K$12^2)+'Monte Carlo'!$K$12*((RAND()+RAND()+RAND()+RAND()+RAND()+RAND()+RAND()+RAND()+RAND()+RAND()+RAND()+RAND())-6))-1)+W$15)</x:f>
        <x:v>6830484.213763566</x:v>
      </x:c>
      <x:c r="X186" s="97" t="n">
        <x:f>MAX(0,W186*(1+EXP((LN(1+'Monte Carlo'!$K$10)-0.5*'Monte Carlo'!$K$12^2)+'Monte Carlo'!$K$12*((RAND()+RAND()+RAND()+RAND()+RAND()+RAND()+RAND()+RAND()+RAND()+RAND()+RAND()+RAND())-6))-1)+X$15)</x:f>
        <x:v>8479417.521816483</x:v>
      </x:c>
      <x:c r="Y186" s="97" t="n">
        <x:f>MAX(0,X186*(1+EXP((LN(1+'Monte Carlo'!$K$10)-0.5*'Monte Carlo'!$K$12^2)+'Monte Carlo'!$K$12*((RAND()+RAND()+RAND()+RAND()+RAND()+RAND()+RAND()+RAND()+RAND()+RAND()+RAND()+RAND())-6))-1)+Y$15)</x:f>
        <x:v>8648206.304795898</x:v>
      </x:c>
      <x:c r="Z186" s="97" t="n">
        <x:f>MAX(0,Y186*(1+EXP((LN(1+'Monte Carlo'!$K$10)-0.5*'Monte Carlo'!$K$12^2)+'Monte Carlo'!$K$12*((RAND()+RAND()+RAND()+RAND()+RAND()+RAND()+RAND()+RAND()+RAND()+RAND()+RAND()+RAND())-6))-1)+Z$15)</x:f>
        <x:v>9633552.379227087</x:v>
      </x:c>
      <x:c r="AA186" s="97" t="n">
        <x:f>MAX(0,Z186*(1+EXP((LN(1+'Monte Carlo'!$K$10)-0.5*'Monte Carlo'!$K$12^2)+'Monte Carlo'!$K$12*((RAND()+RAND()+RAND()+RAND()+RAND()+RAND()+RAND()+RAND()+RAND()+RAND()+RAND()+RAND())-6))-1)+AA$15)</x:f>
        <x:v>8223814.340378509</x:v>
      </x:c>
      <x:c r="AB186" s="97" t="n">
        <x:f>MAX(0,AA186*(1+EXP((LN(1+'Monte Carlo'!$K$10)-0.5*'Monte Carlo'!$K$12^2)+'Monte Carlo'!$K$12*((RAND()+RAND()+RAND()+RAND()+RAND()+RAND()+RAND()+RAND()+RAND()+RAND()+RAND()+RAND())-6))-1)+AB$15)</x:f>
        <x:v>6294070.203955185</x:v>
      </x:c>
      <x:c r="AC186" s="97" t="n">
        <x:f>MAX(0,AB186*(1+EXP((LN(1+'Monte Carlo'!$K$10)-0.5*'Monte Carlo'!$K$12^2)+'Monte Carlo'!$K$12*((RAND()+RAND()+RAND()+RAND()+RAND()+RAND()+RAND()+RAND()+RAND()+RAND()+RAND()+RAND())-6))-1)+AC$15)</x:f>
        <x:v>8483429.260620464</x:v>
      </x:c>
      <x:c r="AD186" s="97" t="n">
        <x:f>MAX(0,AC186*(1+EXP((LN(1+'Monte Carlo'!$K$10)-0.5*'Monte Carlo'!$K$12^2)+'Monte Carlo'!$K$12*((RAND()+RAND()+RAND()+RAND()+RAND()+RAND()+RAND()+RAND()+RAND()+RAND()+RAND()+RAND())-6))-1)+AD$15)</x:f>
        <x:v>7372937.495919849</x:v>
      </x:c>
      <x:c r="AE186" s="97" t="n">
        <x:f>MAX(0,AD186*(1+EXP((LN(1+'Monte Carlo'!$K$10)-0.5*'Monte Carlo'!$K$12^2)+'Monte Carlo'!$K$12*((RAND()+RAND()+RAND()+RAND()+RAND()+RAND()+RAND()+RAND()+RAND()+RAND()+RAND()+RAND())-6))-1)+AE$15)</x:f>
        <x:v>6248629.734556837</x:v>
      </x:c>
      <x:c r="AF186" s="97" t="n">
        <x:f>MAX(0,AE186*(1+EXP((LN(1+'Monte Carlo'!$K$10)-0.5*'Monte Carlo'!$K$12^2)+'Monte Carlo'!$K$12*((RAND()+RAND()+RAND()+RAND()+RAND()+RAND()+RAND()+RAND()+RAND()+RAND()+RAND()+RAND())-6))-1)+AF$15)</x:f>
        <x:v>7305156.64292657</x:v>
      </x:c>
      <x:c r="AG186" s="97">
        <x:f t="shared" si="4"/>
        <x:v>1029031.25</x:v>
      </x:c>
    </x:row>
    <x:row r="187">
      <x:c r="A187" s="93">
        <x:v>166</x:v>
      </x:c>
      <x:c r="B187" s="97" t="n">
        <x:f>IF(AND(UPPER('Monte Carlo'!$K$4)="YES",'Monte Carlo'!$K$5&gt;0),'Monte Carlo'!$K$13,Liquidity_30Y!$C$14)</x:f>
        <x:v>1029031.25</x:v>
      </x:c>
      <x:c r="C187" s="97" t="n">
        <x:f>MAX(0,B187*(1+EXP((LN(1+'Monte Carlo'!$K$10)-0.5*'Monte Carlo'!$K$12^2)+'Monte Carlo'!$K$12*((RAND()+RAND()+RAND()+RAND()+RAND()+RAND()+RAND()+RAND()+RAND()+RAND()+RAND()+RAND())-6))-1)+C$15)</x:f>
        <x:v>1398011.0876889927</x:v>
      </x:c>
      <x:c r="D187" s="97" t="n">
        <x:f>MAX(0,C187*(1+EXP((LN(1+'Monte Carlo'!$K$10)-0.5*'Monte Carlo'!$K$12^2)+'Monte Carlo'!$K$12*((RAND()+RAND()+RAND()+RAND()+RAND()+RAND()+RAND()+RAND()+RAND()+RAND()+RAND()+RAND())-6))-1)+D$15)</x:f>
        <x:v>1442674.7947654657</x:v>
      </x:c>
      <x:c r="E187" s="97" t="n">
        <x:f>MAX(0,D187*(1+EXP((LN(1+'Monte Carlo'!$K$10)-0.5*'Monte Carlo'!$K$12^2)+'Monte Carlo'!$K$12*((RAND()+RAND()+RAND()+RAND()+RAND()+RAND()+RAND()+RAND()+RAND()+RAND()+RAND()+RAND())-6))-1)+E$15)</x:f>
        <x:v>1630063.1780181364</x:v>
      </x:c>
      <x:c r="F187" s="97" t="n">
        <x:f>MAX(0,E187*(1+EXP((LN(1+'Monte Carlo'!$K$10)-0.5*'Monte Carlo'!$K$12^2)+'Monte Carlo'!$K$12*((RAND()+RAND()+RAND()+RAND()+RAND()+RAND()+RAND()+RAND()+RAND()+RAND()+RAND()+RAND())-6))-1)+F$15)</x:f>
        <x:v>2010224.1575773654</x:v>
      </x:c>
      <x:c r="G187" s="97" t="n">
        <x:f>MAX(0,F187*(1+EXP((LN(1+'Monte Carlo'!$K$10)-0.5*'Monte Carlo'!$K$12^2)+'Monte Carlo'!$K$12*((RAND()+RAND()+RAND()+RAND()+RAND()+RAND()+RAND()+RAND()+RAND()+RAND()+RAND()+RAND())-6))-1)+G$15)</x:f>
        <x:v>2020437.1113121002</x:v>
      </x:c>
      <x:c r="H187" s="97" t="n">
        <x:f>MAX(0,G187*(1+EXP((LN(1+'Monte Carlo'!$K$10)-0.5*'Monte Carlo'!$K$12^2)+'Monte Carlo'!$K$12*((RAND()+RAND()+RAND()+RAND()+RAND()+RAND()+RAND()+RAND()+RAND()+RAND()+RAND()+RAND())-6))-1)+H$15)</x:f>
        <x:v>1778663.4081121045</x:v>
      </x:c>
      <x:c r="I187" s="97" t="n">
        <x:f>MAX(0,H187*(1+EXP((LN(1+'Monte Carlo'!$K$10)-0.5*'Monte Carlo'!$K$12^2)+'Monte Carlo'!$K$12*((RAND()+RAND()+RAND()+RAND()+RAND()+RAND()+RAND()+RAND()+RAND()+RAND()+RAND()+RAND())-6))-1)+I$15)</x:f>
        <x:v>1551215.3458828267</x:v>
      </x:c>
      <x:c r="J187" s="97" t="n">
        <x:f>MAX(0,I187*(1+EXP((LN(1+'Monte Carlo'!$K$10)-0.5*'Monte Carlo'!$K$12^2)+'Monte Carlo'!$K$12*((RAND()+RAND()+RAND()+RAND()+RAND()+RAND()+RAND()+RAND()+RAND()+RAND()+RAND()+RAND())-6))-1)+J$15)</x:f>
        <x:v>1740351.4791208846</x:v>
      </x:c>
      <x:c r="K187" s="97" t="n">
        <x:f>MAX(0,J187*(1+EXP((LN(1+'Monte Carlo'!$K$10)-0.5*'Monte Carlo'!$K$12^2)+'Monte Carlo'!$K$12*((RAND()+RAND()+RAND()+RAND()+RAND()+RAND()+RAND()+RAND()+RAND()+RAND()+RAND()+RAND())-6))-1)+K$15)</x:f>
        <x:v>1734480.6174158633</x:v>
      </x:c>
      <x:c r="L187" s="97" t="n">
        <x:f>MAX(0,K187*(1+EXP((LN(1+'Monte Carlo'!$K$10)-0.5*'Monte Carlo'!$K$12^2)+'Monte Carlo'!$K$12*((RAND()+RAND()+RAND()+RAND()+RAND()+RAND()+RAND()+RAND()+RAND()+RAND()+RAND()+RAND())-6))-1)+L$15)</x:f>
        <x:v>1802275.3690869706</x:v>
      </x:c>
      <x:c r="M187" s="97" t="n">
        <x:f>MAX(0,L187*(1+EXP((LN(1+'Monte Carlo'!$K$10)-0.5*'Monte Carlo'!$K$12^2)+'Monte Carlo'!$K$12*((RAND()+RAND()+RAND()+RAND()+RAND()+RAND()+RAND()+RAND()+RAND()+RAND()+RAND()+RAND())-6))-1)+M$15)</x:f>
        <x:v>2117521.8470243337</x:v>
      </x:c>
      <x:c r="N187" s="97" t="n">
        <x:f>MAX(0,M187*(1+EXP((LN(1+'Monte Carlo'!$K$10)-0.5*'Monte Carlo'!$K$12^2)+'Monte Carlo'!$K$12*((RAND()+RAND()+RAND()+RAND()+RAND()+RAND()+RAND()+RAND()+RAND()+RAND()+RAND()+RAND())-6))-1)+N$15)</x:f>
        <x:v>1730966.4646315172</x:v>
      </x:c>
      <x:c r="O187" s="97" t="n">
        <x:f>MAX(0,N187*(1+EXP((LN(1+'Monte Carlo'!$K$10)-0.5*'Monte Carlo'!$K$12^2)+'Monte Carlo'!$K$12*((RAND()+RAND()+RAND()+RAND()+RAND()+RAND()+RAND()+RAND()+RAND()+RAND()+RAND()+RAND())-6))-1)+O$15)</x:f>
        <x:v>2452070.0511113964</x:v>
      </x:c>
      <x:c r="P187" s="97" t="n">
        <x:f>MAX(0,O187*(1+EXP((LN(1+'Monte Carlo'!$K$10)-0.5*'Monte Carlo'!$K$12^2)+'Monte Carlo'!$K$12*((RAND()+RAND()+RAND()+RAND()+RAND()+RAND()+RAND()+RAND()+RAND()+RAND()+RAND()+RAND())-6))-1)+P$15)</x:f>
        <x:v>2838030.071604563</x:v>
      </x:c>
      <x:c r="Q187" s="97" t="n">
        <x:f>MAX(0,P187*(1+EXP((LN(1+'Monte Carlo'!$K$10)-0.5*'Monte Carlo'!$K$12^2)+'Monte Carlo'!$K$12*((RAND()+RAND()+RAND()+RAND()+RAND()+RAND()+RAND()+RAND()+RAND()+RAND()+RAND()+RAND())-6))-1)+Q$15)</x:f>
        <x:v>2685772.5691202055</x:v>
      </x:c>
      <x:c r="R187" s="97" t="n">
        <x:f>MAX(0,Q187*(1+EXP((LN(1+'Monte Carlo'!$K$10)-0.5*'Monte Carlo'!$K$12^2)+'Monte Carlo'!$K$12*((RAND()+RAND()+RAND()+RAND()+RAND()+RAND()+RAND()+RAND()+RAND()+RAND()+RAND()+RAND())-6))-1)+R$15)</x:f>
        <x:v>3632125.401019096</x:v>
      </x:c>
      <x:c r="S187" s="97" t="n">
        <x:f>MAX(0,R187*(1+EXP((LN(1+'Monte Carlo'!$K$10)-0.5*'Monte Carlo'!$K$12^2)+'Monte Carlo'!$K$12*((RAND()+RAND()+RAND()+RAND()+RAND()+RAND()+RAND()+RAND()+RAND()+RAND()+RAND()+RAND())-6))-1)+S$15)</x:f>
        <x:v>4456944.386127538</x:v>
      </x:c>
      <x:c r="T187" s="97" t="n">
        <x:f>MAX(0,S187*(1+EXP((LN(1+'Monte Carlo'!$K$10)-0.5*'Monte Carlo'!$K$12^2)+'Monte Carlo'!$K$12*((RAND()+RAND()+RAND()+RAND()+RAND()+RAND()+RAND()+RAND()+RAND()+RAND()+RAND()+RAND())-6))-1)+T$15)</x:f>
        <x:v>4739015.961384508</x:v>
      </x:c>
      <x:c r="U187" s="97" t="n">
        <x:f>MAX(0,T187*(1+EXP((LN(1+'Monte Carlo'!$K$10)-0.5*'Monte Carlo'!$K$12^2)+'Monte Carlo'!$K$12*((RAND()+RAND()+RAND()+RAND()+RAND()+RAND()+RAND()+RAND()+RAND()+RAND()+RAND()+RAND())-6))-1)+U$15)</x:f>
        <x:v>6140532.531610173</x:v>
      </x:c>
      <x:c r="V187" s="97" t="n">
        <x:f>MAX(0,U187*(1+EXP((LN(1+'Monte Carlo'!$K$10)-0.5*'Monte Carlo'!$K$12^2)+'Monte Carlo'!$K$12*((RAND()+RAND()+RAND()+RAND()+RAND()+RAND()+RAND()+RAND()+RAND()+RAND()+RAND()+RAND())-6))-1)+V$15)</x:f>
        <x:v>7056011.732712032</x:v>
      </x:c>
      <x:c r="W187" s="97" t="n">
        <x:f>MAX(0,V187*(1+EXP((LN(1+'Monte Carlo'!$K$10)-0.5*'Monte Carlo'!$K$12^2)+'Monte Carlo'!$K$12*((RAND()+RAND()+RAND()+RAND()+RAND()+RAND()+RAND()+RAND()+RAND()+RAND()+RAND()+RAND())-6))-1)+W$15)</x:f>
        <x:v>8501270.048911603</x:v>
      </x:c>
      <x:c r="X187" s="97" t="n">
        <x:f>MAX(0,W187*(1+EXP((LN(1+'Monte Carlo'!$K$10)-0.5*'Monte Carlo'!$K$12^2)+'Monte Carlo'!$K$12*((RAND()+RAND()+RAND()+RAND()+RAND()+RAND()+RAND()+RAND()+RAND()+RAND()+RAND()+RAND())-6))-1)+X$15)</x:f>
        <x:v>9063874.481806865</x:v>
      </x:c>
      <x:c r="Y187" s="97" t="n">
        <x:f>MAX(0,X187*(1+EXP((LN(1+'Monte Carlo'!$K$10)-0.5*'Monte Carlo'!$K$12^2)+'Monte Carlo'!$K$12*((RAND()+RAND()+RAND()+RAND()+RAND()+RAND()+RAND()+RAND()+RAND()+RAND()+RAND()+RAND())-6))-1)+Y$15)</x:f>
        <x:v>8579345.41518353</x:v>
      </x:c>
      <x:c r="Z187" s="97" t="n">
        <x:f>MAX(0,Y187*(1+EXP((LN(1+'Monte Carlo'!$K$10)-0.5*'Monte Carlo'!$K$12^2)+'Monte Carlo'!$K$12*((RAND()+RAND()+RAND()+RAND()+RAND()+RAND()+RAND()+RAND()+RAND()+RAND()+RAND()+RAND())-6))-1)+Z$15)</x:f>
        <x:v>8712393.023778971</x:v>
      </x:c>
      <x:c r="AA187" s="97" t="n">
        <x:f>MAX(0,Z187*(1+EXP((LN(1+'Monte Carlo'!$K$10)-0.5*'Monte Carlo'!$K$12^2)+'Monte Carlo'!$K$12*((RAND()+RAND()+RAND()+RAND()+RAND()+RAND()+RAND()+RAND()+RAND()+RAND()+RAND()+RAND())-6))-1)+AA$15)</x:f>
        <x:v>10015511.671660895</x:v>
      </x:c>
      <x:c r="AB187" s="97" t="n">
        <x:f>MAX(0,AA187*(1+EXP((LN(1+'Monte Carlo'!$K$10)-0.5*'Monte Carlo'!$K$12^2)+'Monte Carlo'!$K$12*((RAND()+RAND()+RAND()+RAND()+RAND()+RAND()+RAND()+RAND()+RAND()+RAND()+RAND()+RAND())-6))-1)+AB$15)</x:f>
        <x:v>12072237.810024789</x:v>
      </x:c>
      <x:c r="AC187" s="97" t="n">
        <x:f>MAX(0,AB187*(1+EXP((LN(1+'Monte Carlo'!$K$10)-0.5*'Monte Carlo'!$K$12^2)+'Monte Carlo'!$K$12*((RAND()+RAND()+RAND()+RAND()+RAND()+RAND()+RAND()+RAND()+RAND()+RAND()+RAND()+RAND())-6))-1)+AC$15)</x:f>
        <x:v>13050475.415978776</x:v>
      </x:c>
      <x:c r="AD187" s="97" t="n">
        <x:f>MAX(0,AC187*(1+EXP((LN(1+'Monte Carlo'!$K$10)-0.5*'Monte Carlo'!$K$12^2)+'Monte Carlo'!$K$12*((RAND()+RAND()+RAND()+RAND()+RAND()+RAND()+RAND()+RAND()+RAND()+RAND()+RAND()+RAND())-6))-1)+AD$15)</x:f>
        <x:v>15316336.299848342</x:v>
      </x:c>
      <x:c r="AE187" s="97" t="n">
        <x:f>MAX(0,AD187*(1+EXP((LN(1+'Monte Carlo'!$K$10)-0.5*'Monte Carlo'!$K$12^2)+'Monte Carlo'!$K$12*((RAND()+RAND()+RAND()+RAND()+RAND()+RAND()+RAND()+RAND()+RAND()+RAND()+RAND()+RAND())-6))-1)+AE$15)</x:f>
        <x:v>20717215.390361775</x:v>
      </x:c>
      <x:c r="AF187" s="97" t="n">
        <x:f>MAX(0,AE187*(1+EXP((LN(1+'Monte Carlo'!$K$10)-0.5*'Monte Carlo'!$K$12^2)+'Monte Carlo'!$K$12*((RAND()+RAND()+RAND()+RAND()+RAND()+RAND()+RAND()+RAND()+RAND()+RAND()+RAND()+RAND())-6))-1)+AF$15)</x:f>
        <x:v>22770817.236673567</x:v>
      </x:c>
      <x:c r="AG187" s="97">
        <x:f t="shared" si="4"/>
        <x:v>882703.00795517769</x:v>
      </x:c>
    </x:row>
    <x:row r="188">
      <x:c r="A188" s="93">
        <x:v>167</x:v>
      </x:c>
      <x:c r="B188" s="97" t="n">
        <x:f>IF(AND(UPPER('Monte Carlo'!$K$4)="YES",'Monte Carlo'!$K$5&gt;0),'Monte Carlo'!$K$13,Liquidity_30Y!$C$14)</x:f>
        <x:v>1029031.25</x:v>
      </x:c>
      <x:c r="C188" s="97" t="n">
        <x:f>MAX(0,B188*(1+EXP((LN(1+'Monte Carlo'!$K$10)-0.5*'Monte Carlo'!$K$12^2)+'Monte Carlo'!$K$12*((RAND()+RAND()+RAND()+RAND()+RAND()+RAND()+RAND()+RAND()+RAND()+RAND()+RAND()+RAND())-6))-1)+C$15)</x:f>
        <x:v>1160038.7256002482</x:v>
      </x:c>
      <x:c r="D188" s="97" t="n">
        <x:f>MAX(0,C188*(1+EXP((LN(1+'Monte Carlo'!$K$10)-0.5*'Monte Carlo'!$K$12^2)+'Monte Carlo'!$K$12*((RAND()+RAND()+RAND()+RAND()+RAND()+RAND()+RAND()+RAND()+RAND()+RAND()+RAND()+RAND())-6))-1)+D$15)</x:f>
        <x:v>1274520.429720979</x:v>
      </x:c>
      <x:c r="E188" s="97" t="n">
        <x:f>MAX(0,D188*(1+EXP((LN(1+'Monte Carlo'!$K$10)-0.5*'Monte Carlo'!$K$12^2)+'Monte Carlo'!$K$12*((RAND()+RAND()+RAND()+RAND()+RAND()+RAND()+RAND()+RAND()+RAND()+RAND()+RAND()+RAND())-6))-1)+E$15)</x:f>
        <x:v>1336484.775797974</x:v>
      </x:c>
      <x:c r="F188" s="97" t="n">
        <x:f>MAX(0,E188*(1+EXP((LN(1+'Monte Carlo'!$K$10)-0.5*'Monte Carlo'!$K$12^2)+'Monte Carlo'!$K$12*((RAND()+RAND()+RAND()+RAND()+RAND()+RAND()+RAND()+RAND()+RAND()+RAND()+RAND()+RAND())-6))-1)+F$15)</x:f>
        <x:v>1282014.1721081724</x:v>
      </x:c>
      <x:c r="G188" s="97" t="n">
        <x:f>MAX(0,F188*(1+EXP((LN(1+'Monte Carlo'!$K$10)-0.5*'Monte Carlo'!$K$12^2)+'Monte Carlo'!$K$12*((RAND()+RAND()+RAND()+RAND()+RAND()+RAND()+RAND()+RAND()+RAND()+RAND()+RAND()+RAND())-6))-1)+G$15)</x:f>
        <x:v>1489451.3456965373</x:v>
      </x:c>
      <x:c r="H188" s="97" t="n">
        <x:f>MAX(0,G188*(1+EXP((LN(1+'Monte Carlo'!$K$10)-0.5*'Monte Carlo'!$K$12^2)+'Monte Carlo'!$K$12*((RAND()+RAND()+RAND()+RAND()+RAND()+RAND()+RAND()+RAND()+RAND()+RAND()+RAND()+RAND())-6))-1)+H$15)</x:f>
        <x:v>1951724.6158907278</x:v>
      </x:c>
      <x:c r="I188" s="97" t="n">
        <x:f>MAX(0,H188*(1+EXP((LN(1+'Monte Carlo'!$K$10)-0.5*'Monte Carlo'!$K$12^2)+'Monte Carlo'!$K$12*((RAND()+RAND()+RAND()+RAND()+RAND()+RAND()+RAND()+RAND()+RAND()+RAND()+RAND()+RAND())-6))-1)+I$15)</x:f>
        <x:v>1922961.630728114</x:v>
      </x:c>
      <x:c r="J188" s="97" t="n">
        <x:f>MAX(0,I188*(1+EXP((LN(1+'Monte Carlo'!$K$10)-0.5*'Monte Carlo'!$K$12^2)+'Monte Carlo'!$K$12*((RAND()+RAND()+RAND()+RAND()+RAND()+RAND()+RAND()+RAND()+RAND()+RAND()+RAND()+RAND())-6))-1)+J$15)</x:f>
        <x:v>1652725.7536119572</x:v>
      </x:c>
      <x:c r="K188" s="97" t="n">
        <x:f>MAX(0,J188*(1+EXP((LN(1+'Monte Carlo'!$K$10)-0.5*'Monte Carlo'!$K$12^2)+'Monte Carlo'!$K$12*((RAND()+RAND()+RAND()+RAND()+RAND()+RAND()+RAND()+RAND()+RAND()+RAND()+RAND()+RAND())-6))-1)+K$15)</x:f>
        <x:v>2074416.5321940542</x:v>
      </x:c>
      <x:c r="L188" s="97" t="n">
        <x:f>MAX(0,K188*(1+EXP((LN(1+'Monte Carlo'!$K$10)-0.5*'Monte Carlo'!$K$12^2)+'Monte Carlo'!$K$12*((RAND()+RAND()+RAND()+RAND()+RAND()+RAND()+RAND()+RAND()+RAND()+RAND()+RAND()+RAND())-6))-1)+L$15)</x:f>
        <x:v>1851222.9216785764</x:v>
      </x:c>
      <x:c r="M188" s="97" t="n">
        <x:f>MAX(0,L188*(1+EXP((LN(1+'Monte Carlo'!$K$10)-0.5*'Monte Carlo'!$K$12^2)+'Monte Carlo'!$K$12*((RAND()+RAND()+RAND()+RAND()+RAND()+RAND()+RAND()+RAND()+RAND()+RAND()+RAND()+RAND())-6))-1)+M$15)</x:f>
        <x:v>2329832.5679964563</x:v>
      </x:c>
      <x:c r="N188" s="97" t="n">
        <x:f>MAX(0,M188*(1+EXP((LN(1+'Monte Carlo'!$K$10)-0.5*'Monte Carlo'!$K$12^2)+'Monte Carlo'!$K$12*((RAND()+RAND()+RAND()+RAND()+RAND()+RAND()+RAND()+RAND()+RAND()+RAND()+RAND()+RAND())-6))-1)+N$15)</x:f>
        <x:v>2632397.1798959803</x:v>
      </x:c>
      <x:c r="O188" s="97" t="n">
        <x:f>MAX(0,N188*(1+EXP((LN(1+'Monte Carlo'!$K$10)-0.5*'Monte Carlo'!$K$12^2)+'Monte Carlo'!$K$12*((RAND()+RAND()+RAND()+RAND()+RAND()+RAND()+RAND()+RAND()+RAND()+RAND()+RAND()+RAND())-6))-1)+O$15)</x:f>
        <x:v>3271105.5154487854</x:v>
      </x:c>
      <x:c r="P188" s="97" t="n">
        <x:f>MAX(0,O188*(1+EXP((LN(1+'Monte Carlo'!$K$10)-0.5*'Monte Carlo'!$K$12^2)+'Monte Carlo'!$K$12*((RAND()+RAND()+RAND()+RAND()+RAND()+RAND()+RAND()+RAND()+RAND()+RAND()+RAND()+RAND())-6))-1)+P$15)</x:f>
        <x:v>3288983.8107335325</x:v>
      </x:c>
      <x:c r="Q188" s="97" t="n">
        <x:f>MAX(0,P188*(1+EXP((LN(1+'Monte Carlo'!$K$10)-0.5*'Monte Carlo'!$K$12^2)+'Monte Carlo'!$K$12*((RAND()+RAND()+RAND()+RAND()+RAND()+RAND()+RAND()+RAND()+RAND()+RAND()+RAND()+RAND())-6))-1)+Q$15)</x:f>
        <x:v>3813756.936270136</x:v>
      </x:c>
      <x:c r="R188" s="97" t="n">
        <x:f>MAX(0,Q188*(1+EXP((LN(1+'Monte Carlo'!$K$10)-0.5*'Monte Carlo'!$K$12^2)+'Monte Carlo'!$K$12*((RAND()+RAND()+RAND()+RAND()+RAND()+RAND()+RAND()+RAND()+RAND()+RAND()+RAND()+RAND())-6))-1)+R$15)</x:f>
        <x:v>4036006.903064535</x:v>
      </x:c>
      <x:c r="S188" s="97" t="n">
        <x:f>MAX(0,R188*(1+EXP((LN(1+'Monte Carlo'!$K$10)-0.5*'Monte Carlo'!$K$12^2)+'Monte Carlo'!$K$12*((RAND()+RAND()+RAND()+RAND()+RAND()+RAND()+RAND()+RAND()+RAND()+RAND()+RAND()+RAND())-6))-1)+S$15)</x:f>
        <x:v>5055631.468442012</x:v>
      </x:c>
      <x:c r="T188" s="97" t="n">
        <x:f>MAX(0,S188*(1+EXP((LN(1+'Monte Carlo'!$K$10)-0.5*'Monte Carlo'!$K$12^2)+'Monte Carlo'!$K$12*((RAND()+RAND()+RAND()+RAND()+RAND()+RAND()+RAND()+RAND()+RAND()+RAND()+RAND()+RAND())-6))-1)+T$15)</x:f>
        <x:v>5409636.111167521</x:v>
      </x:c>
      <x:c r="U188" s="97" t="n">
        <x:f>MAX(0,T188*(1+EXP((LN(1+'Monte Carlo'!$K$10)-0.5*'Monte Carlo'!$K$12^2)+'Monte Carlo'!$K$12*((RAND()+RAND()+RAND()+RAND()+RAND()+RAND()+RAND()+RAND()+RAND()+RAND()+RAND()+RAND())-6))-1)+U$15)</x:f>
        <x:v>5301640.370597255</x:v>
      </x:c>
      <x:c r="V188" s="97" t="n">
        <x:f>MAX(0,U188*(1+EXP((LN(1+'Monte Carlo'!$K$10)-0.5*'Monte Carlo'!$K$12^2)+'Monte Carlo'!$K$12*((RAND()+RAND()+RAND()+RAND()+RAND()+RAND()+RAND()+RAND()+RAND()+RAND()+RAND()+RAND())-6))-1)+V$15)</x:f>
        <x:v>4890114.451817678</x:v>
      </x:c>
      <x:c r="W188" s="97" t="n">
        <x:f>MAX(0,V188*(1+EXP((LN(1+'Monte Carlo'!$K$10)-0.5*'Monte Carlo'!$K$12^2)+'Monte Carlo'!$K$12*((RAND()+RAND()+RAND()+RAND()+RAND()+RAND()+RAND()+RAND()+RAND()+RAND()+RAND()+RAND())-6))-1)+W$15)</x:f>
        <x:v>5469697.9471091535</x:v>
      </x:c>
      <x:c r="X188" s="97" t="n">
        <x:f>MAX(0,W188*(1+EXP((LN(1+'Monte Carlo'!$K$10)-0.5*'Monte Carlo'!$K$12^2)+'Monte Carlo'!$K$12*((RAND()+RAND()+RAND()+RAND()+RAND()+RAND()+RAND()+RAND()+RAND()+RAND()+RAND()+RAND())-6))-1)+X$15)</x:f>
        <x:v>5229109.363587537</x:v>
      </x:c>
      <x:c r="Y188" s="97" t="n">
        <x:f>MAX(0,X188*(1+EXP((LN(1+'Monte Carlo'!$K$10)-0.5*'Monte Carlo'!$K$12^2)+'Monte Carlo'!$K$12*((RAND()+RAND()+RAND()+RAND()+RAND()+RAND()+RAND()+RAND()+RAND()+RAND()+RAND()+RAND())-6))-1)+Y$15)</x:f>
        <x:v>5191013.965007558</x:v>
      </x:c>
      <x:c r="Z188" s="97" t="n">
        <x:f>MAX(0,Y188*(1+EXP((LN(1+'Monte Carlo'!$K$10)-0.5*'Monte Carlo'!$K$12^2)+'Monte Carlo'!$K$12*((RAND()+RAND()+RAND()+RAND()+RAND()+RAND()+RAND()+RAND()+RAND()+RAND()+RAND()+RAND())-6))-1)+Z$15)</x:f>
        <x:v>5486069.913238742</x:v>
      </x:c>
      <x:c r="AA188" s="97" t="n">
        <x:f>MAX(0,Z188*(1+EXP((LN(1+'Monte Carlo'!$K$10)-0.5*'Monte Carlo'!$K$12^2)+'Monte Carlo'!$K$12*((RAND()+RAND()+RAND()+RAND()+RAND()+RAND()+RAND()+RAND()+RAND()+RAND()+RAND()+RAND())-6))-1)+AA$15)</x:f>
        <x:v>6941027.10344468</x:v>
      </x:c>
      <x:c r="AB188" s="97" t="n">
        <x:f>MAX(0,AA188*(1+EXP((LN(1+'Monte Carlo'!$K$10)-0.5*'Monte Carlo'!$K$12^2)+'Monte Carlo'!$K$12*((RAND()+RAND()+RAND()+RAND()+RAND()+RAND()+RAND()+RAND()+RAND()+RAND()+RAND()+RAND())-6))-1)+AB$15)</x:f>
        <x:v>7773008.927792952</x:v>
      </x:c>
      <x:c r="AC188" s="97" t="n">
        <x:f>MAX(0,AB188*(1+EXP((LN(1+'Monte Carlo'!$K$10)-0.5*'Monte Carlo'!$K$12^2)+'Monte Carlo'!$K$12*((RAND()+RAND()+RAND()+RAND()+RAND()+RAND()+RAND()+RAND()+RAND()+RAND()+RAND()+RAND())-6))-1)+AC$15)</x:f>
        <x:v>6510746.509420353</x:v>
      </x:c>
      <x:c r="AD188" s="97" t="n">
        <x:f>MAX(0,AC188*(1+EXP((LN(1+'Monte Carlo'!$K$10)-0.5*'Monte Carlo'!$K$12^2)+'Monte Carlo'!$K$12*((RAND()+RAND()+RAND()+RAND()+RAND()+RAND()+RAND()+RAND()+RAND()+RAND()+RAND()+RAND())-6))-1)+AD$15)</x:f>
        <x:v>5946109.06898816</x:v>
      </x:c>
      <x:c r="AE188" s="97" t="n">
        <x:f>MAX(0,AD188*(1+EXP((LN(1+'Monte Carlo'!$K$10)-0.5*'Monte Carlo'!$K$12^2)+'Monte Carlo'!$K$12*((RAND()+RAND()+RAND()+RAND()+RAND()+RAND()+RAND()+RAND()+RAND()+RAND()+RAND()+RAND())-6))-1)+AE$15)</x:f>
        <x:v>5833060.584091381</x:v>
      </x:c>
      <x:c r="AF188" s="97" t="n">
        <x:f>MAX(0,AE188*(1+EXP((LN(1+'Monte Carlo'!$K$10)-0.5*'Monte Carlo'!$K$12^2)+'Monte Carlo'!$K$12*((RAND()+RAND()+RAND()+RAND()+RAND()+RAND()+RAND()+RAND()+RAND()+RAND()+RAND()+RAND())-6))-1)+AF$15)</x:f>
        <x:v>5983563.719284238</x:v>
      </x:c>
      <x:c r="AG188" s="97">
        <x:f t="shared" si="4"/>
        <x:v>1021179.3075080657</x:v>
      </x:c>
    </x:row>
    <x:row r="189">
      <x:c r="A189" s="93">
        <x:v>168</x:v>
      </x:c>
      <x:c r="B189" s="97" t="n">
        <x:f>IF(AND(UPPER('Monte Carlo'!$K$4)="YES",'Monte Carlo'!$K$5&gt;0),'Monte Carlo'!$K$13,Liquidity_30Y!$C$14)</x:f>
        <x:v>1029031.25</x:v>
      </x:c>
      <x:c r="C189" s="97" t="n">
        <x:f>MAX(0,B189*(1+EXP((LN(1+'Monte Carlo'!$K$10)-0.5*'Monte Carlo'!$K$12^2)+'Monte Carlo'!$K$12*((RAND()+RAND()+RAND()+RAND()+RAND()+RAND()+RAND()+RAND()+RAND()+RAND()+RAND()+RAND())-6))-1)+C$15)</x:f>
        <x:v>1562711.8865800183</x:v>
      </x:c>
      <x:c r="D189" s="97" t="n">
        <x:f>MAX(0,C189*(1+EXP((LN(1+'Monte Carlo'!$K$10)-0.5*'Monte Carlo'!$K$12^2)+'Monte Carlo'!$K$12*((RAND()+RAND()+RAND()+RAND()+RAND()+RAND()+RAND()+RAND()+RAND()+RAND()+RAND()+RAND())-6))-1)+D$15)</x:f>
        <x:v>1419456.2667209844</x:v>
      </x:c>
      <x:c r="E189" s="97" t="n">
        <x:f>MAX(0,D189*(1+EXP((LN(1+'Monte Carlo'!$K$10)-0.5*'Monte Carlo'!$K$12^2)+'Monte Carlo'!$K$12*((RAND()+RAND()+RAND()+RAND()+RAND()+RAND()+RAND()+RAND()+RAND()+RAND()+RAND()+RAND())-6))-1)+E$15)</x:f>
        <x:v>1114386.4315532409</x:v>
      </x:c>
      <x:c r="F189" s="97" t="n">
        <x:f>MAX(0,E189*(1+EXP((LN(1+'Monte Carlo'!$K$10)-0.5*'Monte Carlo'!$K$12^2)+'Monte Carlo'!$K$12*((RAND()+RAND()+RAND()+RAND()+RAND()+RAND()+RAND()+RAND()+RAND()+RAND()+RAND()+RAND())-6))-1)+F$15)</x:f>
        <x:v>1097761.5493326993</x:v>
      </x:c>
      <x:c r="G189" s="97" t="n">
        <x:f>MAX(0,F189*(1+EXP((LN(1+'Monte Carlo'!$K$10)-0.5*'Monte Carlo'!$K$12^2)+'Monte Carlo'!$K$12*((RAND()+RAND()+RAND()+RAND()+RAND()+RAND()+RAND()+RAND()+RAND()+RAND()+RAND()+RAND())-6))-1)+G$15)</x:f>
        <x:v>1373283.2365202198</x:v>
      </x:c>
      <x:c r="H189" s="97" t="n">
        <x:f>MAX(0,G189*(1+EXP((LN(1+'Monte Carlo'!$K$10)-0.5*'Monte Carlo'!$K$12^2)+'Monte Carlo'!$K$12*((RAND()+RAND()+RAND()+RAND()+RAND()+RAND()+RAND()+RAND()+RAND()+RAND()+RAND()+RAND())-6))-1)+H$15)</x:f>
        <x:v>1140056.3727011695</x:v>
      </x:c>
      <x:c r="I189" s="97" t="n">
        <x:f>MAX(0,H189*(1+EXP((LN(1+'Monte Carlo'!$K$10)-0.5*'Monte Carlo'!$K$12^2)+'Monte Carlo'!$K$12*((RAND()+RAND()+RAND()+RAND()+RAND()+RAND()+RAND()+RAND()+RAND()+RAND()+RAND()+RAND())-6))-1)+I$15)</x:f>
        <x:v>1191636.3751910322</x:v>
      </x:c>
      <x:c r="J189" s="97" t="n">
        <x:f>MAX(0,I189*(1+EXP((LN(1+'Monte Carlo'!$K$10)-0.5*'Monte Carlo'!$K$12^2)+'Monte Carlo'!$K$12*((RAND()+RAND()+RAND()+RAND()+RAND()+RAND()+RAND()+RAND()+RAND()+RAND()+RAND()+RAND())-6))-1)+J$15)</x:f>
        <x:v>1483822.665908311</x:v>
      </x:c>
      <x:c r="K189" s="97" t="n">
        <x:f>MAX(0,J189*(1+EXP((LN(1+'Monte Carlo'!$K$10)-0.5*'Monte Carlo'!$K$12^2)+'Monte Carlo'!$K$12*((RAND()+RAND()+RAND()+RAND()+RAND()+RAND()+RAND()+RAND()+RAND()+RAND()+RAND()+RAND())-6))-1)+K$15)</x:f>
        <x:v>1364319.304559617</x:v>
      </x:c>
      <x:c r="L189" s="97" t="n">
        <x:f>MAX(0,K189*(1+EXP((LN(1+'Monte Carlo'!$K$10)-0.5*'Monte Carlo'!$K$12^2)+'Monte Carlo'!$K$12*((RAND()+RAND()+RAND()+RAND()+RAND()+RAND()+RAND()+RAND()+RAND()+RAND()+RAND()+RAND())-6))-1)+L$15)</x:f>
        <x:v>1288829.1802728903</x:v>
      </x:c>
      <x:c r="M189" s="97" t="n">
        <x:f>MAX(0,L189*(1+EXP((LN(1+'Monte Carlo'!$K$10)-0.5*'Monte Carlo'!$K$12^2)+'Monte Carlo'!$K$12*((RAND()+RAND()+RAND()+RAND()+RAND()+RAND()+RAND()+RAND()+RAND()+RAND()+RAND()+RAND())-6))-1)+M$15)</x:f>
        <x:v>1432735.8182528587</x:v>
      </x:c>
      <x:c r="N189" s="97" t="n">
        <x:f>MAX(0,M189*(1+EXP((LN(1+'Monte Carlo'!$K$10)-0.5*'Monte Carlo'!$K$12^2)+'Monte Carlo'!$K$12*((RAND()+RAND()+RAND()+RAND()+RAND()+RAND()+RAND()+RAND()+RAND()+RAND()+RAND()+RAND())-6))-1)+N$15)</x:f>
        <x:v>1426319.6521669761</x:v>
      </x:c>
      <x:c r="O189" s="97" t="n">
        <x:f>MAX(0,N189*(1+EXP((LN(1+'Monte Carlo'!$K$10)-0.5*'Monte Carlo'!$K$12^2)+'Monte Carlo'!$K$12*((RAND()+RAND()+RAND()+RAND()+RAND()+RAND()+RAND()+RAND()+RAND()+RAND()+RAND()+RAND())-6))-1)+O$15)</x:f>
        <x:v>1570114.9643073007</x:v>
      </x:c>
      <x:c r="P189" s="97" t="n">
        <x:f>MAX(0,O189*(1+EXP((LN(1+'Monte Carlo'!$K$10)-0.5*'Monte Carlo'!$K$12^2)+'Monte Carlo'!$K$12*((RAND()+RAND()+RAND()+RAND()+RAND()+RAND()+RAND()+RAND()+RAND()+RAND()+RAND()+RAND())-6))-1)+P$15)</x:f>
        <x:v>1553492.885345572</x:v>
      </x:c>
      <x:c r="Q189" s="97" t="n">
        <x:f>MAX(0,P189*(1+EXP((LN(1+'Monte Carlo'!$K$10)-0.5*'Monte Carlo'!$K$12^2)+'Monte Carlo'!$K$12*((RAND()+RAND()+RAND()+RAND()+RAND()+RAND()+RAND()+RAND()+RAND()+RAND()+RAND()+RAND())-6))-1)+Q$15)</x:f>
        <x:v>2032628.446922176</x:v>
      </x:c>
      <x:c r="R189" s="97" t="n">
        <x:f>MAX(0,Q189*(1+EXP((LN(1+'Monte Carlo'!$K$10)-0.5*'Monte Carlo'!$K$12^2)+'Monte Carlo'!$K$12*((RAND()+RAND()+RAND()+RAND()+RAND()+RAND()+RAND()+RAND()+RAND()+RAND()+RAND()+RAND())-6))-1)+R$15)</x:f>
        <x:v>2339124.2508698413</x:v>
      </x:c>
      <x:c r="S189" s="97" t="n">
        <x:f>MAX(0,R189*(1+EXP((LN(1+'Monte Carlo'!$K$10)-0.5*'Monte Carlo'!$K$12^2)+'Monte Carlo'!$K$12*((RAND()+RAND()+RAND()+RAND()+RAND()+RAND()+RAND()+RAND()+RAND()+RAND()+RAND()+RAND())-6))-1)+S$15)</x:f>
        <x:v>2498102.399629195</x:v>
      </x:c>
      <x:c r="T189" s="97" t="n">
        <x:f>MAX(0,S189*(1+EXP((LN(1+'Monte Carlo'!$K$10)-0.5*'Monte Carlo'!$K$12^2)+'Monte Carlo'!$K$12*((RAND()+RAND()+RAND()+RAND()+RAND()+RAND()+RAND()+RAND()+RAND()+RAND()+RAND()+RAND())-6))-1)+T$15)</x:f>
        <x:v>3319854.718604513</x:v>
      </x:c>
      <x:c r="U189" s="97" t="n">
        <x:f>MAX(0,T189*(1+EXP((LN(1+'Monte Carlo'!$K$10)-0.5*'Monte Carlo'!$K$12^2)+'Monte Carlo'!$K$12*((RAND()+RAND()+RAND()+RAND()+RAND()+RAND()+RAND()+RAND()+RAND()+RAND()+RAND()+RAND())-6))-1)+U$15)</x:f>
        <x:v>3726726.157364496</x:v>
      </x:c>
      <x:c r="V189" s="97" t="n">
        <x:f>MAX(0,U189*(1+EXP((LN(1+'Monte Carlo'!$K$10)-0.5*'Monte Carlo'!$K$12^2)+'Monte Carlo'!$K$12*((RAND()+RAND()+RAND()+RAND()+RAND()+RAND()+RAND()+RAND()+RAND()+RAND()+RAND()+RAND())-6))-1)+V$15)</x:f>
        <x:v>3374105.6237469995</x:v>
      </x:c>
      <x:c r="W189" s="97" t="n">
        <x:f>MAX(0,V189*(1+EXP((LN(1+'Monte Carlo'!$K$10)-0.5*'Monte Carlo'!$K$12^2)+'Monte Carlo'!$K$12*((RAND()+RAND()+RAND()+RAND()+RAND()+RAND()+RAND()+RAND()+RAND()+RAND()+RAND()+RAND())-6))-1)+W$15)</x:f>
        <x:v>3485325.528103685</x:v>
      </x:c>
      <x:c r="X189" s="97" t="n">
        <x:f>MAX(0,W189*(1+EXP((LN(1+'Monte Carlo'!$K$10)-0.5*'Monte Carlo'!$K$12^2)+'Monte Carlo'!$K$12*((RAND()+RAND()+RAND()+RAND()+RAND()+RAND()+RAND()+RAND()+RAND()+RAND()+RAND()+RAND())-6))-1)+X$15)</x:f>
        <x:v>2949806.9734072443</x:v>
      </x:c>
      <x:c r="Y189" s="97" t="n">
        <x:f>MAX(0,X189*(1+EXP((LN(1+'Monte Carlo'!$K$10)-0.5*'Monte Carlo'!$K$12^2)+'Monte Carlo'!$K$12*((RAND()+RAND()+RAND()+RAND()+RAND()+RAND()+RAND()+RAND()+RAND()+RAND()+RAND()+RAND())-6))-1)+Y$15)</x:f>
        <x:v>3051444.1010597725</x:v>
      </x:c>
      <x:c r="Z189" s="97" t="n">
        <x:f>MAX(0,Y189*(1+EXP((LN(1+'Monte Carlo'!$K$10)-0.5*'Monte Carlo'!$K$12^2)+'Monte Carlo'!$K$12*((RAND()+RAND()+RAND()+RAND()+RAND()+RAND()+RAND()+RAND()+RAND()+RAND()+RAND()+RAND())-6))-1)+Z$15)</x:f>
        <x:v>3222592.4371295655</x:v>
      </x:c>
      <x:c r="AA189" s="97" t="n">
        <x:f>MAX(0,Z189*(1+EXP((LN(1+'Monte Carlo'!$K$10)-0.5*'Monte Carlo'!$K$12^2)+'Monte Carlo'!$K$12*((RAND()+RAND()+RAND()+RAND()+RAND()+RAND()+RAND()+RAND()+RAND()+RAND()+RAND()+RAND())-6))-1)+AA$15)</x:f>
        <x:v>2884002.1957745804</x:v>
      </x:c>
      <x:c r="AB189" s="97" t="n">
        <x:f>MAX(0,AA189*(1+EXP((LN(1+'Monte Carlo'!$K$10)-0.5*'Monte Carlo'!$K$12^2)+'Monte Carlo'!$K$12*((RAND()+RAND()+RAND()+RAND()+RAND()+RAND()+RAND()+RAND()+RAND()+RAND()+RAND()+RAND())-6))-1)+AB$15)</x:f>
        <x:v>2561993.399124601</x:v>
      </x:c>
      <x:c r="AC189" s="97" t="n">
        <x:f>MAX(0,AB189*(1+EXP((LN(1+'Monte Carlo'!$K$10)-0.5*'Monte Carlo'!$K$12^2)+'Monte Carlo'!$K$12*((RAND()+RAND()+RAND()+RAND()+RAND()+RAND()+RAND()+RAND()+RAND()+RAND()+RAND()+RAND())-6))-1)+AC$15)</x:f>
        <x:v>2124669.7210143805</x:v>
      </x:c>
      <x:c r="AD189" s="97" t="n">
        <x:f>MAX(0,AC189*(1+EXP((LN(1+'Monte Carlo'!$K$10)-0.5*'Monte Carlo'!$K$12^2)+'Monte Carlo'!$K$12*((RAND()+RAND()+RAND()+RAND()+RAND()+RAND()+RAND()+RAND()+RAND()+RAND()+RAND()+RAND())-6))-1)+AD$15)</x:f>
        <x:v>2171064.3662365526</x:v>
      </x:c>
      <x:c r="AE189" s="97" t="n">
        <x:f>MAX(0,AD189*(1+EXP((LN(1+'Monte Carlo'!$K$10)-0.5*'Monte Carlo'!$K$12^2)+'Monte Carlo'!$K$12*((RAND()+RAND()+RAND()+RAND()+RAND()+RAND()+RAND()+RAND()+RAND()+RAND()+RAND()+RAND())-6))-1)+AE$15)</x:f>
        <x:v>1759952.739295662</x:v>
      </x:c>
      <x:c r="AF189" s="97" t="n">
        <x:f>MAX(0,AE189*(1+EXP((LN(1+'Monte Carlo'!$K$10)-0.5*'Monte Carlo'!$K$12^2)+'Monte Carlo'!$K$12*((RAND()+RAND()+RAND()+RAND()+RAND()+RAND()+RAND()+RAND()+RAND()+RAND()+RAND()+RAND())-6))-1)+AF$15)</x:f>
        <x:v>2530329.9124973603</x:v>
      </x:c>
      <x:c r="AG189" s="97">
        <x:f t="shared" si="4"/>
        <x:v>1029031.25</x:v>
      </x:c>
    </x:row>
    <x:row r="190">
      <x:c r="A190" s="93">
        <x:v>169</x:v>
      </x:c>
      <x:c r="B190" s="97" t="n">
        <x:f>IF(AND(UPPER('Monte Carlo'!$K$4)="YES",'Monte Carlo'!$K$5&gt;0),'Monte Carlo'!$K$13,Liquidity_30Y!$C$14)</x:f>
        <x:v>1029031.25</x:v>
      </x:c>
      <x:c r="C190" s="97" t="n">
        <x:f>MAX(0,B190*(1+EXP((LN(1+'Monte Carlo'!$K$10)-0.5*'Monte Carlo'!$K$12^2)+'Monte Carlo'!$K$12*((RAND()+RAND()+RAND()+RAND()+RAND()+RAND()+RAND()+RAND()+RAND()+RAND()+RAND()+RAND())-6))-1)+C$15)</x:f>
        <x:v>1270968.9139967063</x:v>
      </x:c>
      <x:c r="D190" s="97" t="n">
        <x:f>MAX(0,C190*(1+EXP((LN(1+'Monte Carlo'!$K$10)-0.5*'Monte Carlo'!$K$12^2)+'Monte Carlo'!$K$12*((RAND()+RAND()+RAND()+RAND()+RAND()+RAND()+RAND()+RAND()+RAND()+RAND()+RAND()+RAND())-6))-1)+D$15)</x:f>
        <x:v>1476734.6799889787</x:v>
      </x:c>
      <x:c r="E190" s="97" t="n">
        <x:f>MAX(0,D190*(1+EXP((LN(1+'Monte Carlo'!$K$10)-0.5*'Monte Carlo'!$K$12^2)+'Monte Carlo'!$K$12*((RAND()+RAND()+RAND()+RAND()+RAND()+RAND()+RAND()+RAND()+RAND()+RAND()+RAND()+RAND())-6))-1)+E$15)</x:f>
        <x:v>1846198.93469008</x:v>
      </x:c>
      <x:c r="F190" s="97" t="n">
        <x:f>MAX(0,E190*(1+EXP((LN(1+'Monte Carlo'!$K$10)-0.5*'Monte Carlo'!$K$12^2)+'Monte Carlo'!$K$12*((RAND()+RAND()+RAND()+RAND()+RAND()+RAND()+RAND()+RAND()+RAND()+RAND()+RAND()+RAND())-6))-1)+F$15)</x:f>
        <x:v>1509184.7990355077</x:v>
      </x:c>
      <x:c r="G190" s="97" t="n">
        <x:f>MAX(0,F190*(1+EXP((LN(1+'Monte Carlo'!$K$10)-0.5*'Monte Carlo'!$K$12^2)+'Monte Carlo'!$K$12*((RAND()+RAND()+RAND()+RAND()+RAND()+RAND()+RAND()+RAND()+RAND()+RAND()+RAND()+RAND())-6))-1)+G$15)</x:f>
        <x:v>1650604.229456362</x:v>
      </x:c>
      <x:c r="H190" s="97" t="n">
        <x:f>MAX(0,G190*(1+EXP((LN(1+'Monte Carlo'!$K$10)-0.5*'Monte Carlo'!$K$12^2)+'Monte Carlo'!$K$12*((RAND()+RAND()+RAND()+RAND()+RAND()+RAND()+RAND()+RAND()+RAND()+RAND()+RAND()+RAND())-6))-1)+H$15)</x:f>
        <x:v>1801495.9039647107</x:v>
      </x:c>
      <x:c r="I190" s="97" t="n">
        <x:f>MAX(0,H190*(1+EXP((LN(1+'Monte Carlo'!$K$10)-0.5*'Monte Carlo'!$K$12^2)+'Monte Carlo'!$K$12*((RAND()+RAND()+RAND()+RAND()+RAND()+RAND()+RAND()+RAND()+RAND()+RAND()+RAND()+RAND())-6))-1)+I$15)</x:f>
        <x:v>1713544.9216135014</x:v>
      </x:c>
      <x:c r="J190" s="97" t="n">
        <x:f>MAX(0,I190*(1+EXP((LN(1+'Monte Carlo'!$K$10)-0.5*'Monte Carlo'!$K$12^2)+'Monte Carlo'!$K$12*((RAND()+RAND()+RAND()+RAND()+RAND()+RAND()+RAND()+RAND()+RAND()+RAND()+RAND()+RAND())-6))-1)+J$15)</x:f>
        <x:v>1944478.388700441</x:v>
      </x:c>
      <x:c r="K190" s="97" t="n">
        <x:f>MAX(0,J190*(1+EXP((LN(1+'Monte Carlo'!$K$10)-0.5*'Monte Carlo'!$K$12^2)+'Monte Carlo'!$K$12*((RAND()+RAND()+RAND()+RAND()+RAND()+RAND()+RAND()+RAND()+RAND()+RAND()+RAND()+RAND())-6))-1)+K$15)</x:f>
        <x:v>2447126.743629153</x:v>
      </x:c>
      <x:c r="L190" s="97" t="n">
        <x:f>MAX(0,K190*(1+EXP((LN(1+'Monte Carlo'!$K$10)-0.5*'Monte Carlo'!$K$12^2)+'Monte Carlo'!$K$12*((RAND()+RAND()+RAND()+RAND()+RAND()+RAND()+RAND()+RAND()+RAND()+RAND()+RAND()+RAND())-6))-1)+L$15)</x:f>
        <x:v>1909046.3399014722</x:v>
      </x:c>
      <x:c r="M190" s="97" t="n">
        <x:f>MAX(0,L190*(1+EXP((LN(1+'Monte Carlo'!$K$10)-0.5*'Monte Carlo'!$K$12^2)+'Monte Carlo'!$K$12*((RAND()+RAND()+RAND()+RAND()+RAND()+RAND()+RAND()+RAND()+RAND()+RAND()+RAND()+RAND())-6))-1)+M$15)</x:f>
        <x:v>1949787.1259869183</x:v>
      </x:c>
      <x:c r="N190" s="97" t="n">
        <x:f>MAX(0,M190*(1+EXP((LN(1+'Monte Carlo'!$K$10)-0.5*'Monte Carlo'!$K$12^2)+'Monte Carlo'!$K$12*((RAND()+RAND()+RAND()+RAND()+RAND()+RAND()+RAND()+RAND()+RAND()+RAND()+RAND()+RAND())-6))-1)+N$15)</x:f>
        <x:v>2318755.5013497006</x:v>
      </x:c>
      <x:c r="O190" s="97" t="n">
        <x:f>MAX(0,N190*(1+EXP((LN(1+'Monte Carlo'!$K$10)-0.5*'Monte Carlo'!$K$12^2)+'Monte Carlo'!$K$12*((RAND()+RAND()+RAND()+RAND()+RAND()+RAND()+RAND()+RAND()+RAND()+RAND()+RAND()+RAND())-6))-1)+O$15)</x:f>
        <x:v>3213595.3941890197</x:v>
      </x:c>
      <x:c r="P190" s="97" t="n">
        <x:f>MAX(0,O190*(1+EXP((LN(1+'Monte Carlo'!$K$10)-0.5*'Monte Carlo'!$K$12^2)+'Monte Carlo'!$K$12*((RAND()+RAND()+RAND()+RAND()+RAND()+RAND()+RAND()+RAND()+RAND()+RAND()+RAND()+RAND())-6))-1)+P$15)</x:f>
        <x:v>3838249.9085366772</x:v>
      </x:c>
      <x:c r="Q190" s="97" t="n">
        <x:f>MAX(0,P190*(1+EXP((LN(1+'Monte Carlo'!$K$10)-0.5*'Monte Carlo'!$K$12^2)+'Monte Carlo'!$K$12*((RAND()+RAND()+RAND()+RAND()+RAND()+RAND()+RAND()+RAND()+RAND()+RAND()+RAND()+RAND())-6))-1)+Q$15)</x:f>
        <x:v>3225270.099920205</x:v>
      </x:c>
      <x:c r="R190" s="97" t="n">
        <x:f>MAX(0,Q190*(1+EXP((LN(1+'Monte Carlo'!$K$10)-0.5*'Monte Carlo'!$K$12^2)+'Monte Carlo'!$K$12*((RAND()+RAND()+RAND()+RAND()+RAND()+RAND()+RAND()+RAND()+RAND()+RAND()+RAND()+RAND())-6))-1)+R$15)</x:f>
        <x:v>2647100.1719156317</x:v>
      </x:c>
      <x:c r="S190" s="97" t="n">
        <x:f>MAX(0,R190*(1+EXP((LN(1+'Monte Carlo'!$K$10)-0.5*'Monte Carlo'!$K$12^2)+'Monte Carlo'!$K$12*((RAND()+RAND()+RAND()+RAND()+RAND()+RAND()+RAND()+RAND()+RAND()+RAND()+RAND()+RAND())-6))-1)+S$15)</x:f>
        <x:v>2999521.0650500488</x:v>
      </x:c>
      <x:c r="T190" s="97" t="n">
        <x:f>MAX(0,S190*(1+EXP((LN(1+'Monte Carlo'!$K$10)-0.5*'Monte Carlo'!$K$12^2)+'Monte Carlo'!$K$12*((RAND()+RAND()+RAND()+RAND()+RAND()+RAND()+RAND()+RAND()+RAND()+RAND()+RAND()+RAND())-6))-1)+T$15)</x:f>
        <x:v>3513182.8453457113</x:v>
      </x:c>
      <x:c r="U190" s="97" t="n">
        <x:f>MAX(0,T190*(1+EXP((LN(1+'Monte Carlo'!$K$10)-0.5*'Monte Carlo'!$K$12^2)+'Monte Carlo'!$K$12*((RAND()+RAND()+RAND()+RAND()+RAND()+RAND()+RAND()+RAND()+RAND()+RAND()+RAND()+RAND())-6))-1)+U$15)</x:f>
        <x:v>5370547.5746568255</x:v>
      </x:c>
      <x:c r="V190" s="97" t="n">
        <x:f>MAX(0,U190*(1+EXP((LN(1+'Monte Carlo'!$K$10)-0.5*'Monte Carlo'!$K$12^2)+'Monte Carlo'!$K$12*((RAND()+RAND()+RAND()+RAND()+RAND()+RAND()+RAND()+RAND()+RAND()+RAND()+RAND()+RAND())-6))-1)+V$15)</x:f>
        <x:v>4885600.320821001</x:v>
      </x:c>
      <x:c r="W190" s="97" t="n">
        <x:f>MAX(0,V190*(1+EXP((LN(1+'Monte Carlo'!$K$10)-0.5*'Monte Carlo'!$K$12^2)+'Monte Carlo'!$K$12*((RAND()+RAND()+RAND()+RAND()+RAND()+RAND()+RAND()+RAND()+RAND()+RAND()+RAND()+RAND())-6))-1)+W$15)</x:f>
        <x:v>4101439.1810365655</x:v>
      </x:c>
      <x:c r="X190" s="97" t="n">
        <x:f>MAX(0,W190*(1+EXP((LN(1+'Monte Carlo'!$K$10)-0.5*'Monte Carlo'!$K$12^2)+'Monte Carlo'!$K$12*((RAND()+RAND()+RAND()+RAND()+RAND()+RAND()+RAND()+RAND()+RAND()+RAND()+RAND()+RAND())-6))-1)+X$15)</x:f>
        <x:v>3757838.1215076633</x:v>
      </x:c>
      <x:c r="Y190" s="97" t="n">
        <x:f>MAX(0,X190*(1+EXP((LN(1+'Monte Carlo'!$K$10)-0.5*'Monte Carlo'!$K$12^2)+'Monte Carlo'!$K$12*((RAND()+RAND()+RAND()+RAND()+RAND()+RAND()+RAND()+RAND()+RAND()+RAND()+RAND()+RAND())-6))-1)+Y$15)</x:f>
        <x:v>4175734.5119667645</x:v>
      </x:c>
      <x:c r="Z190" s="97" t="n">
        <x:f>MAX(0,Y190*(1+EXP((LN(1+'Monte Carlo'!$K$10)-0.5*'Monte Carlo'!$K$12^2)+'Monte Carlo'!$K$12*((RAND()+RAND()+RAND()+RAND()+RAND()+RAND()+RAND()+RAND()+RAND()+RAND()+RAND()+RAND())-6))-1)+Z$15)</x:f>
        <x:v>3555386.310186644</x:v>
      </x:c>
      <x:c r="AA190" s="97" t="n">
        <x:f>MAX(0,Z190*(1+EXP((LN(1+'Monte Carlo'!$K$10)-0.5*'Monte Carlo'!$K$12^2)+'Monte Carlo'!$K$12*((RAND()+RAND()+RAND()+RAND()+RAND()+RAND()+RAND()+RAND()+RAND()+RAND()+RAND()+RAND())-6))-1)+AA$15)</x:f>
        <x:v>4023239.597740883</x:v>
      </x:c>
      <x:c r="AB190" s="97" t="n">
        <x:f>MAX(0,AA190*(1+EXP((LN(1+'Monte Carlo'!$K$10)-0.5*'Monte Carlo'!$K$12^2)+'Monte Carlo'!$K$12*((RAND()+RAND()+RAND()+RAND()+RAND()+RAND()+RAND()+RAND()+RAND()+RAND()+RAND()+RAND())-6))-1)+AB$15)</x:f>
        <x:v>3774137.6857245695</x:v>
      </x:c>
      <x:c r="AC190" s="97" t="n">
        <x:f>MAX(0,AB190*(1+EXP((LN(1+'Monte Carlo'!$K$10)-0.5*'Monte Carlo'!$K$12^2)+'Monte Carlo'!$K$12*((RAND()+RAND()+RAND()+RAND()+RAND()+RAND()+RAND()+RAND()+RAND()+RAND()+RAND()+RAND())-6))-1)+AC$15)</x:f>
        <x:v>3907837.735840705</x:v>
      </x:c>
      <x:c r="AD190" s="97" t="n">
        <x:f>MAX(0,AC190*(1+EXP((LN(1+'Monte Carlo'!$K$10)-0.5*'Monte Carlo'!$K$12^2)+'Monte Carlo'!$K$12*((RAND()+RAND()+RAND()+RAND()+RAND()+RAND()+RAND()+RAND()+RAND()+RAND()+RAND()+RAND())-6))-1)+AD$15)</x:f>
        <x:v>3661066.773900984</x:v>
      </x:c>
      <x:c r="AE190" s="97" t="n">
        <x:f>MAX(0,AD190*(1+EXP((LN(1+'Monte Carlo'!$K$10)-0.5*'Monte Carlo'!$K$12^2)+'Monte Carlo'!$K$12*((RAND()+RAND()+RAND()+RAND()+RAND()+RAND()+RAND()+RAND()+RAND()+RAND()+RAND()+RAND())-6))-1)+AE$15)</x:f>
        <x:v>4731817.071841564</x:v>
      </x:c>
      <x:c r="AF190" s="97" t="n">
        <x:f>MAX(0,AE190*(1+EXP((LN(1+'Monte Carlo'!$K$10)-0.5*'Monte Carlo'!$K$12^2)+'Monte Carlo'!$K$12*((RAND()+RAND()+RAND()+RAND()+RAND()+RAND()+RAND()+RAND()+RAND()+RAND()+RAND()+RAND())-6))-1)+AF$15)</x:f>
        <x:v>6628732.601799929</x:v>
      </x:c>
      <x:c r="AG190" s="97">
        <x:f t="shared" si="4"/>
        <x:v>825208.90289320983</x:v>
      </x:c>
    </x:row>
    <x:row r="191">
      <x:c r="A191" s="93">
        <x:v>170</x:v>
      </x:c>
      <x:c r="B191" s="97" t="n">
        <x:f>IF(AND(UPPER('Monte Carlo'!$K$4)="YES",'Monte Carlo'!$K$5&gt;0),'Monte Carlo'!$K$13,Liquidity_30Y!$C$14)</x:f>
        <x:v>1029031.25</x:v>
      </x:c>
      <x:c r="C191" s="97" t="n">
        <x:f>MAX(0,B191*(1+EXP((LN(1+'Monte Carlo'!$K$10)-0.5*'Monte Carlo'!$K$12^2)+'Monte Carlo'!$K$12*((RAND()+RAND()+RAND()+RAND()+RAND()+RAND()+RAND()+RAND()+RAND()+RAND()+RAND()+RAND())-6))-1)+C$15)</x:f>
        <x:v>1169246.4012306202</x:v>
      </x:c>
      <x:c r="D191" s="97" t="n">
        <x:f>MAX(0,C191*(1+EXP((LN(1+'Monte Carlo'!$K$10)-0.5*'Monte Carlo'!$K$12^2)+'Monte Carlo'!$K$12*((RAND()+RAND()+RAND()+RAND()+RAND()+RAND()+RAND()+RAND()+RAND()+RAND()+RAND()+RAND())-6))-1)+D$15)</x:f>
        <x:v>1273401.4331961886</x:v>
      </x:c>
      <x:c r="E191" s="97" t="n">
        <x:f>MAX(0,D191*(1+EXP((LN(1+'Monte Carlo'!$K$10)-0.5*'Monte Carlo'!$K$12^2)+'Monte Carlo'!$K$12*((RAND()+RAND()+RAND()+RAND()+RAND()+RAND()+RAND()+RAND()+RAND()+RAND()+RAND()+RAND())-6))-1)+E$15)</x:f>
        <x:v>1343099.8076350964</x:v>
      </x:c>
      <x:c r="F191" s="97" t="n">
        <x:f>MAX(0,E191*(1+EXP((LN(1+'Monte Carlo'!$K$10)-0.5*'Monte Carlo'!$K$12^2)+'Monte Carlo'!$K$12*((RAND()+RAND()+RAND()+RAND()+RAND()+RAND()+RAND()+RAND()+RAND()+RAND()+RAND()+RAND())-6))-1)+F$15)</x:f>
        <x:v>1137318.0871648393</x:v>
      </x:c>
      <x:c r="G191" s="97" t="n">
        <x:f>MAX(0,F191*(1+EXP((LN(1+'Monte Carlo'!$K$10)-0.5*'Monte Carlo'!$K$12^2)+'Monte Carlo'!$K$12*((RAND()+RAND()+RAND()+RAND()+RAND()+RAND()+RAND()+RAND()+RAND()+RAND()+RAND()+RAND())-6))-1)+G$15)</x:f>
        <x:v>1261556.9349621276</x:v>
      </x:c>
      <x:c r="H191" s="97" t="n">
        <x:f>MAX(0,G191*(1+EXP((LN(1+'Monte Carlo'!$K$10)-0.5*'Monte Carlo'!$K$12^2)+'Monte Carlo'!$K$12*((RAND()+RAND()+RAND()+RAND()+RAND()+RAND()+RAND()+RAND()+RAND()+RAND()+RAND()+RAND())-6))-1)+H$15)</x:f>
        <x:v>1184719.6262806493</x:v>
      </x:c>
      <x:c r="I191" s="97" t="n">
        <x:f>MAX(0,H191*(1+EXP((LN(1+'Monte Carlo'!$K$10)-0.5*'Monte Carlo'!$K$12^2)+'Monte Carlo'!$K$12*((RAND()+RAND()+RAND()+RAND()+RAND()+RAND()+RAND()+RAND()+RAND()+RAND()+RAND()+RAND())-6))-1)+I$15)</x:f>
        <x:v>1127598.7036807288</x:v>
      </x:c>
      <x:c r="J191" s="97" t="n">
        <x:f>MAX(0,I191*(1+EXP((LN(1+'Monte Carlo'!$K$10)-0.5*'Monte Carlo'!$K$12^2)+'Monte Carlo'!$K$12*((RAND()+RAND()+RAND()+RAND()+RAND()+RAND()+RAND()+RAND()+RAND()+RAND()+RAND()+RAND())-6))-1)+J$15)</x:f>
        <x:v>990735.6978966258</x:v>
      </x:c>
      <x:c r="K191" s="97" t="n">
        <x:f>MAX(0,J191*(1+EXP((LN(1+'Monte Carlo'!$K$10)-0.5*'Monte Carlo'!$K$12^2)+'Monte Carlo'!$K$12*((RAND()+RAND()+RAND()+RAND()+RAND()+RAND()+RAND()+RAND()+RAND()+RAND()+RAND()+RAND())-6))-1)+K$15)</x:f>
        <x:v>1158072.0484246907</x:v>
      </x:c>
      <x:c r="L191" s="97" t="n">
        <x:f>MAX(0,K191*(1+EXP((LN(1+'Monte Carlo'!$K$10)-0.5*'Monte Carlo'!$K$12^2)+'Monte Carlo'!$K$12*((RAND()+RAND()+RAND()+RAND()+RAND()+RAND()+RAND()+RAND()+RAND()+RAND()+RAND()+RAND())-6))-1)+L$15)</x:f>
        <x:v>1085520.698806718</x:v>
      </x:c>
      <x:c r="M191" s="97" t="n">
        <x:f>MAX(0,L191*(1+EXP((LN(1+'Monte Carlo'!$K$10)-0.5*'Monte Carlo'!$K$12^2)+'Monte Carlo'!$K$12*((RAND()+RAND()+RAND()+RAND()+RAND()+RAND()+RAND()+RAND()+RAND()+RAND()+RAND()+RAND())-6))-1)+M$15)</x:f>
        <x:v>1453879.5672045152</x:v>
      </x:c>
      <x:c r="N191" s="97" t="n">
        <x:f>MAX(0,M191*(1+EXP((LN(1+'Monte Carlo'!$K$10)-0.5*'Monte Carlo'!$K$12^2)+'Monte Carlo'!$K$12*((RAND()+RAND()+RAND()+RAND()+RAND()+RAND()+RAND()+RAND()+RAND()+RAND()+RAND()+RAND())-6))-1)+N$15)</x:f>
        <x:v>1483060.0041942548</x:v>
      </x:c>
      <x:c r="O191" s="97" t="n">
        <x:f>MAX(0,N191*(1+EXP((LN(1+'Monte Carlo'!$K$10)-0.5*'Monte Carlo'!$K$12^2)+'Monte Carlo'!$K$12*((RAND()+RAND()+RAND()+RAND()+RAND()+RAND()+RAND()+RAND()+RAND()+RAND()+RAND()+RAND())-6))-1)+O$15)</x:f>
        <x:v>1237404.9202652639</x:v>
      </x:c>
      <x:c r="P191" s="97" t="n">
        <x:f>MAX(0,O191*(1+EXP((LN(1+'Monte Carlo'!$K$10)-0.5*'Monte Carlo'!$K$12^2)+'Monte Carlo'!$K$12*((RAND()+RAND()+RAND()+RAND()+RAND()+RAND()+RAND()+RAND()+RAND()+RAND()+RAND()+RAND())-6))-1)+P$15)</x:f>
        <x:v>1180136.9833627318</x:v>
      </x:c>
      <x:c r="Q191" s="97" t="n">
        <x:f>MAX(0,P191*(1+EXP((LN(1+'Monte Carlo'!$K$10)-0.5*'Monte Carlo'!$K$12^2)+'Monte Carlo'!$K$12*((RAND()+RAND()+RAND()+RAND()+RAND()+RAND()+RAND()+RAND()+RAND()+RAND()+RAND()+RAND())-6))-1)+Q$15)</x:f>
        <x:v>1138210.831596285</x:v>
      </x:c>
      <x:c r="R191" s="97" t="n">
        <x:f>MAX(0,Q191*(1+EXP((LN(1+'Monte Carlo'!$K$10)-0.5*'Monte Carlo'!$K$12^2)+'Monte Carlo'!$K$12*((RAND()+RAND()+RAND()+RAND()+RAND()+RAND()+RAND()+RAND()+RAND()+RAND()+RAND()+RAND())-6))-1)+R$15)</x:f>
        <x:v>1497540.3106172814</x:v>
      </x:c>
      <x:c r="S191" s="97" t="n">
        <x:f>MAX(0,R191*(1+EXP((LN(1+'Monte Carlo'!$K$10)-0.5*'Monte Carlo'!$K$12^2)+'Monte Carlo'!$K$12*((RAND()+RAND()+RAND()+RAND()+RAND()+RAND()+RAND()+RAND()+RAND()+RAND()+RAND()+RAND())-6))-1)+S$15)</x:f>
        <x:v>1634631.443911877</x:v>
      </x:c>
      <x:c r="T191" s="97" t="n">
        <x:f>MAX(0,S191*(1+EXP((LN(1+'Monte Carlo'!$K$10)-0.5*'Monte Carlo'!$K$12^2)+'Monte Carlo'!$K$12*((RAND()+RAND()+RAND()+RAND()+RAND()+RAND()+RAND()+RAND()+RAND()+RAND()+RAND()+RAND())-6))-1)+T$15)</x:f>
        <x:v>1696154.1288696346</x:v>
      </x:c>
      <x:c r="U191" s="97" t="n">
        <x:f>MAX(0,T191*(1+EXP((LN(1+'Monte Carlo'!$K$10)-0.5*'Monte Carlo'!$K$12^2)+'Monte Carlo'!$K$12*((RAND()+RAND()+RAND()+RAND()+RAND()+RAND()+RAND()+RAND()+RAND()+RAND()+RAND()+RAND())-6))-1)+U$15)</x:f>
        <x:v>1870275.9593830511</x:v>
      </x:c>
      <x:c r="V191" s="97" t="n">
        <x:f>MAX(0,U191*(1+EXP((LN(1+'Monte Carlo'!$K$10)-0.5*'Monte Carlo'!$K$12^2)+'Monte Carlo'!$K$12*((RAND()+RAND()+RAND()+RAND()+RAND()+RAND()+RAND()+RAND()+RAND()+RAND()+RAND()+RAND())-6))-1)+V$15)</x:f>
        <x:v>1897897.3083283901</x:v>
      </x:c>
      <x:c r="W191" s="97" t="n">
        <x:f>MAX(0,V191*(1+EXP((LN(1+'Monte Carlo'!$K$10)-0.5*'Monte Carlo'!$K$12^2)+'Monte Carlo'!$K$12*((RAND()+RAND()+RAND()+RAND()+RAND()+RAND()+RAND()+RAND()+RAND()+RAND()+RAND()+RAND())-6))-1)+W$15)</x:f>
        <x:v>2944109.148208008</x:v>
      </x:c>
      <x:c r="X191" s="97" t="n">
        <x:f>MAX(0,W191*(1+EXP((LN(1+'Monte Carlo'!$K$10)-0.5*'Monte Carlo'!$K$12^2)+'Monte Carlo'!$K$12*((RAND()+RAND()+RAND()+RAND()+RAND()+RAND()+RAND()+RAND()+RAND()+RAND()+RAND()+RAND())-6))-1)+X$15)</x:f>
        <x:v>3723477.743039537</x:v>
      </x:c>
      <x:c r="Y191" s="97" t="n">
        <x:f>MAX(0,X191*(1+EXP((LN(1+'Monte Carlo'!$K$10)-0.5*'Monte Carlo'!$K$12^2)+'Monte Carlo'!$K$12*((RAND()+RAND()+RAND()+RAND()+RAND()+RAND()+RAND()+RAND()+RAND()+RAND()+RAND()+RAND())-6))-1)+Y$15)</x:f>
        <x:v>4208674.762049008</x:v>
      </x:c>
      <x:c r="Z191" s="97" t="n">
        <x:f>MAX(0,Y191*(1+EXP((LN(1+'Monte Carlo'!$K$10)-0.5*'Monte Carlo'!$K$12^2)+'Monte Carlo'!$K$12*((RAND()+RAND()+RAND()+RAND()+RAND()+RAND()+RAND()+RAND()+RAND()+RAND()+RAND()+RAND())-6))-1)+Z$15)</x:f>
        <x:v>4620866.103569701</x:v>
      </x:c>
      <x:c r="AA191" s="97" t="n">
        <x:f>MAX(0,Z191*(1+EXP((LN(1+'Monte Carlo'!$K$10)-0.5*'Monte Carlo'!$K$12^2)+'Monte Carlo'!$K$12*((RAND()+RAND()+RAND()+RAND()+RAND()+RAND()+RAND()+RAND()+RAND()+RAND()+RAND()+RAND())-6))-1)+AA$15)</x:f>
        <x:v>3943564.0190975945</x:v>
      </x:c>
      <x:c r="AB191" s="97" t="n">
        <x:f>MAX(0,AA191*(1+EXP((LN(1+'Monte Carlo'!$K$10)-0.5*'Monte Carlo'!$K$12^2)+'Monte Carlo'!$K$12*((RAND()+RAND()+RAND()+RAND()+RAND()+RAND()+RAND()+RAND()+RAND()+RAND()+RAND()+RAND())-6))-1)+AB$15)</x:f>
        <x:v>4577943.676568263</x:v>
      </x:c>
      <x:c r="AC191" s="97" t="n">
        <x:f>MAX(0,AB191*(1+EXP((LN(1+'Monte Carlo'!$K$10)-0.5*'Monte Carlo'!$K$12^2)+'Monte Carlo'!$K$12*((RAND()+RAND()+RAND()+RAND()+RAND()+RAND()+RAND()+RAND()+RAND()+RAND()+RAND()+RAND())-6))-1)+AC$15)</x:f>
        <x:v>6631450.092127407</x:v>
      </x:c>
      <x:c r="AD191" s="97" t="n">
        <x:f>MAX(0,AC191*(1+EXP((LN(1+'Monte Carlo'!$K$10)-0.5*'Monte Carlo'!$K$12^2)+'Monte Carlo'!$K$12*((RAND()+RAND()+RAND()+RAND()+RAND()+RAND()+RAND()+RAND()+RAND()+RAND()+RAND()+RAND())-6))-1)+AD$15)</x:f>
        <x:v>7712098.198380397</x:v>
      </x:c>
      <x:c r="AE191" s="97" t="n">
        <x:f>MAX(0,AD191*(1+EXP((LN(1+'Monte Carlo'!$K$10)-0.5*'Monte Carlo'!$K$12^2)+'Monte Carlo'!$K$12*((RAND()+RAND()+RAND()+RAND()+RAND()+RAND()+RAND()+RAND()+RAND()+RAND()+RAND()+RAND())-6))-1)+AE$15)</x:f>
        <x:v>8965359.749758946</x:v>
      </x:c>
      <x:c r="AF191" s="97" t="n">
        <x:f>MAX(0,AE191*(1+EXP((LN(1+'Monte Carlo'!$K$10)-0.5*'Monte Carlo'!$K$12^2)+'Monte Carlo'!$K$12*((RAND()+RAND()+RAND()+RAND()+RAND()+RAND()+RAND()+RAND()+RAND()+RAND()+RAND()+RAND())-6))-1)+AF$15)</x:f>
        <x:v>8444063.369038638</x:v>
      </x:c>
      <x:c r="AG191" s="97">
        <x:f t="shared" si="4"/>
        <x:v>1009691.4311311075</x:v>
      </x:c>
    </x:row>
    <x:row r="192">
      <x:c r="A192" s="93">
        <x:v>171</x:v>
      </x:c>
      <x:c r="B192" s="97" t="n">
        <x:f>IF(AND(UPPER('Monte Carlo'!$K$4)="YES",'Monte Carlo'!$K$5&gt;0),'Monte Carlo'!$K$13,Liquidity_30Y!$C$14)</x:f>
        <x:v>1029031.25</x:v>
      </x:c>
      <x:c r="C192" s="97" t="n">
        <x:f>MAX(0,B192*(1+EXP((LN(1+'Monte Carlo'!$K$10)-0.5*'Monte Carlo'!$K$12^2)+'Monte Carlo'!$K$12*((RAND()+RAND()+RAND()+RAND()+RAND()+RAND()+RAND()+RAND()+RAND()+RAND()+RAND()+RAND())-6))-1)+C$15)</x:f>
        <x:v>1285684.7816864788</x:v>
      </x:c>
      <x:c r="D192" s="97" t="n">
        <x:f>MAX(0,C192*(1+EXP((LN(1+'Monte Carlo'!$K$10)-0.5*'Monte Carlo'!$K$12^2)+'Monte Carlo'!$K$12*((RAND()+RAND()+RAND()+RAND()+RAND()+RAND()+RAND()+RAND()+RAND()+RAND()+RAND()+RAND())-6))-1)+D$15)</x:f>
        <x:v>1334293.6732681817</x:v>
      </x:c>
      <x:c r="E192" s="97" t="n">
        <x:f>MAX(0,D192*(1+EXP((LN(1+'Monte Carlo'!$K$10)-0.5*'Monte Carlo'!$K$12^2)+'Monte Carlo'!$K$12*((RAND()+RAND()+RAND()+RAND()+RAND()+RAND()+RAND()+RAND()+RAND()+RAND()+RAND()+RAND())-6))-1)+E$15)</x:f>
        <x:v>1495756.350446493</x:v>
      </x:c>
      <x:c r="F192" s="97" t="n">
        <x:f>MAX(0,E192*(1+EXP((LN(1+'Monte Carlo'!$K$10)-0.5*'Monte Carlo'!$K$12^2)+'Monte Carlo'!$K$12*((RAND()+RAND()+RAND()+RAND()+RAND()+RAND()+RAND()+RAND()+RAND()+RAND()+RAND()+RAND())-6))-1)+F$15)</x:f>
        <x:v>1739347.6090906593</x:v>
      </x:c>
      <x:c r="G192" s="97" t="n">
        <x:f>MAX(0,F192*(1+EXP((LN(1+'Monte Carlo'!$K$10)-0.5*'Monte Carlo'!$K$12^2)+'Monte Carlo'!$K$12*((RAND()+RAND()+RAND()+RAND()+RAND()+RAND()+RAND()+RAND()+RAND()+RAND()+RAND()+RAND())-6))-1)+G$15)</x:f>
        <x:v>1725482.631966903</x:v>
      </x:c>
      <x:c r="H192" s="97" t="n">
        <x:f>MAX(0,G192*(1+EXP((LN(1+'Monte Carlo'!$K$10)-0.5*'Monte Carlo'!$K$12^2)+'Monte Carlo'!$K$12*((RAND()+RAND()+RAND()+RAND()+RAND()+RAND()+RAND()+RAND()+RAND()+RAND()+RAND()+RAND())-6))-1)+H$15)</x:f>
        <x:v>2157370.0721578407</x:v>
      </x:c>
      <x:c r="I192" s="97" t="n">
        <x:f>MAX(0,H192*(1+EXP((LN(1+'Monte Carlo'!$K$10)-0.5*'Monte Carlo'!$K$12^2)+'Monte Carlo'!$K$12*((RAND()+RAND()+RAND()+RAND()+RAND()+RAND()+RAND()+RAND()+RAND()+RAND()+RAND()+RAND())-6))-1)+I$15)</x:f>
        <x:v>2145999.0647113714</x:v>
      </x:c>
      <x:c r="J192" s="97" t="n">
        <x:f>MAX(0,I192*(1+EXP((LN(1+'Monte Carlo'!$K$10)-0.5*'Monte Carlo'!$K$12^2)+'Monte Carlo'!$K$12*((RAND()+RAND()+RAND()+RAND()+RAND()+RAND()+RAND()+RAND()+RAND()+RAND()+RAND()+RAND())-6))-1)+J$15)</x:f>
        <x:v>2441091.787703147</x:v>
      </x:c>
      <x:c r="K192" s="97" t="n">
        <x:f>MAX(0,J192*(1+EXP((LN(1+'Monte Carlo'!$K$10)-0.5*'Monte Carlo'!$K$12^2)+'Monte Carlo'!$K$12*((RAND()+RAND()+RAND()+RAND()+RAND()+RAND()+RAND()+RAND()+RAND()+RAND()+RAND()+RAND())-6))-1)+K$15)</x:f>
        <x:v>2633143.928672092</x:v>
      </x:c>
      <x:c r="L192" s="97" t="n">
        <x:f>MAX(0,K192*(1+EXP((LN(1+'Monte Carlo'!$K$10)-0.5*'Monte Carlo'!$K$12^2)+'Monte Carlo'!$K$12*((RAND()+RAND()+RAND()+RAND()+RAND()+RAND()+RAND()+RAND()+RAND()+RAND()+RAND()+RAND())-6))-1)+L$15)</x:f>
        <x:v>3129172.8078966187</x:v>
      </x:c>
      <x:c r="M192" s="97" t="n">
        <x:f>MAX(0,L192*(1+EXP((LN(1+'Monte Carlo'!$K$10)-0.5*'Monte Carlo'!$K$12^2)+'Monte Carlo'!$K$12*((RAND()+RAND()+RAND()+RAND()+RAND()+RAND()+RAND()+RAND()+RAND()+RAND()+RAND()+RAND())-6))-1)+M$15)</x:f>
        <x:v>3042054.207963797</x:v>
      </x:c>
      <x:c r="N192" s="97" t="n">
        <x:f>MAX(0,M192*(1+EXP((LN(1+'Monte Carlo'!$K$10)-0.5*'Monte Carlo'!$K$12^2)+'Monte Carlo'!$K$12*((RAND()+RAND()+RAND()+RAND()+RAND()+RAND()+RAND()+RAND()+RAND()+RAND()+RAND()+RAND())-6))-1)+N$15)</x:f>
        <x:v>3620505.3569249306</x:v>
      </x:c>
      <x:c r="O192" s="97" t="n">
        <x:f>MAX(0,N192*(1+EXP((LN(1+'Monte Carlo'!$K$10)-0.5*'Monte Carlo'!$K$12^2)+'Monte Carlo'!$K$12*((RAND()+RAND()+RAND()+RAND()+RAND()+RAND()+RAND()+RAND()+RAND()+RAND()+RAND()+RAND())-6))-1)+O$15)</x:f>
        <x:v>4338925.783379725</x:v>
      </x:c>
      <x:c r="P192" s="97" t="n">
        <x:f>MAX(0,O192*(1+EXP((LN(1+'Monte Carlo'!$K$10)-0.5*'Monte Carlo'!$K$12^2)+'Monte Carlo'!$K$12*((RAND()+RAND()+RAND()+RAND()+RAND()+RAND()+RAND()+RAND()+RAND()+RAND()+RAND()+RAND())-6))-1)+P$15)</x:f>
        <x:v>3553744.4453838617</x:v>
      </x:c>
      <x:c r="Q192" s="97" t="n">
        <x:f>MAX(0,P192*(1+EXP((LN(1+'Monte Carlo'!$K$10)-0.5*'Monte Carlo'!$K$12^2)+'Monte Carlo'!$K$12*((RAND()+RAND()+RAND()+RAND()+RAND()+RAND()+RAND()+RAND()+RAND()+RAND()+RAND()+RAND())-6))-1)+Q$15)</x:f>
        <x:v>3973156.352891938</x:v>
      </x:c>
      <x:c r="R192" s="97" t="n">
        <x:f>MAX(0,Q192*(1+EXP((LN(1+'Monte Carlo'!$K$10)-0.5*'Monte Carlo'!$K$12^2)+'Monte Carlo'!$K$12*((RAND()+RAND()+RAND()+RAND()+RAND()+RAND()+RAND()+RAND()+RAND()+RAND()+RAND()+RAND())-6))-1)+R$15)</x:f>
        <x:v>5227462.539585878</x:v>
      </x:c>
      <x:c r="S192" s="97" t="n">
        <x:f>MAX(0,R192*(1+EXP((LN(1+'Monte Carlo'!$K$10)-0.5*'Monte Carlo'!$K$12^2)+'Monte Carlo'!$K$12*((RAND()+RAND()+RAND()+RAND()+RAND()+RAND()+RAND()+RAND()+RAND()+RAND()+RAND()+RAND())-6))-1)+S$15)</x:f>
        <x:v>6383788.840878145</x:v>
      </x:c>
      <x:c r="T192" s="97" t="n">
        <x:f>MAX(0,S192*(1+EXP((LN(1+'Monte Carlo'!$K$10)-0.5*'Monte Carlo'!$K$12^2)+'Monte Carlo'!$K$12*((RAND()+RAND()+RAND()+RAND()+RAND()+RAND()+RAND()+RAND()+RAND()+RAND()+RAND()+RAND())-6))-1)+T$15)</x:f>
        <x:v>6604316.621255197</x:v>
      </x:c>
      <x:c r="U192" s="97" t="n">
        <x:f>MAX(0,T192*(1+EXP((LN(1+'Monte Carlo'!$K$10)-0.5*'Monte Carlo'!$K$12^2)+'Monte Carlo'!$K$12*((RAND()+RAND()+RAND()+RAND()+RAND()+RAND()+RAND()+RAND()+RAND()+RAND()+RAND()+RAND())-6))-1)+U$15)</x:f>
        <x:v>5353927.62437622</x:v>
      </x:c>
      <x:c r="V192" s="97" t="n">
        <x:f>MAX(0,U192*(1+EXP((LN(1+'Monte Carlo'!$K$10)-0.5*'Monte Carlo'!$K$12^2)+'Monte Carlo'!$K$12*((RAND()+RAND()+RAND()+RAND()+RAND()+RAND()+RAND()+RAND()+RAND()+RAND()+RAND()+RAND())-6))-1)+V$15)</x:f>
        <x:v>4710431.308917353</x:v>
      </x:c>
      <x:c r="W192" s="97" t="n">
        <x:f>MAX(0,V192*(1+EXP((LN(1+'Monte Carlo'!$K$10)-0.5*'Monte Carlo'!$K$12^2)+'Monte Carlo'!$K$12*((RAND()+RAND()+RAND()+RAND()+RAND()+RAND()+RAND()+RAND()+RAND()+RAND()+RAND()+RAND())-6))-1)+W$15)</x:f>
        <x:v>6273344.646903636</x:v>
      </x:c>
      <x:c r="X192" s="97" t="n">
        <x:f>MAX(0,W192*(1+EXP((LN(1+'Monte Carlo'!$K$10)-0.5*'Monte Carlo'!$K$12^2)+'Monte Carlo'!$K$12*((RAND()+RAND()+RAND()+RAND()+RAND()+RAND()+RAND()+RAND()+RAND()+RAND()+RAND()+RAND())-6))-1)+X$15)</x:f>
        <x:v>7211016.829945557</x:v>
      </x:c>
      <x:c r="Y192" s="97" t="n">
        <x:f>MAX(0,X192*(1+EXP((LN(1+'Monte Carlo'!$K$10)-0.5*'Monte Carlo'!$K$12^2)+'Monte Carlo'!$K$12*((RAND()+RAND()+RAND()+RAND()+RAND()+RAND()+RAND()+RAND()+RAND()+RAND()+RAND()+RAND())-6))-1)+Y$15)</x:f>
        <x:v>8242019.080208109</x:v>
      </x:c>
      <x:c r="Z192" s="97" t="n">
        <x:f>MAX(0,Y192*(1+EXP((LN(1+'Monte Carlo'!$K$10)-0.5*'Monte Carlo'!$K$12^2)+'Monte Carlo'!$K$12*((RAND()+RAND()+RAND()+RAND()+RAND()+RAND()+RAND()+RAND()+RAND()+RAND()+RAND()+RAND())-6))-1)+Z$15)</x:f>
        <x:v>10054493.303562278</x:v>
      </x:c>
      <x:c r="AA192" s="97" t="n">
        <x:f>MAX(0,Z192*(1+EXP((LN(1+'Monte Carlo'!$K$10)-0.5*'Monte Carlo'!$K$12^2)+'Monte Carlo'!$K$12*((RAND()+RAND()+RAND()+RAND()+RAND()+RAND()+RAND()+RAND()+RAND()+RAND()+RAND()+RAND())-6))-1)+AA$15)</x:f>
        <x:v>12858618.595891895</x:v>
      </x:c>
      <x:c r="AB192" s="97" t="n">
        <x:f>MAX(0,AA192*(1+EXP((LN(1+'Monte Carlo'!$K$10)-0.5*'Monte Carlo'!$K$12^2)+'Monte Carlo'!$K$12*((RAND()+RAND()+RAND()+RAND()+RAND()+RAND()+RAND()+RAND()+RAND()+RAND()+RAND()+RAND())-6))-1)+AB$15)</x:f>
        <x:v>12261203.154562935</x:v>
      </x:c>
      <x:c r="AC192" s="97" t="n">
        <x:f>MAX(0,AB192*(1+EXP((LN(1+'Monte Carlo'!$K$10)-0.5*'Monte Carlo'!$K$12^2)+'Monte Carlo'!$K$12*((RAND()+RAND()+RAND()+RAND()+RAND()+RAND()+RAND()+RAND()+RAND()+RAND()+RAND()+RAND())-6))-1)+AC$15)</x:f>
        <x:v>14619138.158253012</x:v>
      </x:c>
      <x:c r="AD192" s="97" t="n">
        <x:f>MAX(0,AC192*(1+EXP((LN(1+'Monte Carlo'!$K$10)-0.5*'Monte Carlo'!$K$12^2)+'Monte Carlo'!$K$12*((RAND()+RAND()+RAND()+RAND()+RAND()+RAND()+RAND()+RAND()+RAND()+RAND()+RAND()+RAND())-6))-1)+AD$15)</x:f>
        <x:v>13748957.641891897</x:v>
      </x:c>
      <x:c r="AE192" s="97" t="n">
        <x:f>MAX(0,AD192*(1+EXP((LN(1+'Monte Carlo'!$K$10)-0.5*'Monte Carlo'!$K$12^2)+'Monte Carlo'!$K$12*((RAND()+RAND()+RAND()+RAND()+RAND()+RAND()+RAND()+RAND()+RAND()+RAND()+RAND()+RAND())-6))-1)+AE$15)</x:f>
        <x:v>15766522.22189996</x:v>
      </x:c>
      <x:c r="AF192" s="97" t="n">
        <x:f>MAX(0,AE192*(1+EXP((LN(1+'Monte Carlo'!$K$10)-0.5*'Monte Carlo'!$K$12^2)+'Monte Carlo'!$K$12*((RAND()+RAND()+RAND()+RAND()+RAND()+RAND()+RAND()+RAND()+RAND()+RAND()+RAND()+RAND())-6))-1)+AF$15)</x:f>
        <x:v>20777328.66138636</x:v>
      </x:c>
      <x:c r="AG192" s="97">
        <x:f t="shared" si="4"/>
        <x:v>736870.56875188276</x:v>
      </x:c>
    </x:row>
    <x:row r="193">
      <x:c r="A193" s="93">
        <x:v>172</x:v>
      </x:c>
      <x:c r="B193" s="97" t="n">
        <x:f>IF(AND(UPPER('Monte Carlo'!$K$4)="YES",'Monte Carlo'!$K$5&gt;0),'Monte Carlo'!$K$13,Liquidity_30Y!$C$14)</x:f>
        <x:v>1029031.25</x:v>
      </x:c>
      <x:c r="C193" s="97" t="n">
        <x:f>MAX(0,B193*(1+EXP((LN(1+'Monte Carlo'!$K$10)-0.5*'Monte Carlo'!$K$12^2)+'Monte Carlo'!$K$12*((RAND()+RAND()+RAND()+RAND()+RAND()+RAND()+RAND()+RAND()+RAND()+RAND()+RAND()+RAND())-6))-1)+C$15)</x:f>
        <x:v>1149810.6227149013</x:v>
      </x:c>
      <x:c r="D193" s="97" t="n">
        <x:f>MAX(0,C193*(1+EXP((LN(1+'Monte Carlo'!$K$10)-0.5*'Monte Carlo'!$K$12^2)+'Monte Carlo'!$K$12*((RAND()+RAND()+RAND()+RAND()+RAND()+RAND()+RAND()+RAND()+RAND()+RAND()+RAND()+RAND())-6))-1)+D$15)</x:f>
        <x:v>1366419.2488710808</x:v>
      </x:c>
      <x:c r="E193" s="97" t="n">
        <x:f>MAX(0,D193*(1+EXP((LN(1+'Monte Carlo'!$K$10)-0.5*'Monte Carlo'!$K$12^2)+'Monte Carlo'!$K$12*((RAND()+RAND()+RAND()+RAND()+RAND()+RAND()+RAND()+RAND()+RAND()+RAND()+RAND()+RAND())-6))-1)+E$15)</x:f>
        <x:v>1332154.3525160798</x:v>
      </x:c>
      <x:c r="F193" s="97" t="n">
        <x:f>MAX(0,E193*(1+EXP((LN(1+'Monte Carlo'!$K$10)-0.5*'Monte Carlo'!$K$12^2)+'Monte Carlo'!$K$12*((RAND()+RAND()+RAND()+RAND()+RAND()+RAND()+RAND()+RAND()+RAND()+RAND()+RAND()+RAND())-6))-1)+F$15)</x:f>
        <x:v>1580187.7330439035</x:v>
      </x:c>
      <x:c r="G193" s="97" t="n">
        <x:f>MAX(0,F193*(1+EXP((LN(1+'Monte Carlo'!$K$10)-0.5*'Monte Carlo'!$K$12^2)+'Monte Carlo'!$K$12*((RAND()+RAND()+RAND()+RAND()+RAND()+RAND()+RAND()+RAND()+RAND()+RAND()+RAND()+RAND())-6))-1)+G$15)</x:f>
        <x:v>1437093.1328363644</x:v>
      </x:c>
      <x:c r="H193" s="97" t="n">
        <x:f>MAX(0,G193*(1+EXP((LN(1+'Monte Carlo'!$K$10)-0.5*'Monte Carlo'!$K$12^2)+'Monte Carlo'!$K$12*((RAND()+RAND()+RAND()+RAND()+RAND()+RAND()+RAND()+RAND()+RAND()+RAND()+RAND()+RAND())-6))-1)+H$15)</x:f>
        <x:v>1172399.253292864</x:v>
      </x:c>
      <x:c r="I193" s="97" t="n">
        <x:f>MAX(0,H193*(1+EXP((LN(1+'Monte Carlo'!$K$10)-0.5*'Monte Carlo'!$K$12^2)+'Monte Carlo'!$K$12*((RAND()+RAND()+RAND()+RAND()+RAND()+RAND()+RAND()+RAND()+RAND()+RAND()+RAND()+RAND())-6))-1)+I$15)</x:f>
        <x:v>982332.9128276726</x:v>
      </x:c>
      <x:c r="J193" s="97" t="n">
        <x:f>MAX(0,I193*(1+EXP((LN(1+'Monte Carlo'!$K$10)-0.5*'Monte Carlo'!$K$12^2)+'Monte Carlo'!$K$12*((RAND()+RAND()+RAND()+RAND()+RAND()+RAND()+RAND()+RAND()+RAND()+RAND()+RAND()+RAND())-6))-1)+J$15)</x:f>
        <x:v>1075835.794680263</x:v>
      </x:c>
      <x:c r="K193" s="97" t="n">
        <x:f>MAX(0,J193*(1+EXP((LN(1+'Monte Carlo'!$K$10)-0.5*'Monte Carlo'!$K$12^2)+'Monte Carlo'!$K$12*((RAND()+RAND()+RAND()+RAND()+RAND()+RAND()+RAND()+RAND()+RAND()+RAND()+RAND()+RAND())-6))-1)+K$15)</x:f>
        <x:v>1017274.8793780162</x:v>
      </x:c>
      <x:c r="L193" s="97" t="n">
        <x:f>MAX(0,K193*(1+EXP((LN(1+'Monte Carlo'!$K$10)-0.5*'Monte Carlo'!$K$12^2)+'Monte Carlo'!$K$12*((RAND()+RAND()+RAND()+RAND()+RAND()+RAND()+RAND()+RAND()+RAND()+RAND()+RAND()+RAND())-6))-1)+L$15)</x:f>
        <x:v>962868.0989084088</x:v>
      </x:c>
      <x:c r="M193" s="97" t="n">
        <x:f>MAX(0,L193*(1+EXP((LN(1+'Monte Carlo'!$K$10)-0.5*'Monte Carlo'!$K$12^2)+'Monte Carlo'!$K$12*((RAND()+RAND()+RAND()+RAND()+RAND()+RAND()+RAND()+RAND()+RAND()+RAND()+RAND()+RAND())-6))-1)+M$15)</x:f>
        <x:v>1046271.1010077809</x:v>
      </x:c>
      <x:c r="N193" s="97" t="n">
        <x:f>MAX(0,M193*(1+EXP((LN(1+'Monte Carlo'!$K$10)-0.5*'Monte Carlo'!$K$12^2)+'Monte Carlo'!$K$12*((RAND()+RAND()+RAND()+RAND()+RAND()+RAND()+RAND()+RAND()+RAND()+RAND()+RAND()+RAND())-6))-1)+N$15)</x:f>
        <x:v>1057749.157052063</x:v>
      </x:c>
      <x:c r="O193" s="97" t="n">
        <x:f>MAX(0,N193*(1+EXP((LN(1+'Monte Carlo'!$K$10)-0.5*'Monte Carlo'!$K$12^2)+'Monte Carlo'!$K$12*((RAND()+RAND()+RAND()+RAND()+RAND()+RAND()+RAND()+RAND()+RAND()+RAND()+RAND()+RAND())-6))-1)+O$15)</x:f>
        <x:v>1416244.1088365803</x:v>
      </x:c>
      <x:c r="P193" s="97" t="n">
        <x:f>MAX(0,O193*(1+EXP((LN(1+'Monte Carlo'!$K$10)-0.5*'Monte Carlo'!$K$12^2)+'Monte Carlo'!$K$12*((RAND()+RAND()+RAND()+RAND()+RAND()+RAND()+RAND()+RAND()+RAND()+RAND()+RAND()+RAND())-6))-1)+P$15)</x:f>
        <x:v>1940157.6589768091</x:v>
      </x:c>
      <x:c r="Q193" s="97" t="n">
        <x:f>MAX(0,P193*(1+EXP((LN(1+'Monte Carlo'!$K$10)-0.5*'Monte Carlo'!$K$12^2)+'Monte Carlo'!$K$12*((RAND()+RAND()+RAND()+RAND()+RAND()+RAND()+RAND()+RAND()+RAND()+RAND()+RAND()+RAND())-6))-1)+Q$15)</x:f>
        <x:v>1933953.2310983925</x:v>
      </x:c>
      <x:c r="R193" s="97" t="n">
        <x:f>MAX(0,Q193*(1+EXP((LN(1+'Monte Carlo'!$K$10)-0.5*'Monte Carlo'!$K$12^2)+'Monte Carlo'!$K$12*((RAND()+RAND()+RAND()+RAND()+RAND()+RAND()+RAND()+RAND()+RAND()+RAND()+RAND()+RAND())-6))-1)+R$15)</x:f>
        <x:v>1676365.8585383098</x:v>
      </x:c>
      <x:c r="S193" s="97" t="n">
        <x:f>MAX(0,R193*(1+EXP((LN(1+'Monte Carlo'!$K$10)-0.5*'Monte Carlo'!$K$12^2)+'Monte Carlo'!$K$12*((RAND()+RAND()+RAND()+RAND()+RAND()+RAND()+RAND()+RAND()+RAND()+RAND()+RAND()+RAND())-6))-1)+S$15)</x:f>
        <x:v>2211313.057636122</x:v>
      </x:c>
      <x:c r="T193" s="97" t="n">
        <x:f>MAX(0,S193*(1+EXP((LN(1+'Monte Carlo'!$K$10)-0.5*'Monte Carlo'!$K$12^2)+'Monte Carlo'!$K$12*((RAND()+RAND()+RAND()+RAND()+RAND()+RAND()+RAND()+RAND()+RAND()+RAND()+RAND()+RAND())-6))-1)+T$15)</x:f>
        <x:v>1588479.8796610949</x:v>
      </x:c>
      <x:c r="U193" s="97" t="n">
        <x:f>MAX(0,T193*(1+EXP((LN(1+'Monte Carlo'!$K$10)-0.5*'Monte Carlo'!$K$12^2)+'Monte Carlo'!$K$12*((RAND()+RAND()+RAND()+RAND()+RAND()+RAND()+RAND()+RAND()+RAND()+RAND()+RAND()+RAND())-6))-1)+U$15)</x:f>
        <x:v>1923600.7794679147</x:v>
      </x:c>
      <x:c r="V193" s="97" t="n">
        <x:f>MAX(0,U193*(1+EXP((LN(1+'Monte Carlo'!$K$10)-0.5*'Monte Carlo'!$K$12^2)+'Monte Carlo'!$K$12*((RAND()+RAND()+RAND()+RAND()+RAND()+RAND()+RAND()+RAND()+RAND()+RAND()+RAND()+RAND())-6))-1)+V$15)</x:f>
        <x:v>2447181.1677190806</x:v>
      </x:c>
      <x:c r="W193" s="97" t="n">
        <x:f>MAX(0,V193*(1+EXP((LN(1+'Monte Carlo'!$K$10)-0.5*'Monte Carlo'!$K$12^2)+'Monte Carlo'!$K$12*((RAND()+RAND()+RAND()+RAND()+RAND()+RAND()+RAND()+RAND()+RAND()+RAND()+RAND()+RAND())-6))-1)+W$15)</x:f>
        <x:v>2364287.0127351293</x:v>
      </x:c>
      <x:c r="X193" s="97" t="n">
        <x:f>MAX(0,W193*(1+EXP((LN(1+'Monte Carlo'!$K$10)-0.5*'Monte Carlo'!$K$12^2)+'Monte Carlo'!$K$12*((RAND()+RAND()+RAND()+RAND()+RAND()+RAND()+RAND()+RAND()+RAND()+RAND()+RAND()+RAND())-6))-1)+X$15)</x:f>
        <x:v>3070293.5161953866</x:v>
      </x:c>
      <x:c r="Y193" s="97" t="n">
        <x:f>MAX(0,X193*(1+EXP((LN(1+'Monte Carlo'!$K$10)-0.5*'Monte Carlo'!$K$12^2)+'Monte Carlo'!$K$12*((RAND()+RAND()+RAND()+RAND()+RAND()+RAND()+RAND()+RAND()+RAND()+RAND()+RAND()+RAND())-6))-1)+Y$15)</x:f>
        <x:v>3152770.0638366453</x:v>
      </x:c>
      <x:c r="Z193" s="97" t="n">
        <x:f>MAX(0,Y193*(1+EXP((LN(1+'Monte Carlo'!$K$10)-0.5*'Monte Carlo'!$K$12^2)+'Monte Carlo'!$K$12*((RAND()+RAND()+RAND()+RAND()+RAND()+RAND()+RAND()+RAND()+RAND()+RAND()+RAND()+RAND())-6))-1)+Z$15)</x:f>
        <x:v>2567530.0236864453</x:v>
      </x:c>
      <x:c r="AA193" s="97" t="n">
        <x:f>MAX(0,Z193*(1+EXP((LN(1+'Monte Carlo'!$K$10)-0.5*'Monte Carlo'!$K$12^2)+'Monte Carlo'!$K$12*((RAND()+RAND()+RAND()+RAND()+RAND()+RAND()+RAND()+RAND()+RAND()+RAND()+RAND()+RAND())-6))-1)+AA$15)</x:f>
        <x:v>2697664.6535003213</x:v>
      </x:c>
      <x:c r="AB193" s="97" t="n">
        <x:f>MAX(0,AA193*(1+EXP((LN(1+'Monte Carlo'!$K$10)-0.5*'Monte Carlo'!$K$12^2)+'Monte Carlo'!$K$12*((RAND()+RAND()+RAND()+RAND()+RAND()+RAND()+RAND()+RAND()+RAND()+RAND()+RAND()+RAND())-6))-1)+AB$15)</x:f>
        <x:v>3224061.473426584</x:v>
      </x:c>
      <x:c r="AC193" s="97" t="n">
        <x:f>MAX(0,AB193*(1+EXP((LN(1+'Monte Carlo'!$K$10)-0.5*'Monte Carlo'!$K$12^2)+'Monte Carlo'!$K$12*((RAND()+RAND()+RAND()+RAND()+RAND()+RAND()+RAND()+RAND()+RAND()+RAND()+RAND()+RAND())-6))-1)+AC$15)</x:f>
        <x:v>3148472.513547792</x:v>
      </x:c>
      <x:c r="AD193" s="97" t="n">
        <x:f>MAX(0,AC193*(1+EXP((LN(1+'Monte Carlo'!$K$10)-0.5*'Monte Carlo'!$K$12^2)+'Monte Carlo'!$K$12*((RAND()+RAND()+RAND()+RAND()+RAND()+RAND()+RAND()+RAND()+RAND()+RAND()+RAND()+RAND())-6))-1)+AD$15)</x:f>
        <x:v>3911233.0710646054</x:v>
      </x:c>
      <x:c r="AE193" s="97" t="n">
        <x:f>MAX(0,AD193*(1+EXP((LN(1+'Monte Carlo'!$K$10)-0.5*'Monte Carlo'!$K$12^2)+'Monte Carlo'!$K$12*((RAND()+RAND()+RAND()+RAND()+RAND()+RAND()+RAND()+RAND()+RAND()+RAND()+RAND()+RAND())-6))-1)+AE$15)</x:f>
        <x:v>3716517.3995488444</x:v>
      </x:c>
      <x:c r="AF193" s="97" t="n">
        <x:f>MAX(0,AE193*(1+EXP((LN(1+'Monte Carlo'!$K$10)-0.5*'Monte Carlo'!$K$12^2)+'Monte Carlo'!$K$12*((RAND()+RAND()+RAND()+RAND()+RAND()+RAND()+RAND()+RAND()+RAND()+RAND()+RAND()+RAND())-6))-1)+AF$15)</x:f>
        <x:v>2979593.032817377</x:v>
      </x:c>
      <x:c r="AG193" s="97">
        <x:f t="shared" si="4"/>
        <x:v>566219.07109529059</x:v>
      </x:c>
    </x:row>
    <x:row r="194">
      <x:c r="A194" s="93">
        <x:v>173</x:v>
      </x:c>
      <x:c r="B194" s="97" t="n">
        <x:f>IF(AND(UPPER('Monte Carlo'!$K$4)="YES",'Monte Carlo'!$K$5&gt;0),'Monte Carlo'!$K$13,Liquidity_30Y!$C$14)</x:f>
        <x:v>1029031.25</x:v>
      </x:c>
      <x:c r="C194" s="97" t="n">
        <x:f>MAX(0,B194*(1+EXP((LN(1+'Monte Carlo'!$K$10)-0.5*'Monte Carlo'!$K$12^2)+'Monte Carlo'!$K$12*((RAND()+RAND()+RAND()+RAND()+RAND()+RAND()+RAND()+RAND()+RAND()+RAND()+RAND()+RAND())-6))-1)+C$15)</x:f>
        <x:v>1101187.2370224027</x:v>
      </x:c>
      <x:c r="D194" s="97" t="n">
        <x:f>MAX(0,C194*(1+EXP((LN(1+'Monte Carlo'!$K$10)-0.5*'Monte Carlo'!$K$12^2)+'Monte Carlo'!$K$12*((RAND()+RAND()+RAND()+RAND()+RAND()+RAND()+RAND()+RAND()+RAND()+RAND()+RAND()+RAND())-6))-1)+D$15)</x:f>
        <x:v>846976.9921010246</x:v>
      </x:c>
      <x:c r="E194" s="97" t="n">
        <x:f>MAX(0,D194*(1+EXP((LN(1+'Monte Carlo'!$K$10)-0.5*'Monte Carlo'!$K$12^2)+'Monte Carlo'!$K$12*((RAND()+RAND()+RAND()+RAND()+RAND()+RAND()+RAND()+RAND()+RAND()+RAND()+RAND()+RAND())-6))-1)+E$15)</x:f>
        <x:v>1138808.8286274383</x:v>
      </x:c>
      <x:c r="F194" s="97" t="n">
        <x:f>MAX(0,E194*(1+EXP((LN(1+'Monte Carlo'!$K$10)-0.5*'Monte Carlo'!$K$12^2)+'Monte Carlo'!$K$12*((RAND()+RAND()+RAND()+RAND()+RAND()+RAND()+RAND()+RAND()+RAND()+RAND()+RAND()+RAND())-6))-1)+F$15)</x:f>
        <x:v>1110515.3573478598</x:v>
      </x:c>
      <x:c r="G194" s="97" t="n">
        <x:f>MAX(0,F194*(1+EXP((LN(1+'Monte Carlo'!$K$10)-0.5*'Monte Carlo'!$K$12^2)+'Monte Carlo'!$K$12*((RAND()+RAND()+RAND()+RAND()+RAND()+RAND()+RAND()+RAND()+RAND()+RAND()+RAND()+RAND())-6))-1)+G$15)</x:f>
        <x:v>896029.1540365989</x:v>
      </x:c>
      <x:c r="H194" s="97" t="n">
        <x:f>MAX(0,G194*(1+EXP((LN(1+'Monte Carlo'!$K$10)-0.5*'Monte Carlo'!$K$12^2)+'Monte Carlo'!$K$12*((RAND()+RAND()+RAND()+RAND()+RAND()+RAND()+RAND()+RAND()+RAND()+RAND()+RAND()+RAND())-6))-1)+H$15)</x:f>
        <x:v>899356.0446876226</x:v>
      </x:c>
      <x:c r="I194" s="97" t="n">
        <x:f>MAX(0,H194*(1+EXP((LN(1+'Monte Carlo'!$K$10)-0.5*'Monte Carlo'!$K$12^2)+'Monte Carlo'!$K$12*((RAND()+RAND()+RAND()+RAND()+RAND()+RAND()+RAND()+RAND()+RAND()+RAND()+RAND()+RAND())-6))-1)+I$15)</x:f>
        <x:v>1028254.7867150747</x:v>
      </x:c>
      <x:c r="J194" s="97" t="n">
        <x:f>MAX(0,I194*(1+EXP((LN(1+'Monte Carlo'!$K$10)-0.5*'Monte Carlo'!$K$12^2)+'Monte Carlo'!$K$12*((RAND()+RAND()+RAND()+RAND()+RAND()+RAND()+RAND()+RAND()+RAND()+RAND()+RAND()+RAND())-6))-1)+J$15)</x:f>
        <x:v>1433019.0301178289</x:v>
      </x:c>
      <x:c r="K194" s="97" t="n">
        <x:f>MAX(0,J194*(1+EXP((LN(1+'Monte Carlo'!$K$10)-0.5*'Monte Carlo'!$K$12^2)+'Monte Carlo'!$K$12*((RAND()+RAND()+RAND()+RAND()+RAND()+RAND()+RAND()+RAND()+RAND()+RAND()+RAND()+RAND())-6))-1)+K$15)</x:f>
        <x:v>1756209.6089077645</x:v>
      </x:c>
      <x:c r="L194" s="97" t="n">
        <x:f>MAX(0,K194*(1+EXP((LN(1+'Monte Carlo'!$K$10)-0.5*'Monte Carlo'!$K$12^2)+'Monte Carlo'!$K$12*((RAND()+RAND()+RAND()+RAND()+RAND()+RAND()+RAND()+RAND()+RAND()+RAND()+RAND()+RAND())-6))-1)+L$15)</x:f>
        <x:v>1509332.7963421578</x:v>
      </x:c>
      <x:c r="M194" s="97" t="n">
        <x:f>MAX(0,L194*(1+EXP((LN(1+'Monte Carlo'!$K$10)-0.5*'Monte Carlo'!$K$12^2)+'Monte Carlo'!$K$12*((RAND()+RAND()+RAND()+RAND()+RAND()+RAND()+RAND()+RAND()+RAND()+RAND()+RAND()+RAND())-6))-1)+M$15)</x:f>
        <x:v>1457066.0115547348</x:v>
      </x:c>
      <x:c r="N194" s="97" t="n">
        <x:f>MAX(0,M194*(1+EXP((LN(1+'Monte Carlo'!$K$10)-0.5*'Monte Carlo'!$K$12^2)+'Monte Carlo'!$K$12*((RAND()+RAND()+RAND()+RAND()+RAND()+RAND()+RAND()+RAND()+RAND()+RAND()+RAND()+RAND())-6))-1)+N$15)</x:f>
        <x:v>1330570.7948020543</x:v>
      </x:c>
      <x:c r="O194" s="97" t="n">
        <x:f>MAX(0,N194*(1+EXP((LN(1+'Monte Carlo'!$K$10)-0.5*'Monte Carlo'!$K$12^2)+'Monte Carlo'!$K$12*((RAND()+RAND()+RAND()+RAND()+RAND()+RAND()+RAND()+RAND()+RAND()+RAND()+RAND()+RAND())-6))-1)+O$15)</x:f>
        <x:v>1717889.1560521845</x:v>
      </x:c>
      <x:c r="P194" s="97" t="n">
        <x:f>MAX(0,O194*(1+EXP((LN(1+'Monte Carlo'!$K$10)-0.5*'Monte Carlo'!$K$12^2)+'Monte Carlo'!$K$12*((RAND()+RAND()+RAND()+RAND()+RAND()+RAND()+RAND()+RAND()+RAND()+RAND()+RAND()+RAND())-6))-1)+P$15)</x:f>
        <x:v>1702851.285174734</x:v>
      </x:c>
      <x:c r="Q194" s="97" t="n">
        <x:f>MAX(0,P194*(1+EXP((LN(1+'Monte Carlo'!$K$10)-0.5*'Monte Carlo'!$K$12^2)+'Monte Carlo'!$K$12*((RAND()+RAND()+RAND()+RAND()+RAND()+RAND()+RAND()+RAND()+RAND()+RAND()+RAND()+RAND())-6))-1)+Q$15)</x:f>
        <x:v>1475982.7034858041</x:v>
      </x:c>
      <x:c r="R194" s="97" t="n">
        <x:f>MAX(0,Q194*(1+EXP((LN(1+'Monte Carlo'!$K$10)-0.5*'Monte Carlo'!$K$12^2)+'Monte Carlo'!$K$12*((RAND()+RAND()+RAND()+RAND()+RAND()+RAND()+RAND()+RAND()+RAND()+RAND()+RAND()+RAND())-6))-1)+R$15)</x:f>
        <x:v>1314571.548341429</x:v>
      </x:c>
      <x:c r="S194" s="97" t="n">
        <x:f>MAX(0,R194*(1+EXP((LN(1+'Monte Carlo'!$K$10)-0.5*'Monte Carlo'!$K$12^2)+'Monte Carlo'!$K$12*((RAND()+RAND()+RAND()+RAND()+RAND()+RAND()+RAND()+RAND()+RAND()+RAND()+RAND()+RAND())-6))-1)+S$15)</x:f>
        <x:v>1389761.5124689825</x:v>
      </x:c>
      <x:c r="T194" s="97" t="n">
        <x:f>MAX(0,S194*(1+EXP((LN(1+'Monte Carlo'!$K$10)-0.5*'Monte Carlo'!$K$12^2)+'Monte Carlo'!$K$12*((RAND()+RAND()+RAND()+RAND()+RAND()+RAND()+RAND()+RAND()+RAND()+RAND()+RAND()+RAND())-6))-1)+T$15)</x:f>
        <x:v>1335476.598865267</x:v>
      </x:c>
      <x:c r="U194" s="97" t="n">
        <x:f>MAX(0,T194*(1+EXP((LN(1+'Monte Carlo'!$K$10)-0.5*'Monte Carlo'!$K$12^2)+'Monte Carlo'!$K$12*((RAND()+RAND()+RAND()+RAND()+RAND()+RAND()+RAND()+RAND()+RAND()+RAND()+RAND()+RAND())-6))-1)+U$15)</x:f>
        <x:v>1818729.2239573104</x:v>
      </x:c>
      <x:c r="V194" s="97" t="n">
        <x:f>MAX(0,U194*(1+EXP((LN(1+'Monte Carlo'!$K$10)-0.5*'Monte Carlo'!$K$12^2)+'Monte Carlo'!$K$12*((RAND()+RAND()+RAND()+RAND()+RAND()+RAND()+RAND()+RAND()+RAND()+RAND()+RAND()+RAND())-6))-1)+V$15)</x:f>
        <x:v>1730189.045537553</x:v>
      </x:c>
      <x:c r="W194" s="97" t="n">
        <x:f>MAX(0,V194*(1+EXP((LN(1+'Monte Carlo'!$K$10)-0.5*'Monte Carlo'!$K$12^2)+'Monte Carlo'!$K$12*((RAND()+RAND()+RAND()+RAND()+RAND()+RAND()+RAND()+RAND()+RAND()+RAND()+RAND()+RAND())-6))-1)+W$15)</x:f>
        <x:v>1702947.1128208116</x:v>
      </x:c>
      <x:c r="X194" s="97" t="n">
        <x:f>MAX(0,W194*(1+EXP((LN(1+'Monte Carlo'!$K$10)-0.5*'Monte Carlo'!$K$12^2)+'Monte Carlo'!$K$12*((RAND()+RAND()+RAND()+RAND()+RAND()+RAND()+RAND()+RAND()+RAND()+RAND()+RAND()+RAND())-6))-1)+X$15)</x:f>
        <x:v>1883397.4019746587</x:v>
      </x:c>
      <x:c r="Y194" s="97" t="n">
        <x:f>MAX(0,X194*(1+EXP((LN(1+'Monte Carlo'!$K$10)-0.5*'Monte Carlo'!$K$12^2)+'Monte Carlo'!$K$12*((RAND()+RAND()+RAND()+RAND()+RAND()+RAND()+RAND()+RAND()+RAND()+RAND()+RAND()+RAND())-6))-1)+Y$15)</x:f>
        <x:v>2396933.6682659877</x:v>
      </x:c>
      <x:c r="Z194" s="97" t="n">
        <x:f>MAX(0,Y194*(1+EXP((LN(1+'Monte Carlo'!$K$10)-0.5*'Monte Carlo'!$K$12^2)+'Monte Carlo'!$K$12*((RAND()+RAND()+RAND()+RAND()+RAND()+RAND()+RAND()+RAND()+RAND()+RAND()+RAND()+RAND())-6))-1)+Z$15)</x:f>
        <x:v>2355633.355090059</x:v>
      </x:c>
      <x:c r="AA194" s="97" t="n">
        <x:f>MAX(0,Z194*(1+EXP((LN(1+'Monte Carlo'!$K$10)-0.5*'Monte Carlo'!$K$12^2)+'Monte Carlo'!$K$12*((RAND()+RAND()+RAND()+RAND()+RAND()+RAND()+RAND()+RAND()+RAND()+RAND()+RAND()+RAND())-6))-1)+AA$15)</x:f>
        <x:v>2164707.4050806076</x:v>
      </x:c>
      <x:c r="AB194" s="97" t="n">
        <x:f>MAX(0,AA194*(1+EXP((LN(1+'Monte Carlo'!$K$10)-0.5*'Monte Carlo'!$K$12^2)+'Monte Carlo'!$K$12*((RAND()+RAND()+RAND()+RAND()+RAND()+RAND()+RAND()+RAND()+RAND()+RAND()+RAND()+RAND())-6))-1)+AB$15)</x:f>
        <x:v>1833915.2048227908</x:v>
      </x:c>
      <x:c r="AC194" s="97" t="n">
        <x:f>MAX(0,AB194*(1+EXP((LN(1+'Monte Carlo'!$K$10)-0.5*'Monte Carlo'!$K$12^2)+'Monte Carlo'!$K$12*((RAND()+RAND()+RAND()+RAND()+RAND()+RAND()+RAND()+RAND()+RAND()+RAND()+RAND()+RAND())-6))-1)+AC$15)</x:f>
        <x:v>2180804.688489671</x:v>
      </x:c>
      <x:c r="AD194" s="97" t="n">
        <x:f>MAX(0,AC194*(1+EXP((LN(1+'Monte Carlo'!$K$10)-0.5*'Monte Carlo'!$K$12^2)+'Monte Carlo'!$K$12*((RAND()+RAND()+RAND()+RAND()+RAND()+RAND()+RAND()+RAND()+RAND()+RAND()+RAND()+RAND())-6))-1)+AD$15)</x:f>
        <x:v>2100574.745464587</x:v>
      </x:c>
      <x:c r="AE194" s="97" t="n">
        <x:f>MAX(0,AD194*(1+EXP((LN(1+'Monte Carlo'!$K$10)-0.5*'Monte Carlo'!$K$12^2)+'Monte Carlo'!$K$12*((RAND()+RAND()+RAND()+RAND()+RAND()+RAND()+RAND()+RAND()+RAND()+RAND()+RAND()+RAND())-6))-1)+AE$15)</x:f>
        <x:v>2133966.871234832</x:v>
      </x:c>
      <x:c r="AF194" s="97" t="n">
        <x:f>MAX(0,AE194*(1+EXP((LN(1+'Monte Carlo'!$K$10)-0.5*'Monte Carlo'!$K$12^2)+'Monte Carlo'!$K$12*((RAND()+RAND()+RAND()+RAND()+RAND()+RAND()+RAND()+RAND()+RAND()+RAND()+RAND()+RAND())-6))-1)+AF$15)</x:f>
        <x:v>1689471.904763458</x:v>
      </x:c>
      <x:c r="AG194" s="97">
        <x:f t="shared" si="4"/>
        <x:v>1029031.25</x:v>
      </x:c>
    </x:row>
    <x:row r="195">
      <x:c r="A195" s="93">
        <x:v>174</x:v>
      </x:c>
      <x:c r="B195" s="97" t="n">
        <x:f>IF(AND(UPPER('Monte Carlo'!$K$4)="YES",'Monte Carlo'!$K$5&gt;0),'Monte Carlo'!$K$13,Liquidity_30Y!$C$14)</x:f>
        <x:v>1029031.25</x:v>
      </x:c>
      <x:c r="C195" s="97" t="n">
        <x:f>MAX(0,B195*(1+EXP((LN(1+'Monte Carlo'!$K$10)-0.5*'Monte Carlo'!$K$12^2)+'Monte Carlo'!$K$12*((RAND()+RAND()+RAND()+RAND()+RAND()+RAND()+RAND()+RAND()+RAND()+RAND()+RAND()+RAND())-6))-1)+C$15)</x:f>
        <x:v>1097480.693724453</x:v>
      </x:c>
      <x:c r="D195" s="97" t="n">
        <x:f>MAX(0,C195*(1+EXP((LN(1+'Monte Carlo'!$K$10)-0.5*'Monte Carlo'!$K$12^2)+'Monte Carlo'!$K$12*((RAND()+RAND()+RAND()+RAND()+RAND()+RAND()+RAND()+RAND()+RAND()+RAND()+RAND()+RAND())-6))-1)+D$15)</x:f>
        <x:v>1515841.9982893027</x:v>
      </x:c>
      <x:c r="E195" s="97" t="n">
        <x:f>MAX(0,D195*(1+EXP((LN(1+'Monte Carlo'!$K$10)-0.5*'Monte Carlo'!$K$12^2)+'Monte Carlo'!$K$12*((RAND()+RAND()+RAND()+RAND()+RAND()+RAND()+RAND()+RAND()+RAND()+RAND()+RAND()+RAND())-6))-1)+E$15)</x:f>
        <x:v>1928517.9475960943</x:v>
      </x:c>
      <x:c r="F195" s="97" t="n">
        <x:f>MAX(0,E195*(1+EXP((LN(1+'Monte Carlo'!$K$10)-0.5*'Monte Carlo'!$K$12^2)+'Monte Carlo'!$K$12*((RAND()+RAND()+RAND()+RAND()+RAND()+RAND()+RAND()+RAND()+RAND()+RAND()+RAND()+RAND())-6))-1)+F$15)</x:f>
        <x:v>2419007.4335725377</x:v>
      </x:c>
      <x:c r="G195" s="97" t="n">
        <x:f>MAX(0,F195*(1+EXP((LN(1+'Monte Carlo'!$K$10)-0.5*'Monte Carlo'!$K$12^2)+'Monte Carlo'!$K$12*((RAND()+RAND()+RAND()+RAND()+RAND()+RAND()+RAND()+RAND()+RAND()+RAND()+RAND()+RAND())-6))-1)+G$15)</x:f>
        <x:v>2741602.6226271777</x:v>
      </x:c>
      <x:c r="H195" s="97" t="n">
        <x:f>MAX(0,G195*(1+EXP((LN(1+'Monte Carlo'!$K$10)-0.5*'Monte Carlo'!$K$12^2)+'Monte Carlo'!$K$12*((RAND()+RAND()+RAND()+RAND()+RAND()+RAND()+RAND()+RAND()+RAND()+RAND()+RAND()+RAND())-6))-1)+H$15)</x:f>
        <x:v>3486605.378054314</x:v>
      </x:c>
      <x:c r="I195" s="97" t="n">
        <x:f>MAX(0,H195*(1+EXP((LN(1+'Monte Carlo'!$K$10)-0.5*'Monte Carlo'!$K$12^2)+'Monte Carlo'!$K$12*((RAND()+RAND()+RAND()+RAND()+RAND()+RAND()+RAND()+RAND()+RAND()+RAND()+RAND()+RAND())-6))-1)+I$15)</x:f>
        <x:v>4047242.289210616</x:v>
      </x:c>
      <x:c r="J195" s="97" t="n">
        <x:f>MAX(0,I195*(1+EXP((LN(1+'Monte Carlo'!$K$10)-0.5*'Monte Carlo'!$K$12^2)+'Monte Carlo'!$K$12*((RAND()+RAND()+RAND()+RAND()+RAND()+RAND()+RAND()+RAND()+RAND()+RAND()+RAND()+RAND())-6))-1)+J$15)</x:f>
        <x:v>4329659.519101368</x:v>
      </x:c>
      <x:c r="K195" s="97" t="n">
        <x:f>MAX(0,J195*(1+EXP((LN(1+'Monte Carlo'!$K$10)-0.5*'Monte Carlo'!$K$12^2)+'Monte Carlo'!$K$12*((RAND()+RAND()+RAND()+RAND()+RAND()+RAND()+RAND()+RAND()+RAND()+RAND()+RAND()+RAND())-6))-1)+K$15)</x:f>
        <x:v>6146573.4160143845</x:v>
      </x:c>
      <x:c r="L195" s="97" t="n">
        <x:f>MAX(0,K195*(1+EXP((LN(1+'Monte Carlo'!$K$10)-0.5*'Monte Carlo'!$K$12^2)+'Monte Carlo'!$K$12*((RAND()+RAND()+RAND()+RAND()+RAND()+RAND()+RAND()+RAND()+RAND()+RAND()+RAND()+RAND())-6))-1)+L$15)</x:f>
        <x:v>9763914.688251723</x:v>
      </x:c>
      <x:c r="M195" s="97" t="n">
        <x:f>MAX(0,L195*(1+EXP((LN(1+'Monte Carlo'!$K$10)-0.5*'Monte Carlo'!$K$12^2)+'Monte Carlo'!$K$12*((RAND()+RAND()+RAND()+RAND()+RAND()+RAND()+RAND()+RAND()+RAND()+RAND()+RAND()+RAND())-6))-1)+M$15)</x:f>
        <x:v>10061238.662333041</x:v>
      </x:c>
      <x:c r="N195" s="97" t="n">
        <x:f>MAX(0,M195*(1+EXP((LN(1+'Monte Carlo'!$K$10)-0.5*'Monte Carlo'!$K$12^2)+'Monte Carlo'!$K$12*((RAND()+RAND()+RAND()+RAND()+RAND()+RAND()+RAND()+RAND()+RAND()+RAND()+RAND()+RAND())-6))-1)+N$15)</x:f>
        <x:v>10740636.25243001</x:v>
      </x:c>
      <x:c r="O195" s="97" t="n">
        <x:f>MAX(0,N195*(1+EXP((LN(1+'Monte Carlo'!$K$10)-0.5*'Monte Carlo'!$K$12^2)+'Monte Carlo'!$K$12*((RAND()+RAND()+RAND()+RAND()+RAND()+RAND()+RAND()+RAND()+RAND()+RAND()+RAND()+RAND())-6))-1)+O$15)</x:f>
        <x:v>10950098.370416641</x:v>
      </x:c>
      <x:c r="P195" s="97" t="n">
        <x:f>MAX(0,O195*(1+EXP((LN(1+'Monte Carlo'!$K$10)-0.5*'Monte Carlo'!$K$12^2)+'Monte Carlo'!$K$12*((RAND()+RAND()+RAND()+RAND()+RAND()+RAND()+RAND()+RAND()+RAND()+RAND()+RAND()+RAND())-6))-1)+P$15)</x:f>
        <x:v>12185896.108417759</x:v>
      </x:c>
      <x:c r="Q195" s="97" t="n">
        <x:f>MAX(0,P195*(1+EXP((LN(1+'Monte Carlo'!$K$10)-0.5*'Monte Carlo'!$K$12^2)+'Monte Carlo'!$K$12*((RAND()+RAND()+RAND()+RAND()+RAND()+RAND()+RAND()+RAND()+RAND()+RAND()+RAND()+RAND())-6))-1)+Q$15)</x:f>
        <x:v>15814775.066038385</x:v>
      </x:c>
      <x:c r="R195" s="97" t="n">
        <x:f>MAX(0,Q195*(1+EXP((LN(1+'Monte Carlo'!$K$10)-0.5*'Monte Carlo'!$K$12^2)+'Monte Carlo'!$K$12*((RAND()+RAND()+RAND()+RAND()+RAND()+RAND()+RAND()+RAND()+RAND()+RAND()+RAND()+RAND())-6))-1)+R$15)</x:f>
        <x:v>14009608.239244418</x:v>
      </x:c>
      <x:c r="S195" s="97" t="n">
        <x:f>MAX(0,R195*(1+EXP((LN(1+'Monte Carlo'!$K$10)-0.5*'Monte Carlo'!$K$12^2)+'Monte Carlo'!$K$12*((RAND()+RAND()+RAND()+RAND()+RAND()+RAND()+RAND()+RAND()+RAND()+RAND()+RAND()+RAND())-6))-1)+S$15)</x:f>
        <x:v>15555130.575743614</x:v>
      </x:c>
      <x:c r="T195" s="97" t="n">
        <x:f>MAX(0,S195*(1+EXP((LN(1+'Monte Carlo'!$K$10)-0.5*'Monte Carlo'!$K$12^2)+'Monte Carlo'!$K$12*((RAND()+RAND()+RAND()+RAND()+RAND()+RAND()+RAND()+RAND()+RAND()+RAND()+RAND()+RAND())-6))-1)+T$15)</x:f>
        <x:v>14544092.138282882</x:v>
      </x:c>
      <x:c r="U195" s="97" t="n">
        <x:f>MAX(0,T195*(1+EXP((LN(1+'Monte Carlo'!$K$10)-0.5*'Monte Carlo'!$K$12^2)+'Monte Carlo'!$K$12*((RAND()+RAND()+RAND()+RAND()+RAND()+RAND()+RAND()+RAND()+RAND()+RAND()+RAND()+RAND())-6))-1)+U$15)</x:f>
        <x:v>13518117.916432083</x:v>
      </x:c>
      <x:c r="V195" s="97" t="n">
        <x:f>MAX(0,U195*(1+EXP((LN(1+'Monte Carlo'!$K$10)-0.5*'Monte Carlo'!$K$12^2)+'Monte Carlo'!$K$12*((RAND()+RAND()+RAND()+RAND()+RAND()+RAND()+RAND()+RAND()+RAND()+RAND()+RAND()+RAND())-6))-1)+V$15)</x:f>
        <x:v>14388919.487839429</x:v>
      </x:c>
      <x:c r="W195" s="97" t="n">
        <x:f>MAX(0,V195*(1+EXP((LN(1+'Monte Carlo'!$K$10)-0.5*'Monte Carlo'!$K$12^2)+'Monte Carlo'!$K$12*((RAND()+RAND()+RAND()+RAND()+RAND()+RAND()+RAND()+RAND()+RAND()+RAND()+RAND()+RAND())-6))-1)+W$15)</x:f>
        <x:v>15995217.911988467</x:v>
      </x:c>
      <x:c r="X195" s="97" t="n">
        <x:f>MAX(0,W195*(1+EXP((LN(1+'Monte Carlo'!$K$10)-0.5*'Monte Carlo'!$K$12^2)+'Monte Carlo'!$K$12*((RAND()+RAND()+RAND()+RAND()+RAND()+RAND()+RAND()+RAND()+RAND()+RAND()+RAND()+RAND())-6))-1)+X$15)</x:f>
        <x:v>14736861.084571159</x:v>
      </x:c>
      <x:c r="Y195" s="97" t="n">
        <x:f>MAX(0,X195*(1+EXP((LN(1+'Monte Carlo'!$K$10)-0.5*'Monte Carlo'!$K$12^2)+'Monte Carlo'!$K$12*((RAND()+RAND()+RAND()+RAND()+RAND()+RAND()+RAND()+RAND()+RAND()+RAND()+RAND()+RAND())-6))-1)+Y$15)</x:f>
        <x:v>14600348.466817137</x:v>
      </x:c>
      <x:c r="Z195" s="97" t="n">
        <x:f>MAX(0,Y195*(1+EXP((LN(1+'Monte Carlo'!$K$10)-0.5*'Monte Carlo'!$K$12^2)+'Monte Carlo'!$K$12*((RAND()+RAND()+RAND()+RAND()+RAND()+RAND()+RAND()+RAND()+RAND()+RAND()+RAND()+RAND())-6))-1)+Z$15)</x:f>
        <x:v>14296608.406034691</x:v>
      </x:c>
      <x:c r="AA195" s="97" t="n">
        <x:f>MAX(0,Z195*(1+EXP((LN(1+'Monte Carlo'!$K$10)-0.5*'Monte Carlo'!$K$12^2)+'Monte Carlo'!$K$12*((RAND()+RAND()+RAND()+RAND()+RAND()+RAND()+RAND()+RAND()+RAND()+RAND()+RAND()+RAND())-6))-1)+AA$15)</x:f>
        <x:v>13264276.363273887</x:v>
      </x:c>
      <x:c r="AB195" s="97" t="n">
        <x:f>MAX(0,AA195*(1+EXP((LN(1+'Monte Carlo'!$K$10)-0.5*'Monte Carlo'!$K$12^2)+'Monte Carlo'!$K$12*((RAND()+RAND()+RAND()+RAND()+RAND()+RAND()+RAND()+RAND()+RAND()+RAND()+RAND()+RAND())-6))-1)+AB$15)</x:f>
        <x:v>13707614.881845333</x:v>
      </x:c>
      <x:c r="AC195" s="97" t="n">
        <x:f>MAX(0,AB195*(1+EXP((LN(1+'Monte Carlo'!$K$10)-0.5*'Monte Carlo'!$K$12^2)+'Monte Carlo'!$K$12*((RAND()+RAND()+RAND()+RAND()+RAND()+RAND()+RAND()+RAND()+RAND()+RAND()+RAND()+RAND())-6))-1)+AC$15)</x:f>
        <x:v>13990689.370279912</x:v>
      </x:c>
      <x:c r="AD195" s="97" t="n">
        <x:f>MAX(0,AC195*(1+EXP((LN(1+'Monte Carlo'!$K$10)-0.5*'Monte Carlo'!$K$12^2)+'Monte Carlo'!$K$12*((RAND()+RAND()+RAND()+RAND()+RAND()+RAND()+RAND()+RAND()+RAND()+RAND()+RAND()+RAND())-6))-1)+AD$15)</x:f>
        <x:v>15461125.158435514</x:v>
      </x:c>
      <x:c r="AE195" s="97" t="n">
        <x:f>MAX(0,AD195*(1+EXP((LN(1+'Monte Carlo'!$K$10)-0.5*'Monte Carlo'!$K$12^2)+'Monte Carlo'!$K$12*((RAND()+RAND()+RAND()+RAND()+RAND()+RAND()+RAND()+RAND()+RAND()+RAND()+RAND()+RAND())-6))-1)+AE$15)</x:f>
        <x:v>21009709.901612174</x:v>
      </x:c>
      <x:c r="AF195" s="97" t="n">
        <x:f>MAX(0,AE195*(1+EXP((LN(1+'Monte Carlo'!$K$10)-0.5*'Monte Carlo'!$K$12^2)+'Monte Carlo'!$K$12*((RAND()+RAND()+RAND()+RAND()+RAND()+RAND()+RAND()+RAND()+RAND()+RAND()+RAND()+RAND())-6))-1)+AF$15)</x:f>
        <x:v>22507013.14686892</x:v>
      </x:c>
      <x:c r="AG195" s="97">
        <x:f t="shared" si="4"/>
        <x:v>1029031.25</x:v>
      </x:c>
    </x:row>
    <x:row r="196">
      <x:c r="A196" s="93">
        <x:v>175</x:v>
      </x:c>
      <x:c r="B196" s="97" t="n">
        <x:f>IF(AND(UPPER('Monte Carlo'!$K$4)="YES",'Monte Carlo'!$K$5&gt;0),'Monte Carlo'!$K$13,Liquidity_30Y!$C$14)</x:f>
        <x:v>1029031.25</x:v>
      </x:c>
      <x:c r="C196" s="97" t="n">
        <x:f>MAX(0,B196*(1+EXP((LN(1+'Monte Carlo'!$K$10)-0.5*'Monte Carlo'!$K$12^2)+'Monte Carlo'!$K$12*((RAND()+RAND()+RAND()+RAND()+RAND()+RAND()+RAND()+RAND()+RAND()+RAND()+RAND()+RAND())-6))-1)+C$15)</x:f>
        <x:v>1113829.985034878</x:v>
      </x:c>
      <x:c r="D196" s="97" t="n">
        <x:f>MAX(0,C196*(1+EXP((LN(1+'Monte Carlo'!$K$10)-0.5*'Monte Carlo'!$K$12^2)+'Monte Carlo'!$K$12*((RAND()+RAND()+RAND()+RAND()+RAND()+RAND()+RAND()+RAND()+RAND()+RAND()+RAND()+RAND())-6))-1)+D$15)</x:f>
        <x:v>915237.382601535</x:v>
      </x:c>
      <x:c r="E196" s="97" t="n">
        <x:f>MAX(0,D196*(1+EXP((LN(1+'Monte Carlo'!$K$10)-0.5*'Monte Carlo'!$K$12^2)+'Monte Carlo'!$K$12*((RAND()+RAND()+RAND()+RAND()+RAND()+RAND()+RAND()+RAND()+RAND()+RAND()+RAND()+RAND())-6))-1)+E$15)</x:f>
        <x:v>1208705.5333319018</x:v>
      </x:c>
      <x:c r="F196" s="97" t="n">
        <x:f>MAX(0,E196*(1+EXP((LN(1+'Monte Carlo'!$K$10)-0.5*'Monte Carlo'!$K$12^2)+'Monte Carlo'!$K$12*((RAND()+RAND()+RAND()+RAND()+RAND()+RAND()+RAND()+RAND()+RAND()+RAND()+RAND()+RAND())-6))-1)+F$15)</x:f>
        <x:v>1440516.2569895852</x:v>
      </x:c>
      <x:c r="G196" s="97" t="n">
        <x:f>MAX(0,F196*(1+EXP((LN(1+'Monte Carlo'!$K$10)-0.5*'Monte Carlo'!$K$12^2)+'Monte Carlo'!$K$12*((RAND()+RAND()+RAND()+RAND()+RAND()+RAND()+RAND()+RAND()+RAND()+RAND()+RAND()+RAND())-6))-1)+G$15)</x:f>
        <x:v>1406512.8728997177</x:v>
      </x:c>
      <x:c r="H196" s="97" t="n">
        <x:f>MAX(0,G196*(1+EXP((LN(1+'Monte Carlo'!$K$10)-0.5*'Monte Carlo'!$K$12^2)+'Monte Carlo'!$K$12*((RAND()+RAND()+RAND()+RAND()+RAND()+RAND()+RAND()+RAND()+RAND()+RAND()+RAND()+RAND())-6))-1)+H$15)</x:f>
        <x:v>1364647.5209137646</x:v>
      </x:c>
      <x:c r="I196" s="97" t="n">
        <x:f>MAX(0,H196*(1+EXP((LN(1+'Monte Carlo'!$K$10)-0.5*'Monte Carlo'!$K$12^2)+'Monte Carlo'!$K$12*((RAND()+RAND()+RAND()+RAND()+RAND()+RAND()+RAND()+RAND()+RAND()+RAND()+RAND()+RAND())-6))-1)+I$15)</x:f>
        <x:v>1586276.6834347488</x:v>
      </x:c>
      <x:c r="J196" s="97" t="n">
        <x:f>MAX(0,I196*(1+EXP((LN(1+'Monte Carlo'!$K$10)-0.5*'Monte Carlo'!$K$12^2)+'Monte Carlo'!$K$12*((RAND()+RAND()+RAND()+RAND()+RAND()+RAND()+RAND()+RAND()+RAND()+RAND()+RAND()+RAND())-6))-1)+J$15)</x:f>
        <x:v>2193973.6373263877</x:v>
      </x:c>
      <x:c r="K196" s="97" t="n">
        <x:f>MAX(0,J196*(1+EXP((LN(1+'Monte Carlo'!$K$10)-0.5*'Monte Carlo'!$K$12^2)+'Monte Carlo'!$K$12*((RAND()+RAND()+RAND()+RAND()+RAND()+RAND()+RAND()+RAND()+RAND()+RAND()+RAND()+RAND())-6))-1)+K$15)</x:f>
        <x:v>2117614.954971092</x:v>
      </x:c>
      <x:c r="L196" s="97" t="n">
        <x:f>MAX(0,K196*(1+EXP((LN(1+'Monte Carlo'!$K$10)-0.5*'Monte Carlo'!$K$12^2)+'Monte Carlo'!$K$12*((RAND()+RAND()+RAND()+RAND()+RAND()+RAND()+RAND()+RAND()+RAND()+RAND()+RAND()+RAND())-6))-1)+L$15)</x:f>
        <x:v>2170066.9362981226</x:v>
      </x:c>
      <x:c r="M196" s="97" t="n">
        <x:f>MAX(0,L196*(1+EXP((LN(1+'Monte Carlo'!$K$10)-0.5*'Monte Carlo'!$K$12^2)+'Monte Carlo'!$K$12*((RAND()+RAND()+RAND()+RAND()+RAND()+RAND()+RAND()+RAND()+RAND()+RAND()+RAND()+RAND())-6))-1)+M$15)</x:f>
        <x:v>2655046.037922126</x:v>
      </x:c>
      <x:c r="N196" s="97" t="n">
        <x:f>MAX(0,M196*(1+EXP((LN(1+'Monte Carlo'!$K$10)-0.5*'Monte Carlo'!$K$12^2)+'Monte Carlo'!$K$12*((RAND()+RAND()+RAND()+RAND()+RAND()+RAND()+RAND()+RAND()+RAND()+RAND()+RAND()+RAND())-6))-1)+N$15)</x:f>
        <x:v>2524363.6766151045</x:v>
      </x:c>
      <x:c r="O196" s="97" t="n">
        <x:f>MAX(0,N196*(1+EXP((LN(1+'Monte Carlo'!$K$10)-0.5*'Monte Carlo'!$K$12^2)+'Monte Carlo'!$K$12*((RAND()+RAND()+RAND()+RAND()+RAND()+RAND()+RAND()+RAND()+RAND()+RAND()+RAND()+RAND())-6))-1)+O$15)</x:f>
        <x:v>2909224.963334359</x:v>
      </x:c>
      <x:c r="P196" s="97" t="n">
        <x:f>MAX(0,O196*(1+EXP((LN(1+'Monte Carlo'!$K$10)-0.5*'Monte Carlo'!$K$12^2)+'Monte Carlo'!$K$12*((RAND()+RAND()+RAND()+RAND()+RAND()+RAND()+RAND()+RAND()+RAND()+RAND()+RAND()+RAND())-6))-1)+P$15)</x:f>
        <x:v>3754130.1185398167</x:v>
      </x:c>
      <x:c r="Q196" s="97" t="n">
        <x:f>MAX(0,P196*(1+EXP((LN(1+'Monte Carlo'!$K$10)-0.5*'Monte Carlo'!$K$12^2)+'Monte Carlo'!$K$12*((RAND()+RAND()+RAND()+RAND()+RAND()+RAND()+RAND()+RAND()+RAND()+RAND()+RAND()+RAND())-6))-1)+Q$15)</x:f>
        <x:v>4479958.974640731</x:v>
      </x:c>
      <x:c r="R196" s="97" t="n">
        <x:f>MAX(0,Q196*(1+EXP((LN(1+'Monte Carlo'!$K$10)-0.5*'Monte Carlo'!$K$12^2)+'Monte Carlo'!$K$12*((RAND()+RAND()+RAND()+RAND()+RAND()+RAND()+RAND()+RAND()+RAND()+RAND()+RAND()+RAND())-6))-1)+R$15)</x:f>
        <x:v>3687558.4608100876</x:v>
      </x:c>
      <x:c r="S196" s="97" t="n">
        <x:f>MAX(0,R196*(1+EXP((LN(1+'Monte Carlo'!$K$10)-0.5*'Monte Carlo'!$K$12^2)+'Monte Carlo'!$K$12*((RAND()+RAND()+RAND()+RAND()+RAND()+RAND()+RAND()+RAND()+RAND()+RAND()+RAND()+RAND())-6))-1)+S$15)</x:f>
        <x:v>4304559.202798044</x:v>
      </x:c>
      <x:c r="T196" s="97" t="n">
        <x:f>MAX(0,S196*(1+EXP((LN(1+'Monte Carlo'!$K$10)-0.5*'Monte Carlo'!$K$12^2)+'Monte Carlo'!$K$12*((RAND()+RAND()+RAND()+RAND()+RAND()+RAND()+RAND()+RAND()+RAND()+RAND()+RAND()+RAND())-6))-1)+T$15)</x:f>
        <x:v>6872926.417407803</x:v>
      </x:c>
      <x:c r="U196" s="97" t="n">
        <x:f>MAX(0,T196*(1+EXP((LN(1+'Monte Carlo'!$K$10)-0.5*'Monte Carlo'!$K$12^2)+'Monte Carlo'!$K$12*((RAND()+RAND()+RAND()+RAND()+RAND()+RAND()+RAND()+RAND()+RAND()+RAND()+RAND()+RAND())-6))-1)+U$15)</x:f>
        <x:v>6985901.453680903</x:v>
      </x:c>
      <x:c r="V196" s="97" t="n">
        <x:f>MAX(0,U196*(1+EXP((LN(1+'Monte Carlo'!$K$10)-0.5*'Monte Carlo'!$K$12^2)+'Monte Carlo'!$K$12*((RAND()+RAND()+RAND()+RAND()+RAND()+RAND()+RAND()+RAND()+RAND()+RAND()+RAND()+RAND())-6))-1)+V$15)</x:f>
        <x:v>7604006.897649037</x:v>
      </x:c>
      <x:c r="W196" s="97" t="n">
        <x:f>MAX(0,V196*(1+EXP((LN(1+'Monte Carlo'!$K$10)-0.5*'Monte Carlo'!$K$12^2)+'Monte Carlo'!$K$12*((RAND()+RAND()+RAND()+RAND()+RAND()+RAND()+RAND()+RAND()+RAND()+RAND()+RAND()+RAND())-6))-1)+W$15)</x:f>
        <x:v>8946501.973882506</x:v>
      </x:c>
      <x:c r="X196" s="97" t="n">
        <x:f>MAX(0,W196*(1+EXP((LN(1+'Monte Carlo'!$K$10)-0.5*'Monte Carlo'!$K$12^2)+'Monte Carlo'!$K$12*((RAND()+RAND()+RAND()+RAND()+RAND()+RAND()+RAND()+RAND()+RAND()+RAND()+RAND()+RAND())-6))-1)+X$15)</x:f>
        <x:v>10685493.871236892</x:v>
      </x:c>
      <x:c r="Y196" s="97" t="n">
        <x:f>MAX(0,X196*(1+EXP((LN(1+'Monte Carlo'!$K$10)-0.5*'Monte Carlo'!$K$12^2)+'Monte Carlo'!$K$12*((RAND()+RAND()+RAND()+RAND()+RAND()+RAND()+RAND()+RAND()+RAND()+RAND()+RAND()+RAND())-6))-1)+Y$15)</x:f>
        <x:v>15373149.939905811</x:v>
      </x:c>
      <x:c r="Z196" s="97" t="n">
        <x:f>MAX(0,Y196*(1+EXP((LN(1+'Monte Carlo'!$K$10)-0.5*'Monte Carlo'!$K$12^2)+'Monte Carlo'!$K$12*((RAND()+RAND()+RAND()+RAND()+RAND()+RAND()+RAND()+RAND()+RAND()+RAND()+RAND()+RAND())-6))-1)+Z$15)</x:f>
        <x:v>17626396.533213746</x:v>
      </x:c>
      <x:c r="AA196" s="97" t="n">
        <x:f>MAX(0,Z196*(1+EXP((LN(1+'Monte Carlo'!$K$10)-0.5*'Monte Carlo'!$K$12^2)+'Monte Carlo'!$K$12*((RAND()+RAND()+RAND()+RAND()+RAND()+RAND()+RAND()+RAND()+RAND()+RAND()+RAND()+RAND())-6))-1)+AA$15)</x:f>
        <x:v>16559295.839666551</x:v>
      </x:c>
      <x:c r="AB196" s="97" t="n">
        <x:f>MAX(0,AA196*(1+EXP((LN(1+'Monte Carlo'!$K$10)-0.5*'Monte Carlo'!$K$12^2)+'Monte Carlo'!$K$12*((RAND()+RAND()+RAND()+RAND()+RAND()+RAND()+RAND()+RAND()+RAND()+RAND()+RAND()+RAND())-6))-1)+AB$15)</x:f>
        <x:v>14876556.689894667</x:v>
      </x:c>
      <x:c r="AC196" s="97" t="n">
        <x:f>MAX(0,AB196*(1+EXP((LN(1+'Monte Carlo'!$K$10)-0.5*'Monte Carlo'!$K$12^2)+'Monte Carlo'!$K$12*((RAND()+RAND()+RAND()+RAND()+RAND()+RAND()+RAND()+RAND()+RAND()+RAND()+RAND()+RAND())-6))-1)+AC$15)</x:f>
        <x:v>18543462.515013978</x:v>
      </x:c>
      <x:c r="AD196" s="97" t="n">
        <x:f>MAX(0,AC196*(1+EXP((LN(1+'Monte Carlo'!$K$10)-0.5*'Monte Carlo'!$K$12^2)+'Monte Carlo'!$K$12*((RAND()+RAND()+RAND()+RAND()+RAND()+RAND()+RAND()+RAND()+RAND()+RAND()+RAND()+RAND())-6))-1)+AD$15)</x:f>
        <x:v>23026059.483741444</x:v>
      </x:c>
      <x:c r="AE196" s="97" t="n">
        <x:f>MAX(0,AD196*(1+EXP((LN(1+'Monte Carlo'!$K$10)-0.5*'Monte Carlo'!$K$12^2)+'Monte Carlo'!$K$12*((RAND()+RAND()+RAND()+RAND()+RAND()+RAND()+RAND()+RAND()+RAND()+RAND()+RAND()+RAND())-6))-1)+AE$15)</x:f>
        <x:v>22519849.533419106</x:v>
      </x:c>
      <x:c r="AF196" s="97" t="n">
        <x:f>MAX(0,AE196*(1+EXP((LN(1+'Monte Carlo'!$K$10)-0.5*'Monte Carlo'!$K$12^2)+'Monte Carlo'!$K$12*((RAND()+RAND()+RAND()+RAND()+RAND()+RAND()+RAND()+RAND()+RAND()+RAND()+RAND()+RAND())-6))-1)+AF$15)</x:f>
        <x:v>20845244.93961992</x:v>
      </x:c>
      <x:c r="AG196" s="97">
        <x:f t="shared" si="4"/>
        <x:v>947197.64666890737</x:v>
      </x:c>
    </x:row>
    <x:row r="197">
      <x:c r="A197" s="93">
        <x:v>176</x:v>
      </x:c>
      <x:c r="B197" s="97" t="n">
        <x:f>IF(AND(UPPER('Monte Carlo'!$K$4)="YES",'Monte Carlo'!$K$5&gt;0),'Monte Carlo'!$K$13,Liquidity_30Y!$C$14)</x:f>
        <x:v>1029031.25</x:v>
      </x:c>
      <x:c r="C197" s="97" t="n">
        <x:f>MAX(0,B197*(1+EXP((LN(1+'Monte Carlo'!$K$10)-0.5*'Monte Carlo'!$K$12^2)+'Monte Carlo'!$K$12*((RAND()+RAND()+RAND()+RAND()+RAND()+RAND()+RAND()+RAND()+RAND()+RAND()+RAND()+RAND())-6))-1)+C$15)</x:f>
        <x:v>1349387.7617899845</x:v>
      </x:c>
      <x:c r="D197" s="97" t="n">
        <x:f>MAX(0,C197*(1+EXP((LN(1+'Monte Carlo'!$K$10)-0.5*'Monte Carlo'!$K$12^2)+'Monte Carlo'!$K$12*((RAND()+RAND()+RAND()+RAND()+RAND()+RAND()+RAND()+RAND()+RAND()+RAND()+RAND()+RAND())-6))-1)+D$15)</x:f>
        <x:v>1611114.9547372765</x:v>
      </x:c>
      <x:c r="E197" s="97" t="n">
        <x:f>MAX(0,D197*(1+EXP((LN(1+'Monte Carlo'!$K$10)-0.5*'Monte Carlo'!$K$12^2)+'Monte Carlo'!$K$12*((RAND()+RAND()+RAND()+RAND()+RAND()+RAND()+RAND()+RAND()+RAND()+RAND()+RAND()+RAND())-6))-1)+E$15)</x:f>
        <x:v>1668137.6031699905</x:v>
      </x:c>
      <x:c r="F197" s="97" t="n">
        <x:f>MAX(0,E197*(1+EXP((LN(1+'Monte Carlo'!$K$10)-0.5*'Monte Carlo'!$K$12^2)+'Monte Carlo'!$K$12*((RAND()+RAND()+RAND()+RAND()+RAND()+RAND()+RAND()+RAND()+RAND()+RAND()+RAND()+RAND())-6))-1)+F$15)</x:f>
        <x:v>1709350.3569350047</x:v>
      </x:c>
      <x:c r="G197" s="97" t="n">
        <x:f>MAX(0,F197*(1+EXP((LN(1+'Monte Carlo'!$K$10)-0.5*'Monte Carlo'!$K$12^2)+'Monte Carlo'!$K$12*((RAND()+RAND()+RAND()+RAND()+RAND()+RAND()+RAND()+RAND()+RAND()+RAND()+RAND()+RAND())-6))-1)+G$15)</x:f>
        <x:v>1913622.5727324176</x:v>
      </x:c>
      <x:c r="H197" s="97" t="n">
        <x:f>MAX(0,G197*(1+EXP((LN(1+'Monte Carlo'!$K$10)-0.5*'Monte Carlo'!$K$12^2)+'Monte Carlo'!$K$12*((RAND()+RAND()+RAND()+RAND()+RAND()+RAND()+RAND()+RAND()+RAND()+RAND()+RAND()+RAND())-6))-1)+H$15)</x:f>
        <x:v>1828842.411546411</x:v>
      </x:c>
      <x:c r="I197" s="97" t="n">
        <x:f>MAX(0,H197*(1+EXP((LN(1+'Monte Carlo'!$K$10)-0.5*'Monte Carlo'!$K$12^2)+'Monte Carlo'!$K$12*((RAND()+RAND()+RAND()+RAND()+RAND()+RAND()+RAND()+RAND()+RAND()+RAND()+RAND()+RAND())-6))-1)+I$15)</x:f>
        <x:v>2143103.226481858</x:v>
      </x:c>
      <x:c r="J197" s="97" t="n">
        <x:f>MAX(0,I197*(1+EXP((LN(1+'Monte Carlo'!$K$10)-0.5*'Monte Carlo'!$K$12^2)+'Monte Carlo'!$K$12*((RAND()+RAND()+RAND()+RAND()+RAND()+RAND()+RAND()+RAND()+RAND()+RAND()+RAND()+RAND())-6))-1)+J$15)</x:f>
        <x:v>2384421.662091186</x:v>
      </x:c>
      <x:c r="K197" s="97" t="n">
        <x:f>MAX(0,J197*(1+EXP((LN(1+'Monte Carlo'!$K$10)-0.5*'Monte Carlo'!$K$12^2)+'Monte Carlo'!$K$12*((RAND()+RAND()+RAND()+RAND()+RAND()+RAND()+RAND()+RAND()+RAND()+RAND()+RAND()+RAND())-6))-1)+K$15)</x:f>
        <x:v>2528228.180326284</x:v>
      </x:c>
      <x:c r="L197" s="97" t="n">
        <x:f>MAX(0,K197*(1+EXP((LN(1+'Monte Carlo'!$K$10)-0.5*'Monte Carlo'!$K$12^2)+'Monte Carlo'!$K$12*((RAND()+RAND()+RAND()+RAND()+RAND()+RAND()+RAND()+RAND()+RAND()+RAND()+RAND()+RAND())-6))-1)+L$15)</x:f>
        <x:v>2625235.3263339456</x:v>
      </x:c>
      <x:c r="M197" s="97" t="n">
        <x:f>MAX(0,L197*(1+EXP((LN(1+'Monte Carlo'!$K$10)-0.5*'Monte Carlo'!$K$12^2)+'Monte Carlo'!$K$12*((RAND()+RAND()+RAND()+RAND()+RAND()+RAND()+RAND()+RAND()+RAND()+RAND()+RAND()+RAND())-6))-1)+M$15)</x:f>
        <x:v>3050586.1590796965</x:v>
      </x:c>
      <x:c r="N197" s="97" t="n">
        <x:f>MAX(0,M197*(1+EXP((LN(1+'Monte Carlo'!$K$10)-0.5*'Monte Carlo'!$K$12^2)+'Monte Carlo'!$K$12*((RAND()+RAND()+RAND()+RAND()+RAND()+RAND()+RAND()+RAND()+RAND()+RAND()+RAND()+RAND())-6))-1)+N$15)</x:f>
        <x:v>2728835.4787234105</x:v>
      </x:c>
      <x:c r="O197" s="97" t="n">
        <x:f>MAX(0,N197*(1+EXP((LN(1+'Monte Carlo'!$K$10)-0.5*'Monte Carlo'!$K$12^2)+'Monte Carlo'!$K$12*((RAND()+RAND()+RAND()+RAND()+RAND()+RAND()+RAND()+RAND()+RAND()+RAND()+RAND()+RAND())-6))-1)+O$15)</x:f>
        <x:v>2610575.808756501</x:v>
      </x:c>
      <x:c r="P197" s="97" t="n">
        <x:f>MAX(0,O197*(1+EXP((LN(1+'Monte Carlo'!$K$10)-0.5*'Monte Carlo'!$K$12^2)+'Monte Carlo'!$K$12*((RAND()+RAND()+RAND()+RAND()+RAND()+RAND()+RAND()+RAND()+RAND()+RAND()+RAND()+RAND())-6))-1)+P$15)</x:f>
        <x:v>2979399.6731296256</x:v>
      </x:c>
      <x:c r="Q197" s="97" t="n">
        <x:f>MAX(0,P197*(1+EXP((LN(1+'Monte Carlo'!$K$10)-0.5*'Monte Carlo'!$K$12^2)+'Monte Carlo'!$K$12*((RAND()+RAND()+RAND()+RAND()+RAND()+RAND()+RAND()+RAND()+RAND()+RAND()+RAND()+RAND())-6))-1)+Q$15)</x:f>
        <x:v>2661776.4885906363</x:v>
      </x:c>
      <x:c r="R197" s="97" t="n">
        <x:f>MAX(0,Q197*(1+EXP((LN(1+'Monte Carlo'!$K$10)-0.5*'Monte Carlo'!$K$12^2)+'Monte Carlo'!$K$12*((RAND()+RAND()+RAND()+RAND()+RAND()+RAND()+RAND()+RAND()+RAND()+RAND()+RAND()+RAND())-6))-1)+R$15)</x:f>
        <x:v>2907319.1239254465</x:v>
      </x:c>
      <x:c r="S197" s="97" t="n">
        <x:f>MAX(0,R197*(1+EXP((LN(1+'Monte Carlo'!$K$10)-0.5*'Monte Carlo'!$K$12^2)+'Monte Carlo'!$K$12*((RAND()+RAND()+RAND()+RAND()+RAND()+RAND()+RAND()+RAND()+RAND()+RAND()+RAND()+RAND())-6))-1)+S$15)</x:f>
        <x:v>2813205.655933103</x:v>
      </x:c>
      <x:c r="T197" s="97" t="n">
        <x:f>MAX(0,S197*(1+EXP((LN(1+'Monte Carlo'!$K$10)-0.5*'Monte Carlo'!$K$12^2)+'Monte Carlo'!$K$12*((RAND()+RAND()+RAND()+RAND()+RAND()+RAND()+RAND()+RAND()+RAND()+RAND()+RAND()+RAND())-6))-1)+T$15)</x:f>
        <x:v>2332227.3843532563</x:v>
      </x:c>
      <x:c r="U197" s="97" t="n">
        <x:f>MAX(0,T197*(1+EXP((LN(1+'Monte Carlo'!$K$10)-0.5*'Monte Carlo'!$K$12^2)+'Monte Carlo'!$K$12*((RAND()+RAND()+RAND()+RAND()+RAND()+RAND()+RAND()+RAND()+RAND()+RAND()+RAND()+RAND())-6))-1)+U$15)</x:f>
        <x:v>2400647.3446725653</x:v>
      </x:c>
      <x:c r="V197" s="97" t="n">
        <x:f>MAX(0,U197*(1+EXP((LN(1+'Monte Carlo'!$K$10)-0.5*'Monte Carlo'!$K$12^2)+'Monte Carlo'!$K$12*((RAND()+RAND()+RAND()+RAND()+RAND()+RAND()+RAND()+RAND()+RAND()+RAND()+RAND()+RAND())-6))-1)+V$15)</x:f>
        <x:v>2213930.1971234526</x:v>
      </x:c>
      <x:c r="W197" s="97" t="n">
        <x:f>MAX(0,V197*(1+EXP((LN(1+'Monte Carlo'!$K$10)-0.5*'Monte Carlo'!$K$12^2)+'Monte Carlo'!$K$12*((RAND()+RAND()+RAND()+RAND()+RAND()+RAND()+RAND()+RAND()+RAND()+RAND()+RAND()+RAND())-6))-1)+W$15)</x:f>
        <x:v>2063663.0160548782</x:v>
      </x:c>
      <x:c r="X197" s="97" t="n">
        <x:f>MAX(0,W197*(1+EXP((LN(1+'Monte Carlo'!$K$10)-0.5*'Monte Carlo'!$K$12^2)+'Monte Carlo'!$K$12*((RAND()+RAND()+RAND()+RAND()+RAND()+RAND()+RAND()+RAND()+RAND()+RAND()+RAND()+RAND())-6))-1)+X$15)</x:f>
        <x:v>1620195.5164770493</x:v>
      </x:c>
      <x:c r="Y197" s="97" t="n">
        <x:f>MAX(0,X197*(1+EXP((LN(1+'Monte Carlo'!$K$10)-0.5*'Monte Carlo'!$K$12^2)+'Monte Carlo'!$K$12*((RAND()+RAND()+RAND()+RAND()+RAND()+RAND()+RAND()+RAND()+RAND()+RAND()+RAND()+RAND())-6))-1)+Y$15)</x:f>
        <x:v>2009547.8875194632</x:v>
      </x:c>
      <x:c r="Z197" s="97" t="n">
        <x:f>MAX(0,Y197*(1+EXP((LN(1+'Monte Carlo'!$K$10)-0.5*'Monte Carlo'!$K$12^2)+'Monte Carlo'!$K$12*((RAND()+RAND()+RAND()+RAND()+RAND()+RAND()+RAND()+RAND()+RAND()+RAND()+RAND()+RAND())-6))-1)+Z$15)</x:f>
        <x:v>1848619.585127693</x:v>
      </x:c>
      <x:c r="AA197" s="97" t="n">
        <x:f>MAX(0,Z197*(1+EXP((LN(1+'Monte Carlo'!$K$10)-0.5*'Monte Carlo'!$K$12^2)+'Monte Carlo'!$K$12*((RAND()+RAND()+RAND()+RAND()+RAND()+RAND()+RAND()+RAND()+RAND()+RAND()+RAND()+RAND())-6))-1)+AA$15)</x:f>
        <x:v>2308998.12607676</x:v>
      </x:c>
      <x:c r="AB197" s="97" t="n">
        <x:f>MAX(0,AA197*(1+EXP((LN(1+'Monte Carlo'!$K$10)-0.5*'Monte Carlo'!$K$12^2)+'Monte Carlo'!$K$12*((RAND()+RAND()+RAND()+RAND()+RAND()+RAND()+RAND()+RAND()+RAND()+RAND()+RAND()+RAND())-6))-1)+AB$15)</x:f>
        <x:v>2513207.363332065</x:v>
      </x:c>
      <x:c r="AC197" s="97" t="n">
        <x:f>MAX(0,AB197*(1+EXP((LN(1+'Monte Carlo'!$K$10)-0.5*'Monte Carlo'!$K$12^2)+'Monte Carlo'!$K$12*((RAND()+RAND()+RAND()+RAND()+RAND()+RAND()+RAND()+RAND()+RAND()+RAND()+RAND()+RAND())-6))-1)+AC$15)</x:f>
        <x:v>2999078.5621039188</x:v>
      </x:c>
      <x:c r="AD197" s="97" t="n">
        <x:f>MAX(0,AC197*(1+EXP((LN(1+'Monte Carlo'!$K$10)-0.5*'Monte Carlo'!$K$12^2)+'Monte Carlo'!$K$12*((RAND()+RAND()+RAND()+RAND()+RAND()+RAND()+RAND()+RAND()+RAND()+RAND()+RAND()+RAND())-6))-1)+AD$15)</x:f>
        <x:v>3510249.532363432</x:v>
      </x:c>
      <x:c r="AE197" s="97" t="n">
        <x:f>MAX(0,AD197*(1+EXP((LN(1+'Monte Carlo'!$K$10)-0.5*'Monte Carlo'!$K$12^2)+'Monte Carlo'!$K$12*((RAND()+RAND()+RAND()+RAND()+RAND()+RAND()+RAND()+RAND()+RAND()+RAND()+RAND()+RAND())-6))-1)+AE$15)</x:f>
        <x:v>4423715.364711172</x:v>
      </x:c>
      <x:c r="AF197" s="97" t="n">
        <x:f>MAX(0,AE197*(1+EXP((LN(1+'Monte Carlo'!$K$10)-0.5*'Monte Carlo'!$K$12^2)+'Monte Carlo'!$K$12*((RAND()+RAND()+RAND()+RAND()+RAND()+RAND()+RAND()+RAND()+RAND()+RAND()+RAND()+RAND())-6))-1)+AF$15)</x:f>
        <x:v>4853257.3349038875</x:v>
      </x:c>
      <x:c r="AG197" s="97">
        <x:f t="shared" si="4"/>
        <x:v>504131.86470551009</x:v>
      </x:c>
    </x:row>
    <x:row r="198">
      <x:c r="A198" s="93">
        <x:v>177</x:v>
      </x:c>
      <x:c r="B198" s="97" t="n">
        <x:f>IF(AND(UPPER('Monte Carlo'!$K$4)="YES",'Monte Carlo'!$K$5&gt;0),'Monte Carlo'!$K$13,Liquidity_30Y!$C$14)</x:f>
        <x:v>1029031.25</x:v>
      </x:c>
      <x:c r="C198" s="97" t="n">
        <x:f>MAX(0,B198*(1+EXP((LN(1+'Monte Carlo'!$K$10)-0.5*'Monte Carlo'!$K$12^2)+'Monte Carlo'!$K$12*((RAND()+RAND()+RAND()+RAND()+RAND()+RAND()+RAND()+RAND()+RAND()+RAND()+RAND()+RAND())-6))-1)+C$15)</x:f>
        <x:v>1089971.4256325047</x:v>
      </x:c>
      <x:c r="D198" s="97" t="n">
        <x:f>MAX(0,C198*(1+EXP((LN(1+'Monte Carlo'!$K$10)-0.5*'Monte Carlo'!$K$12^2)+'Monte Carlo'!$K$12*((RAND()+RAND()+RAND()+RAND()+RAND()+RAND()+RAND()+RAND()+RAND()+RAND()+RAND()+RAND())-6))-1)+D$15)</x:f>
        <x:v>1091185.3325257073</x:v>
      </x:c>
      <x:c r="E198" s="97" t="n">
        <x:f>MAX(0,D198*(1+EXP((LN(1+'Monte Carlo'!$K$10)-0.5*'Monte Carlo'!$K$12^2)+'Monte Carlo'!$K$12*((RAND()+RAND()+RAND()+RAND()+RAND()+RAND()+RAND()+RAND()+RAND()+RAND()+RAND()+RAND())-6))-1)+E$15)</x:f>
        <x:v>1422077.1025902375</x:v>
      </x:c>
      <x:c r="F198" s="97" t="n">
        <x:f>MAX(0,E198*(1+EXP((LN(1+'Monte Carlo'!$K$10)-0.5*'Monte Carlo'!$K$12^2)+'Monte Carlo'!$K$12*((RAND()+RAND()+RAND()+RAND()+RAND()+RAND()+RAND()+RAND()+RAND()+RAND()+RAND()+RAND())-6))-1)+F$15)</x:f>
        <x:v>1578380.710972447</x:v>
      </x:c>
      <x:c r="G198" s="97" t="n">
        <x:f>MAX(0,F198*(1+EXP((LN(1+'Monte Carlo'!$K$10)-0.5*'Monte Carlo'!$K$12^2)+'Monte Carlo'!$K$12*((RAND()+RAND()+RAND()+RAND()+RAND()+RAND()+RAND()+RAND()+RAND()+RAND()+RAND()+RAND())-6))-1)+G$15)</x:f>
        <x:v>1517313.6373855004</x:v>
      </x:c>
      <x:c r="H198" s="97" t="n">
        <x:f>MAX(0,G198*(1+EXP((LN(1+'Monte Carlo'!$K$10)-0.5*'Monte Carlo'!$K$12^2)+'Monte Carlo'!$K$12*((RAND()+RAND()+RAND()+RAND()+RAND()+RAND()+RAND()+RAND()+RAND()+RAND()+RAND()+RAND())-6))-1)+H$15)</x:f>
        <x:v>1171189.2568848755</x:v>
      </x:c>
      <x:c r="I198" s="97" t="n">
        <x:f>MAX(0,H198*(1+EXP((LN(1+'Monte Carlo'!$K$10)-0.5*'Monte Carlo'!$K$12^2)+'Monte Carlo'!$K$12*((RAND()+RAND()+RAND()+RAND()+RAND()+RAND()+RAND()+RAND()+RAND()+RAND()+RAND()+RAND())-6))-1)+I$15)</x:f>
        <x:v>1118377.2584843736</x:v>
      </x:c>
      <x:c r="J198" s="97" t="n">
        <x:f>MAX(0,I198*(1+EXP((LN(1+'Monte Carlo'!$K$10)-0.5*'Monte Carlo'!$K$12^2)+'Monte Carlo'!$K$12*((RAND()+RAND()+RAND()+RAND()+RAND()+RAND()+RAND()+RAND()+RAND()+RAND()+RAND()+RAND())-6))-1)+J$15)</x:f>
        <x:v>1217879.850170711</x:v>
      </x:c>
      <x:c r="K198" s="97" t="n">
        <x:f>MAX(0,J198*(1+EXP((LN(1+'Monte Carlo'!$K$10)-0.5*'Monte Carlo'!$K$12^2)+'Monte Carlo'!$K$12*((RAND()+RAND()+RAND()+RAND()+RAND()+RAND()+RAND()+RAND()+RAND()+RAND()+RAND()+RAND())-6))-1)+K$15)</x:f>
        <x:v>1148891.045840293</x:v>
      </x:c>
      <x:c r="L198" s="97" t="n">
        <x:f>MAX(0,K198*(1+EXP((LN(1+'Monte Carlo'!$K$10)-0.5*'Monte Carlo'!$K$12^2)+'Monte Carlo'!$K$12*((RAND()+RAND()+RAND()+RAND()+RAND()+RAND()+RAND()+RAND()+RAND()+RAND()+RAND()+RAND())-6))-1)+L$15)</x:f>
        <x:v>1439778.9056066188</x:v>
      </x:c>
      <x:c r="M198" s="97" t="n">
        <x:f>MAX(0,L198*(1+EXP((LN(1+'Monte Carlo'!$K$10)-0.5*'Monte Carlo'!$K$12^2)+'Monte Carlo'!$K$12*((RAND()+RAND()+RAND()+RAND()+RAND()+RAND()+RAND()+RAND()+RAND()+RAND()+RAND()+RAND())-6))-1)+M$15)</x:f>
        <x:v>1839245.2461846715</x:v>
      </x:c>
      <x:c r="N198" s="97" t="n">
        <x:f>MAX(0,M198*(1+EXP((LN(1+'Monte Carlo'!$K$10)-0.5*'Monte Carlo'!$K$12^2)+'Monte Carlo'!$K$12*((RAND()+RAND()+RAND()+RAND()+RAND()+RAND()+RAND()+RAND()+RAND()+RAND()+RAND()+RAND())-6))-1)+N$15)</x:f>
        <x:v>1721636.3977160703</x:v>
      </x:c>
      <x:c r="O198" s="97" t="n">
        <x:f>MAX(0,N198*(1+EXP((LN(1+'Monte Carlo'!$K$10)-0.5*'Monte Carlo'!$K$12^2)+'Monte Carlo'!$K$12*((RAND()+RAND()+RAND()+RAND()+RAND()+RAND()+RAND()+RAND()+RAND()+RAND()+RAND()+RAND())-6))-1)+O$15)</x:f>
        <x:v>1413081.1320539243</x:v>
      </x:c>
      <x:c r="P198" s="97" t="n">
        <x:f>MAX(0,O198*(1+EXP((LN(1+'Monte Carlo'!$K$10)-0.5*'Monte Carlo'!$K$12^2)+'Monte Carlo'!$K$12*((RAND()+RAND()+RAND()+RAND()+RAND()+RAND()+RAND()+RAND()+RAND()+RAND()+RAND()+RAND())-6))-1)+P$15)</x:f>
        <x:v>1398824.4002934953</x:v>
      </x:c>
      <x:c r="Q198" s="97" t="n">
        <x:f>MAX(0,P198*(1+EXP((LN(1+'Monte Carlo'!$K$10)-0.5*'Monte Carlo'!$K$12^2)+'Monte Carlo'!$K$12*((RAND()+RAND()+RAND()+RAND()+RAND()+RAND()+RAND()+RAND()+RAND()+RAND()+RAND()+RAND())-6))-1)+Q$15)</x:f>
        <x:v>1372899.3408586658</x:v>
      </x:c>
      <x:c r="R198" s="97" t="n">
        <x:f>MAX(0,Q198*(1+EXP((LN(1+'Monte Carlo'!$K$10)-0.5*'Monte Carlo'!$K$12^2)+'Monte Carlo'!$K$12*((RAND()+RAND()+RAND()+RAND()+RAND()+RAND()+RAND()+RAND()+RAND()+RAND()+RAND()+RAND())-6))-1)+R$15)</x:f>
        <x:v>1524859.0551151163</x:v>
      </x:c>
      <x:c r="S198" s="97" t="n">
        <x:f>MAX(0,R198*(1+EXP((LN(1+'Monte Carlo'!$K$10)-0.5*'Monte Carlo'!$K$12^2)+'Monte Carlo'!$K$12*((RAND()+RAND()+RAND()+RAND()+RAND()+RAND()+RAND()+RAND()+RAND()+RAND()+RAND()+RAND())-6))-1)+S$15)</x:f>
        <x:v>1535486.5184695409</x:v>
      </x:c>
      <x:c r="T198" s="97" t="n">
        <x:f>MAX(0,S198*(1+EXP((LN(1+'Monte Carlo'!$K$10)-0.5*'Monte Carlo'!$K$12^2)+'Monte Carlo'!$K$12*((RAND()+RAND()+RAND()+RAND()+RAND()+RAND()+RAND()+RAND()+RAND()+RAND()+RAND()+RAND())-6))-1)+T$15)</x:f>
        <x:v>1768275.9888078505</x:v>
      </x:c>
      <x:c r="U198" s="97" t="n">
        <x:f>MAX(0,T198*(1+EXP((LN(1+'Monte Carlo'!$K$10)-0.5*'Monte Carlo'!$K$12^2)+'Monte Carlo'!$K$12*((RAND()+RAND()+RAND()+RAND()+RAND()+RAND()+RAND()+RAND()+RAND()+RAND()+RAND()+RAND())-6))-1)+U$15)</x:f>
        <x:v>1950560.7051264518</x:v>
      </x:c>
      <x:c r="V198" s="97" t="n">
        <x:f>MAX(0,U198*(1+EXP((LN(1+'Monte Carlo'!$K$10)-0.5*'Monte Carlo'!$K$12^2)+'Monte Carlo'!$K$12*((RAND()+RAND()+RAND()+RAND()+RAND()+RAND()+RAND()+RAND()+RAND()+RAND()+RAND()+RAND())-6))-1)+V$15)</x:f>
        <x:v>2114842.199012473</x:v>
      </x:c>
      <x:c r="W198" s="97" t="n">
        <x:f>MAX(0,V198*(1+EXP((LN(1+'Monte Carlo'!$K$10)-0.5*'Monte Carlo'!$K$12^2)+'Monte Carlo'!$K$12*((RAND()+RAND()+RAND()+RAND()+RAND()+RAND()+RAND()+RAND()+RAND()+RAND()+RAND()+RAND())-6))-1)+W$15)</x:f>
        <x:v>2149484.1754900673</x:v>
      </x:c>
      <x:c r="X198" s="97" t="n">
        <x:f>MAX(0,W198*(1+EXP((LN(1+'Monte Carlo'!$K$10)-0.5*'Monte Carlo'!$K$12^2)+'Monte Carlo'!$K$12*((RAND()+RAND()+RAND()+RAND()+RAND()+RAND()+RAND()+RAND()+RAND()+RAND()+RAND()+RAND())-6))-1)+X$15)</x:f>
        <x:v>2190709.392775581</x:v>
      </x:c>
      <x:c r="Y198" s="97" t="n">
        <x:f>MAX(0,X198*(1+EXP((LN(1+'Monte Carlo'!$K$10)-0.5*'Monte Carlo'!$K$12^2)+'Monte Carlo'!$K$12*((RAND()+RAND()+RAND()+RAND()+RAND()+RAND()+RAND()+RAND()+RAND()+RAND()+RAND()+RAND())-6))-1)+Y$15)</x:f>
        <x:v>1962220.1983426693</x:v>
      </x:c>
      <x:c r="Z198" s="97" t="n">
        <x:f>MAX(0,Y198*(1+EXP((LN(1+'Monte Carlo'!$K$10)-0.5*'Monte Carlo'!$K$12^2)+'Monte Carlo'!$K$12*((RAND()+RAND()+RAND()+RAND()+RAND()+RAND()+RAND()+RAND()+RAND()+RAND()+RAND()+RAND())-6))-1)+Z$15)</x:f>
        <x:v>1374849.0606750564</x:v>
      </x:c>
      <x:c r="AA198" s="97" t="n">
        <x:f>MAX(0,Z198*(1+EXP((LN(1+'Monte Carlo'!$K$10)-0.5*'Monte Carlo'!$K$12^2)+'Monte Carlo'!$K$12*((RAND()+RAND()+RAND()+RAND()+RAND()+RAND()+RAND()+RAND()+RAND()+RAND()+RAND()+RAND())-6))-1)+AA$15)</x:f>
        <x:v>1753663.3638339832</x:v>
      </x:c>
      <x:c r="AB198" s="97" t="n">
        <x:f>MAX(0,AA198*(1+EXP((LN(1+'Monte Carlo'!$K$10)-0.5*'Monte Carlo'!$K$12^2)+'Monte Carlo'!$K$12*((RAND()+RAND()+RAND()+RAND()+RAND()+RAND()+RAND()+RAND()+RAND()+RAND()+RAND()+RAND())-6))-1)+AB$15)</x:f>
        <x:v>1609496.2045616603</x:v>
      </x:c>
      <x:c r="AC198" s="97" t="n">
        <x:f>MAX(0,AB198*(1+EXP((LN(1+'Monte Carlo'!$K$10)-0.5*'Monte Carlo'!$K$12^2)+'Monte Carlo'!$K$12*((RAND()+RAND()+RAND()+RAND()+RAND()+RAND()+RAND()+RAND()+RAND()+RAND()+RAND()+RAND())-6))-1)+AC$15)</x:f>
        <x:v>1758567.013607943</x:v>
      </x:c>
      <x:c r="AD198" s="97" t="n">
        <x:f>MAX(0,AC198*(1+EXP((LN(1+'Monte Carlo'!$K$10)-0.5*'Monte Carlo'!$K$12^2)+'Monte Carlo'!$K$12*((RAND()+RAND()+RAND()+RAND()+RAND()+RAND()+RAND()+RAND()+RAND()+RAND()+RAND()+RAND())-6))-1)+AD$15)</x:f>
        <x:v>1909738.4115358526</x:v>
      </x:c>
      <x:c r="AE198" s="97" t="n">
        <x:f>MAX(0,AD198*(1+EXP((LN(1+'Monte Carlo'!$K$10)-0.5*'Monte Carlo'!$K$12^2)+'Monte Carlo'!$K$12*((RAND()+RAND()+RAND()+RAND()+RAND()+RAND()+RAND()+RAND()+RAND()+RAND()+RAND()+RAND())-6))-1)+AE$15)</x:f>
        <x:v>2008877.2507166131</x:v>
      </x:c>
      <x:c r="AF198" s="97" t="n">
        <x:f>MAX(0,AE198*(1+EXP((LN(1+'Monte Carlo'!$K$10)-0.5*'Monte Carlo'!$K$12^2)+'Monte Carlo'!$K$12*((RAND()+RAND()+RAND()+RAND()+RAND()+RAND()+RAND()+RAND()+RAND()+RAND()+RAND()+RAND())-6))-1)+AF$15)</x:f>
        <x:v>2248742.4148855126</x:v>
      </x:c>
      <x:c r="AG198" s="97">
        <x:f t="shared" si="4"/>
        <x:v>1029031.25</x:v>
      </x:c>
    </x:row>
    <x:row r="199">
      <x:c r="A199" s="93">
        <x:v>178</x:v>
      </x:c>
      <x:c r="B199" s="97" t="n">
        <x:f>IF(AND(UPPER('Monte Carlo'!$K$4)="YES",'Monte Carlo'!$K$5&gt;0),'Monte Carlo'!$K$13,Liquidity_30Y!$C$14)</x:f>
        <x:v>1029031.25</x:v>
      </x:c>
      <x:c r="C199" s="97" t="n">
        <x:f>MAX(0,B199*(1+EXP((LN(1+'Monte Carlo'!$K$10)-0.5*'Monte Carlo'!$K$12^2)+'Monte Carlo'!$K$12*((RAND()+RAND()+RAND()+RAND()+RAND()+RAND()+RAND()+RAND()+RAND()+RAND()+RAND()+RAND())-6))-1)+C$15)</x:f>
        <x:v>1168458.0208800836</x:v>
      </x:c>
      <x:c r="D199" s="97" t="n">
        <x:f>MAX(0,C199*(1+EXP((LN(1+'Monte Carlo'!$K$10)-0.5*'Monte Carlo'!$K$12^2)+'Monte Carlo'!$K$12*((RAND()+RAND()+RAND()+RAND()+RAND()+RAND()+RAND()+RAND()+RAND()+RAND()+RAND()+RAND())-6))-1)+D$15)</x:f>
        <x:v>1370109.7109204063</x:v>
      </x:c>
      <x:c r="E199" s="97" t="n">
        <x:f>MAX(0,D199*(1+EXP((LN(1+'Monte Carlo'!$K$10)-0.5*'Monte Carlo'!$K$12^2)+'Monte Carlo'!$K$12*((RAND()+RAND()+RAND()+RAND()+RAND()+RAND()+RAND()+RAND()+RAND()+RAND()+RAND()+RAND())-6))-1)+E$15)</x:f>
        <x:v>1611277.639094205</x:v>
      </x:c>
      <x:c r="F199" s="97" t="n">
        <x:f>MAX(0,E199*(1+EXP((LN(1+'Monte Carlo'!$K$10)-0.5*'Monte Carlo'!$K$12^2)+'Monte Carlo'!$K$12*((RAND()+RAND()+RAND()+RAND()+RAND()+RAND()+RAND()+RAND()+RAND()+RAND()+RAND()+RAND())-6))-1)+F$15)</x:f>
        <x:v>1671442.4400206993</x:v>
      </x:c>
      <x:c r="G199" s="97" t="n">
        <x:f>MAX(0,F199*(1+EXP((LN(1+'Monte Carlo'!$K$10)-0.5*'Monte Carlo'!$K$12^2)+'Monte Carlo'!$K$12*((RAND()+RAND()+RAND()+RAND()+RAND()+RAND()+RAND()+RAND()+RAND()+RAND()+RAND()+RAND())-6))-1)+G$15)</x:f>
        <x:v>1835185.1490155738</x:v>
      </x:c>
      <x:c r="H199" s="97" t="n">
        <x:f>MAX(0,G199*(1+EXP((LN(1+'Monte Carlo'!$K$10)-0.5*'Monte Carlo'!$K$12^2)+'Monte Carlo'!$K$12*((RAND()+RAND()+RAND()+RAND()+RAND()+RAND()+RAND()+RAND()+RAND()+RAND()+RAND()+RAND())-6))-1)+H$15)</x:f>
        <x:v>2459866.9402837744</x:v>
      </x:c>
      <x:c r="I199" s="97" t="n">
        <x:f>MAX(0,H199*(1+EXP((LN(1+'Monte Carlo'!$K$10)-0.5*'Monte Carlo'!$K$12^2)+'Monte Carlo'!$K$12*((RAND()+RAND()+RAND()+RAND()+RAND()+RAND()+RAND()+RAND()+RAND()+RAND()+RAND()+RAND())-6))-1)+I$15)</x:f>
        <x:v>1918248.5178231287</x:v>
      </x:c>
      <x:c r="J199" s="97" t="n">
        <x:f>MAX(0,I199*(1+EXP((LN(1+'Monte Carlo'!$K$10)-0.5*'Monte Carlo'!$K$12^2)+'Monte Carlo'!$K$12*((RAND()+RAND()+RAND()+RAND()+RAND()+RAND()+RAND()+RAND()+RAND()+RAND()+RAND()+RAND())-6))-1)+J$15)</x:f>
        <x:v>1850292.122816977</x:v>
      </x:c>
      <x:c r="K199" s="97" t="n">
        <x:f>MAX(0,J199*(1+EXP((LN(1+'Monte Carlo'!$K$10)-0.5*'Monte Carlo'!$K$12^2)+'Monte Carlo'!$K$12*((RAND()+RAND()+RAND()+RAND()+RAND()+RAND()+RAND()+RAND()+RAND()+RAND()+RAND()+RAND())-6))-1)+K$15)</x:f>
        <x:v>2285898.834414634</x:v>
      </x:c>
      <x:c r="L199" s="97" t="n">
        <x:f>MAX(0,K199*(1+EXP((LN(1+'Monte Carlo'!$K$10)-0.5*'Monte Carlo'!$K$12^2)+'Monte Carlo'!$K$12*((RAND()+RAND()+RAND()+RAND()+RAND()+RAND()+RAND()+RAND()+RAND()+RAND()+RAND()+RAND())-6))-1)+L$15)</x:f>
        <x:v>2031798.3349823153</x:v>
      </x:c>
      <x:c r="M199" s="97" t="n">
        <x:f>MAX(0,L199*(1+EXP((LN(1+'Monte Carlo'!$K$10)-0.5*'Monte Carlo'!$K$12^2)+'Monte Carlo'!$K$12*((RAND()+RAND()+RAND()+RAND()+RAND()+RAND()+RAND()+RAND()+RAND()+RAND()+RAND()+RAND())-6))-1)+M$15)</x:f>
        <x:v>2548446.2140302546</x:v>
      </x:c>
      <x:c r="N199" s="97" t="n">
        <x:f>MAX(0,M199*(1+EXP((LN(1+'Monte Carlo'!$K$10)-0.5*'Monte Carlo'!$K$12^2)+'Monte Carlo'!$K$12*((RAND()+RAND()+RAND()+RAND()+RAND()+RAND()+RAND()+RAND()+RAND()+RAND()+RAND()+RAND())-6))-1)+N$15)</x:f>
        <x:v>3695382.175000311</x:v>
      </x:c>
      <x:c r="O199" s="97" t="n">
        <x:f>MAX(0,N199*(1+EXP((LN(1+'Monte Carlo'!$K$10)-0.5*'Monte Carlo'!$K$12^2)+'Monte Carlo'!$K$12*((RAND()+RAND()+RAND()+RAND()+RAND()+RAND()+RAND()+RAND()+RAND()+RAND()+RAND()+RAND())-6))-1)+O$15)</x:f>
        <x:v>3286563.877453388</x:v>
      </x:c>
      <x:c r="P199" s="97" t="n">
        <x:f>MAX(0,O199*(1+EXP((LN(1+'Monte Carlo'!$K$10)-0.5*'Monte Carlo'!$K$12^2)+'Monte Carlo'!$K$12*((RAND()+RAND()+RAND()+RAND()+RAND()+RAND()+RAND()+RAND()+RAND()+RAND()+RAND()+RAND())-6))-1)+P$15)</x:f>
        <x:v>3760175.8131711883</x:v>
      </x:c>
      <x:c r="Q199" s="97" t="n">
        <x:f>MAX(0,P199*(1+EXP((LN(1+'Monte Carlo'!$K$10)-0.5*'Monte Carlo'!$K$12^2)+'Monte Carlo'!$K$12*((RAND()+RAND()+RAND()+RAND()+RAND()+RAND()+RAND()+RAND()+RAND()+RAND()+RAND()+RAND())-6))-1)+Q$15)</x:f>
        <x:v>5853088.457159647</x:v>
      </x:c>
      <x:c r="R199" s="97" t="n">
        <x:f>MAX(0,Q199*(1+EXP((LN(1+'Monte Carlo'!$K$10)-0.5*'Monte Carlo'!$K$12^2)+'Monte Carlo'!$K$12*((RAND()+RAND()+RAND()+RAND()+RAND()+RAND()+RAND()+RAND()+RAND()+RAND()+RAND()+RAND())-6))-1)+R$15)</x:f>
        <x:v>6597769.060328657</x:v>
      </x:c>
      <x:c r="S199" s="97" t="n">
        <x:f>MAX(0,R199*(1+EXP((LN(1+'Monte Carlo'!$K$10)-0.5*'Monte Carlo'!$K$12^2)+'Monte Carlo'!$K$12*((RAND()+RAND()+RAND()+RAND()+RAND()+RAND()+RAND()+RAND()+RAND()+RAND()+RAND()+RAND())-6))-1)+S$15)</x:f>
        <x:v>7639981.481066788</x:v>
      </x:c>
      <x:c r="T199" s="97" t="n">
        <x:f>MAX(0,S199*(1+EXP((LN(1+'Monte Carlo'!$K$10)-0.5*'Monte Carlo'!$K$12^2)+'Monte Carlo'!$K$12*((RAND()+RAND()+RAND()+RAND()+RAND()+RAND()+RAND()+RAND()+RAND()+RAND()+RAND()+RAND())-6))-1)+T$15)</x:f>
        <x:v>8430063.57701567</x:v>
      </x:c>
      <x:c r="U199" s="97" t="n">
        <x:f>MAX(0,T199*(1+EXP((LN(1+'Monte Carlo'!$K$10)-0.5*'Monte Carlo'!$K$12^2)+'Monte Carlo'!$K$12*((RAND()+RAND()+RAND()+RAND()+RAND()+RAND()+RAND()+RAND()+RAND()+RAND()+RAND()+RAND())-6))-1)+U$15)</x:f>
        <x:v>9518440.882758299</x:v>
      </x:c>
      <x:c r="V199" s="97" t="n">
        <x:f>MAX(0,U199*(1+EXP((LN(1+'Monte Carlo'!$K$10)-0.5*'Monte Carlo'!$K$12^2)+'Monte Carlo'!$K$12*((RAND()+RAND()+RAND()+RAND()+RAND()+RAND()+RAND()+RAND()+RAND()+RAND()+RAND()+RAND())-6))-1)+V$15)</x:f>
        <x:v>13157973.733418694</x:v>
      </x:c>
      <x:c r="W199" s="97" t="n">
        <x:f>MAX(0,V199*(1+EXP((LN(1+'Monte Carlo'!$K$10)-0.5*'Monte Carlo'!$K$12^2)+'Monte Carlo'!$K$12*((RAND()+RAND()+RAND()+RAND()+RAND()+RAND()+RAND()+RAND()+RAND()+RAND()+RAND()+RAND())-6))-1)+W$15)</x:f>
        <x:v>17600541.7939883</x:v>
      </x:c>
      <x:c r="X199" s="97" t="n">
        <x:f>MAX(0,W199*(1+EXP((LN(1+'Monte Carlo'!$K$10)-0.5*'Monte Carlo'!$K$12^2)+'Monte Carlo'!$K$12*((RAND()+RAND()+RAND()+RAND()+RAND()+RAND()+RAND()+RAND()+RAND()+RAND()+RAND()+RAND())-6))-1)+X$15)</x:f>
        <x:v>21120801.952520672</x:v>
      </x:c>
      <x:c r="Y199" s="97" t="n">
        <x:f>MAX(0,X199*(1+EXP((LN(1+'Monte Carlo'!$K$10)-0.5*'Monte Carlo'!$K$12^2)+'Monte Carlo'!$K$12*((RAND()+RAND()+RAND()+RAND()+RAND()+RAND()+RAND()+RAND()+RAND()+RAND()+RAND()+RAND())-6))-1)+Y$15)</x:f>
        <x:v>22174663.600494344</x:v>
      </x:c>
      <x:c r="Z199" s="97" t="n">
        <x:f>MAX(0,Y199*(1+EXP((LN(1+'Monte Carlo'!$K$10)-0.5*'Monte Carlo'!$K$12^2)+'Monte Carlo'!$K$12*((RAND()+RAND()+RAND()+RAND()+RAND()+RAND()+RAND()+RAND()+RAND()+RAND()+RAND()+RAND())-6))-1)+Z$15)</x:f>
        <x:v>22835690.532038152</x:v>
      </x:c>
      <x:c r="AA199" s="97" t="n">
        <x:f>MAX(0,Z199*(1+EXP((LN(1+'Monte Carlo'!$K$10)-0.5*'Monte Carlo'!$K$12^2)+'Monte Carlo'!$K$12*((RAND()+RAND()+RAND()+RAND()+RAND()+RAND()+RAND()+RAND()+RAND()+RAND()+RAND()+RAND())-6))-1)+AA$15)</x:f>
        <x:v>18822235.828528166</x:v>
      </x:c>
      <x:c r="AB199" s="97" t="n">
        <x:f>MAX(0,AA199*(1+EXP((LN(1+'Monte Carlo'!$K$10)-0.5*'Monte Carlo'!$K$12^2)+'Monte Carlo'!$K$12*((RAND()+RAND()+RAND()+RAND()+RAND()+RAND()+RAND()+RAND()+RAND()+RAND()+RAND()+RAND())-6))-1)+AB$15)</x:f>
        <x:v>21445928.84609122</x:v>
      </x:c>
      <x:c r="AC199" s="97" t="n">
        <x:f>MAX(0,AB199*(1+EXP((LN(1+'Monte Carlo'!$K$10)-0.5*'Monte Carlo'!$K$12^2)+'Monte Carlo'!$K$12*((RAND()+RAND()+RAND()+RAND()+RAND()+RAND()+RAND()+RAND()+RAND()+RAND()+RAND()+RAND())-6))-1)+AC$15)</x:f>
        <x:v>21687481.52120707</x:v>
      </x:c>
      <x:c r="AD199" s="97" t="n">
        <x:f>MAX(0,AC199*(1+EXP((LN(1+'Monte Carlo'!$K$10)-0.5*'Monte Carlo'!$K$12^2)+'Monte Carlo'!$K$12*((RAND()+RAND()+RAND()+RAND()+RAND()+RAND()+RAND()+RAND()+RAND()+RAND()+RAND()+RAND())-6))-1)+AD$15)</x:f>
        <x:v>14676608.642313398</x:v>
      </x:c>
      <x:c r="AE199" s="97" t="n">
        <x:f>MAX(0,AD199*(1+EXP((LN(1+'Monte Carlo'!$K$10)-0.5*'Monte Carlo'!$K$12^2)+'Monte Carlo'!$K$12*((RAND()+RAND()+RAND()+RAND()+RAND()+RAND()+RAND()+RAND()+RAND()+RAND()+RAND()+RAND())-6))-1)+AE$15)</x:f>
        <x:v>18443668.42120953</x:v>
      </x:c>
      <x:c r="AF199" s="97" t="n">
        <x:f>MAX(0,AE199*(1+EXP((LN(1+'Monte Carlo'!$K$10)-0.5*'Monte Carlo'!$K$12^2)+'Monte Carlo'!$K$12*((RAND()+RAND()+RAND()+RAND()+RAND()+RAND()+RAND()+RAND()+RAND()+RAND()+RAND()+RAND())-6))-1)+AF$15)</x:f>
        <x:v>21240382.925761692</x:v>
      </x:c>
      <x:c r="AG199" s="97">
        <x:f t="shared" si="4"/>
        <x:v>940061.52730892308</x:v>
      </x:c>
    </x:row>
    <x:row r="200">
      <x:c r="A200" s="93">
        <x:v>179</x:v>
      </x:c>
      <x:c r="B200" s="97" t="n">
        <x:f>IF(AND(UPPER('Monte Carlo'!$K$4)="YES",'Monte Carlo'!$K$5&gt;0),'Monte Carlo'!$K$13,Liquidity_30Y!$C$14)</x:f>
        <x:v>1029031.25</x:v>
      </x:c>
      <x:c r="C200" s="97" t="n">
        <x:f>MAX(0,B200*(1+EXP((LN(1+'Monte Carlo'!$K$10)-0.5*'Monte Carlo'!$K$12^2)+'Monte Carlo'!$K$12*((RAND()+RAND()+RAND()+RAND()+RAND()+RAND()+RAND()+RAND()+RAND()+RAND()+RAND()+RAND())-6))-1)+C$15)</x:f>
        <x:v>1134828.9733467498</x:v>
      </x:c>
      <x:c r="D200" s="97" t="n">
        <x:f>MAX(0,C200*(1+EXP((LN(1+'Monte Carlo'!$K$10)-0.5*'Monte Carlo'!$K$12^2)+'Monte Carlo'!$K$12*((RAND()+RAND()+RAND()+RAND()+RAND()+RAND()+RAND()+RAND()+RAND()+RAND()+RAND()+RAND())-6))-1)+D$15)</x:f>
        <x:v>1187891.780876645</x:v>
      </x:c>
      <x:c r="E200" s="97" t="n">
        <x:f>MAX(0,D200*(1+EXP((LN(1+'Monte Carlo'!$K$10)-0.5*'Monte Carlo'!$K$12^2)+'Monte Carlo'!$K$12*((RAND()+RAND()+RAND()+RAND()+RAND()+RAND()+RAND()+RAND()+RAND()+RAND()+RAND()+RAND())-6))-1)+E$15)</x:f>
        <x:v>994446.089943237</x:v>
      </x:c>
      <x:c r="F200" s="97" t="n">
        <x:f>MAX(0,E200*(1+EXP((LN(1+'Monte Carlo'!$K$10)-0.5*'Monte Carlo'!$K$12^2)+'Monte Carlo'!$K$12*((RAND()+RAND()+RAND()+RAND()+RAND()+RAND()+RAND()+RAND()+RAND()+RAND()+RAND()+RAND())-6))-1)+F$15)</x:f>
        <x:v>1185480.0673679765</x:v>
      </x:c>
      <x:c r="G200" s="97" t="n">
        <x:f>MAX(0,F200*(1+EXP((LN(1+'Monte Carlo'!$K$10)-0.5*'Monte Carlo'!$K$12^2)+'Monte Carlo'!$K$12*((RAND()+RAND()+RAND()+RAND()+RAND()+RAND()+RAND()+RAND()+RAND()+RAND()+RAND()+RAND())-6))-1)+G$15)</x:f>
        <x:v>1109013.168712044</x:v>
      </x:c>
      <x:c r="H200" s="97" t="n">
        <x:f>MAX(0,G200*(1+EXP((LN(1+'Monte Carlo'!$K$10)-0.5*'Monte Carlo'!$K$12^2)+'Monte Carlo'!$K$12*((RAND()+RAND()+RAND()+RAND()+RAND()+RAND()+RAND()+RAND()+RAND()+RAND()+RAND()+RAND())-6))-1)+H$15)</x:f>
        <x:v>965569.5826819747</x:v>
      </x:c>
      <x:c r="I200" s="97" t="n">
        <x:f>MAX(0,H200*(1+EXP((LN(1+'Monte Carlo'!$K$10)-0.5*'Monte Carlo'!$K$12^2)+'Monte Carlo'!$K$12*((RAND()+RAND()+RAND()+RAND()+RAND()+RAND()+RAND()+RAND()+RAND()+RAND()+RAND()+RAND())-6))-1)+I$15)</x:f>
        <x:v>974577.2911102425</x:v>
      </x:c>
      <x:c r="J200" s="97" t="n">
        <x:f>MAX(0,I200*(1+EXP((LN(1+'Monte Carlo'!$K$10)-0.5*'Monte Carlo'!$K$12^2)+'Monte Carlo'!$K$12*((RAND()+RAND()+RAND()+RAND()+RAND()+RAND()+RAND()+RAND()+RAND()+RAND()+RAND()+RAND())-6))-1)+J$15)</x:f>
        <x:v>793774.6369665541</x:v>
      </x:c>
      <x:c r="K200" s="97" t="n">
        <x:f>MAX(0,J200*(1+EXP((LN(1+'Monte Carlo'!$K$10)-0.5*'Monte Carlo'!$K$12^2)+'Monte Carlo'!$K$12*((RAND()+RAND()+RAND()+RAND()+RAND()+RAND()+RAND()+RAND()+RAND()+RAND()+RAND()+RAND())-6))-1)+K$15)</x:f>
        <x:v>843100.4107380066</x:v>
      </x:c>
      <x:c r="L200" s="97" t="n">
        <x:f>MAX(0,K200*(1+EXP((LN(1+'Monte Carlo'!$K$10)-0.5*'Monte Carlo'!$K$12^2)+'Monte Carlo'!$K$12*((RAND()+RAND()+RAND()+RAND()+RAND()+RAND()+RAND()+RAND()+RAND()+RAND()+RAND()+RAND())-6))-1)+L$15)</x:f>
        <x:v>825651.7593625429</x:v>
      </x:c>
      <x:c r="M200" s="97" t="n">
        <x:f>MAX(0,L200*(1+EXP((LN(1+'Monte Carlo'!$K$10)-0.5*'Monte Carlo'!$K$12^2)+'Monte Carlo'!$K$12*((RAND()+RAND()+RAND()+RAND()+RAND()+RAND()+RAND()+RAND()+RAND()+RAND()+RAND()+RAND())-6))-1)+M$15)</x:f>
        <x:v>940436.5280111865</x:v>
      </x:c>
      <x:c r="N200" s="97" t="n">
        <x:f>MAX(0,M200*(1+EXP((LN(1+'Monte Carlo'!$K$10)-0.5*'Monte Carlo'!$K$12^2)+'Monte Carlo'!$K$12*((RAND()+RAND()+RAND()+RAND()+RAND()+RAND()+RAND()+RAND()+RAND()+RAND()+RAND()+RAND())-6))-1)+N$15)</x:f>
        <x:v>1193013.397472032</x:v>
      </x:c>
      <x:c r="O200" s="97" t="n">
        <x:f>MAX(0,N200*(1+EXP((LN(1+'Monte Carlo'!$K$10)-0.5*'Monte Carlo'!$K$12^2)+'Monte Carlo'!$K$12*((RAND()+RAND()+RAND()+RAND()+RAND()+RAND()+RAND()+RAND()+RAND()+RAND()+RAND()+RAND())-6))-1)+O$15)</x:f>
        <x:v>1281071.6710249933</x:v>
      </x:c>
      <x:c r="P200" s="97" t="n">
        <x:f>MAX(0,O200*(1+EXP((LN(1+'Monte Carlo'!$K$10)-0.5*'Monte Carlo'!$K$12^2)+'Monte Carlo'!$K$12*((RAND()+RAND()+RAND()+RAND()+RAND()+RAND()+RAND()+RAND()+RAND()+RAND()+RAND()+RAND())-6))-1)+P$15)</x:f>
        <x:v>1614685.8936870429</x:v>
      </x:c>
      <x:c r="Q200" s="97" t="n">
        <x:f>MAX(0,P200*(1+EXP((LN(1+'Monte Carlo'!$K$10)-0.5*'Monte Carlo'!$K$12^2)+'Monte Carlo'!$K$12*((RAND()+RAND()+RAND()+RAND()+RAND()+RAND()+RAND()+RAND()+RAND()+RAND()+RAND()+RAND())-6))-1)+Q$15)</x:f>
        <x:v>1665860.9332922017</x:v>
      </x:c>
      <x:c r="R200" s="97" t="n">
        <x:f>MAX(0,Q200*(1+EXP((LN(1+'Monte Carlo'!$K$10)-0.5*'Monte Carlo'!$K$12^2)+'Monte Carlo'!$K$12*((RAND()+RAND()+RAND()+RAND()+RAND()+RAND()+RAND()+RAND()+RAND()+RAND()+RAND()+RAND())-6))-1)+R$15)</x:f>
        <x:v>1737636.750884423</x:v>
      </x:c>
      <x:c r="S200" s="97" t="n">
        <x:f>MAX(0,R200*(1+EXP((LN(1+'Monte Carlo'!$K$10)-0.5*'Monte Carlo'!$K$12^2)+'Monte Carlo'!$K$12*((RAND()+RAND()+RAND()+RAND()+RAND()+RAND()+RAND()+RAND()+RAND()+RAND()+RAND()+RAND())-6))-1)+S$15)</x:f>
        <x:v>1619013.4448710566</x:v>
      </x:c>
      <x:c r="T200" s="97" t="n">
        <x:f>MAX(0,S200*(1+EXP((LN(1+'Monte Carlo'!$K$10)-0.5*'Monte Carlo'!$K$12^2)+'Monte Carlo'!$K$12*((RAND()+RAND()+RAND()+RAND()+RAND()+RAND()+RAND()+RAND()+RAND()+RAND()+RAND()+RAND())-6))-1)+T$15)</x:f>
        <x:v>1576368.043970434</x:v>
      </x:c>
      <x:c r="U200" s="97" t="n">
        <x:f>MAX(0,T200*(1+EXP((LN(1+'Monte Carlo'!$K$10)-0.5*'Monte Carlo'!$K$12^2)+'Monte Carlo'!$K$12*((RAND()+RAND()+RAND()+RAND()+RAND()+RAND()+RAND()+RAND()+RAND()+RAND()+RAND()+RAND())-6))-1)+U$15)</x:f>
        <x:v>1754109.8961373297</x:v>
      </x:c>
      <x:c r="V200" s="97" t="n">
        <x:f>MAX(0,U200*(1+EXP((LN(1+'Monte Carlo'!$K$10)-0.5*'Monte Carlo'!$K$12^2)+'Monte Carlo'!$K$12*((RAND()+RAND()+RAND()+RAND()+RAND()+RAND()+RAND()+RAND()+RAND()+RAND()+RAND()+RAND())-6))-1)+V$15)</x:f>
        <x:v>2055338.0531859347</x:v>
      </x:c>
      <x:c r="W200" s="97" t="n">
        <x:f>MAX(0,V200*(1+EXP((LN(1+'Monte Carlo'!$K$10)-0.5*'Monte Carlo'!$K$12^2)+'Monte Carlo'!$K$12*((RAND()+RAND()+RAND()+RAND()+RAND()+RAND()+RAND()+RAND()+RAND()+RAND()+RAND()+RAND())-6))-1)+W$15)</x:f>
        <x:v>1884061.5457027217</x:v>
      </x:c>
      <x:c r="X200" s="97" t="n">
        <x:f>MAX(0,W200*(1+EXP((LN(1+'Monte Carlo'!$K$10)-0.5*'Monte Carlo'!$K$12^2)+'Monte Carlo'!$K$12*((RAND()+RAND()+RAND()+RAND()+RAND()+RAND()+RAND()+RAND()+RAND()+RAND()+RAND()+RAND())-6))-1)+X$15)</x:f>
        <x:v>1706713.2111877268</x:v>
      </x:c>
      <x:c r="Y200" s="97" t="n">
        <x:f>MAX(0,X200*(1+EXP((LN(1+'Monte Carlo'!$K$10)-0.5*'Monte Carlo'!$K$12^2)+'Monte Carlo'!$K$12*((RAND()+RAND()+RAND()+RAND()+RAND()+RAND()+RAND()+RAND()+RAND()+RAND()+RAND()+RAND())-6))-1)+Y$15)</x:f>
        <x:v>2230428.463375614</x:v>
      </x:c>
      <x:c r="Z200" s="97" t="n">
        <x:f>MAX(0,Y200*(1+EXP((LN(1+'Monte Carlo'!$K$10)-0.5*'Monte Carlo'!$K$12^2)+'Monte Carlo'!$K$12*((RAND()+RAND()+RAND()+RAND()+RAND()+RAND()+RAND()+RAND()+RAND()+RAND()+RAND()+RAND())-6))-1)+Z$15)</x:f>
        <x:v>2560469.5590033643</x:v>
      </x:c>
      <x:c r="AA200" s="97" t="n">
        <x:f>MAX(0,Z200*(1+EXP((LN(1+'Monte Carlo'!$K$10)-0.5*'Monte Carlo'!$K$12^2)+'Monte Carlo'!$K$12*((RAND()+RAND()+RAND()+RAND()+RAND()+RAND()+RAND()+RAND()+RAND()+RAND()+RAND()+RAND())-6))-1)+AA$15)</x:f>
        <x:v>3418699.771707555</x:v>
      </x:c>
      <x:c r="AB200" s="97" t="n">
        <x:f>MAX(0,AA200*(1+EXP((LN(1+'Monte Carlo'!$K$10)-0.5*'Monte Carlo'!$K$12^2)+'Monte Carlo'!$K$12*((RAND()+RAND()+RAND()+RAND()+RAND()+RAND()+RAND()+RAND()+RAND()+RAND()+RAND()+RAND())-6))-1)+AB$15)</x:f>
        <x:v>4155987.5484122704</x:v>
      </x:c>
      <x:c r="AC200" s="97" t="n">
        <x:f>MAX(0,AB200*(1+EXP((LN(1+'Monte Carlo'!$K$10)-0.5*'Monte Carlo'!$K$12^2)+'Monte Carlo'!$K$12*((RAND()+RAND()+RAND()+RAND()+RAND()+RAND()+RAND()+RAND()+RAND()+RAND()+RAND()+RAND())-6))-1)+AC$15)</x:f>
        <x:v>5473778.578269032</x:v>
      </x:c>
      <x:c r="AD200" s="97" t="n">
        <x:f>MAX(0,AC200*(1+EXP((LN(1+'Monte Carlo'!$K$10)-0.5*'Monte Carlo'!$K$12^2)+'Monte Carlo'!$K$12*((RAND()+RAND()+RAND()+RAND()+RAND()+RAND()+RAND()+RAND()+RAND()+RAND()+RAND()+RAND())-6))-1)+AD$15)</x:f>
        <x:v>5258102.9726136</x:v>
      </x:c>
      <x:c r="AE200" s="97" t="n">
        <x:f>MAX(0,AD200*(1+EXP((LN(1+'Monte Carlo'!$K$10)-0.5*'Monte Carlo'!$K$12^2)+'Monte Carlo'!$K$12*((RAND()+RAND()+RAND()+RAND()+RAND()+RAND()+RAND()+RAND()+RAND()+RAND()+RAND()+RAND())-6))-1)+AE$15)</x:f>
        <x:v>6037074.800748885</x:v>
      </x:c>
      <x:c r="AF200" s="97" t="n">
        <x:f>MAX(0,AE200*(1+EXP((LN(1+'Monte Carlo'!$K$10)-0.5*'Monte Carlo'!$K$12^2)+'Monte Carlo'!$K$12*((RAND()+RAND()+RAND()+RAND()+RAND()+RAND()+RAND()+RAND()+RAND()+RAND()+RAND()+RAND())-6))-1)+AF$15)</x:f>
        <x:v>5325171.204862837</x:v>
      </x:c>
      <x:c r="AG200" s="97">
        <x:f t="shared" si="4"/>
        <x:v>1028341.2095411704</x:v>
      </x:c>
    </x:row>
    <x:row r="201">
      <x:c r="A201" s="93">
        <x:v>180</x:v>
      </x:c>
      <x:c r="B201" s="97" t="n">
        <x:f>IF(AND(UPPER('Monte Carlo'!$K$4)="YES",'Monte Carlo'!$K$5&gt;0),'Monte Carlo'!$K$13,Liquidity_30Y!$C$14)</x:f>
        <x:v>1029031.25</x:v>
      </x:c>
      <x:c r="C201" s="97" t="n">
        <x:f>MAX(0,B201*(1+EXP((LN(1+'Monte Carlo'!$K$10)-0.5*'Monte Carlo'!$K$12^2)+'Monte Carlo'!$K$12*((RAND()+RAND()+RAND()+RAND()+RAND()+RAND()+RAND()+RAND()+RAND()+RAND()+RAND()+RAND())-6))-1)+C$15)</x:f>
        <x:v>991233.1061916199</x:v>
      </x:c>
      <x:c r="D201" s="97" t="n">
        <x:f>MAX(0,C201*(1+EXP((LN(1+'Monte Carlo'!$K$10)-0.5*'Monte Carlo'!$K$12^2)+'Monte Carlo'!$K$12*((RAND()+RAND()+RAND()+RAND()+RAND()+RAND()+RAND()+RAND()+RAND()+RAND()+RAND()+RAND())-6))-1)+D$15)</x:f>
        <x:v>1189413.9523037074</x:v>
      </x:c>
      <x:c r="E201" s="97" t="n">
        <x:f>MAX(0,D201*(1+EXP((LN(1+'Monte Carlo'!$K$10)-0.5*'Monte Carlo'!$K$12^2)+'Monte Carlo'!$K$12*((RAND()+RAND()+RAND()+RAND()+RAND()+RAND()+RAND()+RAND()+RAND()+RAND()+RAND()+RAND())-6))-1)+E$15)</x:f>
        <x:v>1130936.6204306432</x:v>
      </x:c>
      <x:c r="F201" s="97" t="n">
        <x:f>MAX(0,E201*(1+EXP((LN(1+'Monte Carlo'!$K$10)-0.5*'Monte Carlo'!$K$12^2)+'Monte Carlo'!$K$12*((RAND()+RAND()+RAND()+RAND()+RAND()+RAND()+RAND()+RAND()+RAND()+RAND()+RAND()+RAND())-6))-1)+F$15)</x:f>
        <x:v>1109544.5535394938</x:v>
      </x:c>
      <x:c r="G201" s="97" t="n">
        <x:f>MAX(0,F201*(1+EXP((LN(1+'Monte Carlo'!$K$10)-0.5*'Monte Carlo'!$K$12^2)+'Monte Carlo'!$K$12*((RAND()+RAND()+RAND()+RAND()+RAND()+RAND()+RAND()+RAND()+RAND()+RAND()+RAND()+RAND())-6))-1)+G$15)</x:f>
        <x:v>1470572.7295320146</x:v>
      </x:c>
      <x:c r="H201" s="97" t="n">
        <x:f>MAX(0,G201*(1+EXP((LN(1+'Monte Carlo'!$K$10)-0.5*'Monte Carlo'!$K$12^2)+'Monte Carlo'!$K$12*((RAND()+RAND()+RAND()+RAND()+RAND()+RAND()+RAND()+RAND()+RAND()+RAND()+RAND()+RAND())-6))-1)+H$15)</x:f>
        <x:v>1638918.566658159</x:v>
      </x:c>
      <x:c r="I201" s="97" t="n">
        <x:f>MAX(0,H201*(1+EXP((LN(1+'Monte Carlo'!$K$10)-0.5*'Monte Carlo'!$K$12^2)+'Monte Carlo'!$K$12*((RAND()+RAND()+RAND()+RAND()+RAND()+RAND()+RAND()+RAND()+RAND()+RAND()+RAND()+RAND())-6))-1)+I$15)</x:f>
        <x:v>1480715.3764575196</x:v>
      </x:c>
      <x:c r="J201" s="97" t="n">
        <x:f>MAX(0,I201*(1+EXP((LN(1+'Monte Carlo'!$K$10)-0.5*'Monte Carlo'!$K$12^2)+'Monte Carlo'!$K$12*((RAND()+RAND()+RAND()+RAND()+RAND()+RAND()+RAND()+RAND()+RAND()+RAND()+RAND()+RAND())-6))-1)+J$15)</x:f>
        <x:v>1879998.7155118706</x:v>
      </x:c>
      <x:c r="K201" s="97" t="n">
        <x:f>MAX(0,J201*(1+EXP((LN(1+'Monte Carlo'!$K$10)-0.5*'Monte Carlo'!$K$12^2)+'Monte Carlo'!$K$12*((RAND()+RAND()+RAND()+RAND()+RAND()+RAND()+RAND()+RAND()+RAND()+RAND()+RAND()+RAND())-6))-1)+K$15)</x:f>
        <x:v>2332153.9712614883</x:v>
      </x:c>
      <x:c r="L201" s="97" t="n">
        <x:f>MAX(0,K201*(1+EXP((LN(1+'Monte Carlo'!$K$10)-0.5*'Monte Carlo'!$K$12^2)+'Monte Carlo'!$K$12*((RAND()+RAND()+RAND()+RAND()+RAND()+RAND()+RAND()+RAND()+RAND()+RAND()+RAND()+RAND())-6))-1)+L$15)</x:f>
        <x:v>2057007.897001029</x:v>
      </x:c>
      <x:c r="M201" s="97" t="n">
        <x:f>MAX(0,L201*(1+EXP((LN(1+'Monte Carlo'!$K$10)-0.5*'Monte Carlo'!$K$12^2)+'Monte Carlo'!$K$12*((RAND()+RAND()+RAND()+RAND()+RAND()+RAND()+RAND()+RAND()+RAND()+RAND()+RAND()+RAND())-6))-1)+M$15)</x:f>
        <x:v>2199041.3864149246</x:v>
      </x:c>
      <x:c r="N201" s="97" t="n">
        <x:f>MAX(0,M201*(1+EXP((LN(1+'Monte Carlo'!$K$10)-0.5*'Monte Carlo'!$K$12^2)+'Monte Carlo'!$K$12*((RAND()+RAND()+RAND()+RAND()+RAND()+RAND()+RAND()+RAND()+RAND()+RAND()+RAND()+RAND())-6))-1)+N$15)</x:f>
        <x:v>2201456.929180319</x:v>
      </x:c>
      <x:c r="O201" s="97" t="n">
        <x:f>MAX(0,N201*(1+EXP((LN(1+'Monte Carlo'!$K$10)-0.5*'Monte Carlo'!$K$12^2)+'Monte Carlo'!$K$12*((RAND()+RAND()+RAND()+RAND()+RAND()+RAND()+RAND()+RAND()+RAND()+RAND()+RAND()+RAND())-6))-1)+O$15)</x:f>
        <x:v>2607612.196494082</x:v>
      </x:c>
      <x:c r="P201" s="97" t="n">
        <x:f>MAX(0,O201*(1+EXP((LN(1+'Monte Carlo'!$K$10)-0.5*'Monte Carlo'!$K$12^2)+'Monte Carlo'!$K$12*((RAND()+RAND()+RAND()+RAND()+RAND()+RAND()+RAND()+RAND()+RAND()+RAND()+RAND()+RAND())-6))-1)+P$15)</x:f>
        <x:v>2584911.7735894993</x:v>
      </x:c>
      <x:c r="Q201" s="97" t="n">
        <x:f>MAX(0,P201*(1+EXP((LN(1+'Monte Carlo'!$K$10)-0.5*'Monte Carlo'!$K$12^2)+'Monte Carlo'!$K$12*((RAND()+RAND()+RAND()+RAND()+RAND()+RAND()+RAND()+RAND()+RAND()+RAND()+RAND()+RAND())-6))-1)+Q$15)</x:f>
        <x:v>2513916.2015377632</x:v>
      </x:c>
      <x:c r="R201" s="97" t="n">
        <x:f>MAX(0,Q201*(1+EXP((LN(1+'Monte Carlo'!$K$10)-0.5*'Monte Carlo'!$K$12^2)+'Monte Carlo'!$K$12*((RAND()+RAND()+RAND()+RAND()+RAND()+RAND()+RAND()+RAND()+RAND()+RAND()+RAND()+RAND())-6))-1)+R$15)</x:f>
        <x:v>2172154.351866257</x:v>
      </x:c>
      <x:c r="S201" s="97" t="n">
        <x:f>MAX(0,R201*(1+EXP((LN(1+'Monte Carlo'!$K$10)-0.5*'Monte Carlo'!$K$12^2)+'Monte Carlo'!$K$12*((RAND()+RAND()+RAND()+RAND()+RAND()+RAND()+RAND()+RAND()+RAND()+RAND()+RAND()+RAND())-6))-1)+S$15)</x:f>
        <x:v>1957318.1057609287</x:v>
      </x:c>
      <x:c r="T201" s="97" t="n">
        <x:f>MAX(0,S201*(1+EXP((LN(1+'Monte Carlo'!$K$10)-0.5*'Monte Carlo'!$K$12^2)+'Monte Carlo'!$K$12*((RAND()+RAND()+RAND()+RAND()+RAND()+RAND()+RAND()+RAND()+RAND()+RAND()+RAND()+RAND())-6))-1)+T$15)</x:f>
        <x:v>1959375.5895431559</x:v>
      </x:c>
      <x:c r="U201" s="97" t="n">
        <x:f>MAX(0,T201*(1+EXP((LN(1+'Monte Carlo'!$K$10)-0.5*'Monte Carlo'!$K$12^2)+'Monte Carlo'!$K$12*((RAND()+RAND()+RAND()+RAND()+RAND()+RAND()+RAND()+RAND()+RAND()+RAND()+RAND()+RAND())-6))-1)+U$15)</x:f>
        <x:v>2239613.408641579</x:v>
      </x:c>
      <x:c r="V201" s="97" t="n">
        <x:f>MAX(0,U201*(1+EXP((LN(1+'Monte Carlo'!$K$10)-0.5*'Monte Carlo'!$K$12^2)+'Monte Carlo'!$K$12*((RAND()+RAND()+RAND()+RAND()+RAND()+RAND()+RAND()+RAND()+RAND()+RAND()+RAND()+RAND())-6))-1)+V$15)</x:f>
        <x:v>2336924.302542763</x:v>
      </x:c>
      <x:c r="W201" s="97" t="n">
        <x:f>MAX(0,V201*(1+EXP((LN(1+'Monte Carlo'!$K$10)-0.5*'Monte Carlo'!$K$12^2)+'Monte Carlo'!$K$12*((RAND()+RAND()+RAND()+RAND()+RAND()+RAND()+RAND()+RAND()+RAND()+RAND()+RAND()+RAND())-6))-1)+W$15)</x:f>
        <x:v>2269522.9284048853</x:v>
      </x:c>
      <x:c r="X201" s="97" t="n">
        <x:f>MAX(0,W201*(1+EXP((LN(1+'Monte Carlo'!$K$10)-0.5*'Monte Carlo'!$K$12^2)+'Monte Carlo'!$K$12*((RAND()+RAND()+RAND()+RAND()+RAND()+RAND()+RAND()+RAND()+RAND()+RAND()+RAND()+RAND())-6))-1)+X$15)</x:f>
        <x:v>2200986.5404899884</x:v>
      </x:c>
      <x:c r="Y201" s="97" t="n">
        <x:f>MAX(0,X201*(1+EXP((LN(1+'Monte Carlo'!$K$10)-0.5*'Monte Carlo'!$K$12^2)+'Monte Carlo'!$K$12*((RAND()+RAND()+RAND()+RAND()+RAND()+RAND()+RAND()+RAND()+RAND()+RAND()+RAND()+RAND())-6))-1)+Y$15)</x:f>
        <x:v>2140747.4403664954</x:v>
      </x:c>
      <x:c r="Z201" s="97" t="n">
        <x:f>MAX(0,Y201*(1+EXP((LN(1+'Monte Carlo'!$K$10)-0.5*'Monte Carlo'!$K$12^2)+'Monte Carlo'!$K$12*((RAND()+RAND()+RAND()+RAND()+RAND()+RAND()+RAND()+RAND()+RAND()+RAND()+RAND()+RAND())-6))-1)+Z$15)</x:f>
        <x:v>1887262.9385720792</x:v>
      </x:c>
      <x:c r="AA201" s="97" t="n">
        <x:f>MAX(0,Z201*(1+EXP((LN(1+'Monte Carlo'!$K$10)-0.5*'Monte Carlo'!$K$12^2)+'Monte Carlo'!$K$12*((RAND()+RAND()+RAND()+RAND()+RAND()+RAND()+RAND()+RAND()+RAND()+RAND()+RAND()+RAND())-6))-1)+AA$15)</x:f>
        <x:v>1596796.2373339522</x:v>
      </x:c>
      <x:c r="AB201" s="97" t="n">
        <x:f>MAX(0,AA201*(1+EXP((LN(1+'Monte Carlo'!$K$10)-0.5*'Monte Carlo'!$K$12^2)+'Monte Carlo'!$K$12*((RAND()+RAND()+RAND()+RAND()+RAND()+RAND()+RAND()+RAND()+RAND()+RAND()+RAND()+RAND())-6))-1)+AB$15)</x:f>
        <x:v>1891638.845542792</x:v>
      </x:c>
      <x:c r="AC201" s="97" t="n">
        <x:f>MAX(0,AB201*(1+EXP((LN(1+'Monte Carlo'!$K$10)-0.5*'Monte Carlo'!$K$12^2)+'Monte Carlo'!$K$12*((RAND()+RAND()+RAND()+RAND()+RAND()+RAND()+RAND()+RAND()+RAND()+RAND()+RAND()+RAND())-6))-1)+AC$15)</x:f>
        <x:v>2101491.6668755454</x:v>
      </x:c>
      <x:c r="AD201" s="97" t="n">
        <x:f>MAX(0,AC201*(1+EXP((LN(1+'Monte Carlo'!$K$10)-0.5*'Monte Carlo'!$K$12^2)+'Monte Carlo'!$K$12*((RAND()+RAND()+RAND()+RAND()+RAND()+RAND()+RAND()+RAND()+RAND()+RAND()+RAND()+RAND())-6))-1)+AD$15)</x:f>
        <x:v>2077990.5971260816</x:v>
      </x:c>
      <x:c r="AE201" s="97" t="n">
        <x:f>MAX(0,AD201*(1+EXP((LN(1+'Monte Carlo'!$K$10)-0.5*'Monte Carlo'!$K$12^2)+'Monte Carlo'!$K$12*((RAND()+RAND()+RAND()+RAND()+RAND()+RAND()+RAND()+RAND()+RAND()+RAND()+RAND()+RAND())-6))-1)+AE$15)</x:f>
        <x:v>2057274.1842665067</x:v>
      </x:c>
      <x:c r="AF201" s="97" t="n">
        <x:f>MAX(0,AE201*(1+EXP((LN(1+'Monte Carlo'!$K$10)-0.5*'Monte Carlo'!$K$12^2)+'Monte Carlo'!$K$12*((RAND()+RAND()+RAND()+RAND()+RAND()+RAND()+RAND()+RAND()+RAND()+RAND()+RAND()+RAND())-6))-1)+AF$15)</x:f>
        <x:v>2529387.4932459425</x:v>
      </x:c>
      <x:c r="AG201" s="97">
        <x:f t="shared" si="4"/>
        <x:v>587693.35632829997</x:v>
      </x:c>
    </x:row>
    <x:row r="202">
      <x:c r="A202" s="93">
        <x:v>181</x:v>
      </x:c>
      <x:c r="B202" s="97" t="n">
        <x:f>IF(AND(UPPER('Monte Carlo'!$K$4)="YES",'Monte Carlo'!$K$5&gt;0),'Monte Carlo'!$K$13,Liquidity_30Y!$C$14)</x:f>
        <x:v>1029031.25</x:v>
      </x:c>
      <x:c r="C202" s="97" t="n">
        <x:f>MAX(0,B202*(1+EXP((LN(1+'Monte Carlo'!$K$10)-0.5*'Monte Carlo'!$K$12^2)+'Monte Carlo'!$K$12*((RAND()+RAND()+RAND()+RAND()+RAND()+RAND()+RAND()+RAND()+RAND()+RAND()+RAND()+RAND())-6))-1)+C$15)</x:f>
        <x:v>1449553.9574016985</x:v>
      </x:c>
      <x:c r="D202" s="97" t="n">
        <x:f>MAX(0,C202*(1+EXP((LN(1+'Monte Carlo'!$K$10)-0.5*'Monte Carlo'!$K$12^2)+'Monte Carlo'!$K$12*((RAND()+RAND()+RAND()+RAND()+RAND()+RAND()+RAND()+RAND()+RAND()+RAND()+RAND()+RAND())-6))-1)+D$15)</x:f>
        <x:v>1456936.1431144373</x:v>
      </x:c>
      <x:c r="E202" s="97" t="n">
        <x:f>MAX(0,D202*(1+EXP((LN(1+'Monte Carlo'!$K$10)-0.5*'Monte Carlo'!$K$12^2)+'Monte Carlo'!$K$12*((RAND()+RAND()+RAND()+RAND()+RAND()+RAND()+RAND()+RAND()+RAND()+RAND()+RAND()+RAND())-6))-1)+E$15)</x:f>
        <x:v>1256458.8663630409</x:v>
      </x:c>
      <x:c r="F202" s="97" t="n">
        <x:f>MAX(0,E202*(1+EXP((LN(1+'Monte Carlo'!$K$10)-0.5*'Monte Carlo'!$K$12^2)+'Monte Carlo'!$K$12*((RAND()+RAND()+RAND()+RAND()+RAND()+RAND()+RAND()+RAND()+RAND()+RAND()+RAND()+RAND())-6))-1)+F$15)</x:f>
        <x:v>1450118.4826854623</x:v>
      </x:c>
      <x:c r="G202" s="97" t="n">
        <x:f>MAX(0,F202*(1+EXP((LN(1+'Monte Carlo'!$K$10)-0.5*'Monte Carlo'!$K$12^2)+'Monte Carlo'!$K$12*((RAND()+RAND()+RAND()+RAND()+RAND()+RAND()+RAND()+RAND()+RAND()+RAND()+RAND()+RAND())-6))-1)+G$15)</x:f>
        <x:v>1372932.0965123312</x:v>
      </x:c>
      <x:c r="H202" s="97" t="n">
        <x:f>MAX(0,G202*(1+EXP((LN(1+'Monte Carlo'!$K$10)-0.5*'Monte Carlo'!$K$12^2)+'Monte Carlo'!$K$12*((RAND()+RAND()+RAND()+RAND()+RAND()+RAND()+RAND()+RAND()+RAND()+RAND()+RAND()+RAND())-6))-1)+H$15)</x:f>
        <x:v>1837036.5378476465</x:v>
      </x:c>
      <x:c r="I202" s="97" t="n">
        <x:f>MAX(0,H202*(1+EXP((LN(1+'Monte Carlo'!$K$10)-0.5*'Monte Carlo'!$K$12^2)+'Monte Carlo'!$K$12*((RAND()+RAND()+RAND()+RAND()+RAND()+RAND()+RAND()+RAND()+RAND()+RAND()+RAND()+RAND())-6))-1)+I$15)</x:f>
        <x:v>1471624.4411656458</x:v>
      </x:c>
      <x:c r="J202" s="97" t="n">
        <x:f>MAX(0,I202*(1+EXP((LN(1+'Monte Carlo'!$K$10)-0.5*'Monte Carlo'!$K$12^2)+'Monte Carlo'!$K$12*((RAND()+RAND()+RAND()+RAND()+RAND()+RAND()+RAND()+RAND()+RAND()+RAND()+RAND()+RAND())-6))-1)+J$15)</x:f>
        <x:v>1922061.8707845253</x:v>
      </x:c>
      <x:c r="K202" s="97" t="n">
        <x:f>MAX(0,J202*(1+EXP((LN(1+'Monte Carlo'!$K$10)-0.5*'Monte Carlo'!$K$12^2)+'Monte Carlo'!$K$12*((RAND()+RAND()+RAND()+RAND()+RAND()+RAND()+RAND()+RAND()+RAND()+RAND()+RAND()+RAND())-6))-1)+K$15)</x:f>
        <x:v>1911702.9759452804</x:v>
      </x:c>
      <x:c r="L202" s="97" t="n">
        <x:f>MAX(0,K202*(1+EXP((LN(1+'Monte Carlo'!$K$10)-0.5*'Monte Carlo'!$K$12^2)+'Monte Carlo'!$K$12*((RAND()+RAND()+RAND()+RAND()+RAND()+RAND()+RAND()+RAND()+RAND()+RAND()+RAND()+RAND())-6))-1)+L$15)</x:f>
        <x:v>1709464.5480111733</x:v>
      </x:c>
      <x:c r="M202" s="97" t="n">
        <x:f>MAX(0,L202*(1+EXP((LN(1+'Monte Carlo'!$K$10)-0.5*'Monte Carlo'!$K$12^2)+'Monte Carlo'!$K$12*((RAND()+RAND()+RAND()+RAND()+RAND()+RAND()+RAND()+RAND()+RAND()+RAND()+RAND()+RAND())-6))-1)+M$15)</x:f>
        <x:v>2271369.428908814</x:v>
      </x:c>
      <x:c r="N202" s="97" t="n">
        <x:f>MAX(0,M202*(1+EXP((LN(1+'Monte Carlo'!$K$10)-0.5*'Monte Carlo'!$K$12^2)+'Monte Carlo'!$K$12*((RAND()+RAND()+RAND()+RAND()+RAND()+RAND()+RAND()+RAND()+RAND()+RAND()+RAND()+RAND())-6))-1)+N$15)</x:f>
        <x:v>2755022.8705535326</x:v>
      </x:c>
      <x:c r="O202" s="97" t="n">
        <x:f>MAX(0,N202*(1+EXP((LN(1+'Monte Carlo'!$K$10)-0.5*'Monte Carlo'!$K$12^2)+'Monte Carlo'!$K$12*((RAND()+RAND()+RAND()+RAND()+RAND()+RAND()+RAND()+RAND()+RAND()+RAND()+RAND()+RAND())-6))-1)+O$15)</x:f>
        <x:v>3005513.7854128196</x:v>
      </x:c>
      <x:c r="P202" s="97" t="n">
        <x:f>MAX(0,O202*(1+EXP((LN(1+'Monte Carlo'!$K$10)-0.5*'Monte Carlo'!$K$12^2)+'Monte Carlo'!$K$12*((RAND()+RAND()+RAND()+RAND()+RAND()+RAND()+RAND()+RAND()+RAND()+RAND()+RAND()+RAND())-6))-1)+P$15)</x:f>
        <x:v>2470192.9796367637</x:v>
      </x:c>
      <x:c r="Q202" s="97" t="n">
        <x:f>MAX(0,P202*(1+EXP((LN(1+'Monte Carlo'!$K$10)-0.5*'Monte Carlo'!$K$12^2)+'Monte Carlo'!$K$12*((RAND()+RAND()+RAND()+RAND()+RAND()+RAND()+RAND()+RAND()+RAND()+RAND()+RAND()+RAND())-6))-1)+Q$15)</x:f>
        <x:v>2846115.866742862</x:v>
      </x:c>
      <x:c r="R202" s="97" t="n">
        <x:f>MAX(0,Q202*(1+EXP((LN(1+'Monte Carlo'!$K$10)-0.5*'Monte Carlo'!$K$12^2)+'Monte Carlo'!$K$12*((RAND()+RAND()+RAND()+RAND()+RAND()+RAND()+RAND()+RAND()+RAND()+RAND()+RAND()+RAND())-6))-1)+R$15)</x:f>
        <x:v>2909376.856716134</x:v>
      </x:c>
      <x:c r="S202" s="97" t="n">
        <x:f>MAX(0,R202*(1+EXP((LN(1+'Monte Carlo'!$K$10)-0.5*'Monte Carlo'!$K$12^2)+'Monte Carlo'!$K$12*((RAND()+RAND()+RAND()+RAND()+RAND()+RAND()+RAND()+RAND()+RAND()+RAND()+RAND()+RAND())-6))-1)+S$15)</x:f>
        <x:v>3715303.721077923</x:v>
      </x:c>
      <x:c r="T202" s="97" t="n">
        <x:f>MAX(0,S202*(1+EXP((LN(1+'Monte Carlo'!$K$10)-0.5*'Monte Carlo'!$K$12^2)+'Monte Carlo'!$K$12*((RAND()+RAND()+RAND()+RAND()+RAND()+RAND()+RAND()+RAND()+RAND()+RAND()+RAND()+RAND())-6))-1)+T$15)</x:f>
        <x:v>4144915.8538235603</x:v>
      </x:c>
      <x:c r="U202" s="97" t="n">
        <x:f>MAX(0,T202*(1+EXP((LN(1+'Monte Carlo'!$K$10)-0.5*'Monte Carlo'!$K$12^2)+'Monte Carlo'!$K$12*((RAND()+RAND()+RAND()+RAND()+RAND()+RAND()+RAND()+RAND()+RAND()+RAND()+RAND()+RAND())-6))-1)+U$15)</x:f>
        <x:v>4807019.482610343</x:v>
      </x:c>
      <x:c r="V202" s="97" t="n">
        <x:f>MAX(0,U202*(1+EXP((LN(1+'Monte Carlo'!$K$10)-0.5*'Monte Carlo'!$K$12^2)+'Monte Carlo'!$K$12*((RAND()+RAND()+RAND()+RAND()+RAND()+RAND()+RAND()+RAND()+RAND()+RAND()+RAND()+RAND())-6))-1)+V$15)</x:f>
        <x:v>4331530.574702963</x:v>
      </x:c>
      <x:c r="W202" s="97" t="n">
        <x:f>MAX(0,V202*(1+EXP((LN(1+'Monte Carlo'!$K$10)-0.5*'Monte Carlo'!$K$12^2)+'Monte Carlo'!$K$12*((RAND()+RAND()+RAND()+RAND()+RAND()+RAND()+RAND()+RAND()+RAND()+RAND()+RAND()+RAND())-6))-1)+W$15)</x:f>
        <x:v>4081943.1019315235</x:v>
      </x:c>
      <x:c r="X202" s="97" t="n">
        <x:f>MAX(0,W202*(1+EXP((LN(1+'Monte Carlo'!$K$10)-0.5*'Monte Carlo'!$K$12^2)+'Monte Carlo'!$K$12*((RAND()+RAND()+RAND()+RAND()+RAND()+RAND()+RAND()+RAND()+RAND()+RAND()+RAND()+RAND())-6))-1)+X$15)</x:f>
        <x:v>5183666.074762199</x:v>
      </x:c>
      <x:c r="Y202" s="97" t="n">
        <x:f>MAX(0,X202*(1+EXP((LN(1+'Monte Carlo'!$K$10)-0.5*'Monte Carlo'!$K$12^2)+'Monte Carlo'!$K$12*((RAND()+RAND()+RAND()+RAND()+RAND()+RAND()+RAND()+RAND()+RAND()+RAND()+RAND()+RAND())-6))-1)+Y$15)</x:f>
        <x:v>4822917.647059387</x:v>
      </x:c>
      <x:c r="Z202" s="97" t="n">
        <x:f>MAX(0,Y202*(1+EXP((LN(1+'Monte Carlo'!$K$10)-0.5*'Monte Carlo'!$K$12^2)+'Monte Carlo'!$K$12*((RAND()+RAND()+RAND()+RAND()+RAND()+RAND()+RAND()+RAND()+RAND()+RAND()+RAND()+RAND())-6))-1)+Z$15)</x:f>
        <x:v>5863894.14300056</x:v>
      </x:c>
      <x:c r="AA202" s="97" t="n">
        <x:f>MAX(0,Z202*(1+EXP((LN(1+'Monte Carlo'!$K$10)-0.5*'Monte Carlo'!$K$12^2)+'Monte Carlo'!$K$12*((RAND()+RAND()+RAND()+RAND()+RAND()+RAND()+RAND()+RAND()+RAND()+RAND()+RAND()+RAND())-6))-1)+AA$15)</x:f>
        <x:v>5755690.318158754</x:v>
      </x:c>
      <x:c r="AB202" s="97" t="n">
        <x:f>MAX(0,AA202*(1+EXP((LN(1+'Monte Carlo'!$K$10)-0.5*'Monte Carlo'!$K$12^2)+'Monte Carlo'!$K$12*((RAND()+RAND()+RAND()+RAND()+RAND()+RAND()+RAND()+RAND()+RAND()+RAND()+RAND()+RAND())-6))-1)+AB$15)</x:f>
        <x:v>5609077.754258732</x:v>
      </x:c>
      <x:c r="AC202" s="97" t="n">
        <x:f>MAX(0,AB202*(1+EXP((LN(1+'Monte Carlo'!$K$10)-0.5*'Monte Carlo'!$K$12^2)+'Monte Carlo'!$K$12*((RAND()+RAND()+RAND()+RAND()+RAND()+RAND()+RAND()+RAND()+RAND()+RAND()+RAND()+RAND())-6))-1)+AC$15)</x:f>
        <x:v>6719696.724879405</x:v>
      </x:c>
      <x:c r="AD202" s="97" t="n">
        <x:f>MAX(0,AC202*(1+EXP((LN(1+'Monte Carlo'!$K$10)-0.5*'Monte Carlo'!$K$12^2)+'Monte Carlo'!$K$12*((RAND()+RAND()+RAND()+RAND()+RAND()+RAND()+RAND()+RAND()+RAND()+RAND()+RAND()+RAND())-6))-1)+AD$15)</x:f>
        <x:v>7817486.299056114</x:v>
      </x:c>
      <x:c r="AE202" s="97" t="n">
        <x:f>MAX(0,AD202*(1+EXP((LN(1+'Monte Carlo'!$K$10)-0.5*'Monte Carlo'!$K$12^2)+'Monte Carlo'!$K$12*((RAND()+RAND()+RAND()+RAND()+RAND()+RAND()+RAND()+RAND()+RAND()+RAND()+RAND()+RAND())-6))-1)+AE$15)</x:f>
        <x:v>9899617.254821636</x:v>
      </x:c>
      <x:c r="AF202" s="97" t="n">
        <x:f>MAX(0,AE202*(1+EXP((LN(1+'Monte Carlo'!$K$10)-0.5*'Monte Carlo'!$K$12^2)+'Monte Carlo'!$K$12*((RAND()+RAND()+RAND()+RAND()+RAND()+RAND()+RAND()+RAND()+RAND()+RAND()+RAND()+RAND())-6))-1)+AF$15)</x:f>
        <x:v>11017642.028408138</x:v>
      </x:c>
      <x:c r="AG202" s="97">
        <x:f t="shared" si="4"/>
        <x:v>1029031.25</x:v>
      </x:c>
    </x:row>
    <x:row r="203">
      <x:c r="A203" s="93">
        <x:v>182</x:v>
      </x:c>
      <x:c r="B203" s="97" t="n">
        <x:f>IF(AND(UPPER('Monte Carlo'!$K$4)="YES",'Monte Carlo'!$K$5&gt;0),'Monte Carlo'!$K$13,Liquidity_30Y!$C$14)</x:f>
        <x:v>1029031.25</x:v>
      </x:c>
      <x:c r="C203" s="97" t="n">
        <x:f>MAX(0,B203*(1+EXP((LN(1+'Monte Carlo'!$K$10)-0.5*'Monte Carlo'!$K$12^2)+'Monte Carlo'!$K$12*((RAND()+RAND()+RAND()+RAND()+RAND()+RAND()+RAND()+RAND()+RAND()+RAND()+RAND()+RAND())-6))-1)+C$15)</x:f>
        <x:v>881740.8622600042</x:v>
      </x:c>
      <x:c r="D203" s="97" t="n">
        <x:f>MAX(0,C203*(1+EXP((LN(1+'Monte Carlo'!$K$10)-0.5*'Monte Carlo'!$K$12^2)+'Monte Carlo'!$K$12*((RAND()+RAND()+RAND()+RAND()+RAND()+RAND()+RAND()+RAND()+RAND()+RAND()+RAND()+RAND())-6))-1)+D$15)</x:f>
        <x:v>803172.2598694214</x:v>
      </x:c>
      <x:c r="E203" s="97" t="n">
        <x:f>MAX(0,D203*(1+EXP((LN(1+'Monte Carlo'!$K$10)-0.5*'Monte Carlo'!$K$12^2)+'Monte Carlo'!$K$12*((RAND()+RAND()+RAND()+RAND()+RAND()+RAND()+RAND()+RAND()+RAND()+RAND()+RAND()+RAND())-6))-1)+E$15)</x:f>
        <x:v>829000.2367228257</x:v>
      </x:c>
      <x:c r="F203" s="97" t="n">
        <x:f>MAX(0,E203*(1+EXP((LN(1+'Monte Carlo'!$K$10)-0.5*'Monte Carlo'!$K$12^2)+'Monte Carlo'!$K$12*((RAND()+RAND()+RAND()+RAND()+RAND()+RAND()+RAND()+RAND()+RAND()+RAND()+RAND()+RAND())-6))-1)+F$15)</x:f>
        <x:v>828283.0852263279</x:v>
      </x:c>
      <x:c r="G203" s="97" t="n">
        <x:f>MAX(0,F203*(1+EXP((LN(1+'Monte Carlo'!$K$10)-0.5*'Monte Carlo'!$K$12^2)+'Monte Carlo'!$K$12*((RAND()+RAND()+RAND()+RAND()+RAND()+RAND()+RAND()+RAND()+RAND()+RAND()+RAND()+RAND())-6))-1)+G$15)</x:f>
        <x:v>721766.8196758195</x:v>
      </x:c>
      <x:c r="H203" s="97" t="n">
        <x:f>MAX(0,G203*(1+EXP((LN(1+'Monte Carlo'!$K$10)-0.5*'Monte Carlo'!$K$12^2)+'Monte Carlo'!$K$12*((RAND()+RAND()+RAND()+RAND()+RAND()+RAND()+RAND()+RAND()+RAND()+RAND()+RAND()+RAND())-6))-1)+H$15)</x:f>
        <x:v>823489.4144291192</x:v>
      </x:c>
      <x:c r="I203" s="97" t="n">
        <x:f>MAX(0,H203*(1+EXP((LN(1+'Monte Carlo'!$K$10)-0.5*'Monte Carlo'!$K$12^2)+'Monte Carlo'!$K$12*((RAND()+RAND()+RAND()+RAND()+RAND()+RAND()+RAND()+RAND()+RAND()+RAND()+RAND()+RAND())-6))-1)+I$15)</x:f>
        <x:v>907260.1525207441</x:v>
      </x:c>
      <x:c r="J203" s="97" t="n">
        <x:f>MAX(0,I203*(1+EXP((LN(1+'Monte Carlo'!$K$10)-0.5*'Monte Carlo'!$K$12^2)+'Monte Carlo'!$K$12*((RAND()+RAND()+RAND()+RAND()+RAND()+RAND()+RAND()+RAND()+RAND()+RAND()+RAND()+RAND())-6))-1)+J$15)</x:f>
        <x:v>981468.043637988</x:v>
      </x:c>
      <x:c r="K203" s="97" t="n">
        <x:f>MAX(0,J203*(1+EXP((LN(1+'Monte Carlo'!$K$10)-0.5*'Monte Carlo'!$K$12^2)+'Monte Carlo'!$K$12*((RAND()+RAND()+RAND()+RAND()+RAND()+RAND()+RAND()+RAND()+RAND()+RAND()+RAND()+RAND())-6))-1)+K$15)</x:f>
        <x:v>1046604.1404335729</x:v>
      </x:c>
      <x:c r="L203" s="97" t="n">
        <x:f>MAX(0,K203*(1+EXP((LN(1+'Monte Carlo'!$K$10)-0.5*'Monte Carlo'!$K$12^2)+'Monte Carlo'!$K$12*((RAND()+RAND()+RAND()+RAND()+RAND()+RAND()+RAND()+RAND()+RAND()+RAND()+RAND()+RAND())-6))-1)+L$15)</x:f>
        <x:v>855236.8110438599</x:v>
      </x:c>
      <x:c r="M203" s="97" t="n">
        <x:f>MAX(0,L203*(1+EXP((LN(1+'Monte Carlo'!$K$10)-0.5*'Monte Carlo'!$K$12^2)+'Monte Carlo'!$K$12*((RAND()+RAND()+RAND()+RAND()+RAND()+RAND()+RAND()+RAND()+RAND()+RAND()+RAND()+RAND())-6))-1)+M$15)</x:f>
        <x:v>1073322.3445979443</x:v>
      </x:c>
      <x:c r="N203" s="97" t="n">
        <x:f>MAX(0,M203*(1+EXP((LN(1+'Monte Carlo'!$K$10)-0.5*'Monte Carlo'!$K$12^2)+'Monte Carlo'!$K$12*((RAND()+RAND()+RAND()+RAND()+RAND()+RAND()+RAND()+RAND()+RAND()+RAND()+RAND()+RAND())-6))-1)+N$15)</x:f>
        <x:v>1180353.932711993</x:v>
      </x:c>
      <x:c r="O203" s="97" t="n">
        <x:f>MAX(0,N203*(1+EXP((LN(1+'Monte Carlo'!$K$10)-0.5*'Monte Carlo'!$K$12^2)+'Monte Carlo'!$K$12*((RAND()+RAND()+RAND()+RAND()+RAND()+RAND()+RAND()+RAND()+RAND()+RAND()+RAND()+RAND())-6))-1)+O$15)</x:f>
        <x:v>1386899.1096512193</x:v>
      </x:c>
      <x:c r="P203" s="97" t="n">
        <x:f>MAX(0,O203*(1+EXP((LN(1+'Monte Carlo'!$K$10)-0.5*'Monte Carlo'!$K$12^2)+'Monte Carlo'!$K$12*((RAND()+RAND()+RAND()+RAND()+RAND()+RAND()+RAND()+RAND()+RAND()+RAND()+RAND()+RAND())-6))-1)+P$15)</x:f>
        <x:v>1535332.175288085</x:v>
      </x:c>
      <x:c r="Q203" s="97" t="n">
        <x:f>MAX(0,P203*(1+EXP((LN(1+'Monte Carlo'!$K$10)-0.5*'Monte Carlo'!$K$12^2)+'Monte Carlo'!$K$12*((RAND()+RAND()+RAND()+RAND()+RAND()+RAND()+RAND()+RAND()+RAND()+RAND()+RAND()+RAND())-6))-1)+Q$15)</x:f>
        <x:v>1866449.1558116744</x:v>
      </x:c>
      <x:c r="R203" s="97" t="n">
        <x:f>MAX(0,Q203*(1+EXP((LN(1+'Monte Carlo'!$K$10)-0.5*'Monte Carlo'!$K$12^2)+'Monte Carlo'!$K$12*((RAND()+RAND()+RAND()+RAND()+RAND()+RAND()+RAND()+RAND()+RAND()+RAND()+RAND()+RAND())-6))-1)+R$15)</x:f>
        <x:v>1902487.2887010411</x:v>
      </x:c>
      <x:c r="S203" s="97" t="n">
        <x:f>MAX(0,R203*(1+EXP((LN(1+'Monte Carlo'!$K$10)-0.5*'Monte Carlo'!$K$12^2)+'Monte Carlo'!$K$12*((RAND()+RAND()+RAND()+RAND()+RAND()+RAND()+RAND()+RAND()+RAND()+RAND()+RAND()+RAND())-6))-1)+S$15)</x:f>
        <x:v>2299478.156629699</x:v>
      </x:c>
      <x:c r="T203" s="97" t="n">
        <x:f>MAX(0,S203*(1+EXP((LN(1+'Monte Carlo'!$K$10)-0.5*'Monte Carlo'!$K$12^2)+'Monte Carlo'!$K$12*((RAND()+RAND()+RAND()+RAND()+RAND()+RAND()+RAND()+RAND()+RAND()+RAND()+RAND()+RAND())-6))-1)+T$15)</x:f>
        <x:v>2651947.058027442</x:v>
      </x:c>
      <x:c r="U203" s="97" t="n">
        <x:f>MAX(0,T203*(1+EXP((LN(1+'Monte Carlo'!$K$10)-0.5*'Monte Carlo'!$K$12^2)+'Monte Carlo'!$K$12*((RAND()+RAND()+RAND()+RAND()+RAND()+RAND()+RAND()+RAND()+RAND()+RAND()+RAND()+RAND())-6))-1)+U$15)</x:f>
        <x:v>3121150.3918665573</x:v>
      </x:c>
      <x:c r="V203" s="97" t="n">
        <x:f>MAX(0,U203*(1+EXP((LN(1+'Monte Carlo'!$K$10)-0.5*'Monte Carlo'!$K$12^2)+'Monte Carlo'!$K$12*((RAND()+RAND()+RAND()+RAND()+RAND()+RAND()+RAND()+RAND()+RAND()+RAND()+RAND()+RAND())-6))-1)+V$15)</x:f>
        <x:v>3057944.047458269</x:v>
      </x:c>
      <x:c r="W203" s="97" t="n">
        <x:f>MAX(0,V203*(1+EXP((LN(1+'Monte Carlo'!$K$10)-0.5*'Monte Carlo'!$K$12^2)+'Monte Carlo'!$K$12*((RAND()+RAND()+RAND()+RAND()+RAND()+RAND()+RAND()+RAND()+RAND()+RAND()+RAND()+RAND())-6))-1)+W$15)</x:f>
        <x:v>3191893.1921146857</x:v>
      </x:c>
      <x:c r="X203" s="97" t="n">
        <x:f>MAX(0,W203*(1+EXP((LN(1+'Monte Carlo'!$K$10)-0.5*'Monte Carlo'!$K$12^2)+'Monte Carlo'!$K$12*((RAND()+RAND()+RAND()+RAND()+RAND()+RAND()+RAND()+RAND()+RAND()+RAND()+RAND()+RAND())-6))-1)+X$15)</x:f>
        <x:v>4402389.4292979995</x:v>
      </x:c>
      <x:c r="Y203" s="97" t="n">
        <x:f>MAX(0,X203*(1+EXP((LN(1+'Monte Carlo'!$K$10)-0.5*'Monte Carlo'!$K$12^2)+'Monte Carlo'!$K$12*((RAND()+RAND()+RAND()+RAND()+RAND()+RAND()+RAND()+RAND()+RAND()+RAND()+RAND()+RAND())-6))-1)+Y$15)</x:f>
        <x:v>4646325.327485846</x:v>
      </x:c>
      <x:c r="Z203" s="97" t="n">
        <x:f>MAX(0,Y203*(1+EXP((LN(1+'Monte Carlo'!$K$10)-0.5*'Monte Carlo'!$K$12^2)+'Monte Carlo'!$K$12*((RAND()+RAND()+RAND()+RAND()+RAND()+RAND()+RAND()+RAND()+RAND()+RAND()+RAND()+RAND())-6))-1)+Z$15)</x:f>
        <x:v>4977726.462056837</x:v>
      </x:c>
      <x:c r="AA203" s="97" t="n">
        <x:f>MAX(0,Z203*(1+EXP((LN(1+'Monte Carlo'!$K$10)-0.5*'Monte Carlo'!$K$12^2)+'Monte Carlo'!$K$12*((RAND()+RAND()+RAND()+RAND()+RAND()+RAND()+RAND()+RAND()+RAND()+RAND()+RAND()+RAND())-6))-1)+AA$15)</x:f>
        <x:v>4049485.0778220226</x:v>
      </x:c>
      <x:c r="AB203" s="97" t="n">
        <x:f>MAX(0,AA203*(1+EXP((LN(1+'Monte Carlo'!$K$10)-0.5*'Monte Carlo'!$K$12^2)+'Monte Carlo'!$K$12*((RAND()+RAND()+RAND()+RAND()+RAND()+RAND()+RAND()+RAND()+RAND()+RAND()+RAND()+RAND())-6))-1)+AB$15)</x:f>
        <x:v>5028165.69046668</x:v>
      </x:c>
      <x:c r="AC203" s="97" t="n">
        <x:f>MAX(0,AB203*(1+EXP((LN(1+'Monte Carlo'!$K$10)-0.5*'Monte Carlo'!$K$12^2)+'Monte Carlo'!$K$12*((RAND()+RAND()+RAND()+RAND()+RAND()+RAND()+RAND()+RAND()+RAND()+RAND()+RAND()+RAND())-6))-1)+AC$15)</x:f>
        <x:v>7190262.522424954</x:v>
      </x:c>
      <x:c r="AD203" s="97" t="n">
        <x:f>MAX(0,AC203*(1+EXP((LN(1+'Monte Carlo'!$K$10)-0.5*'Monte Carlo'!$K$12^2)+'Monte Carlo'!$K$12*((RAND()+RAND()+RAND()+RAND()+RAND()+RAND()+RAND()+RAND()+RAND()+RAND()+RAND()+RAND())-6))-1)+AD$15)</x:f>
        <x:v>8362380.4091492975</x:v>
      </x:c>
      <x:c r="AE203" s="97" t="n">
        <x:f>MAX(0,AD203*(1+EXP((LN(1+'Monte Carlo'!$K$10)-0.5*'Monte Carlo'!$K$12^2)+'Monte Carlo'!$K$12*((RAND()+RAND()+RAND()+RAND()+RAND()+RAND()+RAND()+RAND()+RAND()+RAND()+RAND()+RAND())-6))-1)+AE$15)</x:f>
        <x:v>9017552.762536284</x:v>
      </x:c>
      <x:c r="AF203" s="97" t="n">
        <x:f>MAX(0,AE203*(1+EXP((LN(1+'Monte Carlo'!$K$10)-0.5*'Monte Carlo'!$K$12^2)+'Monte Carlo'!$K$12*((RAND()+RAND()+RAND()+RAND()+RAND()+RAND()+RAND()+RAND()+RAND()+RAND()+RAND()+RAND())-6))-1)+AF$15)</x:f>
        <x:v>8931533.066201163</x:v>
      </x:c>
      <x:c r="AG203" s="97">
        <x:f t="shared" si="4"/>
        <x:v>1029031.25</x:v>
      </x:c>
    </x:row>
    <x:row r="204">
      <x:c r="A204" s="93">
        <x:v>183</x:v>
      </x:c>
      <x:c r="B204" s="97" t="n">
        <x:f>IF(AND(UPPER('Monte Carlo'!$K$4)="YES",'Monte Carlo'!$K$5&gt;0),'Monte Carlo'!$K$13,Liquidity_30Y!$C$14)</x:f>
        <x:v>1029031.25</x:v>
      </x:c>
      <x:c r="C204" s="97" t="n">
        <x:f>MAX(0,B204*(1+EXP((LN(1+'Monte Carlo'!$K$10)-0.5*'Monte Carlo'!$K$12^2)+'Monte Carlo'!$K$12*((RAND()+RAND()+RAND()+RAND()+RAND()+RAND()+RAND()+RAND()+RAND()+RAND()+RAND()+RAND())-6))-1)+C$15)</x:f>
        <x:v>1317490.090056633</x:v>
      </x:c>
      <x:c r="D204" s="97" t="n">
        <x:f>MAX(0,C204*(1+EXP((LN(1+'Monte Carlo'!$K$10)-0.5*'Monte Carlo'!$K$12^2)+'Monte Carlo'!$K$12*((RAND()+RAND()+RAND()+RAND()+RAND()+RAND()+RAND()+RAND()+RAND()+RAND()+RAND()+RAND())-6))-1)+D$15)</x:f>
        <x:v>1552814.071565051</x:v>
      </x:c>
      <x:c r="E204" s="97" t="n">
        <x:f>MAX(0,D204*(1+EXP((LN(1+'Monte Carlo'!$K$10)-0.5*'Monte Carlo'!$K$12^2)+'Monte Carlo'!$K$12*((RAND()+RAND()+RAND()+RAND()+RAND()+RAND()+RAND()+RAND()+RAND()+RAND()+RAND()+RAND())-6))-1)+E$15)</x:f>
        <x:v>1610338.9311964046</x:v>
      </x:c>
      <x:c r="F204" s="97" t="n">
        <x:f>MAX(0,E204*(1+EXP((LN(1+'Monte Carlo'!$K$10)-0.5*'Monte Carlo'!$K$12^2)+'Monte Carlo'!$K$12*((RAND()+RAND()+RAND()+RAND()+RAND()+RAND()+RAND()+RAND()+RAND()+RAND()+RAND()+RAND())-6))-1)+F$15)</x:f>
        <x:v>2160617.578330495</x:v>
      </x:c>
      <x:c r="G204" s="97" t="n">
        <x:f>MAX(0,F204*(1+EXP((LN(1+'Monte Carlo'!$K$10)-0.5*'Monte Carlo'!$K$12^2)+'Monte Carlo'!$K$12*((RAND()+RAND()+RAND()+RAND()+RAND()+RAND()+RAND()+RAND()+RAND()+RAND()+RAND()+RAND())-6))-1)+G$15)</x:f>
        <x:v>2192246.516030641</x:v>
      </x:c>
      <x:c r="H204" s="97" t="n">
        <x:f>MAX(0,G204*(1+EXP((LN(1+'Monte Carlo'!$K$10)-0.5*'Monte Carlo'!$K$12^2)+'Monte Carlo'!$K$12*((RAND()+RAND()+RAND()+RAND()+RAND()+RAND()+RAND()+RAND()+RAND()+RAND()+RAND()+RAND())-6))-1)+H$15)</x:f>
        <x:v>2142102.7387124943</x:v>
      </x:c>
      <x:c r="I204" s="97" t="n">
        <x:f>MAX(0,H204*(1+EXP((LN(1+'Monte Carlo'!$K$10)-0.5*'Monte Carlo'!$K$12^2)+'Monte Carlo'!$K$12*((RAND()+RAND()+RAND()+RAND()+RAND()+RAND()+RAND()+RAND()+RAND()+RAND()+RAND()+RAND())-6))-1)+I$15)</x:f>
        <x:v>2589213.862257221</x:v>
      </x:c>
      <x:c r="J204" s="97" t="n">
        <x:f>MAX(0,I204*(1+EXP((LN(1+'Monte Carlo'!$K$10)-0.5*'Monte Carlo'!$K$12^2)+'Monte Carlo'!$K$12*((RAND()+RAND()+RAND()+RAND()+RAND()+RAND()+RAND()+RAND()+RAND()+RAND()+RAND()+RAND())-6))-1)+J$15)</x:f>
        <x:v>2537660.785317398</x:v>
      </x:c>
      <x:c r="K204" s="97" t="n">
        <x:f>MAX(0,J204*(1+EXP((LN(1+'Monte Carlo'!$K$10)-0.5*'Monte Carlo'!$K$12^2)+'Monte Carlo'!$K$12*((RAND()+RAND()+RAND()+RAND()+RAND()+RAND()+RAND()+RAND()+RAND()+RAND()+RAND()+RAND())-6))-1)+K$15)</x:f>
        <x:v>3054156.277263486</x:v>
      </x:c>
      <x:c r="L204" s="97" t="n">
        <x:f>MAX(0,K204*(1+EXP((LN(1+'Monte Carlo'!$K$10)-0.5*'Monte Carlo'!$K$12^2)+'Monte Carlo'!$K$12*((RAND()+RAND()+RAND()+RAND()+RAND()+RAND()+RAND()+RAND()+RAND()+RAND()+RAND()+RAND())-6))-1)+L$15)</x:f>
        <x:v>3129585.0951024555</x:v>
      </x:c>
      <x:c r="M204" s="97" t="n">
        <x:f>MAX(0,L204*(1+EXP((LN(1+'Monte Carlo'!$K$10)-0.5*'Monte Carlo'!$K$12^2)+'Monte Carlo'!$K$12*((RAND()+RAND()+RAND()+RAND()+RAND()+RAND()+RAND()+RAND()+RAND()+RAND()+RAND()+RAND())-6))-1)+M$15)</x:f>
        <x:v>3542529.537881236</x:v>
      </x:c>
      <x:c r="N204" s="97" t="n">
        <x:f>MAX(0,M204*(1+EXP((LN(1+'Monte Carlo'!$K$10)-0.5*'Monte Carlo'!$K$12^2)+'Monte Carlo'!$K$12*((RAND()+RAND()+RAND()+RAND()+RAND()+RAND()+RAND()+RAND()+RAND()+RAND()+RAND()+RAND())-6))-1)+N$15)</x:f>
        <x:v>3466980.924255617</x:v>
      </x:c>
      <x:c r="O204" s="97" t="n">
        <x:f>MAX(0,N204*(1+EXP((LN(1+'Monte Carlo'!$K$10)-0.5*'Monte Carlo'!$K$12^2)+'Monte Carlo'!$K$12*((RAND()+RAND()+RAND()+RAND()+RAND()+RAND()+RAND()+RAND()+RAND()+RAND()+RAND()+RAND())-6))-1)+O$15)</x:f>
        <x:v>3758026.684140572</x:v>
      </x:c>
      <x:c r="P204" s="97" t="n">
        <x:f>MAX(0,O204*(1+EXP((LN(1+'Monte Carlo'!$K$10)-0.5*'Monte Carlo'!$K$12^2)+'Monte Carlo'!$K$12*((RAND()+RAND()+RAND()+RAND()+RAND()+RAND()+RAND()+RAND()+RAND()+RAND()+RAND()+RAND())-6))-1)+P$15)</x:f>
        <x:v>2875248.6407257165</x:v>
      </x:c>
      <x:c r="Q204" s="97" t="n">
        <x:f>MAX(0,P204*(1+EXP((LN(1+'Monte Carlo'!$K$10)-0.5*'Monte Carlo'!$K$12^2)+'Monte Carlo'!$K$12*((RAND()+RAND()+RAND()+RAND()+RAND()+RAND()+RAND()+RAND()+RAND()+RAND()+RAND()+RAND())-6))-1)+Q$15)</x:f>
        <x:v>3621671.3983032727</x:v>
      </x:c>
      <x:c r="R204" s="97" t="n">
        <x:f>MAX(0,Q204*(1+EXP((LN(1+'Monte Carlo'!$K$10)-0.5*'Monte Carlo'!$K$12^2)+'Monte Carlo'!$K$12*((RAND()+RAND()+RAND()+RAND()+RAND()+RAND()+RAND()+RAND()+RAND()+RAND()+RAND()+RAND())-6))-1)+R$15)</x:f>
        <x:v>4888130.095244618</x:v>
      </x:c>
      <x:c r="S204" s="97" t="n">
        <x:f>MAX(0,R204*(1+EXP((LN(1+'Monte Carlo'!$K$10)-0.5*'Monte Carlo'!$K$12^2)+'Monte Carlo'!$K$12*((RAND()+RAND()+RAND()+RAND()+RAND()+RAND()+RAND()+RAND()+RAND()+RAND()+RAND()+RAND())-6))-1)+S$15)</x:f>
        <x:v>4555985.591957779</x:v>
      </x:c>
      <x:c r="T204" s="97" t="n">
        <x:f>MAX(0,S204*(1+EXP((LN(1+'Monte Carlo'!$K$10)-0.5*'Monte Carlo'!$K$12^2)+'Monte Carlo'!$K$12*((RAND()+RAND()+RAND()+RAND()+RAND()+RAND()+RAND()+RAND()+RAND()+RAND()+RAND()+RAND())-6))-1)+T$15)</x:f>
        <x:v>6799429.326016414</x:v>
      </x:c>
      <x:c r="U204" s="97" t="n">
        <x:f>MAX(0,T204*(1+EXP((LN(1+'Monte Carlo'!$K$10)-0.5*'Monte Carlo'!$K$12^2)+'Monte Carlo'!$K$12*((RAND()+RAND()+RAND()+RAND()+RAND()+RAND()+RAND()+RAND()+RAND()+RAND()+RAND()+RAND())-6))-1)+U$15)</x:f>
        <x:v>6360348.09943629</x:v>
      </x:c>
      <x:c r="V204" s="97" t="n">
        <x:f>MAX(0,U204*(1+EXP((LN(1+'Monte Carlo'!$K$10)-0.5*'Monte Carlo'!$K$12^2)+'Monte Carlo'!$K$12*((RAND()+RAND()+RAND()+RAND()+RAND()+RAND()+RAND()+RAND()+RAND()+RAND()+RAND()+RAND())-6))-1)+V$15)</x:f>
        <x:v>5020251.673425027</x:v>
      </x:c>
      <x:c r="W204" s="97" t="n">
        <x:f>MAX(0,V204*(1+EXP((LN(1+'Monte Carlo'!$K$10)-0.5*'Monte Carlo'!$K$12^2)+'Monte Carlo'!$K$12*((RAND()+RAND()+RAND()+RAND()+RAND()+RAND()+RAND()+RAND()+RAND()+RAND()+RAND()+RAND())-6))-1)+W$15)</x:f>
        <x:v>5993369.467840893</x:v>
      </x:c>
      <x:c r="X204" s="97" t="n">
        <x:f>MAX(0,W204*(1+EXP((LN(1+'Monte Carlo'!$K$10)-0.5*'Monte Carlo'!$K$12^2)+'Monte Carlo'!$K$12*((RAND()+RAND()+RAND()+RAND()+RAND()+RAND()+RAND()+RAND()+RAND()+RAND()+RAND()+RAND())-6))-1)+X$15)</x:f>
        <x:v>6298391.779381339</x:v>
      </x:c>
      <x:c r="Y204" s="97" t="n">
        <x:f>MAX(0,X204*(1+EXP((LN(1+'Monte Carlo'!$K$10)-0.5*'Monte Carlo'!$K$12^2)+'Monte Carlo'!$K$12*((RAND()+RAND()+RAND()+RAND()+RAND()+RAND()+RAND()+RAND()+RAND()+RAND()+RAND()+RAND())-6))-1)+Y$15)</x:f>
        <x:v>7204413.695281545</x:v>
      </x:c>
      <x:c r="Z204" s="97" t="n">
        <x:f>MAX(0,Y204*(1+EXP((LN(1+'Monte Carlo'!$K$10)-0.5*'Monte Carlo'!$K$12^2)+'Monte Carlo'!$K$12*((RAND()+RAND()+RAND()+RAND()+RAND()+RAND()+RAND()+RAND()+RAND()+RAND()+RAND()+RAND())-6))-1)+Z$15)</x:f>
        <x:v>7434091.47616824</x:v>
      </x:c>
      <x:c r="AA204" s="97" t="n">
        <x:f>MAX(0,Z204*(1+EXP((LN(1+'Monte Carlo'!$K$10)-0.5*'Monte Carlo'!$K$12^2)+'Monte Carlo'!$K$12*((RAND()+RAND()+RAND()+RAND()+RAND()+RAND()+RAND()+RAND()+RAND()+RAND()+RAND()+RAND())-6))-1)+AA$15)</x:f>
        <x:v>9408568.782260252</x:v>
      </x:c>
      <x:c r="AB204" s="97" t="n">
        <x:f>MAX(0,AA204*(1+EXP((LN(1+'Monte Carlo'!$K$10)-0.5*'Monte Carlo'!$K$12^2)+'Monte Carlo'!$K$12*((RAND()+RAND()+RAND()+RAND()+RAND()+RAND()+RAND()+RAND()+RAND()+RAND()+RAND()+RAND())-6))-1)+AB$15)</x:f>
        <x:v>9350202.542528389</x:v>
      </x:c>
      <x:c r="AC204" s="97" t="n">
        <x:f>MAX(0,AB204*(1+EXP((LN(1+'Monte Carlo'!$K$10)-0.5*'Monte Carlo'!$K$12^2)+'Monte Carlo'!$K$12*((RAND()+RAND()+RAND()+RAND()+RAND()+RAND()+RAND()+RAND()+RAND()+RAND()+RAND()+RAND())-6))-1)+AC$15)</x:f>
        <x:v>10822155.432756774</x:v>
      </x:c>
      <x:c r="AD204" s="97" t="n">
        <x:f>MAX(0,AC204*(1+EXP((LN(1+'Monte Carlo'!$K$10)-0.5*'Monte Carlo'!$K$12^2)+'Monte Carlo'!$K$12*((RAND()+RAND()+RAND()+RAND()+RAND()+RAND()+RAND()+RAND()+RAND()+RAND()+RAND()+RAND())-6))-1)+AD$15)</x:f>
        <x:v>11562370.02183185</x:v>
      </x:c>
      <x:c r="AE204" s="97" t="n">
        <x:f>MAX(0,AD204*(1+EXP((LN(1+'Monte Carlo'!$K$10)-0.5*'Monte Carlo'!$K$12^2)+'Monte Carlo'!$K$12*((RAND()+RAND()+RAND()+RAND()+RAND()+RAND()+RAND()+RAND()+RAND()+RAND()+RAND()+RAND())-6))-1)+AE$15)</x:f>
        <x:v>13352547.275886625</x:v>
      </x:c>
      <x:c r="AF204" s="97" t="n">
        <x:f>MAX(0,AE204*(1+EXP((LN(1+'Monte Carlo'!$K$10)-0.5*'Monte Carlo'!$K$12^2)+'Monte Carlo'!$K$12*((RAND()+RAND()+RAND()+RAND()+RAND()+RAND()+RAND()+RAND()+RAND()+RAND()+RAND()+RAND())-6))-1)+AF$15)</x:f>
        <x:v>12425620.397612887</x:v>
      </x:c>
      <x:c r="AG204" s="97">
        <x:f t="shared" si="4"/>
        <x:v>648453.68738394976</x:v>
      </x:c>
    </x:row>
    <x:row r="205">
      <x:c r="A205" s="93">
        <x:v>184</x:v>
      </x:c>
      <x:c r="B205" s="97" t="n">
        <x:f>IF(AND(UPPER('Monte Carlo'!$K$4)="YES",'Monte Carlo'!$K$5&gt;0),'Monte Carlo'!$K$13,Liquidity_30Y!$C$14)</x:f>
        <x:v>1029031.25</x:v>
      </x:c>
      <x:c r="C205" s="97" t="n">
        <x:f>MAX(0,B205*(1+EXP((LN(1+'Monte Carlo'!$K$10)-0.5*'Monte Carlo'!$K$12^2)+'Monte Carlo'!$K$12*((RAND()+RAND()+RAND()+RAND()+RAND()+RAND()+RAND()+RAND()+RAND()+RAND()+RAND()+RAND())-6))-1)+C$15)</x:f>
        <x:v>1209025.1203482556</x:v>
      </x:c>
      <x:c r="D205" s="97" t="n">
        <x:f>MAX(0,C205*(1+EXP((LN(1+'Monte Carlo'!$K$10)-0.5*'Monte Carlo'!$K$12^2)+'Monte Carlo'!$K$12*((RAND()+RAND()+RAND()+RAND()+RAND()+RAND()+RAND()+RAND()+RAND()+RAND()+RAND()+RAND())-6))-1)+D$15)</x:f>
        <x:v>1413427.7726507396</x:v>
      </x:c>
      <x:c r="E205" s="97" t="n">
        <x:f>MAX(0,D205*(1+EXP((LN(1+'Monte Carlo'!$K$10)-0.5*'Monte Carlo'!$K$12^2)+'Monte Carlo'!$K$12*((RAND()+RAND()+RAND()+RAND()+RAND()+RAND()+RAND()+RAND()+RAND()+RAND()+RAND()+RAND())-6))-1)+E$15)</x:f>
        <x:v>1535683.8537377045</x:v>
      </x:c>
      <x:c r="F205" s="97" t="n">
        <x:f>MAX(0,E205*(1+EXP((LN(1+'Monte Carlo'!$K$10)-0.5*'Monte Carlo'!$K$12^2)+'Monte Carlo'!$K$12*((RAND()+RAND()+RAND()+RAND()+RAND()+RAND()+RAND()+RAND()+RAND()+RAND()+RAND()+RAND())-6))-1)+F$15)</x:f>
        <x:v>1740265.3756510988</x:v>
      </x:c>
      <x:c r="G205" s="97" t="n">
        <x:f>MAX(0,F205*(1+EXP((LN(1+'Monte Carlo'!$K$10)-0.5*'Monte Carlo'!$K$12^2)+'Monte Carlo'!$K$12*((RAND()+RAND()+RAND()+RAND()+RAND()+RAND()+RAND()+RAND()+RAND()+RAND()+RAND()+RAND())-6))-1)+G$15)</x:f>
        <x:v>1377245.7921576316</x:v>
      </x:c>
      <x:c r="H205" s="97" t="n">
        <x:f>MAX(0,G205*(1+EXP((LN(1+'Monte Carlo'!$K$10)-0.5*'Monte Carlo'!$K$12^2)+'Monte Carlo'!$K$12*((RAND()+RAND()+RAND()+RAND()+RAND()+RAND()+RAND()+RAND()+RAND()+RAND()+RAND()+RAND())-6))-1)+H$15)</x:f>
        <x:v>1506572.2261606196</x:v>
      </x:c>
      <x:c r="I205" s="97" t="n">
        <x:f>MAX(0,H205*(1+EXP((LN(1+'Monte Carlo'!$K$10)-0.5*'Monte Carlo'!$K$12^2)+'Monte Carlo'!$K$12*((RAND()+RAND()+RAND()+RAND()+RAND()+RAND()+RAND()+RAND()+RAND()+RAND()+RAND()+RAND())-6))-1)+I$15)</x:f>
        <x:v>2142638.580356517</x:v>
      </x:c>
      <x:c r="J205" s="97" t="n">
        <x:f>MAX(0,I205*(1+EXP((LN(1+'Monte Carlo'!$K$10)-0.5*'Monte Carlo'!$K$12^2)+'Monte Carlo'!$K$12*((RAND()+RAND()+RAND()+RAND()+RAND()+RAND()+RAND()+RAND()+RAND()+RAND()+RAND()+RAND())-6))-1)+J$15)</x:f>
        <x:v>2435427.750889344</x:v>
      </x:c>
      <x:c r="K205" s="97" t="n">
        <x:f>MAX(0,J205*(1+EXP((LN(1+'Monte Carlo'!$K$10)-0.5*'Monte Carlo'!$K$12^2)+'Monte Carlo'!$K$12*((RAND()+RAND()+RAND()+RAND()+RAND()+RAND()+RAND()+RAND()+RAND()+RAND()+RAND()+RAND())-6))-1)+K$15)</x:f>
        <x:v>2460490.671515666</x:v>
      </x:c>
      <x:c r="L205" s="97" t="n">
        <x:f>MAX(0,K205*(1+EXP((LN(1+'Monte Carlo'!$K$10)-0.5*'Monte Carlo'!$K$12^2)+'Monte Carlo'!$K$12*((RAND()+RAND()+RAND()+RAND()+RAND()+RAND()+RAND()+RAND()+RAND()+RAND()+RAND()+RAND())-6))-1)+L$15)</x:f>
        <x:v>2459796.8915048884</x:v>
      </x:c>
      <x:c r="M205" s="97" t="n">
        <x:f>MAX(0,L205*(1+EXP((LN(1+'Monte Carlo'!$K$10)-0.5*'Monte Carlo'!$K$12^2)+'Monte Carlo'!$K$12*((RAND()+RAND()+RAND()+RAND()+RAND()+RAND()+RAND()+RAND()+RAND()+RAND()+RAND()+RAND())-6))-1)+M$15)</x:f>
        <x:v>2704883.8659442007</x:v>
      </x:c>
      <x:c r="N205" s="97" t="n">
        <x:f>MAX(0,M205*(1+EXP((LN(1+'Monte Carlo'!$K$10)-0.5*'Monte Carlo'!$K$12^2)+'Monte Carlo'!$K$12*((RAND()+RAND()+RAND()+RAND()+RAND()+RAND()+RAND()+RAND()+RAND()+RAND()+RAND()+RAND())-6))-1)+N$15)</x:f>
        <x:v>2420935.370674963</x:v>
      </x:c>
      <x:c r="O205" s="97" t="n">
        <x:f>MAX(0,N205*(1+EXP((LN(1+'Monte Carlo'!$K$10)-0.5*'Monte Carlo'!$K$12^2)+'Monte Carlo'!$K$12*((RAND()+RAND()+RAND()+RAND()+RAND()+RAND()+RAND()+RAND()+RAND()+RAND()+RAND()+RAND())-6))-1)+O$15)</x:f>
        <x:v>2643040.673863835</x:v>
      </x:c>
      <x:c r="P205" s="97" t="n">
        <x:f>MAX(0,O205*(1+EXP((LN(1+'Monte Carlo'!$K$10)-0.5*'Monte Carlo'!$K$12^2)+'Monte Carlo'!$K$12*((RAND()+RAND()+RAND()+RAND()+RAND()+RAND()+RAND()+RAND()+RAND()+RAND()+RAND()+RAND())-6))-1)+P$15)</x:f>
        <x:v>2879663.4668237222</x:v>
      </x:c>
      <x:c r="Q205" s="97" t="n">
        <x:f>MAX(0,P205*(1+EXP((LN(1+'Monte Carlo'!$K$10)-0.5*'Monte Carlo'!$K$12^2)+'Monte Carlo'!$K$12*((RAND()+RAND()+RAND()+RAND()+RAND()+RAND()+RAND()+RAND()+RAND()+RAND()+RAND()+RAND())-6))-1)+Q$15)</x:f>
        <x:v>2858017.871450835</x:v>
      </x:c>
      <x:c r="R205" s="97" t="n">
        <x:f>MAX(0,Q205*(1+EXP((LN(1+'Monte Carlo'!$K$10)-0.5*'Monte Carlo'!$K$12^2)+'Monte Carlo'!$K$12*((RAND()+RAND()+RAND()+RAND()+RAND()+RAND()+RAND()+RAND()+RAND()+RAND()+RAND()+RAND())-6))-1)+R$15)</x:f>
        <x:v>3660909.3862900576</x:v>
      </x:c>
      <x:c r="S205" s="97" t="n">
        <x:f>MAX(0,R205*(1+EXP((LN(1+'Monte Carlo'!$K$10)-0.5*'Monte Carlo'!$K$12^2)+'Monte Carlo'!$K$12*((RAND()+RAND()+RAND()+RAND()+RAND()+RAND()+RAND()+RAND()+RAND()+RAND()+RAND()+RAND())-6))-1)+S$15)</x:f>
        <x:v>5056263.86157882</x:v>
      </x:c>
      <x:c r="T205" s="97" t="n">
        <x:f>MAX(0,S205*(1+EXP((LN(1+'Monte Carlo'!$K$10)-0.5*'Monte Carlo'!$K$12^2)+'Monte Carlo'!$K$12*((RAND()+RAND()+RAND()+RAND()+RAND()+RAND()+RAND()+RAND()+RAND()+RAND()+RAND()+RAND())-6))-1)+T$15)</x:f>
        <x:v>4496000.607154466</x:v>
      </x:c>
      <x:c r="U205" s="97" t="n">
        <x:f>MAX(0,T205*(1+EXP((LN(1+'Monte Carlo'!$K$10)-0.5*'Monte Carlo'!$K$12^2)+'Monte Carlo'!$K$12*((RAND()+RAND()+RAND()+RAND()+RAND()+RAND()+RAND()+RAND()+RAND()+RAND()+RAND()+RAND())-6))-1)+U$15)</x:f>
        <x:v>4666988.422491558</x:v>
      </x:c>
      <x:c r="V205" s="97" t="n">
        <x:f>MAX(0,U205*(1+EXP((LN(1+'Monte Carlo'!$K$10)-0.5*'Monte Carlo'!$K$12^2)+'Monte Carlo'!$K$12*((RAND()+RAND()+RAND()+RAND()+RAND()+RAND()+RAND()+RAND()+RAND()+RAND()+RAND()+RAND())-6))-1)+V$15)</x:f>
        <x:v>4972688.726646688</x:v>
      </x:c>
      <x:c r="W205" s="97" t="n">
        <x:f>MAX(0,V205*(1+EXP((LN(1+'Monte Carlo'!$K$10)-0.5*'Monte Carlo'!$K$12^2)+'Monte Carlo'!$K$12*((RAND()+RAND()+RAND()+RAND()+RAND()+RAND()+RAND()+RAND()+RAND()+RAND()+RAND()+RAND())-6))-1)+W$15)</x:f>
        <x:v>5145909.292237532</x:v>
      </x:c>
      <x:c r="X205" s="97" t="n">
        <x:f>MAX(0,W205*(1+EXP((LN(1+'Monte Carlo'!$K$10)-0.5*'Monte Carlo'!$K$12^2)+'Monte Carlo'!$K$12*((RAND()+RAND()+RAND()+RAND()+RAND()+RAND()+RAND()+RAND()+RAND()+RAND()+RAND()+RAND())-6))-1)+X$15)</x:f>
        <x:v>4580749.7551350305</x:v>
      </x:c>
      <x:c r="Y205" s="97" t="n">
        <x:f>MAX(0,X205*(1+EXP((LN(1+'Monte Carlo'!$K$10)-0.5*'Monte Carlo'!$K$12^2)+'Monte Carlo'!$K$12*((RAND()+RAND()+RAND()+RAND()+RAND()+RAND()+RAND()+RAND()+RAND()+RAND()+RAND()+RAND())-6))-1)+Y$15)</x:f>
        <x:v>3728033.0607390846</x:v>
      </x:c>
      <x:c r="Z205" s="97" t="n">
        <x:f>MAX(0,Y205*(1+EXP((LN(1+'Monte Carlo'!$K$10)-0.5*'Monte Carlo'!$K$12^2)+'Monte Carlo'!$K$12*((RAND()+RAND()+RAND()+RAND()+RAND()+RAND()+RAND()+RAND()+RAND()+RAND()+RAND()+RAND())-6))-1)+Z$15)</x:f>
        <x:v>4280937.080784925</x:v>
      </x:c>
      <x:c r="AA205" s="97" t="n">
        <x:f>MAX(0,Z205*(1+EXP((LN(1+'Monte Carlo'!$K$10)-0.5*'Monte Carlo'!$K$12^2)+'Monte Carlo'!$K$12*((RAND()+RAND()+RAND()+RAND()+RAND()+RAND()+RAND()+RAND()+RAND()+RAND()+RAND()+RAND())-6))-1)+AA$15)</x:f>
        <x:v>4039891.1718249265</x:v>
      </x:c>
      <x:c r="AB205" s="97" t="n">
        <x:f>MAX(0,AA205*(1+EXP((LN(1+'Monte Carlo'!$K$10)-0.5*'Monte Carlo'!$K$12^2)+'Monte Carlo'!$K$12*((RAND()+RAND()+RAND()+RAND()+RAND()+RAND()+RAND()+RAND()+RAND()+RAND()+RAND()+RAND())-6))-1)+AB$15)</x:f>
        <x:v>4302698.774464757</x:v>
      </x:c>
      <x:c r="AC205" s="97" t="n">
        <x:f>MAX(0,AB205*(1+EXP((LN(1+'Monte Carlo'!$K$10)-0.5*'Monte Carlo'!$K$12^2)+'Monte Carlo'!$K$12*((RAND()+RAND()+RAND()+RAND()+RAND()+RAND()+RAND()+RAND()+RAND()+RAND()+RAND()+RAND())-6))-1)+AC$15)</x:f>
        <x:v>3655237.843764287</x:v>
      </x:c>
      <x:c r="AD205" s="97" t="n">
        <x:f>MAX(0,AC205*(1+EXP((LN(1+'Monte Carlo'!$K$10)-0.5*'Monte Carlo'!$K$12^2)+'Monte Carlo'!$K$12*((RAND()+RAND()+RAND()+RAND()+RAND()+RAND()+RAND()+RAND()+RAND()+RAND()+RAND()+RAND())-6))-1)+AD$15)</x:f>
        <x:v>3367233.5401817565</x:v>
      </x:c>
      <x:c r="AE205" s="97" t="n">
        <x:f>MAX(0,AD205*(1+EXP((LN(1+'Monte Carlo'!$K$10)-0.5*'Monte Carlo'!$K$12^2)+'Monte Carlo'!$K$12*((RAND()+RAND()+RAND()+RAND()+RAND()+RAND()+RAND()+RAND()+RAND()+RAND()+RAND()+RAND())-6))-1)+AE$15)</x:f>
        <x:v>3227176.929505257</x:v>
      </x:c>
      <x:c r="AF205" s="97" t="n">
        <x:f>MAX(0,AE205*(1+EXP((LN(1+'Monte Carlo'!$K$10)-0.5*'Monte Carlo'!$K$12^2)+'Monte Carlo'!$K$12*((RAND()+RAND()+RAND()+RAND()+RAND()+RAND()+RAND()+RAND()+RAND()+RAND()+RAND()+RAND())-6))-1)+AF$15)</x:f>
        <x:v>3336521.115384329</x:v>
      </x:c>
      <x:c r="AG205" s="97">
        <x:f t="shared" si="4"/>
        <x:v>891081.33533929789</x:v>
      </x:c>
    </x:row>
    <x:row r="206">
      <x:c r="A206" s="93">
        <x:v>185</x:v>
      </x:c>
      <x:c r="B206" s="97" t="n">
        <x:f>IF(AND(UPPER('Monte Carlo'!$K$4)="YES",'Monte Carlo'!$K$5&gt;0),'Monte Carlo'!$K$13,Liquidity_30Y!$C$14)</x:f>
        <x:v>1029031.25</x:v>
      </x:c>
      <x:c r="C206" s="97" t="n">
        <x:f>MAX(0,B206*(1+EXP((LN(1+'Monte Carlo'!$K$10)-0.5*'Monte Carlo'!$K$12^2)+'Monte Carlo'!$K$12*((RAND()+RAND()+RAND()+RAND()+RAND()+RAND()+RAND()+RAND()+RAND()+RAND()+RAND()+RAND())-6))-1)+C$15)</x:f>
        <x:v>961880.0686171581</x:v>
      </x:c>
      <x:c r="D206" s="97" t="n">
        <x:f>MAX(0,C206*(1+EXP((LN(1+'Monte Carlo'!$K$10)-0.5*'Monte Carlo'!$K$12^2)+'Monte Carlo'!$K$12*((RAND()+RAND()+RAND()+RAND()+RAND()+RAND()+RAND()+RAND()+RAND()+RAND()+RAND()+RAND())-6))-1)+D$15)</x:f>
        <x:v>863807.1834982936</x:v>
      </x:c>
      <x:c r="E206" s="97" t="n">
        <x:f>MAX(0,D206*(1+EXP((LN(1+'Monte Carlo'!$K$10)-0.5*'Monte Carlo'!$K$12^2)+'Monte Carlo'!$K$12*((RAND()+RAND()+RAND()+RAND()+RAND()+RAND()+RAND()+RAND()+RAND()+RAND()+RAND()+RAND())-6))-1)+E$15)</x:f>
        <x:v>853773.745600361</x:v>
      </x:c>
      <x:c r="F206" s="97" t="n">
        <x:f>MAX(0,E206*(1+EXP((LN(1+'Monte Carlo'!$K$10)-0.5*'Monte Carlo'!$K$12^2)+'Monte Carlo'!$K$12*((RAND()+RAND()+RAND()+RAND()+RAND()+RAND()+RAND()+RAND()+RAND()+RAND()+RAND()+RAND())-6))-1)+F$15)</x:f>
        <x:v>853113.165837306</x:v>
      </x:c>
      <x:c r="G206" s="97" t="n">
        <x:f>MAX(0,F206*(1+EXP((LN(1+'Monte Carlo'!$K$10)-0.5*'Monte Carlo'!$K$12^2)+'Monte Carlo'!$K$12*((RAND()+RAND()+RAND()+RAND()+RAND()+RAND()+RAND()+RAND()+RAND()+RAND()+RAND()+RAND())-6))-1)+G$15)</x:f>
        <x:v>1035522.9593085612</x:v>
      </x:c>
      <x:c r="H206" s="97" t="n">
        <x:f>MAX(0,G206*(1+EXP((LN(1+'Monte Carlo'!$K$10)-0.5*'Monte Carlo'!$K$12^2)+'Monte Carlo'!$K$12*((RAND()+RAND()+RAND()+RAND()+RAND()+RAND()+RAND()+RAND()+RAND()+RAND()+RAND()+RAND())-6))-1)+H$15)</x:f>
        <x:v>1205488.7484080049</x:v>
      </x:c>
      <x:c r="I206" s="97" t="n">
        <x:f>MAX(0,H206*(1+EXP((LN(1+'Monte Carlo'!$K$10)-0.5*'Monte Carlo'!$K$12^2)+'Monte Carlo'!$K$12*((RAND()+RAND()+RAND()+RAND()+RAND()+RAND()+RAND()+RAND()+RAND()+RAND()+RAND()+RAND())-6))-1)+I$15)</x:f>
        <x:v>951028.6837735028</x:v>
      </x:c>
      <x:c r="J206" s="97" t="n">
        <x:f>MAX(0,I206*(1+EXP((LN(1+'Monte Carlo'!$K$10)-0.5*'Monte Carlo'!$K$12^2)+'Monte Carlo'!$K$12*((RAND()+RAND()+RAND()+RAND()+RAND()+RAND()+RAND()+RAND()+RAND()+RAND()+RAND()+RAND())-6))-1)+J$15)</x:f>
        <x:v>707283.3140671647</x:v>
      </x:c>
      <x:c r="K206" s="97" t="n">
        <x:f>MAX(0,J206*(1+EXP((LN(1+'Monte Carlo'!$K$10)-0.5*'Monte Carlo'!$K$12^2)+'Monte Carlo'!$K$12*((RAND()+RAND()+RAND()+RAND()+RAND()+RAND()+RAND()+RAND()+RAND()+RAND()+RAND()+RAND())-6))-1)+K$15)</x:f>
        <x:v>621410.5591693147</x:v>
      </x:c>
      <x:c r="L206" s="97" t="n">
        <x:f>MAX(0,K206*(1+EXP((LN(1+'Monte Carlo'!$K$10)-0.5*'Monte Carlo'!$K$12^2)+'Monte Carlo'!$K$12*((RAND()+RAND()+RAND()+RAND()+RAND()+RAND()+RAND()+RAND()+RAND()+RAND()+RAND()+RAND())-6))-1)+L$15)</x:f>
        <x:v>678422.3821491312</x:v>
      </x:c>
      <x:c r="M206" s="97" t="n">
        <x:f>MAX(0,L206*(1+EXP((LN(1+'Monte Carlo'!$K$10)-0.5*'Monte Carlo'!$K$12^2)+'Monte Carlo'!$K$12*((RAND()+RAND()+RAND()+RAND()+RAND()+RAND()+RAND()+RAND()+RAND()+RAND()+RAND()+RAND())-6))-1)+M$15)</x:f>
        <x:v>602059.5356400112</x:v>
      </x:c>
      <x:c r="N206" s="97" t="n">
        <x:f>MAX(0,M206*(1+EXP((LN(1+'Monte Carlo'!$K$10)-0.5*'Monte Carlo'!$K$12^2)+'Monte Carlo'!$K$12*((RAND()+RAND()+RAND()+RAND()+RAND()+RAND()+RAND()+RAND()+RAND()+RAND()+RAND()+RAND())-6))-1)+N$15)</x:f>
        <x:v>699516.9169700146</x:v>
      </x:c>
      <x:c r="O206" s="97" t="n">
        <x:f>MAX(0,N206*(1+EXP((LN(1+'Monte Carlo'!$K$10)-0.5*'Monte Carlo'!$K$12^2)+'Monte Carlo'!$K$12*((RAND()+RAND()+RAND()+RAND()+RAND()+RAND()+RAND()+RAND()+RAND()+RAND()+RAND()+RAND())-6))-1)+O$15)</x:f>
        <x:v>896412.8251384214</x:v>
      </x:c>
      <x:c r="P206" s="97" t="n">
        <x:f>MAX(0,O206*(1+EXP((LN(1+'Monte Carlo'!$K$10)-0.5*'Monte Carlo'!$K$12^2)+'Monte Carlo'!$K$12*((RAND()+RAND()+RAND()+RAND()+RAND()+RAND()+RAND()+RAND()+RAND()+RAND()+RAND()+RAND())-6))-1)+P$15)</x:f>
        <x:v>822556.8214299165</x:v>
      </x:c>
      <x:c r="Q206" s="97" t="n">
        <x:f>MAX(0,P206*(1+EXP((LN(1+'Monte Carlo'!$K$10)-0.5*'Monte Carlo'!$K$12^2)+'Monte Carlo'!$K$12*((RAND()+RAND()+RAND()+RAND()+RAND()+RAND()+RAND()+RAND()+RAND()+RAND()+RAND()+RAND())-6))-1)+Q$15)</x:f>
        <x:v>983337.9484515078</x:v>
      </x:c>
      <x:c r="R206" s="97" t="n">
        <x:f>MAX(0,Q206*(1+EXP((LN(1+'Monte Carlo'!$K$10)-0.5*'Monte Carlo'!$K$12^2)+'Monte Carlo'!$K$12*((RAND()+RAND()+RAND()+RAND()+RAND()+RAND()+RAND()+RAND()+RAND()+RAND()+RAND()+RAND())-6))-1)+R$15)</x:f>
        <x:v>966388.0030437319</x:v>
      </x:c>
      <x:c r="S206" s="97" t="n">
        <x:f>MAX(0,R206*(1+EXP((LN(1+'Monte Carlo'!$K$10)-0.5*'Monte Carlo'!$K$12^2)+'Monte Carlo'!$K$12*((RAND()+RAND()+RAND()+RAND()+RAND()+RAND()+RAND()+RAND()+RAND()+RAND()+RAND()+RAND())-6))-1)+S$15)</x:f>
        <x:v>1289481.0281169617</x:v>
      </x:c>
      <x:c r="T206" s="97" t="n">
        <x:f>MAX(0,S206*(1+EXP((LN(1+'Monte Carlo'!$K$10)-0.5*'Monte Carlo'!$K$12^2)+'Monte Carlo'!$K$12*((RAND()+RAND()+RAND()+RAND()+RAND()+RAND()+RAND()+RAND()+RAND()+RAND()+RAND()+RAND())-6))-1)+T$15)</x:f>
        <x:v>1350465.0799749834</x:v>
      </x:c>
      <x:c r="U206" s="97" t="n">
        <x:f>MAX(0,T206*(1+EXP((LN(1+'Monte Carlo'!$K$10)-0.5*'Monte Carlo'!$K$12^2)+'Monte Carlo'!$K$12*((RAND()+RAND()+RAND()+RAND()+RAND()+RAND()+RAND()+RAND()+RAND()+RAND()+RAND()+RAND())-6))-1)+U$15)</x:f>
        <x:v>1618797.0110835007</x:v>
      </x:c>
      <x:c r="V206" s="97" t="n">
        <x:f>MAX(0,U206*(1+EXP((LN(1+'Monte Carlo'!$K$10)-0.5*'Monte Carlo'!$K$12^2)+'Monte Carlo'!$K$12*((RAND()+RAND()+RAND()+RAND()+RAND()+RAND()+RAND()+RAND()+RAND()+RAND()+RAND()+RAND())-6))-1)+V$15)</x:f>
        <x:v>1620118.0557792836</x:v>
      </x:c>
      <x:c r="W206" s="97" t="n">
        <x:f>MAX(0,V206*(1+EXP((LN(1+'Monte Carlo'!$K$10)-0.5*'Monte Carlo'!$K$12^2)+'Monte Carlo'!$K$12*((RAND()+RAND()+RAND()+RAND()+RAND()+RAND()+RAND()+RAND()+RAND()+RAND()+RAND()+RAND())-6))-1)+W$15)</x:f>
        <x:v>1839179.1012307152</x:v>
      </x:c>
      <x:c r="X206" s="97" t="n">
        <x:f>MAX(0,W206*(1+EXP((LN(1+'Monte Carlo'!$K$10)-0.5*'Monte Carlo'!$K$12^2)+'Monte Carlo'!$K$12*((RAND()+RAND()+RAND()+RAND()+RAND()+RAND()+RAND()+RAND()+RAND()+RAND()+RAND()+RAND())-6))-1)+X$15)</x:f>
        <x:v>2076588.882730581</x:v>
      </x:c>
      <x:c r="Y206" s="97" t="n">
        <x:f>MAX(0,X206*(1+EXP((LN(1+'Monte Carlo'!$K$10)-0.5*'Monte Carlo'!$K$12^2)+'Monte Carlo'!$K$12*((RAND()+RAND()+RAND()+RAND()+RAND()+RAND()+RAND()+RAND()+RAND()+RAND()+RAND()+RAND())-6))-1)+Y$15)</x:f>
        <x:v>2652377.1747068027</x:v>
      </x:c>
      <x:c r="Z206" s="97" t="n">
        <x:f>MAX(0,Y206*(1+EXP((LN(1+'Monte Carlo'!$K$10)-0.5*'Monte Carlo'!$K$12^2)+'Monte Carlo'!$K$12*((RAND()+RAND()+RAND()+RAND()+RAND()+RAND()+RAND()+RAND()+RAND()+RAND()+RAND()+RAND())-6))-1)+Z$15)</x:f>
        <x:v>2494658.643077589</x:v>
      </x:c>
      <x:c r="AA206" s="97" t="n">
        <x:f>MAX(0,Z206*(1+EXP((LN(1+'Monte Carlo'!$K$10)-0.5*'Monte Carlo'!$K$12^2)+'Monte Carlo'!$K$12*((RAND()+RAND()+RAND()+RAND()+RAND()+RAND()+RAND()+RAND()+RAND()+RAND()+RAND()+RAND())-6))-1)+AA$15)</x:f>
        <x:v>2928327.450813343</x:v>
      </x:c>
      <x:c r="AB206" s="97" t="n">
        <x:f>MAX(0,AA206*(1+EXP((LN(1+'Monte Carlo'!$K$10)-0.5*'Monte Carlo'!$K$12^2)+'Monte Carlo'!$K$12*((RAND()+RAND()+RAND()+RAND()+RAND()+RAND()+RAND()+RAND()+RAND()+RAND()+RAND()+RAND())-6))-1)+AB$15)</x:f>
        <x:v>3669383.098898</x:v>
      </x:c>
      <x:c r="AC206" s="97" t="n">
        <x:f>MAX(0,AB206*(1+EXP((LN(1+'Monte Carlo'!$K$10)-0.5*'Monte Carlo'!$K$12^2)+'Monte Carlo'!$K$12*((RAND()+RAND()+RAND()+RAND()+RAND()+RAND()+RAND()+RAND()+RAND()+RAND()+RAND()+RAND())-6))-1)+AC$15)</x:f>
        <x:v>3968091.8805819396</x:v>
      </x:c>
      <x:c r="AD206" s="97" t="n">
        <x:f>MAX(0,AC206*(1+EXP((LN(1+'Monte Carlo'!$K$10)-0.5*'Monte Carlo'!$K$12^2)+'Monte Carlo'!$K$12*((RAND()+RAND()+RAND()+RAND()+RAND()+RAND()+RAND()+RAND()+RAND()+RAND()+RAND()+RAND())-6))-1)+AD$15)</x:f>
        <x:v>3210474.9068840593</x:v>
      </x:c>
      <x:c r="AE206" s="97" t="n">
        <x:f>MAX(0,AD206*(1+EXP((LN(1+'Monte Carlo'!$K$10)-0.5*'Monte Carlo'!$K$12^2)+'Monte Carlo'!$K$12*((RAND()+RAND()+RAND()+RAND()+RAND()+RAND()+RAND()+RAND()+RAND()+RAND()+RAND()+RAND())-6))-1)+AE$15)</x:f>
        <x:v>3802324.6609137193</x:v>
      </x:c>
      <x:c r="AF206" s="97" t="n">
        <x:f>MAX(0,AE206*(1+EXP((LN(1+'Monte Carlo'!$K$10)-0.5*'Monte Carlo'!$K$12^2)+'Monte Carlo'!$K$12*((RAND()+RAND()+RAND()+RAND()+RAND()+RAND()+RAND()+RAND()+RAND()+RAND()+RAND()+RAND())-6))-1)+AF$15)</x:f>
        <x:v>5268223.489069852</x:v>
      </x:c>
      <x:c r="AG206" s="97">
        <x:f t="shared" si="4"/>
        <x:v>914534.53181987104</x:v>
      </x:c>
    </x:row>
    <x:row r="207">
      <x:c r="A207" s="93">
        <x:v>186</x:v>
      </x:c>
      <x:c r="B207" s="97" t="n">
        <x:f>IF(AND(UPPER('Monte Carlo'!$K$4)="YES",'Monte Carlo'!$K$5&gt;0),'Monte Carlo'!$K$13,Liquidity_30Y!$C$14)</x:f>
        <x:v>1029031.25</x:v>
      </x:c>
      <x:c r="C207" s="97" t="n">
        <x:f>MAX(0,B207*(1+EXP((LN(1+'Monte Carlo'!$K$10)-0.5*'Monte Carlo'!$K$12^2)+'Monte Carlo'!$K$12*((RAND()+RAND()+RAND()+RAND()+RAND()+RAND()+RAND()+RAND()+RAND()+RAND()+RAND()+RAND())-6))-1)+C$15)</x:f>
        <x:v>1004538.3874358329</x:v>
      </x:c>
      <x:c r="D207" s="97" t="n">
        <x:f>MAX(0,C207*(1+EXP((LN(1+'Monte Carlo'!$K$10)-0.5*'Monte Carlo'!$K$12^2)+'Monte Carlo'!$K$12*((RAND()+RAND()+RAND()+RAND()+RAND()+RAND()+RAND()+RAND()+RAND()+RAND()+RAND()+RAND())-6))-1)+D$15)</x:f>
        <x:v>1264440.480092365</x:v>
      </x:c>
      <x:c r="E207" s="97" t="n">
        <x:f>MAX(0,D207*(1+EXP((LN(1+'Monte Carlo'!$K$10)-0.5*'Monte Carlo'!$K$12^2)+'Monte Carlo'!$K$12*((RAND()+RAND()+RAND()+RAND()+RAND()+RAND()+RAND()+RAND()+RAND()+RAND()+RAND()+RAND())-6))-1)+E$15)</x:f>
        <x:v>1388544.6416283075</x:v>
      </x:c>
      <x:c r="F207" s="97" t="n">
        <x:f>MAX(0,E207*(1+EXP((LN(1+'Monte Carlo'!$K$10)-0.5*'Monte Carlo'!$K$12^2)+'Monte Carlo'!$K$12*((RAND()+RAND()+RAND()+RAND()+RAND()+RAND()+RAND()+RAND()+RAND()+RAND()+RAND()+RAND())-6))-1)+F$15)</x:f>
        <x:v>1480706.8831300775</x:v>
      </x:c>
      <x:c r="G207" s="97" t="n">
        <x:f>MAX(0,F207*(1+EXP((LN(1+'Monte Carlo'!$K$10)-0.5*'Monte Carlo'!$K$12^2)+'Monte Carlo'!$K$12*((RAND()+RAND()+RAND()+RAND()+RAND()+RAND()+RAND()+RAND()+RAND()+RAND()+RAND()+RAND())-6))-1)+G$15)</x:f>
        <x:v>1869859.1903421008</x:v>
      </x:c>
      <x:c r="H207" s="97" t="n">
        <x:f>MAX(0,G207*(1+EXP((LN(1+'Monte Carlo'!$K$10)-0.5*'Monte Carlo'!$K$12^2)+'Monte Carlo'!$K$12*((RAND()+RAND()+RAND()+RAND()+RAND()+RAND()+RAND()+RAND()+RAND()+RAND()+RAND()+RAND())-6))-1)+H$15)</x:f>
        <x:v>1622474.671511384</x:v>
      </x:c>
      <x:c r="I207" s="97" t="n">
        <x:f>MAX(0,H207*(1+EXP((LN(1+'Monte Carlo'!$K$10)-0.5*'Monte Carlo'!$K$12^2)+'Monte Carlo'!$K$12*((RAND()+RAND()+RAND()+RAND()+RAND()+RAND()+RAND()+RAND()+RAND()+RAND()+RAND()+RAND())-6))-1)+I$15)</x:f>
        <x:v>1703520.1190185237</x:v>
      </x:c>
      <x:c r="J207" s="97" t="n">
        <x:f>MAX(0,I207*(1+EXP((LN(1+'Monte Carlo'!$K$10)-0.5*'Monte Carlo'!$K$12^2)+'Monte Carlo'!$K$12*((RAND()+RAND()+RAND()+RAND()+RAND()+RAND()+RAND()+RAND()+RAND()+RAND()+RAND()+RAND())-6))-1)+J$15)</x:f>
        <x:v>1691423.9294646117</x:v>
      </x:c>
      <x:c r="K207" s="97" t="n">
        <x:f>MAX(0,J207*(1+EXP((LN(1+'Monte Carlo'!$K$10)-0.5*'Monte Carlo'!$K$12^2)+'Monte Carlo'!$K$12*((RAND()+RAND()+RAND()+RAND()+RAND()+RAND()+RAND()+RAND()+RAND()+RAND()+RAND()+RAND())-6))-1)+K$15)</x:f>
        <x:v>1725055.1786958235</x:v>
      </x:c>
      <x:c r="L207" s="97" t="n">
        <x:f>MAX(0,K207*(1+EXP((LN(1+'Monte Carlo'!$K$10)-0.5*'Monte Carlo'!$K$12^2)+'Monte Carlo'!$K$12*((RAND()+RAND()+RAND()+RAND()+RAND()+RAND()+RAND()+RAND()+RAND()+RAND()+RAND()+RAND())-6))-1)+L$15)</x:f>
        <x:v>1635274.5188228183</x:v>
      </x:c>
      <x:c r="M207" s="97" t="n">
        <x:f>MAX(0,L207*(1+EXP((LN(1+'Monte Carlo'!$K$10)-0.5*'Monte Carlo'!$K$12^2)+'Monte Carlo'!$K$12*((RAND()+RAND()+RAND()+RAND()+RAND()+RAND()+RAND()+RAND()+RAND()+RAND()+RAND()+RAND())-6))-1)+M$15)</x:f>
        <x:v>1793196.9760045654</x:v>
      </x:c>
      <x:c r="N207" s="97" t="n">
        <x:f>MAX(0,M207*(1+EXP((LN(1+'Monte Carlo'!$K$10)-0.5*'Monte Carlo'!$K$12^2)+'Monte Carlo'!$K$12*((RAND()+RAND()+RAND()+RAND()+RAND()+RAND()+RAND()+RAND()+RAND()+RAND()+RAND()+RAND())-6))-1)+N$15)</x:f>
        <x:v>1685975.8133921495</x:v>
      </x:c>
      <x:c r="O207" s="97" t="n">
        <x:f>MAX(0,N207*(1+EXP((LN(1+'Monte Carlo'!$K$10)-0.5*'Monte Carlo'!$K$12^2)+'Monte Carlo'!$K$12*((RAND()+RAND()+RAND()+RAND()+RAND()+RAND()+RAND()+RAND()+RAND()+RAND()+RAND()+RAND())-6))-1)+O$15)</x:f>
        <x:v>1607755.0373018722</x:v>
      </x:c>
      <x:c r="P207" s="97" t="n">
        <x:f>MAX(0,O207*(1+EXP((LN(1+'Monte Carlo'!$K$10)-0.5*'Monte Carlo'!$K$12^2)+'Monte Carlo'!$K$12*((RAND()+RAND()+RAND()+RAND()+RAND()+RAND()+RAND()+RAND()+RAND()+RAND()+RAND()+RAND())-6))-1)+P$15)</x:f>
        <x:v>1615877.8167717948</x:v>
      </x:c>
      <x:c r="Q207" s="97" t="n">
        <x:f>MAX(0,P207*(1+EXP((LN(1+'Monte Carlo'!$K$10)-0.5*'Monte Carlo'!$K$12^2)+'Monte Carlo'!$K$12*((RAND()+RAND()+RAND()+RAND()+RAND()+RAND()+RAND()+RAND()+RAND()+RAND()+RAND()+RAND())-6))-1)+Q$15)</x:f>
        <x:v>1604082.3744338509</x:v>
      </x:c>
      <x:c r="R207" s="97" t="n">
        <x:f>MAX(0,Q207*(1+EXP((LN(1+'Monte Carlo'!$K$10)-0.5*'Monte Carlo'!$K$12^2)+'Monte Carlo'!$K$12*((RAND()+RAND()+RAND()+RAND()+RAND()+RAND()+RAND()+RAND()+RAND()+RAND()+RAND()+RAND())-6))-1)+R$15)</x:f>
        <x:v>1303872.653417009</x:v>
      </x:c>
      <x:c r="S207" s="97" t="n">
        <x:f>MAX(0,R207*(1+EXP((LN(1+'Monte Carlo'!$K$10)-0.5*'Monte Carlo'!$K$12^2)+'Monte Carlo'!$K$12*((RAND()+RAND()+RAND()+RAND()+RAND()+RAND()+RAND()+RAND()+RAND()+RAND()+RAND()+RAND())-6))-1)+S$15)</x:f>
        <x:v>1687276.3230642597</x:v>
      </x:c>
      <x:c r="T207" s="97" t="n">
        <x:f>MAX(0,S207*(1+EXP((LN(1+'Monte Carlo'!$K$10)-0.5*'Monte Carlo'!$K$12^2)+'Monte Carlo'!$K$12*((RAND()+RAND()+RAND()+RAND()+RAND()+RAND()+RAND()+RAND()+RAND()+RAND()+RAND()+RAND())-6))-1)+T$15)</x:f>
        <x:v>1720582.7349896478</x:v>
      </x:c>
      <x:c r="U207" s="97" t="n">
        <x:f>MAX(0,T207*(1+EXP((LN(1+'Monte Carlo'!$K$10)-0.5*'Monte Carlo'!$K$12^2)+'Monte Carlo'!$K$12*((RAND()+RAND()+RAND()+RAND()+RAND()+RAND()+RAND()+RAND()+RAND()+RAND()+RAND()+RAND())-6))-1)+U$15)</x:f>
        <x:v>2041972.9049286922</x:v>
      </x:c>
      <x:c r="V207" s="97" t="n">
        <x:f>MAX(0,U207*(1+EXP((LN(1+'Monte Carlo'!$K$10)-0.5*'Monte Carlo'!$K$12^2)+'Monte Carlo'!$K$12*((RAND()+RAND()+RAND()+RAND()+RAND()+RAND()+RAND()+RAND()+RAND()+RAND()+RAND()+RAND())-6))-1)+V$15)</x:f>
        <x:v>2354707.5282575274</x:v>
      </x:c>
      <x:c r="W207" s="97" t="n">
        <x:f>MAX(0,V207*(1+EXP((LN(1+'Monte Carlo'!$K$10)-0.5*'Monte Carlo'!$K$12^2)+'Monte Carlo'!$K$12*((RAND()+RAND()+RAND()+RAND()+RAND()+RAND()+RAND()+RAND()+RAND()+RAND()+RAND()+RAND())-6))-1)+W$15)</x:f>
        <x:v>2492984.416960247</x:v>
      </x:c>
      <x:c r="X207" s="97" t="n">
        <x:f>MAX(0,W207*(1+EXP((LN(1+'Monte Carlo'!$K$10)-0.5*'Monte Carlo'!$K$12^2)+'Monte Carlo'!$K$12*((RAND()+RAND()+RAND()+RAND()+RAND()+RAND()+RAND()+RAND()+RAND()+RAND()+RAND()+RAND())-6))-1)+X$15)</x:f>
        <x:v>2129776.19777786</x:v>
      </x:c>
      <x:c r="Y207" s="97" t="n">
        <x:f>MAX(0,X207*(1+EXP((LN(1+'Monte Carlo'!$K$10)-0.5*'Monte Carlo'!$K$12^2)+'Monte Carlo'!$K$12*((RAND()+RAND()+RAND()+RAND()+RAND()+RAND()+RAND()+RAND()+RAND()+RAND()+RAND()+RAND())-6))-1)+Y$15)</x:f>
        <x:v>1944077.7061422938</x:v>
      </x:c>
      <x:c r="Z207" s="97" t="n">
        <x:f>MAX(0,Y207*(1+EXP((LN(1+'Monte Carlo'!$K$10)-0.5*'Monte Carlo'!$K$12^2)+'Monte Carlo'!$K$12*((RAND()+RAND()+RAND()+RAND()+RAND()+RAND()+RAND()+RAND()+RAND()+RAND()+RAND()+RAND())-6))-1)+Z$15)</x:f>
        <x:v>2417624.8951919773</x:v>
      </x:c>
      <x:c r="AA207" s="97" t="n">
        <x:f>MAX(0,Z207*(1+EXP((LN(1+'Monte Carlo'!$K$10)-0.5*'Monte Carlo'!$K$12^2)+'Monte Carlo'!$K$12*((RAND()+RAND()+RAND()+RAND()+RAND()+RAND()+RAND()+RAND()+RAND()+RAND()+RAND()+RAND())-6))-1)+AA$15)</x:f>
        <x:v>2725248.0031936485</x:v>
      </x:c>
      <x:c r="AB207" s="97" t="n">
        <x:f>MAX(0,AA207*(1+EXP((LN(1+'Monte Carlo'!$K$10)-0.5*'Monte Carlo'!$K$12^2)+'Monte Carlo'!$K$12*((RAND()+RAND()+RAND()+RAND()+RAND()+RAND()+RAND()+RAND()+RAND()+RAND()+RAND()+RAND())-6))-1)+AB$15)</x:f>
        <x:v>2103361.5790207232</x:v>
      </x:c>
      <x:c r="AC207" s="97" t="n">
        <x:f>MAX(0,AB207*(1+EXP((LN(1+'Monte Carlo'!$K$10)-0.5*'Monte Carlo'!$K$12^2)+'Monte Carlo'!$K$12*((RAND()+RAND()+RAND()+RAND()+RAND()+RAND()+RAND()+RAND()+RAND()+RAND()+RAND()+RAND())-6))-1)+AC$15)</x:f>
        <x:v>2166898.3899702313</x:v>
      </x:c>
      <x:c r="AD207" s="97" t="n">
        <x:f>MAX(0,AC207*(1+EXP((LN(1+'Monte Carlo'!$K$10)-0.5*'Monte Carlo'!$K$12^2)+'Monte Carlo'!$K$12*((RAND()+RAND()+RAND()+RAND()+RAND()+RAND()+RAND()+RAND()+RAND()+RAND()+RAND()+RAND())-6))-1)+AD$15)</x:f>
        <x:v>2488330.7598511437</x:v>
      </x:c>
      <x:c r="AE207" s="97" t="n">
        <x:f>MAX(0,AD207*(1+EXP((LN(1+'Monte Carlo'!$K$10)-0.5*'Monte Carlo'!$K$12^2)+'Monte Carlo'!$K$12*((RAND()+RAND()+RAND()+RAND()+RAND()+RAND()+RAND()+RAND()+RAND()+RAND()+RAND()+RAND())-6))-1)+AE$15)</x:f>
        <x:v>2183125.4705406763</x:v>
      </x:c>
      <x:c r="AF207" s="97" t="n">
        <x:f>MAX(0,AE207*(1+EXP((LN(1+'Monte Carlo'!$K$10)-0.5*'Monte Carlo'!$K$12^2)+'Monte Carlo'!$K$12*((RAND()+RAND()+RAND()+RAND()+RAND()+RAND()+RAND()+RAND()+RAND()+RAND()+RAND()+RAND())-6))-1)+AF$15)</x:f>
        <x:v>2728855.4738416094</x:v>
      </x:c>
      <x:c r="AG207" s="97">
        <x:f t="shared" si="4"/>
        <x:v>930571.08298387751</x:v>
      </x:c>
    </x:row>
    <x:row r="208">
      <x:c r="A208" s="93">
        <x:v>187</x:v>
      </x:c>
      <x:c r="B208" s="97" t="n">
        <x:f>IF(AND(UPPER('Monte Carlo'!$K$4)="YES",'Monte Carlo'!$K$5&gt;0),'Monte Carlo'!$K$13,Liquidity_30Y!$C$14)</x:f>
        <x:v>1029031.25</x:v>
      </x:c>
      <x:c r="C208" s="97" t="n">
        <x:f>MAX(0,B208*(1+EXP((LN(1+'Monte Carlo'!$K$10)-0.5*'Monte Carlo'!$K$12^2)+'Monte Carlo'!$K$12*((RAND()+RAND()+RAND()+RAND()+RAND()+RAND()+RAND()+RAND()+RAND()+RAND()+RAND()+RAND())-6))-1)+C$15)</x:f>
        <x:v>1012866.098048314</x:v>
      </x:c>
      <x:c r="D208" s="97" t="n">
        <x:f>MAX(0,C208*(1+EXP((LN(1+'Monte Carlo'!$K$10)-0.5*'Monte Carlo'!$K$12^2)+'Monte Carlo'!$K$12*((RAND()+RAND()+RAND()+RAND()+RAND()+RAND()+RAND()+RAND()+RAND()+RAND()+RAND()+RAND())-6))-1)+D$15)</x:f>
        <x:v>873199.1279564374</x:v>
      </x:c>
      <x:c r="E208" s="97" t="n">
        <x:f>MAX(0,D208*(1+EXP((LN(1+'Monte Carlo'!$K$10)-0.5*'Monte Carlo'!$K$12^2)+'Monte Carlo'!$K$12*((RAND()+RAND()+RAND()+RAND()+RAND()+RAND()+RAND()+RAND()+RAND()+RAND()+RAND()+RAND())-6))-1)+E$15)</x:f>
        <x:v>923986.9793733578</x:v>
      </x:c>
      <x:c r="F208" s="97" t="n">
        <x:f>MAX(0,E208*(1+EXP((LN(1+'Monte Carlo'!$K$10)-0.5*'Monte Carlo'!$K$12^2)+'Monte Carlo'!$K$12*((RAND()+RAND()+RAND()+RAND()+RAND()+RAND()+RAND()+RAND()+RAND()+RAND()+RAND()+RAND())-6))-1)+F$15)</x:f>
        <x:v>1287848.1096098619</x:v>
      </x:c>
      <x:c r="G208" s="97" t="n">
        <x:f>MAX(0,F208*(1+EXP((LN(1+'Monte Carlo'!$K$10)-0.5*'Monte Carlo'!$K$12^2)+'Monte Carlo'!$K$12*((RAND()+RAND()+RAND()+RAND()+RAND()+RAND()+RAND()+RAND()+RAND()+RAND()+RAND()+RAND())-6))-1)+G$15)</x:f>
        <x:v>1220179.4199608178</x:v>
      </x:c>
      <x:c r="H208" s="97" t="n">
        <x:f>MAX(0,G208*(1+EXP((LN(1+'Monte Carlo'!$K$10)-0.5*'Monte Carlo'!$K$12^2)+'Monte Carlo'!$K$12*((RAND()+RAND()+RAND()+RAND()+RAND()+RAND()+RAND()+RAND()+RAND()+RAND()+RAND()+RAND())-6))-1)+H$15)</x:f>
        <x:v>1410620.612302112</x:v>
      </x:c>
      <x:c r="I208" s="97" t="n">
        <x:f>MAX(0,H208*(1+EXP((LN(1+'Monte Carlo'!$K$10)-0.5*'Monte Carlo'!$K$12^2)+'Monte Carlo'!$K$12*((RAND()+RAND()+RAND()+RAND()+RAND()+RAND()+RAND()+RAND()+RAND()+RAND()+RAND()+RAND())-6))-1)+I$15)</x:f>
        <x:v>1710042.474750932</x:v>
      </x:c>
      <x:c r="J208" s="97" t="n">
        <x:f>MAX(0,I208*(1+EXP((LN(1+'Monte Carlo'!$K$10)-0.5*'Monte Carlo'!$K$12^2)+'Monte Carlo'!$K$12*((RAND()+RAND()+RAND()+RAND()+RAND()+RAND()+RAND()+RAND()+RAND()+RAND()+RAND()+RAND())-6))-1)+J$15)</x:f>
        <x:v>1650510.4560783645</x:v>
      </x:c>
      <x:c r="K208" s="97" t="n">
        <x:f>MAX(0,J208*(1+EXP((LN(1+'Monte Carlo'!$K$10)-0.5*'Monte Carlo'!$K$12^2)+'Monte Carlo'!$K$12*((RAND()+RAND()+RAND()+RAND()+RAND()+RAND()+RAND()+RAND()+RAND()+RAND()+RAND()+RAND())-6))-1)+K$15)</x:f>
        <x:v>1780757.0786132598</x:v>
      </x:c>
      <x:c r="L208" s="97" t="n">
        <x:f>MAX(0,K208*(1+EXP((LN(1+'Monte Carlo'!$K$10)-0.5*'Monte Carlo'!$K$12^2)+'Monte Carlo'!$K$12*((RAND()+RAND()+RAND()+RAND()+RAND()+RAND()+RAND()+RAND()+RAND()+RAND()+RAND()+RAND())-6))-1)+L$15)</x:f>
        <x:v>1825983.564155057</x:v>
      </x:c>
      <x:c r="M208" s="97" t="n">
        <x:f>MAX(0,L208*(1+EXP((LN(1+'Monte Carlo'!$K$10)-0.5*'Monte Carlo'!$K$12^2)+'Monte Carlo'!$K$12*((RAND()+RAND()+RAND()+RAND()+RAND()+RAND()+RAND()+RAND()+RAND()+RAND()+RAND()+RAND())-6))-1)+M$15)</x:f>
        <x:v>1560224.422534974</x:v>
      </x:c>
      <x:c r="N208" s="97" t="n">
        <x:f>MAX(0,M208*(1+EXP((LN(1+'Monte Carlo'!$K$10)-0.5*'Monte Carlo'!$K$12^2)+'Monte Carlo'!$K$12*((RAND()+RAND()+RAND()+RAND()+RAND()+RAND()+RAND()+RAND()+RAND()+RAND()+RAND()+RAND())-6))-1)+N$15)</x:f>
        <x:v>1898564.2309242277</x:v>
      </x:c>
      <x:c r="O208" s="97" t="n">
        <x:f>MAX(0,N208*(1+EXP((LN(1+'Monte Carlo'!$K$10)-0.5*'Monte Carlo'!$K$12^2)+'Monte Carlo'!$K$12*((RAND()+RAND()+RAND()+RAND()+RAND()+RAND()+RAND()+RAND()+RAND()+RAND()+RAND()+RAND())-6))-1)+O$15)</x:f>
        <x:v>1704963.0273806443</x:v>
      </x:c>
      <x:c r="P208" s="97" t="n">
        <x:f>MAX(0,O208*(1+EXP((LN(1+'Monte Carlo'!$K$10)-0.5*'Monte Carlo'!$K$12^2)+'Monte Carlo'!$K$12*((RAND()+RAND()+RAND()+RAND()+RAND()+RAND()+RAND()+RAND()+RAND()+RAND()+RAND()+RAND())-6))-1)+P$15)</x:f>
        <x:v>1764077.0865824772</x:v>
      </x:c>
      <x:c r="Q208" s="97" t="n">
        <x:f>MAX(0,P208*(1+EXP((LN(1+'Monte Carlo'!$K$10)-0.5*'Monte Carlo'!$K$12^2)+'Monte Carlo'!$K$12*((RAND()+RAND()+RAND()+RAND()+RAND()+RAND()+RAND()+RAND()+RAND()+RAND()+RAND()+RAND())-6))-1)+Q$15)</x:f>
        <x:v>1574000.8100366332</x:v>
      </x:c>
      <x:c r="R208" s="97" t="n">
        <x:f>MAX(0,Q208*(1+EXP((LN(1+'Monte Carlo'!$K$10)-0.5*'Monte Carlo'!$K$12^2)+'Monte Carlo'!$K$12*((RAND()+RAND()+RAND()+RAND()+RAND()+RAND()+RAND()+RAND()+RAND()+RAND()+RAND()+RAND())-6))-1)+R$15)</x:f>
        <x:v>1501342.5058962211</x:v>
      </x:c>
      <x:c r="S208" s="97" t="n">
        <x:f>MAX(0,R208*(1+EXP((LN(1+'Monte Carlo'!$K$10)-0.5*'Monte Carlo'!$K$12^2)+'Monte Carlo'!$K$12*((RAND()+RAND()+RAND()+RAND()+RAND()+RAND()+RAND()+RAND()+RAND()+RAND()+RAND()+RAND())-6))-1)+S$15)</x:f>
        <x:v>1261801.2744916969</x:v>
      </x:c>
      <x:c r="T208" s="97" t="n">
        <x:f>MAX(0,S208*(1+EXP((LN(1+'Monte Carlo'!$K$10)-0.5*'Monte Carlo'!$K$12^2)+'Monte Carlo'!$K$12*((RAND()+RAND()+RAND()+RAND()+RAND()+RAND()+RAND()+RAND()+RAND()+RAND()+RAND()+RAND())-6))-1)+T$15)</x:f>
        <x:v>1115264.8642864781</x:v>
      </x:c>
      <x:c r="U208" s="97" t="n">
        <x:f>MAX(0,T208*(1+EXP((LN(1+'Monte Carlo'!$K$10)-0.5*'Monte Carlo'!$K$12^2)+'Monte Carlo'!$K$12*((RAND()+RAND()+RAND()+RAND()+RAND()+RAND()+RAND()+RAND()+RAND()+RAND()+RAND()+RAND())-6))-1)+U$15)</x:f>
        <x:v>876035.0136124069</x:v>
      </x:c>
      <x:c r="V208" s="97" t="n">
        <x:f>MAX(0,U208*(1+EXP((LN(1+'Monte Carlo'!$K$10)-0.5*'Monte Carlo'!$K$12^2)+'Monte Carlo'!$K$12*((RAND()+RAND()+RAND()+RAND()+RAND()+RAND()+RAND()+RAND()+RAND()+RAND()+RAND()+RAND())-6))-1)+V$15)</x:f>
        <x:v>1144421.860715417</x:v>
      </x:c>
      <x:c r="W208" s="97" t="n">
        <x:f>MAX(0,V208*(1+EXP((LN(1+'Monte Carlo'!$K$10)-0.5*'Monte Carlo'!$K$12^2)+'Monte Carlo'!$K$12*((RAND()+RAND()+RAND()+RAND()+RAND()+RAND()+RAND()+RAND()+RAND()+RAND()+RAND()+RAND())-6))-1)+W$15)</x:f>
        <x:v>1255864.5409647422</x:v>
      </x:c>
      <x:c r="X208" s="97" t="n">
        <x:f>MAX(0,W208*(1+EXP((LN(1+'Monte Carlo'!$K$10)-0.5*'Monte Carlo'!$K$12^2)+'Monte Carlo'!$K$12*((RAND()+RAND()+RAND()+RAND()+RAND()+RAND()+RAND()+RAND()+RAND()+RAND()+RAND()+RAND())-6))-1)+X$15)</x:f>
        <x:v>1472278.9931220484</x:v>
      </x:c>
      <x:c r="Y208" s="97" t="n">
        <x:f>MAX(0,X208*(1+EXP((LN(1+'Monte Carlo'!$K$10)-0.5*'Monte Carlo'!$K$12^2)+'Monte Carlo'!$K$12*((RAND()+RAND()+RAND()+RAND()+RAND()+RAND()+RAND()+RAND()+RAND()+RAND()+RAND()+RAND())-6))-1)+Y$15)</x:f>
        <x:v>1393746.6724584952</x:v>
      </x:c>
      <x:c r="Z208" s="97" t="n">
        <x:f>MAX(0,Y208*(1+EXP((LN(1+'Monte Carlo'!$K$10)-0.5*'Monte Carlo'!$K$12^2)+'Monte Carlo'!$K$12*((RAND()+RAND()+RAND()+RAND()+RAND()+RAND()+RAND()+RAND()+RAND()+RAND()+RAND()+RAND())-6))-1)+Z$15)</x:f>
        <x:v>1197766.9591619929</x:v>
      </x:c>
      <x:c r="AA208" s="97" t="n">
        <x:f>MAX(0,Z208*(1+EXP((LN(1+'Monte Carlo'!$K$10)-0.5*'Monte Carlo'!$K$12^2)+'Monte Carlo'!$K$12*((RAND()+RAND()+RAND()+RAND()+RAND()+RAND()+RAND()+RAND()+RAND()+RAND()+RAND()+RAND())-6))-1)+AA$15)</x:f>
        <x:v>1342843.5991902284</x:v>
      </x:c>
      <x:c r="AB208" s="97" t="n">
        <x:f>MAX(0,AA208*(1+EXP((LN(1+'Monte Carlo'!$K$10)-0.5*'Monte Carlo'!$K$12^2)+'Monte Carlo'!$K$12*((RAND()+RAND()+RAND()+RAND()+RAND()+RAND()+RAND()+RAND()+RAND()+RAND()+RAND()+RAND())-6))-1)+AB$15)</x:f>
        <x:v>1254184.7139497376</x:v>
      </x:c>
      <x:c r="AC208" s="97" t="n">
        <x:f>MAX(0,AB208*(1+EXP((LN(1+'Monte Carlo'!$K$10)-0.5*'Monte Carlo'!$K$12^2)+'Monte Carlo'!$K$12*((RAND()+RAND()+RAND()+RAND()+RAND()+RAND()+RAND()+RAND()+RAND()+RAND()+RAND()+RAND())-6))-1)+AC$15)</x:f>
        <x:v>1602366.3980270077</x:v>
      </x:c>
      <x:c r="AD208" s="97" t="n">
        <x:f>MAX(0,AC208*(1+EXP((LN(1+'Monte Carlo'!$K$10)-0.5*'Monte Carlo'!$K$12^2)+'Monte Carlo'!$K$12*((RAND()+RAND()+RAND()+RAND()+RAND()+RAND()+RAND()+RAND()+RAND()+RAND()+RAND()+RAND())-6))-1)+AD$15)</x:f>
        <x:v>2461045.1331568784</x:v>
      </x:c>
      <x:c r="AE208" s="97" t="n">
        <x:f>MAX(0,AD208*(1+EXP((LN(1+'Monte Carlo'!$K$10)-0.5*'Monte Carlo'!$K$12^2)+'Monte Carlo'!$K$12*((RAND()+RAND()+RAND()+RAND()+RAND()+RAND()+RAND()+RAND()+RAND()+RAND()+RAND()+RAND())-6))-1)+AE$15)</x:f>
        <x:v>2666717.2573178876</x:v>
      </x:c>
      <x:c r="AF208" s="97" t="n">
        <x:f>MAX(0,AE208*(1+EXP((LN(1+'Monte Carlo'!$K$10)-0.5*'Monte Carlo'!$K$12^2)+'Monte Carlo'!$K$12*((RAND()+RAND()+RAND()+RAND()+RAND()+RAND()+RAND()+RAND()+RAND()+RAND()+RAND()+RAND())-6))-1)+AF$15)</x:f>
        <x:v>3205172.2278762404</x:v>
      </x:c>
      <x:c r="AG208" s="97">
        <x:f t="shared" si="4"/>
        <x:v>1029031.25</x:v>
      </x:c>
    </x:row>
    <x:row r="209">
      <x:c r="A209" s="93">
        <x:v>188</x:v>
      </x:c>
      <x:c r="B209" s="97" t="n">
        <x:f>IF(AND(UPPER('Monte Carlo'!$K$4)="YES",'Monte Carlo'!$K$5&gt;0),'Monte Carlo'!$K$13,Liquidity_30Y!$C$14)</x:f>
        <x:v>1029031.25</x:v>
      </x:c>
      <x:c r="C209" s="97" t="n">
        <x:f>MAX(0,B209*(1+EXP((LN(1+'Monte Carlo'!$K$10)-0.5*'Monte Carlo'!$K$12^2)+'Monte Carlo'!$K$12*((RAND()+RAND()+RAND()+RAND()+RAND()+RAND()+RAND()+RAND()+RAND()+RAND()+RAND()+RAND())-6))-1)+C$15)</x:f>
        <x:v>1063235.9492140487</x:v>
      </x:c>
      <x:c r="D209" s="97" t="n">
        <x:f>MAX(0,C209*(1+EXP((LN(1+'Monte Carlo'!$K$10)-0.5*'Monte Carlo'!$K$12^2)+'Monte Carlo'!$K$12*((RAND()+RAND()+RAND()+RAND()+RAND()+RAND()+RAND()+RAND()+RAND()+RAND()+RAND()+RAND())-6))-1)+D$15)</x:f>
        <x:v>1198679.4985721374</x:v>
      </x:c>
      <x:c r="E209" s="97" t="n">
        <x:f>MAX(0,D209*(1+EXP((LN(1+'Monte Carlo'!$K$10)-0.5*'Monte Carlo'!$K$12^2)+'Monte Carlo'!$K$12*((RAND()+RAND()+RAND()+RAND()+RAND()+RAND()+RAND()+RAND()+RAND()+RAND()+RAND()+RAND())-6))-1)+E$15)</x:f>
        <x:v>1640309.434012657</x:v>
      </x:c>
      <x:c r="F209" s="97" t="n">
        <x:f>MAX(0,E209*(1+EXP((LN(1+'Monte Carlo'!$K$10)-0.5*'Monte Carlo'!$K$12^2)+'Monte Carlo'!$K$12*((RAND()+RAND()+RAND()+RAND()+RAND()+RAND()+RAND()+RAND()+RAND()+RAND()+RAND()+RAND())-6))-1)+F$15)</x:f>
        <x:v>2769973.925841086</x:v>
      </x:c>
      <x:c r="G209" s="97" t="n">
        <x:f>MAX(0,F209*(1+EXP((LN(1+'Monte Carlo'!$K$10)-0.5*'Monte Carlo'!$K$12^2)+'Monte Carlo'!$K$12*((RAND()+RAND()+RAND()+RAND()+RAND()+RAND()+RAND()+RAND()+RAND()+RAND()+RAND()+RAND())-6))-1)+G$15)</x:f>
        <x:v>3091713.5325333644</x:v>
      </x:c>
      <x:c r="H209" s="97" t="n">
        <x:f>MAX(0,G209*(1+EXP((LN(1+'Monte Carlo'!$K$10)-0.5*'Monte Carlo'!$K$12^2)+'Monte Carlo'!$K$12*((RAND()+RAND()+RAND()+RAND()+RAND()+RAND()+RAND()+RAND()+RAND()+RAND()+RAND()+RAND())-6))-1)+H$15)</x:f>
        <x:v>4143249.35060206</x:v>
      </x:c>
      <x:c r="I209" s="97" t="n">
        <x:f>MAX(0,H209*(1+EXP((LN(1+'Monte Carlo'!$K$10)-0.5*'Monte Carlo'!$K$12^2)+'Monte Carlo'!$K$12*((RAND()+RAND()+RAND()+RAND()+RAND()+RAND()+RAND()+RAND()+RAND()+RAND()+RAND()+RAND())-6))-1)+I$15)</x:f>
        <x:v>3980753.4756907145</x:v>
      </x:c>
      <x:c r="J209" s="97" t="n">
        <x:f>MAX(0,I209*(1+EXP((LN(1+'Monte Carlo'!$K$10)-0.5*'Monte Carlo'!$K$12^2)+'Monte Carlo'!$K$12*((RAND()+RAND()+RAND()+RAND()+RAND()+RAND()+RAND()+RAND()+RAND()+RAND()+RAND()+RAND())-6))-1)+J$15)</x:f>
        <x:v>3939287.60401948</x:v>
      </x:c>
      <x:c r="K209" s="97" t="n">
        <x:f>MAX(0,J209*(1+EXP((LN(1+'Monte Carlo'!$K$10)-0.5*'Monte Carlo'!$K$12^2)+'Monte Carlo'!$K$12*((RAND()+RAND()+RAND()+RAND()+RAND()+RAND()+RAND()+RAND()+RAND()+RAND()+RAND()+RAND())-6))-1)+K$15)</x:f>
        <x:v>3769117.3386466093</x:v>
      </x:c>
      <x:c r="L209" s="97" t="n">
        <x:f>MAX(0,K209*(1+EXP((LN(1+'Monte Carlo'!$K$10)-0.5*'Monte Carlo'!$K$12^2)+'Monte Carlo'!$K$12*((RAND()+RAND()+RAND()+RAND()+RAND()+RAND()+RAND()+RAND()+RAND()+RAND()+RAND()+RAND())-6))-1)+L$15)</x:f>
        <x:v>3227881.3531717593</x:v>
      </x:c>
      <x:c r="M209" s="97" t="n">
        <x:f>MAX(0,L209*(1+EXP((LN(1+'Monte Carlo'!$K$10)-0.5*'Monte Carlo'!$K$12^2)+'Monte Carlo'!$K$12*((RAND()+RAND()+RAND()+RAND()+RAND()+RAND()+RAND()+RAND()+RAND()+RAND()+RAND()+RAND())-6))-1)+M$15)</x:f>
        <x:v>3418883.467021391</x:v>
      </x:c>
      <x:c r="N209" s="97" t="n">
        <x:f>MAX(0,M209*(1+EXP((LN(1+'Monte Carlo'!$K$10)-0.5*'Monte Carlo'!$K$12^2)+'Monte Carlo'!$K$12*((RAND()+RAND()+RAND()+RAND()+RAND()+RAND()+RAND()+RAND()+RAND()+RAND()+RAND()+RAND())-6))-1)+N$15)</x:f>
        <x:v>3329163.4684123327</x:v>
      </x:c>
      <x:c r="O209" s="97" t="n">
        <x:f>MAX(0,N209*(1+EXP((LN(1+'Monte Carlo'!$K$10)-0.5*'Monte Carlo'!$K$12^2)+'Monte Carlo'!$K$12*((RAND()+RAND()+RAND()+RAND()+RAND()+RAND()+RAND()+RAND()+RAND()+RAND()+RAND()+RAND())-6))-1)+O$15)</x:f>
        <x:v>3325321.5656352146</x:v>
      </x:c>
      <x:c r="P209" s="97" t="n">
        <x:f>MAX(0,O209*(1+EXP((LN(1+'Monte Carlo'!$K$10)-0.5*'Monte Carlo'!$K$12^2)+'Monte Carlo'!$K$12*((RAND()+RAND()+RAND()+RAND()+RAND()+RAND()+RAND()+RAND()+RAND()+RAND()+RAND()+RAND())-6))-1)+P$15)</x:f>
        <x:v>3698274.3094465523</x:v>
      </x:c>
      <x:c r="Q209" s="97" t="n">
        <x:f>MAX(0,P209*(1+EXP((LN(1+'Monte Carlo'!$K$10)-0.5*'Monte Carlo'!$K$12^2)+'Monte Carlo'!$K$12*((RAND()+RAND()+RAND()+RAND()+RAND()+RAND()+RAND()+RAND()+RAND()+RAND()+RAND()+RAND())-6))-1)+Q$15)</x:f>
        <x:v>3515468.1662017033</x:v>
      </x:c>
      <x:c r="R209" s="97" t="n">
        <x:f>MAX(0,Q209*(1+EXP((LN(1+'Monte Carlo'!$K$10)-0.5*'Monte Carlo'!$K$12^2)+'Monte Carlo'!$K$12*((RAND()+RAND()+RAND()+RAND()+RAND()+RAND()+RAND()+RAND()+RAND()+RAND()+RAND()+RAND())-6))-1)+R$15)</x:f>
        <x:v>4232932.4600217985</x:v>
      </x:c>
      <x:c r="S209" s="97" t="n">
        <x:f>MAX(0,R209*(1+EXP((LN(1+'Monte Carlo'!$K$10)-0.5*'Monte Carlo'!$K$12^2)+'Monte Carlo'!$K$12*((RAND()+RAND()+RAND()+RAND()+RAND()+RAND()+RAND()+RAND()+RAND()+RAND()+RAND()+RAND())-6))-1)+S$15)</x:f>
        <x:v>4793909.578232772</x:v>
      </x:c>
      <x:c r="T209" s="97" t="n">
        <x:f>MAX(0,S209*(1+EXP((LN(1+'Monte Carlo'!$K$10)-0.5*'Monte Carlo'!$K$12^2)+'Monte Carlo'!$K$12*((RAND()+RAND()+RAND()+RAND()+RAND()+RAND()+RAND()+RAND()+RAND()+RAND()+RAND()+RAND())-6))-1)+T$15)</x:f>
        <x:v>5713618.797433629</x:v>
      </x:c>
      <x:c r="U209" s="97" t="n">
        <x:f>MAX(0,T209*(1+EXP((LN(1+'Monte Carlo'!$K$10)-0.5*'Monte Carlo'!$K$12^2)+'Monte Carlo'!$K$12*((RAND()+RAND()+RAND()+RAND()+RAND()+RAND()+RAND()+RAND()+RAND()+RAND()+RAND()+RAND())-6))-1)+U$15)</x:f>
        <x:v>5112284.53731991</x:v>
      </x:c>
      <x:c r="V209" s="97" t="n">
        <x:f>MAX(0,U209*(1+EXP((LN(1+'Monte Carlo'!$K$10)-0.5*'Monte Carlo'!$K$12^2)+'Monte Carlo'!$K$12*((RAND()+RAND()+RAND()+RAND()+RAND()+RAND()+RAND()+RAND()+RAND()+RAND()+RAND()+RAND())-6))-1)+V$15)</x:f>
        <x:v>4630707.1214084895</x:v>
      </x:c>
      <x:c r="W209" s="97" t="n">
        <x:f>MAX(0,V209*(1+EXP((LN(1+'Monte Carlo'!$K$10)-0.5*'Monte Carlo'!$K$12^2)+'Monte Carlo'!$K$12*((RAND()+RAND()+RAND()+RAND()+RAND()+RAND()+RAND()+RAND()+RAND()+RAND()+RAND()+RAND())-6))-1)+W$15)</x:f>
        <x:v>4687744.512786355</x:v>
      </x:c>
      <x:c r="X209" s="97" t="n">
        <x:f>MAX(0,W209*(1+EXP((LN(1+'Monte Carlo'!$K$10)-0.5*'Monte Carlo'!$K$12^2)+'Monte Carlo'!$K$12*((RAND()+RAND()+RAND()+RAND()+RAND()+RAND()+RAND()+RAND()+RAND()+RAND()+RAND()+RAND())-6))-1)+X$15)</x:f>
        <x:v>4416194.203000855</x:v>
      </x:c>
      <x:c r="Y209" s="97" t="n">
        <x:f>MAX(0,X209*(1+EXP((LN(1+'Monte Carlo'!$K$10)-0.5*'Monte Carlo'!$K$12^2)+'Monte Carlo'!$K$12*((RAND()+RAND()+RAND()+RAND()+RAND()+RAND()+RAND()+RAND()+RAND()+RAND()+RAND()+RAND())-6))-1)+Y$15)</x:f>
        <x:v>6283025.305967168</x:v>
      </x:c>
      <x:c r="Z209" s="97" t="n">
        <x:f>MAX(0,Y209*(1+EXP((LN(1+'Monte Carlo'!$K$10)-0.5*'Monte Carlo'!$K$12^2)+'Monte Carlo'!$K$12*((RAND()+RAND()+RAND()+RAND()+RAND()+RAND()+RAND()+RAND()+RAND()+RAND()+RAND()+RAND())-6))-1)+Z$15)</x:f>
        <x:v>5794254.006412874</x:v>
      </x:c>
      <x:c r="AA209" s="97" t="n">
        <x:f>MAX(0,Z209*(1+EXP((LN(1+'Monte Carlo'!$K$10)-0.5*'Monte Carlo'!$K$12^2)+'Monte Carlo'!$K$12*((RAND()+RAND()+RAND()+RAND()+RAND()+RAND()+RAND()+RAND()+RAND()+RAND()+RAND()+RAND())-6))-1)+AA$15)</x:f>
        <x:v>4950028.236609639</x:v>
      </x:c>
      <x:c r="AB209" s="97" t="n">
        <x:f>MAX(0,AA209*(1+EXP((LN(1+'Monte Carlo'!$K$10)-0.5*'Monte Carlo'!$K$12^2)+'Monte Carlo'!$K$12*((RAND()+RAND()+RAND()+RAND()+RAND()+RAND()+RAND()+RAND()+RAND()+RAND()+RAND()+RAND())-6))-1)+AB$15)</x:f>
        <x:v>5110275.3104653815</x:v>
      </x:c>
      <x:c r="AC209" s="97" t="n">
        <x:f>MAX(0,AB209*(1+EXP((LN(1+'Monte Carlo'!$K$10)-0.5*'Monte Carlo'!$K$12^2)+'Monte Carlo'!$K$12*((RAND()+RAND()+RAND()+RAND()+RAND()+RAND()+RAND()+RAND()+RAND()+RAND()+RAND()+RAND())-6))-1)+AC$15)</x:f>
        <x:v>5077852.564988247</x:v>
      </x:c>
      <x:c r="AD209" s="97" t="n">
        <x:f>MAX(0,AC209*(1+EXP((LN(1+'Monte Carlo'!$K$10)-0.5*'Monte Carlo'!$K$12^2)+'Monte Carlo'!$K$12*((RAND()+RAND()+RAND()+RAND()+RAND()+RAND()+RAND()+RAND()+RAND()+RAND()+RAND()+RAND())-6))-1)+AD$15)</x:f>
        <x:v>6549504.548927247</x:v>
      </x:c>
      <x:c r="AE209" s="97" t="n">
        <x:f>MAX(0,AD209*(1+EXP((LN(1+'Monte Carlo'!$K$10)-0.5*'Monte Carlo'!$K$12^2)+'Monte Carlo'!$K$12*((RAND()+RAND()+RAND()+RAND()+RAND()+RAND()+RAND()+RAND()+RAND()+RAND()+RAND()+RAND())-6))-1)+AE$15)</x:f>
        <x:v>8306610.1797471745</x:v>
      </x:c>
      <x:c r="AF209" s="97" t="n">
        <x:f>MAX(0,AE209*(1+EXP((LN(1+'Monte Carlo'!$K$10)-0.5*'Monte Carlo'!$K$12^2)+'Monte Carlo'!$K$12*((RAND()+RAND()+RAND()+RAND()+RAND()+RAND()+RAND()+RAND()+RAND()+RAND()+RAND()+RAND())-6))-1)+AF$15)</x:f>
        <x:v>6934409.996002165</x:v>
      </x:c>
      <x:c r="AG209" s="97">
        <x:f t="shared" si="4"/>
        <x:v>1029031.25</x:v>
      </x:c>
    </x:row>
    <x:row r="210">
      <x:c r="A210" s="93">
        <x:v>189</x:v>
      </x:c>
      <x:c r="B210" s="97" t="n">
        <x:f>IF(AND(UPPER('Monte Carlo'!$K$4)="YES",'Monte Carlo'!$K$5&gt;0),'Monte Carlo'!$K$13,Liquidity_30Y!$C$14)</x:f>
        <x:v>1029031.25</x:v>
      </x:c>
      <x:c r="C210" s="97" t="n">
        <x:f>MAX(0,B210*(1+EXP((LN(1+'Monte Carlo'!$K$10)-0.5*'Monte Carlo'!$K$12^2)+'Monte Carlo'!$K$12*((RAND()+RAND()+RAND()+RAND()+RAND()+RAND()+RAND()+RAND()+RAND()+RAND()+RAND()+RAND())-6))-1)+C$15)</x:f>
        <x:v>959951.0907809362</x:v>
      </x:c>
      <x:c r="D210" s="97" t="n">
        <x:f>MAX(0,C210*(1+EXP((LN(1+'Monte Carlo'!$K$10)-0.5*'Monte Carlo'!$K$12^2)+'Monte Carlo'!$K$12*((RAND()+RAND()+RAND()+RAND()+RAND()+RAND()+RAND()+RAND()+RAND()+RAND()+RAND()+RAND())-6))-1)+D$15)</x:f>
        <x:v>1054574.5946276546</x:v>
      </x:c>
      <x:c r="E210" s="97" t="n">
        <x:f>MAX(0,D210*(1+EXP((LN(1+'Monte Carlo'!$K$10)-0.5*'Monte Carlo'!$K$12^2)+'Monte Carlo'!$K$12*((RAND()+RAND()+RAND()+RAND()+RAND()+RAND()+RAND()+RAND()+RAND()+RAND()+RAND()+RAND())-6))-1)+E$15)</x:f>
        <x:v>1261013.4184611016</x:v>
      </x:c>
      <x:c r="F210" s="97" t="n">
        <x:f>MAX(0,E210*(1+EXP((LN(1+'Monte Carlo'!$K$10)-0.5*'Monte Carlo'!$K$12^2)+'Monte Carlo'!$K$12*((RAND()+RAND()+RAND()+RAND()+RAND()+RAND()+RAND()+RAND()+RAND()+RAND()+RAND()+RAND())-6))-1)+F$15)</x:f>
        <x:v>1165039.8891102856</x:v>
      </x:c>
      <x:c r="G210" s="97" t="n">
        <x:f>MAX(0,F210*(1+EXP((LN(1+'Monte Carlo'!$K$10)-0.5*'Monte Carlo'!$K$12^2)+'Monte Carlo'!$K$12*((RAND()+RAND()+RAND()+RAND()+RAND()+RAND()+RAND()+RAND()+RAND()+RAND()+RAND()+RAND())-6))-1)+G$15)</x:f>
        <x:v>1395468.9818876702</x:v>
      </x:c>
      <x:c r="H210" s="97" t="n">
        <x:f>MAX(0,G210*(1+EXP((LN(1+'Monte Carlo'!$K$10)-0.5*'Monte Carlo'!$K$12^2)+'Monte Carlo'!$K$12*((RAND()+RAND()+RAND()+RAND()+RAND()+RAND()+RAND()+RAND()+RAND()+RAND()+RAND()+RAND())-6))-1)+H$15)</x:f>
        <x:v>1116297.736079037</x:v>
      </x:c>
      <x:c r="I210" s="97" t="n">
        <x:f>MAX(0,H210*(1+EXP((LN(1+'Monte Carlo'!$K$10)-0.5*'Monte Carlo'!$K$12^2)+'Monte Carlo'!$K$12*((RAND()+RAND()+RAND()+RAND()+RAND()+RAND()+RAND()+RAND()+RAND()+RAND()+RAND()+RAND())-6))-1)+I$15)</x:f>
        <x:v>925180.242406204</x:v>
      </x:c>
      <x:c r="J210" s="97" t="n">
        <x:f>MAX(0,I210*(1+EXP((LN(1+'Monte Carlo'!$K$10)-0.5*'Monte Carlo'!$K$12^2)+'Monte Carlo'!$K$12*((RAND()+RAND()+RAND()+RAND()+RAND()+RAND()+RAND()+RAND()+RAND()+RAND()+RAND()+RAND())-6))-1)+J$15)</x:f>
        <x:v>844243.8523574632</x:v>
      </x:c>
      <x:c r="K210" s="97" t="n">
        <x:f>MAX(0,J210*(1+EXP((LN(1+'Monte Carlo'!$K$10)-0.5*'Monte Carlo'!$K$12^2)+'Monte Carlo'!$K$12*((RAND()+RAND()+RAND()+RAND()+RAND()+RAND()+RAND()+RAND()+RAND()+RAND()+RAND()+RAND())-6))-1)+K$15)</x:f>
        <x:v>920570.2496063412</x:v>
      </x:c>
      <x:c r="L210" s="97" t="n">
        <x:f>MAX(0,K210*(1+EXP((LN(1+'Monte Carlo'!$K$10)-0.5*'Monte Carlo'!$K$12^2)+'Monte Carlo'!$K$12*((RAND()+RAND()+RAND()+RAND()+RAND()+RAND()+RAND()+RAND()+RAND()+RAND()+RAND()+RAND())-6))-1)+L$15)</x:f>
        <x:v>735857.4687572867</x:v>
      </x:c>
      <x:c r="M210" s="97" t="n">
        <x:f>MAX(0,L210*(1+EXP((LN(1+'Monte Carlo'!$K$10)-0.5*'Monte Carlo'!$K$12^2)+'Monte Carlo'!$K$12*((RAND()+RAND()+RAND()+RAND()+RAND()+RAND()+RAND()+RAND()+RAND()+RAND()+RAND()+RAND())-6))-1)+M$15)</x:f>
        <x:v>866207.6156905178</x:v>
      </x:c>
      <x:c r="N210" s="97" t="n">
        <x:f>MAX(0,M210*(1+EXP((LN(1+'Monte Carlo'!$K$10)-0.5*'Monte Carlo'!$K$12^2)+'Monte Carlo'!$K$12*((RAND()+RAND()+RAND()+RAND()+RAND()+RAND()+RAND()+RAND()+RAND()+RAND()+RAND()+RAND())-6))-1)+N$15)</x:f>
        <x:v>713447.833796998</x:v>
      </x:c>
      <x:c r="O210" s="97" t="n">
        <x:f>MAX(0,N210*(1+EXP((LN(1+'Monte Carlo'!$K$10)-0.5*'Monte Carlo'!$K$12^2)+'Monte Carlo'!$K$12*((RAND()+RAND()+RAND()+RAND()+RAND()+RAND()+RAND()+RAND()+RAND()+RAND()+RAND()+RAND())-6))-1)+O$15)</x:f>
        <x:v>850479.5005572747</x:v>
      </x:c>
      <x:c r="P210" s="97" t="n">
        <x:f>MAX(0,O210*(1+EXP((LN(1+'Monte Carlo'!$K$10)-0.5*'Monte Carlo'!$K$12^2)+'Monte Carlo'!$K$12*((RAND()+RAND()+RAND()+RAND()+RAND()+RAND()+RAND()+RAND()+RAND()+RAND()+RAND()+RAND())-6))-1)+P$15)</x:f>
        <x:v>906959.9970111919</x:v>
      </x:c>
      <x:c r="Q210" s="97" t="n">
        <x:f>MAX(0,P210*(1+EXP((LN(1+'Monte Carlo'!$K$10)-0.5*'Monte Carlo'!$K$12^2)+'Monte Carlo'!$K$12*((RAND()+RAND()+RAND()+RAND()+RAND()+RAND()+RAND()+RAND()+RAND()+RAND()+RAND()+RAND())-6))-1)+Q$15)</x:f>
        <x:v>863024.7632359829</x:v>
      </x:c>
      <x:c r="R210" s="97" t="n">
        <x:f>MAX(0,Q210*(1+EXP((LN(1+'Monte Carlo'!$K$10)-0.5*'Monte Carlo'!$K$12^2)+'Monte Carlo'!$K$12*((RAND()+RAND()+RAND()+RAND()+RAND()+RAND()+RAND()+RAND()+RAND()+RAND()+RAND()+RAND())-6))-1)+R$15)</x:f>
        <x:v>934251.7152307539</x:v>
      </x:c>
      <x:c r="S210" s="97" t="n">
        <x:f>MAX(0,R210*(1+EXP((LN(1+'Monte Carlo'!$K$10)-0.5*'Monte Carlo'!$K$12^2)+'Monte Carlo'!$K$12*((RAND()+RAND()+RAND()+RAND()+RAND()+RAND()+RAND()+RAND()+RAND()+RAND()+RAND()+RAND())-6))-1)+S$15)</x:f>
        <x:v>893667.8068763618</x:v>
      </x:c>
      <x:c r="T210" s="97" t="n">
        <x:f>MAX(0,S210*(1+EXP((LN(1+'Monte Carlo'!$K$10)-0.5*'Monte Carlo'!$K$12^2)+'Monte Carlo'!$K$12*((RAND()+RAND()+RAND()+RAND()+RAND()+RAND()+RAND()+RAND()+RAND()+RAND()+RAND()+RAND())-6))-1)+T$15)</x:f>
        <x:v>1127842.735864826</x:v>
      </x:c>
      <x:c r="U210" s="97" t="n">
        <x:f>MAX(0,T210*(1+EXP((LN(1+'Monte Carlo'!$K$10)-0.5*'Monte Carlo'!$K$12^2)+'Monte Carlo'!$K$12*((RAND()+RAND()+RAND()+RAND()+RAND()+RAND()+RAND()+RAND()+RAND()+RAND()+RAND()+RAND())-6))-1)+U$15)</x:f>
        <x:v>1052154.0243319946</x:v>
      </x:c>
      <x:c r="V210" s="97" t="n">
        <x:f>MAX(0,U210*(1+EXP((LN(1+'Monte Carlo'!$K$10)-0.5*'Monte Carlo'!$K$12^2)+'Monte Carlo'!$K$12*((RAND()+RAND()+RAND()+RAND()+RAND()+RAND()+RAND()+RAND()+RAND()+RAND()+RAND()+RAND())-6))-1)+V$15)</x:f>
        <x:v>1336997.3396120379</x:v>
      </x:c>
      <x:c r="W210" s="97" t="n">
        <x:f>MAX(0,V210*(1+EXP((LN(1+'Monte Carlo'!$K$10)-0.5*'Monte Carlo'!$K$12^2)+'Monte Carlo'!$K$12*((RAND()+RAND()+RAND()+RAND()+RAND()+RAND()+RAND()+RAND()+RAND()+RAND()+RAND()+RAND())-6))-1)+W$15)</x:f>
        <x:v>1529651.4911625795</x:v>
      </x:c>
      <x:c r="X210" s="97" t="n">
        <x:f>MAX(0,W210*(1+EXP((LN(1+'Monte Carlo'!$K$10)-0.5*'Monte Carlo'!$K$12^2)+'Monte Carlo'!$K$12*((RAND()+RAND()+RAND()+RAND()+RAND()+RAND()+RAND()+RAND()+RAND()+RAND()+RAND()+RAND())-6))-1)+X$15)</x:f>
        <x:v>1365600.094928336</x:v>
      </x:c>
      <x:c r="Y210" s="97" t="n">
        <x:f>MAX(0,X210*(1+EXP((LN(1+'Monte Carlo'!$K$10)-0.5*'Monte Carlo'!$K$12^2)+'Monte Carlo'!$K$12*((RAND()+RAND()+RAND()+RAND()+RAND()+RAND()+RAND()+RAND()+RAND()+RAND()+RAND()+RAND())-6))-1)+Y$15)</x:f>
        <x:v>1267700.6096789136</x:v>
      </x:c>
      <x:c r="Z210" s="97" t="n">
        <x:f>MAX(0,Y210*(1+EXP((LN(1+'Monte Carlo'!$K$10)-0.5*'Monte Carlo'!$K$12^2)+'Monte Carlo'!$K$12*((RAND()+RAND()+RAND()+RAND()+RAND()+RAND()+RAND()+RAND()+RAND()+RAND()+RAND()+RAND())-6))-1)+Z$15)</x:f>
        <x:v>1410735.360928112</x:v>
      </x:c>
      <x:c r="AA210" s="97" t="n">
        <x:f>MAX(0,Z210*(1+EXP((LN(1+'Monte Carlo'!$K$10)-0.5*'Monte Carlo'!$K$12^2)+'Monte Carlo'!$K$12*((RAND()+RAND()+RAND()+RAND()+RAND()+RAND()+RAND()+RAND()+RAND()+RAND()+RAND()+RAND())-6))-1)+AA$15)</x:f>
        <x:v>1914240.3210719198</x:v>
      </x:c>
      <x:c r="AB210" s="97" t="n">
        <x:f>MAX(0,AA210*(1+EXP((LN(1+'Monte Carlo'!$K$10)-0.5*'Monte Carlo'!$K$12^2)+'Monte Carlo'!$K$12*((RAND()+RAND()+RAND()+RAND()+RAND()+RAND()+RAND()+RAND()+RAND()+RAND()+RAND()+RAND())-6))-1)+AB$15)</x:f>
        <x:v>2008814.7649467653</x:v>
      </x:c>
      <x:c r="AC210" s="97" t="n">
        <x:f>MAX(0,AB210*(1+EXP((LN(1+'Monte Carlo'!$K$10)-0.5*'Monte Carlo'!$K$12^2)+'Monte Carlo'!$K$12*((RAND()+RAND()+RAND()+RAND()+RAND()+RAND()+RAND()+RAND()+RAND()+RAND()+RAND()+RAND())-6))-1)+AC$15)</x:f>
        <x:v>1709675.4306134107</x:v>
      </x:c>
      <x:c r="AD210" s="97" t="n">
        <x:f>MAX(0,AC210*(1+EXP((LN(1+'Monte Carlo'!$K$10)-0.5*'Monte Carlo'!$K$12^2)+'Monte Carlo'!$K$12*((RAND()+RAND()+RAND()+RAND()+RAND()+RAND()+RAND()+RAND()+RAND()+RAND()+RAND()+RAND())-6))-1)+AD$15)</x:f>
        <x:v>1931428.416974214</x:v>
      </x:c>
      <x:c r="AE210" s="97" t="n">
        <x:f>MAX(0,AD210*(1+EXP((LN(1+'Monte Carlo'!$K$10)-0.5*'Monte Carlo'!$K$12^2)+'Monte Carlo'!$K$12*((RAND()+RAND()+RAND()+RAND()+RAND()+RAND()+RAND()+RAND()+RAND()+RAND()+RAND()+RAND())-6))-1)+AE$15)</x:f>
        <x:v>2474023.9997878186</x:v>
      </x:c>
      <x:c r="AF210" s="97" t="n">
        <x:f>MAX(0,AE210*(1+EXP((LN(1+'Monte Carlo'!$K$10)-0.5*'Monte Carlo'!$K$12^2)+'Monte Carlo'!$K$12*((RAND()+RAND()+RAND()+RAND()+RAND()+RAND()+RAND()+RAND()+RAND()+RAND()+RAND()+RAND())-6))-1)+AF$15)</x:f>
        <x:v>2306441.70884226</x:v>
      </x:c>
      <x:c r="AG210" s="97">
        <x:f t="shared" si="4"/>
        <x:v>705605.76264870213</x:v>
      </x:c>
    </x:row>
    <x:row r="211">
      <x:c r="A211" s="93">
        <x:v>190</x:v>
      </x:c>
      <x:c r="B211" s="97" t="n">
        <x:f>IF(AND(UPPER('Monte Carlo'!$K$4)="YES",'Monte Carlo'!$K$5&gt;0),'Monte Carlo'!$K$13,Liquidity_30Y!$C$14)</x:f>
        <x:v>1029031.25</x:v>
      </x:c>
      <x:c r="C211" s="97" t="n">
        <x:f>MAX(0,B211*(1+EXP((LN(1+'Monte Carlo'!$K$10)-0.5*'Monte Carlo'!$K$12^2)+'Monte Carlo'!$K$12*((RAND()+RAND()+RAND()+RAND()+RAND()+RAND()+RAND()+RAND()+RAND()+RAND()+RAND()+RAND())-6))-1)+C$15)</x:f>
        <x:v>702151.7803667417</x:v>
      </x:c>
      <x:c r="D211" s="97" t="n">
        <x:f>MAX(0,C211*(1+EXP((LN(1+'Monte Carlo'!$K$10)-0.5*'Monte Carlo'!$K$12^2)+'Monte Carlo'!$K$12*((RAND()+RAND()+RAND()+RAND()+RAND()+RAND()+RAND()+RAND()+RAND()+RAND()+RAND()+RAND())-6))-1)+D$15)</x:f>
        <x:v>710724.5035482591</x:v>
      </x:c>
      <x:c r="E211" s="97" t="n">
        <x:f>MAX(0,D211*(1+EXP((LN(1+'Monte Carlo'!$K$10)-0.5*'Monte Carlo'!$K$12^2)+'Monte Carlo'!$K$12*((RAND()+RAND()+RAND()+RAND()+RAND()+RAND()+RAND()+RAND()+RAND()+RAND()+RAND()+RAND())-6))-1)+E$15)</x:f>
        <x:v>914263.5740795435</x:v>
      </x:c>
      <x:c r="F211" s="97" t="n">
        <x:f>MAX(0,E211*(1+EXP((LN(1+'Monte Carlo'!$K$10)-0.5*'Monte Carlo'!$K$12^2)+'Monte Carlo'!$K$12*((RAND()+RAND()+RAND()+RAND()+RAND()+RAND()+RAND()+RAND()+RAND()+RAND()+RAND()+RAND())-6))-1)+F$15)</x:f>
        <x:v>1209922.2269926644</x:v>
      </x:c>
      <x:c r="G211" s="97" t="n">
        <x:f>MAX(0,F211*(1+EXP((LN(1+'Monte Carlo'!$K$10)-0.5*'Monte Carlo'!$K$12^2)+'Monte Carlo'!$K$12*((RAND()+RAND()+RAND()+RAND()+RAND()+RAND()+RAND()+RAND()+RAND()+RAND()+RAND()+RAND())-6))-1)+G$15)</x:f>
        <x:v>869907.2811850297</x:v>
      </x:c>
      <x:c r="H211" s="97" t="n">
        <x:f>MAX(0,G211*(1+EXP((LN(1+'Monte Carlo'!$K$10)-0.5*'Monte Carlo'!$K$12^2)+'Monte Carlo'!$K$12*((RAND()+RAND()+RAND()+RAND()+RAND()+RAND()+RAND()+RAND()+RAND()+RAND()+RAND()+RAND())-6))-1)+H$15)</x:f>
        <x:v>870023.4878259168</x:v>
      </x:c>
      <x:c r="I211" s="97" t="n">
        <x:f>MAX(0,H211*(1+EXP((LN(1+'Monte Carlo'!$K$10)-0.5*'Monte Carlo'!$K$12^2)+'Monte Carlo'!$K$12*((RAND()+RAND()+RAND()+RAND()+RAND()+RAND()+RAND()+RAND()+RAND()+RAND()+RAND()+RAND())-6))-1)+I$15)</x:f>
        <x:v>1157137.9945450497</x:v>
      </x:c>
      <x:c r="J211" s="97" t="n">
        <x:f>MAX(0,I211*(1+EXP((LN(1+'Monte Carlo'!$K$10)-0.5*'Monte Carlo'!$K$12^2)+'Monte Carlo'!$K$12*((RAND()+RAND()+RAND()+RAND()+RAND()+RAND()+RAND()+RAND()+RAND()+RAND()+RAND()+RAND())-6))-1)+J$15)</x:f>
        <x:v>1068995.0183735671</x:v>
      </x:c>
      <x:c r="K211" s="97" t="n">
        <x:f>MAX(0,J211*(1+EXP((LN(1+'Monte Carlo'!$K$10)-0.5*'Monte Carlo'!$K$12^2)+'Monte Carlo'!$K$12*((RAND()+RAND()+RAND()+RAND()+RAND()+RAND()+RAND()+RAND()+RAND()+RAND()+RAND()+RAND())-6))-1)+K$15)</x:f>
        <x:v>1459956.5510294125</x:v>
      </x:c>
      <x:c r="L211" s="97" t="n">
        <x:f>MAX(0,K211*(1+EXP((LN(1+'Monte Carlo'!$K$10)-0.5*'Monte Carlo'!$K$12^2)+'Monte Carlo'!$K$12*((RAND()+RAND()+RAND()+RAND()+RAND()+RAND()+RAND()+RAND()+RAND()+RAND()+RAND()+RAND())-6))-1)+L$15)</x:f>
        <x:v>1364636.6127969264</x:v>
      </x:c>
      <x:c r="M211" s="97" t="n">
        <x:f>MAX(0,L211*(1+EXP((LN(1+'Monte Carlo'!$K$10)-0.5*'Monte Carlo'!$K$12^2)+'Monte Carlo'!$K$12*((RAND()+RAND()+RAND()+RAND()+RAND()+RAND()+RAND()+RAND()+RAND()+RAND()+RAND()+RAND())-6))-1)+M$15)</x:f>
        <x:v>1437022.623695256</x:v>
      </x:c>
      <x:c r="N211" s="97" t="n">
        <x:f>MAX(0,M211*(1+EXP((LN(1+'Monte Carlo'!$K$10)-0.5*'Monte Carlo'!$K$12^2)+'Monte Carlo'!$K$12*((RAND()+RAND()+RAND()+RAND()+RAND()+RAND()+RAND()+RAND()+RAND()+RAND()+RAND()+RAND())-6))-1)+N$15)</x:f>
        <x:v>1322202.9702475152</x:v>
      </x:c>
      <x:c r="O211" s="97" t="n">
        <x:f>MAX(0,N211*(1+EXP((LN(1+'Monte Carlo'!$K$10)-0.5*'Monte Carlo'!$K$12^2)+'Monte Carlo'!$K$12*((RAND()+RAND()+RAND()+RAND()+RAND()+RAND()+RAND()+RAND()+RAND()+RAND()+RAND()+RAND())-6))-1)+O$15)</x:f>
        <x:v>1521489.1250000321</x:v>
      </x:c>
      <x:c r="P211" s="97" t="n">
        <x:f>MAX(0,O211*(1+EXP((LN(1+'Monte Carlo'!$K$10)-0.5*'Monte Carlo'!$K$12^2)+'Monte Carlo'!$K$12*((RAND()+RAND()+RAND()+RAND()+RAND()+RAND()+RAND()+RAND()+RAND()+RAND()+RAND()+RAND())-6))-1)+P$15)</x:f>
        <x:v>1791547.066969481</x:v>
      </x:c>
      <x:c r="Q211" s="97" t="n">
        <x:f>MAX(0,P211*(1+EXP((LN(1+'Monte Carlo'!$K$10)-0.5*'Monte Carlo'!$K$12^2)+'Monte Carlo'!$K$12*((RAND()+RAND()+RAND()+RAND()+RAND()+RAND()+RAND()+RAND()+RAND()+RAND()+RAND()+RAND())-6))-1)+Q$15)</x:f>
        <x:v>1409141.3925757878</x:v>
      </x:c>
      <x:c r="R211" s="97" t="n">
        <x:f>MAX(0,Q211*(1+EXP((LN(1+'Monte Carlo'!$K$10)-0.5*'Monte Carlo'!$K$12^2)+'Monte Carlo'!$K$12*((RAND()+RAND()+RAND()+RAND()+RAND()+RAND()+RAND()+RAND()+RAND()+RAND()+RAND()+RAND())-6))-1)+R$15)</x:f>
        <x:v>1638927.902833324</x:v>
      </x:c>
      <x:c r="S211" s="97" t="n">
        <x:f>MAX(0,R211*(1+EXP((LN(1+'Monte Carlo'!$K$10)-0.5*'Monte Carlo'!$K$12^2)+'Monte Carlo'!$K$12*((RAND()+RAND()+RAND()+RAND()+RAND()+RAND()+RAND()+RAND()+RAND()+RAND()+RAND()+RAND())-6))-1)+S$15)</x:f>
        <x:v>1565521.7249050688</x:v>
      </x:c>
      <x:c r="T211" s="97" t="n">
        <x:f>MAX(0,S211*(1+EXP((LN(1+'Monte Carlo'!$K$10)-0.5*'Monte Carlo'!$K$12^2)+'Monte Carlo'!$K$12*((RAND()+RAND()+RAND()+RAND()+RAND()+RAND()+RAND()+RAND()+RAND()+RAND()+RAND()+RAND())-6))-1)+T$15)</x:f>
        <x:v>1814652.0534636239</x:v>
      </x:c>
      <x:c r="U211" s="97" t="n">
        <x:f>MAX(0,T211*(1+EXP((LN(1+'Monte Carlo'!$K$10)-0.5*'Monte Carlo'!$K$12^2)+'Monte Carlo'!$K$12*((RAND()+RAND()+RAND()+RAND()+RAND()+RAND()+RAND()+RAND()+RAND()+RAND()+RAND()+RAND())-6))-1)+U$15)</x:f>
        <x:v>1903803.051941315</x:v>
      </x:c>
      <x:c r="V211" s="97" t="n">
        <x:f>MAX(0,U211*(1+EXP((LN(1+'Monte Carlo'!$K$10)-0.5*'Monte Carlo'!$K$12^2)+'Monte Carlo'!$K$12*((RAND()+RAND()+RAND()+RAND()+RAND()+RAND()+RAND()+RAND()+RAND()+RAND()+RAND()+RAND())-6))-1)+V$15)</x:f>
        <x:v>2147351.8271585647</x:v>
      </x:c>
      <x:c r="W211" s="97" t="n">
        <x:f>MAX(0,V211*(1+EXP((LN(1+'Monte Carlo'!$K$10)-0.5*'Monte Carlo'!$K$12^2)+'Monte Carlo'!$K$12*((RAND()+RAND()+RAND()+RAND()+RAND()+RAND()+RAND()+RAND()+RAND()+RAND()+RAND()+RAND())-6))-1)+W$15)</x:f>
        <x:v>2067103.6708034738</x:v>
      </x:c>
      <x:c r="X211" s="97" t="n">
        <x:f>MAX(0,W211*(1+EXP((LN(1+'Monte Carlo'!$K$10)-0.5*'Monte Carlo'!$K$12^2)+'Monte Carlo'!$K$12*((RAND()+RAND()+RAND()+RAND()+RAND()+RAND()+RAND()+RAND()+RAND()+RAND()+RAND()+RAND())-6))-1)+X$15)</x:f>
        <x:v>2485076.4399969783</x:v>
      </x:c>
      <x:c r="Y211" s="97" t="n">
        <x:f>MAX(0,X211*(1+EXP((LN(1+'Monte Carlo'!$K$10)-0.5*'Monte Carlo'!$K$12^2)+'Monte Carlo'!$K$12*((RAND()+RAND()+RAND()+RAND()+RAND()+RAND()+RAND()+RAND()+RAND()+RAND()+RAND()+RAND())-6))-1)+Y$15)</x:f>
        <x:v>2805068.582620244</x:v>
      </x:c>
      <x:c r="Z211" s="97" t="n">
        <x:f>MAX(0,Y211*(1+EXP((LN(1+'Monte Carlo'!$K$10)-0.5*'Monte Carlo'!$K$12^2)+'Monte Carlo'!$K$12*((RAND()+RAND()+RAND()+RAND()+RAND()+RAND()+RAND()+RAND()+RAND()+RAND()+RAND()+RAND())-6))-1)+Z$15)</x:f>
        <x:v>2891160.863220713</x:v>
      </x:c>
      <x:c r="AA211" s="97" t="n">
        <x:f>MAX(0,Z211*(1+EXP((LN(1+'Monte Carlo'!$K$10)-0.5*'Monte Carlo'!$K$12^2)+'Monte Carlo'!$K$12*((RAND()+RAND()+RAND()+RAND()+RAND()+RAND()+RAND()+RAND()+RAND()+RAND()+RAND()+RAND())-6))-1)+AA$15)</x:f>
        <x:v>3168708.9619436706</x:v>
      </x:c>
      <x:c r="AB211" s="97" t="n">
        <x:f>MAX(0,AA211*(1+EXP((LN(1+'Monte Carlo'!$K$10)-0.5*'Monte Carlo'!$K$12^2)+'Monte Carlo'!$K$12*((RAND()+RAND()+RAND()+RAND()+RAND()+RAND()+RAND()+RAND()+RAND()+RAND()+RAND()+RAND())-6))-1)+AB$15)</x:f>
        <x:v>3098623.548252468</x:v>
      </x:c>
      <x:c r="AC211" s="97" t="n">
        <x:f>MAX(0,AB211*(1+EXP((LN(1+'Monte Carlo'!$K$10)-0.5*'Monte Carlo'!$K$12^2)+'Monte Carlo'!$K$12*((RAND()+RAND()+RAND()+RAND()+RAND()+RAND()+RAND()+RAND()+RAND()+RAND()+RAND()+RAND())-6))-1)+AC$15)</x:f>
        <x:v>3107256.3973125913</x:v>
      </x:c>
      <x:c r="AD211" s="97" t="n">
        <x:f>MAX(0,AC211*(1+EXP((LN(1+'Monte Carlo'!$K$10)-0.5*'Monte Carlo'!$K$12^2)+'Monte Carlo'!$K$12*((RAND()+RAND()+RAND()+RAND()+RAND()+RAND()+RAND()+RAND()+RAND()+RAND()+RAND()+RAND())-6))-1)+AD$15)</x:f>
        <x:v>3670880.2055859915</x:v>
      </x:c>
      <x:c r="AE211" s="97" t="n">
        <x:f>MAX(0,AD211*(1+EXP((LN(1+'Monte Carlo'!$K$10)-0.5*'Monte Carlo'!$K$12^2)+'Monte Carlo'!$K$12*((RAND()+RAND()+RAND()+RAND()+RAND()+RAND()+RAND()+RAND()+RAND()+RAND()+RAND()+RAND())-6))-1)+AE$15)</x:f>
        <x:v>4191880.119568094</x:v>
      </x:c>
      <x:c r="AF211" s="97" t="n">
        <x:f>MAX(0,AE211*(1+EXP((LN(1+'Monte Carlo'!$K$10)-0.5*'Monte Carlo'!$K$12^2)+'Monte Carlo'!$K$12*((RAND()+RAND()+RAND()+RAND()+RAND()+RAND()+RAND()+RAND()+RAND()+RAND()+RAND()+RAND())-6))-1)+AF$15)</x:f>
        <x:v>4443740.744436677</x:v>
      </x:c>
      <x:c r="AG211" s="97">
        <x:f t="shared" si="4"/>
        <x:v>1029031.25</x:v>
      </x:c>
    </x:row>
    <x:row r="212">
      <x:c r="A212" s="93">
        <x:v>191</x:v>
      </x:c>
      <x:c r="B212" s="97" t="n">
        <x:f>IF(AND(UPPER('Monte Carlo'!$K$4)="YES",'Monte Carlo'!$K$5&gt;0),'Monte Carlo'!$K$13,Liquidity_30Y!$C$14)</x:f>
        <x:v>1029031.25</x:v>
      </x:c>
      <x:c r="C212" s="97" t="n">
        <x:f>MAX(0,B212*(1+EXP((LN(1+'Monte Carlo'!$K$10)-0.5*'Monte Carlo'!$K$12^2)+'Monte Carlo'!$K$12*((RAND()+RAND()+RAND()+RAND()+RAND()+RAND()+RAND()+RAND()+RAND()+RAND()+RAND()+RAND())-6))-1)+C$15)</x:f>
        <x:v>945038.1007094096</x:v>
      </x:c>
      <x:c r="D212" s="97" t="n">
        <x:f>MAX(0,C212*(1+EXP((LN(1+'Monte Carlo'!$K$10)-0.5*'Monte Carlo'!$K$12^2)+'Monte Carlo'!$K$12*((RAND()+RAND()+RAND()+RAND()+RAND()+RAND()+RAND()+RAND()+RAND()+RAND()+RAND()+RAND())-6))-1)+D$15)</x:f>
        <x:v>1260610.545481467</x:v>
      </x:c>
      <x:c r="E212" s="97" t="n">
        <x:f>MAX(0,D212*(1+EXP((LN(1+'Monte Carlo'!$K$10)-0.5*'Monte Carlo'!$K$12^2)+'Monte Carlo'!$K$12*((RAND()+RAND()+RAND()+RAND()+RAND()+RAND()+RAND()+RAND()+RAND()+RAND()+RAND()+RAND())-6))-1)+E$15)</x:f>
        <x:v>1312639.6349227082</x:v>
      </x:c>
      <x:c r="F212" s="97" t="n">
        <x:f>MAX(0,E212*(1+EXP((LN(1+'Monte Carlo'!$K$10)-0.5*'Monte Carlo'!$K$12^2)+'Monte Carlo'!$K$12*((RAND()+RAND()+RAND()+RAND()+RAND()+RAND()+RAND()+RAND()+RAND()+RAND()+RAND()+RAND())-6))-1)+F$15)</x:f>
        <x:v>1382834.4512336846</x:v>
      </x:c>
      <x:c r="G212" s="97" t="n">
        <x:f>MAX(0,F212*(1+EXP((LN(1+'Monte Carlo'!$K$10)-0.5*'Monte Carlo'!$K$12^2)+'Monte Carlo'!$K$12*((RAND()+RAND()+RAND()+RAND()+RAND()+RAND()+RAND()+RAND()+RAND()+RAND()+RAND()+RAND())-6))-1)+G$15)</x:f>
        <x:v>1794645.1267751746</x:v>
      </x:c>
      <x:c r="H212" s="97" t="n">
        <x:f>MAX(0,G212*(1+EXP((LN(1+'Monte Carlo'!$K$10)-0.5*'Monte Carlo'!$K$12^2)+'Monte Carlo'!$K$12*((RAND()+RAND()+RAND()+RAND()+RAND()+RAND()+RAND()+RAND()+RAND()+RAND()+RAND()+RAND())-6))-1)+H$15)</x:f>
        <x:v>2032788.3967065834</x:v>
      </x:c>
      <x:c r="I212" s="97" t="n">
        <x:f>MAX(0,H212*(1+EXP((LN(1+'Monte Carlo'!$K$10)-0.5*'Monte Carlo'!$K$12^2)+'Monte Carlo'!$K$12*((RAND()+RAND()+RAND()+RAND()+RAND()+RAND()+RAND()+RAND()+RAND()+RAND()+RAND()+RAND())-6))-1)+I$15)</x:f>
        <x:v>2127641.8648334676</x:v>
      </x:c>
      <x:c r="J212" s="97" t="n">
        <x:f>MAX(0,I212*(1+EXP((LN(1+'Monte Carlo'!$K$10)-0.5*'Monte Carlo'!$K$12^2)+'Monte Carlo'!$K$12*((RAND()+RAND()+RAND()+RAND()+RAND()+RAND()+RAND()+RAND()+RAND()+RAND()+RAND()+RAND())-6))-1)+J$15)</x:f>
        <x:v>2326330.1912472765</x:v>
      </x:c>
      <x:c r="K212" s="97" t="n">
        <x:f>MAX(0,J212*(1+EXP((LN(1+'Monte Carlo'!$K$10)-0.5*'Monte Carlo'!$K$12^2)+'Monte Carlo'!$K$12*((RAND()+RAND()+RAND()+RAND()+RAND()+RAND()+RAND()+RAND()+RAND()+RAND()+RAND()+RAND())-6))-1)+K$15)</x:f>
        <x:v>2208933.269176021</x:v>
      </x:c>
      <x:c r="L212" s="97" t="n">
        <x:f>MAX(0,K212*(1+EXP((LN(1+'Monte Carlo'!$K$10)-0.5*'Monte Carlo'!$K$12^2)+'Monte Carlo'!$K$12*((RAND()+RAND()+RAND()+RAND()+RAND()+RAND()+RAND()+RAND()+RAND()+RAND()+RAND()+RAND())-6))-1)+L$15)</x:f>
        <x:v>2347598.5739953406</x:v>
      </x:c>
      <x:c r="M212" s="97" t="n">
        <x:f>MAX(0,L212*(1+EXP((LN(1+'Monte Carlo'!$K$10)-0.5*'Monte Carlo'!$K$12^2)+'Monte Carlo'!$K$12*((RAND()+RAND()+RAND()+RAND()+RAND()+RAND()+RAND()+RAND()+RAND()+RAND()+RAND()+RAND())-6))-1)+M$15)</x:f>
        <x:v>2347836.6142204627</x:v>
      </x:c>
      <x:c r="N212" s="97" t="n">
        <x:f>MAX(0,M212*(1+EXP((LN(1+'Monte Carlo'!$K$10)-0.5*'Monte Carlo'!$K$12^2)+'Monte Carlo'!$K$12*((RAND()+RAND()+RAND()+RAND()+RAND()+RAND()+RAND()+RAND()+RAND()+RAND()+RAND()+RAND())-6))-1)+N$15)</x:f>
        <x:v>2974562.374720593</x:v>
      </x:c>
      <x:c r="O212" s="97" t="n">
        <x:f>MAX(0,N212*(1+EXP((LN(1+'Monte Carlo'!$K$10)-0.5*'Monte Carlo'!$K$12^2)+'Monte Carlo'!$K$12*((RAND()+RAND()+RAND()+RAND()+RAND()+RAND()+RAND()+RAND()+RAND()+RAND()+RAND()+RAND())-6))-1)+O$15)</x:f>
        <x:v>3422426.3030754817</x:v>
      </x:c>
      <x:c r="P212" s="97" t="n">
        <x:f>MAX(0,O212*(1+EXP((LN(1+'Monte Carlo'!$K$10)-0.5*'Monte Carlo'!$K$12^2)+'Monte Carlo'!$K$12*((RAND()+RAND()+RAND()+RAND()+RAND()+RAND()+RAND()+RAND()+RAND()+RAND()+RAND()+RAND())-6))-1)+P$15)</x:f>
        <x:v>3498499.485350286</x:v>
      </x:c>
      <x:c r="Q212" s="97" t="n">
        <x:f>MAX(0,P212*(1+EXP((LN(1+'Monte Carlo'!$K$10)-0.5*'Monte Carlo'!$K$12^2)+'Monte Carlo'!$K$12*((RAND()+RAND()+RAND()+RAND()+RAND()+RAND()+RAND()+RAND()+RAND()+RAND()+RAND()+RAND())-6))-1)+Q$15)</x:f>
        <x:v>3972598.8303735303</x:v>
      </x:c>
      <x:c r="R212" s="97" t="n">
        <x:f>MAX(0,Q212*(1+EXP((LN(1+'Monte Carlo'!$K$10)-0.5*'Monte Carlo'!$K$12^2)+'Monte Carlo'!$K$12*((RAND()+RAND()+RAND()+RAND()+RAND()+RAND()+RAND()+RAND()+RAND()+RAND()+RAND()+RAND())-6))-1)+R$15)</x:f>
        <x:v>4190352.512936024</x:v>
      </x:c>
      <x:c r="S212" s="97" t="n">
        <x:f>MAX(0,R212*(1+EXP((LN(1+'Monte Carlo'!$K$10)-0.5*'Monte Carlo'!$K$12^2)+'Monte Carlo'!$K$12*((RAND()+RAND()+RAND()+RAND()+RAND()+RAND()+RAND()+RAND()+RAND()+RAND()+RAND()+RAND())-6))-1)+S$15)</x:f>
        <x:v>4648284.871942168</x:v>
      </x:c>
      <x:c r="T212" s="97" t="n">
        <x:f>MAX(0,S212*(1+EXP((LN(1+'Monte Carlo'!$K$10)-0.5*'Monte Carlo'!$K$12^2)+'Monte Carlo'!$K$12*((RAND()+RAND()+RAND()+RAND()+RAND()+RAND()+RAND()+RAND()+RAND()+RAND()+RAND()+RAND())-6))-1)+T$15)</x:f>
        <x:v>4573876.110959681</x:v>
      </x:c>
      <x:c r="U212" s="97" t="n">
        <x:f>MAX(0,T212*(1+EXP((LN(1+'Monte Carlo'!$K$10)-0.5*'Monte Carlo'!$K$12^2)+'Monte Carlo'!$K$12*((RAND()+RAND()+RAND()+RAND()+RAND()+RAND()+RAND()+RAND()+RAND()+RAND()+RAND()+RAND())-6))-1)+U$15)</x:f>
        <x:v>5641657.570619871</x:v>
      </x:c>
      <x:c r="V212" s="97" t="n">
        <x:f>MAX(0,U212*(1+EXP((LN(1+'Monte Carlo'!$K$10)-0.5*'Monte Carlo'!$K$12^2)+'Monte Carlo'!$K$12*((RAND()+RAND()+RAND()+RAND()+RAND()+RAND()+RAND()+RAND()+RAND()+RAND()+RAND()+RAND())-6))-1)+V$15)</x:f>
        <x:v>6138668.996397547</x:v>
      </x:c>
      <x:c r="W212" s="97" t="n">
        <x:f>MAX(0,V212*(1+EXP((LN(1+'Monte Carlo'!$K$10)-0.5*'Monte Carlo'!$K$12^2)+'Monte Carlo'!$K$12*((RAND()+RAND()+RAND()+RAND()+RAND()+RAND()+RAND()+RAND()+RAND()+RAND()+RAND()+RAND())-6))-1)+W$15)</x:f>
        <x:v>5684043.631290759</x:v>
      </x:c>
      <x:c r="X212" s="97" t="n">
        <x:f>MAX(0,W212*(1+EXP((LN(1+'Monte Carlo'!$K$10)-0.5*'Monte Carlo'!$K$12^2)+'Monte Carlo'!$K$12*((RAND()+RAND()+RAND()+RAND()+RAND()+RAND()+RAND()+RAND()+RAND()+RAND()+RAND()+RAND())-6))-1)+X$15)</x:f>
        <x:v>7336696.604439881</x:v>
      </x:c>
      <x:c r="Y212" s="97" t="n">
        <x:f>MAX(0,X212*(1+EXP((LN(1+'Monte Carlo'!$K$10)-0.5*'Monte Carlo'!$K$12^2)+'Monte Carlo'!$K$12*((RAND()+RAND()+RAND()+RAND()+RAND()+RAND()+RAND()+RAND()+RAND()+RAND()+RAND()+RAND())-6))-1)+Y$15)</x:f>
        <x:v>7151415.46034155</x:v>
      </x:c>
      <x:c r="Z212" s="97" t="n">
        <x:f>MAX(0,Y212*(1+EXP((LN(1+'Monte Carlo'!$K$10)-0.5*'Monte Carlo'!$K$12^2)+'Monte Carlo'!$K$12*((RAND()+RAND()+RAND()+RAND()+RAND()+RAND()+RAND()+RAND()+RAND()+RAND()+RAND()+RAND())-6))-1)+Z$15)</x:f>
        <x:v>6783703.757583773</x:v>
      </x:c>
      <x:c r="AA212" s="97" t="n">
        <x:f>MAX(0,Z212*(1+EXP((LN(1+'Monte Carlo'!$K$10)-0.5*'Monte Carlo'!$K$12^2)+'Monte Carlo'!$K$12*((RAND()+RAND()+RAND()+RAND()+RAND()+RAND()+RAND()+RAND()+RAND()+RAND()+RAND()+RAND())-6))-1)+AA$15)</x:f>
        <x:v>5916305.384652924</x:v>
      </x:c>
      <x:c r="AB212" s="97" t="n">
        <x:f>MAX(0,AA212*(1+EXP((LN(1+'Monte Carlo'!$K$10)-0.5*'Monte Carlo'!$K$12^2)+'Monte Carlo'!$K$12*((RAND()+RAND()+RAND()+RAND()+RAND()+RAND()+RAND()+RAND()+RAND()+RAND()+RAND()+RAND())-6))-1)+AB$15)</x:f>
        <x:v>7183566.339497247</x:v>
      </x:c>
      <x:c r="AC212" s="97" t="n">
        <x:f>MAX(0,AB212*(1+EXP((LN(1+'Monte Carlo'!$K$10)-0.5*'Monte Carlo'!$K$12^2)+'Monte Carlo'!$K$12*((RAND()+RAND()+RAND()+RAND()+RAND()+RAND()+RAND()+RAND()+RAND()+RAND()+RAND()+RAND())-6))-1)+AC$15)</x:f>
        <x:v>7546869.9692732645</x:v>
      </x:c>
      <x:c r="AD212" s="97" t="n">
        <x:f>MAX(0,AC212*(1+EXP((LN(1+'Monte Carlo'!$K$10)-0.5*'Monte Carlo'!$K$12^2)+'Monte Carlo'!$K$12*((RAND()+RAND()+RAND()+RAND()+RAND()+RAND()+RAND()+RAND()+RAND()+RAND()+RAND()+RAND())-6))-1)+AD$15)</x:f>
        <x:v>7990733.192549572</x:v>
      </x:c>
      <x:c r="AE212" s="97" t="n">
        <x:f>MAX(0,AD212*(1+EXP((LN(1+'Monte Carlo'!$K$10)-0.5*'Monte Carlo'!$K$12^2)+'Monte Carlo'!$K$12*((RAND()+RAND()+RAND()+RAND()+RAND()+RAND()+RAND()+RAND()+RAND()+RAND()+RAND()+RAND())-6))-1)+AE$15)</x:f>
        <x:v>8948534.354896411</x:v>
      </x:c>
      <x:c r="AF212" s="97" t="n">
        <x:f>MAX(0,AE212*(1+EXP((LN(1+'Monte Carlo'!$K$10)-0.5*'Monte Carlo'!$K$12^2)+'Monte Carlo'!$K$12*((RAND()+RAND()+RAND()+RAND()+RAND()+RAND()+RAND()+RAND()+RAND()+RAND()+RAND()+RAND())-6))-1)+AF$15)</x:f>
        <x:v>11235066.564072037</x:v>
      </x:c>
      <x:c r="AG212" s="97">
        <x:f t="shared" si="4"/>
        <x:v>727604.20944701869</x:v>
      </x:c>
    </x:row>
    <x:row r="213">
      <x:c r="A213" s="93">
        <x:v>192</x:v>
      </x:c>
      <x:c r="B213" s="97" t="n">
        <x:f>IF(AND(UPPER('Monte Carlo'!$K$4)="YES",'Monte Carlo'!$K$5&gt;0),'Monte Carlo'!$K$13,Liquidity_30Y!$C$14)</x:f>
        <x:v>1029031.25</x:v>
      </x:c>
      <x:c r="C213" s="97" t="n">
        <x:f>MAX(0,B213*(1+EXP((LN(1+'Monte Carlo'!$K$10)-0.5*'Monte Carlo'!$K$12^2)+'Monte Carlo'!$K$12*((RAND()+RAND()+RAND()+RAND()+RAND()+RAND()+RAND()+RAND()+RAND()+RAND()+RAND()+RAND())-6))-1)+C$15)</x:f>
        <x:v>1273338.7592046857</x:v>
      </x:c>
      <x:c r="D213" s="97" t="n">
        <x:f>MAX(0,C213*(1+EXP((LN(1+'Monte Carlo'!$K$10)-0.5*'Monte Carlo'!$K$12^2)+'Monte Carlo'!$K$12*((RAND()+RAND()+RAND()+RAND()+RAND()+RAND()+RAND()+RAND()+RAND()+RAND()+RAND()+RAND())-6))-1)+D$15)</x:f>
        <x:v>1624858.587399893</x:v>
      </x:c>
      <x:c r="E213" s="97" t="n">
        <x:f>MAX(0,D213*(1+EXP((LN(1+'Monte Carlo'!$K$10)-0.5*'Monte Carlo'!$K$12^2)+'Monte Carlo'!$K$12*((RAND()+RAND()+RAND()+RAND()+RAND()+RAND()+RAND()+RAND()+RAND()+RAND()+RAND()+RAND())-6))-1)+E$15)</x:f>
        <x:v>1695733.8308466414</x:v>
      </x:c>
      <x:c r="F213" s="97" t="n">
        <x:f>MAX(0,E213*(1+EXP((LN(1+'Monte Carlo'!$K$10)-0.5*'Monte Carlo'!$K$12^2)+'Monte Carlo'!$K$12*((RAND()+RAND()+RAND()+RAND()+RAND()+RAND()+RAND()+RAND()+RAND()+RAND()+RAND()+RAND())-6))-1)+F$15)</x:f>
        <x:v>1957502.2518109495</x:v>
      </x:c>
      <x:c r="G213" s="97" t="n">
        <x:f>MAX(0,F213*(1+EXP((LN(1+'Monte Carlo'!$K$10)-0.5*'Monte Carlo'!$K$12^2)+'Monte Carlo'!$K$12*((RAND()+RAND()+RAND()+RAND()+RAND()+RAND()+RAND()+RAND()+RAND()+RAND()+RAND()+RAND())-6))-1)+G$15)</x:f>
        <x:v>1900522.7949518089</x:v>
      </x:c>
      <x:c r="H213" s="97" t="n">
        <x:f>MAX(0,G213*(1+EXP((LN(1+'Monte Carlo'!$K$10)-0.5*'Monte Carlo'!$K$12^2)+'Monte Carlo'!$K$12*((RAND()+RAND()+RAND()+RAND()+RAND()+RAND()+RAND()+RAND()+RAND()+RAND()+RAND()+RAND())-6))-1)+H$15)</x:f>
        <x:v>2048868.480310518</x:v>
      </x:c>
      <x:c r="I213" s="97" t="n">
        <x:f>MAX(0,H213*(1+EXP((LN(1+'Monte Carlo'!$K$10)-0.5*'Monte Carlo'!$K$12^2)+'Monte Carlo'!$K$12*((RAND()+RAND()+RAND()+RAND()+RAND()+RAND()+RAND()+RAND()+RAND()+RAND()+RAND()+RAND())-6))-1)+I$15)</x:f>
        <x:v>2996864.055802758</x:v>
      </x:c>
      <x:c r="J213" s="97" t="n">
        <x:f>MAX(0,I213*(1+EXP((LN(1+'Monte Carlo'!$K$10)-0.5*'Monte Carlo'!$K$12^2)+'Monte Carlo'!$K$12*((RAND()+RAND()+RAND()+RAND()+RAND()+RAND()+RAND()+RAND()+RAND()+RAND()+RAND()+RAND())-6))-1)+J$15)</x:f>
        <x:v>2763351.1514376504</x:v>
      </x:c>
      <x:c r="K213" s="97" t="n">
        <x:f>MAX(0,J213*(1+EXP((LN(1+'Monte Carlo'!$K$10)-0.5*'Monte Carlo'!$K$12^2)+'Monte Carlo'!$K$12*((RAND()+RAND()+RAND()+RAND()+RAND()+RAND()+RAND()+RAND()+RAND()+RAND()+RAND()+RAND())-6))-1)+K$15)</x:f>
        <x:v>4008046.3369452925</x:v>
      </x:c>
      <x:c r="L213" s="97" t="n">
        <x:f>MAX(0,K213*(1+EXP((LN(1+'Monte Carlo'!$K$10)-0.5*'Monte Carlo'!$K$12^2)+'Monte Carlo'!$K$12*((RAND()+RAND()+RAND()+RAND()+RAND()+RAND()+RAND()+RAND()+RAND()+RAND()+RAND()+RAND())-6))-1)+L$15)</x:f>
        <x:v>3661562.863116377</x:v>
      </x:c>
      <x:c r="M213" s="97" t="n">
        <x:f>MAX(0,L213*(1+EXP((LN(1+'Monte Carlo'!$K$10)-0.5*'Monte Carlo'!$K$12^2)+'Monte Carlo'!$K$12*((RAND()+RAND()+RAND()+RAND()+RAND()+RAND()+RAND()+RAND()+RAND()+RAND()+RAND()+RAND())-6))-1)+M$15)</x:f>
        <x:v>4994965.350290615</x:v>
      </x:c>
      <x:c r="N213" s="97" t="n">
        <x:f>MAX(0,M213*(1+EXP((LN(1+'Monte Carlo'!$K$10)-0.5*'Monte Carlo'!$K$12^2)+'Monte Carlo'!$K$12*((RAND()+RAND()+RAND()+RAND()+RAND()+RAND()+RAND()+RAND()+RAND()+RAND()+RAND()+RAND())-6))-1)+N$15)</x:f>
        <x:v>4817762.106425902</x:v>
      </x:c>
      <x:c r="O213" s="97" t="n">
        <x:f>MAX(0,N213*(1+EXP((LN(1+'Monte Carlo'!$K$10)-0.5*'Monte Carlo'!$K$12^2)+'Monte Carlo'!$K$12*((RAND()+RAND()+RAND()+RAND()+RAND()+RAND()+RAND()+RAND()+RAND()+RAND()+RAND()+RAND())-6))-1)+O$15)</x:f>
        <x:v>4820395.909808319</x:v>
      </x:c>
      <x:c r="P213" s="97" t="n">
        <x:f>MAX(0,O213*(1+EXP((LN(1+'Monte Carlo'!$K$10)-0.5*'Monte Carlo'!$K$12^2)+'Monte Carlo'!$K$12*((RAND()+RAND()+RAND()+RAND()+RAND()+RAND()+RAND()+RAND()+RAND()+RAND()+RAND()+RAND())-6))-1)+P$15)</x:f>
        <x:v>6101588.892635896</x:v>
      </x:c>
      <x:c r="Q213" s="97" t="n">
        <x:f>MAX(0,P213*(1+EXP((LN(1+'Monte Carlo'!$K$10)-0.5*'Monte Carlo'!$K$12^2)+'Monte Carlo'!$K$12*((RAND()+RAND()+RAND()+RAND()+RAND()+RAND()+RAND()+RAND()+RAND()+RAND()+RAND()+RAND())-6))-1)+Q$15)</x:f>
        <x:v>6259658.590102555</x:v>
      </x:c>
      <x:c r="R213" s="97" t="n">
        <x:f>MAX(0,Q213*(1+EXP((LN(1+'Monte Carlo'!$K$10)-0.5*'Monte Carlo'!$K$12^2)+'Monte Carlo'!$K$12*((RAND()+RAND()+RAND()+RAND()+RAND()+RAND()+RAND()+RAND()+RAND()+RAND()+RAND()+RAND())-6))-1)+R$15)</x:f>
        <x:v>7950669.339116651</x:v>
      </x:c>
      <x:c r="S213" s="97" t="n">
        <x:f>MAX(0,R213*(1+EXP((LN(1+'Monte Carlo'!$K$10)-0.5*'Monte Carlo'!$K$12^2)+'Monte Carlo'!$K$12*((RAND()+RAND()+RAND()+RAND()+RAND()+RAND()+RAND()+RAND()+RAND()+RAND()+RAND()+RAND())-6))-1)+S$15)</x:f>
        <x:v>8794085.558658866</x:v>
      </x:c>
      <x:c r="T213" s="97" t="n">
        <x:f>MAX(0,S213*(1+EXP((LN(1+'Monte Carlo'!$K$10)-0.5*'Monte Carlo'!$K$12^2)+'Monte Carlo'!$K$12*((RAND()+RAND()+RAND()+RAND()+RAND()+RAND()+RAND()+RAND()+RAND()+RAND()+RAND()+RAND())-6))-1)+T$15)</x:f>
        <x:v>9622900.447302626</x:v>
      </x:c>
      <x:c r="U213" s="97" t="n">
        <x:f>MAX(0,T213*(1+EXP((LN(1+'Monte Carlo'!$K$10)-0.5*'Monte Carlo'!$K$12^2)+'Monte Carlo'!$K$12*((RAND()+RAND()+RAND()+RAND()+RAND()+RAND()+RAND()+RAND()+RAND()+RAND()+RAND()+RAND())-6))-1)+U$15)</x:f>
        <x:v>9743049.937005771</x:v>
      </x:c>
      <x:c r="V213" s="97" t="n">
        <x:f>MAX(0,U213*(1+EXP((LN(1+'Monte Carlo'!$K$10)-0.5*'Monte Carlo'!$K$12^2)+'Monte Carlo'!$K$12*((RAND()+RAND()+RAND()+RAND()+RAND()+RAND()+RAND()+RAND()+RAND()+RAND()+RAND()+RAND())-6))-1)+V$15)</x:f>
        <x:v>10476672.614756828</x:v>
      </x:c>
      <x:c r="W213" s="97" t="n">
        <x:f>MAX(0,V213*(1+EXP((LN(1+'Monte Carlo'!$K$10)-0.5*'Monte Carlo'!$K$12^2)+'Monte Carlo'!$K$12*((RAND()+RAND()+RAND()+RAND()+RAND()+RAND()+RAND()+RAND()+RAND()+RAND()+RAND()+RAND())-6))-1)+W$15)</x:f>
        <x:v>9029549.791342355</x:v>
      </x:c>
      <x:c r="X213" s="97" t="n">
        <x:f>MAX(0,W213*(1+EXP((LN(1+'Monte Carlo'!$K$10)-0.5*'Monte Carlo'!$K$12^2)+'Monte Carlo'!$K$12*((RAND()+RAND()+RAND()+RAND()+RAND()+RAND()+RAND()+RAND()+RAND()+RAND()+RAND()+RAND())-6))-1)+X$15)</x:f>
        <x:v>8313644.081878464</x:v>
      </x:c>
      <x:c r="Y213" s="97" t="n">
        <x:f>MAX(0,X213*(1+EXP((LN(1+'Monte Carlo'!$K$10)-0.5*'Monte Carlo'!$K$12^2)+'Monte Carlo'!$K$12*((RAND()+RAND()+RAND()+RAND()+RAND()+RAND()+RAND()+RAND()+RAND()+RAND()+RAND()+RAND())-6))-1)+Y$15)</x:f>
        <x:v>10893415.847386928</x:v>
      </x:c>
      <x:c r="Z213" s="97" t="n">
        <x:f>MAX(0,Y213*(1+EXP((LN(1+'Monte Carlo'!$K$10)-0.5*'Monte Carlo'!$K$12^2)+'Monte Carlo'!$K$12*((RAND()+RAND()+RAND()+RAND()+RAND()+RAND()+RAND()+RAND()+RAND()+RAND()+RAND()+RAND())-6))-1)+Z$15)</x:f>
        <x:v>11904351.485870698</x:v>
      </x:c>
      <x:c r="AA213" s="97" t="n">
        <x:f>MAX(0,Z213*(1+EXP((LN(1+'Monte Carlo'!$K$10)-0.5*'Monte Carlo'!$K$12^2)+'Monte Carlo'!$K$12*((RAND()+RAND()+RAND()+RAND()+RAND()+RAND()+RAND()+RAND()+RAND()+RAND()+RAND()+RAND())-6))-1)+AA$15)</x:f>
        <x:v>14047203.494935453</x:v>
      </x:c>
      <x:c r="AB213" s="97" t="n">
        <x:f>MAX(0,AA213*(1+EXP((LN(1+'Monte Carlo'!$K$10)-0.5*'Monte Carlo'!$K$12^2)+'Monte Carlo'!$K$12*((RAND()+RAND()+RAND()+RAND()+RAND()+RAND()+RAND()+RAND()+RAND()+RAND()+RAND()+RAND())-6))-1)+AB$15)</x:f>
        <x:v>11206168.402537711</x:v>
      </x:c>
      <x:c r="AC213" s="97" t="n">
        <x:f>MAX(0,AB213*(1+EXP((LN(1+'Monte Carlo'!$K$10)-0.5*'Monte Carlo'!$K$12^2)+'Monte Carlo'!$K$12*((RAND()+RAND()+RAND()+RAND()+RAND()+RAND()+RAND()+RAND()+RAND()+RAND()+RAND()+RAND())-6))-1)+AC$15)</x:f>
        <x:v>10810425.722868519</x:v>
      </x:c>
      <x:c r="AD213" s="97" t="n">
        <x:f>MAX(0,AC213*(1+EXP((LN(1+'Monte Carlo'!$K$10)-0.5*'Monte Carlo'!$K$12^2)+'Monte Carlo'!$K$12*((RAND()+RAND()+RAND()+RAND()+RAND()+RAND()+RAND()+RAND()+RAND()+RAND()+RAND()+RAND())-6))-1)+AD$15)</x:f>
        <x:v>14316883.262573672</x:v>
      </x:c>
      <x:c r="AE213" s="97" t="n">
        <x:f>MAX(0,AD213*(1+EXP((LN(1+'Monte Carlo'!$K$10)-0.5*'Monte Carlo'!$K$12^2)+'Monte Carlo'!$K$12*((RAND()+RAND()+RAND()+RAND()+RAND()+RAND()+RAND()+RAND()+RAND()+RAND()+RAND()+RAND())-6))-1)+AE$15)</x:f>
        <x:v>17200893.372363087</x:v>
      </x:c>
      <x:c r="AF213" s="97" t="n">
        <x:f>MAX(0,AE213*(1+EXP((LN(1+'Monte Carlo'!$K$10)-0.5*'Monte Carlo'!$K$12^2)+'Monte Carlo'!$K$12*((RAND()+RAND()+RAND()+RAND()+RAND()+RAND()+RAND()+RAND()+RAND()+RAND()+RAND()+RAND())-6))-1)+AF$15)</x:f>
        <x:v>14466040.269874342</x:v>
      </x:c>
      <x:c r="AG213" s="97">
        <x:f t="shared" si="4"/>
        <x:v>862049.7037832028</x:v>
      </x:c>
    </x:row>
    <x:row r="214">
      <x:c r="A214" s="93">
        <x:v>193</x:v>
      </x:c>
      <x:c r="B214" s="97" t="n">
        <x:f>IF(AND(UPPER('Monte Carlo'!$K$4)="YES",'Monte Carlo'!$K$5&gt;0),'Monte Carlo'!$K$13,Liquidity_30Y!$C$14)</x:f>
        <x:v>1029031.25</x:v>
      </x:c>
      <x:c r="C214" s="97" t="n">
        <x:f>MAX(0,B214*(1+EXP((LN(1+'Monte Carlo'!$K$10)-0.5*'Monte Carlo'!$K$12^2)+'Monte Carlo'!$K$12*((RAND()+RAND()+RAND()+RAND()+RAND()+RAND()+RAND()+RAND()+RAND()+RAND()+RAND()+RAND())-6))-1)+C$15)</x:f>
        <x:v>1244131.2973237615</x:v>
      </x:c>
      <x:c r="D214" s="97" t="n">
        <x:f>MAX(0,C214*(1+EXP((LN(1+'Monte Carlo'!$K$10)-0.5*'Monte Carlo'!$K$12^2)+'Monte Carlo'!$K$12*((RAND()+RAND()+RAND()+RAND()+RAND()+RAND()+RAND()+RAND()+RAND()+RAND()+RAND()+RAND())-6))-1)+D$15)</x:f>
        <x:v>1660101.6819235615</x:v>
      </x:c>
      <x:c r="E214" s="97" t="n">
        <x:f>MAX(0,D214*(1+EXP((LN(1+'Monte Carlo'!$K$10)-0.5*'Monte Carlo'!$K$12^2)+'Monte Carlo'!$K$12*((RAND()+RAND()+RAND()+RAND()+RAND()+RAND()+RAND()+RAND()+RAND()+RAND()+RAND()+RAND())-6))-1)+E$15)</x:f>
        <x:v>1849844.9411955636</x:v>
      </x:c>
      <x:c r="F214" s="97" t="n">
        <x:f>MAX(0,E214*(1+EXP((LN(1+'Monte Carlo'!$K$10)-0.5*'Monte Carlo'!$K$12^2)+'Monte Carlo'!$K$12*((RAND()+RAND()+RAND()+RAND()+RAND()+RAND()+RAND()+RAND()+RAND()+RAND()+RAND()+RAND())-6))-1)+F$15)</x:f>
        <x:v>1703529.8228556225</x:v>
      </x:c>
      <x:c r="G214" s="97" t="n">
        <x:f>MAX(0,F214*(1+EXP((LN(1+'Monte Carlo'!$K$10)-0.5*'Monte Carlo'!$K$12^2)+'Monte Carlo'!$K$12*((RAND()+RAND()+RAND()+RAND()+RAND()+RAND()+RAND()+RAND()+RAND()+RAND()+RAND()+RAND())-6))-1)+G$15)</x:f>
        <x:v>1762765.1220785205</x:v>
      </x:c>
      <x:c r="H214" s="97" t="n">
        <x:f>MAX(0,G214*(1+EXP((LN(1+'Monte Carlo'!$K$10)-0.5*'Monte Carlo'!$K$12^2)+'Monte Carlo'!$K$12*((RAND()+RAND()+RAND()+RAND()+RAND()+RAND()+RAND()+RAND()+RAND()+RAND()+RAND()+RAND())-6))-1)+H$15)</x:f>
        <x:v>2138796.3279035133</x:v>
      </x:c>
      <x:c r="I214" s="97" t="n">
        <x:f>MAX(0,H214*(1+EXP((LN(1+'Monte Carlo'!$K$10)-0.5*'Monte Carlo'!$K$12^2)+'Monte Carlo'!$K$12*((RAND()+RAND()+RAND()+RAND()+RAND()+RAND()+RAND()+RAND()+RAND()+RAND()+RAND()+RAND())-6))-1)+I$15)</x:f>
        <x:v>1834394.213469727</x:v>
      </x:c>
      <x:c r="J214" s="97" t="n">
        <x:f>MAX(0,I214*(1+EXP((LN(1+'Monte Carlo'!$K$10)-0.5*'Monte Carlo'!$K$12^2)+'Monte Carlo'!$K$12*((RAND()+RAND()+RAND()+RAND()+RAND()+RAND()+RAND()+RAND()+RAND()+RAND()+RAND()+RAND())-6))-1)+J$15)</x:f>
        <x:v>1684334.849345772</x:v>
      </x:c>
      <x:c r="K214" s="97" t="n">
        <x:f>MAX(0,J214*(1+EXP((LN(1+'Monte Carlo'!$K$10)-0.5*'Monte Carlo'!$K$12^2)+'Monte Carlo'!$K$12*((RAND()+RAND()+RAND()+RAND()+RAND()+RAND()+RAND()+RAND()+RAND()+RAND()+RAND()+RAND())-6))-1)+K$15)</x:f>
        <x:v>1767569.1017162858</x:v>
      </x:c>
      <x:c r="L214" s="97" t="n">
        <x:f>MAX(0,K214*(1+EXP((LN(1+'Monte Carlo'!$K$10)-0.5*'Monte Carlo'!$K$12^2)+'Monte Carlo'!$K$12*((RAND()+RAND()+RAND()+RAND()+RAND()+RAND()+RAND()+RAND()+RAND()+RAND()+RAND()+RAND())-6))-1)+L$15)</x:f>
        <x:v>1354612.1418886997</x:v>
      </x:c>
      <x:c r="M214" s="97" t="n">
        <x:f>MAX(0,L214*(1+EXP((LN(1+'Monte Carlo'!$K$10)-0.5*'Monte Carlo'!$K$12^2)+'Monte Carlo'!$K$12*((RAND()+RAND()+RAND()+RAND()+RAND()+RAND()+RAND()+RAND()+RAND()+RAND()+RAND()+RAND())-6))-1)+M$15)</x:f>
        <x:v>1075811.3778407478</x:v>
      </x:c>
      <x:c r="N214" s="97" t="n">
        <x:f>MAX(0,M214*(1+EXP((LN(1+'Monte Carlo'!$K$10)-0.5*'Monte Carlo'!$K$12^2)+'Monte Carlo'!$K$12*((RAND()+RAND()+RAND()+RAND()+RAND()+RAND()+RAND()+RAND()+RAND()+RAND()+RAND()+RAND())-6))-1)+N$15)</x:f>
        <x:v>1133289.1578567794</x:v>
      </x:c>
      <x:c r="O214" s="97" t="n">
        <x:f>MAX(0,N214*(1+EXP((LN(1+'Monte Carlo'!$K$10)-0.5*'Monte Carlo'!$K$12^2)+'Monte Carlo'!$K$12*((RAND()+RAND()+RAND()+RAND()+RAND()+RAND()+RAND()+RAND()+RAND()+RAND()+RAND()+RAND())-6))-1)+O$15)</x:f>
        <x:v>1808636.2514306041</x:v>
      </x:c>
      <x:c r="P214" s="97" t="n">
        <x:f>MAX(0,O214*(1+EXP((LN(1+'Monte Carlo'!$K$10)-0.5*'Monte Carlo'!$K$12^2)+'Monte Carlo'!$K$12*((RAND()+RAND()+RAND()+RAND()+RAND()+RAND()+RAND()+RAND()+RAND()+RAND()+RAND()+RAND())-6))-1)+P$15)</x:f>
        <x:v>2406828.46348959</x:v>
      </x:c>
      <x:c r="Q214" s="97" t="n">
        <x:f>MAX(0,P214*(1+EXP((LN(1+'Monte Carlo'!$K$10)-0.5*'Monte Carlo'!$K$12^2)+'Monte Carlo'!$K$12*((RAND()+RAND()+RAND()+RAND()+RAND()+RAND()+RAND()+RAND()+RAND()+RAND()+RAND()+RAND())-6))-1)+Q$15)</x:f>
        <x:v>2612085.543537869</x:v>
      </x:c>
      <x:c r="R214" s="97" t="n">
        <x:f>MAX(0,Q214*(1+EXP((LN(1+'Monte Carlo'!$K$10)-0.5*'Monte Carlo'!$K$12^2)+'Monte Carlo'!$K$12*((RAND()+RAND()+RAND()+RAND()+RAND()+RAND()+RAND()+RAND()+RAND()+RAND()+RAND()+RAND())-6))-1)+R$15)</x:f>
        <x:v>2794701.6409040047</x:v>
      </x:c>
      <x:c r="S214" s="97" t="n">
        <x:f>MAX(0,R214*(1+EXP((LN(1+'Monte Carlo'!$K$10)-0.5*'Monte Carlo'!$K$12^2)+'Monte Carlo'!$K$12*((RAND()+RAND()+RAND()+RAND()+RAND()+RAND()+RAND()+RAND()+RAND()+RAND()+RAND()+RAND())-6))-1)+S$15)</x:f>
        <x:v>2183204.6336729666</x:v>
      </x:c>
      <x:c r="T214" s="97" t="n">
        <x:f>MAX(0,S214*(1+EXP((LN(1+'Monte Carlo'!$K$10)-0.5*'Monte Carlo'!$K$12^2)+'Monte Carlo'!$K$12*((RAND()+RAND()+RAND()+RAND()+RAND()+RAND()+RAND()+RAND()+RAND()+RAND()+RAND()+RAND())-6))-1)+T$15)</x:f>
        <x:v>2044169.7220620238</x:v>
      </x:c>
      <x:c r="U214" s="97" t="n">
        <x:f>MAX(0,T214*(1+EXP((LN(1+'Monte Carlo'!$K$10)-0.5*'Monte Carlo'!$K$12^2)+'Monte Carlo'!$K$12*((RAND()+RAND()+RAND()+RAND()+RAND()+RAND()+RAND()+RAND()+RAND()+RAND()+RAND()+RAND())-6))-1)+U$15)</x:f>
        <x:v>2402855.1602411056</x:v>
      </x:c>
      <x:c r="V214" s="97" t="n">
        <x:f>MAX(0,U214*(1+EXP((LN(1+'Monte Carlo'!$K$10)-0.5*'Monte Carlo'!$K$12^2)+'Monte Carlo'!$K$12*((RAND()+RAND()+RAND()+RAND()+RAND()+RAND()+RAND()+RAND()+RAND()+RAND()+RAND()+RAND())-6))-1)+V$15)</x:f>
        <x:v>2560682.665155509</x:v>
      </x:c>
      <x:c r="W214" s="97" t="n">
        <x:f>MAX(0,V214*(1+EXP((LN(1+'Monte Carlo'!$K$10)-0.5*'Monte Carlo'!$K$12^2)+'Monte Carlo'!$K$12*((RAND()+RAND()+RAND()+RAND()+RAND()+RAND()+RAND()+RAND()+RAND()+RAND()+RAND()+RAND())-6))-1)+W$15)</x:f>
        <x:v>2838948.9298847467</x:v>
      </x:c>
      <x:c r="X214" s="97" t="n">
        <x:f>MAX(0,W214*(1+EXP((LN(1+'Monte Carlo'!$K$10)-0.5*'Monte Carlo'!$K$12^2)+'Monte Carlo'!$K$12*((RAND()+RAND()+RAND()+RAND()+RAND()+RAND()+RAND()+RAND()+RAND()+RAND()+RAND()+RAND())-6))-1)+X$15)</x:f>
        <x:v>1978520.8139921727</x:v>
      </x:c>
      <x:c r="Y214" s="97" t="n">
        <x:f>MAX(0,X214*(1+EXP((LN(1+'Monte Carlo'!$K$10)-0.5*'Monte Carlo'!$K$12^2)+'Monte Carlo'!$K$12*((RAND()+RAND()+RAND()+RAND()+RAND()+RAND()+RAND()+RAND()+RAND()+RAND()+RAND()+RAND())-6))-1)+Y$15)</x:f>
        <x:v>1960002.177652624</x:v>
      </x:c>
      <x:c r="Z214" s="97" t="n">
        <x:f>MAX(0,Y214*(1+EXP((LN(1+'Monte Carlo'!$K$10)-0.5*'Monte Carlo'!$K$12^2)+'Monte Carlo'!$K$12*((RAND()+RAND()+RAND()+RAND()+RAND()+RAND()+RAND()+RAND()+RAND()+RAND()+RAND()+RAND())-6))-1)+Z$15)</x:f>
        <x:v>1894957.4771432993</x:v>
      </x:c>
      <x:c r="AA214" s="97" t="n">
        <x:f>MAX(0,Z214*(1+EXP((LN(1+'Monte Carlo'!$K$10)-0.5*'Monte Carlo'!$K$12^2)+'Monte Carlo'!$K$12*((RAND()+RAND()+RAND()+RAND()+RAND()+RAND()+RAND()+RAND()+RAND()+RAND()+RAND()+RAND())-6))-1)+AA$15)</x:f>
        <x:v>1708257.3055327188</x:v>
      </x:c>
      <x:c r="AB214" s="97" t="n">
        <x:f>MAX(0,AA214*(1+EXP((LN(1+'Monte Carlo'!$K$10)-0.5*'Monte Carlo'!$K$12^2)+'Monte Carlo'!$K$12*((RAND()+RAND()+RAND()+RAND()+RAND()+RAND()+RAND()+RAND()+RAND()+RAND()+RAND()+RAND())-6))-1)+AB$15)</x:f>
        <x:v>1997647.7702597468</x:v>
      </x:c>
      <x:c r="AC214" s="97" t="n">
        <x:f>MAX(0,AB214*(1+EXP((LN(1+'Monte Carlo'!$K$10)-0.5*'Monte Carlo'!$K$12^2)+'Monte Carlo'!$K$12*((RAND()+RAND()+RAND()+RAND()+RAND()+RAND()+RAND()+RAND()+RAND()+RAND()+RAND()+RAND())-6))-1)+AC$15)</x:f>
        <x:v>3710629.097470801</x:v>
      </x:c>
      <x:c r="AD214" s="97" t="n">
        <x:f>MAX(0,AC214*(1+EXP((LN(1+'Monte Carlo'!$K$10)-0.5*'Monte Carlo'!$K$12^2)+'Monte Carlo'!$K$12*((RAND()+RAND()+RAND()+RAND()+RAND()+RAND()+RAND()+RAND()+RAND()+RAND()+RAND()+RAND())-6))-1)+AD$15)</x:f>
        <x:v>3778069.7204251946</x:v>
      </x:c>
      <x:c r="AE214" s="97" t="n">
        <x:f>MAX(0,AD214*(1+EXP((LN(1+'Monte Carlo'!$K$10)-0.5*'Monte Carlo'!$K$12^2)+'Monte Carlo'!$K$12*((RAND()+RAND()+RAND()+RAND()+RAND()+RAND()+RAND()+RAND()+RAND()+RAND()+RAND()+RAND())-6))-1)+AE$15)</x:f>
        <x:v>3898394.9281165497</x:v>
      </x:c>
      <x:c r="AF214" s="97" t="n">
        <x:f>MAX(0,AE214*(1+EXP((LN(1+'Monte Carlo'!$K$10)-0.5*'Monte Carlo'!$K$12^2)+'Monte Carlo'!$K$12*((RAND()+RAND()+RAND()+RAND()+RAND()+RAND()+RAND()+RAND()+RAND()+RAND()+RAND()+RAND())-6))-1)+AF$15)</x:f>
        <x:v>3425024.6479911963</x:v>
      </x:c>
      <x:c r="AG214" s="97" t="n">
        <x:f t="shared" ref="AG214:AG277" si="5">MIN(B214:AF214)</x:f>
        <x:v>1029031.25</x:v>
      </x:c>
    </x:row>
    <x:row r="215">
      <x:c r="A215" s="93">
        <x:v>194</x:v>
      </x:c>
      <x:c r="B215" s="97" t="n">
        <x:f>IF(AND(UPPER('Monte Carlo'!$K$4)="YES",'Monte Carlo'!$K$5&gt;0),'Monte Carlo'!$K$13,Liquidity_30Y!$C$14)</x:f>
        <x:v>1029031.25</x:v>
      </x:c>
      <x:c r="C215" s="97" t="n">
        <x:f>MAX(0,B215*(1+EXP((LN(1+'Monte Carlo'!$K$10)-0.5*'Monte Carlo'!$K$12^2)+'Monte Carlo'!$K$12*((RAND()+RAND()+RAND()+RAND()+RAND()+RAND()+RAND()+RAND()+RAND()+RAND()+RAND()+RAND())-6))-1)+C$15)</x:f>
        <x:v>1012621.3596314797</x:v>
      </x:c>
      <x:c r="D215" s="97" t="n">
        <x:f>MAX(0,C215*(1+EXP((LN(1+'Monte Carlo'!$K$10)-0.5*'Monte Carlo'!$K$12^2)+'Monte Carlo'!$K$12*((RAND()+RAND()+RAND()+RAND()+RAND()+RAND()+RAND()+RAND()+RAND()+RAND()+RAND()+RAND())-6))-1)+D$15)</x:f>
        <x:v>1085358.2836179836</x:v>
      </x:c>
      <x:c r="E215" s="97" t="n">
        <x:f>MAX(0,D215*(1+EXP((LN(1+'Monte Carlo'!$K$10)-0.5*'Monte Carlo'!$K$12^2)+'Monte Carlo'!$K$12*((RAND()+RAND()+RAND()+RAND()+RAND()+RAND()+RAND()+RAND()+RAND()+RAND()+RAND()+RAND())-6))-1)+E$15)</x:f>
        <x:v>1058951.3034761078</x:v>
      </x:c>
      <x:c r="F215" s="97" t="n">
        <x:f>MAX(0,E215*(1+EXP((LN(1+'Monte Carlo'!$K$10)-0.5*'Monte Carlo'!$K$12^2)+'Monte Carlo'!$K$12*((RAND()+RAND()+RAND()+RAND()+RAND()+RAND()+RAND()+RAND()+RAND()+RAND()+RAND()+RAND())-6))-1)+F$15)</x:f>
        <x:v>1115630.9835666395</x:v>
      </x:c>
      <x:c r="G215" s="97" t="n">
        <x:f>MAX(0,F215*(1+EXP((LN(1+'Monte Carlo'!$K$10)-0.5*'Monte Carlo'!$K$12^2)+'Monte Carlo'!$K$12*((RAND()+RAND()+RAND()+RAND()+RAND()+RAND()+RAND()+RAND()+RAND()+RAND()+RAND()+RAND())-6))-1)+G$15)</x:f>
        <x:v>1133419.3266572638</x:v>
      </x:c>
      <x:c r="H215" s="97" t="n">
        <x:f>MAX(0,G215*(1+EXP((LN(1+'Monte Carlo'!$K$10)-0.5*'Monte Carlo'!$K$12^2)+'Monte Carlo'!$K$12*((RAND()+RAND()+RAND()+RAND()+RAND()+RAND()+RAND()+RAND()+RAND()+RAND()+RAND()+RAND())-6))-1)+H$15)</x:f>
        <x:v>1416670.831763747</x:v>
      </x:c>
      <x:c r="I215" s="97" t="n">
        <x:f>MAX(0,H215*(1+EXP((LN(1+'Monte Carlo'!$K$10)-0.5*'Monte Carlo'!$K$12^2)+'Monte Carlo'!$K$12*((RAND()+RAND()+RAND()+RAND()+RAND()+RAND()+RAND()+RAND()+RAND()+RAND()+RAND()+RAND())-6))-1)+I$15)</x:f>
        <x:v>1891801.5356557802</x:v>
      </x:c>
      <x:c r="J215" s="97" t="n">
        <x:f>MAX(0,I215*(1+EXP((LN(1+'Monte Carlo'!$K$10)-0.5*'Monte Carlo'!$K$12^2)+'Monte Carlo'!$K$12*((RAND()+RAND()+RAND()+RAND()+RAND()+RAND()+RAND()+RAND()+RAND()+RAND()+RAND()+RAND())-6))-1)+J$15)</x:f>
        <x:v>2106579.0971738235</x:v>
      </x:c>
      <x:c r="K215" s="97" t="n">
        <x:f>MAX(0,J215*(1+EXP((LN(1+'Monte Carlo'!$K$10)-0.5*'Monte Carlo'!$K$12^2)+'Monte Carlo'!$K$12*((RAND()+RAND()+RAND()+RAND()+RAND()+RAND()+RAND()+RAND()+RAND()+RAND()+RAND()+RAND())-6))-1)+K$15)</x:f>
        <x:v>1737131.6010562405</x:v>
      </x:c>
      <x:c r="L215" s="97" t="n">
        <x:f>MAX(0,K215*(1+EXP((LN(1+'Monte Carlo'!$K$10)-0.5*'Monte Carlo'!$K$12^2)+'Monte Carlo'!$K$12*((RAND()+RAND()+RAND()+RAND()+RAND()+RAND()+RAND()+RAND()+RAND()+RAND()+RAND()+RAND())-6))-1)+L$15)</x:f>
        <x:v>1802427.5990739595</x:v>
      </x:c>
      <x:c r="M215" s="97" t="n">
        <x:f>MAX(0,L215*(1+EXP((LN(1+'Monte Carlo'!$K$10)-0.5*'Monte Carlo'!$K$12^2)+'Monte Carlo'!$K$12*((RAND()+RAND()+RAND()+RAND()+RAND()+RAND()+RAND()+RAND()+RAND()+RAND()+RAND()+RAND())-6))-1)+M$15)</x:f>
        <x:v>2338338.1203435133</x:v>
      </x:c>
      <x:c r="N215" s="97" t="n">
        <x:f>MAX(0,M215*(1+EXP((LN(1+'Monte Carlo'!$K$10)-0.5*'Monte Carlo'!$K$12^2)+'Monte Carlo'!$K$12*((RAND()+RAND()+RAND()+RAND()+RAND()+RAND()+RAND()+RAND()+RAND()+RAND()+RAND()+RAND())-6))-1)+N$15)</x:f>
        <x:v>2816115.770029952</x:v>
      </x:c>
      <x:c r="O215" s="97" t="n">
        <x:f>MAX(0,N215*(1+EXP((LN(1+'Monte Carlo'!$K$10)-0.5*'Monte Carlo'!$K$12^2)+'Monte Carlo'!$K$12*((RAND()+RAND()+RAND()+RAND()+RAND()+RAND()+RAND()+RAND()+RAND()+RAND()+RAND()+RAND())-6))-1)+O$15)</x:f>
        <x:v>3202619.731976847</x:v>
      </x:c>
      <x:c r="P215" s="97" t="n">
        <x:f>MAX(0,O215*(1+EXP((LN(1+'Monte Carlo'!$K$10)-0.5*'Monte Carlo'!$K$12^2)+'Monte Carlo'!$K$12*((RAND()+RAND()+RAND()+RAND()+RAND()+RAND()+RAND()+RAND()+RAND()+RAND()+RAND()+RAND())-6))-1)+P$15)</x:f>
        <x:v>2917517.510451761</x:v>
      </x:c>
      <x:c r="Q215" s="97" t="n">
        <x:f>MAX(0,P215*(1+EXP((LN(1+'Monte Carlo'!$K$10)-0.5*'Monte Carlo'!$K$12^2)+'Monte Carlo'!$K$12*((RAND()+RAND()+RAND()+RAND()+RAND()+RAND()+RAND()+RAND()+RAND()+RAND()+RAND()+RAND())-6))-1)+Q$15)</x:f>
        <x:v>2664034.6975006624</x:v>
      </x:c>
      <x:c r="R215" s="97" t="n">
        <x:f>MAX(0,Q215*(1+EXP((LN(1+'Monte Carlo'!$K$10)-0.5*'Monte Carlo'!$K$12^2)+'Monte Carlo'!$K$12*((RAND()+RAND()+RAND()+RAND()+RAND()+RAND()+RAND()+RAND()+RAND()+RAND()+RAND()+RAND())-6))-1)+R$15)</x:f>
        <x:v>2843671.211465769</x:v>
      </x:c>
      <x:c r="S215" s="97" t="n">
        <x:f>MAX(0,R215*(1+EXP((LN(1+'Monte Carlo'!$K$10)-0.5*'Monte Carlo'!$K$12^2)+'Monte Carlo'!$K$12*((RAND()+RAND()+RAND()+RAND()+RAND()+RAND()+RAND()+RAND()+RAND()+RAND()+RAND()+RAND())-6))-1)+S$15)</x:f>
        <x:v>2866741.0569938</x:v>
      </x:c>
      <x:c r="T215" s="97" t="n">
        <x:f>MAX(0,S215*(1+EXP((LN(1+'Monte Carlo'!$K$10)-0.5*'Monte Carlo'!$K$12^2)+'Monte Carlo'!$K$12*((RAND()+RAND()+RAND()+RAND()+RAND()+RAND()+RAND()+RAND()+RAND()+RAND()+RAND()+RAND())-6))-1)+T$15)</x:f>
        <x:v>2942671.937845684</x:v>
      </x:c>
      <x:c r="U215" s="97" t="n">
        <x:f>MAX(0,T215*(1+EXP((LN(1+'Monte Carlo'!$K$10)-0.5*'Monte Carlo'!$K$12^2)+'Monte Carlo'!$K$12*((RAND()+RAND()+RAND()+RAND()+RAND()+RAND()+RAND()+RAND()+RAND()+RAND()+RAND()+RAND())-6))-1)+U$15)</x:f>
        <x:v>2945758.24343522</x:v>
      </x:c>
      <x:c r="V215" s="97" t="n">
        <x:f>MAX(0,U215*(1+EXP((LN(1+'Monte Carlo'!$K$10)-0.5*'Monte Carlo'!$K$12^2)+'Monte Carlo'!$K$12*((RAND()+RAND()+RAND()+RAND()+RAND()+RAND()+RAND()+RAND()+RAND()+RAND()+RAND()+RAND())-6))-1)+V$15)</x:f>
        <x:v>2637481.02595852</x:v>
      </x:c>
      <x:c r="W215" s="97" t="n">
        <x:f>MAX(0,V215*(1+EXP((LN(1+'Monte Carlo'!$K$10)-0.5*'Monte Carlo'!$K$12^2)+'Monte Carlo'!$K$12*((RAND()+RAND()+RAND()+RAND()+RAND()+RAND()+RAND()+RAND()+RAND()+RAND()+RAND()+RAND())-6))-1)+W$15)</x:f>
        <x:v>2709599.5359884314</x:v>
      </x:c>
      <x:c r="X215" s="97" t="n">
        <x:f>MAX(0,W215*(1+EXP((LN(1+'Monte Carlo'!$K$10)-0.5*'Monte Carlo'!$K$12^2)+'Monte Carlo'!$K$12*((RAND()+RAND()+RAND()+RAND()+RAND()+RAND()+RAND()+RAND()+RAND()+RAND()+RAND()+RAND())-6))-1)+X$15)</x:f>
        <x:v>2034274.5438896175</x:v>
      </x:c>
      <x:c r="Y215" s="97" t="n">
        <x:f>MAX(0,X215*(1+EXP((LN(1+'Monte Carlo'!$K$10)-0.5*'Monte Carlo'!$K$12^2)+'Monte Carlo'!$K$12*((RAND()+RAND()+RAND()+RAND()+RAND()+RAND()+RAND()+RAND()+RAND()+RAND()+RAND()+RAND())-6))-1)+Y$15)</x:f>
        <x:v>1853850.1646334706</x:v>
      </x:c>
      <x:c r="Z215" s="97" t="n">
        <x:f>MAX(0,Y215*(1+EXP((LN(1+'Monte Carlo'!$K$10)-0.5*'Monte Carlo'!$K$12^2)+'Monte Carlo'!$K$12*((RAND()+RAND()+RAND()+RAND()+RAND()+RAND()+RAND()+RAND()+RAND()+RAND()+RAND()+RAND())-6))-1)+Z$15)</x:f>
        <x:v>1867196.4525756477</x:v>
      </x:c>
      <x:c r="AA215" s="97" t="n">
        <x:f>MAX(0,Z215*(1+EXP((LN(1+'Monte Carlo'!$K$10)-0.5*'Monte Carlo'!$K$12^2)+'Monte Carlo'!$K$12*((RAND()+RAND()+RAND()+RAND()+RAND()+RAND()+RAND()+RAND()+RAND()+RAND()+RAND()+RAND())-6))-1)+AA$15)</x:f>
        <x:v>2698616.4009644655</x:v>
      </x:c>
      <x:c r="AB215" s="97" t="n">
        <x:f>MAX(0,AA215*(1+EXP((LN(1+'Monte Carlo'!$K$10)-0.5*'Monte Carlo'!$K$12^2)+'Monte Carlo'!$K$12*((RAND()+RAND()+RAND()+RAND()+RAND()+RAND()+RAND()+RAND()+RAND()+RAND()+RAND()+RAND())-6))-1)+AB$15)</x:f>
        <x:v>3286091.6125671067</x:v>
      </x:c>
      <x:c r="AC215" s="97" t="n">
        <x:f>MAX(0,AB215*(1+EXP((LN(1+'Monte Carlo'!$K$10)-0.5*'Monte Carlo'!$K$12^2)+'Monte Carlo'!$K$12*((RAND()+RAND()+RAND()+RAND()+RAND()+RAND()+RAND()+RAND()+RAND()+RAND()+RAND()+RAND())-6))-1)+AC$15)</x:f>
        <x:v>3896309.932648152</x:v>
      </x:c>
      <x:c r="AD215" s="97" t="n">
        <x:f>MAX(0,AC215*(1+EXP((LN(1+'Monte Carlo'!$K$10)-0.5*'Monte Carlo'!$K$12^2)+'Monte Carlo'!$K$12*((RAND()+RAND()+RAND()+RAND()+RAND()+RAND()+RAND()+RAND()+RAND()+RAND()+RAND()+RAND())-6))-1)+AD$15)</x:f>
        <x:v>5144001.519581192</x:v>
      </x:c>
      <x:c r="AE215" s="97" t="n">
        <x:f>MAX(0,AD215*(1+EXP((LN(1+'Monte Carlo'!$K$10)-0.5*'Monte Carlo'!$K$12^2)+'Monte Carlo'!$K$12*((RAND()+RAND()+RAND()+RAND()+RAND()+RAND()+RAND()+RAND()+RAND()+RAND()+RAND()+RAND())-6))-1)+AE$15)</x:f>
        <x:v>5174679.181538518</x:v>
      </x:c>
      <x:c r="AF215" s="97" t="n">
        <x:f>MAX(0,AE215*(1+EXP((LN(1+'Monte Carlo'!$K$10)-0.5*'Monte Carlo'!$K$12^2)+'Monte Carlo'!$K$12*((RAND()+RAND()+RAND()+RAND()+RAND()+RAND()+RAND()+RAND()+RAND()+RAND()+RAND()+RAND())-6))-1)+AF$15)</x:f>
        <x:v>6845976.4451639</x:v>
      </x:c>
      <x:c r="AG215" s="97">
        <x:f t="shared" si="5"/>
        <x:v>566867.53639130807</x:v>
      </x:c>
    </x:row>
    <x:row r="216">
      <x:c r="A216" s="93">
        <x:v>195</x:v>
      </x:c>
      <x:c r="B216" s="97" t="n">
        <x:f>IF(AND(UPPER('Monte Carlo'!$K$4)="YES",'Monte Carlo'!$K$5&gt;0),'Monte Carlo'!$K$13,Liquidity_30Y!$C$14)</x:f>
        <x:v>1029031.25</x:v>
      </x:c>
      <x:c r="C216" s="97" t="n">
        <x:f>MAX(0,B216*(1+EXP((LN(1+'Monte Carlo'!$K$10)-0.5*'Monte Carlo'!$K$12^2)+'Monte Carlo'!$K$12*((RAND()+RAND()+RAND()+RAND()+RAND()+RAND()+RAND()+RAND()+RAND()+RAND()+RAND()+RAND())-6))-1)+C$15)</x:f>
        <x:v>970926.8776798766</x:v>
      </x:c>
      <x:c r="D216" s="97" t="n">
        <x:f>MAX(0,C216*(1+EXP((LN(1+'Monte Carlo'!$K$10)-0.5*'Monte Carlo'!$K$12^2)+'Monte Carlo'!$K$12*((RAND()+RAND()+RAND()+RAND()+RAND()+RAND()+RAND()+RAND()+RAND()+RAND()+RAND()+RAND())-6))-1)+D$15)</x:f>
        <x:v>935182.695501993</x:v>
      </x:c>
      <x:c r="E216" s="97" t="n">
        <x:f>MAX(0,D216*(1+EXP((LN(1+'Monte Carlo'!$K$10)-0.5*'Monte Carlo'!$K$12^2)+'Monte Carlo'!$K$12*((RAND()+RAND()+RAND()+RAND()+RAND()+RAND()+RAND()+RAND()+RAND()+RAND()+RAND()+RAND())-6))-1)+E$15)</x:f>
        <x:v>1068806.7662218562</x:v>
      </x:c>
      <x:c r="F216" s="97" t="n">
        <x:f>MAX(0,E216*(1+EXP((LN(1+'Monte Carlo'!$K$10)-0.5*'Monte Carlo'!$K$12^2)+'Monte Carlo'!$K$12*((RAND()+RAND()+RAND()+RAND()+RAND()+RAND()+RAND()+RAND()+RAND()+RAND()+RAND()+RAND())-6))-1)+F$15)</x:f>
        <x:v>963310.240853666</x:v>
      </x:c>
      <x:c r="G216" s="97" t="n">
        <x:f>MAX(0,F216*(1+EXP((LN(1+'Monte Carlo'!$K$10)-0.5*'Monte Carlo'!$K$12^2)+'Monte Carlo'!$K$12*((RAND()+RAND()+RAND()+RAND()+RAND()+RAND()+RAND()+RAND()+RAND()+RAND()+RAND()+RAND())-6))-1)+G$15)</x:f>
        <x:v>988370.5135694771</x:v>
      </x:c>
      <x:c r="H216" s="97" t="n">
        <x:f>MAX(0,G216*(1+EXP((LN(1+'Monte Carlo'!$K$10)-0.5*'Monte Carlo'!$K$12^2)+'Monte Carlo'!$K$12*((RAND()+RAND()+RAND()+RAND()+RAND()+RAND()+RAND()+RAND()+RAND()+RAND()+RAND()+RAND())-6))-1)+H$15)</x:f>
        <x:v>1053190.656584918</x:v>
      </x:c>
      <x:c r="I216" s="97" t="n">
        <x:f>MAX(0,H216*(1+EXP((LN(1+'Monte Carlo'!$K$10)-0.5*'Monte Carlo'!$K$12^2)+'Monte Carlo'!$K$12*((RAND()+RAND()+RAND()+RAND()+RAND()+RAND()+RAND()+RAND()+RAND()+RAND()+RAND()+RAND())-6))-1)+I$15)</x:f>
        <x:v>920714.6947256955</x:v>
      </x:c>
      <x:c r="J216" s="97" t="n">
        <x:f>MAX(0,I216*(1+EXP((LN(1+'Monte Carlo'!$K$10)-0.5*'Monte Carlo'!$K$12^2)+'Monte Carlo'!$K$12*((RAND()+RAND()+RAND()+RAND()+RAND()+RAND()+RAND()+RAND()+RAND()+RAND()+RAND()+RAND())-6))-1)+J$15)</x:f>
        <x:v>1069649.3384865266</x:v>
      </x:c>
      <x:c r="K216" s="97" t="n">
        <x:f>MAX(0,J216*(1+EXP((LN(1+'Monte Carlo'!$K$10)-0.5*'Monte Carlo'!$K$12^2)+'Monte Carlo'!$K$12*((RAND()+RAND()+RAND()+RAND()+RAND()+RAND()+RAND()+RAND()+RAND()+RAND()+RAND()+RAND())-6))-1)+K$15)</x:f>
        <x:v>1225811.5388464571</x:v>
      </x:c>
      <x:c r="L216" s="97" t="n">
        <x:f>MAX(0,K216*(1+EXP((LN(1+'Monte Carlo'!$K$10)-0.5*'Monte Carlo'!$K$12^2)+'Monte Carlo'!$K$12*((RAND()+RAND()+RAND()+RAND()+RAND()+RAND()+RAND()+RAND()+RAND()+RAND()+RAND()+RAND())-6))-1)+L$15)</x:f>
        <x:v>1524441.4917269868</x:v>
      </x:c>
      <x:c r="M216" s="97" t="n">
        <x:f>MAX(0,L216*(1+EXP((LN(1+'Monte Carlo'!$K$10)-0.5*'Monte Carlo'!$K$12^2)+'Monte Carlo'!$K$12*((RAND()+RAND()+RAND()+RAND()+RAND()+RAND()+RAND()+RAND()+RAND()+RAND()+RAND()+RAND())-6))-1)+M$15)</x:f>
        <x:v>1626998.6803200368</x:v>
      </x:c>
      <x:c r="N216" s="97" t="n">
        <x:f>MAX(0,M216*(1+EXP((LN(1+'Monte Carlo'!$K$10)-0.5*'Monte Carlo'!$K$12^2)+'Monte Carlo'!$K$12*((RAND()+RAND()+RAND()+RAND()+RAND()+RAND()+RAND()+RAND()+RAND()+RAND()+RAND()+RAND())-6))-1)+N$15)</x:f>
        <x:v>1845152.9336492068</x:v>
      </x:c>
      <x:c r="O216" s="97" t="n">
        <x:f>MAX(0,N216*(1+EXP((LN(1+'Monte Carlo'!$K$10)-0.5*'Monte Carlo'!$K$12^2)+'Monte Carlo'!$K$12*((RAND()+RAND()+RAND()+RAND()+RAND()+RAND()+RAND()+RAND()+RAND()+RAND()+RAND()+RAND())-6))-1)+O$15)</x:f>
        <x:v>2133140.6626519277</x:v>
      </x:c>
      <x:c r="P216" s="97" t="n">
        <x:f>MAX(0,O216*(1+EXP((LN(1+'Monte Carlo'!$K$10)-0.5*'Monte Carlo'!$K$12^2)+'Monte Carlo'!$K$12*((RAND()+RAND()+RAND()+RAND()+RAND()+RAND()+RAND()+RAND()+RAND()+RAND()+RAND()+RAND())-6))-1)+P$15)</x:f>
        <x:v>2599256.031358558</x:v>
      </x:c>
      <x:c r="Q216" s="97" t="n">
        <x:f>MAX(0,P216*(1+EXP((LN(1+'Monte Carlo'!$K$10)-0.5*'Monte Carlo'!$K$12^2)+'Monte Carlo'!$K$12*((RAND()+RAND()+RAND()+RAND()+RAND()+RAND()+RAND()+RAND()+RAND()+RAND()+RAND()+RAND())-6))-1)+Q$15)</x:f>
        <x:v>2114889.774973828</x:v>
      </x:c>
      <x:c r="R216" s="97" t="n">
        <x:f>MAX(0,Q216*(1+EXP((LN(1+'Monte Carlo'!$K$10)-0.5*'Monte Carlo'!$K$12^2)+'Monte Carlo'!$K$12*((RAND()+RAND()+RAND()+RAND()+RAND()+RAND()+RAND()+RAND()+RAND()+RAND()+RAND()+RAND())-6))-1)+R$15)</x:f>
        <x:v>2478946.603314034</x:v>
      </x:c>
      <x:c r="S216" s="97" t="n">
        <x:f>MAX(0,R216*(1+EXP((LN(1+'Monte Carlo'!$K$10)-0.5*'Monte Carlo'!$K$12^2)+'Monte Carlo'!$K$12*((RAND()+RAND()+RAND()+RAND()+RAND()+RAND()+RAND()+RAND()+RAND()+RAND()+RAND()+RAND())-6))-1)+S$15)</x:f>
        <x:v>2392537.1886765584</x:v>
      </x:c>
      <x:c r="T216" s="97" t="n">
        <x:f>MAX(0,S216*(1+EXP((LN(1+'Monte Carlo'!$K$10)-0.5*'Monte Carlo'!$K$12^2)+'Monte Carlo'!$K$12*((RAND()+RAND()+RAND()+RAND()+RAND()+RAND()+RAND()+RAND()+RAND()+RAND()+RAND()+RAND())-6))-1)+T$15)</x:f>
        <x:v>2108503.7516541015</x:v>
      </x:c>
      <x:c r="U216" s="97" t="n">
        <x:f>MAX(0,T216*(1+EXP((LN(1+'Monte Carlo'!$K$10)-0.5*'Monte Carlo'!$K$12^2)+'Monte Carlo'!$K$12*((RAND()+RAND()+RAND()+RAND()+RAND()+RAND()+RAND()+RAND()+RAND()+RAND()+RAND()+RAND())-6))-1)+U$15)</x:f>
        <x:v>1918738.5733214063</x:v>
      </x:c>
      <x:c r="V216" s="97" t="n">
        <x:f>MAX(0,U216*(1+EXP((LN(1+'Monte Carlo'!$K$10)-0.5*'Monte Carlo'!$K$12^2)+'Monte Carlo'!$K$12*((RAND()+RAND()+RAND()+RAND()+RAND()+RAND()+RAND()+RAND()+RAND()+RAND()+RAND()+RAND())-6))-1)+V$15)</x:f>
        <x:v>2056009.5735577594</x:v>
      </x:c>
      <x:c r="W216" s="97" t="n">
        <x:f>MAX(0,V216*(1+EXP((LN(1+'Monte Carlo'!$K$10)-0.5*'Monte Carlo'!$K$12^2)+'Monte Carlo'!$K$12*((RAND()+RAND()+RAND()+RAND()+RAND()+RAND()+RAND()+RAND()+RAND()+RAND()+RAND()+RAND())-6))-1)+W$15)</x:f>
        <x:v>2176104.580907221</x:v>
      </x:c>
      <x:c r="X216" s="97" t="n">
        <x:f>MAX(0,W216*(1+EXP((LN(1+'Monte Carlo'!$K$10)-0.5*'Monte Carlo'!$K$12^2)+'Monte Carlo'!$K$12*((RAND()+RAND()+RAND()+RAND()+RAND()+RAND()+RAND()+RAND()+RAND()+RAND()+RAND()+RAND())-6))-1)+X$15)</x:f>
        <x:v>1984549.1533032604</x:v>
      </x:c>
      <x:c r="Y216" s="97" t="n">
        <x:f>MAX(0,X216*(1+EXP((LN(1+'Monte Carlo'!$K$10)-0.5*'Monte Carlo'!$K$12^2)+'Monte Carlo'!$K$12*((RAND()+RAND()+RAND()+RAND()+RAND()+RAND()+RAND()+RAND()+RAND()+RAND()+RAND()+RAND())-6))-1)+Y$15)</x:f>
        <x:v>1657505.6870309392</x:v>
      </x:c>
      <x:c r="Z216" s="97" t="n">
        <x:f>MAX(0,Y216*(1+EXP((LN(1+'Monte Carlo'!$K$10)-0.5*'Monte Carlo'!$K$12^2)+'Monte Carlo'!$K$12*((RAND()+RAND()+RAND()+RAND()+RAND()+RAND()+RAND()+RAND()+RAND()+RAND()+RAND()+RAND())-6))-1)+Z$15)</x:f>
        <x:v>1589056.3948340863</x:v>
      </x:c>
      <x:c r="AA216" s="97" t="n">
        <x:f>MAX(0,Z216*(1+EXP((LN(1+'Monte Carlo'!$K$10)-0.5*'Monte Carlo'!$K$12^2)+'Monte Carlo'!$K$12*((RAND()+RAND()+RAND()+RAND()+RAND()+RAND()+RAND()+RAND()+RAND()+RAND()+RAND()+RAND())-6))-1)+AA$15)</x:f>
        <x:v>1422385.7572615333</x:v>
      </x:c>
      <x:c r="AB216" s="97" t="n">
        <x:f>MAX(0,AA216*(1+EXP((LN(1+'Monte Carlo'!$K$10)-0.5*'Monte Carlo'!$K$12^2)+'Monte Carlo'!$K$12*((RAND()+RAND()+RAND()+RAND()+RAND()+RAND()+RAND()+RAND()+RAND()+RAND()+RAND()+RAND())-6))-1)+AB$15)</x:f>
        <x:v>1897267.9039674264</x:v>
      </x:c>
      <x:c r="AC216" s="97" t="n">
        <x:f>MAX(0,AB216*(1+EXP((LN(1+'Monte Carlo'!$K$10)-0.5*'Monte Carlo'!$K$12^2)+'Monte Carlo'!$K$12*((RAND()+RAND()+RAND()+RAND()+RAND()+RAND()+RAND()+RAND()+RAND()+RAND()+RAND()+RAND())-6))-1)+AC$15)</x:f>
        <x:v>2264143.554510944</x:v>
      </x:c>
      <x:c r="AD216" s="97" t="n">
        <x:f>MAX(0,AC216*(1+EXP((LN(1+'Monte Carlo'!$K$10)-0.5*'Monte Carlo'!$K$12^2)+'Monte Carlo'!$K$12*((RAND()+RAND()+RAND()+RAND()+RAND()+RAND()+RAND()+RAND()+RAND()+RAND()+RAND()+RAND())-6))-1)+AD$15)</x:f>
        <x:v>2245920.5487760627</x:v>
      </x:c>
      <x:c r="AE216" s="97" t="n">
        <x:f>MAX(0,AD216*(1+EXP((LN(1+'Monte Carlo'!$K$10)-0.5*'Monte Carlo'!$K$12^2)+'Monte Carlo'!$K$12*((RAND()+RAND()+RAND()+RAND()+RAND()+RAND()+RAND()+RAND()+RAND()+RAND()+RAND()+RAND())-6))-1)+AE$15)</x:f>
        <x:v>2899175.665810348</x:v>
      </x:c>
      <x:c r="AF216" s="97" t="n">
        <x:f>MAX(0,AE216*(1+EXP((LN(1+'Monte Carlo'!$K$10)-0.5*'Monte Carlo'!$K$12^2)+'Monte Carlo'!$K$12*((RAND()+RAND()+RAND()+RAND()+RAND()+RAND()+RAND()+RAND()+RAND()+RAND()+RAND()+RAND())-6))-1)+AF$15)</x:f>
        <x:v>2756612.5686692065</x:v>
      </x:c>
      <x:c r="AG216" s="97">
        <x:f t="shared" si="5"/>
        <x:v>914268.57765599643</x:v>
      </x:c>
    </x:row>
    <x:row r="217">
      <x:c r="A217" s="93">
        <x:v>196</x:v>
      </x:c>
      <x:c r="B217" s="97" t="n">
        <x:f>IF(AND(UPPER('Monte Carlo'!$K$4)="YES",'Monte Carlo'!$K$5&gt;0),'Monte Carlo'!$K$13,Liquidity_30Y!$C$14)</x:f>
        <x:v>1029031.25</x:v>
      </x:c>
      <x:c r="C217" s="97" t="n">
        <x:f>MAX(0,B217*(1+EXP((LN(1+'Monte Carlo'!$K$10)-0.5*'Monte Carlo'!$K$12^2)+'Monte Carlo'!$K$12*((RAND()+RAND()+RAND()+RAND()+RAND()+RAND()+RAND()+RAND()+RAND()+RAND()+RAND()+RAND())-6))-1)+C$15)</x:f>
        <x:v>953183.9798986755</x:v>
      </x:c>
      <x:c r="D217" s="97" t="n">
        <x:f>MAX(0,C217*(1+EXP((LN(1+'Monte Carlo'!$K$10)-0.5*'Monte Carlo'!$K$12^2)+'Monte Carlo'!$K$12*((RAND()+RAND()+RAND()+RAND()+RAND()+RAND()+RAND()+RAND()+RAND()+RAND()+RAND()+RAND())-6))-1)+D$15)</x:f>
        <x:v>1073140.1629777194</x:v>
      </x:c>
      <x:c r="E217" s="97" t="n">
        <x:f>MAX(0,D217*(1+EXP((LN(1+'Monte Carlo'!$K$10)-0.5*'Monte Carlo'!$K$12^2)+'Monte Carlo'!$K$12*((RAND()+RAND()+RAND()+RAND()+RAND()+RAND()+RAND()+RAND()+RAND()+RAND()+RAND()+RAND())-6))-1)+E$15)</x:f>
        <x:v>1089231.3126286431</x:v>
      </x:c>
      <x:c r="F217" s="97" t="n">
        <x:f>MAX(0,E217*(1+EXP((LN(1+'Monte Carlo'!$K$10)-0.5*'Monte Carlo'!$K$12^2)+'Monte Carlo'!$K$12*((RAND()+RAND()+RAND()+RAND()+RAND()+RAND()+RAND()+RAND()+RAND()+RAND()+RAND()+RAND())-6))-1)+F$15)</x:f>
        <x:v>1239544.462045018</x:v>
      </x:c>
      <x:c r="G217" s="97" t="n">
        <x:f>MAX(0,F217*(1+EXP((LN(1+'Monte Carlo'!$K$10)-0.5*'Monte Carlo'!$K$12^2)+'Monte Carlo'!$K$12*((RAND()+RAND()+RAND()+RAND()+RAND()+RAND()+RAND()+RAND()+RAND()+RAND()+RAND()+RAND())-6))-1)+G$15)</x:f>
        <x:v>1500334.5239924588</x:v>
      </x:c>
      <x:c r="H217" s="97" t="n">
        <x:f>MAX(0,G217*(1+EXP((LN(1+'Monte Carlo'!$K$10)-0.5*'Monte Carlo'!$K$12^2)+'Monte Carlo'!$K$12*((RAND()+RAND()+RAND()+RAND()+RAND()+RAND()+RAND()+RAND()+RAND()+RAND()+RAND()+RAND())-6))-1)+H$15)</x:f>
        <x:v>1373487.7148220048</x:v>
      </x:c>
      <x:c r="I217" s="97" t="n">
        <x:f>MAX(0,H217*(1+EXP((LN(1+'Monte Carlo'!$K$10)-0.5*'Monte Carlo'!$K$12^2)+'Monte Carlo'!$K$12*((RAND()+RAND()+RAND()+RAND()+RAND()+RAND()+RAND()+RAND()+RAND()+RAND()+RAND()+RAND())-6))-1)+I$15)</x:f>
        <x:v>1421316.4012310759</x:v>
      </x:c>
      <x:c r="J217" s="97" t="n">
        <x:f>MAX(0,I217*(1+EXP((LN(1+'Monte Carlo'!$K$10)-0.5*'Monte Carlo'!$K$12^2)+'Monte Carlo'!$K$12*((RAND()+RAND()+RAND()+RAND()+RAND()+RAND()+RAND()+RAND()+RAND()+RAND()+RAND()+RAND())-6))-1)+J$15)</x:f>
        <x:v>1578079.4655233948</x:v>
      </x:c>
      <x:c r="K217" s="97" t="n">
        <x:f>MAX(0,J217*(1+EXP((LN(1+'Monte Carlo'!$K$10)-0.5*'Monte Carlo'!$K$12^2)+'Monte Carlo'!$K$12*((RAND()+RAND()+RAND()+RAND()+RAND()+RAND()+RAND()+RAND()+RAND()+RAND()+RAND()+RAND())-6))-1)+K$15)</x:f>
        <x:v>1442557.1094203612</x:v>
      </x:c>
      <x:c r="L217" s="97" t="n">
        <x:f>MAX(0,K217*(1+EXP((LN(1+'Monte Carlo'!$K$10)-0.5*'Monte Carlo'!$K$12^2)+'Monte Carlo'!$K$12*((RAND()+RAND()+RAND()+RAND()+RAND()+RAND()+RAND()+RAND()+RAND()+RAND()+RAND()+RAND())-6))-1)+L$15)</x:f>
        <x:v>1663502.697841726</x:v>
      </x:c>
      <x:c r="M217" s="97" t="n">
        <x:f>MAX(0,L217*(1+EXP((LN(1+'Monte Carlo'!$K$10)-0.5*'Monte Carlo'!$K$12^2)+'Monte Carlo'!$K$12*((RAND()+RAND()+RAND()+RAND()+RAND()+RAND()+RAND()+RAND()+RAND()+RAND()+RAND()+RAND())-6))-1)+M$15)</x:f>
        <x:v>1925171.6937664074</x:v>
      </x:c>
      <x:c r="N217" s="97" t="n">
        <x:f>MAX(0,M217*(1+EXP((LN(1+'Monte Carlo'!$K$10)-0.5*'Monte Carlo'!$K$12^2)+'Monte Carlo'!$K$12*((RAND()+RAND()+RAND()+RAND()+RAND()+RAND()+RAND()+RAND()+RAND()+RAND()+RAND()+RAND())-6))-1)+N$15)</x:f>
        <x:v>2063550.0453585216</x:v>
      </x:c>
      <x:c r="O217" s="97" t="n">
        <x:f>MAX(0,N217*(1+EXP((LN(1+'Monte Carlo'!$K$10)-0.5*'Monte Carlo'!$K$12^2)+'Monte Carlo'!$K$12*((RAND()+RAND()+RAND()+RAND()+RAND()+RAND()+RAND()+RAND()+RAND()+RAND()+RAND()+RAND())-6))-1)+O$15)</x:f>
        <x:v>1879980.5952094086</x:v>
      </x:c>
      <x:c r="P217" s="97" t="n">
        <x:f>MAX(0,O217*(1+EXP((LN(1+'Monte Carlo'!$K$10)-0.5*'Monte Carlo'!$K$12^2)+'Monte Carlo'!$K$12*((RAND()+RAND()+RAND()+RAND()+RAND()+RAND()+RAND()+RAND()+RAND()+RAND()+RAND()+RAND())-6))-1)+P$15)</x:f>
        <x:v>1740406.833765729</x:v>
      </x:c>
      <x:c r="Q217" s="97" t="n">
        <x:f>MAX(0,P217*(1+EXP((LN(1+'Monte Carlo'!$K$10)-0.5*'Monte Carlo'!$K$12^2)+'Monte Carlo'!$K$12*((RAND()+RAND()+RAND()+RAND()+RAND()+RAND()+RAND()+RAND()+RAND()+RAND()+RAND()+RAND())-6))-1)+Q$15)</x:f>
        <x:v>2153048.2387809614</x:v>
      </x:c>
      <x:c r="R217" s="97" t="n">
        <x:f>MAX(0,Q217*(1+EXP((LN(1+'Monte Carlo'!$K$10)-0.5*'Monte Carlo'!$K$12^2)+'Monte Carlo'!$K$12*((RAND()+RAND()+RAND()+RAND()+RAND()+RAND()+RAND()+RAND()+RAND()+RAND()+RAND()+RAND())-6))-1)+R$15)</x:f>
        <x:v>2101543.2479452966</x:v>
      </x:c>
      <x:c r="S217" s="97" t="n">
        <x:f>MAX(0,R217*(1+EXP((LN(1+'Monte Carlo'!$K$10)-0.5*'Monte Carlo'!$K$12^2)+'Monte Carlo'!$K$12*((RAND()+RAND()+RAND()+RAND()+RAND()+RAND()+RAND()+RAND()+RAND()+RAND()+RAND()+RAND())-6))-1)+S$15)</x:f>
        <x:v>1821321.625890815</x:v>
      </x:c>
      <x:c r="T217" s="97" t="n">
        <x:f>MAX(0,S217*(1+EXP((LN(1+'Monte Carlo'!$K$10)-0.5*'Monte Carlo'!$K$12^2)+'Monte Carlo'!$K$12*((RAND()+RAND()+RAND()+RAND()+RAND()+RAND()+RAND()+RAND()+RAND()+RAND()+RAND()+RAND())-6))-1)+T$15)</x:f>
        <x:v>2406139.0411752574</x:v>
      </x:c>
      <x:c r="U217" s="97" t="n">
        <x:f>MAX(0,T217*(1+EXP((LN(1+'Monte Carlo'!$K$10)-0.5*'Monte Carlo'!$K$12^2)+'Monte Carlo'!$K$12*((RAND()+RAND()+RAND()+RAND()+RAND()+RAND()+RAND()+RAND()+RAND()+RAND()+RAND()+RAND())-6))-1)+U$15)</x:f>
        <x:v>2568432.91477294</x:v>
      </x:c>
      <x:c r="V217" s="97" t="n">
        <x:f>MAX(0,U217*(1+EXP((LN(1+'Monte Carlo'!$K$10)-0.5*'Monte Carlo'!$K$12^2)+'Monte Carlo'!$K$12*((RAND()+RAND()+RAND()+RAND()+RAND()+RAND()+RAND()+RAND()+RAND()+RAND()+RAND()+RAND())-6))-1)+V$15)</x:f>
        <x:v>2598358.423768405</x:v>
      </x:c>
      <x:c r="W217" s="97" t="n">
        <x:f>MAX(0,V217*(1+EXP((LN(1+'Monte Carlo'!$K$10)-0.5*'Monte Carlo'!$K$12^2)+'Monte Carlo'!$K$12*((RAND()+RAND()+RAND()+RAND()+RAND()+RAND()+RAND()+RAND()+RAND()+RAND()+RAND()+RAND())-6))-1)+W$15)</x:f>
        <x:v>2957823.6172596784</x:v>
      </x:c>
      <x:c r="X217" s="97" t="n">
        <x:f>MAX(0,W217*(1+EXP((LN(1+'Monte Carlo'!$K$10)-0.5*'Monte Carlo'!$K$12^2)+'Monte Carlo'!$K$12*((RAND()+RAND()+RAND()+RAND()+RAND()+RAND()+RAND()+RAND()+RAND()+RAND()+RAND()+RAND())-6))-1)+X$15)</x:f>
        <x:v>3277915.380541534</x:v>
      </x:c>
      <x:c r="Y217" s="97" t="n">
        <x:f>MAX(0,X217*(1+EXP((LN(1+'Monte Carlo'!$K$10)-0.5*'Monte Carlo'!$K$12^2)+'Monte Carlo'!$K$12*((RAND()+RAND()+RAND()+RAND()+RAND()+RAND()+RAND()+RAND()+RAND()+RAND()+RAND()+RAND())-6))-1)+Y$15)</x:f>
        <x:v>2714728.7156268987</x:v>
      </x:c>
      <x:c r="Z217" s="97" t="n">
        <x:f>MAX(0,Y217*(1+EXP((LN(1+'Monte Carlo'!$K$10)-0.5*'Monte Carlo'!$K$12^2)+'Monte Carlo'!$K$12*((RAND()+RAND()+RAND()+RAND()+RAND()+RAND()+RAND()+RAND()+RAND()+RAND()+RAND()+RAND())-6))-1)+Z$15)</x:f>
        <x:v>4115061.772248871</x:v>
      </x:c>
      <x:c r="AA217" s="97" t="n">
        <x:f>MAX(0,Z217*(1+EXP((LN(1+'Monte Carlo'!$K$10)-0.5*'Monte Carlo'!$K$12^2)+'Monte Carlo'!$K$12*((RAND()+RAND()+RAND()+RAND()+RAND()+RAND()+RAND()+RAND()+RAND()+RAND()+RAND()+RAND())-6))-1)+AA$15)</x:f>
        <x:v>3493641.3745203395</x:v>
      </x:c>
      <x:c r="AB217" s="97" t="n">
        <x:f>MAX(0,AA217*(1+EXP((LN(1+'Monte Carlo'!$K$10)-0.5*'Monte Carlo'!$K$12^2)+'Monte Carlo'!$K$12*((RAND()+RAND()+RAND()+RAND()+RAND()+RAND()+RAND()+RAND()+RAND()+RAND()+RAND()+RAND())-6))-1)+AB$15)</x:f>
        <x:v>3481865.8575006626</x:v>
      </x:c>
      <x:c r="AC217" s="97" t="n">
        <x:f>MAX(0,AB217*(1+EXP((LN(1+'Monte Carlo'!$K$10)-0.5*'Monte Carlo'!$K$12^2)+'Monte Carlo'!$K$12*((RAND()+RAND()+RAND()+RAND()+RAND()+RAND()+RAND()+RAND()+RAND()+RAND()+RAND()+RAND())-6))-1)+AC$15)</x:f>
        <x:v>3371624.5951785767</x:v>
      </x:c>
      <x:c r="AD217" s="97" t="n">
        <x:f>MAX(0,AC217*(1+EXP((LN(1+'Monte Carlo'!$K$10)-0.5*'Monte Carlo'!$K$12^2)+'Monte Carlo'!$K$12*((RAND()+RAND()+RAND()+RAND()+RAND()+RAND()+RAND()+RAND()+RAND()+RAND()+RAND()+RAND())-6))-1)+AD$15)</x:f>
        <x:v>3480418.920025992</x:v>
      </x:c>
      <x:c r="AE217" s="97" t="n">
        <x:f>MAX(0,AD217*(1+EXP((LN(1+'Monte Carlo'!$K$10)-0.5*'Monte Carlo'!$K$12^2)+'Monte Carlo'!$K$12*((RAND()+RAND()+RAND()+RAND()+RAND()+RAND()+RAND()+RAND()+RAND()+RAND()+RAND()+RAND())-6))-1)+AE$15)</x:f>
        <x:v>3762648.14583859</x:v>
      </x:c>
      <x:c r="AF217" s="97" t="n">
        <x:f>MAX(0,AE217*(1+EXP((LN(1+'Monte Carlo'!$K$10)-0.5*'Monte Carlo'!$K$12^2)+'Monte Carlo'!$K$12*((RAND()+RAND()+RAND()+RAND()+RAND()+RAND()+RAND()+RAND()+RAND()+RAND()+RAND()+RAND())-6))-1)+AF$15)</x:f>
        <x:v>4283977.018665986</x:v>
      </x:c>
      <x:c r="AG217" s="97">
        <x:f t="shared" si="5"/>
        <x:v>1029031.25</x:v>
      </x:c>
    </x:row>
    <x:row r="218">
      <x:c r="A218" s="93">
        <x:v>197</x:v>
      </x:c>
      <x:c r="B218" s="97" t="n">
        <x:f>IF(AND(UPPER('Monte Carlo'!$K$4)="YES",'Monte Carlo'!$K$5&gt;0),'Monte Carlo'!$K$13,Liquidity_30Y!$C$14)</x:f>
        <x:v>1029031.25</x:v>
      </x:c>
      <x:c r="C218" s="97" t="n">
        <x:f>MAX(0,B218*(1+EXP((LN(1+'Monte Carlo'!$K$10)-0.5*'Monte Carlo'!$K$12^2)+'Monte Carlo'!$K$12*((RAND()+RAND()+RAND()+RAND()+RAND()+RAND()+RAND()+RAND()+RAND()+RAND()+RAND()+RAND())-6))-1)+C$15)</x:f>
        <x:v>824894.508504606</x:v>
      </x:c>
      <x:c r="D218" s="97" t="n">
        <x:f>MAX(0,C218*(1+EXP((LN(1+'Monte Carlo'!$K$10)-0.5*'Monte Carlo'!$K$12^2)+'Monte Carlo'!$K$12*((RAND()+RAND()+RAND()+RAND()+RAND()+RAND()+RAND()+RAND()+RAND()+RAND()+RAND()+RAND())-6))-1)+D$15)</x:f>
        <x:v>1096598.6553855564</x:v>
      </x:c>
      <x:c r="E218" s="97" t="n">
        <x:f>MAX(0,D218*(1+EXP((LN(1+'Monte Carlo'!$K$10)-0.5*'Monte Carlo'!$K$12^2)+'Monte Carlo'!$K$12*((RAND()+RAND()+RAND()+RAND()+RAND()+RAND()+RAND()+RAND()+RAND()+RAND()+RAND()+RAND())-6))-1)+E$15)</x:f>
        <x:v>1245821.0696050613</x:v>
      </x:c>
      <x:c r="F218" s="97" t="n">
        <x:f>MAX(0,E218*(1+EXP((LN(1+'Monte Carlo'!$K$10)-0.5*'Monte Carlo'!$K$12^2)+'Monte Carlo'!$K$12*((RAND()+RAND()+RAND()+RAND()+RAND()+RAND()+RAND()+RAND()+RAND()+RAND()+RAND()+RAND())-6))-1)+F$15)</x:f>
        <x:v>1113705.940163353</x:v>
      </x:c>
      <x:c r="G218" s="97" t="n">
        <x:f>MAX(0,F218*(1+EXP((LN(1+'Monte Carlo'!$K$10)-0.5*'Monte Carlo'!$K$12^2)+'Monte Carlo'!$K$12*((RAND()+RAND()+RAND()+RAND()+RAND()+RAND()+RAND()+RAND()+RAND()+RAND()+RAND()+RAND())-6))-1)+G$15)</x:f>
        <x:v>1201333.2691246942</x:v>
      </x:c>
      <x:c r="H218" s="97" t="n">
        <x:f>MAX(0,G218*(1+EXP((LN(1+'Monte Carlo'!$K$10)-0.5*'Monte Carlo'!$K$12^2)+'Monte Carlo'!$K$12*((RAND()+RAND()+RAND()+RAND()+RAND()+RAND()+RAND()+RAND()+RAND()+RAND()+RAND()+RAND())-6))-1)+H$15)</x:f>
        <x:v>1326224.0617876844</x:v>
      </x:c>
      <x:c r="I218" s="97" t="n">
        <x:f>MAX(0,H218*(1+EXP((LN(1+'Monte Carlo'!$K$10)-0.5*'Monte Carlo'!$K$12^2)+'Monte Carlo'!$K$12*((RAND()+RAND()+RAND()+RAND()+RAND()+RAND()+RAND()+RAND()+RAND()+RAND()+RAND()+RAND())-6))-1)+I$15)</x:f>
        <x:v>1503184.2989118795</x:v>
      </x:c>
      <x:c r="J218" s="97" t="n">
        <x:f>MAX(0,I218*(1+EXP((LN(1+'Monte Carlo'!$K$10)-0.5*'Monte Carlo'!$K$12^2)+'Monte Carlo'!$K$12*((RAND()+RAND()+RAND()+RAND()+RAND()+RAND()+RAND()+RAND()+RAND()+RAND()+RAND()+RAND())-6))-1)+J$15)</x:f>
        <x:v>1690904.1389694978</x:v>
      </x:c>
      <x:c r="K218" s="97" t="n">
        <x:f>MAX(0,J218*(1+EXP((LN(1+'Monte Carlo'!$K$10)-0.5*'Monte Carlo'!$K$12^2)+'Monte Carlo'!$K$12*((RAND()+RAND()+RAND()+RAND()+RAND()+RAND()+RAND()+RAND()+RAND()+RAND()+RAND()+RAND())-6))-1)+K$15)</x:f>
        <x:v>1504655.8046385373</x:v>
      </x:c>
      <x:c r="L218" s="97" t="n">
        <x:f>MAX(0,K218*(1+EXP((LN(1+'Monte Carlo'!$K$10)-0.5*'Monte Carlo'!$K$12^2)+'Monte Carlo'!$K$12*((RAND()+RAND()+RAND()+RAND()+RAND()+RAND()+RAND()+RAND()+RAND()+RAND()+RAND()+RAND())-6))-1)+L$15)</x:f>
        <x:v>1930115.0058810634</x:v>
      </x:c>
      <x:c r="M218" s="97" t="n">
        <x:f>MAX(0,L218*(1+EXP((LN(1+'Monte Carlo'!$K$10)-0.5*'Monte Carlo'!$K$12^2)+'Monte Carlo'!$K$12*((RAND()+RAND()+RAND()+RAND()+RAND()+RAND()+RAND()+RAND()+RAND()+RAND()+RAND()+RAND())-6))-1)+M$15)</x:f>
        <x:v>1676224.043609736</x:v>
      </x:c>
      <x:c r="N218" s="97" t="n">
        <x:f>MAX(0,M218*(1+EXP((LN(1+'Monte Carlo'!$K$10)-0.5*'Monte Carlo'!$K$12^2)+'Monte Carlo'!$K$12*((RAND()+RAND()+RAND()+RAND()+RAND()+RAND()+RAND()+RAND()+RAND()+RAND()+RAND()+RAND())-6))-1)+N$15)</x:f>
        <x:v>1837858.560471616</x:v>
      </x:c>
      <x:c r="O218" s="97" t="n">
        <x:f>MAX(0,N218*(1+EXP((LN(1+'Monte Carlo'!$K$10)-0.5*'Monte Carlo'!$K$12^2)+'Monte Carlo'!$K$12*((RAND()+RAND()+RAND()+RAND()+RAND()+RAND()+RAND()+RAND()+RAND()+RAND()+RAND()+RAND())-6))-1)+O$15)</x:f>
        <x:v>1958827.3905423419</x:v>
      </x:c>
      <x:c r="P218" s="97" t="n">
        <x:f>MAX(0,O218*(1+EXP((LN(1+'Monte Carlo'!$K$10)-0.5*'Monte Carlo'!$K$12^2)+'Monte Carlo'!$K$12*((RAND()+RAND()+RAND()+RAND()+RAND()+RAND()+RAND()+RAND()+RAND()+RAND()+RAND()+RAND())-6))-1)+P$15)</x:f>
        <x:v>2245611.6437227996</x:v>
      </x:c>
      <x:c r="Q218" s="97" t="n">
        <x:f>MAX(0,P218*(1+EXP((LN(1+'Monte Carlo'!$K$10)-0.5*'Monte Carlo'!$K$12^2)+'Monte Carlo'!$K$12*((RAND()+RAND()+RAND()+RAND()+RAND()+RAND()+RAND()+RAND()+RAND()+RAND()+RAND()+RAND())-6))-1)+Q$15)</x:f>
        <x:v>2384939.414219965</x:v>
      </x:c>
      <x:c r="R218" s="97" t="n">
        <x:f>MAX(0,Q218*(1+EXP((LN(1+'Monte Carlo'!$K$10)-0.5*'Monte Carlo'!$K$12^2)+'Monte Carlo'!$K$12*((RAND()+RAND()+RAND()+RAND()+RAND()+RAND()+RAND()+RAND()+RAND()+RAND()+RAND()+RAND())-6))-1)+R$15)</x:f>
        <x:v>2729907.5143935806</x:v>
      </x:c>
      <x:c r="S218" s="97" t="n">
        <x:f>MAX(0,R218*(1+EXP((LN(1+'Monte Carlo'!$K$10)-0.5*'Monte Carlo'!$K$12^2)+'Monte Carlo'!$K$12*((RAND()+RAND()+RAND()+RAND()+RAND()+RAND()+RAND()+RAND()+RAND()+RAND()+RAND()+RAND())-6))-1)+S$15)</x:f>
        <x:v>2646960.533847523</x:v>
      </x:c>
      <x:c r="T218" s="97" t="n">
        <x:f>MAX(0,S218*(1+EXP((LN(1+'Monte Carlo'!$K$10)-0.5*'Monte Carlo'!$K$12^2)+'Monte Carlo'!$K$12*((RAND()+RAND()+RAND()+RAND()+RAND()+RAND()+RAND()+RAND()+RAND()+RAND()+RAND()+RAND())-6))-1)+T$15)</x:f>
        <x:v>2431692.029453707</x:v>
      </x:c>
      <x:c r="U218" s="97" t="n">
        <x:f>MAX(0,T218*(1+EXP((LN(1+'Monte Carlo'!$K$10)-0.5*'Monte Carlo'!$K$12^2)+'Monte Carlo'!$K$12*((RAND()+RAND()+RAND()+RAND()+RAND()+RAND()+RAND()+RAND()+RAND()+RAND()+RAND()+RAND())-6))-1)+U$15)</x:f>
        <x:v>3182211.9424297134</x:v>
      </x:c>
      <x:c r="V218" s="97" t="n">
        <x:f>MAX(0,U218*(1+EXP((LN(1+'Monte Carlo'!$K$10)-0.5*'Monte Carlo'!$K$12^2)+'Monte Carlo'!$K$12*((RAND()+RAND()+RAND()+RAND()+RAND()+RAND()+RAND()+RAND()+RAND()+RAND()+RAND()+RAND())-6))-1)+V$15)</x:f>
        <x:v>3087968.990854068</x:v>
      </x:c>
      <x:c r="W218" s="97" t="n">
        <x:f>MAX(0,V218*(1+EXP((LN(1+'Monte Carlo'!$K$10)-0.5*'Monte Carlo'!$K$12^2)+'Monte Carlo'!$K$12*((RAND()+RAND()+RAND()+RAND()+RAND()+RAND()+RAND()+RAND()+RAND()+RAND()+RAND()+RAND())-6))-1)+W$15)</x:f>
        <x:v>3548918.7657190803</x:v>
      </x:c>
      <x:c r="X218" s="97" t="n">
        <x:f>MAX(0,W218*(1+EXP((LN(1+'Monte Carlo'!$K$10)-0.5*'Monte Carlo'!$K$12^2)+'Monte Carlo'!$K$12*((RAND()+RAND()+RAND()+RAND()+RAND()+RAND()+RAND()+RAND()+RAND()+RAND()+RAND()+RAND())-6))-1)+X$15)</x:f>
        <x:v>3054938.946610417</x:v>
      </x:c>
      <x:c r="Y218" s="97" t="n">
        <x:f>MAX(0,X218*(1+EXP((LN(1+'Monte Carlo'!$K$10)-0.5*'Monte Carlo'!$K$12^2)+'Monte Carlo'!$K$12*((RAND()+RAND()+RAND()+RAND()+RAND()+RAND()+RAND()+RAND()+RAND()+RAND()+RAND()+RAND())-6))-1)+Y$15)</x:f>
        <x:v>3277766.7174922037</x:v>
      </x:c>
      <x:c r="Z218" s="97" t="n">
        <x:f>MAX(0,Y218*(1+EXP((LN(1+'Monte Carlo'!$K$10)-0.5*'Monte Carlo'!$K$12^2)+'Monte Carlo'!$K$12*((RAND()+RAND()+RAND()+RAND()+RAND()+RAND()+RAND()+RAND()+RAND()+RAND()+RAND()+RAND())-6))-1)+Z$15)</x:f>
        <x:v>2803478.3380728927</x:v>
      </x:c>
      <x:c r="AA218" s="97" t="n">
        <x:f>MAX(0,Z218*(1+EXP((LN(1+'Monte Carlo'!$K$10)-0.5*'Monte Carlo'!$K$12^2)+'Monte Carlo'!$K$12*((RAND()+RAND()+RAND()+RAND()+RAND()+RAND()+RAND()+RAND()+RAND()+RAND()+RAND()+RAND())-6))-1)+AA$15)</x:f>
        <x:v>2728775.568122609</x:v>
      </x:c>
      <x:c r="AB218" s="97" t="n">
        <x:f>MAX(0,AA218*(1+EXP((LN(1+'Monte Carlo'!$K$10)-0.5*'Monte Carlo'!$K$12^2)+'Monte Carlo'!$K$12*((RAND()+RAND()+RAND()+RAND()+RAND()+RAND()+RAND()+RAND()+RAND()+RAND()+RAND()+RAND())-6))-1)+AB$15)</x:f>
        <x:v>3241176.0533521236</x:v>
      </x:c>
      <x:c r="AC218" s="97" t="n">
        <x:f>MAX(0,AB218*(1+EXP((LN(1+'Monte Carlo'!$K$10)-0.5*'Monte Carlo'!$K$12^2)+'Monte Carlo'!$K$12*((RAND()+RAND()+RAND()+RAND()+RAND()+RAND()+RAND()+RAND()+RAND()+RAND()+RAND()+RAND())-6))-1)+AC$15)</x:f>
        <x:v>3301935.775126101</x:v>
      </x:c>
      <x:c r="AD218" s="97" t="n">
        <x:f>MAX(0,AC218*(1+EXP((LN(1+'Monte Carlo'!$K$10)-0.5*'Monte Carlo'!$K$12^2)+'Monte Carlo'!$K$12*((RAND()+RAND()+RAND()+RAND()+RAND()+RAND()+RAND()+RAND()+RAND()+RAND()+RAND()+RAND())-6))-1)+AD$15)</x:f>
        <x:v>4338207.867905141</x:v>
      </x:c>
      <x:c r="AE218" s="97" t="n">
        <x:f>MAX(0,AD218*(1+EXP((LN(1+'Monte Carlo'!$K$10)-0.5*'Monte Carlo'!$K$12^2)+'Monte Carlo'!$K$12*((RAND()+RAND()+RAND()+RAND()+RAND()+RAND()+RAND()+RAND()+RAND()+RAND()+RAND()+RAND())-6))-1)+AE$15)</x:f>
        <x:v>4628900.588474829</x:v>
      </x:c>
      <x:c r="AF218" s="97" t="n">
        <x:f>MAX(0,AE218*(1+EXP((LN(1+'Monte Carlo'!$K$10)-0.5*'Monte Carlo'!$K$12^2)+'Monte Carlo'!$K$12*((RAND()+RAND()+RAND()+RAND()+RAND()+RAND()+RAND()+RAND()+RAND()+RAND()+RAND()+RAND())-6))-1)+AF$15)</x:f>
        <x:v>4853031.690122087</x:v>
      </x:c>
      <x:c r="AG218" s="97">
        <x:f t="shared" si="5"/>
        <x:v>894028.52984951274</x:v>
      </x:c>
    </x:row>
    <x:row r="219">
      <x:c r="A219" s="93">
        <x:v>198</x:v>
      </x:c>
      <x:c r="B219" s="97" t="n">
        <x:f>IF(AND(UPPER('Monte Carlo'!$K$4)="YES",'Monte Carlo'!$K$5&gt;0),'Monte Carlo'!$K$13,Liquidity_30Y!$C$14)</x:f>
        <x:v>1029031.25</x:v>
      </x:c>
      <x:c r="C219" s="97" t="n">
        <x:f>MAX(0,B219*(1+EXP((LN(1+'Monte Carlo'!$K$10)-0.5*'Monte Carlo'!$K$12^2)+'Monte Carlo'!$K$12*((RAND()+RAND()+RAND()+RAND()+RAND()+RAND()+RAND()+RAND()+RAND()+RAND()+RAND()+RAND())-6))-1)+C$15)</x:f>
        <x:v>1217263.481260059</x:v>
      </x:c>
      <x:c r="D219" s="97" t="n">
        <x:f>MAX(0,C219*(1+EXP((LN(1+'Monte Carlo'!$K$10)-0.5*'Monte Carlo'!$K$12^2)+'Monte Carlo'!$K$12*((RAND()+RAND()+RAND()+RAND()+RAND()+RAND()+RAND()+RAND()+RAND()+RAND()+RAND()+RAND())-6))-1)+D$15)</x:f>
        <x:v>1441775.111976084</x:v>
      </x:c>
      <x:c r="E219" s="97" t="n">
        <x:f>MAX(0,D219*(1+EXP((LN(1+'Monte Carlo'!$K$10)-0.5*'Monte Carlo'!$K$12^2)+'Monte Carlo'!$K$12*((RAND()+RAND()+RAND()+RAND()+RAND()+RAND()+RAND()+RAND()+RAND()+RAND()+RAND()+RAND())-6))-1)+E$15)</x:f>
        <x:v>1288842.010489621</x:v>
      </x:c>
      <x:c r="F219" s="97" t="n">
        <x:f>MAX(0,E219*(1+EXP((LN(1+'Monte Carlo'!$K$10)-0.5*'Monte Carlo'!$K$12^2)+'Monte Carlo'!$K$12*((RAND()+RAND()+RAND()+RAND()+RAND()+RAND()+RAND()+RAND()+RAND()+RAND()+RAND()+RAND())-6))-1)+F$15)</x:f>
        <x:v>1302715.1612790509</x:v>
      </x:c>
      <x:c r="G219" s="97" t="n">
        <x:f>MAX(0,F219*(1+EXP((LN(1+'Monte Carlo'!$K$10)-0.5*'Monte Carlo'!$K$12^2)+'Monte Carlo'!$K$12*((RAND()+RAND()+RAND()+RAND()+RAND()+RAND()+RAND()+RAND()+RAND()+RAND()+RAND()+RAND())-6))-1)+G$15)</x:f>
        <x:v>1231546.584065244</x:v>
      </x:c>
      <x:c r="H219" s="97" t="n">
        <x:f>MAX(0,G219*(1+EXP((LN(1+'Monte Carlo'!$K$10)-0.5*'Monte Carlo'!$K$12^2)+'Monte Carlo'!$K$12*((RAND()+RAND()+RAND()+RAND()+RAND()+RAND()+RAND()+RAND()+RAND()+RAND()+RAND()+RAND())-6))-1)+H$15)</x:f>
        <x:v>1449324.9268905772</x:v>
      </x:c>
      <x:c r="I219" s="97" t="n">
        <x:f>MAX(0,H219*(1+EXP((LN(1+'Monte Carlo'!$K$10)-0.5*'Monte Carlo'!$K$12^2)+'Monte Carlo'!$K$12*((RAND()+RAND()+RAND()+RAND()+RAND()+RAND()+RAND()+RAND()+RAND()+RAND()+RAND()+RAND())-6))-1)+I$15)</x:f>
        <x:v>1533319.4065550512</x:v>
      </x:c>
      <x:c r="J219" s="97" t="n">
        <x:f>MAX(0,I219*(1+EXP((LN(1+'Monte Carlo'!$K$10)-0.5*'Monte Carlo'!$K$12^2)+'Monte Carlo'!$K$12*((RAND()+RAND()+RAND()+RAND()+RAND()+RAND()+RAND()+RAND()+RAND()+RAND()+RAND()+RAND())-6))-1)+J$15)</x:f>
        <x:v>1599590.111881651</x:v>
      </x:c>
      <x:c r="K219" s="97" t="n">
        <x:f>MAX(0,J219*(1+EXP((LN(1+'Monte Carlo'!$K$10)-0.5*'Monte Carlo'!$K$12^2)+'Monte Carlo'!$K$12*((RAND()+RAND()+RAND()+RAND()+RAND()+RAND()+RAND()+RAND()+RAND()+RAND()+RAND()+RAND())-6))-1)+K$15)</x:f>
        <x:v>1335159.3312625024</x:v>
      </x:c>
      <x:c r="L219" s="97" t="n">
        <x:f>MAX(0,K219*(1+EXP((LN(1+'Monte Carlo'!$K$10)-0.5*'Monte Carlo'!$K$12^2)+'Monte Carlo'!$K$12*((RAND()+RAND()+RAND()+RAND()+RAND()+RAND()+RAND()+RAND()+RAND()+RAND()+RAND()+RAND())-6))-1)+L$15)</x:f>
        <x:v>1280913.5803608003</x:v>
      </x:c>
      <x:c r="M219" s="97" t="n">
        <x:f>MAX(0,L219*(1+EXP((LN(1+'Monte Carlo'!$K$10)-0.5*'Monte Carlo'!$K$12^2)+'Monte Carlo'!$K$12*((RAND()+RAND()+RAND()+RAND()+RAND()+RAND()+RAND()+RAND()+RAND()+RAND()+RAND()+RAND())-6))-1)+M$15)</x:f>
        <x:v>1211158.4540599682</x:v>
      </x:c>
      <x:c r="N219" s="97" t="n">
        <x:f>MAX(0,M219*(1+EXP((LN(1+'Monte Carlo'!$K$10)-0.5*'Monte Carlo'!$K$12^2)+'Monte Carlo'!$K$12*((RAND()+RAND()+RAND()+RAND()+RAND()+RAND()+RAND()+RAND()+RAND()+RAND()+RAND()+RAND())-6))-1)+N$15)</x:f>
        <x:v>1497134.4522265054</x:v>
      </x:c>
      <x:c r="O219" s="97" t="n">
        <x:f>MAX(0,N219*(1+EXP((LN(1+'Monte Carlo'!$K$10)-0.5*'Monte Carlo'!$K$12^2)+'Monte Carlo'!$K$12*((RAND()+RAND()+RAND()+RAND()+RAND()+RAND()+RAND()+RAND()+RAND()+RAND()+RAND()+RAND())-6))-1)+O$15)</x:f>
        <x:v>1042694.6641733905</x:v>
      </x:c>
      <x:c r="P219" s="97" t="n">
        <x:f>MAX(0,O219*(1+EXP((LN(1+'Monte Carlo'!$K$10)-0.5*'Monte Carlo'!$K$12^2)+'Monte Carlo'!$K$12*((RAND()+RAND()+RAND()+RAND()+RAND()+RAND()+RAND()+RAND()+RAND()+RAND()+RAND()+RAND())-6))-1)+P$15)</x:f>
        <x:v>1086055.121529476</x:v>
      </x:c>
      <x:c r="Q219" s="97" t="n">
        <x:f>MAX(0,P219*(1+EXP((LN(1+'Monte Carlo'!$K$10)-0.5*'Monte Carlo'!$K$12^2)+'Monte Carlo'!$K$12*((RAND()+RAND()+RAND()+RAND()+RAND()+RAND()+RAND()+RAND()+RAND()+RAND()+RAND()+RAND())-6))-1)+Q$15)</x:f>
        <x:v>1014412.4406762117</x:v>
      </x:c>
      <x:c r="R219" s="97" t="n">
        <x:f>MAX(0,Q219*(1+EXP((LN(1+'Monte Carlo'!$K$10)-0.5*'Monte Carlo'!$K$12^2)+'Monte Carlo'!$K$12*((RAND()+RAND()+RAND()+RAND()+RAND()+RAND()+RAND()+RAND()+RAND()+RAND()+RAND()+RAND())-6))-1)+R$15)</x:f>
        <x:v>1319096.7927349624</x:v>
      </x:c>
      <x:c r="S219" s="97" t="n">
        <x:f>MAX(0,R219*(1+EXP((LN(1+'Monte Carlo'!$K$10)-0.5*'Monte Carlo'!$K$12^2)+'Monte Carlo'!$K$12*((RAND()+RAND()+RAND()+RAND()+RAND()+RAND()+RAND()+RAND()+RAND()+RAND()+RAND()+RAND())-6))-1)+S$15)</x:f>
        <x:v>1285917.1639637032</x:v>
      </x:c>
      <x:c r="T219" s="97" t="n">
        <x:f>MAX(0,S219*(1+EXP((LN(1+'Monte Carlo'!$K$10)-0.5*'Monte Carlo'!$K$12^2)+'Monte Carlo'!$K$12*((RAND()+RAND()+RAND()+RAND()+RAND()+RAND()+RAND()+RAND()+RAND()+RAND()+RAND()+RAND())-6))-1)+T$15)</x:f>
        <x:v>1627636.8261336223</x:v>
      </x:c>
      <x:c r="U219" s="97" t="n">
        <x:f>MAX(0,T219*(1+EXP((LN(1+'Monte Carlo'!$K$10)-0.5*'Monte Carlo'!$K$12^2)+'Monte Carlo'!$K$12*((RAND()+RAND()+RAND()+RAND()+RAND()+RAND()+RAND()+RAND()+RAND()+RAND()+RAND()+RAND())-6))-1)+U$15)</x:f>
        <x:v>1639879.2852015863</x:v>
      </x:c>
      <x:c r="V219" s="97" t="n">
        <x:f>MAX(0,U219*(1+EXP((LN(1+'Monte Carlo'!$K$10)-0.5*'Monte Carlo'!$K$12^2)+'Monte Carlo'!$K$12*((RAND()+RAND()+RAND()+RAND()+RAND()+RAND()+RAND()+RAND()+RAND()+RAND()+RAND()+RAND())-6))-1)+V$15)</x:f>
        <x:v>1568483.5451013327</x:v>
      </x:c>
      <x:c r="W219" s="97" t="n">
        <x:f>MAX(0,V219*(1+EXP((LN(1+'Monte Carlo'!$K$10)-0.5*'Monte Carlo'!$K$12^2)+'Monte Carlo'!$K$12*((RAND()+RAND()+RAND()+RAND()+RAND()+RAND()+RAND()+RAND()+RAND()+RAND()+RAND()+RAND())-6))-1)+W$15)</x:f>
        <x:v>2254931.2087549223</x:v>
      </x:c>
      <x:c r="X219" s="97" t="n">
        <x:f>MAX(0,W219*(1+EXP((LN(1+'Monte Carlo'!$K$10)-0.5*'Monte Carlo'!$K$12^2)+'Monte Carlo'!$K$12*((RAND()+RAND()+RAND()+RAND()+RAND()+RAND()+RAND()+RAND()+RAND()+RAND()+RAND()+RAND())-6))-1)+X$15)</x:f>
        <x:v>2980154.8985644057</x:v>
      </x:c>
      <x:c r="Y219" s="97" t="n">
        <x:f>MAX(0,X219*(1+EXP((LN(1+'Monte Carlo'!$K$10)-0.5*'Monte Carlo'!$K$12^2)+'Monte Carlo'!$K$12*((RAND()+RAND()+RAND()+RAND()+RAND()+RAND()+RAND()+RAND()+RAND()+RAND()+RAND()+RAND())-6))-1)+Y$15)</x:f>
        <x:v>3748580.4166308725</x:v>
      </x:c>
      <x:c r="Z219" s="97" t="n">
        <x:f>MAX(0,Y219*(1+EXP((LN(1+'Monte Carlo'!$K$10)-0.5*'Monte Carlo'!$K$12^2)+'Monte Carlo'!$K$12*((RAND()+RAND()+RAND()+RAND()+RAND()+RAND()+RAND()+RAND()+RAND()+RAND()+RAND()+RAND())-6))-1)+Z$15)</x:f>
        <x:v>3497847.6622126196</x:v>
      </x:c>
      <x:c r="AA219" s="97" t="n">
        <x:f>MAX(0,Z219*(1+EXP((LN(1+'Monte Carlo'!$K$10)-0.5*'Monte Carlo'!$K$12^2)+'Monte Carlo'!$K$12*((RAND()+RAND()+RAND()+RAND()+RAND()+RAND()+RAND()+RAND()+RAND()+RAND()+RAND()+RAND())-6))-1)+AA$15)</x:f>
        <x:v>4136184.659501419</x:v>
      </x:c>
      <x:c r="AB219" s="97" t="n">
        <x:f>MAX(0,AA219*(1+EXP((LN(1+'Monte Carlo'!$K$10)-0.5*'Monte Carlo'!$K$12^2)+'Monte Carlo'!$K$12*((RAND()+RAND()+RAND()+RAND()+RAND()+RAND()+RAND()+RAND()+RAND()+RAND()+RAND()+RAND())-6))-1)+AB$15)</x:f>
        <x:v>4233483.386994559</x:v>
      </x:c>
      <x:c r="AC219" s="97" t="n">
        <x:f>MAX(0,AB219*(1+EXP((LN(1+'Monte Carlo'!$K$10)-0.5*'Monte Carlo'!$K$12^2)+'Monte Carlo'!$K$12*((RAND()+RAND()+RAND()+RAND()+RAND()+RAND()+RAND()+RAND()+RAND()+RAND()+RAND()+RAND())-6))-1)+AC$15)</x:f>
        <x:v>4461285.797318717</x:v>
      </x:c>
      <x:c r="AD219" s="97" t="n">
        <x:f>MAX(0,AC219*(1+EXP((LN(1+'Monte Carlo'!$K$10)-0.5*'Monte Carlo'!$K$12^2)+'Monte Carlo'!$K$12*((RAND()+RAND()+RAND()+RAND()+RAND()+RAND()+RAND()+RAND()+RAND()+RAND()+RAND()+RAND())-6))-1)+AD$15)</x:f>
        <x:v>5556430.187656689</x:v>
      </x:c>
      <x:c r="AE219" s="97" t="n">
        <x:f>MAX(0,AD219*(1+EXP((LN(1+'Monte Carlo'!$K$10)-0.5*'Monte Carlo'!$K$12^2)+'Monte Carlo'!$K$12*((RAND()+RAND()+RAND()+RAND()+RAND()+RAND()+RAND()+RAND()+RAND()+RAND()+RAND()+RAND())-6))-1)+AE$15)</x:f>
        <x:v>6441306.699660509</x:v>
      </x:c>
      <x:c r="AF219" s="97" t="n">
        <x:f>MAX(0,AE219*(1+EXP((LN(1+'Monte Carlo'!$K$10)-0.5*'Monte Carlo'!$K$12^2)+'Monte Carlo'!$K$12*((RAND()+RAND()+RAND()+RAND()+RAND()+RAND()+RAND()+RAND()+RAND()+RAND()+RAND()+RAND())-6))-1)+AF$15)</x:f>
        <x:v>5332870.651518841</x:v>
      </x:c>
      <x:c r="AG219" s="97">
        <x:f t="shared" si="5"/>
        <x:v>1029031.25</x:v>
      </x:c>
    </x:row>
    <x:row r="220">
      <x:c r="A220" s="93">
        <x:v>199</x:v>
      </x:c>
      <x:c r="B220" s="97" t="n">
        <x:f>IF(AND(UPPER('Monte Carlo'!$K$4)="YES",'Monte Carlo'!$K$5&gt;0),'Monte Carlo'!$K$13,Liquidity_30Y!$C$14)</x:f>
        <x:v>1029031.25</x:v>
      </x:c>
      <x:c r="C220" s="97" t="n">
        <x:f>MAX(0,B220*(1+EXP((LN(1+'Monte Carlo'!$K$10)-0.5*'Monte Carlo'!$K$12^2)+'Monte Carlo'!$K$12*((RAND()+RAND()+RAND()+RAND()+RAND()+RAND()+RAND()+RAND()+RAND()+RAND()+RAND()+RAND())-6))-1)+C$15)</x:f>
        <x:v>1028808.4658445235</x:v>
      </x:c>
      <x:c r="D220" s="97" t="n">
        <x:f>MAX(0,C220*(1+EXP((LN(1+'Monte Carlo'!$K$10)-0.5*'Monte Carlo'!$K$12^2)+'Monte Carlo'!$K$12*((RAND()+RAND()+RAND()+RAND()+RAND()+RAND()+RAND()+RAND()+RAND()+RAND()+RAND()+RAND())-6))-1)+D$15)</x:f>
        <x:v>1348631.7731444752</x:v>
      </x:c>
      <x:c r="E220" s="97" t="n">
        <x:f>MAX(0,D220*(1+EXP((LN(1+'Monte Carlo'!$K$10)-0.5*'Monte Carlo'!$K$12^2)+'Monte Carlo'!$K$12*((RAND()+RAND()+RAND()+RAND()+RAND()+RAND()+RAND()+RAND()+RAND()+RAND()+RAND()+RAND())-6))-1)+E$15)</x:f>
        <x:v>1426263.3531832623</x:v>
      </x:c>
      <x:c r="F220" s="97" t="n">
        <x:f>MAX(0,E220*(1+EXP((LN(1+'Monte Carlo'!$K$10)-0.5*'Monte Carlo'!$K$12^2)+'Monte Carlo'!$K$12*((RAND()+RAND()+RAND()+RAND()+RAND()+RAND()+RAND()+RAND()+RAND()+RAND()+RAND()+RAND())-6))-1)+F$15)</x:f>
        <x:v>1619136.8514055775</x:v>
      </x:c>
      <x:c r="G220" s="97" t="n">
        <x:f>MAX(0,F220*(1+EXP((LN(1+'Monte Carlo'!$K$10)-0.5*'Monte Carlo'!$K$12^2)+'Monte Carlo'!$K$12*((RAND()+RAND()+RAND()+RAND()+RAND()+RAND()+RAND()+RAND()+RAND()+RAND()+RAND()+RAND())-6))-1)+G$15)</x:f>
        <x:v>1801208.2893929458</x:v>
      </x:c>
      <x:c r="H220" s="97" t="n">
        <x:f>MAX(0,G220*(1+EXP((LN(1+'Monte Carlo'!$K$10)-0.5*'Monte Carlo'!$K$12^2)+'Monte Carlo'!$K$12*((RAND()+RAND()+RAND()+RAND()+RAND()+RAND()+RAND()+RAND()+RAND()+RAND()+RAND()+RAND())-6))-1)+H$15)</x:f>
        <x:v>2065310.5378961803</x:v>
      </x:c>
      <x:c r="I220" s="97" t="n">
        <x:f>MAX(0,H220*(1+EXP((LN(1+'Monte Carlo'!$K$10)-0.5*'Monte Carlo'!$K$12^2)+'Monte Carlo'!$K$12*((RAND()+RAND()+RAND()+RAND()+RAND()+RAND()+RAND()+RAND()+RAND()+RAND()+RAND()+RAND())-6))-1)+I$15)</x:f>
        <x:v>2063991.601701456</x:v>
      </x:c>
      <x:c r="J220" s="97" t="n">
        <x:f>MAX(0,I220*(1+EXP((LN(1+'Monte Carlo'!$K$10)-0.5*'Monte Carlo'!$K$12^2)+'Monte Carlo'!$K$12*((RAND()+RAND()+RAND()+RAND()+RAND()+RAND()+RAND()+RAND()+RAND()+RAND()+RAND()+RAND())-6))-1)+J$15)</x:f>
        <x:v>2633260.364358419</x:v>
      </x:c>
      <x:c r="K220" s="97" t="n">
        <x:f>MAX(0,J220*(1+EXP((LN(1+'Monte Carlo'!$K$10)-0.5*'Monte Carlo'!$K$12^2)+'Monte Carlo'!$K$12*((RAND()+RAND()+RAND()+RAND()+RAND()+RAND()+RAND()+RAND()+RAND()+RAND()+RAND()+RAND())-6))-1)+K$15)</x:f>
        <x:v>2514211.862258306</x:v>
      </x:c>
      <x:c r="L220" s="97" t="n">
        <x:f>MAX(0,K220*(1+EXP((LN(1+'Monte Carlo'!$K$10)-0.5*'Monte Carlo'!$K$12^2)+'Monte Carlo'!$K$12*((RAND()+RAND()+RAND()+RAND()+RAND()+RAND()+RAND()+RAND()+RAND()+RAND()+RAND()+RAND())-6))-1)+L$15)</x:f>
        <x:v>2882435.8287428534</x:v>
      </x:c>
      <x:c r="M220" s="97" t="n">
        <x:f>MAX(0,L220*(1+EXP((LN(1+'Monte Carlo'!$K$10)-0.5*'Monte Carlo'!$K$12^2)+'Monte Carlo'!$K$12*((RAND()+RAND()+RAND()+RAND()+RAND()+RAND()+RAND()+RAND()+RAND()+RAND()+RAND()+RAND())-6))-1)+M$15)</x:f>
        <x:v>3606918.4809866576</x:v>
      </x:c>
      <x:c r="N220" s="97" t="n">
        <x:f>MAX(0,M220*(1+EXP((LN(1+'Monte Carlo'!$K$10)-0.5*'Monte Carlo'!$K$12^2)+'Monte Carlo'!$K$12*((RAND()+RAND()+RAND()+RAND()+RAND()+RAND()+RAND()+RAND()+RAND()+RAND()+RAND()+RAND())-6))-1)+N$15)</x:f>
        <x:v>3500705.1127101965</x:v>
      </x:c>
      <x:c r="O220" s="97" t="n">
        <x:f>MAX(0,N220*(1+EXP((LN(1+'Monte Carlo'!$K$10)-0.5*'Monte Carlo'!$K$12^2)+'Monte Carlo'!$K$12*((RAND()+RAND()+RAND()+RAND()+RAND()+RAND()+RAND()+RAND()+RAND()+RAND()+RAND()+RAND())-6))-1)+O$15)</x:f>
        <x:v>4198185.488466449</x:v>
      </x:c>
      <x:c r="P220" s="97" t="n">
        <x:f>MAX(0,O220*(1+EXP((LN(1+'Monte Carlo'!$K$10)-0.5*'Monte Carlo'!$K$12^2)+'Monte Carlo'!$K$12*((RAND()+RAND()+RAND()+RAND()+RAND()+RAND()+RAND()+RAND()+RAND()+RAND()+RAND()+RAND())-6))-1)+P$15)</x:f>
        <x:v>3449835.70443319</x:v>
      </x:c>
      <x:c r="Q220" s="97" t="n">
        <x:f>MAX(0,P220*(1+EXP((LN(1+'Monte Carlo'!$K$10)-0.5*'Monte Carlo'!$K$12^2)+'Monte Carlo'!$K$12*((RAND()+RAND()+RAND()+RAND()+RAND()+RAND()+RAND()+RAND()+RAND()+RAND()+RAND()+RAND())-6))-1)+Q$15)</x:f>
        <x:v>3287194.317684657</x:v>
      </x:c>
      <x:c r="R220" s="97" t="n">
        <x:f>MAX(0,Q220*(1+EXP((LN(1+'Monte Carlo'!$K$10)-0.5*'Monte Carlo'!$K$12^2)+'Monte Carlo'!$K$12*((RAND()+RAND()+RAND()+RAND()+RAND()+RAND()+RAND()+RAND()+RAND()+RAND()+RAND()+RAND())-6))-1)+R$15)</x:f>
        <x:v>4526121.254566055</x:v>
      </x:c>
      <x:c r="S220" s="97" t="n">
        <x:f>MAX(0,R220*(1+EXP((LN(1+'Monte Carlo'!$K$10)-0.5*'Monte Carlo'!$K$12^2)+'Monte Carlo'!$K$12*((RAND()+RAND()+RAND()+RAND()+RAND()+RAND()+RAND()+RAND()+RAND()+RAND()+RAND()+RAND())-6))-1)+S$15)</x:f>
        <x:v>4237298.192022825</x:v>
      </x:c>
      <x:c r="T220" s="97" t="n">
        <x:f>MAX(0,S220*(1+EXP((LN(1+'Monte Carlo'!$K$10)-0.5*'Monte Carlo'!$K$12^2)+'Monte Carlo'!$K$12*((RAND()+RAND()+RAND()+RAND()+RAND()+RAND()+RAND()+RAND()+RAND()+RAND()+RAND()+RAND())-6))-1)+T$15)</x:f>
        <x:v>3993610.6708868225</x:v>
      </x:c>
      <x:c r="U220" s="97" t="n">
        <x:f>MAX(0,T220*(1+EXP((LN(1+'Monte Carlo'!$K$10)-0.5*'Monte Carlo'!$K$12^2)+'Monte Carlo'!$K$12*((RAND()+RAND()+RAND()+RAND()+RAND()+RAND()+RAND()+RAND()+RAND()+RAND()+RAND()+RAND())-6))-1)+U$15)</x:f>
        <x:v>4910577.02689945</x:v>
      </x:c>
      <x:c r="V220" s="97" t="n">
        <x:f>MAX(0,U220*(1+EXP((LN(1+'Monte Carlo'!$K$10)-0.5*'Monte Carlo'!$K$12^2)+'Monte Carlo'!$K$12*((RAND()+RAND()+RAND()+RAND()+RAND()+RAND()+RAND()+RAND()+RAND()+RAND()+RAND()+RAND())-6))-1)+V$15)</x:f>
        <x:v>6188392.242403485</x:v>
      </x:c>
      <x:c r="W220" s="97" t="n">
        <x:f>MAX(0,V220*(1+EXP((LN(1+'Monte Carlo'!$K$10)-0.5*'Monte Carlo'!$K$12^2)+'Monte Carlo'!$K$12*((RAND()+RAND()+RAND()+RAND()+RAND()+RAND()+RAND()+RAND()+RAND()+RAND()+RAND()+RAND())-6))-1)+W$15)</x:f>
        <x:v>6919448.239174849</x:v>
      </x:c>
      <x:c r="X220" s="97" t="n">
        <x:f>MAX(0,W220*(1+EXP((LN(1+'Monte Carlo'!$K$10)-0.5*'Monte Carlo'!$K$12^2)+'Monte Carlo'!$K$12*((RAND()+RAND()+RAND()+RAND()+RAND()+RAND()+RAND()+RAND()+RAND()+RAND()+RAND()+RAND())-6))-1)+X$15)</x:f>
        <x:v>7213782.678124904</x:v>
      </x:c>
      <x:c r="Y220" s="97" t="n">
        <x:f>MAX(0,X220*(1+EXP((LN(1+'Monte Carlo'!$K$10)-0.5*'Monte Carlo'!$K$12^2)+'Monte Carlo'!$K$12*((RAND()+RAND()+RAND()+RAND()+RAND()+RAND()+RAND()+RAND()+RAND()+RAND()+RAND()+RAND())-6))-1)+Y$15)</x:f>
        <x:v>8010651.922701683</x:v>
      </x:c>
      <x:c r="Z220" s="97" t="n">
        <x:f>MAX(0,Y220*(1+EXP((LN(1+'Monte Carlo'!$K$10)-0.5*'Monte Carlo'!$K$12^2)+'Monte Carlo'!$K$12*((RAND()+RAND()+RAND()+RAND()+RAND()+RAND()+RAND()+RAND()+RAND()+RAND()+RAND()+RAND())-6))-1)+Z$15)</x:f>
        <x:v>10289854.07796828</x:v>
      </x:c>
      <x:c r="AA220" s="97" t="n">
        <x:f>MAX(0,Z220*(1+EXP((LN(1+'Monte Carlo'!$K$10)-0.5*'Monte Carlo'!$K$12^2)+'Monte Carlo'!$K$12*((RAND()+RAND()+RAND()+RAND()+RAND()+RAND()+RAND()+RAND()+RAND()+RAND()+RAND()+RAND())-6))-1)+AA$15)</x:f>
        <x:v>10270766.17985069</x:v>
      </x:c>
      <x:c r="AB220" s="97" t="n">
        <x:f>MAX(0,AA220*(1+EXP((LN(1+'Monte Carlo'!$K$10)-0.5*'Monte Carlo'!$K$12^2)+'Monte Carlo'!$K$12*((RAND()+RAND()+RAND()+RAND()+RAND()+RAND()+RAND()+RAND()+RAND()+RAND()+RAND()+RAND())-6))-1)+AB$15)</x:f>
        <x:v>10679167.453320766</x:v>
      </x:c>
      <x:c r="AC220" s="97" t="n">
        <x:f>MAX(0,AB220*(1+EXP((LN(1+'Monte Carlo'!$K$10)-0.5*'Monte Carlo'!$K$12^2)+'Monte Carlo'!$K$12*((RAND()+RAND()+RAND()+RAND()+RAND()+RAND()+RAND()+RAND()+RAND()+RAND()+RAND()+RAND())-6))-1)+AC$15)</x:f>
        <x:v>10845193.672915976</x:v>
      </x:c>
      <x:c r="AD220" s="97" t="n">
        <x:f>MAX(0,AC220*(1+EXP((LN(1+'Monte Carlo'!$K$10)-0.5*'Monte Carlo'!$K$12^2)+'Monte Carlo'!$K$12*((RAND()+RAND()+RAND()+RAND()+RAND()+RAND()+RAND()+RAND()+RAND()+RAND()+RAND()+RAND())-6))-1)+AD$15)</x:f>
        <x:v>11742503.489242455</x:v>
      </x:c>
      <x:c r="AE220" s="97" t="n">
        <x:f>MAX(0,AD220*(1+EXP((LN(1+'Monte Carlo'!$K$10)-0.5*'Monte Carlo'!$K$12^2)+'Monte Carlo'!$K$12*((RAND()+RAND()+RAND()+RAND()+RAND()+RAND()+RAND()+RAND()+RAND()+RAND()+RAND()+RAND())-6))-1)+AE$15)</x:f>
        <x:v>13008354.358207608</x:v>
      </x:c>
      <x:c r="AF220" s="97" t="n">
        <x:f>MAX(0,AE220*(1+EXP((LN(1+'Monte Carlo'!$K$10)-0.5*'Monte Carlo'!$K$12^2)+'Monte Carlo'!$K$12*((RAND()+RAND()+RAND()+RAND()+RAND()+RAND()+RAND()+RAND()+RAND()+RAND()+RAND()+RAND())-6))-1)+AF$15)</x:f>
        <x:v>10418995.766571993</x:v>
      </x:c>
      <x:c r="AG220" s="97">
        <x:f t="shared" si="5"/>
        <x:v>518293.88218957849</x:v>
      </x:c>
    </x:row>
    <x:row r="221">
      <x:c r="A221" s="93">
        <x:v>200</x:v>
      </x:c>
      <x:c r="B221" s="97" t="n">
        <x:f>IF(AND(UPPER('Monte Carlo'!$K$4)="YES",'Monte Carlo'!$K$5&gt;0),'Monte Carlo'!$K$13,Liquidity_30Y!$C$14)</x:f>
        <x:v>1029031.25</x:v>
      </x:c>
      <x:c r="C221" s="97" t="n">
        <x:f>MAX(0,B221*(1+EXP((LN(1+'Monte Carlo'!$K$10)-0.5*'Monte Carlo'!$K$12^2)+'Monte Carlo'!$K$12*((RAND()+RAND()+RAND()+RAND()+RAND()+RAND()+RAND()+RAND()+RAND()+RAND()+RAND()+RAND())-6))-1)+C$15)</x:f>
        <x:v>1186630.7900856882</x:v>
      </x:c>
      <x:c r="D221" s="97" t="n">
        <x:f>MAX(0,C221*(1+EXP((LN(1+'Monte Carlo'!$K$10)-0.5*'Monte Carlo'!$K$12^2)+'Monte Carlo'!$K$12*((RAND()+RAND()+RAND()+RAND()+RAND()+RAND()+RAND()+RAND()+RAND()+RAND()+RAND()+RAND())-6))-1)+D$15)</x:f>
        <x:v>1172793.5024247714</x:v>
      </x:c>
      <x:c r="E221" s="97" t="n">
        <x:f>MAX(0,D221*(1+EXP((LN(1+'Monte Carlo'!$K$10)-0.5*'Monte Carlo'!$K$12^2)+'Monte Carlo'!$K$12*((RAND()+RAND()+RAND()+RAND()+RAND()+RAND()+RAND()+RAND()+RAND()+RAND()+RAND()+RAND())-6))-1)+E$15)</x:f>
        <x:v>1276621.628320615</x:v>
      </x:c>
      <x:c r="F221" s="97" t="n">
        <x:f>MAX(0,E221*(1+EXP((LN(1+'Monte Carlo'!$K$10)-0.5*'Monte Carlo'!$K$12^2)+'Monte Carlo'!$K$12*((RAND()+RAND()+RAND()+RAND()+RAND()+RAND()+RAND()+RAND()+RAND()+RAND()+RAND()+RAND())-6))-1)+F$15)</x:f>
        <x:v>1137940.2369204112</x:v>
      </x:c>
      <x:c r="G221" s="97" t="n">
        <x:f>MAX(0,F221*(1+EXP((LN(1+'Monte Carlo'!$K$10)-0.5*'Monte Carlo'!$K$12^2)+'Monte Carlo'!$K$12*((RAND()+RAND()+RAND()+RAND()+RAND()+RAND()+RAND()+RAND()+RAND()+RAND()+RAND()+RAND())-6))-1)+G$15)</x:f>
        <x:v>1546069.9249502395</x:v>
      </x:c>
      <x:c r="H221" s="97" t="n">
        <x:f>MAX(0,G221*(1+EXP((LN(1+'Monte Carlo'!$K$10)-0.5*'Monte Carlo'!$K$12^2)+'Monte Carlo'!$K$12*((RAND()+RAND()+RAND()+RAND()+RAND()+RAND()+RAND()+RAND()+RAND()+RAND()+RAND()+RAND())-6))-1)+H$15)</x:f>
        <x:v>1391910.3032241007</x:v>
      </x:c>
      <x:c r="I221" s="97" t="n">
        <x:f>MAX(0,H221*(1+EXP((LN(1+'Monte Carlo'!$K$10)-0.5*'Monte Carlo'!$K$12^2)+'Monte Carlo'!$K$12*((RAND()+RAND()+RAND()+RAND()+RAND()+RAND()+RAND()+RAND()+RAND()+RAND()+RAND()+RAND())-6))-1)+I$15)</x:f>
        <x:v>1289000.1300055897</x:v>
      </x:c>
      <x:c r="J221" s="97" t="n">
        <x:f>MAX(0,I221*(1+EXP((LN(1+'Monte Carlo'!$K$10)-0.5*'Monte Carlo'!$K$12^2)+'Monte Carlo'!$K$12*((RAND()+RAND()+RAND()+RAND()+RAND()+RAND()+RAND()+RAND()+RAND()+RAND()+RAND()+RAND())-6))-1)+J$15)</x:f>
        <x:v>1313903.0858395519</x:v>
      </x:c>
      <x:c r="K221" s="97" t="n">
        <x:f>MAX(0,J221*(1+EXP((LN(1+'Monte Carlo'!$K$10)-0.5*'Monte Carlo'!$K$12^2)+'Monte Carlo'!$K$12*((RAND()+RAND()+RAND()+RAND()+RAND()+RAND()+RAND()+RAND()+RAND()+RAND()+RAND()+RAND())-6))-1)+K$15)</x:f>
        <x:v>1415229.8989434307</x:v>
      </x:c>
      <x:c r="L221" s="97" t="n">
        <x:f>MAX(0,K221*(1+EXP((LN(1+'Monte Carlo'!$K$10)-0.5*'Monte Carlo'!$K$12^2)+'Monte Carlo'!$K$12*((RAND()+RAND()+RAND()+RAND()+RAND()+RAND()+RAND()+RAND()+RAND()+RAND()+RAND()+RAND())-6))-1)+L$15)</x:f>
        <x:v>1376077.6757518402</x:v>
      </x:c>
      <x:c r="M221" s="97" t="n">
        <x:f>MAX(0,L221*(1+EXP((LN(1+'Monte Carlo'!$K$10)-0.5*'Monte Carlo'!$K$12^2)+'Monte Carlo'!$K$12*((RAND()+RAND()+RAND()+RAND()+RAND()+RAND()+RAND()+RAND()+RAND()+RAND()+RAND()+RAND())-6))-1)+M$15)</x:f>
        <x:v>1366839.4198647635</x:v>
      </x:c>
      <x:c r="N221" s="97" t="n">
        <x:f>MAX(0,M221*(1+EXP((LN(1+'Monte Carlo'!$K$10)-0.5*'Monte Carlo'!$K$12^2)+'Monte Carlo'!$K$12*((RAND()+RAND()+RAND()+RAND()+RAND()+RAND()+RAND()+RAND()+RAND()+RAND()+RAND()+RAND())-6))-1)+N$15)</x:f>
        <x:v>1329917.6863991148</x:v>
      </x:c>
      <x:c r="O221" s="97" t="n">
        <x:f>MAX(0,N221*(1+EXP((LN(1+'Monte Carlo'!$K$10)-0.5*'Monte Carlo'!$K$12^2)+'Monte Carlo'!$K$12*((RAND()+RAND()+RAND()+RAND()+RAND()+RAND()+RAND()+RAND()+RAND()+RAND()+RAND()+RAND())-6))-1)+O$15)</x:f>
        <x:v>1331496.7167183177</x:v>
      </x:c>
      <x:c r="P221" s="97" t="n">
        <x:f>MAX(0,O221*(1+EXP((LN(1+'Monte Carlo'!$K$10)-0.5*'Monte Carlo'!$K$12^2)+'Monte Carlo'!$K$12*((RAND()+RAND()+RAND()+RAND()+RAND()+RAND()+RAND()+RAND()+RAND()+RAND()+RAND()+RAND())-6))-1)+P$15)</x:f>
        <x:v>1186787.5649551603</x:v>
      </x:c>
      <x:c r="Q221" s="97" t="n">
        <x:f>MAX(0,P221*(1+EXP((LN(1+'Monte Carlo'!$K$10)-0.5*'Monte Carlo'!$K$12^2)+'Monte Carlo'!$K$12*((RAND()+RAND()+RAND()+RAND()+RAND()+RAND()+RAND()+RAND()+RAND()+RAND()+RAND()+RAND())-6))-1)+Q$15)</x:f>
        <x:v>1000956.2020131344</x:v>
      </x:c>
      <x:c r="R221" s="97" t="n">
        <x:f>MAX(0,Q221*(1+EXP((LN(1+'Monte Carlo'!$K$10)-0.5*'Monte Carlo'!$K$12^2)+'Monte Carlo'!$K$12*((RAND()+RAND()+RAND()+RAND()+RAND()+RAND()+RAND()+RAND()+RAND()+RAND()+RAND()+RAND())-6))-1)+R$15)</x:f>
        <x:v>1045966.8837247528</x:v>
      </x:c>
      <x:c r="S221" s="97" t="n">
        <x:f>MAX(0,R221*(1+EXP((LN(1+'Monte Carlo'!$K$10)-0.5*'Monte Carlo'!$K$12^2)+'Monte Carlo'!$K$12*((RAND()+RAND()+RAND()+RAND()+RAND()+RAND()+RAND()+RAND()+RAND()+RAND()+RAND()+RAND())-6))-1)+S$15)</x:f>
        <x:v>1170902.4581991164</x:v>
      </x:c>
      <x:c r="T221" s="97" t="n">
        <x:f>MAX(0,S221*(1+EXP((LN(1+'Monte Carlo'!$K$10)-0.5*'Monte Carlo'!$K$12^2)+'Monte Carlo'!$K$12*((RAND()+RAND()+RAND()+RAND()+RAND()+RAND()+RAND()+RAND()+RAND()+RAND()+RAND()+RAND())-6))-1)+T$15)</x:f>
        <x:v>1102251.7293098588</x:v>
      </x:c>
      <x:c r="U221" s="97" t="n">
        <x:f>MAX(0,T221*(1+EXP((LN(1+'Monte Carlo'!$K$10)-0.5*'Monte Carlo'!$K$12^2)+'Monte Carlo'!$K$12*((RAND()+RAND()+RAND()+RAND()+RAND()+RAND()+RAND()+RAND()+RAND()+RAND()+RAND()+RAND())-6))-1)+U$15)</x:f>
        <x:v>1497047.6022264769</x:v>
      </x:c>
      <x:c r="V221" s="97" t="n">
        <x:f>MAX(0,U221*(1+EXP((LN(1+'Monte Carlo'!$K$10)-0.5*'Monte Carlo'!$K$12^2)+'Monte Carlo'!$K$12*((RAND()+RAND()+RAND()+RAND()+RAND()+RAND()+RAND()+RAND()+RAND()+RAND()+RAND()+RAND())-6))-1)+V$15)</x:f>
        <x:v>1378776.7942539037</x:v>
      </x:c>
      <x:c r="W221" s="97" t="n">
        <x:f>MAX(0,V221*(1+EXP((LN(1+'Monte Carlo'!$K$10)-0.5*'Monte Carlo'!$K$12^2)+'Monte Carlo'!$K$12*((RAND()+RAND()+RAND()+RAND()+RAND()+RAND()+RAND()+RAND()+RAND()+RAND()+RAND()+RAND())-6))-1)+W$15)</x:f>
        <x:v>1555030.2230678706</x:v>
      </x:c>
      <x:c r="X221" s="97" t="n">
        <x:f>MAX(0,W221*(1+EXP((LN(1+'Monte Carlo'!$K$10)-0.5*'Monte Carlo'!$K$12^2)+'Monte Carlo'!$K$12*((RAND()+RAND()+RAND()+RAND()+RAND()+RAND()+RAND()+RAND()+RAND()+RAND()+RAND()+RAND())-6))-1)+X$15)</x:f>
        <x:v>1586276.0927827063</x:v>
      </x:c>
      <x:c r="Y221" s="97" t="n">
        <x:f>MAX(0,X221*(1+EXP((LN(1+'Monte Carlo'!$K$10)-0.5*'Monte Carlo'!$K$12^2)+'Monte Carlo'!$K$12*((RAND()+RAND()+RAND()+RAND()+RAND()+RAND()+RAND()+RAND()+RAND()+RAND()+RAND()+RAND())-6))-1)+Y$15)</x:f>
        <x:v>1997903.2611780034</x:v>
      </x:c>
      <x:c r="Z221" s="97" t="n">
        <x:f>MAX(0,Y221*(1+EXP((LN(1+'Monte Carlo'!$K$10)-0.5*'Monte Carlo'!$K$12^2)+'Monte Carlo'!$K$12*((RAND()+RAND()+RAND()+RAND()+RAND()+RAND()+RAND()+RAND()+RAND()+RAND()+RAND()+RAND())-6))-1)+Z$15)</x:f>
        <x:v>1819595.0905059786</x:v>
      </x:c>
      <x:c r="AA221" s="97" t="n">
        <x:f>MAX(0,Z221*(1+EXP((LN(1+'Monte Carlo'!$K$10)-0.5*'Monte Carlo'!$K$12^2)+'Monte Carlo'!$K$12*((RAND()+RAND()+RAND()+RAND()+RAND()+RAND()+RAND()+RAND()+RAND()+RAND()+RAND()+RAND())-6))-1)+AA$15)</x:f>
        <x:v>1604248.6412674834</x:v>
      </x:c>
      <x:c r="AB221" s="97" t="n">
        <x:f>MAX(0,AA221*(1+EXP((LN(1+'Monte Carlo'!$K$10)-0.5*'Monte Carlo'!$K$12^2)+'Monte Carlo'!$K$12*((RAND()+RAND()+RAND()+RAND()+RAND()+RAND()+RAND()+RAND()+RAND()+RAND()+RAND()+RAND())-6))-1)+AB$15)</x:f>
        <x:v>1709273.024904426</x:v>
      </x:c>
      <x:c r="AC221" s="97" t="n">
        <x:f>MAX(0,AB221*(1+EXP((LN(1+'Monte Carlo'!$K$10)-0.5*'Monte Carlo'!$K$12^2)+'Monte Carlo'!$K$12*((RAND()+RAND()+RAND()+RAND()+RAND()+RAND()+RAND()+RAND()+RAND()+RAND()+RAND()+RAND())-6))-1)+AC$15)</x:f>
        <x:v>1956178.4673421653</x:v>
      </x:c>
      <x:c r="AD221" s="97" t="n">
        <x:f>MAX(0,AC221*(1+EXP((LN(1+'Monte Carlo'!$K$10)-0.5*'Monte Carlo'!$K$12^2)+'Monte Carlo'!$K$12*((RAND()+RAND()+RAND()+RAND()+RAND()+RAND()+RAND()+RAND()+RAND()+RAND()+RAND()+RAND())-6))-1)+AD$15)</x:f>
        <x:v>2331837.371820032</x:v>
      </x:c>
      <x:c r="AE221" s="97" t="n">
        <x:f>MAX(0,AD221*(1+EXP((LN(1+'Monte Carlo'!$K$10)-0.5*'Monte Carlo'!$K$12^2)+'Monte Carlo'!$K$12*((RAND()+RAND()+RAND()+RAND()+RAND()+RAND()+RAND()+RAND()+RAND()+RAND()+RAND()+RAND())-6))-1)+AE$15)</x:f>
        <x:v>2676492.383747065</x:v>
      </x:c>
      <x:c r="AF221" s="97" t="n">
        <x:f>MAX(0,AE221*(1+EXP((LN(1+'Monte Carlo'!$K$10)-0.5*'Monte Carlo'!$K$12^2)+'Monte Carlo'!$K$12*((RAND()+RAND()+RAND()+RAND()+RAND()+RAND()+RAND()+RAND()+RAND()+RAND()+RAND()+RAND())-6))-1)+AF$15)</x:f>
        <x:v>2482839.885197183</x:v>
      </x:c>
      <x:c r="AG221" s="97">
        <x:f t="shared" si="5"/>
        <x:v>1029031.25</x:v>
      </x:c>
    </x:row>
    <x:row r="222">
      <x:c r="A222" s="93">
        <x:v>201</x:v>
      </x:c>
      <x:c r="B222" s="97" t="n">
        <x:f>IF(AND(UPPER('Monte Carlo'!$K$4)="YES",'Monte Carlo'!$K$5&gt;0),'Monte Carlo'!$K$13,Liquidity_30Y!$C$14)</x:f>
        <x:v>1029031.25</x:v>
      </x:c>
      <x:c r="C222" s="97" t="n">
        <x:f>MAX(0,B222*(1+EXP((LN(1+'Monte Carlo'!$K$10)-0.5*'Monte Carlo'!$K$12^2)+'Monte Carlo'!$K$12*((RAND()+RAND()+RAND()+RAND()+RAND()+RAND()+RAND()+RAND()+RAND()+RAND()+RAND()+RAND())-6))-1)+C$15)</x:f>
        <x:v>1412677.630858357</x:v>
      </x:c>
      <x:c r="D222" s="97" t="n">
        <x:f>MAX(0,C222*(1+EXP((LN(1+'Monte Carlo'!$K$10)-0.5*'Monte Carlo'!$K$12^2)+'Monte Carlo'!$K$12*((RAND()+RAND()+RAND()+RAND()+RAND()+RAND()+RAND()+RAND()+RAND()+RAND()+RAND()+RAND())-6))-1)+D$15)</x:f>
        <x:v>1411309.9717230098</x:v>
      </x:c>
      <x:c r="E222" s="97" t="n">
        <x:f>MAX(0,D222*(1+EXP((LN(1+'Monte Carlo'!$K$10)-0.5*'Monte Carlo'!$K$12^2)+'Monte Carlo'!$K$12*((RAND()+RAND()+RAND()+RAND()+RAND()+RAND()+RAND()+RAND()+RAND()+RAND()+RAND()+RAND())-6))-1)+E$15)</x:f>
        <x:v>1512542.7922340906</x:v>
      </x:c>
      <x:c r="F222" s="97" t="n">
        <x:f>MAX(0,E222*(1+EXP((LN(1+'Monte Carlo'!$K$10)-0.5*'Monte Carlo'!$K$12^2)+'Monte Carlo'!$K$12*((RAND()+RAND()+RAND()+RAND()+RAND()+RAND()+RAND()+RAND()+RAND()+RAND()+RAND()+RAND())-6))-1)+F$15)</x:f>
        <x:v>1481530.9768825457</x:v>
      </x:c>
      <x:c r="G222" s="97" t="n">
        <x:f>MAX(0,F222*(1+EXP((LN(1+'Monte Carlo'!$K$10)-0.5*'Monte Carlo'!$K$12^2)+'Monte Carlo'!$K$12*((RAND()+RAND()+RAND()+RAND()+RAND()+RAND()+RAND()+RAND()+RAND()+RAND()+RAND()+RAND())-6))-1)+G$15)</x:f>
        <x:v>1138193.280361422</x:v>
      </x:c>
      <x:c r="H222" s="97" t="n">
        <x:f>MAX(0,G222*(1+EXP((LN(1+'Monte Carlo'!$K$10)-0.5*'Monte Carlo'!$K$12^2)+'Monte Carlo'!$K$12*((RAND()+RAND()+RAND()+RAND()+RAND()+RAND()+RAND()+RAND()+RAND()+RAND()+RAND()+RAND())-6))-1)+H$15)</x:f>
        <x:v>1044159.4212252632</x:v>
      </x:c>
      <x:c r="I222" s="97" t="n">
        <x:f>MAX(0,H222*(1+EXP((LN(1+'Monte Carlo'!$K$10)-0.5*'Monte Carlo'!$K$12^2)+'Monte Carlo'!$K$12*((RAND()+RAND()+RAND()+RAND()+RAND()+RAND()+RAND()+RAND()+RAND()+RAND()+RAND()+RAND())-6))-1)+I$15)</x:f>
        <x:v>1192106.8676496167</x:v>
      </x:c>
      <x:c r="J222" s="97" t="n">
        <x:f>MAX(0,I222*(1+EXP((LN(1+'Monte Carlo'!$K$10)-0.5*'Monte Carlo'!$K$12^2)+'Monte Carlo'!$K$12*((RAND()+RAND()+RAND()+RAND()+RAND()+RAND()+RAND()+RAND()+RAND()+RAND()+RAND()+RAND())-6))-1)+J$15)</x:f>
        <x:v>1161522.0862837601</x:v>
      </x:c>
      <x:c r="K222" s="97" t="n">
        <x:f>MAX(0,J222*(1+EXP((LN(1+'Monte Carlo'!$K$10)-0.5*'Monte Carlo'!$K$12^2)+'Monte Carlo'!$K$12*((RAND()+RAND()+RAND()+RAND()+RAND()+RAND()+RAND()+RAND()+RAND()+RAND()+RAND()+RAND())-6))-1)+K$15)</x:f>
        <x:v>1230294.698256274</x:v>
      </x:c>
      <x:c r="L222" s="97" t="n">
        <x:f>MAX(0,K222*(1+EXP((LN(1+'Monte Carlo'!$K$10)-0.5*'Monte Carlo'!$K$12^2)+'Monte Carlo'!$K$12*((RAND()+RAND()+RAND()+RAND()+RAND()+RAND()+RAND()+RAND()+RAND()+RAND()+RAND()+RAND())-6))-1)+L$15)</x:f>
        <x:v>1339468.0019874678</x:v>
      </x:c>
      <x:c r="M222" s="97" t="n">
        <x:f>MAX(0,L222*(1+EXP((LN(1+'Monte Carlo'!$K$10)-0.5*'Monte Carlo'!$K$12^2)+'Monte Carlo'!$K$12*((RAND()+RAND()+RAND()+RAND()+RAND()+RAND()+RAND()+RAND()+RAND()+RAND()+RAND()+RAND())-6))-1)+M$15)</x:f>
        <x:v>1303161.8628139442</x:v>
      </x:c>
      <x:c r="N222" s="97" t="n">
        <x:f>MAX(0,M222*(1+EXP((LN(1+'Monte Carlo'!$K$10)-0.5*'Monte Carlo'!$K$12^2)+'Monte Carlo'!$K$12*((RAND()+RAND()+RAND()+RAND()+RAND()+RAND()+RAND()+RAND()+RAND()+RAND()+RAND()+RAND())-6))-1)+N$15)</x:f>
        <x:v>1150629.9650391121</x:v>
      </x:c>
      <x:c r="O222" s="97" t="n">
        <x:f>MAX(0,N222*(1+EXP((LN(1+'Monte Carlo'!$K$10)-0.5*'Monte Carlo'!$K$12^2)+'Monte Carlo'!$K$12*((RAND()+RAND()+RAND()+RAND()+RAND()+RAND()+RAND()+RAND()+RAND()+RAND()+RAND()+RAND())-6))-1)+O$15)</x:f>
        <x:v>1308697.035804777</x:v>
      </x:c>
      <x:c r="P222" s="97" t="n">
        <x:f>MAX(0,O222*(1+EXP((LN(1+'Monte Carlo'!$K$10)-0.5*'Monte Carlo'!$K$12^2)+'Monte Carlo'!$K$12*((RAND()+RAND()+RAND()+RAND()+RAND()+RAND()+RAND()+RAND()+RAND()+RAND()+RAND()+RAND())-6))-1)+P$15)</x:f>
        <x:v>1195292.2253126262</x:v>
      </x:c>
      <x:c r="Q222" s="97" t="n">
        <x:f>MAX(0,P222*(1+EXP((LN(1+'Monte Carlo'!$K$10)-0.5*'Monte Carlo'!$K$12^2)+'Monte Carlo'!$K$12*((RAND()+RAND()+RAND()+RAND()+RAND()+RAND()+RAND()+RAND()+RAND()+RAND()+RAND()+RAND())-6))-1)+Q$15)</x:f>
        <x:v>1212312.659079732</x:v>
      </x:c>
      <x:c r="R222" s="97" t="n">
        <x:f>MAX(0,Q222*(1+EXP((LN(1+'Monte Carlo'!$K$10)-0.5*'Monte Carlo'!$K$12^2)+'Monte Carlo'!$K$12*((RAND()+RAND()+RAND()+RAND()+RAND()+RAND()+RAND()+RAND()+RAND()+RAND()+RAND()+RAND())-6))-1)+R$15)</x:f>
        <x:v>1268534.268109759</x:v>
      </x:c>
      <x:c r="S222" s="97" t="n">
        <x:f>MAX(0,R222*(1+EXP((LN(1+'Monte Carlo'!$K$10)-0.5*'Monte Carlo'!$K$12^2)+'Monte Carlo'!$K$12*((RAND()+RAND()+RAND()+RAND()+RAND()+RAND()+RAND()+RAND()+RAND()+RAND()+RAND()+RAND())-6))-1)+S$15)</x:f>
        <x:v>1583652.6056537454</x:v>
      </x:c>
      <x:c r="T222" s="97" t="n">
        <x:f>MAX(0,S222*(1+EXP((LN(1+'Monte Carlo'!$K$10)-0.5*'Monte Carlo'!$K$12^2)+'Monte Carlo'!$K$12*((RAND()+RAND()+RAND()+RAND()+RAND()+RAND()+RAND()+RAND()+RAND()+RAND()+RAND()+RAND())-6))-1)+T$15)</x:f>
        <x:v>1403221.268900698</x:v>
      </x:c>
      <x:c r="U222" s="97" t="n">
        <x:f>MAX(0,T222*(1+EXP((LN(1+'Monte Carlo'!$K$10)-0.5*'Monte Carlo'!$K$12^2)+'Monte Carlo'!$K$12*((RAND()+RAND()+RAND()+RAND()+RAND()+RAND()+RAND()+RAND()+RAND()+RAND()+RAND()+RAND())-6))-1)+U$15)</x:f>
        <x:v>1454787.2746286315</x:v>
      </x:c>
      <x:c r="V222" s="97" t="n">
        <x:f>MAX(0,U222*(1+EXP((LN(1+'Monte Carlo'!$K$10)-0.5*'Monte Carlo'!$K$12^2)+'Monte Carlo'!$K$12*((RAND()+RAND()+RAND()+RAND()+RAND()+RAND()+RAND()+RAND()+RAND()+RAND()+RAND()+RAND())-6))-1)+V$15)</x:f>
        <x:v>1633064.2659177769</x:v>
      </x:c>
      <x:c r="W222" s="97" t="n">
        <x:f>MAX(0,V222*(1+EXP((LN(1+'Monte Carlo'!$K$10)-0.5*'Monte Carlo'!$K$12^2)+'Monte Carlo'!$K$12*((RAND()+RAND()+RAND()+RAND()+RAND()+RAND()+RAND()+RAND()+RAND()+RAND()+RAND()+RAND())-6))-1)+W$15)</x:f>
        <x:v>1900140.985982802</x:v>
      </x:c>
      <x:c r="X222" s="97" t="n">
        <x:f>MAX(0,W222*(1+EXP((LN(1+'Monte Carlo'!$K$10)-0.5*'Monte Carlo'!$K$12^2)+'Monte Carlo'!$K$12*((RAND()+RAND()+RAND()+RAND()+RAND()+RAND()+RAND()+RAND()+RAND()+RAND()+RAND()+RAND())-6))-1)+X$15)</x:f>
        <x:v>1900081.3186208305</x:v>
      </x:c>
      <x:c r="Y222" s="97" t="n">
        <x:f>MAX(0,X222*(1+EXP((LN(1+'Monte Carlo'!$K$10)-0.5*'Monte Carlo'!$K$12^2)+'Monte Carlo'!$K$12*((RAND()+RAND()+RAND()+RAND()+RAND()+RAND()+RAND()+RAND()+RAND()+RAND()+RAND()+RAND())-6))-1)+Y$15)</x:f>
        <x:v>1887296.6356391397</x:v>
      </x:c>
      <x:c r="Z222" s="97" t="n">
        <x:f>MAX(0,Y222*(1+EXP((LN(1+'Monte Carlo'!$K$10)-0.5*'Monte Carlo'!$K$12^2)+'Monte Carlo'!$K$12*((RAND()+RAND()+RAND()+RAND()+RAND()+RAND()+RAND()+RAND()+RAND()+RAND()+RAND()+RAND())-6))-1)+Z$15)</x:f>
        <x:v>1919145.2509023366</x:v>
      </x:c>
      <x:c r="AA222" s="97" t="n">
        <x:f>MAX(0,Z222*(1+EXP((LN(1+'Monte Carlo'!$K$10)-0.5*'Monte Carlo'!$K$12^2)+'Monte Carlo'!$K$12*((RAND()+RAND()+RAND()+RAND()+RAND()+RAND()+RAND()+RAND()+RAND()+RAND()+RAND()+RAND())-6))-1)+AA$15)</x:f>
        <x:v>2322462.9163181256</x:v>
      </x:c>
      <x:c r="AB222" s="97" t="n">
        <x:f>MAX(0,AA222*(1+EXP((LN(1+'Monte Carlo'!$K$10)-0.5*'Monte Carlo'!$K$12^2)+'Monte Carlo'!$K$12*((RAND()+RAND()+RAND()+RAND()+RAND()+RAND()+RAND()+RAND()+RAND()+RAND()+RAND()+RAND())-6))-1)+AB$15)</x:f>
        <x:v>2996256.1850328953</x:v>
      </x:c>
      <x:c r="AC222" s="97" t="n">
        <x:f>MAX(0,AB222*(1+EXP((LN(1+'Monte Carlo'!$K$10)-0.5*'Monte Carlo'!$K$12^2)+'Monte Carlo'!$K$12*((RAND()+RAND()+RAND()+RAND()+RAND()+RAND()+RAND()+RAND()+RAND()+RAND()+RAND()+RAND())-6))-1)+AC$15)</x:f>
        <x:v>3206547.0501873093</x:v>
      </x:c>
      <x:c r="AD222" s="97" t="n">
        <x:f>MAX(0,AC222*(1+EXP((LN(1+'Monte Carlo'!$K$10)-0.5*'Monte Carlo'!$K$12^2)+'Monte Carlo'!$K$12*((RAND()+RAND()+RAND()+RAND()+RAND()+RAND()+RAND()+RAND()+RAND()+RAND()+RAND()+RAND())-6))-1)+AD$15)</x:f>
        <x:v>2695642.6952251326</x:v>
      </x:c>
      <x:c r="AE222" s="97" t="n">
        <x:f>MAX(0,AD222*(1+EXP((LN(1+'Monte Carlo'!$K$10)-0.5*'Monte Carlo'!$K$12^2)+'Monte Carlo'!$K$12*((RAND()+RAND()+RAND()+RAND()+RAND()+RAND()+RAND()+RAND()+RAND()+RAND()+RAND()+RAND())-6))-1)+AE$15)</x:f>
        <x:v>2461792.699396672</x:v>
      </x:c>
      <x:c r="AF222" s="97" t="n">
        <x:f>MAX(0,AE222*(1+EXP((LN(1+'Monte Carlo'!$K$10)-0.5*'Monte Carlo'!$K$12^2)+'Monte Carlo'!$K$12*((RAND()+RAND()+RAND()+RAND()+RAND()+RAND()+RAND()+RAND()+RAND()+RAND()+RAND()+RAND())-6))-1)+AF$15)</x:f>
        <x:v>3016523.4815395847</x:v>
      </x:c>
      <x:c r="AG222" s="97">
        <x:f t="shared" si="5"/>
        <x:v>638843.53901772294</x:v>
      </x:c>
    </x:row>
    <x:row r="223">
      <x:c r="A223" s="93">
        <x:v>202</x:v>
      </x:c>
      <x:c r="B223" s="97" t="n">
        <x:f>IF(AND(UPPER('Monte Carlo'!$K$4)="YES",'Monte Carlo'!$K$5&gt;0),'Monte Carlo'!$K$13,Liquidity_30Y!$C$14)</x:f>
        <x:v>1029031.25</x:v>
      </x:c>
      <x:c r="C223" s="97" t="n">
        <x:f>MAX(0,B223*(1+EXP((LN(1+'Monte Carlo'!$K$10)-0.5*'Monte Carlo'!$K$12^2)+'Monte Carlo'!$K$12*((RAND()+RAND()+RAND()+RAND()+RAND()+RAND()+RAND()+RAND()+RAND()+RAND()+RAND()+RAND())-6))-1)+C$15)</x:f>
        <x:v>1019004.1640149311</x:v>
      </x:c>
      <x:c r="D223" s="97" t="n">
        <x:f>MAX(0,C223*(1+EXP((LN(1+'Monte Carlo'!$K$10)-0.5*'Monte Carlo'!$K$12^2)+'Monte Carlo'!$K$12*((RAND()+RAND()+RAND()+RAND()+RAND()+RAND()+RAND()+RAND()+RAND()+RAND()+RAND()+RAND())-6))-1)+D$15)</x:f>
        <x:v>867133.4939788636</x:v>
      </x:c>
      <x:c r="E223" s="97" t="n">
        <x:f>MAX(0,D223*(1+EXP((LN(1+'Monte Carlo'!$K$10)-0.5*'Monte Carlo'!$K$12^2)+'Monte Carlo'!$K$12*((RAND()+RAND()+RAND()+RAND()+RAND()+RAND()+RAND()+RAND()+RAND()+RAND()+RAND()+RAND())-6))-1)+E$15)</x:f>
        <x:v>887033.220533887</x:v>
      </x:c>
      <x:c r="F223" s="97" t="n">
        <x:f>MAX(0,E223*(1+EXP((LN(1+'Monte Carlo'!$K$10)-0.5*'Monte Carlo'!$K$12^2)+'Monte Carlo'!$K$12*((RAND()+RAND()+RAND()+RAND()+RAND()+RAND()+RAND()+RAND()+RAND()+RAND()+RAND()+RAND())-6))-1)+F$15)</x:f>
        <x:v>1079738.3224193472</x:v>
      </x:c>
      <x:c r="G223" s="97" t="n">
        <x:f>MAX(0,F223*(1+EXP((LN(1+'Monte Carlo'!$K$10)-0.5*'Monte Carlo'!$K$12^2)+'Monte Carlo'!$K$12*((RAND()+RAND()+RAND()+RAND()+RAND()+RAND()+RAND()+RAND()+RAND()+RAND()+RAND()+RAND())-6))-1)+G$15)</x:f>
        <x:v>1187198.0215732753</x:v>
      </x:c>
      <x:c r="H223" s="97" t="n">
        <x:f>MAX(0,G223*(1+EXP((LN(1+'Monte Carlo'!$K$10)-0.5*'Monte Carlo'!$K$12^2)+'Monte Carlo'!$K$12*((RAND()+RAND()+RAND()+RAND()+RAND()+RAND()+RAND()+RAND()+RAND()+RAND()+RAND()+RAND())-6))-1)+H$15)</x:f>
        <x:v>1465579.3483809275</x:v>
      </x:c>
      <x:c r="I223" s="97" t="n">
        <x:f>MAX(0,H223*(1+EXP((LN(1+'Monte Carlo'!$K$10)-0.5*'Monte Carlo'!$K$12^2)+'Monte Carlo'!$K$12*((RAND()+RAND()+RAND()+RAND()+RAND()+RAND()+RAND()+RAND()+RAND()+RAND()+RAND()+RAND())-6))-1)+I$15)</x:f>
        <x:v>1836188.8390452443</x:v>
      </x:c>
      <x:c r="J223" s="97" t="n">
        <x:f>MAX(0,I223*(1+EXP((LN(1+'Monte Carlo'!$K$10)-0.5*'Monte Carlo'!$K$12^2)+'Monte Carlo'!$K$12*((RAND()+RAND()+RAND()+RAND()+RAND()+RAND()+RAND()+RAND()+RAND()+RAND()+RAND()+RAND())-6))-1)+J$15)</x:f>
        <x:v>1548835.0502680023</x:v>
      </x:c>
      <x:c r="K223" s="97" t="n">
        <x:f>MAX(0,J223*(1+EXP((LN(1+'Monte Carlo'!$K$10)-0.5*'Monte Carlo'!$K$12^2)+'Monte Carlo'!$K$12*((RAND()+RAND()+RAND()+RAND()+RAND()+RAND()+RAND()+RAND()+RAND()+RAND()+RAND()+RAND())-6))-1)+K$15)</x:f>
        <x:v>1785549.3121797794</x:v>
      </x:c>
      <x:c r="L223" s="97" t="n">
        <x:f>MAX(0,K223*(1+EXP((LN(1+'Monte Carlo'!$K$10)-0.5*'Monte Carlo'!$K$12^2)+'Monte Carlo'!$K$12*((RAND()+RAND()+RAND()+RAND()+RAND()+RAND()+RAND()+RAND()+RAND()+RAND()+RAND()+RAND())-6))-1)+L$15)</x:f>
        <x:v>1378442.0621716746</x:v>
      </x:c>
      <x:c r="M223" s="97" t="n">
        <x:f>MAX(0,L223*(1+EXP((LN(1+'Monte Carlo'!$K$10)-0.5*'Monte Carlo'!$K$12^2)+'Monte Carlo'!$K$12*((RAND()+RAND()+RAND()+RAND()+RAND()+RAND()+RAND()+RAND()+RAND()+RAND()+RAND()+RAND())-6))-1)+M$15)</x:f>
        <x:v>1480662.3605008668</x:v>
      </x:c>
      <x:c r="N223" s="97" t="n">
        <x:f>MAX(0,M223*(1+EXP((LN(1+'Monte Carlo'!$K$10)-0.5*'Monte Carlo'!$K$12^2)+'Monte Carlo'!$K$12*((RAND()+RAND()+RAND()+RAND()+RAND()+RAND()+RAND()+RAND()+RAND()+RAND()+RAND()+RAND())-6))-1)+N$15)</x:f>
        <x:v>1044392.9761748882</x:v>
      </x:c>
      <x:c r="O223" s="97" t="n">
        <x:f>MAX(0,N223*(1+EXP((LN(1+'Monte Carlo'!$K$10)-0.5*'Monte Carlo'!$K$12^2)+'Monte Carlo'!$K$12*((RAND()+RAND()+RAND()+RAND()+RAND()+RAND()+RAND()+RAND()+RAND()+RAND()+RAND()+RAND())-6))-1)+O$15)</x:f>
        <x:v>1252506.2058956404</x:v>
      </x:c>
      <x:c r="P223" s="97" t="n">
        <x:f>MAX(0,O223*(1+EXP((LN(1+'Monte Carlo'!$K$10)-0.5*'Monte Carlo'!$K$12^2)+'Monte Carlo'!$K$12*((RAND()+RAND()+RAND()+RAND()+RAND()+RAND()+RAND()+RAND()+RAND()+RAND()+RAND()+RAND())-6))-1)+P$15)</x:f>
        <x:v>1425066.226421584</x:v>
      </x:c>
      <x:c r="Q223" s="97" t="n">
        <x:f>MAX(0,P223*(1+EXP((LN(1+'Monte Carlo'!$K$10)-0.5*'Monte Carlo'!$K$12^2)+'Monte Carlo'!$K$12*((RAND()+RAND()+RAND()+RAND()+RAND()+RAND()+RAND()+RAND()+RAND()+RAND()+RAND()+RAND())-6))-1)+Q$15)</x:f>
        <x:v>1371336.0970341736</x:v>
      </x:c>
      <x:c r="R223" s="97" t="n">
        <x:f>MAX(0,Q223*(1+EXP((LN(1+'Monte Carlo'!$K$10)-0.5*'Monte Carlo'!$K$12^2)+'Monte Carlo'!$K$12*((RAND()+RAND()+RAND()+RAND()+RAND()+RAND()+RAND()+RAND()+RAND()+RAND()+RAND()+RAND())-6))-1)+R$15)</x:f>
        <x:v>1443423.0615436025</x:v>
      </x:c>
      <x:c r="S223" s="97" t="n">
        <x:f>MAX(0,R223*(1+EXP((LN(1+'Monte Carlo'!$K$10)-0.5*'Monte Carlo'!$K$12^2)+'Monte Carlo'!$K$12*((RAND()+RAND()+RAND()+RAND()+RAND()+RAND()+RAND()+RAND()+RAND()+RAND()+RAND()+RAND())-6))-1)+S$15)</x:f>
        <x:v>1629517.6011224939</x:v>
      </x:c>
      <x:c r="T223" s="97" t="n">
        <x:f>MAX(0,S223*(1+EXP((LN(1+'Monte Carlo'!$K$10)-0.5*'Monte Carlo'!$K$12^2)+'Monte Carlo'!$K$12*((RAND()+RAND()+RAND()+RAND()+RAND()+RAND()+RAND()+RAND()+RAND()+RAND()+RAND()+RAND())-6))-1)+T$15)</x:f>
        <x:v>1942018.9153341022</x:v>
      </x:c>
      <x:c r="U223" s="97" t="n">
        <x:f>MAX(0,T223*(1+EXP((LN(1+'Monte Carlo'!$K$10)-0.5*'Monte Carlo'!$K$12^2)+'Monte Carlo'!$K$12*((RAND()+RAND()+RAND()+RAND()+RAND()+RAND()+RAND()+RAND()+RAND()+RAND()+RAND()+RAND())-6))-1)+U$15)</x:f>
        <x:v>2264500.7412773506</x:v>
      </x:c>
      <x:c r="V223" s="97" t="n">
        <x:f>MAX(0,U223*(1+EXP((LN(1+'Monte Carlo'!$K$10)-0.5*'Monte Carlo'!$K$12^2)+'Monte Carlo'!$K$12*((RAND()+RAND()+RAND()+RAND()+RAND()+RAND()+RAND()+RAND()+RAND()+RAND()+RAND()+RAND())-6))-1)+V$15)</x:f>
        <x:v>1933393.7272356001</x:v>
      </x:c>
      <x:c r="W223" s="97" t="n">
        <x:f>MAX(0,V223*(1+EXP((LN(1+'Monte Carlo'!$K$10)-0.5*'Monte Carlo'!$K$12^2)+'Monte Carlo'!$K$12*((RAND()+RAND()+RAND()+RAND()+RAND()+RAND()+RAND()+RAND()+RAND()+RAND()+RAND()+RAND())-6))-1)+W$15)</x:f>
        <x:v>1888302.1645783486</x:v>
      </x:c>
      <x:c r="X223" s="97" t="n">
        <x:f>MAX(0,W223*(1+EXP((LN(1+'Monte Carlo'!$K$10)-0.5*'Monte Carlo'!$K$12^2)+'Monte Carlo'!$K$12*((RAND()+RAND()+RAND()+RAND()+RAND()+RAND()+RAND()+RAND()+RAND()+RAND()+RAND()+RAND())-6))-1)+X$15)</x:f>
        <x:v>1951315.2389387493</x:v>
      </x:c>
      <x:c r="Y223" s="97" t="n">
        <x:f>MAX(0,X223*(1+EXP((LN(1+'Monte Carlo'!$K$10)-0.5*'Monte Carlo'!$K$12^2)+'Monte Carlo'!$K$12*((RAND()+RAND()+RAND()+RAND()+RAND()+RAND()+RAND()+RAND()+RAND()+RAND()+RAND()+RAND())-6))-1)+Y$15)</x:f>
        <x:v>1899263.6101265557</x:v>
      </x:c>
      <x:c r="Z223" s="97" t="n">
        <x:f>MAX(0,Y223*(1+EXP((LN(1+'Monte Carlo'!$K$10)-0.5*'Monte Carlo'!$K$12^2)+'Monte Carlo'!$K$12*((RAND()+RAND()+RAND()+RAND()+RAND()+RAND()+RAND()+RAND()+RAND()+RAND()+RAND()+RAND())-6))-1)+Z$15)</x:f>
        <x:v>2275878.825283928</x:v>
      </x:c>
      <x:c r="AA223" s="97" t="n">
        <x:f>MAX(0,Z223*(1+EXP((LN(1+'Monte Carlo'!$K$10)-0.5*'Monte Carlo'!$K$12^2)+'Monte Carlo'!$K$12*((RAND()+RAND()+RAND()+RAND()+RAND()+RAND()+RAND()+RAND()+RAND()+RAND()+RAND()+RAND())-6))-1)+AA$15)</x:f>
        <x:v>3039171.9076797827</x:v>
      </x:c>
      <x:c r="AB223" s="97" t="n">
        <x:f>MAX(0,AA223*(1+EXP((LN(1+'Monte Carlo'!$K$10)-0.5*'Monte Carlo'!$K$12^2)+'Monte Carlo'!$K$12*((RAND()+RAND()+RAND()+RAND()+RAND()+RAND()+RAND()+RAND()+RAND()+RAND()+RAND()+RAND())-6))-1)+AB$15)</x:f>
        <x:v>3315010.5062883985</x:v>
      </x:c>
      <x:c r="AC223" s="97" t="n">
        <x:f>MAX(0,AB223*(1+EXP((LN(1+'Monte Carlo'!$K$10)-0.5*'Monte Carlo'!$K$12^2)+'Monte Carlo'!$K$12*((RAND()+RAND()+RAND()+RAND()+RAND()+RAND()+RAND()+RAND()+RAND()+RAND()+RAND()+RAND())-6))-1)+AC$15)</x:f>
        <x:v>3002116.3970760037</x:v>
      </x:c>
      <x:c r="AD223" s="97" t="n">
        <x:f>MAX(0,AC223*(1+EXP((LN(1+'Monte Carlo'!$K$10)-0.5*'Monte Carlo'!$K$12^2)+'Monte Carlo'!$K$12*((RAND()+RAND()+RAND()+RAND()+RAND()+RAND()+RAND()+RAND()+RAND()+RAND()+RAND()+RAND())-6))-1)+AD$15)</x:f>
        <x:v>4812239.828084026</x:v>
      </x:c>
      <x:c r="AE223" s="97" t="n">
        <x:f>MAX(0,AD223*(1+EXP((LN(1+'Monte Carlo'!$K$10)-0.5*'Monte Carlo'!$K$12^2)+'Monte Carlo'!$K$12*((RAND()+RAND()+RAND()+RAND()+RAND()+RAND()+RAND()+RAND()+RAND()+RAND()+RAND()+RAND())-6))-1)+AE$15)</x:f>
        <x:v>5989663.209696087</x:v>
      </x:c>
      <x:c r="AF223" s="97" t="n">
        <x:f>MAX(0,AE223*(1+EXP((LN(1+'Monte Carlo'!$K$10)-0.5*'Monte Carlo'!$K$12^2)+'Monte Carlo'!$K$12*((RAND()+RAND()+RAND()+RAND()+RAND()+RAND()+RAND()+RAND()+RAND()+RAND()+RAND()+RAND())-6))-1)+AF$15)</x:f>
        <x:v>6167569.0346526755</x:v>
      </x:c>
      <x:c r="AG223" s="97">
        <x:f t="shared" si="5"/>
        <x:v>1029031.25</x:v>
      </x:c>
    </x:row>
    <x:row r="224">
      <x:c r="A224" s="93">
        <x:v>203</x:v>
      </x:c>
      <x:c r="B224" s="97" t="n">
        <x:f>IF(AND(UPPER('Monte Carlo'!$K$4)="YES",'Monte Carlo'!$K$5&gt;0),'Monte Carlo'!$K$13,Liquidity_30Y!$C$14)</x:f>
        <x:v>1029031.25</x:v>
      </x:c>
      <x:c r="C224" s="97" t="n">
        <x:f>MAX(0,B224*(1+EXP((LN(1+'Monte Carlo'!$K$10)-0.5*'Monte Carlo'!$K$12^2)+'Monte Carlo'!$K$12*((RAND()+RAND()+RAND()+RAND()+RAND()+RAND()+RAND()+RAND()+RAND()+RAND()+RAND()+RAND())-6))-1)+C$15)</x:f>
        <x:v>1089293.5832190686</x:v>
      </x:c>
      <x:c r="D224" s="97" t="n">
        <x:f>MAX(0,C224*(1+EXP((LN(1+'Monte Carlo'!$K$10)-0.5*'Monte Carlo'!$K$12^2)+'Monte Carlo'!$K$12*((RAND()+RAND()+RAND()+RAND()+RAND()+RAND()+RAND()+RAND()+RAND()+RAND()+RAND()+RAND())-6))-1)+D$15)</x:f>
        <x:v>1279127.6563976626</x:v>
      </x:c>
      <x:c r="E224" s="97" t="n">
        <x:f>MAX(0,D224*(1+EXP((LN(1+'Monte Carlo'!$K$10)-0.5*'Monte Carlo'!$K$12^2)+'Monte Carlo'!$K$12*((RAND()+RAND()+RAND()+RAND()+RAND()+RAND()+RAND()+RAND()+RAND()+RAND()+RAND()+RAND())-6))-1)+E$15)</x:f>
        <x:v>1249388.8124034025</x:v>
      </x:c>
      <x:c r="F224" s="97" t="n">
        <x:f>MAX(0,E224*(1+EXP((LN(1+'Monte Carlo'!$K$10)-0.5*'Monte Carlo'!$K$12^2)+'Monte Carlo'!$K$12*((RAND()+RAND()+RAND()+RAND()+RAND()+RAND()+RAND()+RAND()+RAND()+RAND()+RAND()+RAND())-6))-1)+F$15)</x:f>
        <x:v>1344178.4687724833</x:v>
      </x:c>
      <x:c r="G224" s="97" t="n">
        <x:f>MAX(0,F224*(1+EXP((LN(1+'Monte Carlo'!$K$10)-0.5*'Monte Carlo'!$K$12^2)+'Monte Carlo'!$K$12*((RAND()+RAND()+RAND()+RAND()+RAND()+RAND()+RAND()+RAND()+RAND()+RAND()+RAND()+RAND())-6))-1)+G$15)</x:f>
        <x:v>1261455.6994688432</x:v>
      </x:c>
      <x:c r="H224" s="97" t="n">
        <x:f>MAX(0,G224*(1+EXP((LN(1+'Monte Carlo'!$K$10)-0.5*'Monte Carlo'!$K$12^2)+'Monte Carlo'!$K$12*((RAND()+RAND()+RAND()+RAND()+RAND()+RAND()+RAND()+RAND()+RAND()+RAND()+RAND()+RAND())-6))-1)+H$15)</x:f>
        <x:v>1146930.8736405422</x:v>
      </x:c>
      <x:c r="I224" s="97" t="n">
        <x:f>MAX(0,H224*(1+EXP((LN(1+'Monte Carlo'!$K$10)-0.5*'Monte Carlo'!$K$12^2)+'Monte Carlo'!$K$12*((RAND()+RAND()+RAND()+RAND()+RAND()+RAND()+RAND()+RAND()+RAND()+RAND()+RAND()+RAND())-6))-1)+I$15)</x:f>
        <x:v>1091759.8993457784</x:v>
      </x:c>
      <x:c r="J224" s="97" t="n">
        <x:f>MAX(0,I224*(1+EXP((LN(1+'Monte Carlo'!$K$10)-0.5*'Monte Carlo'!$K$12^2)+'Monte Carlo'!$K$12*((RAND()+RAND()+RAND()+RAND()+RAND()+RAND()+RAND()+RAND()+RAND()+RAND()+RAND()+RAND())-6))-1)+J$15)</x:f>
        <x:v>1201403.888082835</x:v>
      </x:c>
      <x:c r="K224" s="97" t="n">
        <x:f>MAX(0,J224*(1+EXP((LN(1+'Monte Carlo'!$K$10)-0.5*'Monte Carlo'!$K$12^2)+'Monte Carlo'!$K$12*((RAND()+RAND()+RAND()+RAND()+RAND()+RAND()+RAND()+RAND()+RAND()+RAND()+RAND()+RAND())-6))-1)+K$15)</x:f>
        <x:v>1739362.2841703163</x:v>
      </x:c>
      <x:c r="L224" s="97" t="n">
        <x:f>MAX(0,K224*(1+EXP((LN(1+'Monte Carlo'!$K$10)-0.5*'Monte Carlo'!$K$12^2)+'Monte Carlo'!$K$12*((RAND()+RAND()+RAND()+RAND()+RAND()+RAND()+RAND()+RAND()+RAND()+RAND()+RAND()+RAND())-6))-1)+L$15)</x:f>
        <x:v>1769045.664235019</x:v>
      </x:c>
      <x:c r="M224" s="97" t="n">
        <x:f>MAX(0,L224*(1+EXP((LN(1+'Monte Carlo'!$K$10)-0.5*'Monte Carlo'!$K$12^2)+'Monte Carlo'!$K$12*((RAND()+RAND()+RAND()+RAND()+RAND()+RAND()+RAND()+RAND()+RAND()+RAND()+RAND()+RAND())-6))-1)+M$15)</x:f>
        <x:v>1821552.944778939</x:v>
      </x:c>
      <x:c r="N224" s="97" t="n">
        <x:f>MAX(0,M224*(1+EXP((LN(1+'Monte Carlo'!$K$10)-0.5*'Monte Carlo'!$K$12^2)+'Monte Carlo'!$K$12*((RAND()+RAND()+RAND()+RAND()+RAND()+RAND()+RAND()+RAND()+RAND()+RAND()+RAND()+RAND())-6))-1)+N$15)</x:f>
        <x:v>2041330.547950085</x:v>
      </x:c>
      <x:c r="O224" s="97" t="n">
        <x:f>MAX(0,N224*(1+EXP((LN(1+'Monte Carlo'!$K$10)-0.5*'Monte Carlo'!$K$12^2)+'Monte Carlo'!$K$12*((RAND()+RAND()+RAND()+RAND()+RAND()+RAND()+RAND()+RAND()+RAND()+RAND()+RAND()+RAND())-6))-1)+O$15)</x:f>
        <x:v>1472706.5777954862</x:v>
      </x:c>
      <x:c r="P224" s="97" t="n">
        <x:f>MAX(0,O224*(1+EXP((LN(1+'Monte Carlo'!$K$10)-0.5*'Monte Carlo'!$K$12^2)+'Monte Carlo'!$K$12*((RAND()+RAND()+RAND()+RAND()+RAND()+RAND()+RAND()+RAND()+RAND()+RAND()+RAND()+RAND())-6))-1)+P$15)</x:f>
        <x:v>2146659.1085309847</x:v>
      </x:c>
      <x:c r="Q224" s="97" t="n">
        <x:f>MAX(0,P224*(1+EXP((LN(1+'Monte Carlo'!$K$10)-0.5*'Monte Carlo'!$K$12^2)+'Monte Carlo'!$K$12*((RAND()+RAND()+RAND()+RAND()+RAND()+RAND()+RAND()+RAND()+RAND()+RAND()+RAND()+RAND())-6))-1)+Q$15)</x:f>
        <x:v>2546199.6860578447</x:v>
      </x:c>
      <x:c r="R224" s="97" t="n">
        <x:f>MAX(0,Q224*(1+EXP((LN(1+'Monte Carlo'!$K$10)-0.5*'Monte Carlo'!$K$12^2)+'Monte Carlo'!$K$12*((RAND()+RAND()+RAND()+RAND()+RAND()+RAND()+RAND()+RAND()+RAND()+RAND()+RAND()+RAND())-6))-1)+R$15)</x:f>
        <x:v>2266005.041483576</x:v>
      </x:c>
      <x:c r="S224" s="97" t="n">
        <x:f>MAX(0,R224*(1+EXP((LN(1+'Monte Carlo'!$K$10)-0.5*'Monte Carlo'!$K$12^2)+'Monte Carlo'!$K$12*((RAND()+RAND()+RAND()+RAND()+RAND()+RAND()+RAND()+RAND()+RAND()+RAND()+RAND()+RAND())-6))-1)+S$15)</x:f>
        <x:v>2728833.627672827</x:v>
      </x:c>
      <x:c r="T224" s="97" t="n">
        <x:f>MAX(0,S224*(1+EXP((LN(1+'Monte Carlo'!$K$10)-0.5*'Monte Carlo'!$K$12^2)+'Monte Carlo'!$K$12*((RAND()+RAND()+RAND()+RAND()+RAND()+RAND()+RAND()+RAND()+RAND()+RAND()+RAND()+RAND())-6))-1)+T$15)</x:f>
        <x:v>1975083.9258538987</x:v>
      </x:c>
      <x:c r="U224" s="97" t="n">
        <x:f>MAX(0,T224*(1+EXP((LN(1+'Monte Carlo'!$K$10)-0.5*'Monte Carlo'!$K$12^2)+'Monte Carlo'!$K$12*((RAND()+RAND()+RAND()+RAND()+RAND()+RAND()+RAND()+RAND()+RAND()+RAND()+RAND()+RAND())-6))-1)+U$15)</x:f>
        <x:v>2156882.3699729177</x:v>
      </x:c>
      <x:c r="V224" s="97" t="n">
        <x:f>MAX(0,U224*(1+EXP((LN(1+'Monte Carlo'!$K$10)-0.5*'Monte Carlo'!$K$12^2)+'Monte Carlo'!$K$12*((RAND()+RAND()+RAND()+RAND()+RAND()+RAND()+RAND()+RAND()+RAND()+RAND()+RAND()+RAND())-6))-1)+V$15)</x:f>
        <x:v>1962058.5834689531</x:v>
      </x:c>
      <x:c r="W224" s="97" t="n">
        <x:f>MAX(0,V224*(1+EXP((LN(1+'Monte Carlo'!$K$10)-0.5*'Monte Carlo'!$K$12^2)+'Monte Carlo'!$K$12*((RAND()+RAND()+RAND()+RAND()+RAND()+RAND()+RAND()+RAND()+RAND()+RAND()+RAND()+RAND())-6))-1)+W$15)</x:f>
        <x:v>2169407.8515715264</x:v>
      </x:c>
      <x:c r="X224" s="97" t="n">
        <x:f>MAX(0,W224*(1+EXP((LN(1+'Monte Carlo'!$K$10)-0.5*'Monte Carlo'!$K$12^2)+'Monte Carlo'!$K$12*((RAND()+RAND()+RAND()+RAND()+RAND()+RAND()+RAND()+RAND()+RAND()+RAND()+RAND()+RAND())-6))-1)+X$15)</x:f>
        <x:v>2827757.7760258242</x:v>
      </x:c>
      <x:c r="Y224" s="97" t="n">
        <x:f>MAX(0,X224*(1+EXP((LN(1+'Monte Carlo'!$K$10)-0.5*'Monte Carlo'!$K$12^2)+'Monte Carlo'!$K$12*((RAND()+RAND()+RAND()+RAND()+RAND()+RAND()+RAND()+RAND()+RAND()+RAND()+RAND()+RAND())-6))-1)+Y$15)</x:f>
        <x:v>2299836.5759960143</x:v>
      </x:c>
      <x:c r="Z224" s="97" t="n">
        <x:f>MAX(0,Y224*(1+EXP((LN(1+'Monte Carlo'!$K$10)-0.5*'Monte Carlo'!$K$12^2)+'Monte Carlo'!$K$12*((RAND()+RAND()+RAND()+RAND()+RAND()+RAND()+RAND()+RAND()+RAND()+RAND()+RAND()+RAND())-6))-1)+Z$15)</x:f>
        <x:v>2793249.805906524</x:v>
      </x:c>
      <x:c r="AA224" s="97" t="n">
        <x:f>MAX(0,Z224*(1+EXP((LN(1+'Monte Carlo'!$K$10)-0.5*'Monte Carlo'!$K$12^2)+'Monte Carlo'!$K$12*((RAND()+RAND()+RAND()+RAND()+RAND()+RAND()+RAND()+RAND()+RAND()+RAND()+RAND()+RAND())-6))-1)+AA$15)</x:f>
        <x:v>2823094.7506049187</x:v>
      </x:c>
      <x:c r="AB224" s="97" t="n">
        <x:f>MAX(0,AA224*(1+EXP((LN(1+'Monte Carlo'!$K$10)-0.5*'Monte Carlo'!$K$12^2)+'Monte Carlo'!$K$12*((RAND()+RAND()+RAND()+RAND()+RAND()+RAND()+RAND()+RAND()+RAND()+RAND()+RAND()+RAND())-6))-1)+AB$15)</x:f>
        <x:v>3280414.5743037346</x:v>
      </x:c>
      <x:c r="AC224" s="97" t="n">
        <x:f>MAX(0,AB224*(1+EXP((LN(1+'Monte Carlo'!$K$10)-0.5*'Monte Carlo'!$K$12^2)+'Monte Carlo'!$K$12*((RAND()+RAND()+RAND()+RAND()+RAND()+RAND()+RAND()+RAND()+RAND()+RAND()+RAND()+RAND())-6))-1)+AC$15)</x:f>
        <x:v>4745052.308986923</x:v>
      </x:c>
      <x:c r="AD224" s="97" t="n">
        <x:f>MAX(0,AC224*(1+EXP((LN(1+'Monte Carlo'!$K$10)-0.5*'Monte Carlo'!$K$12^2)+'Monte Carlo'!$K$12*((RAND()+RAND()+RAND()+RAND()+RAND()+RAND()+RAND()+RAND()+RAND()+RAND()+RAND()+RAND())-6))-1)+AD$15)</x:f>
        <x:v>5345227.547723312</x:v>
      </x:c>
      <x:c r="AE224" s="97" t="n">
        <x:f>MAX(0,AD224*(1+EXP((LN(1+'Monte Carlo'!$K$10)-0.5*'Monte Carlo'!$K$12^2)+'Monte Carlo'!$K$12*((RAND()+RAND()+RAND()+RAND()+RAND()+RAND()+RAND()+RAND()+RAND()+RAND()+RAND()+RAND())-6))-1)+AE$15)</x:f>
        <x:v>5835810.329861597</x:v>
      </x:c>
      <x:c r="AF224" s="97" t="n">
        <x:f>MAX(0,AE224*(1+EXP((LN(1+'Monte Carlo'!$K$10)-0.5*'Monte Carlo'!$K$12^2)+'Monte Carlo'!$K$12*((RAND()+RAND()+RAND()+RAND()+RAND()+RAND()+RAND()+RAND()+RAND()+RAND()+RAND()+RAND())-6))-1)+AF$15)</x:f>
        <x:v>6028468.57612994</x:v>
      </x:c>
      <x:c r="AG224" s="97">
        <x:f t="shared" si="5"/>
        <x:v>886195.25246718898</x:v>
      </x:c>
    </x:row>
    <x:row r="225">
      <x:c r="A225" s="93">
        <x:v>204</x:v>
      </x:c>
      <x:c r="B225" s="97" t="n">
        <x:f>IF(AND(UPPER('Monte Carlo'!$K$4)="YES",'Monte Carlo'!$K$5&gt;0),'Monte Carlo'!$K$13,Liquidity_30Y!$C$14)</x:f>
        <x:v>1029031.25</x:v>
      </x:c>
      <x:c r="C225" s="97" t="n">
        <x:f>MAX(0,B225*(1+EXP((LN(1+'Monte Carlo'!$K$10)-0.5*'Monte Carlo'!$K$12^2)+'Monte Carlo'!$K$12*((RAND()+RAND()+RAND()+RAND()+RAND()+RAND()+RAND()+RAND()+RAND()+RAND()+RAND()+RAND())-6))-1)+C$15)</x:f>
        <x:v>1105251.895290216</x:v>
      </x:c>
      <x:c r="D225" s="97" t="n">
        <x:f>MAX(0,C225*(1+EXP((LN(1+'Monte Carlo'!$K$10)-0.5*'Monte Carlo'!$K$12^2)+'Monte Carlo'!$K$12*((RAND()+RAND()+RAND()+RAND()+RAND()+RAND()+RAND()+RAND()+RAND()+RAND()+RAND()+RAND())-6))-1)+D$15)</x:f>
        <x:v>1230021.7520296099</x:v>
      </x:c>
      <x:c r="E225" s="97" t="n">
        <x:f>MAX(0,D225*(1+EXP((LN(1+'Monte Carlo'!$K$10)-0.5*'Monte Carlo'!$K$12^2)+'Monte Carlo'!$K$12*((RAND()+RAND()+RAND()+RAND()+RAND()+RAND()+RAND()+RAND()+RAND()+RAND()+RAND()+RAND())-6))-1)+E$15)</x:f>
        <x:v>1291728.0063240363</x:v>
      </x:c>
      <x:c r="F225" s="97" t="n">
        <x:f>MAX(0,E225*(1+EXP((LN(1+'Monte Carlo'!$K$10)-0.5*'Monte Carlo'!$K$12^2)+'Monte Carlo'!$K$12*((RAND()+RAND()+RAND()+RAND()+RAND()+RAND()+RAND()+RAND()+RAND()+RAND()+RAND()+RAND())-6))-1)+F$15)</x:f>
        <x:v>1635159.319943326</x:v>
      </x:c>
      <x:c r="G225" s="97" t="n">
        <x:f>MAX(0,F225*(1+EXP((LN(1+'Monte Carlo'!$K$10)-0.5*'Monte Carlo'!$K$12^2)+'Monte Carlo'!$K$12*((RAND()+RAND()+RAND()+RAND()+RAND()+RAND()+RAND()+RAND()+RAND()+RAND()+RAND()+RAND())-6))-1)+G$15)</x:f>
        <x:v>1702364.7411978105</x:v>
      </x:c>
      <x:c r="H225" s="97" t="n">
        <x:f>MAX(0,G225*(1+EXP((LN(1+'Monte Carlo'!$K$10)-0.5*'Monte Carlo'!$K$12^2)+'Monte Carlo'!$K$12*((RAND()+RAND()+RAND()+RAND()+RAND()+RAND()+RAND()+RAND()+RAND()+RAND()+RAND()+RAND())-6))-1)+H$15)</x:f>
        <x:v>1497554.298551191</x:v>
      </x:c>
      <x:c r="I225" s="97" t="n">
        <x:f>MAX(0,H225*(1+EXP((LN(1+'Monte Carlo'!$K$10)-0.5*'Monte Carlo'!$K$12^2)+'Monte Carlo'!$K$12*((RAND()+RAND()+RAND()+RAND()+RAND()+RAND()+RAND()+RAND()+RAND()+RAND()+RAND()+RAND())-6))-1)+I$15)</x:f>
        <x:v>1463856.987517706</x:v>
      </x:c>
      <x:c r="J225" s="97" t="n">
        <x:f>MAX(0,I225*(1+EXP((LN(1+'Monte Carlo'!$K$10)-0.5*'Monte Carlo'!$K$12^2)+'Monte Carlo'!$K$12*((RAND()+RAND()+RAND()+RAND()+RAND()+RAND()+RAND()+RAND()+RAND()+RAND()+RAND()+RAND())-6))-1)+J$15)</x:f>
        <x:v>1460723.8883966594</x:v>
      </x:c>
      <x:c r="K225" s="97" t="n">
        <x:f>MAX(0,J225*(1+EXP((LN(1+'Monte Carlo'!$K$10)-0.5*'Monte Carlo'!$K$12^2)+'Monte Carlo'!$K$12*((RAND()+RAND()+RAND()+RAND()+RAND()+RAND()+RAND()+RAND()+RAND()+RAND()+RAND()+RAND())-6))-1)+K$15)</x:f>
        <x:v>1238266.0391754631</x:v>
      </x:c>
      <x:c r="L225" s="97" t="n">
        <x:f>MAX(0,K225*(1+EXP((LN(1+'Monte Carlo'!$K$10)-0.5*'Monte Carlo'!$K$12^2)+'Monte Carlo'!$K$12*((RAND()+RAND()+RAND()+RAND()+RAND()+RAND()+RAND()+RAND()+RAND()+RAND()+RAND()+RAND())-6))-1)+L$15)</x:f>
        <x:v>1015316.2967151904</x:v>
      </x:c>
      <x:c r="M225" s="97" t="n">
        <x:f>MAX(0,L225*(1+EXP((LN(1+'Monte Carlo'!$K$10)-0.5*'Monte Carlo'!$K$12^2)+'Monte Carlo'!$K$12*((RAND()+RAND()+RAND()+RAND()+RAND()+RAND()+RAND()+RAND()+RAND()+RAND()+RAND()+RAND())-6))-1)+M$15)</x:f>
        <x:v>1343429.2635558199</x:v>
      </x:c>
      <x:c r="N225" s="97" t="n">
        <x:f>MAX(0,M225*(1+EXP((LN(1+'Monte Carlo'!$K$10)-0.5*'Monte Carlo'!$K$12^2)+'Monte Carlo'!$K$12*((RAND()+RAND()+RAND()+RAND()+RAND()+RAND()+RAND()+RAND()+RAND()+RAND()+RAND()+RAND())-6))-1)+N$15)</x:f>
        <x:v>1463781.701602004</x:v>
      </x:c>
      <x:c r="O225" s="97" t="n">
        <x:f>MAX(0,N225*(1+EXP((LN(1+'Monte Carlo'!$K$10)-0.5*'Monte Carlo'!$K$12^2)+'Monte Carlo'!$K$12*((RAND()+RAND()+RAND()+RAND()+RAND()+RAND()+RAND()+RAND()+RAND()+RAND()+RAND()+RAND())-6))-1)+O$15)</x:f>
        <x:v>1383066.5665781836</x:v>
      </x:c>
      <x:c r="P225" s="97" t="n">
        <x:f>MAX(0,O225*(1+EXP((LN(1+'Monte Carlo'!$K$10)-0.5*'Monte Carlo'!$K$12^2)+'Monte Carlo'!$K$12*((RAND()+RAND()+RAND()+RAND()+RAND()+RAND()+RAND()+RAND()+RAND()+RAND()+RAND()+RAND())-6))-1)+P$15)</x:f>
        <x:v>1052409.7001905255</x:v>
      </x:c>
      <x:c r="Q225" s="97" t="n">
        <x:f>MAX(0,P225*(1+EXP((LN(1+'Monte Carlo'!$K$10)-0.5*'Monte Carlo'!$K$12^2)+'Monte Carlo'!$K$12*((RAND()+RAND()+RAND()+RAND()+RAND()+RAND()+RAND()+RAND()+RAND()+RAND()+RAND()+RAND())-6))-1)+Q$15)</x:f>
        <x:v>1071889.0990273277</x:v>
      </x:c>
      <x:c r="R225" s="97" t="n">
        <x:f>MAX(0,Q225*(1+EXP((LN(1+'Monte Carlo'!$K$10)-0.5*'Monte Carlo'!$K$12^2)+'Monte Carlo'!$K$12*((RAND()+RAND()+RAND()+RAND()+RAND()+RAND()+RAND()+RAND()+RAND()+RAND()+RAND()+RAND())-6))-1)+R$15)</x:f>
        <x:v>1373706.871610638</x:v>
      </x:c>
      <x:c r="S225" s="97" t="n">
        <x:f>MAX(0,R225*(1+EXP((LN(1+'Monte Carlo'!$K$10)-0.5*'Monte Carlo'!$K$12^2)+'Monte Carlo'!$K$12*((RAND()+RAND()+RAND()+RAND()+RAND()+RAND()+RAND()+RAND()+RAND()+RAND()+RAND()+RAND())-6))-1)+S$15)</x:f>
        <x:v>1641648.5427782813</x:v>
      </x:c>
      <x:c r="T225" s="97" t="n">
        <x:f>MAX(0,S225*(1+EXP((LN(1+'Monte Carlo'!$K$10)-0.5*'Monte Carlo'!$K$12^2)+'Monte Carlo'!$K$12*((RAND()+RAND()+RAND()+RAND()+RAND()+RAND()+RAND()+RAND()+RAND()+RAND()+RAND()+RAND())-6))-1)+T$15)</x:f>
        <x:v>1842829.6309434883</x:v>
      </x:c>
      <x:c r="U225" s="97" t="n">
        <x:f>MAX(0,T225*(1+EXP((LN(1+'Monte Carlo'!$K$10)-0.5*'Monte Carlo'!$K$12^2)+'Monte Carlo'!$K$12*((RAND()+RAND()+RAND()+RAND()+RAND()+RAND()+RAND()+RAND()+RAND()+RAND()+RAND()+RAND())-6))-1)+U$15)</x:f>
        <x:v>1602800.9641078832</x:v>
      </x:c>
      <x:c r="V225" s="97" t="n">
        <x:f>MAX(0,U225*(1+EXP((LN(1+'Monte Carlo'!$K$10)-0.5*'Monte Carlo'!$K$12^2)+'Monte Carlo'!$K$12*((RAND()+RAND()+RAND()+RAND()+RAND()+RAND()+RAND()+RAND()+RAND()+RAND()+RAND()+RAND())-6))-1)+V$15)</x:f>
        <x:v>1552394.116178945</x:v>
      </x:c>
      <x:c r="W225" s="97" t="n">
        <x:f>MAX(0,V225*(1+EXP((LN(1+'Monte Carlo'!$K$10)-0.5*'Monte Carlo'!$K$12^2)+'Monte Carlo'!$K$12*((RAND()+RAND()+RAND()+RAND()+RAND()+RAND()+RAND()+RAND()+RAND()+RAND()+RAND()+RAND())-6))-1)+W$15)</x:f>
        <x:v>1633996.5468737523</x:v>
      </x:c>
      <x:c r="X225" s="97" t="n">
        <x:f>MAX(0,W225*(1+EXP((LN(1+'Monte Carlo'!$K$10)-0.5*'Monte Carlo'!$K$12^2)+'Monte Carlo'!$K$12*((RAND()+RAND()+RAND()+RAND()+RAND()+RAND()+RAND()+RAND()+RAND()+RAND()+RAND()+RAND())-6))-1)+X$15)</x:f>
        <x:v>1783589.6718545845</x:v>
      </x:c>
      <x:c r="Y225" s="97" t="n">
        <x:f>MAX(0,X225*(1+EXP((LN(1+'Monte Carlo'!$K$10)-0.5*'Monte Carlo'!$K$12^2)+'Monte Carlo'!$K$12*((RAND()+RAND()+RAND()+RAND()+RAND()+RAND()+RAND()+RAND()+RAND()+RAND()+RAND()+RAND())-6))-1)+Y$15)</x:f>
        <x:v>1305958.3166748749</x:v>
      </x:c>
      <x:c r="Z225" s="97" t="n">
        <x:f>MAX(0,Y225*(1+EXP((LN(1+'Monte Carlo'!$K$10)-0.5*'Monte Carlo'!$K$12^2)+'Monte Carlo'!$K$12*((RAND()+RAND()+RAND()+RAND()+RAND()+RAND()+RAND()+RAND()+RAND()+RAND()+RAND()+RAND())-6))-1)+Z$15)</x:f>
        <x:v>1189472.4651459616</x:v>
      </x:c>
      <x:c r="AA225" s="97" t="n">
        <x:f>MAX(0,Z225*(1+EXP((LN(1+'Monte Carlo'!$K$10)-0.5*'Monte Carlo'!$K$12^2)+'Monte Carlo'!$K$12*((RAND()+RAND()+RAND()+RAND()+RAND()+RAND()+RAND()+RAND()+RAND()+RAND()+RAND()+RAND())-6))-1)+AA$15)</x:f>
        <x:v>1082293.5379604546</x:v>
      </x:c>
      <x:c r="AB225" s="97" t="n">
        <x:f>MAX(0,AA225*(1+EXP((LN(1+'Monte Carlo'!$K$10)-0.5*'Monte Carlo'!$K$12^2)+'Monte Carlo'!$K$12*((RAND()+RAND()+RAND()+RAND()+RAND()+RAND()+RAND()+RAND()+RAND()+RAND()+RAND()+RAND())-6))-1)+AB$15)</x:f>
        <x:v>1083877.14316155</x:v>
      </x:c>
      <x:c r="AC225" s="97" t="n">
        <x:f>MAX(0,AB225*(1+EXP((LN(1+'Monte Carlo'!$K$10)-0.5*'Monte Carlo'!$K$12^2)+'Monte Carlo'!$K$12*((RAND()+RAND()+RAND()+RAND()+RAND()+RAND()+RAND()+RAND()+RAND()+RAND()+RAND()+RAND())-6))-1)+AC$15)</x:f>
        <x:v>1143256.4638568428</x:v>
      </x:c>
      <x:c r="AD225" s="97" t="n">
        <x:f>MAX(0,AC225*(1+EXP((LN(1+'Monte Carlo'!$K$10)-0.5*'Monte Carlo'!$K$12^2)+'Monte Carlo'!$K$12*((RAND()+RAND()+RAND()+RAND()+RAND()+RAND()+RAND()+RAND()+RAND()+RAND()+RAND()+RAND())-6))-1)+AD$15)</x:f>
        <x:v>1060055.3844607084</x:v>
      </x:c>
      <x:c r="AE225" s="97" t="n">
        <x:f>MAX(0,AD225*(1+EXP((LN(1+'Monte Carlo'!$K$10)-0.5*'Monte Carlo'!$K$12^2)+'Monte Carlo'!$K$12*((RAND()+RAND()+RAND()+RAND()+RAND()+RAND()+RAND()+RAND()+RAND()+RAND()+RAND()+RAND())-6))-1)+AE$15)</x:f>
        <x:v>957968.739774402</x:v>
      </x:c>
      <x:c r="AF225" s="97" t="n">
        <x:f>MAX(0,AE225*(1+EXP((LN(1+'Monte Carlo'!$K$10)-0.5*'Monte Carlo'!$K$12^2)+'Monte Carlo'!$K$12*((RAND()+RAND()+RAND()+RAND()+RAND()+RAND()+RAND()+RAND()+RAND()+RAND()+RAND()+RAND())-6))-1)+AF$15)</x:f>
        <x:v>1188834.689678234</x:v>
      </x:c>
      <x:c r="AG225" s="97">
        <x:f t="shared" si="5"/>
        <x:v>1029031.25</x:v>
      </x:c>
    </x:row>
    <x:row r="226">
      <x:c r="A226" s="93">
        <x:v>205</x:v>
      </x:c>
      <x:c r="B226" s="97" t="n">
        <x:f>IF(AND(UPPER('Monte Carlo'!$K$4)="YES",'Monte Carlo'!$K$5&gt;0),'Monte Carlo'!$K$13,Liquidity_30Y!$C$14)</x:f>
        <x:v>1029031.25</x:v>
      </x:c>
      <x:c r="C226" s="97" t="n">
        <x:f>MAX(0,B226*(1+EXP((LN(1+'Monte Carlo'!$K$10)-0.5*'Monte Carlo'!$K$12^2)+'Monte Carlo'!$K$12*((RAND()+RAND()+RAND()+RAND()+RAND()+RAND()+RAND()+RAND()+RAND()+RAND()+RAND()+RAND())-6))-1)+C$15)</x:f>
        <x:v>1100292.1740820538</x:v>
      </x:c>
      <x:c r="D226" s="97" t="n">
        <x:f>MAX(0,C226*(1+EXP((LN(1+'Monte Carlo'!$K$10)-0.5*'Monte Carlo'!$K$12^2)+'Monte Carlo'!$K$12*((RAND()+RAND()+RAND()+RAND()+RAND()+RAND()+RAND()+RAND()+RAND()+RAND()+RAND()+RAND())-6))-1)+D$15)</x:f>
        <x:v>941011.4778087123</x:v>
      </x:c>
      <x:c r="E226" s="97" t="n">
        <x:f>MAX(0,D226*(1+EXP((LN(1+'Monte Carlo'!$K$10)-0.5*'Monte Carlo'!$K$12^2)+'Monte Carlo'!$K$12*((RAND()+RAND()+RAND()+RAND()+RAND()+RAND()+RAND()+RAND()+RAND()+RAND()+RAND()+RAND())-6))-1)+E$15)</x:f>
        <x:v>968355.5148834051</x:v>
      </x:c>
      <x:c r="F226" s="97" t="n">
        <x:f>MAX(0,E226*(1+EXP((LN(1+'Monte Carlo'!$K$10)-0.5*'Monte Carlo'!$K$12^2)+'Monte Carlo'!$K$12*((RAND()+RAND()+RAND()+RAND()+RAND()+RAND()+RAND()+RAND()+RAND()+RAND()+RAND()+RAND())-6))-1)+F$15)</x:f>
        <x:v>859124.40523639</x:v>
      </x:c>
      <x:c r="G226" s="97" t="n">
        <x:f>MAX(0,F226*(1+EXP((LN(1+'Monte Carlo'!$K$10)-0.5*'Monte Carlo'!$K$12^2)+'Monte Carlo'!$K$12*((RAND()+RAND()+RAND()+RAND()+RAND()+RAND()+RAND()+RAND()+RAND()+RAND()+RAND()+RAND())-6))-1)+G$15)</x:f>
        <x:v>1071849.7682630958</x:v>
      </x:c>
      <x:c r="H226" s="97" t="n">
        <x:f>MAX(0,G226*(1+EXP((LN(1+'Monte Carlo'!$K$10)-0.5*'Monte Carlo'!$K$12^2)+'Monte Carlo'!$K$12*((RAND()+RAND()+RAND()+RAND()+RAND()+RAND()+RAND()+RAND()+RAND()+RAND()+RAND()+RAND())-6))-1)+H$15)</x:f>
        <x:v>1347129.4176141517</x:v>
      </x:c>
      <x:c r="I226" s="97" t="n">
        <x:f>MAX(0,H226*(1+EXP((LN(1+'Monte Carlo'!$K$10)-0.5*'Monte Carlo'!$K$12^2)+'Monte Carlo'!$K$12*((RAND()+RAND()+RAND()+RAND()+RAND()+RAND()+RAND()+RAND()+RAND()+RAND()+RAND()+RAND())-6))-1)+I$15)</x:f>
        <x:v>1456219.9727778076</x:v>
      </x:c>
      <x:c r="J226" s="97" t="n">
        <x:f>MAX(0,I226*(1+EXP((LN(1+'Monte Carlo'!$K$10)-0.5*'Monte Carlo'!$K$12^2)+'Monte Carlo'!$K$12*((RAND()+RAND()+RAND()+RAND()+RAND()+RAND()+RAND()+RAND()+RAND()+RAND()+RAND()+RAND())-6))-1)+J$15)</x:f>
        <x:v>1651638.561893864</x:v>
      </x:c>
      <x:c r="K226" s="97" t="n">
        <x:f>MAX(0,J226*(1+EXP((LN(1+'Monte Carlo'!$K$10)-0.5*'Monte Carlo'!$K$12^2)+'Monte Carlo'!$K$12*((RAND()+RAND()+RAND()+RAND()+RAND()+RAND()+RAND()+RAND()+RAND()+RAND()+RAND()+RAND())-6))-1)+K$15)</x:f>
        <x:v>1421024.3031977843</x:v>
      </x:c>
      <x:c r="L226" s="97" t="n">
        <x:f>MAX(0,K226*(1+EXP((LN(1+'Monte Carlo'!$K$10)-0.5*'Monte Carlo'!$K$12^2)+'Monte Carlo'!$K$12*((RAND()+RAND()+RAND()+RAND()+RAND()+RAND()+RAND()+RAND()+RAND()+RAND()+RAND()+RAND())-6))-1)+L$15)</x:f>
        <x:v>1263244.4780208676</x:v>
      </x:c>
      <x:c r="M226" s="97" t="n">
        <x:f>MAX(0,L226*(1+EXP((LN(1+'Monte Carlo'!$K$10)-0.5*'Monte Carlo'!$K$12^2)+'Monte Carlo'!$K$12*((RAND()+RAND()+RAND()+RAND()+RAND()+RAND()+RAND()+RAND()+RAND()+RAND()+RAND()+RAND())-6))-1)+M$15)</x:f>
        <x:v>1117669.4950504145</x:v>
      </x:c>
      <x:c r="N226" s="97" t="n">
        <x:f>MAX(0,M226*(1+EXP((LN(1+'Monte Carlo'!$K$10)-0.5*'Monte Carlo'!$K$12^2)+'Monte Carlo'!$K$12*((RAND()+RAND()+RAND()+RAND()+RAND()+RAND()+RAND()+RAND()+RAND()+RAND()+RAND()+RAND())-6))-1)+N$15)</x:f>
        <x:v>1103892.5602876244</x:v>
      </x:c>
      <x:c r="O226" s="97" t="n">
        <x:f>MAX(0,N226*(1+EXP((LN(1+'Monte Carlo'!$K$10)-0.5*'Monte Carlo'!$K$12^2)+'Monte Carlo'!$K$12*((RAND()+RAND()+RAND()+RAND()+RAND()+RAND()+RAND()+RAND()+RAND()+RAND()+RAND()+RAND())-6))-1)+O$15)</x:f>
        <x:v>1099965.8717545485</x:v>
      </x:c>
      <x:c r="P226" s="97" t="n">
        <x:f>MAX(0,O226*(1+EXP((LN(1+'Monte Carlo'!$K$10)-0.5*'Monte Carlo'!$K$12^2)+'Monte Carlo'!$K$12*((RAND()+RAND()+RAND()+RAND()+RAND()+RAND()+RAND()+RAND()+RAND()+RAND()+RAND()+RAND())-6))-1)+P$15)</x:f>
        <x:v>1270032.755127757</x:v>
      </x:c>
      <x:c r="Q226" s="97" t="n">
        <x:f>MAX(0,P226*(1+EXP((LN(1+'Monte Carlo'!$K$10)-0.5*'Monte Carlo'!$K$12^2)+'Monte Carlo'!$K$12*((RAND()+RAND()+RAND()+RAND()+RAND()+RAND()+RAND()+RAND()+RAND()+RAND()+RAND()+RAND())-6))-1)+Q$15)</x:f>
        <x:v>1068412.2203137642</x:v>
      </x:c>
      <x:c r="R226" s="97" t="n">
        <x:f>MAX(0,Q226*(1+EXP((LN(1+'Monte Carlo'!$K$10)-0.5*'Monte Carlo'!$K$12^2)+'Monte Carlo'!$K$12*((RAND()+RAND()+RAND()+RAND()+RAND()+RAND()+RAND()+RAND()+RAND()+RAND()+RAND()+RAND())-6))-1)+R$15)</x:f>
        <x:v>972578.8979492651</x:v>
      </x:c>
      <x:c r="S226" s="97" t="n">
        <x:f>MAX(0,R226*(1+EXP((LN(1+'Monte Carlo'!$K$10)-0.5*'Monte Carlo'!$K$12^2)+'Monte Carlo'!$K$12*((RAND()+RAND()+RAND()+RAND()+RAND()+RAND()+RAND()+RAND()+RAND()+RAND()+RAND()+RAND())-6))-1)+S$15)</x:f>
        <x:v>915187.6648813039</x:v>
      </x:c>
      <x:c r="T226" s="97" t="n">
        <x:f>MAX(0,S226*(1+EXP((LN(1+'Monte Carlo'!$K$10)-0.5*'Monte Carlo'!$K$12^2)+'Monte Carlo'!$K$12*((RAND()+RAND()+RAND()+RAND()+RAND()+RAND()+RAND()+RAND()+RAND()+RAND()+RAND()+RAND())-6))-1)+T$15)</x:f>
        <x:v>1276966.6387836807</x:v>
      </x:c>
      <x:c r="U226" s="97" t="n">
        <x:f>MAX(0,T226*(1+EXP((LN(1+'Monte Carlo'!$K$10)-0.5*'Monte Carlo'!$K$12^2)+'Monte Carlo'!$K$12*((RAND()+RAND()+RAND()+RAND()+RAND()+RAND()+RAND()+RAND()+RAND()+RAND()+RAND()+RAND())-6))-1)+U$15)</x:f>
        <x:v>1453425.9710960179</x:v>
      </x:c>
      <x:c r="V226" s="97" t="n">
        <x:f>MAX(0,U226*(1+EXP((LN(1+'Monte Carlo'!$K$10)-0.5*'Monte Carlo'!$K$12^2)+'Monte Carlo'!$K$12*((RAND()+RAND()+RAND()+RAND()+RAND()+RAND()+RAND()+RAND()+RAND()+RAND()+RAND()+RAND())-6))-1)+V$15)</x:f>
        <x:v>1565865.0007788944</x:v>
      </x:c>
      <x:c r="W226" s="97" t="n">
        <x:f>MAX(0,V226*(1+EXP((LN(1+'Monte Carlo'!$K$10)-0.5*'Monte Carlo'!$K$12^2)+'Monte Carlo'!$K$12*((RAND()+RAND()+RAND()+RAND()+RAND()+RAND()+RAND()+RAND()+RAND()+RAND()+RAND()+RAND())-6))-1)+W$15)</x:f>
        <x:v>1672454.295053099</x:v>
      </x:c>
      <x:c r="X226" s="97" t="n">
        <x:f>MAX(0,W226*(1+EXP((LN(1+'Monte Carlo'!$K$10)-0.5*'Monte Carlo'!$K$12^2)+'Monte Carlo'!$K$12*((RAND()+RAND()+RAND()+RAND()+RAND()+RAND()+RAND()+RAND()+RAND()+RAND()+RAND()+RAND())-6))-1)+X$15)</x:f>
        <x:v>1590258.4764659863</x:v>
      </x:c>
      <x:c r="Y226" s="97" t="n">
        <x:f>MAX(0,X226*(1+EXP((LN(1+'Monte Carlo'!$K$10)-0.5*'Monte Carlo'!$K$12^2)+'Monte Carlo'!$K$12*((RAND()+RAND()+RAND()+RAND()+RAND()+RAND()+RAND()+RAND()+RAND()+RAND()+RAND()+RAND())-6))-1)+Y$15)</x:f>
        <x:v>1564794.4797289113</x:v>
      </x:c>
      <x:c r="Z226" s="97" t="n">
        <x:f>MAX(0,Y226*(1+EXP((LN(1+'Monte Carlo'!$K$10)-0.5*'Monte Carlo'!$K$12^2)+'Monte Carlo'!$K$12*((RAND()+RAND()+RAND()+RAND()+RAND()+RAND()+RAND()+RAND()+RAND()+RAND()+RAND()+RAND())-6))-1)+Z$15)</x:f>
        <x:v>1831055.3761511846</x:v>
      </x:c>
      <x:c r="AA226" s="97" t="n">
        <x:f>MAX(0,Z226*(1+EXP((LN(1+'Monte Carlo'!$K$10)-0.5*'Monte Carlo'!$K$12^2)+'Monte Carlo'!$K$12*((RAND()+RAND()+RAND()+RAND()+RAND()+RAND()+RAND()+RAND()+RAND()+RAND()+RAND()+RAND())-6))-1)+AA$15)</x:f>
        <x:v>1744538.835883538</x:v>
      </x:c>
      <x:c r="AB226" s="97" t="n">
        <x:f>MAX(0,AA226*(1+EXP((LN(1+'Monte Carlo'!$K$10)-0.5*'Monte Carlo'!$K$12^2)+'Monte Carlo'!$K$12*((RAND()+RAND()+RAND()+RAND()+RAND()+RAND()+RAND()+RAND()+RAND()+RAND()+RAND()+RAND())-6))-1)+AB$15)</x:f>
        <x:v>1843993.4198771643</x:v>
      </x:c>
      <x:c r="AC226" s="97" t="n">
        <x:f>MAX(0,AB226*(1+EXP((LN(1+'Monte Carlo'!$K$10)-0.5*'Monte Carlo'!$K$12^2)+'Monte Carlo'!$K$12*((RAND()+RAND()+RAND()+RAND()+RAND()+RAND()+RAND()+RAND()+RAND()+RAND()+RAND()+RAND())-6))-1)+AC$15)</x:f>
        <x:v>1945506.34479975</x:v>
      </x:c>
      <x:c r="AD226" s="97" t="n">
        <x:f>MAX(0,AC226*(1+EXP((LN(1+'Monte Carlo'!$K$10)-0.5*'Monte Carlo'!$K$12^2)+'Monte Carlo'!$K$12*((RAND()+RAND()+RAND()+RAND()+RAND()+RAND()+RAND()+RAND()+RAND()+RAND()+RAND()+RAND())-6))-1)+AD$15)</x:f>
        <x:v>1911853.3725777888</x:v>
      </x:c>
      <x:c r="AE226" s="97" t="n">
        <x:f>MAX(0,AD226*(1+EXP((LN(1+'Monte Carlo'!$K$10)-0.5*'Monte Carlo'!$K$12^2)+'Monte Carlo'!$K$12*((RAND()+RAND()+RAND()+RAND()+RAND()+RAND()+RAND()+RAND()+RAND()+RAND()+RAND()+RAND())-6))-1)+AE$15)</x:f>
        <x:v>1864004.6764579006</x:v>
      </x:c>
      <x:c r="AF226" s="97" t="n">
        <x:f>MAX(0,AE226*(1+EXP((LN(1+'Monte Carlo'!$K$10)-0.5*'Monte Carlo'!$K$12^2)+'Monte Carlo'!$K$12*((RAND()+RAND()+RAND()+RAND()+RAND()+RAND()+RAND()+RAND()+RAND()+RAND()+RAND()+RAND())-6))-1)+AF$15)</x:f>
        <x:v>1916832.8438283033</x:v>
      </x:c>
      <x:c r="AG226" s="97">
        <x:f t="shared" si="5"/>
        <x:v>1029031.25</x:v>
      </x:c>
    </x:row>
    <x:row r="227">
      <x:c r="A227" s="93">
        <x:v>206</x:v>
      </x:c>
      <x:c r="B227" s="97" t="n">
        <x:f>IF(AND(UPPER('Monte Carlo'!$K$4)="YES",'Monte Carlo'!$K$5&gt;0),'Monte Carlo'!$K$13,Liquidity_30Y!$C$14)</x:f>
        <x:v>1029031.25</x:v>
      </x:c>
      <x:c r="C227" s="97" t="n">
        <x:f>MAX(0,B227*(1+EXP((LN(1+'Monte Carlo'!$K$10)-0.5*'Monte Carlo'!$K$12^2)+'Monte Carlo'!$K$12*((RAND()+RAND()+RAND()+RAND()+RAND()+RAND()+RAND()+RAND()+RAND()+RAND()+RAND()+RAND())-6))-1)+C$15)</x:f>
        <x:v>1098420.3681289773</x:v>
      </x:c>
      <x:c r="D227" s="97" t="n">
        <x:f>MAX(0,C227*(1+EXP((LN(1+'Monte Carlo'!$K$10)-0.5*'Monte Carlo'!$K$12^2)+'Monte Carlo'!$K$12*((RAND()+RAND()+RAND()+RAND()+RAND()+RAND()+RAND()+RAND()+RAND()+RAND()+RAND()+RAND())-6))-1)+D$15)</x:f>
        <x:v>1234432.5313248874</x:v>
      </x:c>
      <x:c r="E227" s="97" t="n">
        <x:f>MAX(0,D227*(1+EXP((LN(1+'Monte Carlo'!$K$10)-0.5*'Monte Carlo'!$K$12^2)+'Monte Carlo'!$K$12*((RAND()+RAND()+RAND()+RAND()+RAND()+RAND()+RAND()+RAND()+RAND()+RAND()+RAND()+RAND())-6))-1)+E$15)</x:f>
        <x:v>1441776.6373557055</x:v>
      </x:c>
      <x:c r="F227" s="97" t="n">
        <x:f>MAX(0,E227*(1+EXP((LN(1+'Monte Carlo'!$K$10)-0.5*'Monte Carlo'!$K$12^2)+'Monte Carlo'!$K$12*((RAND()+RAND()+RAND()+RAND()+RAND()+RAND()+RAND()+RAND()+RAND()+RAND()+RAND()+RAND())-6))-1)+F$15)</x:f>
        <x:v>1520430.162548229</x:v>
      </x:c>
      <x:c r="G227" s="97" t="n">
        <x:f>MAX(0,F227*(1+EXP((LN(1+'Monte Carlo'!$K$10)-0.5*'Monte Carlo'!$K$12^2)+'Monte Carlo'!$K$12*((RAND()+RAND()+RAND()+RAND()+RAND()+RAND()+RAND()+RAND()+RAND()+RAND()+RAND()+RAND())-6))-1)+G$15)</x:f>
        <x:v>1473444.5275268296</x:v>
      </x:c>
      <x:c r="H227" s="97" t="n">
        <x:f>MAX(0,G227*(1+EXP((LN(1+'Monte Carlo'!$K$10)-0.5*'Monte Carlo'!$K$12^2)+'Monte Carlo'!$K$12*((RAND()+RAND()+RAND()+RAND()+RAND()+RAND()+RAND()+RAND()+RAND()+RAND()+RAND()+RAND())-6))-1)+H$15)</x:f>
        <x:v>1618639.413458233</x:v>
      </x:c>
      <x:c r="I227" s="97" t="n">
        <x:f>MAX(0,H227*(1+EXP((LN(1+'Monte Carlo'!$K$10)-0.5*'Monte Carlo'!$K$12^2)+'Monte Carlo'!$K$12*((RAND()+RAND()+RAND()+RAND()+RAND()+RAND()+RAND()+RAND()+RAND()+RAND()+RAND()+RAND())-6))-1)+I$15)</x:f>
        <x:v>1804126.0694894341</x:v>
      </x:c>
      <x:c r="J227" s="97" t="n">
        <x:f>MAX(0,I227*(1+EXP((LN(1+'Monte Carlo'!$K$10)-0.5*'Monte Carlo'!$K$12^2)+'Monte Carlo'!$K$12*((RAND()+RAND()+RAND()+RAND()+RAND()+RAND()+RAND()+RAND()+RAND()+RAND()+RAND()+RAND())-6))-1)+J$15)</x:f>
        <x:v>1577704.2686396362</x:v>
      </x:c>
      <x:c r="K227" s="97" t="n">
        <x:f>MAX(0,J227*(1+EXP((LN(1+'Monte Carlo'!$K$10)-0.5*'Monte Carlo'!$K$12^2)+'Monte Carlo'!$K$12*((RAND()+RAND()+RAND()+RAND()+RAND()+RAND()+RAND()+RAND()+RAND()+RAND()+RAND()+RAND())-6))-1)+K$15)</x:f>
        <x:v>1176406.1976763539</x:v>
      </x:c>
      <x:c r="L227" s="97" t="n">
        <x:f>MAX(0,K227*(1+EXP((LN(1+'Monte Carlo'!$K$10)-0.5*'Monte Carlo'!$K$12^2)+'Monte Carlo'!$K$12*((RAND()+RAND()+RAND()+RAND()+RAND()+RAND()+RAND()+RAND()+RAND()+RAND()+RAND()+RAND())-6))-1)+L$15)</x:f>
        <x:v>1729090.620316544</x:v>
      </x:c>
      <x:c r="M227" s="97" t="n">
        <x:f>MAX(0,L227*(1+EXP((LN(1+'Monte Carlo'!$K$10)-0.5*'Monte Carlo'!$K$12^2)+'Monte Carlo'!$K$12*((RAND()+RAND()+RAND()+RAND()+RAND()+RAND()+RAND()+RAND()+RAND()+RAND()+RAND()+RAND())-6))-1)+M$15)</x:f>
        <x:v>1900305.2340775589</x:v>
      </x:c>
      <x:c r="N227" s="97" t="n">
        <x:f>MAX(0,M227*(1+EXP((LN(1+'Monte Carlo'!$K$10)-0.5*'Monte Carlo'!$K$12^2)+'Monte Carlo'!$K$12*((RAND()+RAND()+RAND()+RAND()+RAND()+RAND()+RAND()+RAND()+RAND()+RAND()+RAND()+RAND())-6))-1)+N$15)</x:f>
        <x:v>2045923.0377171356</x:v>
      </x:c>
      <x:c r="O227" s="97" t="n">
        <x:f>MAX(0,N227*(1+EXP((LN(1+'Monte Carlo'!$K$10)-0.5*'Monte Carlo'!$K$12^2)+'Monte Carlo'!$K$12*((RAND()+RAND()+RAND()+RAND()+RAND()+RAND()+RAND()+RAND()+RAND()+RAND()+RAND()+RAND())-6))-1)+O$15)</x:f>
        <x:v>2089089.9047992786</x:v>
      </x:c>
      <x:c r="P227" s="97" t="n">
        <x:f>MAX(0,O227*(1+EXP((LN(1+'Monte Carlo'!$K$10)-0.5*'Monte Carlo'!$K$12^2)+'Monte Carlo'!$K$12*((RAND()+RAND()+RAND()+RAND()+RAND()+RAND()+RAND()+RAND()+RAND()+RAND()+RAND()+RAND())-6))-1)+P$15)</x:f>
        <x:v>1949721.132133723</x:v>
      </x:c>
      <x:c r="Q227" s="97" t="n">
        <x:f>MAX(0,P227*(1+EXP((LN(1+'Monte Carlo'!$K$10)-0.5*'Monte Carlo'!$K$12^2)+'Monte Carlo'!$K$12*((RAND()+RAND()+RAND()+RAND()+RAND()+RAND()+RAND()+RAND()+RAND()+RAND()+RAND()+RAND())-6))-1)+Q$15)</x:f>
        <x:v>2092519.7116585649</x:v>
      </x:c>
      <x:c r="R227" s="97" t="n">
        <x:f>MAX(0,Q227*(1+EXP((LN(1+'Monte Carlo'!$K$10)-0.5*'Monte Carlo'!$K$12^2)+'Monte Carlo'!$K$12*((RAND()+RAND()+RAND()+RAND()+RAND()+RAND()+RAND()+RAND()+RAND()+RAND()+RAND()+RAND())-6))-1)+R$15)</x:f>
        <x:v>2617293.626303179</x:v>
      </x:c>
      <x:c r="S227" s="97" t="n">
        <x:f>MAX(0,R227*(1+EXP((LN(1+'Monte Carlo'!$K$10)-0.5*'Monte Carlo'!$K$12^2)+'Monte Carlo'!$K$12*((RAND()+RAND()+RAND()+RAND()+RAND()+RAND()+RAND()+RAND()+RAND()+RAND()+RAND()+RAND())-6))-1)+S$15)</x:f>
        <x:v>2010863.2604917868</x:v>
      </x:c>
      <x:c r="T227" s="97" t="n">
        <x:f>MAX(0,S227*(1+EXP((LN(1+'Monte Carlo'!$K$10)-0.5*'Monte Carlo'!$K$12^2)+'Monte Carlo'!$K$12*((RAND()+RAND()+RAND()+RAND()+RAND()+RAND()+RAND()+RAND()+RAND()+RAND()+RAND()+RAND())-6))-1)+T$15)</x:f>
        <x:v>2294869.7202194473</x:v>
      </x:c>
      <x:c r="U227" s="97" t="n">
        <x:f>MAX(0,T227*(1+EXP((LN(1+'Monte Carlo'!$K$10)-0.5*'Monte Carlo'!$K$12^2)+'Monte Carlo'!$K$12*((RAND()+RAND()+RAND()+RAND()+RAND()+RAND()+RAND()+RAND()+RAND()+RAND()+RAND()+RAND())-6))-1)+U$15)</x:f>
        <x:v>2091804.3162540959</x:v>
      </x:c>
      <x:c r="V227" s="97" t="n">
        <x:f>MAX(0,U227*(1+EXP((LN(1+'Monte Carlo'!$K$10)-0.5*'Monte Carlo'!$K$12^2)+'Monte Carlo'!$K$12*((RAND()+RAND()+RAND()+RAND()+RAND()+RAND()+RAND()+RAND()+RAND()+RAND()+RAND()+RAND())-6))-1)+V$15)</x:f>
        <x:v>2415488.6997002494</x:v>
      </x:c>
      <x:c r="W227" s="97" t="n">
        <x:f>MAX(0,V227*(1+EXP((LN(1+'Monte Carlo'!$K$10)-0.5*'Monte Carlo'!$K$12^2)+'Monte Carlo'!$K$12*((RAND()+RAND()+RAND()+RAND()+RAND()+RAND()+RAND()+RAND()+RAND()+RAND()+RAND()+RAND())-6))-1)+W$15)</x:f>
        <x:v>2464885.3914803006</x:v>
      </x:c>
      <x:c r="X227" s="97" t="n">
        <x:f>MAX(0,W227*(1+EXP((LN(1+'Monte Carlo'!$K$10)-0.5*'Monte Carlo'!$K$12^2)+'Monte Carlo'!$K$12*((RAND()+RAND()+RAND()+RAND()+RAND()+RAND()+RAND()+RAND()+RAND()+RAND()+RAND()+RAND())-6))-1)+X$15)</x:f>
        <x:v>3023279.5210878877</x:v>
      </x:c>
      <x:c r="Y227" s="97" t="n">
        <x:f>MAX(0,X227*(1+EXP((LN(1+'Monte Carlo'!$K$10)-0.5*'Monte Carlo'!$K$12^2)+'Monte Carlo'!$K$12*((RAND()+RAND()+RAND()+RAND()+RAND()+RAND()+RAND()+RAND()+RAND()+RAND()+RAND()+RAND())-6))-1)+Y$15)</x:f>
        <x:v>2774542.584893826</x:v>
      </x:c>
      <x:c r="Z227" s="97" t="n">
        <x:f>MAX(0,Y227*(1+EXP((LN(1+'Monte Carlo'!$K$10)-0.5*'Monte Carlo'!$K$12^2)+'Monte Carlo'!$K$12*((RAND()+RAND()+RAND()+RAND()+RAND()+RAND()+RAND()+RAND()+RAND()+RAND()+RAND()+RAND())-6))-1)+Z$15)</x:f>
        <x:v>2576617.5129733356</x:v>
      </x:c>
      <x:c r="AA227" s="97" t="n">
        <x:f>MAX(0,Z227*(1+EXP((LN(1+'Monte Carlo'!$K$10)-0.5*'Monte Carlo'!$K$12^2)+'Monte Carlo'!$K$12*((RAND()+RAND()+RAND()+RAND()+RAND()+RAND()+RAND()+RAND()+RAND()+RAND()+RAND()+RAND())-6))-1)+AA$15)</x:f>
        <x:v>2685591.250767065</x:v>
      </x:c>
      <x:c r="AB227" s="97" t="n">
        <x:f>MAX(0,AA227*(1+EXP((LN(1+'Monte Carlo'!$K$10)-0.5*'Monte Carlo'!$K$12^2)+'Monte Carlo'!$K$12*((RAND()+RAND()+RAND()+RAND()+RAND()+RAND()+RAND()+RAND()+RAND()+RAND()+RAND()+RAND())-6))-1)+AB$15)</x:f>
        <x:v>2085338.448112896</x:v>
      </x:c>
      <x:c r="AC227" s="97" t="n">
        <x:f>MAX(0,AB227*(1+EXP((LN(1+'Monte Carlo'!$K$10)-0.5*'Monte Carlo'!$K$12^2)+'Monte Carlo'!$K$12*((RAND()+RAND()+RAND()+RAND()+RAND()+RAND()+RAND()+RAND()+RAND()+RAND()+RAND()+RAND())-6))-1)+AC$15)</x:f>
        <x:v>2274340.4093671157</x:v>
      </x:c>
      <x:c r="AD227" s="97" t="n">
        <x:f>MAX(0,AC227*(1+EXP((LN(1+'Monte Carlo'!$K$10)-0.5*'Monte Carlo'!$K$12^2)+'Monte Carlo'!$K$12*((RAND()+RAND()+RAND()+RAND()+RAND()+RAND()+RAND()+RAND()+RAND()+RAND()+RAND()+RAND())-6))-1)+AD$15)</x:f>
        <x:v>2431504.994110871</x:v>
      </x:c>
      <x:c r="AE227" s="97" t="n">
        <x:f>MAX(0,AD227*(1+EXP((LN(1+'Monte Carlo'!$K$10)-0.5*'Monte Carlo'!$K$12^2)+'Monte Carlo'!$K$12*((RAND()+RAND()+RAND()+RAND()+RAND()+RAND()+RAND()+RAND()+RAND()+RAND()+RAND()+RAND())-6))-1)+AE$15)</x:f>
        <x:v>2408648.327411895</x:v>
      </x:c>
      <x:c r="AF227" s="97" t="n">
        <x:f>MAX(0,AE227*(1+EXP((LN(1+'Monte Carlo'!$K$10)-0.5*'Monte Carlo'!$K$12^2)+'Monte Carlo'!$K$12*((RAND()+RAND()+RAND()+RAND()+RAND()+RAND()+RAND()+RAND()+RAND()+RAND()+RAND()+RAND())-6))-1)+AF$15)</x:f>
        <x:v>2435498.1457070513</x:v>
      </x:c>
      <x:c r="AG227" s="97">
        <x:f t="shared" si="5"/>
        <x:v>1016249.3394586359</x:v>
      </x:c>
    </x:row>
    <x:row r="228">
      <x:c r="A228" s="93">
        <x:v>207</x:v>
      </x:c>
      <x:c r="B228" s="97" t="n">
        <x:f>IF(AND(UPPER('Monte Carlo'!$K$4)="YES",'Monte Carlo'!$K$5&gt;0),'Monte Carlo'!$K$13,Liquidity_30Y!$C$14)</x:f>
        <x:v>1029031.25</x:v>
      </x:c>
      <x:c r="C228" s="97" t="n">
        <x:f>MAX(0,B228*(1+EXP((LN(1+'Monte Carlo'!$K$10)-0.5*'Monte Carlo'!$K$12^2)+'Monte Carlo'!$K$12*((RAND()+RAND()+RAND()+RAND()+RAND()+RAND()+RAND()+RAND()+RAND()+RAND()+RAND()+RAND())-6))-1)+C$15)</x:f>
        <x:v>1090859.7159840758</x:v>
      </x:c>
      <x:c r="D228" s="97" t="n">
        <x:f>MAX(0,C228*(1+EXP((LN(1+'Monte Carlo'!$K$10)-0.5*'Monte Carlo'!$K$12^2)+'Monte Carlo'!$K$12*((RAND()+RAND()+RAND()+RAND()+RAND()+RAND()+RAND()+RAND()+RAND()+RAND()+RAND()+RAND())-6))-1)+D$15)</x:f>
        <x:v>1145755.395719095</x:v>
      </x:c>
      <x:c r="E228" s="97" t="n">
        <x:f>MAX(0,D228*(1+EXP((LN(1+'Monte Carlo'!$K$10)-0.5*'Monte Carlo'!$K$12^2)+'Monte Carlo'!$K$12*((RAND()+RAND()+RAND()+RAND()+RAND()+RAND()+RAND()+RAND()+RAND()+RAND()+RAND()+RAND())-6))-1)+E$15)</x:f>
        <x:v>1245396.198874811</x:v>
      </x:c>
      <x:c r="F228" s="97" t="n">
        <x:f>MAX(0,E228*(1+EXP((LN(1+'Monte Carlo'!$K$10)-0.5*'Monte Carlo'!$K$12^2)+'Monte Carlo'!$K$12*((RAND()+RAND()+RAND()+RAND()+RAND()+RAND()+RAND()+RAND()+RAND()+RAND()+RAND()+RAND())-6))-1)+F$15)</x:f>
        <x:v>1307213.3659029508</x:v>
      </x:c>
      <x:c r="G228" s="97" t="n">
        <x:f>MAX(0,F228*(1+EXP((LN(1+'Monte Carlo'!$K$10)-0.5*'Monte Carlo'!$K$12^2)+'Monte Carlo'!$K$12*((RAND()+RAND()+RAND()+RAND()+RAND()+RAND()+RAND()+RAND()+RAND()+RAND()+RAND()+RAND())-6))-1)+G$15)</x:f>
        <x:v>1529899.6146685411</x:v>
      </x:c>
      <x:c r="H228" s="97" t="n">
        <x:f>MAX(0,G228*(1+EXP((LN(1+'Monte Carlo'!$K$10)-0.5*'Monte Carlo'!$K$12^2)+'Monte Carlo'!$K$12*((RAND()+RAND()+RAND()+RAND()+RAND()+RAND()+RAND()+RAND()+RAND()+RAND()+RAND()+RAND())-6))-1)+H$15)</x:f>
        <x:v>1824124.290298231</x:v>
      </x:c>
      <x:c r="I228" s="97" t="n">
        <x:f>MAX(0,H228*(1+EXP((LN(1+'Monte Carlo'!$K$10)-0.5*'Monte Carlo'!$K$12^2)+'Monte Carlo'!$K$12*((RAND()+RAND()+RAND()+RAND()+RAND()+RAND()+RAND()+RAND()+RAND()+RAND()+RAND()+RAND())-6))-1)+I$15)</x:f>
        <x:v>1418678.3593765914</x:v>
      </x:c>
      <x:c r="J228" s="97" t="n">
        <x:f>MAX(0,I228*(1+EXP((LN(1+'Monte Carlo'!$K$10)-0.5*'Monte Carlo'!$K$12^2)+'Monte Carlo'!$K$12*((RAND()+RAND()+RAND()+RAND()+RAND()+RAND()+RAND()+RAND()+RAND()+RAND()+RAND()+RAND())-6))-1)+J$15)</x:f>
        <x:v>1661009.3300066572</x:v>
      </x:c>
      <x:c r="K228" s="97" t="n">
        <x:f>MAX(0,J228*(1+EXP((LN(1+'Monte Carlo'!$K$10)-0.5*'Monte Carlo'!$K$12^2)+'Monte Carlo'!$K$12*((RAND()+RAND()+RAND()+RAND()+RAND()+RAND()+RAND()+RAND()+RAND()+RAND()+RAND()+RAND())-6))-1)+K$15)</x:f>
        <x:v>2029408.060614522</x:v>
      </x:c>
      <x:c r="L228" s="97" t="n">
        <x:f>MAX(0,K228*(1+EXP((LN(1+'Monte Carlo'!$K$10)-0.5*'Monte Carlo'!$K$12^2)+'Monte Carlo'!$K$12*((RAND()+RAND()+RAND()+RAND()+RAND()+RAND()+RAND()+RAND()+RAND()+RAND()+RAND()+RAND())-6))-1)+L$15)</x:f>
        <x:v>2481348.653843074</x:v>
      </x:c>
      <x:c r="M228" s="97" t="n">
        <x:f>MAX(0,L228*(1+EXP((LN(1+'Monte Carlo'!$K$10)-0.5*'Monte Carlo'!$K$12^2)+'Monte Carlo'!$K$12*((RAND()+RAND()+RAND()+RAND()+RAND()+RAND()+RAND()+RAND()+RAND()+RAND()+RAND()+RAND())-6))-1)+M$15)</x:f>
        <x:v>2754895.0559530323</x:v>
      </x:c>
      <x:c r="N228" s="97" t="n">
        <x:f>MAX(0,M228*(1+EXP((LN(1+'Monte Carlo'!$K$10)-0.5*'Monte Carlo'!$K$12^2)+'Monte Carlo'!$K$12*((RAND()+RAND()+RAND()+RAND()+RAND()+RAND()+RAND()+RAND()+RAND()+RAND()+RAND()+RAND())-6))-1)+N$15)</x:f>
        <x:v>4337707.077807851</x:v>
      </x:c>
      <x:c r="O228" s="97" t="n">
        <x:f>MAX(0,N228*(1+EXP((LN(1+'Monte Carlo'!$K$10)-0.5*'Monte Carlo'!$K$12^2)+'Monte Carlo'!$K$12*((RAND()+RAND()+RAND()+RAND()+RAND()+RAND()+RAND()+RAND()+RAND()+RAND()+RAND()+RAND())-6))-1)+O$15)</x:f>
        <x:v>4653630.478162951</x:v>
      </x:c>
      <x:c r="P228" s="97" t="n">
        <x:f>MAX(0,O228*(1+EXP((LN(1+'Monte Carlo'!$K$10)-0.5*'Monte Carlo'!$K$12^2)+'Monte Carlo'!$K$12*((RAND()+RAND()+RAND()+RAND()+RAND()+RAND()+RAND()+RAND()+RAND()+RAND()+RAND()+RAND())-6))-1)+P$15)</x:f>
        <x:v>5966783.136007635</x:v>
      </x:c>
      <x:c r="Q228" s="97" t="n">
        <x:f>MAX(0,P228*(1+EXP((LN(1+'Monte Carlo'!$K$10)-0.5*'Monte Carlo'!$K$12^2)+'Monte Carlo'!$K$12*((RAND()+RAND()+RAND()+RAND()+RAND()+RAND()+RAND()+RAND()+RAND()+RAND()+RAND()+RAND())-6))-1)+Q$15)</x:f>
        <x:v>5280174.476122563</x:v>
      </x:c>
      <x:c r="R228" s="97" t="n">
        <x:f>MAX(0,Q228*(1+EXP((LN(1+'Monte Carlo'!$K$10)-0.5*'Monte Carlo'!$K$12^2)+'Monte Carlo'!$K$12*((RAND()+RAND()+RAND()+RAND()+RAND()+RAND()+RAND()+RAND()+RAND()+RAND()+RAND()+RAND())-6))-1)+R$15)</x:f>
        <x:v>5063439.429828155</x:v>
      </x:c>
      <x:c r="S228" s="97" t="n">
        <x:f>MAX(0,R228*(1+EXP((LN(1+'Monte Carlo'!$K$10)-0.5*'Monte Carlo'!$K$12^2)+'Monte Carlo'!$K$12*((RAND()+RAND()+RAND()+RAND()+RAND()+RAND()+RAND()+RAND()+RAND()+RAND()+RAND()+RAND())-6))-1)+S$15)</x:f>
        <x:v>5664518.705041329</x:v>
      </x:c>
      <x:c r="T228" s="97" t="n">
        <x:f>MAX(0,S228*(1+EXP((LN(1+'Monte Carlo'!$K$10)-0.5*'Monte Carlo'!$K$12^2)+'Monte Carlo'!$K$12*((RAND()+RAND()+RAND()+RAND()+RAND()+RAND()+RAND()+RAND()+RAND()+RAND()+RAND()+RAND())-6))-1)+T$15)</x:f>
        <x:v>5446697.345053114</x:v>
      </x:c>
      <x:c r="U228" s="97" t="n">
        <x:f>MAX(0,T228*(1+EXP((LN(1+'Monte Carlo'!$K$10)-0.5*'Monte Carlo'!$K$12^2)+'Monte Carlo'!$K$12*((RAND()+RAND()+RAND()+RAND()+RAND()+RAND()+RAND()+RAND()+RAND()+RAND()+RAND()+RAND())-6))-1)+U$15)</x:f>
        <x:v>6773884.513665357</x:v>
      </x:c>
      <x:c r="V228" s="97" t="n">
        <x:f>MAX(0,U228*(1+EXP((LN(1+'Monte Carlo'!$K$10)-0.5*'Monte Carlo'!$K$12^2)+'Monte Carlo'!$K$12*((RAND()+RAND()+RAND()+RAND()+RAND()+RAND()+RAND()+RAND()+RAND()+RAND()+RAND()+RAND())-6))-1)+V$15)</x:f>
        <x:v>6860370.108142267</x:v>
      </x:c>
      <x:c r="W228" s="97" t="n">
        <x:f>MAX(0,V228*(1+EXP((LN(1+'Monte Carlo'!$K$10)-0.5*'Monte Carlo'!$K$12^2)+'Monte Carlo'!$K$12*((RAND()+RAND()+RAND()+RAND()+RAND()+RAND()+RAND()+RAND()+RAND()+RAND()+RAND()+RAND())-6))-1)+W$15)</x:f>
        <x:v>6854689.65112975</x:v>
      </x:c>
      <x:c r="X228" s="97" t="n">
        <x:f>MAX(0,W228*(1+EXP((LN(1+'Monte Carlo'!$K$10)-0.5*'Monte Carlo'!$K$12^2)+'Monte Carlo'!$K$12*((RAND()+RAND()+RAND()+RAND()+RAND()+RAND()+RAND()+RAND()+RAND()+RAND()+RAND()+RAND())-6))-1)+X$15)</x:f>
        <x:v>7302555.971711788</x:v>
      </x:c>
      <x:c r="Y228" s="97" t="n">
        <x:f>MAX(0,X228*(1+EXP((LN(1+'Monte Carlo'!$K$10)-0.5*'Monte Carlo'!$K$12^2)+'Monte Carlo'!$K$12*((RAND()+RAND()+RAND()+RAND()+RAND()+RAND()+RAND()+RAND()+RAND()+RAND()+RAND()+RAND())-6))-1)+Y$15)</x:f>
        <x:v>6810318.868402407</x:v>
      </x:c>
      <x:c r="Z228" s="97" t="n">
        <x:f>MAX(0,Y228*(1+EXP((LN(1+'Monte Carlo'!$K$10)-0.5*'Monte Carlo'!$K$12^2)+'Monte Carlo'!$K$12*((RAND()+RAND()+RAND()+RAND()+RAND()+RAND()+RAND()+RAND()+RAND()+RAND()+RAND()+RAND())-6))-1)+Z$15)</x:f>
        <x:v>9637101.148348397</x:v>
      </x:c>
      <x:c r="AA228" s="97" t="n">
        <x:f>MAX(0,Z228*(1+EXP((LN(1+'Monte Carlo'!$K$10)-0.5*'Monte Carlo'!$K$12^2)+'Monte Carlo'!$K$12*((RAND()+RAND()+RAND()+RAND()+RAND()+RAND()+RAND()+RAND()+RAND()+RAND()+RAND()+RAND())-6))-1)+AA$15)</x:f>
        <x:v>11543508.963293286</x:v>
      </x:c>
      <x:c r="AB228" s="97" t="n">
        <x:f>MAX(0,AA228*(1+EXP((LN(1+'Monte Carlo'!$K$10)-0.5*'Monte Carlo'!$K$12^2)+'Monte Carlo'!$K$12*((RAND()+RAND()+RAND()+RAND()+RAND()+RAND()+RAND()+RAND()+RAND()+RAND()+RAND()+RAND())-6))-1)+AB$15)</x:f>
        <x:v>10678754.544514816</x:v>
      </x:c>
      <x:c r="AC228" s="97" t="n">
        <x:f>MAX(0,AB228*(1+EXP((LN(1+'Monte Carlo'!$K$10)-0.5*'Monte Carlo'!$K$12^2)+'Monte Carlo'!$K$12*((RAND()+RAND()+RAND()+RAND()+RAND()+RAND()+RAND()+RAND()+RAND()+RAND()+RAND()+RAND())-6))-1)+AC$15)</x:f>
        <x:v>12302592.1007981</x:v>
      </x:c>
      <x:c r="AD228" s="97" t="n">
        <x:f>MAX(0,AC228*(1+EXP((LN(1+'Monte Carlo'!$K$10)-0.5*'Monte Carlo'!$K$12^2)+'Monte Carlo'!$K$12*((RAND()+RAND()+RAND()+RAND()+RAND()+RAND()+RAND()+RAND()+RAND()+RAND()+RAND()+RAND())-6))-1)+AD$15)</x:f>
        <x:v>13099188.977693792</x:v>
      </x:c>
      <x:c r="AE228" s="97" t="n">
        <x:f>MAX(0,AD228*(1+EXP((LN(1+'Monte Carlo'!$K$10)-0.5*'Monte Carlo'!$K$12^2)+'Monte Carlo'!$K$12*((RAND()+RAND()+RAND()+RAND()+RAND()+RAND()+RAND()+RAND()+RAND()+RAND()+RAND()+RAND())-6))-1)+AE$15)</x:f>
        <x:v>15919678.283335997</x:v>
      </x:c>
      <x:c r="AF228" s="97" t="n">
        <x:f>MAX(0,AE228*(1+EXP((LN(1+'Monte Carlo'!$K$10)-0.5*'Monte Carlo'!$K$12^2)+'Monte Carlo'!$K$12*((RAND()+RAND()+RAND()+RAND()+RAND()+RAND()+RAND()+RAND()+RAND()+RAND()+RAND()+RAND())-6))-1)+AF$15)</x:f>
        <x:v>19607840.854142763</x:v>
      </x:c>
      <x:c r="AG228" s="97">
        <x:f t="shared" si="5"/>
        <x:v>606936.56922131695</x:v>
      </x:c>
    </x:row>
    <x:row r="229">
      <x:c r="A229" s="93">
        <x:v>208</x:v>
      </x:c>
      <x:c r="B229" s="97" t="n">
        <x:f>IF(AND(UPPER('Monte Carlo'!$K$4)="YES",'Monte Carlo'!$K$5&gt;0),'Monte Carlo'!$K$13,Liquidity_30Y!$C$14)</x:f>
        <x:v>1029031.25</x:v>
      </x:c>
      <x:c r="C229" s="97" t="n">
        <x:f>MAX(0,B229*(1+EXP((LN(1+'Monte Carlo'!$K$10)-0.5*'Monte Carlo'!$K$12^2)+'Monte Carlo'!$K$12*((RAND()+RAND()+RAND()+RAND()+RAND()+RAND()+RAND()+RAND()+RAND()+RAND()+RAND()+RAND())-6))-1)+C$15)</x:f>
        <x:v>1249628.8288236996</x:v>
      </x:c>
      <x:c r="D229" s="97" t="n">
        <x:f>MAX(0,C229*(1+EXP((LN(1+'Monte Carlo'!$K$10)-0.5*'Monte Carlo'!$K$12^2)+'Monte Carlo'!$K$12*((RAND()+RAND()+RAND()+RAND()+RAND()+RAND()+RAND()+RAND()+RAND()+RAND()+RAND()+RAND())-6))-1)+D$15)</x:f>
        <x:v>1321977.3110799927</x:v>
      </x:c>
      <x:c r="E229" s="97" t="n">
        <x:f>MAX(0,D229*(1+EXP((LN(1+'Monte Carlo'!$K$10)-0.5*'Monte Carlo'!$K$12^2)+'Monte Carlo'!$K$12*((RAND()+RAND()+RAND()+RAND()+RAND()+RAND()+RAND()+RAND()+RAND()+RAND()+RAND()+RAND())-6))-1)+E$15)</x:f>
        <x:v>1778276.9764597923</x:v>
      </x:c>
      <x:c r="F229" s="97" t="n">
        <x:f>MAX(0,E229*(1+EXP((LN(1+'Monte Carlo'!$K$10)-0.5*'Monte Carlo'!$K$12^2)+'Monte Carlo'!$K$12*((RAND()+RAND()+RAND()+RAND()+RAND()+RAND()+RAND()+RAND()+RAND()+RAND()+RAND()+RAND())-6))-1)+F$15)</x:f>
        <x:v>1999306.3433857406</x:v>
      </x:c>
      <x:c r="G229" s="97" t="n">
        <x:f>MAX(0,F229*(1+EXP((LN(1+'Monte Carlo'!$K$10)-0.5*'Monte Carlo'!$K$12^2)+'Monte Carlo'!$K$12*((RAND()+RAND()+RAND()+RAND()+RAND()+RAND()+RAND()+RAND()+RAND()+RAND()+RAND()+RAND())-6))-1)+G$15)</x:f>
        <x:v>2204614.663088116</x:v>
      </x:c>
      <x:c r="H229" s="97" t="n">
        <x:f>MAX(0,G229*(1+EXP((LN(1+'Monte Carlo'!$K$10)-0.5*'Monte Carlo'!$K$12^2)+'Monte Carlo'!$K$12*((RAND()+RAND()+RAND()+RAND()+RAND()+RAND()+RAND()+RAND()+RAND()+RAND()+RAND()+RAND())-6))-1)+H$15)</x:f>
        <x:v>2838704.2563532004</x:v>
      </x:c>
      <x:c r="I229" s="97" t="n">
        <x:f>MAX(0,H229*(1+EXP((LN(1+'Monte Carlo'!$K$10)-0.5*'Monte Carlo'!$K$12^2)+'Monte Carlo'!$K$12*((RAND()+RAND()+RAND()+RAND()+RAND()+RAND()+RAND()+RAND()+RAND()+RAND()+RAND()+RAND())-6))-1)+I$15)</x:f>
        <x:v>3093871.9277586346</x:v>
      </x:c>
      <x:c r="J229" s="97" t="n">
        <x:f>MAX(0,I229*(1+EXP((LN(1+'Monte Carlo'!$K$10)-0.5*'Monte Carlo'!$K$12^2)+'Monte Carlo'!$K$12*((RAND()+RAND()+RAND()+RAND()+RAND()+RAND()+RAND()+RAND()+RAND()+RAND()+RAND()+RAND())-6))-1)+J$15)</x:f>
        <x:v>3221372.277414122</x:v>
      </x:c>
      <x:c r="K229" s="97" t="n">
        <x:f>MAX(0,J229*(1+EXP((LN(1+'Monte Carlo'!$K$10)-0.5*'Monte Carlo'!$K$12^2)+'Monte Carlo'!$K$12*((RAND()+RAND()+RAND()+RAND()+RAND()+RAND()+RAND()+RAND()+RAND()+RAND()+RAND()+RAND())-6))-1)+K$15)</x:f>
        <x:v>3488311.6450603204</x:v>
      </x:c>
      <x:c r="L229" s="97" t="n">
        <x:f>MAX(0,K229*(1+EXP((LN(1+'Monte Carlo'!$K$10)-0.5*'Monte Carlo'!$K$12^2)+'Monte Carlo'!$K$12*((RAND()+RAND()+RAND()+RAND()+RAND()+RAND()+RAND()+RAND()+RAND()+RAND()+RAND()+RAND())-6))-1)+L$15)</x:f>
        <x:v>3040491.861555282</x:v>
      </x:c>
      <x:c r="M229" s="97" t="n">
        <x:f>MAX(0,L229*(1+EXP((LN(1+'Monte Carlo'!$K$10)-0.5*'Monte Carlo'!$K$12^2)+'Monte Carlo'!$K$12*((RAND()+RAND()+RAND()+RAND()+RAND()+RAND()+RAND()+RAND()+RAND()+RAND()+RAND()+RAND())-6))-1)+M$15)</x:f>
        <x:v>3203105.8613002948</x:v>
      </x:c>
      <x:c r="N229" s="97" t="n">
        <x:f>MAX(0,M229*(1+EXP((LN(1+'Monte Carlo'!$K$10)-0.5*'Monte Carlo'!$K$12^2)+'Monte Carlo'!$K$12*((RAND()+RAND()+RAND()+RAND()+RAND()+RAND()+RAND()+RAND()+RAND()+RAND()+RAND()+RAND())-6))-1)+N$15)</x:f>
        <x:v>3050019.9633440278</x:v>
      </x:c>
      <x:c r="O229" s="97" t="n">
        <x:f>MAX(0,N229*(1+EXP((LN(1+'Monte Carlo'!$K$10)-0.5*'Monte Carlo'!$K$12^2)+'Monte Carlo'!$K$12*((RAND()+RAND()+RAND()+RAND()+RAND()+RAND()+RAND()+RAND()+RAND()+RAND()+RAND()+RAND())-6))-1)+O$15)</x:f>
        <x:v>3951384.386817185</x:v>
      </x:c>
      <x:c r="P229" s="97" t="n">
        <x:f>MAX(0,O229*(1+EXP((LN(1+'Monte Carlo'!$K$10)-0.5*'Monte Carlo'!$K$12^2)+'Monte Carlo'!$K$12*((RAND()+RAND()+RAND()+RAND()+RAND()+RAND()+RAND()+RAND()+RAND()+RAND()+RAND()+RAND())-6))-1)+P$15)</x:f>
        <x:v>3497516.88652111</x:v>
      </x:c>
      <x:c r="Q229" s="97" t="n">
        <x:f>MAX(0,P229*(1+EXP((LN(1+'Monte Carlo'!$K$10)-0.5*'Monte Carlo'!$K$12^2)+'Monte Carlo'!$K$12*((RAND()+RAND()+RAND()+RAND()+RAND()+RAND()+RAND()+RAND()+RAND()+RAND()+RAND()+RAND())-6))-1)+Q$15)</x:f>
        <x:v>3430079.542178194</x:v>
      </x:c>
      <x:c r="R229" s="97" t="n">
        <x:f>MAX(0,Q229*(1+EXP((LN(1+'Monte Carlo'!$K$10)-0.5*'Monte Carlo'!$K$12^2)+'Monte Carlo'!$K$12*((RAND()+RAND()+RAND()+RAND()+RAND()+RAND()+RAND()+RAND()+RAND()+RAND()+RAND()+RAND())-6))-1)+R$15)</x:f>
        <x:v>3278504.5203397395</x:v>
      </x:c>
      <x:c r="S229" s="97" t="n">
        <x:f>MAX(0,R229*(1+EXP((LN(1+'Monte Carlo'!$K$10)-0.5*'Monte Carlo'!$K$12^2)+'Monte Carlo'!$K$12*((RAND()+RAND()+RAND()+RAND()+RAND()+RAND()+RAND()+RAND()+RAND()+RAND()+RAND()+RAND())-6))-1)+S$15)</x:f>
        <x:v>3694126.672421574</x:v>
      </x:c>
      <x:c r="T229" s="97" t="n">
        <x:f>MAX(0,S229*(1+EXP((LN(1+'Monte Carlo'!$K$10)-0.5*'Monte Carlo'!$K$12^2)+'Monte Carlo'!$K$12*((RAND()+RAND()+RAND()+RAND()+RAND()+RAND()+RAND()+RAND()+RAND()+RAND()+RAND()+RAND())-6))-1)+T$15)</x:f>
        <x:v>3164884.7688314277</x:v>
      </x:c>
      <x:c r="U229" s="97" t="n">
        <x:f>MAX(0,T229*(1+EXP((LN(1+'Monte Carlo'!$K$10)-0.5*'Monte Carlo'!$K$12^2)+'Monte Carlo'!$K$12*((RAND()+RAND()+RAND()+RAND()+RAND()+RAND()+RAND()+RAND()+RAND()+RAND()+RAND()+RAND())-6))-1)+U$15)</x:f>
        <x:v>3251911.535906957</x:v>
      </x:c>
      <x:c r="V229" s="97" t="n">
        <x:f>MAX(0,U229*(1+EXP((LN(1+'Monte Carlo'!$K$10)-0.5*'Monte Carlo'!$K$12^2)+'Monte Carlo'!$K$12*((RAND()+RAND()+RAND()+RAND()+RAND()+RAND()+RAND()+RAND()+RAND()+RAND()+RAND()+RAND())-6))-1)+V$15)</x:f>
        <x:v>3426439.181441374</x:v>
      </x:c>
      <x:c r="W229" s="97" t="n">
        <x:f>MAX(0,V229*(1+EXP((LN(1+'Monte Carlo'!$K$10)-0.5*'Monte Carlo'!$K$12^2)+'Monte Carlo'!$K$12*((RAND()+RAND()+RAND()+RAND()+RAND()+RAND()+RAND()+RAND()+RAND()+RAND()+RAND()+RAND())-6))-1)+W$15)</x:f>
        <x:v>2880434.2234200137</x:v>
      </x:c>
      <x:c r="X229" s="97" t="n">
        <x:f>MAX(0,W229*(1+EXP((LN(1+'Monte Carlo'!$K$10)-0.5*'Monte Carlo'!$K$12^2)+'Monte Carlo'!$K$12*((RAND()+RAND()+RAND()+RAND()+RAND()+RAND()+RAND()+RAND()+RAND()+RAND()+RAND()+RAND())-6))-1)+X$15)</x:f>
        <x:v>2812882.386241392</x:v>
      </x:c>
      <x:c r="Y229" s="97" t="n">
        <x:f>MAX(0,X229*(1+EXP((LN(1+'Monte Carlo'!$K$10)-0.5*'Monte Carlo'!$K$12^2)+'Monte Carlo'!$K$12*((RAND()+RAND()+RAND()+RAND()+RAND()+RAND()+RAND()+RAND()+RAND()+RAND()+RAND()+RAND())-6))-1)+Y$15)</x:f>
        <x:v>2630671.1007535732</x:v>
      </x:c>
      <x:c r="Z229" s="97" t="n">
        <x:f>MAX(0,Y229*(1+EXP((LN(1+'Monte Carlo'!$K$10)-0.5*'Monte Carlo'!$K$12^2)+'Monte Carlo'!$K$12*((RAND()+RAND()+RAND()+RAND()+RAND()+RAND()+RAND()+RAND()+RAND()+RAND()+RAND()+RAND())-6))-1)+Z$15)</x:f>
        <x:v>2482468.3223452177</x:v>
      </x:c>
      <x:c r="AA229" s="97" t="n">
        <x:f>MAX(0,Z229*(1+EXP((LN(1+'Monte Carlo'!$K$10)-0.5*'Monte Carlo'!$K$12^2)+'Monte Carlo'!$K$12*((RAND()+RAND()+RAND()+RAND()+RAND()+RAND()+RAND()+RAND()+RAND()+RAND()+RAND()+RAND())-6))-1)+AA$15)</x:f>
        <x:v>2975159.1657110616</x:v>
      </x:c>
      <x:c r="AB229" s="97" t="n">
        <x:f>MAX(0,AA229*(1+EXP((LN(1+'Monte Carlo'!$K$10)-0.5*'Monte Carlo'!$K$12^2)+'Monte Carlo'!$K$12*((RAND()+RAND()+RAND()+RAND()+RAND()+RAND()+RAND()+RAND()+RAND()+RAND()+RAND()+RAND())-6))-1)+AB$15)</x:f>
        <x:v>3137043.615605259</x:v>
      </x:c>
      <x:c r="AC229" s="97" t="n">
        <x:f>MAX(0,AB229*(1+EXP((LN(1+'Monte Carlo'!$K$10)-0.5*'Monte Carlo'!$K$12^2)+'Monte Carlo'!$K$12*((RAND()+RAND()+RAND()+RAND()+RAND()+RAND()+RAND()+RAND()+RAND()+RAND()+RAND()+RAND())-6))-1)+AC$15)</x:f>
        <x:v>2823694.976337323</x:v>
      </x:c>
      <x:c r="AD229" s="97" t="n">
        <x:f>MAX(0,AC229*(1+EXP((LN(1+'Monte Carlo'!$K$10)-0.5*'Monte Carlo'!$K$12^2)+'Monte Carlo'!$K$12*((RAND()+RAND()+RAND()+RAND()+RAND()+RAND()+RAND()+RAND()+RAND()+RAND()+RAND()+RAND())-6))-1)+AD$15)</x:f>
        <x:v>2788963.682787189</x:v>
      </x:c>
      <x:c r="AE229" s="97" t="n">
        <x:f>MAX(0,AD229*(1+EXP((LN(1+'Monte Carlo'!$K$10)-0.5*'Monte Carlo'!$K$12^2)+'Monte Carlo'!$K$12*((RAND()+RAND()+RAND()+RAND()+RAND()+RAND()+RAND()+RAND()+RAND()+RAND()+RAND()+RAND())-6))-1)+AE$15)</x:f>
        <x:v>2662265.561370121</x:v>
      </x:c>
      <x:c r="AF229" s="97" t="n">
        <x:f>MAX(0,AE229*(1+EXP((LN(1+'Monte Carlo'!$K$10)-0.5*'Monte Carlo'!$K$12^2)+'Monte Carlo'!$K$12*((RAND()+RAND()+RAND()+RAND()+RAND()+RAND()+RAND()+RAND()+RAND()+RAND()+RAND()+RAND())-6))-1)+AF$15)</x:f>
        <x:v>2827163.5965910275</x:v>
      </x:c>
      <x:c r="AG229" s="97">
        <x:f t="shared" si="5"/>
        <x:v>870677.41126229521</x:v>
      </x:c>
    </x:row>
    <x:row r="230">
      <x:c r="A230" s="93">
        <x:v>209</x:v>
      </x:c>
      <x:c r="B230" s="97" t="n">
        <x:f>IF(AND(UPPER('Monte Carlo'!$K$4)="YES",'Monte Carlo'!$K$5&gt;0),'Monte Carlo'!$K$13,Liquidity_30Y!$C$14)</x:f>
        <x:v>1029031.25</x:v>
      </x:c>
      <x:c r="C230" s="97" t="n">
        <x:f>MAX(0,B230*(1+EXP((LN(1+'Monte Carlo'!$K$10)-0.5*'Monte Carlo'!$K$12^2)+'Monte Carlo'!$K$12*((RAND()+RAND()+RAND()+RAND()+RAND()+RAND()+RAND()+RAND()+RAND()+RAND()+RAND()+RAND())-6))-1)+C$15)</x:f>
        <x:v>897585.7950233689</x:v>
      </x:c>
      <x:c r="D230" s="97" t="n">
        <x:f>MAX(0,C230*(1+EXP((LN(1+'Monte Carlo'!$K$10)-0.5*'Monte Carlo'!$K$12^2)+'Monte Carlo'!$K$12*((RAND()+RAND()+RAND()+RAND()+RAND()+RAND()+RAND()+RAND()+RAND()+RAND()+RAND()+RAND())-6))-1)+D$15)</x:f>
        <x:v>1032669.2655428112</x:v>
      </x:c>
      <x:c r="E230" s="97" t="n">
        <x:f>MAX(0,D230*(1+EXP((LN(1+'Monte Carlo'!$K$10)-0.5*'Monte Carlo'!$K$12^2)+'Monte Carlo'!$K$12*((RAND()+RAND()+RAND()+RAND()+RAND()+RAND()+RAND()+RAND()+RAND()+RAND()+RAND()+RAND())-6))-1)+E$15)</x:f>
        <x:v>1170489.624404505</x:v>
      </x:c>
      <x:c r="F230" s="97" t="n">
        <x:f>MAX(0,E230*(1+EXP((LN(1+'Monte Carlo'!$K$10)-0.5*'Monte Carlo'!$K$12^2)+'Monte Carlo'!$K$12*((RAND()+RAND()+RAND()+RAND()+RAND()+RAND()+RAND()+RAND()+RAND()+RAND()+RAND()+RAND())-6))-1)+F$15)</x:f>
        <x:v>1196262.723125271</x:v>
      </x:c>
      <x:c r="G230" s="97" t="n">
        <x:f>MAX(0,F230*(1+EXP((LN(1+'Monte Carlo'!$K$10)-0.5*'Monte Carlo'!$K$12^2)+'Monte Carlo'!$K$12*((RAND()+RAND()+RAND()+RAND()+RAND()+RAND()+RAND()+RAND()+RAND()+RAND()+RAND()+RAND())-6))-1)+G$15)</x:f>
        <x:v>1053508.3846657416</x:v>
      </x:c>
      <x:c r="H230" s="97" t="n">
        <x:f>MAX(0,G230*(1+EXP((LN(1+'Monte Carlo'!$K$10)-0.5*'Monte Carlo'!$K$12^2)+'Monte Carlo'!$K$12*((RAND()+RAND()+RAND()+RAND()+RAND()+RAND()+RAND()+RAND()+RAND()+RAND()+RAND()+RAND())-6))-1)+H$15)</x:f>
        <x:v>958170.437716152</x:v>
      </x:c>
      <x:c r="I230" s="97" t="n">
        <x:f>MAX(0,H230*(1+EXP((LN(1+'Monte Carlo'!$K$10)-0.5*'Monte Carlo'!$K$12^2)+'Monte Carlo'!$K$12*((RAND()+RAND()+RAND()+RAND()+RAND()+RAND()+RAND()+RAND()+RAND()+RAND()+RAND()+RAND())-6))-1)+I$15)</x:f>
        <x:v>878663.0777757334</x:v>
      </x:c>
      <x:c r="J230" s="97" t="n">
        <x:f>MAX(0,I230*(1+EXP((LN(1+'Monte Carlo'!$K$10)-0.5*'Monte Carlo'!$K$12^2)+'Monte Carlo'!$K$12*((RAND()+RAND()+RAND()+RAND()+RAND()+RAND()+RAND()+RAND()+RAND()+RAND()+RAND()+RAND())-6))-1)+J$15)</x:f>
        <x:v>818200.5301018103</x:v>
      </x:c>
      <x:c r="K230" s="97" t="n">
        <x:f>MAX(0,J230*(1+EXP((LN(1+'Monte Carlo'!$K$10)-0.5*'Monte Carlo'!$K$12^2)+'Monte Carlo'!$K$12*((RAND()+RAND()+RAND()+RAND()+RAND()+RAND()+RAND()+RAND()+RAND()+RAND()+RAND()+RAND())-6))-1)+K$15)</x:f>
        <x:v>882384.549561422</x:v>
      </x:c>
      <x:c r="L230" s="97" t="n">
        <x:f>MAX(0,K230*(1+EXP((LN(1+'Monte Carlo'!$K$10)-0.5*'Monte Carlo'!$K$12^2)+'Monte Carlo'!$K$12*((RAND()+RAND()+RAND()+RAND()+RAND()+RAND()+RAND()+RAND()+RAND()+RAND()+RAND()+RAND())-6))-1)+L$15)</x:f>
        <x:v>864487.093530242</x:v>
      </x:c>
      <x:c r="M230" s="97" t="n">
        <x:f>MAX(0,L230*(1+EXP((LN(1+'Monte Carlo'!$K$10)-0.5*'Monte Carlo'!$K$12^2)+'Monte Carlo'!$K$12*((RAND()+RAND()+RAND()+RAND()+RAND()+RAND()+RAND()+RAND()+RAND()+RAND()+RAND()+RAND())-6))-1)+M$15)</x:f>
        <x:v>860717.2105226794</x:v>
      </x:c>
      <x:c r="N230" s="97" t="n">
        <x:f>MAX(0,M230*(1+EXP((LN(1+'Monte Carlo'!$K$10)-0.5*'Monte Carlo'!$K$12^2)+'Monte Carlo'!$K$12*((RAND()+RAND()+RAND()+RAND()+RAND()+RAND()+RAND()+RAND()+RAND()+RAND()+RAND()+RAND())-6))-1)+N$15)</x:f>
        <x:v>937504.7305844112</x:v>
      </x:c>
      <x:c r="O230" s="97" t="n">
        <x:f>MAX(0,N230*(1+EXP((LN(1+'Monte Carlo'!$K$10)-0.5*'Monte Carlo'!$K$12^2)+'Monte Carlo'!$K$12*((RAND()+RAND()+RAND()+RAND()+RAND()+RAND()+RAND()+RAND()+RAND()+RAND()+RAND()+RAND())-6))-1)+O$15)</x:f>
        <x:v>994004.5276284949</x:v>
      </x:c>
      <x:c r="P230" s="97" t="n">
        <x:f>MAX(0,O230*(1+EXP((LN(1+'Monte Carlo'!$K$10)-0.5*'Monte Carlo'!$K$12^2)+'Monte Carlo'!$K$12*((RAND()+RAND()+RAND()+RAND()+RAND()+RAND()+RAND()+RAND()+RAND()+RAND()+RAND()+RAND())-6))-1)+P$15)</x:f>
        <x:v>1168187.8220847894</x:v>
      </x:c>
      <x:c r="Q230" s="97" t="n">
        <x:f>MAX(0,P230*(1+EXP((LN(1+'Monte Carlo'!$K$10)-0.5*'Monte Carlo'!$K$12^2)+'Monte Carlo'!$K$12*((RAND()+RAND()+RAND()+RAND()+RAND()+RAND()+RAND()+RAND()+RAND()+RAND()+RAND()+RAND())-6))-1)+Q$15)</x:f>
        <x:v>1260601.4324183832</x:v>
      </x:c>
      <x:c r="R230" s="97" t="n">
        <x:f>MAX(0,Q230*(1+EXP((LN(1+'Monte Carlo'!$K$10)-0.5*'Monte Carlo'!$K$12^2)+'Monte Carlo'!$K$12*((RAND()+RAND()+RAND()+RAND()+RAND()+RAND()+RAND()+RAND()+RAND()+RAND()+RAND()+RAND())-6))-1)+R$15)</x:f>
        <x:v>1262809.08290162</x:v>
      </x:c>
      <x:c r="S230" s="97" t="n">
        <x:f>MAX(0,R230*(1+EXP((LN(1+'Monte Carlo'!$K$10)-0.5*'Monte Carlo'!$K$12^2)+'Monte Carlo'!$K$12*((RAND()+RAND()+RAND()+RAND()+RAND()+RAND()+RAND()+RAND()+RAND()+RAND()+RAND()+RAND())-6))-1)+S$15)</x:f>
        <x:v>1406423.9657177948</x:v>
      </x:c>
      <x:c r="T230" s="97" t="n">
        <x:f>MAX(0,S230*(1+EXP((LN(1+'Monte Carlo'!$K$10)-0.5*'Monte Carlo'!$K$12^2)+'Monte Carlo'!$K$12*((RAND()+RAND()+RAND()+RAND()+RAND()+RAND()+RAND()+RAND()+RAND()+RAND()+RAND()+RAND())-6))-1)+T$15)</x:f>
        <x:v>1469056.9811243932</x:v>
      </x:c>
      <x:c r="U230" s="97" t="n">
        <x:f>MAX(0,T230*(1+EXP((LN(1+'Monte Carlo'!$K$10)-0.5*'Monte Carlo'!$K$12^2)+'Monte Carlo'!$K$12*((RAND()+RAND()+RAND()+RAND()+RAND()+RAND()+RAND()+RAND()+RAND()+RAND()+RAND()+RAND())-6))-1)+U$15)</x:f>
        <x:v>1957979.5651838474</x:v>
      </x:c>
      <x:c r="V230" s="97" t="n">
        <x:f>MAX(0,U230*(1+EXP((LN(1+'Monte Carlo'!$K$10)-0.5*'Monte Carlo'!$K$12^2)+'Monte Carlo'!$K$12*((RAND()+RAND()+RAND()+RAND()+RAND()+RAND()+RAND()+RAND()+RAND()+RAND()+RAND()+RAND())-6))-1)+V$15)</x:f>
        <x:v>2551271.2491298476</x:v>
      </x:c>
      <x:c r="W230" s="97" t="n">
        <x:f>MAX(0,V230*(1+EXP((LN(1+'Monte Carlo'!$K$10)-0.5*'Monte Carlo'!$K$12^2)+'Monte Carlo'!$K$12*((RAND()+RAND()+RAND()+RAND()+RAND()+RAND()+RAND()+RAND()+RAND()+RAND()+RAND()+RAND())-6))-1)+W$15)</x:f>
        <x:v>2815380.1880092323</x:v>
      </x:c>
      <x:c r="X230" s="97" t="n">
        <x:f>MAX(0,W230*(1+EXP((LN(1+'Monte Carlo'!$K$10)-0.5*'Monte Carlo'!$K$12^2)+'Monte Carlo'!$K$12*((RAND()+RAND()+RAND()+RAND()+RAND()+RAND()+RAND()+RAND()+RAND()+RAND()+RAND()+RAND())-6))-1)+X$15)</x:f>
        <x:v>2917588.3957382115</x:v>
      </x:c>
      <x:c r="Y230" s="97" t="n">
        <x:f>MAX(0,X230*(1+EXP((LN(1+'Monte Carlo'!$K$10)-0.5*'Monte Carlo'!$K$12^2)+'Monte Carlo'!$K$12*((RAND()+RAND()+RAND()+RAND()+RAND()+RAND()+RAND()+RAND()+RAND()+RAND()+RAND()+RAND())-6))-1)+Y$15)</x:f>
        <x:v>3343775.566127054</x:v>
      </x:c>
      <x:c r="Z230" s="97" t="n">
        <x:f>MAX(0,Y230*(1+EXP((LN(1+'Monte Carlo'!$K$10)-0.5*'Monte Carlo'!$K$12^2)+'Monte Carlo'!$K$12*((RAND()+RAND()+RAND()+RAND()+RAND()+RAND()+RAND()+RAND()+RAND()+RAND()+RAND()+RAND())-6))-1)+Z$15)</x:f>
        <x:v>3037947.0898408727</x:v>
      </x:c>
      <x:c r="AA230" s="97" t="n">
        <x:f>MAX(0,Z230*(1+EXP((LN(1+'Monte Carlo'!$K$10)-0.5*'Monte Carlo'!$K$12^2)+'Monte Carlo'!$K$12*((RAND()+RAND()+RAND()+RAND()+RAND()+RAND()+RAND()+RAND()+RAND()+RAND()+RAND()+RAND())-6))-1)+AA$15)</x:f>
        <x:v>3037124.7405952676</x:v>
      </x:c>
      <x:c r="AB230" s="97" t="n">
        <x:f>MAX(0,AA230*(1+EXP((LN(1+'Monte Carlo'!$K$10)-0.5*'Monte Carlo'!$K$12^2)+'Monte Carlo'!$K$12*((RAND()+RAND()+RAND()+RAND()+RAND()+RAND()+RAND()+RAND()+RAND()+RAND()+RAND()+RAND())-6))-1)+AB$15)</x:f>
        <x:v>2596033.408325041</x:v>
      </x:c>
      <x:c r="AC230" s="97" t="n">
        <x:f>MAX(0,AB230*(1+EXP((LN(1+'Monte Carlo'!$K$10)-0.5*'Monte Carlo'!$K$12^2)+'Monte Carlo'!$K$12*((RAND()+RAND()+RAND()+RAND()+RAND()+RAND()+RAND()+RAND()+RAND()+RAND()+RAND()+RAND())-6))-1)+AC$15)</x:f>
        <x:v>2840880.079969986</x:v>
      </x:c>
      <x:c r="AD230" s="97" t="n">
        <x:f>MAX(0,AC230*(1+EXP((LN(1+'Monte Carlo'!$K$10)-0.5*'Monte Carlo'!$K$12^2)+'Monte Carlo'!$K$12*((RAND()+RAND()+RAND()+RAND()+RAND()+RAND()+RAND()+RAND()+RAND()+RAND()+RAND()+RAND())-6))-1)+AD$15)</x:f>
        <x:v>2491863.393735163</x:v>
      </x:c>
      <x:c r="AE230" s="97" t="n">
        <x:f>MAX(0,AD230*(1+EXP((LN(1+'Monte Carlo'!$K$10)-0.5*'Monte Carlo'!$K$12^2)+'Monte Carlo'!$K$12*((RAND()+RAND()+RAND()+RAND()+RAND()+RAND()+RAND()+RAND()+RAND()+RAND()+RAND()+RAND())-6))-1)+AE$15)</x:f>
        <x:v>2551177.504071915</x:v>
      </x:c>
      <x:c r="AF230" s="97" t="n">
        <x:f>MAX(0,AE230*(1+EXP((LN(1+'Monte Carlo'!$K$10)-0.5*'Monte Carlo'!$K$12^2)+'Monte Carlo'!$K$12*((RAND()+RAND()+RAND()+RAND()+RAND()+RAND()+RAND()+RAND()+RAND()+RAND()+RAND()+RAND())-6))-1)+AF$15)</x:f>
        <x:v>3158822.1701789666</x:v>
      </x:c>
      <x:c r="AG230" s="97">
        <x:f t="shared" si="5"/>
        <x:v>965825.55452272925</x:v>
      </x:c>
    </x:row>
    <x:row r="231">
      <x:c r="A231" s="93">
        <x:v>210</x:v>
      </x:c>
      <x:c r="B231" s="97" t="n">
        <x:f>IF(AND(UPPER('Monte Carlo'!$K$4)="YES",'Monte Carlo'!$K$5&gt;0),'Monte Carlo'!$K$13,Liquidity_30Y!$C$14)</x:f>
        <x:v>1029031.25</x:v>
      </x:c>
      <x:c r="C231" s="97" t="n">
        <x:f>MAX(0,B231*(1+EXP((LN(1+'Monte Carlo'!$K$10)-0.5*'Monte Carlo'!$K$12^2)+'Monte Carlo'!$K$12*((RAND()+RAND()+RAND()+RAND()+RAND()+RAND()+RAND()+RAND()+RAND()+RAND()+RAND()+RAND())-6))-1)+C$15)</x:f>
        <x:v>932556.2753296915</x:v>
      </x:c>
      <x:c r="D231" s="97" t="n">
        <x:f>MAX(0,C231*(1+EXP((LN(1+'Monte Carlo'!$K$10)-0.5*'Monte Carlo'!$K$12^2)+'Monte Carlo'!$K$12*((RAND()+RAND()+RAND()+RAND()+RAND()+RAND()+RAND()+RAND()+RAND()+RAND()+RAND()+RAND())-6))-1)+D$15)</x:f>
        <x:v>901129.1013953532</x:v>
      </x:c>
      <x:c r="E231" s="97" t="n">
        <x:f>MAX(0,D231*(1+EXP((LN(1+'Monte Carlo'!$K$10)-0.5*'Monte Carlo'!$K$12^2)+'Monte Carlo'!$K$12*((RAND()+RAND()+RAND()+RAND()+RAND()+RAND()+RAND()+RAND()+RAND()+RAND()+RAND()+RAND())-6))-1)+E$15)</x:f>
        <x:v>1225228.3238504431</x:v>
      </x:c>
      <x:c r="F231" s="97" t="n">
        <x:f>MAX(0,E231*(1+EXP((LN(1+'Monte Carlo'!$K$10)-0.5*'Monte Carlo'!$K$12^2)+'Monte Carlo'!$K$12*((RAND()+RAND()+RAND()+RAND()+RAND()+RAND()+RAND()+RAND()+RAND()+RAND()+RAND()+RAND())-6))-1)+F$15)</x:f>
        <x:v>1188731.2458431951</x:v>
      </x:c>
      <x:c r="G231" s="97" t="n">
        <x:f>MAX(0,F231*(1+EXP((LN(1+'Monte Carlo'!$K$10)-0.5*'Monte Carlo'!$K$12^2)+'Monte Carlo'!$K$12*((RAND()+RAND()+RAND()+RAND()+RAND()+RAND()+RAND()+RAND()+RAND()+RAND()+RAND()+RAND())-6))-1)+G$15)</x:f>
        <x:v>1248605.383463353</x:v>
      </x:c>
      <x:c r="H231" s="97" t="n">
        <x:f>MAX(0,G231*(1+EXP((LN(1+'Monte Carlo'!$K$10)-0.5*'Monte Carlo'!$K$12^2)+'Monte Carlo'!$K$12*((RAND()+RAND()+RAND()+RAND()+RAND()+RAND()+RAND()+RAND()+RAND()+RAND()+RAND()+RAND())-6))-1)+H$15)</x:f>
        <x:v>1510357.7507772844</x:v>
      </x:c>
      <x:c r="I231" s="97" t="n">
        <x:f>MAX(0,H231*(1+EXP((LN(1+'Monte Carlo'!$K$10)-0.5*'Monte Carlo'!$K$12^2)+'Monte Carlo'!$K$12*((RAND()+RAND()+RAND()+RAND()+RAND()+RAND()+RAND()+RAND()+RAND()+RAND()+RAND()+RAND())-6))-1)+I$15)</x:f>
        <x:v>1544333.3879957872</x:v>
      </x:c>
      <x:c r="J231" s="97" t="n">
        <x:f>MAX(0,I231*(1+EXP((LN(1+'Monte Carlo'!$K$10)-0.5*'Monte Carlo'!$K$12^2)+'Monte Carlo'!$K$12*((RAND()+RAND()+RAND()+RAND()+RAND()+RAND()+RAND()+RAND()+RAND()+RAND()+RAND()+RAND())-6))-1)+J$15)</x:f>
        <x:v>1574740.4648195407</x:v>
      </x:c>
      <x:c r="K231" s="97" t="n">
        <x:f>MAX(0,J231*(1+EXP((LN(1+'Monte Carlo'!$K$10)-0.5*'Monte Carlo'!$K$12^2)+'Monte Carlo'!$K$12*((RAND()+RAND()+RAND()+RAND()+RAND()+RAND()+RAND()+RAND()+RAND()+RAND()+RAND()+RAND())-6))-1)+K$15)</x:f>
        <x:v>1396650.3634448692</x:v>
      </x:c>
      <x:c r="L231" s="97" t="n">
        <x:f>MAX(0,K231*(1+EXP((LN(1+'Monte Carlo'!$K$10)-0.5*'Monte Carlo'!$K$12^2)+'Monte Carlo'!$K$12*((RAND()+RAND()+RAND()+RAND()+RAND()+RAND()+RAND()+RAND()+RAND()+RAND()+RAND()+RAND())-6))-1)+L$15)</x:f>
        <x:v>1108458.7050669617</x:v>
      </x:c>
      <x:c r="M231" s="97" t="n">
        <x:f>MAX(0,L231*(1+EXP((LN(1+'Monte Carlo'!$K$10)-0.5*'Monte Carlo'!$K$12^2)+'Monte Carlo'!$K$12*((RAND()+RAND()+RAND()+RAND()+RAND()+RAND()+RAND()+RAND()+RAND()+RAND()+RAND()+RAND())-6))-1)+M$15)</x:f>
        <x:v>1563294.5863920827</x:v>
      </x:c>
      <x:c r="N231" s="97" t="n">
        <x:f>MAX(0,M231*(1+EXP((LN(1+'Monte Carlo'!$K$10)-0.5*'Monte Carlo'!$K$12^2)+'Monte Carlo'!$K$12*((RAND()+RAND()+RAND()+RAND()+RAND()+RAND()+RAND()+RAND()+RAND()+RAND()+RAND()+RAND())-6))-1)+N$15)</x:f>
        <x:v>1712923.4030928458</x:v>
      </x:c>
      <x:c r="O231" s="97" t="n">
        <x:f>MAX(0,N231*(1+EXP((LN(1+'Monte Carlo'!$K$10)-0.5*'Monte Carlo'!$K$12^2)+'Monte Carlo'!$K$12*((RAND()+RAND()+RAND()+RAND()+RAND()+RAND()+RAND()+RAND()+RAND()+RAND()+RAND()+RAND())-6))-1)+O$15)</x:f>
        <x:v>2014091.12748272</x:v>
      </x:c>
      <x:c r="P231" s="97" t="n">
        <x:f>MAX(0,O231*(1+EXP((LN(1+'Monte Carlo'!$K$10)-0.5*'Monte Carlo'!$K$12^2)+'Monte Carlo'!$K$12*((RAND()+RAND()+RAND()+RAND()+RAND()+RAND()+RAND()+RAND()+RAND()+RAND()+RAND()+RAND())-6))-1)+P$15)</x:f>
        <x:v>1989117.4241600358</x:v>
      </x:c>
      <x:c r="Q231" s="97" t="n">
        <x:f>MAX(0,P231*(1+EXP((LN(1+'Monte Carlo'!$K$10)-0.5*'Monte Carlo'!$K$12^2)+'Monte Carlo'!$K$12*((RAND()+RAND()+RAND()+RAND()+RAND()+RAND()+RAND()+RAND()+RAND()+RAND()+RAND()+RAND())-6))-1)+Q$15)</x:f>
        <x:v>2211095.3820776627</x:v>
      </x:c>
      <x:c r="R231" s="97" t="n">
        <x:f>MAX(0,Q231*(1+EXP((LN(1+'Monte Carlo'!$K$10)-0.5*'Monte Carlo'!$K$12^2)+'Monte Carlo'!$K$12*((RAND()+RAND()+RAND()+RAND()+RAND()+RAND()+RAND()+RAND()+RAND()+RAND()+RAND()+RAND())-6))-1)+R$15)</x:f>
        <x:v>2935412.4743078738</x:v>
      </x:c>
      <x:c r="S231" s="97" t="n">
        <x:f>MAX(0,R231*(1+EXP((LN(1+'Monte Carlo'!$K$10)-0.5*'Monte Carlo'!$K$12^2)+'Monte Carlo'!$K$12*((RAND()+RAND()+RAND()+RAND()+RAND()+RAND()+RAND()+RAND()+RAND()+RAND()+RAND()+RAND())-6))-1)+S$15)</x:f>
        <x:v>2773644.558323157</x:v>
      </x:c>
      <x:c r="T231" s="97" t="n">
        <x:f>MAX(0,S231*(1+EXP((LN(1+'Monte Carlo'!$K$10)-0.5*'Monte Carlo'!$K$12^2)+'Monte Carlo'!$K$12*((RAND()+RAND()+RAND()+RAND()+RAND()+RAND()+RAND()+RAND()+RAND()+RAND()+RAND()+RAND())-6))-1)+T$15)</x:f>
        <x:v>2762327.4713851004</x:v>
      </x:c>
      <x:c r="U231" s="97" t="n">
        <x:f>MAX(0,T231*(1+EXP((LN(1+'Monte Carlo'!$K$10)-0.5*'Monte Carlo'!$K$12^2)+'Monte Carlo'!$K$12*((RAND()+RAND()+RAND()+RAND()+RAND()+RAND()+RAND()+RAND()+RAND()+RAND()+RAND()+RAND())-6))-1)+U$15)</x:f>
        <x:v>2768983.15987012</x:v>
      </x:c>
      <x:c r="V231" s="97" t="n">
        <x:f>MAX(0,U231*(1+EXP((LN(1+'Monte Carlo'!$K$10)-0.5*'Monte Carlo'!$K$12^2)+'Monte Carlo'!$K$12*((RAND()+RAND()+RAND()+RAND()+RAND()+RAND()+RAND()+RAND()+RAND()+RAND()+RAND()+RAND())-6))-1)+V$15)</x:f>
        <x:v>3555819.196808114</x:v>
      </x:c>
      <x:c r="W231" s="97" t="n">
        <x:f>MAX(0,V231*(1+EXP((LN(1+'Monte Carlo'!$K$10)-0.5*'Monte Carlo'!$K$12^2)+'Monte Carlo'!$K$12*((RAND()+RAND()+RAND()+RAND()+RAND()+RAND()+RAND()+RAND()+RAND()+RAND()+RAND()+RAND())-6))-1)+W$15)</x:f>
        <x:v>4041247.4575257814</x:v>
      </x:c>
      <x:c r="X231" s="97" t="n">
        <x:f>MAX(0,W231*(1+EXP((LN(1+'Monte Carlo'!$K$10)-0.5*'Monte Carlo'!$K$12^2)+'Monte Carlo'!$K$12*((RAND()+RAND()+RAND()+RAND()+RAND()+RAND()+RAND()+RAND()+RAND()+RAND()+RAND()+RAND())-6))-1)+X$15)</x:f>
        <x:v>4630154.5055980785</x:v>
      </x:c>
      <x:c r="Y231" s="97" t="n">
        <x:f>MAX(0,X231*(1+EXP((LN(1+'Monte Carlo'!$K$10)-0.5*'Monte Carlo'!$K$12^2)+'Monte Carlo'!$K$12*((RAND()+RAND()+RAND()+RAND()+RAND()+RAND()+RAND()+RAND()+RAND()+RAND()+RAND()+RAND())-6))-1)+Y$15)</x:f>
        <x:v>4925390.362174476</x:v>
      </x:c>
      <x:c r="Z231" s="97" t="n">
        <x:f>MAX(0,Y231*(1+EXP((LN(1+'Monte Carlo'!$K$10)-0.5*'Monte Carlo'!$K$12^2)+'Monte Carlo'!$K$12*((RAND()+RAND()+RAND()+RAND()+RAND()+RAND()+RAND()+RAND()+RAND()+RAND()+RAND()+RAND())-6))-1)+Z$15)</x:f>
        <x:v>3501393.288774026</x:v>
      </x:c>
      <x:c r="AA231" s="97" t="n">
        <x:f>MAX(0,Z231*(1+EXP((LN(1+'Monte Carlo'!$K$10)-0.5*'Monte Carlo'!$K$12^2)+'Monte Carlo'!$K$12*((RAND()+RAND()+RAND()+RAND()+RAND()+RAND()+RAND()+RAND()+RAND()+RAND()+RAND()+RAND())-6))-1)+AA$15)</x:f>
        <x:v>3324544.099102606</x:v>
      </x:c>
      <x:c r="AB231" s="97" t="n">
        <x:f>MAX(0,AA231*(1+EXP((LN(1+'Monte Carlo'!$K$10)-0.5*'Monte Carlo'!$K$12^2)+'Monte Carlo'!$K$12*((RAND()+RAND()+RAND()+RAND()+RAND()+RAND()+RAND()+RAND()+RAND()+RAND()+RAND()+RAND())-6))-1)+AB$15)</x:f>
        <x:v>4393674.665885205</x:v>
      </x:c>
      <x:c r="AC231" s="97" t="n">
        <x:f>MAX(0,AB231*(1+EXP((LN(1+'Monte Carlo'!$K$10)-0.5*'Monte Carlo'!$K$12^2)+'Monte Carlo'!$K$12*((RAND()+RAND()+RAND()+RAND()+RAND()+RAND()+RAND()+RAND()+RAND()+RAND()+RAND()+RAND())-6))-1)+AC$15)</x:f>
        <x:v>5040210.500581986</x:v>
      </x:c>
      <x:c r="AD231" s="97" t="n">
        <x:f>MAX(0,AC231*(1+EXP((LN(1+'Monte Carlo'!$K$10)-0.5*'Monte Carlo'!$K$12^2)+'Monte Carlo'!$K$12*((RAND()+RAND()+RAND()+RAND()+RAND()+RAND()+RAND()+RAND()+RAND()+RAND()+RAND()+RAND())-6))-1)+AD$15)</x:f>
        <x:v>5389181.795015372</x:v>
      </x:c>
      <x:c r="AE231" s="97" t="n">
        <x:f>MAX(0,AD231*(1+EXP((LN(1+'Monte Carlo'!$K$10)-0.5*'Monte Carlo'!$K$12^2)+'Monte Carlo'!$K$12*((RAND()+RAND()+RAND()+RAND()+RAND()+RAND()+RAND()+RAND()+RAND()+RAND()+RAND()+RAND())-6))-1)+AE$15)</x:f>
        <x:v>6492047.5831170855</x:v>
      </x:c>
      <x:c r="AF231" s="97" t="n">
        <x:f>MAX(0,AE231*(1+EXP((LN(1+'Monte Carlo'!$K$10)-0.5*'Monte Carlo'!$K$12^2)+'Monte Carlo'!$K$12*((RAND()+RAND()+RAND()+RAND()+RAND()+RAND()+RAND()+RAND()+RAND()+RAND()+RAND()+RAND())-6))-1)+AF$15)</x:f>
        <x:v>7863915.56484153</x:v>
      </x:c>
      <x:c r="AG231" s="97">
        <x:f t="shared" si="5"/>
        <x:v>1029031.25</x:v>
      </x:c>
    </x:row>
    <x:row r="232">
      <x:c r="A232" s="93">
        <x:v>211</x:v>
      </x:c>
      <x:c r="B232" s="97" t="n">
        <x:f>IF(AND(UPPER('Monte Carlo'!$K$4)="YES",'Monte Carlo'!$K$5&gt;0),'Monte Carlo'!$K$13,Liquidity_30Y!$C$14)</x:f>
        <x:v>1029031.25</x:v>
      </x:c>
      <x:c r="C232" s="97" t="n">
        <x:f>MAX(0,B232*(1+EXP((LN(1+'Monte Carlo'!$K$10)-0.5*'Monte Carlo'!$K$12^2)+'Monte Carlo'!$K$12*((RAND()+RAND()+RAND()+RAND()+RAND()+RAND()+RAND()+RAND()+RAND()+RAND()+RAND()+RAND())-6))-1)+C$15)</x:f>
        <x:v>1101944.1629483444</x:v>
      </x:c>
      <x:c r="D232" s="97" t="n">
        <x:f>MAX(0,C232*(1+EXP((LN(1+'Monte Carlo'!$K$10)-0.5*'Monte Carlo'!$K$12^2)+'Monte Carlo'!$K$12*((RAND()+RAND()+RAND()+RAND()+RAND()+RAND()+RAND()+RAND()+RAND()+RAND()+RAND()+RAND())-6))-1)+D$15)</x:f>
        <x:v>1309769.8177590352</x:v>
      </x:c>
      <x:c r="E232" s="97" t="n">
        <x:f>MAX(0,D232*(1+EXP((LN(1+'Monte Carlo'!$K$10)-0.5*'Monte Carlo'!$K$12^2)+'Monte Carlo'!$K$12*((RAND()+RAND()+RAND()+RAND()+RAND()+RAND()+RAND()+RAND()+RAND()+RAND()+RAND()+RAND())-6))-1)+E$15)</x:f>
        <x:v>1726361.9102974744</x:v>
      </x:c>
      <x:c r="F232" s="97" t="n">
        <x:f>MAX(0,E232*(1+EXP((LN(1+'Monte Carlo'!$K$10)-0.5*'Monte Carlo'!$K$12^2)+'Monte Carlo'!$K$12*((RAND()+RAND()+RAND()+RAND()+RAND()+RAND()+RAND()+RAND()+RAND()+RAND()+RAND()+RAND())-6))-1)+F$15)</x:f>
        <x:v>1652691.4863395432</x:v>
      </x:c>
      <x:c r="G232" s="97" t="n">
        <x:f>MAX(0,F232*(1+EXP((LN(1+'Monte Carlo'!$K$10)-0.5*'Monte Carlo'!$K$12^2)+'Monte Carlo'!$K$12*((RAND()+RAND()+RAND()+RAND()+RAND()+RAND()+RAND()+RAND()+RAND()+RAND()+RAND()+RAND())-6))-1)+G$15)</x:f>
        <x:v>1948176.6930650133</x:v>
      </x:c>
      <x:c r="H232" s="97" t="n">
        <x:f>MAX(0,G232*(1+EXP((LN(1+'Monte Carlo'!$K$10)-0.5*'Monte Carlo'!$K$12^2)+'Monte Carlo'!$K$12*((RAND()+RAND()+RAND()+RAND()+RAND()+RAND()+RAND()+RAND()+RAND()+RAND()+RAND()+RAND())-6))-1)+H$15)</x:f>
        <x:v>1876442.971778378</x:v>
      </x:c>
      <x:c r="I232" s="97" t="n">
        <x:f>MAX(0,H232*(1+EXP((LN(1+'Monte Carlo'!$K$10)-0.5*'Monte Carlo'!$K$12^2)+'Monte Carlo'!$K$12*((RAND()+RAND()+RAND()+RAND()+RAND()+RAND()+RAND()+RAND()+RAND()+RAND()+RAND()+RAND())-6))-1)+I$15)</x:f>
        <x:v>1728915.4040355932</x:v>
      </x:c>
      <x:c r="J232" s="97" t="n">
        <x:f>MAX(0,I232*(1+EXP((LN(1+'Monte Carlo'!$K$10)-0.5*'Monte Carlo'!$K$12^2)+'Monte Carlo'!$K$12*((RAND()+RAND()+RAND()+RAND()+RAND()+RAND()+RAND()+RAND()+RAND()+RAND()+RAND()+RAND())-6))-1)+J$15)</x:f>
        <x:v>1248233.7113362579</x:v>
      </x:c>
      <x:c r="K232" s="97" t="n">
        <x:f>MAX(0,J232*(1+EXP((LN(1+'Monte Carlo'!$K$10)-0.5*'Monte Carlo'!$K$12^2)+'Monte Carlo'!$K$12*((RAND()+RAND()+RAND()+RAND()+RAND()+RAND()+RAND()+RAND()+RAND()+RAND()+RAND()+RAND())-6))-1)+K$15)</x:f>
        <x:v>1202566.291769163</x:v>
      </x:c>
      <x:c r="L232" s="97" t="n">
        <x:f>MAX(0,K232*(1+EXP((LN(1+'Monte Carlo'!$K$10)-0.5*'Monte Carlo'!$K$12^2)+'Monte Carlo'!$K$12*((RAND()+RAND()+RAND()+RAND()+RAND()+RAND()+RAND()+RAND()+RAND()+RAND()+RAND()+RAND())-6))-1)+L$15)</x:f>
        <x:v>1175469.345907416</x:v>
      </x:c>
      <x:c r="M232" s="97" t="n">
        <x:f>MAX(0,L232*(1+EXP((LN(1+'Monte Carlo'!$K$10)-0.5*'Monte Carlo'!$K$12^2)+'Monte Carlo'!$K$12*((RAND()+RAND()+RAND()+RAND()+RAND()+RAND()+RAND()+RAND()+RAND()+RAND()+RAND()+RAND())-6))-1)+M$15)</x:f>
        <x:v>971083.1910152996</x:v>
      </x:c>
      <x:c r="N232" s="97" t="n">
        <x:f>MAX(0,M232*(1+EXP((LN(1+'Monte Carlo'!$K$10)-0.5*'Monte Carlo'!$K$12^2)+'Monte Carlo'!$K$12*((RAND()+RAND()+RAND()+RAND()+RAND()+RAND()+RAND()+RAND()+RAND()+RAND()+RAND()+RAND())-6))-1)+N$15)</x:f>
        <x:v>1122083.029591629</x:v>
      </x:c>
      <x:c r="O232" s="97" t="n">
        <x:f>MAX(0,N232*(1+EXP((LN(1+'Monte Carlo'!$K$10)-0.5*'Monte Carlo'!$K$12^2)+'Monte Carlo'!$K$12*((RAND()+RAND()+RAND()+RAND()+RAND()+RAND()+RAND()+RAND()+RAND()+RAND()+RAND()+RAND())-6))-1)+O$15)</x:f>
        <x:v>960940.7496588625</x:v>
      </x:c>
      <x:c r="P232" s="97" t="n">
        <x:f>MAX(0,O232*(1+EXP((LN(1+'Monte Carlo'!$K$10)-0.5*'Monte Carlo'!$K$12^2)+'Monte Carlo'!$K$12*((RAND()+RAND()+RAND()+RAND()+RAND()+RAND()+RAND()+RAND()+RAND()+RAND()+RAND()+RAND())-6))-1)+P$15)</x:f>
        <x:v>1109146.6568843257</x:v>
      </x:c>
      <x:c r="Q232" s="97" t="n">
        <x:f>MAX(0,P232*(1+EXP((LN(1+'Monte Carlo'!$K$10)-0.5*'Monte Carlo'!$K$12^2)+'Monte Carlo'!$K$12*((RAND()+RAND()+RAND()+RAND()+RAND()+RAND()+RAND()+RAND()+RAND()+RAND()+RAND()+RAND())-6))-1)+Q$15)</x:f>
        <x:v>1383885.169331686</x:v>
      </x:c>
      <x:c r="R232" s="97" t="n">
        <x:f>MAX(0,Q232*(1+EXP((LN(1+'Monte Carlo'!$K$10)-0.5*'Monte Carlo'!$K$12^2)+'Monte Carlo'!$K$12*((RAND()+RAND()+RAND()+RAND()+RAND()+RAND()+RAND()+RAND()+RAND()+RAND()+RAND()+RAND())-6))-1)+R$15)</x:f>
        <x:v>1538355.0680343937</x:v>
      </x:c>
      <x:c r="S232" s="97" t="n">
        <x:f>MAX(0,R232*(1+EXP((LN(1+'Monte Carlo'!$K$10)-0.5*'Monte Carlo'!$K$12^2)+'Monte Carlo'!$K$12*((RAND()+RAND()+RAND()+RAND()+RAND()+RAND()+RAND()+RAND()+RAND()+RAND()+RAND()+RAND())-6))-1)+S$15)</x:f>
        <x:v>1655726.1286422713</x:v>
      </x:c>
      <x:c r="T232" s="97" t="n">
        <x:f>MAX(0,S232*(1+EXP((LN(1+'Monte Carlo'!$K$10)-0.5*'Monte Carlo'!$K$12^2)+'Monte Carlo'!$K$12*((RAND()+RAND()+RAND()+RAND()+RAND()+RAND()+RAND()+RAND()+RAND()+RAND()+RAND()+RAND())-6))-1)+T$15)</x:f>
        <x:v>2004231.8864350263</x:v>
      </x:c>
      <x:c r="U232" s="97" t="n">
        <x:f>MAX(0,T232*(1+EXP((LN(1+'Monte Carlo'!$K$10)-0.5*'Monte Carlo'!$K$12^2)+'Monte Carlo'!$K$12*((RAND()+RAND()+RAND()+RAND()+RAND()+RAND()+RAND()+RAND()+RAND()+RAND()+RAND()+RAND())-6))-1)+U$15)</x:f>
        <x:v>2182897.445644195</x:v>
      </x:c>
      <x:c r="V232" s="97" t="n">
        <x:f>MAX(0,U232*(1+EXP((LN(1+'Monte Carlo'!$K$10)-0.5*'Monte Carlo'!$K$12^2)+'Monte Carlo'!$K$12*((RAND()+RAND()+RAND()+RAND()+RAND()+RAND()+RAND()+RAND()+RAND()+RAND()+RAND()+RAND())-6))-1)+V$15)</x:f>
        <x:v>2461762.0975696864</x:v>
      </x:c>
      <x:c r="W232" s="97" t="n">
        <x:f>MAX(0,V232*(1+EXP((LN(1+'Monte Carlo'!$K$10)-0.5*'Monte Carlo'!$K$12^2)+'Monte Carlo'!$K$12*((RAND()+RAND()+RAND()+RAND()+RAND()+RAND()+RAND()+RAND()+RAND()+RAND()+RAND()+RAND())-6))-1)+W$15)</x:f>
        <x:v>2560430.023738728</x:v>
      </x:c>
      <x:c r="X232" s="97" t="n">
        <x:f>MAX(0,W232*(1+EXP((LN(1+'Monte Carlo'!$K$10)-0.5*'Monte Carlo'!$K$12^2)+'Monte Carlo'!$K$12*((RAND()+RAND()+RAND()+RAND()+RAND()+RAND()+RAND()+RAND()+RAND()+RAND()+RAND()+RAND())-6))-1)+X$15)</x:f>
        <x:v>1907061.1918917324</x:v>
      </x:c>
      <x:c r="Y232" s="97" t="n">
        <x:f>MAX(0,X232*(1+EXP((LN(1+'Monte Carlo'!$K$10)-0.5*'Monte Carlo'!$K$12^2)+'Monte Carlo'!$K$12*((RAND()+RAND()+RAND()+RAND()+RAND()+RAND()+RAND()+RAND()+RAND()+RAND()+RAND()+RAND())-6))-1)+Y$15)</x:f>
        <x:v>2054896.0142320702</x:v>
      </x:c>
      <x:c r="Z232" s="97" t="n">
        <x:f>MAX(0,Y232*(1+EXP((LN(1+'Monte Carlo'!$K$10)-0.5*'Monte Carlo'!$K$12^2)+'Monte Carlo'!$K$12*((RAND()+RAND()+RAND()+RAND()+RAND()+RAND()+RAND()+RAND()+RAND()+RAND()+RAND()+RAND())-6))-1)+Z$15)</x:f>
        <x:v>2308389.3928793045</x:v>
      </x:c>
      <x:c r="AA232" s="97" t="n">
        <x:f>MAX(0,Z232*(1+EXP((LN(1+'Monte Carlo'!$K$10)-0.5*'Monte Carlo'!$K$12^2)+'Monte Carlo'!$K$12*((RAND()+RAND()+RAND()+RAND()+RAND()+RAND()+RAND()+RAND()+RAND()+RAND()+RAND()+RAND())-6))-1)+AA$15)</x:f>
        <x:v>2105774.2708304888</x:v>
      </x:c>
      <x:c r="AB232" s="97" t="n">
        <x:f>MAX(0,AA232*(1+EXP((LN(1+'Monte Carlo'!$K$10)-0.5*'Monte Carlo'!$K$12^2)+'Monte Carlo'!$K$12*((RAND()+RAND()+RAND()+RAND()+RAND()+RAND()+RAND()+RAND()+RAND()+RAND()+RAND()+RAND())-6))-1)+AB$15)</x:f>
        <x:v>2015352.4243947845</x:v>
      </x:c>
      <x:c r="AC232" s="97" t="n">
        <x:f>MAX(0,AB232*(1+EXP((LN(1+'Monte Carlo'!$K$10)-0.5*'Monte Carlo'!$K$12^2)+'Monte Carlo'!$K$12*((RAND()+RAND()+RAND()+RAND()+RAND()+RAND()+RAND()+RAND()+RAND()+RAND()+RAND()+RAND())-6))-1)+AC$15)</x:f>
        <x:v>1992385.9063897475</x:v>
      </x:c>
      <x:c r="AD232" s="97" t="n">
        <x:f>MAX(0,AC232*(1+EXP((LN(1+'Monte Carlo'!$K$10)-0.5*'Monte Carlo'!$K$12^2)+'Monte Carlo'!$K$12*((RAND()+RAND()+RAND()+RAND()+RAND()+RAND()+RAND()+RAND()+RAND()+RAND()+RAND()+RAND())-6))-1)+AD$15)</x:f>
        <x:v>1748917.2154653058</x:v>
      </x:c>
      <x:c r="AE232" s="97" t="n">
        <x:f>MAX(0,AD232*(1+EXP((LN(1+'Monte Carlo'!$K$10)-0.5*'Monte Carlo'!$K$12^2)+'Monte Carlo'!$K$12*((RAND()+RAND()+RAND()+RAND()+RAND()+RAND()+RAND()+RAND()+RAND()+RAND()+RAND()+RAND())-6))-1)+AE$15)</x:f>
        <x:v>1760777.8555023882</x:v>
      </x:c>
      <x:c r="AF232" s="97" t="n">
        <x:f>MAX(0,AE232*(1+EXP((LN(1+'Monte Carlo'!$K$10)-0.5*'Monte Carlo'!$K$12^2)+'Monte Carlo'!$K$12*((RAND()+RAND()+RAND()+RAND()+RAND()+RAND()+RAND()+RAND()+RAND()+RAND()+RAND()+RAND())-6))-1)+AF$15)</x:f>
        <x:v>1792731.1252425741</x:v>
      </x:c>
      <x:c r="AG232" s="97">
        <x:f t="shared" si="5"/>
        <x:v>1029031.25</x:v>
      </x:c>
    </x:row>
    <x:row r="233">
      <x:c r="A233" s="93">
        <x:v>212</x:v>
      </x:c>
      <x:c r="B233" s="97" t="n">
        <x:f>IF(AND(UPPER('Monte Carlo'!$K$4)="YES",'Monte Carlo'!$K$5&gt;0),'Monte Carlo'!$K$13,Liquidity_30Y!$C$14)</x:f>
        <x:v>1029031.25</x:v>
      </x:c>
      <x:c r="C233" s="97" t="n">
        <x:f>MAX(0,B233*(1+EXP((LN(1+'Monte Carlo'!$K$10)-0.5*'Monte Carlo'!$K$12^2)+'Monte Carlo'!$K$12*((RAND()+RAND()+RAND()+RAND()+RAND()+RAND()+RAND()+RAND()+RAND()+RAND()+RAND()+RAND())-6))-1)+C$15)</x:f>
        <x:v>1208335.884404961</x:v>
      </x:c>
      <x:c r="D233" s="97" t="n">
        <x:f>MAX(0,C233*(1+EXP((LN(1+'Monte Carlo'!$K$10)-0.5*'Monte Carlo'!$K$12^2)+'Monte Carlo'!$K$12*((RAND()+RAND()+RAND()+RAND()+RAND()+RAND()+RAND()+RAND()+RAND()+RAND()+RAND()+RAND())-6))-1)+D$15)</x:f>
        <x:v>1028724.7036460135</x:v>
      </x:c>
      <x:c r="E233" s="97" t="n">
        <x:f>MAX(0,D233*(1+EXP((LN(1+'Monte Carlo'!$K$10)-0.5*'Monte Carlo'!$K$12^2)+'Monte Carlo'!$K$12*((RAND()+RAND()+RAND()+RAND()+RAND()+RAND()+RAND()+RAND()+RAND()+RAND()+RAND()+RAND())-6))-1)+E$15)</x:f>
        <x:v>1057470.0350557282</x:v>
      </x:c>
      <x:c r="F233" s="97" t="n">
        <x:f>MAX(0,E233*(1+EXP((LN(1+'Monte Carlo'!$K$10)-0.5*'Monte Carlo'!$K$12^2)+'Monte Carlo'!$K$12*((RAND()+RAND()+RAND()+RAND()+RAND()+RAND()+RAND()+RAND()+RAND()+RAND()+RAND()+RAND())-6))-1)+F$15)</x:f>
        <x:v>1114011.170007061</x:v>
      </x:c>
      <x:c r="G233" s="97" t="n">
        <x:f>MAX(0,F233*(1+EXP((LN(1+'Monte Carlo'!$K$10)-0.5*'Monte Carlo'!$K$12^2)+'Monte Carlo'!$K$12*((RAND()+RAND()+RAND()+RAND()+RAND()+RAND()+RAND()+RAND()+RAND()+RAND()+RAND()+RAND())-6))-1)+G$15)</x:f>
        <x:v>1164761.1990860358</x:v>
      </x:c>
      <x:c r="H233" s="97" t="n">
        <x:f>MAX(0,G233*(1+EXP((LN(1+'Monte Carlo'!$K$10)-0.5*'Monte Carlo'!$K$12^2)+'Monte Carlo'!$K$12*((RAND()+RAND()+RAND()+RAND()+RAND()+RAND()+RAND()+RAND()+RAND()+RAND()+RAND()+RAND())-6))-1)+H$15)</x:f>
        <x:v>893331.998850425</x:v>
      </x:c>
      <x:c r="I233" s="97" t="n">
        <x:f>MAX(0,H233*(1+EXP((LN(1+'Monte Carlo'!$K$10)-0.5*'Monte Carlo'!$K$12^2)+'Monte Carlo'!$K$12*((RAND()+RAND()+RAND()+RAND()+RAND()+RAND()+RAND()+RAND()+RAND()+RAND()+RAND()+RAND())-6))-1)+I$15)</x:f>
        <x:v>1152231.7655700666</x:v>
      </x:c>
      <x:c r="J233" s="97" t="n">
        <x:f>MAX(0,I233*(1+EXP((LN(1+'Monte Carlo'!$K$10)-0.5*'Monte Carlo'!$K$12^2)+'Monte Carlo'!$K$12*((RAND()+RAND()+RAND()+RAND()+RAND()+RAND()+RAND()+RAND()+RAND()+RAND()+RAND()+RAND())-6))-1)+J$15)</x:f>
        <x:v>1100602.7445230242</x:v>
      </x:c>
      <x:c r="K233" s="97" t="n">
        <x:f>MAX(0,J233*(1+EXP((LN(1+'Monte Carlo'!$K$10)-0.5*'Monte Carlo'!$K$12^2)+'Monte Carlo'!$K$12*((RAND()+RAND()+RAND()+RAND()+RAND()+RAND()+RAND()+RAND()+RAND()+RAND()+RAND()+RAND())-6))-1)+K$15)</x:f>
        <x:v>1069083.2471950895</x:v>
      </x:c>
      <x:c r="L233" s="97" t="n">
        <x:f>MAX(0,K233*(1+EXP((LN(1+'Monte Carlo'!$K$10)-0.5*'Monte Carlo'!$K$12^2)+'Monte Carlo'!$K$12*((RAND()+RAND()+RAND()+RAND()+RAND()+RAND()+RAND()+RAND()+RAND()+RAND()+RAND()+RAND())-6))-1)+L$15)</x:f>
        <x:v>1285977.606726187</x:v>
      </x:c>
      <x:c r="M233" s="97" t="n">
        <x:f>MAX(0,L233*(1+EXP((LN(1+'Monte Carlo'!$K$10)-0.5*'Monte Carlo'!$K$12^2)+'Monte Carlo'!$K$12*((RAND()+RAND()+RAND()+RAND()+RAND()+RAND()+RAND()+RAND()+RAND()+RAND()+RAND()+RAND())-6))-1)+M$15)</x:f>
        <x:v>1316015.3617712893</x:v>
      </x:c>
      <x:c r="N233" s="97" t="n">
        <x:f>MAX(0,M233*(1+EXP((LN(1+'Monte Carlo'!$K$10)-0.5*'Monte Carlo'!$K$12^2)+'Monte Carlo'!$K$12*((RAND()+RAND()+RAND()+RAND()+RAND()+RAND()+RAND()+RAND()+RAND()+RAND()+RAND()+RAND())-6))-1)+N$15)</x:f>
        <x:v>1325041.8936516899</x:v>
      </x:c>
      <x:c r="O233" s="97" t="n">
        <x:f>MAX(0,N233*(1+EXP((LN(1+'Monte Carlo'!$K$10)-0.5*'Monte Carlo'!$K$12^2)+'Monte Carlo'!$K$12*((RAND()+RAND()+RAND()+RAND()+RAND()+RAND()+RAND()+RAND()+RAND()+RAND()+RAND()+RAND())-6))-1)+O$15)</x:f>
        <x:v>1454658.460685751</x:v>
      </x:c>
      <x:c r="P233" s="97" t="n">
        <x:f>MAX(0,O233*(1+EXP((LN(1+'Monte Carlo'!$K$10)-0.5*'Monte Carlo'!$K$12^2)+'Monte Carlo'!$K$12*((RAND()+RAND()+RAND()+RAND()+RAND()+RAND()+RAND()+RAND()+RAND()+RAND()+RAND()+RAND())-6))-1)+P$15)</x:f>
        <x:v>1587315.4200842306</x:v>
      </x:c>
      <x:c r="Q233" s="97" t="n">
        <x:f>MAX(0,P233*(1+EXP((LN(1+'Monte Carlo'!$K$10)-0.5*'Monte Carlo'!$K$12^2)+'Monte Carlo'!$K$12*((RAND()+RAND()+RAND()+RAND()+RAND()+RAND()+RAND()+RAND()+RAND()+RAND()+RAND()+RAND())-6))-1)+Q$15)</x:f>
        <x:v>1669184.034355666</x:v>
      </x:c>
      <x:c r="R233" s="97" t="n">
        <x:f>MAX(0,Q233*(1+EXP((LN(1+'Monte Carlo'!$K$10)-0.5*'Monte Carlo'!$K$12^2)+'Monte Carlo'!$K$12*((RAND()+RAND()+RAND()+RAND()+RAND()+RAND()+RAND()+RAND()+RAND()+RAND()+RAND()+RAND())-6))-1)+R$15)</x:f>
        <x:v>1556481.0786149078</x:v>
      </x:c>
      <x:c r="S233" s="97" t="n">
        <x:f>MAX(0,R233*(1+EXP((LN(1+'Monte Carlo'!$K$10)-0.5*'Monte Carlo'!$K$12^2)+'Monte Carlo'!$K$12*((RAND()+RAND()+RAND()+RAND()+RAND()+RAND()+RAND()+RAND()+RAND()+RAND()+RAND()+RAND())-6))-1)+S$15)</x:f>
        <x:v>1306779.0443057138</x:v>
      </x:c>
      <x:c r="T233" s="97" t="n">
        <x:f>MAX(0,S233*(1+EXP((LN(1+'Monte Carlo'!$K$10)-0.5*'Monte Carlo'!$K$12^2)+'Monte Carlo'!$K$12*((RAND()+RAND()+RAND()+RAND()+RAND()+RAND()+RAND()+RAND()+RAND()+RAND()+RAND()+RAND())-6))-1)+T$15)</x:f>
        <x:v>1365093.7526260144</x:v>
      </x:c>
      <x:c r="U233" s="97" t="n">
        <x:f>MAX(0,T233*(1+EXP((LN(1+'Monte Carlo'!$K$10)-0.5*'Monte Carlo'!$K$12^2)+'Monte Carlo'!$K$12*((RAND()+RAND()+RAND()+RAND()+RAND()+RAND()+RAND()+RAND()+RAND()+RAND()+RAND()+RAND())-6))-1)+U$15)</x:f>
        <x:v>1378904.7233601026</x:v>
      </x:c>
      <x:c r="V233" s="97" t="n">
        <x:f>MAX(0,U233*(1+EXP((LN(1+'Monte Carlo'!$K$10)-0.5*'Monte Carlo'!$K$12^2)+'Monte Carlo'!$K$12*((RAND()+RAND()+RAND()+RAND()+RAND()+RAND()+RAND()+RAND()+RAND()+RAND()+RAND()+RAND())-6))-1)+V$15)</x:f>
        <x:v>1406689.588705423</x:v>
      </x:c>
      <x:c r="W233" s="97" t="n">
        <x:f>MAX(0,V233*(1+EXP((LN(1+'Monte Carlo'!$K$10)-0.5*'Monte Carlo'!$K$12^2)+'Monte Carlo'!$K$12*((RAND()+RAND()+RAND()+RAND()+RAND()+RAND()+RAND()+RAND()+RAND()+RAND()+RAND()+RAND())-6))-1)+W$15)</x:f>
        <x:v>1453190.4532282425</x:v>
      </x:c>
      <x:c r="X233" s="97" t="n">
        <x:f>MAX(0,W233*(1+EXP((LN(1+'Monte Carlo'!$K$10)-0.5*'Monte Carlo'!$K$12^2)+'Monte Carlo'!$K$12*((RAND()+RAND()+RAND()+RAND()+RAND()+RAND()+RAND()+RAND()+RAND()+RAND()+RAND()+RAND())-6))-1)+X$15)</x:f>
        <x:v>1876204.8616566337</x:v>
      </x:c>
      <x:c r="Y233" s="97" t="n">
        <x:f>MAX(0,X233*(1+EXP((LN(1+'Monte Carlo'!$K$10)-0.5*'Monte Carlo'!$K$12^2)+'Monte Carlo'!$K$12*((RAND()+RAND()+RAND()+RAND()+RAND()+RAND()+RAND()+RAND()+RAND()+RAND()+RAND()+RAND())-6))-1)+Y$15)</x:f>
        <x:v>1883608.0442407336</x:v>
      </x:c>
      <x:c r="Z233" s="97" t="n">
        <x:f>MAX(0,Y233*(1+EXP((LN(1+'Monte Carlo'!$K$10)-0.5*'Monte Carlo'!$K$12^2)+'Monte Carlo'!$K$12*((RAND()+RAND()+RAND()+RAND()+RAND()+RAND()+RAND()+RAND()+RAND()+RAND()+RAND()+RAND())-6))-1)+Z$15)</x:f>
        <x:v>1875495.3585891947</x:v>
      </x:c>
      <x:c r="AA233" s="97" t="n">
        <x:f>MAX(0,Z233*(1+EXP((LN(1+'Monte Carlo'!$K$10)-0.5*'Monte Carlo'!$K$12^2)+'Monte Carlo'!$K$12*((RAND()+RAND()+RAND()+RAND()+RAND()+RAND()+RAND()+RAND()+RAND()+RAND()+RAND()+RAND())-6))-1)+AA$15)</x:f>
        <x:v>1775329.360217644</x:v>
      </x:c>
      <x:c r="AB233" s="97" t="n">
        <x:f>MAX(0,AA233*(1+EXP((LN(1+'Monte Carlo'!$K$10)-0.5*'Monte Carlo'!$K$12^2)+'Monte Carlo'!$K$12*((RAND()+RAND()+RAND()+RAND()+RAND()+RAND()+RAND()+RAND()+RAND()+RAND()+RAND()+RAND())-6))-1)+AB$15)</x:f>
        <x:v>2012189.2477856134</x:v>
      </x:c>
      <x:c r="AC233" s="97" t="n">
        <x:f>MAX(0,AB233*(1+EXP((LN(1+'Monte Carlo'!$K$10)-0.5*'Monte Carlo'!$K$12^2)+'Monte Carlo'!$K$12*((RAND()+RAND()+RAND()+RAND()+RAND()+RAND()+RAND()+RAND()+RAND()+RAND()+RAND()+RAND())-6))-1)+AC$15)</x:f>
        <x:v>1943597.7506345543</x:v>
      </x:c>
      <x:c r="AD233" s="97" t="n">
        <x:f>MAX(0,AC233*(1+EXP((LN(1+'Monte Carlo'!$K$10)-0.5*'Monte Carlo'!$K$12^2)+'Monte Carlo'!$K$12*((RAND()+RAND()+RAND()+RAND()+RAND()+RAND()+RAND()+RAND()+RAND()+RAND()+RAND()+RAND())-6))-1)+AD$15)</x:f>
        <x:v>1953394.932482461</x:v>
      </x:c>
      <x:c r="AE233" s="97" t="n">
        <x:f>MAX(0,AD233*(1+EXP((LN(1+'Monte Carlo'!$K$10)-0.5*'Monte Carlo'!$K$12^2)+'Monte Carlo'!$K$12*((RAND()+RAND()+RAND()+RAND()+RAND()+RAND()+RAND()+RAND()+RAND()+RAND()+RAND()+RAND())-6))-1)+AE$15)</x:f>
        <x:v>1817191.8166034298</x:v>
      </x:c>
      <x:c r="AF233" s="97" t="n">
        <x:f>MAX(0,AE233*(1+EXP((LN(1+'Monte Carlo'!$K$10)-0.5*'Monte Carlo'!$K$12^2)+'Monte Carlo'!$K$12*((RAND()+RAND()+RAND()+RAND()+RAND()+RAND()+RAND()+RAND()+RAND()+RAND()+RAND()+RAND())-6))-1)+AF$15)</x:f>
        <x:v>1869725.1558231106</x:v>
      </x:c>
      <x:c r="AG233" s="97">
        <x:f t="shared" si="5"/>
        <x:v>720725.03317233908</x:v>
      </x:c>
    </x:row>
    <x:row r="234">
      <x:c r="A234" s="93">
        <x:v>213</x:v>
      </x:c>
      <x:c r="B234" s="97" t="n">
        <x:f>IF(AND(UPPER('Monte Carlo'!$K$4)="YES",'Monte Carlo'!$K$5&gt;0),'Monte Carlo'!$K$13,Liquidity_30Y!$C$14)</x:f>
        <x:v>1029031.25</x:v>
      </x:c>
      <x:c r="C234" s="97" t="n">
        <x:f>MAX(0,B234*(1+EXP((LN(1+'Monte Carlo'!$K$10)-0.5*'Monte Carlo'!$K$12^2)+'Monte Carlo'!$K$12*((RAND()+RAND()+RAND()+RAND()+RAND()+RAND()+RAND()+RAND()+RAND()+RAND()+RAND()+RAND())-6))-1)+C$15)</x:f>
        <x:v>1117611.0713672736</x:v>
      </x:c>
      <x:c r="D234" s="97" t="n">
        <x:f>MAX(0,C234*(1+EXP((LN(1+'Monte Carlo'!$K$10)-0.5*'Monte Carlo'!$K$12^2)+'Monte Carlo'!$K$12*((RAND()+RAND()+RAND()+RAND()+RAND()+RAND()+RAND()+RAND()+RAND()+RAND()+RAND()+RAND())-6))-1)+D$15)</x:f>
        <x:v>951696.2271651772</x:v>
      </x:c>
      <x:c r="E234" s="97" t="n">
        <x:f>MAX(0,D234*(1+EXP((LN(1+'Monte Carlo'!$K$10)-0.5*'Monte Carlo'!$K$12^2)+'Monte Carlo'!$K$12*((RAND()+RAND()+RAND()+RAND()+RAND()+RAND()+RAND()+RAND()+RAND()+RAND()+RAND()+RAND())-6))-1)+E$15)</x:f>
        <x:v>1005669.9849914048</x:v>
      </x:c>
      <x:c r="F234" s="97" t="n">
        <x:f>MAX(0,E234*(1+EXP((LN(1+'Monte Carlo'!$K$10)-0.5*'Monte Carlo'!$K$12^2)+'Monte Carlo'!$K$12*((RAND()+RAND()+RAND()+RAND()+RAND()+RAND()+RAND()+RAND()+RAND()+RAND()+RAND()+RAND())-6))-1)+F$15)</x:f>
        <x:v>1023460.3255809387</x:v>
      </x:c>
      <x:c r="G234" s="97" t="n">
        <x:f>MAX(0,F234*(1+EXP((LN(1+'Monte Carlo'!$K$10)-0.5*'Monte Carlo'!$K$12^2)+'Monte Carlo'!$K$12*((RAND()+RAND()+RAND()+RAND()+RAND()+RAND()+RAND()+RAND()+RAND()+RAND()+RAND()+RAND())-6))-1)+G$15)</x:f>
        <x:v>809923.0493043375</x:v>
      </x:c>
      <x:c r="H234" s="97" t="n">
        <x:f>MAX(0,G234*(1+EXP((LN(1+'Monte Carlo'!$K$10)-0.5*'Monte Carlo'!$K$12^2)+'Monte Carlo'!$K$12*((RAND()+RAND()+RAND()+RAND()+RAND()+RAND()+RAND()+RAND()+RAND()+RAND()+RAND()+RAND())-6))-1)+H$15)</x:f>
        <x:v>845472.9207949941</x:v>
      </x:c>
      <x:c r="I234" s="97" t="n">
        <x:f>MAX(0,H234*(1+EXP((LN(1+'Monte Carlo'!$K$10)-0.5*'Monte Carlo'!$K$12^2)+'Monte Carlo'!$K$12*((RAND()+RAND()+RAND()+RAND()+RAND()+RAND()+RAND()+RAND()+RAND()+RAND()+RAND()+RAND())-6))-1)+I$15)</x:f>
        <x:v>855651.7904295876</x:v>
      </x:c>
      <x:c r="J234" s="97" t="n">
        <x:f>MAX(0,I234*(1+EXP((LN(1+'Monte Carlo'!$K$10)-0.5*'Monte Carlo'!$K$12^2)+'Monte Carlo'!$K$12*((RAND()+RAND()+RAND()+RAND()+RAND()+RAND()+RAND()+RAND()+RAND()+RAND()+RAND()+RAND())-6))-1)+J$15)</x:f>
        <x:v>709494.2445508693</x:v>
      </x:c>
      <x:c r="K234" s="97" t="n">
        <x:f>MAX(0,J234*(1+EXP((LN(1+'Monte Carlo'!$K$10)-0.5*'Monte Carlo'!$K$12^2)+'Monte Carlo'!$K$12*((RAND()+RAND()+RAND()+RAND()+RAND()+RAND()+RAND()+RAND()+RAND()+RAND()+RAND()+RAND())-6))-1)+K$15)</x:f>
        <x:v>709473.6150584432</x:v>
      </x:c>
      <x:c r="L234" s="97" t="n">
        <x:f>MAX(0,K234*(1+EXP((LN(1+'Monte Carlo'!$K$10)-0.5*'Monte Carlo'!$K$12^2)+'Monte Carlo'!$K$12*((RAND()+RAND()+RAND()+RAND()+RAND()+RAND()+RAND()+RAND()+RAND()+RAND()+RAND()+RAND())-6))-1)+L$15)</x:f>
        <x:v>892392.1097134029</x:v>
      </x:c>
      <x:c r="M234" s="97" t="n">
        <x:f>MAX(0,L234*(1+EXP((LN(1+'Monte Carlo'!$K$10)-0.5*'Monte Carlo'!$K$12^2)+'Monte Carlo'!$K$12*((RAND()+RAND()+RAND()+RAND()+RAND()+RAND()+RAND()+RAND()+RAND()+RAND()+RAND()+RAND())-6))-1)+M$15)</x:f>
        <x:v>907068.2978369246</x:v>
      </x:c>
      <x:c r="N234" s="97" t="n">
        <x:f>MAX(0,M234*(1+EXP((LN(1+'Monte Carlo'!$K$10)-0.5*'Monte Carlo'!$K$12^2)+'Monte Carlo'!$K$12*((RAND()+RAND()+RAND()+RAND()+RAND()+RAND()+RAND()+RAND()+RAND()+RAND()+RAND()+RAND())-6))-1)+N$15)</x:f>
        <x:v>962532.7263569245</x:v>
      </x:c>
      <x:c r="O234" s="97" t="n">
        <x:f>MAX(0,N234*(1+EXP((LN(1+'Monte Carlo'!$K$10)-0.5*'Monte Carlo'!$K$12^2)+'Monte Carlo'!$K$12*((RAND()+RAND()+RAND()+RAND()+RAND()+RAND()+RAND()+RAND()+RAND()+RAND()+RAND()+RAND())-6))-1)+O$15)</x:f>
        <x:v>988107.706198034</x:v>
      </x:c>
      <x:c r="P234" s="97" t="n">
        <x:f>MAX(0,O234*(1+EXP((LN(1+'Monte Carlo'!$K$10)-0.5*'Monte Carlo'!$K$12^2)+'Monte Carlo'!$K$12*((RAND()+RAND()+RAND()+RAND()+RAND()+RAND()+RAND()+RAND()+RAND()+RAND()+RAND()+RAND())-6))-1)+P$15)</x:f>
        <x:v>1049631.962497313</x:v>
      </x:c>
      <x:c r="Q234" s="97" t="n">
        <x:f>MAX(0,P234*(1+EXP((LN(1+'Monte Carlo'!$K$10)-0.5*'Monte Carlo'!$K$12^2)+'Monte Carlo'!$K$12*((RAND()+RAND()+RAND()+RAND()+RAND()+RAND()+RAND()+RAND()+RAND()+RAND()+RAND()+RAND())-6))-1)+Q$15)</x:f>
        <x:v>1054607.5589529835</x:v>
      </x:c>
      <x:c r="R234" s="97" t="n">
        <x:f>MAX(0,Q234*(1+EXP((LN(1+'Monte Carlo'!$K$10)-0.5*'Monte Carlo'!$K$12^2)+'Monte Carlo'!$K$12*((RAND()+RAND()+RAND()+RAND()+RAND()+RAND()+RAND()+RAND()+RAND()+RAND()+RAND()+RAND())-6))-1)+R$15)</x:f>
        <x:v>1080657.015268039</x:v>
      </x:c>
      <x:c r="S234" s="97" t="n">
        <x:f>MAX(0,R234*(1+EXP((LN(1+'Monte Carlo'!$K$10)-0.5*'Monte Carlo'!$K$12^2)+'Monte Carlo'!$K$12*((RAND()+RAND()+RAND()+RAND()+RAND()+RAND()+RAND()+RAND()+RAND()+RAND()+RAND()+RAND())-6))-1)+S$15)</x:f>
        <x:v>1102573.994698323</x:v>
      </x:c>
      <x:c r="T234" s="97" t="n">
        <x:f>MAX(0,S234*(1+EXP((LN(1+'Monte Carlo'!$K$10)-0.5*'Monte Carlo'!$K$12^2)+'Monte Carlo'!$K$12*((RAND()+RAND()+RAND()+RAND()+RAND()+RAND()+RAND()+RAND()+RAND()+RAND()+RAND()+RAND())-6))-1)+T$15)</x:f>
        <x:v>1318190.4056836949</x:v>
      </x:c>
      <x:c r="U234" s="97" t="n">
        <x:f>MAX(0,T234*(1+EXP((LN(1+'Monte Carlo'!$K$10)-0.5*'Monte Carlo'!$K$12^2)+'Monte Carlo'!$K$12*((RAND()+RAND()+RAND()+RAND()+RAND()+RAND()+RAND()+RAND()+RAND()+RAND()+RAND()+RAND())-6))-1)+U$15)</x:f>
        <x:v>1819497.1733963895</x:v>
      </x:c>
      <x:c r="V234" s="97" t="n">
        <x:f>MAX(0,U234*(1+EXP((LN(1+'Monte Carlo'!$K$10)-0.5*'Monte Carlo'!$K$12^2)+'Monte Carlo'!$K$12*((RAND()+RAND()+RAND()+RAND()+RAND()+RAND()+RAND()+RAND()+RAND()+RAND()+RAND()+RAND())-6))-1)+V$15)</x:f>
        <x:v>1626006.5549035561</x:v>
      </x:c>
      <x:c r="W234" s="97" t="n">
        <x:f>MAX(0,V234*(1+EXP((LN(1+'Monte Carlo'!$K$10)-0.5*'Monte Carlo'!$K$12^2)+'Monte Carlo'!$K$12*((RAND()+RAND()+RAND()+RAND()+RAND()+RAND()+RAND()+RAND()+RAND()+RAND()+RAND()+RAND())-6))-1)+W$15)</x:f>
        <x:v>1756707.4903413756</x:v>
      </x:c>
      <x:c r="X234" s="97" t="n">
        <x:f>MAX(0,W234*(1+EXP((LN(1+'Monte Carlo'!$K$10)-0.5*'Monte Carlo'!$K$12^2)+'Monte Carlo'!$K$12*((RAND()+RAND()+RAND()+RAND()+RAND()+RAND()+RAND()+RAND()+RAND()+RAND()+RAND()+RAND())-6))-1)+X$15)</x:f>
        <x:v>1671080.0132051574</x:v>
      </x:c>
      <x:c r="Y234" s="97" t="n">
        <x:f>MAX(0,X234*(1+EXP((LN(1+'Monte Carlo'!$K$10)-0.5*'Monte Carlo'!$K$12^2)+'Monte Carlo'!$K$12*((RAND()+RAND()+RAND()+RAND()+RAND()+RAND()+RAND()+RAND()+RAND()+RAND()+RAND()+RAND())-6))-1)+Y$15)</x:f>
        <x:v>2089920.722480862</x:v>
      </x:c>
      <x:c r="Z234" s="97" t="n">
        <x:f>MAX(0,Y234*(1+EXP((LN(1+'Monte Carlo'!$K$10)-0.5*'Monte Carlo'!$K$12^2)+'Monte Carlo'!$K$12*((RAND()+RAND()+RAND()+RAND()+RAND()+RAND()+RAND()+RAND()+RAND()+RAND()+RAND()+RAND())-6))-1)+Z$15)</x:f>
        <x:v>2340336.1172121307</x:v>
      </x:c>
      <x:c r="AA234" s="97" t="n">
        <x:f>MAX(0,Z234*(1+EXP((LN(1+'Monte Carlo'!$K$10)-0.5*'Monte Carlo'!$K$12^2)+'Monte Carlo'!$K$12*((RAND()+RAND()+RAND()+RAND()+RAND()+RAND()+RAND()+RAND()+RAND()+RAND()+RAND()+RAND())-6))-1)+AA$15)</x:f>
        <x:v>2579988.2043427452</x:v>
      </x:c>
      <x:c r="AB234" s="97" t="n">
        <x:f>MAX(0,AA234*(1+EXP((LN(1+'Monte Carlo'!$K$10)-0.5*'Monte Carlo'!$K$12^2)+'Monte Carlo'!$K$12*((RAND()+RAND()+RAND()+RAND()+RAND()+RAND()+RAND()+RAND()+RAND()+RAND()+RAND()+RAND())-6))-1)+AB$15)</x:f>
        <x:v>3744875.227377847</x:v>
      </x:c>
      <x:c r="AC234" s="97" t="n">
        <x:f>MAX(0,AB234*(1+EXP((LN(1+'Monte Carlo'!$K$10)-0.5*'Monte Carlo'!$K$12^2)+'Monte Carlo'!$K$12*((RAND()+RAND()+RAND()+RAND()+RAND()+RAND()+RAND()+RAND()+RAND()+RAND()+RAND()+RAND())-6))-1)+AC$15)</x:f>
        <x:v>4128568.7814726727</x:v>
      </x:c>
      <x:c r="AD234" s="97" t="n">
        <x:f>MAX(0,AC234*(1+EXP((LN(1+'Monte Carlo'!$K$10)-0.5*'Monte Carlo'!$K$12^2)+'Monte Carlo'!$K$12*((RAND()+RAND()+RAND()+RAND()+RAND()+RAND()+RAND()+RAND()+RAND()+RAND()+RAND()+RAND())-6))-1)+AD$15)</x:f>
        <x:v>3853883.8326693233</x:v>
      </x:c>
      <x:c r="AE234" s="97" t="n">
        <x:f>MAX(0,AD234*(1+EXP((LN(1+'Monte Carlo'!$K$10)-0.5*'Monte Carlo'!$K$12^2)+'Monte Carlo'!$K$12*((RAND()+RAND()+RAND()+RAND()+RAND()+RAND()+RAND()+RAND()+RAND()+RAND()+RAND()+RAND())-6))-1)+AE$15)</x:f>
        <x:v>3642420.650575211</x:v>
      </x:c>
      <x:c r="AF234" s="97" t="n">
        <x:f>MAX(0,AE234*(1+EXP((LN(1+'Monte Carlo'!$K$10)-0.5*'Monte Carlo'!$K$12^2)+'Monte Carlo'!$K$12*((RAND()+RAND()+RAND()+RAND()+RAND()+RAND()+RAND()+RAND()+RAND()+RAND()+RAND()+RAND())-6))-1)+AF$15)</x:f>
        <x:v>4623163.580441622</x:v>
      </x:c>
      <x:c r="AG234" s="97">
        <x:f t="shared" si="5"/>
        <x:v>666881.84528485558</x:v>
      </x:c>
    </x:row>
    <x:row r="235">
      <x:c r="A235" s="93">
        <x:v>214</x:v>
      </x:c>
      <x:c r="B235" s="97" t="n">
        <x:f>IF(AND(UPPER('Monte Carlo'!$K$4)="YES",'Monte Carlo'!$K$5&gt;0),'Monte Carlo'!$K$13,Liquidity_30Y!$C$14)</x:f>
        <x:v>1029031.25</x:v>
      </x:c>
      <x:c r="C235" s="97" t="n">
        <x:f>MAX(0,B235*(1+EXP((LN(1+'Monte Carlo'!$K$10)-0.5*'Monte Carlo'!$K$12^2)+'Monte Carlo'!$K$12*((RAND()+RAND()+RAND()+RAND()+RAND()+RAND()+RAND()+RAND()+RAND()+RAND()+RAND()+RAND())-6))-1)+C$15)</x:f>
        <x:v>1346091.0626817807</x:v>
      </x:c>
      <x:c r="D235" s="97" t="n">
        <x:f>MAX(0,C235*(1+EXP((LN(1+'Monte Carlo'!$K$10)-0.5*'Monte Carlo'!$K$12^2)+'Monte Carlo'!$K$12*((RAND()+RAND()+RAND()+RAND()+RAND()+RAND()+RAND()+RAND()+RAND()+RAND()+RAND()+RAND())-6))-1)+D$15)</x:f>
        <x:v>1400684.3049585482</x:v>
      </x:c>
      <x:c r="E235" s="97" t="n">
        <x:f>MAX(0,D235*(1+EXP((LN(1+'Monte Carlo'!$K$10)-0.5*'Monte Carlo'!$K$12^2)+'Monte Carlo'!$K$12*((RAND()+RAND()+RAND()+RAND()+RAND()+RAND()+RAND()+RAND()+RAND()+RAND()+RAND()+RAND())-6))-1)+E$15)</x:f>
        <x:v>1310481.7362494909</x:v>
      </x:c>
      <x:c r="F235" s="97" t="n">
        <x:f>MAX(0,E235*(1+EXP((LN(1+'Monte Carlo'!$K$10)-0.5*'Monte Carlo'!$K$12^2)+'Monte Carlo'!$K$12*((RAND()+RAND()+RAND()+RAND()+RAND()+RAND()+RAND()+RAND()+RAND()+RAND()+RAND()+RAND())-6))-1)+F$15)</x:f>
        <x:v>1343708.9926828183</x:v>
      </x:c>
      <x:c r="G235" s="97" t="n">
        <x:f>MAX(0,F235*(1+EXP((LN(1+'Monte Carlo'!$K$10)-0.5*'Monte Carlo'!$K$12^2)+'Monte Carlo'!$K$12*((RAND()+RAND()+RAND()+RAND()+RAND()+RAND()+RAND()+RAND()+RAND()+RAND()+RAND()+RAND())-6))-1)+G$15)</x:f>
        <x:v>1193304.9595580106</x:v>
      </x:c>
      <x:c r="H235" s="97" t="n">
        <x:f>MAX(0,G235*(1+EXP((LN(1+'Monte Carlo'!$K$10)-0.5*'Monte Carlo'!$K$12^2)+'Monte Carlo'!$K$12*((RAND()+RAND()+RAND()+RAND()+RAND()+RAND()+RAND()+RAND()+RAND()+RAND()+RAND()+RAND())-6))-1)+H$15)</x:f>
        <x:v>1021974.1048762823</x:v>
      </x:c>
      <x:c r="I235" s="97" t="n">
        <x:f>MAX(0,H235*(1+EXP((LN(1+'Monte Carlo'!$K$10)-0.5*'Monte Carlo'!$K$12^2)+'Monte Carlo'!$K$12*((RAND()+RAND()+RAND()+RAND()+RAND()+RAND()+RAND()+RAND()+RAND()+RAND()+RAND()+RAND())-6))-1)+I$15)</x:f>
        <x:v>1264969.3430949494</x:v>
      </x:c>
      <x:c r="J235" s="97" t="n">
        <x:f>MAX(0,I235*(1+EXP((LN(1+'Monte Carlo'!$K$10)-0.5*'Monte Carlo'!$K$12^2)+'Monte Carlo'!$K$12*((RAND()+RAND()+RAND()+RAND()+RAND()+RAND()+RAND()+RAND()+RAND()+RAND()+RAND()+RAND())-6))-1)+J$15)</x:f>
        <x:v>1179690.131182184</x:v>
      </x:c>
      <x:c r="K235" s="97" t="n">
        <x:f>MAX(0,J235*(1+EXP((LN(1+'Monte Carlo'!$K$10)-0.5*'Monte Carlo'!$K$12^2)+'Monte Carlo'!$K$12*((RAND()+RAND()+RAND()+RAND()+RAND()+RAND()+RAND()+RAND()+RAND()+RAND()+RAND()+RAND())-6))-1)+K$15)</x:f>
        <x:v>1115558.0258001664</x:v>
      </x:c>
      <x:c r="L235" s="97" t="n">
        <x:f>MAX(0,K235*(1+EXP((LN(1+'Monte Carlo'!$K$10)-0.5*'Monte Carlo'!$K$12^2)+'Monte Carlo'!$K$12*((RAND()+RAND()+RAND()+RAND()+RAND()+RAND()+RAND()+RAND()+RAND()+RAND()+RAND()+RAND())-6))-1)+L$15)</x:f>
        <x:v>1295158.2849029023</x:v>
      </x:c>
      <x:c r="M235" s="97" t="n">
        <x:f>MAX(0,L235*(1+EXP((LN(1+'Monte Carlo'!$K$10)-0.5*'Monte Carlo'!$K$12^2)+'Monte Carlo'!$K$12*((RAND()+RAND()+RAND()+RAND()+RAND()+RAND()+RAND()+RAND()+RAND()+RAND()+RAND()+RAND())-6))-1)+M$15)</x:f>
        <x:v>1592970.283139577</x:v>
      </x:c>
      <x:c r="N235" s="97" t="n">
        <x:f>MAX(0,M235*(1+EXP((LN(1+'Monte Carlo'!$K$10)-0.5*'Monte Carlo'!$K$12^2)+'Monte Carlo'!$K$12*((RAND()+RAND()+RAND()+RAND()+RAND()+RAND()+RAND()+RAND()+RAND()+RAND()+RAND()+RAND())-6))-1)+N$15)</x:f>
        <x:v>2287474.82445685</x:v>
      </x:c>
      <x:c r="O235" s="97" t="n">
        <x:f>MAX(0,N235*(1+EXP((LN(1+'Monte Carlo'!$K$10)-0.5*'Monte Carlo'!$K$12^2)+'Monte Carlo'!$K$12*((RAND()+RAND()+RAND()+RAND()+RAND()+RAND()+RAND()+RAND()+RAND()+RAND()+RAND()+RAND())-6))-1)+O$15)</x:f>
        <x:v>2452079.166929043</x:v>
      </x:c>
      <x:c r="P235" s="97" t="n">
        <x:f>MAX(0,O235*(1+EXP((LN(1+'Monte Carlo'!$K$10)-0.5*'Monte Carlo'!$K$12^2)+'Monte Carlo'!$K$12*((RAND()+RAND()+RAND()+RAND()+RAND()+RAND()+RAND()+RAND()+RAND()+RAND()+RAND()+RAND())-6))-1)+P$15)</x:f>
        <x:v>2713696.529801694</x:v>
      </x:c>
      <x:c r="Q235" s="97" t="n">
        <x:f>MAX(0,P235*(1+EXP((LN(1+'Monte Carlo'!$K$10)-0.5*'Monte Carlo'!$K$12^2)+'Monte Carlo'!$K$12*((RAND()+RAND()+RAND()+RAND()+RAND()+RAND()+RAND()+RAND()+RAND()+RAND()+RAND()+RAND())-6))-1)+Q$15)</x:f>
        <x:v>3234003.565397256</x:v>
      </x:c>
      <x:c r="R235" s="97" t="n">
        <x:f>MAX(0,Q235*(1+EXP((LN(1+'Monte Carlo'!$K$10)-0.5*'Monte Carlo'!$K$12^2)+'Monte Carlo'!$K$12*((RAND()+RAND()+RAND()+RAND()+RAND()+RAND()+RAND()+RAND()+RAND()+RAND()+RAND()+RAND())-6))-1)+R$15)</x:f>
        <x:v>2779014.431077561</x:v>
      </x:c>
      <x:c r="S235" s="97" t="n">
        <x:f>MAX(0,R235*(1+EXP((LN(1+'Monte Carlo'!$K$10)-0.5*'Monte Carlo'!$K$12^2)+'Monte Carlo'!$K$12*((RAND()+RAND()+RAND()+RAND()+RAND()+RAND()+RAND()+RAND()+RAND()+RAND()+RAND()+RAND())-6))-1)+S$15)</x:f>
        <x:v>2510706.761756182</x:v>
      </x:c>
      <x:c r="T235" s="97" t="n">
        <x:f>MAX(0,S235*(1+EXP((LN(1+'Monte Carlo'!$K$10)-0.5*'Monte Carlo'!$K$12^2)+'Monte Carlo'!$K$12*((RAND()+RAND()+RAND()+RAND()+RAND()+RAND()+RAND()+RAND()+RAND()+RAND()+RAND()+RAND())-6))-1)+T$15)</x:f>
        <x:v>2892566.871428824</x:v>
      </x:c>
      <x:c r="U235" s="97" t="n">
        <x:f>MAX(0,T235*(1+EXP((LN(1+'Monte Carlo'!$K$10)-0.5*'Monte Carlo'!$K$12^2)+'Monte Carlo'!$K$12*((RAND()+RAND()+RAND()+RAND()+RAND()+RAND()+RAND()+RAND()+RAND()+RAND()+RAND()+RAND())-6))-1)+U$15)</x:f>
        <x:v>2606681.5528122173</x:v>
      </x:c>
      <x:c r="V235" s="97" t="n">
        <x:f>MAX(0,U235*(1+EXP((LN(1+'Monte Carlo'!$K$10)-0.5*'Monte Carlo'!$K$12^2)+'Monte Carlo'!$K$12*((RAND()+RAND()+RAND()+RAND()+RAND()+RAND()+RAND()+RAND()+RAND()+RAND()+RAND()+RAND())-6))-1)+V$15)</x:f>
        <x:v>2336924.5378113044</x:v>
      </x:c>
      <x:c r="W235" s="97" t="n">
        <x:f>MAX(0,V235*(1+EXP((LN(1+'Monte Carlo'!$K$10)-0.5*'Monte Carlo'!$K$12^2)+'Monte Carlo'!$K$12*((RAND()+RAND()+RAND()+RAND()+RAND()+RAND()+RAND()+RAND()+RAND()+RAND()+RAND()+RAND())-6))-1)+W$15)</x:f>
        <x:v>2551370.8870126363</x:v>
      </x:c>
      <x:c r="X235" s="97" t="n">
        <x:f>MAX(0,W235*(1+EXP((LN(1+'Monte Carlo'!$K$10)-0.5*'Monte Carlo'!$K$12^2)+'Monte Carlo'!$K$12*((RAND()+RAND()+RAND()+RAND()+RAND()+RAND()+RAND()+RAND()+RAND()+RAND()+RAND()+RAND())-6))-1)+X$15)</x:f>
        <x:v>2852620.6039330075</x:v>
      </x:c>
      <x:c r="Y235" s="97" t="n">
        <x:f>MAX(0,X235*(1+EXP((LN(1+'Monte Carlo'!$K$10)-0.5*'Monte Carlo'!$K$12^2)+'Monte Carlo'!$K$12*((RAND()+RAND()+RAND()+RAND()+RAND()+RAND()+RAND()+RAND()+RAND()+RAND()+RAND()+RAND())-6))-1)+Y$15)</x:f>
        <x:v>3496487.8042319966</x:v>
      </x:c>
      <x:c r="Z235" s="97" t="n">
        <x:f>MAX(0,Y235*(1+EXP((LN(1+'Monte Carlo'!$K$10)-0.5*'Monte Carlo'!$K$12^2)+'Monte Carlo'!$K$12*((RAND()+RAND()+RAND()+RAND()+RAND()+RAND()+RAND()+RAND()+RAND()+RAND()+RAND()+RAND())-6))-1)+Z$15)</x:f>
        <x:v>3419718.313231011</x:v>
      </x:c>
      <x:c r="AA235" s="97" t="n">
        <x:f>MAX(0,Z235*(1+EXP((LN(1+'Monte Carlo'!$K$10)-0.5*'Monte Carlo'!$K$12^2)+'Monte Carlo'!$K$12*((RAND()+RAND()+RAND()+RAND()+RAND()+RAND()+RAND()+RAND()+RAND()+RAND()+RAND()+RAND())-6))-1)+AA$15)</x:f>
        <x:v>3151861.6795634227</x:v>
      </x:c>
      <x:c r="AB235" s="97" t="n">
        <x:f>MAX(0,AA235*(1+EXP((LN(1+'Monte Carlo'!$K$10)-0.5*'Monte Carlo'!$K$12^2)+'Monte Carlo'!$K$12*((RAND()+RAND()+RAND()+RAND()+RAND()+RAND()+RAND()+RAND()+RAND()+RAND()+RAND()+RAND())-6))-1)+AB$15)</x:f>
        <x:v>4113130.2494397447</x:v>
      </x:c>
      <x:c r="AC235" s="97" t="n">
        <x:f>MAX(0,AB235*(1+EXP((LN(1+'Monte Carlo'!$K$10)-0.5*'Monte Carlo'!$K$12^2)+'Monte Carlo'!$K$12*((RAND()+RAND()+RAND()+RAND()+RAND()+RAND()+RAND()+RAND()+RAND()+RAND()+RAND()+RAND())-6))-1)+AC$15)</x:f>
        <x:v>4611503.412440035</x:v>
      </x:c>
      <x:c r="AD235" s="97" t="n">
        <x:f>MAX(0,AC235*(1+EXP((LN(1+'Monte Carlo'!$K$10)-0.5*'Monte Carlo'!$K$12^2)+'Monte Carlo'!$K$12*((RAND()+RAND()+RAND()+RAND()+RAND()+RAND()+RAND()+RAND()+RAND()+RAND()+RAND()+RAND())-6))-1)+AD$15)</x:f>
        <x:v>5455703.339104437</x:v>
      </x:c>
      <x:c r="AE235" s="97" t="n">
        <x:f>MAX(0,AD235*(1+EXP((LN(1+'Monte Carlo'!$K$10)-0.5*'Monte Carlo'!$K$12^2)+'Monte Carlo'!$K$12*((RAND()+RAND()+RAND()+RAND()+RAND()+RAND()+RAND()+RAND()+RAND()+RAND()+RAND()+RAND())-6))-1)+AE$15)</x:f>
        <x:v>6018617.936390035</x:v>
      </x:c>
      <x:c r="AF235" s="97" t="n">
        <x:f>MAX(0,AE235*(1+EXP((LN(1+'Monte Carlo'!$K$10)-0.5*'Monte Carlo'!$K$12^2)+'Monte Carlo'!$K$12*((RAND()+RAND()+RAND()+RAND()+RAND()+RAND()+RAND()+RAND()+RAND()+RAND()+RAND()+RAND())-6))-1)+AF$15)</x:f>
        <x:v>6221011.768788594</x:v>
      </x:c>
      <x:c r="AG235" s="97">
        <x:f t="shared" si="5"/>
        <x:v>992407.14241676568</x:v>
      </x:c>
    </x:row>
    <x:row r="236">
      <x:c r="A236" s="93">
        <x:v>215</x:v>
      </x:c>
      <x:c r="B236" s="97" t="n">
        <x:f>IF(AND(UPPER('Monte Carlo'!$K$4)="YES",'Monte Carlo'!$K$5&gt;0),'Monte Carlo'!$K$13,Liquidity_30Y!$C$14)</x:f>
        <x:v>1029031.25</x:v>
      </x:c>
      <x:c r="C236" s="97" t="n">
        <x:f>MAX(0,B236*(1+EXP((LN(1+'Monte Carlo'!$K$10)-0.5*'Monte Carlo'!$K$12^2)+'Monte Carlo'!$K$12*((RAND()+RAND()+RAND()+RAND()+RAND()+RAND()+RAND()+RAND()+RAND()+RAND()+RAND()+RAND())-6))-1)+C$15)</x:f>
        <x:v>1071603.1260445733</x:v>
      </x:c>
      <x:c r="D236" s="97" t="n">
        <x:f>MAX(0,C236*(1+EXP((LN(1+'Monte Carlo'!$K$10)-0.5*'Monte Carlo'!$K$12^2)+'Monte Carlo'!$K$12*((RAND()+RAND()+RAND()+RAND()+RAND()+RAND()+RAND()+RAND()+RAND()+RAND()+RAND()+RAND())-6))-1)+D$15)</x:f>
        <x:v>1048357.1564939287</x:v>
      </x:c>
      <x:c r="E236" s="97" t="n">
        <x:f>MAX(0,D236*(1+EXP((LN(1+'Monte Carlo'!$K$10)-0.5*'Monte Carlo'!$K$12^2)+'Monte Carlo'!$K$12*((RAND()+RAND()+RAND()+RAND()+RAND()+RAND()+RAND()+RAND()+RAND()+RAND()+RAND()+RAND())-6))-1)+E$15)</x:f>
        <x:v>989199.8043286476</x:v>
      </x:c>
      <x:c r="F236" s="97" t="n">
        <x:f>MAX(0,E236*(1+EXP((LN(1+'Monte Carlo'!$K$10)-0.5*'Monte Carlo'!$K$12^2)+'Monte Carlo'!$K$12*((RAND()+RAND()+RAND()+RAND()+RAND()+RAND()+RAND()+RAND()+RAND()+RAND()+RAND()+RAND())-6))-1)+F$15)</x:f>
        <x:v>1327820.486039788</x:v>
      </x:c>
      <x:c r="G236" s="97" t="n">
        <x:f>MAX(0,F236*(1+EXP((LN(1+'Monte Carlo'!$K$10)-0.5*'Monte Carlo'!$K$12^2)+'Monte Carlo'!$K$12*((RAND()+RAND()+RAND()+RAND()+RAND()+RAND()+RAND()+RAND()+RAND()+RAND()+RAND()+RAND())-6))-1)+G$15)</x:f>
        <x:v>1368176.152665373</x:v>
      </x:c>
      <x:c r="H236" s="97" t="n">
        <x:f>MAX(0,G236*(1+EXP((LN(1+'Monte Carlo'!$K$10)-0.5*'Monte Carlo'!$K$12^2)+'Monte Carlo'!$K$12*((RAND()+RAND()+RAND()+RAND()+RAND()+RAND()+RAND()+RAND()+RAND()+RAND()+RAND()+RAND())-6))-1)+H$15)</x:f>
        <x:v>1282911.5322346045</x:v>
      </x:c>
      <x:c r="I236" s="97" t="n">
        <x:f>MAX(0,H236*(1+EXP((LN(1+'Monte Carlo'!$K$10)-0.5*'Monte Carlo'!$K$12^2)+'Monte Carlo'!$K$12*((RAND()+RAND()+RAND()+RAND()+RAND()+RAND()+RAND()+RAND()+RAND()+RAND()+RAND()+RAND())-6))-1)+I$15)</x:f>
        <x:v>1480728.9030226206</x:v>
      </x:c>
      <x:c r="J236" s="97" t="n">
        <x:f>MAX(0,I236*(1+EXP((LN(1+'Monte Carlo'!$K$10)-0.5*'Monte Carlo'!$K$12^2)+'Monte Carlo'!$K$12*((RAND()+RAND()+RAND()+RAND()+RAND()+RAND()+RAND()+RAND()+RAND()+RAND()+RAND()+RAND())-6))-1)+J$15)</x:f>
        <x:v>1661516.232384347</x:v>
      </x:c>
      <x:c r="K236" s="97" t="n">
        <x:f>MAX(0,J236*(1+EXP((LN(1+'Monte Carlo'!$K$10)-0.5*'Monte Carlo'!$K$12^2)+'Monte Carlo'!$K$12*((RAND()+RAND()+RAND()+RAND()+RAND()+RAND()+RAND()+RAND()+RAND()+RAND()+RAND()+RAND())-6))-1)+K$15)</x:f>
        <x:v>2295842.447107058</x:v>
      </x:c>
      <x:c r="L236" s="97" t="n">
        <x:f>MAX(0,K236*(1+EXP((LN(1+'Monte Carlo'!$K$10)-0.5*'Monte Carlo'!$K$12^2)+'Monte Carlo'!$K$12*((RAND()+RAND()+RAND()+RAND()+RAND()+RAND()+RAND()+RAND()+RAND()+RAND()+RAND()+RAND())-6))-1)+L$15)</x:f>
        <x:v>2811741.072844794</x:v>
      </x:c>
      <x:c r="M236" s="97" t="n">
        <x:f>MAX(0,L236*(1+EXP((LN(1+'Monte Carlo'!$K$10)-0.5*'Monte Carlo'!$K$12^2)+'Monte Carlo'!$K$12*((RAND()+RAND()+RAND()+RAND()+RAND()+RAND()+RAND()+RAND()+RAND()+RAND()+RAND()+RAND())-6))-1)+M$15)</x:f>
        <x:v>3262000.7047032816</x:v>
      </x:c>
      <x:c r="N236" s="97" t="n">
        <x:f>MAX(0,M236*(1+EXP((LN(1+'Monte Carlo'!$K$10)-0.5*'Monte Carlo'!$K$12^2)+'Monte Carlo'!$K$12*((RAND()+RAND()+RAND()+RAND()+RAND()+RAND()+RAND()+RAND()+RAND()+RAND()+RAND()+RAND())-6))-1)+N$15)</x:f>
        <x:v>3364206.178371088</x:v>
      </x:c>
      <x:c r="O236" s="97" t="n">
        <x:f>MAX(0,N236*(1+EXP((LN(1+'Monte Carlo'!$K$10)-0.5*'Monte Carlo'!$K$12^2)+'Monte Carlo'!$K$12*((RAND()+RAND()+RAND()+RAND()+RAND()+RAND()+RAND()+RAND()+RAND()+RAND()+RAND()+RAND())-6))-1)+O$15)</x:f>
        <x:v>3028656.4873537454</x:v>
      </x:c>
      <x:c r="P236" s="97" t="n">
        <x:f>MAX(0,O236*(1+EXP((LN(1+'Monte Carlo'!$K$10)-0.5*'Monte Carlo'!$K$12^2)+'Monte Carlo'!$K$12*((RAND()+RAND()+RAND()+RAND()+RAND()+RAND()+RAND()+RAND()+RAND()+RAND()+RAND()+RAND())-6))-1)+P$15)</x:f>
        <x:v>3482628.9128507418</x:v>
      </x:c>
      <x:c r="Q236" s="97" t="n">
        <x:f>MAX(0,P236*(1+EXP((LN(1+'Monte Carlo'!$K$10)-0.5*'Monte Carlo'!$K$12^2)+'Monte Carlo'!$K$12*((RAND()+RAND()+RAND()+RAND()+RAND()+RAND()+RAND()+RAND()+RAND()+RAND()+RAND()+RAND())-6))-1)+Q$15)</x:f>
        <x:v>3363094.9884469756</x:v>
      </x:c>
      <x:c r="R236" s="97" t="n">
        <x:f>MAX(0,Q236*(1+EXP((LN(1+'Monte Carlo'!$K$10)-0.5*'Monte Carlo'!$K$12^2)+'Monte Carlo'!$K$12*((RAND()+RAND()+RAND()+RAND()+RAND()+RAND()+RAND()+RAND()+RAND()+RAND()+RAND()+RAND())-6))-1)+R$15)</x:f>
        <x:v>2698776.6513730036</x:v>
      </x:c>
      <x:c r="S236" s="97" t="n">
        <x:f>MAX(0,R236*(1+EXP((LN(1+'Monte Carlo'!$K$10)-0.5*'Monte Carlo'!$K$12^2)+'Monte Carlo'!$K$12*((RAND()+RAND()+RAND()+RAND()+RAND()+RAND()+RAND()+RAND()+RAND()+RAND()+RAND()+RAND())-6))-1)+S$15)</x:f>
        <x:v>2405757.6867046324</x:v>
      </x:c>
      <x:c r="T236" s="97" t="n">
        <x:f>MAX(0,S236*(1+EXP((LN(1+'Monte Carlo'!$K$10)-0.5*'Monte Carlo'!$K$12^2)+'Monte Carlo'!$K$12*((RAND()+RAND()+RAND()+RAND()+RAND()+RAND()+RAND()+RAND()+RAND()+RAND()+RAND()+RAND())-6))-1)+T$15)</x:f>
        <x:v>2292035.7479943098</x:v>
      </x:c>
      <x:c r="U236" s="97" t="n">
        <x:f>MAX(0,T236*(1+EXP((LN(1+'Monte Carlo'!$K$10)-0.5*'Monte Carlo'!$K$12^2)+'Monte Carlo'!$K$12*((RAND()+RAND()+RAND()+RAND()+RAND()+RAND()+RAND()+RAND()+RAND()+RAND()+RAND()+RAND())-6))-1)+U$15)</x:f>
        <x:v>3200192.863527221</x:v>
      </x:c>
      <x:c r="V236" s="97" t="n">
        <x:f>MAX(0,U236*(1+EXP((LN(1+'Monte Carlo'!$K$10)-0.5*'Monte Carlo'!$K$12^2)+'Monte Carlo'!$K$12*((RAND()+RAND()+RAND()+RAND()+RAND()+RAND()+RAND()+RAND()+RAND()+RAND()+RAND()+RAND())-6))-1)+V$15)</x:f>
        <x:v>3619103.764775142</x:v>
      </x:c>
      <x:c r="W236" s="97" t="n">
        <x:f>MAX(0,V236*(1+EXP((LN(1+'Monte Carlo'!$K$10)-0.5*'Monte Carlo'!$K$12^2)+'Monte Carlo'!$K$12*((RAND()+RAND()+RAND()+RAND()+RAND()+RAND()+RAND()+RAND()+RAND()+RAND()+RAND()+RAND())-6))-1)+W$15)</x:f>
        <x:v>4073252.614073634</x:v>
      </x:c>
      <x:c r="X236" s="97" t="n">
        <x:f>MAX(0,W236*(1+EXP((LN(1+'Monte Carlo'!$K$10)-0.5*'Monte Carlo'!$K$12^2)+'Monte Carlo'!$K$12*((RAND()+RAND()+RAND()+RAND()+RAND()+RAND()+RAND()+RAND()+RAND()+RAND()+RAND()+RAND())-6))-1)+X$15)</x:f>
        <x:v>4842941.8773985915</x:v>
      </x:c>
      <x:c r="Y236" s="97" t="n">
        <x:f>MAX(0,X236*(1+EXP((LN(1+'Monte Carlo'!$K$10)-0.5*'Monte Carlo'!$K$12^2)+'Monte Carlo'!$K$12*((RAND()+RAND()+RAND()+RAND()+RAND()+RAND()+RAND()+RAND()+RAND()+RAND()+RAND()+RAND())-6))-1)+Y$15)</x:f>
        <x:v>4602673.522518949</x:v>
      </x:c>
      <x:c r="Z236" s="97" t="n">
        <x:f>MAX(0,Y236*(1+EXP((LN(1+'Monte Carlo'!$K$10)-0.5*'Monte Carlo'!$K$12^2)+'Monte Carlo'!$K$12*((RAND()+RAND()+RAND()+RAND()+RAND()+RAND()+RAND()+RAND()+RAND()+RAND()+RAND()+RAND())-6))-1)+Z$15)</x:f>
        <x:v>4558230.190034254</x:v>
      </x:c>
      <x:c r="AA236" s="97" t="n">
        <x:f>MAX(0,Z236*(1+EXP((LN(1+'Monte Carlo'!$K$10)-0.5*'Monte Carlo'!$K$12^2)+'Monte Carlo'!$K$12*((RAND()+RAND()+RAND()+RAND()+RAND()+RAND()+RAND()+RAND()+RAND()+RAND()+RAND()+RAND())-6))-1)+AA$15)</x:f>
        <x:v>5364517.06298261</x:v>
      </x:c>
      <x:c r="AB236" s="97" t="n">
        <x:f>MAX(0,AA236*(1+EXP((LN(1+'Monte Carlo'!$K$10)-0.5*'Monte Carlo'!$K$12^2)+'Monte Carlo'!$K$12*((RAND()+RAND()+RAND()+RAND()+RAND()+RAND()+RAND()+RAND()+RAND()+RAND()+RAND()+RAND())-6))-1)+AB$15)</x:f>
        <x:v>6383634.8552028965</x:v>
      </x:c>
      <x:c r="AC236" s="97" t="n">
        <x:f>MAX(0,AB236*(1+EXP((LN(1+'Monte Carlo'!$K$10)-0.5*'Monte Carlo'!$K$12^2)+'Monte Carlo'!$K$12*((RAND()+RAND()+RAND()+RAND()+RAND()+RAND()+RAND()+RAND()+RAND()+RAND()+RAND()+RAND())-6))-1)+AC$15)</x:f>
        <x:v>7243255.151816327</x:v>
      </x:c>
      <x:c r="AD236" s="97" t="n">
        <x:f>MAX(0,AC236*(1+EXP((LN(1+'Monte Carlo'!$K$10)-0.5*'Monte Carlo'!$K$12^2)+'Monte Carlo'!$K$12*((RAND()+RAND()+RAND()+RAND()+RAND()+RAND()+RAND()+RAND()+RAND()+RAND()+RAND()+RAND())-6))-1)+AD$15)</x:f>
        <x:v>7182202.812949755</x:v>
      </x:c>
      <x:c r="AE236" s="97" t="n">
        <x:f>MAX(0,AD236*(1+EXP((LN(1+'Monte Carlo'!$K$10)-0.5*'Monte Carlo'!$K$12^2)+'Monte Carlo'!$K$12*((RAND()+RAND()+RAND()+RAND()+RAND()+RAND()+RAND()+RAND()+RAND()+RAND()+RAND()+RAND())-6))-1)+AE$15)</x:f>
        <x:v>6059821.603603174</x:v>
      </x:c>
      <x:c r="AF236" s="97" t="n">
        <x:f>MAX(0,AE236*(1+EXP((LN(1+'Monte Carlo'!$K$10)-0.5*'Monte Carlo'!$K$12^2)+'Monte Carlo'!$K$12*((RAND()+RAND()+RAND()+RAND()+RAND()+RAND()+RAND()+RAND()+RAND()+RAND()+RAND()+RAND())-6))-1)+AF$15)</x:f>
        <x:v>6121426.95442004</x:v>
      </x:c>
      <x:c r="AG236" s="97">
        <x:f t="shared" si="5"/>
        <x:v>804631.16579583846</x:v>
      </x:c>
    </x:row>
    <x:row r="237">
      <x:c r="A237" s="93">
        <x:v>216</x:v>
      </x:c>
      <x:c r="B237" s="97" t="n">
        <x:f>IF(AND(UPPER('Monte Carlo'!$K$4)="YES",'Monte Carlo'!$K$5&gt;0),'Monte Carlo'!$K$13,Liquidity_30Y!$C$14)</x:f>
        <x:v>1029031.25</x:v>
      </x:c>
      <x:c r="C237" s="97" t="n">
        <x:f>MAX(0,B237*(1+EXP((LN(1+'Monte Carlo'!$K$10)-0.5*'Monte Carlo'!$K$12^2)+'Monte Carlo'!$K$12*((RAND()+RAND()+RAND()+RAND()+RAND()+RAND()+RAND()+RAND()+RAND()+RAND()+RAND()+RAND())-6))-1)+C$15)</x:f>
        <x:v>903859.3052264785</x:v>
      </x:c>
      <x:c r="D237" s="97" t="n">
        <x:f>MAX(0,C237*(1+EXP((LN(1+'Monte Carlo'!$K$10)-0.5*'Monte Carlo'!$K$12^2)+'Monte Carlo'!$K$12*((RAND()+RAND()+RAND()+RAND()+RAND()+RAND()+RAND()+RAND()+RAND()+RAND()+RAND()+RAND())-6))-1)+D$15)</x:f>
        <x:v>944189.2734953465</x:v>
      </x:c>
      <x:c r="E237" s="97" t="n">
        <x:f>MAX(0,D237*(1+EXP((LN(1+'Monte Carlo'!$K$10)-0.5*'Monte Carlo'!$K$12^2)+'Monte Carlo'!$K$12*((RAND()+RAND()+RAND()+RAND()+RAND()+RAND()+RAND()+RAND()+RAND()+RAND()+RAND()+RAND())-6))-1)+E$15)</x:f>
        <x:v>1020365.3832504901</x:v>
      </x:c>
      <x:c r="F237" s="97" t="n">
        <x:f>MAX(0,E237*(1+EXP((LN(1+'Monte Carlo'!$K$10)-0.5*'Monte Carlo'!$K$12^2)+'Monte Carlo'!$K$12*((RAND()+RAND()+RAND()+RAND()+RAND()+RAND()+RAND()+RAND()+RAND()+RAND()+RAND()+RAND())-6))-1)+F$15)</x:f>
        <x:v>789999.7096113074</x:v>
      </x:c>
      <x:c r="G237" s="97" t="n">
        <x:f>MAX(0,F237*(1+EXP((LN(1+'Monte Carlo'!$K$10)-0.5*'Monte Carlo'!$K$12^2)+'Monte Carlo'!$K$12*((RAND()+RAND()+RAND()+RAND()+RAND()+RAND()+RAND()+RAND()+RAND()+RAND()+RAND()+RAND())-6))-1)+G$15)</x:f>
        <x:v>807627.5669540032</x:v>
      </x:c>
      <x:c r="H237" s="97" t="n">
        <x:f>MAX(0,G237*(1+EXP((LN(1+'Monte Carlo'!$K$10)-0.5*'Monte Carlo'!$K$12^2)+'Monte Carlo'!$K$12*((RAND()+RAND()+RAND()+RAND()+RAND()+RAND()+RAND()+RAND()+RAND()+RAND()+RAND()+RAND())-6))-1)+H$15)</x:f>
        <x:v>776898.0157748727</x:v>
      </x:c>
      <x:c r="I237" s="97" t="n">
        <x:f>MAX(0,H237*(1+EXP((LN(1+'Monte Carlo'!$K$10)-0.5*'Monte Carlo'!$K$12^2)+'Monte Carlo'!$K$12*((RAND()+RAND()+RAND()+RAND()+RAND()+RAND()+RAND()+RAND()+RAND()+RAND()+RAND()+RAND())-6))-1)+I$15)</x:f>
        <x:v>632854.1069402184</x:v>
      </x:c>
      <x:c r="J237" s="97" t="n">
        <x:f>MAX(0,I237*(1+EXP((LN(1+'Monte Carlo'!$K$10)-0.5*'Monte Carlo'!$K$12^2)+'Monte Carlo'!$K$12*((RAND()+RAND()+RAND()+RAND()+RAND()+RAND()+RAND()+RAND()+RAND()+RAND()+RAND()+RAND())-6))-1)+J$15)</x:f>
        <x:v>614724.9096319461</x:v>
      </x:c>
      <x:c r="K237" s="97" t="n">
        <x:f>MAX(0,J237*(1+EXP((LN(1+'Monte Carlo'!$K$10)-0.5*'Monte Carlo'!$K$12^2)+'Monte Carlo'!$K$12*((RAND()+RAND()+RAND()+RAND()+RAND()+RAND()+RAND()+RAND()+RAND()+RAND()+RAND()+RAND())-6))-1)+K$15)</x:f>
        <x:v>697104.5847301533</x:v>
      </x:c>
      <x:c r="L237" s="97" t="n">
        <x:f>MAX(0,K237*(1+EXP((LN(1+'Monte Carlo'!$K$10)-0.5*'Monte Carlo'!$K$12^2)+'Monte Carlo'!$K$12*((RAND()+RAND()+RAND()+RAND()+RAND()+RAND()+RAND()+RAND()+RAND()+RAND()+RAND()+RAND())-6))-1)+L$15)</x:f>
        <x:v>634957.1894919538</x:v>
      </x:c>
      <x:c r="M237" s="97" t="n">
        <x:f>MAX(0,L237*(1+EXP((LN(1+'Monte Carlo'!$K$10)-0.5*'Monte Carlo'!$K$12^2)+'Monte Carlo'!$K$12*((RAND()+RAND()+RAND()+RAND()+RAND()+RAND()+RAND()+RAND()+RAND()+RAND()+RAND()+RAND())-6))-1)+M$15)</x:f>
        <x:v>705628.6271557389</x:v>
      </x:c>
      <x:c r="N237" s="97" t="n">
        <x:f>MAX(0,M237*(1+EXP((LN(1+'Monte Carlo'!$K$10)-0.5*'Monte Carlo'!$K$12^2)+'Monte Carlo'!$K$12*((RAND()+RAND()+RAND()+RAND()+RAND()+RAND()+RAND()+RAND()+RAND()+RAND()+RAND()+RAND())-6))-1)+N$15)</x:f>
        <x:v>614156.1219755791</x:v>
      </x:c>
      <x:c r="O237" s="97" t="n">
        <x:f>MAX(0,N237*(1+EXP((LN(1+'Monte Carlo'!$K$10)-0.5*'Monte Carlo'!$K$12^2)+'Monte Carlo'!$K$12*((RAND()+RAND()+RAND()+RAND()+RAND()+RAND()+RAND()+RAND()+RAND()+RAND()+RAND()+RAND())-6))-1)+O$15)</x:f>
        <x:v>610591.5329827853</x:v>
      </x:c>
      <x:c r="P237" s="97" t="n">
        <x:f>MAX(0,O237*(1+EXP((LN(1+'Monte Carlo'!$K$10)-0.5*'Monte Carlo'!$K$12^2)+'Monte Carlo'!$K$12*((RAND()+RAND()+RAND()+RAND()+RAND()+RAND()+RAND()+RAND()+RAND()+RAND()+RAND()+RAND())-6))-1)+P$15)</x:f>
        <x:v>740295.572777023</x:v>
      </x:c>
      <x:c r="Q237" s="97" t="n">
        <x:f>MAX(0,P237*(1+EXP((LN(1+'Monte Carlo'!$K$10)-0.5*'Monte Carlo'!$K$12^2)+'Monte Carlo'!$K$12*((RAND()+RAND()+RAND()+RAND()+RAND()+RAND()+RAND()+RAND()+RAND()+RAND()+RAND()+RAND())-6))-1)+Q$15)</x:f>
        <x:v>785372.0538637007</x:v>
      </x:c>
      <x:c r="R237" s="97" t="n">
        <x:f>MAX(0,Q237*(1+EXP((LN(1+'Monte Carlo'!$K$10)-0.5*'Monte Carlo'!$K$12^2)+'Monte Carlo'!$K$12*((RAND()+RAND()+RAND()+RAND()+RAND()+RAND()+RAND()+RAND()+RAND()+RAND()+RAND()+RAND())-6))-1)+R$15)</x:f>
        <x:v>966851.8468392245</x:v>
      </x:c>
      <x:c r="S237" s="97" t="n">
        <x:f>MAX(0,R237*(1+EXP((LN(1+'Monte Carlo'!$K$10)-0.5*'Monte Carlo'!$K$12^2)+'Monte Carlo'!$K$12*((RAND()+RAND()+RAND()+RAND()+RAND()+RAND()+RAND()+RAND()+RAND()+RAND()+RAND()+RAND())-6))-1)+S$15)</x:f>
        <x:v>1264276.8769927544</x:v>
      </x:c>
      <x:c r="T237" s="97" t="n">
        <x:f>MAX(0,S237*(1+EXP((LN(1+'Monte Carlo'!$K$10)-0.5*'Monte Carlo'!$K$12^2)+'Monte Carlo'!$K$12*((RAND()+RAND()+RAND()+RAND()+RAND()+RAND()+RAND()+RAND()+RAND()+RAND()+RAND()+RAND())-6))-1)+T$15)</x:f>
        <x:v>1314594.5336242258</x:v>
      </x:c>
      <x:c r="U237" s="97" t="n">
        <x:f>MAX(0,T237*(1+EXP((LN(1+'Monte Carlo'!$K$10)-0.5*'Monte Carlo'!$K$12^2)+'Monte Carlo'!$K$12*((RAND()+RAND()+RAND()+RAND()+RAND()+RAND()+RAND()+RAND()+RAND()+RAND()+RAND()+RAND())-6))-1)+U$15)</x:f>
        <x:v>1449708.7824835756</x:v>
      </x:c>
      <x:c r="V237" s="97" t="n">
        <x:f>MAX(0,U237*(1+EXP((LN(1+'Monte Carlo'!$K$10)-0.5*'Monte Carlo'!$K$12^2)+'Monte Carlo'!$K$12*((RAND()+RAND()+RAND()+RAND()+RAND()+RAND()+RAND()+RAND()+RAND()+RAND()+RAND()+RAND())-6))-1)+V$15)</x:f>
        <x:v>1341116.5811205143</x:v>
      </x:c>
      <x:c r="W237" s="97" t="n">
        <x:f>MAX(0,V237*(1+EXP((LN(1+'Monte Carlo'!$K$10)-0.5*'Monte Carlo'!$K$12^2)+'Monte Carlo'!$K$12*((RAND()+RAND()+RAND()+RAND()+RAND()+RAND()+RAND()+RAND()+RAND()+RAND()+RAND()+RAND())-6))-1)+W$15)</x:f>
        <x:v>1723109.1819695376</x:v>
      </x:c>
      <x:c r="X237" s="97" t="n">
        <x:f>MAX(0,W237*(1+EXP((LN(1+'Monte Carlo'!$K$10)-0.5*'Monte Carlo'!$K$12^2)+'Monte Carlo'!$K$12*((RAND()+RAND()+RAND()+RAND()+RAND()+RAND()+RAND()+RAND()+RAND()+RAND()+RAND()+RAND())-6))-1)+X$15)</x:f>
        <x:v>2203928.1430534786</x:v>
      </x:c>
      <x:c r="Y237" s="97" t="n">
        <x:f>MAX(0,X237*(1+EXP((LN(1+'Monte Carlo'!$K$10)-0.5*'Monte Carlo'!$K$12^2)+'Monte Carlo'!$K$12*((RAND()+RAND()+RAND()+RAND()+RAND()+RAND()+RAND()+RAND()+RAND()+RAND()+RAND()+RAND())-6))-1)+Y$15)</x:f>
        <x:v>2867718.1816765573</x:v>
      </x:c>
      <x:c r="Z237" s="97" t="n">
        <x:f>MAX(0,Y237*(1+EXP((LN(1+'Monte Carlo'!$K$10)-0.5*'Monte Carlo'!$K$12^2)+'Monte Carlo'!$K$12*((RAND()+RAND()+RAND()+RAND()+RAND()+RAND()+RAND()+RAND()+RAND()+RAND()+RAND()+RAND())-6))-1)+Z$15)</x:f>
        <x:v>3303158.6089461492</x:v>
      </x:c>
      <x:c r="AA237" s="97" t="n">
        <x:f>MAX(0,Z237*(1+EXP((LN(1+'Monte Carlo'!$K$10)-0.5*'Monte Carlo'!$K$12^2)+'Monte Carlo'!$K$12*((RAND()+RAND()+RAND()+RAND()+RAND()+RAND()+RAND()+RAND()+RAND()+RAND()+RAND()+RAND())-6))-1)+AA$15)</x:f>
        <x:v>3027858.6964278445</x:v>
      </x:c>
      <x:c r="AB237" s="97" t="n">
        <x:f>MAX(0,AA237*(1+EXP((LN(1+'Monte Carlo'!$K$10)-0.5*'Monte Carlo'!$K$12^2)+'Monte Carlo'!$K$12*((RAND()+RAND()+RAND()+RAND()+RAND()+RAND()+RAND()+RAND()+RAND()+RAND()+RAND()+RAND())-6))-1)+AB$15)</x:f>
        <x:v>3505140.708782782</x:v>
      </x:c>
      <x:c r="AC237" s="97" t="n">
        <x:f>MAX(0,AB237*(1+EXP((LN(1+'Monte Carlo'!$K$10)-0.5*'Monte Carlo'!$K$12^2)+'Monte Carlo'!$K$12*((RAND()+RAND()+RAND()+RAND()+RAND()+RAND()+RAND()+RAND()+RAND()+RAND()+RAND()+RAND())-6))-1)+AC$15)</x:f>
        <x:v>3423659.1690764977</x:v>
      </x:c>
      <x:c r="AD237" s="97" t="n">
        <x:f>MAX(0,AC237*(1+EXP((LN(1+'Monte Carlo'!$K$10)-0.5*'Monte Carlo'!$K$12^2)+'Monte Carlo'!$K$12*((RAND()+RAND()+RAND()+RAND()+RAND()+RAND()+RAND()+RAND()+RAND()+RAND()+RAND()+RAND())-6))-1)+AD$15)</x:f>
        <x:v>3591322.594875286</x:v>
      </x:c>
      <x:c r="AE237" s="97" t="n">
        <x:f>MAX(0,AD237*(1+EXP((LN(1+'Monte Carlo'!$K$10)-0.5*'Monte Carlo'!$K$12^2)+'Monte Carlo'!$K$12*((RAND()+RAND()+RAND()+RAND()+RAND()+RAND()+RAND()+RAND()+RAND()+RAND()+RAND()+RAND())-6))-1)+AE$15)</x:f>
        <x:v>3898662.6486279247</x:v>
      </x:c>
      <x:c r="AF237" s="97" t="n">
        <x:f>MAX(0,AE237*(1+EXP((LN(1+'Monte Carlo'!$K$10)-0.5*'Monte Carlo'!$K$12^2)+'Monte Carlo'!$K$12*((RAND()+RAND()+RAND()+RAND()+RAND()+RAND()+RAND()+RAND()+RAND()+RAND()+RAND()+RAND())-6))-1)+AF$15)</x:f>
        <x:v>4068528.8213494495</x:v>
      </x:c>
      <x:c r="AG237" s="97">
        <x:f t="shared" si="5"/>
        <x:v>854660.64368741424</x:v>
      </x:c>
    </x:row>
    <x:row r="238">
      <x:c r="A238" s="93">
        <x:v>217</x:v>
      </x:c>
      <x:c r="B238" s="97" t="n">
        <x:f>IF(AND(UPPER('Monte Carlo'!$K$4)="YES",'Monte Carlo'!$K$5&gt;0),'Monte Carlo'!$K$13,Liquidity_30Y!$C$14)</x:f>
        <x:v>1029031.25</x:v>
      </x:c>
      <x:c r="C238" s="97" t="n">
        <x:f>MAX(0,B238*(1+EXP((LN(1+'Monte Carlo'!$K$10)-0.5*'Monte Carlo'!$K$12^2)+'Monte Carlo'!$K$12*((RAND()+RAND()+RAND()+RAND()+RAND()+RAND()+RAND()+RAND()+RAND()+RAND()+RAND()+RAND())-6))-1)+C$15)</x:f>
        <x:v>803274.4535806245</x:v>
      </x:c>
      <x:c r="D238" s="97" t="n">
        <x:f>MAX(0,C238*(1+EXP((LN(1+'Monte Carlo'!$K$10)-0.5*'Monte Carlo'!$K$12^2)+'Monte Carlo'!$K$12*((RAND()+RAND()+RAND()+RAND()+RAND()+RAND()+RAND()+RAND()+RAND()+RAND()+RAND()+RAND())-6))-1)+D$15)</x:f>
        <x:v>901761.1775753293</x:v>
      </x:c>
      <x:c r="E238" s="97" t="n">
        <x:f>MAX(0,D238*(1+EXP((LN(1+'Monte Carlo'!$K$10)-0.5*'Monte Carlo'!$K$12^2)+'Monte Carlo'!$K$12*((RAND()+RAND()+RAND()+RAND()+RAND()+RAND()+RAND()+RAND()+RAND()+RAND()+RAND()+RAND())-6))-1)+E$15)</x:f>
        <x:v>971825.2148434668</x:v>
      </x:c>
      <x:c r="F238" s="97" t="n">
        <x:f>MAX(0,E238*(1+EXP((LN(1+'Monte Carlo'!$K$10)-0.5*'Monte Carlo'!$K$12^2)+'Monte Carlo'!$K$12*((RAND()+RAND()+RAND()+RAND()+RAND()+RAND()+RAND()+RAND()+RAND()+RAND()+RAND()+RAND())-6))-1)+F$15)</x:f>
        <x:v>769622.0795870302</x:v>
      </x:c>
      <x:c r="G238" s="97" t="n">
        <x:f>MAX(0,F238*(1+EXP((LN(1+'Monte Carlo'!$K$10)-0.5*'Monte Carlo'!$K$12^2)+'Monte Carlo'!$K$12*((RAND()+RAND()+RAND()+RAND()+RAND()+RAND()+RAND()+RAND()+RAND()+RAND()+RAND()+RAND())-6))-1)+G$15)</x:f>
        <x:v>777794.4567146993</x:v>
      </x:c>
      <x:c r="H238" s="97" t="n">
        <x:f>MAX(0,G238*(1+EXP((LN(1+'Monte Carlo'!$K$10)-0.5*'Monte Carlo'!$K$12^2)+'Monte Carlo'!$K$12*((RAND()+RAND()+RAND()+RAND()+RAND()+RAND()+RAND()+RAND()+RAND()+RAND()+RAND()+RAND())-6))-1)+H$15)</x:f>
        <x:v>874384.4303168685</x:v>
      </x:c>
      <x:c r="I238" s="97" t="n">
        <x:f>MAX(0,H238*(1+EXP((LN(1+'Monte Carlo'!$K$10)-0.5*'Monte Carlo'!$K$12^2)+'Monte Carlo'!$K$12*((RAND()+RAND()+RAND()+RAND()+RAND()+RAND()+RAND()+RAND()+RAND()+RAND()+RAND()+RAND())-6))-1)+I$15)</x:f>
        <x:v>931352.8859731479</x:v>
      </x:c>
      <x:c r="J238" s="97" t="n">
        <x:f>MAX(0,I238*(1+EXP((LN(1+'Monte Carlo'!$K$10)-0.5*'Monte Carlo'!$K$12^2)+'Monte Carlo'!$K$12*((RAND()+RAND()+RAND()+RAND()+RAND()+RAND()+RAND()+RAND()+RAND()+RAND()+RAND()+RAND())-6))-1)+J$15)</x:f>
        <x:v>752608.9206494907</x:v>
      </x:c>
      <x:c r="K238" s="97" t="n">
        <x:f>MAX(0,J238*(1+EXP((LN(1+'Monte Carlo'!$K$10)-0.5*'Monte Carlo'!$K$12^2)+'Monte Carlo'!$K$12*((RAND()+RAND()+RAND()+RAND()+RAND()+RAND()+RAND()+RAND()+RAND()+RAND()+RAND()+RAND())-6))-1)+K$15)</x:f>
        <x:v>767832.5413601819</x:v>
      </x:c>
      <x:c r="L238" s="97" t="n">
        <x:f>MAX(0,K238*(1+EXP((LN(1+'Monte Carlo'!$K$10)-0.5*'Monte Carlo'!$K$12^2)+'Monte Carlo'!$K$12*((RAND()+RAND()+RAND()+RAND()+RAND()+RAND()+RAND()+RAND()+RAND()+RAND()+RAND()+RAND())-6))-1)+L$15)</x:f>
        <x:v>912433.0295592555</x:v>
      </x:c>
      <x:c r="M238" s="97" t="n">
        <x:f>MAX(0,L238*(1+EXP((LN(1+'Monte Carlo'!$K$10)-0.5*'Monte Carlo'!$K$12^2)+'Monte Carlo'!$K$12*((RAND()+RAND()+RAND()+RAND()+RAND()+RAND()+RAND()+RAND()+RAND()+RAND()+RAND()+RAND())-6))-1)+M$15)</x:f>
        <x:v>761926.2107221485</x:v>
      </x:c>
      <x:c r="N238" s="97" t="n">
        <x:f>MAX(0,M238*(1+EXP((LN(1+'Monte Carlo'!$K$10)-0.5*'Monte Carlo'!$K$12^2)+'Monte Carlo'!$K$12*((RAND()+RAND()+RAND()+RAND()+RAND()+RAND()+RAND()+RAND()+RAND()+RAND()+RAND()+RAND())-6))-1)+N$15)</x:f>
        <x:v>864620.3704329862</x:v>
      </x:c>
      <x:c r="O238" s="97" t="n">
        <x:f>MAX(0,N238*(1+EXP((LN(1+'Monte Carlo'!$K$10)-0.5*'Monte Carlo'!$K$12^2)+'Monte Carlo'!$K$12*((RAND()+RAND()+RAND()+RAND()+RAND()+RAND()+RAND()+RAND()+RAND()+RAND()+RAND()+RAND())-6))-1)+O$15)</x:f>
        <x:v>756798.3517237314</x:v>
      </x:c>
      <x:c r="P238" s="97" t="n">
        <x:f>MAX(0,O238*(1+EXP((LN(1+'Monte Carlo'!$K$10)-0.5*'Monte Carlo'!$K$12^2)+'Monte Carlo'!$K$12*((RAND()+RAND()+RAND()+RAND()+RAND()+RAND()+RAND()+RAND()+RAND()+RAND()+RAND()+RAND())-6))-1)+P$15)</x:f>
        <x:v>687520.987238221</x:v>
      </x:c>
      <x:c r="Q238" s="97" t="n">
        <x:f>MAX(0,P238*(1+EXP((LN(1+'Monte Carlo'!$K$10)-0.5*'Monte Carlo'!$K$12^2)+'Monte Carlo'!$K$12*((RAND()+RAND()+RAND()+RAND()+RAND()+RAND()+RAND()+RAND()+RAND()+RAND()+RAND()+RAND())-6))-1)+Q$15)</x:f>
        <x:v>845050.4841514702</x:v>
      </x:c>
      <x:c r="R238" s="97" t="n">
        <x:f>MAX(0,Q238*(1+EXP((LN(1+'Monte Carlo'!$K$10)-0.5*'Monte Carlo'!$K$12^2)+'Monte Carlo'!$K$12*((RAND()+RAND()+RAND()+RAND()+RAND()+RAND()+RAND()+RAND()+RAND()+RAND()+RAND()+RAND())-6))-1)+R$15)</x:f>
        <x:v>825603.1301406438</x:v>
      </x:c>
      <x:c r="S238" s="97" t="n">
        <x:f>MAX(0,R238*(1+EXP((LN(1+'Monte Carlo'!$K$10)-0.5*'Monte Carlo'!$K$12^2)+'Monte Carlo'!$K$12*((RAND()+RAND()+RAND()+RAND()+RAND()+RAND()+RAND()+RAND()+RAND()+RAND()+RAND()+RAND())-6))-1)+S$15)</x:f>
        <x:v>1045747.2780861792</x:v>
      </x:c>
      <x:c r="T238" s="97" t="n">
        <x:f>MAX(0,S238*(1+EXP((LN(1+'Monte Carlo'!$K$10)-0.5*'Monte Carlo'!$K$12^2)+'Monte Carlo'!$K$12*((RAND()+RAND()+RAND()+RAND()+RAND()+RAND()+RAND()+RAND()+RAND()+RAND()+RAND()+RAND())-6))-1)+T$15)</x:f>
        <x:v>1047796.4098963949</x:v>
      </x:c>
      <x:c r="U238" s="97" t="n">
        <x:f>MAX(0,T238*(1+EXP((LN(1+'Monte Carlo'!$K$10)-0.5*'Monte Carlo'!$K$12^2)+'Monte Carlo'!$K$12*((RAND()+RAND()+RAND()+RAND()+RAND()+RAND()+RAND()+RAND()+RAND()+RAND()+RAND()+RAND())-6))-1)+U$15)</x:f>
        <x:v>1383890.4502796961</x:v>
      </x:c>
      <x:c r="V238" s="97" t="n">
        <x:f>MAX(0,U238*(1+EXP((LN(1+'Monte Carlo'!$K$10)-0.5*'Monte Carlo'!$K$12^2)+'Monte Carlo'!$K$12*((RAND()+RAND()+RAND()+RAND()+RAND()+RAND()+RAND()+RAND()+RAND()+RAND()+RAND()+RAND())-6))-1)+V$15)</x:f>
        <x:v>1575534.1330377655</x:v>
      </x:c>
      <x:c r="W238" s="97" t="n">
        <x:f>MAX(0,V238*(1+EXP((LN(1+'Monte Carlo'!$K$10)-0.5*'Monte Carlo'!$K$12^2)+'Monte Carlo'!$K$12*((RAND()+RAND()+RAND()+RAND()+RAND()+RAND()+RAND()+RAND()+RAND()+RAND()+RAND()+RAND())-6))-1)+W$15)</x:f>
        <x:v>1382664.4236766123</x:v>
      </x:c>
      <x:c r="X238" s="97" t="n">
        <x:f>MAX(0,W238*(1+EXP((LN(1+'Monte Carlo'!$K$10)-0.5*'Monte Carlo'!$K$12^2)+'Monte Carlo'!$K$12*((RAND()+RAND()+RAND()+RAND()+RAND()+RAND()+RAND()+RAND()+RAND()+RAND()+RAND()+RAND())-6))-1)+X$15)</x:f>
        <x:v>1380402.8746018407</x:v>
      </x:c>
      <x:c r="Y238" s="97" t="n">
        <x:f>MAX(0,X238*(1+EXP((LN(1+'Monte Carlo'!$K$10)-0.5*'Monte Carlo'!$K$12^2)+'Monte Carlo'!$K$12*((RAND()+RAND()+RAND()+RAND()+RAND()+RAND()+RAND()+RAND()+RAND()+RAND()+RAND()+RAND())-6))-1)+Y$15)</x:f>
        <x:v>1302044.4721513914</x:v>
      </x:c>
      <x:c r="Z238" s="97" t="n">
        <x:f>MAX(0,Y238*(1+EXP((LN(1+'Monte Carlo'!$K$10)-0.5*'Monte Carlo'!$K$12^2)+'Monte Carlo'!$K$12*((RAND()+RAND()+RAND()+RAND()+RAND()+RAND()+RAND()+RAND()+RAND()+RAND()+RAND()+RAND())-6))-1)+Z$15)</x:f>
        <x:v>1848606.5112139327</x:v>
      </x:c>
      <x:c r="AA238" s="97" t="n">
        <x:f>MAX(0,Z238*(1+EXP((LN(1+'Monte Carlo'!$K$10)-0.5*'Monte Carlo'!$K$12^2)+'Monte Carlo'!$K$12*((RAND()+RAND()+RAND()+RAND()+RAND()+RAND()+RAND()+RAND()+RAND()+RAND()+RAND()+RAND())-6))-1)+AA$15)</x:f>
        <x:v>1643040.4103006646</x:v>
      </x:c>
      <x:c r="AB238" s="97" t="n">
        <x:f>MAX(0,AA238*(1+EXP((LN(1+'Monte Carlo'!$K$10)-0.5*'Monte Carlo'!$K$12^2)+'Monte Carlo'!$K$12*((RAND()+RAND()+RAND()+RAND()+RAND()+RAND()+RAND()+RAND()+RAND()+RAND()+RAND()+RAND())-6))-1)+AB$15)</x:f>
        <x:v>1291191.3512493074</x:v>
      </x:c>
      <x:c r="AC238" s="97" t="n">
        <x:f>MAX(0,AB238*(1+EXP((LN(1+'Monte Carlo'!$K$10)-0.5*'Monte Carlo'!$K$12^2)+'Monte Carlo'!$K$12*((RAND()+RAND()+RAND()+RAND()+RAND()+RAND()+RAND()+RAND()+RAND()+RAND()+RAND()+RAND())-6))-1)+AC$15)</x:f>
        <x:v>1374454.024505798</x:v>
      </x:c>
      <x:c r="AD238" s="97" t="n">
        <x:f>MAX(0,AC238*(1+EXP((LN(1+'Monte Carlo'!$K$10)-0.5*'Monte Carlo'!$K$12^2)+'Monte Carlo'!$K$12*((RAND()+RAND()+RAND()+RAND()+RAND()+RAND()+RAND()+RAND()+RAND()+RAND()+RAND()+RAND())-6))-1)+AD$15)</x:f>
        <x:v>1482460.7640647474</x:v>
      </x:c>
      <x:c r="AE238" s="97" t="n">
        <x:f>MAX(0,AD238*(1+EXP((LN(1+'Monte Carlo'!$K$10)-0.5*'Monte Carlo'!$K$12^2)+'Monte Carlo'!$K$12*((RAND()+RAND()+RAND()+RAND()+RAND()+RAND()+RAND()+RAND()+RAND()+RAND()+RAND()+RAND())-6))-1)+AE$15)</x:f>
        <x:v>1881239.0527432924</x:v>
      </x:c>
      <x:c r="AF238" s="97" t="n">
        <x:f>MAX(0,AE238*(1+EXP((LN(1+'Monte Carlo'!$K$10)-0.5*'Monte Carlo'!$K$12^2)+'Monte Carlo'!$K$12*((RAND()+RAND()+RAND()+RAND()+RAND()+RAND()+RAND()+RAND()+RAND()+RAND()+RAND()+RAND())-6))-1)+AF$15)</x:f>
        <x:v>1670646.6407072323</x:v>
      </x:c>
      <x:c r="AG238" s="97">
        <x:f t="shared" si="5"/>
        <x:v>676114.90418695903</x:v>
      </x:c>
    </x:row>
    <x:row r="239">
      <x:c r="A239" s="93">
        <x:v>218</x:v>
      </x:c>
      <x:c r="B239" s="97" t="n">
        <x:f>IF(AND(UPPER('Monte Carlo'!$K$4)="YES",'Monte Carlo'!$K$5&gt;0),'Monte Carlo'!$K$13,Liquidity_30Y!$C$14)</x:f>
        <x:v>1029031.25</x:v>
      </x:c>
      <x:c r="C239" s="97" t="n">
        <x:f>MAX(0,B239*(1+EXP((LN(1+'Monte Carlo'!$K$10)-0.5*'Monte Carlo'!$K$12^2)+'Monte Carlo'!$K$12*((RAND()+RAND()+RAND()+RAND()+RAND()+RAND()+RAND()+RAND()+RAND()+RAND()+RAND()+RAND())-6))-1)+C$15)</x:f>
        <x:v>1472252.220904071</x:v>
      </x:c>
      <x:c r="D239" s="97" t="n">
        <x:f>MAX(0,C239*(1+EXP((LN(1+'Monte Carlo'!$K$10)-0.5*'Monte Carlo'!$K$12^2)+'Monte Carlo'!$K$12*((RAND()+RAND()+RAND()+RAND()+RAND()+RAND()+RAND()+RAND()+RAND()+RAND()+RAND()+RAND())-6))-1)+D$15)</x:f>
        <x:v>1731386.1266775914</x:v>
      </x:c>
      <x:c r="E239" s="97" t="n">
        <x:f>MAX(0,D239*(1+EXP((LN(1+'Monte Carlo'!$K$10)-0.5*'Monte Carlo'!$K$12^2)+'Monte Carlo'!$K$12*((RAND()+RAND()+RAND()+RAND()+RAND()+RAND()+RAND()+RAND()+RAND()+RAND()+RAND()+RAND())-6))-1)+E$15)</x:f>
        <x:v>2087754.1145506096</x:v>
      </x:c>
      <x:c r="F239" s="97" t="n">
        <x:f>MAX(0,E239*(1+EXP((LN(1+'Monte Carlo'!$K$10)-0.5*'Monte Carlo'!$K$12^2)+'Monte Carlo'!$K$12*((RAND()+RAND()+RAND()+RAND()+RAND()+RAND()+RAND()+RAND()+RAND()+RAND()+RAND()+RAND())-6))-1)+F$15)</x:f>
        <x:v>3246189.5173447477</x:v>
      </x:c>
      <x:c r="G239" s="97" t="n">
        <x:f>MAX(0,F239*(1+EXP((LN(1+'Monte Carlo'!$K$10)-0.5*'Monte Carlo'!$K$12^2)+'Monte Carlo'!$K$12*((RAND()+RAND()+RAND()+RAND()+RAND()+RAND()+RAND()+RAND()+RAND()+RAND()+RAND()+RAND())-6))-1)+G$15)</x:f>
        <x:v>4208735.754845576</x:v>
      </x:c>
      <x:c r="H239" s="97" t="n">
        <x:f>MAX(0,G239*(1+EXP((LN(1+'Monte Carlo'!$K$10)-0.5*'Monte Carlo'!$K$12^2)+'Monte Carlo'!$K$12*((RAND()+RAND()+RAND()+RAND()+RAND()+RAND()+RAND()+RAND()+RAND()+RAND()+RAND()+RAND())-6))-1)+H$15)</x:f>
        <x:v>4914219.624087087</x:v>
      </x:c>
      <x:c r="I239" s="97" t="n">
        <x:f>MAX(0,H239*(1+EXP((LN(1+'Monte Carlo'!$K$10)-0.5*'Monte Carlo'!$K$12^2)+'Monte Carlo'!$K$12*((RAND()+RAND()+RAND()+RAND()+RAND()+RAND()+RAND()+RAND()+RAND()+RAND()+RAND()+RAND())-6))-1)+I$15)</x:f>
        <x:v>4362939.074186923</x:v>
      </x:c>
      <x:c r="J239" s="97" t="n">
        <x:f>MAX(0,I239*(1+EXP((LN(1+'Monte Carlo'!$K$10)-0.5*'Monte Carlo'!$K$12^2)+'Monte Carlo'!$K$12*((RAND()+RAND()+RAND()+RAND()+RAND()+RAND()+RAND()+RAND()+RAND()+RAND()+RAND()+RAND())-6))-1)+J$15)</x:f>
        <x:v>4233919.99962832</x:v>
      </x:c>
      <x:c r="K239" s="97" t="n">
        <x:f>MAX(0,J239*(1+EXP((LN(1+'Monte Carlo'!$K$10)-0.5*'Monte Carlo'!$K$12^2)+'Monte Carlo'!$K$12*((RAND()+RAND()+RAND()+RAND()+RAND()+RAND()+RAND()+RAND()+RAND()+RAND()+RAND()+RAND())-6))-1)+K$15)</x:f>
        <x:v>4973449.713016869</x:v>
      </x:c>
      <x:c r="L239" s="97" t="n">
        <x:f>MAX(0,K239*(1+EXP((LN(1+'Monte Carlo'!$K$10)-0.5*'Monte Carlo'!$K$12^2)+'Monte Carlo'!$K$12*((RAND()+RAND()+RAND()+RAND()+RAND()+RAND()+RAND()+RAND()+RAND()+RAND()+RAND()+RAND())-6))-1)+L$15)</x:f>
        <x:v>4566955.225805132</x:v>
      </x:c>
      <x:c r="M239" s="97" t="n">
        <x:f>MAX(0,L239*(1+EXP((LN(1+'Monte Carlo'!$K$10)-0.5*'Monte Carlo'!$K$12^2)+'Monte Carlo'!$K$12*((RAND()+RAND()+RAND()+RAND()+RAND()+RAND()+RAND()+RAND()+RAND()+RAND()+RAND()+RAND())-6))-1)+M$15)</x:f>
        <x:v>5095271.390747335</x:v>
      </x:c>
      <x:c r="N239" s="97" t="n">
        <x:f>MAX(0,M239*(1+EXP((LN(1+'Monte Carlo'!$K$10)-0.5*'Monte Carlo'!$K$12^2)+'Monte Carlo'!$K$12*((RAND()+RAND()+RAND()+RAND()+RAND()+RAND()+RAND()+RAND()+RAND()+RAND()+RAND()+RAND())-6))-1)+N$15)</x:f>
        <x:v>6598171.689383939</x:v>
      </x:c>
      <x:c r="O239" s="97" t="n">
        <x:f>MAX(0,N239*(1+EXP((LN(1+'Monte Carlo'!$K$10)-0.5*'Monte Carlo'!$K$12^2)+'Monte Carlo'!$K$12*((RAND()+RAND()+RAND()+RAND()+RAND()+RAND()+RAND()+RAND()+RAND()+RAND()+RAND()+RAND())-6))-1)+O$15)</x:f>
        <x:v>8674248.147330418</x:v>
      </x:c>
      <x:c r="P239" s="97" t="n">
        <x:f>MAX(0,O239*(1+EXP((LN(1+'Monte Carlo'!$K$10)-0.5*'Monte Carlo'!$K$12^2)+'Monte Carlo'!$K$12*((RAND()+RAND()+RAND()+RAND()+RAND()+RAND()+RAND()+RAND()+RAND()+RAND()+RAND()+RAND())-6))-1)+P$15)</x:f>
        <x:v>9920414.791063491</x:v>
      </x:c>
      <x:c r="Q239" s="97" t="n">
        <x:f>MAX(0,P239*(1+EXP((LN(1+'Monte Carlo'!$K$10)-0.5*'Monte Carlo'!$K$12^2)+'Monte Carlo'!$K$12*((RAND()+RAND()+RAND()+RAND()+RAND()+RAND()+RAND()+RAND()+RAND()+RAND()+RAND()+RAND())-6))-1)+Q$15)</x:f>
        <x:v>11834614.30580159</x:v>
      </x:c>
      <x:c r="R239" s="97" t="n">
        <x:f>MAX(0,Q239*(1+EXP((LN(1+'Monte Carlo'!$K$10)-0.5*'Monte Carlo'!$K$12^2)+'Monte Carlo'!$K$12*((RAND()+RAND()+RAND()+RAND()+RAND()+RAND()+RAND()+RAND()+RAND()+RAND()+RAND()+RAND())-6))-1)+R$15)</x:f>
        <x:v>13945228.07745268</x:v>
      </x:c>
      <x:c r="S239" s="97" t="n">
        <x:f>MAX(0,R239*(1+EXP((LN(1+'Monte Carlo'!$K$10)-0.5*'Monte Carlo'!$K$12^2)+'Monte Carlo'!$K$12*((RAND()+RAND()+RAND()+RAND()+RAND()+RAND()+RAND()+RAND()+RAND()+RAND()+RAND()+RAND())-6))-1)+S$15)</x:f>
        <x:v>12573379.438407494</x:v>
      </x:c>
      <x:c r="T239" s="97" t="n">
        <x:f>MAX(0,S239*(1+EXP((LN(1+'Monte Carlo'!$K$10)-0.5*'Monte Carlo'!$K$12^2)+'Monte Carlo'!$K$12*((RAND()+RAND()+RAND()+RAND()+RAND()+RAND()+RAND()+RAND()+RAND()+RAND()+RAND()+RAND())-6))-1)+T$15)</x:f>
        <x:v>10129786.506387495</x:v>
      </x:c>
      <x:c r="U239" s="97" t="n">
        <x:f>MAX(0,T239*(1+EXP((LN(1+'Monte Carlo'!$K$10)-0.5*'Monte Carlo'!$K$12^2)+'Monte Carlo'!$K$12*((RAND()+RAND()+RAND()+RAND()+RAND()+RAND()+RAND()+RAND()+RAND()+RAND()+RAND()+RAND())-6))-1)+U$15)</x:f>
        <x:v>14022835.348449018</x:v>
      </x:c>
      <x:c r="V239" s="97" t="n">
        <x:f>MAX(0,U239*(1+EXP((LN(1+'Monte Carlo'!$K$10)-0.5*'Monte Carlo'!$K$12^2)+'Monte Carlo'!$K$12*((RAND()+RAND()+RAND()+RAND()+RAND()+RAND()+RAND()+RAND()+RAND()+RAND()+RAND()+RAND())-6))-1)+V$15)</x:f>
        <x:v>15033881.382709956</x:v>
      </x:c>
      <x:c r="W239" s="97" t="n">
        <x:f>MAX(0,V239*(1+EXP((LN(1+'Monte Carlo'!$K$10)-0.5*'Monte Carlo'!$K$12^2)+'Monte Carlo'!$K$12*((RAND()+RAND()+RAND()+RAND()+RAND()+RAND()+RAND()+RAND()+RAND()+RAND()+RAND()+RAND())-6))-1)+W$15)</x:f>
        <x:v>19553367.186437268</x:v>
      </x:c>
      <x:c r="X239" s="97" t="n">
        <x:f>MAX(0,W239*(1+EXP((LN(1+'Monte Carlo'!$K$10)-0.5*'Monte Carlo'!$K$12^2)+'Monte Carlo'!$K$12*((RAND()+RAND()+RAND()+RAND()+RAND()+RAND()+RAND()+RAND()+RAND()+RAND()+RAND()+RAND())-6))-1)+X$15)</x:f>
        <x:v>19225203.25651385</x:v>
      </x:c>
      <x:c r="Y239" s="97" t="n">
        <x:f>MAX(0,X239*(1+EXP((LN(1+'Monte Carlo'!$K$10)-0.5*'Monte Carlo'!$K$12^2)+'Monte Carlo'!$K$12*((RAND()+RAND()+RAND()+RAND()+RAND()+RAND()+RAND()+RAND()+RAND()+RAND()+RAND()+RAND())-6))-1)+Y$15)</x:f>
        <x:v>24728167.55422231</x:v>
      </x:c>
      <x:c r="Z239" s="97" t="n">
        <x:f>MAX(0,Y239*(1+EXP((LN(1+'Monte Carlo'!$K$10)-0.5*'Monte Carlo'!$K$12^2)+'Monte Carlo'!$K$12*((RAND()+RAND()+RAND()+RAND()+RAND()+RAND()+RAND()+RAND()+RAND()+RAND()+RAND()+RAND())-6))-1)+Z$15)</x:f>
        <x:v>20735552.083868917</x:v>
      </x:c>
      <x:c r="AA239" s="97" t="n">
        <x:f>MAX(0,Z239*(1+EXP((LN(1+'Monte Carlo'!$K$10)-0.5*'Monte Carlo'!$K$12^2)+'Monte Carlo'!$K$12*((RAND()+RAND()+RAND()+RAND()+RAND()+RAND()+RAND()+RAND()+RAND()+RAND()+RAND()+RAND())-6))-1)+AA$15)</x:f>
        <x:v>19955867.3243552</x:v>
      </x:c>
      <x:c r="AB239" s="97" t="n">
        <x:f>MAX(0,AA239*(1+EXP((LN(1+'Monte Carlo'!$K$10)-0.5*'Monte Carlo'!$K$12^2)+'Monte Carlo'!$K$12*((RAND()+RAND()+RAND()+RAND()+RAND()+RAND()+RAND()+RAND()+RAND()+RAND()+RAND()+RAND())-6))-1)+AB$15)</x:f>
        <x:v>23312316.40491727</x:v>
      </x:c>
      <x:c r="AC239" s="97" t="n">
        <x:f>MAX(0,AB239*(1+EXP((LN(1+'Monte Carlo'!$K$10)-0.5*'Monte Carlo'!$K$12^2)+'Monte Carlo'!$K$12*((RAND()+RAND()+RAND()+RAND()+RAND()+RAND()+RAND()+RAND()+RAND()+RAND()+RAND()+RAND())-6))-1)+AC$15)</x:f>
        <x:v>36076480.743783526</x:v>
      </x:c>
      <x:c r="AD239" s="97" t="n">
        <x:f>MAX(0,AC239*(1+EXP((LN(1+'Monte Carlo'!$K$10)-0.5*'Monte Carlo'!$K$12^2)+'Monte Carlo'!$K$12*((RAND()+RAND()+RAND()+RAND()+RAND()+RAND()+RAND()+RAND()+RAND()+RAND()+RAND()+RAND())-6))-1)+AD$15)</x:f>
        <x:v>43426550.43638335</x:v>
      </x:c>
      <x:c r="AE239" s="97" t="n">
        <x:f>MAX(0,AD239*(1+EXP((LN(1+'Monte Carlo'!$K$10)-0.5*'Monte Carlo'!$K$12^2)+'Monte Carlo'!$K$12*((RAND()+RAND()+RAND()+RAND()+RAND()+RAND()+RAND()+RAND()+RAND()+RAND()+RAND()+RAND())-6))-1)+AE$15)</x:f>
        <x:v>53072695.435602784</x:v>
      </x:c>
      <x:c r="AF239" s="97" t="n">
        <x:f>MAX(0,AE239*(1+EXP((LN(1+'Monte Carlo'!$K$10)-0.5*'Monte Carlo'!$K$12^2)+'Monte Carlo'!$K$12*((RAND()+RAND()+RAND()+RAND()+RAND()+RAND()+RAND()+RAND()+RAND()+RAND()+RAND()+RAND())-6))-1)+AF$15)</x:f>
        <x:v>70418426.85791253</x:v>
      </x:c>
      <x:c r="AG239" s="97">
        <x:f t="shared" si="5"/>
        <x:v>763240.55425861455</x:v>
      </x:c>
    </x:row>
    <x:row r="240">
      <x:c r="A240" s="93">
        <x:v>219</x:v>
      </x:c>
      <x:c r="B240" s="97" t="n">
        <x:f>IF(AND(UPPER('Monte Carlo'!$K$4)="YES",'Monte Carlo'!$K$5&gt;0),'Monte Carlo'!$K$13,Liquidity_30Y!$C$14)</x:f>
        <x:v>1029031.25</x:v>
      </x:c>
      <x:c r="C240" s="97" t="n">
        <x:f>MAX(0,B240*(1+EXP((LN(1+'Monte Carlo'!$K$10)-0.5*'Monte Carlo'!$K$12^2)+'Monte Carlo'!$K$12*((RAND()+RAND()+RAND()+RAND()+RAND()+RAND()+RAND()+RAND()+RAND()+RAND()+RAND()+RAND())-6))-1)+C$15)</x:f>
        <x:v>1105990.0568605582</x:v>
      </x:c>
      <x:c r="D240" s="97" t="n">
        <x:f>MAX(0,C240*(1+EXP((LN(1+'Monte Carlo'!$K$10)-0.5*'Monte Carlo'!$K$12^2)+'Monte Carlo'!$K$12*((RAND()+RAND()+RAND()+RAND()+RAND()+RAND()+RAND()+RAND()+RAND()+RAND()+RAND()+RAND())-6))-1)+D$15)</x:f>
        <x:v>990147.6510771713</x:v>
      </x:c>
      <x:c r="E240" s="97" t="n">
        <x:f>MAX(0,D240*(1+EXP((LN(1+'Monte Carlo'!$K$10)-0.5*'Monte Carlo'!$K$12^2)+'Monte Carlo'!$K$12*((RAND()+RAND()+RAND()+RAND()+RAND()+RAND()+RAND()+RAND()+RAND()+RAND()+RAND()+RAND())-6))-1)+E$15)</x:f>
        <x:v>1260332.1404543966</x:v>
      </x:c>
      <x:c r="F240" s="97" t="n">
        <x:f>MAX(0,E240*(1+EXP((LN(1+'Monte Carlo'!$K$10)-0.5*'Monte Carlo'!$K$12^2)+'Monte Carlo'!$K$12*((RAND()+RAND()+RAND()+RAND()+RAND()+RAND()+RAND()+RAND()+RAND()+RAND()+RAND()+RAND())-6))-1)+F$15)</x:f>
        <x:v>1497204.3987437836</x:v>
      </x:c>
      <x:c r="G240" s="97" t="n">
        <x:f>MAX(0,F240*(1+EXP((LN(1+'Monte Carlo'!$K$10)-0.5*'Monte Carlo'!$K$12^2)+'Monte Carlo'!$K$12*((RAND()+RAND()+RAND()+RAND()+RAND()+RAND()+RAND()+RAND()+RAND()+RAND()+RAND()+RAND())-6))-1)+G$15)</x:f>
        <x:v>1515608.3764376657</x:v>
      </x:c>
      <x:c r="H240" s="97" t="n">
        <x:f>MAX(0,G240*(1+EXP((LN(1+'Monte Carlo'!$K$10)-0.5*'Monte Carlo'!$K$12^2)+'Monte Carlo'!$K$12*((RAND()+RAND()+RAND()+RAND()+RAND()+RAND()+RAND()+RAND()+RAND()+RAND()+RAND()+RAND())-6))-1)+H$15)</x:f>
        <x:v>1281718.6058768095</x:v>
      </x:c>
      <x:c r="I240" s="97" t="n">
        <x:f>MAX(0,H240*(1+EXP((LN(1+'Monte Carlo'!$K$10)-0.5*'Monte Carlo'!$K$12^2)+'Monte Carlo'!$K$12*((RAND()+RAND()+RAND()+RAND()+RAND()+RAND()+RAND()+RAND()+RAND()+RAND()+RAND()+RAND())-6))-1)+I$15)</x:f>
        <x:v>1289691.0887438874</x:v>
      </x:c>
      <x:c r="J240" s="97" t="n">
        <x:f>MAX(0,I240*(1+EXP((LN(1+'Monte Carlo'!$K$10)-0.5*'Monte Carlo'!$K$12^2)+'Monte Carlo'!$K$12*((RAND()+RAND()+RAND()+RAND()+RAND()+RAND()+RAND()+RAND()+RAND()+RAND()+RAND()+RAND())-6))-1)+J$15)</x:f>
        <x:v>1178978.2800385915</x:v>
      </x:c>
      <x:c r="K240" s="97" t="n">
        <x:f>MAX(0,J240*(1+EXP((LN(1+'Monte Carlo'!$K$10)-0.5*'Monte Carlo'!$K$12^2)+'Monte Carlo'!$K$12*((RAND()+RAND()+RAND()+RAND()+RAND()+RAND()+RAND()+RAND()+RAND()+RAND()+RAND()+RAND())-6))-1)+K$15)</x:f>
        <x:v>1195724.882786279</x:v>
      </x:c>
      <x:c r="L240" s="97" t="n">
        <x:f>MAX(0,K240*(1+EXP((LN(1+'Monte Carlo'!$K$10)-0.5*'Monte Carlo'!$K$12^2)+'Monte Carlo'!$K$12*((RAND()+RAND()+RAND()+RAND()+RAND()+RAND()+RAND()+RAND()+RAND()+RAND()+RAND()+RAND())-6))-1)+L$15)</x:f>
        <x:v>1162113.1943253858</x:v>
      </x:c>
      <x:c r="M240" s="97" t="n">
        <x:f>MAX(0,L240*(1+EXP((LN(1+'Monte Carlo'!$K$10)-0.5*'Monte Carlo'!$K$12^2)+'Monte Carlo'!$K$12*((RAND()+RAND()+RAND()+RAND()+RAND()+RAND()+RAND()+RAND()+RAND()+RAND()+RAND()+RAND())-6))-1)+M$15)</x:f>
        <x:v>1453948.3605222523</x:v>
      </x:c>
      <x:c r="N240" s="97" t="n">
        <x:f>MAX(0,M240*(1+EXP((LN(1+'Monte Carlo'!$K$10)-0.5*'Monte Carlo'!$K$12^2)+'Monte Carlo'!$K$12*((RAND()+RAND()+RAND()+RAND()+RAND()+RAND()+RAND()+RAND()+RAND()+RAND()+RAND()+RAND())-6))-1)+N$15)</x:f>
        <x:v>1905832.2440141558</x:v>
      </x:c>
      <x:c r="O240" s="97" t="n">
        <x:f>MAX(0,N240*(1+EXP((LN(1+'Monte Carlo'!$K$10)-0.5*'Monte Carlo'!$K$12^2)+'Monte Carlo'!$K$12*((RAND()+RAND()+RAND()+RAND()+RAND()+RAND()+RAND()+RAND()+RAND()+RAND()+RAND()+RAND())-6))-1)+O$15)</x:f>
        <x:v>2133170.462848745</x:v>
      </x:c>
      <x:c r="P240" s="97" t="n">
        <x:f>MAX(0,O240*(1+EXP((LN(1+'Monte Carlo'!$K$10)-0.5*'Monte Carlo'!$K$12^2)+'Monte Carlo'!$K$12*((RAND()+RAND()+RAND()+RAND()+RAND()+RAND()+RAND()+RAND()+RAND()+RAND()+RAND()+RAND())-6))-1)+P$15)</x:f>
        <x:v>2374883.814022339</x:v>
      </x:c>
      <x:c r="Q240" s="97" t="n">
        <x:f>MAX(0,P240*(1+EXP((LN(1+'Monte Carlo'!$K$10)-0.5*'Monte Carlo'!$K$12^2)+'Monte Carlo'!$K$12*((RAND()+RAND()+RAND()+RAND()+RAND()+RAND()+RAND()+RAND()+RAND()+RAND()+RAND()+RAND())-6))-1)+Q$15)</x:f>
        <x:v>2247675.1428167713</x:v>
      </x:c>
      <x:c r="R240" s="97" t="n">
        <x:f>MAX(0,Q240*(1+EXP((LN(1+'Monte Carlo'!$K$10)-0.5*'Monte Carlo'!$K$12^2)+'Monte Carlo'!$K$12*((RAND()+RAND()+RAND()+RAND()+RAND()+RAND()+RAND()+RAND()+RAND()+RAND()+RAND()+RAND())-6))-1)+R$15)</x:f>
        <x:v>2049247.5320984852</x:v>
      </x:c>
      <x:c r="S240" s="97" t="n">
        <x:f>MAX(0,R240*(1+EXP((LN(1+'Monte Carlo'!$K$10)-0.5*'Monte Carlo'!$K$12^2)+'Monte Carlo'!$K$12*((RAND()+RAND()+RAND()+RAND()+RAND()+RAND()+RAND()+RAND()+RAND()+RAND()+RAND()+RAND())-6))-1)+S$15)</x:f>
        <x:v>2299878.7739796494</x:v>
      </x:c>
      <x:c r="T240" s="97" t="n">
        <x:f>MAX(0,S240*(1+EXP((LN(1+'Monte Carlo'!$K$10)-0.5*'Monte Carlo'!$K$12^2)+'Monte Carlo'!$K$12*((RAND()+RAND()+RAND()+RAND()+RAND()+RAND()+RAND()+RAND()+RAND()+RAND()+RAND()+RAND())-6))-1)+T$15)</x:f>
        <x:v>2724475.461542167</x:v>
      </x:c>
      <x:c r="U240" s="97" t="n">
        <x:f>MAX(0,T240*(1+EXP((LN(1+'Monte Carlo'!$K$10)-0.5*'Monte Carlo'!$K$12^2)+'Monte Carlo'!$K$12*((RAND()+RAND()+RAND()+RAND()+RAND()+RAND()+RAND()+RAND()+RAND()+RAND()+RAND()+RAND())-6))-1)+U$15)</x:f>
        <x:v>2493806.6586959865</x:v>
      </x:c>
      <x:c r="V240" s="97" t="n">
        <x:f>MAX(0,U240*(1+EXP((LN(1+'Monte Carlo'!$K$10)-0.5*'Monte Carlo'!$K$12^2)+'Monte Carlo'!$K$12*((RAND()+RAND()+RAND()+RAND()+RAND()+RAND()+RAND()+RAND()+RAND()+RAND()+RAND()+RAND())-6))-1)+V$15)</x:f>
        <x:v>2363840.081147103</x:v>
      </x:c>
      <x:c r="W240" s="97" t="n">
        <x:f>MAX(0,V240*(1+EXP((LN(1+'Monte Carlo'!$K$10)-0.5*'Monte Carlo'!$K$12^2)+'Monte Carlo'!$K$12*((RAND()+RAND()+RAND()+RAND()+RAND()+RAND()+RAND()+RAND()+RAND()+RAND()+RAND()+RAND())-6))-1)+W$15)</x:f>
        <x:v>2541269.133322548</x:v>
      </x:c>
      <x:c r="X240" s="97" t="n">
        <x:f>MAX(0,W240*(1+EXP((LN(1+'Monte Carlo'!$K$10)-0.5*'Monte Carlo'!$K$12^2)+'Monte Carlo'!$K$12*((RAND()+RAND()+RAND()+RAND()+RAND()+RAND()+RAND()+RAND()+RAND()+RAND()+RAND()+RAND())-6))-1)+X$15)</x:f>
        <x:v>2693914.374126982</x:v>
      </x:c>
      <x:c r="Y240" s="97" t="n">
        <x:f>MAX(0,X240*(1+EXP((LN(1+'Monte Carlo'!$K$10)-0.5*'Monte Carlo'!$K$12^2)+'Monte Carlo'!$K$12*((RAND()+RAND()+RAND()+RAND()+RAND()+RAND()+RAND()+RAND()+RAND()+RAND()+RAND()+RAND())-6))-1)+Y$15)</x:f>
        <x:v>3174195.1602449333</x:v>
      </x:c>
      <x:c r="Z240" s="97" t="n">
        <x:f>MAX(0,Y240*(1+EXP((LN(1+'Monte Carlo'!$K$10)-0.5*'Monte Carlo'!$K$12^2)+'Monte Carlo'!$K$12*((RAND()+RAND()+RAND()+RAND()+RAND()+RAND()+RAND()+RAND()+RAND()+RAND()+RAND()+RAND())-6))-1)+Z$15)</x:f>
        <x:v>3178690.7834731024</x:v>
      </x:c>
      <x:c r="AA240" s="97" t="n">
        <x:f>MAX(0,Z240*(1+EXP((LN(1+'Monte Carlo'!$K$10)-0.5*'Monte Carlo'!$K$12^2)+'Monte Carlo'!$K$12*((RAND()+RAND()+RAND()+RAND()+RAND()+RAND()+RAND()+RAND()+RAND()+RAND()+RAND()+RAND())-6))-1)+AA$15)</x:f>
        <x:v>2500655.077857385</x:v>
      </x:c>
      <x:c r="AB240" s="97" t="n">
        <x:f>MAX(0,AA240*(1+EXP((LN(1+'Monte Carlo'!$K$10)-0.5*'Monte Carlo'!$K$12^2)+'Monte Carlo'!$K$12*((RAND()+RAND()+RAND()+RAND()+RAND()+RAND()+RAND()+RAND()+RAND()+RAND()+RAND()+RAND())-6))-1)+AB$15)</x:f>
        <x:v>2184097.512308797</x:v>
      </x:c>
      <x:c r="AC240" s="97" t="n">
        <x:f>MAX(0,AB240*(1+EXP((LN(1+'Monte Carlo'!$K$10)-0.5*'Monte Carlo'!$K$12^2)+'Monte Carlo'!$K$12*((RAND()+RAND()+RAND()+RAND()+RAND()+RAND()+RAND()+RAND()+RAND()+RAND()+RAND()+RAND())-6))-1)+AC$15)</x:f>
        <x:v>1937752.522928856</x:v>
      </x:c>
      <x:c r="AD240" s="97" t="n">
        <x:f>MAX(0,AC240*(1+EXP((LN(1+'Monte Carlo'!$K$10)-0.5*'Monte Carlo'!$K$12^2)+'Monte Carlo'!$K$12*((RAND()+RAND()+RAND()+RAND()+RAND()+RAND()+RAND()+RAND()+RAND()+RAND()+RAND()+RAND())-6))-1)+AD$15)</x:f>
        <x:v>2878936.0167218847</x:v>
      </x:c>
      <x:c r="AE240" s="97" t="n">
        <x:f>MAX(0,AD240*(1+EXP((LN(1+'Monte Carlo'!$K$10)-0.5*'Monte Carlo'!$K$12^2)+'Monte Carlo'!$K$12*((RAND()+RAND()+RAND()+RAND()+RAND()+RAND()+RAND()+RAND()+RAND()+RAND()+RAND()+RAND())-6))-1)+AE$15)</x:f>
        <x:v>2954610.91730176</x:v>
      </x:c>
      <x:c r="AF240" s="97" t="n">
        <x:f>MAX(0,AE240*(1+EXP((LN(1+'Monte Carlo'!$K$10)-0.5*'Monte Carlo'!$K$12^2)+'Monte Carlo'!$K$12*((RAND()+RAND()+RAND()+RAND()+RAND()+RAND()+RAND()+RAND()+RAND()+RAND()+RAND()+RAND())-6))-1)+AF$15)</x:f>
        <x:v>3230989.1641299035</x:v>
      </x:c>
      <x:c r="AG240" s="97">
        <x:f t="shared" si="5"/>
        <x:v>1029031.25</x:v>
      </x:c>
    </x:row>
    <x:row r="241">
      <x:c r="A241" s="93">
        <x:v>220</x:v>
      </x:c>
      <x:c r="B241" s="97" t="n">
        <x:f>IF(AND(UPPER('Monte Carlo'!$K$4)="YES",'Monte Carlo'!$K$5&gt;0),'Monte Carlo'!$K$13,Liquidity_30Y!$C$14)</x:f>
        <x:v>1029031.25</x:v>
      </x:c>
      <x:c r="C241" s="97" t="n">
        <x:f>MAX(0,B241*(1+EXP((LN(1+'Monte Carlo'!$K$10)-0.5*'Monte Carlo'!$K$12^2)+'Monte Carlo'!$K$12*((RAND()+RAND()+RAND()+RAND()+RAND()+RAND()+RAND()+RAND()+RAND()+RAND()+RAND()+RAND())-6))-1)+C$15)</x:f>
        <x:v>1282280.46283411</x:v>
      </x:c>
      <x:c r="D241" s="97" t="n">
        <x:f>MAX(0,C241*(1+EXP((LN(1+'Monte Carlo'!$K$10)-0.5*'Monte Carlo'!$K$12^2)+'Monte Carlo'!$K$12*((RAND()+RAND()+RAND()+RAND()+RAND()+RAND()+RAND()+RAND()+RAND()+RAND()+RAND()+RAND())-6))-1)+D$15)</x:f>
        <x:v>1391570.4359205214</x:v>
      </x:c>
      <x:c r="E241" s="97" t="n">
        <x:f>MAX(0,D241*(1+EXP((LN(1+'Monte Carlo'!$K$10)-0.5*'Monte Carlo'!$K$12^2)+'Monte Carlo'!$K$12*((RAND()+RAND()+RAND()+RAND()+RAND()+RAND()+RAND()+RAND()+RAND()+RAND()+RAND()+RAND())-6))-1)+E$15)</x:f>
        <x:v>1606420.3238575244</x:v>
      </x:c>
      <x:c r="F241" s="97" t="n">
        <x:f>MAX(0,E241*(1+EXP((LN(1+'Monte Carlo'!$K$10)-0.5*'Monte Carlo'!$K$12^2)+'Monte Carlo'!$K$12*((RAND()+RAND()+RAND()+RAND()+RAND()+RAND()+RAND()+RAND()+RAND()+RAND()+RAND()+RAND())-6))-1)+F$15)</x:f>
        <x:v>1252661.864209409</x:v>
      </x:c>
      <x:c r="G241" s="97" t="n">
        <x:f>MAX(0,F241*(1+EXP((LN(1+'Monte Carlo'!$K$10)-0.5*'Monte Carlo'!$K$12^2)+'Monte Carlo'!$K$12*((RAND()+RAND()+RAND()+RAND()+RAND()+RAND()+RAND()+RAND()+RAND()+RAND()+RAND()+RAND())-6))-1)+G$15)</x:f>
        <x:v>1290881.9432588906</x:v>
      </x:c>
      <x:c r="H241" s="97" t="n">
        <x:f>MAX(0,G241*(1+EXP((LN(1+'Monte Carlo'!$K$10)-0.5*'Monte Carlo'!$K$12^2)+'Monte Carlo'!$K$12*((RAND()+RAND()+RAND()+RAND()+RAND()+RAND()+RAND()+RAND()+RAND()+RAND()+RAND()+RAND())-6))-1)+H$15)</x:f>
        <x:v>1291799.0506729241</x:v>
      </x:c>
      <x:c r="I241" s="97" t="n">
        <x:f>MAX(0,H241*(1+EXP((LN(1+'Monte Carlo'!$K$10)-0.5*'Monte Carlo'!$K$12^2)+'Monte Carlo'!$K$12*((RAND()+RAND()+RAND()+RAND()+RAND()+RAND()+RAND()+RAND()+RAND()+RAND()+RAND()+RAND())-6))-1)+I$15)</x:f>
        <x:v>1159144.5153560832</x:v>
      </x:c>
      <x:c r="J241" s="97" t="n">
        <x:f>MAX(0,I241*(1+EXP((LN(1+'Monte Carlo'!$K$10)-0.5*'Monte Carlo'!$K$12^2)+'Monte Carlo'!$K$12*((RAND()+RAND()+RAND()+RAND()+RAND()+RAND()+RAND()+RAND()+RAND()+RAND()+RAND()+RAND())-6))-1)+J$15)</x:f>
        <x:v>1515042.8593586269</x:v>
      </x:c>
      <x:c r="K241" s="97" t="n">
        <x:f>MAX(0,J241*(1+EXP((LN(1+'Monte Carlo'!$K$10)-0.5*'Monte Carlo'!$K$12^2)+'Monte Carlo'!$K$12*((RAND()+RAND()+RAND()+RAND()+RAND()+RAND()+RAND()+RAND()+RAND()+RAND()+RAND()+RAND())-6))-1)+K$15)</x:f>
        <x:v>1354967.3432882493</x:v>
      </x:c>
      <x:c r="L241" s="97" t="n">
        <x:f>MAX(0,K241*(1+EXP((LN(1+'Monte Carlo'!$K$10)-0.5*'Monte Carlo'!$K$12^2)+'Monte Carlo'!$K$12*((RAND()+RAND()+RAND()+RAND()+RAND()+RAND()+RAND()+RAND()+RAND()+RAND()+RAND()+RAND())-6))-1)+L$15)</x:f>
        <x:v>1479163.3949080273</x:v>
      </x:c>
      <x:c r="M241" s="97" t="n">
        <x:f>MAX(0,L241*(1+EXP((LN(1+'Monte Carlo'!$K$10)-0.5*'Monte Carlo'!$K$12^2)+'Monte Carlo'!$K$12*((RAND()+RAND()+RAND()+RAND()+RAND()+RAND()+RAND()+RAND()+RAND()+RAND()+RAND()+RAND())-6))-1)+M$15)</x:f>
        <x:v>1445412.2262078251</x:v>
      </x:c>
      <x:c r="N241" s="97" t="n">
        <x:f>MAX(0,M241*(1+EXP((LN(1+'Monte Carlo'!$K$10)-0.5*'Monte Carlo'!$K$12^2)+'Monte Carlo'!$K$12*((RAND()+RAND()+RAND()+RAND()+RAND()+RAND()+RAND()+RAND()+RAND()+RAND()+RAND()+RAND())-6))-1)+N$15)</x:f>
        <x:v>1614435.894124118</x:v>
      </x:c>
      <x:c r="O241" s="97" t="n">
        <x:f>MAX(0,N241*(1+EXP((LN(1+'Monte Carlo'!$K$10)-0.5*'Monte Carlo'!$K$12^2)+'Monte Carlo'!$K$12*((RAND()+RAND()+RAND()+RAND()+RAND()+RAND()+RAND()+RAND()+RAND()+RAND()+RAND()+RAND())-6))-1)+O$15)</x:f>
        <x:v>1540527.6244776936</x:v>
      </x:c>
      <x:c r="P241" s="97" t="n">
        <x:f>MAX(0,O241*(1+EXP((LN(1+'Monte Carlo'!$K$10)-0.5*'Monte Carlo'!$K$12^2)+'Monte Carlo'!$K$12*((RAND()+RAND()+RAND()+RAND()+RAND()+RAND()+RAND()+RAND()+RAND()+RAND()+RAND()+RAND())-6))-1)+P$15)</x:f>
        <x:v>2038582.1137467097</x:v>
      </x:c>
      <x:c r="Q241" s="97" t="n">
        <x:f>MAX(0,P241*(1+EXP((LN(1+'Monte Carlo'!$K$10)-0.5*'Monte Carlo'!$K$12^2)+'Monte Carlo'!$K$12*((RAND()+RAND()+RAND()+RAND()+RAND()+RAND()+RAND()+RAND()+RAND()+RAND()+RAND()+RAND())-6))-1)+Q$15)</x:f>
        <x:v>2210361.103341467</x:v>
      </x:c>
      <x:c r="R241" s="97" t="n">
        <x:f>MAX(0,Q241*(1+EXP((LN(1+'Monte Carlo'!$K$10)-0.5*'Monte Carlo'!$K$12^2)+'Monte Carlo'!$K$12*((RAND()+RAND()+RAND()+RAND()+RAND()+RAND()+RAND()+RAND()+RAND()+RAND()+RAND()+RAND())-6))-1)+R$15)</x:f>
        <x:v>2678920.113987373</x:v>
      </x:c>
      <x:c r="S241" s="97" t="n">
        <x:f>MAX(0,R241*(1+EXP((LN(1+'Monte Carlo'!$K$10)-0.5*'Monte Carlo'!$K$12^2)+'Monte Carlo'!$K$12*((RAND()+RAND()+RAND()+RAND()+RAND()+RAND()+RAND()+RAND()+RAND()+RAND()+RAND()+RAND())-6))-1)+S$15)</x:f>
        <x:v>2854709.8041453473</x:v>
      </x:c>
      <x:c r="T241" s="97" t="n">
        <x:f>MAX(0,S241*(1+EXP((LN(1+'Monte Carlo'!$K$10)-0.5*'Monte Carlo'!$K$12^2)+'Monte Carlo'!$K$12*((RAND()+RAND()+RAND()+RAND()+RAND()+RAND()+RAND()+RAND()+RAND()+RAND()+RAND()+RAND())-6))-1)+T$15)</x:f>
        <x:v>2616462.5079748044</x:v>
      </x:c>
      <x:c r="U241" s="97" t="n">
        <x:f>MAX(0,T241*(1+EXP((LN(1+'Monte Carlo'!$K$10)-0.5*'Monte Carlo'!$K$12^2)+'Monte Carlo'!$K$12*((RAND()+RAND()+RAND()+RAND()+RAND()+RAND()+RAND()+RAND()+RAND()+RAND()+RAND()+RAND())-6))-1)+U$15)</x:f>
        <x:v>3047766.804502926</x:v>
      </x:c>
      <x:c r="V241" s="97" t="n">
        <x:f>MAX(0,U241*(1+EXP((LN(1+'Monte Carlo'!$K$10)-0.5*'Monte Carlo'!$K$12^2)+'Monte Carlo'!$K$12*((RAND()+RAND()+RAND()+RAND()+RAND()+RAND()+RAND()+RAND()+RAND()+RAND()+RAND()+RAND())-6))-1)+V$15)</x:f>
        <x:v>2598688.3720478215</x:v>
      </x:c>
      <x:c r="W241" s="97" t="n">
        <x:f>MAX(0,V241*(1+EXP((LN(1+'Monte Carlo'!$K$10)-0.5*'Monte Carlo'!$K$12^2)+'Monte Carlo'!$K$12*((RAND()+RAND()+RAND()+RAND()+RAND()+RAND()+RAND()+RAND()+RAND()+RAND()+RAND()+RAND())-6))-1)+W$15)</x:f>
        <x:v>2599275.9863193454</x:v>
      </x:c>
      <x:c r="X241" s="97" t="n">
        <x:f>MAX(0,W241*(1+EXP((LN(1+'Monte Carlo'!$K$10)-0.5*'Monte Carlo'!$K$12^2)+'Monte Carlo'!$K$12*((RAND()+RAND()+RAND()+RAND()+RAND()+RAND()+RAND()+RAND()+RAND()+RAND()+RAND()+RAND())-6))-1)+X$15)</x:f>
        <x:v>3133902.5600421857</x:v>
      </x:c>
      <x:c r="Y241" s="97" t="n">
        <x:f>MAX(0,X241*(1+EXP((LN(1+'Monte Carlo'!$K$10)-0.5*'Monte Carlo'!$K$12^2)+'Monte Carlo'!$K$12*((RAND()+RAND()+RAND()+RAND()+RAND()+RAND()+RAND()+RAND()+RAND()+RAND()+RAND()+RAND())-6))-1)+Y$15)</x:f>
        <x:v>2935768.5218693996</x:v>
      </x:c>
      <x:c r="Z241" s="97" t="n">
        <x:f>MAX(0,Y241*(1+EXP((LN(1+'Monte Carlo'!$K$10)-0.5*'Monte Carlo'!$K$12^2)+'Monte Carlo'!$K$12*((RAND()+RAND()+RAND()+RAND()+RAND()+RAND()+RAND()+RAND()+RAND()+RAND()+RAND()+RAND())-6))-1)+Z$15)</x:f>
        <x:v>2571126.723165136</x:v>
      </x:c>
      <x:c r="AA241" s="97" t="n">
        <x:f>MAX(0,Z241*(1+EXP((LN(1+'Monte Carlo'!$K$10)-0.5*'Monte Carlo'!$K$12^2)+'Monte Carlo'!$K$12*((RAND()+RAND()+RAND()+RAND()+RAND()+RAND()+RAND()+RAND()+RAND()+RAND()+RAND()+RAND())-6))-1)+AA$15)</x:f>
        <x:v>2087599.380346872</x:v>
      </x:c>
      <x:c r="AB241" s="97" t="n">
        <x:f>MAX(0,AA241*(1+EXP((LN(1+'Monte Carlo'!$K$10)-0.5*'Monte Carlo'!$K$12^2)+'Monte Carlo'!$K$12*((RAND()+RAND()+RAND()+RAND()+RAND()+RAND()+RAND()+RAND()+RAND()+RAND()+RAND()+RAND())-6))-1)+AB$15)</x:f>
        <x:v>2531893.6033247896</x:v>
      </x:c>
      <x:c r="AC241" s="97" t="n">
        <x:f>MAX(0,AB241*(1+EXP((LN(1+'Monte Carlo'!$K$10)-0.5*'Monte Carlo'!$K$12^2)+'Monte Carlo'!$K$12*((RAND()+RAND()+RAND()+RAND()+RAND()+RAND()+RAND()+RAND()+RAND()+RAND()+RAND()+RAND())-6))-1)+AC$15)</x:f>
        <x:v>2230768.189846644</x:v>
      </x:c>
      <x:c r="AD241" s="97" t="n">
        <x:f>MAX(0,AC241*(1+EXP((LN(1+'Monte Carlo'!$K$10)-0.5*'Monte Carlo'!$K$12^2)+'Monte Carlo'!$K$12*((RAND()+RAND()+RAND()+RAND()+RAND()+RAND()+RAND()+RAND()+RAND()+RAND()+RAND()+RAND())-6))-1)+AD$15)</x:f>
        <x:v>2316972.4612345705</x:v>
      </x:c>
      <x:c r="AE241" s="97" t="n">
        <x:f>MAX(0,AD241*(1+EXP((LN(1+'Monte Carlo'!$K$10)-0.5*'Monte Carlo'!$K$12^2)+'Monte Carlo'!$K$12*((RAND()+RAND()+RAND()+RAND()+RAND()+RAND()+RAND()+RAND()+RAND()+RAND()+RAND()+RAND())-6))-1)+AE$15)</x:f>
        <x:v>2837042.6235411484</x:v>
      </x:c>
      <x:c r="AF241" s="97" t="n">
        <x:f>MAX(0,AE241*(1+EXP((LN(1+'Monte Carlo'!$K$10)-0.5*'Monte Carlo'!$K$12^2)+'Monte Carlo'!$K$12*((RAND()+RAND()+RAND()+RAND()+RAND()+RAND()+RAND()+RAND()+RAND()+RAND()+RAND()+RAND())-6))-1)+AF$15)</x:f>
        <x:v>2697301.855503764</x:v>
      </x:c>
      <x:c r="AG241" s="97">
        <x:f t="shared" si="5"/>
        <x:v>890116.2167236642</x:v>
      </x:c>
    </x:row>
    <x:row r="242">
      <x:c r="A242" s="93">
        <x:v>221</x:v>
      </x:c>
      <x:c r="B242" s="97" t="n">
        <x:f>IF(AND(UPPER('Monte Carlo'!$K$4)="YES",'Monte Carlo'!$K$5&gt;0),'Monte Carlo'!$K$13,Liquidity_30Y!$C$14)</x:f>
        <x:v>1029031.25</x:v>
      </x:c>
      <x:c r="C242" s="97" t="n">
        <x:f>MAX(0,B242*(1+EXP((LN(1+'Monte Carlo'!$K$10)-0.5*'Monte Carlo'!$K$12^2)+'Monte Carlo'!$K$12*((RAND()+RAND()+RAND()+RAND()+RAND()+RAND()+RAND()+RAND()+RAND()+RAND()+RAND()+RAND())-6))-1)+C$15)</x:f>
        <x:v>1224999.2388982624</x:v>
      </x:c>
      <x:c r="D242" s="97" t="n">
        <x:f>MAX(0,C242*(1+EXP((LN(1+'Monte Carlo'!$K$10)-0.5*'Monte Carlo'!$K$12^2)+'Monte Carlo'!$K$12*((RAND()+RAND()+RAND()+RAND()+RAND()+RAND()+RAND()+RAND()+RAND()+RAND()+RAND()+RAND())-6))-1)+D$15)</x:f>
        <x:v>1275847.7146821888</x:v>
      </x:c>
      <x:c r="E242" s="97" t="n">
        <x:f>MAX(0,D242*(1+EXP((LN(1+'Monte Carlo'!$K$10)-0.5*'Monte Carlo'!$K$12^2)+'Monte Carlo'!$K$12*((RAND()+RAND()+RAND()+RAND()+RAND()+RAND()+RAND()+RAND()+RAND()+RAND()+RAND()+RAND())-6))-1)+E$15)</x:f>
        <x:v>1532177.8142659215</x:v>
      </x:c>
      <x:c r="F242" s="97" t="n">
        <x:f>MAX(0,E242*(1+EXP((LN(1+'Monte Carlo'!$K$10)-0.5*'Monte Carlo'!$K$12^2)+'Monte Carlo'!$K$12*((RAND()+RAND()+RAND()+RAND()+RAND()+RAND()+RAND()+RAND()+RAND()+RAND()+RAND()+RAND())-6))-1)+F$15)</x:f>
        <x:v>2071236.475893786</x:v>
      </x:c>
      <x:c r="G242" s="97" t="n">
        <x:f>MAX(0,F242*(1+EXP((LN(1+'Monte Carlo'!$K$10)-0.5*'Monte Carlo'!$K$12^2)+'Monte Carlo'!$K$12*((RAND()+RAND()+RAND()+RAND()+RAND()+RAND()+RAND()+RAND()+RAND()+RAND()+RAND()+RAND())-6))-1)+G$15)</x:f>
        <x:v>2398663.4393256702</x:v>
      </x:c>
      <x:c r="H242" s="97" t="n">
        <x:f>MAX(0,G242*(1+EXP((LN(1+'Monte Carlo'!$K$10)-0.5*'Monte Carlo'!$K$12^2)+'Monte Carlo'!$K$12*((RAND()+RAND()+RAND()+RAND()+RAND()+RAND()+RAND()+RAND()+RAND()+RAND()+RAND()+RAND())-6))-1)+H$15)</x:f>
        <x:v>2324845.7203702526</x:v>
      </x:c>
      <x:c r="I242" s="97" t="n">
        <x:f>MAX(0,H242*(1+EXP((LN(1+'Monte Carlo'!$K$10)-0.5*'Monte Carlo'!$K$12^2)+'Monte Carlo'!$K$12*((RAND()+RAND()+RAND()+RAND()+RAND()+RAND()+RAND()+RAND()+RAND()+RAND()+RAND()+RAND())-6))-1)+I$15)</x:f>
        <x:v>3169843.353805421</x:v>
      </x:c>
      <x:c r="J242" s="97" t="n">
        <x:f>MAX(0,I242*(1+EXP((LN(1+'Monte Carlo'!$K$10)-0.5*'Monte Carlo'!$K$12^2)+'Monte Carlo'!$K$12*((RAND()+RAND()+RAND()+RAND()+RAND()+RAND()+RAND()+RAND()+RAND()+RAND()+RAND()+RAND())-6))-1)+J$15)</x:f>
        <x:v>2973712.187961559</x:v>
      </x:c>
      <x:c r="K242" s="97" t="n">
        <x:f>MAX(0,J242*(1+EXP((LN(1+'Monte Carlo'!$K$10)-0.5*'Monte Carlo'!$K$12^2)+'Monte Carlo'!$K$12*((RAND()+RAND()+RAND()+RAND()+RAND()+RAND()+RAND()+RAND()+RAND()+RAND()+RAND()+RAND())-6))-1)+K$15)</x:f>
        <x:v>2928393.801070217</x:v>
      </x:c>
      <x:c r="L242" s="97" t="n">
        <x:f>MAX(0,K242*(1+EXP((LN(1+'Monte Carlo'!$K$10)-0.5*'Monte Carlo'!$K$12^2)+'Monte Carlo'!$K$12*((RAND()+RAND()+RAND()+RAND()+RAND()+RAND()+RAND()+RAND()+RAND()+RAND()+RAND()+RAND())-6))-1)+L$15)</x:f>
        <x:v>3344489.9506221293</x:v>
      </x:c>
      <x:c r="M242" s="97" t="n">
        <x:f>MAX(0,L242*(1+EXP((LN(1+'Monte Carlo'!$K$10)-0.5*'Monte Carlo'!$K$12^2)+'Monte Carlo'!$K$12*((RAND()+RAND()+RAND()+RAND()+RAND()+RAND()+RAND()+RAND()+RAND()+RAND()+RAND()+RAND())-6))-1)+M$15)</x:f>
        <x:v>3285368.4508467084</x:v>
      </x:c>
      <x:c r="N242" s="97" t="n">
        <x:f>MAX(0,M242*(1+EXP((LN(1+'Monte Carlo'!$K$10)-0.5*'Monte Carlo'!$K$12^2)+'Monte Carlo'!$K$12*((RAND()+RAND()+RAND()+RAND()+RAND()+RAND()+RAND()+RAND()+RAND()+RAND()+RAND()+RAND())-6))-1)+N$15)</x:f>
        <x:v>2938115.071592954</x:v>
      </x:c>
      <x:c r="O242" s="97" t="n">
        <x:f>MAX(0,N242*(1+EXP((LN(1+'Monte Carlo'!$K$10)-0.5*'Monte Carlo'!$K$12^2)+'Monte Carlo'!$K$12*((RAND()+RAND()+RAND()+RAND()+RAND()+RAND()+RAND()+RAND()+RAND()+RAND()+RAND()+RAND())-6))-1)+O$15)</x:f>
        <x:v>3230945.915323306</x:v>
      </x:c>
      <x:c r="P242" s="97" t="n">
        <x:f>MAX(0,O242*(1+EXP((LN(1+'Monte Carlo'!$K$10)-0.5*'Monte Carlo'!$K$12^2)+'Monte Carlo'!$K$12*((RAND()+RAND()+RAND()+RAND()+RAND()+RAND()+RAND()+RAND()+RAND()+RAND()+RAND()+RAND())-6))-1)+P$15)</x:f>
        <x:v>3770326.653512092</x:v>
      </x:c>
      <x:c r="Q242" s="97" t="n">
        <x:f>MAX(0,P242*(1+EXP((LN(1+'Monte Carlo'!$K$10)-0.5*'Monte Carlo'!$K$12^2)+'Monte Carlo'!$K$12*((RAND()+RAND()+RAND()+RAND()+RAND()+RAND()+RAND()+RAND()+RAND()+RAND()+RAND()+RAND())-6))-1)+Q$15)</x:f>
        <x:v>5043960.775078639</x:v>
      </x:c>
      <x:c r="R242" s="97" t="n">
        <x:f>MAX(0,Q242*(1+EXP((LN(1+'Monte Carlo'!$K$10)-0.5*'Monte Carlo'!$K$12^2)+'Monte Carlo'!$K$12*((RAND()+RAND()+RAND()+RAND()+RAND()+RAND()+RAND()+RAND()+RAND()+RAND()+RAND()+RAND())-6))-1)+R$15)</x:f>
        <x:v>4299033.329500893</x:v>
      </x:c>
      <x:c r="S242" s="97" t="n">
        <x:f>MAX(0,R242*(1+EXP((LN(1+'Monte Carlo'!$K$10)-0.5*'Monte Carlo'!$K$12^2)+'Monte Carlo'!$K$12*((RAND()+RAND()+RAND()+RAND()+RAND()+RAND()+RAND()+RAND()+RAND()+RAND()+RAND()+RAND())-6))-1)+S$15)</x:f>
        <x:v>5348591.090849009</x:v>
      </x:c>
      <x:c r="T242" s="97" t="n">
        <x:f>MAX(0,S242*(1+EXP((LN(1+'Monte Carlo'!$K$10)-0.5*'Monte Carlo'!$K$12^2)+'Monte Carlo'!$K$12*((RAND()+RAND()+RAND()+RAND()+RAND()+RAND()+RAND()+RAND()+RAND()+RAND()+RAND()+RAND())-6))-1)+T$15)</x:f>
        <x:v>5725143.776730839</x:v>
      </x:c>
      <x:c r="U242" s="97" t="n">
        <x:f>MAX(0,T242*(1+EXP((LN(1+'Monte Carlo'!$K$10)-0.5*'Monte Carlo'!$K$12^2)+'Monte Carlo'!$K$12*((RAND()+RAND()+RAND()+RAND()+RAND()+RAND()+RAND()+RAND()+RAND()+RAND()+RAND()+RAND())-6))-1)+U$15)</x:f>
        <x:v>8034957.496029921</x:v>
      </x:c>
      <x:c r="V242" s="97" t="n">
        <x:f>MAX(0,U242*(1+EXP((LN(1+'Monte Carlo'!$K$10)-0.5*'Monte Carlo'!$K$12^2)+'Monte Carlo'!$K$12*((RAND()+RAND()+RAND()+RAND()+RAND()+RAND()+RAND()+RAND()+RAND()+RAND()+RAND()+RAND())-6))-1)+V$15)</x:f>
        <x:v>6555649.802552152</x:v>
      </x:c>
      <x:c r="W242" s="97" t="n">
        <x:f>MAX(0,V242*(1+EXP((LN(1+'Monte Carlo'!$K$10)-0.5*'Monte Carlo'!$K$12^2)+'Monte Carlo'!$K$12*((RAND()+RAND()+RAND()+RAND()+RAND()+RAND()+RAND()+RAND()+RAND()+RAND()+RAND()+RAND())-6))-1)+W$15)</x:f>
        <x:v>7589221.478217265</x:v>
      </x:c>
      <x:c r="X242" s="97" t="n">
        <x:f>MAX(0,W242*(1+EXP((LN(1+'Monte Carlo'!$K$10)-0.5*'Monte Carlo'!$K$12^2)+'Monte Carlo'!$K$12*((RAND()+RAND()+RAND()+RAND()+RAND()+RAND()+RAND()+RAND()+RAND()+RAND()+RAND()+RAND())-6))-1)+X$15)</x:f>
        <x:v>8617557.472958526</x:v>
      </x:c>
      <x:c r="Y242" s="97" t="n">
        <x:f>MAX(0,X242*(1+EXP((LN(1+'Monte Carlo'!$K$10)-0.5*'Monte Carlo'!$K$12^2)+'Monte Carlo'!$K$12*((RAND()+RAND()+RAND()+RAND()+RAND()+RAND()+RAND()+RAND()+RAND()+RAND()+RAND()+RAND())-6))-1)+Y$15)</x:f>
        <x:v>10889297.338563465</x:v>
      </x:c>
      <x:c r="Z242" s="97" t="n">
        <x:f>MAX(0,Y242*(1+EXP((LN(1+'Monte Carlo'!$K$10)-0.5*'Monte Carlo'!$K$12^2)+'Monte Carlo'!$K$12*((RAND()+RAND()+RAND()+RAND()+RAND()+RAND()+RAND()+RAND()+RAND()+RAND()+RAND()+RAND())-6))-1)+Z$15)</x:f>
        <x:v>9535798.899303935</x:v>
      </x:c>
      <x:c r="AA242" s="97" t="n">
        <x:f>MAX(0,Z242*(1+EXP((LN(1+'Monte Carlo'!$K$10)-0.5*'Monte Carlo'!$K$12^2)+'Monte Carlo'!$K$12*((RAND()+RAND()+RAND()+RAND()+RAND()+RAND()+RAND()+RAND()+RAND()+RAND()+RAND()+RAND())-6))-1)+AA$15)</x:f>
        <x:v>10335328.152874293</x:v>
      </x:c>
      <x:c r="AB242" s="97" t="n">
        <x:f>MAX(0,AA242*(1+EXP((LN(1+'Monte Carlo'!$K$10)-0.5*'Monte Carlo'!$K$12^2)+'Monte Carlo'!$K$12*((RAND()+RAND()+RAND()+RAND()+RAND()+RAND()+RAND()+RAND()+RAND()+RAND()+RAND()+RAND())-6))-1)+AB$15)</x:f>
        <x:v>11882702.476523845</x:v>
      </x:c>
      <x:c r="AC242" s="97" t="n">
        <x:f>MAX(0,AB242*(1+EXP((LN(1+'Monte Carlo'!$K$10)-0.5*'Monte Carlo'!$K$12^2)+'Monte Carlo'!$K$12*((RAND()+RAND()+RAND()+RAND()+RAND()+RAND()+RAND()+RAND()+RAND()+RAND()+RAND()+RAND())-6))-1)+AC$15)</x:f>
        <x:v>11107065.389253566</x:v>
      </x:c>
      <x:c r="AD242" s="97" t="n">
        <x:f>MAX(0,AC242*(1+EXP((LN(1+'Monte Carlo'!$K$10)-0.5*'Monte Carlo'!$K$12^2)+'Monte Carlo'!$K$12*((RAND()+RAND()+RAND()+RAND()+RAND()+RAND()+RAND()+RAND()+RAND()+RAND()+RAND()+RAND())-6))-1)+AD$15)</x:f>
        <x:v>9053013.142134966</x:v>
      </x:c>
      <x:c r="AE242" s="97" t="n">
        <x:f>MAX(0,AD242*(1+EXP((LN(1+'Monte Carlo'!$K$10)-0.5*'Monte Carlo'!$K$12^2)+'Monte Carlo'!$K$12*((RAND()+RAND()+RAND()+RAND()+RAND()+RAND()+RAND()+RAND()+RAND()+RAND()+RAND()+RAND())-6))-1)+AE$15)</x:f>
        <x:v>8518499.307582844</x:v>
      </x:c>
      <x:c r="AF242" s="97" t="n">
        <x:f>MAX(0,AE242*(1+EXP((LN(1+'Monte Carlo'!$K$10)-0.5*'Monte Carlo'!$K$12^2)+'Monte Carlo'!$K$12*((RAND()+RAND()+RAND()+RAND()+RAND()+RAND()+RAND()+RAND()+RAND()+RAND()+RAND()+RAND())-6))-1)+AF$15)</x:f>
        <x:v>8705616.921350213</x:v>
      </x:c>
      <x:c r="AG242" s="97">
        <x:f t="shared" si="5"/>
        <x:v>641661.26359411702</x:v>
      </x:c>
    </x:row>
    <x:row r="243">
      <x:c r="A243" s="93">
        <x:v>222</x:v>
      </x:c>
      <x:c r="B243" s="97" t="n">
        <x:f>IF(AND(UPPER('Monte Carlo'!$K$4)="YES",'Monte Carlo'!$K$5&gt;0),'Monte Carlo'!$K$13,Liquidity_30Y!$C$14)</x:f>
        <x:v>1029031.25</x:v>
      </x:c>
      <x:c r="C243" s="97" t="n">
        <x:f>MAX(0,B243*(1+EXP((LN(1+'Monte Carlo'!$K$10)-0.5*'Monte Carlo'!$K$12^2)+'Monte Carlo'!$K$12*((RAND()+RAND()+RAND()+RAND()+RAND()+RAND()+RAND()+RAND()+RAND()+RAND()+RAND()+RAND())-6))-1)+C$15)</x:f>
        <x:v>1019203.5450559004</x:v>
      </x:c>
      <x:c r="D243" s="97" t="n">
        <x:f>MAX(0,C243*(1+EXP((LN(1+'Monte Carlo'!$K$10)-0.5*'Monte Carlo'!$K$12^2)+'Monte Carlo'!$K$12*((RAND()+RAND()+RAND()+RAND()+RAND()+RAND()+RAND()+RAND()+RAND()+RAND()+RAND()+RAND())-6))-1)+D$15)</x:f>
        <x:v>1182555.1339453552</x:v>
      </x:c>
      <x:c r="E243" s="97" t="n">
        <x:f>MAX(0,D243*(1+EXP((LN(1+'Monte Carlo'!$K$10)-0.5*'Monte Carlo'!$K$12^2)+'Monte Carlo'!$K$12*((RAND()+RAND()+RAND()+RAND()+RAND()+RAND()+RAND()+RAND()+RAND()+RAND()+RAND()+RAND())-6))-1)+E$15)</x:f>
        <x:v>1352546.61818898</x:v>
      </x:c>
      <x:c r="F243" s="97" t="n">
        <x:f>MAX(0,E243*(1+EXP((LN(1+'Monte Carlo'!$K$10)-0.5*'Monte Carlo'!$K$12^2)+'Monte Carlo'!$K$12*((RAND()+RAND()+RAND()+RAND()+RAND()+RAND()+RAND()+RAND()+RAND()+RAND()+RAND()+RAND())-6))-1)+F$15)</x:f>
        <x:v>1403381.3688559188</x:v>
      </x:c>
      <x:c r="G243" s="97" t="n">
        <x:f>MAX(0,F243*(1+EXP((LN(1+'Monte Carlo'!$K$10)-0.5*'Monte Carlo'!$K$12^2)+'Monte Carlo'!$K$12*((RAND()+RAND()+RAND()+RAND()+RAND()+RAND()+RAND()+RAND()+RAND()+RAND()+RAND()+RAND())-6))-1)+G$15)</x:f>
        <x:v>1663772.398399004</x:v>
      </x:c>
      <x:c r="H243" s="97" t="n">
        <x:f>MAX(0,G243*(1+EXP((LN(1+'Monte Carlo'!$K$10)-0.5*'Monte Carlo'!$K$12^2)+'Monte Carlo'!$K$12*((RAND()+RAND()+RAND()+RAND()+RAND()+RAND()+RAND()+RAND()+RAND()+RAND()+RAND()+RAND())-6))-1)+H$15)</x:f>
        <x:v>1655167.6950756896</x:v>
      </x:c>
      <x:c r="I243" s="97" t="n">
        <x:f>MAX(0,H243*(1+EXP((LN(1+'Monte Carlo'!$K$10)-0.5*'Monte Carlo'!$K$12^2)+'Monte Carlo'!$K$12*((RAND()+RAND()+RAND()+RAND()+RAND()+RAND()+RAND()+RAND()+RAND()+RAND()+RAND()+RAND())-6))-1)+I$15)</x:f>
        <x:v>2410740.0536701176</x:v>
      </x:c>
      <x:c r="J243" s="97" t="n">
        <x:f>MAX(0,I243*(1+EXP((LN(1+'Monte Carlo'!$K$10)-0.5*'Monte Carlo'!$K$12^2)+'Monte Carlo'!$K$12*((RAND()+RAND()+RAND()+RAND()+RAND()+RAND()+RAND()+RAND()+RAND()+RAND()+RAND()+RAND())-6))-1)+J$15)</x:f>
        <x:v>2171866.2462734752</x:v>
      </x:c>
      <x:c r="K243" s="97" t="n">
        <x:f>MAX(0,J243*(1+EXP((LN(1+'Monte Carlo'!$K$10)-0.5*'Monte Carlo'!$K$12^2)+'Monte Carlo'!$K$12*((RAND()+RAND()+RAND()+RAND()+RAND()+RAND()+RAND()+RAND()+RAND()+RAND()+RAND()+RAND())-6))-1)+K$15)</x:f>
        <x:v>2650909.7732047746</x:v>
      </x:c>
      <x:c r="L243" s="97" t="n">
        <x:f>MAX(0,K243*(1+EXP((LN(1+'Monte Carlo'!$K$10)-0.5*'Monte Carlo'!$K$12^2)+'Monte Carlo'!$K$12*((RAND()+RAND()+RAND()+RAND()+RAND()+RAND()+RAND()+RAND()+RAND()+RAND()+RAND()+RAND())-6))-1)+L$15)</x:f>
        <x:v>2951159.7878226275</x:v>
      </x:c>
      <x:c r="M243" s="97" t="n">
        <x:f>MAX(0,L243*(1+EXP((LN(1+'Monte Carlo'!$K$10)-0.5*'Monte Carlo'!$K$12^2)+'Monte Carlo'!$K$12*((RAND()+RAND()+RAND()+RAND()+RAND()+RAND()+RAND()+RAND()+RAND()+RAND()+RAND()+RAND())-6))-1)+M$15)</x:f>
        <x:v>2978988.4140548618</x:v>
      </x:c>
      <x:c r="N243" s="97" t="n">
        <x:f>MAX(0,M243*(1+EXP((LN(1+'Monte Carlo'!$K$10)-0.5*'Monte Carlo'!$K$12^2)+'Monte Carlo'!$K$12*((RAND()+RAND()+RAND()+RAND()+RAND()+RAND()+RAND()+RAND()+RAND()+RAND()+RAND()+RAND())-6))-1)+N$15)</x:f>
        <x:v>3094018.036335298</x:v>
      </x:c>
      <x:c r="O243" s="97" t="n">
        <x:f>MAX(0,N243*(1+EXP((LN(1+'Monte Carlo'!$K$10)-0.5*'Monte Carlo'!$K$12^2)+'Monte Carlo'!$K$12*((RAND()+RAND()+RAND()+RAND()+RAND()+RAND()+RAND()+RAND()+RAND()+RAND()+RAND()+RAND())-6))-1)+O$15)</x:f>
        <x:v>3798025.774751551</x:v>
      </x:c>
      <x:c r="P243" s="97" t="n">
        <x:f>MAX(0,O243*(1+EXP((LN(1+'Monte Carlo'!$K$10)-0.5*'Monte Carlo'!$K$12^2)+'Monte Carlo'!$K$12*((RAND()+RAND()+RAND()+RAND()+RAND()+RAND()+RAND()+RAND()+RAND()+RAND()+RAND()+RAND())-6))-1)+P$15)</x:f>
        <x:v>3515504.295744132</x:v>
      </x:c>
      <x:c r="Q243" s="97" t="n">
        <x:f>MAX(0,P243*(1+EXP((LN(1+'Monte Carlo'!$K$10)-0.5*'Monte Carlo'!$K$12^2)+'Monte Carlo'!$K$12*((RAND()+RAND()+RAND()+RAND()+RAND()+RAND()+RAND()+RAND()+RAND()+RAND()+RAND()+RAND())-6))-1)+Q$15)</x:f>
        <x:v>3694923.7587178005</x:v>
      </x:c>
      <x:c r="R243" s="97" t="n">
        <x:f>MAX(0,Q243*(1+EXP((LN(1+'Monte Carlo'!$K$10)-0.5*'Monte Carlo'!$K$12^2)+'Monte Carlo'!$K$12*((RAND()+RAND()+RAND()+RAND()+RAND()+RAND()+RAND()+RAND()+RAND()+RAND()+RAND()+RAND())-6))-1)+R$15)</x:f>
        <x:v>3710395.2883771528</x:v>
      </x:c>
      <x:c r="S243" s="97" t="n">
        <x:f>MAX(0,R243*(1+EXP((LN(1+'Monte Carlo'!$K$10)-0.5*'Monte Carlo'!$K$12^2)+'Monte Carlo'!$K$12*((RAND()+RAND()+RAND()+RAND()+RAND()+RAND()+RAND()+RAND()+RAND()+RAND()+RAND()+RAND())-6))-1)+S$15)</x:f>
        <x:v>3373137.8557652878</x:v>
      </x:c>
      <x:c r="T243" s="97" t="n">
        <x:f>MAX(0,S243*(1+EXP((LN(1+'Monte Carlo'!$K$10)-0.5*'Monte Carlo'!$K$12^2)+'Monte Carlo'!$K$12*((RAND()+RAND()+RAND()+RAND()+RAND()+RAND()+RAND()+RAND()+RAND()+RAND()+RAND()+RAND())-6))-1)+T$15)</x:f>
        <x:v>4199138.268579689</x:v>
      </x:c>
      <x:c r="U243" s="97" t="n">
        <x:f>MAX(0,T243*(1+EXP((LN(1+'Monte Carlo'!$K$10)-0.5*'Monte Carlo'!$K$12^2)+'Monte Carlo'!$K$12*((RAND()+RAND()+RAND()+RAND()+RAND()+RAND()+RAND()+RAND()+RAND()+RAND()+RAND()+RAND())-6))-1)+U$15)</x:f>
        <x:v>4388361.847348426</x:v>
      </x:c>
      <x:c r="V243" s="97" t="n">
        <x:f>MAX(0,U243*(1+EXP((LN(1+'Monte Carlo'!$K$10)-0.5*'Monte Carlo'!$K$12^2)+'Monte Carlo'!$K$12*((RAND()+RAND()+RAND()+RAND()+RAND()+RAND()+RAND()+RAND()+RAND()+RAND()+RAND()+RAND())-6))-1)+V$15)</x:f>
        <x:v>4588342.528841108</x:v>
      </x:c>
      <x:c r="W243" s="97" t="n">
        <x:f>MAX(0,V243*(1+EXP((LN(1+'Monte Carlo'!$K$10)-0.5*'Monte Carlo'!$K$12^2)+'Monte Carlo'!$K$12*((RAND()+RAND()+RAND()+RAND()+RAND()+RAND()+RAND()+RAND()+RAND()+RAND()+RAND()+RAND())-6))-1)+W$15)</x:f>
        <x:v>3975490.953701579</x:v>
      </x:c>
      <x:c r="X243" s="97" t="n">
        <x:f>MAX(0,W243*(1+EXP((LN(1+'Monte Carlo'!$K$10)-0.5*'Monte Carlo'!$K$12^2)+'Monte Carlo'!$K$12*((RAND()+RAND()+RAND()+RAND()+RAND()+RAND()+RAND()+RAND()+RAND()+RAND()+RAND()+RAND())-6))-1)+X$15)</x:f>
        <x:v>4611921.136662646</x:v>
      </x:c>
      <x:c r="Y243" s="97" t="n">
        <x:f>MAX(0,X243*(1+EXP((LN(1+'Monte Carlo'!$K$10)-0.5*'Monte Carlo'!$K$12^2)+'Monte Carlo'!$K$12*((RAND()+RAND()+RAND()+RAND()+RAND()+RAND()+RAND()+RAND()+RAND()+RAND()+RAND()+RAND())-6))-1)+Y$15)</x:f>
        <x:v>4668758.080800341</x:v>
      </x:c>
      <x:c r="Z243" s="97" t="n">
        <x:f>MAX(0,Y243*(1+EXP((LN(1+'Monte Carlo'!$K$10)-0.5*'Monte Carlo'!$K$12^2)+'Monte Carlo'!$K$12*((RAND()+RAND()+RAND()+RAND()+RAND()+RAND()+RAND()+RAND()+RAND()+RAND()+RAND()+RAND())-6))-1)+Z$15)</x:f>
        <x:v>4836415.07177274</x:v>
      </x:c>
      <x:c r="AA243" s="97" t="n">
        <x:f>MAX(0,Z243*(1+EXP((LN(1+'Monte Carlo'!$K$10)-0.5*'Monte Carlo'!$K$12^2)+'Monte Carlo'!$K$12*((RAND()+RAND()+RAND()+RAND()+RAND()+RAND()+RAND()+RAND()+RAND()+RAND()+RAND()+RAND())-6))-1)+AA$15)</x:f>
        <x:v>4942036.593513126</x:v>
      </x:c>
      <x:c r="AB243" s="97" t="n">
        <x:f>MAX(0,AA243*(1+EXP((LN(1+'Monte Carlo'!$K$10)-0.5*'Monte Carlo'!$K$12^2)+'Monte Carlo'!$K$12*((RAND()+RAND()+RAND()+RAND()+RAND()+RAND()+RAND()+RAND()+RAND()+RAND()+RAND()+RAND())-6))-1)+AB$15)</x:f>
        <x:v>5997273.5663431445</x:v>
      </x:c>
      <x:c r="AC243" s="97" t="n">
        <x:f>MAX(0,AB243*(1+EXP((LN(1+'Monte Carlo'!$K$10)-0.5*'Monte Carlo'!$K$12^2)+'Monte Carlo'!$K$12*((RAND()+RAND()+RAND()+RAND()+RAND()+RAND()+RAND()+RAND()+RAND()+RAND()+RAND()+RAND())-6))-1)+AC$15)</x:f>
        <x:v>5839622.834518885</x:v>
      </x:c>
      <x:c r="AD243" s="97" t="n">
        <x:f>MAX(0,AC243*(1+EXP((LN(1+'Monte Carlo'!$K$10)-0.5*'Monte Carlo'!$K$12^2)+'Monte Carlo'!$K$12*((RAND()+RAND()+RAND()+RAND()+RAND()+RAND()+RAND()+RAND()+RAND()+RAND()+RAND()+RAND())-6))-1)+AD$15)</x:f>
        <x:v>8516889.946563505</x:v>
      </x:c>
      <x:c r="AE243" s="97" t="n">
        <x:f>MAX(0,AD243*(1+EXP((LN(1+'Monte Carlo'!$K$10)-0.5*'Monte Carlo'!$K$12^2)+'Monte Carlo'!$K$12*((RAND()+RAND()+RAND()+RAND()+RAND()+RAND()+RAND()+RAND()+RAND()+RAND()+RAND()+RAND())-6))-1)+AE$15)</x:f>
        <x:v>10830762.140015407</x:v>
      </x:c>
      <x:c r="AF243" s="97" t="n">
        <x:f>MAX(0,AE243*(1+EXP((LN(1+'Monte Carlo'!$K$10)-0.5*'Monte Carlo'!$K$12^2)+'Monte Carlo'!$K$12*((RAND()+RAND()+RAND()+RAND()+RAND()+RAND()+RAND()+RAND()+RAND()+RAND()+RAND()+RAND())-6))-1)+AF$15)</x:f>
        <x:v>9396013.71513245</x:v>
      </x:c>
      <x:c r="AG243" s="97">
        <x:f t="shared" si="5"/>
        <x:v>839463.2150409983</x:v>
      </x:c>
    </x:row>
    <x:row r="244">
      <x:c r="A244" s="93">
        <x:v>223</x:v>
      </x:c>
      <x:c r="B244" s="97" t="n">
        <x:f>IF(AND(UPPER('Monte Carlo'!$K$4)="YES",'Monte Carlo'!$K$5&gt;0),'Monte Carlo'!$K$13,Liquidity_30Y!$C$14)</x:f>
        <x:v>1029031.25</x:v>
      </x:c>
      <x:c r="C244" s="97" t="n">
        <x:f>MAX(0,B244*(1+EXP((LN(1+'Monte Carlo'!$K$10)-0.5*'Monte Carlo'!$K$12^2)+'Monte Carlo'!$K$12*((RAND()+RAND()+RAND()+RAND()+RAND()+RAND()+RAND()+RAND()+RAND()+RAND()+RAND()+RAND())-6))-1)+C$15)</x:f>
        <x:v>1048159.5260927149</x:v>
      </x:c>
      <x:c r="D244" s="97" t="n">
        <x:f>MAX(0,C244*(1+EXP((LN(1+'Monte Carlo'!$K$10)-0.5*'Monte Carlo'!$K$12^2)+'Monte Carlo'!$K$12*((RAND()+RAND()+RAND()+RAND()+RAND()+RAND()+RAND()+RAND()+RAND()+RAND()+RAND()+RAND())-6))-1)+D$15)</x:f>
        <x:v>1577965.1253970938</x:v>
      </x:c>
      <x:c r="E244" s="97" t="n">
        <x:f>MAX(0,D244*(1+EXP((LN(1+'Monte Carlo'!$K$10)-0.5*'Monte Carlo'!$K$12^2)+'Monte Carlo'!$K$12*((RAND()+RAND()+RAND()+RAND()+RAND()+RAND()+RAND()+RAND()+RAND()+RAND()+RAND()+RAND())-6))-1)+E$15)</x:f>
        <x:v>1885614.2626776388</x:v>
      </x:c>
      <x:c r="F244" s="97" t="n">
        <x:f>MAX(0,E244*(1+EXP((LN(1+'Monte Carlo'!$K$10)-0.5*'Monte Carlo'!$K$12^2)+'Monte Carlo'!$K$12*((RAND()+RAND()+RAND()+RAND()+RAND()+RAND()+RAND()+RAND()+RAND()+RAND()+RAND()+RAND())-6))-1)+F$15)</x:f>
        <x:v>1396717.5129356051</x:v>
      </x:c>
      <x:c r="G244" s="97" t="n">
        <x:f>MAX(0,F244*(1+EXP((LN(1+'Monte Carlo'!$K$10)-0.5*'Monte Carlo'!$K$12^2)+'Monte Carlo'!$K$12*((RAND()+RAND()+RAND()+RAND()+RAND()+RAND()+RAND()+RAND()+RAND()+RAND()+RAND()+RAND())-6))-1)+G$15)</x:f>
        <x:v>1251858.8931182937</x:v>
      </x:c>
      <x:c r="H244" s="97" t="n">
        <x:f>MAX(0,G244*(1+EXP((LN(1+'Monte Carlo'!$K$10)-0.5*'Monte Carlo'!$K$12^2)+'Monte Carlo'!$K$12*((RAND()+RAND()+RAND()+RAND()+RAND()+RAND()+RAND()+RAND()+RAND()+RAND()+RAND()+RAND())-6))-1)+H$15)</x:f>
        <x:v>1247153.8393513684</x:v>
      </x:c>
      <x:c r="I244" s="97" t="n">
        <x:f>MAX(0,H244*(1+EXP((LN(1+'Monte Carlo'!$K$10)-0.5*'Monte Carlo'!$K$12^2)+'Monte Carlo'!$K$12*((RAND()+RAND()+RAND()+RAND()+RAND()+RAND()+RAND()+RAND()+RAND()+RAND()+RAND()+RAND())-6))-1)+I$15)</x:f>
        <x:v>1500562.9611964263</x:v>
      </x:c>
      <x:c r="J244" s="97" t="n">
        <x:f>MAX(0,I244*(1+EXP((LN(1+'Monte Carlo'!$K$10)-0.5*'Monte Carlo'!$K$12^2)+'Monte Carlo'!$K$12*((RAND()+RAND()+RAND()+RAND()+RAND()+RAND()+RAND()+RAND()+RAND()+RAND()+RAND()+RAND())-6))-1)+J$15)</x:f>
        <x:v>1362140.5878009563</x:v>
      </x:c>
      <x:c r="K244" s="97" t="n">
        <x:f>MAX(0,J244*(1+EXP((LN(1+'Monte Carlo'!$K$10)-0.5*'Monte Carlo'!$K$12^2)+'Monte Carlo'!$K$12*((RAND()+RAND()+RAND()+RAND()+RAND()+RAND()+RAND()+RAND()+RAND()+RAND()+RAND()+RAND())-6))-1)+K$15)</x:f>
        <x:v>1295261.712459066</x:v>
      </x:c>
      <x:c r="L244" s="97" t="n">
        <x:f>MAX(0,K244*(1+EXP((LN(1+'Monte Carlo'!$K$10)-0.5*'Monte Carlo'!$K$12^2)+'Monte Carlo'!$K$12*((RAND()+RAND()+RAND()+RAND()+RAND()+RAND()+RAND()+RAND()+RAND()+RAND()+RAND()+RAND())-6))-1)+L$15)</x:f>
        <x:v>1341847.3335873852</x:v>
      </x:c>
      <x:c r="M244" s="97" t="n">
        <x:f>MAX(0,L244*(1+EXP((LN(1+'Monte Carlo'!$K$10)-0.5*'Monte Carlo'!$K$12^2)+'Monte Carlo'!$K$12*((RAND()+RAND()+RAND()+RAND()+RAND()+RAND()+RAND()+RAND()+RAND()+RAND()+RAND()+RAND())-6))-1)+M$15)</x:f>
        <x:v>1707635.4028336671</x:v>
      </x:c>
      <x:c r="N244" s="97" t="n">
        <x:f>MAX(0,M244*(1+EXP((LN(1+'Monte Carlo'!$K$10)-0.5*'Monte Carlo'!$K$12^2)+'Monte Carlo'!$K$12*((RAND()+RAND()+RAND()+RAND()+RAND()+RAND()+RAND()+RAND()+RAND()+RAND()+RAND()+RAND())-6))-1)+N$15)</x:f>
        <x:v>1732439.38790168</x:v>
      </x:c>
      <x:c r="O244" s="97" t="n">
        <x:f>MAX(0,N244*(1+EXP((LN(1+'Monte Carlo'!$K$10)-0.5*'Monte Carlo'!$K$12^2)+'Monte Carlo'!$K$12*((RAND()+RAND()+RAND()+RAND()+RAND()+RAND()+RAND()+RAND()+RAND()+RAND()+RAND()+RAND())-6))-1)+O$15)</x:f>
        <x:v>1756030.7503077993</x:v>
      </x:c>
      <x:c r="P244" s="97" t="n">
        <x:f>MAX(0,O244*(1+EXP((LN(1+'Monte Carlo'!$K$10)-0.5*'Monte Carlo'!$K$12^2)+'Monte Carlo'!$K$12*((RAND()+RAND()+RAND()+RAND()+RAND()+RAND()+RAND()+RAND()+RAND()+RAND()+RAND()+RAND())-6))-1)+P$15)</x:f>
        <x:v>1941672.715497333</x:v>
      </x:c>
      <x:c r="Q244" s="97" t="n">
        <x:f>MAX(0,P244*(1+EXP((LN(1+'Monte Carlo'!$K$10)-0.5*'Monte Carlo'!$K$12^2)+'Monte Carlo'!$K$12*((RAND()+RAND()+RAND()+RAND()+RAND()+RAND()+RAND()+RAND()+RAND()+RAND()+RAND()+RAND())-6))-1)+Q$15)</x:f>
        <x:v>2573508.5144252423</x:v>
      </x:c>
      <x:c r="R244" s="97" t="n">
        <x:f>MAX(0,Q244*(1+EXP((LN(1+'Monte Carlo'!$K$10)-0.5*'Monte Carlo'!$K$12^2)+'Monte Carlo'!$K$12*((RAND()+RAND()+RAND()+RAND()+RAND()+RAND()+RAND()+RAND()+RAND()+RAND()+RAND()+RAND())-6))-1)+R$15)</x:f>
        <x:v>2142220.000552029</x:v>
      </x:c>
      <x:c r="S244" s="97" t="n">
        <x:f>MAX(0,R244*(1+EXP((LN(1+'Monte Carlo'!$K$10)-0.5*'Monte Carlo'!$K$12^2)+'Monte Carlo'!$K$12*((RAND()+RAND()+RAND()+RAND()+RAND()+RAND()+RAND()+RAND()+RAND()+RAND()+RAND()+RAND())-6))-1)+S$15)</x:f>
        <x:v>2208884.4985847143</x:v>
      </x:c>
      <x:c r="T244" s="97" t="n">
        <x:f>MAX(0,S244*(1+EXP((LN(1+'Monte Carlo'!$K$10)-0.5*'Monte Carlo'!$K$12^2)+'Monte Carlo'!$K$12*((RAND()+RAND()+RAND()+RAND()+RAND()+RAND()+RAND()+RAND()+RAND()+RAND()+RAND()+RAND())-6))-1)+T$15)</x:f>
        <x:v>1639037.5391756743</x:v>
      </x:c>
      <x:c r="U244" s="97" t="n">
        <x:f>MAX(0,T244*(1+EXP((LN(1+'Monte Carlo'!$K$10)-0.5*'Monte Carlo'!$K$12^2)+'Monte Carlo'!$K$12*((RAND()+RAND()+RAND()+RAND()+RAND()+RAND()+RAND()+RAND()+RAND()+RAND()+RAND()+RAND())-6))-1)+U$15)</x:f>
        <x:v>1551275.3175562394</x:v>
      </x:c>
      <x:c r="V244" s="97" t="n">
        <x:f>MAX(0,U244*(1+EXP((LN(1+'Monte Carlo'!$K$10)-0.5*'Monte Carlo'!$K$12^2)+'Monte Carlo'!$K$12*((RAND()+RAND()+RAND()+RAND()+RAND()+RAND()+RAND()+RAND()+RAND()+RAND()+RAND()+RAND())-6))-1)+V$15)</x:f>
        <x:v>1816809.1922586937</x:v>
      </x:c>
      <x:c r="W244" s="97" t="n">
        <x:f>MAX(0,V244*(1+EXP((LN(1+'Monte Carlo'!$K$10)-0.5*'Monte Carlo'!$K$12^2)+'Monte Carlo'!$K$12*((RAND()+RAND()+RAND()+RAND()+RAND()+RAND()+RAND()+RAND()+RAND()+RAND()+RAND()+RAND())-6))-1)+W$15)</x:f>
        <x:v>2404789.586522855</x:v>
      </x:c>
      <x:c r="X244" s="97" t="n">
        <x:f>MAX(0,W244*(1+EXP((LN(1+'Monte Carlo'!$K$10)-0.5*'Monte Carlo'!$K$12^2)+'Monte Carlo'!$K$12*((RAND()+RAND()+RAND()+RAND()+RAND()+RAND()+RAND()+RAND()+RAND()+RAND()+RAND()+RAND())-6))-1)+X$15)</x:f>
        <x:v>2719620.902157562</x:v>
      </x:c>
      <x:c r="Y244" s="97" t="n">
        <x:f>MAX(0,X244*(1+EXP((LN(1+'Monte Carlo'!$K$10)-0.5*'Monte Carlo'!$K$12^2)+'Monte Carlo'!$K$12*((RAND()+RAND()+RAND()+RAND()+RAND()+RAND()+RAND()+RAND()+RAND()+RAND()+RAND()+RAND())-6))-1)+Y$15)</x:f>
        <x:v>2596779.993935244</x:v>
      </x:c>
      <x:c r="Z244" s="97" t="n">
        <x:f>MAX(0,Y244*(1+EXP((LN(1+'Monte Carlo'!$K$10)-0.5*'Monte Carlo'!$K$12^2)+'Monte Carlo'!$K$12*((RAND()+RAND()+RAND()+RAND()+RAND()+RAND()+RAND()+RAND()+RAND()+RAND()+RAND()+RAND())-6))-1)+Z$15)</x:f>
        <x:v>3282081.9336926844</x:v>
      </x:c>
      <x:c r="AA244" s="97" t="n">
        <x:f>MAX(0,Z244*(1+EXP((LN(1+'Monte Carlo'!$K$10)-0.5*'Monte Carlo'!$K$12^2)+'Monte Carlo'!$K$12*((RAND()+RAND()+RAND()+RAND()+RAND()+RAND()+RAND()+RAND()+RAND()+RAND()+RAND()+RAND())-6))-1)+AA$15)</x:f>
        <x:v>3500484.574323722</x:v>
      </x:c>
      <x:c r="AB244" s="97" t="n">
        <x:f>MAX(0,AA244*(1+EXP((LN(1+'Monte Carlo'!$K$10)-0.5*'Monte Carlo'!$K$12^2)+'Monte Carlo'!$K$12*((RAND()+RAND()+RAND()+RAND()+RAND()+RAND()+RAND()+RAND()+RAND()+RAND()+RAND()+RAND())-6))-1)+AB$15)</x:f>
        <x:v>3274312.0764255174</x:v>
      </x:c>
      <x:c r="AC244" s="97" t="n">
        <x:f>MAX(0,AB244*(1+EXP((LN(1+'Monte Carlo'!$K$10)-0.5*'Monte Carlo'!$K$12^2)+'Monte Carlo'!$K$12*((RAND()+RAND()+RAND()+RAND()+RAND()+RAND()+RAND()+RAND()+RAND()+RAND()+RAND()+RAND())-6))-1)+AC$15)</x:f>
        <x:v>4006537.379703176</x:v>
      </x:c>
      <x:c r="AD244" s="97" t="n">
        <x:f>MAX(0,AC244*(1+EXP((LN(1+'Monte Carlo'!$K$10)-0.5*'Monte Carlo'!$K$12^2)+'Monte Carlo'!$K$12*((RAND()+RAND()+RAND()+RAND()+RAND()+RAND()+RAND()+RAND()+RAND()+RAND()+RAND()+RAND())-6))-1)+AD$15)</x:f>
        <x:v>5232252.287037522</x:v>
      </x:c>
      <x:c r="AE244" s="97" t="n">
        <x:f>MAX(0,AD244*(1+EXP((LN(1+'Monte Carlo'!$K$10)-0.5*'Monte Carlo'!$K$12^2)+'Monte Carlo'!$K$12*((RAND()+RAND()+RAND()+RAND()+RAND()+RAND()+RAND()+RAND()+RAND()+RAND()+RAND()+RAND())-6))-1)+AE$15)</x:f>
        <x:v>5750505.474631188</x:v>
      </x:c>
      <x:c r="AF244" s="97" t="n">
        <x:f>MAX(0,AE244*(1+EXP((LN(1+'Monte Carlo'!$K$10)-0.5*'Monte Carlo'!$K$12^2)+'Monte Carlo'!$K$12*((RAND()+RAND()+RAND()+RAND()+RAND()+RAND()+RAND()+RAND()+RAND()+RAND()+RAND()+RAND())-6))-1)+AF$15)</x:f>
        <x:v>4975698.506413241</x:v>
      </x:c>
      <x:c r="AG244" s="97">
        <x:f t="shared" si="5"/>
        <x:v>1029031.25</x:v>
      </x:c>
    </x:row>
    <x:row r="245">
      <x:c r="A245" s="93">
        <x:v>224</x:v>
      </x:c>
      <x:c r="B245" s="97" t="n">
        <x:f>IF(AND(UPPER('Monte Carlo'!$K$4)="YES",'Monte Carlo'!$K$5&gt;0),'Monte Carlo'!$K$13,Liquidity_30Y!$C$14)</x:f>
        <x:v>1029031.25</x:v>
      </x:c>
      <x:c r="C245" s="97" t="n">
        <x:f>MAX(0,B245*(1+EXP((LN(1+'Monte Carlo'!$K$10)-0.5*'Monte Carlo'!$K$12^2)+'Monte Carlo'!$K$12*((RAND()+RAND()+RAND()+RAND()+RAND()+RAND()+RAND()+RAND()+RAND()+RAND()+RAND()+RAND())-6))-1)+C$15)</x:f>
        <x:v>1378523.2944455673</x:v>
      </x:c>
      <x:c r="D245" s="97" t="n">
        <x:f>MAX(0,C245*(1+EXP((LN(1+'Monte Carlo'!$K$10)-0.5*'Monte Carlo'!$K$12^2)+'Monte Carlo'!$K$12*((RAND()+RAND()+RAND()+RAND()+RAND()+RAND()+RAND()+RAND()+RAND()+RAND()+RAND()+RAND())-6))-1)+D$15)</x:f>
        <x:v>1770231.5460895118</x:v>
      </x:c>
      <x:c r="E245" s="97" t="n">
        <x:f>MAX(0,D245*(1+EXP((LN(1+'Monte Carlo'!$K$10)-0.5*'Monte Carlo'!$K$12^2)+'Monte Carlo'!$K$12*((RAND()+RAND()+RAND()+RAND()+RAND()+RAND()+RAND()+RAND()+RAND()+RAND()+RAND()+RAND())-6))-1)+E$15)</x:f>
        <x:v>1627063.3285583172</x:v>
      </x:c>
      <x:c r="F245" s="97" t="n">
        <x:f>MAX(0,E245*(1+EXP((LN(1+'Monte Carlo'!$K$10)-0.5*'Monte Carlo'!$K$12^2)+'Monte Carlo'!$K$12*((RAND()+RAND()+RAND()+RAND()+RAND()+RAND()+RAND()+RAND()+RAND()+RAND()+RAND()+RAND())-6))-1)+F$15)</x:f>
        <x:v>1973077.5692054492</x:v>
      </x:c>
      <x:c r="G245" s="97" t="n">
        <x:f>MAX(0,F245*(1+EXP((LN(1+'Monte Carlo'!$K$10)-0.5*'Monte Carlo'!$K$12^2)+'Monte Carlo'!$K$12*((RAND()+RAND()+RAND()+RAND()+RAND()+RAND()+RAND()+RAND()+RAND()+RAND()+RAND()+RAND())-6))-1)+G$15)</x:f>
        <x:v>2216319.7144876304</x:v>
      </x:c>
      <x:c r="H245" s="97" t="n">
        <x:f>MAX(0,G245*(1+EXP((LN(1+'Monte Carlo'!$K$10)-0.5*'Monte Carlo'!$K$12^2)+'Monte Carlo'!$K$12*((RAND()+RAND()+RAND()+RAND()+RAND()+RAND()+RAND()+RAND()+RAND()+RAND()+RAND()+RAND())-6))-1)+H$15)</x:f>
        <x:v>2116162.5844989815</x:v>
      </x:c>
      <x:c r="I245" s="97" t="n">
        <x:f>MAX(0,H245*(1+EXP((LN(1+'Monte Carlo'!$K$10)-0.5*'Monte Carlo'!$K$12^2)+'Monte Carlo'!$K$12*((RAND()+RAND()+RAND()+RAND()+RAND()+RAND()+RAND()+RAND()+RAND()+RAND()+RAND()+RAND())-6))-1)+I$15)</x:f>
        <x:v>1940300.6719616232</x:v>
      </x:c>
      <x:c r="J245" s="97" t="n">
        <x:f>MAX(0,I245*(1+EXP((LN(1+'Monte Carlo'!$K$10)-0.5*'Monte Carlo'!$K$12^2)+'Monte Carlo'!$K$12*((RAND()+RAND()+RAND()+RAND()+RAND()+RAND()+RAND()+RAND()+RAND()+RAND()+RAND()+RAND())-6))-1)+J$15)</x:f>
        <x:v>1667748.041236253</x:v>
      </x:c>
      <x:c r="K245" s="97" t="n">
        <x:f>MAX(0,J245*(1+EXP((LN(1+'Monte Carlo'!$K$10)-0.5*'Monte Carlo'!$K$12^2)+'Monte Carlo'!$K$12*((RAND()+RAND()+RAND()+RAND()+RAND()+RAND()+RAND()+RAND()+RAND()+RAND()+RAND()+RAND())-6))-1)+K$15)</x:f>
        <x:v>1616114.3955767183</x:v>
      </x:c>
      <x:c r="L245" s="97" t="n">
        <x:f>MAX(0,K245*(1+EXP((LN(1+'Monte Carlo'!$K$10)-0.5*'Monte Carlo'!$K$12^2)+'Monte Carlo'!$K$12*((RAND()+RAND()+RAND()+RAND()+RAND()+RAND()+RAND()+RAND()+RAND()+RAND()+RAND()+RAND())-6))-1)+L$15)</x:f>
        <x:v>2126356.3586123083</x:v>
      </x:c>
      <x:c r="M245" s="97" t="n">
        <x:f>MAX(0,L245*(1+EXP((LN(1+'Monte Carlo'!$K$10)-0.5*'Monte Carlo'!$K$12^2)+'Monte Carlo'!$K$12*((RAND()+RAND()+RAND()+RAND()+RAND()+RAND()+RAND()+RAND()+RAND()+RAND()+RAND()+RAND())-6))-1)+M$15)</x:f>
        <x:v>2220973.3394572116</x:v>
      </x:c>
      <x:c r="N245" s="97" t="n">
        <x:f>MAX(0,M245*(1+EXP((LN(1+'Monte Carlo'!$K$10)-0.5*'Monte Carlo'!$K$12^2)+'Monte Carlo'!$K$12*((RAND()+RAND()+RAND()+RAND()+RAND()+RAND()+RAND()+RAND()+RAND()+RAND()+RAND()+RAND())-6))-1)+N$15)</x:f>
        <x:v>2397944.184515721</x:v>
      </x:c>
      <x:c r="O245" s="97" t="n">
        <x:f>MAX(0,N245*(1+EXP((LN(1+'Monte Carlo'!$K$10)-0.5*'Monte Carlo'!$K$12^2)+'Monte Carlo'!$K$12*((RAND()+RAND()+RAND()+RAND()+RAND()+RAND()+RAND()+RAND()+RAND()+RAND()+RAND()+RAND())-6))-1)+O$15)</x:f>
        <x:v>3038119.7204695987</x:v>
      </x:c>
      <x:c r="P245" s="97" t="n">
        <x:f>MAX(0,O245*(1+EXP((LN(1+'Monte Carlo'!$K$10)-0.5*'Monte Carlo'!$K$12^2)+'Monte Carlo'!$K$12*((RAND()+RAND()+RAND()+RAND()+RAND()+RAND()+RAND()+RAND()+RAND()+RAND()+RAND()+RAND())-6))-1)+P$15)</x:f>
        <x:v>4066762.985637383</x:v>
      </x:c>
      <x:c r="Q245" s="97" t="n">
        <x:f>MAX(0,P245*(1+EXP((LN(1+'Monte Carlo'!$K$10)-0.5*'Monte Carlo'!$K$12^2)+'Monte Carlo'!$K$12*((RAND()+RAND()+RAND()+RAND()+RAND()+RAND()+RAND()+RAND()+RAND()+RAND()+RAND()+RAND())-6))-1)+Q$15)</x:f>
        <x:v>4194370.812934836</x:v>
      </x:c>
      <x:c r="R245" s="97" t="n">
        <x:f>MAX(0,Q245*(1+EXP((LN(1+'Monte Carlo'!$K$10)-0.5*'Monte Carlo'!$K$12^2)+'Monte Carlo'!$K$12*((RAND()+RAND()+RAND()+RAND()+RAND()+RAND()+RAND()+RAND()+RAND()+RAND()+RAND()+RAND())-6))-1)+R$15)</x:f>
        <x:v>3824053.273365201</x:v>
      </x:c>
      <x:c r="S245" s="97" t="n">
        <x:f>MAX(0,R245*(1+EXP((LN(1+'Monte Carlo'!$K$10)-0.5*'Monte Carlo'!$K$12^2)+'Monte Carlo'!$K$12*((RAND()+RAND()+RAND()+RAND()+RAND()+RAND()+RAND()+RAND()+RAND()+RAND()+RAND()+RAND())-6))-1)+S$15)</x:f>
        <x:v>3131464.3563124817</x:v>
      </x:c>
      <x:c r="T245" s="97" t="n">
        <x:f>MAX(0,S245*(1+EXP((LN(1+'Monte Carlo'!$K$10)-0.5*'Monte Carlo'!$K$12^2)+'Monte Carlo'!$K$12*((RAND()+RAND()+RAND()+RAND()+RAND()+RAND()+RAND()+RAND()+RAND()+RAND()+RAND()+RAND())-6))-1)+T$15)</x:f>
        <x:v>3749550.663065026</x:v>
      </x:c>
      <x:c r="U245" s="97" t="n">
        <x:f>MAX(0,T245*(1+EXP((LN(1+'Monte Carlo'!$K$10)-0.5*'Monte Carlo'!$K$12^2)+'Monte Carlo'!$K$12*((RAND()+RAND()+RAND()+RAND()+RAND()+RAND()+RAND()+RAND()+RAND()+RAND()+RAND()+RAND())-6))-1)+U$15)</x:f>
        <x:v>4119217.5532094776</x:v>
      </x:c>
      <x:c r="V245" s="97" t="n">
        <x:f>MAX(0,U245*(1+EXP((LN(1+'Monte Carlo'!$K$10)-0.5*'Monte Carlo'!$K$12^2)+'Monte Carlo'!$K$12*((RAND()+RAND()+RAND()+RAND()+RAND()+RAND()+RAND()+RAND()+RAND()+RAND()+RAND()+RAND())-6))-1)+V$15)</x:f>
        <x:v>4759175.061176095</x:v>
      </x:c>
      <x:c r="W245" s="97" t="n">
        <x:f>MAX(0,V245*(1+EXP((LN(1+'Monte Carlo'!$K$10)-0.5*'Monte Carlo'!$K$12^2)+'Monte Carlo'!$K$12*((RAND()+RAND()+RAND()+RAND()+RAND()+RAND()+RAND()+RAND()+RAND()+RAND()+RAND()+RAND())-6))-1)+W$15)</x:f>
        <x:v>5064598.985882316</x:v>
      </x:c>
      <x:c r="X245" s="97" t="n">
        <x:f>MAX(0,W245*(1+EXP((LN(1+'Monte Carlo'!$K$10)-0.5*'Monte Carlo'!$K$12^2)+'Monte Carlo'!$K$12*((RAND()+RAND()+RAND()+RAND()+RAND()+RAND()+RAND()+RAND()+RAND()+RAND()+RAND()+RAND())-6))-1)+X$15)</x:f>
        <x:v>5834286.521013354</x:v>
      </x:c>
      <x:c r="Y245" s="97" t="n">
        <x:f>MAX(0,X245*(1+EXP((LN(1+'Monte Carlo'!$K$10)-0.5*'Monte Carlo'!$K$12^2)+'Monte Carlo'!$K$12*((RAND()+RAND()+RAND()+RAND()+RAND()+RAND()+RAND()+RAND()+RAND()+RAND()+RAND()+RAND())-6))-1)+Y$15)</x:f>
        <x:v>5437926.572879142</x:v>
      </x:c>
      <x:c r="Z245" s="97" t="n">
        <x:f>MAX(0,Y245*(1+EXP((LN(1+'Monte Carlo'!$K$10)-0.5*'Monte Carlo'!$K$12^2)+'Monte Carlo'!$K$12*((RAND()+RAND()+RAND()+RAND()+RAND()+RAND()+RAND()+RAND()+RAND()+RAND()+RAND()+RAND())-6))-1)+Z$15)</x:f>
        <x:v>6086416.2935499195</x:v>
      </x:c>
      <x:c r="AA245" s="97" t="n">
        <x:f>MAX(0,Z245*(1+EXP((LN(1+'Monte Carlo'!$K$10)-0.5*'Monte Carlo'!$K$12^2)+'Monte Carlo'!$K$12*((RAND()+RAND()+RAND()+RAND()+RAND()+RAND()+RAND()+RAND()+RAND()+RAND()+RAND()+RAND())-6))-1)+AA$15)</x:f>
        <x:v>5543432.622759053</x:v>
      </x:c>
      <x:c r="AB245" s="97" t="n">
        <x:f>MAX(0,AA245*(1+EXP((LN(1+'Monte Carlo'!$K$10)-0.5*'Monte Carlo'!$K$12^2)+'Monte Carlo'!$K$12*((RAND()+RAND()+RAND()+RAND()+RAND()+RAND()+RAND()+RAND()+RAND()+RAND()+RAND()+RAND())-6))-1)+AB$15)</x:f>
        <x:v>5615486.138485956</x:v>
      </x:c>
      <x:c r="AC245" s="97" t="n">
        <x:f>MAX(0,AB245*(1+EXP((LN(1+'Monte Carlo'!$K$10)-0.5*'Monte Carlo'!$K$12^2)+'Monte Carlo'!$K$12*((RAND()+RAND()+RAND()+RAND()+RAND()+RAND()+RAND()+RAND()+RAND()+RAND()+RAND()+RAND())-6))-1)+AC$15)</x:f>
        <x:v>4948661.356036778</x:v>
      </x:c>
      <x:c r="AD245" s="97" t="n">
        <x:f>MAX(0,AC245*(1+EXP((LN(1+'Monte Carlo'!$K$10)-0.5*'Monte Carlo'!$K$12^2)+'Monte Carlo'!$K$12*((RAND()+RAND()+RAND()+RAND()+RAND()+RAND()+RAND()+RAND()+RAND()+RAND()+RAND()+RAND())-6))-1)+AD$15)</x:f>
        <x:v>5355408.504662942</x:v>
      </x:c>
      <x:c r="AE245" s="97" t="n">
        <x:f>MAX(0,AD245*(1+EXP((LN(1+'Monte Carlo'!$K$10)-0.5*'Monte Carlo'!$K$12^2)+'Monte Carlo'!$K$12*((RAND()+RAND()+RAND()+RAND()+RAND()+RAND()+RAND()+RAND()+RAND()+RAND()+RAND()+RAND())-6))-1)+AE$15)</x:f>
        <x:v>5246630.813942505</x:v>
      </x:c>
      <x:c r="AF245" s="97" t="n">
        <x:f>MAX(0,AE245*(1+EXP((LN(1+'Monte Carlo'!$K$10)-0.5*'Monte Carlo'!$K$12^2)+'Monte Carlo'!$K$12*((RAND()+RAND()+RAND()+RAND()+RAND()+RAND()+RAND()+RAND()+RAND()+RAND()+RAND()+RAND())-6))-1)+AF$15)</x:f>
        <x:v>5427167.582832782</x:v>
      </x:c>
      <x:c r="AG245" s="97">
        <x:f t="shared" si="5"/>
        <x:v>1029031.25</x:v>
      </x:c>
    </x:row>
    <x:row r="246">
      <x:c r="A246" s="93">
        <x:v>225</x:v>
      </x:c>
      <x:c r="B246" s="97" t="n">
        <x:f>IF(AND(UPPER('Monte Carlo'!$K$4)="YES",'Monte Carlo'!$K$5&gt;0),'Monte Carlo'!$K$13,Liquidity_30Y!$C$14)</x:f>
        <x:v>1029031.25</x:v>
      </x:c>
      <x:c r="C246" s="97" t="n">
        <x:f>MAX(0,B246*(1+EXP((LN(1+'Monte Carlo'!$K$10)-0.5*'Monte Carlo'!$K$12^2)+'Monte Carlo'!$K$12*((RAND()+RAND()+RAND()+RAND()+RAND()+RAND()+RAND()+RAND()+RAND()+RAND()+RAND()+RAND())-6))-1)+C$15)</x:f>
        <x:v>1043126.7865806567</x:v>
      </x:c>
      <x:c r="D246" s="97" t="n">
        <x:f>MAX(0,C246*(1+EXP((LN(1+'Monte Carlo'!$K$10)-0.5*'Monte Carlo'!$K$12^2)+'Monte Carlo'!$K$12*((RAND()+RAND()+RAND()+RAND()+RAND()+RAND()+RAND()+RAND()+RAND()+RAND()+RAND()+RAND())-6))-1)+D$15)</x:f>
        <x:v>965250.5725534835</x:v>
      </x:c>
      <x:c r="E246" s="97" t="n">
        <x:f>MAX(0,D246*(1+EXP((LN(1+'Monte Carlo'!$K$10)-0.5*'Monte Carlo'!$K$12^2)+'Monte Carlo'!$K$12*((RAND()+RAND()+RAND()+RAND()+RAND()+RAND()+RAND()+RAND()+RAND()+RAND()+RAND()+RAND())-6))-1)+E$15)</x:f>
        <x:v>1062587.7936709865</x:v>
      </x:c>
      <x:c r="F246" s="97" t="n">
        <x:f>MAX(0,E246*(1+EXP((LN(1+'Monte Carlo'!$K$10)-0.5*'Monte Carlo'!$K$12^2)+'Monte Carlo'!$K$12*((RAND()+RAND()+RAND()+RAND()+RAND()+RAND()+RAND()+RAND()+RAND()+RAND()+RAND()+RAND())-6))-1)+F$15)</x:f>
        <x:v>1317224.674734884</x:v>
      </x:c>
      <x:c r="G246" s="97" t="n">
        <x:f>MAX(0,F246*(1+EXP((LN(1+'Monte Carlo'!$K$10)-0.5*'Monte Carlo'!$K$12^2)+'Monte Carlo'!$K$12*((RAND()+RAND()+RAND()+RAND()+RAND()+RAND()+RAND()+RAND()+RAND()+RAND()+RAND()+RAND())-6))-1)+G$15)</x:f>
        <x:v>1263667.7266789929</x:v>
      </x:c>
      <x:c r="H246" s="97" t="n">
        <x:f>MAX(0,G246*(1+EXP((LN(1+'Monte Carlo'!$K$10)-0.5*'Monte Carlo'!$K$12^2)+'Monte Carlo'!$K$12*((RAND()+RAND()+RAND()+RAND()+RAND()+RAND()+RAND()+RAND()+RAND()+RAND()+RAND()+RAND())-6))-1)+H$15)</x:f>
        <x:v>1411065.0903406688</x:v>
      </x:c>
      <x:c r="I246" s="97" t="n">
        <x:f>MAX(0,H246*(1+EXP((LN(1+'Monte Carlo'!$K$10)-0.5*'Monte Carlo'!$K$12^2)+'Monte Carlo'!$K$12*((RAND()+RAND()+RAND()+RAND()+RAND()+RAND()+RAND()+RAND()+RAND()+RAND()+RAND()+RAND())-6))-1)+I$15)</x:f>
        <x:v>1347182.2750921282</x:v>
      </x:c>
      <x:c r="J246" s="97" t="n">
        <x:f>MAX(0,I246*(1+EXP((LN(1+'Monte Carlo'!$K$10)-0.5*'Monte Carlo'!$K$12^2)+'Monte Carlo'!$K$12*((RAND()+RAND()+RAND()+RAND()+RAND()+RAND()+RAND()+RAND()+RAND()+RAND()+RAND()+RAND())-6))-1)+J$15)</x:f>
        <x:v>1395829.1002662592</x:v>
      </x:c>
      <x:c r="K246" s="97" t="n">
        <x:f>MAX(0,J246*(1+EXP((LN(1+'Monte Carlo'!$K$10)-0.5*'Monte Carlo'!$K$12^2)+'Monte Carlo'!$K$12*((RAND()+RAND()+RAND()+RAND()+RAND()+RAND()+RAND()+RAND()+RAND()+RAND()+RAND()+RAND())-6))-1)+K$15)</x:f>
        <x:v>1574659.3556797258</x:v>
      </x:c>
      <x:c r="L246" s="97" t="n">
        <x:f>MAX(0,K246*(1+EXP((LN(1+'Monte Carlo'!$K$10)-0.5*'Monte Carlo'!$K$12^2)+'Monte Carlo'!$K$12*((RAND()+RAND()+RAND()+RAND()+RAND()+RAND()+RAND()+RAND()+RAND()+RAND()+RAND()+RAND())-6))-1)+L$15)</x:f>
        <x:v>1797511.9632107127</x:v>
      </x:c>
      <x:c r="M246" s="97" t="n">
        <x:f>MAX(0,L246*(1+EXP((LN(1+'Monte Carlo'!$K$10)-0.5*'Monte Carlo'!$K$12^2)+'Monte Carlo'!$K$12*((RAND()+RAND()+RAND()+RAND()+RAND()+RAND()+RAND()+RAND()+RAND()+RAND()+RAND()+RAND())-6))-1)+M$15)</x:f>
        <x:v>1582241.1090085148</x:v>
      </x:c>
      <x:c r="N246" s="97" t="n">
        <x:f>MAX(0,M246*(1+EXP((LN(1+'Monte Carlo'!$K$10)-0.5*'Monte Carlo'!$K$12^2)+'Monte Carlo'!$K$12*((RAND()+RAND()+RAND()+RAND()+RAND()+RAND()+RAND()+RAND()+RAND()+RAND()+RAND()+RAND())-6))-1)+N$15)</x:f>
        <x:v>1656940.6309907523</x:v>
      </x:c>
      <x:c r="O246" s="97" t="n">
        <x:f>MAX(0,N246*(1+EXP((LN(1+'Monte Carlo'!$K$10)-0.5*'Monte Carlo'!$K$12^2)+'Monte Carlo'!$K$12*((RAND()+RAND()+RAND()+RAND()+RAND()+RAND()+RAND()+RAND()+RAND()+RAND()+RAND()+RAND())-6))-1)+O$15)</x:f>
        <x:v>1523267.1300722589</x:v>
      </x:c>
      <x:c r="P246" s="97" t="n">
        <x:f>MAX(0,O246*(1+EXP((LN(1+'Monte Carlo'!$K$10)-0.5*'Monte Carlo'!$K$12^2)+'Monte Carlo'!$K$12*((RAND()+RAND()+RAND()+RAND()+RAND()+RAND()+RAND()+RAND()+RAND()+RAND()+RAND()+RAND())-6))-1)+P$15)</x:f>
        <x:v>1932441.9182700503</x:v>
      </x:c>
      <x:c r="Q246" s="97" t="n">
        <x:f>MAX(0,P246*(1+EXP((LN(1+'Monte Carlo'!$K$10)-0.5*'Monte Carlo'!$K$12^2)+'Monte Carlo'!$K$12*((RAND()+RAND()+RAND()+RAND()+RAND()+RAND()+RAND()+RAND()+RAND()+RAND()+RAND()+RAND())-6))-1)+Q$15)</x:f>
        <x:v>1573468.1609627986</x:v>
      </x:c>
      <x:c r="R246" s="97" t="n">
        <x:f>MAX(0,Q246*(1+EXP((LN(1+'Monte Carlo'!$K$10)-0.5*'Monte Carlo'!$K$12^2)+'Monte Carlo'!$K$12*((RAND()+RAND()+RAND()+RAND()+RAND()+RAND()+RAND()+RAND()+RAND()+RAND()+RAND()+RAND())-6))-1)+R$15)</x:f>
        <x:v>1269286.4212697113</x:v>
      </x:c>
      <x:c r="S246" s="97" t="n">
        <x:f>MAX(0,R246*(1+EXP((LN(1+'Monte Carlo'!$K$10)-0.5*'Monte Carlo'!$K$12^2)+'Monte Carlo'!$K$12*((RAND()+RAND()+RAND()+RAND()+RAND()+RAND()+RAND()+RAND()+RAND()+RAND()+RAND()+RAND())-6))-1)+S$15)</x:f>
        <x:v>1443221.8536160425</x:v>
      </x:c>
      <x:c r="T246" s="97" t="n">
        <x:f>MAX(0,S246*(1+EXP((LN(1+'Monte Carlo'!$K$10)-0.5*'Monte Carlo'!$K$12^2)+'Monte Carlo'!$K$12*((RAND()+RAND()+RAND()+RAND()+RAND()+RAND()+RAND()+RAND()+RAND()+RAND()+RAND()+RAND())-6))-1)+T$15)</x:f>
        <x:v>1564722.3037822037</x:v>
      </x:c>
      <x:c r="U246" s="97" t="n">
        <x:f>MAX(0,T246*(1+EXP((LN(1+'Monte Carlo'!$K$10)-0.5*'Monte Carlo'!$K$12^2)+'Monte Carlo'!$K$12*((RAND()+RAND()+RAND()+RAND()+RAND()+RAND()+RAND()+RAND()+RAND()+RAND()+RAND()+RAND())-6))-1)+U$15)</x:f>
        <x:v>1587676.9988637362</x:v>
      </x:c>
      <x:c r="V246" s="97" t="n">
        <x:f>MAX(0,U246*(1+EXP((LN(1+'Monte Carlo'!$K$10)-0.5*'Monte Carlo'!$K$12^2)+'Monte Carlo'!$K$12*((RAND()+RAND()+RAND()+RAND()+RAND()+RAND()+RAND()+RAND()+RAND()+RAND()+RAND()+RAND())-6))-1)+V$15)</x:f>
        <x:v>1320868.2869237692</x:v>
      </x:c>
      <x:c r="W246" s="97" t="n">
        <x:f>MAX(0,V246*(1+EXP((LN(1+'Monte Carlo'!$K$10)-0.5*'Monte Carlo'!$K$12^2)+'Monte Carlo'!$K$12*((RAND()+RAND()+RAND()+RAND()+RAND()+RAND()+RAND()+RAND()+RAND()+RAND()+RAND()+RAND())-6))-1)+W$15)</x:f>
        <x:v>1180228.4693797282</x:v>
      </x:c>
      <x:c r="X246" s="97" t="n">
        <x:f>MAX(0,W246*(1+EXP((LN(1+'Monte Carlo'!$K$10)-0.5*'Monte Carlo'!$K$12^2)+'Monte Carlo'!$K$12*((RAND()+RAND()+RAND()+RAND()+RAND()+RAND()+RAND()+RAND()+RAND()+RAND()+RAND()+RAND())-6))-1)+X$15)</x:f>
        <x:v>1089183.4506159914</x:v>
      </x:c>
      <x:c r="Y246" s="97" t="n">
        <x:f>MAX(0,X246*(1+EXP((LN(1+'Monte Carlo'!$K$10)-0.5*'Monte Carlo'!$K$12^2)+'Monte Carlo'!$K$12*((RAND()+RAND()+RAND()+RAND()+RAND()+RAND()+RAND()+RAND()+RAND()+RAND()+RAND()+RAND())-6))-1)+Y$15)</x:f>
        <x:v>1287236.1270838534</x:v>
      </x:c>
      <x:c r="Z246" s="97" t="n">
        <x:f>MAX(0,Y246*(1+EXP((LN(1+'Monte Carlo'!$K$10)-0.5*'Monte Carlo'!$K$12^2)+'Monte Carlo'!$K$12*((RAND()+RAND()+RAND()+RAND()+RAND()+RAND()+RAND()+RAND()+RAND()+RAND()+RAND()+RAND())-6))-1)+Z$15)</x:f>
        <x:v>1102674.2840263436</x:v>
      </x:c>
      <x:c r="AA246" s="97" t="n">
        <x:f>MAX(0,Z246*(1+EXP((LN(1+'Monte Carlo'!$K$10)-0.5*'Monte Carlo'!$K$12^2)+'Monte Carlo'!$K$12*((RAND()+RAND()+RAND()+RAND()+RAND()+RAND()+RAND()+RAND()+RAND()+RAND()+RAND()+RAND())-6))-1)+AA$15)</x:f>
        <x:v>1095791.7992406813</x:v>
      </x:c>
      <x:c r="AB246" s="97" t="n">
        <x:f>MAX(0,AA246*(1+EXP((LN(1+'Monte Carlo'!$K$10)-0.5*'Monte Carlo'!$K$12^2)+'Monte Carlo'!$K$12*((RAND()+RAND()+RAND()+RAND()+RAND()+RAND()+RAND()+RAND()+RAND()+RAND()+RAND()+RAND())-6))-1)+AB$15)</x:f>
        <x:v>1449856.8907603843</x:v>
      </x:c>
      <x:c r="AC246" s="97" t="n">
        <x:f>MAX(0,AB246*(1+EXP((LN(1+'Monte Carlo'!$K$10)-0.5*'Monte Carlo'!$K$12^2)+'Monte Carlo'!$K$12*((RAND()+RAND()+RAND()+RAND()+RAND()+RAND()+RAND()+RAND()+RAND()+RAND()+RAND()+RAND())-6))-1)+AC$15)</x:f>
        <x:v>1612214.5006283</x:v>
      </x:c>
      <x:c r="AD246" s="97" t="n">
        <x:f>MAX(0,AC246*(1+EXP((LN(1+'Monte Carlo'!$K$10)-0.5*'Monte Carlo'!$K$12^2)+'Monte Carlo'!$K$12*((RAND()+RAND()+RAND()+RAND()+RAND()+RAND()+RAND()+RAND()+RAND()+RAND()+RAND()+RAND())-6))-1)+AD$15)</x:f>
        <x:v>1705277.8599191033</x:v>
      </x:c>
      <x:c r="AE246" s="97" t="n">
        <x:f>MAX(0,AD246*(1+EXP((LN(1+'Monte Carlo'!$K$10)-0.5*'Monte Carlo'!$K$12^2)+'Monte Carlo'!$K$12*((RAND()+RAND()+RAND()+RAND()+RAND()+RAND()+RAND()+RAND()+RAND()+RAND()+RAND()+RAND())-6))-1)+AE$15)</x:f>
        <x:v>1395623.5058893634</x:v>
      </x:c>
      <x:c r="AF246" s="97" t="n">
        <x:f>MAX(0,AE246*(1+EXP((LN(1+'Monte Carlo'!$K$10)-0.5*'Monte Carlo'!$K$12^2)+'Monte Carlo'!$K$12*((RAND()+RAND()+RAND()+RAND()+RAND()+RAND()+RAND()+RAND()+RAND()+RAND()+RAND()+RAND())-6))-1)+AF$15)</x:f>
        <x:v>2021016.2798571407</x:v>
      </x:c>
      <x:c r="AG246" s="97">
        <x:f t="shared" si="5"/>
        <x:v>934936.41026792361</x:v>
      </x:c>
    </x:row>
    <x:row r="247">
      <x:c r="A247" s="93">
        <x:v>226</x:v>
      </x:c>
      <x:c r="B247" s="97" t="n">
        <x:f>IF(AND(UPPER('Monte Carlo'!$K$4)="YES",'Monte Carlo'!$K$5&gt;0),'Monte Carlo'!$K$13,Liquidity_30Y!$C$14)</x:f>
        <x:v>1029031.25</x:v>
      </x:c>
      <x:c r="C247" s="97" t="n">
        <x:f>MAX(0,B247*(1+EXP((LN(1+'Monte Carlo'!$K$10)-0.5*'Monte Carlo'!$K$12^2)+'Monte Carlo'!$K$12*((RAND()+RAND()+RAND()+RAND()+RAND()+RAND()+RAND()+RAND()+RAND()+RAND()+RAND()+RAND())-6))-1)+C$15)</x:f>
        <x:v>1072035.3536697524</x:v>
      </x:c>
      <x:c r="D247" s="97" t="n">
        <x:f>MAX(0,C247*(1+EXP((LN(1+'Monte Carlo'!$K$10)-0.5*'Monte Carlo'!$K$12^2)+'Monte Carlo'!$K$12*((RAND()+RAND()+RAND()+RAND()+RAND()+RAND()+RAND()+RAND()+RAND()+RAND()+RAND()+RAND())-6))-1)+D$15)</x:f>
        <x:v>825296.8029614757</x:v>
      </x:c>
      <x:c r="E247" s="97" t="n">
        <x:f>MAX(0,D247*(1+EXP((LN(1+'Monte Carlo'!$K$10)-0.5*'Monte Carlo'!$K$12^2)+'Monte Carlo'!$K$12*((RAND()+RAND()+RAND()+RAND()+RAND()+RAND()+RAND()+RAND()+RAND()+RAND()+RAND()+RAND())-6))-1)+E$15)</x:f>
        <x:v>850634.2538282326</x:v>
      </x:c>
      <x:c r="F247" s="97" t="n">
        <x:f>MAX(0,E247*(1+EXP((LN(1+'Monte Carlo'!$K$10)-0.5*'Monte Carlo'!$K$12^2)+'Monte Carlo'!$K$12*((RAND()+RAND()+RAND()+RAND()+RAND()+RAND()+RAND()+RAND()+RAND()+RAND()+RAND()+RAND())-6))-1)+F$15)</x:f>
        <x:v>707785.9954097469</x:v>
      </x:c>
      <x:c r="G247" s="97" t="n">
        <x:f>MAX(0,F247*(1+EXP((LN(1+'Monte Carlo'!$K$10)-0.5*'Monte Carlo'!$K$12^2)+'Monte Carlo'!$K$12*((RAND()+RAND()+RAND()+RAND()+RAND()+RAND()+RAND()+RAND()+RAND()+RAND()+RAND()+RAND())-6))-1)+G$15)</x:f>
        <x:v>638770.6628332466</x:v>
      </x:c>
      <x:c r="H247" s="97" t="n">
        <x:f>MAX(0,G247*(1+EXP((LN(1+'Monte Carlo'!$K$10)-0.5*'Monte Carlo'!$K$12^2)+'Monte Carlo'!$K$12*((RAND()+RAND()+RAND()+RAND()+RAND()+RAND()+RAND()+RAND()+RAND()+RAND()+RAND()+RAND())-6))-1)+H$15)</x:f>
        <x:v>722509.4505990781</x:v>
      </x:c>
      <x:c r="I247" s="97" t="n">
        <x:f>MAX(0,H247*(1+EXP((LN(1+'Monte Carlo'!$K$10)-0.5*'Monte Carlo'!$K$12^2)+'Monte Carlo'!$K$12*((RAND()+RAND()+RAND()+RAND()+RAND()+RAND()+RAND()+RAND()+RAND()+RAND()+RAND()+RAND())-6))-1)+I$15)</x:f>
        <x:v>754921.7698635965</x:v>
      </x:c>
      <x:c r="J247" s="97" t="n">
        <x:f>MAX(0,I247*(1+EXP((LN(1+'Monte Carlo'!$K$10)-0.5*'Monte Carlo'!$K$12^2)+'Monte Carlo'!$K$12*((RAND()+RAND()+RAND()+RAND()+RAND()+RAND()+RAND()+RAND()+RAND()+RAND()+RAND()+RAND())-6))-1)+J$15)</x:f>
        <x:v>852219.5569672267</x:v>
      </x:c>
      <x:c r="K247" s="97" t="n">
        <x:f>MAX(0,J247*(1+EXP((LN(1+'Monte Carlo'!$K$10)-0.5*'Monte Carlo'!$K$12^2)+'Monte Carlo'!$K$12*((RAND()+RAND()+RAND()+RAND()+RAND()+RAND()+RAND()+RAND()+RAND()+RAND()+RAND()+RAND())-6))-1)+K$15)</x:f>
        <x:v>1167783.5502332153</x:v>
      </x:c>
      <x:c r="L247" s="97" t="n">
        <x:f>MAX(0,K247*(1+EXP((LN(1+'Monte Carlo'!$K$10)-0.5*'Monte Carlo'!$K$12^2)+'Monte Carlo'!$K$12*((RAND()+RAND()+RAND()+RAND()+RAND()+RAND()+RAND()+RAND()+RAND()+RAND()+RAND()+RAND())-6))-1)+L$15)</x:f>
        <x:v>1270885.8561111358</x:v>
      </x:c>
      <x:c r="M247" s="97" t="n">
        <x:f>MAX(0,L247*(1+EXP((LN(1+'Monte Carlo'!$K$10)-0.5*'Monte Carlo'!$K$12^2)+'Monte Carlo'!$K$12*((RAND()+RAND()+RAND()+RAND()+RAND()+RAND()+RAND()+RAND()+RAND()+RAND()+RAND()+RAND())-6))-1)+M$15)</x:f>
        <x:v>1212844.1107227642</x:v>
      </x:c>
      <x:c r="N247" s="97" t="n">
        <x:f>MAX(0,M247*(1+EXP((LN(1+'Monte Carlo'!$K$10)-0.5*'Monte Carlo'!$K$12^2)+'Monte Carlo'!$K$12*((RAND()+RAND()+RAND()+RAND()+RAND()+RAND()+RAND()+RAND()+RAND()+RAND()+RAND()+RAND())-6))-1)+N$15)</x:f>
        <x:v>1397880.1895724852</x:v>
      </x:c>
      <x:c r="O247" s="97" t="n">
        <x:f>MAX(0,N247*(1+EXP((LN(1+'Monte Carlo'!$K$10)-0.5*'Monte Carlo'!$K$12^2)+'Monte Carlo'!$K$12*((RAND()+RAND()+RAND()+RAND()+RAND()+RAND()+RAND()+RAND()+RAND()+RAND()+RAND()+RAND())-6))-1)+O$15)</x:f>
        <x:v>1726193.234988806</x:v>
      </x:c>
      <x:c r="P247" s="97" t="n">
        <x:f>MAX(0,O247*(1+EXP((LN(1+'Monte Carlo'!$K$10)-0.5*'Monte Carlo'!$K$12^2)+'Monte Carlo'!$K$12*((RAND()+RAND()+RAND()+RAND()+RAND()+RAND()+RAND()+RAND()+RAND()+RAND()+RAND()+RAND())-6))-1)+P$15)</x:f>
        <x:v>1988700.8859116763</x:v>
      </x:c>
      <x:c r="Q247" s="97" t="n">
        <x:f>MAX(0,P247*(1+EXP((LN(1+'Monte Carlo'!$K$10)-0.5*'Monte Carlo'!$K$12^2)+'Monte Carlo'!$K$12*((RAND()+RAND()+RAND()+RAND()+RAND()+RAND()+RAND()+RAND()+RAND()+RAND()+RAND()+RAND())-6))-1)+Q$15)</x:f>
        <x:v>2111718.080891721</x:v>
      </x:c>
      <x:c r="R247" s="97" t="n">
        <x:f>MAX(0,Q247*(1+EXP((LN(1+'Monte Carlo'!$K$10)-0.5*'Monte Carlo'!$K$12^2)+'Monte Carlo'!$K$12*((RAND()+RAND()+RAND()+RAND()+RAND()+RAND()+RAND()+RAND()+RAND()+RAND()+RAND()+RAND())-6))-1)+R$15)</x:f>
        <x:v>2780425.5926548033</x:v>
      </x:c>
      <x:c r="S247" s="97" t="n">
        <x:f>MAX(0,R247*(1+EXP((LN(1+'Monte Carlo'!$K$10)-0.5*'Monte Carlo'!$K$12^2)+'Monte Carlo'!$K$12*((RAND()+RAND()+RAND()+RAND()+RAND()+RAND()+RAND()+RAND()+RAND()+RAND()+RAND()+RAND())-6))-1)+S$15)</x:f>
        <x:v>3291131.015303174</x:v>
      </x:c>
      <x:c r="T247" s="97" t="n">
        <x:f>MAX(0,S247*(1+EXP((LN(1+'Monte Carlo'!$K$10)-0.5*'Monte Carlo'!$K$12^2)+'Monte Carlo'!$K$12*((RAND()+RAND()+RAND()+RAND()+RAND()+RAND()+RAND()+RAND()+RAND()+RAND()+RAND()+RAND())-6))-1)+T$15)</x:f>
        <x:v>2728789.0102804755</x:v>
      </x:c>
      <x:c r="U247" s="97" t="n">
        <x:f>MAX(0,T247*(1+EXP((LN(1+'Monte Carlo'!$K$10)-0.5*'Monte Carlo'!$K$12^2)+'Monte Carlo'!$K$12*((RAND()+RAND()+RAND()+RAND()+RAND()+RAND()+RAND()+RAND()+RAND()+RAND()+RAND()+RAND())-6))-1)+U$15)</x:f>
        <x:v>3012155.3066570815</x:v>
      </x:c>
      <x:c r="V247" s="97" t="n">
        <x:f>MAX(0,U247*(1+EXP((LN(1+'Monte Carlo'!$K$10)-0.5*'Monte Carlo'!$K$12^2)+'Monte Carlo'!$K$12*((RAND()+RAND()+RAND()+RAND()+RAND()+RAND()+RAND()+RAND()+RAND()+RAND()+RAND()+RAND())-6))-1)+V$15)</x:f>
        <x:v>2898823.7273149504</x:v>
      </x:c>
      <x:c r="W247" s="97" t="n">
        <x:f>MAX(0,V247*(1+EXP((LN(1+'Monte Carlo'!$K$10)-0.5*'Monte Carlo'!$K$12^2)+'Monte Carlo'!$K$12*((RAND()+RAND()+RAND()+RAND()+RAND()+RAND()+RAND()+RAND()+RAND()+RAND()+RAND()+RAND())-6))-1)+W$15)</x:f>
        <x:v>2785116.2359296884</x:v>
      </x:c>
      <x:c r="X247" s="97" t="n">
        <x:f>MAX(0,W247*(1+EXP((LN(1+'Monte Carlo'!$K$10)-0.5*'Monte Carlo'!$K$12^2)+'Monte Carlo'!$K$12*((RAND()+RAND()+RAND()+RAND()+RAND()+RAND()+RAND()+RAND()+RAND()+RAND()+RAND()+RAND())-6))-1)+X$15)</x:f>
        <x:v>3752203.398934599</x:v>
      </x:c>
      <x:c r="Y247" s="97" t="n">
        <x:f>MAX(0,X247*(1+EXP((LN(1+'Monte Carlo'!$K$10)-0.5*'Monte Carlo'!$K$12^2)+'Monte Carlo'!$K$12*((RAND()+RAND()+RAND()+RAND()+RAND()+RAND()+RAND()+RAND()+RAND()+RAND()+RAND()+RAND())-6))-1)+Y$15)</x:f>
        <x:v>3934137.0512692602</x:v>
      </x:c>
      <x:c r="Z247" s="97" t="n">
        <x:f>MAX(0,Y247*(1+EXP((LN(1+'Monte Carlo'!$K$10)-0.5*'Monte Carlo'!$K$12^2)+'Monte Carlo'!$K$12*((RAND()+RAND()+RAND()+RAND()+RAND()+RAND()+RAND()+RAND()+RAND()+RAND()+RAND()+RAND())-6))-1)+Z$15)</x:f>
        <x:v>4352170.954064945</x:v>
      </x:c>
      <x:c r="AA247" s="97" t="n">
        <x:f>MAX(0,Z247*(1+EXP((LN(1+'Monte Carlo'!$K$10)-0.5*'Monte Carlo'!$K$12^2)+'Monte Carlo'!$K$12*((RAND()+RAND()+RAND()+RAND()+RAND()+RAND()+RAND()+RAND()+RAND()+RAND()+RAND()+RAND())-6))-1)+AA$15)</x:f>
        <x:v>5143777.18966013</x:v>
      </x:c>
      <x:c r="AB247" s="97" t="n">
        <x:f>MAX(0,AA247*(1+EXP((LN(1+'Monte Carlo'!$K$10)-0.5*'Monte Carlo'!$K$12^2)+'Monte Carlo'!$K$12*((RAND()+RAND()+RAND()+RAND()+RAND()+RAND()+RAND()+RAND()+RAND()+RAND()+RAND()+RAND())-6))-1)+AB$15)</x:f>
        <x:v>4848930.239183502</x:v>
      </x:c>
      <x:c r="AC247" s="97" t="n">
        <x:f>MAX(0,AB247*(1+EXP((LN(1+'Monte Carlo'!$K$10)-0.5*'Monte Carlo'!$K$12^2)+'Monte Carlo'!$K$12*((RAND()+RAND()+RAND()+RAND()+RAND()+RAND()+RAND()+RAND()+RAND()+RAND()+RAND()+RAND())-6))-1)+AC$15)</x:f>
        <x:v>5667055.435925157</x:v>
      </x:c>
      <x:c r="AD247" s="97" t="n">
        <x:f>MAX(0,AC247*(1+EXP((LN(1+'Monte Carlo'!$K$10)-0.5*'Monte Carlo'!$K$12^2)+'Monte Carlo'!$K$12*((RAND()+RAND()+RAND()+RAND()+RAND()+RAND()+RAND()+RAND()+RAND()+RAND()+RAND()+RAND())-6))-1)+AD$15)</x:f>
        <x:v>5461545.104844494</x:v>
      </x:c>
      <x:c r="AE247" s="97" t="n">
        <x:f>MAX(0,AD247*(1+EXP((LN(1+'Monte Carlo'!$K$10)-0.5*'Monte Carlo'!$K$12^2)+'Monte Carlo'!$K$12*((RAND()+RAND()+RAND()+RAND()+RAND()+RAND()+RAND()+RAND()+RAND()+RAND()+RAND()+RAND())-6))-1)+AE$15)</x:f>
        <x:v>5651745.212506175</x:v>
      </x:c>
      <x:c r="AF247" s="97" t="n">
        <x:f>MAX(0,AE247*(1+EXP((LN(1+'Monte Carlo'!$K$10)-0.5*'Monte Carlo'!$K$12^2)+'Monte Carlo'!$K$12*((RAND()+RAND()+RAND()+RAND()+RAND()+RAND()+RAND()+RAND()+RAND()+RAND()+RAND()+RAND())-6))-1)+AF$15)</x:f>
        <x:v>6976684.221534569</x:v>
      </x:c>
      <x:c r="AG247" s="97">
        <x:f t="shared" si="5"/>
        <x:v>846962.53313025844</x:v>
      </x:c>
    </x:row>
    <x:row r="248">
      <x:c r="A248" s="93">
        <x:v>227</x:v>
      </x:c>
      <x:c r="B248" s="97" t="n">
        <x:f>IF(AND(UPPER('Monte Carlo'!$K$4)="YES",'Monte Carlo'!$K$5&gt;0),'Monte Carlo'!$K$13,Liquidity_30Y!$C$14)</x:f>
        <x:v>1029031.25</x:v>
      </x:c>
      <x:c r="C248" s="97" t="n">
        <x:f>MAX(0,B248*(1+EXP((LN(1+'Monte Carlo'!$K$10)-0.5*'Monte Carlo'!$K$12^2)+'Monte Carlo'!$K$12*((RAND()+RAND()+RAND()+RAND()+RAND()+RAND()+RAND()+RAND()+RAND()+RAND()+RAND()+RAND())-6))-1)+C$15)</x:f>
        <x:v>1228158.473699736</x:v>
      </x:c>
      <x:c r="D248" s="97" t="n">
        <x:f>MAX(0,C248*(1+EXP((LN(1+'Monte Carlo'!$K$10)-0.5*'Monte Carlo'!$K$12^2)+'Monte Carlo'!$K$12*((RAND()+RAND()+RAND()+RAND()+RAND()+RAND()+RAND()+RAND()+RAND()+RAND()+RAND()+RAND())-6))-1)+D$15)</x:f>
        <x:v>1293398.272362938</x:v>
      </x:c>
      <x:c r="E248" s="97" t="n">
        <x:f>MAX(0,D248*(1+EXP((LN(1+'Monte Carlo'!$K$10)-0.5*'Monte Carlo'!$K$12^2)+'Monte Carlo'!$K$12*((RAND()+RAND()+RAND()+RAND()+RAND()+RAND()+RAND()+RAND()+RAND()+RAND()+RAND()+RAND())-6))-1)+E$15)</x:f>
        <x:v>1266683.6966235656</x:v>
      </x:c>
      <x:c r="F248" s="97" t="n">
        <x:f>MAX(0,E248*(1+EXP((LN(1+'Monte Carlo'!$K$10)-0.5*'Monte Carlo'!$K$12^2)+'Monte Carlo'!$K$12*((RAND()+RAND()+RAND()+RAND()+RAND()+RAND()+RAND()+RAND()+RAND()+RAND()+RAND()+RAND())-6))-1)+F$15)</x:f>
        <x:v>1355067.8151541082</x:v>
      </x:c>
      <x:c r="G248" s="97" t="n">
        <x:f>MAX(0,F248*(1+EXP((LN(1+'Monte Carlo'!$K$10)-0.5*'Monte Carlo'!$K$12^2)+'Monte Carlo'!$K$12*((RAND()+RAND()+RAND()+RAND()+RAND()+RAND()+RAND()+RAND()+RAND()+RAND()+RAND()+RAND())-6))-1)+G$15)</x:f>
        <x:v>1232882.3549241095</x:v>
      </x:c>
      <x:c r="H248" s="97" t="n">
        <x:f>MAX(0,G248*(1+EXP((LN(1+'Monte Carlo'!$K$10)-0.5*'Monte Carlo'!$K$12^2)+'Monte Carlo'!$K$12*((RAND()+RAND()+RAND()+RAND()+RAND()+RAND()+RAND()+RAND()+RAND()+RAND()+RAND()+RAND())-6))-1)+H$15)</x:f>
        <x:v>1588131.4062599652</x:v>
      </x:c>
      <x:c r="I248" s="97" t="n">
        <x:f>MAX(0,H248*(1+EXP((LN(1+'Monte Carlo'!$K$10)-0.5*'Monte Carlo'!$K$12^2)+'Monte Carlo'!$K$12*((RAND()+RAND()+RAND()+RAND()+RAND()+RAND()+RAND()+RAND()+RAND()+RAND()+RAND()+RAND())-6))-1)+I$15)</x:f>
        <x:v>1569401.5617398552</x:v>
      </x:c>
      <x:c r="J248" s="97" t="n">
        <x:f>MAX(0,I248*(1+EXP((LN(1+'Monte Carlo'!$K$10)-0.5*'Monte Carlo'!$K$12^2)+'Monte Carlo'!$K$12*((RAND()+RAND()+RAND()+RAND()+RAND()+RAND()+RAND()+RAND()+RAND()+RAND()+RAND()+RAND())-6))-1)+J$15)</x:f>
        <x:v>1813865.804094097</x:v>
      </x:c>
      <x:c r="K248" s="97" t="n">
        <x:f>MAX(0,J248*(1+EXP((LN(1+'Monte Carlo'!$K$10)-0.5*'Monte Carlo'!$K$12^2)+'Monte Carlo'!$K$12*((RAND()+RAND()+RAND()+RAND()+RAND()+RAND()+RAND()+RAND()+RAND()+RAND()+RAND()+RAND())-6))-1)+K$15)</x:f>
        <x:v>1507419.881899526</x:v>
      </x:c>
      <x:c r="L248" s="97" t="n">
        <x:f>MAX(0,K248*(1+EXP((LN(1+'Monte Carlo'!$K$10)-0.5*'Monte Carlo'!$K$12^2)+'Monte Carlo'!$K$12*((RAND()+RAND()+RAND()+RAND()+RAND()+RAND()+RAND()+RAND()+RAND()+RAND()+RAND()+RAND())-6))-1)+L$15)</x:f>
        <x:v>1782671.403140692</x:v>
      </x:c>
      <x:c r="M248" s="97" t="n">
        <x:f>MAX(0,L248*(1+EXP((LN(1+'Monte Carlo'!$K$10)-0.5*'Monte Carlo'!$K$12^2)+'Monte Carlo'!$K$12*((RAND()+RAND()+RAND()+RAND()+RAND()+RAND()+RAND()+RAND()+RAND()+RAND()+RAND()+RAND())-6))-1)+M$15)</x:f>
        <x:v>1910986.738233368</x:v>
      </x:c>
      <x:c r="N248" s="97" t="n">
        <x:f>MAX(0,M248*(1+EXP((LN(1+'Monte Carlo'!$K$10)-0.5*'Monte Carlo'!$K$12^2)+'Monte Carlo'!$K$12*((RAND()+RAND()+RAND()+RAND()+RAND()+RAND()+RAND()+RAND()+RAND()+RAND()+RAND()+RAND())-6))-1)+N$15)</x:f>
        <x:v>1726962.613388585</x:v>
      </x:c>
      <x:c r="O248" s="97" t="n">
        <x:f>MAX(0,N248*(1+EXP((LN(1+'Monte Carlo'!$K$10)-0.5*'Monte Carlo'!$K$12^2)+'Monte Carlo'!$K$12*((RAND()+RAND()+RAND()+RAND()+RAND()+RAND()+RAND()+RAND()+RAND()+RAND()+RAND()+RAND())-6))-1)+O$15)</x:f>
        <x:v>2061057.8438662845</x:v>
      </x:c>
      <x:c r="P248" s="97" t="n">
        <x:f>MAX(0,O248*(1+EXP((LN(1+'Monte Carlo'!$K$10)-0.5*'Monte Carlo'!$K$12^2)+'Monte Carlo'!$K$12*((RAND()+RAND()+RAND()+RAND()+RAND()+RAND()+RAND()+RAND()+RAND()+RAND()+RAND()+RAND())-6))-1)+P$15)</x:f>
        <x:v>2617007.78087962</x:v>
      </x:c>
      <x:c r="Q248" s="97" t="n">
        <x:f>MAX(0,P248*(1+EXP((LN(1+'Monte Carlo'!$K$10)-0.5*'Monte Carlo'!$K$12^2)+'Monte Carlo'!$K$12*((RAND()+RAND()+RAND()+RAND()+RAND()+RAND()+RAND()+RAND()+RAND()+RAND()+RAND()+RAND())-6))-1)+Q$15)</x:f>
        <x:v>3657047.3477160437</x:v>
      </x:c>
      <x:c r="R248" s="97" t="n">
        <x:f>MAX(0,Q248*(1+EXP((LN(1+'Monte Carlo'!$K$10)-0.5*'Monte Carlo'!$K$12^2)+'Monte Carlo'!$K$12*((RAND()+RAND()+RAND()+RAND()+RAND()+RAND()+RAND()+RAND()+RAND()+RAND()+RAND()+RAND())-6))-1)+R$15)</x:f>
        <x:v>4145276.9853822365</x:v>
      </x:c>
      <x:c r="S248" s="97" t="n">
        <x:f>MAX(0,R248*(1+EXP((LN(1+'Monte Carlo'!$K$10)-0.5*'Monte Carlo'!$K$12^2)+'Monte Carlo'!$K$12*((RAND()+RAND()+RAND()+RAND()+RAND()+RAND()+RAND()+RAND()+RAND()+RAND()+RAND()+RAND())-6))-1)+S$15)</x:f>
        <x:v>4966046.689685002</x:v>
      </x:c>
      <x:c r="T248" s="97" t="n">
        <x:f>MAX(0,S248*(1+EXP((LN(1+'Monte Carlo'!$K$10)-0.5*'Monte Carlo'!$K$12^2)+'Monte Carlo'!$K$12*((RAND()+RAND()+RAND()+RAND()+RAND()+RAND()+RAND()+RAND()+RAND()+RAND()+RAND()+RAND())-6))-1)+T$15)</x:f>
        <x:v>5696665.9673973285</x:v>
      </x:c>
      <x:c r="U248" s="97" t="n">
        <x:f>MAX(0,T248*(1+EXP((LN(1+'Monte Carlo'!$K$10)-0.5*'Monte Carlo'!$K$12^2)+'Monte Carlo'!$K$12*((RAND()+RAND()+RAND()+RAND()+RAND()+RAND()+RAND()+RAND()+RAND()+RAND()+RAND()+RAND())-6))-1)+U$15)</x:f>
        <x:v>4488039.890996844</x:v>
      </x:c>
      <x:c r="V248" s="97" t="n">
        <x:f>MAX(0,U248*(1+EXP((LN(1+'Monte Carlo'!$K$10)-0.5*'Monte Carlo'!$K$12^2)+'Monte Carlo'!$K$12*((RAND()+RAND()+RAND()+RAND()+RAND()+RAND()+RAND()+RAND()+RAND()+RAND()+RAND()+RAND())-6))-1)+V$15)</x:f>
        <x:v>4954870.310842282</x:v>
      </x:c>
      <x:c r="W248" s="97" t="n">
        <x:f>MAX(0,V248*(1+EXP((LN(1+'Monte Carlo'!$K$10)-0.5*'Monte Carlo'!$K$12^2)+'Monte Carlo'!$K$12*((RAND()+RAND()+RAND()+RAND()+RAND()+RAND()+RAND()+RAND()+RAND()+RAND()+RAND()+RAND())-6))-1)+W$15)</x:f>
        <x:v>4921986.700707771</x:v>
      </x:c>
      <x:c r="X248" s="97" t="n">
        <x:f>MAX(0,W248*(1+EXP((LN(1+'Monte Carlo'!$K$10)-0.5*'Monte Carlo'!$K$12^2)+'Monte Carlo'!$K$12*((RAND()+RAND()+RAND()+RAND()+RAND()+RAND()+RAND()+RAND()+RAND()+RAND()+RAND()+RAND())-6))-1)+X$15)</x:f>
        <x:v>4840234.354862188</x:v>
      </x:c>
      <x:c r="Y248" s="97" t="n">
        <x:f>MAX(0,X248*(1+EXP((LN(1+'Monte Carlo'!$K$10)-0.5*'Monte Carlo'!$K$12^2)+'Monte Carlo'!$K$12*((RAND()+RAND()+RAND()+RAND()+RAND()+RAND()+RAND()+RAND()+RAND()+RAND()+RAND()+RAND())-6))-1)+Y$15)</x:f>
        <x:v>6963649.305919878</x:v>
      </x:c>
      <x:c r="Z248" s="97" t="n">
        <x:f>MAX(0,Y248*(1+EXP((LN(1+'Monte Carlo'!$K$10)-0.5*'Monte Carlo'!$K$12^2)+'Monte Carlo'!$K$12*((RAND()+RAND()+RAND()+RAND()+RAND()+RAND()+RAND()+RAND()+RAND()+RAND()+RAND()+RAND())-6))-1)+Z$15)</x:f>
        <x:v>5759055.974018857</x:v>
      </x:c>
      <x:c r="AA248" s="97" t="n">
        <x:f>MAX(0,Z248*(1+EXP((LN(1+'Monte Carlo'!$K$10)-0.5*'Monte Carlo'!$K$12^2)+'Monte Carlo'!$K$12*((RAND()+RAND()+RAND()+RAND()+RAND()+RAND()+RAND()+RAND()+RAND()+RAND()+RAND()+RAND())-6))-1)+AA$15)</x:f>
        <x:v>7141940.538992679</x:v>
      </x:c>
      <x:c r="AB248" s="97" t="n">
        <x:f>MAX(0,AA248*(1+EXP((LN(1+'Monte Carlo'!$K$10)-0.5*'Monte Carlo'!$K$12^2)+'Monte Carlo'!$K$12*((RAND()+RAND()+RAND()+RAND()+RAND()+RAND()+RAND()+RAND()+RAND()+RAND()+RAND()+RAND())-6))-1)+AB$15)</x:f>
        <x:v>10071090.861197887</x:v>
      </x:c>
      <x:c r="AC248" s="97" t="n">
        <x:f>MAX(0,AB248*(1+EXP((LN(1+'Monte Carlo'!$K$10)-0.5*'Monte Carlo'!$K$12^2)+'Monte Carlo'!$K$12*((RAND()+RAND()+RAND()+RAND()+RAND()+RAND()+RAND()+RAND()+RAND()+RAND()+RAND()+RAND())-6))-1)+AC$15)</x:f>
        <x:v>10304209.273417601</x:v>
      </x:c>
      <x:c r="AD248" s="97" t="n">
        <x:f>MAX(0,AC248*(1+EXP((LN(1+'Monte Carlo'!$K$10)-0.5*'Monte Carlo'!$K$12^2)+'Monte Carlo'!$K$12*((RAND()+RAND()+RAND()+RAND()+RAND()+RAND()+RAND()+RAND()+RAND()+RAND()+RAND()+RAND())-6))-1)+AD$15)</x:f>
        <x:v>11745601.476640107</x:v>
      </x:c>
      <x:c r="AE248" s="97" t="n">
        <x:f>MAX(0,AD248*(1+EXP((LN(1+'Monte Carlo'!$K$10)-0.5*'Monte Carlo'!$K$12^2)+'Monte Carlo'!$K$12*((RAND()+RAND()+RAND()+RAND()+RAND()+RAND()+RAND()+RAND()+RAND()+RAND()+RAND()+RAND())-6))-1)+AE$15)</x:f>
        <x:v>9201887.332922399</x:v>
      </x:c>
      <x:c r="AF248" s="97" t="n">
        <x:f>MAX(0,AE248*(1+EXP((LN(1+'Monte Carlo'!$K$10)-0.5*'Monte Carlo'!$K$12^2)+'Monte Carlo'!$K$12*((RAND()+RAND()+RAND()+RAND()+RAND()+RAND()+RAND()+RAND()+RAND()+RAND()+RAND()+RAND())-6))-1)+AF$15)</x:f>
        <x:v>9010822.937941214</x:v>
      </x:c>
      <x:c r="AG248" s="97">
        <x:f t="shared" si="5"/>
        <x:v>1029031.25</x:v>
      </x:c>
    </x:row>
    <x:row r="249">
      <x:c r="A249" s="93">
        <x:v>228</x:v>
      </x:c>
      <x:c r="B249" s="97" t="n">
        <x:f>IF(AND(UPPER('Monte Carlo'!$K$4)="YES",'Monte Carlo'!$K$5&gt;0),'Monte Carlo'!$K$13,Liquidity_30Y!$C$14)</x:f>
        <x:v>1029031.25</x:v>
      </x:c>
      <x:c r="C249" s="97" t="n">
        <x:f>MAX(0,B249*(1+EXP((LN(1+'Monte Carlo'!$K$10)-0.5*'Monte Carlo'!$K$12^2)+'Monte Carlo'!$K$12*((RAND()+RAND()+RAND()+RAND()+RAND()+RAND()+RAND()+RAND()+RAND()+RAND()+RAND()+RAND())-6))-1)+C$15)</x:f>
        <x:v>984858.2734593252</x:v>
      </x:c>
      <x:c r="D249" s="97" t="n">
        <x:f>MAX(0,C249*(1+EXP((LN(1+'Monte Carlo'!$K$10)-0.5*'Monte Carlo'!$K$12^2)+'Monte Carlo'!$K$12*((RAND()+RAND()+RAND()+RAND()+RAND()+RAND()+RAND()+RAND()+RAND()+RAND()+RAND()+RAND())-6))-1)+D$15)</x:f>
        <x:v>1037463.793059757</x:v>
      </x:c>
      <x:c r="E249" s="97" t="n">
        <x:f>MAX(0,D249*(1+EXP((LN(1+'Monte Carlo'!$K$10)-0.5*'Monte Carlo'!$K$12^2)+'Monte Carlo'!$K$12*((RAND()+RAND()+RAND()+RAND()+RAND()+RAND()+RAND()+RAND()+RAND()+RAND()+RAND()+RAND())-6))-1)+E$15)</x:f>
        <x:v>946351.1907421487</x:v>
      </x:c>
      <x:c r="F249" s="97" t="n">
        <x:f>MAX(0,E249*(1+EXP((LN(1+'Monte Carlo'!$K$10)-0.5*'Monte Carlo'!$K$12^2)+'Monte Carlo'!$K$12*((RAND()+RAND()+RAND()+RAND()+RAND()+RAND()+RAND()+RAND()+RAND()+RAND()+RAND()+RAND())-6))-1)+F$15)</x:f>
        <x:v>1063488.376359021</x:v>
      </x:c>
      <x:c r="G249" s="97" t="n">
        <x:f>MAX(0,F249*(1+EXP((LN(1+'Monte Carlo'!$K$10)-0.5*'Monte Carlo'!$K$12^2)+'Monte Carlo'!$K$12*((RAND()+RAND()+RAND()+RAND()+RAND()+RAND()+RAND()+RAND()+RAND()+RAND()+RAND()+RAND())-6))-1)+G$15)</x:f>
        <x:v>1130187.5418710425</x:v>
      </x:c>
      <x:c r="H249" s="97" t="n">
        <x:f>MAX(0,G249*(1+EXP((LN(1+'Monte Carlo'!$K$10)-0.5*'Monte Carlo'!$K$12^2)+'Monte Carlo'!$K$12*((RAND()+RAND()+RAND()+RAND()+RAND()+RAND()+RAND()+RAND()+RAND()+RAND()+RAND()+RAND())-6))-1)+H$15)</x:f>
        <x:v>1011619.4814995715</x:v>
      </x:c>
      <x:c r="I249" s="97" t="n">
        <x:f>MAX(0,H249*(1+EXP((LN(1+'Monte Carlo'!$K$10)-0.5*'Monte Carlo'!$K$12^2)+'Monte Carlo'!$K$12*((RAND()+RAND()+RAND()+RAND()+RAND()+RAND()+RAND()+RAND()+RAND()+RAND()+RAND()+RAND())-6))-1)+I$15)</x:f>
        <x:v>808412.2975677528</x:v>
      </x:c>
      <x:c r="J249" s="97" t="n">
        <x:f>MAX(0,I249*(1+EXP((LN(1+'Monte Carlo'!$K$10)-0.5*'Monte Carlo'!$K$12^2)+'Monte Carlo'!$K$12*((RAND()+RAND()+RAND()+RAND()+RAND()+RAND()+RAND()+RAND()+RAND()+RAND()+RAND()+RAND())-6))-1)+J$15)</x:f>
        <x:v>809387.3971134786</x:v>
      </x:c>
      <x:c r="K249" s="97" t="n">
        <x:f>MAX(0,J249*(1+EXP((LN(1+'Monte Carlo'!$K$10)-0.5*'Monte Carlo'!$K$12^2)+'Monte Carlo'!$K$12*((RAND()+RAND()+RAND()+RAND()+RAND()+RAND()+RAND()+RAND()+RAND()+RAND()+RAND()+RAND())-6))-1)+K$15)</x:f>
        <x:v>663380.4680014707</x:v>
      </x:c>
      <x:c r="L249" s="97" t="n">
        <x:f>MAX(0,K249*(1+EXP((LN(1+'Monte Carlo'!$K$10)-0.5*'Monte Carlo'!$K$12^2)+'Monte Carlo'!$K$12*((RAND()+RAND()+RAND()+RAND()+RAND()+RAND()+RAND()+RAND()+RAND()+RAND()+RAND()+RAND())-6))-1)+L$15)</x:f>
        <x:v>661552.3899333576</x:v>
      </x:c>
      <x:c r="M249" s="97" t="n">
        <x:f>MAX(0,L249*(1+EXP((LN(1+'Monte Carlo'!$K$10)-0.5*'Monte Carlo'!$K$12^2)+'Monte Carlo'!$K$12*((RAND()+RAND()+RAND()+RAND()+RAND()+RAND()+RAND()+RAND()+RAND()+RAND()+RAND()+RAND())-6))-1)+M$15)</x:f>
        <x:v>741529.9737359969</x:v>
      </x:c>
      <x:c r="N249" s="97" t="n">
        <x:f>MAX(0,M249*(1+EXP((LN(1+'Monte Carlo'!$K$10)-0.5*'Monte Carlo'!$K$12^2)+'Monte Carlo'!$K$12*((RAND()+RAND()+RAND()+RAND()+RAND()+RAND()+RAND()+RAND()+RAND()+RAND()+RAND()+RAND())-6))-1)+N$15)</x:f>
        <x:v>1065400.5847979926</x:v>
      </x:c>
      <x:c r="O249" s="97" t="n">
        <x:f>MAX(0,N249*(1+EXP((LN(1+'Monte Carlo'!$K$10)-0.5*'Monte Carlo'!$K$12^2)+'Monte Carlo'!$K$12*((RAND()+RAND()+RAND()+RAND()+RAND()+RAND()+RAND()+RAND()+RAND()+RAND()+RAND()+RAND())-6))-1)+O$15)</x:f>
        <x:v>1161451.1102792672</x:v>
      </x:c>
      <x:c r="P249" s="97" t="n">
        <x:f>MAX(0,O249*(1+EXP((LN(1+'Monte Carlo'!$K$10)-0.5*'Monte Carlo'!$K$12^2)+'Monte Carlo'!$K$12*((RAND()+RAND()+RAND()+RAND()+RAND()+RAND()+RAND()+RAND()+RAND()+RAND()+RAND()+RAND())-6))-1)+P$15)</x:f>
        <x:v>1293596.2837705929</x:v>
      </x:c>
      <x:c r="Q249" s="97" t="n">
        <x:f>MAX(0,P249*(1+EXP((LN(1+'Monte Carlo'!$K$10)-0.5*'Monte Carlo'!$K$12^2)+'Monte Carlo'!$K$12*((RAND()+RAND()+RAND()+RAND()+RAND()+RAND()+RAND()+RAND()+RAND()+RAND()+RAND()+RAND())-6))-1)+Q$15)</x:f>
        <x:v>1691905.5342696286</x:v>
      </x:c>
      <x:c r="R249" s="97" t="n">
        <x:f>MAX(0,Q249*(1+EXP((LN(1+'Monte Carlo'!$K$10)-0.5*'Monte Carlo'!$K$12^2)+'Monte Carlo'!$K$12*((RAND()+RAND()+RAND()+RAND()+RAND()+RAND()+RAND()+RAND()+RAND()+RAND()+RAND()+RAND())-6))-1)+R$15)</x:f>
        <x:v>2037020.5106062172</x:v>
      </x:c>
      <x:c r="S249" s="97" t="n">
        <x:f>MAX(0,R249*(1+EXP((LN(1+'Monte Carlo'!$K$10)-0.5*'Monte Carlo'!$K$12^2)+'Monte Carlo'!$K$12*((RAND()+RAND()+RAND()+RAND()+RAND()+RAND()+RAND()+RAND()+RAND()+RAND()+RAND()+RAND())-6))-1)+S$15)</x:f>
        <x:v>2224837.4809664194</x:v>
      </x:c>
      <x:c r="T249" s="97" t="n">
        <x:f>MAX(0,S249*(1+EXP((LN(1+'Monte Carlo'!$K$10)-0.5*'Monte Carlo'!$K$12^2)+'Monte Carlo'!$K$12*((RAND()+RAND()+RAND()+RAND()+RAND()+RAND()+RAND()+RAND()+RAND()+RAND()+RAND()+RAND())-6))-1)+T$15)</x:f>
        <x:v>1789971.3874929775</x:v>
      </x:c>
      <x:c r="U249" s="97" t="n">
        <x:f>MAX(0,T249*(1+EXP((LN(1+'Monte Carlo'!$K$10)-0.5*'Monte Carlo'!$K$12^2)+'Monte Carlo'!$K$12*((RAND()+RAND()+RAND()+RAND()+RAND()+RAND()+RAND()+RAND()+RAND()+RAND()+RAND()+RAND())-6))-1)+U$15)</x:f>
        <x:v>2054387.885612312</x:v>
      </x:c>
      <x:c r="V249" s="97" t="n">
        <x:f>MAX(0,U249*(1+EXP((LN(1+'Monte Carlo'!$K$10)-0.5*'Monte Carlo'!$K$12^2)+'Monte Carlo'!$K$12*((RAND()+RAND()+RAND()+RAND()+RAND()+RAND()+RAND()+RAND()+RAND()+RAND()+RAND()+RAND())-6))-1)+V$15)</x:f>
        <x:v>2004654.8181035265</x:v>
      </x:c>
      <x:c r="W249" s="97" t="n">
        <x:f>MAX(0,V249*(1+EXP((LN(1+'Monte Carlo'!$K$10)-0.5*'Monte Carlo'!$K$12^2)+'Monte Carlo'!$K$12*((RAND()+RAND()+RAND()+RAND()+RAND()+RAND()+RAND()+RAND()+RAND()+RAND()+RAND()+RAND())-6))-1)+W$15)</x:f>
        <x:v>2007433.5038570215</x:v>
      </x:c>
      <x:c r="X249" s="97" t="n">
        <x:f>MAX(0,W249*(1+EXP((LN(1+'Monte Carlo'!$K$10)-0.5*'Monte Carlo'!$K$12^2)+'Monte Carlo'!$K$12*((RAND()+RAND()+RAND()+RAND()+RAND()+RAND()+RAND()+RAND()+RAND()+RAND()+RAND()+RAND())-6))-1)+X$15)</x:f>
        <x:v>1809678.4179627807</x:v>
      </x:c>
      <x:c r="Y249" s="97" t="n">
        <x:f>MAX(0,X249*(1+EXP((LN(1+'Monte Carlo'!$K$10)-0.5*'Monte Carlo'!$K$12^2)+'Monte Carlo'!$K$12*((RAND()+RAND()+RAND()+RAND()+RAND()+RAND()+RAND()+RAND()+RAND()+RAND()+RAND()+RAND())-6))-1)+Y$15)</x:f>
        <x:v>1593254.9642017782</x:v>
      </x:c>
      <x:c r="Z249" s="97" t="n">
        <x:f>MAX(0,Y249*(1+EXP((LN(1+'Monte Carlo'!$K$10)-0.5*'Monte Carlo'!$K$12^2)+'Monte Carlo'!$K$12*((RAND()+RAND()+RAND()+RAND()+RAND()+RAND()+RAND()+RAND()+RAND()+RAND()+RAND()+RAND())-6))-1)+Z$15)</x:f>
        <x:v>1989015.7288126622</x:v>
      </x:c>
      <x:c r="AA249" s="97" t="n">
        <x:f>MAX(0,Z249*(1+EXP((LN(1+'Monte Carlo'!$K$10)-0.5*'Monte Carlo'!$K$12^2)+'Monte Carlo'!$K$12*((RAND()+RAND()+RAND()+RAND()+RAND()+RAND()+RAND()+RAND()+RAND()+RAND()+RAND()+RAND())-6))-1)+AA$15)</x:f>
        <x:v>2841920.7903282424</x:v>
      </x:c>
      <x:c r="AB249" s="97" t="n">
        <x:f>MAX(0,AA249*(1+EXP((LN(1+'Monte Carlo'!$K$10)-0.5*'Monte Carlo'!$K$12^2)+'Monte Carlo'!$K$12*((RAND()+RAND()+RAND()+RAND()+RAND()+RAND()+RAND()+RAND()+RAND()+RAND()+RAND()+RAND())-6))-1)+AB$15)</x:f>
        <x:v>2657956.3813392445</x:v>
      </x:c>
      <x:c r="AC249" s="97" t="n">
        <x:f>MAX(0,AB249*(1+EXP((LN(1+'Monte Carlo'!$K$10)-0.5*'Monte Carlo'!$K$12^2)+'Monte Carlo'!$K$12*((RAND()+RAND()+RAND()+RAND()+RAND()+RAND()+RAND()+RAND()+RAND()+RAND()+RAND()+RAND())-6))-1)+AC$15)</x:f>
        <x:v>2815066.3123603654</x:v>
      </x:c>
      <x:c r="AD249" s="97" t="n">
        <x:f>MAX(0,AC249*(1+EXP((LN(1+'Monte Carlo'!$K$10)-0.5*'Monte Carlo'!$K$12^2)+'Monte Carlo'!$K$12*((RAND()+RAND()+RAND()+RAND()+RAND()+RAND()+RAND()+RAND()+RAND()+RAND()+RAND()+RAND())-6))-1)+AD$15)</x:f>
        <x:v>2632874.2675370397</x:v>
      </x:c>
      <x:c r="AE249" s="97" t="n">
        <x:f>MAX(0,AD249*(1+EXP((LN(1+'Monte Carlo'!$K$10)-0.5*'Monte Carlo'!$K$12^2)+'Monte Carlo'!$K$12*((RAND()+RAND()+RAND()+RAND()+RAND()+RAND()+RAND()+RAND()+RAND()+RAND()+RAND()+RAND())-6))-1)+AE$15)</x:f>
        <x:v>2160866.776196528</x:v>
      </x:c>
      <x:c r="AF249" s="97" t="n">
        <x:f>MAX(0,AE249*(1+EXP((LN(1+'Monte Carlo'!$K$10)-0.5*'Monte Carlo'!$K$12^2)+'Monte Carlo'!$K$12*((RAND()+RAND()+RAND()+RAND()+RAND()+RAND()+RAND()+RAND()+RAND()+RAND()+RAND()+RAND())-6))-1)+AF$15)</x:f>
        <x:v>1933950.6529533025</x:v>
      </x:c>
      <x:c r="AG249" s="97">
        <x:f t="shared" si="5"/>
        <x:v>1029031.25</x:v>
      </x:c>
    </x:row>
    <x:row r="250">
      <x:c r="A250" s="93">
        <x:v>229</x:v>
      </x:c>
      <x:c r="B250" s="97" t="n">
        <x:f>IF(AND(UPPER('Monte Carlo'!$K$4)="YES",'Monte Carlo'!$K$5&gt;0),'Monte Carlo'!$K$13,Liquidity_30Y!$C$14)</x:f>
        <x:v>1029031.25</x:v>
      </x:c>
      <x:c r="C250" s="97" t="n">
        <x:f>MAX(0,B250*(1+EXP((LN(1+'Monte Carlo'!$K$10)-0.5*'Monte Carlo'!$K$12^2)+'Monte Carlo'!$K$12*((RAND()+RAND()+RAND()+RAND()+RAND()+RAND()+RAND()+RAND()+RAND()+RAND()+RAND()+RAND())-6))-1)+C$15)</x:f>
        <x:v>1082353.5485735945</x:v>
      </x:c>
      <x:c r="D250" s="97" t="n">
        <x:f>MAX(0,C250*(1+EXP((LN(1+'Monte Carlo'!$K$10)-0.5*'Monte Carlo'!$K$12^2)+'Monte Carlo'!$K$12*((RAND()+RAND()+RAND()+RAND()+RAND()+RAND()+RAND()+RAND()+RAND()+RAND()+RAND()+RAND())-6))-1)+D$15)</x:f>
        <x:v>898143.0706803235</x:v>
      </x:c>
      <x:c r="E250" s="97" t="n">
        <x:f>MAX(0,D250*(1+EXP((LN(1+'Monte Carlo'!$K$10)-0.5*'Monte Carlo'!$K$12^2)+'Monte Carlo'!$K$12*((RAND()+RAND()+RAND()+RAND()+RAND()+RAND()+RAND()+RAND()+RAND()+RAND()+RAND()+RAND())-6))-1)+E$15)</x:f>
        <x:v>840870.7851846388</x:v>
      </x:c>
      <x:c r="F250" s="97" t="n">
        <x:f>MAX(0,E250*(1+EXP((LN(1+'Monte Carlo'!$K$10)-0.5*'Monte Carlo'!$K$12^2)+'Monte Carlo'!$K$12*((RAND()+RAND()+RAND()+RAND()+RAND()+RAND()+RAND()+RAND()+RAND()+RAND()+RAND()+RAND())-6))-1)+F$15)</x:f>
        <x:v>814126.891357893</x:v>
      </x:c>
      <x:c r="G250" s="97" t="n">
        <x:f>MAX(0,F250*(1+EXP((LN(1+'Monte Carlo'!$K$10)-0.5*'Monte Carlo'!$K$12^2)+'Monte Carlo'!$K$12*((RAND()+RAND()+RAND()+RAND()+RAND()+RAND()+RAND()+RAND()+RAND()+RAND()+RAND()+RAND())-6))-1)+G$15)</x:f>
        <x:v>745659.5520354657</x:v>
      </x:c>
      <x:c r="H250" s="97" t="n">
        <x:f>MAX(0,G250*(1+EXP((LN(1+'Monte Carlo'!$K$10)-0.5*'Monte Carlo'!$K$12^2)+'Monte Carlo'!$K$12*((RAND()+RAND()+RAND()+RAND()+RAND()+RAND()+RAND()+RAND()+RAND()+RAND()+RAND()+RAND())-6))-1)+H$15)</x:f>
        <x:v>856772.3620807136</x:v>
      </x:c>
      <x:c r="I250" s="97" t="n">
        <x:f>MAX(0,H250*(1+EXP((LN(1+'Monte Carlo'!$K$10)-0.5*'Monte Carlo'!$K$12^2)+'Monte Carlo'!$K$12*((RAND()+RAND()+RAND()+RAND()+RAND()+RAND()+RAND()+RAND()+RAND()+RAND()+RAND()+RAND())-6))-1)+I$15)</x:f>
        <x:v>1109696.0086165266</x:v>
      </x:c>
      <x:c r="J250" s="97" t="n">
        <x:f>MAX(0,I250*(1+EXP((LN(1+'Monte Carlo'!$K$10)-0.5*'Monte Carlo'!$K$12^2)+'Monte Carlo'!$K$12*((RAND()+RAND()+RAND()+RAND()+RAND()+RAND()+RAND()+RAND()+RAND()+RAND()+RAND()+RAND())-6))-1)+J$15)</x:f>
        <x:v>1347819.997421401</x:v>
      </x:c>
      <x:c r="K250" s="97" t="n">
        <x:f>MAX(0,J250*(1+EXP((LN(1+'Monte Carlo'!$K$10)-0.5*'Monte Carlo'!$K$12^2)+'Monte Carlo'!$K$12*((RAND()+RAND()+RAND()+RAND()+RAND()+RAND()+RAND()+RAND()+RAND()+RAND()+RAND()+RAND())-6))-1)+K$15)</x:f>
        <x:v>1427572.3216403276</x:v>
      </x:c>
      <x:c r="L250" s="97" t="n">
        <x:f>MAX(0,K250*(1+EXP((LN(1+'Monte Carlo'!$K$10)-0.5*'Monte Carlo'!$K$12^2)+'Monte Carlo'!$K$12*((RAND()+RAND()+RAND()+RAND()+RAND()+RAND()+RAND()+RAND()+RAND()+RAND()+RAND()+RAND())-6))-1)+L$15)</x:f>
        <x:v>1221955.0893937952</x:v>
      </x:c>
      <x:c r="M250" s="97" t="n">
        <x:f>MAX(0,L250*(1+EXP((LN(1+'Monte Carlo'!$K$10)-0.5*'Monte Carlo'!$K$12^2)+'Monte Carlo'!$K$12*((RAND()+RAND()+RAND()+RAND()+RAND()+RAND()+RAND()+RAND()+RAND()+RAND()+RAND()+RAND())-6))-1)+M$15)</x:f>
        <x:v>1456022.3004234773</x:v>
      </x:c>
      <x:c r="N250" s="97" t="n">
        <x:f>MAX(0,M250*(1+EXP((LN(1+'Monte Carlo'!$K$10)-0.5*'Monte Carlo'!$K$12^2)+'Monte Carlo'!$K$12*((RAND()+RAND()+RAND()+RAND()+RAND()+RAND()+RAND()+RAND()+RAND()+RAND()+RAND()+RAND())-6))-1)+N$15)</x:f>
        <x:v>1841081.9406354532</x:v>
      </x:c>
      <x:c r="O250" s="97" t="n">
        <x:f>MAX(0,N250*(1+EXP((LN(1+'Monte Carlo'!$K$10)-0.5*'Monte Carlo'!$K$12^2)+'Monte Carlo'!$K$12*((RAND()+RAND()+RAND()+RAND()+RAND()+RAND()+RAND()+RAND()+RAND()+RAND()+RAND()+RAND())-6))-1)+O$15)</x:f>
        <x:v>1861888.9629301566</x:v>
      </x:c>
      <x:c r="P250" s="97" t="n">
        <x:f>MAX(0,O250*(1+EXP((LN(1+'Monte Carlo'!$K$10)-0.5*'Monte Carlo'!$K$12^2)+'Monte Carlo'!$K$12*((RAND()+RAND()+RAND()+RAND()+RAND()+RAND()+RAND()+RAND()+RAND()+RAND()+RAND()+RAND())-6))-1)+P$15)</x:f>
        <x:v>1255765.7384780417</x:v>
      </x:c>
      <x:c r="Q250" s="97" t="n">
        <x:f>MAX(0,P250*(1+EXP((LN(1+'Monte Carlo'!$K$10)-0.5*'Monte Carlo'!$K$12^2)+'Monte Carlo'!$K$12*((RAND()+RAND()+RAND()+RAND()+RAND()+RAND()+RAND()+RAND()+RAND()+RAND()+RAND()+RAND())-6))-1)+Q$15)</x:f>
        <x:v>1302649.9757809276</x:v>
      </x:c>
      <x:c r="R250" s="97" t="n">
        <x:f>MAX(0,Q250*(1+EXP((LN(1+'Monte Carlo'!$K$10)-0.5*'Monte Carlo'!$K$12^2)+'Monte Carlo'!$K$12*((RAND()+RAND()+RAND()+RAND()+RAND()+RAND()+RAND()+RAND()+RAND()+RAND()+RAND()+RAND())-6))-1)+R$15)</x:f>
        <x:v>1405694.8189181022</x:v>
      </x:c>
      <x:c r="S250" s="97" t="n">
        <x:f>MAX(0,R250*(1+EXP((LN(1+'Monte Carlo'!$K$10)-0.5*'Monte Carlo'!$K$12^2)+'Monte Carlo'!$K$12*((RAND()+RAND()+RAND()+RAND()+RAND()+RAND()+RAND()+RAND()+RAND()+RAND()+RAND()+RAND())-6))-1)+S$15)</x:f>
        <x:v>2182787.2868540967</x:v>
      </x:c>
      <x:c r="T250" s="97" t="n">
        <x:f>MAX(0,S250*(1+EXP((LN(1+'Monte Carlo'!$K$10)-0.5*'Monte Carlo'!$K$12^2)+'Monte Carlo'!$K$12*((RAND()+RAND()+RAND()+RAND()+RAND()+RAND()+RAND()+RAND()+RAND()+RAND()+RAND()+RAND())-6))-1)+T$15)</x:f>
        <x:v>1971357.0389732537</x:v>
      </x:c>
      <x:c r="U250" s="97" t="n">
        <x:f>MAX(0,T250*(1+EXP((LN(1+'Monte Carlo'!$K$10)-0.5*'Monte Carlo'!$K$12^2)+'Monte Carlo'!$K$12*((RAND()+RAND()+RAND()+RAND()+RAND()+RAND()+RAND()+RAND()+RAND()+RAND()+RAND()+RAND())-6))-1)+U$15)</x:f>
        <x:v>1697700.9564292463</x:v>
      </x:c>
      <x:c r="V250" s="97" t="n">
        <x:f>MAX(0,U250*(1+EXP((LN(1+'Monte Carlo'!$K$10)-0.5*'Monte Carlo'!$K$12^2)+'Monte Carlo'!$K$12*((RAND()+RAND()+RAND()+RAND()+RAND()+RAND()+RAND()+RAND()+RAND()+RAND()+RAND()+RAND())-6))-1)+V$15)</x:f>
        <x:v>1697353.7347843198</x:v>
      </x:c>
      <x:c r="W250" s="97" t="n">
        <x:f>MAX(0,V250*(1+EXP((LN(1+'Monte Carlo'!$K$10)-0.5*'Monte Carlo'!$K$12^2)+'Monte Carlo'!$K$12*((RAND()+RAND()+RAND()+RAND()+RAND()+RAND()+RAND()+RAND()+RAND()+RAND()+RAND()+RAND())-6))-1)+W$15)</x:f>
        <x:v>1781034.34066007</x:v>
      </x:c>
      <x:c r="X250" s="97" t="n">
        <x:f>MAX(0,W250*(1+EXP((LN(1+'Monte Carlo'!$K$10)-0.5*'Monte Carlo'!$K$12^2)+'Monte Carlo'!$K$12*((RAND()+RAND()+RAND()+RAND()+RAND()+RAND()+RAND()+RAND()+RAND()+RAND()+RAND()+RAND())-6))-1)+X$15)</x:f>
        <x:v>1436304.5620367415</x:v>
      </x:c>
      <x:c r="Y250" s="97" t="n">
        <x:f>MAX(0,X250*(1+EXP((LN(1+'Monte Carlo'!$K$10)-0.5*'Monte Carlo'!$K$12^2)+'Monte Carlo'!$K$12*((RAND()+RAND()+RAND()+RAND()+RAND()+RAND()+RAND()+RAND()+RAND()+RAND()+RAND()+RAND())-6))-1)+Y$15)</x:f>
        <x:v>1672787.594574944</x:v>
      </x:c>
      <x:c r="Z250" s="97" t="n">
        <x:f>MAX(0,Y250*(1+EXP((LN(1+'Monte Carlo'!$K$10)-0.5*'Monte Carlo'!$K$12^2)+'Monte Carlo'!$K$12*((RAND()+RAND()+RAND()+RAND()+RAND()+RAND()+RAND()+RAND()+RAND()+RAND()+RAND()+RAND())-6))-1)+Z$15)</x:f>
        <x:v>1805305.131069916</x:v>
      </x:c>
      <x:c r="AA250" s="97" t="n">
        <x:f>MAX(0,Z250*(1+EXP((LN(1+'Monte Carlo'!$K$10)-0.5*'Monte Carlo'!$K$12^2)+'Monte Carlo'!$K$12*((RAND()+RAND()+RAND()+RAND()+RAND()+RAND()+RAND()+RAND()+RAND()+RAND()+RAND()+RAND())-6))-1)+AA$15)</x:f>
        <x:v>1696963.4335585411</x:v>
      </x:c>
      <x:c r="AB250" s="97" t="n">
        <x:f>MAX(0,AA250*(1+EXP((LN(1+'Monte Carlo'!$K$10)-0.5*'Monte Carlo'!$K$12^2)+'Monte Carlo'!$K$12*((RAND()+RAND()+RAND()+RAND()+RAND()+RAND()+RAND()+RAND()+RAND()+RAND()+RAND()+RAND())-6))-1)+AB$15)</x:f>
        <x:v>1467787.7190248333</x:v>
      </x:c>
      <x:c r="AC250" s="97" t="n">
        <x:f>MAX(0,AB250*(1+EXP((LN(1+'Monte Carlo'!$K$10)-0.5*'Monte Carlo'!$K$12^2)+'Monte Carlo'!$K$12*((RAND()+RAND()+RAND()+RAND()+RAND()+RAND()+RAND()+RAND()+RAND()+RAND()+RAND()+RAND())-6))-1)+AC$15)</x:f>
        <x:v>1766444.183259066</x:v>
      </x:c>
      <x:c r="AD250" s="97" t="n">
        <x:f>MAX(0,AC250*(1+EXP((LN(1+'Monte Carlo'!$K$10)-0.5*'Monte Carlo'!$K$12^2)+'Monte Carlo'!$K$12*((RAND()+RAND()+RAND()+RAND()+RAND()+RAND()+RAND()+RAND()+RAND()+RAND()+RAND()+RAND())-6))-1)+AD$15)</x:f>
        <x:v>2057132.8944498189</x:v>
      </x:c>
      <x:c r="AE250" s="97" t="n">
        <x:f>MAX(0,AD250*(1+EXP((LN(1+'Monte Carlo'!$K$10)-0.5*'Monte Carlo'!$K$12^2)+'Monte Carlo'!$K$12*((RAND()+RAND()+RAND()+RAND()+RAND()+RAND()+RAND()+RAND()+RAND()+RAND()+RAND()+RAND())-6))-1)+AE$15)</x:f>
        <x:v>2352970.9902509935</x:v>
      </x:c>
      <x:c r="AF250" s="97" t="n">
        <x:f>MAX(0,AE250*(1+EXP((LN(1+'Monte Carlo'!$K$10)-0.5*'Monte Carlo'!$K$12^2)+'Monte Carlo'!$K$12*((RAND()+RAND()+RAND()+RAND()+RAND()+RAND()+RAND()+RAND()+RAND()+RAND()+RAND()+RAND())-6))-1)+AF$15)</x:f>
        <x:v>2522388.5371597605</x:v>
      </x:c>
      <x:c r="AG250" s="97">
        <x:f t="shared" si="5"/>
        <x:v>590969.60281184956</x:v>
      </x:c>
    </x:row>
    <x:row r="251">
      <x:c r="A251" s="93">
        <x:v>230</x:v>
      </x:c>
      <x:c r="B251" s="97" t="n">
        <x:f>IF(AND(UPPER('Monte Carlo'!$K$4)="YES",'Monte Carlo'!$K$5&gt;0),'Monte Carlo'!$K$13,Liquidity_30Y!$C$14)</x:f>
        <x:v>1029031.25</x:v>
      </x:c>
      <x:c r="C251" s="97" t="n">
        <x:f>MAX(0,B251*(1+EXP((LN(1+'Monte Carlo'!$K$10)-0.5*'Monte Carlo'!$K$12^2)+'Monte Carlo'!$K$12*((RAND()+RAND()+RAND()+RAND()+RAND()+RAND()+RAND()+RAND()+RAND()+RAND()+RAND()+RAND())-6))-1)+C$15)</x:f>
        <x:v>844446.1027276851</x:v>
      </x:c>
      <x:c r="D251" s="97" t="n">
        <x:f>MAX(0,C251*(1+EXP((LN(1+'Monte Carlo'!$K$10)-0.5*'Monte Carlo'!$K$12^2)+'Monte Carlo'!$K$12*((RAND()+RAND()+RAND()+RAND()+RAND()+RAND()+RAND()+RAND()+RAND()+RAND()+RAND()+RAND())-6))-1)+D$15)</x:f>
        <x:v>1054588.8289370148</x:v>
      </x:c>
      <x:c r="E251" s="97" t="n">
        <x:f>MAX(0,D251*(1+EXP((LN(1+'Monte Carlo'!$K$10)-0.5*'Monte Carlo'!$K$12^2)+'Monte Carlo'!$K$12*((RAND()+RAND()+RAND()+RAND()+RAND()+RAND()+RAND()+RAND()+RAND()+RAND()+RAND()+RAND())-6))-1)+E$15)</x:f>
        <x:v>1007680.6996709119</x:v>
      </x:c>
      <x:c r="F251" s="97" t="n">
        <x:f>MAX(0,E251*(1+EXP((LN(1+'Monte Carlo'!$K$10)-0.5*'Monte Carlo'!$K$12^2)+'Monte Carlo'!$K$12*((RAND()+RAND()+RAND()+RAND()+RAND()+RAND()+RAND()+RAND()+RAND()+RAND()+RAND()+RAND())-6))-1)+F$15)</x:f>
        <x:v>1032892.5623661713</x:v>
      </x:c>
      <x:c r="G251" s="97" t="n">
        <x:f>MAX(0,F251*(1+EXP((LN(1+'Monte Carlo'!$K$10)-0.5*'Monte Carlo'!$K$12^2)+'Monte Carlo'!$K$12*((RAND()+RAND()+RAND()+RAND()+RAND()+RAND()+RAND()+RAND()+RAND()+RAND()+RAND()+RAND())-6))-1)+G$15)</x:f>
        <x:v>1228006.3253423574</x:v>
      </x:c>
      <x:c r="H251" s="97" t="n">
        <x:f>MAX(0,G251*(1+EXP((LN(1+'Monte Carlo'!$K$10)-0.5*'Monte Carlo'!$K$12^2)+'Monte Carlo'!$K$12*((RAND()+RAND()+RAND()+RAND()+RAND()+RAND()+RAND()+RAND()+RAND()+RAND()+RAND()+RAND())-6))-1)+H$15)</x:f>
        <x:v>1691002.140150817</x:v>
      </x:c>
      <x:c r="I251" s="97" t="n">
        <x:f>MAX(0,H251*(1+EXP((LN(1+'Monte Carlo'!$K$10)-0.5*'Monte Carlo'!$K$12^2)+'Monte Carlo'!$K$12*((RAND()+RAND()+RAND()+RAND()+RAND()+RAND()+RAND()+RAND()+RAND()+RAND()+RAND()+RAND())-6))-1)+I$15)</x:f>
        <x:v>1706745.5461088177</x:v>
      </x:c>
      <x:c r="J251" s="97" t="n">
        <x:f>MAX(0,I251*(1+EXP((LN(1+'Monte Carlo'!$K$10)-0.5*'Monte Carlo'!$K$12^2)+'Monte Carlo'!$K$12*((RAND()+RAND()+RAND()+RAND()+RAND()+RAND()+RAND()+RAND()+RAND()+RAND()+RAND()+RAND())-6))-1)+J$15)</x:f>
        <x:v>2777044.2854365893</x:v>
      </x:c>
      <x:c r="K251" s="97" t="n">
        <x:f>MAX(0,J251*(1+EXP((LN(1+'Monte Carlo'!$K$10)-0.5*'Monte Carlo'!$K$12^2)+'Monte Carlo'!$K$12*((RAND()+RAND()+RAND()+RAND()+RAND()+RAND()+RAND()+RAND()+RAND()+RAND()+RAND()+RAND())-6))-1)+K$15)</x:f>
        <x:v>2655981.419346744</x:v>
      </x:c>
      <x:c r="L251" s="97" t="n">
        <x:f>MAX(0,K251*(1+EXP((LN(1+'Monte Carlo'!$K$10)-0.5*'Monte Carlo'!$K$12^2)+'Monte Carlo'!$K$12*((RAND()+RAND()+RAND()+RAND()+RAND()+RAND()+RAND()+RAND()+RAND()+RAND()+RAND()+RAND())-6))-1)+L$15)</x:f>
        <x:v>2503655.4663969036</x:v>
      </x:c>
      <x:c r="M251" s="97" t="n">
        <x:f>MAX(0,L251*(1+EXP((LN(1+'Monte Carlo'!$K$10)-0.5*'Monte Carlo'!$K$12^2)+'Monte Carlo'!$K$12*((RAND()+RAND()+RAND()+RAND()+RAND()+RAND()+RAND()+RAND()+RAND()+RAND()+RAND()+RAND())-6))-1)+M$15)</x:f>
        <x:v>2717475.161175133</x:v>
      </x:c>
      <x:c r="N251" s="97" t="n">
        <x:f>MAX(0,M251*(1+EXP((LN(1+'Monte Carlo'!$K$10)-0.5*'Monte Carlo'!$K$12^2)+'Monte Carlo'!$K$12*((RAND()+RAND()+RAND()+RAND()+RAND()+RAND()+RAND()+RAND()+RAND()+RAND()+RAND()+RAND())-6))-1)+N$15)</x:f>
        <x:v>3198383.824034659</x:v>
      </x:c>
      <x:c r="O251" s="97" t="n">
        <x:f>MAX(0,N251*(1+EXP((LN(1+'Monte Carlo'!$K$10)-0.5*'Monte Carlo'!$K$12^2)+'Monte Carlo'!$K$12*((RAND()+RAND()+RAND()+RAND()+RAND()+RAND()+RAND()+RAND()+RAND()+RAND()+RAND()+RAND())-6))-1)+O$15)</x:f>
        <x:v>3954261.702362556</x:v>
      </x:c>
      <x:c r="P251" s="97" t="n">
        <x:f>MAX(0,O251*(1+EXP((LN(1+'Monte Carlo'!$K$10)-0.5*'Monte Carlo'!$K$12^2)+'Monte Carlo'!$K$12*((RAND()+RAND()+RAND()+RAND()+RAND()+RAND()+RAND()+RAND()+RAND()+RAND()+RAND()+RAND())-6))-1)+P$15)</x:f>
        <x:v>3995326.02082473</x:v>
      </x:c>
      <x:c r="Q251" s="97" t="n">
        <x:f>MAX(0,P251*(1+EXP((LN(1+'Monte Carlo'!$K$10)-0.5*'Monte Carlo'!$K$12^2)+'Monte Carlo'!$K$12*((RAND()+RAND()+RAND()+RAND()+RAND()+RAND()+RAND()+RAND()+RAND()+RAND()+RAND()+RAND())-6))-1)+Q$15)</x:f>
        <x:v>5186261.32601807</x:v>
      </x:c>
      <x:c r="R251" s="97" t="n">
        <x:f>MAX(0,Q251*(1+EXP((LN(1+'Monte Carlo'!$K$10)-0.5*'Monte Carlo'!$K$12^2)+'Monte Carlo'!$K$12*((RAND()+RAND()+RAND()+RAND()+RAND()+RAND()+RAND()+RAND()+RAND()+RAND()+RAND()+RAND())-6))-1)+R$15)</x:f>
        <x:v>6230733.7264051875</x:v>
      </x:c>
      <x:c r="S251" s="97" t="n">
        <x:f>MAX(0,R251*(1+EXP((LN(1+'Monte Carlo'!$K$10)-0.5*'Monte Carlo'!$K$12^2)+'Monte Carlo'!$K$12*((RAND()+RAND()+RAND()+RAND()+RAND()+RAND()+RAND()+RAND()+RAND()+RAND()+RAND()+RAND())-6))-1)+S$15)</x:f>
        <x:v>6459884.757227875</x:v>
      </x:c>
      <x:c r="T251" s="97" t="n">
        <x:f>MAX(0,S251*(1+EXP((LN(1+'Monte Carlo'!$K$10)-0.5*'Monte Carlo'!$K$12^2)+'Monte Carlo'!$K$12*((RAND()+RAND()+RAND()+RAND()+RAND()+RAND()+RAND()+RAND()+RAND()+RAND()+RAND()+RAND())-6))-1)+T$15)</x:f>
        <x:v>7245807.8637351245</x:v>
      </x:c>
      <x:c r="U251" s="97" t="n">
        <x:f>MAX(0,T251*(1+EXP((LN(1+'Monte Carlo'!$K$10)-0.5*'Monte Carlo'!$K$12^2)+'Monte Carlo'!$K$12*((RAND()+RAND()+RAND()+RAND()+RAND()+RAND()+RAND()+RAND()+RAND()+RAND()+RAND()+RAND())-6))-1)+U$15)</x:f>
        <x:v>7480418.082697103</x:v>
      </x:c>
      <x:c r="V251" s="97" t="n">
        <x:f>MAX(0,U251*(1+EXP((LN(1+'Monte Carlo'!$K$10)-0.5*'Monte Carlo'!$K$12^2)+'Monte Carlo'!$K$12*((RAND()+RAND()+RAND()+RAND()+RAND()+RAND()+RAND()+RAND()+RAND()+RAND()+RAND()+RAND())-6))-1)+V$15)</x:f>
        <x:v>9834009.435351837</x:v>
      </x:c>
      <x:c r="W251" s="97" t="n">
        <x:f>MAX(0,V251*(1+EXP((LN(1+'Monte Carlo'!$K$10)-0.5*'Monte Carlo'!$K$12^2)+'Monte Carlo'!$K$12*((RAND()+RAND()+RAND()+RAND()+RAND()+RAND()+RAND()+RAND()+RAND()+RAND()+RAND()+RAND())-6))-1)+W$15)</x:f>
        <x:v>13146107.474156272</x:v>
      </x:c>
      <x:c r="X251" s="97" t="n">
        <x:f>MAX(0,W251*(1+EXP((LN(1+'Monte Carlo'!$K$10)-0.5*'Monte Carlo'!$K$12^2)+'Monte Carlo'!$K$12*((RAND()+RAND()+RAND()+RAND()+RAND()+RAND()+RAND()+RAND()+RAND()+RAND()+RAND()+RAND())-6))-1)+X$15)</x:f>
        <x:v>16924579.314610332</x:v>
      </x:c>
      <x:c r="Y251" s="97" t="n">
        <x:f>MAX(0,X251*(1+EXP((LN(1+'Monte Carlo'!$K$10)-0.5*'Monte Carlo'!$K$12^2)+'Monte Carlo'!$K$12*((RAND()+RAND()+RAND()+RAND()+RAND()+RAND()+RAND()+RAND()+RAND()+RAND()+RAND()+RAND())-6))-1)+Y$15)</x:f>
        <x:v>14733199.727278879</x:v>
      </x:c>
      <x:c r="Z251" s="97" t="n">
        <x:f>MAX(0,Y251*(1+EXP((LN(1+'Monte Carlo'!$K$10)-0.5*'Monte Carlo'!$K$12^2)+'Monte Carlo'!$K$12*((RAND()+RAND()+RAND()+RAND()+RAND()+RAND()+RAND()+RAND()+RAND()+RAND()+RAND()+RAND())-6))-1)+Z$15)</x:f>
        <x:v>17767278.7151462</x:v>
      </x:c>
      <x:c r="AA251" s="97" t="n">
        <x:f>MAX(0,Z251*(1+EXP((LN(1+'Monte Carlo'!$K$10)-0.5*'Monte Carlo'!$K$12^2)+'Monte Carlo'!$K$12*((RAND()+RAND()+RAND()+RAND()+RAND()+RAND()+RAND()+RAND()+RAND()+RAND()+RAND()+RAND())-6))-1)+AA$15)</x:f>
        <x:v>21870458.834040247</x:v>
      </x:c>
      <x:c r="AB251" s="97" t="n">
        <x:f>MAX(0,AA251*(1+EXP((LN(1+'Monte Carlo'!$K$10)-0.5*'Monte Carlo'!$K$12^2)+'Monte Carlo'!$K$12*((RAND()+RAND()+RAND()+RAND()+RAND()+RAND()+RAND()+RAND()+RAND()+RAND()+RAND()+RAND())-6))-1)+AB$15)</x:f>
        <x:v>18831724.68603519</x:v>
      </x:c>
      <x:c r="AC251" s="97" t="n">
        <x:f>MAX(0,AB251*(1+EXP((LN(1+'Monte Carlo'!$K$10)-0.5*'Monte Carlo'!$K$12^2)+'Monte Carlo'!$K$12*((RAND()+RAND()+RAND()+RAND()+RAND()+RAND()+RAND()+RAND()+RAND()+RAND()+RAND()+RAND())-6))-1)+AC$15)</x:f>
        <x:v>24209147.153544713</x:v>
      </x:c>
      <x:c r="AD251" s="97" t="n">
        <x:f>MAX(0,AC251*(1+EXP((LN(1+'Monte Carlo'!$K$10)-0.5*'Monte Carlo'!$K$12^2)+'Monte Carlo'!$K$12*((RAND()+RAND()+RAND()+RAND()+RAND()+RAND()+RAND()+RAND()+RAND()+RAND()+RAND()+RAND())-6))-1)+AD$15)</x:f>
        <x:v>27242580.875810686</x:v>
      </x:c>
      <x:c r="AE251" s="97" t="n">
        <x:f>MAX(0,AD251*(1+EXP((LN(1+'Monte Carlo'!$K$10)-0.5*'Monte Carlo'!$K$12^2)+'Monte Carlo'!$K$12*((RAND()+RAND()+RAND()+RAND()+RAND()+RAND()+RAND()+RAND()+RAND()+RAND()+RAND()+RAND())-6))-1)+AE$15)</x:f>
        <x:v>29098302.608512904</x:v>
      </x:c>
      <x:c r="AF251" s="97" t="n">
        <x:f>MAX(0,AE251*(1+EXP((LN(1+'Monte Carlo'!$K$10)-0.5*'Monte Carlo'!$K$12^2)+'Monte Carlo'!$K$12*((RAND()+RAND()+RAND()+RAND()+RAND()+RAND()+RAND()+RAND()+RAND()+RAND()+RAND()+RAND())-6))-1)+AF$15)</x:f>
        <x:v>24386002.691082552</x:v>
      </x:c>
      <x:c r="AG251" s="97">
        <x:f t="shared" si="5"/>
        <x:v>1029031.25</x:v>
      </x:c>
    </x:row>
    <x:row r="252">
      <x:c r="A252" s="93">
        <x:v>231</x:v>
      </x:c>
      <x:c r="B252" s="97" t="n">
        <x:f>IF(AND(UPPER('Monte Carlo'!$K$4)="YES",'Monte Carlo'!$K$5&gt;0),'Monte Carlo'!$K$13,Liquidity_30Y!$C$14)</x:f>
        <x:v>1029031.25</x:v>
      </x:c>
      <x:c r="C252" s="97" t="n">
        <x:f>MAX(0,B252*(1+EXP((LN(1+'Monte Carlo'!$K$10)-0.5*'Monte Carlo'!$K$12^2)+'Monte Carlo'!$K$12*((RAND()+RAND()+RAND()+RAND()+RAND()+RAND()+RAND()+RAND()+RAND()+RAND()+RAND()+RAND())-6))-1)+C$15)</x:f>
        <x:v>1226543.6919062822</x:v>
      </x:c>
      <x:c r="D252" s="97" t="n">
        <x:f>MAX(0,C252*(1+EXP((LN(1+'Monte Carlo'!$K$10)-0.5*'Monte Carlo'!$K$12^2)+'Monte Carlo'!$K$12*((RAND()+RAND()+RAND()+RAND()+RAND()+RAND()+RAND()+RAND()+RAND()+RAND()+RAND()+RAND())-6))-1)+D$15)</x:f>
        <x:v>1603472.4506950867</x:v>
      </x:c>
      <x:c r="E252" s="97" t="n">
        <x:f>MAX(0,D252*(1+EXP((LN(1+'Monte Carlo'!$K$10)-0.5*'Monte Carlo'!$K$12^2)+'Monte Carlo'!$K$12*((RAND()+RAND()+RAND()+RAND()+RAND()+RAND()+RAND()+RAND()+RAND()+RAND()+RAND()+RAND())-6))-1)+E$15)</x:f>
        <x:v>2072580.1137307112</x:v>
      </x:c>
      <x:c r="F252" s="97" t="n">
        <x:f>MAX(0,E252*(1+EXP((LN(1+'Monte Carlo'!$K$10)-0.5*'Monte Carlo'!$K$12^2)+'Monte Carlo'!$K$12*((RAND()+RAND()+RAND()+RAND()+RAND()+RAND()+RAND()+RAND()+RAND()+RAND()+RAND()+RAND())-6))-1)+F$15)</x:f>
        <x:v>2306160.9401913127</x:v>
      </x:c>
      <x:c r="G252" s="97" t="n">
        <x:f>MAX(0,F252*(1+EXP((LN(1+'Monte Carlo'!$K$10)-0.5*'Monte Carlo'!$K$12^2)+'Monte Carlo'!$K$12*((RAND()+RAND()+RAND()+RAND()+RAND()+RAND()+RAND()+RAND()+RAND()+RAND()+RAND()+RAND())-6))-1)+G$15)</x:f>
        <x:v>2105805.404821558</x:v>
      </x:c>
      <x:c r="H252" s="97" t="n">
        <x:f>MAX(0,G252*(1+EXP((LN(1+'Monte Carlo'!$K$10)-0.5*'Monte Carlo'!$K$12^2)+'Monte Carlo'!$K$12*((RAND()+RAND()+RAND()+RAND()+RAND()+RAND()+RAND()+RAND()+RAND()+RAND()+RAND()+RAND())-6))-1)+H$15)</x:f>
        <x:v>1551191.006099289</x:v>
      </x:c>
      <x:c r="I252" s="97" t="n">
        <x:f>MAX(0,H252*(1+EXP((LN(1+'Monte Carlo'!$K$10)-0.5*'Monte Carlo'!$K$12^2)+'Monte Carlo'!$K$12*((RAND()+RAND()+RAND()+RAND()+RAND()+RAND()+RAND()+RAND()+RAND()+RAND()+RAND()+RAND())-6))-1)+I$15)</x:f>
        <x:v>1502778.603111036</x:v>
      </x:c>
      <x:c r="J252" s="97" t="n">
        <x:f>MAX(0,I252*(1+EXP((LN(1+'Monte Carlo'!$K$10)-0.5*'Monte Carlo'!$K$12^2)+'Monte Carlo'!$K$12*((RAND()+RAND()+RAND()+RAND()+RAND()+RAND()+RAND()+RAND()+RAND()+RAND()+RAND()+RAND())-6))-1)+J$15)</x:f>
        <x:v>1400117.7765751136</x:v>
      </x:c>
      <x:c r="K252" s="97" t="n">
        <x:f>MAX(0,J252*(1+EXP((LN(1+'Monte Carlo'!$K$10)-0.5*'Monte Carlo'!$K$12^2)+'Monte Carlo'!$K$12*((RAND()+RAND()+RAND()+RAND()+RAND()+RAND()+RAND()+RAND()+RAND()+RAND()+RAND()+RAND())-6))-1)+K$15)</x:f>
        <x:v>1063464.0264632045</x:v>
      </x:c>
      <x:c r="L252" s="97" t="n">
        <x:f>MAX(0,K252*(1+EXP((LN(1+'Monte Carlo'!$K$10)-0.5*'Monte Carlo'!$K$12^2)+'Monte Carlo'!$K$12*((RAND()+RAND()+RAND()+RAND()+RAND()+RAND()+RAND()+RAND()+RAND()+RAND()+RAND()+RAND())-6))-1)+L$15)</x:f>
        <x:v>1126345.347501994</x:v>
      </x:c>
      <x:c r="M252" s="97" t="n">
        <x:f>MAX(0,L252*(1+EXP((LN(1+'Monte Carlo'!$K$10)-0.5*'Monte Carlo'!$K$12^2)+'Monte Carlo'!$K$12*((RAND()+RAND()+RAND()+RAND()+RAND()+RAND()+RAND()+RAND()+RAND()+RAND()+RAND()+RAND())-6))-1)+M$15)</x:f>
        <x:v>742198.0961322674</x:v>
      </x:c>
      <x:c r="N252" s="97" t="n">
        <x:f>MAX(0,M252*(1+EXP((LN(1+'Monte Carlo'!$K$10)-0.5*'Monte Carlo'!$K$12^2)+'Monte Carlo'!$K$12*((RAND()+RAND()+RAND()+RAND()+RAND()+RAND()+RAND()+RAND()+RAND()+RAND()+RAND()+RAND())-6))-1)+N$15)</x:f>
        <x:v>686794.4252533964</x:v>
      </x:c>
      <x:c r="O252" s="97" t="n">
        <x:f>MAX(0,N252*(1+EXP((LN(1+'Monte Carlo'!$K$10)-0.5*'Monte Carlo'!$K$12^2)+'Monte Carlo'!$K$12*((RAND()+RAND()+RAND()+RAND()+RAND()+RAND()+RAND()+RAND()+RAND()+RAND()+RAND()+RAND())-6))-1)+O$15)</x:f>
        <x:v>733576.0526131048</x:v>
      </x:c>
      <x:c r="P252" s="97" t="n">
        <x:f>MAX(0,O252*(1+EXP((LN(1+'Monte Carlo'!$K$10)-0.5*'Monte Carlo'!$K$12^2)+'Monte Carlo'!$K$12*((RAND()+RAND()+RAND()+RAND()+RAND()+RAND()+RAND()+RAND()+RAND()+RAND()+RAND()+RAND())-6))-1)+P$15)</x:f>
        <x:v>934394.4657039469</x:v>
      </x:c>
      <x:c r="Q252" s="97" t="n">
        <x:f>MAX(0,P252*(1+EXP((LN(1+'Monte Carlo'!$K$10)-0.5*'Monte Carlo'!$K$12^2)+'Monte Carlo'!$K$12*((RAND()+RAND()+RAND()+RAND()+RAND()+RAND()+RAND()+RAND()+RAND()+RAND()+RAND()+RAND())-6))-1)+Q$15)</x:f>
        <x:v>1165148.6164775505</x:v>
      </x:c>
      <x:c r="R252" s="97" t="n">
        <x:f>MAX(0,Q252*(1+EXP((LN(1+'Monte Carlo'!$K$10)-0.5*'Monte Carlo'!$K$12^2)+'Monte Carlo'!$K$12*((RAND()+RAND()+RAND()+RAND()+RAND()+RAND()+RAND()+RAND()+RAND()+RAND()+RAND()+RAND())-6))-1)+R$15)</x:f>
        <x:v>1012484.249027214</x:v>
      </x:c>
      <x:c r="S252" s="97" t="n">
        <x:f>MAX(0,R252*(1+EXP((LN(1+'Monte Carlo'!$K$10)-0.5*'Monte Carlo'!$K$12^2)+'Monte Carlo'!$K$12*((RAND()+RAND()+RAND()+RAND()+RAND()+RAND()+RAND()+RAND()+RAND()+RAND()+RAND()+RAND())-6))-1)+S$15)</x:f>
        <x:v>774306.2755148599</x:v>
      </x:c>
      <x:c r="T252" s="97" t="n">
        <x:f>MAX(0,S252*(1+EXP((LN(1+'Monte Carlo'!$K$10)-0.5*'Monte Carlo'!$K$12^2)+'Monte Carlo'!$K$12*((RAND()+RAND()+RAND()+RAND()+RAND()+RAND()+RAND()+RAND()+RAND()+RAND()+RAND()+RAND())-6))-1)+T$15)</x:f>
        <x:v>781755.4845415117</x:v>
      </x:c>
      <x:c r="U252" s="97" t="n">
        <x:f>MAX(0,T252*(1+EXP((LN(1+'Monte Carlo'!$K$10)-0.5*'Monte Carlo'!$K$12^2)+'Monte Carlo'!$K$12*((RAND()+RAND()+RAND()+RAND()+RAND()+RAND()+RAND()+RAND()+RAND()+RAND()+RAND()+RAND())-6))-1)+U$15)</x:f>
        <x:v>856935.6011065888</x:v>
      </x:c>
      <x:c r="V252" s="97" t="n">
        <x:f>MAX(0,U252*(1+EXP((LN(1+'Monte Carlo'!$K$10)-0.5*'Monte Carlo'!$K$12^2)+'Monte Carlo'!$K$12*((RAND()+RAND()+RAND()+RAND()+RAND()+RAND()+RAND()+RAND()+RAND()+RAND()+RAND()+RAND())-6))-1)+V$15)</x:f>
        <x:v>960682.7979510404</x:v>
      </x:c>
      <x:c r="W252" s="97" t="n">
        <x:f>MAX(0,V252*(1+EXP((LN(1+'Monte Carlo'!$K$10)-0.5*'Monte Carlo'!$K$12^2)+'Monte Carlo'!$K$12*((RAND()+RAND()+RAND()+RAND()+RAND()+RAND()+RAND()+RAND()+RAND()+RAND()+RAND()+RAND())-6))-1)+W$15)</x:f>
        <x:v>1069443.3033642843</x:v>
      </x:c>
      <x:c r="X252" s="97" t="n">
        <x:f>MAX(0,W252*(1+EXP((LN(1+'Monte Carlo'!$K$10)-0.5*'Monte Carlo'!$K$12^2)+'Monte Carlo'!$K$12*((RAND()+RAND()+RAND()+RAND()+RAND()+RAND()+RAND()+RAND()+RAND()+RAND()+RAND()+RAND())-6))-1)+X$15)</x:f>
        <x:v>1122673.3738184986</x:v>
      </x:c>
      <x:c r="Y252" s="97" t="n">
        <x:f>MAX(0,X252*(1+EXP((LN(1+'Monte Carlo'!$K$10)-0.5*'Monte Carlo'!$K$12^2)+'Monte Carlo'!$K$12*((RAND()+RAND()+RAND()+RAND()+RAND()+RAND()+RAND()+RAND()+RAND()+RAND()+RAND()+RAND())-6))-1)+Y$15)</x:f>
        <x:v>1202078.8649849764</x:v>
      </x:c>
      <x:c r="Z252" s="97" t="n">
        <x:f>MAX(0,Y252*(1+EXP((LN(1+'Monte Carlo'!$K$10)-0.5*'Monte Carlo'!$K$12^2)+'Monte Carlo'!$K$12*((RAND()+RAND()+RAND()+RAND()+RAND()+RAND()+RAND()+RAND()+RAND()+RAND()+RAND()+RAND())-6))-1)+Z$15)</x:f>
        <x:v>1084403.192528934</x:v>
      </x:c>
      <x:c r="AA252" s="97" t="n">
        <x:f>MAX(0,Z252*(1+EXP((LN(1+'Monte Carlo'!$K$10)-0.5*'Monte Carlo'!$K$12^2)+'Monte Carlo'!$K$12*((RAND()+RAND()+RAND()+RAND()+RAND()+RAND()+RAND()+RAND()+RAND()+RAND()+RAND()+RAND())-6))-1)+AA$15)</x:f>
        <x:v>961283.8806417291</x:v>
      </x:c>
      <x:c r="AB252" s="97" t="n">
        <x:f>MAX(0,AA252*(1+EXP((LN(1+'Monte Carlo'!$K$10)-0.5*'Monte Carlo'!$K$12^2)+'Monte Carlo'!$K$12*((RAND()+RAND()+RAND()+RAND()+RAND()+RAND()+RAND()+RAND()+RAND()+RAND()+RAND()+RAND())-6))-1)+AB$15)</x:f>
        <x:v>1226511.7842843826</x:v>
      </x:c>
      <x:c r="AC252" s="97" t="n">
        <x:f>MAX(0,AB252*(1+EXP((LN(1+'Monte Carlo'!$K$10)-0.5*'Monte Carlo'!$K$12^2)+'Monte Carlo'!$K$12*((RAND()+RAND()+RAND()+RAND()+RAND()+RAND()+RAND()+RAND()+RAND()+RAND()+RAND()+RAND())-6))-1)+AC$15)</x:f>
        <x:v>1575394.585690646</x:v>
      </x:c>
      <x:c r="AD252" s="97" t="n">
        <x:f>MAX(0,AC252*(1+EXP((LN(1+'Monte Carlo'!$K$10)-0.5*'Monte Carlo'!$K$12^2)+'Monte Carlo'!$K$12*((RAND()+RAND()+RAND()+RAND()+RAND()+RAND()+RAND()+RAND()+RAND()+RAND()+RAND()+RAND())-6))-1)+AD$15)</x:f>
        <x:v>1571442.8896968062</x:v>
      </x:c>
      <x:c r="AE252" s="97" t="n">
        <x:f>MAX(0,AD252*(1+EXP((LN(1+'Monte Carlo'!$K$10)-0.5*'Monte Carlo'!$K$12^2)+'Monte Carlo'!$K$12*((RAND()+RAND()+RAND()+RAND()+RAND()+RAND()+RAND()+RAND()+RAND()+RAND()+RAND()+RAND())-6))-1)+AE$15)</x:f>
        <x:v>1475712.853021568</x:v>
      </x:c>
      <x:c r="AF252" s="97" t="n">
        <x:f>MAX(0,AE252*(1+EXP((LN(1+'Monte Carlo'!$K$10)-0.5*'Monte Carlo'!$K$12^2)+'Monte Carlo'!$K$12*((RAND()+RAND()+RAND()+RAND()+RAND()+RAND()+RAND()+RAND()+RAND()+RAND()+RAND()+RAND())-6))-1)+AF$15)</x:f>
        <x:v>1749835.5489474095</x:v>
      </x:c>
      <x:c r="AG252" s="97">
        <x:f t="shared" si="5"/>
        <x:v>1029031.25</x:v>
      </x:c>
    </x:row>
    <x:row r="253">
      <x:c r="A253" s="93">
        <x:v>232</x:v>
      </x:c>
      <x:c r="B253" s="97" t="n">
        <x:f>IF(AND(UPPER('Monte Carlo'!$K$4)="YES",'Monte Carlo'!$K$5&gt;0),'Monte Carlo'!$K$13,Liquidity_30Y!$C$14)</x:f>
        <x:v>1029031.25</x:v>
      </x:c>
      <x:c r="C253" s="97" t="n">
        <x:f>MAX(0,B253*(1+EXP((LN(1+'Monte Carlo'!$K$10)-0.5*'Monte Carlo'!$K$12^2)+'Monte Carlo'!$K$12*((RAND()+RAND()+RAND()+RAND()+RAND()+RAND()+RAND()+RAND()+RAND()+RAND()+RAND()+RAND())-6))-1)+C$15)</x:f>
        <x:v>1473645.1179184625</x:v>
      </x:c>
      <x:c r="D253" s="97" t="n">
        <x:f>MAX(0,C253*(1+EXP((LN(1+'Monte Carlo'!$K$10)-0.5*'Monte Carlo'!$K$12^2)+'Monte Carlo'!$K$12*((RAND()+RAND()+RAND()+RAND()+RAND()+RAND()+RAND()+RAND()+RAND()+RAND()+RAND()+RAND())-6))-1)+D$15)</x:f>
        <x:v>1644258.396124876</x:v>
      </x:c>
      <x:c r="E253" s="97" t="n">
        <x:f>MAX(0,D253*(1+EXP((LN(1+'Monte Carlo'!$K$10)-0.5*'Monte Carlo'!$K$12^2)+'Monte Carlo'!$K$12*((RAND()+RAND()+RAND()+RAND()+RAND()+RAND()+RAND()+RAND()+RAND()+RAND()+RAND()+RAND())-6))-1)+E$15)</x:f>
        <x:v>1587778.9408475452</x:v>
      </x:c>
      <x:c r="F253" s="97" t="n">
        <x:f>MAX(0,E253*(1+EXP((LN(1+'Monte Carlo'!$K$10)-0.5*'Monte Carlo'!$K$12^2)+'Monte Carlo'!$K$12*((RAND()+RAND()+RAND()+RAND()+RAND()+RAND()+RAND()+RAND()+RAND()+RAND()+RAND()+RAND())-6))-1)+F$15)</x:f>
        <x:v>1291385.793341768</x:v>
      </x:c>
      <x:c r="G253" s="97" t="n">
        <x:f>MAX(0,F253*(1+EXP((LN(1+'Monte Carlo'!$K$10)-0.5*'Monte Carlo'!$K$12^2)+'Monte Carlo'!$K$12*((RAND()+RAND()+RAND()+RAND()+RAND()+RAND()+RAND()+RAND()+RAND()+RAND()+RAND()+RAND())-6))-1)+G$15)</x:f>
        <x:v>1415061.4838835814</x:v>
      </x:c>
      <x:c r="H253" s="97" t="n">
        <x:f>MAX(0,G253*(1+EXP((LN(1+'Monte Carlo'!$K$10)-0.5*'Monte Carlo'!$K$12^2)+'Monte Carlo'!$K$12*((RAND()+RAND()+RAND()+RAND()+RAND()+RAND()+RAND()+RAND()+RAND()+RAND()+RAND()+RAND())-6))-1)+H$15)</x:f>
        <x:v>1877188.507139399</x:v>
      </x:c>
      <x:c r="I253" s="97" t="n">
        <x:f>MAX(0,H253*(1+EXP((LN(1+'Monte Carlo'!$K$10)-0.5*'Monte Carlo'!$K$12^2)+'Monte Carlo'!$K$12*((RAND()+RAND()+RAND()+RAND()+RAND()+RAND()+RAND()+RAND()+RAND()+RAND()+RAND()+RAND())-6))-1)+I$15)</x:f>
        <x:v>2172012.883217624</x:v>
      </x:c>
      <x:c r="J253" s="97" t="n">
        <x:f>MAX(0,I253*(1+EXP((LN(1+'Monte Carlo'!$K$10)-0.5*'Monte Carlo'!$K$12^2)+'Monte Carlo'!$K$12*((RAND()+RAND()+RAND()+RAND()+RAND()+RAND()+RAND()+RAND()+RAND()+RAND()+RAND()+RAND())-6))-1)+J$15)</x:f>
        <x:v>2097072.9428920303</x:v>
      </x:c>
      <x:c r="K253" s="97" t="n">
        <x:f>MAX(0,J253*(1+EXP((LN(1+'Monte Carlo'!$K$10)-0.5*'Monte Carlo'!$K$12^2)+'Monte Carlo'!$K$12*((RAND()+RAND()+RAND()+RAND()+RAND()+RAND()+RAND()+RAND()+RAND()+RAND()+RAND()+RAND())-6))-1)+K$15)</x:f>
        <x:v>2094114.7088182198</x:v>
      </x:c>
      <x:c r="L253" s="97" t="n">
        <x:f>MAX(0,K253*(1+EXP((LN(1+'Monte Carlo'!$K$10)-0.5*'Monte Carlo'!$K$12^2)+'Monte Carlo'!$K$12*((RAND()+RAND()+RAND()+RAND()+RAND()+RAND()+RAND()+RAND()+RAND()+RAND()+RAND()+RAND())-6))-1)+L$15)</x:f>
        <x:v>1964056.1722869286</x:v>
      </x:c>
      <x:c r="M253" s="97" t="n">
        <x:f>MAX(0,L253*(1+EXP((LN(1+'Monte Carlo'!$K$10)-0.5*'Monte Carlo'!$K$12^2)+'Monte Carlo'!$K$12*((RAND()+RAND()+RAND()+RAND()+RAND()+RAND()+RAND()+RAND()+RAND()+RAND()+RAND()+RAND())-6))-1)+M$15)</x:f>
        <x:v>1999134.8781192251</x:v>
      </x:c>
      <x:c r="N253" s="97" t="n">
        <x:f>MAX(0,M253*(1+EXP((LN(1+'Monte Carlo'!$K$10)-0.5*'Monte Carlo'!$K$12^2)+'Monte Carlo'!$K$12*((RAND()+RAND()+RAND()+RAND()+RAND()+RAND()+RAND()+RAND()+RAND()+RAND()+RAND()+RAND())-6))-1)+N$15)</x:f>
        <x:v>1963011.3307187073</x:v>
      </x:c>
      <x:c r="O253" s="97" t="n">
        <x:f>MAX(0,N253*(1+EXP((LN(1+'Monte Carlo'!$K$10)-0.5*'Monte Carlo'!$K$12^2)+'Monte Carlo'!$K$12*((RAND()+RAND()+RAND()+RAND()+RAND()+RAND()+RAND()+RAND()+RAND()+RAND()+RAND()+RAND())-6))-1)+O$15)</x:f>
        <x:v>1790713.2482206225</x:v>
      </x:c>
      <x:c r="P253" s="97" t="n">
        <x:f>MAX(0,O253*(1+EXP((LN(1+'Monte Carlo'!$K$10)-0.5*'Monte Carlo'!$K$12^2)+'Monte Carlo'!$K$12*((RAND()+RAND()+RAND()+RAND()+RAND()+RAND()+RAND()+RAND()+RAND()+RAND()+RAND()+RAND())-6))-1)+P$15)</x:f>
        <x:v>2212046.222637994</x:v>
      </x:c>
      <x:c r="Q253" s="97" t="n">
        <x:f>MAX(0,P253*(1+EXP((LN(1+'Monte Carlo'!$K$10)-0.5*'Monte Carlo'!$K$12^2)+'Monte Carlo'!$K$12*((RAND()+RAND()+RAND()+RAND()+RAND()+RAND()+RAND()+RAND()+RAND()+RAND()+RAND()+RAND())-6))-1)+Q$15)</x:f>
        <x:v>2096749.3381145685</x:v>
      </x:c>
      <x:c r="R253" s="97" t="n">
        <x:f>MAX(0,Q253*(1+EXP((LN(1+'Monte Carlo'!$K$10)-0.5*'Monte Carlo'!$K$12^2)+'Monte Carlo'!$K$12*((RAND()+RAND()+RAND()+RAND()+RAND()+RAND()+RAND()+RAND()+RAND()+RAND()+RAND()+RAND())-6))-1)+R$15)</x:f>
        <x:v>1798542.9854479907</x:v>
      </x:c>
      <x:c r="S253" s="97" t="n">
        <x:f>MAX(0,R253*(1+EXP((LN(1+'Monte Carlo'!$K$10)-0.5*'Monte Carlo'!$K$12^2)+'Monte Carlo'!$K$12*((RAND()+RAND()+RAND()+RAND()+RAND()+RAND()+RAND()+RAND()+RAND()+RAND()+RAND()+RAND())-6))-1)+S$15)</x:f>
        <x:v>1635038.1203185313</x:v>
      </x:c>
      <x:c r="T253" s="97" t="n">
        <x:f>MAX(0,S253*(1+EXP((LN(1+'Monte Carlo'!$K$10)-0.5*'Monte Carlo'!$K$12^2)+'Monte Carlo'!$K$12*((RAND()+RAND()+RAND()+RAND()+RAND()+RAND()+RAND()+RAND()+RAND()+RAND()+RAND()+RAND())-6))-1)+T$15)</x:f>
        <x:v>1873632.537107788</x:v>
      </x:c>
      <x:c r="U253" s="97" t="n">
        <x:f>MAX(0,T253*(1+EXP((LN(1+'Monte Carlo'!$K$10)-0.5*'Monte Carlo'!$K$12^2)+'Monte Carlo'!$K$12*((RAND()+RAND()+RAND()+RAND()+RAND()+RAND()+RAND()+RAND()+RAND()+RAND()+RAND()+RAND())-6))-1)+U$15)</x:f>
        <x:v>2464358.80797761</x:v>
      </x:c>
      <x:c r="V253" s="97" t="n">
        <x:f>MAX(0,U253*(1+EXP((LN(1+'Monte Carlo'!$K$10)-0.5*'Monte Carlo'!$K$12^2)+'Monte Carlo'!$K$12*((RAND()+RAND()+RAND()+RAND()+RAND()+RAND()+RAND()+RAND()+RAND()+RAND()+RAND()+RAND())-6))-1)+V$15)</x:f>
        <x:v>2135587.7696372163</x:v>
      </x:c>
      <x:c r="W253" s="97" t="n">
        <x:f>MAX(0,V253*(1+EXP((LN(1+'Monte Carlo'!$K$10)-0.5*'Monte Carlo'!$K$12^2)+'Monte Carlo'!$K$12*((RAND()+RAND()+RAND()+RAND()+RAND()+RAND()+RAND()+RAND()+RAND()+RAND()+RAND()+RAND())-6))-1)+W$15)</x:f>
        <x:v>2117465.3792396197</x:v>
      </x:c>
      <x:c r="X253" s="97" t="n">
        <x:f>MAX(0,W253*(1+EXP((LN(1+'Monte Carlo'!$K$10)-0.5*'Monte Carlo'!$K$12^2)+'Monte Carlo'!$K$12*((RAND()+RAND()+RAND()+RAND()+RAND()+RAND()+RAND()+RAND()+RAND()+RAND()+RAND()+RAND())-6))-1)+X$15)</x:f>
        <x:v>2312136.8493595254</x:v>
      </x:c>
      <x:c r="Y253" s="97" t="n">
        <x:f>MAX(0,X253*(1+EXP((LN(1+'Monte Carlo'!$K$10)-0.5*'Monte Carlo'!$K$12^2)+'Monte Carlo'!$K$12*((RAND()+RAND()+RAND()+RAND()+RAND()+RAND()+RAND()+RAND()+RAND()+RAND()+RAND()+RAND())-6))-1)+Y$15)</x:f>
        <x:v>2649757.641651086</x:v>
      </x:c>
      <x:c r="Z253" s="97" t="n">
        <x:f>MAX(0,Y253*(1+EXP((LN(1+'Monte Carlo'!$K$10)-0.5*'Monte Carlo'!$K$12^2)+'Monte Carlo'!$K$12*((RAND()+RAND()+RAND()+RAND()+RAND()+RAND()+RAND()+RAND()+RAND()+RAND()+RAND()+RAND())-6))-1)+Z$15)</x:f>
        <x:v>3644007.0279541686</x:v>
      </x:c>
      <x:c r="AA253" s="97" t="n">
        <x:f>MAX(0,Z253*(1+EXP((LN(1+'Monte Carlo'!$K$10)-0.5*'Monte Carlo'!$K$12^2)+'Monte Carlo'!$K$12*((RAND()+RAND()+RAND()+RAND()+RAND()+RAND()+RAND()+RAND()+RAND()+RAND()+RAND()+RAND())-6))-1)+AA$15)</x:f>
        <x:v>3524944.6748681962</x:v>
      </x:c>
      <x:c r="AB253" s="97" t="n">
        <x:f>MAX(0,AA253*(1+EXP((LN(1+'Monte Carlo'!$K$10)-0.5*'Monte Carlo'!$K$12^2)+'Monte Carlo'!$K$12*((RAND()+RAND()+RAND()+RAND()+RAND()+RAND()+RAND()+RAND()+RAND()+RAND()+RAND()+RAND())-6))-1)+AB$15)</x:f>
        <x:v>3150431.1183939264</x:v>
      </x:c>
      <x:c r="AC253" s="97" t="n">
        <x:f>MAX(0,AB253*(1+EXP((LN(1+'Monte Carlo'!$K$10)-0.5*'Monte Carlo'!$K$12^2)+'Monte Carlo'!$K$12*((RAND()+RAND()+RAND()+RAND()+RAND()+RAND()+RAND()+RAND()+RAND()+RAND()+RAND()+RAND())-6))-1)+AC$15)</x:f>
        <x:v>2233078.9991899696</x:v>
      </x:c>
      <x:c r="AD253" s="97" t="n">
        <x:f>MAX(0,AC253*(1+EXP((LN(1+'Monte Carlo'!$K$10)-0.5*'Monte Carlo'!$K$12^2)+'Monte Carlo'!$K$12*((RAND()+RAND()+RAND()+RAND()+RAND()+RAND()+RAND()+RAND()+RAND()+RAND()+RAND()+RAND())-6))-1)+AD$15)</x:f>
        <x:v>2463760.3432536363</x:v>
      </x:c>
      <x:c r="AE253" s="97" t="n">
        <x:f>MAX(0,AD253*(1+EXP((LN(1+'Monte Carlo'!$K$10)-0.5*'Monte Carlo'!$K$12^2)+'Monte Carlo'!$K$12*((RAND()+RAND()+RAND()+RAND()+RAND()+RAND()+RAND()+RAND()+RAND()+RAND()+RAND()+RAND())-6))-1)+AE$15)</x:f>
        <x:v>3226356.00297674</x:v>
      </x:c>
      <x:c r="AF253" s="97" t="n">
        <x:f>MAX(0,AE253*(1+EXP((LN(1+'Monte Carlo'!$K$10)-0.5*'Monte Carlo'!$K$12^2)+'Monte Carlo'!$K$12*((RAND()+RAND()+RAND()+RAND()+RAND()+RAND()+RAND()+RAND()+RAND()+RAND()+RAND()+RAND())-6))-1)+AF$15)</x:f>
        <x:v>3419642.1672333963</x:v>
      </x:c>
      <x:c r="AG253" s="97">
        <x:f t="shared" si="5"/>
        <x:v>1029031.25</x:v>
      </x:c>
    </x:row>
    <x:row r="254">
      <x:c r="A254" s="93">
        <x:v>233</x:v>
      </x:c>
      <x:c r="B254" s="97" t="n">
        <x:f>IF(AND(UPPER('Monte Carlo'!$K$4)="YES",'Monte Carlo'!$K$5&gt;0),'Monte Carlo'!$K$13,Liquidity_30Y!$C$14)</x:f>
        <x:v>1029031.25</x:v>
      </x:c>
      <x:c r="C254" s="97" t="n">
        <x:f>MAX(0,B254*(1+EXP((LN(1+'Monte Carlo'!$K$10)-0.5*'Monte Carlo'!$K$12^2)+'Monte Carlo'!$K$12*((RAND()+RAND()+RAND()+RAND()+RAND()+RAND()+RAND()+RAND()+RAND()+RAND()+RAND()+RAND())-6))-1)+C$15)</x:f>
        <x:v>1290173.6605952065</x:v>
      </x:c>
      <x:c r="D254" s="97" t="n">
        <x:f>MAX(0,C254*(1+EXP((LN(1+'Monte Carlo'!$K$10)-0.5*'Monte Carlo'!$K$12^2)+'Monte Carlo'!$K$12*((RAND()+RAND()+RAND()+RAND()+RAND()+RAND()+RAND()+RAND()+RAND()+RAND()+RAND()+RAND())-6))-1)+D$15)</x:f>
        <x:v>1579616.8379561976</x:v>
      </x:c>
      <x:c r="E254" s="97" t="n">
        <x:f>MAX(0,D254*(1+EXP((LN(1+'Monte Carlo'!$K$10)-0.5*'Monte Carlo'!$K$12^2)+'Monte Carlo'!$K$12*((RAND()+RAND()+RAND()+RAND()+RAND()+RAND()+RAND()+RAND()+RAND()+RAND()+RAND()+RAND())-6))-1)+E$15)</x:f>
        <x:v>1526712.6709459135</x:v>
      </x:c>
      <x:c r="F254" s="97" t="n">
        <x:f>MAX(0,E254*(1+EXP((LN(1+'Monte Carlo'!$K$10)-0.5*'Monte Carlo'!$K$12^2)+'Monte Carlo'!$K$12*((RAND()+RAND()+RAND()+RAND()+RAND()+RAND()+RAND()+RAND()+RAND()+RAND()+RAND()+RAND())-6))-1)+F$15)</x:f>
        <x:v>1366707.7318275191</x:v>
      </x:c>
      <x:c r="G254" s="97" t="n">
        <x:f>MAX(0,F254*(1+EXP((LN(1+'Monte Carlo'!$K$10)-0.5*'Monte Carlo'!$K$12^2)+'Monte Carlo'!$K$12*((RAND()+RAND()+RAND()+RAND()+RAND()+RAND()+RAND()+RAND()+RAND()+RAND()+RAND()+RAND())-6))-1)+G$15)</x:f>
        <x:v>1927788.0964161437</x:v>
      </x:c>
      <x:c r="H254" s="97" t="n">
        <x:f>MAX(0,G254*(1+EXP((LN(1+'Monte Carlo'!$K$10)-0.5*'Monte Carlo'!$K$12^2)+'Monte Carlo'!$K$12*((RAND()+RAND()+RAND()+RAND()+RAND()+RAND()+RAND()+RAND()+RAND()+RAND()+RAND()+RAND())-6))-1)+H$15)</x:f>
        <x:v>2370569.505827084</x:v>
      </x:c>
      <x:c r="I254" s="97" t="n">
        <x:f>MAX(0,H254*(1+EXP((LN(1+'Monte Carlo'!$K$10)-0.5*'Monte Carlo'!$K$12^2)+'Monte Carlo'!$K$12*((RAND()+RAND()+RAND()+RAND()+RAND()+RAND()+RAND()+RAND()+RAND()+RAND()+RAND()+RAND())-6))-1)+I$15)</x:f>
        <x:v>2606185.0035121115</x:v>
      </x:c>
      <x:c r="J254" s="97" t="n">
        <x:f>MAX(0,I254*(1+EXP((LN(1+'Monte Carlo'!$K$10)-0.5*'Monte Carlo'!$K$12^2)+'Monte Carlo'!$K$12*((RAND()+RAND()+RAND()+RAND()+RAND()+RAND()+RAND()+RAND()+RAND()+RAND()+RAND()+RAND())-6))-1)+J$15)</x:f>
        <x:v>2297128.2110749953</x:v>
      </x:c>
      <x:c r="K254" s="97" t="n">
        <x:f>MAX(0,J254*(1+EXP((LN(1+'Monte Carlo'!$K$10)-0.5*'Monte Carlo'!$K$12^2)+'Monte Carlo'!$K$12*((RAND()+RAND()+RAND()+RAND()+RAND()+RAND()+RAND()+RAND()+RAND()+RAND()+RAND()+RAND())-6))-1)+K$15)</x:f>
        <x:v>2345849.1040079817</x:v>
      </x:c>
      <x:c r="L254" s="97" t="n">
        <x:f>MAX(0,K254*(1+EXP((LN(1+'Monte Carlo'!$K$10)-0.5*'Monte Carlo'!$K$12^2)+'Monte Carlo'!$K$12*((RAND()+RAND()+RAND()+RAND()+RAND()+RAND()+RAND()+RAND()+RAND()+RAND()+RAND()+RAND())-6))-1)+L$15)</x:f>
        <x:v>2513294.5650863154</x:v>
      </x:c>
      <x:c r="M254" s="97" t="n">
        <x:f>MAX(0,L254*(1+EXP((LN(1+'Monte Carlo'!$K$10)-0.5*'Monte Carlo'!$K$12^2)+'Monte Carlo'!$K$12*((RAND()+RAND()+RAND()+RAND()+RAND()+RAND()+RAND()+RAND()+RAND()+RAND()+RAND()+RAND())-6))-1)+M$15)</x:f>
        <x:v>2446603.309015147</x:v>
      </x:c>
      <x:c r="N254" s="97" t="n">
        <x:f>MAX(0,M254*(1+EXP((LN(1+'Monte Carlo'!$K$10)-0.5*'Monte Carlo'!$K$12^2)+'Monte Carlo'!$K$12*((RAND()+RAND()+RAND()+RAND()+RAND()+RAND()+RAND()+RAND()+RAND()+RAND()+RAND()+RAND())-6))-1)+N$15)</x:f>
        <x:v>2585820.7997335545</x:v>
      </x:c>
      <x:c r="O254" s="97" t="n">
        <x:f>MAX(0,N254*(1+EXP((LN(1+'Monte Carlo'!$K$10)-0.5*'Monte Carlo'!$K$12^2)+'Monte Carlo'!$K$12*((RAND()+RAND()+RAND()+RAND()+RAND()+RAND()+RAND()+RAND()+RAND()+RAND()+RAND()+RAND())-6))-1)+O$15)</x:f>
        <x:v>2794465.3507316774</x:v>
      </x:c>
      <x:c r="P254" s="97" t="n">
        <x:f>MAX(0,O254*(1+EXP((LN(1+'Monte Carlo'!$K$10)-0.5*'Monte Carlo'!$K$12^2)+'Monte Carlo'!$K$12*((RAND()+RAND()+RAND()+RAND()+RAND()+RAND()+RAND()+RAND()+RAND()+RAND()+RAND()+RAND())-6))-1)+P$15)</x:f>
        <x:v>2929866.5262754266</x:v>
      </x:c>
      <x:c r="Q254" s="97" t="n">
        <x:f>MAX(0,P254*(1+EXP((LN(1+'Monte Carlo'!$K$10)-0.5*'Monte Carlo'!$K$12^2)+'Monte Carlo'!$K$12*((RAND()+RAND()+RAND()+RAND()+RAND()+RAND()+RAND()+RAND()+RAND()+RAND()+RAND()+RAND())-6))-1)+Q$15)</x:f>
        <x:v>2862961.838046237</x:v>
      </x:c>
      <x:c r="R254" s="97" t="n">
        <x:f>MAX(0,Q254*(1+EXP((LN(1+'Monte Carlo'!$K$10)-0.5*'Monte Carlo'!$K$12^2)+'Monte Carlo'!$K$12*((RAND()+RAND()+RAND()+RAND()+RAND()+RAND()+RAND()+RAND()+RAND()+RAND()+RAND()+RAND())-6))-1)+R$15)</x:f>
        <x:v>4501540.143827867</x:v>
      </x:c>
      <x:c r="S254" s="97" t="n">
        <x:f>MAX(0,R254*(1+EXP((LN(1+'Monte Carlo'!$K$10)-0.5*'Monte Carlo'!$K$12^2)+'Monte Carlo'!$K$12*((RAND()+RAND()+RAND()+RAND()+RAND()+RAND()+RAND()+RAND()+RAND()+RAND()+RAND()+RAND())-6))-1)+S$15)</x:f>
        <x:v>5959581.532926215</x:v>
      </x:c>
      <x:c r="T254" s="97" t="n">
        <x:f>MAX(0,S254*(1+EXP((LN(1+'Monte Carlo'!$K$10)-0.5*'Monte Carlo'!$K$12^2)+'Monte Carlo'!$K$12*((RAND()+RAND()+RAND()+RAND()+RAND()+RAND()+RAND()+RAND()+RAND()+RAND()+RAND()+RAND())-6))-1)+T$15)</x:f>
        <x:v>6545018.2108502425</x:v>
      </x:c>
      <x:c r="U254" s="97" t="n">
        <x:f>MAX(0,T254*(1+EXP((LN(1+'Monte Carlo'!$K$10)-0.5*'Monte Carlo'!$K$12^2)+'Monte Carlo'!$K$12*((RAND()+RAND()+RAND()+RAND()+RAND()+RAND()+RAND()+RAND()+RAND()+RAND()+RAND()+RAND())-6))-1)+U$15)</x:f>
        <x:v>8356479.337390923</x:v>
      </x:c>
      <x:c r="V254" s="97" t="n">
        <x:f>MAX(0,U254*(1+EXP((LN(1+'Monte Carlo'!$K$10)-0.5*'Monte Carlo'!$K$12^2)+'Monte Carlo'!$K$12*((RAND()+RAND()+RAND()+RAND()+RAND()+RAND()+RAND()+RAND()+RAND()+RAND()+RAND()+RAND())-6))-1)+V$15)</x:f>
        <x:v>9975760.353951672</x:v>
      </x:c>
      <x:c r="W254" s="97" t="n">
        <x:f>MAX(0,V254*(1+EXP((LN(1+'Monte Carlo'!$K$10)-0.5*'Monte Carlo'!$K$12^2)+'Monte Carlo'!$K$12*((RAND()+RAND()+RAND()+RAND()+RAND()+RAND()+RAND()+RAND()+RAND()+RAND()+RAND()+RAND())-6))-1)+W$15)</x:f>
        <x:v>10450874.902405929</x:v>
      </x:c>
      <x:c r="X254" s="97" t="n">
        <x:f>MAX(0,W254*(1+EXP((LN(1+'Monte Carlo'!$K$10)-0.5*'Monte Carlo'!$K$12^2)+'Monte Carlo'!$K$12*((RAND()+RAND()+RAND()+RAND()+RAND()+RAND()+RAND()+RAND()+RAND()+RAND()+RAND()+RAND())-6))-1)+X$15)</x:f>
        <x:v>10470011.224734362</x:v>
      </x:c>
      <x:c r="Y254" s="97" t="n">
        <x:f>MAX(0,X254*(1+EXP((LN(1+'Monte Carlo'!$K$10)-0.5*'Monte Carlo'!$K$12^2)+'Monte Carlo'!$K$12*((RAND()+RAND()+RAND()+RAND()+RAND()+RAND()+RAND()+RAND()+RAND()+RAND()+RAND()+RAND())-6))-1)+Y$15)</x:f>
        <x:v>13347120.539158965</x:v>
      </x:c>
      <x:c r="Z254" s="97" t="n">
        <x:f>MAX(0,Y254*(1+EXP((LN(1+'Monte Carlo'!$K$10)-0.5*'Monte Carlo'!$K$12^2)+'Monte Carlo'!$K$12*((RAND()+RAND()+RAND()+RAND()+RAND()+RAND()+RAND()+RAND()+RAND()+RAND()+RAND()+RAND())-6))-1)+Z$15)</x:f>
        <x:v>11705021.450810956</x:v>
      </x:c>
      <x:c r="AA254" s="97" t="n">
        <x:f>MAX(0,Z254*(1+EXP((LN(1+'Monte Carlo'!$K$10)-0.5*'Monte Carlo'!$K$12^2)+'Monte Carlo'!$K$12*((RAND()+RAND()+RAND()+RAND()+RAND()+RAND()+RAND()+RAND()+RAND()+RAND()+RAND()+RAND())-6))-1)+AA$15)</x:f>
        <x:v>9737527.653600192</x:v>
      </x:c>
      <x:c r="AB254" s="97" t="n">
        <x:f>MAX(0,AA254*(1+EXP((LN(1+'Monte Carlo'!$K$10)-0.5*'Monte Carlo'!$K$12^2)+'Monte Carlo'!$K$12*((RAND()+RAND()+RAND()+RAND()+RAND()+RAND()+RAND()+RAND()+RAND()+RAND()+RAND()+RAND())-6))-1)+AB$15)</x:f>
        <x:v>9883939.303471807</x:v>
      </x:c>
      <x:c r="AC254" s="97" t="n">
        <x:f>MAX(0,AB254*(1+EXP((LN(1+'Monte Carlo'!$K$10)-0.5*'Monte Carlo'!$K$12^2)+'Monte Carlo'!$K$12*((RAND()+RAND()+RAND()+RAND()+RAND()+RAND()+RAND()+RAND()+RAND()+RAND()+RAND()+RAND())-6))-1)+AC$15)</x:f>
        <x:v>9145826.356892759</x:v>
      </x:c>
      <x:c r="AD254" s="97" t="n">
        <x:f>MAX(0,AC254*(1+EXP((LN(1+'Monte Carlo'!$K$10)-0.5*'Monte Carlo'!$K$12^2)+'Monte Carlo'!$K$12*((RAND()+RAND()+RAND()+RAND()+RAND()+RAND()+RAND()+RAND()+RAND()+RAND()+RAND()+RAND())-6))-1)+AD$15)</x:f>
        <x:v>8650281.678162847</x:v>
      </x:c>
      <x:c r="AE254" s="97" t="n">
        <x:f>MAX(0,AD254*(1+EXP((LN(1+'Monte Carlo'!$K$10)-0.5*'Monte Carlo'!$K$12^2)+'Monte Carlo'!$K$12*((RAND()+RAND()+RAND()+RAND()+RAND()+RAND()+RAND()+RAND()+RAND()+RAND()+RAND()+RAND())-6))-1)+AE$15)</x:f>
        <x:v>10379104.287176006</x:v>
      </x:c>
      <x:c r="AF254" s="97" t="n">
        <x:f>MAX(0,AE254*(1+EXP((LN(1+'Monte Carlo'!$K$10)-0.5*'Monte Carlo'!$K$12^2)+'Monte Carlo'!$K$12*((RAND()+RAND()+RAND()+RAND()+RAND()+RAND()+RAND()+RAND()+RAND()+RAND()+RAND()+RAND())-6))-1)+AF$15)</x:f>
        <x:v>9136222.113330252</x:v>
      </x:c>
      <x:c r="AG254" s="97">
        <x:f t="shared" si="5"/>
        <x:v>835135.03052335349</x:v>
      </x:c>
    </x:row>
    <x:row r="255">
      <x:c r="A255" s="93">
        <x:v>234</x:v>
      </x:c>
      <x:c r="B255" s="97" t="n">
        <x:f>IF(AND(UPPER('Monte Carlo'!$K$4)="YES",'Monte Carlo'!$K$5&gt;0),'Monte Carlo'!$K$13,Liquidity_30Y!$C$14)</x:f>
        <x:v>1029031.25</x:v>
      </x:c>
      <x:c r="C255" s="97" t="n">
        <x:f>MAX(0,B255*(1+EXP((LN(1+'Monte Carlo'!$K$10)-0.5*'Monte Carlo'!$K$12^2)+'Monte Carlo'!$K$12*((RAND()+RAND()+RAND()+RAND()+RAND()+RAND()+RAND()+RAND()+RAND()+RAND()+RAND()+RAND())-6))-1)+C$15)</x:f>
        <x:v>838529.2383222347</x:v>
      </x:c>
      <x:c r="D255" s="97" t="n">
        <x:f>MAX(0,C255*(1+EXP((LN(1+'Monte Carlo'!$K$10)-0.5*'Monte Carlo'!$K$12^2)+'Monte Carlo'!$K$12*((RAND()+RAND()+RAND()+RAND()+RAND()+RAND()+RAND()+RAND()+RAND()+RAND()+RAND()+RAND())-6))-1)+D$15)</x:f>
        <x:v>838564.7057134702</x:v>
      </x:c>
      <x:c r="E255" s="97" t="n">
        <x:f>MAX(0,D255*(1+EXP((LN(1+'Monte Carlo'!$K$10)-0.5*'Monte Carlo'!$K$12^2)+'Monte Carlo'!$K$12*((RAND()+RAND()+RAND()+RAND()+RAND()+RAND()+RAND()+RAND()+RAND()+RAND()+RAND()+RAND())-6))-1)+E$15)</x:f>
        <x:v>794917.5326830593</x:v>
      </x:c>
      <x:c r="F255" s="97" t="n">
        <x:f>MAX(0,E255*(1+EXP((LN(1+'Monte Carlo'!$K$10)-0.5*'Monte Carlo'!$K$12^2)+'Monte Carlo'!$K$12*((RAND()+RAND()+RAND()+RAND()+RAND()+RAND()+RAND()+RAND()+RAND()+RAND()+RAND()+RAND())-6))-1)+F$15)</x:f>
        <x:v>598537.4033416753</x:v>
      </x:c>
      <x:c r="G255" s="97" t="n">
        <x:f>MAX(0,F255*(1+EXP((LN(1+'Monte Carlo'!$K$10)-0.5*'Monte Carlo'!$K$12^2)+'Monte Carlo'!$K$12*((RAND()+RAND()+RAND()+RAND()+RAND()+RAND()+RAND()+RAND()+RAND()+RAND()+RAND()+RAND())-6))-1)+G$15)</x:f>
        <x:v>550900.1554888628</x:v>
      </x:c>
      <x:c r="H255" s="97" t="n">
        <x:f>MAX(0,G255*(1+EXP((LN(1+'Monte Carlo'!$K$10)-0.5*'Monte Carlo'!$K$12^2)+'Monte Carlo'!$K$12*((RAND()+RAND()+RAND()+RAND()+RAND()+RAND()+RAND()+RAND()+RAND()+RAND()+RAND()+RAND())-6))-1)+H$15)</x:f>
        <x:v>512057.9552906243</x:v>
      </x:c>
      <x:c r="I255" s="97" t="n">
        <x:f>MAX(0,H255*(1+EXP((LN(1+'Monte Carlo'!$K$10)-0.5*'Monte Carlo'!$K$12^2)+'Monte Carlo'!$K$12*((RAND()+RAND()+RAND()+RAND()+RAND()+RAND()+RAND()+RAND()+RAND()+RAND()+RAND()+RAND())-6))-1)+I$15)</x:f>
        <x:v>633555.8142051473</x:v>
      </x:c>
      <x:c r="J255" s="97" t="n">
        <x:f>MAX(0,I255*(1+EXP((LN(1+'Monte Carlo'!$K$10)-0.5*'Monte Carlo'!$K$12^2)+'Monte Carlo'!$K$12*((RAND()+RAND()+RAND()+RAND()+RAND()+RAND()+RAND()+RAND()+RAND()+RAND()+RAND()+RAND())-6))-1)+J$15)</x:f>
        <x:v>735512.805093815</x:v>
      </x:c>
      <x:c r="K255" s="97" t="n">
        <x:f>MAX(0,J255*(1+EXP((LN(1+'Monte Carlo'!$K$10)-0.5*'Monte Carlo'!$K$12^2)+'Monte Carlo'!$K$12*((RAND()+RAND()+RAND()+RAND()+RAND()+RAND()+RAND()+RAND()+RAND()+RAND()+RAND()+RAND())-6))-1)+K$15)</x:f>
        <x:v>687759.9602197264</x:v>
      </x:c>
      <x:c r="L255" s="97" t="n">
        <x:f>MAX(0,K255*(1+EXP((LN(1+'Monte Carlo'!$K$10)-0.5*'Monte Carlo'!$K$12^2)+'Monte Carlo'!$K$12*((RAND()+RAND()+RAND()+RAND()+RAND()+RAND()+RAND()+RAND()+RAND()+RAND()+RAND()+RAND())-6))-1)+L$15)</x:f>
        <x:v>946561.1703623779</x:v>
      </x:c>
      <x:c r="M255" s="97" t="n">
        <x:f>MAX(0,L255*(1+EXP((LN(1+'Monte Carlo'!$K$10)-0.5*'Monte Carlo'!$K$12^2)+'Monte Carlo'!$K$12*((RAND()+RAND()+RAND()+RAND()+RAND()+RAND()+RAND()+RAND()+RAND()+RAND()+RAND()+RAND())-6))-1)+M$15)</x:f>
        <x:v>1045428.8438646317</x:v>
      </x:c>
      <x:c r="N255" s="97" t="n">
        <x:f>MAX(0,M255*(1+EXP((LN(1+'Monte Carlo'!$K$10)-0.5*'Monte Carlo'!$K$12^2)+'Monte Carlo'!$K$12*((RAND()+RAND()+RAND()+RAND()+RAND()+RAND()+RAND()+RAND()+RAND()+RAND()+RAND()+RAND())-6))-1)+N$15)</x:f>
        <x:v>1188315.1664580605</x:v>
      </x:c>
      <x:c r="O255" s="97" t="n">
        <x:f>MAX(0,N255*(1+EXP((LN(1+'Monte Carlo'!$K$10)-0.5*'Monte Carlo'!$K$12^2)+'Monte Carlo'!$K$12*((RAND()+RAND()+RAND()+RAND()+RAND()+RAND()+RAND()+RAND()+RAND()+RAND()+RAND()+RAND())-6))-1)+O$15)</x:f>
        <x:v>1378293.6078571302</x:v>
      </x:c>
      <x:c r="P255" s="97" t="n">
        <x:f>MAX(0,O255*(1+EXP((LN(1+'Monte Carlo'!$K$10)-0.5*'Monte Carlo'!$K$12^2)+'Monte Carlo'!$K$12*((RAND()+RAND()+RAND()+RAND()+RAND()+RAND()+RAND()+RAND()+RAND()+RAND()+RAND()+RAND())-6))-1)+P$15)</x:f>
        <x:v>1243276.3408884606</x:v>
      </x:c>
      <x:c r="Q255" s="97" t="n">
        <x:f>MAX(0,P255*(1+EXP((LN(1+'Monte Carlo'!$K$10)-0.5*'Monte Carlo'!$K$12^2)+'Monte Carlo'!$K$12*((RAND()+RAND()+RAND()+RAND()+RAND()+RAND()+RAND()+RAND()+RAND()+RAND()+RAND()+RAND())-6))-1)+Q$15)</x:f>
        <x:v>1210170.3607151834</x:v>
      </x:c>
      <x:c r="R255" s="97" t="n">
        <x:f>MAX(0,Q255*(1+EXP((LN(1+'Monte Carlo'!$K$10)-0.5*'Monte Carlo'!$K$12^2)+'Monte Carlo'!$K$12*((RAND()+RAND()+RAND()+RAND()+RAND()+RAND()+RAND()+RAND()+RAND()+RAND()+RAND()+RAND())-6))-1)+R$15)</x:f>
        <x:v>1353699.4424148796</x:v>
      </x:c>
      <x:c r="S255" s="97" t="n">
        <x:f>MAX(0,R255*(1+EXP((LN(1+'Monte Carlo'!$K$10)-0.5*'Monte Carlo'!$K$12^2)+'Monte Carlo'!$K$12*((RAND()+RAND()+RAND()+RAND()+RAND()+RAND()+RAND()+RAND()+RAND()+RAND()+RAND()+RAND())-6))-1)+S$15)</x:f>
        <x:v>1441874.5074136278</x:v>
      </x:c>
      <x:c r="T255" s="97" t="n">
        <x:f>MAX(0,S255*(1+EXP((LN(1+'Monte Carlo'!$K$10)-0.5*'Monte Carlo'!$K$12^2)+'Monte Carlo'!$K$12*((RAND()+RAND()+RAND()+RAND()+RAND()+RAND()+RAND()+RAND()+RAND()+RAND()+RAND()+RAND())-6))-1)+T$15)</x:f>
        <x:v>1613450.245601141</x:v>
      </x:c>
      <x:c r="U255" s="97" t="n">
        <x:f>MAX(0,T255*(1+EXP((LN(1+'Monte Carlo'!$K$10)-0.5*'Monte Carlo'!$K$12^2)+'Monte Carlo'!$K$12*((RAND()+RAND()+RAND()+RAND()+RAND()+RAND()+RAND()+RAND()+RAND()+RAND()+RAND()+RAND())-6))-1)+U$15)</x:f>
        <x:v>1949742.5493120989</x:v>
      </x:c>
      <x:c r="V255" s="97" t="n">
        <x:f>MAX(0,U255*(1+EXP((LN(1+'Monte Carlo'!$K$10)-0.5*'Monte Carlo'!$K$12^2)+'Monte Carlo'!$K$12*((RAND()+RAND()+RAND()+RAND()+RAND()+RAND()+RAND()+RAND()+RAND()+RAND()+RAND()+RAND())-6))-1)+V$15)</x:f>
        <x:v>2234525.5865179403</x:v>
      </x:c>
      <x:c r="W255" s="97" t="n">
        <x:f>MAX(0,V255*(1+EXP((LN(1+'Monte Carlo'!$K$10)-0.5*'Monte Carlo'!$K$12^2)+'Monte Carlo'!$K$12*((RAND()+RAND()+RAND()+RAND()+RAND()+RAND()+RAND()+RAND()+RAND()+RAND()+RAND()+RAND())-6))-1)+W$15)</x:f>
        <x:v>2667022.3910767315</x:v>
      </x:c>
      <x:c r="X255" s="97" t="n">
        <x:f>MAX(0,W255*(1+EXP((LN(1+'Monte Carlo'!$K$10)-0.5*'Monte Carlo'!$K$12^2)+'Monte Carlo'!$K$12*((RAND()+RAND()+RAND()+RAND()+RAND()+RAND()+RAND()+RAND()+RAND()+RAND()+RAND()+RAND())-6))-1)+X$15)</x:f>
        <x:v>2424631.4607798625</x:v>
      </x:c>
      <x:c r="Y255" s="97" t="n">
        <x:f>MAX(0,X255*(1+EXP((LN(1+'Monte Carlo'!$K$10)-0.5*'Monte Carlo'!$K$12^2)+'Monte Carlo'!$K$12*((RAND()+RAND()+RAND()+RAND()+RAND()+RAND()+RAND()+RAND()+RAND()+RAND()+RAND()+RAND())-6))-1)+Y$15)</x:f>
        <x:v>2378165.655499831</x:v>
      </x:c>
      <x:c r="Z255" s="97" t="n">
        <x:f>MAX(0,Y255*(1+EXP((LN(1+'Monte Carlo'!$K$10)-0.5*'Monte Carlo'!$K$12^2)+'Monte Carlo'!$K$12*((RAND()+RAND()+RAND()+RAND()+RAND()+RAND()+RAND()+RAND()+RAND()+RAND()+RAND()+RAND())-6))-1)+Z$15)</x:f>
        <x:v>1922736.4505186519</x:v>
      </x:c>
      <x:c r="AA255" s="97" t="n">
        <x:f>MAX(0,Z255*(1+EXP((LN(1+'Monte Carlo'!$K$10)-0.5*'Monte Carlo'!$K$12^2)+'Monte Carlo'!$K$12*((RAND()+RAND()+RAND()+RAND()+RAND()+RAND()+RAND()+RAND()+RAND()+RAND()+RAND()+RAND())-6))-1)+AA$15)</x:f>
        <x:v>2437727.2965710843</x:v>
      </x:c>
      <x:c r="AB255" s="97" t="n">
        <x:f>MAX(0,AA255*(1+EXP((LN(1+'Monte Carlo'!$K$10)-0.5*'Monte Carlo'!$K$12^2)+'Monte Carlo'!$K$12*((RAND()+RAND()+RAND()+RAND()+RAND()+RAND()+RAND()+RAND()+RAND()+RAND()+RAND()+RAND())-6))-1)+AB$15)</x:f>
        <x:v>2545033.358158901</x:v>
      </x:c>
      <x:c r="AC255" s="97" t="n">
        <x:f>MAX(0,AB255*(1+EXP((LN(1+'Monte Carlo'!$K$10)-0.5*'Monte Carlo'!$K$12^2)+'Monte Carlo'!$K$12*((RAND()+RAND()+RAND()+RAND()+RAND()+RAND()+RAND()+RAND()+RAND()+RAND()+RAND()+RAND())-6))-1)+AC$15)</x:f>
        <x:v>3385693.31103421</x:v>
      </x:c>
      <x:c r="AD255" s="97" t="n">
        <x:f>MAX(0,AC255*(1+EXP((LN(1+'Monte Carlo'!$K$10)-0.5*'Monte Carlo'!$K$12^2)+'Monte Carlo'!$K$12*((RAND()+RAND()+RAND()+RAND()+RAND()+RAND()+RAND()+RAND()+RAND()+RAND()+RAND()+RAND())-6))-1)+AD$15)</x:f>
        <x:v>3929542.865339994</x:v>
      </x:c>
      <x:c r="AE255" s="97" t="n">
        <x:f>MAX(0,AD255*(1+EXP((LN(1+'Monte Carlo'!$K$10)-0.5*'Monte Carlo'!$K$12^2)+'Monte Carlo'!$K$12*((RAND()+RAND()+RAND()+RAND()+RAND()+RAND()+RAND()+RAND()+RAND()+RAND()+RAND()+RAND())-6))-1)+AE$15)</x:f>
        <x:v>4004075.1360572125</x:v>
      </x:c>
      <x:c r="AF255" s="97" t="n">
        <x:f>MAX(0,AE255*(1+EXP((LN(1+'Monte Carlo'!$K$10)-0.5*'Monte Carlo'!$K$12^2)+'Monte Carlo'!$K$12*((RAND()+RAND()+RAND()+RAND()+RAND()+RAND()+RAND()+RAND()+RAND()+RAND()+RAND()+RAND())-6))-1)+AF$15)</x:f>
        <x:v>4009959.396886294</x:v>
      </x:c>
      <x:c r="AG255" s="97">
        <x:f t="shared" si="5"/>
        <x:v>678945.18921903963</x:v>
      </x:c>
    </x:row>
    <x:row r="256">
      <x:c r="A256" s="93">
        <x:v>235</x:v>
      </x:c>
      <x:c r="B256" s="97" t="n">
        <x:f>IF(AND(UPPER('Monte Carlo'!$K$4)="YES",'Monte Carlo'!$K$5&gt;0),'Monte Carlo'!$K$13,Liquidity_30Y!$C$14)</x:f>
        <x:v>1029031.25</x:v>
      </x:c>
      <x:c r="C256" s="97" t="n">
        <x:f>MAX(0,B256*(1+EXP((LN(1+'Monte Carlo'!$K$10)-0.5*'Monte Carlo'!$K$12^2)+'Monte Carlo'!$K$12*((RAND()+RAND()+RAND()+RAND()+RAND()+RAND()+RAND()+RAND()+RAND()+RAND()+RAND()+RAND())-6))-1)+C$15)</x:f>
        <x:v>876832.6454846137</x:v>
      </x:c>
      <x:c r="D256" s="97" t="n">
        <x:f>MAX(0,C256*(1+EXP((LN(1+'Monte Carlo'!$K$10)-0.5*'Monte Carlo'!$K$12^2)+'Monte Carlo'!$K$12*((RAND()+RAND()+RAND()+RAND()+RAND()+RAND()+RAND()+RAND()+RAND()+RAND()+RAND()+RAND())-6))-1)+D$15)</x:f>
        <x:v>1056261.157727813</x:v>
      </x:c>
      <x:c r="E256" s="97" t="n">
        <x:f>MAX(0,D256*(1+EXP((LN(1+'Monte Carlo'!$K$10)-0.5*'Monte Carlo'!$K$12^2)+'Monte Carlo'!$K$12*((RAND()+RAND()+RAND()+RAND()+RAND()+RAND()+RAND()+RAND()+RAND()+RAND()+RAND()+RAND())-6))-1)+E$15)</x:f>
        <x:v>1179678.5027495485</x:v>
      </x:c>
      <x:c r="F256" s="97" t="n">
        <x:f>MAX(0,E256*(1+EXP((LN(1+'Monte Carlo'!$K$10)-0.5*'Monte Carlo'!$K$12^2)+'Monte Carlo'!$K$12*((RAND()+RAND()+RAND()+RAND()+RAND()+RAND()+RAND()+RAND()+RAND()+RAND()+RAND()+RAND())-6))-1)+F$15)</x:f>
        <x:v>1401356.210535244</x:v>
      </x:c>
      <x:c r="G256" s="97" t="n">
        <x:f>MAX(0,F256*(1+EXP((LN(1+'Monte Carlo'!$K$10)-0.5*'Monte Carlo'!$K$12^2)+'Monte Carlo'!$K$12*((RAND()+RAND()+RAND()+RAND()+RAND()+RAND()+RAND()+RAND()+RAND()+RAND()+RAND()+RAND())-6))-1)+G$15)</x:f>
        <x:v>1134658.6945008875</x:v>
      </x:c>
      <x:c r="H256" s="97" t="n">
        <x:f>MAX(0,G256*(1+EXP((LN(1+'Monte Carlo'!$K$10)-0.5*'Monte Carlo'!$K$12^2)+'Monte Carlo'!$K$12*((RAND()+RAND()+RAND()+RAND()+RAND()+RAND()+RAND()+RAND()+RAND()+RAND()+RAND()+RAND())-6))-1)+H$15)</x:f>
        <x:v>1429832.7127944005</x:v>
      </x:c>
      <x:c r="I256" s="97" t="n">
        <x:f>MAX(0,H256*(1+EXP((LN(1+'Monte Carlo'!$K$10)-0.5*'Monte Carlo'!$K$12^2)+'Monte Carlo'!$K$12*((RAND()+RAND()+RAND()+RAND()+RAND()+RAND()+RAND()+RAND()+RAND()+RAND()+RAND()+RAND())-6))-1)+I$15)</x:f>
        <x:v>1751198.963875159</x:v>
      </x:c>
      <x:c r="J256" s="97" t="n">
        <x:f>MAX(0,I256*(1+EXP((LN(1+'Monte Carlo'!$K$10)-0.5*'Monte Carlo'!$K$12^2)+'Monte Carlo'!$K$12*((RAND()+RAND()+RAND()+RAND()+RAND()+RAND()+RAND()+RAND()+RAND()+RAND()+RAND()+RAND())-6))-1)+J$15)</x:f>
        <x:v>1489713.8943401678</x:v>
      </x:c>
      <x:c r="K256" s="97" t="n">
        <x:f>MAX(0,J256*(1+EXP((LN(1+'Monte Carlo'!$K$10)-0.5*'Monte Carlo'!$K$12^2)+'Monte Carlo'!$K$12*((RAND()+RAND()+RAND()+RAND()+RAND()+RAND()+RAND()+RAND()+RAND()+RAND()+RAND()+RAND())-6))-1)+K$15)</x:f>
        <x:v>1583362.3352036865</x:v>
      </x:c>
      <x:c r="L256" s="97" t="n">
        <x:f>MAX(0,K256*(1+EXP((LN(1+'Monte Carlo'!$K$10)-0.5*'Monte Carlo'!$K$12^2)+'Monte Carlo'!$K$12*((RAND()+RAND()+RAND()+RAND()+RAND()+RAND()+RAND()+RAND()+RAND()+RAND()+RAND()+RAND())-6))-1)+L$15)</x:f>
        <x:v>1708630.6824704462</x:v>
      </x:c>
      <x:c r="M256" s="97" t="n">
        <x:f>MAX(0,L256*(1+EXP((LN(1+'Monte Carlo'!$K$10)-0.5*'Monte Carlo'!$K$12^2)+'Monte Carlo'!$K$12*((RAND()+RAND()+RAND()+RAND()+RAND()+RAND()+RAND()+RAND()+RAND()+RAND()+RAND()+RAND())-6))-1)+M$15)</x:f>
        <x:v>1823249.5799601946</x:v>
      </x:c>
      <x:c r="N256" s="97" t="n">
        <x:f>MAX(0,M256*(1+EXP((LN(1+'Monte Carlo'!$K$10)-0.5*'Monte Carlo'!$K$12^2)+'Monte Carlo'!$K$12*((RAND()+RAND()+RAND()+RAND()+RAND()+RAND()+RAND()+RAND()+RAND()+RAND()+RAND()+RAND())-6))-1)+N$15)</x:f>
        <x:v>1874155.2644567909</x:v>
      </x:c>
      <x:c r="O256" s="97" t="n">
        <x:f>MAX(0,N256*(1+EXP((LN(1+'Monte Carlo'!$K$10)-0.5*'Monte Carlo'!$K$12^2)+'Monte Carlo'!$K$12*((RAND()+RAND()+RAND()+RAND()+RAND()+RAND()+RAND()+RAND()+RAND()+RAND()+RAND()+RAND())-6))-1)+O$15)</x:f>
        <x:v>1624423.0184474692</x:v>
      </x:c>
      <x:c r="P256" s="97" t="n">
        <x:f>MAX(0,O256*(1+EXP((LN(1+'Monte Carlo'!$K$10)-0.5*'Monte Carlo'!$K$12^2)+'Monte Carlo'!$K$12*((RAND()+RAND()+RAND()+RAND()+RAND()+RAND()+RAND()+RAND()+RAND()+RAND()+RAND()+RAND())-6))-1)+P$15)</x:f>
        <x:v>1872328.5079280876</x:v>
      </x:c>
      <x:c r="Q256" s="97" t="n">
        <x:f>MAX(0,P256*(1+EXP((LN(1+'Monte Carlo'!$K$10)-0.5*'Monte Carlo'!$K$12^2)+'Monte Carlo'!$K$12*((RAND()+RAND()+RAND()+RAND()+RAND()+RAND()+RAND()+RAND()+RAND()+RAND()+RAND()+RAND())-6))-1)+Q$15)</x:f>
        <x:v>1537016.6872253115</x:v>
      </x:c>
      <x:c r="R256" s="97" t="n">
        <x:f>MAX(0,Q256*(1+EXP((LN(1+'Monte Carlo'!$K$10)-0.5*'Monte Carlo'!$K$12^2)+'Monte Carlo'!$K$12*((RAND()+RAND()+RAND()+RAND()+RAND()+RAND()+RAND()+RAND()+RAND()+RAND()+RAND()+RAND())-6))-1)+R$15)</x:f>
        <x:v>1417880.7891348875</x:v>
      </x:c>
      <x:c r="S256" s="97" t="n">
        <x:f>MAX(0,R256*(1+EXP((LN(1+'Monte Carlo'!$K$10)-0.5*'Monte Carlo'!$K$12^2)+'Monte Carlo'!$K$12*((RAND()+RAND()+RAND()+RAND()+RAND()+RAND()+RAND()+RAND()+RAND()+RAND()+RAND()+RAND())-6))-1)+S$15)</x:f>
        <x:v>1210410.801648493</x:v>
      </x:c>
      <x:c r="T256" s="97" t="n">
        <x:f>MAX(0,S256*(1+EXP((LN(1+'Monte Carlo'!$K$10)-0.5*'Monte Carlo'!$K$12^2)+'Monte Carlo'!$K$12*((RAND()+RAND()+RAND()+RAND()+RAND()+RAND()+RAND()+RAND()+RAND()+RAND()+RAND()+RAND())-6))-1)+T$15)</x:f>
        <x:v>1270761.9514951594</x:v>
      </x:c>
      <x:c r="U256" s="97" t="n">
        <x:f>MAX(0,T256*(1+EXP((LN(1+'Monte Carlo'!$K$10)-0.5*'Monte Carlo'!$K$12^2)+'Monte Carlo'!$K$12*((RAND()+RAND()+RAND()+RAND()+RAND()+RAND()+RAND()+RAND()+RAND()+RAND()+RAND()+RAND())-6))-1)+U$15)</x:f>
        <x:v>1286912.7825347472</x:v>
      </x:c>
      <x:c r="V256" s="97" t="n">
        <x:f>MAX(0,U256*(1+EXP((LN(1+'Monte Carlo'!$K$10)-0.5*'Monte Carlo'!$K$12^2)+'Monte Carlo'!$K$12*((RAND()+RAND()+RAND()+RAND()+RAND()+RAND()+RAND()+RAND()+RAND()+RAND()+RAND()+RAND())-6))-1)+V$15)</x:f>
        <x:v>1303938.0542954486</x:v>
      </x:c>
      <x:c r="W256" s="97" t="n">
        <x:f>MAX(0,V256*(1+EXP((LN(1+'Monte Carlo'!$K$10)-0.5*'Monte Carlo'!$K$12^2)+'Monte Carlo'!$K$12*((RAND()+RAND()+RAND()+RAND()+RAND()+RAND()+RAND()+RAND()+RAND()+RAND()+RAND()+RAND())-6))-1)+W$15)</x:f>
        <x:v>1306299.691127715</x:v>
      </x:c>
      <x:c r="X256" s="97" t="n">
        <x:f>MAX(0,W256*(1+EXP((LN(1+'Monte Carlo'!$K$10)-0.5*'Monte Carlo'!$K$12^2)+'Monte Carlo'!$K$12*((RAND()+RAND()+RAND()+RAND()+RAND()+RAND()+RAND()+RAND()+RAND()+RAND()+RAND()+RAND())-6))-1)+X$15)</x:f>
        <x:v>1868891.8132809012</x:v>
      </x:c>
      <x:c r="Y256" s="97" t="n">
        <x:f>MAX(0,X256*(1+EXP((LN(1+'Monte Carlo'!$K$10)-0.5*'Monte Carlo'!$K$12^2)+'Monte Carlo'!$K$12*((RAND()+RAND()+RAND()+RAND()+RAND()+RAND()+RAND()+RAND()+RAND()+RAND()+RAND()+RAND())-6))-1)+Y$15)</x:f>
        <x:v>1681380.1280024182</x:v>
      </x:c>
      <x:c r="Z256" s="97" t="n">
        <x:f>MAX(0,Y256*(1+EXP((LN(1+'Monte Carlo'!$K$10)-0.5*'Monte Carlo'!$K$12^2)+'Monte Carlo'!$K$12*((RAND()+RAND()+RAND()+RAND()+RAND()+RAND()+RAND()+RAND()+RAND()+RAND()+RAND()+RAND())-6))-1)+Z$15)</x:f>
        <x:v>1424851.1800550923</x:v>
      </x:c>
      <x:c r="AA256" s="97" t="n">
        <x:f>MAX(0,Z256*(1+EXP((LN(1+'Monte Carlo'!$K$10)-0.5*'Monte Carlo'!$K$12^2)+'Monte Carlo'!$K$12*((RAND()+RAND()+RAND()+RAND()+RAND()+RAND()+RAND()+RAND()+RAND()+RAND()+RAND()+RAND())-6))-1)+AA$15)</x:f>
        <x:v>2062920.5063922075</x:v>
      </x:c>
      <x:c r="AB256" s="97" t="n">
        <x:f>MAX(0,AA256*(1+EXP((LN(1+'Monte Carlo'!$K$10)-0.5*'Monte Carlo'!$K$12^2)+'Monte Carlo'!$K$12*((RAND()+RAND()+RAND()+RAND()+RAND()+RAND()+RAND()+RAND()+RAND()+RAND()+RAND()+RAND())-6))-1)+AB$15)</x:f>
        <x:v>2525790.9354489786</x:v>
      </x:c>
      <x:c r="AC256" s="97" t="n">
        <x:f>MAX(0,AB256*(1+EXP((LN(1+'Monte Carlo'!$K$10)-0.5*'Monte Carlo'!$K$12^2)+'Monte Carlo'!$K$12*((RAND()+RAND()+RAND()+RAND()+RAND()+RAND()+RAND()+RAND()+RAND()+RAND()+RAND()+RAND())-6))-1)+AC$15)</x:f>
        <x:v>2908792.9600450355</x:v>
      </x:c>
      <x:c r="AD256" s="97" t="n">
        <x:f>MAX(0,AC256*(1+EXP((LN(1+'Monte Carlo'!$K$10)-0.5*'Monte Carlo'!$K$12^2)+'Monte Carlo'!$K$12*((RAND()+RAND()+RAND()+RAND()+RAND()+RAND()+RAND()+RAND()+RAND()+RAND()+RAND()+RAND())-6))-1)+AD$15)</x:f>
        <x:v>2730369.455620606</x:v>
      </x:c>
      <x:c r="AE256" s="97" t="n">
        <x:f>MAX(0,AD256*(1+EXP((LN(1+'Monte Carlo'!$K$10)-0.5*'Monte Carlo'!$K$12^2)+'Monte Carlo'!$K$12*((RAND()+RAND()+RAND()+RAND()+RAND()+RAND()+RAND()+RAND()+RAND()+RAND()+RAND()+RAND())-6))-1)+AE$15)</x:f>
        <x:v>2612096.483107173</x:v>
      </x:c>
      <x:c r="AF256" s="97" t="n">
        <x:f>MAX(0,AE256*(1+EXP((LN(1+'Monte Carlo'!$K$10)-0.5*'Monte Carlo'!$K$12^2)+'Monte Carlo'!$K$12*((RAND()+RAND()+RAND()+RAND()+RAND()+RAND()+RAND()+RAND()+RAND()+RAND()+RAND()+RAND())-6))-1)+AF$15)</x:f>
        <x:v>2294352.862530902</x:v>
      </x:c>
      <x:c r="AG256" s="97">
        <x:f t="shared" si="5"/>
        <x:v>1029031.25</x:v>
      </x:c>
    </x:row>
    <x:row r="257">
      <x:c r="A257" s="93">
        <x:v>236</x:v>
      </x:c>
      <x:c r="B257" s="97" t="n">
        <x:f>IF(AND(UPPER('Monte Carlo'!$K$4)="YES",'Monte Carlo'!$K$5&gt;0),'Monte Carlo'!$K$13,Liquidity_30Y!$C$14)</x:f>
        <x:v>1029031.25</x:v>
      </x:c>
      <x:c r="C257" s="97" t="n">
        <x:f>MAX(0,B257*(1+EXP((LN(1+'Monte Carlo'!$K$10)-0.5*'Monte Carlo'!$K$12^2)+'Monte Carlo'!$K$12*((RAND()+RAND()+RAND()+RAND()+RAND()+RAND()+RAND()+RAND()+RAND()+RAND()+RAND()+RAND())-6))-1)+C$15)</x:f>
        <x:v>1110766.1113121416</x:v>
      </x:c>
      <x:c r="D257" s="97" t="n">
        <x:f>MAX(0,C257*(1+EXP((LN(1+'Monte Carlo'!$K$10)-0.5*'Monte Carlo'!$K$12^2)+'Monte Carlo'!$K$12*((RAND()+RAND()+RAND()+RAND()+RAND()+RAND()+RAND()+RAND()+RAND()+RAND()+RAND()+RAND())-6))-1)+D$15)</x:f>
        <x:v>924669.2113428027</x:v>
      </x:c>
      <x:c r="E257" s="97" t="n">
        <x:f>MAX(0,D257*(1+EXP((LN(1+'Monte Carlo'!$K$10)-0.5*'Monte Carlo'!$K$12^2)+'Monte Carlo'!$K$12*((RAND()+RAND()+RAND()+RAND()+RAND()+RAND()+RAND()+RAND()+RAND()+RAND()+RAND()+RAND())-6))-1)+E$15)</x:f>
        <x:v>901983.793820348</x:v>
      </x:c>
      <x:c r="F257" s="97" t="n">
        <x:f>MAX(0,E257*(1+EXP((LN(1+'Monte Carlo'!$K$10)-0.5*'Monte Carlo'!$K$12^2)+'Monte Carlo'!$K$12*((RAND()+RAND()+RAND()+RAND()+RAND()+RAND()+RAND()+RAND()+RAND()+RAND()+RAND()+RAND())-6))-1)+F$15)</x:f>
        <x:v>982635.5367009583</x:v>
      </x:c>
      <x:c r="G257" s="97" t="n">
        <x:f>MAX(0,F257*(1+EXP((LN(1+'Monte Carlo'!$K$10)-0.5*'Monte Carlo'!$K$12^2)+'Monte Carlo'!$K$12*((RAND()+RAND()+RAND()+RAND()+RAND()+RAND()+RAND()+RAND()+RAND()+RAND()+RAND()+RAND())-6))-1)+G$15)</x:f>
        <x:v>916882.9965476017</x:v>
      </x:c>
      <x:c r="H257" s="97" t="n">
        <x:f>MAX(0,G257*(1+EXP((LN(1+'Monte Carlo'!$K$10)-0.5*'Monte Carlo'!$K$12^2)+'Monte Carlo'!$K$12*((RAND()+RAND()+RAND()+RAND()+RAND()+RAND()+RAND()+RAND()+RAND()+RAND()+RAND()+RAND())-6))-1)+H$15)</x:f>
        <x:v>1036491.2295421736</x:v>
      </x:c>
      <x:c r="I257" s="97" t="n">
        <x:f>MAX(0,H257*(1+EXP((LN(1+'Monte Carlo'!$K$10)-0.5*'Monte Carlo'!$K$12^2)+'Monte Carlo'!$K$12*((RAND()+RAND()+RAND()+RAND()+RAND()+RAND()+RAND()+RAND()+RAND()+RAND()+RAND()+RAND())-6))-1)+I$15)</x:f>
        <x:v>976533.7177662128</x:v>
      </x:c>
      <x:c r="J257" s="97" t="n">
        <x:f>MAX(0,I257*(1+EXP((LN(1+'Monte Carlo'!$K$10)-0.5*'Monte Carlo'!$K$12^2)+'Monte Carlo'!$K$12*((RAND()+RAND()+RAND()+RAND()+RAND()+RAND()+RAND()+RAND()+RAND()+RAND()+RAND()+RAND())-6))-1)+J$15)</x:f>
        <x:v>1176363.2407767153</x:v>
      </x:c>
      <x:c r="K257" s="97" t="n">
        <x:f>MAX(0,J257*(1+EXP((LN(1+'Monte Carlo'!$K$10)-0.5*'Monte Carlo'!$K$12^2)+'Monte Carlo'!$K$12*((RAND()+RAND()+RAND()+RAND()+RAND()+RAND()+RAND()+RAND()+RAND()+RAND()+RAND()+RAND())-6))-1)+K$15)</x:f>
        <x:v>1340416.0716907072</x:v>
      </x:c>
      <x:c r="L257" s="97" t="n">
        <x:f>MAX(0,K257*(1+EXP((LN(1+'Monte Carlo'!$K$10)-0.5*'Monte Carlo'!$K$12^2)+'Monte Carlo'!$K$12*((RAND()+RAND()+RAND()+RAND()+RAND()+RAND()+RAND()+RAND()+RAND()+RAND()+RAND()+RAND())-6))-1)+L$15)</x:f>
        <x:v>1196311.7525494602</x:v>
      </x:c>
      <x:c r="M257" s="97" t="n">
        <x:f>MAX(0,L257*(1+EXP((LN(1+'Monte Carlo'!$K$10)-0.5*'Monte Carlo'!$K$12^2)+'Monte Carlo'!$K$12*((RAND()+RAND()+RAND()+RAND()+RAND()+RAND()+RAND()+RAND()+RAND()+RAND()+RAND()+RAND())-6))-1)+M$15)</x:f>
        <x:v>1558742.7359359544</x:v>
      </x:c>
      <x:c r="N257" s="97" t="n">
        <x:f>MAX(0,M257*(1+EXP((LN(1+'Monte Carlo'!$K$10)-0.5*'Monte Carlo'!$K$12^2)+'Monte Carlo'!$K$12*((RAND()+RAND()+RAND()+RAND()+RAND()+RAND()+RAND()+RAND()+RAND()+RAND()+RAND()+RAND())-6))-1)+N$15)</x:f>
        <x:v>1721505.0456798384</x:v>
      </x:c>
      <x:c r="O257" s="97" t="n">
        <x:f>MAX(0,N257*(1+EXP((LN(1+'Monte Carlo'!$K$10)-0.5*'Monte Carlo'!$K$12^2)+'Monte Carlo'!$K$12*((RAND()+RAND()+RAND()+RAND()+RAND()+RAND()+RAND()+RAND()+RAND()+RAND()+RAND()+RAND())-6))-1)+O$15)</x:f>
        <x:v>1930409.6670486243</x:v>
      </x:c>
      <x:c r="P257" s="97" t="n">
        <x:f>MAX(0,O257*(1+EXP((LN(1+'Monte Carlo'!$K$10)-0.5*'Monte Carlo'!$K$12^2)+'Monte Carlo'!$K$12*((RAND()+RAND()+RAND()+RAND()+RAND()+RAND()+RAND()+RAND()+RAND()+RAND()+RAND()+RAND())-6))-1)+P$15)</x:f>
        <x:v>1953098.7924370707</x:v>
      </x:c>
      <x:c r="Q257" s="97" t="n">
        <x:f>MAX(0,P257*(1+EXP((LN(1+'Monte Carlo'!$K$10)-0.5*'Monte Carlo'!$K$12^2)+'Monte Carlo'!$K$12*((RAND()+RAND()+RAND()+RAND()+RAND()+RAND()+RAND()+RAND()+RAND()+RAND()+RAND()+RAND())-6))-1)+Q$15)</x:f>
        <x:v>1586602.0577995088</x:v>
      </x:c>
      <x:c r="R257" s="97" t="n">
        <x:f>MAX(0,Q257*(1+EXP((LN(1+'Monte Carlo'!$K$10)-0.5*'Monte Carlo'!$K$12^2)+'Monte Carlo'!$K$12*((RAND()+RAND()+RAND()+RAND()+RAND()+RAND()+RAND()+RAND()+RAND()+RAND()+RAND()+RAND())-6))-1)+R$15)</x:f>
        <x:v>1627041.4190936214</x:v>
      </x:c>
      <x:c r="S257" s="97" t="n">
        <x:f>MAX(0,R257*(1+EXP((LN(1+'Monte Carlo'!$K$10)-0.5*'Monte Carlo'!$K$12^2)+'Monte Carlo'!$K$12*((RAND()+RAND()+RAND()+RAND()+RAND()+RAND()+RAND()+RAND()+RAND()+RAND()+RAND()+RAND())-6))-1)+S$15)</x:f>
        <x:v>1778612.913569841</x:v>
      </x:c>
      <x:c r="T257" s="97" t="n">
        <x:f>MAX(0,S257*(1+EXP((LN(1+'Monte Carlo'!$K$10)-0.5*'Monte Carlo'!$K$12^2)+'Monte Carlo'!$K$12*((RAND()+RAND()+RAND()+RAND()+RAND()+RAND()+RAND()+RAND()+RAND()+RAND()+RAND()+RAND())-6))-1)+T$15)</x:f>
        <x:v>1670714.2534246338</x:v>
      </x:c>
      <x:c r="U257" s="97" t="n">
        <x:f>MAX(0,T257*(1+EXP((LN(1+'Monte Carlo'!$K$10)-0.5*'Monte Carlo'!$K$12^2)+'Monte Carlo'!$K$12*((RAND()+RAND()+RAND()+RAND()+RAND()+RAND()+RAND()+RAND()+RAND()+RAND()+RAND()+RAND())-6))-1)+U$15)</x:f>
        <x:v>1798649.3135996517</x:v>
      </x:c>
      <x:c r="V257" s="97" t="n">
        <x:f>MAX(0,U257*(1+EXP((LN(1+'Monte Carlo'!$K$10)-0.5*'Monte Carlo'!$K$12^2)+'Monte Carlo'!$K$12*((RAND()+RAND()+RAND()+RAND()+RAND()+RAND()+RAND()+RAND()+RAND()+RAND()+RAND()+RAND())-6))-1)+V$15)</x:f>
        <x:v>2326943.307255529</x:v>
      </x:c>
      <x:c r="W257" s="97" t="n">
        <x:f>MAX(0,V257*(1+EXP((LN(1+'Monte Carlo'!$K$10)-0.5*'Monte Carlo'!$K$12^2)+'Monte Carlo'!$K$12*((RAND()+RAND()+RAND()+RAND()+RAND()+RAND()+RAND()+RAND()+RAND()+RAND()+RAND()+RAND())-6))-1)+W$15)</x:f>
        <x:v>2627229.9862238783</x:v>
      </x:c>
      <x:c r="X257" s="97" t="n">
        <x:f>MAX(0,W257*(1+EXP((LN(1+'Monte Carlo'!$K$10)-0.5*'Monte Carlo'!$K$12^2)+'Monte Carlo'!$K$12*((RAND()+RAND()+RAND()+RAND()+RAND()+RAND()+RAND()+RAND()+RAND()+RAND()+RAND()+RAND())-6))-1)+X$15)</x:f>
        <x:v>3038794.4243523283</x:v>
      </x:c>
      <x:c r="Y257" s="97" t="n">
        <x:f>MAX(0,X257*(1+EXP((LN(1+'Monte Carlo'!$K$10)-0.5*'Monte Carlo'!$K$12^2)+'Monte Carlo'!$K$12*((RAND()+RAND()+RAND()+RAND()+RAND()+RAND()+RAND()+RAND()+RAND()+RAND()+RAND()+RAND())-6))-1)+Y$15)</x:f>
        <x:v>3879717.477406646</x:v>
      </x:c>
      <x:c r="Z257" s="97" t="n">
        <x:f>MAX(0,Y257*(1+EXP((LN(1+'Monte Carlo'!$K$10)-0.5*'Monte Carlo'!$K$12^2)+'Monte Carlo'!$K$12*((RAND()+RAND()+RAND()+RAND()+RAND()+RAND()+RAND()+RAND()+RAND()+RAND()+RAND()+RAND())-6))-1)+Z$15)</x:f>
        <x:v>4397082.35474092</x:v>
      </x:c>
      <x:c r="AA257" s="97" t="n">
        <x:f>MAX(0,Z257*(1+EXP((LN(1+'Monte Carlo'!$K$10)-0.5*'Monte Carlo'!$K$12^2)+'Monte Carlo'!$K$12*((RAND()+RAND()+RAND()+RAND()+RAND()+RAND()+RAND()+RAND()+RAND()+RAND()+RAND()+RAND())-6))-1)+AA$15)</x:f>
        <x:v>4414119.652094647</x:v>
      </x:c>
      <x:c r="AB257" s="97" t="n">
        <x:f>MAX(0,AA257*(1+EXP((LN(1+'Monte Carlo'!$K$10)-0.5*'Monte Carlo'!$K$12^2)+'Monte Carlo'!$K$12*((RAND()+RAND()+RAND()+RAND()+RAND()+RAND()+RAND()+RAND()+RAND()+RAND()+RAND()+RAND())-6))-1)+AB$15)</x:f>
        <x:v>3125499.2212101556</x:v>
      </x:c>
      <x:c r="AC257" s="97" t="n">
        <x:f>MAX(0,AB257*(1+EXP((LN(1+'Monte Carlo'!$K$10)-0.5*'Monte Carlo'!$K$12^2)+'Monte Carlo'!$K$12*((RAND()+RAND()+RAND()+RAND()+RAND()+RAND()+RAND()+RAND()+RAND()+RAND()+RAND()+RAND())-6))-1)+AC$15)</x:f>
        <x:v>3539970.5969309076</x:v>
      </x:c>
      <x:c r="AD257" s="97" t="n">
        <x:f>MAX(0,AC257*(1+EXP((LN(1+'Monte Carlo'!$K$10)-0.5*'Monte Carlo'!$K$12^2)+'Monte Carlo'!$K$12*((RAND()+RAND()+RAND()+RAND()+RAND()+RAND()+RAND()+RAND()+RAND()+RAND()+RAND()+RAND())-6))-1)+AD$15)</x:f>
        <x:v>3705458.053897199</x:v>
      </x:c>
      <x:c r="AE257" s="97" t="n">
        <x:f>MAX(0,AD257*(1+EXP((LN(1+'Monte Carlo'!$K$10)-0.5*'Monte Carlo'!$K$12^2)+'Monte Carlo'!$K$12*((RAND()+RAND()+RAND()+RAND()+RAND()+RAND()+RAND()+RAND()+RAND()+RAND()+RAND()+RAND())-6))-1)+AE$15)</x:f>
        <x:v>4476624.310138385</x:v>
      </x:c>
      <x:c r="AF257" s="97" t="n">
        <x:f>MAX(0,AE257*(1+EXP((LN(1+'Monte Carlo'!$K$10)-0.5*'Monte Carlo'!$K$12^2)+'Monte Carlo'!$K$12*((RAND()+RAND()+RAND()+RAND()+RAND()+RAND()+RAND()+RAND()+RAND()+RAND()+RAND()+RAND())-6))-1)+AF$15)</x:f>
        <x:v>3731751.9618182555</x:v>
      </x:c>
      <x:c r="AG257" s="97">
        <x:f t="shared" si="5"/>
        <x:v>1029031.25</x:v>
      </x:c>
    </x:row>
    <x:row r="258">
      <x:c r="A258" s="93">
        <x:v>237</x:v>
      </x:c>
      <x:c r="B258" s="97" t="n">
        <x:f>IF(AND(UPPER('Monte Carlo'!$K$4)="YES",'Monte Carlo'!$K$5&gt;0),'Monte Carlo'!$K$13,Liquidity_30Y!$C$14)</x:f>
        <x:v>1029031.25</x:v>
      </x:c>
      <x:c r="C258" s="97" t="n">
        <x:f>MAX(0,B258*(1+EXP((LN(1+'Monte Carlo'!$K$10)-0.5*'Monte Carlo'!$K$12^2)+'Monte Carlo'!$K$12*((RAND()+RAND()+RAND()+RAND()+RAND()+RAND()+RAND()+RAND()+RAND()+RAND()+RAND()+RAND())-6))-1)+C$15)</x:f>
        <x:v>1163225.7351170941</x:v>
      </x:c>
      <x:c r="D258" s="97" t="n">
        <x:f>MAX(0,C258*(1+EXP((LN(1+'Monte Carlo'!$K$10)-0.5*'Monte Carlo'!$K$12^2)+'Monte Carlo'!$K$12*((RAND()+RAND()+RAND()+RAND()+RAND()+RAND()+RAND()+RAND()+RAND()+RAND()+RAND()+RAND())-6))-1)+D$15)</x:f>
        <x:v>1135392.5974015389</x:v>
      </x:c>
      <x:c r="E258" s="97" t="n">
        <x:f>MAX(0,D258*(1+EXP((LN(1+'Monte Carlo'!$K$10)-0.5*'Monte Carlo'!$K$12^2)+'Monte Carlo'!$K$12*((RAND()+RAND()+RAND()+RAND()+RAND()+RAND()+RAND()+RAND()+RAND()+RAND()+RAND()+RAND())-6))-1)+E$15)</x:f>
        <x:v>864772.6550089114</x:v>
      </x:c>
      <x:c r="F258" s="97" t="n">
        <x:f>MAX(0,E258*(1+EXP((LN(1+'Monte Carlo'!$K$10)-0.5*'Monte Carlo'!$K$12^2)+'Monte Carlo'!$K$12*((RAND()+RAND()+RAND()+RAND()+RAND()+RAND()+RAND()+RAND()+RAND()+RAND()+RAND()+RAND())-6))-1)+F$15)</x:f>
        <x:v>861270.3737429595</x:v>
      </x:c>
      <x:c r="G258" s="97" t="n">
        <x:f>MAX(0,F258*(1+EXP((LN(1+'Monte Carlo'!$K$10)-0.5*'Monte Carlo'!$K$12^2)+'Monte Carlo'!$K$12*((RAND()+RAND()+RAND()+RAND()+RAND()+RAND()+RAND()+RAND()+RAND()+RAND()+RAND()+RAND())-6))-1)+G$15)</x:f>
        <x:v>763745.5864349339</x:v>
      </x:c>
      <x:c r="H258" s="97" t="n">
        <x:f>MAX(0,G258*(1+EXP((LN(1+'Monte Carlo'!$K$10)-0.5*'Monte Carlo'!$K$12^2)+'Monte Carlo'!$K$12*((RAND()+RAND()+RAND()+RAND()+RAND()+RAND()+RAND()+RAND()+RAND()+RAND()+RAND()+RAND())-6))-1)+H$15)</x:f>
        <x:v>616051.9894605811</x:v>
      </x:c>
      <x:c r="I258" s="97" t="n">
        <x:f>MAX(0,H258*(1+EXP((LN(1+'Monte Carlo'!$K$10)-0.5*'Monte Carlo'!$K$12^2)+'Monte Carlo'!$K$12*((RAND()+RAND()+RAND()+RAND()+RAND()+RAND()+RAND()+RAND()+RAND()+RAND()+RAND()+RAND())-6))-1)+I$15)</x:f>
        <x:v>570450.3117604345</x:v>
      </x:c>
      <x:c r="J258" s="97" t="n">
        <x:f>MAX(0,I258*(1+EXP((LN(1+'Monte Carlo'!$K$10)-0.5*'Monte Carlo'!$K$12^2)+'Monte Carlo'!$K$12*((RAND()+RAND()+RAND()+RAND()+RAND()+RAND()+RAND()+RAND()+RAND()+RAND()+RAND()+RAND())-6))-1)+J$15)</x:f>
        <x:v>558495.8146909251</x:v>
      </x:c>
      <x:c r="K258" s="97" t="n">
        <x:f>MAX(0,J258*(1+EXP((LN(1+'Monte Carlo'!$K$10)-0.5*'Monte Carlo'!$K$12^2)+'Monte Carlo'!$K$12*((RAND()+RAND()+RAND()+RAND()+RAND()+RAND()+RAND()+RAND()+RAND()+RAND()+RAND()+RAND())-6))-1)+K$15)</x:f>
        <x:v>560613.5042010997</x:v>
      </x:c>
      <x:c r="L258" s="97" t="n">
        <x:f>MAX(0,K258*(1+EXP((LN(1+'Monte Carlo'!$K$10)-0.5*'Monte Carlo'!$K$12^2)+'Monte Carlo'!$K$12*((RAND()+RAND()+RAND()+RAND()+RAND()+RAND()+RAND()+RAND()+RAND()+RAND()+RAND()+RAND())-6))-1)+L$15)</x:f>
        <x:v>647520.3378681514</x:v>
      </x:c>
      <x:c r="M258" s="97" t="n">
        <x:f>MAX(0,L258*(1+EXP((LN(1+'Monte Carlo'!$K$10)-0.5*'Monte Carlo'!$K$12^2)+'Monte Carlo'!$K$12*((RAND()+RAND()+RAND()+RAND()+RAND()+RAND()+RAND()+RAND()+RAND()+RAND()+RAND()+RAND())-6))-1)+M$15)</x:f>
        <x:v>789680.2853439588</x:v>
      </x:c>
      <x:c r="N258" s="97" t="n">
        <x:f>MAX(0,M258*(1+EXP((LN(1+'Monte Carlo'!$K$10)-0.5*'Monte Carlo'!$K$12^2)+'Monte Carlo'!$K$12*((RAND()+RAND()+RAND()+RAND()+RAND()+RAND()+RAND()+RAND()+RAND()+RAND()+RAND()+RAND())-6))-1)+N$15)</x:f>
        <x:v>865873.8450311793</x:v>
      </x:c>
      <x:c r="O258" s="97" t="n">
        <x:f>MAX(0,N258*(1+EXP((LN(1+'Monte Carlo'!$K$10)-0.5*'Monte Carlo'!$K$12^2)+'Monte Carlo'!$K$12*((RAND()+RAND()+RAND()+RAND()+RAND()+RAND()+RAND()+RAND()+RAND()+RAND()+RAND()+RAND())-6))-1)+O$15)</x:f>
        <x:v>937620.2754738169</x:v>
      </x:c>
      <x:c r="P258" s="97" t="n">
        <x:f>MAX(0,O258*(1+EXP((LN(1+'Monte Carlo'!$K$10)-0.5*'Monte Carlo'!$K$12^2)+'Monte Carlo'!$K$12*((RAND()+RAND()+RAND()+RAND()+RAND()+RAND()+RAND()+RAND()+RAND()+RAND()+RAND()+RAND())-6))-1)+P$15)</x:f>
        <x:v>1265713.8471190168</x:v>
      </x:c>
      <x:c r="Q258" s="97" t="n">
        <x:f>MAX(0,P258*(1+EXP((LN(1+'Monte Carlo'!$K$10)-0.5*'Monte Carlo'!$K$12^2)+'Monte Carlo'!$K$12*((RAND()+RAND()+RAND()+RAND()+RAND()+RAND()+RAND()+RAND()+RAND()+RAND()+RAND()+RAND())-6))-1)+Q$15)</x:f>
        <x:v>1178043.1521497532</x:v>
      </x:c>
      <x:c r="R258" s="97" t="n">
        <x:f>MAX(0,Q258*(1+EXP((LN(1+'Monte Carlo'!$K$10)-0.5*'Monte Carlo'!$K$12^2)+'Monte Carlo'!$K$12*((RAND()+RAND()+RAND()+RAND()+RAND()+RAND()+RAND()+RAND()+RAND()+RAND()+RAND()+RAND())-6))-1)+R$15)</x:f>
        <x:v>1518228.0126712273</x:v>
      </x:c>
      <x:c r="S258" s="97" t="n">
        <x:f>MAX(0,R258*(1+EXP((LN(1+'Monte Carlo'!$K$10)-0.5*'Monte Carlo'!$K$12^2)+'Monte Carlo'!$K$12*((RAND()+RAND()+RAND()+RAND()+RAND()+RAND()+RAND()+RAND()+RAND()+RAND()+RAND()+RAND())-6))-1)+S$15)</x:f>
        <x:v>1460912.8545908956</x:v>
      </x:c>
      <x:c r="T258" s="97" t="n">
        <x:f>MAX(0,S258*(1+EXP((LN(1+'Monte Carlo'!$K$10)-0.5*'Monte Carlo'!$K$12^2)+'Monte Carlo'!$K$12*((RAND()+RAND()+RAND()+RAND()+RAND()+RAND()+RAND()+RAND()+RAND()+RAND()+RAND()+RAND())-6))-1)+T$15)</x:f>
        <x:v>1664269.8048555176</x:v>
      </x:c>
      <x:c r="U258" s="97" t="n">
        <x:f>MAX(0,T258*(1+EXP((LN(1+'Monte Carlo'!$K$10)-0.5*'Monte Carlo'!$K$12^2)+'Monte Carlo'!$K$12*((RAND()+RAND()+RAND()+RAND()+RAND()+RAND()+RAND()+RAND()+RAND()+RAND()+RAND()+RAND())-6))-1)+U$15)</x:f>
        <x:v>1383391.1466614965</x:v>
      </x:c>
      <x:c r="V258" s="97" t="n">
        <x:f>MAX(0,U258*(1+EXP((LN(1+'Monte Carlo'!$K$10)-0.5*'Monte Carlo'!$K$12^2)+'Monte Carlo'!$K$12*((RAND()+RAND()+RAND()+RAND()+RAND()+RAND()+RAND()+RAND()+RAND()+RAND()+RAND()+RAND())-6))-1)+V$15)</x:f>
        <x:v>1553253.6345562711</x:v>
      </x:c>
      <x:c r="W258" s="97" t="n">
        <x:f>MAX(0,V258*(1+EXP((LN(1+'Monte Carlo'!$K$10)-0.5*'Monte Carlo'!$K$12^2)+'Monte Carlo'!$K$12*((RAND()+RAND()+RAND()+RAND()+RAND()+RAND()+RAND()+RAND()+RAND()+RAND()+RAND()+RAND())-6))-1)+W$15)</x:f>
        <x:v>1820349.1159154882</x:v>
      </x:c>
      <x:c r="X258" s="97" t="n">
        <x:f>MAX(0,W258*(1+EXP((LN(1+'Monte Carlo'!$K$10)-0.5*'Monte Carlo'!$K$12^2)+'Monte Carlo'!$K$12*((RAND()+RAND()+RAND()+RAND()+RAND()+RAND()+RAND()+RAND()+RAND()+RAND()+RAND()+RAND())-6))-1)+X$15)</x:f>
        <x:v>1572702.1871937138</x:v>
      </x:c>
      <x:c r="Y258" s="97" t="n">
        <x:f>MAX(0,X258*(1+EXP((LN(1+'Monte Carlo'!$K$10)-0.5*'Monte Carlo'!$K$12^2)+'Monte Carlo'!$K$12*((RAND()+RAND()+RAND()+RAND()+RAND()+RAND()+RAND()+RAND()+RAND()+RAND()+RAND()+RAND())-6))-1)+Y$15)</x:f>
        <x:v>1506606.7593816817</x:v>
      </x:c>
      <x:c r="Z258" s="97" t="n">
        <x:f>MAX(0,Y258*(1+EXP((LN(1+'Monte Carlo'!$K$10)-0.5*'Monte Carlo'!$K$12^2)+'Monte Carlo'!$K$12*((RAND()+RAND()+RAND()+RAND()+RAND()+RAND()+RAND()+RAND()+RAND()+RAND()+RAND()+RAND())-6))-1)+Z$15)</x:f>
        <x:v>1771508.9908480432</x:v>
      </x:c>
      <x:c r="AA258" s="97" t="n">
        <x:f>MAX(0,Z258*(1+EXP((LN(1+'Monte Carlo'!$K$10)-0.5*'Monte Carlo'!$K$12^2)+'Monte Carlo'!$K$12*((RAND()+RAND()+RAND()+RAND()+RAND()+RAND()+RAND()+RAND()+RAND()+RAND()+RAND()+RAND())-6))-1)+AA$15)</x:f>
        <x:v>1931258.3192735747</x:v>
      </x:c>
      <x:c r="AB258" s="97" t="n">
        <x:f>MAX(0,AA258*(1+EXP((LN(1+'Monte Carlo'!$K$10)-0.5*'Monte Carlo'!$K$12^2)+'Monte Carlo'!$K$12*((RAND()+RAND()+RAND()+RAND()+RAND()+RAND()+RAND()+RAND()+RAND()+RAND()+RAND()+RAND())-6))-1)+AB$15)</x:f>
        <x:v>1867554.4445272947</x:v>
      </x:c>
      <x:c r="AC258" s="97" t="n">
        <x:f>MAX(0,AB258*(1+EXP((LN(1+'Monte Carlo'!$K$10)-0.5*'Monte Carlo'!$K$12^2)+'Monte Carlo'!$K$12*((RAND()+RAND()+RAND()+RAND()+RAND()+RAND()+RAND()+RAND()+RAND()+RAND()+RAND()+RAND())-6))-1)+AC$15)</x:f>
        <x:v>2182622.5891048447</x:v>
      </x:c>
      <x:c r="AD258" s="97" t="n">
        <x:f>MAX(0,AC258*(1+EXP((LN(1+'Monte Carlo'!$K$10)-0.5*'Monte Carlo'!$K$12^2)+'Monte Carlo'!$K$12*((RAND()+RAND()+RAND()+RAND()+RAND()+RAND()+RAND()+RAND()+RAND()+RAND()+RAND()+RAND())-6))-1)+AD$15)</x:f>
        <x:v>2935438.8546644934</x:v>
      </x:c>
      <x:c r="AE258" s="97" t="n">
        <x:f>MAX(0,AD258*(1+EXP((LN(1+'Monte Carlo'!$K$10)-0.5*'Monte Carlo'!$K$12^2)+'Monte Carlo'!$K$12*((RAND()+RAND()+RAND()+RAND()+RAND()+RAND()+RAND()+RAND()+RAND()+RAND()+RAND()+RAND())-6))-1)+AE$15)</x:f>
        <x:v>3166616.128615191</x:v>
      </x:c>
      <x:c r="AF258" s="97" t="n">
        <x:f>MAX(0,AE258*(1+EXP((LN(1+'Monte Carlo'!$K$10)-0.5*'Monte Carlo'!$K$12^2)+'Monte Carlo'!$K$12*((RAND()+RAND()+RAND()+RAND()+RAND()+RAND()+RAND()+RAND()+RAND()+RAND()+RAND()+RAND())-6))-1)+AF$15)</x:f>
        <x:v>3503106.0780709013</x:v>
      </x:c>
      <x:c r="AG258" s="97">
        <x:f t="shared" si="5"/>
        <x:v>1029031.25</x:v>
      </x:c>
    </x:row>
    <x:row r="259">
      <x:c r="A259" s="93">
        <x:v>238</x:v>
      </x:c>
      <x:c r="B259" s="97" t="n">
        <x:f>IF(AND(UPPER('Monte Carlo'!$K$4)="YES",'Monte Carlo'!$K$5&gt;0),'Monte Carlo'!$K$13,Liquidity_30Y!$C$14)</x:f>
        <x:v>1029031.25</x:v>
      </x:c>
      <x:c r="C259" s="97" t="n">
        <x:f>MAX(0,B259*(1+EXP((LN(1+'Monte Carlo'!$K$10)-0.5*'Monte Carlo'!$K$12^2)+'Monte Carlo'!$K$12*((RAND()+RAND()+RAND()+RAND()+RAND()+RAND()+RAND()+RAND()+RAND()+RAND()+RAND()+RAND())-6))-1)+C$15)</x:f>
        <x:v>1437068.206611713</x:v>
      </x:c>
      <x:c r="D259" s="97" t="n">
        <x:f>MAX(0,C259*(1+EXP((LN(1+'Monte Carlo'!$K$10)-0.5*'Monte Carlo'!$K$12^2)+'Monte Carlo'!$K$12*((RAND()+RAND()+RAND()+RAND()+RAND()+RAND()+RAND()+RAND()+RAND()+RAND()+RAND()+RAND())-6))-1)+D$15)</x:f>
        <x:v>1420510.2009866985</x:v>
      </x:c>
      <x:c r="E259" s="97" t="n">
        <x:f>MAX(0,D259*(1+EXP((LN(1+'Monte Carlo'!$K$10)-0.5*'Monte Carlo'!$K$12^2)+'Monte Carlo'!$K$12*((RAND()+RAND()+RAND()+RAND()+RAND()+RAND()+RAND()+RAND()+RAND()+RAND()+RAND()+RAND())-6))-1)+E$15)</x:f>
        <x:v>1702536.718182593</x:v>
      </x:c>
      <x:c r="F259" s="97" t="n">
        <x:f>MAX(0,E259*(1+EXP((LN(1+'Monte Carlo'!$K$10)-0.5*'Monte Carlo'!$K$12^2)+'Monte Carlo'!$K$12*((RAND()+RAND()+RAND()+RAND()+RAND()+RAND()+RAND()+RAND()+RAND()+RAND()+RAND()+RAND())-6))-1)+F$15)</x:f>
        <x:v>2054176.185598021</x:v>
      </x:c>
      <x:c r="G259" s="97" t="n">
        <x:f>MAX(0,F259*(1+EXP((LN(1+'Monte Carlo'!$K$10)-0.5*'Monte Carlo'!$K$12^2)+'Monte Carlo'!$K$12*((RAND()+RAND()+RAND()+RAND()+RAND()+RAND()+RAND()+RAND()+RAND()+RAND()+RAND()+RAND())-6))-1)+G$15)</x:f>
        <x:v>2661004.42589875</x:v>
      </x:c>
      <x:c r="H259" s="97" t="n">
        <x:f>MAX(0,G259*(1+EXP((LN(1+'Monte Carlo'!$K$10)-0.5*'Monte Carlo'!$K$12^2)+'Monte Carlo'!$K$12*((RAND()+RAND()+RAND()+RAND()+RAND()+RAND()+RAND()+RAND()+RAND()+RAND()+RAND()+RAND())-6))-1)+H$15)</x:f>
        <x:v>2786281.8519083667</x:v>
      </x:c>
      <x:c r="I259" s="97" t="n">
        <x:f>MAX(0,H259*(1+EXP((LN(1+'Monte Carlo'!$K$10)-0.5*'Monte Carlo'!$K$12^2)+'Monte Carlo'!$K$12*((RAND()+RAND()+RAND()+RAND()+RAND()+RAND()+RAND()+RAND()+RAND()+RAND()+RAND()+RAND())-6))-1)+I$15)</x:f>
        <x:v>3187865.1905769147</x:v>
      </x:c>
      <x:c r="J259" s="97" t="n">
        <x:f>MAX(0,I259*(1+EXP((LN(1+'Monte Carlo'!$K$10)-0.5*'Monte Carlo'!$K$12^2)+'Monte Carlo'!$K$12*((RAND()+RAND()+RAND()+RAND()+RAND()+RAND()+RAND()+RAND()+RAND()+RAND()+RAND()+RAND())-6))-1)+J$15)</x:f>
        <x:v>2897629.4981492646</x:v>
      </x:c>
      <x:c r="K259" s="97" t="n">
        <x:f>MAX(0,J259*(1+EXP((LN(1+'Monte Carlo'!$K$10)-0.5*'Monte Carlo'!$K$12^2)+'Monte Carlo'!$K$12*((RAND()+RAND()+RAND()+RAND()+RAND()+RAND()+RAND()+RAND()+RAND()+RAND()+RAND()+RAND())-6))-1)+K$15)</x:f>
        <x:v>3278573.2790334336</x:v>
      </x:c>
      <x:c r="L259" s="97" t="n">
        <x:f>MAX(0,K259*(1+EXP((LN(1+'Monte Carlo'!$K$10)-0.5*'Monte Carlo'!$K$12^2)+'Monte Carlo'!$K$12*((RAND()+RAND()+RAND()+RAND()+RAND()+RAND()+RAND()+RAND()+RAND()+RAND()+RAND()+RAND())-6))-1)+L$15)</x:f>
        <x:v>2890032.7018654617</x:v>
      </x:c>
      <x:c r="M259" s="97" t="n">
        <x:f>MAX(0,L259*(1+EXP((LN(1+'Monte Carlo'!$K$10)-0.5*'Monte Carlo'!$K$12^2)+'Monte Carlo'!$K$12*((RAND()+RAND()+RAND()+RAND()+RAND()+RAND()+RAND()+RAND()+RAND()+RAND()+RAND()+RAND())-6))-1)+M$15)</x:f>
        <x:v>3309307.692004251</x:v>
      </x:c>
      <x:c r="N259" s="97" t="n">
        <x:f>MAX(0,M259*(1+EXP((LN(1+'Monte Carlo'!$K$10)-0.5*'Monte Carlo'!$K$12^2)+'Monte Carlo'!$K$12*((RAND()+RAND()+RAND()+RAND()+RAND()+RAND()+RAND()+RAND()+RAND()+RAND()+RAND()+RAND())-6))-1)+N$15)</x:f>
        <x:v>3519377.9789570384</x:v>
      </x:c>
      <x:c r="O259" s="97" t="n">
        <x:f>MAX(0,N259*(1+EXP((LN(1+'Monte Carlo'!$K$10)-0.5*'Monte Carlo'!$K$12^2)+'Monte Carlo'!$K$12*((RAND()+RAND()+RAND()+RAND()+RAND()+RAND()+RAND()+RAND()+RAND()+RAND()+RAND()+RAND())-6))-1)+O$15)</x:f>
        <x:v>4519064.1109154</x:v>
      </x:c>
      <x:c r="P259" s="97" t="n">
        <x:f>MAX(0,O259*(1+EXP((LN(1+'Monte Carlo'!$K$10)-0.5*'Monte Carlo'!$K$12^2)+'Monte Carlo'!$K$12*((RAND()+RAND()+RAND()+RAND()+RAND()+RAND()+RAND()+RAND()+RAND()+RAND()+RAND()+RAND())-6))-1)+P$15)</x:f>
        <x:v>4598663.802681849</x:v>
      </x:c>
      <x:c r="Q259" s="97" t="n">
        <x:f>MAX(0,P259*(1+EXP((LN(1+'Monte Carlo'!$K$10)-0.5*'Monte Carlo'!$K$12^2)+'Monte Carlo'!$K$12*((RAND()+RAND()+RAND()+RAND()+RAND()+RAND()+RAND()+RAND()+RAND()+RAND()+RAND()+RAND())-6))-1)+Q$15)</x:f>
        <x:v>4808075.662265446</x:v>
      </x:c>
      <x:c r="R259" s="97" t="n">
        <x:f>MAX(0,Q259*(1+EXP((LN(1+'Monte Carlo'!$K$10)-0.5*'Monte Carlo'!$K$12^2)+'Monte Carlo'!$K$12*((RAND()+RAND()+RAND()+RAND()+RAND()+RAND()+RAND()+RAND()+RAND()+RAND()+RAND()+RAND())-6))-1)+R$15)</x:f>
        <x:v>5871206.380331057</x:v>
      </x:c>
      <x:c r="S259" s="97" t="n">
        <x:f>MAX(0,R259*(1+EXP((LN(1+'Monte Carlo'!$K$10)-0.5*'Monte Carlo'!$K$12^2)+'Monte Carlo'!$K$12*((RAND()+RAND()+RAND()+RAND()+RAND()+RAND()+RAND()+RAND()+RAND()+RAND()+RAND()+RAND())-6))-1)+S$15)</x:f>
        <x:v>5595257.422795311</x:v>
      </x:c>
      <x:c r="T259" s="97" t="n">
        <x:f>MAX(0,S259*(1+EXP((LN(1+'Monte Carlo'!$K$10)-0.5*'Monte Carlo'!$K$12^2)+'Monte Carlo'!$K$12*((RAND()+RAND()+RAND()+RAND()+RAND()+RAND()+RAND()+RAND()+RAND()+RAND()+RAND()+RAND())-6))-1)+T$15)</x:f>
        <x:v>5343473.897590365</x:v>
      </x:c>
      <x:c r="U259" s="97" t="n">
        <x:f>MAX(0,T259*(1+EXP((LN(1+'Monte Carlo'!$K$10)-0.5*'Monte Carlo'!$K$12^2)+'Monte Carlo'!$K$12*((RAND()+RAND()+RAND()+RAND()+RAND()+RAND()+RAND()+RAND()+RAND()+RAND()+RAND()+RAND())-6))-1)+U$15)</x:f>
        <x:v>6230726.627780572</x:v>
      </x:c>
      <x:c r="V259" s="97" t="n">
        <x:f>MAX(0,U259*(1+EXP((LN(1+'Monte Carlo'!$K$10)-0.5*'Monte Carlo'!$K$12^2)+'Monte Carlo'!$K$12*((RAND()+RAND()+RAND()+RAND()+RAND()+RAND()+RAND()+RAND()+RAND()+RAND()+RAND()+RAND())-6))-1)+V$15)</x:f>
        <x:v>6184898.723090794</x:v>
      </x:c>
      <x:c r="W259" s="97" t="n">
        <x:f>MAX(0,V259*(1+EXP((LN(1+'Monte Carlo'!$K$10)-0.5*'Monte Carlo'!$K$12^2)+'Monte Carlo'!$K$12*((RAND()+RAND()+RAND()+RAND()+RAND()+RAND()+RAND()+RAND()+RAND()+RAND()+RAND()+RAND())-6))-1)+W$15)</x:f>
        <x:v>5281585.603719849</x:v>
      </x:c>
      <x:c r="X259" s="97" t="n">
        <x:f>MAX(0,W259*(1+EXP((LN(1+'Monte Carlo'!$K$10)-0.5*'Monte Carlo'!$K$12^2)+'Monte Carlo'!$K$12*((RAND()+RAND()+RAND()+RAND()+RAND()+RAND()+RAND()+RAND()+RAND()+RAND()+RAND()+RAND())-6))-1)+X$15)</x:f>
        <x:v>5486148.449737284</x:v>
      </x:c>
      <x:c r="Y259" s="97" t="n">
        <x:f>MAX(0,X259*(1+EXP((LN(1+'Monte Carlo'!$K$10)-0.5*'Monte Carlo'!$K$12^2)+'Monte Carlo'!$K$12*((RAND()+RAND()+RAND()+RAND()+RAND()+RAND()+RAND()+RAND()+RAND()+RAND()+RAND()+RAND())-6))-1)+Y$15)</x:f>
        <x:v>4689226.84861698</x:v>
      </x:c>
      <x:c r="Z259" s="97" t="n">
        <x:f>MAX(0,Y259*(1+EXP((LN(1+'Monte Carlo'!$K$10)-0.5*'Monte Carlo'!$K$12^2)+'Monte Carlo'!$K$12*((RAND()+RAND()+RAND()+RAND()+RAND()+RAND()+RAND()+RAND()+RAND()+RAND()+RAND()+RAND())-6))-1)+Z$15)</x:f>
        <x:v>3887042.6167039503</x:v>
      </x:c>
      <x:c r="AA259" s="97" t="n">
        <x:f>MAX(0,Z259*(1+EXP((LN(1+'Monte Carlo'!$K$10)-0.5*'Monte Carlo'!$K$12^2)+'Monte Carlo'!$K$12*((RAND()+RAND()+RAND()+RAND()+RAND()+RAND()+RAND()+RAND()+RAND()+RAND()+RAND()+RAND())-6))-1)+AA$15)</x:f>
        <x:v>4745119.824054362</x:v>
      </x:c>
      <x:c r="AB259" s="97" t="n">
        <x:f>MAX(0,AA259*(1+EXP((LN(1+'Monte Carlo'!$K$10)-0.5*'Monte Carlo'!$K$12^2)+'Monte Carlo'!$K$12*((RAND()+RAND()+RAND()+RAND()+RAND()+RAND()+RAND()+RAND()+RAND()+RAND()+RAND()+RAND())-6))-1)+AB$15)</x:f>
        <x:v>5467284.801354667</x:v>
      </x:c>
      <x:c r="AC259" s="97" t="n">
        <x:f>MAX(0,AB259*(1+EXP((LN(1+'Monte Carlo'!$K$10)-0.5*'Monte Carlo'!$K$12^2)+'Monte Carlo'!$K$12*((RAND()+RAND()+RAND()+RAND()+RAND()+RAND()+RAND()+RAND()+RAND()+RAND()+RAND()+RAND())-6))-1)+AC$15)</x:f>
        <x:v>5363923.321788291</x:v>
      </x:c>
      <x:c r="AD259" s="97" t="n">
        <x:f>MAX(0,AC259*(1+EXP((LN(1+'Monte Carlo'!$K$10)-0.5*'Monte Carlo'!$K$12^2)+'Monte Carlo'!$K$12*((RAND()+RAND()+RAND()+RAND()+RAND()+RAND()+RAND()+RAND()+RAND()+RAND()+RAND()+RAND())-6))-1)+AD$15)</x:f>
        <x:v>4353585.148866169</x:v>
      </x:c>
      <x:c r="AE259" s="97" t="n">
        <x:f>MAX(0,AD259*(1+EXP((LN(1+'Monte Carlo'!$K$10)-0.5*'Monte Carlo'!$K$12^2)+'Monte Carlo'!$K$12*((RAND()+RAND()+RAND()+RAND()+RAND()+RAND()+RAND()+RAND()+RAND()+RAND()+RAND()+RAND())-6))-1)+AE$15)</x:f>
        <x:v>5774253.954380076</x:v>
      </x:c>
      <x:c r="AF259" s="97" t="n">
        <x:f>MAX(0,AE259*(1+EXP((LN(1+'Monte Carlo'!$K$10)-0.5*'Monte Carlo'!$K$12^2)+'Monte Carlo'!$K$12*((RAND()+RAND()+RAND()+RAND()+RAND()+RAND()+RAND()+RAND()+RAND()+RAND()+RAND()+RAND())-6))-1)+AF$15)</x:f>
        <x:v>5439618.572741499</x:v>
      </x:c>
      <x:c r="AG259" s="97">
        <x:f t="shared" si="5"/>
        <x:v>703629.71544052428</x:v>
      </x:c>
    </x:row>
    <x:row r="260">
      <x:c r="A260" s="93">
        <x:v>239</x:v>
      </x:c>
      <x:c r="B260" s="97" t="n">
        <x:f>IF(AND(UPPER('Monte Carlo'!$K$4)="YES",'Monte Carlo'!$K$5&gt;0),'Monte Carlo'!$K$13,Liquidity_30Y!$C$14)</x:f>
        <x:v>1029031.25</x:v>
      </x:c>
      <x:c r="C260" s="97" t="n">
        <x:f>MAX(0,B260*(1+EXP((LN(1+'Monte Carlo'!$K$10)-0.5*'Monte Carlo'!$K$12^2)+'Monte Carlo'!$K$12*((RAND()+RAND()+RAND()+RAND()+RAND()+RAND()+RAND()+RAND()+RAND()+RAND()+RAND()+RAND())-6))-1)+C$15)</x:f>
        <x:v>1421149.1983908997</x:v>
      </x:c>
      <x:c r="D260" s="97" t="n">
        <x:f>MAX(0,C260*(1+EXP((LN(1+'Monte Carlo'!$K$10)-0.5*'Monte Carlo'!$K$12^2)+'Monte Carlo'!$K$12*((RAND()+RAND()+RAND()+RAND()+RAND()+RAND()+RAND()+RAND()+RAND()+RAND()+RAND()+RAND())-6))-1)+D$15)</x:f>
        <x:v>1704905.238288168</x:v>
      </x:c>
      <x:c r="E260" s="97" t="n">
        <x:f>MAX(0,D260*(1+EXP((LN(1+'Monte Carlo'!$K$10)-0.5*'Monte Carlo'!$K$12^2)+'Monte Carlo'!$K$12*((RAND()+RAND()+RAND()+RAND()+RAND()+RAND()+RAND()+RAND()+RAND()+RAND()+RAND()+RAND())-6))-1)+E$15)</x:f>
        <x:v>2072566.2831704651</x:v>
      </x:c>
      <x:c r="F260" s="97" t="n">
        <x:f>MAX(0,E260*(1+EXP((LN(1+'Monte Carlo'!$K$10)-0.5*'Monte Carlo'!$K$12^2)+'Monte Carlo'!$K$12*((RAND()+RAND()+RAND()+RAND()+RAND()+RAND()+RAND()+RAND()+RAND()+RAND()+RAND()+RAND())-6))-1)+F$15)</x:f>
        <x:v>2194195.638899956</x:v>
      </x:c>
      <x:c r="G260" s="97" t="n">
        <x:f>MAX(0,F260*(1+EXP((LN(1+'Monte Carlo'!$K$10)-0.5*'Monte Carlo'!$K$12^2)+'Monte Carlo'!$K$12*((RAND()+RAND()+RAND()+RAND()+RAND()+RAND()+RAND()+RAND()+RAND()+RAND()+RAND()+RAND())-6))-1)+G$15)</x:f>
        <x:v>2190295.5649017063</x:v>
      </x:c>
      <x:c r="H260" s="97" t="n">
        <x:f>MAX(0,G260*(1+EXP((LN(1+'Monte Carlo'!$K$10)-0.5*'Monte Carlo'!$K$12^2)+'Monte Carlo'!$K$12*((RAND()+RAND()+RAND()+RAND()+RAND()+RAND()+RAND()+RAND()+RAND()+RAND()+RAND()+RAND())-6))-1)+H$15)</x:f>
        <x:v>2465768.241371368</x:v>
      </x:c>
      <x:c r="I260" s="97" t="n">
        <x:f>MAX(0,H260*(1+EXP((LN(1+'Monte Carlo'!$K$10)-0.5*'Monte Carlo'!$K$12^2)+'Monte Carlo'!$K$12*((RAND()+RAND()+RAND()+RAND()+RAND()+RAND()+RAND()+RAND()+RAND()+RAND()+RAND()+RAND())-6))-1)+I$15)</x:f>
        <x:v>2384165.962559199</x:v>
      </x:c>
      <x:c r="J260" s="97" t="n">
        <x:f>MAX(0,I260*(1+EXP((LN(1+'Monte Carlo'!$K$10)-0.5*'Monte Carlo'!$K$12^2)+'Monte Carlo'!$K$12*((RAND()+RAND()+RAND()+RAND()+RAND()+RAND()+RAND()+RAND()+RAND()+RAND()+RAND()+RAND())-6))-1)+J$15)</x:f>
        <x:v>2942515.340321377</x:v>
      </x:c>
      <x:c r="K260" s="97" t="n">
        <x:f>MAX(0,J260*(1+EXP((LN(1+'Monte Carlo'!$K$10)-0.5*'Monte Carlo'!$K$12^2)+'Monte Carlo'!$K$12*((RAND()+RAND()+RAND()+RAND()+RAND()+RAND()+RAND()+RAND()+RAND()+RAND()+RAND()+RAND())-6))-1)+K$15)</x:f>
        <x:v>2897163.9396104356</x:v>
      </x:c>
      <x:c r="L260" s="97" t="n">
        <x:f>MAX(0,K260*(1+EXP((LN(1+'Monte Carlo'!$K$10)-0.5*'Monte Carlo'!$K$12^2)+'Monte Carlo'!$K$12*((RAND()+RAND()+RAND()+RAND()+RAND()+RAND()+RAND()+RAND()+RAND()+RAND()+RAND()+RAND())-6))-1)+L$15)</x:f>
        <x:v>2703519.150047606</x:v>
      </x:c>
      <x:c r="M260" s="97" t="n">
        <x:f>MAX(0,L260*(1+EXP((LN(1+'Monte Carlo'!$K$10)-0.5*'Monte Carlo'!$K$12^2)+'Monte Carlo'!$K$12*((RAND()+RAND()+RAND()+RAND()+RAND()+RAND()+RAND()+RAND()+RAND()+RAND()+RAND()+RAND())-6))-1)+M$15)</x:f>
        <x:v>2799593.341490026</x:v>
      </x:c>
      <x:c r="N260" s="97" t="n">
        <x:f>MAX(0,M260*(1+EXP((LN(1+'Monte Carlo'!$K$10)-0.5*'Monte Carlo'!$K$12^2)+'Monte Carlo'!$K$12*((RAND()+RAND()+RAND()+RAND()+RAND()+RAND()+RAND()+RAND()+RAND()+RAND()+RAND()+RAND())-6))-1)+N$15)</x:f>
        <x:v>2856108.865703139</x:v>
      </x:c>
      <x:c r="O260" s="97" t="n">
        <x:f>MAX(0,N260*(1+EXP((LN(1+'Monte Carlo'!$K$10)-0.5*'Monte Carlo'!$K$12^2)+'Monte Carlo'!$K$12*((RAND()+RAND()+RAND()+RAND()+RAND()+RAND()+RAND()+RAND()+RAND()+RAND()+RAND()+RAND())-6))-1)+O$15)</x:f>
        <x:v>2867530.438317867</x:v>
      </x:c>
      <x:c r="P260" s="97" t="n">
        <x:f>MAX(0,O260*(1+EXP((LN(1+'Monte Carlo'!$K$10)-0.5*'Monte Carlo'!$K$12^2)+'Monte Carlo'!$K$12*((RAND()+RAND()+RAND()+RAND()+RAND()+RAND()+RAND()+RAND()+RAND()+RAND()+RAND()+RAND())-6))-1)+P$15)</x:f>
        <x:v>2766989.0319370925</x:v>
      </x:c>
      <x:c r="Q260" s="97" t="n">
        <x:f>MAX(0,P260*(1+EXP((LN(1+'Monte Carlo'!$K$10)-0.5*'Monte Carlo'!$K$12^2)+'Monte Carlo'!$K$12*((RAND()+RAND()+RAND()+RAND()+RAND()+RAND()+RAND()+RAND()+RAND()+RAND()+RAND()+RAND())-6))-1)+Q$15)</x:f>
        <x:v>2965794.5017136703</x:v>
      </x:c>
      <x:c r="R260" s="97" t="n">
        <x:f>MAX(0,Q260*(1+EXP((LN(1+'Monte Carlo'!$K$10)-0.5*'Monte Carlo'!$K$12^2)+'Monte Carlo'!$K$12*((RAND()+RAND()+RAND()+RAND()+RAND()+RAND()+RAND()+RAND()+RAND()+RAND()+RAND()+RAND())-6))-1)+R$15)</x:f>
        <x:v>2109088.3436164414</x:v>
      </x:c>
      <x:c r="S260" s="97" t="n">
        <x:f>MAX(0,R260*(1+EXP((LN(1+'Monte Carlo'!$K$10)-0.5*'Monte Carlo'!$K$12^2)+'Monte Carlo'!$K$12*((RAND()+RAND()+RAND()+RAND()+RAND()+RAND()+RAND()+RAND()+RAND()+RAND()+RAND()+RAND())-6))-1)+S$15)</x:f>
        <x:v>1848601.6915305674</x:v>
      </x:c>
      <x:c r="T260" s="97" t="n">
        <x:f>MAX(0,S260*(1+EXP((LN(1+'Monte Carlo'!$K$10)-0.5*'Monte Carlo'!$K$12^2)+'Monte Carlo'!$K$12*((RAND()+RAND()+RAND()+RAND()+RAND()+RAND()+RAND()+RAND()+RAND()+RAND()+RAND()+RAND())-6))-1)+T$15)</x:f>
        <x:v>2346860.1275783894</x:v>
      </x:c>
      <x:c r="U260" s="97" t="n">
        <x:f>MAX(0,T260*(1+EXP((LN(1+'Monte Carlo'!$K$10)-0.5*'Monte Carlo'!$K$12^2)+'Monte Carlo'!$K$12*((RAND()+RAND()+RAND()+RAND()+RAND()+RAND()+RAND()+RAND()+RAND()+RAND()+RAND()+RAND())-6))-1)+U$15)</x:f>
        <x:v>2825628.227583612</x:v>
      </x:c>
      <x:c r="V260" s="97" t="n">
        <x:f>MAX(0,U260*(1+EXP((LN(1+'Monte Carlo'!$K$10)-0.5*'Monte Carlo'!$K$12^2)+'Monte Carlo'!$K$12*((RAND()+RAND()+RAND()+RAND()+RAND()+RAND()+RAND()+RAND()+RAND()+RAND()+RAND()+RAND())-6))-1)+V$15)</x:f>
        <x:v>3115722.1660346603</x:v>
      </x:c>
      <x:c r="W260" s="97" t="n">
        <x:f>MAX(0,V260*(1+EXP((LN(1+'Monte Carlo'!$K$10)-0.5*'Monte Carlo'!$K$12^2)+'Monte Carlo'!$K$12*((RAND()+RAND()+RAND()+RAND()+RAND()+RAND()+RAND()+RAND()+RAND()+RAND()+RAND()+RAND())-6))-1)+W$15)</x:f>
        <x:v>2919260.627992795</x:v>
      </x:c>
      <x:c r="X260" s="97" t="n">
        <x:f>MAX(0,W260*(1+EXP((LN(1+'Monte Carlo'!$K$10)-0.5*'Monte Carlo'!$K$12^2)+'Monte Carlo'!$K$12*((RAND()+RAND()+RAND()+RAND()+RAND()+RAND()+RAND()+RAND()+RAND()+RAND()+RAND()+RAND())-6))-1)+X$15)</x:f>
        <x:v>2685942.8748045927</x:v>
      </x:c>
      <x:c r="Y260" s="97" t="n">
        <x:f>MAX(0,X260*(1+EXP((LN(1+'Monte Carlo'!$K$10)-0.5*'Monte Carlo'!$K$12^2)+'Monte Carlo'!$K$12*((RAND()+RAND()+RAND()+RAND()+RAND()+RAND()+RAND()+RAND()+RAND()+RAND()+RAND()+RAND())-6))-1)+Y$15)</x:f>
        <x:v>2313945.9770585983</x:v>
      </x:c>
      <x:c r="Z260" s="97" t="n">
        <x:f>MAX(0,Y260*(1+EXP((LN(1+'Monte Carlo'!$K$10)-0.5*'Monte Carlo'!$K$12^2)+'Monte Carlo'!$K$12*((RAND()+RAND()+RAND()+RAND()+RAND()+RAND()+RAND()+RAND()+RAND()+RAND()+RAND()+RAND())-6))-1)+Z$15)</x:f>
        <x:v>2276247.9456393705</x:v>
      </x:c>
      <x:c r="AA260" s="97" t="n">
        <x:f>MAX(0,Z260*(1+EXP((LN(1+'Monte Carlo'!$K$10)-0.5*'Monte Carlo'!$K$12^2)+'Monte Carlo'!$K$12*((RAND()+RAND()+RAND()+RAND()+RAND()+RAND()+RAND()+RAND()+RAND()+RAND()+RAND()+RAND())-6))-1)+AA$15)</x:f>
        <x:v>3175085.75503442</x:v>
      </x:c>
      <x:c r="AB260" s="97" t="n">
        <x:f>MAX(0,AA260*(1+EXP((LN(1+'Monte Carlo'!$K$10)-0.5*'Monte Carlo'!$K$12^2)+'Monte Carlo'!$K$12*((RAND()+RAND()+RAND()+RAND()+RAND()+RAND()+RAND()+RAND()+RAND()+RAND()+RAND()+RAND())-6))-1)+AB$15)</x:f>
        <x:v>2778790.2417843514</x:v>
      </x:c>
      <x:c r="AC260" s="97" t="n">
        <x:f>MAX(0,AB260*(1+EXP((LN(1+'Monte Carlo'!$K$10)-0.5*'Monte Carlo'!$K$12^2)+'Monte Carlo'!$K$12*((RAND()+RAND()+RAND()+RAND()+RAND()+RAND()+RAND()+RAND()+RAND()+RAND()+RAND()+RAND())-6))-1)+AC$15)</x:f>
        <x:v>2483321.671117206</x:v>
      </x:c>
      <x:c r="AD260" s="97" t="n">
        <x:f>MAX(0,AC260*(1+EXP((LN(1+'Monte Carlo'!$K$10)-0.5*'Monte Carlo'!$K$12^2)+'Monte Carlo'!$K$12*((RAND()+RAND()+RAND()+RAND()+RAND()+RAND()+RAND()+RAND()+RAND()+RAND()+RAND()+RAND())-6))-1)+AD$15)</x:f>
        <x:v>2746877.8526903065</x:v>
      </x:c>
      <x:c r="AE260" s="97" t="n">
        <x:f>MAX(0,AD260*(1+EXP((LN(1+'Monte Carlo'!$K$10)-0.5*'Monte Carlo'!$K$12^2)+'Monte Carlo'!$K$12*((RAND()+RAND()+RAND()+RAND()+RAND()+RAND()+RAND()+RAND()+RAND()+RAND()+RAND()+RAND())-6))-1)+AE$15)</x:f>
        <x:v>2876926.542796387</x:v>
      </x:c>
      <x:c r="AF260" s="97" t="n">
        <x:f>MAX(0,AE260*(1+EXP((LN(1+'Monte Carlo'!$K$10)-0.5*'Monte Carlo'!$K$12^2)+'Monte Carlo'!$K$12*((RAND()+RAND()+RAND()+RAND()+RAND()+RAND()+RAND()+RAND()+RAND()+RAND()+RAND()+RAND())-6))-1)+AF$15)</x:f>
        <x:v>3333559.7120682653</x:v>
      </x:c>
      <x:c r="AG260" s="97">
        <x:f t="shared" si="5"/>
        <x:v>885806.26272660284</x:v>
      </x:c>
    </x:row>
    <x:row r="261">
      <x:c r="A261" s="93">
        <x:v>240</x:v>
      </x:c>
      <x:c r="B261" s="97" t="n">
        <x:f>IF(AND(UPPER('Monte Carlo'!$K$4)="YES",'Monte Carlo'!$K$5&gt;0),'Monte Carlo'!$K$13,Liquidity_30Y!$C$14)</x:f>
        <x:v>1029031.25</x:v>
      </x:c>
      <x:c r="C261" s="97" t="n">
        <x:f>MAX(0,B261*(1+EXP((LN(1+'Monte Carlo'!$K$10)-0.5*'Monte Carlo'!$K$12^2)+'Monte Carlo'!$K$12*((RAND()+RAND()+RAND()+RAND()+RAND()+RAND()+RAND()+RAND()+RAND()+RAND()+RAND()+RAND())-6))-1)+C$15)</x:f>
        <x:v>1227236.7335092928</x:v>
      </x:c>
      <x:c r="D261" s="97" t="n">
        <x:f>MAX(0,C261*(1+EXP((LN(1+'Monte Carlo'!$K$10)-0.5*'Monte Carlo'!$K$12^2)+'Monte Carlo'!$K$12*((RAND()+RAND()+RAND()+RAND()+RAND()+RAND()+RAND()+RAND()+RAND()+RAND()+RAND()+RAND())-6))-1)+D$15)</x:f>
        <x:v>1569405.2159318472</x:v>
      </x:c>
      <x:c r="E261" s="97" t="n">
        <x:f>MAX(0,D261*(1+EXP((LN(1+'Monte Carlo'!$K$10)-0.5*'Monte Carlo'!$K$12^2)+'Monte Carlo'!$K$12*((RAND()+RAND()+RAND()+RAND()+RAND()+RAND()+RAND()+RAND()+RAND()+RAND()+RAND()+RAND())-6))-1)+E$15)</x:f>
        <x:v>2041917.3866533735</x:v>
      </x:c>
      <x:c r="F261" s="97" t="n">
        <x:f>MAX(0,E261*(1+EXP((LN(1+'Monte Carlo'!$K$10)-0.5*'Monte Carlo'!$K$12^2)+'Monte Carlo'!$K$12*((RAND()+RAND()+RAND()+RAND()+RAND()+RAND()+RAND()+RAND()+RAND()+RAND()+RAND()+RAND())-6))-1)+F$15)</x:f>
        <x:v>2349353.0212297216</x:v>
      </x:c>
      <x:c r="G261" s="97" t="n">
        <x:f>MAX(0,F261*(1+EXP((LN(1+'Monte Carlo'!$K$10)-0.5*'Monte Carlo'!$K$12^2)+'Monte Carlo'!$K$12*((RAND()+RAND()+RAND()+RAND()+RAND()+RAND()+RAND()+RAND()+RAND()+RAND()+RAND()+RAND())-6))-1)+G$15)</x:f>
        <x:v>2149799.371273675</x:v>
      </x:c>
      <x:c r="H261" s="97" t="n">
        <x:f>MAX(0,G261*(1+EXP((LN(1+'Monte Carlo'!$K$10)-0.5*'Monte Carlo'!$K$12^2)+'Monte Carlo'!$K$12*((RAND()+RAND()+RAND()+RAND()+RAND()+RAND()+RAND()+RAND()+RAND()+RAND()+RAND()+RAND())-6))-1)+H$15)</x:f>
        <x:v>1918995.0495323518</x:v>
      </x:c>
      <x:c r="I261" s="97" t="n">
        <x:f>MAX(0,H261*(1+EXP((LN(1+'Monte Carlo'!$K$10)-0.5*'Monte Carlo'!$K$12^2)+'Monte Carlo'!$K$12*((RAND()+RAND()+RAND()+RAND()+RAND()+RAND()+RAND()+RAND()+RAND()+RAND()+RAND()+RAND())-6))-1)+I$15)</x:f>
        <x:v>2093951.479184448</x:v>
      </x:c>
      <x:c r="J261" s="97" t="n">
        <x:f>MAX(0,I261*(1+EXP((LN(1+'Monte Carlo'!$K$10)-0.5*'Monte Carlo'!$K$12^2)+'Monte Carlo'!$K$12*((RAND()+RAND()+RAND()+RAND()+RAND()+RAND()+RAND()+RAND()+RAND()+RAND()+RAND()+RAND())-6))-1)+J$15)</x:f>
        <x:v>2041753.1560101295</x:v>
      </x:c>
      <x:c r="K261" s="97" t="n">
        <x:f>MAX(0,J261*(1+EXP((LN(1+'Monte Carlo'!$K$10)-0.5*'Monte Carlo'!$K$12^2)+'Monte Carlo'!$K$12*((RAND()+RAND()+RAND()+RAND()+RAND()+RAND()+RAND()+RAND()+RAND()+RAND()+RAND()+RAND())-6))-1)+K$15)</x:f>
        <x:v>2172784.563921069</x:v>
      </x:c>
      <x:c r="L261" s="97" t="n">
        <x:f>MAX(0,K261*(1+EXP((LN(1+'Monte Carlo'!$K$10)-0.5*'Monte Carlo'!$K$12^2)+'Monte Carlo'!$K$12*((RAND()+RAND()+RAND()+RAND()+RAND()+RAND()+RAND()+RAND()+RAND()+RAND()+RAND()+RAND())-6))-1)+L$15)</x:f>
        <x:v>2002938.6232861578</x:v>
      </x:c>
      <x:c r="M261" s="97" t="n">
        <x:f>MAX(0,L261*(1+EXP((LN(1+'Monte Carlo'!$K$10)-0.5*'Monte Carlo'!$K$12^2)+'Monte Carlo'!$K$12*((RAND()+RAND()+RAND()+RAND()+RAND()+RAND()+RAND()+RAND()+RAND()+RAND()+RAND()+RAND())-6))-1)+M$15)</x:f>
        <x:v>1921067.6558762242</x:v>
      </x:c>
      <x:c r="N261" s="97" t="n">
        <x:f>MAX(0,M261*(1+EXP((LN(1+'Monte Carlo'!$K$10)-0.5*'Monte Carlo'!$K$12^2)+'Monte Carlo'!$K$12*((RAND()+RAND()+RAND()+RAND()+RAND()+RAND()+RAND()+RAND()+RAND()+RAND()+RAND()+RAND())-6))-1)+N$15)</x:f>
        <x:v>1797378.5198770568</x:v>
      </x:c>
      <x:c r="O261" s="97" t="n">
        <x:f>MAX(0,N261*(1+EXP((LN(1+'Monte Carlo'!$K$10)-0.5*'Monte Carlo'!$K$12^2)+'Monte Carlo'!$K$12*((RAND()+RAND()+RAND()+RAND()+RAND()+RAND()+RAND()+RAND()+RAND()+RAND()+RAND()+RAND())-6))-1)+O$15)</x:f>
        <x:v>2163386.552345971</x:v>
      </x:c>
      <x:c r="P261" s="97" t="n">
        <x:f>MAX(0,O261*(1+EXP((LN(1+'Monte Carlo'!$K$10)-0.5*'Monte Carlo'!$K$12^2)+'Monte Carlo'!$K$12*((RAND()+RAND()+RAND()+RAND()+RAND()+RAND()+RAND()+RAND()+RAND()+RAND()+RAND()+RAND())-6))-1)+P$15)</x:f>
        <x:v>2464291.418936442</x:v>
      </x:c>
      <x:c r="Q261" s="97" t="n">
        <x:f>MAX(0,P261*(1+EXP((LN(1+'Monte Carlo'!$K$10)-0.5*'Monte Carlo'!$K$12^2)+'Monte Carlo'!$K$12*((RAND()+RAND()+RAND()+RAND()+RAND()+RAND()+RAND()+RAND()+RAND()+RAND()+RAND()+RAND())-6))-1)+Q$15)</x:f>
        <x:v>2696926.231053859</x:v>
      </x:c>
      <x:c r="R261" s="97" t="n">
        <x:f>MAX(0,Q261*(1+EXP((LN(1+'Monte Carlo'!$K$10)-0.5*'Monte Carlo'!$K$12^2)+'Monte Carlo'!$K$12*((RAND()+RAND()+RAND()+RAND()+RAND()+RAND()+RAND()+RAND()+RAND()+RAND()+RAND()+RAND())-6))-1)+R$15)</x:f>
        <x:v>3405152.584348861</x:v>
      </x:c>
      <x:c r="S261" s="97" t="n">
        <x:f>MAX(0,R261*(1+EXP((LN(1+'Monte Carlo'!$K$10)-0.5*'Monte Carlo'!$K$12^2)+'Monte Carlo'!$K$12*((RAND()+RAND()+RAND()+RAND()+RAND()+RAND()+RAND()+RAND()+RAND()+RAND()+RAND()+RAND())-6))-1)+S$15)</x:f>
        <x:v>3240767.577840819</x:v>
      </x:c>
      <x:c r="T261" s="97" t="n">
        <x:f>MAX(0,S261*(1+EXP((LN(1+'Monte Carlo'!$K$10)-0.5*'Monte Carlo'!$K$12^2)+'Monte Carlo'!$K$12*((RAND()+RAND()+RAND()+RAND()+RAND()+RAND()+RAND()+RAND()+RAND()+RAND()+RAND()+RAND())-6))-1)+T$15)</x:f>
        <x:v>2676549.1145381224</x:v>
      </x:c>
      <x:c r="U261" s="97" t="n">
        <x:f>MAX(0,T261*(1+EXP((LN(1+'Monte Carlo'!$K$10)-0.5*'Monte Carlo'!$K$12^2)+'Monte Carlo'!$K$12*((RAND()+RAND()+RAND()+RAND()+RAND()+RAND()+RAND()+RAND()+RAND()+RAND()+RAND()+RAND())-6))-1)+U$15)</x:f>
        <x:v>2592692.4242971716</x:v>
      </x:c>
      <x:c r="V261" s="97" t="n">
        <x:f>MAX(0,U261*(1+EXP((LN(1+'Monte Carlo'!$K$10)-0.5*'Monte Carlo'!$K$12^2)+'Monte Carlo'!$K$12*((RAND()+RAND()+RAND()+RAND()+RAND()+RAND()+RAND()+RAND()+RAND()+RAND()+RAND()+RAND())-6))-1)+V$15)</x:f>
        <x:v>2731558.2412557686</x:v>
      </x:c>
      <x:c r="W261" s="97" t="n">
        <x:f>MAX(0,V261*(1+EXP((LN(1+'Monte Carlo'!$K$10)-0.5*'Monte Carlo'!$K$12^2)+'Monte Carlo'!$K$12*((RAND()+RAND()+RAND()+RAND()+RAND()+RAND()+RAND()+RAND()+RAND()+RAND()+RAND()+RAND())-6))-1)+W$15)</x:f>
        <x:v>2576507.305924589</x:v>
      </x:c>
      <x:c r="X261" s="97" t="n">
        <x:f>MAX(0,W261*(1+EXP((LN(1+'Monte Carlo'!$K$10)-0.5*'Monte Carlo'!$K$12^2)+'Monte Carlo'!$K$12*((RAND()+RAND()+RAND()+RAND()+RAND()+RAND()+RAND()+RAND()+RAND()+RAND()+RAND()+RAND())-6))-1)+X$15)</x:f>
        <x:v>3034461.4233208178</x:v>
      </x:c>
      <x:c r="Y261" s="97" t="n">
        <x:f>MAX(0,X261*(1+EXP((LN(1+'Monte Carlo'!$K$10)-0.5*'Monte Carlo'!$K$12^2)+'Monte Carlo'!$K$12*((RAND()+RAND()+RAND()+RAND()+RAND()+RAND()+RAND()+RAND()+RAND()+RAND()+RAND()+RAND())-6))-1)+Y$15)</x:f>
        <x:v>3173328.7016219934</x:v>
      </x:c>
      <x:c r="Z261" s="97" t="n">
        <x:f>MAX(0,Y261*(1+EXP((LN(1+'Monte Carlo'!$K$10)-0.5*'Monte Carlo'!$K$12^2)+'Monte Carlo'!$K$12*((RAND()+RAND()+RAND()+RAND()+RAND()+RAND()+RAND()+RAND()+RAND()+RAND()+RAND()+RAND())-6))-1)+Z$15)</x:f>
        <x:v>3141325.224357763</x:v>
      </x:c>
      <x:c r="AA261" s="97" t="n">
        <x:f>MAX(0,Z261*(1+EXP((LN(1+'Monte Carlo'!$K$10)-0.5*'Monte Carlo'!$K$12^2)+'Monte Carlo'!$K$12*((RAND()+RAND()+RAND()+RAND()+RAND()+RAND()+RAND()+RAND()+RAND()+RAND()+RAND()+RAND())-6))-1)+AA$15)</x:f>
        <x:v>3932529.8536083177</x:v>
      </x:c>
      <x:c r="AB261" s="97" t="n">
        <x:f>MAX(0,AA261*(1+EXP((LN(1+'Monte Carlo'!$K$10)-0.5*'Monte Carlo'!$K$12^2)+'Monte Carlo'!$K$12*((RAND()+RAND()+RAND()+RAND()+RAND()+RAND()+RAND()+RAND()+RAND()+RAND()+RAND()+RAND())-6))-1)+AB$15)</x:f>
        <x:v>4409423.948670491</x:v>
      </x:c>
      <x:c r="AC261" s="97" t="n">
        <x:f>MAX(0,AB261*(1+EXP((LN(1+'Monte Carlo'!$K$10)-0.5*'Monte Carlo'!$K$12^2)+'Monte Carlo'!$K$12*((RAND()+RAND()+RAND()+RAND()+RAND()+RAND()+RAND()+RAND()+RAND()+RAND()+RAND()+RAND())-6))-1)+AC$15)</x:f>
        <x:v>4332350.7391040735</x:v>
      </x:c>
      <x:c r="AD261" s="97" t="n">
        <x:f>MAX(0,AC261*(1+EXP((LN(1+'Monte Carlo'!$K$10)-0.5*'Monte Carlo'!$K$12^2)+'Monte Carlo'!$K$12*((RAND()+RAND()+RAND()+RAND()+RAND()+RAND()+RAND()+RAND()+RAND()+RAND()+RAND()+RAND())-6))-1)+AD$15)</x:f>
        <x:v>4261620.920814323</x:v>
      </x:c>
      <x:c r="AE261" s="97" t="n">
        <x:f>MAX(0,AD261*(1+EXP((LN(1+'Monte Carlo'!$K$10)-0.5*'Monte Carlo'!$K$12^2)+'Monte Carlo'!$K$12*((RAND()+RAND()+RAND()+RAND()+RAND()+RAND()+RAND()+RAND()+RAND()+RAND()+RAND()+RAND())-6))-1)+AE$15)</x:f>
        <x:v>4051345.8758297795</x:v>
      </x:c>
      <x:c r="AF261" s="97" t="n">
        <x:f>MAX(0,AE261*(1+EXP((LN(1+'Monte Carlo'!$K$10)-0.5*'Monte Carlo'!$K$12^2)+'Monte Carlo'!$K$12*((RAND()+RAND()+RAND()+RAND()+RAND()+RAND()+RAND()+RAND()+RAND()+RAND()+RAND()+RAND())-6))-1)+AF$15)</x:f>
        <x:v>4317832.929072526</x:v>
      </x:c>
      <x:c r="AG261" s="97">
        <x:f t="shared" si="5"/>
        <x:v>859486.72507773654</x:v>
      </x:c>
    </x:row>
    <x:row r="262">
      <x:c r="A262" s="93">
        <x:v>241</x:v>
      </x:c>
      <x:c r="B262" s="97" t="n">
        <x:f>IF(AND(UPPER('Monte Carlo'!$K$4)="YES",'Monte Carlo'!$K$5&gt;0),'Monte Carlo'!$K$13,Liquidity_30Y!$C$14)</x:f>
        <x:v>1029031.25</x:v>
      </x:c>
      <x:c r="C262" s="97" t="n">
        <x:f>MAX(0,B262*(1+EXP((LN(1+'Monte Carlo'!$K$10)-0.5*'Monte Carlo'!$K$12^2)+'Monte Carlo'!$K$12*((RAND()+RAND()+RAND()+RAND()+RAND()+RAND()+RAND()+RAND()+RAND()+RAND()+RAND()+RAND())-6))-1)+C$15)</x:f>
        <x:v>1111399.1513876878</x:v>
      </x:c>
      <x:c r="D262" s="97" t="n">
        <x:f>MAX(0,C262*(1+EXP((LN(1+'Monte Carlo'!$K$10)-0.5*'Monte Carlo'!$K$12^2)+'Monte Carlo'!$K$12*((RAND()+RAND()+RAND()+RAND()+RAND()+RAND()+RAND()+RAND()+RAND()+RAND()+RAND()+RAND())-6))-1)+D$15)</x:f>
        <x:v>1174929.746150976</x:v>
      </x:c>
      <x:c r="E262" s="97" t="n">
        <x:f>MAX(0,D262*(1+EXP((LN(1+'Monte Carlo'!$K$10)-0.5*'Monte Carlo'!$K$12^2)+'Monte Carlo'!$K$12*((RAND()+RAND()+RAND()+RAND()+RAND()+RAND()+RAND()+RAND()+RAND()+RAND()+RAND()+RAND())-6))-1)+E$15)</x:f>
        <x:v>1061364.2233259443</x:v>
      </x:c>
      <x:c r="F262" s="97" t="n">
        <x:f>MAX(0,E262*(1+EXP((LN(1+'Monte Carlo'!$K$10)-0.5*'Monte Carlo'!$K$12^2)+'Monte Carlo'!$K$12*((RAND()+RAND()+RAND()+RAND()+RAND()+RAND()+RAND()+RAND()+RAND()+RAND()+RAND()+RAND())-6))-1)+F$15)</x:f>
        <x:v>915204.9113009651</x:v>
      </x:c>
      <x:c r="G262" s="97" t="n">
        <x:f>MAX(0,F262*(1+EXP((LN(1+'Monte Carlo'!$K$10)-0.5*'Monte Carlo'!$K$12^2)+'Monte Carlo'!$K$12*((RAND()+RAND()+RAND()+RAND()+RAND()+RAND()+RAND()+RAND()+RAND()+RAND()+RAND()+RAND())-6))-1)+G$15)</x:f>
        <x:v>851044.0934348409</x:v>
      </x:c>
      <x:c r="H262" s="97" t="n">
        <x:f>MAX(0,G262*(1+EXP((LN(1+'Monte Carlo'!$K$10)-0.5*'Monte Carlo'!$K$12^2)+'Monte Carlo'!$K$12*((RAND()+RAND()+RAND()+RAND()+RAND()+RAND()+RAND()+RAND()+RAND()+RAND()+RAND()+RAND())-6))-1)+H$15)</x:f>
        <x:v>809386.2936272965</x:v>
      </x:c>
      <x:c r="I262" s="97" t="n">
        <x:f>MAX(0,H262*(1+EXP((LN(1+'Monte Carlo'!$K$10)-0.5*'Monte Carlo'!$K$12^2)+'Monte Carlo'!$K$12*((RAND()+RAND()+RAND()+RAND()+RAND()+RAND()+RAND()+RAND()+RAND()+RAND()+RAND()+RAND())-6))-1)+I$15)</x:f>
        <x:v>930022.989007793</x:v>
      </x:c>
      <x:c r="J262" s="97" t="n">
        <x:f>MAX(0,I262*(1+EXP((LN(1+'Monte Carlo'!$K$10)-0.5*'Monte Carlo'!$K$12^2)+'Monte Carlo'!$K$12*((RAND()+RAND()+RAND()+RAND()+RAND()+RAND()+RAND()+RAND()+RAND()+RAND()+RAND()+RAND())-6))-1)+J$15)</x:f>
        <x:v>1141152.0076860464</x:v>
      </x:c>
      <x:c r="K262" s="97" t="n">
        <x:f>MAX(0,J262*(1+EXP((LN(1+'Monte Carlo'!$K$10)-0.5*'Monte Carlo'!$K$12^2)+'Monte Carlo'!$K$12*((RAND()+RAND()+RAND()+RAND()+RAND()+RAND()+RAND()+RAND()+RAND()+RAND()+RAND()+RAND())-6))-1)+K$15)</x:f>
        <x:v>1172868.3473390993</x:v>
      </x:c>
      <x:c r="L262" s="97" t="n">
        <x:f>MAX(0,K262*(1+EXP((LN(1+'Monte Carlo'!$K$10)-0.5*'Monte Carlo'!$K$12^2)+'Monte Carlo'!$K$12*((RAND()+RAND()+RAND()+RAND()+RAND()+RAND()+RAND()+RAND()+RAND()+RAND()+RAND()+RAND())-6))-1)+L$15)</x:f>
        <x:v>1147484.717695914</x:v>
      </x:c>
      <x:c r="M262" s="97" t="n">
        <x:f>MAX(0,L262*(1+EXP((LN(1+'Monte Carlo'!$K$10)-0.5*'Monte Carlo'!$K$12^2)+'Monte Carlo'!$K$12*((RAND()+RAND()+RAND()+RAND()+RAND()+RAND()+RAND()+RAND()+RAND()+RAND()+RAND()+RAND())-6))-1)+M$15)</x:f>
        <x:v>1276679.079352627</x:v>
      </x:c>
      <x:c r="N262" s="97" t="n">
        <x:f>MAX(0,M262*(1+EXP((LN(1+'Monte Carlo'!$K$10)-0.5*'Monte Carlo'!$K$12^2)+'Monte Carlo'!$K$12*((RAND()+RAND()+RAND()+RAND()+RAND()+RAND()+RAND()+RAND()+RAND()+RAND()+RAND()+RAND())-6))-1)+N$15)</x:f>
        <x:v>1673161.9948109724</x:v>
      </x:c>
      <x:c r="O262" s="97" t="n">
        <x:f>MAX(0,N262*(1+EXP((LN(1+'Monte Carlo'!$K$10)-0.5*'Monte Carlo'!$K$12^2)+'Monte Carlo'!$K$12*((RAND()+RAND()+RAND()+RAND()+RAND()+RAND()+RAND()+RAND()+RAND()+RAND()+RAND()+RAND())-6))-1)+O$15)</x:f>
        <x:v>1603426.7735619403</x:v>
      </x:c>
      <x:c r="P262" s="97" t="n">
        <x:f>MAX(0,O262*(1+EXP((LN(1+'Monte Carlo'!$K$10)-0.5*'Monte Carlo'!$K$12^2)+'Monte Carlo'!$K$12*((RAND()+RAND()+RAND()+RAND()+RAND()+RAND()+RAND()+RAND()+RAND()+RAND()+RAND()+RAND())-6))-1)+P$15)</x:f>
        <x:v>1776948.2464590333</x:v>
      </x:c>
      <x:c r="Q262" s="97" t="n">
        <x:f>MAX(0,P262*(1+EXP((LN(1+'Monte Carlo'!$K$10)-0.5*'Monte Carlo'!$K$12^2)+'Monte Carlo'!$K$12*((RAND()+RAND()+RAND()+RAND()+RAND()+RAND()+RAND()+RAND()+RAND()+RAND()+RAND()+RAND())-6))-1)+Q$15)</x:f>
        <x:v>1965283.660554239</x:v>
      </x:c>
      <x:c r="R262" s="97" t="n">
        <x:f>MAX(0,Q262*(1+EXP((LN(1+'Monte Carlo'!$K$10)-0.5*'Monte Carlo'!$K$12^2)+'Monte Carlo'!$K$12*((RAND()+RAND()+RAND()+RAND()+RAND()+RAND()+RAND()+RAND()+RAND()+RAND()+RAND()+RAND())-6))-1)+R$15)</x:f>
        <x:v>1862919.520204475</x:v>
      </x:c>
      <x:c r="S262" s="97" t="n">
        <x:f>MAX(0,R262*(1+EXP((LN(1+'Monte Carlo'!$K$10)-0.5*'Monte Carlo'!$K$12^2)+'Monte Carlo'!$K$12*((RAND()+RAND()+RAND()+RAND()+RAND()+RAND()+RAND()+RAND()+RAND()+RAND()+RAND()+RAND())-6))-1)+S$15)</x:f>
        <x:v>1947787.7973847664</x:v>
      </x:c>
      <x:c r="T262" s="97" t="n">
        <x:f>MAX(0,S262*(1+EXP((LN(1+'Monte Carlo'!$K$10)-0.5*'Monte Carlo'!$K$12^2)+'Monte Carlo'!$K$12*((RAND()+RAND()+RAND()+RAND()+RAND()+RAND()+RAND()+RAND()+RAND()+RAND()+RAND()+RAND())-6))-1)+T$15)</x:f>
        <x:v>2373294.976931501</x:v>
      </x:c>
      <x:c r="U262" s="97" t="n">
        <x:f>MAX(0,T262*(1+EXP((LN(1+'Monte Carlo'!$K$10)-0.5*'Monte Carlo'!$K$12^2)+'Monte Carlo'!$K$12*((RAND()+RAND()+RAND()+RAND()+RAND()+RAND()+RAND()+RAND()+RAND()+RAND()+RAND()+RAND())-6))-1)+U$15)</x:f>
        <x:v>2761492.5549674947</x:v>
      </x:c>
      <x:c r="V262" s="97" t="n">
        <x:f>MAX(0,U262*(1+EXP((LN(1+'Monte Carlo'!$K$10)-0.5*'Monte Carlo'!$K$12^2)+'Monte Carlo'!$K$12*((RAND()+RAND()+RAND()+RAND()+RAND()+RAND()+RAND()+RAND()+RAND()+RAND()+RAND()+RAND())-6))-1)+V$15)</x:f>
        <x:v>3037042.107996297</x:v>
      </x:c>
      <x:c r="W262" s="97" t="n">
        <x:f>MAX(0,V262*(1+EXP((LN(1+'Monte Carlo'!$K$10)-0.5*'Monte Carlo'!$K$12^2)+'Monte Carlo'!$K$12*((RAND()+RAND()+RAND()+RAND()+RAND()+RAND()+RAND()+RAND()+RAND()+RAND()+RAND()+RAND())-6))-1)+W$15)</x:f>
        <x:v>3411834.6452480536</x:v>
      </x:c>
      <x:c r="X262" s="97" t="n">
        <x:f>MAX(0,W262*(1+EXP((LN(1+'Monte Carlo'!$K$10)-0.5*'Monte Carlo'!$K$12^2)+'Monte Carlo'!$K$12*((RAND()+RAND()+RAND()+RAND()+RAND()+RAND()+RAND()+RAND()+RAND()+RAND()+RAND()+RAND())-6))-1)+X$15)</x:f>
        <x:v>2873927.713773736</x:v>
      </x:c>
      <x:c r="Y262" s="97" t="n">
        <x:f>MAX(0,X262*(1+EXP((LN(1+'Monte Carlo'!$K$10)-0.5*'Monte Carlo'!$K$12^2)+'Monte Carlo'!$K$12*((RAND()+RAND()+RAND()+RAND()+RAND()+RAND()+RAND()+RAND()+RAND()+RAND()+RAND()+RAND())-6))-1)+Y$15)</x:f>
        <x:v>2478648.3205241566</x:v>
      </x:c>
      <x:c r="Z262" s="97" t="n">
        <x:f>MAX(0,Y262*(1+EXP((LN(1+'Monte Carlo'!$K$10)-0.5*'Monte Carlo'!$K$12^2)+'Monte Carlo'!$K$12*((RAND()+RAND()+RAND()+RAND()+RAND()+RAND()+RAND()+RAND()+RAND()+RAND()+RAND()+RAND())-6))-1)+Z$15)</x:f>
        <x:v>1918620.373027227</x:v>
      </x:c>
      <x:c r="AA262" s="97" t="n">
        <x:f>MAX(0,Z262*(1+EXP((LN(1+'Monte Carlo'!$K$10)-0.5*'Monte Carlo'!$K$12^2)+'Monte Carlo'!$K$12*((RAND()+RAND()+RAND()+RAND()+RAND()+RAND()+RAND()+RAND()+RAND()+RAND()+RAND()+RAND())-6))-1)+AA$15)</x:f>
        <x:v>1734607.4390543867</x:v>
      </x:c>
      <x:c r="AB262" s="97" t="n">
        <x:f>MAX(0,AA262*(1+EXP((LN(1+'Monte Carlo'!$K$10)-0.5*'Monte Carlo'!$K$12^2)+'Monte Carlo'!$K$12*((RAND()+RAND()+RAND()+RAND()+RAND()+RAND()+RAND()+RAND()+RAND()+RAND()+RAND()+RAND())-6))-1)+AB$15)</x:f>
        <x:v>2253942.2837890955</x:v>
      </x:c>
      <x:c r="AC262" s="97" t="n">
        <x:f>MAX(0,AB262*(1+EXP((LN(1+'Monte Carlo'!$K$10)-0.5*'Monte Carlo'!$K$12^2)+'Monte Carlo'!$K$12*((RAND()+RAND()+RAND()+RAND()+RAND()+RAND()+RAND()+RAND()+RAND()+RAND()+RAND()+RAND())-6))-1)+AC$15)</x:f>
        <x:v>3087163.4892160883</x:v>
      </x:c>
      <x:c r="AD262" s="97" t="n">
        <x:f>MAX(0,AC262*(1+EXP((LN(1+'Monte Carlo'!$K$10)-0.5*'Monte Carlo'!$K$12^2)+'Monte Carlo'!$K$12*((RAND()+RAND()+RAND()+RAND()+RAND()+RAND()+RAND()+RAND()+RAND()+RAND()+RAND()+RAND())-6))-1)+AD$15)</x:f>
        <x:v>3761773.488113282</x:v>
      </x:c>
      <x:c r="AE262" s="97" t="n">
        <x:f>MAX(0,AD262*(1+EXP((LN(1+'Monte Carlo'!$K$10)-0.5*'Monte Carlo'!$K$12^2)+'Monte Carlo'!$K$12*((RAND()+RAND()+RAND()+RAND()+RAND()+RAND()+RAND()+RAND()+RAND()+RAND()+RAND()+RAND())-6))-1)+AE$15)</x:f>
        <x:v>3576192.0033440306</x:v>
      </x:c>
      <x:c r="AF262" s="97" t="n">
        <x:f>MAX(0,AE262*(1+EXP((LN(1+'Monte Carlo'!$K$10)-0.5*'Monte Carlo'!$K$12^2)+'Monte Carlo'!$K$12*((RAND()+RAND()+RAND()+RAND()+RAND()+RAND()+RAND()+RAND()+RAND()+RAND()+RAND()+RAND())-6))-1)+AF$15)</x:f>
        <x:v>4333772.735020089</x:v>
      </x:c>
      <x:c r="AG262" s="97">
        <x:f t="shared" si="5"/>
        <x:v>1029031.25</x:v>
      </x:c>
    </x:row>
    <x:row r="263">
      <x:c r="A263" s="93">
        <x:v>242</x:v>
      </x:c>
      <x:c r="B263" s="97" t="n">
        <x:f>IF(AND(UPPER('Monte Carlo'!$K$4)="YES",'Monte Carlo'!$K$5&gt;0),'Monte Carlo'!$K$13,Liquidity_30Y!$C$14)</x:f>
        <x:v>1029031.25</x:v>
      </x:c>
      <x:c r="C263" s="97" t="n">
        <x:f>MAX(0,B263*(1+EXP((LN(1+'Monte Carlo'!$K$10)-0.5*'Monte Carlo'!$K$12^2)+'Monte Carlo'!$K$12*((RAND()+RAND()+RAND()+RAND()+RAND()+RAND()+RAND()+RAND()+RAND()+RAND()+RAND()+RAND())-6))-1)+C$15)</x:f>
        <x:v>1100205.284866034</x:v>
      </x:c>
      <x:c r="D263" s="97" t="n">
        <x:f>MAX(0,C263*(1+EXP((LN(1+'Monte Carlo'!$K$10)-0.5*'Monte Carlo'!$K$12^2)+'Monte Carlo'!$K$12*((RAND()+RAND()+RAND()+RAND()+RAND()+RAND()+RAND()+RAND()+RAND()+RAND()+RAND()+RAND())-6))-1)+D$15)</x:f>
        <x:v>1035611.8917863171</x:v>
      </x:c>
      <x:c r="E263" s="97" t="n">
        <x:f>MAX(0,D263*(1+EXP((LN(1+'Monte Carlo'!$K$10)-0.5*'Monte Carlo'!$K$12^2)+'Monte Carlo'!$K$12*((RAND()+RAND()+RAND()+RAND()+RAND()+RAND()+RAND()+RAND()+RAND()+RAND()+RAND()+RAND())-6))-1)+E$15)</x:f>
        <x:v>976104.8902703947</x:v>
      </x:c>
      <x:c r="F263" s="97" t="n">
        <x:f>MAX(0,E263*(1+EXP((LN(1+'Monte Carlo'!$K$10)-0.5*'Monte Carlo'!$K$12^2)+'Monte Carlo'!$K$12*((RAND()+RAND()+RAND()+RAND()+RAND()+RAND()+RAND()+RAND()+RAND()+RAND()+RAND()+RAND())-6))-1)+F$15)</x:f>
        <x:v>933830.664602943</x:v>
      </x:c>
      <x:c r="G263" s="97" t="n">
        <x:f>MAX(0,F263*(1+EXP((LN(1+'Monte Carlo'!$K$10)-0.5*'Monte Carlo'!$K$12^2)+'Monte Carlo'!$K$12*((RAND()+RAND()+RAND()+RAND()+RAND()+RAND()+RAND()+RAND()+RAND()+RAND()+RAND()+RAND())-6))-1)+G$15)</x:f>
        <x:v>712045.799019745</x:v>
      </x:c>
      <x:c r="H263" s="97" t="n">
        <x:f>MAX(0,G263*(1+EXP((LN(1+'Monte Carlo'!$K$10)-0.5*'Monte Carlo'!$K$12^2)+'Monte Carlo'!$K$12*((RAND()+RAND()+RAND()+RAND()+RAND()+RAND()+RAND()+RAND()+RAND()+RAND()+RAND()+RAND())-6))-1)+H$15)</x:f>
        <x:v>749358.6323523439</x:v>
      </x:c>
      <x:c r="I263" s="97" t="n">
        <x:f>MAX(0,H263*(1+EXP((LN(1+'Monte Carlo'!$K$10)-0.5*'Monte Carlo'!$K$12^2)+'Monte Carlo'!$K$12*((RAND()+RAND()+RAND()+RAND()+RAND()+RAND()+RAND()+RAND()+RAND()+RAND()+RAND()+RAND())-6))-1)+I$15)</x:f>
        <x:v>869651.5557783246</x:v>
      </x:c>
      <x:c r="J263" s="97" t="n">
        <x:f>MAX(0,I263*(1+EXP((LN(1+'Monte Carlo'!$K$10)-0.5*'Monte Carlo'!$K$12^2)+'Monte Carlo'!$K$12*((RAND()+RAND()+RAND()+RAND()+RAND()+RAND()+RAND()+RAND()+RAND()+RAND()+RAND()+RAND())-6))-1)+J$15)</x:f>
        <x:v>747630.1896092024</x:v>
      </x:c>
      <x:c r="K263" s="97" t="n">
        <x:f>MAX(0,J263*(1+EXP((LN(1+'Monte Carlo'!$K$10)-0.5*'Monte Carlo'!$K$12^2)+'Monte Carlo'!$K$12*((RAND()+RAND()+RAND()+RAND()+RAND()+RAND()+RAND()+RAND()+RAND()+RAND()+RAND()+RAND())-6))-1)+K$15)</x:f>
        <x:v>847213.6444471395</x:v>
      </x:c>
      <x:c r="L263" s="97" t="n">
        <x:f>MAX(0,K263*(1+EXP((LN(1+'Monte Carlo'!$K$10)-0.5*'Monte Carlo'!$K$12^2)+'Monte Carlo'!$K$12*((RAND()+RAND()+RAND()+RAND()+RAND()+RAND()+RAND()+RAND()+RAND()+RAND()+RAND()+RAND())-6))-1)+L$15)</x:f>
        <x:v>835502.1197025352</x:v>
      </x:c>
      <x:c r="M263" s="97" t="n">
        <x:f>MAX(0,L263*(1+EXP((LN(1+'Monte Carlo'!$K$10)-0.5*'Monte Carlo'!$K$12^2)+'Monte Carlo'!$K$12*((RAND()+RAND()+RAND()+RAND()+RAND()+RAND()+RAND()+RAND()+RAND()+RAND()+RAND()+RAND())-6))-1)+M$15)</x:f>
        <x:v>803485.1106272968</x:v>
      </x:c>
      <x:c r="N263" s="97" t="n">
        <x:f>MAX(0,M263*(1+EXP((LN(1+'Monte Carlo'!$K$10)-0.5*'Monte Carlo'!$K$12^2)+'Monte Carlo'!$K$12*((RAND()+RAND()+RAND()+RAND()+RAND()+RAND()+RAND()+RAND()+RAND()+RAND()+RAND()+RAND())-6))-1)+N$15)</x:f>
        <x:v>726731.9550753597</x:v>
      </x:c>
      <x:c r="O263" s="97" t="n">
        <x:f>MAX(0,N263*(1+EXP((LN(1+'Monte Carlo'!$K$10)-0.5*'Monte Carlo'!$K$12^2)+'Monte Carlo'!$K$12*((RAND()+RAND()+RAND()+RAND()+RAND()+RAND()+RAND()+RAND()+RAND()+RAND()+RAND()+RAND())-6))-1)+O$15)</x:f>
        <x:v>786926.5892979052</x:v>
      </x:c>
      <x:c r="P263" s="97" t="n">
        <x:f>MAX(0,O263*(1+EXP((LN(1+'Monte Carlo'!$K$10)-0.5*'Monte Carlo'!$K$12^2)+'Monte Carlo'!$K$12*((RAND()+RAND()+RAND()+RAND()+RAND()+RAND()+RAND()+RAND()+RAND()+RAND()+RAND()+RAND())-6))-1)+P$15)</x:f>
        <x:v>934293.0968720361</x:v>
      </x:c>
      <x:c r="Q263" s="97" t="n">
        <x:f>MAX(0,P263*(1+EXP((LN(1+'Monte Carlo'!$K$10)-0.5*'Monte Carlo'!$K$12^2)+'Monte Carlo'!$K$12*((RAND()+RAND()+RAND()+RAND()+RAND()+RAND()+RAND()+RAND()+RAND()+RAND()+RAND()+RAND())-6))-1)+Q$15)</x:f>
        <x:v>854767.0137753559</x:v>
      </x:c>
      <x:c r="R263" s="97" t="n">
        <x:f>MAX(0,Q263*(1+EXP((LN(1+'Monte Carlo'!$K$10)-0.5*'Monte Carlo'!$K$12^2)+'Monte Carlo'!$K$12*((RAND()+RAND()+RAND()+RAND()+RAND()+RAND()+RAND()+RAND()+RAND()+RAND()+RAND()+RAND())-6))-1)+R$15)</x:f>
        <x:v>954132.2156745077</x:v>
      </x:c>
      <x:c r="S263" s="97" t="n">
        <x:f>MAX(0,R263*(1+EXP((LN(1+'Monte Carlo'!$K$10)-0.5*'Monte Carlo'!$K$12^2)+'Monte Carlo'!$K$12*((RAND()+RAND()+RAND()+RAND()+RAND()+RAND()+RAND()+RAND()+RAND()+RAND()+RAND()+RAND())-6))-1)+S$15)</x:f>
        <x:v>1097944.545729849</x:v>
      </x:c>
      <x:c r="T263" s="97" t="n">
        <x:f>MAX(0,S263*(1+EXP((LN(1+'Monte Carlo'!$K$10)-0.5*'Monte Carlo'!$K$12^2)+'Monte Carlo'!$K$12*((RAND()+RAND()+RAND()+RAND()+RAND()+RAND()+RAND()+RAND()+RAND()+RAND()+RAND()+RAND())-6))-1)+T$15)</x:f>
        <x:v>1219076.8006443647</x:v>
      </x:c>
      <x:c r="U263" s="97" t="n">
        <x:f>MAX(0,T263*(1+EXP((LN(1+'Monte Carlo'!$K$10)-0.5*'Monte Carlo'!$K$12^2)+'Monte Carlo'!$K$12*((RAND()+RAND()+RAND()+RAND()+RAND()+RAND()+RAND()+RAND()+RAND()+RAND()+RAND()+RAND())-6))-1)+U$15)</x:f>
        <x:v>1354754.2880970645</x:v>
      </x:c>
      <x:c r="V263" s="97" t="n">
        <x:f>MAX(0,U263*(1+EXP((LN(1+'Monte Carlo'!$K$10)-0.5*'Monte Carlo'!$K$12^2)+'Monte Carlo'!$K$12*((RAND()+RAND()+RAND()+RAND()+RAND()+RAND()+RAND()+RAND()+RAND()+RAND()+RAND()+RAND())-6))-1)+V$15)</x:f>
        <x:v>1284128.5293082676</x:v>
      </x:c>
      <x:c r="W263" s="97" t="n">
        <x:f>MAX(0,V263*(1+EXP((LN(1+'Monte Carlo'!$K$10)-0.5*'Monte Carlo'!$K$12^2)+'Monte Carlo'!$K$12*((RAND()+RAND()+RAND()+RAND()+RAND()+RAND()+RAND()+RAND()+RAND()+RAND()+RAND()+RAND())-6))-1)+W$15)</x:f>
        <x:v>1157447.341830419</x:v>
      </x:c>
      <x:c r="X263" s="97" t="n">
        <x:f>MAX(0,W263*(1+EXP((LN(1+'Monte Carlo'!$K$10)-0.5*'Monte Carlo'!$K$12^2)+'Monte Carlo'!$K$12*((RAND()+RAND()+RAND()+RAND()+RAND()+RAND()+RAND()+RAND()+RAND()+RAND()+RAND()+RAND())-6))-1)+X$15)</x:f>
        <x:v>1160372.5037085766</x:v>
      </x:c>
      <x:c r="Y263" s="97" t="n">
        <x:f>MAX(0,X263*(1+EXP((LN(1+'Monte Carlo'!$K$10)-0.5*'Monte Carlo'!$K$12^2)+'Monte Carlo'!$K$12*((RAND()+RAND()+RAND()+RAND()+RAND()+RAND()+RAND()+RAND()+RAND()+RAND()+RAND()+RAND())-6))-1)+Y$15)</x:f>
        <x:v>1090778.9653136171</x:v>
      </x:c>
      <x:c r="Z263" s="97" t="n">
        <x:f>MAX(0,Y263*(1+EXP((LN(1+'Monte Carlo'!$K$10)-0.5*'Monte Carlo'!$K$12^2)+'Monte Carlo'!$K$12*((RAND()+RAND()+RAND()+RAND()+RAND()+RAND()+RAND()+RAND()+RAND()+RAND()+RAND()+RAND())-6))-1)+Z$15)</x:f>
        <x:v>886643.759645445</x:v>
      </x:c>
      <x:c r="AA263" s="97" t="n">
        <x:f>MAX(0,Z263*(1+EXP((LN(1+'Monte Carlo'!$K$10)-0.5*'Monte Carlo'!$K$12^2)+'Monte Carlo'!$K$12*((RAND()+RAND()+RAND()+RAND()+RAND()+RAND()+RAND()+RAND()+RAND()+RAND()+RAND()+RAND())-6))-1)+AA$15)</x:f>
        <x:v>846966.1092606653</x:v>
      </x:c>
      <x:c r="AB263" s="97" t="n">
        <x:f>MAX(0,AA263*(1+EXP((LN(1+'Monte Carlo'!$K$10)-0.5*'Monte Carlo'!$K$12^2)+'Monte Carlo'!$K$12*((RAND()+RAND()+RAND()+RAND()+RAND()+RAND()+RAND()+RAND()+RAND()+RAND()+RAND()+RAND())-6))-1)+AB$15)</x:f>
        <x:v>901210.5697098603</x:v>
      </x:c>
      <x:c r="AC263" s="97" t="n">
        <x:f>MAX(0,AB263*(1+EXP((LN(1+'Monte Carlo'!$K$10)-0.5*'Monte Carlo'!$K$12^2)+'Monte Carlo'!$K$12*((RAND()+RAND()+RAND()+RAND()+RAND()+RAND()+RAND()+RAND()+RAND()+RAND()+RAND()+RAND())-6))-1)+AC$15)</x:f>
        <x:v>1066552.2490097927</x:v>
      </x:c>
      <x:c r="AD263" s="97" t="n">
        <x:f>MAX(0,AC263*(1+EXP((LN(1+'Monte Carlo'!$K$10)-0.5*'Monte Carlo'!$K$12^2)+'Monte Carlo'!$K$12*((RAND()+RAND()+RAND()+RAND()+RAND()+RAND()+RAND()+RAND()+RAND()+RAND()+RAND()+RAND())-6))-1)+AD$15)</x:f>
        <x:v>1336584.3167068833</x:v>
      </x:c>
      <x:c r="AE263" s="97" t="n">
        <x:f>MAX(0,AD263*(1+EXP((LN(1+'Monte Carlo'!$K$10)-0.5*'Monte Carlo'!$K$12^2)+'Monte Carlo'!$K$12*((RAND()+RAND()+RAND()+RAND()+RAND()+RAND()+RAND()+RAND()+RAND()+RAND()+RAND()+RAND())-6))-1)+AE$15)</x:f>
        <x:v>1524453.578954966</x:v>
      </x:c>
      <x:c r="AF263" s="97" t="n">
        <x:f>MAX(0,AE263*(1+EXP((LN(1+'Monte Carlo'!$K$10)-0.5*'Monte Carlo'!$K$12^2)+'Monte Carlo'!$K$12*((RAND()+RAND()+RAND()+RAND()+RAND()+RAND()+RAND()+RAND()+RAND()+RAND()+RAND()+RAND())-6))-1)+AF$15)</x:f>
        <x:v>1816055.1539504803</x:v>
      </x:c>
      <x:c r="AG263" s="97">
        <x:f t="shared" si="5"/>
        <x:v>973088.11304142501</x:v>
      </x:c>
    </x:row>
    <x:row r="264">
      <x:c r="A264" s="93">
        <x:v>243</x:v>
      </x:c>
      <x:c r="B264" s="97" t="n">
        <x:f>IF(AND(UPPER('Monte Carlo'!$K$4)="YES",'Monte Carlo'!$K$5&gt;0),'Monte Carlo'!$K$13,Liquidity_30Y!$C$14)</x:f>
        <x:v>1029031.25</x:v>
      </x:c>
      <x:c r="C264" s="97" t="n">
        <x:f>MAX(0,B264*(1+EXP((LN(1+'Monte Carlo'!$K$10)-0.5*'Monte Carlo'!$K$12^2)+'Monte Carlo'!$K$12*((RAND()+RAND()+RAND()+RAND()+RAND()+RAND()+RAND()+RAND()+RAND()+RAND()+RAND()+RAND())-6))-1)+C$15)</x:f>
        <x:v>966878.6979467337</x:v>
      </x:c>
      <x:c r="D264" s="97" t="n">
        <x:f>MAX(0,C264*(1+EXP((LN(1+'Monte Carlo'!$K$10)-0.5*'Monte Carlo'!$K$12^2)+'Monte Carlo'!$K$12*((RAND()+RAND()+RAND()+RAND()+RAND()+RAND()+RAND()+RAND()+RAND()+RAND()+RAND()+RAND())-6))-1)+D$15)</x:f>
        <x:v>791786.8387776662</x:v>
      </x:c>
      <x:c r="E264" s="97" t="n">
        <x:f>MAX(0,D264*(1+EXP((LN(1+'Monte Carlo'!$K$10)-0.5*'Monte Carlo'!$K$12^2)+'Monte Carlo'!$K$12*((RAND()+RAND()+RAND()+RAND()+RAND()+RAND()+RAND()+RAND()+RAND()+RAND()+RAND()+RAND())-6))-1)+E$15)</x:f>
        <x:v>756601.3823395972</x:v>
      </x:c>
      <x:c r="F264" s="97" t="n">
        <x:f>MAX(0,E264*(1+EXP((LN(1+'Monte Carlo'!$K$10)-0.5*'Monte Carlo'!$K$12^2)+'Monte Carlo'!$K$12*((RAND()+RAND()+RAND()+RAND()+RAND()+RAND()+RAND()+RAND()+RAND()+RAND()+RAND()+RAND())-6))-1)+F$15)</x:f>
        <x:v>828357.0712801329</x:v>
      </x:c>
      <x:c r="G264" s="97" t="n">
        <x:f>MAX(0,F264*(1+EXP((LN(1+'Monte Carlo'!$K$10)-0.5*'Monte Carlo'!$K$12^2)+'Monte Carlo'!$K$12*((RAND()+RAND()+RAND()+RAND()+RAND()+RAND()+RAND()+RAND()+RAND()+RAND()+RAND()+RAND())-6))-1)+G$15)</x:f>
        <x:v>930658.1078505588</x:v>
      </x:c>
      <x:c r="H264" s="97" t="n">
        <x:f>MAX(0,G264*(1+EXP((LN(1+'Monte Carlo'!$K$10)-0.5*'Monte Carlo'!$K$12^2)+'Monte Carlo'!$K$12*((RAND()+RAND()+RAND()+RAND()+RAND()+RAND()+RAND()+RAND()+RAND()+RAND()+RAND()+RAND())-6))-1)+H$15)</x:f>
        <x:v>1090732.3224932698</x:v>
      </x:c>
      <x:c r="I264" s="97" t="n">
        <x:f>MAX(0,H264*(1+EXP((LN(1+'Monte Carlo'!$K$10)-0.5*'Monte Carlo'!$K$12^2)+'Monte Carlo'!$K$12*((RAND()+RAND()+RAND()+RAND()+RAND()+RAND()+RAND()+RAND()+RAND()+RAND()+RAND()+RAND())-6))-1)+I$15)</x:f>
        <x:v>1410372.5414416187</x:v>
      </x:c>
      <x:c r="J264" s="97" t="n">
        <x:f>MAX(0,I264*(1+EXP((LN(1+'Monte Carlo'!$K$10)-0.5*'Monte Carlo'!$K$12^2)+'Monte Carlo'!$K$12*((RAND()+RAND()+RAND()+RAND()+RAND()+RAND()+RAND()+RAND()+RAND()+RAND()+RAND()+RAND())-6))-1)+J$15)</x:f>
        <x:v>1318187.2355590607</x:v>
      </x:c>
      <x:c r="K264" s="97" t="n">
        <x:f>MAX(0,J264*(1+EXP((LN(1+'Monte Carlo'!$K$10)-0.5*'Monte Carlo'!$K$12^2)+'Monte Carlo'!$K$12*((RAND()+RAND()+RAND()+RAND()+RAND()+RAND()+RAND()+RAND()+RAND()+RAND()+RAND()+RAND())-6))-1)+K$15)</x:f>
        <x:v>1348698.563153451</x:v>
      </x:c>
      <x:c r="L264" s="97" t="n">
        <x:f>MAX(0,K264*(1+EXP((LN(1+'Monte Carlo'!$K$10)-0.5*'Monte Carlo'!$K$12^2)+'Monte Carlo'!$K$12*((RAND()+RAND()+RAND()+RAND()+RAND()+RAND()+RAND()+RAND()+RAND()+RAND()+RAND()+RAND())-6))-1)+L$15)</x:f>
        <x:v>1215673.8390192753</x:v>
      </x:c>
      <x:c r="M264" s="97" t="n">
        <x:f>MAX(0,L264*(1+EXP((LN(1+'Monte Carlo'!$K$10)-0.5*'Monte Carlo'!$K$12^2)+'Monte Carlo'!$K$12*((RAND()+RAND()+RAND()+RAND()+RAND()+RAND()+RAND()+RAND()+RAND()+RAND()+RAND()+RAND())-6))-1)+M$15)</x:f>
        <x:v>1465347.4187809627</x:v>
      </x:c>
      <x:c r="N264" s="97" t="n">
        <x:f>MAX(0,M264*(1+EXP((LN(1+'Monte Carlo'!$K$10)-0.5*'Monte Carlo'!$K$12^2)+'Monte Carlo'!$K$12*((RAND()+RAND()+RAND()+RAND()+RAND()+RAND()+RAND()+RAND()+RAND()+RAND()+RAND()+RAND())-6))-1)+N$15)</x:f>
        <x:v>1389188.7186761799</x:v>
      </x:c>
      <x:c r="O264" s="97" t="n">
        <x:f>MAX(0,N264*(1+EXP((LN(1+'Monte Carlo'!$K$10)-0.5*'Monte Carlo'!$K$12^2)+'Monte Carlo'!$K$12*((RAND()+RAND()+RAND()+RAND()+RAND()+RAND()+RAND()+RAND()+RAND()+RAND()+RAND()+RAND())-6))-1)+O$15)</x:f>
        <x:v>1565146.5669171792</x:v>
      </x:c>
      <x:c r="P264" s="97" t="n">
        <x:f>MAX(0,O264*(1+EXP((LN(1+'Monte Carlo'!$K$10)-0.5*'Monte Carlo'!$K$12^2)+'Monte Carlo'!$K$12*((RAND()+RAND()+RAND()+RAND()+RAND()+RAND()+RAND()+RAND()+RAND()+RAND()+RAND()+RAND())-6))-1)+P$15)</x:f>
        <x:v>1875214.0772510916</x:v>
      </x:c>
      <x:c r="Q264" s="97" t="n">
        <x:f>MAX(0,P264*(1+EXP((LN(1+'Monte Carlo'!$K$10)-0.5*'Monte Carlo'!$K$12^2)+'Monte Carlo'!$K$12*((RAND()+RAND()+RAND()+RAND()+RAND()+RAND()+RAND()+RAND()+RAND()+RAND()+RAND()+RAND())-6))-1)+Q$15)</x:f>
        <x:v>2812332.559699946</x:v>
      </x:c>
      <x:c r="R264" s="97" t="n">
        <x:f>MAX(0,Q264*(1+EXP((LN(1+'Monte Carlo'!$K$10)-0.5*'Monte Carlo'!$K$12^2)+'Monte Carlo'!$K$12*((RAND()+RAND()+RAND()+RAND()+RAND()+RAND()+RAND()+RAND()+RAND()+RAND()+RAND()+RAND())-6))-1)+R$15)</x:f>
        <x:v>2693027.836018504</x:v>
      </x:c>
      <x:c r="S264" s="97" t="n">
        <x:f>MAX(0,R264*(1+EXP((LN(1+'Monte Carlo'!$K$10)-0.5*'Monte Carlo'!$K$12^2)+'Monte Carlo'!$K$12*((RAND()+RAND()+RAND()+RAND()+RAND()+RAND()+RAND()+RAND()+RAND()+RAND()+RAND()+RAND())-6))-1)+S$15)</x:f>
        <x:v>2920166.309468144</x:v>
      </x:c>
      <x:c r="T264" s="97" t="n">
        <x:f>MAX(0,S264*(1+EXP((LN(1+'Monte Carlo'!$K$10)-0.5*'Monte Carlo'!$K$12^2)+'Monte Carlo'!$K$12*((RAND()+RAND()+RAND()+RAND()+RAND()+RAND()+RAND()+RAND()+RAND()+RAND()+RAND()+RAND())-6))-1)+T$15)</x:f>
        <x:v>2938066.0364953917</x:v>
      </x:c>
      <x:c r="U264" s="97" t="n">
        <x:f>MAX(0,T264*(1+EXP((LN(1+'Monte Carlo'!$K$10)-0.5*'Monte Carlo'!$K$12^2)+'Monte Carlo'!$K$12*((RAND()+RAND()+RAND()+RAND()+RAND()+RAND()+RAND()+RAND()+RAND()+RAND()+RAND()+RAND())-6))-1)+U$15)</x:f>
        <x:v>3988577.546715199</x:v>
      </x:c>
      <x:c r="V264" s="97" t="n">
        <x:f>MAX(0,U264*(1+EXP((LN(1+'Monte Carlo'!$K$10)-0.5*'Monte Carlo'!$K$12^2)+'Monte Carlo'!$K$12*((RAND()+RAND()+RAND()+RAND()+RAND()+RAND()+RAND()+RAND()+RAND()+RAND()+RAND()+RAND())-6))-1)+V$15)</x:f>
        <x:v>3907198.161470263</x:v>
      </x:c>
      <x:c r="W264" s="97" t="n">
        <x:f>MAX(0,V264*(1+EXP((LN(1+'Monte Carlo'!$K$10)-0.5*'Monte Carlo'!$K$12^2)+'Monte Carlo'!$K$12*((RAND()+RAND()+RAND()+RAND()+RAND()+RAND()+RAND()+RAND()+RAND()+RAND()+RAND()+RAND())-6))-1)+W$15)</x:f>
        <x:v>4194784.684857017</x:v>
      </x:c>
      <x:c r="X264" s="97" t="n">
        <x:f>MAX(0,W264*(1+EXP((LN(1+'Monte Carlo'!$K$10)-0.5*'Monte Carlo'!$K$12^2)+'Monte Carlo'!$K$12*((RAND()+RAND()+RAND()+RAND()+RAND()+RAND()+RAND()+RAND()+RAND()+RAND()+RAND()+RAND())-6))-1)+X$15)</x:f>
        <x:v>3650902.7275959486</x:v>
      </x:c>
      <x:c r="Y264" s="97" t="n">
        <x:f>MAX(0,X264*(1+EXP((LN(1+'Monte Carlo'!$K$10)-0.5*'Monte Carlo'!$K$12^2)+'Monte Carlo'!$K$12*((RAND()+RAND()+RAND()+RAND()+RAND()+RAND()+RAND()+RAND()+RAND()+RAND()+RAND()+RAND())-6))-1)+Y$15)</x:f>
        <x:v>3407292.384256183</x:v>
      </x:c>
      <x:c r="Z264" s="97" t="n">
        <x:f>MAX(0,Y264*(1+EXP((LN(1+'Monte Carlo'!$K$10)-0.5*'Monte Carlo'!$K$12^2)+'Monte Carlo'!$K$12*((RAND()+RAND()+RAND()+RAND()+RAND()+RAND()+RAND()+RAND()+RAND()+RAND()+RAND()+RAND())-6))-1)+Z$15)</x:f>
        <x:v>3350461.29120842</x:v>
      </x:c>
      <x:c r="AA264" s="97" t="n">
        <x:f>MAX(0,Z264*(1+EXP((LN(1+'Monte Carlo'!$K$10)-0.5*'Monte Carlo'!$K$12^2)+'Monte Carlo'!$K$12*((RAND()+RAND()+RAND()+RAND()+RAND()+RAND()+RAND()+RAND()+RAND()+RAND()+RAND()+RAND())-6))-1)+AA$15)</x:f>
        <x:v>3625484.112548175</x:v>
      </x:c>
      <x:c r="AB264" s="97" t="n">
        <x:f>MAX(0,AA264*(1+EXP((LN(1+'Monte Carlo'!$K$10)-0.5*'Monte Carlo'!$K$12^2)+'Monte Carlo'!$K$12*((RAND()+RAND()+RAND()+RAND()+RAND()+RAND()+RAND()+RAND()+RAND()+RAND()+RAND()+RAND())-6))-1)+AB$15)</x:f>
        <x:v>5648012.5212032255</x:v>
      </x:c>
      <x:c r="AC264" s="97" t="n">
        <x:f>MAX(0,AB264*(1+EXP((LN(1+'Monte Carlo'!$K$10)-0.5*'Monte Carlo'!$K$12^2)+'Monte Carlo'!$K$12*((RAND()+RAND()+RAND()+RAND()+RAND()+RAND()+RAND()+RAND()+RAND()+RAND()+RAND()+RAND())-6))-1)+AC$15)</x:f>
        <x:v>5476872.063178905</x:v>
      </x:c>
      <x:c r="AD264" s="97" t="n">
        <x:f>MAX(0,AC264*(1+EXP((LN(1+'Monte Carlo'!$K$10)-0.5*'Monte Carlo'!$K$12^2)+'Monte Carlo'!$K$12*((RAND()+RAND()+RAND()+RAND()+RAND()+RAND()+RAND()+RAND()+RAND()+RAND()+RAND()+RAND())-6))-1)+AD$15)</x:f>
        <x:v>5435148.681360577</x:v>
      </x:c>
      <x:c r="AE264" s="97" t="n">
        <x:f>MAX(0,AD264*(1+EXP((LN(1+'Monte Carlo'!$K$10)-0.5*'Monte Carlo'!$K$12^2)+'Monte Carlo'!$K$12*((RAND()+RAND()+RAND()+RAND()+RAND()+RAND()+RAND()+RAND()+RAND()+RAND()+RAND()+RAND())-6))-1)+AE$15)</x:f>
        <x:v>4747347.864033329</x:v>
      </x:c>
      <x:c r="AF264" s="97" t="n">
        <x:f>MAX(0,AE264*(1+EXP((LN(1+'Monte Carlo'!$K$10)-0.5*'Monte Carlo'!$K$12^2)+'Monte Carlo'!$K$12*((RAND()+RAND()+RAND()+RAND()+RAND()+RAND()+RAND()+RAND()+RAND()+RAND()+RAND()+RAND())-6))-1)+AF$15)</x:f>
        <x:v>4534965.959577151</x:v>
      </x:c>
      <x:c r="AG264" s="97">
        <x:f t="shared" si="5"/>
        <x:v>1029031.25</x:v>
      </x:c>
    </x:row>
    <x:row r="265">
      <x:c r="A265" s="93">
        <x:v>244</x:v>
      </x:c>
      <x:c r="B265" s="97" t="n">
        <x:f>IF(AND(UPPER('Monte Carlo'!$K$4)="YES",'Monte Carlo'!$K$5&gt;0),'Monte Carlo'!$K$13,Liquidity_30Y!$C$14)</x:f>
        <x:v>1029031.25</x:v>
      </x:c>
      <x:c r="C265" s="97" t="n">
        <x:f>MAX(0,B265*(1+EXP((LN(1+'Monte Carlo'!$K$10)-0.5*'Monte Carlo'!$K$12^2)+'Monte Carlo'!$K$12*((RAND()+RAND()+RAND()+RAND()+RAND()+RAND()+RAND()+RAND()+RAND()+RAND()+RAND()+RAND())-6))-1)+C$15)</x:f>
        <x:v>1337832.4207799933</x:v>
      </x:c>
      <x:c r="D265" s="97" t="n">
        <x:f>MAX(0,C265*(1+EXP((LN(1+'Monte Carlo'!$K$10)-0.5*'Monte Carlo'!$K$12^2)+'Monte Carlo'!$K$12*((RAND()+RAND()+RAND()+RAND()+RAND()+RAND()+RAND()+RAND()+RAND()+RAND()+RAND()+RAND())-6))-1)+D$15)</x:f>
        <x:v>1249384.6933404075</x:v>
      </x:c>
      <x:c r="E265" s="97" t="n">
        <x:f>MAX(0,D265*(1+EXP((LN(1+'Monte Carlo'!$K$10)-0.5*'Monte Carlo'!$K$12^2)+'Monte Carlo'!$K$12*((RAND()+RAND()+RAND()+RAND()+RAND()+RAND()+RAND()+RAND()+RAND()+RAND()+RAND()+RAND())-6))-1)+E$15)</x:f>
        <x:v>1417580.6521296129</x:v>
      </x:c>
      <x:c r="F265" s="97" t="n">
        <x:f>MAX(0,E265*(1+EXP((LN(1+'Monte Carlo'!$K$10)-0.5*'Monte Carlo'!$K$12^2)+'Monte Carlo'!$K$12*((RAND()+RAND()+RAND()+RAND()+RAND()+RAND()+RAND()+RAND()+RAND()+RAND()+RAND()+RAND())-6))-1)+F$15)</x:f>
        <x:v>1406263.2308644718</x:v>
      </x:c>
      <x:c r="G265" s="97" t="n">
        <x:f>MAX(0,F265*(1+EXP((LN(1+'Monte Carlo'!$K$10)-0.5*'Monte Carlo'!$K$12^2)+'Monte Carlo'!$K$12*((RAND()+RAND()+RAND()+RAND()+RAND()+RAND()+RAND()+RAND()+RAND()+RAND()+RAND()+RAND())-6))-1)+G$15)</x:f>
        <x:v>1471859.7875722314</x:v>
      </x:c>
      <x:c r="H265" s="97" t="n">
        <x:f>MAX(0,G265*(1+EXP((LN(1+'Monte Carlo'!$K$10)-0.5*'Monte Carlo'!$K$12^2)+'Monte Carlo'!$K$12*((RAND()+RAND()+RAND()+RAND()+RAND()+RAND()+RAND()+RAND()+RAND()+RAND()+RAND()+RAND())-6))-1)+H$15)</x:f>
        <x:v>1099205.028567524</x:v>
      </x:c>
      <x:c r="I265" s="97" t="n">
        <x:f>MAX(0,H265*(1+EXP((LN(1+'Monte Carlo'!$K$10)-0.5*'Monte Carlo'!$K$12^2)+'Monte Carlo'!$K$12*((RAND()+RAND()+RAND()+RAND()+RAND()+RAND()+RAND()+RAND()+RAND()+RAND()+RAND()+RAND())-6))-1)+I$15)</x:f>
        <x:v>1220349.2411973272</x:v>
      </x:c>
      <x:c r="J265" s="97" t="n">
        <x:f>MAX(0,I265*(1+EXP((LN(1+'Monte Carlo'!$K$10)-0.5*'Monte Carlo'!$K$12^2)+'Monte Carlo'!$K$12*((RAND()+RAND()+RAND()+RAND()+RAND()+RAND()+RAND()+RAND()+RAND()+RAND()+RAND()+RAND())-6))-1)+J$15)</x:f>
        <x:v>1328126.834869395</x:v>
      </x:c>
      <x:c r="K265" s="97" t="n">
        <x:f>MAX(0,J265*(1+EXP((LN(1+'Monte Carlo'!$K$10)-0.5*'Monte Carlo'!$K$12^2)+'Monte Carlo'!$K$12*((RAND()+RAND()+RAND()+RAND()+RAND()+RAND()+RAND()+RAND()+RAND()+RAND()+RAND()+RAND())-6))-1)+K$15)</x:f>
        <x:v>1423077.61521152</x:v>
      </x:c>
      <x:c r="L265" s="97" t="n">
        <x:f>MAX(0,K265*(1+EXP((LN(1+'Monte Carlo'!$K$10)-0.5*'Monte Carlo'!$K$12^2)+'Monte Carlo'!$K$12*((RAND()+RAND()+RAND()+RAND()+RAND()+RAND()+RAND()+RAND()+RAND()+RAND()+RAND()+RAND())-6))-1)+L$15)</x:f>
        <x:v>1381550.8839533597</x:v>
      </x:c>
      <x:c r="M265" s="97" t="n">
        <x:f>MAX(0,L265*(1+EXP((LN(1+'Monte Carlo'!$K$10)-0.5*'Monte Carlo'!$K$12^2)+'Monte Carlo'!$K$12*((RAND()+RAND()+RAND()+RAND()+RAND()+RAND()+RAND()+RAND()+RAND()+RAND()+RAND()+RAND())-6))-1)+M$15)</x:f>
        <x:v>1718717.186538534</x:v>
      </x:c>
      <x:c r="N265" s="97" t="n">
        <x:f>MAX(0,M265*(1+EXP((LN(1+'Monte Carlo'!$K$10)-0.5*'Monte Carlo'!$K$12^2)+'Monte Carlo'!$K$12*((RAND()+RAND()+RAND()+RAND()+RAND()+RAND()+RAND()+RAND()+RAND()+RAND()+RAND()+RAND())-6))-1)+N$15)</x:f>
        <x:v>2003622.6263145648</x:v>
      </x:c>
      <x:c r="O265" s="97" t="n">
        <x:f>MAX(0,N265*(1+EXP((LN(1+'Monte Carlo'!$K$10)-0.5*'Monte Carlo'!$K$12^2)+'Monte Carlo'!$K$12*((RAND()+RAND()+RAND()+RAND()+RAND()+RAND()+RAND()+RAND()+RAND()+RAND()+RAND()+RAND())-6))-1)+O$15)</x:f>
        <x:v>2102682.2410401143</x:v>
      </x:c>
      <x:c r="P265" s="97" t="n">
        <x:f>MAX(0,O265*(1+EXP((LN(1+'Monte Carlo'!$K$10)-0.5*'Monte Carlo'!$K$12^2)+'Monte Carlo'!$K$12*((RAND()+RAND()+RAND()+RAND()+RAND()+RAND()+RAND()+RAND()+RAND()+RAND()+RAND()+RAND())-6))-1)+P$15)</x:f>
        <x:v>2969299.2564664776</x:v>
      </x:c>
      <x:c r="Q265" s="97" t="n">
        <x:f>MAX(0,P265*(1+EXP((LN(1+'Monte Carlo'!$K$10)-0.5*'Monte Carlo'!$K$12^2)+'Monte Carlo'!$K$12*((RAND()+RAND()+RAND()+RAND()+RAND()+RAND()+RAND()+RAND()+RAND()+RAND()+RAND()+RAND())-6))-1)+Q$15)</x:f>
        <x:v>3050157.862456807</x:v>
      </x:c>
      <x:c r="R265" s="97" t="n">
        <x:f>MAX(0,Q265*(1+EXP((LN(1+'Monte Carlo'!$K$10)-0.5*'Monte Carlo'!$K$12^2)+'Monte Carlo'!$K$12*((RAND()+RAND()+RAND()+RAND()+RAND()+RAND()+RAND()+RAND()+RAND()+RAND()+RAND()+RAND())-6))-1)+R$15)</x:f>
        <x:v>3720371.06834443</x:v>
      </x:c>
      <x:c r="S265" s="97" t="n">
        <x:f>MAX(0,R265*(1+EXP((LN(1+'Monte Carlo'!$K$10)-0.5*'Monte Carlo'!$K$12^2)+'Monte Carlo'!$K$12*((RAND()+RAND()+RAND()+RAND()+RAND()+RAND()+RAND()+RAND()+RAND()+RAND()+RAND()+RAND())-6))-1)+S$15)</x:f>
        <x:v>4867052.522375104</x:v>
      </x:c>
      <x:c r="T265" s="97" t="n">
        <x:f>MAX(0,S265*(1+EXP((LN(1+'Monte Carlo'!$K$10)-0.5*'Monte Carlo'!$K$12^2)+'Monte Carlo'!$K$12*((RAND()+RAND()+RAND()+RAND()+RAND()+RAND()+RAND()+RAND()+RAND()+RAND()+RAND()+RAND())-6))-1)+T$15)</x:f>
        <x:v>4827198.187178996</x:v>
      </x:c>
      <x:c r="U265" s="97" t="n">
        <x:f>MAX(0,T265*(1+EXP((LN(1+'Monte Carlo'!$K$10)-0.5*'Monte Carlo'!$K$12^2)+'Monte Carlo'!$K$12*((RAND()+RAND()+RAND()+RAND()+RAND()+RAND()+RAND()+RAND()+RAND()+RAND()+RAND()+RAND())-6))-1)+U$15)</x:f>
        <x:v>5405698.059046861</x:v>
      </x:c>
      <x:c r="V265" s="97" t="n">
        <x:f>MAX(0,U265*(1+EXP((LN(1+'Monte Carlo'!$K$10)-0.5*'Monte Carlo'!$K$12^2)+'Monte Carlo'!$K$12*((RAND()+RAND()+RAND()+RAND()+RAND()+RAND()+RAND()+RAND()+RAND()+RAND()+RAND()+RAND())-6))-1)+V$15)</x:f>
        <x:v>5524579.5452423645</x:v>
      </x:c>
      <x:c r="W265" s="97" t="n">
        <x:f>MAX(0,V265*(1+EXP((LN(1+'Monte Carlo'!$K$10)-0.5*'Monte Carlo'!$K$12^2)+'Monte Carlo'!$K$12*((RAND()+RAND()+RAND()+RAND()+RAND()+RAND()+RAND()+RAND()+RAND()+RAND()+RAND()+RAND())-6))-1)+W$15)</x:f>
        <x:v>7246606.814323267</x:v>
      </x:c>
      <x:c r="X265" s="97" t="n">
        <x:f>MAX(0,W265*(1+EXP((LN(1+'Monte Carlo'!$K$10)-0.5*'Monte Carlo'!$K$12^2)+'Monte Carlo'!$K$12*((RAND()+RAND()+RAND()+RAND()+RAND()+RAND()+RAND()+RAND()+RAND()+RAND()+RAND()+RAND())-6))-1)+X$15)</x:f>
        <x:v>5765637.722117654</x:v>
      </x:c>
      <x:c r="Y265" s="97" t="n">
        <x:f>MAX(0,X265*(1+EXP((LN(1+'Monte Carlo'!$K$10)-0.5*'Monte Carlo'!$K$12^2)+'Monte Carlo'!$K$12*((RAND()+RAND()+RAND()+RAND()+RAND()+RAND()+RAND()+RAND()+RAND()+RAND()+RAND()+RAND())-6))-1)+Y$15)</x:f>
        <x:v>5743614.469146176</x:v>
      </x:c>
      <x:c r="Z265" s="97" t="n">
        <x:f>MAX(0,Y265*(1+EXP((LN(1+'Monte Carlo'!$K$10)-0.5*'Monte Carlo'!$K$12^2)+'Monte Carlo'!$K$12*((RAND()+RAND()+RAND()+RAND()+RAND()+RAND()+RAND()+RAND()+RAND()+RAND()+RAND()+RAND())-6))-1)+Z$15)</x:f>
        <x:v>6711020.733007511</x:v>
      </x:c>
      <x:c r="AA265" s="97" t="n">
        <x:f>MAX(0,Z265*(1+EXP((LN(1+'Monte Carlo'!$K$10)-0.5*'Monte Carlo'!$K$12^2)+'Monte Carlo'!$K$12*((RAND()+RAND()+RAND()+RAND()+RAND()+RAND()+RAND()+RAND()+RAND()+RAND()+RAND()+RAND())-6))-1)+AA$15)</x:f>
        <x:v>6158731.292593077</x:v>
      </x:c>
      <x:c r="AB265" s="97" t="n">
        <x:f>MAX(0,AA265*(1+EXP((LN(1+'Monte Carlo'!$K$10)-0.5*'Monte Carlo'!$K$12^2)+'Monte Carlo'!$K$12*((RAND()+RAND()+RAND()+RAND()+RAND()+RAND()+RAND()+RAND()+RAND()+RAND()+RAND()+RAND())-6))-1)+AB$15)</x:f>
        <x:v>7551170.094268968</x:v>
      </x:c>
      <x:c r="AC265" s="97" t="n">
        <x:f>MAX(0,AB265*(1+EXP((LN(1+'Monte Carlo'!$K$10)-0.5*'Monte Carlo'!$K$12^2)+'Monte Carlo'!$K$12*((RAND()+RAND()+RAND()+RAND()+RAND()+RAND()+RAND()+RAND()+RAND()+RAND()+RAND()+RAND())-6))-1)+AC$15)</x:f>
        <x:v>10246039.468267871</x:v>
      </x:c>
      <x:c r="AD265" s="97" t="n">
        <x:f>MAX(0,AC265*(1+EXP((LN(1+'Monte Carlo'!$K$10)-0.5*'Monte Carlo'!$K$12^2)+'Monte Carlo'!$K$12*((RAND()+RAND()+RAND()+RAND()+RAND()+RAND()+RAND()+RAND()+RAND()+RAND()+RAND()+RAND())-6))-1)+AD$15)</x:f>
        <x:v>10242000.580952972</x:v>
      </x:c>
      <x:c r="AE265" s="97" t="n">
        <x:f>MAX(0,AD265*(1+EXP((LN(1+'Monte Carlo'!$K$10)-0.5*'Monte Carlo'!$K$12^2)+'Monte Carlo'!$K$12*((RAND()+RAND()+RAND()+RAND()+RAND()+RAND()+RAND()+RAND()+RAND()+RAND()+RAND()+RAND())-6))-1)+AE$15)</x:f>
        <x:v>11224990.24256128</x:v>
      </x:c>
      <x:c r="AF265" s="97" t="n">
        <x:f>MAX(0,AE265*(1+EXP((LN(1+'Monte Carlo'!$K$10)-0.5*'Monte Carlo'!$K$12^2)+'Monte Carlo'!$K$12*((RAND()+RAND()+RAND()+RAND()+RAND()+RAND()+RAND()+RAND()+RAND()+RAND()+RAND()+RAND())-6))-1)+AF$15)</x:f>
        <x:v>16017585.046864491</x:v>
      </x:c>
      <x:c r="AG265" s="97">
        <x:f t="shared" si="5"/>
        <x:v>604385.00876451773</x:v>
      </x:c>
    </x:row>
    <x:row r="266">
      <x:c r="A266" s="93">
        <x:v>245</x:v>
      </x:c>
      <x:c r="B266" s="97" t="n">
        <x:f>IF(AND(UPPER('Monte Carlo'!$K$4)="YES",'Monte Carlo'!$K$5&gt;0),'Monte Carlo'!$K$13,Liquidity_30Y!$C$14)</x:f>
        <x:v>1029031.25</x:v>
      </x:c>
      <x:c r="C266" s="97" t="n">
        <x:f>MAX(0,B266*(1+EXP((LN(1+'Monte Carlo'!$K$10)-0.5*'Monte Carlo'!$K$12^2)+'Monte Carlo'!$K$12*((RAND()+RAND()+RAND()+RAND()+RAND()+RAND()+RAND()+RAND()+RAND()+RAND()+RAND()+RAND())-6))-1)+C$15)</x:f>
        <x:v>1103802.603859285</x:v>
      </x:c>
      <x:c r="D266" s="97" t="n">
        <x:f>MAX(0,C266*(1+EXP((LN(1+'Monte Carlo'!$K$10)-0.5*'Monte Carlo'!$K$12^2)+'Monte Carlo'!$K$12*((RAND()+RAND()+RAND()+RAND()+RAND()+RAND()+RAND()+RAND()+RAND()+RAND()+RAND()+RAND())-6))-1)+D$15)</x:f>
        <x:v>1467733.5278160993</x:v>
      </x:c>
      <x:c r="E266" s="97" t="n">
        <x:f>MAX(0,D266*(1+EXP((LN(1+'Monte Carlo'!$K$10)-0.5*'Monte Carlo'!$K$12^2)+'Monte Carlo'!$K$12*((RAND()+RAND()+RAND()+RAND()+RAND()+RAND()+RAND()+RAND()+RAND()+RAND()+RAND()+RAND())-6))-1)+E$15)</x:f>
        <x:v>1650093.4552025064</x:v>
      </x:c>
      <x:c r="F266" s="97" t="n">
        <x:f>MAX(0,E266*(1+EXP((LN(1+'Monte Carlo'!$K$10)-0.5*'Monte Carlo'!$K$12^2)+'Monte Carlo'!$K$12*((RAND()+RAND()+RAND()+RAND()+RAND()+RAND()+RAND()+RAND()+RAND()+RAND()+RAND()+RAND())-6))-1)+F$15)</x:f>
        <x:v>1481283.2778435033</x:v>
      </x:c>
      <x:c r="G266" s="97" t="n">
        <x:f>MAX(0,F266*(1+EXP((LN(1+'Monte Carlo'!$K$10)-0.5*'Monte Carlo'!$K$12^2)+'Monte Carlo'!$K$12*((RAND()+RAND()+RAND()+RAND()+RAND()+RAND()+RAND()+RAND()+RAND()+RAND()+RAND()+RAND())-6))-1)+G$15)</x:f>
        <x:v>1534064.4928146475</x:v>
      </x:c>
      <x:c r="H266" s="97" t="n">
        <x:f>MAX(0,G266*(1+EXP((LN(1+'Monte Carlo'!$K$10)-0.5*'Monte Carlo'!$K$12^2)+'Monte Carlo'!$K$12*((RAND()+RAND()+RAND()+RAND()+RAND()+RAND()+RAND()+RAND()+RAND()+RAND()+RAND()+RAND())-6))-1)+H$15)</x:f>
        <x:v>1615439.3075066244</x:v>
      </x:c>
      <x:c r="I266" s="97" t="n">
        <x:f>MAX(0,H266*(1+EXP((LN(1+'Monte Carlo'!$K$10)-0.5*'Monte Carlo'!$K$12^2)+'Monte Carlo'!$K$12*((RAND()+RAND()+RAND()+RAND()+RAND()+RAND()+RAND()+RAND()+RAND()+RAND()+RAND()+RAND())-6))-1)+I$15)</x:f>
        <x:v>2136517.6710383776</x:v>
      </x:c>
      <x:c r="J266" s="97" t="n">
        <x:f>MAX(0,I266*(1+EXP((LN(1+'Monte Carlo'!$K$10)-0.5*'Monte Carlo'!$K$12^2)+'Monte Carlo'!$K$12*((RAND()+RAND()+RAND()+RAND()+RAND()+RAND()+RAND()+RAND()+RAND()+RAND()+RAND()+RAND())-6))-1)+J$15)</x:f>
        <x:v>2101750.2333488856</x:v>
      </x:c>
      <x:c r="K266" s="97" t="n">
        <x:f>MAX(0,J266*(1+EXP((LN(1+'Monte Carlo'!$K$10)-0.5*'Monte Carlo'!$K$12^2)+'Monte Carlo'!$K$12*((RAND()+RAND()+RAND()+RAND()+RAND()+RAND()+RAND()+RAND()+RAND()+RAND()+RAND()+RAND())-6))-1)+K$15)</x:f>
        <x:v>1686224.3775292065</x:v>
      </x:c>
      <x:c r="L266" s="97" t="n">
        <x:f>MAX(0,K266*(1+EXP((LN(1+'Monte Carlo'!$K$10)-0.5*'Monte Carlo'!$K$12^2)+'Monte Carlo'!$K$12*((RAND()+RAND()+RAND()+RAND()+RAND()+RAND()+RAND()+RAND()+RAND()+RAND()+RAND()+RAND())-6))-1)+L$15)</x:f>
        <x:v>1399230.0007076922</x:v>
      </x:c>
      <x:c r="M266" s="97" t="n">
        <x:f>MAX(0,L266*(1+EXP((LN(1+'Monte Carlo'!$K$10)-0.5*'Monte Carlo'!$K$12^2)+'Monte Carlo'!$K$12*((RAND()+RAND()+RAND()+RAND()+RAND()+RAND()+RAND()+RAND()+RAND()+RAND()+RAND()+RAND())-6))-1)+M$15)</x:f>
        <x:v>1470506.86608796</x:v>
      </x:c>
      <x:c r="N266" s="97" t="n">
        <x:f>MAX(0,M266*(1+EXP((LN(1+'Monte Carlo'!$K$10)-0.5*'Monte Carlo'!$K$12^2)+'Monte Carlo'!$K$12*((RAND()+RAND()+RAND()+RAND()+RAND()+RAND()+RAND()+RAND()+RAND()+RAND()+RAND()+RAND())-6))-1)+N$15)</x:f>
        <x:v>1575183.5751073195</x:v>
      </x:c>
      <x:c r="O266" s="97" t="n">
        <x:f>MAX(0,N266*(1+EXP((LN(1+'Monte Carlo'!$K$10)-0.5*'Monte Carlo'!$K$12^2)+'Monte Carlo'!$K$12*((RAND()+RAND()+RAND()+RAND()+RAND()+RAND()+RAND()+RAND()+RAND()+RAND()+RAND()+RAND())-6))-1)+O$15)</x:f>
        <x:v>1446045.7000600055</x:v>
      </x:c>
      <x:c r="P266" s="97" t="n">
        <x:f>MAX(0,O266*(1+EXP((LN(1+'Monte Carlo'!$K$10)-0.5*'Monte Carlo'!$K$12^2)+'Monte Carlo'!$K$12*((RAND()+RAND()+RAND()+RAND()+RAND()+RAND()+RAND()+RAND()+RAND()+RAND()+RAND()+RAND())-6))-1)+P$15)</x:f>
        <x:v>1363856.3471823346</x:v>
      </x:c>
      <x:c r="Q266" s="97" t="n">
        <x:f>MAX(0,P266*(1+EXP((LN(1+'Monte Carlo'!$K$10)-0.5*'Monte Carlo'!$K$12^2)+'Monte Carlo'!$K$12*((RAND()+RAND()+RAND()+RAND()+RAND()+RAND()+RAND()+RAND()+RAND()+RAND()+RAND()+RAND())-6))-1)+Q$15)</x:f>
        <x:v>1310581.2440001136</x:v>
      </x:c>
      <x:c r="R266" s="97" t="n">
        <x:f>MAX(0,Q266*(1+EXP((LN(1+'Monte Carlo'!$K$10)-0.5*'Monte Carlo'!$K$12^2)+'Monte Carlo'!$K$12*((RAND()+RAND()+RAND()+RAND()+RAND()+RAND()+RAND()+RAND()+RAND()+RAND()+RAND()+RAND())-6))-1)+R$15)</x:f>
        <x:v>1286268.262380968</x:v>
      </x:c>
      <x:c r="S266" s="97" t="n">
        <x:f>MAX(0,R266*(1+EXP((LN(1+'Monte Carlo'!$K$10)-0.5*'Monte Carlo'!$K$12^2)+'Monte Carlo'!$K$12*((RAND()+RAND()+RAND()+RAND()+RAND()+RAND()+RAND()+RAND()+RAND()+RAND()+RAND()+RAND())-6))-1)+S$15)</x:f>
        <x:v>1666287.6181875565</x:v>
      </x:c>
      <x:c r="T266" s="97" t="n">
        <x:f>MAX(0,S266*(1+EXP((LN(1+'Monte Carlo'!$K$10)-0.5*'Monte Carlo'!$K$12^2)+'Monte Carlo'!$K$12*((RAND()+RAND()+RAND()+RAND()+RAND()+RAND()+RAND()+RAND()+RAND()+RAND()+RAND()+RAND())-6))-1)+T$15)</x:f>
        <x:v>1961547.7787281983</x:v>
      </x:c>
      <x:c r="U266" s="97" t="n">
        <x:f>MAX(0,T266*(1+EXP((LN(1+'Monte Carlo'!$K$10)-0.5*'Monte Carlo'!$K$12^2)+'Monte Carlo'!$K$12*((RAND()+RAND()+RAND()+RAND()+RAND()+RAND()+RAND()+RAND()+RAND()+RAND()+RAND()+RAND())-6))-1)+U$15)</x:f>
        <x:v>2215536.797783838</x:v>
      </x:c>
      <x:c r="V266" s="97" t="n">
        <x:f>MAX(0,U266*(1+EXP((LN(1+'Monte Carlo'!$K$10)-0.5*'Monte Carlo'!$K$12^2)+'Monte Carlo'!$K$12*((RAND()+RAND()+RAND()+RAND()+RAND()+RAND()+RAND()+RAND()+RAND()+RAND()+RAND()+RAND())-6))-1)+V$15)</x:f>
        <x:v>2049290.2157579847</x:v>
      </x:c>
      <x:c r="W266" s="97" t="n">
        <x:f>MAX(0,V266*(1+EXP((LN(1+'Monte Carlo'!$K$10)-0.5*'Monte Carlo'!$K$12^2)+'Monte Carlo'!$K$12*((RAND()+RAND()+RAND()+RAND()+RAND()+RAND()+RAND()+RAND()+RAND()+RAND()+RAND()+RAND())-6))-1)+W$15)</x:f>
        <x:v>1868638.4538220929</x:v>
      </x:c>
      <x:c r="X266" s="97" t="n">
        <x:f>MAX(0,W266*(1+EXP((LN(1+'Monte Carlo'!$K$10)-0.5*'Monte Carlo'!$K$12^2)+'Monte Carlo'!$K$12*((RAND()+RAND()+RAND()+RAND()+RAND()+RAND()+RAND()+RAND()+RAND()+RAND()+RAND()+RAND())-6))-1)+X$15)</x:f>
        <x:v>2227522.0306724273</x:v>
      </x:c>
      <x:c r="Y266" s="97" t="n">
        <x:f>MAX(0,X266*(1+EXP((LN(1+'Monte Carlo'!$K$10)-0.5*'Monte Carlo'!$K$12^2)+'Monte Carlo'!$K$12*((RAND()+RAND()+RAND()+RAND()+RAND()+RAND()+RAND()+RAND()+RAND()+RAND()+RAND()+RAND())-6))-1)+Y$15)</x:f>
        <x:v>2628206.256897305</x:v>
      </x:c>
      <x:c r="Z266" s="97" t="n">
        <x:f>MAX(0,Y266*(1+EXP((LN(1+'Monte Carlo'!$K$10)-0.5*'Monte Carlo'!$K$12^2)+'Monte Carlo'!$K$12*((RAND()+RAND()+RAND()+RAND()+RAND()+RAND()+RAND()+RAND()+RAND()+RAND()+RAND()+RAND())-6))-1)+Z$15)</x:f>
        <x:v>2625706.949620411</x:v>
      </x:c>
      <x:c r="AA266" s="97" t="n">
        <x:f>MAX(0,Z266*(1+EXP((LN(1+'Monte Carlo'!$K$10)-0.5*'Monte Carlo'!$K$12^2)+'Monte Carlo'!$K$12*((RAND()+RAND()+RAND()+RAND()+RAND()+RAND()+RAND()+RAND()+RAND()+RAND()+RAND()+RAND())-6))-1)+AA$15)</x:f>
        <x:v>2681186.3569716862</x:v>
      </x:c>
      <x:c r="AB266" s="97" t="n">
        <x:f>MAX(0,AA266*(1+EXP((LN(1+'Monte Carlo'!$K$10)-0.5*'Monte Carlo'!$K$12^2)+'Monte Carlo'!$K$12*((RAND()+RAND()+RAND()+RAND()+RAND()+RAND()+RAND()+RAND()+RAND()+RAND()+RAND()+RAND())-6))-1)+AB$15)</x:f>
        <x:v>3082675.4125058986</x:v>
      </x:c>
      <x:c r="AC266" s="97" t="n">
        <x:f>MAX(0,AB266*(1+EXP((LN(1+'Monte Carlo'!$K$10)-0.5*'Monte Carlo'!$K$12^2)+'Monte Carlo'!$K$12*((RAND()+RAND()+RAND()+RAND()+RAND()+RAND()+RAND()+RAND()+RAND()+RAND()+RAND()+RAND())-6))-1)+AC$15)</x:f>
        <x:v>2731306.061863356</x:v>
      </x:c>
      <x:c r="AD266" s="97" t="n">
        <x:f>MAX(0,AC266*(1+EXP((LN(1+'Monte Carlo'!$K$10)-0.5*'Monte Carlo'!$K$12^2)+'Monte Carlo'!$K$12*((RAND()+RAND()+RAND()+RAND()+RAND()+RAND()+RAND()+RAND()+RAND()+RAND()+RAND()+RAND())-6))-1)+AD$15)</x:f>
        <x:v>2299786.3225348853</x:v>
      </x:c>
      <x:c r="AE266" s="97" t="n">
        <x:f>MAX(0,AD266*(1+EXP((LN(1+'Monte Carlo'!$K$10)-0.5*'Monte Carlo'!$K$12^2)+'Monte Carlo'!$K$12*((RAND()+RAND()+RAND()+RAND()+RAND()+RAND()+RAND()+RAND()+RAND()+RAND()+RAND()+RAND())-6))-1)+AE$15)</x:f>
        <x:v>2687004.3002374326</x:v>
      </x:c>
      <x:c r="AF266" s="97" t="n">
        <x:f>MAX(0,AE266*(1+EXP((LN(1+'Monte Carlo'!$K$10)-0.5*'Monte Carlo'!$K$12^2)+'Monte Carlo'!$K$12*((RAND()+RAND()+RAND()+RAND()+RAND()+RAND()+RAND()+RAND()+RAND()+RAND()+RAND()+RAND())-6))-1)+AF$15)</x:f>
        <x:v>3077559.296178816</x:v>
      </x:c>
      <x:c r="AG266" s="97">
        <x:f t="shared" si="5"/>
        <x:v>912385.11954086169</x:v>
      </x:c>
    </x:row>
    <x:row r="267">
      <x:c r="A267" s="93">
        <x:v>246</x:v>
      </x:c>
      <x:c r="B267" s="97" t="n">
        <x:f>IF(AND(UPPER('Monte Carlo'!$K$4)="YES",'Monte Carlo'!$K$5&gt;0),'Monte Carlo'!$K$13,Liquidity_30Y!$C$14)</x:f>
        <x:v>1029031.25</x:v>
      </x:c>
      <x:c r="C267" s="97" t="n">
        <x:f>MAX(0,B267*(1+EXP((LN(1+'Monte Carlo'!$K$10)-0.5*'Monte Carlo'!$K$12^2)+'Monte Carlo'!$K$12*((RAND()+RAND()+RAND()+RAND()+RAND()+RAND()+RAND()+RAND()+RAND()+RAND()+RAND()+RAND())-6))-1)+C$15)</x:f>
        <x:v>1215670.1885158978</x:v>
      </x:c>
      <x:c r="D267" s="97" t="n">
        <x:f>MAX(0,C267*(1+EXP((LN(1+'Monte Carlo'!$K$10)-0.5*'Monte Carlo'!$K$12^2)+'Monte Carlo'!$K$12*((RAND()+RAND()+RAND()+RAND()+RAND()+RAND()+RAND()+RAND()+RAND()+RAND()+RAND()+RAND())-6))-1)+D$15)</x:f>
        <x:v>1370440.6272850176</x:v>
      </x:c>
      <x:c r="E267" s="97" t="n">
        <x:f>MAX(0,D267*(1+EXP((LN(1+'Monte Carlo'!$K$10)-0.5*'Monte Carlo'!$K$12^2)+'Monte Carlo'!$K$12*((RAND()+RAND()+RAND()+RAND()+RAND()+RAND()+RAND()+RAND()+RAND()+RAND()+RAND()+RAND())-6))-1)+E$15)</x:f>
        <x:v>1674880.435448231</x:v>
      </x:c>
      <x:c r="F267" s="97" t="n">
        <x:f>MAX(0,E267*(1+EXP((LN(1+'Monte Carlo'!$K$10)-0.5*'Monte Carlo'!$K$12^2)+'Monte Carlo'!$K$12*((RAND()+RAND()+RAND()+RAND()+RAND()+RAND()+RAND()+RAND()+RAND()+RAND()+RAND()+RAND())-6))-1)+F$15)</x:f>
        <x:v>1806990.634608502</x:v>
      </x:c>
      <x:c r="G267" s="97" t="n">
        <x:f>MAX(0,F267*(1+EXP((LN(1+'Monte Carlo'!$K$10)-0.5*'Monte Carlo'!$K$12^2)+'Monte Carlo'!$K$12*((RAND()+RAND()+RAND()+RAND()+RAND()+RAND()+RAND()+RAND()+RAND()+RAND()+RAND()+RAND())-6))-1)+G$15)</x:f>
        <x:v>1633127.479940208</x:v>
      </x:c>
      <x:c r="H267" s="97" t="n">
        <x:f>MAX(0,G267*(1+EXP((LN(1+'Monte Carlo'!$K$10)-0.5*'Monte Carlo'!$K$12^2)+'Monte Carlo'!$K$12*((RAND()+RAND()+RAND()+RAND()+RAND()+RAND()+RAND()+RAND()+RAND()+RAND()+RAND()+RAND())-6))-1)+H$15)</x:f>
        <x:v>1349665.5871452976</x:v>
      </x:c>
      <x:c r="I267" s="97" t="n">
        <x:f>MAX(0,H267*(1+EXP((LN(1+'Monte Carlo'!$K$10)-0.5*'Monte Carlo'!$K$12^2)+'Monte Carlo'!$K$12*((RAND()+RAND()+RAND()+RAND()+RAND()+RAND()+RAND()+RAND()+RAND()+RAND()+RAND()+RAND())-6))-1)+I$15)</x:f>
        <x:v>1380288.1171387145</x:v>
      </x:c>
      <x:c r="J267" s="97" t="n">
        <x:f>MAX(0,I267*(1+EXP((LN(1+'Monte Carlo'!$K$10)-0.5*'Monte Carlo'!$K$12^2)+'Monte Carlo'!$K$12*((RAND()+RAND()+RAND()+RAND()+RAND()+RAND()+RAND()+RAND()+RAND()+RAND()+RAND()+RAND())-6))-1)+J$15)</x:f>
        <x:v>1325993.256450228</x:v>
      </x:c>
      <x:c r="K267" s="97" t="n">
        <x:f>MAX(0,J267*(1+EXP((LN(1+'Monte Carlo'!$K$10)-0.5*'Monte Carlo'!$K$12^2)+'Monte Carlo'!$K$12*((RAND()+RAND()+RAND()+RAND()+RAND()+RAND()+RAND()+RAND()+RAND()+RAND()+RAND()+RAND())-6))-1)+K$15)</x:f>
        <x:v>1482169.9068051067</x:v>
      </x:c>
      <x:c r="L267" s="97" t="n">
        <x:f>MAX(0,K267*(1+EXP((LN(1+'Monte Carlo'!$K$10)-0.5*'Monte Carlo'!$K$12^2)+'Monte Carlo'!$K$12*((RAND()+RAND()+RAND()+RAND()+RAND()+RAND()+RAND()+RAND()+RAND()+RAND()+RAND()+RAND())-6))-1)+L$15)</x:f>
        <x:v>1386384.9075427067</x:v>
      </x:c>
      <x:c r="M267" s="97" t="n">
        <x:f>MAX(0,L267*(1+EXP((LN(1+'Monte Carlo'!$K$10)-0.5*'Monte Carlo'!$K$12^2)+'Monte Carlo'!$K$12*((RAND()+RAND()+RAND()+RAND()+RAND()+RAND()+RAND()+RAND()+RAND()+RAND()+RAND()+RAND())-6))-1)+M$15)</x:f>
        <x:v>1185357.6722727655</x:v>
      </x:c>
      <x:c r="N267" s="97" t="n">
        <x:f>MAX(0,M267*(1+EXP((LN(1+'Monte Carlo'!$K$10)-0.5*'Monte Carlo'!$K$12^2)+'Monte Carlo'!$K$12*((RAND()+RAND()+RAND()+RAND()+RAND()+RAND()+RAND()+RAND()+RAND()+RAND()+RAND()+RAND())-6))-1)+N$15)</x:f>
        <x:v>1281754.833100478</x:v>
      </x:c>
      <x:c r="O267" s="97" t="n">
        <x:f>MAX(0,N267*(1+EXP((LN(1+'Monte Carlo'!$K$10)-0.5*'Monte Carlo'!$K$12^2)+'Monte Carlo'!$K$12*((RAND()+RAND()+RAND()+RAND()+RAND()+RAND()+RAND()+RAND()+RAND()+RAND()+RAND()+RAND())-6))-1)+O$15)</x:f>
        <x:v>1828655.295025114</x:v>
      </x:c>
      <x:c r="P267" s="97" t="n">
        <x:f>MAX(0,O267*(1+EXP((LN(1+'Monte Carlo'!$K$10)-0.5*'Monte Carlo'!$K$12^2)+'Monte Carlo'!$K$12*((RAND()+RAND()+RAND()+RAND()+RAND()+RAND()+RAND()+RAND()+RAND()+RAND()+RAND()+RAND())-6))-1)+P$15)</x:f>
        <x:v>1647507.871816521</x:v>
      </x:c>
      <x:c r="Q267" s="97" t="n">
        <x:f>MAX(0,P267*(1+EXP((LN(1+'Monte Carlo'!$K$10)-0.5*'Monte Carlo'!$K$12^2)+'Monte Carlo'!$K$12*((RAND()+RAND()+RAND()+RAND()+RAND()+RAND()+RAND()+RAND()+RAND()+RAND()+RAND()+RAND())-6))-1)+Q$15)</x:f>
        <x:v>2007246.7618686603</x:v>
      </x:c>
      <x:c r="R267" s="97" t="n">
        <x:f>MAX(0,Q267*(1+EXP((LN(1+'Monte Carlo'!$K$10)-0.5*'Monte Carlo'!$K$12^2)+'Monte Carlo'!$K$12*((RAND()+RAND()+RAND()+RAND()+RAND()+RAND()+RAND()+RAND()+RAND()+RAND()+RAND()+RAND())-6))-1)+R$15)</x:f>
        <x:v>1920908.407263631</x:v>
      </x:c>
      <x:c r="S267" s="97" t="n">
        <x:f>MAX(0,R267*(1+EXP((LN(1+'Monte Carlo'!$K$10)-0.5*'Monte Carlo'!$K$12^2)+'Monte Carlo'!$K$12*((RAND()+RAND()+RAND()+RAND()+RAND()+RAND()+RAND()+RAND()+RAND()+RAND()+RAND()+RAND())-6))-1)+S$15)</x:f>
        <x:v>2147060.181072723</x:v>
      </x:c>
      <x:c r="T267" s="97" t="n">
        <x:f>MAX(0,S267*(1+EXP((LN(1+'Monte Carlo'!$K$10)-0.5*'Monte Carlo'!$K$12^2)+'Monte Carlo'!$K$12*((RAND()+RAND()+RAND()+RAND()+RAND()+RAND()+RAND()+RAND()+RAND()+RAND()+RAND()+RAND())-6))-1)+T$15)</x:f>
        <x:v>2314877.43541069</x:v>
      </x:c>
      <x:c r="U267" s="97" t="n">
        <x:f>MAX(0,T267*(1+EXP((LN(1+'Monte Carlo'!$K$10)-0.5*'Monte Carlo'!$K$12^2)+'Monte Carlo'!$K$12*((RAND()+RAND()+RAND()+RAND()+RAND()+RAND()+RAND()+RAND()+RAND()+RAND()+RAND()+RAND())-6))-1)+U$15)</x:f>
        <x:v>2133822.5180406203</x:v>
      </x:c>
      <x:c r="V267" s="97" t="n">
        <x:f>MAX(0,U267*(1+EXP((LN(1+'Monte Carlo'!$K$10)-0.5*'Monte Carlo'!$K$12^2)+'Monte Carlo'!$K$12*((RAND()+RAND()+RAND()+RAND()+RAND()+RAND()+RAND()+RAND()+RAND()+RAND()+RAND()+RAND())-6))-1)+V$15)</x:f>
        <x:v>2669457.78076897</x:v>
      </x:c>
      <x:c r="W267" s="97" t="n">
        <x:f>MAX(0,V267*(1+EXP((LN(1+'Monte Carlo'!$K$10)-0.5*'Monte Carlo'!$K$12^2)+'Monte Carlo'!$K$12*((RAND()+RAND()+RAND()+RAND()+RAND()+RAND()+RAND()+RAND()+RAND()+RAND()+RAND()+RAND())-6))-1)+W$15)</x:f>
        <x:v>2767993.799162654</x:v>
      </x:c>
      <x:c r="X267" s="97" t="n">
        <x:f>MAX(0,W267*(1+EXP((LN(1+'Monte Carlo'!$K$10)-0.5*'Monte Carlo'!$K$12^2)+'Monte Carlo'!$K$12*((RAND()+RAND()+RAND()+RAND()+RAND()+RAND()+RAND()+RAND()+RAND()+RAND()+RAND()+RAND())-6))-1)+X$15)</x:f>
        <x:v>3447341.076636982</x:v>
      </x:c>
      <x:c r="Y267" s="97" t="n">
        <x:f>MAX(0,X267*(1+EXP((LN(1+'Monte Carlo'!$K$10)-0.5*'Monte Carlo'!$K$12^2)+'Monte Carlo'!$K$12*((RAND()+RAND()+RAND()+RAND()+RAND()+RAND()+RAND()+RAND()+RAND()+RAND()+RAND()+RAND())-6))-1)+Y$15)</x:f>
        <x:v>3374596.5377071286</x:v>
      </x:c>
      <x:c r="Z267" s="97" t="n">
        <x:f>MAX(0,Y267*(1+EXP((LN(1+'Monte Carlo'!$K$10)-0.5*'Monte Carlo'!$K$12^2)+'Monte Carlo'!$K$12*((RAND()+RAND()+RAND()+RAND()+RAND()+RAND()+RAND()+RAND()+RAND()+RAND()+RAND()+RAND())-6))-1)+Z$15)</x:f>
        <x:v>4311448.06817622</x:v>
      </x:c>
      <x:c r="AA267" s="97" t="n">
        <x:f>MAX(0,Z267*(1+EXP((LN(1+'Monte Carlo'!$K$10)-0.5*'Monte Carlo'!$K$12^2)+'Monte Carlo'!$K$12*((RAND()+RAND()+RAND()+RAND()+RAND()+RAND()+RAND()+RAND()+RAND()+RAND()+RAND()+RAND())-6))-1)+AA$15)</x:f>
        <x:v>5560789.183602099</x:v>
      </x:c>
      <x:c r="AB267" s="97" t="n">
        <x:f>MAX(0,AA267*(1+EXP((LN(1+'Monte Carlo'!$K$10)-0.5*'Monte Carlo'!$K$12^2)+'Monte Carlo'!$K$12*((RAND()+RAND()+RAND()+RAND()+RAND()+RAND()+RAND()+RAND()+RAND()+RAND()+RAND()+RAND())-6))-1)+AB$15)</x:f>
        <x:v>6041770.054226373</x:v>
      </x:c>
      <x:c r="AC267" s="97" t="n">
        <x:f>MAX(0,AB267*(1+EXP((LN(1+'Monte Carlo'!$K$10)-0.5*'Monte Carlo'!$K$12^2)+'Monte Carlo'!$K$12*((RAND()+RAND()+RAND()+RAND()+RAND()+RAND()+RAND()+RAND()+RAND()+RAND()+RAND()+RAND())-6))-1)+AC$15)</x:f>
        <x:v>8905541.11263989</x:v>
      </x:c>
      <x:c r="AD267" s="97" t="n">
        <x:f>MAX(0,AC267*(1+EXP((LN(1+'Monte Carlo'!$K$10)-0.5*'Monte Carlo'!$K$12^2)+'Monte Carlo'!$K$12*((RAND()+RAND()+RAND()+RAND()+RAND()+RAND()+RAND()+RAND()+RAND()+RAND()+RAND()+RAND())-6))-1)+AD$15)</x:f>
        <x:v>9713216.066744544</x:v>
      </x:c>
      <x:c r="AE267" s="97" t="n">
        <x:f>MAX(0,AD267*(1+EXP((LN(1+'Monte Carlo'!$K$10)-0.5*'Monte Carlo'!$K$12^2)+'Monte Carlo'!$K$12*((RAND()+RAND()+RAND()+RAND()+RAND()+RAND()+RAND()+RAND()+RAND()+RAND()+RAND()+RAND())-6))-1)+AE$15)</x:f>
        <x:v>11266585.002237728</x:v>
      </x:c>
      <x:c r="AF267" s="97" t="n">
        <x:f>MAX(0,AE267*(1+EXP((LN(1+'Monte Carlo'!$K$10)-0.5*'Monte Carlo'!$K$12^2)+'Monte Carlo'!$K$12*((RAND()+RAND()+RAND()+RAND()+RAND()+RAND()+RAND()+RAND()+RAND()+RAND()+RAND()+RAND())-6))-1)+AF$15)</x:f>
        <x:v>12504537.777709939</x:v>
      </x:c>
      <x:c r="AG267" s="97">
        <x:f t="shared" si="5"/>
        <x:v>849289.68033499666</x:v>
      </x:c>
    </x:row>
    <x:row r="268">
      <x:c r="A268" s="93">
        <x:v>247</x:v>
      </x:c>
      <x:c r="B268" s="97" t="n">
        <x:f>IF(AND(UPPER('Monte Carlo'!$K$4)="YES",'Monte Carlo'!$K$5&gt;0),'Monte Carlo'!$K$13,Liquidity_30Y!$C$14)</x:f>
        <x:v>1029031.25</x:v>
      </x:c>
      <x:c r="C268" s="97" t="n">
        <x:f>MAX(0,B268*(1+EXP((LN(1+'Monte Carlo'!$K$10)-0.5*'Monte Carlo'!$K$12^2)+'Monte Carlo'!$K$12*((RAND()+RAND()+RAND()+RAND()+RAND()+RAND()+RAND()+RAND()+RAND()+RAND()+RAND()+RAND())-6))-1)+C$15)</x:f>
        <x:v>999895.4161725396</x:v>
      </x:c>
      <x:c r="D268" s="97" t="n">
        <x:f>MAX(0,C268*(1+EXP((LN(1+'Monte Carlo'!$K$10)-0.5*'Monte Carlo'!$K$12^2)+'Monte Carlo'!$K$12*((RAND()+RAND()+RAND()+RAND()+RAND()+RAND()+RAND()+RAND()+RAND()+RAND()+RAND()+RAND())-6))-1)+D$15)</x:f>
        <x:v>1057666.88010569</x:v>
      </x:c>
      <x:c r="E268" s="97" t="n">
        <x:f>MAX(0,D268*(1+EXP((LN(1+'Monte Carlo'!$K$10)-0.5*'Monte Carlo'!$K$12^2)+'Monte Carlo'!$K$12*((RAND()+RAND()+RAND()+RAND()+RAND()+RAND()+RAND()+RAND()+RAND()+RAND()+RAND()+RAND())-6))-1)+E$15)</x:f>
        <x:v>1257721.413532741</x:v>
      </x:c>
      <x:c r="F268" s="97" t="n">
        <x:f>MAX(0,E268*(1+EXP((LN(1+'Monte Carlo'!$K$10)-0.5*'Monte Carlo'!$K$12^2)+'Monte Carlo'!$K$12*((RAND()+RAND()+RAND()+RAND()+RAND()+RAND()+RAND()+RAND()+RAND()+RAND()+RAND()+RAND())-6))-1)+F$15)</x:f>
        <x:v>1268650.4760689242</x:v>
      </x:c>
      <x:c r="G268" s="97" t="n">
        <x:f>MAX(0,F268*(1+EXP((LN(1+'Monte Carlo'!$K$10)-0.5*'Monte Carlo'!$K$12^2)+'Monte Carlo'!$K$12*((RAND()+RAND()+RAND()+RAND()+RAND()+RAND()+RAND()+RAND()+RAND()+RAND()+RAND()+RAND())-6))-1)+G$15)</x:f>
        <x:v>1134225.0344405882</x:v>
      </x:c>
      <x:c r="H268" s="97" t="n">
        <x:f>MAX(0,G268*(1+EXP((LN(1+'Monte Carlo'!$K$10)-0.5*'Monte Carlo'!$K$12^2)+'Monte Carlo'!$K$12*((RAND()+RAND()+RAND()+RAND()+RAND()+RAND()+RAND()+RAND()+RAND()+RAND()+RAND()+RAND())-6))-1)+H$15)</x:f>
        <x:v>1132946.556674997</x:v>
      </x:c>
      <x:c r="I268" s="97" t="n">
        <x:f>MAX(0,H268*(1+EXP((LN(1+'Monte Carlo'!$K$10)-0.5*'Monte Carlo'!$K$12^2)+'Monte Carlo'!$K$12*((RAND()+RAND()+RAND()+RAND()+RAND()+RAND()+RAND()+RAND()+RAND()+RAND()+RAND()+RAND())-6))-1)+I$15)</x:f>
        <x:v>901373.2732487945</x:v>
      </x:c>
      <x:c r="J268" s="97" t="n">
        <x:f>MAX(0,I268*(1+EXP((LN(1+'Monte Carlo'!$K$10)-0.5*'Monte Carlo'!$K$12^2)+'Monte Carlo'!$K$12*((RAND()+RAND()+RAND()+RAND()+RAND()+RAND()+RAND()+RAND()+RAND()+RAND()+RAND()+RAND())-6))-1)+J$15)</x:f>
        <x:v>861327.1535919255</x:v>
      </x:c>
      <x:c r="K268" s="97" t="n">
        <x:f>MAX(0,J268*(1+EXP((LN(1+'Monte Carlo'!$K$10)-0.5*'Monte Carlo'!$K$12^2)+'Monte Carlo'!$K$12*((RAND()+RAND()+RAND()+RAND()+RAND()+RAND()+RAND()+RAND()+RAND()+RAND()+RAND()+RAND())-6))-1)+K$15)</x:f>
        <x:v>840362.9784819828</x:v>
      </x:c>
      <x:c r="L268" s="97" t="n">
        <x:f>MAX(0,K268*(1+EXP((LN(1+'Monte Carlo'!$K$10)-0.5*'Monte Carlo'!$K$12^2)+'Monte Carlo'!$K$12*((RAND()+RAND()+RAND()+RAND()+RAND()+RAND()+RAND()+RAND()+RAND()+RAND()+RAND()+RAND())-6))-1)+L$15)</x:f>
        <x:v>593252.3214823861</x:v>
      </x:c>
      <x:c r="M268" s="97" t="n">
        <x:f>MAX(0,L268*(1+EXP((LN(1+'Monte Carlo'!$K$10)-0.5*'Monte Carlo'!$K$12^2)+'Monte Carlo'!$K$12*((RAND()+RAND()+RAND()+RAND()+RAND()+RAND()+RAND()+RAND()+RAND()+RAND()+RAND()+RAND())-6))-1)+M$15)</x:f>
        <x:v>677577.0613911113</x:v>
      </x:c>
      <x:c r="N268" s="97" t="n">
        <x:f>MAX(0,M268*(1+EXP((LN(1+'Monte Carlo'!$K$10)-0.5*'Monte Carlo'!$K$12^2)+'Monte Carlo'!$K$12*((RAND()+RAND()+RAND()+RAND()+RAND()+RAND()+RAND()+RAND()+RAND()+RAND()+RAND()+RAND())-6))-1)+N$15)</x:f>
        <x:v>816049.359629076</x:v>
      </x:c>
      <x:c r="O268" s="97" t="n">
        <x:f>MAX(0,N268*(1+EXP((LN(1+'Monte Carlo'!$K$10)-0.5*'Monte Carlo'!$K$12^2)+'Monte Carlo'!$K$12*((RAND()+RAND()+RAND()+RAND()+RAND()+RAND()+RAND()+RAND()+RAND()+RAND()+RAND()+RAND())-6))-1)+O$15)</x:f>
        <x:v>1123369.6809893227</x:v>
      </x:c>
      <x:c r="P268" s="97" t="n">
        <x:f>MAX(0,O268*(1+EXP((LN(1+'Monte Carlo'!$K$10)-0.5*'Monte Carlo'!$K$12^2)+'Monte Carlo'!$K$12*((RAND()+RAND()+RAND()+RAND()+RAND()+RAND()+RAND()+RAND()+RAND()+RAND()+RAND()+RAND())-6))-1)+P$15)</x:f>
        <x:v>1427602.2424402002</x:v>
      </x:c>
      <x:c r="Q268" s="97" t="n">
        <x:f>MAX(0,P268*(1+EXP((LN(1+'Monte Carlo'!$K$10)-0.5*'Monte Carlo'!$K$12^2)+'Monte Carlo'!$K$12*((RAND()+RAND()+RAND()+RAND()+RAND()+RAND()+RAND()+RAND()+RAND()+RAND()+RAND()+RAND())-6))-1)+Q$15)</x:f>
        <x:v>1592913.2320677624</x:v>
      </x:c>
      <x:c r="R268" s="97" t="n">
        <x:f>MAX(0,Q268*(1+EXP((LN(1+'Monte Carlo'!$K$10)-0.5*'Monte Carlo'!$K$12^2)+'Monte Carlo'!$K$12*((RAND()+RAND()+RAND()+RAND()+RAND()+RAND()+RAND()+RAND()+RAND()+RAND()+RAND()+RAND())-6))-1)+R$15)</x:f>
        <x:v>1515870.9656387058</x:v>
      </x:c>
      <x:c r="S268" s="97" t="n">
        <x:f>MAX(0,R268*(1+EXP((LN(1+'Monte Carlo'!$K$10)-0.5*'Monte Carlo'!$K$12^2)+'Monte Carlo'!$K$12*((RAND()+RAND()+RAND()+RAND()+RAND()+RAND()+RAND()+RAND()+RAND()+RAND()+RAND()+RAND())-6))-1)+S$15)</x:f>
        <x:v>1275817.3581758868</x:v>
      </x:c>
      <x:c r="T268" s="97" t="n">
        <x:f>MAX(0,S268*(1+EXP((LN(1+'Monte Carlo'!$K$10)-0.5*'Monte Carlo'!$K$12^2)+'Monte Carlo'!$K$12*((RAND()+RAND()+RAND()+RAND()+RAND()+RAND()+RAND()+RAND()+RAND()+RAND()+RAND()+RAND())-6))-1)+T$15)</x:f>
        <x:v>1273877.8305291873</x:v>
      </x:c>
      <x:c r="U268" s="97" t="n">
        <x:f>MAX(0,T268*(1+EXP((LN(1+'Monte Carlo'!$K$10)-0.5*'Monte Carlo'!$K$12^2)+'Monte Carlo'!$K$12*((RAND()+RAND()+RAND()+RAND()+RAND()+RAND()+RAND()+RAND()+RAND()+RAND()+RAND()+RAND())-6))-1)+U$15)</x:f>
        <x:v>1334226.8101147402</x:v>
      </x:c>
      <x:c r="V268" s="97" t="n">
        <x:f>MAX(0,U268*(1+EXP((LN(1+'Monte Carlo'!$K$10)-0.5*'Monte Carlo'!$K$12^2)+'Monte Carlo'!$K$12*((RAND()+RAND()+RAND()+RAND()+RAND()+RAND()+RAND()+RAND()+RAND()+RAND()+RAND()+RAND())-6))-1)+V$15)</x:f>
        <x:v>1498009.7246582222</x:v>
      </x:c>
      <x:c r="W268" s="97" t="n">
        <x:f>MAX(0,V268*(1+EXP((LN(1+'Monte Carlo'!$K$10)-0.5*'Monte Carlo'!$K$12^2)+'Monte Carlo'!$K$12*((RAND()+RAND()+RAND()+RAND()+RAND()+RAND()+RAND()+RAND()+RAND()+RAND()+RAND()+RAND())-6))-1)+W$15)</x:f>
        <x:v>1316465.1050139996</x:v>
      </x:c>
      <x:c r="X268" s="97" t="n">
        <x:f>MAX(0,W268*(1+EXP((LN(1+'Monte Carlo'!$K$10)-0.5*'Monte Carlo'!$K$12^2)+'Monte Carlo'!$K$12*((RAND()+RAND()+RAND()+RAND()+RAND()+RAND()+RAND()+RAND()+RAND()+RAND()+RAND()+RAND())-6))-1)+X$15)</x:f>
        <x:v>1535936.653706662</x:v>
      </x:c>
      <x:c r="Y268" s="97" t="n">
        <x:f>MAX(0,X268*(1+EXP((LN(1+'Monte Carlo'!$K$10)-0.5*'Monte Carlo'!$K$12^2)+'Monte Carlo'!$K$12*((RAND()+RAND()+RAND()+RAND()+RAND()+RAND()+RAND()+RAND()+RAND()+RAND()+RAND()+RAND())-6))-1)+Y$15)</x:f>
        <x:v>1896225.871351496</x:v>
      </x:c>
      <x:c r="Z268" s="97" t="n">
        <x:f>MAX(0,Y268*(1+EXP((LN(1+'Monte Carlo'!$K$10)-0.5*'Monte Carlo'!$K$12^2)+'Monte Carlo'!$K$12*((RAND()+RAND()+RAND()+RAND()+RAND()+RAND()+RAND()+RAND()+RAND()+RAND()+RAND()+RAND())-6))-1)+Z$15)</x:f>
        <x:v>2117659.6960019995</x:v>
      </x:c>
      <x:c r="AA268" s="97" t="n">
        <x:f>MAX(0,Z268*(1+EXP((LN(1+'Monte Carlo'!$K$10)-0.5*'Monte Carlo'!$K$12^2)+'Monte Carlo'!$K$12*((RAND()+RAND()+RAND()+RAND()+RAND()+RAND()+RAND()+RAND()+RAND()+RAND()+RAND()+RAND())-6))-1)+AA$15)</x:f>
        <x:v>2495227.8655881933</x:v>
      </x:c>
      <x:c r="AB268" s="97" t="n">
        <x:f>MAX(0,AA268*(1+EXP((LN(1+'Monte Carlo'!$K$10)-0.5*'Monte Carlo'!$K$12^2)+'Monte Carlo'!$K$12*((RAND()+RAND()+RAND()+RAND()+RAND()+RAND()+RAND()+RAND()+RAND()+RAND()+RAND()+RAND())-6))-1)+AB$15)</x:f>
        <x:v>2897713.7941244105</x:v>
      </x:c>
      <x:c r="AC268" s="97" t="n">
        <x:f>MAX(0,AB268*(1+EXP((LN(1+'Monte Carlo'!$K$10)-0.5*'Monte Carlo'!$K$12^2)+'Monte Carlo'!$K$12*((RAND()+RAND()+RAND()+RAND()+RAND()+RAND()+RAND()+RAND()+RAND()+RAND()+RAND()+RAND())-6))-1)+AC$15)</x:f>
        <x:v>2688893.8615943096</x:v>
      </x:c>
      <x:c r="AD268" s="97" t="n">
        <x:f>MAX(0,AC268*(1+EXP((LN(1+'Monte Carlo'!$K$10)-0.5*'Monte Carlo'!$K$12^2)+'Monte Carlo'!$K$12*((RAND()+RAND()+RAND()+RAND()+RAND()+RAND()+RAND()+RAND()+RAND()+RAND()+RAND()+RAND())-6))-1)+AD$15)</x:f>
        <x:v>2629269.366973108</x:v>
      </x:c>
      <x:c r="AE268" s="97" t="n">
        <x:f>MAX(0,AD268*(1+EXP((LN(1+'Monte Carlo'!$K$10)-0.5*'Monte Carlo'!$K$12^2)+'Monte Carlo'!$K$12*((RAND()+RAND()+RAND()+RAND()+RAND()+RAND()+RAND()+RAND()+RAND()+RAND()+RAND()+RAND())-6))-1)+AE$15)</x:f>
        <x:v>2827062.4933212767</x:v>
      </x:c>
      <x:c r="AF268" s="97" t="n">
        <x:f>MAX(0,AE268*(1+EXP((LN(1+'Monte Carlo'!$K$10)-0.5*'Monte Carlo'!$K$12^2)+'Monte Carlo'!$K$12*((RAND()+RAND()+RAND()+RAND()+RAND()+RAND()+RAND()+RAND()+RAND()+RAND()+RAND()+RAND())-6))-1)+AF$15)</x:f>
        <x:v>2465269.60172454</x:v>
      </x:c>
      <x:c r="AG268" s="97">
        <x:f t="shared" si="5"/>
        <x:v>1029031.25</x:v>
      </x:c>
    </x:row>
    <x:row r="269">
      <x:c r="A269" s="93">
        <x:v>248</x:v>
      </x:c>
      <x:c r="B269" s="97" t="n">
        <x:f>IF(AND(UPPER('Monte Carlo'!$K$4)="YES",'Monte Carlo'!$K$5&gt;0),'Monte Carlo'!$K$13,Liquidity_30Y!$C$14)</x:f>
        <x:v>1029031.25</x:v>
      </x:c>
      <x:c r="C269" s="97" t="n">
        <x:f>MAX(0,B269*(1+EXP((LN(1+'Monte Carlo'!$K$10)-0.5*'Monte Carlo'!$K$12^2)+'Monte Carlo'!$K$12*((RAND()+RAND()+RAND()+RAND()+RAND()+RAND()+RAND()+RAND()+RAND()+RAND()+RAND()+RAND())-6))-1)+C$15)</x:f>
        <x:v>982707.2040049477</x:v>
      </x:c>
      <x:c r="D269" s="97" t="n">
        <x:f>MAX(0,C269*(1+EXP((LN(1+'Monte Carlo'!$K$10)-0.5*'Monte Carlo'!$K$12^2)+'Monte Carlo'!$K$12*((RAND()+RAND()+RAND()+RAND()+RAND()+RAND()+RAND()+RAND()+RAND()+RAND()+RAND()+RAND())-6))-1)+D$15)</x:f>
        <x:v>1099023.094888586</x:v>
      </x:c>
      <x:c r="E269" s="97" t="n">
        <x:f>MAX(0,D269*(1+EXP((LN(1+'Monte Carlo'!$K$10)-0.5*'Monte Carlo'!$K$12^2)+'Monte Carlo'!$K$12*((RAND()+RAND()+RAND()+RAND()+RAND()+RAND()+RAND()+RAND()+RAND()+RAND()+RAND()+RAND())-6))-1)+E$15)</x:f>
        <x:v>896573.3011888592</x:v>
      </x:c>
      <x:c r="F269" s="97" t="n">
        <x:f>MAX(0,E269*(1+EXP((LN(1+'Monte Carlo'!$K$10)-0.5*'Monte Carlo'!$K$12^2)+'Monte Carlo'!$K$12*((RAND()+RAND()+RAND()+RAND()+RAND()+RAND()+RAND()+RAND()+RAND()+RAND()+RAND()+RAND())-6))-1)+F$15)</x:f>
        <x:v>852748.8014112226</x:v>
      </x:c>
      <x:c r="G269" s="97" t="n">
        <x:f>MAX(0,F269*(1+EXP((LN(1+'Monte Carlo'!$K$10)-0.5*'Monte Carlo'!$K$12^2)+'Monte Carlo'!$K$12*((RAND()+RAND()+RAND()+RAND()+RAND()+RAND()+RAND()+RAND()+RAND()+RAND()+RAND()+RAND())-6))-1)+G$15)</x:f>
        <x:v>1020777.4281660148</x:v>
      </x:c>
      <x:c r="H269" s="97" t="n">
        <x:f>MAX(0,G269*(1+EXP((LN(1+'Monte Carlo'!$K$10)-0.5*'Monte Carlo'!$K$12^2)+'Monte Carlo'!$K$12*((RAND()+RAND()+RAND()+RAND()+RAND()+RAND()+RAND()+RAND()+RAND()+RAND()+RAND()+RAND())-6))-1)+H$15)</x:f>
        <x:v>1037679.9442585508</x:v>
      </x:c>
      <x:c r="I269" s="97" t="n">
        <x:f>MAX(0,H269*(1+EXP((LN(1+'Monte Carlo'!$K$10)-0.5*'Monte Carlo'!$K$12^2)+'Monte Carlo'!$K$12*((RAND()+RAND()+RAND()+RAND()+RAND()+RAND()+RAND()+RAND()+RAND()+RAND()+RAND()+RAND())-6))-1)+I$15)</x:f>
        <x:v>1133596.565908808</x:v>
      </x:c>
      <x:c r="J269" s="97" t="n">
        <x:f>MAX(0,I269*(1+EXP((LN(1+'Monte Carlo'!$K$10)-0.5*'Monte Carlo'!$K$12^2)+'Monte Carlo'!$K$12*((RAND()+RAND()+RAND()+RAND()+RAND()+RAND()+RAND()+RAND()+RAND()+RAND()+RAND()+RAND())-6))-1)+J$15)</x:f>
        <x:v>1366401.168260741</x:v>
      </x:c>
      <x:c r="K269" s="97" t="n">
        <x:f>MAX(0,J269*(1+EXP((LN(1+'Monte Carlo'!$K$10)-0.5*'Monte Carlo'!$K$12^2)+'Monte Carlo'!$K$12*((RAND()+RAND()+RAND()+RAND()+RAND()+RAND()+RAND()+RAND()+RAND()+RAND()+RAND()+RAND())-6))-1)+K$15)</x:f>
        <x:v>1500603.7161365952</x:v>
      </x:c>
      <x:c r="L269" s="97" t="n">
        <x:f>MAX(0,K269*(1+EXP((LN(1+'Monte Carlo'!$K$10)-0.5*'Monte Carlo'!$K$12^2)+'Monte Carlo'!$K$12*((RAND()+RAND()+RAND()+RAND()+RAND()+RAND()+RAND()+RAND()+RAND()+RAND()+RAND()+RAND())-6))-1)+L$15)</x:f>
        <x:v>1806539.9347675545</x:v>
      </x:c>
      <x:c r="M269" s="97" t="n">
        <x:f>MAX(0,L269*(1+EXP((LN(1+'Monte Carlo'!$K$10)-0.5*'Monte Carlo'!$K$12^2)+'Monte Carlo'!$K$12*((RAND()+RAND()+RAND()+RAND()+RAND()+RAND()+RAND()+RAND()+RAND()+RAND()+RAND()+RAND())-6))-1)+M$15)</x:f>
        <x:v>1770356.9904982783</x:v>
      </x:c>
      <x:c r="N269" s="97" t="n">
        <x:f>MAX(0,M269*(1+EXP((LN(1+'Monte Carlo'!$K$10)-0.5*'Monte Carlo'!$K$12^2)+'Monte Carlo'!$K$12*((RAND()+RAND()+RAND()+RAND()+RAND()+RAND()+RAND()+RAND()+RAND()+RAND()+RAND()+RAND())-6))-1)+N$15)</x:f>
        <x:v>1598313.7510044244</x:v>
      </x:c>
      <x:c r="O269" s="97" t="n">
        <x:f>MAX(0,N269*(1+EXP((LN(1+'Monte Carlo'!$K$10)-0.5*'Monte Carlo'!$K$12^2)+'Monte Carlo'!$K$12*((RAND()+RAND()+RAND()+RAND()+RAND()+RAND()+RAND()+RAND()+RAND()+RAND()+RAND()+RAND())-6))-1)+O$15)</x:f>
        <x:v>1386330.8263384716</x:v>
      </x:c>
      <x:c r="P269" s="97" t="n">
        <x:f>MAX(0,O269*(1+EXP((LN(1+'Monte Carlo'!$K$10)-0.5*'Monte Carlo'!$K$12^2)+'Monte Carlo'!$K$12*((RAND()+RAND()+RAND()+RAND()+RAND()+RAND()+RAND()+RAND()+RAND()+RAND()+RAND()+RAND())-6))-1)+P$15)</x:f>
        <x:v>2032311.4701956757</x:v>
      </x:c>
      <x:c r="Q269" s="97" t="n">
        <x:f>MAX(0,P269*(1+EXP((LN(1+'Monte Carlo'!$K$10)-0.5*'Monte Carlo'!$K$12^2)+'Monte Carlo'!$K$12*((RAND()+RAND()+RAND()+RAND()+RAND()+RAND()+RAND()+RAND()+RAND()+RAND()+RAND()+RAND())-6))-1)+Q$15)</x:f>
        <x:v>2130546.372586769</x:v>
      </x:c>
      <x:c r="R269" s="97" t="n">
        <x:f>MAX(0,Q269*(1+EXP((LN(1+'Monte Carlo'!$K$10)-0.5*'Monte Carlo'!$K$12^2)+'Monte Carlo'!$K$12*((RAND()+RAND()+RAND()+RAND()+RAND()+RAND()+RAND()+RAND()+RAND()+RAND()+RAND()+RAND())-6))-1)+R$15)</x:f>
        <x:v>2503472.460322964</x:v>
      </x:c>
      <x:c r="S269" s="97" t="n">
        <x:f>MAX(0,R269*(1+EXP((LN(1+'Monte Carlo'!$K$10)-0.5*'Monte Carlo'!$K$12^2)+'Monte Carlo'!$K$12*((RAND()+RAND()+RAND()+RAND()+RAND()+RAND()+RAND()+RAND()+RAND()+RAND()+RAND()+RAND())-6))-1)+S$15)</x:f>
        <x:v>3685014.032899936</x:v>
      </x:c>
      <x:c r="T269" s="97" t="n">
        <x:f>MAX(0,S269*(1+EXP((LN(1+'Monte Carlo'!$K$10)-0.5*'Monte Carlo'!$K$12^2)+'Monte Carlo'!$K$12*((RAND()+RAND()+RAND()+RAND()+RAND()+RAND()+RAND()+RAND()+RAND()+RAND()+RAND()+RAND())-6))-1)+T$15)</x:f>
        <x:v>3824600.7916810545</x:v>
      </x:c>
      <x:c r="U269" s="97" t="n">
        <x:f>MAX(0,T269*(1+EXP((LN(1+'Monte Carlo'!$K$10)-0.5*'Monte Carlo'!$K$12^2)+'Monte Carlo'!$K$12*((RAND()+RAND()+RAND()+RAND()+RAND()+RAND()+RAND()+RAND()+RAND()+RAND()+RAND()+RAND())-6))-1)+U$15)</x:f>
        <x:v>4004819.924666484</x:v>
      </x:c>
      <x:c r="V269" s="97" t="n">
        <x:f>MAX(0,U269*(1+EXP((LN(1+'Monte Carlo'!$K$10)-0.5*'Monte Carlo'!$K$12^2)+'Monte Carlo'!$K$12*((RAND()+RAND()+RAND()+RAND()+RAND()+RAND()+RAND()+RAND()+RAND()+RAND()+RAND()+RAND())-6))-1)+V$15)</x:f>
        <x:v>4028637.665980912</x:v>
      </x:c>
      <x:c r="W269" s="97" t="n">
        <x:f>MAX(0,V269*(1+EXP((LN(1+'Monte Carlo'!$K$10)-0.5*'Monte Carlo'!$K$12^2)+'Monte Carlo'!$K$12*((RAND()+RAND()+RAND()+RAND()+RAND()+RAND()+RAND()+RAND()+RAND()+RAND()+RAND()+RAND())-6))-1)+W$15)</x:f>
        <x:v>3986022.9695405383</x:v>
      </x:c>
      <x:c r="X269" s="97" t="n">
        <x:f>MAX(0,W269*(1+EXP((LN(1+'Monte Carlo'!$K$10)-0.5*'Monte Carlo'!$K$12^2)+'Monte Carlo'!$K$12*((RAND()+RAND()+RAND()+RAND()+RAND()+RAND()+RAND()+RAND()+RAND()+RAND()+RAND()+RAND())-6))-1)+X$15)</x:f>
        <x:v>4807010.328859878</x:v>
      </x:c>
      <x:c r="Y269" s="97" t="n">
        <x:f>MAX(0,X269*(1+EXP((LN(1+'Monte Carlo'!$K$10)-0.5*'Monte Carlo'!$K$12^2)+'Monte Carlo'!$K$12*((RAND()+RAND()+RAND()+RAND()+RAND()+RAND()+RAND()+RAND()+RAND()+RAND()+RAND()+RAND())-6))-1)+Y$15)</x:f>
        <x:v>6170287.0524449935</x:v>
      </x:c>
      <x:c r="Z269" s="97" t="n">
        <x:f>MAX(0,Y269*(1+EXP((LN(1+'Monte Carlo'!$K$10)-0.5*'Monte Carlo'!$K$12^2)+'Monte Carlo'!$K$12*((RAND()+RAND()+RAND()+RAND()+RAND()+RAND()+RAND()+RAND()+RAND()+RAND()+RAND()+RAND())-6))-1)+Z$15)</x:f>
        <x:v>6755103.144854201</x:v>
      </x:c>
      <x:c r="AA269" s="97" t="n">
        <x:f>MAX(0,Z269*(1+EXP((LN(1+'Monte Carlo'!$K$10)-0.5*'Monte Carlo'!$K$12^2)+'Monte Carlo'!$K$12*((RAND()+RAND()+RAND()+RAND()+RAND()+RAND()+RAND()+RAND()+RAND()+RAND()+RAND()+RAND())-6))-1)+AA$15)</x:f>
        <x:v>8438911.967605932</x:v>
      </x:c>
      <x:c r="AB269" s="97" t="n">
        <x:f>MAX(0,AA269*(1+EXP((LN(1+'Monte Carlo'!$K$10)-0.5*'Monte Carlo'!$K$12^2)+'Monte Carlo'!$K$12*((RAND()+RAND()+RAND()+RAND()+RAND()+RAND()+RAND()+RAND()+RAND()+RAND()+RAND()+RAND())-6))-1)+AB$15)</x:f>
        <x:v>9239685.171448115</x:v>
      </x:c>
      <x:c r="AC269" s="97" t="n">
        <x:f>MAX(0,AB269*(1+EXP((LN(1+'Monte Carlo'!$K$10)-0.5*'Monte Carlo'!$K$12^2)+'Monte Carlo'!$K$12*((RAND()+RAND()+RAND()+RAND()+RAND()+RAND()+RAND()+RAND()+RAND()+RAND()+RAND()+RAND())-6))-1)+AC$15)</x:f>
        <x:v>9722625.385689758</x:v>
      </x:c>
      <x:c r="AD269" s="97" t="n">
        <x:f>MAX(0,AC269*(1+EXP((LN(1+'Monte Carlo'!$K$10)-0.5*'Monte Carlo'!$K$12^2)+'Monte Carlo'!$K$12*((RAND()+RAND()+RAND()+RAND()+RAND()+RAND()+RAND()+RAND()+RAND()+RAND()+RAND()+RAND())-6))-1)+AD$15)</x:f>
        <x:v>8092165.283612874</x:v>
      </x:c>
      <x:c r="AE269" s="97" t="n">
        <x:f>MAX(0,AD269*(1+EXP((LN(1+'Monte Carlo'!$K$10)-0.5*'Monte Carlo'!$K$12^2)+'Monte Carlo'!$K$12*((RAND()+RAND()+RAND()+RAND()+RAND()+RAND()+RAND()+RAND()+RAND()+RAND()+RAND()+RAND())-6))-1)+AE$15)</x:f>
        <x:v>10501040.581817444</x:v>
      </x:c>
      <x:c r="AF269" s="97" t="n">
        <x:f>MAX(0,AE269*(1+EXP((LN(1+'Monte Carlo'!$K$10)-0.5*'Monte Carlo'!$K$12^2)+'Monte Carlo'!$K$12*((RAND()+RAND()+RAND()+RAND()+RAND()+RAND()+RAND()+RAND()+RAND()+RAND()+RAND()+RAND())-6))-1)+AF$15)</x:f>
        <x:v>13358214.940416161</x:v>
      </x:c>
      <x:c r="AG269" s="97">
        <x:f t="shared" si="5"/>
        <x:v>522479.30532337958</x:v>
      </x:c>
    </x:row>
    <x:row r="270">
      <x:c r="A270" s="93">
        <x:v>249</x:v>
      </x:c>
      <x:c r="B270" s="97" t="n">
        <x:f>IF(AND(UPPER('Monte Carlo'!$K$4)="YES",'Monte Carlo'!$K$5&gt;0),'Monte Carlo'!$K$13,Liquidity_30Y!$C$14)</x:f>
        <x:v>1029031.25</x:v>
      </x:c>
      <x:c r="C270" s="97" t="n">
        <x:f>MAX(0,B270*(1+EXP((LN(1+'Monte Carlo'!$K$10)-0.5*'Monte Carlo'!$K$12^2)+'Monte Carlo'!$K$12*((RAND()+RAND()+RAND()+RAND()+RAND()+RAND()+RAND()+RAND()+RAND()+RAND()+RAND()+RAND())-6))-1)+C$15)</x:f>
        <x:v>954602.0190964077</x:v>
      </x:c>
      <x:c r="D270" s="97" t="n">
        <x:f>MAX(0,C270*(1+EXP((LN(1+'Monte Carlo'!$K$10)-0.5*'Monte Carlo'!$K$12^2)+'Monte Carlo'!$K$12*((RAND()+RAND()+RAND()+RAND()+RAND()+RAND()+RAND()+RAND()+RAND()+RAND()+RAND()+RAND())-6))-1)+D$15)</x:f>
        <x:v>990982.2261673955</x:v>
      </x:c>
      <x:c r="E270" s="97" t="n">
        <x:f>MAX(0,D270*(1+EXP((LN(1+'Monte Carlo'!$K$10)-0.5*'Monte Carlo'!$K$12^2)+'Monte Carlo'!$K$12*((RAND()+RAND()+RAND()+RAND()+RAND()+RAND()+RAND()+RAND()+RAND()+RAND()+RAND()+RAND())-6))-1)+E$15)</x:f>
        <x:v>1046493.6448718703</x:v>
      </x:c>
      <x:c r="F270" s="97" t="n">
        <x:f>MAX(0,E270*(1+EXP((LN(1+'Monte Carlo'!$K$10)-0.5*'Monte Carlo'!$K$12^2)+'Monte Carlo'!$K$12*((RAND()+RAND()+RAND()+RAND()+RAND()+RAND()+RAND()+RAND()+RAND()+RAND()+RAND()+RAND())-6))-1)+F$15)</x:f>
        <x:v>998557.2340627745</x:v>
      </x:c>
      <x:c r="G270" s="97" t="n">
        <x:f>MAX(0,F270*(1+EXP((LN(1+'Monte Carlo'!$K$10)-0.5*'Monte Carlo'!$K$12^2)+'Monte Carlo'!$K$12*((RAND()+RAND()+RAND()+RAND()+RAND()+RAND()+RAND()+RAND()+RAND()+RAND()+RAND()+RAND())-6))-1)+G$15)</x:f>
        <x:v>973166.433146656</x:v>
      </x:c>
      <x:c r="H270" s="97" t="n">
        <x:f>MAX(0,G270*(1+EXP((LN(1+'Monte Carlo'!$K$10)-0.5*'Monte Carlo'!$K$12^2)+'Monte Carlo'!$K$12*((RAND()+RAND()+RAND()+RAND()+RAND()+RAND()+RAND()+RAND()+RAND()+RAND()+RAND()+RAND())-6))-1)+H$15)</x:f>
        <x:v>851995.5168003591</x:v>
      </x:c>
      <x:c r="I270" s="97" t="n">
        <x:f>MAX(0,H270*(1+EXP((LN(1+'Monte Carlo'!$K$10)-0.5*'Monte Carlo'!$K$12^2)+'Monte Carlo'!$K$12*((RAND()+RAND()+RAND()+RAND()+RAND()+RAND()+RAND()+RAND()+RAND()+RAND()+RAND()+RAND())-6))-1)+I$15)</x:f>
        <x:v>856999.2175868186</x:v>
      </x:c>
      <x:c r="J270" s="97" t="n">
        <x:f>MAX(0,I270*(1+EXP((LN(1+'Monte Carlo'!$K$10)-0.5*'Monte Carlo'!$K$12^2)+'Monte Carlo'!$K$12*((RAND()+RAND()+RAND()+RAND()+RAND()+RAND()+RAND()+RAND()+RAND()+RAND()+RAND()+RAND())-6))-1)+J$15)</x:f>
        <x:v>703959.9211964145</x:v>
      </x:c>
      <x:c r="K270" s="97" t="n">
        <x:f>MAX(0,J270*(1+EXP((LN(1+'Monte Carlo'!$K$10)-0.5*'Monte Carlo'!$K$12^2)+'Monte Carlo'!$K$12*((RAND()+RAND()+RAND()+RAND()+RAND()+RAND()+RAND()+RAND()+RAND()+RAND()+RAND()+RAND())-6))-1)+K$15)</x:f>
        <x:v>641005.6316748277</x:v>
      </x:c>
      <x:c r="L270" s="97" t="n">
        <x:f>MAX(0,K270*(1+EXP((LN(1+'Monte Carlo'!$K$10)-0.5*'Monte Carlo'!$K$12^2)+'Monte Carlo'!$K$12*((RAND()+RAND()+RAND()+RAND()+RAND()+RAND()+RAND()+RAND()+RAND()+RAND()+RAND()+RAND())-6))-1)+L$15)</x:f>
        <x:v>714109.4949808152</x:v>
      </x:c>
      <x:c r="M270" s="97" t="n">
        <x:f>MAX(0,L270*(1+EXP((LN(1+'Monte Carlo'!$K$10)-0.5*'Monte Carlo'!$K$12^2)+'Monte Carlo'!$K$12*((RAND()+RAND()+RAND()+RAND()+RAND()+RAND()+RAND()+RAND()+RAND()+RAND()+RAND()+RAND())-6))-1)+M$15)</x:f>
        <x:v>643739.2041920981</x:v>
      </x:c>
      <x:c r="N270" s="97" t="n">
        <x:f>MAX(0,M270*(1+EXP((LN(1+'Monte Carlo'!$K$10)-0.5*'Monte Carlo'!$K$12^2)+'Monte Carlo'!$K$12*((RAND()+RAND()+RAND()+RAND()+RAND()+RAND()+RAND()+RAND()+RAND()+RAND()+RAND()+RAND())-6))-1)+N$15)</x:f>
        <x:v>642876.0622404059</x:v>
      </x:c>
      <x:c r="O270" s="97" t="n">
        <x:f>MAX(0,N270*(1+EXP((LN(1+'Monte Carlo'!$K$10)-0.5*'Monte Carlo'!$K$12^2)+'Monte Carlo'!$K$12*((RAND()+RAND()+RAND()+RAND()+RAND()+RAND()+RAND()+RAND()+RAND()+RAND()+RAND()+RAND())-6))-1)+O$15)</x:f>
        <x:v>785274.0330968796</x:v>
      </x:c>
      <x:c r="P270" s="97" t="n">
        <x:f>MAX(0,O270*(1+EXP((LN(1+'Monte Carlo'!$K$10)-0.5*'Monte Carlo'!$K$12^2)+'Monte Carlo'!$K$12*((RAND()+RAND()+RAND()+RAND()+RAND()+RAND()+RAND()+RAND()+RAND()+RAND()+RAND()+RAND())-6))-1)+P$15)</x:f>
        <x:v>927297.6967619857</x:v>
      </x:c>
      <x:c r="Q270" s="97" t="n">
        <x:f>MAX(0,P270*(1+EXP((LN(1+'Monte Carlo'!$K$10)-0.5*'Monte Carlo'!$K$12^2)+'Monte Carlo'!$K$12*((RAND()+RAND()+RAND()+RAND()+RAND()+RAND()+RAND()+RAND()+RAND()+RAND()+RAND()+RAND())-6))-1)+Q$15)</x:f>
        <x:v>997146.1576097282</x:v>
      </x:c>
      <x:c r="R270" s="97" t="n">
        <x:f>MAX(0,Q270*(1+EXP((LN(1+'Monte Carlo'!$K$10)-0.5*'Monte Carlo'!$K$12^2)+'Monte Carlo'!$K$12*((RAND()+RAND()+RAND()+RAND()+RAND()+RAND()+RAND()+RAND()+RAND()+RAND()+RAND()+RAND())-6))-1)+R$15)</x:f>
        <x:v>1170355.5487791162</x:v>
      </x:c>
      <x:c r="S270" s="97" t="n">
        <x:f>MAX(0,R270*(1+EXP((LN(1+'Monte Carlo'!$K$10)-0.5*'Monte Carlo'!$K$12^2)+'Monte Carlo'!$K$12*((RAND()+RAND()+RAND()+RAND()+RAND()+RAND()+RAND()+RAND()+RAND()+RAND()+RAND()+RAND())-6))-1)+S$15)</x:f>
        <x:v>1278297.122779753</x:v>
      </x:c>
      <x:c r="T270" s="97" t="n">
        <x:f>MAX(0,S270*(1+EXP((LN(1+'Monte Carlo'!$K$10)-0.5*'Monte Carlo'!$K$12^2)+'Monte Carlo'!$K$12*((RAND()+RAND()+RAND()+RAND()+RAND()+RAND()+RAND()+RAND()+RAND()+RAND()+RAND()+RAND())-6))-1)+T$15)</x:f>
        <x:v>1195339.963182685</x:v>
      </x:c>
      <x:c r="U270" s="97" t="n">
        <x:f>MAX(0,T270*(1+EXP((LN(1+'Monte Carlo'!$K$10)-0.5*'Monte Carlo'!$K$12^2)+'Monte Carlo'!$K$12*((RAND()+RAND()+RAND()+RAND()+RAND()+RAND()+RAND()+RAND()+RAND()+RAND()+RAND()+RAND())-6))-1)+U$15)</x:f>
        <x:v>1160886.0935086738</x:v>
      </x:c>
      <x:c r="V270" s="97" t="n">
        <x:f>MAX(0,U270*(1+EXP((LN(1+'Monte Carlo'!$K$10)-0.5*'Monte Carlo'!$K$12^2)+'Monte Carlo'!$K$12*((RAND()+RAND()+RAND()+RAND()+RAND()+RAND()+RAND()+RAND()+RAND()+RAND()+RAND()+RAND())-6))-1)+V$15)</x:f>
        <x:v>1402367.395420453</x:v>
      </x:c>
      <x:c r="W270" s="97" t="n">
        <x:f>MAX(0,V270*(1+EXP((LN(1+'Monte Carlo'!$K$10)-0.5*'Monte Carlo'!$K$12^2)+'Monte Carlo'!$K$12*((RAND()+RAND()+RAND()+RAND()+RAND()+RAND()+RAND()+RAND()+RAND()+RAND()+RAND()+RAND())-6))-1)+W$15)</x:f>
        <x:v>1697141.263624028</x:v>
      </x:c>
      <x:c r="X270" s="97" t="n">
        <x:f>MAX(0,W270*(1+EXP((LN(1+'Monte Carlo'!$K$10)-0.5*'Monte Carlo'!$K$12^2)+'Monte Carlo'!$K$12*((RAND()+RAND()+RAND()+RAND()+RAND()+RAND()+RAND()+RAND()+RAND()+RAND()+RAND()+RAND())-6))-1)+X$15)</x:f>
        <x:v>1723347.348478492</x:v>
      </x:c>
      <x:c r="Y270" s="97" t="n">
        <x:f>MAX(0,X270*(1+EXP((LN(1+'Monte Carlo'!$K$10)-0.5*'Monte Carlo'!$K$12^2)+'Monte Carlo'!$K$12*((RAND()+RAND()+RAND()+RAND()+RAND()+RAND()+RAND()+RAND()+RAND()+RAND()+RAND()+RAND())-6))-1)+Y$15)</x:f>
        <x:v>1661909.0789015559</x:v>
      </x:c>
      <x:c r="Z270" s="97" t="n">
        <x:f>MAX(0,Y270*(1+EXP((LN(1+'Monte Carlo'!$K$10)-0.5*'Monte Carlo'!$K$12^2)+'Monte Carlo'!$K$12*((RAND()+RAND()+RAND()+RAND()+RAND()+RAND()+RAND()+RAND()+RAND()+RAND()+RAND()+RAND())-6))-1)+Z$15)</x:f>
        <x:v>1778969.2842781655</x:v>
      </x:c>
      <x:c r="AA270" s="97" t="n">
        <x:f>MAX(0,Z270*(1+EXP((LN(1+'Monte Carlo'!$K$10)-0.5*'Monte Carlo'!$K$12^2)+'Monte Carlo'!$K$12*((RAND()+RAND()+RAND()+RAND()+RAND()+RAND()+RAND()+RAND()+RAND()+RAND()+RAND()+RAND())-6))-1)+AA$15)</x:f>
        <x:v>1950526.600998186</x:v>
      </x:c>
      <x:c r="AB270" s="97" t="n">
        <x:f>MAX(0,AA270*(1+EXP((LN(1+'Monte Carlo'!$K$10)-0.5*'Monte Carlo'!$K$12^2)+'Monte Carlo'!$K$12*((RAND()+RAND()+RAND()+RAND()+RAND()+RAND()+RAND()+RAND()+RAND()+RAND()+RAND()+RAND())-6))-1)+AB$15)</x:f>
        <x:v>2066696.6047273544</x:v>
      </x:c>
      <x:c r="AC270" s="97" t="n">
        <x:f>MAX(0,AB270*(1+EXP((LN(1+'Monte Carlo'!$K$10)-0.5*'Monte Carlo'!$K$12^2)+'Monte Carlo'!$K$12*((RAND()+RAND()+RAND()+RAND()+RAND()+RAND()+RAND()+RAND()+RAND()+RAND()+RAND()+RAND())-6))-1)+AC$15)</x:f>
        <x:v>2126363.4935146435</x:v>
      </x:c>
      <x:c r="AD270" s="97" t="n">
        <x:f>MAX(0,AC270*(1+EXP((LN(1+'Monte Carlo'!$K$10)-0.5*'Monte Carlo'!$K$12^2)+'Monte Carlo'!$K$12*((RAND()+RAND()+RAND()+RAND()+RAND()+RAND()+RAND()+RAND()+RAND()+RAND()+RAND()+RAND())-6))-1)+AD$15)</x:f>
        <x:v>3048800.159437959</x:v>
      </x:c>
      <x:c r="AE270" s="97" t="n">
        <x:f>MAX(0,AD270*(1+EXP((LN(1+'Monte Carlo'!$K$10)-0.5*'Monte Carlo'!$K$12^2)+'Monte Carlo'!$K$12*((RAND()+RAND()+RAND()+RAND()+RAND()+RAND()+RAND()+RAND()+RAND()+RAND()+RAND()+RAND())-6))-1)+AE$15)</x:f>
        <x:v>3688963.1194433696</x:v>
      </x:c>
      <x:c r="AF270" s="97" t="n">
        <x:f>MAX(0,AE270*(1+EXP((LN(1+'Monte Carlo'!$K$10)-0.5*'Monte Carlo'!$K$12^2)+'Monte Carlo'!$K$12*((RAND()+RAND()+RAND()+RAND()+RAND()+RAND()+RAND()+RAND()+RAND()+RAND()+RAND()+RAND())-6))-1)+AF$15)</x:f>
        <x:v>3503729.372949453</x:v>
      </x:c>
      <x:c r="AG270" s="97">
        <x:f t="shared" si="5"/>
        <x:v>779901.4651726177</x:v>
      </x:c>
    </x:row>
    <x:row r="271">
      <x:c r="A271" s="93">
        <x:v>250</x:v>
      </x:c>
      <x:c r="B271" s="97" t="n">
        <x:f>IF(AND(UPPER('Monte Carlo'!$K$4)="YES",'Monte Carlo'!$K$5&gt;0),'Monte Carlo'!$K$13,Liquidity_30Y!$C$14)</x:f>
        <x:v>1029031.25</x:v>
      </x:c>
      <x:c r="C271" s="97" t="n">
        <x:f>MAX(0,B271*(1+EXP((LN(1+'Monte Carlo'!$K$10)-0.5*'Monte Carlo'!$K$12^2)+'Monte Carlo'!$K$12*((RAND()+RAND()+RAND()+RAND()+RAND()+RAND()+RAND()+RAND()+RAND()+RAND()+RAND()+RAND())-6))-1)+C$15)</x:f>
        <x:v>1208685.0356489373</x:v>
      </x:c>
      <x:c r="D271" s="97" t="n">
        <x:f>MAX(0,C271*(1+EXP((LN(1+'Monte Carlo'!$K$10)-0.5*'Monte Carlo'!$K$12^2)+'Monte Carlo'!$K$12*((RAND()+RAND()+RAND()+RAND()+RAND()+RAND()+RAND()+RAND()+RAND()+RAND()+RAND()+RAND())-6))-1)+D$15)</x:f>
        <x:v>1292532.323365514</x:v>
      </x:c>
      <x:c r="E271" s="97" t="n">
        <x:f>MAX(0,D271*(1+EXP((LN(1+'Monte Carlo'!$K$10)-0.5*'Monte Carlo'!$K$12^2)+'Monte Carlo'!$K$12*((RAND()+RAND()+RAND()+RAND()+RAND()+RAND()+RAND()+RAND()+RAND()+RAND()+RAND()+RAND())-6))-1)+E$15)</x:f>
        <x:v>1416629.1962081227</x:v>
      </x:c>
      <x:c r="F271" s="97" t="n">
        <x:f>MAX(0,E271*(1+EXP((LN(1+'Monte Carlo'!$K$10)-0.5*'Monte Carlo'!$K$12^2)+'Monte Carlo'!$K$12*((RAND()+RAND()+RAND()+RAND()+RAND()+RAND()+RAND()+RAND()+RAND()+RAND()+RAND()+RAND())-6))-1)+F$15)</x:f>
        <x:v>1495185.910716122</x:v>
      </x:c>
      <x:c r="G271" s="97" t="n">
        <x:f>MAX(0,F271*(1+EXP((LN(1+'Monte Carlo'!$K$10)-0.5*'Monte Carlo'!$K$12^2)+'Monte Carlo'!$K$12*((RAND()+RAND()+RAND()+RAND()+RAND()+RAND()+RAND()+RAND()+RAND()+RAND()+RAND()+RAND())-6))-1)+G$15)</x:f>
        <x:v>1914705.6050785892</x:v>
      </x:c>
      <x:c r="H271" s="97" t="n">
        <x:f>MAX(0,G271*(1+EXP((LN(1+'Monte Carlo'!$K$10)-0.5*'Monte Carlo'!$K$12^2)+'Monte Carlo'!$K$12*((RAND()+RAND()+RAND()+RAND()+RAND()+RAND()+RAND()+RAND()+RAND()+RAND()+RAND()+RAND())-6))-1)+H$15)</x:f>
        <x:v>2253566.6191367707</x:v>
      </x:c>
      <x:c r="I271" s="97" t="n">
        <x:f>MAX(0,H271*(1+EXP((LN(1+'Monte Carlo'!$K$10)-0.5*'Monte Carlo'!$K$12^2)+'Monte Carlo'!$K$12*((RAND()+RAND()+RAND()+RAND()+RAND()+RAND()+RAND()+RAND()+RAND()+RAND()+RAND()+RAND())-6))-1)+I$15)</x:f>
        <x:v>3570487.496192641</x:v>
      </x:c>
      <x:c r="J271" s="97" t="n">
        <x:f>MAX(0,I271*(1+EXP((LN(1+'Monte Carlo'!$K$10)-0.5*'Monte Carlo'!$K$12^2)+'Monte Carlo'!$K$12*((RAND()+RAND()+RAND()+RAND()+RAND()+RAND()+RAND()+RAND()+RAND()+RAND()+RAND()+RAND())-6))-1)+J$15)</x:f>
        <x:v>3836447.2964006877</x:v>
      </x:c>
      <x:c r="K271" s="97" t="n">
        <x:f>MAX(0,J271*(1+EXP((LN(1+'Monte Carlo'!$K$10)-0.5*'Monte Carlo'!$K$12^2)+'Monte Carlo'!$K$12*((RAND()+RAND()+RAND()+RAND()+RAND()+RAND()+RAND()+RAND()+RAND()+RAND()+RAND()+RAND())-6))-1)+K$15)</x:f>
        <x:v>4907923.994704133</x:v>
      </x:c>
      <x:c r="L271" s="97" t="n">
        <x:f>MAX(0,K271*(1+EXP((LN(1+'Monte Carlo'!$K$10)-0.5*'Monte Carlo'!$K$12^2)+'Monte Carlo'!$K$12*((RAND()+RAND()+RAND()+RAND()+RAND()+RAND()+RAND()+RAND()+RAND()+RAND()+RAND()+RAND())-6))-1)+L$15)</x:f>
        <x:v>4022925.758457767</x:v>
      </x:c>
      <x:c r="M271" s="97" t="n">
        <x:f>MAX(0,L271*(1+EXP((LN(1+'Monte Carlo'!$K$10)-0.5*'Monte Carlo'!$K$12^2)+'Monte Carlo'!$K$12*((RAND()+RAND()+RAND()+RAND()+RAND()+RAND()+RAND()+RAND()+RAND()+RAND()+RAND()+RAND())-6))-1)+M$15)</x:f>
        <x:v>3630338.6757820803</x:v>
      </x:c>
      <x:c r="N271" s="97" t="n">
        <x:f>MAX(0,M271*(1+EXP((LN(1+'Monte Carlo'!$K$10)-0.5*'Monte Carlo'!$K$12^2)+'Monte Carlo'!$K$12*((RAND()+RAND()+RAND()+RAND()+RAND()+RAND()+RAND()+RAND()+RAND()+RAND()+RAND()+RAND())-6))-1)+N$15)</x:f>
        <x:v>3390049.399473605</x:v>
      </x:c>
      <x:c r="O271" s="97" t="n">
        <x:f>MAX(0,N271*(1+EXP((LN(1+'Monte Carlo'!$K$10)-0.5*'Monte Carlo'!$K$12^2)+'Monte Carlo'!$K$12*((RAND()+RAND()+RAND()+RAND()+RAND()+RAND()+RAND()+RAND()+RAND()+RAND()+RAND()+RAND())-6))-1)+O$15)</x:f>
        <x:v>3190748.8007724755</x:v>
      </x:c>
      <x:c r="P271" s="97" t="n">
        <x:f>MAX(0,O271*(1+EXP((LN(1+'Monte Carlo'!$K$10)-0.5*'Monte Carlo'!$K$12^2)+'Monte Carlo'!$K$12*((RAND()+RAND()+RAND()+RAND()+RAND()+RAND()+RAND()+RAND()+RAND()+RAND()+RAND()+RAND())-6))-1)+P$15)</x:f>
        <x:v>3900275.844358223</x:v>
      </x:c>
      <x:c r="Q271" s="97" t="n">
        <x:f>MAX(0,P271*(1+EXP((LN(1+'Monte Carlo'!$K$10)-0.5*'Monte Carlo'!$K$12^2)+'Monte Carlo'!$K$12*((RAND()+RAND()+RAND()+RAND()+RAND()+RAND()+RAND()+RAND()+RAND()+RAND()+RAND()+RAND())-6))-1)+Q$15)</x:f>
        <x:v>4887144.79077102</x:v>
      </x:c>
      <x:c r="R271" s="97" t="n">
        <x:f>MAX(0,Q271*(1+EXP((LN(1+'Monte Carlo'!$K$10)-0.5*'Monte Carlo'!$K$12^2)+'Monte Carlo'!$K$12*((RAND()+RAND()+RAND()+RAND()+RAND()+RAND()+RAND()+RAND()+RAND()+RAND()+RAND()+RAND())-6))-1)+R$15)</x:f>
        <x:v>5301136.468581582</x:v>
      </x:c>
      <x:c r="S271" s="97" t="n">
        <x:f>MAX(0,R271*(1+EXP((LN(1+'Monte Carlo'!$K$10)-0.5*'Monte Carlo'!$K$12^2)+'Monte Carlo'!$K$12*((RAND()+RAND()+RAND()+RAND()+RAND()+RAND()+RAND()+RAND()+RAND()+RAND()+RAND()+RAND())-6))-1)+S$15)</x:f>
        <x:v>5613896.833160109</x:v>
      </x:c>
      <x:c r="T271" s="97" t="n">
        <x:f>MAX(0,S271*(1+EXP((LN(1+'Monte Carlo'!$K$10)-0.5*'Monte Carlo'!$K$12^2)+'Monte Carlo'!$K$12*((RAND()+RAND()+RAND()+RAND()+RAND()+RAND()+RAND()+RAND()+RAND()+RAND()+RAND()+RAND())-6))-1)+T$15)</x:f>
        <x:v>5508616.120456867</x:v>
      </x:c>
      <x:c r="U271" s="97" t="n">
        <x:f>MAX(0,T271*(1+EXP((LN(1+'Monte Carlo'!$K$10)-0.5*'Monte Carlo'!$K$12^2)+'Monte Carlo'!$K$12*((RAND()+RAND()+RAND()+RAND()+RAND()+RAND()+RAND()+RAND()+RAND()+RAND()+RAND()+RAND())-6))-1)+U$15)</x:f>
        <x:v>8386807.661090977</x:v>
      </x:c>
      <x:c r="V271" s="97" t="n">
        <x:f>MAX(0,U271*(1+EXP((LN(1+'Monte Carlo'!$K$10)-0.5*'Monte Carlo'!$K$12^2)+'Monte Carlo'!$K$12*((RAND()+RAND()+RAND()+RAND()+RAND()+RAND()+RAND()+RAND()+RAND()+RAND()+RAND()+RAND())-6))-1)+V$15)</x:f>
        <x:v>10950856.235355673</x:v>
      </x:c>
      <x:c r="W271" s="97" t="n">
        <x:f>MAX(0,V271*(1+EXP((LN(1+'Monte Carlo'!$K$10)-0.5*'Monte Carlo'!$K$12^2)+'Monte Carlo'!$K$12*((RAND()+RAND()+RAND()+RAND()+RAND()+RAND()+RAND()+RAND()+RAND()+RAND()+RAND()+RAND())-6))-1)+W$15)</x:f>
        <x:v>11284106.997656653</x:v>
      </x:c>
      <x:c r="X271" s="97" t="n">
        <x:f>MAX(0,W271*(1+EXP((LN(1+'Monte Carlo'!$K$10)-0.5*'Monte Carlo'!$K$12^2)+'Monte Carlo'!$K$12*((RAND()+RAND()+RAND()+RAND()+RAND()+RAND()+RAND()+RAND()+RAND()+RAND()+RAND()+RAND())-6))-1)+X$15)</x:f>
        <x:v>10350981.094473489</x:v>
      </x:c>
      <x:c r="Y271" s="97" t="n">
        <x:f>MAX(0,X271*(1+EXP((LN(1+'Monte Carlo'!$K$10)-0.5*'Monte Carlo'!$K$12^2)+'Monte Carlo'!$K$12*((RAND()+RAND()+RAND()+RAND()+RAND()+RAND()+RAND()+RAND()+RAND()+RAND()+RAND()+RAND())-6))-1)+Y$15)</x:f>
        <x:v>8869241.667244423</x:v>
      </x:c>
      <x:c r="Z271" s="97" t="n">
        <x:f>MAX(0,Y271*(1+EXP((LN(1+'Monte Carlo'!$K$10)-0.5*'Monte Carlo'!$K$12^2)+'Monte Carlo'!$K$12*((RAND()+RAND()+RAND()+RAND()+RAND()+RAND()+RAND()+RAND()+RAND()+RAND()+RAND()+RAND())-6))-1)+Z$15)</x:f>
        <x:v>9597699.252237601</x:v>
      </x:c>
      <x:c r="AA271" s="97" t="n">
        <x:f>MAX(0,Z271*(1+EXP((LN(1+'Monte Carlo'!$K$10)-0.5*'Monte Carlo'!$K$12^2)+'Monte Carlo'!$K$12*((RAND()+RAND()+RAND()+RAND()+RAND()+RAND()+RAND()+RAND()+RAND()+RAND()+RAND()+RAND())-6))-1)+AA$15)</x:f>
        <x:v>11200644.0804567</x:v>
      </x:c>
      <x:c r="AB271" s="97" t="n">
        <x:f>MAX(0,AA271*(1+EXP((LN(1+'Monte Carlo'!$K$10)-0.5*'Monte Carlo'!$K$12^2)+'Monte Carlo'!$K$12*((RAND()+RAND()+RAND()+RAND()+RAND()+RAND()+RAND()+RAND()+RAND()+RAND()+RAND()+RAND())-6))-1)+AB$15)</x:f>
        <x:v>13702498.44850395</x:v>
      </x:c>
      <x:c r="AC271" s="97" t="n">
        <x:f>MAX(0,AB271*(1+EXP((LN(1+'Monte Carlo'!$K$10)-0.5*'Monte Carlo'!$K$12^2)+'Monte Carlo'!$K$12*((RAND()+RAND()+RAND()+RAND()+RAND()+RAND()+RAND()+RAND()+RAND()+RAND()+RAND()+RAND())-6))-1)+AC$15)</x:f>
        <x:v>14170039.271458212</x:v>
      </x:c>
      <x:c r="AD271" s="97" t="n">
        <x:f>MAX(0,AC271*(1+EXP((LN(1+'Monte Carlo'!$K$10)-0.5*'Monte Carlo'!$K$12^2)+'Monte Carlo'!$K$12*((RAND()+RAND()+RAND()+RAND()+RAND()+RAND()+RAND()+RAND()+RAND()+RAND()+RAND()+RAND())-6))-1)+AD$15)</x:f>
        <x:v>16114456.183329225</x:v>
      </x:c>
      <x:c r="AE271" s="97" t="n">
        <x:f>MAX(0,AD271*(1+EXP((LN(1+'Monte Carlo'!$K$10)-0.5*'Monte Carlo'!$K$12^2)+'Monte Carlo'!$K$12*((RAND()+RAND()+RAND()+RAND()+RAND()+RAND()+RAND()+RAND()+RAND()+RAND()+RAND()+RAND())-6))-1)+AE$15)</x:f>
        <x:v>15254047.835795542</x:v>
      </x:c>
      <x:c r="AF271" s="97" t="n">
        <x:f>MAX(0,AE271*(1+EXP((LN(1+'Monte Carlo'!$K$10)-0.5*'Monte Carlo'!$K$12^2)+'Monte Carlo'!$K$12*((RAND()+RAND()+RAND()+RAND()+RAND()+RAND()+RAND()+RAND()+RAND()+RAND()+RAND()+RAND())-6))-1)+AF$15)</x:f>
        <x:v>19509322.253695663</x:v>
      </x:c>
      <x:c r="AG271" s="97">
        <x:f t="shared" si="5"/>
        <x:v>775876.17130437156</x:v>
      </x:c>
    </x:row>
    <x:row r="272">
      <x:c r="A272" s="93">
        <x:v>251</x:v>
      </x:c>
      <x:c r="B272" s="97" t="n">
        <x:f>IF(AND(UPPER('Monte Carlo'!$K$4)="YES",'Monte Carlo'!$K$5&gt;0),'Monte Carlo'!$K$13,Liquidity_30Y!$C$14)</x:f>
        <x:v>1029031.25</x:v>
      </x:c>
      <x:c r="C272" s="97" t="n">
        <x:f>MAX(0,B272*(1+EXP((LN(1+'Monte Carlo'!$K$10)-0.5*'Monte Carlo'!$K$12^2)+'Monte Carlo'!$K$12*((RAND()+RAND()+RAND()+RAND()+RAND()+RAND()+RAND()+RAND()+RAND()+RAND()+RAND()+RAND())-6))-1)+C$15)</x:f>
        <x:v>1137072.267763007</x:v>
      </x:c>
      <x:c r="D272" s="97" t="n">
        <x:f>MAX(0,C272*(1+EXP((LN(1+'Monte Carlo'!$K$10)-0.5*'Monte Carlo'!$K$12^2)+'Monte Carlo'!$K$12*((RAND()+RAND()+RAND()+RAND()+RAND()+RAND()+RAND()+RAND()+RAND()+RAND()+RAND()+RAND())-6))-1)+D$15)</x:f>
        <x:v>966690.3899498363</x:v>
      </x:c>
      <x:c r="E272" s="97" t="n">
        <x:f>MAX(0,D272*(1+EXP((LN(1+'Monte Carlo'!$K$10)-0.5*'Monte Carlo'!$K$12^2)+'Monte Carlo'!$K$12*((RAND()+RAND()+RAND()+RAND()+RAND()+RAND()+RAND()+RAND()+RAND()+RAND()+RAND()+RAND())-6))-1)+E$15)</x:f>
        <x:v>950939.5860897609</x:v>
      </x:c>
      <x:c r="F272" s="97" t="n">
        <x:f>MAX(0,E272*(1+EXP((LN(1+'Monte Carlo'!$K$10)-0.5*'Monte Carlo'!$K$12^2)+'Monte Carlo'!$K$12*((RAND()+RAND()+RAND()+RAND()+RAND()+RAND()+RAND()+RAND()+RAND()+RAND()+RAND()+RAND())-6))-1)+F$15)</x:f>
        <x:v>848518.8409168205</x:v>
      </x:c>
      <x:c r="G272" s="97" t="n">
        <x:f>MAX(0,F272*(1+EXP((LN(1+'Monte Carlo'!$K$10)-0.5*'Monte Carlo'!$K$12^2)+'Monte Carlo'!$K$12*((RAND()+RAND()+RAND()+RAND()+RAND()+RAND()+RAND()+RAND()+RAND()+RAND()+RAND()+RAND())-6))-1)+G$15)</x:f>
        <x:v>813901.2019699373</x:v>
      </x:c>
      <x:c r="H272" s="97" t="n">
        <x:f>MAX(0,G272*(1+EXP((LN(1+'Monte Carlo'!$K$10)-0.5*'Monte Carlo'!$K$12^2)+'Monte Carlo'!$K$12*((RAND()+RAND()+RAND()+RAND()+RAND()+RAND()+RAND()+RAND()+RAND()+RAND()+RAND()+RAND())-6))-1)+H$15)</x:f>
        <x:v>1213087.93690591</x:v>
      </x:c>
      <x:c r="I272" s="97" t="n">
        <x:f>MAX(0,H272*(1+EXP((LN(1+'Monte Carlo'!$K$10)-0.5*'Monte Carlo'!$K$12^2)+'Monte Carlo'!$K$12*((RAND()+RAND()+RAND()+RAND()+RAND()+RAND()+RAND()+RAND()+RAND()+RAND()+RAND()+RAND())-6))-1)+I$15)</x:f>
        <x:v>1074722.8176598696</x:v>
      </x:c>
      <x:c r="J272" s="97" t="n">
        <x:f>MAX(0,I272*(1+EXP((LN(1+'Monte Carlo'!$K$10)-0.5*'Monte Carlo'!$K$12^2)+'Monte Carlo'!$K$12*((RAND()+RAND()+RAND()+RAND()+RAND()+RAND()+RAND()+RAND()+RAND()+RAND()+RAND()+RAND())-6))-1)+J$15)</x:f>
        <x:v>1120589.0863422286</x:v>
      </x:c>
      <x:c r="K272" s="97" t="n">
        <x:f>MAX(0,J272*(1+EXP((LN(1+'Monte Carlo'!$K$10)-0.5*'Monte Carlo'!$K$12^2)+'Monte Carlo'!$K$12*((RAND()+RAND()+RAND()+RAND()+RAND()+RAND()+RAND()+RAND()+RAND()+RAND()+RAND()+RAND())-6))-1)+K$15)</x:f>
        <x:v>1254436.795016079</x:v>
      </x:c>
      <x:c r="L272" s="97" t="n">
        <x:f>MAX(0,K272*(1+EXP((LN(1+'Monte Carlo'!$K$10)-0.5*'Monte Carlo'!$K$12^2)+'Monte Carlo'!$K$12*((RAND()+RAND()+RAND()+RAND()+RAND()+RAND()+RAND()+RAND()+RAND()+RAND()+RAND()+RAND())-6))-1)+L$15)</x:f>
        <x:v>1719101.2114772077</x:v>
      </x:c>
      <x:c r="M272" s="97" t="n">
        <x:f>MAX(0,L272*(1+EXP((LN(1+'Monte Carlo'!$K$10)-0.5*'Monte Carlo'!$K$12^2)+'Monte Carlo'!$K$12*((RAND()+RAND()+RAND()+RAND()+RAND()+RAND()+RAND()+RAND()+RAND()+RAND()+RAND()+RAND())-6))-1)+M$15)</x:f>
        <x:v>1836781.7846863812</x:v>
      </x:c>
      <x:c r="N272" s="97" t="n">
        <x:f>MAX(0,M272*(1+EXP((LN(1+'Monte Carlo'!$K$10)-0.5*'Monte Carlo'!$K$12^2)+'Monte Carlo'!$K$12*((RAND()+RAND()+RAND()+RAND()+RAND()+RAND()+RAND()+RAND()+RAND()+RAND()+RAND()+RAND())-6))-1)+N$15)</x:f>
        <x:v>1969979.7401564205</x:v>
      </x:c>
      <x:c r="O272" s="97" t="n">
        <x:f>MAX(0,N272*(1+EXP((LN(1+'Monte Carlo'!$K$10)-0.5*'Monte Carlo'!$K$12^2)+'Monte Carlo'!$K$12*((RAND()+RAND()+RAND()+RAND()+RAND()+RAND()+RAND()+RAND()+RAND()+RAND()+RAND()+RAND())-6))-1)+O$15)</x:f>
        <x:v>2305706.5735815084</x:v>
      </x:c>
      <x:c r="P272" s="97" t="n">
        <x:f>MAX(0,O272*(1+EXP((LN(1+'Monte Carlo'!$K$10)-0.5*'Monte Carlo'!$K$12^2)+'Monte Carlo'!$K$12*((RAND()+RAND()+RAND()+RAND()+RAND()+RAND()+RAND()+RAND()+RAND()+RAND()+RAND()+RAND())-6))-1)+P$15)</x:f>
        <x:v>2332641.015427899</x:v>
      </x:c>
      <x:c r="Q272" s="97" t="n">
        <x:f>MAX(0,P272*(1+EXP((LN(1+'Monte Carlo'!$K$10)-0.5*'Monte Carlo'!$K$12^2)+'Monte Carlo'!$K$12*((RAND()+RAND()+RAND()+RAND()+RAND()+RAND()+RAND()+RAND()+RAND()+RAND()+RAND()+RAND())-6))-1)+Q$15)</x:f>
        <x:v>2733457.291629909</x:v>
      </x:c>
      <x:c r="R272" s="97" t="n">
        <x:f>MAX(0,Q272*(1+EXP((LN(1+'Monte Carlo'!$K$10)-0.5*'Monte Carlo'!$K$12^2)+'Monte Carlo'!$K$12*((RAND()+RAND()+RAND()+RAND()+RAND()+RAND()+RAND()+RAND()+RAND()+RAND()+RAND()+RAND())-6))-1)+R$15)</x:f>
        <x:v>3226417.7586042364</x:v>
      </x:c>
      <x:c r="S272" s="97" t="n">
        <x:f>MAX(0,R272*(1+EXP((LN(1+'Monte Carlo'!$K$10)-0.5*'Monte Carlo'!$K$12^2)+'Monte Carlo'!$K$12*((RAND()+RAND()+RAND()+RAND()+RAND()+RAND()+RAND()+RAND()+RAND()+RAND()+RAND()+RAND())-6))-1)+S$15)</x:f>
        <x:v>3507880.11843265</x:v>
      </x:c>
      <x:c r="T272" s="97" t="n">
        <x:f>MAX(0,S272*(1+EXP((LN(1+'Monte Carlo'!$K$10)-0.5*'Monte Carlo'!$K$12^2)+'Monte Carlo'!$K$12*((RAND()+RAND()+RAND()+RAND()+RAND()+RAND()+RAND()+RAND()+RAND()+RAND()+RAND()+RAND())-6))-1)+T$15)</x:f>
        <x:v>3688419.48578596</x:v>
      </x:c>
      <x:c r="U272" s="97" t="n">
        <x:f>MAX(0,T272*(1+EXP((LN(1+'Monte Carlo'!$K$10)-0.5*'Monte Carlo'!$K$12^2)+'Monte Carlo'!$K$12*((RAND()+RAND()+RAND()+RAND()+RAND()+RAND()+RAND()+RAND()+RAND()+RAND()+RAND()+RAND())-6))-1)+U$15)</x:f>
        <x:v>3300705.4492576784</x:v>
      </x:c>
      <x:c r="V272" s="97" t="n">
        <x:f>MAX(0,U272*(1+EXP((LN(1+'Monte Carlo'!$K$10)-0.5*'Monte Carlo'!$K$12^2)+'Monte Carlo'!$K$12*((RAND()+RAND()+RAND()+RAND()+RAND()+RAND()+RAND()+RAND()+RAND()+RAND()+RAND()+RAND())-6))-1)+V$15)</x:f>
        <x:v>2866696.953747579</x:v>
      </x:c>
      <x:c r="W272" s="97" t="n">
        <x:f>MAX(0,V272*(1+EXP((LN(1+'Monte Carlo'!$K$10)-0.5*'Monte Carlo'!$K$12^2)+'Monte Carlo'!$K$12*((RAND()+RAND()+RAND()+RAND()+RAND()+RAND()+RAND()+RAND()+RAND()+RAND()+RAND()+RAND())-6))-1)+W$15)</x:f>
        <x:v>2704563.0623326097</x:v>
      </x:c>
      <x:c r="X272" s="97" t="n">
        <x:f>MAX(0,W272*(1+EXP((LN(1+'Monte Carlo'!$K$10)-0.5*'Monte Carlo'!$K$12^2)+'Monte Carlo'!$K$12*((RAND()+RAND()+RAND()+RAND()+RAND()+RAND()+RAND()+RAND()+RAND()+RAND()+RAND()+RAND())-6))-1)+X$15)</x:f>
        <x:v>2961800.2508737417</x:v>
      </x:c>
      <x:c r="Y272" s="97" t="n">
        <x:f>MAX(0,X272*(1+EXP((LN(1+'Monte Carlo'!$K$10)-0.5*'Monte Carlo'!$K$12^2)+'Monte Carlo'!$K$12*((RAND()+RAND()+RAND()+RAND()+RAND()+RAND()+RAND()+RAND()+RAND()+RAND()+RAND()+RAND())-6))-1)+Y$15)</x:f>
        <x:v>2805623.8830515523</x:v>
      </x:c>
      <x:c r="Z272" s="97" t="n">
        <x:f>MAX(0,Y272*(1+EXP((LN(1+'Monte Carlo'!$K$10)-0.5*'Monte Carlo'!$K$12^2)+'Monte Carlo'!$K$12*((RAND()+RAND()+RAND()+RAND()+RAND()+RAND()+RAND()+RAND()+RAND()+RAND()+RAND()+RAND())-6))-1)+Z$15)</x:f>
        <x:v>2837986.329982253</x:v>
      </x:c>
      <x:c r="AA272" s="97" t="n">
        <x:f>MAX(0,Z272*(1+EXP((LN(1+'Monte Carlo'!$K$10)-0.5*'Monte Carlo'!$K$12^2)+'Monte Carlo'!$K$12*((RAND()+RAND()+RAND()+RAND()+RAND()+RAND()+RAND()+RAND()+RAND()+RAND()+RAND()+RAND())-6))-1)+AA$15)</x:f>
        <x:v>2954086.983672742</x:v>
      </x:c>
      <x:c r="AB272" s="97" t="n">
        <x:f>MAX(0,AA272*(1+EXP((LN(1+'Monte Carlo'!$K$10)-0.5*'Monte Carlo'!$K$12^2)+'Monte Carlo'!$K$12*((RAND()+RAND()+RAND()+RAND()+RAND()+RAND()+RAND()+RAND()+RAND()+RAND()+RAND()+RAND())-6))-1)+AB$15)</x:f>
        <x:v>3592654.7455669907</x:v>
      </x:c>
      <x:c r="AC272" s="97" t="n">
        <x:f>MAX(0,AB272*(1+EXP((LN(1+'Monte Carlo'!$K$10)-0.5*'Monte Carlo'!$K$12^2)+'Monte Carlo'!$K$12*((RAND()+RAND()+RAND()+RAND()+RAND()+RAND()+RAND()+RAND()+RAND()+RAND()+RAND()+RAND())-6))-1)+AC$15)</x:f>
        <x:v>4073640.2419813247</x:v>
      </x:c>
      <x:c r="AD272" s="97" t="n">
        <x:f>MAX(0,AC272*(1+EXP((LN(1+'Monte Carlo'!$K$10)-0.5*'Monte Carlo'!$K$12^2)+'Monte Carlo'!$K$12*((RAND()+RAND()+RAND()+RAND()+RAND()+RAND()+RAND()+RAND()+RAND()+RAND()+RAND()+RAND())-6))-1)+AD$15)</x:f>
        <x:v>4505510.357394334</x:v>
      </x:c>
      <x:c r="AE272" s="97" t="n">
        <x:f>MAX(0,AD272*(1+EXP((LN(1+'Monte Carlo'!$K$10)-0.5*'Monte Carlo'!$K$12^2)+'Monte Carlo'!$K$12*((RAND()+RAND()+RAND()+RAND()+RAND()+RAND()+RAND()+RAND()+RAND()+RAND()+RAND()+RAND())-6))-1)+AE$15)</x:f>
        <x:v>5729090.876658846</x:v>
      </x:c>
      <x:c r="AF272" s="97" t="n">
        <x:f>MAX(0,AE272*(1+EXP((LN(1+'Monte Carlo'!$K$10)-0.5*'Monte Carlo'!$K$12^2)+'Monte Carlo'!$K$12*((RAND()+RAND()+RAND()+RAND()+RAND()+RAND()+RAND()+RAND()+RAND()+RAND()+RAND()+RAND())-6))-1)+AF$15)</x:f>
        <x:v>5627711.769669359</x:v>
      </x:c>
      <x:c r="AG272" s="97">
        <x:f t="shared" si="5"/>
        <x:v>1003866.4214594534</x:v>
      </x:c>
    </x:row>
    <x:row r="273">
      <x:c r="A273" s="93">
        <x:v>252</x:v>
      </x:c>
      <x:c r="B273" s="97" t="n">
        <x:f>IF(AND(UPPER('Monte Carlo'!$K$4)="YES",'Monte Carlo'!$K$5&gt;0),'Monte Carlo'!$K$13,Liquidity_30Y!$C$14)</x:f>
        <x:v>1029031.25</x:v>
      </x:c>
      <x:c r="C273" s="97" t="n">
        <x:f>MAX(0,B273*(1+EXP((LN(1+'Monte Carlo'!$K$10)-0.5*'Monte Carlo'!$K$12^2)+'Monte Carlo'!$K$12*((RAND()+RAND()+RAND()+RAND()+RAND()+RAND()+RAND()+RAND()+RAND()+RAND()+RAND()+RAND())-6))-1)+C$15)</x:f>
        <x:v>1323187.647431402</x:v>
      </x:c>
      <x:c r="D273" s="97" t="n">
        <x:f>MAX(0,C273*(1+EXP((LN(1+'Monte Carlo'!$K$10)-0.5*'Monte Carlo'!$K$12^2)+'Monte Carlo'!$K$12*((RAND()+RAND()+RAND()+RAND()+RAND()+RAND()+RAND()+RAND()+RAND()+RAND()+RAND()+RAND())-6))-1)+D$15)</x:f>
        <x:v>1527911.1585383052</x:v>
      </x:c>
      <x:c r="E273" s="97" t="n">
        <x:f>MAX(0,D273*(1+EXP((LN(1+'Monte Carlo'!$K$10)-0.5*'Monte Carlo'!$K$12^2)+'Monte Carlo'!$K$12*((RAND()+RAND()+RAND()+RAND()+RAND()+RAND()+RAND()+RAND()+RAND()+RAND()+RAND()+RAND())-6))-1)+E$15)</x:f>
        <x:v>1268784.4556717435</x:v>
      </x:c>
      <x:c r="F273" s="97" t="n">
        <x:f>MAX(0,E273*(1+EXP((LN(1+'Monte Carlo'!$K$10)-0.5*'Monte Carlo'!$K$12^2)+'Monte Carlo'!$K$12*((RAND()+RAND()+RAND()+RAND()+RAND()+RAND()+RAND()+RAND()+RAND()+RAND()+RAND()+RAND())-6))-1)+F$15)</x:f>
        <x:v>1470323.7081266167</x:v>
      </x:c>
      <x:c r="G273" s="97" t="n">
        <x:f>MAX(0,F273*(1+EXP((LN(1+'Monte Carlo'!$K$10)-0.5*'Monte Carlo'!$K$12^2)+'Monte Carlo'!$K$12*((RAND()+RAND()+RAND()+RAND()+RAND()+RAND()+RAND()+RAND()+RAND()+RAND()+RAND()+RAND())-6))-1)+G$15)</x:f>
        <x:v>1461375.9928036486</x:v>
      </x:c>
      <x:c r="H273" s="97" t="n">
        <x:f>MAX(0,G273*(1+EXP((LN(1+'Monte Carlo'!$K$10)-0.5*'Monte Carlo'!$K$12^2)+'Monte Carlo'!$K$12*((RAND()+RAND()+RAND()+RAND()+RAND()+RAND()+RAND()+RAND()+RAND()+RAND()+RAND()+RAND())-6))-1)+H$15)</x:f>
        <x:v>1481390.515334624</x:v>
      </x:c>
      <x:c r="I273" s="97" t="n">
        <x:f>MAX(0,H273*(1+EXP((LN(1+'Monte Carlo'!$K$10)-0.5*'Monte Carlo'!$K$12^2)+'Monte Carlo'!$K$12*((RAND()+RAND()+RAND()+RAND()+RAND()+RAND()+RAND()+RAND()+RAND()+RAND()+RAND()+RAND())-6))-1)+I$15)</x:f>
        <x:v>1688528.4108524628</x:v>
      </x:c>
      <x:c r="J273" s="97" t="n">
        <x:f>MAX(0,I273*(1+EXP((LN(1+'Monte Carlo'!$K$10)-0.5*'Monte Carlo'!$K$12^2)+'Monte Carlo'!$K$12*((RAND()+RAND()+RAND()+RAND()+RAND()+RAND()+RAND()+RAND()+RAND()+RAND()+RAND()+RAND())-6))-1)+J$15)</x:f>
        <x:v>1862243.3811754617</x:v>
      </x:c>
      <x:c r="K273" s="97" t="n">
        <x:f>MAX(0,J273*(1+EXP((LN(1+'Monte Carlo'!$K$10)-0.5*'Monte Carlo'!$K$12^2)+'Monte Carlo'!$K$12*((RAND()+RAND()+RAND()+RAND()+RAND()+RAND()+RAND()+RAND()+RAND()+RAND()+RAND()+RAND())-6))-1)+K$15)</x:f>
        <x:v>2215944.867687924</x:v>
      </x:c>
      <x:c r="L273" s="97" t="n">
        <x:f>MAX(0,K273*(1+EXP((LN(1+'Monte Carlo'!$K$10)-0.5*'Monte Carlo'!$K$12^2)+'Monte Carlo'!$K$12*((RAND()+RAND()+RAND()+RAND()+RAND()+RAND()+RAND()+RAND()+RAND()+RAND()+RAND()+RAND())-6))-1)+L$15)</x:f>
        <x:v>2263601.7988267643</x:v>
      </x:c>
      <x:c r="M273" s="97" t="n">
        <x:f>MAX(0,L273*(1+EXP((LN(1+'Monte Carlo'!$K$10)-0.5*'Monte Carlo'!$K$12^2)+'Monte Carlo'!$K$12*((RAND()+RAND()+RAND()+RAND()+RAND()+RAND()+RAND()+RAND()+RAND()+RAND()+RAND()+RAND())-6))-1)+M$15)</x:f>
        <x:v>3042301.1538441284</x:v>
      </x:c>
      <x:c r="N273" s="97" t="n">
        <x:f>MAX(0,M273*(1+EXP((LN(1+'Monte Carlo'!$K$10)-0.5*'Monte Carlo'!$K$12^2)+'Monte Carlo'!$K$12*((RAND()+RAND()+RAND()+RAND()+RAND()+RAND()+RAND()+RAND()+RAND()+RAND()+RAND()+RAND())-6))-1)+N$15)</x:f>
        <x:v>3516811.111840441</x:v>
      </x:c>
      <x:c r="O273" s="97" t="n">
        <x:f>MAX(0,N273*(1+EXP((LN(1+'Monte Carlo'!$K$10)-0.5*'Monte Carlo'!$K$12^2)+'Monte Carlo'!$K$12*((RAND()+RAND()+RAND()+RAND()+RAND()+RAND()+RAND()+RAND()+RAND()+RAND()+RAND()+RAND())-6))-1)+O$15)</x:f>
        <x:v>3114534.912576814</x:v>
      </x:c>
      <x:c r="P273" s="97" t="n">
        <x:f>MAX(0,O273*(1+EXP((LN(1+'Monte Carlo'!$K$10)-0.5*'Monte Carlo'!$K$12^2)+'Monte Carlo'!$K$12*((RAND()+RAND()+RAND()+RAND()+RAND()+RAND()+RAND()+RAND()+RAND()+RAND()+RAND()+RAND())-6))-1)+P$15)</x:f>
        <x:v>4354825.275313543</x:v>
      </x:c>
      <x:c r="Q273" s="97" t="n">
        <x:f>MAX(0,P273*(1+EXP((LN(1+'Monte Carlo'!$K$10)-0.5*'Monte Carlo'!$K$12^2)+'Monte Carlo'!$K$12*((RAND()+RAND()+RAND()+RAND()+RAND()+RAND()+RAND()+RAND()+RAND()+RAND()+RAND()+RAND())-6))-1)+Q$15)</x:f>
        <x:v>6033591.7629111055</x:v>
      </x:c>
      <x:c r="R273" s="97" t="n">
        <x:f>MAX(0,Q273*(1+EXP((LN(1+'Monte Carlo'!$K$10)-0.5*'Monte Carlo'!$K$12^2)+'Monte Carlo'!$K$12*((RAND()+RAND()+RAND()+RAND()+RAND()+RAND()+RAND()+RAND()+RAND()+RAND()+RAND()+RAND())-6))-1)+R$15)</x:f>
        <x:v>7656957.564660165</x:v>
      </x:c>
      <x:c r="S273" s="97" t="n">
        <x:f>MAX(0,R273*(1+EXP((LN(1+'Monte Carlo'!$K$10)-0.5*'Monte Carlo'!$K$12^2)+'Monte Carlo'!$K$12*((RAND()+RAND()+RAND()+RAND()+RAND()+RAND()+RAND()+RAND()+RAND()+RAND()+RAND()+RAND())-6))-1)+S$15)</x:f>
        <x:v>7101487.933925011</x:v>
      </x:c>
      <x:c r="T273" s="97" t="n">
        <x:f>MAX(0,S273*(1+EXP((LN(1+'Monte Carlo'!$K$10)-0.5*'Monte Carlo'!$K$12^2)+'Monte Carlo'!$K$12*((RAND()+RAND()+RAND()+RAND()+RAND()+RAND()+RAND()+RAND()+RAND()+RAND()+RAND()+RAND())-6))-1)+T$15)</x:f>
        <x:v>8608067.920781659</x:v>
      </x:c>
      <x:c r="U273" s="97" t="n">
        <x:f>MAX(0,T273*(1+EXP((LN(1+'Monte Carlo'!$K$10)-0.5*'Monte Carlo'!$K$12^2)+'Monte Carlo'!$K$12*((RAND()+RAND()+RAND()+RAND()+RAND()+RAND()+RAND()+RAND()+RAND()+RAND()+RAND()+RAND())-6))-1)+U$15)</x:f>
        <x:v>8044501.279006053</x:v>
      </x:c>
      <x:c r="V273" s="97" t="n">
        <x:f>MAX(0,U273*(1+EXP((LN(1+'Monte Carlo'!$K$10)-0.5*'Monte Carlo'!$K$12^2)+'Monte Carlo'!$K$12*((RAND()+RAND()+RAND()+RAND()+RAND()+RAND()+RAND()+RAND()+RAND()+RAND()+RAND()+RAND())-6))-1)+V$15)</x:f>
        <x:v>6491439.389901338</x:v>
      </x:c>
      <x:c r="W273" s="97" t="n">
        <x:f>MAX(0,V273*(1+EXP((LN(1+'Monte Carlo'!$K$10)-0.5*'Monte Carlo'!$K$12^2)+'Monte Carlo'!$K$12*((RAND()+RAND()+RAND()+RAND()+RAND()+RAND()+RAND()+RAND()+RAND()+RAND()+RAND()+RAND())-6))-1)+W$15)</x:f>
        <x:v>6279510.832777876</x:v>
      </x:c>
      <x:c r="X273" s="97" t="n">
        <x:f>MAX(0,W273*(1+EXP((LN(1+'Monte Carlo'!$K$10)-0.5*'Monte Carlo'!$K$12^2)+'Monte Carlo'!$K$12*((RAND()+RAND()+RAND()+RAND()+RAND()+RAND()+RAND()+RAND()+RAND()+RAND()+RAND()+RAND())-6))-1)+X$15)</x:f>
        <x:v>7762185.73391287</x:v>
      </x:c>
      <x:c r="Y273" s="97" t="n">
        <x:f>MAX(0,X273*(1+EXP((LN(1+'Monte Carlo'!$K$10)-0.5*'Monte Carlo'!$K$12^2)+'Monte Carlo'!$K$12*((RAND()+RAND()+RAND()+RAND()+RAND()+RAND()+RAND()+RAND()+RAND()+RAND()+RAND()+RAND())-6))-1)+Y$15)</x:f>
        <x:v>6874123.226201093</x:v>
      </x:c>
      <x:c r="Z273" s="97" t="n">
        <x:f>MAX(0,Y273*(1+EXP((LN(1+'Monte Carlo'!$K$10)-0.5*'Monte Carlo'!$K$12^2)+'Monte Carlo'!$K$12*((RAND()+RAND()+RAND()+RAND()+RAND()+RAND()+RAND()+RAND()+RAND()+RAND()+RAND()+RAND())-6))-1)+Z$15)</x:f>
        <x:v>7099111.218885324</x:v>
      </x:c>
      <x:c r="AA273" s="97" t="n">
        <x:f>MAX(0,Z273*(1+EXP((LN(1+'Monte Carlo'!$K$10)-0.5*'Monte Carlo'!$K$12^2)+'Monte Carlo'!$K$12*((RAND()+RAND()+RAND()+RAND()+RAND()+RAND()+RAND()+RAND()+RAND()+RAND()+RAND()+RAND())-6))-1)+AA$15)</x:f>
        <x:v>7493592.297368282</x:v>
      </x:c>
      <x:c r="AB273" s="97" t="n">
        <x:f>MAX(0,AA273*(1+EXP((LN(1+'Monte Carlo'!$K$10)-0.5*'Monte Carlo'!$K$12^2)+'Monte Carlo'!$K$12*((RAND()+RAND()+RAND()+RAND()+RAND()+RAND()+RAND()+RAND()+RAND()+RAND()+RAND()+RAND())-6))-1)+AB$15)</x:f>
        <x:v>7963973.323892795</x:v>
      </x:c>
      <x:c r="AC273" s="97" t="n">
        <x:f>MAX(0,AB273*(1+EXP((LN(1+'Monte Carlo'!$K$10)-0.5*'Monte Carlo'!$K$12^2)+'Monte Carlo'!$K$12*((RAND()+RAND()+RAND()+RAND()+RAND()+RAND()+RAND()+RAND()+RAND()+RAND()+RAND()+RAND())-6))-1)+AC$15)</x:f>
        <x:v>9779642.592178067</x:v>
      </x:c>
      <x:c r="AD273" s="97" t="n">
        <x:f>MAX(0,AC273*(1+EXP((LN(1+'Monte Carlo'!$K$10)-0.5*'Monte Carlo'!$K$12^2)+'Monte Carlo'!$K$12*((RAND()+RAND()+RAND()+RAND()+RAND()+RAND()+RAND()+RAND()+RAND()+RAND()+RAND()+RAND())-6))-1)+AD$15)</x:f>
        <x:v>10653017.550523859</x:v>
      </x:c>
      <x:c r="AE273" s="97" t="n">
        <x:f>MAX(0,AD273*(1+EXP((LN(1+'Monte Carlo'!$K$10)-0.5*'Monte Carlo'!$K$12^2)+'Monte Carlo'!$K$12*((RAND()+RAND()+RAND()+RAND()+RAND()+RAND()+RAND()+RAND()+RAND()+RAND()+RAND()+RAND())-6))-1)+AE$15)</x:f>
        <x:v>11096466.097283576</x:v>
      </x:c>
      <x:c r="AF273" s="97" t="n">
        <x:f>MAX(0,AE273*(1+EXP((LN(1+'Monte Carlo'!$K$10)-0.5*'Monte Carlo'!$K$12^2)+'Monte Carlo'!$K$12*((RAND()+RAND()+RAND()+RAND()+RAND()+RAND()+RAND()+RAND()+RAND()+RAND()+RAND()+RAND())-6))-1)+AF$15)</x:f>
        <x:v>13670533.572996106</x:v>
      </x:c>
      <x:c r="AG273" s="97">
        <x:f t="shared" si="5"/>
        <x:v>897791.3615736498</x:v>
      </x:c>
    </x:row>
    <x:row r="274">
      <x:c r="A274" s="93">
        <x:v>253</x:v>
      </x:c>
      <x:c r="B274" s="97" t="n">
        <x:f>IF(AND(UPPER('Monte Carlo'!$K$4)="YES",'Monte Carlo'!$K$5&gt;0),'Monte Carlo'!$K$13,Liquidity_30Y!$C$14)</x:f>
        <x:v>1029031.25</x:v>
      </x:c>
      <x:c r="C274" s="97" t="n">
        <x:f>MAX(0,B274*(1+EXP((LN(1+'Monte Carlo'!$K$10)-0.5*'Monte Carlo'!$K$12^2)+'Monte Carlo'!$K$12*((RAND()+RAND()+RAND()+RAND()+RAND()+RAND()+RAND()+RAND()+RAND()+RAND()+RAND()+RAND())-6))-1)+C$15)</x:f>
        <x:v>1354521.2029879517</x:v>
      </x:c>
      <x:c r="D274" s="97" t="n">
        <x:f>MAX(0,C274*(1+EXP((LN(1+'Monte Carlo'!$K$10)-0.5*'Monte Carlo'!$K$12^2)+'Monte Carlo'!$K$12*((RAND()+RAND()+RAND()+RAND()+RAND()+RAND()+RAND()+RAND()+RAND()+RAND()+RAND()+RAND())-6))-1)+D$15)</x:f>
        <x:v>1773326.0421529596</x:v>
      </x:c>
      <x:c r="E274" s="97" t="n">
        <x:f>MAX(0,D274*(1+EXP((LN(1+'Monte Carlo'!$K$10)-0.5*'Monte Carlo'!$K$12^2)+'Monte Carlo'!$K$12*((RAND()+RAND()+RAND()+RAND()+RAND()+RAND()+RAND()+RAND()+RAND()+RAND()+RAND()+RAND())-6))-1)+E$15)</x:f>
        <x:v>1918493.2809698374</x:v>
      </x:c>
      <x:c r="F274" s="97" t="n">
        <x:f>MAX(0,E274*(1+EXP((LN(1+'Monte Carlo'!$K$10)-0.5*'Monte Carlo'!$K$12^2)+'Monte Carlo'!$K$12*((RAND()+RAND()+RAND()+RAND()+RAND()+RAND()+RAND()+RAND()+RAND()+RAND()+RAND()+RAND())-6))-1)+F$15)</x:f>
        <x:v>2273154.42854867</x:v>
      </x:c>
      <x:c r="G274" s="97" t="n">
        <x:f>MAX(0,F274*(1+EXP((LN(1+'Monte Carlo'!$K$10)-0.5*'Monte Carlo'!$K$12^2)+'Monte Carlo'!$K$12*((RAND()+RAND()+RAND()+RAND()+RAND()+RAND()+RAND()+RAND()+RAND()+RAND()+RAND()+RAND())-6))-1)+G$15)</x:f>
        <x:v>2053571.9451583838</x:v>
      </x:c>
      <x:c r="H274" s="97" t="n">
        <x:f>MAX(0,G274*(1+EXP((LN(1+'Monte Carlo'!$K$10)-0.5*'Monte Carlo'!$K$12^2)+'Monte Carlo'!$K$12*((RAND()+RAND()+RAND()+RAND()+RAND()+RAND()+RAND()+RAND()+RAND()+RAND()+RAND()+RAND())-6))-1)+H$15)</x:f>
        <x:v>1590609.9348964</x:v>
      </x:c>
      <x:c r="I274" s="97" t="n">
        <x:f>MAX(0,H274*(1+EXP((LN(1+'Monte Carlo'!$K$10)-0.5*'Monte Carlo'!$K$12^2)+'Monte Carlo'!$K$12*((RAND()+RAND()+RAND()+RAND()+RAND()+RAND()+RAND()+RAND()+RAND()+RAND()+RAND()+RAND())-6))-1)+I$15)</x:f>
        <x:v>2260482.177661214</x:v>
      </x:c>
      <x:c r="J274" s="97" t="n">
        <x:f>MAX(0,I274*(1+EXP((LN(1+'Monte Carlo'!$K$10)-0.5*'Monte Carlo'!$K$12^2)+'Monte Carlo'!$K$12*((RAND()+RAND()+RAND()+RAND()+RAND()+RAND()+RAND()+RAND()+RAND()+RAND()+RAND()+RAND())-6))-1)+J$15)</x:f>
        <x:v>2720403.1332742926</x:v>
      </x:c>
      <x:c r="K274" s="97" t="n">
        <x:f>MAX(0,J274*(1+EXP((LN(1+'Monte Carlo'!$K$10)-0.5*'Monte Carlo'!$K$12^2)+'Monte Carlo'!$K$12*((RAND()+RAND()+RAND()+RAND()+RAND()+RAND()+RAND()+RAND()+RAND()+RAND()+RAND()+RAND())-6))-1)+K$15)</x:f>
        <x:v>3711157.5193506116</x:v>
      </x:c>
      <x:c r="L274" s="97" t="n">
        <x:f>MAX(0,K274*(1+EXP((LN(1+'Monte Carlo'!$K$10)-0.5*'Monte Carlo'!$K$12^2)+'Monte Carlo'!$K$12*((RAND()+RAND()+RAND()+RAND()+RAND()+RAND()+RAND()+RAND()+RAND()+RAND()+RAND()+RAND())-6))-1)+L$15)</x:f>
        <x:v>4314045.497851841</x:v>
      </x:c>
      <x:c r="M274" s="97" t="n">
        <x:f>MAX(0,L274*(1+EXP((LN(1+'Monte Carlo'!$K$10)-0.5*'Monte Carlo'!$K$12^2)+'Monte Carlo'!$K$12*((RAND()+RAND()+RAND()+RAND()+RAND()+RAND()+RAND()+RAND()+RAND()+RAND()+RAND()+RAND())-6))-1)+M$15)</x:f>
        <x:v>3908824.113505918</x:v>
      </x:c>
      <x:c r="N274" s="97" t="n">
        <x:f>MAX(0,M274*(1+EXP((LN(1+'Monte Carlo'!$K$10)-0.5*'Monte Carlo'!$K$12^2)+'Monte Carlo'!$K$12*((RAND()+RAND()+RAND()+RAND()+RAND()+RAND()+RAND()+RAND()+RAND()+RAND()+RAND()+RAND())-6))-1)+N$15)</x:f>
        <x:v>5002994.15430776</x:v>
      </x:c>
      <x:c r="O274" s="97" t="n">
        <x:f>MAX(0,N274*(1+EXP((LN(1+'Monte Carlo'!$K$10)-0.5*'Monte Carlo'!$K$12^2)+'Monte Carlo'!$K$12*((RAND()+RAND()+RAND()+RAND()+RAND()+RAND()+RAND()+RAND()+RAND()+RAND()+RAND()+RAND())-6))-1)+O$15)</x:f>
        <x:v>6871267.163880939</x:v>
      </x:c>
      <x:c r="P274" s="97" t="n">
        <x:f>MAX(0,O274*(1+EXP((LN(1+'Monte Carlo'!$K$10)-0.5*'Monte Carlo'!$K$12^2)+'Monte Carlo'!$K$12*((RAND()+RAND()+RAND()+RAND()+RAND()+RAND()+RAND()+RAND()+RAND()+RAND()+RAND()+RAND())-6))-1)+P$15)</x:f>
        <x:v>7148903.154168181</x:v>
      </x:c>
      <x:c r="Q274" s="97" t="n">
        <x:f>MAX(0,P274*(1+EXP((LN(1+'Monte Carlo'!$K$10)-0.5*'Monte Carlo'!$K$12^2)+'Monte Carlo'!$K$12*((RAND()+RAND()+RAND()+RAND()+RAND()+RAND()+RAND()+RAND()+RAND()+RAND()+RAND()+RAND())-6))-1)+Q$15)</x:f>
        <x:v>8861560.311048908</x:v>
      </x:c>
      <x:c r="R274" s="97" t="n">
        <x:f>MAX(0,Q274*(1+EXP((LN(1+'Monte Carlo'!$K$10)-0.5*'Monte Carlo'!$K$12^2)+'Monte Carlo'!$K$12*((RAND()+RAND()+RAND()+RAND()+RAND()+RAND()+RAND()+RAND()+RAND()+RAND()+RAND()+RAND())-6))-1)+R$15)</x:f>
        <x:v>9780825.08203087</x:v>
      </x:c>
      <x:c r="S274" s="97" t="n">
        <x:f>MAX(0,R274*(1+EXP((LN(1+'Monte Carlo'!$K$10)-0.5*'Monte Carlo'!$K$12^2)+'Monte Carlo'!$K$12*((RAND()+RAND()+RAND()+RAND()+RAND()+RAND()+RAND()+RAND()+RAND()+RAND()+RAND()+RAND())-6))-1)+S$15)</x:f>
        <x:v>8065367.852084647</x:v>
      </x:c>
      <x:c r="T274" s="97" t="n">
        <x:f>MAX(0,S274*(1+EXP((LN(1+'Monte Carlo'!$K$10)-0.5*'Monte Carlo'!$K$12^2)+'Monte Carlo'!$K$12*((RAND()+RAND()+RAND()+RAND()+RAND()+RAND()+RAND()+RAND()+RAND()+RAND()+RAND()+RAND())-6))-1)+T$15)</x:f>
        <x:v>10273806.990005882</x:v>
      </x:c>
      <x:c r="U274" s="97" t="n">
        <x:f>MAX(0,T274*(1+EXP((LN(1+'Monte Carlo'!$K$10)-0.5*'Monte Carlo'!$K$12^2)+'Monte Carlo'!$K$12*((RAND()+RAND()+RAND()+RAND()+RAND()+RAND()+RAND()+RAND()+RAND()+RAND()+RAND()+RAND())-6))-1)+U$15)</x:f>
        <x:v>14054579.333812656</x:v>
      </x:c>
      <x:c r="V274" s="97" t="n">
        <x:f>MAX(0,U274*(1+EXP((LN(1+'Monte Carlo'!$K$10)-0.5*'Monte Carlo'!$K$12^2)+'Monte Carlo'!$K$12*((RAND()+RAND()+RAND()+RAND()+RAND()+RAND()+RAND()+RAND()+RAND()+RAND()+RAND()+RAND())-6))-1)+V$15)</x:f>
        <x:v>14908814.49427916</x:v>
      </x:c>
      <x:c r="W274" s="97" t="n">
        <x:f>MAX(0,V274*(1+EXP((LN(1+'Monte Carlo'!$K$10)-0.5*'Monte Carlo'!$K$12^2)+'Monte Carlo'!$K$12*((RAND()+RAND()+RAND()+RAND()+RAND()+RAND()+RAND()+RAND()+RAND()+RAND()+RAND()+RAND())-6))-1)+W$15)</x:f>
        <x:v>18615815.528877195</x:v>
      </x:c>
      <x:c r="X274" s="97" t="n">
        <x:f>MAX(0,W274*(1+EXP((LN(1+'Monte Carlo'!$K$10)-0.5*'Monte Carlo'!$K$12^2)+'Monte Carlo'!$K$12*((RAND()+RAND()+RAND()+RAND()+RAND()+RAND()+RAND()+RAND()+RAND()+RAND()+RAND()+RAND())-6))-1)+X$15)</x:f>
        <x:v>19968066.723274846</x:v>
      </x:c>
      <x:c r="Y274" s="97" t="n">
        <x:f>MAX(0,X274*(1+EXP((LN(1+'Monte Carlo'!$K$10)-0.5*'Monte Carlo'!$K$12^2)+'Monte Carlo'!$K$12*((RAND()+RAND()+RAND()+RAND()+RAND()+RAND()+RAND()+RAND()+RAND()+RAND()+RAND()+RAND())-6))-1)+Y$15)</x:f>
        <x:v>18264166.090786934</x:v>
      </x:c>
      <x:c r="Z274" s="97" t="n">
        <x:f>MAX(0,Y274*(1+EXP((LN(1+'Monte Carlo'!$K$10)-0.5*'Monte Carlo'!$K$12^2)+'Monte Carlo'!$K$12*((RAND()+RAND()+RAND()+RAND()+RAND()+RAND()+RAND()+RAND()+RAND()+RAND()+RAND()+RAND())-6))-1)+Z$15)</x:f>
        <x:v>21848568.592734195</x:v>
      </x:c>
      <x:c r="AA274" s="97" t="n">
        <x:f>MAX(0,Z274*(1+EXP((LN(1+'Monte Carlo'!$K$10)-0.5*'Monte Carlo'!$K$12^2)+'Monte Carlo'!$K$12*((RAND()+RAND()+RAND()+RAND()+RAND()+RAND()+RAND()+RAND()+RAND()+RAND()+RAND()+RAND())-6))-1)+AA$15)</x:f>
        <x:v>21711774.983232506</x:v>
      </x:c>
      <x:c r="AB274" s="97" t="n">
        <x:f>MAX(0,AA274*(1+EXP((LN(1+'Monte Carlo'!$K$10)-0.5*'Monte Carlo'!$K$12^2)+'Monte Carlo'!$K$12*((RAND()+RAND()+RAND()+RAND()+RAND()+RAND()+RAND()+RAND()+RAND()+RAND()+RAND()+RAND())-6))-1)+AB$15)</x:f>
        <x:v>23374250.16943849</x:v>
      </x:c>
      <x:c r="AC274" s="97" t="n">
        <x:f>MAX(0,AB274*(1+EXP((LN(1+'Monte Carlo'!$K$10)-0.5*'Monte Carlo'!$K$12^2)+'Monte Carlo'!$K$12*((RAND()+RAND()+RAND()+RAND()+RAND()+RAND()+RAND()+RAND()+RAND()+RAND()+RAND()+RAND())-6))-1)+AC$15)</x:f>
        <x:v>25113817.177970838</x:v>
      </x:c>
      <x:c r="AD274" s="97" t="n">
        <x:f>MAX(0,AC274*(1+EXP((LN(1+'Monte Carlo'!$K$10)-0.5*'Monte Carlo'!$K$12^2)+'Monte Carlo'!$K$12*((RAND()+RAND()+RAND()+RAND()+RAND()+RAND()+RAND()+RAND()+RAND()+RAND()+RAND()+RAND())-6))-1)+AD$15)</x:f>
        <x:v>33662371.864380665</x:v>
      </x:c>
      <x:c r="AE274" s="97" t="n">
        <x:f>MAX(0,AD274*(1+EXP((LN(1+'Monte Carlo'!$K$10)-0.5*'Monte Carlo'!$K$12^2)+'Monte Carlo'!$K$12*((RAND()+RAND()+RAND()+RAND()+RAND()+RAND()+RAND()+RAND()+RAND()+RAND()+RAND()+RAND())-6))-1)+AE$15)</x:f>
        <x:v>36983169.73807332</x:v>
      </x:c>
      <x:c r="AF274" s="97" t="n">
        <x:f>MAX(0,AE274*(1+EXP((LN(1+'Monte Carlo'!$K$10)-0.5*'Monte Carlo'!$K$12^2)+'Monte Carlo'!$K$12*((RAND()+RAND()+RAND()+RAND()+RAND()+RAND()+RAND()+RAND()+RAND()+RAND()+RAND()+RAND())-6))-1)+AF$15)</x:f>
        <x:v>51770021.34421014</x:v>
      </x:c>
      <x:c r="AG274" s="97">
        <x:f t="shared" si="5"/>
        <x:v>1029031.25</x:v>
      </x:c>
    </x:row>
    <x:row r="275">
      <x:c r="A275" s="93">
        <x:v>254</x:v>
      </x:c>
      <x:c r="B275" s="97" t="n">
        <x:f>IF(AND(UPPER('Monte Carlo'!$K$4)="YES",'Monte Carlo'!$K$5&gt;0),'Monte Carlo'!$K$13,Liquidity_30Y!$C$14)</x:f>
        <x:v>1029031.25</x:v>
      </x:c>
      <x:c r="C275" s="97" t="n">
        <x:f>MAX(0,B275*(1+EXP((LN(1+'Monte Carlo'!$K$10)-0.5*'Monte Carlo'!$K$12^2)+'Monte Carlo'!$K$12*((RAND()+RAND()+RAND()+RAND()+RAND()+RAND()+RAND()+RAND()+RAND()+RAND()+RAND()+RAND())-6))-1)+C$15)</x:f>
        <x:v>1521169.6806859476</x:v>
      </x:c>
      <x:c r="D275" s="97" t="n">
        <x:f>MAX(0,C275*(1+EXP((LN(1+'Monte Carlo'!$K$10)-0.5*'Monte Carlo'!$K$12^2)+'Monte Carlo'!$K$12*((RAND()+RAND()+RAND()+RAND()+RAND()+RAND()+RAND()+RAND()+RAND()+RAND()+RAND()+RAND())-6))-1)+D$15)</x:f>
        <x:v>1593954.4235526961</x:v>
      </x:c>
      <x:c r="E275" s="97" t="n">
        <x:f>MAX(0,D275*(1+EXP((LN(1+'Monte Carlo'!$K$10)-0.5*'Monte Carlo'!$K$12^2)+'Monte Carlo'!$K$12*((RAND()+RAND()+RAND()+RAND()+RAND()+RAND()+RAND()+RAND()+RAND()+RAND()+RAND()+RAND())-6))-1)+E$15)</x:f>
        <x:v>1869085.130542493</x:v>
      </x:c>
      <x:c r="F275" s="97" t="n">
        <x:f>MAX(0,E275*(1+EXP((LN(1+'Monte Carlo'!$K$10)-0.5*'Monte Carlo'!$K$12^2)+'Monte Carlo'!$K$12*((RAND()+RAND()+RAND()+RAND()+RAND()+RAND()+RAND()+RAND()+RAND()+RAND()+RAND()+RAND())-6))-1)+F$15)</x:f>
        <x:v>1755217.8203407193</x:v>
      </x:c>
      <x:c r="G275" s="97" t="n">
        <x:f>MAX(0,F275*(1+EXP((LN(1+'Monte Carlo'!$K$10)-0.5*'Monte Carlo'!$K$12^2)+'Monte Carlo'!$K$12*((RAND()+RAND()+RAND()+RAND()+RAND()+RAND()+RAND()+RAND()+RAND()+RAND()+RAND()+RAND())-6))-1)+G$15)</x:f>
        <x:v>1639357.5991505843</x:v>
      </x:c>
      <x:c r="H275" s="97" t="n">
        <x:f>MAX(0,G275*(1+EXP((LN(1+'Monte Carlo'!$K$10)-0.5*'Monte Carlo'!$K$12^2)+'Monte Carlo'!$K$12*((RAND()+RAND()+RAND()+RAND()+RAND()+RAND()+RAND()+RAND()+RAND()+RAND()+RAND()+RAND())-6))-1)+H$15)</x:f>
        <x:v>1534595.12592496</x:v>
      </x:c>
      <x:c r="I275" s="97" t="n">
        <x:f>MAX(0,H275*(1+EXP((LN(1+'Monte Carlo'!$K$10)-0.5*'Monte Carlo'!$K$12^2)+'Monte Carlo'!$K$12*((RAND()+RAND()+RAND()+RAND()+RAND()+RAND()+RAND()+RAND()+RAND()+RAND()+RAND()+RAND())-6))-1)+I$15)</x:f>
        <x:v>1426374.1134445027</x:v>
      </x:c>
      <x:c r="J275" s="97" t="n">
        <x:f>MAX(0,I275*(1+EXP((LN(1+'Monte Carlo'!$K$10)-0.5*'Monte Carlo'!$K$12^2)+'Monte Carlo'!$K$12*((RAND()+RAND()+RAND()+RAND()+RAND()+RAND()+RAND()+RAND()+RAND()+RAND()+RAND()+RAND())-6))-1)+J$15)</x:f>
        <x:v>2071848.2344616433</x:v>
      </x:c>
      <x:c r="K275" s="97" t="n">
        <x:f>MAX(0,J275*(1+EXP((LN(1+'Monte Carlo'!$K$10)-0.5*'Monte Carlo'!$K$12^2)+'Monte Carlo'!$K$12*((RAND()+RAND()+RAND()+RAND()+RAND()+RAND()+RAND()+RAND()+RAND()+RAND()+RAND()+RAND())-6))-1)+K$15)</x:f>
        <x:v>1810272.891933749</x:v>
      </x:c>
      <x:c r="L275" s="97" t="n">
        <x:f>MAX(0,K275*(1+EXP((LN(1+'Monte Carlo'!$K$10)-0.5*'Monte Carlo'!$K$12^2)+'Monte Carlo'!$K$12*((RAND()+RAND()+RAND()+RAND()+RAND()+RAND()+RAND()+RAND()+RAND()+RAND()+RAND()+RAND())-6))-1)+L$15)</x:f>
        <x:v>2004439.1128353744</x:v>
      </x:c>
      <x:c r="M275" s="97" t="n">
        <x:f>MAX(0,L275*(1+EXP((LN(1+'Monte Carlo'!$K$10)-0.5*'Monte Carlo'!$K$12^2)+'Monte Carlo'!$K$12*((RAND()+RAND()+RAND()+RAND()+RAND()+RAND()+RAND()+RAND()+RAND()+RAND()+RAND()+RAND())-6))-1)+M$15)</x:f>
        <x:v>2023424.8453951252</x:v>
      </x:c>
      <x:c r="N275" s="97" t="n">
        <x:f>MAX(0,M275*(1+EXP((LN(1+'Monte Carlo'!$K$10)-0.5*'Monte Carlo'!$K$12^2)+'Monte Carlo'!$K$12*((RAND()+RAND()+RAND()+RAND()+RAND()+RAND()+RAND()+RAND()+RAND()+RAND()+RAND()+RAND())-6))-1)+N$15)</x:f>
        <x:v>2011930.2070247605</x:v>
      </x:c>
      <x:c r="O275" s="97" t="n">
        <x:f>MAX(0,N275*(1+EXP((LN(1+'Monte Carlo'!$K$10)-0.5*'Monte Carlo'!$K$12^2)+'Monte Carlo'!$K$12*((RAND()+RAND()+RAND()+RAND()+RAND()+RAND()+RAND()+RAND()+RAND()+RAND()+RAND()+RAND())-6))-1)+O$15)</x:f>
        <x:v>2225965.294779002</x:v>
      </x:c>
      <x:c r="P275" s="97" t="n">
        <x:f>MAX(0,O275*(1+EXP((LN(1+'Monte Carlo'!$K$10)-0.5*'Monte Carlo'!$K$12^2)+'Monte Carlo'!$K$12*((RAND()+RAND()+RAND()+RAND()+RAND()+RAND()+RAND()+RAND()+RAND()+RAND()+RAND()+RAND())-6))-1)+P$15)</x:f>
        <x:v>1868477.7775867952</x:v>
      </x:c>
      <x:c r="Q275" s="97" t="n">
        <x:f>MAX(0,P275*(1+EXP((LN(1+'Monte Carlo'!$K$10)-0.5*'Monte Carlo'!$K$12^2)+'Monte Carlo'!$K$12*((RAND()+RAND()+RAND()+RAND()+RAND()+RAND()+RAND()+RAND()+RAND()+RAND()+RAND()+RAND())-6))-1)+Q$15)</x:f>
        <x:v>1566782.760712579</x:v>
      </x:c>
      <x:c r="R275" s="97" t="n">
        <x:f>MAX(0,Q275*(1+EXP((LN(1+'Monte Carlo'!$K$10)-0.5*'Monte Carlo'!$K$12^2)+'Monte Carlo'!$K$12*((RAND()+RAND()+RAND()+RAND()+RAND()+RAND()+RAND()+RAND()+RAND()+RAND()+RAND()+RAND())-6))-1)+R$15)</x:f>
        <x:v>2025017.4712675305</x:v>
      </x:c>
      <x:c r="S275" s="97" t="n">
        <x:f>MAX(0,R275*(1+EXP((LN(1+'Monte Carlo'!$K$10)-0.5*'Monte Carlo'!$K$12^2)+'Monte Carlo'!$K$12*((RAND()+RAND()+RAND()+RAND()+RAND()+RAND()+RAND()+RAND()+RAND()+RAND()+RAND()+RAND())-6))-1)+S$15)</x:f>
        <x:v>2198532.197444014</x:v>
      </x:c>
      <x:c r="T275" s="97" t="n">
        <x:f>MAX(0,S275*(1+EXP((LN(1+'Monte Carlo'!$K$10)-0.5*'Monte Carlo'!$K$12^2)+'Monte Carlo'!$K$12*((RAND()+RAND()+RAND()+RAND()+RAND()+RAND()+RAND()+RAND()+RAND()+RAND()+RAND()+RAND())-6))-1)+T$15)</x:f>
        <x:v>2724746.925161826</x:v>
      </x:c>
      <x:c r="U275" s="97" t="n">
        <x:f>MAX(0,T275*(1+EXP((LN(1+'Monte Carlo'!$K$10)-0.5*'Monte Carlo'!$K$12^2)+'Monte Carlo'!$K$12*((RAND()+RAND()+RAND()+RAND()+RAND()+RAND()+RAND()+RAND()+RAND()+RAND()+RAND()+RAND())-6))-1)+U$15)</x:f>
        <x:v>2421760.8156656674</x:v>
      </x:c>
      <x:c r="V275" s="97" t="n">
        <x:f>MAX(0,U275*(1+EXP((LN(1+'Monte Carlo'!$K$10)-0.5*'Monte Carlo'!$K$12^2)+'Monte Carlo'!$K$12*((RAND()+RAND()+RAND()+RAND()+RAND()+RAND()+RAND()+RAND()+RAND()+RAND()+RAND()+RAND())-6))-1)+V$15)</x:f>
        <x:v>1975187.1994503997</x:v>
      </x:c>
      <x:c r="W275" s="97" t="n">
        <x:f>MAX(0,V275*(1+EXP((LN(1+'Monte Carlo'!$K$10)-0.5*'Monte Carlo'!$K$12^2)+'Monte Carlo'!$K$12*((RAND()+RAND()+RAND()+RAND()+RAND()+RAND()+RAND()+RAND()+RAND()+RAND()+RAND()+RAND())-6))-1)+W$15)</x:f>
        <x:v>2080815.931180768</x:v>
      </x:c>
      <x:c r="X275" s="97" t="n">
        <x:f>MAX(0,W275*(1+EXP((LN(1+'Monte Carlo'!$K$10)-0.5*'Monte Carlo'!$K$12^2)+'Monte Carlo'!$K$12*((RAND()+RAND()+RAND()+RAND()+RAND()+RAND()+RAND()+RAND()+RAND()+RAND()+RAND()+RAND())-6))-1)+X$15)</x:f>
        <x:v>1931284.8125606715</x:v>
      </x:c>
      <x:c r="Y275" s="97" t="n">
        <x:f>MAX(0,X275*(1+EXP((LN(1+'Monte Carlo'!$K$10)-0.5*'Monte Carlo'!$K$12^2)+'Monte Carlo'!$K$12*((RAND()+RAND()+RAND()+RAND()+RAND()+RAND()+RAND()+RAND()+RAND()+RAND()+RAND()+RAND())-6))-1)+Y$15)</x:f>
        <x:v>1635547.6219079862</x:v>
      </x:c>
      <x:c r="Z275" s="97" t="n">
        <x:f>MAX(0,Y275*(1+EXP((LN(1+'Monte Carlo'!$K$10)-0.5*'Monte Carlo'!$K$12^2)+'Monte Carlo'!$K$12*((RAND()+RAND()+RAND()+RAND()+RAND()+RAND()+RAND()+RAND()+RAND()+RAND()+RAND()+RAND())-6))-1)+Z$15)</x:f>
        <x:v>2152722.833090802</x:v>
      </x:c>
      <x:c r="AA275" s="97" t="n">
        <x:f>MAX(0,Z275*(1+EXP((LN(1+'Monte Carlo'!$K$10)-0.5*'Monte Carlo'!$K$12^2)+'Monte Carlo'!$K$12*((RAND()+RAND()+RAND()+RAND()+RAND()+RAND()+RAND()+RAND()+RAND()+RAND()+RAND()+RAND())-6))-1)+AA$15)</x:f>
        <x:v>3142326.188910966</x:v>
      </x:c>
      <x:c r="AB275" s="97" t="n">
        <x:f>MAX(0,AA275*(1+EXP((LN(1+'Monte Carlo'!$K$10)-0.5*'Monte Carlo'!$K$12^2)+'Monte Carlo'!$K$12*((RAND()+RAND()+RAND()+RAND()+RAND()+RAND()+RAND()+RAND()+RAND()+RAND()+RAND()+RAND())-6))-1)+AB$15)</x:f>
        <x:v>2618666.4015395236</x:v>
      </x:c>
      <x:c r="AC275" s="97" t="n">
        <x:f>MAX(0,AB275*(1+EXP((LN(1+'Monte Carlo'!$K$10)-0.5*'Monte Carlo'!$K$12^2)+'Monte Carlo'!$K$12*((RAND()+RAND()+RAND()+RAND()+RAND()+RAND()+RAND()+RAND()+RAND()+RAND()+RAND()+RAND())-6))-1)+AC$15)</x:f>
        <x:v>2641150.506185248</x:v>
      </x:c>
      <x:c r="AD275" s="97" t="n">
        <x:f>MAX(0,AC275*(1+EXP((LN(1+'Monte Carlo'!$K$10)-0.5*'Monte Carlo'!$K$12^2)+'Monte Carlo'!$K$12*((RAND()+RAND()+RAND()+RAND()+RAND()+RAND()+RAND()+RAND()+RAND()+RAND()+RAND()+RAND())-6))-1)+AD$15)</x:f>
        <x:v>3090805.0136989495</x:v>
      </x:c>
      <x:c r="AE275" s="97" t="n">
        <x:f>MAX(0,AD275*(1+EXP((LN(1+'Monte Carlo'!$K$10)-0.5*'Monte Carlo'!$K$12^2)+'Monte Carlo'!$K$12*((RAND()+RAND()+RAND()+RAND()+RAND()+RAND()+RAND()+RAND()+RAND()+RAND()+RAND()+RAND())-6))-1)+AE$15)</x:f>
        <x:v>3999310.59809892</x:v>
      </x:c>
      <x:c r="AF275" s="97" t="n">
        <x:f>MAX(0,AE275*(1+EXP((LN(1+'Monte Carlo'!$K$10)-0.5*'Monte Carlo'!$K$12^2)+'Monte Carlo'!$K$12*((RAND()+RAND()+RAND()+RAND()+RAND()+RAND()+RAND()+RAND()+RAND()+RAND()+RAND()+RAND())-6))-1)+AF$15)</x:f>
        <x:v>3499812.7615438635</x:v>
      </x:c>
      <x:c r="AG275" s="97">
        <x:f t="shared" si="5"/>
        <x:v>910434.2465814536</x:v>
      </x:c>
    </x:row>
    <x:row r="276">
      <x:c r="A276" s="93">
        <x:v>255</x:v>
      </x:c>
      <x:c r="B276" s="97" t="n">
        <x:f>IF(AND(UPPER('Monte Carlo'!$K$4)="YES",'Monte Carlo'!$K$5&gt;0),'Monte Carlo'!$K$13,Liquidity_30Y!$C$14)</x:f>
        <x:v>1029031.25</x:v>
      </x:c>
      <x:c r="C276" s="97" t="n">
        <x:f>MAX(0,B276*(1+EXP((LN(1+'Monte Carlo'!$K$10)-0.5*'Monte Carlo'!$K$12^2)+'Monte Carlo'!$K$12*((RAND()+RAND()+RAND()+RAND()+RAND()+RAND()+RAND()+RAND()+RAND()+RAND()+RAND()+RAND())-6))-1)+C$15)</x:f>
        <x:v>1112026.332994477</x:v>
      </x:c>
      <x:c r="D276" s="97" t="n">
        <x:f>MAX(0,C276*(1+EXP((LN(1+'Monte Carlo'!$K$10)-0.5*'Monte Carlo'!$K$12^2)+'Monte Carlo'!$K$12*((RAND()+RAND()+RAND()+RAND()+RAND()+RAND()+RAND()+RAND()+RAND()+RAND()+RAND()+RAND())-6))-1)+D$15)</x:f>
        <x:v>1295272.1690627343</x:v>
      </x:c>
      <x:c r="E276" s="97" t="n">
        <x:f>MAX(0,D276*(1+EXP((LN(1+'Monte Carlo'!$K$10)-0.5*'Monte Carlo'!$K$12^2)+'Monte Carlo'!$K$12*((RAND()+RAND()+RAND()+RAND()+RAND()+RAND()+RAND()+RAND()+RAND()+RAND()+RAND()+RAND())-6))-1)+E$15)</x:f>
        <x:v>1401699.876764262</x:v>
      </x:c>
      <x:c r="F276" s="97" t="n">
        <x:f>MAX(0,E276*(1+EXP((LN(1+'Monte Carlo'!$K$10)-0.5*'Monte Carlo'!$K$12^2)+'Monte Carlo'!$K$12*((RAND()+RAND()+RAND()+RAND()+RAND()+RAND()+RAND()+RAND()+RAND()+RAND()+RAND()+RAND())-6))-1)+F$15)</x:f>
        <x:v>1825122.906865834</x:v>
      </x:c>
      <x:c r="G276" s="97" t="n">
        <x:f>MAX(0,F276*(1+EXP((LN(1+'Monte Carlo'!$K$10)-0.5*'Monte Carlo'!$K$12^2)+'Monte Carlo'!$K$12*((RAND()+RAND()+RAND()+RAND()+RAND()+RAND()+RAND()+RAND()+RAND()+RAND()+RAND()+RAND())-6))-1)+G$15)</x:f>
        <x:v>1501322.910014684</x:v>
      </x:c>
      <x:c r="H276" s="97" t="n">
        <x:f>MAX(0,G276*(1+EXP((LN(1+'Monte Carlo'!$K$10)-0.5*'Monte Carlo'!$K$12^2)+'Monte Carlo'!$K$12*((RAND()+RAND()+RAND()+RAND()+RAND()+RAND()+RAND()+RAND()+RAND()+RAND()+RAND()+RAND())-6))-1)+H$15)</x:f>
        <x:v>1457669.742869225</x:v>
      </x:c>
      <x:c r="I276" s="97" t="n">
        <x:f>MAX(0,H276*(1+EXP((LN(1+'Monte Carlo'!$K$10)-0.5*'Monte Carlo'!$K$12^2)+'Monte Carlo'!$K$12*((RAND()+RAND()+RAND()+RAND()+RAND()+RAND()+RAND()+RAND()+RAND()+RAND()+RAND()+RAND())-6))-1)+I$15)</x:f>
        <x:v>1890002.8549134878</x:v>
      </x:c>
      <x:c r="J276" s="97" t="n">
        <x:f>MAX(0,I276*(1+EXP((LN(1+'Monte Carlo'!$K$10)-0.5*'Monte Carlo'!$K$12^2)+'Monte Carlo'!$K$12*((RAND()+RAND()+RAND()+RAND()+RAND()+RAND()+RAND()+RAND()+RAND()+RAND()+RAND()+RAND())-6))-1)+J$15)</x:f>
        <x:v>2303608.7523834743</x:v>
      </x:c>
      <x:c r="K276" s="97" t="n">
        <x:f>MAX(0,J276*(1+EXP((LN(1+'Monte Carlo'!$K$10)-0.5*'Monte Carlo'!$K$12^2)+'Monte Carlo'!$K$12*((RAND()+RAND()+RAND()+RAND()+RAND()+RAND()+RAND()+RAND()+RAND()+RAND()+RAND()+RAND())-6))-1)+K$15)</x:f>
        <x:v>1876456.4872651189</x:v>
      </x:c>
      <x:c r="L276" s="97" t="n">
        <x:f>MAX(0,K276*(1+EXP((LN(1+'Monte Carlo'!$K$10)-0.5*'Monte Carlo'!$K$12^2)+'Monte Carlo'!$K$12*((RAND()+RAND()+RAND()+RAND()+RAND()+RAND()+RAND()+RAND()+RAND()+RAND()+RAND()+RAND())-6))-1)+L$15)</x:f>
        <x:v>1622626.8112336732</x:v>
      </x:c>
      <x:c r="M276" s="97" t="n">
        <x:f>MAX(0,L276*(1+EXP((LN(1+'Monte Carlo'!$K$10)-0.5*'Monte Carlo'!$K$12^2)+'Monte Carlo'!$K$12*((RAND()+RAND()+RAND()+RAND()+RAND()+RAND()+RAND()+RAND()+RAND()+RAND()+RAND()+RAND())-6))-1)+M$15)</x:f>
        <x:v>2064456.8289681976</x:v>
      </x:c>
      <x:c r="N276" s="97" t="n">
        <x:f>MAX(0,M276*(1+EXP((LN(1+'Monte Carlo'!$K$10)-0.5*'Monte Carlo'!$K$12^2)+'Monte Carlo'!$K$12*((RAND()+RAND()+RAND()+RAND()+RAND()+RAND()+RAND()+RAND()+RAND()+RAND()+RAND()+RAND())-6))-1)+N$15)</x:f>
        <x:v>2403895.573450233</x:v>
      </x:c>
      <x:c r="O276" s="97" t="n">
        <x:f>MAX(0,N276*(1+EXP((LN(1+'Monte Carlo'!$K$10)-0.5*'Monte Carlo'!$K$12^2)+'Monte Carlo'!$K$12*((RAND()+RAND()+RAND()+RAND()+RAND()+RAND()+RAND()+RAND()+RAND()+RAND()+RAND()+RAND())-6))-1)+O$15)</x:f>
        <x:v>2131701.5239206883</x:v>
      </x:c>
      <x:c r="P276" s="97" t="n">
        <x:f>MAX(0,O276*(1+EXP((LN(1+'Monte Carlo'!$K$10)-0.5*'Monte Carlo'!$K$12^2)+'Monte Carlo'!$K$12*((RAND()+RAND()+RAND()+RAND()+RAND()+RAND()+RAND()+RAND()+RAND()+RAND()+RAND()+RAND())-6))-1)+P$15)</x:f>
        <x:v>2200819.7853271416</x:v>
      </x:c>
      <x:c r="Q276" s="97" t="n">
        <x:f>MAX(0,P276*(1+EXP((LN(1+'Monte Carlo'!$K$10)-0.5*'Monte Carlo'!$K$12^2)+'Monte Carlo'!$K$12*((RAND()+RAND()+RAND()+RAND()+RAND()+RAND()+RAND()+RAND()+RAND()+RAND()+RAND()+RAND())-6))-1)+Q$15)</x:f>
        <x:v>3171888.773108909</x:v>
      </x:c>
      <x:c r="R276" s="97" t="n">
        <x:f>MAX(0,Q276*(1+EXP((LN(1+'Monte Carlo'!$K$10)-0.5*'Monte Carlo'!$K$12^2)+'Monte Carlo'!$K$12*((RAND()+RAND()+RAND()+RAND()+RAND()+RAND()+RAND()+RAND()+RAND()+RAND()+RAND()+RAND())-6))-1)+R$15)</x:f>
        <x:v>3559912.7905152235</x:v>
      </x:c>
      <x:c r="S276" s="97" t="n">
        <x:f>MAX(0,R276*(1+EXP((LN(1+'Monte Carlo'!$K$10)-0.5*'Monte Carlo'!$K$12^2)+'Monte Carlo'!$K$12*((RAND()+RAND()+RAND()+RAND()+RAND()+RAND()+RAND()+RAND()+RAND()+RAND()+RAND()+RAND())-6))-1)+S$15)</x:f>
        <x:v>3623086.296990355</x:v>
      </x:c>
      <x:c r="T276" s="97" t="n">
        <x:f>MAX(0,S276*(1+EXP((LN(1+'Monte Carlo'!$K$10)-0.5*'Monte Carlo'!$K$12^2)+'Monte Carlo'!$K$12*((RAND()+RAND()+RAND()+RAND()+RAND()+RAND()+RAND()+RAND()+RAND()+RAND()+RAND()+RAND())-6))-1)+T$15)</x:f>
        <x:v>3864745.834666472</x:v>
      </x:c>
      <x:c r="U276" s="97" t="n">
        <x:f>MAX(0,T276*(1+EXP((LN(1+'Monte Carlo'!$K$10)-0.5*'Monte Carlo'!$K$12^2)+'Monte Carlo'!$K$12*((RAND()+RAND()+RAND()+RAND()+RAND()+RAND()+RAND()+RAND()+RAND()+RAND()+RAND()+RAND())-6))-1)+U$15)</x:f>
        <x:v>4448144.956342794</x:v>
      </x:c>
      <x:c r="V276" s="97" t="n">
        <x:f>MAX(0,U276*(1+EXP((LN(1+'Monte Carlo'!$K$10)-0.5*'Monte Carlo'!$K$12^2)+'Monte Carlo'!$K$12*((RAND()+RAND()+RAND()+RAND()+RAND()+RAND()+RAND()+RAND()+RAND()+RAND()+RAND()+RAND())-6))-1)+V$15)</x:f>
        <x:v>4359197.333357518</x:v>
      </x:c>
      <x:c r="W276" s="97" t="n">
        <x:f>MAX(0,V276*(1+EXP((LN(1+'Monte Carlo'!$K$10)-0.5*'Monte Carlo'!$K$12^2)+'Monte Carlo'!$K$12*((RAND()+RAND()+RAND()+RAND()+RAND()+RAND()+RAND()+RAND()+RAND()+RAND()+RAND()+RAND())-6))-1)+W$15)</x:f>
        <x:v>4013145.2687274767</x:v>
      </x:c>
      <x:c r="X276" s="97" t="n">
        <x:f>MAX(0,W276*(1+EXP((LN(1+'Monte Carlo'!$K$10)-0.5*'Monte Carlo'!$K$12^2)+'Monte Carlo'!$K$12*((RAND()+RAND()+RAND()+RAND()+RAND()+RAND()+RAND()+RAND()+RAND()+RAND()+RAND()+RAND())-6))-1)+X$15)</x:f>
        <x:v>5270901.000308341</x:v>
      </x:c>
      <x:c r="Y276" s="97" t="n">
        <x:f>MAX(0,X276*(1+EXP((LN(1+'Monte Carlo'!$K$10)-0.5*'Monte Carlo'!$K$12^2)+'Monte Carlo'!$K$12*((RAND()+RAND()+RAND()+RAND()+RAND()+RAND()+RAND()+RAND()+RAND()+RAND()+RAND()+RAND())-6))-1)+Y$15)</x:f>
        <x:v>4839213.636744199</x:v>
      </x:c>
      <x:c r="Z276" s="97" t="n">
        <x:f>MAX(0,Y276*(1+EXP((LN(1+'Monte Carlo'!$K$10)-0.5*'Monte Carlo'!$K$12^2)+'Monte Carlo'!$K$12*((RAND()+RAND()+RAND()+RAND()+RAND()+RAND()+RAND()+RAND()+RAND()+RAND()+RAND()+RAND())-6))-1)+Z$15)</x:f>
        <x:v>6008226.050926735</x:v>
      </x:c>
      <x:c r="AA276" s="97" t="n">
        <x:f>MAX(0,Z276*(1+EXP((LN(1+'Monte Carlo'!$K$10)-0.5*'Monte Carlo'!$K$12^2)+'Monte Carlo'!$K$12*((RAND()+RAND()+RAND()+RAND()+RAND()+RAND()+RAND()+RAND()+RAND()+RAND()+RAND()+RAND())-6))-1)+AA$15)</x:f>
        <x:v>6197429.363909668</x:v>
      </x:c>
      <x:c r="AB276" s="97" t="n">
        <x:f>MAX(0,AA276*(1+EXP((LN(1+'Monte Carlo'!$K$10)-0.5*'Monte Carlo'!$K$12^2)+'Monte Carlo'!$K$12*((RAND()+RAND()+RAND()+RAND()+RAND()+RAND()+RAND()+RAND()+RAND()+RAND()+RAND()+RAND())-6))-1)+AB$15)</x:f>
        <x:v>6552455.429650552</x:v>
      </x:c>
      <x:c r="AC276" s="97" t="n">
        <x:f>MAX(0,AB276*(1+EXP((LN(1+'Monte Carlo'!$K$10)-0.5*'Monte Carlo'!$K$12^2)+'Monte Carlo'!$K$12*((RAND()+RAND()+RAND()+RAND()+RAND()+RAND()+RAND()+RAND()+RAND()+RAND()+RAND()+RAND())-6))-1)+AC$15)</x:f>
        <x:v>5759846.899607099</x:v>
      </x:c>
      <x:c r="AD276" s="97" t="n">
        <x:f>MAX(0,AC276*(1+EXP((LN(1+'Monte Carlo'!$K$10)-0.5*'Monte Carlo'!$K$12^2)+'Monte Carlo'!$K$12*((RAND()+RAND()+RAND()+RAND()+RAND()+RAND()+RAND()+RAND()+RAND()+RAND()+RAND()+RAND())-6))-1)+AD$15)</x:f>
        <x:v>7267922.558873363</x:v>
      </x:c>
      <x:c r="AE276" s="97" t="n">
        <x:f>MAX(0,AD276*(1+EXP((LN(1+'Monte Carlo'!$K$10)-0.5*'Monte Carlo'!$K$12^2)+'Monte Carlo'!$K$12*((RAND()+RAND()+RAND()+RAND()+RAND()+RAND()+RAND()+RAND()+RAND()+RAND()+RAND()+RAND())-6))-1)+AE$15)</x:f>
        <x:v>8327635.587274368</x:v>
      </x:c>
      <x:c r="AF276" s="97" t="n">
        <x:f>MAX(0,AE276*(1+EXP((LN(1+'Monte Carlo'!$K$10)-0.5*'Monte Carlo'!$K$12^2)+'Monte Carlo'!$K$12*((RAND()+RAND()+RAND()+RAND()+RAND()+RAND()+RAND()+RAND()+RAND()+RAND()+RAND()+RAND())-6))-1)+AF$15)</x:f>
        <x:v>8663821.405186247</x:v>
      </x:c>
      <x:c r="AG276" s="97">
        <x:f t="shared" si="5"/>
        <x:v>769967.46607709141</x:v>
      </x:c>
    </x:row>
    <x:row r="277">
      <x:c r="A277" s="93">
        <x:v>256</x:v>
      </x:c>
      <x:c r="B277" s="97" t="n">
        <x:f>IF(AND(UPPER('Monte Carlo'!$K$4)="YES",'Monte Carlo'!$K$5&gt;0),'Monte Carlo'!$K$13,Liquidity_30Y!$C$14)</x:f>
        <x:v>1029031.25</x:v>
      </x:c>
      <x:c r="C277" s="97" t="n">
        <x:f>MAX(0,B277*(1+EXP((LN(1+'Monte Carlo'!$K$10)-0.5*'Monte Carlo'!$K$12^2)+'Monte Carlo'!$K$12*((RAND()+RAND()+RAND()+RAND()+RAND()+RAND()+RAND()+RAND()+RAND()+RAND()+RAND()+RAND())-6))-1)+C$15)</x:f>
        <x:v>1057122.1468638433</x:v>
      </x:c>
      <x:c r="D277" s="97" t="n">
        <x:f>MAX(0,C277*(1+EXP((LN(1+'Monte Carlo'!$K$10)-0.5*'Monte Carlo'!$K$12^2)+'Monte Carlo'!$K$12*((RAND()+RAND()+RAND()+RAND()+RAND()+RAND()+RAND()+RAND()+RAND()+RAND()+RAND()+RAND())-6))-1)+D$15)</x:f>
        <x:v>1197998.4979902026</x:v>
      </x:c>
      <x:c r="E277" s="97" t="n">
        <x:f>MAX(0,D277*(1+EXP((LN(1+'Monte Carlo'!$K$10)-0.5*'Monte Carlo'!$K$12^2)+'Monte Carlo'!$K$12*((RAND()+RAND()+RAND()+RAND()+RAND()+RAND()+RAND()+RAND()+RAND()+RAND()+RAND()+RAND())-6))-1)+E$15)</x:f>
        <x:v>1172777.6871405316</x:v>
      </x:c>
      <x:c r="F277" s="97" t="n">
        <x:f>MAX(0,E277*(1+EXP((LN(1+'Monte Carlo'!$K$10)-0.5*'Monte Carlo'!$K$12^2)+'Monte Carlo'!$K$12*((RAND()+RAND()+RAND()+RAND()+RAND()+RAND()+RAND()+RAND()+RAND()+RAND()+RAND()+RAND())-6))-1)+F$15)</x:f>
        <x:v>1219214.6775488534</x:v>
      </x:c>
      <x:c r="G277" s="97" t="n">
        <x:f>MAX(0,F277*(1+EXP((LN(1+'Monte Carlo'!$K$10)-0.5*'Monte Carlo'!$K$12^2)+'Monte Carlo'!$K$12*((RAND()+RAND()+RAND()+RAND()+RAND()+RAND()+RAND()+RAND()+RAND()+RAND()+RAND()+RAND())-6))-1)+G$15)</x:f>
        <x:v>1441525.8561276374</x:v>
      </x:c>
      <x:c r="H277" s="97" t="n">
        <x:f>MAX(0,G277*(1+EXP((LN(1+'Monte Carlo'!$K$10)-0.5*'Monte Carlo'!$K$12^2)+'Monte Carlo'!$K$12*((RAND()+RAND()+RAND()+RAND()+RAND()+RAND()+RAND()+RAND()+RAND()+RAND()+RAND()+RAND())-6))-1)+H$15)</x:f>
        <x:v>1691486.6387174483</x:v>
      </x:c>
      <x:c r="I277" s="97" t="n">
        <x:f>MAX(0,H277*(1+EXP((LN(1+'Monte Carlo'!$K$10)-0.5*'Monte Carlo'!$K$12^2)+'Monte Carlo'!$K$12*((RAND()+RAND()+RAND()+RAND()+RAND()+RAND()+RAND()+RAND()+RAND()+RAND()+RAND()+RAND())-6))-1)+I$15)</x:f>
        <x:v>1732345.050353862</x:v>
      </x:c>
      <x:c r="J277" s="97" t="n">
        <x:f>MAX(0,I277*(1+EXP((LN(1+'Monte Carlo'!$K$10)-0.5*'Monte Carlo'!$K$12^2)+'Monte Carlo'!$K$12*((RAND()+RAND()+RAND()+RAND()+RAND()+RAND()+RAND()+RAND()+RAND()+RAND()+RAND()+RAND())-6))-1)+J$15)</x:f>
        <x:v>1764784.330215551</x:v>
      </x:c>
      <x:c r="K277" s="97" t="n">
        <x:f>MAX(0,J277*(1+EXP((LN(1+'Monte Carlo'!$K$10)-0.5*'Monte Carlo'!$K$12^2)+'Monte Carlo'!$K$12*((RAND()+RAND()+RAND()+RAND()+RAND()+RAND()+RAND()+RAND()+RAND()+RAND()+RAND()+RAND())-6))-1)+K$15)</x:f>
        <x:v>1975034.8684361458</x:v>
      </x:c>
      <x:c r="L277" s="97" t="n">
        <x:f>MAX(0,K277*(1+EXP((LN(1+'Monte Carlo'!$K$10)-0.5*'Monte Carlo'!$K$12^2)+'Monte Carlo'!$K$12*((RAND()+RAND()+RAND()+RAND()+RAND()+RAND()+RAND()+RAND()+RAND()+RAND()+RAND()+RAND())-6))-1)+L$15)</x:f>
        <x:v>1931025.3271565244</x:v>
      </x:c>
      <x:c r="M277" s="97" t="n">
        <x:f>MAX(0,L277*(1+EXP((LN(1+'Monte Carlo'!$K$10)-0.5*'Monte Carlo'!$K$12^2)+'Monte Carlo'!$K$12*((RAND()+RAND()+RAND()+RAND()+RAND()+RAND()+RAND()+RAND()+RAND()+RAND()+RAND()+RAND())-6))-1)+M$15)</x:f>
        <x:v>2238443.1654400295</x:v>
      </x:c>
      <x:c r="N277" s="97" t="n">
        <x:f>MAX(0,M277*(1+EXP((LN(1+'Monte Carlo'!$K$10)-0.5*'Monte Carlo'!$K$12^2)+'Monte Carlo'!$K$12*((RAND()+RAND()+RAND()+RAND()+RAND()+RAND()+RAND()+RAND()+RAND()+RAND()+RAND()+RAND())-6))-1)+N$15)</x:f>
        <x:v>2479277.4930780716</x:v>
      </x:c>
      <x:c r="O277" s="97" t="n">
        <x:f>MAX(0,N277*(1+EXP((LN(1+'Monte Carlo'!$K$10)-0.5*'Monte Carlo'!$K$12^2)+'Monte Carlo'!$K$12*((RAND()+RAND()+RAND()+RAND()+RAND()+RAND()+RAND()+RAND()+RAND()+RAND()+RAND()+RAND())-6))-1)+O$15)</x:f>
        <x:v>1931614.6015493083</x:v>
      </x:c>
      <x:c r="P277" s="97" t="n">
        <x:f>MAX(0,O277*(1+EXP((LN(1+'Monte Carlo'!$K$10)-0.5*'Monte Carlo'!$K$12^2)+'Monte Carlo'!$K$12*((RAND()+RAND()+RAND()+RAND()+RAND()+RAND()+RAND()+RAND()+RAND()+RAND()+RAND()+RAND())-6))-1)+P$15)</x:f>
        <x:v>2004606.8074958823</x:v>
      </x:c>
      <x:c r="Q277" s="97" t="n">
        <x:f>MAX(0,P277*(1+EXP((LN(1+'Monte Carlo'!$K$10)-0.5*'Monte Carlo'!$K$12^2)+'Monte Carlo'!$K$12*((RAND()+RAND()+RAND()+RAND()+RAND()+RAND()+RAND()+RAND()+RAND()+RAND()+RAND()+RAND())-6))-1)+Q$15)</x:f>
        <x:v>1798140.533229968</x:v>
      </x:c>
      <x:c r="R277" s="97" t="n">
        <x:f>MAX(0,Q277*(1+EXP((LN(1+'Monte Carlo'!$K$10)-0.5*'Monte Carlo'!$K$12^2)+'Monte Carlo'!$K$12*((RAND()+RAND()+RAND()+RAND()+RAND()+RAND()+RAND()+RAND()+RAND()+RAND()+RAND()+RAND())-6))-1)+R$15)</x:f>
        <x:v>2452814.438490186</x:v>
      </x:c>
      <x:c r="S277" s="97" t="n">
        <x:f>MAX(0,R277*(1+EXP((LN(1+'Monte Carlo'!$K$10)-0.5*'Monte Carlo'!$K$12^2)+'Monte Carlo'!$K$12*((RAND()+RAND()+RAND()+RAND()+RAND()+RAND()+RAND()+RAND()+RAND()+RAND()+RAND()+RAND())-6))-1)+S$15)</x:f>
        <x:v>2457210.8671740685</x:v>
      </x:c>
      <x:c r="T277" s="97" t="n">
        <x:f>MAX(0,S277*(1+EXP((LN(1+'Monte Carlo'!$K$10)-0.5*'Monte Carlo'!$K$12^2)+'Monte Carlo'!$K$12*((RAND()+RAND()+RAND()+RAND()+RAND()+RAND()+RAND()+RAND()+RAND()+RAND()+RAND()+RAND())-6))-1)+T$15)</x:f>
        <x:v>2653235.3402540195</x:v>
      </x:c>
      <x:c r="U277" s="97" t="n">
        <x:f>MAX(0,T277*(1+EXP((LN(1+'Monte Carlo'!$K$10)-0.5*'Monte Carlo'!$K$12^2)+'Monte Carlo'!$K$12*((RAND()+RAND()+RAND()+RAND()+RAND()+RAND()+RAND()+RAND()+RAND()+RAND()+RAND()+RAND())-6))-1)+U$15)</x:f>
        <x:v>2683565.3882588632</x:v>
      </x:c>
      <x:c r="V277" s="97" t="n">
        <x:f>MAX(0,U277*(1+EXP((LN(1+'Monte Carlo'!$K$10)-0.5*'Monte Carlo'!$K$12^2)+'Monte Carlo'!$K$12*((RAND()+RAND()+RAND()+RAND()+RAND()+RAND()+RAND()+RAND()+RAND()+RAND()+RAND()+RAND())-6))-1)+V$15)</x:f>
        <x:v>2892926.4351774575</x:v>
      </x:c>
      <x:c r="W277" s="97" t="n">
        <x:f>MAX(0,V277*(1+EXP((LN(1+'Monte Carlo'!$K$10)-0.5*'Monte Carlo'!$K$12^2)+'Monte Carlo'!$K$12*((RAND()+RAND()+RAND()+RAND()+RAND()+RAND()+RAND()+RAND()+RAND()+RAND()+RAND()+RAND())-6))-1)+W$15)</x:f>
        <x:v>2821019.9938821746</x:v>
      </x:c>
      <x:c r="X277" s="97" t="n">
        <x:f>MAX(0,W277*(1+EXP((LN(1+'Monte Carlo'!$K$10)-0.5*'Monte Carlo'!$K$12^2)+'Monte Carlo'!$K$12*((RAND()+RAND()+RAND()+RAND()+RAND()+RAND()+RAND()+RAND()+RAND()+RAND()+RAND()+RAND())-6))-1)+X$15)</x:f>
        <x:v>2991296.0730853854</x:v>
      </x:c>
      <x:c r="Y277" s="97" t="n">
        <x:f>MAX(0,X277*(1+EXP((LN(1+'Monte Carlo'!$K$10)-0.5*'Monte Carlo'!$K$12^2)+'Monte Carlo'!$K$12*((RAND()+RAND()+RAND()+RAND()+RAND()+RAND()+RAND()+RAND()+RAND()+RAND()+RAND()+RAND())-6))-1)+Y$15)</x:f>
        <x:v>3839610.8501670705</x:v>
      </x:c>
      <x:c r="Z277" s="97" t="n">
        <x:f>MAX(0,Y277*(1+EXP((LN(1+'Monte Carlo'!$K$10)-0.5*'Monte Carlo'!$K$12^2)+'Monte Carlo'!$K$12*((RAND()+RAND()+RAND()+RAND()+RAND()+RAND()+RAND()+RAND()+RAND()+RAND()+RAND()+RAND())-6))-1)+Z$15)</x:f>
        <x:v>3951629.951624114</x:v>
      </x:c>
      <x:c r="AA277" s="97" t="n">
        <x:f>MAX(0,Z277*(1+EXP((LN(1+'Monte Carlo'!$K$10)-0.5*'Monte Carlo'!$K$12^2)+'Monte Carlo'!$K$12*((RAND()+RAND()+RAND()+RAND()+RAND()+RAND()+RAND()+RAND()+RAND()+RAND()+RAND()+RAND())-6))-1)+AA$15)</x:f>
        <x:v>5222991.752602029</x:v>
      </x:c>
      <x:c r="AB277" s="97" t="n">
        <x:f>MAX(0,AA277*(1+EXP((LN(1+'Monte Carlo'!$K$10)-0.5*'Monte Carlo'!$K$12^2)+'Monte Carlo'!$K$12*((RAND()+RAND()+RAND()+RAND()+RAND()+RAND()+RAND()+RAND()+RAND()+RAND()+RAND()+RAND())-6))-1)+AB$15)</x:f>
        <x:v>5291563.029328771</x:v>
      </x:c>
      <x:c r="AC277" s="97" t="n">
        <x:f>MAX(0,AB277*(1+EXP((LN(1+'Monte Carlo'!$K$10)-0.5*'Monte Carlo'!$K$12^2)+'Monte Carlo'!$K$12*((RAND()+RAND()+RAND()+RAND()+RAND()+RAND()+RAND()+RAND()+RAND()+RAND()+RAND()+RAND())-6))-1)+AC$15)</x:f>
        <x:v>4769436.445930972</x:v>
      </x:c>
      <x:c r="AD277" s="97" t="n">
        <x:f>MAX(0,AC277*(1+EXP((LN(1+'Monte Carlo'!$K$10)-0.5*'Monte Carlo'!$K$12^2)+'Monte Carlo'!$K$12*((RAND()+RAND()+RAND()+RAND()+RAND()+RAND()+RAND()+RAND()+RAND()+RAND()+RAND()+RAND())-6))-1)+AD$15)</x:f>
        <x:v>6172730.965965004</x:v>
      </x:c>
      <x:c r="AE277" s="97" t="n">
        <x:f>MAX(0,AD277*(1+EXP((LN(1+'Monte Carlo'!$K$10)-0.5*'Monte Carlo'!$K$12^2)+'Monte Carlo'!$K$12*((RAND()+RAND()+RAND()+RAND()+RAND()+RAND()+RAND()+RAND()+RAND()+RAND()+RAND()+RAND())-6))-1)+AE$15)</x:f>
        <x:v>6024257.241135806</x:v>
      </x:c>
      <x:c r="AF277" s="97" t="n">
        <x:f>MAX(0,AE277*(1+EXP((LN(1+'Monte Carlo'!$K$10)-0.5*'Monte Carlo'!$K$12^2)+'Monte Carlo'!$K$12*((RAND()+RAND()+RAND()+RAND()+RAND()+RAND()+RAND()+RAND()+RAND()+RAND()+RAND()+RAND())-6))-1)+AF$15)</x:f>
        <x:v>6499660.482207697</x:v>
      </x:c>
      <x:c r="AG277" s="97">
        <x:f t="shared" si="5"/>
        <x:v>543103.32916164107</x:v>
      </x:c>
    </x:row>
    <x:row r="278">
      <x:c r="A278" s="93">
        <x:v>257</x:v>
      </x:c>
      <x:c r="B278" s="97" t="n">
        <x:f>IF(AND(UPPER('Monte Carlo'!$K$4)="YES",'Monte Carlo'!$K$5&gt;0),'Monte Carlo'!$K$13,Liquidity_30Y!$C$14)</x:f>
        <x:v>1029031.25</x:v>
      </x:c>
      <x:c r="C278" s="97" t="n">
        <x:f>MAX(0,B278*(1+EXP((LN(1+'Monte Carlo'!$K$10)-0.5*'Monte Carlo'!$K$12^2)+'Monte Carlo'!$K$12*((RAND()+RAND()+RAND()+RAND()+RAND()+RAND()+RAND()+RAND()+RAND()+RAND()+RAND()+RAND())-6))-1)+C$15)</x:f>
        <x:v>1327024.1120702727</x:v>
      </x:c>
      <x:c r="D278" s="97" t="n">
        <x:f>MAX(0,C278*(1+EXP((LN(1+'Monte Carlo'!$K$10)-0.5*'Monte Carlo'!$K$12^2)+'Monte Carlo'!$K$12*((RAND()+RAND()+RAND()+RAND()+RAND()+RAND()+RAND()+RAND()+RAND()+RAND()+RAND()+RAND())-6))-1)+D$15)</x:f>
        <x:v>1241896.791601282</x:v>
      </x:c>
      <x:c r="E278" s="97" t="n">
        <x:f>MAX(0,D278*(1+EXP((LN(1+'Monte Carlo'!$K$10)-0.5*'Monte Carlo'!$K$12^2)+'Monte Carlo'!$K$12*((RAND()+RAND()+RAND()+RAND()+RAND()+RAND()+RAND()+RAND()+RAND()+RAND()+RAND()+RAND())-6))-1)+E$15)</x:f>
        <x:v>1782956.283801482</x:v>
      </x:c>
      <x:c r="F278" s="97" t="n">
        <x:f>MAX(0,E278*(1+EXP((LN(1+'Monte Carlo'!$K$10)-0.5*'Monte Carlo'!$K$12^2)+'Monte Carlo'!$K$12*((RAND()+RAND()+RAND()+RAND()+RAND()+RAND()+RAND()+RAND()+RAND()+RAND()+RAND()+RAND())-6))-1)+F$15)</x:f>
        <x:v>1496658.2813962814</x:v>
      </x:c>
      <x:c r="G278" s="97" t="n">
        <x:f>MAX(0,F278*(1+EXP((LN(1+'Monte Carlo'!$K$10)-0.5*'Monte Carlo'!$K$12^2)+'Monte Carlo'!$K$12*((RAND()+RAND()+RAND()+RAND()+RAND()+RAND()+RAND()+RAND()+RAND()+RAND()+RAND()+RAND())-6))-1)+G$15)</x:f>
        <x:v>1694348.5586121527</x:v>
      </x:c>
      <x:c r="H278" s="97" t="n">
        <x:f>MAX(0,G278*(1+EXP((LN(1+'Monte Carlo'!$K$10)-0.5*'Monte Carlo'!$K$12^2)+'Monte Carlo'!$K$12*((RAND()+RAND()+RAND()+RAND()+RAND()+RAND()+RAND()+RAND()+RAND()+RAND()+RAND()+RAND())-6))-1)+H$15)</x:f>
        <x:v>1688236.322385711</x:v>
      </x:c>
      <x:c r="I278" s="97" t="n">
        <x:f>MAX(0,H278*(1+EXP((LN(1+'Monte Carlo'!$K$10)-0.5*'Monte Carlo'!$K$12^2)+'Monte Carlo'!$K$12*((RAND()+RAND()+RAND()+RAND()+RAND()+RAND()+RAND()+RAND()+RAND()+RAND()+RAND()+RAND())-6))-1)+I$15)</x:f>
        <x:v>1977883.7762494767</x:v>
      </x:c>
      <x:c r="J278" s="97" t="n">
        <x:f>MAX(0,I278*(1+EXP((LN(1+'Monte Carlo'!$K$10)-0.5*'Monte Carlo'!$K$12^2)+'Monte Carlo'!$K$12*((RAND()+RAND()+RAND()+RAND()+RAND()+RAND()+RAND()+RAND()+RAND()+RAND()+RAND()+RAND())-6))-1)+J$15)</x:f>
        <x:v>1993893.588814137</x:v>
      </x:c>
      <x:c r="K278" s="97" t="n">
        <x:f>MAX(0,J278*(1+EXP((LN(1+'Monte Carlo'!$K$10)-0.5*'Monte Carlo'!$K$12^2)+'Monte Carlo'!$K$12*((RAND()+RAND()+RAND()+RAND()+RAND()+RAND()+RAND()+RAND()+RAND()+RAND()+RAND()+RAND())-6))-1)+K$15)</x:f>
        <x:v>2085048.4913415243</x:v>
      </x:c>
      <x:c r="L278" s="97" t="n">
        <x:f>MAX(0,K278*(1+EXP((LN(1+'Monte Carlo'!$K$10)-0.5*'Monte Carlo'!$K$12^2)+'Monte Carlo'!$K$12*((RAND()+RAND()+RAND()+RAND()+RAND()+RAND()+RAND()+RAND()+RAND()+RAND()+RAND()+RAND())-6))-1)+L$15)</x:f>
        <x:v>2485479.0833796915</x:v>
      </x:c>
      <x:c r="M278" s="97" t="n">
        <x:f>MAX(0,L278*(1+EXP((LN(1+'Monte Carlo'!$K$10)-0.5*'Monte Carlo'!$K$12^2)+'Monte Carlo'!$K$12*((RAND()+RAND()+RAND()+RAND()+RAND()+RAND()+RAND()+RAND()+RAND()+RAND()+RAND()+RAND())-6))-1)+M$15)</x:f>
        <x:v>2219454.4905100893</x:v>
      </x:c>
      <x:c r="N278" s="97" t="n">
        <x:f>MAX(0,M278*(1+EXP((LN(1+'Monte Carlo'!$K$10)-0.5*'Monte Carlo'!$K$12^2)+'Monte Carlo'!$K$12*((RAND()+RAND()+RAND()+RAND()+RAND()+RAND()+RAND()+RAND()+RAND()+RAND()+RAND()+RAND())-6))-1)+N$15)</x:f>
        <x:v>2619177.554122911</x:v>
      </x:c>
      <x:c r="O278" s="97" t="n">
        <x:f>MAX(0,N278*(1+EXP((LN(1+'Monte Carlo'!$K$10)-0.5*'Monte Carlo'!$K$12^2)+'Monte Carlo'!$K$12*((RAND()+RAND()+RAND()+RAND()+RAND()+RAND()+RAND()+RAND()+RAND()+RAND()+RAND()+RAND())-6))-1)+O$15)</x:f>
        <x:v>2819026.076389297</x:v>
      </x:c>
      <x:c r="P278" s="97" t="n">
        <x:f>MAX(0,O278*(1+EXP((LN(1+'Monte Carlo'!$K$10)-0.5*'Monte Carlo'!$K$12^2)+'Monte Carlo'!$K$12*((RAND()+RAND()+RAND()+RAND()+RAND()+RAND()+RAND()+RAND()+RAND()+RAND()+RAND()+RAND())-6))-1)+P$15)</x:f>
        <x:v>2536269.976301341</x:v>
      </x:c>
      <x:c r="Q278" s="97" t="n">
        <x:f>MAX(0,P278*(1+EXP((LN(1+'Monte Carlo'!$K$10)-0.5*'Monte Carlo'!$K$12^2)+'Monte Carlo'!$K$12*((RAND()+RAND()+RAND()+RAND()+RAND()+RAND()+RAND()+RAND()+RAND()+RAND()+RAND()+RAND())-6))-1)+Q$15)</x:f>
        <x:v>2854495.546898856</x:v>
      </x:c>
      <x:c r="R278" s="97" t="n">
        <x:f>MAX(0,Q278*(1+EXP((LN(1+'Monte Carlo'!$K$10)-0.5*'Monte Carlo'!$K$12^2)+'Monte Carlo'!$K$12*((RAND()+RAND()+RAND()+RAND()+RAND()+RAND()+RAND()+RAND()+RAND()+RAND()+RAND()+RAND())-6))-1)+R$15)</x:f>
        <x:v>3227373.546667441</x:v>
      </x:c>
      <x:c r="S278" s="97" t="n">
        <x:f>MAX(0,R278*(1+EXP((LN(1+'Monte Carlo'!$K$10)-0.5*'Monte Carlo'!$K$12^2)+'Monte Carlo'!$K$12*((RAND()+RAND()+RAND()+RAND()+RAND()+RAND()+RAND()+RAND()+RAND()+RAND()+RAND()+RAND())-6))-1)+S$15)</x:f>
        <x:v>4597620.14740316</x:v>
      </x:c>
      <x:c r="T278" s="97" t="n">
        <x:f>MAX(0,S278*(1+EXP((LN(1+'Monte Carlo'!$K$10)-0.5*'Monte Carlo'!$K$12^2)+'Monte Carlo'!$K$12*((RAND()+RAND()+RAND()+RAND()+RAND()+RAND()+RAND()+RAND()+RAND()+RAND()+RAND()+RAND())-6))-1)+T$15)</x:f>
        <x:v>4647982.810797007</x:v>
      </x:c>
      <x:c r="U278" s="97" t="n">
        <x:f>MAX(0,T278*(1+EXP((LN(1+'Monte Carlo'!$K$10)-0.5*'Monte Carlo'!$K$12^2)+'Monte Carlo'!$K$12*((RAND()+RAND()+RAND()+RAND()+RAND()+RAND()+RAND()+RAND()+RAND()+RAND()+RAND()+RAND())-6))-1)+U$15)</x:f>
        <x:v>4661232.582264277</x:v>
      </x:c>
      <x:c r="V278" s="97" t="n">
        <x:f>MAX(0,U278*(1+EXP((LN(1+'Monte Carlo'!$K$10)-0.5*'Monte Carlo'!$K$12^2)+'Monte Carlo'!$K$12*((RAND()+RAND()+RAND()+RAND()+RAND()+RAND()+RAND()+RAND()+RAND()+RAND()+RAND()+RAND())-6))-1)+V$15)</x:f>
        <x:v>4711043.75569648</x:v>
      </x:c>
      <x:c r="W278" s="97" t="n">
        <x:f>MAX(0,V278*(1+EXP((LN(1+'Monte Carlo'!$K$10)-0.5*'Monte Carlo'!$K$12^2)+'Monte Carlo'!$K$12*((RAND()+RAND()+RAND()+RAND()+RAND()+RAND()+RAND()+RAND()+RAND()+RAND()+RAND()+RAND())-6))-1)+W$15)</x:f>
        <x:v>5577428.069411921</x:v>
      </x:c>
      <x:c r="X278" s="97" t="n">
        <x:f>MAX(0,W278*(1+EXP((LN(1+'Monte Carlo'!$K$10)-0.5*'Monte Carlo'!$K$12^2)+'Monte Carlo'!$K$12*((RAND()+RAND()+RAND()+RAND()+RAND()+RAND()+RAND()+RAND()+RAND()+RAND()+RAND()+RAND())-6))-1)+X$15)</x:f>
        <x:v>6969369.812946223</x:v>
      </x:c>
      <x:c r="Y278" s="97" t="n">
        <x:f>MAX(0,X278*(1+EXP((LN(1+'Monte Carlo'!$K$10)-0.5*'Monte Carlo'!$K$12^2)+'Monte Carlo'!$K$12*((RAND()+RAND()+RAND()+RAND()+RAND()+RAND()+RAND()+RAND()+RAND()+RAND()+RAND()+RAND())-6))-1)+Y$15)</x:f>
        <x:v>7424104.617572028</x:v>
      </x:c>
      <x:c r="Z278" s="97" t="n">
        <x:f>MAX(0,Y278*(1+EXP((LN(1+'Monte Carlo'!$K$10)-0.5*'Monte Carlo'!$K$12^2)+'Monte Carlo'!$K$12*((RAND()+RAND()+RAND()+RAND()+RAND()+RAND()+RAND()+RAND()+RAND()+RAND()+RAND()+RAND())-6))-1)+Z$15)</x:f>
        <x:v>9344464.977074735</x:v>
      </x:c>
      <x:c r="AA278" s="97" t="n">
        <x:f>MAX(0,Z278*(1+EXP((LN(1+'Monte Carlo'!$K$10)-0.5*'Monte Carlo'!$K$12^2)+'Monte Carlo'!$K$12*((RAND()+RAND()+RAND()+RAND()+RAND()+RAND()+RAND()+RAND()+RAND()+RAND()+RAND()+RAND())-6))-1)+AA$15)</x:f>
        <x:v>9906096.97471181</x:v>
      </x:c>
      <x:c r="AB278" s="97" t="n">
        <x:f>MAX(0,AA278*(1+EXP((LN(1+'Monte Carlo'!$K$10)-0.5*'Monte Carlo'!$K$12^2)+'Monte Carlo'!$K$12*((RAND()+RAND()+RAND()+RAND()+RAND()+RAND()+RAND()+RAND()+RAND()+RAND()+RAND()+RAND())-6))-1)+AB$15)</x:f>
        <x:v>9856432.323684286</x:v>
      </x:c>
      <x:c r="AC278" s="97" t="n">
        <x:f>MAX(0,AB278*(1+EXP((LN(1+'Monte Carlo'!$K$10)-0.5*'Monte Carlo'!$K$12^2)+'Monte Carlo'!$K$12*((RAND()+RAND()+RAND()+RAND()+RAND()+RAND()+RAND()+RAND()+RAND()+RAND()+RAND()+RAND())-6))-1)+AC$15)</x:f>
        <x:v>10904481.28386556</x:v>
      </x:c>
      <x:c r="AD278" s="97" t="n">
        <x:f>MAX(0,AC278*(1+EXP((LN(1+'Monte Carlo'!$K$10)-0.5*'Monte Carlo'!$K$12^2)+'Monte Carlo'!$K$12*((RAND()+RAND()+RAND()+RAND()+RAND()+RAND()+RAND()+RAND()+RAND()+RAND()+RAND()+RAND())-6))-1)+AD$15)</x:f>
        <x:v>11850513.99466547</x:v>
      </x:c>
      <x:c r="AE278" s="97" t="n">
        <x:f>MAX(0,AD278*(1+EXP((LN(1+'Monte Carlo'!$K$10)-0.5*'Monte Carlo'!$K$12^2)+'Monte Carlo'!$K$12*((RAND()+RAND()+RAND()+RAND()+RAND()+RAND()+RAND()+RAND()+RAND()+RAND()+RAND()+RAND())-6))-1)+AE$15)</x:f>
        <x:v>9789554.155326432</x:v>
      </x:c>
      <x:c r="AF278" s="97" t="n">
        <x:f>MAX(0,AE278*(1+EXP((LN(1+'Monte Carlo'!$K$10)-0.5*'Monte Carlo'!$K$12^2)+'Monte Carlo'!$K$12*((RAND()+RAND()+RAND()+RAND()+RAND()+RAND()+RAND()+RAND()+RAND()+RAND()+RAND()+RAND())-6))-1)+AF$15)</x:f>
        <x:v>10618245.570651453</x:v>
      </x:c>
      <x:c r="AG278" s="97" t="n">
        <x:f t="shared" ref="AG278:AG341" si="6">MIN(B278:AF278)</x:f>
        <x:v>1029031.25</x:v>
      </x:c>
    </x:row>
    <x:row r="279">
      <x:c r="A279" s="93">
        <x:v>258</x:v>
      </x:c>
      <x:c r="B279" s="97" t="n">
        <x:f>IF(AND(UPPER('Monte Carlo'!$K$4)="YES",'Monte Carlo'!$K$5&gt;0),'Monte Carlo'!$K$13,Liquidity_30Y!$C$14)</x:f>
        <x:v>1029031.25</x:v>
      </x:c>
      <x:c r="C279" s="97" t="n">
        <x:f>MAX(0,B279*(1+EXP((LN(1+'Monte Carlo'!$K$10)-0.5*'Monte Carlo'!$K$12^2)+'Monte Carlo'!$K$12*((RAND()+RAND()+RAND()+RAND()+RAND()+RAND()+RAND()+RAND()+RAND()+RAND()+RAND()+RAND())-6))-1)+C$15)</x:f>
        <x:v>912194.7686034993</x:v>
      </x:c>
      <x:c r="D279" s="97" t="n">
        <x:f>MAX(0,C279*(1+EXP((LN(1+'Monte Carlo'!$K$10)-0.5*'Monte Carlo'!$K$12^2)+'Monte Carlo'!$K$12*((RAND()+RAND()+RAND()+RAND()+RAND()+RAND()+RAND()+RAND()+RAND()+RAND()+RAND()+RAND())-6))-1)+D$15)</x:f>
        <x:v>727594.7371088411</x:v>
      </x:c>
      <x:c r="E279" s="97" t="n">
        <x:f>MAX(0,D279*(1+EXP((LN(1+'Monte Carlo'!$K$10)-0.5*'Monte Carlo'!$K$12^2)+'Monte Carlo'!$K$12*((RAND()+RAND()+RAND()+RAND()+RAND()+RAND()+RAND()+RAND()+RAND()+RAND()+RAND()+RAND())-6))-1)+E$15)</x:f>
        <x:v>583380.729231969</x:v>
      </x:c>
      <x:c r="F279" s="97" t="n">
        <x:f>MAX(0,E279*(1+EXP((LN(1+'Monte Carlo'!$K$10)-0.5*'Monte Carlo'!$K$12^2)+'Monte Carlo'!$K$12*((RAND()+RAND()+RAND()+RAND()+RAND()+RAND()+RAND()+RAND()+RAND()+RAND()+RAND()+RAND())-6))-1)+F$15)</x:f>
        <x:v>614568.4711915106</x:v>
      </x:c>
      <x:c r="G279" s="97" t="n">
        <x:f>MAX(0,F279*(1+EXP((LN(1+'Monte Carlo'!$K$10)-0.5*'Monte Carlo'!$K$12^2)+'Monte Carlo'!$K$12*((RAND()+RAND()+RAND()+RAND()+RAND()+RAND()+RAND()+RAND()+RAND()+RAND()+RAND()+RAND())-6))-1)+G$15)</x:f>
        <x:v>705069.7994966379</x:v>
      </x:c>
      <x:c r="H279" s="97" t="n">
        <x:f>MAX(0,G279*(1+EXP((LN(1+'Monte Carlo'!$K$10)-0.5*'Monte Carlo'!$K$12^2)+'Monte Carlo'!$K$12*((RAND()+RAND()+RAND()+RAND()+RAND()+RAND()+RAND()+RAND()+RAND()+RAND()+RAND()+RAND())-6))-1)+H$15)</x:f>
        <x:v>964099.416607231</x:v>
      </x:c>
      <x:c r="I279" s="97" t="n">
        <x:f>MAX(0,H279*(1+EXP((LN(1+'Monte Carlo'!$K$10)-0.5*'Monte Carlo'!$K$12^2)+'Monte Carlo'!$K$12*((RAND()+RAND()+RAND()+RAND()+RAND()+RAND()+RAND()+RAND()+RAND()+RAND()+RAND()+RAND())-6))-1)+I$15)</x:f>
        <x:v>1177197.1573709492</x:v>
      </x:c>
      <x:c r="J279" s="97" t="n">
        <x:f>MAX(0,I279*(1+EXP((LN(1+'Monte Carlo'!$K$10)-0.5*'Monte Carlo'!$K$12^2)+'Monte Carlo'!$K$12*((RAND()+RAND()+RAND()+RAND()+RAND()+RAND()+RAND()+RAND()+RAND()+RAND()+RAND()+RAND())-6))-1)+J$15)</x:f>
        <x:v>1071666.3131681783</x:v>
      </x:c>
      <x:c r="K279" s="97" t="n">
        <x:f>MAX(0,J279*(1+EXP((LN(1+'Monte Carlo'!$K$10)-0.5*'Monte Carlo'!$K$12^2)+'Monte Carlo'!$K$12*((RAND()+RAND()+RAND()+RAND()+RAND()+RAND()+RAND()+RAND()+RAND()+RAND()+RAND()+RAND())-6))-1)+K$15)</x:f>
        <x:v>1235381.7265058765</x:v>
      </x:c>
      <x:c r="L279" s="97" t="n">
        <x:f>MAX(0,K279*(1+EXP((LN(1+'Monte Carlo'!$K$10)-0.5*'Monte Carlo'!$K$12^2)+'Monte Carlo'!$K$12*((RAND()+RAND()+RAND()+RAND()+RAND()+RAND()+RAND()+RAND()+RAND()+RAND()+RAND()+RAND())-6))-1)+L$15)</x:f>
        <x:v>1706374.8949773784</x:v>
      </x:c>
      <x:c r="M279" s="97" t="n">
        <x:f>MAX(0,L279*(1+EXP((LN(1+'Monte Carlo'!$K$10)-0.5*'Monte Carlo'!$K$12^2)+'Monte Carlo'!$K$12*((RAND()+RAND()+RAND()+RAND()+RAND()+RAND()+RAND()+RAND()+RAND()+RAND()+RAND()+RAND())-6))-1)+M$15)</x:f>
        <x:v>2113081.5493706013</x:v>
      </x:c>
      <x:c r="N279" s="97" t="n">
        <x:f>MAX(0,M279*(1+EXP((LN(1+'Monte Carlo'!$K$10)-0.5*'Monte Carlo'!$K$12^2)+'Monte Carlo'!$K$12*((RAND()+RAND()+RAND()+RAND()+RAND()+RAND()+RAND()+RAND()+RAND()+RAND()+RAND()+RAND())-6))-1)+N$15)</x:f>
        <x:v>2389001.8987066858</x:v>
      </x:c>
      <x:c r="O279" s="97" t="n">
        <x:f>MAX(0,N279*(1+EXP((LN(1+'Monte Carlo'!$K$10)-0.5*'Monte Carlo'!$K$12^2)+'Monte Carlo'!$K$12*((RAND()+RAND()+RAND()+RAND()+RAND()+RAND()+RAND()+RAND()+RAND()+RAND()+RAND()+RAND())-6))-1)+O$15)</x:f>
        <x:v>1905807.5886201204</x:v>
      </x:c>
      <x:c r="P279" s="97" t="n">
        <x:f>MAX(0,O279*(1+EXP((LN(1+'Monte Carlo'!$K$10)-0.5*'Monte Carlo'!$K$12^2)+'Monte Carlo'!$K$12*((RAND()+RAND()+RAND()+RAND()+RAND()+RAND()+RAND()+RAND()+RAND()+RAND()+RAND()+RAND())-6))-1)+P$15)</x:f>
        <x:v>2176963.331208856</x:v>
      </x:c>
      <x:c r="Q279" s="97" t="n">
        <x:f>MAX(0,P279*(1+EXP((LN(1+'Monte Carlo'!$K$10)-0.5*'Monte Carlo'!$K$12^2)+'Monte Carlo'!$K$12*((RAND()+RAND()+RAND()+RAND()+RAND()+RAND()+RAND()+RAND()+RAND()+RAND()+RAND()+RAND())-6))-1)+Q$15)</x:f>
        <x:v>2655563.2205578415</x:v>
      </x:c>
      <x:c r="R279" s="97" t="n">
        <x:f>MAX(0,Q279*(1+EXP((LN(1+'Monte Carlo'!$K$10)-0.5*'Monte Carlo'!$K$12^2)+'Monte Carlo'!$K$12*((RAND()+RAND()+RAND()+RAND()+RAND()+RAND()+RAND()+RAND()+RAND()+RAND()+RAND()+RAND())-6))-1)+R$15)</x:f>
        <x:v>3189512.4117552605</x:v>
      </x:c>
      <x:c r="S279" s="97" t="n">
        <x:f>MAX(0,R279*(1+EXP((LN(1+'Monte Carlo'!$K$10)-0.5*'Monte Carlo'!$K$12^2)+'Monte Carlo'!$K$12*((RAND()+RAND()+RAND()+RAND()+RAND()+RAND()+RAND()+RAND()+RAND()+RAND()+RAND()+RAND())-6))-1)+S$15)</x:f>
        <x:v>2267056.11799343</x:v>
      </x:c>
      <x:c r="T279" s="97" t="n">
        <x:f>MAX(0,S279*(1+EXP((LN(1+'Monte Carlo'!$K$10)-0.5*'Monte Carlo'!$K$12^2)+'Monte Carlo'!$K$12*((RAND()+RAND()+RAND()+RAND()+RAND()+RAND()+RAND()+RAND()+RAND()+RAND()+RAND()+RAND())-6))-1)+T$15)</x:f>
        <x:v>2772545.3980716798</x:v>
      </x:c>
      <x:c r="U279" s="97" t="n">
        <x:f>MAX(0,T279*(1+EXP((LN(1+'Monte Carlo'!$K$10)-0.5*'Monte Carlo'!$K$12^2)+'Monte Carlo'!$K$12*((RAND()+RAND()+RAND()+RAND()+RAND()+RAND()+RAND()+RAND()+RAND()+RAND()+RAND()+RAND())-6))-1)+U$15)</x:f>
        <x:v>2722231.3000513758</x:v>
      </x:c>
      <x:c r="V279" s="97" t="n">
        <x:f>MAX(0,U279*(1+EXP((LN(1+'Monte Carlo'!$K$10)-0.5*'Monte Carlo'!$K$12^2)+'Monte Carlo'!$K$12*((RAND()+RAND()+RAND()+RAND()+RAND()+RAND()+RAND()+RAND()+RAND()+RAND()+RAND()+RAND())-6))-1)+V$15)</x:f>
        <x:v>2729694.2104537548</x:v>
      </x:c>
      <x:c r="W279" s="97" t="n">
        <x:f>MAX(0,V279*(1+EXP((LN(1+'Monte Carlo'!$K$10)-0.5*'Monte Carlo'!$K$12^2)+'Monte Carlo'!$K$12*((RAND()+RAND()+RAND()+RAND()+RAND()+RAND()+RAND()+RAND()+RAND()+RAND()+RAND()+RAND())-6))-1)+W$15)</x:f>
        <x:v>3335661.1315971017</x:v>
      </x:c>
      <x:c r="X279" s="97" t="n">
        <x:f>MAX(0,W279*(1+EXP((LN(1+'Monte Carlo'!$K$10)-0.5*'Monte Carlo'!$K$12^2)+'Monte Carlo'!$K$12*((RAND()+RAND()+RAND()+RAND()+RAND()+RAND()+RAND()+RAND()+RAND()+RAND()+RAND()+RAND())-6))-1)+X$15)</x:f>
        <x:v>3168633.8770744614</x:v>
      </x:c>
      <x:c r="Y279" s="97" t="n">
        <x:f>MAX(0,X279*(1+EXP((LN(1+'Monte Carlo'!$K$10)-0.5*'Monte Carlo'!$K$12^2)+'Monte Carlo'!$K$12*((RAND()+RAND()+RAND()+RAND()+RAND()+RAND()+RAND()+RAND()+RAND()+RAND()+RAND()+RAND())-6))-1)+Y$15)</x:f>
        <x:v>3170221.1212233775</x:v>
      </x:c>
      <x:c r="Z279" s="97" t="n">
        <x:f>MAX(0,Y279*(1+EXP((LN(1+'Monte Carlo'!$K$10)-0.5*'Monte Carlo'!$K$12^2)+'Monte Carlo'!$K$12*((RAND()+RAND()+RAND()+RAND()+RAND()+RAND()+RAND()+RAND()+RAND()+RAND()+RAND()+RAND())-6))-1)+Z$15)</x:f>
        <x:v>3856460.6953696744</x:v>
      </x:c>
      <x:c r="AA279" s="97" t="n">
        <x:f>MAX(0,Z279*(1+EXP((LN(1+'Monte Carlo'!$K$10)-0.5*'Monte Carlo'!$K$12^2)+'Monte Carlo'!$K$12*((RAND()+RAND()+RAND()+RAND()+RAND()+RAND()+RAND()+RAND()+RAND()+RAND()+RAND()+RAND())-6))-1)+AA$15)</x:f>
        <x:v>4307962.824449192</x:v>
      </x:c>
      <x:c r="AB279" s="97" t="n">
        <x:f>MAX(0,AA279*(1+EXP((LN(1+'Monte Carlo'!$K$10)-0.5*'Monte Carlo'!$K$12^2)+'Monte Carlo'!$K$12*((RAND()+RAND()+RAND()+RAND()+RAND()+RAND()+RAND()+RAND()+RAND()+RAND()+RAND()+RAND())-6))-1)+AB$15)</x:f>
        <x:v>4249641.760751703</x:v>
      </x:c>
      <x:c r="AC279" s="97" t="n">
        <x:f>MAX(0,AB279*(1+EXP((LN(1+'Monte Carlo'!$K$10)-0.5*'Monte Carlo'!$K$12^2)+'Monte Carlo'!$K$12*((RAND()+RAND()+RAND()+RAND()+RAND()+RAND()+RAND()+RAND()+RAND()+RAND()+RAND()+RAND())-6))-1)+AC$15)</x:f>
        <x:v>3772119.0987620037</x:v>
      </x:c>
      <x:c r="AD279" s="97" t="n">
        <x:f>MAX(0,AC279*(1+EXP((LN(1+'Monte Carlo'!$K$10)-0.5*'Monte Carlo'!$K$12^2)+'Monte Carlo'!$K$12*((RAND()+RAND()+RAND()+RAND()+RAND()+RAND()+RAND()+RAND()+RAND()+RAND()+RAND()+RAND())-6))-1)+AD$15)</x:f>
        <x:v>4182063.4467959856</x:v>
      </x:c>
      <x:c r="AE279" s="97" t="n">
        <x:f>MAX(0,AD279*(1+EXP((LN(1+'Monte Carlo'!$K$10)-0.5*'Monte Carlo'!$K$12^2)+'Monte Carlo'!$K$12*((RAND()+RAND()+RAND()+RAND()+RAND()+RAND()+RAND()+RAND()+RAND()+RAND()+RAND()+RAND())-6))-1)+AE$15)</x:f>
        <x:v>4002933.4471039283</x:v>
      </x:c>
      <x:c r="AF279" s="97" t="n">
        <x:f>MAX(0,AE279*(1+EXP((LN(1+'Monte Carlo'!$K$10)-0.5*'Monte Carlo'!$K$12^2)+'Monte Carlo'!$K$12*((RAND()+RAND()+RAND()+RAND()+RAND()+RAND()+RAND()+RAND()+RAND()+RAND()+RAND()+RAND())-6))-1)+AF$15)</x:f>
        <x:v>4567680.849999143</x:v>
      </x:c>
      <x:c r="AG279" s="97">
        <x:f t="shared" si="6"/>
        <x:v>1029031.25</x:v>
      </x:c>
    </x:row>
    <x:row r="280">
      <x:c r="A280" s="93">
        <x:v>259</x:v>
      </x:c>
      <x:c r="B280" s="97" t="n">
        <x:f>IF(AND(UPPER('Monte Carlo'!$K$4)="YES",'Monte Carlo'!$K$5&gt;0),'Monte Carlo'!$K$13,Liquidity_30Y!$C$14)</x:f>
        <x:v>1029031.25</x:v>
      </x:c>
      <x:c r="C280" s="97" t="n">
        <x:f>MAX(0,B280*(1+EXP((LN(1+'Monte Carlo'!$K$10)-0.5*'Monte Carlo'!$K$12^2)+'Monte Carlo'!$K$12*((RAND()+RAND()+RAND()+RAND()+RAND()+RAND()+RAND()+RAND()+RAND()+RAND()+RAND()+RAND())-6))-1)+C$15)</x:f>
        <x:v>1143693.0295975595</x:v>
      </x:c>
      <x:c r="D280" s="97" t="n">
        <x:f>MAX(0,C280*(1+EXP((LN(1+'Monte Carlo'!$K$10)-0.5*'Monte Carlo'!$K$12^2)+'Monte Carlo'!$K$12*((RAND()+RAND()+RAND()+RAND()+RAND()+RAND()+RAND()+RAND()+RAND()+RAND()+RAND()+RAND())-6))-1)+D$15)</x:f>
        <x:v>1191583.8300728577</x:v>
      </x:c>
      <x:c r="E280" s="97" t="n">
        <x:f>MAX(0,D280*(1+EXP((LN(1+'Monte Carlo'!$K$10)-0.5*'Monte Carlo'!$K$12^2)+'Monte Carlo'!$K$12*((RAND()+RAND()+RAND()+RAND()+RAND()+RAND()+RAND()+RAND()+RAND()+RAND()+RAND()+RAND())-6))-1)+E$15)</x:f>
        <x:v>1380251.3380837704</x:v>
      </x:c>
      <x:c r="F280" s="97" t="n">
        <x:f>MAX(0,E280*(1+EXP((LN(1+'Monte Carlo'!$K$10)-0.5*'Monte Carlo'!$K$12^2)+'Monte Carlo'!$K$12*((RAND()+RAND()+RAND()+RAND()+RAND()+RAND()+RAND()+RAND()+RAND()+RAND()+RAND()+RAND())-6))-1)+F$15)</x:f>
        <x:v>1631330.455581139</x:v>
      </x:c>
      <x:c r="G280" s="97" t="n">
        <x:f>MAX(0,F280*(1+EXP((LN(1+'Monte Carlo'!$K$10)-0.5*'Monte Carlo'!$K$12^2)+'Monte Carlo'!$K$12*((RAND()+RAND()+RAND()+RAND()+RAND()+RAND()+RAND()+RAND()+RAND()+RAND()+RAND()+RAND())-6))-1)+G$15)</x:f>
        <x:v>1932009.0879512618</x:v>
      </x:c>
      <x:c r="H280" s="97" t="n">
        <x:f>MAX(0,G280*(1+EXP((LN(1+'Monte Carlo'!$K$10)-0.5*'Monte Carlo'!$K$12^2)+'Monte Carlo'!$K$12*((RAND()+RAND()+RAND()+RAND()+RAND()+RAND()+RAND()+RAND()+RAND()+RAND()+RAND()+RAND())-6))-1)+H$15)</x:f>
        <x:v>1588909.7756013656</x:v>
      </x:c>
      <x:c r="I280" s="97" t="n">
        <x:f>MAX(0,H280*(1+EXP((LN(1+'Monte Carlo'!$K$10)-0.5*'Monte Carlo'!$K$12^2)+'Monte Carlo'!$K$12*((RAND()+RAND()+RAND()+RAND()+RAND()+RAND()+RAND()+RAND()+RAND()+RAND()+RAND()+RAND())-6))-1)+I$15)</x:f>
        <x:v>1336943.9907180169</x:v>
      </x:c>
      <x:c r="J280" s="97" t="n">
        <x:f>MAX(0,I280*(1+EXP((LN(1+'Monte Carlo'!$K$10)-0.5*'Monte Carlo'!$K$12^2)+'Monte Carlo'!$K$12*((RAND()+RAND()+RAND()+RAND()+RAND()+RAND()+RAND()+RAND()+RAND()+RAND()+RAND()+RAND())-6))-1)+J$15)</x:f>
        <x:v>1661425.657895015</x:v>
      </x:c>
      <x:c r="K280" s="97" t="n">
        <x:f>MAX(0,J280*(1+EXP((LN(1+'Monte Carlo'!$K$10)-0.5*'Monte Carlo'!$K$12^2)+'Monte Carlo'!$K$12*((RAND()+RAND()+RAND()+RAND()+RAND()+RAND()+RAND()+RAND()+RAND()+RAND()+RAND()+RAND())-6))-1)+K$15)</x:f>
        <x:v>1887912.9721603182</x:v>
      </x:c>
      <x:c r="L280" s="97" t="n">
        <x:f>MAX(0,K280*(1+EXP((LN(1+'Monte Carlo'!$K$10)-0.5*'Monte Carlo'!$K$12^2)+'Monte Carlo'!$K$12*((RAND()+RAND()+RAND()+RAND()+RAND()+RAND()+RAND()+RAND()+RAND()+RAND()+RAND()+RAND())-6))-1)+L$15)</x:f>
        <x:v>1470383.0805866169</x:v>
      </x:c>
      <x:c r="M280" s="97" t="n">
        <x:f>MAX(0,L280*(1+EXP((LN(1+'Monte Carlo'!$K$10)-0.5*'Monte Carlo'!$K$12^2)+'Monte Carlo'!$K$12*((RAND()+RAND()+RAND()+RAND()+RAND()+RAND()+RAND()+RAND()+RAND()+RAND()+RAND()+RAND())-6))-1)+M$15)</x:f>
        <x:v>1623759.5534171916</x:v>
      </x:c>
      <x:c r="N280" s="97" t="n">
        <x:f>MAX(0,M280*(1+EXP((LN(1+'Monte Carlo'!$K$10)-0.5*'Monte Carlo'!$K$12^2)+'Monte Carlo'!$K$12*((RAND()+RAND()+RAND()+RAND()+RAND()+RAND()+RAND()+RAND()+RAND()+RAND()+RAND()+RAND())-6))-1)+N$15)</x:f>
        <x:v>2026003.8393550485</x:v>
      </x:c>
      <x:c r="O280" s="97" t="n">
        <x:f>MAX(0,N280*(1+EXP((LN(1+'Monte Carlo'!$K$10)-0.5*'Monte Carlo'!$K$12^2)+'Monte Carlo'!$K$12*((RAND()+RAND()+RAND()+RAND()+RAND()+RAND()+RAND()+RAND()+RAND()+RAND()+RAND()+RAND())-6))-1)+O$15)</x:f>
        <x:v>2144523.252482207</x:v>
      </x:c>
      <x:c r="P280" s="97" t="n">
        <x:f>MAX(0,O280*(1+EXP((LN(1+'Monte Carlo'!$K$10)-0.5*'Monte Carlo'!$K$12^2)+'Monte Carlo'!$K$12*((RAND()+RAND()+RAND()+RAND()+RAND()+RAND()+RAND()+RAND()+RAND()+RAND()+RAND()+RAND())-6))-1)+P$15)</x:f>
        <x:v>1645141.0327233667</x:v>
      </x:c>
      <x:c r="Q280" s="97" t="n">
        <x:f>MAX(0,P280*(1+EXP((LN(1+'Monte Carlo'!$K$10)-0.5*'Monte Carlo'!$K$12^2)+'Monte Carlo'!$K$12*((RAND()+RAND()+RAND()+RAND()+RAND()+RAND()+RAND()+RAND()+RAND()+RAND()+RAND()+RAND())-6))-1)+Q$15)</x:f>
        <x:v>1748256.8854102935</x:v>
      </x:c>
      <x:c r="R280" s="97" t="n">
        <x:f>MAX(0,Q280*(1+EXP((LN(1+'Monte Carlo'!$K$10)-0.5*'Monte Carlo'!$K$12^2)+'Monte Carlo'!$K$12*((RAND()+RAND()+RAND()+RAND()+RAND()+RAND()+RAND()+RAND()+RAND()+RAND()+RAND()+RAND())-6))-1)+R$15)</x:f>
        <x:v>1927591.973540273</x:v>
      </x:c>
      <x:c r="S280" s="97" t="n">
        <x:f>MAX(0,R280*(1+EXP((LN(1+'Monte Carlo'!$K$10)-0.5*'Monte Carlo'!$K$12^2)+'Monte Carlo'!$K$12*((RAND()+RAND()+RAND()+RAND()+RAND()+RAND()+RAND()+RAND()+RAND()+RAND()+RAND()+RAND())-6))-1)+S$15)</x:f>
        <x:v>1732657.7023652638</x:v>
      </x:c>
      <x:c r="T280" s="97" t="n">
        <x:f>MAX(0,S280*(1+EXP((LN(1+'Monte Carlo'!$K$10)-0.5*'Monte Carlo'!$K$12^2)+'Monte Carlo'!$K$12*((RAND()+RAND()+RAND()+RAND()+RAND()+RAND()+RAND()+RAND()+RAND()+RAND()+RAND()+RAND())-6))-1)+T$15)</x:f>
        <x:v>1888520.645483309</x:v>
      </x:c>
      <x:c r="U280" s="97" t="n">
        <x:f>MAX(0,T280*(1+EXP((LN(1+'Monte Carlo'!$K$10)-0.5*'Monte Carlo'!$K$12^2)+'Monte Carlo'!$K$12*((RAND()+RAND()+RAND()+RAND()+RAND()+RAND()+RAND()+RAND()+RAND()+RAND()+RAND()+RAND())-6))-1)+U$15)</x:f>
        <x:v>1866371.2966316426</x:v>
      </x:c>
      <x:c r="V280" s="97" t="n">
        <x:f>MAX(0,U280*(1+EXP((LN(1+'Monte Carlo'!$K$10)-0.5*'Monte Carlo'!$K$12^2)+'Monte Carlo'!$K$12*((RAND()+RAND()+RAND()+RAND()+RAND()+RAND()+RAND()+RAND()+RAND()+RAND()+RAND()+RAND())-6))-1)+V$15)</x:f>
        <x:v>2076013.7472765436</x:v>
      </x:c>
      <x:c r="W280" s="97" t="n">
        <x:f>MAX(0,V280*(1+EXP((LN(1+'Monte Carlo'!$K$10)-0.5*'Monte Carlo'!$K$12^2)+'Monte Carlo'!$K$12*((RAND()+RAND()+RAND()+RAND()+RAND()+RAND()+RAND()+RAND()+RAND()+RAND()+RAND()+RAND())-6))-1)+W$15)</x:f>
        <x:v>2806152.9897126835</x:v>
      </x:c>
      <x:c r="X280" s="97" t="n">
        <x:f>MAX(0,W280*(1+EXP((LN(1+'Monte Carlo'!$K$10)-0.5*'Monte Carlo'!$K$12^2)+'Monte Carlo'!$K$12*((RAND()+RAND()+RAND()+RAND()+RAND()+RAND()+RAND()+RAND()+RAND()+RAND()+RAND()+RAND())-6))-1)+X$15)</x:f>
        <x:v>2987786.121142406</x:v>
      </x:c>
      <x:c r="Y280" s="97" t="n">
        <x:f>MAX(0,X280*(1+EXP((LN(1+'Monte Carlo'!$K$10)-0.5*'Monte Carlo'!$K$12^2)+'Monte Carlo'!$K$12*((RAND()+RAND()+RAND()+RAND()+RAND()+RAND()+RAND()+RAND()+RAND()+RAND()+RAND()+RAND())-6))-1)+Y$15)</x:f>
        <x:v>3618274.6589909513</x:v>
      </x:c>
      <x:c r="Z280" s="97" t="n">
        <x:f>MAX(0,Y280*(1+EXP((LN(1+'Monte Carlo'!$K$10)-0.5*'Monte Carlo'!$K$12^2)+'Monte Carlo'!$K$12*((RAND()+RAND()+RAND()+RAND()+RAND()+RAND()+RAND()+RAND()+RAND()+RAND()+RAND()+RAND())-6))-1)+Z$15)</x:f>
        <x:v>4135391.720496075</x:v>
      </x:c>
      <x:c r="AA280" s="97" t="n">
        <x:f>MAX(0,Z280*(1+EXP((LN(1+'Monte Carlo'!$K$10)-0.5*'Monte Carlo'!$K$12^2)+'Monte Carlo'!$K$12*((RAND()+RAND()+RAND()+RAND()+RAND()+RAND()+RAND()+RAND()+RAND()+RAND()+RAND()+RAND())-6))-1)+AA$15)</x:f>
        <x:v>3223942.9179826896</x:v>
      </x:c>
      <x:c r="AB280" s="97" t="n">
        <x:f>MAX(0,AA280*(1+EXP((LN(1+'Monte Carlo'!$K$10)-0.5*'Monte Carlo'!$K$12^2)+'Monte Carlo'!$K$12*((RAND()+RAND()+RAND()+RAND()+RAND()+RAND()+RAND()+RAND()+RAND()+RAND()+RAND()+RAND())-6))-1)+AB$15)</x:f>
        <x:v>3678601.3676164327</x:v>
      </x:c>
      <x:c r="AC280" s="97" t="n">
        <x:f>MAX(0,AB280*(1+EXP((LN(1+'Monte Carlo'!$K$10)-0.5*'Monte Carlo'!$K$12^2)+'Monte Carlo'!$K$12*((RAND()+RAND()+RAND()+RAND()+RAND()+RAND()+RAND()+RAND()+RAND()+RAND()+RAND()+RAND())-6))-1)+AC$15)</x:f>
        <x:v>4474524.967590623</x:v>
      </x:c>
      <x:c r="AD280" s="97" t="n">
        <x:f>MAX(0,AC280*(1+EXP((LN(1+'Monte Carlo'!$K$10)-0.5*'Monte Carlo'!$K$12^2)+'Monte Carlo'!$K$12*((RAND()+RAND()+RAND()+RAND()+RAND()+RAND()+RAND()+RAND()+RAND()+RAND()+RAND()+RAND())-6))-1)+AD$15)</x:f>
        <x:v>5388753.428616431</x:v>
      </x:c>
      <x:c r="AE280" s="97" t="n">
        <x:f>MAX(0,AD280*(1+EXP((LN(1+'Monte Carlo'!$K$10)-0.5*'Monte Carlo'!$K$12^2)+'Monte Carlo'!$K$12*((RAND()+RAND()+RAND()+RAND()+RAND()+RAND()+RAND()+RAND()+RAND()+RAND()+RAND()+RAND())-6))-1)+AE$15)</x:f>
        <x:v>4683123.893324911</x:v>
      </x:c>
      <x:c r="AF280" s="97" t="n">
        <x:f>MAX(0,AE280*(1+EXP((LN(1+'Monte Carlo'!$K$10)-0.5*'Monte Carlo'!$K$12^2)+'Monte Carlo'!$K$12*((RAND()+RAND()+RAND()+RAND()+RAND()+RAND()+RAND()+RAND()+RAND()+RAND()+RAND()+RAND())-6))-1)+AF$15)</x:f>
        <x:v>4271553.581498053</x:v>
      </x:c>
      <x:c r="AG280" s="97">
        <x:f t="shared" si="6"/>
        <x:v>1029031.25</x:v>
      </x:c>
    </x:row>
    <x:row r="281">
      <x:c r="A281" s="93">
        <x:v>260</x:v>
      </x:c>
      <x:c r="B281" s="97" t="n">
        <x:f>IF(AND(UPPER('Monte Carlo'!$K$4)="YES",'Monte Carlo'!$K$5&gt;0),'Monte Carlo'!$K$13,Liquidity_30Y!$C$14)</x:f>
        <x:v>1029031.25</x:v>
      </x:c>
      <x:c r="C281" s="97" t="n">
        <x:f>MAX(0,B281*(1+EXP((LN(1+'Monte Carlo'!$K$10)-0.5*'Monte Carlo'!$K$12^2)+'Monte Carlo'!$K$12*((RAND()+RAND()+RAND()+RAND()+RAND()+RAND()+RAND()+RAND()+RAND()+RAND()+RAND()+RAND())-6))-1)+C$15)</x:f>
        <x:v>1337607.2026728778</x:v>
      </x:c>
      <x:c r="D281" s="97" t="n">
        <x:f>MAX(0,C281*(1+EXP((LN(1+'Monte Carlo'!$K$10)-0.5*'Monte Carlo'!$K$12^2)+'Monte Carlo'!$K$12*((RAND()+RAND()+RAND()+RAND()+RAND()+RAND()+RAND()+RAND()+RAND()+RAND()+RAND()+RAND())-6))-1)+D$15)</x:f>
        <x:v>1346403.1160118342</x:v>
      </x:c>
      <x:c r="E281" s="97" t="n">
        <x:f>MAX(0,D281*(1+EXP((LN(1+'Monte Carlo'!$K$10)-0.5*'Monte Carlo'!$K$12^2)+'Monte Carlo'!$K$12*((RAND()+RAND()+RAND()+RAND()+RAND()+RAND()+RAND()+RAND()+RAND()+RAND()+RAND()+RAND())-6))-1)+E$15)</x:f>
        <x:v>894284.696476667</x:v>
      </x:c>
      <x:c r="F281" s="97" t="n">
        <x:f>MAX(0,E281*(1+EXP((LN(1+'Monte Carlo'!$K$10)-0.5*'Monte Carlo'!$K$12^2)+'Monte Carlo'!$K$12*((RAND()+RAND()+RAND()+RAND()+RAND()+RAND()+RAND()+RAND()+RAND()+RAND()+RAND()+RAND())-6))-1)+F$15)</x:f>
        <x:v>631811.0270936299</x:v>
      </x:c>
      <x:c r="G281" s="97" t="n">
        <x:f>MAX(0,F281*(1+EXP((LN(1+'Monte Carlo'!$K$10)-0.5*'Monte Carlo'!$K$12^2)+'Monte Carlo'!$K$12*((RAND()+RAND()+RAND()+RAND()+RAND()+RAND()+RAND()+RAND()+RAND()+RAND()+RAND()+RAND())-6))-1)+G$15)</x:f>
        <x:v>824735.8176324203</x:v>
      </x:c>
      <x:c r="H281" s="97" t="n">
        <x:f>MAX(0,G281*(1+EXP((LN(1+'Monte Carlo'!$K$10)-0.5*'Monte Carlo'!$K$12^2)+'Monte Carlo'!$K$12*((RAND()+RAND()+RAND()+RAND()+RAND()+RAND()+RAND()+RAND()+RAND()+RAND()+RAND()+RAND())-6))-1)+H$15)</x:f>
        <x:v>1207610.9827081684</x:v>
      </x:c>
      <x:c r="I281" s="97" t="n">
        <x:f>MAX(0,H281*(1+EXP((LN(1+'Monte Carlo'!$K$10)-0.5*'Monte Carlo'!$K$12^2)+'Monte Carlo'!$K$12*((RAND()+RAND()+RAND()+RAND()+RAND()+RAND()+RAND()+RAND()+RAND()+RAND()+RAND()+RAND())-6))-1)+I$15)</x:f>
        <x:v>1072016.8304558455</x:v>
      </x:c>
      <x:c r="J281" s="97" t="n">
        <x:f>MAX(0,I281*(1+EXP((LN(1+'Monte Carlo'!$K$10)-0.5*'Monte Carlo'!$K$12^2)+'Monte Carlo'!$K$12*((RAND()+RAND()+RAND()+RAND()+RAND()+RAND()+RAND()+RAND()+RAND()+RAND()+RAND()+RAND())-6))-1)+J$15)</x:f>
        <x:v>1079486.399065896</x:v>
      </x:c>
      <x:c r="K281" s="97" t="n">
        <x:f>MAX(0,J281*(1+EXP((LN(1+'Monte Carlo'!$K$10)-0.5*'Monte Carlo'!$K$12^2)+'Monte Carlo'!$K$12*((RAND()+RAND()+RAND()+RAND()+RAND()+RAND()+RAND()+RAND()+RAND()+RAND()+RAND()+RAND())-6))-1)+K$15)</x:f>
        <x:v>1059399.4229702055</x:v>
      </x:c>
      <x:c r="L281" s="97" t="n">
        <x:f>MAX(0,K281*(1+EXP((LN(1+'Monte Carlo'!$K$10)-0.5*'Monte Carlo'!$K$12^2)+'Monte Carlo'!$K$12*((RAND()+RAND()+RAND()+RAND()+RAND()+RAND()+RAND()+RAND()+RAND()+RAND()+RAND()+RAND())-6))-1)+L$15)</x:f>
        <x:v>1233970.6793777829</x:v>
      </x:c>
      <x:c r="M281" s="97" t="n">
        <x:f>MAX(0,L281*(1+EXP((LN(1+'Monte Carlo'!$K$10)-0.5*'Monte Carlo'!$K$12^2)+'Monte Carlo'!$K$12*((RAND()+RAND()+RAND()+RAND()+RAND()+RAND()+RAND()+RAND()+RAND()+RAND()+RAND()+RAND())-6))-1)+M$15)</x:f>
        <x:v>1275596.7334132504</x:v>
      </x:c>
      <x:c r="N281" s="97" t="n">
        <x:f>MAX(0,M281*(1+EXP((LN(1+'Monte Carlo'!$K$10)-0.5*'Monte Carlo'!$K$12^2)+'Monte Carlo'!$K$12*((RAND()+RAND()+RAND()+RAND()+RAND()+RAND()+RAND()+RAND()+RAND()+RAND()+RAND()+RAND())-6))-1)+N$15)</x:f>
        <x:v>1277579.2750383234</x:v>
      </x:c>
      <x:c r="O281" s="97" t="n">
        <x:f>MAX(0,N281*(1+EXP((LN(1+'Monte Carlo'!$K$10)-0.5*'Monte Carlo'!$K$12^2)+'Monte Carlo'!$K$12*((RAND()+RAND()+RAND()+RAND()+RAND()+RAND()+RAND()+RAND()+RAND()+RAND()+RAND()+RAND())-6))-1)+O$15)</x:f>
        <x:v>1410306.9245214686</x:v>
      </x:c>
      <x:c r="P281" s="97" t="n">
        <x:f>MAX(0,O281*(1+EXP((LN(1+'Monte Carlo'!$K$10)-0.5*'Monte Carlo'!$K$12^2)+'Monte Carlo'!$K$12*((RAND()+RAND()+RAND()+RAND()+RAND()+RAND()+RAND()+RAND()+RAND()+RAND()+RAND()+RAND())-6))-1)+P$15)</x:f>
        <x:v>1152447.9663448732</x:v>
      </x:c>
      <x:c r="Q281" s="97" t="n">
        <x:f>MAX(0,P281*(1+EXP((LN(1+'Monte Carlo'!$K$10)-0.5*'Monte Carlo'!$K$12^2)+'Monte Carlo'!$K$12*((RAND()+RAND()+RAND()+RAND()+RAND()+RAND()+RAND()+RAND()+RAND()+RAND()+RAND()+RAND())-6))-1)+Q$15)</x:f>
        <x:v>1119195.9757363908</x:v>
      </x:c>
      <x:c r="R281" s="97" t="n">
        <x:f>MAX(0,Q281*(1+EXP((LN(1+'Monte Carlo'!$K$10)-0.5*'Monte Carlo'!$K$12^2)+'Monte Carlo'!$K$12*((RAND()+RAND()+RAND()+RAND()+RAND()+RAND()+RAND()+RAND()+RAND()+RAND()+RAND()+RAND())-6))-1)+R$15)</x:f>
        <x:v>1053338.0130939486</x:v>
      </x:c>
      <x:c r="S281" s="97" t="n">
        <x:f>MAX(0,R281*(1+EXP((LN(1+'Monte Carlo'!$K$10)-0.5*'Monte Carlo'!$K$12^2)+'Monte Carlo'!$K$12*((RAND()+RAND()+RAND()+RAND()+RAND()+RAND()+RAND()+RAND()+RAND()+RAND()+RAND()+RAND())-6))-1)+S$15)</x:f>
        <x:v>1223338.1882982452</x:v>
      </x:c>
      <x:c r="T281" s="97" t="n">
        <x:f>MAX(0,S281*(1+EXP((LN(1+'Monte Carlo'!$K$10)-0.5*'Monte Carlo'!$K$12^2)+'Monte Carlo'!$K$12*((RAND()+RAND()+RAND()+RAND()+RAND()+RAND()+RAND()+RAND()+RAND()+RAND()+RAND()+RAND())-6))-1)+T$15)</x:f>
        <x:v>1146683.6167061278</x:v>
      </x:c>
      <x:c r="U281" s="97" t="n">
        <x:f>MAX(0,T281*(1+EXP((LN(1+'Monte Carlo'!$K$10)-0.5*'Monte Carlo'!$K$12^2)+'Monte Carlo'!$K$12*((RAND()+RAND()+RAND()+RAND()+RAND()+RAND()+RAND()+RAND()+RAND()+RAND()+RAND()+RAND())-6))-1)+U$15)</x:f>
        <x:v>1059986.5861407244</x:v>
      </x:c>
      <x:c r="V281" s="97" t="n">
        <x:f>MAX(0,U281*(1+EXP((LN(1+'Monte Carlo'!$K$10)-0.5*'Monte Carlo'!$K$12^2)+'Monte Carlo'!$K$12*((RAND()+RAND()+RAND()+RAND()+RAND()+RAND()+RAND()+RAND()+RAND()+RAND()+RAND()+RAND())-6))-1)+V$15)</x:f>
        <x:v>1145367.6779163154</x:v>
      </x:c>
      <x:c r="W281" s="97" t="n">
        <x:f>MAX(0,V281*(1+EXP((LN(1+'Monte Carlo'!$K$10)-0.5*'Monte Carlo'!$K$12^2)+'Monte Carlo'!$K$12*((RAND()+RAND()+RAND()+RAND()+RAND()+RAND()+RAND()+RAND()+RAND()+RAND()+RAND()+RAND())-6))-1)+W$15)</x:f>
        <x:v>1213494.107291527</x:v>
      </x:c>
      <x:c r="X281" s="97" t="n">
        <x:f>MAX(0,W281*(1+EXP((LN(1+'Monte Carlo'!$K$10)-0.5*'Monte Carlo'!$K$12^2)+'Monte Carlo'!$K$12*((RAND()+RAND()+RAND()+RAND()+RAND()+RAND()+RAND()+RAND()+RAND()+RAND()+RAND()+RAND())-6))-1)+X$15)</x:f>
        <x:v>1248461.6743580636</x:v>
      </x:c>
      <x:c r="Y281" s="97" t="n">
        <x:f>MAX(0,X281*(1+EXP((LN(1+'Monte Carlo'!$K$10)-0.5*'Monte Carlo'!$K$12^2)+'Monte Carlo'!$K$12*((RAND()+RAND()+RAND()+RAND()+RAND()+RAND()+RAND()+RAND()+RAND()+RAND()+RAND()+RAND())-6))-1)+Y$15)</x:f>
        <x:v>1334682.9580583242</x:v>
      </x:c>
      <x:c r="Z281" s="97" t="n">
        <x:f>MAX(0,Y281*(1+EXP((LN(1+'Monte Carlo'!$K$10)-0.5*'Monte Carlo'!$K$12^2)+'Monte Carlo'!$K$12*((RAND()+RAND()+RAND()+RAND()+RAND()+RAND()+RAND()+RAND()+RAND()+RAND()+RAND()+RAND())-6))-1)+Z$15)</x:f>
        <x:v>1418291.6727688683</x:v>
      </x:c>
      <x:c r="AA281" s="97" t="n">
        <x:f>MAX(0,Z281*(1+EXP((LN(1+'Monte Carlo'!$K$10)-0.5*'Monte Carlo'!$K$12^2)+'Monte Carlo'!$K$12*((RAND()+RAND()+RAND()+RAND()+RAND()+RAND()+RAND()+RAND()+RAND()+RAND()+RAND()+RAND())-6))-1)+AA$15)</x:f>
        <x:v>1428705.617806286</x:v>
      </x:c>
      <x:c r="AB281" s="97" t="n">
        <x:f>MAX(0,AA281*(1+EXP((LN(1+'Monte Carlo'!$K$10)-0.5*'Monte Carlo'!$K$12^2)+'Monte Carlo'!$K$12*((RAND()+RAND()+RAND()+RAND()+RAND()+RAND()+RAND()+RAND()+RAND()+RAND()+RAND()+RAND())-6))-1)+AB$15)</x:f>
        <x:v>1857775.950070847</x:v>
      </x:c>
      <x:c r="AC281" s="97" t="n">
        <x:f>MAX(0,AB281*(1+EXP((LN(1+'Monte Carlo'!$K$10)-0.5*'Monte Carlo'!$K$12^2)+'Monte Carlo'!$K$12*((RAND()+RAND()+RAND()+RAND()+RAND()+RAND()+RAND()+RAND()+RAND()+RAND()+RAND()+RAND())-6))-1)+AC$15)</x:f>
        <x:v>2044635.8398958861</x:v>
      </x:c>
      <x:c r="AD281" s="97" t="n">
        <x:f>MAX(0,AC281*(1+EXP((LN(1+'Monte Carlo'!$K$10)-0.5*'Monte Carlo'!$K$12^2)+'Monte Carlo'!$K$12*((RAND()+RAND()+RAND()+RAND()+RAND()+RAND()+RAND()+RAND()+RAND()+RAND()+RAND()+RAND())-6))-1)+AD$15)</x:f>
        <x:v>2484680.5181420543</x:v>
      </x:c>
      <x:c r="AE281" s="97" t="n">
        <x:f>MAX(0,AD281*(1+EXP((LN(1+'Monte Carlo'!$K$10)-0.5*'Monte Carlo'!$K$12^2)+'Monte Carlo'!$K$12*((RAND()+RAND()+RAND()+RAND()+RAND()+RAND()+RAND()+RAND()+RAND()+RAND()+RAND()+RAND())-6))-1)+AE$15)</x:f>
        <x:v>3072211.851753244</x:v>
      </x:c>
      <x:c r="AF281" s="97" t="n">
        <x:f>MAX(0,AE281*(1+EXP((LN(1+'Monte Carlo'!$K$10)-0.5*'Monte Carlo'!$K$12^2)+'Monte Carlo'!$K$12*((RAND()+RAND()+RAND()+RAND()+RAND()+RAND()+RAND()+RAND()+RAND()+RAND()+RAND()+RAND())-6))-1)+AF$15)</x:f>
        <x:v>3359684.987295567</x:v>
      </x:c>
      <x:c r="AG281" s="97">
        <x:f t="shared" si="6"/>
        <x:v>677077.96755602723</x:v>
      </x:c>
    </x:row>
    <x:row r="282">
      <x:c r="A282" s="93">
        <x:v>261</x:v>
      </x:c>
      <x:c r="B282" s="97" t="n">
        <x:f>IF(AND(UPPER('Monte Carlo'!$K$4)="YES",'Monte Carlo'!$K$5&gt;0),'Monte Carlo'!$K$13,Liquidity_30Y!$C$14)</x:f>
        <x:v>1029031.25</x:v>
      </x:c>
      <x:c r="C282" s="97" t="n">
        <x:f>MAX(0,B282*(1+EXP((LN(1+'Monte Carlo'!$K$10)-0.5*'Monte Carlo'!$K$12^2)+'Monte Carlo'!$K$12*((RAND()+RAND()+RAND()+RAND()+RAND()+RAND()+RAND()+RAND()+RAND()+RAND()+RAND()+RAND())-6))-1)+C$15)</x:f>
        <x:v>1029002.3019459762</x:v>
      </x:c>
      <x:c r="D282" s="97" t="n">
        <x:f>MAX(0,C282*(1+EXP((LN(1+'Monte Carlo'!$K$10)-0.5*'Monte Carlo'!$K$12^2)+'Monte Carlo'!$K$12*((RAND()+RAND()+RAND()+RAND()+RAND()+RAND()+RAND()+RAND()+RAND()+RAND()+RAND()+RAND())-6))-1)+D$15)</x:f>
        <x:v>1081687.1700727232</x:v>
      </x:c>
      <x:c r="E282" s="97" t="n">
        <x:f>MAX(0,D282*(1+EXP((LN(1+'Monte Carlo'!$K$10)-0.5*'Monte Carlo'!$K$12^2)+'Monte Carlo'!$K$12*((RAND()+RAND()+RAND()+RAND()+RAND()+RAND()+RAND()+RAND()+RAND()+RAND()+RAND()+RAND())-6))-1)+E$15)</x:f>
        <x:v>1157768.9872972427</x:v>
      </x:c>
      <x:c r="F282" s="97" t="n">
        <x:f>MAX(0,E282*(1+EXP((LN(1+'Monte Carlo'!$K$10)-0.5*'Monte Carlo'!$K$12^2)+'Monte Carlo'!$K$12*((RAND()+RAND()+RAND()+RAND()+RAND()+RAND()+RAND()+RAND()+RAND()+RAND()+RAND()+RAND())-6))-1)+F$15)</x:f>
        <x:v>1330192.985929143</x:v>
      </x:c>
      <x:c r="G282" s="97" t="n">
        <x:f>MAX(0,F282*(1+EXP((LN(1+'Monte Carlo'!$K$10)-0.5*'Monte Carlo'!$K$12^2)+'Monte Carlo'!$K$12*((RAND()+RAND()+RAND()+RAND()+RAND()+RAND()+RAND()+RAND()+RAND()+RAND()+RAND()+RAND())-6))-1)+G$15)</x:f>
        <x:v>1842825.4937549576</x:v>
      </x:c>
      <x:c r="H282" s="97" t="n">
        <x:f>MAX(0,G282*(1+EXP((LN(1+'Monte Carlo'!$K$10)-0.5*'Monte Carlo'!$K$12^2)+'Monte Carlo'!$K$12*((RAND()+RAND()+RAND()+RAND()+RAND()+RAND()+RAND()+RAND()+RAND()+RAND()+RAND()+RAND())-6))-1)+H$15)</x:f>
        <x:v>1990644.2607988387</x:v>
      </x:c>
      <x:c r="I282" s="97" t="n">
        <x:f>MAX(0,H282*(1+EXP((LN(1+'Monte Carlo'!$K$10)-0.5*'Monte Carlo'!$K$12^2)+'Monte Carlo'!$K$12*((RAND()+RAND()+RAND()+RAND()+RAND()+RAND()+RAND()+RAND()+RAND()+RAND()+RAND()+RAND())-6))-1)+I$15)</x:f>
        <x:v>2643982.120251796</x:v>
      </x:c>
      <x:c r="J282" s="97" t="n">
        <x:f>MAX(0,I282*(1+EXP((LN(1+'Monte Carlo'!$K$10)-0.5*'Monte Carlo'!$K$12^2)+'Monte Carlo'!$K$12*((RAND()+RAND()+RAND()+RAND()+RAND()+RAND()+RAND()+RAND()+RAND()+RAND()+RAND()+RAND())-6))-1)+J$15)</x:f>
        <x:v>3359709.8015780286</x:v>
      </x:c>
      <x:c r="K282" s="97" t="n">
        <x:f>MAX(0,J282*(1+EXP((LN(1+'Monte Carlo'!$K$10)-0.5*'Monte Carlo'!$K$12^2)+'Monte Carlo'!$K$12*((RAND()+RAND()+RAND()+RAND()+RAND()+RAND()+RAND()+RAND()+RAND()+RAND()+RAND()+RAND())-6))-1)+K$15)</x:f>
        <x:v>4464332.637168578</x:v>
      </x:c>
      <x:c r="L282" s="97" t="n">
        <x:f>MAX(0,K282*(1+EXP((LN(1+'Monte Carlo'!$K$10)-0.5*'Monte Carlo'!$K$12^2)+'Monte Carlo'!$K$12*((RAND()+RAND()+RAND()+RAND()+RAND()+RAND()+RAND()+RAND()+RAND()+RAND()+RAND()+RAND())-6))-1)+L$15)</x:f>
        <x:v>4219162.777552441</x:v>
      </x:c>
      <x:c r="M282" s="97" t="n">
        <x:f>MAX(0,L282*(1+EXP((LN(1+'Monte Carlo'!$K$10)-0.5*'Monte Carlo'!$K$12^2)+'Monte Carlo'!$K$12*((RAND()+RAND()+RAND()+RAND()+RAND()+RAND()+RAND()+RAND()+RAND()+RAND()+RAND()+RAND())-6))-1)+M$15)</x:f>
        <x:v>5790679.420534641</x:v>
      </x:c>
      <x:c r="N282" s="97" t="n">
        <x:f>MAX(0,M282*(1+EXP((LN(1+'Monte Carlo'!$K$10)-0.5*'Monte Carlo'!$K$12^2)+'Monte Carlo'!$K$12*((RAND()+RAND()+RAND()+RAND()+RAND()+RAND()+RAND()+RAND()+RAND()+RAND()+RAND()+RAND())-6))-1)+N$15)</x:f>
        <x:v>7593985.360980057</x:v>
      </x:c>
      <x:c r="O282" s="97" t="n">
        <x:f>MAX(0,N282*(1+EXP((LN(1+'Monte Carlo'!$K$10)-0.5*'Monte Carlo'!$K$12^2)+'Monte Carlo'!$K$12*((RAND()+RAND()+RAND()+RAND()+RAND()+RAND()+RAND()+RAND()+RAND()+RAND()+RAND()+RAND())-6))-1)+O$15)</x:f>
        <x:v>8592759.172112219</x:v>
      </x:c>
      <x:c r="P282" s="97" t="n">
        <x:f>MAX(0,O282*(1+EXP((LN(1+'Monte Carlo'!$K$10)-0.5*'Monte Carlo'!$K$12^2)+'Monte Carlo'!$K$12*((RAND()+RAND()+RAND()+RAND()+RAND()+RAND()+RAND()+RAND()+RAND()+RAND()+RAND()+RAND())-6))-1)+P$15)</x:f>
        <x:v>7315256.272355538</x:v>
      </x:c>
      <x:c r="Q282" s="97" t="n">
        <x:f>MAX(0,P282*(1+EXP((LN(1+'Monte Carlo'!$K$10)-0.5*'Monte Carlo'!$K$12^2)+'Monte Carlo'!$K$12*((RAND()+RAND()+RAND()+RAND()+RAND()+RAND()+RAND()+RAND()+RAND()+RAND()+RAND()+RAND())-6))-1)+Q$15)</x:f>
        <x:v>9239154.280600993</x:v>
      </x:c>
      <x:c r="R282" s="97" t="n">
        <x:f>MAX(0,Q282*(1+EXP((LN(1+'Monte Carlo'!$K$10)-0.5*'Monte Carlo'!$K$12^2)+'Monte Carlo'!$K$12*((RAND()+RAND()+RAND()+RAND()+RAND()+RAND()+RAND()+RAND()+RAND()+RAND()+RAND()+RAND())-6))-1)+R$15)</x:f>
        <x:v>10659224.277802588</x:v>
      </x:c>
      <x:c r="S282" s="97" t="n">
        <x:f>MAX(0,R282*(1+EXP((LN(1+'Monte Carlo'!$K$10)-0.5*'Monte Carlo'!$K$12^2)+'Monte Carlo'!$K$12*((RAND()+RAND()+RAND()+RAND()+RAND()+RAND()+RAND()+RAND()+RAND()+RAND()+RAND()+RAND())-6))-1)+S$15)</x:f>
        <x:v>10248117.949627694</x:v>
      </x:c>
      <x:c r="T282" s="97" t="n">
        <x:f>MAX(0,S282*(1+EXP((LN(1+'Monte Carlo'!$K$10)-0.5*'Monte Carlo'!$K$12^2)+'Monte Carlo'!$K$12*((RAND()+RAND()+RAND()+RAND()+RAND()+RAND()+RAND()+RAND()+RAND()+RAND()+RAND()+RAND())-6))-1)+T$15)</x:f>
        <x:v>9885484.811774578</x:v>
      </x:c>
      <x:c r="U282" s="97" t="n">
        <x:f>MAX(0,T282*(1+EXP((LN(1+'Monte Carlo'!$K$10)-0.5*'Monte Carlo'!$K$12^2)+'Monte Carlo'!$K$12*((RAND()+RAND()+RAND()+RAND()+RAND()+RAND()+RAND()+RAND()+RAND()+RAND()+RAND()+RAND())-6))-1)+U$15)</x:f>
        <x:v>9750656.770900777</x:v>
      </x:c>
      <x:c r="V282" s="97" t="n">
        <x:f>MAX(0,U282*(1+EXP((LN(1+'Monte Carlo'!$K$10)-0.5*'Monte Carlo'!$K$12^2)+'Monte Carlo'!$K$12*((RAND()+RAND()+RAND()+RAND()+RAND()+RAND()+RAND()+RAND()+RAND()+RAND()+RAND()+RAND())-6))-1)+V$15)</x:f>
        <x:v>8303189.796830271</x:v>
      </x:c>
      <x:c r="W282" s="97" t="n">
        <x:f>MAX(0,V282*(1+EXP((LN(1+'Monte Carlo'!$K$10)-0.5*'Monte Carlo'!$K$12^2)+'Monte Carlo'!$K$12*((RAND()+RAND()+RAND()+RAND()+RAND()+RAND()+RAND()+RAND()+RAND()+RAND()+RAND()+RAND())-6))-1)+W$15)</x:f>
        <x:v>8988463.486152112</x:v>
      </x:c>
      <x:c r="X282" s="97" t="n">
        <x:f>MAX(0,W282*(1+EXP((LN(1+'Monte Carlo'!$K$10)-0.5*'Monte Carlo'!$K$12^2)+'Monte Carlo'!$K$12*((RAND()+RAND()+RAND()+RAND()+RAND()+RAND()+RAND()+RAND()+RAND()+RAND()+RAND()+RAND())-6))-1)+X$15)</x:f>
        <x:v>8531351.135679794</x:v>
      </x:c>
      <x:c r="Y282" s="97" t="n">
        <x:f>MAX(0,X282*(1+EXP((LN(1+'Monte Carlo'!$K$10)-0.5*'Monte Carlo'!$K$12^2)+'Monte Carlo'!$K$12*((RAND()+RAND()+RAND()+RAND()+RAND()+RAND()+RAND()+RAND()+RAND()+RAND()+RAND()+RAND())-6))-1)+Y$15)</x:f>
        <x:v>7133819.251591467</x:v>
      </x:c>
      <x:c r="Z282" s="97" t="n">
        <x:f>MAX(0,Y282*(1+EXP((LN(1+'Monte Carlo'!$K$10)-0.5*'Monte Carlo'!$K$12^2)+'Monte Carlo'!$K$12*((RAND()+RAND()+RAND()+RAND()+RAND()+RAND()+RAND()+RAND()+RAND()+RAND()+RAND()+RAND())-6))-1)+Z$15)</x:f>
        <x:v>8184861.234035877</x:v>
      </x:c>
      <x:c r="AA282" s="97" t="n">
        <x:f>MAX(0,Z282*(1+EXP((LN(1+'Monte Carlo'!$K$10)-0.5*'Monte Carlo'!$K$12^2)+'Monte Carlo'!$K$12*((RAND()+RAND()+RAND()+RAND()+RAND()+RAND()+RAND()+RAND()+RAND()+RAND()+RAND()+RAND())-6))-1)+AA$15)</x:f>
        <x:v>8262615.677173531</x:v>
      </x:c>
      <x:c r="AB282" s="97" t="n">
        <x:f>MAX(0,AA282*(1+EXP((LN(1+'Monte Carlo'!$K$10)-0.5*'Monte Carlo'!$K$12^2)+'Monte Carlo'!$K$12*((RAND()+RAND()+RAND()+RAND()+RAND()+RAND()+RAND()+RAND()+RAND()+RAND()+RAND()+RAND())-6))-1)+AB$15)</x:f>
        <x:v>11204649.489917241</x:v>
      </x:c>
      <x:c r="AC282" s="97" t="n">
        <x:f>MAX(0,AB282*(1+EXP((LN(1+'Monte Carlo'!$K$10)-0.5*'Monte Carlo'!$K$12^2)+'Monte Carlo'!$K$12*((RAND()+RAND()+RAND()+RAND()+RAND()+RAND()+RAND()+RAND()+RAND()+RAND()+RAND()+RAND())-6))-1)+AC$15)</x:f>
        <x:v>14553341.766424408</x:v>
      </x:c>
      <x:c r="AD282" s="97" t="n">
        <x:f>MAX(0,AC282*(1+EXP((LN(1+'Monte Carlo'!$K$10)-0.5*'Monte Carlo'!$K$12^2)+'Monte Carlo'!$K$12*((RAND()+RAND()+RAND()+RAND()+RAND()+RAND()+RAND()+RAND()+RAND()+RAND()+RAND()+RAND())-6))-1)+AD$15)</x:f>
        <x:v>16017725.969772251</x:v>
      </x:c>
      <x:c r="AE282" s="97" t="n">
        <x:f>MAX(0,AD282*(1+EXP((LN(1+'Monte Carlo'!$K$10)-0.5*'Monte Carlo'!$K$12^2)+'Monte Carlo'!$K$12*((RAND()+RAND()+RAND()+RAND()+RAND()+RAND()+RAND()+RAND()+RAND()+RAND()+RAND()+RAND())-6))-1)+AE$15)</x:f>
        <x:v>13610492.865312079</x:v>
      </x:c>
      <x:c r="AF282" s="97" t="n">
        <x:f>MAX(0,AE282*(1+EXP((LN(1+'Monte Carlo'!$K$10)-0.5*'Monte Carlo'!$K$12^2)+'Monte Carlo'!$K$12*((RAND()+RAND()+RAND()+RAND()+RAND()+RAND()+RAND()+RAND()+RAND()+RAND()+RAND()+RAND())-6))-1)+AF$15)</x:f>
        <x:v>15114593.216482295</x:v>
      </x:c>
      <x:c r="AG282" s="97">
        <x:f t="shared" si="6"/>
        <x:v>628171.97615179955</x:v>
      </x:c>
    </x:row>
    <x:row r="283">
      <x:c r="A283" s="93">
        <x:v>262</x:v>
      </x:c>
      <x:c r="B283" s="97" t="n">
        <x:f>IF(AND(UPPER('Monte Carlo'!$K$4)="YES",'Monte Carlo'!$K$5&gt;0),'Monte Carlo'!$K$13,Liquidity_30Y!$C$14)</x:f>
        <x:v>1029031.25</x:v>
      </x:c>
      <x:c r="C283" s="97" t="n">
        <x:f>MAX(0,B283*(1+EXP((LN(1+'Monte Carlo'!$K$10)-0.5*'Monte Carlo'!$K$12^2)+'Monte Carlo'!$K$12*((RAND()+RAND()+RAND()+RAND()+RAND()+RAND()+RAND()+RAND()+RAND()+RAND()+RAND()+RAND())-6))-1)+C$15)</x:f>
        <x:v>1269058.8113870155</x:v>
      </x:c>
      <x:c r="D283" s="97" t="n">
        <x:f>MAX(0,C283*(1+EXP((LN(1+'Monte Carlo'!$K$10)-0.5*'Monte Carlo'!$K$12^2)+'Monte Carlo'!$K$12*((RAND()+RAND()+RAND()+RAND()+RAND()+RAND()+RAND()+RAND()+RAND()+RAND()+RAND()+RAND())-6))-1)+D$15)</x:f>
        <x:v>1635517.0623922043</x:v>
      </x:c>
      <x:c r="E283" s="97" t="n">
        <x:f>MAX(0,D283*(1+EXP((LN(1+'Monte Carlo'!$K$10)-0.5*'Monte Carlo'!$K$12^2)+'Monte Carlo'!$K$12*((RAND()+RAND()+RAND()+RAND()+RAND()+RAND()+RAND()+RAND()+RAND()+RAND()+RAND()+RAND())-6))-1)+E$15)</x:f>
        <x:v>1612737.1524755645</x:v>
      </x:c>
      <x:c r="F283" s="97" t="n">
        <x:f>MAX(0,E283*(1+EXP((LN(1+'Monte Carlo'!$K$10)-0.5*'Monte Carlo'!$K$12^2)+'Monte Carlo'!$K$12*((RAND()+RAND()+RAND()+RAND()+RAND()+RAND()+RAND()+RAND()+RAND()+RAND()+RAND()+RAND())-6))-1)+F$15)</x:f>
        <x:v>1762446.9264204288</x:v>
      </x:c>
      <x:c r="G283" s="97" t="n">
        <x:f>MAX(0,F283*(1+EXP((LN(1+'Monte Carlo'!$K$10)-0.5*'Monte Carlo'!$K$12^2)+'Monte Carlo'!$K$12*((RAND()+RAND()+RAND()+RAND()+RAND()+RAND()+RAND()+RAND()+RAND()+RAND()+RAND()+RAND())-6))-1)+G$15)</x:f>
        <x:v>1670903.243011215</x:v>
      </x:c>
      <x:c r="H283" s="97" t="n">
        <x:f>MAX(0,G283*(1+EXP((LN(1+'Monte Carlo'!$K$10)-0.5*'Monte Carlo'!$K$12^2)+'Monte Carlo'!$K$12*((RAND()+RAND()+RAND()+RAND()+RAND()+RAND()+RAND()+RAND()+RAND()+RAND()+RAND()+RAND())-6))-1)+H$15)</x:f>
        <x:v>2422226.7475833995</x:v>
      </x:c>
      <x:c r="I283" s="97" t="n">
        <x:f>MAX(0,H283*(1+EXP((LN(1+'Monte Carlo'!$K$10)-0.5*'Monte Carlo'!$K$12^2)+'Monte Carlo'!$K$12*((RAND()+RAND()+RAND()+RAND()+RAND()+RAND()+RAND()+RAND()+RAND()+RAND()+RAND()+RAND())-6))-1)+I$15)</x:f>
        <x:v>3324990.0555829746</x:v>
      </x:c>
      <x:c r="J283" s="97" t="n">
        <x:f>MAX(0,I283*(1+EXP((LN(1+'Monte Carlo'!$K$10)-0.5*'Monte Carlo'!$K$12^2)+'Monte Carlo'!$K$12*((RAND()+RAND()+RAND()+RAND()+RAND()+RAND()+RAND()+RAND()+RAND()+RAND()+RAND()+RAND())-6))-1)+J$15)</x:f>
        <x:v>3389227.511059856</x:v>
      </x:c>
      <x:c r="K283" s="97" t="n">
        <x:f>MAX(0,J283*(1+EXP((LN(1+'Monte Carlo'!$K$10)-0.5*'Monte Carlo'!$K$12^2)+'Monte Carlo'!$K$12*((RAND()+RAND()+RAND()+RAND()+RAND()+RAND()+RAND()+RAND()+RAND()+RAND()+RAND()+RAND())-6))-1)+K$15)</x:f>
        <x:v>4769850.578608429</x:v>
      </x:c>
      <x:c r="L283" s="97" t="n">
        <x:f>MAX(0,K283*(1+EXP((LN(1+'Monte Carlo'!$K$10)-0.5*'Monte Carlo'!$K$12^2)+'Monte Carlo'!$K$12*((RAND()+RAND()+RAND()+RAND()+RAND()+RAND()+RAND()+RAND()+RAND()+RAND()+RAND()+RAND())-6))-1)+L$15)</x:f>
        <x:v>4905220.127616964</x:v>
      </x:c>
      <x:c r="M283" s="97" t="n">
        <x:f>MAX(0,L283*(1+EXP((LN(1+'Monte Carlo'!$K$10)-0.5*'Monte Carlo'!$K$12^2)+'Monte Carlo'!$K$12*((RAND()+RAND()+RAND()+RAND()+RAND()+RAND()+RAND()+RAND()+RAND()+RAND()+RAND()+RAND())-6))-1)+M$15)</x:f>
        <x:v>4571265.670119145</x:v>
      </x:c>
      <x:c r="N283" s="97" t="n">
        <x:f>MAX(0,M283*(1+EXP((LN(1+'Monte Carlo'!$K$10)-0.5*'Monte Carlo'!$K$12^2)+'Monte Carlo'!$K$12*((RAND()+RAND()+RAND()+RAND()+RAND()+RAND()+RAND()+RAND()+RAND()+RAND()+RAND()+RAND())-6))-1)+N$15)</x:f>
        <x:v>4534988.155319415</x:v>
      </x:c>
      <x:c r="O283" s="97" t="n">
        <x:f>MAX(0,N283*(1+EXP((LN(1+'Monte Carlo'!$K$10)-0.5*'Monte Carlo'!$K$12^2)+'Monte Carlo'!$K$12*((RAND()+RAND()+RAND()+RAND()+RAND()+RAND()+RAND()+RAND()+RAND()+RAND()+RAND()+RAND())-6))-1)+O$15)</x:f>
        <x:v>4046893.4420342557</x:v>
      </x:c>
      <x:c r="P283" s="97" t="n">
        <x:f>MAX(0,O283*(1+EXP((LN(1+'Monte Carlo'!$K$10)-0.5*'Monte Carlo'!$K$12^2)+'Monte Carlo'!$K$12*((RAND()+RAND()+RAND()+RAND()+RAND()+RAND()+RAND()+RAND()+RAND()+RAND()+RAND()+RAND())-6))-1)+P$15)</x:f>
        <x:v>3519426.0346855316</x:v>
      </x:c>
      <x:c r="Q283" s="97" t="n">
        <x:f>MAX(0,P283*(1+EXP((LN(1+'Monte Carlo'!$K$10)-0.5*'Monte Carlo'!$K$12^2)+'Monte Carlo'!$K$12*((RAND()+RAND()+RAND()+RAND()+RAND()+RAND()+RAND()+RAND()+RAND()+RAND()+RAND()+RAND())-6))-1)+Q$15)</x:f>
        <x:v>3271916.455640309</x:v>
      </x:c>
      <x:c r="R283" s="97" t="n">
        <x:f>MAX(0,Q283*(1+EXP((LN(1+'Monte Carlo'!$K$10)-0.5*'Monte Carlo'!$K$12^2)+'Monte Carlo'!$K$12*((RAND()+RAND()+RAND()+RAND()+RAND()+RAND()+RAND()+RAND()+RAND()+RAND()+RAND()+RAND())-6))-1)+R$15)</x:f>
        <x:v>3514293.5965242754</x:v>
      </x:c>
      <x:c r="S283" s="97" t="n">
        <x:f>MAX(0,R283*(1+EXP((LN(1+'Monte Carlo'!$K$10)-0.5*'Monte Carlo'!$K$12^2)+'Monte Carlo'!$K$12*((RAND()+RAND()+RAND()+RAND()+RAND()+RAND()+RAND()+RAND()+RAND()+RAND()+RAND()+RAND())-6))-1)+S$15)</x:f>
        <x:v>3691191.718274314</x:v>
      </x:c>
      <x:c r="T283" s="97" t="n">
        <x:f>MAX(0,S283*(1+EXP((LN(1+'Monte Carlo'!$K$10)-0.5*'Monte Carlo'!$K$12^2)+'Monte Carlo'!$K$12*((RAND()+RAND()+RAND()+RAND()+RAND()+RAND()+RAND()+RAND()+RAND()+RAND()+RAND()+RAND())-6))-1)+T$15)</x:f>
        <x:v>4435768.23182889</x:v>
      </x:c>
      <x:c r="U283" s="97" t="n">
        <x:f>MAX(0,T283*(1+EXP((LN(1+'Monte Carlo'!$K$10)-0.5*'Monte Carlo'!$K$12^2)+'Monte Carlo'!$K$12*((RAND()+RAND()+RAND()+RAND()+RAND()+RAND()+RAND()+RAND()+RAND()+RAND()+RAND()+RAND())-6))-1)+U$15)</x:f>
        <x:v>6239645.491925504</x:v>
      </x:c>
      <x:c r="V283" s="97" t="n">
        <x:f>MAX(0,U283*(1+EXP((LN(1+'Monte Carlo'!$K$10)-0.5*'Monte Carlo'!$K$12^2)+'Monte Carlo'!$K$12*((RAND()+RAND()+RAND()+RAND()+RAND()+RAND()+RAND()+RAND()+RAND()+RAND()+RAND()+RAND())-6))-1)+V$15)</x:f>
        <x:v>6283431.422478473</x:v>
      </x:c>
      <x:c r="W283" s="97" t="n">
        <x:f>MAX(0,V283*(1+EXP((LN(1+'Monte Carlo'!$K$10)-0.5*'Monte Carlo'!$K$12^2)+'Monte Carlo'!$K$12*((RAND()+RAND()+RAND()+RAND()+RAND()+RAND()+RAND()+RAND()+RAND()+RAND()+RAND()+RAND())-6))-1)+W$15)</x:f>
        <x:v>5995873.904459353</x:v>
      </x:c>
      <x:c r="X283" s="97" t="n">
        <x:f>MAX(0,W283*(1+EXP((LN(1+'Monte Carlo'!$K$10)-0.5*'Monte Carlo'!$K$12^2)+'Monte Carlo'!$K$12*((RAND()+RAND()+RAND()+RAND()+RAND()+RAND()+RAND()+RAND()+RAND()+RAND()+RAND()+RAND())-6))-1)+X$15)</x:f>
        <x:v>6508908.609564201</x:v>
      </x:c>
      <x:c r="Y283" s="97" t="n">
        <x:f>MAX(0,X283*(1+EXP((LN(1+'Monte Carlo'!$K$10)-0.5*'Monte Carlo'!$K$12^2)+'Monte Carlo'!$K$12*((RAND()+RAND()+RAND()+RAND()+RAND()+RAND()+RAND()+RAND()+RAND()+RAND()+RAND()+RAND())-6))-1)+Y$15)</x:f>
        <x:v>5246402.990826432</x:v>
      </x:c>
      <x:c r="Z283" s="97" t="n">
        <x:f>MAX(0,Y283*(1+EXP((LN(1+'Monte Carlo'!$K$10)-0.5*'Monte Carlo'!$K$12^2)+'Monte Carlo'!$K$12*((RAND()+RAND()+RAND()+RAND()+RAND()+RAND()+RAND()+RAND()+RAND()+RAND()+RAND()+RAND())-6))-1)+Z$15)</x:f>
        <x:v>6352598.341463574</x:v>
      </x:c>
      <x:c r="AA283" s="97" t="n">
        <x:f>MAX(0,Z283*(1+EXP((LN(1+'Monte Carlo'!$K$10)-0.5*'Monte Carlo'!$K$12^2)+'Monte Carlo'!$K$12*((RAND()+RAND()+RAND()+RAND()+RAND()+RAND()+RAND()+RAND()+RAND()+RAND()+RAND()+RAND())-6))-1)+AA$15)</x:f>
        <x:v>7316402.466816347</x:v>
      </x:c>
      <x:c r="AB283" s="97" t="n">
        <x:f>MAX(0,AA283*(1+EXP((LN(1+'Monte Carlo'!$K$10)-0.5*'Monte Carlo'!$K$12^2)+'Monte Carlo'!$K$12*((RAND()+RAND()+RAND()+RAND()+RAND()+RAND()+RAND()+RAND()+RAND()+RAND()+RAND()+RAND())-6))-1)+AB$15)</x:f>
        <x:v>6762032.995528891</x:v>
      </x:c>
      <x:c r="AC283" s="97" t="n">
        <x:f>MAX(0,AB283*(1+EXP((LN(1+'Monte Carlo'!$K$10)-0.5*'Monte Carlo'!$K$12^2)+'Monte Carlo'!$K$12*((RAND()+RAND()+RAND()+RAND()+RAND()+RAND()+RAND()+RAND()+RAND()+RAND()+RAND()+RAND())-6))-1)+AC$15)</x:f>
        <x:v>8139884.344895819</x:v>
      </x:c>
      <x:c r="AD283" s="97" t="n">
        <x:f>MAX(0,AC283*(1+EXP((LN(1+'Monte Carlo'!$K$10)-0.5*'Monte Carlo'!$K$12^2)+'Monte Carlo'!$K$12*((RAND()+RAND()+RAND()+RAND()+RAND()+RAND()+RAND()+RAND()+RAND()+RAND()+RAND()+RAND())-6))-1)+AD$15)</x:f>
        <x:v>8475284.358983558</x:v>
      </x:c>
      <x:c r="AE283" s="97" t="n">
        <x:f>MAX(0,AD283*(1+EXP((LN(1+'Monte Carlo'!$K$10)-0.5*'Monte Carlo'!$K$12^2)+'Monte Carlo'!$K$12*((RAND()+RAND()+RAND()+RAND()+RAND()+RAND()+RAND()+RAND()+RAND()+RAND()+RAND()+RAND())-6))-1)+AE$15)</x:f>
        <x:v>9153643.292672472</x:v>
      </x:c>
      <x:c r="AF283" s="97" t="n">
        <x:f>MAX(0,AE283*(1+EXP((LN(1+'Monte Carlo'!$K$10)-0.5*'Monte Carlo'!$K$12^2)+'Monte Carlo'!$K$12*((RAND()+RAND()+RAND()+RAND()+RAND()+RAND()+RAND()+RAND()+RAND()+RAND()+RAND()+RAND())-6))-1)+AF$15)</x:f>
        <x:v>7137512.69685739</x:v>
      </x:c>
      <x:c r="AG283" s="97">
        <x:f t="shared" si="6"/>
        <x:v>1029031.25</x:v>
      </x:c>
    </x:row>
    <x:row r="284">
      <x:c r="A284" s="93">
        <x:v>263</x:v>
      </x:c>
      <x:c r="B284" s="97" t="n">
        <x:f>IF(AND(UPPER('Monte Carlo'!$K$4)="YES",'Monte Carlo'!$K$5&gt;0),'Monte Carlo'!$K$13,Liquidity_30Y!$C$14)</x:f>
        <x:v>1029031.25</x:v>
      </x:c>
      <x:c r="C284" s="97" t="n">
        <x:f>MAX(0,B284*(1+EXP((LN(1+'Monte Carlo'!$K$10)-0.5*'Monte Carlo'!$K$12^2)+'Monte Carlo'!$K$12*((RAND()+RAND()+RAND()+RAND()+RAND()+RAND()+RAND()+RAND()+RAND()+RAND()+RAND()+RAND())-6))-1)+C$15)</x:f>
        <x:v>1121085.370619265</x:v>
      </x:c>
      <x:c r="D284" s="97" t="n">
        <x:f>MAX(0,C284*(1+EXP((LN(1+'Monte Carlo'!$K$10)-0.5*'Monte Carlo'!$K$12^2)+'Monte Carlo'!$K$12*((RAND()+RAND()+RAND()+RAND()+RAND()+RAND()+RAND()+RAND()+RAND()+RAND()+RAND()+RAND())-6))-1)+D$15)</x:f>
        <x:v>1336813.5114815892</x:v>
      </x:c>
      <x:c r="E284" s="97" t="n">
        <x:f>MAX(0,D284*(1+EXP((LN(1+'Monte Carlo'!$K$10)-0.5*'Monte Carlo'!$K$12^2)+'Monte Carlo'!$K$12*((RAND()+RAND()+RAND()+RAND()+RAND()+RAND()+RAND()+RAND()+RAND()+RAND()+RAND()+RAND())-6))-1)+E$15)</x:f>
        <x:v>1474518.8285941426</x:v>
      </x:c>
      <x:c r="F284" s="97" t="n">
        <x:f>MAX(0,E284*(1+EXP((LN(1+'Monte Carlo'!$K$10)-0.5*'Monte Carlo'!$K$12^2)+'Monte Carlo'!$K$12*((RAND()+RAND()+RAND()+RAND()+RAND()+RAND()+RAND()+RAND()+RAND()+RAND()+RAND()+RAND())-6))-1)+F$15)</x:f>
        <x:v>1715546.0267906638</x:v>
      </x:c>
      <x:c r="G284" s="97" t="n">
        <x:f>MAX(0,F284*(1+EXP((LN(1+'Monte Carlo'!$K$10)-0.5*'Monte Carlo'!$K$12^2)+'Monte Carlo'!$K$12*((RAND()+RAND()+RAND()+RAND()+RAND()+RAND()+RAND()+RAND()+RAND()+RAND()+RAND()+RAND())-6))-1)+G$15)</x:f>
        <x:v>1734547.839773359</x:v>
      </x:c>
      <x:c r="H284" s="97" t="n">
        <x:f>MAX(0,G284*(1+EXP((LN(1+'Monte Carlo'!$K$10)-0.5*'Monte Carlo'!$K$12^2)+'Monte Carlo'!$K$12*((RAND()+RAND()+RAND()+RAND()+RAND()+RAND()+RAND()+RAND()+RAND()+RAND()+RAND()+RAND())-6))-1)+H$15)</x:f>
        <x:v>1788660.4043154242</x:v>
      </x:c>
      <x:c r="I284" s="97" t="n">
        <x:f>MAX(0,H284*(1+EXP((LN(1+'Monte Carlo'!$K$10)-0.5*'Monte Carlo'!$K$12^2)+'Monte Carlo'!$K$12*((RAND()+RAND()+RAND()+RAND()+RAND()+RAND()+RAND()+RAND()+RAND()+RAND()+RAND()+RAND())-6))-1)+I$15)</x:f>
        <x:v>2319312.3171694432</x:v>
      </x:c>
      <x:c r="J284" s="97" t="n">
        <x:f>MAX(0,I284*(1+EXP((LN(1+'Monte Carlo'!$K$10)-0.5*'Monte Carlo'!$K$12^2)+'Monte Carlo'!$K$12*((RAND()+RAND()+RAND()+RAND()+RAND()+RAND()+RAND()+RAND()+RAND()+RAND()+RAND()+RAND())-6))-1)+J$15)</x:f>
        <x:v>2106591.2333771656</x:v>
      </x:c>
      <x:c r="K284" s="97" t="n">
        <x:f>MAX(0,J284*(1+EXP((LN(1+'Monte Carlo'!$K$10)-0.5*'Monte Carlo'!$K$12^2)+'Monte Carlo'!$K$12*((RAND()+RAND()+RAND()+RAND()+RAND()+RAND()+RAND()+RAND()+RAND()+RAND()+RAND()+RAND())-6))-1)+K$15)</x:f>
        <x:v>1673083.9555029722</x:v>
      </x:c>
      <x:c r="L284" s="97" t="n">
        <x:f>MAX(0,K284*(1+EXP((LN(1+'Monte Carlo'!$K$10)-0.5*'Monte Carlo'!$K$12^2)+'Monte Carlo'!$K$12*((RAND()+RAND()+RAND()+RAND()+RAND()+RAND()+RAND()+RAND()+RAND()+RAND()+RAND()+RAND())-6))-1)+L$15)</x:f>
        <x:v>1485341.0820079353</x:v>
      </x:c>
      <x:c r="M284" s="97" t="n">
        <x:f>MAX(0,L284*(1+EXP((LN(1+'Monte Carlo'!$K$10)-0.5*'Monte Carlo'!$K$12^2)+'Monte Carlo'!$K$12*((RAND()+RAND()+RAND()+RAND()+RAND()+RAND()+RAND()+RAND()+RAND()+RAND()+RAND()+RAND())-6))-1)+M$15)</x:f>
        <x:v>2045393.3332131912</x:v>
      </x:c>
      <x:c r="N284" s="97" t="n">
        <x:f>MAX(0,M284*(1+EXP((LN(1+'Monte Carlo'!$K$10)-0.5*'Monte Carlo'!$K$12^2)+'Monte Carlo'!$K$12*((RAND()+RAND()+RAND()+RAND()+RAND()+RAND()+RAND()+RAND()+RAND()+RAND()+RAND()+RAND())-6))-1)+N$15)</x:f>
        <x:v>2313479.4739681557</x:v>
      </x:c>
      <x:c r="O284" s="97" t="n">
        <x:f>MAX(0,N284*(1+EXP((LN(1+'Monte Carlo'!$K$10)-0.5*'Monte Carlo'!$K$12^2)+'Monte Carlo'!$K$12*((RAND()+RAND()+RAND()+RAND()+RAND()+RAND()+RAND()+RAND()+RAND()+RAND()+RAND()+RAND())-6))-1)+O$15)</x:f>
        <x:v>2579170.5192711423</x:v>
      </x:c>
      <x:c r="P284" s="97" t="n">
        <x:f>MAX(0,O284*(1+EXP((LN(1+'Monte Carlo'!$K$10)-0.5*'Monte Carlo'!$K$12^2)+'Monte Carlo'!$K$12*((RAND()+RAND()+RAND()+RAND()+RAND()+RAND()+RAND()+RAND()+RAND()+RAND()+RAND()+RAND())-6))-1)+P$15)</x:f>
        <x:v>2912626.465987662</x:v>
      </x:c>
      <x:c r="Q284" s="97" t="n">
        <x:f>MAX(0,P284*(1+EXP((LN(1+'Monte Carlo'!$K$10)-0.5*'Monte Carlo'!$K$12^2)+'Monte Carlo'!$K$12*((RAND()+RAND()+RAND()+RAND()+RAND()+RAND()+RAND()+RAND()+RAND()+RAND()+RAND()+RAND())-6))-1)+Q$15)</x:f>
        <x:v>3425515.721757227</x:v>
      </x:c>
      <x:c r="R284" s="97" t="n">
        <x:f>MAX(0,Q284*(1+EXP((LN(1+'Monte Carlo'!$K$10)-0.5*'Monte Carlo'!$K$12^2)+'Monte Carlo'!$K$12*((RAND()+RAND()+RAND()+RAND()+RAND()+RAND()+RAND()+RAND()+RAND()+RAND()+RAND()+RAND())-6))-1)+R$15)</x:f>
        <x:v>3914328.029597805</x:v>
      </x:c>
      <x:c r="S284" s="97" t="n">
        <x:f>MAX(0,R284*(1+EXP((LN(1+'Monte Carlo'!$K$10)-0.5*'Monte Carlo'!$K$12^2)+'Monte Carlo'!$K$12*((RAND()+RAND()+RAND()+RAND()+RAND()+RAND()+RAND()+RAND()+RAND()+RAND()+RAND()+RAND())-6))-1)+S$15)</x:f>
        <x:v>4376935.394783004</x:v>
      </x:c>
      <x:c r="T284" s="97" t="n">
        <x:f>MAX(0,S284*(1+EXP((LN(1+'Monte Carlo'!$K$10)-0.5*'Monte Carlo'!$K$12^2)+'Monte Carlo'!$K$12*((RAND()+RAND()+RAND()+RAND()+RAND()+RAND()+RAND()+RAND()+RAND()+RAND()+RAND()+RAND())-6))-1)+T$15)</x:f>
        <x:v>5329751.747475712</x:v>
      </x:c>
      <x:c r="U284" s="97" t="n">
        <x:f>MAX(0,T284*(1+EXP((LN(1+'Monte Carlo'!$K$10)-0.5*'Monte Carlo'!$K$12^2)+'Monte Carlo'!$K$12*((RAND()+RAND()+RAND()+RAND()+RAND()+RAND()+RAND()+RAND()+RAND()+RAND()+RAND()+RAND())-6))-1)+U$15)</x:f>
        <x:v>5064790.159957535</x:v>
      </x:c>
      <x:c r="V284" s="97" t="n">
        <x:f>MAX(0,U284*(1+EXP((LN(1+'Monte Carlo'!$K$10)-0.5*'Monte Carlo'!$K$12^2)+'Monte Carlo'!$K$12*((RAND()+RAND()+RAND()+RAND()+RAND()+RAND()+RAND()+RAND()+RAND()+RAND()+RAND()+RAND())-6))-1)+V$15)</x:f>
        <x:v>4527016.459872972</x:v>
      </x:c>
      <x:c r="W284" s="97" t="n">
        <x:f>MAX(0,V284*(1+EXP((LN(1+'Monte Carlo'!$K$10)-0.5*'Monte Carlo'!$K$12^2)+'Monte Carlo'!$K$12*((RAND()+RAND()+RAND()+RAND()+RAND()+RAND()+RAND()+RAND()+RAND()+RAND()+RAND()+RAND())-6))-1)+W$15)</x:f>
        <x:v>4344833.877515839</x:v>
      </x:c>
      <x:c r="X284" s="97" t="n">
        <x:f>MAX(0,W284*(1+EXP((LN(1+'Monte Carlo'!$K$10)-0.5*'Monte Carlo'!$K$12^2)+'Monte Carlo'!$K$12*((RAND()+RAND()+RAND()+RAND()+RAND()+RAND()+RAND()+RAND()+RAND()+RAND()+RAND()+RAND())-6))-1)+X$15)</x:f>
        <x:v>4800870.707657316</x:v>
      </x:c>
      <x:c r="Y284" s="97" t="n">
        <x:f>MAX(0,X284*(1+EXP((LN(1+'Monte Carlo'!$K$10)-0.5*'Monte Carlo'!$K$12^2)+'Monte Carlo'!$K$12*((RAND()+RAND()+RAND()+RAND()+RAND()+RAND()+RAND()+RAND()+RAND()+RAND()+RAND()+RAND())-6))-1)+Y$15)</x:f>
        <x:v>4435313.1943227025</x:v>
      </x:c>
      <x:c r="Z284" s="97" t="n">
        <x:f>MAX(0,Y284*(1+EXP((LN(1+'Monte Carlo'!$K$10)-0.5*'Monte Carlo'!$K$12^2)+'Monte Carlo'!$K$12*((RAND()+RAND()+RAND()+RAND()+RAND()+RAND()+RAND()+RAND()+RAND()+RAND()+RAND()+RAND())-6))-1)+Z$15)</x:f>
        <x:v>4453215.960824052</x:v>
      </x:c>
      <x:c r="AA284" s="97" t="n">
        <x:f>MAX(0,Z284*(1+EXP((LN(1+'Monte Carlo'!$K$10)-0.5*'Monte Carlo'!$K$12^2)+'Monte Carlo'!$K$12*((RAND()+RAND()+RAND()+RAND()+RAND()+RAND()+RAND()+RAND()+RAND()+RAND()+RAND()+RAND())-6))-1)+AA$15)</x:f>
        <x:v>4659121.334466714</x:v>
      </x:c>
      <x:c r="AB284" s="97" t="n">
        <x:f>MAX(0,AA284*(1+EXP((LN(1+'Monte Carlo'!$K$10)-0.5*'Monte Carlo'!$K$12^2)+'Monte Carlo'!$K$12*((RAND()+RAND()+RAND()+RAND()+RAND()+RAND()+RAND()+RAND()+RAND()+RAND()+RAND()+RAND())-6))-1)+AB$15)</x:f>
        <x:v>3998025.392983843</x:v>
      </x:c>
      <x:c r="AC284" s="97" t="n">
        <x:f>MAX(0,AB284*(1+EXP((LN(1+'Monte Carlo'!$K$10)-0.5*'Monte Carlo'!$K$12^2)+'Monte Carlo'!$K$12*((RAND()+RAND()+RAND()+RAND()+RAND()+RAND()+RAND()+RAND()+RAND()+RAND()+RAND()+RAND())-6))-1)+AC$15)</x:f>
        <x:v>3328979.927459104</x:v>
      </x:c>
      <x:c r="AD284" s="97" t="n">
        <x:f>MAX(0,AC284*(1+EXP((LN(1+'Monte Carlo'!$K$10)-0.5*'Monte Carlo'!$K$12^2)+'Monte Carlo'!$K$12*((RAND()+RAND()+RAND()+RAND()+RAND()+RAND()+RAND()+RAND()+RAND()+RAND()+RAND()+RAND())-6))-1)+AD$15)</x:f>
        <x:v>3508913.0040640924</x:v>
      </x:c>
      <x:c r="AE284" s="97" t="n">
        <x:f>MAX(0,AD284*(1+EXP((LN(1+'Monte Carlo'!$K$10)-0.5*'Monte Carlo'!$K$12^2)+'Monte Carlo'!$K$12*((RAND()+RAND()+RAND()+RAND()+RAND()+RAND()+RAND()+RAND()+RAND()+RAND()+RAND()+RAND())-6))-1)+AE$15)</x:f>
        <x:v>3782117.545837286</x:v>
      </x:c>
      <x:c r="AF284" s="97" t="n">
        <x:f>MAX(0,AE284*(1+EXP((LN(1+'Monte Carlo'!$K$10)-0.5*'Monte Carlo'!$K$12^2)+'Monte Carlo'!$K$12*((RAND()+RAND()+RAND()+RAND()+RAND()+RAND()+RAND()+RAND()+RAND()+RAND()+RAND()+RAND())-6))-1)+AF$15)</x:f>
        <x:v>4671280.588065113</x:v>
      </x:c>
      <x:c r="AG284" s="97">
        <x:f t="shared" si="6"/>
        <x:v>1029031.25</x:v>
      </x:c>
    </x:row>
    <x:row r="285">
      <x:c r="A285" s="93">
        <x:v>264</x:v>
      </x:c>
      <x:c r="B285" s="97" t="n">
        <x:f>IF(AND(UPPER('Monte Carlo'!$K$4)="YES",'Monte Carlo'!$K$5&gt;0),'Monte Carlo'!$K$13,Liquidity_30Y!$C$14)</x:f>
        <x:v>1029031.25</x:v>
      </x:c>
      <x:c r="C285" s="97" t="n">
        <x:f>MAX(0,B285*(1+EXP((LN(1+'Monte Carlo'!$K$10)-0.5*'Monte Carlo'!$K$12^2)+'Monte Carlo'!$K$12*((RAND()+RAND()+RAND()+RAND()+RAND()+RAND()+RAND()+RAND()+RAND()+RAND()+RAND()+RAND())-6))-1)+C$15)</x:f>
        <x:v>1195393.4886302492</x:v>
      </x:c>
      <x:c r="D285" s="97" t="n">
        <x:f>MAX(0,C285*(1+EXP((LN(1+'Monte Carlo'!$K$10)-0.5*'Monte Carlo'!$K$12^2)+'Monte Carlo'!$K$12*((RAND()+RAND()+RAND()+RAND()+RAND()+RAND()+RAND()+RAND()+RAND()+RAND()+RAND()+RAND())-6))-1)+D$15)</x:f>
        <x:v>1258906.406408476</x:v>
      </x:c>
      <x:c r="E285" s="97" t="n">
        <x:f>MAX(0,D285*(1+EXP((LN(1+'Monte Carlo'!$K$10)-0.5*'Monte Carlo'!$K$12^2)+'Monte Carlo'!$K$12*((RAND()+RAND()+RAND()+RAND()+RAND()+RAND()+RAND()+RAND()+RAND()+RAND()+RAND()+RAND())-6))-1)+E$15)</x:f>
        <x:v>930551.9012939755</x:v>
      </x:c>
      <x:c r="F285" s="97" t="n">
        <x:f>MAX(0,E285*(1+EXP((LN(1+'Monte Carlo'!$K$10)-0.5*'Monte Carlo'!$K$12^2)+'Monte Carlo'!$K$12*((RAND()+RAND()+RAND()+RAND()+RAND()+RAND()+RAND()+RAND()+RAND()+RAND()+RAND()+RAND())-6))-1)+F$15)</x:f>
        <x:v>796707.1809397488</x:v>
      </x:c>
      <x:c r="G285" s="97" t="n">
        <x:f>MAX(0,F285*(1+EXP((LN(1+'Monte Carlo'!$K$10)-0.5*'Monte Carlo'!$K$12^2)+'Monte Carlo'!$K$12*((RAND()+RAND()+RAND()+RAND()+RAND()+RAND()+RAND()+RAND()+RAND()+RAND()+RAND()+RAND())-6))-1)+G$15)</x:f>
        <x:v>795690.6743437339</x:v>
      </x:c>
      <x:c r="H285" s="97" t="n">
        <x:f>MAX(0,G285*(1+EXP((LN(1+'Monte Carlo'!$K$10)-0.5*'Monte Carlo'!$K$12^2)+'Monte Carlo'!$K$12*((RAND()+RAND()+RAND()+RAND()+RAND()+RAND()+RAND()+RAND()+RAND()+RAND()+RAND()+RAND())-6))-1)+H$15)</x:f>
        <x:v>884997.9140176909</x:v>
      </x:c>
      <x:c r="I285" s="97" t="n">
        <x:f>MAX(0,H285*(1+EXP((LN(1+'Monte Carlo'!$K$10)-0.5*'Monte Carlo'!$K$12^2)+'Monte Carlo'!$K$12*((RAND()+RAND()+RAND()+RAND()+RAND()+RAND()+RAND()+RAND()+RAND()+RAND()+RAND()+RAND())-6))-1)+I$15)</x:f>
        <x:v>1446597.7511829855</x:v>
      </x:c>
      <x:c r="J285" s="97" t="n">
        <x:f>MAX(0,I285*(1+EXP((LN(1+'Monte Carlo'!$K$10)-0.5*'Monte Carlo'!$K$12^2)+'Monte Carlo'!$K$12*((RAND()+RAND()+RAND()+RAND()+RAND()+RAND()+RAND()+RAND()+RAND()+RAND()+RAND()+RAND())-6))-1)+J$15)</x:f>
        <x:v>1734617.4368362827</x:v>
      </x:c>
      <x:c r="K285" s="97" t="n">
        <x:f>MAX(0,J285*(1+EXP((LN(1+'Monte Carlo'!$K$10)-0.5*'Monte Carlo'!$K$12^2)+'Monte Carlo'!$K$12*((RAND()+RAND()+RAND()+RAND()+RAND()+RAND()+RAND()+RAND()+RAND()+RAND()+RAND()+RAND())-6))-1)+K$15)</x:f>
        <x:v>1429550.7520880932</x:v>
      </x:c>
      <x:c r="L285" s="97" t="n">
        <x:f>MAX(0,K285*(1+EXP((LN(1+'Monte Carlo'!$K$10)-0.5*'Monte Carlo'!$K$12^2)+'Monte Carlo'!$K$12*((RAND()+RAND()+RAND()+RAND()+RAND()+RAND()+RAND()+RAND()+RAND()+RAND()+RAND()+RAND())-6))-1)+L$15)</x:f>
        <x:v>1555643.3564980794</x:v>
      </x:c>
      <x:c r="M285" s="97" t="n">
        <x:f>MAX(0,L285*(1+EXP((LN(1+'Monte Carlo'!$K$10)-0.5*'Monte Carlo'!$K$12^2)+'Monte Carlo'!$K$12*((RAND()+RAND()+RAND()+RAND()+RAND()+RAND()+RAND()+RAND()+RAND()+RAND()+RAND()+RAND())-6))-1)+M$15)</x:f>
        <x:v>1644041.2169117967</x:v>
      </x:c>
      <x:c r="N285" s="97" t="n">
        <x:f>MAX(0,M285*(1+EXP((LN(1+'Monte Carlo'!$K$10)-0.5*'Monte Carlo'!$K$12^2)+'Monte Carlo'!$K$12*((RAND()+RAND()+RAND()+RAND()+RAND()+RAND()+RAND()+RAND()+RAND()+RAND()+RAND()+RAND())-6))-1)+N$15)</x:f>
        <x:v>1982645.0583677264</x:v>
      </x:c>
      <x:c r="O285" s="97" t="n">
        <x:f>MAX(0,N285*(1+EXP((LN(1+'Monte Carlo'!$K$10)-0.5*'Monte Carlo'!$K$12^2)+'Monte Carlo'!$K$12*((RAND()+RAND()+RAND()+RAND()+RAND()+RAND()+RAND()+RAND()+RAND()+RAND()+RAND()+RAND())-6))-1)+O$15)</x:f>
        <x:v>2203056.069335255</x:v>
      </x:c>
      <x:c r="P285" s="97" t="n">
        <x:f>MAX(0,O285*(1+EXP((LN(1+'Monte Carlo'!$K$10)-0.5*'Monte Carlo'!$K$12^2)+'Monte Carlo'!$K$12*((RAND()+RAND()+RAND()+RAND()+RAND()+RAND()+RAND()+RAND()+RAND()+RAND()+RAND()+RAND())-6))-1)+P$15)</x:f>
        <x:v>1889179.4321590352</x:v>
      </x:c>
      <x:c r="Q285" s="97" t="n">
        <x:f>MAX(0,P285*(1+EXP((LN(1+'Monte Carlo'!$K$10)-0.5*'Monte Carlo'!$K$12^2)+'Monte Carlo'!$K$12*((RAND()+RAND()+RAND()+RAND()+RAND()+RAND()+RAND()+RAND()+RAND()+RAND()+RAND()+RAND())-6))-1)+Q$15)</x:f>
        <x:v>2362663.047089954</x:v>
      </x:c>
      <x:c r="R285" s="97" t="n">
        <x:f>MAX(0,Q285*(1+EXP((LN(1+'Monte Carlo'!$K$10)-0.5*'Monte Carlo'!$K$12^2)+'Monte Carlo'!$K$12*((RAND()+RAND()+RAND()+RAND()+RAND()+RAND()+RAND()+RAND()+RAND()+RAND()+RAND()+RAND())-6))-1)+R$15)</x:f>
        <x:v>2756601.867447378</x:v>
      </x:c>
      <x:c r="S285" s="97" t="n">
        <x:f>MAX(0,R285*(1+EXP((LN(1+'Monte Carlo'!$K$10)-0.5*'Monte Carlo'!$K$12^2)+'Monte Carlo'!$K$12*((RAND()+RAND()+RAND()+RAND()+RAND()+RAND()+RAND()+RAND()+RAND()+RAND()+RAND()+RAND())-6))-1)+S$15)</x:f>
        <x:v>2526023.4677283117</x:v>
      </x:c>
      <x:c r="T285" s="97" t="n">
        <x:f>MAX(0,S285*(1+EXP((LN(1+'Monte Carlo'!$K$10)-0.5*'Monte Carlo'!$K$12^2)+'Monte Carlo'!$K$12*((RAND()+RAND()+RAND()+RAND()+RAND()+RAND()+RAND()+RAND()+RAND()+RAND()+RAND()+RAND())-6))-1)+T$15)</x:f>
        <x:v>3412525.526701667</x:v>
      </x:c>
      <x:c r="U285" s="97" t="n">
        <x:f>MAX(0,T285*(1+EXP((LN(1+'Monte Carlo'!$K$10)-0.5*'Monte Carlo'!$K$12^2)+'Monte Carlo'!$K$12*((RAND()+RAND()+RAND()+RAND()+RAND()+RAND()+RAND()+RAND()+RAND()+RAND()+RAND()+RAND())-6))-1)+U$15)</x:f>
        <x:v>3943130.5363292173</x:v>
      </x:c>
      <x:c r="V285" s="97" t="n">
        <x:f>MAX(0,U285*(1+EXP((LN(1+'Monte Carlo'!$K$10)-0.5*'Monte Carlo'!$K$12^2)+'Monte Carlo'!$K$12*((RAND()+RAND()+RAND()+RAND()+RAND()+RAND()+RAND()+RAND()+RAND()+RAND()+RAND()+RAND())-6))-1)+V$15)</x:f>
        <x:v>3910774.461233928</x:v>
      </x:c>
      <x:c r="W285" s="97" t="n">
        <x:f>MAX(0,V285*(1+EXP((LN(1+'Monte Carlo'!$K$10)-0.5*'Monte Carlo'!$K$12^2)+'Monte Carlo'!$K$12*((RAND()+RAND()+RAND()+RAND()+RAND()+RAND()+RAND()+RAND()+RAND()+RAND()+RAND()+RAND())-6))-1)+W$15)</x:f>
        <x:v>3792544.578222733</x:v>
      </x:c>
      <x:c r="X285" s="97" t="n">
        <x:f>MAX(0,W285*(1+EXP((LN(1+'Monte Carlo'!$K$10)-0.5*'Monte Carlo'!$K$12^2)+'Monte Carlo'!$K$12*((RAND()+RAND()+RAND()+RAND()+RAND()+RAND()+RAND()+RAND()+RAND()+RAND()+RAND()+RAND())-6))-1)+X$15)</x:f>
        <x:v>4462417.490053013</x:v>
      </x:c>
      <x:c r="Y285" s="97" t="n">
        <x:f>MAX(0,X285*(1+EXP((LN(1+'Monte Carlo'!$K$10)-0.5*'Monte Carlo'!$K$12^2)+'Monte Carlo'!$K$12*((RAND()+RAND()+RAND()+RAND()+RAND()+RAND()+RAND()+RAND()+RAND()+RAND()+RAND()+RAND())-6))-1)+Y$15)</x:f>
        <x:v>5222858.444628601</x:v>
      </x:c>
      <x:c r="Z285" s="97" t="n">
        <x:f>MAX(0,Y285*(1+EXP((LN(1+'Monte Carlo'!$K$10)-0.5*'Monte Carlo'!$K$12^2)+'Monte Carlo'!$K$12*((RAND()+RAND()+RAND()+RAND()+RAND()+RAND()+RAND()+RAND()+RAND()+RAND()+RAND()+RAND())-6))-1)+Z$15)</x:f>
        <x:v>6626048.296031024</x:v>
      </x:c>
      <x:c r="AA285" s="97" t="n">
        <x:f>MAX(0,Z285*(1+EXP((LN(1+'Monte Carlo'!$K$10)-0.5*'Monte Carlo'!$K$12^2)+'Monte Carlo'!$K$12*((RAND()+RAND()+RAND()+RAND()+RAND()+RAND()+RAND()+RAND()+RAND()+RAND()+RAND()+RAND())-6))-1)+AA$15)</x:f>
        <x:v>7894099.294422959</x:v>
      </x:c>
      <x:c r="AB285" s="97" t="n">
        <x:f>MAX(0,AA285*(1+EXP((LN(1+'Monte Carlo'!$K$10)-0.5*'Monte Carlo'!$K$12^2)+'Monte Carlo'!$K$12*((RAND()+RAND()+RAND()+RAND()+RAND()+RAND()+RAND()+RAND()+RAND()+RAND()+RAND()+RAND())-6))-1)+AB$15)</x:f>
        <x:v>7883414.0039296</x:v>
      </x:c>
      <x:c r="AC285" s="97" t="n">
        <x:f>MAX(0,AB285*(1+EXP((LN(1+'Monte Carlo'!$K$10)-0.5*'Monte Carlo'!$K$12^2)+'Monte Carlo'!$K$12*((RAND()+RAND()+RAND()+RAND()+RAND()+RAND()+RAND()+RAND()+RAND()+RAND()+RAND()+RAND())-6))-1)+AC$15)</x:f>
        <x:v>7181857.863193998</x:v>
      </x:c>
      <x:c r="AD285" s="97" t="n">
        <x:f>MAX(0,AC285*(1+EXP((LN(1+'Monte Carlo'!$K$10)-0.5*'Monte Carlo'!$K$12^2)+'Monte Carlo'!$K$12*((RAND()+RAND()+RAND()+RAND()+RAND()+RAND()+RAND()+RAND()+RAND()+RAND()+RAND()+RAND())-6))-1)+AD$15)</x:f>
        <x:v>6565759.213781541</x:v>
      </x:c>
      <x:c r="AE285" s="97" t="n">
        <x:f>MAX(0,AD285*(1+EXP((LN(1+'Monte Carlo'!$K$10)-0.5*'Monte Carlo'!$K$12^2)+'Monte Carlo'!$K$12*((RAND()+RAND()+RAND()+RAND()+RAND()+RAND()+RAND()+RAND()+RAND()+RAND()+RAND()+RAND())-6))-1)+AE$15)</x:f>
        <x:v>7475439.677555463</x:v>
      </x:c>
      <x:c r="AF285" s="97" t="n">
        <x:f>MAX(0,AE285*(1+EXP((LN(1+'Monte Carlo'!$K$10)-0.5*'Monte Carlo'!$K$12^2)+'Monte Carlo'!$K$12*((RAND()+RAND()+RAND()+RAND()+RAND()+RAND()+RAND()+RAND()+RAND()+RAND()+RAND()+RAND())-6))-1)+AF$15)</x:f>
        <x:v>7766053.872390103</x:v>
      </x:c>
      <x:c r="AG285" s="97">
        <x:f t="shared" si="6"/>
        <x:v>1029031.25</x:v>
      </x:c>
    </x:row>
    <x:row r="286">
      <x:c r="A286" s="93">
        <x:v>265</x:v>
      </x:c>
      <x:c r="B286" s="97" t="n">
        <x:f>IF(AND(UPPER('Monte Carlo'!$K$4)="YES",'Monte Carlo'!$K$5&gt;0),'Monte Carlo'!$K$13,Liquidity_30Y!$C$14)</x:f>
        <x:v>1029031.25</x:v>
      </x:c>
      <x:c r="C286" s="97" t="n">
        <x:f>MAX(0,B286*(1+EXP((LN(1+'Monte Carlo'!$K$10)-0.5*'Monte Carlo'!$K$12^2)+'Monte Carlo'!$K$12*((RAND()+RAND()+RAND()+RAND()+RAND()+RAND()+RAND()+RAND()+RAND()+RAND()+RAND()+RAND())-6))-1)+C$15)</x:f>
        <x:v>1090852.5055267792</x:v>
      </x:c>
      <x:c r="D286" s="97" t="n">
        <x:f>MAX(0,C286*(1+EXP((LN(1+'Monte Carlo'!$K$10)-0.5*'Monte Carlo'!$K$12^2)+'Monte Carlo'!$K$12*((RAND()+RAND()+RAND()+RAND()+RAND()+RAND()+RAND()+RAND()+RAND()+RAND()+RAND()+RAND())-6))-1)+D$15)</x:f>
        <x:v>1382173.1219992323</x:v>
      </x:c>
      <x:c r="E286" s="97" t="n">
        <x:f>MAX(0,D286*(1+EXP((LN(1+'Monte Carlo'!$K$10)-0.5*'Monte Carlo'!$K$12^2)+'Monte Carlo'!$K$12*((RAND()+RAND()+RAND()+RAND()+RAND()+RAND()+RAND()+RAND()+RAND()+RAND()+RAND()+RAND())-6))-1)+E$15)</x:f>
        <x:v>1412600.2824367103</x:v>
      </x:c>
      <x:c r="F286" s="97" t="n">
        <x:f>MAX(0,E286*(1+EXP((LN(1+'Monte Carlo'!$K$10)-0.5*'Monte Carlo'!$K$12^2)+'Monte Carlo'!$K$12*((RAND()+RAND()+RAND()+RAND()+RAND()+RAND()+RAND()+RAND()+RAND()+RAND()+RAND()+RAND())-6))-1)+F$15)</x:f>
        <x:v>1665666.5275372623</x:v>
      </x:c>
      <x:c r="G286" s="97" t="n">
        <x:f>MAX(0,F286*(1+EXP((LN(1+'Monte Carlo'!$K$10)-0.5*'Monte Carlo'!$K$12^2)+'Monte Carlo'!$K$12*((RAND()+RAND()+RAND()+RAND()+RAND()+RAND()+RAND()+RAND()+RAND()+RAND()+RAND()+RAND())-6))-1)+G$15)</x:f>
        <x:v>2016233.4207937422</x:v>
      </x:c>
      <x:c r="H286" s="97" t="n">
        <x:f>MAX(0,G286*(1+EXP((LN(1+'Monte Carlo'!$K$10)-0.5*'Monte Carlo'!$K$12^2)+'Monte Carlo'!$K$12*((RAND()+RAND()+RAND()+RAND()+RAND()+RAND()+RAND()+RAND()+RAND()+RAND()+RAND()+RAND())-6))-1)+H$15)</x:f>
        <x:v>3075551.2474117954</x:v>
      </x:c>
      <x:c r="I286" s="97" t="n">
        <x:f>MAX(0,H286*(1+EXP((LN(1+'Monte Carlo'!$K$10)-0.5*'Monte Carlo'!$K$12^2)+'Monte Carlo'!$K$12*((RAND()+RAND()+RAND()+RAND()+RAND()+RAND()+RAND()+RAND()+RAND()+RAND()+RAND()+RAND())-6))-1)+I$15)</x:f>
        <x:v>3265386.574432598</x:v>
      </x:c>
      <x:c r="J286" s="97" t="n">
        <x:f>MAX(0,I286*(1+EXP((LN(1+'Monte Carlo'!$K$10)-0.5*'Monte Carlo'!$K$12^2)+'Monte Carlo'!$K$12*((RAND()+RAND()+RAND()+RAND()+RAND()+RAND()+RAND()+RAND()+RAND()+RAND()+RAND()+RAND())-6))-1)+J$15)</x:f>
        <x:v>2594462.390649956</x:v>
      </x:c>
      <x:c r="K286" s="97" t="n">
        <x:f>MAX(0,J286*(1+EXP((LN(1+'Monte Carlo'!$K$10)-0.5*'Monte Carlo'!$K$12^2)+'Monte Carlo'!$K$12*((RAND()+RAND()+RAND()+RAND()+RAND()+RAND()+RAND()+RAND()+RAND()+RAND()+RAND()+RAND())-6))-1)+K$15)</x:f>
        <x:v>3378739.8974364884</x:v>
      </x:c>
      <x:c r="L286" s="97" t="n">
        <x:f>MAX(0,K286*(1+EXP((LN(1+'Monte Carlo'!$K$10)-0.5*'Monte Carlo'!$K$12^2)+'Monte Carlo'!$K$12*((RAND()+RAND()+RAND()+RAND()+RAND()+RAND()+RAND()+RAND()+RAND()+RAND()+RAND()+RAND())-6))-1)+L$15)</x:f>
        <x:v>3423093.0297263404</x:v>
      </x:c>
      <x:c r="M286" s="97" t="n">
        <x:f>MAX(0,L286*(1+EXP((LN(1+'Monte Carlo'!$K$10)-0.5*'Monte Carlo'!$K$12^2)+'Monte Carlo'!$K$12*((RAND()+RAND()+RAND()+RAND()+RAND()+RAND()+RAND()+RAND()+RAND()+RAND()+RAND()+RAND())-6))-1)+M$15)</x:f>
        <x:v>3122028.790824417</x:v>
      </x:c>
      <x:c r="N286" s="97" t="n">
        <x:f>MAX(0,M286*(1+EXP((LN(1+'Monte Carlo'!$K$10)-0.5*'Monte Carlo'!$K$12^2)+'Monte Carlo'!$K$12*((RAND()+RAND()+RAND()+RAND()+RAND()+RAND()+RAND()+RAND()+RAND()+RAND()+RAND()+RAND())-6))-1)+N$15)</x:f>
        <x:v>2979653.4535091976</x:v>
      </x:c>
      <x:c r="O286" s="97" t="n">
        <x:f>MAX(0,N286*(1+EXP((LN(1+'Monte Carlo'!$K$10)-0.5*'Monte Carlo'!$K$12^2)+'Monte Carlo'!$K$12*((RAND()+RAND()+RAND()+RAND()+RAND()+RAND()+RAND()+RAND()+RAND()+RAND()+RAND()+RAND())-6))-1)+O$15)</x:f>
        <x:v>2859490.362331123</x:v>
      </x:c>
      <x:c r="P286" s="97" t="n">
        <x:f>MAX(0,O286*(1+EXP((LN(1+'Monte Carlo'!$K$10)-0.5*'Monte Carlo'!$K$12^2)+'Monte Carlo'!$K$12*((RAND()+RAND()+RAND()+RAND()+RAND()+RAND()+RAND()+RAND()+RAND()+RAND()+RAND()+RAND())-6))-1)+P$15)</x:f>
        <x:v>2962372.9128386662</x:v>
      </x:c>
      <x:c r="Q286" s="97" t="n">
        <x:f>MAX(0,P286*(1+EXP((LN(1+'Monte Carlo'!$K$10)-0.5*'Monte Carlo'!$K$12^2)+'Monte Carlo'!$K$12*((RAND()+RAND()+RAND()+RAND()+RAND()+RAND()+RAND()+RAND()+RAND()+RAND()+RAND()+RAND())-6))-1)+Q$15)</x:f>
        <x:v>2929655.510592235</x:v>
      </x:c>
      <x:c r="R286" s="97" t="n">
        <x:f>MAX(0,Q286*(1+EXP((LN(1+'Monte Carlo'!$K$10)-0.5*'Monte Carlo'!$K$12^2)+'Monte Carlo'!$K$12*((RAND()+RAND()+RAND()+RAND()+RAND()+RAND()+RAND()+RAND()+RAND()+RAND()+RAND()+RAND())-6))-1)+R$15)</x:f>
        <x:v>2703115.903325472</x:v>
      </x:c>
      <x:c r="S286" s="97" t="n">
        <x:f>MAX(0,R286*(1+EXP((LN(1+'Monte Carlo'!$K$10)-0.5*'Monte Carlo'!$K$12^2)+'Monte Carlo'!$K$12*((RAND()+RAND()+RAND()+RAND()+RAND()+RAND()+RAND()+RAND()+RAND()+RAND()+RAND()+RAND())-6))-1)+S$15)</x:f>
        <x:v>2552886.7274546544</x:v>
      </x:c>
      <x:c r="T286" s="97" t="n">
        <x:f>MAX(0,S286*(1+EXP((LN(1+'Monte Carlo'!$K$10)-0.5*'Monte Carlo'!$K$12^2)+'Monte Carlo'!$K$12*((RAND()+RAND()+RAND()+RAND()+RAND()+RAND()+RAND()+RAND()+RAND()+RAND()+RAND()+RAND())-6))-1)+T$15)</x:f>
        <x:v>4029278.030179278</x:v>
      </x:c>
      <x:c r="U286" s="97" t="n">
        <x:f>MAX(0,T286*(1+EXP((LN(1+'Monte Carlo'!$K$10)-0.5*'Monte Carlo'!$K$12^2)+'Monte Carlo'!$K$12*((RAND()+RAND()+RAND()+RAND()+RAND()+RAND()+RAND()+RAND()+RAND()+RAND()+RAND()+RAND())-6))-1)+U$15)</x:f>
        <x:v>3164410.5227281046</x:v>
      </x:c>
      <x:c r="V286" s="97" t="n">
        <x:f>MAX(0,U286*(1+EXP((LN(1+'Monte Carlo'!$K$10)-0.5*'Monte Carlo'!$K$12^2)+'Monte Carlo'!$K$12*((RAND()+RAND()+RAND()+RAND()+RAND()+RAND()+RAND()+RAND()+RAND()+RAND()+RAND()+RAND())-6))-1)+V$15)</x:f>
        <x:v>2322812.961677711</x:v>
      </x:c>
      <x:c r="W286" s="97" t="n">
        <x:f>MAX(0,V286*(1+EXP((LN(1+'Monte Carlo'!$K$10)-0.5*'Monte Carlo'!$K$12^2)+'Monte Carlo'!$K$12*((RAND()+RAND()+RAND()+RAND()+RAND()+RAND()+RAND()+RAND()+RAND()+RAND()+RAND()+RAND())-6))-1)+W$15)</x:f>
        <x:v>2124616.275877714</x:v>
      </x:c>
      <x:c r="X286" s="97" t="n">
        <x:f>MAX(0,W286*(1+EXP((LN(1+'Monte Carlo'!$K$10)-0.5*'Monte Carlo'!$K$12^2)+'Monte Carlo'!$K$12*((RAND()+RAND()+RAND()+RAND()+RAND()+RAND()+RAND()+RAND()+RAND()+RAND()+RAND()+RAND())-6))-1)+X$15)</x:f>
        <x:v>2430913.4455976244</x:v>
      </x:c>
      <x:c r="Y286" s="97" t="n">
        <x:f>MAX(0,X286*(1+EXP((LN(1+'Monte Carlo'!$K$10)-0.5*'Monte Carlo'!$K$12^2)+'Monte Carlo'!$K$12*((RAND()+RAND()+RAND()+RAND()+RAND()+RAND()+RAND()+RAND()+RAND()+RAND()+RAND()+RAND())-6))-1)+Y$15)</x:f>
        <x:v>3114815.45390773</x:v>
      </x:c>
      <x:c r="Z286" s="97" t="n">
        <x:f>MAX(0,Y286*(1+EXP((LN(1+'Monte Carlo'!$K$10)-0.5*'Monte Carlo'!$K$12^2)+'Monte Carlo'!$K$12*((RAND()+RAND()+RAND()+RAND()+RAND()+RAND()+RAND()+RAND()+RAND()+RAND()+RAND()+RAND())-6))-1)+Z$15)</x:f>
        <x:v>2918789.7753791753</x:v>
      </x:c>
      <x:c r="AA286" s="97" t="n">
        <x:f>MAX(0,Z286*(1+EXP((LN(1+'Monte Carlo'!$K$10)-0.5*'Monte Carlo'!$K$12^2)+'Monte Carlo'!$K$12*((RAND()+RAND()+RAND()+RAND()+RAND()+RAND()+RAND()+RAND()+RAND()+RAND()+RAND()+RAND())-6))-1)+AA$15)</x:f>
        <x:v>2001340.6052942001</x:v>
      </x:c>
      <x:c r="AB286" s="97" t="n">
        <x:f>MAX(0,AA286*(1+EXP((LN(1+'Monte Carlo'!$K$10)-0.5*'Monte Carlo'!$K$12^2)+'Monte Carlo'!$K$12*((RAND()+RAND()+RAND()+RAND()+RAND()+RAND()+RAND()+RAND()+RAND()+RAND()+RAND()+RAND())-6))-1)+AB$15)</x:f>
        <x:v>2633126.325109345</x:v>
      </x:c>
      <x:c r="AC286" s="97" t="n">
        <x:f>MAX(0,AB286*(1+EXP((LN(1+'Monte Carlo'!$K$10)-0.5*'Monte Carlo'!$K$12^2)+'Monte Carlo'!$K$12*((RAND()+RAND()+RAND()+RAND()+RAND()+RAND()+RAND()+RAND()+RAND()+RAND()+RAND()+RAND())-6))-1)+AC$15)</x:f>
        <x:v>3391366.824001092</x:v>
      </x:c>
      <x:c r="AD286" s="97" t="n">
        <x:f>MAX(0,AC286*(1+EXP((LN(1+'Monte Carlo'!$K$10)-0.5*'Monte Carlo'!$K$12^2)+'Monte Carlo'!$K$12*((RAND()+RAND()+RAND()+RAND()+RAND()+RAND()+RAND()+RAND()+RAND()+RAND()+RAND()+RAND())-6))-1)+AD$15)</x:f>
        <x:v>3116091.470288397</x:v>
      </x:c>
      <x:c r="AE286" s="97" t="n">
        <x:f>MAX(0,AD286*(1+EXP((LN(1+'Monte Carlo'!$K$10)-0.5*'Monte Carlo'!$K$12^2)+'Monte Carlo'!$K$12*((RAND()+RAND()+RAND()+RAND()+RAND()+RAND()+RAND()+RAND()+RAND()+RAND()+RAND()+RAND())-6))-1)+AE$15)</x:f>
        <x:v>3387467.5535031394</x:v>
      </x:c>
      <x:c r="AF286" s="97" t="n">
        <x:f>MAX(0,AE286*(1+EXP((LN(1+'Monte Carlo'!$K$10)-0.5*'Monte Carlo'!$K$12^2)+'Monte Carlo'!$K$12*((RAND()+RAND()+RAND()+RAND()+RAND()+RAND()+RAND()+RAND()+RAND()+RAND()+RAND()+RAND())-6))-1)+AF$15)</x:f>
        <x:v>3427224.0025651753</x:v>
      </x:c>
      <x:c r="AG286" s="97">
        <x:f t="shared" si="6"/>
        <x:v>1029031.25</x:v>
      </x:c>
    </x:row>
    <x:row r="287">
      <x:c r="A287" s="93">
        <x:v>266</x:v>
      </x:c>
      <x:c r="B287" s="97" t="n">
        <x:f>IF(AND(UPPER('Monte Carlo'!$K$4)="YES",'Monte Carlo'!$K$5&gt;0),'Monte Carlo'!$K$13,Liquidity_30Y!$C$14)</x:f>
        <x:v>1029031.25</x:v>
      </x:c>
      <x:c r="C287" s="97" t="n">
        <x:f>MAX(0,B287*(1+EXP((LN(1+'Monte Carlo'!$K$10)-0.5*'Monte Carlo'!$K$12^2)+'Monte Carlo'!$K$12*((RAND()+RAND()+RAND()+RAND()+RAND()+RAND()+RAND()+RAND()+RAND()+RAND()+RAND()+RAND())-6))-1)+C$15)</x:f>
        <x:v>1032320.4403465161</x:v>
      </x:c>
      <x:c r="D287" s="97" t="n">
        <x:f>MAX(0,C287*(1+EXP((LN(1+'Monte Carlo'!$K$10)-0.5*'Monte Carlo'!$K$12^2)+'Monte Carlo'!$K$12*((RAND()+RAND()+RAND()+RAND()+RAND()+RAND()+RAND()+RAND()+RAND()+RAND()+RAND()+RAND())-6))-1)+D$15)</x:f>
        <x:v>1117606.9576709545</x:v>
      </x:c>
      <x:c r="E287" s="97" t="n">
        <x:f>MAX(0,D287*(1+EXP((LN(1+'Monte Carlo'!$K$10)-0.5*'Monte Carlo'!$K$12^2)+'Monte Carlo'!$K$12*((RAND()+RAND()+RAND()+RAND()+RAND()+RAND()+RAND()+RAND()+RAND()+RAND()+RAND()+RAND())-6))-1)+E$15)</x:f>
        <x:v>1111072.5429792665</x:v>
      </x:c>
      <x:c r="F287" s="97" t="n">
        <x:f>MAX(0,E287*(1+EXP((LN(1+'Monte Carlo'!$K$10)-0.5*'Monte Carlo'!$K$12^2)+'Monte Carlo'!$K$12*((RAND()+RAND()+RAND()+RAND()+RAND()+RAND()+RAND()+RAND()+RAND()+RAND()+RAND()+RAND())-6))-1)+F$15)</x:f>
        <x:v>1255175.2636894595</x:v>
      </x:c>
      <x:c r="G287" s="97" t="n">
        <x:f>MAX(0,F287*(1+EXP((LN(1+'Monte Carlo'!$K$10)-0.5*'Monte Carlo'!$K$12^2)+'Monte Carlo'!$K$12*((RAND()+RAND()+RAND()+RAND()+RAND()+RAND()+RAND()+RAND()+RAND()+RAND()+RAND()+RAND())-6))-1)+G$15)</x:f>
        <x:v>1068993.6001445411</x:v>
      </x:c>
      <x:c r="H287" s="97" t="n">
        <x:f>MAX(0,G287*(1+EXP((LN(1+'Monte Carlo'!$K$10)-0.5*'Monte Carlo'!$K$12^2)+'Monte Carlo'!$K$12*((RAND()+RAND()+RAND()+RAND()+RAND()+RAND()+RAND()+RAND()+RAND()+RAND()+RAND()+RAND())-6))-1)+H$15)</x:f>
        <x:v>1320071.5430331999</x:v>
      </x:c>
      <x:c r="I287" s="97" t="n">
        <x:f>MAX(0,H287*(1+EXP((LN(1+'Monte Carlo'!$K$10)-0.5*'Monte Carlo'!$K$12^2)+'Monte Carlo'!$K$12*((RAND()+RAND()+RAND()+RAND()+RAND()+RAND()+RAND()+RAND()+RAND()+RAND()+RAND()+RAND())-6))-1)+I$15)</x:f>
        <x:v>1449299.4020120013</x:v>
      </x:c>
      <x:c r="J287" s="97" t="n">
        <x:f>MAX(0,I287*(1+EXP((LN(1+'Monte Carlo'!$K$10)-0.5*'Monte Carlo'!$K$12^2)+'Monte Carlo'!$K$12*((RAND()+RAND()+RAND()+RAND()+RAND()+RAND()+RAND()+RAND()+RAND()+RAND()+RAND()+RAND())-6))-1)+J$15)</x:f>
        <x:v>1591724.2231101454</x:v>
      </x:c>
      <x:c r="K287" s="97" t="n">
        <x:f>MAX(0,J287*(1+EXP((LN(1+'Monte Carlo'!$K$10)-0.5*'Monte Carlo'!$K$12^2)+'Monte Carlo'!$K$12*((RAND()+RAND()+RAND()+RAND()+RAND()+RAND()+RAND()+RAND()+RAND()+RAND()+RAND()+RAND())-6))-1)+K$15)</x:f>
        <x:v>1164164.2541972767</x:v>
      </x:c>
      <x:c r="L287" s="97" t="n">
        <x:f>MAX(0,K287*(1+EXP((LN(1+'Monte Carlo'!$K$10)-0.5*'Monte Carlo'!$K$12^2)+'Monte Carlo'!$K$12*((RAND()+RAND()+RAND()+RAND()+RAND()+RAND()+RAND()+RAND()+RAND()+RAND()+RAND()+RAND())-6))-1)+L$15)</x:f>
        <x:v>1218821.035822555</x:v>
      </x:c>
      <x:c r="M287" s="97" t="n">
        <x:f>MAX(0,L287*(1+EXP((LN(1+'Monte Carlo'!$K$10)-0.5*'Monte Carlo'!$K$12^2)+'Monte Carlo'!$K$12*((RAND()+RAND()+RAND()+RAND()+RAND()+RAND()+RAND()+RAND()+RAND()+RAND()+RAND()+RAND())-6))-1)+M$15)</x:f>
        <x:v>1037770.7386147609</x:v>
      </x:c>
      <x:c r="N287" s="97" t="n">
        <x:f>MAX(0,M287*(1+EXP((LN(1+'Monte Carlo'!$K$10)-0.5*'Monte Carlo'!$K$12^2)+'Monte Carlo'!$K$12*((RAND()+RAND()+RAND()+RAND()+RAND()+RAND()+RAND()+RAND()+RAND()+RAND()+RAND()+RAND())-6))-1)+N$15)</x:f>
        <x:v>1075890.8951265437</x:v>
      </x:c>
      <x:c r="O287" s="97" t="n">
        <x:f>MAX(0,N287*(1+EXP((LN(1+'Monte Carlo'!$K$10)-0.5*'Monte Carlo'!$K$12^2)+'Monte Carlo'!$K$12*((RAND()+RAND()+RAND()+RAND()+RAND()+RAND()+RAND()+RAND()+RAND()+RAND()+RAND()+RAND())-6))-1)+O$15)</x:f>
        <x:v>997833.9193098865</x:v>
      </x:c>
      <x:c r="P287" s="97" t="n">
        <x:f>MAX(0,O287*(1+EXP((LN(1+'Monte Carlo'!$K$10)-0.5*'Monte Carlo'!$K$12^2)+'Monte Carlo'!$K$12*((RAND()+RAND()+RAND()+RAND()+RAND()+RAND()+RAND()+RAND()+RAND()+RAND()+RAND()+RAND())-6))-1)+P$15)</x:f>
        <x:v>1139461.9074104778</x:v>
      </x:c>
      <x:c r="Q287" s="97" t="n">
        <x:f>MAX(0,P287*(1+EXP((LN(1+'Monte Carlo'!$K$10)-0.5*'Monte Carlo'!$K$12^2)+'Monte Carlo'!$K$12*((RAND()+RAND()+RAND()+RAND()+RAND()+RAND()+RAND()+RAND()+RAND()+RAND()+RAND()+RAND())-6))-1)+Q$15)</x:f>
        <x:v>1190736.5428776667</x:v>
      </x:c>
      <x:c r="R287" s="97" t="n">
        <x:f>MAX(0,Q287*(1+EXP((LN(1+'Monte Carlo'!$K$10)-0.5*'Monte Carlo'!$K$12^2)+'Monte Carlo'!$K$12*((RAND()+RAND()+RAND()+RAND()+RAND()+RAND()+RAND()+RAND()+RAND()+RAND()+RAND()+RAND())-6))-1)+R$15)</x:f>
        <x:v>994934.3985078074</x:v>
      </x:c>
      <x:c r="S287" s="97" t="n">
        <x:f>MAX(0,R287*(1+EXP((LN(1+'Monte Carlo'!$K$10)-0.5*'Monte Carlo'!$K$12^2)+'Monte Carlo'!$K$12*((RAND()+RAND()+RAND()+RAND()+RAND()+RAND()+RAND()+RAND()+RAND()+RAND()+RAND()+RAND())-6))-1)+S$15)</x:f>
        <x:v>1417518.8209682556</x:v>
      </x:c>
      <x:c r="T287" s="97" t="n">
        <x:f>MAX(0,S287*(1+EXP((LN(1+'Monte Carlo'!$K$10)-0.5*'Monte Carlo'!$K$12^2)+'Monte Carlo'!$K$12*((RAND()+RAND()+RAND()+RAND()+RAND()+RAND()+RAND()+RAND()+RAND()+RAND()+RAND()+RAND())-6))-1)+T$15)</x:f>
        <x:v>1181773.8778781737</x:v>
      </x:c>
      <x:c r="U287" s="97" t="n">
        <x:f>MAX(0,T287*(1+EXP((LN(1+'Monte Carlo'!$K$10)-0.5*'Monte Carlo'!$K$12^2)+'Monte Carlo'!$K$12*((RAND()+RAND()+RAND()+RAND()+RAND()+RAND()+RAND()+RAND()+RAND()+RAND()+RAND()+RAND())-6))-1)+U$15)</x:f>
        <x:v>1349909.6420950042</x:v>
      </x:c>
      <x:c r="V287" s="97" t="n">
        <x:f>MAX(0,U287*(1+EXP((LN(1+'Monte Carlo'!$K$10)-0.5*'Monte Carlo'!$K$12^2)+'Monte Carlo'!$K$12*((RAND()+RAND()+RAND()+RAND()+RAND()+RAND()+RAND()+RAND()+RAND()+RAND()+RAND()+RAND())-6))-1)+V$15)</x:f>
        <x:v>1246405.4006984613</x:v>
      </x:c>
      <x:c r="W287" s="97" t="n">
        <x:f>MAX(0,V287*(1+EXP((LN(1+'Monte Carlo'!$K$10)-0.5*'Monte Carlo'!$K$12^2)+'Monte Carlo'!$K$12*((RAND()+RAND()+RAND()+RAND()+RAND()+RAND()+RAND()+RAND()+RAND()+RAND()+RAND()+RAND())-6))-1)+W$15)</x:f>
        <x:v>1133746.576467927</x:v>
      </x:c>
      <x:c r="X287" s="97" t="n">
        <x:f>MAX(0,W287*(1+EXP((LN(1+'Monte Carlo'!$K$10)-0.5*'Monte Carlo'!$K$12^2)+'Monte Carlo'!$K$12*((RAND()+RAND()+RAND()+RAND()+RAND()+RAND()+RAND()+RAND()+RAND()+RAND()+RAND()+RAND())-6))-1)+X$15)</x:f>
        <x:v>1538450.786404901</x:v>
      </x:c>
      <x:c r="Y287" s="97" t="n">
        <x:f>MAX(0,X287*(1+EXP((LN(1+'Monte Carlo'!$K$10)-0.5*'Monte Carlo'!$K$12^2)+'Monte Carlo'!$K$12*((RAND()+RAND()+RAND()+RAND()+RAND()+RAND()+RAND()+RAND()+RAND()+RAND()+RAND()+RAND())-6))-1)+Y$15)</x:f>
        <x:v>1718252.497854701</x:v>
      </x:c>
      <x:c r="Z287" s="97" t="n">
        <x:f>MAX(0,Y287*(1+EXP((LN(1+'Monte Carlo'!$K$10)-0.5*'Monte Carlo'!$K$12^2)+'Monte Carlo'!$K$12*((RAND()+RAND()+RAND()+RAND()+RAND()+RAND()+RAND()+RAND()+RAND()+RAND()+RAND()+RAND())-6))-1)+Z$15)</x:f>
        <x:v>1847733.8608001014</x:v>
      </x:c>
      <x:c r="AA287" s="97" t="n">
        <x:f>MAX(0,Z287*(1+EXP((LN(1+'Monte Carlo'!$K$10)-0.5*'Monte Carlo'!$K$12^2)+'Monte Carlo'!$K$12*((RAND()+RAND()+RAND()+RAND()+RAND()+RAND()+RAND()+RAND()+RAND()+RAND()+RAND()+RAND())-6))-1)+AA$15)</x:f>
        <x:v>2052511.3340071817</x:v>
      </x:c>
      <x:c r="AB287" s="97" t="n">
        <x:f>MAX(0,AA287*(1+EXP((LN(1+'Monte Carlo'!$K$10)-0.5*'Monte Carlo'!$K$12^2)+'Monte Carlo'!$K$12*((RAND()+RAND()+RAND()+RAND()+RAND()+RAND()+RAND()+RAND()+RAND()+RAND()+RAND()+RAND())-6))-1)+AB$15)</x:f>
        <x:v>1802992.758916434</x:v>
      </x:c>
      <x:c r="AC287" s="97" t="n">
        <x:f>MAX(0,AB287*(1+EXP((LN(1+'Monte Carlo'!$K$10)-0.5*'Monte Carlo'!$K$12^2)+'Monte Carlo'!$K$12*((RAND()+RAND()+RAND()+RAND()+RAND()+RAND()+RAND()+RAND()+RAND()+RAND()+RAND()+RAND())-6))-1)+AC$15)</x:f>
        <x:v>1905878.0799536756</x:v>
      </x:c>
      <x:c r="AD287" s="97" t="n">
        <x:f>MAX(0,AC287*(1+EXP((LN(1+'Monte Carlo'!$K$10)-0.5*'Monte Carlo'!$K$12^2)+'Monte Carlo'!$K$12*((RAND()+RAND()+RAND()+RAND()+RAND()+RAND()+RAND()+RAND()+RAND()+RAND()+RAND()+RAND())-6))-1)+AD$15)</x:f>
        <x:v>1739307.2690081946</x:v>
      </x:c>
      <x:c r="AE287" s="97" t="n">
        <x:f>MAX(0,AD287*(1+EXP((LN(1+'Monte Carlo'!$K$10)-0.5*'Monte Carlo'!$K$12^2)+'Monte Carlo'!$K$12*((RAND()+RAND()+RAND()+RAND()+RAND()+RAND()+RAND()+RAND()+RAND()+RAND()+RAND()+RAND())-6))-1)+AE$15)</x:f>
        <x:v>1489408.4601200866</x:v>
      </x:c>
      <x:c r="AF287" s="97" t="n">
        <x:f>MAX(0,AE287*(1+EXP((LN(1+'Monte Carlo'!$K$10)-0.5*'Monte Carlo'!$K$12^2)+'Monte Carlo'!$K$12*((RAND()+RAND()+RAND()+RAND()+RAND()+RAND()+RAND()+RAND()+RAND()+RAND()+RAND()+RAND())-6))-1)+AF$15)</x:f>
        <x:v>1517423.1291073295</x:v>
      </x:c>
      <x:c r="AG287" s="97">
        <x:f t="shared" si="6"/>
        <x:v>1029031.25</x:v>
      </x:c>
    </x:row>
    <x:row r="288">
      <x:c r="A288" s="93">
        <x:v>267</x:v>
      </x:c>
      <x:c r="B288" s="97" t="n">
        <x:f>IF(AND(UPPER('Monte Carlo'!$K$4)="YES",'Monte Carlo'!$K$5&gt;0),'Monte Carlo'!$K$13,Liquidity_30Y!$C$14)</x:f>
        <x:v>1029031.25</x:v>
      </x:c>
      <x:c r="C288" s="97" t="n">
        <x:f>MAX(0,B288*(1+EXP((LN(1+'Monte Carlo'!$K$10)-0.5*'Monte Carlo'!$K$12^2)+'Monte Carlo'!$K$12*((RAND()+RAND()+RAND()+RAND()+RAND()+RAND()+RAND()+RAND()+RAND()+RAND()+RAND()+RAND())-6))-1)+C$15)</x:f>
        <x:v>1184483.5346427397</x:v>
      </x:c>
      <x:c r="D288" s="97" t="n">
        <x:f>MAX(0,C288*(1+EXP((LN(1+'Monte Carlo'!$K$10)-0.5*'Monte Carlo'!$K$12^2)+'Monte Carlo'!$K$12*((RAND()+RAND()+RAND()+RAND()+RAND()+RAND()+RAND()+RAND()+RAND()+RAND()+RAND()+RAND())-6))-1)+D$15)</x:f>
        <x:v>953259.4105735531</x:v>
      </x:c>
      <x:c r="E288" s="97" t="n">
        <x:f>MAX(0,D288*(1+EXP((LN(1+'Monte Carlo'!$K$10)-0.5*'Monte Carlo'!$K$12^2)+'Monte Carlo'!$K$12*((RAND()+RAND()+RAND()+RAND()+RAND()+RAND()+RAND()+RAND()+RAND()+RAND()+RAND()+RAND())-6))-1)+E$15)</x:f>
        <x:v>1062777.19732854</x:v>
      </x:c>
      <x:c r="F288" s="97" t="n">
        <x:f>MAX(0,E288*(1+EXP((LN(1+'Monte Carlo'!$K$10)-0.5*'Monte Carlo'!$K$12^2)+'Monte Carlo'!$K$12*((RAND()+RAND()+RAND()+RAND()+RAND()+RAND()+RAND()+RAND()+RAND()+RAND()+RAND()+RAND())-6))-1)+F$15)</x:f>
        <x:v>1068072.0770788982</x:v>
      </x:c>
      <x:c r="G288" s="97" t="n">
        <x:f>MAX(0,F288*(1+EXP((LN(1+'Monte Carlo'!$K$10)-0.5*'Monte Carlo'!$K$12^2)+'Monte Carlo'!$K$12*((RAND()+RAND()+RAND()+RAND()+RAND()+RAND()+RAND()+RAND()+RAND()+RAND()+RAND()+RAND())-6))-1)+G$15)</x:f>
        <x:v>1392869.1899986512</x:v>
      </x:c>
      <x:c r="H288" s="97" t="n">
        <x:f>MAX(0,G288*(1+EXP((LN(1+'Monte Carlo'!$K$10)-0.5*'Monte Carlo'!$K$12^2)+'Monte Carlo'!$K$12*((RAND()+RAND()+RAND()+RAND()+RAND()+RAND()+RAND()+RAND()+RAND()+RAND()+RAND()+RAND())-6))-1)+H$15)</x:f>
        <x:v>1245463.0801781123</x:v>
      </x:c>
      <x:c r="I288" s="97" t="n">
        <x:f>MAX(0,H288*(1+EXP((LN(1+'Monte Carlo'!$K$10)-0.5*'Monte Carlo'!$K$12^2)+'Monte Carlo'!$K$12*((RAND()+RAND()+RAND()+RAND()+RAND()+RAND()+RAND()+RAND()+RAND()+RAND()+RAND()+RAND())-6))-1)+I$15)</x:f>
        <x:v>1106437.5270210705</x:v>
      </x:c>
      <x:c r="J288" s="97" t="n">
        <x:f>MAX(0,I288*(1+EXP((LN(1+'Monte Carlo'!$K$10)-0.5*'Monte Carlo'!$K$12^2)+'Monte Carlo'!$K$12*((RAND()+RAND()+RAND()+RAND()+RAND()+RAND()+RAND()+RAND()+RAND()+RAND()+RAND()+RAND())-6))-1)+J$15)</x:f>
        <x:v>1148356.3392417915</x:v>
      </x:c>
      <x:c r="K288" s="97" t="n">
        <x:f>MAX(0,J288*(1+EXP((LN(1+'Monte Carlo'!$K$10)-0.5*'Monte Carlo'!$K$12^2)+'Monte Carlo'!$K$12*((RAND()+RAND()+RAND()+RAND()+RAND()+RAND()+RAND()+RAND()+RAND()+RAND()+RAND()+RAND())-6))-1)+K$15)</x:f>
        <x:v>1146671.5629744984</x:v>
      </x:c>
      <x:c r="L288" s="97" t="n">
        <x:f>MAX(0,K288*(1+EXP((LN(1+'Monte Carlo'!$K$10)-0.5*'Monte Carlo'!$K$12^2)+'Monte Carlo'!$K$12*((RAND()+RAND()+RAND()+RAND()+RAND()+RAND()+RAND()+RAND()+RAND()+RAND()+RAND()+RAND())-6))-1)+L$15)</x:f>
        <x:v>1242230.1994109137</x:v>
      </x:c>
      <x:c r="M288" s="97" t="n">
        <x:f>MAX(0,L288*(1+EXP((LN(1+'Monte Carlo'!$K$10)-0.5*'Monte Carlo'!$K$12^2)+'Monte Carlo'!$K$12*((RAND()+RAND()+RAND()+RAND()+RAND()+RAND()+RAND()+RAND()+RAND()+RAND()+RAND()+RAND())-6))-1)+M$15)</x:f>
        <x:v>1496174.569189962</x:v>
      </x:c>
      <x:c r="N288" s="97" t="n">
        <x:f>MAX(0,M288*(1+EXP((LN(1+'Monte Carlo'!$K$10)-0.5*'Monte Carlo'!$K$12^2)+'Monte Carlo'!$K$12*((RAND()+RAND()+RAND()+RAND()+RAND()+RAND()+RAND()+RAND()+RAND()+RAND()+RAND()+RAND())-6))-1)+N$15)</x:f>
        <x:v>1472604.8769184914</x:v>
      </x:c>
      <x:c r="O288" s="97" t="n">
        <x:f>MAX(0,N288*(1+EXP((LN(1+'Monte Carlo'!$K$10)-0.5*'Monte Carlo'!$K$12^2)+'Monte Carlo'!$K$12*((RAND()+RAND()+RAND()+RAND()+RAND()+RAND()+RAND()+RAND()+RAND()+RAND()+RAND()+RAND())-6))-1)+O$15)</x:f>
        <x:v>2010121.724530515</x:v>
      </x:c>
      <x:c r="P288" s="97" t="n">
        <x:f>MAX(0,O288*(1+EXP((LN(1+'Monte Carlo'!$K$10)-0.5*'Monte Carlo'!$K$12^2)+'Monte Carlo'!$K$12*((RAND()+RAND()+RAND()+RAND()+RAND()+RAND()+RAND()+RAND()+RAND()+RAND()+RAND()+RAND())-6))-1)+P$15)</x:f>
        <x:v>2516028.729559944</x:v>
      </x:c>
      <x:c r="Q288" s="97" t="n">
        <x:f>MAX(0,P288*(1+EXP((LN(1+'Monte Carlo'!$K$10)-0.5*'Monte Carlo'!$K$12^2)+'Monte Carlo'!$K$12*((RAND()+RAND()+RAND()+RAND()+RAND()+RAND()+RAND()+RAND()+RAND()+RAND()+RAND()+RAND())-6))-1)+Q$15)</x:f>
        <x:v>2363399.897347834</x:v>
      </x:c>
      <x:c r="R288" s="97" t="n">
        <x:f>MAX(0,Q288*(1+EXP((LN(1+'Monte Carlo'!$K$10)-0.5*'Monte Carlo'!$K$12^2)+'Monte Carlo'!$K$12*((RAND()+RAND()+RAND()+RAND()+RAND()+RAND()+RAND()+RAND()+RAND()+RAND()+RAND()+RAND())-6))-1)+R$15)</x:f>
        <x:v>2799396.6346725435</x:v>
      </x:c>
      <x:c r="S288" s="97" t="n">
        <x:f>MAX(0,R288*(1+EXP((LN(1+'Monte Carlo'!$K$10)-0.5*'Monte Carlo'!$K$12^2)+'Monte Carlo'!$K$12*((RAND()+RAND()+RAND()+RAND()+RAND()+RAND()+RAND()+RAND()+RAND()+RAND()+RAND()+RAND())-6))-1)+S$15)</x:f>
        <x:v>2799056.996477527</x:v>
      </x:c>
      <x:c r="T288" s="97" t="n">
        <x:f>MAX(0,S288*(1+EXP((LN(1+'Monte Carlo'!$K$10)-0.5*'Monte Carlo'!$K$12^2)+'Monte Carlo'!$K$12*((RAND()+RAND()+RAND()+RAND()+RAND()+RAND()+RAND()+RAND()+RAND()+RAND()+RAND()+RAND())-6))-1)+T$15)</x:f>
        <x:v>3434219.5890413173</x:v>
      </x:c>
      <x:c r="U288" s="97" t="n">
        <x:f>MAX(0,T288*(1+EXP((LN(1+'Monte Carlo'!$K$10)-0.5*'Monte Carlo'!$K$12^2)+'Monte Carlo'!$K$12*((RAND()+RAND()+RAND()+RAND()+RAND()+RAND()+RAND()+RAND()+RAND()+RAND()+RAND()+RAND())-6))-1)+U$15)</x:f>
        <x:v>4134136.223644223</x:v>
      </x:c>
      <x:c r="V288" s="97" t="n">
        <x:f>MAX(0,U288*(1+EXP((LN(1+'Monte Carlo'!$K$10)-0.5*'Monte Carlo'!$K$12^2)+'Monte Carlo'!$K$12*((RAND()+RAND()+RAND()+RAND()+RAND()+RAND()+RAND()+RAND()+RAND()+RAND()+RAND()+RAND())-6))-1)+V$15)</x:f>
        <x:v>4190423.0942048933</x:v>
      </x:c>
      <x:c r="W288" s="97" t="n">
        <x:f>MAX(0,V288*(1+EXP((LN(1+'Monte Carlo'!$K$10)-0.5*'Monte Carlo'!$K$12^2)+'Monte Carlo'!$K$12*((RAND()+RAND()+RAND()+RAND()+RAND()+RAND()+RAND()+RAND()+RAND()+RAND()+RAND()+RAND())-6))-1)+W$15)</x:f>
        <x:v>5744543.876248213</x:v>
      </x:c>
      <x:c r="X288" s="97" t="n">
        <x:f>MAX(0,W288*(1+EXP((LN(1+'Monte Carlo'!$K$10)-0.5*'Monte Carlo'!$K$12^2)+'Monte Carlo'!$K$12*((RAND()+RAND()+RAND()+RAND()+RAND()+RAND()+RAND()+RAND()+RAND()+RAND()+RAND()+RAND())-6))-1)+X$15)</x:f>
        <x:v>8869879.585513622</x:v>
      </x:c>
      <x:c r="Y288" s="97" t="n">
        <x:f>MAX(0,X288*(1+EXP((LN(1+'Monte Carlo'!$K$10)-0.5*'Monte Carlo'!$K$12^2)+'Monte Carlo'!$K$12*((RAND()+RAND()+RAND()+RAND()+RAND()+RAND()+RAND()+RAND()+RAND()+RAND()+RAND()+RAND())-6))-1)+Y$15)</x:f>
        <x:v>9507321.02714701</x:v>
      </x:c>
      <x:c r="Z288" s="97" t="n">
        <x:f>MAX(0,Y288*(1+EXP((LN(1+'Monte Carlo'!$K$10)-0.5*'Monte Carlo'!$K$12^2)+'Monte Carlo'!$K$12*((RAND()+RAND()+RAND()+RAND()+RAND()+RAND()+RAND()+RAND()+RAND()+RAND()+RAND()+RAND())-6))-1)+Z$15)</x:f>
        <x:v>11624405.245566204</x:v>
      </x:c>
      <x:c r="AA288" s="97" t="n">
        <x:f>MAX(0,Z288*(1+EXP((LN(1+'Monte Carlo'!$K$10)-0.5*'Monte Carlo'!$K$12^2)+'Monte Carlo'!$K$12*((RAND()+RAND()+RAND()+RAND()+RAND()+RAND()+RAND()+RAND()+RAND()+RAND()+RAND()+RAND())-6))-1)+AA$15)</x:f>
        <x:v>12043842.299289873</x:v>
      </x:c>
      <x:c r="AB288" s="97" t="n">
        <x:f>MAX(0,AA288*(1+EXP((LN(1+'Monte Carlo'!$K$10)-0.5*'Monte Carlo'!$K$12^2)+'Monte Carlo'!$K$12*((RAND()+RAND()+RAND()+RAND()+RAND()+RAND()+RAND()+RAND()+RAND()+RAND()+RAND()+RAND())-6))-1)+AB$15)</x:f>
        <x:v>11751701.459884604</x:v>
      </x:c>
      <x:c r="AC288" s="97" t="n">
        <x:f>MAX(0,AB288*(1+EXP((LN(1+'Monte Carlo'!$K$10)-0.5*'Monte Carlo'!$K$12^2)+'Monte Carlo'!$K$12*((RAND()+RAND()+RAND()+RAND()+RAND()+RAND()+RAND()+RAND()+RAND()+RAND()+RAND()+RAND())-6))-1)+AC$15)</x:f>
        <x:v>15674053.791390486</x:v>
      </x:c>
      <x:c r="AD288" s="97" t="n">
        <x:f>MAX(0,AC288*(1+EXP((LN(1+'Monte Carlo'!$K$10)-0.5*'Monte Carlo'!$K$12^2)+'Monte Carlo'!$K$12*((RAND()+RAND()+RAND()+RAND()+RAND()+RAND()+RAND()+RAND()+RAND()+RAND()+RAND()+RAND())-6))-1)+AD$15)</x:f>
        <x:v>21687896.33567021</x:v>
      </x:c>
      <x:c r="AE288" s="97" t="n">
        <x:f>MAX(0,AD288*(1+EXP((LN(1+'Monte Carlo'!$K$10)-0.5*'Monte Carlo'!$K$12^2)+'Monte Carlo'!$K$12*((RAND()+RAND()+RAND()+RAND()+RAND()+RAND()+RAND()+RAND()+RAND()+RAND()+RAND()+RAND())-6))-1)+AE$15)</x:f>
        <x:v>28004877.498616237</x:v>
      </x:c>
      <x:c r="AF288" s="97" t="n">
        <x:f>MAX(0,AE288*(1+EXP((LN(1+'Monte Carlo'!$K$10)-0.5*'Monte Carlo'!$K$12^2)+'Monte Carlo'!$K$12*((RAND()+RAND()+RAND()+RAND()+RAND()+RAND()+RAND()+RAND()+RAND()+RAND()+RAND()+RAND())-6))-1)+AF$15)</x:f>
        <x:v>21652945.415193904</x:v>
      </x:c>
      <x:c r="AG288" s="97">
        <x:f t="shared" si="6"/>
        <x:v>1029031.25</x:v>
      </x:c>
    </x:row>
    <x:row r="289">
      <x:c r="A289" s="93">
        <x:v>268</x:v>
      </x:c>
      <x:c r="B289" s="97" t="n">
        <x:f>IF(AND(UPPER('Monte Carlo'!$K$4)="YES",'Monte Carlo'!$K$5&gt;0),'Monte Carlo'!$K$13,Liquidity_30Y!$C$14)</x:f>
        <x:v>1029031.25</x:v>
      </x:c>
      <x:c r="C289" s="97" t="n">
        <x:f>MAX(0,B289*(1+EXP((LN(1+'Monte Carlo'!$K$10)-0.5*'Monte Carlo'!$K$12^2)+'Monte Carlo'!$K$12*((RAND()+RAND()+RAND()+RAND()+RAND()+RAND()+RAND()+RAND()+RAND()+RAND()+RAND()+RAND())-6))-1)+C$15)</x:f>
        <x:v>1114918.9857176216</x:v>
      </x:c>
      <x:c r="D289" s="97" t="n">
        <x:f>MAX(0,C289*(1+EXP((LN(1+'Monte Carlo'!$K$10)-0.5*'Monte Carlo'!$K$12^2)+'Monte Carlo'!$K$12*((RAND()+RAND()+RAND()+RAND()+RAND()+RAND()+RAND()+RAND()+RAND()+RAND()+RAND()+RAND())-6))-1)+D$15)</x:f>
        <x:v>1260236.8180478585</x:v>
      </x:c>
      <x:c r="E289" s="97" t="n">
        <x:f>MAX(0,D289*(1+EXP((LN(1+'Monte Carlo'!$K$10)-0.5*'Monte Carlo'!$K$12^2)+'Monte Carlo'!$K$12*((RAND()+RAND()+RAND()+RAND()+RAND()+RAND()+RAND()+RAND()+RAND()+RAND()+RAND()+RAND())-6))-1)+E$15)</x:f>
        <x:v>1068572.5632775275</x:v>
      </x:c>
      <x:c r="F289" s="97" t="n">
        <x:f>MAX(0,E289*(1+EXP((LN(1+'Monte Carlo'!$K$10)-0.5*'Monte Carlo'!$K$12^2)+'Monte Carlo'!$K$12*((RAND()+RAND()+RAND()+RAND()+RAND()+RAND()+RAND()+RAND()+RAND()+RAND()+RAND()+RAND())-6))-1)+F$15)</x:f>
        <x:v>1125413.0724363653</x:v>
      </x:c>
      <x:c r="G289" s="97" t="n">
        <x:f>MAX(0,F289*(1+EXP((LN(1+'Monte Carlo'!$K$10)-0.5*'Monte Carlo'!$K$12^2)+'Monte Carlo'!$K$12*((RAND()+RAND()+RAND()+RAND()+RAND()+RAND()+RAND()+RAND()+RAND()+RAND()+RAND()+RAND())-6))-1)+G$15)</x:f>
        <x:v>1357639.6245528047</x:v>
      </x:c>
      <x:c r="H289" s="97" t="n">
        <x:f>MAX(0,G289*(1+EXP((LN(1+'Monte Carlo'!$K$10)-0.5*'Monte Carlo'!$K$12^2)+'Monte Carlo'!$K$12*((RAND()+RAND()+RAND()+RAND()+RAND()+RAND()+RAND()+RAND()+RAND()+RAND()+RAND()+RAND())-6))-1)+H$15)</x:f>
        <x:v>1303556.2317872932</x:v>
      </x:c>
      <x:c r="I289" s="97" t="n">
        <x:f>MAX(0,H289*(1+EXP((LN(1+'Monte Carlo'!$K$10)-0.5*'Monte Carlo'!$K$12^2)+'Monte Carlo'!$K$12*((RAND()+RAND()+RAND()+RAND()+RAND()+RAND()+RAND()+RAND()+RAND()+RAND()+RAND()+RAND())-6))-1)+I$15)</x:f>
        <x:v>1337896.8428279087</x:v>
      </x:c>
      <x:c r="J289" s="97" t="n">
        <x:f>MAX(0,I289*(1+EXP((LN(1+'Monte Carlo'!$K$10)-0.5*'Monte Carlo'!$K$12^2)+'Monte Carlo'!$K$12*((RAND()+RAND()+RAND()+RAND()+RAND()+RAND()+RAND()+RAND()+RAND()+RAND()+RAND()+RAND())-6))-1)+J$15)</x:f>
        <x:v>1567353.6316565527</x:v>
      </x:c>
      <x:c r="K289" s="97" t="n">
        <x:f>MAX(0,J289*(1+EXP((LN(1+'Monte Carlo'!$K$10)-0.5*'Monte Carlo'!$K$12^2)+'Monte Carlo'!$K$12*((RAND()+RAND()+RAND()+RAND()+RAND()+RAND()+RAND()+RAND()+RAND()+RAND()+RAND()+RAND())-6))-1)+K$15)</x:f>
        <x:v>1876457.9129779525</x:v>
      </x:c>
      <x:c r="L289" s="97" t="n">
        <x:f>MAX(0,K289*(1+EXP((LN(1+'Monte Carlo'!$K$10)-0.5*'Monte Carlo'!$K$12^2)+'Monte Carlo'!$K$12*((RAND()+RAND()+RAND()+RAND()+RAND()+RAND()+RAND()+RAND()+RAND()+RAND()+RAND()+RAND())-6))-1)+L$15)</x:f>
        <x:v>2448410.6049841223</x:v>
      </x:c>
      <x:c r="M289" s="97" t="n">
        <x:f>MAX(0,L289*(1+EXP((LN(1+'Monte Carlo'!$K$10)-0.5*'Monte Carlo'!$K$12^2)+'Monte Carlo'!$K$12*((RAND()+RAND()+RAND()+RAND()+RAND()+RAND()+RAND()+RAND()+RAND()+RAND()+RAND()+RAND())-6))-1)+M$15)</x:f>
        <x:v>2349600.523274982</x:v>
      </x:c>
      <x:c r="N289" s="97" t="n">
        <x:f>MAX(0,M289*(1+EXP((LN(1+'Monte Carlo'!$K$10)-0.5*'Monte Carlo'!$K$12^2)+'Monte Carlo'!$K$12*((RAND()+RAND()+RAND()+RAND()+RAND()+RAND()+RAND()+RAND()+RAND()+RAND()+RAND()+RAND())-6))-1)+N$15)</x:f>
        <x:v>3056635.0372177586</x:v>
      </x:c>
      <x:c r="O289" s="97" t="n">
        <x:f>MAX(0,N289*(1+EXP((LN(1+'Monte Carlo'!$K$10)-0.5*'Monte Carlo'!$K$12^2)+'Monte Carlo'!$K$12*((RAND()+RAND()+RAND()+RAND()+RAND()+RAND()+RAND()+RAND()+RAND()+RAND()+RAND()+RAND())-6))-1)+O$15)</x:f>
        <x:v>3890072.0957485037</x:v>
      </x:c>
      <x:c r="P289" s="97" t="n">
        <x:f>MAX(0,O289*(1+EXP((LN(1+'Monte Carlo'!$K$10)-0.5*'Monte Carlo'!$K$12^2)+'Monte Carlo'!$K$12*((RAND()+RAND()+RAND()+RAND()+RAND()+RAND()+RAND()+RAND()+RAND()+RAND()+RAND()+RAND())-6))-1)+P$15)</x:f>
        <x:v>3269242.1334472476</x:v>
      </x:c>
      <x:c r="Q289" s="97" t="n">
        <x:f>MAX(0,P289*(1+EXP((LN(1+'Monte Carlo'!$K$10)-0.5*'Monte Carlo'!$K$12^2)+'Monte Carlo'!$K$12*((RAND()+RAND()+RAND()+RAND()+RAND()+RAND()+RAND()+RAND()+RAND()+RAND()+RAND()+RAND())-6))-1)+Q$15)</x:f>
        <x:v>3701565.878389819</x:v>
      </x:c>
      <x:c r="R289" s="97" t="n">
        <x:f>MAX(0,Q289*(1+EXP((LN(1+'Monte Carlo'!$K$10)-0.5*'Monte Carlo'!$K$12^2)+'Monte Carlo'!$K$12*((RAND()+RAND()+RAND()+RAND()+RAND()+RAND()+RAND()+RAND()+RAND()+RAND()+RAND()+RAND())-6))-1)+R$15)</x:f>
        <x:v>3592137.826835476</x:v>
      </x:c>
      <x:c r="S289" s="97" t="n">
        <x:f>MAX(0,R289*(1+EXP((LN(1+'Monte Carlo'!$K$10)-0.5*'Monte Carlo'!$K$12^2)+'Monte Carlo'!$K$12*((RAND()+RAND()+RAND()+RAND()+RAND()+RAND()+RAND()+RAND()+RAND()+RAND()+RAND()+RAND())-6))-1)+S$15)</x:f>
        <x:v>3819120.999844091</x:v>
      </x:c>
      <x:c r="T289" s="97" t="n">
        <x:f>MAX(0,S289*(1+EXP((LN(1+'Monte Carlo'!$K$10)-0.5*'Monte Carlo'!$K$12^2)+'Monte Carlo'!$K$12*((RAND()+RAND()+RAND()+RAND()+RAND()+RAND()+RAND()+RAND()+RAND()+RAND()+RAND()+RAND())-6))-1)+T$15)</x:f>
        <x:v>4945663.412958688</x:v>
      </x:c>
      <x:c r="U289" s="97" t="n">
        <x:f>MAX(0,T289*(1+EXP((LN(1+'Monte Carlo'!$K$10)-0.5*'Monte Carlo'!$K$12^2)+'Monte Carlo'!$K$12*((RAND()+RAND()+RAND()+RAND()+RAND()+RAND()+RAND()+RAND()+RAND()+RAND()+RAND()+RAND())-6))-1)+U$15)</x:f>
        <x:v>6104252.86397056</x:v>
      </x:c>
      <x:c r="V289" s="97" t="n">
        <x:f>MAX(0,U289*(1+EXP((LN(1+'Monte Carlo'!$K$10)-0.5*'Monte Carlo'!$K$12^2)+'Monte Carlo'!$K$12*((RAND()+RAND()+RAND()+RAND()+RAND()+RAND()+RAND()+RAND()+RAND()+RAND()+RAND()+RAND())-6))-1)+V$15)</x:f>
        <x:v>5618818.835651318</x:v>
      </x:c>
      <x:c r="W289" s="97" t="n">
        <x:f>MAX(0,V289*(1+EXP((LN(1+'Monte Carlo'!$K$10)-0.5*'Monte Carlo'!$K$12^2)+'Monte Carlo'!$K$12*((RAND()+RAND()+RAND()+RAND()+RAND()+RAND()+RAND()+RAND()+RAND()+RAND()+RAND()+RAND())-6))-1)+W$15)</x:f>
        <x:v>6308810.788303487</x:v>
      </x:c>
      <x:c r="X289" s="97" t="n">
        <x:f>MAX(0,W289*(1+EXP((LN(1+'Monte Carlo'!$K$10)-0.5*'Monte Carlo'!$K$12^2)+'Monte Carlo'!$K$12*((RAND()+RAND()+RAND()+RAND()+RAND()+RAND()+RAND()+RAND()+RAND()+RAND()+RAND()+RAND())-6))-1)+X$15)</x:f>
        <x:v>4564905.912337249</x:v>
      </x:c>
      <x:c r="Y289" s="97" t="n">
        <x:f>MAX(0,X289*(1+EXP((LN(1+'Monte Carlo'!$K$10)-0.5*'Monte Carlo'!$K$12^2)+'Monte Carlo'!$K$12*((RAND()+RAND()+RAND()+RAND()+RAND()+RAND()+RAND()+RAND()+RAND()+RAND()+RAND()+RAND())-6))-1)+Y$15)</x:f>
        <x:v>5574870.16601053</x:v>
      </x:c>
      <x:c r="Z289" s="97" t="n">
        <x:f>MAX(0,Y289*(1+EXP((LN(1+'Monte Carlo'!$K$10)-0.5*'Monte Carlo'!$K$12^2)+'Monte Carlo'!$K$12*((RAND()+RAND()+RAND()+RAND()+RAND()+RAND()+RAND()+RAND()+RAND()+RAND()+RAND()+RAND())-6))-1)+Z$15)</x:f>
        <x:v>5678039.96039574</x:v>
      </x:c>
      <x:c r="AA289" s="97" t="n">
        <x:f>MAX(0,Z289*(1+EXP((LN(1+'Monte Carlo'!$K$10)-0.5*'Monte Carlo'!$K$12^2)+'Monte Carlo'!$K$12*((RAND()+RAND()+RAND()+RAND()+RAND()+RAND()+RAND()+RAND()+RAND()+RAND()+RAND()+RAND())-6))-1)+AA$15)</x:f>
        <x:v>6003380.535835813</x:v>
      </x:c>
      <x:c r="AB289" s="97" t="n">
        <x:f>MAX(0,AA289*(1+EXP((LN(1+'Monte Carlo'!$K$10)-0.5*'Monte Carlo'!$K$12^2)+'Monte Carlo'!$K$12*((RAND()+RAND()+RAND()+RAND()+RAND()+RAND()+RAND()+RAND()+RAND()+RAND()+RAND()+RAND())-6))-1)+AB$15)</x:f>
        <x:v>6957377.545747799</x:v>
      </x:c>
      <x:c r="AC289" s="97" t="n">
        <x:f>MAX(0,AB289*(1+EXP((LN(1+'Monte Carlo'!$K$10)-0.5*'Monte Carlo'!$K$12^2)+'Monte Carlo'!$K$12*((RAND()+RAND()+RAND()+RAND()+RAND()+RAND()+RAND()+RAND()+RAND()+RAND()+RAND()+RAND())-6))-1)+AC$15)</x:f>
        <x:v>6274646.160844116</x:v>
      </x:c>
      <x:c r="AD289" s="97" t="n">
        <x:f>MAX(0,AC289*(1+EXP((LN(1+'Monte Carlo'!$K$10)-0.5*'Monte Carlo'!$K$12^2)+'Monte Carlo'!$K$12*((RAND()+RAND()+RAND()+RAND()+RAND()+RAND()+RAND()+RAND()+RAND()+RAND()+RAND()+RAND())-6))-1)+AD$15)</x:f>
        <x:v>5533557.4803233445</x:v>
      </x:c>
      <x:c r="AE289" s="97" t="n">
        <x:f>MAX(0,AD289*(1+EXP((LN(1+'Monte Carlo'!$K$10)-0.5*'Monte Carlo'!$K$12^2)+'Monte Carlo'!$K$12*((RAND()+RAND()+RAND()+RAND()+RAND()+RAND()+RAND()+RAND()+RAND()+RAND()+RAND()+RAND())-6))-1)+AE$15)</x:f>
        <x:v>4403993.752648017</x:v>
      </x:c>
      <x:c r="AF289" s="97" t="n">
        <x:f>MAX(0,AE289*(1+EXP((LN(1+'Monte Carlo'!$K$10)-0.5*'Monte Carlo'!$K$12^2)+'Monte Carlo'!$K$12*((RAND()+RAND()+RAND()+RAND()+RAND()+RAND()+RAND()+RAND()+RAND()+RAND()+RAND()+RAND())-6))-1)+AF$15)</x:f>
        <x:v>3413873.530828665</x:v>
      </x:c>
      <x:c r="AG289" s="97">
        <x:f t="shared" si="6"/>
        <x:v>921368.75132228283</x:v>
      </x:c>
    </x:row>
    <x:row r="290">
      <x:c r="A290" s="93">
        <x:v>269</x:v>
      </x:c>
      <x:c r="B290" s="97" t="n">
        <x:f>IF(AND(UPPER('Monte Carlo'!$K$4)="YES",'Monte Carlo'!$K$5&gt;0),'Monte Carlo'!$K$13,Liquidity_30Y!$C$14)</x:f>
        <x:v>1029031.25</x:v>
      </x:c>
      <x:c r="C290" s="97" t="n">
        <x:f>MAX(0,B290*(1+EXP((LN(1+'Monte Carlo'!$K$10)-0.5*'Monte Carlo'!$K$12^2)+'Monte Carlo'!$K$12*((RAND()+RAND()+RAND()+RAND()+RAND()+RAND()+RAND()+RAND()+RAND()+RAND()+RAND()+RAND())-6))-1)+C$15)</x:f>
        <x:v>974607.926184082</x:v>
      </x:c>
      <x:c r="D290" s="97" t="n">
        <x:f>MAX(0,C290*(1+EXP((LN(1+'Monte Carlo'!$K$10)-0.5*'Monte Carlo'!$K$12^2)+'Monte Carlo'!$K$12*((RAND()+RAND()+RAND()+RAND()+RAND()+RAND()+RAND()+RAND()+RAND()+RAND()+RAND()+RAND())-6))-1)+D$15)</x:f>
        <x:v>1007399.6132580782</x:v>
      </x:c>
      <x:c r="E290" s="97" t="n">
        <x:f>MAX(0,D290*(1+EXP((LN(1+'Monte Carlo'!$K$10)-0.5*'Monte Carlo'!$K$12^2)+'Monte Carlo'!$K$12*((RAND()+RAND()+RAND()+RAND()+RAND()+RAND()+RAND()+RAND()+RAND()+RAND()+RAND()+RAND())-6))-1)+E$15)</x:f>
        <x:v>1020335.4639676086</x:v>
      </x:c>
      <x:c r="F290" s="97" t="n">
        <x:f>MAX(0,E290*(1+EXP((LN(1+'Monte Carlo'!$K$10)-0.5*'Monte Carlo'!$K$12^2)+'Monte Carlo'!$K$12*((RAND()+RAND()+RAND()+RAND()+RAND()+RAND()+RAND()+RAND()+RAND()+RAND()+RAND()+RAND())-6))-1)+F$15)</x:f>
        <x:v>1088817.6965037123</x:v>
      </x:c>
      <x:c r="G290" s="97" t="n">
        <x:f>MAX(0,F290*(1+EXP((LN(1+'Monte Carlo'!$K$10)-0.5*'Monte Carlo'!$K$12^2)+'Monte Carlo'!$K$12*((RAND()+RAND()+RAND()+RAND()+RAND()+RAND()+RAND()+RAND()+RAND()+RAND()+RAND()+RAND())-6))-1)+G$15)</x:f>
        <x:v>1423994.3304026537</x:v>
      </x:c>
      <x:c r="H290" s="97" t="n">
        <x:f>MAX(0,G290*(1+EXP((LN(1+'Monte Carlo'!$K$10)-0.5*'Monte Carlo'!$K$12^2)+'Monte Carlo'!$K$12*((RAND()+RAND()+RAND()+RAND()+RAND()+RAND()+RAND()+RAND()+RAND()+RAND()+RAND()+RAND())-6))-1)+H$15)</x:f>
        <x:v>1652364.6488005656</x:v>
      </x:c>
      <x:c r="I290" s="97" t="n">
        <x:f>MAX(0,H290*(1+EXP((LN(1+'Monte Carlo'!$K$10)-0.5*'Monte Carlo'!$K$12^2)+'Monte Carlo'!$K$12*((RAND()+RAND()+RAND()+RAND()+RAND()+RAND()+RAND()+RAND()+RAND()+RAND()+RAND()+RAND())-6))-1)+I$15)</x:f>
        <x:v>1707945.1088630613</x:v>
      </x:c>
      <x:c r="J290" s="97" t="n">
        <x:f>MAX(0,I290*(1+EXP((LN(1+'Monte Carlo'!$K$10)-0.5*'Monte Carlo'!$K$12^2)+'Monte Carlo'!$K$12*((RAND()+RAND()+RAND()+RAND()+RAND()+RAND()+RAND()+RAND()+RAND()+RAND()+RAND()+RAND())-6))-1)+J$15)</x:f>
        <x:v>1971365.1724405028</x:v>
      </x:c>
      <x:c r="K290" s="97" t="n">
        <x:f>MAX(0,J290*(1+EXP((LN(1+'Monte Carlo'!$K$10)-0.5*'Monte Carlo'!$K$12^2)+'Monte Carlo'!$K$12*((RAND()+RAND()+RAND()+RAND()+RAND()+RAND()+RAND()+RAND()+RAND()+RAND()+RAND()+RAND())-6))-1)+K$15)</x:f>
        <x:v>2501067.527868839</x:v>
      </x:c>
      <x:c r="L290" s="97" t="n">
        <x:f>MAX(0,K290*(1+EXP((LN(1+'Monte Carlo'!$K$10)-0.5*'Monte Carlo'!$K$12^2)+'Monte Carlo'!$K$12*((RAND()+RAND()+RAND()+RAND()+RAND()+RAND()+RAND()+RAND()+RAND()+RAND()+RAND()+RAND())-6))-1)+L$15)</x:f>
        <x:v>3182371.72912684</x:v>
      </x:c>
      <x:c r="M290" s="97" t="n">
        <x:f>MAX(0,L290*(1+EXP((LN(1+'Monte Carlo'!$K$10)-0.5*'Monte Carlo'!$K$12^2)+'Monte Carlo'!$K$12*((RAND()+RAND()+RAND()+RAND()+RAND()+RAND()+RAND()+RAND()+RAND()+RAND()+RAND()+RAND())-6))-1)+M$15)</x:f>
        <x:v>3111182.663953233</x:v>
      </x:c>
      <x:c r="N290" s="97" t="n">
        <x:f>MAX(0,M290*(1+EXP((LN(1+'Monte Carlo'!$K$10)-0.5*'Monte Carlo'!$K$12^2)+'Monte Carlo'!$K$12*((RAND()+RAND()+RAND()+RAND()+RAND()+RAND()+RAND()+RAND()+RAND()+RAND()+RAND()+RAND())-6))-1)+N$15)</x:f>
        <x:v>3105331.4387266324</x:v>
      </x:c>
      <x:c r="O290" s="97" t="n">
        <x:f>MAX(0,N290*(1+EXP((LN(1+'Monte Carlo'!$K$10)-0.5*'Monte Carlo'!$K$12^2)+'Monte Carlo'!$K$12*((RAND()+RAND()+RAND()+RAND()+RAND()+RAND()+RAND()+RAND()+RAND()+RAND()+RAND()+RAND())-6))-1)+O$15)</x:f>
        <x:v>3110518.5209710835</x:v>
      </x:c>
      <x:c r="P290" s="97" t="n">
        <x:f>MAX(0,O290*(1+EXP((LN(1+'Monte Carlo'!$K$10)-0.5*'Monte Carlo'!$K$12^2)+'Monte Carlo'!$K$12*((RAND()+RAND()+RAND()+RAND()+RAND()+RAND()+RAND()+RAND()+RAND()+RAND()+RAND()+RAND())-6))-1)+P$15)</x:f>
        <x:v>3126328.627681007</x:v>
      </x:c>
      <x:c r="Q290" s="97" t="n">
        <x:f>MAX(0,P290*(1+EXP((LN(1+'Monte Carlo'!$K$10)-0.5*'Monte Carlo'!$K$12^2)+'Monte Carlo'!$K$12*((RAND()+RAND()+RAND()+RAND()+RAND()+RAND()+RAND()+RAND()+RAND()+RAND()+RAND()+RAND())-6))-1)+Q$15)</x:f>
        <x:v>3416930.6960304044</x:v>
      </x:c>
      <x:c r="R290" s="97" t="n">
        <x:f>MAX(0,Q290*(1+EXP((LN(1+'Monte Carlo'!$K$10)-0.5*'Monte Carlo'!$K$12^2)+'Monte Carlo'!$K$12*((RAND()+RAND()+RAND()+RAND()+RAND()+RAND()+RAND()+RAND()+RAND()+RAND()+RAND()+RAND())-6))-1)+R$15)</x:f>
        <x:v>3439138.382239418</x:v>
      </x:c>
      <x:c r="S290" s="97" t="n">
        <x:f>MAX(0,R290*(1+EXP((LN(1+'Monte Carlo'!$K$10)-0.5*'Monte Carlo'!$K$12^2)+'Monte Carlo'!$K$12*((RAND()+RAND()+RAND()+RAND()+RAND()+RAND()+RAND()+RAND()+RAND()+RAND()+RAND()+RAND())-6))-1)+S$15)</x:f>
        <x:v>3407067.1190788974</x:v>
      </x:c>
      <x:c r="T290" s="97" t="n">
        <x:f>MAX(0,S290*(1+EXP((LN(1+'Monte Carlo'!$K$10)-0.5*'Monte Carlo'!$K$12^2)+'Monte Carlo'!$K$12*((RAND()+RAND()+RAND()+RAND()+RAND()+RAND()+RAND()+RAND()+RAND()+RAND()+RAND()+RAND())-6))-1)+T$15)</x:f>
        <x:v>3791355.1778284395</x:v>
      </x:c>
      <x:c r="U290" s="97" t="n">
        <x:f>MAX(0,T290*(1+EXP((LN(1+'Monte Carlo'!$K$10)-0.5*'Monte Carlo'!$K$12^2)+'Monte Carlo'!$K$12*((RAND()+RAND()+RAND()+RAND()+RAND()+RAND()+RAND()+RAND()+RAND()+RAND()+RAND()+RAND())-6))-1)+U$15)</x:f>
        <x:v>3863790.5322678722</x:v>
      </x:c>
      <x:c r="V290" s="97" t="n">
        <x:f>MAX(0,U290*(1+EXP((LN(1+'Monte Carlo'!$K$10)-0.5*'Monte Carlo'!$K$12^2)+'Monte Carlo'!$K$12*((RAND()+RAND()+RAND()+RAND()+RAND()+RAND()+RAND()+RAND()+RAND()+RAND()+RAND()+RAND())-6))-1)+V$15)</x:f>
        <x:v>4802323.758754684</x:v>
      </x:c>
      <x:c r="W290" s="97" t="n">
        <x:f>MAX(0,V290*(1+EXP((LN(1+'Monte Carlo'!$K$10)-0.5*'Monte Carlo'!$K$12^2)+'Monte Carlo'!$K$12*((RAND()+RAND()+RAND()+RAND()+RAND()+RAND()+RAND()+RAND()+RAND()+RAND()+RAND()+RAND())-6))-1)+W$15)</x:f>
        <x:v>5263755.403309057</x:v>
      </x:c>
      <x:c r="X290" s="97" t="n">
        <x:f>MAX(0,W290*(1+EXP((LN(1+'Monte Carlo'!$K$10)-0.5*'Monte Carlo'!$K$12^2)+'Monte Carlo'!$K$12*((RAND()+RAND()+RAND()+RAND()+RAND()+RAND()+RAND()+RAND()+RAND()+RAND()+RAND()+RAND())-6))-1)+X$15)</x:f>
        <x:v>5781539.315542457</x:v>
      </x:c>
      <x:c r="Y290" s="97" t="n">
        <x:f>MAX(0,X290*(1+EXP((LN(1+'Monte Carlo'!$K$10)-0.5*'Monte Carlo'!$K$12^2)+'Monte Carlo'!$K$12*((RAND()+RAND()+RAND()+RAND()+RAND()+RAND()+RAND()+RAND()+RAND()+RAND()+RAND()+RAND())-6))-1)+Y$15)</x:f>
        <x:v>6627986.568129462</x:v>
      </x:c>
      <x:c r="Z290" s="97" t="n">
        <x:f>MAX(0,Y290*(1+EXP((LN(1+'Monte Carlo'!$K$10)-0.5*'Monte Carlo'!$K$12^2)+'Monte Carlo'!$K$12*((RAND()+RAND()+RAND()+RAND()+RAND()+RAND()+RAND()+RAND()+RAND()+RAND()+RAND()+RAND())-6))-1)+Z$15)</x:f>
        <x:v>8105154.833429325</x:v>
      </x:c>
      <x:c r="AA290" s="97" t="n">
        <x:f>MAX(0,Z290*(1+EXP((LN(1+'Monte Carlo'!$K$10)-0.5*'Monte Carlo'!$K$12^2)+'Monte Carlo'!$K$12*((RAND()+RAND()+RAND()+RAND()+RAND()+RAND()+RAND()+RAND()+RAND()+RAND()+RAND()+RAND())-6))-1)+AA$15)</x:f>
        <x:v>8086401.7684758</x:v>
      </x:c>
      <x:c r="AB290" s="97" t="n">
        <x:f>MAX(0,AA290*(1+EXP((LN(1+'Monte Carlo'!$K$10)-0.5*'Monte Carlo'!$K$12^2)+'Monte Carlo'!$K$12*((RAND()+RAND()+RAND()+RAND()+RAND()+RAND()+RAND()+RAND()+RAND()+RAND()+RAND()+RAND())-6))-1)+AB$15)</x:f>
        <x:v>8950479.912827803</x:v>
      </x:c>
      <x:c r="AC290" s="97" t="n">
        <x:f>MAX(0,AB290*(1+EXP((LN(1+'Monte Carlo'!$K$10)-0.5*'Monte Carlo'!$K$12^2)+'Monte Carlo'!$K$12*((RAND()+RAND()+RAND()+RAND()+RAND()+RAND()+RAND()+RAND()+RAND()+RAND()+RAND()+RAND())-6))-1)+AC$15)</x:f>
        <x:v>9240763.216822</x:v>
      </x:c>
      <x:c r="AD290" s="97" t="n">
        <x:f>MAX(0,AC290*(1+EXP((LN(1+'Monte Carlo'!$K$10)-0.5*'Monte Carlo'!$K$12^2)+'Monte Carlo'!$K$12*((RAND()+RAND()+RAND()+RAND()+RAND()+RAND()+RAND()+RAND()+RAND()+RAND()+RAND()+RAND())-6))-1)+AD$15)</x:f>
        <x:v>8013151.002275468</x:v>
      </x:c>
      <x:c r="AE290" s="97" t="n">
        <x:f>MAX(0,AD290*(1+EXP((LN(1+'Monte Carlo'!$K$10)-0.5*'Monte Carlo'!$K$12^2)+'Monte Carlo'!$K$12*((RAND()+RAND()+RAND()+RAND()+RAND()+RAND()+RAND()+RAND()+RAND()+RAND()+RAND()+RAND())-6))-1)+AE$15)</x:f>
        <x:v>8035813.994485492</x:v>
      </x:c>
      <x:c r="AF290" s="97" t="n">
        <x:f>MAX(0,AE290*(1+EXP((LN(1+'Monte Carlo'!$K$10)-0.5*'Monte Carlo'!$K$12^2)+'Monte Carlo'!$K$12*((RAND()+RAND()+RAND()+RAND()+RAND()+RAND()+RAND()+RAND()+RAND()+RAND()+RAND()+RAND())-6))-1)+AF$15)</x:f>
        <x:v>8323834.074030422</x:v>
      </x:c>
      <x:c r="AG290" s="97">
        <x:f t="shared" si="6"/>
        <x:v>882201.86841986654</x:v>
      </x:c>
    </x:row>
    <x:row r="291">
      <x:c r="A291" s="93">
        <x:v>270</x:v>
      </x:c>
      <x:c r="B291" s="97" t="n">
        <x:f>IF(AND(UPPER('Monte Carlo'!$K$4)="YES",'Monte Carlo'!$K$5&gt;0),'Monte Carlo'!$K$13,Liquidity_30Y!$C$14)</x:f>
        <x:v>1029031.25</x:v>
      </x:c>
      <x:c r="C291" s="97" t="n">
        <x:f>MAX(0,B291*(1+EXP((LN(1+'Monte Carlo'!$K$10)-0.5*'Monte Carlo'!$K$12^2)+'Monte Carlo'!$K$12*((RAND()+RAND()+RAND()+RAND()+RAND()+RAND()+RAND()+RAND()+RAND()+RAND()+RAND()+RAND())-6))-1)+C$15)</x:f>
        <x:v>967816.0393244532</x:v>
      </x:c>
      <x:c r="D291" s="97" t="n">
        <x:f>MAX(0,C291*(1+EXP((LN(1+'Monte Carlo'!$K$10)-0.5*'Monte Carlo'!$K$12^2)+'Monte Carlo'!$K$12*((RAND()+RAND()+RAND()+RAND()+RAND()+RAND()+RAND()+RAND()+RAND()+RAND()+RAND()+RAND())-6))-1)+D$15)</x:f>
        <x:v>1039060.3460468545</x:v>
      </x:c>
      <x:c r="E291" s="97" t="n">
        <x:f>MAX(0,D291*(1+EXP((LN(1+'Monte Carlo'!$K$10)-0.5*'Monte Carlo'!$K$12^2)+'Monte Carlo'!$K$12*((RAND()+RAND()+RAND()+RAND()+RAND()+RAND()+RAND()+RAND()+RAND()+RAND()+RAND()+RAND())-6))-1)+E$15)</x:f>
        <x:v>1004271.7846871788</x:v>
      </x:c>
      <x:c r="F291" s="97" t="n">
        <x:f>MAX(0,E291*(1+EXP((LN(1+'Monte Carlo'!$K$10)-0.5*'Monte Carlo'!$K$12^2)+'Monte Carlo'!$K$12*((RAND()+RAND()+RAND()+RAND()+RAND()+RAND()+RAND()+RAND()+RAND()+RAND()+RAND()+RAND())-6))-1)+F$15)</x:f>
        <x:v>727308.9700064671</x:v>
      </x:c>
      <x:c r="G291" s="97" t="n">
        <x:f>MAX(0,F291*(1+EXP((LN(1+'Monte Carlo'!$K$10)-0.5*'Monte Carlo'!$K$12^2)+'Monte Carlo'!$K$12*((RAND()+RAND()+RAND()+RAND()+RAND()+RAND()+RAND()+RAND()+RAND()+RAND()+RAND()+RAND())-6))-1)+G$15)</x:f>
        <x:v>760878.6989117443</x:v>
      </x:c>
      <x:c r="H291" s="97" t="n">
        <x:f>MAX(0,G291*(1+EXP((LN(1+'Monte Carlo'!$K$10)-0.5*'Monte Carlo'!$K$12^2)+'Monte Carlo'!$K$12*((RAND()+RAND()+RAND()+RAND()+RAND()+RAND()+RAND()+RAND()+RAND()+RAND()+RAND()+RAND())-6))-1)+H$15)</x:f>
        <x:v>834135.0835388807</x:v>
      </x:c>
      <x:c r="I291" s="97" t="n">
        <x:f>MAX(0,H291*(1+EXP((LN(1+'Monte Carlo'!$K$10)-0.5*'Monte Carlo'!$K$12^2)+'Monte Carlo'!$K$12*((RAND()+RAND()+RAND()+RAND()+RAND()+RAND()+RAND()+RAND()+RAND()+RAND()+RAND()+RAND())-6))-1)+I$15)</x:f>
        <x:v>749290.23845217</x:v>
      </x:c>
      <x:c r="J291" s="97" t="n">
        <x:f>MAX(0,I291*(1+EXP((LN(1+'Monte Carlo'!$K$10)-0.5*'Monte Carlo'!$K$12^2)+'Monte Carlo'!$K$12*((RAND()+RAND()+RAND()+RAND()+RAND()+RAND()+RAND()+RAND()+RAND()+RAND()+RAND()+RAND())-6))-1)+J$15)</x:f>
        <x:v>772225.9266623964</x:v>
      </x:c>
      <x:c r="K291" s="97" t="n">
        <x:f>MAX(0,J291*(1+EXP((LN(1+'Monte Carlo'!$K$10)-0.5*'Monte Carlo'!$K$12^2)+'Monte Carlo'!$K$12*((RAND()+RAND()+RAND()+RAND()+RAND()+RAND()+RAND()+RAND()+RAND()+RAND()+RAND()+RAND())-6))-1)+K$15)</x:f>
        <x:v>711225.4127459805</x:v>
      </x:c>
      <x:c r="L291" s="97" t="n">
        <x:f>MAX(0,K291*(1+EXP((LN(1+'Monte Carlo'!$K$10)-0.5*'Monte Carlo'!$K$12^2)+'Monte Carlo'!$K$12*((RAND()+RAND()+RAND()+RAND()+RAND()+RAND()+RAND()+RAND()+RAND()+RAND()+RAND()+RAND())-6))-1)+L$15)</x:f>
        <x:v>723716.5216658005</x:v>
      </x:c>
      <x:c r="M291" s="97" t="n">
        <x:f>MAX(0,L291*(1+EXP((LN(1+'Monte Carlo'!$K$10)-0.5*'Monte Carlo'!$K$12^2)+'Monte Carlo'!$K$12*((RAND()+RAND()+RAND()+RAND()+RAND()+RAND()+RAND()+RAND()+RAND()+RAND()+RAND()+RAND())-6))-1)+M$15)</x:f>
        <x:v>685504.9300385393</x:v>
      </x:c>
      <x:c r="N291" s="97" t="n">
        <x:f>MAX(0,M291*(1+EXP((LN(1+'Monte Carlo'!$K$10)-0.5*'Monte Carlo'!$K$12^2)+'Monte Carlo'!$K$12*((RAND()+RAND()+RAND()+RAND()+RAND()+RAND()+RAND()+RAND()+RAND()+RAND()+RAND()+RAND())-6))-1)+N$15)</x:f>
        <x:v>616773.5673282347</x:v>
      </x:c>
      <x:c r="O291" s="97" t="n">
        <x:f>MAX(0,N291*(1+EXP((LN(1+'Monte Carlo'!$K$10)-0.5*'Monte Carlo'!$K$12^2)+'Monte Carlo'!$K$12*((RAND()+RAND()+RAND()+RAND()+RAND()+RAND()+RAND()+RAND()+RAND()+RAND()+RAND()+RAND())-6))-1)+O$15)</x:f>
        <x:v>682099.4554596917</x:v>
      </x:c>
      <x:c r="P291" s="97" t="n">
        <x:f>MAX(0,O291*(1+EXP((LN(1+'Monte Carlo'!$K$10)-0.5*'Monte Carlo'!$K$12^2)+'Monte Carlo'!$K$12*((RAND()+RAND()+RAND()+RAND()+RAND()+RAND()+RAND()+RAND()+RAND()+RAND()+RAND()+RAND())-6))-1)+P$15)</x:f>
        <x:v>565355.4973070031</x:v>
      </x:c>
      <x:c r="Q291" s="97" t="n">
        <x:f>MAX(0,P291*(1+EXP((LN(1+'Monte Carlo'!$K$10)-0.5*'Monte Carlo'!$K$12^2)+'Monte Carlo'!$K$12*((RAND()+RAND()+RAND()+RAND()+RAND()+RAND()+RAND()+RAND()+RAND()+RAND()+RAND()+RAND())-6))-1)+Q$15)</x:f>
        <x:v>548357.348830577</x:v>
      </x:c>
      <x:c r="R291" s="97" t="n">
        <x:f>MAX(0,Q291*(1+EXP((LN(1+'Monte Carlo'!$K$10)-0.5*'Monte Carlo'!$K$12^2)+'Monte Carlo'!$K$12*((RAND()+RAND()+RAND()+RAND()+RAND()+RAND()+RAND()+RAND()+RAND()+RAND()+RAND()+RAND())-6))-1)+R$15)</x:f>
        <x:v>721539.0899577276</x:v>
      </x:c>
      <x:c r="S291" s="97" t="n">
        <x:f>MAX(0,R291*(1+EXP((LN(1+'Monte Carlo'!$K$10)-0.5*'Monte Carlo'!$K$12^2)+'Monte Carlo'!$K$12*((RAND()+RAND()+RAND()+RAND()+RAND()+RAND()+RAND()+RAND()+RAND()+RAND()+RAND()+RAND())-6))-1)+S$15)</x:f>
        <x:v>891960.6753253771</x:v>
      </x:c>
      <x:c r="T291" s="97" t="n">
        <x:f>MAX(0,S291*(1+EXP((LN(1+'Monte Carlo'!$K$10)-0.5*'Monte Carlo'!$K$12^2)+'Monte Carlo'!$K$12*((RAND()+RAND()+RAND()+RAND()+RAND()+RAND()+RAND()+RAND()+RAND()+RAND()+RAND()+RAND())-6))-1)+T$15)</x:f>
        <x:v>792201.8682423058</x:v>
      </x:c>
      <x:c r="U291" s="97" t="n">
        <x:f>MAX(0,T291*(1+EXP((LN(1+'Monte Carlo'!$K$10)-0.5*'Monte Carlo'!$K$12^2)+'Monte Carlo'!$K$12*((RAND()+RAND()+RAND()+RAND()+RAND()+RAND()+RAND()+RAND()+RAND()+RAND()+RAND()+RAND())-6))-1)+U$15)</x:f>
        <x:v>796577.327326717</x:v>
      </x:c>
      <x:c r="V291" s="97" t="n">
        <x:f>MAX(0,U291*(1+EXP((LN(1+'Monte Carlo'!$K$10)-0.5*'Monte Carlo'!$K$12^2)+'Monte Carlo'!$K$12*((RAND()+RAND()+RAND()+RAND()+RAND()+RAND()+RAND()+RAND()+RAND()+RAND()+RAND()+RAND())-6))-1)+V$15)</x:f>
        <x:v>806552.7906764726</x:v>
      </x:c>
      <x:c r="W291" s="97" t="n">
        <x:f>MAX(0,V291*(1+EXP((LN(1+'Monte Carlo'!$K$10)-0.5*'Monte Carlo'!$K$12^2)+'Monte Carlo'!$K$12*((RAND()+RAND()+RAND()+RAND()+RAND()+RAND()+RAND()+RAND()+RAND()+RAND()+RAND()+RAND())-6))-1)+W$15)</x:f>
        <x:v>713189.0873884173</x:v>
      </x:c>
      <x:c r="X291" s="97" t="n">
        <x:f>MAX(0,W291*(1+EXP((LN(1+'Monte Carlo'!$K$10)-0.5*'Monte Carlo'!$K$12^2)+'Monte Carlo'!$K$12*((RAND()+RAND()+RAND()+RAND()+RAND()+RAND()+RAND()+RAND()+RAND()+RAND()+RAND()+RAND())-6))-1)+X$15)</x:f>
        <x:v>895686.7662702311</x:v>
      </x:c>
      <x:c r="Y291" s="97" t="n">
        <x:f>MAX(0,X291*(1+EXP((LN(1+'Monte Carlo'!$K$10)-0.5*'Monte Carlo'!$K$12^2)+'Monte Carlo'!$K$12*((RAND()+RAND()+RAND()+RAND()+RAND()+RAND()+RAND()+RAND()+RAND()+RAND()+RAND()+RAND())-6))-1)+Y$15)</x:f>
        <x:v>1194834.7408610792</x:v>
      </x:c>
      <x:c r="Z291" s="97" t="n">
        <x:f>MAX(0,Y291*(1+EXP((LN(1+'Monte Carlo'!$K$10)-0.5*'Monte Carlo'!$K$12^2)+'Monte Carlo'!$K$12*((RAND()+RAND()+RAND()+RAND()+RAND()+RAND()+RAND()+RAND()+RAND()+RAND()+RAND()+RAND())-6))-1)+Z$15)</x:f>
        <x:v>1236062.8525268724</x:v>
      </x:c>
      <x:c r="AA291" s="97" t="n">
        <x:f>MAX(0,Z291*(1+EXP((LN(1+'Monte Carlo'!$K$10)-0.5*'Monte Carlo'!$K$12^2)+'Monte Carlo'!$K$12*((RAND()+RAND()+RAND()+RAND()+RAND()+RAND()+RAND()+RAND()+RAND()+RAND()+RAND()+RAND())-6))-1)+AA$15)</x:f>
        <x:v>1273649.9483402262</x:v>
      </x:c>
      <x:c r="AB291" s="97" t="n">
        <x:f>MAX(0,AA291*(1+EXP((LN(1+'Monte Carlo'!$K$10)-0.5*'Monte Carlo'!$K$12^2)+'Monte Carlo'!$K$12*((RAND()+RAND()+RAND()+RAND()+RAND()+RAND()+RAND()+RAND()+RAND()+RAND()+RAND()+RAND())-6))-1)+AB$15)</x:f>
        <x:v>992631.8990122618</x:v>
      </x:c>
      <x:c r="AC291" s="97" t="n">
        <x:f>MAX(0,AB291*(1+EXP((LN(1+'Monte Carlo'!$K$10)-0.5*'Monte Carlo'!$K$12^2)+'Monte Carlo'!$K$12*((RAND()+RAND()+RAND()+RAND()+RAND()+RAND()+RAND()+RAND()+RAND()+RAND()+RAND()+RAND())-6))-1)+AC$15)</x:f>
        <x:v>1191570.6547545025</x:v>
      </x:c>
      <x:c r="AD291" s="97" t="n">
        <x:f>MAX(0,AC291*(1+EXP((LN(1+'Monte Carlo'!$K$10)-0.5*'Monte Carlo'!$K$12^2)+'Monte Carlo'!$K$12*((RAND()+RAND()+RAND()+RAND()+RAND()+RAND()+RAND()+RAND()+RAND()+RAND()+RAND()+RAND())-6))-1)+AD$15)</x:f>
        <x:v>1166365.113089397</x:v>
      </x:c>
      <x:c r="AE291" s="97" t="n">
        <x:f>MAX(0,AD291*(1+EXP((LN(1+'Monte Carlo'!$K$10)-0.5*'Monte Carlo'!$K$12^2)+'Monte Carlo'!$K$12*((RAND()+RAND()+RAND()+RAND()+RAND()+RAND()+RAND()+RAND()+RAND()+RAND()+RAND()+RAND())-6))-1)+AE$15)</x:f>
        <x:v>1571865.177906544</x:v>
      </x:c>
      <x:c r="AF291" s="97" t="n">
        <x:f>MAX(0,AE291*(1+EXP((LN(1+'Monte Carlo'!$K$10)-0.5*'Monte Carlo'!$K$12^2)+'Monte Carlo'!$K$12*((RAND()+RAND()+RAND()+RAND()+RAND()+RAND()+RAND()+RAND()+RAND()+RAND()+RAND()+RAND())-6))-1)+AF$15)</x:f>
        <x:v>1712846.410737169</x:v>
      </x:c>
      <x:c r="AG291" s="97">
        <x:f t="shared" si="6"/>
        <x:v>1029031.25</x:v>
      </x:c>
    </x:row>
    <x:row r="292">
      <x:c r="A292" s="93">
        <x:v>271</x:v>
      </x:c>
      <x:c r="B292" s="97" t="n">
        <x:f>IF(AND(UPPER('Monte Carlo'!$K$4)="YES",'Monte Carlo'!$K$5&gt;0),'Monte Carlo'!$K$13,Liquidity_30Y!$C$14)</x:f>
        <x:v>1029031.25</x:v>
      </x:c>
      <x:c r="C292" s="97" t="n">
        <x:f>MAX(0,B292*(1+EXP((LN(1+'Monte Carlo'!$K$10)-0.5*'Monte Carlo'!$K$12^2)+'Monte Carlo'!$K$12*((RAND()+RAND()+RAND()+RAND()+RAND()+RAND()+RAND()+RAND()+RAND()+RAND()+RAND()+RAND())-6))-1)+C$15)</x:f>
        <x:v>1009954.2597919849</x:v>
      </x:c>
      <x:c r="D292" s="97" t="n">
        <x:f>MAX(0,C292*(1+EXP((LN(1+'Monte Carlo'!$K$10)-0.5*'Monte Carlo'!$K$12^2)+'Monte Carlo'!$K$12*((RAND()+RAND()+RAND()+RAND()+RAND()+RAND()+RAND()+RAND()+RAND()+RAND()+RAND()+RAND())-6))-1)+D$15)</x:f>
        <x:v>1171940.2853706959</x:v>
      </x:c>
      <x:c r="E292" s="97" t="n">
        <x:f>MAX(0,D292*(1+EXP((LN(1+'Monte Carlo'!$K$10)-0.5*'Monte Carlo'!$K$12^2)+'Monte Carlo'!$K$12*((RAND()+RAND()+RAND()+RAND()+RAND()+RAND()+RAND()+RAND()+RAND()+RAND()+RAND()+RAND())-6))-1)+E$15)</x:f>
        <x:v>1288878.3781043105</x:v>
      </x:c>
      <x:c r="F292" s="97" t="n">
        <x:f>MAX(0,E292*(1+EXP((LN(1+'Monte Carlo'!$K$10)-0.5*'Monte Carlo'!$K$12^2)+'Monte Carlo'!$K$12*((RAND()+RAND()+RAND()+RAND()+RAND()+RAND()+RAND()+RAND()+RAND()+RAND()+RAND()+RAND())-6))-1)+F$15)</x:f>
        <x:v>1139326.0401167115</x:v>
      </x:c>
      <x:c r="G292" s="97" t="n">
        <x:f>MAX(0,F292*(1+EXP((LN(1+'Monte Carlo'!$K$10)-0.5*'Monte Carlo'!$K$12^2)+'Monte Carlo'!$K$12*((RAND()+RAND()+RAND()+RAND()+RAND()+RAND()+RAND()+RAND()+RAND()+RAND()+RAND()+RAND())-6))-1)+G$15)</x:f>
        <x:v>1141215.9486718476</x:v>
      </x:c>
      <x:c r="H292" s="97" t="n">
        <x:f>MAX(0,G292*(1+EXP((LN(1+'Monte Carlo'!$K$10)-0.5*'Monte Carlo'!$K$12^2)+'Monte Carlo'!$K$12*((RAND()+RAND()+RAND()+RAND()+RAND()+RAND()+RAND()+RAND()+RAND()+RAND()+RAND()+RAND())-6))-1)+H$15)</x:f>
        <x:v>1250205.7199902465</x:v>
      </x:c>
      <x:c r="I292" s="97" t="n">
        <x:f>MAX(0,H292*(1+EXP((LN(1+'Monte Carlo'!$K$10)-0.5*'Monte Carlo'!$K$12^2)+'Monte Carlo'!$K$12*((RAND()+RAND()+RAND()+RAND()+RAND()+RAND()+RAND()+RAND()+RAND()+RAND()+RAND()+RAND())-6))-1)+I$15)</x:f>
        <x:v>1684353.4411975832</x:v>
      </x:c>
      <x:c r="J292" s="97" t="n">
        <x:f>MAX(0,I292*(1+EXP((LN(1+'Monte Carlo'!$K$10)-0.5*'Monte Carlo'!$K$12^2)+'Monte Carlo'!$K$12*((RAND()+RAND()+RAND()+RAND()+RAND()+RAND()+RAND()+RAND()+RAND()+RAND()+RAND()+RAND())-6))-1)+J$15)</x:f>
        <x:v>2166452.26213624</x:v>
      </x:c>
      <x:c r="K292" s="97" t="n">
        <x:f>MAX(0,J292*(1+EXP((LN(1+'Monte Carlo'!$K$10)-0.5*'Monte Carlo'!$K$12^2)+'Monte Carlo'!$K$12*((RAND()+RAND()+RAND()+RAND()+RAND()+RAND()+RAND()+RAND()+RAND()+RAND()+RAND()+RAND())-6))-1)+K$15)</x:f>
        <x:v>2122710.36475698</x:v>
      </x:c>
      <x:c r="L292" s="97" t="n">
        <x:f>MAX(0,K292*(1+EXP((LN(1+'Monte Carlo'!$K$10)-0.5*'Monte Carlo'!$K$12^2)+'Monte Carlo'!$K$12*((RAND()+RAND()+RAND()+RAND()+RAND()+RAND()+RAND()+RAND()+RAND()+RAND()+RAND()+RAND())-6))-1)+L$15)</x:f>
        <x:v>2006723.8250347087</x:v>
      </x:c>
      <x:c r="M292" s="97" t="n">
        <x:f>MAX(0,L292*(1+EXP((LN(1+'Monte Carlo'!$K$10)-0.5*'Monte Carlo'!$K$12^2)+'Monte Carlo'!$K$12*((RAND()+RAND()+RAND()+RAND()+RAND()+RAND()+RAND()+RAND()+RAND()+RAND()+RAND()+RAND())-6))-1)+M$15)</x:f>
        <x:v>2363818.807939555</x:v>
      </x:c>
      <x:c r="N292" s="97" t="n">
        <x:f>MAX(0,M292*(1+EXP((LN(1+'Monte Carlo'!$K$10)-0.5*'Monte Carlo'!$K$12^2)+'Monte Carlo'!$K$12*((RAND()+RAND()+RAND()+RAND()+RAND()+RAND()+RAND()+RAND()+RAND()+RAND()+RAND()+RAND())-6))-1)+N$15)</x:f>
        <x:v>2369667.116201642</x:v>
      </x:c>
      <x:c r="O292" s="97" t="n">
        <x:f>MAX(0,N292*(1+EXP((LN(1+'Monte Carlo'!$K$10)-0.5*'Monte Carlo'!$K$12^2)+'Monte Carlo'!$K$12*((RAND()+RAND()+RAND()+RAND()+RAND()+RAND()+RAND()+RAND()+RAND()+RAND()+RAND()+RAND())-6))-1)+O$15)</x:f>
        <x:v>2587173.611232405</x:v>
      </x:c>
      <x:c r="P292" s="97" t="n">
        <x:f>MAX(0,O292*(1+EXP((LN(1+'Monte Carlo'!$K$10)-0.5*'Monte Carlo'!$K$12^2)+'Monte Carlo'!$K$12*((RAND()+RAND()+RAND()+RAND()+RAND()+RAND()+RAND()+RAND()+RAND()+RAND()+RAND()+RAND())-6))-1)+P$15)</x:f>
        <x:v>2735890.8436977724</x:v>
      </x:c>
      <x:c r="Q292" s="97" t="n">
        <x:f>MAX(0,P292*(1+EXP((LN(1+'Monte Carlo'!$K$10)-0.5*'Monte Carlo'!$K$12^2)+'Monte Carlo'!$K$12*((RAND()+RAND()+RAND()+RAND()+RAND()+RAND()+RAND()+RAND()+RAND()+RAND()+RAND()+RAND())-6))-1)+Q$15)</x:f>
        <x:v>2847640.910601154</x:v>
      </x:c>
      <x:c r="R292" s="97" t="n">
        <x:f>MAX(0,Q292*(1+EXP((LN(1+'Monte Carlo'!$K$10)-0.5*'Monte Carlo'!$K$12^2)+'Monte Carlo'!$K$12*((RAND()+RAND()+RAND()+RAND()+RAND()+RAND()+RAND()+RAND()+RAND()+RAND()+RAND()+RAND())-6))-1)+R$15)</x:f>
        <x:v>3703690.482194427</x:v>
      </x:c>
      <x:c r="S292" s="97" t="n">
        <x:f>MAX(0,R292*(1+EXP((LN(1+'Monte Carlo'!$K$10)-0.5*'Monte Carlo'!$K$12^2)+'Monte Carlo'!$K$12*((RAND()+RAND()+RAND()+RAND()+RAND()+RAND()+RAND()+RAND()+RAND()+RAND()+RAND()+RAND())-6))-1)+S$15)</x:f>
        <x:v>5040904.919677103</x:v>
      </x:c>
      <x:c r="T292" s="97" t="n">
        <x:f>MAX(0,S292*(1+EXP((LN(1+'Monte Carlo'!$K$10)-0.5*'Monte Carlo'!$K$12^2)+'Monte Carlo'!$K$12*((RAND()+RAND()+RAND()+RAND()+RAND()+RAND()+RAND()+RAND()+RAND()+RAND()+RAND()+RAND())-6))-1)+T$15)</x:f>
        <x:v>5180210.158265601</x:v>
      </x:c>
      <x:c r="U292" s="97" t="n">
        <x:f>MAX(0,T292*(1+EXP((LN(1+'Monte Carlo'!$K$10)-0.5*'Monte Carlo'!$K$12^2)+'Monte Carlo'!$K$12*((RAND()+RAND()+RAND()+RAND()+RAND()+RAND()+RAND()+RAND()+RAND()+RAND()+RAND()+RAND())-6))-1)+U$15)</x:f>
        <x:v>6025268.063120344</x:v>
      </x:c>
      <x:c r="V292" s="97" t="n">
        <x:f>MAX(0,U292*(1+EXP((LN(1+'Monte Carlo'!$K$10)-0.5*'Monte Carlo'!$K$12^2)+'Monte Carlo'!$K$12*((RAND()+RAND()+RAND()+RAND()+RAND()+RAND()+RAND()+RAND()+RAND()+RAND()+RAND()+RAND())-6))-1)+V$15)</x:f>
        <x:v>4685503.880756532</x:v>
      </x:c>
      <x:c r="W292" s="97" t="n">
        <x:f>MAX(0,V292*(1+EXP((LN(1+'Monte Carlo'!$K$10)-0.5*'Monte Carlo'!$K$12^2)+'Monte Carlo'!$K$12*((RAND()+RAND()+RAND()+RAND()+RAND()+RAND()+RAND()+RAND()+RAND()+RAND()+RAND()+RAND())-6))-1)+W$15)</x:f>
        <x:v>4033429.433530815</x:v>
      </x:c>
      <x:c r="X292" s="97" t="n">
        <x:f>MAX(0,W292*(1+EXP((LN(1+'Monte Carlo'!$K$10)-0.5*'Monte Carlo'!$K$12^2)+'Monte Carlo'!$K$12*((RAND()+RAND()+RAND()+RAND()+RAND()+RAND()+RAND()+RAND()+RAND()+RAND()+RAND()+RAND())-6))-1)+X$15)</x:f>
        <x:v>4808408.832558375</x:v>
      </x:c>
      <x:c r="Y292" s="97" t="n">
        <x:f>MAX(0,X292*(1+EXP((LN(1+'Monte Carlo'!$K$10)-0.5*'Monte Carlo'!$K$12^2)+'Monte Carlo'!$K$12*((RAND()+RAND()+RAND()+RAND()+RAND()+RAND()+RAND()+RAND()+RAND()+RAND()+RAND()+RAND())-6))-1)+Y$15)</x:f>
        <x:v>5026697.88459729</x:v>
      </x:c>
      <x:c r="Z292" s="97" t="n">
        <x:f>MAX(0,Y292*(1+EXP((LN(1+'Monte Carlo'!$K$10)-0.5*'Monte Carlo'!$K$12^2)+'Monte Carlo'!$K$12*((RAND()+RAND()+RAND()+RAND()+RAND()+RAND()+RAND()+RAND()+RAND()+RAND()+RAND()+RAND())-6))-1)+Z$15)</x:f>
        <x:v>5764464.5350734135</x:v>
      </x:c>
      <x:c r="AA292" s="97" t="n">
        <x:f>MAX(0,Z292*(1+EXP((LN(1+'Monte Carlo'!$K$10)-0.5*'Monte Carlo'!$K$12^2)+'Monte Carlo'!$K$12*((RAND()+RAND()+RAND()+RAND()+RAND()+RAND()+RAND()+RAND()+RAND()+RAND()+RAND()+RAND())-6))-1)+AA$15)</x:f>
        <x:v>5863183.295868003</x:v>
      </x:c>
      <x:c r="AB292" s="97" t="n">
        <x:f>MAX(0,AA292*(1+EXP((LN(1+'Monte Carlo'!$K$10)-0.5*'Monte Carlo'!$K$12^2)+'Monte Carlo'!$K$12*((RAND()+RAND()+RAND()+RAND()+RAND()+RAND()+RAND()+RAND()+RAND()+RAND()+RAND()+RAND())-6))-1)+AB$15)</x:f>
        <x:v>6792946.7367060715</x:v>
      </x:c>
      <x:c r="AC292" s="97" t="n">
        <x:f>MAX(0,AB292*(1+EXP((LN(1+'Monte Carlo'!$K$10)-0.5*'Monte Carlo'!$K$12^2)+'Monte Carlo'!$K$12*((RAND()+RAND()+RAND()+RAND()+RAND()+RAND()+RAND()+RAND()+RAND()+RAND()+RAND()+RAND())-6))-1)+AC$15)</x:f>
        <x:v>6407807.9808794595</x:v>
      </x:c>
      <x:c r="AD292" s="97" t="n">
        <x:f>MAX(0,AC292*(1+EXP((LN(1+'Monte Carlo'!$K$10)-0.5*'Monte Carlo'!$K$12^2)+'Monte Carlo'!$K$12*((RAND()+RAND()+RAND()+RAND()+RAND()+RAND()+RAND()+RAND()+RAND()+RAND()+RAND()+RAND())-6))-1)+AD$15)</x:f>
        <x:v>5605129.3636274235</x:v>
      </x:c>
      <x:c r="AE292" s="97" t="n">
        <x:f>MAX(0,AD292*(1+EXP((LN(1+'Monte Carlo'!$K$10)-0.5*'Monte Carlo'!$K$12^2)+'Monte Carlo'!$K$12*((RAND()+RAND()+RAND()+RAND()+RAND()+RAND()+RAND()+RAND()+RAND()+RAND()+RAND()+RAND())-6))-1)+AE$15)</x:f>
        <x:v>5275045.136774995</x:v>
      </x:c>
      <x:c r="AF292" s="97" t="n">
        <x:f>MAX(0,AE292*(1+EXP((LN(1+'Monte Carlo'!$K$10)-0.5*'Monte Carlo'!$K$12^2)+'Monte Carlo'!$K$12*((RAND()+RAND()+RAND()+RAND()+RAND()+RAND()+RAND()+RAND()+RAND()+RAND()+RAND()+RAND())-6))-1)+AF$15)</x:f>
        <x:v>5004182.97160585</x:v>
      </x:c>
      <x:c r="AG292" s="97">
        <x:f t="shared" si="6"/>
        <x:v>1029031.25</x:v>
      </x:c>
    </x:row>
    <x:row r="293">
      <x:c r="A293" s="93">
        <x:v>272</x:v>
      </x:c>
      <x:c r="B293" s="97" t="n">
        <x:f>IF(AND(UPPER('Monte Carlo'!$K$4)="YES",'Monte Carlo'!$K$5&gt;0),'Monte Carlo'!$K$13,Liquidity_30Y!$C$14)</x:f>
        <x:v>1029031.25</x:v>
      </x:c>
      <x:c r="C293" s="97" t="n">
        <x:f>MAX(0,B293*(1+EXP((LN(1+'Monte Carlo'!$K$10)-0.5*'Monte Carlo'!$K$12^2)+'Monte Carlo'!$K$12*((RAND()+RAND()+RAND()+RAND()+RAND()+RAND()+RAND()+RAND()+RAND()+RAND()+RAND()+RAND())-6))-1)+C$15)</x:f>
        <x:v>963981.0983675468</x:v>
      </x:c>
      <x:c r="D293" s="97" t="n">
        <x:f>MAX(0,C293*(1+EXP((LN(1+'Monte Carlo'!$K$10)-0.5*'Monte Carlo'!$K$12^2)+'Monte Carlo'!$K$12*((RAND()+RAND()+RAND()+RAND()+RAND()+RAND()+RAND()+RAND()+RAND()+RAND()+RAND()+RAND())-6))-1)+D$15)</x:f>
        <x:v>1192325.3527490408</x:v>
      </x:c>
      <x:c r="E293" s="97" t="n">
        <x:f>MAX(0,D293*(1+EXP((LN(1+'Monte Carlo'!$K$10)-0.5*'Monte Carlo'!$K$12^2)+'Monte Carlo'!$K$12*((RAND()+RAND()+RAND()+RAND()+RAND()+RAND()+RAND()+RAND()+RAND()+RAND()+RAND()+RAND())-6))-1)+E$15)</x:f>
        <x:v>1415387.4902838839</x:v>
      </x:c>
      <x:c r="F293" s="97" t="n">
        <x:f>MAX(0,E293*(1+EXP((LN(1+'Monte Carlo'!$K$10)-0.5*'Monte Carlo'!$K$12^2)+'Monte Carlo'!$K$12*((RAND()+RAND()+RAND()+RAND()+RAND()+RAND()+RAND()+RAND()+RAND()+RAND()+RAND()+RAND())-6))-1)+F$15)</x:f>
        <x:v>1527973.3671676496</x:v>
      </x:c>
      <x:c r="G293" s="97" t="n">
        <x:f>MAX(0,F293*(1+EXP((LN(1+'Monte Carlo'!$K$10)-0.5*'Monte Carlo'!$K$12^2)+'Monte Carlo'!$K$12*((RAND()+RAND()+RAND()+RAND()+RAND()+RAND()+RAND()+RAND()+RAND()+RAND()+RAND()+RAND())-6))-1)+G$15)</x:f>
        <x:v>1362542.0896254191</x:v>
      </x:c>
      <x:c r="H293" s="97" t="n">
        <x:f>MAX(0,G293*(1+EXP((LN(1+'Monte Carlo'!$K$10)-0.5*'Monte Carlo'!$K$12^2)+'Monte Carlo'!$K$12*((RAND()+RAND()+RAND()+RAND()+RAND()+RAND()+RAND()+RAND()+RAND()+RAND()+RAND()+RAND())-6))-1)+H$15)</x:f>
        <x:v>1473642.6141140303</x:v>
      </x:c>
      <x:c r="I293" s="97" t="n">
        <x:f>MAX(0,H293*(1+EXP((LN(1+'Monte Carlo'!$K$10)-0.5*'Monte Carlo'!$K$12^2)+'Monte Carlo'!$K$12*((RAND()+RAND()+RAND()+RAND()+RAND()+RAND()+RAND()+RAND()+RAND()+RAND()+RAND()+RAND())-6))-1)+I$15)</x:f>
        <x:v>1408741.1837420536</x:v>
      </x:c>
      <x:c r="J293" s="97" t="n">
        <x:f>MAX(0,I293*(1+EXP((LN(1+'Monte Carlo'!$K$10)-0.5*'Monte Carlo'!$K$12^2)+'Monte Carlo'!$K$12*((RAND()+RAND()+RAND()+RAND()+RAND()+RAND()+RAND()+RAND()+RAND()+RAND()+RAND()+RAND())-6))-1)+J$15)</x:f>
        <x:v>1312153.3894617683</x:v>
      </x:c>
      <x:c r="K293" s="97" t="n">
        <x:f>MAX(0,J293*(1+EXP((LN(1+'Monte Carlo'!$K$10)-0.5*'Monte Carlo'!$K$12^2)+'Monte Carlo'!$K$12*((RAND()+RAND()+RAND()+RAND()+RAND()+RAND()+RAND()+RAND()+RAND()+RAND()+RAND()+RAND())-6))-1)+K$15)</x:f>
        <x:v>1357825.7647829156</x:v>
      </x:c>
      <x:c r="L293" s="97" t="n">
        <x:f>MAX(0,K293*(1+EXP((LN(1+'Monte Carlo'!$K$10)-0.5*'Monte Carlo'!$K$12^2)+'Monte Carlo'!$K$12*((RAND()+RAND()+RAND()+RAND()+RAND()+RAND()+RAND()+RAND()+RAND()+RAND()+RAND()+RAND())-6))-1)+L$15)</x:f>
        <x:v>1383809.764700105</x:v>
      </x:c>
      <x:c r="M293" s="97" t="n">
        <x:f>MAX(0,L293*(1+EXP((LN(1+'Monte Carlo'!$K$10)-0.5*'Monte Carlo'!$K$12^2)+'Monte Carlo'!$K$12*((RAND()+RAND()+RAND()+RAND()+RAND()+RAND()+RAND()+RAND()+RAND()+RAND()+RAND()+RAND())-6))-1)+M$15)</x:f>
        <x:v>1984746.459972684</x:v>
      </x:c>
      <x:c r="N293" s="97" t="n">
        <x:f>MAX(0,M293*(1+EXP((LN(1+'Monte Carlo'!$K$10)-0.5*'Monte Carlo'!$K$12^2)+'Monte Carlo'!$K$12*((RAND()+RAND()+RAND()+RAND()+RAND()+RAND()+RAND()+RAND()+RAND()+RAND()+RAND()+RAND())-6))-1)+N$15)</x:f>
        <x:v>1764228.7270533785</x:v>
      </x:c>
      <x:c r="O293" s="97" t="n">
        <x:f>MAX(0,N293*(1+EXP((LN(1+'Monte Carlo'!$K$10)-0.5*'Monte Carlo'!$K$12^2)+'Monte Carlo'!$K$12*((RAND()+RAND()+RAND()+RAND()+RAND()+RAND()+RAND()+RAND()+RAND()+RAND()+RAND()+RAND())-6))-1)+O$15)</x:f>
        <x:v>1432792.5395301168</x:v>
      </x:c>
      <x:c r="P293" s="97" t="n">
        <x:f>MAX(0,O293*(1+EXP((LN(1+'Monte Carlo'!$K$10)-0.5*'Monte Carlo'!$K$12^2)+'Monte Carlo'!$K$12*((RAND()+RAND()+RAND()+RAND()+RAND()+RAND()+RAND()+RAND()+RAND()+RAND()+RAND()+RAND())-6))-1)+P$15)</x:f>
        <x:v>1242766.6378572846</x:v>
      </x:c>
      <x:c r="Q293" s="97" t="n">
        <x:f>MAX(0,P293*(1+EXP((LN(1+'Monte Carlo'!$K$10)-0.5*'Monte Carlo'!$K$12^2)+'Monte Carlo'!$K$12*((RAND()+RAND()+RAND()+RAND()+RAND()+RAND()+RAND()+RAND()+RAND()+RAND()+RAND()+RAND())-6))-1)+Q$15)</x:f>
        <x:v>1256299.355570688</x:v>
      </x:c>
      <x:c r="R293" s="97" t="n">
        <x:f>MAX(0,Q293*(1+EXP((LN(1+'Monte Carlo'!$K$10)-0.5*'Monte Carlo'!$K$12^2)+'Monte Carlo'!$K$12*((RAND()+RAND()+RAND()+RAND()+RAND()+RAND()+RAND()+RAND()+RAND()+RAND()+RAND()+RAND())-6))-1)+R$15)</x:f>
        <x:v>1356111.8624676103</x:v>
      </x:c>
      <x:c r="S293" s="97" t="n">
        <x:f>MAX(0,R293*(1+EXP((LN(1+'Monte Carlo'!$K$10)-0.5*'Monte Carlo'!$K$12^2)+'Monte Carlo'!$K$12*((RAND()+RAND()+RAND()+RAND()+RAND()+RAND()+RAND()+RAND()+RAND()+RAND()+RAND()+RAND())-6))-1)+S$15)</x:f>
        <x:v>1231072.417309397</x:v>
      </x:c>
      <x:c r="T293" s="97" t="n">
        <x:f>MAX(0,S293*(1+EXP((LN(1+'Monte Carlo'!$K$10)-0.5*'Monte Carlo'!$K$12^2)+'Monte Carlo'!$K$12*((RAND()+RAND()+RAND()+RAND()+RAND()+RAND()+RAND()+RAND()+RAND()+RAND()+RAND()+RAND())-6))-1)+T$15)</x:f>
        <x:v>1271863.946037332</x:v>
      </x:c>
      <x:c r="U293" s="97" t="n">
        <x:f>MAX(0,T293*(1+EXP((LN(1+'Monte Carlo'!$K$10)-0.5*'Monte Carlo'!$K$12^2)+'Monte Carlo'!$K$12*((RAND()+RAND()+RAND()+RAND()+RAND()+RAND()+RAND()+RAND()+RAND()+RAND()+RAND()+RAND())-6))-1)+U$15)</x:f>
        <x:v>1213564.7855471815</x:v>
      </x:c>
      <x:c r="V293" s="97" t="n">
        <x:f>MAX(0,U293*(1+EXP((LN(1+'Monte Carlo'!$K$10)-0.5*'Monte Carlo'!$K$12^2)+'Monte Carlo'!$K$12*((RAND()+RAND()+RAND()+RAND()+RAND()+RAND()+RAND()+RAND()+RAND()+RAND()+RAND()+RAND())-6))-1)+V$15)</x:f>
        <x:v>1690241.5616045867</x:v>
      </x:c>
      <x:c r="W293" s="97" t="n">
        <x:f>MAX(0,V293*(1+EXP((LN(1+'Monte Carlo'!$K$10)-0.5*'Monte Carlo'!$K$12^2)+'Monte Carlo'!$K$12*((RAND()+RAND()+RAND()+RAND()+RAND()+RAND()+RAND()+RAND()+RAND()+RAND()+RAND()+RAND())-6))-1)+W$15)</x:f>
        <x:v>1869508.9984455092</x:v>
      </x:c>
      <x:c r="X293" s="97" t="n">
        <x:f>MAX(0,W293*(1+EXP((LN(1+'Monte Carlo'!$K$10)-0.5*'Monte Carlo'!$K$12^2)+'Monte Carlo'!$K$12*((RAND()+RAND()+RAND()+RAND()+RAND()+RAND()+RAND()+RAND()+RAND()+RAND()+RAND()+RAND())-6))-1)+X$15)</x:f>
        <x:v>2073212.1509822207</x:v>
      </x:c>
      <x:c r="Y293" s="97" t="n">
        <x:f>MAX(0,X293*(1+EXP((LN(1+'Monte Carlo'!$K$10)-0.5*'Monte Carlo'!$K$12^2)+'Monte Carlo'!$K$12*((RAND()+RAND()+RAND()+RAND()+RAND()+RAND()+RAND()+RAND()+RAND()+RAND()+RAND()+RAND())-6))-1)+Y$15)</x:f>
        <x:v>2892670.612789475</x:v>
      </x:c>
      <x:c r="Z293" s="97" t="n">
        <x:f>MAX(0,Y293*(1+EXP((LN(1+'Monte Carlo'!$K$10)-0.5*'Monte Carlo'!$K$12^2)+'Monte Carlo'!$K$12*((RAND()+RAND()+RAND()+RAND()+RAND()+RAND()+RAND()+RAND()+RAND()+RAND()+RAND()+RAND())-6))-1)+Z$15)</x:f>
        <x:v>3297971.79836412</x:v>
      </x:c>
      <x:c r="AA293" s="97" t="n">
        <x:f>MAX(0,Z293*(1+EXP((LN(1+'Monte Carlo'!$K$10)-0.5*'Monte Carlo'!$K$12^2)+'Monte Carlo'!$K$12*((RAND()+RAND()+RAND()+RAND()+RAND()+RAND()+RAND()+RAND()+RAND()+RAND()+RAND()+RAND())-6))-1)+AA$15)</x:f>
        <x:v>2884318.729468428</x:v>
      </x:c>
      <x:c r="AB293" s="97" t="n">
        <x:f>MAX(0,AA293*(1+EXP((LN(1+'Monte Carlo'!$K$10)-0.5*'Monte Carlo'!$K$12^2)+'Monte Carlo'!$K$12*((RAND()+RAND()+RAND()+RAND()+RAND()+RAND()+RAND()+RAND()+RAND()+RAND()+RAND()+RAND())-6))-1)+AB$15)</x:f>
        <x:v>3518780.4733749907</x:v>
      </x:c>
      <x:c r="AC293" s="97" t="n">
        <x:f>MAX(0,AB293*(1+EXP((LN(1+'Monte Carlo'!$K$10)-0.5*'Monte Carlo'!$K$12^2)+'Monte Carlo'!$K$12*((RAND()+RAND()+RAND()+RAND()+RAND()+RAND()+RAND()+RAND()+RAND()+RAND()+RAND()+RAND())-6))-1)+AC$15)</x:f>
        <x:v>3185775.130553019</x:v>
      </x:c>
      <x:c r="AD293" s="97" t="n">
        <x:f>MAX(0,AC293*(1+EXP((LN(1+'Monte Carlo'!$K$10)-0.5*'Monte Carlo'!$K$12^2)+'Monte Carlo'!$K$12*((RAND()+RAND()+RAND()+RAND()+RAND()+RAND()+RAND()+RAND()+RAND()+RAND()+RAND()+RAND())-6))-1)+AD$15)</x:f>
        <x:v>3173432.939871481</x:v>
      </x:c>
      <x:c r="AE293" s="97" t="n">
        <x:f>MAX(0,AD293*(1+EXP((LN(1+'Monte Carlo'!$K$10)-0.5*'Monte Carlo'!$K$12^2)+'Monte Carlo'!$K$12*((RAND()+RAND()+RAND()+RAND()+RAND()+RAND()+RAND()+RAND()+RAND()+RAND()+RAND()+RAND())-6))-1)+AE$15)</x:f>
        <x:v>2958010.4696928333</x:v>
      </x:c>
      <x:c r="AF293" s="97" t="n">
        <x:f>MAX(0,AE293*(1+EXP((LN(1+'Monte Carlo'!$K$10)-0.5*'Monte Carlo'!$K$12^2)+'Monte Carlo'!$K$12*((RAND()+RAND()+RAND()+RAND()+RAND()+RAND()+RAND()+RAND()+RAND()+RAND()+RAND()+RAND())-6))-1)+AF$15)</x:f>
        <x:v>3097277.1432613153</x:v>
      </x:c>
      <x:c r="AG293" s="97">
        <x:f t="shared" si="6"/>
        <x:v>1029031.25</x:v>
      </x:c>
    </x:row>
    <x:row r="294">
      <x:c r="A294" s="93">
        <x:v>273</x:v>
      </x:c>
      <x:c r="B294" s="97" t="n">
        <x:f>IF(AND(UPPER('Monte Carlo'!$K$4)="YES",'Monte Carlo'!$K$5&gt;0),'Monte Carlo'!$K$13,Liquidity_30Y!$C$14)</x:f>
        <x:v>1029031.25</x:v>
      </x:c>
      <x:c r="C294" s="97" t="n">
        <x:f>MAX(0,B294*(1+EXP((LN(1+'Monte Carlo'!$K$10)-0.5*'Monte Carlo'!$K$12^2)+'Monte Carlo'!$K$12*((RAND()+RAND()+RAND()+RAND()+RAND()+RAND()+RAND()+RAND()+RAND()+RAND()+RAND()+RAND())-6))-1)+C$15)</x:f>
        <x:v>1399329.6203785306</x:v>
      </x:c>
      <x:c r="D294" s="97" t="n">
        <x:f>MAX(0,C294*(1+EXP((LN(1+'Monte Carlo'!$K$10)-0.5*'Monte Carlo'!$K$12^2)+'Monte Carlo'!$K$12*((RAND()+RAND()+RAND()+RAND()+RAND()+RAND()+RAND()+RAND()+RAND()+RAND()+RAND()+RAND())-6))-1)+D$15)</x:f>
        <x:v>1821302.0298272648</x:v>
      </x:c>
      <x:c r="E294" s="97" t="n">
        <x:f>MAX(0,D294*(1+EXP((LN(1+'Monte Carlo'!$K$10)-0.5*'Monte Carlo'!$K$12^2)+'Monte Carlo'!$K$12*((RAND()+RAND()+RAND()+RAND()+RAND()+RAND()+RAND()+RAND()+RAND()+RAND()+RAND()+RAND())-6))-1)+E$15)</x:f>
        <x:v>1539918.018744241</x:v>
      </x:c>
      <x:c r="F294" s="97" t="n">
        <x:f>MAX(0,E294*(1+EXP((LN(1+'Monte Carlo'!$K$10)-0.5*'Monte Carlo'!$K$12^2)+'Monte Carlo'!$K$12*((RAND()+RAND()+RAND()+RAND()+RAND()+RAND()+RAND()+RAND()+RAND()+RAND()+RAND()+RAND())-6))-1)+F$15)</x:f>
        <x:v>1457546.1483243492</x:v>
      </x:c>
      <x:c r="G294" s="97" t="n">
        <x:f>MAX(0,F294*(1+EXP((LN(1+'Monte Carlo'!$K$10)-0.5*'Monte Carlo'!$K$12^2)+'Monte Carlo'!$K$12*((RAND()+RAND()+RAND()+RAND()+RAND()+RAND()+RAND()+RAND()+RAND()+RAND()+RAND()+RAND())-6))-1)+G$15)</x:f>
        <x:v>1256165.6629130063</x:v>
      </x:c>
      <x:c r="H294" s="97" t="n">
        <x:f>MAX(0,G294*(1+EXP((LN(1+'Monte Carlo'!$K$10)-0.5*'Monte Carlo'!$K$12^2)+'Monte Carlo'!$K$12*((RAND()+RAND()+RAND()+RAND()+RAND()+RAND()+RAND()+RAND()+RAND()+RAND()+RAND()+RAND())-6))-1)+H$15)</x:f>
        <x:v>1141405.4825427756</x:v>
      </x:c>
      <x:c r="I294" s="97" t="n">
        <x:f>MAX(0,H294*(1+EXP((LN(1+'Monte Carlo'!$K$10)-0.5*'Monte Carlo'!$K$12^2)+'Monte Carlo'!$K$12*((RAND()+RAND()+RAND()+RAND()+RAND()+RAND()+RAND()+RAND()+RAND()+RAND()+RAND()+RAND())-6))-1)+I$15)</x:f>
        <x:v>1350591.3717298766</x:v>
      </x:c>
      <x:c r="J294" s="97" t="n">
        <x:f>MAX(0,I294*(1+EXP((LN(1+'Monte Carlo'!$K$10)-0.5*'Monte Carlo'!$K$12^2)+'Monte Carlo'!$K$12*((RAND()+RAND()+RAND()+RAND()+RAND()+RAND()+RAND()+RAND()+RAND()+RAND()+RAND()+RAND())-6))-1)+J$15)</x:f>
        <x:v>1605322.7284761327</x:v>
      </x:c>
      <x:c r="K294" s="97" t="n">
        <x:f>MAX(0,J294*(1+EXP((LN(1+'Monte Carlo'!$K$10)-0.5*'Monte Carlo'!$K$12^2)+'Monte Carlo'!$K$12*((RAND()+RAND()+RAND()+RAND()+RAND()+RAND()+RAND()+RAND()+RAND()+RAND()+RAND()+RAND())-6))-1)+K$15)</x:f>
        <x:v>1792291.2025687161</x:v>
      </x:c>
      <x:c r="L294" s="97" t="n">
        <x:f>MAX(0,K294*(1+EXP((LN(1+'Monte Carlo'!$K$10)-0.5*'Monte Carlo'!$K$12^2)+'Monte Carlo'!$K$12*((RAND()+RAND()+RAND()+RAND()+RAND()+RAND()+RAND()+RAND()+RAND()+RAND()+RAND()+RAND())-6))-1)+L$15)</x:f>
        <x:v>1880816.5993628593</x:v>
      </x:c>
      <x:c r="M294" s="97" t="n">
        <x:f>MAX(0,L294*(1+EXP((LN(1+'Monte Carlo'!$K$10)-0.5*'Monte Carlo'!$K$12^2)+'Monte Carlo'!$K$12*((RAND()+RAND()+RAND()+RAND()+RAND()+RAND()+RAND()+RAND()+RAND()+RAND()+RAND()+RAND())-6))-1)+M$15)</x:f>
        <x:v>1970571.2632783137</x:v>
      </x:c>
      <x:c r="N294" s="97" t="n">
        <x:f>MAX(0,M294*(1+EXP((LN(1+'Monte Carlo'!$K$10)-0.5*'Monte Carlo'!$K$12^2)+'Monte Carlo'!$K$12*((RAND()+RAND()+RAND()+RAND()+RAND()+RAND()+RAND()+RAND()+RAND()+RAND()+RAND()+RAND())-6))-1)+N$15)</x:f>
        <x:v>1937669.956154517</x:v>
      </x:c>
      <x:c r="O294" s="97" t="n">
        <x:f>MAX(0,N294*(1+EXP((LN(1+'Monte Carlo'!$K$10)-0.5*'Monte Carlo'!$K$12^2)+'Monte Carlo'!$K$12*((RAND()+RAND()+RAND()+RAND()+RAND()+RAND()+RAND()+RAND()+RAND()+RAND()+RAND()+RAND())-6))-1)+O$15)</x:f>
        <x:v>1641791.8455848356</x:v>
      </x:c>
      <x:c r="P294" s="97" t="n">
        <x:f>MAX(0,O294*(1+EXP((LN(1+'Monte Carlo'!$K$10)-0.5*'Monte Carlo'!$K$12^2)+'Monte Carlo'!$K$12*((RAND()+RAND()+RAND()+RAND()+RAND()+RAND()+RAND()+RAND()+RAND()+RAND()+RAND()+RAND())-6))-1)+P$15)</x:f>
        <x:v>1630568.165721798</x:v>
      </x:c>
      <x:c r="Q294" s="97" t="n">
        <x:f>MAX(0,P294*(1+EXP((LN(1+'Monte Carlo'!$K$10)-0.5*'Monte Carlo'!$K$12^2)+'Monte Carlo'!$K$12*((RAND()+RAND()+RAND()+RAND()+RAND()+RAND()+RAND()+RAND()+RAND()+RAND()+RAND()+RAND())-6))-1)+Q$15)</x:f>
        <x:v>1647312.6769280168</x:v>
      </x:c>
      <x:c r="R294" s="97" t="n">
        <x:f>MAX(0,Q294*(1+EXP((LN(1+'Monte Carlo'!$K$10)-0.5*'Monte Carlo'!$K$12^2)+'Monte Carlo'!$K$12*((RAND()+RAND()+RAND()+RAND()+RAND()+RAND()+RAND()+RAND()+RAND()+RAND()+RAND()+RAND())-6))-1)+R$15)</x:f>
        <x:v>1513267.080410652</x:v>
      </x:c>
      <x:c r="S294" s="97" t="n">
        <x:f>MAX(0,R294*(1+EXP((LN(1+'Monte Carlo'!$K$10)-0.5*'Monte Carlo'!$K$12^2)+'Monte Carlo'!$K$12*((RAND()+RAND()+RAND()+RAND()+RAND()+RAND()+RAND()+RAND()+RAND()+RAND()+RAND()+RAND())-6))-1)+S$15)</x:f>
        <x:v>1960713.1371149428</x:v>
      </x:c>
      <x:c r="T294" s="97" t="n">
        <x:f>MAX(0,S294*(1+EXP((LN(1+'Monte Carlo'!$K$10)-0.5*'Monte Carlo'!$K$12^2)+'Monte Carlo'!$K$12*((RAND()+RAND()+RAND()+RAND()+RAND()+RAND()+RAND()+RAND()+RAND()+RAND()+RAND()+RAND())-6))-1)+T$15)</x:f>
        <x:v>1682451.308569023</x:v>
      </x:c>
      <x:c r="U294" s="97" t="n">
        <x:f>MAX(0,T294*(1+EXP((LN(1+'Monte Carlo'!$K$10)-0.5*'Monte Carlo'!$K$12^2)+'Monte Carlo'!$K$12*((RAND()+RAND()+RAND()+RAND()+RAND()+RAND()+RAND()+RAND()+RAND()+RAND()+RAND()+RAND())-6))-1)+U$15)</x:f>
        <x:v>1898048.1256427332</x:v>
      </x:c>
      <x:c r="V294" s="97" t="n">
        <x:f>MAX(0,U294*(1+EXP((LN(1+'Monte Carlo'!$K$10)-0.5*'Monte Carlo'!$K$12^2)+'Monte Carlo'!$K$12*((RAND()+RAND()+RAND()+RAND()+RAND()+RAND()+RAND()+RAND()+RAND()+RAND()+RAND()+RAND())-6))-1)+V$15)</x:f>
        <x:v>2108388.4938594205</x:v>
      </x:c>
      <x:c r="W294" s="97" t="n">
        <x:f>MAX(0,V294*(1+EXP((LN(1+'Monte Carlo'!$K$10)-0.5*'Monte Carlo'!$K$12^2)+'Monte Carlo'!$K$12*((RAND()+RAND()+RAND()+RAND()+RAND()+RAND()+RAND()+RAND()+RAND()+RAND()+RAND()+RAND())-6))-1)+W$15)</x:f>
        <x:v>2248474.6245231135</x:v>
      </x:c>
      <x:c r="X294" s="97" t="n">
        <x:f>MAX(0,W294*(1+EXP((LN(1+'Monte Carlo'!$K$10)-0.5*'Monte Carlo'!$K$12^2)+'Monte Carlo'!$K$12*((RAND()+RAND()+RAND()+RAND()+RAND()+RAND()+RAND()+RAND()+RAND()+RAND()+RAND()+RAND())-6))-1)+X$15)</x:f>
        <x:v>2255109.022631402</x:v>
      </x:c>
      <x:c r="Y294" s="97" t="n">
        <x:f>MAX(0,X294*(1+EXP((LN(1+'Monte Carlo'!$K$10)-0.5*'Monte Carlo'!$K$12^2)+'Monte Carlo'!$K$12*((RAND()+RAND()+RAND()+RAND()+RAND()+RAND()+RAND()+RAND()+RAND()+RAND()+RAND()+RAND())-6))-1)+Y$15)</x:f>
        <x:v>2152313.479663158</x:v>
      </x:c>
      <x:c r="Z294" s="97" t="n">
        <x:f>MAX(0,Y294*(1+EXP((LN(1+'Monte Carlo'!$K$10)-0.5*'Monte Carlo'!$K$12^2)+'Monte Carlo'!$K$12*((RAND()+RAND()+RAND()+RAND()+RAND()+RAND()+RAND()+RAND()+RAND()+RAND()+RAND()+RAND())-6))-1)+Z$15)</x:f>
        <x:v>2327728.921154941</x:v>
      </x:c>
      <x:c r="AA294" s="97" t="n">
        <x:f>MAX(0,Z294*(1+EXP((LN(1+'Monte Carlo'!$K$10)-0.5*'Monte Carlo'!$K$12^2)+'Monte Carlo'!$K$12*((RAND()+RAND()+RAND()+RAND()+RAND()+RAND()+RAND()+RAND()+RAND()+RAND()+RAND()+RAND())-6))-1)+AA$15)</x:f>
        <x:v>2645959.365705804</x:v>
      </x:c>
      <x:c r="AB294" s="97" t="n">
        <x:f>MAX(0,AA294*(1+EXP((LN(1+'Monte Carlo'!$K$10)-0.5*'Monte Carlo'!$K$12^2)+'Monte Carlo'!$K$12*((RAND()+RAND()+RAND()+RAND()+RAND()+RAND()+RAND()+RAND()+RAND()+RAND()+RAND()+RAND())-6))-1)+AB$15)</x:f>
        <x:v>2882295.367527661</x:v>
      </x:c>
      <x:c r="AC294" s="97" t="n">
        <x:f>MAX(0,AB294*(1+EXP((LN(1+'Monte Carlo'!$K$10)-0.5*'Monte Carlo'!$K$12^2)+'Monte Carlo'!$K$12*((RAND()+RAND()+RAND()+RAND()+RAND()+RAND()+RAND()+RAND()+RAND()+RAND()+RAND()+RAND())-6))-1)+AC$15)</x:f>
        <x:v>2173536.667770202</x:v>
      </x:c>
      <x:c r="AD294" s="97" t="n">
        <x:f>MAX(0,AC294*(1+EXP((LN(1+'Monte Carlo'!$K$10)-0.5*'Monte Carlo'!$K$12^2)+'Monte Carlo'!$K$12*((RAND()+RAND()+RAND()+RAND()+RAND()+RAND()+RAND()+RAND()+RAND()+RAND()+RAND()+RAND())-6))-1)+AD$15)</x:f>
        <x:v>1568768.0359022617</x:v>
      </x:c>
      <x:c r="AE294" s="97" t="n">
        <x:f>MAX(0,AD294*(1+EXP((LN(1+'Monte Carlo'!$K$10)-0.5*'Monte Carlo'!$K$12^2)+'Monte Carlo'!$K$12*((RAND()+RAND()+RAND()+RAND()+RAND()+RAND()+RAND()+RAND()+RAND()+RAND()+RAND()+RAND())-6))-1)+AE$15)</x:f>
        <x:v>1773229.4037189847</x:v>
      </x:c>
      <x:c r="AF294" s="97" t="n">
        <x:f>MAX(0,AE294*(1+EXP((LN(1+'Monte Carlo'!$K$10)-0.5*'Monte Carlo'!$K$12^2)+'Monte Carlo'!$K$12*((RAND()+RAND()+RAND()+RAND()+RAND()+RAND()+RAND()+RAND()+RAND()+RAND()+RAND()+RAND())-6))-1)+AF$15)</x:f>
        <x:v>2296848.892715914</x:v>
      </x:c>
      <x:c r="AG294" s="97">
        <x:f t="shared" si="6"/>
        <x:v>1029031.25</x:v>
      </x:c>
    </x:row>
    <x:row r="295">
      <x:c r="A295" s="93">
        <x:v>274</x:v>
      </x:c>
      <x:c r="B295" s="97" t="n">
        <x:f>IF(AND(UPPER('Monte Carlo'!$K$4)="YES",'Monte Carlo'!$K$5&gt;0),'Monte Carlo'!$K$13,Liquidity_30Y!$C$14)</x:f>
        <x:v>1029031.25</x:v>
      </x:c>
      <x:c r="C295" s="97" t="n">
        <x:f>MAX(0,B295*(1+EXP((LN(1+'Monte Carlo'!$K$10)-0.5*'Monte Carlo'!$K$12^2)+'Monte Carlo'!$K$12*((RAND()+RAND()+RAND()+RAND()+RAND()+RAND()+RAND()+RAND()+RAND()+RAND()+RAND()+RAND())-6))-1)+C$15)</x:f>
        <x:v>894750.6325945284</x:v>
      </x:c>
      <x:c r="D295" s="97" t="n">
        <x:f>MAX(0,C295*(1+EXP((LN(1+'Monte Carlo'!$K$10)-0.5*'Monte Carlo'!$K$12^2)+'Monte Carlo'!$K$12*((RAND()+RAND()+RAND()+RAND()+RAND()+RAND()+RAND()+RAND()+RAND()+RAND()+RAND()+RAND())-6))-1)+D$15)</x:f>
        <x:v>847392.6198687362</x:v>
      </x:c>
      <x:c r="E295" s="97" t="n">
        <x:f>MAX(0,D295*(1+EXP((LN(1+'Monte Carlo'!$K$10)-0.5*'Monte Carlo'!$K$12^2)+'Monte Carlo'!$K$12*((RAND()+RAND()+RAND()+RAND()+RAND()+RAND()+RAND()+RAND()+RAND()+RAND()+RAND()+RAND())-6))-1)+E$15)</x:f>
        <x:v>1071758.295490344</x:v>
      </x:c>
      <x:c r="F295" s="97" t="n">
        <x:f>MAX(0,E295*(1+EXP((LN(1+'Monte Carlo'!$K$10)-0.5*'Monte Carlo'!$K$12^2)+'Monte Carlo'!$K$12*((RAND()+RAND()+RAND()+RAND()+RAND()+RAND()+RAND()+RAND()+RAND()+RAND()+RAND()+RAND())-6))-1)+F$15)</x:f>
        <x:v>1416882.8754341698</x:v>
      </x:c>
      <x:c r="G295" s="97" t="n">
        <x:f>MAX(0,F295*(1+EXP((LN(1+'Monte Carlo'!$K$10)-0.5*'Monte Carlo'!$K$12^2)+'Monte Carlo'!$K$12*((RAND()+RAND()+RAND()+RAND()+RAND()+RAND()+RAND()+RAND()+RAND()+RAND()+RAND()+RAND())-6))-1)+G$15)</x:f>
        <x:v>1372339.4552988228</x:v>
      </x:c>
      <x:c r="H295" s="97" t="n">
        <x:f>MAX(0,G295*(1+EXP((LN(1+'Monte Carlo'!$K$10)-0.5*'Monte Carlo'!$K$12^2)+'Monte Carlo'!$K$12*((RAND()+RAND()+RAND()+RAND()+RAND()+RAND()+RAND()+RAND()+RAND()+RAND()+RAND()+RAND())-6))-1)+H$15)</x:f>
        <x:v>1432409.789639429</x:v>
      </x:c>
      <x:c r="I295" s="97" t="n">
        <x:f>MAX(0,H295*(1+EXP((LN(1+'Monte Carlo'!$K$10)-0.5*'Monte Carlo'!$K$12^2)+'Monte Carlo'!$K$12*((RAND()+RAND()+RAND()+RAND()+RAND()+RAND()+RAND()+RAND()+RAND()+RAND()+RAND()+RAND())-6))-1)+I$15)</x:f>
        <x:v>2050696.521327647</x:v>
      </x:c>
      <x:c r="J295" s="97" t="n">
        <x:f>MAX(0,I295*(1+EXP((LN(1+'Monte Carlo'!$K$10)-0.5*'Monte Carlo'!$K$12^2)+'Monte Carlo'!$K$12*((RAND()+RAND()+RAND()+RAND()+RAND()+RAND()+RAND()+RAND()+RAND()+RAND()+RAND()+RAND())-6))-1)+J$15)</x:f>
        <x:v>2348584.0118898484</x:v>
      </x:c>
      <x:c r="K295" s="97" t="n">
        <x:f>MAX(0,J295*(1+EXP((LN(1+'Monte Carlo'!$K$10)-0.5*'Monte Carlo'!$K$12^2)+'Monte Carlo'!$K$12*((RAND()+RAND()+RAND()+RAND()+RAND()+RAND()+RAND()+RAND()+RAND()+RAND()+RAND()+RAND())-6))-1)+K$15)</x:f>
        <x:v>2155131.774910108</x:v>
      </x:c>
      <x:c r="L295" s="97" t="n">
        <x:f>MAX(0,K295*(1+EXP((LN(1+'Monte Carlo'!$K$10)-0.5*'Monte Carlo'!$K$12^2)+'Monte Carlo'!$K$12*((RAND()+RAND()+RAND()+RAND()+RAND()+RAND()+RAND()+RAND()+RAND()+RAND()+RAND()+RAND())-6))-1)+L$15)</x:f>
        <x:v>2200735.235173598</x:v>
      </x:c>
      <x:c r="M295" s="97" t="n">
        <x:f>MAX(0,L295*(1+EXP((LN(1+'Monte Carlo'!$K$10)-0.5*'Monte Carlo'!$K$12^2)+'Monte Carlo'!$K$12*((RAND()+RAND()+RAND()+RAND()+RAND()+RAND()+RAND()+RAND()+RAND()+RAND()+RAND()+RAND())-6))-1)+M$15)</x:f>
        <x:v>2162225.1760358666</x:v>
      </x:c>
      <x:c r="N295" s="97" t="n">
        <x:f>MAX(0,M295*(1+EXP((LN(1+'Monte Carlo'!$K$10)-0.5*'Monte Carlo'!$K$12^2)+'Monte Carlo'!$K$12*((RAND()+RAND()+RAND()+RAND()+RAND()+RAND()+RAND()+RAND()+RAND()+RAND()+RAND()+RAND())-6))-1)+N$15)</x:f>
        <x:v>2106484.936765508</x:v>
      </x:c>
      <x:c r="O295" s="97" t="n">
        <x:f>MAX(0,N295*(1+EXP((LN(1+'Monte Carlo'!$K$10)-0.5*'Monte Carlo'!$K$12^2)+'Monte Carlo'!$K$12*((RAND()+RAND()+RAND()+RAND()+RAND()+RAND()+RAND()+RAND()+RAND()+RAND()+RAND()+RAND())-6))-1)+O$15)</x:f>
        <x:v>2218240.2589151287</x:v>
      </x:c>
      <x:c r="P295" s="97" t="n">
        <x:f>MAX(0,O295*(1+EXP((LN(1+'Monte Carlo'!$K$10)-0.5*'Monte Carlo'!$K$12^2)+'Monte Carlo'!$K$12*((RAND()+RAND()+RAND()+RAND()+RAND()+RAND()+RAND()+RAND()+RAND()+RAND()+RAND()+RAND())-6))-1)+P$15)</x:f>
        <x:v>2310887.004883353</x:v>
      </x:c>
      <x:c r="Q295" s="97" t="n">
        <x:f>MAX(0,P295*(1+EXP((LN(1+'Monte Carlo'!$K$10)-0.5*'Monte Carlo'!$K$12^2)+'Monte Carlo'!$K$12*((RAND()+RAND()+RAND()+RAND()+RAND()+RAND()+RAND()+RAND()+RAND()+RAND()+RAND()+RAND())-6))-1)+Q$15)</x:f>
        <x:v>2007851.5350202946</x:v>
      </x:c>
      <x:c r="R295" s="97" t="n">
        <x:f>MAX(0,Q295*(1+EXP((LN(1+'Monte Carlo'!$K$10)-0.5*'Monte Carlo'!$K$12^2)+'Monte Carlo'!$K$12*((RAND()+RAND()+RAND()+RAND()+RAND()+RAND()+RAND()+RAND()+RAND()+RAND()+RAND()+RAND())-6))-1)+R$15)</x:f>
        <x:v>2230159.056567084</x:v>
      </x:c>
      <x:c r="S295" s="97" t="n">
        <x:f>MAX(0,R295*(1+EXP((LN(1+'Monte Carlo'!$K$10)-0.5*'Monte Carlo'!$K$12^2)+'Monte Carlo'!$K$12*((RAND()+RAND()+RAND()+RAND()+RAND()+RAND()+RAND()+RAND()+RAND()+RAND()+RAND()+RAND())-6))-1)+S$15)</x:f>
        <x:v>2113092.0745076127</x:v>
      </x:c>
      <x:c r="T295" s="97" t="n">
        <x:f>MAX(0,S295*(1+EXP((LN(1+'Monte Carlo'!$K$10)-0.5*'Monte Carlo'!$K$12^2)+'Monte Carlo'!$K$12*((RAND()+RAND()+RAND()+RAND()+RAND()+RAND()+RAND()+RAND()+RAND()+RAND()+RAND()+RAND())-6))-1)+T$15)</x:f>
        <x:v>2298290.92963271</x:v>
      </x:c>
      <x:c r="U295" s="97" t="n">
        <x:f>MAX(0,T295*(1+EXP((LN(1+'Monte Carlo'!$K$10)-0.5*'Monte Carlo'!$K$12^2)+'Monte Carlo'!$K$12*((RAND()+RAND()+RAND()+RAND()+RAND()+RAND()+RAND()+RAND()+RAND()+RAND()+RAND()+RAND())-6))-1)+U$15)</x:f>
        <x:v>1567713.6750552107</x:v>
      </x:c>
      <x:c r="V295" s="97" t="n">
        <x:f>MAX(0,U295*(1+EXP((LN(1+'Monte Carlo'!$K$10)-0.5*'Monte Carlo'!$K$12^2)+'Monte Carlo'!$K$12*((RAND()+RAND()+RAND()+RAND()+RAND()+RAND()+RAND()+RAND()+RAND()+RAND()+RAND()+RAND())-6))-1)+V$15)</x:f>
        <x:v>2291748.0404437515</x:v>
      </x:c>
      <x:c r="W295" s="97" t="n">
        <x:f>MAX(0,V295*(1+EXP((LN(1+'Monte Carlo'!$K$10)-0.5*'Monte Carlo'!$K$12^2)+'Monte Carlo'!$K$12*((RAND()+RAND()+RAND()+RAND()+RAND()+RAND()+RAND()+RAND()+RAND()+RAND()+RAND()+RAND())-6))-1)+W$15)</x:f>
        <x:v>2828711.038445564</x:v>
      </x:c>
      <x:c r="X295" s="97" t="n">
        <x:f>MAX(0,W295*(1+EXP((LN(1+'Monte Carlo'!$K$10)-0.5*'Monte Carlo'!$K$12^2)+'Monte Carlo'!$K$12*((RAND()+RAND()+RAND()+RAND()+RAND()+RAND()+RAND()+RAND()+RAND()+RAND()+RAND()+RAND())-6))-1)+X$15)</x:f>
        <x:v>2483332.710595059</x:v>
      </x:c>
      <x:c r="Y295" s="97" t="n">
        <x:f>MAX(0,X295*(1+EXP((LN(1+'Monte Carlo'!$K$10)-0.5*'Monte Carlo'!$K$12^2)+'Monte Carlo'!$K$12*((RAND()+RAND()+RAND()+RAND()+RAND()+RAND()+RAND()+RAND()+RAND()+RAND()+RAND()+RAND())-6))-1)+Y$15)</x:f>
        <x:v>2971844.761745794</x:v>
      </x:c>
      <x:c r="Z295" s="97" t="n">
        <x:f>MAX(0,Y295*(1+EXP((LN(1+'Monte Carlo'!$K$10)-0.5*'Monte Carlo'!$K$12^2)+'Monte Carlo'!$K$12*((RAND()+RAND()+RAND()+RAND()+RAND()+RAND()+RAND()+RAND()+RAND()+RAND()+RAND()+RAND())-6))-1)+Z$15)</x:f>
        <x:v>3197823.196135852</x:v>
      </x:c>
      <x:c r="AA295" s="97" t="n">
        <x:f>MAX(0,Z295*(1+EXP((LN(1+'Monte Carlo'!$K$10)-0.5*'Monte Carlo'!$K$12^2)+'Monte Carlo'!$K$12*((RAND()+RAND()+RAND()+RAND()+RAND()+RAND()+RAND()+RAND()+RAND()+RAND()+RAND()+RAND())-6))-1)+AA$15)</x:f>
        <x:v>3765096.9307808164</x:v>
      </x:c>
      <x:c r="AB295" s="97" t="n">
        <x:f>MAX(0,AA295*(1+EXP((LN(1+'Monte Carlo'!$K$10)-0.5*'Monte Carlo'!$K$12^2)+'Monte Carlo'!$K$12*((RAND()+RAND()+RAND()+RAND()+RAND()+RAND()+RAND()+RAND()+RAND()+RAND()+RAND()+RAND())-6))-1)+AB$15)</x:f>
        <x:v>6065842.715254787</x:v>
      </x:c>
      <x:c r="AC295" s="97" t="n">
        <x:f>MAX(0,AB295*(1+EXP((LN(1+'Monte Carlo'!$K$10)-0.5*'Monte Carlo'!$K$12^2)+'Monte Carlo'!$K$12*((RAND()+RAND()+RAND()+RAND()+RAND()+RAND()+RAND()+RAND()+RAND()+RAND()+RAND()+RAND())-6))-1)+AC$15)</x:f>
        <x:v>7720898.268032058</x:v>
      </x:c>
      <x:c r="AD295" s="97" t="n">
        <x:f>MAX(0,AC295*(1+EXP((LN(1+'Monte Carlo'!$K$10)-0.5*'Monte Carlo'!$K$12^2)+'Monte Carlo'!$K$12*((RAND()+RAND()+RAND()+RAND()+RAND()+RAND()+RAND()+RAND()+RAND()+RAND()+RAND()+RAND())-6))-1)+AD$15)</x:f>
        <x:v>7717318.675148125</x:v>
      </x:c>
      <x:c r="AE295" s="97" t="n">
        <x:f>MAX(0,AD295*(1+EXP((LN(1+'Monte Carlo'!$K$10)-0.5*'Monte Carlo'!$K$12^2)+'Monte Carlo'!$K$12*((RAND()+RAND()+RAND()+RAND()+RAND()+RAND()+RAND()+RAND()+RAND()+RAND()+RAND()+RAND())-6))-1)+AE$15)</x:f>
        <x:v>7560293.532170651</x:v>
      </x:c>
      <x:c r="AF295" s="97" t="n">
        <x:f>MAX(0,AE295*(1+EXP((LN(1+'Monte Carlo'!$K$10)-0.5*'Monte Carlo'!$K$12^2)+'Monte Carlo'!$K$12*((RAND()+RAND()+RAND()+RAND()+RAND()+RAND()+RAND()+RAND()+RAND()+RAND()+RAND()+RAND())-6))-1)+AF$15)</x:f>
        <x:v>8515116.870025711</x:v>
      </x:c>
      <x:c r="AG295" s="97">
        <x:f t="shared" si="6"/>
        <x:v>879260.72957122023</x:v>
      </x:c>
    </x:row>
    <x:row r="296">
      <x:c r="A296" s="93">
        <x:v>275</x:v>
      </x:c>
      <x:c r="B296" s="97" t="n">
        <x:f>IF(AND(UPPER('Monte Carlo'!$K$4)="YES",'Monte Carlo'!$K$5&gt;0),'Monte Carlo'!$K$13,Liquidity_30Y!$C$14)</x:f>
        <x:v>1029031.25</x:v>
      </x:c>
      <x:c r="C296" s="97" t="n">
        <x:f>MAX(0,B296*(1+EXP((LN(1+'Monte Carlo'!$K$10)-0.5*'Monte Carlo'!$K$12^2)+'Monte Carlo'!$K$12*((RAND()+RAND()+RAND()+RAND()+RAND()+RAND()+RAND()+RAND()+RAND()+RAND()+RAND()+RAND())-6))-1)+C$15)</x:f>
        <x:v>1170105.0899434416</x:v>
      </x:c>
      <x:c r="D296" s="97" t="n">
        <x:f>MAX(0,C296*(1+EXP((LN(1+'Monte Carlo'!$K$10)-0.5*'Monte Carlo'!$K$12^2)+'Monte Carlo'!$K$12*((RAND()+RAND()+RAND()+RAND()+RAND()+RAND()+RAND()+RAND()+RAND()+RAND()+RAND()+RAND())-6))-1)+D$15)</x:f>
        <x:v>1022925.4481972794</x:v>
      </x:c>
      <x:c r="E296" s="97" t="n">
        <x:f>MAX(0,D296*(1+EXP((LN(1+'Monte Carlo'!$K$10)-0.5*'Monte Carlo'!$K$12^2)+'Monte Carlo'!$K$12*((RAND()+RAND()+RAND()+RAND()+RAND()+RAND()+RAND()+RAND()+RAND()+RAND()+RAND()+RAND())-6))-1)+E$15)</x:f>
        <x:v>1053869.617351272</x:v>
      </x:c>
      <x:c r="F296" s="97" t="n">
        <x:f>MAX(0,E296*(1+EXP((LN(1+'Monte Carlo'!$K$10)-0.5*'Monte Carlo'!$K$12^2)+'Monte Carlo'!$K$12*((RAND()+RAND()+RAND()+RAND()+RAND()+RAND()+RAND()+RAND()+RAND()+RAND()+RAND()+RAND())-6))-1)+F$15)</x:f>
        <x:v>920467.8326654887</x:v>
      </x:c>
      <x:c r="G296" s="97" t="n">
        <x:f>MAX(0,F296*(1+EXP((LN(1+'Monte Carlo'!$K$10)-0.5*'Monte Carlo'!$K$12^2)+'Monte Carlo'!$K$12*((RAND()+RAND()+RAND()+RAND()+RAND()+RAND()+RAND()+RAND()+RAND()+RAND()+RAND()+RAND())-6))-1)+G$15)</x:f>
        <x:v>1201207.5794371653</x:v>
      </x:c>
      <x:c r="H296" s="97" t="n">
        <x:f>MAX(0,G296*(1+EXP((LN(1+'Monte Carlo'!$K$10)-0.5*'Monte Carlo'!$K$12^2)+'Monte Carlo'!$K$12*((RAND()+RAND()+RAND()+RAND()+RAND()+RAND()+RAND()+RAND()+RAND()+RAND()+RAND()+RAND())-6))-1)+H$15)</x:f>
        <x:v>1676794.9531650122</x:v>
      </x:c>
      <x:c r="I296" s="97" t="n">
        <x:f>MAX(0,H296*(1+EXP((LN(1+'Monte Carlo'!$K$10)-0.5*'Monte Carlo'!$K$12^2)+'Monte Carlo'!$K$12*((RAND()+RAND()+RAND()+RAND()+RAND()+RAND()+RAND()+RAND()+RAND()+RAND()+RAND()+RAND())-6))-1)+I$15)</x:f>
        <x:v>1608818.8974280576</x:v>
      </x:c>
      <x:c r="J296" s="97" t="n">
        <x:f>MAX(0,I296*(1+EXP((LN(1+'Monte Carlo'!$K$10)-0.5*'Monte Carlo'!$K$12^2)+'Monte Carlo'!$K$12*((RAND()+RAND()+RAND()+RAND()+RAND()+RAND()+RAND()+RAND()+RAND()+RAND()+RAND()+RAND())-6))-1)+J$15)</x:f>
        <x:v>1805248.9932229803</x:v>
      </x:c>
      <x:c r="K296" s="97" t="n">
        <x:f>MAX(0,J296*(1+EXP((LN(1+'Monte Carlo'!$K$10)-0.5*'Monte Carlo'!$K$12^2)+'Monte Carlo'!$K$12*((RAND()+RAND()+RAND()+RAND()+RAND()+RAND()+RAND()+RAND()+RAND()+RAND()+RAND()+RAND())-6))-1)+K$15)</x:f>
        <x:v>2060798.517410744</x:v>
      </x:c>
      <x:c r="L296" s="97" t="n">
        <x:f>MAX(0,K296*(1+EXP((LN(1+'Monte Carlo'!$K$10)-0.5*'Monte Carlo'!$K$12^2)+'Monte Carlo'!$K$12*((RAND()+RAND()+RAND()+RAND()+RAND()+RAND()+RAND()+RAND()+RAND()+RAND()+RAND()+RAND())-6))-1)+L$15)</x:f>
        <x:v>1726166.9955308058</x:v>
      </x:c>
      <x:c r="M296" s="97" t="n">
        <x:f>MAX(0,L296*(1+EXP((LN(1+'Monte Carlo'!$K$10)-0.5*'Monte Carlo'!$K$12^2)+'Monte Carlo'!$K$12*((RAND()+RAND()+RAND()+RAND()+RAND()+RAND()+RAND()+RAND()+RAND()+RAND()+RAND()+RAND())-6))-1)+M$15)</x:f>
        <x:v>1940584.5697269044</x:v>
      </x:c>
      <x:c r="N296" s="97" t="n">
        <x:f>MAX(0,M296*(1+EXP((LN(1+'Monte Carlo'!$K$10)-0.5*'Monte Carlo'!$K$12^2)+'Monte Carlo'!$K$12*((RAND()+RAND()+RAND()+RAND()+RAND()+RAND()+RAND()+RAND()+RAND()+RAND()+RAND()+RAND())-6))-1)+N$15)</x:f>
        <x:v>2198076.057643771</x:v>
      </x:c>
      <x:c r="O296" s="97" t="n">
        <x:f>MAX(0,N296*(1+EXP((LN(1+'Monte Carlo'!$K$10)-0.5*'Monte Carlo'!$K$12^2)+'Monte Carlo'!$K$12*((RAND()+RAND()+RAND()+RAND()+RAND()+RAND()+RAND()+RAND()+RAND()+RAND()+RAND()+RAND())-6))-1)+O$15)</x:f>
        <x:v>2941446.59696623</x:v>
      </x:c>
      <x:c r="P296" s="97" t="n">
        <x:f>MAX(0,O296*(1+EXP((LN(1+'Monte Carlo'!$K$10)-0.5*'Monte Carlo'!$K$12^2)+'Monte Carlo'!$K$12*((RAND()+RAND()+RAND()+RAND()+RAND()+RAND()+RAND()+RAND()+RAND()+RAND()+RAND()+RAND())-6))-1)+P$15)</x:f>
        <x:v>3460520.8333530156</x:v>
      </x:c>
      <x:c r="Q296" s="97" t="n">
        <x:f>MAX(0,P296*(1+EXP((LN(1+'Monte Carlo'!$K$10)-0.5*'Monte Carlo'!$K$12^2)+'Monte Carlo'!$K$12*((RAND()+RAND()+RAND()+RAND()+RAND()+RAND()+RAND()+RAND()+RAND()+RAND()+RAND()+RAND())-6))-1)+Q$15)</x:f>
        <x:v>4156874.7807109947</x:v>
      </x:c>
      <x:c r="R296" s="97" t="n">
        <x:f>MAX(0,Q296*(1+EXP((LN(1+'Monte Carlo'!$K$10)-0.5*'Monte Carlo'!$K$12^2)+'Monte Carlo'!$K$12*((RAND()+RAND()+RAND()+RAND()+RAND()+RAND()+RAND()+RAND()+RAND()+RAND()+RAND()+RAND())-6))-1)+R$15)</x:f>
        <x:v>3196009.386157765</x:v>
      </x:c>
      <x:c r="S296" s="97" t="n">
        <x:f>MAX(0,R296*(1+EXP((LN(1+'Monte Carlo'!$K$10)-0.5*'Monte Carlo'!$K$12^2)+'Monte Carlo'!$K$12*((RAND()+RAND()+RAND()+RAND()+RAND()+RAND()+RAND()+RAND()+RAND()+RAND()+RAND()+RAND())-6))-1)+S$15)</x:f>
        <x:v>3837836.0823421613</x:v>
      </x:c>
      <x:c r="T296" s="97" t="n">
        <x:f>MAX(0,S296*(1+EXP((LN(1+'Monte Carlo'!$K$10)-0.5*'Monte Carlo'!$K$12^2)+'Monte Carlo'!$K$12*((RAND()+RAND()+RAND()+RAND()+RAND()+RAND()+RAND()+RAND()+RAND()+RAND()+RAND()+RAND())-6))-1)+T$15)</x:f>
        <x:v>4176191.9227342727</x:v>
      </x:c>
      <x:c r="U296" s="97" t="n">
        <x:f>MAX(0,T296*(1+EXP((LN(1+'Monte Carlo'!$K$10)-0.5*'Monte Carlo'!$K$12^2)+'Monte Carlo'!$K$12*((RAND()+RAND()+RAND()+RAND()+RAND()+RAND()+RAND()+RAND()+RAND()+RAND()+RAND()+RAND())-6))-1)+U$15)</x:f>
        <x:v>4033614.761861329</x:v>
      </x:c>
      <x:c r="V296" s="97" t="n">
        <x:f>MAX(0,U296*(1+EXP((LN(1+'Monte Carlo'!$K$10)-0.5*'Monte Carlo'!$K$12^2)+'Monte Carlo'!$K$12*((RAND()+RAND()+RAND()+RAND()+RAND()+RAND()+RAND()+RAND()+RAND()+RAND()+RAND()+RAND())-6))-1)+V$15)</x:f>
        <x:v>3872993.8581778477</x:v>
      </x:c>
      <x:c r="W296" s="97" t="n">
        <x:f>MAX(0,V296*(1+EXP((LN(1+'Monte Carlo'!$K$10)-0.5*'Monte Carlo'!$K$12^2)+'Monte Carlo'!$K$12*((RAND()+RAND()+RAND()+RAND()+RAND()+RAND()+RAND()+RAND()+RAND()+RAND()+RAND()+RAND())-6))-1)+W$15)</x:f>
        <x:v>3492835.988067394</x:v>
      </x:c>
      <x:c r="X296" s="97" t="n">
        <x:f>MAX(0,W296*(1+EXP((LN(1+'Monte Carlo'!$K$10)-0.5*'Monte Carlo'!$K$12^2)+'Monte Carlo'!$K$12*((RAND()+RAND()+RAND()+RAND()+RAND()+RAND()+RAND()+RAND()+RAND()+RAND()+RAND()+RAND())-6))-1)+X$15)</x:f>
        <x:v>3545442.175133004</x:v>
      </x:c>
      <x:c r="Y296" s="97" t="n">
        <x:f>MAX(0,X296*(1+EXP((LN(1+'Monte Carlo'!$K$10)-0.5*'Monte Carlo'!$K$12^2)+'Monte Carlo'!$K$12*((RAND()+RAND()+RAND()+RAND()+RAND()+RAND()+RAND()+RAND()+RAND()+RAND()+RAND()+RAND())-6))-1)+Y$15)</x:f>
        <x:v>3428993.122563998</x:v>
      </x:c>
      <x:c r="Z296" s="97" t="n">
        <x:f>MAX(0,Y296*(1+EXP((LN(1+'Monte Carlo'!$K$10)-0.5*'Monte Carlo'!$K$12^2)+'Monte Carlo'!$K$12*((RAND()+RAND()+RAND()+RAND()+RAND()+RAND()+RAND()+RAND()+RAND()+RAND()+RAND()+RAND())-6))-1)+Z$15)</x:f>
        <x:v>3398636.901083761</x:v>
      </x:c>
      <x:c r="AA296" s="97" t="n">
        <x:f>MAX(0,Z296*(1+EXP((LN(1+'Monte Carlo'!$K$10)-0.5*'Monte Carlo'!$K$12^2)+'Monte Carlo'!$K$12*((RAND()+RAND()+RAND()+RAND()+RAND()+RAND()+RAND()+RAND()+RAND()+RAND()+RAND()+RAND())-6))-1)+AA$15)</x:f>
        <x:v>3763497.352046554</x:v>
      </x:c>
      <x:c r="AB296" s="97" t="n">
        <x:f>MAX(0,AA296*(1+EXP((LN(1+'Monte Carlo'!$K$10)-0.5*'Monte Carlo'!$K$12^2)+'Monte Carlo'!$K$12*((RAND()+RAND()+RAND()+RAND()+RAND()+RAND()+RAND()+RAND()+RAND()+RAND()+RAND()+RAND())-6))-1)+AB$15)</x:f>
        <x:v>3428716.2300987444</x:v>
      </x:c>
      <x:c r="AC296" s="97" t="n">
        <x:f>MAX(0,AB296*(1+EXP((LN(1+'Monte Carlo'!$K$10)-0.5*'Monte Carlo'!$K$12^2)+'Monte Carlo'!$K$12*((RAND()+RAND()+RAND()+RAND()+RAND()+RAND()+RAND()+RAND()+RAND()+RAND()+RAND()+RAND())-6))-1)+AC$15)</x:f>
        <x:v>3336236.3686021306</x:v>
      </x:c>
      <x:c r="AD296" s="97" t="n">
        <x:f>MAX(0,AC296*(1+EXP((LN(1+'Monte Carlo'!$K$10)-0.5*'Monte Carlo'!$K$12^2)+'Monte Carlo'!$K$12*((RAND()+RAND()+RAND()+RAND()+RAND()+RAND()+RAND()+RAND()+RAND()+RAND()+RAND()+RAND())-6))-1)+AD$15)</x:f>
        <x:v>3315880.61186764</x:v>
      </x:c>
      <x:c r="AE296" s="97" t="n">
        <x:f>MAX(0,AD296*(1+EXP((LN(1+'Monte Carlo'!$K$10)-0.5*'Monte Carlo'!$K$12^2)+'Monte Carlo'!$K$12*((RAND()+RAND()+RAND()+RAND()+RAND()+RAND()+RAND()+RAND()+RAND()+RAND()+RAND()+RAND())-6))-1)+AE$15)</x:f>
        <x:v>3453203.760558411</x:v>
      </x:c>
      <x:c r="AF296" s="97" t="n">
        <x:f>MAX(0,AE296*(1+EXP((LN(1+'Monte Carlo'!$K$10)-0.5*'Monte Carlo'!$K$12^2)+'Monte Carlo'!$K$12*((RAND()+RAND()+RAND()+RAND()+RAND()+RAND()+RAND()+RAND()+RAND()+RAND()+RAND()+RAND())-6))-1)+AF$15)</x:f>
        <x:v>4051306.3113281867</x:v>
      </x:c>
      <x:c r="AG296" s="97">
        <x:f t="shared" si="6"/>
        <x:v>1029031.25</x:v>
      </x:c>
    </x:row>
    <x:row r="297">
      <x:c r="A297" s="93">
        <x:v>276</x:v>
      </x:c>
      <x:c r="B297" s="97" t="n">
        <x:f>IF(AND(UPPER('Monte Carlo'!$K$4)="YES",'Monte Carlo'!$K$5&gt;0),'Monte Carlo'!$K$13,Liquidity_30Y!$C$14)</x:f>
        <x:v>1029031.25</x:v>
      </x:c>
      <x:c r="C297" s="97" t="n">
        <x:f>MAX(0,B297*(1+EXP((LN(1+'Monte Carlo'!$K$10)-0.5*'Monte Carlo'!$K$12^2)+'Monte Carlo'!$K$12*((RAND()+RAND()+RAND()+RAND()+RAND()+RAND()+RAND()+RAND()+RAND()+RAND()+RAND()+RAND())-6))-1)+C$15)</x:f>
        <x:v>1008572.7136684592</x:v>
      </x:c>
      <x:c r="D297" s="97" t="n">
        <x:f>MAX(0,C297*(1+EXP((LN(1+'Monte Carlo'!$K$10)-0.5*'Monte Carlo'!$K$12^2)+'Monte Carlo'!$K$12*((RAND()+RAND()+RAND()+RAND()+RAND()+RAND()+RAND()+RAND()+RAND()+RAND()+RAND()+RAND())-6))-1)+D$15)</x:f>
        <x:v>829540.657000242</x:v>
      </x:c>
      <x:c r="E297" s="97" t="n">
        <x:f>MAX(0,D297*(1+EXP((LN(1+'Monte Carlo'!$K$10)-0.5*'Monte Carlo'!$K$12^2)+'Monte Carlo'!$K$12*((RAND()+RAND()+RAND()+RAND()+RAND()+RAND()+RAND()+RAND()+RAND()+RAND()+RAND()+RAND())-6))-1)+E$15)</x:f>
        <x:v>957302.4872736252</x:v>
      </x:c>
      <x:c r="F297" s="97" t="n">
        <x:f>MAX(0,E297*(1+EXP((LN(1+'Monte Carlo'!$K$10)-0.5*'Monte Carlo'!$K$12^2)+'Monte Carlo'!$K$12*((RAND()+RAND()+RAND()+RAND()+RAND()+RAND()+RAND()+RAND()+RAND()+RAND()+RAND()+RAND())-6))-1)+F$15)</x:f>
        <x:v>1387988.3606049176</x:v>
      </x:c>
      <x:c r="G297" s="97" t="n">
        <x:f>MAX(0,F297*(1+EXP((LN(1+'Monte Carlo'!$K$10)-0.5*'Monte Carlo'!$K$12^2)+'Monte Carlo'!$K$12*((RAND()+RAND()+RAND()+RAND()+RAND()+RAND()+RAND()+RAND()+RAND()+RAND()+RAND()+RAND())-6))-1)+G$15)</x:f>
        <x:v>1915187.759170442</x:v>
      </x:c>
      <x:c r="H297" s="97" t="n">
        <x:f>MAX(0,G297*(1+EXP((LN(1+'Monte Carlo'!$K$10)-0.5*'Monte Carlo'!$K$12^2)+'Monte Carlo'!$K$12*((RAND()+RAND()+RAND()+RAND()+RAND()+RAND()+RAND()+RAND()+RAND()+RAND()+RAND()+RAND())-6))-1)+H$15)</x:f>
        <x:v>2462486.9692533137</x:v>
      </x:c>
      <x:c r="I297" s="97" t="n">
        <x:f>MAX(0,H297*(1+EXP((LN(1+'Monte Carlo'!$K$10)-0.5*'Monte Carlo'!$K$12^2)+'Monte Carlo'!$K$12*((RAND()+RAND()+RAND()+RAND()+RAND()+RAND()+RAND()+RAND()+RAND()+RAND()+RAND()+RAND())-6))-1)+I$15)</x:f>
        <x:v>2970739.0254415753</x:v>
      </x:c>
      <x:c r="J297" s="97" t="n">
        <x:f>MAX(0,I297*(1+EXP((LN(1+'Monte Carlo'!$K$10)-0.5*'Monte Carlo'!$K$12^2)+'Monte Carlo'!$K$12*((RAND()+RAND()+RAND()+RAND()+RAND()+RAND()+RAND()+RAND()+RAND()+RAND()+RAND()+RAND())-6))-1)+J$15)</x:f>
        <x:v>2588110.062007205</x:v>
      </x:c>
      <x:c r="K297" s="97" t="n">
        <x:f>MAX(0,J297*(1+EXP((LN(1+'Monte Carlo'!$K$10)-0.5*'Monte Carlo'!$K$12^2)+'Monte Carlo'!$K$12*((RAND()+RAND()+RAND()+RAND()+RAND()+RAND()+RAND()+RAND()+RAND()+RAND()+RAND()+RAND())-6))-1)+K$15)</x:f>
        <x:v>2827600.018279182</x:v>
      </x:c>
      <x:c r="L297" s="97" t="n">
        <x:f>MAX(0,K297*(1+EXP((LN(1+'Monte Carlo'!$K$10)-0.5*'Monte Carlo'!$K$12^2)+'Monte Carlo'!$K$12*((RAND()+RAND()+RAND()+RAND()+RAND()+RAND()+RAND()+RAND()+RAND()+RAND()+RAND()+RAND())-6))-1)+L$15)</x:f>
        <x:v>3717084.2083849395</x:v>
      </x:c>
      <x:c r="M297" s="97" t="n">
        <x:f>MAX(0,L297*(1+EXP((LN(1+'Monte Carlo'!$K$10)-0.5*'Monte Carlo'!$K$12^2)+'Monte Carlo'!$K$12*((RAND()+RAND()+RAND()+RAND()+RAND()+RAND()+RAND()+RAND()+RAND()+RAND()+RAND()+RAND())-6))-1)+M$15)</x:f>
        <x:v>3458086.7511317753</x:v>
      </x:c>
      <x:c r="N297" s="97" t="n">
        <x:f>MAX(0,M297*(1+EXP((LN(1+'Monte Carlo'!$K$10)-0.5*'Monte Carlo'!$K$12^2)+'Monte Carlo'!$K$12*((RAND()+RAND()+RAND()+RAND()+RAND()+RAND()+RAND()+RAND()+RAND()+RAND()+RAND()+RAND())-6))-1)+N$15)</x:f>
        <x:v>4785419.299340866</x:v>
      </x:c>
      <x:c r="O297" s="97" t="n">
        <x:f>MAX(0,N297*(1+EXP((LN(1+'Monte Carlo'!$K$10)-0.5*'Monte Carlo'!$K$12^2)+'Monte Carlo'!$K$12*((RAND()+RAND()+RAND()+RAND()+RAND()+RAND()+RAND()+RAND()+RAND()+RAND()+RAND()+RAND())-6))-1)+O$15)</x:f>
        <x:v>5789032.739459587</x:v>
      </x:c>
      <x:c r="P297" s="97" t="n">
        <x:f>MAX(0,O297*(1+EXP((LN(1+'Monte Carlo'!$K$10)-0.5*'Monte Carlo'!$K$12^2)+'Monte Carlo'!$K$12*((RAND()+RAND()+RAND()+RAND()+RAND()+RAND()+RAND()+RAND()+RAND()+RAND()+RAND()+RAND())-6))-1)+P$15)</x:f>
        <x:v>5621466.147249841</x:v>
      </x:c>
      <x:c r="Q297" s="97" t="n">
        <x:f>MAX(0,P297*(1+EXP((LN(1+'Monte Carlo'!$K$10)-0.5*'Monte Carlo'!$K$12^2)+'Monte Carlo'!$K$12*((RAND()+RAND()+RAND()+RAND()+RAND()+RAND()+RAND()+RAND()+RAND()+RAND()+RAND()+RAND())-6))-1)+Q$15)</x:f>
        <x:v>6351615.588544488</x:v>
      </x:c>
      <x:c r="R297" s="97" t="n">
        <x:f>MAX(0,Q297*(1+EXP((LN(1+'Monte Carlo'!$K$10)-0.5*'Monte Carlo'!$K$12^2)+'Monte Carlo'!$K$12*((RAND()+RAND()+RAND()+RAND()+RAND()+RAND()+RAND()+RAND()+RAND()+RAND()+RAND()+RAND())-6))-1)+R$15)</x:f>
        <x:v>7222093.329653745</x:v>
      </x:c>
      <x:c r="S297" s="97" t="n">
        <x:f>MAX(0,R297*(1+EXP((LN(1+'Monte Carlo'!$K$10)-0.5*'Monte Carlo'!$K$12^2)+'Monte Carlo'!$K$12*((RAND()+RAND()+RAND()+RAND()+RAND()+RAND()+RAND()+RAND()+RAND()+RAND()+RAND()+RAND())-6))-1)+S$15)</x:f>
        <x:v>7423459.207273846</x:v>
      </x:c>
      <x:c r="T297" s="97" t="n">
        <x:f>MAX(0,S297*(1+EXP((LN(1+'Monte Carlo'!$K$10)-0.5*'Monte Carlo'!$K$12^2)+'Monte Carlo'!$K$12*((RAND()+RAND()+RAND()+RAND()+RAND()+RAND()+RAND()+RAND()+RAND()+RAND()+RAND()+RAND())-6))-1)+T$15)</x:f>
        <x:v>7181167.578401176</x:v>
      </x:c>
      <x:c r="U297" s="97" t="n">
        <x:f>MAX(0,T297*(1+EXP((LN(1+'Monte Carlo'!$K$10)-0.5*'Monte Carlo'!$K$12^2)+'Monte Carlo'!$K$12*((RAND()+RAND()+RAND()+RAND()+RAND()+RAND()+RAND()+RAND()+RAND()+RAND()+RAND()+RAND())-6))-1)+U$15)</x:f>
        <x:v>7895805.584161682</x:v>
      </x:c>
      <x:c r="V297" s="97" t="n">
        <x:f>MAX(0,U297*(1+EXP((LN(1+'Monte Carlo'!$K$10)-0.5*'Monte Carlo'!$K$12^2)+'Monte Carlo'!$K$12*((RAND()+RAND()+RAND()+RAND()+RAND()+RAND()+RAND()+RAND()+RAND()+RAND()+RAND()+RAND())-6))-1)+V$15)</x:f>
        <x:v>9338712.01534702</x:v>
      </x:c>
      <x:c r="W297" s="97" t="n">
        <x:f>MAX(0,V297*(1+EXP((LN(1+'Monte Carlo'!$K$10)-0.5*'Monte Carlo'!$K$12^2)+'Monte Carlo'!$K$12*((RAND()+RAND()+RAND()+RAND()+RAND()+RAND()+RAND()+RAND()+RAND()+RAND()+RAND()+RAND())-6))-1)+W$15)</x:f>
        <x:v>8578802.81147404</x:v>
      </x:c>
      <x:c r="X297" s="97" t="n">
        <x:f>MAX(0,W297*(1+EXP((LN(1+'Monte Carlo'!$K$10)-0.5*'Monte Carlo'!$K$12^2)+'Monte Carlo'!$K$12*((RAND()+RAND()+RAND()+RAND()+RAND()+RAND()+RAND()+RAND()+RAND()+RAND()+RAND()+RAND())-6))-1)+X$15)</x:f>
        <x:v>9798048.655326031</x:v>
      </x:c>
      <x:c r="Y297" s="97" t="n">
        <x:f>MAX(0,X297*(1+EXP((LN(1+'Monte Carlo'!$K$10)-0.5*'Monte Carlo'!$K$12^2)+'Monte Carlo'!$K$12*((RAND()+RAND()+RAND()+RAND()+RAND()+RAND()+RAND()+RAND()+RAND()+RAND()+RAND()+RAND())-6))-1)+Y$15)</x:f>
        <x:v>10860794.845729327</x:v>
      </x:c>
      <x:c r="Z297" s="97" t="n">
        <x:f>MAX(0,Y297*(1+EXP((LN(1+'Monte Carlo'!$K$10)-0.5*'Monte Carlo'!$K$12^2)+'Monte Carlo'!$K$12*((RAND()+RAND()+RAND()+RAND()+RAND()+RAND()+RAND()+RAND()+RAND()+RAND()+RAND()+RAND())-6))-1)+Z$15)</x:f>
        <x:v>11306744.802069413</x:v>
      </x:c>
      <x:c r="AA297" s="97" t="n">
        <x:f>MAX(0,Z297*(1+EXP((LN(1+'Monte Carlo'!$K$10)-0.5*'Monte Carlo'!$K$12^2)+'Monte Carlo'!$K$12*((RAND()+RAND()+RAND()+RAND()+RAND()+RAND()+RAND()+RAND()+RAND()+RAND()+RAND()+RAND())-6))-1)+AA$15)</x:f>
        <x:v>9510204.814516457</x:v>
      </x:c>
      <x:c r="AB297" s="97" t="n">
        <x:f>MAX(0,AA297*(1+EXP((LN(1+'Monte Carlo'!$K$10)-0.5*'Monte Carlo'!$K$12^2)+'Monte Carlo'!$K$12*((RAND()+RAND()+RAND()+RAND()+RAND()+RAND()+RAND()+RAND()+RAND()+RAND()+RAND()+RAND())-6))-1)+AB$15)</x:f>
        <x:v>10931629.898078885</x:v>
      </x:c>
      <x:c r="AC297" s="97" t="n">
        <x:f>MAX(0,AB297*(1+EXP((LN(1+'Monte Carlo'!$K$10)-0.5*'Monte Carlo'!$K$12^2)+'Monte Carlo'!$K$12*((RAND()+RAND()+RAND()+RAND()+RAND()+RAND()+RAND()+RAND()+RAND()+RAND()+RAND()+RAND())-6))-1)+AC$15)</x:f>
        <x:v>8944584.901906187</x:v>
      </x:c>
      <x:c r="AD297" s="97" t="n">
        <x:f>MAX(0,AC297*(1+EXP((LN(1+'Monte Carlo'!$K$10)-0.5*'Monte Carlo'!$K$12^2)+'Monte Carlo'!$K$12*((RAND()+RAND()+RAND()+RAND()+RAND()+RAND()+RAND()+RAND()+RAND()+RAND()+RAND()+RAND())-6))-1)+AD$15)</x:f>
        <x:v>8550166.747891998</x:v>
      </x:c>
      <x:c r="AE297" s="97" t="n">
        <x:f>MAX(0,AD297*(1+EXP((LN(1+'Monte Carlo'!$K$10)-0.5*'Monte Carlo'!$K$12^2)+'Monte Carlo'!$K$12*((RAND()+RAND()+RAND()+RAND()+RAND()+RAND()+RAND()+RAND()+RAND()+RAND()+RAND()+RAND())-6))-1)+AE$15)</x:f>
        <x:v>8634689.428666774</x:v>
      </x:c>
      <x:c r="AF297" s="97" t="n">
        <x:f>MAX(0,AE297*(1+EXP((LN(1+'Monte Carlo'!$K$10)-0.5*'Monte Carlo'!$K$12^2)+'Monte Carlo'!$K$12*((RAND()+RAND()+RAND()+RAND()+RAND()+RAND()+RAND()+RAND()+RAND()+RAND()+RAND()+RAND())-6))-1)+AF$15)</x:f>
        <x:v>9949258.278042302</x:v>
      </x:c>
      <x:c r="AG297" s="97">
        <x:f t="shared" si="6"/>
        <x:v>1029031.25</x:v>
      </x:c>
    </x:row>
    <x:row r="298">
      <x:c r="A298" s="93">
        <x:v>277</x:v>
      </x:c>
      <x:c r="B298" s="97" t="n">
        <x:f>IF(AND(UPPER('Monte Carlo'!$K$4)="YES",'Monte Carlo'!$K$5&gt;0),'Monte Carlo'!$K$13,Liquidity_30Y!$C$14)</x:f>
        <x:v>1029031.25</x:v>
      </x:c>
      <x:c r="C298" s="97" t="n">
        <x:f>MAX(0,B298*(1+EXP((LN(1+'Monte Carlo'!$K$10)-0.5*'Monte Carlo'!$K$12^2)+'Monte Carlo'!$K$12*((RAND()+RAND()+RAND()+RAND()+RAND()+RAND()+RAND()+RAND()+RAND()+RAND()+RAND()+RAND())-6))-1)+C$15)</x:f>
        <x:v>1073876.0660632085</x:v>
      </x:c>
      <x:c r="D298" s="97" t="n">
        <x:f>MAX(0,C298*(1+EXP((LN(1+'Monte Carlo'!$K$10)-0.5*'Monte Carlo'!$K$12^2)+'Monte Carlo'!$K$12*((RAND()+RAND()+RAND()+RAND()+RAND()+RAND()+RAND()+RAND()+RAND()+RAND()+RAND()+RAND())-6))-1)+D$15)</x:f>
        <x:v>967183.7345638813</x:v>
      </x:c>
      <x:c r="E298" s="97" t="n">
        <x:f>MAX(0,D298*(1+EXP((LN(1+'Monte Carlo'!$K$10)-0.5*'Monte Carlo'!$K$12^2)+'Monte Carlo'!$K$12*((RAND()+RAND()+RAND()+RAND()+RAND()+RAND()+RAND()+RAND()+RAND()+RAND()+RAND()+RAND())-6))-1)+E$15)</x:f>
        <x:v>1243866.7707502644</x:v>
      </x:c>
      <x:c r="F298" s="97" t="n">
        <x:f>MAX(0,E298*(1+EXP((LN(1+'Monte Carlo'!$K$10)-0.5*'Monte Carlo'!$K$12^2)+'Monte Carlo'!$K$12*((RAND()+RAND()+RAND()+RAND()+RAND()+RAND()+RAND()+RAND()+RAND()+RAND()+RAND()+RAND())-6))-1)+F$15)</x:f>
        <x:v>1421757.70627669</x:v>
      </x:c>
      <x:c r="G298" s="97" t="n">
        <x:f>MAX(0,F298*(1+EXP((LN(1+'Monte Carlo'!$K$10)-0.5*'Monte Carlo'!$K$12^2)+'Monte Carlo'!$K$12*((RAND()+RAND()+RAND()+RAND()+RAND()+RAND()+RAND()+RAND()+RAND()+RAND()+RAND()+RAND())-6))-1)+G$15)</x:f>
        <x:v>1641283.9769217572</x:v>
      </x:c>
      <x:c r="H298" s="97" t="n">
        <x:f>MAX(0,G298*(1+EXP((LN(1+'Monte Carlo'!$K$10)-0.5*'Monte Carlo'!$K$12^2)+'Monte Carlo'!$K$12*((RAND()+RAND()+RAND()+RAND()+RAND()+RAND()+RAND()+RAND()+RAND()+RAND()+RAND()+RAND())-6))-1)+H$15)</x:f>
        <x:v>2238925.526832943</x:v>
      </x:c>
      <x:c r="I298" s="97" t="n">
        <x:f>MAX(0,H298*(1+EXP((LN(1+'Monte Carlo'!$K$10)-0.5*'Monte Carlo'!$K$12^2)+'Monte Carlo'!$K$12*((RAND()+RAND()+RAND()+RAND()+RAND()+RAND()+RAND()+RAND()+RAND()+RAND()+RAND()+RAND())-6))-1)+I$15)</x:f>
        <x:v>2084734.6709329563</x:v>
      </x:c>
      <x:c r="J298" s="97" t="n">
        <x:f>MAX(0,I298*(1+EXP((LN(1+'Monte Carlo'!$K$10)-0.5*'Monte Carlo'!$K$12^2)+'Monte Carlo'!$K$12*((RAND()+RAND()+RAND()+RAND()+RAND()+RAND()+RAND()+RAND()+RAND()+RAND()+RAND()+RAND())-6))-1)+J$15)</x:f>
        <x:v>2812817.375091811</x:v>
      </x:c>
      <x:c r="K298" s="97" t="n">
        <x:f>MAX(0,J298*(1+EXP((LN(1+'Monte Carlo'!$K$10)-0.5*'Monte Carlo'!$K$12^2)+'Monte Carlo'!$K$12*((RAND()+RAND()+RAND()+RAND()+RAND()+RAND()+RAND()+RAND()+RAND()+RAND()+RAND()+RAND())-6))-1)+K$15)</x:f>
        <x:v>2927276.7795895943</x:v>
      </x:c>
      <x:c r="L298" s="97" t="n">
        <x:f>MAX(0,K298*(1+EXP((LN(1+'Monte Carlo'!$K$10)-0.5*'Monte Carlo'!$K$12^2)+'Monte Carlo'!$K$12*((RAND()+RAND()+RAND()+RAND()+RAND()+RAND()+RAND()+RAND()+RAND()+RAND()+RAND()+RAND())-6))-1)+L$15)</x:f>
        <x:v>2603252.8301910358</x:v>
      </x:c>
      <x:c r="M298" s="97" t="n">
        <x:f>MAX(0,L298*(1+EXP((LN(1+'Monte Carlo'!$K$10)-0.5*'Monte Carlo'!$K$12^2)+'Monte Carlo'!$K$12*((RAND()+RAND()+RAND()+RAND()+RAND()+RAND()+RAND()+RAND()+RAND()+RAND()+RAND()+RAND())-6))-1)+M$15)</x:f>
        <x:v>3320591.5968087837</x:v>
      </x:c>
      <x:c r="N298" s="97" t="n">
        <x:f>MAX(0,M298*(1+EXP((LN(1+'Monte Carlo'!$K$10)-0.5*'Monte Carlo'!$K$12^2)+'Monte Carlo'!$K$12*((RAND()+RAND()+RAND()+RAND()+RAND()+RAND()+RAND()+RAND()+RAND()+RAND()+RAND()+RAND())-6))-1)+N$15)</x:f>
        <x:v>3126686.220683527</x:v>
      </x:c>
      <x:c r="O298" s="97" t="n">
        <x:f>MAX(0,N298*(1+EXP((LN(1+'Monte Carlo'!$K$10)-0.5*'Monte Carlo'!$K$12^2)+'Monte Carlo'!$K$12*((RAND()+RAND()+RAND()+RAND()+RAND()+RAND()+RAND()+RAND()+RAND()+RAND()+RAND()+RAND())-6))-1)+O$15)</x:f>
        <x:v>3786209.327461549</x:v>
      </x:c>
      <x:c r="P298" s="97" t="n">
        <x:f>MAX(0,O298*(1+EXP((LN(1+'Monte Carlo'!$K$10)-0.5*'Monte Carlo'!$K$12^2)+'Monte Carlo'!$K$12*((RAND()+RAND()+RAND()+RAND()+RAND()+RAND()+RAND()+RAND()+RAND()+RAND()+RAND()+RAND())-6))-1)+P$15)</x:f>
        <x:v>3932572.075547832</x:v>
      </x:c>
      <x:c r="Q298" s="97" t="n">
        <x:f>MAX(0,P298*(1+EXP((LN(1+'Monte Carlo'!$K$10)-0.5*'Monte Carlo'!$K$12^2)+'Monte Carlo'!$K$12*((RAND()+RAND()+RAND()+RAND()+RAND()+RAND()+RAND()+RAND()+RAND()+RAND()+RAND()+RAND())-6))-1)+Q$15)</x:f>
        <x:v>4728922.25797285</x:v>
      </x:c>
      <x:c r="R298" s="97" t="n">
        <x:f>MAX(0,Q298*(1+EXP((LN(1+'Monte Carlo'!$K$10)-0.5*'Monte Carlo'!$K$12^2)+'Monte Carlo'!$K$12*((RAND()+RAND()+RAND()+RAND()+RAND()+RAND()+RAND()+RAND()+RAND()+RAND()+RAND()+RAND())-6))-1)+R$15)</x:f>
        <x:v>4305404.958322822</x:v>
      </x:c>
      <x:c r="S298" s="97" t="n">
        <x:f>MAX(0,R298*(1+EXP((LN(1+'Monte Carlo'!$K$10)-0.5*'Monte Carlo'!$K$12^2)+'Monte Carlo'!$K$12*((RAND()+RAND()+RAND()+RAND()+RAND()+RAND()+RAND()+RAND()+RAND()+RAND()+RAND()+RAND())-6))-1)+S$15)</x:f>
        <x:v>5538599.773591189</x:v>
      </x:c>
      <x:c r="T298" s="97" t="n">
        <x:f>MAX(0,S298*(1+EXP((LN(1+'Monte Carlo'!$K$10)-0.5*'Monte Carlo'!$K$12^2)+'Monte Carlo'!$K$12*((RAND()+RAND()+RAND()+RAND()+RAND()+RAND()+RAND()+RAND()+RAND()+RAND()+RAND()+RAND())-6))-1)+T$15)</x:f>
        <x:v>5596557.70644807</x:v>
      </x:c>
      <x:c r="U298" s="97" t="n">
        <x:f>MAX(0,T298*(1+EXP((LN(1+'Monte Carlo'!$K$10)-0.5*'Monte Carlo'!$K$12^2)+'Monte Carlo'!$K$12*((RAND()+RAND()+RAND()+RAND()+RAND()+RAND()+RAND()+RAND()+RAND()+RAND()+RAND()+RAND())-6))-1)+U$15)</x:f>
        <x:v>5808751.579963981</x:v>
      </x:c>
      <x:c r="V298" s="97" t="n">
        <x:f>MAX(0,U298*(1+EXP((LN(1+'Monte Carlo'!$K$10)-0.5*'Monte Carlo'!$K$12^2)+'Monte Carlo'!$K$12*((RAND()+RAND()+RAND()+RAND()+RAND()+RAND()+RAND()+RAND()+RAND()+RAND()+RAND()+RAND())-6))-1)+V$15)</x:f>
        <x:v>7572443.79922442</x:v>
      </x:c>
      <x:c r="W298" s="97" t="n">
        <x:f>MAX(0,V298*(1+EXP((LN(1+'Monte Carlo'!$K$10)-0.5*'Monte Carlo'!$K$12^2)+'Monte Carlo'!$K$12*((RAND()+RAND()+RAND()+RAND()+RAND()+RAND()+RAND()+RAND()+RAND()+RAND()+RAND()+RAND())-6))-1)+W$15)</x:f>
        <x:v>7110445.961157081</x:v>
      </x:c>
      <x:c r="X298" s="97" t="n">
        <x:f>MAX(0,W298*(1+EXP((LN(1+'Monte Carlo'!$K$10)-0.5*'Monte Carlo'!$K$12^2)+'Monte Carlo'!$K$12*((RAND()+RAND()+RAND()+RAND()+RAND()+RAND()+RAND()+RAND()+RAND()+RAND()+RAND()+RAND())-6))-1)+X$15)</x:f>
        <x:v>8814116.840700028</x:v>
      </x:c>
      <x:c r="Y298" s="97" t="n">
        <x:f>MAX(0,X298*(1+EXP((LN(1+'Monte Carlo'!$K$10)-0.5*'Monte Carlo'!$K$12^2)+'Monte Carlo'!$K$12*((RAND()+RAND()+RAND()+RAND()+RAND()+RAND()+RAND()+RAND()+RAND()+RAND()+RAND()+RAND())-6))-1)+Y$15)</x:f>
        <x:v>9492584.07546984</x:v>
      </x:c>
      <x:c r="Z298" s="97" t="n">
        <x:f>MAX(0,Y298*(1+EXP((LN(1+'Monte Carlo'!$K$10)-0.5*'Monte Carlo'!$K$12^2)+'Monte Carlo'!$K$12*((RAND()+RAND()+RAND()+RAND()+RAND()+RAND()+RAND()+RAND()+RAND()+RAND()+RAND()+RAND())-6))-1)+Z$15)</x:f>
        <x:v>9629175.672578547</x:v>
      </x:c>
      <x:c r="AA298" s="97" t="n">
        <x:f>MAX(0,Z298*(1+EXP((LN(1+'Monte Carlo'!$K$10)-0.5*'Monte Carlo'!$K$12^2)+'Monte Carlo'!$K$12*((RAND()+RAND()+RAND()+RAND()+RAND()+RAND()+RAND()+RAND()+RAND()+RAND()+RAND()+RAND())-6))-1)+AA$15)</x:f>
        <x:v>10181980.865390286</x:v>
      </x:c>
      <x:c r="AB298" s="97" t="n">
        <x:f>MAX(0,AA298*(1+EXP((LN(1+'Monte Carlo'!$K$10)-0.5*'Monte Carlo'!$K$12^2)+'Monte Carlo'!$K$12*((RAND()+RAND()+RAND()+RAND()+RAND()+RAND()+RAND()+RAND()+RAND()+RAND()+RAND()+RAND())-6))-1)+AB$15)</x:f>
        <x:v>12930767.899650473</x:v>
      </x:c>
      <x:c r="AC298" s="97" t="n">
        <x:f>MAX(0,AB298*(1+EXP((LN(1+'Monte Carlo'!$K$10)-0.5*'Monte Carlo'!$K$12^2)+'Monte Carlo'!$K$12*((RAND()+RAND()+RAND()+RAND()+RAND()+RAND()+RAND()+RAND()+RAND()+RAND()+RAND()+RAND())-6))-1)+AC$15)</x:f>
        <x:v>15275965.913821004</x:v>
      </x:c>
      <x:c r="AD298" s="97" t="n">
        <x:f>MAX(0,AC298*(1+EXP((LN(1+'Monte Carlo'!$K$10)-0.5*'Monte Carlo'!$K$12^2)+'Monte Carlo'!$K$12*((RAND()+RAND()+RAND()+RAND()+RAND()+RAND()+RAND()+RAND()+RAND()+RAND()+RAND()+RAND())-6))-1)+AD$15)</x:f>
        <x:v>16347558.411459606</x:v>
      </x:c>
      <x:c r="AE298" s="97" t="n">
        <x:f>MAX(0,AD298*(1+EXP((LN(1+'Monte Carlo'!$K$10)-0.5*'Monte Carlo'!$K$12^2)+'Monte Carlo'!$K$12*((RAND()+RAND()+RAND()+RAND()+RAND()+RAND()+RAND()+RAND()+RAND()+RAND()+RAND()+RAND())-6))-1)+AE$15)</x:f>
        <x:v>16786269.344982952</x:v>
      </x:c>
      <x:c r="AF298" s="97" t="n">
        <x:f>MAX(0,AE298*(1+EXP((LN(1+'Monte Carlo'!$K$10)-0.5*'Monte Carlo'!$K$12^2)+'Monte Carlo'!$K$12*((RAND()+RAND()+RAND()+RAND()+RAND()+RAND()+RAND()+RAND()+RAND()+RAND()+RAND()+RAND())-6))-1)+AF$15)</x:f>
        <x:v>18342487.843504474</x:v>
      </x:c>
      <x:c r="AG298" s="97">
        <x:f t="shared" si="6"/>
        <x:v>1029031.25</x:v>
      </x:c>
    </x:row>
    <x:row r="299">
      <x:c r="A299" s="93">
        <x:v>278</x:v>
      </x:c>
      <x:c r="B299" s="97" t="n">
        <x:f>IF(AND(UPPER('Monte Carlo'!$K$4)="YES",'Monte Carlo'!$K$5&gt;0),'Monte Carlo'!$K$13,Liquidity_30Y!$C$14)</x:f>
        <x:v>1029031.25</x:v>
      </x:c>
      <x:c r="C299" s="97" t="n">
        <x:f>MAX(0,B299*(1+EXP((LN(1+'Monte Carlo'!$K$10)-0.5*'Monte Carlo'!$K$12^2)+'Monte Carlo'!$K$12*((RAND()+RAND()+RAND()+RAND()+RAND()+RAND()+RAND()+RAND()+RAND()+RAND()+RAND()+RAND())-6))-1)+C$15)</x:f>
        <x:v>1389757.0507326112</x:v>
      </x:c>
      <x:c r="D299" s="97" t="n">
        <x:f>MAX(0,C299*(1+EXP((LN(1+'Monte Carlo'!$K$10)-0.5*'Monte Carlo'!$K$12^2)+'Monte Carlo'!$K$12*((RAND()+RAND()+RAND()+RAND()+RAND()+RAND()+RAND()+RAND()+RAND()+RAND()+RAND()+RAND())-6))-1)+D$15)</x:f>
        <x:v>1646217.8813124353</x:v>
      </x:c>
      <x:c r="E299" s="97" t="n">
        <x:f>MAX(0,D299*(1+EXP((LN(1+'Monte Carlo'!$K$10)-0.5*'Monte Carlo'!$K$12^2)+'Monte Carlo'!$K$12*((RAND()+RAND()+RAND()+RAND()+RAND()+RAND()+RAND()+RAND()+RAND()+RAND()+RAND()+RAND())-6))-1)+E$15)</x:f>
        <x:v>1384051.3731734974</x:v>
      </x:c>
      <x:c r="F299" s="97" t="n">
        <x:f>MAX(0,E299*(1+EXP((LN(1+'Monte Carlo'!$K$10)-0.5*'Monte Carlo'!$K$12^2)+'Monte Carlo'!$K$12*((RAND()+RAND()+RAND()+RAND()+RAND()+RAND()+RAND()+RAND()+RAND()+RAND()+RAND()+RAND())-6))-1)+F$15)</x:f>
        <x:v>1649553.434828767</x:v>
      </x:c>
      <x:c r="G299" s="97" t="n">
        <x:f>MAX(0,F299*(1+EXP((LN(1+'Monte Carlo'!$K$10)-0.5*'Monte Carlo'!$K$12^2)+'Monte Carlo'!$K$12*((RAND()+RAND()+RAND()+RAND()+RAND()+RAND()+RAND()+RAND()+RAND()+RAND()+RAND()+RAND())-6))-1)+G$15)</x:f>
        <x:v>1625338.8913492041</x:v>
      </x:c>
      <x:c r="H299" s="97" t="n">
        <x:f>MAX(0,G299*(1+EXP((LN(1+'Monte Carlo'!$K$10)-0.5*'Monte Carlo'!$K$12^2)+'Monte Carlo'!$K$12*((RAND()+RAND()+RAND()+RAND()+RAND()+RAND()+RAND()+RAND()+RAND()+RAND()+RAND()+RAND())-6))-1)+H$15)</x:f>
        <x:v>1941410.81026612</x:v>
      </x:c>
      <x:c r="I299" s="97" t="n">
        <x:f>MAX(0,H299*(1+EXP((LN(1+'Monte Carlo'!$K$10)-0.5*'Monte Carlo'!$K$12^2)+'Monte Carlo'!$K$12*((RAND()+RAND()+RAND()+RAND()+RAND()+RAND()+RAND()+RAND()+RAND()+RAND()+RAND()+RAND())-6))-1)+I$15)</x:f>
        <x:v>2590128.960784232</x:v>
      </x:c>
      <x:c r="J299" s="97" t="n">
        <x:f>MAX(0,I299*(1+EXP((LN(1+'Monte Carlo'!$K$10)-0.5*'Monte Carlo'!$K$12^2)+'Monte Carlo'!$K$12*((RAND()+RAND()+RAND()+RAND()+RAND()+RAND()+RAND()+RAND()+RAND()+RAND()+RAND()+RAND())-6))-1)+J$15)</x:f>
        <x:v>2517213.8564375276</x:v>
      </x:c>
      <x:c r="K299" s="97" t="n">
        <x:f>MAX(0,J299*(1+EXP((LN(1+'Monte Carlo'!$K$10)-0.5*'Monte Carlo'!$K$12^2)+'Monte Carlo'!$K$12*((RAND()+RAND()+RAND()+RAND()+RAND()+RAND()+RAND()+RAND()+RAND()+RAND()+RAND()+RAND())-6))-1)+K$15)</x:f>
        <x:v>2018810.1901011656</x:v>
      </x:c>
      <x:c r="L299" s="97" t="n">
        <x:f>MAX(0,K299*(1+EXP((LN(1+'Monte Carlo'!$K$10)-0.5*'Monte Carlo'!$K$12^2)+'Monte Carlo'!$K$12*((RAND()+RAND()+RAND()+RAND()+RAND()+RAND()+RAND()+RAND()+RAND()+RAND()+RAND()+RAND())-6))-1)+L$15)</x:f>
        <x:v>2320190.1103037456</x:v>
      </x:c>
      <x:c r="M299" s="97" t="n">
        <x:f>MAX(0,L299*(1+EXP((LN(1+'Monte Carlo'!$K$10)-0.5*'Monte Carlo'!$K$12^2)+'Monte Carlo'!$K$12*((RAND()+RAND()+RAND()+RAND()+RAND()+RAND()+RAND()+RAND()+RAND()+RAND()+RAND()+RAND())-6))-1)+M$15)</x:f>
        <x:v>2257337.042798808</x:v>
      </x:c>
      <x:c r="N299" s="97" t="n">
        <x:f>MAX(0,M299*(1+EXP((LN(1+'Monte Carlo'!$K$10)-0.5*'Monte Carlo'!$K$12^2)+'Monte Carlo'!$K$12*((RAND()+RAND()+RAND()+RAND()+RAND()+RAND()+RAND()+RAND()+RAND()+RAND()+RAND()+RAND())-6))-1)+N$15)</x:f>
        <x:v>2973994.4054537155</x:v>
      </x:c>
      <x:c r="O299" s="97" t="n">
        <x:f>MAX(0,N299*(1+EXP((LN(1+'Monte Carlo'!$K$10)-0.5*'Monte Carlo'!$K$12^2)+'Monte Carlo'!$K$12*((RAND()+RAND()+RAND()+RAND()+RAND()+RAND()+RAND()+RAND()+RAND()+RAND()+RAND()+RAND())-6))-1)+O$15)</x:f>
        <x:v>2984108.0533412774</x:v>
      </x:c>
      <x:c r="P299" s="97" t="n">
        <x:f>MAX(0,O299*(1+EXP((LN(1+'Monte Carlo'!$K$10)-0.5*'Monte Carlo'!$K$12^2)+'Monte Carlo'!$K$12*((RAND()+RAND()+RAND()+RAND()+RAND()+RAND()+RAND()+RAND()+RAND()+RAND()+RAND()+RAND())-6))-1)+P$15)</x:f>
        <x:v>3083363.2286976157</x:v>
      </x:c>
      <x:c r="Q299" s="97" t="n">
        <x:f>MAX(0,P299*(1+EXP((LN(1+'Monte Carlo'!$K$10)-0.5*'Monte Carlo'!$K$12^2)+'Monte Carlo'!$K$12*((RAND()+RAND()+RAND()+RAND()+RAND()+RAND()+RAND()+RAND()+RAND()+RAND()+RAND()+RAND())-6))-1)+Q$15)</x:f>
        <x:v>3147718.44883053</x:v>
      </x:c>
      <x:c r="R299" s="97" t="n">
        <x:f>MAX(0,Q299*(1+EXP((LN(1+'Monte Carlo'!$K$10)-0.5*'Monte Carlo'!$K$12^2)+'Monte Carlo'!$K$12*((RAND()+RAND()+RAND()+RAND()+RAND()+RAND()+RAND()+RAND()+RAND()+RAND()+RAND()+RAND())-6))-1)+R$15)</x:f>
        <x:v>3012845.4355322854</x:v>
      </x:c>
      <x:c r="S299" s="97" t="n">
        <x:f>MAX(0,R299*(1+EXP((LN(1+'Monte Carlo'!$K$10)-0.5*'Monte Carlo'!$K$12^2)+'Monte Carlo'!$K$12*((RAND()+RAND()+RAND()+RAND()+RAND()+RAND()+RAND()+RAND()+RAND()+RAND()+RAND()+RAND())-6))-1)+S$15)</x:f>
        <x:v>4099330.1293836003</x:v>
      </x:c>
      <x:c r="T299" s="97" t="n">
        <x:f>MAX(0,S299*(1+EXP((LN(1+'Monte Carlo'!$K$10)-0.5*'Monte Carlo'!$K$12^2)+'Monte Carlo'!$K$12*((RAND()+RAND()+RAND()+RAND()+RAND()+RAND()+RAND()+RAND()+RAND()+RAND()+RAND()+RAND())-6))-1)+T$15)</x:f>
        <x:v>3736982.6849753247</x:v>
      </x:c>
      <x:c r="U299" s="97" t="n">
        <x:f>MAX(0,T299*(1+EXP((LN(1+'Monte Carlo'!$K$10)-0.5*'Monte Carlo'!$K$12^2)+'Monte Carlo'!$K$12*((RAND()+RAND()+RAND()+RAND()+RAND()+RAND()+RAND()+RAND()+RAND()+RAND()+RAND()+RAND())-6))-1)+U$15)</x:f>
        <x:v>2850322.1990043605</x:v>
      </x:c>
      <x:c r="V299" s="97" t="n">
        <x:f>MAX(0,U299*(1+EXP((LN(1+'Monte Carlo'!$K$10)-0.5*'Monte Carlo'!$K$12^2)+'Monte Carlo'!$K$12*((RAND()+RAND()+RAND()+RAND()+RAND()+RAND()+RAND()+RAND()+RAND()+RAND()+RAND()+RAND())-6))-1)+V$15)</x:f>
        <x:v>3057355.2050437853</x:v>
      </x:c>
      <x:c r="W299" s="97" t="n">
        <x:f>MAX(0,V299*(1+EXP((LN(1+'Monte Carlo'!$K$10)-0.5*'Monte Carlo'!$K$12^2)+'Monte Carlo'!$K$12*((RAND()+RAND()+RAND()+RAND()+RAND()+RAND()+RAND()+RAND()+RAND()+RAND()+RAND()+RAND())-6))-1)+W$15)</x:f>
        <x:v>2991108.9346833536</x:v>
      </x:c>
      <x:c r="X299" s="97" t="n">
        <x:f>MAX(0,W299*(1+EXP((LN(1+'Monte Carlo'!$K$10)-0.5*'Monte Carlo'!$K$12^2)+'Monte Carlo'!$K$12*((RAND()+RAND()+RAND()+RAND()+RAND()+RAND()+RAND()+RAND()+RAND()+RAND()+RAND()+RAND())-6))-1)+X$15)</x:f>
        <x:v>2645388.1873473637</x:v>
      </x:c>
      <x:c r="Y299" s="97" t="n">
        <x:f>MAX(0,X299*(1+EXP((LN(1+'Monte Carlo'!$K$10)-0.5*'Monte Carlo'!$K$12^2)+'Monte Carlo'!$K$12*((RAND()+RAND()+RAND()+RAND()+RAND()+RAND()+RAND()+RAND()+RAND()+RAND()+RAND()+RAND())-6))-1)+Y$15)</x:f>
        <x:v>2640443.737736686</x:v>
      </x:c>
      <x:c r="Z299" s="97" t="n">
        <x:f>MAX(0,Y299*(1+EXP((LN(1+'Monte Carlo'!$K$10)-0.5*'Monte Carlo'!$K$12^2)+'Monte Carlo'!$K$12*((RAND()+RAND()+RAND()+RAND()+RAND()+RAND()+RAND()+RAND()+RAND()+RAND()+RAND()+RAND())-6))-1)+Z$15)</x:f>
        <x:v>3204226.2201229166</x:v>
      </x:c>
      <x:c r="AA299" s="97" t="n">
        <x:f>MAX(0,Z299*(1+EXP((LN(1+'Monte Carlo'!$K$10)-0.5*'Monte Carlo'!$K$12^2)+'Monte Carlo'!$K$12*((RAND()+RAND()+RAND()+RAND()+RAND()+RAND()+RAND()+RAND()+RAND()+RAND()+RAND()+RAND())-6))-1)+AA$15)</x:f>
        <x:v>3944666.746106235</x:v>
      </x:c>
      <x:c r="AB299" s="97" t="n">
        <x:f>MAX(0,AA299*(1+EXP((LN(1+'Monte Carlo'!$K$10)-0.5*'Monte Carlo'!$K$12^2)+'Monte Carlo'!$K$12*((RAND()+RAND()+RAND()+RAND()+RAND()+RAND()+RAND()+RAND()+RAND()+RAND()+RAND()+RAND())-6))-1)+AB$15)</x:f>
        <x:v>4188776.035643273</x:v>
      </x:c>
      <x:c r="AC299" s="97" t="n">
        <x:f>MAX(0,AB299*(1+EXP((LN(1+'Monte Carlo'!$K$10)-0.5*'Monte Carlo'!$K$12^2)+'Monte Carlo'!$K$12*((RAND()+RAND()+RAND()+RAND()+RAND()+RAND()+RAND()+RAND()+RAND()+RAND()+RAND()+RAND())-6))-1)+AC$15)</x:f>
        <x:v>4949876.804843491</x:v>
      </x:c>
      <x:c r="AD299" s="97" t="n">
        <x:f>MAX(0,AC299*(1+EXP((LN(1+'Monte Carlo'!$K$10)-0.5*'Monte Carlo'!$K$12^2)+'Monte Carlo'!$K$12*((RAND()+RAND()+RAND()+RAND()+RAND()+RAND()+RAND()+RAND()+RAND()+RAND()+RAND()+RAND())-6))-1)+AD$15)</x:f>
        <x:v>5454927.049491344</x:v>
      </x:c>
      <x:c r="AE299" s="97" t="n">
        <x:f>MAX(0,AD299*(1+EXP((LN(1+'Monte Carlo'!$K$10)-0.5*'Monte Carlo'!$K$12^2)+'Monte Carlo'!$K$12*((RAND()+RAND()+RAND()+RAND()+RAND()+RAND()+RAND()+RAND()+RAND()+RAND()+RAND()+RAND())-6))-1)+AE$15)</x:f>
        <x:v>5316122.071915474</x:v>
      </x:c>
      <x:c r="AF299" s="97" t="n">
        <x:f>MAX(0,AE299*(1+EXP((LN(1+'Monte Carlo'!$K$10)-0.5*'Monte Carlo'!$K$12^2)+'Monte Carlo'!$K$12*((RAND()+RAND()+RAND()+RAND()+RAND()+RAND()+RAND()+RAND()+RAND()+RAND()+RAND()+RAND())-6))-1)+AF$15)</x:f>
        <x:v>5768917.084283696</x:v>
      </x:c>
      <x:c r="AG299" s="97">
        <x:f t="shared" si="6"/>
        <x:v>838753.1689542291</x:v>
      </x:c>
    </x:row>
    <x:row r="300">
      <x:c r="A300" s="93">
        <x:v>279</x:v>
      </x:c>
      <x:c r="B300" s="97" t="n">
        <x:f>IF(AND(UPPER('Monte Carlo'!$K$4)="YES",'Monte Carlo'!$K$5&gt;0),'Monte Carlo'!$K$13,Liquidity_30Y!$C$14)</x:f>
        <x:v>1029031.25</x:v>
      </x:c>
      <x:c r="C300" s="97" t="n">
        <x:f>MAX(0,B300*(1+EXP((LN(1+'Monte Carlo'!$K$10)-0.5*'Monte Carlo'!$K$12^2)+'Monte Carlo'!$K$12*((RAND()+RAND()+RAND()+RAND()+RAND()+RAND()+RAND()+RAND()+RAND()+RAND()+RAND()+RAND())-6))-1)+C$15)</x:f>
        <x:v>1278575.3471910548</x:v>
      </x:c>
      <x:c r="D300" s="97" t="n">
        <x:f>MAX(0,C300*(1+EXP((LN(1+'Monte Carlo'!$K$10)-0.5*'Monte Carlo'!$K$12^2)+'Monte Carlo'!$K$12*((RAND()+RAND()+RAND()+RAND()+RAND()+RAND()+RAND()+RAND()+RAND()+RAND()+RAND()+RAND())-6))-1)+D$15)</x:f>
        <x:v>1342570.2498253195</x:v>
      </x:c>
      <x:c r="E300" s="97" t="n">
        <x:f>MAX(0,D300*(1+EXP((LN(1+'Monte Carlo'!$K$10)-0.5*'Monte Carlo'!$K$12^2)+'Monte Carlo'!$K$12*((RAND()+RAND()+RAND()+RAND()+RAND()+RAND()+RAND()+RAND()+RAND()+RAND()+RAND()+RAND())-6))-1)+E$15)</x:f>
        <x:v>1672608.9087099154</x:v>
      </x:c>
      <x:c r="F300" s="97" t="n">
        <x:f>MAX(0,E300*(1+EXP((LN(1+'Monte Carlo'!$K$10)-0.5*'Monte Carlo'!$K$12^2)+'Monte Carlo'!$K$12*((RAND()+RAND()+RAND()+RAND()+RAND()+RAND()+RAND()+RAND()+RAND()+RAND()+RAND()+RAND())-6))-1)+F$15)</x:f>
        <x:v>1887761.7777764</x:v>
      </x:c>
      <x:c r="G300" s="97" t="n">
        <x:f>MAX(0,F300*(1+EXP((LN(1+'Monte Carlo'!$K$10)-0.5*'Monte Carlo'!$K$12^2)+'Monte Carlo'!$K$12*((RAND()+RAND()+RAND()+RAND()+RAND()+RAND()+RAND()+RAND()+RAND()+RAND()+RAND()+RAND())-6))-1)+G$15)</x:f>
        <x:v>2326682.296901295</x:v>
      </x:c>
      <x:c r="H300" s="97" t="n">
        <x:f>MAX(0,G300*(1+EXP((LN(1+'Monte Carlo'!$K$10)-0.5*'Monte Carlo'!$K$12^2)+'Monte Carlo'!$K$12*((RAND()+RAND()+RAND()+RAND()+RAND()+RAND()+RAND()+RAND()+RAND()+RAND()+RAND()+RAND())-6))-1)+H$15)</x:f>
        <x:v>2232401.9492033403</x:v>
      </x:c>
      <x:c r="I300" s="97" t="n">
        <x:f>MAX(0,H300*(1+EXP((LN(1+'Monte Carlo'!$K$10)-0.5*'Monte Carlo'!$K$12^2)+'Monte Carlo'!$K$12*((RAND()+RAND()+RAND()+RAND()+RAND()+RAND()+RAND()+RAND()+RAND()+RAND()+RAND()+RAND())-6))-1)+I$15)</x:f>
        <x:v>2824939.0429241243</x:v>
      </x:c>
      <x:c r="J300" s="97" t="n">
        <x:f>MAX(0,I300*(1+EXP((LN(1+'Monte Carlo'!$K$10)-0.5*'Monte Carlo'!$K$12^2)+'Monte Carlo'!$K$12*((RAND()+RAND()+RAND()+RAND()+RAND()+RAND()+RAND()+RAND()+RAND()+RAND()+RAND()+RAND())-6))-1)+J$15)</x:f>
        <x:v>3128402.41574483</x:v>
      </x:c>
      <x:c r="K300" s="97" t="n">
        <x:f>MAX(0,J300*(1+EXP((LN(1+'Monte Carlo'!$K$10)-0.5*'Monte Carlo'!$K$12^2)+'Monte Carlo'!$K$12*((RAND()+RAND()+RAND()+RAND()+RAND()+RAND()+RAND()+RAND()+RAND()+RAND()+RAND()+RAND())-6))-1)+K$15)</x:f>
        <x:v>3153140.756578902</x:v>
      </x:c>
      <x:c r="L300" s="97" t="n">
        <x:f>MAX(0,K300*(1+EXP((LN(1+'Monte Carlo'!$K$10)-0.5*'Monte Carlo'!$K$12^2)+'Monte Carlo'!$K$12*((RAND()+RAND()+RAND()+RAND()+RAND()+RAND()+RAND()+RAND()+RAND()+RAND()+RAND()+RAND())-6))-1)+L$15)</x:f>
        <x:v>3247594.462831027</x:v>
      </x:c>
      <x:c r="M300" s="97" t="n">
        <x:f>MAX(0,L300*(1+EXP((LN(1+'Monte Carlo'!$K$10)-0.5*'Monte Carlo'!$K$12^2)+'Monte Carlo'!$K$12*((RAND()+RAND()+RAND()+RAND()+RAND()+RAND()+RAND()+RAND()+RAND()+RAND()+RAND()+RAND())-6))-1)+M$15)</x:f>
        <x:v>3465086.691650111</x:v>
      </x:c>
      <x:c r="N300" s="97" t="n">
        <x:f>MAX(0,M300*(1+EXP((LN(1+'Monte Carlo'!$K$10)-0.5*'Monte Carlo'!$K$12^2)+'Monte Carlo'!$K$12*((RAND()+RAND()+RAND()+RAND()+RAND()+RAND()+RAND()+RAND()+RAND()+RAND()+RAND()+RAND())-6))-1)+N$15)</x:f>
        <x:v>4250812.543811673</x:v>
      </x:c>
      <x:c r="O300" s="97" t="n">
        <x:f>MAX(0,N300*(1+EXP((LN(1+'Monte Carlo'!$K$10)-0.5*'Monte Carlo'!$K$12^2)+'Monte Carlo'!$K$12*((RAND()+RAND()+RAND()+RAND()+RAND()+RAND()+RAND()+RAND()+RAND()+RAND()+RAND()+RAND())-6))-1)+O$15)</x:f>
        <x:v>4845927.423815367</x:v>
      </x:c>
      <x:c r="P300" s="97" t="n">
        <x:f>MAX(0,O300*(1+EXP((LN(1+'Monte Carlo'!$K$10)-0.5*'Monte Carlo'!$K$12^2)+'Monte Carlo'!$K$12*((RAND()+RAND()+RAND()+RAND()+RAND()+RAND()+RAND()+RAND()+RAND()+RAND()+RAND()+RAND())-6))-1)+P$15)</x:f>
        <x:v>4630370.632524309</x:v>
      </x:c>
      <x:c r="Q300" s="97" t="n">
        <x:f>MAX(0,P300*(1+EXP((LN(1+'Monte Carlo'!$K$10)-0.5*'Monte Carlo'!$K$12^2)+'Monte Carlo'!$K$12*((RAND()+RAND()+RAND()+RAND()+RAND()+RAND()+RAND()+RAND()+RAND()+RAND()+RAND()+RAND())-6))-1)+Q$15)</x:f>
        <x:v>6424546.012756072</x:v>
      </x:c>
      <x:c r="R300" s="97" t="n">
        <x:f>MAX(0,Q300*(1+EXP((LN(1+'Monte Carlo'!$K$10)-0.5*'Monte Carlo'!$K$12^2)+'Monte Carlo'!$K$12*((RAND()+RAND()+RAND()+RAND()+RAND()+RAND()+RAND()+RAND()+RAND()+RAND()+RAND()+RAND())-6))-1)+R$15)</x:f>
        <x:v>7332310.735597678</x:v>
      </x:c>
      <x:c r="S300" s="97" t="n">
        <x:f>MAX(0,R300*(1+EXP((LN(1+'Monte Carlo'!$K$10)-0.5*'Monte Carlo'!$K$12^2)+'Monte Carlo'!$K$12*((RAND()+RAND()+RAND()+RAND()+RAND()+RAND()+RAND()+RAND()+RAND()+RAND()+RAND()+RAND())-6))-1)+S$15)</x:f>
        <x:v>6484790.079345994</x:v>
      </x:c>
      <x:c r="T300" s="97" t="n">
        <x:f>MAX(0,S300*(1+EXP((LN(1+'Monte Carlo'!$K$10)-0.5*'Monte Carlo'!$K$12^2)+'Monte Carlo'!$K$12*((RAND()+RAND()+RAND()+RAND()+RAND()+RAND()+RAND()+RAND()+RAND()+RAND()+RAND()+RAND())-6))-1)+T$15)</x:f>
        <x:v>7190391.457027868</x:v>
      </x:c>
      <x:c r="U300" s="97" t="n">
        <x:f>MAX(0,T300*(1+EXP((LN(1+'Monte Carlo'!$K$10)-0.5*'Monte Carlo'!$K$12^2)+'Monte Carlo'!$K$12*((RAND()+RAND()+RAND()+RAND()+RAND()+RAND()+RAND()+RAND()+RAND()+RAND()+RAND()+RAND())-6))-1)+U$15)</x:f>
        <x:v>7679708.050234743</x:v>
      </x:c>
      <x:c r="V300" s="97" t="n">
        <x:f>MAX(0,U300*(1+EXP((LN(1+'Monte Carlo'!$K$10)-0.5*'Monte Carlo'!$K$12^2)+'Monte Carlo'!$K$12*((RAND()+RAND()+RAND()+RAND()+RAND()+RAND()+RAND()+RAND()+RAND()+RAND()+RAND()+RAND())-6))-1)+V$15)</x:f>
        <x:v>8400589.345289977</x:v>
      </x:c>
      <x:c r="W300" s="97" t="n">
        <x:f>MAX(0,V300*(1+EXP((LN(1+'Monte Carlo'!$K$10)-0.5*'Monte Carlo'!$K$12^2)+'Monte Carlo'!$K$12*((RAND()+RAND()+RAND()+RAND()+RAND()+RAND()+RAND()+RAND()+RAND()+RAND()+RAND()+RAND())-6))-1)+W$15)</x:f>
        <x:v>10126422.565224854</x:v>
      </x:c>
      <x:c r="X300" s="97" t="n">
        <x:f>MAX(0,W300*(1+EXP((LN(1+'Monte Carlo'!$K$10)-0.5*'Monte Carlo'!$K$12^2)+'Monte Carlo'!$K$12*((RAND()+RAND()+RAND()+RAND()+RAND()+RAND()+RAND()+RAND()+RAND()+RAND()+RAND()+RAND())-6))-1)+X$15)</x:f>
        <x:v>8984953.7210498</x:v>
      </x:c>
      <x:c r="Y300" s="97" t="n">
        <x:f>MAX(0,X300*(1+EXP((LN(1+'Monte Carlo'!$K$10)-0.5*'Monte Carlo'!$K$12^2)+'Monte Carlo'!$K$12*((RAND()+RAND()+RAND()+RAND()+RAND()+RAND()+RAND()+RAND()+RAND()+RAND()+RAND()+RAND())-6))-1)+Y$15)</x:f>
        <x:v>10874682.284063514</x:v>
      </x:c>
      <x:c r="Z300" s="97" t="n">
        <x:f>MAX(0,Y300*(1+EXP((LN(1+'Monte Carlo'!$K$10)-0.5*'Monte Carlo'!$K$12^2)+'Monte Carlo'!$K$12*((RAND()+RAND()+RAND()+RAND()+RAND()+RAND()+RAND()+RAND()+RAND()+RAND()+RAND()+RAND())-6))-1)+Z$15)</x:f>
        <x:v>9895297.555438563</x:v>
      </x:c>
      <x:c r="AA300" s="97" t="n">
        <x:f>MAX(0,Z300*(1+EXP((LN(1+'Monte Carlo'!$K$10)-0.5*'Monte Carlo'!$K$12^2)+'Monte Carlo'!$K$12*((RAND()+RAND()+RAND()+RAND()+RAND()+RAND()+RAND()+RAND()+RAND()+RAND()+RAND()+RAND())-6))-1)+AA$15)</x:f>
        <x:v>9836242.946206404</x:v>
      </x:c>
      <x:c r="AB300" s="97" t="n">
        <x:f>MAX(0,AA300*(1+EXP((LN(1+'Monte Carlo'!$K$10)-0.5*'Monte Carlo'!$K$12^2)+'Monte Carlo'!$K$12*((RAND()+RAND()+RAND()+RAND()+RAND()+RAND()+RAND()+RAND()+RAND()+RAND()+RAND()+RAND())-6))-1)+AB$15)</x:f>
        <x:v>11886287.407144722</x:v>
      </x:c>
      <x:c r="AC300" s="97" t="n">
        <x:f>MAX(0,AB300*(1+EXP((LN(1+'Monte Carlo'!$K$10)-0.5*'Monte Carlo'!$K$12^2)+'Monte Carlo'!$K$12*((RAND()+RAND()+RAND()+RAND()+RAND()+RAND()+RAND()+RAND()+RAND()+RAND()+RAND()+RAND())-6))-1)+AC$15)</x:f>
        <x:v>10962548.941185782</x:v>
      </x:c>
      <x:c r="AD300" s="97" t="n">
        <x:f>MAX(0,AC300*(1+EXP((LN(1+'Monte Carlo'!$K$10)-0.5*'Monte Carlo'!$K$12^2)+'Monte Carlo'!$K$12*((RAND()+RAND()+RAND()+RAND()+RAND()+RAND()+RAND()+RAND()+RAND()+RAND()+RAND()+RAND())-6))-1)+AD$15)</x:f>
        <x:v>10893899.356938055</x:v>
      </x:c>
      <x:c r="AE300" s="97" t="n">
        <x:f>MAX(0,AD300*(1+EXP((LN(1+'Monte Carlo'!$K$10)-0.5*'Monte Carlo'!$K$12^2)+'Monte Carlo'!$K$12*((RAND()+RAND()+RAND()+RAND()+RAND()+RAND()+RAND()+RAND()+RAND()+RAND()+RAND()+RAND())-6))-1)+AE$15)</x:f>
        <x:v>10474677.856981447</x:v>
      </x:c>
      <x:c r="AF300" s="97" t="n">
        <x:f>MAX(0,AE300*(1+EXP((LN(1+'Monte Carlo'!$K$10)-0.5*'Monte Carlo'!$K$12^2)+'Monte Carlo'!$K$12*((RAND()+RAND()+RAND()+RAND()+RAND()+RAND()+RAND()+RAND()+RAND()+RAND()+RAND()+RAND())-6))-1)+AF$15)</x:f>
        <x:v>11105684.936988022</x:v>
      </x:c>
      <x:c r="AG300" s="97">
        <x:f t="shared" si="6"/>
        <x:v>912443.48606873199</x:v>
      </x:c>
    </x:row>
    <x:row r="301">
      <x:c r="A301" s="93">
        <x:v>280</x:v>
      </x:c>
      <x:c r="B301" s="97" t="n">
        <x:f>IF(AND(UPPER('Monte Carlo'!$K$4)="YES",'Monte Carlo'!$K$5&gt;0),'Monte Carlo'!$K$13,Liquidity_30Y!$C$14)</x:f>
        <x:v>1029031.25</x:v>
      </x:c>
      <x:c r="C301" s="97" t="n">
        <x:f>MAX(0,B301*(1+EXP((LN(1+'Monte Carlo'!$K$10)-0.5*'Monte Carlo'!$K$12^2)+'Monte Carlo'!$K$12*((RAND()+RAND()+RAND()+RAND()+RAND()+RAND()+RAND()+RAND()+RAND()+RAND()+RAND()+RAND())-6))-1)+C$15)</x:f>
        <x:v>1110975.0789511334</x:v>
      </x:c>
      <x:c r="D301" s="97" t="n">
        <x:f>MAX(0,C301*(1+EXP((LN(1+'Monte Carlo'!$K$10)-0.5*'Monte Carlo'!$K$12^2)+'Monte Carlo'!$K$12*((RAND()+RAND()+RAND()+RAND()+RAND()+RAND()+RAND()+RAND()+RAND()+RAND()+RAND()+RAND())-6))-1)+D$15)</x:f>
        <x:v>1187615.1935133496</x:v>
      </x:c>
      <x:c r="E301" s="97" t="n">
        <x:f>MAX(0,D301*(1+EXP((LN(1+'Monte Carlo'!$K$10)-0.5*'Monte Carlo'!$K$12^2)+'Monte Carlo'!$K$12*((RAND()+RAND()+RAND()+RAND()+RAND()+RAND()+RAND()+RAND()+RAND()+RAND()+RAND()+RAND())-6))-1)+E$15)</x:f>
        <x:v>1113056.276181144</x:v>
      </x:c>
      <x:c r="F301" s="97" t="n">
        <x:f>MAX(0,E301*(1+EXP((LN(1+'Monte Carlo'!$K$10)-0.5*'Monte Carlo'!$K$12^2)+'Monte Carlo'!$K$12*((RAND()+RAND()+RAND()+RAND()+RAND()+RAND()+RAND()+RAND()+RAND()+RAND()+RAND()+RAND())-6))-1)+F$15)</x:f>
        <x:v>1179792.770405883</x:v>
      </x:c>
      <x:c r="G301" s="97" t="n">
        <x:f>MAX(0,F301*(1+EXP((LN(1+'Monte Carlo'!$K$10)-0.5*'Monte Carlo'!$K$12^2)+'Monte Carlo'!$K$12*((RAND()+RAND()+RAND()+RAND()+RAND()+RAND()+RAND()+RAND()+RAND()+RAND()+RAND()+RAND())-6))-1)+G$15)</x:f>
        <x:v>1469112.6415307526</x:v>
      </x:c>
      <x:c r="H301" s="97" t="n">
        <x:f>MAX(0,G301*(1+EXP((LN(1+'Monte Carlo'!$K$10)-0.5*'Monte Carlo'!$K$12^2)+'Monte Carlo'!$K$12*((RAND()+RAND()+RAND()+RAND()+RAND()+RAND()+RAND()+RAND()+RAND()+RAND()+RAND()+RAND())-6))-1)+H$15)</x:f>
        <x:v>2317238.172911299</x:v>
      </x:c>
      <x:c r="I301" s="97" t="n">
        <x:f>MAX(0,H301*(1+EXP((LN(1+'Monte Carlo'!$K$10)-0.5*'Monte Carlo'!$K$12^2)+'Monte Carlo'!$K$12*((RAND()+RAND()+RAND()+RAND()+RAND()+RAND()+RAND()+RAND()+RAND()+RAND()+RAND()+RAND())-6))-1)+I$15)</x:f>
        <x:v>2541494.5996473404</x:v>
      </x:c>
      <x:c r="J301" s="97" t="n">
        <x:f>MAX(0,I301*(1+EXP((LN(1+'Monte Carlo'!$K$10)-0.5*'Monte Carlo'!$K$12^2)+'Monte Carlo'!$K$12*((RAND()+RAND()+RAND()+RAND()+RAND()+RAND()+RAND()+RAND()+RAND()+RAND()+RAND()+RAND())-6))-1)+J$15)</x:f>
        <x:v>3062080.006482156</x:v>
      </x:c>
      <x:c r="K301" s="97" t="n">
        <x:f>MAX(0,J301*(1+EXP((LN(1+'Monte Carlo'!$K$10)-0.5*'Monte Carlo'!$K$12^2)+'Monte Carlo'!$K$12*((RAND()+RAND()+RAND()+RAND()+RAND()+RAND()+RAND()+RAND()+RAND()+RAND()+RAND()+RAND())-6))-1)+K$15)</x:f>
        <x:v>3094196.722244162</x:v>
      </x:c>
      <x:c r="L301" s="97" t="n">
        <x:f>MAX(0,K301*(1+EXP((LN(1+'Monte Carlo'!$K$10)-0.5*'Monte Carlo'!$K$12^2)+'Monte Carlo'!$K$12*((RAND()+RAND()+RAND()+RAND()+RAND()+RAND()+RAND()+RAND()+RAND()+RAND()+RAND()+RAND())-6))-1)+L$15)</x:f>
        <x:v>2856759.9361233218</x:v>
      </x:c>
      <x:c r="M301" s="97" t="n">
        <x:f>MAX(0,L301*(1+EXP((LN(1+'Monte Carlo'!$K$10)-0.5*'Monte Carlo'!$K$12^2)+'Monte Carlo'!$K$12*((RAND()+RAND()+RAND()+RAND()+RAND()+RAND()+RAND()+RAND()+RAND()+RAND()+RAND()+RAND())-6))-1)+M$15)</x:f>
        <x:v>3026173.097261081</x:v>
      </x:c>
      <x:c r="N301" s="97" t="n">
        <x:f>MAX(0,M301*(1+EXP((LN(1+'Monte Carlo'!$K$10)-0.5*'Monte Carlo'!$K$12^2)+'Monte Carlo'!$K$12*((RAND()+RAND()+RAND()+RAND()+RAND()+RAND()+RAND()+RAND()+RAND()+RAND()+RAND()+RAND())-6))-1)+N$15)</x:f>
        <x:v>3377559.2125836136</x:v>
      </x:c>
      <x:c r="O301" s="97" t="n">
        <x:f>MAX(0,N301*(1+EXP((LN(1+'Monte Carlo'!$K$10)-0.5*'Monte Carlo'!$K$12^2)+'Monte Carlo'!$K$12*((RAND()+RAND()+RAND()+RAND()+RAND()+RAND()+RAND()+RAND()+RAND()+RAND()+RAND()+RAND())-6))-1)+O$15)</x:f>
        <x:v>4406345.405605435</x:v>
      </x:c>
      <x:c r="P301" s="97" t="n">
        <x:f>MAX(0,O301*(1+EXP((LN(1+'Monte Carlo'!$K$10)-0.5*'Monte Carlo'!$K$12^2)+'Monte Carlo'!$K$12*((RAND()+RAND()+RAND()+RAND()+RAND()+RAND()+RAND()+RAND()+RAND()+RAND()+RAND()+RAND())-6))-1)+P$15)</x:f>
        <x:v>4452478.381473698</x:v>
      </x:c>
      <x:c r="Q301" s="97" t="n">
        <x:f>MAX(0,P301*(1+EXP((LN(1+'Monte Carlo'!$K$10)-0.5*'Monte Carlo'!$K$12^2)+'Monte Carlo'!$K$12*((RAND()+RAND()+RAND()+RAND()+RAND()+RAND()+RAND()+RAND()+RAND()+RAND()+RAND()+RAND())-6))-1)+Q$15)</x:f>
        <x:v>3633134.389301941</x:v>
      </x:c>
      <x:c r="R301" s="97" t="n">
        <x:f>MAX(0,Q301*(1+EXP((LN(1+'Monte Carlo'!$K$10)-0.5*'Monte Carlo'!$K$12^2)+'Monte Carlo'!$K$12*((RAND()+RAND()+RAND()+RAND()+RAND()+RAND()+RAND()+RAND()+RAND()+RAND()+RAND()+RAND())-6))-1)+R$15)</x:f>
        <x:v>3028267.4864933807</x:v>
      </x:c>
      <x:c r="S301" s="97" t="n">
        <x:f>MAX(0,R301*(1+EXP((LN(1+'Monte Carlo'!$K$10)-0.5*'Monte Carlo'!$K$12^2)+'Monte Carlo'!$K$12*((RAND()+RAND()+RAND()+RAND()+RAND()+RAND()+RAND()+RAND()+RAND()+RAND()+RAND()+RAND())-6))-1)+S$15)</x:f>
        <x:v>3473662.2030627006</x:v>
      </x:c>
      <x:c r="T301" s="97" t="n">
        <x:f>MAX(0,S301*(1+EXP((LN(1+'Monte Carlo'!$K$10)-0.5*'Monte Carlo'!$K$12^2)+'Monte Carlo'!$K$12*((RAND()+RAND()+RAND()+RAND()+RAND()+RAND()+RAND()+RAND()+RAND()+RAND()+RAND()+RAND())-6))-1)+T$15)</x:f>
        <x:v>3896793.088552873</x:v>
      </x:c>
      <x:c r="U301" s="97" t="n">
        <x:f>MAX(0,T301*(1+EXP((LN(1+'Monte Carlo'!$K$10)-0.5*'Monte Carlo'!$K$12^2)+'Monte Carlo'!$K$12*((RAND()+RAND()+RAND()+RAND()+RAND()+RAND()+RAND()+RAND()+RAND()+RAND()+RAND()+RAND())-6))-1)+U$15)</x:f>
        <x:v>3584767.731692644</x:v>
      </x:c>
      <x:c r="V301" s="97" t="n">
        <x:f>MAX(0,U301*(1+EXP((LN(1+'Monte Carlo'!$K$10)-0.5*'Monte Carlo'!$K$12^2)+'Monte Carlo'!$K$12*((RAND()+RAND()+RAND()+RAND()+RAND()+RAND()+RAND()+RAND()+RAND()+RAND()+RAND()+RAND())-6))-1)+V$15)</x:f>
        <x:v>4593314.641586356</x:v>
      </x:c>
      <x:c r="W301" s="97" t="n">
        <x:f>MAX(0,V301*(1+EXP((LN(1+'Monte Carlo'!$K$10)-0.5*'Monte Carlo'!$K$12^2)+'Monte Carlo'!$K$12*((RAND()+RAND()+RAND()+RAND()+RAND()+RAND()+RAND()+RAND()+RAND()+RAND()+RAND()+RAND())-6))-1)+W$15)</x:f>
        <x:v>4979673.5668936735</x:v>
      </x:c>
      <x:c r="X301" s="97" t="n">
        <x:f>MAX(0,W301*(1+EXP((LN(1+'Monte Carlo'!$K$10)-0.5*'Monte Carlo'!$K$12^2)+'Monte Carlo'!$K$12*((RAND()+RAND()+RAND()+RAND()+RAND()+RAND()+RAND()+RAND()+RAND()+RAND()+RAND()+RAND())-6))-1)+X$15)</x:f>
        <x:v>4220257.472394023</x:v>
      </x:c>
      <x:c r="Y301" s="97" t="n">
        <x:f>MAX(0,X301*(1+EXP((LN(1+'Monte Carlo'!$K$10)-0.5*'Monte Carlo'!$K$12^2)+'Monte Carlo'!$K$12*((RAND()+RAND()+RAND()+RAND()+RAND()+RAND()+RAND()+RAND()+RAND()+RAND()+RAND()+RAND())-6))-1)+Y$15)</x:f>
        <x:v>5269608.341053882</x:v>
      </x:c>
      <x:c r="Z301" s="97" t="n">
        <x:f>MAX(0,Y301*(1+EXP((LN(1+'Monte Carlo'!$K$10)-0.5*'Monte Carlo'!$K$12^2)+'Monte Carlo'!$K$12*((RAND()+RAND()+RAND()+RAND()+RAND()+RAND()+RAND()+RAND()+RAND()+RAND()+RAND()+RAND())-6))-1)+Z$15)</x:f>
        <x:v>4787947.293883397</x:v>
      </x:c>
      <x:c r="AA301" s="97" t="n">
        <x:f>MAX(0,Z301*(1+EXP((LN(1+'Monte Carlo'!$K$10)-0.5*'Monte Carlo'!$K$12^2)+'Monte Carlo'!$K$12*((RAND()+RAND()+RAND()+RAND()+RAND()+RAND()+RAND()+RAND()+RAND()+RAND()+RAND()+RAND())-6))-1)+AA$15)</x:f>
        <x:v>4760860.778517188</x:v>
      </x:c>
      <x:c r="AB301" s="97" t="n">
        <x:f>MAX(0,AA301*(1+EXP((LN(1+'Monte Carlo'!$K$10)-0.5*'Monte Carlo'!$K$12^2)+'Monte Carlo'!$K$12*((RAND()+RAND()+RAND()+RAND()+RAND()+RAND()+RAND()+RAND()+RAND()+RAND()+RAND()+RAND())-6))-1)+AB$15)</x:f>
        <x:v>5518917.915411817</x:v>
      </x:c>
      <x:c r="AC301" s="97" t="n">
        <x:f>MAX(0,AB301*(1+EXP((LN(1+'Monte Carlo'!$K$10)-0.5*'Monte Carlo'!$K$12^2)+'Monte Carlo'!$K$12*((RAND()+RAND()+RAND()+RAND()+RAND()+RAND()+RAND()+RAND()+RAND()+RAND()+RAND()+RAND())-6))-1)+AC$15)</x:f>
        <x:v>7003192.663570433</x:v>
      </x:c>
      <x:c r="AD301" s="97" t="n">
        <x:f>MAX(0,AC301*(1+EXP((LN(1+'Monte Carlo'!$K$10)-0.5*'Monte Carlo'!$K$12^2)+'Monte Carlo'!$K$12*((RAND()+RAND()+RAND()+RAND()+RAND()+RAND()+RAND()+RAND()+RAND()+RAND()+RAND()+RAND())-6))-1)+AD$15)</x:f>
        <x:v>6237785.531712564</x:v>
      </x:c>
      <x:c r="AE301" s="97" t="n">
        <x:f>MAX(0,AD301*(1+EXP((LN(1+'Monte Carlo'!$K$10)-0.5*'Monte Carlo'!$K$12^2)+'Monte Carlo'!$K$12*((RAND()+RAND()+RAND()+RAND()+RAND()+RAND()+RAND()+RAND()+RAND()+RAND()+RAND()+RAND())-6))-1)+AE$15)</x:f>
        <x:v>5597948.887226293</x:v>
      </x:c>
      <x:c r="AF301" s="97" t="n">
        <x:f>MAX(0,AE301*(1+EXP((LN(1+'Monte Carlo'!$K$10)-0.5*'Monte Carlo'!$K$12^2)+'Monte Carlo'!$K$12*((RAND()+RAND()+RAND()+RAND()+RAND()+RAND()+RAND()+RAND()+RAND()+RAND()+RAND()+RAND())-6))-1)+AF$15)</x:f>
        <x:v>6128570.163746018</x:v>
      </x:c>
      <x:c r="AG301" s="97">
        <x:f t="shared" si="6"/>
        <x:v>328265.40457403788</x:v>
      </x:c>
    </x:row>
    <x:row r="302">
      <x:c r="A302" s="93">
        <x:v>281</x:v>
      </x:c>
      <x:c r="B302" s="97" t="n">
        <x:f>IF(AND(UPPER('Monte Carlo'!$K$4)="YES",'Monte Carlo'!$K$5&gt;0),'Monte Carlo'!$K$13,Liquidity_30Y!$C$14)</x:f>
        <x:v>1029031.25</x:v>
      </x:c>
      <x:c r="C302" s="97" t="n">
        <x:f>MAX(0,B302*(1+EXP((LN(1+'Monte Carlo'!$K$10)-0.5*'Monte Carlo'!$K$12^2)+'Monte Carlo'!$K$12*((RAND()+RAND()+RAND()+RAND()+RAND()+RAND()+RAND()+RAND()+RAND()+RAND()+RAND()+RAND())-6))-1)+C$15)</x:f>
        <x:v>1118943.3782281848</x:v>
      </x:c>
      <x:c r="D302" s="97" t="n">
        <x:f>MAX(0,C302*(1+EXP((LN(1+'Monte Carlo'!$K$10)-0.5*'Monte Carlo'!$K$12^2)+'Monte Carlo'!$K$12*((RAND()+RAND()+RAND()+RAND()+RAND()+RAND()+RAND()+RAND()+RAND()+RAND()+RAND()+RAND())-6))-1)+D$15)</x:f>
        <x:v>1257989.718098527</x:v>
      </x:c>
      <x:c r="E302" s="97" t="n">
        <x:f>MAX(0,D302*(1+EXP((LN(1+'Monte Carlo'!$K$10)-0.5*'Monte Carlo'!$K$12^2)+'Monte Carlo'!$K$12*((RAND()+RAND()+RAND()+RAND()+RAND()+RAND()+RAND()+RAND()+RAND()+RAND()+RAND()+RAND())-6))-1)+E$15)</x:f>
        <x:v>1034959.5591136417</x:v>
      </x:c>
      <x:c r="F302" s="97" t="n">
        <x:f>MAX(0,E302*(1+EXP((LN(1+'Monte Carlo'!$K$10)-0.5*'Monte Carlo'!$K$12^2)+'Monte Carlo'!$K$12*((RAND()+RAND()+RAND()+RAND()+RAND()+RAND()+RAND()+RAND()+RAND()+RAND()+RAND()+RAND())-6))-1)+F$15)</x:f>
        <x:v>1137561.5863065668</x:v>
      </x:c>
      <x:c r="G302" s="97" t="n">
        <x:f>MAX(0,F302*(1+EXP((LN(1+'Monte Carlo'!$K$10)-0.5*'Monte Carlo'!$K$12^2)+'Monte Carlo'!$K$12*((RAND()+RAND()+RAND()+RAND()+RAND()+RAND()+RAND()+RAND()+RAND()+RAND()+RAND()+RAND())-6))-1)+G$15)</x:f>
        <x:v>1091858.0600698018</x:v>
      </x:c>
      <x:c r="H302" s="97" t="n">
        <x:f>MAX(0,G302*(1+EXP((LN(1+'Monte Carlo'!$K$10)-0.5*'Monte Carlo'!$K$12^2)+'Monte Carlo'!$K$12*((RAND()+RAND()+RAND()+RAND()+RAND()+RAND()+RAND()+RAND()+RAND()+RAND()+RAND()+RAND())-6))-1)+H$15)</x:f>
        <x:v>1192150.4168006305</x:v>
      </x:c>
      <x:c r="I302" s="97" t="n">
        <x:f>MAX(0,H302*(1+EXP((LN(1+'Monte Carlo'!$K$10)-0.5*'Monte Carlo'!$K$12^2)+'Monte Carlo'!$K$12*((RAND()+RAND()+RAND()+RAND()+RAND()+RAND()+RAND()+RAND()+RAND()+RAND()+RAND()+RAND())-6))-1)+I$15)</x:f>
        <x:v>1075243.012042716</x:v>
      </x:c>
      <x:c r="J302" s="97" t="n">
        <x:f>MAX(0,I302*(1+EXP((LN(1+'Monte Carlo'!$K$10)-0.5*'Monte Carlo'!$K$12^2)+'Monte Carlo'!$K$12*((RAND()+RAND()+RAND()+RAND()+RAND()+RAND()+RAND()+RAND()+RAND()+RAND()+RAND()+RAND())-6))-1)+J$15)</x:f>
        <x:v>1093176.0163460504</x:v>
      </x:c>
      <x:c r="K302" s="97" t="n">
        <x:f>MAX(0,J302*(1+EXP((LN(1+'Monte Carlo'!$K$10)-0.5*'Monte Carlo'!$K$12^2)+'Monte Carlo'!$K$12*((RAND()+RAND()+RAND()+RAND()+RAND()+RAND()+RAND()+RAND()+RAND()+RAND()+RAND()+RAND())-6))-1)+K$15)</x:f>
        <x:v>1051297.2244385509</x:v>
      </x:c>
      <x:c r="L302" s="97" t="n">
        <x:f>MAX(0,K302*(1+EXP((LN(1+'Monte Carlo'!$K$10)-0.5*'Monte Carlo'!$K$12^2)+'Monte Carlo'!$K$12*((RAND()+RAND()+RAND()+RAND()+RAND()+RAND()+RAND()+RAND()+RAND()+RAND()+RAND()+RAND())-6))-1)+L$15)</x:f>
        <x:v>934263.5368909696</x:v>
      </x:c>
      <x:c r="M302" s="97" t="n">
        <x:f>MAX(0,L302*(1+EXP((LN(1+'Monte Carlo'!$K$10)-0.5*'Monte Carlo'!$K$12^2)+'Monte Carlo'!$K$12*((RAND()+RAND()+RAND()+RAND()+RAND()+RAND()+RAND()+RAND()+RAND()+RAND()+RAND()+RAND())-6))-1)+M$15)</x:f>
        <x:v>892184.1814972862</x:v>
      </x:c>
      <x:c r="N302" s="97" t="n">
        <x:f>MAX(0,M302*(1+EXP((LN(1+'Monte Carlo'!$K$10)-0.5*'Monte Carlo'!$K$12^2)+'Monte Carlo'!$K$12*((RAND()+RAND()+RAND()+RAND()+RAND()+RAND()+RAND()+RAND()+RAND()+RAND()+RAND()+RAND())-6))-1)+N$15)</x:f>
        <x:v>914851.3626733278</x:v>
      </x:c>
      <x:c r="O302" s="97" t="n">
        <x:f>MAX(0,N302*(1+EXP((LN(1+'Monte Carlo'!$K$10)-0.5*'Monte Carlo'!$K$12^2)+'Monte Carlo'!$K$12*((RAND()+RAND()+RAND()+RAND()+RAND()+RAND()+RAND()+RAND()+RAND()+RAND()+RAND()+RAND())-6))-1)+O$15)</x:f>
        <x:v>999014.7005370662</x:v>
      </x:c>
      <x:c r="P302" s="97" t="n">
        <x:f>MAX(0,O302*(1+EXP((LN(1+'Monte Carlo'!$K$10)-0.5*'Monte Carlo'!$K$12^2)+'Monte Carlo'!$K$12*((RAND()+RAND()+RAND()+RAND()+RAND()+RAND()+RAND()+RAND()+RAND()+RAND()+RAND()+RAND())-6))-1)+P$15)</x:f>
        <x:v>1240053.906821984</x:v>
      </x:c>
      <x:c r="Q302" s="97" t="n">
        <x:f>MAX(0,P302*(1+EXP((LN(1+'Monte Carlo'!$K$10)-0.5*'Monte Carlo'!$K$12^2)+'Monte Carlo'!$K$12*((RAND()+RAND()+RAND()+RAND()+RAND()+RAND()+RAND()+RAND()+RAND()+RAND()+RAND()+RAND())-6))-1)+Q$15)</x:f>
        <x:v>1255453.9406323228</x:v>
      </x:c>
      <x:c r="R302" s="97" t="n">
        <x:f>MAX(0,Q302*(1+EXP((LN(1+'Monte Carlo'!$K$10)-0.5*'Monte Carlo'!$K$12^2)+'Monte Carlo'!$K$12*((RAND()+RAND()+RAND()+RAND()+RAND()+RAND()+RAND()+RAND()+RAND()+RAND()+RAND()+RAND())-6))-1)+R$15)</x:f>
        <x:v>1143674.788702954</x:v>
      </x:c>
      <x:c r="S302" s="97" t="n">
        <x:f>MAX(0,R302*(1+EXP((LN(1+'Monte Carlo'!$K$10)-0.5*'Monte Carlo'!$K$12^2)+'Monte Carlo'!$K$12*((RAND()+RAND()+RAND()+RAND()+RAND()+RAND()+RAND()+RAND()+RAND()+RAND()+RAND()+RAND())-6))-1)+S$15)</x:f>
        <x:v>1288678.5191971317</x:v>
      </x:c>
      <x:c r="T302" s="97" t="n">
        <x:f>MAX(0,S302*(1+EXP((LN(1+'Monte Carlo'!$K$10)-0.5*'Monte Carlo'!$K$12^2)+'Monte Carlo'!$K$12*((RAND()+RAND()+RAND()+RAND()+RAND()+RAND()+RAND()+RAND()+RAND()+RAND()+RAND()+RAND())-6))-1)+T$15)</x:f>
        <x:v>1348914.310921763</x:v>
      </x:c>
      <x:c r="U302" s="97" t="n">
        <x:f>MAX(0,T302*(1+EXP((LN(1+'Monte Carlo'!$K$10)-0.5*'Monte Carlo'!$K$12^2)+'Monte Carlo'!$K$12*((RAND()+RAND()+RAND()+RAND()+RAND()+RAND()+RAND()+RAND()+RAND()+RAND()+RAND()+RAND())-6))-1)+U$15)</x:f>
        <x:v>1373638.4935761266</x:v>
      </x:c>
      <x:c r="V302" s="97" t="n">
        <x:f>MAX(0,U302*(1+EXP((LN(1+'Monte Carlo'!$K$10)-0.5*'Monte Carlo'!$K$12^2)+'Monte Carlo'!$K$12*((RAND()+RAND()+RAND()+RAND()+RAND()+RAND()+RAND()+RAND()+RAND()+RAND()+RAND()+RAND())-6))-1)+V$15)</x:f>
        <x:v>1666375.740562489</x:v>
      </x:c>
      <x:c r="W302" s="97" t="n">
        <x:f>MAX(0,V302*(1+EXP((LN(1+'Monte Carlo'!$K$10)-0.5*'Monte Carlo'!$K$12^2)+'Monte Carlo'!$K$12*((RAND()+RAND()+RAND()+RAND()+RAND()+RAND()+RAND()+RAND()+RAND()+RAND()+RAND()+RAND())-6))-1)+W$15)</x:f>
        <x:v>1347349.8219244247</x:v>
      </x:c>
      <x:c r="X302" s="97" t="n">
        <x:f>MAX(0,W302*(1+EXP((LN(1+'Monte Carlo'!$K$10)-0.5*'Monte Carlo'!$K$12^2)+'Monte Carlo'!$K$12*((RAND()+RAND()+RAND()+RAND()+RAND()+RAND()+RAND()+RAND()+RAND()+RAND()+RAND()+RAND())-6))-1)+X$15)</x:f>
        <x:v>1401486.4580582706</x:v>
      </x:c>
      <x:c r="Y302" s="97" t="n">
        <x:f>MAX(0,X302*(1+EXP((LN(1+'Monte Carlo'!$K$10)-0.5*'Monte Carlo'!$K$12^2)+'Monte Carlo'!$K$12*((RAND()+RAND()+RAND()+RAND()+RAND()+RAND()+RAND()+RAND()+RAND()+RAND()+RAND()+RAND())-6))-1)+Y$15)</x:f>
        <x:v>1576653.3214379675</x:v>
      </x:c>
      <x:c r="Z302" s="97" t="n">
        <x:f>MAX(0,Y302*(1+EXP((LN(1+'Monte Carlo'!$K$10)-0.5*'Monte Carlo'!$K$12^2)+'Monte Carlo'!$K$12*((RAND()+RAND()+RAND()+RAND()+RAND()+RAND()+RAND()+RAND()+RAND()+RAND()+RAND()+RAND())-6))-1)+Z$15)</x:f>
        <x:v>1388004.2068724176</x:v>
      </x:c>
      <x:c r="AA302" s="97" t="n">
        <x:f>MAX(0,Z302*(1+EXP((LN(1+'Monte Carlo'!$K$10)-0.5*'Monte Carlo'!$K$12^2)+'Monte Carlo'!$K$12*((RAND()+RAND()+RAND()+RAND()+RAND()+RAND()+RAND()+RAND()+RAND()+RAND()+RAND()+RAND())-6))-1)+AA$15)</x:f>
        <x:v>1041621.7688810173</x:v>
      </x:c>
      <x:c r="AB302" s="97" t="n">
        <x:f>MAX(0,AA302*(1+EXP((LN(1+'Monte Carlo'!$K$10)-0.5*'Monte Carlo'!$K$12^2)+'Monte Carlo'!$K$12*((RAND()+RAND()+RAND()+RAND()+RAND()+RAND()+RAND()+RAND()+RAND()+RAND()+RAND()+RAND())-6))-1)+AB$15)</x:f>
        <x:v>1074102.6015668523</x:v>
      </x:c>
      <x:c r="AC302" s="97" t="n">
        <x:f>MAX(0,AB302*(1+EXP((LN(1+'Monte Carlo'!$K$10)-0.5*'Monte Carlo'!$K$12^2)+'Monte Carlo'!$K$12*((RAND()+RAND()+RAND()+RAND()+RAND()+RAND()+RAND()+RAND()+RAND()+RAND()+RAND()+RAND())-6))-1)+AC$15)</x:f>
        <x:v>1118665.603649557</x:v>
      </x:c>
      <x:c r="AD302" s="97" t="n">
        <x:f>MAX(0,AC302*(1+EXP((LN(1+'Monte Carlo'!$K$10)-0.5*'Monte Carlo'!$K$12^2)+'Monte Carlo'!$K$12*((RAND()+RAND()+RAND()+RAND()+RAND()+RAND()+RAND()+RAND()+RAND()+RAND()+RAND()+RAND())-6))-1)+AD$15)</x:f>
        <x:v>1154083.2850482585</x:v>
      </x:c>
      <x:c r="AE302" s="97" t="n">
        <x:f>MAX(0,AD302*(1+EXP((LN(1+'Monte Carlo'!$K$10)-0.5*'Monte Carlo'!$K$12^2)+'Monte Carlo'!$K$12*((RAND()+RAND()+RAND()+RAND()+RAND()+RAND()+RAND()+RAND()+RAND()+RAND()+RAND()+RAND())-6))-1)+AE$15)</x:f>
        <x:v>892264.628218255</x:v>
      </x:c>
      <x:c r="AF302" s="97" t="n">
        <x:f>MAX(0,AE302*(1+EXP((LN(1+'Monte Carlo'!$K$10)-0.5*'Monte Carlo'!$K$12^2)+'Monte Carlo'!$K$12*((RAND()+RAND()+RAND()+RAND()+RAND()+RAND()+RAND()+RAND()+RAND()+RAND()+RAND()+RAND())-6))-1)+AF$15)</x:f>
        <x:v>1046090.8069509816</x:v>
      </x:c>
      <x:c r="AG302" s="97">
        <x:f t="shared" si="6"/>
        <x:v>1029031.25</x:v>
      </x:c>
    </x:row>
    <x:row r="303">
      <x:c r="A303" s="93">
        <x:v>282</x:v>
      </x:c>
      <x:c r="B303" s="97" t="n">
        <x:f>IF(AND(UPPER('Monte Carlo'!$K$4)="YES",'Monte Carlo'!$K$5&gt;0),'Monte Carlo'!$K$13,Liquidity_30Y!$C$14)</x:f>
        <x:v>1029031.25</x:v>
      </x:c>
      <x:c r="C303" s="97" t="n">
        <x:f>MAX(0,B303*(1+EXP((LN(1+'Monte Carlo'!$K$10)-0.5*'Monte Carlo'!$K$12^2)+'Monte Carlo'!$K$12*((RAND()+RAND()+RAND()+RAND()+RAND()+RAND()+RAND()+RAND()+RAND()+RAND()+RAND()+RAND())-6))-1)+C$15)</x:f>
        <x:v>868689.9765281151</x:v>
      </x:c>
      <x:c r="D303" s="97" t="n">
        <x:f>MAX(0,C303*(1+EXP((LN(1+'Monte Carlo'!$K$10)-0.5*'Monte Carlo'!$K$12^2)+'Monte Carlo'!$K$12*((RAND()+RAND()+RAND()+RAND()+RAND()+RAND()+RAND()+RAND()+RAND()+RAND()+RAND()+RAND())-6))-1)+D$15)</x:f>
        <x:v>892235.7049268186</x:v>
      </x:c>
      <x:c r="E303" s="97" t="n">
        <x:f>MAX(0,D303*(1+EXP((LN(1+'Monte Carlo'!$K$10)-0.5*'Monte Carlo'!$K$12^2)+'Monte Carlo'!$K$12*((RAND()+RAND()+RAND()+RAND()+RAND()+RAND()+RAND()+RAND()+RAND()+RAND()+RAND()+RAND())-6))-1)+E$15)</x:f>
        <x:v>1191039.4122951152</x:v>
      </x:c>
      <x:c r="F303" s="97" t="n">
        <x:f>MAX(0,E303*(1+EXP((LN(1+'Monte Carlo'!$K$10)-0.5*'Monte Carlo'!$K$12^2)+'Monte Carlo'!$K$12*((RAND()+RAND()+RAND()+RAND()+RAND()+RAND()+RAND()+RAND()+RAND()+RAND()+RAND()+RAND())-6))-1)+F$15)</x:f>
        <x:v>1073506.5778005442</x:v>
      </x:c>
      <x:c r="G303" s="97" t="n">
        <x:f>MAX(0,F303*(1+EXP((LN(1+'Monte Carlo'!$K$10)-0.5*'Monte Carlo'!$K$12^2)+'Monte Carlo'!$K$12*((RAND()+RAND()+RAND()+RAND()+RAND()+RAND()+RAND()+RAND()+RAND()+RAND()+RAND()+RAND())-6))-1)+G$15)</x:f>
        <x:v>913523.483331454</x:v>
      </x:c>
      <x:c r="H303" s="97" t="n">
        <x:f>MAX(0,G303*(1+EXP((LN(1+'Monte Carlo'!$K$10)-0.5*'Monte Carlo'!$K$12^2)+'Monte Carlo'!$K$12*((RAND()+RAND()+RAND()+RAND()+RAND()+RAND()+RAND()+RAND()+RAND()+RAND()+RAND()+RAND())-6))-1)+H$15)</x:f>
        <x:v>843218.6083156067</x:v>
      </x:c>
      <x:c r="I303" s="97" t="n">
        <x:f>MAX(0,H303*(1+EXP((LN(1+'Monte Carlo'!$K$10)-0.5*'Monte Carlo'!$K$12^2)+'Monte Carlo'!$K$12*((RAND()+RAND()+RAND()+RAND()+RAND()+RAND()+RAND()+RAND()+RAND()+RAND()+RAND()+RAND())-6))-1)+I$15)</x:f>
        <x:v>1041837.3366743478</x:v>
      </x:c>
      <x:c r="J303" s="97" t="n">
        <x:f>MAX(0,I303*(1+EXP((LN(1+'Monte Carlo'!$K$10)-0.5*'Monte Carlo'!$K$12^2)+'Monte Carlo'!$K$12*((RAND()+RAND()+RAND()+RAND()+RAND()+RAND()+RAND()+RAND()+RAND()+RAND()+RAND()+RAND())-6))-1)+J$15)</x:f>
        <x:v>1131729.7906344566</x:v>
      </x:c>
      <x:c r="K303" s="97" t="n">
        <x:f>MAX(0,J303*(1+EXP((LN(1+'Monte Carlo'!$K$10)-0.5*'Monte Carlo'!$K$12^2)+'Monte Carlo'!$K$12*((RAND()+RAND()+RAND()+RAND()+RAND()+RAND()+RAND()+RAND()+RAND()+RAND()+RAND()+RAND())-6))-1)+K$15)</x:f>
        <x:v>1402453.7749512815</x:v>
      </x:c>
      <x:c r="L303" s="97" t="n">
        <x:f>MAX(0,K303*(1+EXP((LN(1+'Monte Carlo'!$K$10)-0.5*'Monte Carlo'!$K$12^2)+'Monte Carlo'!$K$12*((RAND()+RAND()+RAND()+RAND()+RAND()+RAND()+RAND()+RAND()+RAND()+RAND()+RAND()+RAND())-6))-1)+L$15)</x:f>
        <x:v>1250384.2836615748</x:v>
      </x:c>
      <x:c r="M303" s="97" t="n">
        <x:f>MAX(0,L303*(1+EXP((LN(1+'Monte Carlo'!$K$10)-0.5*'Monte Carlo'!$K$12^2)+'Monte Carlo'!$K$12*((RAND()+RAND()+RAND()+RAND()+RAND()+RAND()+RAND()+RAND()+RAND()+RAND()+RAND()+RAND())-6))-1)+M$15)</x:f>
        <x:v>1264392.5250414705</x:v>
      </x:c>
      <x:c r="N303" s="97" t="n">
        <x:f>MAX(0,M303*(1+EXP((LN(1+'Monte Carlo'!$K$10)-0.5*'Monte Carlo'!$K$12^2)+'Monte Carlo'!$K$12*((RAND()+RAND()+RAND()+RAND()+RAND()+RAND()+RAND()+RAND()+RAND()+RAND()+RAND()+RAND())-6))-1)+N$15)</x:f>
        <x:v>1310644.5679435236</x:v>
      </x:c>
      <x:c r="O303" s="97" t="n">
        <x:f>MAX(0,N303*(1+EXP((LN(1+'Monte Carlo'!$K$10)-0.5*'Monte Carlo'!$K$12^2)+'Monte Carlo'!$K$12*((RAND()+RAND()+RAND()+RAND()+RAND()+RAND()+RAND()+RAND()+RAND()+RAND()+RAND()+RAND())-6))-1)+O$15)</x:f>
        <x:v>1399506.7061095983</x:v>
      </x:c>
      <x:c r="P303" s="97" t="n">
        <x:f>MAX(0,O303*(1+EXP((LN(1+'Monte Carlo'!$K$10)-0.5*'Monte Carlo'!$K$12^2)+'Monte Carlo'!$K$12*((RAND()+RAND()+RAND()+RAND()+RAND()+RAND()+RAND()+RAND()+RAND()+RAND()+RAND()+RAND())-6))-1)+P$15)</x:f>
        <x:v>1430858.710681821</x:v>
      </x:c>
      <x:c r="Q303" s="97" t="n">
        <x:f>MAX(0,P303*(1+EXP((LN(1+'Monte Carlo'!$K$10)-0.5*'Monte Carlo'!$K$12^2)+'Monte Carlo'!$K$12*((RAND()+RAND()+RAND()+RAND()+RAND()+RAND()+RAND()+RAND()+RAND()+RAND()+RAND()+RAND())-6))-1)+Q$15)</x:f>
        <x:v>1219841.563545039</x:v>
      </x:c>
      <x:c r="R303" s="97" t="n">
        <x:f>MAX(0,Q303*(1+EXP((LN(1+'Monte Carlo'!$K$10)-0.5*'Monte Carlo'!$K$12^2)+'Monte Carlo'!$K$12*((RAND()+RAND()+RAND()+RAND()+RAND()+RAND()+RAND()+RAND()+RAND()+RAND()+RAND()+RAND())-6))-1)+R$15)</x:f>
        <x:v>1081036.0639552646</x:v>
      </x:c>
      <x:c r="S303" s="97" t="n">
        <x:f>MAX(0,R303*(1+EXP((LN(1+'Monte Carlo'!$K$10)-0.5*'Monte Carlo'!$K$12^2)+'Monte Carlo'!$K$12*((RAND()+RAND()+RAND()+RAND()+RAND()+RAND()+RAND()+RAND()+RAND()+RAND()+RAND()+RAND())-6))-1)+S$15)</x:f>
        <x:v>1041429.0263609653</x:v>
      </x:c>
      <x:c r="T303" s="97" t="n">
        <x:f>MAX(0,S303*(1+EXP((LN(1+'Monte Carlo'!$K$10)-0.5*'Monte Carlo'!$K$12^2)+'Monte Carlo'!$K$12*((RAND()+RAND()+RAND()+RAND()+RAND()+RAND()+RAND()+RAND()+RAND()+RAND()+RAND()+RAND())-6))-1)+T$15)</x:f>
        <x:v>1414875.7283099908</x:v>
      </x:c>
      <x:c r="U303" s="97" t="n">
        <x:f>MAX(0,T303*(1+EXP((LN(1+'Monte Carlo'!$K$10)-0.5*'Monte Carlo'!$K$12^2)+'Monte Carlo'!$K$12*((RAND()+RAND()+RAND()+RAND()+RAND()+RAND()+RAND()+RAND()+RAND()+RAND()+RAND()+RAND())-6))-1)+U$15)</x:f>
        <x:v>1342011.1172572672</x:v>
      </x:c>
      <x:c r="V303" s="97" t="n">
        <x:f>MAX(0,U303*(1+EXP((LN(1+'Monte Carlo'!$K$10)-0.5*'Monte Carlo'!$K$12^2)+'Monte Carlo'!$K$12*((RAND()+RAND()+RAND()+RAND()+RAND()+RAND()+RAND()+RAND()+RAND()+RAND()+RAND()+RAND())-6))-1)+V$15)</x:f>
        <x:v>1660430.648034095</x:v>
      </x:c>
      <x:c r="W303" s="97" t="n">
        <x:f>MAX(0,V303*(1+EXP((LN(1+'Monte Carlo'!$K$10)-0.5*'Monte Carlo'!$K$12^2)+'Monte Carlo'!$K$12*((RAND()+RAND()+RAND()+RAND()+RAND()+RAND()+RAND()+RAND()+RAND()+RAND()+RAND()+RAND())-6))-1)+W$15)</x:f>
        <x:v>1485727.4640630856</x:v>
      </x:c>
      <x:c r="X303" s="97" t="n">
        <x:f>MAX(0,W303*(1+EXP((LN(1+'Monte Carlo'!$K$10)-0.5*'Monte Carlo'!$K$12^2)+'Monte Carlo'!$K$12*((RAND()+RAND()+RAND()+RAND()+RAND()+RAND()+RAND()+RAND()+RAND()+RAND()+RAND()+RAND())-6))-1)+X$15)</x:f>
        <x:v>1276294.377523484</x:v>
      </x:c>
      <x:c r="Y303" s="97" t="n">
        <x:f>MAX(0,X303*(1+EXP((LN(1+'Monte Carlo'!$K$10)-0.5*'Monte Carlo'!$K$12^2)+'Monte Carlo'!$K$12*((RAND()+RAND()+RAND()+RAND()+RAND()+RAND()+RAND()+RAND()+RAND()+RAND()+RAND()+RAND())-6))-1)+Y$15)</x:f>
        <x:v>1314436.6351917256</x:v>
      </x:c>
      <x:c r="Z303" s="97" t="n">
        <x:f>MAX(0,Y303*(1+EXP((LN(1+'Monte Carlo'!$K$10)-0.5*'Monte Carlo'!$K$12^2)+'Monte Carlo'!$K$12*((RAND()+RAND()+RAND()+RAND()+RAND()+RAND()+RAND()+RAND()+RAND()+RAND()+RAND()+RAND())-6))-1)+Z$15)</x:f>
        <x:v>1796336.27418617</x:v>
      </x:c>
      <x:c r="AA303" s="97" t="n">
        <x:f>MAX(0,Z303*(1+EXP((LN(1+'Monte Carlo'!$K$10)-0.5*'Monte Carlo'!$K$12^2)+'Monte Carlo'!$K$12*((RAND()+RAND()+RAND()+RAND()+RAND()+RAND()+RAND()+RAND()+RAND()+RAND()+RAND()+RAND())-6))-1)+AA$15)</x:f>
        <x:v>1741165.5286941088</x:v>
      </x:c>
      <x:c r="AB303" s="97" t="n">
        <x:f>MAX(0,AA303*(1+EXP((LN(1+'Monte Carlo'!$K$10)-0.5*'Monte Carlo'!$K$12^2)+'Monte Carlo'!$K$12*((RAND()+RAND()+RAND()+RAND()+RAND()+RAND()+RAND()+RAND()+RAND()+RAND()+RAND()+RAND())-6))-1)+AB$15)</x:f>
        <x:v>1933669.6226059028</x:v>
      </x:c>
      <x:c r="AC303" s="97" t="n">
        <x:f>MAX(0,AB303*(1+EXP((LN(1+'Monte Carlo'!$K$10)-0.5*'Monte Carlo'!$K$12^2)+'Monte Carlo'!$K$12*((RAND()+RAND()+RAND()+RAND()+RAND()+RAND()+RAND()+RAND()+RAND()+RAND()+RAND()+RAND())-6))-1)+AC$15)</x:f>
        <x:v>2371016.4723377405</x:v>
      </x:c>
      <x:c r="AD303" s="97" t="n">
        <x:f>MAX(0,AC303*(1+EXP((LN(1+'Monte Carlo'!$K$10)-0.5*'Monte Carlo'!$K$12^2)+'Monte Carlo'!$K$12*((RAND()+RAND()+RAND()+RAND()+RAND()+RAND()+RAND()+RAND()+RAND()+RAND()+RAND()+RAND())-6))-1)+AD$15)</x:f>
        <x:v>2215864.199708309</x:v>
      </x:c>
      <x:c r="AE303" s="97" t="n">
        <x:f>MAX(0,AD303*(1+EXP((LN(1+'Monte Carlo'!$K$10)-0.5*'Monte Carlo'!$K$12^2)+'Monte Carlo'!$K$12*((RAND()+RAND()+RAND()+RAND()+RAND()+RAND()+RAND()+RAND()+RAND()+RAND()+RAND()+RAND())-6))-1)+AE$15)</x:f>
        <x:v>2195739.0720636356</x:v>
      </x:c>
      <x:c r="AF303" s="97" t="n">
        <x:f>MAX(0,AE303*(1+EXP((LN(1+'Monte Carlo'!$K$10)-0.5*'Monte Carlo'!$K$12^2)+'Monte Carlo'!$K$12*((RAND()+RAND()+RAND()+RAND()+RAND()+RAND()+RAND()+RAND()+RAND()+RAND()+RAND()+RAND())-6))-1)+AF$15)</x:f>
        <x:v>2529534.671274769</x:v>
      </x:c>
      <x:c r="AG303" s="97">
        <x:f t="shared" si="6"/>
        <x:v>759618.88440679456</x:v>
      </x:c>
    </x:row>
    <x:row r="304">
      <x:c r="A304" s="93">
        <x:v>283</x:v>
      </x:c>
      <x:c r="B304" s="97" t="n">
        <x:f>IF(AND(UPPER('Monte Carlo'!$K$4)="YES",'Monte Carlo'!$K$5&gt;0),'Monte Carlo'!$K$13,Liquidity_30Y!$C$14)</x:f>
        <x:v>1029031.25</x:v>
      </x:c>
      <x:c r="C304" s="97" t="n">
        <x:f>MAX(0,B304*(1+EXP((LN(1+'Monte Carlo'!$K$10)-0.5*'Monte Carlo'!$K$12^2)+'Monte Carlo'!$K$12*((RAND()+RAND()+RAND()+RAND()+RAND()+RAND()+RAND()+RAND()+RAND()+RAND()+RAND()+RAND())-6))-1)+C$15)</x:f>
        <x:v>1277690.5960256374</x:v>
      </x:c>
      <x:c r="D304" s="97" t="n">
        <x:f>MAX(0,C304*(1+EXP((LN(1+'Monte Carlo'!$K$10)-0.5*'Monte Carlo'!$K$12^2)+'Monte Carlo'!$K$12*((RAND()+RAND()+RAND()+RAND()+RAND()+RAND()+RAND()+RAND()+RAND()+RAND()+RAND()+RAND())-6))-1)+D$15)</x:f>
        <x:v>1393941.5486251763</x:v>
      </x:c>
      <x:c r="E304" s="97" t="n">
        <x:f>MAX(0,D304*(1+EXP((LN(1+'Monte Carlo'!$K$10)-0.5*'Monte Carlo'!$K$12^2)+'Monte Carlo'!$K$12*((RAND()+RAND()+RAND()+RAND()+RAND()+RAND()+RAND()+RAND()+RAND()+RAND()+RAND()+RAND())-6))-1)+E$15)</x:f>
        <x:v>1321287.4088396947</x:v>
      </x:c>
      <x:c r="F304" s="97" t="n">
        <x:f>MAX(0,E304*(1+EXP((LN(1+'Monte Carlo'!$K$10)-0.5*'Monte Carlo'!$K$12^2)+'Monte Carlo'!$K$12*((RAND()+RAND()+RAND()+RAND()+RAND()+RAND()+RAND()+RAND()+RAND()+RAND()+RAND()+RAND())-6))-1)+F$15)</x:f>
        <x:v>1287894.7357697429</x:v>
      </x:c>
      <x:c r="G304" s="97" t="n">
        <x:f>MAX(0,F304*(1+EXP((LN(1+'Monte Carlo'!$K$10)-0.5*'Monte Carlo'!$K$12^2)+'Monte Carlo'!$K$12*((RAND()+RAND()+RAND()+RAND()+RAND()+RAND()+RAND()+RAND()+RAND()+RAND()+RAND()+RAND())-6))-1)+G$15)</x:f>
        <x:v>1494093.9083306163</x:v>
      </x:c>
      <x:c r="H304" s="97" t="n">
        <x:f>MAX(0,G304*(1+EXP((LN(1+'Monte Carlo'!$K$10)-0.5*'Monte Carlo'!$K$12^2)+'Monte Carlo'!$K$12*((RAND()+RAND()+RAND()+RAND()+RAND()+RAND()+RAND()+RAND()+RAND()+RAND()+RAND()+RAND())-6))-1)+H$15)</x:f>
        <x:v>1409851.075898378</x:v>
      </x:c>
      <x:c r="I304" s="97" t="n">
        <x:f>MAX(0,H304*(1+EXP((LN(1+'Monte Carlo'!$K$10)-0.5*'Monte Carlo'!$K$12^2)+'Monte Carlo'!$K$12*((RAND()+RAND()+RAND()+RAND()+RAND()+RAND()+RAND()+RAND()+RAND()+RAND()+RAND()+RAND())-6))-1)+I$15)</x:f>
        <x:v>1475961.4849684793</x:v>
      </x:c>
      <x:c r="J304" s="97" t="n">
        <x:f>MAX(0,I304*(1+EXP((LN(1+'Monte Carlo'!$K$10)-0.5*'Monte Carlo'!$K$12^2)+'Monte Carlo'!$K$12*((RAND()+RAND()+RAND()+RAND()+RAND()+RAND()+RAND()+RAND()+RAND()+RAND()+RAND()+RAND())-6))-1)+J$15)</x:f>
        <x:v>1513121.6451615584</x:v>
      </x:c>
      <x:c r="K304" s="97" t="n">
        <x:f>MAX(0,J304*(1+EXP((LN(1+'Monte Carlo'!$K$10)-0.5*'Monte Carlo'!$K$12^2)+'Monte Carlo'!$K$12*((RAND()+RAND()+RAND()+RAND()+RAND()+RAND()+RAND()+RAND()+RAND()+RAND()+RAND()+RAND())-6))-1)+K$15)</x:f>
        <x:v>1596968.837819161</x:v>
      </x:c>
      <x:c r="L304" s="97" t="n">
        <x:f>MAX(0,K304*(1+EXP((LN(1+'Monte Carlo'!$K$10)-0.5*'Monte Carlo'!$K$12^2)+'Monte Carlo'!$K$12*((RAND()+RAND()+RAND()+RAND()+RAND()+RAND()+RAND()+RAND()+RAND()+RAND()+RAND()+RAND())-6))-1)+L$15)</x:f>
        <x:v>1377333.6111782838</x:v>
      </x:c>
      <x:c r="M304" s="97" t="n">
        <x:f>MAX(0,L304*(1+EXP((LN(1+'Monte Carlo'!$K$10)-0.5*'Monte Carlo'!$K$12^2)+'Monte Carlo'!$K$12*((RAND()+RAND()+RAND()+RAND()+RAND()+RAND()+RAND()+RAND()+RAND()+RAND()+RAND()+RAND())-6))-1)+M$15)</x:f>
        <x:v>1319492.8393991871</x:v>
      </x:c>
      <x:c r="N304" s="97" t="n">
        <x:f>MAX(0,M304*(1+EXP((LN(1+'Monte Carlo'!$K$10)-0.5*'Monte Carlo'!$K$12^2)+'Monte Carlo'!$K$12*((RAND()+RAND()+RAND()+RAND()+RAND()+RAND()+RAND()+RAND()+RAND()+RAND()+RAND()+RAND())-6))-1)+N$15)</x:f>
        <x:v>1474465.2139576848</x:v>
      </x:c>
      <x:c r="O304" s="97" t="n">
        <x:f>MAX(0,N304*(1+EXP((LN(1+'Monte Carlo'!$K$10)-0.5*'Monte Carlo'!$K$12^2)+'Monte Carlo'!$K$12*((RAND()+RAND()+RAND()+RAND()+RAND()+RAND()+RAND()+RAND()+RAND()+RAND()+RAND()+RAND())-6))-1)+O$15)</x:f>
        <x:v>1536014.2225659457</x:v>
      </x:c>
      <x:c r="P304" s="97" t="n">
        <x:f>MAX(0,O304*(1+EXP((LN(1+'Monte Carlo'!$K$10)-0.5*'Monte Carlo'!$K$12^2)+'Monte Carlo'!$K$12*((RAND()+RAND()+RAND()+RAND()+RAND()+RAND()+RAND()+RAND()+RAND()+RAND()+RAND()+RAND())-6))-1)+P$15)</x:f>
        <x:v>1731924.8599533692</x:v>
      </x:c>
      <x:c r="Q304" s="97" t="n">
        <x:f>MAX(0,P304*(1+EXP((LN(1+'Monte Carlo'!$K$10)-0.5*'Monte Carlo'!$K$12^2)+'Monte Carlo'!$K$12*((RAND()+RAND()+RAND()+RAND()+RAND()+RAND()+RAND()+RAND()+RAND()+RAND()+RAND()+RAND())-6))-1)+Q$15)</x:f>
        <x:v>1792540.5830879472</x:v>
      </x:c>
      <x:c r="R304" s="97" t="n">
        <x:f>MAX(0,Q304*(1+EXP((LN(1+'Monte Carlo'!$K$10)-0.5*'Monte Carlo'!$K$12^2)+'Monte Carlo'!$K$12*((RAND()+RAND()+RAND()+RAND()+RAND()+RAND()+RAND()+RAND()+RAND()+RAND()+RAND()+RAND())-6))-1)+R$15)</x:f>
        <x:v>2240622.447650463</x:v>
      </x:c>
      <x:c r="S304" s="97" t="n">
        <x:f>MAX(0,R304*(1+EXP((LN(1+'Monte Carlo'!$K$10)-0.5*'Monte Carlo'!$K$12^2)+'Monte Carlo'!$K$12*((RAND()+RAND()+RAND()+RAND()+RAND()+RAND()+RAND()+RAND()+RAND()+RAND()+RAND()+RAND())-6))-1)+S$15)</x:f>
        <x:v>2571691.213524722</x:v>
      </x:c>
      <x:c r="T304" s="97" t="n">
        <x:f>MAX(0,S304*(1+EXP((LN(1+'Monte Carlo'!$K$10)-0.5*'Monte Carlo'!$K$12^2)+'Monte Carlo'!$K$12*((RAND()+RAND()+RAND()+RAND()+RAND()+RAND()+RAND()+RAND()+RAND()+RAND()+RAND()+RAND())-6))-1)+T$15)</x:f>
        <x:v>2749795.949009662</x:v>
      </x:c>
      <x:c r="U304" s="97" t="n">
        <x:f>MAX(0,T304*(1+EXP((LN(1+'Monte Carlo'!$K$10)-0.5*'Monte Carlo'!$K$12^2)+'Monte Carlo'!$K$12*((RAND()+RAND()+RAND()+RAND()+RAND()+RAND()+RAND()+RAND()+RAND()+RAND()+RAND()+RAND())-6))-1)+U$15)</x:f>
        <x:v>3016955.7621828993</x:v>
      </x:c>
      <x:c r="V304" s="97" t="n">
        <x:f>MAX(0,U304*(1+EXP((LN(1+'Monte Carlo'!$K$10)-0.5*'Monte Carlo'!$K$12^2)+'Monte Carlo'!$K$12*((RAND()+RAND()+RAND()+RAND()+RAND()+RAND()+RAND()+RAND()+RAND()+RAND()+RAND()+RAND())-6))-1)+V$15)</x:f>
        <x:v>4001425.029266279</x:v>
      </x:c>
      <x:c r="W304" s="97" t="n">
        <x:f>MAX(0,V304*(1+EXP((LN(1+'Monte Carlo'!$K$10)-0.5*'Monte Carlo'!$K$12^2)+'Monte Carlo'!$K$12*((RAND()+RAND()+RAND()+RAND()+RAND()+RAND()+RAND()+RAND()+RAND()+RAND()+RAND()+RAND())-6))-1)+W$15)</x:f>
        <x:v>4906969.249072077</x:v>
      </x:c>
      <x:c r="X304" s="97" t="n">
        <x:f>MAX(0,W304*(1+EXP((LN(1+'Monte Carlo'!$K$10)-0.5*'Monte Carlo'!$K$12^2)+'Monte Carlo'!$K$12*((RAND()+RAND()+RAND()+RAND()+RAND()+RAND()+RAND()+RAND()+RAND()+RAND()+RAND()+RAND())-6))-1)+X$15)</x:f>
        <x:v>5453932.006817306</x:v>
      </x:c>
      <x:c r="Y304" s="97" t="n">
        <x:f>MAX(0,X304*(1+EXP((LN(1+'Monte Carlo'!$K$10)-0.5*'Monte Carlo'!$K$12^2)+'Monte Carlo'!$K$12*((RAND()+RAND()+RAND()+RAND()+RAND()+RAND()+RAND()+RAND()+RAND()+RAND()+RAND()+RAND())-6))-1)+Y$15)</x:f>
        <x:v>4832444.997297319</x:v>
      </x:c>
      <x:c r="Z304" s="97" t="n">
        <x:f>MAX(0,Y304*(1+EXP((LN(1+'Monte Carlo'!$K$10)-0.5*'Monte Carlo'!$K$12^2)+'Monte Carlo'!$K$12*((RAND()+RAND()+RAND()+RAND()+RAND()+RAND()+RAND()+RAND()+RAND()+RAND()+RAND()+RAND())-6))-1)+Z$15)</x:f>
        <x:v>5024287.802310184</x:v>
      </x:c>
      <x:c r="AA304" s="97" t="n">
        <x:f>MAX(0,Z304*(1+EXP((LN(1+'Monte Carlo'!$K$10)-0.5*'Monte Carlo'!$K$12^2)+'Monte Carlo'!$K$12*((RAND()+RAND()+RAND()+RAND()+RAND()+RAND()+RAND()+RAND()+RAND()+RAND()+RAND()+RAND())-6))-1)+AA$15)</x:f>
        <x:v>5227174.629312599</x:v>
      </x:c>
      <x:c r="AB304" s="97" t="n">
        <x:f>MAX(0,AA304*(1+EXP((LN(1+'Monte Carlo'!$K$10)-0.5*'Monte Carlo'!$K$12^2)+'Monte Carlo'!$K$12*((RAND()+RAND()+RAND()+RAND()+RAND()+RAND()+RAND()+RAND()+RAND()+RAND()+RAND()+RAND())-6))-1)+AB$15)</x:f>
        <x:v>5181603.108016929</x:v>
      </x:c>
      <x:c r="AC304" s="97" t="n">
        <x:f>MAX(0,AB304*(1+EXP((LN(1+'Monte Carlo'!$K$10)-0.5*'Monte Carlo'!$K$12^2)+'Monte Carlo'!$K$12*((RAND()+RAND()+RAND()+RAND()+RAND()+RAND()+RAND()+RAND()+RAND()+RAND()+RAND()+RAND())-6))-1)+AC$15)</x:f>
        <x:v>6135645.918734497</x:v>
      </x:c>
      <x:c r="AD304" s="97" t="n">
        <x:f>MAX(0,AC304*(1+EXP((LN(1+'Monte Carlo'!$K$10)-0.5*'Monte Carlo'!$K$12^2)+'Monte Carlo'!$K$12*((RAND()+RAND()+RAND()+RAND()+RAND()+RAND()+RAND()+RAND()+RAND()+RAND()+RAND()+RAND())-6))-1)+AD$15)</x:f>
        <x:v>5674762.854657447</x:v>
      </x:c>
      <x:c r="AE304" s="97" t="n">
        <x:f>MAX(0,AD304*(1+EXP((LN(1+'Monte Carlo'!$K$10)-0.5*'Monte Carlo'!$K$12^2)+'Monte Carlo'!$K$12*((RAND()+RAND()+RAND()+RAND()+RAND()+RAND()+RAND()+RAND()+RAND()+RAND()+RAND()+RAND())-6))-1)+AE$15)</x:f>
        <x:v>6583994.888024411</x:v>
      </x:c>
      <x:c r="AF304" s="97" t="n">
        <x:f>MAX(0,AE304*(1+EXP((LN(1+'Monte Carlo'!$K$10)-0.5*'Monte Carlo'!$K$12^2)+'Monte Carlo'!$K$12*((RAND()+RAND()+RAND()+RAND()+RAND()+RAND()+RAND()+RAND()+RAND()+RAND()+RAND()+RAND())-6))-1)+AF$15)</x:f>
        <x:v>7330171.643235891</x:v>
      </x:c>
      <x:c r="AG304" s="97">
        <x:f t="shared" si="6"/>
        <x:v>953164.07495364186</x:v>
      </x:c>
    </x:row>
    <x:row r="305">
      <x:c r="A305" s="93">
        <x:v>284</x:v>
      </x:c>
      <x:c r="B305" s="97" t="n">
        <x:f>IF(AND(UPPER('Monte Carlo'!$K$4)="YES",'Monte Carlo'!$K$5&gt;0),'Monte Carlo'!$K$13,Liquidity_30Y!$C$14)</x:f>
        <x:v>1029031.25</x:v>
      </x:c>
      <x:c r="C305" s="97" t="n">
        <x:f>MAX(0,B305*(1+EXP((LN(1+'Monte Carlo'!$K$10)-0.5*'Monte Carlo'!$K$12^2)+'Monte Carlo'!$K$12*((RAND()+RAND()+RAND()+RAND()+RAND()+RAND()+RAND()+RAND()+RAND()+RAND()+RAND()+RAND())-6))-1)+C$15)</x:f>
        <x:v>976251.7255862703</x:v>
      </x:c>
      <x:c r="D305" s="97" t="n">
        <x:f>MAX(0,C305*(1+EXP((LN(1+'Monte Carlo'!$K$10)-0.5*'Monte Carlo'!$K$12^2)+'Monte Carlo'!$K$12*((RAND()+RAND()+RAND()+RAND()+RAND()+RAND()+RAND()+RAND()+RAND()+RAND()+RAND()+RAND())-6))-1)+D$15)</x:f>
        <x:v>1273083.31725633</x:v>
      </x:c>
      <x:c r="E305" s="97" t="n">
        <x:f>MAX(0,D305*(1+EXP((LN(1+'Monte Carlo'!$K$10)-0.5*'Monte Carlo'!$K$12^2)+'Monte Carlo'!$K$12*((RAND()+RAND()+RAND()+RAND()+RAND()+RAND()+RAND()+RAND()+RAND()+RAND()+RAND()+RAND())-6))-1)+E$15)</x:f>
        <x:v>1677485.0433292387</x:v>
      </x:c>
      <x:c r="F305" s="97" t="n">
        <x:f>MAX(0,E305*(1+EXP((LN(1+'Monte Carlo'!$K$10)-0.5*'Monte Carlo'!$K$12^2)+'Monte Carlo'!$K$12*((RAND()+RAND()+RAND()+RAND()+RAND()+RAND()+RAND()+RAND()+RAND()+RAND()+RAND()+RAND())-6))-1)+F$15)</x:f>
        <x:v>1726460.291864551</x:v>
      </x:c>
      <x:c r="G305" s="97" t="n">
        <x:f>MAX(0,F305*(1+EXP((LN(1+'Monte Carlo'!$K$10)-0.5*'Monte Carlo'!$K$12^2)+'Monte Carlo'!$K$12*((RAND()+RAND()+RAND()+RAND()+RAND()+RAND()+RAND()+RAND()+RAND()+RAND()+RAND()+RAND())-6))-1)+G$15)</x:f>
        <x:v>1522808.1544655568</x:v>
      </x:c>
      <x:c r="H305" s="97" t="n">
        <x:f>MAX(0,G305*(1+EXP((LN(1+'Monte Carlo'!$K$10)-0.5*'Monte Carlo'!$K$12^2)+'Monte Carlo'!$K$12*((RAND()+RAND()+RAND()+RAND()+RAND()+RAND()+RAND()+RAND()+RAND()+RAND()+RAND()+RAND())-6))-1)+H$15)</x:f>
        <x:v>1739374.281842646</x:v>
      </x:c>
      <x:c r="I305" s="97" t="n">
        <x:f>MAX(0,H305*(1+EXP((LN(1+'Monte Carlo'!$K$10)-0.5*'Monte Carlo'!$K$12^2)+'Monte Carlo'!$K$12*((RAND()+RAND()+RAND()+RAND()+RAND()+RAND()+RAND()+RAND()+RAND()+RAND()+RAND()+RAND())-6))-1)+I$15)</x:f>
        <x:v>1668783.627370538</x:v>
      </x:c>
      <x:c r="J305" s="97" t="n">
        <x:f>MAX(0,I305*(1+EXP((LN(1+'Monte Carlo'!$K$10)-0.5*'Monte Carlo'!$K$12^2)+'Monte Carlo'!$K$12*((RAND()+RAND()+RAND()+RAND()+RAND()+RAND()+RAND()+RAND()+RAND()+RAND()+RAND()+RAND())-6))-1)+J$15)</x:f>
        <x:v>1375420.6534700207</x:v>
      </x:c>
      <x:c r="K305" s="97" t="n">
        <x:f>MAX(0,J305*(1+EXP((LN(1+'Monte Carlo'!$K$10)-0.5*'Monte Carlo'!$K$12^2)+'Monte Carlo'!$K$12*((RAND()+RAND()+RAND()+RAND()+RAND()+RAND()+RAND()+RAND()+RAND()+RAND()+RAND()+RAND())-6))-1)+K$15)</x:f>
        <x:v>1611218.7398544748</x:v>
      </x:c>
      <x:c r="L305" s="97" t="n">
        <x:f>MAX(0,K305*(1+EXP((LN(1+'Monte Carlo'!$K$10)-0.5*'Monte Carlo'!$K$12^2)+'Monte Carlo'!$K$12*((RAND()+RAND()+RAND()+RAND()+RAND()+RAND()+RAND()+RAND()+RAND()+RAND()+RAND()+RAND())-6))-1)+L$15)</x:f>
        <x:v>1449595.6456748778</x:v>
      </x:c>
      <x:c r="M305" s="97" t="n">
        <x:f>MAX(0,L305*(1+EXP((LN(1+'Monte Carlo'!$K$10)-0.5*'Monte Carlo'!$K$12^2)+'Monte Carlo'!$K$12*((RAND()+RAND()+RAND()+RAND()+RAND()+RAND()+RAND()+RAND()+RAND()+RAND()+RAND()+RAND())-6))-1)+M$15)</x:f>
        <x:v>1291385.0045777932</x:v>
      </x:c>
      <x:c r="N305" s="97" t="n">
        <x:f>MAX(0,M305*(1+EXP((LN(1+'Monte Carlo'!$K$10)-0.5*'Monte Carlo'!$K$12^2)+'Monte Carlo'!$K$12*((RAND()+RAND()+RAND()+RAND()+RAND()+RAND()+RAND()+RAND()+RAND()+RAND()+RAND()+RAND())-6))-1)+N$15)</x:f>
        <x:v>1124081.7926726262</x:v>
      </x:c>
      <x:c r="O305" s="97" t="n">
        <x:f>MAX(0,N305*(1+EXP((LN(1+'Monte Carlo'!$K$10)-0.5*'Monte Carlo'!$K$12^2)+'Monte Carlo'!$K$12*((RAND()+RAND()+RAND()+RAND()+RAND()+RAND()+RAND()+RAND()+RAND()+RAND()+RAND()+RAND())-6))-1)+O$15)</x:f>
        <x:v>886975.8072072532</x:v>
      </x:c>
      <x:c r="P305" s="97" t="n">
        <x:f>MAX(0,O305*(1+EXP((LN(1+'Monte Carlo'!$K$10)-0.5*'Monte Carlo'!$K$12^2)+'Monte Carlo'!$K$12*((RAND()+RAND()+RAND()+RAND()+RAND()+RAND()+RAND()+RAND()+RAND()+RAND()+RAND()+RAND())-6))-1)+P$15)</x:f>
        <x:v>1142845.6373311768</x:v>
      </x:c>
      <x:c r="Q305" s="97" t="n">
        <x:f>MAX(0,P305*(1+EXP((LN(1+'Monte Carlo'!$K$10)-0.5*'Monte Carlo'!$K$12^2)+'Monte Carlo'!$K$12*((RAND()+RAND()+RAND()+RAND()+RAND()+RAND()+RAND()+RAND()+RAND()+RAND()+RAND()+RAND())-6))-1)+Q$15)</x:f>
        <x:v>1179219.504501827</x:v>
      </x:c>
      <x:c r="R305" s="97" t="n">
        <x:f>MAX(0,Q305*(1+EXP((LN(1+'Monte Carlo'!$K$10)-0.5*'Monte Carlo'!$K$12^2)+'Monte Carlo'!$K$12*((RAND()+RAND()+RAND()+RAND()+RAND()+RAND()+RAND()+RAND()+RAND()+RAND()+RAND()+RAND())-6))-1)+R$15)</x:f>
        <x:v>1422663.3767259119</x:v>
      </x:c>
      <x:c r="S305" s="97" t="n">
        <x:f>MAX(0,R305*(1+EXP((LN(1+'Monte Carlo'!$K$10)-0.5*'Monte Carlo'!$K$12^2)+'Monte Carlo'!$K$12*((RAND()+RAND()+RAND()+RAND()+RAND()+RAND()+RAND()+RAND()+RAND()+RAND()+RAND()+RAND())-6))-1)+S$15)</x:f>
        <x:v>1219110.6359614485</x:v>
      </x:c>
      <x:c r="T305" s="97" t="n">
        <x:f>MAX(0,S305*(1+EXP((LN(1+'Monte Carlo'!$K$10)-0.5*'Monte Carlo'!$K$12^2)+'Monte Carlo'!$K$12*((RAND()+RAND()+RAND()+RAND()+RAND()+RAND()+RAND()+RAND()+RAND()+RAND()+RAND()+RAND())-6))-1)+T$15)</x:f>
        <x:v>1620698.5492319493</x:v>
      </x:c>
      <x:c r="U305" s="97" t="n">
        <x:f>MAX(0,T305*(1+EXP((LN(1+'Monte Carlo'!$K$10)-0.5*'Monte Carlo'!$K$12^2)+'Monte Carlo'!$K$12*((RAND()+RAND()+RAND()+RAND()+RAND()+RAND()+RAND()+RAND()+RAND()+RAND()+RAND()+RAND())-6))-1)+U$15)</x:f>
        <x:v>1565713.3669415216</x:v>
      </x:c>
      <x:c r="V305" s="97" t="n">
        <x:f>MAX(0,U305*(1+EXP((LN(1+'Monte Carlo'!$K$10)-0.5*'Monte Carlo'!$K$12^2)+'Monte Carlo'!$K$12*((RAND()+RAND()+RAND()+RAND()+RAND()+RAND()+RAND()+RAND()+RAND()+RAND()+RAND()+RAND())-6))-1)+V$15)</x:f>
        <x:v>2072206.4945317432</x:v>
      </x:c>
      <x:c r="W305" s="97" t="n">
        <x:f>MAX(0,V305*(1+EXP((LN(1+'Monte Carlo'!$K$10)-0.5*'Monte Carlo'!$K$12^2)+'Monte Carlo'!$K$12*((RAND()+RAND()+RAND()+RAND()+RAND()+RAND()+RAND()+RAND()+RAND()+RAND()+RAND()+RAND())-6))-1)+W$15)</x:f>
        <x:v>2886596.0511254193</x:v>
      </x:c>
      <x:c r="X305" s="97" t="n">
        <x:f>MAX(0,W305*(1+EXP((LN(1+'Monte Carlo'!$K$10)-0.5*'Monte Carlo'!$K$12^2)+'Monte Carlo'!$K$12*((RAND()+RAND()+RAND()+RAND()+RAND()+RAND()+RAND()+RAND()+RAND()+RAND()+RAND()+RAND())-6))-1)+X$15)</x:f>
        <x:v>3248159.371679266</x:v>
      </x:c>
      <x:c r="Y305" s="97" t="n">
        <x:f>MAX(0,X305*(1+EXP((LN(1+'Monte Carlo'!$K$10)-0.5*'Monte Carlo'!$K$12^2)+'Monte Carlo'!$K$12*((RAND()+RAND()+RAND()+RAND()+RAND()+RAND()+RAND()+RAND()+RAND()+RAND()+RAND()+RAND())-6))-1)+Y$15)</x:f>
        <x:v>3775508.6978272256</x:v>
      </x:c>
      <x:c r="Z305" s="97" t="n">
        <x:f>MAX(0,Y305*(1+EXP((LN(1+'Monte Carlo'!$K$10)-0.5*'Monte Carlo'!$K$12^2)+'Monte Carlo'!$K$12*((RAND()+RAND()+RAND()+RAND()+RAND()+RAND()+RAND()+RAND()+RAND()+RAND()+RAND()+RAND())-6))-1)+Z$15)</x:f>
        <x:v>4649763.19726248</x:v>
      </x:c>
      <x:c r="AA305" s="97" t="n">
        <x:f>MAX(0,Z305*(1+EXP((LN(1+'Monte Carlo'!$K$10)-0.5*'Monte Carlo'!$K$12^2)+'Monte Carlo'!$K$12*((RAND()+RAND()+RAND()+RAND()+RAND()+RAND()+RAND()+RAND()+RAND()+RAND()+RAND()+RAND())-6))-1)+AA$15)</x:f>
        <x:v>5576391.063532915</x:v>
      </x:c>
      <x:c r="AB305" s="97" t="n">
        <x:f>MAX(0,AA305*(1+EXP((LN(1+'Monte Carlo'!$K$10)-0.5*'Monte Carlo'!$K$12^2)+'Monte Carlo'!$K$12*((RAND()+RAND()+RAND()+RAND()+RAND()+RAND()+RAND()+RAND()+RAND()+RAND()+RAND()+RAND())-6))-1)+AB$15)</x:f>
        <x:v>3964694.016421576</x:v>
      </x:c>
      <x:c r="AC305" s="97" t="n">
        <x:f>MAX(0,AB305*(1+EXP((LN(1+'Monte Carlo'!$K$10)-0.5*'Monte Carlo'!$K$12^2)+'Monte Carlo'!$K$12*((RAND()+RAND()+RAND()+RAND()+RAND()+RAND()+RAND()+RAND()+RAND()+RAND()+RAND()+RAND())-6))-1)+AC$15)</x:f>
        <x:v>3541973.8103572493</x:v>
      </x:c>
      <x:c r="AD305" s="97" t="n">
        <x:f>MAX(0,AC305*(1+EXP((LN(1+'Monte Carlo'!$K$10)-0.5*'Monte Carlo'!$K$12^2)+'Monte Carlo'!$K$12*((RAND()+RAND()+RAND()+RAND()+RAND()+RAND()+RAND()+RAND()+RAND()+RAND()+RAND()+RAND())-6))-1)+AD$15)</x:f>
        <x:v>3607084.530994345</x:v>
      </x:c>
      <x:c r="AE305" s="97" t="n">
        <x:f>MAX(0,AD305*(1+EXP((LN(1+'Monte Carlo'!$K$10)-0.5*'Monte Carlo'!$K$12^2)+'Monte Carlo'!$K$12*((RAND()+RAND()+RAND()+RAND()+RAND()+RAND()+RAND()+RAND()+RAND()+RAND()+RAND()+RAND())-6))-1)+AE$15)</x:f>
        <x:v>4027710.480265539</x:v>
      </x:c>
      <x:c r="AF305" s="97" t="n">
        <x:f>MAX(0,AE305*(1+EXP((LN(1+'Monte Carlo'!$K$10)-0.5*'Monte Carlo'!$K$12^2)+'Monte Carlo'!$K$12*((RAND()+RAND()+RAND()+RAND()+RAND()+RAND()+RAND()+RAND()+RAND()+RAND()+RAND()+RAND())-6))-1)+AF$15)</x:f>
        <x:v>4620330.814039365</x:v>
      </x:c>
      <x:c r="AG305" s="97">
        <x:f t="shared" si="6"/>
        <x:v>723816.84043198102</x:v>
      </x:c>
    </x:row>
    <x:row r="306">
      <x:c r="A306" s="93">
        <x:v>285</x:v>
      </x:c>
      <x:c r="B306" s="97" t="n">
        <x:f>IF(AND(UPPER('Monte Carlo'!$K$4)="YES",'Monte Carlo'!$K$5&gt;0),'Monte Carlo'!$K$13,Liquidity_30Y!$C$14)</x:f>
        <x:v>1029031.25</x:v>
      </x:c>
      <x:c r="C306" s="97" t="n">
        <x:f>MAX(0,B306*(1+EXP((LN(1+'Monte Carlo'!$K$10)-0.5*'Monte Carlo'!$K$12^2)+'Monte Carlo'!$K$12*((RAND()+RAND()+RAND()+RAND()+RAND()+RAND()+RAND()+RAND()+RAND()+RAND()+RAND()+RAND())-6))-1)+C$15)</x:f>
        <x:v>818171.9701934949</x:v>
      </x:c>
      <x:c r="D306" s="97" t="n">
        <x:f>MAX(0,C306*(1+EXP((LN(1+'Monte Carlo'!$K$10)-0.5*'Monte Carlo'!$K$12^2)+'Monte Carlo'!$K$12*((RAND()+RAND()+RAND()+RAND()+RAND()+RAND()+RAND()+RAND()+RAND()+RAND()+RAND()+RAND())-6))-1)+D$15)</x:f>
        <x:v>830707.2729650682</x:v>
      </x:c>
      <x:c r="E306" s="97" t="n">
        <x:f>MAX(0,D306*(1+EXP((LN(1+'Monte Carlo'!$K$10)-0.5*'Monte Carlo'!$K$12^2)+'Monte Carlo'!$K$12*((RAND()+RAND()+RAND()+RAND()+RAND()+RAND()+RAND()+RAND()+RAND()+RAND()+RAND()+RAND())-6))-1)+E$15)</x:f>
        <x:v>912910.8998226285</x:v>
      </x:c>
      <x:c r="F306" s="97" t="n">
        <x:f>MAX(0,E306*(1+EXP((LN(1+'Monte Carlo'!$K$10)-0.5*'Monte Carlo'!$K$12^2)+'Monte Carlo'!$K$12*((RAND()+RAND()+RAND()+RAND()+RAND()+RAND()+RAND()+RAND()+RAND()+RAND()+RAND()+RAND())-6))-1)+F$15)</x:f>
        <x:v>1057074.2612722004</x:v>
      </x:c>
      <x:c r="G306" s="97" t="n">
        <x:f>MAX(0,F306*(1+EXP((LN(1+'Monte Carlo'!$K$10)-0.5*'Monte Carlo'!$K$12^2)+'Monte Carlo'!$K$12*((RAND()+RAND()+RAND()+RAND()+RAND()+RAND()+RAND()+RAND()+RAND()+RAND()+RAND()+RAND())-6))-1)+G$15)</x:f>
        <x:v>1203258.5293475967</x:v>
      </x:c>
      <x:c r="H306" s="97" t="n">
        <x:f>MAX(0,G306*(1+EXP((LN(1+'Monte Carlo'!$K$10)-0.5*'Monte Carlo'!$K$12^2)+'Monte Carlo'!$K$12*((RAND()+RAND()+RAND()+RAND()+RAND()+RAND()+RAND()+RAND()+RAND()+RAND()+RAND()+RAND())-6))-1)+H$15)</x:f>
        <x:v>1614269.6640404612</x:v>
      </x:c>
      <x:c r="I306" s="97" t="n">
        <x:f>MAX(0,H306*(1+EXP((LN(1+'Monte Carlo'!$K$10)-0.5*'Monte Carlo'!$K$12^2)+'Monte Carlo'!$K$12*((RAND()+RAND()+RAND()+RAND()+RAND()+RAND()+RAND()+RAND()+RAND()+RAND()+RAND()+RAND())-6))-1)+I$15)</x:f>
        <x:v>2213661.000968275</x:v>
      </x:c>
      <x:c r="J306" s="97" t="n">
        <x:f>MAX(0,I306*(1+EXP((LN(1+'Monte Carlo'!$K$10)-0.5*'Monte Carlo'!$K$12^2)+'Monte Carlo'!$K$12*((RAND()+RAND()+RAND()+RAND()+RAND()+RAND()+RAND()+RAND()+RAND()+RAND()+RAND()+RAND())-6))-1)+J$15)</x:f>
        <x:v>2317796.6238083206</x:v>
      </x:c>
      <x:c r="K306" s="97" t="n">
        <x:f>MAX(0,J306*(1+EXP((LN(1+'Monte Carlo'!$K$10)-0.5*'Monte Carlo'!$K$12^2)+'Monte Carlo'!$K$12*((RAND()+RAND()+RAND()+RAND()+RAND()+RAND()+RAND()+RAND()+RAND()+RAND()+RAND()+RAND())-6))-1)+K$15)</x:f>
        <x:v>2299756.9300706945</x:v>
      </x:c>
      <x:c r="L306" s="97" t="n">
        <x:f>MAX(0,K306*(1+EXP((LN(1+'Monte Carlo'!$K$10)-0.5*'Monte Carlo'!$K$12^2)+'Monte Carlo'!$K$12*((RAND()+RAND()+RAND()+RAND()+RAND()+RAND()+RAND()+RAND()+RAND()+RAND()+RAND()+RAND())-6))-1)+L$15)</x:f>
        <x:v>2404202.1592673715</x:v>
      </x:c>
      <x:c r="M306" s="97" t="n">
        <x:f>MAX(0,L306*(1+EXP((LN(1+'Monte Carlo'!$K$10)-0.5*'Monte Carlo'!$K$12^2)+'Monte Carlo'!$K$12*((RAND()+RAND()+RAND()+RAND()+RAND()+RAND()+RAND()+RAND()+RAND()+RAND()+RAND()+RAND())-6))-1)+M$15)</x:f>
        <x:v>2217216.3048043703</x:v>
      </x:c>
      <x:c r="N306" s="97" t="n">
        <x:f>MAX(0,M306*(1+EXP((LN(1+'Monte Carlo'!$K$10)-0.5*'Monte Carlo'!$K$12^2)+'Monte Carlo'!$K$12*((RAND()+RAND()+RAND()+RAND()+RAND()+RAND()+RAND()+RAND()+RAND()+RAND()+RAND()+RAND())-6))-1)+N$15)</x:f>
        <x:v>2300530.0560873616</x:v>
      </x:c>
      <x:c r="O306" s="97" t="n">
        <x:f>MAX(0,N306*(1+EXP((LN(1+'Monte Carlo'!$K$10)-0.5*'Monte Carlo'!$K$12^2)+'Monte Carlo'!$K$12*((RAND()+RAND()+RAND()+RAND()+RAND()+RAND()+RAND()+RAND()+RAND()+RAND()+RAND()+RAND())-6))-1)+O$15)</x:f>
        <x:v>2239199.1342466082</x:v>
      </x:c>
      <x:c r="P306" s="97" t="n">
        <x:f>MAX(0,O306*(1+EXP((LN(1+'Monte Carlo'!$K$10)-0.5*'Monte Carlo'!$K$12^2)+'Monte Carlo'!$K$12*((RAND()+RAND()+RAND()+RAND()+RAND()+RAND()+RAND()+RAND()+RAND()+RAND()+RAND()+RAND())-6))-1)+P$15)</x:f>
        <x:v>2073361.1672557641</x:v>
      </x:c>
      <x:c r="Q306" s="97" t="n">
        <x:f>MAX(0,P306*(1+EXP((LN(1+'Monte Carlo'!$K$10)-0.5*'Monte Carlo'!$K$12^2)+'Monte Carlo'!$K$12*((RAND()+RAND()+RAND()+RAND()+RAND()+RAND()+RAND()+RAND()+RAND()+RAND()+RAND()+RAND())-6))-1)+Q$15)</x:f>
        <x:v>2420079.434393179</x:v>
      </x:c>
      <x:c r="R306" s="97" t="n">
        <x:f>MAX(0,Q306*(1+EXP((LN(1+'Monte Carlo'!$K$10)-0.5*'Monte Carlo'!$K$12^2)+'Monte Carlo'!$K$12*((RAND()+RAND()+RAND()+RAND()+RAND()+RAND()+RAND()+RAND()+RAND()+RAND()+RAND()+RAND())-6))-1)+R$15)</x:f>
        <x:v>2334493.345512585</x:v>
      </x:c>
      <x:c r="S306" s="97" t="n">
        <x:f>MAX(0,R306*(1+EXP((LN(1+'Monte Carlo'!$K$10)-0.5*'Monte Carlo'!$K$12^2)+'Monte Carlo'!$K$12*((RAND()+RAND()+RAND()+RAND()+RAND()+RAND()+RAND()+RAND()+RAND()+RAND()+RAND()+RAND())-6))-1)+S$15)</x:f>
        <x:v>3091286.775485843</x:v>
      </x:c>
      <x:c r="T306" s="97" t="n">
        <x:f>MAX(0,S306*(1+EXP((LN(1+'Monte Carlo'!$K$10)-0.5*'Monte Carlo'!$K$12^2)+'Monte Carlo'!$K$12*((RAND()+RAND()+RAND()+RAND()+RAND()+RAND()+RAND()+RAND()+RAND()+RAND()+RAND()+RAND())-6))-1)+T$15)</x:f>
        <x:v>3520540.334842326</x:v>
      </x:c>
      <x:c r="U306" s="97" t="n">
        <x:f>MAX(0,T306*(1+EXP((LN(1+'Monte Carlo'!$K$10)-0.5*'Monte Carlo'!$K$12^2)+'Monte Carlo'!$K$12*((RAND()+RAND()+RAND()+RAND()+RAND()+RAND()+RAND()+RAND()+RAND()+RAND()+RAND()+RAND())-6))-1)+U$15)</x:f>
        <x:v>3294951.971376446</x:v>
      </x:c>
      <x:c r="V306" s="97" t="n">
        <x:f>MAX(0,U306*(1+EXP((LN(1+'Monte Carlo'!$K$10)-0.5*'Monte Carlo'!$K$12^2)+'Monte Carlo'!$K$12*((RAND()+RAND()+RAND()+RAND()+RAND()+RAND()+RAND()+RAND()+RAND()+RAND()+RAND()+RAND())-6))-1)+V$15)</x:f>
        <x:v>4772724.1740432065</x:v>
      </x:c>
      <x:c r="W306" s="97" t="n">
        <x:f>MAX(0,V306*(1+EXP((LN(1+'Monte Carlo'!$K$10)-0.5*'Monte Carlo'!$K$12^2)+'Monte Carlo'!$K$12*((RAND()+RAND()+RAND()+RAND()+RAND()+RAND()+RAND()+RAND()+RAND()+RAND()+RAND()+RAND())-6))-1)+W$15)</x:f>
        <x:v>4065271.0184738673</x:v>
      </x:c>
      <x:c r="X306" s="97" t="n">
        <x:f>MAX(0,W306*(1+EXP((LN(1+'Monte Carlo'!$K$10)-0.5*'Monte Carlo'!$K$12^2)+'Monte Carlo'!$K$12*((RAND()+RAND()+RAND()+RAND()+RAND()+RAND()+RAND()+RAND()+RAND()+RAND()+RAND()+RAND())-6))-1)+X$15)</x:f>
        <x:v>4280821.913579063</x:v>
      </x:c>
      <x:c r="Y306" s="97" t="n">
        <x:f>MAX(0,X306*(1+EXP((LN(1+'Monte Carlo'!$K$10)-0.5*'Monte Carlo'!$K$12^2)+'Monte Carlo'!$K$12*((RAND()+RAND()+RAND()+RAND()+RAND()+RAND()+RAND()+RAND()+RAND()+RAND()+RAND()+RAND())-6))-1)+Y$15)</x:f>
        <x:v>3949551.6554060746</x:v>
      </x:c>
      <x:c r="Z306" s="97" t="n">
        <x:f>MAX(0,Y306*(1+EXP((LN(1+'Monte Carlo'!$K$10)-0.5*'Monte Carlo'!$K$12^2)+'Monte Carlo'!$K$12*((RAND()+RAND()+RAND()+RAND()+RAND()+RAND()+RAND()+RAND()+RAND()+RAND()+RAND()+RAND())-6))-1)+Z$15)</x:f>
        <x:v>4165218.2492490537</x:v>
      </x:c>
      <x:c r="AA306" s="97" t="n">
        <x:f>MAX(0,Z306*(1+EXP((LN(1+'Monte Carlo'!$K$10)-0.5*'Monte Carlo'!$K$12^2)+'Monte Carlo'!$K$12*((RAND()+RAND()+RAND()+RAND()+RAND()+RAND()+RAND()+RAND()+RAND()+RAND()+RAND()+RAND())-6))-1)+AA$15)</x:f>
        <x:v>3893366.2762277033</x:v>
      </x:c>
      <x:c r="AB306" s="97" t="n">
        <x:f>MAX(0,AA306*(1+EXP((LN(1+'Monte Carlo'!$K$10)-0.5*'Monte Carlo'!$K$12^2)+'Monte Carlo'!$K$12*((RAND()+RAND()+RAND()+RAND()+RAND()+RAND()+RAND()+RAND()+RAND()+RAND()+RAND()+RAND())-6))-1)+AB$15)</x:f>
        <x:v>3427014.965691747</x:v>
      </x:c>
      <x:c r="AC306" s="97" t="n">
        <x:f>MAX(0,AB306*(1+EXP((LN(1+'Monte Carlo'!$K$10)-0.5*'Monte Carlo'!$K$12^2)+'Monte Carlo'!$K$12*((RAND()+RAND()+RAND()+RAND()+RAND()+RAND()+RAND()+RAND()+RAND()+RAND()+RAND()+RAND())-6))-1)+AC$15)</x:f>
        <x:v>2956836.907405474</x:v>
      </x:c>
      <x:c r="AD306" s="97" t="n">
        <x:f>MAX(0,AC306*(1+EXP((LN(1+'Monte Carlo'!$K$10)-0.5*'Monte Carlo'!$K$12^2)+'Monte Carlo'!$K$12*((RAND()+RAND()+RAND()+RAND()+RAND()+RAND()+RAND()+RAND()+RAND()+RAND()+RAND()+RAND())-6))-1)+AD$15)</x:f>
        <x:v>2736430.253638541</x:v>
      </x:c>
      <x:c r="AE306" s="97" t="n">
        <x:f>MAX(0,AD306*(1+EXP((LN(1+'Monte Carlo'!$K$10)-0.5*'Monte Carlo'!$K$12^2)+'Monte Carlo'!$K$12*((RAND()+RAND()+RAND()+RAND()+RAND()+RAND()+RAND()+RAND()+RAND()+RAND()+RAND()+RAND())-6))-1)+AE$15)</x:f>
        <x:v>2903382.577067315</x:v>
      </x:c>
      <x:c r="AF306" s="97" t="n">
        <x:f>MAX(0,AE306*(1+EXP((LN(1+'Monte Carlo'!$K$10)-0.5*'Monte Carlo'!$K$12^2)+'Monte Carlo'!$K$12*((RAND()+RAND()+RAND()+RAND()+RAND()+RAND()+RAND()+RAND()+RAND()+RAND()+RAND()+RAND())-6))-1)+AF$15)</x:f>
        <x:v>3097071.1740628034</x:v>
      </x:c>
      <x:c r="AG306" s="97">
        <x:f t="shared" si="6"/>
        <x:v>1029031.25</x:v>
      </x:c>
    </x:row>
    <x:row r="307">
      <x:c r="A307" s="93">
        <x:v>286</x:v>
      </x:c>
      <x:c r="B307" s="97" t="n">
        <x:f>IF(AND(UPPER('Monte Carlo'!$K$4)="YES",'Monte Carlo'!$K$5&gt;0),'Monte Carlo'!$K$13,Liquidity_30Y!$C$14)</x:f>
        <x:v>1029031.25</x:v>
      </x:c>
      <x:c r="C307" s="97" t="n">
        <x:f>MAX(0,B307*(1+EXP((LN(1+'Monte Carlo'!$K$10)-0.5*'Monte Carlo'!$K$12^2)+'Monte Carlo'!$K$12*((RAND()+RAND()+RAND()+RAND()+RAND()+RAND()+RAND()+RAND()+RAND()+RAND()+RAND()+RAND())-6))-1)+C$15)</x:f>
        <x:v>819848.529330604</x:v>
      </x:c>
      <x:c r="D307" s="97" t="n">
        <x:f>MAX(0,C307*(1+EXP((LN(1+'Monte Carlo'!$K$10)-0.5*'Monte Carlo'!$K$12^2)+'Monte Carlo'!$K$12*((RAND()+RAND()+RAND()+RAND()+RAND()+RAND()+RAND()+RAND()+RAND()+RAND()+RAND()+RAND())-6))-1)+D$15)</x:f>
        <x:v>859047.551062264</x:v>
      </x:c>
      <x:c r="E307" s="97" t="n">
        <x:f>MAX(0,D307*(1+EXP((LN(1+'Monte Carlo'!$K$10)-0.5*'Monte Carlo'!$K$12^2)+'Monte Carlo'!$K$12*((RAND()+RAND()+RAND()+RAND()+RAND()+RAND()+RAND()+RAND()+RAND()+RAND()+RAND()+RAND())-6))-1)+E$15)</x:f>
        <x:v>857305.1742608891</x:v>
      </x:c>
      <x:c r="F307" s="97" t="n">
        <x:f>MAX(0,E307*(1+EXP((LN(1+'Monte Carlo'!$K$10)-0.5*'Monte Carlo'!$K$12^2)+'Monte Carlo'!$K$12*((RAND()+RAND()+RAND()+RAND()+RAND()+RAND()+RAND()+RAND()+RAND()+RAND()+RAND()+RAND())-6))-1)+F$15)</x:f>
        <x:v>860962.0358096928</x:v>
      </x:c>
      <x:c r="G307" s="97" t="n">
        <x:f>MAX(0,F307*(1+EXP((LN(1+'Monte Carlo'!$K$10)-0.5*'Monte Carlo'!$K$12^2)+'Monte Carlo'!$K$12*((RAND()+RAND()+RAND()+RAND()+RAND()+RAND()+RAND()+RAND()+RAND()+RAND()+RAND()+RAND())-6))-1)+G$15)</x:f>
        <x:v>888486.6619300249</x:v>
      </x:c>
      <x:c r="H307" s="97" t="n">
        <x:f>MAX(0,G307*(1+EXP((LN(1+'Monte Carlo'!$K$10)-0.5*'Monte Carlo'!$K$12^2)+'Monte Carlo'!$K$12*((RAND()+RAND()+RAND()+RAND()+RAND()+RAND()+RAND()+RAND()+RAND()+RAND()+RAND()+RAND())-6))-1)+H$15)</x:f>
        <x:v>1033381.3360214786</x:v>
      </x:c>
      <x:c r="I307" s="97" t="n">
        <x:f>MAX(0,H307*(1+EXP((LN(1+'Monte Carlo'!$K$10)-0.5*'Monte Carlo'!$K$12^2)+'Monte Carlo'!$K$12*((RAND()+RAND()+RAND()+RAND()+RAND()+RAND()+RAND()+RAND()+RAND()+RAND()+RAND()+RAND())-6))-1)+I$15)</x:f>
        <x:v>1252782.9077677927</x:v>
      </x:c>
      <x:c r="J307" s="97" t="n">
        <x:f>MAX(0,I307*(1+EXP((LN(1+'Monte Carlo'!$K$10)-0.5*'Monte Carlo'!$K$12^2)+'Monte Carlo'!$K$12*((RAND()+RAND()+RAND()+RAND()+RAND()+RAND()+RAND()+RAND()+RAND()+RAND()+RAND()+RAND())-6))-1)+J$15)</x:f>
        <x:v>1295790.1318955617</x:v>
      </x:c>
      <x:c r="K307" s="97" t="n">
        <x:f>MAX(0,J307*(1+EXP((LN(1+'Monte Carlo'!$K$10)-0.5*'Monte Carlo'!$K$12^2)+'Monte Carlo'!$K$12*((RAND()+RAND()+RAND()+RAND()+RAND()+RAND()+RAND()+RAND()+RAND()+RAND()+RAND()+RAND())-6))-1)+K$15)</x:f>
        <x:v>1649931.3890597615</x:v>
      </x:c>
      <x:c r="L307" s="97" t="n">
        <x:f>MAX(0,K307*(1+EXP((LN(1+'Monte Carlo'!$K$10)-0.5*'Monte Carlo'!$K$12^2)+'Monte Carlo'!$K$12*((RAND()+RAND()+RAND()+RAND()+RAND()+RAND()+RAND()+RAND()+RAND()+RAND()+RAND()+RAND())-6))-1)+L$15)</x:f>
        <x:v>1493603.7141801047</x:v>
      </x:c>
      <x:c r="M307" s="97" t="n">
        <x:f>MAX(0,L307*(1+EXP((LN(1+'Monte Carlo'!$K$10)-0.5*'Monte Carlo'!$K$12^2)+'Monte Carlo'!$K$12*((RAND()+RAND()+RAND()+RAND()+RAND()+RAND()+RAND()+RAND()+RAND()+RAND()+RAND()+RAND())-6))-1)+M$15)</x:f>
        <x:v>1456078.8692576583</x:v>
      </x:c>
      <x:c r="N307" s="97" t="n">
        <x:f>MAX(0,M307*(1+EXP((LN(1+'Monte Carlo'!$K$10)-0.5*'Monte Carlo'!$K$12^2)+'Monte Carlo'!$K$12*((RAND()+RAND()+RAND()+RAND()+RAND()+RAND()+RAND()+RAND()+RAND()+RAND()+RAND()+RAND())-6))-1)+N$15)</x:f>
        <x:v>1439670.3143016954</x:v>
      </x:c>
      <x:c r="O307" s="97" t="n">
        <x:f>MAX(0,N307*(1+EXP((LN(1+'Monte Carlo'!$K$10)-0.5*'Monte Carlo'!$K$12^2)+'Monte Carlo'!$K$12*((RAND()+RAND()+RAND()+RAND()+RAND()+RAND()+RAND()+RAND()+RAND()+RAND()+RAND()+RAND())-6))-1)+O$15)</x:f>
        <x:v>1920254.5454543424</x:v>
      </x:c>
      <x:c r="P307" s="97" t="n">
        <x:f>MAX(0,O307*(1+EXP((LN(1+'Monte Carlo'!$K$10)-0.5*'Monte Carlo'!$K$12^2)+'Monte Carlo'!$K$12*((RAND()+RAND()+RAND()+RAND()+RAND()+RAND()+RAND()+RAND()+RAND()+RAND()+RAND()+RAND())-6))-1)+P$15)</x:f>
        <x:v>1738881.4574063465</x:v>
      </x:c>
      <x:c r="Q307" s="97" t="n">
        <x:f>MAX(0,P307*(1+EXP((LN(1+'Monte Carlo'!$K$10)-0.5*'Monte Carlo'!$K$12^2)+'Monte Carlo'!$K$12*((RAND()+RAND()+RAND()+RAND()+RAND()+RAND()+RAND()+RAND()+RAND()+RAND()+RAND()+RAND())-6))-1)+Q$15)</x:f>
        <x:v>2355224.463558189</x:v>
      </x:c>
      <x:c r="R307" s="97" t="n">
        <x:f>MAX(0,Q307*(1+EXP((LN(1+'Monte Carlo'!$K$10)-0.5*'Monte Carlo'!$K$12^2)+'Monte Carlo'!$K$12*((RAND()+RAND()+RAND()+RAND()+RAND()+RAND()+RAND()+RAND()+RAND()+RAND()+RAND()+RAND())-6))-1)+R$15)</x:f>
        <x:v>2486710.4461211804</x:v>
      </x:c>
      <x:c r="S307" s="97" t="n">
        <x:f>MAX(0,R307*(1+EXP((LN(1+'Monte Carlo'!$K$10)-0.5*'Monte Carlo'!$K$12^2)+'Monte Carlo'!$K$12*((RAND()+RAND()+RAND()+RAND()+RAND()+RAND()+RAND()+RAND()+RAND()+RAND()+RAND()+RAND())-6))-1)+S$15)</x:f>
        <x:v>2941257.6587960403</x:v>
      </x:c>
      <x:c r="T307" s="97" t="n">
        <x:f>MAX(0,S307*(1+EXP((LN(1+'Monte Carlo'!$K$10)-0.5*'Monte Carlo'!$K$12^2)+'Monte Carlo'!$K$12*((RAND()+RAND()+RAND()+RAND()+RAND()+RAND()+RAND()+RAND()+RAND()+RAND()+RAND()+RAND())-6))-1)+T$15)</x:f>
        <x:v>2696920.298199058</x:v>
      </x:c>
      <x:c r="U307" s="97" t="n">
        <x:f>MAX(0,T307*(1+EXP((LN(1+'Monte Carlo'!$K$10)-0.5*'Monte Carlo'!$K$12^2)+'Monte Carlo'!$K$12*((RAND()+RAND()+RAND()+RAND()+RAND()+RAND()+RAND()+RAND()+RAND()+RAND()+RAND()+RAND())-6))-1)+U$15)</x:f>
        <x:v>2663978.3230112502</x:v>
      </x:c>
      <x:c r="V307" s="97" t="n">
        <x:f>MAX(0,U307*(1+EXP((LN(1+'Monte Carlo'!$K$10)-0.5*'Monte Carlo'!$K$12^2)+'Monte Carlo'!$K$12*((RAND()+RAND()+RAND()+RAND()+RAND()+RAND()+RAND()+RAND()+RAND()+RAND()+RAND()+RAND())-6))-1)+V$15)</x:f>
        <x:v>2383536.550988681</x:v>
      </x:c>
      <x:c r="W307" s="97" t="n">
        <x:f>MAX(0,V307*(1+EXP((LN(1+'Monte Carlo'!$K$10)-0.5*'Monte Carlo'!$K$12^2)+'Monte Carlo'!$K$12*((RAND()+RAND()+RAND()+RAND()+RAND()+RAND()+RAND()+RAND()+RAND()+RAND()+RAND()+RAND())-6))-1)+W$15)</x:f>
        <x:v>2914145.729827743</x:v>
      </x:c>
      <x:c r="X307" s="97" t="n">
        <x:f>MAX(0,W307*(1+EXP((LN(1+'Monte Carlo'!$K$10)-0.5*'Monte Carlo'!$K$12^2)+'Monte Carlo'!$K$12*((RAND()+RAND()+RAND()+RAND()+RAND()+RAND()+RAND()+RAND()+RAND()+RAND()+RAND()+RAND())-6))-1)+X$15)</x:f>
        <x:v>2523392.6037160615</x:v>
      </x:c>
      <x:c r="Y307" s="97" t="n">
        <x:f>MAX(0,X307*(1+EXP((LN(1+'Monte Carlo'!$K$10)-0.5*'Monte Carlo'!$K$12^2)+'Monte Carlo'!$K$12*((RAND()+RAND()+RAND()+RAND()+RAND()+RAND()+RAND()+RAND()+RAND()+RAND()+RAND()+RAND())-6))-1)+Y$15)</x:f>
        <x:v>2469193.0752674383</x:v>
      </x:c>
      <x:c r="Z307" s="97" t="n">
        <x:f>MAX(0,Y307*(1+EXP((LN(1+'Monte Carlo'!$K$10)-0.5*'Monte Carlo'!$K$12^2)+'Monte Carlo'!$K$12*((RAND()+RAND()+RAND()+RAND()+RAND()+RAND()+RAND()+RAND()+RAND()+RAND()+RAND()+RAND())-6))-1)+Z$15)</x:f>
        <x:v>2755020.192378038</x:v>
      </x:c>
      <x:c r="AA307" s="97" t="n">
        <x:f>MAX(0,Z307*(1+EXP((LN(1+'Monte Carlo'!$K$10)-0.5*'Monte Carlo'!$K$12^2)+'Monte Carlo'!$K$12*((RAND()+RAND()+RAND()+RAND()+RAND()+RAND()+RAND()+RAND()+RAND()+RAND()+RAND()+RAND())-6))-1)+AA$15)</x:f>
        <x:v>3906213.8107882803</x:v>
      </x:c>
      <x:c r="AB307" s="97" t="n">
        <x:f>MAX(0,AA307*(1+EXP((LN(1+'Monte Carlo'!$K$10)-0.5*'Monte Carlo'!$K$12^2)+'Monte Carlo'!$K$12*((RAND()+RAND()+RAND()+RAND()+RAND()+RAND()+RAND()+RAND()+RAND()+RAND()+RAND()+RAND())-6))-1)+AB$15)</x:f>
        <x:v>4650278.5140954545</x:v>
      </x:c>
      <x:c r="AC307" s="97" t="n">
        <x:f>MAX(0,AB307*(1+EXP((LN(1+'Monte Carlo'!$K$10)-0.5*'Monte Carlo'!$K$12^2)+'Monte Carlo'!$K$12*((RAND()+RAND()+RAND()+RAND()+RAND()+RAND()+RAND()+RAND()+RAND()+RAND()+RAND()+RAND())-6))-1)+AC$15)</x:f>
        <x:v>4271054.90184564</x:v>
      </x:c>
      <x:c r="AD307" s="97" t="n">
        <x:f>MAX(0,AC307*(1+EXP((LN(1+'Monte Carlo'!$K$10)-0.5*'Monte Carlo'!$K$12^2)+'Monte Carlo'!$K$12*((RAND()+RAND()+RAND()+RAND()+RAND()+RAND()+RAND()+RAND()+RAND()+RAND()+RAND()+RAND())-6))-1)+AD$15)</x:f>
        <x:v>3360449.354279549</x:v>
      </x:c>
      <x:c r="AE307" s="97" t="n">
        <x:f>MAX(0,AD307*(1+EXP((LN(1+'Monte Carlo'!$K$10)-0.5*'Monte Carlo'!$K$12^2)+'Monte Carlo'!$K$12*((RAND()+RAND()+RAND()+RAND()+RAND()+RAND()+RAND()+RAND()+RAND()+RAND()+RAND()+RAND())-6))-1)+AE$15)</x:f>
        <x:v>3028506.8810563884</x:v>
      </x:c>
      <x:c r="AF307" s="97" t="n">
        <x:f>MAX(0,AE307*(1+EXP((LN(1+'Monte Carlo'!$K$10)-0.5*'Monte Carlo'!$K$12^2)+'Monte Carlo'!$K$12*((RAND()+RAND()+RAND()+RAND()+RAND()+RAND()+RAND()+RAND()+RAND()+RAND()+RAND()+RAND())-6))-1)+AF$15)</x:f>
        <x:v>3327814.6444632616</x:v>
      </x:c>
      <x:c r="AG307" s="97">
        <x:f t="shared" si="6"/>
        <x:v>1029031.25</x:v>
      </x:c>
    </x:row>
    <x:row r="308">
      <x:c r="A308" s="93">
        <x:v>287</x:v>
      </x:c>
      <x:c r="B308" s="97" t="n">
        <x:f>IF(AND(UPPER('Monte Carlo'!$K$4)="YES",'Monte Carlo'!$K$5&gt;0),'Monte Carlo'!$K$13,Liquidity_30Y!$C$14)</x:f>
        <x:v>1029031.25</x:v>
      </x:c>
      <x:c r="C308" s="97" t="n">
        <x:f>MAX(0,B308*(1+EXP((LN(1+'Monte Carlo'!$K$10)-0.5*'Monte Carlo'!$K$12^2)+'Monte Carlo'!$K$12*((RAND()+RAND()+RAND()+RAND()+RAND()+RAND()+RAND()+RAND()+RAND()+RAND()+RAND()+RAND())-6))-1)+C$15)</x:f>
        <x:v>1033571.5932761146</x:v>
      </x:c>
      <x:c r="D308" s="97" t="n">
        <x:f>MAX(0,C308*(1+EXP((LN(1+'Monte Carlo'!$K$10)-0.5*'Monte Carlo'!$K$12^2)+'Monte Carlo'!$K$12*((RAND()+RAND()+RAND()+RAND()+RAND()+RAND()+RAND()+RAND()+RAND()+RAND()+RAND()+RAND())-6))-1)+D$15)</x:f>
        <x:v>1347456.8126261886</x:v>
      </x:c>
      <x:c r="E308" s="97" t="n">
        <x:f>MAX(0,D308*(1+EXP((LN(1+'Monte Carlo'!$K$10)-0.5*'Monte Carlo'!$K$12^2)+'Monte Carlo'!$K$12*((RAND()+RAND()+RAND()+RAND()+RAND()+RAND()+RAND()+RAND()+RAND()+RAND()+RAND()+RAND())-6))-1)+E$15)</x:f>
        <x:v>1240606.3597407965</x:v>
      </x:c>
      <x:c r="F308" s="97" t="n">
        <x:f>MAX(0,E308*(1+EXP((LN(1+'Monte Carlo'!$K$10)-0.5*'Monte Carlo'!$K$12^2)+'Monte Carlo'!$K$12*((RAND()+RAND()+RAND()+RAND()+RAND()+RAND()+RAND()+RAND()+RAND()+RAND()+RAND()+RAND())-6))-1)+F$15)</x:f>
        <x:v>1151793.9525599233</x:v>
      </x:c>
      <x:c r="G308" s="97" t="n">
        <x:f>MAX(0,F308*(1+EXP((LN(1+'Monte Carlo'!$K$10)-0.5*'Monte Carlo'!$K$12^2)+'Monte Carlo'!$K$12*((RAND()+RAND()+RAND()+RAND()+RAND()+RAND()+RAND()+RAND()+RAND()+RAND()+RAND()+RAND())-6))-1)+G$15)</x:f>
        <x:v>989477.8778056222</x:v>
      </x:c>
      <x:c r="H308" s="97" t="n">
        <x:f>MAX(0,G308*(1+EXP((LN(1+'Monte Carlo'!$K$10)-0.5*'Monte Carlo'!$K$12^2)+'Monte Carlo'!$K$12*((RAND()+RAND()+RAND()+RAND()+RAND()+RAND()+RAND()+RAND()+RAND()+RAND()+RAND()+RAND())-6))-1)+H$15)</x:f>
        <x:v>1028855.5003341283</x:v>
      </x:c>
      <x:c r="I308" s="97" t="n">
        <x:f>MAX(0,H308*(1+EXP((LN(1+'Monte Carlo'!$K$10)-0.5*'Monte Carlo'!$K$12^2)+'Monte Carlo'!$K$12*((RAND()+RAND()+RAND()+RAND()+RAND()+RAND()+RAND()+RAND()+RAND()+RAND()+RAND()+RAND())-6))-1)+I$15)</x:f>
        <x:v>1338608.5209017675</x:v>
      </x:c>
      <x:c r="J308" s="97" t="n">
        <x:f>MAX(0,I308*(1+EXP((LN(1+'Monte Carlo'!$K$10)-0.5*'Monte Carlo'!$K$12^2)+'Monte Carlo'!$K$12*((RAND()+RAND()+RAND()+RAND()+RAND()+RAND()+RAND()+RAND()+RAND()+RAND()+RAND()+RAND())-6))-1)+J$15)</x:f>
        <x:v>1266242.8218921544</x:v>
      </x:c>
      <x:c r="K308" s="97" t="n">
        <x:f>MAX(0,J308*(1+EXP((LN(1+'Monte Carlo'!$K$10)-0.5*'Monte Carlo'!$K$12^2)+'Monte Carlo'!$K$12*((RAND()+RAND()+RAND()+RAND()+RAND()+RAND()+RAND()+RAND()+RAND()+RAND()+RAND()+RAND())-6))-1)+K$15)</x:f>
        <x:v>1182349.3258256118</x:v>
      </x:c>
      <x:c r="L308" s="97" t="n">
        <x:f>MAX(0,K308*(1+EXP((LN(1+'Monte Carlo'!$K$10)-0.5*'Monte Carlo'!$K$12^2)+'Monte Carlo'!$K$12*((RAND()+RAND()+RAND()+RAND()+RAND()+RAND()+RAND()+RAND()+RAND()+RAND()+RAND()+RAND())-6))-1)+L$15)</x:f>
        <x:v>1289814.4727703002</x:v>
      </x:c>
      <x:c r="M308" s="97" t="n">
        <x:f>MAX(0,L308*(1+EXP((LN(1+'Monte Carlo'!$K$10)-0.5*'Monte Carlo'!$K$12^2)+'Monte Carlo'!$K$12*((RAND()+RAND()+RAND()+RAND()+RAND()+RAND()+RAND()+RAND()+RAND()+RAND()+RAND()+RAND())-6))-1)+M$15)</x:f>
        <x:v>1236933.050729151</x:v>
      </x:c>
      <x:c r="N308" s="97" t="n">
        <x:f>MAX(0,M308*(1+EXP((LN(1+'Monte Carlo'!$K$10)-0.5*'Monte Carlo'!$K$12^2)+'Monte Carlo'!$K$12*((RAND()+RAND()+RAND()+RAND()+RAND()+RAND()+RAND()+RAND()+RAND()+RAND()+RAND()+RAND())-6))-1)+N$15)</x:f>
        <x:v>1453229.6623625609</x:v>
      </x:c>
      <x:c r="O308" s="97" t="n">
        <x:f>MAX(0,N308*(1+EXP((LN(1+'Monte Carlo'!$K$10)-0.5*'Monte Carlo'!$K$12^2)+'Monte Carlo'!$K$12*((RAND()+RAND()+RAND()+RAND()+RAND()+RAND()+RAND()+RAND()+RAND()+RAND()+RAND()+RAND())-6))-1)+O$15)</x:f>
        <x:v>1206263.776487518</x:v>
      </x:c>
      <x:c r="P308" s="97" t="n">
        <x:f>MAX(0,O308*(1+EXP((LN(1+'Monte Carlo'!$K$10)-0.5*'Monte Carlo'!$K$12^2)+'Monte Carlo'!$K$12*((RAND()+RAND()+RAND()+RAND()+RAND()+RAND()+RAND()+RAND()+RAND()+RAND()+RAND()+RAND())-6))-1)+P$15)</x:f>
        <x:v>1726848.4746886615</x:v>
      </x:c>
      <x:c r="Q308" s="97" t="n">
        <x:f>MAX(0,P308*(1+EXP((LN(1+'Monte Carlo'!$K$10)-0.5*'Monte Carlo'!$K$12^2)+'Monte Carlo'!$K$12*((RAND()+RAND()+RAND()+RAND()+RAND()+RAND()+RAND()+RAND()+RAND()+RAND()+RAND()+RAND())-6))-1)+Q$15)</x:f>
        <x:v>2425185.02405685</x:v>
      </x:c>
      <x:c r="R308" s="97" t="n">
        <x:f>MAX(0,Q308*(1+EXP((LN(1+'Monte Carlo'!$K$10)-0.5*'Monte Carlo'!$K$12^2)+'Monte Carlo'!$K$12*((RAND()+RAND()+RAND()+RAND()+RAND()+RAND()+RAND()+RAND()+RAND()+RAND()+RAND()+RAND())-6))-1)+R$15)</x:f>
        <x:v>2520744.9480317677</x:v>
      </x:c>
      <x:c r="S308" s="97" t="n">
        <x:f>MAX(0,R308*(1+EXP((LN(1+'Monte Carlo'!$K$10)-0.5*'Monte Carlo'!$K$12^2)+'Monte Carlo'!$K$12*((RAND()+RAND()+RAND()+RAND()+RAND()+RAND()+RAND()+RAND()+RAND()+RAND()+RAND()+RAND())-6))-1)+S$15)</x:f>
        <x:v>2072223.4360604046</x:v>
      </x:c>
      <x:c r="T308" s="97" t="n">
        <x:f>MAX(0,S308*(1+EXP((LN(1+'Monte Carlo'!$K$10)-0.5*'Monte Carlo'!$K$12^2)+'Monte Carlo'!$K$12*((RAND()+RAND()+RAND()+RAND()+RAND()+RAND()+RAND()+RAND()+RAND()+RAND()+RAND()+RAND())-6))-1)+T$15)</x:f>
        <x:v>2771328.813388291</x:v>
      </x:c>
      <x:c r="U308" s="97" t="n">
        <x:f>MAX(0,T308*(1+EXP((LN(1+'Monte Carlo'!$K$10)-0.5*'Monte Carlo'!$K$12^2)+'Monte Carlo'!$K$12*((RAND()+RAND()+RAND()+RAND()+RAND()+RAND()+RAND()+RAND()+RAND()+RAND()+RAND()+RAND())-6))-1)+U$15)</x:f>
        <x:v>3442067.6007635705</x:v>
      </x:c>
      <x:c r="V308" s="97" t="n">
        <x:f>MAX(0,U308*(1+EXP((LN(1+'Monte Carlo'!$K$10)-0.5*'Monte Carlo'!$K$12^2)+'Monte Carlo'!$K$12*((RAND()+RAND()+RAND()+RAND()+RAND()+RAND()+RAND()+RAND()+RAND()+RAND()+RAND()+RAND())-6))-1)+V$15)</x:f>
        <x:v>3348700.860702673</x:v>
      </x:c>
      <x:c r="W308" s="97" t="n">
        <x:f>MAX(0,V308*(1+EXP((LN(1+'Monte Carlo'!$K$10)-0.5*'Monte Carlo'!$K$12^2)+'Monte Carlo'!$K$12*((RAND()+RAND()+RAND()+RAND()+RAND()+RAND()+RAND()+RAND()+RAND()+RAND()+RAND()+RAND())-6))-1)+W$15)</x:f>
        <x:v>3820232.078193646</x:v>
      </x:c>
      <x:c r="X308" s="97" t="n">
        <x:f>MAX(0,W308*(1+EXP((LN(1+'Monte Carlo'!$K$10)-0.5*'Monte Carlo'!$K$12^2)+'Monte Carlo'!$K$12*((RAND()+RAND()+RAND()+RAND()+RAND()+RAND()+RAND()+RAND()+RAND()+RAND()+RAND()+RAND())-6))-1)+X$15)</x:f>
        <x:v>3569772.187530514</x:v>
      </x:c>
      <x:c r="Y308" s="97" t="n">
        <x:f>MAX(0,X308*(1+EXP((LN(1+'Monte Carlo'!$K$10)-0.5*'Monte Carlo'!$K$12^2)+'Monte Carlo'!$K$12*((RAND()+RAND()+RAND()+RAND()+RAND()+RAND()+RAND()+RAND()+RAND()+RAND()+RAND()+RAND())-6))-1)+Y$15)</x:f>
        <x:v>4153774.8656383865</x:v>
      </x:c>
      <x:c r="Z308" s="97" t="n">
        <x:f>MAX(0,Y308*(1+EXP((LN(1+'Monte Carlo'!$K$10)-0.5*'Monte Carlo'!$K$12^2)+'Monte Carlo'!$K$12*((RAND()+RAND()+RAND()+RAND()+RAND()+RAND()+RAND()+RAND()+RAND()+RAND()+RAND()+RAND())-6))-1)+Z$15)</x:f>
        <x:v>3660140.896811119</x:v>
      </x:c>
      <x:c r="AA308" s="97" t="n">
        <x:f>MAX(0,Z308*(1+EXP((LN(1+'Monte Carlo'!$K$10)-0.5*'Monte Carlo'!$K$12^2)+'Monte Carlo'!$K$12*((RAND()+RAND()+RAND()+RAND()+RAND()+RAND()+RAND()+RAND()+RAND()+RAND()+RAND()+RAND())-6))-1)+AA$15)</x:f>
        <x:v>4085280.1386818695</x:v>
      </x:c>
      <x:c r="AB308" s="97" t="n">
        <x:f>MAX(0,AA308*(1+EXP((LN(1+'Monte Carlo'!$K$10)-0.5*'Monte Carlo'!$K$12^2)+'Monte Carlo'!$K$12*((RAND()+RAND()+RAND()+RAND()+RAND()+RAND()+RAND()+RAND()+RAND()+RAND()+RAND()+RAND())-6))-1)+AB$15)</x:f>
        <x:v>5830419.512927721</x:v>
      </x:c>
      <x:c r="AC308" s="97" t="n">
        <x:f>MAX(0,AB308*(1+EXP((LN(1+'Monte Carlo'!$K$10)-0.5*'Monte Carlo'!$K$12^2)+'Monte Carlo'!$K$12*((RAND()+RAND()+RAND()+RAND()+RAND()+RAND()+RAND()+RAND()+RAND()+RAND()+RAND()+RAND())-6))-1)+AC$15)</x:f>
        <x:v>6394585.656846004</x:v>
      </x:c>
      <x:c r="AD308" s="97" t="n">
        <x:f>MAX(0,AC308*(1+EXP((LN(1+'Monte Carlo'!$K$10)-0.5*'Monte Carlo'!$K$12^2)+'Monte Carlo'!$K$12*((RAND()+RAND()+RAND()+RAND()+RAND()+RAND()+RAND()+RAND()+RAND()+RAND()+RAND()+RAND())-6))-1)+AD$15)</x:f>
        <x:v>7609409.27698962</x:v>
      </x:c>
      <x:c r="AE308" s="97" t="n">
        <x:f>MAX(0,AD308*(1+EXP((LN(1+'Monte Carlo'!$K$10)-0.5*'Monte Carlo'!$K$12^2)+'Monte Carlo'!$K$12*((RAND()+RAND()+RAND()+RAND()+RAND()+RAND()+RAND()+RAND()+RAND()+RAND()+RAND()+RAND())-6))-1)+AE$15)</x:f>
        <x:v>6612429.085366001</x:v>
      </x:c>
      <x:c r="AF308" s="97" t="n">
        <x:f>MAX(0,AE308*(1+EXP((LN(1+'Monte Carlo'!$K$10)-0.5*'Monte Carlo'!$K$12^2)+'Monte Carlo'!$K$12*((RAND()+RAND()+RAND()+RAND()+RAND()+RAND()+RAND()+RAND()+RAND()+RAND()+RAND()+RAND())-6))-1)+AF$15)</x:f>
        <x:v>7901498.570786171</x:v>
      </x:c>
      <x:c r="AG308" s="97">
        <x:f t="shared" si="6"/>
        <x:v>364182.37441165408</x:v>
      </x:c>
    </x:row>
    <x:row r="309">
      <x:c r="A309" s="93">
        <x:v>288</x:v>
      </x:c>
      <x:c r="B309" s="97" t="n">
        <x:f>IF(AND(UPPER('Monte Carlo'!$K$4)="YES",'Monte Carlo'!$K$5&gt;0),'Monte Carlo'!$K$13,Liquidity_30Y!$C$14)</x:f>
        <x:v>1029031.25</x:v>
      </x:c>
      <x:c r="C309" s="97" t="n">
        <x:f>MAX(0,B309*(1+EXP((LN(1+'Monte Carlo'!$K$10)-0.5*'Monte Carlo'!$K$12^2)+'Monte Carlo'!$K$12*((RAND()+RAND()+RAND()+RAND()+RAND()+RAND()+RAND()+RAND()+RAND()+RAND()+RAND()+RAND())-6))-1)+C$15)</x:f>
        <x:v>820818.6199777594</x:v>
      </x:c>
      <x:c r="D309" s="97" t="n">
        <x:f>MAX(0,C309*(1+EXP((LN(1+'Monte Carlo'!$K$10)-0.5*'Monte Carlo'!$K$12^2)+'Monte Carlo'!$K$12*((RAND()+RAND()+RAND()+RAND()+RAND()+RAND()+RAND()+RAND()+RAND()+RAND()+RAND()+RAND())-6))-1)+D$15)</x:f>
        <x:v>701281.4439378483</x:v>
      </x:c>
      <x:c r="E309" s="97" t="n">
        <x:f>MAX(0,D309*(1+EXP((LN(1+'Monte Carlo'!$K$10)-0.5*'Monte Carlo'!$K$12^2)+'Monte Carlo'!$K$12*((RAND()+RAND()+RAND()+RAND()+RAND()+RAND()+RAND()+RAND()+RAND()+RAND()+RAND()+RAND())-6))-1)+E$15)</x:f>
        <x:v>691509.3779306682</x:v>
      </x:c>
      <x:c r="F309" s="97" t="n">
        <x:f>MAX(0,E309*(1+EXP((LN(1+'Monte Carlo'!$K$10)-0.5*'Monte Carlo'!$K$12^2)+'Monte Carlo'!$K$12*((RAND()+RAND()+RAND()+RAND()+RAND()+RAND()+RAND()+RAND()+RAND()+RAND()+RAND()+RAND())-6))-1)+F$15)</x:f>
        <x:v>745061.332575996</x:v>
      </x:c>
      <x:c r="G309" s="97" t="n">
        <x:f>MAX(0,F309*(1+EXP((LN(1+'Monte Carlo'!$K$10)-0.5*'Monte Carlo'!$K$12^2)+'Monte Carlo'!$K$12*((RAND()+RAND()+RAND()+RAND()+RAND()+RAND()+RAND()+RAND()+RAND()+RAND()+RAND()+RAND())-6))-1)+G$15)</x:f>
        <x:v>775695.3386046066</x:v>
      </x:c>
      <x:c r="H309" s="97" t="n">
        <x:f>MAX(0,G309*(1+EXP((LN(1+'Monte Carlo'!$K$10)-0.5*'Monte Carlo'!$K$12^2)+'Monte Carlo'!$K$12*((RAND()+RAND()+RAND()+RAND()+RAND()+RAND()+RAND()+RAND()+RAND()+RAND()+RAND()+RAND())-6))-1)+H$15)</x:f>
        <x:v>852043.6065716044</x:v>
      </x:c>
      <x:c r="I309" s="97" t="n">
        <x:f>MAX(0,H309*(1+EXP((LN(1+'Monte Carlo'!$K$10)-0.5*'Monte Carlo'!$K$12^2)+'Monte Carlo'!$K$12*((RAND()+RAND()+RAND()+RAND()+RAND()+RAND()+RAND()+RAND()+RAND()+RAND()+RAND()+RAND())-6))-1)+I$15)</x:f>
        <x:v>1063834.343582123</x:v>
      </x:c>
      <x:c r="J309" s="97" t="n">
        <x:f>MAX(0,I309*(1+EXP((LN(1+'Monte Carlo'!$K$10)-0.5*'Monte Carlo'!$K$12^2)+'Monte Carlo'!$K$12*((RAND()+RAND()+RAND()+RAND()+RAND()+RAND()+RAND()+RAND()+RAND()+RAND()+RAND()+RAND())-6))-1)+J$15)</x:f>
        <x:v>1090594.7944398639</x:v>
      </x:c>
      <x:c r="K309" s="97" t="n">
        <x:f>MAX(0,J309*(1+EXP((LN(1+'Monte Carlo'!$K$10)-0.5*'Monte Carlo'!$K$12^2)+'Monte Carlo'!$K$12*((RAND()+RAND()+RAND()+RAND()+RAND()+RAND()+RAND()+RAND()+RAND()+RAND()+RAND()+RAND())-6))-1)+K$15)</x:f>
        <x:v>939475.0570755891</x:v>
      </x:c>
      <x:c r="L309" s="97" t="n">
        <x:f>MAX(0,K309*(1+EXP((LN(1+'Monte Carlo'!$K$10)-0.5*'Monte Carlo'!$K$12^2)+'Monte Carlo'!$K$12*((RAND()+RAND()+RAND()+RAND()+RAND()+RAND()+RAND()+RAND()+RAND()+RAND()+RAND()+RAND())-6))-1)+L$15)</x:f>
        <x:v>1175548.8494478918</x:v>
      </x:c>
      <x:c r="M309" s="97" t="n">
        <x:f>MAX(0,L309*(1+EXP((LN(1+'Monte Carlo'!$K$10)-0.5*'Monte Carlo'!$K$12^2)+'Monte Carlo'!$K$12*((RAND()+RAND()+RAND()+RAND()+RAND()+RAND()+RAND()+RAND()+RAND()+RAND()+RAND()+RAND())-6))-1)+M$15)</x:f>
        <x:v>1017787.5580451108</x:v>
      </x:c>
      <x:c r="N309" s="97" t="n">
        <x:f>MAX(0,M309*(1+EXP((LN(1+'Monte Carlo'!$K$10)-0.5*'Monte Carlo'!$K$12^2)+'Monte Carlo'!$K$12*((RAND()+RAND()+RAND()+RAND()+RAND()+RAND()+RAND()+RAND()+RAND()+RAND()+RAND()+RAND())-6))-1)+N$15)</x:f>
        <x:v>1285702.099945201</x:v>
      </x:c>
      <x:c r="O309" s="97" t="n">
        <x:f>MAX(0,N309*(1+EXP((LN(1+'Monte Carlo'!$K$10)-0.5*'Monte Carlo'!$K$12^2)+'Monte Carlo'!$K$12*((RAND()+RAND()+RAND()+RAND()+RAND()+RAND()+RAND()+RAND()+RAND()+RAND()+RAND()+RAND())-6))-1)+O$15)</x:f>
        <x:v>1678295.2653919451</x:v>
      </x:c>
      <x:c r="P309" s="97" t="n">
        <x:f>MAX(0,O309*(1+EXP((LN(1+'Monte Carlo'!$K$10)-0.5*'Monte Carlo'!$K$12^2)+'Monte Carlo'!$K$12*((RAND()+RAND()+RAND()+RAND()+RAND()+RAND()+RAND()+RAND()+RAND()+RAND()+RAND()+RAND())-6))-1)+P$15)</x:f>
        <x:v>1688046.718883137</x:v>
      </x:c>
      <x:c r="Q309" s="97" t="n">
        <x:f>MAX(0,P309*(1+EXP((LN(1+'Monte Carlo'!$K$10)-0.5*'Monte Carlo'!$K$12^2)+'Monte Carlo'!$K$12*((RAND()+RAND()+RAND()+RAND()+RAND()+RAND()+RAND()+RAND()+RAND()+RAND()+RAND()+RAND())-6))-1)+Q$15)</x:f>
        <x:v>1625423.432661389</x:v>
      </x:c>
      <x:c r="R309" s="97" t="n">
        <x:f>MAX(0,Q309*(1+EXP((LN(1+'Monte Carlo'!$K$10)-0.5*'Monte Carlo'!$K$12^2)+'Monte Carlo'!$K$12*((RAND()+RAND()+RAND()+RAND()+RAND()+RAND()+RAND()+RAND()+RAND()+RAND()+RAND()+RAND())-6))-1)+R$15)</x:f>
        <x:v>1718575.4475507422</x:v>
      </x:c>
      <x:c r="S309" s="97" t="n">
        <x:f>MAX(0,R309*(1+EXP((LN(1+'Monte Carlo'!$K$10)-0.5*'Monte Carlo'!$K$12^2)+'Monte Carlo'!$K$12*((RAND()+RAND()+RAND()+RAND()+RAND()+RAND()+RAND()+RAND()+RAND()+RAND()+RAND()+RAND())-6))-1)+S$15)</x:f>
        <x:v>2041272.942405743</x:v>
      </x:c>
      <x:c r="T309" s="97" t="n">
        <x:f>MAX(0,S309*(1+EXP((LN(1+'Monte Carlo'!$K$10)-0.5*'Monte Carlo'!$K$12^2)+'Monte Carlo'!$K$12*((RAND()+RAND()+RAND()+RAND()+RAND()+RAND()+RAND()+RAND()+RAND()+RAND()+RAND()+RAND())-6))-1)+T$15)</x:f>
        <x:v>2462326.009895672</x:v>
      </x:c>
      <x:c r="U309" s="97" t="n">
        <x:f>MAX(0,T309*(1+EXP((LN(1+'Monte Carlo'!$K$10)-0.5*'Monte Carlo'!$K$12^2)+'Monte Carlo'!$K$12*((RAND()+RAND()+RAND()+RAND()+RAND()+RAND()+RAND()+RAND()+RAND()+RAND()+RAND()+RAND())-6))-1)+U$15)</x:f>
        <x:v>2549708.567705387</x:v>
      </x:c>
      <x:c r="V309" s="97" t="n">
        <x:f>MAX(0,U309*(1+EXP((LN(1+'Monte Carlo'!$K$10)-0.5*'Monte Carlo'!$K$12^2)+'Monte Carlo'!$K$12*((RAND()+RAND()+RAND()+RAND()+RAND()+RAND()+RAND()+RAND()+RAND()+RAND()+RAND()+RAND())-6))-1)+V$15)</x:f>
        <x:v>2550826.233481079</x:v>
      </x:c>
      <x:c r="W309" s="97" t="n">
        <x:f>MAX(0,V309*(1+EXP((LN(1+'Monte Carlo'!$K$10)-0.5*'Monte Carlo'!$K$12^2)+'Monte Carlo'!$K$12*((RAND()+RAND()+RAND()+RAND()+RAND()+RAND()+RAND()+RAND()+RAND()+RAND()+RAND()+RAND())-6))-1)+W$15)</x:f>
        <x:v>2465255.5762790563</x:v>
      </x:c>
      <x:c r="X309" s="97" t="n">
        <x:f>MAX(0,W309*(1+EXP((LN(1+'Monte Carlo'!$K$10)-0.5*'Monte Carlo'!$K$12^2)+'Monte Carlo'!$K$12*((RAND()+RAND()+RAND()+RAND()+RAND()+RAND()+RAND()+RAND()+RAND()+RAND()+RAND()+RAND())-6))-1)+X$15)</x:f>
        <x:v>2794299.474748941</x:v>
      </x:c>
      <x:c r="Y309" s="97" t="n">
        <x:f>MAX(0,X309*(1+EXP((LN(1+'Monte Carlo'!$K$10)-0.5*'Monte Carlo'!$K$12^2)+'Monte Carlo'!$K$12*((RAND()+RAND()+RAND()+RAND()+RAND()+RAND()+RAND()+RAND()+RAND()+RAND()+RAND()+RAND())-6))-1)+Y$15)</x:f>
        <x:v>3532542.7816369906</x:v>
      </x:c>
      <x:c r="Z309" s="97" t="n">
        <x:f>MAX(0,Y309*(1+EXP((LN(1+'Monte Carlo'!$K$10)-0.5*'Monte Carlo'!$K$12^2)+'Monte Carlo'!$K$12*((RAND()+RAND()+RAND()+RAND()+RAND()+RAND()+RAND()+RAND()+RAND()+RAND()+RAND()+RAND())-6))-1)+Z$15)</x:f>
        <x:v>3557085.9357563322</x:v>
      </x:c>
      <x:c r="AA309" s="97" t="n">
        <x:f>MAX(0,Z309*(1+EXP((LN(1+'Monte Carlo'!$K$10)-0.5*'Monte Carlo'!$K$12^2)+'Monte Carlo'!$K$12*((RAND()+RAND()+RAND()+RAND()+RAND()+RAND()+RAND()+RAND()+RAND()+RAND()+RAND()+RAND())-6))-1)+AA$15)</x:f>
        <x:v>3199166.878796807</x:v>
      </x:c>
      <x:c r="AB309" s="97" t="n">
        <x:f>MAX(0,AA309*(1+EXP((LN(1+'Monte Carlo'!$K$10)-0.5*'Monte Carlo'!$K$12^2)+'Monte Carlo'!$K$12*((RAND()+RAND()+RAND()+RAND()+RAND()+RAND()+RAND()+RAND()+RAND()+RAND()+RAND()+RAND())-6))-1)+AB$15)</x:f>
        <x:v>3404766.8751804833</x:v>
      </x:c>
      <x:c r="AC309" s="97" t="n">
        <x:f>MAX(0,AB309*(1+EXP((LN(1+'Monte Carlo'!$K$10)-0.5*'Monte Carlo'!$K$12^2)+'Monte Carlo'!$K$12*((RAND()+RAND()+RAND()+RAND()+RAND()+RAND()+RAND()+RAND()+RAND()+RAND()+RAND()+RAND())-6))-1)+AC$15)</x:f>
        <x:v>3439331.932019969</x:v>
      </x:c>
      <x:c r="AD309" s="97" t="n">
        <x:f>MAX(0,AC309*(1+EXP((LN(1+'Monte Carlo'!$K$10)-0.5*'Monte Carlo'!$K$12^2)+'Monte Carlo'!$K$12*((RAND()+RAND()+RAND()+RAND()+RAND()+RAND()+RAND()+RAND()+RAND()+RAND()+RAND()+RAND())-6))-1)+AD$15)</x:f>
        <x:v>3956875.5103126112</x:v>
      </x:c>
      <x:c r="AE309" s="97" t="n">
        <x:f>MAX(0,AD309*(1+EXP((LN(1+'Monte Carlo'!$K$10)-0.5*'Monte Carlo'!$K$12^2)+'Monte Carlo'!$K$12*((RAND()+RAND()+RAND()+RAND()+RAND()+RAND()+RAND()+RAND()+RAND()+RAND()+RAND()+RAND())-6))-1)+AE$15)</x:f>
        <x:v>3897572.9320463976</x:v>
      </x:c>
      <x:c r="AF309" s="97" t="n">
        <x:f>MAX(0,AE309*(1+EXP((LN(1+'Monte Carlo'!$K$10)-0.5*'Monte Carlo'!$K$12^2)+'Monte Carlo'!$K$12*((RAND()+RAND()+RAND()+RAND()+RAND()+RAND()+RAND()+RAND()+RAND()+RAND()+RAND()+RAND())-6))-1)+AF$15)</x:f>
        <x:v>4013374.0550396256</x:v>
      </x:c>
      <x:c r="AG309" s="97">
        <x:f t="shared" si="6"/>
        <x:v>647915.61958411918</x:v>
      </x:c>
    </x:row>
    <x:row r="310">
      <x:c r="A310" s="93">
        <x:v>289</x:v>
      </x:c>
      <x:c r="B310" s="97" t="n">
        <x:f>IF(AND(UPPER('Monte Carlo'!$K$4)="YES",'Monte Carlo'!$K$5&gt;0),'Monte Carlo'!$K$13,Liquidity_30Y!$C$14)</x:f>
        <x:v>1029031.25</x:v>
      </x:c>
      <x:c r="C310" s="97" t="n">
        <x:f>MAX(0,B310*(1+EXP((LN(1+'Monte Carlo'!$K$10)-0.5*'Monte Carlo'!$K$12^2)+'Monte Carlo'!$K$12*((RAND()+RAND()+RAND()+RAND()+RAND()+RAND()+RAND()+RAND()+RAND()+RAND()+RAND()+RAND())-6))-1)+C$15)</x:f>
        <x:v>1038206.4770351849</x:v>
      </x:c>
      <x:c r="D310" s="97" t="n">
        <x:f>MAX(0,C310*(1+EXP((LN(1+'Monte Carlo'!$K$10)-0.5*'Monte Carlo'!$K$12^2)+'Monte Carlo'!$K$12*((RAND()+RAND()+RAND()+RAND()+RAND()+RAND()+RAND()+RAND()+RAND()+RAND()+RAND()+RAND())-6))-1)+D$15)</x:f>
        <x:v>1313208.2833396294</x:v>
      </x:c>
      <x:c r="E310" s="97" t="n">
        <x:f>MAX(0,D310*(1+EXP((LN(1+'Monte Carlo'!$K$10)-0.5*'Monte Carlo'!$K$12^2)+'Monte Carlo'!$K$12*((RAND()+RAND()+RAND()+RAND()+RAND()+RAND()+RAND()+RAND()+RAND()+RAND()+RAND()+RAND())-6))-1)+E$15)</x:f>
        <x:v>1458611.6295950736</x:v>
      </x:c>
      <x:c r="F310" s="97" t="n">
        <x:f>MAX(0,E310*(1+EXP((LN(1+'Monte Carlo'!$K$10)-0.5*'Monte Carlo'!$K$12^2)+'Monte Carlo'!$K$12*((RAND()+RAND()+RAND()+RAND()+RAND()+RAND()+RAND()+RAND()+RAND()+RAND()+RAND()+RAND())-6))-1)+F$15)</x:f>
        <x:v>1513829.909943132</x:v>
      </x:c>
      <x:c r="G310" s="97" t="n">
        <x:f>MAX(0,F310*(1+EXP((LN(1+'Monte Carlo'!$K$10)-0.5*'Monte Carlo'!$K$12^2)+'Monte Carlo'!$K$12*((RAND()+RAND()+RAND()+RAND()+RAND()+RAND()+RAND()+RAND()+RAND()+RAND()+RAND()+RAND())-6))-1)+G$15)</x:f>
        <x:v>1379101.529171467</x:v>
      </x:c>
      <x:c r="H310" s="97" t="n">
        <x:f>MAX(0,G310*(1+EXP((LN(1+'Monte Carlo'!$K$10)-0.5*'Monte Carlo'!$K$12^2)+'Monte Carlo'!$K$12*((RAND()+RAND()+RAND()+RAND()+RAND()+RAND()+RAND()+RAND()+RAND()+RAND()+RAND()+RAND())-6))-1)+H$15)</x:f>
        <x:v>1109110.7127565804</x:v>
      </x:c>
      <x:c r="I310" s="97" t="n">
        <x:f>MAX(0,H310*(1+EXP((LN(1+'Monte Carlo'!$K$10)-0.5*'Monte Carlo'!$K$12^2)+'Monte Carlo'!$K$12*((RAND()+RAND()+RAND()+RAND()+RAND()+RAND()+RAND()+RAND()+RAND()+RAND()+RAND()+RAND())-6))-1)+I$15)</x:f>
        <x:v>946210.6383907907</x:v>
      </x:c>
      <x:c r="J310" s="97" t="n">
        <x:f>MAX(0,I310*(1+EXP((LN(1+'Monte Carlo'!$K$10)-0.5*'Monte Carlo'!$K$12^2)+'Monte Carlo'!$K$12*((RAND()+RAND()+RAND()+RAND()+RAND()+RAND()+RAND()+RAND()+RAND()+RAND()+RAND()+RAND())-6))-1)+J$15)</x:f>
        <x:v>1058005.6784111322</x:v>
      </x:c>
      <x:c r="K310" s="97" t="n">
        <x:f>MAX(0,J310*(1+EXP((LN(1+'Monte Carlo'!$K$10)-0.5*'Monte Carlo'!$K$12^2)+'Monte Carlo'!$K$12*((RAND()+RAND()+RAND()+RAND()+RAND()+RAND()+RAND()+RAND()+RAND()+RAND()+RAND()+RAND())-6))-1)+K$15)</x:f>
        <x:v>1042301.5554481659</x:v>
      </x:c>
      <x:c r="L310" s="97" t="n">
        <x:f>MAX(0,K310*(1+EXP((LN(1+'Monte Carlo'!$K$10)-0.5*'Monte Carlo'!$K$12^2)+'Monte Carlo'!$K$12*((RAND()+RAND()+RAND()+RAND()+RAND()+RAND()+RAND()+RAND()+RAND()+RAND()+RAND()+RAND())-6))-1)+L$15)</x:f>
        <x:v>913727.0369438889</x:v>
      </x:c>
      <x:c r="M310" s="97" t="n">
        <x:f>MAX(0,L310*(1+EXP((LN(1+'Monte Carlo'!$K$10)-0.5*'Monte Carlo'!$K$12^2)+'Monte Carlo'!$K$12*((RAND()+RAND()+RAND()+RAND()+RAND()+RAND()+RAND()+RAND()+RAND()+RAND()+RAND()+RAND())-6))-1)+M$15)</x:f>
        <x:v>1134243.983246276</x:v>
      </x:c>
      <x:c r="N310" s="97" t="n">
        <x:f>MAX(0,M310*(1+EXP((LN(1+'Monte Carlo'!$K$10)-0.5*'Monte Carlo'!$K$12^2)+'Monte Carlo'!$K$12*((RAND()+RAND()+RAND()+RAND()+RAND()+RAND()+RAND()+RAND()+RAND()+RAND()+RAND()+RAND())-6))-1)+N$15)</x:f>
        <x:v>970308.1723918761</x:v>
      </x:c>
      <x:c r="O310" s="97" t="n">
        <x:f>MAX(0,N310*(1+EXP((LN(1+'Monte Carlo'!$K$10)-0.5*'Monte Carlo'!$K$12^2)+'Monte Carlo'!$K$12*((RAND()+RAND()+RAND()+RAND()+RAND()+RAND()+RAND()+RAND()+RAND()+RAND()+RAND()+RAND())-6))-1)+O$15)</x:f>
        <x:v>1171538.3202547801</x:v>
      </x:c>
      <x:c r="P310" s="97" t="n">
        <x:f>MAX(0,O310*(1+EXP((LN(1+'Monte Carlo'!$K$10)-0.5*'Monte Carlo'!$K$12^2)+'Monte Carlo'!$K$12*((RAND()+RAND()+RAND()+RAND()+RAND()+RAND()+RAND()+RAND()+RAND()+RAND()+RAND()+RAND())-6))-1)+P$15)</x:f>
        <x:v>1329778.4818899988</x:v>
      </x:c>
      <x:c r="Q310" s="97" t="n">
        <x:f>MAX(0,P310*(1+EXP((LN(1+'Monte Carlo'!$K$10)-0.5*'Monte Carlo'!$K$12^2)+'Monte Carlo'!$K$12*((RAND()+RAND()+RAND()+RAND()+RAND()+RAND()+RAND()+RAND()+RAND()+RAND()+RAND()+RAND())-6))-1)+Q$15)</x:f>
        <x:v>1020852.8039383527</x:v>
      </x:c>
      <x:c r="R310" s="97" t="n">
        <x:f>MAX(0,Q310*(1+EXP((LN(1+'Monte Carlo'!$K$10)-0.5*'Monte Carlo'!$K$12^2)+'Monte Carlo'!$K$12*((RAND()+RAND()+RAND()+RAND()+RAND()+RAND()+RAND()+RAND()+RAND()+RAND()+RAND()+RAND())-6))-1)+R$15)</x:f>
        <x:v>1307657.1332231746</x:v>
      </x:c>
      <x:c r="S310" s="97" t="n">
        <x:f>MAX(0,R310*(1+EXP((LN(1+'Monte Carlo'!$K$10)-0.5*'Monte Carlo'!$K$12^2)+'Monte Carlo'!$K$12*((RAND()+RAND()+RAND()+RAND()+RAND()+RAND()+RAND()+RAND()+RAND()+RAND()+RAND()+RAND())-6))-1)+S$15)</x:f>
        <x:v>1243459.964494791</x:v>
      </x:c>
      <x:c r="T310" s="97" t="n">
        <x:f>MAX(0,S310*(1+EXP((LN(1+'Monte Carlo'!$K$10)-0.5*'Monte Carlo'!$K$12^2)+'Monte Carlo'!$K$12*((RAND()+RAND()+RAND()+RAND()+RAND()+RAND()+RAND()+RAND()+RAND()+RAND()+RAND()+RAND())-6))-1)+T$15)</x:f>
        <x:v>1318308.7704137643</x:v>
      </x:c>
      <x:c r="U310" s="97" t="n">
        <x:f>MAX(0,T310*(1+EXP((LN(1+'Monte Carlo'!$K$10)-0.5*'Monte Carlo'!$K$12^2)+'Monte Carlo'!$K$12*((RAND()+RAND()+RAND()+RAND()+RAND()+RAND()+RAND()+RAND()+RAND()+RAND()+RAND()+RAND())-6))-1)+U$15)</x:f>
        <x:v>1687648.8290696742</x:v>
      </x:c>
      <x:c r="V310" s="97" t="n">
        <x:f>MAX(0,U310*(1+EXP((LN(1+'Monte Carlo'!$K$10)-0.5*'Monte Carlo'!$K$12^2)+'Monte Carlo'!$K$12*((RAND()+RAND()+RAND()+RAND()+RAND()+RAND()+RAND()+RAND()+RAND()+RAND()+RAND()+RAND())-6))-1)+V$15)</x:f>
        <x:v>1794101.9143367417</x:v>
      </x:c>
      <x:c r="W310" s="97" t="n">
        <x:f>MAX(0,V310*(1+EXP((LN(1+'Monte Carlo'!$K$10)-0.5*'Monte Carlo'!$K$12^2)+'Monte Carlo'!$K$12*((RAND()+RAND()+RAND()+RAND()+RAND()+RAND()+RAND()+RAND()+RAND()+RAND()+RAND()+RAND())-6))-1)+W$15)</x:f>
        <x:v>2051503.4694717622</x:v>
      </x:c>
      <x:c r="X310" s="97" t="n">
        <x:f>MAX(0,W310*(1+EXP((LN(1+'Monte Carlo'!$K$10)-0.5*'Monte Carlo'!$K$12^2)+'Monte Carlo'!$K$12*((RAND()+RAND()+RAND()+RAND()+RAND()+RAND()+RAND()+RAND()+RAND()+RAND()+RAND()+RAND())-6))-1)+X$15)</x:f>
        <x:v>1955483.0469699218</x:v>
      </x:c>
      <x:c r="Y310" s="97" t="n">
        <x:f>MAX(0,X310*(1+EXP((LN(1+'Monte Carlo'!$K$10)-0.5*'Monte Carlo'!$K$12^2)+'Monte Carlo'!$K$12*((RAND()+RAND()+RAND()+RAND()+RAND()+RAND()+RAND()+RAND()+RAND()+RAND()+RAND()+RAND())-6))-1)+Y$15)</x:f>
        <x:v>2164439.3385752183</x:v>
      </x:c>
      <x:c r="Z310" s="97" t="n">
        <x:f>MAX(0,Y310*(1+EXP((LN(1+'Monte Carlo'!$K$10)-0.5*'Monte Carlo'!$K$12^2)+'Monte Carlo'!$K$12*((RAND()+RAND()+RAND()+RAND()+RAND()+RAND()+RAND()+RAND()+RAND()+RAND()+RAND()+RAND())-6))-1)+Z$15)</x:f>
        <x:v>2192312.522498445</x:v>
      </x:c>
      <x:c r="AA310" s="97" t="n">
        <x:f>MAX(0,Z310*(1+EXP((LN(1+'Monte Carlo'!$K$10)-0.5*'Monte Carlo'!$K$12^2)+'Monte Carlo'!$K$12*((RAND()+RAND()+RAND()+RAND()+RAND()+RAND()+RAND()+RAND()+RAND()+RAND()+RAND()+RAND())-6))-1)+AA$15)</x:f>
        <x:v>2429229.231145798</x:v>
      </x:c>
      <x:c r="AB310" s="97" t="n">
        <x:f>MAX(0,AA310*(1+EXP((LN(1+'Monte Carlo'!$K$10)-0.5*'Monte Carlo'!$K$12^2)+'Monte Carlo'!$K$12*((RAND()+RAND()+RAND()+RAND()+RAND()+RAND()+RAND()+RAND()+RAND()+RAND()+RAND()+RAND())-6))-1)+AB$15)</x:f>
        <x:v>2406092.0723625678</x:v>
      </x:c>
      <x:c r="AC310" s="97" t="n">
        <x:f>MAX(0,AB310*(1+EXP((LN(1+'Monte Carlo'!$K$10)-0.5*'Monte Carlo'!$K$12^2)+'Monte Carlo'!$K$12*((RAND()+RAND()+RAND()+RAND()+RAND()+RAND()+RAND()+RAND()+RAND()+RAND()+RAND()+RAND())-6))-1)+AC$15)</x:f>
        <x:v>2786765.1047185753</x:v>
      </x:c>
      <x:c r="AD310" s="97" t="n">
        <x:f>MAX(0,AC310*(1+EXP((LN(1+'Monte Carlo'!$K$10)-0.5*'Monte Carlo'!$K$12^2)+'Monte Carlo'!$K$12*((RAND()+RAND()+RAND()+RAND()+RAND()+RAND()+RAND()+RAND()+RAND()+RAND()+RAND()+RAND())-6))-1)+AD$15)</x:f>
        <x:v>3085012.4220301798</x:v>
      </x:c>
      <x:c r="AE310" s="97" t="n">
        <x:f>MAX(0,AD310*(1+EXP((LN(1+'Monte Carlo'!$K$10)-0.5*'Monte Carlo'!$K$12^2)+'Monte Carlo'!$K$12*((RAND()+RAND()+RAND()+RAND()+RAND()+RAND()+RAND()+RAND()+RAND()+RAND()+RAND()+RAND())-6))-1)+AE$15)</x:f>
        <x:v>2964825.1625921247</x:v>
      </x:c>
      <x:c r="AF310" s="97" t="n">
        <x:f>MAX(0,AE310*(1+EXP((LN(1+'Monte Carlo'!$K$10)-0.5*'Monte Carlo'!$K$12^2)+'Monte Carlo'!$K$12*((RAND()+RAND()+RAND()+RAND()+RAND()+RAND()+RAND()+RAND()+RAND()+RAND()+RAND()+RAND())-6))-1)+AF$15)</x:f>
        <x:v>3020694.8233902073</x:v>
      </x:c>
      <x:c r="AG310" s="97">
        <x:f t="shared" si="6"/>
        <x:v>580588.37625926663</x:v>
      </x:c>
    </x:row>
    <x:row r="311">
      <x:c r="A311" s="93">
        <x:v>290</x:v>
      </x:c>
      <x:c r="B311" s="97" t="n">
        <x:f>IF(AND(UPPER('Monte Carlo'!$K$4)="YES",'Monte Carlo'!$K$5&gt;0),'Monte Carlo'!$K$13,Liquidity_30Y!$C$14)</x:f>
        <x:v>1029031.25</x:v>
      </x:c>
      <x:c r="C311" s="97" t="n">
        <x:f>MAX(0,B311*(1+EXP((LN(1+'Monte Carlo'!$K$10)-0.5*'Monte Carlo'!$K$12^2)+'Monte Carlo'!$K$12*((RAND()+RAND()+RAND()+RAND()+RAND()+RAND()+RAND()+RAND()+RAND()+RAND()+RAND()+RAND())-6))-1)+C$15)</x:f>
        <x:v>842628.6016523006</x:v>
      </x:c>
      <x:c r="D311" s="97" t="n">
        <x:f>MAX(0,C311*(1+EXP((LN(1+'Monte Carlo'!$K$10)-0.5*'Monte Carlo'!$K$12^2)+'Monte Carlo'!$K$12*((RAND()+RAND()+RAND()+RAND()+RAND()+RAND()+RAND()+RAND()+RAND()+RAND()+RAND()+RAND())-6))-1)+D$15)</x:f>
        <x:v>829589.0559261756</x:v>
      </x:c>
      <x:c r="E311" s="97" t="n">
        <x:f>MAX(0,D311*(1+EXP((LN(1+'Monte Carlo'!$K$10)-0.5*'Monte Carlo'!$K$12^2)+'Monte Carlo'!$K$12*((RAND()+RAND()+RAND()+RAND()+RAND()+RAND()+RAND()+RAND()+RAND()+RAND()+RAND()+RAND())-6))-1)+E$15)</x:f>
        <x:v>944767.7832472634</x:v>
      </x:c>
      <x:c r="F311" s="97" t="n">
        <x:f>MAX(0,E311*(1+EXP((LN(1+'Monte Carlo'!$K$10)-0.5*'Monte Carlo'!$K$12^2)+'Monte Carlo'!$K$12*((RAND()+RAND()+RAND()+RAND()+RAND()+RAND()+RAND()+RAND()+RAND()+RAND()+RAND()+RAND())-6))-1)+F$15)</x:f>
        <x:v>1121828.6465218472</x:v>
      </x:c>
      <x:c r="G311" s="97" t="n">
        <x:f>MAX(0,F311*(1+EXP((LN(1+'Monte Carlo'!$K$10)-0.5*'Monte Carlo'!$K$12^2)+'Monte Carlo'!$K$12*((RAND()+RAND()+RAND()+RAND()+RAND()+RAND()+RAND()+RAND()+RAND()+RAND()+RAND()+RAND())-6))-1)+G$15)</x:f>
        <x:v>1071604.726281933</x:v>
      </x:c>
      <x:c r="H311" s="97" t="n">
        <x:f>MAX(0,G311*(1+EXP((LN(1+'Monte Carlo'!$K$10)-0.5*'Monte Carlo'!$K$12^2)+'Monte Carlo'!$K$12*((RAND()+RAND()+RAND()+RAND()+RAND()+RAND()+RAND()+RAND()+RAND()+RAND()+RAND()+RAND())-6))-1)+H$15)</x:f>
        <x:v>1238098.2762497123</x:v>
      </x:c>
      <x:c r="I311" s="97" t="n">
        <x:f>MAX(0,H311*(1+EXP((LN(1+'Monte Carlo'!$K$10)-0.5*'Monte Carlo'!$K$12^2)+'Monte Carlo'!$K$12*((RAND()+RAND()+RAND()+RAND()+RAND()+RAND()+RAND()+RAND()+RAND()+RAND()+RAND()+RAND())-6))-1)+I$15)</x:f>
        <x:v>1478207.1660843717</x:v>
      </x:c>
      <x:c r="J311" s="97" t="n">
        <x:f>MAX(0,I311*(1+EXP((LN(1+'Monte Carlo'!$K$10)-0.5*'Monte Carlo'!$K$12^2)+'Monte Carlo'!$K$12*((RAND()+RAND()+RAND()+RAND()+RAND()+RAND()+RAND()+RAND()+RAND()+RAND()+RAND()+RAND())-6))-1)+J$15)</x:f>
        <x:v>1394533.0575630725</x:v>
      </x:c>
      <x:c r="K311" s="97" t="n">
        <x:f>MAX(0,J311*(1+EXP((LN(1+'Monte Carlo'!$K$10)-0.5*'Monte Carlo'!$K$12^2)+'Monte Carlo'!$K$12*((RAND()+RAND()+RAND()+RAND()+RAND()+RAND()+RAND()+RAND()+RAND()+RAND()+RAND()+RAND())-6))-1)+K$15)</x:f>
        <x:v>1218908.7464388178</x:v>
      </x:c>
      <x:c r="L311" s="97" t="n">
        <x:f>MAX(0,K311*(1+EXP((LN(1+'Monte Carlo'!$K$10)-0.5*'Monte Carlo'!$K$12^2)+'Monte Carlo'!$K$12*((RAND()+RAND()+RAND()+RAND()+RAND()+RAND()+RAND()+RAND()+RAND()+RAND()+RAND()+RAND())-6))-1)+L$15)</x:f>
        <x:v>1629623.3575796841</x:v>
      </x:c>
      <x:c r="M311" s="97" t="n">
        <x:f>MAX(0,L311*(1+EXP((LN(1+'Monte Carlo'!$K$10)-0.5*'Monte Carlo'!$K$12^2)+'Monte Carlo'!$K$12*((RAND()+RAND()+RAND()+RAND()+RAND()+RAND()+RAND()+RAND()+RAND()+RAND()+RAND()+RAND())-6))-1)+M$15)</x:f>
        <x:v>1848819.2575528088</x:v>
      </x:c>
      <x:c r="N311" s="97" t="n">
        <x:f>MAX(0,M311*(1+EXP((LN(1+'Monte Carlo'!$K$10)-0.5*'Monte Carlo'!$K$12^2)+'Monte Carlo'!$K$12*((RAND()+RAND()+RAND()+RAND()+RAND()+RAND()+RAND()+RAND()+RAND()+RAND()+RAND()+RAND())-6))-1)+N$15)</x:f>
        <x:v>1984580.3960624537</x:v>
      </x:c>
      <x:c r="O311" s="97" t="n">
        <x:f>MAX(0,N311*(1+EXP((LN(1+'Monte Carlo'!$K$10)-0.5*'Monte Carlo'!$K$12^2)+'Monte Carlo'!$K$12*((RAND()+RAND()+RAND()+RAND()+RAND()+RAND()+RAND()+RAND()+RAND()+RAND()+RAND()+RAND())-6))-1)+O$15)</x:f>
        <x:v>2255704.230565889</x:v>
      </x:c>
      <x:c r="P311" s="97" t="n">
        <x:f>MAX(0,O311*(1+EXP((LN(1+'Monte Carlo'!$K$10)-0.5*'Monte Carlo'!$K$12^2)+'Monte Carlo'!$K$12*((RAND()+RAND()+RAND()+RAND()+RAND()+RAND()+RAND()+RAND()+RAND()+RAND()+RAND()+RAND())-6))-1)+P$15)</x:f>
        <x:v>2455012.766281318</x:v>
      </x:c>
      <x:c r="Q311" s="97" t="n">
        <x:f>MAX(0,P311*(1+EXP((LN(1+'Monte Carlo'!$K$10)-0.5*'Monte Carlo'!$K$12^2)+'Monte Carlo'!$K$12*((RAND()+RAND()+RAND()+RAND()+RAND()+RAND()+RAND()+RAND()+RAND()+RAND()+RAND()+RAND())-6))-1)+Q$15)</x:f>
        <x:v>2379008.3833635068</x:v>
      </x:c>
      <x:c r="R311" s="97" t="n">
        <x:f>MAX(0,Q311*(1+EXP((LN(1+'Monte Carlo'!$K$10)-0.5*'Monte Carlo'!$K$12^2)+'Monte Carlo'!$K$12*((RAND()+RAND()+RAND()+RAND()+RAND()+RAND()+RAND()+RAND()+RAND()+RAND()+RAND()+RAND())-6))-1)+R$15)</x:f>
        <x:v>2300823.3990148553</x:v>
      </x:c>
      <x:c r="S311" s="97" t="n">
        <x:f>MAX(0,R311*(1+EXP((LN(1+'Monte Carlo'!$K$10)-0.5*'Monte Carlo'!$K$12^2)+'Monte Carlo'!$K$12*((RAND()+RAND()+RAND()+RAND()+RAND()+RAND()+RAND()+RAND()+RAND()+RAND()+RAND()+RAND())-6))-1)+S$15)</x:f>
        <x:v>2348174.533261298</x:v>
      </x:c>
      <x:c r="T311" s="97" t="n">
        <x:f>MAX(0,S311*(1+EXP((LN(1+'Monte Carlo'!$K$10)-0.5*'Monte Carlo'!$K$12^2)+'Monte Carlo'!$K$12*((RAND()+RAND()+RAND()+RAND()+RAND()+RAND()+RAND()+RAND()+RAND()+RAND()+RAND()+RAND())-6))-1)+T$15)</x:f>
        <x:v>2276336.98646682</x:v>
      </x:c>
      <x:c r="U311" s="97" t="n">
        <x:f>MAX(0,T311*(1+EXP((LN(1+'Monte Carlo'!$K$10)-0.5*'Monte Carlo'!$K$12^2)+'Monte Carlo'!$K$12*((RAND()+RAND()+RAND()+RAND()+RAND()+RAND()+RAND()+RAND()+RAND()+RAND()+RAND()+RAND())-6))-1)+U$15)</x:f>
        <x:v>2026257.6549564195</x:v>
      </x:c>
      <x:c r="V311" s="97" t="n">
        <x:f>MAX(0,U311*(1+EXP((LN(1+'Monte Carlo'!$K$10)-0.5*'Monte Carlo'!$K$12^2)+'Monte Carlo'!$K$12*((RAND()+RAND()+RAND()+RAND()+RAND()+RAND()+RAND()+RAND()+RAND()+RAND()+RAND()+RAND())-6))-1)+V$15)</x:f>
        <x:v>2507175.1917438954</x:v>
      </x:c>
      <x:c r="W311" s="97" t="n">
        <x:f>MAX(0,V311*(1+EXP((LN(1+'Monte Carlo'!$K$10)-0.5*'Monte Carlo'!$K$12^2)+'Monte Carlo'!$K$12*((RAND()+RAND()+RAND()+RAND()+RAND()+RAND()+RAND()+RAND()+RAND()+RAND()+RAND()+RAND())-6))-1)+W$15)</x:f>
        <x:v>2175653.7516151555</x:v>
      </x:c>
      <x:c r="X311" s="97" t="n">
        <x:f>MAX(0,W311*(1+EXP((LN(1+'Monte Carlo'!$K$10)-0.5*'Monte Carlo'!$K$12^2)+'Monte Carlo'!$K$12*((RAND()+RAND()+RAND()+RAND()+RAND()+RAND()+RAND()+RAND()+RAND()+RAND()+RAND()+RAND())-6))-1)+X$15)</x:f>
        <x:v>2529792.029105057</x:v>
      </x:c>
      <x:c r="Y311" s="97" t="n">
        <x:f>MAX(0,X311*(1+EXP((LN(1+'Monte Carlo'!$K$10)-0.5*'Monte Carlo'!$K$12^2)+'Monte Carlo'!$K$12*((RAND()+RAND()+RAND()+RAND()+RAND()+RAND()+RAND()+RAND()+RAND()+RAND()+RAND()+RAND())-6))-1)+Y$15)</x:f>
        <x:v>3001378.001697591</x:v>
      </x:c>
      <x:c r="Z311" s="97" t="n">
        <x:f>MAX(0,Y311*(1+EXP((LN(1+'Monte Carlo'!$K$10)-0.5*'Monte Carlo'!$K$12^2)+'Monte Carlo'!$K$12*((RAND()+RAND()+RAND()+RAND()+RAND()+RAND()+RAND()+RAND()+RAND()+RAND()+RAND()+RAND())-6))-1)+Z$15)</x:f>
        <x:v>3226513.4671355067</x:v>
      </x:c>
      <x:c r="AA311" s="97" t="n">
        <x:f>MAX(0,Z311*(1+EXP((LN(1+'Monte Carlo'!$K$10)-0.5*'Monte Carlo'!$K$12^2)+'Monte Carlo'!$K$12*((RAND()+RAND()+RAND()+RAND()+RAND()+RAND()+RAND()+RAND()+RAND()+RAND()+RAND()+RAND())-6))-1)+AA$15)</x:f>
        <x:v>3983760.1451458493</x:v>
      </x:c>
      <x:c r="AB311" s="97" t="n">
        <x:f>MAX(0,AA311*(1+EXP((LN(1+'Monte Carlo'!$K$10)-0.5*'Monte Carlo'!$K$12^2)+'Monte Carlo'!$K$12*((RAND()+RAND()+RAND()+RAND()+RAND()+RAND()+RAND()+RAND()+RAND()+RAND()+RAND()+RAND())-6))-1)+AB$15)</x:f>
        <x:v>5077197.411070922</x:v>
      </x:c>
      <x:c r="AC311" s="97" t="n">
        <x:f>MAX(0,AB311*(1+EXP((LN(1+'Monte Carlo'!$K$10)-0.5*'Monte Carlo'!$K$12^2)+'Monte Carlo'!$K$12*((RAND()+RAND()+RAND()+RAND()+RAND()+RAND()+RAND()+RAND()+RAND()+RAND()+RAND()+RAND())-6))-1)+AC$15)</x:f>
        <x:v>4633437.050557901</x:v>
      </x:c>
      <x:c r="AD311" s="97" t="n">
        <x:f>MAX(0,AC311*(1+EXP((LN(1+'Monte Carlo'!$K$10)-0.5*'Monte Carlo'!$K$12^2)+'Monte Carlo'!$K$12*((RAND()+RAND()+RAND()+RAND()+RAND()+RAND()+RAND()+RAND()+RAND()+RAND()+RAND()+RAND())-6))-1)+AD$15)</x:f>
        <x:v>5570533.46196362</x:v>
      </x:c>
      <x:c r="AE311" s="97" t="n">
        <x:f>MAX(0,AD311*(1+EXP((LN(1+'Monte Carlo'!$K$10)-0.5*'Monte Carlo'!$K$12^2)+'Monte Carlo'!$K$12*((RAND()+RAND()+RAND()+RAND()+RAND()+RAND()+RAND()+RAND()+RAND()+RAND()+RAND()+RAND())-6))-1)+AE$15)</x:f>
        <x:v>5241081.199914024</x:v>
      </x:c>
      <x:c r="AF311" s="97" t="n">
        <x:f>MAX(0,AE311*(1+EXP((LN(1+'Monte Carlo'!$K$10)-0.5*'Monte Carlo'!$K$12^2)+'Monte Carlo'!$K$12*((RAND()+RAND()+RAND()+RAND()+RAND()+RAND()+RAND()+RAND()+RAND()+RAND()+RAND()+RAND())-6))-1)+AF$15)</x:f>
        <x:v>5960985.837697425</x:v>
      </x:c>
      <x:c r="AG311" s="97">
        <x:f t="shared" si="6"/>
        <x:v>912178.31242365879</x:v>
      </x:c>
    </x:row>
    <x:row r="312">
      <x:c r="A312" s="93">
        <x:v>291</x:v>
      </x:c>
      <x:c r="B312" s="97" t="n">
        <x:f>IF(AND(UPPER('Monte Carlo'!$K$4)="YES",'Monte Carlo'!$K$5&gt;0),'Monte Carlo'!$K$13,Liquidity_30Y!$C$14)</x:f>
        <x:v>1029031.25</x:v>
      </x:c>
      <x:c r="C312" s="97" t="n">
        <x:f>MAX(0,B312*(1+EXP((LN(1+'Monte Carlo'!$K$10)-0.5*'Monte Carlo'!$K$12^2)+'Monte Carlo'!$K$12*((RAND()+RAND()+RAND()+RAND()+RAND()+RAND()+RAND()+RAND()+RAND()+RAND()+RAND()+RAND())-6))-1)+C$15)</x:f>
        <x:v>1077447.3319125604</x:v>
      </x:c>
      <x:c r="D312" s="97" t="n">
        <x:f>MAX(0,C312*(1+EXP((LN(1+'Monte Carlo'!$K$10)-0.5*'Monte Carlo'!$K$12^2)+'Monte Carlo'!$K$12*((RAND()+RAND()+RAND()+RAND()+RAND()+RAND()+RAND()+RAND()+RAND()+RAND()+RAND()+RAND())-6))-1)+D$15)</x:f>
        <x:v>960707.7207307233</x:v>
      </x:c>
      <x:c r="E312" s="97" t="n">
        <x:f>MAX(0,D312*(1+EXP((LN(1+'Monte Carlo'!$K$10)-0.5*'Monte Carlo'!$K$12^2)+'Monte Carlo'!$K$12*((RAND()+RAND()+RAND()+RAND()+RAND()+RAND()+RAND()+RAND()+RAND()+RAND()+RAND()+RAND())-6))-1)+E$15)</x:f>
        <x:v>900532.384632984</x:v>
      </x:c>
      <x:c r="F312" s="97" t="n">
        <x:f>MAX(0,E312*(1+EXP((LN(1+'Monte Carlo'!$K$10)-0.5*'Monte Carlo'!$K$12^2)+'Monte Carlo'!$K$12*((RAND()+RAND()+RAND()+RAND()+RAND()+RAND()+RAND()+RAND()+RAND()+RAND()+RAND()+RAND())-6))-1)+F$15)</x:f>
        <x:v>797687.8504016321</x:v>
      </x:c>
      <x:c r="G312" s="97" t="n">
        <x:f>MAX(0,F312*(1+EXP((LN(1+'Monte Carlo'!$K$10)-0.5*'Monte Carlo'!$K$12^2)+'Monte Carlo'!$K$12*((RAND()+RAND()+RAND()+RAND()+RAND()+RAND()+RAND()+RAND()+RAND()+RAND()+RAND()+RAND())-6))-1)+G$15)</x:f>
        <x:v>640842.4585303257</x:v>
      </x:c>
      <x:c r="H312" s="97" t="n">
        <x:f>MAX(0,G312*(1+EXP((LN(1+'Monte Carlo'!$K$10)-0.5*'Monte Carlo'!$K$12^2)+'Monte Carlo'!$K$12*((RAND()+RAND()+RAND()+RAND()+RAND()+RAND()+RAND()+RAND()+RAND()+RAND()+RAND()+RAND())-6))-1)+H$15)</x:f>
        <x:v>570894.0537914113</x:v>
      </x:c>
      <x:c r="I312" s="97" t="n">
        <x:f>MAX(0,H312*(1+EXP((LN(1+'Monte Carlo'!$K$10)-0.5*'Monte Carlo'!$K$12^2)+'Monte Carlo'!$K$12*((RAND()+RAND()+RAND()+RAND()+RAND()+RAND()+RAND()+RAND()+RAND()+RAND()+RAND()+RAND())-6))-1)+I$15)</x:f>
        <x:v>598883.8396117773</x:v>
      </x:c>
      <x:c r="J312" s="97" t="n">
        <x:f>MAX(0,I312*(1+EXP((LN(1+'Monte Carlo'!$K$10)-0.5*'Monte Carlo'!$K$12^2)+'Monte Carlo'!$K$12*((RAND()+RAND()+RAND()+RAND()+RAND()+RAND()+RAND()+RAND()+RAND()+RAND()+RAND()+RAND())-6))-1)+J$15)</x:f>
        <x:v>704612.7547906878</x:v>
      </x:c>
      <x:c r="K312" s="97" t="n">
        <x:f>MAX(0,J312*(1+EXP((LN(1+'Monte Carlo'!$K$10)-0.5*'Monte Carlo'!$K$12^2)+'Monte Carlo'!$K$12*((RAND()+RAND()+RAND()+RAND()+RAND()+RAND()+RAND()+RAND()+RAND()+RAND()+RAND()+RAND())-6))-1)+K$15)</x:f>
        <x:v>663474.7867394658</x:v>
      </x:c>
      <x:c r="L312" s="97" t="n">
        <x:f>MAX(0,K312*(1+EXP((LN(1+'Monte Carlo'!$K$10)-0.5*'Monte Carlo'!$K$12^2)+'Monte Carlo'!$K$12*((RAND()+RAND()+RAND()+RAND()+RAND()+RAND()+RAND()+RAND()+RAND()+RAND()+RAND()+RAND())-6))-1)+L$15)</x:f>
        <x:v>585297.8031684783</x:v>
      </x:c>
      <x:c r="M312" s="97" t="n">
        <x:f>MAX(0,L312*(1+EXP((LN(1+'Monte Carlo'!$K$10)-0.5*'Monte Carlo'!$K$12^2)+'Monte Carlo'!$K$12*((RAND()+RAND()+RAND()+RAND()+RAND()+RAND()+RAND()+RAND()+RAND()+RAND()+RAND()+RAND())-6))-1)+M$15)</x:f>
        <x:v>641673.9832351168</x:v>
      </x:c>
      <x:c r="N312" s="97" t="n">
        <x:f>MAX(0,M312*(1+EXP((LN(1+'Monte Carlo'!$K$10)-0.5*'Monte Carlo'!$K$12^2)+'Monte Carlo'!$K$12*((RAND()+RAND()+RAND()+RAND()+RAND()+RAND()+RAND()+RAND()+RAND()+RAND()+RAND()+RAND())-6))-1)+N$15)</x:f>
        <x:v>524130.2046709619</x:v>
      </x:c>
      <x:c r="O312" s="97" t="n">
        <x:f>MAX(0,N312*(1+EXP((LN(1+'Monte Carlo'!$K$10)-0.5*'Monte Carlo'!$K$12^2)+'Monte Carlo'!$K$12*((RAND()+RAND()+RAND()+RAND()+RAND()+RAND()+RAND()+RAND()+RAND()+RAND()+RAND()+RAND())-6))-1)+O$15)</x:f>
        <x:v>640766.3368737875</x:v>
      </x:c>
      <x:c r="P312" s="97" t="n">
        <x:f>MAX(0,O312*(1+EXP((LN(1+'Monte Carlo'!$K$10)-0.5*'Monte Carlo'!$K$12^2)+'Monte Carlo'!$K$12*((RAND()+RAND()+RAND()+RAND()+RAND()+RAND()+RAND()+RAND()+RAND()+RAND()+RAND()+RAND())-6))-1)+P$15)</x:f>
        <x:v>709687.3041001698</x:v>
      </x:c>
      <x:c r="Q312" s="97" t="n">
        <x:f>MAX(0,P312*(1+EXP((LN(1+'Monte Carlo'!$K$10)-0.5*'Monte Carlo'!$K$12^2)+'Monte Carlo'!$K$12*((RAND()+RAND()+RAND()+RAND()+RAND()+RAND()+RAND()+RAND()+RAND()+RAND()+RAND()+RAND())-6))-1)+Q$15)</x:f>
        <x:v>741289.7906866473</x:v>
      </x:c>
      <x:c r="R312" s="97" t="n">
        <x:f>MAX(0,Q312*(1+EXP((LN(1+'Monte Carlo'!$K$10)-0.5*'Monte Carlo'!$K$12^2)+'Monte Carlo'!$K$12*((RAND()+RAND()+RAND()+RAND()+RAND()+RAND()+RAND()+RAND()+RAND()+RAND()+RAND()+RAND())-6))-1)+R$15)</x:f>
        <x:v>796589.1361218528</x:v>
      </x:c>
      <x:c r="S312" s="97" t="n">
        <x:f>MAX(0,R312*(1+EXP((LN(1+'Monte Carlo'!$K$10)-0.5*'Monte Carlo'!$K$12^2)+'Monte Carlo'!$K$12*((RAND()+RAND()+RAND()+RAND()+RAND()+RAND()+RAND()+RAND()+RAND()+RAND()+RAND()+RAND())-6))-1)+S$15)</x:f>
        <x:v>874187.5382528699</x:v>
      </x:c>
      <x:c r="T312" s="97" t="n">
        <x:f>MAX(0,S312*(1+EXP((LN(1+'Monte Carlo'!$K$10)-0.5*'Monte Carlo'!$K$12^2)+'Monte Carlo'!$K$12*((RAND()+RAND()+RAND()+RAND()+RAND()+RAND()+RAND()+RAND()+RAND()+RAND()+RAND()+RAND())-6))-1)+T$15)</x:f>
        <x:v>1045618.3905700285</x:v>
      </x:c>
      <x:c r="U312" s="97" t="n">
        <x:f>MAX(0,T312*(1+EXP((LN(1+'Monte Carlo'!$K$10)-0.5*'Monte Carlo'!$K$12^2)+'Monte Carlo'!$K$12*((RAND()+RAND()+RAND()+RAND()+RAND()+RAND()+RAND()+RAND()+RAND()+RAND()+RAND()+RAND())-6))-1)+U$15)</x:f>
        <x:v>1125650.051040764</x:v>
      </x:c>
      <x:c r="V312" s="97" t="n">
        <x:f>MAX(0,U312*(1+EXP((LN(1+'Monte Carlo'!$K$10)-0.5*'Monte Carlo'!$K$12^2)+'Monte Carlo'!$K$12*((RAND()+RAND()+RAND()+RAND()+RAND()+RAND()+RAND()+RAND()+RAND()+RAND()+RAND()+RAND())-6))-1)+V$15)</x:f>
        <x:v>1153305.8948977657</x:v>
      </x:c>
      <x:c r="W312" s="97" t="n">
        <x:f>MAX(0,V312*(1+EXP((LN(1+'Monte Carlo'!$K$10)-0.5*'Monte Carlo'!$K$12^2)+'Monte Carlo'!$K$12*((RAND()+RAND()+RAND()+RAND()+RAND()+RAND()+RAND()+RAND()+RAND()+RAND()+RAND()+RAND())-6))-1)+W$15)</x:f>
        <x:v>1052241.196459114</x:v>
      </x:c>
      <x:c r="X312" s="97" t="n">
        <x:f>MAX(0,W312*(1+EXP((LN(1+'Monte Carlo'!$K$10)-0.5*'Monte Carlo'!$K$12^2)+'Monte Carlo'!$K$12*((RAND()+RAND()+RAND()+RAND()+RAND()+RAND()+RAND()+RAND()+RAND()+RAND()+RAND()+RAND())-6))-1)+X$15)</x:f>
        <x:v>907383.8293827431</x:v>
      </x:c>
      <x:c r="Y312" s="97" t="n">
        <x:f>MAX(0,X312*(1+EXP((LN(1+'Monte Carlo'!$K$10)-0.5*'Monte Carlo'!$K$12^2)+'Monte Carlo'!$K$12*((RAND()+RAND()+RAND()+RAND()+RAND()+RAND()+RAND()+RAND()+RAND()+RAND()+RAND()+RAND())-6))-1)+Y$15)</x:f>
        <x:v>843020.310404123</x:v>
      </x:c>
      <x:c r="Z312" s="97" t="n">
        <x:f>MAX(0,Y312*(1+EXP((LN(1+'Monte Carlo'!$K$10)-0.5*'Monte Carlo'!$K$12^2)+'Monte Carlo'!$K$12*((RAND()+RAND()+RAND()+RAND()+RAND()+RAND()+RAND()+RAND()+RAND()+RAND()+RAND()+RAND())-6))-1)+Z$15)</x:f>
        <x:v>951954.7285593459</x:v>
      </x:c>
      <x:c r="AA312" s="97" t="n">
        <x:f>MAX(0,Z312*(1+EXP((LN(1+'Monte Carlo'!$K$10)-0.5*'Monte Carlo'!$K$12^2)+'Monte Carlo'!$K$12*((RAND()+RAND()+RAND()+RAND()+RAND()+RAND()+RAND()+RAND()+RAND()+RAND()+RAND()+RAND())-6))-1)+AA$15)</x:f>
        <x:v>955897.7305847248</x:v>
      </x:c>
      <x:c r="AB312" s="97" t="n">
        <x:f>MAX(0,AA312*(1+EXP((LN(1+'Monte Carlo'!$K$10)-0.5*'Monte Carlo'!$K$12^2)+'Monte Carlo'!$K$12*((RAND()+RAND()+RAND()+RAND()+RAND()+RAND()+RAND()+RAND()+RAND()+RAND()+RAND()+RAND())-6))-1)+AB$15)</x:f>
        <x:v>1302765.3409984652</x:v>
      </x:c>
      <x:c r="AC312" s="97" t="n">
        <x:f>MAX(0,AB312*(1+EXP((LN(1+'Monte Carlo'!$K$10)-0.5*'Monte Carlo'!$K$12^2)+'Monte Carlo'!$K$12*((RAND()+RAND()+RAND()+RAND()+RAND()+RAND()+RAND()+RAND()+RAND()+RAND()+RAND()+RAND())-6))-1)+AC$15)</x:f>
        <x:v>1548402.680510742</x:v>
      </x:c>
      <x:c r="AD312" s="97" t="n">
        <x:f>MAX(0,AC312*(1+EXP((LN(1+'Monte Carlo'!$K$10)-0.5*'Monte Carlo'!$K$12^2)+'Monte Carlo'!$K$12*((RAND()+RAND()+RAND()+RAND()+RAND()+RAND()+RAND()+RAND()+RAND()+RAND()+RAND()+RAND())-6))-1)+AD$15)</x:f>
        <x:v>1931846.11885647</x:v>
      </x:c>
      <x:c r="AE312" s="97" t="n">
        <x:f>MAX(0,AD312*(1+EXP((LN(1+'Monte Carlo'!$K$10)-0.5*'Monte Carlo'!$K$12^2)+'Monte Carlo'!$K$12*((RAND()+RAND()+RAND()+RAND()+RAND()+RAND()+RAND()+RAND()+RAND()+RAND()+RAND()+RAND())-6))-1)+AE$15)</x:f>
        <x:v>1866984.098120036</x:v>
      </x:c>
      <x:c r="AF312" s="97" t="n">
        <x:f>MAX(0,AE312*(1+EXP((LN(1+'Monte Carlo'!$K$10)-0.5*'Monte Carlo'!$K$12^2)+'Monte Carlo'!$K$12*((RAND()+RAND()+RAND()+RAND()+RAND()+RAND()+RAND()+RAND()+RAND()+RAND()+RAND()+RAND())-6))-1)+AF$15)</x:f>
        <x:v>1991142.8486380992</x:v>
      </x:c>
      <x:c r="AG312" s="97">
        <x:f t="shared" si="6"/>
        <x:v>972854.86839382024</x:v>
      </x:c>
    </x:row>
    <x:row r="313">
      <x:c r="A313" s="93">
        <x:v>292</x:v>
      </x:c>
      <x:c r="B313" s="97" t="n">
        <x:f>IF(AND(UPPER('Monte Carlo'!$K$4)="YES",'Monte Carlo'!$K$5&gt;0),'Monte Carlo'!$K$13,Liquidity_30Y!$C$14)</x:f>
        <x:v>1029031.25</x:v>
      </x:c>
      <x:c r="C313" s="97" t="n">
        <x:f>MAX(0,B313*(1+EXP((LN(1+'Monte Carlo'!$K$10)-0.5*'Monte Carlo'!$K$12^2)+'Monte Carlo'!$K$12*((RAND()+RAND()+RAND()+RAND()+RAND()+RAND()+RAND()+RAND()+RAND()+RAND()+RAND()+RAND())-6))-1)+C$15)</x:f>
        <x:v>1110361.4116757042</x:v>
      </x:c>
      <x:c r="D313" s="97" t="n">
        <x:f>MAX(0,C313*(1+EXP((LN(1+'Monte Carlo'!$K$10)-0.5*'Monte Carlo'!$K$12^2)+'Monte Carlo'!$K$12*((RAND()+RAND()+RAND()+RAND()+RAND()+RAND()+RAND()+RAND()+RAND()+RAND()+RAND()+RAND())-6))-1)+D$15)</x:f>
        <x:v>890950.3926503155</x:v>
      </x:c>
      <x:c r="E313" s="97" t="n">
        <x:f>MAX(0,D313*(1+EXP((LN(1+'Monte Carlo'!$K$10)-0.5*'Monte Carlo'!$K$12^2)+'Monte Carlo'!$K$12*((RAND()+RAND()+RAND()+RAND()+RAND()+RAND()+RAND()+RAND()+RAND()+RAND()+RAND()+RAND())-6))-1)+E$15)</x:f>
        <x:v>913116.3055050968</x:v>
      </x:c>
      <x:c r="F313" s="97" t="n">
        <x:f>MAX(0,E313*(1+EXP((LN(1+'Monte Carlo'!$K$10)-0.5*'Monte Carlo'!$K$12^2)+'Monte Carlo'!$K$12*((RAND()+RAND()+RAND()+RAND()+RAND()+RAND()+RAND()+RAND()+RAND()+RAND()+RAND()+RAND())-6))-1)+F$15)</x:f>
        <x:v>829781.8193483324</x:v>
      </x:c>
      <x:c r="G313" s="97" t="n">
        <x:f>MAX(0,F313*(1+EXP((LN(1+'Monte Carlo'!$K$10)-0.5*'Monte Carlo'!$K$12^2)+'Monte Carlo'!$K$12*((RAND()+RAND()+RAND()+RAND()+RAND()+RAND()+RAND()+RAND()+RAND()+RAND()+RAND()+RAND())-6))-1)+G$15)</x:f>
        <x:v>843383.3056201881</x:v>
      </x:c>
      <x:c r="H313" s="97" t="n">
        <x:f>MAX(0,G313*(1+EXP((LN(1+'Monte Carlo'!$K$10)-0.5*'Monte Carlo'!$K$12^2)+'Monte Carlo'!$K$12*((RAND()+RAND()+RAND()+RAND()+RAND()+RAND()+RAND()+RAND()+RAND()+RAND()+RAND()+RAND())-6))-1)+H$15)</x:f>
        <x:v>829583.8872870168</x:v>
      </x:c>
      <x:c r="I313" s="97" t="n">
        <x:f>MAX(0,H313*(1+EXP((LN(1+'Monte Carlo'!$K$10)-0.5*'Monte Carlo'!$K$12^2)+'Monte Carlo'!$K$12*((RAND()+RAND()+RAND()+RAND()+RAND()+RAND()+RAND()+RAND()+RAND()+RAND()+RAND()+RAND())-6))-1)+I$15)</x:f>
        <x:v>832936.9613699099</x:v>
      </x:c>
      <x:c r="J313" s="97" t="n">
        <x:f>MAX(0,I313*(1+EXP((LN(1+'Monte Carlo'!$K$10)-0.5*'Monte Carlo'!$K$12^2)+'Monte Carlo'!$K$12*((RAND()+RAND()+RAND()+RAND()+RAND()+RAND()+RAND()+RAND()+RAND()+RAND()+RAND()+RAND())-6))-1)+J$15)</x:f>
        <x:v>928649.7484728541</x:v>
      </x:c>
      <x:c r="K313" s="97" t="n">
        <x:f>MAX(0,J313*(1+EXP((LN(1+'Monte Carlo'!$K$10)-0.5*'Monte Carlo'!$K$12^2)+'Monte Carlo'!$K$12*((RAND()+RAND()+RAND()+RAND()+RAND()+RAND()+RAND()+RAND()+RAND()+RAND()+RAND()+RAND())-6))-1)+K$15)</x:f>
        <x:v>1070657.5663289798</x:v>
      </x:c>
      <x:c r="L313" s="97" t="n">
        <x:f>MAX(0,K313*(1+EXP((LN(1+'Monte Carlo'!$K$10)-0.5*'Monte Carlo'!$K$12^2)+'Monte Carlo'!$K$12*((RAND()+RAND()+RAND()+RAND()+RAND()+RAND()+RAND()+RAND()+RAND()+RAND()+RAND()+RAND())-6))-1)+L$15)</x:f>
        <x:v>1186420.4295534715</x:v>
      </x:c>
      <x:c r="M313" s="97" t="n">
        <x:f>MAX(0,L313*(1+EXP((LN(1+'Monte Carlo'!$K$10)-0.5*'Monte Carlo'!$K$12^2)+'Monte Carlo'!$K$12*((RAND()+RAND()+RAND()+RAND()+RAND()+RAND()+RAND()+RAND()+RAND()+RAND()+RAND()+RAND())-6))-1)+M$15)</x:f>
        <x:v>1192000.2832493577</x:v>
      </x:c>
      <x:c r="N313" s="97" t="n">
        <x:f>MAX(0,M313*(1+EXP((LN(1+'Monte Carlo'!$K$10)-0.5*'Monte Carlo'!$K$12^2)+'Monte Carlo'!$K$12*((RAND()+RAND()+RAND()+RAND()+RAND()+RAND()+RAND()+RAND()+RAND()+RAND()+RAND()+RAND())-6))-1)+N$15)</x:f>
        <x:v>1440637.4396901084</x:v>
      </x:c>
      <x:c r="O313" s="97" t="n">
        <x:f>MAX(0,N313*(1+EXP((LN(1+'Monte Carlo'!$K$10)-0.5*'Monte Carlo'!$K$12^2)+'Monte Carlo'!$K$12*((RAND()+RAND()+RAND()+RAND()+RAND()+RAND()+RAND()+RAND()+RAND()+RAND()+RAND()+RAND())-6))-1)+O$15)</x:f>
        <x:v>1478721.4504267555</x:v>
      </x:c>
      <x:c r="P313" s="97" t="n">
        <x:f>MAX(0,O313*(1+EXP((LN(1+'Monte Carlo'!$K$10)-0.5*'Monte Carlo'!$K$12^2)+'Monte Carlo'!$K$12*((RAND()+RAND()+RAND()+RAND()+RAND()+RAND()+RAND()+RAND()+RAND()+RAND()+RAND()+RAND())-6))-1)+P$15)</x:f>
        <x:v>1332645.0999670315</x:v>
      </x:c>
      <x:c r="Q313" s="97" t="n">
        <x:f>MAX(0,P313*(1+EXP((LN(1+'Monte Carlo'!$K$10)-0.5*'Monte Carlo'!$K$12^2)+'Monte Carlo'!$K$12*((RAND()+RAND()+RAND()+RAND()+RAND()+RAND()+RAND()+RAND()+RAND()+RAND()+RAND()+RAND())-6))-1)+Q$15)</x:f>
        <x:v>1447490.9572577877</x:v>
      </x:c>
      <x:c r="R313" s="97" t="n">
        <x:f>MAX(0,Q313*(1+EXP((LN(1+'Monte Carlo'!$K$10)-0.5*'Monte Carlo'!$K$12^2)+'Monte Carlo'!$K$12*((RAND()+RAND()+RAND()+RAND()+RAND()+RAND()+RAND()+RAND()+RAND()+RAND()+RAND()+RAND())-6))-1)+R$15)</x:f>
        <x:v>1545468.2964047948</x:v>
      </x:c>
      <x:c r="S313" s="97" t="n">
        <x:f>MAX(0,R313*(1+EXP((LN(1+'Monte Carlo'!$K$10)-0.5*'Monte Carlo'!$K$12^2)+'Monte Carlo'!$K$12*((RAND()+RAND()+RAND()+RAND()+RAND()+RAND()+RAND()+RAND()+RAND()+RAND()+RAND()+RAND())-6))-1)+S$15)</x:f>
        <x:v>2185388.3193427986</x:v>
      </x:c>
      <x:c r="T313" s="97" t="n">
        <x:f>MAX(0,S313*(1+EXP((LN(1+'Monte Carlo'!$K$10)-0.5*'Monte Carlo'!$K$12^2)+'Monte Carlo'!$K$12*((RAND()+RAND()+RAND()+RAND()+RAND()+RAND()+RAND()+RAND()+RAND()+RAND()+RAND()+RAND())-6))-1)+T$15)</x:f>
        <x:v>2231130.4218288553</x:v>
      </x:c>
      <x:c r="U313" s="97" t="n">
        <x:f>MAX(0,T313*(1+EXP((LN(1+'Monte Carlo'!$K$10)-0.5*'Monte Carlo'!$K$12^2)+'Monte Carlo'!$K$12*((RAND()+RAND()+RAND()+RAND()+RAND()+RAND()+RAND()+RAND()+RAND()+RAND()+RAND()+RAND())-6))-1)+U$15)</x:f>
        <x:v>3050956.5058415155</x:v>
      </x:c>
      <x:c r="V313" s="97" t="n">
        <x:f>MAX(0,U313*(1+EXP((LN(1+'Monte Carlo'!$K$10)-0.5*'Monte Carlo'!$K$12^2)+'Monte Carlo'!$K$12*((RAND()+RAND()+RAND()+RAND()+RAND()+RAND()+RAND()+RAND()+RAND()+RAND()+RAND()+RAND())-6))-1)+V$15)</x:f>
        <x:v>3123967.1693058806</x:v>
      </x:c>
      <x:c r="W313" s="97" t="n">
        <x:f>MAX(0,V313*(1+EXP((LN(1+'Monte Carlo'!$K$10)-0.5*'Monte Carlo'!$K$12^2)+'Monte Carlo'!$K$12*((RAND()+RAND()+RAND()+RAND()+RAND()+RAND()+RAND()+RAND()+RAND()+RAND()+RAND()+RAND())-6))-1)+W$15)</x:f>
        <x:v>3241089.030663877</x:v>
      </x:c>
      <x:c r="X313" s="97" t="n">
        <x:f>MAX(0,W313*(1+EXP((LN(1+'Monte Carlo'!$K$10)-0.5*'Monte Carlo'!$K$12^2)+'Monte Carlo'!$K$12*((RAND()+RAND()+RAND()+RAND()+RAND()+RAND()+RAND()+RAND()+RAND()+RAND()+RAND()+RAND())-6))-1)+X$15)</x:f>
        <x:v>3871731.0206744345</x:v>
      </x:c>
      <x:c r="Y313" s="97" t="n">
        <x:f>MAX(0,X313*(1+EXP((LN(1+'Monte Carlo'!$K$10)-0.5*'Monte Carlo'!$K$12^2)+'Monte Carlo'!$K$12*((RAND()+RAND()+RAND()+RAND()+RAND()+RAND()+RAND()+RAND()+RAND()+RAND()+RAND()+RAND())-6))-1)+Y$15)</x:f>
        <x:v>5178293.44963826</x:v>
      </x:c>
      <x:c r="Z313" s="97" t="n">
        <x:f>MAX(0,Y313*(1+EXP((LN(1+'Monte Carlo'!$K$10)-0.5*'Monte Carlo'!$K$12^2)+'Monte Carlo'!$K$12*((RAND()+RAND()+RAND()+RAND()+RAND()+RAND()+RAND()+RAND()+RAND()+RAND()+RAND()+RAND())-6))-1)+Z$15)</x:f>
        <x:v>4642862.164726432</x:v>
      </x:c>
      <x:c r="AA313" s="97" t="n">
        <x:f>MAX(0,Z313*(1+EXP((LN(1+'Monte Carlo'!$K$10)-0.5*'Monte Carlo'!$K$12^2)+'Monte Carlo'!$K$12*((RAND()+RAND()+RAND()+RAND()+RAND()+RAND()+RAND()+RAND()+RAND()+RAND()+RAND()+RAND())-6))-1)+AA$15)</x:f>
        <x:v>6053212.518388705</x:v>
      </x:c>
      <x:c r="AB313" s="97" t="n">
        <x:f>MAX(0,AA313*(1+EXP((LN(1+'Monte Carlo'!$K$10)-0.5*'Monte Carlo'!$K$12^2)+'Monte Carlo'!$K$12*((RAND()+RAND()+RAND()+RAND()+RAND()+RAND()+RAND()+RAND()+RAND()+RAND()+RAND()+RAND())-6))-1)+AB$15)</x:f>
        <x:v>7094755.7501960695</x:v>
      </x:c>
      <x:c r="AC313" s="97" t="n">
        <x:f>MAX(0,AB313*(1+EXP((LN(1+'Monte Carlo'!$K$10)-0.5*'Monte Carlo'!$K$12^2)+'Monte Carlo'!$K$12*((RAND()+RAND()+RAND()+RAND()+RAND()+RAND()+RAND()+RAND()+RAND()+RAND()+RAND()+RAND())-6))-1)+AC$15)</x:f>
        <x:v>9495732.34855295</x:v>
      </x:c>
      <x:c r="AD313" s="97" t="n">
        <x:f>MAX(0,AC313*(1+EXP((LN(1+'Monte Carlo'!$K$10)-0.5*'Monte Carlo'!$K$12^2)+'Monte Carlo'!$K$12*((RAND()+RAND()+RAND()+RAND()+RAND()+RAND()+RAND()+RAND()+RAND()+RAND()+RAND()+RAND())-6))-1)+AD$15)</x:f>
        <x:v>8703619.188372698</x:v>
      </x:c>
      <x:c r="AE313" s="97" t="n">
        <x:f>MAX(0,AD313*(1+EXP((LN(1+'Monte Carlo'!$K$10)-0.5*'Monte Carlo'!$K$12^2)+'Monte Carlo'!$K$12*((RAND()+RAND()+RAND()+RAND()+RAND()+RAND()+RAND()+RAND()+RAND()+RAND()+RAND()+RAND())-6))-1)+AE$15)</x:f>
        <x:v>6375657.464388068</x:v>
      </x:c>
      <x:c r="AF313" s="97" t="n">
        <x:f>MAX(0,AE313*(1+EXP((LN(1+'Monte Carlo'!$K$10)-0.5*'Monte Carlo'!$K$12^2)+'Monte Carlo'!$K$12*((RAND()+RAND()+RAND()+RAND()+RAND()+RAND()+RAND()+RAND()+RAND()+RAND()+RAND()+RAND())-6))-1)+AF$15)</x:f>
        <x:v>8837054.225600112</x:v>
      </x:c>
      <x:c r="AG313" s="97">
        <x:f t="shared" si="6"/>
        <x:v>667860.9929351419</x:v>
      </x:c>
    </x:row>
    <x:row r="314">
      <x:c r="A314" s="93">
        <x:v>293</x:v>
      </x:c>
      <x:c r="B314" s="97" t="n">
        <x:f>IF(AND(UPPER('Monte Carlo'!$K$4)="YES",'Monte Carlo'!$K$5&gt;0),'Monte Carlo'!$K$13,Liquidity_30Y!$C$14)</x:f>
        <x:v>1029031.25</x:v>
      </x:c>
      <x:c r="C314" s="97" t="n">
        <x:f>MAX(0,B314*(1+EXP((LN(1+'Monte Carlo'!$K$10)-0.5*'Monte Carlo'!$K$12^2)+'Monte Carlo'!$K$12*((RAND()+RAND()+RAND()+RAND()+RAND()+RAND()+RAND()+RAND()+RAND()+RAND()+RAND()+RAND())-6))-1)+C$15)</x:f>
        <x:v>992925.3364157347</x:v>
      </x:c>
      <x:c r="D314" s="97" t="n">
        <x:f>MAX(0,C314*(1+EXP((LN(1+'Monte Carlo'!$K$10)-0.5*'Monte Carlo'!$K$12^2)+'Monte Carlo'!$K$12*((RAND()+RAND()+RAND()+RAND()+RAND()+RAND()+RAND()+RAND()+RAND()+RAND()+RAND()+RAND())-6))-1)+D$15)</x:f>
        <x:v>1249567.2138510465</x:v>
      </x:c>
      <x:c r="E314" s="97" t="n">
        <x:f>MAX(0,D314*(1+EXP((LN(1+'Monte Carlo'!$K$10)-0.5*'Monte Carlo'!$K$12^2)+'Monte Carlo'!$K$12*((RAND()+RAND()+RAND()+RAND()+RAND()+RAND()+RAND()+RAND()+RAND()+RAND()+RAND()+RAND())-6))-1)+E$15)</x:f>
        <x:v>1141617.307905595</x:v>
      </x:c>
      <x:c r="F314" s="97" t="n">
        <x:f>MAX(0,E314*(1+EXP((LN(1+'Monte Carlo'!$K$10)-0.5*'Monte Carlo'!$K$12^2)+'Monte Carlo'!$K$12*((RAND()+RAND()+RAND()+RAND()+RAND()+RAND()+RAND()+RAND()+RAND()+RAND()+RAND()+RAND())-6))-1)+F$15)</x:f>
        <x:v>1149864.982446411</x:v>
      </x:c>
      <x:c r="G314" s="97" t="n">
        <x:f>MAX(0,F314*(1+EXP((LN(1+'Monte Carlo'!$K$10)-0.5*'Monte Carlo'!$K$12^2)+'Monte Carlo'!$K$12*((RAND()+RAND()+RAND()+RAND()+RAND()+RAND()+RAND()+RAND()+RAND()+RAND()+RAND()+RAND())-6))-1)+G$15)</x:f>
        <x:v>906301.9043545574</x:v>
      </x:c>
      <x:c r="H314" s="97" t="n">
        <x:f>MAX(0,G314*(1+EXP((LN(1+'Monte Carlo'!$K$10)-0.5*'Monte Carlo'!$K$12^2)+'Monte Carlo'!$K$12*((RAND()+RAND()+RAND()+RAND()+RAND()+RAND()+RAND()+RAND()+RAND()+RAND()+RAND()+RAND())-6))-1)+H$15)</x:f>
        <x:v>581246.1161154404</x:v>
      </x:c>
      <x:c r="I314" s="97" t="n">
        <x:f>MAX(0,H314*(1+EXP((LN(1+'Monte Carlo'!$K$10)-0.5*'Monte Carlo'!$K$12^2)+'Monte Carlo'!$K$12*((RAND()+RAND()+RAND()+RAND()+RAND()+RAND()+RAND()+RAND()+RAND()+RAND()+RAND()+RAND())-6))-1)+I$15)</x:f>
        <x:v>600505.0929653186</x:v>
      </x:c>
      <x:c r="J314" s="97" t="n">
        <x:f>MAX(0,I314*(1+EXP((LN(1+'Monte Carlo'!$K$10)-0.5*'Monte Carlo'!$K$12^2)+'Monte Carlo'!$K$12*((RAND()+RAND()+RAND()+RAND()+RAND()+RAND()+RAND()+RAND()+RAND()+RAND()+RAND()+RAND())-6))-1)+J$15)</x:f>
        <x:v>526167.0263082063</x:v>
      </x:c>
      <x:c r="K314" s="97" t="n">
        <x:f>MAX(0,J314*(1+EXP((LN(1+'Monte Carlo'!$K$10)-0.5*'Monte Carlo'!$K$12^2)+'Monte Carlo'!$K$12*((RAND()+RAND()+RAND()+RAND()+RAND()+RAND()+RAND()+RAND()+RAND()+RAND()+RAND()+RAND())-6))-1)+K$15)</x:f>
        <x:v>433070.6743682581</x:v>
      </x:c>
      <x:c r="L314" s="97" t="n">
        <x:f>MAX(0,K314*(1+EXP((LN(1+'Monte Carlo'!$K$10)-0.5*'Monte Carlo'!$K$12^2)+'Monte Carlo'!$K$12*((RAND()+RAND()+RAND()+RAND()+RAND()+RAND()+RAND()+RAND()+RAND()+RAND()+RAND()+RAND())-6))-1)+L$15)</x:f>
        <x:v>662641.3023366871</x:v>
      </x:c>
      <x:c r="M314" s="97" t="n">
        <x:f>MAX(0,L314*(1+EXP((LN(1+'Monte Carlo'!$K$10)-0.5*'Monte Carlo'!$K$12^2)+'Monte Carlo'!$K$12*((RAND()+RAND()+RAND()+RAND()+RAND()+RAND()+RAND()+RAND()+RAND()+RAND()+RAND()+RAND())-6))-1)+M$15)</x:f>
        <x:v>805033.6211480782</x:v>
      </x:c>
      <x:c r="N314" s="97" t="n">
        <x:f>MAX(0,M314*(1+EXP((LN(1+'Monte Carlo'!$K$10)-0.5*'Monte Carlo'!$K$12^2)+'Monte Carlo'!$K$12*((RAND()+RAND()+RAND()+RAND()+RAND()+RAND()+RAND()+RAND()+RAND()+RAND()+RAND()+RAND())-6))-1)+N$15)</x:f>
        <x:v>986157.6943032732</x:v>
      </x:c>
      <x:c r="O314" s="97" t="n">
        <x:f>MAX(0,N314*(1+EXP((LN(1+'Monte Carlo'!$K$10)-0.5*'Monte Carlo'!$K$12^2)+'Monte Carlo'!$K$12*((RAND()+RAND()+RAND()+RAND()+RAND()+RAND()+RAND()+RAND()+RAND()+RAND()+RAND()+RAND())-6))-1)+O$15)</x:f>
        <x:v>1386620.1956408888</x:v>
      </x:c>
      <x:c r="P314" s="97" t="n">
        <x:f>MAX(0,O314*(1+EXP((LN(1+'Monte Carlo'!$K$10)-0.5*'Monte Carlo'!$K$12^2)+'Monte Carlo'!$K$12*((RAND()+RAND()+RAND()+RAND()+RAND()+RAND()+RAND()+RAND()+RAND()+RAND()+RAND()+RAND())-6))-1)+P$15)</x:f>
        <x:v>1299128.0745410793</x:v>
      </x:c>
      <x:c r="Q314" s="97" t="n">
        <x:f>MAX(0,P314*(1+EXP((LN(1+'Monte Carlo'!$K$10)-0.5*'Monte Carlo'!$K$12^2)+'Monte Carlo'!$K$12*((RAND()+RAND()+RAND()+RAND()+RAND()+RAND()+RAND()+RAND()+RAND()+RAND()+RAND()+RAND())-6))-1)+Q$15)</x:f>
        <x:v>1398217.122822808</x:v>
      </x:c>
      <x:c r="R314" s="97" t="n">
        <x:f>MAX(0,Q314*(1+EXP((LN(1+'Monte Carlo'!$K$10)-0.5*'Monte Carlo'!$K$12^2)+'Monte Carlo'!$K$12*((RAND()+RAND()+RAND()+RAND()+RAND()+RAND()+RAND()+RAND()+RAND()+RAND()+RAND()+RAND())-6))-1)+R$15)</x:f>
        <x:v>1545069.7877332196</x:v>
      </x:c>
      <x:c r="S314" s="97" t="n">
        <x:f>MAX(0,R314*(1+EXP((LN(1+'Monte Carlo'!$K$10)-0.5*'Monte Carlo'!$K$12^2)+'Monte Carlo'!$K$12*((RAND()+RAND()+RAND()+RAND()+RAND()+RAND()+RAND()+RAND()+RAND()+RAND()+RAND()+RAND())-6))-1)+S$15)</x:f>
        <x:v>1752834.860275357</x:v>
      </x:c>
      <x:c r="T314" s="97" t="n">
        <x:f>MAX(0,S314*(1+EXP((LN(1+'Monte Carlo'!$K$10)-0.5*'Monte Carlo'!$K$12^2)+'Monte Carlo'!$K$12*((RAND()+RAND()+RAND()+RAND()+RAND()+RAND()+RAND()+RAND()+RAND()+RAND()+RAND()+RAND())-6))-1)+T$15)</x:f>
        <x:v>1695098.1041713678</x:v>
      </x:c>
      <x:c r="U314" s="97" t="n">
        <x:f>MAX(0,T314*(1+EXP((LN(1+'Monte Carlo'!$K$10)-0.5*'Monte Carlo'!$K$12^2)+'Monte Carlo'!$K$12*((RAND()+RAND()+RAND()+RAND()+RAND()+RAND()+RAND()+RAND()+RAND()+RAND()+RAND()+RAND())-6))-1)+U$15)</x:f>
        <x:v>1658610.0863405934</x:v>
      </x:c>
      <x:c r="V314" s="97" t="n">
        <x:f>MAX(0,U314*(1+EXP((LN(1+'Monte Carlo'!$K$10)-0.5*'Monte Carlo'!$K$12^2)+'Monte Carlo'!$K$12*((RAND()+RAND()+RAND()+RAND()+RAND()+RAND()+RAND()+RAND()+RAND()+RAND()+RAND()+RAND())-6))-1)+V$15)</x:f>
        <x:v>1878690.180071266</x:v>
      </x:c>
      <x:c r="W314" s="97" t="n">
        <x:f>MAX(0,V314*(1+EXP((LN(1+'Monte Carlo'!$K$10)-0.5*'Monte Carlo'!$K$12^2)+'Monte Carlo'!$K$12*((RAND()+RAND()+RAND()+RAND()+RAND()+RAND()+RAND()+RAND()+RAND()+RAND()+RAND()+RAND())-6))-1)+W$15)</x:f>
        <x:v>1756813.3175193525</x:v>
      </x:c>
      <x:c r="X314" s="97" t="n">
        <x:f>MAX(0,W314*(1+EXP((LN(1+'Monte Carlo'!$K$10)-0.5*'Monte Carlo'!$K$12^2)+'Monte Carlo'!$K$12*((RAND()+RAND()+RAND()+RAND()+RAND()+RAND()+RAND()+RAND()+RAND()+RAND()+RAND()+RAND())-6))-1)+X$15)</x:f>
        <x:v>2164912.301100948</x:v>
      </x:c>
      <x:c r="Y314" s="97" t="n">
        <x:f>MAX(0,X314*(1+EXP((LN(1+'Monte Carlo'!$K$10)-0.5*'Monte Carlo'!$K$12^2)+'Monte Carlo'!$K$12*((RAND()+RAND()+RAND()+RAND()+RAND()+RAND()+RAND()+RAND()+RAND()+RAND()+RAND()+RAND())-6))-1)+Y$15)</x:f>
        <x:v>2805356.098943524</x:v>
      </x:c>
      <x:c r="Z314" s="97" t="n">
        <x:f>MAX(0,Y314*(1+EXP((LN(1+'Monte Carlo'!$K$10)-0.5*'Monte Carlo'!$K$12^2)+'Monte Carlo'!$K$12*((RAND()+RAND()+RAND()+RAND()+RAND()+RAND()+RAND()+RAND()+RAND()+RAND()+RAND()+RAND())-6))-1)+Z$15)</x:f>
        <x:v>3028058.0203339173</x:v>
      </x:c>
      <x:c r="AA314" s="97" t="n">
        <x:f>MAX(0,Z314*(1+EXP((LN(1+'Monte Carlo'!$K$10)-0.5*'Monte Carlo'!$K$12^2)+'Monte Carlo'!$K$12*((RAND()+RAND()+RAND()+RAND()+RAND()+RAND()+RAND()+RAND()+RAND()+RAND()+RAND()+RAND())-6))-1)+AA$15)</x:f>
        <x:v>3098813.1061557606</x:v>
      </x:c>
      <x:c r="AB314" s="97" t="n">
        <x:f>MAX(0,AA314*(1+EXP((LN(1+'Monte Carlo'!$K$10)-0.5*'Monte Carlo'!$K$12^2)+'Monte Carlo'!$K$12*((RAND()+RAND()+RAND()+RAND()+RAND()+RAND()+RAND()+RAND()+RAND()+RAND()+RAND()+RAND())-6))-1)+AB$15)</x:f>
        <x:v>4255453.380507648</x:v>
      </x:c>
      <x:c r="AC314" s="97" t="n">
        <x:f>MAX(0,AB314*(1+EXP((LN(1+'Monte Carlo'!$K$10)-0.5*'Monte Carlo'!$K$12^2)+'Monte Carlo'!$K$12*((RAND()+RAND()+RAND()+RAND()+RAND()+RAND()+RAND()+RAND()+RAND()+RAND()+RAND()+RAND())-6))-1)+AC$15)</x:f>
        <x:v>4570145.45770631</x:v>
      </x:c>
      <x:c r="AD314" s="97" t="n">
        <x:f>MAX(0,AC314*(1+EXP((LN(1+'Monte Carlo'!$K$10)-0.5*'Monte Carlo'!$K$12^2)+'Monte Carlo'!$K$12*((RAND()+RAND()+RAND()+RAND()+RAND()+RAND()+RAND()+RAND()+RAND()+RAND()+RAND()+RAND())-6))-1)+AD$15)</x:f>
        <x:v>3995570.4915664243</x:v>
      </x:c>
      <x:c r="AE314" s="97" t="n">
        <x:f>MAX(0,AD314*(1+EXP((LN(1+'Monte Carlo'!$K$10)-0.5*'Monte Carlo'!$K$12^2)+'Monte Carlo'!$K$12*((RAND()+RAND()+RAND()+RAND()+RAND()+RAND()+RAND()+RAND()+RAND()+RAND()+RAND()+RAND())-6))-1)+AE$15)</x:f>
        <x:v>5147069.300125574</x:v>
      </x:c>
      <x:c r="AF314" s="97" t="n">
        <x:f>MAX(0,AE314*(1+EXP((LN(1+'Monte Carlo'!$K$10)-0.5*'Monte Carlo'!$K$12^2)+'Monte Carlo'!$K$12*((RAND()+RAND()+RAND()+RAND()+RAND()+RAND()+RAND()+RAND()+RAND()+RAND()+RAND()+RAND())-6))-1)+AF$15)</x:f>
        <x:v>6638454.360247623</x:v>
      </x:c>
      <x:c r="AG314" s="97">
        <x:f t="shared" si="6"/>
        <x:v>811515.29252713977</x:v>
      </x:c>
    </x:row>
    <x:row r="315">
      <x:c r="A315" s="93">
        <x:v>294</x:v>
      </x:c>
      <x:c r="B315" s="97" t="n">
        <x:f>IF(AND(UPPER('Monte Carlo'!$K$4)="YES",'Monte Carlo'!$K$5&gt;0),'Monte Carlo'!$K$13,Liquidity_30Y!$C$14)</x:f>
        <x:v>1029031.25</x:v>
      </x:c>
      <x:c r="C315" s="97" t="n">
        <x:f>MAX(0,B315*(1+EXP((LN(1+'Monte Carlo'!$K$10)-0.5*'Monte Carlo'!$K$12^2)+'Monte Carlo'!$K$12*((RAND()+RAND()+RAND()+RAND()+RAND()+RAND()+RAND()+RAND()+RAND()+RAND()+RAND()+RAND())-6))-1)+C$15)</x:f>
        <x:v>1160746.5549790245</x:v>
      </x:c>
      <x:c r="D315" s="97" t="n">
        <x:f>MAX(0,C315*(1+EXP((LN(1+'Monte Carlo'!$K$10)-0.5*'Monte Carlo'!$K$12^2)+'Monte Carlo'!$K$12*((RAND()+RAND()+RAND()+RAND()+RAND()+RAND()+RAND()+RAND()+RAND()+RAND()+RAND()+RAND())-6))-1)+D$15)</x:f>
        <x:v>826815.2803881313</x:v>
      </x:c>
      <x:c r="E315" s="97" t="n">
        <x:f>MAX(0,D315*(1+EXP((LN(1+'Monte Carlo'!$K$10)-0.5*'Monte Carlo'!$K$12^2)+'Monte Carlo'!$K$12*((RAND()+RAND()+RAND()+RAND()+RAND()+RAND()+RAND()+RAND()+RAND()+RAND()+RAND()+RAND())-6))-1)+E$15)</x:f>
        <x:v>872246.2130693326</x:v>
      </x:c>
      <x:c r="F315" s="97" t="n">
        <x:f>MAX(0,E315*(1+EXP((LN(1+'Monte Carlo'!$K$10)-0.5*'Monte Carlo'!$K$12^2)+'Monte Carlo'!$K$12*((RAND()+RAND()+RAND()+RAND()+RAND()+RAND()+RAND()+RAND()+RAND()+RAND()+RAND()+RAND())-6))-1)+F$15)</x:f>
        <x:v>827114.3122798357</x:v>
      </x:c>
      <x:c r="G315" s="97" t="n">
        <x:f>MAX(0,F315*(1+EXP((LN(1+'Monte Carlo'!$K$10)-0.5*'Monte Carlo'!$K$12^2)+'Monte Carlo'!$K$12*((RAND()+RAND()+RAND()+RAND()+RAND()+RAND()+RAND()+RAND()+RAND()+RAND()+RAND()+RAND())-6))-1)+G$15)</x:f>
        <x:v>1024447.6554969716</x:v>
      </x:c>
      <x:c r="H315" s="97" t="n">
        <x:f>MAX(0,G315*(1+EXP((LN(1+'Monte Carlo'!$K$10)-0.5*'Monte Carlo'!$K$12^2)+'Monte Carlo'!$K$12*((RAND()+RAND()+RAND()+RAND()+RAND()+RAND()+RAND()+RAND()+RAND()+RAND()+RAND()+RAND())-6))-1)+H$15)</x:f>
        <x:v>960217.0578330148</x:v>
      </x:c>
      <x:c r="I315" s="97" t="n">
        <x:f>MAX(0,H315*(1+EXP((LN(1+'Monte Carlo'!$K$10)-0.5*'Monte Carlo'!$K$12^2)+'Monte Carlo'!$K$12*((RAND()+RAND()+RAND()+RAND()+RAND()+RAND()+RAND()+RAND()+RAND()+RAND()+RAND()+RAND())-6))-1)+I$15)</x:f>
        <x:v>1058634.4160425134</x:v>
      </x:c>
      <x:c r="J315" s="97" t="n">
        <x:f>MAX(0,I315*(1+EXP((LN(1+'Monte Carlo'!$K$10)-0.5*'Monte Carlo'!$K$12^2)+'Monte Carlo'!$K$12*((RAND()+RAND()+RAND()+RAND()+RAND()+RAND()+RAND()+RAND()+RAND()+RAND()+RAND()+RAND())-6))-1)+J$15)</x:f>
        <x:v>1065976.319845243</x:v>
      </x:c>
      <x:c r="K315" s="97" t="n">
        <x:f>MAX(0,J315*(1+EXP((LN(1+'Monte Carlo'!$K$10)-0.5*'Monte Carlo'!$K$12^2)+'Monte Carlo'!$K$12*((RAND()+RAND()+RAND()+RAND()+RAND()+RAND()+RAND()+RAND()+RAND()+RAND()+RAND()+RAND())-6))-1)+K$15)</x:f>
        <x:v>961069.8484554279</x:v>
      </x:c>
      <x:c r="L315" s="97" t="n">
        <x:f>MAX(0,K315*(1+EXP((LN(1+'Monte Carlo'!$K$10)-0.5*'Monte Carlo'!$K$12^2)+'Monte Carlo'!$K$12*((RAND()+RAND()+RAND()+RAND()+RAND()+RAND()+RAND()+RAND()+RAND()+RAND()+RAND()+RAND())-6))-1)+L$15)</x:f>
        <x:v>712502.5535576915</x:v>
      </x:c>
      <x:c r="M315" s="97" t="n">
        <x:f>MAX(0,L315*(1+EXP((LN(1+'Monte Carlo'!$K$10)-0.5*'Monte Carlo'!$K$12^2)+'Monte Carlo'!$K$12*((RAND()+RAND()+RAND()+RAND()+RAND()+RAND()+RAND()+RAND()+RAND()+RAND()+RAND()+RAND())-6))-1)+M$15)</x:f>
        <x:v>738541.231270385</x:v>
      </x:c>
      <x:c r="N315" s="97" t="n">
        <x:f>MAX(0,M315*(1+EXP((LN(1+'Monte Carlo'!$K$10)-0.5*'Monte Carlo'!$K$12^2)+'Monte Carlo'!$K$12*((RAND()+RAND()+RAND()+RAND()+RAND()+RAND()+RAND()+RAND()+RAND()+RAND()+RAND()+RAND())-6))-1)+N$15)</x:f>
        <x:v>915479.3343637793</x:v>
      </x:c>
      <x:c r="O315" s="97" t="n">
        <x:f>MAX(0,N315*(1+EXP((LN(1+'Monte Carlo'!$K$10)-0.5*'Monte Carlo'!$K$12^2)+'Monte Carlo'!$K$12*((RAND()+RAND()+RAND()+RAND()+RAND()+RAND()+RAND()+RAND()+RAND()+RAND()+RAND()+RAND())-6))-1)+O$15)</x:f>
        <x:v>728165.1832892296</x:v>
      </x:c>
      <x:c r="P315" s="97" t="n">
        <x:f>MAX(0,O315*(1+EXP((LN(1+'Monte Carlo'!$K$10)-0.5*'Monte Carlo'!$K$12^2)+'Monte Carlo'!$K$12*((RAND()+RAND()+RAND()+RAND()+RAND()+RAND()+RAND()+RAND()+RAND()+RAND()+RAND()+RAND())-6))-1)+P$15)</x:f>
        <x:v>834375.2657370574</x:v>
      </x:c>
      <x:c r="Q315" s="97" t="n">
        <x:f>MAX(0,P315*(1+EXP((LN(1+'Monte Carlo'!$K$10)-0.5*'Monte Carlo'!$K$12^2)+'Monte Carlo'!$K$12*((RAND()+RAND()+RAND()+RAND()+RAND()+RAND()+RAND()+RAND()+RAND()+RAND()+RAND()+RAND())-6))-1)+Q$15)</x:f>
        <x:v>843769.6535743142</x:v>
      </x:c>
      <x:c r="R315" s="97" t="n">
        <x:f>MAX(0,Q315*(1+EXP((LN(1+'Monte Carlo'!$K$10)-0.5*'Monte Carlo'!$K$12^2)+'Monte Carlo'!$K$12*((RAND()+RAND()+RAND()+RAND()+RAND()+RAND()+RAND()+RAND()+RAND()+RAND()+RAND()+RAND())-6))-1)+R$15)</x:f>
        <x:v>906798.3901452154</x:v>
      </x:c>
      <x:c r="S315" s="97" t="n">
        <x:f>MAX(0,R315*(1+EXP((LN(1+'Monte Carlo'!$K$10)-0.5*'Monte Carlo'!$K$12^2)+'Monte Carlo'!$K$12*((RAND()+RAND()+RAND()+RAND()+RAND()+RAND()+RAND()+RAND()+RAND()+RAND()+RAND()+RAND())-6))-1)+S$15)</x:f>
        <x:v>640115.7212605483</x:v>
      </x:c>
      <x:c r="T315" s="97" t="n">
        <x:f>MAX(0,S315*(1+EXP((LN(1+'Monte Carlo'!$K$10)-0.5*'Monte Carlo'!$K$12^2)+'Monte Carlo'!$K$12*((RAND()+RAND()+RAND()+RAND()+RAND()+RAND()+RAND()+RAND()+RAND()+RAND()+RAND()+RAND())-6))-1)+T$15)</x:f>
        <x:v>643280.2277065604</x:v>
      </x:c>
      <x:c r="U315" s="97" t="n">
        <x:f>MAX(0,T315*(1+EXP((LN(1+'Monte Carlo'!$K$10)-0.5*'Monte Carlo'!$K$12^2)+'Monte Carlo'!$K$12*((RAND()+RAND()+RAND()+RAND()+RAND()+RAND()+RAND()+RAND()+RAND()+RAND()+RAND()+RAND())-6))-1)+U$15)</x:f>
        <x:v>789939.9216398397</x:v>
      </x:c>
      <x:c r="V315" s="97" t="n">
        <x:f>MAX(0,U315*(1+EXP((LN(1+'Monte Carlo'!$K$10)-0.5*'Monte Carlo'!$K$12^2)+'Monte Carlo'!$K$12*((RAND()+RAND()+RAND()+RAND()+RAND()+RAND()+RAND()+RAND()+RAND()+RAND()+RAND()+RAND())-6))-1)+V$15)</x:f>
        <x:v>707431.8894228799</x:v>
      </x:c>
      <x:c r="W315" s="97" t="n">
        <x:f>MAX(0,V315*(1+EXP((LN(1+'Monte Carlo'!$K$10)-0.5*'Monte Carlo'!$K$12^2)+'Monte Carlo'!$K$12*((RAND()+RAND()+RAND()+RAND()+RAND()+RAND()+RAND()+RAND()+RAND()+RAND()+RAND()+RAND())-6))-1)+W$15)</x:f>
        <x:v>694066.0125576656</x:v>
      </x:c>
      <x:c r="X315" s="97" t="n">
        <x:f>MAX(0,W315*(1+EXP((LN(1+'Monte Carlo'!$K$10)-0.5*'Monte Carlo'!$K$12^2)+'Monte Carlo'!$K$12*((RAND()+RAND()+RAND()+RAND()+RAND()+RAND()+RAND()+RAND()+RAND()+RAND()+RAND()+RAND())-6))-1)+X$15)</x:f>
        <x:v>890779.0122965666</x:v>
      </x:c>
      <x:c r="Y315" s="97" t="n">
        <x:f>MAX(0,X315*(1+EXP((LN(1+'Monte Carlo'!$K$10)-0.5*'Monte Carlo'!$K$12^2)+'Monte Carlo'!$K$12*((RAND()+RAND()+RAND()+RAND()+RAND()+RAND()+RAND()+RAND()+RAND()+RAND()+RAND()+RAND())-6))-1)+Y$15)</x:f>
        <x:v>797563.9300526003</x:v>
      </x:c>
      <x:c r="Z315" s="97" t="n">
        <x:f>MAX(0,Y315*(1+EXP((LN(1+'Monte Carlo'!$K$10)-0.5*'Monte Carlo'!$K$12^2)+'Monte Carlo'!$K$12*((RAND()+RAND()+RAND()+RAND()+RAND()+RAND()+RAND()+RAND()+RAND()+RAND()+RAND()+RAND())-6))-1)+Z$15)</x:f>
        <x:v>896715.2523336234</x:v>
      </x:c>
      <x:c r="AA315" s="97" t="n">
        <x:f>MAX(0,Z315*(1+EXP((LN(1+'Monte Carlo'!$K$10)-0.5*'Monte Carlo'!$K$12^2)+'Monte Carlo'!$K$12*((RAND()+RAND()+RAND()+RAND()+RAND()+RAND()+RAND()+RAND()+RAND()+RAND()+RAND()+RAND())-6))-1)+AA$15)</x:f>
        <x:v>857542.5961664118</x:v>
      </x:c>
      <x:c r="AB315" s="97" t="n">
        <x:f>MAX(0,AA315*(1+EXP((LN(1+'Monte Carlo'!$K$10)-0.5*'Monte Carlo'!$K$12^2)+'Monte Carlo'!$K$12*((RAND()+RAND()+RAND()+RAND()+RAND()+RAND()+RAND()+RAND()+RAND()+RAND()+RAND()+RAND())-6))-1)+AB$15)</x:f>
        <x:v>984281.4470549799</x:v>
      </x:c>
      <x:c r="AC315" s="97" t="n">
        <x:f>MAX(0,AB315*(1+EXP((LN(1+'Monte Carlo'!$K$10)-0.5*'Monte Carlo'!$K$12^2)+'Monte Carlo'!$K$12*((RAND()+RAND()+RAND()+RAND()+RAND()+RAND()+RAND()+RAND()+RAND()+RAND()+RAND()+RAND())-6))-1)+AC$15)</x:f>
        <x:v>1177483.3317630913</x:v>
      </x:c>
      <x:c r="AD315" s="97" t="n">
        <x:f>MAX(0,AC315*(1+EXP((LN(1+'Monte Carlo'!$K$10)-0.5*'Monte Carlo'!$K$12^2)+'Monte Carlo'!$K$12*((RAND()+RAND()+RAND()+RAND()+RAND()+RAND()+RAND()+RAND()+RAND()+RAND()+RAND()+RAND())-6))-1)+AD$15)</x:f>
        <x:v>1603667.017787558</x:v>
      </x:c>
      <x:c r="AE315" s="97" t="n">
        <x:f>MAX(0,AD315*(1+EXP((LN(1+'Monte Carlo'!$K$10)-0.5*'Monte Carlo'!$K$12^2)+'Monte Carlo'!$K$12*((RAND()+RAND()+RAND()+RAND()+RAND()+RAND()+RAND()+RAND()+RAND()+RAND()+RAND()+RAND())-6))-1)+AE$15)</x:f>
        <x:v>1857385.5100114539</x:v>
      </x:c>
      <x:c r="AF315" s="97" t="n">
        <x:f>MAX(0,AE315*(1+EXP((LN(1+'Monte Carlo'!$K$10)-0.5*'Monte Carlo'!$K$12^2)+'Monte Carlo'!$K$12*((RAND()+RAND()+RAND()+RAND()+RAND()+RAND()+RAND()+RAND()+RAND()+RAND()+RAND()+RAND())-6))-1)+AF$15)</x:f>
        <x:v>1718489.7888198788</x:v>
      </x:c>
      <x:c r="AG315" s="97">
        <x:f t="shared" si="6"/>
        <x:v>1029031.25</x:v>
      </x:c>
    </x:row>
    <x:row r="316">
      <x:c r="A316" s="93">
        <x:v>295</x:v>
      </x:c>
      <x:c r="B316" s="97" t="n">
        <x:f>IF(AND(UPPER('Monte Carlo'!$K$4)="YES",'Monte Carlo'!$K$5&gt;0),'Monte Carlo'!$K$13,Liquidity_30Y!$C$14)</x:f>
        <x:v>1029031.25</x:v>
      </x:c>
      <x:c r="C316" s="97" t="n">
        <x:f>MAX(0,B316*(1+EXP((LN(1+'Monte Carlo'!$K$10)-0.5*'Monte Carlo'!$K$12^2)+'Monte Carlo'!$K$12*((RAND()+RAND()+RAND()+RAND()+RAND()+RAND()+RAND()+RAND()+RAND()+RAND()+RAND()+RAND())-6))-1)+C$15)</x:f>
        <x:v>1043648.4247482314</x:v>
      </x:c>
      <x:c r="D316" s="97" t="n">
        <x:f>MAX(0,C316*(1+EXP((LN(1+'Monte Carlo'!$K$10)-0.5*'Monte Carlo'!$K$12^2)+'Monte Carlo'!$K$12*((RAND()+RAND()+RAND()+RAND()+RAND()+RAND()+RAND()+RAND()+RAND()+RAND()+RAND()+RAND())-6))-1)+D$15)</x:f>
        <x:v>1063341.3114871008</x:v>
      </x:c>
      <x:c r="E316" s="97" t="n">
        <x:f>MAX(0,D316*(1+EXP((LN(1+'Monte Carlo'!$K$10)-0.5*'Monte Carlo'!$K$12^2)+'Monte Carlo'!$K$12*((RAND()+RAND()+RAND()+RAND()+RAND()+RAND()+RAND()+RAND()+RAND()+RAND()+RAND()+RAND())-6))-1)+E$15)</x:f>
        <x:v>939688.9642811895</x:v>
      </x:c>
      <x:c r="F316" s="97" t="n">
        <x:f>MAX(0,E316*(1+EXP((LN(1+'Monte Carlo'!$K$10)-0.5*'Monte Carlo'!$K$12^2)+'Monte Carlo'!$K$12*((RAND()+RAND()+RAND()+RAND()+RAND()+RAND()+RAND()+RAND()+RAND()+RAND()+RAND()+RAND())-6))-1)+F$15)</x:f>
        <x:v>743060.4508591829</x:v>
      </x:c>
      <x:c r="G316" s="97" t="n">
        <x:f>MAX(0,F316*(1+EXP((LN(1+'Monte Carlo'!$K$10)-0.5*'Monte Carlo'!$K$12^2)+'Monte Carlo'!$K$12*((RAND()+RAND()+RAND()+RAND()+RAND()+RAND()+RAND()+RAND()+RAND()+RAND()+RAND()+RAND())-6))-1)+G$15)</x:f>
        <x:v>704400.1558714462</x:v>
      </x:c>
      <x:c r="H316" s="97" t="n">
        <x:f>MAX(0,G316*(1+EXP((LN(1+'Monte Carlo'!$K$10)-0.5*'Monte Carlo'!$K$12^2)+'Monte Carlo'!$K$12*((RAND()+RAND()+RAND()+RAND()+RAND()+RAND()+RAND()+RAND()+RAND()+RAND()+RAND()+RAND())-6))-1)+H$15)</x:f>
        <x:v>826697.9097669941</x:v>
      </x:c>
      <x:c r="I316" s="97" t="n">
        <x:f>MAX(0,H316*(1+EXP((LN(1+'Monte Carlo'!$K$10)-0.5*'Monte Carlo'!$K$12^2)+'Monte Carlo'!$K$12*((RAND()+RAND()+RAND()+RAND()+RAND()+RAND()+RAND()+RAND()+RAND()+RAND()+RAND()+RAND())-6))-1)+I$15)</x:f>
        <x:v>825750.6813625644</x:v>
      </x:c>
      <x:c r="J316" s="97" t="n">
        <x:f>MAX(0,I316*(1+EXP((LN(1+'Monte Carlo'!$K$10)-0.5*'Monte Carlo'!$K$12^2)+'Monte Carlo'!$K$12*((RAND()+RAND()+RAND()+RAND()+RAND()+RAND()+RAND()+RAND()+RAND()+RAND()+RAND()+RAND())-6))-1)+J$15)</x:f>
        <x:v>926900.9671856227</x:v>
      </x:c>
      <x:c r="K316" s="97" t="n">
        <x:f>MAX(0,J316*(1+EXP((LN(1+'Monte Carlo'!$K$10)-0.5*'Monte Carlo'!$K$12^2)+'Monte Carlo'!$K$12*((RAND()+RAND()+RAND()+RAND()+RAND()+RAND()+RAND()+RAND()+RAND()+RAND()+RAND()+RAND())-6))-1)+K$15)</x:f>
        <x:v>1356704.7334958427</x:v>
      </x:c>
      <x:c r="L316" s="97" t="n">
        <x:f>MAX(0,K316*(1+EXP((LN(1+'Monte Carlo'!$K$10)-0.5*'Monte Carlo'!$K$12^2)+'Monte Carlo'!$K$12*((RAND()+RAND()+RAND()+RAND()+RAND()+RAND()+RAND()+RAND()+RAND()+RAND()+RAND()+RAND())-6))-1)+L$15)</x:f>
        <x:v>1582549.1402504393</x:v>
      </x:c>
      <x:c r="M316" s="97" t="n">
        <x:f>MAX(0,L316*(1+EXP((LN(1+'Monte Carlo'!$K$10)-0.5*'Monte Carlo'!$K$12^2)+'Monte Carlo'!$K$12*((RAND()+RAND()+RAND()+RAND()+RAND()+RAND()+RAND()+RAND()+RAND()+RAND()+RAND()+RAND())-6))-1)+M$15)</x:f>
        <x:v>1427838.0131409534</x:v>
      </x:c>
      <x:c r="N316" s="97" t="n">
        <x:f>MAX(0,M316*(1+EXP((LN(1+'Monte Carlo'!$K$10)-0.5*'Monte Carlo'!$K$12^2)+'Monte Carlo'!$K$12*((RAND()+RAND()+RAND()+RAND()+RAND()+RAND()+RAND()+RAND()+RAND()+RAND()+RAND()+RAND())-6))-1)+N$15)</x:f>
        <x:v>1722742.1929143302</x:v>
      </x:c>
      <x:c r="O316" s="97" t="n">
        <x:f>MAX(0,N316*(1+EXP((LN(1+'Monte Carlo'!$K$10)-0.5*'Monte Carlo'!$K$12^2)+'Monte Carlo'!$K$12*((RAND()+RAND()+RAND()+RAND()+RAND()+RAND()+RAND()+RAND()+RAND()+RAND()+RAND()+RAND())-6))-1)+O$15)</x:f>
        <x:v>2080965.7331252987</x:v>
      </x:c>
      <x:c r="P316" s="97" t="n">
        <x:f>MAX(0,O316*(1+EXP((LN(1+'Monte Carlo'!$K$10)-0.5*'Monte Carlo'!$K$12^2)+'Monte Carlo'!$K$12*((RAND()+RAND()+RAND()+RAND()+RAND()+RAND()+RAND()+RAND()+RAND()+RAND()+RAND()+RAND())-6))-1)+P$15)</x:f>
        <x:v>1971528.8956560816</x:v>
      </x:c>
      <x:c r="Q316" s="97" t="n">
        <x:f>MAX(0,P316*(1+EXP((LN(1+'Monte Carlo'!$K$10)-0.5*'Monte Carlo'!$K$12^2)+'Monte Carlo'!$K$12*((RAND()+RAND()+RAND()+RAND()+RAND()+RAND()+RAND()+RAND()+RAND()+RAND()+RAND()+RAND())-6))-1)+Q$15)</x:f>
        <x:v>2328076.9453326683</x:v>
      </x:c>
      <x:c r="R316" s="97" t="n">
        <x:f>MAX(0,Q316*(1+EXP((LN(1+'Monte Carlo'!$K$10)-0.5*'Monte Carlo'!$K$12^2)+'Monte Carlo'!$K$12*((RAND()+RAND()+RAND()+RAND()+RAND()+RAND()+RAND()+RAND()+RAND()+RAND()+RAND()+RAND())-6))-1)+R$15)</x:f>
        <x:v>2629426.533914382</x:v>
      </x:c>
      <x:c r="S316" s="97" t="n">
        <x:f>MAX(0,R316*(1+EXP((LN(1+'Monte Carlo'!$K$10)-0.5*'Monte Carlo'!$K$12^2)+'Monte Carlo'!$K$12*((RAND()+RAND()+RAND()+RAND()+RAND()+RAND()+RAND()+RAND()+RAND()+RAND()+RAND()+RAND())-6))-1)+S$15)</x:f>
        <x:v>2897122.1136522205</x:v>
      </x:c>
      <x:c r="T316" s="97" t="n">
        <x:f>MAX(0,S316*(1+EXP((LN(1+'Monte Carlo'!$K$10)-0.5*'Monte Carlo'!$K$12^2)+'Monte Carlo'!$K$12*((RAND()+RAND()+RAND()+RAND()+RAND()+RAND()+RAND()+RAND()+RAND()+RAND()+RAND()+RAND())-6))-1)+T$15)</x:f>
        <x:v>3206352.8564258837</x:v>
      </x:c>
      <x:c r="U316" s="97" t="n">
        <x:f>MAX(0,T316*(1+EXP((LN(1+'Monte Carlo'!$K$10)-0.5*'Monte Carlo'!$K$12^2)+'Monte Carlo'!$K$12*((RAND()+RAND()+RAND()+RAND()+RAND()+RAND()+RAND()+RAND()+RAND()+RAND()+RAND()+RAND())-6))-1)+U$15)</x:f>
        <x:v>2491571.5000077244</x:v>
      </x:c>
      <x:c r="V316" s="97" t="n">
        <x:f>MAX(0,U316*(1+EXP((LN(1+'Monte Carlo'!$K$10)-0.5*'Monte Carlo'!$K$12^2)+'Monte Carlo'!$K$12*((RAND()+RAND()+RAND()+RAND()+RAND()+RAND()+RAND()+RAND()+RAND()+RAND()+RAND()+RAND())-6))-1)+V$15)</x:f>
        <x:v>3095293.434241539</x:v>
      </x:c>
      <x:c r="W316" s="97" t="n">
        <x:f>MAX(0,V316*(1+EXP((LN(1+'Monte Carlo'!$K$10)-0.5*'Monte Carlo'!$K$12^2)+'Monte Carlo'!$K$12*((RAND()+RAND()+RAND()+RAND()+RAND()+RAND()+RAND()+RAND()+RAND()+RAND()+RAND()+RAND())-6))-1)+W$15)</x:f>
        <x:v>2665814.1674812976</x:v>
      </x:c>
      <x:c r="X316" s="97" t="n">
        <x:f>MAX(0,W316*(1+EXP((LN(1+'Monte Carlo'!$K$10)-0.5*'Monte Carlo'!$K$12^2)+'Monte Carlo'!$K$12*((RAND()+RAND()+RAND()+RAND()+RAND()+RAND()+RAND()+RAND()+RAND()+RAND()+RAND()+RAND())-6))-1)+X$15)</x:f>
        <x:v>2201947.879508607</x:v>
      </x:c>
      <x:c r="Y316" s="97" t="n">
        <x:f>MAX(0,X316*(1+EXP((LN(1+'Monte Carlo'!$K$10)-0.5*'Monte Carlo'!$K$12^2)+'Monte Carlo'!$K$12*((RAND()+RAND()+RAND()+RAND()+RAND()+RAND()+RAND()+RAND()+RAND()+RAND()+RAND()+RAND())-6))-1)+Y$15)</x:f>
        <x:v>2024490.979467308</x:v>
      </x:c>
      <x:c r="Z316" s="97" t="n">
        <x:f>MAX(0,Y316*(1+EXP((LN(1+'Monte Carlo'!$K$10)-0.5*'Monte Carlo'!$K$12^2)+'Monte Carlo'!$K$12*((RAND()+RAND()+RAND()+RAND()+RAND()+RAND()+RAND()+RAND()+RAND()+RAND()+RAND()+RAND())-6))-1)+Z$15)</x:f>
        <x:v>2247014.5405158023</x:v>
      </x:c>
      <x:c r="AA316" s="97" t="n">
        <x:f>MAX(0,Z316*(1+EXP((LN(1+'Monte Carlo'!$K$10)-0.5*'Monte Carlo'!$K$12^2)+'Monte Carlo'!$K$12*((RAND()+RAND()+RAND()+RAND()+RAND()+RAND()+RAND()+RAND()+RAND()+RAND()+RAND()+RAND())-6))-1)+AA$15)</x:f>
        <x:v>2357867.2363191782</x:v>
      </x:c>
      <x:c r="AB316" s="97" t="n">
        <x:f>MAX(0,AA316*(1+EXP((LN(1+'Monte Carlo'!$K$10)-0.5*'Monte Carlo'!$K$12^2)+'Monte Carlo'!$K$12*((RAND()+RAND()+RAND()+RAND()+RAND()+RAND()+RAND()+RAND()+RAND()+RAND()+RAND()+RAND())-6))-1)+AB$15)</x:f>
        <x:v>2790522.602052799</x:v>
      </x:c>
      <x:c r="AC316" s="97" t="n">
        <x:f>MAX(0,AB316*(1+EXP((LN(1+'Monte Carlo'!$K$10)-0.5*'Monte Carlo'!$K$12^2)+'Monte Carlo'!$K$12*((RAND()+RAND()+RAND()+RAND()+RAND()+RAND()+RAND()+RAND()+RAND()+RAND()+RAND()+RAND())-6))-1)+AC$15)</x:f>
        <x:v>2476897.6419175826</x:v>
      </x:c>
      <x:c r="AD316" s="97" t="n">
        <x:f>MAX(0,AC316*(1+EXP((LN(1+'Monte Carlo'!$K$10)-0.5*'Monte Carlo'!$K$12^2)+'Monte Carlo'!$K$12*((RAND()+RAND()+RAND()+RAND()+RAND()+RAND()+RAND()+RAND()+RAND()+RAND()+RAND()+RAND())-6))-1)+AD$15)</x:f>
        <x:v>3100712.3345191986</x:v>
      </x:c>
      <x:c r="AE316" s="97" t="n">
        <x:f>MAX(0,AD316*(1+EXP((LN(1+'Monte Carlo'!$K$10)-0.5*'Monte Carlo'!$K$12^2)+'Monte Carlo'!$K$12*((RAND()+RAND()+RAND()+RAND()+RAND()+RAND()+RAND()+RAND()+RAND()+RAND()+RAND()+RAND())-6))-1)+AE$15)</x:f>
        <x:v>3861238.540247884</x:v>
      </x:c>
      <x:c r="AF316" s="97" t="n">
        <x:f>MAX(0,AE316*(1+EXP((LN(1+'Monte Carlo'!$K$10)-0.5*'Monte Carlo'!$K$12^2)+'Monte Carlo'!$K$12*((RAND()+RAND()+RAND()+RAND()+RAND()+RAND()+RAND()+RAND()+RAND()+RAND()+RAND()+RAND())-6))-1)+AF$15)</x:f>
        <x:v>3137965.5527338358</x:v>
      </x:c>
      <x:c r="AG316" s="97">
        <x:f t="shared" si="6"/>
        <x:v>1029031.25</x:v>
      </x:c>
    </x:row>
    <x:row r="317">
      <x:c r="A317" s="93">
        <x:v>296</x:v>
      </x:c>
      <x:c r="B317" s="97" t="n">
        <x:f>IF(AND(UPPER('Monte Carlo'!$K$4)="YES",'Monte Carlo'!$K$5&gt;0),'Monte Carlo'!$K$13,Liquidity_30Y!$C$14)</x:f>
        <x:v>1029031.25</x:v>
      </x:c>
      <x:c r="C317" s="97" t="n">
        <x:f>MAX(0,B317*(1+EXP((LN(1+'Monte Carlo'!$K$10)-0.5*'Monte Carlo'!$K$12^2)+'Monte Carlo'!$K$12*((RAND()+RAND()+RAND()+RAND()+RAND()+RAND()+RAND()+RAND()+RAND()+RAND()+RAND()+RAND())-6))-1)+C$15)</x:f>
        <x:v>1173978.8578847917</x:v>
      </x:c>
      <x:c r="D317" s="97" t="n">
        <x:f>MAX(0,C317*(1+EXP((LN(1+'Monte Carlo'!$K$10)-0.5*'Monte Carlo'!$K$12^2)+'Monte Carlo'!$K$12*((RAND()+RAND()+RAND()+RAND()+RAND()+RAND()+RAND()+RAND()+RAND()+RAND()+RAND()+RAND())-6))-1)+D$15)</x:f>
        <x:v>1078677.4378970794</x:v>
      </x:c>
      <x:c r="E317" s="97" t="n">
        <x:f>MAX(0,D317*(1+EXP((LN(1+'Monte Carlo'!$K$10)-0.5*'Monte Carlo'!$K$12^2)+'Monte Carlo'!$K$12*((RAND()+RAND()+RAND()+RAND()+RAND()+RAND()+RAND()+RAND()+RAND()+RAND()+RAND()+RAND())-6))-1)+E$15)</x:f>
        <x:v>1166191.378014406</x:v>
      </x:c>
      <x:c r="F317" s="97" t="n">
        <x:f>MAX(0,E317*(1+EXP((LN(1+'Monte Carlo'!$K$10)-0.5*'Monte Carlo'!$K$12^2)+'Monte Carlo'!$K$12*((RAND()+RAND()+RAND()+RAND()+RAND()+RAND()+RAND()+RAND()+RAND()+RAND()+RAND()+RAND())-6))-1)+F$15)</x:f>
        <x:v>1287789.6099424975</x:v>
      </x:c>
      <x:c r="G317" s="97" t="n">
        <x:f>MAX(0,F317*(1+EXP((LN(1+'Monte Carlo'!$K$10)-0.5*'Monte Carlo'!$K$12^2)+'Monte Carlo'!$K$12*((RAND()+RAND()+RAND()+RAND()+RAND()+RAND()+RAND()+RAND()+RAND()+RAND()+RAND()+RAND())-6))-1)+G$15)</x:f>
        <x:v>1579138.31144918</x:v>
      </x:c>
      <x:c r="H317" s="97" t="n">
        <x:f>MAX(0,G317*(1+EXP((LN(1+'Monte Carlo'!$K$10)-0.5*'Monte Carlo'!$K$12^2)+'Monte Carlo'!$K$12*((RAND()+RAND()+RAND()+RAND()+RAND()+RAND()+RAND()+RAND()+RAND()+RAND()+RAND()+RAND())-6))-1)+H$15)</x:f>
        <x:v>1532545.0249208289</x:v>
      </x:c>
      <x:c r="I317" s="97" t="n">
        <x:f>MAX(0,H317*(1+EXP((LN(1+'Monte Carlo'!$K$10)-0.5*'Monte Carlo'!$K$12^2)+'Monte Carlo'!$K$12*((RAND()+RAND()+RAND()+RAND()+RAND()+RAND()+RAND()+RAND()+RAND()+RAND()+RAND()+RAND())-6))-1)+I$15)</x:f>
        <x:v>1199671.9371586505</x:v>
      </x:c>
      <x:c r="J317" s="97" t="n">
        <x:f>MAX(0,I317*(1+EXP((LN(1+'Monte Carlo'!$K$10)-0.5*'Monte Carlo'!$K$12^2)+'Monte Carlo'!$K$12*((RAND()+RAND()+RAND()+RAND()+RAND()+RAND()+RAND()+RAND()+RAND()+RAND()+RAND()+RAND())-6))-1)+J$15)</x:f>
        <x:v>1109308.7669909443</x:v>
      </x:c>
      <x:c r="K317" s="97" t="n">
        <x:f>MAX(0,J317*(1+EXP((LN(1+'Monte Carlo'!$K$10)-0.5*'Monte Carlo'!$K$12^2)+'Monte Carlo'!$K$12*((RAND()+RAND()+RAND()+RAND()+RAND()+RAND()+RAND()+RAND()+RAND()+RAND()+RAND()+RAND())-6))-1)+K$15)</x:f>
        <x:v>1013416.577763908</x:v>
      </x:c>
      <x:c r="L317" s="97" t="n">
        <x:f>MAX(0,K317*(1+EXP((LN(1+'Monte Carlo'!$K$10)-0.5*'Monte Carlo'!$K$12^2)+'Monte Carlo'!$K$12*((RAND()+RAND()+RAND()+RAND()+RAND()+RAND()+RAND()+RAND()+RAND()+RAND()+RAND()+RAND())-6))-1)+L$15)</x:f>
        <x:v>894923.0831333846</x:v>
      </x:c>
      <x:c r="M317" s="97" t="n">
        <x:f>MAX(0,L317*(1+EXP((LN(1+'Monte Carlo'!$K$10)-0.5*'Monte Carlo'!$K$12^2)+'Monte Carlo'!$K$12*((RAND()+RAND()+RAND()+RAND()+RAND()+RAND()+RAND()+RAND()+RAND()+RAND()+RAND()+RAND())-6))-1)+M$15)</x:f>
        <x:v>988693.8645562433</x:v>
      </x:c>
      <x:c r="N317" s="97" t="n">
        <x:f>MAX(0,M317*(1+EXP((LN(1+'Monte Carlo'!$K$10)-0.5*'Monte Carlo'!$K$12^2)+'Monte Carlo'!$K$12*((RAND()+RAND()+RAND()+RAND()+RAND()+RAND()+RAND()+RAND()+RAND()+RAND()+RAND()+RAND())-6))-1)+N$15)</x:f>
        <x:v>1072046.3805110918</x:v>
      </x:c>
      <x:c r="O317" s="97" t="n">
        <x:f>MAX(0,N317*(1+EXP((LN(1+'Monte Carlo'!$K$10)-0.5*'Monte Carlo'!$K$12^2)+'Monte Carlo'!$K$12*((RAND()+RAND()+RAND()+RAND()+RAND()+RAND()+RAND()+RAND()+RAND()+RAND()+RAND()+RAND())-6))-1)+O$15)</x:f>
        <x:v>1250752.0707031658</x:v>
      </x:c>
      <x:c r="P317" s="97" t="n">
        <x:f>MAX(0,O317*(1+EXP((LN(1+'Monte Carlo'!$K$10)-0.5*'Monte Carlo'!$K$12^2)+'Monte Carlo'!$K$12*((RAND()+RAND()+RAND()+RAND()+RAND()+RAND()+RAND()+RAND()+RAND()+RAND()+RAND()+RAND())-6))-1)+P$15)</x:f>
        <x:v>1133048.4724439783</x:v>
      </x:c>
      <x:c r="Q317" s="97" t="n">
        <x:f>MAX(0,P317*(1+EXP((LN(1+'Monte Carlo'!$K$10)-0.5*'Monte Carlo'!$K$12^2)+'Monte Carlo'!$K$12*((RAND()+RAND()+RAND()+RAND()+RAND()+RAND()+RAND()+RAND()+RAND()+RAND()+RAND()+RAND())-6))-1)+Q$15)</x:f>
        <x:v>1019551.3831248321</x:v>
      </x:c>
      <x:c r="R317" s="97" t="n">
        <x:f>MAX(0,Q317*(1+EXP((LN(1+'Monte Carlo'!$K$10)-0.5*'Monte Carlo'!$K$12^2)+'Monte Carlo'!$K$12*((RAND()+RAND()+RAND()+RAND()+RAND()+RAND()+RAND()+RAND()+RAND()+RAND()+RAND()+RAND())-6))-1)+R$15)</x:f>
        <x:v>935548.1740021554</x:v>
      </x:c>
      <x:c r="S317" s="97" t="n">
        <x:f>MAX(0,R317*(1+EXP((LN(1+'Monte Carlo'!$K$10)-0.5*'Monte Carlo'!$K$12^2)+'Monte Carlo'!$K$12*((RAND()+RAND()+RAND()+RAND()+RAND()+RAND()+RAND()+RAND()+RAND()+RAND()+RAND()+RAND())-6))-1)+S$15)</x:f>
        <x:v>930701.8629248792</x:v>
      </x:c>
      <x:c r="T317" s="97" t="n">
        <x:f>MAX(0,S317*(1+EXP((LN(1+'Monte Carlo'!$K$10)-0.5*'Monte Carlo'!$K$12^2)+'Monte Carlo'!$K$12*((RAND()+RAND()+RAND()+RAND()+RAND()+RAND()+RAND()+RAND()+RAND()+RAND()+RAND()+RAND())-6))-1)+T$15)</x:f>
        <x:v>976526.5734975453</x:v>
      </x:c>
      <x:c r="U317" s="97" t="n">
        <x:f>MAX(0,T317*(1+EXP((LN(1+'Monte Carlo'!$K$10)-0.5*'Monte Carlo'!$K$12^2)+'Monte Carlo'!$K$12*((RAND()+RAND()+RAND()+RAND()+RAND()+RAND()+RAND()+RAND()+RAND()+RAND()+RAND()+RAND())-6))-1)+U$15)</x:f>
        <x:v>1435271.4078068007</x:v>
      </x:c>
      <x:c r="V317" s="97" t="n">
        <x:f>MAX(0,U317*(1+EXP((LN(1+'Monte Carlo'!$K$10)-0.5*'Monte Carlo'!$K$12^2)+'Monte Carlo'!$K$12*((RAND()+RAND()+RAND()+RAND()+RAND()+RAND()+RAND()+RAND()+RAND()+RAND()+RAND()+RAND())-6))-1)+V$15)</x:f>
        <x:v>1392188.6656466564</x:v>
      </x:c>
      <x:c r="W317" s="97" t="n">
        <x:f>MAX(0,V317*(1+EXP((LN(1+'Monte Carlo'!$K$10)-0.5*'Monte Carlo'!$K$12^2)+'Monte Carlo'!$K$12*((RAND()+RAND()+RAND()+RAND()+RAND()+RAND()+RAND()+RAND()+RAND()+RAND()+RAND()+RAND())-6))-1)+W$15)</x:f>
        <x:v>1668715.0324506867</x:v>
      </x:c>
      <x:c r="X317" s="97" t="n">
        <x:f>MAX(0,W317*(1+EXP((LN(1+'Monte Carlo'!$K$10)-0.5*'Monte Carlo'!$K$12^2)+'Monte Carlo'!$K$12*((RAND()+RAND()+RAND()+RAND()+RAND()+RAND()+RAND()+RAND()+RAND()+RAND()+RAND()+RAND())-6))-1)+X$15)</x:f>
        <x:v>2068875.0892352706</x:v>
      </x:c>
      <x:c r="Y317" s="97" t="n">
        <x:f>MAX(0,X317*(1+EXP((LN(1+'Monte Carlo'!$K$10)-0.5*'Monte Carlo'!$K$12^2)+'Monte Carlo'!$K$12*((RAND()+RAND()+RAND()+RAND()+RAND()+RAND()+RAND()+RAND()+RAND()+RAND()+RAND()+RAND())-6))-1)+Y$15)</x:f>
        <x:v>2008229.542219896</x:v>
      </x:c>
      <x:c r="Z317" s="97" t="n">
        <x:f>MAX(0,Y317*(1+EXP((LN(1+'Monte Carlo'!$K$10)-0.5*'Monte Carlo'!$K$12^2)+'Monte Carlo'!$K$12*((RAND()+RAND()+RAND()+RAND()+RAND()+RAND()+RAND()+RAND()+RAND()+RAND()+RAND()+RAND())-6))-1)+Z$15)</x:f>
        <x:v>2232913.3621842484</x:v>
      </x:c>
      <x:c r="AA317" s="97" t="n">
        <x:f>MAX(0,Z317*(1+EXP((LN(1+'Monte Carlo'!$K$10)-0.5*'Monte Carlo'!$K$12^2)+'Monte Carlo'!$K$12*((RAND()+RAND()+RAND()+RAND()+RAND()+RAND()+RAND()+RAND()+RAND()+RAND()+RAND()+RAND())-6))-1)+AA$15)</x:f>
        <x:v>1835163.2277105057</x:v>
      </x:c>
      <x:c r="AB317" s="97" t="n">
        <x:f>MAX(0,AA317*(1+EXP((LN(1+'Monte Carlo'!$K$10)-0.5*'Monte Carlo'!$K$12^2)+'Monte Carlo'!$K$12*((RAND()+RAND()+RAND()+RAND()+RAND()+RAND()+RAND()+RAND()+RAND()+RAND()+RAND()+RAND())-6))-1)+AB$15)</x:f>
        <x:v>2080873.691413388</x:v>
      </x:c>
      <x:c r="AC317" s="97" t="n">
        <x:f>MAX(0,AB317*(1+EXP((LN(1+'Monte Carlo'!$K$10)-0.5*'Monte Carlo'!$K$12^2)+'Monte Carlo'!$K$12*((RAND()+RAND()+RAND()+RAND()+RAND()+RAND()+RAND()+RAND()+RAND()+RAND()+RAND()+RAND())-6))-1)+AC$15)</x:f>
        <x:v>2652263.0960589987</x:v>
      </x:c>
      <x:c r="AD317" s="97" t="n">
        <x:f>MAX(0,AC317*(1+EXP((LN(1+'Monte Carlo'!$K$10)-0.5*'Monte Carlo'!$K$12^2)+'Monte Carlo'!$K$12*((RAND()+RAND()+RAND()+RAND()+RAND()+RAND()+RAND()+RAND()+RAND()+RAND()+RAND()+RAND())-6))-1)+AD$15)</x:f>
        <x:v>2605726.6728873327</x:v>
      </x:c>
      <x:c r="AE317" s="97" t="n">
        <x:f>MAX(0,AD317*(1+EXP((LN(1+'Monte Carlo'!$K$10)-0.5*'Monte Carlo'!$K$12^2)+'Monte Carlo'!$K$12*((RAND()+RAND()+RAND()+RAND()+RAND()+RAND()+RAND()+RAND()+RAND()+RAND()+RAND()+RAND())-6))-1)+AE$15)</x:f>
        <x:v>3127611.9544395306</x:v>
      </x:c>
      <x:c r="AF317" s="97" t="n">
        <x:f>MAX(0,AE317*(1+EXP((LN(1+'Monte Carlo'!$K$10)-0.5*'Monte Carlo'!$K$12^2)+'Monte Carlo'!$K$12*((RAND()+RAND()+RAND()+RAND()+RAND()+RAND()+RAND()+RAND()+RAND()+RAND()+RAND()+RAND())-6))-1)+AF$15)</x:f>
        <x:v>2955033.971285098</x:v>
      </x:c>
      <x:c r="AG317" s="97">
        <x:f t="shared" si="6"/>
        <x:v>1029031.25</x:v>
      </x:c>
    </x:row>
    <x:row r="318">
      <x:c r="A318" s="93">
        <x:v>297</x:v>
      </x:c>
      <x:c r="B318" s="97" t="n">
        <x:f>IF(AND(UPPER('Monte Carlo'!$K$4)="YES",'Monte Carlo'!$K$5&gt;0),'Monte Carlo'!$K$13,Liquidity_30Y!$C$14)</x:f>
        <x:v>1029031.25</x:v>
      </x:c>
      <x:c r="C318" s="97" t="n">
        <x:f>MAX(0,B318*(1+EXP((LN(1+'Monte Carlo'!$K$10)-0.5*'Monte Carlo'!$K$12^2)+'Monte Carlo'!$K$12*((RAND()+RAND()+RAND()+RAND()+RAND()+RAND()+RAND()+RAND()+RAND()+RAND()+RAND()+RAND())-6))-1)+C$15)</x:f>
        <x:v>1276583.1874708757</x:v>
      </x:c>
      <x:c r="D318" s="97" t="n">
        <x:f>MAX(0,C318*(1+EXP((LN(1+'Monte Carlo'!$K$10)-0.5*'Monte Carlo'!$K$12^2)+'Monte Carlo'!$K$12*((RAND()+RAND()+RAND()+RAND()+RAND()+RAND()+RAND()+RAND()+RAND()+RAND()+RAND()+RAND())-6))-1)+D$15)</x:f>
        <x:v>1363805.7078945166</x:v>
      </x:c>
      <x:c r="E318" s="97" t="n">
        <x:f>MAX(0,D318*(1+EXP((LN(1+'Monte Carlo'!$K$10)-0.5*'Monte Carlo'!$K$12^2)+'Monte Carlo'!$K$12*((RAND()+RAND()+RAND()+RAND()+RAND()+RAND()+RAND()+RAND()+RAND()+RAND()+RAND()+RAND())-6))-1)+E$15)</x:f>
        <x:v>1970344.782565279</x:v>
      </x:c>
      <x:c r="F318" s="97" t="n">
        <x:f>MAX(0,E318*(1+EXP((LN(1+'Monte Carlo'!$K$10)-0.5*'Monte Carlo'!$K$12^2)+'Monte Carlo'!$K$12*((RAND()+RAND()+RAND()+RAND()+RAND()+RAND()+RAND()+RAND()+RAND()+RAND()+RAND()+RAND())-6))-1)+F$15)</x:f>
        <x:v>2331471.24531559</x:v>
      </x:c>
      <x:c r="G318" s="97" t="n">
        <x:f>MAX(0,F318*(1+EXP((LN(1+'Monte Carlo'!$K$10)-0.5*'Monte Carlo'!$K$12^2)+'Monte Carlo'!$K$12*((RAND()+RAND()+RAND()+RAND()+RAND()+RAND()+RAND()+RAND()+RAND()+RAND()+RAND()+RAND())-6))-1)+G$15)</x:f>
        <x:v>2117894.9671009127</x:v>
      </x:c>
      <x:c r="H318" s="97" t="n">
        <x:f>MAX(0,G318*(1+EXP((LN(1+'Monte Carlo'!$K$10)-0.5*'Monte Carlo'!$K$12^2)+'Monte Carlo'!$K$12*((RAND()+RAND()+RAND()+RAND()+RAND()+RAND()+RAND()+RAND()+RAND()+RAND()+RAND()+RAND())-6))-1)+H$15)</x:f>
        <x:v>2365172.1926648896</x:v>
      </x:c>
      <x:c r="I318" s="97" t="n">
        <x:f>MAX(0,H318*(1+EXP((LN(1+'Monte Carlo'!$K$10)-0.5*'Monte Carlo'!$K$12^2)+'Monte Carlo'!$K$12*((RAND()+RAND()+RAND()+RAND()+RAND()+RAND()+RAND()+RAND()+RAND()+RAND()+RAND()+RAND())-6))-1)+I$15)</x:f>
        <x:v>2398202.253317866</x:v>
      </x:c>
      <x:c r="J318" s="97" t="n">
        <x:f>MAX(0,I318*(1+EXP((LN(1+'Monte Carlo'!$K$10)-0.5*'Monte Carlo'!$K$12^2)+'Monte Carlo'!$K$12*((RAND()+RAND()+RAND()+RAND()+RAND()+RAND()+RAND()+RAND()+RAND()+RAND()+RAND()+RAND())-6))-1)+J$15)</x:f>
        <x:v>2285515.9972899836</x:v>
      </x:c>
      <x:c r="K318" s="97" t="n">
        <x:f>MAX(0,J318*(1+EXP((LN(1+'Monte Carlo'!$K$10)-0.5*'Monte Carlo'!$K$12^2)+'Monte Carlo'!$K$12*((RAND()+RAND()+RAND()+RAND()+RAND()+RAND()+RAND()+RAND()+RAND()+RAND()+RAND()+RAND())-6))-1)+K$15)</x:f>
        <x:v>2729833.172842661</x:v>
      </x:c>
      <x:c r="L318" s="97" t="n">
        <x:f>MAX(0,K318*(1+EXP((LN(1+'Monte Carlo'!$K$10)-0.5*'Monte Carlo'!$K$12^2)+'Monte Carlo'!$K$12*((RAND()+RAND()+RAND()+RAND()+RAND()+RAND()+RAND()+RAND()+RAND()+RAND()+RAND()+RAND())-6))-1)+L$15)</x:f>
        <x:v>3948471.014274814</x:v>
      </x:c>
      <x:c r="M318" s="97" t="n">
        <x:f>MAX(0,L318*(1+EXP((LN(1+'Monte Carlo'!$K$10)-0.5*'Monte Carlo'!$K$12^2)+'Monte Carlo'!$K$12*((RAND()+RAND()+RAND()+RAND()+RAND()+RAND()+RAND()+RAND()+RAND()+RAND()+RAND()+RAND())-6))-1)+M$15)</x:f>
        <x:v>3811213.9713226273</x:v>
      </x:c>
      <x:c r="N318" s="97" t="n">
        <x:f>MAX(0,M318*(1+EXP((LN(1+'Monte Carlo'!$K$10)-0.5*'Monte Carlo'!$K$12^2)+'Monte Carlo'!$K$12*((RAND()+RAND()+RAND()+RAND()+RAND()+RAND()+RAND()+RAND()+RAND()+RAND()+RAND()+RAND())-6))-1)+N$15)</x:f>
        <x:v>4236593.614411387</x:v>
      </x:c>
      <x:c r="O318" s="97" t="n">
        <x:f>MAX(0,N318*(1+EXP((LN(1+'Monte Carlo'!$K$10)-0.5*'Monte Carlo'!$K$12^2)+'Monte Carlo'!$K$12*((RAND()+RAND()+RAND()+RAND()+RAND()+RAND()+RAND()+RAND()+RAND()+RAND()+RAND()+RAND())-6))-1)+O$15)</x:f>
        <x:v>4514376.154893742</x:v>
      </x:c>
      <x:c r="P318" s="97" t="n">
        <x:f>MAX(0,O318*(1+EXP((LN(1+'Monte Carlo'!$K$10)-0.5*'Monte Carlo'!$K$12^2)+'Monte Carlo'!$K$12*((RAND()+RAND()+RAND()+RAND()+RAND()+RAND()+RAND()+RAND()+RAND()+RAND()+RAND()+RAND())-6))-1)+P$15)</x:f>
        <x:v>4686897.661041908</x:v>
      </x:c>
      <x:c r="Q318" s="97" t="n">
        <x:f>MAX(0,P318*(1+EXP((LN(1+'Monte Carlo'!$K$10)-0.5*'Monte Carlo'!$K$12^2)+'Monte Carlo'!$K$12*((RAND()+RAND()+RAND()+RAND()+RAND()+RAND()+RAND()+RAND()+RAND()+RAND()+RAND()+RAND())-6))-1)+Q$15)</x:f>
        <x:v>5679843.627253689</x:v>
      </x:c>
      <x:c r="R318" s="97" t="n">
        <x:f>MAX(0,Q318*(1+EXP((LN(1+'Monte Carlo'!$K$10)-0.5*'Monte Carlo'!$K$12^2)+'Monte Carlo'!$K$12*((RAND()+RAND()+RAND()+RAND()+RAND()+RAND()+RAND()+RAND()+RAND()+RAND()+RAND()+RAND())-6))-1)+R$15)</x:f>
        <x:v>5820223.8315587295</x:v>
      </x:c>
      <x:c r="S318" s="97" t="n">
        <x:f>MAX(0,R318*(1+EXP((LN(1+'Monte Carlo'!$K$10)-0.5*'Monte Carlo'!$K$12^2)+'Monte Carlo'!$K$12*((RAND()+RAND()+RAND()+RAND()+RAND()+RAND()+RAND()+RAND()+RAND()+RAND()+RAND()+RAND())-6))-1)+S$15)</x:f>
        <x:v>5670296.002835163</x:v>
      </x:c>
      <x:c r="T318" s="97" t="n">
        <x:f>MAX(0,S318*(1+EXP((LN(1+'Monte Carlo'!$K$10)-0.5*'Monte Carlo'!$K$12^2)+'Monte Carlo'!$K$12*((RAND()+RAND()+RAND()+RAND()+RAND()+RAND()+RAND()+RAND()+RAND()+RAND()+RAND()+RAND())-6))-1)+T$15)</x:f>
        <x:v>5263242.019345259</x:v>
      </x:c>
      <x:c r="U318" s="97" t="n">
        <x:f>MAX(0,T318*(1+EXP((LN(1+'Monte Carlo'!$K$10)-0.5*'Monte Carlo'!$K$12^2)+'Monte Carlo'!$K$12*((RAND()+RAND()+RAND()+RAND()+RAND()+RAND()+RAND()+RAND()+RAND()+RAND()+RAND()+RAND())-6))-1)+U$15)</x:f>
        <x:v>5531818.965570751</x:v>
      </x:c>
      <x:c r="V318" s="97" t="n">
        <x:f>MAX(0,U318*(1+EXP((LN(1+'Monte Carlo'!$K$10)-0.5*'Monte Carlo'!$K$12^2)+'Monte Carlo'!$K$12*((RAND()+RAND()+RAND()+RAND()+RAND()+RAND()+RAND()+RAND()+RAND()+RAND()+RAND()+RAND())-6))-1)+V$15)</x:f>
        <x:v>5083036.555139475</x:v>
      </x:c>
      <x:c r="W318" s="97" t="n">
        <x:f>MAX(0,V318*(1+EXP((LN(1+'Monte Carlo'!$K$10)-0.5*'Monte Carlo'!$K$12^2)+'Monte Carlo'!$K$12*((RAND()+RAND()+RAND()+RAND()+RAND()+RAND()+RAND()+RAND()+RAND()+RAND()+RAND()+RAND())-6))-1)+W$15)</x:f>
        <x:v>5150326.6935808</x:v>
      </x:c>
      <x:c r="X318" s="97" t="n">
        <x:f>MAX(0,W318*(1+EXP((LN(1+'Monte Carlo'!$K$10)-0.5*'Monte Carlo'!$K$12^2)+'Monte Carlo'!$K$12*((RAND()+RAND()+RAND()+RAND()+RAND()+RAND()+RAND()+RAND()+RAND()+RAND()+RAND()+RAND())-6))-1)+X$15)</x:f>
        <x:v>4326339.62995031</x:v>
      </x:c>
      <x:c r="Y318" s="97" t="n">
        <x:f>MAX(0,X318*(1+EXP((LN(1+'Monte Carlo'!$K$10)-0.5*'Monte Carlo'!$K$12^2)+'Monte Carlo'!$K$12*((RAND()+RAND()+RAND()+RAND()+RAND()+RAND()+RAND()+RAND()+RAND()+RAND()+RAND()+RAND())-6))-1)+Y$15)</x:f>
        <x:v>4539112.123900942</x:v>
      </x:c>
      <x:c r="Z318" s="97" t="n">
        <x:f>MAX(0,Y318*(1+EXP((LN(1+'Monte Carlo'!$K$10)-0.5*'Monte Carlo'!$K$12^2)+'Monte Carlo'!$K$12*((RAND()+RAND()+RAND()+RAND()+RAND()+RAND()+RAND()+RAND()+RAND()+RAND()+RAND()+RAND())-6))-1)+Z$15)</x:f>
        <x:v>5259709.607433189</x:v>
      </x:c>
      <x:c r="AA318" s="97" t="n">
        <x:f>MAX(0,Z318*(1+EXP((LN(1+'Monte Carlo'!$K$10)-0.5*'Monte Carlo'!$K$12^2)+'Monte Carlo'!$K$12*((RAND()+RAND()+RAND()+RAND()+RAND()+RAND()+RAND()+RAND()+RAND()+RAND()+RAND()+RAND())-6))-1)+AA$15)</x:f>
        <x:v>4584255.859354308</x:v>
      </x:c>
      <x:c r="AB318" s="97" t="n">
        <x:f>MAX(0,AA318*(1+EXP((LN(1+'Monte Carlo'!$K$10)-0.5*'Monte Carlo'!$K$12^2)+'Monte Carlo'!$K$12*((RAND()+RAND()+RAND()+RAND()+RAND()+RAND()+RAND()+RAND()+RAND()+RAND()+RAND()+RAND())-6))-1)+AB$15)</x:f>
        <x:v>5126671.711064617</x:v>
      </x:c>
      <x:c r="AC318" s="97" t="n">
        <x:f>MAX(0,AB318*(1+EXP((LN(1+'Monte Carlo'!$K$10)-0.5*'Monte Carlo'!$K$12^2)+'Monte Carlo'!$K$12*((RAND()+RAND()+RAND()+RAND()+RAND()+RAND()+RAND()+RAND()+RAND()+RAND()+RAND()+RAND())-6))-1)+AC$15)</x:f>
        <x:v>6019074.223100094</x:v>
      </x:c>
      <x:c r="AD318" s="97" t="n">
        <x:f>MAX(0,AC318*(1+EXP((LN(1+'Monte Carlo'!$K$10)-0.5*'Monte Carlo'!$K$12^2)+'Monte Carlo'!$K$12*((RAND()+RAND()+RAND()+RAND()+RAND()+RAND()+RAND()+RAND()+RAND()+RAND()+RAND()+RAND())-6))-1)+AD$15)</x:f>
        <x:v>5313853.683871712</x:v>
      </x:c>
      <x:c r="AE318" s="97" t="n">
        <x:f>MAX(0,AD318*(1+EXP((LN(1+'Monte Carlo'!$K$10)-0.5*'Monte Carlo'!$K$12^2)+'Monte Carlo'!$K$12*((RAND()+RAND()+RAND()+RAND()+RAND()+RAND()+RAND()+RAND()+RAND()+RAND()+RAND()+RAND())-6))-1)+AE$15)</x:f>
        <x:v>6091394.087888565</x:v>
      </x:c>
      <x:c r="AF318" s="97" t="n">
        <x:f>MAX(0,AE318*(1+EXP((LN(1+'Monte Carlo'!$K$10)-0.5*'Monte Carlo'!$K$12^2)+'Monte Carlo'!$K$12*((RAND()+RAND()+RAND()+RAND()+RAND()+RAND()+RAND()+RAND()+RAND()+RAND()+RAND()+RAND())-6))-1)+AF$15)</x:f>
        <x:v>6220411.560977884</x:v>
      </x:c>
      <x:c r="AG318" s="97">
        <x:f t="shared" si="6"/>
        <x:v>811662.76305977872</x:v>
      </x:c>
    </x:row>
    <x:row r="319">
      <x:c r="A319" s="93">
        <x:v>298</x:v>
      </x:c>
      <x:c r="B319" s="97" t="n">
        <x:f>IF(AND(UPPER('Monte Carlo'!$K$4)="YES",'Monte Carlo'!$K$5&gt;0),'Monte Carlo'!$K$13,Liquidity_30Y!$C$14)</x:f>
        <x:v>1029031.25</x:v>
      </x:c>
      <x:c r="C319" s="97" t="n">
        <x:f>MAX(0,B319*(1+EXP((LN(1+'Monte Carlo'!$K$10)-0.5*'Monte Carlo'!$K$12^2)+'Monte Carlo'!$K$12*((RAND()+RAND()+RAND()+RAND()+RAND()+RAND()+RAND()+RAND()+RAND()+RAND()+RAND()+RAND())-6))-1)+C$15)</x:f>
        <x:v>1277790.7056478676</x:v>
      </x:c>
      <x:c r="D319" s="97" t="n">
        <x:f>MAX(0,C319*(1+EXP((LN(1+'Monte Carlo'!$K$10)-0.5*'Monte Carlo'!$K$12^2)+'Monte Carlo'!$K$12*((RAND()+RAND()+RAND()+RAND()+RAND()+RAND()+RAND()+RAND()+RAND()+RAND()+RAND()+RAND())-6))-1)+D$15)</x:f>
        <x:v>1312313.1382213654</x:v>
      </x:c>
      <x:c r="E319" s="97" t="n">
        <x:f>MAX(0,D319*(1+EXP((LN(1+'Monte Carlo'!$K$10)-0.5*'Monte Carlo'!$K$12^2)+'Monte Carlo'!$K$12*((RAND()+RAND()+RAND()+RAND()+RAND()+RAND()+RAND()+RAND()+RAND()+RAND()+RAND()+RAND())-6))-1)+E$15)</x:f>
        <x:v>1411809.2890771201</x:v>
      </x:c>
      <x:c r="F319" s="97" t="n">
        <x:f>MAX(0,E319*(1+EXP((LN(1+'Monte Carlo'!$K$10)-0.5*'Monte Carlo'!$K$12^2)+'Monte Carlo'!$K$12*((RAND()+RAND()+RAND()+RAND()+RAND()+RAND()+RAND()+RAND()+RAND()+RAND()+RAND()+RAND())-6))-1)+F$15)</x:f>
        <x:v>1383270.0288479766</x:v>
      </x:c>
      <x:c r="G319" s="97" t="n">
        <x:f>MAX(0,F319*(1+EXP((LN(1+'Monte Carlo'!$K$10)-0.5*'Monte Carlo'!$K$12^2)+'Monte Carlo'!$K$12*((RAND()+RAND()+RAND()+RAND()+RAND()+RAND()+RAND()+RAND()+RAND()+RAND()+RAND()+RAND())-6))-1)+G$15)</x:f>
        <x:v>1740779.7244632847</x:v>
      </x:c>
      <x:c r="H319" s="97" t="n">
        <x:f>MAX(0,G319*(1+EXP((LN(1+'Monte Carlo'!$K$10)-0.5*'Monte Carlo'!$K$12^2)+'Monte Carlo'!$K$12*((RAND()+RAND()+RAND()+RAND()+RAND()+RAND()+RAND()+RAND()+RAND()+RAND()+RAND()+RAND())-6))-1)+H$15)</x:f>
        <x:v>1919259.9378719945</x:v>
      </x:c>
      <x:c r="I319" s="97" t="n">
        <x:f>MAX(0,H319*(1+EXP((LN(1+'Monte Carlo'!$K$10)-0.5*'Monte Carlo'!$K$12^2)+'Monte Carlo'!$K$12*((RAND()+RAND()+RAND()+RAND()+RAND()+RAND()+RAND()+RAND()+RAND()+RAND()+RAND()+RAND())-6))-1)+I$15)</x:f>
        <x:v>2295951.470385236</x:v>
      </x:c>
      <x:c r="J319" s="97" t="n">
        <x:f>MAX(0,I319*(1+EXP((LN(1+'Monte Carlo'!$K$10)-0.5*'Monte Carlo'!$K$12^2)+'Monte Carlo'!$K$12*((RAND()+RAND()+RAND()+RAND()+RAND()+RAND()+RAND()+RAND()+RAND()+RAND()+RAND()+RAND())-6))-1)+J$15)</x:f>
        <x:v>3634876.596011478</x:v>
      </x:c>
      <x:c r="K319" s="97" t="n">
        <x:f>MAX(0,J319*(1+EXP((LN(1+'Monte Carlo'!$K$10)-0.5*'Monte Carlo'!$K$12^2)+'Monte Carlo'!$K$12*((RAND()+RAND()+RAND()+RAND()+RAND()+RAND()+RAND()+RAND()+RAND()+RAND()+RAND()+RAND())-6))-1)+K$15)</x:f>
        <x:v>4886660.234737574</x:v>
      </x:c>
      <x:c r="L319" s="97" t="n">
        <x:f>MAX(0,K319*(1+EXP((LN(1+'Monte Carlo'!$K$10)-0.5*'Monte Carlo'!$K$12^2)+'Monte Carlo'!$K$12*((RAND()+RAND()+RAND()+RAND()+RAND()+RAND()+RAND()+RAND()+RAND()+RAND()+RAND()+RAND())-6))-1)+L$15)</x:f>
        <x:v>5054257.763563756</x:v>
      </x:c>
      <x:c r="M319" s="97" t="n">
        <x:f>MAX(0,L319*(1+EXP((LN(1+'Monte Carlo'!$K$10)-0.5*'Monte Carlo'!$K$12^2)+'Monte Carlo'!$K$12*((RAND()+RAND()+RAND()+RAND()+RAND()+RAND()+RAND()+RAND()+RAND()+RAND()+RAND()+RAND())-6))-1)+M$15)</x:f>
        <x:v>6254042.110019246</x:v>
      </x:c>
      <x:c r="N319" s="97" t="n">
        <x:f>MAX(0,M319*(1+EXP((LN(1+'Monte Carlo'!$K$10)-0.5*'Monte Carlo'!$K$12^2)+'Monte Carlo'!$K$12*((RAND()+RAND()+RAND()+RAND()+RAND()+RAND()+RAND()+RAND()+RAND()+RAND()+RAND()+RAND())-6))-1)+N$15)</x:f>
        <x:v>6053295.807341587</x:v>
      </x:c>
      <x:c r="O319" s="97" t="n">
        <x:f>MAX(0,N319*(1+EXP((LN(1+'Monte Carlo'!$K$10)-0.5*'Monte Carlo'!$K$12^2)+'Monte Carlo'!$K$12*((RAND()+RAND()+RAND()+RAND()+RAND()+RAND()+RAND()+RAND()+RAND()+RAND()+RAND()+RAND())-6))-1)+O$15)</x:f>
        <x:v>7550755.602866729</x:v>
      </x:c>
      <x:c r="P319" s="97" t="n">
        <x:f>MAX(0,O319*(1+EXP((LN(1+'Monte Carlo'!$K$10)-0.5*'Monte Carlo'!$K$12^2)+'Monte Carlo'!$K$12*((RAND()+RAND()+RAND()+RAND()+RAND()+RAND()+RAND()+RAND()+RAND()+RAND()+RAND()+RAND())-6))-1)+P$15)</x:f>
        <x:v>10325492.709306033</x:v>
      </x:c>
      <x:c r="Q319" s="97" t="n">
        <x:f>MAX(0,P319*(1+EXP((LN(1+'Monte Carlo'!$K$10)-0.5*'Monte Carlo'!$K$12^2)+'Monte Carlo'!$K$12*((RAND()+RAND()+RAND()+RAND()+RAND()+RAND()+RAND()+RAND()+RAND()+RAND()+RAND()+RAND())-6))-1)+Q$15)</x:f>
        <x:v>10832051.393936187</x:v>
      </x:c>
      <x:c r="R319" s="97" t="n">
        <x:f>MAX(0,Q319*(1+EXP((LN(1+'Monte Carlo'!$K$10)-0.5*'Monte Carlo'!$K$12^2)+'Monte Carlo'!$K$12*((RAND()+RAND()+RAND()+RAND()+RAND()+RAND()+RAND()+RAND()+RAND()+RAND()+RAND()+RAND())-6))-1)+R$15)</x:f>
        <x:v>13258002.565702237</x:v>
      </x:c>
      <x:c r="S319" s="97" t="n">
        <x:f>MAX(0,R319*(1+EXP((LN(1+'Monte Carlo'!$K$10)-0.5*'Monte Carlo'!$K$12^2)+'Monte Carlo'!$K$12*((RAND()+RAND()+RAND()+RAND()+RAND()+RAND()+RAND()+RAND()+RAND()+RAND()+RAND()+RAND())-6))-1)+S$15)</x:f>
        <x:v>13712035.475983167</x:v>
      </x:c>
      <x:c r="T319" s="97" t="n">
        <x:f>MAX(0,S319*(1+EXP((LN(1+'Monte Carlo'!$K$10)-0.5*'Monte Carlo'!$K$12^2)+'Monte Carlo'!$K$12*((RAND()+RAND()+RAND()+RAND()+RAND()+RAND()+RAND()+RAND()+RAND()+RAND()+RAND()+RAND())-6))-1)+T$15)</x:f>
        <x:v>15321069.382960666</x:v>
      </x:c>
      <x:c r="U319" s="97" t="n">
        <x:f>MAX(0,T319*(1+EXP((LN(1+'Monte Carlo'!$K$10)-0.5*'Monte Carlo'!$K$12^2)+'Monte Carlo'!$K$12*((RAND()+RAND()+RAND()+RAND()+RAND()+RAND()+RAND()+RAND()+RAND()+RAND()+RAND()+RAND())-6))-1)+U$15)</x:f>
        <x:v>16345170.350941807</x:v>
      </x:c>
      <x:c r="V319" s="97" t="n">
        <x:f>MAX(0,U319*(1+EXP((LN(1+'Monte Carlo'!$K$10)-0.5*'Monte Carlo'!$K$12^2)+'Monte Carlo'!$K$12*((RAND()+RAND()+RAND()+RAND()+RAND()+RAND()+RAND()+RAND()+RAND()+RAND()+RAND()+RAND())-6))-1)+V$15)</x:f>
        <x:v>18006371.336258862</x:v>
      </x:c>
      <x:c r="W319" s="97" t="n">
        <x:f>MAX(0,V319*(1+EXP((LN(1+'Monte Carlo'!$K$10)-0.5*'Monte Carlo'!$K$12^2)+'Monte Carlo'!$K$12*((RAND()+RAND()+RAND()+RAND()+RAND()+RAND()+RAND()+RAND()+RAND()+RAND()+RAND()+RAND())-6))-1)+W$15)</x:f>
        <x:v>14475738.566253545</x:v>
      </x:c>
      <x:c r="X319" s="97" t="n">
        <x:f>MAX(0,W319*(1+EXP((LN(1+'Monte Carlo'!$K$10)-0.5*'Monte Carlo'!$K$12^2)+'Monte Carlo'!$K$12*((RAND()+RAND()+RAND()+RAND()+RAND()+RAND()+RAND()+RAND()+RAND()+RAND()+RAND()+RAND())-6))-1)+X$15)</x:f>
        <x:v>13841614.94654724</x:v>
      </x:c>
      <x:c r="Y319" s="97" t="n">
        <x:f>MAX(0,X319*(1+EXP((LN(1+'Monte Carlo'!$K$10)-0.5*'Monte Carlo'!$K$12^2)+'Monte Carlo'!$K$12*((RAND()+RAND()+RAND()+RAND()+RAND()+RAND()+RAND()+RAND()+RAND()+RAND()+RAND()+RAND())-6))-1)+Y$15)</x:f>
        <x:v>14106597.645996876</x:v>
      </x:c>
      <x:c r="Z319" s="97" t="n">
        <x:f>MAX(0,Y319*(1+EXP((LN(1+'Monte Carlo'!$K$10)-0.5*'Monte Carlo'!$K$12^2)+'Monte Carlo'!$K$12*((RAND()+RAND()+RAND()+RAND()+RAND()+RAND()+RAND()+RAND()+RAND()+RAND()+RAND()+RAND())-6))-1)+Z$15)</x:f>
        <x:v>17354018.91271203</x:v>
      </x:c>
      <x:c r="AA319" s="97" t="n">
        <x:f>MAX(0,Z319*(1+EXP((LN(1+'Monte Carlo'!$K$10)-0.5*'Monte Carlo'!$K$12^2)+'Monte Carlo'!$K$12*((RAND()+RAND()+RAND()+RAND()+RAND()+RAND()+RAND()+RAND()+RAND()+RAND()+RAND()+RAND())-6))-1)+AA$15)</x:f>
        <x:v>15816614.815227648</x:v>
      </x:c>
      <x:c r="AB319" s="97" t="n">
        <x:f>MAX(0,AA319*(1+EXP((LN(1+'Monte Carlo'!$K$10)-0.5*'Monte Carlo'!$K$12^2)+'Monte Carlo'!$K$12*((RAND()+RAND()+RAND()+RAND()+RAND()+RAND()+RAND()+RAND()+RAND()+RAND()+RAND()+RAND())-6))-1)+AB$15)</x:f>
        <x:v>17245790.66600491</x:v>
      </x:c>
      <x:c r="AC319" s="97" t="n">
        <x:f>MAX(0,AB319*(1+EXP((LN(1+'Monte Carlo'!$K$10)-0.5*'Monte Carlo'!$K$12^2)+'Monte Carlo'!$K$12*((RAND()+RAND()+RAND()+RAND()+RAND()+RAND()+RAND()+RAND()+RAND()+RAND()+RAND()+RAND())-6))-1)+AC$15)</x:f>
        <x:v>17366107.45855069</x:v>
      </x:c>
      <x:c r="AD319" s="97" t="n">
        <x:f>MAX(0,AC319*(1+EXP((LN(1+'Monte Carlo'!$K$10)-0.5*'Monte Carlo'!$K$12^2)+'Monte Carlo'!$K$12*((RAND()+RAND()+RAND()+RAND()+RAND()+RAND()+RAND()+RAND()+RAND()+RAND()+RAND()+RAND())-6))-1)+AD$15)</x:f>
        <x:v>18834982.157030635</x:v>
      </x:c>
      <x:c r="AE319" s="97" t="n">
        <x:f>MAX(0,AD319*(1+EXP((LN(1+'Monte Carlo'!$K$10)-0.5*'Monte Carlo'!$K$12^2)+'Monte Carlo'!$K$12*((RAND()+RAND()+RAND()+RAND()+RAND()+RAND()+RAND()+RAND()+RAND()+RAND()+RAND()+RAND())-6))-1)+AE$15)</x:f>
        <x:v>18586658.32767185</x:v>
      </x:c>
      <x:c r="AF319" s="97" t="n">
        <x:f>MAX(0,AE319*(1+EXP((LN(1+'Monte Carlo'!$K$10)-0.5*'Monte Carlo'!$K$12^2)+'Monte Carlo'!$K$12*((RAND()+RAND()+RAND()+RAND()+RAND()+RAND()+RAND()+RAND()+RAND()+RAND()+RAND()+RAND())-6))-1)+AF$15)</x:f>
        <x:v>19301135.2410303</x:v>
      </x:c>
      <x:c r="AG319" s="97">
        <x:f t="shared" si="6"/>
        <x:v>1029031.25</x:v>
      </x:c>
    </x:row>
    <x:row r="320">
      <x:c r="A320" s="93">
        <x:v>299</x:v>
      </x:c>
      <x:c r="B320" s="97" t="n">
        <x:f>IF(AND(UPPER('Monte Carlo'!$K$4)="YES",'Monte Carlo'!$K$5&gt;0),'Monte Carlo'!$K$13,Liquidity_30Y!$C$14)</x:f>
        <x:v>1029031.25</x:v>
      </x:c>
      <x:c r="C320" s="97" t="n">
        <x:f>MAX(0,B320*(1+EXP((LN(1+'Monte Carlo'!$K$10)-0.5*'Monte Carlo'!$K$12^2)+'Monte Carlo'!$K$12*((RAND()+RAND()+RAND()+RAND()+RAND()+RAND()+RAND()+RAND()+RAND()+RAND()+RAND()+RAND())-6))-1)+C$15)</x:f>
        <x:v>1062542.7265963648</x:v>
      </x:c>
      <x:c r="D320" s="97" t="n">
        <x:f>MAX(0,C320*(1+EXP((LN(1+'Monte Carlo'!$K$10)-0.5*'Monte Carlo'!$K$12^2)+'Monte Carlo'!$K$12*((RAND()+RAND()+RAND()+RAND()+RAND()+RAND()+RAND()+RAND()+RAND()+RAND()+RAND()+RAND())-6))-1)+D$15)</x:f>
        <x:v>916968.1927608214</x:v>
      </x:c>
      <x:c r="E320" s="97" t="n">
        <x:f>MAX(0,D320*(1+EXP((LN(1+'Monte Carlo'!$K$10)-0.5*'Monte Carlo'!$K$12^2)+'Monte Carlo'!$K$12*((RAND()+RAND()+RAND()+RAND()+RAND()+RAND()+RAND()+RAND()+RAND()+RAND()+RAND()+RAND())-6))-1)+E$15)</x:f>
        <x:v>1161145.163834655</x:v>
      </x:c>
      <x:c r="F320" s="97" t="n">
        <x:f>MAX(0,E320*(1+EXP((LN(1+'Monte Carlo'!$K$10)-0.5*'Monte Carlo'!$K$12^2)+'Monte Carlo'!$K$12*((RAND()+RAND()+RAND()+RAND()+RAND()+RAND()+RAND()+RAND()+RAND()+RAND()+RAND()+RAND())-6))-1)+F$15)</x:f>
        <x:v>1390857.9021378634</x:v>
      </x:c>
      <x:c r="G320" s="97" t="n">
        <x:f>MAX(0,F320*(1+EXP((LN(1+'Monte Carlo'!$K$10)-0.5*'Monte Carlo'!$K$12^2)+'Monte Carlo'!$K$12*((RAND()+RAND()+RAND()+RAND()+RAND()+RAND()+RAND()+RAND()+RAND()+RAND()+RAND()+RAND())-6))-1)+G$15)</x:f>
        <x:v>1472057.9639634653</x:v>
      </x:c>
      <x:c r="H320" s="97" t="n">
        <x:f>MAX(0,G320*(1+EXP((LN(1+'Monte Carlo'!$K$10)-0.5*'Monte Carlo'!$K$12^2)+'Monte Carlo'!$K$12*((RAND()+RAND()+RAND()+RAND()+RAND()+RAND()+RAND()+RAND()+RAND()+RAND()+RAND()+RAND())-6))-1)+H$15)</x:f>
        <x:v>1009346.1944810045</x:v>
      </x:c>
      <x:c r="I320" s="97" t="n">
        <x:f>MAX(0,H320*(1+EXP((LN(1+'Monte Carlo'!$K$10)-0.5*'Monte Carlo'!$K$12^2)+'Monte Carlo'!$K$12*((RAND()+RAND()+RAND()+RAND()+RAND()+RAND()+RAND()+RAND()+RAND()+RAND()+RAND()+RAND())-6))-1)+I$15)</x:f>
        <x:v>916528.4914059488</x:v>
      </x:c>
      <x:c r="J320" s="97" t="n">
        <x:f>MAX(0,I320*(1+EXP((LN(1+'Monte Carlo'!$K$10)-0.5*'Monte Carlo'!$K$12^2)+'Monte Carlo'!$K$12*((RAND()+RAND()+RAND()+RAND()+RAND()+RAND()+RAND()+RAND()+RAND()+RAND()+RAND()+RAND())-6))-1)+J$15)</x:f>
        <x:v>953930.0142187426</x:v>
      </x:c>
      <x:c r="K320" s="97" t="n">
        <x:f>MAX(0,J320*(1+EXP((LN(1+'Monte Carlo'!$K$10)-0.5*'Monte Carlo'!$K$12^2)+'Monte Carlo'!$K$12*((RAND()+RAND()+RAND()+RAND()+RAND()+RAND()+RAND()+RAND()+RAND()+RAND()+RAND()+RAND())-6))-1)+K$15)</x:f>
        <x:v>814381.5554960364</x:v>
      </x:c>
      <x:c r="L320" s="97" t="n">
        <x:f>MAX(0,K320*(1+EXP((LN(1+'Monte Carlo'!$K$10)-0.5*'Monte Carlo'!$K$12^2)+'Monte Carlo'!$K$12*((RAND()+RAND()+RAND()+RAND()+RAND()+RAND()+RAND()+RAND()+RAND()+RAND()+RAND()+RAND())-6))-1)+L$15)</x:f>
        <x:v>654689.5599945522</x:v>
      </x:c>
      <x:c r="M320" s="97" t="n">
        <x:f>MAX(0,L320*(1+EXP((LN(1+'Monte Carlo'!$K$10)-0.5*'Monte Carlo'!$K$12^2)+'Monte Carlo'!$K$12*((RAND()+RAND()+RAND()+RAND()+RAND()+RAND()+RAND()+RAND()+RAND()+RAND()+RAND()+RAND())-6))-1)+M$15)</x:f>
        <x:v>808162.470247</x:v>
      </x:c>
      <x:c r="N320" s="97" t="n">
        <x:f>MAX(0,M320*(1+EXP((LN(1+'Monte Carlo'!$K$10)-0.5*'Monte Carlo'!$K$12^2)+'Monte Carlo'!$K$12*((RAND()+RAND()+RAND()+RAND()+RAND()+RAND()+RAND()+RAND()+RAND()+RAND()+RAND()+RAND())-6))-1)+N$15)</x:f>
        <x:v>1022867.1200165171</x:v>
      </x:c>
      <x:c r="O320" s="97" t="n">
        <x:f>MAX(0,N320*(1+EXP((LN(1+'Monte Carlo'!$K$10)-0.5*'Monte Carlo'!$K$12^2)+'Monte Carlo'!$K$12*((RAND()+RAND()+RAND()+RAND()+RAND()+RAND()+RAND()+RAND()+RAND()+RAND()+RAND()+RAND())-6))-1)+O$15)</x:f>
        <x:v>1139955.622733258</x:v>
      </x:c>
      <x:c r="P320" s="97" t="n">
        <x:f>MAX(0,O320*(1+EXP((LN(1+'Monte Carlo'!$K$10)-0.5*'Monte Carlo'!$K$12^2)+'Monte Carlo'!$K$12*((RAND()+RAND()+RAND()+RAND()+RAND()+RAND()+RAND()+RAND()+RAND()+RAND()+RAND()+RAND())-6))-1)+P$15)</x:f>
        <x:v>1152361.4336554925</x:v>
      </x:c>
      <x:c r="Q320" s="97" t="n">
        <x:f>MAX(0,P320*(1+EXP((LN(1+'Monte Carlo'!$K$10)-0.5*'Monte Carlo'!$K$12^2)+'Monte Carlo'!$K$12*((RAND()+RAND()+RAND()+RAND()+RAND()+RAND()+RAND()+RAND()+RAND()+RAND()+RAND()+RAND())-6))-1)+Q$15)</x:f>
        <x:v>1388150.9965488035</x:v>
      </x:c>
      <x:c r="R320" s="97" t="n">
        <x:f>MAX(0,Q320*(1+EXP((LN(1+'Monte Carlo'!$K$10)-0.5*'Monte Carlo'!$K$12^2)+'Monte Carlo'!$K$12*((RAND()+RAND()+RAND()+RAND()+RAND()+RAND()+RAND()+RAND()+RAND()+RAND()+RAND()+RAND())-6))-1)+R$15)</x:f>
        <x:v>1337718.3965511094</x:v>
      </x:c>
      <x:c r="S320" s="97" t="n">
        <x:f>MAX(0,R320*(1+EXP((LN(1+'Monte Carlo'!$K$10)-0.5*'Monte Carlo'!$K$12^2)+'Monte Carlo'!$K$12*((RAND()+RAND()+RAND()+RAND()+RAND()+RAND()+RAND()+RAND()+RAND()+RAND()+RAND()+RAND())-6))-1)+S$15)</x:f>
        <x:v>1444854.3455194135</x:v>
      </x:c>
      <x:c r="T320" s="97" t="n">
        <x:f>MAX(0,S320*(1+EXP((LN(1+'Monte Carlo'!$K$10)-0.5*'Monte Carlo'!$K$12^2)+'Monte Carlo'!$K$12*((RAND()+RAND()+RAND()+RAND()+RAND()+RAND()+RAND()+RAND()+RAND()+RAND()+RAND()+RAND())-6))-1)+T$15)</x:f>
        <x:v>1650150.1624884857</x:v>
      </x:c>
      <x:c r="U320" s="97" t="n">
        <x:f>MAX(0,T320*(1+EXP((LN(1+'Monte Carlo'!$K$10)-0.5*'Monte Carlo'!$K$12^2)+'Monte Carlo'!$K$12*((RAND()+RAND()+RAND()+RAND()+RAND()+RAND()+RAND()+RAND()+RAND()+RAND()+RAND()+RAND())-6))-1)+U$15)</x:f>
        <x:v>1392088.1395974327</x:v>
      </x:c>
      <x:c r="V320" s="97" t="n">
        <x:f>MAX(0,U320*(1+EXP((LN(1+'Monte Carlo'!$K$10)-0.5*'Monte Carlo'!$K$12^2)+'Monte Carlo'!$K$12*((RAND()+RAND()+RAND()+RAND()+RAND()+RAND()+RAND()+RAND()+RAND()+RAND()+RAND()+RAND())-6))-1)+V$15)</x:f>
        <x:v>1501503.1950903388</x:v>
      </x:c>
      <x:c r="W320" s="97" t="n">
        <x:f>MAX(0,V320*(1+EXP((LN(1+'Monte Carlo'!$K$10)-0.5*'Monte Carlo'!$K$12^2)+'Monte Carlo'!$K$12*((RAND()+RAND()+RAND()+RAND()+RAND()+RAND()+RAND()+RAND()+RAND()+RAND()+RAND()+RAND())-6))-1)+W$15)</x:f>
        <x:v>1567330.247331362</x:v>
      </x:c>
      <x:c r="X320" s="97" t="n">
        <x:f>MAX(0,W320*(1+EXP((LN(1+'Monte Carlo'!$K$10)-0.5*'Monte Carlo'!$K$12^2)+'Monte Carlo'!$K$12*((RAND()+RAND()+RAND()+RAND()+RAND()+RAND()+RAND()+RAND()+RAND()+RAND()+RAND()+RAND())-6))-1)+X$15)</x:f>
        <x:v>1750347.719084043</x:v>
      </x:c>
      <x:c r="Y320" s="97" t="n">
        <x:f>MAX(0,X320*(1+EXP((LN(1+'Monte Carlo'!$K$10)-0.5*'Monte Carlo'!$K$12^2)+'Monte Carlo'!$K$12*((RAND()+RAND()+RAND()+RAND()+RAND()+RAND()+RAND()+RAND()+RAND()+RAND()+RAND()+RAND())-6))-1)+Y$15)</x:f>
        <x:v>1607486.1313369835</x:v>
      </x:c>
      <x:c r="Z320" s="97" t="n">
        <x:f>MAX(0,Y320*(1+EXP((LN(1+'Monte Carlo'!$K$10)-0.5*'Monte Carlo'!$K$12^2)+'Monte Carlo'!$K$12*((RAND()+RAND()+RAND()+RAND()+RAND()+RAND()+RAND()+RAND()+RAND()+RAND()+RAND()+RAND())-6))-1)+Z$15)</x:f>
        <x:v>1490698.3505763814</x:v>
      </x:c>
      <x:c r="AA320" s="97" t="n">
        <x:f>MAX(0,Z320*(1+EXP((LN(1+'Monte Carlo'!$K$10)-0.5*'Monte Carlo'!$K$12^2)+'Monte Carlo'!$K$12*((RAND()+RAND()+RAND()+RAND()+RAND()+RAND()+RAND()+RAND()+RAND()+RAND()+RAND()+RAND())-6))-1)+AA$15)</x:f>
        <x:v>1403030.8616079872</x:v>
      </x:c>
      <x:c r="AB320" s="97" t="n">
        <x:f>MAX(0,AA320*(1+EXP((LN(1+'Monte Carlo'!$K$10)-0.5*'Monte Carlo'!$K$12^2)+'Monte Carlo'!$K$12*((RAND()+RAND()+RAND()+RAND()+RAND()+RAND()+RAND()+RAND()+RAND()+RAND()+RAND()+RAND())-6))-1)+AB$15)</x:f>
        <x:v>1168366.7517482257</x:v>
      </x:c>
      <x:c r="AC320" s="97" t="n">
        <x:f>MAX(0,AB320*(1+EXP((LN(1+'Monte Carlo'!$K$10)-0.5*'Monte Carlo'!$K$12^2)+'Monte Carlo'!$K$12*((RAND()+RAND()+RAND()+RAND()+RAND()+RAND()+RAND()+RAND()+RAND()+RAND()+RAND()+RAND())-6))-1)+AC$15)</x:f>
        <x:v>1204101.2581473233</x:v>
      </x:c>
      <x:c r="AD320" s="97" t="n">
        <x:f>MAX(0,AC320*(1+EXP((LN(1+'Monte Carlo'!$K$10)-0.5*'Monte Carlo'!$K$12^2)+'Monte Carlo'!$K$12*((RAND()+RAND()+RAND()+RAND()+RAND()+RAND()+RAND()+RAND()+RAND()+RAND()+RAND()+RAND())-6))-1)+AD$15)</x:f>
        <x:v>1078987.839919018</x:v>
      </x:c>
      <x:c r="AE320" s="97" t="n">
        <x:f>MAX(0,AD320*(1+EXP((LN(1+'Monte Carlo'!$K$10)-0.5*'Monte Carlo'!$K$12^2)+'Monte Carlo'!$K$12*((RAND()+RAND()+RAND()+RAND()+RAND()+RAND()+RAND()+RAND()+RAND()+RAND()+RAND()+RAND())-6))-1)+AE$15)</x:f>
        <x:v>1203627.8241527455</x:v>
      </x:c>
      <x:c r="AF320" s="97" t="n">
        <x:f>MAX(0,AE320*(1+EXP((LN(1+'Monte Carlo'!$K$10)-0.5*'Monte Carlo'!$K$12^2)+'Monte Carlo'!$K$12*((RAND()+RAND()+RAND()+RAND()+RAND()+RAND()+RAND()+RAND()+RAND()+RAND()+RAND()+RAND())-6))-1)+AF$15)</x:f>
        <x:v>1044452.4273327709</x:v>
      </x:c>
      <x:c r="AG320" s="97">
        <x:f t="shared" si="6"/>
        <x:v>1029031.25</x:v>
      </x:c>
    </x:row>
    <x:row r="321">
      <x:c r="A321" s="93">
        <x:v>300</x:v>
      </x:c>
      <x:c r="B321" s="97" t="n">
        <x:f>IF(AND(UPPER('Monte Carlo'!$K$4)="YES",'Monte Carlo'!$K$5&gt;0),'Monte Carlo'!$K$13,Liquidity_30Y!$C$14)</x:f>
        <x:v>1029031.25</x:v>
      </x:c>
      <x:c r="C321" s="97" t="n">
        <x:f>MAX(0,B321*(1+EXP((LN(1+'Monte Carlo'!$K$10)-0.5*'Monte Carlo'!$K$12^2)+'Monte Carlo'!$K$12*((RAND()+RAND()+RAND()+RAND()+RAND()+RAND()+RAND()+RAND()+RAND()+RAND()+RAND()+RAND())-6))-1)+C$15)</x:f>
        <x:v>1161531.223636556</x:v>
      </x:c>
      <x:c r="D321" s="97" t="n">
        <x:f>MAX(0,C321*(1+EXP((LN(1+'Monte Carlo'!$K$10)-0.5*'Monte Carlo'!$K$12^2)+'Monte Carlo'!$K$12*((RAND()+RAND()+RAND()+RAND()+RAND()+RAND()+RAND()+RAND()+RAND()+RAND()+RAND()+RAND())-6))-1)+D$15)</x:f>
        <x:v>1565601.9899999904</x:v>
      </x:c>
      <x:c r="E321" s="97" t="n">
        <x:f>MAX(0,D321*(1+EXP((LN(1+'Monte Carlo'!$K$10)-0.5*'Monte Carlo'!$K$12^2)+'Monte Carlo'!$K$12*((RAND()+RAND()+RAND()+RAND()+RAND()+RAND()+RAND()+RAND()+RAND()+RAND()+RAND()+RAND())-6))-1)+E$15)</x:f>
        <x:v>1359816.0229084452</x:v>
      </x:c>
      <x:c r="F321" s="97" t="n">
        <x:f>MAX(0,E321*(1+EXP((LN(1+'Monte Carlo'!$K$10)-0.5*'Monte Carlo'!$K$12^2)+'Monte Carlo'!$K$12*((RAND()+RAND()+RAND()+RAND()+RAND()+RAND()+RAND()+RAND()+RAND()+RAND()+RAND()+RAND())-6))-1)+F$15)</x:f>
        <x:v>1653556.0910167752</x:v>
      </x:c>
      <x:c r="G321" s="97" t="n">
        <x:f>MAX(0,F321*(1+EXP((LN(1+'Monte Carlo'!$K$10)-0.5*'Monte Carlo'!$K$12^2)+'Monte Carlo'!$K$12*((RAND()+RAND()+RAND()+RAND()+RAND()+RAND()+RAND()+RAND()+RAND()+RAND()+RAND()+RAND())-6))-1)+G$15)</x:f>
        <x:v>2013457.4920881405</x:v>
      </x:c>
      <x:c r="H321" s="97" t="n">
        <x:f>MAX(0,G321*(1+EXP((LN(1+'Monte Carlo'!$K$10)-0.5*'Monte Carlo'!$K$12^2)+'Monte Carlo'!$K$12*((RAND()+RAND()+RAND()+RAND()+RAND()+RAND()+RAND()+RAND()+RAND()+RAND()+RAND()+RAND())-6))-1)+H$15)</x:f>
        <x:v>1869810.041787124</x:v>
      </x:c>
      <x:c r="I321" s="97" t="n">
        <x:f>MAX(0,H321*(1+EXP((LN(1+'Monte Carlo'!$K$10)-0.5*'Monte Carlo'!$K$12^2)+'Monte Carlo'!$K$12*((RAND()+RAND()+RAND()+RAND()+RAND()+RAND()+RAND()+RAND()+RAND()+RAND()+RAND()+RAND())-6))-1)+I$15)</x:f>
        <x:v>1874446.4230863848</x:v>
      </x:c>
      <x:c r="J321" s="97" t="n">
        <x:f>MAX(0,I321*(1+EXP((LN(1+'Monte Carlo'!$K$10)-0.5*'Monte Carlo'!$K$12^2)+'Monte Carlo'!$K$12*((RAND()+RAND()+RAND()+RAND()+RAND()+RAND()+RAND()+RAND()+RAND()+RAND()+RAND()+RAND())-6))-1)+J$15)</x:f>
        <x:v>2251151.219190173</x:v>
      </x:c>
      <x:c r="K321" s="97" t="n">
        <x:f>MAX(0,J321*(1+EXP((LN(1+'Monte Carlo'!$K$10)-0.5*'Monte Carlo'!$K$12^2)+'Monte Carlo'!$K$12*((RAND()+RAND()+RAND()+RAND()+RAND()+RAND()+RAND()+RAND()+RAND()+RAND()+RAND()+RAND())-6))-1)+K$15)</x:f>
        <x:v>2374825.0217617964</x:v>
      </x:c>
      <x:c r="L321" s="97" t="n">
        <x:f>MAX(0,K321*(1+EXP((LN(1+'Monte Carlo'!$K$10)-0.5*'Monte Carlo'!$K$12^2)+'Monte Carlo'!$K$12*((RAND()+RAND()+RAND()+RAND()+RAND()+RAND()+RAND()+RAND()+RAND()+RAND()+RAND()+RAND())-6))-1)+L$15)</x:f>
        <x:v>2732134.466291464</x:v>
      </x:c>
      <x:c r="M321" s="97" t="n">
        <x:f>MAX(0,L321*(1+EXP((LN(1+'Monte Carlo'!$K$10)-0.5*'Monte Carlo'!$K$12^2)+'Monte Carlo'!$K$12*((RAND()+RAND()+RAND()+RAND()+RAND()+RAND()+RAND()+RAND()+RAND()+RAND()+RAND()+RAND())-6))-1)+M$15)</x:f>
        <x:v>2633994.0541713987</x:v>
      </x:c>
      <x:c r="N321" s="97" t="n">
        <x:f>MAX(0,M321*(1+EXP((LN(1+'Monte Carlo'!$K$10)-0.5*'Monte Carlo'!$K$12^2)+'Monte Carlo'!$K$12*((RAND()+RAND()+RAND()+RAND()+RAND()+RAND()+RAND()+RAND()+RAND()+RAND()+RAND()+RAND())-6))-1)+N$15)</x:f>
        <x:v>2371125.5380609604</x:v>
      </x:c>
      <x:c r="O321" s="97" t="n">
        <x:f>MAX(0,N321*(1+EXP((LN(1+'Monte Carlo'!$K$10)-0.5*'Monte Carlo'!$K$12^2)+'Monte Carlo'!$K$12*((RAND()+RAND()+RAND()+RAND()+RAND()+RAND()+RAND()+RAND()+RAND()+RAND()+RAND()+RAND())-6))-1)+O$15)</x:f>
        <x:v>2414526.367917556</x:v>
      </x:c>
      <x:c r="P321" s="97" t="n">
        <x:f>MAX(0,O321*(1+EXP((LN(1+'Monte Carlo'!$K$10)-0.5*'Monte Carlo'!$K$12^2)+'Monte Carlo'!$K$12*((RAND()+RAND()+RAND()+RAND()+RAND()+RAND()+RAND()+RAND()+RAND()+RAND()+RAND()+RAND())-6))-1)+P$15)</x:f>
        <x:v>2393465.2029094645</x:v>
      </x:c>
      <x:c r="Q321" s="97" t="n">
        <x:f>MAX(0,P321*(1+EXP((LN(1+'Monte Carlo'!$K$10)-0.5*'Monte Carlo'!$K$12^2)+'Monte Carlo'!$K$12*((RAND()+RAND()+RAND()+RAND()+RAND()+RAND()+RAND()+RAND()+RAND()+RAND()+RAND()+RAND())-6))-1)+Q$15)</x:f>
        <x:v>3004023.244851161</x:v>
      </x:c>
      <x:c r="R321" s="97" t="n">
        <x:f>MAX(0,Q321*(1+EXP((LN(1+'Monte Carlo'!$K$10)-0.5*'Monte Carlo'!$K$12^2)+'Monte Carlo'!$K$12*((RAND()+RAND()+RAND()+RAND()+RAND()+RAND()+RAND()+RAND()+RAND()+RAND()+RAND()+RAND())-6))-1)+R$15)</x:f>
        <x:v>3307296.5766621204</x:v>
      </x:c>
      <x:c r="S321" s="97" t="n">
        <x:f>MAX(0,R321*(1+EXP((LN(1+'Monte Carlo'!$K$10)-0.5*'Monte Carlo'!$K$12^2)+'Monte Carlo'!$K$12*((RAND()+RAND()+RAND()+RAND()+RAND()+RAND()+RAND()+RAND()+RAND()+RAND()+RAND()+RAND())-6))-1)+S$15)</x:f>
        <x:v>4126296.9496327695</x:v>
      </x:c>
      <x:c r="T321" s="97" t="n">
        <x:f>MAX(0,S321*(1+EXP((LN(1+'Monte Carlo'!$K$10)-0.5*'Monte Carlo'!$K$12^2)+'Monte Carlo'!$K$12*((RAND()+RAND()+RAND()+RAND()+RAND()+RAND()+RAND()+RAND()+RAND()+RAND()+RAND()+RAND())-6))-1)+T$15)</x:f>
        <x:v>3182620.9136552294</x:v>
      </x:c>
      <x:c r="U321" s="97" t="n">
        <x:f>MAX(0,T321*(1+EXP((LN(1+'Monte Carlo'!$K$10)-0.5*'Monte Carlo'!$K$12^2)+'Monte Carlo'!$K$12*((RAND()+RAND()+RAND()+RAND()+RAND()+RAND()+RAND()+RAND()+RAND()+RAND()+RAND()+RAND())-6))-1)+U$15)</x:f>
        <x:v>3698555.4223666727</x:v>
      </x:c>
      <x:c r="V321" s="97" t="n">
        <x:f>MAX(0,U321*(1+EXP((LN(1+'Monte Carlo'!$K$10)-0.5*'Monte Carlo'!$K$12^2)+'Monte Carlo'!$K$12*((RAND()+RAND()+RAND()+RAND()+RAND()+RAND()+RAND()+RAND()+RAND()+RAND()+RAND()+RAND())-6))-1)+V$15)</x:f>
        <x:v>3226871.6247635297</x:v>
      </x:c>
      <x:c r="W321" s="97" t="n">
        <x:f>MAX(0,V321*(1+EXP((LN(1+'Monte Carlo'!$K$10)-0.5*'Monte Carlo'!$K$12^2)+'Monte Carlo'!$K$12*((RAND()+RAND()+RAND()+RAND()+RAND()+RAND()+RAND()+RAND()+RAND()+RAND()+RAND()+RAND())-6))-1)+W$15)</x:f>
        <x:v>2888243.368919881</x:v>
      </x:c>
      <x:c r="X321" s="97" t="n">
        <x:f>MAX(0,W321*(1+EXP((LN(1+'Monte Carlo'!$K$10)-0.5*'Monte Carlo'!$K$12^2)+'Monte Carlo'!$K$12*((RAND()+RAND()+RAND()+RAND()+RAND()+RAND()+RAND()+RAND()+RAND()+RAND()+RAND()+RAND())-6))-1)+X$15)</x:f>
        <x:v>2856879.9081228003</x:v>
      </x:c>
      <x:c r="Y321" s="97" t="n">
        <x:f>MAX(0,X321*(1+EXP((LN(1+'Monte Carlo'!$K$10)-0.5*'Monte Carlo'!$K$12^2)+'Monte Carlo'!$K$12*((RAND()+RAND()+RAND()+RAND()+RAND()+RAND()+RAND()+RAND()+RAND()+RAND()+RAND()+RAND())-6))-1)+Y$15)</x:f>
        <x:v>3121209.200220748</x:v>
      </x:c>
      <x:c r="Z321" s="97" t="n">
        <x:f>MAX(0,Y321*(1+EXP((LN(1+'Monte Carlo'!$K$10)-0.5*'Monte Carlo'!$K$12^2)+'Monte Carlo'!$K$12*((RAND()+RAND()+RAND()+RAND()+RAND()+RAND()+RAND()+RAND()+RAND()+RAND()+RAND()+RAND())-6))-1)+Z$15)</x:f>
        <x:v>3568147.356780514</x:v>
      </x:c>
      <x:c r="AA321" s="97" t="n">
        <x:f>MAX(0,Z321*(1+EXP((LN(1+'Monte Carlo'!$K$10)-0.5*'Monte Carlo'!$K$12^2)+'Monte Carlo'!$K$12*((RAND()+RAND()+RAND()+RAND()+RAND()+RAND()+RAND()+RAND()+RAND()+RAND()+RAND()+RAND())-6))-1)+AA$15)</x:f>
        <x:v>3896156.3951970413</x:v>
      </x:c>
      <x:c r="AB321" s="97" t="n">
        <x:f>MAX(0,AA321*(1+EXP((LN(1+'Monte Carlo'!$K$10)-0.5*'Monte Carlo'!$K$12^2)+'Monte Carlo'!$K$12*((RAND()+RAND()+RAND()+RAND()+RAND()+RAND()+RAND()+RAND()+RAND()+RAND()+RAND()+RAND())-6))-1)+AB$15)</x:f>
        <x:v>4684755.60540705</x:v>
      </x:c>
      <x:c r="AC321" s="97" t="n">
        <x:f>MAX(0,AB321*(1+EXP((LN(1+'Monte Carlo'!$K$10)-0.5*'Monte Carlo'!$K$12^2)+'Monte Carlo'!$K$12*((RAND()+RAND()+RAND()+RAND()+RAND()+RAND()+RAND()+RAND()+RAND()+RAND()+RAND()+RAND())-6))-1)+AC$15)</x:f>
        <x:v>5131350.40450779</x:v>
      </x:c>
      <x:c r="AD321" s="97" t="n">
        <x:f>MAX(0,AC321*(1+EXP((LN(1+'Monte Carlo'!$K$10)-0.5*'Monte Carlo'!$K$12^2)+'Monte Carlo'!$K$12*((RAND()+RAND()+RAND()+RAND()+RAND()+RAND()+RAND()+RAND()+RAND()+RAND()+RAND()+RAND())-6))-1)+AD$15)</x:f>
        <x:v>4217601.657580676</x:v>
      </x:c>
      <x:c r="AE321" s="97" t="n">
        <x:f>MAX(0,AD321*(1+EXP((LN(1+'Monte Carlo'!$K$10)-0.5*'Monte Carlo'!$K$12^2)+'Monte Carlo'!$K$12*((RAND()+RAND()+RAND()+RAND()+RAND()+RAND()+RAND()+RAND()+RAND()+RAND()+RAND()+RAND())-6))-1)+AE$15)</x:f>
        <x:v>4360420.84381799</x:v>
      </x:c>
      <x:c r="AF321" s="97" t="n">
        <x:f>MAX(0,AE321*(1+EXP((LN(1+'Monte Carlo'!$K$10)-0.5*'Monte Carlo'!$K$12^2)+'Monte Carlo'!$K$12*((RAND()+RAND()+RAND()+RAND()+RAND()+RAND()+RAND()+RAND()+RAND()+RAND()+RAND()+RAND())-6))-1)+AF$15)</x:f>
        <x:v>4960238.601370989</x:v>
      </x:c>
      <x:c r="AG321" s="97">
        <x:f t="shared" si="6"/>
        <x:v>847515.04472718434</x:v>
      </x:c>
    </x:row>
    <x:row r="322">
      <x:c r="A322" s="93">
        <x:v>301</x:v>
      </x:c>
      <x:c r="B322" s="97" t="n">
        <x:f>IF(AND(UPPER('Monte Carlo'!$K$4)="YES",'Monte Carlo'!$K$5&gt;0),'Monte Carlo'!$K$13,Liquidity_30Y!$C$14)</x:f>
        <x:v>1029031.25</x:v>
      </x:c>
      <x:c r="C322" s="97" t="n">
        <x:f>MAX(0,B322*(1+EXP((LN(1+'Monte Carlo'!$K$10)-0.5*'Monte Carlo'!$K$12^2)+'Monte Carlo'!$K$12*((RAND()+RAND()+RAND()+RAND()+RAND()+RAND()+RAND()+RAND()+RAND()+RAND()+RAND()+RAND())-6))-1)+C$15)</x:f>
        <x:v>1050701.137363152</x:v>
      </x:c>
      <x:c r="D322" s="97" t="n">
        <x:f>MAX(0,C322*(1+EXP((LN(1+'Monte Carlo'!$K$10)-0.5*'Monte Carlo'!$K$12^2)+'Monte Carlo'!$K$12*((RAND()+RAND()+RAND()+RAND()+RAND()+RAND()+RAND()+RAND()+RAND()+RAND()+RAND()+RAND())-6))-1)+D$15)</x:f>
        <x:v>1185147.280184152</x:v>
      </x:c>
      <x:c r="E322" s="97" t="n">
        <x:f>MAX(0,D322*(1+EXP((LN(1+'Monte Carlo'!$K$10)-0.5*'Monte Carlo'!$K$12^2)+'Monte Carlo'!$K$12*((RAND()+RAND()+RAND()+RAND()+RAND()+RAND()+RAND()+RAND()+RAND()+RAND()+RAND()+RAND())-6))-1)+E$15)</x:f>
        <x:v>1608127.3549831365</x:v>
      </x:c>
      <x:c r="F322" s="97" t="n">
        <x:f>MAX(0,E322*(1+EXP((LN(1+'Monte Carlo'!$K$10)-0.5*'Monte Carlo'!$K$12^2)+'Monte Carlo'!$K$12*((RAND()+RAND()+RAND()+RAND()+RAND()+RAND()+RAND()+RAND()+RAND()+RAND()+RAND()+RAND())-6))-1)+F$15)</x:f>
        <x:v>1432345.5999976883</x:v>
      </x:c>
      <x:c r="G322" s="97" t="n">
        <x:f>MAX(0,F322*(1+EXP((LN(1+'Monte Carlo'!$K$10)-0.5*'Monte Carlo'!$K$12^2)+'Monte Carlo'!$K$12*((RAND()+RAND()+RAND()+RAND()+RAND()+RAND()+RAND()+RAND()+RAND()+RAND()+RAND()+RAND())-6))-1)+G$15)</x:f>
        <x:v>1495968.0618509152</x:v>
      </x:c>
      <x:c r="H322" s="97" t="n">
        <x:f>MAX(0,G322*(1+EXP((LN(1+'Monte Carlo'!$K$10)-0.5*'Monte Carlo'!$K$12^2)+'Monte Carlo'!$K$12*((RAND()+RAND()+RAND()+RAND()+RAND()+RAND()+RAND()+RAND()+RAND()+RAND()+RAND()+RAND())-6))-1)+H$15)</x:f>
        <x:v>1831798.622918445</x:v>
      </x:c>
      <x:c r="I322" s="97" t="n">
        <x:f>MAX(0,H322*(1+EXP((LN(1+'Monte Carlo'!$K$10)-0.5*'Monte Carlo'!$K$12^2)+'Monte Carlo'!$K$12*((RAND()+RAND()+RAND()+RAND()+RAND()+RAND()+RAND()+RAND()+RAND()+RAND()+RAND()+RAND())-6))-1)+I$15)</x:f>
        <x:v>2348795.344878632</x:v>
      </x:c>
      <x:c r="J322" s="97" t="n">
        <x:f>MAX(0,I322*(1+EXP((LN(1+'Monte Carlo'!$K$10)-0.5*'Monte Carlo'!$K$12^2)+'Monte Carlo'!$K$12*((RAND()+RAND()+RAND()+RAND()+RAND()+RAND()+RAND()+RAND()+RAND()+RAND()+RAND()+RAND())-6))-1)+J$15)</x:f>
        <x:v>2135446.763242038</x:v>
      </x:c>
      <x:c r="K322" s="97" t="n">
        <x:f>MAX(0,J322*(1+EXP((LN(1+'Monte Carlo'!$K$10)-0.5*'Monte Carlo'!$K$12^2)+'Monte Carlo'!$K$12*((RAND()+RAND()+RAND()+RAND()+RAND()+RAND()+RAND()+RAND()+RAND()+RAND()+RAND()+RAND())-6))-1)+K$15)</x:f>
        <x:v>2286611.7016091617</x:v>
      </x:c>
      <x:c r="L322" s="97" t="n">
        <x:f>MAX(0,K322*(1+EXP((LN(1+'Monte Carlo'!$K$10)-0.5*'Monte Carlo'!$K$12^2)+'Monte Carlo'!$K$12*((RAND()+RAND()+RAND()+RAND()+RAND()+RAND()+RAND()+RAND()+RAND()+RAND()+RAND()+RAND())-6))-1)+L$15)</x:f>
        <x:v>2289452.8337799953</x:v>
      </x:c>
      <x:c r="M322" s="97" t="n">
        <x:f>MAX(0,L322*(1+EXP((LN(1+'Monte Carlo'!$K$10)-0.5*'Monte Carlo'!$K$12^2)+'Monte Carlo'!$K$12*((RAND()+RAND()+RAND()+RAND()+RAND()+RAND()+RAND()+RAND()+RAND()+RAND()+RAND()+RAND())-6))-1)+M$15)</x:f>
        <x:v>2268651.0110656912</x:v>
      </x:c>
      <x:c r="N322" s="97" t="n">
        <x:f>MAX(0,M322*(1+EXP((LN(1+'Monte Carlo'!$K$10)-0.5*'Monte Carlo'!$K$12^2)+'Monte Carlo'!$K$12*((RAND()+RAND()+RAND()+RAND()+RAND()+RAND()+RAND()+RAND()+RAND()+RAND()+RAND()+RAND())-6))-1)+N$15)</x:f>
        <x:v>2875688.8913753238</x:v>
      </x:c>
      <x:c r="O322" s="97" t="n">
        <x:f>MAX(0,N322*(1+EXP((LN(1+'Monte Carlo'!$K$10)-0.5*'Monte Carlo'!$K$12^2)+'Monte Carlo'!$K$12*((RAND()+RAND()+RAND()+RAND()+RAND()+RAND()+RAND()+RAND()+RAND()+RAND()+RAND()+RAND())-6))-1)+O$15)</x:f>
        <x:v>2487531.5013277447</x:v>
      </x:c>
      <x:c r="P322" s="97" t="n">
        <x:f>MAX(0,O322*(1+EXP((LN(1+'Monte Carlo'!$K$10)-0.5*'Monte Carlo'!$K$12^2)+'Monte Carlo'!$K$12*((RAND()+RAND()+RAND()+RAND()+RAND()+RAND()+RAND()+RAND()+RAND()+RAND()+RAND()+RAND())-6))-1)+P$15)</x:f>
        <x:v>1986438.5880334927</x:v>
      </x:c>
      <x:c r="Q322" s="97" t="n">
        <x:f>MAX(0,P322*(1+EXP((LN(1+'Monte Carlo'!$K$10)-0.5*'Monte Carlo'!$K$12^2)+'Monte Carlo'!$K$12*((RAND()+RAND()+RAND()+RAND()+RAND()+RAND()+RAND()+RAND()+RAND()+RAND()+RAND()+RAND())-6))-1)+Q$15)</x:f>
        <x:v>2035098.517764206</x:v>
      </x:c>
      <x:c r="R322" s="97" t="n">
        <x:f>MAX(0,Q322*(1+EXP((LN(1+'Monte Carlo'!$K$10)-0.5*'Monte Carlo'!$K$12^2)+'Monte Carlo'!$K$12*((RAND()+RAND()+RAND()+RAND()+RAND()+RAND()+RAND()+RAND()+RAND()+RAND()+RAND()+RAND())-6))-1)+R$15)</x:f>
        <x:v>1734011.1568209308</x:v>
      </x:c>
      <x:c r="S322" s="97" t="n">
        <x:f>MAX(0,R322*(1+EXP((LN(1+'Monte Carlo'!$K$10)-0.5*'Monte Carlo'!$K$12^2)+'Monte Carlo'!$K$12*((RAND()+RAND()+RAND()+RAND()+RAND()+RAND()+RAND()+RAND()+RAND()+RAND()+RAND()+RAND())-6))-1)+S$15)</x:f>
        <x:v>1791823.3243542835</x:v>
      </x:c>
      <x:c r="T322" s="97" t="n">
        <x:f>MAX(0,S322*(1+EXP((LN(1+'Monte Carlo'!$K$10)-0.5*'Monte Carlo'!$K$12^2)+'Monte Carlo'!$K$12*((RAND()+RAND()+RAND()+RAND()+RAND()+RAND()+RAND()+RAND()+RAND()+RAND()+RAND()+RAND())-6))-1)+T$15)</x:f>
        <x:v>1783063.4783073184</x:v>
      </x:c>
      <x:c r="U322" s="97" t="n">
        <x:f>MAX(0,T322*(1+EXP((LN(1+'Monte Carlo'!$K$10)-0.5*'Monte Carlo'!$K$12^2)+'Monte Carlo'!$K$12*((RAND()+RAND()+RAND()+RAND()+RAND()+RAND()+RAND()+RAND()+RAND()+RAND()+RAND()+RAND())-6))-1)+U$15)</x:f>
        <x:v>1384167.487586512</x:v>
      </x:c>
      <x:c r="V322" s="97" t="n">
        <x:f>MAX(0,U322*(1+EXP((LN(1+'Monte Carlo'!$K$10)-0.5*'Monte Carlo'!$K$12^2)+'Monte Carlo'!$K$12*((RAND()+RAND()+RAND()+RAND()+RAND()+RAND()+RAND()+RAND()+RAND()+RAND()+RAND()+RAND())-6))-1)+V$15)</x:f>
        <x:v>1343695.3216270348</x:v>
      </x:c>
      <x:c r="W322" s="97" t="n">
        <x:f>MAX(0,V322*(1+EXP((LN(1+'Monte Carlo'!$K$10)-0.5*'Monte Carlo'!$K$12^2)+'Monte Carlo'!$K$12*((RAND()+RAND()+RAND()+RAND()+RAND()+RAND()+RAND()+RAND()+RAND()+RAND()+RAND()+RAND())-6))-1)+W$15)</x:f>
        <x:v>1221133.0376411162</x:v>
      </x:c>
      <x:c r="X322" s="97" t="n">
        <x:f>MAX(0,W322*(1+EXP((LN(1+'Monte Carlo'!$K$10)-0.5*'Monte Carlo'!$K$12^2)+'Monte Carlo'!$K$12*((RAND()+RAND()+RAND()+RAND()+RAND()+RAND()+RAND()+RAND()+RAND()+RAND()+RAND()+RAND())-6))-1)+X$15)</x:f>
        <x:v>1080389.5283148468</x:v>
      </x:c>
      <x:c r="Y322" s="97" t="n">
        <x:f>MAX(0,X322*(1+EXP((LN(1+'Monte Carlo'!$K$10)-0.5*'Monte Carlo'!$K$12^2)+'Monte Carlo'!$K$12*((RAND()+RAND()+RAND()+RAND()+RAND()+RAND()+RAND()+RAND()+RAND()+RAND()+RAND()+RAND())-6))-1)+Y$15)</x:f>
        <x:v>1314229.5455933611</x:v>
      </x:c>
      <x:c r="Z322" s="97" t="n">
        <x:f>MAX(0,Y322*(1+EXP((LN(1+'Monte Carlo'!$K$10)-0.5*'Monte Carlo'!$K$12^2)+'Monte Carlo'!$K$12*((RAND()+RAND()+RAND()+RAND()+RAND()+RAND()+RAND()+RAND()+RAND()+RAND()+RAND()+RAND())-6))-1)+Z$15)</x:f>
        <x:v>1475240.6545377395</x:v>
      </x:c>
      <x:c r="AA322" s="97" t="n">
        <x:f>MAX(0,Z322*(1+EXP((LN(1+'Monte Carlo'!$K$10)-0.5*'Monte Carlo'!$K$12^2)+'Monte Carlo'!$K$12*((RAND()+RAND()+RAND()+RAND()+RAND()+RAND()+RAND()+RAND()+RAND()+RAND()+RAND()+RAND())-6))-1)+AA$15)</x:f>
        <x:v>1338096.1656621445</x:v>
      </x:c>
      <x:c r="AB322" s="97" t="n">
        <x:f>MAX(0,AA322*(1+EXP((LN(1+'Monte Carlo'!$K$10)-0.5*'Monte Carlo'!$K$12^2)+'Monte Carlo'!$K$12*((RAND()+RAND()+RAND()+RAND()+RAND()+RAND()+RAND()+RAND()+RAND()+RAND()+RAND()+RAND())-6))-1)+AB$15)</x:f>
        <x:v>1298266.2119563462</x:v>
      </x:c>
      <x:c r="AC322" s="97" t="n">
        <x:f>MAX(0,AB322*(1+EXP((LN(1+'Monte Carlo'!$K$10)-0.5*'Monte Carlo'!$K$12^2)+'Monte Carlo'!$K$12*((RAND()+RAND()+RAND()+RAND()+RAND()+RAND()+RAND()+RAND()+RAND()+RAND()+RAND()+RAND())-6))-1)+AC$15)</x:f>
        <x:v>1519807.6219417236</x:v>
      </x:c>
      <x:c r="AD322" s="97" t="n">
        <x:f>MAX(0,AC322*(1+EXP((LN(1+'Monte Carlo'!$K$10)-0.5*'Monte Carlo'!$K$12^2)+'Monte Carlo'!$K$12*((RAND()+RAND()+RAND()+RAND()+RAND()+RAND()+RAND()+RAND()+RAND()+RAND()+RAND()+RAND())-6))-1)+AD$15)</x:f>
        <x:v>1672166.5289106844</x:v>
      </x:c>
      <x:c r="AE322" s="97" t="n">
        <x:f>MAX(0,AD322*(1+EXP((LN(1+'Monte Carlo'!$K$10)-0.5*'Monte Carlo'!$K$12^2)+'Monte Carlo'!$K$12*((RAND()+RAND()+RAND()+RAND()+RAND()+RAND()+RAND()+RAND()+RAND()+RAND()+RAND()+RAND())-6))-1)+AE$15)</x:f>
        <x:v>2138284.477643521</x:v>
      </x:c>
      <x:c r="AF322" s="97" t="n">
        <x:f>MAX(0,AE322*(1+EXP((LN(1+'Monte Carlo'!$K$10)-0.5*'Monte Carlo'!$K$12^2)+'Monte Carlo'!$K$12*((RAND()+RAND()+RAND()+RAND()+RAND()+RAND()+RAND()+RAND()+RAND()+RAND()+RAND()+RAND())-6))-1)+AF$15)</x:f>
        <x:v>2430321.437614577</x:v>
      </x:c>
      <x:c r="AG322" s="97">
        <x:f t="shared" si="6"/>
        <x:v>970745.72931956034</x:v>
      </x:c>
    </x:row>
    <x:row r="323">
      <x:c r="A323" s="93">
        <x:v>302</x:v>
      </x:c>
      <x:c r="B323" s="97" t="n">
        <x:f>IF(AND(UPPER('Monte Carlo'!$K$4)="YES",'Monte Carlo'!$K$5&gt;0),'Monte Carlo'!$K$13,Liquidity_30Y!$C$14)</x:f>
        <x:v>1029031.25</x:v>
      </x:c>
      <x:c r="C323" s="97" t="n">
        <x:f>MAX(0,B323*(1+EXP((LN(1+'Monte Carlo'!$K$10)-0.5*'Monte Carlo'!$K$12^2)+'Monte Carlo'!$K$12*((RAND()+RAND()+RAND()+RAND()+RAND()+RAND()+RAND()+RAND()+RAND()+RAND()+RAND()+RAND())-6))-1)+C$15)</x:f>
        <x:v>1247978.701421484</x:v>
      </x:c>
      <x:c r="D323" s="97" t="n">
        <x:f>MAX(0,C323*(1+EXP((LN(1+'Monte Carlo'!$K$10)-0.5*'Monte Carlo'!$K$12^2)+'Monte Carlo'!$K$12*((RAND()+RAND()+RAND()+RAND()+RAND()+RAND()+RAND()+RAND()+RAND()+RAND()+RAND()+RAND())-6))-1)+D$15)</x:f>
        <x:v>1281398.0411797971</x:v>
      </x:c>
      <x:c r="E323" s="97" t="n">
        <x:f>MAX(0,D323*(1+EXP((LN(1+'Monte Carlo'!$K$10)-0.5*'Monte Carlo'!$K$12^2)+'Monte Carlo'!$K$12*((RAND()+RAND()+RAND()+RAND()+RAND()+RAND()+RAND()+RAND()+RAND()+RAND()+RAND()+RAND())-6))-1)+E$15)</x:f>
        <x:v>1488638.743955921</x:v>
      </x:c>
      <x:c r="F323" s="97" t="n">
        <x:f>MAX(0,E323*(1+EXP((LN(1+'Monte Carlo'!$K$10)-0.5*'Monte Carlo'!$K$12^2)+'Monte Carlo'!$K$12*((RAND()+RAND()+RAND()+RAND()+RAND()+RAND()+RAND()+RAND()+RAND()+RAND()+RAND()+RAND())-6))-1)+F$15)</x:f>
        <x:v>1647362.2500932938</x:v>
      </x:c>
      <x:c r="G323" s="97" t="n">
        <x:f>MAX(0,F323*(1+EXP((LN(1+'Monte Carlo'!$K$10)-0.5*'Monte Carlo'!$K$12^2)+'Monte Carlo'!$K$12*((RAND()+RAND()+RAND()+RAND()+RAND()+RAND()+RAND()+RAND()+RAND()+RAND()+RAND()+RAND())-6))-1)+G$15)</x:f>
        <x:v>1600265.2449402676</x:v>
      </x:c>
      <x:c r="H323" s="97" t="n">
        <x:f>MAX(0,G323*(1+EXP((LN(1+'Monte Carlo'!$K$10)-0.5*'Monte Carlo'!$K$12^2)+'Monte Carlo'!$K$12*((RAND()+RAND()+RAND()+RAND()+RAND()+RAND()+RAND()+RAND()+RAND()+RAND()+RAND()+RAND())-6))-1)+H$15)</x:f>
        <x:v>1354608.1894025225</x:v>
      </x:c>
      <x:c r="I323" s="97" t="n">
        <x:f>MAX(0,H323*(1+EXP((LN(1+'Monte Carlo'!$K$10)-0.5*'Monte Carlo'!$K$12^2)+'Monte Carlo'!$K$12*((RAND()+RAND()+RAND()+RAND()+RAND()+RAND()+RAND()+RAND()+RAND()+RAND()+RAND()+RAND())-6))-1)+I$15)</x:f>
        <x:v>1750004.9027437468</x:v>
      </x:c>
      <x:c r="J323" s="97" t="n">
        <x:f>MAX(0,I323*(1+EXP((LN(1+'Monte Carlo'!$K$10)-0.5*'Monte Carlo'!$K$12^2)+'Monte Carlo'!$K$12*((RAND()+RAND()+RAND()+RAND()+RAND()+RAND()+RAND()+RAND()+RAND()+RAND()+RAND()+RAND())-6))-1)+J$15)</x:f>
        <x:v>1796684.093079931</x:v>
      </x:c>
      <x:c r="K323" s="97" t="n">
        <x:f>MAX(0,J323*(1+EXP((LN(1+'Monte Carlo'!$K$10)-0.5*'Monte Carlo'!$K$12^2)+'Monte Carlo'!$K$12*((RAND()+RAND()+RAND()+RAND()+RAND()+RAND()+RAND()+RAND()+RAND()+RAND()+RAND()+RAND())-6))-1)+K$15)</x:f>
        <x:v>2041189.6026893768</x:v>
      </x:c>
      <x:c r="L323" s="97" t="n">
        <x:f>MAX(0,K323*(1+EXP((LN(1+'Monte Carlo'!$K$10)-0.5*'Monte Carlo'!$K$12^2)+'Monte Carlo'!$K$12*((RAND()+RAND()+RAND()+RAND()+RAND()+RAND()+RAND()+RAND()+RAND()+RAND()+RAND()+RAND())-6))-1)+L$15)</x:f>
        <x:v>1807625.4882478253</x:v>
      </x:c>
      <x:c r="M323" s="97" t="n">
        <x:f>MAX(0,L323*(1+EXP((LN(1+'Monte Carlo'!$K$10)-0.5*'Monte Carlo'!$K$12^2)+'Monte Carlo'!$K$12*((RAND()+RAND()+RAND()+RAND()+RAND()+RAND()+RAND()+RAND()+RAND()+RAND()+RAND()+RAND())-6))-1)+M$15)</x:f>
        <x:v>1930650.281268966</x:v>
      </x:c>
      <x:c r="N323" s="97" t="n">
        <x:f>MAX(0,M323*(1+EXP((LN(1+'Monte Carlo'!$K$10)-0.5*'Monte Carlo'!$K$12^2)+'Monte Carlo'!$K$12*((RAND()+RAND()+RAND()+RAND()+RAND()+RAND()+RAND()+RAND()+RAND()+RAND()+RAND()+RAND())-6))-1)+N$15)</x:f>
        <x:v>2104943.8834700356</x:v>
      </x:c>
      <x:c r="O323" s="97" t="n">
        <x:f>MAX(0,N323*(1+EXP((LN(1+'Monte Carlo'!$K$10)-0.5*'Monte Carlo'!$K$12^2)+'Monte Carlo'!$K$12*((RAND()+RAND()+RAND()+RAND()+RAND()+RAND()+RAND()+RAND()+RAND()+RAND()+RAND()+RAND())-6))-1)+O$15)</x:f>
        <x:v>2257128.0596035025</x:v>
      </x:c>
      <x:c r="P323" s="97" t="n">
        <x:f>MAX(0,O323*(1+EXP((LN(1+'Monte Carlo'!$K$10)-0.5*'Monte Carlo'!$K$12^2)+'Monte Carlo'!$K$12*((RAND()+RAND()+RAND()+RAND()+RAND()+RAND()+RAND()+RAND()+RAND()+RAND()+RAND()+RAND())-6))-1)+P$15)</x:f>
        <x:v>2150620.7547273254</x:v>
      </x:c>
      <x:c r="Q323" s="97" t="n">
        <x:f>MAX(0,P323*(1+EXP((LN(1+'Monte Carlo'!$K$10)-0.5*'Monte Carlo'!$K$12^2)+'Monte Carlo'!$K$12*((RAND()+RAND()+RAND()+RAND()+RAND()+RAND()+RAND()+RAND()+RAND()+RAND()+RAND()+RAND())-6))-1)+Q$15)</x:f>
        <x:v>1799569.5039278017</x:v>
      </x:c>
      <x:c r="R323" s="97" t="n">
        <x:f>MAX(0,Q323*(1+EXP((LN(1+'Monte Carlo'!$K$10)-0.5*'Monte Carlo'!$K$12^2)+'Monte Carlo'!$K$12*((RAND()+RAND()+RAND()+RAND()+RAND()+RAND()+RAND()+RAND()+RAND()+RAND()+RAND()+RAND())-6))-1)+R$15)</x:f>
        <x:v>1393548.3875681725</x:v>
      </x:c>
      <x:c r="S323" s="97" t="n">
        <x:f>MAX(0,R323*(1+EXP((LN(1+'Monte Carlo'!$K$10)-0.5*'Monte Carlo'!$K$12^2)+'Monte Carlo'!$K$12*((RAND()+RAND()+RAND()+RAND()+RAND()+RAND()+RAND()+RAND()+RAND()+RAND()+RAND()+RAND())-6))-1)+S$15)</x:f>
        <x:v>1498957.7936767405</x:v>
      </x:c>
      <x:c r="T323" s="97" t="n">
        <x:f>MAX(0,S323*(1+EXP((LN(1+'Monte Carlo'!$K$10)-0.5*'Monte Carlo'!$K$12^2)+'Monte Carlo'!$K$12*((RAND()+RAND()+RAND()+RAND()+RAND()+RAND()+RAND()+RAND()+RAND()+RAND()+RAND()+RAND())-6))-1)+T$15)</x:f>
        <x:v>1393857.662451557</x:v>
      </x:c>
      <x:c r="U323" s="97" t="n">
        <x:f>MAX(0,T323*(1+EXP((LN(1+'Monte Carlo'!$K$10)-0.5*'Monte Carlo'!$K$12^2)+'Monte Carlo'!$K$12*((RAND()+RAND()+RAND()+RAND()+RAND()+RAND()+RAND()+RAND()+RAND()+RAND()+RAND()+RAND())-6))-1)+U$15)</x:f>
        <x:v>1375968.9269332697</x:v>
      </x:c>
      <x:c r="V323" s="97" t="n">
        <x:f>MAX(0,U323*(1+EXP((LN(1+'Monte Carlo'!$K$10)-0.5*'Monte Carlo'!$K$12^2)+'Monte Carlo'!$K$12*((RAND()+RAND()+RAND()+RAND()+RAND()+RAND()+RAND()+RAND()+RAND()+RAND()+RAND()+RAND())-6))-1)+V$15)</x:f>
        <x:v>1429737.4096081418</x:v>
      </x:c>
      <x:c r="W323" s="97" t="n">
        <x:f>MAX(0,V323*(1+EXP((LN(1+'Monte Carlo'!$K$10)-0.5*'Monte Carlo'!$K$12^2)+'Monte Carlo'!$K$12*((RAND()+RAND()+RAND()+RAND()+RAND()+RAND()+RAND()+RAND()+RAND()+RAND()+RAND()+RAND())-6))-1)+W$15)</x:f>
        <x:v>1316489.1631512053</x:v>
      </x:c>
      <x:c r="X323" s="97" t="n">
        <x:f>MAX(0,W323*(1+EXP((LN(1+'Monte Carlo'!$K$10)-0.5*'Monte Carlo'!$K$12^2)+'Monte Carlo'!$K$12*((RAND()+RAND()+RAND()+RAND()+RAND()+RAND()+RAND()+RAND()+RAND()+RAND()+RAND()+RAND())-6))-1)+X$15)</x:f>
        <x:v>1306240.3102495398</x:v>
      </x:c>
      <x:c r="Y323" s="97" t="n">
        <x:f>MAX(0,X323*(1+EXP((LN(1+'Monte Carlo'!$K$10)-0.5*'Monte Carlo'!$K$12^2)+'Monte Carlo'!$K$12*((RAND()+RAND()+RAND()+RAND()+RAND()+RAND()+RAND()+RAND()+RAND()+RAND()+RAND()+RAND())-6))-1)+Y$15)</x:f>
        <x:v>2126891.291875406</x:v>
      </x:c>
      <x:c r="Z323" s="97" t="n">
        <x:f>MAX(0,Y323*(1+EXP((LN(1+'Monte Carlo'!$K$10)-0.5*'Monte Carlo'!$K$12^2)+'Monte Carlo'!$K$12*((RAND()+RAND()+RAND()+RAND()+RAND()+RAND()+RAND()+RAND()+RAND()+RAND()+RAND()+RAND())-6))-1)+Z$15)</x:f>
        <x:v>2674836.418952661</x:v>
      </x:c>
      <x:c r="AA323" s="97" t="n">
        <x:f>MAX(0,Z323*(1+EXP((LN(1+'Monte Carlo'!$K$10)-0.5*'Monte Carlo'!$K$12^2)+'Monte Carlo'!$K$12*((RAND()+RAND()+RAND()+RAND()+RAND()+RAND()+RAND()+RAND()+RAND()+RAND()+RAND()+RAND())-6))-1)+AA$15)</x:f>
        <x:v>2296087.670465716</x:v>
      </x:c>
      <x:c r="AB323" s="97" t="n">
        <x:f>MAX(0,AA323*(1+EXP((LN(1+'Monte Carlo'!$K$10)-0.5*'Monte Carlo'!$K$12^2)+'Monte Carlo'!$K$12*((RAND()+RAND()+RAND()+RAND()+RAND()+RAND()+RAND()+RAND()+RAND()+RAND()+RAND()+RAND())-6))-1)+AB$15)</x:f>
        <x:v>2227237.387089322</x:v>
      </x:c>
      <x:c r="AC323" s="97" t="n">
        <x:f>MAX(0,AB323*(1+EXP((LN(1+'Monte Carlo'!$K$10)-0.5*'Monte Carlo'!$K$12^2)+'Monte Carlo'!$K$12*((RAND()+RAND()+RAND()+RAND()+RAND()+RAND()+RAND()+RAND()+RAND()+RAND()+RAND()+RAND())-6))-1)+AC$15)</x:f>
        <x:v>2344390.611649469</x:v>
      </x:c>
      <x:c r="AD323" s="97" t="n">
        <x:f>MAX(0,AC323*(1+EXP((LN(1+'Monte Carlo'!$K$10)-0.5*'Monte Carlo'!$K$12^2)+'Monte Carlo'!$K$12*((RAND()+RAND()+RAND()+RAND()+RAND()+RAND()+RAND()+RAND()+RAND()+RAND()+RAND()+RAND())-6))-1)+AD$15)</x:f>
        <x:v>2516261.7477756883</x:v>
      </x:c>
      <x:c r="AE323" s="97" t="n">
        <x:f>MAX(0,AD323*(1+EXP((LN(1+'Monte Carlo'!$K$10)-0.5*'Monte Carlo'!$K$12^2)+'Monte Carlo'!$K$12*((RAND()+RAND()+RAND()+RAND()+RAND()+RAND()+RAND()+RAND()+RAND()+RAND()+RAND()+RAND())-6))-1)+AE$15)</x:f>
        <x:v>2305518.935555279</x:v>
      </x:c>
      <x:c r="AF323" s="97" t="n">
        <x:f>MAX(0,AE323*(1+EXP((LN(1+'Monte Carlo'!$K$10)-0.5*'Monte Carlo'!$K$12^2)+'Monte Carlo'!$K$12*((RAND()+RAND()+RAND()+RAND()+RAND()+RAND()+RAND()+RAND()+RAND()+RAND()+RAND()+RAND())-6))-1)+AF$15)</x:f>
        <x:v>2715000.059805059</x:v>
      </x:c>
      <x:c r="AG323" s="97">
        <x:f t="shared" si="6"/>
        <x:v>1029031.25</x:v>
      </x:c>
    </x:row>
    <x:row r="324">
      <x:c r="A324" s="93">
        <x:v>303</x:v>
      </x:c>
      <x:c r="B324" s="97" t="n">
        <x:f>IF(AND(UPPER('Monte Carlo'!$K$4)="YES",'Monte Carlo'!$K$5&gt;0),'Monte Carlo'!$K$13,Liquidity_30Y!$C$14)</x:f>
        <x:v>1029031.25</x:v>
      </x:c>
      <x:c r="C324" s="97" t="n">
        <x:f>MAX(0,B324*(1+EXP((LN(1+'Monte Carlo'!$K$10)-0.5*'Monte Carlo'!$K$12^2)+'Monte Carlo'!$K$12*((RAND()+RAND()+RAND()+RAND()+RAND()+RAND()+RAND()+RAND()+RAND()+RAND()+RAND()+RAND())-6))-1)+C$15)</x:f>
        <x:v>1065196.8185407612</x:v>
      </x:c>
      <x:c r="D324" s="97" t="n">
        <x:f>MAX(0,C324*(1+EXP((LN(1+'Monte Carlo'!$K$10)-0.5*'Monte Carlo'!$K$12^2)+'Monte Carlo'!$K$12*((RAND()+RAND()+RAND()+RAND()+RAND()+RAND()+RAND()+RAND()+RAND()+RAND()+RAND()+RAND())-6))-1)+D$15)</x:f>
        <x:v>1160126.2703448</x:v>
      </x:c>
      <x:c r="E324" s="97" t="n">
        <x:f>MAX(0,D324*(1+EXP((LN(1+'Monte Carlo'!$K$10)-0.5*'Monte Carlo'!$K$12^2)+'Monte Carlo'!$K$12*((RAND()+RAND()+RAND()+RAND()+RAND()+RAND()+RAND()+RAND()+RAND()+RAND()+RAND()+RAND())-6))-1)+E$15)</x:f>
        <x:v>1288878.7736682137</x:v>
      </x:c>
      <x:c r="F324" s="97" t="n">
        <x:f>MAX(0,E324*(1+EXP((LN(1+'Monte Carlo'!$K$10)-0.5*'Monte Carlo'!$K$12^2)+'Monte Carlo'!$K$12*((RAND()+RAND()+RAND()+RAND()+RAND()+RAND()+RAND()+RAND()+RAND()+RAND()+RAND()+RAND())-6))-1)+F$15)</x:f>
        <x:v>1529171.1161607094</x:v>
      </x:c>
      <x:c r="G324" s="97" t="n">
        <x:f>MAX(0,F324*(1+EXP((LN(1+'Monte Carlo'!$K$10)-0.5*'Monte Carlo'!$K$12^2)+'Monte Carlo'!$K$12*((RAND()+RAND()+RAND()+RAND()+RAND()+RAND()+RAND()+RAND()+RAND()+RAND()+RAND()+RAND())-6))-1)+G$15)</x:f>
        <x:v>1728469.3334544867</x:v>
      </x:c>
      <x:c r="H324" s="97" t="n">
        <x:f>MAX(0,G324*(1+EXP((LN(1+'Monte Carlo'!$K$10)-0.5*'Monte Carlo'!$K$12^2)+'Monte Carlo'!$K$12*((RAND()+RAND()+RAND()+RAND()+RAND()+RAND()+RAND()+RAND()+RAND()+RAND()+RAND()+RAND())-6))-1)+H$15)</x:f>
        <x:v>2054630.8747909984</x:v>
      </x:c>
      <x:c r="I324" s="97" t="n">
        <x:f>MAX(0,H324*(1+EXP((LN(1+'Monte Carlo'!$K$10)-0.5*'Monte Carlo'!$K$12^2)+'Monte Carlo'!$K$12*((RAND()+RAND()+RAND()+RAND()+RAND()+RAND()+RAND()+RAND()+RAND()+RAND()+RAND()+RAND())-6))-1)+I$15)</x:f>
        <x:v>1728658.3032765982</x:v>
      </x:c>
      <x:c r="J324" s="97" t="n">
        <x:f>MAX(0,I324*(1+EXP((LN(1+'Monte Carlo'!$K$10)-0.5*'Monte Carlo'!$K$12^2)+'Monte Carlo'!$K$12*((RAND()+RAND()+RAND()+RAND()+RAND()+RAND()+RAND()+RAND()+RAND()+RAND()+RAND()+RAND())-6))-1)+J$15)</x:f>
        <x:v>1827606.643554524</x:v>
      </x:c>
      <x:c r="K324" s="97" t="n">
        <x:f>MAX(0,J324*(1+EXP((LN(1+'Monte Carlo'!$K$10)-0.5*'Monte Carlo'!$K$12^2)+'Monte Carlo'!$K$12*((RAND()+RAND()+RAND()+RAND()+RAND()+RAND()+RAND()+RAND()+RAND()+RAND()+RAND()+RAND())-6))-1)+K$15)</x:f>
        <x:v>1725086.3450763403</x:v>
      </x:c>
      <x:c r="L324" s="97" t="n">
        <x:f>MAX(0,K324*(1+EXP((LN(1+'Monte Carlo'!$K$10)-0.5*'Monte Carlo'!$K$12^2)+'Monte Carlo'!$K$12*((RAND()+RAND()+RAND()+RAND()+RAND()+RAND()+RAND()+RAND()+RAND()+RAND()+RAND()+RAND())-6))-1)+L$15)</x:f>
        <x:v>1664139.1577636383</x:v>
      </x:c>
      <x:c r="M324" s="97" t="n">
        <x:f>MAX(0,L324*(1+EXP((LN(1+'Monte Carlo'!$K$10)-0.5*'Monte Carlo'!$K$12^2)+'Monte Carlo'!$K$12*((RAND()+RAND()+RAND()+RAND()+RAND()+RAND()+RAND()+RAND()+RAND()+RAND()+RAND()+RAND())-6))-1)+M$15)</x:f>
        <x:v>1344127.2752818146</x:v>
      </x:c>
      <x:c r="N324" s="97" t="n">
        <x:f>MAX(0,M324*(1+EXP((LN(1+'Monte Carlo'!$K$10)-0.5*'Monte Carlo'!$K$12^2)+'Monte Carlo'!$K$12*((RAND()+RAND()+RAND()+RAND()+RAND()+RAND()+RAND()+RAND()+RAND()+RAND()+RAND()+RAND())-6))-1)+N$15)</x:f>
        <x:v>1373859.0745256692</x:v>
      </x:c>
      <x:c r="O324" s="97" t="n">
        <x:f>MAX(0,N324*(1+EXP((LN(1+'Monte Carlo'!$K$10)-0.5*'Monte Carlo'!$K$12^2)+'Monte Carlo'!$K$12*((RAND()+RAND()+RAND()+RAND()+RAND()+RAND()+RAND()+RAND()+RAND()+RAND()+RAND()+RAND())-6))-1)+O$15)</x:f>
        <x:v>1465735.0583178152</x:v>
      </x:c>
      <x:c r="P324" s="97" t="n">
        <x:f>MAX(0,O324*(1+EXP((LN(1+'Monte Carlo'!$K$10)-0.5*'Monte Carlo'!$K$12^2)+'Monte Carlo'!$K$12*((RAND()+RAND()+RAND()+RAND()+RAND()+RAND()+RAND()+RAND()+RAND()+RAND()+RAND()+RAND())-6))-1)+P$15)</x:f>
        <x:v>1792312.8752959399</x:v>
      </x:c>
      <x:c r="Q324" s="97" t="n">
        <x:f>MAX(0,P324*(1+EXP((LN(1+'Monte Carlo'!$K$10)-0.5*'Monte Carlo'!$K$12^2)+'Monte Carlo'!$K$12*((RAND()+RAND()+RAND()+RAND()+RAND()+RAND()+RAND()+RAND()+RAND()+RAND()+RAND()+RAND())-6))-1)+Q$15)</x:f>
        <x:v>1651923.1646425975</x:v>
      </x:c>
      <x:c r="R324" s="97" t="n">
        <x:f>MAX(0,Q324*(1+EXP((LN(1+'Monte Carlo'!$K$10)-0.5*'Monte Carlo'!$K$12^2)+'Monte Carlo'!$K$12*((RAND()+RAND()+RAND()+RAND()+RAND()+RAND()+RAND()+RAND()+RAND()+RAND()+RAND()+RAND())-6))-1)+R$15)</x:f>
        <x:v>1870871.3622688686</x:v>
      </x:c>
      <x:c r="S324" s="97" t="n">
        <x:f>MAX(0,R324*(1+EXP((LN(1+'Monte Carlo'!$K$10)-0.5*'Monte Carlo'!$K$12^2)+'Monte Carlo'!$K$12*((RAND()+RAND()+RAND()+RAND()+RAND()+RAND()+RAND()+RAND()+RAND()+RAND()+RAND()+RAND())-6))-1)+S$15)</x:f>
        <x:v>2455420.504933667</x:v>
      </x:c>
      <x:c r="T324" s="97" t="n">
        <x:f>MAX(0,S324*(1+EXP((LN(1+'Monte Carlo'!$K$10)-0.5*'Monte Carlo'!$K$12^2)+'Monte Carlo'!$K$12*((RAND()+RAND()+RAND()+RAND()+RAND()+RAND()+RAND()+RAND()+RAND()+RAND()+RAND()+RAND())-6))-1)+T$15)</x:f>
        <x:v>3539227.0971021303</x:v>
      </x:c>
      <x:c r="U324" s="97" t="n">
        <x:f>MAX(0,T324*(1+EXP((LN(1+'Monte Carlo'!$K$10)-0.5*'Monte Carlo'!$K$12^2)+'Monte Carlo'!$K$12*((RAND()+RAND()+RAND()+RAND()+RAND()+RAND()+RAND()+RAND()+RAND()+RAND()+RAND()+RAND())-6))-1)+U$15)</x:f>
        <x:v>3959973.2439582264</x:v>
      </x:c>
      <x:c r="V324" s="97" t="n">
        <x:f>MAX(0,U324*(1+EXP((LN(1+'Monte Carlo'!$K$10)-0.5*'Monte Carlo'!$K$12^2)+'Monte Carlo'!$K$12*((RAND()+RAND()+RAND()+RAND()+RAND()+RAND()+RAND()+RAND()+RAND()+RAND()+RAND()+RAND())-6))-1)+V$15)</x:f>
        <x:v>4300069.15203815</x:v>
      </x:c>
      <x:c r="W324" s="97" t="n">
        <x:f>MAX(0,V324*(1+EXP((LN(1+'Monte Carlo'!$K$10)-0.5*'Monte Carlo'!$K$12^2)+'Monte Carlo'!$K$12*((RAND()+RAND()+RAND()+RAND()+RAND()+RAND()+RAND()+RAND()+RAND()+RAND()+RAND()+RAND())-6))-1)+W$15)</x:f>
        <x:v>4711024.938745746</x:v>
      </x:c>
      <x:c r="X324" s="97" t="n">
        <x:f>MAX(0,W324*(1+EXP((LN(1+'Monte Carlo'!$K$10)-0.5*'Monte Carlo'!$K$12^2)+'Monte Carlo'!$K$12*((RAND()+RAND()+RAND()+RAND()+RAND()+RAND()+RAND()+RAND()+RAND()+RAND()+RAND()+RAND())-6))-1)+X$15)</x:f>
        <x:v>5358001.02994165</x:v>
      </x:c>
      <x:c r="Y324" s="97" t="n">
        <x:f>MAX(0,X324*(1+EXP((LN(1+'Monte Carlo'!$K$10)-0.5*'Monte Carlo'!$K$12^2)+'Monte Carlo'!$K$12*((RAND()+RAND()+RAND()+RAND()+RAND()+RAND()+RAND()+RAND()+RAND()+RAND()+RAND()+RAND())-6))-1)+Y$15)</x:f>
        <x:v>4148586.802752966</x:v>
      </x:c>
      <x:c r="Z324" s="97" t="n">
        <x:f>MAX(0,Y324*(1+EXP((LN(1+'Monte Carlo'!$K$10)-0.5*'Monte Carlo'!$K$12^2)+'Monte Carlo'!$K$12*((RAND()+RAND()+RAND()+RAND()+RAND()+RAND()+RAND()+RAND()+RAND()+RAND()+RAND()+RAND())-6))-1)+Z$15)</x:f>
        <x:v>4696377.576061468</x:v>
      </x:c>
      <x:c r="AA324" s="97" t="n">
        <x:f>MAX(0,Z324*(1+EXP((LN(1+'Monte Carlo'!$K$10)-0.5*'Monte Carlo'!$K$12^2)+'Monte Carlo'!$K$12*((RAND()+RAND()+RAND()+RAND()+RAND()+RAND()+RAND()+RAND()+RAND()+RAND()+RAND()+RAND())-6))-1)+AA$15)</x:f>
        <x:v>5073417.16160801</x:v>
      </x:c>
      <x:c r="AB324" s="97" t="n">
        <x:f>MAX(0,AA324*(1+EXP((LN(1+'Monte Carlo'!$K$10)-0.5*'Monte Carlo'!$K$12^2)+'Monte Carlo'!$K$12*((RAND()+RAND()+RAND()+RAND()+RAND()+RAND()+RAND()+RAND()+RAND()+RAND()+RAND()+RAND())-6))-1)+AB$15)</x:f>
        <x:v>5880480.190542023</x:v>
      </x:c>
      <x:c r="AC324" s="97" t="n">
        <x:f>MAX(0,AB324*(1+EXP((LN(1+'Monte Carlo'!$K$10)-0.5*'Monte Carlo'!$K$12^2)+'Monte Carlo'!$K$12*((RAND()+RAND()+RAND()+RAND()+RAND()+RAND()+RAND()+RAND()+RAND()+RAND()+RAND()+RAND())-6))-1)+AC$15)</x:f>
        <x:v>7197016.923156401</x:v>
      </x:c>
      <x:c r="AD324" s="97" t="n">
        <x:f>MAX(0,AC324*(1+EXP((LN(1+'Monte Carlo'!$K$10)-0.5*'Monte Carlo'!$K$12^2)+'Monte Carlo'!$K$12*((RAND()+RAND()+RAND()+RAND()+RAND()+RAND()+RAND()+RAND()+RAND()+RAND()+RAND()+RAND())-6))-1)+AD$15)</x:f>
        <x:v>6596520.922479039</x:v>
      </x:c>
      <x:c r="AE324" s="97" t="n">
        <x:f>MAX(0,AD324*(1+EXP((LN(1+'Monte Carlo'!$K$10)-0.5*'Monte Carlo'!$K$12^2)+'Monte Carlo'!$K$12*((RAND()+RAND()+RAND()+RAND()+RAND()+RAND()+RAND()+RAND()+RAND()+RAND()+RAND()+RAND())-6))-1)+AE$15)</x:f>
        <x:v>7062953.125885357</x:v>
      </x:c>
      <x:c r="AF324" s="97" t="n">
        <x:f>MAX(0,AE324*(1+EXP((LN(1+'Monte Carlo'!$K$10)-0.5*'Monte Carlo'!$K$12^2)+'Monte Carlo'!$K$12*((RAND()+RAND()+RAND()+RAND()+RAND()+RAND()+RAND()+RAND()+RAND()+RAND()+RAND()+RAND())-6))-1)+AF$15)</x:f>
        <x:v>6267750.97153855</x:v>
      </x:c>
      <x:c r="AG324" s="97">
        <x:f t="shared" si="6"/>
        <x:v>1029031.25</x:v>
      </x:c>
    </x:row>
    <x:row r="325">
      <x:c r="A325" s="93">
        <x:v>304</x:v>
      </x:c>
      <x:c r="B325" s="97" t="n">
        <x:f>IF(AND(UPPER('Monte Carlo'!$K$4)="YES",'Monte Carlo'!$K$5&gt;0),'Monte Carlo'!$K$13,Liquidity_30Y!$C$14)</x:f>
        <x:v>1029031.25</x:v>
      </x:c>
      <x:c r="C325" s="97" t="n">
        <x:f>MAX(0,B325*(1+EXP((LN(1+'Monte Carlo'!$K$10)-0.5*'Monte Carlo'!$K$12^2)+'Monte Carlo'!$K$12*((RAND()+RAND()+RAND()+RAND()+RAND()+RAND()+RAND()+RAND()+RAND()+RAND()+RAND()+RAND())-6))-1)+C$15)</x:f>
        <x:v>976441.771203373</x:v>
      </x:c>
      <x:c r="D325" s="97" t="n">
        <x:f>MAX(0,C325*(1+EXP((LN(1+'Monte Carlo'!$K$10)-0.5*'Monte Carlo'!$K$12^2)+'Monte Carlo'!$K$12*((RAND()+RAND()+RAND()+RAND()+RAND()+RAND()+RAND()+RAND()+RAND()+RAND()+RAND()+RAND())-6))-1)+D$15)</x:f>
        <x:v>1040747.6935508391</x:v>
      </x:c>
      <x:c r="E325" s="97" t="n">
        <x:f>MAX(0,D325*(1+EXP((LN(1+'Monte Carlo'!$K$10)-0.5*'Monte Carlo'!$K$12^2)+'Monte Carlo'!$K$12*((RAND()+RAND()+RAND()+RAND()+RAND()+RAND()+RAND()+RAND()+RAND()+RAND()+RAND()+RAND())-6))-1)+E$15)</x:f>
        <x:v>903577.21393354</x:v>
      </x:c>
      <x:c r="F325" s="97" t="n">
        <x:f>MAX(0,E325*(1+EXP((LN(1+'Monte Carlo'!$K$10)-0.5*'Monte Carlo'!$K$12^2)+'Monte Carlo'!$K$12*((RAND()+RAND()+RAND()+RAND()+RAND()+RAND()+RAND()+RAND()+RAND()+RAND()+RAND()+RAND())-6))-1)+F$15)</x:f>
        <x:v>1001250.0112085866</x:v>
      </x:c>
      <x:c r="G325" s="97" t="n">
        <x:f>MAX(0,F325*(1+EXP((LN(1+'Monte Carlo'!$K$10)-0.5*'Monte Carlo'!$K$12^2)+'Monte Carlo'!$K$12*((RAND()+RAND()+RAND()+RAND()+RAND()+RAND()+RAND()+RAND()+RAND()+RAND()+RAND()+RAND())-6))-1)+G$15)</x:f>
        <x:v>1214564.9095147129</x:v>
      </x:c>
      <x:c r="H325" s="97" t="n">
        <x:f>MAX(0,G325*(1+EXP((LN(1+'Monte Carlo'!$K$10)-0.5*'Monte Carlo'!$K$12^2)+'Monte Carlo'!$K$12*((RAND()+RAND()+RAND()+RAND()+RAND()+RAND()+RAND()+RAND()+RAND()+RAND()+RAND()+RAND())-6))-1)+H$15)</x:f>
        <x:v>1614351.7841361512</x:v>
      </x:c>
      <x:c r="I325" s="97" t="n">
        <x:f>MAX(0,H325*(1+EXP((LN(1+'Monte Carlo'!$K$10)-0.5*'Monte Carlo'!$K$12^2)+'Monte Carlo'!$K$12*((RAND()+RAND()+RAND()+RAND()+RAND()+RAND()+RAND()+RAND()+RAND()+RAND()+RAND()+RAND())-6))-1)+I$15)</x:f>
        <x:v>1805811.996319967</x:v>
      </x:c>
      <x:c r="J325" s="97" t="n">
        <x:f>MAX(0,I325*(1+EXP((LN(1+'Monte Carlo'!$K$10)-0.5*'Monte Carlo'!$K$12^2)+'Monte Carlo'!$K$12*((RAND()+RAND()+RAND()+RAND()+RAND()+RAND()+RAND()+RAND()+RAND()+RAND()+RAND()+RAND())-6))-1)+J$15)</x:f>
        <x:v>1952656.050848431</x:v>
      </x:c>
      <x:c r="K325" s="97" t="n">
        <x:f>MAX(0,J325*(1+EXP((LN(1+'Monte Carlo'!$K$10)-0.5*'Monte Carlo'!$K$12^2)+'Monte Carlo'!$K$12*((RAND()+RAND()+RAND()+RAND()+RAND()+RAND()+RAND()+RAND()+RAND()+RAND()+RAND()+RAND())-6))-1)+K$15)</x:f>
        <x:v>2067028.3784923991</x:v>
      </x:c>
      <x:c r="L325" s="97" t="n">
        <x:f>MAX(0,K325*(1+EXP((LN(1+'Monte Carlo'!$K$10)-0.5*'Monte Carlo'!$K$12^2)+'Monte Carlo'!$K$12*((RAND()+RAND()+RAND()+RAND()+RAND()+RAND()+RAND()+RAND()+RAND()+RAND()+RAND()+RAND())-6))-1)+L$15)</x:f>
        <x:v>2029568.97629958</x:v>
      </x:c>
      <x:c r="M325" s="97" t="n">
        <x:f>MAX(0,L325*(1+EXP((LN(1+'Monte Carlo'!$K$10)-0.5*'Monte Carlo'!$K$12^2)+'Monte Carlo'!$K$12*((RAND()+RAND()+RAND()+RAND()+RAND()+RAND()+RAND()+RAND()+RAND()+RAND()+RAND()+RAND())-6))-1)+M$15)</x:f>
        <x:v>1622303.6046330875</x:v>
      </x:c>
      <x:c r="N325" s="97" t="n">
        <x:f>MAX(0,M325*(1+EXP((LN(1+'Monte Carlo'!$K$10)-0.5*'Monte Carlo'!$K$12^2)+'Monte Carlo'!$K$12*((RAND()+RAND()+RAND()+RAND()+RAND()+RAND()+RAND()+RAND()+RAND()+RAND()+RAND()+RAND())-6))-1)+N$15)</x:f>
        <x:v>1875042.1152635503</x:v>
      </x:c>
      <x:c r="O325" s="97" t="n">
        <x:f>MAX(0,N325*(1+EXP((LN(1+'Monte Carlo'!$K$10)-0.5*'Monte Carlo'!$K$12^2)+'Monte Carlo'!$K$12*((RAND()+RAND()+RAND()+RAND()+RAND()+RAND()+RAND()+RAND()+RAND()+RAND()+RAND()+RAND())-6))-1)+O$15)</x:f>
        <x:v>1834440.8968701267</x:v>
      </x:c>
      <x:c r="P325" s="97" t="n">
        <x:f>MAX(0,O325*(1+EXP((LN(1+'Monte Carlo'!$K$10)-0.5*'Monte Carlo'!$K$12^2)+'Monte Carlo'!$K$12*((RAND()+RAND()+RAND()+RAND()+RAND()+RAND()+RAND()+RAND()+RAND()+RAND()+RAND()+RAND())-6))-1)+P$15)</x:f>
        <x:v>1465072.7637219678</x:v>
      </x:c>
      <x:c r="Q325" s="97" t="n">
        <x:f>MAX(0,P325*(1+EXP((LN(1+'Monte Carlo'!$K$10)-0.5*'Monte Carlo'!$K$12^2)+'Monte Carlo'!$K$12*((RAND()+RAND()+RAND()+RAND()+RAND()+RAND()+RAND()+RAND()+RAND()+RAND()+RAND()+RAND())-6))-1)+Q$15)</x:f>
        <x:v>1438454.9794847597</x:v>
      </x:c>
      <x:c r="R325" s="97" t="n">
        <x:f>MAX(0,Q325*(1+EXP((LN(1+'Monte Carlo'!$K$10)-0.5*'Monte Carlo'!$K$12^2)+'Monte Carlo'!$K$12*((RAND()+RAND()+RAND()+RAND()+RAND()+RAND()+RAND()+RAND()+RAND()+RAND()+RAND()+RAND())-6))-1)+R$15)</x:f>
        <x:v>1457137.370294738</x:v>
      </x:c>
      <x:c r="S325" s="97" t="n">
        <x:f>MAX(0,R325*(1+EXP((LN(1+'Monte Carlo'!$K$10)-0.5*'Monte Carlo'!$K$12^2)+'Monte Carlo'!$K$12*((RAND()+RAND()+RAND()+RAND()+RAND()+RAND()+RAND()+RAND()+RAND()+RAND()+RAND()+RAND())-6))-1)+S$15)</x:f>
        <x:v>1191174.8930461134</x:v>
      </x:c>
      <x:c r="T325" s="97" t="n">
        <x:f>MAX(0,S325*(1+EXP((LN(1+'Monte Carlo'!$K$10)-0.5*'Monte Carlo'!$K$12^2)+'Monte Carlo'!$K$12*((RAND()+RAND()+RAND()+RAND()+RAND()+RAND()+RAND()+RAND()+RAND()+RAND()+RAND()+RAND())-6))-1)+T$15)</x:f>
        <x:v>1515448.299792049</x:v>
      </x:c>
      <x:c r="U325" s="97" t="n">
        <x:f>MAX(0,T325*(1+EXP((LN(1+'Monte Carlo'!$K$10)-0.5*'Monte Carlo'!$K$12^2)+'Monte Carlo'!$K$12*((RAND()+RAND()+RAND()+RAND()+RAND()+RAND()+RAND()+RAND()+RAND()+RAND()+RAND()+RAND())-6))-1)+U$15)</x:f>
        <x:v>1973497.7117925042</x:v>
      </x:c>
      <x:c r="V325" s="97" t="n">
        <x:f>MAX(0,U325*(1+EXP((LN(1+'Monte Carlo'!$K$10)-0.5*'Monte Carlo'!$K$12^2)+'Monte Carlo'!$K$12*((RAND()+RAND()+RAND()+RAND()+RAND()+RAND()+RAND()+RAND()+RAND()+RAND()+RAND()+RAND())-6))-1)+V$15)</x:f>
        <x:v>2268994.1961989687</x:v>
      </x:c>
      <x:c r="W325" s="97" t="n">
        <x:f>MAX(0,V325*(1+EXP((LN(1+'Monte Carlo'!$K$10)-0.5*'Monte Carlo'!$K$12^2)+'Monte Carlo'!$K$12*((RAND()+RAND()+RAND()+RAND()+RAND()+RAND()+RAND()+RAND()+RAND()+RAND()+RAND()+RAND())-6))-1)+W$15)</x:f>
        <x:v>2820182.3346956214</x:v>
      </x:c>
      <x:c r="X325" s="97" t="n">
        <x:f>MAX(0,W325*(1+EXP((LN(1+'Monte Carlo'!$K$10)-0.5*'Monte Carlo'!$K$12^2)+'Monte Carlo'!$K$12*((RAND()+RAND()+RAND()+RAND()+RAND()+RAND()+RAND()+RAND()+RAND()+RAND()+RAND()+RAND())-6))-1)+X$15)</x:f>
        <x:v>3399170.542248224</x:v>
      </x:c>
      <x:c r="Y325" s="97" t="n">
        <x:f>MAX(0,X325*(1+EXP((LN(1+'Monte Carlo'!$K$10)-0.5*'Monte Carlo'!$K$12^2)+'Monte Carlo'!$K$12*((RAND()+RAND()+RAND()+RAND()+RAND()+RAND()+RAND()+RAND()+RAND()+RAND()+RAND()+RAND())-6))-1)+Y$15)</x:f>
        <x:v>3675190.9926243485</x:v>
      </x:c>
      <x:c r="Z325" s="97" t="n">
        <x:f>MAX(0,Y325*(1+EXP((LN(1+'Monte Carlo'!$K$10)-0.5*'Monte Carlo'!$K$12^2)+'Monte Carlo'!$K$12*((RAND()+RAND()+RAND()+RAND()+RAND()+RAND()+RAND()+RAND()+RAND()+RAND()+RAND()+RAND())-6))-1)+Z$15)</x:f>
        <x:v>3745648.535357378</x:v>
      </x:c>
      <x:c r="AA325" s="97" t="n">
        <x:f>MAX(0,Z325*(1+EXP((LN(1+'Monte Carlo'!$K$10)-0.5*'Monte Carlo'!$K$12^2)+'Monte Carlo'!$K$12*((RAND()+RAND()+RAND()+RAND()+RAND()+RAND()+RAND()+RAND()+RAND()+RAND()+RAND()+RAND())-6))-1)+AA$15)</x:f>
        <x:v>3664036.0032436703</x:v>
      </x:c>
      <x:c r="AB325" s="97" t="n">
        <x:f>MAX(0,AA325*(1+EXP((LN(1+'Monte Carlo'!$K$10)-0.5*'Monte Carlo'!$K$12^2)+'Monte Carlo'!$K$12*((RAND()+RAND()+RAND()+RAND()+RAND()+RAND()+RAND()+RAND()+RAND()+RAND()+RAND()+RAND())-6))-1)+AB$15)</x:f>
        <x:v>3301466.239577152</x:v>
      </x:c>
      <x:c r="AC325" s="97" t="n">
        <x:f>MAX(0,AB325*(1+EXP((LN(1+'Monte Carlo'!$K$10)-0.5*'Monte Carlo'!$K$12^2)+'Monte Carlo'!$K$12*((RAND()+RAND()+RAND()+RAND()+RAND()+RAND()+RAND()+RAND()+RAND()+RAND()+RAND()+RAND())-6))-1)+AC$15)</x:f>
        <x:v>4311696.824023924</x:v>
      </x:c>
      <x:c r="AD325" s="97" t="n">
        <x:f>MAX(0,AC325*(1+EXP((LN(1+'Monte Carlo'!$K$10)-0.5*'Monte Carlo'!$K$12^2)+'Monte Carlo'!$K$12*((RAND()+RAND()+RAND()+RAND()+RAND()+RAND()+RAND()+RAND()+RAND()+RAND()+RAND()+RAND())-6))-1)+AD$15)</x:f>
        <x:v>5033480.286330917</x:v>
      </x:c>
      <x:c r="AE325" s="97" t="n">
        <x:f>MAX(0,AD325*(1+EXP((LN(1+'Monte Carlo'!$K$10)-0.5*'Monte Carlo'!$K$12^2)+'Monte Carlo'!$K$12*((RAND()+RAND()+RAND()+RAND()+RAND()+RAND()+RAND()+RAND()+RAND()+RAND()+RAND()+RAND())-6))-1)+AE$15)</x:f>
        <x:v>5331255.057301255</x:v>
      </x:c>
      <x:c r="AF325" s="97" t="n">
        <x:f>MAX(0,AE325*(1+EXP((LN(1+'Monte Carlo'!$K$10)-0.5*'Monte Carlo'!$K$12^2)+'Monte Carlo'!$K$12*((RAND()+RAND()+RAND()+RAND()+RAND()+RAND()+RAND()+RAND()+RAND()+RAND()+RAND()+RAND())-6))-1)+AF$15)</x:f>
        <x:v>5412189.833577511</x:v>
      </x:c>
      <x:c r="AG325" s="97">
        <x:f t="shared" si="6"/>
        <x:v>741333.71721179702</x:v>
      </x:c>
    </x:row>
    <x:row r="326">
      <x:c r="A326" s="93">
        <x:v>305</x:v>
      </x:c>
      <x:c r="B326" s="97" t="n">
        <x:f>IF(AND(UPPER('Monte Carlo'!$K$4)="YES",'Monte Carlo'!$K$5&gt;0),'Monte Carlo'!$K$13,Liquidity_30Y!$C$14)</x:f>
        <x:v>1029031.25</x:v>
      </x:c>
      <x:c r="C326" s="97" t="n">
        <x:f>MAX(0,B326*(1+EXP((LN(1+'Monte Carlo'!$K$10)-0.5*'Monte Carlo'!$K$12^2)+'Monte Carlo'!$K$12*((RAND()+RAND()+RAND()+RAND()+RAND()+RAND()+RAND()+RAND()+RAND()+RAND()+RAND()+RAND())-6))-1)+C$15)</x:f>
        <x:v>1192851.0852031638</x:v>
      </x:c>
      <x:c r="D326" s="97" t="n">
        <x:f>MAX(0,C326*(1+EXP((LN(1+'Monte Carlo'!$K$10)-0.5*'Monte Carlo'!$K$12^2)+'Monte Carlo'!$K$12*((RAND()+RAND()+RAND()+RAND()+RAND()+RAND()+RAND()+RAND()+RAND()+RAND()+RAND()+RAND())-6))-1)+D$15)</x:f>
        <x:v>1175274.66082433</x:v>
      </x:c>
      <x:c r="E326" s="97" t="n">
        <x:f>MAX(0,D326*(1+EXP((LN(1+'Monte Carlo'!$K$10)-0.5*'Monte Carlo'!$K$12^2)+'Monte Carlo'!$K$12*((RAND()+RAND()+RAND()+RAND()+RAND()+RAND()+RAND()+RAND()+RAND()+RAND()+RAND()+RAND())-6))-1)+E$15)</x:f>
        <x:v>1524131.1807487675</x:v>
      </x:c>
      <x:c r="F326" s="97" t="n">
        <x:f>MAX(0,E326*(1+EXP((LN(1+'Monte Carlo'!$K$10)-0.5*'Monte Carlo'!$K$12^2)+'Monte Carlo'!$K$12*((RAND()+RAND()+RAND()+RAND()+RAND()+RAND()+RAND()+RAND()+RAND()+RAND()+RAND()+RAND())-6))-1)+F$15)</x:f>
        <x:v>1798663.2672880017</x:v>
      </x:c>
      <x:c r="G326" s="97" t="n">
        <x:f>MAX(0,F326*(1+EXP((LN(1+'Monte Carlo'!$K$10)-0.5*'Monte Carlo'!$K$12^2)+'Monte Carlo'!$K$12*((RAND()+RAND()+RAND()+RAND()+RAND()+RAND()+RAND()+RAND()+RAND()+RAND()+RAND()+RAND())-6))-1)+G$15)</x:f>
        <x:v>1922368.6338931306</x:v>
      </x:c>
      <x:c r="H326" s="97" t="n">
        <x:f>MAX(0,G326*(1+EXP((LN(1+'Monte Carlo'!$K$10)-0.5*'Monte Carlo'!$K$12^2)+'Monte Carlo'!$K$12*((RAND()+RAND()+RAND()+RAND()+RAND()+RAND()+RAND()+RAND()+RAND()+RAND()+RAND()+RAND())-6))-1)+H$15)</x:f>
        <x:v>1972973.0564474682</x:v>
      </x:c>
      <x:c r="I326" s="97" t="n">
        <x:f>MAX(0,H326*(1+EXP((LN(1+'Monte Carlo'!$K$10)-0.5*'Monte Carlo'!$K$12^2)+'Monte Carlo'!$K$12*((RAND()+RAND()+RAND()+RAND()+RAND()+RAND()+RAND()+RAND()+RAND()+RAND()+RAND()+RAND())-6))-1)+I$15)</x:f>
        <x:v>2075852.3667943752</x:v>
      </x:c>
      <x:c r="J326" s="97" t="n">
        <x:f>MAX(0,I326*(1+EXP((LN(1+'Monte Carlo'!$K$10)-0.5*'Monte Carlo'!$K$12^2)+'Monte Carlo'!$K$12*((RAND()+RAND()+RAND()+RAND()+RAND()+RAND()+RAND()+RAND()+RAND()+RAND()+RAND()+RAND())-6))-1)+J$15)</x:f>
        <x:v>2599046.134910041</x:v>
      </x:c>
      <x:c r="K326" s="97" t="n">
        <x:f>MAX(0,J326*(1+EXP((LN(1+'Monte Carlo'!$K$10)-0.5*'Monte Carlo'!$K$12^2)+'Monte Carlo'!$K$12*((RAND()+RAND()+RAND()+RAND()+RAND()+RAND()+RAND()+RAND()+RAND()+RAND()+RAND()+RAND())-6))-1)+K$15)</x:f>
        <x:v>1792985.2018004495</x:v>
      </x:c>
      <x:c r="L326" s="97" t="n">
        <x:f>MAX(0,K326*(1+EXP((LN(1+'Monte Carlo'!$K$10)-0.5*'Monte Carlo'!$K$12^2)+'Monte Carlo'!$K$12*((RAND()+RAND()+RAND()+RAND()+RAND()+RAND()+RAND()+RAND()+RAND()+RAND()+RAND()+RAND())-6))-1)+L$15)</x:f>
        <x:v>1988428.0250078032</x:v>
      </x:c>
      <x:c r="M326" s="97" t="n">
        <x:f>MAX(0,L326*(1+EXP((LN(1+'Monte Carlo'!$K$10)-0.5*'Monte Carlo'!$K$12^2)+'Monte Carlo'!$K$12*((RAND()+RAND()+RAND()+RAND()+RAND()+RAND()+RAND()+RAND()+RAND()+RAND()+RAND()+RAND())-6))-1)+M$15)</x:f>
        <x:v>1755839.5680820313</x:v>
      </x:c>
      <x:c r="N326" s="97" t="n">
        <x:f>MAX(0,M326*(1+EXP((LN(1+'Monte Carlo'!$K$10)-0.5*'Monte Carlo'!$K$12^2)+'Monte Carlo'!$K$12*((RAND()+RAND()+RAND()+RAND()+RAND()+RAND()+RAND()+RAND()+RAND()+RAND()+RAND()+RAND())-6))-1)+N$15)</x:f>
        <x:v>2005973.6988213318</x:v>
      </x:c>
      <x:c r="O326" s="97" t="n">
        <x:f>MAX(0,N326*(1+EXP((LN(1+'Monte Carlo'!$K$10)-0.5*'Monte Carlo'!$K$12^2)+'Monte Carlo'!$K$12*((RAND()+RAND()+RAND()+RAND()+RAND()+RAND()+RAND()+RAND()+RAND()+RAND()+RAND()+RAND())-6))-1)+O$15)</x:f>
        <x:v>2029376.672990645</x:v>
      </x:c>
      <x:c r="P326" s="97" t="n">
        <x:f>MAX(0,O326*(1+EXP((LN(1+'Monte Carlo'!$K$10)-0.5*'Monte Carlo'!$K$12^2)+'Monte Carlo'!$K$12*((RAND()+RAND()+RAND()+RAND()+RAND()+RAND()+RAND()+RAND()+RAND()+RAND()+RAND()+RAND())-6))-1)+P$15)</x:f>
        <x:v>2317924.8087303992</x:v>
      </x:c>
      <x:c r="Q326" s="97" t="n">
        <x:f>MAX(0,P326*(1+EXP((LN(1+'Monte Carlo'!$K$10)-0.5*'Monte Carlo'!$K$12^2)+'Monte Carlo'!$K$12*((RAND()+RAND()+RAND()+RAND()+RAND()+RAND()+RAND()+RAND()+RAND()+RAND()+RAND()+RAND())-6))-1)+Q$15)</x:f>
        <x:v>2685995.7427626965</x:v>
      </x:c>
      <x:c r="R326" s="97" t="n">
        <x:f>MAX(0,Q326*(1+EXP((LN(1+'Monte Carlo'!$K$10)-0.5*'Monte Carlo'!$K$12^2)+'Monte Carlo'!$K$12*((RAND()+RAND()+RAND()+RAND()+RAND()+RAND()+RAND()+RAND()+RAND()+RAND()+RAND()+RAND())-6))-1)+R$15)</x:f>
        <x:v>2845647.7452110266</x:v>
      </x:c>
      <x:c r="S326" s="97" t="n">
        <x:f>MAX(0,R326*(1+EXP((LN(1+'Monte Carlo'!$K$10)-0.5*'Monte Carlo'!$K$12^2)+'Monte Carlo'!$K$12*((RAND()+RAND()+RAND()+RAND()+RAND()+RAND()+RAND()+RAND()+RAND()+RAND()+RAND()+RAND())-6))-1)+S$15)</x:f>
        <x:v>2716860.039417721</x:v>
      </x:c>
      <x:c r="T326" s="97" t="n">
        <x:f>MAX(0,S326*(1+EXP((LN(1+'Monte Carlo'!$K$10)-0.5*'Monte Carlo'!$K$12^2)+'Monte Carlo'!$K$12*((RAND()+RAND()+RAND()+RAND()+RAND()+RAND()+RAND()+RAND()+RAND()+RAND()+RAND()+RAND())-6))-1)+T$15)</x:f>
        <x:v>2718475.232479024</x:v>
      </x:c>
      <x:c r="U326" s="97" t="n">
        <x:f>MAX(0,T326*(1+EXP((LN(1+'Monte Carlo'!$K$10)-0.5*'Monte Carlo'!$K$12^2)+'Monte Carlo'!$K$12*((RAND()+RAND()+RAND()+RAND()+RAND()+RAND()+RAND()+RAND()+RAND()+RAND()+RAND()+RAND())-6))-1)+U$15)</x:f>
        <x:v>2611073.8833262036</x:v>
      </x:c>
      <x:c r="V326" s="97" t="n">
        <x:f>MAX(0,U326*(1+EXP((LN(1+'Monte Carlo'!$K$10)-0.5*'Monte Carlo'!$K$12^2)+'Monte Carlo'!$K$12*((RAND()+RAND()+RAND()+RAND()+RAND()+RAND()+RAND()+RAND()+RAND()+RAND()+RAND()+RAND())-6))-1)+V$15)</x:f>
        <x:v>2862207.843666768</x:v>
      </x:c>
      <x:c r="W326" s="97" t="n">
        <x:f>MAX(0,V326*(1+EXP((LN(1+'Monte Carlo'!$K$10)-0.5*'Monte Carlo'!$K$12^2)+'Monte Carlo'!$K$12*((RAND()+RAND()+RAND()+RAND()+RAND()+RAND()+RAND()+RAND()+RAND()+RAND()+RAND()+RAND())-6))-1)+W$15)</x:f>
        <x:v>3735073.850572034</x:v>
      </x:c>
      <x:c r="X326" s="97" t="n">
        <x:f>MAX(0,W326*(1+EXP((LN(1+'Monte Carlo'!$K$10)-0.5*'Monte Carlo'!$K$12^2)+'Monte Carlo'!$K$12*((RAND()+RAND()+RAND()+RAND()+RAND()+RAND()+RAND()+RAND()+RAND()+RAND()+RAND()+RAND())-6))-1)+X$15)</x:f>
        <x:v>3849758.4413856966</x:v>
      </x:c>
      <x:c r="Y326" s="97" t="n">
        <x:f>MAX(0,X326*(1+EXP((LN(1+'Monte Carlo'!$K$10)-0.5*'Monte Carlo'!$K$12^2)+'Monte Carlo'!$K$12*((RAND()+RAND()+RAND()+RAND()+RAND()+RAND()+RAND()+RAND()+RAND()+RAND()+RAND()+RAND())-6))-1)+Y$15)</x:f>
        <x:v>3319686.919797066</x:v>
      </x:c>
      <x:c r="Z326" s="97" t="n">
        <x:f>MAX(0,Y326*(1+EXP((LN(1+'Monte Carlo'!$K$10)-0.5*'Monte Carlo'!$K$12^2)+'Monte Carlo'!$K$12*((RAND()+RAND()+RAND()+RAND()+RAND()+RAND()+RAND()+RAND()+RAND()+RAND()+RAND()+RAND())-6))-1)+Z$15)</x:f>
        <x:v>3794297.6772060054</x:v>
      </x:c>
      <x:c r="AA326" s="97" t="n">
        <x:f>MAX(0,Z326*(1+EXP((LN(1+'Monte Carlo'!$K$10)-0.5*'Monte Carlo'!$K$12^2)+'Monte Carlo'!$K$12*((RAND()+RAND()+RAND()+RAND()+RAND()+RAND()+RAND()+RAND()+RAND()+RAND()+RAND()+RAND())-6))-1)+AA$15)</x:f>
        <x:v>4393148.297425224</x:v>
      </x:c>
      <x:c r="AB326" s="97" t="n">
        <x:f>MAX(0,AA326*(1+EXP((LN(1+'Monte Carlo'!$K$10)-0.5*'Monte Carlo'!$K$12^2)+'Monte Carlo'!$K$12*((RAND()+RAND()+RAND()+RAND()+RAND()+RAND()+RAND()+RAND()+RAND()+RAND()+RAND()+RAND())-6))-1)+AB$15)</x:f>
        <x:v>4883565.5006210115</x:v>
      </x:c>
      <x:c r="AC326" s="97" t="n">
        <x:f>MAX(0,AB326*(1+EXP((LN(1+'Monte Carlo'!$K$10)-0.5*'Monte Carlo'!$K$12^2)+'Monte Carlo'!$K$12*((RAND()+RAND()+RAND()+RAND()+RAND()+RAND()+RAND()+RAND()+RAND()+RAND()+RAND()+RAND())-6))-1)+AC$15)</x:f>
        <x:v>4919019.204927349</x:v>
      </x:c>
      <x:c r="AD326" s="97" t="n">
        <x:f>MAX(0,AC326*(1+EXP((LN(1+'Monte Carlo'!$K$10)-0.5*'Monte Carlo'!$K$12^2)+'Monte Carlo'!$K$12*((RAND()+RAND()+RAND()+RAND()+RAND()+RAND()+RAND()+RAND()+RAND()+RAND()+RAND()+RAND())-6))-1)+AD$15)</x:f>
        <x:v>5491176.81140626</x:v>
      </x:c>
      <x:c r="AE326" s="97" t="n">
        <x:f>MAX(0,AD326*(1+EXP((LN(1+'Monte Carlo'!$K$10)-0.5*'Monte Carlo'!$K$12^2)+'Monte Carlo'!$K$12*((RAND()+RAND()+RAND()+RAND()+RAND()+RAND()+RAND()+RAND()+RAND()+RAND()+RAND()+RAND())-6))-1)+AE$15)</x:f>
        <x:v>6109662.98331879</x:v>
      </x:c>
      <x:c r="AF326" s="97" t="n">
        <x:f>MAX(0,AE326*(1+EXP((LN(1+'Monte Carlo'!$K$10)-0.5*'Monte Carlo'!$K$12^2)+'Monte Carlo'!$K$12*((RAND()+RAND()+RAND()+RAND()+RAND()+RAND()+RAND()+RAND()+RAND()+RAND()+RAND()+RAND())-6))-1)+AF$15)</x:f>
        <x:v>8274240.230832017</x:v>
      </x:c>
      <x:c r="AG326" s="97">
        <x:f t="shared" si="6"/>
        <x:v>904473.37766391807</x:v>
      </x:c>
    </x:row>
    <x:row r="327">
      <x:c r="A327" s="93">
        <x:v>306</x:v>
      </x:c>
      <x:c r="B327" s="97" t="n">
        <x:f>IF(AND(UPPER('Monte Carlo'!$K$4)="YES",'Monte Carlo'!$K$5&gt;0),'Monte Carlo'!$K$13,Liquidity_30Y!$C$14)</x:f>
        <x:v>1029031.25</x:v>
      </x:c>
      <x:c r="C327" s="97" t="n">
        <x:f>MAX(0,B327*(1+EXP((LN(1+'Monte Carlo'!$K$10)-0.5*'Monte Carlo'!$K$12^2)+'Monte Carlo'!$K$12*((RAND()+RAND()+RAND()+RAND()+RAND()+RAND()+RAND()+RAND()+RAND()+RAND()+RAND()+RAND())-6))-1)+C$15)</x:f>
        <x:v>892633.764709845</x:v>
      </x:c>
      <x:c r="D327" s="97" t="n">
        <x:f>MAX(0,C327*(1+EXP((LN(1+'Monte Carlo'!$K$10)-0.5*'Monte Carlo'!$K$12^2)+'Monte Carlo'!$K$12*((RAND()+RAND()+RAND()+RAND()+RAND()+RAND()+RAND()+RAND()+RAND()+RAND()+RAND()+RAND())-6))-1)+D$15)</x:f>
        <x:v>934012.5848792917</x:v>
      </x:c>
      <x:c r="E327" s="97" t="n">
        <x:f>MAX(0,D327*(1+EXP((LN(1+'Monte Carlo'!$K$10)-0.5*'Monte Carlo'!$K$12^2)+'Monte Carlo'!$K$12*((RAND()+RAND()+RAND()+RAND()+RAND()+RAND()+RAND()+RAND()+RAND()+RAND()+RAND()+RAND())-6))-1)+E$15)</x:f>
        <x:v>756750.6535364132</x:v>
      </x:c>
      <x:c r="F327" s="97" t="n">
        <x:f>MAX(0,E327*(1+EXP((LN(1+'Monte Carlo'!$K$10)-0.5*'Monte Carlo'!$K$12^2)+'Monte Carlo'!$K$12*((RAND()+RAND()+RAND()+RAND()+RAND()+RAND()+RAND()+RAND()+RAND()+RAND()+RAND()+RAND())-6))-1)+F$15)</x:f>
        <x:v>644073.2319968154</x:v>
      </x:c>
      <x:c r="G327" s="97" t="n">
        <x:f>MAX(0,F327*(1+EXP((LN(1+'Monte Carlo'!$K$10)-0.5*'Monte Carlo'!$K$12^2)+'Monte Carlo'!$K$12*((RAND()+RAND()+RAND()+RAND()+RAND()+RAND()+RAND()+RAND()+RAND()+RAND()+RAND()+RAND())-6))-1)+G$15)</x:f>
        <x:v>707506.9373679832</x:v>
      </x:c>
      <x:c r="H327" s="97" t="n">
        <x:f>MAX(0,G327*(1+EXP((LN(1+'Monte Carlo'!$K$10)-0.5*'Monte Carlo'!$K$12^2)+'Monte Carlo'!$K$12*((RAND()+RAND()+RAND()+RAND()+RAND()+RAND()+RAND()+RAND()+RAND()+RAND()+RAND()+RAND())-6))-1)+H$15)</x:f>
        <x:v>590624.020053272</x:v>
      </x:c>
      <x:c r="I327" s="97" t="n">
        <x:f>MAX(0,H327*(1+EXP((LN(1+'Monte Carlo'!$K$10)-0.5*'Monte Carlo'!$K$12^2)+'Monte Carlo'!$K$12*((RAND()+RAND()+RAND()+RAND()+RAND()+RAND()+RAND()+RAND()+RAND()+RAND()+RAND()+RAND())-6))-1)+I$15)</x:f>
        <x:v>668109.5366052226</x:v>
      </x:c>
      <x:c r="J327" s="97" t="n">
        <x:f>MAX(0,I327*(1+EXP((LN(1+'Monte Carlo'!$K$10)-0.5*'Monte Carlo'!$K$12^2)+'Monte Carlo'!$K$12*((RAND()+RAND()+RAND()+RAND()+RAND()+RAND()+RAND()+RAND()+RAND()+RAND()+RAND()+RAND())-6))-1)+J$15)</x:f>
        <x:v>600640.9809840198</x:v>
      </x:c>
      <x:c r="K327" s="97" t="n">
        <x:f>MAX(0,J327*(1+EXP((LN(1+'Monte Carlo'!$K$10)-0.5*'Monte Carlo'!$K$12^2)+'Monte Carlo'!$K$12*((RAND()+RAND()+RAND()+RAND()+RAND()+RAND()+RAND()+RAND()+RAND()+RAND()+RAND()+RAND())-6))-1)+K$15)</x:f>
        <x:v>496017.0012725842</x:v>
      </x:c>
      <x:c r="L327" s="97" t="n">
        <x:f>MAX(0,K327*(1+EXP((LN(1+'Monte Carlo'!$K$10)-0.5*'Monte Carlo'!$K$12^2)+'Monte Carlo'!$K$12*((RAND()+RAND()+RAND()+RAND()+RAND()+RAND()+RAND()+RAND()+RAND()+RAND()+RAND()+RAND())-6))-1)+L$15)</x:f>
        <x:v>543801.005436795</x:v>
      </x:c>
      <x:c r="M327" s="97" t="n">
        <x:f>MAX(0,L327*(1+EXP((LN(1+'Monte Carlo'!$K$10)-0.5*'Monte Carlo'!$K$12^2)+'Monte Carlo'!$K$12*((RAND()+RAND()+RAND()+RAND()+RAND()+RAND()+RAND()+RAND()+RAND()+RAND()+RAND()+RAND())-6))-1)+M$15)</x:f>
        <x:v>609788.6448237823</x:v>
      </x:c>
      <x:c r="N327" s="97" t="n">
        <x:f>MAX(0,M327*(1+EXP((LN(1+'Monte Carlo'!$K$10)-0.5*'Monte Carlo'!$K$12^2)+'Monte Carlo'!$K$12*((RAND()+RAND()+RAND()+RAND()+RAND()+RAND()+RAND()+RAND()+RAND()+RAND()+RAND()+RAND())-6))-1)+N$15)</x:f>
        <x:v>722573.095534584</x:v>
      </x:c>
      <x:c r="O327" s="97" t="n">
        <x:f>MAX(0,N327*(1+EXP((LN(1+'Monte Carlo'!$K$10)-0.5*'Monte Carlo'!$K$12^2)+'Monte Carlo'!$K$12*((RAND()+RAND()+RAND()+RAND()+RAND()+RAND()+RAND()+RAND()+RAND()+RAND()+RAND()+RAND())-6))-1)+O$15)</x:f>
        <x:v>718089.8532198406</x:v>
      </x:c>
      <x:c r="P327" s="97" t="n">
        <x:f>MAX(0,O327*(1+EXP((LN(1+'Monte Carlo'!$K$10)-0.5*'Monte Carlo'!$K$12^2)+'Monte Carlo'!$K$12*((RAND()+RAND()+RAND()+RAND()+RAND()+RAND()+RAND()+RAND()+RAND()+RAND()+RAND()+RAND())-6))-1)+P$15)</x:f>
        <x:v>657687.3037276213</x:v>
      </x:c>
      <x:c r="Q327" s="97" t="n">
        <x:f>MAX(0,P327*(1+EXP((LN(1+'Monte Carlo'!$K$10)-0.5*'Monte Carlo'!$K$12^2)+'Monte Carlo'!$K$12*((RAND()+RAND()+RAND()+RAND()+RAND()+RAND()+RAND()+RAND()+RAND()+RAND()+RAND()+RAND())-6))-1)+Q$15)</x:f>
        <x:v>818568.3716411623</x:v>
      </x:c>
      <x:c r="R327" s="97" t="n">
        <x:f>MAX(0,Q327*(1+EXP((LN(1+'Monte Carlo'!$K$10)-0.5*'Monte Carlo'!$K$12^2)+'Monte Carlo'!$K$12*((RAND()+RAND()+RAND()+RAND()+RAND()+RAND()+RAND()+RAND()+RAND()+RAND()+RAND()+RAND())-6))-1)+R$15)</x:f>
        <x:v>999036.0497423096</x:v>
      </x:c>
      <x:c r="S327" s="97" t="n">
        <x:f>MAX(0,R327*(1+EXP((LN(1+'Monte Carlo'!$K$10)-0.5*'Monte Carlo'!$K$12^2)+'Monte Carlo'!$K$12*((RAND()+RAND()+RAND()+RAND()+RAND()+RAND()+RAND()+RAND()+RAND()+RAND()+RAND()+RAND())-6))-1)+S$15)</x:f>
        <x:v>1324622.9861266566</x:v>
      </x:c>
      <x:c r="T327" s="97" t="n">
        <x:f>MAX(0,S327*(1+EXP((LN(1+'Monte Carlo'!$K$10)-0.5*'Monte Carlo'!$K$12^2)+'Monte Carlo'!$K$12*((RAND()+RAND()+RAND()+RAND()+RAND()+RAND()+RAND()+RAND()+RAND()+RAND()+RAND()+RAND())-6))-1)+T$15)</x:f>
        <x:v>1628535.6967522623</x:v>
      </x:c>
      <x:c r="U327" s="97" t="n">
        <x:f>MAX(0,T327*(1+EXP((LN(1+'Monte Carlo'!$K$10)-0.5*'Monte Carlo'!$K$12^2)+'Monte Carlo'!$K$12*((RAND()+RAND()+RAND()+RAND()+RAND()+RAND()+RAND()+RAND()+RAND()+RAND()+RAND()+RAND())-6))-1)+U$15)</x:f>
        <x:v>1820344.8299643174</x:v>
      </x:c>
      <x:c r="V327" s="97" t="n">
        <x:f>MAX(0,U327*(1+EXP((LN(1+'Monte Carlo'!$K$10)-0.5*'Monte Carlo'!$K$12^2)+'Monte Carlo'!$K$12*((RAND()+RAND()+RAND()+RAND()+RAND()+RAND()+RAND()+RAND()+RAND()+RAND()+RAND()+RAND())-6))-1)+V$15)</x:f>
        <x:v>2314461.9842295065</x:v>
      </x:c>
      <x:c r="W327" s="97" t="n">
        <x:f>MAX(0,V327*(1+EXP((LN(1+'Monte Carlo'!$K$10)-0.5*'Monte Carlo'!$K$12^2)+'Monte Carlo'!$K$12*((RAND()+RAND()+RAND()+RAND()+RAND()+RAND()+RAND()+RAND()+RAND()+RAND()+RAND()+RAND())-6))-1)+W$15)</x:f>
        <x:v>2447404.296305475</x:v>
      </x:c>
      <x:c r="X327" s="97" t="n">
        <x:f>MAX(0,W327*(1+EXP((LN(1+'Monte Carlo'!$K$10)-0.5*'Monte Carlo'!$K$12^2)+'Monte Carlo'!$K$12*((RAND()+RAND()+RAND()+RAND()+RAND()+RAND()+RAND()+RAND()+RAND()+RAND()+RAND()+RAND())-6))-1)+X$15)</x:f>
        <x:v>2850414.858827251</x:v>
      </x:c>
      <x:c r="Y327" s="97" t="n">
        <x:f>MAX(0,X327*(1+EXP((LN(1+'Monte Carlo'!$K$10)-0.5*'Monte Carlo'!$K$12^2)+'Monte Carlo'!$K$12*((RAND()+RAND()+RAND()+RAND()+RAND()+RAND()+RAND()+RAND()+RAND()+RAND()+RAND()+RAND())-6))-1)+Y$15)</x:f>
        <x:v>2591192.5896689035</x:v>
      </x:c>
      <x:c r="Z327" s="97" t="n">
        <x:f>MAX(0,Y327*(1+EXP((LN(1+'Monte Carlo'!$K$10)-0.5*'Monte Carlo'!$K$12^2)+'Monte Carlo'!$K$12*((RAND()+RAND()+RAND()+RAND()+RAND()+RAND()+RAND()+RAND()+RAND()+RAND()+RAND()+RAND())-6))-1)+Z$15)</x:f>
        <x:v>2096332.809268714</x:v>
      </x:c>
      <x:c r="AA327" s="97" t="n">
        <x:f>MAX(0,Z327*(1+EXP((LN(1+'Monte Carlo'!$K$10)-0.5*'Monte Carlo'!$K$12^2)+'Monte Carlo'!$K$12*((RAND()+RAND()+RAND()+RAND()+RAND()+RAND()+RAND()+RAND()+RAND()+RAND()+RAND()+RAND())-6))-1)+AA$15)</x:f>
        <x:v>2291568.0821860153</x:v>
      </x:c>
      <x:c r="AB327" s="97" t="n">
        <x:f>MAX(0,AA327*(1+EXP((LN(1+'Monte Carlo'!$K$10)-0.5*'Monte Carlo'!$K$12^2)+'Monte Carlo'!$K$12*((RAND()+RAND()+RAND()+RAND()+RAND()+RAND()+RAND()+RAND()+RAND()+RAND()+RAND()+RAND())-6))-1)+AB$15)</x:f>
        <x:v>2349610.2025901494</x:v>
      </x:c>
      <x:c r="AC327" s="97" t="n">
        <x:f>MAX(0,AB327*(1+EXP((LN(1+'Monte Carlo'!$K$10)-0.5*'Monte Carlo'!$K$12^2)+'Monte Carlo'!$K$12*((RAND()+RAND()+RAND()+RAND()+RAND()+RAND()+RAND()+RAND()+RAND()+RAND()+RAND()+RAND())-6))-1)+AC$15)</x:f>
        <x:v>1890615.5039267829</x:v>
      </x:c>
      <x:c r="AD327" s="97" t="n">
        <x:f>MAX(0,AC327*(1+EXP((LN(1+'Monte Carlo'!$K$10)-0.5*'Monte Carlo'!$K$12^2)+'Monte Carlo'!$K$12*((RAND()+RAND()+RAND()+RAND()+RAND()+RAND()+RAND()+RAND()+RAND()+RAND()+RAND()+RAND())-6))-1)+AD$15)</x:f>
        <x:v>2147094.2864128985</x:v>
      </x:c>
      <x:c r="AE327" s="97" t="n">
        <x:f>MAX(0,AD327*(1+EXP((LN(1+'Monte Carlo'!$K$10)-0.5*'Monte Carlo'!$K$12^2)+'Monte Carlo'!$K$12*((RAND()+RAND()+RAND()+RAND()+RAND()+RAND()+RAND()+RAND()+RAND()+RAND()+RAND()+RAND())-6))-1)+AE$15)</x:f>
        <x:v>2750594.971205117</x:v>
      </x:c>
      <x:c r="AF327" s="97" t="n">
        <x:f>MAX(0,AE327*(1+EXP((LN(1+'Monte Carlo'!$K$10)-0.5*'Monte Carlo'!$K$12^2)+'Monte Carlo'!$K$12*((RAND()+RAND()+RAND()+RAND()+RAND()+RAND()+RAND()+RAND()+RAND()+RAND()+RAND()+RAND())-6))-1)+AF$15)</x:f>
        <x:v>2909831.3839050224</x:v>
      </x:c>
      <x:c r="AG327" s="97">
        <x:f t="shared" si="6"/>
        <x:v>599516.91661436995</x:v>
      </x:c>
    </x:row>
    <x:row r="328">
      <x:c r="A328" s="93">
        <x:v>307</x:v>
      </x:c>
      <x:c r="B328" s="97" t="n">
        <x:f>IF(AND(UPPER('Monte Carlo'!$K$4)="YES",'Monte Carlo'!$K$5&gt;0),'Monte Carlo'!$K$13,Liquidity_30Y!$C$14)</x:f>
        <x:v>1029031.25</x:v>
      </x:c>
      <x:c r="C328" s="97" t="n">
        <x:f>MAX(0,B328*(1+EXP((LN(1+'Monte Carlo'!$K$10)-0.5*'Monte Carlo'!$K$12^2)+'Monte Carlo'!$K$12*((RAND()+RAND()+RAND()+RAND()+RAND()+RAND()+RAND()+RAND()+RAND()+RAND()+RAND()+RAND())-6))-1)+C$15)</x:f>
        <x:v>857082.4087392419</x:v>
      </x:c>
      <x:c r="D328" s="97" t="n">
        <x:f>MAX(0,C328*(1+EXP((LN(1+'Monte Carlo'!$K$10)-0.5*'Monte Carlo'!$K$12^2)+'Monte Carlo'!$K$12*((RAND()+RAND()+RAND()+RAND()+RAND()+RAND()+RAND()+RAND()+RAND()+RAND()+RAND()+RAND())-6))-1)+D$15)</x:f>
        <x:v>1083578.4726995407</x:v>
      </x:c>
      <x:c r="E328" s="97" t="n">
        <x:f>MAX(0,D328*(1+EXP((LN(1+'Monte Carlo'!$K$10)-0.5*'Monte Carlo'!$K$12^2)+'Monte Carlo'!$K$12*((RAND()+RAND()+RAND()+RAND()+RAND()+RAND()+RAND()+RAND()+RAND()+RAND()+RAND()+RAND())-6))-1)+E$15)</x:f>
        <x:v>1485051.3593186263</x:v>
      </x:c>
      <x:c r="F328" s="97" t="n">
        <x:f>MAX(0,E328*(1+EXP((LN(1+'Monte Carlo'!$K$10)-0.5*'Monte Carlo'!$K$12^2)+'Monte Carlo'!$K$12*((RAND()+RAND()+RAND()+RAND()+RAND()+RAND()+RAND()+RAND()+RAND()+RAND()+RAND()+RAND())-6))-1)+F$15)</x:f>
        <x:v>1395980.6880879465</x:v>
      </x:c>
      <x:c r="G328" s="97" t="n">
        <x:f>MAX(0,F328*(1+EXP((LN(1+'Monte Carlo'!$K$10)-0.5*'Monte Carlo'!$K$12^2)+'Monte Carlo'!$K$12*((RAND()+RAND()+RAND()+RAND()+RAND()+RAND()+RAND()+RAND()+RAND()+RAND()+RAND()+RAND())-6))-1)+G$15)</x:f>
        <x:v>1307271.7359150613</x:v>
      </x:c>
      <x:c r="H328" s="97" t="n">
        <x:f>MAX(0,G328*(1+EXP((LN(1+'Monte Carlo'!$K$10)-0.5*'Monte Carlo'!$K$12^2)+'Monte Carlo'!$K$12*((RAND()+RAND()+RAND()+RAND()+RAND()+RAND()+RAND()+RAND()+RAND()+RAND()+RAND()+RAND())-6))-1)+H$15)</x:f>
        <x:v>1224356.0057245288</x:v>
      </x:c>
      <x:c r="I328" s="97" t="n">
        <x:f>MAX(0,H328*(1+EXP((LN(1+'Monte Carlo'!$K$10)-0.5*'Monte Carlo'!$K$12^2)+'Monte Carlo'!$K$12*((RAND()+RAND()+RAND()+RAND()+RAND()+RAND()+RAND()+RAND()+RAND()+RAND()+RAND()+RAND())-6))-1)+I$15)</x:f>
        <x:v>1230291.1795551656</x:v>
      </x:c>
      <x:c r="J328" s="97" t="n">
        <x:f>MAX(0,I328*(1+EXP((LN(1+'Monte Carlo'!$K$10)-0.5*'Monte Carlo'!$K$12^2)+'Monte Carlo'!$K$12*((RAND()+RAND()+RAND()+RAND()+RAND()+RAND()+RAND()+RAND()+RAND()+RAND()+RAND()+RAND())-6))-1)+J$15)</x:f>
        <x:v>1434600.9532123064</x:v>
      </x:c>
      <x:c r="K328" s="97" t="n">
        <x:f>MAX(0,J328*(1+EXP((LN(1+'Monte Carlo'!$K$10)-0.5*'Monte Carlo'!$K$12^2)+'Monte Carlo'!$K$12*((RAND()+RAND()+RAND()+RAND()+RAND()+RAND()+RAND()+RAND()+RAND()+RAND()+RAND()+RAND())-6))-1)+K$15)</x:f>
        <x:v>1170992.9859968433</x:v>
      </x:c>
      <x:c r="L328" s="97" t="n">
        <x:f>MAX(0,K328*(1+EXP((LN(1+'Monte Carlo'!$K$10)-0.5*'Monte Carlo'!$K$12^2)+'Monte Carlo'!$K$12*((RAND()+RAND()+RAND()+RAND()+RAND()+RAND()+RAND()+RAND()+RAND()+RAND()+RAND()+RAND())-6))-1)+L$15)</x:f>
        <x:v>1452493.1533239465</x:v>
      </x:c>
      <x:c r="M328" s="97" t="n">
        <x:f>MAX(0,L328*(1+EXP((LN(1+'Monte Carlo'!$K$10)-0.5*'Monte Carlo'!$K$12^2)+'Monte Carlo'!$K$12*((RAND()+RAND()+RAND()+RAND()+RAND()+RAND()+RAND()+RAND()+RAND()+RAND()+RAND()+RAND())-6))-1)+M$15)</x:f>
        <x:v>1776320.9223190441</x:v>
      </x:c>
      <x:c r="N328" s="97" t="n">
        <x:f>MAX(0,M328*(1+EXP((LN(1+'Monte Carlo'!$K$10)-0.5*'Monte Carlo'!$K$12^2)+'Monte Carlo'!$K$12*((RAND()+RAND()+RAND()+RAND()+RAND()+RAND()+RAND()+RAND()+RAND()+RAND()+RAND()+RAND())-6))-1)+N$15)</x:f>
        <x:v>2428902.505108337</x:v>
      </x:c>
      <x:c r="O328" s="97" t="n">
        <x:f>MAX(0,N328*(1+EXP((LN(1+'Monte Carlo'!$K$10)-0.5*'Monte Carlo'!$K$12^2)+'Monte Carlo'!$K$12*((RAND()+RAND()+RAND()+RAND()+RAND()+RAND()+RAND()+RAND()+RAND()+RAND()+RAND()+RAND())-6))-1)+O$15)</x:f>
        <x:v>2148904.525308063</x:v>
      </x:c>
      <x:c r="P328" s="97" t="n">
        <x:f>MAX(0,O328*(1+EXP((LN(1+'Monte Carlo'!$K$10)-0.5*'Monte Carlo'!$K$12^2)+'Monte Carlo'!$K$12*((RAND()+RAND()+RAND()+RAND()+RAND()+RAND()+RAND()+RAND()+RAND()+RAND()+RAND()+RAND())-6))-1)+P$15)</x:f>
        <x:v>1955845.6366428293</x:v>
      </x:c>
      <x:c r="Q328" s="97" t="n">
        <x:f>MAX(0,P328*(1+EXP((LN(1+'Monte Carlo'!$K$10)-0.5*'Monte Carlo'!$K$12^2)+'Monte Carlo'!$K$12*((RAND()+RAND()+RAND()+RAND()+RAND()+RAND()+RAND()+RAND()+RAND()+RAND()+RAND()+RAND())-6))-1)+Q$15)</x:f>
        <x:v>1380814.7367269332</x:v>
      </x:c>
      <x:c r="R328" s="97" t="n">
        <x:f>MAX(0,Q328*(1+EXP((LN(1+'Monte Carlo'!$K$10)-0.5*'Monte Carlo'!$K$12^2)+'Monte Carlo'!$K$12*((RAND()+RAND()+RAND()+RAND()+RAND()+RAND()+RAND()+RAND()+RAND()+RAND()+RAND()+RAND())-6))-1)+R$15)</x:f>
        <x:v>1837326.811738969</x:v>
      </x:c>
      <x:c r="S328" s="97" t="n">
        <x:f>MAX(0,R328*(1+EXP((LN(1+'Monte Carlo'!$K$10)-0.5*'Monte Carlo'!$K$12^2)+'Monte Carlo'!$K$12*((RAND()+RAND()+RAND()+RAND()+RAND()+RAND()+RAND()+RAND()+RAND()+RAND()+RAND()+RAND())-6))-1)+S$15)</x:f>
        <x:v>2085708.453779555</x:v>
      </x:c>
      <x:c r="T328" s="97" t="n">
        <x:f>MAX(0,S328*(1+EXP((LN(1+'Monte Carlo'!$K$10)-0.5*'Monte Carlo'!$K$12^2)+'Monte Carlo'!$K$12*((RAND()+RAND()+RAND()+RAND()+RAND()+RAND()+RAND()+RAND()+RAND()+RAND()+RAND()+RAND())-6))-1)+T$15)</x:f>
        <x:v>2500769.0823028</x:v>
      </x:c>
      <x:c r="U328" s="97" t="n">
        <x:f>MAX(0,T328*(1+EXP((LN(1+'Monte Carlo'!$K$10)-0.5*'Monte Carlo'!$K$12^2)+'Monte Carlo'!$K$12*((RAND()+RAND()+RAND()+RAND()+RAND()+RAND()+RAND()+RAND()+RAND()+RAND()+RAND()+RAND())-6))-1)+U$15)</x:f>
        <x:v>2243435.437889726</x:v>
      </x:c>
      <x:c r="V328" s="97" t="n">
        <x:f>MAX(0,U328*(1+EXP((LN(1+'Monte Carlo'!$K$10)-0.5*'Monte Carlo'!$K$12^2)+'Monte Carlo'!$K$12*((RAND()+RAND()+RAND()+RAND()+RAND()+RAND()+RAND()+RAND()+RAND()+RAND()+RAND()+RAND())-6))-1)+V$15)</x:f>
        <x:v>2312608.6034634407</x:v>
      </x:c>
      <x:c r="W328" s="97" t="n">
        <x:f>MAX(0,V328*(1+EXP((LN(1+'Monte Carlo'!$K$10)-0.5*'Monte Carlo'!$K$12^2)+'Monte Carlo'!$K$12*((RAND()+RAND()+RAND()+RAND()+RAND()+RAND()+RAND()+RAND()+RAND()+RAND()+RAND()+RAND())-6))-1)+W$15)</x:f>
        <x:v>2283615.2806413807</x:v>
      </x:c>
      <x:c r="X328" s="97" t="n">
        <x:f>MAX(0,W328*(1+EXP((LN(1+'Monte Carlo'!$K$10)-0.5*'Monte Carlo'!$K$12^2)+'Monte Carlo'!$K$12*((RAND()+RAND()+RAND()+RAND()+RAND()+RAND()+RAND()+RAND()+RAND()+RAND()+RAND()+RAND())-6))-1)+X$15)</x:f>
        <x:v>3078059.47682192</x:v>
      </x:c>
      <x:c r="Y328" s="97" t="n">
        <x:f>MAX(0,X328*(1+EXP((LN(1+'Monte Carlo'!$K$10)-0.5*'Monte Carlo'!$K$12^2)+'Monte Carlo'!$K$12*((RAND()+RAND()+RAND()+RAND()+RAND()+RAND()+RAND()+RAND()+RAND()+RAND()+RAND()+RAND())-6))-1)+Y$15)</x:f>
        <x:v>3416375.8464062284</x:v>
      </x:c>
      <x:c r="Z328" s="97" t="n">
        <x:f>MAX(0,Y328*(1+EXP((LN(1+'Monte Carlo'!$K$10)-0.5*'Monte Carlo'!$K$12^2)+'Monte Carlo'!$K$12*((RAND()+RAND()+RAND()+RAND()+RAND()+RAND()+RAND()+RAND()+RAND()+RAND()+RAND()+RAND())-6))-1)+Z$15)</x:f>
        <x:v>3147474.363886773</x:v>
      </x:c>
      <x:c r="AA328" s="97" t="n">
        <x:f>MAX(0,Z328*(1+EXP((LN(1+'Monte Carlo'!$K$10)-0.5*'Monte Carlo'!$K$12^2)+'Monte Carlo'!$K$12*((RAND()+RAND()+RAND()+RAND()+RAND()+RAND()+RAND()+RAND()+RAND()+RAND()+RAND()+RAND())-6))-1)+AA$15)</x:f>
        <x:v>4205895.572072523</x:v>
      </x:c>
      <x:c r="AB328" s="97" t="n">
        <x:f>MAX(0,AA328*(1+EXP((LN(1+'Monte Carlo'!$K$10)-0.5*'Monte Carlo'!$K$12^2)+'Monte Carlo'!$K$12*((RAND()+RAND()+RAND()+RAND()+RAND()+RAND()+RAND()+RAND()+RAND()+RAND()+RAND()+RAND())-6))-1)+AB$15)</x:f>
        <x:v>3443581.0453879074</x:v>
      </x:c>
      <x:c r="AC328" s="97" t="n">
        <x:f>MAX(0,AB328*(1+EXP((LN(1+'Monte Carlo'!$K$10)-0.5*'Monte Carlo'!$K$12^2)+'Monte Carlo'!$K$12*((RAND()+RAND()+RAND()+RAND()+RAND()+RAND()+RAND()+RAND()+RAND()+RAND()+RAND()+RAND())-6))-1)+AC$15)</x:f>
        <x:v>3290064.221047912</x:v>
      </x:c>
      <x:c r="AD328" s="97" t="n">
        <x:f>MAX(0,AC328*(1+EXP((LN(1+'Monte Carlo'!$K$10)-0.5*'Monte Carlo'!$K$12^2)+'Monte Carlo'!$K$12*((RAND()+RAND()+RAND()+RAND()+RAND()+RAND()+RAND()+RAND()+RAND()+RAND()+RAND()+RAND())-6))-1)+AD$15)</x:f>
        <x:v>3167487.026025162</x:v>
      </x:c>
      <x:c r="AE328" s="97" t="n">
        <x:f>MAX(0,AD328*(1+EXP((LN(1+'Monte Carlo'!$K$10)-0.5*'Monte Carlo'!$K$12^2)+'Monte Carlo'!$K$12*((RAND()+RAND()+RAND()+RAND()+RAND()+RAND()+RAND()+RAND()+RAND()+RAND()+RAND()+RAND())-6))-1)+AE$15)</x:f>
        <x:v>4321939.503217152</x:v>
      </x:c>
      <x:c r="AF328" s="97" t="n">
        <x:f>MAX(0,AE328*(1+EXP((LN(1+'Monte Carlo'!$K$10)-0.5*'Monte Carlo'!$K$12^2)+'Monte Carlo'!$K$12*((RAND()+RAND()+RAND()+RAND()+RAND()+RAND()+RAND()+RAND()+RAND()+RAND()+RAND()+RAND())-6))-1)+AF$15)</x:f>
        <x:v>4639727.164824869</x:v>
      </x:c>
      <x:c r="AG328" s="97">
        <x:f t="shared" si="6"/>
        <x:v>928530.06064382114</x:v>
      </x:c>
    </x:row>
    <x:row r="329">
      <x:c r="A329" s="93">
        <x:v>308</x:v>
      </x:c>
      <x:c r="B329" s="97" t="n">
        <x:f>IF(AND(UPPER('Monte Carlo'!$K$4)="YES",'Monte Carlo'!$K$5&gt;0),'Monte Carlo'!$K$13,Liquidity_30Y!$C$14)</x:f>
        <x:v>1029031.25</x:v>
      </x:c>
      <x:c r="C329" s="97" t="n">
        <x:f>MAX(0,B329*(1+EXP((LN(1+'Monte Carlo'!$K$10)-0.5*'Monte Carlo'!$K$12^2)+'Monte Carlo'!$K$12*((RAND()+RAND()+RAND()+RAND()+RAND()+RAND()+RAND()+RAND()+RAND()+RAND()+RAND()+RAND())-6))-1)+C$15)</x:f>
        <x:v>1022453.2284779878</x:v>
      </x:c>
      <x:c r="D329" s="97" t="n">
        <x:f>MAX(0,C329*(1+EXP((LN(1+'Monte Carlo'!$K$10)-0.5*'Monte Carlo'!$K$12^2)+'Monte Carlo'!$K$12*((RAND()+RAND()+RAND()+RAND()+RAND()+RAND()+RAND()+RAND()+RAND()+RAND()+RAND()+RAND())-6))-1)+D$15)</x:f>
        <x:v>912324.99653172</x:v>
      </x:c>
      <x:c r="E329" s="97" t="n">
        <x:f>MAX(0,D329*(1+EXP((LN(1+'Monte Carlo'!$K$10)-0.5*'Monte Carlo'!$K$12^2)+'Monte Carlo'!$K$12*((RAND()+RAND()+RAND()+RAND()+RAND()+RAND()+RAND()+RAND()+RAND()+RAND()+RAND()+RAND())-6))-1)+E$15)</x:f>
        <x:v>1306601.9992975632</x:v>
      </x:c>
      <x:c r="F329" s="97" t="n">
        <x:f>MAX(0,E329*(1+EXP((LN(1+'Monte Carlo'!$K$10)-0.5*'Monte Carlo'!$K$12^2)+'Monte Carlo'!$K$12*((RAND()+RAND()+RAND()+RAND()+RAND()+RAND()+RAND()+RAND()+RAND()+RAND()+RAND()+RAND())-6))-1)+F$15)</x:f>
        <x:v>1435724.7690539893</x:v>
      </x:c>
      <x:c r="G329" s="97" t="n">
        <x:f>MAX(0,F329*(1+EXP((LN(1+'Monte Carlo'!$K$10)-0.5*'Monte Carlo'!$K$12^2)+'Monte Carlo'!$K$12*((RAND()+RAND()+RAND()+RAND()+RAND()+RAND()+RAND()+RAND()+RAND()+RAND()+RAND()+RAND())-6))-1)+G$15)</x:f>
        <x:v>1545237.8329249364</x:v>
      </x:c>
      <x:c r="H329" s="97" t="n">
        <x:f>MAX(0,G329*(1+EXP((LN(1+'Monte Carlo'!$K$10)-0.5*'Monte Carlo'!$K$12^2)+'Monte Carlo'!$K$12*((RAND()+RAND()+RAND()+RAND()+RAND()+RAND()+RAND()+RAND()+RAND()+RAND()+RAND()+RAND())-6))-1)+H$15)</x:f>
        <x:v>1696464.2328166491</x:v>
      </x:c>
      <x:c r="I329" s="97" t="n">
        <x:f>MAX(0,H329*(1+EXP((LN(1+'Monte Carlo'!$K$10)-0.5*'Monte Carlo'!$K$12^2)+'Monte Carlo'!$K$12*((RAND()+RAND()+RAND()+RAND()+RAND()+RAND()+RAND()+RAND()+RAND()+RAND()+RAND()+RAND())-6))-1)+I$15)</x:f>
        <x:v>1837088.0423045459</x:v>
      </x:c>
      <x:c r="J329" s="97" t="n">
        <x:f>MAX(0,I329*(1+EXP((LN(1+'Monte Carlo'!$K$10)-0.5*'Monte Carlo'!$K$12^2)+'Monte Carlo'!$K$12*((RAND()+RAND()+RAND()+RAND()+RAND()+RAND()+RAND()+RAND()+RAND()+RAND()+RAND()+RAND())-6))-1)+J$15)</x:f>
        <x:v>2347873.6364797275</x:v>
      </x:c>
      <x:c r="K329" s="97" t="n">
        <x:f>MAX(0,J329*(1+EXP((LN(1+'Monte Carlo'!$K$10)-0.5*'Monte Carlo'!$K$12^2)+'Monte Carlo'!$K$12*((RAND()+RAND()+RAND()+RAND()+RAND()+RAND()+RAND()+RAND()+RAND()+RAND()+RAND()+RAND())-6))-1)+K$15)</x:f>
        <x:v>3134500.41289917</x:v>
      </x:c>
      <x:c r="L329" s="97" t="n">
        <x:f>MAX(0,K329*(1+EXP((LN(1+'Monte Carlo'!$K$10)-0.5*'Monte Carlo'!$K$12^2)+'Monte Carlo'!$K$12*((RAND()+RAND()+RAND()+RAND()+RAND()+RAND()+RAND()+RAND()+RAND()+RAND()+RAND()+RAND())-6))-1)+L$15)</x:f>
        <x:v>3741114.166268669</x:v>
      </x:c>
      <x:c r="M329" s="97" t="n">
        <x:f>MAX(0,L329*(1+EXP((LN(1+'Monte Carlo'!$K$10)-0.5*'Monte Carlo'!$K$12^2)+'Monte Carlo'!$K$12*((RAND()+RAND()+RAND()+RAND()+RAND()+RAND()+RAND()+RAND()+RAND()+RAND()+RAND()+RAND())-6))-1)+M$15)</x:f>
        <x:v>4662284.52840903</x:v>
      </x:c>
      <x:c r="N329" s="97" t="n">
        <x:f>MAX(0,M329*(1+EXP((LN(1+'Monte Carlo'!$K$10)-0.5*'Monte Carlo'!$K$12^2)+'Monte Carlo'!$K$12*((RAND()+RAND()+RAND()+RAND()+RAND()+RAND()+RAND()+RAND()+RAND()+RAND()+RAND()+RAND())-6))-1)+N$15)</x:f>
        <x:v>5874648.363713824</x:v>
      </x:c>
      <x:c r="O329" s="97" t="n">
        <x:f>MAX(0,N329*(1+EXP((LN(1+'Monte Carlo'!$K$10)-0.5*'Monte Carlo'!$K$12^2)+'Monte Carlo'!$K$12*((RAND()+RAND()+RAND()+RAND()+RAND()+RAND()+RAND()+RAND()+RAND()+RAND()+RAND()+RAND())-6))-1)+O$15)</x:f>
        <x:v>7375304.513139282</x:v>
      </x:c>
      <x:c r="P329" s="97" t="n">
        <x:f>MAX(0,O329*(1+EXP((LN(1+'Monte Carlo'!$K$10)-0.5*'Monte Carlo'!$K$12^2)+'Monte Carlo'!$K$12*((RAND()+RAND()+RAND()+RAND()+RAND()+RAND()+RAND()+RAND()+RAND()+RAND()+RAND()+RAND())-6))-1)+P$15)</x:f>
        <x:v>7729041.614556426</x:v>
      </x:c>
      <x:c r="Q329" s="97" t="n">
        <x:f>MAX(0,P329*(1+EXP((LN(1+'Monte Carlo'!$K$10)-0.5*'Monte Carlo'!$K$12^2)+'Monte Carlo'!$K$12*((RAND()+RAND()+RAND()+RAND()+RAND()+RAND()+RAND()+RAND()+RAND()+RAND()+RAND()+RAND())-6))-1)+Q$15)</x:f>
        <x:v>10411530.237479083</x:v>
      </x:c>
      <x:c r="R329" s="97" t="n">
        <x:f>MAX(0,Q329*(1+EXP((LN(1+'Monte Carlo'!$K$10)-0.5*'Monte Carlo'!$K$12^2)+'Monte Carlo'!$K$12*((RAND()+RAND()+RAND()+RAND()+RAND()+RAND()+RAND()+RAND()+RAND()+RAND()+RAND()+RAND())-6))-1)+R$15)</x:f>
        <x:v>11145346.25483821</x:v>
      </x:c>
      <x:c r="S329" s="97" t="n">
        <x:f>MAX(0,R329*(1+EXP((LN(1+'Monte Carlo'!$K$10)-0.5*'Monte Carlo'!$K$12^2)+'Monte Carlo'!$K$12*((RAND()+RAND()+RAND()+RAND()+RAND()+RAND()+RAND()+RAND()+RAND()+RAND()+RAND()+RAND())-6))-1)+S$15)</x:f>
        <x:v>12356457.600798236</x:v>
      </x:c>
      <x:c r="T329" s="97" t="n">
        <x:f>MAX(0,S329*(1+EXP((LN(1+'Monte Carlo'!$K$10)-0.5*'Monte Carlo'!$K$12^2)+'Monte Carlo'!$K$12*((RAND()+RAND()+RAND()+RAND()+RAND()+RAND()+RAND()+RAND()+RAND()+RAND()+RAND()+RAND())-6))-1)+T$15)</x:f>
        <x:v>13773077.495339137</x:v>
      </x:c>
      <x:c r="U329" s="97" t="n">
        <x:f>MAX(0,T329*(1+EXP((LN(1+'Monte Carlo'!$K$10)-0.5*'Monte Carlo'!$K$12^2)+'Monte Carlo'!$K$12*((RAND()+RAND()+RAND()+RAND()+RAND()+RAND()+RAND()+RAND()+RAND()+RAND()+RAND()+RAND())-6))-1)+U$15)</x:f>
        <x:v>16122884.675579853</x:v>
      </x:c>
      <x:c r="V329" s="97" t="n">
        <x:f>MAX(0,U329*(1+EXP((LN(1+'Monte Carlo'!$K$10)-0.5*'Monte Carlo'!$K$12^2)+'Monte Carlo'!$K$12*((RAND()+RAND()+RAND()+RAND()+RAND()+RAND()+RAND()+RAND()+RAND()+RAND()+RAND()+RAND())-6))-1)+V$15)</x:f>
        <x:v>16479992.962954778</x:v>
      </x:c>
      <x:c r="W329" s="97" t="n">
        <x:f>MAX(0,V329*(1+EXP((LN(1+'Monte Carlo'!$K$10)-0.5*'Monte Carlo'!$K$12^2)+'Monte Carlo'!$K$12*((RAND()+RAND()+RAND()+RAND()+RAND()+RAND()+RAND()+RAND()+RAND()+RAND()+RAND()+RAND())-6))-1)+W$15)</x:f>
        <x:v>20935556.446739446</x:v>
      </x:c>
      <x:c r="X329" s="97" t="n">
        <x:f>MAX(0,W329*(1+EXP((LN(1+'Monte Carlo'!$K$10)-0.5*'Monte Carlo'!$K$12^2)+'Monte Carlo'!$K$12*((RAND()+RAND()+RAND()+RAND()+RAND()+RAND()+RAND()+RAND()+RAND()+RAND()+RAND()+RAND())-6))-1)+X$15)</x:f>
        <x:v>25105721.366736468</x:v>
      </x:c>
      <x:c r="Y329" s="97" t="n">
        <x:f>MAX(0,X329*(1+EXP((LN(1+'Monte Carlo'!$K$10)-0.5*'Monte Carlo'!$K$12^2)+'Monte Carlo'!$K$12*((RAND()+RAND()+RAND()+RAND()+RAND()+RAND()+RAND()+RAND()+RAND()+RAND()+RAND()+RAND())-6))-1)+Y$15)</x:f>
        <x:v>26888616.46923711</x:v>
      </x:c>
      <x:c r="Z329" s="97" t="n">
        <x:f>MAX(0,Y329*(1+EXP((LN(1+'Monte Carlo'!$K$10)-0.5*'Monte Carlo'!$K$12^2)+'Monte Carlo'!$K$12*((RAND()+RAND()+RAND()+RAND()+RAND()+RAND()+RAND()+RAND()+RAND()+RAND()+RAND()+RAND())-6))-1)+Z$15)</x:f>
        <x:v>29408621.01288379</x:v>
      </x:c>
      <x:c r="AA329" s="97" t="n">
        <x:f>MAX(0,Z329*(1+EXP((LN(1+'Monte Carlo'!$K$10)-0.5*'Monte Carlo'!$K$12^2)+'Monte Carlo'!$K$12*((RAND()+RAND()+RAND()+RAND()+RAND()+RAND()+RAND()+RAND()+RAND()+RAND()+RAND()+RAND())-6))-1)+AA$15)</x:f>
        <x:v>27404946.95806626</x:v>
      </x:c>
      <x:c r="AB329" s="97" t="n">
        <x:f>MAX(0,AA329*(1+EXP((LN(1+'Monte Carlo'!$K$10)-0.5*'Monte Carlo'!$K$12^2)+'Monte Carlo'!$K$12*((RAND()+RAND()+RAND()+RAND()+RAND()+RAND()+RAND()+RAND()+RAND()+RAND()+RAND()+RAND())-6))-1)+AB$15)</x:f>
        <x:v>21437287.050597858</x:v>
      </x:c>
      <x:c r="AC329" s="97" t="n">
        <x:f>MAX(0,AB329*(1+EXP((LN(1+'Monte Carlo'!$K$10)-0.5*'Monte Carlo'!$K$12^2)+'Monte Carlo'!$K$12*((RAND()+RAND()+RAND()+RAND()+RAND()+RAND()+RAND()+RAND()+RAND()+RAND()+RAND()+RAND())-6))-1)+AC$15)</x:f>
        <x:v>22443191.357681572</x:v>
      </x:c>
      <x:c r="AD329" s="97" t="n">
        <x:f>MAX(0,AC329*(1+EXP((LN(1+'Monte Carlo'!$K$10)-0.5*'Monte Carlo'!$K$12^2)+'Monte Carlo'!$K$12*((RAND()+RAND()+RAND()+RAND()+RAND()+RAND()+RAND()+RAND()+RAND()+RAND()+RAND()+RAND())-6))-1)+AD$15)</x:f>
        <x:v>24675631.242394287</x:v>
      </x:c>
      <x:c r="AE329" s="97" t="n">
        <x:f>MAX(0,AD329*(1+EXP((LN(1+'Monte Carlo'!$K$10)-0.5*'Monte Carlo'!$K$12^2)+'Monte Carlo'!$K$12*((RAND()+RAND()+RAND()+RAND()+RAND()+RAND()+RAND()+RAND()+RAND()+RAND()+RAND()+RAND())-6))-1)+AE$15)</x:f>
        <x:v>22438841.29870062</x:v>
      </x:c>
      <x:c r="AF329" s="97" t="n">
        <x:f>MAX(0,AE329*(1+EXP((LN(1+'Monte Carlo'!$K$10)-0.5*'Monte Carlo'!$K$12^2)+'Monte Carlo'!$K$12*((RAND()+RAND()+RAND()+RAND()+RAND()+RAND()+RAND()+RAND()+RAND()+RAND()+RAND()+RAND())-6))-1)+AF$15)</x:f>
        <x:v>19794865.90296588</x:v>
      </x:c>
      <x:c r="AG329" s="97">
        <x:f t="shared" si="6"/>
        <x:v>1029031.25</x:v>
      </x:c>
    </x:row>
    <x:row r="330">
      <x:c r="A330" s="93">
        <x:v>309</x:v>
      </x:c>
      <x:c r="B330" s="97" t="n">
        <x:f>IF(AND(UPPER('Monte Carlo'!$K$4)="YES",'Monte Carlo'!$K$5&gt;0),'Monte Carlo'!$K$13,Liquidity_30Y!$C$14)</x:f>
        <x:v>1029031.25</x:v>
      </x:c>
      <x:c r="C330" s="97" t="n">
        <x:f>MAX(0,B330*(1+EXP((LN(1+'Monte Carlo'!$K$10)-0.5*'Monte Carlo'!$K$12^2)+'Monte Carlo'!$K$12*((RAND()+RAND()+RAND()+RAND()+RAND()+RAND()+RAND()+RAND()+RAND()+RAND()+RAND()+RAND())-6))-1)+C$15)</x:f>
        <x:v>976418.9125170225</x:v>
      </x:c>
      <x:c r="D330" s="97" t="n">
        <x:f>MAX(0,C330*(1+EXP((LN(1+'Monte Carlo'!$K$10)-0.5*'Monte Carlo'!$K$12^2)+'Monte Carlo'!$K$12*((RAND()+RAND()+RAND()+RAND()+RAND()+RAND()+RAND()+RAND()+RAND()+RAND()+RAND()+RAND())-6))-1)+D$15)</x:f>
        <x:v>1345786.057098353</x:v>
      </x:c>
      <x:c r="E330" s="97" t="n">
        <x:f>MAX(0,D330*(1+EXP((LN(1+'Monte Carlo'!$K$10)-0.5*'Monte Carlo'!$K$12^2)+'Monte Carlo'!$K$12*((RAND()+RAND()+RAND()+RAND()+RAND()+RAND()+RAND()+RAND()+RAND()+RAND()+RAND()+RAND())-6))-1)+E$15)</x:f>
        <x:v>1296737.2724829821</x:v>
      </x:c>
      <x:c r="F330" s="97" t="n">
        <x:f>MAX(0,E330*(1+EXP((LN(1+'Monte Carlo'!$K$10)-0.5*'Monte Carlo'!$K$12^2)+'Monte Carlo'!$K$12*((RAND()+RAND()+RAND()+RAND()+RAND()+RAND()+RAND()+RAND()+RAND()+RAND()+RAND()+RAND())-6))-1)+F$15)</x:f>
        <x:v>1232272.5143760738</x:v>
      </x:c>
      <x:c r="G330" s="97" t="n">
        <x:f>MAX(0,F330*(1+EXP((LN(1+'Monte Carlo'!$K$10)-0.5*'Monte Carlo'!$K$12^2)+'Monte Carlo'!$K$12*((RAND()+RAND()+RAND()+RAND()+RAND()+RAND()+RAND()+RAND()+RAND()+RAND()+RAND()+RAND())-6))-1)+G$15)</x:f>
        <x:v>1367416.2657539935</x:v>
      </x:c>
      <x:c r="H330" s="97" t="n">
        <x:f>MAX(0,G330*(1+EXP((LN(1+'Monte Carlo'!$K$10)-0.5*'Monte Carlo'!$K$12^2)+'Monte Carlo'!$K$12*((RAND()+RAND()+RAND()+RAND()+RAND()+RAND()+RAND()+RAND()+RAND()+RAND()+RAND()+RAND())-6))-1)+H$15)</x:f>
        <x:v>1322801.4822230437</x:v>
      </x:c>
      <x:c r="I330" s="97" t="n">
        <x:f>MAX(0,H330*(1+EXP((LN(1+'Monte Carlo'!$K$10)-0.5*'Monte Carlo'!$K$12^2)+'Monte Carlo'!$K$12*((RAND()+RAND()+RAND()+RAND()+RAND()+RAND()+RAND()+RAND()+RAND()+RAND()+RAND()+RAND())-6))-1)+I$15)</x:f>
        <x:v>1967654.295437586</x:v>
      </x:c>
      <x:c r="J330" s="97" t="n">
        <x:f>MAX(0,I330*(1+EXP((LN(1+'Monte Carlo'!$K$10)-0.5*'Monte Carlo'!$K$12^2)+'Monte Carlo'!$K$12*((RAND()+RAND()+RAND()+RAND()+RAND()+RAND()+RAND()+RAND()+RAND()+RAND()+RAND()+RAND())-6))-1)+J$15)</x:f>
        <x:v>2633735.4433450145</x:v>
      </x:c>
      <x:c r="K330" s="97" t="n">
        <x:f>MAX(0,J330*(1+EXP((LN(1+'Monte Carlo'!$K$10)-0.5*'Monte Carlo'!$K$12^2)+'Monte Carlo'!$K$12*((RAND()+RAND()+RAND()+RAND()+RAND()+RAND()+RAND()+RAND()+RAND()+RAND()+RAND()+RAND())-6))-1)+K$15)</x:f>
        <x:v>2185082.303740563</x:v>
      </x:c>
      <x:c r="L330" s="97" t="n">
        <x:f>MAX(0,K330*(1+EXP((LN(1+'Monte Carlo'!$K$10)-0.5*'Monte Carlo'!$K$12^2)+'Monte Carlo'!$K$12*((RAND()+RAND()+RAND()+RAND()+RAND()+RAND()+RAND()+RAND()+RAND()+RAND()+RAND()+RAND())-6))-1)+L$15)</x:f>
        <x:v>2341706.9152873913</x:v>
      </x:c>
      <x:c r="M330" s="97" t="n">
        <x:f>MAX(0,L330*(1+EXP((LN(1+'Monte Carlo'!$K$10)-0.5*'Monte Carlo'!$K$12^2)+'Monte Carlo'!$K$12*((RAND()+RAND()+RAND()+RAND()+RAND()+RAND()+RAND()+RAND()+RAND()+RAND()+RAND()+RAND())-6))-1)+M$15)</x:f>
        <x:v>3265307.190055638</x:v>
      </x:c>
      <x:c r="N330" s="97" t="n">
        <x:f>MAX(0,M330*(1+EXP((LN(1+'Monte Carlo'!$K$10)-0.5*'Monte Carlo'!$K$12^2)+'Monte Carlo'!$K$12*((RAND()+RAND()+RAND()+RAND()+RAND()+RAND()+RAND()+RAND()+RAND()+RAND()+RAND()+RAND())-6))-1)+N$15)</x:f>
        <x:v>3384164.7057642103</x:v>
      </x:c>
      <x:c r="O330" s="97" t="n">
        <x:f>MAX(0,N330*(1+EXP((LN(1+'Monte Carlo'!$K$10)-0.5*'Monte Carlo'!$K$12^2)+'Monte Carlo'!$K$12*((RAND()+RAND()+RAND()+RAND()+RAND()+RAND()+RAND()+RAND()+RAND()+RAND()+RAND()+RAND())-6))-1)+O$15)</x:f>
        <x:v>3161520.269854771</x:v>
      </x:c>
      <x:c r="P330" s="97" t="n">
        <x:f>MAX(0,O330*(1+EXP((LN(1+'Monte Carlo'!$K$10)-0.5*'Monte Carlo'!$K$12^2)+'Monte Carlo'!$K$12*((RAND()+RAND()+RAND()+RAND()+RAND()+RAND()+RAND()+RAND()+RAND()+RAND()+RAND()+RAND())-6))-1)+P$15)</x:f>
        <x:v>3984134.5689057233</x:v>
      </x:c>
      <x:c r="Q330" s="97" t="n">
        <x:f>MAX(0,P330*(1+EXP((LN(1+'Monte Carlo'!$K$10)-0.5*'Monte Carlo'!$K$12^2)+'Monte Carlo'!$K$12*((RAND()+RAND()+RAND()+RAND()+RAND()+RAND()+RAND()+RAND()+RAND()+RAND()+RAND()+RAND())-6))-1)+Q$15)</x:f>
        <x:v>4398507.272341756</x:v>
      </x:c>
      <x:c r="R330" s="97" t="n">
        <x:f>MAX(0,Q330*(1+EXP((LN(1+'Monte Carlo'!$K$10)-0.5*'Monte Carlo'!$K$12^2)+'Monte Carlo'!$K$12*((RAND()+RAND()+RAND()+RAND()+RAND()+RAND()+RAND()+RAND()+RAND()+RAND()+RAND()+RAND())-6))-1)+R$15)</x:f>
        <x:v>3872489.2385460334</x:v>
      </x:c>
      <x:c r="S330" s="97" t="n">
        <x:f>MAX(0,R330*(1+EXP((LN(1+'Monte Carlo'!$K$10)-0.5*'Monte Carlo'!$K$12^2)+'Monte Carlo'!$K$12*((RAND()+RAND()+RAND()+RAND()+RAND()+RAND()+RAND()+RAND()+RAND()+RAND()+RAND()+RAND())-6))-1)+S$15)</x:f>
        <x:v>4053030.6911778273</x:v>
      </x:c>
      <x:c r="T330" s="97" t="n">
        <x:f>MAX(0,S330*(1+EXP((LN(1+'Monte Carlo'!$K$10)-0.5*'Monte Carlo'!$K$12^2)+'Monte Carlo'!$K$12*((RAND()+RAND()+RAND()+RAND()+RAND()+RAND()+RAND()+RAND()+RAND()+RAND()+RAND()+RAND())-6))-1)+T$15)</x:f>
        <x:v>3522452.2514136224</x:v>
      </x:c>
      <x:c r="U330" s="97" t="n">
        <x:f>MAX(0,T330*(1+EXP((LN(1+'Monte Carlo'!$K$10)-0.5*'Monte Carlo'!$K$12^2)+'Monte Carlo'!$K$12*((RAND()+RAND()+RAND()+RAND()+RAND()+RAND()+RAND()+RAND()+RAND()+RAND()+RAND()+RAND())-6))-1)+U$15)</x:f>
        <x:v>3475158.9884143607</x:v>
      </x:c>
      <x:c r="V330" s="97" t="n">
        <x:f>MAX(0,U330*(1+EXP((LN(1+'Monte Carlo'!$K$10)-0.5*'Monte Carlo'!$K$12^2)+'Monte Carlo'!$K$12*((RAND()+RAND()+RAND()+RAND()+RAND()+RAND()+RAND()+RAND()+RAND()+RAND()+RAND()+RAND())-6))-1)+V$15)</x:f>
        <x:v>4063055.43717762</x:v>
      </x:c>
      <x:c r="W330" s="97" t="n">
        <x:f>MAX(0,V330*(1+EXP((LN(1+'Monte Carlo'!$K$10)-0.5*'Monte Carlo'!$K$12^2)+'Monte Carlo'!$K$12*((RAND()+RAND()+RAND()+RAND()+RAND()+RAND()+RAND()+RAND()+RAND()+RAND()+RAND()+RAND())-6))-1)+W$15)</x:f>
        <x:v>4172280.8760419115</x:v>
      </x:c>
      <x:c r="X330" s="97" t="n">
        <x:f>MAX(0,W330*(1+EXP((LN(1+'Monte Carlo'!$K$10)-0.5*'Monte Carlo'!$K$12^2)+'Monte Carlo'!$K$12*((RAND()+RAND()+RAND()+RAND()+RAND()+RAND()+RAND()+RAND()+RAND()+RAND()+RAND()+RAND())-6))-1)+X$15)</x:f>
        <x:v>3331278.9604427787</x:v>
      </x:c>
      <x:c r="Y330" s="97" t="n">
        <x:f>MAX(0,X330*(1+EXP((LN(1+'Monte Carlo'!$K$10)-0.5*'Monte Carlo'!$K$12^2)+'Monte Carlo'!$K$12*((RAND()+RAND()+RAND()+RAND()+RAND()+RAND()+RAND()+RAND()+RAND()+RAND()+RAND()+RAND())-6))-1)+Y$15)</x:f>
        <x:v>3350116.718387266</x:v>
      </x:c>
      <x:c r="Z330" s="97" t="n">
        <x:f>MAX(0,Y330*(1+EXP((LN(1+'Monte Carlo'!$K$10)-0.5*'Monte Carlo'!$K$12^2)+'Monte Carlo'!$K$12*((RAND()+RAND()+RAND()+RAND()+RAND()+RAND()+RAND()+RAND()+RAND()+RAND()+RAND()+RAND())-6))-1)+Z$15)</x:f>
        <x:v>3034049.298799584</x:v>
      </x:c>
      <x:c r="AA330" s="97" t="n">
        <x:f>MAX(0,Z330*(1+EXP((LN(1+'Monte Carlo'!$K$10)-0.5*'Monte Carlo'!$K$12^2)+'Monte Carlo'!$K$12*((RAND()+RAND()+RAND()+RAND()+RAND()+RAND()+RAND()+RAND()+RAND()+RAND()+RAND()+RAND())-6))-1)+AA$15)</x:f>
        <x:v>3761123.7300479123</x:v>
      </x:c>
      <x:c r="AB330" s="97" t="n">
        <x:f>MAX(0,AA330*(1+EXP((LN(1+'Monte Carlo'!$K$10)-0.5*'Monte Carlo'!$K$12^2)+'Monte Carlo'!$K$12*((RAND()+RAND()+RAND()+RAND()+RAND()+RAND()+RAND()+RAND()+RAND()+RAND()+RAND()+RAND())-6))-1)+AB$15)</x:f>
        <x:v>4493560.137709663</x:v>
      </x:c>
      <x:c r="AC330" s="97" t="n">
        <x:f>MAX(0,AB330*(1+EXP((LN(1+'Monte Carlo'!$K$10)-0.5*'Monte Carlo'!$K$12^2)+'Monte Carlo'!$K$12*((RAND()+RAND()+RAND()+RAND()+RAND()+RAND()+RAND()+RAND()+RAND()+RAND()+RAND()+RAND())-6))-1)+AC$15)</x:f>
        <x:v>4498763.997493522</x:v>
      </x:c>
      <x:c r="AD330" s="97" t="n">
        <x:f>MAX(0,AC330*(1+EXP((LN(1+'Monte Carlo'!$K$10)-0.5*'Monte Carlo'!$K$12^2)+'Monte Carlo'!$K$12*((RAND()+RAND()+RAND()+RAND()+RAND()+RAND()+RAND()+RAND()+RAND()+RAND()+RAND()+RAND())-6))-1)+AD$15)</x:f>
        <x:v>4237484.7532296255</x:v>
      </x:c>
      <x:c r="AE330" s="97" t="n">
        <x:f>MAX(0,AD330*(1+EXP((LN(1+'Monte Carlo'!$K$10)-0.5*'Monte Carlo'!$K$12^2)+'Monte Carlo'!$K$12*((RAND()+RAND()+RAND()+RAND()+RAND()+RAND()+RAND()+RAND()+RAND()+RAND()+RAND()+RAND())-6))-1)+AE$15)</x:f>
        <x:v>4361771.627223925</x:v>
      </x:c>
      <x:c r="AF330" s="97" t="n">
        <x:f>MAX(0,AE330*(1+EXP((LN(1+'Monte Carlo'!$K$10)-0.5*'Monte Carlo'!$K$12^2)+'Monte Carlo'!$K$12*((RAND()+RAND()+RAND()+RAND()+RAND()+RAND()+RAND()+RAND()+RAND()+RAND()+RAND()+RAND())-6))-1)+AF$15)</x:f>
        <x:v>5198240.255525378</x:v>
      </x:c>
      <x:c r="AG330" s="97">
        <x:f t="shared" si="6"/>
        <x:v>902450.05885165185</x:v>
      </x:c>
    </x:row>
    <x:row r="331">
      <x:c r="A331" s="93">
        <x:v>310</x:v>
      </x:c>
      <x:c r="B331" s="97" t="n">
        <x:f>IF(AND(UPPER('Monte Carlo'!$K$4)="YES",'Monte Carlo'!$K$5&gt;0),'Monte Carlo'!$K$13,Liquidity_30Y!$C$14)</x:f>
        <x:v>1029031.25</x:v>
      </x:c>
      <x:c r="C331" s="97" t="n">
        <x:f>MAX(0,B331*(1+EXP((LN(1+'Monte Carlo'!$K$10)-0.5*'Monte Carlo'!$K$12^2)+'Monte Carlo'!$K$12*((RAND()+RAND()+RAND()+RAND()+RAND()+RAND()+RAND()+RAND()+RAND()+RAND()+RAND()+RAND())-6))-1)+C$15)</x:f>
        <x:v>1107720.4735582764</x:v>
      </x:c>
      <x:c r="D331" s="97" t="n">
        <x:f>MAX(0,C331*(1+EXP((LN(1+'Monte Carlo'!$K$10)-0.5*'Monte Carlo'!$K$12^2)+'Monte Carlo'!$K$12*((RAND()+RAND()+RAND()+RAND()+RAND()+RAND()+RAND()+RAND()+RAND()+RAND()+RAND()+RAND())-6))-1)+D$15)</x:f>
        <x:v>968831.6477419233</x:v>
      </x:c>
      <x:c r="E331" s="97" t="n">
        <x:f>MAX(0,D331*(1+EXP((LN(1+'Monte Carlo'!$K$10)-0.5*'Monte Carlo'!$K$12^2)+'Monte Carlo'!$K$12*((RAND()+RAND()+RAND()+RAND()+RAND()+RAND()+RAND()+RAND()+RAND()+RAND()+RAND()+RAND())-6))-1)+E$15)</x:f>
        <x:v>1086178.774259642</x:v>
      </x:c>
      <x:c r="F331" s="97" t="n">
        <x:f>MAX(0,E331*(1+EXP((LN(1+'Monte Carlo'!$K$10)-0.5*'Monte Carlo'!$K$12^2)+'Monte Carlo'!$K$12*((RAND()+RAND()+RAND()+RAND()+RAND()+RAND()+RAND()+RAND()+RAND()+RAND()+RAND()+RAND())-6))-1)+F$15)</x:f>
        <x:v>1184377.2748516353</x:v>
      </x:c>
      <x:c r="G331" s="97" t="n">
        <x:f>MAX(0,F331*(1+EXP((LN(1+'Monte Carlo'!$K$10)-0.5*'Monte Carlo'!$K$12^2)+'Monte Carlo'!$K$12*((RAND()+RAND()+RAND()+RAND()+RAND()+RAND()+RAND()+RAND()+RAND()+RAND()+RAND()+RAND())-6))-1)+G$15)</x:f>
        <x:v>1351460.8580034233</x:v>
      </x:c>
      <x:c r="H331" s="97" t="n">
        <x:f>MAX(0,G331*(1+EXP((LN(1+'Monte Carlo'!$K$10)-0.5*'Monte Carlo'!$K$12^2)+'Monte Carlo'!$K$12*((RAND()+RAND()+RAND()+RAND()+RAND()+RAND()+RAND()+RAND()+RAND()+RAND()+RAND()+RAND())-6))-1)+H$15)</x:f>
        <x:v>1278601.439715299</x:v>
      </x:c>
      <x:c r="I331" s="97" t="n">
        <x:f>MAX(0,H331*(1+EXP((LN(1+'Monte Carlo'!$K$10)-0.5*'Monte Carlo'!$K$12^2)+'Monte Carlo'!$K$12*((RAND()+RAND()+RAND()+RAND()+RAND()+RAND()+RAND()+RAND()+RAND()+RAND()+RAND()+RAND())-6))-1)+I$15)</x:f>
        <x:v>1375759.7292507642</x:v>
      </x:c>
      <x:c r="J331" s="97" t="n">
        <x:f>MAX(0,I331*(1+EXP((LN(1+'Monte Carlo'!$K$10)-0.5*'Monte Carlo'!$K$12^2)+'Monte Carlo'!$K$12*((RAND()+RAND()+RAND()+RAND()+RAND()+RAND()+RAND()+RAND()+RAND()+RAND()+RAND()+RAND())-6))-1)+J$15)</x:f>
        <x:v>2024260.176928659</x:v>
      </x:c>
      <x:c r="K331" s="97" t="n">
        <x:f>MAX(0,J331*(1+EXP((LN(1+'Monte Carlo'!$K$10)-0.5*'Monte Carlo'!$K$12^2)+'Monte Carlo'!$K$12*((RAND()+RAND()+RAND()+RAND()+RAND()+RAND()+RAND()+RAND()+RAND()+RAND()+RAND()+RAND())-6))-1)+K$15)</x:f>
        <x:v>1869011.5149994707</x:v>
      </x:c>
      <x:c r="L331" s="97" t="n">
        <x:f>MAX(0,K331*(1+EXP((LN(1+'Monte Carlo'!$K$10)-0.5*'Monte Carlo'!$K$12^2)+'Monte Carlo'!$K$12*((RAND()+RAND()+RAND()+RAND()+RAND()+RAND()+RAND()+RAND()+RAND()+RAND()+RAND()+RAND())-6))-1)+L$15)</x:f>
        <x:v>2185335.2906447304</x:v>
      </x:c>
      <x:c r="M331" s="97" t="n">
        <x:f>MAX(0,L331*(1+EXP((LN(1+'Monte Carlo'!$K$10)-0.5*'Monte Carlo'!$K$12^2)+'Monte Carlo'!$K$12*((RAND()+RAND()+RAND()+RAND()+RAND()+RAND()+RAND()+RAND()+RAND()+RAND()+RAND()+RAND())-6))-1)+M$15)</x:f>
        <x:v>2380228.653908581</x:v>
      </x:c>
      <x:c r="N331" s="97" t="n">
        <x:f>MAX(0,M331*(1+EXP((LN(1+'Monte Carlo'!$K$10)-0.5*'Monte Carlo'!$K$12^2)+'Monte Carlo'!$K$12*((RAND()+RAND()+RAND()+RAND()+RAND()+RAND()+RAND()+RAND()+RAND()+RAND()+RAND()+RAND())-6))-1)+N$15)</x:f>
        <x:v>2592947.850227528</x:v>
      </x:c>
      <x:c r="O331" s="97" t="n">
        <x:f>MAX(0,N331*(1+EXP((LN(1+'Monte Carlo'!$K$10)-0.5*'Monte Carlo'!$K$12^2)+'Monte Carlo'!$K$12*((RAND()+RAND()+RAND()+RAND()+RAND()+RAND()+RAND()+RAND()+RAND()+RAND()+RAND()+RAND())-6))-1)+O$15)</x:f>
        <x:v>2750233.455066234</x:v>
      </x:c>
      <x:c r="P331" s="97" t="n">
        <x:f>MAX(0,O331*(1+EXP((LN(1+'Monte Carlo'!$K$10)-0.5*'Monte Carlo'!$K$12^2)+'Monte Carlo'!$K$12*((RAND()+RAND()+RAND()+RAND()+RAND()+RAND()+RAND()+RAND()+RAND()+RAND()+RAND()+RAND())-6))-1)+P$15)</x:f>
        <x:v>3705959.481459803</x:v>
      </x:c>
      <x:c r="Q331" s="97" t="n">
        <x:f>MAX(0,P331*(1+EXP((LN(1+'Monte Carlo'!$K$10)-0.5*'Monte Carlo'!$K$12^2)+'Monte Carlo'!$K$12*((RAND()+RAND()+RAND()+RAND()+RAND()+RAND()+RAND()+RAND()+RAND()+RAND()+RAND()+RAND())-6))-1)+Q$15)</x:f>
        <x:v>3379784.248566788</x:v>
      </x:c>
      <x:c r="R331" s="97" t="n">
        <x:f>MAX(0,Q331*(1+EXP((LN(1+'Monte Carlo'!$K$10)-0.5*'Monte Carlo'!$K$12^2)+'Monte Carlo'!$K$12*((RAND()+RAND()+RAND()+RAND()+RAND()+RAND()+RAND()+RAND()+RAND()+RAND()+RAND()+RAND())-6))-1)+R$15)</x:f>
        <x:v>3935925.302155966</x:v>
      </x:c>
      <x:c r="S331" s="97" t="n">
        <x:f>MAX(0,R331*(1+EXP((LN(1+'Monte Carlo'!$K$10)-0.5*'Monte Carlo'!$K$12^2)+'Monte Carlo'!$K$12*((RAND()+RAND()+RAND()+RAND()+RAND()+RAND()+RAND()+RAND()+RAND()+RAND()+RAND()+RAND())-6))-1)+S$15)</x:f>
        <x:v>4731137.340756519</x:v>
      </x:c>
      <x:c r="T331" s="97" t="n">
        <x:f>MAX(0,S331*(1+EXP((LN(1+'Monte Carlo'!$K$10)-0.5*'Monte Carlo'!$K$12^2)+'Monte Carlo'!$K$12*((RAND()+RAND()+RAND()+RAND()+RAND()+RAND()+RAND()+RAND()+RAND()+RAND()+RAND()+RAND())-6))-1)+T$15)</x:f>
        <x:v>6211659.267915208</x:v>
      </x:c>
      <x:c r="U331" s="97" t="n">
        <x:f>MAX(0,T331*(1+EXP((LN(1+'Monte Carlo'!$K$10)-0.5*'Monte Carlo'!$K$12^2)+'Monte Carlo'!$K$12*((RAND()+RAND()+RAND()+RAND()+RAND()+RAND()+RAND()+RAND()+RAND()+RAND()+RAND()+RAND())-6))-1)+U$15)</x:f>
        <x:v>6823736.504755579</x:v>
      </x:c>
      <x:c r="V331" s="97" t="n">
        <x:f>MAX(0,U331*(1+EXP((LN(1+'Monte Carlo'!$K$10)-0.5*'Monte Carlo'!$K$12^2)+'Monte Carlo'!$K$12*((RAND()+RAND()+RAND()+RAND()+RAND()+RAND()+RAND()+RAND()+RAND()+RAND()+RAND()+RAND())-6))-1)+V$15)</x:f>
        <x:v>7331084.593836463</x:v>
      </x:c>
      <x:c r="W331" s="97" t="n">
        <x:f>MAX(0,V331*(1+EXP((LN(1+'Monte Carlo'!$K$10)-0.5*'Monte Carlo'!$K$12^2)+'Monte Carlo'!$K$12*((RAND()+RAND()+RAND()+RAND()+RAND()+RAND()+RAND()+RAND()+RAND()+RAND()+RAND()+RAND())-6))-1)+W$15)</x:f>
        <x:v>6606372.584249379</x:v>
      </x:c>
      <x:c r="X331" s="97" t="n">
        <x:f>MAX(0,W331*(1+EXP((LN(1+'Monte Carlo'!$K$10)-0.5*'Monte Carlo'!$K$12^2)+'Monte Carlo'!$K$12*((RAND()+RAND()+RAND()+RAND()+RAND()+RAND()+RAND()+RAND()+RAND()+RAND()+RAND()+RAND())-6))-1)+X$15)</x:f>
        <x:v>7754306.09391481</x:v>
      </x:c>
      <x:c r="Y331" s="97" t="n">
        <x:f>MAX(0,X331*(1+EXP((LN(1+'Monte Carlo'!$K$10)-0.5*'Monte Carlo'!$K$12^2)+'Monte Carlo'!$K$12*((RAND()+RAND()+RAND()+RAND()+RAND()+RAND()+RAND()+RAND()+RAND()+RAND()+RAND()+RAND())-6))-1)+Y$15)</x:f>
        <x:v>7638167.200526812</x:v>
      </x:c>
      <x:c r="Z331" s="97" t="n">
        <x:f>MAX(0,Y331*(1+EXP((LN(1+'Monte Carlo'!$K$10)-0.5*'Monte Carlo'!$K$12^2)+'Monte Carlo'!$K$12*((RAND()+RAND()+RAND()+RAND()+RAND()+RAND()+RAND()+RAND()+RAND()+RAND()+RAND()+RAND())-6))-1)+Z$15)</x:f>
        <x:v>8477610.13106629</x:v>
      </x:c>
      <x:c r="AA331" s="97" t="n">
        <x:f>MAX(0,Z331*(1+EXP((LN(1+'Monte Carlo'!$K$10)-0.5*'Monte Carlo'!$K$12^2)+'Monte Carlo'!$K$12*((RAND()+RAND()+RAND()+RAND()+RAND()+RAND()+RAND()+RAND()+RAND()+RAND()+RAND()+RAND())-6))-1)+AA$15)</x:f>
        <x:v>9923320.521831168</x:v>
      </x:c>
      <x:c r="AB331" s="97" t="n">
        <x:f>MAX(0,AA331*(1+EXP((LN(1+'Monte Carlo'!$K$10)-0.5*'Monte Carlo'!$K$12^2)+'Monte Carlo'!$K$12*((RAND()+RAND()+RAND()+RAND()+RAND()+RAND()+RAND()+RAND()+RAND()+RAND()+RAND()+RAND())-6))-1)+AB$15)</x:f>
        <x:v>9210491.356799485</x:v>
      </x:c>
      <x:c r="AC331" s="97" t="n">
        <x:f>MAX(0,AB331*(1+EXP((LN(1+'Monte Carlo'!$K$10)-0.5*'Monte Carlo'!$K$12^2)+'Monte Carlo'!$K$12*((RAND()+RAND()+RAND()+RAND()+RAND()+RAND()+RAND()+RAND()+RAND()+RAND()+RAND()+RAND())-6))-1)+AC$15)</x:f>
        <x:v>8714216.000062207</x:v>
      </x:c>
      <x:c r="AD331" s="97" t="n">
        <x:f>MAX(0,AC331*(1+EXP((LN(1+'Monte Carlo'!$K$10)-0.5*'Monte Carlo'!$K$12^2)+'Monte Carlo'!$K$12*((RAND()+RAND()+RAND()+RAND()+RAND()+RAND()+RAND()+RAND()+RAND()+RAND()+RAND()+RAND())-6))-1)+AD$15)</x:f>
        <x:v>8297589.777627249</x:v>
      </x:c>
      <x:c r="AE331" s="97" t="n">
        <x:f>MAX(0,AD331*(1+EXP((LN(1+'Monte Carlo'!$K$10)-0.5*'Monte Carlo'!$K$12^2)+'Monte Carlo'!$K$12*((RAND()+RAND()+RAND()+RAND()+RAND()+RAND()+RAND()+RAND()+RAND()+RAND()+RAND()+RAND())-6))-1)+AE$15)</x:f>
        <x:v>8208444.379683611</x:v>
      </x:c>
      <x:c r="AF331" s="97" t="n">
        <x:f>MAX(0,AE331*(1+EXP((LN(1+'Monte Carlo'!$K$10)-0.5*'Monte Carlo'!$K$12^2)+'Monte Carlo'!$K$12*((RAND()+RAND()+RAND()+RAND()+RAND()+RAND()+RAND()+RAND()+RAND()+RAND()+RAND()+RAND())-6))-1)+AF$15)</x:f>
        <x:v>8549563.3875635</x:v>
      </x:c>
      <x:c r="AG331" s="97">
        <x:f t="shared" si="6"/>
        <x:v>804823.11296625924</x:v>
      </x:c>
    </x:row>
    <x:row r="332">
      <x:c r="A332" s="93">
        <x:v>311</x:v>
      </x:c>
      <x:c r="B332" s="97" t="n">
        <x:f>IF(AND(UPPER('Monte Carlo'!$K$4)="YES",'Monte Carlo'!$K$5&gt;0),'Monte Carlo'!$K$13,Liquidity_30Y!$C$14)</x:f>
        <x:v>1029031.25</x:v>
      </x:c>
      <x:c r="C332" s="97" t="n">
        <x:f>MAX(0,B332*(1+EXP((LN(1+'Monte Carlo'!$K$10)-0.5*'Monte Carlo'!$K$12^2)+'Monte Carlo'!$K$12*((RAND()+RAND()+RAND()+RAND()+RAND()+RAND()+RAND()+RAND()+RAND()+RAND()+RAND()+RAND())-6))-1)+C$15)</x:f>
        <x:v>1315215.8530398444</x:v>
      </x:c>
      <x:c r="D332" s="97" t="n">
        <x:f>MAX(0,C332*(1+EXP((LN(1+'Monte Carlo'!$K$10)-0.5*'Monte Carlo'!$K$12^2)+'Monte Carlo'!$K$12*((RAND()+RAND()+RAND()+RAND()+RAND()+RAND()+RAND()+RAND()+RAND()+RAND()+RAND()+RAND())-6))-1)+D$15)</x:f>
        <x:v>1336873.0709673145</x:v>
      </x:c>
      <x:c r="E332" s="97" t="n">
        <x:f>MAX(0,D332*(1+EXP((LN(1+'Monte Carlo'!$K$10)-0.5*'Monte Carlo'!$K$12^2)+'Monte Carlo'!$K$12*((RAND()+RAND()+RAND()+RAND()+RAND()+RAND()+RAND()+RAND()+RAND()+RAND()+RAND()+RAND())-6))-1)+E$15)</x:f>
        <x:v>1209340.5070055139</x:v>
      </x:c>
      <x:c r="F332" s="97" t="n">
        <x:f>MAX(0,E332*(1+EXP((LN(1+'Monte Carlo'!$K$10)-0.5*'Monte Carlo'!$K$12^2)+'Monte Carlo'!$K$12*((RAND()+RAND()+RAND()+RAND()+RAND()+RAND()+RAND()+RAND()+RAND()+RAND()+RAND()+RAND())-6))-1)+F$15)</x:f>
        <x:v>1469618.7957831349</x:v>
      </x:c>
      <x:c r="G332" s="97" t="n">
        <x:f>MAX(0,F332*(1+EXP((LN(1+'Monte Carlo'!$K$10)-0.5*'Monte Carlo'!$K$12^2)+'Monte Carlo'!$K$12*((RAND()+RAND()+RAND()+RAND()+RAND()+RAND()+RAND()+RAND()+RAND()+RAND()+RAND()+RAND())-6))-1)+G$15)</x:f>
        <x:v>1247813.6950673952</x:v>
      </x:c>
      <x:c r="H332" s="97" t="n">
        <x:f>MAX(0,G332*(1+EXP((LN(1+'Monte Carlo'!$K$10)-0.5*'Monte Carlo'!$K$12^2)+'Monte Carlo'!$K$12*((RAND()+RAND()+RAND()+RAND()+RAND()+RAND()+RAND()+RAND()+RAND()+RAND()+RAND()+RAND())-6))-1)+H$15)</x:f>
        <x:v>1547513.3671918178</x:v>
      </x:c>
      <x:c r="I332" s="97" t="n">
        <x:f>MAX(0,H332*(1+EXP((LN(1+'Monte Carlo'!$K$10)-0.5*'Monte Carlo'!$K$12^2)+'Monte Carlo'!$K$12*((RAND()+RAND()+RAND()+RAND()+RAND()+RAND()+RAND()+RAND()+RAND()+RAND()+RAND()+RAND())-6))-1)+I$15)</x:f>
        <x:v>1465212.130868028</x:v>
      </x:c>
      <x:c r="J332" s="97" t="n">
        <x:f>MAX(0,I332*(1+EXP((LN(1+'Monte Carlo'!$K$10)-0.5*'Monte Carlo'!$K$12^2)+'Monte Carlo'!$K$12*((RAND()+RAND()+RAND()+RAND()+RAND()+RAND()+RAND()+RAND()+RAND()+RAND()+RAND()+RAND())-6))-1)+J$15)</x:f>
        <x:v>1745194.4302996164</x:v>
      </x:c>
      <x:c r="K332" s="97" t="n">
        <x:f>MAX(0,J332*(1+EXP((LN(1+'Monte Carlo'!$K$10)-0.5*'Monte Carlo'!$K$12^2)+'Monte Carlo'!$K$12*((RAND()+RAND()+RAND()+RAND()+RAND()+RAND()+RAND()+RAND()+RAND()+RAND()+RAND()+RAND())-6))-1)+K$15)</x:f>
        <x:v>2078465.557975551</x:v>
      </x:c>
      <x:c r="L332" s="97" t="n">
        <x:f>MAX(0,K332*(1+EXP((LN(1+'Monte Carlo'!$K$10)-0.5*'Monte Carlo'!$K$12^2)+'Monte Carlo'!$K$12*((RAND()+RAND()+RAND()+RAND()+RAND()+RAND()+RAND()+RAND()+RAND()+RAND()+RAND()+RAND())-6))-1)+L$15)</x:f>
        <x:v>2487057.986799781</x:v>
      </x:c>
      <x:c r="M332" s="97" t="n">
        <x:f>MAX(0,L332*(1+EXP((LN(1+'Monte Carlo'!$K$10)-0.5*'Monte Carlo'!$K$12^2)+'Monte Carlo'!$K$12*((RAND()+RAND()+RAND()+RAND()+RAND()+RAND()+RAND()+RAND()+RAND()+RAND()+RAND()+RAND())-6))-1)+M$15)</x:f>
        <x:v>2993822.435175868</x:v>
      </x:c>
      <x:c r="N332" s="97" t="n">
        <x:f>MAX(0,M332*(1+EXP((LN(1+'Monte Carlo'!$K$10)-0.5*'Monte Carlo'!$K$12^2)+'Monte Carlo'!$K$12*((RAND()+RAND()+RAND()+RAND()+RAND()+RAND()+RAND()+RAND()+RAND()+RAND()+RAND()+RAND())-6))-1)+N$15)</x:f>
        <x:v>2494029.621781637</x:v>
      </x:c>
      <x:c r="O332" s="97" t="n">
        <x:f>MAX(0,N332*(1+EXP((LN(1+'Monte Carlo'!$K$10)-0.5*'Monte Carlo'!$K$12^2)+'Monte Carlo'!$K$12*((RAND()+RAND()+RAND()+RAND()+RAND()+RAND()+RAND()+RAND()+RAND()+RAND()+RAND()+RAND())-6))-1)+O$15)</x:f>
        <x:v>2253567.669548118</x:v>
      </x:c>
      <x:c r="P332" s="97" t="n">
        <x:f>MAX(0,O332*(1+EXP((LN(1+'Monte Carlo'!$K$10)-0.5*'Monte Carlo'!$K$12^2)+'Monte Carlo'!$K$12*((RAND()+RAND()+RAND()+RAND()+RAND()+RAND()+RAND()+RAND()+RAND()+RAND()+RAND()+RAND())-6))-1)+P$15)</x:f>
        <x:v>2432666.061437878</x:v>
      </x:c>
      <x:c r="Q332" s="97" t="n">
        <x:f>MAX(0,P332*(1+EXP((LN(1+'Monte Carlo'!$K$10)-0.5*'Monte Carlo'!$K$12^2)+'Monte Carlo'!$K$12*((RAND()+RAND()+RAND()+RAND()+RAND()+RAND()+RAND()+RAND()+RAND()+RAND()+RAND()+RAND())-6))-1)+Q$15)</x:f>
        <x:v>3212279.154586251</x:v>
      </x:c>
      <x:c r="R332" s="97" t="n">
        <x:f>MAX(0,Q332*(1+EXP((LN(1+'Monte Carlo'!$K$10)-0.5*'Monte Carlo'!$K$12^2)+'Monte Carlo'!$K$12*((RAND()+RAND()+RAND()+RAND()+RAND()+RAND()+RAND()+RAND()+RAND()+RAND()+RAND()+RAND())-6))-1)+R$15)</x:f>
        <x:v>2964537.6130022425</x:v>
      </x:c>
      <x:c r="S332" s="97" t="n">
        <x:f>MAX(0,R332*(1+EXP((LN(1+'Monte Carlo'!$K$10)-0.5*'Monte Carlo'!$K$12^2)+'Monte Carlo'!$K$12*((RAND()+RAND()+RAND()+RAND()+RAND()+RAND()+RAND()+RAND()+RAND()+RAND()+RAND()+RAND())-6))-1)+S$15)</x:f>
        <x:v>2467271.0540328305</x:v>
      </x:c>
      <x:c r="T332" s="97" t="n">
        <x:f>MAX(0,S332*(1+EXP((LN(1+'Monte Carlo'!$K$10)-0.5*'Monte Carlo'!$K$12^2)+'Monte Carlo'!$K$12*((RAND()+RAND()+RAND()+RAND()+RAND()+RAND()+RAND()+RAND()+RAND()+RAND()+RAND()+RAND())-6))-1)+T$15)</x:f>
        <x:v>2624500.093964518</x:v>
      </x:c>
      <x:c r="U332" s="97" t="n">
        <x:f>MAX(0,T332*(1+EXP((LN(1+'Monte Carlo'!$K$10)-0.5*'Monte Carlo'!$K$12^2)+'Monte Carlo'!$K$12*((RAND()+RAND()+RAND()+RAND()+RAND()+RAND()+RAND()+RAND()+RAND()+RAND()+RAND()+RAND())-6))-1)+U$15)</x:f>
        <x:v>2479703.2883813586</x:v>
      </x:c>
      <x:c r="V332" s="97" t="n">
        <x:f>MAX(0,U332*(1+EXP((LN(1+'Monte Carlo'!$K$10)-0.5*'Monte Carlo'!$K$12^2)+'Monte Carlo'!$K$12*((RAND()+RAND()+RAND()+RAND()+RAND()+RAND()+RAND()+RAND()+RAND()+RAND()+RAND()+RAND())-6))-1)+V$15)</x:f>
        <x:v>2795493.982412271</x:v>
      </x:c>
      <x:c r="W332" s="97" t="n">
        <x:f>MAX(0,V332*(1+EXP((LN(1+'Monte Carlo'!$K$10)-0.5*'Monte Carlo'!$K$12^2)+'Monte Carlo'!$K$12*((RAND()+RAND()+RAND()+RAND()+RAND()+RAND()+RAND()+RAND()+RAND()+RAND()+RAND()+RAND())-6))-1)+W$15)</x:f>
        <x:v>2648209.337695428</x:v>
      </x:c>
      <x:c r="X332" s="97" t="n">
        <x:f>MAX(0,W332*(1+EXP((LN(1+'Monte Carlo'!$K$10)-0.5*'Monte Carlo'!$K$12^2)+'Monte Carlo'!$K$12*((RAND()+RAND()+RAND()+RAND()+RAND()+RAND()+RAND()+RAND()+RAND()+RAND()+RAND()+RAND())-6))-1)+X$15)</x:f>
        <x:v>2662513.1901000235</x:v>
      </x:c>
      <x:c r="Y332" s="97" t="n">
        <x:f>MAX(0,X332*(1+EXP((LN(1+'Monte Carlo'!$K$10)-0.5*'Monte Carlo'!$K$12^2)+'Monte Carlo'!$K$12*((RAND()+RAND()+RAND()+RAND()+RAND()+RAND()+RAND()+RAND()+RAND()+RAND()+RAND()+RAND())-6))-1)+Y$15)</x:f>
        <x:v>2136820.049347995</x:v>
      </x:c>
      <x:c r="Z332" s="97" t="n">
        <x:f>MAX(0,Y332*(1+EXP((LN(1+'Monte Carlo'!$K$10)-0.5*'Monte Carlo'!$K$12^2)+'Monte Carlo'!$K$12*((RAND()+RAND()+RAND()+RAND()+RAND()+RAND()+RAND()+RAND()+RAND()+RAND()+RAND()+RAND())-6))-1)+Z$15)</x:f>
        <x:v>2295525.092333644</x:v>
      </x:c>
      <x:c r="AA332" s="97" t="n">
        <x:f>MAX(0,Z332*(1+EXP((LN(1+'Monte Carlo'!$K$10)-0.5*'Monte Carlo'!$K$12^2)+'Monte Carlo'!$K$12*((RAND()+RAND()+RAND()+RAND()+RAND()+RAND()+RAND()+RAND()+RAND()+RAND()+RAND()+RAND())-6))-1)+AA$15)</x:f>
        <x:v>2442584.246586736</x:v>
      </x:c>
      <x:c r="AB332" s="97" t="n">
        <x:f>MAX(0,AA332*(1+EXP((LN(1+'Monte Carlo'!$K$10)-0.5*'Monte Carlo'!$K$12^2)+'Monte Carlo'!$K$12*((RAND()+RAND()+RAND()+RAND()+RAND()+RAND()+RAND()+RAND()+RAND()+RAND()+RAND()+RAND())-6))-1)+AB$15)</x:f>
        <x:v>2426017.7900651316</x:v>
      </x:c>
      <x:c r="AC332" s="97" t="n">
        <x:f>MAX(0,AB332*(1+EXP((LN(1+'Monte Carlo'!$K$10)-0.5*'Monte Carlo'!$K$12^2)+'Monte Carlo'!$K$12*((RAND()+RAND()+RAND()+RAND()+RAND()+RAND()+RAND()+RAND()+RAND()+RAND()+RAND()+RAND())-6))-1)+AC$15)</x:f>
        <x:v>1953818.0867429418</x:v>
      </x:c>
      <x:c r="AD332" s="97" t="n">
        <x:f>MAX(0,AC332*(1+EXP((LN(1+'Monte Carlo'!$K$10)-0.5*'Monte Carlo'!$K$12^2)+'Monte Carlo'!$K$12*((RAND()+RAND()+RAND()+RAND()+RAND()+RAND()+RAND()+RAND()+RAND()+RAND()+RAND()+RAND())-6))-1)+AD$15)</x:f>
        <x:v>2197402.7025694</x:v>
      </x:c>
      <x:c r="AE332" s="97" t="n">
        <x:f>MAX(0,AD332*(1+EXP((LN(1+'Monte Carlo'!$K$10)-0.5*'Monte Carlo'!$K$12^2)+'Monte Carlo'!$K$12*((RAND()+RAND()+RAND()+RAND()+RAND()+RAND()+RAND()+RAND()+RAND()+RAND()+RAND()+RAND())-6))-1)+AE$15)</x:f>
        <x:v>2786662.1214338564</x:v>
      </x:c>
      <x:c r="AF332" s="97" t="n">
        <x:f>MAX(0,AE332*(1+EXP((LN(1+'Monte Carlo'!$K$10)-0.5*'Monte Carlo'!$K$12^2)+'Monte Carlo'!$K$12*((RAND()+RAND()+RAND()+RAND()+RAND()+RAND()+RAND()+RAND()+RAND()+RAND()+RAND()+RAND())-6))-1)+AF$15)</x:f>
        <x:v>3033733.448795124</x:v>
      </x:c>
      <x:c r="AG332" s="97">
        <x:f t="shared" si="6"/>
        <x:v>1029031.25</x:v>
      </x:c>
    </x:row>
    <x:row r="333">
      <x:c r="A333" s="93">
        <x:v>312</x:v>
      </x:c>
      <x:c r="B333" s="97" t="n">
        <x:f>IF(AND(UPPER('Monte Carlo'!$K$4)="YES",'Monte Carlo'!$K$5&gt;0),'Monte Carlo'!$K$13,Liquidity_30Y!$C$14)</x:f>
        <x:v>1029031.25</x:v>
      </x:c>
      <x:c r="C333" s="97" t="n">
        <x:f>MAX(0,B333*(1+EXP((LN(1+'Monte Carlo'!$K$10)-0.5*'Monte Carlo'!$K$12^2)+'Monte Carlo'!$K$12*((RAND()+RAND()+RAND()+RAND()+RAND()+RAND()+RAND()+RAND()+RAND()+RAND()+RAND()+RAND())-6))-1)+C$15)</x:f>
        <x:v>873759.2201538375</x:v>
      </x:c>
      <x:c r="D333" s="97" t="n">
        <x:f>MAX(0,C333*(1+EXP((LN(1+'Monte Carlo'!$K$10)-0.5*'Monte Carlo'!$K$12^2)+'Monte Carlo'!$K$12*((RAND()+RAND()+RAND()+RAND()+RAND()+RAND()+RAND()+RAND()+RAND()+RAND()+RAND()+RAND())-6))-1)+D$15)</x:f>
        <x:v>855425.7074100231</x:v>
      </x:c>
      <x:c r="E333" s="97" t="n">
        <x:f>MAX(0,D333*(1+EXP((LN(1+'Monte Carlo'!$K$10)-0.5*'Monte Carlo'!$K$12^2)+'Monte Carlo'!$K$12*((RAND()+RAND()+RAND()+RAND()+RAND()+RAND()+RAND()+RAND()+RAND()+RAND()+RAND()+RAND())-6))-1)+E$15)</x:f>
        <x:v>949084.6315166322</x:v>
      </x:c>
      <x:c r="F333" s="97" t="n">
        <x:f>MAX(0,E333*(1+EXP((LN(1+'Monte Carlo'!$K$10)-0.5*'Monte Carlo'!$K$12^2)+'Monte Carlo'!$K$12*((RAND()+RAND()+RAND()+RAND()+RAND()+RAND()+RAND()+RAND()+RAND()+RAND()+RAND()+RAND())-6))-1)+F$15)</x:f>
        <x:v>953093.75674006</x:v>
      </x:c>
      <x:c r="G333" s="97" t="n">
        <x:f>MAX(0,F333*(1+EXP((LN(1+'Monte Carlo'!$K$10)-0.5*'Monte Carlo'!$K$12^2)+'Monte Carlo'!$K$12*((RAND()+RAND()+RAND()+RAND()+RAND()+RAND()+RAND()+RAND()+RAND()+RAND()+RAND()+RAND())-6))-1)+G$15)</x:f>
        <x:v>833516.874402898</x:v>
      </x:c>
      <x:c r="H333" s="97" t="n">
        <x:f>MAX(0,G333*(1+EXP((LN(1+'Monte Carlo'!$K$10)-0.5*'Monte Carlo'!$K$12^2)+'Monte Carlo'!$K$12*((RAND()+RAND()+RAND()+RAND()+RAND()+RAND()+RAND()+RAND()+RAND()+RAND()+RAND()+RAND())-6))-1)+H$15)</x:f>
        <x:v>810138.9132634084</x:v>
      </x:c>
      <x:c r="I333" s="97" t="n">
        <x:f>MAX(0,H333*(1+EXP((LN(1+'Monte Carlo'!$K$10)-0.5*'Monte Carlo'!$K$12^2)+'Monte Carlo'!$K$12*((RAND()+RAND()+RAND()+RAND()+RAND()+RAND()+RAND()+RAND()+RAND()+RAND()+RAND()+RAND())-6))-1)+I$15)</x:f>
        <x:v>665344.8631290818</x:v>
      </x:c>
      <x:c r="J333" s="97" t="n">
        <x:f>MAX(0,I333*(1+EXP((LN(1+'Monte Carlo'!$K$10)-0.5*'Monte Carlo'!$K$12^2)+'Monte Carlo'!$K$12*((RAND()+RAND()+RAND()+RAND()+RAND()+RAND()+RAND()+RAND()+RAND()+RAND()+RAND()+RAND())-6))-1)+J$15)</x:f>
        <x:v>681618.3772683524</x:v>
      </x:c>
      <x:c r="K333" s="97" t="n">
        <x:f>MAX(0,J333*(1+EXP((LN(1+'Monte Carlo'!$K$10)-0.5*'Monte Carlo'!$K$12^2)+'Monte Carlo'!$K$12*((RAND()+RAND()+RAND()+RAND()+RAND()+RAND()+RAND()+RAND()+RAND()+RAND()+RAND()+RAND())-6))-1)+K$15)</x:f>
        <x:v>683799.0536326437</x:v>
      </x:c>
      <x:c r="L333" s="97" t="n">
        <x:f>MAX(0,K333*(1+EXP((LN(1+'Monte Carlo'!$K$10)-0.5*'Monte Carlo'!$K$12^2)+'Monte Carlo'!$K$12*((RAND()+RAND()+RAND()+RAND()+RAND()+RAND()+RAND()+RAND()+RAND()+RAND()+RAND()+RAND())-6))-1)+L$15)</x:f>
        <x:v>719972.7357621428</x:v>
      </x:c>
      <x:c r="M333" s="97" t="n">
        <x:f>MAX(0,L333*(1+EXP((LN(1+'Monte Carlo'!$K$10)-0.5*'Monte Carlo'!$K$12^2)+'Monte Carlo'!$K$12*((RAND()+RAND()+RAND()+RAND()+RAND()+RAND()+RAND()+RAND()+RAND()+RAND()+RAND()+RAND())-6))-1)+M$15)</x:f>
        <x:v>594837.5010819248</x:v>
      </x:c>
      <x:c r="N333" s="97" t="n">
        <x:f>MAX(0,M333*(1+EXP((LN(1+'Monte Carlo'!$K$10)-0.5*'Monte Carlo'!$K$12^2)+'Monte Carlo'!$K$12*((RAND()+RAND()+RAND()+RAND()+RAND()+RAND()+RAND()+RAND()+RAND()+RAND()+RAND()+RAND())-6))-1)+N$15)</x:f>
        <x:v>469716.38541499537</x:v>
      </x:c>
      <x:c r="O333" s="97" t="n">
        <x:f>MAX(0,N333*(1+EXP((LN(1+'Monte Carlo'!$K$10)-0.5*'Monte Carlo'!$K$12^2)+'Monte Carlo'!$K$12*((RAND()+RAND()+RAND()+RAND()+RAND()+RAND()+RAND()+RAND()+RAND()+RAND()+RAND()+RAND())-6))-1)+O$15)</x:f>
        <x:v>642868.7450135263</x:v>
      </x:c>
      <x:c r="P333" s="97" t="n">
        <x:f>MAX(0,O333*(1+EXP((LN(1+'Monte Carlo'!$K$10)-0.5*'Monte Carlo'!$K$12^2)+'Monte Carlo'!$K$12*((RAND()+RAND()+RAND()+RAND()+RAND()+RAND()+RAND()+RAND()+RAND()+RAND()+RAND()+RAND())-6))-1)+P$15)</x:f>
        <x:v>698258.6649151859</x:v>
      </x:c>
      <x:c r="Q333" s="97" t="n">
        <x:f>MAX(0,P333*(1+EXP((LN(1+'Monte Carlo'!$K$10)-0.5*'Monte Carlo'!$K$12^2)+'Monte Carlo'!$K$12*((RAND()+RAND()+RAND()+RAND()+RAND()+RAND()+RAND()+RAND()+RAND()+RAND()+RAND()+RAND())-6))-1)+Q$15)</x:f>
        <x:v>795767.7706009026</x:v>
      </x:c>
      <x:c r="R333" s="97" t="n">
        <x:f>MAX(0,Q333*(1+EXP((LN(1+'Monte Carlo'!$K$10)-0.5*'Monte Carlo'!$K$12^2)+'Monte Carlo'!$K$12*((RAND()+RAND()+RAND()+RAND()+RAND()+RAND()+RAND()+RAND()+RAND()+RAND()+RAND()+RAND())-6))-1)+R$15)</x:f>
        <x:v>712691.3580808435</x:v>
      </x:c>
      <x:c r="S333" s="97" t="n">
        <x:f>MAX(0,R333*(1+EXP((LN(1+'Monte Carlo'!$K$10)-0.5*'Monte Carlo'!$K$12^2)+'Monte Carlo'!$K$12*((RAND()+RAND()+RAND()+RAND()+RAND()+RAND()+RAND()+RAND()+RAND()+RAND()+RAND()+RAND())-6))-1)+S$15)</x:f>
        <x:v>556715.4878816975</x:v>
      </x:c>
      <x:c r="T333" s="97" t="n">
        <x:f>MAX(0,S333*(1+EXP((LN(1+'Monte Carlo'!$K$10)-0.5*'Monte Carlo'!$K$12^2)+'Monte Carlo'!$K$12*((RAND()+RAND()+RAND()+RAND()+RAND()+RAND()+RAND()+RAND()+RAND()+RAND()+RAND()+RAND())-6))-1)+T$15)</x:f>
        <x:v>648069.1701377445</x:v>
      </x:c>
      <x:c r="U333" s="97" t="n">
        <x:f>MAX(0,T333*(1+EXP((LN(1+'Monte Carlo'!$K$10)-0.5*'Monte Carlo'!$K$12^2)+'Monte Carlo'!$K$12*((RAND()+RAND()+RAND()+RAND()+RAND()+RAND()+RAND()+RAND()+RAND()+RAND()+RAND()+RAND())-6))-1)+U$15)</x:f>
        <x:v>753291.9036591981</x:v>
      </x:c>
      <x:c r="V333" s="97" t="n">
        <x:f>MAX(0,U333*(1+EXP((LN(1+'Monte Carlo'!$K$10)-0.5*'Monte Carlo'!$K$12^2)+'Monte Carlo'!$K$12*((RAND()+RAND()+RAND()+RAND()+RAND()+RAND()+RAND()+RAND()+RAND()+RAND()+RAND()+RAND())-6))-1)+V$15)</x:f>
        <x:v>971230.1068055574</x:v>
      </x:c>
      <x:c r="W333" s="97" t="n">
        <x:f>MAX(0,V333*(1+EXP((LN(1+'Monte Carlo'!$K$10)-0.5*'Monte Carlo'!$K$12^2)+'Monte Carlo'!$K$12*((RAND()+RAND()+RAND()+RAND()+RAND()+RAND()+RAND()+RAND()+RAND()+RAND()+RAND()+RAND())-6))-1)+W$15)</x:f>
        <x:v>1214158.5587670573</x:v>
      </x:c>
      <x:c r="X333" s="97" t="n">
        <x:f>MAX(0,W333*(1+EXP((LN(1+'Monte Carlo'!$K$10)-0.5*'Monte Carlo'!$K$12^2)+'Monte Carlo'!$K$12*((RAND()+RAND()+RAND()+RAND()+RAND()+RAND()+RAND()+RAND()+RAND()+RAND()+RAND()+RAND())-6))-1)+X$15)</x:f>
        <x:v>1151655.4664668816</x:v>
      </x:c>
      <x:c r="Y333" s="97" t="n">
        <x:f>MAX(0,X333*(1+EXP((LN(1+'Monte Carlo'!$K$10)-0.5*'Monte Carlo'!$K$12^2)+'Monte Carlo'!$K$12*((RAND()+RAND()+RAND()+RAND()+RAND()+RAND()+RAND()+RAND()+RAND()+RAND()+RAND()+RAND())-6))-1)+Y$15)</x:f>
        <x:v>1637076.895708851</x:v>
      </x:c>
      <x:c r="Z333" s="97" t="n">
        <x:f>MAX(0,Y333*(1+EXP((LN(1+'Monte Carlo'!$K$10)-0.5*'Monte Carlo'!$K$12^2)+'Monte Carlo'!$K$12*((RAND()+RAND()+RAND()+RAND()+RAND()+RAND()+RAND()+RAND()+RAND()+RAND()+RAND()+RAND())-6))-1)+Z$15)</x:f>
        <x:v>1279239.1415471453</x:v>
      </x:c>
      <x:c r="AA333" s="97" t="n">
        <x:f>MAX(0,Z333*(1+EXP((LN(1+'Monte Carlo'!$K$10)-0.5*'Monte Carlo'!$K$12^2)+'Monte Carlo'!$K$12*((RAND()+RAND()+RAND()+RAND()+RAND()+RAND()+RAND()+RAND()+RAND()+RAND()+RAND()+RAND())-6))-1)+AA$15)</x:f>
        <x:v>1452198.8222351691</x:v>
      </x:c>
      <x:c r="AB333" s="97" t="n">
        <x:f>MAX(0,AA333*(1+EXP((LN(1+'Monte Carlo'!$K$10)-0.5*'Monte Carlo'!$K$12^2)+'Monte Carlo'!$K$12*((RAND()+RAND()+RAND()+RAND()+RAND()+RAND()+RAND()+RAND()+RAND()+RAND()+RAND()+RAND())-6))-1)+AB$15)</x:f>
        <x:v>1302720.1334117583</x:v>
      </x:c>
      <x:c r="AC333" s="97" t="n">
        <x:f>MAX(0,AB333*(1+EXP((LN(1+'Monte Carlo'!$K$10)-0.5*'Monte Carlo'!$K$12^2)+'Monte Carlo'!$K$12*((RAND()+RAND()+RAND()+RAND()+RAND()+RAND()+RAND()+RAND()+RAND()+RAND()+RAND()+RAND())-6))-1)+AC$15)</x:f>
        <x:v>1608270.7478214898</x:v>
      </x:c>
      <x:c r="AD333" s="97" t="n">
        <x:f>MAX(0,AC333*(1+EXP((LN(1+'Monte Carlo'!$K$10)-0.5*'Monte Carlo'!$K$12^2)+'Monte Carlo'!$K$12*((RAND()+RAND()+RAND()+RAND()+RAND()+RAND()+RAND()+RAND()+RAND()+RAND()+RAND()+RAND())-6))-1)+AD$15)</x:f>
        <x:v>1460247.6315371306</x:v>
      </x:c>
      <x:c r="AE333" s="97" t="n">
        <x:f>MAX(0,AD333*(1+EXP((LN(1+'Monte Carlo'!$K$10)-0.5*'Monte Carlo'!$K$12^2)+'Monte Carlo'!$K$12*((RAND()+RAND()+RAND()+RAND()+RAND()+RAND()+RAND()+RAND()+RAND()+RAND()+RAND()+RAND())-6))-1)+AE$15)</x:f>
        <x:v>1715842.2704523248</x:v>
      </x:c>
      <x:c r="AF333" s="97" t="n">
        <x:f>MAX(0,AE333*(1+EXP((LN(1+'Monte Carlo'!$K$10)-0.5*'Monte Carlo'!$K$12^2)+'Monte Carlo'!$K$12*((RAND()+RAND()+RAND()+RAND()+RAND()+RAND()+RAND()+RAND()+RAND()+RAND()+RAND()+RAND())-6))-1)+AF$15)</x:f>
        <x:v>2523471.263392399</x:v>
      </x:c>
      <x:c r="AG333" s="97">
        <x:f t="shared" si="6"/>
        <x:v>967700.8975644575</x:v>
      </x:c>
    </x:row>
    <x:row r="334">
      <x:c r="A334" s="93">
        <x:v>313</x:v>
      </x:c>
      <x:c r="B334" s="97" t="n">
        <x:f>IF(AND(UPPER('Monte Carlo'!$K$4)="YES",'Monte Carlo'!$K$5&gt;0),'Monte Carlo'!$K$13,Liquidity_30Y!$C$14)</x:f>
        <x:v>1029031.25</x:v>
      </x:c>
      <x:c r="C334" s="97" t="n">
        <x:f>MAX(0,B334*(1+EXP((LN(1+'Monte Carlo'!$K$10)-0.5*'Monte Carlo'!$K$12^2)+'Monte Carlo'!$K$12*((RAND()+RAND()+RAND()+RAND()+RAND()+RAND()+RAND()+RAND()+RAND()+RAND()+RAND()+RAND())-6))-1)+C$15)</x:f>
        <x:v>967796.5367626849</x:v>
      </x:c>
      <x:c r="D334" s="97" t="n">
        <x:f>MAX(0,C334*(1+EXP((LN(1+'Monte Carlo'!$K$10)-0.5*'Monte Carlo'!$K$12^2)+'Monte Carlo'!$K$12*((RAND()+RAND()+RAND()+RAND()+RAND()+RAND()+RAND()+RAND()+RAND()+RAND()+RAND()+RAND())-6))-1)+D$15)</x:f>
        <x:v>939673.558729274</x:v>
      </x:c>
      <x:c r="E334" s="97" t="n">
        <x:f>MAX(0,D334*(1+EXP((LN(1+'Monte Carlo'!$K$10)-0.5*'Monte Carlo'!$K$12^2)+'Monte Carlo'!$K$12*((RAND()+RAND()+RAND()+RAND()+RAND()+RAND()+RAND()+RAND()+RAND()+RAND()+RAND()+RAND())-6))-1)+E$15)</x:f>
        <x:v>730069.302729675</x:v>
      </x:c>
      <x:c r="F334" s="97" t="n">
        <x:f>MAX(0,E334*(1+EXP((LN(1+'Monte Carlo'!$K$10)-0.5*'Monte Carlo'!$K$12^2)+'Monte Carlo'!$K$12*((RAND()+RAND()+RAND()+RAND()+RAND()+RAND()+RAND()+RAND()+RAND()+RAND()+RAND()+RAND())-6))-1)+F$15)</x:f>
        <x:v>725137.6328522201</x:v>
      </x:c>
      <x:c r="G334" s="97" t="n">
        <x:f>MAX(0,F334*(1+EXP((LN(1+'Monte Carlo'!$K$10)-0.5*'Monte Carlo'!$K$12^2)+'Monte Carlo'!$K$12*((RAND()+RAND()+RAND()+RAND()+RAND()+RAND()+RAND()+RAND()+RAND()+RAND()+RAND()+RAND())-6))-1)+G$15)</x:f>
        <x:v>642361.2471538854</x:v>
      </x:c>
      <x:c r="H334" s="97" t="n">
        <x:f>MAX(0,G334*(1+EXP((LN(1+'Monte Carlo'!$K$10)-0.5*'Monte Carlo'!$K$12^2)+'Monte Carlo'!$K$12*((RAND()+RAND()+RAND()+RAND()+RAND()+RAND()+RAND()+RAND()+RAND()+RAND()+RAND()+RAND())-6))-1)+H$15)</x:f>
        <x:v>748407.2432672492</x:v>
      </x:c>
      <x:c r="I334" s="97" t="n">
        <x:f>MAX(0,H334*(1+EXP((LN(1+'Monte Carlo'!$K$10)-0.5*'Monte Carlo'!$K$12^2)+'Monte Carlo'!$K$12*((RAND()+RAND()+RAND()+RAND()+RAND()+RAND()+RAND()+RAND()+RAND()+RAND()+RAND()+RAND())-6))-1)+I$15)</x:f>
        <x:v>685849.4216285917</x:v>
      </x:c>
      <x:c r="J334" s="97" t="n">
        <x:f>MAX(0,I334*(1+EXP((LN(1+'Monte Carlo'!$K$10)-0.5*'Monte Carlo'!$K$12^2)+'Monte Carlo'!$K$12*((RAND()+RAND()+RAND()+RAND()+RAND()+RAND()+RAND()+RAND()+RAND()+RAND()+RAND()+RAND())-6))-1)+J$15)</x:f>
        <x:v>688661.7447055351</x:v>
      </x:c>
      <x:c r="K334" s="97" t="n">
        <x:f>MAX(0,J334*(1+EXP((LN(1+'Monte Carlo'!$K$10)-0.5*'Monte Carlo'!$K$12^2)+'Monte Carlo'!$K$12*((RAND()+RAND()+RAND()+RAND()+RAND()+RAND()+RAND()+RAND()+RAND()+RAND()+RAND()+RAND())-6))-1)+K$15)</x:f>
        <x:v>782638.4130595747</x:v>
      </x:c>
      <x:c r="L334" s="97" t="n">
        <x:f>MAX(0,K334*(1+EXP((LN(1+'Monte Carlo'!$K$10)-0.5*'Monte Carlo'!$K$12^2)+'Monte Carlo'!$K$12*((RAND()+RAND()+RAND()+RAND()+RAND()+RAND()+RAND()+RAND()+RAND()+RAND()+RAND()+RAND())-6))-1)+L$15)</x:f>
        <x:v>1021940.5912489066</x:v>
      </x:c>
      <x:c r="M334" s="97" t="n">
        <x:f>MAX(0,L334*(1+EXP((LN(1+'Monte Carlo'!$K$10)-0.5*'Monte Carlo'!$K$12^2)+'Monte Carlo'!$K$12*((RAND()+RAND()+RAND()+RAND()+RAND()+RAND()+RAND()+RAND()+RAND()+RAND()+RAND()+RAND())-6))-1)+M$15)</x:f>
        <x:v>1213232.5750383209</x:v>
      </x:c>
      <x:c r="N334" s="97" t="n">
        <x:f>MAX(0,M334*(1+EXP((LN(1+'Monte Carlo'!$K$10)-0.5*'Monte Carlo'!$K$12^2)+'Monte Carlo'!$K$12*((RAND()+RAND()+RAND()+RAND()+RAND()+RAND()+RAND()+RAND()+RAND()+RAND()+RAND()+RAND())-6))-1)+N$15)</x:f>
        <x:v>1182440.2620703415</x:v>
      </x:c>
      <x:c r="O334" s="97" t="n">
        <x:f>MAX(0,N334*(1+EXP((LN(1+'Monte Carlo'!$K$10)-0.5*'Monte Carlo'!$K$12^2)+'Monte Carlo'!$K$12*((RAND()+RAND()+RAND()+RAND()+RAND()+RAND()+RAND()+RAND()+RAND()+RAND()+RAND()+RAND())-6))-1)+O$15)</x:f>
        <x:v>1870085.9423138814</x:v>
      </x:c>
      <x:c r="P334" s="97" t="n">
        <x:f>MAX(0,O334*(1+EXP((LN(1+'Monte Carlo'!$K$10)-0.5*'Monte Carlo'!$K$12^2)+'Monte Carlo'!$K$12*((RAND()+RAND()+RAND()+RAND()+RAND()+RAND()+RAND()+RAND()+RAND()+RAND()+RAND()+RAND())-6))-1)+P$15)</x:f>
        <x:v>1724559.5249704712</x:v>
      </x:c>
      <x:c r="Q334" s="97" t="n">
        <x:f>MAX(0,P334*(1+EXP((LN(1+'Monte Carlo'!$K$10)-0.5*'Monte Carlo'!$K$12^2)+'Monte Carlo'!$K$12*((RAND()+RAND()+RAND()+RAND()+RAND()+RAND()+RAND()+RAND()+RAND()+RAND()+RAND()+RAND())-6))-1)+Q$15)</x:f>
        <x:v>1647142.9213578287</x:v>
      </x:c>
      <x:c r="R334" s="97" t="n">
        <x:f>MAX(0,Q334*(1+EXP((LN(1+'Monte Carlo'!$K$10)-0.5*'Monte Carlo'!$K$12^2)+'Monte Carlo'!$K$12*((RAND()+RAND()+RAND()+RAND()+RAND()+RAND()+RAND()+RAND()+RAND()+RAND()+RAND()+RAND())-6))-1)+R$15)</x:f>
        <x:v>1602129.4828701802</x:v>
      </x:c>
      <x:c r="S334" s="97" t="n">
        <x:f>MAX(0,R334*(1+EXP((LN(1+'Monte Carlo'!$K$10)-0.5*'Monte Carlo'!$K$12^2)+'Monte Carlo'!$K$12*((RAND()+RAND()+RAND()+RAND()+RAND()+RAND()+RAND()+RAND()+RAND()+RAND()+RAND()+RAND())-6))-1)+S$15)</x:f>
        <x:v>2325811.3684732853</x:v>
      </x:c>
      <x:c r="T334" s="97" t="n">
        <x:f>MAX(0,S334*(1+EXP((LN(1+'Monte Carlo'!$K$10)-0.5*'Monte Carlo'!$K$12^2)+'Monte Carlo'!$K$12*((RAND()+RAND()+RAND()+RAND()+RAND()+RAND()+RAND()+RAND()+RAND()+RAND()+RAND()+RAND())-6))-1)+T$15)</x:f>
        <x:v>2362323.3179229447</x:v>
      </x:c>
      <x:c r="U334" s="97" t="n">
        <x:f>MAX(0,T334*(1+EXP((LN(1+'Monte Carlo'!$K$10)-0.5*'Monte Carlo'!$K$12^2)+'Monte Carlo'!$K$12*((RAND()+RAND()+RAND()+RAND()+RAND()+RAND()+RAND()+RAND()+RAND()+RAND()+RAND()+RAND())-6))-1)+U$15)</x:f>
        <x:v>2711081.4630643236</x:v>
      </x:c>
      <x:c r="V334" s="97" t="n">
        <x:f>MAX(0,U334*(1+EXP((LN(1+'Monte Carlo'!$K$10)-0.5*'Monte Carlo'!$K$12^2)+'Monte Carlo'!$K$12*((RAND()+RAND()+RAND()+RAND()+RAND()+RAND()+RAND()+RAND()+RAND()+RAND()+RAND()+RAND())-6))-1)+V$15)</x:f>
        <x:v>3046805.343699217</x:v>
      </x:c>
      <x:c r="W334" s="97" t="n">
        <x:f>MAX(0,V334*(1+EXP((LN(1+'Monte Carlo'!$K$10)-0.5*'Monte Carlo'!$K$12^2)+'Monte Carlo'!$K$12*((RAND()+RAND()+RAND()+RAND()+RAND()+RAND()+RAND()+RAND()+RAND()+RAND()+RAND()+RAND())-6))-1)+W$15)</x:f>
        <x:v>3156181.5280111125</x:v>
      </x:c>
      <x:c r="X334" s="97" t="n">
        <x:f>MAX(0,W334*(1+EXP((LN(1+'Monte Carlo'!$K$10)-0.5*'Monte Carlo'!$K$12^2)+'Monte Carlo'!$K$12*((RAND()+RAND()+RAND()+RAND()+RAND()+RAND()+RAND()+RAND()+RAND()+RAND()+RAND()+RAND())-6))-1)+X$15)</x:f>
        <x:v>3301283.601126806</x:v>
      </x:c>
      <x:c r="Y334" s="97" t="n">
        <x:f>MAX(0,X334*(1+EXP((LN(1+'Monte Carlo'!$K$10)-0.5*'Monte Carlo'!$K$12^2)+'Monte Carlo'!$K$12*((RAND()+RAND()+RAND()+RAND()+RAND()+RAND()+RAND()+RAND()+RAND()+RAND()+RAND()+RAND())-6))-1)+Y$15)</x:f>
        <x:v>2872294.020767007</x:v>
      </x:c>
      <x:c r="Z334" s="97" t="n">
        <x:f>MAX(0,Y334*(1+EXP((LN(1+'Monte Carlo'!$K$10)-0.5*'Monte Carlo'!$K$12^2)+'Monte Carlo'!$K$12*((RAND()+RAND()+RAND()+RAND()+RAND()+RAND()+RAND()+RAND()+RAND()+RAND()+RAND()+RAND())-6))-1)+Z$15)</x:f>
        <x:v>2551048.8875844185</x:v>
      </x:c>
      <x:c r="AA334" s="97" t="n">
        <x:f>MAX(0,Z334*(1+EXP((LN(1+'Monte Carlo'!$K$10)-0.5*'Monte Carlo'!$K$12^2)+'Monte Carlo'!$K$12*((RAND()+RAND()+RAND()+RAND()+RAND()+RAND()+RAND()+RAND()+RAND()+RAND()+RAND()+RAND())-6))-1)+AA$15)</x:f>
        <x:v>2894527.332233848</x:v>
      </x:c>
      <x:c r="AB334" s="97" t="n">
        <x:f>MAX(0,AA334*(1+EXP((LN(1+'Monte Carlo'!$K$10)-0.5*'Monte Carlo'!$K$12^2)+'Monte Carlo'!$K$12*((RAND()+RAND()+RAND()+RAND()+RAND()+RAND()+RAND()+RAND()+RAND()+RAND()+RAND()+RAND())-6))-1)+AB$15)</x:f>
        <x:v>2671328.9859368107</x:v>
      </x:c>
      <x:c r="AC334" s="97" t="n">
        <x:f>MAX(0,AB334*(1+EXP((LN(1+'Monte Carlo'!$K$10)-0.5*'Monte Carlo'!$K$12^2)+'Monte Carlo'!$K$12*((RAND()+RAND()+RAND()+RAND()+RAND()+RAND()+RAND()+RAND()+RAND()+RAND()+RAND()+RAND())-6))-1)+AC$15)</x:f>
        <x:v>2799531.4356363975</x:v>
      </x:c>
      <x:c r="AD334" s="97" t="n">
        <x:f>MAX(0,AC334*(1+EXP((LN(1+'Monte Carlo'!$K$10)-0.5*'Monte Carlo'!$K$12^2)+'Monte Carlo'!$K$12*((RAND()+RAND()+RAND()+RAND()+RAND()+RAND()+RAND()+RAND()+RAND()+RAND()+RAND()+RAND())-6))-1)+AD$15)</x:f>
        <x:v>2984608.6008112095</x:v>
      </x:c>
      <x:c r="AE334" s="97" t="n">
        <x:f>MAX(0,AD334*(1+EXP((LN(1+'Monte Carlo'!$K$10)-0.5*'Monte Carlo'!$K$12^2)+'Monte Carlo'!$K$12*((RAND()+RAND()+RAND()+RAND()+RAND()+RAND()+RAND()+RAND()+RAND()+RAND()+RAND()+RAND())-6))-1)+AE$15)</x:f>
        <x:v>2969626.2486266615</x:v>
      </x:c>
      <x:c r="AF334" s="97" t="n">
        <x:f>MAX(0,AE334*(1+EXP((LN(1+'Monte Carlo'!$K$10)-0.5*'Monte Carlo'!$K$12^2)+'Monte Carlo'!$K$12*((RAND()+RAND()+RAND()+RAND()+RAND()+RAND()+RAND()+RAND()+RAND()+RAND()+RAND()+RAND())-6))-1)+AF$15)</x:f>
        <x:v>3256129.975566973</x:v>
      </x:c>
      <x:c r="AG334" s="97">
        <x:f t="shared" si="6"/>
        <x:v>649984.58430827339</x:v>
      </x:c>
    </x:row>
    <x:row r="335">
      <x:c r="A335" s="93">
        <x:v>314</x:v>
      </x:c>
      <x:c r="B335" s="97" t="n">
        <x:f>IF(AND(UPPER('Monte Carlo'!$K$4)="YES",'Monte Carlo'!$K$5&gt;0),'Monte Carlo'!$K$13,Liquidity_30Y!$C$14)</x:f>
        <x:v>1029031.25</x:v>
      </x:c>
      <x:c r="C335" s="97" t="n">
        <x:f>MAX(0,B335*(1+EXP((LN(1+'Monte Carlo'!$K$10)-0.5*'Monte Carlo'!$K$12^2)+'Monte Carlo'!$K$12*((RAND()+RAND()+RAND()+RAND()+RAND()+RAND()+RAND()+RAND()+RAND()+RAND()+RAND()+RAND())-6))-1)+C$15)</x:f>
        <x:v>792986.0119637802</x:v>
      </x:c>
      <x:c r="D335" s="97" t="n">
        <x:f>MAX(0,C335*(1+EXP((LN(1+'Monte Carlo'!$K$10)-0.5*'Monte Carlo'!$K$12^2)+'Monte Carlo'!$K$12*((RAND()+RAND()+RAND()+RAND()+RAND()+RAND()+RAND()+RAND()+RAND()+RAND()+RAND()+RAND())-6))-1)+D$15)</x:f>
        <x:v>615859.0131360826</x:v>
      </x:c>
      <x:c r="E335" s="97" t="n">
        <x:f>MAX(0,D335*(1+EXP((LN(1+'Monte Carlo'!$K$10)-0.5*'Monte Carlo'!$K$12^2)+'Monte Carlo'!$K$12*((RAND()+RAND()+RAND()+RAND()+RAND()+RAND()+RAND()+RAND()+RAND()+RAND()+RAND()+RAND())-6))-1)+E$15)</x:f>
        <x:v>553754.0631084576</x:v>
      </x:c>
      <x:c r="F335" s="97" t="n">
        <x:f>MAX(0,E335*(1+EXP((LN(1+'Monte Carlo'!$K$10)-0.5*'Monte Carlo'!$K$12^2)+'Monte Carlo'!$K$12*((RAND()+RAND()+RAND()+RAND()+RAND()+RAND()+RAND()+RAND()+RAND()+RAND()+RAND()+RAND())-6))-1)+F$15)</x:f>
        <x:v>672777.8659819126</x:v>
      </x:c>
      <x:c r="G335" s="97" t="n">
        <x:f>MAX(0,F335*(1+EXP((LN(1+'Monte Carlo'!$K$10)-0.5*'Monte Carlo'!$K$12^2)+'Monte Carlo'!$K$12*((RAND()+RAND()+RAND()+RAND()+RAND()+RAND()+RAND()+RAND()+RAND()+RAND()+RAND()+RAND())-6))-1)+G$15)</x:f>
        <x:v>491440.49497382005</x:v>
      </x:c>
      <x:c r="H335" s="97" t="n">
        <x:f>MAX(0,G335*(1+EXP((LN(1+'Monte Carlo'!$K$10)-0.5*'Monte Carlo'!$K$12^2)+'Monte Carlo'!$K$12*((RAND()+RAND()+RAND()+RAND()+RAND()+RAND()+RAND()+RAND()+RAND()+RAND()+RAND()+RAND())-6))-1)+H$15)</x:f>
        <x:v>453685.5957641656</x:v>
      </x:c>
      <x:c r="I335" s="97" t="n">
        <x:f>MAX(0,H335*(1+EXP((LN(1+'Monte Carlo'!$K$10)-0.5*'Monte Carlo'!$K$12^2)+'Monte Carlo'!$K$12*((RAND()+RAND()+RAND()+RAND()+RAND()+RAND()+RAND()+RAND()+RAND()+RAND()+RAND()+RAND())-6))-1)+I$15)</x:f>
        <x:v>332115.1067728088</x:v>
      </x:c>
      <x:c r="J335" s="97" t="n">
        <x:f>MAX(0,I335*(1+EXP((LN(1+'Monte Carlo'!$K$10)-0.5*'Monte Carlo'!$K$12^2)+'Monte Carlo'!$K$12*((RAND()+RAND()+RAND()+RAND()+RAND()+RAND()+RAND()+RAND()+RAND()+RAND()+RAND()+RAND())-6))-1)+J$15)</x:f>
        <x:v>265648.1362326558</x:v>
      </x:c>
      <x:c r="K335" s="97" t="n">
        <x:f>MAX(0,J335*(1+EXP((LN(1+'Monte Carlo'!$K$10)-0.5*'Monte Carlo'!$K$12^2)+'Monte Carlo'!$K$12*((RAND()+RAND()+RAND()+RAND()+RAND()+RAND()+RAND()+RAND()+RAND()+RAND()+RAND()+RAND())-6))-1)+K$15)</x:f>
        <x:v>175444.43095593745</x:v>
      </x:c>
      <x:c r="L335" s="97" t="n">
        <x:f>MAX(0,K335*(1+EXP((LN(1+'Monte Carlo'!$K$10)-0.5*'Monte Carlo'!$K$12^2)+'Monte Carlo'!$K$12*((RAND()+RAND()+RAND()+RAND()+RAND()+RAND()+RAND()+RAND()+RAND()+RAND()+RAND()+RAND())-6))-1)+L$15)</x:f>
        <x:v>148351.04292621807</x:v>
      </x:c>
      <x:c r="M335" s="97" t="n">
        <x:f>MAX(0,L335*(1+EXP((LN(1+'Monte Carlo'!$K$10)-0.5*'Monte Carlo'!$K$12^2)+'Monte Carlo'!$K$12*((RAND()+RAND()+RAND()+RAND()+RAND()+RAND()+RAND()+RAND()+RAND()+RAND()+RAND()+RAND())-6))-1)+M$15)</x:f>
        <x:v>132700.84740936453</x:v>
      </x:c>
      <x:c r="N335" s="97" t="n">
        <x:f>MAX(0,M335*(1+EXP((LN(1+'Monte Carlo'!$K$10)-0.5*'Monte Carlo'!$K$12^2)+'Monte Carlo'!$K$12*((RAND()+RAND()+RAND()+RAND()+RAND()+RAND()+RAND()+RAND()+RAND()+RAND()+RAND()+RAND())-6))-1)+N$15)</x:f>
        <x:v>105466.08624465074</x:v>
      </x:c>
      <x:c r="O335" s="97" t="n">
        <x:f>MAX(0,N335*(1+EXP((LN(1+'Monte Carlo'!$K$10)-0.5*'Monte Carlo'!$K$12^2)+'Monte Carlo'!$K$12*((RAND()+RAND()+RAND()+RAND()+RAND()+RAND()+RAND()+RAND()+RAND()+RAND()+RAND()+RAND())-6))-1)+O$15)</x:f>
        <x:v>93796.97540081998</x:v>
      </x:c>
      <x:c r="P335" s="97" t="n">
        <x:f>MAX(0,O335*(1+EXP((LN(1+'Monte Carlo'!$K$10)-0.5*'Monte Carlo'!$K$12^2)+'Monte Carlo'!$K$12*((RAND()+RAND()+RAND()+RAND()+RAND()+RAND()+RAND()+RAND()+RAND()+RAND()+RAND()+RAND())-6))-1)+P$15)</x:f>
        <x:v>82910.2421194784</x:v>
      </x:c>
      <x:c r="Q335" s="97" t="n">
        <x:f>MAX(0,P335*(1+EXP((LN(1+'Monte Carlo'!$K$10)-0.5*'Monte Carlo'!$K$12^2)+'Monte Carlo'!$K$12*((RAND()+RAND()+RAND()+RAND()+RAND()+RAND()+RAND()+RAND()+RAND()+RAND()+RAND()+RAND())-6))-1)+Q$15)</x:f>
        <x:v>88004.19830901439</x:v>
      </x:c>
      <x:c r="R335" s="97" t="n">
        <x:f>MAX(0,Q335*(1+EXP((LN(1+'Monte Carlo'!$K$10)-0.5*'Monte Carlo'!$K$12^2)+'Monte Carlo'!$K$12*((RAND()+RAND()+RAND()+RAND()+RAND()+RAND()+RAND()+RAND()+RAND()+RAND()+RAND()+RAND())-6))-1)+R$15)</x:f>
        <x:v>85601.27847776118</x:v>
      </x:c>
      <x:c r="S335" s="97" t="n">
        <x:f>MAX(0,R335*(1+EXP((LN(1+'Monte Carlo'!$K$10)-0.5*'Monte Carlo'!$K$12^2)+'Monte Carlo'!$K$12*((RAND()+RAND()+RAND()+RAND()+RAND()+RAND()+RAND()+RAND()+RAND()+RAND()+RAND()+RAND())-6))-1)+S$15)</x:f>
        <x:v>93158.1645827219</x:v>
      </x:c>
      <x:c r="T335" s="97" t="n">
        <x:f>MAX(0,S335*(1+EXP((LN(1+'Monte Carlo'!$K$10)-0.5*'Monte Carlo'!$K$12^2)+'Monte Carlo'!$K$12*((RAND()+RAND()+RAND()+RAND()+RAND()+RAND()+RAND()+RAND()+RAND()+RAND()+RAND()+RAND())-6))-1)+T$15)</x:f>
        <x:v>120219.11865136509</x:v>
      </x:c>
      <x:c r="U335" s="97" t="n">
        <x:f>MAX(0,T335*(1+EXP((LN(1+'Monte Carlo'!$K$10)-0.5*'Monte Carlo'!$K$12^2)+'Monte Carlo'!$K$12*((RAND()+RAND()+RAND()+RAND()+RAND()+RAND()+RAND()+RAND()+RAND()+RAND()+RAND()+RAND())-6))-1)+U$15)</x:f>
        <x:v>140177.50745765114</x:v>
      </x:c>
      <x:c r="V335" s="97" t="n">
        <x:f>MAX(0,U335*(1+EXP((LN(1+'Monte Carlo'!$K$10)-0.5*'Monte Carlo'!$K$12^2)+'Monte Carlo'!$K$12*((RAND()+RAND()+RAND()+RAND()+RAND()+RAND()+RAND()+RAND()+RAND()+RAND()+RAND()+RAND())-6))-1)+V$15)</x:f>
        <x:v>167577.38233044927</x:v>
      </x:c>
      <x:c r="W335" s="97" t="n">
        <x:f>MAX(0,V335*(1+EXP((LN(1+'Monte Carlo'!$K$10)-0.5*'Monte Carlo'!$K$12^2)+'Monte Carlo'!$K$12*((RAND()+RAND()+RAND()+RAND()+RAND()+RAND()+RAND()+RAND()+RAND()+RAND()+RAND()+RAND())-6))-1)+W$15)</x:f>
        <x:v>183506.02518380605</x:v>
      </x:c>
      <x:c r="X335" s="97" t="n">
        <x:f>MAX(0,W335*(1+EXP((LN(1+'Monte Carlo'!$K$10)-0.5*'Monte Carlo'!$K$12^2)+'Monte Carlo'!$K$12*((RAND()+RAND()+RAND()+RAND()+RAND()+RAND()+RAND()+RAND()+RAND()+RAND()+RAND()+RAND())-6))-1)+X$15)</x:f>
        <x:v>236104.19219537041</x:v>
      </x:c>
      <x:c r="Y335" s="97" t="n">
        <x:f>MAX(0,X335*(1+EXP((LN(1+'Monte Carlo'!$K$10)-0.5*'Monte Carlo'!$K$12^2)+'Monte Carlo'!$K$12*((RAND()+RAND()+RAND()+RAND()+RAND()+RAND()+RAND()+RAND()+RAND()+RAND()+RAND()+RAND())-6))-1)+Y$15)</x:f>
        <x:v>201000.31142530002</x:v>
      </x:c>
      <x:c r="Z335" s="97" t="n">
        <x:f>MAX(0,Y335*(1+EXP((LN(1+'Monte Carlo'!$K$10)-0.5*'Monte Carlo'!$K$12^2)+'Monte Carlo'!$K$12*((RAND()+RAND()+RAND()+RAND()+RAND()+RAND()+RAND()+RAND()+RAND()+RAND()+RAND()+RAND())-6))-1)+Z$15)</x:f>
        <x:v>270796.99862170813</x:v>
      </x:c>
      <x:c r="AA335" s="97" t="n">
        <x:f>MAX(0,Z335*(1+EXP((LN(1+'Monte Carlo'!$K$10)-0.5*'Monte Carlo'!$K$12^2)+'Monte Carlo'!$K$12*((RAND()+RAND()+RAND()+RAND()+RAND()+RAND()+RAND()+RAND()+RAND()+RAND()+RAND()+RAND())-6))-1)+AA$15)</x:f>
        <x:v>234489.16570919342</x:v>
      </x:c>
      <x:c r="AB335" s="97" t="n">
        <x:f>MAX(0,AA335*(1+EXP((LN(1+'Monte Carlo'!$K$10)-0.5*'Monte Carlo'!$K$12^2)+'Monte Carlo'!$K$12*((RAND()+RAND()+RAND()+RAND()+RAND()+RAND()+RAND()+RAND()+RAND()+RAND()+RAND()+RAND())-6))-1)+AB$15)</x:f>
        <x:v>303731.81586244685</x:v>
      </x:c>
      <x:c r="AC335" s="97" t="n">
        <x:f>MAX(0,AB335*(1+EXP((LN(1+'Monte Carlo'!$K$10)-0.5*'Monte Carlo'!$K$12^2)+'Monte Carlo'!$K$12*((RAND()+RAND()+RAND()+RAND()+RAND()+RAND()+RAND()+RAND()+RAND()+RAND()+RAND()+RAND())-6))-1)+AC$15)</x:f>
        <x:v>366634.71699014155</x:v>
      </x:c>
      <x:c r="AD335" s="97" t="n">
        <x:f>MAX(0,AC335*(1+EXP((LN(1+'Monte Carlo'!$K$10)-0.5*'Monte Carlo'!$K$12^2)+'Monte Carlo'!$K$12*((RAND()+RAND()+RAND()+RAND()+RAND()+RAND()+RAND()+RAND()+RAND()+RAND()+RAND()+RAND())-6))-1)+AD$15)</x:f>
        <x:v>369608.19823232247</x:v>
      </x:c>
      <x:c r="AE335" s="97" t="n">
        <x:f>MAX(0,AD335*(1+EXP((LN(1+'Monte Carlo'!$K$10)-0.5*'Monte Carlo'!$K$12^2)+'Monte Carlo'!$K$12*((RAND()+RAND()+RAND()+RAND()+RAND()+RAND()+RAND()+RAND()+RAND()+RAND()+RAND()+RAND())-6))-1)+AE$15)</x:f>
        <x:v>513645.4400024649</x:v>
      </x:c>
      <x:c r="AF335" s="97" t="n">
        <x:f>MAX(0,AE335*(1+EXP((LN(1+'Monte Carlo'!$K$10)-0.5*'Monte Carlo'!$K$12^2)+'Monte Carlo'!$K$12*((RAND()+RAND()+RAND()+RAND()+RAND()+RAND()+RAND()+RAND()+RAND()+RAND()+RAND()+RAND())-6))-1)+AF$15)</x:f>
        <x:v>740509.0033455517</x:v>
      </x:c>
      <x:c r="AG335" s="97">
        <x:f t="shared" si="6"/>
        <x:v>1029031.25</x:v>
      </x:c>
    </x:row>
    <x:row r="336">
      <x:c r="A336" s="93">
        <x:v>315</x:v>
      </x:c>
      <x:c r="B336" s="97" t="n">
        <x:f>IF(AND(UPPER('Monte Carlo'!$K$4)="YES",'Monte Carlo'!$K$5&gt;0),'Monte Carlo'!$K$13,Liquidity_30Y!$C$14)</x:f>
        <x:v>1029031.25</x:v>
      </x:c>
      <x:c r="C336" s="97" t="n">
        <x:f>MAX(0,B336*(1+EXP((LN(1+'Monte Carlo'!$K$10)-0.5*'Monte Carlo'!$K$12^2)+'Monte Carlo'!$K$12*((RAND()+RAND()+RAND()+RAND()+RAND()+RAND()+RAND()+RAND()+RAND()+RAND()+RAND()+RAND())-6))-1)+C$15)</x:f>
        <x:v>948397.8794498623</x:v>
      </x:c>
      <x:c r="D336" s="97" t="n">
        <x:f>MAX(0,C336*(1+EXP((LN(1+'Monte Carlo'!$K$10)-0.5*'Monte Carlo'!$K$12^2)+'Monte Carlo'!$K$12*((RAND()+RAND()+RAND()+RAND()+RAND()+RAND()+RAND()+RAND()+RAND()+RAND()+RAND()+RAND())-6))-1)+D$15)</x:f>
        <x:v>1130698.7491747248</x:v>
      </x:c>
      <x:c r="E336" s="97" t="n">
        <x:f>MAX(0,D336*(1+EXP((LN(1+'Monte Carlo'!$K$10)-0.5*'Monte Carlo'!$K$12^2)+'Monte Carlo'!$K$12*((RAND()+RAND()+RAND()+RAND()+RAND()+RAND()+RAND()+RAND()+RAND()+RAND()+RAND()+RAND())-6))-1)+E$15)</x:f>
        <x:v>987416.7110704865</x:v>
      </x:c>
      <x:c r="F336" s="97" t="n">
        <x:f>MAX(0,E336*(1+EXP((LN(1+'Monte Carlo'!$K$10)-0.5*'Monte Carlo'!$K$12^2)+'Monte Carlo'!$K$12*((RAND()+RAND()+RAND()+RAND()+RAND()+RAND()+RAND()+RAND()+RAND()+RAND()+RAND()+RAND())-6))-1)+F$15)</x:f>
        <x:v>817835.0235709726</x:v>
      </x:c>
      <x:c r="G336" s="97" t="n">
        <x:f>MAX(0,F336*(1+EXP((LN(1+'Monte Carlo'!$K$10)-0.5*'Monte Carlo'!$K$12^2)+'Monte Carlo'!$K$12*((RAND()+RAND()+RAND()+RAND()+RAND()+RAND()+RAND()+RAND()+RAND()+RAND()+RAND()+RAND())-6))-1)+G$15)</x:f>
        <x:v>789552.7365666539</x:v>
      </x:c>
      <x:c r="H336" s="97" t="n">
        <x:f>MAX(0,G336*(1+EXP((LN(1+'Monte Carlo'!$K$10)-0.5*'Monte Carlo'!$K$12^2)+'Monte Carlo'!$K$12*((RAND()+RAND()+RAND()+RAND()+RAND()+RAND()+RAND()+RAND()+RAND()+RAND()+RAND()+RAND())-6))-1)+H$15)</x:f>
        <x:v>629380.196148973</x:v>
      </x:c>
      <x:c r="I336" s="97" t="n">
        <x:f>MAX(0,H336*(1+EXP((LN(1+'Monte Carlo'!$K$10)-0.5*'Monte Carlo'!$K$12^2)+'Monte Carlo'!$K$12*((RAND()+RAND()+RAND()+RAND()+RAND()+RAND()+RAND()+RAND()+RAND()+RAND()+RAND()+RAND())-6))-1)+I$15)</x:f>
        <x:v>784023.9628550869</x:v>
      </x:c>
      <x:c r="J336" s="97" t="n">
        <x:f>MAX(0,I336*(1+EXP((LN(1+'Monte Carlo'!$K$10)-0.5*'Monte Carlo'!$K$12^2)+'Monte Carlo'!$K$12*((RAND()+RAND()+RAND()+RAND()+RAND()+RAND()+RAND()+RAND()+RAND()+RAND()+RAND()+RAND())-6))-1)+J$15)</x:f>
        <x:v>904366.2901652062</x:v>
      </x:c>
      <x:c r="K336" s="97" t="n">
        <x:f>MAX(0,J336*(1+EXP((LN(1+'Monte Carlo'!$K$10)-0.5*'Monte Carlo'!$K$12^2)+'Monte Carlo'!$K$12*((RAND()+RAND()+RAND()+RAND()+RAND()+RAND()+RAND()+RAND()+RAND()+RAND()+RAND()+RAND())-6))-1)+K$15)</x:f>
        <x:v>1101942.9968432053</x:v>
      </x:c>
      <x:c r="L336" s="97" t="n">
        <x:f>MAX(0,K336*(1+EXP((LN(1+'Monte Carlo'!$K$10)-0.5*'Monte Carlo'!$K$12^2)+'Monte Carlo'!$K$12*((RAND()+RAND()+RAND()+RAND()+RAND()+RAND()+RAND()+RAND()+RAND()+RAND()+RAND()+RAND())-6))-1)+L$15)</x:f>
        <x:v>1564269.116323705</x:v>
      </x:c>
      <x:c r="M336" s="97" t="n">
        <x:f>MAX(0,L336*(1+EXP((LN(1+'Monte Carlo'!$K$10)-0.5*'Monte Carlo'!$K$12^2)+'Monte Carlo'!$K$12*((RAND()+RAND()+RAND()+RAND()+RAND()+RAND()+RAND()+RAND()+RAND()+RAND()+RAND()+RAND())-6))-1)+M$15)</x:f>
        <x:v>1618800.2831942274</x:v>
      </x:c>
      <x:c r="N336" s="97" t="n">
        <x:f>MAX(0,M336*(1+EXP((LN(1+'Monte Carlo'!$K$10)-0.5*'Monte Carlo'!$K$12^2)+'Monte Carlo'!$K$12*((RAND()+RAND()+RAND()+RAND()+RAND()+RAND()+RAND()+RAND()+RAND()+RAND()+RAND()+RAND())-6))-1)+N$15)</x:f>
        <x:v>1889613.928514276</x:v>
      </x:c>
      <x:c r="O336" s="97" t="n">
        <x:f>MAX(0,N336*(1+EXP((LN(1+'Monte Carlo'!$K$10)-0.5*'Monte Carlo'!$K$12^2)+'Monte Carlo'!$K$12*((RAND()+RAND()+RAND()+RAND()+RAND()+RAND()+RAND()+RAND()+RAND()+RAND()+RAND()+RAND())-6))-1)+O$15)</x:f>
        <x:v>2242652.1305844914</x:v>
      </x:c>
      <x:c r="P336" s="97" t="n">
        <x:f>MAX(0,O336*(1+EXP((LN(1+'Monte Carlo'!$K$10)-0.5*'Monte Carlo'!$K$12^2)+'Monte Carlo'!$K$12*((RAND()+RAND()+RAND()+RAND()+RAND()+RAND()+RAND()+RAND()+RAND()+RAND()+RAND()+RAND())-6))-1)+P$15)</x:f>
        <x:v>2117432.094354908</x:v>
      </x:c>
      <x:c r="Q336" s="97" t="n">
        <x:f>MAX(0,P336*(1+EXP((LN(1+'Monte Carlo'!$K$10)-0.5*'Monte Carlo'!$K$12^2)+'Monte Carlo'!$K$12*((RAND()+RAND()+RAND()+RAND()+RAND()+RAND()+RAND()+RAND()+RAND()+RAND()+RAND()+RAND())-6))-1)+Q$15)</x:f>
        <x:v>2663728.853242119</x:v>
      </x:c>
      <x:c r="R336" s="97" t="n">
        <x:f>MAX(0,Q336*(1+EXP((LN(1+'Monte Carlo'!$K$10)-0.5*'Monte Carlo'!$K$12^2)+'Monte Carlo'!$K$12*((RAND()+RAND()+RAND()+RAND()+RAND()+RAND()+RAND()+RAND()+RAND()+RAND()+RAND()+RAND())-6))-1)+R$15)</x:f>
        <x:v>2491864.7330026515</x:v>
      </x:c>
      <x:c r="S336" s="97" t="n">
        <x:f>MAX(0,R336*(1+EXP((LN(1+'Monte Carlo'!$K$10)-0.5*'Monte Carlo'!$K$12^2)+'Monte Carlo'!$K$12*((RAND()+RAND()+RAND()+RAND()+RAND()+RAND()+RAND()+RAND()+RAND()+RAND()+RAND()+RAND())-6))-1)+S$15)</x:f>
        <x:v>2234429.141269149</x:v>
      </x:c>
      <x:c r="T336" s="97" t="n">
        <x:f>MAX(0,S336*(1+EXP((LN(1+'Monte Carlo'!$K$10)-0.5*'Monte Carlo'!$K$12^2)+'Monte Carlo'!$K$12*((RAND()+RAND()+RAND()+RAND()+RAND()+RAND()+RAND()+RAND()+RAND()+RAND()+RAND()+RAND())-6))-1)+T$15)</x:f>
        <x:v>2551627.3140517464</x:v>
      </x:c>
      <x:c r="U336" s="97" t="n">
        <x:f>MAX(0,T336*(1+EXP((LN(1+'Monte Carlo'!$K$10)-0.5*'Monte Carlo'!$K$12^2)+'Monte Carlo'!$K$12*((RAND()+RAND()+RAND()+RAND()+RAND()+RAND()+RAND()+RAND()+RAND()+RAND()+RAND()+RAND())-6))-1)+U$15)</x:f>
        <x:v>2208525.4135359433</x:v>
      </x:c>
      <x:c r="V336" s="97" t="n">
        <x:f>MAX(0,U336*(1+EXP((LN(1+'Monte Carlo'!$K$10)-0.5*'Monte Carlo'!$K$12^2)+'Monte Carlo'!$K$12*((RAND()+RAND()+RAND()+RAND()+RAND()+RAND()+RAND()+RAND()+RAND()+RAND()+RAND()+RAND())-6))-1)+V$15)</x:f>
        <x:v>2004139.0973565544</x:v>
      </x:c>
      <x:c r="W336" s="97" t="n">
        <x:f>MAX(0,V336*(1+EXP((LN(1+'Monte Carlo'!$K$10)-0.5*'Monte Carlo'!$K$12^2)+'Monte Carlo'!$K$12*((RAND()+RAND()+RAND()+RAND()+RAND()+RAND()+RAND()+RAND()+RAND()+RAND()+RAND()+RAND())-6))-1)+W$15)</x:f>
        <x:v>2568716.372834744</x:v>
      </x:c>
      <x:c r="X336" s="97" t="n">
        <x:f>MAX(0,W336*(1+EXP((LN(1+'Monte Carlo'!$K$10)-0.5*'Monte Carlo'!$K$12^2)+'Monte Carlo'!$K$12*((RAND()+RAND()+RAND()+RAND()+RAND()+RAND()+RAND()+RAND()+RAND()+RAND()+RAND()+RAND())-6))-1)+X$15)</x:f>
        <x:v>2887942.355618529</x:v>
      </x:c>
      <x:c r="Y336" s="97" t="n">
        <x:f>MAX(0,X336*(1+EXP((LN(1+'Monte Carlo'!$K$10)-0.5*'Monte Carlo'!$K$12^2)+'Monte Carlo'!$K$12*((RAND()+RAND()+RAND()+RAND()+RAND()+RAND()+RAND()+RAND()+RAND()+RAND()+RAND()+RAND())-6))-1)+Y$15)</x:f>
        <x:v>3608986.0303235073</x:v>
      </x:c>
      <x:c r="Z336" s="97" t="n">
        <x:f>MAX(0,Y336*(1+EXP((LN(1+'Monte Carlo'!$K$10)-0.5*'Monte Carlo'!$K$12^2)+'Monte Carlo'!$K$12*((RAND()+RAND()+RAND()+RAND()+RAND()+RAND()+RAND()+RAND()+RAND()+RAND()+RAND()+RAND())-6))-1)+Z$15)</x:f>
        <x:v>4109206.33105778</x:v>
      </x:c>
      <x:c r="AA336" s="97" t="n">
        <x:f>MAX(0,Z336*(1+EXP((LN(1+'Monte Carlo'!$K$10)-0.5*'Monte Carlo'!$K$12^2)+'Monte Carlo'!$K$12*((RAND()+RAND()+RAND()+RAND()+RAND()+RAND()+RAND()+RAND()+RAND()+RAND()+RAND()+RAND())-6))-1)+AA$15)</x:f>
        <x:v>5713140.293280481</x:v>
      </x:c>
      <x:c r="AB336" s="97" t="n">
        <x:f>MAX(0,AA336*(1+EXP((LN(1+'Monte Carlo'!$K$10)-0.5*'Monte Carlo'!$K$12^2)+'Monte Carlo'!$K$12*((RAND()+RAND()+RAND()+RAND()+RAND()+RAND()+RAND()+RAND()+RAND()+RAND()+RAND()+RAND())-6))-1)+AB$15)</x:f>
        <x:v>5275755.604890553</x:v>
      </x:c>
      <x:c r="AC336" s="97" t="n">
        <x:f>MAX(0,AB336*(1+EXP((LN(1+'Monte Carlo'!$K$10)-0.5*'Monte Carlo'!$K$12^2)+'Monte Carlo'!$K$12*((RAND()+RAND()+RAND()+RAND()+RAND()+RAND()+RAND()+RAND()+RAND()+RAND()+RAND()+RAND())-6))-1)+AC$15)</x:f>
        <x:v>4821068.908193574</x:v>
      </x:c>
      <x:c r="AD336" s="97" t="n">
        <x:f>MAX(0,AC336*(1+EXP((LN(1+'Monte Carlo'!$K$10)-0.5*'Monte Carlo'!$K$12^2)+'Monte Carlo'!$K$12*((RAND()+RAND()+RAND()+RAND()+RAND()+RAND()+RAND()+RAND()+RAND()+RAND()+RAND()+RAND())-6))-1)+AD$15)</x:f>
        <x:v>4654871.820436098</x:v>
      </x:c>
      <x:c r="AE336" s="97" t="n">
        <x:f>MAX(0,AD336*(1+EXP((LN(1+'Monte Carlo'!$K$10)-0.5*'Monte Carlo'!$K$12^2)+'Monte Carlo'!$K$12*((RAND()+RAND()+RAND()+RAND()+RAND()+RAND()+RAND()+RAND()+RAND()+RAND()+RAND()+RAND())-6))-1)+AE$15)</x:f>
        <x:v>5987407.502474627</x:v>
      </x:c>
      <x:c r="AF336" s="97" t="n">
        <x:f>MAX(0,AE336*(1+EXP((LN(1+'Monte Carlo'!$K$10)-0.5*'Monte Carlo'!$K$12^2)+'Monte Carlo'!$K$12*((RAND()+RAND()+RAND()+RAND()+RAND()+RAND()+RAND()+RAND()+RAND()+RAND()+RAND()+RAND())-6))-1)+AF$15)</x:f>
        <x:v>7332986.721101855</x:v>
      </x:c>
      <x:c r="AG336" s="97">
        <x:f t="shared" si="6"/>
        <x:v>1029031.25</x:v>
      </x:c>
    </x:row>
    <x:row r="337">
      <x:c r="A337" s="93">
        <x:v>316</x:v>
      </x:c>
      <x:c r="B337" s="97" t="n">
        <x:f>IF(AND(UPPER('Monte Carlo'!$K$4)="YES",'Monte Carlo'!$K$5&gt;0),'Monte Carlo'!$K$13,Liquidity_30Y!$C$14)</x:f>
        <x:v>1029031.25</x:v>
      </x:c>
      <x:c r="C337" s="97" t="n">
        <x:f>MAX(0,B337*(1+EXP((LN(1+'Monte Carlo'!$K$10)-0.5*'Monte Carlo'!$K$12^2)+'Monte Carlo'!$K$12*((RAND()+RAND()+RAND()+RAND()+RAND()+RAND()+RAND()+RAND()+RAND()+RAND()+RAND()+RAND())-6))-1)+C$15)</x:f>
        <x:v>1226334.8942157938</x:v>
      </x:c>
      <x:c r="D337" s="97" t="n">
        <x:f>MAX(0,C337*(1+EXP((LN(1+'Monte Carlo'!$K$10)-0.5*'Monte Carlo'!$K$12^2)+'Monte Carlo'!$K$12*((RAND()+RAND()+RAND()+RAND()+RAND()+RAND()+RAND()+RAND()+RAND()+RAND()+RAND()+RAND())-6))-1)+D$15)</x:f>
        <x:v>1187275.859271795</x:v>
      </x:c>
      <x:c r="E337" s="97" t="n">
        <x:f>MAX(0,D337*(1+EXP((LN(1+'Monte Carlo'!$K$10)-0.5*'Monte Carlo'!$K$12^2)+'Monte Carlo'!$K$12*((RAND()+RAND()+RAND()+RAND()+RAND()+RAND()+RAND()+RAND()+RAND()+RAND()+RAND()+RAND())-6))-1)+E$15)</x:f>
        <x:v>1028421.4169194076</x:v>
      </x:c>
      <x:c r="F337" s="97" t="n">
        <x:f>MAX(0,E337*(1+EXP((LN(1+'Monte Carlo'!$K$10)-0.5*'Monte Carlo'!$K$12^2)+'Monte Carlo'!$K$12*((RAND()+RAND()+RAND()+RAND()+RAND()+RAND()+RAND()+RAND()+RAND()+RAND()+RAND()+RAND())-6))-1)+F$15)</x:f>
        <x:v>882644.9099270449</x:v>
      </x:c>
      <x:c r="G337" s="97" t="n">
        <x:f>MAX(0,F337*(1+EXP((LN(1+'Monte Carlo'!$K$10)-0.5*'Monte Carlo'!$K$12^2)+'Monte Carlo'!$K$12*((RAND()+RAND()+RAND()+RAND()+RAND()+RAND()+RAND()+RAND()+RAND()+RAND()+RAND()+RAND())-6))-1)+G$15)</x:f>
        <x:v>859818.7626876518</x:v>
      </x:c>
      <x:c r="H337" s="97" t="n">
        <x:f>MAX(0,G337*(1+EXP((LN(1+'Monte Carlo'!$K$10)-0.5*'Monte Carlo'!$K$12^2)+'Monte Carlo'!$K$12*((RAND()+RAND()+RAND()+RAND()+RAND()+RAND()+RAND()+RAND()+RAND()+RAND()+RAND()+RAND())-6))-1)+H$15)</x:f>
        <x:v>918301.8454565696</x:v>
      </x:c>
      <x:c r="I337" s="97" t="n">
        <x:f>MAX(0,H337*(1+EXP((LN(1+'Monte Carlo'!$K$10)-0.5*'Monte Carlo'!$K$12^2)+'Monte Carlo'!$K$12*((RAND()+RAND()+RAND()+RAND()+RAND()+RAND()+RAND()+RAND()+RAND()+RAND()+RAND()+RAND())-6))-1)+I$15)</x:f>
        <x:v>1185580.0754205992</x:v>
      </x:c>
      <x:c r="J337" s="97" t="n">
        <x:f>MAX(0,I337*(1+EXP((LN(1+'Monte Carlo'!$K$10)-0.5*'Monte Carlo'!$K$12^2)+'Monte Carlo'!$K$12*((RAND()+RAND()+RAND()+RAND()+RAND()+RAND()+RAND()+RAND()+RAND()+RAND()+RAND()+RAND())-6))-1)+J$15)</x:f>
        <x:v>1458720.3419640288</x:v>
      </x:c>
      <x:c r="K337" s="97" t="n">
        <x:f>MAX(0,J337*(1+EXP((LN(1+'Monte Carlo'!$K$10)-0.5*'Monte Carlo'!$K$12^2)+'Monte Carlo'!$K$12*((RAND()+RAND()+RAND()+RAND()+RAND()+RAND()+RAND()+RAND()+RAND()+RAND()+RAND()+RAND())-6))-1)+K$15)</x:f>
        <x:v>1627695.345903273</x:v>
      </x:c>
      <x:c r="L337" s="97" t="n">
        <x:f>MAX(0,K337*(1+EXP((LN(1+'Monte Carlo'!$K$10)-0.5*'Monte Carlo'!$K$12^2)+'Monte Carlo'!$K$12*((RAND()+RAND()+RAND()+RAND()+RAND()+RAND()+RAND()+RAND()+RAND()+RAND()+RAND()+RAND())-6))-1)+L$15)</x:f>
        <x:v>2196435.174383185</x:v>
      </x:c>
      <x:c r="M337" s="97" t="n">
        <x:f>MAX(0,L337*(1+EXP((LN(1+'Monte Carlo'!$K$10)-0.5*'Monte Carlo'!$K$12^2)+'Monte Carlo'!$K$12*((RAND()+RAND()+RAND()+RAND()+RAND()+RAND()+RAND()+RAND()+RAND()+RAND()+RAND()+RAND())-6))-1)+M$15)</x:f>
        <x:v>2221517.1501327157</x:v>
      </x:c>
      <x:c r="N337" s="97" t="n">
        <x:f>MAX(0,M337*(1+EXP((LN(1+'Monte Carlo'!$K$10)-0.5*'Monte Carlo'!$K$12^2)+'Monte Carlo'!$K$12*((RAND()+RAND()+RAND()+RAND()+RAND()+RAND()+RAND()+RAND()+RAND()+RAND()+RAND()+RAND())-6))-1)+N$15)</x:f>
        <x:v>2113424.809115194</x:v>
      </x:c>
      <x:c r="O337" s="97" t="n">
        <x:f>MAX(0,N337*(1+EXP((LN(1+'Monte Carlo'!$K$10)-0.5*'Monte Carlo'!$K$12^2)+'Monte Carlo'!$K$12*((RAND()+RAND()+RAND()+RAND()+RAND()+RAND()+RAND()+RAND()+RAND()+RAND()+RAND()+RAND())-6))-1)+O$15)</x:f>
        <x:v>2402479.517282016</x:v>
      </x:c>
      <x:c r="P337" s="97" t="n">
        <x:f>MAX(0,O337*(1+EXP((LN(1+'Monte Carlo'!$K$10)-0.5*'Monte Carlo'!$K$12^2)+'Monte Carlo'!$K$12*((RAND()+RAND()+RAND()+RAND()+RAND()+RAND()+RAND()+RAND()+RAND()+RAND()+RAND()+RAND())-6))-1)+P$15)</x:f>
        <x:v>2239998.2745365426</x:v>
      </x:c>
      <x:c r="Q337" s="97" t="n">
        <x:f>MAX(0,P337*(1+EXP((LN(1+'Monte Carlo'!$K$10)-0.5*'Monte Carlo'!$K$12^2)+'Monte Carlo'!$K$12*((RAND()+RAND()+RAND()+RAND()+RAND()+RAND()+RAND()+RAND()+RAND()+RAND()+RAND()+RAND())-6))-1)+Q$15)</x:f>
        <x:v>3676661.161082425</x:v>
      </x:c>
      <x:c r="R337" s="97" t="n">
        <x:f>MAX(0,Q337*(1+EXP((LN(1+'Monte Carlo'!$K$10)-0.5*'Monte Carlo'!$K$12^2)+'Monte Carlo'!$K$12*((RAND()+RAND()+RAND()+RAND()+RAND()+RAND()+RAND()+RAND()+RAND()+RAND()+RAND()+RAND())-6))-1)+R$15)</x:f>
        <x:v>3911319.06402101</x:v>
      </x:c>
      <x:c r="S337" s="97" t="n">
        <x:f>MAX(0,R337*(1+EXP((LN(1+'Monte Carlo'!$K$10)-0.5*'Monte Carlo'!$K$12^2)+'Monte Carlo'!$K$12*((RAND()+RAND()+RAND()+RAND()+RAND()+RAND()+RAND()+RAND()+RAND()+RAND()+RAND()+RAND())-6))-1)+S$15)</x:f>
        <x:v>3338698.7720755623</x:v>
      </x:c>
      <x:c r="T337" s="97" t="n">
        <x:f>MAX(0,S337*(1+EXP((LN(1+'Monte Carlo'!$K$10)-0.5*'Monte Carlo'!$K$12^2)+'Monte Carlo'!$K$12*((RAND()+RAND()+RAND()+RAND()+RAND()+RAND()+RAND()+RAND()+RAND()+RAND()+RAND()+RAND())-6))-1)+T$15)</x:f>
        <x:v>3446718.17549266</x:v>
      </x:c>
      <x:c r="U337" s="97" t="n">
        <x:f>MAX(0,T337*(1+EXP((LN(1+'Monte Carlo'!$K$10)-0.5*'Monte Carlo'!$K$12^2)+'Monte Carlo'!$K$12*((RAND()+RAND()+RAND()+RAND()+RAND()+RAND()+RAND()+RAND()+RAND()+RAND()+RAND()+RAND())-6))-1)+U$15)</x:f>
        <x:v>3652487.125999134</x:v>
      </x:c>
      <x:c r="V337" s="97" t="n">
        <x:f>MAX(0,U337*(1+EXP((LN(1+'Monte Carlo'!$K$10)-0.5*'Monte Carlo'!$K$12^2)+'Monte Carlo'!$K$12*((RAND()+RAND()+RAND()+RAND()+RAND()+RAND()+RAND()+RAND()+RAND()+RAND()+RAND()+RAND())-6))-1)+V$15)</x:f>
        <x:v>3972216.1449561613</x:v>
      </x:c>
      <x:c r="W337" s="97" t="n">
        <x:f>MAX(0,V337*(1+EXP((LN(1+'Monte Carlo'!$K$10)-0.5*'Monte Carlo'!$K$12^2)+'Monte Carlo'!$K$12*((RAND()+RAND()+RAND()+RAND()+RAND()+RAND()+RAND()+RAND()+RAND()+RAND()+RAND()+RAND())-6))-1)+W$15)</x:f>
        <x:v>4842913.698852608</x:v>
      </x:c>
      <x:c r="X337" s="97" t="n">
        <x:f>MAX(0,W337*(1+EXP((LN(1+'Monte Carlo'!$K$10)-0.5*'Monte Carlo'!$K$12^2)+'Monte Carlo'!$K$12*((RAND()+RAND()+RAND()+RAND()+RAND()+RAND()+RAND()+RAND()+RAND()+RAND()+RAND()+RAND())-6))-1)+X$15)</x:f>
        <x:v>4958589.263511176</x:v>
      </x:c>
      <x:c r="Y337" s="97" t="n">
        <x:f>MAX(0,X337*(1+EXP((LN(1+'Monte Carlo'!$K$10)-0.5*'Monte Carlo'!$K$12^2)+'Monte Carlo'!$K$12*((RAND()+RAND()+RAND()+RAND()+RAND()+RAND()+RAND()+RAND()+RAND()+RAND()+RAND()+RAND())-6))-1)+Y$15)</x:f>
        <x:v>5000819.195478371</x:v>
      </x:c>
      <x:c r="Z337" s="97" t="n">
        <x:f>MAX(0,Y337*(1+EXP((LN(1+'Monte Carlo'!$K$10)-0.5*'Monte Carlo'!$K$12^2)+'Monte Carlo'!$K$12*((RAND()+RAND()+RAND()+RAND()+RAND()+RAND()+RAND()+RAND()+RAND()+RAND()+RAND()+RAND())-6))-1)+Z$15)</x:f>
        <x:v>5631431.78210241</x:v>
      </x:c>
      <x:c r="AA337" s="97" t="n">
        <x:f>MAX(0,Z337*(1+EXP((LN(1+'Monte Carlo'!$K$10)-0.5*'Monte Carlo'!$K$12^2)+'Monte Carlo'!$K$12*((RAND()+RAND()+RAND()+RAND()+RAND()+RAND()+RAND()+RAND()+RAND()+RAND()+RAND()+RAND())-6))-1)+AA$15)</x:f>
        <x:v>5477247.99536443</x:v>
      </x:c>
      <x:c r="AB337" s="97" t="n">
        <x:f>MAX(0,AA337*(1+EXP((LN(1+'Monte Carlo'!$K$10)-0.5*'Monte Carlo'!$K$12^2)+'Monte Carlo'!$K$12*((RAND()+RAND()+RAND()+RAND()+RAND()+RAND()+RAND()+RAND()+RAND()+RAND()+RAND()+RAND())-6))-1)+AB$15)</x:f>
        <x:v>5312053.557278451</x:v>
      </x:c>
      <x:c r="AC337" s="97" t="n">
        <x:f>MAX(0,AB337*(1+EXP((LN(1+'Monte Carlo'!$K$10)-0.5*'Monte Carlo'!$K$12^2)+'Monte Carlo'!$K$12*((RAND()+RAND()+RAND()+RAND()+RAND()+RAND()+RAND()+RAND()+RAND()+RAND()+RAND()+RAND())-6))-1)+AC$15)</x:f>
        <x:v>6217910.659467391</x:v>
      </x:c>
      <x:c r="AD337" s="97" t="n">
        <x:f>MAX(0,AC337*(1+EXP((LN(1+'Monte Carlo'!$K$10)-0.5*'Monte Carlo'!$K$12^2)+'Monte Carlo'!$K$12*((RAND()+RAND()+RAND()+RAND()+RAND()+RAND()+RAND()+RAND()+RAND()+RAND()+RAND()+RAND())-6))-1)+AD$15)</x:f>
        <x:v>5928629.132625757</x:v>
      </x:c>
      <x:c r="AE337" s="97" t="n">
        <x:f>MAX(0,AD337*(1+EXP((LN(1+'Monte Carlo'!$K$10)-0.5*'Monte Carlo'!$K$12^2)+'Monte Carlo'!$K$12*((RAND()+RAND()+RAND()+RAND()+RAND()+RAND()+RAND()+RAND()+RAND()+RAND()+RAND()+RAND())-6))-1)+AE$15)</x:f>
        <x:v>6453522.137649758</x:v>
      </x:c>
      <x:c r="AF337" s="97" t="n">
        <x:f>MAX(0,AE337*(1+EXP((LN(1+'Monte Carlo'!$K$10)-0.5*'Monte Carlo'!$K$12^2)+'Monte Carlo'!$K$12*((RAND()+RAND()+RAND()+RAND()+RAND()+RAND()+RAND()+RAND()+RAND()+RAND()+RAND()+RAND())-6))-1)+AF$15)</x:f>
        <x:v>6130590.311419826</x:v>
      </x:c>
      <x:c r="AG337" s="97">
        <x:f t="shared" si="6"/>
        <x:v>584560.42286159087</x:v>
      </x:c>
    </x:row>
    <x:row r="338">
      <x:c r="A338" s="93">
        <x:v>317</x:v>
      </x:c>
      <x:c r="B338" s="97" t="n">
        <x:f>IF(AND(UPPER('Monte Carlo'!$K$4)="YES",'Monte Carlo'!$K$5&gt;0),'Monte Carlo'!$K$13,Liquidity_30Y!$C$14)</x:f>
        <x:v>1029031.25</x:v>
      </x:c>
      <x:c r="C338" s="97" t="n">
        <x:f>MAX(0,B338*(1+EXP((LN(1+'Monte Carlo'!$K$10)-0.5*'Monte Carlo'!$K$12^2)+'Monte Carlo'!$K$12*((RAND()+RAND()+RAND()+RAND()+RAND()+RAND()+RAND()+RAND()+RAND()+RAND()+RAND()+RAND())-6))-1)+C$15)</x:f>
        <x:v>1220366.3396215504</x:v>
      </x:c>
      <x:c r="D338" s="97" t="n">
        <x:f>MAX(0,C338*(1+EXP((LN(1+'Monte Carlo'!$K$10)-0.5*'Monte Carlo'!$K$12^2)+'Monte Carlo'!$K$12*((RAND()+RAND()+RAND()+RAND()+RAND()+RAND()+RAND()+RAND()+RAND()+RAND()+RAND()+RAND())-6))-1)+D$15)</x:f>
        <x:v>1637045.347770649</x:v>
      </x:c>
      <x:c r="E338" s="97" t="n">
        <x:f>MAX(0,D338*(1+EXP((LN(1+'Monte Carlo'!$K$10)-0.5*'Monte Carlo'!$K$12^2)+'Monte Carlo'!$K$12*((RAND()+RAND()+RAND()+RAND()+RAND()+RAND()+RAND()+RAND()+RAND()+RAND()+RAND()+RAND())-6))-1)+E$15)</x:f>
        <x:v>1518610.6901598563</x:v>
      </x:c>
      <x:c r="F338" s="97" t="n">
        <x:f>MAX(0,E338*(1+EXP((LN(1+'Monte Carlo'!$K$10)-0.5*'Monte Carlo'!$K$12^2)+'Monte Carlo'!$K$12*((RAND()+RAND()+RAND()+RAND()+RAND()+RAND()+RAND()+RAND()+RAND()+RAND()+RAND()+RAND())-6))-1)+F$15)</x:f>
        <x:v>1568804.265060532</x:v>
      </x:c>
      <x:c r="G338" s="97" t="n">
        <x:f>MAX(0,F338*(1+EXP((LN(1+'Monte Carlo'!$K$10)-0.5*'Monte Carlo'!$K$12^2)+'Monte Carlo'!$K$12*((RAND()+RAND()+RAND()+RAND()+RAND()+RAND()+RAND()+RAND()+RAND()+RAND()+RAND()+RAND())-6))-1)+G$15)</x:f>
        <x:v>1840361.9771392697</x:v>
      </x:c>
      <x:c r="H338" s="97" t="n">
        <x:f>MAX(0,G338*(1+EXP((LN(1+'Monte Carlo'!$K$10)-0.5*'Monte Carlo'!$K$12^2)+'Monte Carlo'!$K$12*((RAND()+RAND()+RAND()+RAND()+RAND()+RAND()+RAND()+RAND()+RAND()+RAND()+RAND()+RAND())-6))-1)+H$15)</x:f>
        <x:v>2017828.2863445177</x:v>
      </x:c>
      <x:c r="I338" s="97" t="n">
        <x:f>MAX(0,H338*(1+EXP((LN(1+'Monte Carlo'!$K$10)-0.5*'Monte Carlo'!$K$12^2)+'Monte Carlo'!$K$12*((RAND()+RAND()+RAND()+RAND()+RAND()+RAND()+RAND()+RAND()+RAND()+RAND()+RAND()+RAND())-6))-1)+I$15)</x:f>
        <x:v>2392522.429221753</x:v>
      </x:c>
      <x:c r="J338" s="97" t="n">
        <x:f>MAX(0,I338*(1+EXP((LN(1+'Monte Carlo'!$K$10)-0.5*'Monte Carlo'!$K$12^2)+'Monte Carlo'!$K$12*((RAND()+RAND()+RAND()+RAND()+RAND()+RAND()+RAND()+RAND()+RAND()+RAND()+RAND()+RAND())-6))-1)+J$15)</x:f>
        <x:v>2766951.634063338</x:v>
      </x:c>
      <x:c r="K338" s="97" t="n">
        <x:f>MAX(0,J338*(1+EXP((LN(1+'Monte Carlo'!$K$10)-0.5*'Monte Carlo'!$K$12^2)+'Monte Carlo'!$K$12*((RAND()+RAND()+RAND()+RAND()+RAND()+RAND()+RAND()+RAND()+RAND()+RAND()+RAND()+RAND())-6))-1)+K$15)</x:f>
        <x:v>2460035.2969608176</x:v>
      </x:c>
      <x:c r="L338" s="97" t="n">
        <x:f>MAX(0,K338*(1+EXP((LN(1+'Monte Carlo'!$K$10)-0.5*'Monte Carlo'!$K$12^2)+'Monte Carlo'!$K$12*((RAND()+RAND()+RAND()+RAND()+RAND()+RAND()+RAND()+RAND()+RAND()+RAND()+RAND()+RAND())-6))-1)+L$15)</x:f>
        <x:v>2159371.6134471</x:v>
      </x:c>
      <x:c r="M338" s="97" t="n">
        <x:f>MAX(0,L338*(1+EXP((LN(1+'Monte Carlo'!$K$10)-0.5*'Monte Carlo'!$K$12^2)+'Monte Carlo'!$K$12*((RAND()+RAND()+RAND()+RAND()+RAND()+RAND()+RAND()+RAND()+RAND()+RAND()+RAND()+RAND())-6))-1)+M$15)</x:f>
        <x:v>2574294.509157631</x:v>
      </x:c>
      <x:c r="N338" s="97" t="n">
        <x:f>MAX(0,M338*(1+EXP((LN(1+'Monte Carlo'!$K$10)-0.5*'Monte Carlo'!$K$12^2)+'Monte Carlo'!$K$12*((RAND()+RAND()+RAND()+RAND()+RAND()+RAND()+RAND()+RAND()+RAND()+RAND()+RAND()+RAND())-6))-1)+N$15)</x:f>
        <x:v>2058728.3541515595</x:v>
      </x:c>
      <x:c r="O338" s="97" t="n">
        <x:f>MAX(0,N338*(1+EXP((LN(1+'Monte Carlo'!$K$10)-0.5*'Monte Carlo'!$K$12^2)+'Monte Carlo'!$K$12*((RAND()+RAND()+RAND()+RAND()+RAND()+RAND()+RAND()+RAND()+RAND()+RAND()+RAND()+RAND())-6))-1)+O$15)</x:f>
        <x:v>2073507.632836266</x:v>
      </x:c>
      <x:c r="P338" s="97" t="n">
        <x:f>MAX(0,O338*(1+EXP((LN(1+'Monte Carlo'!$K$10)-0.5*'Monte Carlo'!$K$12^2)+'Monte Carlo'!$K$12*((RAND()+RAND()+RAND()+RAND()+RAND()+RAND()+RAND()+RAND()+RAND()+RAND()+RAND()+RAND())-6))-1)+P$15)</x:f>
        <x:v>2738478.0611348394</x:v>
      </x:c>
      <x:c r="Q338" s="97" t="n">
        <x:f>MAX(0,P338*(1+EXP((LN(1+'Monte Carlo'!$K$10)-0.5*'Monte Carlo'!$K$12^2)+'Monte Carlo'!$K$12*((RAND()+RAND()+RAND()+RAND()+RAND()+RAND()+RAND()+RAND()+RAND()+RAND()+RAND()+RAND())-6))-1)+Q$15)</x:f>
        <x:v>2841617.6701695574</x:v>
      </x:c>
      <x:c r="R338" s="97" t="n">
        <x:f>MAX(0,Q338*(1+EXP((LN(1+'Monte Carlo'!$K$10)-0.5*'Monte Carlo'!$K$12^2)+'Monte Carlo'!$K$12*((RAND()+RAND()+RAND()+RAND()+RAND()+RAND()+RAND()+RAND()+RAND()+RAND()+RAND()+RAND())-6))-1)+R$15)</x:f>
        <x:v>3861121.4024657533</x:v>
      </x:c>
      <x:c r="S338" s="97" t="n">
        <x:f>MAX(0,R338*(1+EXP((LN(1+'Monte Carlo'!$K$10)-0.5*'Monte Carlo'!$K$12^2)+'Monte Carlo'!$K$12*((RAND()+RAND()+RAND()+RAND()+RAND()+RAND()+RAND()+RAND()+RAND()+RAND()+RAND()+RAND())-6))-1)+S$15)</x:f>
        <x:v>4045691.6499028094</x:v>
      </x:c>
      <x:c r="T338" s="97" t="n">
        <x:f>MAX(0,S338*(1+EXP((LN(1+'Monte Carlo'!$K$10)-0.5*'Monte Carlo'!$K$12^2)+'Monte Carlo'!$K$12*((RAND()+RAND()+RAND()+RAND()+RAND()+RAND()+RAND()+RAND()+RAND()+RAND()+RAND()+RAND())-6))-1)+T$15)</x:f>
        <x:v>3693622.5805413355</x:v>
      </x:c>
      <x:c r="U338" s="97" t="n">
        <x:f>MAX(0,T338*(1+EXP((LN(1+'Monte Carlo'!$K$10)-0.5*'Monte Carlo'!$K$12^2)+'Monte Carlo'!$K$12*((RAND()+RAND()+RAND()+RAND()+RAND()+RAND()+RAND()+RAND()+RAND()+RAND()+RAND()+RAND())-6))-1)+U$15)</x:f>
        <x:v>4220021.745408579</x:v>
      </x:c>
      <x:c r="V338" s="97" t="n">
        <x:f>MAX(0,U338*(1+EXP((LN(1+'Monte Carlo'!$K$10)-0.5*'Monte Carlo'!$K$12^2)+'Monte Carlo'!$K$12*((RAND()+RAND()+RAND()+RAND()+RAND()+RAND()+RAND()+RAND()+RAND()+RAND()+RAND()+RAND())-6))-1)+V$15)</x:f>
        <x:v>5407754.860539462</x:v>
      </x:c>
      <x:c r="W338" s="97" t="n">
        <x:f>MAX(0,V338*(1+EXP((LN(1+'Monte Carlo'!$K$10)-0.5*'Monte Carlo'!$K$12^2)+'Monte Carlo'!$K$12*((RAND()+RAND()+RAND()+RAND()+RAND()+RAND()+RAND()+RAND()+RAND()+RAND()+RAND()+RAND())-6))-1)+W$15)</x:f>
        <x:v>5440731.511599618</x:v>
      </x:c>
      <x:c r="X338" s="97" t="n">
        <x:f>MAX(0,W338*(1+EXP((LN(1+'Monte Carlo'!$K$10)-0.5*'Monte Carlo'!$K$12^2)+'Monte Carlo'!$K$12*((RAND()+RAND()+RAND()+RAND()+RAND()+RAND()+RAND()+RAND()+RAND()+RAND()+RAND()+RAND())-6))-1)+X$15)</x:f>
        <x:v>6498238.088741294</x:v>
      </x:c>
      <x:c r="Y338" s="97" t="n">
        <x:f>MAX(0,X338*(1+EXP((LN(1+'Monte Carlo'!$K$10)-0.5*'Monte Carlo'!$K$12^2)+'Monte Carlo'!$K$12*((RAND()+RAND()+RAND()+RAND()+RAND()+RAND()+RAND()+RAND()+RAND()+RAND()+RAND()+RAND())-6))-1)+Y$15)</x:f>
        <x:v>6194146.8801605385</x:v>
      </x:c>
      <x:c r="Z338" s="97" t="n">
        <x:f>MAX(0,Y338*(1+EXP((LN(1+'Monte Carlo'!$K$10)-0.5*'Monte Carlo'!$K$12^2)+'Monte Carlo'!$K$12*((RAND()+RAND()+RAND()+RAND()+RAND()+RAND()+RAND()+RAND()+RAND()+RAND()+RAND()+RAND())-6))-1)+Z$15)</x:f>
        <x:v>6596252.782227655</x:v>
      </x:c>
      <x:c r="AA338" s="97" t="n">
        <x:f>MAX(0,Z338*(1+EXP((LN(1+'Monte Carlo'!$K$10)-0.5*'Monte Carlo'!$K$12^2)+'Monte Carlo'!$K$12*((RAND()+RAND()+RAND()+RAND()+RAND()+RAND()+RAND()+RAND()+RAND()+RAND()+RAND()+RAND())-6))-1)+AA$15)</x:f>
        <x:v>9308176.144430138</x:v>
      </x:c>
      <x:c r="AB338" s="97" t="n">
        <x:f>MAX(0,AA338*(1+EXP((LN(1+'Monte Carlo'!$K$10)-0.5*'Monte Carlo'!$K$12^2)+'Monte Carlo'!$K$12*((RAND()+RAND()+RAND()+RAND()+RAND()+RAND()+RAND()+RAND()+RAND()+RAND()+RAND()+RAND())-6))-1)+AB$15)</x:f>
        <x:v>10158920.515665706</x:v>
      </x:c>
      <x:c r="AC338" s="97" t="n">
        <x:f>MAX(0,AB338*(1+EXP((LN(1+'Monte Carlo'!$K$10)-0.5*'Monte Carlo'!$K$12^2)+'Monte Carlo'!$K$12*((RAND()+RAND()+RAND()+RAND()+RAND()+RAND()+RAND()+RAND()+RAND()+RAND()+RAND()+RAND())-6))-1)+AC$15)</x:f>
        <x:v>10718252.17729437</x:v>
      </x:c>
      <x:c r="AD338" s="97" t="n">
        <x:f>MAX(0,AC338*(1+EXP((LN(1+'Monte Carlo'!$K$10)-0.5*'Monte Carlo'!$K$12^2)+'Monte Carlo'!$K$12*((RAND()+RAND()+RAND()+RAND()+RAND()+RAND()+RAND()+RAND()+RAND()+RAND()+RAND()+RAND())-6))-1)+AD$15)</x:f>
        <x:v>11232727.388803203</x:v>
      </x:c>
      <x:c r="AE338" s="97" t="n">
        <x:f>MAX(0,AD338*(1+EXP((LN(1+'Monte Carlo'!$K$10)-0.5*'Monte Carlo'!$K$12^2)+'Monte Carlo'!$K$12*((RAND()+RAND()+RAND()+RAND()+RAND()+RAND()+RAND()+RAND()+RAND()+RAND()+RAND()+RAND())-6))-1)+AE$15)</x:f>
        <x:v>10392893.533217099</x:v>
      </x:c>
      <x:c r="AF338" s="97" t="n">
        <x:f>MAX(0,AE338*(1+EXP((LN(1+'Monte Carlo'!$K$10)-0.5*'Monte Carlo'!$K$12^2)+'Monte Carlo'!$K$12*((RAND()+RAND()+RAND()+RAND()+RAND()+RAND()+RAND()+RAND()+RAND()+RAND()+RAND()+RAND())-6))-1)+AF$15)</x:f>
        <x:v>12688152.794818603</x:v>
      </x:c>
      <x:c r="AG338" s="97">
        <x:f t="shared" si="6"/>
        <x:v>1005538.1900414079</x:v>
      </x:c>
    </x:row>
    <x:row r="339">
      <x:c r="A339" s="93">
        <x:v>318</x:v>
      </x:c>
      <x:c r="B339" s="97" t="n">
        <x:f>IF(AND(UPPER('Monte Carlo'!$K$4)="YES",'Monte Carlo'!$K$5&gt;0),'Monte Carlo'!$K$13,Liquidity_30Y!$C$14)</x:f>
        <x:v>1029031.25</x:v>
      </x:c>
      <x:c r="C339" s="97" t="n">
        <x:f>MAX(0,B339*(1+EXP((LN(1+'Monte Carlo'!$K$10)-0.5*'Monte Carlo'!$K$12^2)+'Monte Carlo'!$K$12*((RAND()+RAND()+RAND()+RAND()+RAND()+RAND()+RAND()+RAND()+RAND()+RAND()+RAND()+RAND())-6))-1)+C$15)</x:f>
        <x:v>1221898.0420824247</x:v>
      </x:c>
      <x:c r="D339" s="97" t="n">
        <x:f>MAX(0,C339*(1+EXP((LN(1+'Monte Carlo'!$K$10)-0.5*'Monte Carlo'!$K$12^2)+'Monte Carlo'!$K$12*((RAND()+RAND()+RAND()+RAND()+RAND()+RAND()+RAND()+RAND()+RAND()+RAND()+RAND()+RAND())-6))-1)+D$15)</x:f>
        <x:v>837350.1961519795</x:v>
      </x:c>
      <x:c r="E339" s="97" t="n">
        <x:f>MAX(0,D339*(1+EXP((LN(1+'Monte Carlo'!$K$10)-0.5*'Monte Carlo'!$K$12^2)+'Monte Carlo'!$K$12*((RAND()+RAND()+RAND()+RAND()+RAND()+RAND()+RAND()+RAND()+RAND()+RAND()+RAND()+RAND())-6))-1)+E$15)</x:f>
        <x:v>1169800.0604772125</x:v>
      </x:c>
      <x:c r="F339" s="97" t="n">
        <x:f>MAX(0,E339*(1+EXP((LN(1+'Monte Carlo'!$K$10)-0.5*'Monte Carlo'!$K$12^2)+'Monte Carlo'!$K$12*((RAND()+RAND()+RAND()+RAND()+RAND()+RAND()+RAND()+RAND()+RAND()+RAND()+RAND()+RAND())-6))-1)+F$15)</x:f>
        <x:v>1455973.2312271066</x:v>
      </x:c>
      <x:c r="G339" s="97" t="n">
        <x:f>MAX(0,F339*(1+EXP((LN(1+'Monte Carlo'!$K$10)-0.5*'Monte Carlo'!$K$12^2)+'Monte Carlo'!$K$12*((RAND()+RAND()+RAND()+RAND()+RAND()+RAND()+RAND()+RAND()+RAND()+RAND()+RAND()+RAND())-6))-1)+G$15)</x:f>
        <x:v>1471665.8855921961</x:v>
      </x:c>
      <x:c r="H339" s="97" t="n">
        <x:f>MAX(0,G339*(1+EXP((LN(1+'Monte Carlo'!$K$10)-0.5*'Monte Carlo'!$K$12^2)+'Monte Carlo'!$K$12*((RAND()+RAND()+RAND()+RAND()+RAND()+RAND()+RAND()+RAND()+RAND()+RAND()+RAND()+RAND())-6))-1)+H$15)</x:f>
        <x:v>1535468.6367409676</x:v>
      </x:c>
      <x:c r="I339" s="97" t="n">
        <x:f>MAX(0,H339*(1+EXP((LN(1+'Monte Carlo'!$K$10)-0.5*'Monte Carlo'!$K$12^2)+'Monte Carlo'!$K$12*((RAND()+RAND()+RAND()+RAND()+RAND()+RAND()+RAND()+RAND()+RAND()+RAND()+RAND()+RAND())-6))-1)+I$15)</x:f>
        <x:v>1361074.066253016</x:v>
      </x:c>
      <x:c r="J339" s="97" t="n">
        <x:f>MAX(0,I339*(1+EXP((LN(1+'Monte Carlo'!$K$10)-0.5*'Monte Carlo'!$K$12^2)+'Monte Carlo'!$K$12*((RAND()+RAND()+RAND()+RAND()+RAND()+RAND()+RAND()+RAND()+RAND()+RAND()+RAND()+RAND())-6))-1)+J$15)</x:f>
        <x:v>1114830.891887304</x:v>
      </x:c>
      <x:c r="K339" s="97" t="n">
        <x:f>MAX(0,J339*(1+EXP((LN(1+'Monte Carlo'!$K$10)-0.5*'Monte Carlo'!$K$12^2)+'Monte Carlo'!$K$12*((RAND()+RAND()+RAND()+RAND()+RAND()+RAND()+RAND()+RAND()+RAND()+RAND()+RAND()+RAND())-6))-1)+K$15)</x:f>
        <x:v>1199694.2485970974</x:v>
      </x:c>
      <x:c r="L339" s="97" t="n">
        <x:f>MAX(0,K339*(1+EXP((LN(1+'Monte Carlo'!$K$10)-0.5*'Monte Carlo'!$K$12^2)+'Monte Carlo'!$K$12*((RAND()+RAND()+RAND()+RAND()+RAND()+RAND()+RAND()+RAND()+RAND()+RAND()+RAND()+RAND())-6))-1)+L$15)</x:f>
        <x:v>1415784.015469384</x:v>
      </x:c>
      <x:c r="M339" s="97" t="n">
        <x:f>MAX(0,L339*(1+EXP((LN(1+'Monte Carlo'!$K$10)-0.5*'Monte Carlo'!$K$12^2)+'Monte Carlo'!$K$12*((RAND()+RAND()+RAND()+RAND()+RAND()+RAND()+RAND()+RAND()+RAND()+RAND()+RAND()+RAND())-6))-1)+M$15)</x:f>
        <x:v>1453908.6591042075</x:v>
      </x:c>
      <x:c r="N339" s="97" t="n">
        <x:f>MAX(0,M339*(1+EXP((LN(1+'Monte Carlo'!$K$10)-0.5*'Monte Carlo'!$K$12^2)+'Monte Carlo'!$K$12*((RAND()+RAND()+RAND()+RAND()+RAND()+RAND()+RAND()+RAND()+RAND()+RAND()+RAND()+RAND())-6))-1)+N$15)</x:f>
        <x:v>1345851.2975106128</x:v>
      </x:c>
      <x:c r="O339" s="97" t="n">
        <x:f>MAX(0,N339*(1+EXP((LN(1+'Monte Carlo'!$K$10)-0.5*'Monte Carlo'!$K$12^2)+'Monte Carlo'!$K$12*((RAND()+RAND()+RAND()+RAND()+RAND()+RAND()+RAND()+RAND()+RAND()+RAND()+RAND()+RAND())-6))-1)+O$15)</x:f>
        <x:v>1400766.9565885467</x:v>
      </x:c>
      <x:c r="P339" s="97" t="n">
        <x:f>MAX(0,O339*(1+EXP((LN(1+'Monte Carlo'!$K$10)-0.5*'Monte Carlo'!$K$12^2)+'Monte Carlo'!$K$12*((RAND()+RAND()+RAND()+RAND()+RAND()+RAND()+RAND()+RAND()+RAND()+RAND()+RAND()+RAND())-6))-1)+P$15)</x:f>
        <x:v>1175578.9151920746</x:v>
      </x:c>
      <x:c r="Q339" s="97" t="n">
        <x:f>MAX(0,P339*(1+EXP((LN(1+'Monte Carlo'!$K$10)-0.5*'Monte Carlo'!$K$12^2)+'Monte Carlo'!$K$12*((RAND()+RAND()+RAND()+RAND()+RAND()+RAND()+RAND()+RAND()+RAND()+RAND()+RAND()+RAND())-6))-1)+Q$15)</x:f>
        <x:v>1304130.847355642</x:v>
      </x:c>
      <x:c r="R339" s="97" t="n">
        <x:f>MAX(0,Q339*(1+EXP((LN(1+'Monte Carlo'!$K$10)-0.5*'Monte Carlo'!$K$12^2)+'Monte Carlo'!$K$12*((RAND()+RAND()+RAND()+RAND()+RAND()+RAND()+RAND()+RAND()+RAND()+RAND()+RAND()+RAND())-6))-1)+R$15)</x:f>
        <x:v>1013920.6380917728</x:v>
      </x:c>
      <x:c r="S339" s="97" t="n">
        <x:f>MAX(0,R339*(1+EXP((LN(1+'Monte Carlo'!$K$10)-0.5*'Monte Carlo'!$K$12^2)+'Monte Carlo'!$K$12*((RAND()+RAND()+RAND()+RAND()+RAND()+RAND()+RAND()+RAND()+RAND()+RAND()+RAND()+RAND())-6))-1)+S$15)</x:f>
        <x:v>1279402.1325763578</x:v>
      </x:c>
      <x:c r="T339" s="97" t="n">
        <x:f>MAX(0,S339*(1+EXP((LN(1+'Monte Carlo'!$K$10)-0.5*'Monte Carlo'!$K$12^2)+'Monte Carlo'!$K$12*((RAND()+RAND()+RAND()+RAND()+RAND()+RAND()+RAND()+RAND()+RAND()+RAND()+RAND()+RAND())-6))-1)+T$15)</x:f>
        <x:v>1052555.5021892004</x:v>
      </x:c>
      <x:c r="U339" s="97" t="n">
        <x:f>MAX(0,T339*(1+EXP((LN(1+'Monte Carlo'!$K$10)-0.5*'Monte Carlo'!$K$12^2)+'Monte Carlo'!$K$12*((RAND()+RAND()+RAND()+RAND()+RAND()+RAND()+RAND()+RAND()+RAND()+RAND()+RAND()+RAND())-6))-1)+U$15)</x:f>
        <x:v>1173724.109902631</x:v>
      </x:c>
      <x:c r="V339" s="97" t="n">
        <x:f>MAX(0,U339*(1+EXP((LN(1+'Monte Carlo'!$K$10)-0.5*'Monte Carlo'!$K$12^2)+'Monte Carlo'!$K$12*((RAND()+RAND()+RAND()+RAND()+RAND()+RAND()+RAND()+RAND()+RAND()+RAND()+RAND()+RAND())-6))-1)+V$15)</x:f>
        <x:v>1294653.3814413508</x:v>
      </x:c>
      <x:c r="W339" s="97" t="n">
        <x:f>MAX(0,V339*(1+EXP((LN(1+'Monte Carlo'!$K$10)-0.5*'Monte Carlo'!$K$12^2)+'Monte Carlo'!$K$12*((RAND()+RAND()+RAND()+RAND()+RAND()+RAND()+RAND()+RAND()+RAND()+RAND()+RAND()+RAND())-6))-1)+W$15)</x:f>
        <x:v>1582153.2374007734</x:v>
      </x:c>
      <x:c r="X339" s="97" t="n">
        <x:f>MAX(0,W339*(1+EXP((LN(1+'Monte Carlo'!$K$10)-0.5*'Monte Carlo'!$K$12^2)+'Monte Carlo'!$K$12*((RAND()+RAND()+RAND()+RAND()+RAND()+RAND()+RAND()+RAND()+RAND()+RAND()+RAND()+RAND())-6))-1)+X$15)</x:f>
        <x:v>1082918.6204988752</x:v>
      </x:c>
      <x:c r="Y339" s="97" t="n">
        <x:f>MAX(0,X339*(1+EXP((LN(1+'Monte Carlo'!$K$10)-0.5*'Monte Carlo'!$K$12^2)+'Monte Carlo'!$K$12*((RAND()+RAND()+RAND()+RAND()+RAND()+RAND()+RAND()+RAND()+RAND()+RAND()+RAND()+RAND())-6))-1)+Y$15)</x:f>
        <x:v>1307508.8451304468</x:v>
      </x:c>
      <x:c r="Z339" s="97" t="n">
        <x:f>MAX(0,Y339*(1+EXP((LN(1+'Monte Carlo'!$K$10)-0.5*'Monte Carlo'!$K$12^2)+'Monte Carlo'!$K$12*((RAND()+RAND()+RAND()+RAND()+RAND()+RAND()+RAND()+RAND()+RAND()+RAND()+RAND()+RAND())-6))-1)+Z$15)</x:f>
        <x:v>867233.4283884626</x:v>
      </x:c>
      <x:c r="AA339" s="97" t="n">
        <x:f>MAX(0,Z339*(1+EXP((LN(1+'Monte Carlo'!$K$10)-0.5*'Monte Carlo'!$K$12^2)+'Monte Carlo'!$K$12*((RAND()+RAND()+RAND()+RAND()+RAND()+RAND()+RAND()+RAND()+RAND()+RAND()+RAND()+RAND())-6))-1)+AA$15)</x:f>
        <x:v>699482.4159460558</x:v>
      </x:c>
      <x:c r="AB339" s="97" t="n">
        <x:f>MAX(0,AA339*(1+EXP((LN(1+'Monte Carlo'!$K$10)-0.5*'Monte Carlo'!$K$12^2)+'Monte Carlo'!$K$12*((RAND()+RAND()+RAND()+RAND()+RAND()+RAND()+RAND()+RAND()+RAND()+RAND()+RAND()+RAND())-6))-1)+AB$15)</x:f>
        <x:v>778028.1980823237</x:v>
      </x:c>
      <x:c r="AC339" s="97" t="n">
        <x:f>MAX(0,AB339*(1+EXP((LN(1+'Monte Carlo'!$K$10)-0.5*'Monte Carlo'!$K$12^2)+'Monte Carlo'!$K$12*((RAND()+RAND()+RAND()+RAND()+RAND()+RAND()+RAND()+RAND()+RAND()+RAND()+RAND()+RAND())-6))-1)+AC$15)</x:f>
        <x:v>727138.8484314373</x:v>
      </x:c>
      <x:c r="AD339" s="97" t="n">
        <x:f>MAX(0,AC339*(1+EXP((LN(1+'Monte Carlo'!$K$10)-0.5*'Monte Carlo'!$K$12^2)+'Monte Carlo'!$K$12*((RAND()+RAND()+RAND()+RAND()+RAND()+RAND()+RAND()+RAND()+RAND()+RAND()+RAND()+RAND())-6))-1)+AD$15)</x:f>
        <x:v>791648.6715139002</x:v>
      </x:c>
      <x:c r="AE339" s="97" t="n">
        <x:f>MAX(0,AD339*(1+EXP((LN(1+'Monte Carlo'!$K$10)-0.5*'Monte Carlo'!$K$12^2)+'Monte Carlo'!$K$12*((RAND()+RAND()+RAND()+RAND()+RAND()+RAND()+RAND()+RAND()+RAND()+RAND()+RAND()+RAND())-6))-1)+AE$15)</x:f>
        <x:v>725668.8143039537</x:v>
      </x:c>
      <x:c r="AF339" s="97" t="n">
        <x:f>MAX(0,AE339*(1+EXP((LN(1+'Monte Carlo'!$K$10)-0.5*'Monte Carlo'!$K$12^2)+'Monte Carlo'!$K$12*((RAND()+RAND()+RAND()+RAND()+RAND()+RAND()+RAND()+RAND()+RAND()+RAND()+RAND()+RAND())-6))-1)+AF$15)</x:f>
        <x:v>671158.1408924531</x:v>
      </x:c>
      <x:c r="AG339" s="97">
        <x:f t="shared" si="6"/>
        <x:v>855767.03947306622</x:v>
      </x:c>
    </x:row>
    <x:row r="340">
      <x:c r="A340" s="93">
        <x:v>319</x:v>
      </x:c>
      <x:c r="B340" s="97" t="n">
        <x:f>IF(AND(UPPER('Monte Carlo'!$K$4)="YES",'Monte Carlo'!$K$5&gt;0),'Monte Carlo'!$K$13,Liquidity_30Y!$C$14)</x:f>
        <x:v>1029031.25</x:v>
      </x:c>
      <x:c r="C340" s="97" t="n">
        <x:f>MAX(0,B340*(1+EXP((LN(1+'Monte Carlo'!$K$10)-0.5*'Monte Carlo'!$K$12^2)+'Monte Carlo'!$K$12*((RAND()+RAND()+RAND()+RAND()+RAND()+RAND()+RAND()+RAND()+RAND()+RAND()+RAND()+RAND())-6))-1)+C$15)</x:f>
        <x:v>1092427.0976852933</x:v>
      </x:c>
      <x:c r="D340" s="97" t="n">
        <x:f>MAX(0,C340*(1+EXP((LN(1+'Monte Carlo'!$K$10)-0.5*'Monte Carlo'!$K$12^2)+'Monte Carlo'!$K$12*((RAND()+RAND()+RAND()+RAND()+RAND()+RAND()+RAND()+RAND()+RAND()+RAND()+RAND()+RAND())-6))-1)+D$15)</x:f>
        <x:v>916114.8495339579</x:v>
      </x:c>
      <x:c r="E340" s="97" t="n">
        <x:f>MAX(0,D340*(1+EXP((LN(1+'Monte Carlo'!$K$10)-0.5*'Monte Carlo'!$K$12^2)+'Monte Carlo'!$K$12*((RAND()+RAND()+RAND()+RAND()+RAND()+RAND()+RAND()+RAND()+RAND()+RAND()+RAND()+RAND())-6))-1)+E$15)</x:f>
        <x:v>782748.8390598183</x:v>
      </x:c>
      <x:c r="F340" s="97" t="n">
        <x:f>MAX(0,E340*(1+EXP((LN(1+'Monte Carlo'!$K$10)-0.5*'Monte Carlo'!$K$12^2)+'Monte Carlo'!$K$12*((RAND()+RAND()+RAND()+RAND()+RAND()+RAND()+RAND()+RAND()+RAND()+RAND()+RAND()+RAND())-6))-1)+F$15)</x:f>
        <x:v>771834.0500767316</x:v>
      </x:c>
      <x:c r="G340" s="97" t="n">
        <x:f>MAX(0,F340*(1+EXP((LN(1+'Monte Carlo'!$K$10)-0.5*'Monte Carlo'!$K$12^2)+'Monte Carlo'!$K$12*((RAND()+RAND()+RAND()+RAND()+RAND()+RAND()+RAND()+RAND()+RAND()+RAND()+RAND()+RAND())-6))-1)+G$15)</x:f>
        <x:v>996788.7228207546</x:v>
      </x:c>
      <x:c r="H340" s="97" t="n">
        <x:f>MAX(0,G340*(1+EXP((LN(1+'Monte Carlo'!$K$10)-0.5*'Monte Carlo'!$K$12^2)+'Monte Carlo'!$K$12*((RAND()+RAND()+RAND()+RAND()+RAND()+RAND()+RAND()+RAND()+RAND()+RAND()+RAND()+RAND())-6))-1)+H$15)</x:f>
        <x:v>1592788.6844927422</x:v>
      </x:c>
      <x:c r="I340" s="97" t="n">
        <x:f>MAX(0,H340*(1+EXP((LN(1+'Monte Carlo'!$K$10)-0.5*'Monte Carlo'!$K$12^2)+'Monte Carlo'!$K$12*((RAND()+RAND()+RAND()+RAND()+RAND()+RAND()+RAND()+RAND()+RAND()+RAND()+RAND()+RAND())-6))-1)+I$15)</x:f>
        <x:v>1561876.668326897</x:v>
      </x:c>
      <x:c r="J340" s="97" t="n">
        <x:f>MAX(0,I340*(1+EXP((LN(1+'Monte Carlo'!$K$10)-0.5*'Monte Carlo'!$K$12^2)+'Monte Carlo'!$K$12*((RAND()+RAND()+RAND()+RAND()+RAND()+RAND()+RAND()+RAND()+RAND()+RAND()+RAND()+RAND())-6))-1)+J$15)</x:f>
        <x:v>1815398.300853366</x:v>
      </x:c>
      <x:c r="K340" s="97" t="n">
        <x:f>MAX(0,J340*(1+EXP((LN(1+'Monte Carlo'!$K$10)-0.5*'Monte Carlo'!$K$12^2)+'Monte Carlo'!$K$12*((RAND()+RAND()+RAND()+RAND()+RAND()+RAND()+RAND()+RAND()+RAND()+RAND()+RAND()+RAND())-6))-1)+K$15)</x:f>
        <x:v>1876205.834830386</x:v>
      </x:c>
      <x:c r="L340" s="97" t="n">
        <x:f>MAX(0,K340*(1+EXP((LN(1+'Monte Carlo'!$K$10)-0.5*'Monte Carlo'!$K$12^2)+'Monte Carlo'!$K$12*((RAND()+RAND()+RAND()+RAND()+RAND()+RAND()+RAND()+RAND()+RAND()+RAND()+RAND()+RAND())-6))-1)+L$15)</x:f>
        <x:v>1603465.036692283</x:v>
      </x:c>
      <x:c r="M340" s="97" t="n">
        <x:f>MAX(0,L340*(1+EXP((LN(1+'Monte Carlo'!$K$10)-0.5*'Monte Carlo'!$K$12^2)+'Monte Carlo'!$K$12*((RAND()+RAND()+RAND()+RAND()+RAND()+RAND()+RAND()+RAND()+RAND()+RAND()+RAND()+RAND())-6))-1)+M$15)</x:f>
        <x:v>1503133.9038848756</x:v>
      </x:c>
      <x:c r="N340" s="97" t="n">
        <x:f>MAX(0,M340*(1+EXP((LN(1+'Monte Carlo'!$K$10)-0.5*'Monte Carlo'!$K$12^2)+'Monte Carlo'!$K$12*((RAND()+RAND()+RAND()+RAND()+RAND()+RAND()+RAND()+RAND()+RAND()+RAND()+RAND()+RAND())-6))-1)+N$15)</x:f>
        <x:v>1841723.5953517146</x:v>
      </x:c>
      <x:c r="O340" s="97" t="n">
        <x:f>MAX(0,N340*(1+EXP((LN(1+'Monte Carlo'!$K$10)-0.5*'Monte Carlo'!$K$12^2)+'Monte Carlo'!$K$12*((RAND()+RAND()+RAND()+RAND()+RAND()+RAND()+RAND()+RAND()+RAND()+RAND()+RAND()+RAND())-6))-1)+O$15)</x:f>
        <x:v>1538602.5120093354</x:v>
      </x:c>
      <x:c r="P340" s="97" t="n">
        <x:f>MAX(0,O340*(1+EXP((LN(1+'Monte Carlo'!$K$10)-0.5*'Monte Carlo'!$K$12^2)+'Monte Carlo'!$K$12*((RAND()+RAND()+RAND()+RAND()+RAND()+RAND()+RAND()+RAND()+RAND()+RAND()+RAND()+RAND())-6))-1)+P$15)</x:f>
        <x:v>1643870.6351795308</x:v>
      </x:c>
      <x:c r="Q340" s="97" t="n">
        <x:f>MAX(0,P340*(1+EXP((LN(1+'Monte Carlo'!$K$10)-0.5*'Monte Carlo'!$K$12^2)+'Monte Carlo'!$K$12*((RAND()+RAND()+RAND()+RAND()+RAND()+RAND()+RAND()+RAND()+RAND()+RAND()+RAND()+RAND())-6))-1)+Q$15)</x:f>
        <x:v>1737360.411670879</x:v>
      </x:c>
      <x:c r="R340" s="97" t="n">
        <x:f>MAX(0,Q340*(1+EXP((LN(1+'Monte Carlo'!$K$10)-0.5*'Monte Carlo'!$K$12^2)+'Monte Carlo'!$K$12*((RAND()+RAND()+RAND()+RAND()+RAND()+RAND()+RAND()+RAND()+RAND()+RAND()+RAND()+RAND())-6))-1)+R$15)</x:f>
        <x:v>1959392.772073463</x:v>
      </x:c>
      <x:c r="S340" s="97" t="n">
        <x:f>MAX(0,R340*(1+EXP((LN(1+'Monte Carlo'!$K$10)-0.5*'Monte Carlo'!$K$12^2)+'Monte Carlo'!$K$12*((RAND()+RAND()+RAND()+RAND()+RAND()+RAND()+RAND()+RAND()+RAND()+RAND()+RAND()+RAND())-6))-1)+S$15)</x:f>
        <x:v>1670573.3077783182</x:v>
      </x:c>
      <x:c r="T340" s="97" t="n">
        <x:f>MAX(0,S340*(1+EXP((LN(1+'Monte Carlo'!$K$10)-0.5*'Monte Carlo'!$K$12^2)+'Monte Carlo'!$K$12*((RAND()+RAND()+RAND()+RAND()+RAND()+RAND()+RAND()+RAND()+RAND()+RAND()+RAND()+RAND())-6))-1)+T$15)</x:f>
        <x:v>1684466.8692708984</x:v>
      </x:c>
      <x:c r="U340" s="97" t="n">
        <x:f>MAX(0,T340*(1+EXP((LN(1+'Monte Carlo'!$K$10)-0.5*'Monte Carlo'!$K$12^2)+'Monte Carlo'!$K$12*((RAND()+RAND()+RAND()+RAND()+RAND()+RAND()+RAND()+RAND()+RAND()+RAND()+RAND()+RAND())-6))-1)+U$15)</x:f>
        <x:v>1566804.1624146076</x:v>
      </x:c>
      <x:c r="V340" s="97" t="n">
        <x:f>MAX(0,U340*(1+EXP((LN(1+'Monte Carlo'!$K$10)-0.5*'Monte Carlo'!$K$12^2)+'Monte Carlo'!$K$12*((RAND()+RAND()+RAND()+RAND()+RAND()+RAND()+RAND()+RAND()+RAND()+RAND()+RAND()+RAND())-6))-1)+V$15)</x:f>
        <x:v>1758129.986697541</x:v>
      </x:c>
      <x:c r="W340" s="97" t="n">
        <x:f>MAX(0,V340*(1+EXP((LN(1+'Monte Carlo'!$K$10)-0.5*'Monte Carlo'!$K$12^2)+'Monte Carlo'!$K$12*((RAND()+RAND()+RAND()+RAND()+RAND()+RAND()+RAND()+RAND()+RAND()+RAND()+RAND()+RAND())-6))-1)+W$15)</x:f>
        <x:v>1645526.8393517088</x:v>
      </x:c>
      <x:c r="X340" s="97" t="n">
        <x:f>MAX(0,W340*(1+EXP((LN(1+'Monte Carlo'!$K$10)-0.5*'Monte Carlo'!$K$12^2)+'Monte Carlo'!$K$12*((RAND()+RAND()+RAND()+RAND()+RAND()+RAND()+RAND()+RAND()+RAND()+RAND()+RAND()+RAND())-6))-1)+X$15)</x:f>
        <x:v>1946254.3928069181</x:v>
      </x:c>
      <x:c r="Y340" s="97" t="n">
        <x:f>MAX(0,X340*(1+EXP((LN(1+'Monte Carlo'!$K$10)-0.5*'Monte Carlo'!$K$12^2)+'Monte Carlo'!$K$12*((RAND()+RAND()+RAND()+RAND()+RAND()+RAND()+RAND()+RAND()+RAND()+RAND()+RAND()+RAND())-6))-1)+Y$15)</x:f>
        <x:v>1670437.7502788207</x:v>
      </x:c>
      <x:c r="Z340" s="97" t="n">
        <x:f>MAX(0,Y340*(1+EXP((LN(1+'Monte Carlo'!$K$10)-0.5*'Monte Carlo'!$K$12^2)+'Monte Carlo'!$K$12*((RAND()+RAND()+RAND()+RAND()+RAND()+RAND()+RAND()+RAND()+RAND()+RAND()+RAND()+RAND())-6))-1)+Z$15)</x:f>
        <x:v>1727249.1862774256</x:v>
      </x:c>
      <x:c r="AA340" s="97" t="n">
        <x:f>MAX(0,Z340*(1+EXP((LN(1+'Monte Carlo'!$K$10)-0.5*'Monte Carlo'!$K$12^2)+'Monte Carlo'!$K$12*((RAND()+RAND()+RAND()+RAND()+RAND()+RAND()+RAND()+RAND()+RAND()+RAND()+RAND()+RAND())-6))-1)+AA$15)</x:f>
        <x:v>1861833.2433484758</x:v>
      </x:c>
      <x:c r="AB340" s="97" t="n">
        <x:f>MAX(0,AA340*(1+EXP((LN(1+'Monte Carlo'!$K$10)-0.5*'Monte Carlo'!$K$12^2)+'Monte Carlo'!$K$12*((RAND()+RAND()+RAND()+RAND()+RAND()+RAND()+RAND()+RAND()+RAND()+RAND()+RAND()+RAND())-6))-1)+AB$15)</x:f>
        <x:v>2266223.425280145</x:v>
      </x:c>
      <x:c r="AC340" s="97" t="n">
        <x:f>MAX(0,AB340*(1+EXP((LN(1+'Monte Carlo'!$K$10)-0.5*'Monte Carlo'!$K$12^2)+'Monte Carlo'!$K$12*((RAND()+RAND()+RAND()+RAND()+RAND()+RAND()+RAND()+RAND()+RAND()+RAND()+RAND()+RAND())-6))-1)+AC$15)</x:f>
        <x:v>2467445.2690603365</x:v>
      </x:c>
      <x:c r="AD340" s="97" t="n">
        <x:f>MAX(0,AC340*(1+EXP((LN(1+'Monte Carlo'!$K$10)-0.5*'Monte Carlo'!$K$12^2)+'Monte Carlo'!$K$12*((RAND()+RAND()+RAND()+RAND()+RAND()+RAND()+RAND()+RAND()+RAND()+RAND()+RAND()+RAND())-6))-1)+AD$15)</x:f>
        <x:v>2934930.68237992</x:v>
      </x:c>
      <x:c r="AE340" s="97" t="n">
        <x:f>MAX(0,AD340*(1+EXP((LN(1+'Monte Carlo'!$K$10)-0.5*'Monte Carlo'!$K$12^2)+'Monte Carlo'!$K$12*((RAND()+RAND()+RAND()+RAND()+RAND()+RAND()+RAND()+RAND()+RAND()+RAND()+RAND()+RAND())-6))-1)+AE$15)</x:f>
        <x:v>3250238.8148622224</x:v>
      </x:c>
      <x:c r="AF340" s="97" t="n">
        <x:f>MAX(0,AE340*(1+EXP((LN(1+'Monte Carlo'!$K$10)-0.5*'Monte Carlo'!$K$12^2)+'Monte Carlo'!$K$12*((RAND()+RAND()+RAND()+RAND()+RAND()+RAND()+RAND()+RAND()+RAND()+RAND()+RAND()+RAND())-6))-1)+AF$15)</x:f>
        <x:v>4007341.16706926</x:v>
      </x:c>
      <x:c r="AG340" s="97">
        <x:f t="shared" si="6"/>
        <x:v>692714.96429592429</x:v>
      </x:c>
    </x:row>
    <x:row r="341">
      <x:c r="A341" s="93">
        <x:v>320</x:v>
      </x:c>
      <x:c r="B341" s="97" t="n">
        <x:f>IF(AND(UPPER('Monte Carlo'!$K$4)="YES",'Monte Carlo'!$K$5&gt;0),'Monte Carlo'!$K$13,Liquidity_30Y!$C$14)</x:f>
        <x:v>1029031.25</x:v>
      </x:c>
      <x:c r="C341" s="97" t="n">
        <x:f>MAX(0,B341*(1+EXP((LN(1+'Monte Carlo'!$K$10)-0.5*'Monte Carlo'!$K$12^2)+'Monte Carlo'!$K$12*((RAND()+RAND()+RAND()+RAND()+RAND()+RAND()+RAND()+RAND()+RAND()+RAND()+RAND()+RAND())-6))-1)+C$15)</x:f>
        <x:v>1080846.841461313</x:v>
      </x:c>
      <x:c r="D341" s="97" t="n">
        <x:f>MAX(0,C341*(1+EXP((LN(1+'Monte Carlo'!$K$10)-0.5*'Monte Carlo'!$K$12^2)+'Monte Carlo'!$K$12*((RAND()+RAND()+RAND()+RAND()+RAND()+RAND()+RAND()+RAND()+RAND()+RAND()+RAND()+RAND())-6))-1)+D$15)</x:f>
        <x:v>1504059.5286680164</x:v>
      </x:c>
      <x:c r="E341" s="97" t="n">
        <x:f>MAX(0,D341*(1+EXP((LN(1+'Monte Carlo'!$K$10)-0.5*'Monte Carlo'!$K$12^2)+'Monte Carlo'!$K$12*((RAND()+RAND()+RAND()+RAND()+RAND()+RAND()+RAND()+RAND()+RAND()+RAND()+RAND()+RAND())-6))-1)+E$15)</x:f>
        <x:v>1726717.2955949323</x:v>
      </x:c>
      <x:c r="F341" s="97" t="n">
        <x:f>MAX(0,E341*(1+EXP((LN(1+'Monte Carlo'!$K$10)-0.5*'Monte Carlo'!$K$12^2)+'Monte Carlo'!$K$12*((RAND()+RAND()+RAND()+RAND()+RAND()+RAND()+RAND()+RAND()+RAND()+RAND()+RAND()+RAND())-6))-1)+F$15)</x:f>
        <x:v>1906237.2775703634</x:v>
      </x:c>
      <x:c r="G341" s="97" t="n">
        <x:f>MAX(0,F341*(1+EXP((LN(1+'Monte Carlo'!$K$10)-0.5*'Monte Carlo'!$K$12^2)+'Monte Carlo'!$K$12*((RAND()+RAND()+RAND()+RAND()+RAND()+RAND()+RAND()+RAND()+RAND()+RAND()+RAND()+RAND())-6))-1)+G$15)</x:f>
        <x:v>2075746.1888620623</x:v>
      </x:c>
      <x:c r="H341" s="97" t="n">
        <x:f>MAX(0,G341*(1+EXP((LN(1+'Monte Carlo'!$K$10)-0.5*'Monte Carlo'!$K$12^2)+'Monte Carlo'!$K$12*((RAND()+RAND()+RAND()+RAND()+RAND()+RAND()+RAND()+RAND()+RAND()+RAND()+RAND()+RAND())-6))-1)+H$15)</x:f>
        <x:v>2448113.7592640524</x:v>
      </x:c>
      <x:c r="I341" s="97" t="n">
        <x:f>MAX(0,H341*(1+EXP((LN(1+'Monte Carlo'!$K$10)-0.5*'Monte Carlo'!$K$12^2)+'Monte Carlo'!$K$12*((RAND()+RAND()+RAND()+RAND()+RAND()+RAND()+RAND()+RAND()+RAND()+RAND()+RAND()+RAND())-6))-1)+I$15)</x:f>
        <x:v>2459823.192047093</x:v>
      </x:c>
      <x:c r="J341" s="97" t="n">
        <x:f>MAX(0,I341*(1+EXP((LN(1+'Monte Carlo'!$K$10)-0.5*'Monte Carlo'!$K$12^2)+'Monte Carlo'!$K$12*((RAND()+RAND()+RAND()+RAND()+RAND()+RAND()+RAND()+RAND()+RAND()+RAND()+RAND()+RAND())-6))-1)+J$15)</x:f>
        <x:v>3085000.8736420376</x:v>
      </x:c>
      <x:c r="K341" s="97" t="n">
        <x:f>MAX(0,J341*(1+EXP((LN(1+'Monte Carlo'!$K$10)-0.5*'Monte Carlo'!$K$12^2)+'Monte Carlo'!$K$12*((RAND()+RAND()+RAND()+RAND()+RAND()+RAND()+RAND()+RAND()+RAND()+RAND()+RAND()+RAND())-6))-1)+K$15)</x:f>
        <x:v>3224426.3819624037</x:v>
      </x:c>
      <x:c r="L341" s="97" t="n">
        <x:f>MAX(0,K341*(1+EXP((LN(1+'Monte Carlo'!$K$10)-0.5*'Monte Carlo'!$K$12^2)+'Monte Carlo'!$K$12*((RAND()+RAND()+RAND()+RAND()+RAND()+RAND()+RAND()+RAND()+RAND()+RAND()+RAND()+RAND())-6))-1)+L$15)</x:f>
        <x:v>2226748.73353321</x:v>
      </x:c>
      <x:c r="M341" s="97" t="n">
        <x:f>MAX(0,L341*(1+EXP((LN(1+'Monte Carlo'!$K$10)-0.5*'Monte Carlo'!$K$12^2)+'Monte Carlo'!$K$12*((RAND()+RAND()+RAND()+RAND()+RAND()+RAND()+RAND()+RAND()+RAND()+RAND()+RAND()+RAND())-6))-1)+M$15)</x:f>
        <x:v>1954089.9354350013</x:v>
      </x:c>
      <x:c r="N341" s="97" t="n">
        <x:f>MAX(0,M341*(1+EXP((LN(1+'Monte Carlo'!$K$10)-0.5*'Monte Carlo'!$K$12^2)+'Monte Carlo'!$K$12*((RAND()+RAND()+RAND()+RAND()+RAND()+RAND()+RAND()+RAND()+RAND()+RAND()+RAND()+RAND())-6))-1)+N$15)</x:f>
        <x:v>3017559.03600658</x:v>
      </x:c>
      <x:c r="O341" s="97" t="n">
        <x:f>MAX(0,N341*(1+EXP((LN(1+'Monte Carlo'!$K$10)-0.5*'Monte Carlo'!$K$12^2)+'Monte Carlo'!$K$12*((RAND()+RAND()+RAND()+RAND()+RAND()+RAND()+RAND()+RAND()+RAND()+RAND()+RAND()+RAND())-6))-1)+O$15)</x:f>
        <x:v>3884209.0726528973</x:v>
      </x:c>
      <x:c r="P341" s="97" t="n">
        <x:f>MAX(0,O341*(1+EXP((LN(1+'Monte Carlo'!$K$10)-0.5*'Monte Carlo'!$K$12^2)+'Monte Carlo'!$K$12*((RAND()+RAND()+RAND()+RAND()+RAND()+RAND()+RAND()+RAND()+RAND()+RAND()+RAND()+RAND())-6))-1)+P$15)</x:f>
        <x:v>4185098.4362936597</x:v>
      </x:c>
      <x:c r="Q341" s="97" t="n">
        <x:f>MAX(0,P341*(1+EXP((LN(1+'Monte Carlo'!$K$10)-0.5*'Monte Carlo'!$K$12^2)+'Monte Carlo'!$K$12*((RAND()+RAND()+RAND()+RAND()+RAND()+RAND()+RAND()+RAND()+RAND()+RAND()+RAND()+RAND())-6))-1)+Q$15)</x:f>
        <x:v>4364630.802912701</x:v>
      </x:c>
      <x:c r="R341" s="97" t="n">
        <x:f>MAX(0,Q341*(1+EXP((LN(1+'Monte Carlo'!$K$10)-0.5*'Monte Carlo'!$K$12^2)+'Monte Carlo'!$K$12*((RAND()+RAND()+RAND()+RAND()+RAND()+RAND()+RAND()+RAND()+RAND()+RAND()+RAND()+RAND())-6))-1)+R$15)</x:f>
        <x:v>4428975.096931147</x:v>
      </x:c>
      <x:c r="S341" s="97" t="n">
        <x:f>MAX(0,R341*(1+EXP((LN(1+'Monte Carlo'!$K$10)-0.5*'Monte Carlo'!$K$12^2)+'Monte Carlo'!$K$12*((RAND()+RAND()+RAND()+RAND()+RAND()+RAND()+RAND()+RAND()+RAND()+RAND()+RAND()+RAND())-6))-1)+S$15)</x:f>
        <x:v>4810576.8916622605</x:v>
      </x:c>
      <x:c r="T341" s="97" t="n">
        <x:f>MAX(0,S341*(1+EXP((LN(1+'Monte Carlo'!$K$10)-0.5*'Monte Carlo'!$K$12^2)+'Monte Carlo'!$K$12*((RAND()+RAND()+RAND()+RAND()+RAND()+RAND()+RAND()+RAND()+RAND()+RAND()+RAND()+RAND())-6))-1)+T$15)</x:f>
        <x:v>3624782.9894566974</x:v>
      </x:c>
      <x:c r="U341" s="97" t="n">
        <x:f>MAX(0,T341*(1+EXP((LN(1+'Monte Carlo'!$K$10)-0.5*'Monte Carlo'!$K$12^2)+'Monte Carlo'!$K$12*((RAND()+RAND()+RAND()+RAND()+RAND()+RAND()+RAND()+RAND()+RAND()+RAND()+RAND()+RAND())-6))-1)+U$15)</x:f>
        <x:v>3805673.599192282</x:v>
      </x:c>
      <x:c r="V341" s="97" t="n">
        <x:f>MAX(0,U341*(1+EXP((LN(1+'Monte Carlo'!$K$10)-0.5*'Monte Carlo'!$K$12^2)+'Monte Carlo'!$K$12*((RAND()+RAND()+RAND()+RAND()+RAND()+RAND()+RAND()+RAND()+RAND()+RAND()+RAND()+RAND())-6))-1)+V$15)</x:f>
        <x:v>4418241.85774174</x:v>
      </x:c>
      <x:c r="W341" s="97" t="n">
        <x:f>MAX(0,V341*(1+EXP((LN(1+'Monte Carlo'!$K$10)-0.5*'Monte Carlo'!$K$12^2)+'Monte Carlo'!$K$12*((RAND()+RAND()+RAND()+RAND()+RAND()+RAND()+RAND()+RAND()+RAND()+RAND()+RAND()+RAND())-6))-1)+W$15)</x:f>
        <x:v>4220811.147267829</x:v>
      </x:c>
      <x:c r="X341" s="97" t="n">
        <x:f>MAX(0,W341*(1+EXP((LN(1+'Monte Carlo'!$K$10)-0.5*'Monte Carlo'!$K$12^2)+'Monte Carlo'!$K$12*((RAND()+RAND()+RAND()+RAND()+RAND()+RAND()+RAND()+RAND()+RAND()+RAND()+RAND()+RAND())-6))-1)+X$15)</x:f>
        <x:v>4528563.877494606</x:v>
      </x:c>
      <x:c r="Y341" s="97" t="n">
        <x:f>MAX(0,X341*(1+EXP((LN(1+'Monte Carlo'!$K$10)-0.5*'Monte Carlo'!$K$12^2)+'Monte Carlo'!$K$12*((RAND()+RAND()+RAND()+RAND()+RAND()+RAND()+RAND()+RAND()+RAND()+RAND()+RAND()+RAND())-6))-1)+Y$15)</x:f>
        <x:v>5052415.683328854</x:v>
      </x:c>
      <x:c r="Z341" s="97" t="n">
        <x:f>MAX(0,Y341*(1+EXP((LN(1+'Monte Carlo'!$K$10)-0.5*'Monte Carlo'!$K$12^2)+'Monte Carlo'!$K$12*((RAND()+RAND()+RAND()+RAND()+RAND()+RAND()+RAND()+RAND()+RAND()+RAND()+RAND()+RAND())-6))-1)+Z$15)</x:f>
        <x:v>5022306.100652198</x:v>
      </x:c>
      <x:c r="AA341" s="97" t="n">
        <x:f>MAX(0,Z341*(1+EXP((LN(1+'Monte Carlo'!$K$10)-0.5*'Monte Carlo'!$K$12^2)+'Monte Carlo'!$K$12*((RAND()+RAND()+RAND()+RAND()+RAND()+RAND()+RAND()+RAND()+RAND()+RAND()+RAND()+RAND())-6))-1)+AA$15)</x:f>
        <x:v>6062908.512064102</x:v>
      </x:c>
      <x:c r="AB341" s="97" t="n">
        <x:f>MAX(0,AA341*(1+EXP((LN(1+'Monte Carlo'!$K$10)-0.5*'Monte Carlo'!$K$12^2)+'Monte Carlo'!$K$12*((RAND()+RAND()+RAND()+RAND()+RAND()+RAND()+RAND()+RAND()+RAND()+RAND()+RAND()+RAND())-6))-1)+AB$15)</x:f>
        <x:v>6476537.699709692</x:v>
      </x:c>
      <x:c r="AC341" s="97" t="n">
        <x:f>MAX(0,AB341*(1+EXP((LN(1+'Monte Carlo'!$K$10)-0.5*'Monte Carlo'!$K$12^2)+'Monte Carlo'!$K$12*((RAND()+RAND()+RAND()+RAND()+RAND()+RAND()+RAND()+RAND()+RAND()+RAND()+RAND()+RAND())-6))-1)+AC$15)</x:f>
        <x:v>7760940.3230926385</x:v>
      </x:c>
      <x:c r="AD341" s="97" t="n">
        <x:f>MAX(0,AC341*(1+EXP((LN(1+'Monte Carlo'!$K$10)-0.5*'Monte Carlo'!$K$12^2)+'Monte Carlo'!$K$12*((RAND()+RAND()+RAND()+RAND()+RAND()+RAND()+RAND()+RAND()+RAND()+RAND()+RAND()+RAND())-6))-1)+AD$15)</x:f>
        <x:v>8296261.6924801925</x:v>
      </x:c>
      <x:c r="AE341" s="97" t="n">
        <x:f>MAX(0,AD341*(1+EXP((LN(1+'Monte Carlo'!$K$10)-0.5*'Monte Carlo'!$K$12^2)+'Monte Carlo'!$K$12*((RAND()+RAND()+RAND()+RAND()+RAND()+RAND()+RAND()+RAND()+RAND()+RAND()+RAND()+RAND())-6))-1)+AE$15)</x:f>
        <x:v>11109632.570675865</x:v>
      </x:c>
      <x:c r="AF341" s="97" t="n">
        <x:f>MAX(0,AE341*(1+EXP((LN(1+'Monte Carlo'!$K$10)-0.5*'Monte Carlo'!$K$12^2)+'Monte Carlo'!$K$12*((RAND()+RAND()+RAND()+RAND()+RAND()+RAND()+RAND()+RAND()+RAND()+RAND()+RAND()+RAND())-6))-1)+AF$15)</x:f>
        <x:v>12592046.376385445</x:v>
      </x:c>
      <x:c r="AG341" s="97">
        <x:f t="shared" si="6"/>
        <x:v>905509.36909415375</x:v>
      </x:c>
    </x:row>
    <x:row r="342">
      <x:c r="A342" s="93">
        <x:v>321</x:v>
      </x:c>
      <x:c r="B342" s="97" t="n">
        <x:f>IF(AND(UPPER('Monte Carlo'!$K$4)="YES",'Monte Carlo'!$K$5&gt;0),'Monte Carlo'!$K$13,Liquidity_30Y!$C$14)</x:f>
        <x:v>1029031.25</x:v>
      </x:c>
      <x:c r="C342" s="97" t="n">
        <x:f>MAX(0,B342*(1+EXP((LN(1+'Monte Carlo'!$K$10)-0.5*'Monte Carlo'!$K$12^2)+'Monte Carlo'!$K$12*((RAND()+RAND()+RAND()+RAND()+RAND()+RAND()+RAND()+RAND()+RAND()+RAND()+RAND()+RAND())-6))-1)+C$15)</x:f>
        <x:v>1148354.7963641635</x:v>
      </x:c>
      <x:c r="D342" s="97" t="n">
        <x:f>MAX(0,C342*(1+EXP((LN(1+'Monte Carlo'!$K$10)-0.5*'Monte Carlo'!$K$12^2)+'Monte Carlo'!$K$12*((RAND()+RAND()+RAND()+RAND()+RAND()+RAND()+RAND()+RAND()+RAND()+RAND()+RAND()+RAND())-6))-1)+D$15)</x:f>
        <x:v>1072855.371050329</x:v>
      </x:c>
      <x:c r="E342" s="97" t="n">
        <x:f>MAX(0,D342*(1+EXP((LN(1+'Monte Carlo'!$K$10)-0.5*'Monte Carlo'!$K$12^2)+'Monte Carlo'!$K$12*((RAND()+RAND()+RAND()+RAND()+RAND()+RAND()+RAND()+RAND()+RAND()+RAND()+RAND()+RAND())-6))-1)+E$15)</x:f>
        <x:v>1056939.929426809</x:v>
      </x:c>
      <x:c r="F342" s="97" t="n">
        <x:f>MAX(0,E342*(1+EXP((LN(1+'Monte Carlo'!$K$10)-0.5*'Monte Carlo'!$K$12^2)+'Monte Carlo'!$K$12*((RAND()+RAND()+RAND()+RAND()+RAND()+RAND()+RAND()+RAND()+RAND()+RAND()+RAND()+RAND())-6))-1)+F$15)</x:f>
        <x:v>1128889.377579688</x:v>
      </x:c>
      <x:c r="G342" s="97" t="n">
        <x:f>MAX(0,F342*(1+EXP((LN(1+'Monte Carlo'!$K$10)-0.5*'Monte Carlo'!$K$12^2)+'Monte Carlo'!$K$12*((RAND()+RAND()+RAND()+RAND()+RAND()+RAND()+RAND()+RAND()+RAND()+RAND()+RAND()+RAND())-6))-1)+G$15)</x:f>
        <x:v>1057297.996616135</x:v>
      </x:c>
      <x:c r="H342" s="97" t="n">
        <x:f>MAX(0,G342*(1+EXP((LN(1+'Monte Carlo'!$K$10)-0.5*'Monte Carlo'!$K$12^2)+'Monte Carlo'!$K$12*((RAND()+RAND()+RAND()+RAND()+RAND()+RAND()+RAND()+RAND()+RAND()+RAND()+RAND()+RAND())-6))-1)+H$15)</x:f>
        <x:v>973347.1746099092</x:v>
      </x:c>
      <x:c r="I342" s="97" t="n">
        <x:f>MAX(0,H342*(1+EXP((LN(1+'Monte Carlo'!$K$10)-0.5*'Monte Carlo'!$K$12^2)+'Monte Carlo'!$K$12*((RAND()+RAND()+RAND()+RAND()+RAND()+RAND()+RAND()+RAND()+RAND()+RAND()+RAND()+RAND())-6))-1)+I$15)</x:f>
        <x:v>850484.654085142</x:v>
      </x:c>
      <x:c r="J342" s="97" t="n">
        <x:f>MAX(0,I342*(1+EXP((LN(1+'Monte Carlo'!$K$10)-0.5*'Monte Carlo'!$K$12^2)+'Monte Carlo'!$K$12*((RAND()+RAND()+RAND()+RAND()+RAND()+RAND()+RAND()+RAND()+RAND()+RAND()+RAND()+RAND())-6))-1)+J$15)</x:f>
        <x:v>721293.8504430201</x:v>
      </x:c>
      <x:c r="K342" s="97" t="n">
        <x:f>MAX(0,J342*(1+EXP((LN(1+'Monte Carlo'!$K$10)-0.5*'Monte Carlo'!$K$12^2)+'Monte Carlo'!$K$12*((RAND()+RAND()+RAND()+RAND()+RAND()+RAND()+RAND()+RAND()+RAND()+RAND()+RAND()+RAND())-6))-1)+K$15)</x:f>
        <x:v>746364.3789203791</x:v>
      </x:c>
      <x:c r="L342" s="97" t="n">
        <x:f>MAX(0,K342*(1+EXP((LN(1+'Monte Carlo'!$K$10)-0.5*'Monte Carlo'!$K$12^2)+'Monte Carlo'!$K$12*((RAND()+RAND()+RAND()+RAND()+RAND()+RAND()+RAND()+RAND()+RAND()+RAND()+RAND()+RAND())-6))-1)+L$15)</x:f>
        <x:v>969609.6724132709</x:v>
      </x:c>
      <x:c r="M342" s="97" t="n">
        <x:f>MAX(0,L342*(1+EXP((LN(1+'Monte Carlo'!$K$10)-0.5*'Monte Carlo'!$K$12^2)+'Monte Carlo'!$K$12*((RAND()+RAND()+RAND()+RAND()+RAND()+RAND()+RAND()+RAND()+RAND()+RAND()+RAND()+RAND())-6))-1)+M$15)</x:f>
        <x:v>1446900.5753013666</x:v>
      </x:c>
      <x:c r="N342" s="97" t="n">
        <x:f>MAX(0,M342*(1+EXP((LN(1+'Monte Carlo'!$K$10)-0.5*'Monte Carlo'!$K$12^2)+'Monte Carlo'!$K$12*((RAND()+RAND()+RAND()+RAND()+RAND()+RAND()+RAND()+RAND()+RAND()+RAND()+RAND()+RAND())-6))-1)+N$15)</x:f>
        <x:v>1334063.8603069184</x:v>
      </x:c>
      <x:c r="O342" s="97" t="n">
        <x:f>MAX(0,N342*(1+EXP((LN(1+'Monte Carlo'!$K$10)-0.5*'Monte Carlo'!$K$12^2)+'Monte Carlo'!$K$12*((RAND()+RAND()+RAND()+RAND()+RAND()+RAND()+RAND()+RAND()+RAND()+RAND()+RAND()+RAND())-6))-1)+O$15)</x:f>
        <x:v>1204253.6484667708</x:v>
      </x:c>
      <x:c r="P342" s="97" t="n">
        <x:f>MAX(0,O342*(1+EXP((LN(1+'Monte Carlo'!$K$10)-0.5*'Monte Carlo'!$K$12^2)+'Monte Carlo'!$K$12*((RAND()+RAND()+RAND()+RAND()+RAND()+RAND()+RAND()+RAND()+RAND()+RAND()+RAND()+RAND())-6))-1)+P$15)</x:f>
        <x:v>1553757.7050603156</x:v>
      </x:c>
      <x:c r="Q342" s="97" t="n">
        <x:f>MAX(0,P342*(1+EXP((LN(1+'Monte Carlo'!$K$10)-0.5*'Monte Carlo'!$K$12^2)+'Monte Carlo'!$K$12*((RAND()+RAND()+RAND()+RAND()+RAND()+RAND()+RAND()+RAND()+RAND()+RAND()+RAND()+RAND())-6))-1)+Q$15)</x:f>
        <x:v>1621855.3296197336</x:v>
      </x:c>
      <x:c r="R342" s="97" t="n">
        <x:f>MAX(0,Q342*(1+EXP((LN(1+'Monte Carlo'!$K$10)-0.5*'Monte Carlo'!$K$12^2)+'Monte Carlo'!$K$12*((RAND()+RAND()+RAND()+RAND()+RAND()+RAND()+RAND()+RAND()+RAND()+RAND()+RAND()+RAND())-6))-1)+R$15)</x:f>
        <x:v>1818708.5456719277</x:v>
      </x:c>
      <x:c r="S342" s="97" t="n">
        <x:f>MAX(0,R342*(1+EXP((LN(1+'Monte Carlo'!$K$10)-0.5*'Monte Carlo'!$K$12^2)+'Monte Carlo'!$K$12*((RAND()+RAND()+RAND()+RAND()+RAND()+RAND()+RAND()+RAND()+RAND()+RAND()+RAND()+RAND())-6))-1)+S$15)</x:f>
        <x:v>1610048.315069531</x:v>
      </x:c>
      <x:c r="T342" s="97" t="n">
        <x:f>MAX(0,S342*(1+EXP((LN(1+'Monte Carlo'!$K$10)-0.5*'Monte Carlo'!$K$12^2)+'Monte Carlo'!$K$12*((RAND()+RAND()+RAND()+RAND()+RAND()+RAND()+RAND()+RAND()+RAND()+RAND()+RAND()+RAND())-6))-1)+T$15)</x:f>
        <x:v>1644315.5900586816</x:v>
      </x:c>
      <x:c r="U342" s="97" t="n">
        <x:f>MAX(0,T342*(1+EXP((LN(1+'Monte Carlo'!$K$10)-0.5*'Monte Carlo'!$K$12^2)+'Monte Carlo'!$K$12*((RAND()+RAND()+RAND()+RAND()+RAND()+RAND()+RAND()+RAND()+RAND()+RAND()+RAND()+RAND())-6))-1)+U$15)</x:f>
        <x:v>1235393.7142016855</x:v>
      </x:c>
      <x:c r="V342" s="97" t="n">
        <x:f>MAX(0,U342*(1+EXP((LN(1+'Monte Carlo'!$K$10)-0.5*'Monte Carlo'!$K$12^2)+'Monte Carlo'!$K$12*((RAND()+RAND()+RAND()+RAND()+RAND()+RAND()+RAND()+RAND()+RAND()+RAND()+RAND()+RAND())-6))-1)+V$15)</x:f>
        <x:v>1464616.7680432715</x:v>
      </x:c>
      <x:c r="W342" s="97" t="n">
        <x:f>MAX(0,V342*(1+EXP((LN(1+'Monte Carlo'!$K$10)-0.5*'Monte Carlo'!$K$12^2)+'Monte Carlo'!$K$12*((RAND()+RAND()+RAND()+RAND()+RAND()+RAND()+RAND()+RAND()+RAND()+RAND()+RAND()+RAND())-6))-1)+W$15)</x:f>
        <x:v>1286644.1799773981</x:v>
      </x:c>
      <x:c r="X342" s="97" t="n">
        <x:f>MAX(0,W342*(1+EXP((LN(1+'Monte Carlo'!$K$10)-0.5*'Monte Carlo'!$K$12^2)+'Monte Carlo'!$K$12*((RAND()+RAND()+RAND()+RAND()+RAND()+RAND()+RAND()+RAND()+RAND()+RAND()+RAND()+RAND())-6))-1)+X$15)</x:f>
        <x:v>1092734.8017581739</x:v>
      </x:c>
      <x:c r="Y342" s="97" t="n">
        <x:f>MAX(0,X342*(1+EXP((LN(1+'Monte Carlo'!$K$10)-0.5*'Monte Carlo'!$K$12^2)+'Monte Carlo'!$K$12*((RAND()+RAND()+RAND()+RAND()+RAND()+RAND()+RAND()+RAND()+RAND()+RAND()+RAND()+RAND())-6))-1)+Y$15)</x:f>
        <x:v>988144.1853047245</x:v>
      </x:c>
      <x:c r="Z342" s="97" t="n">
        <x:f>MAX(0,Y342*(1+EXP((LN(1+'Monte Carlo'!$K$10)-0.5*'Monte Carlo'!$K$12^2)+'Monte Carlo'!$K$12*((RAND()+RAND()+RAND()+RAND()+RAND()+RAND()+RAND()+RAND()+RAND()+RAND()+RAND()+RAND())-6))-1)+Z$15)</x:f>
        <x:v>1122054.0289482893</x:v>
      </x:c>
      <x:c r="AA342" s="97" t="n">
        <x:f>MAX(0,Z342*(1+EXP((LN(1+'Monte Carlo'!$K$10)-0.5*'Monte Carlo'!$K$12^2)+'Monte Carlo'!$K$12*((RAND()+RAND()+RAND()+RAND()+RAND()+RAND()+RAND()+RAND()+RAND()+RAND()+RAND()+RAND())-6))-1)+AA$15)</x:f>
        <x:v>1129814.6513075856</x:v>
      </x:c>
      <x:c r="AB342" s="97" t="n">
        <x:f>MAX(0,AA342*(1+EXP((LN(1+'Monte Carlo'!$K$10)-0.5*'Monte Carlo'!$K$12^2)+'Monte Carlo'!$K$12*((RAND()+RAND()+RAND()+RAND()+RAND()+RAND()+RAND()+RAND()+RAND()+RAND()+RAND()+RAND())-6))-1)+AB$15)</x:f>
        <x:v>1021613.2536651504</x:v>
      </x:c>
      <x:c r="AC342" s="97" t="n">
        <x:f>MAX(0,AB342*(1+EXP((LN(1+'Monte Carlo'!$K$10)-0.5*'Monte Carlo'!$K$12^2)+'Monte Carlo'!$K$12*((RAND()+RAND()+RAND()+RAND()+RAND()+RAND()+RAND()+RAND()+RAND()+RAND()+RAND()+RAND())-6))-1)+AC$15)</x:f>
        <x:v>1347767.78658389</x:v>
      </x:c>
      <x:c r="AD342" s="97" t="n">
        <x:f>MAX(0,AC342*(1+EXP((LN(1+'Monte Carlo'!$K$10)-0.5*'Monte Carlo'!$K$12^2)+'Monte Carlo'!$K$12*((RAND()+RAND()+RAND()+RAND()+RAND()+RAND()+RAND()+RAND()+RAND()+RAND()+RAND()+RAND())-6))-1)+AD$15)</x:f>
        <x:v>1672340.268277808</x:v>
      </x:c>
      <x:c r="AE342" s="97" t="n">
        <x:f>MAX(0,AD342*(1+EXP((LN(1+'Monte Carlo'!$K$10)-0.5*'Monte Carlo'!$K$12^2)+'Monte Carlo'!$K$12*((RAND()+RAND()+RAND()+RAND()+RAND()+RAND()+RAND()+RAND()+RAND()+RAND()+RAND()+RAND())-6))-1)+AE$15)</x:f>
        <x:v>1834056.2105771436</x:v>
      </x:c>
      <x:c r="AF342" s="97" t="n">
        <x:f>MAX(0,AE342*(1+EXP((LN(1+'Monte Carlo'!$K$10)-0.5*'Monte Carlo'!$K$12^2)+'Monte Carlo'!$K$12*((RAND()+RAND()+RAND()+RAND()+RAND()+RAND()+RAND()+RAND()+RAND()+RAND()+RAND()+RAND())-6))-1)+AF$15)</x:f>
        <x:v>1533180.237097828</x:v>
      </x:c>
      <x:c r="AG342" s="97" t="n">
        <x:f t="shared" ref="AG342:AG405" si="7">MIN(B342:AF342)</x:f>
        <x:v>721293.8504430201</x:v>
      </x:c>
    </x:row>
    <x:row r="343">
      <x:c r="A343" s="93">
        <x:v>322</x:v>
      </x:c>
      <x:c r="B343" s="97" t="n">
        <x:f>IF(AND(UPPER('Monte Carlo'!$K$4)="YES",'Monte Carlo'!$K$5&gt;0),'Monte Carlo'!$K$13,Liquidity_30Y!$C$14)</x:f>
        <x:v>1029031.25</x:v>
      </x:c>
      <x:c r="C343" s="97" t="n">
        <x:f>MAX(0,B343*(1+EXP((LN(1+'Monte Carlo'!$K$10)-0.5*'Monte Carlo'!$K$12^2)+'Monte Carlo'!$K$12*((RAND()+RAND()+RAND()+RAND()+RAND()+RAND()+RAND()+RAND()+RAND()+RAND()+RAND()+RAND())-6))-1)+C$15)</x:f>
        <x:v>1124622.4326440091</x:v>
      </x:c>
      <x:c r="D343" s="97" t="n">
        <x:f>MAX(0,C343*(1+EXP((LN(1+'Monte Carlo'!$K$10)-0.5*'Monte Carlo'!$K$12^2)+'Monte Carlo'!$K$12*((RAND()+RAND()+RAND()+RAND()+RAND()+RAND()+RAND()+RAND()+RAND()+RAND()+RAND()+RAND())-6))-1)+D$15)</x:f>
        <x:v>1272455.1477945498</x:v>
      </x:c>
      <x:c r="E343" s="97" t="n">
        <x:f>MAX(0,D343*(1+EXP((LN(1+'Monte Carlo'!$K$10)-0.5*'Monte Carlo'!$K$12^2)+'Monte Carlo'!$K$12*((RAND()+RAND()+RAND()+RAND()+RAND()+RAND()+RAND()+RAND()+RAND()+RAND()+RAND()+RAND())-6))-1)+E$15)</x:f>
        <x:v>1469943.5711650704</x:v>
      </x:c>
      <x:c r="F343" s="97" t="n">
        <x:f>MAX(0,E343*(1+EXP((LN(1+'Monte Carlo'!$K$10)-0.5*'Monte Carlo'!$K$12^2)+'Monte Carlo'!$K$12*((RAND()+RAND()+RAND()+RAND()+RAND()+RAND()+RAND()+RAND()+RAND()+RAND()+RAND()+RAND())-6))-1)+F$15)</x:f>
        <x:v>1675363.7248069693</x:v>
      </x:c>
      <x:c r="G343" s="97" t="n">
        <x:f>MAX(0,F343*(1+EXP((LN(1+'Monte Carlo'!$K$10)-0.5*'Monte Carlo'!$K$12^2)+'Monte Carlo'!$K$12*((RAND()+RAND()+RAND()+RAND()+RAND()+RAND()+RAND()+RAND()+RAND()+RAND()+RAND()+RAND())-6))-1)+G$15)</x:f>
        <x:v>1531737.3778476384</x:v>
      </x:c>
      <x:c r="H343" s="97" t="n">
        <x:f>MAX(0,G343*(1+EXP((LN(1+'Monte Carlo'!$K$10)-0.5*'Monte Carlo'!$K$12^2)+'Monte Carlo'!$K$12*((RAND()+RAND()+RAND()+RAND()+RAND()+RAND()+RAND()+RAND()+RAND()+RAND()+RAND()+RAND())-6))-1)+H$15)</x:f>
        <x:v>1739903.5635373509</x:v>
      </x:c>
      <x:c r="I343" s="97" t="n">
        <x:f>MAX(0,H343*(1+EXP((LN(1+'Monte Carlo'!$K$10)-0.5*'Monte Carlo'!$K$12^2)+'Monte Carlo'!$K$12*((RAND()+RAND()+RAND()+RAND()+RAND()+RAND()+RAND()+RAND()+RAND()+RAND()+RAND()+RAND())-6))-1)+I$15)</x:f>
        <x:v>1655337.1317864608</x:v>
      </x:c>
      <x:c r="J343" s="97" t="n">
        <x:f>MAX(0,I343*(1+EXP((LN(1+'Monte Carlo'!$K$10)-0.5*'Monte Carlo'!$K$12^2)+'Monte Carlo'!$K$12*((RAND()+RAND()+RAND()+RAND()+RAND()+RAND()+RAND()+RAND()+RAND()+RAND()+RAND()+RAND())-6))-1)+J$15)</x:f>
        <x:v>1665833.6295420285</x:v>
      </x:c>
      <x:c r="K343" s="97" t="n">
        <x:f>MAX(0,J343*(1+EXP((LN(1+'Monte Carlo'!$K$10)-0.5*'Monte Carlo'!$K$12^2)+'Monte Carlo'!$K$12*((RAND()+RAND()+RAND()+RAND()+RAND()+RAND()+RAND()+RAND()+RAND()+RAND()+RAND()+RAND())-6))-1)+K$15)</x:f>
        <x:v>1626049.7649235474</x:v>
      </x:c>
      <x:c r="L343" s="97" t="n">
        <x:f>MAX(0,K343*(1+EXP((LN(1+'Monte Carlo'!$K$10)-0.5*'Monte Carlo'!$K$12^2)+'Monte Carlo'!$K$12*((RAND()+RAND()+RAND()+RAND()+RAND()+RAND()+RAND()+RAND()+RAND()+RAND()+RAND()+RAND())-6))-1)+L$15)</x:f>
        <x:v>1743535.9429364607</x:v>
      </x:c>
      <x:c r="M343" s="97" t="n">
        <x:f>MAX(0,L343*(1+EXP((LN(1+'Monte Carlo'!$K$10)-0.5*'Monte Carlo'!$K$12^2)+'Monte Carlo'!$K$12*((RAND()+RAND()+RAND()+RAND()+RAND()+RAND()+RAND()+RAND()+RAND()+RAND()+RAND()+RAND())-6))-1)+M$15)</x:f>
        <x:v>1759708.4779744043</x:v>
      </x:c>
      <x:c r="N343" s="97" t="n">
        <x:f>MAX(0,M343*(1+EXP((LN(1+'Monte Carlo'!$K$10)-0.5*'Monte Carlo'!$K$12^2)+'Monte Carlo'!$K$12*((RAND()+RAND()+RAND()+RAND()+RAND()+RAND()+RAND()+RAND()+RAND()+RAND()+RAND()+RAND())-6))-1)+N$15)</x:f>
        <x:v>2295827.3473606906</x:v>
      </x:c>
      <x:c r="O343" s="97" t="n">
        <x:f>MAX(0,N343*(1+EXP((LN(1+'Monte Carlo'!$K$10)-0.5*'Monte Carlo'!$K$12^2)+'Monte Carlo'!$K$12*((RAND()+RAND()+RAND()+RAND()+RAND()+RAND()+RAND()+RAND()+RAND()+RAND()+RAND()+RAND())-6))-1)+O$15)</x:f>
        <x:v>2375696.1159748845</x:v>
      </x:c>
      <x:c r="P343" s="97" t="n">
        <x:f>MAX(0,O343*(1+EXP((LN(1+'Monte Carlo'!$K$10)-0.5*'Monte Carlo'!$K$12^2)+'Monte Carlo'!$K$12*((RAND()+RAND()+RAND()+RAND()+RAND()+RAND()+RAND()+RAND()+RAND()+RAND()+RAND()+RAND())-6))-1)+P$15)</x:f>
        <x:v>3644892.221450005</x:v>
      </x:c>
      <x:c r="Q343" s="97" t="n">
        <x:f>MAX(0,P343*(1+EXP((LN(1+'Monte Carlo'!$K$10)-0.5*'Monte Carlo'!$K$12^2)+'Monte Carlo'!$K$12*((RAND()+RAND()+RAND()+RAND()+RAND()+RAND()+RAND()+RAND()+RAND()+RAND()+RAND()+RAND())-6))-1)+Q$15)</x:f>
        <x:v>3884827.5785267167</x:v>
      </x:c>
      <x:c r="R343" s="97" t="n">
        <x:f>MAX(0,Q343*(1+EXP((LN(1+'Monte Carlo'!$K$10)-0.5*'Monte Carlo'!$K$12^2)+'Monte Carlo'!$K$12*((RAND()+RAND()+RAND()+RAND()+RAND()+RAND()+RAND()+RAND()+RAND()+RAND()+RAND()+RAND())-6))-1)+R$15)</x:f>
        <x:v>4822351.842265167</x:v>
      </x:c>
      <x:c r="S343" s="97" t="n">
        <x:f>MAX(0,R343*(1+EXP((LN(1+'Monte Carlo'!$K$10)-0.5*'Monte Carlo'!$K$12^2)+'Monte Carlo'!$K$12*((RAND()+RAND()+RAND()+RAND()+RAND()+RAND()+RAND()+RAND()+RAND()+RAND()+RAND()+RAND())-6))-1)+S$15)</x:f>
        <x:v>5205091.365086527</x:v>
      </x:c>
      <x:c r="T343" s="97" t="n">
        <x:f>MAX(0,S343*(1+EXP((LN(1+'Monte Carlo'!$K$10)-0.5*'Monte Carlo'!$K$12^2)+'Monte Carlo'!$K$12*((RAND()+RAND()+RAND()+RAND()+RAND()+RAND()+RAND()+RAND()+RAND()+RAND()+RAND()+RAND())-6))-1)+T$15)</x:f>
        <x:v>5633130.263357036</x:v>
      </x:c>
      <x:c r="U343" s="97" t="n">
        <x:f>MAX(0,T343*(1+EXP((LN(1+'Monte Carlo'!$K$10)-0.5*'Monte Carlo'!$K$12^2)+'Monte Carlo'!$K$12*((RAND()+RAND()+RAND()+RAND()+RAND()+RAND()+RAND()+RAND()+RAND()+RAND()+RAND()+RAND())-6))-1)+U$15)</x:f>
        <x:v>6424141.355452863</x:v>
      </x:c>
      <x:c r="V343" s="97" t="n">
        <x:f>MAX(0,U343*(1+EXP((LN(1+'Monte Carlo'!$K$10)-0.5*'Monte Carlo'!$K$12^2)+'Monte Carlo'!$K$12*((RAND()+RAND()+RAND()+RAND()+RAND()+RAND()+RAND()+RAND()+RAND()+RAND()+RAND()+RAND())-6))-1)+V$15)</x:f>
        <x:v>8758087.157614239</x:v>
      </x:c>
      <x:c r="W343" s="97" t="n">
        <x:f>MAX(0,V343*(1+EXP((LN(1+'Monte Carlo'!$K$10)-0.5*'Monte Carlo'!$K$12^2)+'Monte Carlo'!$K$12*((RAND()+RAND()+RAND()+RAND()+RAND()+RAND()+RAND()+RAND()+RAND()+RAND()+RAND()+RAND())-6))-1)+W$15)</x:f>
        <x:v>8756226.725292003</x:v>
      </x:c>
      <x:c r="X343" s="97" t="n">
        <x:f>MAX(0,W343*(1+EXP((LN(1+'Monte Carlo'!$K$10)-0.5*'Monte Carlo'!$K$12^2)+'Monte Carlo'!$K$12*((RAND()+RAND()+RAND()+RAND()+RAND()+RAND()+RAND()+RAND()+RAND()+RAND()+RAND()+RAND())-6))-1)+X$15)</x:f>
        <x:v>8643213.859642511</x:v>
      </x:c>
      <x:c r="Y343" s="97" t="n">
        <x:f>MAX(0,X343*(1+EXP((LN(1+'Monte Carlo'!$K$10)-0.5*'Monte Carlo'!$K$12^2)+'Monte Carlo'!$K$12*((RAND()+RAND()+RAND()+RAND()+RAND()+RAND()+RAND()+RAND()+RAND()+RAND()+RAND()+RAND())-6))-1)+Y$15)</x:f>
        <x:v>9091429.321613086</x:v>
      </x:c>
      <x:c r="Z343" s="97" t="n">
        <x:f>MAX(0,Y343*(1+EXP((LN(1+'Monte Carlo'!$K$10)-0.5*'Monte Carlo'!$K$12^2)+'Monte Carlo'!$K$12*((RAND()+RAND()+RAND()+RAND()+RAND()+RAND()+RAND()+RAND()+RAND()+RAND()+RAND()+RAND())-6))-1)+Z$15)</x:f>
        <x:v>9911004.354428688</x:v>
      </x:c>
      <x:c r="AA343" s="97" t="n">
        <x:f>MAX(0,Z343*(1+EXP((LN(1+'Monte Carlo'!$K$10)-0.5*'Monte Carlo'!$K$12^2)+'Monte Carlo'!$K$12*((RAND()+RAND()+RAND()+RAND()+RAND()+RAND()+RAND()+RAND()+RAND()+RAND()+RAND()+RAND())-6))-1)+AA$15)</x:f>
        <x:v>9647382.717501936</x:v>
      </x:c>
      <x:c r="AB343" s="97" t="n">
        <x:f>MAX(0,AA343*(1+EXP((LN(1+'Monte Carlo'!$K$10)-0.5*'Monte Carlo'!$K$12^2)+'Monte Carlo'!$K$12*((RAND()+RAND()+RAND()+RAND()+RAND()+RAND()+RAND()+RAND()+RAND()+RAND()+RAND()+RAND())-6))-1)+AB$15)</x:f>
        <x:v>10973492.911452567</x:v>
      </x:c>
      <x:c r="AC343" s="97" t="n">
        <x:f>MAX(0,AB343*(1+EXP((LN(1+'Monte Carlo'!$K$10)-0.5*'Monte Carlo'!$K$12^2)+'Monte Carlo'!$K$12*((RAND()+RAND()+RAND()+RAND()+RAND()+RAND()+RAND()+RAND()+RAND()+RAND()+RAND()+RAND())-6))-1)+AC$15)</x:f>
        <x:v>9573493.134065688</x:v>
      </x:c>
      <x:c r="AD343" s="97" t="n">
        <x:f>MAX(0,AC343*(1+EXP((LN(1+'Monte Carlo'!$K$10)-0.5*'Monte Carlo'!$K$12^2)+'Monte Carlo'!$K$12*((RAND()+RAND()+RAND()+RAND()+RAND()+RAND()+RAND()+RAND()+RAND()+RAND()+RAND()+RAND())-6))-1)+AD$15)</x:f>
        <x:v>13759168.800953304</x:v>
      </x:c>
      <x:c r="AE343" s="97" t="n">
        <x:f>MAX(0,AD343*(1+EXP((LN(1+'Monte Carlo'!$K$10)-0.5*'Monte Carlo'!$K$12^2)+'Monte Carlo'!$K$12*((RAND()+RAND()+RAND()+RAND()+RAND()+RAND()+RAND()+RAND()+RAND()+RAND()+RAND()+RAND())-6))-1)+AE$15)</x:f>
        <x:v>13230800.08121638</x:v>
      </x:c>
      <x:c r="AF343" s="97" t="n">
        <x:f>MAX(0,AE343*(1+EXP((LN(1+'Monte Carlo'!$K$10)-0.5*'Monte Carlo'!$K$12^2)+'Monte Carlo'!$K$12*((RAND()+RAND()+RAND()+RAND()+RAND()+RAND()+RAND()+RAND()+RAND()+RAND()+RAND()+RAND())-6))-1)+AF$15)</x:f>
        <x:v>15208941.615253668</x:v>
      </x:c>
      <x:c r="AG343" s="97">
        <x:f t="shared" si="7"/>
        <x:v>906996.10335868341</x:v>
      </x:c>
    </x:row>
    <x:row r="344">
      <x:c r="A344" s="93">
        <x:v>323</x:v>
      </x:c>
      <x:c r="B344" s="97" t="n">
        <x:f>IF(AND(UPPER('Monte Carlo'!$K$4)="YES",'Monte Carlo'!$K$5&gt;0),'Monte Carlo'!$K$13,Liquidity_30Y!$C$14)</x:f>
        <x:v>1029031.25</x:v>
      </x:c>
      <x:c r="C344" s="97" t="n">
        <x:f>MAX(0,B344*(1+EXP((LN(1+'Monte Carlo'!$K$10)-0.5*'Monte Carlo'!$K$12^2)+'Monte Carlo'!$K$12*((RAND()+RAND()+RAND()+RAND()+RAND()+RAND()+RAND()+RAND()+RAND()+RAND()+RAND()+RAND())-6))-1)+C$15)</x:f>
        <x:v>1123764.1542568742</x:v>
      </x:c>
      <x:c r="D344" s="97" t="n">
        <x:f>MAX(0,C344*(1+EXP((LN(1+'Monte Carlo'!$K$10)-0.5*'Monte Carlo'!$K$12^2)+'Monte Carlo'!$K$12*((RAND()+RAND()+RAND()+RAND()+RAND()+RAND()+RAND()+RAND()+RAND()+RAND()+RAND()+RAND())-6))-1)+D$15)</x:f>
        <x:v>1308237.5600253907</x:v>
      </x:c>
      <x:c r="E344" s="97" t="n">
        <x:f>MAX(0,D344*(1+EXP((LN(1+'Monte Carlo'!$K$10)-0.5*'Monte Carlo'!$K$12^2)+'Monte Carlo'!$K$12*((RAND()+RAND()+RAND()+RAND()+RAND()+RAND()+RAND()+RAND()+RAND()+RAND()+RAND()+RAND())-6))-1)+E$15)</x:f>
        <x:v>1745883.4215075972</x:v>
      </x:c>
      <x:c r="F344" s="97" t="n">
        <x:f>MAX(0,E344*(1+EXP((LN(1+'Monte Carlo'!$K$10)-0.5*'Monte Carlo'!$K$12^2)+'Monte Carlo'!$K$12*((RAND()+RAND()+RAND()+RAND()+RAND()+RAND()+RAND()+RAND()+RAND()+RAND()+RAND()+RAND())-6))-1)+F$15)</x:f>
        <x:v>1641506.8651082397</x:v>
      </x:c>
      <x:c r="G344" s="97" t="n">
        <x:f>MAX(0,F344*(1+EXP((LN(1+'Monte Carlo'!$K$10)-0.5*'Monte Carlo'!$K$12^2)+'Monte Carlo'!$K$12*((RAND()+RAND()+RAND()+RAND()+RAND()+RAND()+RAND()+RAND()+RAND()+RAND()+RAND()+RAND())-6))-1)+G$15)</x:f>
        <x:v>1572498.67435166</x:v>
      </x:c>
      <x:c r="H344" s="97" t="n">
        <x:f>MAX(0,G344*(1+EXP((LN(1+'Monte Carlo'!$K$10)-0.5*'Monte Carlo'!$K$12^2)+'Monte Carlo'!$K$12*((RAND()+RAND()+RAND()+RAND()+RAND()+RAND()+RAND()+RAND()+RAND()+RAND()+RAND()+RAND())-6))-1)+H$15)</x:f>
        <x:v>1640367.0547050107</x:v>
      </x:c>
      <x:c r="I344" s="97" t="n">
        <x:f>MAX(0,H344*(1+EXP((LN(1+'Monte Carlo'!$K$10)-0.5*'Monte Carlo'!$K$12^2)+'Monte Carlo'!$K$12*((RAND()+RAND()+RAND()+RAND()+RAND()+RAND()+RAND()+RAND()+RAND()+RAND()+RAND()+RAND())-6))-1)+I$15)</x:f>
        <x:v>1568251.3624581066</x:v>
      </x:c>
      <x:c r="J344" s="97" t="n">
        <x:f>MAX(0,I344*(1+EXP((LN(1+'Monte Carlo'!$K$10)-0.5*'Monte Carlo'!$K$12^2)+'Monte Carlo'!$K$12*((RAND()+RAND()+RAND()+RAND()+RAND()+RAND()+RAND()+RAND()+RAND()+RAND()+RAND()+RAND())-6))-1)+J$15)</x:f>
        <x:v>1411608.4719360275</x:v>
      </x:c>
      <x:c r="K344" s="97" t="n">
        <x:f>MAX(0,J344*(1+EXP((LN(1+'Monte Carlo'!$K$10)-0.5*'Monte Carlo'!$K$12^2)+'Monte Carlo'!$K$12*((RAND()+RAND()+RAND()+RAND()+RAND()+RAND()+RAND()+RAND()+RAND()+RAND()+RAND()+RAND())-6))-1)+K$15)</x:f>
        <x:v>1370580.6485750298</x:v>
      </x:c>
      <x:c r="L344" s="97" t="n">
        <x:f>MAX(0,K344*(1+EXP((LN(1+'Monte Carlo'!$K$10)-0.5*'Monte Carlo'!$K$12^2)+'Monte Carlo'!$K$12*((RAND()+RAND()+RAND()+RAND()+RAND()+RAND()+RAND()+RAND()+RAND()+RAND()+RAND()+RAND())-6))-1)+L$15)</x:f>
        <x:v>1130984.39450024</x:v>
      </x:c>
      <x:c r="M344" s="97" t="n">
        <x:f>MAX(0,L344*(1+EXP((LN(1+'Monte Carlo'!$K$10)-0.5*'Monte Carlo'!$K$12^2)+'Monte Carlo'!$K$12*((RAND()+RAND()+RAND()+RAND()+RAND()+RAND()+RAND()+RAND()+RAND()+RAND()+RAND()+RAND())-6))-1)+M$15)</x:f>
        <x:v>1418285.3135568628</x:v>
      </x:c>
      <x:c r="N344" s="97" t="n">
        <x:f>MAX(0,M344*(1+EXP((LN(1+'Monte Carlo'!$K$10)-0.5*'Monte Carlo'!$K$12^2)+'Monte Carlo'!$K$12*((RAND()+RAND()+RAND()+RAND()+RAND()+RAND()+RAND()+RAND()+RAND()+RAND()+RAND()+RAND())-6))-1)+N$15)</x:f>
        <x:v>1680293.0006014707</x:v>
      </x:c>
      <x:c r="O344" s="97" t="n">
        <x:f>MAX(0,N344*(1+EXP((LN(1+'Monte Carlo'!$K$10)-0.5*'Monte Carlo'!$K$12^2)+'Monte Carlo'!$K$12*((RAND()+RAND()+RAND()+RAND()+RAND()+RAND()+RAND()+RAND()+RAND()+RAND()+RAND()+RAND())-6))-1)+O$15)</x:f>
        <x:v>1517973.6426872166</x:v>
      </x:c>
      <x:c r="P344" s="97" t="n">
        <x:f>MAX(0,O344*(1+EXP((LN(1+'Monte Carlo'!$K$10)-0.5*'Monte Carlo'!$K$12^2)+'Monte Carlo'!$K$12*((RAND()+RAND()+RAND()+RAND()+RAND()+RAND()+RAND()+RAND()+RAND()+RAND()+RAND()+RAND())-6))-1)+P$15)</x:f>
        <x:v>1414614.5580908705</x:v>
      </x:c>
      <x:c r="Q344" s="97" t="n">
        <x:f>MAX(0,P344*(1+EXP((LN(1+'Monte Carlo'!$K$10)-0.5*'Monte Carlo'!$K$12^2)+'Monte Carlo'!$K$12*((RAND()+RAND()+RAND()+RAND()+RAND()+RAND()+RAND()+RAND()+RAND()+RAND()+RAND()+RAND())-6))-1)+Q$15)</x:f>
        <x:v>1138386.685578289</x:v>
      </x:c>
      <x:c r="R344" s="97" t="n">
        <x:f>MAX(0,Q344*(1+EXP((LN(1+'Monte Carlo'!$K$10)-0.5*'Monte Carlo'!$K$12^2)+'Monte Carlo'!$K$12*((RAND()+RAND()+RAND()+RAND()+RAND()+RAND()+RAND()+RAND()+RAND()+RAND()+RAND()+RAND())-6))-1)+R$15)</x:f>
        <x:v>932438.8651832261</x:v>
      </x:c>
      <x:c r="S344" s="97" t="n">
        <x:f>MAX(0,R344*(1+EXP((LN(1+'Monte Carlo'!$K$10)-0.5*'Monte Carlo'!$K$12^2)+'Monte Carlo'!$K$12*((RAND()+RAND()+RAND()+RAND()+RAND()+RAND()+RAND()+RAND()+RAND()+RAND()+RAND()+RAND())-6))-1)+S$15)</x:f>
        <x:v>842442.0499494385</x:v>
      </x:c>
      <x:c r="T344" s="97" t="n">
        <x:f>MAX(0,S344*(1+EXP((LN(1+'Monte Carlo'!$K$10)-0.5*'Monte Carlo'!$K$12^2)+'Monte Carlo'!$K$12*((RAND()+RAND()+RAND()+RAND()+RAND()+RAND()+RAND()+RAND()+RAND()+RAND()+RAND()+RAND())-6))-1)+T$15)</x:f>
        <x:v>882918.6750871046</x:v>
      </x:c>
      <x:c r="U344" s="97" t="n">
        <x:f>MAX(0,T344*(1+EXP((LN(1+'Monte Carlo'!$K$10)-0.5*'Monte Carlo'!$K$12^2)+'Monte Carlo'!$K$12*((RAND()+RAND()+RAND()+RAND()+RAND()+RAND()+RAND()+RAND()+RAND()+RAND()+RAND()+RAND())-6))-1)+U$15)</x:f>
        <x:v>684220.0430214361</x:v>
      </x:c>
      <x:c r="V344" s="97" t="n">
        <x:f>MAX(0,U344*(1+EXP((LN(1+'Monte Carlo'!$K$10)-0.5*'Monte Carlo'!$K$12^2)+'Monte Carlo'!$K$12*((RAND()+RAND()+RAND()+RAND()+RAND()+RAND()+RAND()+RAND()+RAND()+RAND()+RAND()+RAND())-6))-1)+V$15)</x:f>
        <x:v>661360.3375877859</x:v>
      </x:c>
      <x:c r="W344" s="97" t="n">
        <x:f>MAX(0,V344*(1+EXP((LN(1+'Monte Carlo'!$K$10)-0.5*'Monte Carlo'!$K$12^2)+'Monte Carlo'!$K$12*((RAND()+RAND()+RAND()+RAND()+RAND()+RAND()+RAND()+RAND()+RAND()+RAND()+RAND()+RAND())-6))-1)+W$15)</x:f>
        <x:v>802894.8854270437</x:v>
      </x:c>
      <x:c r="X344" s="97" t="n">
        <x:f>MAX(0,W344*(1+EXP((LN(1+'Monte Carlo'!$K$10)-0.5*'Monte Carlo'!$K$12^2)+'Monte Carlo'!$K$12*((RAND()+RAND()+RAND()+RAND()+RAND()+RAND()+RAND()+RAND()+RAND()+RAND()+RAND()+RAND())-6))-1)+X$15)</x:f>
        <x:v>930030.1482360491</x:v>
      </x:c>
      <x:c r="Y344" s="97" t="n">
        <x:f>MAX(0,X344*(1+EXP((LN(1+'Monte Carlo'!$K$10)-0.5*'Monte Carlo'!$K$12^2)+'Monte Carlo'!$K$12*((RAND()+RAND()+RAND()+RAND()+RAND()+RAND()+RAND()+RAND()+RAND()+RAND()+RAND()+RAND())-6))-1)+Y$15)</x:f>
        <x:v>990932.6676645812</x:v>
      </x:c>
      <x:c r="Z344" s="97" t="n">
        <x:f>MAX(0,Y344*(1+EXP((LN(1+'Monte Carlo'!$K$10)-0.5*'Monte Carlo'!$K$12^2)+'Monte Carlo'!$K$12*((RAND()+RAND()+RAND()+RAND()+RAND()+RAND()+RAND()+RAND()+RAND()+RAND()+RAND()+RAND())-6))-1)+Z$15)</x:f>
        <x:v>986739.1811122359</x:v>
      </x:c>
      <x:c r="AA344" s="97" t="n">
        <x:f>MAX(0,Z344*(1+EXP((LN(1+'Monte Carlo'!$K$10)-0.5*'Monte Carlo'!$K$12^2)+'Monte Carlo'!$K$12*((RAND()+RAND()+RAND()+RAND()+RAND()+RAND()+RAND()+RAND()+RAND()+RAND()+RAND()+RAND())-6))-1)+AA$15)</x:f>
        <x:v>1185058.4733577862</x:v>
      </x:c>
      <x:c r="AB344" s="97" t="n">
        <x:f>MAX(0,AA344*(1+EXP((LN(1+'Monte Carlo'!$K$10)-0.5*'Monte Carlo'!$K$12^2)+'Monte Carlo'!$K$12*((RAND()+RAND()+RAND()+RAND()+RAND()+RAND()+RAND()+RAND()+RAND()+RAND()+RAND()+RAND())-6))-1)+AB$15)</x:f>
        <x:v>1263310.5148836935</x:v>
      </x:c>
      <x:c r="AC344" s="97" t="n">
        <x:f>MAX(0,AB344*(1+EXP((LN(1+'Monte Carlo'!$K$10)-0.5*'Monte Carlo'!$K$12^2)+'Monte Carlo'!$K$12*((RAND()+RAND()+RAND()+RAND()+RAND()+RAND()+RAND()+RAND()+RAND()+RAND()+RAND()+RAND())-6))-1)+AC$15)</x:f>
        <x:v>1432124.3982883492</x:v>
      </x:c>
      <x:c r="AD344" s="97" t="n">
        <x:f>MAX(0,AC344*(1+EXP((LN(1+'Monte Carlo'!$K$10)-0.5*'Monte Carlo'!$K$12^2)+'Monte Carlo'!$K$12*((RAND()+RAND()+RAND()+RAND()+RAND()+RAND()+RAND()+RAND()+RAND()+RAND()+RAND()+RAND())-6))-1)+AD$15)</x:f>
        <x:v>1948587.0359010985</x:v>
      </x:c>
      <x:c r="AE344" s="97" t="n">
        <x:f>MAX(0,AD344*(1+EXP((LN(1+'Monte Carlo'!$K$10)-0.5*'Monte Carlo'!$K$12^2)+'Monte Carlo'!$K$12*((RAND()+RAND()+RAND()+RAND()+RAND()+RAND()+RAND()+RAND()+RAND()+RAND()+RAND()+RAND())-6))-1)+AE$15)</x:f>
        <x:v>2364325.476820052</x:v>
      </x:c>
      <x:c r="AF344" s="97" t="n">
        <x:f>MAX(0,AE344*(1+EXP((LN(1+'Monte Carlo'!$K$10)-0.5*'Monte Carlo'!$K$12^2)+'Monte Carlo'!$K$12*((RAND()+RAND()+RAND()+RAND()+RAND()+RAND()+RAND()+RAND()+RAND()+RAND()+RAND()+RAND())-6))-1)+AF$15)</x:f>
        <x:v>2345447.5440456243</x:v>
      </x:c>
      <x:c r="AG344" s="97">
        <x:f t="shared" si="7"/>
        <x:v>896447.22875964339</x:v>
      </x:c>
    </x:row>
    <x:row r="345">
      <x:c r="A345" s="93">
        <x:v>324</x:v>
      </x:c>
      <x:c r="B345" s="97" t="n">
        <x:f>IF(AND(UPPER('Monte Carlo'!$K$4)="YES",'Monte Carlo'!$K$5&gt;0),'Monte Carlo'!$K$13,Liquidity_30Y!$C$14)</x:f>
        <x:v>1029031.25</x:v>
      </x:c>
      <x:c r="C345" s="97" t="n">
        <x:f>MAX(0,B345*(1+EXP((LN(1+'Monte Carlo'!$K$10)-0.5*'Monte Carlo'!$K$12^2)+'Monte Carlo'!$K$12*((RAND()+RAND()+RAND()+RAND()+RAND()+RAND()+RAND()+RAND()+RAND()+RAND()+RAND()+RAND())-6))-1)+C$15)</x:f>
        <x:v>1208627.7529213666</x:v>
      </x:c>
      <x:c r="D345" s="97" t="n">
        <x:f>MAX(0,C345*(1+EXP((LN(1+'Monte Carlo'!$K$10)-0.5*'Monte Carlo'!$K$12^2)+'Monte Carlo'!$K$12*((RAND()+RAND()+RAND()+RAND()+RAND()+RAND()+RAND()+RAND()+RAND()+RAND()+RAND()+RAND())-6))-1)+D$15)</x:f>
        <x:v>1384725.5004258761</x:v>
      </x:c>
      <x:c r="E345" s="97" t="n">
        <x:f>MAX(0,D345*(1+EXP((LN(1+'Monte Carlo'!$K$10)-0.5*'Monte Carlo'!$K$12^2)+'Monte Carlo'!$K$12*((RAND()+RAND()+RAND()+RAND()+RAND()+RAND()+RAND()+RAND()+RAND()+RAND()+RAND()+RAND())-6))-1)+E$15)</x:f>
        <x:v>1819005.5109522534</x:v>
      </x:c>
      <x:c r="F345" s="97" t="n">
        <x:f>MAX(0,E345*(1+EXP((LN(1+'Monte Carlo'!$K$10)-0.5*'Monte Carlo'!$K$12^2)+'Monte Carlo'!$K$12*((RAND()+RAND()+RAND()+RAND()+RAND()+RAND()+RAND()+RAND()+RAND()+RAND()+RAND()+RAND())-6))-1)+F$15)</x:f>
        <x:v>1702587.0115337335</x:v>
      </x:c>
      <x:c r="G345" s="97" t="n">
        <x:f>MAX(0,F345*(1+EXP((LN(1+'Monte Carlo'!$K$10)-0.5*'Monte Carlo'!$K$12^2)+'Monte Carlo'!$K$12*((RAND()+RAND()+RAND()+RAND()+RAND()+RAND()+RAND()+RAND()+RAND()+RAND()+RAND()+RAND())-6))-1)+G$15)</x:f>
        <x:v>1790982.6516800297</x:v>
      </x:c>
      <x:c r="H345" s="97" t="n">
        <x:f>MAX(0,G345*(1+EXP((LN(1+'Monte Carlo'!$K$10)-0.5*'Monte Carlo'!$K$12^2)+'Monte Carlo'!$K$12*((RAND()+RAND()+RAND()+RAND()+RAND()+RAND()+RAND()+RAND()+RAND()+RAND()+RAND()+RAND())-6))-1)+H$15)</x:f>
        <x:v>1528114.3861236072</x:v>
      </x:c>
      <x:c r="I345" s="97" t="n">
        <x:f>MAX(0,H345*(1+EXP((LN(1+'Monte Carlo'!$K$10)-0.5*'Monte Carlo'!$K$12^2)+'Monte Carlo'!$K$12*((RAND()+RAND()+RAND()+RAND()+RAND()+RAND()+RAND()+RAND()+RAND()+RAND()+RAND()+RAND())-6))-1)+I$15)</x:f>
        <x:v>1193402.664384981</x:v>
      </x:c>
      <x:c r="J345" s="97" t="n">
        <x:f>MAX(0,I345*(1+EXP((LN(1+'Monte Carlo'!$K$10)-0.5*'Monte Carlo'!$K$12^2)+'Monte Carlo'!$K$12*((RAND()+RAND()+RAND()+RAND()+RAND()+RAND()+RAND()+RAND()+RAND()+RAND()+RAND()+RAND())-6))-1)+J$15)</x:f>
        <x:v>1022992.7538921986</x:v>
      </x:c>
      <x:c r="K345" s="97" t="n">
        <x:f>MAX(0,J345*(1+EXP((LN(1+'Monte Carlo'!$K$10)-0.5*'Monte Carlo'!$K$12^2)+'Monte Carlo'!$K$12*((RAND()+RAND()+RAND()+RAND()+RAND()+RAND()+RAND()+RAND()+RAND()+RAND()+RAND()+RAND())-6))-1)+K$15)</x:f>
        <x:v>937797.3256351904</x:v>
      </x:c>
      <x:c r="L345" s="97" t="n">
        <x:f>MAX(0,K345*(1+EXP((LN(1+'Monte Carlo'!$K$10)-0.5*'Monte Carlo'!$K$12^2)+'Monte Carlo'!$K$12*((RAND()+RAND()+RAND()+RAND()+RAND()+RAND()+RAND()+RAND()+RAND()+RAND()+RAND()+RAND())-6))-1)+L$15)</x:f>
        <x:v>1250850.173220253</x:v>
      </x:c>
      <x:c r="M345" s="97" t="n">
        <x:f>MAX(0,L345*(1+EXP((LN(1+'Monte Carlo'!$K$10)-0.5*'Monte Carlo'!$K$12^2)+'Monte Carlo'!$K$12*((RAND()+RAND()+RAND()+RAND()+RAND()+RAND()+RAND()+RAND()+RAND()+RAND()+RAND()+RAND())-6))-1)+M$15)</x:f>
        <x:v>1331693.877472748</x:v>
      </x:c>
      <x:c r="N345" s="97" t="n">
        <x:f>MAX(0,M345*(1+EXP((LN(1+'Monte Carlo'!$K$10)-0.5*'Monte Carlo'!$K$12^2)+'Monte Carlo'!$K$12*((RAND()+RAND()+RAND()+RAND()+RAND()+RAND()+RAND()+RAND()+RAND()+RAND()+RAND()+RAND())-6))-1)+N$15)</x:f>
        <x:v>1625383.0952617847</x:v>
      </x:c>
      <x:c r="O345" s="97" t="n">
        <x:f>MAX(0,N345*(1+EXP((LN(1+'Monte Carlo'!$K$10)-0.5*'Monte Carlo'!$K$12^2)+'Monte Carlo'!$K$12*((RAND()+RAND()+RAND()+RAND()+RAND()+RAND()+RAND()+RAND()+RAND()+RAND()+RAND()+RAND())-6))-1)+O$15)</x:f>
        <x:v>1397163.7007705243</x:v>
      </x:c>
      <x:c r="P345" s="97" t="n">
        <x:f>MAX(0,O345*(1+EXP((LN(1+'Monte Carlo'!$K$10)-0.5*'Monte Carlo'!$K$12^2)+'Monte Carlo'!$K$12*((RAND()+RAND()+RAND()+RAND()+RAND()+RAND()+RAND()+RAND()+RAND()+RAND()+RAND()+RAND())-6))-1)+P$15)</x:f>
        <x:v>1068059.4814597138</x:v>
      </x:c>
      <x:c r="Q345" s="97" t="n">
        <x:f>MAX(0,P345*(1+EXP((LN(1+'Monte Carlo'!$K$10)-0.5*'Monte Carlo'!$K$12^2)+'Monte Carlo'!$K$12*((RAND()+RAND()+RAND()+RAND()+RAND()+RAND()+RAND()+RAND()+RAND()+RAND()+RAND()+RAND())-6))-1)+Q$15)</x:f>
        <x:v>1556526.1856466052</x:v>
      </x:c>
      <x:c r="R345" s="97" t="n">
        <x:f>MAX(0,Q345*(1+EXP((LN(1+'Monte Carlo'!$K$10)-0.5*'Monte Carlo'!$K$12^2)+'Monte Carlo'!$K$12*((RAND()+RAND()+RAND()+RAND()+RAND()+RAND()+RAND()+RAND()+RAND()+RAND()+RAND()+RAND())-6))-1)+R$15)</x:f>
        <x:v>2005311.6085018774</x:v>
      </x:c>
      <x:c r="S345" s="97" t="n">
        <x:f>MAX(0,R345*(1+EXP((LN(1+'Monte Carlo'!$K$10)-0.5*'Monte Carlo'!$K$12^2)+'Monte Carlo'!$K$12*((RAND()+RAND()+RAND()+RAND()+RAND()+RAND()+RAND()+RAND()+RAND()+RAND()+RAND()+RAND())-6))-1)+S$15)</x:f>
        <x:v>2267418.210637436</x:v>
      </x:c>
      <x:c r="T345" s="97" t="n">
        <x:f>MAX(0,S345*(1+EXP((LN(1+'Monte Carlo'!$K$10)-0.5*'Monte Carlo'!$K$12^2)+'Monte Carlo'!$K$12*((RAND()+RAND()+RAND()+RAND()+RAND()+RAND()+RAND()+RAND()+RAND()+RAND()+RAND()+RAND())-6))-1)+T$15)</x:f>
        <x:v>2648827.815354816</x:v>
      </x:c>
      <x:c r="U345" s="97" t="n">
        <x:f>MAX(0,T345*(1+EXP((LN(1+'Monte Carlo'!$K$10)-0.5*'Monte Carlo'!$K$12^2)+'Monte Carlo'!$K$12*((RAND()+RAND()+RAND()+RAND()+RAND()+RAND()+RAND()+RAND()+RAND()+RAND()+RAND()+RAND())-6))-1)+U$15)</x:f>
        <x:v>2493680.8733935887</x:v>
      </x:c>
      <x:c r="V345" s="97" t="n">
        <x:f>MAX(0,U345*(1+EXP((LN(1+'Monte Carlo'!$K$10)-0.5*'Monte Carlo'!$K$12^2)+'Monte Carlo'!$K$12*((RAND()+RAND()+RAND()+RAND()+RAND()+RAND()+RAND()+RAND()+RAND()+RAND()+RAND()+RAND())-6))-1)+V$15)</x:f>
        <x:v>2813040.4477033853</x:v>
      </x:c>
      <x:c r="W345" s="97" t="n">
        <x:f>MAX(0,V345*(1+EXP((LN(1+'Monte Carlo'!$K$10)-0.5*'Monte Carlo'!$K$12^2)+'Monte Carlo'!$K$12*((RAND()+RAND()+RAND()+RAND()+RAND()+RAND()+RAND()+RAND()+RAND()+RAND()+RAND()+RAND())-6))-1)+W$15)</x:f>
        <x:v>2442307.2639624737</x:v>
      </x:c>
      <x:c r="X345" s="97" t="n">
        <x:f>MAX(0,W345*(1+EXP((LN(1+'Monte Carlo'!$K$10)-0.5*'Monte Carlo'!$K$12^2)+'Monte Carlo'!$K$12*((RAND()+RAND()+RAND()+RAND()+RAND()+RAND()+RAND()+RAND()+RAND()+RAND()+RAND()+RAND())-6))-1)+X$15)</x:f>
        <x:v>3528265.2427353878</x:v>
      </x:c>
      <x:c r="Y345" s="97" t="n">
        <x:f>MAX(0,X345*(1+EXP((LN(1+'Monte Carlo'!$K$10)-0.5*'Monte Carlo'!$K$12^2)+'Monte Carlo'!$K$12*((RAND()+RAND()+RAND()+RAND()+RAND()+RAND()+RAND()+RAND()+RAND()+RAND()+RAND()+RAND())-6))-1)+Y$15)</x:f>
        <x:v>4339802.068441507</x:v>
      </x:c>
      <x:c r="Z345" s="97" t="n">
        <x:f>MAX(0,Y345*(1+EXP((LN(1+'Monte Carlo'!$K$10)-0.5*'Monte Carlo'!$K$12^2)+'Monte Carlo'!$K$12*((RAND()+RAND()+RAND()+RAND()+RAND()+RAND()+RAND()+RAND()+RAND()+RAND()+RAND()+RAND())-6))-1)+Z$15)</x:f>
        <x:v>4241163.341144782</x:v>
      </x:c>
      <x:c r="AA345" s="97" t="n">
        <x:f>MAX(0,Z345*(1+EXP((LN(1+'Monte Carlo'!$K$10)-0.5*'Monte Carlo'!$K$12^2)+'Monte Carlo'!$K$12*((RAND()+RAND()+RAND()+RAND()+RAND()+RAND()+RAND()+RAND()+RAND()+RAND()+RAND()+RAND())-6))-1)+AA$15)</x:f>
        <x:v>3899537.3539279355</x:v>
      </x:c>
      <x:c r="AB345" s="97" t="n">
        <x:f>MAX(0,AA345*(1+EXP((LN(1+'Monte Carlo'!$K$10)-0.5*'Monte Carlo'!$K$12^2)+'Monte Carlo'!$K$12*((RAND()+RAND()+RAND()+RAND()+RAND()+RAND()+RAND()+RAND()+RAND()+RAND()+RAND()+RAND())-6))-1)+AB$15)</x:f>
        <x:v>4082862.4540439523</x:v>
      </x:c>
      <x:c r="AC345" s="97" t="n">
        <x:f>MAX(0,AB345*(1+EXP((LN(1+'Monte Carlo'!$K$10)-0.5*'Monte Carlo'!$K$12^2)+'Monte Carlo'!$K$12*((RAND()+RAND()+RAND()+RAND()+RAND()+RAND()+RAND()+RAND()+RAND()+RAND()+RAND()+RAND())-6))-1)+AC$15)</x:f>
        <x:v>3749832.177439195</x:v>
      </x:c>
      <x:c r="AD345" s="97" t="n">
        <x:f>MAX(0,AC345*(1+EXP((LN(1+'Monte Carlo'!$K$10)-0.5*'Monte Carlo'!$K$12^2)+'Monte Carlo'!$K$12*((RAND()+RAND()+RAND()+RAND()+RAND()+RAND()+RAND()+RAND()+RAND()+RAND()+RAND()+RAND())-6))-1)+AD$15)</x:f>
        <x:v>3600553.2446220536</x:v>
      </x:c>
      <x:c r="AE345" s="97" t="n">
        <x:f>MAX(0,AD345*(1+EXP((LN(1+'Monte Carlo'!$K$10)-0.5*'Monte Carlo'!$K$12^2)+'Monte Carlo'!$K$12*((RAND()+RAND()+RAND()+RAND()+RAND()+RAND()+RAND()+RAND()+RAND()+RAND()+RAND()+RAND())-6))-1)+AE$15)</x:f>
        <x:v>4038595.5507163247</x:v>
      </x:c>
      <x:c r="AF345" s="97" t="n">
        <x:f>MAX(0,AE345*(1+EXP((LN(1+'Monte Carlo'!$K$10)-0.5*'Monte Carlo'!$K$12^2)+'Monte Carlo'!$K$12*((RAND()+RAND()+RAND()+RAND()+RAND()+RAND()+RAND()+RAND()+RAND()+RAND()+RAND()+RAND())-6))-1)+AF$15)</x:f>
        <x:v>3571838.8496275237</x:v>
      </x:c>
      <x:c r="AG345" s="97">
        <x:f t="shared" si="7"/>
        <x:v>1029031.25</x:v>
      </x:c>
    </x:row>
    <x:row r="346">
      <x:c r="A346" s="93">
        <x:v>325</x:v>
      </x:c>
      <x:c r="B346" s="97" t="n">
        <x:f>IF(AND(UPPER('Monte Carlo'!$K$4)="YES",'Monte Carlo'!$K$5&gt;0),'Monte Carlo'!$K$13,Liquidity_30Y!$C$14)</x:f>
        <x:v>1029031.25</x:v>
      </x:c>
      <x:c r="C346" s="97" t="n">
        <x:f>MAX(0,B346*(1+EXP((LN(1+'Monte Carlo'!$K$10)-0.5*'Monte Carlo'!$K$12^2)+'Monte Carlo'!$K$12*((RAND()+RAND()+RAND()+RAND()+RAND()+RAND()+RAND()+RAND()+RAND()+RAND()+RAND()+RAND())-6))-1)+C$15)</x:f>
        <x:v>1014754.3538140317</x:v>
      </x:c>
      <x:c r="D346" s="97" t="n">
        <x:f>MAX(0,C346*(1+EXP((LN(1+'Monte Carlo'!$K$10)-0.5*'Monte Carlo'!$K$12^2)+'Monte Carlo'!$K$12*((RAND()+RAND()+RAND()+RAND()+RAND()+RAND()+RAND()+RAND()+RAND()+RAND()+RAND()+RAND())-6))-1)+D$15)</x:f>
        <x:v>1052470.4539673205</x:v>
      </x:c>
      <x:c r="E346" s="97" t="n">
        <x:f>MAX(0,D346*(1+EXP((LN(1+'Monte Carlo'!$K$10)-0.5*'Monte Carlo'!$K$12^2)+'Monte Carlo'!$K$12*((RAND()+RAND()+RAND()+RAND()+RAND()+RAND()+RAND()+RAND()+RAND()+RAND()+RAND()+RAND())-6))-1)+E$15)</x:f>
        <x:v>868308.4317947844</x:v>
      </x:c>
      <x:c r="F346" s="97" t="n">
        <x:f>MAX(0,E346*(1+EXP((LN(1+'Monte Carlo'!$K$10)-0.5*'Monte Carlo'!$K$12^2)+'Monte Carlo'!$K$12*((RAND()+RAND()+RAND()+RAND()+RAND()+RAND()+RAND()+RAND()+RAND()+RAND()+RAND()+RAND())-6))-1)+F$15)</x:f>
        <x:v>861857.6532309188</x:v>
      </x:c>
      <x:c r="G346" s="97" t="n">
        <x:f>MAX(0,F346*(1+EXP((LN(1+'Monte Carlo'!$K$10)-0.5*'Monte Carlo'!$K$12^2)+'Monte Carlo'!$K$12*((RAND()+RAND()+RAND()+RAND()+RAND()+RAND()+RAND()+RAND()+RAND()+RAND()+RAND()+RAND())-6))-1)+G$15)</x:f>
        <x:v>862973.4222527931</x:v>
      </x:c>
      <x:c r="H346" s="97" t="n">
        <x:f>MAX(0,G346*(1+EXP((LN(1+'Monte Carlo'!$K$10)-0.5*'Monte Carlo'!$K$12^2)+'Monte Carlo'!$K$12*((RAND()+RAND()+RAND()+RAND()+RAND()+RAND()+RAND()+RAND()+RAND()+RAND()+RAND()+RAND())-6))-1)+H$15)</x:f>
        <x:v>823658.9170803016</x:v>
      </x:c>
      <x:c r="I346" s="97" t="n">
        <x:f>MAX(0,H346*(1+EXP((LN(1+'Monte Carlo'!$K$10)-0.5*'Monte Carlo'!$K$12^2)+'Monte Carlo'!$K$12*((RAND()+RAND()+RAND()+RAND()+RAND()+RAND()+RAND()+RAND()+RAND()+RAND()+RAND()+RAND())-6))-1)+I$15)</x:f>
        <x:v>789444.5696789069</x:v>
      </x:c>
      <x:c r="J346" s="97" t="n">
        <x:f>MAX(0,I346*(1+EXP((LN(1+'Monte Carlo'!$K$10)-0.5*'Monte Carlo'!$K$12^2)+'Monte Carlo'!$K$12*((RAND()+RAND()+RAND()+RAND()+RAND()+RAND()+RAND()+RAND()+RAND()+RAND()+RAND()+RAND())-6))-1)+J$15)</x:f>
        <x:v>845629.0040602089</x:v>
      </x:c>
      <x:c r="K346" s="97" t="n">
        <x:f>MAX(0,J346*(1+EXP((LN(1+'Monte Carlo'!$K$10)-0.5*'Monte Carlo'!$K$12^2)+'Monte Carlo'!$K$12*((RAND()+RAND()+RAND()+RAND()+RAND()+RAND()+RAND()+RAND()+RAND()+RAND()+RAND()+RAND())-6))-1)+K$15)</x:f>
        <x:v>704635.9641133391</x:v>
      </x:c>
      <x:c r="L346" s="97" t="n">
        <x:f>MAX(0,K346*(1+EXP((LN(1+'Monte Carlo'!$K$10)-0.5*'Monte Carlo'!$K$12^2)+'Monte Carlo'!$K$12*((RAND()+RAND()+RAND()+RAND()+RAND()+RAND()+RAND()+RAND()+RAND()+RAND()+RAND()+RAND())-6))-1)+L$15)</x:f>
        <x:v>853158.4276918201</x:v>
      </x:c>
      <x:c r="M346" s="97" t="n">
        <x:f>MAX(0,L346*(1+EXP((LN(1+'Monte Carlo'!$K$10)-0.5*'Monte Carlo'!$K$12^2)+'Monte Carlo'!$K$12*((RAND()+RAND()+RAND()+RAND()+RAND()+RAND()+RAND()+RAND()+RAND()+RAND()+RAND()+RAND())-6))-1)+M$15)</x:f>
        <x:v>759874.4603418872</x:v>
      </x:c>
      <x:c r="N346" s="97" t="n">
        <x:f>MAX(0,M346*(1+EXP((LN(1+'Monte Carlo'!$K$10)-0.5*'Monte Carlo'!$K$12^2)+'Monte Carlo'!$K$12*((RAND()+RAND()+RAND()+RAND()+RAND()+RAND()+RAND()+RAND()+RAND()+RAND()+RAND()+RAND())-6))-1)+N$15)</x:f>
        <x:v>777121.8582737779</x:v>
      </x:c>
      <x:c r="O346" s="97" t="n">
        <x:f>MAX(0,N346*(1+EXP((LN(1+'Monte Carlo'!$K$10)-0.5*'Monte Carlo'!$K$12^2)+'Monte Carlo'!$K$12*((RAND()+RAND()+RAND()+RAND()+RAND()+RAND()+RAND()+RAND()+RAND()+RAND()+RAND()+RAND())-6))-1)+O$15)</x:f>
        <x:v>836222.2086451737</x:v>
      </x:c>
      <x:c r="P346" s="97" t="n">
        <x:f>MAX(0,O346*(1+EXP((LN(1+'Monte Carlo'!$K$10)-0.5*'Monte Carlo'!$K$12^2)+'Monte Carlo'!$K$12*((RAND()+RAND()+RAND()+RAND()+RAND()+RAND()+RAND()+RAND()+RAND()+RAND()+RAND()+RAND())-6))-1)+P$15)</x:f>
        <x:v>876600.7404301486</x:v>
      </x:c>
      <x:c r="Q346" s="97" t="n">
        <x:f>MAX(0,P346*(1+EXP((LN(1+'Monte Carlo'!$K$10)-0.5*'Monte Carlo'!$K$12^2)+'Monte Carlo'!$K$12*((RAND()+RAND()+RAND()+RAND()+RAND()+RAND()+RAND()+RAND()+RAND()+RAND()+RAND()+RAND())-6))-1)+Q$15)</x:f>
        <x:v>919077.9197967733</x:v>
      </x:c>
      <x:c r="R346" s="97" t="n">
        <x:f>MAX(0,Q346*(1+EXP((LN(1+'Monte Carlo'!$K$10)-0.5*'Monte Carlo'!$K$12^2)+'Monte Carlo'!$K$12*((RAND()+RAND()+RAND()+RAND()+RAND()+RAND()+RAND()+RAND()+RAND()+RAND()+RAND()+RAND())-6))-1)+R$15)</x:f>
        <x:v>1359840.791796207</x:v>
      </x:c>
      <x:c r="S346" s="97" t="n">
        <x:f>MAX(0,R346*(1+EXP((LN(1+'Monte Carlo'!$K$10)-0.5*'Monte Carlo'!$K$12^2)+'Monte Carlo'!$K$12*((RAND()+RAND()+RAND()+RAND()+RAND()+RAND()+RAND()+RAND()+RAND()+RAND()+RAND()+RAND())-6))-1)+S$15)</x:f>
        <x:v>1323777.4456421465</x:v>
      </x:c>
      <x:c r="T346" s="97" t="n">
        <x:f>MAX(0,S346*(1+EXP((LN(1+'Monte Carlo'!$K$10)-0.5*'Monte Carlo'!$K$12^2)+'Monte Carlo'!$K$12*((RAND()+RAND()+RAND()+RAND()+RAND()+RAND()+RAND()+RAND()+RAND()+RAND()+RAND()+RAND())-6))-1)+T$15)</x:f>
        <x:v>1219502.505775209</x:v>
      </x:c>
      <x:c r="U346" s="97" t="n">
        <x:f>MAX(0,T346*(1+EXP((LN(1+'Monte Carlo'!$K$10)-0.5*'Monte Carlo'!$K$12^2)+'Monte Carlo'!$K$12*((RAND()+RAND()+RAND()+RAND()+RAND()+RAND()+RAND()+RAND()+RAND()+RAND()+RAND()+RAND())-6))-1)+U$15)</x:f>
        <x:v>1067283.8182626495</x:v>
      </x:c>
      <x:c r="V346" s="97" t="n">
        <x:f>MAX(0,U346*(1+EXP((LN(1+'Monte Carlo'!$K$10)-0.5*'Monte Carlo'!$K$12^2)+'Monte Carlo'!$K$12*((RAND()+RAND()+RAND()+RAND()+RAND()+RAND()+RAND()+RAND()+RAND()+RAND()+RAND()+RAND())-6))-1)+V$15)</x:f>
        <x:v>1262990.0324077732</x:v>
      </x:c>
      <x:c r="W346" s="97" t="n">
        <x:f>MAX(0,V346*(1+EXP((LN(1+'Monte Carlo'!$K$10)-0.5*'Monte Carlo'!$K$12^2)+'Monte Carlo'!$K$12*((RAND()+RAND()+RAND()+RAND()+RAND()+RAND()+RAND()+RAND()+RAND()+RAND()+RAND()+RAND())-6))-1)+W$15)</x:f>
        <x:v>1101016.1809277935</x:v>
      </x:c>
      <x:c r="X346" s="97" t="n">
        <x:f>MAX(0,W346*(1+EXP((LN(1+'Monte Carlo'!$K$10)-0.5*'Monte Carlo'!$K$12^2)+'Monte Carlo'!$K$12*((RAND()+RAND()+RAND()+RAND()+RAND()+RAND()+RAND()+RAND()+RAND()+RAND()+RAND()+RAND())-6))-1)+X$15)</x:f>
        <x:v>1516641.5730854538</x:v>
      </x:c>
      <x:c r="Y346" s="97" t="n">
        <x:f>MAX(0,X346*(1+EXP((LN(1+'Monte Carlo'!$K$10)-0.5*'Monte Carlo'!$K$12^2)+'Monte Carlo'!$K$12*((RAND()+RAND()+RAND()+RAND()+RAND()+RAND()+RAND()+RAND()+RAND()+RAND()+RAND()+RAND())-6))-1)+Y$15)</x:f>
        <x:v>1225192.2185881333</x:v>
      </x:c>
      <x:c r="Z346" s="97" t="n">
        <x:f>MAX(0,Y346*(1+EXP((LN(1+'Monte Carlo'!$K$10)-0.5*'Monte Carlo'!$K$12^2)+'Monte Carlo'!$K$12*((RAND()+RAND()+RAND()+RAND()+RAND()+RAND()+RAND()+RAND()+RAND()+RAND()+RAND()+RAND())-6))-1)+Z$15)</x:f>
        <x:v>1180125.4478934724</x:v>
      </x:c>
      <x:c r="AA346" s="97" t="n">
        <x:f>MAX(0,Z346*(1+EXP((LN(1+'Monte Carlo'!$K$10)-0.5*'Monte Carlo'!$K$12^2)+'Monte Carlo'!$K$12*((RAND()+RAND()+RAND()+RAND()+RAND()+RAND()+RAND()+RAND()+RAND()+RAND()+RAND()+RAND())-6))-1)+AA$15)</x:f>
        <x:v>1284930.7076003847</x:v>
      </x:c>
      <x:c r="AB346" s="97" t="n">
        <x:f>MAX(0,AA346*(1+EXP((LN(1+'Monte Carlo'!$K$10)-0.5*'Monte Carlo'!$K$12^2)+'Monte Carlo'!$K$12*((RAND()+RAND()+RAND()+RAND()+RAND()+RAND()+RAND()+RAND()+RAND()+RAND()+RAND()+RAND())-6))-1)+AB$15)</x:f>
        <x:v>1528429.5821819182</x:v>
      </x:c>
      <x:c r="AC346" s="97" t="n">
        <x:f>MAX(0,AB346*(1+EXP((LN(1+'Monte Carlo'!$K$10)-0.5*'Monte Carlo'!$K$12^2)+'Monte Carlo'!$K$12*((RAND()+RAND()+RAND()+RAND()+RAND()+RAND()+RAND()+RAND()+RAND()+RAND()+RAND()+RAND())-6))-1)+AC$15)</x:f>
        <x:v>1522296.5771938248</x:v>
      </x:c>
      <x:c r="AD346" s="97" t="n">
        <x:f>MAX(0,AC346*(1+EXP((LN(1+'Monte Carlo'!$K$10)-0.5*'Monte Carlo'!$K$12^2)+'Monte Carlo'!$K$12*((RAND()+RAND()+RAND()+RAND()+RAND()+RAND()+RAND()+RAND()+RAND()+RAND()+RAND()+RAND())-6))-1)+AD$15)</x:f>
        <x:v>1633945.2787816143</x:v>
      </x:c>
      <x:c r="AE346" s="97" t="n">
        <x:f>MAX(0,AD346*(1+EXP((LN(1+'Monte Carlo'!$K$10)-0.5*'Monte Carlo'!$K$12^2)+'Monte Carlo'!$K$12*((RAND()+RAND()+RAND()+RAND()+RAND()+RAND()+RAND()+RAND()+RAND()+RAND()+RAND()+RAND())-6))-1)+AE$15)</x:f>
        <x:v>1423130.6127724198</x:v>
      </x:c>
      <x:c r="AF346" s="97" t="n">
        <x:f>MAX(0,AE346*(1+EXP((LN(1+'Monte Carlo'!$K$10)-0.5*'Monte Carlo'!$K$12^2)+'Monte Carlo'!$K$12*((RAND()+RAND()+RAND()+RAND()+RAND()+RAND()+RAND()+RAND()+RAND()+RAND()+RAND()+RAND())-6))-1)+AF$15)</x:f>
        <x:v>1257450.8993382244</x:v>
      </x:c>
      <x:c r="AG346" s="97">
        <x:f t="shared" si="7"/>
        <x:v>1029031.25</x:v>
      </x:c>
    </x:row>
    <x:row r="347">
      <x:c r="A347" s="93">
        <x:v>326</x:v>
      </x:c>
      <x:c r="B347" s="97" t="n">
        <x:f>IF(AND(UPPER('Monte Carlo'!$K$4)="YES",'Monte Carlo'!$K$5&gt;0),'Monte Carlo'!$K$13,Liquidity_30Y!$C$14)</x:f>
        <x:v>1029031.25</x:v>
      </x:c>
      <x:c r="C347" s="97" t="n">
        <x:f>MAX(0,B347*(1+EXP((LN(1+'Monte Carlo'!$K$10)-0.5*'Monte Carlo'!$K$12^2)+'Monte Carlo'!$K$12*((RAND()+RAND()+RAND()+RAND()+RAND()+RAND()+RAND()+RAND()+RAND()+RAND()+RAND()+RAND())-6))-1)+C$15)</x:f>
        <x:v>1446814.7966426522</x:v>
      </x:c>
      <x:c r="D347" s="97" t="n">
        <x:f>MAX(0,C347*(1+EXP((LN(1+'Monte Carlo'!$K$10)-0.5*'Monte Carlo'!$K$12^2)+'Monte Carlo'!$K$12*((RAND()+RAND()+RAND()+RAND()+RAND()+RAND()+RAND()+RAND()+RAND()+RAND()+RAND()+RAND())-6))-1)+D$15)</x:f>
        <x:v>1341474.1799122917</x:v>
      </x:c>
      <x:c r="E347" s="97" t="n">
        <x:f>MAX(0,D347*(1+EXP((LN(1+'Monte Carlo'!$K$10)-0.5*'Monte Carlo'!$K$12^2)+'Monte Carlo'!$K$12*((RAND()+RAND()+RAND()+RAND()+RAND()+RAND()+RAND()+RAND()+RAND()+RAND()+RAND()+RAND())-6))-1)+E$15)</x:f>
        <x:v>1950430.026011205</x:v>
      </x:c>
      <x:c r="F347" s="97" t="n">
        <x:f>MAX(0,E347*(1+EXP((LN(1+'Monte Carlo'!$K$10)-0.5*'Monte Carlo'!$K$12^2)+'Monte Carlo'!$K$12*((RAND()+RAND()+RAND()+RAND()+RAND()+RAND()+RAND()+RAND()+RAND()+RAND()+RAND()+RAND())-6))-1)+F$15)</x:f>
        <x:v>1651063.8875006174</x:v>
      </x:c>
      <x:c r="G347" s="97" t="n">
        <x:f>MAX(0,F347*(1+EXP((LN(1+'Monte Carlo'!$K$10)-0.5*'Monte Carlo'!$K$12^2)+'Monte Carlo'!$K$12*((RAND()+RAND()+RAND()+RAND()+RAND()+RAND()+RAND()+RAND()+RAND()+RAND()+RAND()+RAND())-6))-1)+G$15)</x:f>
        <x:v>1546385.8390506</x:v>
      </x:c>
      <x:c r="H347" s="97" t="n">
        <x:f>MAX(0,G347*(1+EXP((LN(1+'Monte Carlo'!$K$10)-0.5*'Monte Carlo'!$K$12^2)+'Monte Carlo'!$K$12*((RAND()+RAND()+RAND()+RAND()+RAND()+RAND()+RAND()+RAND()+RAND()+RAND()+RAND()+RAND())-6))-1)+H$15)</x:f>
        <x:v>1761959.5072303608</x:v>
      </x:c>
      <x:c r="I347" s="97" t="n">
        <x:f>MAX(0,H347*(1+EXP((LN(1+'Monte Carlo'!$K$10)-0.5*'Monte Carlo'!$K$12^2)+'Monte Carlo'!$K$12*((RAND()+RAND()+RAND()+RAND()+RAND()+RAND()+RAND()+RAND()+RAND()+RAND()+RAND()+RAND())-6))-1)+I$15)</x:f>
        <x:v>1997570.8526553302</x:v>
      </x:c>
      <x:c r="J347" s="97" t="n">
        <x:f>MAX(0,I347*(1+EXP((LN(1+'Monte Carlo'!$K$10)-0.5*'Monte Carlo'!$K$12^2)+'Monte Carlo'!$K$12*((RAND()+RAND()+RAND()+RAND()+RAND()+RAND()+RAND()+RAND()+RAND()+RAND()+RAND()+RAND())-6))-1)+J$15)</x:f>
        <x:v>2256702.6041856436</x:v>
      </x:c>
      <x:c r="K347" s="97" t="n">
        <x:f>MAX(0,J347*(1+EXP((LN(1+'Monte Carlo'!$K$10)-0.5*'Monte Carlo'!$K$12^2)+'Monte Carlo'!$K$12*((RAND()+RAND()+RAND()+RAND()+RAND()+RAND()+RAND()+RAND()+RAND()+RAND()+RAND()+RAND())-6))-1)+K$15)</x:f>
        <x:v>2560431.9240341056</x:v>
      </x:c>
      <x:c r="L347" s="97" t="n">
        <x:f>MAX(0,K347*(1+EXP((LN(1+'Monte Carlo'!$K$10)-0.5*'Monte Carlo'!$K$12^2)+'Monte Carlo'!$K$12*((RAND()+RAND()+RAND()+RAND()+RAND()+RAND()+RAND()+RAND()+RAND()+RAND()+RAND()+RAND())-6))-1)+L$15)</x:f>
        <x:v>3040663.244748772</x:v>
      </x:c>
      <x:c r="M347" s="97" t="n">
        <x:f>MAX(0,L347*(1+EXP((LN(1+'Monte Carlo'!$K$10)-0.5*'Monte Carlo'!$K$12^2)+'Monte Carlo'!$K$12*((RAND()+RAND()+RAND()+RAND()+RAND()+RAND()+RAND()+RAND()+RAND()+RAND()+RAND()+RAND())-6))-1)+M$15)</x:f>
        <x:v>4020647.421043435</x:v>
      </x:c>
      <x:c r="N347" s="97" t="n">
        <x:f>MAX(0,M347*(1+EXP((LN(1+'Monte Carlo'!$K$10)-0.5*'Monte Carlo'!$K$12^2)+'Monte Carlo'!$K$12*((RAND()+RAND()+RAND()+RAND()+RAND()+RAND()+RAND()+RAND()+RAND()+RAND()+RAND()+RAND())-6))-1)+N$15)</x:f>
        <x:v>4606285.941242563</x:v>
      </x:c>
      <x:c r="O347" s="97" t="n">
        <x:f>MAX(0,N347*(1+EXP((LN(1+'Monte Carlo'!$K$10)-0.5*'Monte Carlo'!$K$12^2)+'Monte Carlo'!$K$12*((RAND()+RAND()+RAND()+RAND()+RAND()+RAND()+RAND()+RAND()+RAND()+RAND()+RAND()+RAND())-6))-1)+O$15)</x:f>
        <x:v>5275718.157406442</x:v>
      </x:c>
      <x:c r="P347" s="97" t="n">
        <x:f>MAX(0,O347*(1+EXP((LN(1+'Monte Carlo'!$K$10)-0.5*'Monte Carlo'!$K$12^2)+'Monte Carlo'!$K$12*((RAND()+RAND()+RAND()+RAND()+RAND()+RAND()+RAND()+RAND()+RAND()+RAND()+RAND()+RAND())-6))-1)+P$15)</x:f>
        <x:v>5224488.852906813</x:v>
      </x:c>
      <x:c r="Q347" s="97" t="n">
        <x:f>MAX(0,P347*(1+EXP((LN(1+'Monte Carlo'!$K$10)-0.5*'Monte Carlo'!$K$12^2)+'Monte Carlo'!$K$12*((RAND()+RAND()+RAND()+RAND()+RAND()+RAND()+RAND()+RAND()+RAND()+RAND()+RAND()+RAND())-6))-1)+Q$15)</x:f>
        <x:v>5660225.492149096</x:v>
      </x:c>
      <x:c r="R347" s="97" t="n">
        <x:f>MAX(0,Q347*(1+EXP((LN(1+'Monte Carlo'!$K$10)-0.5*'Monte Carlo'!$K$12^2)+'Monte Carlo'!$K$12*((RAND()+RAND()+RAND()+RAND()+RAND()+RAND()+RAND()+RAND()+RAND()+RAND()+RAND()+RAND())-6))-1)+R$15)</x:f>
        <x:v>6750141.473305374</x:v>
      </x:c>
      <x:c r="S347" s="97" t="n">
        <x:f>MAX(0,R347*(1+EXP((LN(1+'Monte Carlo'!$K$10)-0.5*'Monte Carlo'!$K$12^2)+'Monte Carlo'!$K$12*((RAND()+RAND()+RAND()+RAND()+RAND()+RAND()+RAND()+RAND()+RAND()+RAND()+RAND()+RAND())-6))-1)+S$15)</x:f>
        <x:v>5460520.0858337665</x:v>
      </x:c>
      <x:c r="T347" s="97" t="n">
        <x:f>MAX(0,S347*(1+EXP((LN(1+'Monte Carlo'!$K$10)-0.5*'Monte Carlo'!$K$12^2)+'Monte Carlo'!$K$12*((RAND()+RAND()+RAND()+RAND()+RAND()+RAND()+RAND()+RAND()+RAND()+RAND()+RAND()+RAND())-6))-1)+T$15)</x:f>
        <x:v>6344848.043000845</x:v>
      </x:c>
      <x:c r="U347" s="97" t="n">
        <x:f>MAX(0,T347*(1+EXP((LN(1+'Monte Carlo'!$K$10)-0.5*'Monte Carlo'!$K$12^2)+'Monte Carlo'!$K$12*((RAND()+RAND()+RAND()+RAND()+RAND()+RAND()+RAND()+RAND()+RAND()+RAND()+RAND()+RAND())-6))-1)+U$15)</x:f>
        <x:v>8453303.599697653</x:v>
      </x:c>
      <x:c r="V347" s="97" t="n">
        <x:f>MAX(0,U347*(1+EXP((LN(1+'Monte Carlo'!$K$10)-0.5*'Monte Carlo'!$K$12^2)+'Monte Carlo'!$K$12*((RAND()+RAND()+RAND()+RAND()+RAND()+RAND()+RAND()+RAND()+RAND()+RAND()+RAND()+RAND())-6))-1)+V$15)</x:f>
        <x:v>11957747.243044728</x:v>
      </x:c>
      <x:c r="W347" s="97" t="n">
        <x:f>MAX(0,V347*(1+EXP((LN(1+'Monte Carlo'!$K$10)-0.5*'Monte Carlo'!$K$12^2)+'Monte Carlo'!$K$12*((RAND()+RAND()+RAND()+RAND()+RAND()+RAND()+RAND()+RAND()+RAND()+RAND()+RAND()+RAND())-6))-1)+W$15)</x:f>
        <x:v>13306074.518030314</x:v>
      </x:c>
      <x:c r="X347" s="97" t="n">
        <x:f>MAX(0,W347*(1+EXP((LN(1+'Monte Carlo'!$K$10)-0.5*'Monte Carlo'!$K$12^2)+'Monte Carlo'!$K$12*((RAND()+RAND()+RAND()+RAND()+RAND()+RAND()+RAND()+RAND()+RAND()+RAND()+RAND()+RAND())-6))-1)+X$15)</x:f>
        <x:v>18440612.101863984</x:v>
      </x:c>
      <x:c r="Y347" s="97" t="n">
        <x:f>MAX(0,X347*(1+EXP((LN(1+'Monte Carlo'!$K$10)-0.5*'Monte Carlo'!$K$12^2)+'Monte Carlo'!$K$12*((RAND()+RAND()+RAND()+RAND()+RAND()+RAND()+RAND()+RAND()+RAND()+RAND()+RAND()+RAND())-6))-1)+Y$15)</x:f>
        <x:v>17447069.470810037</x:v>
      </x:c>
      <x:c r="Z347" s="97" t="n">
        <x:f>MAX(0,Y347*(1+EXP((LN(1+'Monte Carlo'!$K$10)-0.5*'Monte Carlo'!$K$12^2)+'Monte Carlo'!$K$12*((RAND()+RAND()+RAND()+RAND()+RAND()+RAND()+RAND()+RAND()+RAND()+RAND()+RAND()+RAND())-6))-1)+Z$15)</x:f>
        <x:v>20440117.90493968</x:v>
      </x:c>
      <x:c r="AA347" s="97" t="n">
        <x:f>MAX(0,Z347*(1+EXP((LN(1+'Monte Carlo'!$K$10)-0.5*'Monte Carlo'!$K$12^2)+'Monte Carlo'!$K$12*((RAND()+RAND()+RAND()+RAND()+RAND()+RAND()+RAND()+RAND()+RAND()+RAND()+RAND()+RAND())-6))-1)+AA$15)</x:f>
        <x:v>24377768.50624387</x:v>
      </x:c>
      <x:c r="AB347" s="97" t="n">
        <x:f>MAX(0,AA347*(1+EXP((LN(1+'Monte Carlo'!$K$10)-0.5*'Monte Carlo'!$K$12^2)+'Monte Carlo'!$K$12*((RAND()+RAND()+RAND()+RAND()+RAND()+RAND()+RAND()+RAND()+RAND()+RAND()+RAND()+RAND())-6))-1)+AB$15)</x:f>
        <x:v>27451252.49297953</x:v>
      </x:c>
      <x:c r="AC347" s="97" t="n">
        <x:f>MAX(0,AB347*(1+EXP((LN(1+'Monte Carlo'!$K$10)-0.5*'Monte Carlo'!$K$12^2)+'Monte Carlo'!$K$12*((RAND()+RAND()+RAND()+RAND()+RAND()+RAND()+RAND()+RAND()+RAND()+RAND()+RAND()+RAND())-6))-1)+AC$15)</x:f>
        <x:v>26105174.371396724</x:v>
      </x:c>
      <x:c r="AD347" s="97" t="n">
        <x:f>MAX(0,AC347*(1+EXP((LN(1+'Monte Carlo'!$K$10)-0.5*'Monte Carlo'!$K$12^2)+'Monte Carlo'!$K$12*((RAND()+RAND()+RAND()+RAND()+RAND()+RAND()+RAND()+RAND()+RAND()+RAND()+RAND()+RAND())-6))-1)+AD$15)</x:f>
        <x:v>27749234.99595604</x:v>
      </x:c>
      <x:c r="AE347" s="97" t="n">
        <x:f>MAX(0,AD347*(1+EXP((LN(1+'Monte Carlo'!$K$10)-0.5*'Monte Carlo'!$K$12^2)+'Monte Carlo'!$K$12*((RAND()+RAND()+RAND()+RAND()+RAND()+RAND()+RAND()+RAND()+RAND()+RAND()+RAND()+RAND())-6))-1)+AE$15)</x:f>
        <x:v>26440688.452358287</x:v>
      </x:c>
      <x:c r="AF347" s="97" t="n">
        <x:f>MAX(0,AE347*(1+EXP((LN(1+'Monte Carlo'!$K$10)-0.5*'Monte Carlo'!$K$12^2)+'Monte Carlo'!$K$12*((RAND()+RAND()+RAND()+RAND()+RAND()+RAND()+RAND()+RAND()+RAND()+RAND()+RAND()+RAND())-6))-1)+AF$15)</x:f>
        <x:v>34118634.12559601</x:v>
      </x:c>
      <x:c r="AG347" s="97">
        <x:f t="shared" si="7"/>
        <x:v>1029031.25</x:v>
      </x:c>
    </x:row>
    <x:row r="348">
      <x:c r="A348" s="93">
        <x:v>327</x:v>
      </x:c>
      <x:c r="B348" s="97" t="n">
        <x:f>IF(AND(UPPER('Monte Carlo'!$K$4)="YES",'Monte Carlo'!$K$5&gt;0),'Monte Carlo'!$K$13,Liquidity_30Y!$C$14)</x:f>
        <x:v>1029031.25</x:v>
      </x:c>
      <x:c r="C348" s="97" t="n">
        <x:f>MAX(0,B348*(1+EXP((LN(1+'Monte Carlo'!$K$10)-0.5*'Monte Carlo'!$K$12^2)+'Monte Carlo'!$K$12*((RAND()+RAND()+RAND()+RAND()+RAND()+RAND()+RAND()+RAND()+RAND()+RAND()+RAND()+RAND())-6))-1)+C$15)</x:f>
        <x:v>961766.7739836905</x:v>
      </x:c>
      <x:c r="D348" s="97" t="n">
        <x:f>MAX(0,C348*(1+EXP((LN(1+'Monte Carlo'!$K$10)-0.5*'Monte Carlo'!$K$12^2)+'Monte Carlo'!$K$12*((RAND()+RAND()+RAND()+RAND()+RAND()+RAND()+RAND()+RAND()+RAND()+RAND()+RAND()+RAND())-6))-1)+D$15)</x:f>
        <x:v>804726.7453105887</x:v>
      </x:c>
      <x:c r="E348" s="97" t="n">
        <x:f>MAX(0,D348*(1+EXP((LN(1+'Monte Carlo'!$K$10)-0.5*'Monte Carlo'!$K$12^2)+'Monte Carlo'!$K$12*((RAND()+RAND()+RAND()+RAND()+RAND()+RAND()+RAND()+RAND()+RAND()+RAND()+RAND()+RAND())-6))-1)+E$15)</x:f>
        <x:v>908415.1354650635</x:v>
      </x:c>
      <x:c r="F348" s="97" t="n">
        <x:f>MAX(0,E348*(1+EXP((LN(1+'Monte Carlo'!$K$10)-0.5*'Monte Carlo'!$K$12^2)+'Monte Carlo'!$K$12*((RAND()+RAND()+RAND()+RAND()+RAND()+RAND()+RAND()+RAND()+RAND()+RAND()+RAND()+RAND())-6))-1)+F$15)</x:f>
        <x:v>899629.1267204385</x:v>
      </x:c>
      <x:c r="G348" s="97" t="n">
        <x:f>MAX(0,F348*(1+EXP((LN(1+'Monte Carlo'!$K$10)-0.5*'Monte Carlo'!$K$12^2)+'Monte Carlo'!$K$12*((RAND()+RAND()+RAND()+RAND()+RAND()+RAND()+RAND()+RAND()+RAND()+RAND()+RAND()+RAND())-6))-1)+G$15)</x:f>
        <x:v>949579.9223409651</x:v>
      </x:c>
      <x:c r="H348" s="97" t="n">
        <x:f>MAX(0,G348*(1+EXP((LN(1+'Monte Carlo'!$K$10)-0.5*'Monte Carlo'!$K$12^2)+'Monte Carlo'!$K$12*((RAND()+RAND()+RAND()+RAND()+RAND()+RAND()+RAND()+RAND()+RAND()+RAND()+RAND()+RAND())-6))-1)+H$15)</x:f>
        <x:v>817632.4658010865</x:v>
      </x:c>
      <x:c r="I348" s="97" t="n">
        <x:f>MAX(0,H348*(1+EXP((LN(1+'Monte Carlo'!$K$10)-0.5*'Monte Carlo'!$K$12^2)+'Monte Carlo'!$K$12*((RAND()+RAND()+RAND()+RAND()+RAND()+RAND()+RAND()+RAND()+RAND()+RAND()+RAND()+RAND())-6))-1)+I$15)</x:f>
        <x:v>967906.558188931</x:v>
      </x:c>
      <x:c r="J348" s="97" t="n">
        <x:f>MAX(0,I348*(1+EXP((LN(1+'Monte Carlo'!$K$10)-0.5*'Monte Carlo'!$K$12^2)+'Monte Carlo'!$K$12*((RAND()+RAND()+RAND()+RAND()+RAND()+RAND()+RAND()+RAND()+RAND()+RAND()+RAND()+RAND())-6))-1)+J$15)</x:f>
        <x:v>791455.33181144</x:v>
      </x:c>
      <x:c r="K348" s="97" t="n">
        <x:f>MAX(0,J348*(1+EXP((LN(1+'Monte Carlo'!$K$10)-0.5*'Monte Carlo'!$K$12^2)+'Monte Carlo'!$K$12*((RAND()+RAND()+RAND()+RAND()+RAND()+RAND()+RAND()+RAND()+RAND()+RAND()+RAND()+RAND())-6))-1)+K$15)</x:f>
        <x:v>854079.6402025738</x:v>
      </x:c>
      <x:c r="L348" s="97" t="n">
        <x:f>MAX(0,K348*(1+EXP((LN(1+'Monte Carlo'!$K$10)-0.5*'Monte Carlo'!$K$12^2)+'Monte Carlo'!$K$12*((RAND()+RAND()+RAND()+RAND()+RAND()+RAND()+RAND()+RAND()+RAND()+RAND()+RAND()+RAND())-6))-1)+L$15)</x:f>
        <x:v>1012549.60591656</x:v>
      </x:c>
      <x:c r="M348" s="97" t="n">
        <x:f>MAX(0,L348*(1+EXP((LN(1+'Monte Carlo'!$K$10)-0.5*'Monte Carlo'!$K$12^2)+'Monte Carlo'!$K$12*((RAND()+RAND()+RAND()+RAND()+RAND()+RAND()+RAND()+RAND()+RAND()+RAND()+RAND()+RAND())-6))-1)+M$15)</x:f>
        <x:v>899515.9380711775</x:v>
      </x:c>
      <x:c r="N348" s="97" t="n">
        <x:f>MAX(0,M348*(1+EXP((LN(1+'Monte Carlo'!$K$10)-0.5*'Monte Carlo'!$K$12^2)+'Monte Carlo'!$K$12*((RAND()+RAND()+RAND()+RAND()+RAND()+RAND()+RAND()+RAND()+RAND()+RAND()+RAND()+RAND())-6))-1)+N$15)</x:f>
        <x:v>959003.318324209</x:v>
      </x:c>
      <x:c r="O348" s="97" t="n">
        <x:f>MAX(0,N348*(1+EXP((LN(1+'Monte Carlo'!$K$10)-0.5*'Monte Carlo'!$K$12^2)+'Monte Carlo'!$K$12*((RAND()+RAND()+RAND()+RAND()+RAND()+RAND()+RAND()+RAND()+RAND()+RAND()+RAND()+RAND())-6))-1)+O$15)</x:f>
        <x:v>918717.5933911892</x:v>
      </x:c>
      <x:c r="P348" s="97" t="n">
        <x:f>MAX(0,O348*(1+EXP((LN(1+'Monte Carlo'!$K$10)-0.5*'Monte Carlo'!$K$12^2)+'Monte Carlo'!$K$12*((RAND()+RAND()+RAND()+RAND()+RAND()+RAND()+RAND()+RAND()+RAND()+RAND()+RAND()+RAND())-6))-1)+P$15)</x:f>
        <x:v>1010761.9237903393</x:v>
      </x:c>
      <x:c r="Q348" s="97" t="n">
        <x:f>MAX(0,P348*(1+EXP((LN(1+'Monte Carlo'!$K$10)-0.5*'Monte Carlo'!$K$12^2)+'Monte Carlo'!$K$12*((RAND()+RAND()+RAND()+RAND()+RAND()+RAND()+RAND()+RAND()+RAND()+RAND()+RAND()+RAND())-6))-1)+Q$15)</x:f>
        <x:v>1051965.11980739</x:v>
      </x:c>
      <x:c r="R348" s="97" t="n">
        <x:f>MAX(0,Q348*(1+EXP((LN(1+'Monte Carlo'!$K$10)-0.5*'Monte Carlo'!$K$12^2)+'Monte Carlo'!$K$12*((RAND()+RAND()+RAND()+RAND()+RAND()+RAND()+RAND()+RAND()+RAND()+RAND()+RAND()+RAND())-6))-1)+R$15)</x:f>
        <x:v>1186539.4470741702</x:v>
      </x:c>
      <x:c r="S348" s="97" t="n">
        <x:f>MAX(0,R348*(1+EXP((LN(1+'Monte Carlo'!$K$10)-0.5*'Monte Carlo'!$K$12^2)+'Monte Carlo'!$K$12*((RAND()+RAND()+RAND()+RAND()+RAND()+RAND()+RAND()+RAND()+RAND()+RAND()+RAND()+RAND())-6))-1)+S$15)</x:f>
        <x:v>1367770.4664728036</x:v>
      </x:c>
      <x:c r="T348" s="97" t="n">
        <x:f>MAX(0,S348*(1+EXP((LN(1+'Monte Carlo'!$K$10)-0.5*'Monte Carlo'!$K$12^2)+'Monte Carlo'!$K$12*((RAND()+RAND()+RAND()+RAND()+RAND()+RAND()+RAND()+RAND()+RAND()+RAND()+RAND()+RAND())-6))-1)+T$15)</x:f>
        <x:v>1353678.272023004</x:v>
      </x:c>
      <x:c r="U348" s="97" t="n">
        <x:f>MAX(0,T348*(1+EXP((LN(1+'Monte Carlo'!$K$10)-0.5*'Monte Carlo'!$K$12^2)+'Monte Carlo'!$K$12*((RAND()+RAND()+RAND()+RAND()+RAND()+RAND()+RAND()+RAND()+RAND()+RAND()+RAND()+RAND())-6))-1)+U$15)</x:f>
        <x:v>1421676.062611945</x:v>
      </x:c>
      <x:c r="V348" s="97" t="n">
        <x:f>MAX(0,U348*(1+EXP((LN(1+'Monte Carlo'!$K$10)-0.5*'Monte Carlo'!$K$12^2)+'Monte Carlo'!$K$12*((RAND()+RAND()+RAND()+RAND()+RAND()+RAND()+RAND()+RAND()+RAND()+RAND()+RAND()+RAND())-6))-1)+V$15)</x:f>
        <x:v>1587768.5555132094</x:v>
      </x:c>
      <x:c r="W348" s="97" t="n">
        <x:f>MAX(0,V348*(1+EXP((LN(1+'Monte Carlo'!$K$10)-0.5*'Monte Carlo'!$K$12^2)+'Monte Carlo'!$K$12*((RAND()+RAND()+RAND()+RAND()+RAND()+RAND()+RAND()+RAND()+RAND()+RAND()+RAND()+RAND())-6))-1)+W$15)</x:f>
        <x:v>1765812.5264159597</x:v>
      </x:c>
      <x:c r="X348" s="97" t="n">
        <x:f>MAX(0,W348*(1+EXP((LN(1+'Monte Carlo'!$K$10)-0.5*'Monte Carlo'!$K$12^2)+'Monte Carlo'!$K$12*((RAND()+RAND()+RAND()+RAND()+RAND()+RAND()+RAND()+RAND()+RAND()+RAND()+RAND()+RAND())-6))-1)+X$15)</x:f>
        <x:v>2007081.1660605464</x:v>
      </x:c>
      <x:c r="Y348" s="97" t="n">
        <x:f>MAX(0,X348*(1+EXP((LN(1+'Monte Carlo'!$K$10)-0.5*'Monte Carlo'!$K$12^2)+'Monte Carlo'!$K$12*((RAND()+RAND()+RAND()+RAND()+RAND()+RAND()+RAND()+RAND()+RAND()+RAND()+RAND()+RAND())-6))-1)+Y$15)</x:f>
        <x:v>2009865.4671997346</x:v>
      </x:c>
      <x:c r="Z348" s="97" t="n">
        <x:f>MAX(0,Y348*(1+EXP((LN(1+'Monte Carlo'!$K$10)-0.5*'Monte Carlo'!$K$12^2)+'Monte Carlo'!$K$12*((RAND()+RAND()+RAND()+RAND()+RAND()+RAND()+RAND()+RAND()+RAND()+RAND()+RAND()+RAND())-6))-1)+Z$15)</x:f>
        <x:v>2329621.578179422</x:v>
      </x:c>
      <x:c r="AA348" s="97" t="n">
        <x:f>MAX(0,Z348*(1+EXP((LN(1+'Monte Carlo'!$K$10)-0.5*'Monte Carlo'!$K$12^2)+'Monte Carlo'!$K$12*((RAND()+RAND()+RAND()+RAND()+RAND()+RAND()+RAND()+RAND()+RAND()+RAND()+RAND()+RAND())-6))-1)+AA$15)</x:f>
        <x:v>2697820.08892207</x:v>
      </x:c>
      <x:c r="AB348" s="97" t="n">
        <x:f>MAX(0,AA348*(1+EXP((LN(1+'Monte Carlo'!$K$10)-0.5*'Monte Carlo'!$K$12^2)+'Monte Carlo'!$K$12*((RAND()+RAND()+RAND()+RAND()+RAND()+RAND()+RAND()+RAND()+RAND()+RAND()+RAND()+RAND())-6))-1)+AB$15)</x:f>
        <x:v>2558885.8584654997</x:v>
      </x:c>
      <x:c r="AC348" s="97" t="n">
        <x:f>MAX(0,AB348*(1+EXP((LN(1+'Monte Carlo'!$K$10)-0.5*'Monte Carlo'!$K$12^2)+'Monte Carlo'!$K$12*((RAND()+RAND()+RAND()+RAND()+RAND()+RAND()+RAND()+RAND()+RAND()+RAND()+RAND()+RAND())-6))-1)+AC$15)</x:f>
        <x:v>3439728.940952821</x:v>
      </x:c>
      <x:c r="AD348" s="97" t="n">
        <x:f>MAX(0,AC348*(1+EXP((LN(1+'Monte Carlo'!$K$10)-0.5*'Monte Carlo'!$K$12^2)+'Monte Carlo'!$K$12*((RAND()+RAND()+RAND()+RAND()+RAND()+RAND()+RAND()+RAND()+RAND()+RAND()+RAND()+RAND())-6))-1)+AD$15)</x:f>
        <x:v>3159654.5744106825</x:v>
      </x:c>
      <x:c r="AE348" s="97" t="n">
        <x:f>MAX(0,AD348*(1+EXP((LN(1+'Monte Carlo'!$K$10)-0.5*'Monte Carlo'!$K$12^2)+'Monte Carlo'!$K$12*((RAND()+RAND()+RAND()+RAND()+RAND()+RAND()+RAND()+RAND()+RAND()+RAND()+RAND()+RAND())-6))-1)+AE$15)</x:f>
        <x:v>2953791.8769481345</x:v>
      </x:c>
      <x:c r="AF348" s="97" t="n">
        <x:f>MAX(0,AE348*(1+EXP((LN(1+'Monte Carlo'!$K$10)-0.5*'Monte Carlo'!$K$12^2)+'Monte Carlo'!$K$12*((RAND()+RAND()+RAND()+RAND()+RAND()+RAND()+RAND()+RAND()+RAND()+RAND()+RAND()+RAND())-6))-1)+AF$15)</x:f>
        <x:v>3175061.0105479425</x:v>
      </x:c>
      <x:c r="AG348" s="97">
        <x:f t="shared" si="7"/>
        <x:v>881469.43405647215</x:v>
      </x:c>
    </x:row>
    <x:row r="349">
      <x:c r="A349" s="93">
        <x:v>328</x:v>
      </x:c>
      <x:c r="B349" s="97" t="n">
        <x:f>IF(AND(UPPER('Monte Carlo'!$K$4)="YES",'Monte Carlo'!$K$5&gt;0),'Monte Carlo'!$K$13,Liquidity_30Y!$C$14)</x:f>
        <x:v>1029031.25</x:v>
      </x:c>
      <x:c r="C349" s="97" t="n">
        <x:f>MAX(0,B349*(1+EXP((LN(1+'Monte Carlo'!$K$10)-0.5*'Monte Carlo'!$K$12^2)+'Monte Carlo'!$K$12*((RAND()+RAND()+RAND()+RAND()+RAND()+RAND()+RAND()+RAND()+RAND()+RAND()+RAND()+RAND())-6))-1)+C$15)</x:f>
        <x:v>1053895.3128547044</x:v>
      </x:c>
      <x:c r="D349" s="97" t="n">
        <x:f>MAX(0,C349*(1+EXP((LN(1+'Monte Carlo'!$K$10)-0.5*'Monte Carlo'!$K$12^2)+'Monte Carlo'!$K$12*((RAND()+RAND()+RAND()+RAND()+RAND()+RAND()+RAND()+RAND()+RAND()+RAND()+RAND()+RAND())-6))-1)+D$15)</x:f>
        <x:v>960968.9818457756</x:v>
      </x:c>
      <x:c r="E349" s="97" t="n">
        <x:f>MAX(0,D349*(1+EXP((LN(1+'Monte Carlo'!$K$10)-0.5*'Monte Carlo'!$K$12^2)+'Monte Carlo'!$K$12*((RAND()+RAND()+RAND()+RAND()+RAND()+RAND()+RAND()+RAND()+RAND()+RAND()+RAND()+RAND())-6))-1)+E$15)</x:f>
        <x:v>836802.2735863983</x:v>
      </x:c>
      <x:c r="F349" s="97" t="n">
        <x:f>MAX(0,E349*(1+EXP((LN(1+'Monte Carlo'!$K$10)-0.5*'Monte Carlo'!$K$12^2)+'Monte Carlo'!$K$12*((RAND()+RAND()+RAND()+RAND()+RAND()+RAND()+RAND()+RAND()+RAND()+RAND()+RAND()+RAND())-6))-1)+F$15)</x:f>
        <x:v>772293.315969582</x:v>
      </x:c>
      <x:c r="G349" s="97" t="n">
        <x:f>MAX(0,F349*(1+EXP((LN(1+'Monte Carlo'!$K$10)-0.5*'Monte Carlo'!$K$12^2)+'Monte Carlo'!$K$12*((RAND()+RAND()+RAND()+RAND()+RAND()+RAND()+RAND()+RAND()+RAND()+RAND()+RAND()+RAND())-6))-1)+G$15)</x:f>
        <x:v>667224.6511239266</x:v>
      </x:c>
      <x:c r="H349" s="97" t="n">
        <x:f>MAX(0,G349*(1+EXP((LN(1+'Monte Carlo'!$K$10)-0.5*'Monte Carlo'!$K$12^2)+'Monte Carlo'!$K$12*((RAND()+RAND()+RAND()+RAND()+RAND()+RAND()+RAND()+RAND()+RAND()+RAND()+RAND()+RAND())-6))-1)+H$15)</x:f>
        <x:v>780148.8418985987</x:v>
      </x:c>
      <x:c r="I349" s="97" t="n">
        <x:f>MAX(0,H349*(1+EXP((LN(1+'Monte Carlo'!$K$10)-0.5*'Monte Carlo'!$K$12^2)+'Monte Carlo'!$K$12*((RAND()+RAND()+RAND()+RAND()+RAND()+RAND()+RAND()+RAND()+RAND()+RAND()+RAND()+RAND())-6))-1)+I$15)</x:f>
        <x:v>705802.4028371332</x:v>
      </x:c>
      <x:c r="J349" s="97" t="n">
        <x:f>MAX(0,I349*(1+EXP((LN(1+'Monte Carlo'!$K$10)-0.5*'Monte Carlo'!$K$12^2)+'Monte Carlo'!$K$12*((RAND()+RAND()+RAND()+RAND()+RAND()+RAND()+RAND()+RAND()+RAND()+RAND()+RAND()+RAND())-6))-1)+J$15)</x:f>
        <x:v>674859.7775327179</x:v>
      </x:c>
      <x:c r="K349" s="97" t="n">
        <x:f>MAX(0,J349*(1+EXP((LN(1+'Monte Carlo'!$K$10)-0.5*'Monte Carlo'!$K$12^2)+'Monte Carlo'!$K$12*((RAND()+RAND()+RAND()+RAND()+RAND()+RAND()+RAND()+RAND()+RAND()+RAND()+RAND()+RAND())-6))-1)+K$15)</x:f>
        <x:v>569854.142042492</x:v>
      </x:c>
      <x:c r="L349" s="97" t="n">
        <x:f>MAX(0,K349*(1+EXP((LN(1+'Monte Carlo'!$K$10)-0.5*'Monte Carlo'!$K$12^2)+'Monte Carlo'!$K$12*((RAND()+RAND()+RAND()+RAND()+RAND()+RAND()+RAND()+RAND()+RAND()+RAND()+RAND()+RAND())-6))-1)+L$15)</x:f>
        <x:v>609605.2090708823</x:v>
      </x:c>
      <x:c r="M349" s="97" t="n">
        <x:f>MAX(0,L349*(1+EXP((LN(1+'Monte Carlo'!$K$10)-0.5*'Monte Carlo'!$K$12^2)+'Monte Carlo'!$K$12*((RAND()+RAND()+RAND()+RAND()+RAND()+RAND()+RAND()+RAND()+RAND()+RAND()+RAND()+RAND())-6))-1)+M$15)</x:f>
        <x:v>571288.0463339097</x:v>
      </x:c>
      <x:c r="N349" s="97" t="n">
        <x:f>MAX(0,M349*(1+EXP((LN(1+'Monte Carlo'!$K$10)-0.5*'Monte Carlo'!$K$12^2)+'Monte Carlo'!$K$12*((RAND()+RAND()+RAND()+RAND()+RAND()+RAND()+RAND()+RAND()+RAND()+RAND()+RAND()+RAND())-6))-1)+N$15)</x:f>
        <x:v>525654.0992848589</x:v>
      </x:c>
      <x:c r="O349" s="97" t="n">
        <x:f>MAX(0,N349*(1+EXP((LN(1+'Monte Carlo'!$K$10)-0.5*'Monte Carlo'!$K$12^2)+'Monte Carlo'!$K$12*((RAND()+RAND()+RAND()+RAND()+RAND()+RAND()+RAND()+RAND()+RAND()+RAND()+RAND()+RAND())-6))-1)+O$15)</x:f>
        <x:v>569562.5513148778</x:v>
      </x:c>
      <x:c r="P349" s="97" t="n">
        <x:f>MAX(0,O349*(1+EXP((LN(1+'Monte Carlo'!$K$10)-0.5*'Monte Carlo'!$K$12^2)+'Monte Carlo'!$K$12*((RAND()+RAND()+RAND()+RAND()+RAND()+RAND()+RAND()+RAND()+RAND()+RAND()+RAND()+RAND())-6))-1)+P$15)</x:f>
        <x:v>521431.6920896403</x:v>
      </x:c>
      <x:c r="Q349" s="97" t="n">
        <x:f>MAX(0,P349*(1+EXP((LN(1+'Monte Carlo'!$K$10)-0.5*'Monte Carlo'!$K$12^2)+'Monte Carlo'!$K$12*((RAND()+RAND()+RAND()+RAND()+RAND()+RAND()+RAND()+RAND()+RAND()+RAND()+RAND()+RAND())-6))-1)+Q$15)</x:f>
        <x:v>546738.5968463619</x:v>
      </x:c>
      <x:c r="R349" s="97" t="n">
        <x:f>MAX(0,Q349*(1+EXP((LN(1+'Monte Carlo'!$K$10)-0.5*'Monte Carlo'!$K$12^2)+'Monte Carlo'!$K$12*((RAND()+RAND()+RAND()+RAND()+RAND()+RAND()+RAND()+RAND()+RAND()+RAND()+RAND()+RAND())-6))-1)+R$15)</x:f>
        <x:v>626576.0682804305</x:v>
      </x:c>
      <x:c r="S349" s="97" t="n">
        <x:f>MAX(0,R349*(1+EXP((LN(1+'Monte Carlo'!$K$10)-0.5*'Monte Carlo'!$K$12^2)+'Monte Carlo'!$K$12*((RAND()+RAND()+RAND()+RAND()+RAND()+RAND()+RAND()+RAND()+RAND()+RAND()+RAND()+RAND())-6))-1)+S$15)</x:f>
        <x:v>634012.8286840883</x:v>
      </x:c>
      <x:c r="T349" s="97" t="n">
        <x:f>MAX(0,S349*(1+EXP((LN(1+'Monte Carlo'!$K$10)-0.5*'Monte Carlo'!$K$12^2)+'Monte Carlo'!$K$12*((RAND()+RAND()+RAND()+RAND()+RAND()+RAND()+RAND()+RAND()+RAND()+RAND()+RAND()+RAND())-6))-1)+T$15)</x:f>
        <x:v>519245.74928941194</x:v>
      </x:c>
      <x:c r="U349" s="97" t="n">
        <x:f>MAX(0,T349*(1+EXP((LN(1+'Monte Carlo'!$K$10)-0.5*'Monte Carlo'!$K$12^2)+'Monte Carlo'!$K$12*((RAND()+RAND()+RAND()+RAND()+RAND()+RAND()+RAND()+RAND()+RAND()+RAND()+RAND()+RAND())-6))-1)+U$15)</x:f>
        <x:v>581858.5237798105</x:v>
      </x:c>
      <x:c r="V349" s="97" t="n">
        <x:f>MAX(0,U349*(1+EXP((LN(1+'Monte Carlo'!$K$10)-0.5*'Monte Carlo'!$K$12^2)+'Monte Carlo'!$K$12*((RAND()+RAND()+RAND()+RAND()+RAND()+RAND()+RAND()+RAND()+RAND()+RAND()+RAND()+RAND())-6))-1)+V$15)</x:f>
        <x:v>487181.0186582394</x:v>
      </x:c>
      <x:c r="W349" s="97" t="n">
        <x:f>MAX(0,V349*(1+EXP((LN(1+'Monte Carlo'!$K$10)-0.5*'Monte Carlo'!$K$12^2)+'Monte Carlo'!$K$12*((RAND()+RAND()+RAND()+RAND()+RAND()+RAND()+RAND()+RAND()+RAND()+RAND()+RAND()+RAND())-6))-1)+W$15)</x:f>
        <x:v>652133.722515329</x:v>
      </x:c>
      <x:c r="X349" s="97" t="n">
        <x:f>MAX(0,W349*(1+EXP((LN(1+'Monte Carlo'!$K$10)-0.5*'Monte Carlo'!$K$12^2)+'Monte Carlo'!$K$12*((RAND()+RAND()+RAND()+RAND()+RAND()+RAND()+RAND()+RAND()+RAND()+RAND()+RAND()+RAND())-6))-1)+X$15)</x:f>
        <x:v>610039.3640703819</x:v>
      </x:c>
      <x:c r="Y349" s="97" t="n">
        <x:f>MAX(0,X349*(1+EXP((LN(1+'Monte Carlo'!$K$10)-0.5*'Monte Carlo'!$K$12^2)+'Monte Carlo'!$K$12*((RAND()+RAND()+RAND()+RAND()+RAND()+RAND()+RAND()+RAND()+RAND()+RAND()+RAND()+RAND())-6))-1)+Y$15)</x:f>
        <x:v>637666.3787278399</x:v>
      </x:c>
      <x:c r="Z349" s="97" t="n">
        <x:f>MAX(0,Y349*(1+EXP((LN(1+'Monte Carlo'!$K$10)-0.5*'Monte Carlo'!$K$12^2)+'Monte Carlo'!$K$12*((RAND()+RAND()+RAND()+RAND()+RAND()+RAND()+RAND()+RAND()+RAND()+RAND()+RAND()+RAND())-6))-1)+Z$15)</x:f>
        <x:v>602670.7516759834</x:v>
      </x:c>
      <x:c r="AA349" s="97" t="n">
        <x:f>MAX(0,Z349*(1+EXP((LN(1+'Monte Carlo'!$K$10)-0.5*'Monte Carlo'!$K$12^2)+'Monte Carlo'!$K$12*((RAND()+RAND()+RAND()+RAND()+RAND()+RAND()+RAND()+RAND()+RAND()+RAND()+RAND()+RAND())-6))-1)+AA$15)</x:f>
        <x:v>608344.9613141114</x:v>
      </x:c>
      <x:c r="AB349" s="97" t="n">
        <x:f>MAX(0,AA349*(1+EXP((LN(1+'Monte Carlo'!$K$10)-0.5*'Monte Carlo'!$K$12^2)+'Monte Carlo'!$K$12*((RAND()+RAND()+RAND()+RAND()+RAND()+RAND()+RAND()+RAND()+RAND()+RAND()+RAND()+RAND())-6))-1)+AB$15)</x:f>
        <x:v>644593.7063630761</x:v>
      </x:c>
      <x:c r="AC349" s="97" t="n">
        <x:f>MAX(0,AB349*(1+EXP((LN(1+'Monte Carlo'!$K$10)-0.5*'Monte Carlo'!$K$12^2)+'Monte Carlo'!$K$12*((RAND()+RAND()+RAND()+RAND()+RAND()+RAND()+RAND()+RAND()+RAND()+RAND()+RAND()+RAND())-6))-1)+AC$15)</x:f>
        <x:v>745540.6022579961</x:v>
      </x:c>
      <x:c r="AD349" s="97" t="n">
        <x:f>MAX(0,AC349*(1+EXP((LN(1+'Monte Carlo'!$K$10)-0.5*'Monte Carlo'!$K$12^2)+'Monte Carlo'!$K$12*((RAND()+RAND()+RAND()+RAND()+RAND()+RAND()+RAND()+RAND()+RAND()+RAND()+RAND()+RAND())-6))-1)+AD$15)</x:f>
        <x:v>645229.0053262751</x:v>
      </x:c>
      <x:c r="AE349" s="97" t="n">
        <x:f>MAX(0,AD349*(1+EXP((LN(1+'Monte Carlo'!$K$10)-0.5*'Monte Carlo'!$K$12^2)+'Monte Carlo'!$K$12*((RAND()+RAND()+RAND()+RAND()+RAND()+RAND()+RAND()+RAND()+RAND()+RAND()+RAND()+RAND())-6))-1)+AE$15)</x:f>
        <x:v>740109.2933406327</x:v>
      </x:c>
      <x:c r="AF349" s="97" t="n">
        <x:f>MAX(0,AE349*(1+EXP((LN(1+'Monte Carlo'!$K$10)-0.5*'Monte Carlo'!$K$12^2)+'Monte Carlo'!$K$12*((RAND()+RAND()+RAND()+RAND()+RAND()+RAND()+RAND()+RAND()+RAND()+RAND()+RAND()+RAND())-6))-1)+AF$15)</x:f>
        <x:v>830478.9669314757</x:v>
      </x:c>
      <x:c r="AG349" s="97">
        <x:f t="shared" si="7"/>
        <x:v>458574.93303657271</x:v>
      </x:c>
    </x:row>
    <x:row r="350">
      <x:c r="A350" s="93">
        <x:v>329</x:v>
      </x:c>
      <x:c r="B350" s="97" t="n">
        <x:f>IF(AND(UPPER('Monte Carlo'!$K$4)="YES",'Monte Carlo'!$K$5&gt;0),'Monte Carlo'!$K$13,Liquidity_30Y!$C$14)</x:f>
        <x:v>1029031.25</x:v>
      </x:c>
      <x:c r="C350" s="97" t="n">
        <x:f>MAX(0,B350*(1+EXP((LN(1+'Monte Carlo'!$K$10)-0.5*'Monte Carlo'!$K$12^2)+'Monte Carlo'!$K$12*((RAND()+RAND()+RAND()+RAND()+RAND()+RAND()+RAND()+RAND()+RAND()+RAND()+RAND()+RAND())-6))-1)+C$15)</x:f>
        <x:v>865470.6533194827</x:v>
      </x:c>
      <x:c r="D350" s="97" t="n">
        <x:f>MAX(0,C350*(1+EXP((LN(1+'Monte Carlo'!$K$10)-0.5*'Monte Carlo'!$K$12^2)+'Monte Carlo'!$K$12*((RAND()+RAND()+RAND()+RAND()+RAND()+RAND()+RAND()+RAND()+RAND()+RAND()+RAND()+RAND())-6))-1)+D$15)</x:f>
        <x:v>926308.6162992995</x:v>
      </x:c>
      <x:c r="E350" s="97" t="n">
        <x:f>MAX(0,D350*(1+EXP((LN(1+'Monte Carlo'!$K$10)-0.5*'Monte Carlo'!$K$12^2)+'Monte Carlo'!$K$12*((RAND()+RAND()+RAND()+RAND()+RAND()+RAND()+RAND()+RAND()+RAND()+RAND()+RAND()+RAND())-6))-1)+E$15)</x:f>
        <x:v>1105240.8903805416</x:v>
      </x:c>
      <x:c r="F350" s="97" t="n">
        <x:f>MAX(0,E350*(1+EXP((LN(1+'Monte Carlo'!$K$10)-0.5*'Monte Carlo'!$K$12^2)+'Monte Carlo'!$K$12*((RAND()+RAND()+RAND()+RAND()+RAND()+RAND()+RAND()+RAND()+RAND()+RAND()+RAND()+RAND())-6))-1)+F$15)</x:f>
        <x:v>1246632.576134391</x:v>
      </x:c>
      <x:c r="G350" s="97" t="n">
        <x:f>MAX(0,F350*(1+EXP((LN(1+'Monte Carlo'!$K$10)-0.5*'Monte Carlo'!$K$12^2)+'Monte Carlo'!$K$12*((RAND()+RAND()+RAND()+RAND()+RAND()+RAND()+RAND()+RAND()+RAND()+RAND()+RAND()+RAND())-6))-1)+G$15)</x:f>
        <x:v>1611313.9885757149</x:v>
      </x:c>
      <x:c r="H350" s="97" t="n">
        <x:f>MAX(0,G350*(1+EXP((LN(1+'Monte Carlo'!$K$10)-0.5*'Monte Carlo'!$K$12^2)+'Monte Carlo'!$K$12*((RAND()+RAND()+RAND()+RAND()+RAND()+RAND()+RAND()+RAND()+RAND()+RAND()+RAND()+RAND())-6))-1)+H$15)</x:f>
        <x:v>1758556.1442872076</x:v>
      </x:c>
      <x:c r="I350" s="97" t="n">
        <x:f>MAX(0,H350*(1+EXP((LN(1+'Monte Carlo'!$K$10)-0.5*'Monte Carlo'!$K$12^2)+'Monte Carlo'!$K$12*((RAND()+RAND()+RAND()+RAND()+RAND()+RAND()+RAND()+RAND()+RAND()+RAND()+RAND()+RAND())-6))-1)+I$15)</x:f>
        <x:v>1909727.9259803973</x:v>
      </x:c>
      <x:c r="J350" s="97" t="n">
        <x:f>MAX(0,I350*(1+EXP((LN(1+'Monte Carlo'!$K$10)-0.5*'Monte Carlo'!$K$12^2)+'Monte Carlo'!$K$12*((RAND()+RAND()+RAND()+RAND()+RAND()+RAND()+RAND()+RAND()+RAND()+RAND()+RAND()+RAND())-6))-1)+J$15)</x:f>
        <x:v>1997474.7543022516</x:v>
      </x:c>
      <x:c r="K350" s="97" t="n">
        <x:f>MAX(0,J350*(1+EXP((LN(1+'Monte Carlo'!$K$10)-0.5*'Monte Carlo'!$K$12^2)+'Monte Carlo'!$K$12*((RAND()+RAND()+RAND()+RAND()+RAND()+RAND()+RAND()+RAND()+RAND()+RAND()+RAND()+RAND())-6))-1)+K$15)</x:f>
        <x:v>2352282.5172617584</x:v>
      </x:c>
      <x:c r="L350" s="97" t="n">
        <x:f>MAX(0,K350*(1+EXP((LN(1+'Monte Carlo'!$K$10)-0.5*'Monte Carlo'!$K$12^2)+'Monte Carlo'!$K$12*((RAND()+RAND()+RAND()+RAND()+RAND()+RAND()+RAND()+RAND()+RAND()+RAND()+RAND()+RAND())-6))-1)+L$15)</x:f>
        <x:v>2504775.5341979116</x:v>
      </x:c>
      <x:c r="M350" s="97" t="n">
        <x:f>MAX(0,L350*(1+EXP((LN(1+'Monte Carlo'!$K$10)-0.5*'Monte Carlo'!$K$12^2)+'Monte Carlo'!$K$12*((RAND()+RAND()+RAND()+RAND()+RAND()+RAND()+RAND()+RAND()+RAND()+RAND()+RAND()+RAND())-6))-1)+M$15)</x:f>
        <x:v>2570036.956728214</x:v>
      </x:c>
      <x:c r="N350" s="97" t="n">
        <x:f>MAX(0,M350*(1+EXP((LN(1+'Monte Carlo'!$K$10)-0.5*'Monte Carlo'!$K$12^2)+'Monte Carlo'!$K$12*((RAND()+RAND()+RAND()+RAND()+RAND()+RAND()+RAND()+RAND()+RAND()+RAND()+RAND()+RAND())-6))-1)+N$15)</x:f>
        <x:v>2478324.967783906</x:v>
      </x:c>
      <x:c r="O350" s="97" t="n">
        <x:f>MAX(0,N350*(1+EXP((LN(1+'Monte Carlo'!$K$10)-0.5*'Monte Carlo'!$K$12^2)+'Monte Carlo'!$K$12*((RAND()+RAND()+RAND()+RAND()+RAND()+RAND()+RAND()+RAND()+RAND()+RAND()+RAND()+RAND())-6))-1)+O$15)</x:f>
        <x:v>2175535.658124234</x:v>
      </x:c>
      <x:c r="P350" s="97" t="n">
        <x:f>MAX(0,O350*(1+EXP((LN(1+'Monte Carlo'!$K$10)-0.5*'Monte Carlo'!$K$12^2)+'Monte Carlo'!$K$12*((RAND()+RAND()+RAND()+RAND()+RAND()+RAND()+RAND()+RAND()+RAND()+RAND()+RAND()+RAND())-6))-1)+P$15)</x:f>
        <x:v>2511189.892915672</x:v>
      </x:c>
      <x:c r="Q350" s="97" t="n">
        <x:f>MAX(0,P350*(1+EXP((LN(1+'Monte Carlo'!$K$10)-0.5*'Monte Carlo'!$K$12^2)+'Monte Carlo'!$K$12*((RAND()+RAND()+RAND()+RAND()+RAND()+RAND()+RAND()+RAND()+RAND()+RAND()+RAND()+RAND())-6))-1)+Q$15)</x:f>
        <x:v>2481937.2144855885</x:v>
      </x:c>
      <x:c r="R350" s="97" t="n">
        <x:f>MAX(0,Q350*(1+EXP((LN(1+'Monte Carlo'!$K$10)-0.5*'Monte Carlo'!$K$12^2)+'Monte Carlo'!$K$12*((RAND()+RAND()+RAND()+RAND()+RAND()+RAND()+RAND()+RAND()+RAND()+RAND()+RAND()+RAND())-6))-1)+R$15)</x:f>
        <x:v>2086491.5402008905</x:v>
      </x:c>
      <x:c r="S350" s="97" t="n">
        <x:f>MAX(0,R350*(1+EXP((LN(1+'Monte Carlo'!$K$10)-0.5*'Monte Carlo'!$K$12^2)+'Monte Carlo'!$K$12*((RAND()+RAND()+RAND()+RAND()+RAND()+RAND()+RAND()+RAND()+RAND()+RAND()+RAND()+RAND())-6))-1)+S$15)</x:f>
        <x:v>1617635.7189585017</x:v>
      </x:c>
      <x:c r="T350" s="97" t="n">
        <x:f>MAX(0,S350*(1+EXP((LN(1+'Monte Carlo'!$K$10)-0.5*'Monte Carlo'!$K$12^2)+'Monte Carlo'!$K$12*((RAND()+RAND()+RAND()+RAND()+RAND()+RAND()+RAND()+RAND()+RAND()+RAND()+RAND()+RAND())-6))-1)+T$15)</x:f>
        <x:v>1821735.5562895467</x:v>
      </x:c>
      <x:c r="U350" s="97" t="n">
        <x:f>MAX(0,T350*(1+EXP((LN(1+'Monte Carlo'!$K$10)-0.5*'Monte Carlo'!$K$12^2)+'Monte Carlo'!$K$12*((RAND()+RAND()+RAND()+RAND()+RAND()+RAND()+RAND()+RAND()+RAND()+RAND()+RAND()+RAND())-6))-1)+U$15)</x:f>
        <x:v>1960167.628716926</x:v>
      </x:c>
      <x:c r="V350" s="97" t="n">
        <x:f>MAX(0,U350*(1+EXP((LN(1+'Monte Carlo'!$K$10)-0.5*'Monte Carlo'!$K$12^2)+'Monte Carlo'!$K$12*((RAND()+RAND()+RAND()+RAND()+RAND()+RAND()+RAND()+RAND()+RAND()+RAND()+RAND()+RAND())-6))-1)+V$15)</x:f>
        <x:v>1440163.6849865303</x:v>
      </x:c>
      <x:c r="W350" s="97" t="n">
        <x:f>MAX(0,V350*(1+EXP((LN(1+'Monte Carlo'!$K$10)-0.5*'Monte Carlo'!$K$12^2)+'Monte Carlo'!$K$12*((RAND()+RAND()+RAND()+RAND()+RAND()+RAND()+RAND()+RAND()+RAND()+RAND()+RAND()+RAND())-6))-1)+W$15)</x:f>
        <x:v>1359907.0036501696</x:v>
      </x:c>
      <x:c r="X350" s="97" t="n">
        <x:f>MAX(0,W350*(1+EXP((LN(1+'Monte Carlo'!$K$10)-0.5*'Monte Carlo'!$K$12^2)+'Monte Carlo'!$K$12*((RAND()+RAND()+RAND()+RAND()+RAND()+RAND()+RAND()+RAND()+RAND()+RAND()+RAND()+RAND())-6))-1)+X$15)</x:f>
        <x:v>1346065.9147226145</x:v>
      </x:c>
      <x:c r="Y350" s="97" t="n">
        <x:f>MAX(0,X350*(1+EXP((LN(1+'Monte Carlo'!$K$10)-0.5*'Monte Carlo'!$K$12^2)+'Monte Carlo'!$K$12*((RAND()+RAND()+RAND()+RAND()+RAND()+RAND()+RAND()+RAND()+RAND()+RAND()+RAND()+RAND())-6))-1)+Y$15)</x:f>
        <x:v>1559745.8985219111</x:v>
      </x:c>
      <x:c r="Z350" s="97" t="n">
        <x:f>MAX(0,Y350*(1+EXP((LN(1+'Monte Carlo'!$K$10)-0.5*'Monte Carlo'!$K$12^2)+'Monte Carlo'!$K$12*((RAND()+RAND()+RAND()+RAND()+RAND()+RAND()+RAND()+RAND()+RAND()+RAND()+RAND()+RAND())-6))-1)+Z$15)</x:f>
        <x:v>1579241.1688840645</x:v>
      </x:c>
      <x:c r="AA350" s="97" t="n">
        <x:f>MAX(0,Z350*(1+EXP((LN(1+'Monte Carlo'!$K$10)-0.5*'Monte Carlo'!$K$12^2)+'Monte Carlo'!$K$12*((RAND()+RAND()+RAND()+RAND()+RAND()+RAND()+RAND()+RAND()+RAND()+RAND()+RAND()+RAND())-6))-1)+AA$15)</x:f>
        <x:v>1190394.0759809574</x:v>
      </x:c>
      <x:c r="AB350" s="97" t="n">
        <x:f>MAX(0,AA350*(1+EXP((LN(1+'Monte Carlo'!$K$10)-0.5*'Monte Carlo'!$K$12^2)+'Monte Carlo'!$K$12*((RAND()+RAND()+RAND()+RAND()+RAND()+RAND()+RAND()+RAND()+RAND()+RAND()+RAND()+RAND())-6))-1)+AB$15)</x:f>
        <x:v>1271271.9849615141</x:v>
      </x:c>
      <x:c r="AC350" s="97" t="n">
        <x:f>MAX(0,AB350*(1+EXP((LN(1+'Monte Carlo'!$K$10)-0.5*'Monte Carlo'!$K$12^2)+'Monte Carlo'!$K$12*((RAND()+RAND()+RAND()+RAND()+RAND()+RAND()+RAND()+RAND()+RAND()+RAND()+RAND()+RAND())-6))-1)+AC$15)</x:f>
        <x:v>1406249.409986265</x:v>
      </x:c>
      <x:c r="AD350" s="97" t="n">
        <x:f>MAX(0,AC350*(1+EXP((LN(1+'Monte Carlo'!$K$10)-0.5*'Monte Carlo'!$K$12^2)+'Monte Carlo'!$K$12*((RAND()+RAND()+RAND()+RAND()+RAND()+RAND()+RAND()+RAND()+RAND()+RAND()+RAND()+RAND())-6))-1)+AD$15)</x:f>
        <x:v>1339512.6960332203</x:v>
      </x:c>
      <x:c r="AE350" s="97" t="n">
        <x:f>MAX(0,AD350*(1+EXP((LN(1+'Monte Carlo'!$K$10)-0.5*'Monte Carlo'!$K$12^2)+'Monte Carlo'!$K$12*((RAND()+RAND()+RAND()+RAND()+RAND()+RAND()+RAND()+RAND()+RAND()+RAND()+RAND()+RAND())-6))-1)+AE$15)</x:f>
        <x:v>1601483.6171768403</x:v>
      </x:c>
      <x:c r="AF350" s="97" t="n">
        <x:f>MAX(0,AE350*(1+EXP((LN(1+'Monte Carlo'!$K$10)-0.5*'Monte Carlo'!$K$12^2)+'Monte Carlo'!$K$12*((RAND()+RAND()+RAND()+RAND()+RAND()+RAND()+RAND()+RAND()+RAND()+RAND()+RAND()+RAND())-6))-1)+AF$15)</x:f>
        <x:v>1718626.671368017</x:v>
      </x:c>
      <x:c r="AG350" s="97">
        <x:f t="shared" si="7"/>
        <x:v>1029031.25</x:v>
      </x:c>
    </x:row>
    <x:row r="351">
      <x:c r="A351" s="93">
        <x:v>330</x:v>
      </x:c>
      <x:c r="B351" s="97" t="n">
        <x:f>IF(AND(UPPER('Monte Carlo'!$K$4)="YES",'Monte Carlo'!$K$5&gt;0),'Monte Carlo'!$K$13,Liquidity_30Y!$C$14)</x:f>
        <x:v>1029031.25</x:v>
      </x:c>
      <x:c r="C351" s="97" t="n">
        <x:f>MAX(0,B351*(1+EXP((LN(1+'Monte Carlo'!$K$10)-0.5*'Monte Carlo'!$K$12^2)+'Monte Carlo'!$K$12*((RAND()+RAND()+RAND()+RAND()+RAND()+RAND()+RAND()+RAND()+RAND()+RAND()+RAND()+RAND())-6))-1)+C$15)</x:f>
        <x:v>1121763.1249747658</x:v>
      </x:c>
      <x:c r="D351" s="97" t="n">
        <x:f>MAX(0,C351*(1+EXP((LN(1+'Monte Carlo'!$K$10)-0.5*'Monte Carlo'!$K$12^2)+'Monte Carlo'!$K$12*((RAND()+RAND()+RAND()+RAND()+RAND()+RAND()+RAND()+RAND()+RAND()+RAND()+RAND()+RAND())-6))-1)+D$15)</x:f>
        <x:v>1334547.4379959959</x:v>
      </x:c>
      <x:c r="E351" s="97" t="n">
        <x:f>MAX(0,D351*(1+EXP((LN(1+'Monte Carlo'!$K$10)-0.5*'Monte Carlo'!$K$12^2)+'Monte Carlo'!$K$12*((RAND()+RAND()+RAND()+RAND()+RAND()+RAND()+RAND()+RAND()+RAND()+RAND()+RAND()+RAND())-6))-1)+E$15)</x:f>
        <x:v>1279099.6547358253</x:v>
      </x:c>
      <x:c r="F351" s="97" t="n">
        <x:f>MAX(0,E351*(1+EXP((LN(1+'Monte Carlo'!$K$10)-0.5*'Monte Carlo'!$K$12^2)+'Monte Carlo'!$K$12*((RAND()+RAND()+RAND()+RAND()+RAND()+RAND()+RAND()+RAND()+RAND()+RAND()+RAND()+RAND())-6))-1)+F$15)</x:f>
        <x:v>1185642.3142554276</x:v>
      </x:c>
      <x:c r="G351" s="97" t="n">
        <x:f>MAX(0,F351*(1+EXP((LN(1+'Monte Carlo'!$K$10)-0.5*'Monte Carlo'!$K$12^2)+'Monte Carlo'!$K$12*((RAND()+RAND()+RAND()+RAND()+RAND()+RAND()+RAND()+RAND()+RAND()+RAND()+RAND()+RAND())-6))-1)+G$15)</x:f>
        <x:v>1167729.4286949032</x:v>
      </x:c>
      <x:c r="H351" s="97" t="n">
        <x:f>MAX(0,G351*(1+EXP((LN(1+'Monte Carlo'!$K$10)-0.5*'Monte Carlo'!$K$12^2)+'Monte Carlo'!$K$12*((RAND()+RAND()+RAND()+RAND()+RAND()+RAND()+RAND()+RAND()+RAND()+RAND()+RAND()+RAND())-6))-1)+H$15)</x:f>
        <x:v>1234880.8143135963</x:v>
      </x:c>
      <x:c r="I351" s="97" t="n">
        <x:f>MAX(0,H351*(1+EXP((LN(1+'Monte Carlo'!$K$10)-0.5*'Monte Carlo'!$K$12^2)+'Monte Carlo'!$K$12*((RAND()+RAND()+RAND()+RAND()+RAND()+RAND()+RAND()+RAND()+RAND()+RAND()+RAND()+RAND())-6))-1)+I$15)</x:f>
        <x:v>1156844.7592349723</x:v>
      </x:c>
      <x:c r="J351" s="97" t="n">
        <x:f>MAX(0,I351*(1+EXP((LN(1+'Monte Carlo'!$K$10)-0.5*'Monte Carlo'!$K$12^2)+'Monte Carlo'!$K$12*((RAND()+RAND()+RAND()+RAND()+RAND()+RAND()+RAND()+RAND()+RAND()+RAND()+RAND()+RAND())-6))-1)+J$15)</x:f>
        <x:v>983934.5543469401</x:v>
      </x:c>
      <x:c r="K351" s="97" t="n">
        <x:f>MAX(0,J351*(1+EXP((LN(1+'Monte Carlo'!$K$10)-0.5*'Monte Carlo'!$K$12^2)+'Monte Carlo'!$K$12*((RAND()+RAND()+RAND()+RAND()+RAND()+RAND()+RAND()+RAND()+RAND()+RAND()+RAND()+RAND())-6))-1)+K$15)</x:f>
        <x:v>1187813.3910052252</x:v>
      </x:c>
      <x:c r="L351" s="97" t="n">
        <x:f>MAX(0,K351*(1+EXP((LN(1+'Monte Carlo'!$K$10)-0.5*'Monte Carlo'!$K$12^2)+'Monte Carlo'!$K$12*((RAND()+RAND()+RAND()+RAND()+RAND()+RAND()+RAND()+RAND()+RAND()+RAND()+RAND()+RAND())-6))-1)+L$15)</x:f>
        <x:v>1221048.0928879154</x:v>
      </x:c>
      <x:c r="M351" s="97" t="n">
        <x:f>MAX(0,L351*(1+EXP((LN(1+'Monte Carlo'!$K$10)-0.5*'Monte Carlo'!$K$12^2)+'Monte Carlo'!$K$12*((RAND()+RAND()+RAND()+RAND()+RAND()+RAND()+RAND()+RAND()+RAND()+RAND()+RAND()+RAND())-6))-1)+M$15)</x:f>
        <x:v>1141739.4787961945</x:v>
      </x:c>
      <x:c r="N351" s="97" t="n">
        <x:f>MAX(0,M351*(1+EXP((LN(1+'Monte Carlo'!$K$10)-0.5*'Monte Carlo'!$K$12^2)+'Monte Carlo'!$K$12*((RAND()+RAND()+RAND()+RAND()+RAND()+RAND()+RAND()+RAND()+RAND()+RAND()+RAND()+RAND())-6))-1)+N$15)</x:f>
        <x:v>786004.4457269725</x:v>
      </x:c>
      <x:c r="O351" s="97" t="n">
        <x:f>MAX(0,N351*(1+EXP((LN(1+'Monte Carlo'!$K$10)-0.5*'Monte Carlo'!$K$12^2)+'Monte Carlo'!$K$12*((RAND()+RAND()+RAND()+RAND()+RAND()+RAND()+RAND()+RAND()+RAND()+RAND()+RAND()+RAND())-6))-1)+O$15)</x:f>
        <x:v>729436.2755263168</x:v>
      </x:c>
      <x:c r="P351" s="97" t="n">
        <x:f>MAX(0,O351*(1+EXP((LN(1+'Monte Carlo'!$K$10)-0.5*'Monte Carlo'!$K$12^2)+'Monte Carlo'!$K$12*((RAND()+RAND()+RAND()+RAND()+RAND()+RAND()+RAND()+RAND()+RAND()+RAND()+RAND()+RAND())-6))-1)+P$15)</x:f>
        <x:v>777553.6071681151</x:v>
      </x:c>
      <x:c r="Q351" s="97" t="n">
        <x:f>MAX(0,P351*(1+EXP((LN(1+'Monte Carlo'!$K$10)-0.5*'Monte Carlo'!$K$12^2)+'Monte Carlo'!$K$12*((RAND()+RAND()+RAND()+RAND()+RAND()+RAND()+RAND()+RAND()+RAND()+RAND()+RAND()+RAND())-6))-1)+Q$15)</x:f>
        <x:v>979553.5444290567</x:v>
      </x:c>
      <x:c r="R351" s="97" t="n">
        <x:f>MAX(0,Q351*(1+EXP((LN(1+'Monte Carlo'!$K$10)-0.5*'Monte Carlo'!$K$12^2)+'Monte Carlo'!$K$12*((RAND()+RAND()+RAND()+RAND()+RAND()+RAND()+RAND()+RAND()+RAND()+RAND()+RAND()+RAND())-6))-1)+R$15)</x:f>
        <x:v>1331473.0771855514</x:v>
      </x:c>
      <x:c r="S351" s="97" t="n">
        <x:f>MAX(0,R351*(1+EXP((LN(1+'Monte Carlo'!$K$10)-0.5*'Monte Carlo'!$K$12^2)+'Monte Carlo'!$K$12*((RAND()+RAND()+RAND()+RAND()+RAND()+RAND()+RAND()+RAND()+RAND()+RAND()+RAND()+RAND())-6))-1)+S$15)</x:f>
        <x:v>1503755.2900923113</x:v>
      </x:c>
      <x:c r="T351" s="97" t="n">
        <x:f>MAX(0,S351*(1+EXP((LN(1+'Monte Carlo'!$K$10)-0.5*'Monte Carlo'!$K$12^2)+'Monte Carlo'!$K$12*((RAND()+RAND()+RAND()+RAND()+RAND()+RAND()+RAND()+RAND()+RAND()+RAND()+RAND()+RAND())-6))-1)+T$15)</x:f>
        <x:v>1720817.8732061796</x:v>
      </x:c>
      <x:c r="U351" s="97" t="n">
        <x:f>MAX(0,T351*(1+EXP((LN(1+'Monte Carlo'!$K$10)-0.5*'Monte Carlo'!$K$12^2)+'Monte Carlo'!$K$12*((RAND()+RAND()+RAND()+RAND()+RAND()+RAND()+RAND()+RAND()+RAND()+RAND()+RAND()+RAND())-6))-1)+U$15)</x:f>
        <x:v>1657136.6727684916</x:v>
      </x:c>
      <x:c r="V351" s="97" t="n">
        <x:f>MAX(0,U351*(1+EXP((LN(1+'Monte Carlo'!$K$10)-0.5*'Monte Carlo'!$K$12^2)+'Monte Carlo'!$K$12*((RAND()+RAND()+RAND()+RAND()+RAND()+RAND()+RAND()+RAND()+RAND()+RAND()+RAND()+RAND())-6))-1)+V$15)</x:f>
        <x:v>1903852.661706956</x:v>
      </x:c>
      <x:c r="W351" s="97" t="n">
        <x:f>MAX(0,V351*(1+EXP((LN(1+'Monte Carlo'!$K$10)-0.5*'Monte Carlo'!$K$12^2)+'Monte Carlo'!$K$12*((RAND()+RAND()+RAND()+RAND()+RAND()+RAND()+RAND()+RAND()+RAND()+RAND()+RAND()+RAND())-6))-1)+W$15)</x:f>
        <x:v>1954320.1842055498</x:v>
      </x:c>
      <x:c r="X351" s="97" t="n">
        <x:f>MAX(0,W351*(1+EXP((LN(1+'Monte Carlo'!$K$10)-0.5*'Monte Carlo'!$K$12^2)+'Monte Carlo'!$K$12*((RAND()+RAND()+RAND()+RAND()+RAND()+RAND()+RAND()+RAND()+RAND()+RAND()+RAND()+RAND())-6))-1)+X$15)</x:f>
        <x:v>2273539.9600387197</x:v>
      </x:c>
      <x:c r="Y351" s="97" t="n">
        <x:f>MAX(0,X351*(1+EXP((LN(1+'Monte Carlo'!$K$10)-0.5*'Monte Carlo'!$K$12^2)+'Monte Carlo'!$K$12*((RAND()+RAND()+RAND()+RAND()+RAND()+RAND()+RAND()+RAND()+RAND()+RAND()+RAND()+RAND())-6))-1)+Y$15)</x:f>
        <x:v>2670818.7101267623</x:v>
      </x:c>
      <x:c r="Z351" s="97" t="n">
        <x:f>MAX(0,Y351*(1+EXP((LN(1+'Monte Carlo'!$K$10)-0.5*'Monte Carlo'!$K$12^2)+'Monte Carlo'!$K$12*((RAND()+RAND()+RAND()+RAND()+RAND()+RAND()+RAND()+RAND()+RAND()+RAND()+RAND()+RAND())-6))-1)+Z$15)</x:f>
        <x:v>3095540.3078987175</x:v>
      </x:c>
      <x:c r="AA351" s="97" t="n">
        <x:f>MAX(0,Z351*(1+EXP((LN(1+'Monte Carlo'!$K$10)-0.5*'Monte Carlo'!$K$12^2)+'Monte Carlo'!$K$12*((RAND()+RAND()+RAND()+RAND()+RAND()+RAND()+RAND()+RAND()+RAND()+RAND()+RAND()+RAND())-6))-1)+AA$15)</x:f>
        <x:v>3681660.559676222</x:v>
      </x:c>
      <x:c r="AB351" s="97" t="n">
        <x:f>MAX(0,AA351*(1+EXP((LN(1+'Monte Carlo'!$K$10)-0.5*'Monte Carlo'!$K$12^2)+'Monte Carlo'!$K$12*((RAND()+RAND()+RAND()+RAND()+RAND()+RAND()+RAND()+RAND()+RAND()+RAND()+RAND()+RAND())-6))-1)+AB$15)</x:f>
        <x:v>3034081.2626314224</x:v>
      </x:c>
      <x:c r="AC351" s="97" t="n">
        <x:f>MAX(0,AB351*(1+EXP((LN(1+'Monte Carlo'!$K$10)-0.5*'Monte Carlo'!$K$12^2)+'Monte Carlo'!$K$12*((RAND()+RAND()+RAND()+RAND()+RAND()+RAND()+RAND()+RAND()+RAND()+RAND()+RAND()+RAND())-6))-1)+AC$15)</x:f>
        <x:v>2995776.7782817474</x:v>
      </x:c>
      <x:c r="AD351" s="97" t="n">
        <x:f>MAX(0,AC351*(1+EXP((LN(1+'Monte Carlo'!$K$10)-0.5*'Monte Carlo'!$K$12^2)+'Monte Carlo'!$K$12*((RAND()+RAND()+RAND()+RAND()+RAND()+RAND()+RAND()+RAND()+RAND()+RAND()+RAND()+RAND())-6))-1)+AD$15)</x:f>
        <x:v>2655041.6819550577</x:v>
      </x:c>
      <x:c r="AE351" s="97" t="n">
        <x:f>MAX(0,AD351*(1+EXP((LN(1+'Monte Carlo'!$K$10)-0.5*'Monte Carlo'!$K$12^2)+'Monte Carlo'!$K$12*((RAND()+RAND()+RAND()+RAND()+RAND()+RAND()+RAND()+RAND()+RAND()+RAND()+RAND()+RAND())-6))-1)+AE$15)</x:f>
        <x:v>3064201.7041988377</x:v>
      </x:c>
      <x:c r="AF351" s="97" t="n">
        <x:f>MAX(0,AE351*(1+EXP((LN(1+'Monte Carlo'!$K$10)-0.5*'Monte Carlo'!$K$12^2)+'Monte Carlo'!$K$12*((RAND()+RAND()+RAND()+RAND()+RAND()+RAND()+RAND()+RAND()+RAND()+RAND()+RAND()+RAND())-6))-1)+AF$15)</x:f>
        <x:v>2758351.2521706736</x:v>
      </x:c>
      <x:c r="AG351" s="97">
        <x:f t="shared" si="7"/>
        <x:v>658632.90261748899</x:v>
      </x:c>
    </x:row>
    <x:row r="352">
      <x:c r="A352" s="93">
        <x:v>331</x:v>
      </x:c>
      <x:c r="B352" s="97" t="n">
        <x:f>IF(AND(UPPER('Monte Carlo'!$K$4)="YES",'Monte Carlo'!$K$5&gt;0),'Monte Carlo'!$K$13,Liquidity_30Y!$C$14)</x:f>
        <x:v>1029031.25</x:v>
      </x:c>
      <x:c r="C352" s="97" t="n">
        <x:f>MAX(0,B352*(1+EXP((LN(1+'Monte Carlo'!$K$10)-0.5*'Monte Carlo'!$K$12^2)+'Monte Carlo'!$K$12*((RAND()+RAND()+RAND()+RAND()+RAND()+RAND()+RAND()+RAND()+RAND()+RAND()+RAND()+RAND())-6))-1)+C$15)</x:f>
        <x:v>950718.941994651</x:v>
      </x:c>
      <x:c r="D352" s="97" t="n">
        <x:f>MAX(0,C352*(1+EXP((LN(1+'Monte Carlo'!$K$10)-0.5*'Monte Carlo'!$K$12^2)+'Monte Carlo'!$K$12*((RAND()+RAND()+RAND()+RAND()+RAND()+RAND()+RAND()+RAND()+RAND()+RAND()+RAND()+RAND())-6))-1)+D$15)</x:f>
        <x:v>1092630.150674602</x:v>
      </x:c>
      <x:c r="E352" s="97" t="n">
        <x:f>MAX(0,D352*(1+EXP((LN(1+'Monte Carlo'!$K$10)-0.5*'Monte Carlo'!$K$12^2)+'Monte Carlo'!$K$12*((RAND()+RAND()+RAND()+RAND()+RAND()+RAND()+RAND()+RAND()+RAND()+RAND()+RAND()+RAND())-6))-1)+E$15)</x:f>
        <x:v>1009462.8723874965</x:v>
      </x:c>
      <x:c r="F352" s="97" t="n">
        <x:f>MAX(0,E352*(1+EXP((LN(1+'Monte Carlo'!$K$10)-0.5*'Monte Carlo'!$K$12^2)+'Monte Carlo'!$K$12*((RAND()+RAND()+RAND()+RAND()+RAND()+RAND()+RAND()+RAND()+RAND()+RAND()+RAND()+RAND())-6))-1)+F$15)</x:f>
        <x:v>932732.1688839882</x:v>
      </x:c>
      <x:c r="G352" s="97" t="n">
        <x:f>MAX(0,F352*(1+EXP((LN(1+'Monte Carlo'!$K$10)-0.5*'Monte Carlo'!$K$12^2)+'Monte Carlo'!$K$12*((RAND()+RAND()+RAND()+RAND()+RAND()+RAND()+RAND()+RAND()+RAND()+RAND()+RAND()+RAND())-6))-1)+G$15)</x:f>
        <x:v>1031329.7910855192</x:v>
      </x:c>
      <x:c r="H352" s="97" t="n">
        <x:f>MAX(0,G352*(1+EXP((LN(1+'Monte Carlo'!$K$10)-0.5*'Monte Carlo'!$K$12^2)+'Monte Carlo'!$K$12*((RAND()+RAND()+RAND()+RAND()+RAND()+RAND()+RAND()+RAND()+RAND()+RAND()+RAND()+RAND())-6))-1)+H$15)</x:f>
        <x:v>963833.2209256523</x:v>
      </x:c>
      <x:c r="I352" s="97" t="n">
        <x:f>MAX(0,H352*(1+EXP((LN(1+'Monte Carlo'!$K$10)-0.5*'Monte Carlo'!$K$12^2)+'Monte Carlo'!$K$12*((RAND()+RAND()+RAND()+RAND()+RAND()+RAND()+RAND()+RAND()+RAND()+RAND()+RAND()+RAND())-6))-1)+I$15)</x:f>
        <x:v>1046269.0863956788</x:v>
      </x:c>
      <x:c r="J352" s="97" t="n">
        <x:f>MAX(0,I352*(1+EXP((LN(1+'Monte Carlo'!$K$10)-0.5*'Monte Carlo'!$K$12^2)+'Monte Carlo'!$K$12*((RAND()+RAND()+RAND()+RAND()+RAND()+RAND()+RAND()+RAND()+RAND()+RAND()+RAND()+RAND())-6))-1)+J$15)</x:f>
        <x:v>1140317.584485473</x:v>
      </x:c>
      <x:c r="K352" s="97" t="n">
        <x:f>MAX(0,J352*(1+EXP((LN(1+'Monte Carlo'!$K$10)-0.5*'Monte Carlo'!$K$12^2)+'Monte Carlo'!$K$12*((RAND()+RAND()+RAND()+RAND()+RAND()+RAND()+RAND()+RAND()+RAND()+RAND()+RAND()+RAND())-6))-1)+K$15)</x:f>
        <x:v>1071301.0608947054</x:v>
      </x:c>
      <x:c r="L352" s="97" t="n">
        <x:f>MAX(0,K352*(1+EXP((LN(1+'Monte Carlo'!$K$10)-0.5*'Monte Carlo'!$K$12^2)+'Monte Carlo'!$K$12*((RAND()+RAND()+RAND()+RAND()+RAND()+RAND()+RAND()+RAND()+RAND()+RAND()+RAND()+RAND())-6))-1)+L$15)</x:f>
        <x:v>1390019.3347617334</x:v>
      </x:c>
      <x:c r="M352" s="97" t="n">
        <x:f>MAX(0,L352*(1+EXP((LN(1+'Monte Carlo'!$K$10)-0.5*'Monte Carlo'!$K$12^2)+'Monte Carlo'!$K$12*((RAND()+RAND()+RAND()+RAND()+RAND()+RAND()+RAND()+RAND()+RAND()+RAND()+RAND()+RAND())-6))-1)+M$15)</x:f>
        <x:v>1505079.622410389</x:v>
      </x:c>
      <x:c r="N352" s="97" t="n">
        <x:f>MAX(0,M352*(1+EXP((LN(1+'Monte Carlo'!$K$10)-0.5*'Monte Carlo'!$K$12^2)+'Monte Carlo'!$K$12*((RAND()+RAND()+RAND()+RAND()+RAND()+RAND()+RAND()+RAND()+RAND()+RAND()+RAND()+RAND())-6))-1)+N$15)</x:f>
        <x:v>1392613.7493342133</x:v>
      </x:c>
      <x:c r="O352" s="97" t="n">
        <x:f>MAX(0,N352*(1+EXP((LN(1+'Monte Carlo'!$K$10)-0.5*'Monte Carlo'!$K$12^2)+'Monte Carlo'!$K$12*((RAND()+RAND()+RAND()+RAND()+RAND()+RAND()+RAND()+RAND()+RAND()+RAND()+RAND()+RAND())-6))-1)+O$15)</x:f>
        <x:v>1616233.3643441435</x:v>
      </x:c>
      <x:c r="P352" s="97" t="n">
        <x:f>MAX(0,O352*(1+EXP((LN(1+'Monte Carlo'!$K$10)-0.5*'Monte Carlo'!$K$12^2)+'Monte Carlo'!$K$12*((RAND()+RAND()+RAND()+RAND()+RAND()+RAND()+RAND()+RAND()+RAND()+RAND()+RAND()+RAND())-6))-1)+P$15)</x:f>
        <x:v>1540138.657076883</x:v>
      </x:c>
      <x:c r="Q352" s="97" t="n">
        <x:f>MAX(0,P352*(1+EXP((LN(1+'Monte Carlo'!$K$10)-0.5*'Monte Carlo'!$K$12^2)+'Monte Carlo'!$K$12*((RAND()+RAND()+RAND()+RAND()+RAND()+RAND()+RAND()+RAND()+RAND()+RAND()+RAND()+RAND())-6))-1)+Q$15)</x:f>
        <x:v>1745822.5111355907</x:v>
      </x:c>
      <x:c r="R352" s="97" t="n">
        <x:f>MAX(0,Q352*(1+EXP((LN(1+'Monte Carlo'!$K$10)-0.5*'Monte Carlo'!$K$12^2)+'Monte Carlo'!$K$12*((RAND()+RAND()+RAND()+RAND()+RAND()+RAND()+RAND()+RAND()+RAND()+RAND()+RAND()+RAND())-6))-1)+R$15)</x:f>
        <x:v>1935476.9893831762</x:v>
      </x:c>
      <x:c r="S352" s="97" t="n">
        <x:f>MAX(0,R352*(1+EXP((LN(1+'Monte Carlo'!$K$10)-0.5*'Monte Carlo'!$K$12^2)+'Monte Carlo'!$K$12*((RAND()+RAND()+RAND()+RAND()+RAND()+RAND()+RAND()+RAND()+RAND()+RAND()+RAND()+RAND())-6))-1)+S$15)</x:f>
        <x:v>1897017.670261891</x:v>
      </x:c>
      <x:c r="T352" s="97" t="n">
        <x:f>MAX(0,S352*(1+EXP((LN(1+'Monte Carlo'!$K$10)-0.5*'Monte Carlo'!$K$12^2)+'Monte Carlo'!$K$12*((RAND()+RAND()+RAND()+RAND()+RAND()+RAND()+RAND()+RAND()+RAND()+RAND()+RAND()+RAND())-6))-1)+T$15)</x:f>
        <x:v>1451151.0042923498</x:v>
      </x:c>
      <x:c r="U352" s="97" t="n">
        <x:f>MAX(0,T352*(1+EXP((LN(1+'Monte Carlo'!$K$10)-0.5*'Monte Carlo'!$K$12^2)+'Monte Carlo'!$K$12*((RAND()+RAND()+RAND()+RAND()+RAND()+RAND()+RAND()+RAND()+RAND()+RAND()+RAND()+RAND())-6))-1)+U$15)</x:f>
        <x:v>1832153.1292574012</x:v>
      </x:c>
      <x:c r="V352" s="97" t="n">
        <x:f>MAX(0,U352*(1+EXP((LN(1+'Monte Carlo'!$K$10)-0.5*'Monte Carlo'!$K$12^2)+'Monte Carlo'!$K$12*((RAND()+RAND()+RAND()+RAND()+RAND()+RAND()+RAND()+RAND()+RAND()+RAND()+RAND()+RAND())-6))-1)+V$15)</x:f>
        <x:v>2186213.7075749002</x:v>
      </x:c>
      <x:c r="W352" s="97" t="n">
        <x:f>MAX(0,V352*(1+EXP((LN(1+'Monte Carlo'!$K$10)-0.5*'Monte Carlo'!$K$12^2)+'Monte Carlo'!$K$12*((RAND()+RAND()+RAND()+RAND()+RAND()+RAND()+RAND()+RAND()+RAND()+RAND()+RAND()+RAND())-6))-1)+W$15)</x:f>
        <x:v>2167839.3193048723</x:v>
      </x:c>
      <x:c r="X352" s="97" t="n">
        <x:f>MAX(0,W352*(1+EXP((LN(1+'Monte Carlo'!$K$10)-0.5*'Monte Carlo'!$K$12^2)+'Monte Carlo'!$K$12*((RAND()+RAND()+RAND()+RAND()+RAND()+RAND()+RAND()+RAND()+RAND()+RAND()+RAND()+RAND())-6))-1)+X$15)</x:f>
        <x:v>2524682.8846052447</x:v>
      </x:c>
      <x:c r="Y352" s="97" t="n">
        <x:f>MAX(0,X352*(1+EXP((LN(1+'Monte Carlo'!$K$10)-0.5*'Monte Carlo'!$K$12^2)+'Monte Carlo'!$K$12*((RAND()+RAND()+RAND()+RAND()+RAND()+RAND()+RAND()+RAND()+RAND()+RAND()+RAND()+RAND())-6))-1)+Y$15)</x:f>
        <x:v>2308446.2726131207</x:v>
      </x:c>
      <x:c r="Z352" s="97" t="n">
        <x:f>MAX(0,Y352*(1+EXP((LN(1+'Monte Carlo'!$K$10)-0.5*'Monte Carlo'!$K$12^2)+'Monte Carlo'!$K$12*((RAND()+RAND()+RAND()+RAND()+RAND()+RAND()+RAND()+RAND()+RAND()+RAND()+RAND()+RAND())-6))-1)+Z$15)</x:f>
        <x:v>2714149.5483263647</x:v>
      </x:c>
      <x:c r="AA352" s="97" t="n">
        <x:f>MAX(0,Z352*(1+EXP((LN(1+'Monte Carlo'!$K$10)-0.5*'Monte Carlo'!$K$12^2)+'Monte Carlo'!$K$12*((RAND()+RAND()+RAND()+RAND()+RAND()+RAND()+RAND()+RAND()+RAND()+RAND()+RAND()+RAND())-6))-1)+AA$15)</x:f>
        <x:v>2873248.052940057</x:v>
      </x:c>
      <x:c r="AB352" s="97" t="n">
        <x:f>MAX(0,AA352*(1+EXP((LN(1+'Monte Carlo'!$K$10)-0.5*'Monte Carlo'!$K$12^2)+'Monte Carlo'!$K$12*((RAND()+RAND()+RAND()+RAND()+RAND()+RAND()+RAND()+RAND()+RAND()+RAND()+RAND()+RAND())-6))-1)+AB$15)</x:f>
        <x:v>2786173.531258865</x:v>
      </x:c>
      <x:c r="AC352" s="97" t="n">
        <x:f>MAX(0,AB352*(1+EXP((LN(1+'Monte Carlo'!$K$10)-0.5*'Monte Carlo'!$K$12^2)+'Monte Carlo'!$K$12*((RAND()+RAND()+RAND()+RAND()+RAND()+RAND()+RAND()+RAND()+RAND()+RAND()+RAND()+RAND())-6))-1)+AC$15)</x:f>
        <x:v>2535902.2081328137</x:v>
      </x:c>
      <x:c r="AD352" s="97" t="n">
        <x:f>MAX(0,AC352*(1+EXP((LN(1+'Monte Carlo'!$K$10)-0.5*'Monte Carlo'!$K$12^2)+'Monte Carlo'!$K$12*((RAND()+RAND()+RAND()+RAND()+RAND()+RAND()+RAND()+RAND()+RAND()+RAND()+RAND()+RAND())-6))-1)+AD$15)</x:f>
        <x:v>2667693.2414201847</x:v>
      </x:c>
      <x:c r="AE352" s="97" t="n">
        <x:f>MAX(0,AD352*(1+EXP((LN(1+'Monte Carlo'!$K$10)-0.5*'Monte Carlo'!$K$12^2)+'Monte Carlo'!$K$12*((RAND()+RAND()+RAND()+RAND()+RAND()+RAND()+RAND()+RAND()+RAND()+RAND()+RAND()+RAND())-6))-1)+AE$15)</x:f>
        <x:v>2619346.9750746544</x:v>
      </x:c>
      <x:c r="AF352" s="97" t="n">
        <x:f>MAX(0,AE352*(1+EXP((LN(1+'Monte Carlo'!$K$10)-0.5*'Monte Carlo'!$K$12^2)+'Monte Carlo'!$K$12*((RAND()+RAND()+RAND()+RAND()+RAND()+RAND()+RAND()+RAND()+RAND()+RAND()+RAND()+RAND())-6))-1)+AF$15)</x:f>
        <x:v>2439289.8493225863</x:v>
      </x:c>
      <x:c r="AG352" s="97">
        <x:f t="shared" si="7"/>
        <x:v>973410.96363517293</x:v>
      </x:c>
    </x:row>
    <x:row r="353">
      <x:c r="A353" s="93">
        <x:v>332</x:v>
      </x:c>
      <x:c r="B353" s="97" t="n">
        <x:f>IF(AND(UPPER('Monte Carlo'!$K$4)="YES",'Monte Carlo'!$K$5&gt;0),'Monte Carlo'!$K$13,Liquidity_30Y!$C$14)</x:f>
        <x:v>1029031.25</x:v>
      </x:c>
      <x:c r="C353" s="97" t="n">
        <x:f>MAX(0,B353*(1+EXP((LN(1+'Monte Carlo'!$K$10)-0.5*'Monte Carlo'!$K$12^2)+'Monte Carlo'!$K$12*((RAND()+RAND()+RAND()+RAND()+RAND()+RAND()+RAND()+RAND()+RAND()+RAND()+RAND()+RAND())-6))-1)+C$15)</x:f>
        <x:v>896064.9168436615</x:v>
      </x:c>
      <x:c r="D353" s="97" t="n">
        <x:f>MAX(0,C353*(1+EXP((LN(1+'Monte Carlo'!$K$10)-0.5*'Monte Carlo'!$K$12^2)+'Monte Carlo'!$K$12*((RAND()+RAND()+RAND()+RAND()+RAND()+RAND()+RAND()+RAND()+RAND()+RAND()+RAND()+RAND())-6))-1)+D$15)</x:f>
        <x:v>799757.5951054879</x:v>
      </x:c>
      <x:c r="E353" s="97" t="n">
        <x:f>MAX(0,D353*(1+EXP((LN(1+'Monte Carlo'!$K$10)-0.5*'Monte Carlo'!$K$12^2)+'Monte Carlo'!$K$12*((RAND()+RAND()+RAND()+RAND()+RAND()+RAND()+RAND()+RAND()+RAND()+RAND()+RAND()+RAND())-6))-1)+E$15)</x:f>
        <x:v>846934.2756004476</x:v>
      </x:c>
      <x:c r="F353" s="97" t="n">
        <x:f>MAX(0,E353*(1+EXP((LN(1+'Monte Carlo'!$K$10)-0.5*'Monte Carlo'!$K$12^2)+'Monte Carlo'!$K$12*((RAND()+RAND()+RAND()+RAND()+RAND()+RAND()+RAND()+RAND()+RAND()+RAND()+RAND()+RAND())-6))-1)+F$15)</x:f>
        <x:v>1222908.735715961</x:v>
      </x:c>
      <x:c r="G353" s="97" t="n">
        <x:f>MAX(0,F353*(1+EXP((LN(1+'Monte Carlo'!$K$10)-0.5*'Monte Carlo'!$K$12^2)+'Monte Carlo'!$K$12*((RAND()+RAND()+RAND()+RAND()+RAND()+RAND()+RAND()+RAND()+RAND()+RAND()+RAND()+RAND())-6))-1)+G$15)</x:f>
        <x:v>1079749.3422315228</x:v>
      </x:c>
      <x:c r="H353" s="97" t="n">
        <x:f>MAX(0,G353*(1+EXP((LN(1+'Monte Carlo'!$K$10)-0.5*'Monte Carlo'!$K$12^2)+'Monte Carlo'!$K$12*((RAND()+RAND()+RAND()+RAND()+RAND()+RAND()+RAND()+RAND()+RAND()+RAND()+RAND()+RAND())-6))-1)+H$15)</x:f>
        <x:v>1561677.64970581</x:v>
      </x:c>
      <x:c r="I353" s="97" t="n">
        <x:f>MAX(0,H353*(1+EXP((LN(1+'Monte Carlo'!$K$10)-0.5*'Monte Carlo'!$K$12^2)+'Monte Carlo'!$K$12*((RAND()+RAND()+RAND()+RAND()+RAND()+RAND()+RAND()+RAND()+RAND()+RAND()+RAND()+RAND())-6))-1)+I$15)</x:f>
        <x:v>1449544.1123082584</x:v>
      </x:c>
      <x:c r="J353" s="97" t="n">
        <x:f>MAX(0,I353*(1+EXP((LN(1+'Monte Carlo'!$K$10)-0.5*'Monte Carlo'!$K$12^2)+'Monte Carlo'!$K$12*((RAND()+RAND()+RAND()+RAND()+RAND()+RAND()+RAND()+RAND()+RAND()+RAND()+RAND()+RAND())-6))-1)+J$15)</x:f>
        <x:v>1739005.3613107237</x:v>
      </x:c>
      <x:c r="K353" s="97" t="n">
        <x:f>MAX(0,J353*(1+EXP((LN(1+'Monte Carlo'!$K$10)-0.5*'Monte Carlo'!$K$12^2)+'Monte Carlo'!$K$12*((RAND()+RAND()+RAND()+RAND()+RAND()+RAND()+RAND()+RAND()+RAND()+RAND()+RAND()+RAND())-6))-1)+K$15)</x:f>
        <x:v>1246479.140344805</x:v>
      </x:c>
      <x:c r="L353" s="97" t="n">
        <x:f>MAX(0,K353*(1+EXP((LN(1+'Monte Carlo'!$K$10)-0.5*'Monte Carlo'!$K$12^2)+'Monte Carlo'!$K$12*((RAND()+RAND()+RAND()+RAND()+RAND()+RAND()+RAND()+RAND()+RAND()+RAND()+RAND()+RAND())-6))-1)+L$15)</x:f>
        <x:v>1047811.8756677713</x:v>
      </x:c>
      <x:c r="M353" s="97" t="n">
        <x:f>MAX(0,L353*(1+EXP((LN(1+'Monte Carlo'!$K$10)-0.5*'Monte Carlo'!$K$12^2)+'Monte Carlo'!$K$12*((RAND()+RAND()+RAND()+RAND()+RAND()+RAND()+RAND()+RAND()+RAND()+RAND()+RAND()+RAND())-6))-1)+M$15)</x:f>
        <x:v>1005497.1256550567</x:v>
      </x:c>
      <x:c r="N353" s="97" t="n">
        <x:f>MAX(0,M353*(1+EXP((LN(1+'Monte Carlo'!$K$10)-0.5*'Monte Carlo'!$K$12^2)+'Monte Carlo'!$K$12*((RAND()+RAND()+RAND()+RAND()+RAND()+RAND()+RAND()+RAND()+RAND()+RAND()+RAND()+RAND())-6))-1)+N$15)</x:f>
        <x:v>908409.6082421702</x:v>
      </x:c>
      <x:c r="O353" s="97" t="n">
        <x:f>MAX(0,N353*(1+EXP((LN(1+'Monte Carlo'!$K$10)-0.5*'Monte Carlo'!$K$12^2)+'Monte Carlo'!$K$12*((RAND()+RAND()+RAND()+RAND()+RAND()+RAND()+RAND()+RAND()+RAND()+RAND()+RAND()+RAND())-6))-1)+O$15)</x:f>
        <x:v>1077039.151326999</x:v>
      </x:c>
      <x:c r="P353" s="97" t="n">
        <x:f>MAX(0,O353*(1+EXP((LN(1+'Monte Carlo'!$K$10)-0.5*'Monte Carlo'!$K$12^2)+'Monte Carlo'!$K$12*((RAND()+RAND()+RAND()+RAND()+RAND()+RAND()+RAND()+RAND()+RAND()+RAND()+RAND()+RAND())-6))-1)+P$15)</x:f>
        <x:v>1139156.5303110639</x:v>
      </x:c>
      <x:c r="Q353" s="97" t="n">
        <x:f>MAX(0,P353*(1+EXP((LN(1+'Monte Carlo'!$K$10)-0.5*'Monte Carlo'!$K$12^2)+'Monte Carlo'!$K$12*((RAND()+RAND()+RAND()+RAND()+RAND()+RAND()+RAND()+RAND()+RAND()+RAND()+RAND()+RAND())-6))-1)+Q$15)</x:f>
        <x:v>1302030.8760290928</x:v>
      </x:c>
      <x:c r="R353" s="97" t="n">
        <x:f>MAX(0,Q353*(1+EXP((LN(1+'Monte Carlo'!$K$10)-0.5*'Monte Carlo'!$K$12^2)+'Monte Carlo'!$K$12*((RAND()+RAND()+RAND()+RAND()+RAND()+RAND()+RAND()+RAND()+RAND()+RAND()+RAND()+RAND())-6))-1)+R$15)</x:f>
        <x:v>1461625.4760570705</x:v>
      </x:c>
      <x:c r="S353" s="97" t="n">
        <x:f>MAX(0,R353*(1+EXP((LN(1+'Monte Carlo'!$K$10)-0.5*'Monte Carlo'!$K$12^2)+'Monte Carlo'!$K$12*((RAND()+RAND()+RAND()+RAND()+RAND()+RAND()+RAND()+RAND()+RAND()+RAND()+RAND()+RAND())-6))-1)+S$15)</x:f>
        <x:v>1610761.874201403</x:v>
      </x:c>
      <x:c r="T353" s="97" t="n">
        <x:f>MAX(0,S353*(1+EXP((LN(1+'Monte Carlo'!$K$10)-0.5*'Monte Carlo'!$K$12^2)+'Monte Carlo'!$K$12*((RAND()+RAND()+RAND()+RAND()+RAND()+RAND()+RAND()+RAND()+RAND()+RAND()+RAND()+RAND())-6))-1)+T$15)</x:f>
        <x:v>1739874.6300931354</x:v>
      </x:c>
      <x:c r="U353" s="97" t="n">
        <x:f>MAX(0,T353*(1+EXP((LN(1+'Monte Carlo'!$K$10)-0.5*'Monte Carlo'!$K$12^2)+'Monte Carlo'!$K$12*((RAND()+RAND()+RAND()+RAND()+RAND()+RAND()+RAND()+RAND()+RAND()+RAND()+RAND()+RAND())-6))-1)+U$15)</x:f>
        <x:v>1648599.772949761</x:v>
      </x:c>
      <x:c r="V353" s="97" t="n">
        <x:f>MAX(0,U353*(1+EXP((LN(1+'Monte Carlo'!$K$10)-0.5*'Monte Carlo'!$K$12^2)+'Monte Carlo'!$K$12*((RAND()+RAND()+RAND()+RAND()+RAND()+RAND()+RAND()+RAND()+RAND()+RAND()+RAND()+RAND())-6))-1)+V$15)</x:f>
        <x:v>1906195.4695132412</x:v>
      </x:c>
      <x:c r="W353" s="97" t="n">
        <x:f>MAX(0,V353*(1+EXP((LN(1+'Monte Carlo'!$K$10)-0.5*'Monte Carlo'!$K$12^2)+'Monte Carlo'!$K$12*((RAND()+RAND()+RAND()+RAND()+RAND()+RAND()+RAND()+RAND()+RAND()+RAND()+RAND()+RAND())-6))-1)+W$15)</x:f>
        <x:v>2516957.990408846</x:v>
      </x:c>
      <x:c r="X353" s="97" t="n">
        <x:f>MAX(0,W353*(1+EXP((LN(1+'Monte Carlo'!$K$10)-0.5*'Monte Carlo'!$K$12^2)+'Monte Carlo'!$K$12*((RAND()+RAND()+RAND()+RAND()+RAND()+RAND()+RAND()+RAND()+RAND()+RAND()+RAND()+RAND())-6))-1)+X$15)</x:f>
        <x:v>2022704.81962927</x:v>
      </x:c>
      <x:c r="Y353" s="97" t="n">
        <x:f>MAX(0,X353*(1+EXP((LN(1+'Monte Carlo'!$K$10)-0.5*'Monte Carlo'!$K$12^2)+'Monte Carlo'!$K$12*((RAND()+RAND()+RAND()+RAND()+RAND()+RAND()+RAND()+RAND()+RAND()+RAND()+RAND()+RAND())-6))-1)+Y$15)</x:f>
        <x:v>2065035.5240210542</x:v>
      </x:c>
      <x:c r="Z353" s="97" t="n">
        <x:f>MAX(0,Y353*(1+EXP((LN(1+'Monte Carlo'!$K$10)-0.5*'Monte Carlo'!$K$12^2)+'Monte Carlo'!$K$12*((RAND()+RAND()+RAND()+RAND()+RAND()+RAND()+RAND()+RAND()+RAND()+RAND()+RAND()+RAND())-6))-1)+Z$15)</x:f>
        <x:v>2309877.9133281615</x:v>
      </x:c>
      <x:c r="AA353" s="97" t="n">
        <x:f>MAX(0,Z353*(1+EXP((LN(1+'Monte Carlo'!$K$10)-0.5*'Monte Carlo'!$K$12^2)+'Monte Carlo'!$K$12*((RAND()+RAND()+RAND()+RAND()+RAND()+RAND()+RAND()+RAND()+RAND()+RAND()+RAND()+RAND())-6))-1)+AA$15)</x:f>
        <x:v>2135461.573070617</x:v>
      </x:c>
      <x:c r="AB353" s="97" t="n">
        <x:f>MAX(0,AA353*(1+EXP((LN(1+'Monte Carlo'!$K$10)-0.5*'Monte Carlo'!$K$12^2)+'Monte Carlo'!$K$12*((RAND()+RAND()+RAND()+RAND()+RAND()+RAND()+RAND()+RAND()+RAND()+RAND()+RAND()+RAND())-6))-1)+AB$15)</x:f>
        <x:v>3017523.001906775</x:v>
      </x:c>
      <x:c r="AC353" s="97" t="n">
        <x:f>MAX(0,AB353*(1+EXP((LN(1+'Monte Carlo'!$K$10)-0.5*'Monte Carlo'!$K$12^2)+'Monte Carlo'!$K$12*((RAND()+RAND()+RAND()+RAND()+RAND()+RAND()+RAND()+RAND()+RAND()+RAND()+RAND()+RAND())-6))-1)+AC$15)</x:f>
        <x:v>2393105.3400785825</x:v>
      </x:c>
      <x:c r="AD353" s="97" t="n">
        <x:f>MAX(0,AC353*(1+EXP((LN(1+'Monte Carlo'!$K$10)-0.5*'Monte Carlo'!$K$12^2)+'Monte Carlo'!$K$12*((RAND()+RAND()+RAND()+RAND()+RAND()+RAND()+RAND()+RAND()+RAND()+RAND()+RAND()+RAND())-6))-1)+AD$15)</x:f>
        <x:v>2223675.0952618355</x:v>
      </x:c>
      <x:c r="AE353" s="97" t="n">
        <x:f>MAX(0,AD353*(1+EXP((LN(1+'Monte Carlo'!$K$10)-0.5*'Monte Carlo'!$K$12^2)+'Monte Carlo'!$K$12*((RAND()+RAND()+RAND()+RAND()+RAND()+RAND()+RAND()+RAND()+RAND()+RAND()+RAND()+RAND())-6))-1)+AE$15)</x:f>
        <x:v>2904579.288144418</x:v>
      </x:c>
      <x:c r="AF353" s="97" t="n">
        <x:f>MAX(0,AE353*(1+EXP((LN(1+'Monte Carlo'!$K$10)-0.5*'Monte Carlo'!$K$12^2)+'Monte Carlo'!$K$12*((RAND()+RAND()+RAND()+RAND()+RAND()+RAND()+RAND()+RAND()+RAND()+RAND()+RAND()+RAND())-6))-1)+AF$15)</x:f>
        <x:v>3041476.7493718294</x:v>
      </x:c>
      <x:c r="AG353" s="97">
        <x:f t="shared" si="7"/>
        <x:v>902781.19123054016</x:v>
      </x:c>
    </x:row>
    <x:row r="354">
      <x:c r="A354" s="93">
        <x:v>333</x:v>
      </x:c>
      <x:c r="B354" s="97" t="n">
        <x:f>IF(AND(UPPER('Monte Carlo'!$K$4)="YES",'Monte Carlo'!$K$5&gt;0),'Monte Carlo'!$K$13,Liquidity_30Y!$C$14)</x:f>
        <x:v>1029031.25</x:v>
      </x:c>
      <x:c r="C354" s="97" t="n">
        <x:f>MAX(0,B354*(1+EXP((LN(1+'Monte Carlo'!$K$10)-0.5*'Monte Carlo'!$K$12^2)+'Monte Carlo'!$K$12*((RAND()+RAND()+RAND()+RAND()+RAND()+RAND()+RAND()+RAND()+RAND()+RAND()+RAND()+RAND())-6))-1)+C$15)</x:f>
        <x:v>926963.8991742079</x:v>
      </x:c>
      <x:c r="D354" s="97" t="n">
        <x:f>MAX(0,C354*(1+EXP((LN(1+'Monte Carlo'!$K$10)-0.5*'Monte Carlo'!$K$12^2)+'Monte Carlo'!$K$12*((RAND()+RAND()+RAND()+RAND()+RAND()+RAND()+RAND()+RAND()+RAND()+RAND()+RAND()+RAND())-6))-1)+D$15)</x:f>
        <x:v>942657.8516525144</x:v>
      </x:c>
      <x:c r="E354" s="97" t="n">
        <x:f>MAX(0,D354*(1+EXP((LN(1+'Monte Carlo'!$K$10)-0.5*'Monte Carlo'!$K$12^2)+'Monte Carlo'!$K$12*((RAND()+RAND()+RAND()+RAND()+RAND()+RAND()+RAND()+RAND()+RAND()+RAND()+RAND()+RAND())-6))-1)+E$15)</x:f>
        <x:v>896541.2036922327</x:v>
      </x:c>
      <x:c r="F354" s="97" t="n">
        <x:f>MAX(0,E354*(1+EXP((LN(1+'Monte Carlo'!$K$10)-0.5*'Monte Carlo'!$K$12^2)+'Monte Carlo'!$K$12*((RAND()+RAND()+RAND()+RAND()+RAND()+RAND()+RAND()+RAND()+RAND()+RAND()+RAND()+RAND())-6))-1)+F$15)</x:f>
        <x:v>920089.8133607013</x:v>
      </x:c>
      <x:c r="G354" s="97" t="n">
        <x:f>MAX(0,F354*(1+EXP((LN(1+'Monte Carlo'!$K$10)-0.5*'Monte Carlo'!$K$12^2)+'Monte Carlo'!$K$12*((RAND()+RAND()+RAND()+RAND()+RAND()+RAND()+RAND()+RAND()+RAND()+RAND()+RAND()+RAND())-6))-1)+G$15)</x:f>
        <x:v>803765.5407643887</x:v>
      </x:c>
      <x:c r="H354" s="97" t="n">
        <x:f>MAX(0,G354*(1+EXP((LN(1+'Monte Carlo'!$K$10)-0.5*'Monte Carlo'!$K$12^2)+'Monte Carlo'!$K$12*((RAND()+RAND()+RAND()+RAND()+RAND()+RAND()+RAND()+RAND()+RAND()+RAND()+RAND()+RAND())-6))-1)+H$15)</x:f>
        <x:v>831459.2885897419</x:v>
      </x:c>
      <x:c r="I354" s="97" t="n">
        <x:f>MAX(0,H354*(1+EXP((LN(1+'Monte Carlo'!$K$10)-0.5*'Monte Carlo'!$K$12^2)+'Monte Carlo'!$K$12*((RAND()+RAND()+RAND()+RAND()+RAND()+RAND()+RAND()+RAND()+RAND()+RAND()+RAND()+RAND())-6))-1)+I$15)</x:f>
        <x:v>975609.5914936247</x:v>
      </x:c>
      <x:c r="J354" s="97" t="n">
        <x:f>MAX(0,I354*(1+EXP((LN(1+'Monte Carlo'!$K$10)-0.5*'Monte Carlo'!$K$12^2)+'Monte Carlo'!$K$12*((RAND()+RAND()+RAND()+RAND()+RAND()+RAND()+RAND()+RAND()+RAND()+RAND()+RAND()+RAND())-6))-1)+J$15)</x:f>
        <x:v>1036530.0315478732</x:v>
      </x:c>
      <x:c r="K354" s="97" t="n">
        <x:f>MAX(0,J354*(1+EXP((LN(1+'Monte Carlo'!$K$10)-0.5*'Monte Carlo'!$K$12^2)+'Monte Carlo'!$K$12*((RAND()+RAND()+RAND()+RAND()+RAND()+RAND()+RAND()+RAND()+RAND()+RAND()+RAND()+RAND())-6))-1)+K$15)</x:f>
        <x:v>1149056.062692117</x:v>
      </x:c>
      <x:c r="L354" s="97" t="n">
        <x:f>MAX(0,K354*(1+EXP((LN(1+'Monte Carlo'!$K$10)-0.5*'Monte Carlo'!$K$12^2)+'Monte Carlo'!$K$12*((RAND()+RAND()+RAND()+RAND()+RAND()+RAND()+RAND()+RAND()+RAND()+RAND()+RAND()+RAND())-6))-1)+L$15)</x:f>
        <x:v>1516180.242532701</x:v>
      </x:c>
      <x:c r="M354" s="97" t="n">
        <x:f>MAX(0,L354*(1+EXP((LN(1+'Monte Carlo'!$K$10)-0.5*'Monte Carlo'!$K$12^2)+'Monte Carlo'!$K$12*((RAND()+RAND()+RAND()+RAND()+RAND()+RAND()+RAND()+RAND()+RAND()+RAND()+RAND()+RAND())-6))-1)+M$15)</x:f>
        <x:v>1718484.9048744147</x:v>
      </x:c>
      <x:c r="N354" s="97" t="n">
        <x:f>MAX(0,M354*(1+EXP((LN(1+'Monte Carlo'!$K$10)-0.5*'Monte Carlo'!$K$12^2)+'Monte Carlo'!$K$12*((RAND()+RAND()+RAND()+RAND()+RAND()+RAND()+RAND()+RAND()+RAND()+RAND()+RAND()+RAND())-6))-1)+N$15)</x:f>
        <x:v>1549789.9336084842</x:v>
      </x:c>
      <x:c r="O354" s="97" t="n">
        <x:f>MAX(0,N354*(1+EXP((LN(1+'Monte Carlo'!$K$10)-0.5*'Monte Carlo'!$K$12^2)+'Monte Carlo'!$K$12*((RAND()+RAND()+RAND()+RAND()+RAND()+RAND()+RAND()+RAND()+RAND()+RAND()+RAND()+RAND())-6))-1)+O$15)</x:f>
        <x:v>1474737.3930132643</x:v>
      </x:c>
      <x:c r="P354" s="97" t="n">
        <x:f>MAX(0,O354*(1+EXP((LN(1+'Monte Carlo'!$K$10)-0.5*'Monte Carlo'!$K$12^2)+'Monte Carlo'!$K$12*((RAND()+RAND()+RAND()+RAND()+RAND()+RAND()+RAND()+RAND()+RAND()+RAND()+RAND()+RAND())-6))-1)+P$15)</x:f>
        <x:v>1251206.3638895776</x:v>
      </x:c>
      <x:c r="Q354" s="97" t="n">
        <x:f>MAX(0,P354*(1+EXP((LN(1+'Monte Carlo'!$K$10)-0.5*'Monte Carlo'!$K$12^2)+'Monte Carlo'!$K$12*((RAND()+RAND()+RAND()+RAND()+RAND()+RAND()+RAND()+RAND()+RAND()+RAND()+RAND()+RAND())-6))-1)+Q$15)</x:f>
        <x:v>1862757.2344176336</x:v>
      </x:c>
      <x:c r="R354" s="97" t="n">
        <x:f>MAX(0,Q354*(1+EXP((LN(1+'Monte Carlo'!$K$10)-0.5*'Monte Carlo'!$K$12^2)+'Monte Carlo'!$K$12*((RAND()+RAND()+RAND()+RAND()+RAND()+RAND()+RAND()+RAND()+RAND()+RAND()+RAND()+RAND())-6))-1)+R$15)</x:f>
        <x:v>2052706.0475538692</x:v>
      </x:c>
      <x:c r="S354" s="97" t="n">
        <x:f>MAX(0,R354*(1+EXP((LN(1+'Monte Carlo'!$K$10)-0.5*'Monte Carlo'!$K$12^2)+'Monte Carlo'!$K$12*((RAND()+RAND()+RAND()+RAND()+RAND()+RAND()+RAND()+RAND()+RAND()+RAND()+RAND()+RAND())-6))-1)+S$15)</x:f>
        <x:v>2208560.9933386426</x:v>
      </x:c>
      <x:c r="T354" s="97" t="n">
        <x:f>MAX(0,S354*(1+EXP((LN(1+'Monte Carlo'!$K$10)-0.5*'Monte Carlo'!$K$12^2)+'Monte Carlo'!$K$12*((RAND()+RAND()+RAND()+RAND()+RAND()+RAND()+RAND()+RAND()+RAND()+RAND()+RAND()+RAND())-6))-1)+T$15)</x:f>
        <x:v>2309791.820167316</x:v>
      </x:c>
      <x:c r="U354" s="97" t="n">
        <x:f>MAX(0,T354*(1+EXP((LN(1+'Monte Carlo'!$K$10)-0.5*'Monte Carlo'!$K$12^2)+'Monte Carlo'!$K$12*((RAND()+RAND()+RAND()+RAND()+RAND()+RAND()+RAND()+RAND()+RAND()+RAND()+RAND()+RAND())-6))-1)+U$15)</x:f>
        <x:v>4052454.9779224745</x:v>
      </x:c>
      <x:c r="V354" s="97" t="n">
        <x:f>MAX(0,U354*(1+EXP((LN(1+'Monte Carlo'!$K$10)-0.5*'Monte Carlo'!$K$12^2)+'Monte Carlo'!$K$12*((RAND()+RAND()+RAND()+RAND()+RAND()+RAND()+RAND()+RAND()+RAND()+RAND()+RAND()+RAND())-6))-1)+V$15)</x:f>
        <x:v>4287256.675092933</x:v>
      </x:c>
      <x:c r="W354" s="97" t="n">
        <x:f>MAX(0,V354*(1+EXP((LN(1+'Monte Carlo'!$K$10)-0.5*'Monte Carlo'!$K$12^2)+'Monte Carlo'!$K$12*((RAND()+RAND()+RAND()+RAND()+RAND()+RAND()+RAND()+RAND()+RAND()+RAND()+RAND()+RAND())-6))-1)+W$15)</x:f>
        <x:v>4682978.22425451</x:v>
      </x:c>
      <x:c r="X354" s="97" t="n">
        <x:f>MAX(0,W354*(1+EXP((LN(1+'Monte Carlo'!$K$10)-0.5*'Monte Carlo'!$K$12^2)+'Monte Carlo'!$K$12*((RAND()+RAND()+RAND()+RAND()+RAND()+RAND()+RAND()+RAND()+RAND()+RAND()+RAND()+RAND())-6))-1)+X$15)</x:f>
        <x:v>5316498.39136927</x:v>
      </x:c>
      <x:c r="Y354" s="97" t="n">
        <x:f>MAX(0,X354*(1+EXP((LN(1+'Monte Carlo'!$K$10)-0.5*'Monte Carlo'!$K$12^2)+'Monte Carlo'!$K$12*((RAND()+RAND()+RAND()+RAND()+RAND()+RAND()+RAND()+RAND()+RAND()+RAND()+RAND()+RAND())-6))-1)+Y$15)</x:f>
        <x:v>5922912.851171009</x:v>
      </x:c>
      <x:c r="Z354" s="97" t="n">
        <x:f>MAX(0,Y354*(1+EXP((LN(1+'Monte Carlo'!$K$10)-0.5*'Monte Carlo'!$K$12^2)+'Monte Carlo'!$K$12*((RAND()+RAND()+RAND()+RAND()+RAND()+RAND()+RAND()+RAND()+RAND()+RAND()+RAND()+RAND())-6))-1)+Z$15)</x:f>
        <x:v>5577668.220451823</x:v>
      </x:c>
      <x:c r="AA354" s="97" t="n">
        <x:f>MAX(0,Z354*(1+EXP((LN(1+'Monte Carlo'!$K$10)-0.5*'Monte Carlo'!$K$12^2)+'Monte Carlo'!$K$12*((RAND()+RAND()+RAND()+RAND()+RAND()+RAND()+RAND()+RAND()+RAND()+RAND()+RAND()+RAND())-6))-1)+AA$15)</x:f>
        <x:v>5446398.655227541</x:v>
      </x:c>
      <x:c r="AB354" s="97" t="n">
        <x:f>MAX(0,AA354*(1+EXP((LN(1+'Monte Carlo'!$K$10)-0.5*'Monte Carlo'!$K$12^2)+'Monte Carlo'!$K$12*((RAND()+RAND()+RAND()+RAND()+RAND()+RAND()+RAND()+RAND()+RAND()+RAND()+RAND()+RAND())-6))-1)+AB$15)</x:f>
        <x:v>6570773.253641562</x:v>
      </x:c>
      <x:c r="AC354" s="97" t="n">
        <x:f>MAX(0,AB354*(1+EXP((LN(1+'Monte Carlo'!$K$10)-0.5*'Monte Carlo'!$K$12^2)+'Monte Carlo'!$K$12*((RAND()+RAND()+RAND()+RAND()+RAND()+RAND()+RAND()+RAND()+RAND()+RAND()+RAND()+RAND())-6))-1)+AC$15)</x:f>
        <x:v>5582101.940254609</x:v>
      </x:c>
      <x:c r="AD354" s="97" t="n">
        <x:f>MAX(0,AC354*(1+EXP((LN(1+'Monte Carlo'!$K$10)-0.5*'Monte Carlo'!$K$12^2)+'Monte Carlo'!$K$12*((RAND()+RAND()+RAND()+RAND()+RAND()+RAND()+RAND()+RAND()+RAND()+RAND()+RAND()+RAND())-6))-1)+AD$15)</x:f>
        <x:v>6076133.576887435</x:v>
      </x:c>
      <x:c r="AE354" s="97" t="n">
        <x:f>MAX(0,AD354*(1+EXP((LN(1+'Monte Carlo'!$K$10)-0.5*'Monte Carlo'!$K$12^2)+'Monte Carlo'!$K$12*((RAND()+RAND()+RAND()+RAND()+RAND()+RAND()+RAND()+RAND()+RAND()+RAND()+RAND()+RAND())-6))-1)+AE$15)</x:f>
        <x:v>7364391.709119251</x:v>
      </x:c>
      <x:c r="AF354" s="97" t="n">
        <x:f>MAX(0,AE354*(1+EXP((LN(1+'Monte Carlo'!$K$10)-0.5*'Monte Carlo'!$K$12^2)+'Monte Carlo'!$K$12*((RAND()+RAND()+RAND()+RAND()+RAND()+RAND()+RAND()+RAND()+RAND()+RAND()+RAND()+RAND())-6))-1)+AF$15)</x:f>
        <x:v>8001314.464936511</x:v>
      </x:c>
      <x:c r="AG354" s="97">
        <x:f t="shared" si="7"/>
        <x:v>1029031.25</x:v>
      </x:c>
    </x:row>
    <x:row r="355">
      <x:c r="A355" s="93">
        <x:v>334</x:v>
      </x:c>
      <x:c r="B355" s="97" t="n">
        <x:f>IF(AND(UPPER('Monte Carlo'!$K$4)="YES",'Monte Carlo'!$K$5&gt;0),'Monte Carlo'!$K$13,Liquidity_30Y!$C$14)</x:f>
        <x:v>1029031.25</x:v>
      </x:c>
      <x:c r="C355" s="97" t="n">
        <x:f>MAX(0,B355*(1+EXP((LN(1+'Monte Carlo'!$K$10)-0.5*'Monte Carlo'!$K$12^2)+'Monte Carlo'!$K$12*((RAND()+RAND()+RAND()+RAND()+RAND()+RAND()+RAND()+RAND()+RAND()+RAND()+RAND()+RAND())-6))-1)+C$15)</x:f>
        <x:v>1144113.8437617905</x:v>
      </x:c>
      <x:c r="D355" s="97" t="n">
        <x:f>MAX(0,C355*(1+EXP((LN(1+'Monte Carlo'!$K$10)-0.5*'Monte Carlo'!$K$12^2)+'Monte Carlo'!$K$12*((RAND()+RAND()+RAND()+RAND()+RAND()+RAND()+RAND()+RAND()+RAND()+RAND()+RAND()+RAND())-6))-1)+D$15)</x:f>
        <x:v>1402408.8852051862</x:v>
      </x:c>
      <x:c r="E355" s="97" t="n">
        <x:f>MAX(0,D355*(1+EXP((LN(1+'Monte Carlo'!$K$10)-0.5*'Monte Carlo'!$K$12^2)+'Monte Carlo'!$K$12*((RAND()+RAND()+RAND()+RAND()+RAND()+RAND()+RAND()+RAND()+RAND()+RAND()+RAND()+RAND())-6))-1)+E$15)</x:f>
        <x:v>1449410.4402081936</x:v>
      </x:c>
      <x:c r="F355" s="97" t="n">
        <x:f>MAX(0,E355*(1+EXP((LN(1+'Monte Carlo'!$K$10)-0.5*'Monte Carlo'!$K$12^2)+'Monte Carlo'!$K$12*((RAND()+RAND()+RAND()+RAND()+RAND()+RAND()+RAND()+RAND()+RAND()+RAND()+RAND()+RAND())-6))-1)+F$15)</x:f>
        <x:v>1679728.794686989</x:v>
      </x:c>
      <x:c r="G355" s="97" t="n">
        <x:f>MAX(0,F355*(1+EXP((LN(1+'Monte Carlo'!$K$10)-0.5*'Monte Carlo'!$K$12^2)+'Monte Carlo'!$K$12*((RAND()+RAND()+RAND()+RAND()+RAND()+RAND()+RAND()+RAND()+RAND()+RAND()+RAND()+RAND())-6))-1)+G$15)</x:f>
        <x:v>1451821.3157963466</x:v>
      </x:c>
      <x:c r="H355" s="97" t="n">
        <x:f>MAX(0,G355*(1+EXP((LN(1+'Monte Carlo'!$K$10)-0.5*'Monte Carlo'!$K$12^2)+'Monte Carlo'!$K$12*((RAND()+RAND()+RAND()+RAND()+RAND()+RAND()+RAND()+RAND()+RAND()+RAND()+RAND()+RAND())-6))-1)+H$15)</x:f>
        <x:v>1705973.9652116455</x:v>
      </x:c>
      <x:c r="I355" s="97" t="n">
        <x:f>MAX(0,H355*(1+EXP((LN(1+'Monte Carlo'!$K$10)-0.5*'Monte Carlo'!$K$12^2)+'Monte Carlo'!$K$12*((RAND()+RAND()+RAND()+RAND()+RAND()+RAND()+RAND()+RAND()+RAND()+RAND()+RAND()+RAND())-6))-1)+I$15)</x:f>
        <x:v>2007036.536464914</x:v>
      </x:c>
      <x:c r="J355" s="97" t="n">
        <x:f>MAX(0,I355*(1+EXP((LN(1+'Monte Carlo'!$K$10)-0.5*'Monte Carlo'!$K$12^2)+'Monte Carlo'!$K$12*((RAND()+RAND()+RAND()+RAND()+RAND()+RAND()+RAND()+RAND()+RAND()+RAND()+RAND()+RAND())-6))-1)+J$15)</x:f>
        <x:v>2736148.7203812874</x:v>
      </x:c>
      <x:c r="K355" s="97" t="n">
        <x:f>MAX(0,J355*(1+EXP((LN(1+'Monte Carlo'!$K$10)-0.5*'Monte Carlo'!$K$12^2)+'Monte Carlo'!$K$12*((RAND()+RAND()+RAND()+RAND()+RAND()+RAND()+RAND()+RAND()+RAND()+RAND()+RAND()+RAND())-6))-1)+K$15)</x:f>
        <x:v>3316647.53927081</x:v>
      </x:c>
      <x:c r="L355" s="97" t="n">
        <x:f>MAX(0,K355*(1+EXP((LN(1+'Monte Carlo'!$K$10)-0.5*'Monte Carlo'!$K$12^2)+'Monte Carlo'!$K$12*((RAND()+RAND()+RAND()+RAND()+RAND()+RAND()+RAND()+RAND()+RAND()+RAND()+RAND()+RAND())-6))-1)+L$15)</x:f>
        <x:v>3364734.581827048</x:v>
      </x:c>
      <x:c r="M355" s="97" t="n">
        <x:f>MAX(0,L355*(1+EXP((LN(1+'Monte Carlo'!$K$10)-0.5*'Monte Carlo'!$K$12^2)+'Monte Carlo'!$K$12*((RAND()+RAND()+RAND()+RAND()+RAND()+RAND()+RAND()+RAND()+RAND()+RAND()+RAND()+RAND())-6))-1)+M$15)</x:f>
        <x:v>4278755.209458113</x:v>
      </x:c>
      <x:c r="N355" s="97" t="n">
        <x:f>MAX(0,M355*(1+EXP((LN(1+'Monte Carlo'!$K$10)-0.5*'Monte Carlo'!$K$12^2)+'Monte Carlo'!$K$12*((RAND()+RAND()+RAND()+RAND()+RAND()+RAND()+RAND()+RAND()+RAND()+RAND()+RAND()+RAND())-6))-1)+N$15)</x:f>
        <x:v>3529667.6397057567</x:v>
      </x:c>
      <x:c r="O355" s="97" t="n">
        <x:f>MAX(0,N355*(1+EXP((LN(1+'Monte Carlo'!$K$10)-0.5*'Monte Carlo'!$K$12^2)+'Monte Carlo'!$K$12*((RAND()+RAND()+RAND()+RAND()+RAND()+RAND()+RAND()+RAND()+RAND()+RAND()+RAND()+RAND())-6))-1)+O$15)</x:f>
        <x:v>4259736.863548592</x:v>
      </x:c>
      <x:c r="P355" s="97" t="n">
        <x:f>MAX(0,O355*(1+EXP((LN(1+'Monte Carlo'!$K$10)-0.5*'Monte Carlo'!$K$12^2)+'Monte Carlo'!$K$12*((RAND()+RAND()+RAND()+RAND()+RAND()+RAND()+RAND()+RAND()+RAND()+RAND()+RAND()+RAND())-6))-1)+P$15)</x:f>
        <x:v>3583724.195989558</x:v>
      </x:c>
      <x:c r="Q355" s="97" t="n">
        <x:f>MAX(0,P355*(1+EXP((LN(1+'Monte Carlo'!$K$10)-0.5*'Monte Carlo'!$K$12^2)+'Monte Carlo'!$K$12*((RAND()+RAND()+RAND()+RAND()+RAND()+RAND()+RAND()+RAND()+RAND()+RAND()+RAND()+RAND())-6))-1)+Q$15)</x:f>
        <x:v>4635214.15807545</x:v>
      </x:c>
      <x:c r="R355" s="97" t="n">
        <x:f>MAX(0,Q355*(1+EXP((LN(1+'Monte Carlo'!$K$10)-0.5*'Monte Carlo'!$K$12^2)+'Monte Carlo'!$K$12*((RAND()+RAND()+RAND()+RAND()+RAND()+RAND()+RAND()+RAND()+RAND()+RAND()+RAND()+RAND())-6))-1)+R$15)</x:f>
        <x:v>5023189.858056573</x:v>
      </x:c>
      <x:c r="S355" s="97" t="n">
        <x:f>MAX(0,R355*(1+EXP((LN(1+'Monte Carlo'!$K$10)-0.5*'Monte Carlo'!$K$12^2)+'Monte Carlo'!$K$12*((RAND()+RAND()+RAND()+RAND()+RAND()+RAND()+RAND()+RAND()+RAND()+RAND()+RAND()+RAND())-6))-1)+S$15)</x:f>
        <x:v>5381291.702073618</x:v>
      </x:c>
      <x:c r="T355" s="97" t="n">
        <x:f>MAX(0,S355*(1+EXP((LN(1+'Monte Carlo'!$K$10)-0.5*'Monte Carlo'!$K$12^2)+'Monte Carlo'!$K$12*((RAND()+RAND()+RAND()+RAND()+RAND()+RAND()+RAND()+RAND()+RAND()+RAND()+RAND()+RAND())-6))-1)+T$15)</x:f>
        <x:v>6486891.7350287875</x:v>
      </x:c>
      <x:c r="U355" s="97" t="n">
        <x:f>MAX(0,T355*(1+EXP((LN(1+'Monte Carlo'!$K$10)-0.5*'Monte Carlo'!$K$12^2)+'Monte Carlo'!$K$12*((RAND()+RAND()+RAND()+RAND()+RAND()+RAND()+RAND()+RAND()+RAND()+RAND()+RAND()+RAND())-6))-1)+U$15)</x:f>
        <x:v>8151608.095903997</x:v>
      </x:c>
      <x:c r="V355" s="97" t="n">
        <x:f>MAX(0,U355*(1+EXP((LN(1+'Monte Carlo'!$K$10)-0.5*'Monte Carlo'!$K$12^2)+'Monte Carlo'!$K$12*((RAND()+RAND()+RAND()+RAND()+RAND()+RAND()+RAND()+RAND()+RAND()+RAND()+RAND()+RAND())-6))-1)+V$15)</x:f>
        <x:v>8893277.491026247</x:v>
      </x:c>
      <x:c r="W355" s="97" t="n">
        <x:f>MAX(0,V355*(1+EXP((LN(1+'Monte Carlo'!$K$10)-0.5*'Monte Carlo'!$K$12^2)+'Monte Carlo'!$K$12*((RAND()+RAND()+RAND()+RAND()+RAND()+RAND()+RAND()+RAND()+RAND()+RAND()+RAND()+RAND())-6))-1)+W$15)</x:f>
        <x:v>9316924.174518831</x:v>
      </x:c>
      <x:c r="X355" s="97" t="n">
        <x:f>MAX(0,W355*(1+EXP((LN(1+'Monte Carlo'!$K$10)-0.5*'Monte Carlo'!$K$12^2)+'Monte Carlo'!$K$12*((RAND()+RAND()+RAND()+RAND()+RAND()+RAND()+RAND()+RAND()+RAND()+RAND()+RAND()+RAND())-6))-1)+X$15)</x:f>
        <x:v>9138468.370769808</x:v>
      </x:c>
      <x:c r="Y355" s="97" t="n">
        <x:f>MAX(0,X355*(1+EXP((LN(1+'Monte Carlo'!$K$10)-0.5*'Monte Carlo'!$K$12^2)+'Monte Carlo'!$K$12*((RAND()+RAND()+RAND()+RAND()+RAND()+RAND()+RAND()+RAND()+RAND()+RAND()+RAND()+RAND())-6))-1)+Y$15)</x:f>
        <x:v>10700172.956574477</x:v>
      </x:c>
      <x:c r="Z355" s="97" t="n">
        <x:f>MAX(0,Y355*(1+EXP((LN(1+'Monte Carlo'!$K$10)-0.5*'Monte Carlo'!$K$12^2)+'Monte Carlo'!$K$12*((RAND()+RAND()+RAND()+RAND()+RAND()+RAND()+RAND()+RAND()+RAND()+RAND()+RAND()+RAND())-6))-1)+Z$15)</x:f>
        <x:v>12475210.524129078</x:v>
      </x:c>
      <x:c r="AA355" s="97" t="n">
        <x:f>MAX(0,Z355*(1+EXP((LN(1+'Monte Carlo'!$K$10)-0.5*'Monte Carlo'!$K$12^2)+'Monte Carlo'!$K$12*((RAND()+RAND()+RAND()+RAND()+RAND()+RAND()+RAND()+RAND()+RAND()+RAND()+RAND()+RAND())-6))-1)+AA$15)</x:f>
        <x:v>13326737.834017817</x:v>
      </x:c>
      <x:c r="AB355" s="97" t="n">
        <x:f>MAX(0,AA355*(1+EXP((LN(1+'Monte Carlo'!$K$10)-0.5*'Monte Carlo'!$K$12^2)+'Monte Carlo'!$K$12*((RAND()+RAND()+RAND()+RAND()+RAND()+RAND()+RAND()+RAND()+RAND()+RAND()+RAND()+RAND())-6))-1)+AB$15)</x:f>
        <x:v>15074000.02865967</x:v>
      </x:c>
      <x:c r="AC355" s="97" t="n">
        <x:f>MAX(0,AB355*(1+EXP((LN(1+'Monte Carlo'!$K$10)-0.5*'Monte Carlo'!$K$12^2)+'Monte Carlo'!$K$12*((RAND()+RAND()+RAND()+RAND()+RAND()+RAND()+RAND()+RAND()+RAND()+RAND()+RAND()+RAND())-6))-1)+AC$15)</x:f>
        <x:v>17160928.74009188</x:v>
      </x:c>
      <x:c r="AD355" s="97" t="n">
        <x:f>MAX(0,AC355*(1+EXP((LN(1+'Monte Carlo'!$K$10)-0.5*'Monte Carlo'!$K$12^2)+'Monte Carlo'!$K$12*((RAND()+RAND()+RAND()+RAND()+RAND()+RAND()+RAND()+RAND()+RAND()+RAND()+RAND()+RAND())-6))-1)+AD$15)</x:f>
        <x:v>15968022.91572976</x:v>
      </x:c>
      <x:c r="AE355" s="97" t="n">
        <x:f>MAX(0,AD355*(1+EXP((LN(1+'Monte Carlo'!$K$10)-0.5*'Monte Carlo'!$K$12^2)+'Monte Carlo'!$K$12*((RAND()+RAND()+RAND()+RAND()+RAND()+RAND()+RAND()+RAND()+RAND()+RAND()+RAND()+RAND())-6))-1)+AE$15)</x:f>
        <x:v>14201241.605199857</x:v>
      </x:c>
      <x:c r="AF355" s="97" t="n">
        <x:f>MAX(0,AE355*(1+EXP((LN(1+'Monte Carlo'!$K$10)-0.5*'Monte Carlo'!$K$12^2)+'Monte Carlo'!$K$12*((RAND()+RAND()+RAND()+RAND()+RAND()+RAND()+RAND()+RAND()+RAND()+RAND()+RAND()+RAND())-6))-1)+AF$15)</x:f>
        <x:v>12777472.941120401</x:v>
      </x:c>
      <x:c r="AG355" s="97">
        <x:f t="shared" si="7"/>
        <x:v>1029031.25</x:v>
      </x:c>
    </x:row>
    <x:row r="356">
      <x:c r="A356" s="93">
        <x:v>335</x:v>
      </x:c>
      <x:c r="B356" s="97" t="n">
        <x:f>IF(AND(UPPER('Monte Carlo'!$K$4)="YES",'Monte Carlo'!$K$5&gt;0),'Monte Carlo'!$K$13,Liquidity_30Y!$C$14)</x:f>
        <x:v>1029031.25</x:v>
      </x:c>
      <x:c r="C356" s="97" t="n">
        <x:f>MAX(0,B356*(1+EXP((LN(1+'Monte Carlo'!$K$10)-0.5*'Monte Carlo'!$K$12^2)+'Monte Carlo'!$K$12*((RAND()+RAND()+RAND()+RAND()+RAND()+RAND()+RAND()+RAND()+RAND()+RAND()+RAND()+RAND())-6))-1)+C$15)</x:f>
        <x:v>875503.1959298227</x:v>
      </x:c>
      <x:c r="D356" s="97" t="n">
        <x:f>MAX(0,C356*(1+EXP((LN(1+'Monte Carlo'!$K$10)-0.5*'Monte Carlo'!$K$12^2)+'Monte Carlo'!$K$12*((RAND()+RAND()+RAND()+RAND()+RAND()+RAND()+RAND()+RAND()+RAND()+RAND()+RAND()+RAND())-6))-1)+D$15)</x:f>
        <x:v>784233.3634177772</x:v>
      </x:c>
      <x:c r="E356" s="97" t="n">
        <x:f>MAX(0,D356*(1+EXP((LN(1+'Monte Carlo'!$K$10)-0.5*'Monte Carlo'!$K$12^2)+'Monte Carlo'!$K$12*((RAND()+RAND()+RAND()+RAND()+RAND()+RAND()+RAND()+RAND()+RAND()+RAND()+RAND()+RAND())-6))-1)+E$15)</x:f>
        <x:v>901716.7697843745</x:v>
      </x:c>
      <x:c r="F356" s="97" t="n">
        <x:f>MAX(0,E356*(1+EXP((LN(1+'Monte Carlo'!$K$10)-0.5*'Monte Carlo'!$K$12^2)+'Monte Carlo'!$K$12*((RAND()+RAND()+RAND()+RAND()+RAND()+RAND()+RAND()+RAND()+RAND()+RAND()+RAND()+RAND())-6))-1)+F$15)</x:f>
        <x:v>675353.1562083238</x:v>
      </x:c>
      <x:c r="G356" s="97" t="n">
        <x:f>MAX(0,F356*(1+EXP((LN(1+'Monte Carlo'!$K$10)-0.5*'Monte Carlo'!$K$12^2)+'Monte Carlo'!$K$12*((RAND()+RAND()+RAND()+RAND()+RAND()+RAND()+RAND()+RAND()+RAND()+RAND()+RAND()+RAND())-6))-1)+G$15)</x:f>
        <x:v>857693.6743995833</x:v>
      </x:c>
      <x:c r="H356" s="97" t="n">
        <x:f>MAX(0,G356*(1+EXP((LN(1+'Monte Carlo'!$K$10)-0.5*'Monte Carlo'!$K$12^2)+'Monte Carlo'!$K$12*((RAND()+RAND()+RAND()+RAND()+RAND()+RAND()+RAND()+RAND()+RAND()+RAND()+RAND()+RAND())-6))-1)+H$15)</x:f>
        <x:v>1005035.2243716638</x:v>
      </x:c>
      <x:c r="I356" s="97" t="n">
        <x:f>MAX(0,H356*(1+EXP((LN(1+'Monte Carlo'!$K$10)-0.5*'Monte Carlo'!$K$12^2)+'Monte Carlo'!$K$12*((RAND()+RAND()+RAND()+RAND()+RAND()+RAND()+RAND()+RAND()+RAND()+RAND()+RAND()+RAND())-6))-1)+I$15)</x:f>
        <x:v>899930.5259058544</x:v>
      </x:c>
      <x:c r="J356" s="97" t="n">
        <x:f>MAX(0,I356*(1+EXP((LN(1+'Monte Carlo'!$K$10)-0.5*'Monte Carlo'!$K$12^2)+'Monte Carlo'!$K$12*((RAND()+RAND()+RAND()+RAND()+RAND()+RAND()+RAND()+RAND()+RAND()+RAND()+RAND()+RAND())-6))-1)+J$15)</x:f>
        <x:v>656235.8377912063</x:v>
      </x:c>
      <x:c r="K356" s="97" t="n">
        <x:f>MAX(0,J356*(1+EXP((LN(1+'Monte Carlo'!$K$10)-0.5*'Monte Carlo'!$K$12^2)+'Monte Carlo'!$K$12*((RAND()+RAND()+RAND()+RAND()+RAND()+RAND()+RAND()+RAND()+RAND()+RAND()+RAND()+RAND())-6))-1)+K$15)</x:f>
        <x:v>660217.3324386696</x:v>
      </x:c>
      <x:c r="L356" s="97" t="n">
        <x:f>MAX(0,K356*(1+EXP((LN(1+'Monte Carlo'!$K$10)-0.5*'Monte Carlo'!$K$12^2)+'Monte Carlo'!$K$12*((RAND()+RAND()+RAND()+RAND()+RAND()+RAND()+RAND()+RAND()+RAND()+RAND()+RAND()+RAND())-6))-1)+L$15)</x:f>
        <x:v>705452.3051988897</x:v>
      </x:c>
      <x:c r="M356" s="97" t="n">
        <x:f>MAX(0,L356*(1+EXP((LN(1+'Monte Carlo'!$K$10)-0.5*'Monte Carlo'!$K$12^2)+'Monte Carlo'!$K$12*((RAND()+RAND()+RAND()+RAND()+RAND()+RAND()+RAND()+RAND()+RAND()+RAND()+RAND()+RAND())-6))-1)+M$15)</x:f>
        <x:v>778712.8626057609</x:v>
      </x:c>
      <x:c r="N356" s="97" t="n">
        <x:f>MAX(0,M356*(1+EXP((LN(1+'Monte Carlo'!$K$10)-0.5*'Monte Carlo'!$K$12^2)+'Monte Carlo'!$K$12*((RAND()+RAND()+RAND()+RAND()+RAND()+RAND()+RAND()+RAND()+RAND()+RAND()+RAND()+RAND())-6))-1)+N$15)</x:f>
        <x:v>1074295.876773183</x:v>
      </x:c>
      <x:c r="O356" s="97" t="n">
        <x:f>MAX(0,N356*(1+EXP((LN(1+'Monte Carlo'!$K$10)-0.5*'Monte Carlo'!$K$12^2)+'Monte Carlo'!$K$12*((RAND()+RAND()+RAND()+RAND()+RAND()+RAND()+RAND()+RAND()+RAND()+RAND()+RAND()+RAND())-6))-1)+O$15)</x:f>
        <x:v>1167850.6503093208</x:v>
      </x:c>
      <x:c r="P356" s="97" t="n">
        <x:f>MAX(0,O356*(1+EXP((LN(1+'Monte Carlo'!$K$10)-0.5*'Monte Carlo'!$K$12^2)+'Monte Carlo'!$K$12*((RAND()+RAND()+RAND()+RAND()+RAND()+RAND()+RAND()+RAND()+RAND()+RAND()+RAND()+RAND())-6))-1)+P$15)</x:f>
        <x:v>1537612.1683380161</x:v>
      </x:c>
      <x:c r="Q356" s="97" t="n">
        <x:f>MAX(0,P356*(1+EXP((LN(1+'Monte Carlo'!$K$10)-0.5*'Monte Carlo'!$K$12^2)+'Monte Carlo'!$K$12*((RAND()+RAND()+RAND()+RAND()+RAND()+RAND()+RAND()+RAND()+RAND()+RAND()+RAND()+RAND())-6))-1)+Q$15)</x:f>
        <x:v>1592999.6674696882</x:v>
      </x:c>
      <x:c r="R356" s="97" t="n">
        <x:f>MAX(0,Q356*(1+EXP((LN(1+'Monte Carlo'!$K$10)-0.5*'Monte Carlo'!$K$12^2)+'Monte Carlo'!$K$12*((RAND()+RAND()+RAND()+RAND()+RAND()+RAND()+RAND()+RAND()+RAND()+RAND()+RAND()+RAND())-6))-1)+R$15)</x:f>
        <x:v>1715591.9550105906</x:v>
      </x:c>
      <x:c r="S356" s="97" t="n">
        <x:f>MAX(0,R356*(1+EXP((LN(1+'Monte Carlo'!$K$10)-0.5*'Monte Carlo'!$K$12^2)+'Monte Carlo'!$K$12*((RAND()+RAND()+RAND()+RAND()+RAND()+RAND()+RAND()+RAND()+RAND()+RAND()+RAND()+RAND())-6))-1)+S$15)</x:f>
        <x:v>1666693.9541123612</x:v>
      </x:c>
      <x:c r="T356" s="97" t="n">
        <x:f>MAX(0,S356*(1+EXP((LN(1+'Monte Carlo'!$K$10)-0.5*'Monte Carlo'!$K$12^2)+'Monte Carlo'!$K$12*((RAND()+RAND()+RAND()+RAND()+RAND()+RAND()+RAND()+RAND()+RAND()+RAND()+RAND()+RAND())-6))-1)+T$15)</x:f>
        <x:v>1762739.0031976616</x:v>
      </x:c>
      <x:c r="U356" s="97" t="n">
        <x:f>MAX(0,T356*(1+EXP((LN(1+'Monte Carlo'!$K$10)-0.5*'Monte Carlo'!$K$12^2)+'Monte Carlo'!$K$12*((RAND()+RAND()+RAND()+RAND()+RAND()+RAND()+RAND()+RAND()+RAND()+RAND()+RAND()+RAND())-6))-1)+U$15)</x:f>
        <x:v>2115383.4338138653</x:v>
      </x:c>
      <x:c r="V356" s="97" t="n">
        <x:f>MAX(0,U356*(1+EXP((LN(1+'Monte Carlo'!$K$10)-0.5*'Monte Carlo'!$K$12^2)+'Monte Carlo'!$K$12*((RAND()+RAND()+RAND()+RAND()+RAND()+RAND()+RAND()+RAND()+RAND()+RAND()+RAND()+RAND())-6))-1)+V$15)</x:f>
        <x:v>2031962.2476519076</x:v>
      </x:c>
      <x:c r="W356" s="97" t="n">
        <x:f>MAX(0,V356*(1+EXP((LN(1+'Monte Carlo'!$K$10)-0.5*'Monte Carlo'!$K$12^2)+'Monte Carlo'!$K$12*((RAND()+RAND()+RAND()+RAND()+RAND()+RAND()+RAND()+RAND()+RAND()+RAND()+RAND()+RAND())-6))-1)+W$15)</x:f>
        <x:v>2545712.7988826334</x:v>
      </x:c>
      <x:c r="X356" s="97" t="n">
        <x:f>MAX(0,W356*(1+EXP((LN(1+'Monte Carlo'!$K$10)-0.5*'Monte Carlo'!$K$12^2)+'Monte Carlo'!$K$12*((RAND()+RAND()+RAND()+RAND()+RAND()+RAND()+RAND()+RAND()+RAND()+RAND()+RAND()+RAND())-6))-1)+X$15)</x:f>
        <x:v>2946710.6675221324</x:v>
      </x:c>
      <x:c r="Y356" s="97" t="n">
        <x:f>MAX(0,X356*(1+EXP((LN(1+'Monte Carlo'!$K$10)-0.5*'Monte Carlo'!$K$12^2)+'Monte Carlo'!$K$12*((RAND()+RAND()+RAND()+RAND()+RAND()+RAND()+RAND()+RAND()+RAND()+RAND()+RAND()+RAND())-6))-1)+Y$15)</x:f>
        <x:v>2548273.903101018</x:v>
      </x:c>
      <x:c r="Z356" s="97" t="n">
        <x:f>MAX(0,Y356*(1+EXP((LN(1+'Monte Carlo'!$K$10)-0.5*'Monte Carlo'!$K$12^2)+'Monte Carlo'!$K$12*((RAND()+RAND()+RAND()+RAND()+RAND()+RAND()+RAND()+RAND()+RAND()+RAND()+RAND()+RAND())-6))-1)+Z$15)</x:f>
        <x:v>2605725.25118477</x:v>
      </x:c>
      <x:c r="AA356" s="97" t="n">
        <x:f>MAX(0,Z356*(1+EXP((LN(1+'Monte Carlo'!$K$10)-0.5*'Monte Carlo'!$K$12^2)+'Monte Carlo'!$K$12*((RAND()+RAND()+RAND()+RAND()+RAND()+RAND()+RAND()+RAND()+RAND()+RAND()+RAND()+RAND())-6))-1)+AA$15)</x:f>
        <x:v>2489320.3716687136</x:v>
      </x:c>
      <x:c r="AB356" s="97" t="n">
        <x:f>MAX(0,AA356*(1+EXP((LN(1+'Monte Carlo'!$K$10)-0.5*'Monte Carlo'!$K$12^2)+'Monte Carlo'!$K$12*((RAND()+RAND()+RAND()+RAND()+RAND()+RAND()+RAND()+RAND()+RAND()+RAND()+RAND()+RAND())-6))-1)+AB$15)</x:f>
        <x:v>2512747.125589002</x:v>
      </x:c>
      <x:c r="AC356" s="97" t="n">
        <x:f>MAX(0,AB356*(1+EXP((LN(1+'Monte Carlo'!$K$10)-0.5*'Monte Carlo'!$K$12^2)+'Monte Carlo'!$K$12*((RAND()+RAND()+RAND()+RAND()+RAND()+RAND()+RAND()+RAND()+RAND()+RAND()+RAND()+RAND())-6))-1)+AC$15)</x:f>
        <x:v>2602835.89823091</x:v>
      </x:c>
      <x:c r="AD356" s="97" t="n">
        <x:f>MAX(0,AC356*(1+EXP((LN(1+'Monte Carlo'!$K$10)-0.5*'Monte Carlo'!$K$12^2)+'Monte Carlo'!$K$12*((RAND()+RAND()+RAND()+RAND()+RAND()+RAND()+RAND()+RAND()+RAND()+RAND()+RAND()+RAND())-6))-1)+AD$15)</x:f>
        <x:v>2754736.861363012</x:v>
      </x:c>
      <x:c r="AE356" s="97" t="n">
        <x:f>MAX(0,AD356*(1+EXP((LN(1+'Monte Carlo'!$K$10)-0.5*'Monte Carlo'!$K$12^2)+'Monte Carlo'!$K$12*((RAND()+RAND()+RAND()+RAND()+RAND()+RAND()+RAND()+RAND()+RAND()+RAND()+RAND()+RAND())-6))-1)+AE$15)</x:f>
        <x:v>2537483.2085896255</x:v>
      </x:c>
      <x:c r="AF356" s="97" t="n">
        <x:f>MAX(0,AE356*(1+EXP((LN(1+'Monte Carlo'!$K$10)-0.5*'Monte Carlo'!$K$12^2)+'Monte Carlo'!$K$12*((RAND()+RAND()+RAND()+RAND()+RAND()+RAND()+RAND()+RAND()+RAND()+RAND()+RAND()+RAND())-6))-1)+AF$15)</x:f>
        <x:v>2392246.964072817</x:v>
      </x:c>
      <x:c r="AG356" s="97">
        <x:f t="shared" si="7"/>
        <x:v>931924.23754285811</x:v>
      </x:c>
    </x:row>
    <x:row r="357">
      <x:c r="A357" s="93">
        <x:v>336</x:v>
      </x:c>
      <x:c r="B357" s="97" t="n">
        <x:f>IF(AND(UPPER('Monte Carlo'!$K$4)="YES",'Monte Carlo'!$K$5&gt;0),'Monte Carlo'!$K$13,Liquidity_30Y!$C$14)</x:f>
        <x:v>1029031.25</x:v>
      </x:c>
      <x:c r="C357" s="97" t="n">
        <x:f>MAX(0,B357*(1+EXP((LN(1+'Monte Carlo'!$K$10)-0.5*'Monte Carlo'!$K$12^2)+'Monte Carlo'!$K$12*((RAND()+RAND()+RAND()+RAND()+RAND()+RAND()+RAND()+RAND()+RAND()+RAND()+RAND()+RAND())-6))-1)+C$15)</x:f>
        <x:v>1203099.0492994795</x:v>
      </x:c>
      <x:c r="D357" s="97" t="n">
        <x:f>MAX(0,C357*(1+EXP((LN(1+'Monte Carlo'!$K$10)-0.5*'Monte Carlo'!$K$12^2)+'Monte Carlo'!$K$12*((RAND()+RAND()+RAND()+RAND()+RAND()+RAND()+RAND()+RAND()+RAND()+RAND()+RAND()+RAND())-6))-1)+D$15)</x:f>
        <x:v>1119938.3976350762</x:v>
      </x:c>
      <x:c r="E357" s="97" t="n">
        <x:f>MAX(0,D357*(1+EXP((LN(1+'Monte Carlo'!$K$10)-0.5*'Monte Carlo'!$K$12^2)+'Monte Carlo'!$K$12*((RAND()+RAND()+RAND()+RAND()+RAND()+RAND()+RAND()+RAND()+RAND()+RAND()+RAND()+RAND())-6))-1)+E$15)</x:f>
        <x:v>1338980.3406060324</x:v>
      </x:c>
      <x:c r="F357" s="97" t="n">
        <x:f>MAX(0,E357*(1+EXP((LN(1+'Monte Carlo'!$K$10)-0.5*'Monte Carlo'!$K$12^2)+'Monte Carlo'!$K$12*((RAND()+RAND()+RAND()+RAND()+RAND()+RAND()+RAND()+RAND()+RAND()+RAND()+RAND()+RAND())-6))-1)+F$15)</x:f>
        <x:v>1775599.1031685923</x:v>
      </x:c>
      <x:c r="G357" s="97" t="n">
        <x:f>MAX(0,F357*(1+EXP((LN(1+'Monte Carlo'!$K$10)-0.5*'Monte Carlo'!$K$12^2)+'Monte Carlo'!$K$12*((RAND()+RAND()+RAND()+RAND()+RAND()+RAND()+RAND()+RAND()+RAND()+RAND()+RAND()+RAND())-6))-1)+G$15)</x:f>
        <x:v>1508384.586700854</x:v>
      </x:c>
      <x:c r="H357" s="97" t="n">
        <x:f>MAX(0,G357*(1+EXP((LN(1+'Monte Carlo'!$K$10)-0.5*'Monte Carlo'!$K$12^2)+'Monte Carlo'!$K$12*((RAND()+RAND()+RAND()+RAND()+RAND()+RAND()+RAND()+RAND()+RAND()+RAND()+RAND()+RAND())-6))-1)+H$15)</x:f>
        <x:v>1542749.4012820031</x:v>
      </x:c>
      <x:c r="I357" s="97" t="n">
        <x:f>MAX(0,H357*(1+EXP((LN(1+'Monte Carlo'!$K$10)-0.5*'Monte Carlo'!$K$12^2)+'Monte Carlo'!$K$12*((RAND()+RAND()+RAND()+RAND()+RAND()+RAND()+RAND()+RAND()+RAND()+RAND()+RAND()+RAND())-6))-1)+I$15)</x:f>
        <x:v>1613659.1499069417</x:v>
      </x:c>
      <x:c r="J357" s="97" t="n">
        <x:f>MAX(0,I357*(1+EXP((LN(1+'Monte Carlo'!$K$10)-0.5*'Monte Carlo'!$K$12^2)+'Monte Carlo'!$K$12*((RAND()+RAND()+RAND()+RAND()+RAND()+RAND()+RAND()+RAND()+RAND()+RAND()+RAND()+RAND())-6))-1)+J$15)</x:f>
        <x:v>1510370.619195032</x:v>
      </x:c>
      <x:c r="K357" s="97" t="n">
        <x:f>MAX(0,J357*(1+EXP((LN(1+'Monte Carlo'!$K$10)-0.5*'Monte Carlo'!$K$12^2)+'Monte Carlo'!$K$12*((RAND()+RAND()+RAND()+RAND()+RAND()+RAND()+RAND()+RAND()+RAND()+RAND()+RAND()+RAND())-6))-1)+K$15)</x:f>
        <x:v>1711816.4499858895</x:v>
      </x:c>
      <x:c r="L357" s="97" t="n">
        <x:f>MAX(0,K357*(1+EXP((LN(1+'Monte Carlo'!$K$10)-0.5*'Monte Carlo'!$K$12^2)+'Monte Carlo'!$K$12*((RAND()+RAND()+RAND()+RAND()+RAND()+RAND()+RAND()+RAND()+RAND()+RAND()+RAND()+RAND())-6))-1)+L$15)</x:f>
        <x:v>1476522.4175510926</x:v>
      </x:c>
      <x:c r="M357" s="97" t="n">
        <x:f>MAX(0,L357*(1+EXP((LN(1+'Monte Carlo'!$K$10)-0.5*'Monte Carlo'!$K$12^2)+'Monte Carlo'!$K$12*((RAND()+RAND()+RAND()+RAND()+RAND()+RAND()+RAND()+RAND()+RAND()+RAND()+RAND()+RAND())-6))-1)+M$15)</x:f>
        <x:v>1446737.9813535616</x:v>
      </x:c>
      <x:c r="N357" s="97" t="n">
        <x:f>MAX(0,M357*(1+EXP((LN(1+'Monte Carlo'!$K$10)-0.5*'Monte Carlo'!$K$12^2)+'Monte Carlo'!$K$12*((RAND()+RAND()+RAND()+RAND()+RAND()+RAND()+RAND()+RAND()+RAND()+RAND()+RAND()+RAND())-6))-1)+N$15)</x:f>
        <x:v>1332252.3046030384</x:v>
      </x:c>
      <x:c r="O357" s="97" t="n">
        <x:f>MAX(0,N357*(1+EXP((LN(1+'Monte Carlo'!$K$10)-0.5*'Monte Carlo'!$K$12^2)+'Monte Carlo'!$K$12*((RAND()+RAND()+RAND()+RAND()+RAND()+RAND()+RAND()+RAND()+RAND()+RAND()+RAND()+RAND())-6))-1)+O$15)</x:f>
        <x:v>1569096.4002995396</x:v>
      </x:c>
      <x:c r="P357" s="97" t="n">
        <x:f>MAX(0,O357*(1+EXP((LN(1+'Monte Carlo'!$K$10)-0.5*'Monte Carlo'!$K$12^2)+'Monte Carlo'!$K$12*((RAND()+RAND()+RAND()+RAND()+RAND()+RAND()+RAND()+RAND()+RAND()+RAND()+RAND()+RAND())-6))-1)+P$15)</x:f>
        <x:v>1550576.475974568</x:v>
      </x:c>
      <x:c r="Q357" s="97" t="n">
        <x:f>MAX(0,P357*(1+EXP((LN(1+'Monte Carlo'!$K$10)-0.5*'Monte Carlo'!$K$12^2)+'Monte Carlo'!$K$12*((RAND()+RAND()+RAND()+RAND()+RAND()+RAND()+RAND()+RAND()+RAND()+RAND()+RAND()+RAND())-6))-1)+Q$15)</x:f>
        <x:v>1927549.1802412318</x:v>
      </x:c>
      <x:c r="R357" s="97" t="n">
        <x:f>MAX(0,Q357*(1+EXP((LN(1+'Monte Carlo'!$K$10)-0.5*'Monte Carlo'!$K$12^2)+'Monte Carlo'!$K$12*((RAND()+RAND()+RAND()+RAND()+RAND()+RAND()+RAND()+RAND()+RAND()+RAND()+RAND()+RAND())-6))-1)+R$15)</x:f>
        <x:v>1642750.4094030417</x:v>
      </x:c>
      <x:c r="S357" s="97" t="n">
        <x:f>MAX(0,R357*(1+EXP((LN(1+'Monte Carlo'!$K$10)-0.5*'Monte Carlo'!$K$12^2)+'Monte Carlo'!$K$12*((RAND()+RAND()+RAND()+RAND()+RAND()+RAND()+RAND()+RAND()+RAND()+RAND()+RAND()+RAND())-6))-1)+S$15)</x:f>
        <x:v>1842169.5407205594</x:v>
      </x:c>
      <x:c r="T357" s="97" t="n">
        <x:f>MAX(0,S357*(1+EXP((LN(1+'Monte Carlo'!$K$10)-0.5*'Monte Carlo'!$K$12^2)+'Monte Carlo'!$K$12*((RAND()+RAND()+RAND()+RAND()+RAND()+RAND()+RAND()+RAND()+RAND()+RAND()+RAND()+RAND())-6))-1)+T$15)</x:f>
        <x:v>2113112.4968334986</x:v>
      </x:c>
      <x:c r="U357" s="97" t="n">
        <x:f>MAX(0,T357*(1+EXP((LN(1+'Monte Carlo'!$K$10)-0.5*'Monte Carlo'!$K$12^2)+'Monte Carlo'!$K$12*((RAND()+RAND()+RAND()+RAND()+RAND()+RAND()+RAND()+RAND()+RAND()+RAND()+RAND()+RAND())-6))-1)+U$15)</x:f>
        <x:v>2324961.6651668763</x:v>
      </x:c>
      <x:c r="V357" s="97" t="n">
        <x:f>MAX(0,U357*(1+EXP((LN(1+'Monte Carlo'!$K$10)-0.5*'Monte Carlo'!$K$12^2)+'Monte Carlo'!$K$12*((RAND()+RAND()+RAND()+RAND()+RAND()+RAND()+RAND()+RAND()+RAND()+RAND()+RAND()+RAND())-6))-1)+V$15)</x:f>
        <x:v>2022788.5159731647</x:v>
      </x:c>
      <x:c r="W357" s="97" t="n">
        <x:f>MAX(0,V357*(1+EXP((LN(1+'Monte Carlo'!$K$10)-0.5*'Monte Carlo'!$K$12^2)+'Monte Carlo'!$K$12*((RAND()+RAND()+RAND()+RAND()+RAND()+RAND()+RAND()+RAND()+RAND()+RAND()+RAND()+RAND())-6))-1)+W$15)</x:f>
        <x:v>2627305.260249639</x:v>
      </x:c>
      <x:c r="X357" s="97" t="n">
        <x:f>MAX(0,W357*(1+EXP((LN(1+'Monte Carlo'!$K$10)-0.5*'Monte Carlo'!$K$12^2)+'Monte Carlo'!$K$12*((RAND()+RAND()+RAND()+RAND()+RAND()+RAND()+RAND()+RAND()+RAND()+RAND()+RAND()+RAND())-6))-1)+X$15)</x:f>
        <x:v>2502294.8343912438</x:v>
      </x:c>
      <x:c r="Y357" s="97" t="n">
        <x:f>MAX(0,X357*(1+EXP((LN(1+'Monte Carlo'!$K$10)-0.5*'Monte Carlo'!$K$12^2)+'Monte Carlo'!$K$12*((RAND()+RAND()+RAND()+RAND()+RAND()+RAND()+RAND()+RAND()+RAND()+RAND()+RAND()+RAND())-6))-1)+Y$15)</x:f>
        <x:v>2333276.4375335583</x:v>
      </x:c>
      <x:c r="Z357" s="97" t="n">
        <x:f>MAX(0,Y357*(1+EXP((LN(1+'Monte Carlo'!$K$10)-0.5*'Monte Carlo'!$K$12^2)+'Monte Carlo'!$K$12*((RAND()+RAND()+RAND()+RAND()+RAND()+RAND()+RAND()+RAND()+RAND()+RAND()+RAND()+RAND())-6))-1)+Z$15)</x:f>
        <x:v>2067194.9549555897</x:v>
      </x:c>
      <x:c r="AA357" s="97" t="n">
        <x:f>MAX(0,Z357*(1+EXP((LN(1+'Monte Carlo'!$K$10)-0.5*'Monte Carlo'!$K$12^2)+'Monte Carlo'!$K$12*((RAND()+RAND()+RAND()+RAND()+RAND()+RAND()+RAND()+RAND()+RAND()+RAND()+RAND()+RAND())-6))-1)+AA$15)</x:f>
        <x:v>2282228.004831497</x:v>
      </x:c>
      <x:c r="AB357" s="97" t="n">
        <x:f>MAX(0,AA357*(1+EXP((LN(1+'Monte Carlo'!$K$10)-0.5*'Monte Carlo'!$K$12^2)+'Monte Carlo'!$K$12*((RAND()+RAND()+RAND()+RAND()+RAND()+RAND()+RAND()+RAND()+RAND()+RAND()+RAND()+RAND())-6))-1)+AB$15)</x:f>
        <x:v>2066517.1017875928</x:v>
      </x:c>
      <x:c r="AC357" s="97" t="n">
        <x:f>MAX(0,AB357*(1+EXP((LN(1+'Monte Carlo'!$K$10)-0.5*'Monte Carlo'!$K$12^2)+'Monte Carlo'!$K$12*((RAND()+RAND()+RAND()+RAND()+RAND()+RAND()+RAND()+RAND()+RAND()+RAND()+RAND()+RAND())-6))-1)+AC$15)</x:f>
        <x:v>2347607.6118233833</x:v>
      </x:c>
      <x:c r="AD357" s="97" t="n">
        <x:f>MAX(0,AC357*(1+EXP((LN(1+'Monte Carlo'!$K$10)-0.5*'Monte Carlo'!$K$12^2)+'Monte Carlo'!$K$12*((RAND()+RAND()+RAND()+RAND()+RAND()+RAND()+RAND()+RAND()+RAND()+RAND()+RAND()+RAND())-6))-1)+AD$15)</x:f>
        <x:v>2857862.2289243555</x:v>
      </x:c>
      <x:c r="AE357" s="97" t="n">
        <x:f>MAX(0,AD357*(1+EXP((LN(1+'Monte Carlo'!$K$10)-0.5*'Monte Carlo'!$K$12^2)+'Monte Carlo'!$K$12*((RAND()+RAND()+RAND()+RAND()+RAND()+RAND()+RAND()+RAND()+RAND()+RAND()+RAND()+RAND())-6))-1)+AE$15)</x:f>
        <x:v>3341599.4044366637</x:v>
      </x:c>
      <x:c r="AF357" s="97" t="n">
        <x:f>MAX(0,AE357*(1+EXP((LN(1+'Monte Carlo'!$K$10)-0.5*'Monte Carlo'!$K$12^2)+'Monte Carlo'!$K$12*((RAND()+RAND()+RAND()+RAND()+RAND()+RAND()+RAND()+RAND()+RAND()+RAND()+RAND()+RAND())-6))-1)+AF$15)</x:f>
        <x:v>3321554.613837829</x:v>
      </x:c>
      <x:c r="AG357" s="97">
        <x:f t="shared" si="7"/>
        <x:v>1029031.25</x:v>
      </x:c>
    </x:row>
    <x:row r="358">
      <x:c r="A358" s="93">
        <x:v>337</x:v>
      </x:c>
      <x:c r="B358" s="97" t="n">
        <x:f>IF(AND(UPPER('Monte Carlo'!$K$4)="YES",'Monte Carlo'!$K$5&gt;0),'Monte Carlo'!$K$13,Liquidity_30Y!$C$14)</x:f>
        <x:v>1029031.25</x:v>
      </x:c>
      <x:c r="C358" s="97" t="n">
        <x:f>MAX(0,B358*(1+EXP((LN(1+'Monte Carlo'!$K$10)-0.5*'Monte Carlo'!$K$12^2)+'Monte Carlo'!$K$12*((RAND()+RAND()+RAND()+RAND()+RAND()+RAND()+RAND()+RAND()+RAND()+RAND()+RAND()+RAND())-6))-1)+C$15)</x:f>
        <x:v>1032517.8592290378</x:v>
      </x:c>
      <x:c r="D358" s="97" t="n">
        <x:f>MAX(0,C358*(1+EXP((LN(1+'Monte Carlo'!$K$10)-0.5*'Monte Carlo'!$K$12^2)+'Monte Carlo'!$K$12*((RAND()+RAND()+RAND()+RAND()+RAND()+RAND()+RAND()+RAND()+RAND()+RAND()+RAND()+RAND())-6))-1)+D$15)</x:f>
        <x:v>857165.7441187112</x:v>
      </x:c>
      <x:c r="E358" s="97" t="n">
        <x:f>MAX(0,D358*(1+EXP((LN(1+'Monte Carlo'!$K$10)-0.5*'Monte Carlo'!$K$12^2)+'Monte Carlo'!$K$12*((RAND()+RAND()+RAND()+RAND()+RAND()+RAND()+RAND()+RAND()+RAND()+RAND()+RAND()+RAND())-6))-1)+E$15)</x:f>
        <x:v>1240362.9690454167</x:v>
      </x:c>
      <x:c r="F358" s="97" t="n">
        <x:f>MAX(0,E358*(1+EXP((LN(1+'Monte Carlo'!$K$10)-0.5*'Monte Carlo'!$K$12^2)+'Monte Carlo'!$K$12*((RAND()+RAND()+RAND()+RAND()+RAND()+RAND()+RAND()+RAND()+RAND()+RAND()+RAND()+RAND())-6))-1)+F$15)</x:f>
        <x:v>1102435.6477207025</x:v>
      </x:c>
      <x:c r="G358" s="97" t="n">
        <x:f>MAX(0,F358*(1+EXP((LN(1+'Monte Carlo'!$K$10)-0.5*'Monte Carlo'!$K$12^2)+'Monte Carlo'!$K$12*((RAND()+RAND()+RAND()+RAND()+RAND()+RAND()+RAND()+RAND()+RAND()+RAND()+RAND()+RAND())-6))-1)+G$15)</x:f>
        <x:v>1137445.084930706</x:v>
      </x:c>
      <x:c r="H358" s="97" t="n">
        <x:f>MAX(0,G358*(1+EXP((LN(1+'Monte Carlo'!$K$10)-0.5*'Monte Carlo'!$K$12^2)+'Monte Carlo'!$K$12*((RAND()+RAND()+RAND()+RAND()+RAND()+RAND()+RAND()+RAND()+RAND()+RAND()+RAND()+RAND())-6))-1)+H$15)</x:f>
        <x:v>1150177.8056854603</x:v>
      </x:c>
      <x:c r="I358" s="97" t="n">
        <x:f>MAX(0,H358*(1+EXP((LN(1+'Monte Carlo'!$K$10)-0.5*'Monte Carlo'!$K$12^2)+'Monte Carlo'!$K$12*((RAND()+RAND()+RAND()+RAND()+RAND()+RAND()+RAND()+RAND()+RAND()+RAND()+RAND()+RAND())-6))-1)+I$15)</x:f>
        <x:v>1056542.2682744055</x:v>
      </x:c>
      <x:c r="J358" s="97" t="n">
        <x:f>MAX(0,I358*(1+EXP((LN(1+'Monte Carlo'!$K$10)-0.5*'Monte Carlo'!$K$12^2)+'Monte Carlo'!$K$12*((RAND()+RAND()+RAND()+RAND()+RAND()+RAND()+RAND()+RAND()+RAND()+RAND()+RAND()+RAND())-6))-1)+J$15)</x:f>
        <x:v>939306.946933593</x:v>
      </x:c>
      <x:c r="K358" s="97" t="n">
        <x:f>MAX(0,J358*(1+EXP((LN(1+'Monte Carlo'!$K$10)-0.5*'Monte Carlo'!$K$12^2)+'Monte Carlo'!$K$12*((RAND()+RAND()+RAND()+RAND()+RAND()+RAND()+RAND()+RAND()+RAND()+RAND()+RAND()+RAND())-6))-1)+K$15)</x:f>
        <x:v>851957.5324305733</x:v>
      </x:c>
      <x:c r="L358" s="97" t="n">
        <x:f>MAX(0,K358*(1+EXP((LN(1+'Monte Carlo'!$K$10)-0.5*'Monte Carlo'!$K$12^2)+'Monte Carlo'!$K$12*((RAND()+RAND()+RAND()+RAND()+RAND()+RAND()+RAND()+RAND()+RAND()+RAND()+RAND()+RAND())-6))-1)+L$15)</x:f>
        <x:v>1021448.1797126783</x:v>
      </x:c>
      <x:c r="M358" s="97" t="n">
        <x:f>MAX(0,L358*(1+EXP((LN(1+'Monte Carlo'!$K$10)-0.5*'Monte Carlo'!$K$12^2)+'Monte Carlo'!$K$12*((RAND()+RAND()+RAND()+RAND()+RAND()+RAND()+RAND()+RAND()+RAND()+RAND()+RAND()+RAND())-6))-1)+M$15)</x:f>
        <x:v>1141034.6831455023</x:v>
      </x:c>
      <x:c r="N358" s="97" t="n">
        <x:f>MAX(0,M358*(1+EXP((LN(1+'Monte Carlo'!$K$10)-0.5*'Monte Carlo'!$K$12^2)+'Monte Carlo'!$K$12*((RAND()+RAND()+RAND()+RAND()+RAND()+RAND()+RAND()+RAND()+RAND()+RAND()+RAND()+RAND())-6))-1)+N$15)</x:f>
        <x:v>1322225.7762767556</x:v>
      </x:c>
      <x:c r="O358" s="97" t="n">
        <x:f>MAX(0,N358*(1+EXP((LN(1+'Monte Carlo'!$K$10)-0.5*'Monte Carlo'!$K$12^2)+'Monte Carlo'!$K$12*((RAND()+RAND()+RAND()+RAND()+RAND()+RAND()+RAND()+RAND()+RAND()+RAND()+RAND()+RAND())-6))-1)+O$15)</x:f>
        <x:v>1261470.2958933467</x:v>
      </x:c>
      <x:c r="P358" s="97" t="n">
        <x:f>MAX(0,O358*(1+EXP((LN(1+'Monte Carlo'!$K$10)-0.5*'Monte Carlo'!$K$12^2)+'Monte Carlo'!$K$12*((RAND()+RAND()+RAND()+RAND()+RAND()+RAND()+RAND()+RAND()+RAND()+RAND()+RAND()+RAND())-6))-1)+P$15)</x:f>
        <x:v>1228298.5881304466</x:v>
      </x:c>
      <x:c r="Q358" s="97" t="n">
        <x:f>MAX(0,P358*(1+EXP((LN(1+'Monte Carlo'!$K$10)-0.5*'Monte Carlo'!$K$12^2)+'Monte Carlo'!$K$12*((RAND()+RAND()+RAND()+RAND()+RAND()+RAND()+RAND()+RAND()+RAND()+RAND()+RAND()+RAND())-6))-1)+Q$15)</x:f>
        <x:v>1399795.319484613</x:v>
      </x:c>
      <x:c r="R358" s="97" t="n">
        <x:f>MAX(0,Q358*(1+EXP((LN(1+'Monte Carlo'!$K$10)-0.5*'Monte Carlo'!$K$12^2)+'Monte Carlo'!$K$12*((RAND()+RAND()+RAND()+RAND()+RAND()+RAND()+RAND()+RAND()+RAND()+RAND()+RAND()+RAND())-6))-1)+R$15)</x:f>
        <x:v>1847433.304030004</x:v>
      </x:c>
      <x:c r="S358" s="97" t="n">
        <x:f>MAX(0,R358*(1+EXP((LN(1+'Monte Carlo'!$K$10)-0.5*'Monte Carlo'!$K$12^2)+'Monte Carlo'!$K$12*((RAND()+RAND()+RAND()+RAND()+RAND()+RAND()+RAND()+RAND()+RAND()+RAND()+RAND()+RAND())-6))-1)+S$15)</x:f>
        <x:v>2140250.697022572</x:v>
      </x:c>
      <x:c r="T358" s="97" t="n">
        <x:f>MAX(0,S358*(1+EXP((LN(1+'Monte Carlo'!$K$10)-0.5*'Monte Carlo'!$K$12^2)+'Monte Carlo'!$K$12*((RAND()+RAND()+RAND()+RAND()+RAND()+RAND()+RAND()+RAND()+RAND()+RAND()+RAND()+RAND())-6))-1)+T$15)</x:f>
        <x:v>1918920.9576585195</x:v>
      </x:c>
      <x:c r="U358" s="97" t="n">
        <x:f>MAX(0,T358*(1+EXP((LN(1+'Monte Carlo'!$K$10)-0.5*'Monte Carlo'!$K$12^2)+'Monte Carlo'!$K$12*((RAND()+RAND()+RAND()+RAND()+RAND()+RAND()+RAND()+RAND()+RAND()+RAND()+RAND()+RAND())-6))-1)+U$15)</x:f>
        <x:v>2346045.352034219</x:v>
      </x:c>
      <x:c r="V358" s="97" t="n">
        <x:f>MAX(0,U358*(1+EXP((LN(1+'Monte Carlo'!$K$10)-0.5*'Monte Carlo'!$K$12^2)+'Monte Carlo'!$K$12*((RAND()+RAND()+RAND()+RAND()+RAND()+RAND()+RAND()+RAND()+RAND()+RAND()+RAND()+RAND())-6))-1)+V$15)</x:f>
        <x:v>2261099.5439259955</x:v>
      </x:c>
      <x:c r="W358" s="97" t="n">
        <x:f>MAX(0,V358*(1+EXP((LN(1+'Monte Carlo'!$K$10)-0.5*'Monte Carlo'!$K$12^2)+'Monte Carlo'!$K$12*((RAND()+RAND()+RAND()+RAND()+RAND()+RAND()+RAND()+RAND()+RAND()+RAND()+RAND()+RAND())-6))-1)+W$15)</x:f>
        <x:v>2218574.795122642</x:v>
      </x:c>
      <x:c r="X358" s="97" t="n">
        <x:f>MAX(0,W358*(1+EXP((LN(1+'Monte Carlo'!$K$10)-0.5*'Monte Carlo'!$K$12^2)+'Monte Carlo'!$K$12*((RAND()+RAND()+RAND()+RAND()+RAND()+RAND()+RAND()+RAND()+RAND()+RAND()+RAND()+RAND())-6))-1)+X$15)</x:f>
        <x:v>2826852.1512824856</x:v>
      </x:c>
      <x:c r="Y358" s="97" t="n">
        <x:f>MAX(0,X358*(1+EXP((LN(1+'Monte Carlo'!$K$10)-0.5*'Monte Carlo'!$K$12^2)+'Monte Carlo'!$K$12*((RAND()+RAND()+RAND()+RAND()+RAND()+RAND()+RAND()+RAND()+RAND()+RAND()+RAND()+RAND())-6))-1)+Y$15)</x:f>
        <x:v>3114464.329040462</x:v>
      </x:c>
      <x:c r="Z358" s="97" t="n">
        <x:f>MAX(0,Y358*(1+EXP((LN(1+'Monte Carlo'!$K$10)-0.5*'Monte Carlo'!$K$12^2)+'Monte Carlo'!$K$12*((RAND()+RAND()+RAND()+RAND()+RAND()+RAND()+RAND()+RAND()+RAND()+RAND()+RAND()+RAND())-6))-1)+Z$15)</x:f>
        <x:v>3084559.4227320976</x:v>
      </x:c>
      <x:c r="AA358" s="97" t="n">
        <x:f>MAX(0,Z358*(1+EXP((LN(1+'Monte Carlo'!$K$10)-0.5*'Monte Carlo'!$K$12^2)+'Monte Carlo'!$K$12*((RAND()+RAND()+RAND()+RAND()+RAND()+RAND()+RAND()+RAND()+RAND()+RAND()+RAND()+RAND())-6))-1)+AA$15)</x:f>
        <x:v>2900328.320213099</x:v>
      </x:c>
      <x:c r="AB358" s="97" t="n">
        <x:f>MAX(0,AA358*(1+EXP((LN(1+'Monte Carlo'!$K$10)-0.5*'Monte Carlo'!$K$12^2)+'Monte Carlo'!$K$12*((RAND()+RAND()+RAND()+RAND()+RAND()+RAND()+RAND()+RAND()+RAND()+RAND()+RAND()+RAND())-6))-1)+AB$15)</x:f>
        <x:v>2893654.0042283772</x:v>
      </x:c>
      <x:c r="AC358" s="97" t="n">
        <x:f>MAX(0,AB358*(1+EXP((LN(1+'Monte Carlo'!$K$10)-0.5*'Monte Carlo'!$K$12^2)+'Monte Carlo'!$K$12*((RAND()+RAND()+RAND()+RAND()+RAND()+RAND()+RAND()+RAND()+RAND()+RAND()+RAND()+RAND())-6))-1)+AC$15)</x:f>
        <x:v>3322828.3543791245</x:v>
      </x:c>
      <x:c r="AD358" s="97" t="n">
        <x:f>MAX(0,AC358*(1+EXP((LN(1+'Monte Carlo'!$K$10)-0.5*'Monte Carlo'!$K$12^2)+'Monte Carlo'!$K$12*((RAND()+RAND()+RAND()+RAND()+RAND()+RAND()+RAND()+RAND()+RAND()+RAND()+RAND()+RAND())-6))-1)+AD$15)</x:f>
        <x:v>4452309.607520659</x:v>
      </x:c>
      <x:c r="AE358" s="97" t="n">
        <x:f>MAX(0,AD358*(1+EXP((LN(1+'Monte Carlo'!$K$10)-0.5*'Monte Carlo'!$K$12^2)+'Monte Carlo'!$K$12*((RAND()+RAND()+RAND()+RAND()+RAND()+RAND()+RAND()+RAND()+RAND()+RAND()+RAND()+RAND())-6))-1)+AE$15)</x:f>
        <x:v>4783914.711487718</x:v>
      </x:c>
      <x:c r="AF358" s="97" t="n">
        <x:f>MAX(0,AE358*(1+EXP((LN(1+'Monte Carlo'!$K$10)-0.5*'Monte Carlo'!$K$12^2)+'Monte Carlo'!$K$12*((RAND()+RAND()+RAND()+RAND()+RAND()+RAND()+RAND()+RAND()+RAND()+RAND()+RAND()+RAND())-6))-1)+AF$15)</x:f>
        <x:v>6364422.375395078</x:v>
      </x:c>
      <x:c r="AG358" s="97">
        <x:f t="shared" si="7"/>
        <x:v>964983.3100784187</x:v>
      </x:c>
    </x:row>
    <x:row r="359">
      <x:c r="A359" s="93">
        <x:v>338</x:v>
      </x:c>
      <x:c r="B359" s="97" t="n">
        <x:f>IF(AND(UPPER('Monte Carlo'!$K$4)="YES",'Monte Carlo'!$K$5&gt;0),'Monte Carlo'!$K$13,Liquidity_30Y!$C$14)</x:f>
        <x:v>1029031.25</x:v>
      </x:c>
      <x:c r="C359" s="97" t="n">
        <x:f>MAX(0,B359*(1+EXP((LN(1+'Monte Carlo'!$K$10)-0.5*'Monte Carlo'!$K$12^2)+'Monte Carlo'!$K$12*((RAND()+RAND()+RAND()+RAND()+RAND()+RAND()+RAND()+RAND()+RAND()+RAND()+RAND()+RAND())-6))-1)+C$15)</x:f>
        <x:v>905144.0020253555</x:v>
      </x:c>
      <x:c r="D359" s="97" t="n">
        <x:f>MAX(0,C359*(1+EXP((LN(1+'Monte Carlo'!$K$10)-0.5*'Monte Carlo'!$K$12^2)+'Monte Carlo'!$K$12*((RAND()+RAND()+RAND()+RAND()+RAND()+RAND()+RAND()+RAND()+RAND()+RAND()+RAND()+RAND())-6))-1)+D$15)</x:f>
        <x:v>716784.8589198978</x:v>
      </x:c>
      <x:c r="E359" s="97" t="n">
        <x:f>MAX(0,D359*(1+EXP((LN(1+'Monte Carlo'!$K$10)-0.5*'Monte Carlo'!$K$12^2)+'Monte Carlo'!$K$12*((RAND()+RAND()+RAND()+RAND()+RAND()+RAND()+RAND()+RAND()+RAND()+RAND()+RAND()+RAND())-6))-1)+E$15)</x:f>
        <x:v>806307.271113518</x:v>
      </x:c>
      <x:c r="F359" s="97" t="n">
        <x:f>MAX(0,E359*(1+EXP((LN(1+'Monte Carlo'!$K$10)-0.5*'Monte Carlo'!$K$12^2)+'Monte Carlo'!$K$12*((RAND()+RAND()+RAND()+RAND()+RAND()+RAND()+RAND()+RAND()+RAND()+RAND()+RAND()+RAND())-6))-1)+F$15)</x:f>
        <x:v>962511.2227656</x:v>
      </x:c>
      <x:c r="G359" s="97" t="n">
        <x:f>MAX(0,F359*(1+EXP((LN(1+'Monte Carlo'!$K$10)-0.5*'Monte Carlo'!$K$12^2)+'Monte Carlo'!$K$12*((RAND()+RAND()+RAND()+RAND()+RAND()+RAND()+RAND()+RAND()+RAND()+RAND()+RAND()+RAND())-6))-1)+G$15)</x:f>
        <x:v>771957.4929362116</x:v>
      </x:c>
      <x:c r="H359" s="97" t="n">
        <x:f>MAX(0,G359*(1+EXP((LN(1+'Monte Carlo'!$K$10)-0.5*'Monte Carlo'!$K$12^2)+'Monte Carlo'!$K$12*((RAND()+RAND()+RAND()+RAND()+RAND()+RAND()+RAND()+RAND()+RAND()+RAND()+RAND()+RAND())-6))-1)+H$15)</x:f>
        <x:v>817576.6107967072</x:v>
      </x:c>
      <x:c r="I359" s="97" t="n">
        <x:f>MAX(0,H359*(1+EXP((LN(1+'Monte Carlo'!$K$10)-0.5*'Monte Carlo'!$K$12^2)+'Monte Carlo'!$K$12*((RAND()+RAND()+RAND()+RAND()+RAND()+RAND()+RAND()+RAND()+RAND()+RAND()+RAND()+RAND())-6))-1)+I$15)</x:f>
        <x:v>949883.1751697845</x:v>
      </x:c>
      <x:c r="J359" s="97" t="n">
        <x:f>MAX(0,I359*(1+EXP((LN(1+'Monte Carlo'!$K$10)-0.5*'Monte Carlo'!$K$12^2)+'Monte Carlo'!$K$12*((RAND()+RAND()+RAND()+RAND()+RAND()+RAND()+RAND()+RAND()+RAND()+RAND()+RAND()+RAND())-6))-1)+J$15)</x:f>
        <x:v>811881.3699257806</x:v>
      </x:c>
      <x:c r="K359" s="97" t="n">
        <x:f>MAX(0,J359*(1+EXP((LN(1+'Monte Carlo'!$K$10)-0.5*'Monte Carlo'!$K$12^2)+'Monte Carlo'!$K$12*((RAND()+RAND()+RAND()+RAND()+RAND()+RAND()+RAND()+RAND()+RAND()+RAND()+RAND()+RAND())-6))-1)+K$15)</x:f>
        <x:v>852203.3015096267</x:v>
      </x:c>
      <x:c r="L359" s="97" t="n">
        <x:f>MAX(0,K359*(1+EXP((LN(1+'Monte Carlo'!$K$10)-0.5*'Monte Carlo'!$K$12^2)+'Monte Carlo'!$K$12*((RAND()+RAND()+RAND()+RAND()+RAND()+RAND()+RAND()+RAND()+RAND()+RAND()+RAND()+RAND())-6))-1)+L$15)</x:f>
        <x:v>1037817.132443134</x:v>
      </x:c>
      <x:c r="M359" s="97" t="n">
        <x:f>MAX(0,L359*(1+EXP((LN(1+'Monte Carlo'!$K$10)-0.5*'Monte Carlo'!$K$12^2)+'Monte Carlo'!$K$12*((RAND()+RAND()+RAND()+RAND()+RAND()+RAND()+RAND()+RAND()+RAND()+RAND()+RAND()+RAND())-6))-1)+M$15)</x:f>
        <x:v>1016951.4369460532</x:v>
      </x:c>
      <x:c r="N359" s="97" t="n">
        <x:f>MAX(0,M359*(1+EXP((LN(1+'Monte Carlo'!$K$10)-0.5*'Monte Carlo'!$K$12^2)+'Monte Carlo'!$K$12*((RAND()+RAND()+RAND()+RAND()+RAND()+RAND()+RAND()+RAND()+RAND()+RAND()+RAND()+RAND())-6))-1)+N$15)</x:f>
        <x:v>1266065.0140029034</x:v>
      </x:c>
      <x:c r="O359" s="97" t="n">
        <x:f>MAX(0,N359*(1+EXP((LN(1+'Monte Carlo'!$K$10)-0.5*'Monte Carlo'!$K$12^2)+'Monte Carlo'!$K$12*((RAND()+RAND()+RAND()+RAND()+RAND()+RAND()+RAND()+RAND()+RAND()+RAND()+RAND()+RAND())-6))-1)+O$15)</x:f>
        <x:v>1561776.3400757138</x:v>
      </x:c>
      <x:c r="P359" s="97" t="n">
        <x:f>MAX(0,O359*(1+EXP((LN(1+'Monte Carlo'!$K$10)-0.5*'Monte Carlo'!$K$12^2)+'Monte Carlo'!$K$12*((RAND()+RAND()+RAND()+RAND()+RAND()+RAND()+RAND()+RAND()+RAND()+RAND()+RAND()+RAND())-6))-1)+P$15)</x:f>
        <x:v>2119697.510886484</x:v>
      </x:c>
      <x:c r="Q359" s="97" t="n">
        <x:f>MAX(0,P359*(1+EXP((LN(1+'Monte Carlo'!$K$10)-0.5*'Monte Carlo'!$K$12^2)+'Monte Carlo'!$K$12*((RAND()+RAND()+RAND()+RAND()+RAND()+RAND()+RAND()+RAND()+RAND()+RAND()+RAND()+RAND())-6))-1)+Q$15)</x:f>
        <x:v>2006261.2896331968</x:v>
      </x:c>
      <x:c r="R359" s="97" t="n">
        <x:f>MAX(0,Q359*(1+EXP((LN(1+'Monte Carlo'!$K$10)-0.5*'Monte Carlo'!$K$12^2)+'Monte Carlo'!$K$12*((RAND()+RAND()+RAND()+RAND()+RAND()+RAND()+RAND()+RAND()+RAND()+RAND()+RAND()+RAND())-6))-1)+R$15)</x:f>
        <x:v>1518123.8059166672</x:v>
      </x:c>
      <x:c r="S359" s="97" t="n">
        <x:f>MAX(0,R359*(1+EXP((LN(1+'Monte Carlo'!$K$10)-0.5*'Monte Carlo'!$K$12^2)+'Monte Carlo'!$K$12*((RAND()+RAND()+RAND()+RAND()+RAND()+RAND()+RAND()+RAND()+RAND()+RAND()+RAND()+RAND())-6))-1)+S$15)</x:f>
        <x:v>1956140.239030321</x:v>
      </x:c>
      <x:c r="T359" s="97" t="n">
        <x:f>MAX(0,S359*(1+EXP((LN(1+'Monte Carlo'!$K$10)-0.5*'Monte Carlo'!$K$12^2)+'Monte Carlo'!$K$12*((RAND()+RAND()+RAND()+RAND()+RAND()+RAND()+RAND()+RAND()+RAND()+RAND()+RAND()+RAND())-6))-1)+T$15)</x:f>
        <x:v>2359597.9576801974</x:v>
      </x:c>
      <x:c r="U359" s="97" t="n">
        <x:f>MAX(0,T359*(1+EXP((LN(1+'Monte Carlo'!$K$10)-0.5*'Monte Carlo'!$K$12^2)+'Monte Carlo'!$K$12*((RAND()+RAND()+RAND()+RAND()+RAND()+RAND()+RAND()+RAND()+RAND()+RAND()+RAND()+RAND())-6))-1)+U$15)</x:f>
        <x:v>2125578.9233360575</x:v>
      </x:c>
      <x:c r="V359" s="97" t="n">
        <x:f>MAX(0,U359*(1+EXP((LN(1+'Monte Carlo'!$K$10)-0.5*'Monte Carlo'!$K$12^2)+'Monte Carlo'!$K$12*((RAND()+RAND()+RAND()+RAND()+RAND()+RAND()+RAND()+RAND()+RAND()+RAND()+RAND()+RAND())-6))-1)+V$15)</x:f>
        <x:v>2065806.7468307794</x:v>
      </x:c>
      <x:c r="W359" s="97" t="n">
        <x:f>MAX(0,V359*(1+EXP((LN(1+'Monte Carlo'!$K$10)-0.5*'Monte Carlo'!$K$12^2)+'Monte Carlo'!$K$12*((RAND()+RAND()+RAND()+RAND()+RAND()+RAND()+RAND()+RAND()+RAND()+RAND()+RAND()+RAND())-6))-1)+W$15)</x:f>
        <x:v>1618621.380990096</x:v>
      </x:c>
      <x:c r="X359" s="97" t="n">
        <x:f>MAX(0,W359*(1+EXP((LN(1+'Monte Carlo'!$K$10)-0.5*'Monte Carlo'!$K$12^2)+'Monte Carlo'!$K$12*((RAND()+RAND()+RAND()+RAND()+RAND()+RAND()+RAND()+RAND()+RAND()+RAND()+RAND()+RAND())-6))-1)+X$15)</x:f>
        <x:v>1704759.6118172861</x:v>
      </x:c>
      <x:c r="Y359" s="97" t="n">
        <x:f>MAX(0,X359*(1+EXP((LN(1+'Monte Carlo'!$K$10)-0.5*'Monte Carlo'!$K$12^2)+'Monte Carlo'!$K$12*((RAND()+RAND()+RAND()+RAND()+RAND()+RAND()+RAND()+RAND()+RAND()+RAND()+RAND()+RAND())-6))-1)+Y$15)</x:f>
        <x:v>1900920.2368581777</x:v>
      </x:c>
      <x:c r="Z359" s="97" t="n">
        <x:f>MAX(0,Y359*(1+EXP((LN(1+'Monte Carlo'!$K$10)-0.5*'Monte Carlo'!$K$12^2)+'Monte Carlo'!$K$12*((RAND()+RAND()+RAND()+RAND()+RAND()+RAND()+RAND()+RAND()+RAND()+RAND()+RAND()+RAND())-6))-1)+Z$15)</x:f>
        <x:v>2134342.8793271575</x:v>
      </x:c>
      <x:c r="AA359" s="97" t="n">
        <x:f>MAX(0,Z359*(1+EXP((LN(1+'Monte Carlo'!$K$10)-0.5*'Monte Carlo'!$K$12^2)+'Monte Carlo'!$K$12*((RAND()+RAND()+RAND()+RAND()+RAND()+RAND()+RAND()+RAND()+RAND()+RAND()+RAND()+RAND())-6))-1)+AA$15)</x:f>
        <x:v>2435320.889979918</x:v>
      </x:c>
      <x:c r="AB359" s="97" t="n">
        <x:f>MAX(0,AA359*(1+EXP((LN(1+'Monte Carlo'!$K$10)-0.5*'Monte Carlo'!$K$12^2)+'Monte Carlo'!$K$12*((RAND()+RAND()+RAND()+RAND()+RAND()+RAND()+RAND()+RAND()+RAND()+RAND()+RAND()+RAND())-6))-1)+AB$15)</x:f>
        <x:v>2493360.3773574214</x:v>
      </x:c>
      <x:c r="AC359" s="97" t="n">
        <x:f>MAX(0,AB359*(1+EXP((LN(1+'Monte Carlo'!$K$10)-0.5*'Monte Carlo'!$K$12^2)+'Monte Carlo'!$K$12*((RAND()+RAND()+RAND()+RAND()+RAND()+RAND()+RAND()+RAND()+RAND()+RAND()+RAND()+RAND())-6))-1)+AC$15)</x:f>
        <x:v>3295197.4709240072</x:v>
      </x:c>
      <x:c r="AD359" s="97" t="n">
        <x:f>MAX(0,AC359*(1+EXP((LN(1+'Monte Carlo'!$K$10)-0.5*'Monte Carlo'!$K$12^2)+'Monte Carlo'!$K$12*((RAND()+RAND()+RAND()+RAND()+RAND()+RAND()+RAND()+RAND()+RAND()+RAND()+RAND()+RAND())-6))-1)+AD$15)</x:f>
        <x:v>3701401.193674067</x:v>
      </x:c>
      <x:c r="AE359" s="97" t="n">
        <x:f>MAX(0,AD359*(1+EXP((LN(1+'Monte Carlo'!$K$10)-0.5*'Monte Carlo'!$K$12^2)+'Monte Carlo'!$K$12*((RAND()+RAND()+RAND()+RAND()+RAND()+RAND()+RAND()+RAND()+RAND()+RAND()+RAND()+RAND())-6))-1)+AE$15)</x:f>
        <x:v>3272471.5005963114</x:v>
      </x:c>
      <x:c r="AF359" s="97" t="n">
        <x:f>MAX(0,AE359*(1+EXP((LN(1+'Monte Carlo'!$K$10)-0.5*'Monte Carlo'!$K$12^2)+'Monte Carlo'!$K$12*((RAND()+RAND()+RAND()+RAND()+RAND()+RAND()+RAND()+RAND()+RAND()+RAND()+RAND()+RAND())-6))-1)+AF$15)</x:f>
        <x:v>3043805.3664064547</x:v>
      </x:c>
      <x:c r="AG359" s="97">
        <x:f t="shared" si="7"/>
        <x:v>834704.4993889149</x:v>
      </x:c>
    </x:row>
    <x:row r="360">
      <x:c r="A360" s="93">
        <x:v>339</x:v>
      </x:c>
      <x:c r="B360" s="97" t="n">
        <x:f>IF(AND(UPPER('Monte Carlo'!$K$4)="YES",'Monte Carlo'!$K$5&gt;0),'Monte Carlo'!$K$13,Liquidity_30Y!$C$14)</x:f>
        <x:v>1029031.25</x:v>
      </x:c>
      <x:c r="C360" s="97" t="n">
        <x:f>MAX(0,B360*(1+EXP((LN(1+'Monte Carlo'!$K$10)-0.5*'Monte Carlo'!$K$12^2)+'Monte Carlo'!$K$12*((RAND()+RAND()+RAND()+RAND()+RAND()+RAND()+RAND()+RAND()+RAND()+RAND()+RAND()+RAND())-6))-1)+C$15)</x:f>
        <x:v>1242764.011924263</x:v>
      </x:c>
      <x:c r="D360" s="97" t="n">
        <x:f>MAX(0,C360*(1+EXP((LN(1+'Monte Carlo'!$K$10)-0.5*'Monte Carlo'!$K$12^2)+'Monte Carlo'!$K$12*((RAND()+RAND()+RAND()+RAND()+RAND()+RAND()+RAND()+RAND()+RAND()+RAND()+RAND()+RAND())-6))-1)+D$15)</x:f>
        <x:v>1211610.7119392196</x:v>
      </x:c>
      <x:c r="E360" s="97" t="n">
        <x:f>MAX(0,D360*(1+EXP((LN(1+'Monte Carlo'!$K$10)-0.5*'Monte Carlo'!$K$12^2)+'Monte Carlo'!$K$12*((RAND()+RAND()+RAND()+RAND()+RAND()+RAND()+RAND()+RAND()+RAND()+RAND()+RAND()+RAND())-6))-1)+E$15)</x:f>
        <x:v>1068480.655772073</x:v>
      </x:c>
      <x:c r="F360" s="97" t="n">
        <x:f>MAX(0,E360*(1+EXP((LN(1+'Monte Carlo'!$K$10)-0.5*'Monte Carlo'!$K$12^2)+'Monte Carlo'!$K$12*((RAND()+RAND()+RAND()+RAND()+RAND()+RAND()+RAND()+RAND()+RAND()+RAND()+RAND()+RAND())-6))-1)+F$15)</x:f>
        <x:v>1441810.5842115656</x:v>
      </x:c>
      <x:c r="G360" s="97" t="n">
        <x:f>MAX(0,F360*(1+EXP((LN(1+'Monte Carlo'!$K$10)-0.5*'Monte Carlo'!$K$12^2)+'Monte Carlo'!$K$12*((RAND()+RAND()+RAND()+RAND()+RAND()+RAND()+RAND()+RAND()+RAND()+RAND()+RAND()+RAND())-6))-1)+G$15)</x:f>
        <x:v>1319955.4791389597</x:v>
      </x:c>
      <x:c r="H360" s="97" t="n">
        <x:f>MAX(0,G360*(1+EXP((LN(1+'Monte Carlo'!$K$10)-0.5*'Monte Carlo'!$K$12^2)+'Monte Carlo'!$K$12*((RAND()+RAND()+RAND()+RAND()+RAND()+RAND()+RAND()+RAND()+RAND()+RAND()+RAND()+RAND())-6))-1)+H$15)</x:f>
        <x:v>1225675.4923191092</x:v>
      </x:c>
      <x:c r="I360" s="97" t="n">
        <x:f>MAX(0,H360*(1+EXP((LN(1+'Monte Carlo'!$K$10)-0.5*'Monte Carlo'!$K$12^2)+'Monte Carlo'!$K$12*((RAND()+RAND()+RAND()+RAND()+RAND()+RAND()+RAND()+RAND()+RAND()+RAND()+RAND()+RAND())-6))-1)+I$15)</x:f>
        <x:v>1151614.2149402567</x:v>
      </x:c>
      <x:c r="J360" s="97" t="n">
        <x:f>MAX(0,I360*(1+EXP((LN(1+'Monte Carlo'!$K$10)-0.5*'Monte Carlo'!$K$12^2)+'Monte Carlo'!$K$12*((RAND()+RAND()+RAND()+RAND()+RAND()+RAND()+RAND()+RAND()+RAND()+RAND()+RAND()+RAND())-6))-1)+J$15)</x:f>
        <x:v>1172655.3251625565</x:v>
      </x:c>
      <x:c r="K360" s="97" t="n">
        <x:f>MAX(0,J360*(1+EXP((LN(1+'Monte Carlo'!$K$10)-0.5*'Monte Carlo'!$K$12^2)+'Monte Carlo'!$K$12*((RAND()+RAND()+RAND()+RAND()+RAND()+RAND()+RAND()+RAND()+RAND()+RAND()+RAND()+RAND())-6))-1)+K$15)</x:f>
        <x:v>1505783.3199013434</x:v>
      </x:c>
      <x:c r="L360" s="97" t="n">
        <x:f>MAX(0,K360*(1+EXP((LN(1+'Monte Carlo'!$K$10)-0.5*'Monte Carlo'!$K$12^2)+'Monte Carlo'!$K$12*((RAND()+RAND()+RAND()+RAND()+RAND()+RAND()+RAND()+RAND()+RAND()+RAND()+RAND()+RAND())-6))-1)+L$15)</x:f>
        <x:v>1689101.9451830795</x:v>
      </x:c>
      <x:c r="M360" s="97" t="n">
        <x:f>MAX(0,L360*(1+EXP((LN(1+'Monte Carlo'!$K$10)-0.5*'Monte Carlo'!$K$12^2)+'Monte Carlo'!$K$12*((RAND()+RAND()+RAND()+RAND()+RAND()+RAND()+RAND()+RAND()+RAND()+RAND()+RAND()+RAND())-6))-1)+M$15)</x:f>
        <x:v>1640812.1801969837</x:v>
      </x:c>
      <x:c r="N360" s="97" t="n">
        <x:f>MAX(0,M360*(1+EXP((LN(1+'Monte Carlo'!$K$10)-0.5*'Monte Carlo'!$K$12^2)+'Monte Carlo'!$K$12*((RAND()+RAND()+RAND()+RAND()+RAND()+RAND()+RAND()+RAND()+RAND()+RAND()+RAND()+RAND())-6))-1)+N$15)</x:f>
        <x:v>1449166.3675291517</x:v>
      </x:c>
      <x:c r="O360" s="97" t="n">
        <x:f>MAX(0,N360*(1+EXP((LN(1+'Monte Carlo'!$K$10)-0.5*'Monte Carlo'!$K$12^2)+'Monte Carlo'!$K$12*((RAND()+RAND()+RAND()+RAND()+RAND()+RAND()+RAND()+RAND()+RAND()+RAND()+RAND()+RAND())-6))-1)+O$15)</x:f>
        <x:v>1329361.44444331</x:v>
      </x:c>
      <x:c r="P360" s="97" t="n">
        <x:f>MAX(0,O360*(1+EXP((LN(1+'Monte Carlo'!$K$10)-0.5*'Monte Carlo'!$K$12^2)+'Monte Carlo'!$K$12*((RAND()+RAND()+RAND()+RAND()+RAND()+RAND()+RAND()+RAND()+RAND()+RAND()+RAND()+RAND())-6))-1)+P$15)</x:f>
        <x:v>1349374.6404110596</x:v>
      </x:c>
      <x:c r="Q360" s="97" t="n">
        <x:f>MAX(0,P360*(1+EXP((LN(1+'Monte Carlo'!$K$10)-0.5*'Monte Carlo'!$K$12^2)+'Monte Carlo'!$K$12*((RAND()+RAND()+RAND()+RAND()+RAND()+RAND()+RAND()+RAND()+RAND()+RAND()+RAND()+RAND())-6))-1)+Q$15)</x:f>
        <x:v>1426475.6607462596</x:v>
      </x:c>
      <x:c r="R360" s="97" t="n">
        <x:f>MAX(0,Q360*(1+EXP((LN(1+'Monte Carlo'!$K$10)-0.5*'Monte Carlo'!$K$12^2)+'Monte Carlo'!$K$12*((RAND()+RAND()+RAND()+RAND()+RAND()+RAND()+RAND()+RAND()+RAND()+RAND()+RAND()+RAND())-6))-1)+R$15)</x:f>
        <x:v>1388420.6673955522</x:v>
      </x:c>
      <x:c r="S360" s="97" t="n">
        <x:f>MAX(0,R360*(1+EXP((LN(1+'Monte Carlo'!$K$10)-0.5*'Monte Carlo'!$K$12^2)+'Monte Carlo'!$K$12*((RAND()+RAND()+RAND()+RAND()+RAND()+RAND()+RAND()+RAND()+RAND()+RAND()+RAND()+RAND())-6))-1)+S$15)</x:f>
        <x:v>1505273.714813359</x:v>
      </x:c>
      <x:c r="T360" s="97" t="n">
        <x:f>MAX(0,S360*(1+EXP((LN(1+'Monte Carlo'!$K$10)-0.5*'Monte Carlo'!$K$12^2)+'Monte Carlo'!$K$12*((RAND()+RAND()+RAND()+RAND()+RAND()+RAND()+RAND()+RAND()+RAND()+RAND()+RAND()+RAND())-6))-1)+T$15)</x:f>
        <x:v>1484084.100019042</x:v>
      </x:c>
      <x:c r="U360" s="97" t="n">
        <x:f>MAX(0,T360*(1+EXP((LN(1+'Monte Carlo'!$K$10)-0.5*'Monte Carlo'!$K$12^2)+'Monte Carlo'!$K$12*((RAND()+RAND()+RAND()+RAND()+RAND()+RAND()+RAND()+RAND()+RAND()+RAND()+RAND()+RAND())-6))-1)+U$15)</x:f>
        <x:v>1543137.5961473228</x:v>
      </x:c>
      <x:c r="V360" s="97" t="n">
        <x:f>MAX(0,U360*(1+EXP((LN(1+'Monte Carlo'!$K$10)-0.5*'Monte Carlo'!$K$12^2)+'Monte Carlo'!$K$12*((RAND()+RAND()+RAND()+RAND()+RAND()+RAND()+RAND()+RAND()+RAND()+RAND()+RAND()+RAND())-6))-1)+V$15)</x:f>
        <x:v>1267045.564774386</x:v>
      </x:c>
      <x:c r="W360" s="97" t="n">
        <x:f>MAX(0,V360*(1+EXP((LN(1+'Monte Carlo'!$K$10)-0.5*'Monte Carlo'!$K$12^2)+'Monte Carlo'!$K$12*((RAND()+RAND()+RAND()+RAND()+RAND()+RAND()+RAND()+RAND()+RAND()+RAND()+RAND()+RAND())-6))-1)+W$15)</x:f>
        <x:v>1207106.561344573</x:v>
      </x:c>
      <x:c r="X360" s="97" t="n">
        <x:f>MAX(0,W360*(1+EXP((LN(1+'Monte Carlo'!$K$10)-0.5*'Monte Carlo'!$K$12^2)+'Monte Carlo'!$K$12*((RAND()+RAND()+RAND()+RAND()+RAND()+RAND()+RAND()+RAND()+RAND()+RAND()+RAND()+RAND())-6))-1)+X$15)</x:f>
        <x:v>1147692.167603292</x:v>
      </x:c>
      <x:c r="Y360" s="97" t="n">
        <x:f>MAX(0,X360*(1+EXP((LN(1+'Monte Carlo'!$K$10)-0.5*'Monte Carlo'!$K$12^2)+'Monte Carlo'!$K$12*((RAND()+RAND()+RAND()+RAND()+RAND()+RAND()+RAND()+RAND()+RAND()+RAND()+RAND()+RAND())-6))-1)+Y$15)</x:f>
        <x:v>1220856.0597842266</x:v>
      </x:c>
      <x:c r="Z360" s="97" t="n">
        <x:f>MAX(0,Y360*(1+EXP((LN(1+'Monte Carlo'!$K$10)-0.5*'Monte Carlo'!$K$12^2)+'Monte Carlo'!$K$12*((RAND()+RAND()+RAND()+RAND()+RAND()+RAND()+RAND()+RAND()+RAND()+RAND()+RAND()+RAND())-6))-1)+Z$15)</x:f>
        <x:v>1211262.2566023134</x:v>
      </x:c>
      <x:c r="AA360" s="97" t="n">
        <x:f>MAX(0,Z360*(1+EXP((LN(1+'Monte Carlo'!$K$10)-0.5*'Monte Carlo'!$K$12^2)+'Monte Carlo'!$K$12*((RAND()+RAND()+RAND()+RAND()+RAND()+RAND()+RAND()+RAND()+RAND()+RAND()+RAND()+RAND())-6))-1)+AA$15)</x:f>
        <x:v>1360996.78534864</x:v>
      </x:c>
      <x:c r="AB360" s="97" t="n">
        <x:f>MAX(0,AA360*(1+EXP((LN(1+'Monte Carlo'!$K$10)-0.5*'Monte Carlo'!$K$12^2)+'Monte Carlo'!$K$12*((RAND()+RAND()+RAND()+RAND()+RAND()+RAND()+RAND()+RAND()+RAND()+RAND()+RAND()+RAND())-6))-1)+AB$15)</x:f>
        <x:v>1400083.7841817727</x:v>
      </x:c>
      <x:c r="AC360" s="97" t="n">
        <x:f>MAX(0,AB360*(1+EXP((LN(1+'Monte Carlo'!$K$10)-0.5*'Monte Carlo'!$K$12^2)+'Monte Carlo'!$K$12*((RAND()+RAND()+RAND()+RAND()+RAND()+RAND()+RAND()+RAND()+RAND()+RAND()+RAND()+RAND())-6))-1)+AC$15)</x:f>
        <x:v>1341861.537422096</x:v>
      </x:c>
      <x:c r="AD360" s="97" t="n">
        <x:f>MAX(0,AC360*(1+EXP((LN(1+'Monte Carlo'!$K$10)-0.5*'Monte Carlo'!$K$12^2)+'Monte Carlo'!$K$12*((RAND()+RAND()+RAND()+RAND()+RAND()+RAND()+RAND()+RAND()+RAND()+RAND()+RAND()+RAND())-6))-1)+AD$15)</x:f>
        <x:v>1452079.7167145563</x:v>
      </x:c>
      <x:c r="AE360" s="97" t="n">
        <x:f>MAX(0,AD360*(1+EXP((LN(1+'Monte Carlo'!$K$10)-0.5*'Monte Carlo'!$K$12^2)+'Monte Carlo'!$K$12*((RAND()+RAND()+RAND()+RAND()+RAND()+RAND()+RAND()+RAND()+RAND()+RAND()+RAND()+RAND())-6))-1)+AE$15)</x:f>
        <x:v>1773768.8923145651</x:v>
      </x:c>
      <x:c r="AF360" s="97" t="n">
        <x:f>MAX(0,AE360*(1+EXP((LN(1+'Monte Carlo'!$K$10)-0.5*'Monte Carlo'!$K$12^2)+'Monte Carlo'!$K$12*((RAND()+RAND()+RAND()+RAND()+RAND()+RAND()+RAND()+RAND()+RAND()+RAND()+RAND()+RAND())-6))-1)+AF$15)</x:f>
        <x:v>1985411.1588469653</x:v>
      </x:c>
      <x:c r="AG360" s="97">
        <x:f t="shared" si="7"/>
        <x:v>674915.58135989588</x:v>
      </x:c>
    </x:row>
    <x:row r="361">
      <x:c r="A361" s="93">
        <x:v>340</x:v>
      </x:c>
      <x:c r="B361" s="97" t="n">
        <x:f>IF(AND(UPPER('Monte Carlo'!$K$4)="YES",'Monte Carlo'!$K$5&gt;0),'Monte Carlo'!$K$13,Liquidity_30Y!$C$14)</x:f>
        <x:v>1029031.25</x:v>
      </x:c>
      <x:c r="C361" s="97" t="n">
        <x:f>MAX(0,B361*(1+EXP((LN(1+'Monte Carlo'!$K$10)-0.5*'Monte Carlo'!$K$12^2)+'Monte Carlo'!$K$12*((RAND()+RAND()+RAND()+RAND()+RAND()+RAND()+RAND()+RAND()+RAND()+RAND()+RAND()+RAND())-6))-1)+C$15)</x:f>
        <x:v>876279.4355568714</x:v>
      </x:c>
      <x:c r="D361" s="97" t="n">
        <x:f>MAX(0,C361*(1+EXP((LN(1+'Monte Carlo'!$K$10)-0.5*'Monte Carlo'!$K$12^2)+'Monte Carlo'!$K$12*((RAND()+RAND()+RAND()+RAND()+RAND()+RAND()+RAND()+RAND()+RAND()+RAND()+RAND()+RAND())-6))-1)+D$15)</x:f>
        <x:v>1266815.5441641826</x:v>
      </x:c>
      <x:c r="E361" s="97" t="n">
        <x:f>MAX(0,D361*(1+EXP((LN(1+'Monte Carlo'!$K$10)-0.5*'Monte Carlo'!$K$12^2)+'Monte Carlo'!$K$12*((RAND()+RAND()+RAND()+RAND()+RAND()+RAND()+RAND()+RAND()+RAND()+RAND()+RAND()+RAND())-6))-1)+E$15)</x:f>
        <x:v>1551807.7142084017</x:v>
      </x:c>
      <x:c r="F361" s="97" t="n">
        <x:f>MAX(0,E361*(1+EXP((LN(1+'Monte Carlo'!$K$10)-0.5*'Monte Carlo'!$K$12^2)+'Monte Carlo'!$K$12*((RAND()+RAND()+RAND()+RAND()+RAND()+RAND()+RAND()+RAND()+RAND()+RAND()+RAND()+RAND())-6))-1)+F$15)</x:f>
        <x:v>1602995.5219032834</x:v>
      </x:c>
      <x:c r="G361" s="97" t="n">
        <x:f>MAX(0,F361*(1+EXP((LN(1+'Monte Carlo'!$K$10)-0.5*'Monte Carlo'!$K$12^2)+'Monte Carlo'!$K$12*((RAND()+RAND()+RAND()+RAND()+RAND()+RAND()+RAND()+RAND()+RAND()+RAND()+RAND()+RAND())-6))-1)+G$15)</x:f>
        <x:v>1775295.305137138</x:v>
      </x:c>
      <x:c r="H361" s="97" t="n">
        <x:f>MAX(0,G361*(1+EXP((LN(1+'Monte Carlo'!$K$10)-0.5*'Monte Carlo'!$K$12^2)+'Monte Carlo'!$K$12*((RAND()+RAND()+RAND()+RAND()+RAND()+RAND()+RAND()+RAND()+RAND()+RAND()+RAND()+RAND())-6))-1)+H$15)</x:f>
        <x:v>1800952.2491731117</x:v>
      </x:c>
      <x:c r="I361" s="97" t="n">
        <x:f>MAX(0,H361*(1+EXP((LN(1+'Monte Carlo'!$K$10)-0.5*'Monte Carlo'!$K$12^2)+'Monte Carlo'!$K$12*((RAND()+RAND()+RAND()+RAND()+RAND()+RAND()+RAND()+RAND()+RAND()+RAND()+RAND()+RAND())-6))-1)+I$15)</x:f>
        <x:v>2859240.0098086954</x:v>
      </x:c>
      <x:c r="J361" s="97" t="n">
        <x:f>MAX(0,I361*(1+EXP((LN(1+'Monte Carlo'!$K$10)-0.5*'Monte Carlo'!$K$12^2)+'Monte Carlo'!$K$12*((RAND()+RAND()+RAND()+RAND()+RAND()+RAND()+RAND()+RAND()+RAND()+RAND()+RAND()+RAND())-6))-1)+J$15)</x:f>
        <x:v>3893432.0777522945</x:v>
      </x:c>
      <x:c r="K361" s="97" t="n">
        <x:f>MAX(0,J361*(1+EXP((LN(1+'Monte Carlo'!$K$10)-0.5*'Monte Carlo'!$K$12^2)+'Monte Carlo'!$K$12*((RAND()+RAND()+RAND()+RAND()+RAND()+RAND()+RAND()+RAND()+RAND()+RAND()+RAND()+RAND())-6))-1)+K$15)</x:f>
        <x:v>4869546.884339084</x:v>
      </x:c>
      <x:c r="L361" s="97" t="n">
        <x:f>MAX(0,K361*(1+EXP((LN(1+'Monte Carlo'!$K$10)-0.5*'Monte Carlo'!$K$12^2)+'Monte Carlo'!$K$12*((RAND()+RAND()+RAND()+RAND()+RAND()+RAND()+RAND()+RAND()+RAND()+RAND()+RAND()+RAND())-6))-1)+L$15)</x:f>
        <x:v>6114272.52927751</x:v>
      </x:c>
      <x:c r="M361" s="97" t="n">
        <x:f>MAX(0,L361*(1+EXP((LN(1+'Monte Carlo'!$K$10)-0.5*'Monte Carlo'!$K$12^2)+'Monte Carlo'!$K$12*((RAND()+RAND()+RAND()+RAND()+RAND()+RAND()+RAND()+RAND()+RAND()+RAND()+RAND()+RAND())-6))-1)+M$15)</x:f>
        <x:v>6389672.802895891</x:v>
      </x:c>
      <x:c r="N361" s="97" t="n">
        <x:f>MAX(0,M361*(1+EXP((LN(1+'Monte Carlo'!$K$10)-0.5*'Monte Carlo'!$K$12^2)+'Monte Carlo'!$K$12*((RAND()+RAND()+RAND()+RAND()+RAND()+RAND()+RAND()+RAND()+RAND()+RAND()+RAND()+RAND())-6))-1)+N$15)</x:f>
        <x:v>6333231.758299391</x:v>
      </x:c>
      <x:c r="O361" s="97" t="n">
        <x:f>MAX(0,N361*(1+EXP((LN(1+'Monte Carlo'!$K$10)-0.5*'Monte Carlo'!$K$12^2)+'Monte Carlo'!$K$12*((RAND()+RAND()+RAND()+RAND()+RAND()+RAND()+RAND()+RAND()+RAND()+RAND()+RAND()+RAND())-6))-1)+O$15)</x:f>
        <x:v>6671970.468945329</x:v>
      </x:c>
      <x:c r="P361" s="97" t="n">
        <x:f>MAX(0,O361*(1+EXP((LN(1+'Monte Carlo'!$K$10)-0.5*'Monte Carlo'!$K$12^2)+'Monte Carlo'!$K$12*((RAND()+RAND()+RAND()+RAND()+RAND()+RAND()+RAND()+RAND()+RAND()+RAND()+RAND()+RAND())-6))-1)+P$15)</x:f>
        <x:v>6354313.8450270975</x:v>
      </x:c>
      <x:c r="Q361" s="97" t="n">
        <x:f>MAX(0,P361*(1+EXP((LN(1+'Monte Carlo'!$K$10)-0.5*'Monte Carlo'!$K$12^2)+'Monte Carlo'!$K$12*((RAND()+RAND()+RAND()+RAND()+RAND()+RAND()+RAND()+RAND()+RAND()+RAND()+RAND()+RAND())-6))-1)+Q$15)</x:f>
        <x:v>6968103.029466503</x:v>
      </x:c>
      <x:c r="R361" s="97" t="n">
        <x:f>MAX(0,Q361*(1+EXP((LN(1+'Monte Carlo'!$K$10)-0.5*'Monte Carlo'!$K$12^2)+'Monte Carlo'!$K$12*((RAND()+RAND()+RAND()+RAND()+RAND()+RAND()+RAND()+RAND()+RAND()+RAND()+RAND()+RAND())-6))-1)+R$15)</x:f>
        <x:v>9403439.87881062</x:v>
      </x:c>
      <x:c r="S361" s="97" t="n">
        <x:f>MAX(0,R361*(1+EXP((LN(1+'Monte Carlo'!$K$10)-0.5*'Monte Carlo'!$K$12^2)+'Monte Carlo'!$K$12*((RAND()+RAND()+RAND()+RAND()+RAND()+RAND()+RAND()+RAND()+RAND()+RAND()+RAND()+RAND())-6))-1)+S$15)</x:f>
        <x:v>11341682.459462022</x:v>
      </x:c>
      <x:c r="T361" s="97" t="n">
        <x:f>MAX(0,S361*(1+EXP((LN(1+'Monte Carlo'!$K$10)-0.5*'Monte Carlo'!$K$12^2)+'Monte Carlo'!$K$12*((RAND()+RAND()+RAND()+RAND()+RAND()+RAND()+RAND()+RAND()+RAND()+RAND()+RAND()+RAND())-6))-1)+T$15)</x:f>
        <x:v>12812894.293468174</x:v>
      </x:c>
      <x:c r="U361" s="97" t="n">
        <x:f>MAX(0,T361*(1+EXP((LN(1+'Monte Carlo'!$K$10)-0.5*'Monte Carlo'!$K$12^2)+'Monte Carlo'!$K$12*((RAND()+RAND()+RAND()+RAND()+RAND()+RAND()+RAND()+RAND()+RAND()+RAND()+RAND()+RAND())-6))-1)+U$15)</x:f>
        <x:v>15080462.09044836</x:v>
      </x:c>
      <x:c r="V361" s="97" t="n">
        <x:f>MAX(0,U361*(1+EXP((LN(1+'Monte Carlo'!$K$10)-0.5*'Monte Carlo'!$K$12^2)+'Monte Carlo'!$K$12*((RAND()+RAND()+RAND()+RAND()+RAND()+RAND()+RAND()+RAND()+RAND()+RAND()+RAND()+RAND())-6))-1)+V$15)</x:f>
        <x:v>13592795.523193354</x:v>
      </x:c>
      <x:c r="W361" s="97" t="n">
        <x:f>MAX(0,V361*(1+EXP((LN(1+'Monte Carlo'!$K$10)-0.5*'Monte Carlo'!$K$12^2)+'Monte Carlo'!$K$12*((RAND()+RAND()+RAND()+RAND()+RAND()+RAND()+RAND()+RAND()+RAND()+RAND()+RAND()+RAND())-6))-1)+W$15)</x:f>
        <x:v>15567496.696005179</x:v>
      </x:c>
      <x:c r="X361" s="97" t="n">
        <x:f>MAX(0,W361*(1+EXP((LN(1+'Monte Carlo'!$K$10)-0.5*'Monte Carlo'!$K$12^2)+'Monte Carlo'!$K$12*((RAND()+RAND()+RAND()+RAND()+RAND()+RAND()+RAND()+RAND()+RAND()+RAND()+RAND()+RAND())-6))-1)+X$15)</x:f>
        <x:v>20271838.84281282</x:v>
      </x:c>
      <x:c r="Y361" s="97" t="n">
        <x:f>MAX(0,X361*(1+EXP((LN(1+'Monte Carlo'!$K$10)-0.5*'Monte Carlo'!$K$12^2)+'Monte Carlo'!$K$12*((RAND()+RAND()+RAND()+RAND()+RAND()+RAND()+RAND()+RAND()+RAND()+RAND()+RAND()+RAND())-6))-1)+Y$15)</x:f>
        <x:v>17598406.235660803</x:v>
      </x:c>
      <x:c r="Z361" s="97" t="n">
        <x:f>MAX(0,Y361*(1+EXP((LN(1+'Monte Carlo'!$K$10)-0.5*'Monte Carlo'!$K$12^2)+'Monte Carlo'!$K$12*((RAND()+RAND()+RAND()+RAND()+RAND()+RAND()+RAND()+RAND()+RAND()+RAND()+RAND()+RAND())-6))-1)+Z$15)</x:f>
        <x:v>22029154.028506692</x:v>
      </x:c>
      <x:c r="AA361" s="97" t="n">
        <x:f>MAX(0,Z361*(1+EXP((LN(1+'Monte Carlo'!$K$10)-0.5*'Monte Carlo'!$K$12^2)+'Monte Carlo'!$K$12*((RAND()+RAND()+RAND()+RAND()+RAND()+RAND()+RAND()+RAND()+RAND()+RAND()+RAND()+RAND())-6))-1)+AA$15)</x:f>
        <x:v>21001638.779436715</x:v>
      </x:c>
      <x:c r="AB361" s="97" t="n">
        <x:f>MAX(0,AA361*(1+EXP((LN(1+'Monte Carlo'!$K$10)-0.5*'Monte Carlo'!$K$12^2)+'Monte Carlo'!$K$12*((RAND()+RAND()+RAND()+RAND()+RAND()+RAND()+RAND()+RAND()+RAND()+RAND()+RAND()+RAND())-6))-1)+AB$15)</x:f>
        <x:v>22895150.16293754</x:v>
      </x:c>
      <x:c r="AC361" s="97" t="n">
        <x:f>MAX(0,AB361*(1+EXP((LN(1+'Monte Carlo'!$K$10)-0.5*'Monte Carlo'!$K$12^2)+'Monte Carlo'!$K$12*((RAND()+RAND()+RAND()+RAND()+RAND()+RAND()+RAND()+RAND()+RAND()+RAND()+RAND()+RAND())-6))-1)+AC$15)</x:f>
        <x:v>21247799.433732394</x:v>
      </x:c>
      <x:c r="AD361" s="97" t="n">
        <x:f>MAX(0,AC361*(1+EXP((LN(1+'Monte Carlo'!$K$10)-0.5*'Monte Carlo'!$K$12^2)+'Monte Carlo'!$K$12*((RAND()+RAND()+RAND()+RAND()+RAND()+RAND()+RAND()+RAND()+RAND()+RAND()+RAND()+RAND())-6))-1)+AD$15)</x:f>
        <x:v>21044559.31720453</x:v>
      </x:c>
      <x:c r="AE361" s="97" t="n">
        <x:f>MAX(0,AD361*(1+EXP((LN(1+'Monte Carlo'!$K$10)-0.5*'Monte Carlo'!$K$12^2)+'Monte Carlo'!$K$12*((RAND()+RAND()+RAND()+RAND()+RAND()+RAND()+RAND()+RAND()+RAND()+RAND()+RAND()+RAND())-6))-1)+AE$15)</x:f>
        <x:v>21676615.60574993</x:v>
      </x:c>
      <x:c r="AF361" s="97" t="n">
        <x:f>MAX(0,AE361*(1+EXP((LN(1+'Monte Carlo'!$K$10)-0.5*'Monte Carlo'!$K$12^2)+'Monte Carlo'!$K$12*((RAND()+RAND()+RAND()+RAND()+RAND()+RAND()+RAND()+RAND()+RAND()+RAND()+RAND()+RAND())-6))-1)+AF$15)</x:f>
        <x:v>17701180.776786532</x:v>
      </x:c>
      <x:c r="AG361" s="97">
        <x:f t="shared" si="7"/>
        <x:v>1029031.25</x:v>
      </x:c>
    </x:row>
    <x:row r="362">
      <x:c r="A362" s="93">
        <x:v>341</x:v>
      </x:c>
      <x:c r="B362" s="97" t="n">
        <x:f>IF(AND(UPPER('Monte Carlo'!$K$4)="YES",'Monte Carlo'!$K$5&gt;0),'Monte Carlo'!$K$13,Liquidity_30Y!$C$14)</x:f>
        <x:v>1029031.25</x:v>
      </x:c>
      <x:c r="C362" s="97" t="n">
        <x:f>MAX(0,B362*(1+EXP((LN(1+'Monte Carlo'!$K$10)-0.5*'Monte Carlo'!$K$12^2)+'Monte Carlo'!$K$12*((RAND()+RAND()+RAND()+RAND()+RAND()+RAND()+RAND()+RAND()+RAND()+RAND()+RAND()+RAND())-6))-1)+C$15)</x:f>
        <x:v>1135587.9768456183</x:v>
      </x:c>
      <x:c r="D362" s="97" t="n">
        <x:f>MAX(0,C362*(1+EXP((LN(1+'Monte Carlo'!$K$10)-0.5*'Monte Carlo'!$K$12^2)+'Monte Carlo'!$K$12*((RAND()+RAND()+RAND()+RAND()+RAND()+RAND()+RAND()+RAND()+RAND()+RAND()+RAND()+RAND())-6))-1)+D$15)</x:f>
        <x:v>1310847.5648137128</x:v>
      </x:c>
      <x:c r="E362" s="97" t="n">
        <x:f>MAX(0,D362*(1+EXP((LN(1+'Monte Carlo'!$K$10)-0.5*'Monte Carlo'!$K$12^2)+'Monte Carlo'!$K$12*((RAND()+RAND()+RAND()+RAND()+RAND()+RAND()+RAND()+RAND()+RAND()+RAND()+RAND()+RAND())-6))-1)+E$15)</x:f>
        <x:v>1410233.4648311567</x:v>
      </x:c>
      <x:c r="F362" s="97" t="n">
        <x:f>MAX(0,E362*(1+EXP((LN(1+'Monte Carlo'!$K$10)-0.5*'Monte Carlo'!$K$12^2)+'Monte Carlo'!$K$12*((RAND()+RAND()+RAND()+RAND()+RAND()+RAND()+RAND()+RAND()+RAND()+RAND()+RAND()+RAND())-6))-1)+F$15)</x:f>
        <x:v>1280946.7647305103</x:v>
      </x:c>
      <x:c r="G362" s="97" t="n">
        <x:f>MAX(0,F362*(1+EXP((LN(1+'Monte Carlo'!$K$10)-0.5*'Monte Carlo'!$K$12^2)+'Monte Carlo'!$K$12*((RAND()+RAND()+RAND()+RAND()+RAND()+RAND()+RAND()+RAND()+RAND()+RAND()+RAND()+RAND())-6))-1)+G$15)</x:f>
        <x:v>1327279.633360315</x:v>
      </x:c>
      <x:c r="H362" s="97" t="n">
        <x:f>MAX(0,G362*(1+EXP((LN(1+'Monte Carlo'!$K$10)-0.5*'Monte Carlo'!$K$12^2)+'Monte Carlo'!$K$12*((RAND()+RAND()+RAND()+RAND()+RAND()+RAND()+RAND()+RAND()+RAND()+RAND()+RAND()+RAND())-6))-1)+H$15)</x:f>
        <x:v>1274741.062722682</x:v>
      </x:c>
      <x:c r="I362" s="97" t="n">
        <x:f>MAX(0,H362*(1+EXP((LN(1+'Monte Carlo'!$K$10)-0.5*'Monte Carlo'!$K$12^2)+'Monte Carlo'!$K$12*((RAND()+RAND()+RAND()+RAND()+RAND()+RAND()+RAND()+RAND()+RAND()+RAND()+RAND()+RAND())-6))-1)+I$15)</x:f>
        <x:v>1315405.8882756997</x:v>
      </x:c>
      <x:c r="J362" s="97" t="n">
        <x:f>MAX(0,I362*(1+EXP((LN(1+'Monte Carlo'!$K$10)-0.5*'Monte Carlo'!$K$12^2)+'Monte Carlo'!$K$12*((RAND()+RAND()+RAND()+RAND()+RAND()+RAND()+RAND()+RAND()+RAND()+RAND()+RAND()+RAND())-6))-1)+J$15)</x:f>
        <x:v>1164688.7053042063</x:v>
      </x:c>
      <x:c r="K362" s="97" t="n">
        <x:f>MAX(0,J362*(1+EXP((LN(1+'Monte Carlo'!$K$10)-0.5*'Monte Carlo'!$K$12^2)+'Monte Carlo'!$K$12*((RAND()+RAND()+RAND()+RAND()+RAND()+RAND()+RAND()+RAND()+RAND()+RAND()+RAND()+RAND())-6))-1)+K$15)</x:f>
        <x:v>1295251.6544667678</x:v>
      </x:c>
      <x:c r="L362" s="97" t="n">
        <x:f>MAX(0,K362*(1+EXP((LN(1+'Monte Carlo'!$K$10)-0.5*'Monte Carlo'!$K$12^2)+'Monte Carlo'!$K$12*((RAND()+RAND()+RAND()+RAND()+RAND()+RAND()+RAND()+RAND()+RAND()+RAND()+RAND()+RAND())-6))-1)+L$15)</x:f>
        <x:v>1193583.126498196</x:v>
      </x:c>
      <x:c r="M362" s="97" t="n">
        <x:f>MAX(0,L362*(1+EXP((LN(1+'Monte Carlo'!$K$10)-0.5*'Monte Carlo'!$K$12^2)+'Monte Carlo'!$K$12*((RAND()+RAND()+RAND()+RAND()+RAND()+RAND()+RAND()+RAND()+RAND()+RAND()+RAND()+RAND())-6))-1)+M$15)</x:f>
        <x:v>1570328.5272486839</x:v>
      </x:c>
      <x:c r="N362" s="97" t="n">
        <x:f>MAX(0,M362*(1+EXP((LN(1+'Monte Carlo'!$K$10)-0.5*'Monte Carlo'!$K$12^2)+'Monte Carlo'!$K$12*((RAND()+RAND()+RAND()+RAND()+RAND()+RAND()+RAND()+RAND()+RAND()+RAND()+RAND()+RAND())-6))-1)+N$15)</x:f>
        <x:v>1572231.970097861</x:v>
      </x:c>
      <x:c r="O362" s="97" t="n">
        <x:f>MAX(0,N362*(1+EXP((LN(1+'Monte Carlo'!$K$10)-0.5*'Monte Carlo'!$K$12^2)+'Monte Carlo'!$K$12*((RAND()+RAND()+RAND()+RAND()+RAND()+RAND()+RAND()+RAND()+RAND()+RAND()+RAND()+RAND())-6))-1)+O$15)</x:f>
        <x:v>1713586.3691204323</x:v>
      </x:c>
      <x:c r="P362" s="97" t="n">
        <x:f>MAX(0,O362*(1+EXP((LN(1+'Monte Carlo'!$K$10)-0.5*'Monte Carlo'!$K$12^2)+'Monte Carlo'!$K$12*((RAND()+RAND()+RAND()+RAND()+RAND()+RAND()+RAND()+RAND()+RAND()+RAND()+RAND()+RAND())-6))-1)+P$15)</x:f>
        <x:v>2302546.323288592</x:v>
      </x:c>
      <x:c r="Q362" s="97" t="n">
        <x:f>MAX(0,P362*(1+EXP((LN(1+'Monte Carlo'!$K$10)-0.5*'Monte Carlo'!$K$12^2)+'Monte Carlo'!$K$12*((RAND()+RAND()+RAND()+RAND()+RAND()+RAND()+RAND()+RAND()+RAND()+RAND()+RAND()+RAND())-6))-1)+Q$15)</x:f>
        <x:v>2624414.8496533036</x:v>
      </x:c>
      <x:c r="R362" s="97" t="n">
        <x:f>MAX(0,Q362*(1+EXP((LN(1+'Monte Carlo'!$K$10)-0.5*'Monte Carlo'!$K$12^2)+'Monte Carlo'!$K$12*((RAND()+RAND()+RAND()+RAND()+RAND()+RAND()+RAND()+RAND()+RAND()+RAND()+RAND()+RAND())-6))-1)+R$15)</x:f>
        <x:v>2276263.566964729</x:v>
      </x:c>
      <x:c r="S362" s="97" t="n">
        <x:f>MAX(0,R362*(1+EXP((LN(1+'Monte Carlo'!$K$10)-0.5*'Monte Carlo'!$K$12^2)+'Monte Carlo'!$K$12*((RAND()+RAND()+RAND()+RAND()+RAND()+RAND()+RAND()+RAND()+RAND()+RAND()+RAND()+RAND())-6))-1)+S$15)</x:f>
        <x:v>2660113.931470252</x:v>
      </x:c>
      <x:c r="T362" s="97" t="n">
        <x:f>MAX(0,S362*(1+EXP((LN(1+'Monte Carlo'!$K$10)-0.5*'Monte Carlo'!$K$12^2)+'Monte Carlo'!$K$12*((RAND()+RAND()+RAND()+RAND()+RAND()+RAND()+RAND()+RAND()+RAND()+RAND()+RAND()+RAND())-6))-1)+T$15)</x:f>
        <x:v>3764404.6488268077</x:v>
      </x:c>
      <x:c r="U362" s="97" t="n">
        <x:f>MAX(0,T362*(1+EXP((LN(1+'Monte Carlo'!$K$10)-0.5*'Monte Carlo'!$K$12^2)+'Monte Carlo'!$K$12*((RAND()+RAND()+RAND()+RAND()+RAND()+RAND()+RAND()+RAND()+RAND()+RAND()+RAND()+RAND())-6))-1)+U$15)</x:f>
        <x:v>3402000.4814174697</x:v>
      </x:c>
      <x:c r="V362" s="97" t="n">
        <x:f>MAX(0,U362*(1+EXP((LN(1+'Monte Carlo'!$K$10)-0.5*'Monte Carlo'!$K$12^2)+'Monte Carlo'!$K$12*((RAND()+RAND()+RAND()+RAND()+RAND()+RAND()+RAND()+RAND()+RAND()+RAND()+RAND()+RAND())-6))-1)+V$15)</x:f>
        <x:v>4100952.017159197</x:v>
      </x:c>
      <x:c r="W362" s="97" t="n">
        <x:f>MAX(0,V362*(1+EXP((LN(1+'Monte Carlo'!$K$10)-0.5*'Monte Carlo'!$K$12^2)+'Monte Carlo'!$K$12*((RAND()+RAND()+RAND()+RAND()+RAND()+RAND()+RAND()+RAND()+RAND()+RAND()+RAND()+RAND())-6))-1)+W$15)</x:f>
        <x:v>4080876.2529285382</x:v>
      </x:c>
      <x:c r="X362" s="97" t="n">
        <x:f>MAX(0,W362*(1+EXP((LN(1+'Monte Carlo'!$K$10)-0.5*'Monte Carlo'!$K$12^2)+'Monte Carlo'!$K$12*((RAND()+RAND()+RAND()+RAND()+RAND()+RAND()+RAND()+RAND()+RAND()+RAND()+RAND()+RAND())-6))-1)+X$15)</x:f>
        <x:v>4870148.82305188</x:v>
      </x:c>
      <x:c r="Y362" s="97" t="n">
        <x:f>MAX(0,X362*(1+EXP((LN(1+'Monte Carlo'!$K$10)-0.5*'Monte Carlo'!$K$12^2)+'Monte Carlo'!$K$12*((RAND()+RAND()+RAND()+RAND()+RAND()+RAND()+RAND()+RAND()+RAND()+RAND()+RAND()+RAND())-6))-1)+Y$15)</x:f>
        <x:v>6227541.434826938</x:v>
      </x:c>
      <x:c r="Z362" s="97" t="n">
        <x:f>MAX(0,Y362*(1+EXP((LN(1+'Monte Carlo'!$K$10)-0.5*'Monte Carlo'!$K$12^2)+'Monte Carlo'!$K$12*((RAND()+RAND()+RAND()+RAND()+RAND()+RAND()+RAND()+RAND()+RAND()+RAND()+RAND()+RAND())-6))-1)+Z$15)</x:f>
        <x:v>7198580.959430003</x:v>
      </x:c>
      <x:c r="AA362" s="97" t="n">
        <x:f>MAX(0,Z362*(1+EXP((LN(1+'Monte Carlo'!$K$10)-0.5*'Monte Carlo'!$K$12^2)+'Monte Carlo'!$K$12*((RAND()+RAND()+RAND()+RAND()+RAND()+RAND()+RAND()+RAND()+RAND()+RAND()+RAND()+RAND())-6))-1)+AA$15)</x:f>
        <x:v>8129793.579881842</x:v>
      </x:c>
      <x:c r="AB362" s="97" t="n">
        <x:f>MAX(0,AA362*(1+EXP((LN(1+'Monte Carlo'!$K$10)-0.5*'Monte Carlo'!$K$12^2)+'Monte Carlo'!$K$12*((RAND()+RAND()+RAND()+RAND()+RAND()+RAND()+RAND()+RAND()+RAND()+RAND()+RAND()+RAND())-6))-1)+AB$15)</x:f>
        <x:v>7134861.475821914</x:v>
      </x:c>
      <x:c r="AC362" s="97" t="n">
        <x:f>MAX(0,AB362*(1+EXP((LN(1+'Monte Carlo'!$K$10)-0.5*'Monte Carlo'!$K$12^2)+'Monte Carlo'!$K$12*((RAND()+RAND()+RAND()+RAND()+RAND()+RAND()+RAND()+RAND()+RAND()+RAND()+RAND()+RAND())-6))-1)+AC$15)</x:f>
        <x:v>7375002.222319607</x:v>
      </x:c>
      <x:c r="AD362" s="97" t="n">
        <x:f>MAX(0,AC362*(1+EXP((LN(1+'Monte Carlo'!$K$10)-0.5*'Monte Carlo'!$K$12^2)+'Monte Carlo'!$K$12*((RAND()+RAND()+RAND()+RAND()+RAND()+RAND()+RAND()+RAND()+RAND()+RAND()+RAND()+RAND())-6))-1)+AD$15)</x:f>
        <x:v>9402956.119064752</x:v>
      </x:c>
      <x:c r="AE362" s="97" t="n">
        <x:f>MAX(0,AD362*(1+EXP((LN(1+'Monte Carlo'!$K$10)-0.5*'Monte Carlo'!$K$12^2)+'Monte Carlo'!$K$12*((RAND()+RAND()+RAND()+RAND()+RAND()+RAND()+RAND()+RAND()+RAND()+RAND()+RAND()+RAND())-6))-1)+AE$15)</x:f>
        <x:v>13102795.957096126</x:v>
      </x:c>
      <x:c r="AF362" s="97" t="n">
        <x:f>MAX(0,AE362*(1+EXP((LN(1+'Monte Carlo'!$K$10)-0.5*'Monte Carlo'!$K$12^2)+'Monte Carlo'!$K$12*((RAND()+RAND()+RAND()+RAND()+RAND()+RAND()+RAND()+RAND()+RAND()+RAND()+RAND()+RAND())-6))-1)+AF$15)</x:f>
        <x:v>10991289.173168791</x:v>
      </x:c>
      <x:c r="AG362" s="97">
        <x:f t="shared" si="7"/>
        <x:v>1029031.25</x:v>
      </x:c>
    </x:row>
    <x:row r="363">
      <x:c r="A363" s="93">
        <x:v>342</x:v>
      </x:c>
      <x:c r="B363" s="97" t="n">
        <x:f>IF(AND(UPPER('Monte Carlo'!$K$4)="YES",'Monte Carlo'!$K$5&gt;0),'Monte Carlo'!$K$13,Liquidity_30Y!$C$14)</x:f>
        <x:v>1029031.25</x:v>
      </x:c>
      <x:c r="C363" s="97" t="n">
        <x:f>MAX(0,B363*(1+EXP((LN(1+'Monte Carlo'!$K$10)-0.5*'Monte Carlo'!$K$12^2)+'Monte Carlo'!$K$12*((RAND()+RAND()+RAND()+RAND()+RAND()+RAND()+RAND()+RAND()+RAND()+RAND()+RAND()+RAND())-6))-1)+C$15)</x:f>
        <x:v>1074833.9693484697</x:v>
      </x:c>
      <x:c r="D363" s="97" t="n">
        <x:f>MAX(0,C363*(1+EXP((LN(1+'Monte Carlo'!$K$10)-0.5*'Monte Carlo'!$K$12^2)+'Monte Carlo'!$K$12*((RAND()+RAND()+RAND()+RAND()+RAND()+RAND()+RAND()+RAND()+RAND()+RAND()+RAND()+RAND())-6))-1)+D$15)</x:f>
        <x:v>1067545.3431853864</x:v>
      </x:c>
      <x:c r="E363" s="97" t="n">
        <x:f>MAX(0,D363*(1+EXP((LN(1+'Monte Carlo'!$K$10)-0.5*'Monte Carlo'!$K$12^2)+'Monte Carlo'!$K$12*((RAND()+RAND()+RAND()+RAND()+RAND()+RAND()+RAND()+RAND()+RAND()+RAND()+RAND()+RAND())-6))-1)+E$15)</x:f>
        <x:v>1099465.4330102531</x:v>
      </x:c>
      <x:c r="F363" s="97" t="n">
        <x:f>MAX(0,E363*(1+EXP((LN(1+'Monte Carlo'!$K$10)-0.5*'Monte Carlo'!$K$12^2)+'Monte Carlo'!$K$12*((RAND()+RAND()+RAND()+RAND()+RAND()+RAND()+RAND()+RAND()+RAND()+RAND()+RAND()+RAND())-6))-1)+F$15)</x:f>
        <x:v>1086809.932668307</x:v>
      </x:c>
      <x:c r="G363" s="97" t="n">
        <x:f>MAX(0,F363*(1+EXP((LN(1+'Monte Carlo'!$K$10)-0.5*'Monte Carlo'!$K$12^2)+'Monte Carlo'!$K$12*((RAND()+RAND()+RAND()+RAND()+RAND()+RAND()+RAND()+RAND()+RAND()+RAND()+RAND()+RAND())-6))-1)+G$15)</x:f>
        <x:v>1048906.262712863</x:v>
      </x:c>
      <x:c r="H363" s="97" t="n">
        <x:f>MAX(0,G363*(1+EXP((LN(1+'Monte Carlo'!$K$10)-0.5*'Monte Carlo'!$K$12^2)+'Monte Carlo'!$K$12*((RAND()+RAND()+RAND()+RAND()+RAND()+RAND()+RAND()+RAND()+RAND()+RAND()+RAND()+RAND())-6))-1)+H$15)</x:f>
        <x:v>734355.3758609116</x:v>
      </x:c>
      <x:c r="I363" s="97" t="n">
        <x:f>MAX(0,H363*(1+EXP((LN(1+'Monte Carlo'!$K$10)-0.5*'Monte Carlo'!$K$12^2)+'Monte Carlo'!$K$12*((RAND()+RAND()+RAND()+RAND()+RAND()+RAND()+RAND()+RAND()+RAND()+RAND()+RAND()+RAND())-6))-1)+I$15)</x:f>
        <x:v>740108.0355179324</x:v>
      </x:c>
      <x:c r="J363" s="97" t="n">
        <x:f>MAX(0,I363*(1+EXP((LN(1+'Monte Carlo'!$K$10)-0.5*'Monte Carlo'!$K$12^2)+'Monte Carlo'!$K$12*((RAND()+RAND()+RAND()+RAND()+RAND()+RAND()+RAND()+RAND()+RAND()+RAND()+RAND()+RAND())-6))-1)+J$15)</x:f>
        <x:v>820729.8272865321</x:v>
      </x:c>
      <x:c r="K363" s="97" t="n">
        <x:f>MAX(0,J363*(1+EXP((LN(1+'Monte Carlo'!$K$10)-0.5*'Monte Carlo'!$K$12^2)+'Monte Carlo'!$K$12*((RAND()+RAND()+RAND()+RAND()+RAND()+RAND()+RAND()+RAND()+RAND()+RAND()+RAND()+RAND())-6))-1)+K$15)</x:f>
        <x:v>1289262.3154373583</x:v>
      </x:c>
      <x:c r="L363" s="97" t="n">
        <x:f>MAX(0,K363*(1+EXP((LN(1+'Monte Carlo'!$K$10)-0.5*'Monte Carlo'!$K$12^2)+'Monte Carlo'!$K$12*((RAND()+RAND()+RAND()+RAND()+RAND()+RAND()+RAND()+RAND()+RAND()+RAND()+RAND()+RAND())-6))-1)+L$15)</x:f>
        <x:v>1445623.9964844247</x:v>
      </x:c>
      <x:c r="M363" s="97" t="n">
        <x:f>MAX(0,L363*(1+EXP((LN(1+'Monte Carlo'!$K$10)-0.5*'Monte Carlo'!$K$12^2)+'Monte Carlo'!$K$12*((RAND()+RAND()+RAND()+RAND()+RAND()+RAND()+RAND()+RAND()+RAND()+RAND()+RAND()+RAND())-6))-1)+M$15)</x:f>
        <x:v>1659323.0142550434</x:v>
      </x:c>
      <x:c r="N363" s="97" t="n">
        <x:f>MAX(0,M363*(1+EXP((LN(1+'Monte Carlo'!$K$10)-0.5*'Monte Carlo'!$K$12^2)+'Monte Carlo'!$K$12*((RAND()+RAND()+RAND()+RAND()+RAND()+RAND()+RAND()+RAND()+RAND()+RAND()+RAND()+RAND())-6))-1)+N$15)</x:f>
        <x:v>1594014.3393379676</x:v>
      </x:c>
      <x:c r="O363" s="97" t="n">
        <x:f>MAX(0,N363*(1+EXP((LN(1+'Monte Carlo'!$K$10)-0.5*'Monte Carlo'!$K$12^2)+'Monte Carlo'!$K$12*((RAND()+RAND()+RAND()+RAND()+RAND()+RAND()+RAND()+RAND()+RAND()+RAND()+RAND()+RAND())-6))-1)+O$15)</x:f>
        <x:v>1740910.0235781462</x:v>
      </x:c>
      <x:c r="P363" s="97" t="n">
        <x:f>MAX(0,O363*(1+EXP((LN(1+'Monte Carlo'!$K$10)-0.5*'Monte Carlo'!$K$12^2)+'Monte Carlo'!$K$12*((RAND()+RAND()+RAND()+RAND()+RAND()+RAND()+RAND()+RAND()+RAND()+RAND()+RAND()+RAND())-6))-1)+P$15)</x:f>
        <x:v>1894466.592159989</x:v>
      </x:c>
      <x:c r="Q363" s="97" t="n">
        <x:f>MAX(0,P363*(1+EXP((LN(1+'Monte Carlo'!$K$10)-0.5*'Monte Carlo'!$K$12^2)+'Monte Carlo'!$K$12*((RAND()+RAND()+RAND()+RAND()+RAND()+RAND()+RAND()+RAND()+RAND()+RAND()+RAND()+RAND())-6))-1)+Q$15)</x:f>
        <x:v>1718585.3968191915</x:v>
      </x:c>
      <x:c r="R363" s="97" t="n">
        <x:f>MAX(0,Q363*(1+EXP((LN(1+'Monte Carlo'!$K$10)-0.5*'Monte Carlo'!$K$12^2)+'Monte Carlo'!$K$12*((RAND()+RAND()+RAND()+RAND()+RAND()+RAND()+RAND()+RAND()+RAND()+RAND()+RAND()+RAND())-6))-1)+R$15)</x:f>
        <x:v>1860199.7018532793</x:v>
      </x:c>
      <x:c r="S363" s="97" t="n">
        <x:f>MAX(0,R363*(1+EXP((LN(1+'Monte Carlo'!$K$10)-0.5*'Monte Carlo'!$K$12^2)+'Monte Carlo'!$K$12*((RAND()+RAND()+RAND()+RAND()+RAND()+RAND()+RAND()+RAND()+RAND()+RAND()+RAND()+RAND())-6))-1)+S$15)</x:f>
        <x:v>2007312.416648237</x:v>
      </x:c>
      <x:c r="T363" s="97" t="n">
        <x:f>MAX(0,S363*(1+EXP((LN(1+'Monte Carlo'!$K$10)-0.5*'Monte Carlo'!$K$12^2)+'Monte Carlo'!$K$12*((RAND()+RAND()+RAND()+RAND()+RAND()+RAND()+RAND()+RAND()+RAND()+RAND()+RAND()+RAND())-6))-1)+T$15)</x:f>
        <x:v>2232244.2325285</x:v>
      </x:c>
      <x:c r="U363" s="97" t="n">
        <x:f>MAX(0,T363*(1+EXP((LN(1+'Monte Carlo'!$K$10)-0.5*'Monte Carlo'!$K$12^2)+'Monte Carlo'!$K$12*((RAND()+RAND()+RAND()+RAND()+RAND()+RAND()+RAND()+RAND()+RAND()+RAND()+RAND()+RAND())-6))-1)+U$15)</x:f>
        <x:v>1843807.7040743527</x:v>
      </x:c>
      <x:c r="V363" s="97" t="n">
        <x:f>MAX(0,U363*(1+EXP((LN(1+'Monte Carlo'!$K$10)-0.5*'Monte Carlo'!$K$12^2)+'Monte Carlo'!$K$12*((RAND()+RAND()+RAND()+RAND()+RAND()+RAND()+RAND()+RAND()+RAND()+RAND()+RAND()+RAND())-6))-1)+V$15)</x:f>
        <x:v>2019839.145021008</x:v>
      </x:c>
      <x:c r="W363" s="97" t="n">
        <x:f>MAX(0,V363*(1+EXP((LN(1+'Monte Carlo'!$K$10)-0.5*'Monte Carlo'!$K$12^2)+'Monte Carlo'!$K$12*((RAND()+RAND()+RAND()+RAND()+RAND()+RAND()+RAND()+RAND()+RAND()+RAND()+RAND()+RAND())-6))-1)+W$15)</x:f>
        <x:v>2553054.244982466</x:v>
      </x:c>
      <x:c r="X363" s="97" t="n">
        <x:f>MAX(0,W363*(1+EXP((LN(1+'Monte Carlo'!$K$10)-0.5*'Monte Carlo'!$K$12^2)+'Monte Carlo'!$K$12*((RAND()+RAND()+RAND()+RAND()+RAND()+RAND()+RAND()+RAND()+RAND()+RAND()+RAND()+RAND())-6))-1)+X$15)</x:f>
        <x:v>2416905.239735079</x:v>
      </x:c>
      <x:c r="Y363" s="97" t="n">
        <x:f>MAX(0,X363*(1+EXP((LN(1+'Monte Carlo'!$K$10)-0.5*'Monte Carlo'!$K$12^2)+'Monte Carlo'!$K$12*((RAND()+RAND()+RAND()+RAND()+RAND()+RAND()+RAND()+RAND()+RAND()+RAND()+RAND()+RAND())-6))-1)+Y$15)</x:f>
        <x:v>2569792.182093759</x:v>
      </x:c>
      <x:c r="Z363" s="97" t="n">
        <x:f>MAX(0,Y363*(1+EXP((LN(1+'Monte Carlo'!$K$10)-0.5*'Monte Carlo'!$K$12^2)+'Monte Carlo'!$K$12*((RAND()+RAND()+RAND()+RAND()+RAND()+RAND()+RAND()+RAND()+RAND()+RAND()+RAND()+RAND())-6))-1)+Z$15)</x:f>
        <x:v>3345642.9284249884</x:v>
      </x:c>
      <x:c r="AA363" s="97" t="n">
        <x:f>MAX(0,Z363*(1+EXP((LN(1+'Monte Carlo'!$K$10)-0.5*'Monte Carlo'!$K$12^2)+'Monte Carlo'!$K$12*((RAND()+RAND()+RAND()+RAND()+RAND()+RAND()+RAND()+RAND()+RAND()+RAND()+RAND()+RAND())-6))-1)+AA$15)</x:f>
        <x:v>3716346.598202987</x:v>
      </x:c>
      <x:c r="AB363" s="97" t="n">
        <x:f>MAX(0,AA363*(1+EXP((LN(1+'Monte Carlo'!$K$10)-0.5*'Monte Carlo'!$K$12^2)+'Monte Carlo'!$K$12*((RAND()+RAND()+RAND()+RAND()+RAND()+RAND()+RAND()+RAND()+RAND()+RAND()+RAND()+RAND())-6))-1)+AB$15)</x:f>
        <x:v>3316216.0194366933</x:v>
      </x:c>
      <x:c r="AC363" s="97" t="n">
        <x:f>MAX(0,AB363*(1+EXP((LN(1+'Monte Carlo'!$K$10)-0.5*'Monte Carlo'!$K$12^2)+'Monte Carlo'!$K$12*((RAND()+RAND()+RAND()+RAND()+RAND()+RAND()+RAND()+RAND()+RAND()+RAND()+RAND()+RAND())-6))-1)+AC$15)</x:f>
        <x:v>3564027.5920672272</x:v>
      </x:c>
      <x:c r="AD363" s="97" t="n">
        <x:f>MAX(0,AC363*(1+EXP((LN(1+'Monte Carlo'!$K$10)-0.5*'Monte Carlo'!$K$12^2)+'Monte Carlo'!$K$12*((RAND()+RAND()+RAND()+RAND()+RAND()+RAND()+RAND()+RAND()+RAND()+RAND()+RAND()+RAND())-6))-1)+AD$15)</x:f>
        <x:v>4075121.885588729</x:v>
      </x:c>
      <x:c r="AE363" s="97" t="n">
        <x:f>MAX(0,AD363*(1+EXP((LN(1+'Monte Carlo'!$K$10)-0.5*'Monte Carlo'!$K$12^2)+'Monte Carlo'!$K$12*((RAND()+RAND()+RAND()+RAND()+RAND()+RAND()+RAND()+RAND()+RAND()+RAND()+RAND()+RAND())-6))-1)+AE$15)</x:f>
        <x:v>4027666.8119834866</x:v>
      </x:c>
      <x:c r="AF363" s="97" t="n">
        <x:f>MAX(0,AE363*(1+EXP((LN(1+'Monte Carlo'!$K$10)-0.5*'Monte Carlo'!$K$12^2)+'Monte Carlo'!$K$12*((RAND()+RAND()+RAND()+RAND()+RAND()+RAND()+RAND()+RAND()+RAND()+RAND()+RAND()+RAND())-6))-1)+AF$15)</x:f>
        <x:v>4215589.287455723</x:v>
      </x:c>
      <x:c r="AG363" s="97">
        <x:f t="shared" si="7"/>
        <x:v>576251.81816235196</x:v>
      </x:c>
    </x:row>
    <x:row r="364">
      <x:c r="A364" s="93">
        <x:v>343</x:v>
      </x:c>
      <x:c r="B364" s="97" t="n">
        <x:f>IF(AND(UPPER('Monte Carlo'!$K$4)="YES",'Monte Carlo'!$K$5&gt;0),'Monte Carlo'!$K$13,Liquidity_30Y!$C$14)</x:f>
        <x:v>1029031.25</x:v>
      </x:c>
      <x:c r="C364" s="97" t="n">
        <x:f>MAX(0,B364*(1+EXP((LN(1+'Monte Carlo'!$K$10)-0.5*'Monte Carlo'!$K$12^2)+'Monte Carlo'!$K$12*((RAND()+RAND()+RAND()+RAND()+RAND()+RAND()+RAND()+RAND()+RAND()+RAND()+RAND()+RAND())-6))-1)+C$15)</x:f>
        <x:v>985449.6552265834</x:v>
      </x:c>
      <x:c r="D364" s="97" t="n">
        <x:f>MAX(0,C364*(1+EXP((LN(1+'Monte Carlo'!$K$10)-0.5*'Monte Carlo'!$K$12^2)+'Monte Carlo'!$K$12*((RAND()+RAND()+RAND()+RAND()+RAND()+RAND()+RAND()+RAND()+RAND()+RAND()+RAND()+RAND())-6))-1)+D$15)</x:f>
        <x:v>1366294.167641386</x:v>
      </x:c>
      <x:c r="E364" s="97" t="n">
        <x:f>MAX(0,D364*(1+EXP((LN(1+'Monte Carlo'!$K$10)-0.5*'Monte Carlo'!$K$12^2)+'Monte Carlo'!$K$12*((RAND()+RAND()+RAND()+RAND()+RAND()+RAND()+RAND()+RAND()+RAND()+RAND()+RAND()+RAND())-6))-1)+E$15)</x:f>
        <x:v>1155070.677626353</x:v>
      </x:c>
      <x:c r="F364" s="97" t="n">
        <x:f>MAX(0,E364*(1+EXP((LN(1+'Monte Carlo'!$K$10)-0.5*'Monte Carlo'!$K$12^2)+'Monte Carlo'!$K$12*((RAND()+RAND()+RAND()+RAND()+RAND()+RAND()+RAND()+RAND()+RAND()+RAND()+RAND()+RAND())-6))-1)+F$15)</x:f>
        <x:v>1331281.344256745</x:v>
      </x:c>
      <x:c r="G364" s="97" t="n">
        <x:f>MAX(0,F364*(1+EXP((LN(1+'Monte Carlo'!$K$10)-0.5*'Monte Carlo'!$K$12^2)+'Monte Carlo'!$K$12*((RAND()+RAND()+RAND()+RAND()+RAND()+RAND()+RAND()+RAND()+RAND()+RAND()+RAND()+RAND())-6))-1)+G$15)</x:f>
        <x:v>1504766.7887067203</x:v>
      </x:c>
      <x:c r="H364" s="97" t="n">
        <x:f>MAX(0,G364*(1+EXP((LN(1+'Monte Carlo'!$K$10)-0.5*'Monte Carlo'!$K$12^2)+'Monte Carlo'!$K$12*((RAND()+RAND()+RAND()+RAND()+RAND()+RAND()+RAND()+RAND()+RAND()+RAND()+RAND()+RAND())-6))-1)+H$15)</x:f>
        <x:v>1743798.3331784979</x:v>
      </x:c>
      <x:c r="I364" s="97" t="n">
        <x:f>MAX(0,H364*(1+EXP((LN(1+'Monte Carlo'!$K$10)-0.5*'Monte Carlo'!$K$12^2)+'Monte Carlo'!$K$12*((RAND()+RAND()+RAND()+RAND()+RAND()+RAND()+RAND()+RAND()+RAND()+RAND()+RAND()+RAND())-6))-1)+I$15)</x:f>
        <x:v>2414992.820553607</x:v>
      </x:c>
      <x:c r="J364" s="97" t="n">
        <x:f>MAX(0,I364*(1+EXP((LN(1+'Monte Carlo'!$K$10)-0.5*'Monte Carlo'!$K$12^2)+'Monte Carlo'!$K$12*((RAND()+RAND()+RAND()+RAND()+RAND()+RAND()+RAND()+RAND()+RAND()+RAND()+RAND()+RAND())-6))-1)+J$15)</x:f>
        <x:v>2402198.540298787</x:v>
      </x:c>
      <x:c r="K364" s="97" t="n">
        <x:f>MAX(0,J364*(1+EXP((LN(1+'Monte Carlo'!$K$10)-0.5*'Monte Carlo'!$K$12^2)+'Monte Carlo'!$K$12*((RAND()+RAND()+RAND()+RAND()+RAND()+RAND()+RAND()+RAND()+RAND()+RAND()+RAND()+RAND())-6))-1)+K$15)</x:f>
        <x:v>2030027.8518189548</x:v>
      </x:c>
      <x:c r="L364" s="97" t="n">
        <x:f>MAX(0,K364*(1+EXP((LN(1+'Monte Carlo'!$K$10)-0.5*'Monte Carlo'!$K$12^2)+'Monte Carlo'!$K$12*((RAND()+RAND()+RAND()+RAND()+RAND()+RAND()+RAND()+RAND()+RAND()+RAND()+RAND()+RAND())-6))-1)+L$15)</x:f>
        <x:v>2090897.5899454409</x:v>
      </x:c>
      <x:c r="M364" s="97" t="n">
        <x:f>MAX(0,L364*(1+EXP((LN(1+'Monte Carlo'!$K$10)-0.5*'Monte Carlo'!$K$12^2)+'Monte Carlo'!$K$12*((RAND()+RAND()+RAND()+RAND()+RAND()+RAND()+RAND()+RAND()+RAND()+RAND()+RAND()+RAND())-6))-1)+M$15)</x:f>
        <x:v>2003820.7742607775</x:v>
      </x:c>
      <x:c r="N364" s="97" t="n">
        <x:f>MAX(0,M364*(1+EXP((LN(1+'Monte Carlo'!$K$10)-0.5*'Monte Carlo'!$K$12^2)+'Monte Carlo'!$K$12*((RAND()+RAND()+RAND()+RAND()+RAND()+RAND()+RAND()+RAND()+RAND()+RAND()+RAND()+RAND())-6))-1)+N$15)</x:f>
        <x:v>2560482.456632798</x:v>
      </x:c>
      <x:c r="O364" s="97" t="n">
        <x:f>MAX(0,N364*(1+EXP((LN(1+'Monte Carlo'!$K$10)-0.5*'Monte Carlo'!$K$12^2)+'Monte Carlo'!$K$12*((RAND()+RAND()+RAND()+RAND()+RAND()+RAND()+RAND()+RAND()+RAND()+RAND()+RAND()+RAND())-6))-1)+O$15)</x:f>
        <x:v>1920545.6264770885</x:v>
      </x:c>
      <x:c r="P364" s="97" t="n">
        <x:f>MAX(0,O364*(1+EXP((LN(1+'Monte Carlo'!$K$10)-0.5*'Monte Carlo'!$K$12^2)+'Monte Carlo'!$K$12*((RAND()+RAND()+RAND()+RAND()+RAND()+RAND()+RAND()+RAND()+RAND()+RAND()+RAND()+RAND())-6))-1)+P$15)</x:f>
        <x:v>2475344.0579384007</x:v>
      </x:c>
      <x:c r="Q364" s="97" t="n">
        <x:f>MAX(0,P364*(1+EXP((LN(1+'Monte Carlo'!$K$10)-0.5*'Monte Carlo'!$K$12^2)+'Monte Carlo'!$K$12*((RAND()+RAND()+RAND()+RAND()+RAND()+RAND()+RAND()+RAND()+RAND()+RAND()+RAND()+RAND())-6))-1)+Q$15)</x:f>
        <x:v>2830367.24272527</x:v>
      </x:c>
      <x:c r="R364" s="97" t="n">
        <x:f>MAX(0,Q364*(1+EXP((LN(1+'Monte Carlo'!$K$10)-0.5*'Monte Carlo'!$K$12^2)+'Monte Carlo'!$K$12*((RAND()+RAND()+RAND()+RAND()+RAND()+RAND()+RAND()+RAND()+RAND()+RAND()+RAND()+RAND())-6))-1)+R$15)</x:f>
        <x:v>2809602.8739217003</x:v>
      </x:c>
      <x:c r="S364" s="97" t="n">
        <x:f>MAX(0,R364*(1+EXP((LN(1+'Monte Carlo'!$K$10)-0.5*'Monte Carlo'!$K$12^2)+'Monte Carlo'!$K$12*((RAND()+RAND()+RAND()+RAND()+RAND()+RAND()+RAND()+RAND()+RAND()+RAND()+RAND()+RAND())-6))-1)+S$15)</x:f>
        <x:v>2930804.7565730563</x:v>
      </x:c>
      <x:c r="T364" s="97" t="n">
        <x:f>MAX(0,S364*(1+EXP((LN(1+'Monte Carlo'!$K$10)-0.5*'Monte Carlo'!$K$12^2)+'Monte Carlo'!$K$12*((RAND()+RAND()+RAND()+RAND()+RAND()+RAND()+RAND()+RAND()+RAND()+RAND()+RAND()+RAND())-6))-1)+T$15)</x:f>
        <x:v>3744898.1104064668</x:v>
      </x:c>
      <x:c r="U364" s="97" t="n">
        <x:f>MAX(0,T364*(1+EXP((LN(1+'Monte Carlo'!$K$10)-0.5*'Monte Carlo'!$K$12^2)+'Monte Carlo'!$K$12*((RAND()+RAND()+RAND()+RAND()+RAND()+RAND()+RAND()+RAND()+RAND()+RAND()+RAND()+RAND())-6))-1)+U$15)</x:f>
        <x:v>3272971.6986034834</x:v>
      </x:c>
      <x:c r="V364" s="97" t="n">
        <x:f>MAX(0,U364*(1+EXP((LN(1+'Monte Carlo'!$K$10)-0.5*'Monte Carlo'!$K$12^2)+'Monte Carlo'!$K$12*((RAND()+RAND()+RAND()+RAND()+RAND()+RAND()+RAND()+RAND()+RAND()+RAND()+RAND()+RAND())-6))-1)+V$15)</x:f>
        <x:v>4012398.403770114</x:v>
      </x:c>
      <x:c r="W364" s="97" t="n">
        <x:f>MAX(0,V364*(1+EXP((LN(1+'Monte Carlo'!$K$10)-0.5*'Monte Carlo'!$K$12^2)+'Monte Carlo'!$K$12*((RAND()+RAND()+RAND()+RAND()+RAND()+RAND()+RAND()+RAND()+RAND()+RAND()+RAND()+RAND())-6))-1)+W$15)</x:f>
        <x:v>3808453.4304722585</x:v>
      </x:c>
      <x:c r="X364" s="97" t="n">
        <x:f>MAX(0,W364*(1+EXP((LN(1+'Monte Carlo'!$K$10)-0.5*'Monte Carlo'!$K$12^2)+'Monte Carlo'!$K$12*((RAND()+RAND()+RAND()+RAND()+RAND()+RAND()+RAND()+RAND()+RAND()+RAND()+RAND()+RAND())-6))-1)+X$15)</x:f>
        <x:v>3578941.841317693</x:v>
      </x:c>
      <x:c r="Y364" s="97" t="n">
        <x:f>MAX(0,X364*(1+EXP((LN(1+'Monte Carlo'!$K$10)-0.5*'Monte Carlo'!$K$12^2)+'Monte Carlo'!$K$12*((RAND()+RAND()+RAND()+RAND()+RAND()+RAND()+RAND()+RAND()+RAND()+RAND()+RAND()+RAND())-6))-1)+Y$15)</x:f>
        <x:v>3221537.731878718</x:v>
      </x:c>
      <x:c r="Z364" s="97" t="n">
        <x:f>MAX(0,Y364*(1+EXP((LN(1+'Monte Carlo'!$K$10)-0.5*'Monte Carlo'!$K$12^2)+'Monte Carlo'!$K$12*((RAND()+RAND()+RAND()+RAND()+RAND()+RAND()+RAND()+RAND()+RAND()+RAND()+RAND()+RAND())-6))-1)+Z$15)</x:f>
        <x:v>2576292.3005973226</x:v>
      </x:c>
      <x:c r="AA364" s="97" t="n">
        <x:f>MAX(0,Z364*(1+EXP((LN(1+'Monte Carlo'!$K$10)-0.5*'Monte Carlo'!$K$12^2)+'Monte Carlo'!$K$12*((RAND()+RAND()+RAND()+RAND()+RAND()+RAND()+RAND()+RAND()+RAND()+RAND()+RAND()+RAND())-6))-1)+AA$15)</x:f>
        <x:v>2853836.7106221244</x:v>
      </x:c>
      <x:c r="AB364" s="97" t="n">
        <x:f>MAX(0,AA364*(1+EXP((LN(1+'Monte Carlo'!$K$10)-0.5*'Monte Carlo'!$K$12^2)+'Monte Carlo'!$K$12*((RAND()+RAND()+RAND()+RAND()+RAND()+RAND()+RAND()+RAND()+RAND()+RAND()+RAND()+RAND())-6))-1)+AB$15)</x:f>
        <x:v>2520741.4218970076</x:v>
      </x:c>
      <x:c r="AC364" s="97" t="n">
        <x:f>MAX(0,AB364*(1+EXP((LN(1+'Monte Carlo'!$K$10)-0.5*'Monte Carlo'!$K$12^2)+'Monte Carlo'!$K$12*((RAND()+RAND()+RAND()+RAND()+RAND()+RAND()+RAND()+RAND()+RAND()+RAND()+RAND()+RAND())-6))-1)+AC$15)</x:f>
        <x:v>2891067.265854107</x:v>
      </x:c>
      <x:c r="AD364" s="97" t="n">
        <x:f>MAX(0,AC364*(1+EXP((LN(1+'Monte Carlo'!$K$10)-0.5*'Monte Carlo'!$K$12^2)+'Monte Carlo'!$K$12*((RAND()+RAND()+RAND()+RAND()+RAND()+RAND()+RAND()+RAND()+RAND()+RAND()+RAND()+RAND())-6))-1)+AD$15)</x:f>
        <x:v>3187812.717678964</x:v>
      </x:c>
      <x:c r="AE364" s="97" t="n">
        <x:f>MAX(0,AD364*(1+EXP((LN(1+'Monte Carlo'!$K$10)-0.5*'Monte Carlo'!$K$12^2)+'Monte Carlo'!$K$12*((RAND()+RAND()+RAND()+RAND()+RAND()+RAND()+RAND()+RAND()+RAND()+RAND()+RAND()+RAND())-6))-1)+AE$15)</x:f>
        <x:v>3593879.749306461</x:v>
      </x:c>
      <x:c r="AF364" s="97" t="n">
        <x:f>MAX(0,AE364*(1+EXP((LN(1+'Monte Carlo'!$K$10)-0.5*'Monte Carlo'!$K$12^2)+'Monte Carlo'!$K$12*((RAND()+RAND()+RAND()+RAND()+RAND()+RAND()+RAND()+RAND()+RAND()+RAND()+RAND()+RAND())-6))-1)+AF$15)</x:f>
        <x:v>3792707.693248422</x:v>
      </x:c>
      <x:c r="AG364" s="97">
        <x:f t="shared" si="7"/>
        <x:v>972794.60194545751</x:v>
      </x:c>
    </x:row>
    <x:row r="365">
      <x:c r="A365" s="93">
        <x:v>344</x:v>
      </x:c>
      <x:c r="B365" s="97" t="n">
        <x:f>IF(AND(UPPER('Monte Carlo'!$K$4)="YES",'Monte Carlo'!$K$5&gt;0),'Monte Carlo'!$K$13,Liquidity_30Y!$C$14)</x:f>
        <x:v>1029031.25</x:v>
      </x:c>
      <x:c r="C365" s="97" t="n">
        <x:f>MAX(0,B365*(1+EXP((LN(1+'Monte Carlo'!$K$10)-0.5*'Monte Carlo'!$K$12^2)+'Monte Carlo'!$K$12*((RAND()+RAND()+RAND()+RAND()+RAND()+RAND()+RAND()+RAND()+RAND()+RAND()+RAND()+RAND())-6))-1)+C$15)</x:f>
        <x:v>1033886.7154648651</x:v>
      </x:c>
      <x:c r="D365" s="97" t="n">
        <x:f>MAX(0,C365*(1+EXP((LN(1+'Monte Carlo'!$K$10)-0.5*'Monte Carlo'!$K$12^2)+'Monte Carlo'!$K$12*((RAND()+RAND()+RAND()+RAND()+RAND()+RAND()+RAND()+RAND()+RAND()+RAND()+RAND()+RAND())-6))-1)+D$15)</x:f>
        <x:v>1100732.4069927628</x:v>
      </x:c>
      <x:c r="E365" s="97" t="n">
        <x:f>MAX(0,D365*(1+EXP((LN(1+'Monte Carlo'!$K$10)-0.5*'Monte Carlo'!$K$12^2)+'Monte Carlo'!$K$12*((RAND()+RAND()+RAND()+RAND()+RAND()+RAND()+RAND()+RAND()+RAND()+RAND()+RAND()+RAND())-6))-1)+E$15)</x:f>
        <x:v>1352913.970579451</x:v>
      </x:c>
      <x:c r="F365" s="97" t="n">
        <x:f>MAX(0,E365*(1+EXP((LN(1+'Monte Carlo'!$K$10)-0.5*'Monte Carlo'!$K$12^2)+'Monte Carlo'!$K$12*((RAND()+RAND()+RAND()+RAND()+RAND()+RAND()+RAND()+RAND()+RAND()+RAND()+RAND()+RAND())-6))-1)+F$15)</x:f>
        <x:v>1515376.622702085</x:v>
      </x:c>
      <x:c r="G365" s="97" t="n">
        <x:f>MAX(0,F365*(1+EXP((LN(1+'Monte Carlo'!$K$10)-0.5*'Monte Carlo'!$K$12^2)+'Monte Carlo'!$K$12*((RAND()+RAND()+RAND()+RAND()+RAND()+RAND()+RAND()+RAND()+RAND()+RAND()+RAND()+RAND())-6))-1)+G$15)</x:f>
        <x:v>1681759.347341342</x:v>
      </x:c>
      <x:c r="H365" s="97" t="n">
        <x:f>MAX(0,G365*(1+EXP((LN(1+'Monte Carlo'!$K$10)-0.5*'Monte Carlo'!$K$12^2)+'Monte Carlo'!$K$12*((RAND()+RAND()+RAND()+RAND()+RAND()+RAND()+RAND()+RAND()+RAND()+RAND()+RAND()+RAND())-6))-1)+H$15)</x:f>
        <x:v>2120689.714686156</x:v>
      </x:c>
      <x:c r="I365" s="97" t="n">
        <x:f>MAX(0,H365*(1+EXP((LN(1+'Monte Carlo'!$K$10)-0.5*'Monte Carlo'!$K$12^2)+'Monte Carlo'!$K$12*((RAND()+RAND()+RAND()+RAND()+RAND()+RAND()+RAND()+RAND()+RAND()+RAND()+RAND()+RAND())-6))-1)+I$15)</x:f>
        <x:v>2245821.0094477464</x:v>
      </x:c>
      <x:c r="J365" s="97" t="n">
        <x:f>MAX(0,I365*(1+EXP((LN(1+'Monte Carlo'!$K$10)-0.5*'Monte Carlo'!$K$12^2)+'Monte Carlo'!$K$12*((RAND()+RAND()+RAND()+RAND()+RAND()+RAND()+RAND()+RAND()+RAND()+RAND()+RAND()+RAND())-6))-1)+J$15)</x:f>
        <x:v>1971895.3902652413</x:v>
      </x:c>
      <x:c r="K365" s="97" t="n">
        <x:f>MAX(0,J365*(1+EXP((LN(1+'Monte Carlo'!$K$10)-0.5*'Monte Carlo'!$K$12^2)+'Monte Carlo'!$K$12*((RAND()+RAND()+RAND()+RAND()+RAND()+RAND()+RAND()+RAND()+RAND()+RAND()+RAND()+RAND())-6))-1)+K$15)</x:f>
        <x:v>2100316.92655407</x:v>
      </x:c>
      <x:c r="L365" s="97" t="n">
        <x:f>MAX(0,K365*(1+EXP((LN(1+'Monte Carlo'!$K$10)-0.5*'Monte Carlo'!$K$12^2)+'Monte Carlo'!$K$12*((RAND()+RAND()+RAND()+RAND()+RAND()+RAND()+RAND()+RAND()+RAND()+RAND()+RAND()+RAND())-6))-1)+L$15)</x:f>
        <x:v>1932227.7173943017</x:v>
      </x:c>
      <x:c r="M365" s="97" t="n">
        <x:f>MAX(0,L365*(1+EXP((LN(1+'Monte Carlo'!$K$10)-0.5*'Monte Carlo'!$K$12^2)+'Monte Carlo'!$K$12*((RAND()+RAND()+RAND()+RAND()+RAND()+RAND()+RAND()+RAND()+RAND()+RAND()+RAND()+RAND())-6))-1)+M$15)</x:f>
        <x:v>2126875.6090767845</x:v>
      </x:c>
      <x:c r="N365" s="97" t="n">
        <x:f>MAX(0,M365*(1+EXP((LN(1+'Monte Carlo'!$K$10)-0.5*'Monte Carlo'!$K$12^2)+'Monte Carlo'!$K$12*((RAND()+RAND()+RAND()+RAND()+RAND()+RAND()+RAND()+RAND()+RAND()+RAND()+RAND()+RAND())-6))-1)+N$15)</x:f>
        <x:v>1893688.2656879472</x:v>
      </x:c>
      <x:c r="O365" s="97" t="n">
        <x:f>MAX(0,N365*(1+EXP((LN(1+'Monte Carlo'!$K$10)-0.5*'Monte Carlo'!$K$12^2)+'Monte Carlo'!$K$12*((RAND()+RAND()+RAND()+RAND()+RAND()+RAND()+RAND()+RAND()+RAND()+RAND()+RAND()+RAND())-6))-1)+O$15)</x:f>
        <x:v>1866153.731275584</x:v>
      </x:c>
      <x:c r="P365" s="97" t="n">
        <x:f>MAX(0,O365*(1+EXP((LN(1+'Monte Carlo'!$K$10)-0.5*'Monte Carlo'!$K$12^2)+'Monte Carlo'!$K$12*((RAND()+RAND()+RAND()+RAND()+RAND()+RAND()+RAND()+RAND()+RAND()+RAND()+RAND()+RAND())-6))-1)+P$15)</x:f>
        <x:v>2384713.514179642</x:v>
      </x:c>
      <x:c r="Q365" s="97" t="n">
        <x:f>MAX(0,P365*(1+EXP((LN(1+'Monte Carlo'!$K$10)-0.5*'Monte Carlo'!$K$12^2)+'Monte Carlo'!$K$12*((RAND()+RAND()+RAND()+RAND()+RAND()+RAND()+RAND()+RAND()+RAND()+RAND()+RAND()+RAND())-6))-1)+Q$15)</x:f>
        <x:v>2283306.915604674</x:v>
      </x:c>
      <x:c r="R365" s="97" t="n">
        <x:f>MAX(0,Q365*(1+EXP((LN(1+'Monte Carlo'!$K$10)-0.5*'Monte Carlo'!$K$12^2)+'Monte Carlo'!$K$12*((RAND()+RAND()+RAND()+RAND()+RAND()+RAND()+RAND()+RAND()+RAND()+RAND()+RAND()+RAND())-6))-1)+R$15)</x:f>
        <x:v>2058427.1576569409</x:v>
      </x:c>
      <x:c r="S365" s="97" t="n">
        <x:f>MAX(0,R365*(1+EXP((LN(1+'Monte Carlo'!$K$10)-0.5*'Monte Carlo'!$K$12^2)+'Monte Carlo'!$K$12*((RAND()+RAND()+RAND()+RAND()+RAND()+RAND()+RAND()+RAND()+RAND()+RAND()+RAND()+RAND())-6))-1)+S$15)</x:f>
        <x:v>2024140.7370335886</x:v>
      </x:c>
      <x:c r="T365" s="97" t="n">
        <x:f>MAX(0,S365*(1+EXP((LN(1+'Monte Carlo'!$K$10)-0.5*'Monte Carlo'!$K$12^2)+'Monte Carlo'!$K$12*((RAND()+RAND()+RAND()+RAND()+RAND()+RAND()+RAND()+RAND()+RAND()+RAND()+RAND()+RAND())-6))-1)+T$15)</x:f>
        <x:v>1928941.821839645</x:v>
      </x:c>
      <x:c r="U365" s="97" t="n">
        <x:f>MAX(0,T365*(1+EXP((LN(1+'Monte Carlo'!$K$10)-0.5*'Monte Carlo'!$K$12^2)+'Monte Carlo'!$K$12*((RAND()+RAND()+RAND()+RAND()+RAND()+RAND()+RAND()+RAND()+RAND()+RAND()+RAND()+RAND())-6))-1)+U$15)</x:f>
        <x:v>1872594.607234206</x:v>
      </x:c>
      <x:c r="V365" s="97" t="n">
        <x:f>MAX(0,U365*(1+EXP((LN(1+'Monte Carlo'!$K$10)-0.5*'Monte Carlo'!$K$12^2)+'Monte Carlo'!$K$12*((RAND()+RAND()+RAND()+RAND()+RAND()+RAND()+RAND()+RAND()+RAND()+RAND()+RAND()+RAND())-6))-1)+V$15)</x:f>
        <x:v>2132850.03695519</x:v>
      </x:c>
      <x:c r="W365" s="97" t="n">
        <x:f>MAX(0,V365*(1+EXP((LN(1+'Monte Carlo'!$K$10)-0.5*'Monte Carlo'!$K$12^2)+'Monte Carlo'!$K$12*((RAND()+RAND()+RAND()+RAND()+RAND()+RAND()+RAND()+RAND()+RAND()+RAND()+RAND()+RAND())-6))-1)+W$15)</x:f>
        <x:v>2422088.556444998</x:v>
      </x:c>
      <x:c r="X365" s="97" t="n">
        <x:f>MAX(0,W365*(1+EXP((LN(1+'Monte Carlo'!$K$10)-0.5*'Monte Carlo'!$K$12^2)+'Monte Carlo'!$K$12*((RAND()+RAND()+RAND()+RAND()+RAND()+RAND()+RAND()+RAND()+RAND()+RAND()+RAND()+RAND())-6))-1)+X$15)</x:f>
        <x:v>2187473.721532059</x:v>
      </x:c>
      <x:c r="Y365" s="97" t="n">
        <x:f>MAX(0,X365*(1+EXP((LN(1+'Monte Carlo'!$K$10)-0.5*'Monte Carlo'!$K$12^2)+'Monte Carlo'!$K$12*((RAND()+RAND()+RAND()+RAND()+RAND()+RAND()+RAND()+RAND()+RAND()+RAND()+RAND()+RAND())-6))-1)+Y$15)</x:f>
        <x:v>2147253.3881524326</x:v>
      </x:c>
      <x:c r="Z365" s="97" t="n">
        <x:f>MAX(0,Y365*(1+EXP((LN(1+'Monte Carlo'!$K$10)-0.5*'Monte Carlo'!$K$12^2)+'Monte Carlo'!$K$12*((RAND()+RAND()+RAND()+RAND()+RAND()+RAND()+RAND()+RAND()+RAND()+RAND()+RAND()+RAND())-6))-1)+Z$15)</x:f>
        <x:v>2277200.83508138</x:v>
      </x:c>
      <x:c r="AA365" s="97" t="n">
        <x:f>MAX(0,Z365*(1+EXP((LN(1+'Monte Carlo'!$K$10)-0.5*'Monte Carlo'!$K$12^2)+'Monte Carlo'!$K$12*((RAND()+RAND()+RAND()+RAND()+RAND()+RAND()+RAND()+RAND()+RAND()+RAND()+RAND()+RAND())-6))-1)+AA$15)</x:f>
        <x:v>2512097.0474101193</x:v>
      </x:c>
      <x:c r="AB365" s="97" t="n">
        <x:f>MAX(0,AA365*(1+EXP((LN(1+'Monte Carlo'!$K$10)-0.5*'Monte Carlo'!$K$12^2)+'Monte Carlo'!$K$12*((RAND()+RAND()+RAND()+RAND()+RAND()+RAND()+RAND()+RAND()+RAND()+RAND()+RAND()+RAND())-6))-1)+AB$15)</x:f>
        <x:v>1939091.5779787428</x:v>
      </x:c>
      <x:c r="AC365" s="97" t="n">
        <x:f>MAX(0,AB365*(1+EXP((LN(1+'Monte Carlo'!$K$10)-0.5*'Monte Carlo'!$K$12^2)+'Monte Carlo'!$K$12*((RAND()+RAND()+RAND()+RAND()+RAND()+RAND()+RAND()+RAND()+RAND()+RAND()+RAND()+RAND())-6))-1)+AC$15)</x:f>
        <x:v>2289775.1438444545</x:v>
      </x:c>
      <x:c r="AD365" s="97" t="n">
        <x:f>MAX(0,AC365*(1+EXP((LN(1+'Monte Carlo'!$K$10)-0.5*'Monte Carlo'!$K$12^2)+'Monte Carlo'!$K$12*((RAND()+RAND()+RAND()+RAND()+RAND()+RAND()+RAND()+RAND()+RAND()+RAND()+RAND()+RAND())-6))-1)+AD$15)</x:f>
        <x:v>2112682.4024841473</x:v>
      </x:c>
      <x:c r="AE365" s="97" t="n">
        <x:f>MAX(0,AD365*(1+EXP((LN(1+'Monte Carlo'!$K$10)-0.5*'Monte Carlo'!$K$12^2)+'Monte Carlo'!$K$12*((RAND()+RAND()+RAND()+RAND()+RAND()+RAND()+RAND()+RAND()+RAND()+RAND()+RAND()+RAND())-6))-1)+AE$15)</x:f>
        <x:v>2413736.0144535145</x:v>
      </x:c>
      <x:c r="AF365" s="97" t="n">
        <x:f>MAX(0,AE365*(1+EXP((LN(1+'Monte Carlo'!$K$10)-0.5*'Monte Carlo'!$K$12^2)+'Monte Carlo'!$K$12*((RAND()+RAND()+RAND()+RAND()+RAND()+RAND()+RAND()+RAND()+RAND()+RAND()+RAND()+RAND())-6))-1)+AF$15)</x:f>
        <x:v>2853327.689456298</x:v>
      </x:c>
      <x:c r="AG365" s="97">
        <x:f t="shared" si="7"/>
        <x:v>1029031.25</x:v>
      </x:c>
    </x:row>
    <x:row r="366">
      <x:c r="A366" s="93">
        <x:v>345</x:v>
      </x:c>
      <x:c r="B366" s="97" t="n">
        <x:f>IF(AND(UPPER('Monte Carlo'!$K$4)="YES",'Monte Carlo'!$K$5&gt;0),'Monte Carlo'!$K$13,Liquidity_30Y!$C$14)</x:f>
        <x:v>1029031.25</x:v>
      </x:c>
      <x:c r="C366" s="97" t="n">
        <x:f>MAX(0,B366*(1+EXP((LN(1+'Monte Carlo'!$K$10)-0.5*'Monte Carlo'!$K$12^2)+'Monte Carlo'!$K$12*((RAND()+RAND()+RAND()+RAND()+RAND()+RAND()+RAND()+RAND()+RAND()+RAND()+RAND()+RAND())-6))-1)+C$15)</x:f>
        <x:v>1140425.8325786525</x:v>
      </x:c>
      <x:c r="D366" s="97" t="n">
        <x:f>MAX(0,C366*(1+EXP((LN(1+'Monte Carlo'!$K$10)-0.5*'Monte Carlo'!$K$12^2)+'Monte Carlo'!$K$12*((RAND()+RAND()+RAND()+RAND()+RAND()+RAND()+RAND()+RAND()+RAND()+RAND()+RAND()+RAND())-6))-1)+D$15)</x:f>
        <x:v>1492516.2501650415</x:v>
      </x:c>
      <x:c r="E366" s="97" t="n">
        <x:f>MAX(0,D366*(1+EXP((LN(1+'Monte Carlo'!$K$10)-0.5*'Monte Carlo'!$K$12^2)+'Monte Carlo'!$K$12*((RAND()+RAND()+RAND()+RAND()+RAND()+RAND()+RAND()+RAND()+RAND()+RAND()+RAND()+RAND())-6))-1)+E$15)</x:f>
        <x:v>1516592.517864297</x:v>
      </x:c>
      <x:c r="F366" s="97" t="n">
        <x:f>MAX(0,E366*(1+EXP((LN(1+'Monte Carlo'!$K$10)-0.5*'Monte Carlo'!$K$12^2)+'Monte Carlo'!$K$12*((RAND()+RAND()+RAND()+RAND()+RAND()+RAND()+RAND()+RAND()+RAND()+RAND()+RAND()+RAND())-6))-1)+F$15)</x:f>
        <x:v>1524905.7490205735</x:v>
      </x:c>
      <x:c r="G366" s="97" t="n">
        <x:f>MAX(0,F366*(1+EXP((LN(1+'Monte Carlo'!$K$10)-0.5*'Monte Carlo'!$K$12^2)+'Monte Carlo'!$K$12*((RAND()+RAND()+RAND()+RAND()+RAND()+RAND()+RAND()+RAND()+RAND()+RAND()+RAND()+RAND())-6))-1)+G$15)</x:f>
        <x:v>1786919.2114057587</x:v>
      </x:c>
      <x:c r="H366" s="97" t="n">
        <x:f>MAX(0,G366*(1+EXP((LN(1+'Monte Carlo'!$K$10)-0.5*'Monte Carlo'!$K$12^2)+'Monte Carlo'!$K$12*((RAND()+RAND()+RAND()+RAND()+RAND()+RAND()+RAND()+RAND()+RAND()+RAND()+RAND()+RAND())-6))-1)+H$15)</x:f>
        <x:v>1973747.782902745</x:v>
      </x:c>
      <x:c r="I366" s="97" t="n">
        <x:f>MAX(0,H366*(1+EXP((LN(1+'Monte Carlo'!$K$10)-0.5*'Monte Carlo'!$K$12^2)+'Monte Carlo'!$K$12*((RAND()+RAND()+RAND()+RAND()+RAND()+RAND()+RAND()+RAND()+RAND()+RAND()+RAND()+RAND())-6))-1)+I$15)</x:f>
        <x:v>2808938.809065109</x:v>
      </x:c>
      <x:c r="J366" s="97" t="n">
        <x:f>MAX(0,I366*(1+EXP((LN(1+'Monte Carlo'!$K$10)-0.5*'Monte Carlo'!$K$12^2)+'Monte Carlo'!$K$12*((RAND()+RAND()+RAND()+RAND()+RAND()+RAND()+RAND()+RAND()+RAND()+RAND()+RAND()+RAND())-6))-1)+J$15)</x:f>
        <x:v>3013701.25975423</x:v>
      </x:c>
      <x:c r="K366" s="97" t="n">
        <x:f>MAX(0,J366*(1+EXP((LN(1+'Monte Carlo'!$K$10)-0.5*'Monte Carlo'!$K$12^2)+'Monte Carlo'!$K$12*((RAND()+RAND()+RAND()+RAND()+RAND()+RAND()+RAND()+RAND()+RAND()+RAND()+RAND()+RAND())-6))-1)+K$15)</x:f>
        <x:v>3643670.718012766</x:v>
      </x:c>
      <x:c r="L366" s="97" t="n">
        <x:f>MAX(0,K366*(1+EXP((LN(1+'Monte Carlo'!$K$10)-0.5*'Monte Carlo'!$K$12^2)+'Monte Carlo'!$K$12*((RAND()+RAND()+RAND()+RAND()+RAND()+RAND()+RAND()+RAND()+RAND()+RAND()+RAND()+RAND())-6))-1)+L$15)</x:f>
        <x:v>3495546.205951346</x:v>
      </x:c>
      <x:c r="M366" s="97" t="n">
        <x:f>MAX(0,L366*(1+EXP((LN(1+'Monte Carlo'!$K$10)-0.5*'Monte Carlo'!$K$12^2)+'Monte Carlo'!$K$12*((RAND()+RAND()+RAND()+RAND()+RAND()+RAND()+RAND()+RAND()+RAND()+RAND()+RAND()+RAND())-6))-1)+M$15)</x:f>
        <x:v>4073214.6344077224</x:v>
      </x:c>
      <x:c r="N366" s="97" t="n">
        <x:f>MAX(0,M366*(1+EXP((LN(1+'Monte Carlo'!$K$10)-0.5*'Monte Carlo'!$K$12^2)+'Monte Carlo'!$K$12*((RAND()+RAND()+RAND()+RAND()+RAND()+RAND()+RAND()+RAND()+RAND()+RAND()+RAND()+RAND())-6))-1)+N$15)</x:f>
        <x:v>4119989.3751820535</x:v>
      </x:c>
      <x:c r="O366" s="97" t="n">
        <x:f>MAX(0,N366*(1+EXP((LN(1+'Monte Carlo'!$K$10)-0.5*'Monte Carlo'!$K$12^2)+'Monte Carlo'!$K$12*((RAND()+RAND()+RAND()+RAND()+RAND()+RAND()+RAND()+RAND()+RAND()+RAND()+RAND()+RAND())-6))-1)+O$15)</x:f>
        <x:v>3288051.3123996533</x:v>
      </x:c>
      <x:c r="P366" s="97" t="n">
        <x:f>MAX(0,O366*(1+EXP((LN(1+'Monte Carlo'!$K$10)-0.5*'Monte Carlo'!$K$12^2)+'Monte Carlo'!$K$12*((RAND()+RAND()+RAND()+RAND()+RAND()+RAND()+RAND()+RAND()+RAND()+RAND()+RAND()+RAND())-6))-1)+P$15)</x:f>
        <x:v>3097549.002691365</x:v>
      </x:c>
      <x:c r="Q366" s="97" t="n">
        <x:f>MAX(0,P366*(1+EXP((LN(1+'Monte Carlo'!$K$10)-0.5*'Monte Carlo'!$K$12^2)+'Monte Carlo'!$K$12*((RAND()+RAND()+RAND()+RAND()+RAND()+RAND()+RAND()+RAND()+RAND()+RAND()+RAND()+RAND())-6))-1)+Q$15)</x:f>
        <x:v>3157909.6410722653</x:v>
      </x:c>
      <x:c r="R366" s="97" t="n">
        <x:f>MAX(0,Q366*(1+EXP((LN(1+'Monte Carlo'!$K$10)-0.5*'Monte Carlo'!$K$12^2)+'Monte Carlo'!$K$12*((RAND()+RAND()+RAND()+RAND()+RAND()+RAND()+RAND()+RAND()+RAND()+RAND()+RAND()+RAND())-6))-1)+R$15)</x:f>
        <x:v>2874086.399385743</x:v>
      </x:c>
      <x:c r="S366" s="97" t="n">
        <x:f>MAX(0,R366*(1+EXP((LN(1+'Monte Carlo'!$K$10)-0.5*'Monte Carlo'!$K$12^2)+'Monte Carlo'!$K$12*((RAND()+RAND()+RAND()+RAND()+RAND()+RAND()+RAND()+RAND()+RAND()+RAND()+RAND()+RAND())-6))-1)+S$15)</x:f>
        <x:v>2427969.9550197423</x:v>
      </x:c>
      <x:c r="T366" s="97" t="n">
        <x:f>MAX(0,S366*(1+EXP((LN(1+'Monte Carlo'!$K$10)-0.5*'Monte Carlo'!$K$12^2)+'Monte Carlo'!$K$12*((RAND()+RAND()+RAND()+RAND()+RAND()+RAND()+RAND()+RAND()+RAND()+RAND()+RAND()+RAND())-6))-1)+T$15)</x:f>
        <x:v>2998424.930403435</x:v>
      </x:c>
      <x:c r="U366" s="97" t="n">
        <x:f>MAX(0,T366*(1+EXP((LN(1+'Monte Carlo'!$K$10)-0.5*'Monte Carlo'!$K$12^2)+'Monte Carlo'!$K$12*((RAND()+RAND()+RAND()+RAND()+RAND()+RAND()+RAND()+RAND()+RAND()+RAND()+RAND()+RAND())-6))-1)+U$15)</x:f>
        <x:v>3179880.9768860787</x:v>
      </x:c>
      <x:c r="V366" s="97" t="n">
        <x:f>MAX(0,U366*(1+EXP((LN(1+'Monte Carlo'!$K$10)-0.5*'Monte Carlo'!$K$12^2)+'Monte Carlo'!$K$12*((RAND()+RAND()+RAND()+RAND()+RAND()+RAND()+RAND()+RAND()+RAND()+RAND()+RAND()+RAND())-6))-1)+V$15)</x:f>
        <x:v>3026352.598285369</x:v>
      </x:c>
      <x:c r="W366" s="97" t="n">
        <x:f>MAX(0,V366*(1+EXP((LN(1+'Monte Carlo'!$K$10)-0.5*'Monte Carlo'!$K$12^2)+'Monte Carlo'!$K$12*((RAND()+RAND()+RAND()+RAND()+RAND()+RAND()+RAND()+RAND()+RAND()+RAND()+RAND()+RAND())-6))-1)+W$15)</x:f>
        <x:v>3851747.8995041065</x:v>
      </x:c>
      <x:c r="X366" s="97" t="n">
        <x:f>MAX(0,W366*(1+EXP((LN(1+'Monte Carlo'!$K$10)-0.5*'Monte Carlo'!$K$12^2)+'Monte Carlo'!$K$12*((RAND()+RAND()+RAND()+RAND()+RAND()+RAND()+RAND()+RAND()+RAND()+RAND()+RAND()+RAND())-6))-1)+X$15)</x:f>
        <x:v>4709914.376014132</x:v>
      </x:c>
      <x:c r="Y366" s="97" t="n">
        <x:f>MAX(0,X366*(1+EXP((LN(1+'Monte Carlo'!$K$10)-0.5*'Monte Carlo'!$K$12^2)+'Monte Carlo'!$K$12*((RAND()+RAND()+RAND()+RAND()+RAND()+RAND()+RAND()+RAND()+RAND()+RAND()+RAND()+RAND())-6))-1)+Y$15)</x:f>
        <x:v>4440733.032840827</x:v>
      </x:c>
      <x:c r="Z366" s="97" t="n">
        <x:f>MAX(0,Y366*(1+EXP((LN(1+'Monte Carlo'!$K$10)-0.5*'Monte Carlo'!$K$12^2)+'Monte Carlo'!$K$12*((RAND()+RAND()+RAND()+RAND()+RAND()+RAND()+RAND()+RAND()+RAND()+RAND()+RAND()+RAND())-6))-1)+Z$15)</x:f>
        <x:v>4981820.874126049</x:v>
      </x:c>
      <x:c r="AA366" s="97" t="n">
        <x:f>MAX(0,Z366*(1+EXP((LN(1+'Monte Carlo'!$K$10)-0.5*'Monte Carlo'!$K$12^2)+'Monte Carlo'!$K$12*((RAND()+RAND()+RAND()+RAND()+RAND()+RAND()+RAND()+RAND()+RAND()+RAND()+RAND()+RAND())-6))-1)+AA$15)</x:f>
        <x:v>5031572.57100835</x:v>
      </x:c>
      <x:c r="AB366" s="97" t="n">
        <x:f>MAX(0,AA366*(1+EXP((LN(1+'Monte Carlo'!$K$10)-0.5*'Monte Carlo'!$K$12^2)+'Monte Carlo'!$K$12*((RAND()+RAND()+RAND()+RAND()+RAND()+RAND()+RAND()+RAND()+RAND()+RAND()+RAND()+RAND())-6))-1)+AB$15)</x:f>
        <x:v>5233336.459527758</x:v>
      </x:c>
      <x:c r="AC366" s="97" t="n">
        <x:f>MAX(0,AB366*(1+EXP((LN(1+'Monte Carlo'!$K$10)-0.5*'Monte Carlo'!$K$12^2)+'Monte Carlo'!$K$12*((RAND()+RAND()+RAND()+RAND()+RAND()+RAND()+RAND()+RAND()+RAND()+RAND()+RAND()+RAND())-6))-1)+AC$15)</x:f>
        <x:v>5110923.899366996</x:v>
      </x:c>
      <x:c r="AD366" s="97" t="n">
        <x:f>MAX(0,AC366*(1+EXP((LN(1+'Monte Carlo'!$K$10)-0.5*'Monte Carlo'!$K$12^2)+'Monte Carlo'!$K$12*((RAND()+RAND()+RAND()+RAND()+RAND()+RAND()+RAND()+RAND()+RAND()+RAND()+RAND()+RAND())-6))-1)+AD$15)</x:f>
        <x:v>5810909.041407015</x:v>
      </x:c>
      <x:c r="AE366" s="97" t="n">
        <x:f>MAX(0,AD366*(1+EXP((LN(1+'Monte Carlo'!$K$10)-0.5*'Monte Carlo'!$K$12^2)+'Monte Carlo'!$K$12*((RAND()+RAND()+RAND()+RAND()+RAND()+RAND()+RAND()+RAND()+RAND()+RAND()+RAND()+RAND())-6))-1)+AE$15)</x:f>
        <x:v>4617592.626123787</x:v>
      </x:c>
      <x:c r="AF366" s="97" t="n">
        <x:f>MAX(0,AE366*(1+EXP((LN(1+'Monte Carlo'!$K$10)-0.5*'Monte Carlo'!$K$12^2)+'Monte Carlo'!$K$12*((RAND()+RAND()+RAND()+RAND()+RAND()+RAND()+RAND()+RAND()+RAND()+RAND()+RAND()+RAND())-6))-1)+AF$15)</x:f>
        <x:v>4721981.448771298</x:v>
      </x:c>
      <x:c r="AG366" s="97">
        <x:f t="shared" si="7"/>
        <x:v>635746.845610608</x:v>
      </x:c>
    </x:row>
    <x:row r="367">
      <x:c r="A367" s="93">
        <x:v>346</x:v>
      </x:c>
      <x:c r="B367" s="97" t="n">
        <x:f>IF(AND(UPPER('Monte Carlo'!$K$4)="YES",'Monte Carlo'!$K$5&gt;0),'Monte Carlo'!$K$13,Liquidity_30Y!$C$14)</x:f>
        <x:v>1029031.25</x:v>
      </x:c>
      <x:c r="C367" s="97" t="n">
        <x:f>MAX(0,B367*(1+EXP((LN(1+'Monte Carlo'!$K$10)-0.5*'Monte Carlo'!$K$12^2)+'Monte Carlo'!$K$12*((RAND()+RAND()+RAND()+RAND()+RAND()+RAND()+RAND()+RAND()+RAND()+RAND()+RAND()+RAND())-6))-1)+C$15)</x:f>
        <x:v>1141913.4111401555</x:v>
      </x:c>
      <x:c r="D367" s="97" t="n">
        <x:f>MAX(0,C367*(1+EXP((LN(1+'Monte Carlo'!$K$10)-0.5*'Monte Carlo'!$K$12^2)+'Monte Carlo'!$K$12*((RAND()+RAND()+RAND()+RAND()+RAND()+RAND()+RAND()+RAND()+RAND()+RAND()+RAND()+RAND())-6))-1)+D$15)</x:f>
        <x:v>1323529.196839325</x:v>
      </x:c>
      <x:c r="E367" s="97" t="n">
        <x:f>MAX(0,D367*(1+EXP((LN(1+'Monte Carlo'!$K$10)-0.5*'Monte Carlo'!$K$12^2)+'Monte Carlo'!$K$12*((RAND()+RAND()+RAND()+RAND()+RAND()+RAND()+RAND()+RAND()+RAND()+RAND()+RAND()+RAND())-6))-1)+E$15)</x:f>
        <x:v>1233775.0541788395</x:v>
      </x:c>
      <x:c r="F367" s="97" t="n">
        <x:f>MAX(0,E367*(1+EXP((LN(1+'Monte Carlo'!$K$10)-0.5*'Monte Carlo'!$K$12^2)+'Monte Carlo'!$K$12*((RAND()+RAND()+RAND()+RAND()+RAND()+RAND()+RAND()+RAND()+RAND()+RAND()+RAND()+RAND())-6))-1)+F$15)</x:f>
        <x:v>1542312.1208229007</x:v>
      </x:c>
      <x:c r="G367" s="97" t="n">
        <x:f>MAX(0,F367*(1+EXP((LN(1+'Monte Carlo'!$K$10)-0.5*'Monte Carlo'!$K$12^2)+'Monte Carlo'!$K$12*((RAND()+RAND()+RAND()+RAND()+RAND()+RAND()+RAND()+RAND()+RAND()+RAND()+RAND()+RAND())-6))-1)+G$15)</x:f>
        <x:v>1738183.0818452046</x:v>
      </x:c>
      <x:c r="H367" s="97" t="n">
        <x:f>MAX(0,G367*(1+EXP((LN(1+'Monte Carlo'!$K$10)-0.5*'Monte Carlo'!$K$12^2)+'Monte Carlo'!$K$12*((RAND()+RAND()+RAND()+RAND()+RAND()+RAND()+RAND()+RAND()+RAND()+RAND()+RAND()+RAND())-6))-1)+H$15)</x:f>
        <x:v>1480462.7539134729</x:v>
      </x:c>
      <x:c r="I367" s="97" t="n">
        <x:f>MAX(0,H367*(1+EXP((LN(1+'Monte Carlo'!$K$10)-0.5*'Monte Carlo'!$K$12^2)+'Monte Carlo'!$K$12*((RAND()+RAND()+RAND()+RAND()+RAND()+RAND()+RAND()+RAND()+RAND()+RAND()+RAND()+RAND())-6))-1)+I$15)</x:f>
        <x:v>1568308.9628131771</x:v>
      </x:c>
      <x:c r="J367" s="97" t="n">
        <x:f>MAX(0,I367*(1+EXP((LN(1+'Monte Carlo'!$K$10)-0.5*'Monte Carlo'!$K$12^2)+'Monte Carlo'!$K$12*((RAND()+RAND()+RAND()+RAND()+RAND()+RAND()+RAND()+RAND()+RAND()+RAND()+RAND()+RAND())-6))-1)+J$15)</x:f>
        <x:v>1611101.2025982328</x:v>
      </x:c>
      <x:c r="K367" s="97" t="n">
        <x:f>MAX(0,J367*(1+EXP((LN(1+'Monte Carlo'!$K$10)-0.5*'Monte Carlo'!$K$12^2)+'Monte Carlo'!$K$12*((RAND()+RAND()+RAND()+RAND()+RAND()+RAND()+RAND()+RAND()+RAND()+RAND()+RAND()+RAND())-6))-1)+K$15)</x:f>
        <x:v>1701407.302916502</x:v>
      </x:c>
      <x:c r="L367" s="97" t="n">
        <x:f>MAX(0,K367*(1+EXP((LN(1+'Monte Carlo'!$K$10)-0.5*'Monte Carlo'!$K$12^2)+'Monte Carlo'!$K$12*((RAND()+RAND()+RAND()+RAND()+RAND()+RAND()+RAND()+RAND()+RAND()+RAND()+RAND()+RAND())-6))-1)+L$15)</x:f>
        <x:v>1274030.9039648257</x:v>
      </x:c>
      <x:c r="M367" s="97" t="n">
        <x:f>MAX(0,L367*(1+EXP((LN(1+'Monte Carlo'!$K$10)-0.5*'Monte Carlo'!$K$12^2)+'Monte Carlo'!$K$12*((RAND()+RAND()+RAND()+RAND()+RAND()+RAND()+RAND()+RAND()+RAND()+RAND()+RAND()+RAND())-6))-1)+M$15)</x:f>
        <x:v>1277297.8962083189</x:v>
      </x:c>
      <x:c r="N367" s="97" t="n">
        <x:f>MAX(0,M367*(1+EXP((LN(1+'Monte Carlo'!$K$10)-0.5*'Monte Carlo'!$K$12^2)+'Monte Carlo'!$K$12*((RAND()+RAND()+RAND()+RAND()+RAND()+RAND()+RAND()+RAND()+RAND()+RAND()+RAND()+RAND())-6))-1)+N$15)</x:f>
        <x:v>1490091.986221521</x:v>
      </x:c>
      <x:c r="O367" s="97" t="n">
        <x:f>MAX(0,N367*(1+EXP((LN(1+'Monte Carlo'!$K$10)-0.5*'Monte Carlo'!$K$12^2)+'Monte Carlo'!$K$12*((RAND()+RAND()+RAND()+RAND()+RAND()+RAND()+RAND()+RAND()+RAND()+RAND()+RAND()+RAND())-6))-1)+O$15)</x:f>
        <x:v>1935393.5510962703</x:v>
      </x:c>
      <x:c r="P367" s="97" t="n">
        <x:f>MAX(0,O367*(1+EXP((LN(1+'Monte Carlo'!$K$10)-0.5*'Monte Carlo'!$K$12^2)+'Monte Carlo'!$K$12*((RAND()+RAND()+RAND()+RAND()+RAND()+RAND()+RAND()+RAND()+RAND()+RAND()+RAND()+RAND())-6))-1)+P$15)</x:f>
        <x:v>2108625.2150740335</x:v>
      </x:c>
      <x:c r="Q367" s="97" t="n">
        <x:f>MAX(0,P367*(1+EXP((LN(1+'Monte Carlo'!$K$10)-0.5*'Monte Carlo'!$K$12^2)+'Monte Carlo'!$K$12*((RAND()+RAND()+RAND()+RAND()+RAND()+RAND()+RAND()+RAND()+RAND()+RAND()+RAND()+RAND())-6))-1)+Q$15)</x:f>
        <x:v>2774338.4256251035</x:v>
      </x:c>
      <x:c r="R367" s="97" t="n">
        <x:f>MAX(0,Q367*(1+EXP((LN(1+'Monte Carlo'!$K$10)-0.5*'Monte Carlo'!$K$12^2)+'Monte Carlo'!$K$12*((RAND()+RAND()+RAND()+RAND()+RAND()+RAND()+RAND()+RAND()+RAND()+RAND()+RAND()+RAND())-6))-1)+R$15)</x:f>
        <x:v>2776553.3286102097</x:v>
      </x:c>
      <x:c r="S367" s="97" t="n">
        <x:f>MAX(0,R367*(1+EXP((LN(1+'Monte Carlo'!$K$10)-0.5*'Monte Carlo'!$K$12^2)+'Monte Carlo'!$K$12*((RAND()+RAND()+RAND()+RAND()+RAND()+RAND()+RAND()+RAND()+RAND()+RAND()+RAND()+RAND())-6))-1)+S$15)</x:f>
        <x:v>2066065.095721187</x:v>
      </x:c>
      <x:c r="T367" s="97" t="n">
        <x:f>MAX(0,S367*(1+EXP((LN(1+'Monte Carlo'!$K$10)-0.5*'Monte Carlo'!$K$12^2)+'Monte Carlo'!$K$12*((RAND()+RAND()+RAND()+RAND()+RAND()+RAND()+RAND()+RAND()+RAND()+RAND()+RAND()+RAND())-6))-1)+T$15)</x:f>
        <x:v>1599190.9229587913</x:v>
      </x:c>
      <x:c r="U367" s="97" t="n">
        <x:f>MAX(0,T367*(1+EXP((LN(1+'Monte Carlo'!$K$10)-0.5*'Monte Carlo'!$K$12^2)+'Monte Carlo'!$K$12*((RAND()+RAND()+RAND()+RAND()+RAND()+RAND()+RAND()+RAND()+RAND()+RAND()+RAND()+RAND())-6))-1)+U$15)</x:f>
        <x:v>1473750.082990999</x:v>
      </x:c>
      <x:c r="V367" s="97" t="n">
        <x:f>MAX(0,U367*(1+EXP((LN(1+'Monte Carlo'!$K$10)-0.5*'Monte Carlo'!$K$12^2)+'Monte Carlo'!$K$12*((RAND()+RAND()+RAND()+RAND()+RAND()+RAND()+RAND()+RAND()+RAND()+RAND()+RAND()+RAND())-6))-1)+V$15)</x:f>
        <x:v>1629875.1021989638</x:v>
      </x:c>
      <x:c r="W367" s="97" t="n">
        <x:f>MAX(0,V367*(1+EXP((LN(1+'Monte Carlo'!$K$10)-0.5*'Monte Carlo'!$K$12^2)+'Monte Carlo'!$K$12*((RAND()+RAND()+RAND()+RAND()+RAND()+RAND()+RAND()+RAND()+RAND()+RAND()+RAND()+RAND())-6))-1)+W$15)</x:f>
        <x:v>1598675.01080536</x:v>
      </x:c>
      <x:c r="X367" s="97" t="n">
        <x:f>MAX(0,W367*(1+EXP((LN(1+'Monte Carlo'!$K$10)-0.5*'Monte Carlo'!$K$12^2)+'Monte Carlo'!$K$12*((RAND()+RAND()+RAND()+RAND()+RAND()+RAND()+RAND()+RAND()+RAND()+RAND()+RAND()+RAND())-6))-1)+X$15)</x:f>
        <x:v>2190043.6268965825</x:v>
      </x:c>
      <x:c r="Y367" s="97" t="n">
        <x:f>MAX(0,X367*(1+EXP((LN(1+'Monte Carlo'!$K$10)-0.5*'Monte Carlo'!$K$12^2)+'Monte Carlo'!$K$12*((RAND()+RAND()+RAND()+RAND()+RAND()+RAND()+RAND()+RAND()+RAND()+RAND()+RAND()+RAND())-6))-1)+Y$15)</x:f>
        <x:v>2382342.0246167914</x:v>
      </x:c>
      <x:c r="Z367" s="97" t="n">
        <x:f>MAX(0,Y367*(1+EXP((LN(1+'Monte Carlo'!$K$10)-0.5*'Monte Carlo'!$K$12^2)+'Monte Carlo'!$K$12*((RAND()+RAND()+RAND()+RAND()+RAND()+RAND()+RAND()+RAND()+RAND()+RAND()+RAND()+RAND())-6))-1)+Z$15)</x:f>
        <x:v>2820332.6801169566</x:v>
      </x:c>
      <x:c r="AA367" s="97" t="n">
        <x:f>MAX(0,Z367*(1+EXP((LN(1+'Monte Carlo'!$K$10)-0.5*'Monte Carlo'!$K$12^2)+'Monte Carlo'!$K$12*((RAND()+RAND()+RAND()+RAND()+RAND()+RAND()+RAND()+RAND()+RAND()+RAND()+RAND()+RAND())-6))-1)+AA$15)</x:f>
        <x:v>2595309.3678538282</x:v>
      </x:c>
      <x:c r="AB367" s="97" t="n">
        <x:f>MAX(0,AA367*(1+EXP((LN(1+'Monte Carlo'!$K$10)-0.5*'Monte Carlo'!$K$12^2)+'Monte Carlo'!$K$12*((RAND()+RAND()+RAND()+RAND()+RAND()+RAND()+RAND()+RAND()+RAND()+RAND()+RAND()+RAND())-6))-1)+AB$15)</x:f>
        <x:v>2492917.4406677857</x:v>
      </x:c>
      <x:c r="AC367" s="97" t="n">
        <x:f>MAX(0,AB367*(1+EXP((LN(1+'Monte Carlo'!$K$10)-0.5*'Monte Carlo'!$K$12^2)+'Monte Carlo'!$K$12*((RAND()+RAND()+RAND()+RAND()+RAND()+RAND()+RAND()+RAND()+RAND()+RAND()+RAND()+RAND())-6))-1)+AC$15)</x:f>
        <x:v>3277225.0262630163</x:v>
      </x:c>
      <x:c r="AD367" s="97" t="n">
        <x:f>MAX(0,AC367*(1+EXP((LN(1+'Monte Carlo'!$K$10)-0.5*'Monte Carlo'!$K$12^2)+'Monte Carlo'!$K$12*((RAND()+RAND()+RAND()+RAND()+RAND()+RAND()+RAND()+RAND()+RAND()+RAND()+RAND()+RAND())-6))-1)+AD$15)</x:f>
        <x:v>3704755.920325405</x:v>
      </x:c>
      <x:c r="AE367" s="97" t="n">
        <x:f>MAX(0,AD367*(1+EXP((LN(1+'Monte Carlo'!$K$10)-0.5*'Monte Carlo'!$K$12^2)+'Monte Carlo'!$K$12*((RAND()+RAND()+RAND()+RAND()+RAND()+RAND()+RAND()+RAND()+RAND()+RAND()+RAND()+RAND())-6))-1)+AE$15)</x:f>
        <x:v>3879887.660799406</x:v>
      </x:c>
      <x:c r="AF367" s="97" t="n">
        <x:f>MAX(0,AE367*(1+EXP((LN(1+'Monte Carlo'!$K$10)-0.5*'Monte Carlo'!$K$12^2)+'Monte Carlo'!$K$12*((RAND()+RAND()+RAND()+RAND()+RAND()+RAND()+RAND()+RAND()+RAND()+RAND()+RAND()+RAND())-6))-1)+AF$15)</x:f>
        <x:v>3748955.97657043</x:v>
      </x:c>
      <x:c r="AG367" s="97">
        <x:f t="shared" si="7"/>
        <x:v>967174.38954213669</x:v>
      </x:c>
    </x:row>
    <x:row r="368">
      <x:c r="A368" s="93">
        <x:v>347</x:v>
      </x:c>
      <x:c r="B368" s="97" t="n">
        <x:f>IF(AND(UPPER('Monte Carlo'!$K$4)="YES",'Monte Carlo'!$K$5&gt;0),'Monte Carlo'!$K$13,Liquidity_30Y!$C$14)</x:f>
        <x:v>1029031.25</x:v>
      </x:c>
      <x:c r="C368" s="97" t="n">
        <x:f>MAX(0,B368*(1+EXP((LN(1+'Monte Carlo'!$K$10)-0.5*'Monte Carlo'!$K$12^2)+'Monte Carlo'!$K$12*((RAND()+RAND()+RAND()+RAND()+RAND()+RAND()+RAND()+RAND()+RAND()+RAND()+RAND()+RAND())-6))-1)+C$15)</x:f>
        <x:v>1125714.2280540727</x:v>
      </x:c>
      <x:c r="D368" s="97" t="n">
        <x:f>MAX(0,C368*(1+EXP((LN(1+'Monte Carlo'!$K$10)-0.5*'Monte Carlo'!$K$12^2)+'Monte Carlo'!$K$12*((RAND()+RAND()+RAND()+RAND()+RAND()+RAND()+RAND()+RAND()+RAND()+RAND()+RAND()+RAND())-6))-1)+D$15)</x:f>
        <x:v>1412870.0077056251</x:v>
      </x:c>
      <x:c r="E368" s="97" t="n">
        <x:f>MAX(0,D368*(1+EXP((LN(1+'Monte Carlo'!$K$10)-0.5*'Monte Carlo'!$K$12^2)+'Monte Carlo'!$K$12*((RAND()+RAND()+RAND()+RAND()+RAND()+RAND()+RAND()+RAND()+RAND()+RAND()+RAND()+RAND())-6))-1)+E$15)</x:f>
        <x:v>1144509.865309387</x:v>
      </x:c>
      <x:c r="F368" s="97" t="n">
        <x:f>MAX(0,E368*(1+EXP((LN(1+'Monte Carlo'!$K$10)-0.5*'Monte Carlo'!$K$12^2)+'Monte Carlo'!$K$12*((RAND()+RAND()+RAND()+RAND()+RAND()+RAND()+RAND()+RAND()+RAND()+RAND()+RAND()+RAND())-6))-1)+F$15)</x:f>
        <x:v>1045430.059928176</x:v>
      </x:c>
      <x:c r="G368" s="97" t="n">
        <x:f>MAX(0,F368*(1+EXP((LN(1+'Monte Carlo'!$K$10)-0.5*'Monte Carlo'!$K$12^2)+'Monte Carlo'!$K$12*((RAND()+RAND()+RAND()+RAND()+RAND()+RAND()+RAND()+RAND()+RAND()+RAND()+RAND()+RAND())-6))-1)+G$15)</x:f>
        <x:v>1032302.8320347909</x:v>
      </x:c>
      <x:c r="H368" s="97" t="n">
        <x:f>MAX(0,G368*(1+EXP((LN(1+'Monte Carlo'!$K$10)-0.5*'Monte Carlo'!$K$12^2)+'Monte Carlo'!$K$12*((RAND()+RAND()+RAND()+RAND()+RAND()+RAND()+RAND()+RAND()+RAND()+RAND()+RAND()+RAND())-6))-1)+H$15)</x:f>
        <x:v>910096.6430382555</x:v>
      </x:c>
      <x:c r="I368" s="97" t="n">
        <x:f>MAX(0,H368*(1+EXP((LN(1+'Monte Carlo'!$K$10)-0.5*'Monte Carlo'!$K$12^2)+'Monte Carlo'!$K$12*((RAND()+RAND()+RAND()+RAND()+RAND()+RAND()+RAND()+RAND()+RAND()+RAND()+RAND()+RAND())-6))-1)+I$15)</x:f>
        <x:v>876171.2285626234</x:v>
      </x:c>
      <x:c r="J368" s="97" t="n">
        <x:f>MAX(0,I368*(1+EXP((LN(1+'Monte Carlo'!$K$10)-0.5*'Monte Carlo'!$K$12^2)+'Monte Carlo'!$K$12*((RAND()+RAND()+RAND()+RAND()+RAND()+RAND()+RAND()+RAND()+RAND()+RAND()+RAND()+RAND())-6))-1)+J$15)</x:f>
        <x:v>881671.7408007074</x:v>
      </x:c>
      <x:c r="K368" s="97" t="n">
        <x:f>MAX(0,J368*(1+EXP((LN(1+'Monte Carlo'!$K$10)-0.5*'Monte Carlo'!$K$12^2)+'Monte Carlo'!$K$12*((RAND()+RAND()+RAND()+RAND()+RAND()+RAND()+RAND()+RAND()+RAND()+RAND()+RAND()+RAND())-6))-1)+K$15)</x:f>
        <x:v>752112.908912038</x:v>
      </x:c>
      <x:c r="L368" s="97" t="n">
        <x:f>MAX(0,K368*(1+EXP((LN(1+'Monte Carlo'!$K$10)-0.5*'Monte Carlo'!$K$12^2)+'Monte Carlo'!$K$12*((RAND()+RAND()+RAND()+RAND()+RAND()+RAND()+RAND()+RAND()+RAND()+RAND()+RAND()+RAND())-6))-1)+L$15)</x:f>
        <x:v>972967.0395171</x:v>
      </x:c>
      <x:c r="M368" s="97" t="n">
        <x:f>MAX(0,L368*(1+EXP((LN(1+'Monte Carlo'!$K$10)-0.5*'Monte Carlo'!$K$12^2)+'Monte Carlo'!$K$12*((RAND()+RAND()+RAND()+RAND()+RAND()+RAND()+RAND()+RAND()+RAND()+RAND()+RAND()+RAND())-6))-1)+M$15)</x:f>
        <x:v>864435.2413422171</x:v>
      </x:c>
      <x:c r="N368" s="97" t="n">
        <x:f>MAX(0,M368*(1+EXP((LN(1+'Monte Carlo'!$K$10)-0.5*'Monte Carlo'!$K$12^2)+'Monte Carlo'!$K$12*((RAND()+RAND()+RAND()+RAND()+RAND()+RAND()+RAND()+RAND()+RAND()+RAND()+RAND()+RAND())-6))-1)+N$15)</x:f>
        <x:v>685744.504558658</x:v>
      </x:c>
      <x:c r="O368" s="97" t="n">
        <x:f>MAX(0,N368*(1+EXP((LN(1+'Monte Carlo'!$K$10)-0.5*'Monte Carlo'!$K$12^2)+'Monte Carlo'!$K$12*((RAND()+RAND()+RAND()+RAND()+RAND()+RAND()+RAND()+RAND()+RAND()+RAND()+RAND()+RAND())-6))-1)+O$15)</x:f>
        <x:v>764118.5386960537</x:v>
      </x:c>
      <x:c r="P368" s="97" t="n">
        <x:f>MAX(0,O368*(1+EXP((LN(1+'Monte Carlo'!$K$10)-0.5*'Monte Carlo'!$K$12^2)+'Monte Carlo'!$K$12*((RAND()+RAND()+RAND()+RAND()+RAND()+RAND()+RAND()+RAND()+RAND()+RAND()+RAND()+RAND())-6))-1)+P$15)</x:f>
        <x:v>843207.7881171736</x:v>
      </x:c>
      <x:c r="Q368" s="97" t="n">
        <x:f>MAX(0,P368*(1+EXP((LN(1+'Monte Carlo'!$K$10)-0.5*'Monte Carlo'!$K$12^2)+'Monte Carlo'!$K$12*((RAND()+RAND()+RAND()+RAND()+RAND()+RAND()+RAND()+RAND()+RAND()+RAND()+RAND()+RAND())-6))-1)+Q$15)</x:f>
        <x:v>1094967.3405913063</x:v>
      </x:c>
      <x:c r="R368" s="97" t="n">
        <x:f>MAX(0,Q368*(1+EXP((LN(1+'Monte Carlo'!$K$10)-0.5*'Monte Carlo'!$K$12^2)+'Monte Carlo'!$K$12*((RAND()+RAND()+RAND()+RAND()+RAND()+RAND()+RAND()+RAND()+RAND()+RAND()+RAND()+RAND())-6))-1)+R$15)</x:f>
        <x:v>1284602.683552473</x:v>
      </x:c>
      <x:c r="S368" s="97" t="n">
        <x:f>MAX(0,R368*(1+EXP((LN(1+'Monte Carlo'!$K$10)-0.5*'Monte Carlo'!$K$12^2)+'Monte Carlo'!$K$12*((RAND()+RAND()+RAND()+RAND()+RAND()+RAND()+RAND()+RAND()+RAND()+RAND()+RAND()+RAND())-6))-1)+S$15)</x:f>
        <x:v>1041504.1389478287</x:v>
      </x:c>
      <x:c r="T368" s="97" t="n">
        <x:f>MAX(0,S368*(1+EXP((LN(1+'Monte Carlo'!$K$10)-0.5*'Monte Carlo'!$K$12^2)+'Monte Carlo'!$K$12*((RAND()+RAND()+RAND()+RAND()+RAND()+RAND()+RAND()+RAND()+RAND()+RAND()+RAND()+RAND())-6))-1)+T$15)</x:f>
        <x:v>817521.7608314636</x:v>
      </x:c>
      <x:c r="U368" s="97" t="n">
        <x:f>MAX(0,T368*(1+EXP((LN(1+'Monte Carlo'!$K$10)-0.5*'Monte Carlo'!$K$12^2)+'Monte Carlo'!$K$12*((RAND()+RAND()+RAND()+RAND()+RAND()+RAND()+RAND()+RAND()+RAND()+RAND()+RAND()+RAND())-6))-1)+U$15)</x:f>
        <x:v>825233.3894189369</x:v>
      </x:c>
      <x:c r="V368" s="97" t="n">
        <x:f>MAX(0,U368*(1+EXP((LN(1+'Monte Carlo'!$K$10)-0.5*'Monte Carlo'!$K$12^2)+'Monte Carlo'!$K$12*((RAND()+RAND()+RAND()+RAND()+RAND()+RAND()+RAND()+RAND()+RAND()+RAND()+RAND()+RAND())-6))-1)+V$15)</x:f>
        <x:v>677289.7819743145</x:v>
      </x:c>
      <x:c r="W368" s="97" t="n">
        <x:f>MAX(0,V368*(1+EXP((LN(1+'Monte Carlo'!$K$10)-0.5*'Monte Carlo'!$K$12^2)+'Monte Carlo'!$K$12*((RAND()+RAND()+RAND()+RAND()+RAND()+RAND()+RAND()+RAND()+RAND()+RAND()+RAND()+RAND())-6))-1)+W$15)</x:f>
        <x:v>850165.6312248546</x:v>
      </x:c>
      <x:c r="X368" s="97" t="n">
        <x:f>MAX(0,W368*(1+EXP((LN(1+'Monte Carlo'!$K$10)-0.5*'Monte Carlo'!$K$12^2)+'Monte Carlo'!$K$12*((RAND()+RAND()+RAND()+RAND()+RAND()+RAND()+RAND()+RAND()+RAND()+RAND()+RAND()+RAND())-6))-1)+X$15)</x:f>
        <x:v>833690.1462184984</x:v>
      </x:c>
      <x:c r="Y368" s="97" t="n">
        <x:f>MAX(0,X368*(1+EXP((LN(1+'Monte Carlo'!$K$10)-0.5*'Monte Carlo'!$K$12^2)+'Monte Carlo'!$K$12*((RAND()+RAND()+RAND()+RAND()+RAND()+RAND()+RAND()+RAND()+RAND()+RAND()+RAND()+RAND())-6))-1)+Y$15)</x:f>
        <x:v>1003813.2620422359</x:v>
      </x:c>
      <x:c r="Z368" s="97" t="n">
        <x:f>MAX(0,Y368*(1+EXP((LN(1+'Monte Carlo'!$K$10)-0.5*'Monte Carlo'!$K$12^2)+'Monte Carlo'!$K$12*((RAND()+RAND()+RAND()+RAND()+RAND()+RAND()+RAND()+RAND()+RAND()+RAND()+RAND()+RAND())-6))-1)+Z$15)</x:f>
        <x:v>1167418.9762228492</x:v>
      </x:c>
      <x:c r="AA368" s="97" t="n">
        <x:f>MAX(0,Z368*(1+EXP((LN(1+'Monte Carlo'!$K$10)-0.5*'Monte Carlo'!$K$12^2)+'Monte Carlo'!$K$12*((RAND()+RAND()+RAND()+RAND()+RAND()+RAND()+RAND()+RAND()+RAND()+RAND()+RAND()+RAND())-6))-1)+AA$15)</x:f>
        <x:v>1152101.4810358342</x:v>
      </x:c>
      <x:c r="AB368" s="97" t="n">
        <x:f>MAX(0,AA368*(1+EXP((LN(1+'Monte Carlo'!$K$10)-0.5*'Monte Carlo'!$K$12^2)+'Monte Carlo'!$K$12*((RAND()+RAND()+RAND()+RAND()+RAND()+RAND()+RAND()+RAND()+RAND()+RAND()+RAND()+RAND())-6))-1)+AB$15)</x:f>
        <x:v>1345257.9603736221</x:v>
      </x:c>
      <x:c r="AC368" s="97" t="n">
        <x:f>MAX(0,AB368*(1+EXP((LN(1+'Monte Carlo'!$K$10)-0.5*'Monte Carlo'!$K$12^2)+'Monte Carlo'!$K$12*((RAND()+RAND()+RAND()+RAND()+RAND()+RAND()+RAND()+RAND()+RAND()+RAND()+RAND()+RAND())-6))-1)+AC$15)</x:f>
        <x:v>1267795.9774006638</x:v>
      </x:c>
      <x:c r="AD368" s="97" t="n">
        <x:f>MAX(0,AC368*(1+EXP((LN(1+'Monte Carlo'!$K$10)-0.5*'Monte Carlo'!$K$12^2)+'Monte Carlo'!$K$12*((RAND()+RAND()+RAND()+RAND()+RAND()+RAND()+RAND()+RAND()+RAND()+RAND()+RAND()+RAND())-6))-1)+AD$15)</x:f>
        <x:v>1522098.4275089544</x:v>
      </x:c>
      <x:c r="AE368" s="97" t="n">
        <x:f>MAX(0,AD368*(1+EXP((LN(1+'Monte Carlo'!$K$10)-0.5*'Monte Carlo'!$K$12^2)+'Monte Carlo'!$K$12*((RAND()+RAND()+RAND()+RAND()+RAND()+RAND()+RAND()+RAND()+RAND()+RAND()+RAND()+RAND())-6))-1)+AE$15)</x:f>
        <x:v>1480267.670550933</x:v>
      </x:c>
      <x:c r="AF368" s="97" t="n">
        <x:f>MAX(0,AE368*(1+EXP((LN(1+'Monte Carlo'!$K$10)-0.5*'Monte Carlo'!$K$12^2)+'Monte Carlo'!$K$12*((RAND()+RAND()+RAND()+RAND()+RAND()+RAND()+RAND()+RAND()+RAND()+RAND()+RAND()+RAND())-6))-1)+AF$15)</x:f>
        <x:v>1987082.7514477533</x:v>
      </x:c>
      <x:c r="AG368" s="97">
        <x:f t="shared" si="7"/>
        <x:v>1029031.25</x:v>
      </x:c>
    </x:row>
    <x:row r="369">
      <x:c r="A369" s="93">
        <x:v>348</x:v>
      </x:c>
      <x:c r="B369" s="97" t="n">
        <x:f>IF(AND(UPPER('Monte Carlo'!$K$4)="YES",'Monte Carlo'!$K$5&gt;0),'Monte Carlo'!$K$13,Liquidity_30Y!$C$14)</x:f>
        <x:v>1029031.25</x:v>
      </x:c>
      <x:c r="C369" s="97" t="n">
        <x:f>MAX(0,B369*(1+EXP((LN(1+'Monte Carlo'!$K$10)-0.5*'Monte Carlo'!$K$12^2)+'Monte Carlo'!$K$12*((RAND()+RAND()+RAND()+RAND()+RAND()+RAND()+RAND()+RAND()+RAND()+RAND()+RAND()+RAND())-6))-1)+C$15)</x:f>
        <x:v>1439729.9313824344</x:v>
      </x:c>
      <x:c r="D369" s="97" t="n">
        <x:f>MAX(0,C369*(1+EXP((LN(1+'Monte Carlo'!$K$10)-0.5*'Monte Carlo'!$K$12^2)+'Monte Carlo'!$K$12*((RAND()+RAND()+RAND()+RAND()+RAND()+RAND()+RAND()+RAND()+RAND()+RAND()+RAND()+RAND())-6))-1)+D$15)</x:f>
        <x:v>1932487.6956358545</x:v>
      </x:c>
      <x:c r="E369" s="97" t="n">
        <x:f>MAX(0,D369*(1+EXP((LN(1+'Monte Carlo'!$K$10)-0.5*'Monte Carlo'!$K$12^2)+'Monte Carlo'!$K$12*((RAND()+RAND()+RAND()+RAND()+RAND()+RAND()+RAND()+RAND()+RAND()+RAND()+RAND()+RAND())-6))-1)+E$15)</x:f>
        <x:v>2020140.83005717</x:v>
      </x:c>
      <x:c r="F369" s="97" t="n">
        <x:f>MAX(0,E369*(1+EXP((LN(1+'Monte Carlo'!$K$10)-0.5*'Monte Carlo'!$K$12^2)+'Monte Carlo'!$K$12*((RAND()+RAND()+RAND()+RAND()+RAND()+RAND()+RAND()+RAND()+RAND()+RAND()+RAND()+RAND())-6))-1)+F$15)</x:f>
        <x:v>2334820.1232404327</x:v>
      </x:c>
      <x:c r="G369" s="97" t="n">
        <x:f>MAX(0,F369*(1+EXP((LN(1+'Monte Carlo'!$K$10)-0.5*'Monte Carlo'!$K$12^2)+'Monte Carlo'!$K$12*((RAND()+RAND()+RAND()+RAND()+RAND()+RAND()+RAND()+RAND()+RAND()+RAND()+RAND()+RAND())-6))-1)+G$15)</x:f>
        <x:v>2785698.8022462693</x:v>
      </x:c>
      <x:c r="H369" s="97" t="n">
        <x:f>MAX(0,G369*(1+EXP((LN(1+'Monte Carlo'!$K$10)-0.5*'Monte Carlo'!$K$12^2)+'Monte Carlo'!$K$12*((RAND()+RAND()+RAND()+RAND()+RAND()+RAND()+RAND()+RAND()+RAND()+RAND()+RAND()+RAND())-6))-1)+H$15)</x:f>
        <x:v>2974119.878660992</x:v>
      </x:c>
      <x:c r="I369" s="97" t="n">
        <x:f>MAX(0,H369*(1+EXP((LN(1+'Monte Carlo'!$K$10)-0.5*'Monte Carlo'!$K$12^2)+'Monte Carlo'!$K$12*((RAND()+RAND()+RAND()+RAND()+RAND()+RAND()+RAND()+RAND()+RAND()+RAND()+RAND()+RAND())-6))-1)+I$15)</x:f>
        <x:v>3224280.652733011</x:v>
      </x:c>
      <x:c r="J369" s="97" t="n">
        <x:f>MAX(0,I369*(1+EXP((LN(1+'Monte Carlo'!$K$10)-0.5*'Monte Carlo'!$K$12^2)+'Monte Carlo'!$K$12*((RAND()+RAND()+RAND()+RAND()+RAND()+RAND()+RAND()+RAND()+RAND()+RAND()+RAND()+RAND())-6))-1)+J$15)</x:f>
        <x:v>4736869.628670785</x:v>
      </x:c>
      <x:c r="K369" s="97" t="n">
        <x:f>MAX(0,J369*(1+EXP((LN(1+'Monte Carlo'!$K$10)-0.5*'Monte Carlo'!$K$12^2)+'Monte Carlo'!$K$12*((RAND()+RAND()+RAND()+RAND()+RAND()+RAND()+RAND()+RAND()+RAND()+RAND()+RAND()+RAND())-6))-1)+K$15)</x:f>
        <x:v>4289442.254963647</x:v>
      </x:c>
      <x:c r="L369" s="97" t="n">
        <x:f>MAX(0,K369*(1+EXP((LN(1+'Monte Carlo'!$K$10)-0.5*'Monte Carlo'!$K$12^2)+'Monte Carlo'!$K$12*((RAND()+RAND()+RAND()+RAND()+RAND()+RAND()+RAND()+RAND()+RAND()+RAND()+RAND()+RAND())-6))-1)+L$15)</x:f>
        <x:v>5183381.384146814</x:v>
      </x:c>
      <x:c r="M369" s="97" t="n">
        <x:f>MAX(0,L369*(1+EXP((LN(1+'Monte Carlo'!$K$10)-0.5*'Monte Carlo'!$K$12^2)+'Monte Carlo'!$K$12*((RAND()+RAND()+RAND()+RAND()+RAND()+RAND()+RAND()+RAND()+RAND()+RAND()+RAND()+RAND())-6))-1)+M$15)</x:f>
        <x:v>5006239.610985849</x:v>
      </x:c>
      <x:c r="N369" s="97" t="n">
        <x:f>MAX(0,M369*(1+EXP((LN(1+'Monte Carlo'!$K$10)-0.5*'Monte Carlo'!$K$12^2)+'Monte Carlo'!$K$12*((RAND()+RAND()+RAND()+RAND()+RAND()+RAND()+RAND()+RAND()+RAND()+RAND()+RAND()+RAND())-6))-1)+N$15)</x:f>
        <x:v>4551589.0605196</x:v>
      </x:c>
      <x:c r="O369" s="97" t="n">
        <x:f>MAX(0,N369*(1+EXP((LN(1+'Monte Carlo'!$K$10)-0.5*'Monte Carlo'!$K$12^2)+'Monte Carlo'!$K$12*((RAND()+RAND()+RAND()+RAND()+RAND()+RAND()+RAND()+RAND()+RAND()+RAND()+RAND()+RAND())-6))-1)+O$15)</x:f>
        <x:v>4067310.863886225</x:v>
      </x:c>
      <x:c r="P369" s="97" t="n">
        <x:f>MAX(0,O369*(1+EXP((LN(1+'Monte Carlo'!$K$10)-0.5*'Monte Carlo'!$K$12^2)+'Monte Carlo'!$K$12*((RAND()+RAND()+RAND()+RAND()+RAND()+RAND()+RAND()+RAND()+RAND()+RAND()+RAND()+RAND())-6))-1)+P$15)</x:f>
        <x:v>4627714.032444569</x:v>
      </x:c>
      <x:c r="Q369" s="97" t="n">
        <x:f>MAX(0,P369*(1+EXP((LN(1+'Monte Carlo'!$K$10)-0.5*'Monte Carlo'!$K$12^2)+'Monte Carlo'!$K$12*((RAND()+RAND()+RAND()+RAND()+RAND()+RAND()+RAND()+RAND()+RAND()+RAND()+RAND()+RAND())-6))-1)+Q$15)</x:f>
        <x:v>4105588.3120213337</x:v>
      </x:c>
      <x:c r="R369" s="97" t="n">
        <x:f>MAX(0,Q369*(1+EXP((LN(1+'Monte Carlo'!$K$10)-0.5*'Monte Carlo'!$K$12^2)+'Monte Carlo'!$K$12*((RAND()+RAND()+RAND()+RAND()+RAND()+RAND()+RAND()+RAND()+RAND()+RAND()+RAND()+RAND())-6))-1)+R$15)</x:f>
        <x:v>5553295.94711389</x:v>
      </x:c>
      <x:c r="S369" s="97" t="n">
        <x:f>MAX(0,R369*(1+EXP((LN(1+'Monte Carlo'!$K$10)-0.5*'Monte Carlo'!$K$12^2)+'Monte Carlo'!$K$12*((RAND()+RAND()+RAND()+RAND()+RAND()+RAND()+RAND()+RAND()+RAND()+RAND()+RAND()+RAND())-6))-1)+S$15)</x:f>
        <x:v>6663452.821908145</x:v>
      </x:c>
      <x:c r="T369" s="97" t="n">
        <x:f>MAX(0,S369*(1+EXP((LN(1+'Monte Carlo'!$K$10)-0.5*'Monte Carlo'!$K$12^2)+'Monte Carlo'!$K$12*((RAND()+RAND()+RAND()+RAND()+RAND()+RAND()+RAND()+RAND()+RAND()+RAND()+RAND()+RAND())-6))-1)+T$15)</x:f>
        <x:v>7125741.768570613</x:v>
      </x:c>
      <x:c r="U369" s="97" t="n">
        <x:f>MAX(0,T369*(1+EXP((LN(1+'Monte Carlo'!$K$10)-0.5*'Monte Carlo'!$K$12^2)+'Monte Carlo'!$K$12*((RAND()+RAND()+RAND()+RAND()+RAND()+RAND()+RAND()+RAND()+RAND()+RAND()+RAND()+RAND())-6))-1)+U$15)</x:f>
        <x:v>7261333.495982792</x:v>
      </x:c>
      <x:c r="V369" s="97" t="n">
        <x:f>MAX(0,U369*(1+EXP((LN(1+'Monte Carlo'!$K$10)-0.5*'Monte Carlo'!$K$12^2)+'Monte Carlo'!$K$12*((RAND()+RAND()+RAND()+RAND()+RAND()+RAND()+RAND()+RAND()+RAND()+RAND()+RAND()+RAND())-6))-1)+V$15)</x:f>
        <x:v>6029606.796838033</x:v>
      </x:c>
      <x:c r="W369" s="97" t="n">
        <x:f>MAX(0,V369*(1+EXP((LN(1+'Monte Carlo'!$K$10)-0.5*'Monte Carlo'!$K$12^2)+'Monte Carlo'!$K$12*((RAND()+RAND()+RAND()+RAND()+RAND()+RAND()+RAND()+RAND()+RAND()+RAND()+RAND()+RAND())-6))-1)+W$15)</x:f>
        <x:v>5236337.062856155</x:v>
      </x:c>
      <x:c r="X369" s="97" t="n">
        <x:f>MAX(0,W369*(1+EXP((LN(1+'Monte Carlo'!$K$10)-0.5*'Monte Carlo'!$K$12^2)+'Monte Carlo'!$K$12*((RAND()+RAND()+RAND()+RAND()+RAND()+RAND()+RAND()+RAND()+RAND()+RAND()+RAND()+RAND())-6))-1)+X$15)</x:f>
        <x:v>6221846.271164457</x:v>
      </x:c>
      <x:c r="Y369" s="97" t="n">
        <x:f>MAX(0,X369*(1+EXP((LN(1+'Monte Carlo'!$K$10)-0.5*'Monte Carlo'!$K$12^2)+'Monte Carlo'!$K$12*((RAND()+RAND()+RAND()+RAND()+RAND()+RAND()+RAND()+RAND()+RAND()+RAND()+RAND()+RAND())-6))-1)+Y$15)</x:f>
        <x:v>6624780.651056747</x:v>
      </x:c>
      <x:c r="Z369" s="97" t="n">
        <x:f>MAX(0,Y369*(1+EXP((LN(1+'Monte Carlo'!$K$10)-0.5*'Monte Carlo'!$K$12^2)+'Monte Carlo'!$K$12*((RAND()+RAND()+RAND()+RAND()+RAND()+RAND()+RAND()+RAND()+RAND()+RAND()+RAND()+RAND())-6))-1)+Z$15)</x:f>
        <x:v>7453527.78145458</x:v>
      </x:c>
      <x:c r="AA369" s="97" t="n">
        <x:f>MAX(0,Z369*(1+EXP((LN(1+'Monte Carlo'!$K$10)-0.5*'Monte Carlo'!$K$12^2)+'Monte Carlo'!$K$12*((RAND()+RAND()+RAND()+RAND()+RAND()+RAND()+RAND()+RAND()+RAND()+RAND()+RAND()+RAND())-6))-1)+AA$15)</x:f>
        <x:v>7693090.047811389</x:v>
      </x:c>
      <x:c r="AB369" s="97" t="n">
        <x:f>MAX(0,AA369*(1+EXP((LN(1+'Monte Carlo'!$K$10)-0.5*'Monte Carlo'!$K$12^2)+'Monte Carlo'!$K$12*((RAND()+RAND()+RAND()+RAND()+RAND()+RAND()+RAND()+RAND()+RAND()+RAND()+RAND()+RAND())-6))-1)+AB$15)</x:f>
        <x:v>8023947.76811875</x:v>
      </x:c>
      <x:c r="AC369" s="97" t="n">
        <x:f>MAX(0,AB369*(1+EXP((LN(1+'Monte Carlo'!$K$10)-0.5*'Monte Carlo'!$K$12^2)+'Monte Carlo'!$K$12*((RAND()+RAND()+RAND()+RAND()+RAND()+RAND()+RAND()+RAND()+RAND()+RAND()+RAND()+RAND())-6))-1)+AC$15)</x:f>
        <x:v>9514116.202734245</x:v>
      </x:c>
      <x:c r="AD369" s="97" t="n">
        <x:f>MAX(0,AC369*(1+EXP((LN(1+'Monte Carlo'!$K$10)-0.5*'Monte Carlo'!$K$12^2)+'Monte Carlo'!$K$12*((RAND()+RAND()+RAND()+RAND()+RAND()+RAND()+RAND()+RAND()+RAND()+RAND()+RAND()+RAND())-6))-1)+AD$15)</x:f>
        <x:v>11810145.122014992</x:v>
      </x:c>
      <x:c r="AE369" s="97" t="n">
        <x:f>MAX(0,AD369*(1+EXP((LN(1+'Monte Carlo'!$K$10)-0.5*'Monte Carlo'!$K$12^2)+'Monte Carlo'!$K$12*((RAND()+RAND()+RAND()+RAND()+RAND()+RAND()+RAND()+RAND()+RAND()+RAND()+RAND()+RAND())-6))-1)+AE$15)</x:f>
        <x:v>12271543.06055914</x:v>
      </x:c>
      <x:c r="AF369" s="97" t="n">
        <x:f>MAX(0,AE369*(1+EXP((LN(1+'Monte Carlo'!$K$10)-0.5*'Monte Carlo'!$K$12^2)+'Monte Carlo'!$K$12*((RAND()+RAND()+RAND()+RAND()+RAND()+RAND()+RAND()+RAND()+RAND()+RAND()+RAND()+RAND())-6))-1)+AF$15)</x:f>
        <x:v>13073767.114378853</x:v>
      </x:c>
      <x:c r="AG369" s="97">
        <x:f t="shared" si="7"/>
        <x:v>1029031.25</x:v>
      </x:c>
    </x:row>
    <x:row r="370">
      <x:c r="A370" s="93">
        <x:v>349</x:v>
      </x:c>
      <x:c r="B370" s="97" t="n">
        <x:f>IF(AND(UPPER('Monte Carlo'!$K$4)="YES",'Monte Carlo'!$K$5&gt;0),'Monte Carlo'!$K$13,Liquidity_30Y!$C$14)</x:f>
        <x:v>1029031.25</x:v>
      </x:c>
      <x:c r="C370" s="97" t="n">
        <x:f>MAX(0,B370*(1+EXP((LN(1+'Monte Carlo'!$K$10)-0.5*'Monte Carlo'!$K$12^2)+'Monte Carlo'!$K$12*((RAND()+RAND()+RAND()+RAND()+RAND()+RAND()+RAND()+RAND()+RAND()+RAND()+RAND()+RAND())-6))-1)+C$15)</x:f>
        <x:v>1191808.2287647473</x:v>
      </x:c>
      <x:c r="D370" s="97" t="n">
        <x:f>MAX(0,C370*(1+EXP((LN(1+'Monte Carlo'!$K$10)-0.5*'Monte Carlo'!$K$12^2)+'Monte Carlo'!$K$12*((RAND()+RAND()+RAND()+RAND()+RAND()+RAND()+RAND()+RAND()+RAND()+RAND()+RAND()+RAND())-6))-1)+D$15)</x:f>
        <x:v>1147670.0926163113</x:v>
      </x:c>
      <x:c r="E370" s="97" t="n">
        <x:f>MAX(0,D370*(1+EXP((LN(1+'Monte Carlo'!$K$10)-0.5*'Monte Carlo'!$K$12^2)+'Monte Carlo'!$K$12*((RAND()+RAND()+RAND()+RAND()+RAND()+RAND()+RAND()+RAND()+RAND()+RAND()+RAND()+RAND())-6))-1)+E$15)</x:f>
        <x:v>1327726.5728666717</x:v>
      </x:c>
      <x:c r="F370" s="97" t="n">
        <x:f>MAX(0,E370*(1+EXP((LN(1+'Monte Carlo'!$K$10)-0.5*'Monte Carlo'!$K$12^2)+'Monte Carlo'!$K$12*((RAND()+RAND()+RAND()+RAND()+RAND()+RAND()+RAND()+RAND()+RAND()+RAND()+RAND()+RAND())-6))-1)+F$15)</x:f>
        <x:v>1589150.7226256626</x:v>
      </x:c>
      <x:c r="G370" s="97" t="n">
        <x:f>MAX(0,F370*(1+EXP((LN(1+'Monte Carlo'!$K$10)-0.5*'Monte Carlo'!$K$12^2)+'Monte Carlo'!$K$12*((RAND()+RAND()+RAND()+RAND()+RAND()+RAND()+RAND()+RAND()+RAND()+RAND()+RAND()+RAND())-6))-1)+G$15)</x:f>
        <x:v>1679313.7585599031</x:v>
      </x:c>
      <x:c r="H370" s="97" t="n">
        <x:f>MAX(0,G370*(1+EXP((LN(1+'Monte Carlo'!$K$10)-0.5*'Monte Carlo'!$K$12^2)+'Monte Carlo'!$K$12*((RAND()+RAND()+RAND()+RAND()+RAND()+RAND()+RAND()+RAND()+RAND()+RAND()+RAND()+RAND())-6))-1)+H$15)</x:f>
        <x:v>1379033.1501736715</x:v>
      </x:c>
      <x:c r="I370" s="97" t="n">
        <x:f>MAX(0,H370*(1+EXP((LN(1+'Monte Carlo'!$K$10)-0.5*'Monte Carlo'!$K$12^2)+'Monte Carlo'!$K$12*((RAND()+RAND()+RAND()+RAND()+RAND()+RAND()+RAND()+RAND()+RAND()+RAND()+RAND()+RAND())-6))-1)+I$15)</x:f>
        <x:v>1349772.3104878676</x:v>
      </x:c>
      <x:c r="J370" s="97" t="n">
        <x:f>MAX(0,I370*(1+EXP((LN(1+'Monte Carlo'!$K$10)-0.5*'Monte Carlo'!$K$12^2)+'Monte Carlo'!$K$12*((RAND()+RAND()+RAND()+RAND()+RAND()+RAND()+RAND()+RAND()+RAND()+RAND()+RAND()+RAND())-6))-1)+J$15)</x:f>
        <x:v>1198024.2781130434</x:v>
      </x:c>
      <x:c r="K370" s="97" t="n">
        <x:f>MAX(0,J370*(1+EXP((LN(1+'Monte Carlo'!$K$10)-0.5*'Monte Carlo'!$K$12^2)+'Monte Carlo'!$K$12*((RAND()+RAND()+RAND()+RAND()+RAND()+RAND()+RAND()+RAND()+RAND()+RAND()+RAND()+RAND())-6))-1)+K$15)</x:f>
        <x:v>1395654.5435180643</x:v>
      </x:c>
      <x:c r="L370" s="97" t="n">
        <x:f>MAX(0,K370*(1+EXP((LN(1+'Monte Carlo'!$K$10)-0.5*'Monte Carlo'!$K$12^2)+'Monte Carlo'!$K$12*((RAND()+RAND()+RAND()+RAND()+RAND()+RAND()+RAND()+RAND()+RAND()+RAND()+RAND()+RAND())-6))-1)+L$15)</x:f>
        <x:v>1382585.904531107</x:v>
      </x:c>
      <x:c r="M370" s="97" t="n">
        <x:f>MAX(0,L370*(1+EXP((LN(1+'Monte Carlo'!$K$10)-0.5*'Monte Carlo'!$K$12^2)+'Monte Carlo'!$K$12*((RAND()+RAND()+RAND()+RAND()+RAND()+RAND()+RAND()+RAND()+RAND()+RAND()+RAND()+RAND())-6))-1)+M$15)</x:f>
        <x:v>1190595.5274548735</x:v>
      </x:c>
      <x:c r="N370" s="97" t="n">
        <x:f>MAX(0,M370*(1+EXP((LN(1+'Monte Carlo'!$K$10)-0.5*'Monte Carlo'!$K$12^2)+'Monte Carlo'!$K$12*((RAND()+RAND()+RAND()+RAND()+RAND()+RAND()+RAND()+RAND()+RAND()+RAND()+RAND()+RAND())-6))-1)+N$15)</x:f>
        <x:v>1480982.0061358816</x:v>
      </x:c>
      <x:c r="O370" s="97" t="n">
        <x:f>MAX(0,N370*(1+EXP((LN(1+'Monte Carlo'!$K$10)-0.5*'Monte Carlo'!$K$12^2)+'Monte Carlo'!$K$12*((RAND()+RAND()+RAND()+RAND()+RAND()+RAND()+RAND()+RAND()+RAND()+RAND()+RAND()+RAND())-6))-1)+O$15)</x:f>
        <x:v>1823899.6847454333</x:v>
      </x:c>
      <x:c r="P370" s="97" t="n">
        <x:f>MAX(0,O370*(1+EXP((LN(1+'Monte Carlo'!$K$10)-0.5*'Monte Carlo'!$K$12^2)+'Monte Carlo'!$K$12*((RAND()+RAND()+RAND()+RAND()+RAND()+RAND()+RAND()+RAND()+RAND()+RAND()+RAND()+RAND())-6))-1)+P$15)</x:f>
        <x:v>1833714.212232126</x:v>
      </x:c>
      <x:c r="Q370" s="97" t="n">
        <x:f>MAX(0,P370*(1+EXP((LN(1+'Monte Carlo'!$K$10)-0.5*'Monte Carlo'!$K$12^2)+'Monte Carlo'!$K$12*((RAND()+RAND()+RAND()+RAND()+RAND()+RAND()+RAND()+RAND()+RAND()+RAND()+RAND()+RAND())-6))-1)+Q$15)</x:f>
        <x:v>1885990.7306124088</x:v>
      </x:c>
      <x:c r="R370" s="97" t="n">
        <x:f>MAX(0,Q370*(1+EXP((LN(1+'Monte Carlo'!$K$10)-0.5*'Monte Carlo'!$K$12^2)+'Monte Carlo'!$K$12*((RAND()+RAND()+RAND()+RAND()+RAND()+RAND()+RAND()+RAND()+RAND()+RAND()+RAND()+RAND())-6))-1)+R$15)</x:f>
        <x:v>2303591.043634278</x:v>
      </x:c>
      <x:c r="S370" s="97" t="n">
        <x:f>MAX(0,R370*(1+EXP((LN(1+'Monte Carlo'!$K$10)-0.5*'Monte Carlo'!$K$12^2)+'Monte Carlo'!$K$12*((RAND()+RAND()+RAND()+RAND()+RAND()+RAND()+RAND()+RAND()+RAND()+RAND()+RAND()+RAND())-6))-1)+S$15)</x:f>
        <x:v>2031955.2302689373</x:v>
      </x:c>
      <x:c r="T370" s="97" t="n">
        <x:f>MAX(0,S370*(1+EXP((LN(1+'Monte Carlo'!$K$10)-0.5*'Monte Carlo'!$K$12^2)+'Monte Carlo'!$K$12*((RAND()+RAND()+RAND()+RAND()+RAND()+RAND()+RAND()+RAND()+RAND()+RAND()+RAND()+RAND())-6))-1)+T$15)</x:f>
        <x:v>1808073.5762216956</x:v>
      </x:c>
      <x:c r="U370" s="97" t="n">
        <x:f>MAX(0,T370*(1+EXP((LN(1+'Monte Carlo'!$K$10)-0.5*'Monte Carlo'!$K$12^2)+'Monte Carlo'!$K$12*((RAND()+RAND()+RAND()+RAND()+RAND()+RAND()+RAND()+RAND()+RAND()+RAND()+RAND()+RAND())-6))-1)+U$15)</x:f>
        <x:v>2000684.7139930164</x:v>
      </x:c>
      <x:c r="V370" s="97" t="n">
        <x:f>MAX(0,U370*(1+EXP((LN(1+'Monte Carlo'!$K$10)-0.5*'Monte Carlo'!$K$12^2)+'Monte Carlo'!$K$12*((RAND()+RAND()+RAND()+RAND()+RAND()+RAND()+RAND()+RAND()+RAND()+RAND()+RAND()+RAND())-6))-1)+V$15)</x:f>
        <x:v>2159907.065800318</x:v>
      </x:c>
      <x:c r="W370" s="97" t="n">
        <x:f>MAX(0,V370*(1+EXP((LN(1+'Monte Carlo'!$K$10)-0.5*'Monte Carlo'!$K$12^2)+'Monte Carlo'!$K$12*((RAND()+RAND()+RAND()+RAND()+RAND()+RAND()+RAND()+RAND()+RAND()+RAND()+RAND()+RAND())-6))-1)+W$15)</x:f>
        <x:v>2384601.3623654963</x:v>
      </x:c>
      <x:c r="X370" s="97" t="n">
        <x:f>MAX(0,W370*(1+EXP((LN(1+'Monte Carlo'!$K$10)-0.5*'Monte Carlo'!$K$12^2)+'Monte Carlo'!$K$12*((RAND()+RAND()+RAND()+RAND()+RAND()+RAND()+RAND()+RAND()+RAND()+RAND()+RAND()+RAND())-6))-1)+X$15)</x:f>
        <x:v>2136652.706225424</x:v>
      </x:c>
      <x:c r="Y370" s="97" t="n">
        <x:f>MAX(0,X370*(1+EXP((LN(1+'Monte Carlo'!$K$10)-0.5*'Monte Carlo'!$K$12^2)+'Monte Carlo'!$K$12*((RAND()+RAND()+RAND()+RAND()+RAND()+RAND()+RAND()+RAND()+RAND()+RAND()+RAND()+RAND())-6))-1)+Y$15)</x:f>
        <x:v>2244251.5657130056</x:v>
      </x:c>
      <x:c r="Z370" s="97" t="n">
        <x:f>MAX(0,Y370*(1+EXP((LN(1+'Monte Carlo'!$K$10)-0.5*'Monte Carlo'!$K$12^2)+'Monte Carlo'!$K$12*((RAND()+RAND()+RAND()+RAND()+RAND()+RAND()+RAND()+RAND()+RAND()+RAND()+RAND()+RAND())-6))-1)+Z$15)</x:f>
        <x:v>2820573.1524670324</x:v>
      </x:c>
      <x:c r="AA370" s="97" t="n">
        <x:f>MAX(0,Z370*(1+EXP((LN(1+'Monte Carlo'!$K$10)-0.5*'Monte Carlo'!$K$12^2)+'Monte Carlo'!$K$12*((RAND()+RAND()+RAND()+RAND()+RAND()+RAND()+RAND()+RAND()+RAND()+RAND()+RAND()+RAND())-6))-1)+AA$15)</x:f>
        <x:v>2479590.9637466185</x:v>
      </x:c>
      <x:c r="AB370" s="97" t="n">
        <x:f>MAX(0,AA370*(1+EXP((LN(1+'Monte Carlo'!$K$10)-0.5*'Monte Carlo'!$K$12^2)+'Monte Carlo'!$K$12*((RAND()+RAND()+RAND()+RAND()+RAND()+RAND()+RAND()+RAND()+RAND()+RAND()+RAND()+RAND())-6))-1)+AB$15)</x:f>
        <x:v>2377313.0485155946</x:v>
      </x:c>
      <x:c r="AC370" s="97" t="n">
        <x:f>MAX(0,AB370*(1+EXP((LN(1+'Monte Carlo'!$K$10)-0.5*'Monte Carlo'!$K$12^2)+'Monte Carlo'!$K$12*((RAND()+RAND()+RAND()+RAND()+RAND()+RAND()+RAND()+RAND()+RAND()+RAND()+RAND()+RAND())-6))-1)+AC$15)</x:f>
        <x:v>2125827.2161096167</x:v>
      </x:c>
      <x:c r="AD370" s="97" t="n">
        <x:f>MAX(0,AC370*(1+EXP((LN(1+'Monte Carlo'!$K$10)-0.5*'Monte Carlo'!$K$12^2)+'Monte Carlo'!$K$12*((RAND()+RAND()+RAND()+RAND()+RAND()+RAND()+RAND()+RAND()+RAND()+RAND()+RAND()+RAND())-6))-1)+AD$15)</x:f>
        <x:v>2145852.759028979</x:v>
      </x:c>
      <x:c r="AE370" s="97" t="n">
        <x:f>MAX(0,AD370*(1+EXP((LN(1+'Monte Carlo'!$K$10)-0.5*'Monte Carlo'!$K$12^2)+'Monte Carlo'!$K$12*((RAND()+RAND()+RAND()+RAND()+RAND()+RAND()+RAND()+RAND()+RAND()+RAND()+RAND()+RAND())-6))-1)+AE$15)</x:f>
        <x:v>2299688.3211171604</x:v>
      </x:c>
      <x:c r="AF370" s="97" t="n">
        <x:f>MAX(0,AE370*(1+EXP((LN(1+'Monte Carlo'!$K$10)-0.5*'Monte Carlo'!$K$12^2)+'Monte Carlo'!$K$12*((RAND()+RAND()+RAND()+RAND()+RAND()+RAND()+RAND()+RAND()+RAND()+RAND()+RAND()+RAND())-6))-1)+AF$15)</x:f>
        <x:v>1941576.762517798</x:v>
      </x:c>
      <x:c r="AG370" s="97">
        <x:f t="shared" si="7"/>
        <x:v>811475.6115606901</x:v>
      </x:c>
    </x:row>
    <x:row r="371">
      <x:c r="A371" s="93">
        <x:v>350</x:v>
      </x:c>
      <x:c r="B371" s="97" t="n">
        <x:f>IF(AND(UPPER('Monte Carlo'!$K$4)="YES",'Monte Carlo'!$K$5&gt;0),'Monte Carlo'!$K$13,Liquidity_30Y!$C$14)</x:f>
        <x:v>1029031.25</x:v>
      </x:c>
      <x:c r="C371" s="97" t="n">
        <x:f>MAX(0,B371*(1+EXP((LN(1+'Monte Carlo'!$K$10)-0.5*'Monte Carlo'!$K$12^2)+'Monte Carlo'!$K$12*((RAND()+RAND()+RAND()+RAND()+RAND()+RAND()+RAND()+RAND()+RAND()+RAND()+RAND()+RAND())-6))-1)+C$15)</x:f>
        <x:v>863997.5547674353</x:v>
      </x:c>
      <x:c r="D371" s="97" t="n">
        <x:f>MAX(0,C371*(1+EXP((LN(1+'Monte Carlo'!$K$10)-0.5*'Monte Carlo'!$K$12^2)+'Monte Carlo'!$K$12*((RAND()+RAND()+RAND()+RAND()+RAND()+RAND()+RAND()+RAND()+RAND()+RAND()+RAND()+RAND())-6))-1)+D$15)</x:f>
        <x:v>890717.2385689938</x:v>
      </x:c>
      <x:c r="E371" s="97" t="n">
        <x:f>MAX(0,D371*(1+EXP((LN(1+'Monte Carlo'!$K$10)-0.5*'Monte Carlo'!$K$12^2)+'Monte Carlo'!$K$12*((RAND()+RAND()+RAND()+RAND()+RAND()+RAND()+RAND()+RAND()+RAND()+RAND()+RAND()+RAND())-6))-1)+E$15)</x:f>
        <x:v>842381.9844959918</x:v>
      </x:c>
      <x:c r="F371" s="97" t="n">
        <x:f>MAX(0,E371*(1+EXP((LN(1+'Monte Carlo'!$K$10)-0.5*'Monte Carlo'!$K$12^2)+'Monte Carlo'!$K$12*((RAND()+RAND()+RAND()+RAND()+RAND()+RAND()+RAND()+RAND()+RAND()+RAND()+RAND()+RAND())-6))-1)+F$15)</x:f>
        <x:v>1175234.3757154217</x:v>
      </x:c>
      <x:c r="G371" s="97" t="n">
        <x:f>MAX(0,F371*(1+EXP((LN(1+'Monte Carlo'!$K$10)-0.5*'Monte Carlo'!$K$12^2)+'Monte Carlo'!$K$12*((RAND()+RAND()+RAND()+RAND()+RAND()+RAND()+RAND()+RAND()+RAND()+RAND()+RAND()+RAND())-6))-1)+G$15)</x:f>
        <x:v>887917.852131041</x:v>
      </x:c>
      <x:c r="H371" s="97" t="n">
        <x:f>MAX(0,G371*(1+EXP((LN(1+'Monte Carlo'!$K$10)-0.5*'Monte Carlo'!$K$12^2)+'Monte Carlo'!$K$12*((RAND()+RAND()+RAND()+RAND()+RAND()+RAND()+RAND()+RAND()+RAND()+RAND()+RAND()+RAND())-6))-1)+H$15)</x:f>
        <x:v>1008651.1702143276</x:v>
      </x:c>
      <x:c r="I371" s="97" t="n">
        <x:f>MAX(0,H371*(1+EXP((LN(1+'Monte Carlo'!$K$10)-0.5*'Monte Carlo'!$K$12^2)+'Monte Carlo'!$K$12*((RAND()+RAND()+RAND()+RAND()+RAND()+RAND()+RAND()+RAND()+RAND()+RAND()+RAND()+RAND())-6))-1)+I$15)</x:f>
        <x:v>1083619.412571724</x:v>
      </x:c>
      <x:c r="J371" s="97" t="n">
        <x:f>MAX(0,I371*(1+EXP((LN(1+'Monte Carlo'!$K$10)-0.5*'Monte Carlo'!$K$12^2)+'Monte Carlo'!$K$12*((RAND()+RAND()+RAND()+RAND()+RAND()+RAND()+RAND()+RAND()+RAND()+RAND()+RAND()+RAND())-6))-1)+J$15)</x:f>
        <x:v>1062534.1908003287</x:v>
      </x:c>
      <x:c r="K371" s="97" t="n">
        <x:f>MAX(0,J371*(1+EXP((LN(1+'Monte Carlo'!$K$10)-0.5*'Monte Carlo'!$K$12^2)+'Monte Carlo'!$K$12*((RAND()+RAND()+RAND()+RAND()+RAND()+RAND()+RAND()+RAND()+RAND()+RAND()+RAND()+RAND())-6))-1)+K$15)</x:f>
        <x:v>942832.0499488441</x:v>
      </x:c>
      <x:c r="L371" s="97" t="n">
        <x:f>MAX(0,K371*(1+EXP((LN(1+'Monte Carlo'!$K$10)-0.5*'Monte Carlo'!$K$12^2)+'Monte Carlo'!$K$12*((RAND()+RAND()+RAND()+RAND()+RAND()+RAND()+RAND()+RAND()+RAND()+RAND()+RAND()+RAND())-6))-1)+L$15)</x:f>
        <x:v>879232.0187719413</x:v>
      </x:c>
      <x:c r="M371" s="97" t="n">
        <x:f>MAX(0,L371*(1+EXP((LN(1+'Monte Carlo'!$K$10)-0.5*'Monte Carlo'!$K$12^2)+'Monte Carlo'!$K$12*((RAND()+RAND()+RAND()+RAND()+RAND()+RAND()+RAND()+RAND()+RAND()+RAND()+RAND()+RAND())-6))-1)+M$15)</x:f>
        <x:v>986145.5896151923</x:v>
      </x:c>
      <x:c r="N371" s="97" t="n">
        <x:f>MAX(0,M371*(1+EXP((LN(1+'Monte Carlo'!$K$10)-0.5*'Monte Carlo'!$K$12^2)+'Monte Carlo'!$K$12*((RAND()+RAND()+RAND()+RAND()+RAND()+RAND()+RAND()+RAND()+RAND()+RAND()+RAND()+RAND())-6))-1)+N$15)</x:f>
        <x:v>1006212.9423337656</x:v>
      </x:c>
      <x:c r="O371" s="97" t="n">
        <x:f>MAX(0,N371*(1+EXP((LN(1+'Monte Carlo'!$K$10)-0.5*'Monte Carlo'!$K$12^2)+'Monte Carlo'!$K$12*((RAND()+RAND()+RAND()+RAND()+RAND()+RAND()+RAND()+RAND()+RAND()+RAND()+RAND()+RAND())-6))-1)+O$15)</x:f>
        <x:v>994114.9117569302</x:v>
      </x:c>
      <x:c r="P371" s="97" t="n">
        <x:f>MAX(0,O371*(1+EXP((LN(1+'Monte Carlo'!$K$10)-0.5*'Monte Carlo'!$K$12^2)+'Monte Carlo'!$K$12*((RAND()+RAND()+RAND()+RAND()+RAND()+RAND()+RAND()+RAND()+RAND()+RAND()+RAND()+RAND())-6))-1)+P$15)</x:f>
        <x:v>1127315.2104627911</x:v>
      </x:c>
      <x:c r="Q371" s="97" t="n">
        <x:f>MAX(0,P371*(1+EXP((LN(1+'Monte Carlo'!$K$10)-0.5*'Monte Carlo'!$K$12^2)+'Monte Carlo'!$K$12*((RAND()+RAND()+RAND()+RAND()+RAND()+RAND()+RAND()+RAND()+RAND()+RAND()+RAND()+RAND())-6))-1)+Q$15)</x:f>
        <x:v>1332217.1803946262</x:v>
      </x:c>
      <x:c r="R371" s="97" t="n">
        <x:f>MAX(0,Q371*(1+EXP((LN(1+'Monte Carlo'!$K$10)-0.5*'Monte Carlo'!$K$12^2)+'Monte Carlo'!$K$12*((RAND()+RAND()+RAND()+RAND()+RAND()+RAND()+RAND()+RAND()+RAND()+RAND()+RAND()+RAND())-6))-1)+R$15)</x:f>
        <x:v>1277717.982696391</x:v>
      </x:c>
      <x:c r="S371" s="97" t="n">
        <x:f>MAX(0,R371*(1+EXP((LN(1+'Monte Carlo'!$K$10)-0.5*'Monte Carlo'!$K$12^2)+'Monte Carlo'!$K$12*((RAND()+RAND()+RAND()+RAND()+RAND()+RAND()+RAND()+RAND()+RAND()+RAND()+RAND()+RAND())-6))-1)+S$15)</x:f>
        <x:v>1594987.1819317467</x:v>
      </x:c>
      <x:c r="T371" s="97" t="n">
        <x:f>MAX(0,S371*(1+EXP((LN(1+'Monte Carlo'!$K$10)-0.5*'Monte Carlo'!$K$12^2)+'Monte Carlo'!$K$12*((RAND()+RAND()+RAND()+RAND()+RAND()+RAND()+RAND()+RAND()+RAND()+RAND()+RAND()+RAND())-6))-1)+T$15)</x:f>
        <x:v>1625506.603283784</x:v>
      </x:c>
      <x:c r="U371" s="97" t="n">
        <x:f>MAX(0,T371*(1+EXP((LN(1+'Monte Carlo'!$K$10)-0.5*'Monte Carlo'!$K$12^2)+'Monte Carlo'!$K$12*((RAND()+RAND()+RAND()+RAND()+RAND()+RAND()+RAND()+RAND()+RAND()+RAND()+RAND()+RAND())-6))-1)+U$15)</x:f>
        <x:v>2205988.2135910117</x:v>
      </x:c>
      <x:c r="V371" s="97" t="n">
        <x:f>MAX(0,U371*(1+EXP((LN(1+'Monte Carlo'!$K$10)-0.5*'Monte Carlo'!$K$12^2)+'Monte Carlo'!$K$12*((RAND()+RAND()+RAND()+RAND()+RAND()+RAND()+RAND()+RAND()+RAND()+RAND()+RAND()+RAND())-6))-1)+V$15)</x:f>
        <x:v>2437352.688374842</x:v>
      </x:c>
      <x:c r="W371" s="97" t="n">
        <x:f>MAX(0,V371*(1+EXP((LN(1+'Monte Carlo'!$K$10)-0.5*'Monte Carlo'!$K$12^2)+'Monte Carlo'!$K$12*((RAND()+RAND()+RAND()+RAND()+RAND()+RAND()+RAND()+RAND()+RAND()+RAND()+RAND()+RAND())-6))-1)+W$15)</x:f>
        <x:v>2911476.201928178</x:v>
      </x:c>
      <x:c r="X371" s="97" t="n">
        <x:f>MAX(0,W371*(1+EXP((LN(1+'Monte Carlo'!$K$10)-0.5*'Monte Carlo'!$K$12^2)+'Monte Carlo'!$K$12*((RAND()+RAND()+RAND()+RAND()+RAND()+RAND()+RAND()+RAND()+RAND()+RAND()+RAND()+RAND())-6))-1)+X$15)</x:f>
        <x:v>2936630.1275761826</x:v>
      </x:c>
      <x:c r="Y371" s="97" t="n">
        <x:f>MAX(0,X371*(1+EXP((LN(1+'Monte Carlo'!$K$10)-0.5*'Monte Carlo'!$K$12^2)+'Monte Carlo'!$K$12*((RAND()+RAND()+RAND()+RAND()+RAND()+RAND()+RAND()+RAND()+RAND()+RAND()+RAND()+RAND())-6))-1)+Y$15)</x:f>
        <x:v>3655024.0240989584</x:v>
      </x:c>
      <x:c r="Z371" s="97" t="n">
        <x:f>MAX(0,Y371*(1+EXP((LN(1+'Monte Carlo'!$K$10)-0.5*'Monte Carlo'!$K$12^2)+'Monte Carlo'!$K$12*((RAND()+RAND()+RAND()+RAND()+RAND()+RAND()+RAND()+RAND()+RAND()+RAND()+RAND()+RAND())-6))-1)+Z$15)</x:f>
        <x:v>4137712.0679261973</x:v>
      </x:c>
      <x:c r="AA371" s="97" t="n">
        <x:f>MAX(0,Z371*(1+EXP((LN(1+'Monte Carlo'!$K$10)-0.5*'Monte Carlo'!$K$12^2)+'Monte Carlo'!$K$12*((RAND()+RAND()+RAND()+RAND()+RAND()+RAND()+RAND()+RAND()+RAND()+RAND()+RAND()+RAND())-6))-1)+AA$15)</x:f>
        <x:v>3901414.506219373</x:v>
      </x:c>
      <x:c r="AB371" s="97" t="n">
        <x:f>MAX(0,AA371*(1+EXP((LN(1+'Monte Carlo'!$K$10)-0.5*'Monte Carlo'!$K$12^2)+'Monte Carlo'!$K$12*((RAND()+RAND()+RAND()+RAND()+RAND()+RAND()+RAND()+RAND()+RAND()+RAND()+RAND()+RAND())-6))-1)+AB$15)</x:f>
        <x:v>4511731.492427901</x:v>
      </x:c>
      <x:c r="AC371" s="97" t="n">
        <x:f>MAX(0,AB371*(1+EXP((LN(1+'Monte Carlo'!$K$10)-0.5*'Monte Carlo'!$K$12^2)+'Monte Carlo'!$K$12*((RAND()+RAND()+RAND()+RAND()+RAND()+RAND()+RAND()+RAND()+RAND()+RAND()+RAND()+RAND())-6))-1)+AC$15)</x:f>
        <x:v>5502309.652494528</x:v>
      </x:c>
      <x:c r="AD371" s="97" t="n">
        <x:f>MAX(0,AC371*(1+EXP((LN(1+'Monte Carlo'!$K$10)-0.5*'Monte Carlo'!$K$12^2)+'Monte Carlo'!$K$12*((RAND()+RAND()+RAND()+RAND()+RAND()+RAND()+RAND()+RAND()+RAND()+RAND()+RAND()+RAND())-6))-1)+AD$15)</x:f>
        <x:v>5216607.158177443</x:v>
      </x:c>
      <x:c r="AE371" s="97" t="n">
        <x:f>MAX(0,AD371*(1+EXP((LN(1+'Monte Carlo'!$K$10)-0.5*'Monte Carlo'!$K$12^2)+'Monte Carlo'!$K$12*((RAND()+RAND()+RAND()+RAND()+RAND()+RAND()+RAND()+RAND()+RAND()+RAND()+RAND()+RAND())-6))-1)+AE$15)</x:f>
        <x:v>6216031.9695629375</x:v>
      </x:c>
      <x:c r="AF371" s="97" t="n">
        <x:f>MAX(0,AE371*(1+EXP((LN(1+'Monte Carlo'!$K$10)-0.5*'Monte Carlo'!$K$12^2)+'Monte Carlo'!$K$12*((RAND()+RAND()+RAND()+RAND()+RAND()+RAND()+RAND()+RAND()+RAND()+RAND()+RAND()+RAND())-6))-1)+AF$15)</x:f>
        <x:v>7086047.194978735</x:v>
      </x:c>
      <x:c r="AG371" s="97">
        <x:f t="shared" si="7"/>
        <x:v>999163.61282232101</x:v>
      </x:c>
    </x:row>
    <x:row r="372">
      <x:c r="A372" s="93">
        <x:v>351</x:v>
      </x:c>
      <x:c r="B372" s="97" t="n">
        <x:f>IF(AND(UPPER('Monte Carlo'!$K$4)="YES",'Monte Carlo'!$K$5&gt;0),'Monte Carlo'!$K$13,Liquidity_30Y!$C$14)</x:f>
        <x:v>1029031.25</x:v>
      </x:c>
      <x:c r="C372" s="97" t="n">
        <x:f>MAX(0,B372*(1+EXP((LN(1+'Monte Carlo'!$K$10)-0.5*'Monte Carlo'!$K$12^2)+'Monte Carlo'!$K$12*((RAND()+RAND()+RAND()+RAND()+RAND()+RAND()+RAND()+RAND()+RAND()+RAND()+RAND()+RAND())-6))-1)+C$15)</x:f>
        <x:v>1271041.83555198</x:v>
      </x:c>
      <x:c r="D372" s="97" t="n">
        <x:f>MAX(0,C372*(1+EXP((LN(1+'Monte Carlo'!$K$10)-0.5*'Monte Carlo'!$K$12^2)+'Monte Carlo'!$K$12*((RAND()+RAND()+RAND()+RAND()+RAND()+RAND()+RAND()+RAND()+RAND()+RAND()+RAND()+RAND())-6))-1)+D$15)</x:f>
        <x:v>1591399.9212804923</x:v>
      </x:c>
      <x:c r="E372" s="97" t="n">
        <x:f>MAX(0,D372*(1+EXP((LN(1+'Monte Carlo'!$K$10)-0.5*'Monte Carlo'!$K$12^2)+'Monte Carlo'!$K$12*((RAND()+RAND()+RAND()+RAND()+RAND()+RAND()+RAND()+RAND()+RAND()+RAND()+RAND()+RAND())-6))-1)+E$15)</x:f>
        <x:v>1715909.494631517</x:v>
      </x:c>
      <x:c r="F372" s="97" t="n">
        <x:f>MAX(0,E372*(1+EXP((LN(1+'Monte Carlo'!$K$10)-0.5*'Monte Carlo'!$K$12^2)+'Monte Carlo'!$K$12*((RAND()+RAND()+RAND()+RAND()+RAND()+RAND()+RAND()+RAND()+RAND()+RAND()+RAND()+RAND())-6))-1)+F$15)</x:f>
        <x:v>2011549.3822678335</x:v>
      </x:c>
      <x:c r="G372" s="97" t="n">
        <x:f>MAX(0,F372*(1+EXP((LN(1+'Monte Carlo'!$K$10)-0.5*'Monte Carlo'!$K$12^2)+'Monte Carlo'!$K$12*((RAND()+RAND()+RAND()+RAND()+RAND()+RAND()+RAND()+RAND()+RAND()+RAND()+RAND()+RAND())-6))-1)+G$15)</x:f>
        <x:v>1829583.9361831788</x:v>
      </x:c>
      <x:c r="H372" s="97" t="n">
        <x:f>MAX(0,G372*(1+EXP((LN(1+'Monte Carlo'!$K$10)-0.5*'Monte Carlo'!$K$12^2)+'Monte Carlo'!$K$12*((RAND()+RAND()+RAND()+RAND()+RAND()+RAND()+RAND()+RAND()+RAND()+RAND()+RAND()+RAND())-6))-1)+H$15)</x:f>
        <x:v>1930113.5390487493</x:v>
      </x:c>
      <x:c r="I372" s="97" t="n">
        <x:f>MAX(0,H372*(1+EXP((LN(1+'Monte Carlo'!$K$10)-0.5*'Monte Carlo'!$K$12^2)+'Monte Carlo'!$K$12*((RAND()+RAND()+RAND()+RAND()+RAND()+RAND()+RAND()+RAND()+RAND()+RAND()+RAND()+RAND())-6))-1)+I$15)</x:f>
        <x:v>2118675.367641798</x:v>
      </x:c>
      <x:c r="J372" s="97" t="n">
        <x:f>MAX(0,I372*(1+EXP((LN(1+'Monte Carlo'!$K$10)-0.5*'Monte Carlo'!$K$12^2)+'Monte Carlo'!$K$12*((RAND()+RAND()+RAND()+RAND()+RAND()+RAND()+RAND()+RAND()+RAND()+RAND()+RAND()+RAND())-6))-1)+J$15)</x:f>
        <x:v>1779291.8526194221</x:v>
      </x:c>
      <x:c r="K372" s="97" t="n">
        <x:f>MAX(0,J372*(1+EXP((LN(1+'Monte Carlo'!$K$10)-0.5*'Monte Carlo'!$K$12^2)+'Monte Carlo'!$K$12*((RAND()+RAND()+RAND()+RAND()+RAND()+RAND()+RAND()+RAND()+RAND()+RAND()+RAND()+RAND())-6))-1)+K$15)</x:f>
        <x:v>2137514.6782596633</x:v>
      </x:c>
      <x:c r="L372" s="97" t="n">
        <x:f>MAX(0,K372*(1+EXP((LN(1+'Monte Carlo'!$K$10)-0.5*'Monte Carlo'!$K$12^2)+'Monte Carlo'!$K$12*((RAND()+RAND()+RAND()+RAND()+RAND()+RAND()+RAND()+RAND()+RAND()+RAND()+RAND()+RAND())-6))-1)+L$15)</x:f>
        <x:v>2196120.323813767</x:v>
      </x:c>
      <x:c r="M372" s="97" t="n">
        <x:f>MAX(0,L372*(1+EXP((LN(1+'Monte Carlo'!$K$10)-0.5*'Monte Carlo'!$K$12^2)+'Monte Carlo'!$K$12*((RAND()+RAND()+RAND()+RAND()+RAND()+RAND()+RAND()+RAND()+RAND()+RAND()+RAND()+RAND())-6))-1)+M$15)</x:f>
        <x:v>2671462.5705051296</x:v>
      </x:c>
      <x:c r="N372" s="97" t="n">
        <x:f>MAX(0,M372*(1+EXP((LN(1+'Monte Carlo'!$K$10)-0.5*'Monte Carlo'!$K$12^2)+'Monte Carlo'!$K$12*((RAND()+RAND()+RAND()+RAND()+RAND()+RAND()+RAND()+RAND()+RAND()+RAND()+RAND()+RAND())-6))-1)+N$15)</x:f>
        <x:v>2745603.763717784</x:v>
      </x:c>
      <x:c r="O372" s="97" t="n">
        <x:f>MAX(0,N372*(1+EXP((LN(1+'Monte Carlo'!$K$10)-0.5*'Monte Carlo'!$K$12^2)+'Monte Carlo'!$K$12*((RAND()+RAND()+RAND()+RAND()+RAND()+RAND()+RAND()+RAND()+RAND()+RAND()+RAND()+RAND())-6))-1)+O$15)</x:f>
        <x:v>2546407.364967426</x:v>
      </x:c>
      <x:c r="P372" s="97" t="n">
        <x:f>MAX(0,O372*(1+EXP((LN(1+'Monte Carlo'!$K$10)-0.5*'Monte Carlo'!$K$12^2)+'Monte Carlo'!$K$12*((RAND()+RAND()+RAND()+RAND()+RAND()+RAND()+RAND()+RAND()+RAND()+RAND()+RAND()+RAND())-6))-1)+P$15)</x:f>
        <x:v>3561515.577745063</x:v>
      </x:c>
      <x:c r="Q372" s="97" t="n">
        <x:f>MAX(0,P372*(1+EXP((LN(1+'Monte Carlo'!$K$10)-0.5*'Monte Carlo'!$K$12^2)+'Monte Carlo'!$K$12*((RAND()+RAND()+RAND()+RAND()+RAND()+RAND()+RAND()+RAND()+RAND()+RAND()+RAND()+RAND())-6))-1)+Q$15)</x:f>
        <x:v>3487024.089807162</x:v>
      </x:c>
      <x:c r="R372" s="97" t="n">
        <x:f>MAX(0,Q372*(1+EXP((LN(1+'Monte Carlo'!$K$10)-0.5*'Monte Carlo'!$K$12^2)+'Monte Carlo'!$K$12*((RAND()+RAND()+RAND()+RAND()+RAND()+RAND()+RAND()+RAND()+RAND()+RAND()+RAND()+RAND())-6))-1)+R$15)</x:f>
        <x:v>3143028.5844130353</x:v>
      </x:c>
      <x:c r="S372" s="97" t="n">
        <x:f>MAX(0,R372*(1+EXP((LN(1+'Monte Carlo'!$K$10)-0.5*'Monte Carlo'!$K$12^2)+'Monte Carlo'!$K$12*((RAND()+RAND()+RAND()+RAND()+RAND()+RAND()+RAND()+RAND()+RAND()+RAND()+RAND()+RAND())-6))-1)+S$15)</x:f>
        <x:v>2592576.539517687</x:v>
      </x:c>
      <x:c r="T372" s="97" t="n">
        <x:f>MAX(0,S372*(1+EXP((LN(1+'Monte Carlo'!$K$10)-0.5*'Monte Carlo'!$K$12^2)+'Monte Carlo'!$K$12*((RAND()+RAND()+RAND()+RAND()+RAND()+RAND()+RAND()+RAND()+RAND()+RAND()+RAND()+RAND())-6))-1)+T$15)</x:f>
        <x:v>2343666.2653545807</x:v>
      </x:c>
      <x:c r="U372" s="97" t="n">
        <x:f>MAX(0,T372*(1+EXP((LN(1+'Monte Carlo'!$K$10)-0.5*'Monte Carlo'!$K$12^2)+'Monte Carlo'!$K$12*((RAND()+RAND()+RAND()+RAND()+RAND()+RAND()+RAND()+RAND()+RAND()+RAND()+RAND()+RAND())-6))-1)+U$15)</x:f>
        <x:v>2154385.2083217916</x:v>
      </x:c>
      <x:c r="V372" s="97" t="n">
        <x:f>MAX(0,U372*(1+EXP((LN(1+'Monte Carlo'!$K$10)-0.5*'Monte Carlo'!$K$12^2)+'Monte Carlo'!$K$12*((RAND()+RAND()+RAND()+RAND()+RAND()+RAND()+RAND()+RAND()+RAND()+RAND()+RAND()+RAND())-6))-1)+V$15)</x:f>
        <x:v>2136260.5925773596</x:v>
      </x:c>
      <x:c r="W372" s="97" t="n">
        <x:f>MAX(0,V372*(1+EXP((LN(1+'Monte Carlo'!$K$10)-0.5*'Monte Carlo'!$K$12^2)+'Monte Carlo'!$K$12*((RAND()+RAND()+RAND()+RAND()+RAND()+RAND()+RAND()+RAND()+RAND()+RAND()+RAND()+RAND())-6))-1)+W$15)</x:f>
        <x:v>2117635.10570266</x:v>
      </x:c>
      <x:c r="X372" s="97" t="n">
        <x:f>MAX(0,W372*(1+EXP((LN(1+'Monte Carlo'!$K$10)-0.5*'Monte Carlo'!$K$12^2)+'Monte Carlo'!$K$12*((RAND()+RAND()+RAND()+RAND()+RAND()+RAND()+RAND()+RAND()+RAND()+RAND()+RAND()+RAND())-6))-1)+X$15)</x:f>
        <x:v>1960379.0071953544</x:v>
      </x:c>
      <x:c r="Y372" s="97" t="n">
        <x:f>MAX(0,X372*(1+EXP((LN(1+'Monte Carlo'!$K$10)-0.5*'Monte Carlo'!$K$12^2)+'Monte Carlo'!$K$12*((RAND()+RAND()+RAND()+RAND()+RAND()+RAND()+RAND()+RAND()+RAND()+RAND()+RAND()+RAND())-6))-1)+Y$15)</x:f>
        <x:v>2278213.1338013895</x:v>
      </x:c>
      <x:c r="Z372" s="97" t="n">
        <x:f>MAX(0,Y372*(1+EXP((LN(1+'Monte Carlo'!$K$10)-0.5*'Monte Carlo'!$K$12^2)+'Monte Carlo'!$K$12*((RAND()+RAND()+RAND()+RAND()+RAND()+RAND()+RAND()+RAND()+RAND()+RAND()+RAND()+RAND())-6))-1)+Z$15)</x:f>
        <x:v>2720565.6389094116</x:v>
      </x:c>
      <x:c r="AA372" s="97" t="n">
        <x:f>MAX(0,Z372*(1+EXP((LN(1+'Monte Carlo'!$K$10)-0.5*'Monte Carlo'!$K$12^2)+'Monte Carlo'!$K$12*((RAND()+RAND()+RAND()+RAND()+RAND()+RAND()+RAND()+RAND()+RAND()+RAND()+RAND()+RAND())-6))-1)+AA$15)</x:f>
        <x:v>3055338.454631606</x:v>
      </x:c>
      <x:c r="AB372" s="97" t="n">
        <x:f>MAX(0,AA372*(1+EXP((LN(1+'Monte Carlo'!$K$10)-0.5*'Monte Carlo'!$K$12^2)+'Monte Carlo'!$K$12*((RAND()+RAND()+RAND()+RAND()+RAND()+RAND()+RAND()+RAND()+RAND()+RAND()+RAND()+RAND())-6))-1)+AB$15)</x:f>
        <x:v>2969343.2689547823</x:v>
      </x:c>
      <x:c r="AC372" s="97" t="n">
        <x:f>MAX(0,AB372*(1+EXP((LN(1+'Monte Carlo'!$K$10)-0.5*'Monte Carlo'!$K$12^2)+'Monte Carlo'!$K$12*((RAND()+RAND()+RAND()+RAND()+RAND()+RAND()+RAND()+RAND()+RAND()+RAND()+RAND()+RAND())-6))-1)+AC$15)</x:f>
        <x:v>2974170.809852937</x:v>
      </x:c>
      <x:c r="AD372" s="97" t="n">
        <x:f>MAX(0,AC372*(1+EXP((LN(1+'Monte Carlo'!$K$10)-0.5*'Monte Carlo'!$K$12^2)+'Monte Carlo'!$K$12*((RAND()+RAND()+RAND()+RAND()+RAND()+RAND()+RAND()+RAND()+RAND()+RAND()+RAND()+RAND())-6))-1)+AD$15)</x:f>
        <x:v>3197245.400684193</x:v>
      </x:c>
      <x:c r="AE372" s="97" t="n">
        <x:f>MAX(0,AD372*(1+EXP((LN(1+'Monte Carlo'!$K$10)-0.5*'Monte Carlo'!$K$12^2)+'Monte Carlo'!$K$12*((RAND()+RAND()+RAND()+RAND()+RAND()+RAND()+RAND()+RAND()+RAND()+RAND()+RAND()+RAND())-6))-1)+AE$15)</x:f>
        <x:v>4300891.521137404</x:v>
      </x:c>
      <x:c r="AF372" s="97" t="n">
        <x:f>MAX(0,AE372*(1+EXP((LN(1+'Monte Carlo'!$K$10)-0.5*'Monte Carlo'!$K$12^2)+'Monte Carlo'!$K$12*((RAND()+RAND()+RAND()+RAND()+RAND()+RAND()+RAND()+RAND()+RAND()+RAND()+RAND()+RAND())-6))-1)+AF$15)</x:f>
        <x:v>4649934.271850557</x:v>
      </x:c>
      <x:c r="AG372" s="97">
        <x:f t="shared" si="7"/>
        <x:v>829245.01879147755</x:v>
      </x:c>
    </x:row>
    <x:row r="373">
      <x:c r="A373" s="93">
        <x:v>352</x:v>
      </x:c>
      <x:c r="B373" s="97" t="n">
        <x:f>IF(AND(UPPER('Monte Carlo'!$K$4)="YES",'Monte Carlo'!$K$5&gt;0),'Monte Carlo'!$K$13,Liquidity_30Y!$C$14)</x:f>
        <x:v>1029031.25</x:v>
      </x:c>
      <x:c r="C373" s="97" t="n">
        <x:f>MAX(0,B373*(1+EXP((LN(1+'Monte Carlo'!$K$10)-0.5*'Monte Carlo'!$K$12^2)+'Monte Carlo'!$K$12*((RAND()+RAND()+RAND()+RAND()+RAND()+RAND()+RAND()+RAND()+RAND()+RAND()+RAND()+RAND())-6))-1)+C$15)</x:f>
        <x:v>934354.3071117788</x:v>
      </x:c>
      <x:c r="D373" s="97" t="n">
        <x:f>MAX(0,C373*(1+EXP((LN(1+'Monte Carlo'!$K$10)-0.5*'Monte Carlo'!$K$12^2)+'Monte Carlo'!$K$12*((RAND()+RAND()+RAND()+RAND()+RAND()+RAND()+RAND()+RAND()+RAND()+RAND()+RAND()+RAND())-6))-1)+D$15)</x:f>
        <x:v>931385.6898342988</x:v>
      </x:c>
      <x:c r="E373" s="97" t="n">
        <x:f>MAX(0,D373*(1+EXP((LN(1+'Monte Carlo'!$K$10)-0.5*'Monte Carlo'!$K$12^2)+'Monte Carlo'!$K$12*((RAND()+RAND()+RAND()+RAND()+RAND()+RAND()+RAND()+RAND()+RAND()+RAND()+RAND()+RAND())-6))-1)+E$15)</x:f>
        <x:v>778620.5863411503</x:v>
      </x:c>
      <x:c r="F373" s="97" t="n">
        <x:f>MAX(0,E373*(1+EXP((LN(1+'Monte Carlo'!$K$10)-0.5*'Monte Carlo'!$K$12^2)+'Monte Carlo'!$K$12*((RAND()+RAND()+RAND()+RAND()+RAND()+RAND()+RAND()+RAND()+RAND()+RAND()+RAND()+RAND())-6))-1)+F$15)</x:f>
        <x:v>987135.1615073747</x:v>
      </x:c>
      <x:c r="G373" s="97" t="n">
        <x:f>MAX(0,F373*(1+EXP((LN(1+'Monte Carlo'!$K$10)-0.5*'Monte Carlo'!$K$12^2)+'Monte Carlo'!$K$12*((RAND()+RAND()+RAND()+RAND()+RAND()+RAND()+RAND()+RAND()+RAND()+RAND()+RAND()+RAND())-6))-1)+G$15)</x:f>
        <x:v>928651.2564234787</x:v>
      </x:c>
      <x:c r="H373" s="97" t="n">
        <x:f>MAX(0,G373*(1+EXP((LN(1+'Monte Carlo'!$K$10)-0.5*'Monte Carlo'!$K$12^2)+'Monte Carlo'!$K$12*((RAND()+RAND()+RAND()+RAND()+RAND()+RAND()+RAND()+RAND()+RAND()+RAND()+RAND()+RAND())-6))-1)+H$15)</x:f>
        <x:v>1022699.7736234171</x:v>
      </x:c>
      <x:c r="I373" s="97" t="n">
        <x:f>MAX(0,H373*(1+EXP((LN(1+'Monte Carlo'!$K$10)-0.5*'Monte Carlo'!$K$12^2)+'Monte Carlo'!$K$12*((RAND()+RAND()+RAND()+RAND()+RAND()+RAND()+RAND()+RAND()+RAND()+RAND()+RAND()+RAND())-6))-1)+I$15)</x:f>
        <x:v>962656.834641466</x:v>
      </x:c>
      <x:c r="J373" s="97" t="n">
        <x:f>MAX(0,I373*(1+EXP((LN(1+'Monte Carlo'!$K$10)-0.5*'Monte Carlo'!$K$12^2)+'Monte Carlo'!$K$12*((RAND()+RAND()+RAND()+RAND()+RAND()+RAND()+RAND()+RAND()+RAND()+RAND()+RAND()+RAND())-6))-1)+J$15)</x:f>
        <x:v>1158910.0716937846</x:v>
      </x:c>
      <x:c r="K373" s="97" t="n">
        <x:f>MAX(0,J373*(1+EXP((LN(1+'Monte Carlo'!$K$10)-0.5*'Monte Carlo'!$K$12^2)+'Monte Carlo'!$K$12*((RAND()+RAND()+RAND()+RAND()+RAND()+RAND()+RAND()+RAND()+RAND()+RAND()+RAND()+RAND())-6))-1)+K$15)</x:f>
        <x:v>1365302.0463309952</x:v>
      </x:c>
      <x:c r="L373" s="97" t="n">
        <x:f>MAX(0,K373*(1+EXP((LN(1+'Monte Carlo'!$K$10)-0.5*'Monte Carlo'!$K$12^2)+'Monte Carlo'!$K$12*((RAND()+RAND()+RAND()+RAND()+RAND()+RAND()+RAND()+RAND()+RAND()+RAND()+RAND()+RAND())-6))-1)+L$15)</x:f>
        <x:v>1812013.9152506546</x:v>
      </x:c>
      <x:c r="M373" s="97" t="n">
        <x:f>MAX(0,L373*(1+EXP((LN(1+'Monte Carlo'!$K$10)-0.5*'Monte Carlo'!$K$12^2)+'Monte Carlo'!$K$12*((RAND()+RAND()+RAND()+RAND()+RAND()+RAND()+RAND()+RAND()+RAND()+RAND()+RAND()+RAND())-6))-1)+M$15)</x:f>
        <x:v>1379811.856020332</x:v>
      </x:c>
      <x:c r="N373" s="97" t="n">
        <x:f>MAX(0,M373*(1+EXP((LN(1+'Monte Carlo'!$K$10)-0.5*'Monte Carlo'!$K$12^2)+'Monte Carlo'!$K$12*((RAND()+RAND()+RAND()+RAND()+RAND()+RAND()+RAND()+RAND()+RAND()+RAND()+RAND()+RAND())-6))-1)+N$15)</x:f>
        <x:v>1322727.566543923</x:v>
      </x:c>
      <x:c r="O373" s="97" t="n">
        <x:f>MAX(0,N373*(1+EXP((LN(1+'Monte Carlo'!$K$10)-0.5*'Monte Carlo'!$K$12^2)+'Monte Carlo'!$K$12*((RAND()+RAND()+RAND()+RAND()+RAND()+RAND()+RAND()+RAND()+RAND()+RAND()+RAND()+RAND())-6))-1)+O$15)</x:f>
        <x:v>1619106.5685230333</x:v>
      </x:c>
      <x:c r="P373" s="97" t="n">
        <x:f>MAX(0,O373*(1+EXP((LN(1+'Monte Carlo'!$K$10)-0.5*'Monte Carlo'!$K$12^2)+'Monte Carlo'!$K$12*((RAND()+RAND()+RAND()+RAND()+RAND()+RAND()+RAND()+RAND()+RAND()+RAND()+RAND()+RAND())-6))-1)+P$15)</x:f>
        <x:v>1624679.613614097</x:v>
      </x:c>
      <x:c r="Q373" s="97" t="n">
        <x:f>MAX(0,P373*(1+EXP((LN(1+'Monte Carlo'!$K$10)-0.5*'Monte Carlo'!$K$12^2)+'Monte Carlo'!$K$12*((RAND()+RAND()+RAND()+RAND()+RAND()+RAND()+RAND()+RAND()+RAND()+RAND()+RAND()+RAND())-6))-1)+Q$15)</x:f>
        <x:v>1783820.1113035935</x:v>
      </x:c>
      <x:c r="R373" s="97" t="n">
        <x:f>MAX(0,Q373*(1+EXP((LN(1+'Monte Carlo'!$K$10)-0.5*'Monte Carlo'!$K$12^2)+'Monte Carlo'!$K$12*((RAND()+RAND()+RAND()+RAND()+RAND()+RAND()+RAND()+RAND()+RAND()+RAND()+RAND()+RAND())-6))-1)+R$15)</x:f>
        <x:v>2202075.9911344103</x:v>
      </x:c>
      <x:c r="S373" s="97" t="n">
        <x:f>MAX(0,R373*(1+EXP((LN(1+'Monte Carlo'!$K$10)-0.5*'Monte Carlo'!$K$12^2)+'Monte Carlo'!$K$12*((RAND()+RAND()+RAND()+RAND()+RAND()+RAND()+RAND()+RAND()+RAND()+RAND()+RAND()+RAND())-6))-1)+S$15)</x:f>
        <x:v>1943147.4566722743</x:v>
      </x:c>
      <x:c r="T373" s="97" t="n">
        <x:f>MAX(0,S373*(1+EXP((LN(1+'Monte Carlo'!$K$10)-0.5*'Monte Carlo'!$K$12^2)+'Monte Carlo'!$K$12*((RAND()+RAND()+RAND()+RAND()+RAND()+RAND()+RAND()+RAND()+RAND()+RAND()+RAND()+RAND())-6))-1)+T$15)</x:f>
        <x:v>2040051.4209855949</x:v>
      </x:c>
      <x:c r="U373" s="97" t="n">
        <x:f>MAX(0,T373*(1+EXP((LN(1+'Monte Carlo'!$K$10)-0.5*'Monte Carlo'!$K$12^2)+'Monte Carlo'!$K$12*((RAND()+RAND()+RAND()+RAND()+RAND()+RAND()+RAND()+RAND()+RAND()+RAND()+RAND()+RAND())-6))-1)+U$15)</x:f>
        <x:v>2497687.1946044266</x:v>
      </x:c>
      <x:c r="V373" s="97" t="n">
        <x:f>MAX(0,U373*(1+EXP((LN(1+'Monte Carlo'!$K$10)-0.5*'Monte Carlo'!$K$12^2)+'Monte Carlo'!$K$12*((RAND()+RAND()+RAND()+RAND()+RAND()+RAND()+RAND()+RAND()+RAND()+RAND()+RAND()+RAND())-6))-1)+V$15)</x:f>
        <x:v>3178657.3085872834</x:v>
      </x:c>
      <x:c r="W373" s="97" t="n">
        <x:f>MAX(0,V373*(1+EXP((LN(1+'Monte Carlo'!$K$10)-0.5*'Monte Carlo'!$K$12^2)+'Monte Carlo'!$K$12*((RAND()+RAND()+RAND()+RAND()+RAND()+RAND()+RAND()+RAND()+RAND()+RAND()+RAND()+RAND())-6))-1)+W$15)</x:f>
        <x:v>3345339.6034869384</x:v>
      </x:c>
      <x:c r="X373" s="97" t="n">
        <x:f>MAX(0,W373*(1+EXP((LN(1+'Monte Carlo'!$K$10)-0.5*'Monte Carlo'!$K$12^2)+'Monte Carlo'!$K$12*((RAND()+RAND()+RAND()+RAND()+RAND()+RAND()+RAND()+RAND()+RAND()+RAND()+RAND()+RAND())-6))-1)+X$15)</x:f>
        <x:v>3199559.257837329</x:v>
      </x:c>
      <x:c r="Y373" s="97" t="n">
        <x:f>MAX(0,X373*(1+EXP((LN(1+'Monte Carlo'!$K$10)-0.5*'Monte Carlo'!$K$12^2)+'Monte Carlo'!$K$12*((RAND()+RAND()+RAND()+RAND()+RAND()+RAND()+RAND()+RAND()+RAND()+RAND()+RAND()+RAND())-6))-1)+Y$15)</x:f>
        <x:v>3488131.5130251218</x:v>
      </x:c>
      <x:c r="Z373" s="97" t="n">
        <x:f>MAX(0,Y373*(1+EXP((LN(1+'Monte Carlo'!$K$10)-0.5*'Monte Carlo'!$K$12^2)+'Monte Carlo'!$K$12*((RAND()+RAND()+RAND()+RAND()+RAND()+RAND()+RAND()+RAND()+RAND()+RAND()+RAND()+RAND())-6))-1)+Z$15)</x:f>
        <x:v>3654046.295215503</x:v>
      </x:c>
      <x:c r="AA373" s="97" t="n">
        <x:f>MAX(0,Z373*(1+EXP((LN(1+'Monte Carlo'!$K$10)-0.5*'Monte Carlo'!$K$12^2)+'Monte Carlo'!$K$12*((RAND()+RAND()+RAND()+RAND()+RAND()+RAND()+RAND()+RAND()+RAND()+RAND()+RAND()+RAND())-6))-1)+AA$15)</x:f>
        <x:v>5037921.967462552</x:v>
      </x:c>
      <x:c r="AB373" s="97" t="n">
        <x:f>MAX(0,AA373*(1+EXP((LN(1+'Monte Carlo'!$K$10)-0.5*'Monte Carlo'!$K$12^2)+'Monte Carlo'!$K$12*((RAND()+RAND()+RAND()+RAND()+RAND()+RAND()+RAND()+RAND()+RAND()+RAND()+RAND()+RAND())-6))-1)+AB$15)</x:f>
        <x:v>5190503.168941262</x:v>
      </x:c>
      <x:c r="AC373" s="97" t="n">
        <x:f>MAX(0,AB373*(1+EXP((LN(1+'Monte Carlo'!$K$10)-0.5*'Monte Carlo'!$K$12^2)+'Monte Carlo'!$K$12*((RAND()+RAND()+RAND()+RAND()+RAND()+RAND()+RAND()+RAND()+RAND()+RAND()+RAND()+RAND())-6))-1)+AC$15)</x:f>
        <x:v>5798209.64308895</x:v>
      </x:c>
      <x:c r="AD373" s="97" t="n">
        <x:f>MAX(0,AC373*(1+EXP((LN(1+'Monte Carlo'!$K$10)-0.5*'Monte Carlo'!$K$12^2)+'Monte Carlo'!$K$12*((RAND()+RAND()+RAND()+RAND()+RAND()+RAND()+RAND()+RAND()+RAND()+RAND()+RAND()+RAND())-6))-1)+AD$15)</x:f>
        <x:v>6560929.630052966</x:v>
      </x:c>
      <x:c r="AE373" s="97" t="n">
        <x:f>MAX(0,AD373*(1+EXP((LN(1+'Monte Carlo'!$K$10)-0.5*'Monte Carlo'!$K$12^2)+'Monte Carlo'!$K$12*((RAND()+RAND()+RAND()+RAND()+RAND()+RAND()+RAND()+RAND()+RAND()+RAND()+RAND()+RAND())-6))-1)+AE$15)</x:f>
        <x:v>7821975.632593912</x:v>
      </x:c>
      <x:c r="AF373" s="97" t="n">
        <x:f>MAX(0,AE373*(1+EXP((LN(1+'Monte Carlo'!$K$10)-0.5*'Monte Carlo'!$K$12^2)+'Monte Carlo'!$K$12*((RAND()+RAND()+RAND()+RAND()+RAND()+RAND()+RAND()+RAND()+RAND()+RAND()+RAND()+RAND())-6))-1)+AF$15)</x:f>
        <x:v>6751264.157870061</x:v>
      </x:c>
      <x:c r="AG373" s="97">
        <x:f t="shared" si="7"/>
        <x:v>557505.21775794751</x:v>
      </x:c>
    </x:row>
    <x:row r="374">
      <x:c r="A374" s="93">
        <x:v>353</x:v>
      </x:c>
      <x:c r="B374" s="97" t="n">
        <x:f>IF(AND(UPPER('Monte Carlo'!$K$4)="YES",'Monte Carlo'!$K$5&gt;0),'Monte Carlo'!$K$13,Liquidity_30Y!$C$14)</x:f>
        <x:v>1029031.25</x:v>
      </x:c>
      <x:c r="C374" s="97" t="n">
        <x:f>MAX(0,B374*(1+EXP((LN(1+'Monte Carlo'!$K$10)-0.5*'Monte Carlo'!$K$12^2)+'Monte Carlo'!$K$12*((RAND()+RAND()+RAND()+RAND()+RAND()+RAND()+RAND()+RAND()+RAND()+RAND()+RAND()+RAND())-6))-1)+C$15)</x:f>
        <x:v>1008060.6538209395</x:v>
      </x:c>
      <x:c r="D374" s="97" t="n">
        <x:f>MAX(0,C374*(1+EXP((LN(1+'Monte Carlo'!$K$10)-0.5*'Monte Carlo'!$K$12^2)+'Monte Carlo'!$K$12*((RAND()+RAND()+RAND()+RAND()+RAND()+RAND()+RAND()+RAND()+RAND()+RAND()+RAND()+RAND())-6))-1)+D$15)</x:f>
        <x:v>889703.1820482621</x:v>
      </x:c>
      <x:c r="E374" s="97" t="n">
        <x:f>MAX(0,D374*(1+EXP((LN(1+'Monte Carlo'!$K$10)-0.5*'Monte Carlo'!$K$12^2)+'Monte Carlo'!$K$12*((RAND()+RAND()+RAND()+RAND()+RAND()+RAND()+RAND()+RAND()+RAND()+RAND()+RAND()+RAND())-6))-1)+E$15)</x:f>
        <x:v>1117007.1799035864</x:v>
      </x:c>
      <x:c r="F374" s="97" t="n">
        <x:f>MAX(0,E374*(1+EXP((LN(1+'Monte Carlo'!$K$10)-0.5*'Monte Carlo'!$K$12^2)+'Monte Carlo'!$K$12*((RAND()+RAND()+RAND()+RAND()+RAND()+RAND()+RAND()+RAND()+RAND()+RAND()+RAND()+RAND())-6))-1)+F$15)</x:f>
        <x:v>1272366.7911432195</x:v>
      </x:c>
      <x:c r="G374" s="97" t="n">
        <x:f>MAX(0,F374*(1+EXP((LN(1+'Monte Carlo'!$K$10)-0.5*'Monte Carlo'!$K$12^2)+'Monte Carlo'!$K$12*((RAND()+RAND()+RAND()+RAND()+RAND()+RAND()+RAND()+RAND()+RAND()+RAND()+RAND()+RAND())-6))-1)+G$15)</x:f>
        <x:v>1269393.96491456</x:v>
      </x:c>
      <x:c r="H374" s="97" t="n">
        <x:f>MAX(0,G374*(1+EXP((LN(1+'Monte Carlo'!$K$10)-0.5*'Monte Carlo'!$K$12^2)+'Monte Carlo'!$K$12*((RAND()+RAND()+RAND()+RAND()+RAND()+RAND()+RAND()+RAND()+RAND()+RAND()+RAND()+RAND())-6))-1)+H$15)</x:f>
        <x:v>1400778.4290613304</x:v>
      </x:c>
      <x:c r="I374" s="97" t="n">
        <x:f>MAX(0,H374*(1+EXP((LN(1+'Monte Carlo'!$K$10)-0.5*'Monte Carlo'!$K$12^2)+'Monte Carlo'!$K$12*((RAND()+RAND()+RAND()+RAND()+RAND()+RAND()+RAND()+RAND()+RAND()+RAND()+RAND()+RAND())-6))-1)+I$15)</x:f>
        <x:v>1916814.3774177493</x:v>
      </x:c>
      <x:c r="J374" s="97" t="n">
        <x:f>MAX(0,I374*(1+EXP((LN(1+'Monte Carlo'!$K$10)-0.5*'Monte Carlo'!$K$12^2)+'Monte Carlo'!$K$12*((RAND()+RAND()+RAND()+RAND()+RAND()+RAND()+RAND()+RAND()+RAND()+RAND()+RAND()+RAND())-6))-1)+J$15)</x:f>
        <x:v>2564146.685243092</x:v>
      </x:c>
      <x:c r="K374" s="97" t="n">
        <x:f>MAX(0,J374*(1+EXP((LN(1+'Monte Carlo'!$K$10)-0.5*'Monte Carlo'!$K$12^2)+'Monte Carlo'!$K$12*((RAND()+RAND()+RAND()+RAND()+RAND()+RAND()+RAND()+RAND()+RAND()+RAND()+RAND()+RAND())-6))-1)+K$15)</x:f>
        <x:v>2922251.3944059648</x:v>
      </x:c>
      <x:c r="L374" s="97" t="n">
        <x:f>MAX(0,K374*(1+EXP((LN(1+'Monte Carlo'!$K$10)-0.5*'Monte Carlo'!$K$12^2)+'Monte Carlo'!$K$12*((RAND()+RAND()+RAND()+RAND()+RAND()+RAND()+RAND()+RAND()+RAND()+RAND()+RAND()+RAND())-6))-1)+L$15)</x:f>
        <x:v>2748599.8310455587</x:v>
      </x:c>
      <x:c r="M374" s="97" t="n">
        <x:f>MAX(0,L374*(1+EXP((LN(1+'Monte Carlo'!$K$10)-0.5*'Monte Carlo'!$K$12^2)+'Monte Carlo'!$K$12*((RAND()+RAND()+RAND()+RAND()+RAND()+RAND()+RAND()+RAND()+RAND()+RAND()+RAND()+RAND())-6))-1)+M$15)</x:f>
        <x:v>2688790.756774433</x:v>
      </x:c>
      <x:c r="N374" s="97" t="n">
        <x:f>MAX(0,M374*(1+EXP((LN(1+'Monte Carlo'!$K$10)-0.5*'Monte Carlo'!$K$12^2)+'Monte Carlo'!$K$12*((RAND()+RAND()+RAND()+RAND()+RAND()+RAND()+RAND()+RAND()+RAND()+RAND()+RAND()+RAND())-6))-1)+N$15)</x:f>
        <x:v>2693219.514296264</x:v>
      </x:c>
      <x:c r="O374" s="97" t="n">
        <x:f>MAX(0,N374*(1+EXP((LN(1+'Monte Carlo'!$K$10)-0.5*'Monte Carlo'!$K$12^2)+'Monte Carlo'!$K$12*((RAND()+RAND()+RAND()+RAND()+RAND()+RAND()+RAND()+RAND()+RAND()+RAND()+RAND()+RAND())-6))-1)+O$15)</x:f>
        <x:v>3217389.1965303877</x:v>
      </x:c>
      <x:c r="P374" s="97" t="n">
        <x:f>MAX(0,O374*(1+EXP((LN(1+'Monte Carlo'!$K$10)-0.5*'Monte Carlo'!$K$12^2)+'Monte Carlo'!$K$12*((RAND()+RAND()+RAND()+RAND()+RAND()+RAND()+RAND()+RAND()+RAND()+RAND()+RAND()+RAND())-6))-1)+P$15)</x:f>
        <x:v>3182067.8993530115</x:v>
      </x:c>
      <x:c r="Q374" s="97" t="n">
        <x:f>MAX(0,P374*(1+EXP((LN(1+'Monte Carlo'!$K$10)-0.5*'Monte Carlo'!$K$12^2)+'Monte Carlo'!$K$12*((RAND()+RAND()+RAND()+RAND()+RAND()+RAND()+RAND()+RAND()+RAND()+RAND()+RAND()+RAND())-6))-1)+Q$15)</x:f>
        <x:v>3382976.174035874</x:v>
      </x:c>
      <x:c r="R374" s="97" t="n">
        <x:f>MAX(0,Q374*(1+EXP((LN(1+'Monte Carlo'!$K$10)-0.5*'Monte Carlo'!$K$12^2)+'Monte Carlo'!$K$12*((RAND()+RAND()+RAND()+RAND()+RAND()+RAND()+RAND()+RAND()+RAND()+RAND()+RAND()+RAND())-6))-1)+R$15)</x:f>
        <x:v>3214679.1872577094</x:v>
      </x:c>
      <x:c r="S374" s="97" t="n">
        <x:f>MAX(0,R374*(1+EXP((LN(1+'Monte Carlo'!$K$10)-0.5*'Monte Carlo'!$K$12^2)+'Monte Carlo'!$K$12*((RAND()+RAND()+RAND()+RAND()+RAND()+RAND()+RAND()+RAND()+RAND()+RAND()+RAND()+RAND())-6))-1)+S$15)</x:f>
        <x:v>3574778.9213078916</x:v>
      </x:c>
      <x:c r="T374" s="97" t="n">
        <x:f>MAX(0,S374*(1+EXP((LN(1+'Monte Carlo'!$K$10)-0.5*'Monte Carlo'!$K$12^2)+'Monte Carlo'!$K$12*((RAND()+RAND()+RAND()+RAND()+RAND()+RAND()+RAND()+RAND()+RAND()+RAND()+RAND()+RAND())-6))-1)+T$15)</x:f>
        <x:v>4872184.7911600415</x:v>
      </x:c>
      <x:c r="U374" s="97" t="n">
        <x:f>MAX(0,T374*(1+EXP((LN(1+'Monte Carlo'!$K$10)-0.5*'Monte Carlo'!$K$12^2)+'Monte Carlo'!$K$12*((RAND()+RAND()+RAND()+RAND()+RAND()+RAND()+RAND()+RAND()+RAND()+RAND()+RAND()+RAND())-6))-1)+U$15)</x:f>
        <x:v>4719907.649820014</x:v>
      </x:c>
      <x:c r="V374" s="97" t="n">
        <x:f>MAX(0,U374*(1+EXP((LN(1+'Monte Carlo'!$K$10)-0.5*'Monte Carlo'!$K$12^2)+'Monte Carlo'!$K$12*((RAND()+RAND()+RAND()+RAND()+RAND()+RAND()+RAND()+RAND()+RAND()+RAND()+RAND()+RAND())-6))-1)+V$15)</x:f>
        <x:v>5258063.102764017</x:v>
      </x:c>
      <x:c r="W374" s="97" t="n">
        <x:f>MAX(0,V374*(1+EXP((LN(1+'Monte Carlo'!$K$10)-0.5*'Monte Carlo'!$K$12^2)+'Monte Carlo'!$K$12*((RAND()+RAND()+RAND()+RAND()+RAND()+RAND()+RAND()+RAND()+RAND()+RAND()+RAND()+RAND())-6))-1)+W$15)</x:f>
        <x:v>5570132.821748988</x:v>
      </x:c>
      <x:c r="X374" s="97" t="n">
        <x:f>MAX(0,W374*(1+EXP((LN(1+'Monte Carlo'!$K$10)-0.5*'Monte Carlo'!$K$12^2)+'Monte Carlo'!$K$12*((RAND()+RAND()+RAND()+RAND()+RAND()+RAND()+RAND()+RAND()+RAND()+RAND()+RAND()+RAND())-6))-1)+X$15)</x:f>
        <x:v>4342421.6752939215</x:v>
      </x:c>
      <x:c r="Y374" s="97" t="n">
        <x:f>MAX(0,X374*(1+EXP((LN(1+'Monte Carlo'!$K$10)-0.5*'Monte Carlo'!$K$12^2)+'Monte Carlo'!$K$12*((RAND()+RAND()+RAND()+RAND()+RAND()+RAND()+RAND()+RAND()+RAND()+RAND()+RAND()+RAND())-6))-1)+Y$15)</x:f>
        <x:v>4115346.0647982853</x:v>
      </x:c>
      <x:c r="Z374" s="97" t="n">
        <x:f>MAX(0,Y374*(1+EXP((LN(1+'Monte Carlo'!$K$10)-0.5*'Monte Carlo'!$K$12^2)+'Monte Carlo'!$K$12*((RAND()+RAND()+RAND()+RAND()+RAND()+RAND()+RAND()+RAND()+RAND()+RAND()+RAND()+RAND())-6))-1)+Z$15)</x:f>
        <x:v>4469809.462282712</x:v>
      </x:c>
      <x:c r="AA374" s="97" t="n">
        <x:f>MAX(0,Z374*(1+EXP((LN(1+'Monte Carlo'!$K$10)-0.5*'Monte Carlo'!$K$12^2)+'Monte Carlo'!$K$12*((RAND()+RAND()+RAND()+RAND()+RAND()+RAND()+RAND()+RAND()+RAND()+RAND()+RAND()+RAND())-6))-1)+AA$15)</x:f>
        <x:v>4857221.410881739</x:v>
      </x:c>
      <x:c r="AB374" s="97" t="n">
        <x:f>MAX(0,AA374*(1+EXP((LN(1+'Monte Carlo'!$K$10)-0.5*'Monte Carlo'!$K$12^2)+'Monte Carlo'!$K$12*((RAND()+RAND()+RAND()+RAND()+RAND()+RAND()+RAND()+RAND()+RAND()+RAND()+RAND()+RAND())-6))-1)+AB$15)</x:f>
        <x:v>4836358.075553278</x:v>
      </x:c>
      <x:c r="AC374" s="97" t="n">
        <x:f>MAX(0,AB374*(1+EXP((LN(1+'Monte Carlo'!$K$10)-0.5*'Monte Carlo'!$K$12^2)+'Monte Carlo'!$K$12*((RAND()+RAND()+RAND()+RAND()+RAND()+RAND()+RAND()+RAND()+RAND()+RAND()+RAND()+RAND())-6))-1)+AC$15)</x:f>
        <x:v>4948758.133423284</x:v>
      </x:c>
      <x:c r="AD374" s="97" t="n">
        <x:f>MAX(0,AC374*(1+EXP((LN(1+'Monte Carlo'!$K$10)-0.5*'Monte Carlo'!$K$12^2)+'Monte Carlo'!$K$12*((RAND()+RAND()+RAND()+RAND()+RAND()+RAND()+RAND()+RAND()+RAND()+RAND()+RAND()+RAND())-6))-1)+AD$15)</x:f>
        <x:v>5392143.252677865</x:v>
      </x:c>
      <x:c r="AE374" s="97" t="n">
        <x:f>MAX(0,AD374*(1+EXP((LN(1+'Monte Carlo'!$K$10)-0.5*'Monte Carlo'!$K$12^2)+'Monte Carlo'!$K$12*((RAND()+RAND()+RAND()+RAND()+RAND()+RAND()+RAND()+RAND()+RAND()+RAND()+RAND()+RAND())-6))-1)+AE$15)</x:f>
        <x:v>6190475.12092953</x:v>
      </x:c>
      <x:c r="AF374" s="97" t="n">
        <x:f>MAX(0,AE374*(1+EXP((LN(1+'Monte Carlo'!$K$10)-0.5*'Monte Carlo'!$K$12^2)+'Monte Carlo'!$K$12*((RAND()+RAND()+RAND()+RAND()+RAND()+RAND()+RAND()+RAND()+RAND()+RAND()+RAND()+RAND())-6))-1)+AF$15)</x:f>
        <x:v>7595635.699888009</x:v>
      </x:c>
      <x:c r="AG374" s="97">
        <x:f t="shared" si="7"/>
        <x:v>724506.28920150944</x:v>
      </x:c>
    </x:row>
    <x:row r="375">
      <x:c r="A375" s="93">
        <x:v>354</x:v>
      </x:c>
      <x:c r="B375" s="97" t="n">
        <x:f>IF(AND(UPPER('Monte Carlo'!$K$4)="YES",'Monte Carlo'!$K$5&gt;0),'Monte Carlo'!$K$13,Liquidity_30Y!$C$14)</x:f>
        <x:v>1029031.25</x:v>
      </x:c>
      <x:c r="C375" s="97" t="n">
        <x:f>MAX(0,B375*(1+EXP((LN(1+'Monte Carlo'!$K$10)-0.5*'Monte Carlo'!$K$12^2)+'Monte Carlo'!$K$12*((RAND()+RAND()+RAND()+RAND()+RAND()+RAND()+RAND()+RAND()+RAND()+RAND()+RAND()+RAND())-6))-1)+C$15)</x:f>
        <x:v>1301082.0788664701</x:v>
      </x:c>
      <x:c r="D375" s="97" t="n">
        <x:f>MAX(0,C375*(1+EXP((LN(1+'Monte Carlo'!$K$10)-0.5*'Monte Carlo'!$K$12^2)+'Monte Carlo'!$K$12*((RAND()+RAND()+RAND()+RAND()+RAND()+RAND()+RAND()+RAND()+RAND()+RAND()+RAND()+RAND())-6))-1)+D$15)</x:f>
        <x:v>1457870.4706425825</x:v>
      </x:c>
      <x:c r="E375" s="97" t="n">
        <x:f>MAX(0,D375*(1+EXP((LN(1+'Monte Carlo'!$K$10)-0.5*'Monte Carlo'!$K$12^2)+'Monte Carlo'!$K$12*((RAND()+RAND()+RAND()+RAND()+RAND()+RAND()+RAND()+RAND()+RAND()+RAND()+RAND()+RAND())-6))-1)+E$15)</x:f>
        <x:v>2122943.201030935</x:v>
      </x:c>
      <x:c r="F375" s="97" t="n">
        <x:f>MAX(0,E375*(1+EXP((LN(1+'Monte Carlo'!$K$10)-0.5*'Monte Carlo'!$K$12^2)+'Monte Carlo'!$K$12*((RAND()+RAND()+RAND()+RAND()+RAND()+RAND()+RAND()+RAND()+RAND()+RAND()+RAND()+RAND())-6))-1)+F$15)</x:f>
        <x:v>2548735.205760307</x:v>
      </x:c>
      <x:c r="G375" s="97" t="n">
        <x:f>MAX(0,F375*(1+EXP((LN(1+'Monte Carlo'!$K$10)-0.5*'Monte Carlo'!$K$12^2)+'Monte Carlo'!$K$12*((RAND()+RAND()+RAND()+RAND()+RAND()+RAND()+RAND()+RAND()+RAND()+RAND()+RAND()+RAND())-6))-1)+G$15)</x:f>
        <x:v>2924117.864578595</x:v>
      </x:c>
      <x:c r="H375" s="97" t="n">
        <x:f>MAX(0,G375*(1+EXP((LN(1+'Monte Carlo'!$K$10)-0.5*'Monte Carlo'!$K$12^2)+'Monte Carlo'!$K$12*((RAND()+RAND()+RAND()+RAND()+RAND()+RAND()+RAND()+RAND()+RAND()+RAND()+RAND()+RAND())-6))-1)+H$15)</x:f>
        <x:v>2932612.779871207</x:v>
      </x:c>
      <x:c r="I375" s="97" t="n">
        <x:f>MAX(0,H375*(1+EXP((LN(1+'Monte Carlo'!$K$10)-0.5*'Monte Carlo'!$K$12^2)+'Monte Carlo'!$K$12*((RAND()+RAND()+RAND()+RAND()+RAND()+RAND()+RAND()+RAND()+RAND()+RAND()+RAND()+RAND())-6))-1)+I$15)</x:f>
        <x:v>2676009.9623895492</x:v>
      </x:c>
      <x:c r="J375" s="97" t="n">
        <x:f>MAX(0,I375*(1+EXP((LN(1+'Monte Carlo'!$K$10)-0.5*'Monte Carlo'!$K$12^2)+'Monte Carlo'!$K$12*((RAND()+RAND()+RAND()+RAND()+RAND()+RAND()+RAND()+RAND()+RAND()+RAND()+RAND()+RAND())-6))-1)+J$15)</x:f>
        <x:v>2793102.4163481016</x:v>
      </x:c>
      <x:c r="K375" s="97" t="n">
        <x:f>MAX(0,J375*(1+EXP((LN(1+'Monte Carlo'!$K$10)-0.5*'Monte Carlo'!$K$12^2)+'Monte Carlo'!$K$12*((RAND()+RAND()+RAND()+RAND()+RAND()+RAND()+RAND()+RAND()+RAND()+RAND()+RAND()+RAND())-6))-1)+K$15)</x:f>
        <x:v>3720107.845518564</x:v>
      </x:c>
      <x:c r="L375" s="97" t="n">
        <x:f>MAX(0,K375*(1+EXP((LN(1+'Monte Carlo'!$K$10)-0.5*'Monte Carlo'!$K$12^2)+'Monte Carlo'!$K$12*((RAND()+RAND()+RAND()+RAND()+RAND()+RAND()+RAND()+RAND()+RAND()+RAND()+RAND()+RAND())-6))-1)+L$15)</x:f>
        <x:v>4085203.150097506</x:v>
      </x:c>
      <x:c r="M375" s="97" t="n">
        <x:f>MAX(0,L375*(1+EXP((LN(1+'Monte Carlo'!$K$10)-0.5*'Monte Carlo'!$K$12^2)+'Monte Carlo'!$K$12*((RAND()+RAND()+RAND()+RAND()+RAND()+RAND()+RAND()+RAND()+RAND()+RAND()+RAND()+RAND())-6))-1)+M$15)</x:f>
        <x:v>3481405.8061546595</x:v>
      </x:c>
      <x:c r="N375" s="97" t="n">
        <x:f>MAX(0,M375*(1+EXP((LN(1+'Monte Carlo'!$K$10)-0.5*'Monte Carlo'!$K$12^2)+'Monte Carlo'!$K$12*((RAND()+RAND()+RAND()+RAND()+RAND()+RAND()+RAND()+RAND()+RAND()+RAND()+RAND()+RAND())-6))-1)+N$15)</x:f>
        <x:v>3587707.620030913</x:v>
      </x:c>
      <x:c r="O375" s="97" t="n">
        <x:f>MAX(0,N375*(1+EXP((LN(1+'Monte Carlo'!$K$10)-0.5*'Monte Carlo'!$K$12^2)+'Monte Carlo'!$K$12*((RAND()+RAND()+RAND()+RAND()+RAND()+RAND()+RAND()+RAND()+RAND()+RAND()+RAND()+RAND())-6))-1)+O$15)</x:f>
        <x:v>4737542.551777167</x:v>
      </x:c>
      <x:c r="P375" s="97" t="n">
        <x:f>MAX(0,O375*(1+EXP((LN(1+'Monte Carlo'!$K$10)-0.5*'Monte Carlo'!$K$12^2)+'Monte Carlo'!$K$12*((RAND()+RAND()+RAND()+RAND()+RAND()+RAND()+RAND()+RAND()+RAND()+RAND()+RAND()+RAND())-6))-1)+P$15)</x:f>
        <x:v>4486124.266506654</x:v>
      </x:c>
      <x:c r="Q375" s="97" t="n">
        <x:f>MAX(0,P375*(1+EXP((LN(1+'Monte Carlo'!$K$10)-0.5*'Monte Carlo'!$K$12^2)+'Monte Carlo'!$K$12*((RAND()+RAND()+RAND()+RAND()+RAND()+RAND()+RAND()+RAND()+RAND()+RAND()+RAND()+RAND())-6))-1)+Q$15)</x:f>
        <x:v>5470857.996387226</x:v>
      </x:c>
      <x:c r="R375" s="97" t="n">
        <x:f>MAX(0,Q375*(1+EXP((LN(1+'Monte Carlo'!$K$10)-0.5*'Monte Carlo'!$K$12^2)+'Monte Carlo'!$K$12*((RAND()+RAND()+RAND()+RAND()+RAND()+RAND()+RAND()+RAND()+RAND()+RAND()+RAND()+RAND())-6))-1)+R$15)</x:f>
        <x:v>4647903.760304793</x:v>
      </x:c>
      <x:c r="S375" s="97" t="n">
        <x:f>MAX(0,R375*(1+EXP((LN(1+'Monte Carlo'!$K$10)-0.5*'Monte Carlo'!$K$12^2)+'Monte Carlo'!$K$12*((RAND()+RAND()+RAND()+RAND()+RAND()+RAND()+RAND()+RAND()+RAND()+RAND()+RAND()+RAND())-6))-1)+S$15)</x:f>
        <x:v>5415329.532836048</x:v>
      </x:c>
      <x:c r="T375" s="97" t="n">
        <x:f>MAX(0,S375*(1+EXP((LN(1+'Monte Carlo'!$K$10)-0.5*'Monte Carlo'!$K$12^2)+'Monte Carlo'!$K$12*((RAND()+RAND()+RAND()+RAND()+RAND()+RAND()+RAND()+RAND()+RAND()+RAND()+RAND()+RAND())-6))-1)+T$15)</x:f>
        <x:v>5810766.42621352</x:v>
      </x:c>
      <x:c r="U375" s="97" t="n">
        <x:f>MAX(0,T375*(1+EXP((LN(1+'Monte Carlo'!$K$10)-0.5*'Monte Carlo'!$K$12^2)+'Monte Carlo'!$K$12*((RAND()+RAND()+RAND()+RAND()+RAND()+RAND()+RAND()+RAND()+RAND()+RAND()+RAND()+RAND())-6))-1)+U$15)</x:f>
        <x:v>5958511.332327042</x:v>
      </x:c>
      <x:c r="V375" s="97" t="n">
        <x:f>MAX(0,U375*(1+EXP((LN(1+'Monte Carlo'!$K$10)-0.5*'Monte Carlo'!$K$12^2)+'Monte Carlo'!$K$12*((RAND()+RAND()+RAND()+RAND()+RAND()+RAND()+RAND()+RAND()+RAND()+RAND()+RAND()+RAND())-6))-1)+V$15)</x:f>
        <x:v>7036633.890618143</x:v>
      </x:c>
      <x:c r="W375" s="97" t="n">
        <x:f>MAX(0,V375*(1+EXP((LN(1+'Monte Carlo'!$K$10)-0.5*'Monte Carlo'!$K$12^2)+'Monte Carlo'!$K$12*((RAND()+RAND()+RAND()+RAND()+RAND()+RAND()+RAND()+RAND()+RAND()+RAND()+RAND()+RAND())-6))-1)+W$15)</x:f>
        <x:v>6572581.157480792</x:v>
      </x:c>
      <x:c r="X375" s="97" t="n">
        <x:f>MAX(0,W375*(1+EXP((LN(1+'Monte Carlo'!$K$10)-0.5*'Monte Carlo'!$K$12^2)+'Monte Carlo'!$K$12*((RAND()+RAND()+RAND()+RAND()+RAND()+RAND()+RAND()+RAND()+RAND()+RAND()+RAND()+RAND())-6))-1)+X$15)</x:f>
        <x:v>5926791.653579779</x:v>
      </x:c>
      <x:c r="Y375" s="97" t="n">
        <x:f>MAX(0,X375*(1+EXP((LN(1+'Monte Carlo'!$K$10)-0.5*'Monte Carlo'!$K$12^2)+'Monte Carlo'!$K$12*((RAND()+RAND()+RAND()+RAND()+RAND()+RAND()+RAND()+RAND()+RAND()+RAND()+RAND()+RAND())-6))-1)+Y$15)</x:f>
        <x:v>6273138.769680237</x:v>
      </x:c>
      <x:c r="Z375" s="97" t="n">
        <x:f>MAX(0,Y375*(1+EXP((LN(1+'Monte Carlo'!$K$10)-0.5*'Monte Carlo'!$K$12^2)+'Monte Carlo'!$K$12*((RAND()+RAND()+RAND()+RAND()+RAND()+RAND()+RAND()+RAND()+RAND()+RAND()+RAND()+RAND())-6))-1)+Z$15)</x:f>
        <x:v>6820993.051411358</x:v>
      </x:c>
      <x:c r="AA375" s="97" t="n">
        <x:f>MAX(0,Z375*(1+EXP((LN(1+'Monte Carlo'!$K$10)-0.5*'Monte Carlo'!$K$12^2)+'Monte Carlo'!$K$12*((RAND()+RAND()+RAND()+RAND()+RAND()+RAND()+RAND()+RAND()+RAND()+RAND()+RAND()+RAND())-6))-1)+AA$15)</x:f>
        <x:v>9254043.145160098</x:v>
      </x:c>
      <x:c r="AB375" s="97" t="n">
        <x:f>MAX(0,AA375*(1+EXP((LN(1+'Monte Carlo'!$K$10)-0.5*'Monte Carlo'!$K$12^2)+'Monte Carlo'!$K$12*((RAND()+RAND()+RAND()+RAND()+RAND()+RAND()+RAND()+RAND()+RAND()+RAND()+RAND()+RAND())-6))-1)+AB$15)</x:f>
        <x:v>11166575.319291882</x:v>
      </x:c>
      <x:c r="AC375" s="97" t="n">
        <x:f>MAX(0,AB375*(1+EXP((LN(1+'Monte Carlo'!$K$10)-0.5*'Monte Carlo'!$K$12^2)+'Monte Carlo'!$K$12*((RAND()+RAND()+RAND()+RAND()+RAND()+RAND()+RAND()+RAND()+RAND()+RAND()+RAND()+RAND())-6))-1)+AC$15)</x:f>
        <x:v>11379381.536908394</x:v>
      </x:c>
      <x:c r="AD375" s="97" t="n">
        <x:f>MAX(0,AC375*(1+EXP((LN(1+'Monte Carlo'!$K$10)-0.5*'Monte Carlo'!$K$12^2)+'Monte Carlo'!$K$12*((RAND()+RAND()+RAND()+RAND()+RAND()+RAND()+RAND()+RAND()+RAND()+RAND()+RAND()+RAND())-6))-1)+AD$15)</x:f>
        <x:v>12215177.137465343</x:v>
      </x:c>
      <x:c r="AE375" s="97" t="n">
        <x:f>MAX(0,AD375*(1+EXP((LN(1+'Monte Carlo'!$K$10)-0.5*'Monte Carlo'!$K$12^2)+'Monte Carlo'!$K$12*((RAND()+RAND()+RAND()+RAND()+RAND()+RAND()+RAND()+RAND()+RAND()+RAND()+RAND()+RAND())-6))-1)+AE$15)</x:f>
        <x:v>16008218.626566485</x:v>
      </x:c>
      <x:c r="AF375" s="97" t="n">
        <x:f>MAX(0,AE375*(1+EXP((LN(1+'Monte Carlo'!$K$10)-0.5*'Monte Carlo'!$K$12^2)+'Monte Carlo'!$K$12*((RAND()+RAND()+RAND()+RAND()+RAND()+RAND()+RAND()+RAND()+RAND()+RAND()+RAND()+RAND())-6))-1)+AF$15)</x:f>
        <x:v>16441350.614639683</x:v>
      </x:c>
      <x:c r="AG375" s="97">
        <x:f t="shared" si="7"/>
        <x:v>1009711.7362709875</x:v>
      </x:c>
    </x:row>
    <x:row r="376">
      <x:c r="A376" s="93">
        <x:v>355</x:v>
      </x:c>
      <x:c r="B376" s="97" t="n">
        <x:f>IF(AND(UPPER('Monte Carlo'!$K$4)="YES",'Monte Carlo'!$K$5&gt;0),'Monte Carlo'!$K$13,Liquidity_30Y!$C$14)</x:f>
        <x:v>1029031.25</x:v>
      </x:c>
      <x:c r="C376" s="97" t="n">
        <x:f>MAX(0,B376*(1+EXP((LN(1+'Monte Carlo'!$K$10)-0.5*'Monte Carlo'!$K$12^2)+'Monte Carlo'!$K$12*((RAND()+RAND()+RAND()+RAND()+RAND()+RAND()+RAND()+RAND()+RAND()+RAND()+RAND()+RAND())-6))-1)+C$15)</x:f>
        <x:v>1453605.73158019</x:v>
      </x:c>
      <x:c r="D376" s="97" t="n">
        <x:f>MAX(0,C376*(1+EXP((LN(1+'Monte Carlo'!$K$10)-0.5*'Monte Carlo'!$K$12^2)+'Monte Carlo'!$K$12*((RAND()+RAND()+RAND()+RAND()+RAND()+RAND()+RAND()+RAND()+RAND()+RAND()+RAND()+RAND())-6))-1)+D$15)</x:f>
        <x:v>1322831.0224946516</x:v>
      </x:c>
      <x:c r="E376" s="97" t="n">
        <x:f>MAX(0,D376*(1+EXP((LN(1+'Monte Carlo'!$K$10)-0.5*'Monte Carlo'!$K$12^2)+'Monte Carlo'!$K$12*((RAND()+RAND()+RAND()+RAND()+RAND()+RAND()+RAND()+RAND()+RAND()+RAND()+RAND()+RAND())-6))-1)+E$15)</x:f>
        <x:v>1140397.9680921203</x:v>
      </x:c>
      <x:c r="F376" s="97" t="n">
        <x:f>MAX(0,E376*(1+EXP((LN(1+'Monte Carlo'!$K$10)-0.5*'Monte Carlo'!$K$12^2)+'Monte Carlo'!$K$12*((RAND()+RAND()+RAND()+RAND()+RAND()+RAND()+RAND()+RAND()+RAND()+RAND()+RAND()+RAND())-6))-1)+F$15)</x:f>
        <x:v>1163368.5645939235</x:v>
      </x:c>
      <x:c r="G376" s="97" t="n">
        <x:f>MAX(0,F376*(1+EXP((LN(1+'Monte Carlo'!$K$10)-0.5*'Monte Carlo'!$K$12^2)+'Monte Carlo'!$K$12*((RAND()+RAND()+RAND()+RAND()+RAND()+RAND()+RAND()+RAND()+RAND()+RAND()+RAND()+RAND())-6))-1)+G$15)</x:f>
        <x:v>1254799.0684048568</x:v>
      </x:c>
      <x:c r="H376" s="97" t="n">
        <x:f>MAX(0,G376*(1+EXP((LN(1+'Monte Carlo'!$K$10)-0.5*'Monte Carlo'!$K$12^2)+'Monte Carlo'!$K$12*((RAND()+RAND()+RAND()+RAND()+RAND()+RAND()+RAND()+RAND()+RAND()+RAND()+RAND()+RAND())-6))-1)+H$15)</x:f>
        <x:v>1710997.5577435086</x:v>
      </x:c>
      <x:c r="I376" s="97" t="n">
        <x:f>MAX(0,H376*(1+EXP((LN(1+'Monte Carlo'!$K$10)-0.5*'Monte Carlo'!$K$12^2)+'Monte Carlo'!$K$12*((RAND()+RAND()+RAND()+RAND()+RAND()+RAND()+RAND()+RAND()+RAND()+RAND()+RAND()+RAND())-6))-1)+I$15)</x:f>
        <x:v>1552581.3698345488</x:v>
      </x:c>
      <x:c r="J376" s="97" t="n">
        <x:f>MAX(0,I376*(1+EXP((LN(1+'Monte Carlo'!$K$10)-0.5*'Monte Carlo'!$K$12^2)+'Monte Carlo'!$K$12*((RAND()+RAND()+RAND()+RAND()+RAND()+RAND()+RAND()+RAND()+RAND()+RAND()+RAND()+RAND())-6))-1)+J$15)</x:f>
        <x:v>1525059.6578632966</x:v>
      </x:c>
      <x:c r="K376" s="97" t="n">
        <x:f>MAX(0,J376*(1+EXP((LN(1+'Monte Carlo'!$K$10)-0.5*'Monte Carlo'!$K$12^2)+'Monte Carlo'!$K$12*((RAND()+RAND()+RAND()+RAND()+RAND()+RAND()+RAND()+RAND()+RAND()+RAND()+RAND()+RAND())-6))-1)+K$15)</x:f>
        <x:v>1498642.875270596</x:v>
      </x:c>
      <x:c r="L376" s="97" t="n">
        <x:f>MAX(0,K376*(1+EXP((LN(1+'Monte Carlo'!$K$10)-0.5*'Monte Carlo'!$K$12^2)+'Monte Carlo'!$K$12*((RAND()+RAND()+RAND()+RAND()+RAND()+RAND()+RAND()+RAND()+RAND()+RAND()+RAND()+RAND())-6))-1)+L$15)</x:f>
        <x:v>1504750.1357702985</x:v>
      </x:c>
      <x:c r="M376" s="97" t="n">
        <x:f>MAX(0,L376*(1+EXP((LN(1+'Monte Carlo'!$K$10)-0.5*'Monte Carlo'!$K$12^2)+'Monte Carlo'!$K$12*((RAND()+RAND()+RAND()+RAND()+RAND()+RAND()+RAND()+RAND()+RAND()+RAND()+RAND()+RAND())-6))-1)+M$15)</x:f>
        <x:v>1856418.9648288311</x:v>
      </x:c>
      <x:c r="N376" s="97" t="n">
        <x:f>MAX(0,M376*(1+EXP((LN(1+'Monte Carlo'!$K$10)-0.5*'Monte Carlo'!$K$12^2)+'Monte Carlo'!$K$12*((RAND()+RAND()+RAND()+RAND()+RAND()+RAND()+RAND()+RAND()+RAND()+RAND()+RAND()+RAND())-6))-1)+N$15)</x:f>
        <x:v>2142092.520708521</x:v>
      </x:c>
      <x:c r="O376" s="97" t="n">
        <x:f>MAX(0,N376*(1+EXP((LN(1+'Monte Carlo'!$K$10)-0.5*'Monte Carlo'!$K$12^2)+'Monte Carlo'!$K$12*((RAND()+RAND()+RAND()+RAND()+RAND()+RAND()+RAND()+RAND()+RAND()+RAND()+RAND()+RAND())-6))-1)+O$15)</x:f>
        <x:v>2421976.643462973</x:v>
      </x:c>
      <x:c r="P376" s="97" t="n">
        <x:f>MAX(0,O376*(1+EXP((LN(1+'Monte Carlo'!$K$10)-0.5*'Monte Carlo'!$K$12^2)+'Monte Carlo'!$K$12*((RAND()+RAND()+RAND()+RAND()+RAND()+RAND()+RAND()+RAND()+RAND()+RAND()+RAND()+RAND())-6))-1)+P$15)</x:f>
        <x:v>2374351.4613716807</x:v>
      </x:c>
      <x:c r="Q376" s="97" t="n">
        <x:f>MAX(0,P376*(1+EXP((LN(1+'Monte Carlo'!$K$10)-0.5*'Monte Carlo'!$K$12^2)+'Monte Carlo'!$K$12*((RAND()+RAND()+RAND()+RAND()+RAND()+RAND()+RAND()+RAND()+RAND()+RAND()+RAND()+RAND())-6))-1)+Q$15)</x:f>
        <x:v>3365814.9155719904</x:v>
      </x:c>
      <x:c r="R376" s="97" t="n">
        <x:f>MAX(0,Q376*(1+EXP((LN(1+'Monte Carlo'!$K$10)-0.5*'Monte Carlo'!$K$12^2)+'Monte Carlo'!$K$12*((RAND()+RAND()+RAND()+RAND()+RAND()+RAND()+RAND()+RAND()+RAND()+RAND()+RAND()+RAND())-6))-1)+R$15)</x:f>
        <x:v>3937112.7362783863</x:v>
      </x:c>
      <x:c r="S376" s="97" t="n">
        <x:f>MAX(0,R376*(1+EXP((LN(1+'Monte Carlo'!$K$10)-0.5*'Monte Carlo'!$K$12^2)+'Monte Carlo'!$K$12*((RAND()+RAND()+RAND()+RAND()+RAND()+RAND()+RAND()+RAND()+RAND()+RAND()+RAND()+RAND())-6))-1)+S$15)</x:f>
        <x:v>4159337.3558796644</x:v>
      </x:c>
      <x:c r="T376" s="97" t="n">
        <x:f>MAX(0,S376*(1+EXP((LN(1+'Monte Carlo'!$K$10)-0.5*'Monte Carlo'!$K$12^2)+'Monte Carlo'!$K$12*((RAND()+RAND()+RAND()+RAND()+RAND()+RAND()+RAND()+RAND()+RAND()+RAND()+RAND()+RAND())-6))-1)+T$15)</x:f>
        <x:v>4784861.095986432</x:v>
      </x:c>
      <x:c r="U376" s="97" t="n">
        <x:f>MAX(0,T376*(1+EXP((LN(1+'Monte Carlo'!$K$10)-0.5*'Monte Carlo'!$K$12^2)+'Monte Carlo'!$K$12*((RAND()+RAND()+RAND()+RAND()+RAND()+RAND()+RAND()+RAND()+RAND()+RAND()+RAND()+RAND())-6))-1)+U$15)</x:f>
        <x:v>4470501.190739228</x:v>
      </x:c>
      <x:c r="V376" s="97" t="n">
        <x:f>MAX(0,U376*(1+EXP((LN(1+'Monte Carlo'!$K$10)-0.5*'Monte Carlo'!$K$12^2)+'Monte Carlo'!$K$12*((RAND()+RAND()+RAND()+RAND()+RAND()+RAND()+RAND()+RAND()+RAND()+RAND()+RAND()+RAND())-6))-1)+V$15)</x:f>
        <x:v>5036570.461529446</x:v>
      </x:c>
      <x:c r="W376" s="97" t="n">
        <x:f>MAX(0,V376*(1+EXP((LN(1+'Monte Carlo'!$K$10)-0.5*'Monte Carlo'!$K$12^2)+'Monte Carlo'!$K$12*((RAND()+RAND()+RAND()+RAND()+RAND()+RAND()+RAND()+RAND()+RAND()+RAND()+RAND()+RAND())-6))-1)+W$15)</x:f>
        <x:v>4778767.614860724</x:v>
      </x:c>
      <x:c r="X376" s="97" t="n">
        <x:f>MAX(0,W376*(1+EXP((LN(1+'Monte Carlo'!$K$10)-0.5*'Monte Carlo'!$K$12^2)+'Monte Carlo'!$K$12*((RAND()+RAND()+RAND()+RAND()+RAND()+RAND()+RAND()+RAND()+RAND()+RAND()+RAND()+RAND())-6))-1)+X$15)</x:f>
        <x:v>5899381.893113459</x:v>
      </x:c>
      <x:c r="Y376" s="97" t="n">
        <x:f>MAX(0,X376*(1+EXP((LN(1+'Monte Carlo'!$K$10)-0.5*'Monte Carlo'!$K$12^2)+'Monte Carlo'!$K$12*((RAND()+RAND()+RAND()+RAND()+RAND()+RAND()+RAND()+RAND()+RAND()+RAND()+RAND()+RAND())-6))-1)+Y$15)</x:f>
        <x:v>7126036.093886145</x:v>
      </x:c>
      <x:c r="Z376" s="97" t="n">
        <x:f>MAX(0,Y376*(1+EXP((LN(1+'Monte Carlo'!$K$10)-0.5*'Monte Carlo'!$K$12^2)+'Monte Carlo'!$K$12*((RAND()+RAND()+RAND()+RAND()+RAND()+RAND()+RAND()+RAND()+RAND()+RAND()+RAND()+RAND())-6))-1)+Z$15)</x:f>
        <x:v>9185614.997926082</x:v>
      </x:c>
      <x:c r="AA376" s="97" t="n">
        <x:f>MAX(0,Z376*(1+EXP((LN(1+'Monte Carlo'!$K$10)-0.5*'Monte Carlo'!$K$12^2)+'Monte Carlo'!$K$12*((RAND()+RAND()+RAND()+RAND()+RAND()+RAND()+RAND()+RAND()+RAND()+RAND()+RAND()+RAND())-6))-1)+AA$15)</x:f>
        <x:v>10131968.631939596</x:v>
      </x:c>
      <x:c r="AB376" s="97" t="n">
        <x:f>MAX(0,AA376*(1+EXP((LN(1+'Monte Carlo'!$K$10)-0.5*'Monte Carlo'!$K$12^2)+'Monte Carlo'!$K$12*((RAND()+RAND()+RAND()+RAND()+RAND()+RAND()+RAND()+RAND()+RAND()+RAND()+RAND()+RAND())-6))-1)+AB$15)</x:f>
        <x:v>14440126.258990856</x:v>
      </x:c>
      <x:c r="AC376" s="97" t="n">
        <x:f>MAX(0,AB376*(1+EXP((LN(1+'Monte Carlo'!$K$10)-0.5*'Monte Carlo'!$K$12^2)+'Monte Carlo'!$K$12*((RAND()+RAND()+RAND()+RAND()+RAND()+RAND()+RAND()+RAND()+RAND()+RAND()+RAND()+RAND())-6))-1)+AC$15)</x:f>
        <x:v>16606792.802303148</x:v>
      </x:c>
      <x:c r="AD376" s="97" t="n">
        <x:f>MAX(0,AC376*(1+EXP((LN(1+'Monte Carlo'!$K$10)-0.5*'Monte Carlo'!$K$12^2)+'Monte Carlo'!$K$12*((RAND()+RAND()+RAND()+RAND()+RAND()+RAND()+RAND()+RAND()+RAND()+RAND()+RAND()+RAND())-6))-1)+AD$15)</x:f>
        <x:v>22097078.356128324</x:v>
      </x:c>
      <x:c r="AE376" s="97" t="n">
        <x:f>MAX(0,AD376*(1+EXP((LN(1+'Monte Carlo'!$K$10)-0.5*'Monte Carlo'!$K$12^2)+'Monte Carlo'!$K$12*((RAND()+RAND()+RAND()+RAND()+RAND()+RAND()+RAND()+RAND()+RAND()+RAND()+RAND()+RAND())-6))-1)+AE$15)</x:f>
        <x:v>19231221.468418982</x:v>
      </x:c>
      <x:c r="AF376" s="97" t="n">
        <x:f>MAX(0,AE376*(1+EXP((LN(1+'Monte Carlo'!$K$10)-0.5*'Monte Carlo'!$K$12^2)+'Monte Carlo'!$K$12*((RAND()+RAND()+RAND()+RAND()+RAND()+RAND()+RAND()+RAND()+RAND()+RAND()+RAND()+RAND())-6))-1)+AF$15)</x:f>
        <x:v>17772775.3004297</x:v>
      </x:c>
      <x:c r="AG376" s="97">
        <x:f t="shared" si="7"/>
        <x:v>1000364.3213507859</x:v>
      </x:c>
    </x:row>
    <x:row r="377">
      <x:c r="A377" s="93">
        <x:v>356</x:v>
      </x:c>
      <x:c r="B377" s="97" t="n">
        <x:f>IF(AND(UPPER('Monte Carlo'!$K$4)="YES",'Monte Carlo'!$K$5&gt;0),'Monte Carlo'!$K$13,Liquidity_30Y!$C$14)</x:f>
        <x:v>1029031.25</x:v>
      </x:c>
      <x:c r="C377" s="97" t="n">
        <x:f>MAX(0,B377*(1+EXP((LN(1+'Monte Carlo'!$K$10)-0.5*'Monte Carlo'!$K$12^2)+'Monte Carlo'!$K$12*((RAND()+RAND()+RAND()+RAND()+RAND()+RAND()+RAND()+RAND()+RAND()+RAND()+RAND()+RAND())-6))-1)+C$15)</x:f>
        <x:v>1050315.6859837286</x:v>
      </x:c>
      <x:c r="D377" s="97" t="n">
        <x:f>MAX(0,C377*(1+EXP((LN(1+'Monte Carlo'!$K$10)-0.5*'Monte Carlo'!$K$12^2)+'Monte Carlo'!$K$12*((RAND()+RAND()+RAND()+RAND()+RAND()+RAND()+RAND()+RAND()+RAND()+RAND()+RAND()+RAND())-6))-1)+D$15)</x:f>
        <x:v>1190790.634834988</x:v>
      </x:c>
      <x:c r="E377" s="97" t="n">
        <x:f>MAX(0,D377*(1+EXP((LN(1+'Monte Carlo'!$K$10)-0.5*'Monte Carlo'!$K$12^2)+'Monte Carlo'!$K$12*((RAND()+RAND()+RAND()+RAND()+RAND()+RAND()+RAND()+RAND()+RAND()+RAND()+RAND()+RAND())-6))-1)+E$15)</x:f>
        <x:v>1000794.4393615249</x:v>
      </x:c>
      <x:c r="F377" s="97" t="n">
        <x:f>MAX(0,E377*(1+EXP((LN(1+'Monte Carlo'!$K$10)-0.5*'Monte Carlo'!$K$12^2)+'Monte Carlo'!$K$12*((RAND()+RAND()+RAND()+RAND()+RAND()+RAND()+RAND()+RAND()+RAND()+RAND()+RAND()+RAND())-6))-1)+F$15)</x:f>
        <x:v>1124174.348030791</x:v>
      </x:c>
      <x:c r="G377" s="97" t="n">
        <x:f>MAX(0,F377*(1+EXP((LN(1+'Monte Carlo'!$K$10)-0.5*'Monte Carlo'!$K$12^2)+'Monte Carlo'!$K$12*((RAND()+RAND()+RAND()+RAND()+RAND()+RAND()+RAND()+RAND()+RAND()+RAND()+RAND()+RAND())-6))-1)+G$15)</x:f>
        <x:v>1231996.0584244805</x:v>
      </x:c>
      <x:c r="H377" s="97" t="n">
        <x:f>MAX(0,G377*(1+EXP((LN(1+'Monte Carlo'!$K$10)-0.5*'Monte Carlo'!$K$12^2)+'Monte Carlo'!$K$12*((RAND()+RAND()+RAND()+RAND()+RAND()+RAND()+RAND()+RAND()+RAND()+RAND()+RAND()+RAND())-6))-1)+H$15)</x:f>
        <x:v>1195416.9288711606</x:v>
      </x:c>
      <x:c r="I377" s="97" t="n">
        <x:f>MAX(0,H377*(1+EXP((LN(1+'Monte Carlo'!$K$10)-0.5*'Monte Carlo'!$K$12^2)+'Monte Carlo'!$K$12*((RAND()+RAND()+RAND()+RAND()+RAND()+RAND()+RAND()+RAND()+RAND()+RAND()+RAND()+RAND())-6))-1)+I$15)</x:f>
        <x:v>1154157.0767217877</x:v>
      </x:c>
      <x:c r="J377" s="97" t="n">
        <x:f>MAX(0,I377*(1+EXP((LN(1+'Monte Carlo'!$K$10)-0.5*'Monte Carlo'!$K$12^2)+'Monte Carlo'!$K$12*((RAND()+RAND()+RAND()+RAND()+RAND()+RAND()+RAND()+RAND()+RAND()+RAND()+RAND()+RAND())-6))-1)+J$15)</x:f>
        <x:v>1317569.1631084606</x:v>
      </x:c>
      <x:c r="K377" s="97" t="n">
        <x:f>MAX(0,J377*(1+EXP((LN(1+'Monte Carlo'!$K$10)-0.5*'Monte Carlo'!$K$12^2)+'Monte Carlo'!$K$12*((RAND()+RAND()+RAND()+RAND()+RAND()+RAND()+RAND()+RAND()+RAND()+RAND()+RAND()+RAND())-6))-1)+K$15)</x:f>
        <x:v>1497387.1605984524</x:v>
      </x:c>
      <x:c r="L377" s="97" t="n">
        <x:f>MAX(0,K377*(1+EXP((LN(1+'Monte Carlo'!$K$10)-0.5*'Monte Carlo'!$K$12^2)+'Monte Carlo'!$K$12*((RAND()+RAND()+RAND()+RAND()+RAND()+RAND()+RAND()+RAND()+RAND()+RAND()+RAND()+RAND())-6))-1)+L$15)</x:f>
        <x:v>1853092.4153850526</x:v>
      </x:c>
      <x:c r="M377" s="97" t="n">
        <x:f>MAX(0,L377*(1+EXP((LN(1+'Monte Carlo'!$K$10)-0.5*'Monte Carlo'!$K$12^2)+'Monte Carlo'!$K$12*((RAND()+RAND()+RAND()+RAND()+RAND()+RAND()+RAND()+RAND()+RAND()+RAND()+RAND()+RAND())-6))-1)+M$15)</x:f>
        <x:v>2205181.7552033695</x:v>
      </x:c>
      <x:c r="N377" s="97" t="n">
        <x:f>MAX(0,M377*(1+EXP((LN(1+'Monte Carlo'!$K$10)-0.5*'Monte Carlo'!$K$12^2)+'Monte Carlo'!$K$12*((RAND()+RAND()+RAND()+RAND()+RAND()+RAND()+RAND()+RAND()+RAND()+RAND()+RAND()+RAND())-6))-1)+N$15)</x:f>
        <x:v>2137659.173276103</x:v>
      </x:c>
      <x:c r="O377" s="97" t="n">
        <x:f>MAX(0,N377*(1+EXP((LN(1+'Monte Carlo'!$K$10)-0.5*'Monte Carlo'!$K$12^2)+'Monte Carlo'!$K$12*((RAND()+RAND()+RAND()+RAND()+RAND()+RAND()+RAND()+RAND()+RAND()+RAND()+RAND()+RAND())-6))-1)+O$15)</x:f>
        <x:v>2358227.715951582</x:v>
      </x:c>
      <x:c r="P377" s="97" t="n">
        <x:f>MAX(0,O377*(1+EXP((LN(1+'Monte Carlo'!$K$10)-0.5*'Monte Carlo'!$K$12^2)+'Monte Carlo'!$K$12*((RAND()+RAND()+RAND()+RAND()+RAND()+RAND()+RAND()+RAND()+RAND()+RAND()+RAND()+RAND())-6))-1)+P$15)</x:f>
        <x:v>2318395.809378302</x:v>
      </x:c>
      <x:c r="Q377" s="97" t="n">
        <x:f>MAX(0,P377*(1+EXP((LN(1+'Monte Carlo'!$K$10)-0.5*'Monte Carlo'!$K$12^2)+'Monte Carlo'!$K$12*((RAND()+RAND()+RAND()+RAND()+RAND()+RAND()+RAND()+RAND()+RAND()+RAND()+RAND()+RAND())-6))-1)+Q$15)</x:f>
        <x:v>3164217.0001435895</x:v>
      </x:c>
      <x:c r="R377" s="97" t="n">
        <x:f>MAX(0,Q377*(1+EXP((LN(1+'Monte Carlo'!$K$10)-0.5*'Monte Carlo'!$K$12^2)+'Monte Carlo'!$K$12*((RAND()+RAND()+RAND()+RAND()+RAND()+RAND()+RAND()+RAND()+RAND()+RAND()+RAND()+RAND())-6))-1)+R$15)</x:f>
        <x:v>3239380.413130672</x:v>
      </x:c>
      <x:c r="S377" s="97" t="n">
        <x:f>MAX(0,R377*(1+EXP((LN(1+'Monte Carlo'!$K$10)-0.5*'Monte Carlo'!$K$12^2)+'Monte Carlo'!$K$12*((RAND()+RAND()+RAND()+RAND()+RAND()+RAND()+RAND()+RAND()+RAND()+RAND()+RAND()+RAND())-6))-1)+S$15)</x:f>
        <x:v>3215976.21087886</x:v>
      </x:c>
      <x:c r="T377" s="97" t="n">
        <x:f>MAX(0,S377*(1+EXP((LN(1+'Monte Carlo'!$K$10)-0.5*'Monte Carlo'!$K$12^2)+'Monte Carlo'!$K$12*((RAND()+RAND()+RAND()+RAND()+RAND()+RAND()+RAND()+RAND()+RAND()+RAND()+RAND()+RAND())-6))-1)+T$15)</x:f>
        <x:v>3922906.885005093</x:v>
      </x:c>
      <x:c r="U377" s="97" t="n">
        <x:f>MAX(0,T377*(1+EXP((LN(1+'Monte Carlo'!$K$10)-0.5*'Monte Carlo'!$K$12^2)+'Monte Carlo'!$K$12*((RAND()+RAND()+RAND()+RAND()+RAND()+RAND()+RAND()+RAND()+RAND()+RAND()+RAND()+RAND())-6))-1)+U$15)</x:f>
        <x:v>3863058.6892518704</x:v>
      </x:c>
      <x:c r="V377" s="97" t="n">
        <x:f>MAX(0,U377*(1+EXP((LN(1+'Monte Carlo'!$K$10)-0.5*'Monte Carlo'!$K$12^2)+'Monte Carlo'!$K$12*((RAND()+RAND()+RAND()+RAND()+RAND()+RAND()+RAND()+RAND()+RAND()+RAND()+RAND()+RAND())-6))-1)+V$15)</x:f>
        <x:v>4011998.256579447</x:v>
      </x:c>
      <x:c r="W377" s="97" t="n">
        <x:f>MAX(0,V377*(1+EXP((LN(1+'Monte Carlo'!$K$10)-0.5*'Monte Carlo'!$K$12^2)+'Monte Carlo'!$K$12*((RAND()+RAND()+RAND()+RAND()+RAND()+RAND()+RAND()+RAND()+RAND()+RAND()+RAND()+RAND())-6))-1)+W$15)</x:f>
        <x:v>3234510.4611596437</x:v>
      </x:c>
      <x:c r="X377" s="97" t="n">
        <x:f>MAX(0,W377*(1+EXP((LN(1+'Monte Carlo'!$K$10)-0.5*'Monte Carlo'!$K$12^2)+'Monte Carlo'!$K$12*((RAND()+RAND()+RAND()+RAND()+RAND()+RAND()+RAND()+RAND()+RAND()+RAND()+RAND()+RAND())-6))-1)+X$15)</x:f>
        <x:v>3627550.604549166</x:v>
      </x:c>
      <x:c r="Y377" s="97" t="n">
        <x:f>MAX(0,X377*(1+EXP((LN(1+'Monte Carlo'!$K$10)-0.5*'Monte Carlo'!$K$12^2)+'Monte Carlo'!$K$12*((RAND()+RAND()+RAND()+RAND()+RAND()+RAND()+RAND()+RAND()+RAND()+RAND()+RAND()+RAND())-6))-1)+Y$15)</x:f>
        <x:v>4042739.578938164</x:v>
      </x:c>
      <x:c r="Z377" s="97" t="n">
        <x:f>MAX(0,Y377*(1+EXP((LN(1+'Monte Carlo'!$K$10)-0.5*'Monte Carlo'!$K$12^2)+'Monte Carlo'!$K$12*((RAND()+RAND()+RAND()+RAND()+RAND()+RAND()+RAND()+RAND()+RAND()+RAND()+RAND()+RAND())-6))-1)+Z$15)</x:f>
        <x:v>4650250.746160821</x:v>
      </x:c>
      <x:c r="AA377" s="97" t="n">
        <x:f>MAX(0,Z377*(1+EXP((LN(1+'Monte Carlo'!$K$10)-0.5*'Monte Carlo'!$K$12^2)+'Monte Carlo'!$K$12*((RAND()+RAND()+RAND()+RAND()+RAND()+RAND()+RAND()+RAND()+RAND()+RAND()+RAND()+RAND())-6))-1)+AA$15)</x:f>
        <x:v>4374140.136947755</x:v>
      </x:c>
      <x:c r="AB377" s="97" t="n">
        <x:f>MAX(0,AA377*(1+EXP((LN(1+'Monte Carlo'!$K$10)-0.5*'Monte Carlo'!$K$12^2)+'Monte Carlo'!$K$12*((RAND()+RAND()+RAND()+RAND()+RAND()+RAND()+RAND()+RAND()+RAND()+RAND()+RAND()+RAND())-6))-1)+AB$15)</x:f>
        <x:v>4846859.131350461</x:v>
      </x:c>
      <x:c r="AC377" s="97" t="n">
        <x:f>MAX(0,AB377*(1+EXP((LN(1+'Monte Carlo'!$K$10)-0.5*'Monte Carlo'!$K$12^2)+'Monte Carlo'!$K$12*((RAND()+RAND()+RAND()+RAND()+RAND()+RAND()+RAND()+RAND()+RAND()+RAND()+RAND()+RAND())-6))-1)+AC$15)</x:f>
        <x:v>4037573.342434833</x:v>
      </x:c>
      <x:c r="AD377" s="97" t="n">
        <x:f>MAX(0,AC377*(1+EXP((LN(1+'Monte Carlo'!$K$10)-0.5*'Monte Carlo'!$K$12^2)+'Monte Carlo'!$K$12*((RAND()+RAND()+RAND()+RAND()+RAND()+RAND()+RAND()+RAND()+RAND()+RAND()+RAND()+RAND())-6))-1)+AD$15)</x:f>
        <x:v>4927907.966836124</x:v>
      </x:c>
      <x:c r="AE377" s="97" t="n">
        <x:f>MAX(0,AD377*(1+EXP((LN(1+'Monte Carlo'!$K$10)-0.5*'Monte Carlo'!$K$12^2)+'Monte Carlo'!$K$12*((RAND()+RAND()+RAND()+RAND()+RAND()+RAND()+RAND()+RAND()+RAND()+RAND()+RAND()+RAND())-6))-1)+AE$15)</x:f>
        <x:v>4926558.824642375</x:v>
      </x:c>
      <x:c r="AF377" s="97" t="n">
        <x:f>MAX(0,AE377*(1+EXP((LN(1+'Monte Carlo'!$K$10)-0.5*'Monte Carlo'!$K$12^2)+'Monte Carlo'!$K$12*((RAND()+RAND()+RAND()+RAND()+RAND()+RAND()+RAND()+RAND()+RAND()+RAND()+RAND()+RAND())-6))-1)+AF$15)</x:f>
        <x:v>4005819.0035116198</x:v>
      </x:c>
      <x:c r="AG377" s="97">
        <x:f t="shared" si="7"/>
        <x:v>1029031.25</x:v>
      </x:c>
    </x:row>
    <x:row r="378">
      <x:c r="A378" s="93">
        <x:v>357</x:v>
      </x:c>
      <x:c r="B378" s="97" t="n">
        <x:f>IF(AND(UPPER('Monte Carlo'!$K$4)="YES",'Monte Carlo'!$K$5&gt;0),'Monte Carlo'!$K$13,Liquidity_30Y!$C$14)</x:f>
        <x:v>1029031.25</x:v>
      </x:c>
      <x:c r="C378" s="97" t="n">
        <x:f>MAX(0,B378*(1+EXP((LN(1+'Monte Carlo'!$K$10)-0.5*'Monte Carlo'!$K$12^2)+'Monte Carlo'!$K$12*((RAND()+RAND()+RAND()+RAND()+RAND()+RAND()+RAND()+RAND()+RAND()+RAND()+RAND()+RAND())-6))-1)+C$15)</x:f>
        <x:v>1087070.376429174</x:v>
      </x:c>
      <x:c r="D378" s="97" t="n">
        <x:f>MAX(0,C378*(1+EXP((LN(1+'Monte Carlo'!$K$10)-0.5*'Monte Carlo'!$K$12^2)+'Monte Carlo'!$K$12*((RAND()+RAND()+RAND()+RAND()+RAND()+RAND()+RAND()+RAND()+RAND()+RAND()+RAND()+RAND())-6))-1)+D$15)</x:f>
        <x:v>1252134.585651982</x:v>
      </x:c>
      <x:c r="E378" s="97" t="n">
        <x:f>MAX(0,D378*(1+EXP((LN(1+'Monte Carlo'!$K$10)-0.5*'Monte Carlo'!$K$12^2)+'Monte Carlo'!$K$12*((RAND()+RAND()+RAND()+RAND()+RAND()+RAND()+RAND()+RAND()+RAND()+RAND()+RAND()+RAND())-6))-1)+E$15)</x:f>
        <x:v>1303258.9484696742</x:v>
      </x:c>
      <x:c r="F378" s="97" t="n">
        <x:f>MAX(0,E378*(1+EXP((LN(1+'Monte Carlo'!$K$10)-0.5*'Monte Carlo'!$K$12^2)+'Monte Carlo'!$K$12*((RAND()+RAND()+RAND()+RAND()+RAND()+RAND()+RAND()+RAND()+RAND()+RAND()+RAND()+RAND())-6))-1)+F$15)</x:f>
        <x:v>1435216.4625430643</x:v>
      </x:c>
      <x:c r="G378" s="97" t="n">
        <x:f>MAX(0,F378*(1+EXP((LN(1+'Monte Carlo'!$K$10)-0.5*'Monte Carlo'!$K$12^2)+'Monte Carlo'!$K$12*((RAND()+RAND()+RAND()+RAND()+RAND()+RAND()+RAND()+RAND()+RAND()+RAND()+RAND()+RAND())-6))-1)+G$15)</x:f>
        <x:v>1639868.2227007195</x:v>
      </x:c>
      <x:c r="H378" s="97" t="n">
        <x:f>MAX(0,G378*(1+EXP((LN(1+'Monte Carlo'!$K$10)-0.5*'Monte Carlo'!$K$12^2)+'Monte Carlo'!$K$12*((RAND()+RAND()+RAND()+RAND()+RAND()+RAND()+RAND()+RAND()+RAND()+RAND()+RAND()+RAND())-6))-1)+H$15)</x:f>
        <x:v>1959255.3024425658</x:v>
      </x:c>
      <x:c r="I378" s="97" t="n">
        <x:f>MAX(0,H378*(1+EXP((LN(1+'Monte Carlo'!$K$10)-0.5*'Monte Carlo'!$K$12^2)+'Monte Carlo'!$K$12*((RAND()+RAND()+RAND()+RAND()+RAND()+RAND()+RAND()+RAND()+RAND()+RAND()+RAND()+RAND())-6))-1)+I$15)</x:f>
        <x:v>2512718.1301612277</x:v>
      </x:c>
      <x:c r="J378" s="97" t="n">
        <x:f>MAX(0,I378*(1+EXP((LN(1+'Monte Carlo'!$K$10)-0.5*'Monte Carlo'!$K$12^2)+'Monte Carlo'!$K$12*((RAND()+RAND()+RAND()+RAND()+RAND()+RAND()+RAND()+RAND()+RAND()+RAND()+RAND()+RAND())-6))-1)+J$15)</x:f>
        <x:v>2818243.9126369194</x:v>
      </x:c>
      <x:c r="K378" s="97" t="n">
        <x:f>MAX(0,J378*(1+EXP((LN(1+'Monte Carlo'!$K$10)-0.5*'Monte Carlo'!$K$12^2)+'Monte Carlo'!$K$12*((RAND()+RAND()+RAND()+RAND()+RAND()+RAND()+RAND()+RAND()+RAND()+RAND()+RAND()+RAND())-6))-1)+K$15)</x:f>
        <x:v>3604720.540596272</x:v>
      </x:c>
      <x:c r="L378" s="97" t="n">
        <x:f>MAX(0,K378*(1+EXP((LN(1+'Monte Carlo'!$K$10)-0.5*'Monte Carlo'!$K$12^2)+'Monte Carlo'!$K$12*((RAND()+RAND()+RAND()+RAND()+RAND()+RAND()+RAND()+RAND()+RAND()+RAND()+RAND()+RAND())-6))-1)+L$15)</x:f>
        <x:v>3684434.551636461</x:v>
      </x:c>
      <x:c r="M378" s="97" t="n">
        <x:f>MAX(0,L378*(1+EXP((LN(1+'Monte Carlo'!$K$10)-0.5*'Monte Carlo'!$K$12^2)+'Monte Carlo'!$K$12*((RAND()+RAND()+RAND()+RAND()+RAND()+RAND()+RAND()+RAND()+RAND()+RAND()+RAND()+RAND())-6))-1)+M$15)</x:f>
        <x:v>4020843.3387496825</x:v>
      </x:c>
      <x:c r="N378" s="97" t="n">
        <x:f>MAX(0,M378*(1+EXP((LN(1+'Monte Carlo'!$K$10)-0.5*'Monte Carlo'!$K$12^2)+'Monte Carlo'!$K$12*((RAND()+RAND()+RAND()+RAND()+RAND()+RAND()+RAND()+RAND()+RAND()+RAND()+RAND()+RAND())-6))-1)+N$15)</x:f>
        <x:v>3893222.478722473</x:v>
      </x:c>
      <x:c r="O378" s="97" t="n">
        <x:f>MAX(0,N378*(1+EXP((LN(1+'Monte Carlo'!$K$10)-0.5*'Monte Carlo'!$K$12^2)+'Monte Carlo'!$K$12*((RAND()+RAND()+RAND()+RAND()+RAND()+RAND()+RAND()+RAND()+RAND()+RAND()+RAND()+RAND())-6))-1)+O$15)</x:f>
        <x:v>4657332.595876835</x:v>
      </x:c>
      <x:c r="P378" s="97" t="n">
        <x:f>MAX(0,O378*(1+EXP((LN(1+'Monte Carlo'!$K$10)-0.5*'Monte Carlo'!$K$12^2)+'Monte Carlo'!$K$12*((RAND()+RAND()+RAND()+RAND()+RAND()+RAND()+RAND()+RAND()+RAND()+RAND()+RAND()+RAND())-6))-1)+P$15)</x:f>
        <x:v>4451333.478980943</x:v>
      </x:c>
      <x:c r="Q378" s="97" t="n">
        <x:f>MAX(0,P378*(1+EXP((LN(1+'Monte Carlo'!$K$10)-0.5*'Monte Carlo'!$K$12^2)+'Monte Carlo'!$K$12*((RAND()+RAND()+RAND()+RAND()+RAND()+RAND()+RAND()+RAND()+RAND()+RAND()+RAND()+RAND())-6))-1)+Q$15)</x:f>
        <x:v>4129234.989096709</x:v>
      </x:c>
      <x:c r="R378" s="97" t="n">
        <x:f>MAX(0,Q378*(1+EXP((LN(1+'Monte Carlo'!$K$10)-0.5*'Monte Carlo'!$K$12^2)+'Monte Carlo'!$K$12*((RAND()+RAND()+RAND()+RAND()+RAND()+RAND()+RAND()+RAND()+RAND()+RAND()+RAND()+RAND())-6))-1)+R$15)</x:f>
        <x:v>3992682.910770319</x:v>
      </x:c>
      <x:c r="S378" s="97" t="n">
        <x:f>MAX(0,R378*(1+EXP((LN(1+'Monte Carlo'!$K$10)-0.5*'Monte Carlo'!$K$12^2)+'Monte Carlo'!$K$12*((RAND()+RAND()+RAND()+RAND()+RAND()+RAND()+RAND()+RAND()+RAND()+RAND()+RAND()+RAND())-6))-1)+S$15)</x:f>
        <x:v>4949818.914974383</x:v>
      </x:c>
      <x:c r="T378" s="97" t="n">
        <x:f>MAX(0,S378*(1+EXP((LN(1+'Monte Carlo'!$K$10)-0.5*'Monte Carlo'!$K$12^2)+'Monte Carlo'!$K$12*((RAND()+RAND()+RAND()+RAND()+RAND()+RAND()+RAND()+RAND()+RAND()+RAND()+RAND()+RAND())-6))-1)+T$15)</x:f>
        <x:v>5499240.173191065</x:v>
      </x:c>
      <x:c r="U378" s="97" t="n">
        <x:f>MAX(0,T378*(1+EXP((LN(1+'Monte Carlo'!$K$10)-0.5*'Monte Carlo'!$K$12^2)+'Monte Carlo'!$K$12*((RAND()+RAND()+RAND()+RAND()+RAND()+RAND()+RAND()+RAND()+RAND()+RAND()+RAND()+RAND())-6))-1)+U$15)</x:f>
        <x:v>6307975.673161447</x:v>
      </x:c>
      <x:c r="V378" s="97" t="n">
        <x:f>MAX(0,U378*(1+EXP((LN(1+'Monte Carlo'!$K$10)-0.5*'Monte Carlo'!$K$12^2)+'Monte Carlo'!$K$12*((RAND()+RAND()+RAND()+RAND()+RAND()+RAND()+RAND()+RAND()+RAND()+RAND()+RAND()+RAND())-6))-1)+V$15)</x:f>
        <x:v>7605957.8854125915</x:v>
      </x:c>
      <x:c r="W378" s="97" t="n">
        <x:f>MAX(0,V378*(1+EXP((LN(1+'Monte Carlo'!$K$10)-0.5*'Monte Carlo'!$K$12^2)+'Monte Carlo'!$K$12*((RAND()+RAND()+RAND()+RAND()+RAND()+RAND()+RAND()+RAND()+RAND()+RAND()+RAND()+RAND())-6))-1)+W$15)</x:f>
        <x:v>9197260.084085798</x:v>
      </x:c>
      <x:c r="X378" s="97" t="n">
        <x:f>MAX(0,W378*(1+EXP((LN(1+'Monte Carlo'!$K$10)-0.5*'Monte Carlo'!$K$12^2)+'Monte Carlo'!$K$12*((RAND()+RAND()+RAND()+RAND()+RAND()+RAND()+RAND()+RAND()+RAND()+RAND()+RAND()+RAND())-6))-1)+X$15)</x:f>
        <x:v>8252827.968206017</x:v>
      </x:c>
      <x:c r="Y378" s="97" t="n">
        <x:f>MAX(0,X378*(1+EXP((LN(1+'Monte Carlo'!$K$10)-0.5*'Monte Carlo'!$K$12^2)+'Monte Carlo'!$K$12*((RAND()+RAND()+RAND()+RAND()+RAND()+RAND()+RAND()+RAND()+RAND()+RAND()+RAND()+RAND())-6))-1)+Y$15)</x:f>
        <x:v>8093256.122846645</x:v>
      </x:c>
      <x:c r="Z378" s="97" t="n">
        <x:f>MAX(0,Y378*(1+EXP((LN(1+'Monte Carlo'!$K$10)-0.5*'Monte Carlo'!$K$12^2)+'Monte Carlo'!$K$12*((RAND()+RAND()+RAND()+RAND()+RAND()+RAND()+RAND()+RAND()+RAND()+RAND()+RAND()+RAND())-6))-1)+Z$15)</x:f>
        <x:v>8981737.228259625</x:v>
      </x:c>
      <x:c r="AA378" s="97" t="n">
        <x:f>MAX(0,Z378*(1+EXP((LN(1+'Monte Carlo'!$K$10)-0.5*'Monte Carlo'!$K$12^2)+'Monte Carlo'!$K$12*((RAND()+RAND()+RAND()+RAND()+RAND()+RAND()+RAND()+RAND()+RAND()+RAND()+RAND()+RAND())-6))-1)+AA$15)</x:f>
        <x:v>10494590.282603323</x:v>
      </x:c>
      <x:c r="AB378" s="97" t="n">
        <x:f>MAX(0,AA378*(1+EXP((LN(1+'Monte Carlo'!$K$10)-0.5*'Monte Carlo'!$K$12^2)+'Monte Carlo'!$K$12*((RAND()+RAND()+RAND()+RAND()+RAND()+RAND()+RAND()+RAND()+RAND()+RAND()+RAND()+RAND())-6))-1)+AB$15)</x:f>
        <x:v>11817569.277300248</x:v>
      </x:c>
      <x:c r="AC378" s="97" t="n">
        <x:f>MAX(0,AB378*(1+EXP((LN(1+'Monte Carlo'!$K$10)-0.5*'Monte Carlo'!$K$12^2)+'Monte Carlo'!$K$12*((RAND()+RAND()+RAND()+RAND()+RAND()+RAND()+RAND()+RAND()+RAND()+RAND()+RAND()+RAND())-6))-1)+AC$15)</x:f>
        <x:v>12296964.594604345</x:v>
      </x:c>
      <x:c r="AD378" s="97" t="n">
        <x:f>MAX(0,AC378*(1+EXP((LN(1+'Monte Carlo'!$K$10)-0.5*'Monte Carlo'!$K$12^2)+'Monte Carlo'!$K$12*((RAND()+RAND()+RAND()+RAND()+RAND()+RAND()+RAND()+RAND()+RAND()+RAND()+RAND()+RAND())-6))-1)+AD$15)</x:f>
        <x:v>10374408.06808798</x:v>
      </x:c>
      <x:c r="AE378" s="97" t="n">
        <x:f>MAX(0,AD378*(1+EXP((LN(1+'Monte Carlo'!$K$10)-0.5*'Monte Carlo'!$K$12^2)+'Monte Carlo'!$K$12*((RAND()+RAND()+RAND()+RAND()+RAND()+RAND()+RAND()+RAND()+RAND()+RAND()+RAND()+RAND())-6))-1)+AE$15)</x:f>
        <x:v>9816335.755908897</x:v>
      </x:c>
      <x:c r="AF378" s="97" t="n">
        <x:f>MAX(0,AE378*(1+EXP((LN(1+'Monte Carlo'!$K$10)-0.5*'Monte Carlo'!$K$12^2)+'Monte Carlo'!$K$12*((RAND()+RAND()+RAND()+RAND()+RAND()+RAND()+RAND()+RAND()+RAND()+RAND()+RAND()+RAND())-6))-1)+AF$15)</x:f>
        <x:v>8151713.1147249425</x:v>
      </x:c>
      <x:c r="AG378" s="97">
        <x:f t="shared" si="7"/>
        <x:v>974730.01499436004</x:v>
      </x:c>
    </x:row>
    <x:row r="379">
      <x:c r="A379" s="93">
        <x:v>358</x:v>
      </x:c>
      <x:c r="B379" s="97" t="n">
        <x:f>IF(AND(UPPER('Monte Carlo'!$K$4)="YES",'Monte Carlo'!$K$5&gt;0),'Monte Carlo'!$K$13,Liquidity_30Y!$C$14)</x:f>
        <x:v>1029031.25</x:v>
      </x:c>
      <x:c r="C379" s="97" t="n">
        <x:f>MAX(0,B379*(1+EXP((LN(1+'Monte Carlo'!$K$10)-0.5*'Monte Carlo'!$K$12^2)+'Monte Carlo'!$K$12*((RAND()+RAND()+RAND()+RAND()+RAND()+RAND()+RAND()+RAND()+RAND()+RAND()+RAND()+RAND())-6))-1)+C$15)</x:f>
        <x:v>1258867.1143766814</x:v>
      </x:c>
      <x:c r="D379" s="97" t="n">
        <x:f>MAX(0,C379*(1+EXP((LN(1+'Monte Carlo'!$K$10)-0.5*'Monte Carlo'!$K$12^2)+'Monte Carlo'!$K$12*((RAND()+RAND()+RAND()+RAND()+RAND()+RAND()+RAND()+RAND()+RAND()+RAND()+RAND()+RAND())-6))-1)+D$15)</x:f>
        <x:v>1065780.6836899717</x:v>
      </x:c>
      <x:c r="E379" s="97" t="n">
        <x:f>MAX(0,D379*(1+EXP((LN(1+'Monte Carlo'!$K$10)-0.5*'Monte Carlo'!$K$12^2)+'Monte Carlo'!$K$12*((RAND()+RAND()+RAND()+RAND()+RAND()+RAND()+RAND()+RAND()+RAND()+RAND()+RAND()+RAND())-6))-1)+E$15)</x:f>
        <x:v>1195713.614095199</x:v>
      </x:c>
      <x:c r="F379" s="97" t="n">
        <x:f>MAX(0,E379*(1+EXP((LN(1+'Monte Carlo'!$K$10)-0.5*'Monte Carlo'!$K$12^2)+'Monte Carlo'!$K$12*((RAND()+RAND()+RAND()+RAND()+RAND()+RAND()+RAND()+RAND()+RAND()+RAND()+RAND()+RAND())-6))-1)+F$15)</x:f>
        <x:v>1632487.1143465948</x:v>
      </x:c>
      <x:c r="G379" s="97" t="n">
        <x:f>MAX(0,F379*(1+EXP((LN(1+'Monte Carlo'!$K$10)-0.5*'Monte Carlo'!$K$12^2)+'Monte Carlo'!$K$12*((RAND()+RAND()+RAND()+RAND()+RAND()+RAND()+RAND()+RAND()+RAND()+RAND()+RAND()+RAND())-6))-1)+G$15)</x:f>
        <x:v>1492800.8230603996</x:v>
      </x:c>
      <x:c r="H379" s="97" t="n">
        <x:f>MAX(0,G379*(1+EXP((LN(1+'Monte Carlo'!$K$10)-0.5*'Monte Carlo'!$K$12^2)+'Monte Carlo'!$K$12*((RAND()+RAND()+RAND()+RAND()+RAND()+RAND()+RAND()+RAND()+RAND()+RAND()+RAND()+RAND())-6))-1)+H$15)</x:f>
        <x:v>1321762.8512764776</x:v>
      </x:c>
      <x:c r="I379" s="97" t="n">
        <x:f>MAX(0,H379*(1+EXP((LN(1+'Monte Carlo'!$K$10)-0.5*'Monte Carlo'!$K$12^2)+'Monte Carlo'!$K$12*((RAND()+RAND()+RAND()+RAND()+RAND()+RAND()+RAND()+RAND()+RAND()+RAND()+RAND()+RAND())-6))-1)+I$15)</x:f>
        <x:v>1426764.5933991452</x:v>
      </x:c>
      <x:c r="J379" s="97" t="n">
        <x:f>MAX(0,I379*(1+EXP((LN(1+'Monte Carlo'!$K$10)-0.5*'Monte Carlo'!$K$12^2)+'Monte Carlo'!$K$12*((RAND()+RAND()+RAND()+RAND()+RAND()+RAND()+RAND()+RAND()+RAND()+RAND()+RAND()+RAND())-6))-1)+J$15)</x:f>
        <x:v>1401992.2912370148</x:v>
      </x:c>
      <x:c r="K379" s="97" t="n">
        <x:f>MAX(0,J379*(1+EXP((LN(1+'Monte Carlo'!$K$10)-0.5*'Monte Carlo'!$K$12^2)+'Monte Carlo'!$K$12*((RAND()+RAND()+RAND()+RAND()+RAND()+RAND()+RAND()+RAND()+RAND()+RAND()+RAND()+RAND())-6))-1)+K$15)</x:f>
        <x:v>1559788.0986689713</x:v>
      </x:c>
      <x:c r="L379" s="97" t="n">
        <x:f>MAX(0,K379*(1+EXP((LN(1+'Monte Carlo'!$K$10)-0.5*'Monte Carlo'!$K$12^2)+'Monte Carlo'!$K$12*((RAND()+RAND()+RAND()+RAND()+RAND()+RAND()+RAND()+RAND()+RAND()+RAND()+RAND()+RAND())-6))-1)+L$15)</x:f>
        <x:v>1555551.7482298105</x:v>
      </x:c>
      <x:c r="M379" s="97" t="n">
        <x:f>MAX(0,L379*(1+EXP((LN(1+'Monte Carlo'!$K$10)-0.5*'Monte Carlo'!$K$12^2)+'Monte Carlo'!$K$12*((RAND()+RAND()+RAND()+RAND()+RAND()+RAND()+RAND()+RAND()+RAND()+RAND()+RAND()+RAND())-6))-1)+M$15)</x:f>
        <x:v>1803643.2652318254</x:v>
      </x:c>
      <x:c r="N379" s="97" t="n">
        <x:f>MAX(0,M379*(1+EXP((LN(1+'Monte Carlo'!$K$10)-0.5*'Monte Carlo'!$K$12^2)+'Monte Carlo'!$K$12*((RAND()+RAND()+RAND()+RAND()+RAND()+RAND()+RAND()+RAND()+RAND()+RAND()+RAND()+RAND())-6))-1)+N$15)</x:f>
        <x:v>1777780.2322323336</x:v>
      </x:c>
      <x:c r="O379" s="97" t="n">
        <x:f>MAX(0,N379*(1+EXP((LN(1+'Monte Carlo'!$K$10)-0.5*'Monte Carlo'!$K$12^2)+'Monte Carlo'!$K$12*((RAND()+RAND()+RAND()+RAND()+RAND()+RAND()+RAND()+RAND()+RAND()+RAND()+RAND()+RAND())-6))-1)+O$15)</x:f>
        <x:v>1442999.5272358633</x:v>
      </x:c>
      <x:c r="P379" s="97" t="n">
        <x:f>MAX(0,O379*(1+EXP((LN(1+'Monte Carlo'!$K$10)-0.5*'Monte Carlo'!$K$12^2)+'Monte Carlo'!$K$12*((RAND()+RAND()+RAND()+RAND()+RAND()+RAND()+RAND()+RAND()+RAND()+RAND()+RAND()+RAND())-6))-1)+P$15)</x:f>
        <x:v>1704054.6627672345</x:v>
      </x:c>
      <x:c r="Q379" s="97" t="n">
        <x:f>MAX(0,P379*(1+EXP((LN(1+'Monte Carlo'!$K$10)-0.5*'Monte Carlo'!$K$12^2)+'Monte Carlo'!$K$12*((RAND()+RAND()+RAND()+RAND()+RAND()+RAND()+RAND()+RAND()+RAND()+RAND()+RAND()+RAND())-6))-1)+Q$15)</x:f>
        <x:v>2055924.7841271125</x:v>
      </x:c>
      <x:c r="R379" s="97" t="n">
        <x:f>MAX(0,Q379*(1+EXP((LN(1+'Monte Carlo'!$K$10)-0.5*'Monte Carlo'!$K$12^2)+'Monte Carlo'!$K$12*((RAND()+RAND()+RAND()+RAND()+RAND()+RAND()+RAND()+RAND()+RAND()+RAND()+RAND()+RAND())-6))-1)+R$15)</x:f>
        <x:v>2411075.0660644816</x:v>
      </x:c>
      <x:c r="S379" s="97" t="n">
        <x:f>MAX(0,R379*(1+EXP((LN(1+'Monte Carlo'!$K$10)-0.5*'Monte Carlo'!$K$12^2)+'Monte Carlo'!$K$12*((RAND()+RAND()+RAND()+RAND()+RAND()+RAND()+RAND()+RAND()+RAND()+RAND()+RAND()+RAND())-6))-1)+S$15)</x:f>
        <x:v>2770039.5490697627</x:v>
      </x:c>
      <x:c r="T379" s="97" t="n">
        <x:f>MAX(0,S379*(1+EXP((LN(1+'Monte Carlo'!$K$10)-0.5*'Monte Carlo'!$K$12^2)+'Monte Carlo'!$K$12*((RAND()+RAND()+RAND()+RAND()+RAND()+RAND()+RAND()+RAND()+RAND()+RAND()+RAND()+RAND())-6))-1)+T$15)</x:f>
        <x:v>3123299.8024268076</x:v>
      </x:c>
      <x:c r="U379" s="97" t="n">
        <x:f>MAX(0,T379*(1+EXP((LN(1+'Monte Carlo'!$K$10)-0.5*'Monte Carlo'!$K$12^2)+'Monte Carlo'!$K$12*((RAND()+RAND()+RAND()+RAND()+RAND()+RAND()+RAND()+RAND()+RAND()+RAND()+RAND()+RAND())-6))-1)+U$15)</x:f>
        <x:v>3662276.7408892536</x:v>
      </x:c>
      <x:c r="V379" s="97" t="n">
        <x:f>MAX(0,U379*(1+EXP((LN(1+'Monte Carlo'!$K$10)-0.5*'Monte Carlo'!$K$12^2)+'Monte Carlo'!$K$12*((RAND()+RAND()+RAND()+RAND()+RAND()+RAND()+RAND()+RAND()+RAND()+RAND()+RAND()+RAND())-6))-1)+V$15)</x:f>
        <x:v>4716491.499887113</x:v>
      </x:c>
      <x:c r="W379" s="97" t="n">
        <x:f>MAX(0,V379*(1+EXP((LN(1+'Monte Carlo'!$K$10)-0.5*'Monte Carlo'!$K$12^2)+'Monte Carlo'!$K$12*((RAND()+RAND()+RAND()+RAND()+RAND()+RAND()+RAND()+RAND()+RAND()+RAND()+RAND()+RAND())-6))-1)+W$15)</x:f>
        <x:v>4467002.091005906</x:v>
      </x:c>
      <x:c r="X379" s="97" t="n">
        <x:f>MAX(0,W379*(1+EXP((LN(1+'Monte Carlo'!$K$10)-0.5*'Monte Carlo'!$K$12^2)+'Monte Carlo'!$K$12*((RAND()+RAND()+RAND()+RAND()+RAND()+RAND()+RAND()+RAND()+RAND()+RAND()+RAND()+RAND())-6))-1)+X$15)</x:f>
        <x:v>5244608.580899122</x:v>
      </x:c>
      <x:c r="Y379" s="97" t="n">
        <x:f>MAX(0,X379*(1+EXP((LN(1+'Monte Carlo'!$K$10)-0.5*'Monte Carlo'!$K$12^2)+'Monte Carlo'!$K$12*((RAND()+RAND()+RAND()+RAND()+RAND()+RAND()+RAND()+RAND()+RAND()+RAND()+RAND()+RAND())-6))-1)+Y$15)</x:f>
        <x:v>5496100.974774171</x:v>
      </x:c>
      <x:c r="Z379" s="97" t="n">
        <x:f>MAX(0,Y379*(1+EXP((LN(1+'Monte Carlo'!$K$10)-0.5*'Monte Carlo'!$K$12^2)+'Monte Carlo'!$K$12*((RAND()+RAND()+RAND()+RAND()+RAND()+RAND()+RAND()+RAND()+RAND()+RAND()+RAND()+RAND())-6))-1)+Z$15)</x:f>
        <x:v>5458582.654408428</x:v>
      </x:c>
      <x:c r="AA379" s="97" t="n">
        <x:f>MAX(0,Z379*(1+EXP((LN(1+'Monte Carlo'!$K$10)-0.5*'Monte Carlo'!$K$12^2)+'Monte Carlo'!$K$12*((RAND()+RAND()+RAND()+RAND()+RAND()+RAND()+RAND()+RAND()+RAND()+RAND()+RAND()+RAND())-6))-1)+AA$15)</x:f>
        <x:v>6933433.023568039</x:v>
      </x:c>
      <x:c r="AB379" s="97" t="n">
        <x:f>MAX(0,AA379*(1+EXP((LN(1+'Monte Carlo'!$K$10)-0.5*'Monte Carlo'!$K$12^2)+'Monte Carlo'!$K$12*((RAND()+RAND()+RAND()+RAND()+RAND()+RAND()+RAND()+RAND()+RAND()+RAND()+RAND()+RAND())-6))-1)+AB$15)</x:f>
        <x:v>7252090.038711886</x:v>
      </x:c>
      <x:c r="AC379" s="97" t="n">
        <x:f>MAX(0,AB379*(1+EXP((LN(1+'Monte Carlo'!$K$10)-0.5*'Monte Carlo'!$K$12^2)+'Monte Carlo'!$K$12*((RAND()+RAND()+RAND()+RAND()+RAND()+RAND()+RAND()+RAND()+RAND()+RAND()+RAND()+RAND())-6))-1)+AC$15)</x:f>
        <x:v>5590423.351685065</x:v>
      </x:c>
      <x:c r="AD379" s="97" t="n">
        <x:f>MAX(0,AC379*(1+EXP((LN(1+'Monte Carlo'!$K$10)-0.5*'Monte Carlo'!$K$12^2)+'Monte Carlo'!$K$12*((RAND()+RAND()+RAND()+RAND()+RAND()+RAND()+RAND()+RAND()+RAND()+RAND()+RAND()+RAND())-6))-1)+AD$15)</x:f>
        <x:v>7386986.239729125</x:v>
      </x:c>
      <x:c r="AE379" s="97" t="n">
        <x:f>MAX(0,AD379*(1+EXP((LN(1+'Monte Carlo'!$K$10)-0.5*'Monte Carlo'!$K$12^2)+'Monte Carlo'!$K$12*((RAND()+RAND()+RAND()+RAND()+RAND()+RAND()+RAND()+RAND()+RAND()+RAND()+RAND()+RAND())-6))-1)+AE$15)</x:f>
        <x:v>7503185.953289102</x:v>
      </x:c>
      <x:c r="AF379" s="97" t="n">
        <x:f>MAX(0,AE379*(1+EXP((LN(1+'Monte Carlo'!$K$10)-0.5*'Monte Carlo'!$K$12^2)+'Monte Carlo'!$K$12*((RAND()+RAND()+RAND()+RAND()+RAND()+RAND()+RAND()+RAND()+RAND()+RAND()+RAND()+RAND())-6))-1)+AF$15)</x:f>
        <x:v>7738638.098509982</x:v>
      </x:c>
      <x:c r="AG379" s="97">
        <x:f t="shared" si="7"/>
        <x:v>964949.97449708346</x:v>
      </x:c>
    </x:row>
    <x:row r="380">
      <x:c r="A380" s="93">
        <x:v>359</x:v>
      </x:c>
      <x:c r="B380" s="97" t="n">
        <x:f>IF(AND(UPPER('Monte Carlo'!$K$4)="YES",'Monte Carlo'!$K$5&gt;0),'Monte Carlo'!$K$13,Liquidity_30Y!$C$14)</x:f>
        <x:v>1029031.25</x:v>
      </x:c>
      <x:c r="C380" s="97" t="n">
        <x:f>MAX(0,B380*(1+EXP((LN(1+'Monte Carlo'!$K$10)-0.5*'Monte Carlo'!$K$12^2)+'Monte Carlo'!$K$12*((RAND()+RAND()+RAND()+RAND()+RAND()+RAND()+RAND()+RAND()+RAND()+RAND()+RAND()+RAND())-6))-1)+C$15)</x:f>
        <x:v>963745.3645353428</x:v>
      </x:c>
      <x:c r="D380" s="97" t="n">
        <x:f>MAX(0,C380*(1+EXP((LN(1+'Monte Carlo'!$K$10)-0.5*'Monte Carlo'!$K$12^2)+'Monte Carlo'!$K$12*((RAND()+RAND()+RAND()+RAND()+RAND()+RAND()+RAND()+RAND()+RAND()+RAND()+RAND()+RAND())-6))-1)+D$15)</x:f>
        <x:v>995889.340077241</x:v>
      </x:c>
      <x:c r="E380" s="97" t="n">
        <x:f>MAX(0,D380*(1+EXP((LN(1+'Monte Carlo'!$K$10)-0.5*'Monte Carlo'!$K$12^2)+'Monte Carlo'!$K$12*((RAND()+RAND()+RAND()+RAND()+RAND()+RAND()+RAND()+RAND()+RAND()+RAND()+RAND()+RAND())-6))-1)+E$15)</x:f>
        <x:v>904056.5128972937</x:v>
      </x:c>
      <x:c r="F380" s="97" t="n">
        <x:f>MAX(0,E380*(1+EXP((LN(1+'Monte Carlo'!$K$10)-0.5*'Monte Carlo'!$K$12^2)+'Monte Carlo'!$K$12*((RAND()+RAND()+RAND()+RAND()+RAND()+RAND()+RAND()+RAND()+RAND()+RAND()+RAND()+RAND())-6))-1)+F$15)</x:f>
        <x:v>796705.2868105592</x:v>
      </x:c>
      <x:c r="G380" s="97" t="n">
        <x:f>MAX(0,F380*(1+EXP((LN(1+'Monte Carlo'!$K$10)-0.5*'Monte Carlo'!$K$12^2)+'Monte Carlo'!$K$12*((RAND()+RAND()+RAND()+RAND()+RAND()+RAND()+RAND()+RAND()+RAND()+RAND()+RAND()+RAND())-6))-1)+G$15)</x:f>
        <x:v>696835.753010151</x:v>
      </x:c>
      <x:c r="H380" s="97" t="n">
        <x:f>MAX(0,G380*(1+EXP((LN(1+'Monte Carlo'!$K$10)-0.5*'Monte Carlo'!$K$12^2)+'Monte Carlo'!$K$12*((RAND()+RAND()+RAND()+RAND()+RAND()+RAND()+RAND()+RAND()+RAND()+RAND()+RAND()+RAND())-6))-1)+H$15)</x:f>
        <x:v>576109.1904825353</x:v>
      </x:c>
      <x:c r="I380" s="97" t="n">
        <x:f>MAX(0,H380*(1+EXP((LN(1+'Monte Carlo'!$K$10)-0.5*'Monte Carlo'!$K$12^2)+'Monte Carlo'!$K$12*((RAND()+RAND()+RAND()+RAND()+RAND()+RAND()+RAND()+RAND()+RAND()+RAND()+RAND()+RAND())-6))-1)+I$15)</x:f>
        <x:v>593050.1574047416</x:v>
      </x:c>
      <x:c r="J380" s="97" t="n">
        <x:f>MAX(0,I380*(1+EXP((LN(1+'Monte Carlo'!$K$10)-0.5*'Monte Carlo'!$K$12^2)+'Monte Carlo'!$K$12*((RAND()+RAND()+RAND()+RAND()+RAND()+RAND()+RAND()+RAND()+RAND()+RAND()+RAND()+RAND())-6))-1)+J$15)</x:f>
        <x:v>612863.8578963075</x:v>
      </x:c>
      <x:c r="K380" s="97" t="n">
        <x:f>MAX(0,J380*(1+EXP((LN(1+'Monte Carlo'!$K$10)-0.5*'Monte Carlo'!$K$12^2)+'Monte Carlo'!$K$12*((RAND()+RAND()+RAND()+RAND()+RAND()+RAND()+RAND()+RAND()+RAND()+RAND()+RAND()+RAND())-6))-1)+K$15)</x:f>
        <x:v>483646.11505205114</x:v>
      </x:c>
      <x:c r="L380" s="97" t="n">
        <x:f>MAX(0,K380*(1+EXP((LN(1+'Monte Carlo'!$K$10)-0.5*'Monte Carlo'!$K$12^2)+'Monte Carlo'!$K$12*((RAND()+RAND()+RAND()+RAND()+RAND()+RAND()+RAND()+RAND()+RAND()+RAND()+RAND()+RAND())-6))-1)+L$15)</x:f>
        <x:v>507595.79154996463</x:v>
      </x:c>
      <x:c r="M380" s="97" t="n">
        <x:f>MAX(0,L380*(1+EXP((LN(1+'Monte Carlo'!$K$10)-0.5*'Monte Carlo'!$K$12^2)+'Monte Carlo'!$K$12*((RAND()+RAND()+RAND()+RAND()+RAND()+RAND()+RAND()+RAND()+RAND()+RAND()+RAND()+RAND())-6))-1)+M$15)</x:f>
        <x:v>580579.2986117578</x:v>
      </x:c>
      <x:c r="N380" s="97" t="n">
        <x:f>MAX(0,M380*(1+EXP((LN(1+'Monte Carlo'!$K$10)-0.5*'Monte Carlo'!$K$12^2)+'Monte Carlo'!$K$12*((RAND()+RAND()+RAND()+RAND()+RAND()+RAND()+RAND()+RAND()+RAND()+RAND()+RAND()+RAND())-6))-1)+N$15)</x:f>
        <x:v>695871.3300448437</x:v>
      </x:c>
      <x:c r="O380" s="97" t="n">
        <x:f>MAX(0,N380*(1+EXP((LN(1+'Monte Carlo'!$K$10)-0.5*'Monte Carlo'!$K$12^2)+'Monte Carlo'!$K$12*((RAND()+RAND()+RAND()+RAND()+RAND()+RAND()+RAND()+RAND()+RAND()+RAND()+RAND()+RAND())-6))-1)+O$15)</x:f>
        <x:v>589225.5229055064</x:v>
      </x:c>
      <x:c r="P380" s="97" t="n">
        <x:f>MAX(0,O380*(1+EXP((LN(1+'Monte Carlo'!$K$10)-0.5*'Monte Carlo'!$K$12^2)+'Monte Carlo'!$K$12*((RAND()+RAND()+RAND()+RAND()+RAND()+RAND()+RAND()+RAND()+RAND()+RAND()+RAND()+RAND())-6))-1)+P$15)</x:f>
        <x:v>726863.8881388555</x:v>
      </x:c>
      <x:c r="Q380" s="97" t="n">
        <x:f>MAX(0,P380*(1+EXP((LN(1+'Monte Carlo'!$K$10)-0.5*'Monte Carlo'!$K$12^2)+'Monte Carlo'!$K$12*((RAND()+RAND()+RAND()+RAND()+RAND()+RAND()+RAND()+RAND()+RAND()+RAND()+RAND()+RAND())-6))-1)+Q$15)</x:f>
        <x:v>609946.8315572006</x:v>
      </x:c>
      <x:c r="R380" s="97" t="n">
        <x:f>MAX(0,Q380*(1+EXP((LN(1+'Monte Carlo'!$K$10)-0.5*'Monte Carlo'!$K$12^2)+'Monte Carlo'!$K$12*((RAND()+RAND()+RAND()+RAND()+RAND()+RAND()+RAND()+RAND()+RAND()+RAND()+RAND()+RAND())-6))-1)+R$15)</x:f>
        <x:v>745865.3237074176</x:v>
      </x:c>
      <x:c r="S380" s="97" t="n">
        <x:f>MAX(0,R380*(1+EXP((LN(1+'Monte Carlo'!$K$10)-0.5*'Monte Carlo'!$K$12^2)+'Monte Carlo'!$K$12*((RAND()+RAND()+RAND()+RAND()+RAND()+RAND()+RAND()+RAND()+RAND()+RAND()+RAND()+RAND())-6))-1)+S$15)</x:f>
        <x:v>731114.013100626</x:v>
      </x:c>
      <x:c r="T380" s="97" t="n">
        <x:f>MAX(0,S380*(1+EXP((LN(1+'Monte Carlo'!$K$10)-0.5*'Monte Carlo'!$K$12^2)+'Monte Carlo'!$K$12*((RAND()+RAND()+RAND()+RAND()+RAND()+RAND()+RAND()+RAND()+RAND()+RAND()+RAND()+RAND())-6))-1)+T$15)</x:f>
        <x:v>874172.8357244263</x:v>
      </x:c>
      <x:c r="U380" s="97" t="n">
        <x:f>MAX(0,T380*(1+EXP((LN(1+'Monte Carlo'!$K$10)-0.5*'Monte Carlo'!$K$12^2)+'Monte Carlo'!$K$12*((RAND()+RAND()+RAND()+RAND()+RAND()+RAND()+RAND()+RAND()+RAND()+RAND()+RAND()+RAND())-6))-1)+U$15)</x:f>
        <x:v>908938.5435382606</x:v>
      </x:c>
      <x:c r="V380" s="97" t="n">
        <x:f>MAX(0,U380*(1+EXP((LN(1+'Monte Carlo'!$K$10)-0.5*'Monte Carlo'!$K$12^2)+'Monte Carlo'!$K$12*((RAND()+RAND()+RAND()+RAND()+RAND()+RAND()+RAND()+RAND()+RAND()+RAND()+RAND()+RAND())-6))-1)+V$15)</x:f>
        <x:v>930085.5537811483</x:v>
      </x:c>
      <x:c r="W380" s="97" t="n">
        <x:f>MAX(0,V380*(1+EXP((LN(1+'Monte Carlo'!$K$10)-0.5*'Monte Carlo'!$K$12^2)+'Monte Carlo'!$K$12*((RAND()+RAND()+RAND()+RAND()+RAND()+RAND()+RAND()+RAND()+RAND()+RAND()+RAND()+RAND())-6))-1)+W$15)</x:f>
        <x:v>1134061.1309483477</x:v>
      </x:c>
      <x:c r="X380" s="97" t="n">
        <x:f>MAX(0,W380*(1+EXP((LN(1+'Monte Carlo'!$K$10)-0.5*'Monte Carlo'!$K$12^2)+'Monte Carlo'!$K$12*((RAND()+RAND()+RAND()+RAND()+RAND()+RAND()+RAND()+RAND()+RAND()+RAND()+RAND()+RAND())-6))-1)+X$15)</x:f>
        <x:v>1398108.1149797994</x:v>
      </x:c>
      <x:c r="Y380" s="97" t="n">
        <x:f>MAX(0,X380*(1+EXP((LN(1+'Monte Carlo'!$K$10)-0.5*'Monte Carlo'!$K$12^2)+'Monte Carlo'!$K$12*((RAND()+RAND()+RAND()+RAND()+RAND()+RAND()+RAND()+RAND()+RAND()+RAND()+RAND()+RAND())-6))-1)+Y$15)</x:f>
        <x:v>1193208.8127655832</x:v>
      </x:c>
      <x:c r="Z380" s="97" t="n">
        <x:f>MAX(0,Y380*(1+EXP((LN(1+'Monte Carlo'!$K$10)-0.5*'Monte Carlo'!$K$12^2)+'Monte Carlo'!$K$12*((RAND()+RAND()+RAND()+RAND()+RAND()+RAND()+RAND()+RAND()+RAND()+RAND()+RAND()+RAND())-6))-1)+Z$15)</x:f>
        <x:v>1177770.220747086</x:v>
      </x:c>
      <x:c r="AA380" s="97" t="n">
        <x:f>MAX(0,Z380*(1+EXP((LN(1+'Monte Carlo'!$K$10)-0.5*'Monte Carlo'!$K$12^2)+'Monte Carlo'!$K$12*((RAND()+RAND()+RAND()+RAND()+RAND()+RAND()+RAND()+RAND()+RAND()+RAND()+RAND()+RAND())-6))-1)+AA$15)</x:f>
        <x:v>1560911.8711641806</x:v>
      </x:c>
      <x:c r="AB380" s="97" t="n">
        <x:f>MAX(0,AA380*(1+EXP((LN(1+'Monte Carlo'!$K$10)-0.5*'Monte Carlo'!$K$12^2)+'Monte Carlo'!$K$12*((RAND()+RAND()+RAND()+RAND()+RAND()+RAND()+RAND()+RAND()+RAND()+RAND()+RAND()+RAND())-6))-1)+AB$15)</x:f>
        <x:v>1784886.038111366</x:v>
      </x:c>
      <x:c r="AC380" s="97" t="n">
        <x:f>MAX(0,AB380*(1+EXP((LN(1+'Monte Carlo'!$K$10)-0.5*'Monte Carlo'!$K$12^2)+'Monte Carlo'!$K$12*((RAND()+RAND()+RAND()+RAND()+RAND()+RAND()+RAND()+RAND()+RAND()+RAND()+RAND()+RAND())-6))-1)+AC$15)</x:f>
        <x:v>1996063.5592883194</x:v>
      </x:c>
      <x:c r="AD380" s="97" t="n">
        <x:f>MAX(0,AC380*(1+EXP((LN(1+'Monte Carlo'!$K$10)-0.5*'Monte Carlo'!$K$12^2)+'Monte Carlo'!$K$12*((RAND()+RAND()+RAND()+RAND()+RAND()+RAND()+RAND()+RAND()+RAND()+RAND()+RAND()+RAND())-6))-1)+AD$15)</x:f>
        <x:v>1945853.920988901</x:v>
      </x:c>
      <x:c r="AE380" s="97" t="n">
        <x:f>MAX(0,AD380*(1+EXP((LN(1+'Monte Carlo'!$K$10)-0.5*'Monte Carlo'!$K$12^2)+'Monte Carlo'!$K$12*((RAND()+RAND()+RAND()+RAND()+RAND()+RAND()+RAND()+RAND()+RAND()+RAND()+RAND()+RAND())-6))-1)+AE$15)</x:f>
        <x:v>2131468.6638930463</x:v>
      </x:c>
      <x:c r="AF380" s="97" t="n">
        <x:f>MAX(0,AE380*(1+EXP((LN(1+'Monte Carlo'!$K$10)-0.5*'Monte Carlo'!$K$12^2)+'Monte Carlo'!$K$12*((RAND()+RAND()+RAND()+RAND()+RAND()+RAND()+RAND()+RAND()+RAND()+RAND()+RAND()+RAND())-6))-1)+AF$15)</x:f>
        <x:v>1930929.3509113004</x:v>
      </x:c>
      <x:c r="AG380" s="97">
        <x:f t="shared" si="7"/>
        <x:v>800476.10982979205</x:v>
      </x:c>
    </x:row>
    <x:row r="381">
      <x:c r="A381" s="93">
        <x:v>360</x:v>
      </x:c>
      <x:c r="B381" s="97" t="n">
        <x:f>IF(AND(UPPER('Monte Carlo'!$K$4)="YES",'Monte Carlo'!$K$5&gt;0),'Monte Carlo'!$K$13,Liquidity_30Y!$C$14)</x:f>
        <x:v>1029031.25</x:v>
      </x:c>
      <x:c r="C381" s="97" t="n">
        <x:f>MAX(0,B381*(1+EXP((LN(1+'Monte Carlo'!$K$10)-0.5*'Monte Carlo'!$K$12^2)+'Monte Carlo'!$K$12*((RAND()+RAND()+RAND()+RAND()+RAND()+RAND()+RAND()+RAND()+RAND()+RAND()+RAND()+RAND())-6))-1)+C$15)</x:f>
        <x:v>1526059.7641337188</x:v>
      </x:c>
      <x:c r="D381" s="97" t="n">
        <x:f>MAX(0,C381*(1+EXP((LN(1+'Monte Carlo'!$K$10)-0.5*'Monte Carlo'!$K$12^2)+'Monte Carlo'!$K$12*((RAND()+RAND()+RAND()+RAND()+RAND()+RAND()+RAND()+RAND()+RAND()+RAND()+RAND()+RAND())-6))-1)+D$15)</x:f>
        <x:v>1332464.8473768411</x:v>
      </x:c>
      <x:c r="E381" s="97" t="n">
        <x:f>MAX(0,D381*(1+EXP((LN(1+'Monte Carlo'!$K$10)-0.5*'Monte Carlo'!$K$12^2)+'Monte Carlo'!$K$12*((RAND()+RAND()+RAND()+RAND()+RAND()+RAND()+RAND()+RAND()+RAND()+RAND()+RAND()+RAND())-6))-1)+E$15)</x:f>
        <x:v>1164152.4360511452</x:v>
      </x:c>
      <x:c r="F381" s="97" t="n">
        <x:f>MAX(0,E381*(1+EXP((LN(1+'Monte Carlo'!$K$10)-0.5*'Monte Carlo'!$K$12^2)+'Monte Carlo'!$K$12*((RAND()+RAND()+RAND()+RAND()+RAND()+RAND()+RAND()+RAND()+RAND()+RAND()+RAND()+RAND())-6))-1)+F$15)</x:f>
        <x:v>1241753.6404373103</x:v>
      </x:c>
      <x:c r="G381" s="97" t="n">
        <x:f>MAX(0,F381*(1+EXP((LN(1+'Monte Carlo'!$K$10)-0.5*'Monte Carlo'!$K$12^2)+'Monte Carlo'!$K$12*((RAND()+RAND()+RAND()+RAND()+RAND()+RAND()+RAND()+RAND()+RAND()+RAND()+RAND()+RAND())-6))-1)+G$15)</x:f>
        <x:v>1050880.4696654994</x:v>
      </x:c>
      <x:c r="H381" s="97" t="n">
        <x:f>MAX(0,G381*(1+EXP((LN(1+'Monte Carlo'!$K$10)-0.5*'Monte Carlo'!$K$12^2)+'Monte Carlo'!$K$12*((RAND()+RAND()+RAND()+RAND()+RAND()+RAND()+RAND()+RAND()+RAND()+RAND()+RAND()+RAND())-6))-1)+H$15)</x:f>
        <x:v>898886.7325495448</x:v>
      </x:c>
      <x:c r="I381" s="97" t="n">
        <x:f>MAX(0,H381*(1+EXP((LN(1+'Monte Carlo'!$K$10)-0.5*'Monte Carlo'!$K$12^2)+'Monte Carlo'!$K$12*((RAND()+RAND()+RAND()+RAND()+RAND()+RAND()+RAND()+RAND()+RAND()+RAND()+RAND()+RAND())-6))-1)+I$15)</x:f>
        <x:v>900398.4199249197</x:v>
      </x:c>
      <x:c r="J381" s="97" t="n">
        <x:f>MAX(0,I381*(1+EXP((LN(1+'Monte Carlo'!$K$10)-0.5*'Monte Carlo'!$K$12^2)+'Monte Carlo'!$K$12*((RAND()+RAND()+RAND()+RAND()+RAND()+RAND()+RAND()+RAND()+RAND()+RAND()+RAND()+RAND())-6))-1)+J$15)</x:f>
        <x:v>1124659.8794981102</x:v>
      </x:c>
      <x:c r="K381" s="97" t="n">
        <x:f>MAX(0,J381*(1+EXP((LN(1+'Monte Carlo'!$K$10)-0.5*'Monte Carlo'!$K$12^2)+'Monte Carlo'!$K$12*((RAND()+RAND()+RAND()+RAND()+RAND()+RAND()+RAND()+RAND()+RAND()+RAND()+RAND()+RAND())-6))-1)+K$15)</x:f>
        <x:v>1084524.5185102625</x:v>
      </x:c>
      <x:c r="L381" s="97" t="n">
        <x:f>MAX(0,K381*(1+EXP((LN(1+'Monte Carlo'!$K$10)-0.5*'Monte Carlo'!$K$12^2)+'Monte Carlo'!$K$12*((RAND()+RAND()+RAND()+RAND()+RAND()+RAND()+RAND()+RAND()+RAND()+RAND()+RAND()+RAND())-6))-1)+L$15)</x:f>
        <x:v>1327647.0977950664</x:v>
      </x:c>
      <x:c r="M381" s="97" t="n">
        <x:f>MAX(0,L381*(1+EXP((LN(1+'Monte Carlo'!$K$10)-0.5*'Monte Carlo'!$K$12^2)+'Monte Carlo'!$K$12*((RAND()+RAND()+RAND()+RAND()+RAND()+RAND()+RAND()+RAND()+RAND()+RAND()+RAND()+RAND())-6))-1)+M$15)</x:f>
        <x:v>1024918.5611836032</x:v>
      </x:c>
      <x:c r="N381" s="97" t="n">
        <x:f>MAX(0,M381*(1+EXP((LN(1+'Monte Carlo'!$K$10)-0.5*'Monte Carlo'!$K$12^2)+'Monte Carlo'!$K$12*((RAND()+RAND()+RAND()+RAND()+RAND()+RAND()+RAND()+RAND()+RAND()+RAND()+RAND()+RAND())-6))-1)+N$15)</x:f>
        <x:v>1237184.6547471497</x:v>
      </x:c>
      <x:c r="O381" s="97" t="n">
        <x:f>MAX(0,N381*(1+EXP((LN(1+'Monte Carlo'!$K$10)-0.5*'Monte Carlo'!$K$12^2)+'Monte Carlo'!$K$12*((RAND()+RAND()+RAND()+RAND()+RAND()+RAND()+RAND()+RAND()+RAND()+RAND()+RAND()+RAND())-6))-1)+O$15)</x:f>
        <x:v>1098940.7120992371</x:v>
      </x:c>
      <x:c r="P381" s="97" t="n">
        <x:f>MAX(0,O381*(1+EXP((LN(1+'Monte Carlo'!$K$10)-0.5*'Monte Carlo'!$K$12^2)+'Monte Carlo'!$K$12*((RAND()+RAND()+RAND()+RAND()+RAND()+RAND()+RAND()+RAND()+RAND()+RAND()+RAND()+RAND())-6))-1)+P$15)</x:f>
        <x:v>1127910.7620035924</x:v>
      </x:c>
      <x:c r="Q381" s="97" t="n">
        <x:f>MAX(0,P381*(1+EXP((LN(1+'Monte Carlo'!$K$10)-0.5*'Monte Carlo'!$K$12^2)+'Monte Carlo'!$K$12*((RAND()+RAND()+RAND()+RAND()+RAND()+RAND()+RAND()+RAND()+RAND()+RAND()+RAND()+RAND())-6))-1)+Q$15)</x:f>
        <x:v>1226273.0207024668</x:v>
      </x:c>
      <x:c r="R381" s="97" t="n">
        <x:f>MAX(0,Q381*(1+EXP((LN(1+'Monte Carlo'!$K$10)-0.5*'Monte Carlo'!$K$12^2)+'Monte Carlo'!$K$12*((RAND()+RAND()+RAND()+RAND()+RAND()+RAND()+RAND()+RAND()+RAND()+RAND()+RAND()+RAND())-6))-1)+R$15)</x:f>
        <x:v>879108.757514155</x:v>
      </x:c>
      <x:c r="S381" s="97" t="n">
        <x:f>MAX(0,R381*(1+EXP((LN(1+'Monte Carlo'!$K$10)-0.5*'Monte Carlo'!$K$12^2)+'Monte Carlo'!$K$12*((RAND()+RAND()+RAND()+RAND()+RAND()+RAND()+RAND()+RAND()+RAND()+RAND()+RAND()+RAND())-6))-1)+S$15)</x:f>
        <x:v>898467.7171674396</x:v>
      </x:c>
      <x:c r="T381" s="97" t="n">
        <x:f>MAX(0,S381*(1+EXP((LN(1+'Monte Carlo'!$K$10)-0.5*'Monte Carlo'!$K$12^2)+'Monte Carlo'!$K$12*((RAND()+RAND()+RAND()+RAND()+RAND()+RAND()+RAND()+RAND()+RAND()+RAND()+RAND()+RAND())-6))-1)+T$15)</x:f>
        <x:v>685143.8704778532</x:v>
      </x:c>
      <x:c r="U381" s="97" t="n">
        <x:f>MAX(0,T381*(1+EXP((LN(1+'Monte Carlo'!$K$10)-0.5*'Monte Carlo'!$K$12^2)+'Monte Carlo'!$K$12*((RAND()+RAND()+RAND()+RAND()+RAND()+RAND()+RAND()+RAND()+RAND()+RAND()+RAND()+RAND())-6))-1)+U$15)</x:f>
        <x:v>886493.3958773997</x:v>
      </x:c>
      <x:c r="V381" s="97" t="n">
        <x:f>MAX(0,U381*(1+EXP((LN(1+'Monte Carlo'!$K$10)-0.5*'Monte Carlo'!$K$12^2)+'Monte Carlo'!$K$12*((RAND()+RAND()+RAND()+RAND()+RAND()+RAND()+RAND()+RAND()+RAND()+RAND()+RAND()+RAND())-6))-1)+V$15)</x:f>
        <x:v>1129262.5133953842</x:v>
      </x:c>
      <x:c r="W381" s="97" t="n">
        <x:f>MAX(0,V381*(1+EXP((LN(1+'Monte Carlo'!$K$10)-0.5*'Monte Carlo'!$K$12^2)+'Monte Carlo'!$K$12*((RAND()+RAND()+RAND()+RAND()+RAND()+RAND()+RAND()+RAND()+RAND()+RAND()+RAND()+RAND())-6))-1)+W$15)</x:f>
        <x:v>1339611.7317216243</x:v>
      </x:c>
      <x:c r="X381" s="97" t="n">
        <x:f>MAX(0,W381*(1+EXP((LN(1+'Monte Carlo'!$K$10)-0.5*'Monte Carlo'!$K$12^2)+'Monte Carlo'!$K$12*((RAND()+RAND()+RAND()+RAND()+RAND()+RAND()+RAND()+RAND()+RAND()+RAND()+RAND()+RAND())-6))-1)+X$15)</x:f>
        <x:v>1200245.9274016654</x:v>
      </x:c>
      <x:c r="Y381" s="97" t="n">
        <x:f>MAX(0,X381*(1+EXP((LN(1+'Monte Carlo'!$K$10)-0.5*'Monte Carlo'!$K$12^2)+'Monte Carlo'!$K$12*((RAND()+RAND()+RAND()+RAND()+RAND()+RAND()+RAND()+RAND()+RAND()+RAND()+RAND()+RAND())-6))-1)+Y$15)</x:f>
        <x:v>1156906.6169653435</x:v>
      </x:c>
      <x:c r="Z381" s="97" t="n">
        <x:f>MAX(0,Y381*(1+EXP((LN(1+'Monte Carlo'!$K$10)-0.5*'Monte Carlo'!$K$12^2)+'Monte Carlo'!$K$12*((RAND()+RAND()+RAND()+RAND()+RAND()+RAND()+RAND()+RAND()+RAND()+RAND()+RAND()+RAND())-6))-1)+Z$15)</x:f>
        <x:v>1232080.59479864</x:v>
      </x:c>
      <x:c r="AA381" s="97" t="n">
        <x:f>MAX(0,Z381*(1+EXP((LN(1+'Monte Carlo'!$K$10)-0.5*'Monte Carlo'!$K$12^2)+'Monte Carlo'!$K$12*((RAND()+RAND()+RAND()+RAND()+RAND()+RAND()+RAND()+RAND()+RAND()+RAND()+RAND()+RAND())-6))-1)+AA$15)</x:f>
        <x:v>1350419.8557473884</x:v>
      </x:c>
      <x:c r="AB381" s="97" t="n">
        <x:f>MAX(0,AA381*(1+EXP((LN(1+'Monte Carlo'!$K$10)-0.5*'Monte Carlo'!$K$12^2)+'Monte Carlo'!$K$12*((RAND()+RAND()+RAND()+RAND()+RAND()+RAND()+RAND()+RAND()+RAND()+RAND()+RAND()+RAND())-6))-1)+AB$15)</x:f>
        <x:v>1739308.2197749815</x:v>
      </x:c>
      <x:c r="AC381" s="97" t="n">
        <x:f>MAX(0,AB381*(1+EXP((LN(1+'Monte Carlo'!$K$10)-0.5*'Monte Carlo'!$K$12^2)+'Monte Carlo'!$K$12*((RAND()+RAND()+RAND()+RAND()+RAND()+RAND()+RAND()+RAND()+RAND()+RAND()+RAND()+RAND())-6))-1)+AC$15)</x:f>
        <x:v>2116741.4392477833</x:v>
      </x:c>
      <x:c r="AD381" s="97" t="n">
        <x:f>MAX(0,AC381*(1+EXP((LN(1+'Monte Carlo'!$K$10)-0.5*'Monte Carlo'!$K$12^2)+'Monte Carlo'!$K$12*((RAND()+RAND()+RAND()+RAND()+RAND()+RAND()+RAND()+RAND()+RAND()+RAND()+RAND()+RAND())-6))-1)+AD$15)</x:f>
        <x:v>2390175.376609362</x:v>
      </x:c>
      <x:c r="AE381" s="97" t="n">
        <x:f>MAX(0,AD381*(1+EXP((LN(1+'Monte Carlo'!$K$10)-0.5*'Monte Carlo'!$K$12^2)+'Monte Carlo'!$K$12*((RAND()+RAND()+RAND()+RAND()+RAND()+RAND()+RAND()+RAND()+RAND()+RAND()+RAND()+RAND())-6))-1)+AE$15)</x:f>
        <x:v>2234633.608372333</x:v>
      </x:c>
      <x:c r="AF381" s="97" t="n">
        <x:f>MAX(0,AE381*(1+EXP((LN(1+'Monte Carlo'!$K$10)-0.5*'Monte Carlo'!$K$12^2)+'Monte Carlo'!$K$12*((RAND()+RAND()+RAND()+RAND()+RAND()+RAND()+RAND()+RAND()+RAND()+RAND()+RAND()+RAND())-6))-1)+AF$15)</x:f>
        <x:v>2358458.4718493177</x:v>
      </x:c>
      <x:c r="AG381" s="97">
        <x:f t="shared" si="7"/>
        <x:v>1029031.25</x:v>
      </x:c>
    </x:row>
    <x:row r="382">
      <x:c r="A382" s="93">
        <x:v>361</x:v>
      </x:c>
      <x:c r="B382" s="97" t="n">
        <x:f>IF(AND(UPPER('Monte Carlo'!$K$4)="YES",'Monte Carlo'!$K$5&gt;0),'Monte Carlo'!$K$13,Liquidity_30Y!$C$14)</x:f>
        <x:v>1029031.25</x:v>
      </x:c>
      <x:c r="C382" s="97" t="n">
        <x:f>MAX(0,B382*(1+EXP((LN(1+'Monte Carlo'!$K$10)-0.5*'Monte Carlo'!$K$12^2)+'Monte Carlo'!$K$12*((RAND()+RAND()+RAND()+RAND()+RAND()+RAND()+RAND()+RAND()+RAND()+RAND()+RAND()+RAND())-6))-1)+C$15)</x:f>
        <x:v>1243040.5028210143</x:v>
      </x:c>
      <x:c r="D382" s="97" t="n">
        <x:f>MAX(0,C382*(1+EXP((LN(1+'Monte Carlo'!$K$10)-0.5*'Monte Carlo'!$K$12^2)+'Monte Carlo'!$K$12*((RAND()+RAND()+RAND()+RAND()+RAND()+RAND()+RAND()+RAND()+RAND()+RAND()+RAND()+RAND())-6))-1)+D$15)</x:f>
        <x:v>1090266.6355117513</x:v>
      </x:c>
      <x:c r="E382" s="97" t="n">
        <x:f>MAX(0,D382*(1+EXP((LN(1+'Monte Carlo'!$K$10)-0.5*'Monte Carlo'!$K$12^2)+'Monte Carlo'!$K$12*((RAND()+RAND()+RAND()+RAND()+RAND()+RAND()+RAND()+RAND()+RAND()+RAND()+RAND()+RAND())-6))-1)+E$15)</x:f>
        <x:v>997899.3943721794</x:v>
      </x:c>
      <x:c r="F382" s="97" t="n">
        <x:f>MAX(0,E382*(1+EXP((LN(1+'Monte Carlo'!$K$10)-0.5*'Monte Carlo'!$K$12^2)+'Monte Carlo'!$K$12*((RAND()+RAND()+RAND()+RAND()+RAND()+RAND()+RAND()+RAND()+RAND()+RAND()+RAND()+RAND())-6))-1)+F$15)</x:f>
        <x:v>1028889.0657858093</x:v>
      </x:c>
      <x:c r="G382" s="97" t="n">
        <x:f>MAX(0,F382*(1+EXP((LN(1+'Monte Carlo'!$K$10)-0.5*'Monte Carlo'!$K$12^2)+'Monte Carlo'!$K$12*((RAND()+RAND()+RAND()+RAND()+RAND()+RAND()+RAND()+RAND()+RAND()+RAND()+RAND()+RAND())-6))-1)+G$15)</x:f>
        <x:v>958689.6672240676</x:v>
      </x:c>
      <x:c r="H382" s="97" t="n">
        <x:f>MAX(0,G382*(1+EXP((LN(1+'Monte Carlo'!$K$10)-0.5*'Monte Carlo'!$K$12^2)+'Monte Carlo'!$K$12*((RAND()+RAND()+RAND()+RAND()+RAND()+RAND()+RAND()+RAND()+RAND()+RAND()+RAND()+RAND())-6))-1)+H$15)</x:f>
        <x:v>969260.6761786802</x:v>
      </x:c>
      <x:c r="I382" s="97" t="n">
        <x:f>MAX(0,H382*(1+EXP((LN(1+'Monte Carlo'!$K$10)-0.5*'Monte Carlo'!$K$12^2)+'Monte Carlo'!$K$12*((RAND()+RAND()+RAND()+RAND()+RAND()+RAND()+RAND()+RAND()+RAND()+RAND()+RAND()+RAND())-6))-1)+I$15)</x:f>
        <x:v>1016081.0874457838</x:v>
      </x:c>
      <x:c r="J382" s="97" t="n">
        <x:f>MAX(0,I382*(1+EXP((LN(1+'Monte Carlo'!$K$10)-0.5*'Monte Carlo'!$K$12^2)+'Monte Carlo'!$K$12*((RAND()+RAND()+RAND()+RAND()+RAND()+RAND()+RAND()+RAND()+RAND()+RAND()+RAND()+RAND())-6))-1)+J$15)</x:f>
        <x:v>1474360.5244648228</x:v>
      </x:c>
      <x:c r="K382" s="97" t="n">
        <x:f>MAX(0,J382*(1+EXP((LN(1+'Monte Carlo'!$K$10)-0.5*'Monte Carlo'!$K$12^2)+'Monte Carlo'!$K$12*((RAND()+RAND()+RAND()+RAND()+RAND()+RAND()+RAND()+RAND()+RAND()+RAND()+RAND()+RAND())-6))-1)+K$15)</x:f>
        <x:v>1690708.4526959558</x:v>
      </x:c>
      <x:c r="L382" s="97" t="n">
        <x:f>MAX(0,K382*(1+EXP((LN(1+'Monte Carlo'!$K$10)-0.5*'Monte Carlo'!$K$12^2)+'Monte Carlo'!$K$12*((RAND()+RAND()+RAND()+RAND()+RAND()+RAND()+RAND()+RAND()+RAND()+RAND()+RAND()+RAND())-6))-1)+L$15)</x:f>
        <x:v>1953007.1916413005</x:v>
      </x:c>
      <x:c r="M382" s="97" t="n">
        <x:f>MAX(0,L382*(1+EXP((LN(1+'Monte Carlo'!$K$10)-0.5*'Monte Carlo'!$K$12^2)+'Monte Carlo'!$K$12*((RAND()+RAND()+RAND()+RAND()+RAND()+RAND()+RAND()+RAND()+RAND()+RAND()+RAND()+RAND())-6))-1)+M$15)</x:f>
        <x:v>2535979.0781553555</x:v>
      </x:c>
      <x:c r="N382" s="97" t="n">
        <x:f>MAX(0,M382*(1+EXP((LN(1+'Monte Carlo'!$K$10)-0.5*'Monte Carlo'!$K$12^2)+'Monte Carlo'!$K$12*((RAND()+RAND()+RAND()+RAND()+RAND()+RAND()+RAND()+RAND()+RAND()+RAND()+RAND()+RAND())-6))-1)+N$15)</x:f>
        <x:v>2208626.4681285573</x:v>
      </x:c>
      <x:c r="O382" s="97" t="n">
        <x:f>MAX(0,N382*(1+EXP((LN(1+'Monte Carlo'!$K$10)-0.5*'Monte Carlo'!$K$12^2)+'Monte Carlo'!$K$12*((RAND()+RAND()+RAND()+RAND()+RAND()+RAND()+RAND()+RAND()+RAND()+RAND()+RAND()+RAND())-6))-1)+O$15)</x:f>
        <x:v>2613814.1474303165</x:v>
      </x:c>
      <x:c r="P382" s="97" t="n">
        <x:f>MAX(0,O382*(1+EXP((LN(1+'Monte Carlo'!$K$10)-0.5*'Monte Carlo'!$K$12^2)+'Monte Carlo'!$K$12*((RAND()+RAND()+RAND()+RAND()+RAND()+RAND()+RAND()+RAND()+RAND()+RAND()+RAND()+RAND())-6))-1)+P$15)</x:f>
        <x:v>2099510.123856695</x:v>
      </x:c>
      <x:c r="Q382" s="97" t="n">
        <x:f>MAX(0,P382*(1+EXP((LN(1+'Monte Carlo'!$K$10)-0.5*'Monte Carlo'!$K$12^2)+'Monte Carlo'!$K$12*((RAND()+RAND()+RAND()+RAND()+RAND()+RAND()+RAND()+RAND()+RAND()+RAND()+RAND()+RAND())-6))-1)+Q$15)</x:f>
        <x:v>2383535.841666943</x:v>
      </x:c>
      <x:c r="R382" s="97" t="n">
        <x:f>MAX(0,Q382*(1+EXP((LN(1+'Monte Carlo'!$K$10)-0.5*'Monte Carlo'!$K$12^2)+'Monte Carlo'!$K$12*((RAND()+RAND()+RAND()+RAND()+RAND()+RAND()+RAND()+RAND()+RAND()+RAND()+RAND()+RAND())-6))-1)+R$15)</x:f>
        <x:v>2344187.5803941116</x:v>
      </x:c>
      <x:c r="S382" s="97" t="n">
        <x:f>MAX(0,R382*(1+EXP((LN(1+'Monte Carlo'!$K$10)-0.5*'Monte Carlo'!$K$12^2)+'Monte Carlo'!$K$12*((RAND()+RAND()+RAND()+RAND()+RAND()+RAND()+RAND()+RAND()+RAND()+RAND()+RAND()+RAND())-6))-1)+S$15)</x:f>
        <x:v>3110411.1868886612</x:v>
      </x:c>
      <x:c r="T382" s="97" t="n">
        <x:f>MAX(0,S382*(1+EXP((LN(1+'Monte Carlo'!$K$10)-0.5*'Monte Carlo'!$K$12^2)+'Monte Carlo'!$K$12*((RAND()+RAND()+RAND()+RAND()+RAND()+RAND()+RAND()+RAND()+RAND()+RAND()+RAND()+RAND())-6))-1)+T$15)</x:f>
        <x:v>3282659.6256904174</x:v>
      </x:c>
      <x:c r="U382" s="97" t="n">
        <x:f>MAX(0,T382*(1+EXP((LN(1+'Monte Carlo'!$K$10)-0.5*'Monte Carlo'!$K$12^2)+'Monte Carlo'!$K$12*((RAND()+RAND()+RAND()+RAND()+RAND()+RAND()+RAND()+RAND()+RAND()+RAND()+RAND()+RAND())-6))-1)+U$15)</x:f>
        <x:v>3097753.514107043</x:v>
      </x:c>
      <x:c r="V382" s="97" t="n">
        <x:f>MAX(0,U382*(1+EXP((LN(1+'Monte Carlo'!$K$10)-0.5*'Monte Carlo'!$K$12^2)+'Monte Carlo'!$K$12*((RAND()+RAND()+RAND()+RAND()+RAND()+RAND()+RAND()+RAND()+RAND()+RAND()+RAND()+RAND())-6))-1)+V$15)</x:f>
        <x:v>3738720.7226478686</x:v>
      </x:c>
      <x:c r="W382" s="97" t="n">
        <x:f>MAX(0,V382*(1+EXP((LN(1+'Monte Carlo'!$K$10)-0.5*'Monte Carlo'!$K$12^2)+'Monte Carlo'!$K$12*((RAND()+RAND()+RAND()+RAND()+RAND()+RAND()+RAND()+RAND()+RAND()+RAND()+RAND()+RAND())-6))-1)+W$15)</x:f>
        <x:v>3770101.047624169</x:v>
      </x:c>
      <x:c r="X382" s="97" t="n">
        <x:f>MAX(0,W382*(1+EXP((LN(1+'Monte Carlo'!$K$10)-0.5*'Monte Carlo'!$K$12^2)+'Monte Carlo'!$K$12*((RAND()+RAND()+RAND()+RAND()+RAND()+RAND()+RAND()+RAND()+RAND()+RAND()+RAND()+RAND())-6))-1)+X$15)</x:f>
        <x:v>3738331.3385829246</x:v>
      </x:c>
      <x:c r="Y382" s="97" t="n">
        <x:f>MAX(0,X382*(1+EXP((LN(1+'Monte Carlo'!$K$10)-0.5*'Monte Carlo'!$K$12^2)+'Monte Carlo'!$K$12*((RAND()+RAND()+RAND()+RAND()+RAND()+RAND()+RAND()+RAND()+RAND()+RAND()+RAND()+RAND())-6))-1)+Y$15)</x:f>
        <x:v>3780800.0270654745</x:v>
      </x:c>
      <x:c r="Z382" s="97" t="n">
        <x:f>MAX(0,Y382*(1+EXP((LN(1+'Monte Carlo'!$K$10)-0.5*'Monte Carlo'!$K$12^2)+'Monte Carlo'!$K$12*((RAND()+RAND()+RAND()+RAND()+RAND()+RAND()+RAND()+RAND()+RAND()+RAND()+RAND()+RAND())-6))-1)+Z$15)</x:f>
        <x:v>4367798.790394539</x:v>
      </x:c>
      <x:c r="AA382" s="97" t="n">
        <x:f>MAX(0,Z382*(1+EXP((LN(1+'Monte Carlo'!$K$10)-0.5*'Monte Carlo'!$K$12^2)+'Monte Carlo'!$K$12*((RAND()+RAND()+RAND()+RAND()+RAND()+RAND()+RAND()+RAND()+RAND()+RAND()+RAND()+RAND())-6))-1)+AA$15)</x:f>
        <x:v>4727234.682508201</x:v>
      </x:c>
      <x:c r="AB382" s="97" t="n">
        <x:f>MAX(0,AA382*(1+EXP((LN(1+'Monte Carlo'!$K$10)-0.5*'Monte Carlo'!$K$12^2)+'Monte Carlo'!$K$12*((RAND()+RAND()+RAND()+RAND()+RAND()+RAND()+RAND()+RAND()+RAND()+RAND()+RAND()+RAND())-6))-1)+AB$15)</x:f>
        <x:v>4419460.184371509</x:v>
      </x:c>
      <x:c r="AC382" s="97" t="n">
        <x:f>MAX(0,AB382*(1+EXP((LN(1+'Monte Carlo'!$K$10)-0.5*'Monte Carlo'!$K$12^2)+'Monte Carlo'!$K$12*((RAND()+RAND()+RAND()+RAND()+RAND()+RAND()+RAND()+RAND()+RAND()+RAND()+RAND()+RAND())-6))-1)+AC$15)</x:f>
        <x:v>4497960.831911675</x:v>
      </x:c>
      <x:c r="AD382" s="97" t="n">
        <x:f>MAX(0,AC382*(1+EXP((LN(1+'Monte Carlo'!$K$10)-0.5*'Monte Carlo'!$K$12^2)+'Monte Carlo'!$K$12*((RAND()+RAND()+RAND()+RAND()+RAND()+RAND()+RAND()+RAND()+RAND()+RAND()+RAND()+RAND())-6))-1)+AD$15)</x:f>
        <x:v>3885351.039056758</x:v>
      </x:c>
      <x:c r="AE382" s="97" t="n">
        <x:f>MAX(0,AD382*(1+EXP((LN(1+'Monte Carlo'!$K$10)-0.5*'Monte Carlo'!$K$12^2)+'Monte Carlo'!$K$12*((RAND()+RAND()+RAND()+RAND()+RAND()+RAND()+RAND()+RAND()+RAND()+RAND()+RAND()+RAND())-6))-1)+AE$15)</x:f>
        <x:v>4107003.8517660736</x:v>
      </x:c>
      <x:c r="AF382" s="97" t="n">
        <x:f>MAX(0,AE382*(1+EXP((LN(1+'Monte Carlo'!$K$10)-0.5*'Monte Carlo'!$K$12^2)+'Monte Carlo'!$K$12*((RAND()+RAND()+RAND()+RAND()+RAND()+RAND()+RAND()+RAND()+RAND()+RAND()+RAND()+RAND())-6))-1)+AF$15)</x:f>
        <x:v>3623852.613692683</x:v>
      </x:c>
      <x:c r="AG382" s="97">
        <x:f t="shared" si="7"/>
        <x:v>889986.63534444396</x:v>
      </x:c>
    </x:row>
    <x:row r="383">
      <x:c r="A383" s="93">
        <x:v>362</x:v>
      </x:c>
      <x:c r="B383" s="97" t="n">
        <x:f>IF(AND(UPPER('Monte Carlo'!$K$4)="YES",'Monte Carlo'!$K$5&gt;0),'Monte Carlo'!$K$13,Liquidity_30Y!$C$14)</x:f>
        <x:v>1029031.25</x:v>
      </x:c>
      <x:c r="C383" s="97" t="n">
        <x:f>MAX(0,B383*(1+EXP((LN(1+'Monte Carlo'!$K$10)-0.5*'Monte Carlo'!$K$12^2)+'Monte Carlo'!$K$12*((RAND()+RAND()+RAND()+RAND()+RAND()+RAND()+RAND()+RAND()+RAND()+RAND()+RAND()+RAND())-6))-1)+C$15)</x:f>
        <x:v>1728797.2798899892</x:v>
      </x:c>
      <x:c r="D383" s="97" t="n">
        <x:f>MAX(0,C383*(1+EXP((LN(1+'Monte Carlo'!$K$10)-0.5*'Monte Carlo'!$K$12^2)+'Monte Carlo'!$K$12*((RAND()+RAND()+RAND()+RAND()+RAND()+RAND()+RAND()+RAND()+RAND()+RAND()+RAND()+RAND())-6))-1)+D$15)</x:f>
        <x:v>1684791.3149849942</x:v>
      </x:c>
      <x:c r="E383" s="97" t="n">
        <x:f>MAX(0,D383*(1+EXP((LN(1+'Monte Carlo'!$K$10)-0.5*'Monte Carlo'!$K$12^2)+'Monte Carlo'!$K$12*((RAND()+RAND()+RAND()+RAND()+RAND()+RAND()+RAND()+RAND()+RAND()+RAND()+RAND()+RAND())-6))-1)+E$15)</x:f>
        <x:v>1739753.1041353552</x:v>
      </x:c>
      <x:c r="F383" s="97" t="n">
        <x:f>MAX(0,E383*(1+EXP((LN(1+'Monte Carlo'!$K$10)-0.5*'Monte Carlo'!$K$12^2)+'Monte Carlo'!$K$12*((RAND()+RAND()+RAND()+RAND()+RAND()+RAND()+RAND()+RAND()+RAND()+RAND()+RAND()+RAND())-6))-1)+F$15)</x:f>
        <x:v>2371299.547885864</x:v>
      </x:c>
      <x:c r="G383" s="97" t="n">
        <x:f>MAX(0,F383*(1+EXP((LN(1+'Monte Carlo'!$K$10)-0.5*'Monte Carlo'!$K$12^2)+'Monte Carlo'!$K$12*((RAND()+RAND()+RAND()+RAND()+RAND()+RAND()+RAND()+RAND()+RAND()+RAND()+RAND()+RAND())-6))-1)+G$15)</x:f>
        <x:v>2130647.421611647</x:v>
      </x:c>
      <x:c r="H383" s="97" t="n">
        <x:f>MAX(0,G383*(1+EXP((LN(1+'Monte Carlo'!$K$10)-0.5*'Monte Carlo'!$K$12^2)+'Monte Carlo'!$K$12*((RAND()+RAND()+RAND()+RAND()+RAND()+RAND()+RAND()+RAND()+RAND()+RAND()+RAND()+RAND())-6))-1)+H$15)</x:f>
        <x:v>2298585.160905106</x:v>
      </x:c>
      <x:c r="I383" s="97" t="n">
        <x:f>MAX(0,H383*(1+EXP((LN(1+'Monte Carlo'!$K$10)-0.5*'Monte Carlo'!$K$12^2)+'Monte Carlo'!$K$12*((RAND()+RAND()+RAND()+RAND()+RAND()+RAND()+RAND()+RAND()+RAND()+RAND()+RAND()+RAND())-6))-1)+I$15)</x:f>
        <x:v>2366286.8811255777</x:v>
      </x:c>
      <x:c r="J383" s="97" t="n">
        <x:f>MAX(0,I383*(1+EXP((LN(1+'Monte Carlo'!$K$10)-0.5*'Monte Carlo'!$K$12^2)+'Monte Carlo'!$K$12*((RAND()+RAND()+RAND()+RAND()+RAND()+RAND()+RAND()+RAND()+RAND()+RAND()+RAND()+RAND())-6))-1)+J$15)</x:f>
        <x:v>2407729.5191547335</x:v>
      </x:c>
      <x:c r="K383" s="97" t="n">
        <x:f>MAX(0,J383*(1+EXP((LN(1+'Monte Carlo'!$K$10)-0.5*'Monte Carlo'!$K$12^2)+'Monte Carlo'!$K$12*((RAND()+RAND()+RAND()+RAND()+RAND()+RAND()+RAND()+RAND()+RAND()+RAND()+RAND()+RAND())-6))-1)+K$15)</x:f>
        <x:v>2405069.7946916698</x:v>
      </x:c>
      <x:c r="L383" s="97" t="n">
        <x:f>MAX(0,K383*(1+EXP((LN(1+'Monte Carlo'!$K$10)-0.5*'Monte Carlo'!$K$12^2)+'Monte Carlo'!$K$12*((RAND()+RAND()+RAND()+RAND()+RAND()+RAND()+RAND()+RAND()+RAND()+RAND()+RAND()+RAND())-6))-1)+L$15)</x:f>
        <x:v>2605420.79951577</x:v>
      </x:c>
      <x:c r="M383" s="97" t="n">
        <x:f>MAX(0,L383*(1+EXP((LN(1+'Monte Carlo'!$K$10)-0.5*'Monte Carlo'!$K$12^2)+'Monte Carlo'!$K$12*((RAND()+RAND()+RAND()+RAND()+RAND()+RAND()+RAND()+RAND()+RAND()+RAND()+RAND()+RAND())-6))-1)+M$15)</x:f>
        <x:v>1919597.4985255105</x:v>
      </x:c>
      <x:c r="N383" s="97" t="n">
        <x:f>MAX(0,M383*(1+EXP((LN(1+'Monte Carlo'!$K$10)-0.5*'Monte Carlo'!$K$12^2)+'Monte Carlo'!$K$12*((RAND()+RAND()+RAND()+RAND()+RAND()+RAND()+RAND()+RAND()+RAND()+RAND()+RAND()+RAND())-6))-1)+N$15)</x:f>
        <x:v>2376383.243706044</x:v>
      </x:c>
      <x:c r="O383" s="97" t="n">
        <x:f>MAX(0,N383*(1+EXP((LN(1+'Monte Carlo'!$K$10)-0.5*'Monte Carlo'!$K$12^2)+'Monte Carlo'!$K$12*((RAND()+RAND()+RAND()+RAND()+RAND()+RAND()+RAND()+RAND()+RAND()+RAND()+RAND()+RAND())-6))-1)+O$15)</x:f>
        <x:v>2098529.18622959</x:v>
      </x:c>
      <x:c r="P383" s="97" t="n">
        <x:f>MAX(0,O383*(1+EXP((LN(1+'Monte Carlo'!$K$10)-0.5*'Monte Carlo'!$K$12^2)+'Monte Carlo'!$K$12*((RAND()+RAND()+RAND()+RAND()+RAND()+RAND()+RAND()+RAND()+RAND()+RAND()+RAND()+RAND())-6))-1)+P$15)</x:f>
        <x:v>1888476.1497412322</x:v>
      </x:c>
      <x:c r="Q383" s="97" t="n">
        <x:f>MAX(0,P383*(1+EXP((LN(1+'Monte Carlo'!$K$10)-0.5*'Monte Carlo'!$K$12^2)+'Monte Carlo'!$K$12*((RAND()+RAND()+RAND()+RAND()+RAND()+RAND()+RAND()+RAND()+RAND()+RAND()+RAND()+RAND())-6))-1)+Q$15)</x:f>
        <x:v>2445406.7706025564</x:v>
      </x:c>
      <x:c r="R383" s="97" t="n">
        <x:f>MAX(0,Q383*(1+EXP((LN(1+'Monte Carlo'!$K$10)-0.5*'Monte Carlo'!$K$12^2)+'Monte Carlo'!$K$12*((RAND()+RAND()+RAND()+RAND()+RAND()+RAND()+RAND()+RAND()+RAND()+RAND()+RAND()+RAND())-6))-1)+R$15)</x:f>
        <x:v>2388437.723029141</x:v>
      </x:c>
      <x:c r="S383" s="97" t="n">
        <x:f>MAX(0,R383*(1+EXP((LN(1+'Monte Carlo'!$K$10)-0.5*'Monte Carlo'!$K$12^2)+'Monte Carlo'!$K$12*((RAND()+RAND()+RAND()+RAND()+RAND()+RAND()+RAND()+RAND()+RAND()+RAND()+RAND()+RAND())-6))-1)+S$15)</x:f>
        <x:v>3342398.3367241328</x:v>
      </x:c>
      <x:c r="T383" s="97" t="n">
        <x:f>MAX(0,S383*(1+EXP((LN(1+'Monte Carlo'!$K$10)-0.5*'Monte Carlo'!$K$12^2)+'Monte Carlo'!$K$12*((RAND()+RAND()+RAND()+RAND()+RAND()+RAND()+RAND()+RAND()+RAND()+RAND()+RAND()+RAND())-6))-1)+T$15)</x:f>
        <x:v>4568723.104334671</x:v>
      </x:c>
      <x:c r="U383" s="97" t="n">
        <x:f>MAX(0,T383*(1+EXP((LN(1+'Monte Carlo'!$K$10)-0.5*'Monte Carlo'!$K$12^2)+'Monte Carlo'!$K$12*((RAND()+RAND()+RAND()+RAND()+RAND()+RAND()+RAND()+RAND()+RAND()+RAND()+RAND()+RAND())-6))-1)+U$15)</x:f>
        <x:v>6274765.58716849</x:v>
      </x:c>
      <x:c r="V383" s="97" t="n">
        <x:f>MAX(0,U383*(1+EXP((LN(1+'Monte Carlo'!$K$10)-0.5*'Monte Carlo'!$K$12^2)+'Monte Carlo'!$K$12*((RAND()+RAND()+RAND()+RAND()+RAND()+RAND()+RAND()+RAND()+RAND()+RAND()+RAND()+RAND())-6))-1)+V$15)</x:f>
        <x:v>5847957.11591248</x:v>
      </x:c>
      <x:c r="W383" s="97" t="n">
        <x:f>MAX(0,V383*(1+EXP((LN(1+'Monte Carlo'!$K$10)-0.5*'Monte Carlo'!$K$12^2)+'Monte Carlo'!$K$12*((RAND()+RAND()+RAND()+RAND()+RAND()+RAND()+RAND()+RAND()+RAND()+RAND()+RAND()+RAND())-6))-1)+W$15)</x:f>
        <x:v>6697230.852882346</x:v>
      </x:c>
      <x:c r="X383" s="97" t="n">
        <x:f>MAX(0,W383*(1+EXP((LN(1+'Monte Carlo'!$K$10)-0.5*'Monte Carlo'!$K$12^2)+'Monte Carlo'!$K$12*((RAND()+RAND()+RAND()+RAND()+RAND()+RAND()+RAND()+RAND()+RAND()+RAND()+RAND()+RAND())-6))-1)+X$15)</x:f>
        <x:v>6792366.838170332</x:v>
      </x:c>
      <x:c r="Y383" s="97" t="n">
        <x:f>MAX(0,X383*(1+EXP((LN(1+'Monte Carlo'!$K$10)-0.5*'Monte Carlo'!$K$12^2)+'Monte Carlo'!$K$12*((RAND()+RAND()+RAND()+RAND()+RAND()+RAND()+RAND()+RAND()+RAND()+RAND()+RAND()+RAND())-6))-1)+Y$15)</x:f>
        <x:v>7121765.59026561</x:v>
      </x:c>
      <x:c r="Z383" s="97" t="n">
        <x:f>MAX(0,Y383*(1+EXP((LN(1+'Monte Carlo'!$K$10)-0.5*'Monte Carlo'!$K$12^2)+'Monte Carlo'!$K$12*((RAND()+RAND()+RAND()+RAND()+RAND()+RAND()+RAND()+RAND()+RAND()+RAND()+RAND()+RAND())-6))-1)+Z$15)</x:f>
        <x:v>7659050.039728062</x:v>
      </x:c>
      <x:c r="AA383" s="97" t="n">
        <x:f>MAX(0,Z383*(1+EXP((LN(1+'Monte Carlo'!$K$10)-0.5*'Monte Carlo'!$K$12^2)+'Monte Carlo'!$K$12*((RAND()+RAND()+RAND()+RAND()+RAND()+RAND()+RAND()+RAND()+RAND()+RAND()+RAND()+RAND())-6))-1)+AA$15)</x:f>
        <x:v>9973738.456107901</x:v>
      </x:c>
      <x:c r="AB383" s="97" t="n">
        <x:f>MAX(0,AA383*(1+EXP((LN(1+'Monte Carlo'!$K$10)-0.5*'Monte Carlo'!$K$12^2)+'Monte Carlo'!$K$12*((RAND()+RAND()+RAND()+RAND()+RAND()+RAND()+RAND()+RAND()+RAND()+RAND()+RAND()+RAND())-6))-1)+AB$15)</x:f>
        <x:v>12411718.964008816</x:v>
      </x:c>
      <x:c r="AC383" s="97" t="n">
        <x:f>MAX(0,AB383*(1+EXP((LN(1+'Monte Carlo'!$K$10)-0.5*'Monte Carlo'!$K$12^2)+'Monte Carlo'!$K$12*((RAND()+RAND()+RAND()+RAND()+RAND()+RAND()+RAND()+RAND()+RAND()+RAND()+RAND()+RAND())-6))-1)+AC$15)</x:f>
        <x:v>13460284.436005788</x:v>
      </x:c>
      <x:c r="AD383" s="97" t="n">
        <x:f>MAX(0,AC383*(1+EXP((LN(1+'Monte Carlo'!$K$10)-0.5*'Monte Carlo'!$K$12^2)+'Monte Carlo'!$K$12*((RAND()+RAND()+RAND()+RAND()+RAND()+RAND()+RAND()+RAND()+RAND()+RAND()+RAND()+RAND())-6))-1)+AD$15)</x:f>
        <x:v>14507539.950904114</x:v>
      </x:c>
      <x:c r="AE383" s="97" t="n">
        <x:f>MAX(0,AD383*(1+EXP((LN(1+'Monte Carlo'!$K$10)-0.5*'Monte Carlo'!$K$12^2)+'Monte Carlo'!$K$12*((RAND()+RAND()+RAND()+RAND()+RAND()+RAND()+RAND()+RAND()+RAND()+RAND()+RAND()+RAND())-6))-1)+AE$15)</x:f>
        <x:v>13866179.386423709</x:v>
      </x:c>
      <x:c r="AF383" s="97" t="n">
        <x:f>MAX(0,AE383*(1+EXP((LN(1+'Monte Carlo'!$K$10)-0.5*'Monte Carlo'!$K$12^2)+'Monte Carlo'!$K$12*((RAND()+RAND()+RAND()+RAND()+RAND()+RAND()+RAND()+RAND()+RAND()+RAND()+RAND()+RAND())-6))-1)+AF$15)</x:f>
        <x:v>13901364.974974472</x:v>
      </x:c>
      <x:c r="AG383" s="97">
        <x:f t="shared" si="7"/>
        <x:v>914486.45261832071</x:v>
      </x:c>
    </x:row>
    <x:row r="384">
      <x:c r="A384" s="93">
        <x:v>363</x:v>
      </x:c>
      <x:c r="B384" s="97" t="n">
        <x:f>IF(AND(UPPER('Monte Carlo'!$K$4)="YES",'Monte Carlo'!$K$5&gt;0),'Monte Carlo'!$K$13,Liquidity_30Y!$C$14)</x:f>
        <x:v>1029031.25</x:v>
      </x:c>
      <x:c r="C384" s="97" t="n">
        <x:f>MAX(0,B384*(1+EXP((LN(1+'Monte Carlo'!$K$10)-0.5*'Monte Carlo'!$K$12^2)+'Monte Carlo'!$K$12*((RAND()+RAND()+RAND()+RAND()+RAND()+RAND()+RAND()+RAND()+RAND()+RAND()+RAND()+RAND())-6))-1)+C$15)</x:f>
        <x:v>952629.9065520645</x:v>
      </x:c>
      <x:c r="D384" s="97" t="n">
        <x:f>MAX(0,C384*(1+EXP((LN(1+'Monte Carlo'!$K$10)-0.5*'Monte Carlo'!$K$12^2)+'Monte Carlo'!$K$12*((RAND()+RAND()+RAND()+RAND()+RAND()+RAND()+RAND()+RAND()+RAND()+RAND()+RAND()+RAND())-6))-1)+D$15)</x:f>
        <x:v>1109978.8320286681</x:v>
      </x:c>
      <x:c r="E384" s="97" t="n">
        <x:f>MAX(0,D384*(1+EXP((LN(1+'Monte Carlo'!$K$10)-0.5*'Monte Carlo'!$K$12^2)+'Monte Carlo'!$K$12*((RAND()+RAND()+RAND()+RAND()+RAND()+RAND()+RAND()+RAND()+RAND()+RAND()+RAND()+RAND())-6))-1)+E$15)</x:f>
        <x:v>1413193.197001144</x:v>
      </x:c>
      <x:c r="F384" s="97" t="n">
        <x:f>MAX(0,E384*(1+EXP((LN(1+'Monte Carlo'!$K$10)-0.5*'Monte Carlo'!$K$12^2)+'Monte Carlo'!$K$12*((RAND()+RAND()+RAND()+RAND()+RAND()+RAND()+RAND()+RAND()+RAND()+RAND()+RAND()+RAND())-6))-1)+F$15)</x:f>
        <x:v>1611403.1787722777</x:v>
      </x:c>
      <x:c r="G384" s="97" t="n">
        <x:f>MAX(0,F384*(1+EXP((LN(1+'Monte Carlo'!$K$10)-0.5*'Monte Carlo'!$K$12^2)+'Monte Carlo'!$K$12*((RAND()+RAND()+RAND()+RAND()+RAND()+RAND()+RAND()+RAND()+RAND()+RAND()+RAND()+RAND())-6))-1)+G$15)</x:f>
        <x:v>1390288.8035937583</x:v>
      </x:c>
      <x:c r="H384" s="97" t="n">
        <x:f>MAX(0,G384*(1+EXP((LN(1+'Monte Carlo'!$K$10)-0.5*'Monte Carlo'!$K$12^2)+'Monte Carlo'!$K$12*((RAND()+RAND()+RAND()+RAND()+RAND()+RAND()+RAND()+RAND()+RAND()+RAND()+RAND()+RAND())-6))-1)+H$15)</x:f>
        <x:v>1341827.703966215</x:v>
      </x:c>
      <x:c r="I384" s="97" t="n">
        <x:f>MAX(0,H384*(1+EXP((LN(1+'Monte Carlo'!$K$10)-0.5*'Monte Carlo'!$K$12^2)+'Monte Carlo'!$K$12*((RAND()+RAND()+RAND()+RAND()+RAND()+RAND()+RAND()+RAND()+RAND()+RAND()+RAND()+RAND())-6))-1)+I$15)</x:f>
        <x:v>1220814.9623222437</x:v>
      </x:c>
      <x:c r="J384" s="97" t="n">
        <x:f>MAX(0,I384*(1+EXP((LN(1+'Monte Carlo'!$K$10)-0.5*'Monte Carlo'!$K$12^2)+'Monte Carlo'!$K$12*((RAND()+RAND()+RAND()+RAND()+RAND()+RAND()+RAND()+RAND()+RAND()+RAND()+RAND()+RAND())-6))-1)+J$15)</x:f>
        <x:v>1545137.1773628467</x:v>
      </x:c>
      <x:c r="K384" s="97" t="n">
        <x:f>MAX(0,J384*(1+EXP((LN(1+'Monte Carlo'!$K$10)-0.5*'Monte Carlo'!$K$12^2)+'Monte Carlo'!$K$12*((RAND()+RAND()+RAND()+RAND()+RAND()+RAND()+RAND()+RAND()+RAND()+RAND()+RAND()+RAND())-6))-1)+K$15)</x:f>
        <x:v>1716536.4635555178</x:v>
      </x:c>
      <x:c r="L384" s="97" t="n">
        <x:f>MAX(0,K384*(1+EXP((LN(1+'Monte Carlo'!$K$10)-0.5*'Monte Carlo'!$K$12^2)+'Monte Carlo'!$K$12*((RAND()+RAND()+RAND()+RAND()+RAND()+RAND()+RAND()+RAND()+RAND()+RAND()+RAND()+RAND())-6))-1)+L$15)</x:f>
        <x:v>2225188.346339167</x:v>
      </x:c>
      <x:c r="M384" s="97" t="n">
        <x:f>MAX(0,L384*(1+EXP((LN(1+'Monte Carlo'!$K$10)-0.5*'Monte Carlo'!$K$12^2)+'Monte Carlo'!$K$12*((RAND()+RAND()+RAND()+RAND()+RAND()+RAND()+RAND()+RAND()+RAND()+RAND()+RAND()+RAND())-6))-1)+M$15)</x:f>
        <x:v>2646692.482185405</x:v>
      </x:c>
      <x:c r="N384" s="97" t="n">
        <x:f>MAX(0,M384*(1+EXP((LN(1+'Monte Carlo'!$K$10)-0.5*'Monte Carlo'!$K$12^2)+'Monte Carlo'!$K$12*((RAND()+RAND()+RAND()+RAND()+RAND()+RAND()+RAND()+RAND()+RAND()+RAND()+RAND()+RAND())-6))-1)+N$15)</x:f>
        <x:v>2413177.430770165</x:v>
      </x:c>
      <x:c r="O384" s="97" t="n">
        <x:f>MAX(0,N384*(1+EXP((LN(1+'Monte Carlo'!$K$10)-0.5*'Monte Carlo'!$K$12^2)+'Monte Carlo'!$K$12*((RAND()+RAND()+RAND()+RAND()+RAND()+RAND()+RAND()+RAND()+RAND()+RAND()+RAND()+RAND())-6))-1)+O$15)</x:f>
        <x:v>2141805.4546872247</x:v>
      </x:c>
      <x:c r="P384" s="97" t="n">
        <x:f>MAX(0,O384*(1+EXP((LN(1+'Monte Carlo'!$K$10)-0.5*'Monte Carlo'!$K$12^2)+'Monte Carlo'!$K$12*((RAND()+RAND()+RAND()+RAND()+RAND()+RAND()+RAND()+RAND()+RAND()+RAND()+RAND()+RAND())-6))-1)+P$15)</x:f>
        <x:v>2023321.259059381</x:v>
      </x:c>
      <x:c r="Q384" s="97" t="n">
        <x:f>MAX(0,P384*(1+EXP((LN(1+'Monte Carlo'!$K$10)-0.5*'Monte Carlo'!$K$12^2)+'Monte Carlo'!$K$12*((RAND()+RAND()+RAND()+RAND()+RAND()+RAND()+RAND()+RAND()+RAND()+RAND()+RAND()+RAND())-6))-1)+Q$15)</x:f>
        <x:v>2166500.0628348705</x:v>
      </x:c>
      <x:c r="R384" s="97" t="n">
        <x:f>MAX(0,Q384*(1+EXP((LN(1+'Monte Carlo'!$K$10)-0.5*'Monte Carlo'!$K$12^2)+'Monte Carlo'!$K$12*((RAND()+RAND()+RAND()+RAND()+RAND()+RAND()+RAND()+RAND()+RAND()+RAND()+RAND()+RAND())-6))-1)+R$15)</x:f>
        <x:v>2201967.380766622</x:v>
      </x:c>
      <x:c r="S384" s="97" t="n">
        <x:f>MAX(0,R384*(1+EXP((LN(1+'Monte Carlo'!$K$10)-0.5*'Monte Carlo'!$K$12^2)+'Monte Carlo'!$K$12*((RAND()+RAND()+RAND()+RAND()+RAND()+RAND()+RAND()+RAND()+RAND()+RAND()+RAND()+RAND())-6))-1)+S$15)</x:f>
        <x:v>2606127.791632635</x:v>
      </x:c>
      <x:c r="T384" s="97" t="n">
        <x:f>MAX(0,S384*(1+EXP((LN(1+'Monte Carlo'!$K$10)-0.5*'Monte Carlo'!$K$12^2)+'Monte Carlo'!$K$12*((RAND()+RAND()+RAND()+RAND()+RAND()+RAND()+RAND()+RAND()+RAND()+RAND()+RAND()+RAND())-6))-1)+T$15)</x:f>
        <x:v>2512850.749988102</x:v>
      </x:c>
      <x:c r="U384" s="97" t="n">
        <x:f>MAX(0,T384*(1+EXP((LN(1+'Monte Carlo'!$K$10)-0.5*'Monte Carlo'!$K$12^2)+'Monte Carlo'!$K$12*((RAND()+RAND()+RAND()+RAND()+RAND()+RAND()+RAND()+RAND()+RAND()+RAND()+RAND()+RAND())-6))-1)+U$15)</x:f>
        <x:v>2433592.0831088675</x:v>
      </x:c>
      <x:c r="V384" s="97" t="n">
        <x:f>MAX(0,U384*(1+EXP((LN(1+'Monte Carlo'!$K$10)-0.5*'Monte Carlo'!$K$12^2)+'Monte Carlo'!$K$12*((RAND()+RAND()+RAND()+RAND()+RAND()+RAND()+RAND()+RAND()+RAND()+RAND()+RAND()+RAND())-6))-1)+V$15)</x:f>
        <x:v>2345807.1658622525</x:v>
      </x:c>
      <x:c r="W384" s="97" t="n">
        <x:f>MAX(0,V384*(1+EXP((LN(1+'Monte Carlo'!$K$10)-0.5*'Monte Carlo'!$K$12^2)+'Monte Carlo'!$K$12*((RAND()+RAND()+RAND()+RAND()+RAND()+RAND()+RAND()+RAND()+RAND()+RAND()+RAND()+RAND())-6))-1)+W$15)</x:f>
        <x:v>1949786.5482141224</x:v>
      </x:c>
      <x:c r="X384" s="97" t="n">
        <x:f>MAX(0,W384*(1+EXP((LN(1+'Monte Carlo'!$K$10)-0.5*'Monte Carlo'!$K$12^2)+'Monte Carlo'!$K$12*((RAND()+RAND()+RAND()+RAND()+RAND()+RAND()+RAND()+RAND()+RAND()+RAND()+RAND()+RAND())-6))-1)+X$15)</x:f>
        <x:v>1816826.6293881626</x:v>
      </x:c>
      <x:c r="Y384" s="97" t="n">
        <x:f>MAX(0,X384*(1+EXP((LN(1+'Monte Carlo'!$K$10)-0.5*'Monte Carlo'!$K$12^2)+'Monte Carlo'!$K$12*((RAND()+RAND()+RAND()+RAND()+RAND()+RAND()+RAND()+RAND()+RAND()+RAND()+RAND()+RAND())-6))-1)+Y$15)</x:f>
        <x:v>1629745.8943807762</x:v>
      </x:c>
      <x:c r="Z384" s="97" t="n">
        <x:f>MAX(0,Y384*(1+EXP((LN(1+'Monte Carlo'!$K$10)-0.5*'Monte Carlo'!$K$12^2)+'Monte Carlo'!$K$12*((RAND()+RAND()+RAND()+RAND()+RAND()+RAND()+RAND()+RAND()+RAND()+RAND()+RAND()+RAND())-6))-1)+Z$15)</x:f>
        <x:v>1965353.7347329836</x:v>
      </x:c>
      <x:c r="AA384" s="97" t="n">
        <x:f>MAX(0,Z384*(1+EXP((LN(1+'Monte Carlo'!$K$10)-0.5*'Monte Carlo'!$K$12^2)+'Monte Carlo'!$K$12*((RAND()+RAND()+RAND()+RAND()+RAND()+RAND()+RAND()+RAND()+RAND()+RAND()+RAND()+RAND())-6))-1)+AA$15)</x:f>
        <x:v>2980287.4574552174</x:v>
      </x:c>
      <x:c r="AB384" s="97" t="n">
        <x:f>MAX(0,AA384*(1+EXP((LN(1+'Monte Carlo'!$K$10)-0.5*'Monte Carlo'!$K$12^2)+'Monte Carlo'!$K$12*((RAND()+RAND()+RAND()+RAND()+RAND()+RAND()+RAND()+RAND()+RAND()+RAND()+RAND()+RAND())-6))-1)+AB$15)</x:f>
        <x:v>3576273.336468525</x:v>
      </x:c>
      <x:c r="AC384" s="97" t="n">
        <x:f>MAX(0,AB384*(1+EXP((LN(1+'Monte Carlo'!$K$10)-0.5*'Monte Carlo'!$K$12^2)+'Monte Carlo'!$K$12*((RAND()+RAND()+RAND()+RAND()+RAND()+RAND()+RAND()+RAND()+RAND()+RAND()+RAND()+RAND())-6))-1)+AC$15)</x:f>
        <x:v>4042918.581430196</x:v>
      </x:c>
      <x:c r="AD384" s="97" t="n">
        <x:f>MAX(0,AC384*(1+EXP((LN(1+'Monte Carlo'!$K$10)-0.5*'Monte Carlo'!$K$12^2)+'Monte Carlo'!$K$12*((RAND()+RAND()+RAND()+RAND()+RAND()+RAND()+RAND()+RAND()+RAND()+RAND()+RAND()+RAND())-6))-1)+AD$15)</x:f>
        <x:v>4215166.563694609</x:v>
      </x:c>
      <x:c r="AE384" s="97" t="n">
        <x:f>MAX(0,AD384*(1+EXP((LN(1+'Monte Carlo'!$K$10)-0.5*'Monte Carlo'!$K$12^2)+'Monte Carlo'!$K$12*((RAND()+RAND()+RAND()+RAND()+RAND()+RAND()+RAND()+RAND()+RAND()+RAND()+RAND()+RAND())-6))-1)+AE$15)</x:f>
        <x:v>4266398.59764577</x:v>
      </x:c>
      <x:c r="AF384" s="97" t="n">
        <x:f>MAX(0,AE384*(1+EXP((LN(1+'Monte Carlo'!$K$10)-0.5*'Monte Carlo'!$K$12^2)+'Monte Carlo'!$K$12*((RAND()+RAND()+RAND()+RAND()+RAND()+RAND()+RAND()+RAND()+RAND()+RAND()+RAND()+RAND())-6))-1)+AF$15)</x:f>
        <x:v>4741326.521136255</x:v>
      </x:c>
      <x:c r="AG384" s="97">
        <x:f t="shared" si="7"/>
        <x:v>1029031.25</x:v>
      </x:c>
    </x:row>
    <x:row r="385">
      <x:c r="A385" s="93">
        <x:v>364</x:v>
      </x:c>
      <x:c r="B385" s="97" t="n">
        <x:f>IF(AND(UPPER('Monte Carlo'!$K$4)="YES",'Monte Carlo'!$K$5&gt;0),'Monte Carlo'!$K$13,Liquidity_30Y!$C$14)</x:f>
        <x:v>1029031.25</x:v>
      </x:c>
      <x:c r="C385" s="97" t="n">
        <x:f>MAX(0,B385*(1+EXP((LN(1+'Monte Carlo'!$K$10)-0.5*'Monte Carlo'!$K$12^2)+'Monte Carlo'!$K$12*((RAND()+RAND()+RAND()+RAND()+RAND()+RAND()+RAND()+RAND()+RAND()+RAND()+RAND()+RAND())-6))-1)+C$15)</x:f>
        <x:v>1097454.7883793535</x:v>
      </x:c>
      <x:c r="D385" s="97" t="n">
        <x:f>MAX(0,C385*(1+EXP((LN(1+'Monte Carlo'!$K$10)-0.5*'Monte Carlo'!$K$12^2)+'Monte Carlo'!$K$12*((RAND()+RAND()+RAND()+RAND()+RAND()+RAND()+RAND()+RAND()+RAND()+RAND()+RAND()+RAND())-6))-1)+D$15)</x:f>
        <x:v>1596764.8208757394</x:v>
      </x:c>
      <x:c r="E385" s="97" t="n">
        <x:f>MAX(0,D385*(1+EXP((LN(1+'Monte Carlo'!$K$10)-0.5*'Monte Carlo'!$K$12^2)+'Monte Carlo'!$K$12*((RAND()+RAND()+RAND()+RAND()+RAND()+RAND()+RAND()+RAND()+RAND()+RAND()+RAND()+RAND())-6))-1)+E$15)</x:f>
        <x:v>1447188.0356432893</x:v>
      </x:c>
      <x:c r="F385" s="97" t="n">
        <x:f>MAX(0,E385*(1+EXP((LN(1+'Monte Carlo'!$K$10)-0.5*'Monte Carlo'!$K$12^2)+'Monte Carlo'!$K$12*((RAND()+RAND()+RAND()+RAND()+RAND()+RAND()+RAND()+RAND()+RAND()+RAND()+RAND()+RAND())-6))-1)+F$15)</x:f>
        <x:v>1718752.8581553972</x:v>
      </x:c>
      <x:c r="G385" s="97" t="n">
        <x:f>MAX(0,F385*(1+EXP((LN(1+'Monte Carlo'!$K$10)-0.5*'Monte Carlo'!$K$12^2)+'Monte Carlo'!$K$12*((RAND()+RAND()+RAND()+RAND()+RAND()+RAND()+RAND()+RAND()+RAND()+RAND()+RAND()+RAND())-6))-1)+G$15)</x:f>
        <x:v>1658956.2298422963</x:v>
      </x:c>
      <x:c r="H385" s="97" t="n">
        <x:f>MAX(0,G385*(1+EXP((LN(1+'Monte Carlo'!$K$10)-0.5*'Monte Carlo'!$K$12^2)+'Monte Carlo'!$K$12*((RAND()+RAND()+RAND()+RAND()+RAND()+RAND()+RAND()+RAND()+RAND()+RAND()+RAND()+RAND())-6))-1)+H$15)</x:f>
        <x:v>1912817.9235068413</x:v>
      </x:c>
      <x:c r="I385" s="97" t="n">
        <x:f>MAX(0,H385*(1+EXP((LN(1+'Monte Carlo'!$K$10)-0.5*'Monte Carlo'!$K$12^2)+'Monte Carlo'!$K$12*((RAND()+RAND()+RAND()+RAND()+RAND()+RAND()+RAND()+RAND()+RAND()+RAND()+RAND()+RAND())-6))-1)+I$15)</x:f>
        <x:v>2075498.9574155563</x:v>
      </x:c>
      <x:c r="J385" s="97" t="n">
        <x:f>MAX(0,I385*(1+EXP((LN(1+'Monte Carlo'!$K$10)-0.5*'Monte Carlo'!$K$12^2)+'Monte Carlo'!$K$12*((RAND()+RAND()+RAND()+RAND()+RAND()+RAND()+RAND()+RAND()+RAND()+RAND()+RAND()+RAND())-6))-1)+J$15)</x:f>
        <x:v>1731934.0287093702</x:v>
      </x:c>
      <x:c r="K385" s="97" t="n">
        <x:f>MAX(0,J385*(1+EXP((LN(1+'Monte Carlo'!$K$10)-0.5*'Monte Carlo'!$K$12^2)+'Monte Carlo'!$K$12*((RAND()+RAND()+RAND()+RAND()+RAND()+RAND()+RAND()+RAND()+RAND()+RAND()+RAND()+RAND())-6))-1)+K$15)</x:f>
        <x:v>2103989.57628088</x:v>
      </x:c>
      <x:c r="L385" s="97" t="n">
        <x:f>MAX(0,K385*(1+EXP((LN(1+'Monte Carlo'!$K$10)-0.5*'Monte Carlo'!$K$12^2)+'Monte Carlo'!$K$12*((RAND()+RAND()+RAND()+RAND()+RAND()+RAND()+RAND()+RAND()+RAND()+RAND()+RAND()+RAND())-6))-1)+L$15)</x:f>
        <x:v>2058332.6116218881</x:v>
      </x:c>
      <x:c r="M385" s="97" t="n">
        <x:f>MAX(0,L385*(1+EXP((LN(1+'Monte Carlo'!$K$10)-0.5*'Monte Carlo'!$K$12^2)+'Monte Carlo'!$K$12*((RAND()+RAND()+RAND()+RAND()+RAND()+RAND()+RAND()+RAND()+RAND()+RAND()+RAND()+RAND())-6))-1)+M$15)</x:f>
        <x:v>1761892.6172087344</x:v>
      </x:c>
      <x:c r="N385" s="97" t="n">
        <x:f>MAX(0,M385*(1+EXP((LN(1+'Monte Carlo'!$K$10)-0.5*'Monte Carlo'!$K$12^2)+'Monte Carlo'!$K$12*((RAND()+RAND()+RAND()+RAND()+RAND()+RAND()+RAND()+RAND()+RAND()+RAND()+RAND()+RAND())-6))-1)+N$15)</x:f>
        <x:v>1739023.3473034217</x:v>
      </x:c>
      <x:c r="O385" s="97" t="n">
        <x:f>MAX(0,N385*(1+EXP((LN(1+'Monte Carlo'!$K$10)-0.5*'Monte Carlo'!$K$12^2)+'Monte Carlo'!$K$12*((RAND()+RAND()+RAND()+RAND()+RAND()+RAND()+RAND()+RAND()+RAND()+RAND()+RAND()+RAND())-6))-1)+O$15)</x:f>
        <x:v>1971426.7900724465</x:v>
      </x:c>
      <x:c r="P385" s="97" t="n">
        <x:f>MAX(0,O385*(1+EXP((LN(1+'Monte Carlo'!$K$10)-0.5*'Monte Carlo'!$K$12^2)+'Monte Carlo'!$K$12*((RAND()+RAND()+RAND()+RAND()+RAND()+RAND()+RAND()+RAND()+RAND()+RAND()+RAND()+RAND())-6))-1)+P$15)</x:f>
        <x:v>1904949.0862406904</x:v>
      </x:c>
      <x:c r="Q385" s="97" t="n">
        <x:f>MAX(0,P385*(1+EXP((LN(1+'Monte Carlo'!$K$10)-0.5*'Monte Carlo'!$K$12^2)+'Monte Carlo'!$K$12*((RAND()+RAND()+RAND()+RAND()+RAND()+RAND()+RAND()+RAND()+RAND()+RAND()+RAND()+RAND())-6))-1)+Q$15)</x:f>
        <x:v>2145690.189814793</x:v>
      </x:c>
      <x:c r="R385" s="97" t="n">
        <x:f>MAX(0,Q385*(1+EXP((LN(1+'Monte Carlo'!$K$10)-0.5*'Monte Carlo'!$K$12^2)+'Monte Carlo'!$K$12*((RAND()+RAND()+RAND()+RAND()+RAND()+RAND()+RAND()+RAND()+RAND()+RAND()+RAND()+RAND())-6))-1)+R$15)</x:f>
        <x:v>2024858.7913469733</x:v>
      </x:c>
      <x:c r="S385" s="97" t="n">
        <x:f>MAX(0,R385*(1+EXP((LN(1+'Monte Carlo'!$K$10)-0.5*'Monte Carlo'!$K$12^2)+'Monte Carlo'!$K$12*((RAND()+RAND()+RAND()+RAND()+RAND()+RAND()+RAND()+RAND()+RAND()+RAND()+RAND()+RAND())-6))-1)+S$15)</x:f>
        <x:v>1846245.9154299914</x:v>
      </x:c>
      <x:c r="T385" s="97" t="n">
        <x:f>MAX(0,S385*(1+EXP((LN(1+'Monte Carlo'!$K$10)-0.5*'Monte Carlo'!$K$12^2)+'Monte Carlo'!$K$12*((RAND()+RAND()+RAND()+RAND()+RAND()+RAND()+RAND()+RAND()+RAND()+RAND()+RAND()+RAND())-6))-1)+T$15)</x:f>
        <x:v>2047372.6247337293</x:v>
      </x:c>
      <x:c r="U385" s="97" t="n">
        <x:f>MAX(0,T385*(1+EXP((LN(1+'Monte Carlo'!$K$10)-0.5*'Monte Carlo'!$K$12^2)+'Monte Carlo'!$K$12*((RAND()+RAND()+RAND()+RAND()+RAND()+RAND()+RAND()+RAND()+RAND()+RAND()+RAND()+RAND())-6))-1)+U$15)</x:f>
        <x:v>1855084.34874469</x:v>
      </x:c>
      <x:c r="V385" s="97" t="n">
        <x:f>MAX(0,U385*(1+EXP((LN(1+'Monte Carlo'!$K$10)-0.5*'Monte Carlo'!$K$12^2)+'Monte Carlo'!$K$12*((RAND()+RAND()+RAND()+RAND()+RAND()+RAND()+RAND()+RAND()+RAND()+RAND()+RAND()+RAND())-6))-1)+V$15)</x:f>
        <x:v>1741330.222403165</x:v>
      </x:c>
      <x:c r="W385" s="97" t="n">
        <x:f>MAX(0,V385*(1+EXP((LN(1+'Monte Carlo'!$K$10)-0.5*'Monte Carlo'!$K$12^2)+'Monte Carlo'!$K$12*((RAND()+RAND()+RAND()+RAND()+RAND()+RAND()+RAND()+RAND()+RAND()+RAND()+RAND()+RAND())-6))-1)+W$15)</x:f>
        <x:v>2250765.326149296</x:v>
      </x:c>
      <x:c r="X385" s="97" t="n">
        <x:f>MAX(0,W385*(1+EXP((LN(1+'Monte Carlo'!$K$10)-0.5*'Monte Carlo'!$K$12^2)+'Monte Carlo'!$K$12*((RAND()+RAND()+RAND()+RAND()+RAND()+RAND()+RAND()+RAND()+RAND()+RAND()+RAND()+RAND())-6))-1)+X$15)</x:f>
        <x:v>2437365.9628928173</x:v>
      </x:c>
      <x:c r="Y385" s="97" t="n">
        <x:f>MAX(0,X385*(1+EXP((LN(1+'Monte Carlo'!$K$10)-0.5*'Monte Carlo'!$K$12^2)+'Monte Carlo'!$K$12*((RAND()+RAND()+RAND()+RAND()+RAND()+RAND()+RAND()+RAND()+RAND()+RAND()+RAND()+RAND())-6))-1)+Y$15)</x:f>
        <x:v>2443744.646719746</x:v>
      </x:c>
      <x:c r="Z385" s="97" t="n">
        <x:f>MAX(0,Y385*(1+EXP((LN(1+'Monte Carlo'!$K$10)-0.5*'Monte Carlo'!$K$12^2)+'Monte Carlo'!$K$12*((RAND()+RAND()+RAND()+RAND()+RAND()+RAND()+RAND()+RAND()+RAND()+RAND()+RAND()+RAND())-6))-1)+Z$15)</x:f>
        <x:v>3217090.999395058</x:v>
      </x:c>
      <x:c r="AA385" s="97" t="n">
        <x:f>MAX(0,Z385*(1+EXP((LN(1+'Monte Carlo'!$K$10)-0.5*'Monte Carlo'!$K$12^2)+'Monte Carlo'!$K$12*((RAND()+RAND()+RAND()+RAND()+RAND()+RAND()+RAND()+RAND()+RAND()+RAND()+RAND()+RAND())-6))-1)+AA$15)</x:f>
        <x:v>3843851.31358619</x:v>
      </x:c>
      <x:c r="AB385" s="97" t="n">
        <x:f>MAX(0,AA385*(1+EXP((LN(1+'Monte Carlo'!$K$10)-0.5*'Monte Carlo'!$K$12^2)+'Monte Carlo'!$K$12*((RAND()+RAND()+RAND()+RAND()+RAND()+RAND()+RAND()+RAND()+RAND()+RAND()+RAND()+RAND())-6))-1)+AB$15)</x:f>
        <x:v>3764148.293198074</x:v>
      </x:c>
      <x:c r="AC385" s="97" t="n">
        <x:f>MAX(0,AB385*(1+EXP((LN(1+'Monte Carlo'!$K$10)-0.5*'Monte Carlo'!$K$12^2)+'Monte Carlo'!$K$12*((RAND()+RAND()+RAND()+RAND()+RAND()+RAND()+RAND()+RAND()+RAND()+RAND()+RAND()+RAND())-6))-1)+AC$15)</x:f>
        <x:v>3406373.257250915</x:v>
      </x:c>
      <x:c r="AD385" s="97" t="n">
        <x:f>MAX(0,AC385*(1+EXP((LN(1+'Monte Carlo'!$K$10)-0.5*'Monte Carlo'!$K$12^2)+'Monte Carlo'!$K$12*((RAND()+RAND()+RAND()+RAND()+RAND()+RAND()+RAND()+RAND()+RAND()+RAND()+RAND()+RAND())-6))-1)+AD$15)</x:f>
        <x:v>3099711.4439288583</x:v>
      </x:c>
      <x:c r="AE385" s="97" t="n">
        <x:f>MAX(0,AD385*(1+EXP((LN(1+'Monte Carlo'!$K$10)-0.5*'Monte Carlo'!$K$12^2)+'Monte Carlo'!$K$12*((RAND()+RAND()+RAND()+RAND()+RAND()+RAND()+RAND()+RAND()+RAND()+RAND()+RAND()+RAND())-6))-1)+AE$15)</x:f>
        <x:v>3743567.1808869755</x:v>
      </x:c>
      <x:c r="AF385" s="97" t="n">
        <x:f>MAX(0,AE385*(1+EXP((LN(1+'Monte Carlo'!$K$10)-0.5*'Monte Carlo'!$K$12^2)+'Monte Carlo'!$K$12*((RAND()+RAND()+RAND()+RAND()+RAND()+RAND()+RAND()+RAND()+RAND()+RAND()+RAND()+RAND())-6))-1)+AF$15)</x:f>
        <x:v>4440837.443955139</x:v>
      </x:c>
      <x:c r="AG385" s="97">
        <x:f t="shared" si="7"/>
        <x:v>1000040.4830883276</x:v>
      </x:c>
    </x:row>
    <x:row r="386">
      <x:c r="A386" s="93">
        <x:v>365</x:v>
      </x:c>
      <x:c r="B386" s="97" t="n">
        <x:f>IF(AND(UPPER('Monte Carlo'!$K$4)="YES",'Monte Carlo'!$K$5&gt;0),'Monte Carlo'!$K$13,Liquidity_30Y!$C$14)</x:f>
        <x:v>1029031.25</x:v>
      </x:c>
      <x:c r="C386" s="97" t="n">
        <x:f>MAX(0,B386*(1+EXP((LN(1+'Monte Carlo'!$K$10)-0.5*'Monte Carlo'!$K$12^2)+'Monte Carlo'!$K$12*((RAND()+RAND()+RAND()+RAND()+RAND()+RAND()+RAND()+RAND()+RAND()+RAND()+RAND()+RAND())-6))-1)+C$15)</x:f>
        <x:v>1249786.3708674116</x:v>
      </x:c>
      <x:c r="D386" s="97" t="n">
        <x:f>MAX(0,C386*(1+EXP((LN(1+'Monte Carlo'!$K$10)-0.5*'Monte Carlo'!$K$12^2)+'Monte Carlo'!$K$12*((RAND()+RAND()+RAND()+RAND()+RAND()+RAND()+RAND()+RAND()+RAND()+RAND()+RAND()+RAND())-6))-1)+D$15)</x:f>
        <x:v>1384535.6802910941</x:v>
      </x:c>
      <x:c r="E386" s="97" t="n">
        <x:f>MAX(0,D386*(1+EXP((LN(1+'Monte Carlo'!$K$10)-0.5*'Monte Carlo'!$K$12^2)+'Monte Carlo'!$K$12*((RAND()+RAND()+RAND()+RAND()+RAND()+RAND()+RAND()+RAND()+RAND()+RAND()+RAND()+RAND())-6))-1)+E$15)</x:f>
        <x:v>1543673.578482658</x:v>
      </x:c>
      <x:c r="F386" s="97" t="n">
        <x:f>MAX(0,E386*(1+EXP((LN(1+'Monte Carlo'!$K$10)-0.5*'Monte Carlo'!$K$12^2)+'Monte Carlo'!$K$12*((RAND()+RAND()+RAND()+RAND()+RAND()+RAND()+RAND()+RAND()+RAND()+RAND()+RAND()+RAND())-6))-1)+F$15)</x:f>
        <x:v>1513911.4702638923</x:v>
      </x:c>
      <x:c r="G386" s="97" t="n">
        <x:f>MAX(0,F386*(1+EXP((LN(1+'Monte Carlo'!$K$10)-0.5*'Monte Carlo'!$K$12^2)+'Monte Carlo'!$K$12*((RAND()+RAND()+RAND()+RAND()+RAND()+RAND()+RAND()+RAND()+RAND()+RAND()+RAND()+RAND())-6))-1)+G$15)</x:f>
        <x:v>1813554.3692078923</x:v>
      </x:c>
      <x:c r="H386" s="97" t="n">
        <x:f>MAX(0,G386*(1+EXP((LN(1+'Monte Carlo'!$K$10)-0.5*'Monte Carlo'!$K$12^2)+'Monte Carlo'!$K$12*((RAND()+RAND()+RAND()+RAND()+RAND()+RAND()+RAND()+RAND()+RAND()+RAND()+RAND()+RAND())-6))-1)+H$15)</x:f>
        <x:v>2319602.5127150402</x:v>
      </x:c>
      <x:c r="I386" s="97" t="n">
        <x:f>MAX(0,H386*(1+EXP((LN(1+'Monte Carlo'!$K$10)-0.5*'Monte Carlo'!$K$12^2)+'Monte Carlo'!$K$12*((RAND()+RAND()+RAND()+RAND()+RAND()+RAND()+RAND()+RAND()+RAND()+RAND()+RAND()+RAND())-6))-1)+I$15)</x:f>
        <x:v>2578671.0463744495</x:v>
      </x:c>
      <x:c r="J386" s="97" t="n">
        <x:f>MAX(0,I386*(1+EXP((LN(1+'Monte Carlo'!$K$10)-0.5*'Monte Carlo'!$K$12^2)+'Monte Carlo'!$K$12*((RAND()+RAND()+RAND()+RAND()+RAND()+RAND()+RAND()+RAND()+RAND()+RAND()+RAND()+RAND())-6))-1)+J$15)</x:f>
        <x:v>2692690.2695427695</x:v>
      </x:c>
      <x:c r="K386" s="97" t="n">
        <x:f>MAX(0,J386*(1+EXP((LN(1+'Monte Carlo'!$K$10)-0.5*'Monte Carlo'!$K$12^2)+'Monte Carlo'!$K$12*((RAND()+RAND()+RAND()+RAND()+RAND()+RAND()+RAND()+RAND()+RAND()+RAND()+RAND()+RAND())-6))-1)+K$15)</x:f>
        <x:v>2572091.9777043276</x:v>
      </x:c>
      <x:c r="L386" s="97" t="n">
        <x:f>MAX(0,K386*(1+EXP((LN(1+'Monte Carlo'!$K$10)-0.5*'Monte Carlo'!$K$12^2)+'Monte Carlo'!$K$12*((RAND()+RAND()+RAND()+RAND()+RAND()+RAND()+RAND()+RAND()+RAND()+RAND()+RAND()+RAND())-6))-1)+L$15)</x:f>
        <x:v>2496076.3407261744</x:v>
      </x:c>
      <x:c r="M386" s="97" t="n">
        <x:f>MAX(0,L386*(1+EXP((LN(1+'Monte Carlo'!$K$10)-0.5*'Monte Carlo'!$K$12^2)+'Monte Carlo'!$K$12*((RAND()+RAND()+RAND()+RAND()+RAND()+RAND()+RAND()+RAND()+RAND()+RAND()+RAND()+RAND())-6))-1)+M$15)</x:f>
        <x:v>2369390.305124258</x:v>
      </x:c>
      <x:c r="N386" s="97" t="n">
        <x:f>MAX(0,M386*(1+EXP((LN(1+'Monte Carlo'!$K$10)-0.5*'Monte Carlo'!$K$12^2)+'Monte Carlo'!$K$12*((RAND()+RAND()+RAND()+RAND()+RAND()+RAND()+RAND()+RAND()+RAND()+RAND()+RAND()+RAND())-6))-1)+N$15)</x:f>
        <x:v>2835541.0077112825</x:v>
      </x:c>
      <x:c r="O386" s="97" t="n">
        <x:f>MAX(0,N386*(1+EXP((LN(1+'Monte Carlo'!$K$10)-0.5*'Monte Carlo'!$K$12^2)+'Monte Carlo'!$K$12*((RAND()+RAND()+RAND()+RAND()+RAND()+RAND()+RAND()+RAND()+RAND()+RAND()+RAND()+RAND())-6))-1)+O$15)</x:f>
        <x:v>2822950.792756629</x:v>
      </x:c>
      <x:c r="P386" s="97" t="n">
        <x:f>MAX(0,O386*(1+EXP((LN(1+'Monte Carlo'!$K$10)-0.5*'Monte Carlo'!$K$12^2)+'Monte Carlo'!$K$12*((RAND()+RAND()+RAND()+RAND()+RAND()+RAND()+RAND()+RAND()+RAND()+RAND()+RAND()+RAND())-6))-1)+P$15)</x:f>
        <x:v>2976900.152441764</x:v>
      </x:c>
      <x:c r="Q386" s="97" t="n">
        <x:f>MAX(0,P386*(1+EXP((LN(1+'Monte Carlo'!$K$10)-0.5*'Monte Carlo'!$K$12^2)+'Monte Carlo'!$K$12*((RAND()+RAND()+RAND()+RAND()+RAND()+RAND()+RAND()+RAND()+RAND()+RAND()+RAND()+RAND())-6))-1)+Q$15)</x:f>
        <x:v>2933309.210212699</x:v>
      </x:c>
      <x:c r="R386" s="97" t="n">
        <x:f>MAX(0,Q386*(1+EXP((LN(1+'Monte Carlo'!$K$10)-0.5*'Monte Carlo'!$K$12^2)+'Monte Carlo'!$K$12*((RAND()+RAND()+RAND()+RAND()+RAND()+RAND()+RAND()+RAND()+RAND()+RAND()+RAND()+RAND())-6))-1)+R$15)</x:f>
        <x:v>2683097.0316702942</x:v>
      </x:c>
      <x:c r="S386" s="97" t="n">
        <x:f>MAX(0,R386*(1+EXP((LN(1+'Monte Carlo'!$K$10)-0.5*'Monte Carlo'!$K$12^2)+'Monte Carlo'!$K$12*((RAND()+RAND()+RAND()+RAND()+RAND()+RAND()+RAND()+RAND()+RAND()+RAND()+RAND()+RAND())-6))-1)+S$15)</x:f>
        <x:v>2941007.7095900397</x:v>
      </x:c>
      <x:c r="T386" s="97" t="n">
        <x:f>MAX(0,S386*(1+EXP((LN(1+'Monte Carlo'!$K$10)-0.5*'Monte Carlo'!$K$12^2)+'Monte Carlo'!$K$12*((RAND()+RAND()+RAND()+RAND()+RAND()+RAND()+RAND()+RAND()+RAND()+RAND()+RAND()+RAND())-6))-1)+T$15)</x:f>
        <x:v>3693299.4145031394</x:v>
      </x:c>
      <x:c r="U386" s="97" t="n">
        <x:f>MAX(0,T386*(1+EXP((LN(1+'Monte Carlo'!$K$10)-0.5*'Monte Carlo'!$K$12^2)+'Monte Carlo'!$K$12*((RAND()+RAND()+RAND()+RAND()+RAND()+RAND()+RAND()+RAND()+RAND()+RAND()+RAND()+RAND())-6))-1)+U$15)</x:f>
        <x:v>3368894.464305272</x:v>
      </x:c>
      <x:c r="V386" s="97" t="n">
        <x:f>MAX(0,U386*(1+EXP((LN(1+'Monte Carlo'!$K$10)-0.5*'Monte Carlo'!$K$12^2)+'Monte Carlo'!$K$12*((RAND()+RAND()+RAND()+RAND()+RAND()+RAND()+RAND()+RAND()+RAND()+RAND()+RAND()+RAND())-6))-1)+V$15)</x:f>
        <x:v>3552442.748756489</x:v>
      </x:c>
      <x:c r="W386" s="97" t="n">
        <x:f>MAX(0,V386*(1+EXP((LN(1+'Monte Carlo'!$K$10)-0.5*'Monte Carlo'!$K$12^2)+'Monte Carlo'!$K$12*((RAND()+RAND()+RAND()+RAND()+RAND()+RAND()+RAND()+RAND()+RAND()+RAND()+RAND()+RAND())-6))-1)+W$15)</x:f>
        <x:v>3600058.8751523616</x:v>
      </x:c>
      <x:c r="X386" s="97" t="n">
        <x:f>MAX(0,W386*(1+EXP((LN(1+'Monte Carlo'!$K$10)-0.5*'Monte Carlo'!$K$12^2)+'Monte Carlo'!$K$12*((RAND()+RAND()+RAND()+RAND()+RAND()+RAND()+RAND()+RAND()+RAND()+RAND()+RAND()+RAND())-6))-1)+X$15)</x:f>
        <x:v>3623495.3041584054</x:v>
      </x:c>
      <x:c r="Y386" s="97" t="n">
        <x:f>MAX(0,X386*(1+EXP((LN(1+'Monte Carlo'!$K$10)-0.5*'Monte Carlo'!$K$12^2)+'Monte Carlo'!$K$12*((RAND()+RAND()+RAND()+RAND()+RAND()+RAND()+RAND()+RAND()+RAND()+RAND()+RAND()+RAND())-6))-1)+Y$15)</x:f>
        <x:v>3723599.0564354444</x:v>
      </x:c>
      <x:c r="Z386" s="97" t="n">
        <x:f>MAX(0,Y386*(1+EXP((LN(1+'Monte Carlo'!$K$10)-0.5*'Monte Carlo'!$K$12^2)+'Monte Carlo'!$K$12*((RAND()+RAND()+RAND()+RAND()+RAND()+RAND()+RAND()+RAND()+RAND()+RAND()+RAND()+RAND())-6))-1)+Z$15)</x:f>
        <x:v>4398213.363832299</x:v>
      </x:c>
      <x:c r="AA386" s="97" t="n">
        <x:f>MAX(0,Z386*(1+EXP((LN(1+'Monte Carlo'!$K$10)-0.5*'Monte Carlo'!$K$12^2)+'Monte Carlo'!$K$12*((RAND()+RAND()+RAND()+RAND()+RAND()+RAND()+RAND()+RAND()+RAND()+RAND()+RAND()+RAND())-6))-1)+AA$15)</x:f>
        <x:v>4187969.6809837227</x:v>
      </x:c>
      <x:c r="AB386" s="97" t="n">
        <x:f>MAX(0,AA386*(1+EXP((LN(1+'Monte Carlo'!$K$10)-0.5*'Monte Carlo'!$K$12^2)+'Monte Carlo'!$K$12*((RAND()+RAND()+RAND()+RAND()+RAND()+RAND()+RAND()+RAND()+RAND()+RAND()+RAND()+RAND())-6))-1)+AB$15)</x:f>
        <x:v>4604596.806226949</x:v>
      </x:c>
      <x:c r="AC386" s="97" t="n">
        <x:f>MAX(0,AB386*(1+EXP((LN(1+'Monte Carlo'!$K$10)-0.5*'Monte Carlo'!$K$12^2)+'Monte Carlo'!$K$12*((RAND()+RAND()+RAND()+RAND()+RAND()+RAND()+RAND()+RAND()+RAND()+RAND()+RAND()+RAND())-6))-1)+AC$15)</x:f>
        <x:v>4499974.297937573</x:v>
      </x:c>
      <x:c r="AD386" s="97" t="n">
        <x:f>MAX(0,AC386*(1+EXP((LN(1+'Monte Carlo'!$K$10)-0.5*'Monte Carlo'!$K$12^2)+'Monte Carlo'!$K$12*((RAND()+RAND()+RAND()+RAND()+RAND()+RAND()+RAND()+RAND()+RAND()+RAND()+RAND()+RAND())-6))-1)+AD$15)</x:f>
        <x:v>4020180.249040833</x:v>
      </x:c>
      <x:c r="AE386" s="97" t="n">
        <x:f>MAX(0,AD386*(1+EXP((LN(1+'Monte Carlo'!$K$10)-0.5*'Monte Carlo'!$K$12^2)+'Monte Carlo'!$K$12*((RAND()+RAND()+RAND()+RAND()+RAND()+RAND()+RAND()+RAND()+RAND()+RAND()+RAND()+RAND())-6))-1)+AE$15)</x:f>
        <x:v>4949032.037483148</x:v>
      </x:c>
      <x:c r="AF386" s="97" t="n">
        <x:f>MAX(0,AE386*(1+EXP((LN(1+'Monte Carlo'!$K$10)-0.5*'Monte Carlo'!$K$12^2)+'Monte Carlo'!$K$12*((RAND()+RAND()+RAND()+RAND()+RAND()+RAND()+RAND()+RAND()+RAND()+RAND()+RAND()+RAND())-6))-1)+AF$15)</x:f>
        <x:v>4832062.492222926</x:v>
      </x:c>
      <x:c r="AG386" s="97">
        <x:f t="shared" si="7"/>
        <x:v>1029031.25</x:v>
      </x:c>
    </x:row>
    <x:row r="387">
      <x:c r="A387" s="93">
        <x:v>366</x:v>
      </x:c>
      <x:c r="B387" s="97" t="n">
        <x:f>IF(AND(UPPER('Monte Carlo'!$K$4)="YES",'Monte Carlo'!$K$5&gt;0),'Monte Carlo'!$K$13,Liquidity_30Y!$C$14)</x:f>
        <x:v>1029031.25</x:v>
      </x:c>
      <x:c r="C387" s="97" t="n">
        <x:f>MAX(0,B387*(1+EXP((LN(1+'Monte Carlo'!$K$10)-0.5*'Monte Carlo'!$K$12^2)+'Monte Carlo'!$K$12*((RAND()+RAND()+RAND()+RAND()+RAND()+RAND()+RAND()+RAND()+RAND()+RAND()+RAND()+RAND())-6))-1)+C$15)</x:f>
        <x:v>940690.7894427673</x:v>
      </x:c>
      <x:c r="D387" s="97" t="n">
        <x:f>MAX(0,C387*(1+EXP((LN(1+'Monte Carlo'!$K$10)-0.5*'Monte Carlo'!$K$12^2)+'Monte Carlo'!$K$12*((RAND()+RAND()+RAND()+RAND()+RAND()+RAND()+RAND()+RAND()+RAND()+RAND()+RAND()+RAND())-6))-1)+D$15)</x:f>
        <x:v>991136.7618504828</x:v>
      </x:c>
      <x:c r="E387" s="97" t="n">
        <x:f>MAX(0,D387*(1+EXP((LN(1+'Monte Carlo'!$K$10)-0.5*'Monte Carlo'!$K$12^2)+'Monte Carlo'!$K$12*((RAND()+RAND()+RAND()+RAND()+RAND()+RAND()+RAND()+RAND()+RAND()+RAND()+RAND()+RAND())-6))-1)+E$15)</x:f>
        <x:v>1091564.2147547463</x:v>
      </x:c>
      <x:c r="F387" s="97" t="n">
        <x:f>MAX(0,E387*(1+EXP((LN(1+'Monte Carlo'!$K$10)-0.5*'Monte Carlo'!$K$12^2)+'Monte Carlo'!$K$12*((RAND()+RAND()+RAND()+RAND()+RAND()+RAND()+RAND()+RAND()+RAND()+RAND()+RAND()+RAND())-6))-1)+F$15)</x:f>
        <x:v>1283557.1683461873</x:v>
      </x:c>
      <x:c r="G387" s="97" t="n">
        <x:f>MAX(0,F387*(1+EXP((LN(1+'Monte Carlo'!$K$10)-0.5*'Monte Carlo'!$K$12^2)+'Monte Carlo'!$K$12*((RAND()+RAND()+RAND()+RAND()+RAND()+RAND()+RAND()+RAND()+RAND()+RAND()+RAND()+RAND())-6))-1)+G$15)</x:f>
        <x:v>1067672.0854193356</x:v>
      </x:c>
      <x:c r="H387" s="97" t="n">
        <x:f>MAX(0,G387*(1+EXP((LN(1+'Monte Carlo'!$K$10)-0.5*'Monte Carlo'!$K$12^2)+'Monte Carlo'!$K$12*((RAND()+RAND()+RAND()+RAND()+RAND()+RAND()+RAND()+RAND()+RAND()+RAND()+RAND()+RAND())-6))-1)+H$15)</x:f>
        <x:v>979297.7480866011</x:v>
      </x:c>
      <x:c r="I387" s="97" t="n">
        <x:f>MAX(0,H387*(1+EXP((LN(1+'Monte Carlo'!$K$10)-0.5*'Monte Carlo'!$K$12^2)+'Monte Carlo'!$K$12*((RAND()+RAND()+RAND()+RAND()+RAND()+RAND()+RAND()+RAND()+RAND()+RAND()+RAND()+RAND())-6))-1)+I$15)</x:f>
        <x:v>776624.3230516292</x:v>
      </x:c>
      <x:c r="J387" s="97" t="n">
        <x:f>MAX(0,I387*(1+EXP((LN(1+'Monte Carlo'!$K$10)-0.5*'Monte Carlo'!$K$12^2)+'Monte Carlo'!$K$12*((RAND()+RAND()+RAND()+RAND()+RAND()+RAND()+RAND()+RAND()+RAND()+RAND()+RAND()+RAND())-6))-1)+J$15)</x:f>
        <x:v>877187.9904406063</x:v>
      </x:c>
      <x:c r="K387" s="97" t="n">
        <x:f>MAX(0,J387*(1+EXP((LN(1+'Monte Carlo'!$K$10)-0.5*'Monte Carlo'!$K$12^2)+'Monte Carlo'!$K$12*((RAND()+RAND()+RAND()+RAND()+RAND()+RAND()+RAND()+RAND()+RAND()+RAND()+RAND()+RAND())-6))-1)+K$15)</x:f>
        <x:v>978677.1609104268</x:v>
      </x:c>
      <x:c r="L387" s="97" t="n">
        <x:f>MAX(0,K387*(1+EXP((LN(1+'Monte Carlo'!$K$10)-0.5*'Monte Carlo'!$K$12^2)+'Monte Carlo'!$K$12*((RAND()+RAND()+RAND()+RAND()+RAND()+RAND()+RAND()+RAND()+RAND()+RAND()+RAND()+RAND())-6))-1)+L$15)</x:f>
        <x:v>835610.9075691486</x:v>
      </x:c>
      <x:c r="M387" s="97" t="n">
        <x:f>MAX(0,L387*(1+EXP((LN(1+'Monte Carlo'!$K$10)-0.5*'Monte Carlo'!$K$12^2)+'Monte Carlo'!$K$12*((RAND()+RAND()+RAND()+RAND()+RAND()+RAND()+RAND()+RAND()+RAND()+RAND()+RAND()+RAND())-6))-1)+M$15)</x:f>
        <x:v>859197.5102355777</x:v>
      </x:c>
      <x:c r="N387" s="97" t="n">
        <x:f>MAX(0,M387*(1+EXP((LN(1+'Monte Carlo'!$K$10)-0.5*'Monte Carlo'!$K$12^2)+'Monte Carlo'!$K$12*((RAND()+RAND()+RAND()+RAND()+RAND()+RAND()+RAND()+RAND()+RAND()+RAND()+RAND()+RAND())-6))-1)+N$15)</x:f>
        <x:v>998730.9620962779</x:v>
      </x:c>
      <x:c r="O387" s="97" t="n">
        <x:f>MAX(0,N387*(1+EXP((LN(1+'Monte Carlo'!$K$10)-0.5*'Monte Carlo'!$K$12^2)+'Monte Carlo'!$K$12*((RAND()+RAND()+RAND()+RAND()+RAND()+RAND()+RAND()+RAND()+RAND()+RAND()+RAND()+RAND())-6))-1)+O$15)</x:f>
        <x:v>946905.4005643913</x:v>
      </x:c>
      <x:c r="P387" s="97" t="n">
        <x:f>MAX(0,O387*(1+EXP((LN(1+'Monte Carlo'!$K$10)-0.5*'Monte Carlo'!$K$12^2)+'Monte Carlo'!$K$12*((RAND()+RAND()+RAND()+RAND()+RAND()+RAND()+RAND()+RAND()+RAND()+RAND()+RAND()+RAND())-6))-1)+P$15)</x:f>
        <x:v>682607.0973092321</x:v>
      </x:c>
      <x:c r="Q387" s="97" t="n">
        <x:f>MAX(0,P387*(1+EXP((LN(1+'Monte Carlo'!$K$10)-0.5*'Monte Carlo'!$K$12^2)+'Monte Carlo'!$K$12*((RAND()+RAND()+RAND()+RAND()+RAND()+RAND()+RAND()+RAND()+RAND()+RAND()+RAND()+RAND())-6))-1)+Q$15)</x:f>
        <x:v>872698.4922526967</x:v>
      </x:c>
      <x:c r="R387" s="97" t="n">
        <x:f>MAX(0,Q387*(1+EXP((LN(1+'Monte Carlo'!$K$10)-0.5*'Monte Carlo'!$K$12^2)+'Monte Carlo'!$K$12*((RAND()+RAND()+RAND()+RAND()+RAND()+RAND()+RAND()+RAND()+RAND()+RAND()+RAND()+RAND())-6))-1)+R$15)</x:f>
        <x:v>745440.9881259438</x:v>
      </x:c>
      <x:c r="S387" s="97" t="n">
        <x:f>MAX(0,R387*(1+EXP((LN(1+'Monte Carlo'!$K$10)-0.5*'Monte Carlo'!$K$12^2)+'Monte Carlo'!$K$12*((RAND()+RAND()+RAND()+RAND()+RAND()+RAND()+RAND()+RAND()+RAND()+RAND()+RAND()+RAND())-6))-1)+S$15)</x:f>
        <x:v>999164.8257806068</x:v>
      </x:c>
      <x:c r="T387" s="97" t="n">
        <x:f>MAX(0,S387*(1+EXP((LN(1+'Monte Carlo'!$K$10)-0.5*'Monte Carlo'!$K$12^2)+'Monte Carlo'!$K$12*((RAND()+RAND()+RAND()+RAND()+RAND()+RAND()+RAND()+RAND()+RAND()+RAND()+RAND()+RAND())-6))-1)+T$15)</x:f>
        <x:v>791036.9187996153</x:v>
      </x:c>
      <x:c r="U387" s="97" t="n">
        <x:f>MAX(0,T387*(1+EXP((LN(1+'Monte Carlo'!$K$10)-0.5*'Monte Carlo'!$K$12^2)+'Monte Carlo'!$K$12*((RAND()+RAND()+RAND()+RAND()+RAND()+RAND()+RAND()+RAND()+RAND()+RAND()+RAND()+RAND())-6))-1)+U$15)</x:f>
        <x:v>665221.851424842</x:v>
      </x:c>
      <x:c r="V387" s="97" t="n">
        <x:f>MAX(0,U387*(1+EXP((LN(1+'Monte Carlo'!$K$10)-0.5*'Monte Carlo'!$K$12^2)+'Monte Carlo'!$K$12*((RAND()+RAND()+RAND()+RAND()+RAND()+RAND()+RAND()+RAND()+RAND()+RAND()+RAND()+RAND())-6))-1)+V$15)</x:f>
        <x:v>772026.332564983</x:v>
      </x:c>
      <x:c r="W387" s="97" t="n">
        <x:f>MAX(0,V387*(1+EXP((LN(1+'Monte Carlo'!$K$10)-0.5*'Monte Carlo'!$K$12^2)+'Monte Carlo'!$K$12*((RAND()+RAND()+RAND()+RAND()+RAND()+RAND()+RAND()+RAND()+RAND()+RAND()+RAND()+RAND())-6))-1)+W$15)</x:f>
        <x:v>800278.3142199776</x:v>
      </x:c>
      <x:c r="X387" s="97" t="n">
        <x:f>MAX(0,W387*(1+EXP((LN(1+'Monte Carlo'!$K$10)-0.5*'Monte Carlo'!$K$12^2)+'Monte Carlo'!$K$12*((RAND()+RAND()+RAND()+RAND()+RAND()+RAND()+RAND()+RAND()+RAND()+RAND()+RAND()+RAND())-6))-1)+X$15)</x:f>
        <x:v>808295.7204464227</x:v>
      </x:c>
      <x:c r="Y387" s="97" t="n">
        <x:f>MAX(0,X387*(1+EXP((LN(1+'Monte Carlo'!$K$10)-0.5*'Monte Carlo'!$K$12^2)+'Monte Carlo'!$K$12*((RAND()+RAND()+RAND()+RAND()+RAND()+RAND()+RAND()+RAND()+RAND()+RAND()+RAND()+RAND())-6))-1)+Y$15)</x:f>
        <x:v>817706.5488051053</x:v>
      </x:c>
      <x:c r="Z387" s="97" t="n">
        <x:f>MAX(0,Y387*(1+EXP((LN(1+'Monte Carlo'!$K$10)-0.5*'Monte Carlo'!$K$12^2)+'Monte Carlo'!$K$12*((RAND()+RAND()+RAND()+RAND()+RAND()+RAND()+RAND()+RAND()+RAND()+RAND()+RAND()+RAND())-6))-1)+Z$15)</x:f>
        <x:v>1002657.7889520156</x:v>
      </x:c>
      <x:c r="AA387" s="97" t="n">
        <x:f>MAX(0,Z387*(1+EXP((LN(1+'Monte Carlo'!$K$10)-0.5*'Monte Carlo'!$K$12^2)+'Monte Carlo'!$K$12*((RAND()+RAND()+RAND()+RAND()+RAND()+RAND()+RAND()+RAND()+RAND()+RAND()+RAND()+RAND())-6))-1)+AA$15)</x:f>
        <x:v>817228.8881940263</x:v>
      </x:c>
      <x:c r="AB387" s="97" t="n">
        <x:f>MAX(0,AA387*(1+EXP((LN(1+'Monte Carlo'!$K$10)-0.5*'Monte Carlo'!$K$12^2)+'Monte Carlo'!$K$12*((RAND()+RAND()+RAND()+RAND()+RAND()+RAND()+RAND()+RAND()+RAND()+RAND()+RAND()+RAND())-6))-1)+AB$15)</x:f>
        <x:v>949121.2697656737</x:v>
      </x:c>
      <x:c r="AC387" s="97" t="n">
        <x:f>MAX(0,AB387*(1+EXP((LN(1+'Monte Carlo'!$K$10)-0.5*'Monte Carlo'!$K$12^2)+'Monte Carlo'!$K$12*((RAND()+RAND()+RAND()+RAND()+RAND()+RAND()+RAND()+RAND()+RAND()+RAND()+RAND()+RAND())-6))-1)+AC$15)</x:f>
        <x:v>1101637.9655664472</x:v>
      </x:c>
      <x:c r="AD387" s="97" t="n">
        <x:f>MAX(0,AC387*(1+EXP((LN(1+'Monte Carlo'!$K$10)-0.5*'Monte Carlo'!$K$12^2)+'Monte Carlo'!$K$12*((RAND()+RAND()+RAND()+RAND()+RAND()+RAND()+RAND()+RAND()+RAND()+RAND()+RAND()+RAND())-6))-1)+AD$15)</x:f>
        <x:v>1241403.4517029808</x:v>
      </x:c>
      <x:c r="AE387" s="97" t="n">
        <x:f>MAX(0,AD387*(1+EXP((LN(1+'Monte Carlo'!$K$10)-0.5*'Monte Carlo'!$K$12^2)+'Monte Carlo'!$K$12*((RAND()+RAND()+RAND()+RAND()+RAND()+RAND()+RAND()+RAND()+RAND()+RAND()+RAND()+RAND())-6))-1)+AE$15)</x:f>
        <x:v>1510267.7311913923</x:v>
      </x:c>
      <x:c r="AF387" s="97" t="n">
        <x:f>MAX(0,AE387*(1+EXP((LN(1+'Monte Carlo'!$K$10)-0.5*'Monte Carlo'!$K$12^2)+'Monte Carlo'!$K$12*((RAND()+RAND()+RAND()+RAND()+RAND()+RAND()+RAND()+RAND()+RAND()+RAND()+RAND()+RAND())-6))-1)+AF$15)</x:f>
        <x:v>1104569.573846126</x:v>
      </x:c>
      <x:c r="AG387" s="97">
        <x:f t="shared" si="7"/>
        <x:v>375692.87481466972</x:v>
      </x:c>
    </x:row>
    <x:row r="388">
      <x:c r="A388" s="93">
        <x:v>367</x:v>
      </x:c>
      <x:c r="B388" s="97" t="n">
        <x:f>IF(AND(UPPER('Monte Carlo'!$K$4)="YES",'Monte Carlo'!$K$5&gt;0),'Monte Carlo'!$K$13,Liquidity_30Y!$C$14)</x:f>
        <x:v>1029031.25</x:v>
      </x:c>
      <x:c r="C388" s="97" t="n">
        <x:f>MAX(0,B388*(1+EXP((LN(1+'Monte Carlo'!$K$10)-0.5*'Monte Carlo'!$K$12^2)+'Monte Carlo'!$K$12*((RAND()+RAND()+RAND()+RAND()+RAND()+RAND()+RAND()+RAND()+RAND()+RAND()+RAND()+RAND())-6))-1)+C$15)</x:f>
        <x:v>1070444.3355441252</x:v>
      </x:c>
      <x:c r="D388" s="97" t="n">
        <x:f>MAX(0,C388*(1+EXP((LN(1+'Monte Carlo'!$K$10)-0.5*'Monte Carlo'!$K$12^2)+'Monte Carlo'!$K$12*((RAND()+RAND()+RAND()+RAND()+RAND()+RAND()+RAND()+RAND()+RAND()+RAND()+RAND()+RAND())-6))-1)+D$15)</x:f>
        <x:v>1095159.6073437403</x:v>
      </x:c>
      <x:c r="E388" s="97" t="n">
        <x:f>MAX(0,D388*(1+EXP((LN(1+'Monte Carlo'!$K$10)-0.5*'Monte Carlo'!$K$12^2)+'Monte Carlo'!$K$12*((RAND()+RAND()+RAND()+RAND()+RAND()+RAND()+RAND()+RAND()+RAND()+RAND()+RAND()+RAND())-6))-1)+E$15)</x:f>
        <x:v>873389.6315069565</x:v>
      </x:c>
      <x:c r="F388" s="97" t="n">
        <x:f>MAX(0,E388*(1+EXP((LN(1+'Monte Carlo'!$K$10)-0.5*'Monte Carlo'!$K$12^2)+'Monte Carlo'!$K$12*((RAND()+RAND()+RAND()+RAND()+RAND()+RAND()+RAND()+RAND()+RAND()+RAND()+RAND()+RAND())-6))-1)+F$15)</x:f>
        <x:v>895672.7615603463</x:v>
      </x:c>
      <x:c r="G388" s="97" t="n">
        <x:f>MAX(0,F388*(1+EXP((LN(1+'Monte Carlo'!$K$10)-0.5*'Monte Carlo'!$K$12^2)+'Monte Carlo'!$K$12*((RAND()+RAND()+RAND()+RAND()+RAND()+RAND()+RAND()+RAND()+RAND()+RAND()+RAND()+RAND())-6))-1)+G$15)</x:f>
        <x:v>1036160.2550756007</x:v>
      </x:c>
      <x:c r="H388" s="97" t="n">
        <x:f>MAX(0,G388*(1+EXP((LN(1+'Monte Carlo'!$K$10)-0.5*'Monte Carlo'!$K$12^2)+'Monte Carlo'!$K$12*((RAND()+RAND()+RAND()+RAND()+RAND()+RAND()+RAND()+RAND()+RAND()+RAND()+RAND()+RAND())-6))-1)+H$15)</x:f>
        <x:v>1033868.9378062888</x:v>
      </x:c>
      <x:c r="I388" s="97" t="n">
        <x:f>MAX(0,H388*(1+EXP((LN(1+'Monte Carlo'!$K$10)-0.5*'Monte Carlo'!$K$12^2)+'Monte Carlo'!$K$12*((RAND()+RAND()+RAND()+RAND()+RAND()+RAND()+RAND()+RAND()+RAND()+RAND()+RAND()+RAND())-6))-1)+I$15)</x:f>
        <x:v>1046939.3175967399</x:v>
      </x:c>
      <x:c r="J388" s="97" t="n">
        <x:f>MAX(0,I388*(1+EXP((LN(1+'Monte Carlo'!$K$10)-0.5*'Monte Carlo'!$K$12^2)+'Monte Carlo'!$K$12*((RAND()+RAND()+RAND()+RAND()+RAND()+RAND()+RAND()+RAND()+RAND()+RAND()+RAND()+RAND())-6))-1)+J$15)</x:f>
        <x:v>954487.625757071</x:v>
      </x:c>
      <x:c r="K388" s="97" t="n">
        <x:f>MAX(0,J388*(1+EXP((LN(1+'Monte Carlo'!$K$10)-0.5*'Monte Carlo'!$K$12^2)+'Monte Carlo'!$K$12*((RAND()+RAND()+RAND()+RAND()+RAND()+RAND()+RAND()+RAND()+RAND()+RAND()+RAND()+RAND())-6))-1)+K$15)</x:f>
        <x:v>976539.5593228282</x:v>
      </x:c>
      <x:c r="L388" s="97" t="n">
        <x:f>MAX(0,K388*(1+EXP((LN(1+'Monte Carlo'!$K$10)-0.5*'Monte Carlo'!$K$12^2)+'Monte Carlo'!$K$12*((RAND()+RAND()+RAND()+RAND()+RAND()+RAND()+RAND()+RAND()+RAND()+RAND()+RAND()+RAND())-6))-1)+L$15)</x:f>
        <x:v>1008101.3812691078</x:v>
      </x:c>
      <x:c r="M388" s="97" t="n">
        <x:f>MAX(0,L388*(1+EXP((LN(1+'Monte Carlo'!$K$10)-0.5*'Monte Carlo'!$K$12^2)+'Monte Carlo'!$K$12*((RAND()+RAND()+RAND()+RAND()+RAND()+RAND()+RAND()+RAND()+RAND()+RAND()+RAND()+RAND())-6))-1)+M$15)</x:f>
        <x:v>828005.8007798407</x:v>
      </x:c>
      <x:c r="N388" s="97" t="n">
        <x:f>MAX(0,M388*(1+EXP((LN(1+'Monte Carlo'!$K$10)-0.5*'Monte Carlo'!$K$12^2)+'Monte Carlo'!$K$12*((RAND()+RAND()+RAND()+RAND()+RAND()+RAND()+RAND()+RAND()+RAND()+RAND()+RAND()+RAND())-6))-1)+N$15)</x:f>
        <x:v>961688.7113442996</x:v>
      </x:c>
      <x:c r="O388" s="97" t="n">
        <x:f>MAX(0,N388*(1+EXP((LN(1+'Monte Carlo'!$K$10)-0.5*'Monte Carlo'!$K$12^2)+'Monte Carlo'!$K$12*((RAND()+RAND()+RAND()+RAND()+RAND()+RAND()+RAND()+RAND()+RAND()+RAND()+RAND()+RAND())-6))-1)+O$15)</x:f>
        <x:v>1043062.706407644</x:v>
      </x:c>
      <x:c r="P388" s="97" t="n">
        <x:f>MAX(0,O388*(1+EXP((LN(1+'Monte Carlo'!$K$10)-0.5*'Monte Carlo'!$K$12^2)+'Monte Carlo'!$K$12*((RAND()+RAND()+RAND()+RAND()+RAND()+RAND()+RAND()+RAND()+RAND()+RAND()+RAND()+RAND())-6))-1)+P$15)</x:f>
        <x:v>1079330.4462460435</x:v>
      </x:c>
      <x:c r="Q388" s="97" t="n">
        <x:f>MAX(0,P388*(1+EXP((LN(1+'Monte Carlo'!$K$10)-0.5*'Monte Carlo'!$K$12^2)+'Monte Carlo'!$K$12*((RAND()+RAND()+RAND()+RAND()+RAND()+RAND()+RAND()+RAND()+RAND()+RAND()+RAND()+RAND())-6))-1)+Q$15)</x:f>
        <x:v>1158892.4099052115</x:v>
      </x:c>
      <x:c r="R388" s="97" t="n">
        <x:f>MAX(0,Q388*(1+EXP((LN(1+'Monte Carlo'!$K$10)-0.5*'Monte Carlo'!$K$12^2)+'Monte Carlo'!$K$12*((RAND()+RAND()+RAND()+RAND()+RAND()+RAND()+RAND()+RAND()+RAND()+RAND()+RAND()+RAND())-6))-1)+R$15)</x:f>
        <x:v>1363289.072745868</x:v>
      </x:c>
      <x:c r="S388" s="97" t="n">
        <x:f>MAX(0,R388*(1+EXP((LN(1+'Monte Carlo'!$K$10)-0.5*'Monte Carlo'!$K$12^2)+'Monte Carlo'!$K$12*((RAND()+RAND()+RAND()+RAND()+RAND()+RAND()+RAND()+RAND()+RAND()+RAND()+RAND()+RAND())-6))-1)+S$15)</x:f>
        <x:v>1834829.5542203821</x:v>
      </x:c>
      <x:c r="T388" s="97" t="n">
        <x:f>MAX(0,S388*(1+EXP((LN(1+'Monte Carlo'!$K$10)-0.5*'Monte Carlo'!$K$12^2)+'Monte Carlo'!$K$12*((RAND()+RAND()+RAND()+RAND()+RAND()+RAND()+RAND()+RAND()+RAND()+RAND()+RAND()+RAND())-6))-1)+T$15)</x:f>
        <x:v>1745767.305237474</x:v>
      </x:c>
      <x:c r="U388" s="97" t="n">
        <x:f>MAX(0,T388*(1+EXP((LN(1+'Monte Carlo'!$K$10)-0.5*'Monte Carlo'!$K$12^2)+'Monte Carlo'!$K$12*((RAND()+RAND()+RAND()+RAND()+RAND()+RAND()+RAND()+RAND()+RAND()+RAND()+RAND()+RAND())-6))-1)+U$15)</x:f>
        <x:v>2568726.8237686134</x:v>
      </x:c>
      <x:c r="V388" s="97" t="n">
        <x:f>MAX(0,U388*(1+EXP((LN(1+'Monte Carlo'!$K$10)-0.5*'Monte Carlo'!$K$12^2)+'Monte Carlo'!$K$12*((RAND()+RAND()+RAND()+RAND()+RAND()+RAND()+RAND()+RAND()+RAND()+RAND()+RAND()+RAND())-6))-1)+V$15)</x:f>
        <x:v>2155720.3997103344</x:v>
      </x:c>
      <x:c r="W388" s="97" t="n">
        <x:f>MAX(0,V388*(1+EXP((LN(1+'Monte Carlo'!$K$10)-0.5*'Monte Carlo'!$K$12^2)+'Monte Carlo'!$K$12*((RAND()+RAND()+RAND()+RAND()+RAND()+RAND()+RAND()+RAND()+RAND()+RAND()+RAND()+RAND())-6))-1)+W$15)</x:f>
        <x:v>1975510.2807176316</x:v>
      </x:c>
      <x:c r="X388" s="97" t="n">
        <x:f>MAX(0,W388*(1+EXP((LN(1+'Monte Carlo'!$K$10)-0.5*'Monte Carlo'!$K$12^2)+'Monte Carlo'!$K$12*((RAND()+RAND()+RAND()+RAND()+RAND()+RAND()+RAND()+RAND()+RAND()+RAND()+RAND()+RAND())-6))-1)+X$15)</x:f>
        <x:v>2593477.581531274</x:v>
      </x:c>
      <x:c r="Y388" s="97" t="n">
        <x:f>MAX(0,X388*(1+EXP((LN(1+'Monte Carlo'!$K$10)-0.5*'Monte Carlo'!$K$12^2)+'Monte Carlo'!$K$12*((RAND()+RAND()+RAND()+RAND()+RAND()+RAND()+RAND()+RAND()+RAND()+RAND()+RAND()+RAND())-6))-1)+Y$15)</x:f>
        <x:v>3098439.123718793</x:v>
      </x:c>
      <x:c r="Z388" s="97" t="n">
        <x:f>MAX(0,Y388*(1+EXP((LN(1+'Monte Carlo'!$K$10)-0.5*'Monte Carlo'!$K$12^2)+'Monte Carlo'!$K$12*((RAND()+RAND()+RAND()+RAND()+RAND()+RAND()+RAND()+RAND()+RAND()+RAND()+RAND()+RAND())-6))-1)+Z$15)</x:f>
        <x:v>4406874.626415921</x:v>
      </x:c>
      <x:c r="AA388" s="97" t="n">
        <x:f>MAX(0,Z388*(1+EXP((LN(1+'Monte Carlo'!$K$10)-0.5*'Monte Carlo'!$K$12^2)+'Monte Carlo'!$K$12*((RAND()+RAND()+RAND()+RAND()+RAND()+RAND()+RAND()+RAND()+RAND()+RAND()+RAND()+RAND())-6))-1)+AA$15)</x:f>
        <x:v>5341318.640278621</x:v>
      </x:c>
      <x:c r="AB388" s="97" t="n">
        <x:f>MAX(0,AA388*(1+EXP((LN(1+'Monte Carlo'!$K$10)-0.5*'Monte Carlo'!$K$12^2)+'Monte Carlo'!$K$12*((RAND()+RAND()+RAND()+RAND()+RAND()+RAND()+RAND()+RAND()+RAND()+RAND()+RAND()+RAND())-6))-1)+AB$15)</x:f>
        <x:v>5658910.848029899</x:v>
      </x:c>
      <x:c r="AC388" s="97" t="n">
        <x:f>MAX(0,AB388*(1+EXP((LN(1+'Monte Carlo'!$K$10)-0.5*'Monte Carlo'!$K$12^2)+'Monte Carlo'!$K$12*((RAND()+RAND()+RAND()+RAND()+RAND()+RAND()+RAND()+RAND()+RAND()+RAND()+RAND()+RAND())-6))-1)+AC$15)</x:f>
        <x:v>5425040.070407327</x:v>
      </x:c>
      <x:c r="AD388" s="97" t="n">
        <x:f>MAX(0,AC388*(1+EXP((LN(1+'Monte Carlo'!$K$10)-0.5*'Monte Carlo'!$K$12^2)+'Monte Carlo'!$K$12*((RAND()+RAND()+RAND()+RAND()+RAND()+RAND()+RAND()+RAND()+RAND()+RAND()+RAND()+RAND())-6))-1)+AD$15)</x:f>
        <x:v>5397821.294448245</x:v>
      </x:c>
      <x:c r="AE388" s="97" t="n">
        <x:f>MAX(0,AD388*(1+EXP((LN(1+'Monte Carlo'!$K$10)-0.5*'Monte Carlo'!$K$12^2)+'Monte Carlo'!$K$12*((RAND()+RAND()+RAND()+RAND()+RAND()+RAND()+RAND()+RAND()+RAND()+RAND()+RAND()+RAND())-6))-1)+AE$15)</x:f>
        <x:v>6113796.43800015</x:v>
      </x:c>
      <x:c r="AF388" s="97" t="n">
        <x:f>MAX(0,AE388*(1+EXP((LN(1+'Monte Carlo'!$K$10)-0.5*'Monte Carlo'!$K$12^2)+'Monte Carlo'!$K$12*((RAND()+RAND()+RAND()+RAND()+RAND()+RAND()+RAND()+RAND()+RAND()+RAND()+RAND()+RAND())-6))-1)+AF$15)</x:f>
        <x:v>7810977.938665384</x:v>
      </x:c>
      <x:c r="AG388" s="97">
        <x:f t="shared" si="7"/>
        <x:v>979711.19204040768</x:v>
      </x:c>
    </x:row>
    <x:row r="389">
      <x:c r="A389" s="93">
        <x:v>368</x:v>
      </x:c>
      <x:c r="B389" s="97" t="n">
        <x:f>IF(AND(UPPER('Monte Carlo'!$K$4)="YES",'Monte Carlo'!$K$5&gt;0),'Monte Carlo'!$K$13,Liquidity_30Y!$C$14)</x:f>
        <x:v>1029031.25</x:v>
      </x:c>
      <x:c r="C389" s="97" t="n">
        <x:f>MAX(0,B389*(1+EXP((LN(1+'Monte Carlo'!$K$10)-0.5*'Monte Carlo'!$K$12^2)+'Monte Carlo'!$K$12*((RAND()+RAND()+RAND()+RAND()+RAND()+RAND()+RAND()+RAND()+RAND()+RAND()+RAND()+RAND())-6))-1)+C$15)</x:f>
        <x:v>1467783.3652122905</x:v>
      </x:c>
      <x:c r="D389" s="97" t="n">
        <x:f>MAX(0,C389*(1+EXP((LN(1+'Monte Carlo'!$K$10)-0.5*'Monte Carlo'!$K$12^2)+'Monte Carlo'!$K$12*((RAND()+RAND()+RAND()+RAND()+RAND()+RAND()+RAND()+RAND()+RAND()+RAND()+RAND()+RAND())-6))-1)+D$15)</x:f>
        <x:v>2010564.406794969</x:v>
      </x:c>
      <x:c r="E389" s="97" t="n">
        <x:f>MAX(0,D389*(1+EXP((LN(1+'Monte Carlo'!$K$10)-0.5*'Monte Carlo'!$K$12^2)+'Monte Carlo'!$K$12*((RAND()+RAND()+RAND()+RAND()+RAND()+RAND()+RAND()+RAND()+RAND()+RAND()+RAND()+RAND())-6))-1)+E$15)</x:f>
        <x:v>2297066.4512824155</x:v>
      </x:c>
      <x:c r="F389" s="97" t="n">
        <x:f>MAX(0,E389*(1+EXP((LN(1+'Monte Carlo'!$K$10)-0.5*'Monte Carlo'!$K$12^2)+'Monte Carlo'!$K$12*((RAND()+RAND()+RAND()+RAND()+RAND()+RAND()+RAND()+RAND()+RAND()+RAND()+RAND()+RAND())-6))-1)+F$15)</x:f>
        <x:v>2294942.5154567487</x:v>
      </x:c>
      <x:c r="G389" s="97" t="n">
        <x:f>MAX(0,F389*(1+EXP((LN(1+'Monte Carlo'!$K$10)-0.5*'Monte Carlo'!$K$12^2)+'Monte Carlo'!$K$12*((RAND()+RAND()+RAND()+RAND()+RAND()+RAND()+RAND()+RAND()+RAND()+RAND()+RAND()+RAND())-6))-1)+G$15)</x:f>
        <x:v>2628026.3224332766</x:v>
      </x:c>
      <x:c r="H389" s="97" t="n">
        <x:f>MAX(0,G389*(1+EXP((LN(1+'Monte Carlo'!$K$10)-0.5*'Monte Carlo'!$K$12^2)+'Monte Carlo'!$K$12*((RAND()+RAND()+RAND()+RAND()+RAND()+RAND()+RAND()+RAND()+RAND()+RAND()+RAND()+RAND())-6))-1)+H$15)</x:f>
        <x:v>2638454.9703911273</x:v>
      </x:c>
      <x:c r="I389" s="97" t="n">
        <x:f>MAX(0,H389*(1+EXP((LN(1+'Monte Carlo'!$K$10)-0.5*'Monte Carlo'!$K$12^2)+'Monte Carlo'!$K$12*((RAND()+RAND()+RAND()+RAND()+RAND()+RAND()+RAND()+RAND()+RAND()+RAND()+RAND()+RAND())-6))-1)+I$15)</x:f>
        <x:v>2498551.5914047547</x:v>
      </x:c>
      <x:c r="J389" s="97" t="n">
        <x:f>MAX(0,I389*(1+EXP((LN(1+'Monte Carlo'!$K$10)-0.5*'Monte Carlo'!$K$12^2)+'Monte Carlo'!$K$12*((RAND()+RAND()+RAND()+RAND()+RAND()+RAND()+RAND()+RAND()+RAND()+RAND()+RAND()+RAND())-6))-1)+J$15)</x:f>
        <x:v>2185469.881979116</x:v>
      </x:c>
      <x:c r="K389" s="97" t="n">
        <x:f>MAX(0,J389*(1+EXP((LN(1+'Monte Carlo'!$K$10)-0.5*'Monte Carlo'!$K$12^2)+'Monte Carlo'!$K$12*((RAND()+RAND()+RAND()+RAND()+RAND()+RAND()+RAND()+RAND()+RAND()+RAND()+RAND()+RAND())-6))-1)+K$15)</x:f>
        <x:v>2050708.965375751</x:v>
      </x:c>
      <x:c r="L389" s="97" t="n">
        <x:f>MAX(0,K389*(1+EXP((LN(1+'Monte Carlo'!$K$10)-0.5*'Monte Carlo'!$K$12^2)+'Monte Carlo'!$K$12*((RAND()+RAND()+RAND()+RAND()+RAND()+RAND()+RAND()+RAND()+RAND()+RAND()+RAND()+RAND())-6))-1)+L$15)</x:f>
        <x:v>2232764.6792279026</x:v>
      </x:c>
      <x:c r="M389" s="97" t="n">
        <x:f>MAX(0,L389*(1+EXP((LN(1+'Monte Carlo'!$K$10)-0.5*'Monte Carlo'!$K$12^2)+'Monte Carlo'!$K$12*((RAND()+RAND()+RAND()+RAND()+RAND()+RAND()+RAND()+RAND()+RAND()+RAND()+RAND()+RAND())-6))-1)+M$15)</x:f>
        <x:v>2281427.3317171377</x:v>
      </x:c>
      <x:c r="N389" s="97" t="n">
        <x:f>MAX(0,M389*(1+EXP((LN(1+'Monte Carlo'!$K$10)-0.5*'Monte Carlo'!$K$12^2)+'Monte Carlo'!$K$12*((RAND()+RAND()+RAND()+RAND()+RAND()+RAND()+RAND()+RAND()+RAND()+RAND()+RAND()+RAND())-6))-1)+N$15)</x:f>
        <x:v>2443291.6020023027</x:v>
      </x:c>
      <x:c r="O389" s="97" t="n">
        <x:f>MAX(0,N389*(1+EXP((LN(1+'Monte Carlo'!$K$10)-0.5*'Monte Carlo'!$K$12^2)+'Monte Carlo'!$K$12*((RAND()+RAND()+RAND()+RAND()+RAND()+RAND()+RAND()+RAND()+RAND()+RAND()+RAND()+RAND())-6))-1)+O$15)</x:f>
        <x:v>2526853.7317428896</x:v>
      </x:c>
      <x:c r="P389" s="97" t="n">
        <x:f>MAX(0,O389*(1+EXP((LN(1+'Monte Carlo'!$K$10)-0.5*'Monte Carlo'!$K$12^2)+'Monte Carlo'!$K$12*((RAND()+RAND()+RAND()+RAND()+RAND()+RAND()+RAND()+RAND()+RAND()+RAND()+RAND()+RAND())-6))-1)+P$15)</x:f>
        <x:v>3668572.525739306</x:v>
      </x:c>
      <x:c r="Q389" s="97" t="n">
        <x:f>MAX(0,P389*(1+EXP((LN(1+'Monte Carlo'!$K$10)-0.5*'Monte Carlo'!$K$12^2)+'Monte Carlo'!$K$12*((RAND()+RAND()+RAND()+RAND()+RAND()+RAND()+RAND()+RAND()+RAND()+RAND()+RAND()+RAND())-6))-1)+Q$15)</x:f>
        <x:v>3506896.0883867736</x:v>
      </x:c>
      <x:c r="R389" s="97" t="n">
        <x:f>MAX(0,Q389*(1+EXP((LN(1+'Monte Carlo'!$K$10)-0.5*'Monte Carlo'!$K$12^2)+'Monte Carlo'!$K$12*((RAND()+RAND()+RAND()+RAND()+RAND()+RAND()+RAND()+RAND()+RAND()+RAND()+RAND()+RAND())-6))-1)+R$15)</x:f>
        <x:v>5245762.939815825</x:v>
      </x:c>
      <x:c r="S389" s="97" t="n">
        <x:f>MAX(0,R389*(1+EXP((LN(1+'Monte Carlo'!$K$10)-0.5*'Monte Carlo'!$K$12^2)+'Monte Carlo'!$K$12*((RAND()+RAND()+RAND()+RAND()+RAND()+RAND()+RAND()+RAND()+RAND()+RAND()+RAND()+RAND())-6))-1)+S$15)</x:f>
        <x:v>4621062.861380967</x:v>
      </x:c>
      <x:c r="T389" s="97" t="n">
        <x:f>MAX(0,S389*(1+EXP((LN(1+'Monte Carlo'!$K$10)-0.5*'Monte Carlo'!$K$12^2)+'Monte Carlo'!$K$12*((RAND()+RAND()+RAND()+RAND()+RAND()+RAND()+RAND()+RAND()+RAND()+RAND()+RAND()+RAND())-6))-1)+T$15)</x:f>
        <x:v>5105919.768374226</x:v>
      </x:c>
      <x:c r="U389" s="97" t="n">
        <x:f>MAX(0,T389*(1+EXP((LN(1+'Monte Carlo'!$K$10)-0.5*'Monte Carlo'!$K$12^2)+'Monte Carlo'!$K$12*((RAND()+RAND()+RAND()+RAND()+RAND()+RAND()+RAND()+RAND()+RAND()+RAND()+RAND()+RAND())-6))-1)+U$15)</x:f>
        <x:v>4840697.247494628</x:v>
      </x:c>
      <x:c r="V389" s="97" t="n">
        <x:f>MAX(0,U389*(1+EXP((LN(1+'Monte Carlo'!$K$10)-0.5*'Monte Carlo'!$K$12^2)+'Monte Carlo'!$K$12*((RAND()+RAND()+RAND()+RAND()+RAND()+RAND()+RAND()+RAND()+RAND()+RAND()+RAND()+RAND())-6))-1)+V$15)</x:f>
        <x:v>4875104.33276931</x:v>
      </x:c>
      <x:c r="W389" s="97" t="n">
        <x:f>MAX(0,V389*(1+EXP((LN(1+'Monte Carlo'!$K$10)-0.5*'Monte Carlo'!$K$12^2)+'Monte Carlo'!$K$12*((RAND()+RAND()+RAND()+RAND()+RAND()+RAND()+RAND()+RAND()+RAND()+RAND()+RAND()+RAND())-6))-1)+W$15)</x:f>
        <x:v>4827495.960939591</x:v>
      </x:c>
      <x:c r="X389" s="97" t="n">
        <x:f>MAX(0,W389*(1+EXP((LN(1+'Monte Carlo'!$K$10)-0.5*'Monte Carlo'!$K$12^2)+'Monte Carlo'!$K$12*((RAND()+RAND()+RAND()+RAND()+RAND()+RAND()+RAND()+RAND()+RAND()+RAND()+RAND()+RAND())-6))-1)+X$15)</x:f>
        <x:v>4507385.163952304</x:v>
      </x:c>
      <x:c r="Y389" s="97" t="n">
        <x:f>MAX(0,X389*(1+EXP((LN(1+'Monte Carlo'!$K$10)-0.5*'Monte Carlo'!$K$12^2)+'Monte Carlo'!$K$12*((RAND()+RAND()+RAND()+RAND()+RAND()+RAND()+RAND()+RAND()+RAND()+RAND()+RAND()+RAND())-6))-1)+Y$15)</x:f>
        <x:v>4301666.676361308</x:v>
      </x:c>
      <x:c r="Z389" s="97" t="n">
        <x:f>MAX(0,Y389*(1+EXP((LN(1+'Monte Carlo'!$K$10)-0.5*'Monte Carlo'!$K$12^2)+'Monte Carlo'!$K$12*((RAND()+RAND()+RAND()+RAND()+RAND()+RAND()+RAND()+RAND()+RAND()+RAND()+RAND()+RAND())-6))-1)+Z$15)</x:f>
        <x:v>5004186.323825201</x:v>
      </x:c>
      <x:c r="AA389" s="97" t="n">
        <x:f>MAX(0,Z389*(1+EXP((LN(1+'Monte Carlo'!$K$10)-0.5*'Monte Carlo'!$K$12^2)+'Monte Carlo'!$K$12*((RAND()+RAND()+RAND()+RAND()+RAND()+RAND()+RAND()+RAND()+RAND()+RAND()+RAND()+RAND())-6))-1)+AA$15)</x:f>
        <x:v>5547215.470619247</x:v>
      </x:c>
      <x:c r="AB389" s="97" t="n">
        <x:f>MAX(0,AA389*(1+EXP((LN(1+'Monte Carlo'!$K$10)-0.5*'Monte Carlo'!$K$12^2)+'Monte Carlo'!$K$12*((RAND()+RAND()+RAND()+RAND()+RAND()+RAND()+RAND()+RAND()+RAND()+RAND()+RAND()+RAND())-6))-1)+AB$15)</x:f>
        <x:v>7765650.29029088</x:v>
      </x:c>
      <x:c r="AC389" s="97" t="n">
        <x:f>MAX(0,AB389*(1+EXP((LN(1+'Monte Carlo'!$K$10)-0.5*'Monte Carlo'!$K$12^2)+'Monte Carlo'!$K$12*((RAND()+RAND()+RAND()+RAND()+RAND()+RAND()+RAND()+RAND()+RAND()+RAND()+RAND()+RAND())-6))-1)+AC$15)</x:f>
        <x:v>8067072.611202693</x:v>
      </x:c>
      <x:c r="AD389" s="97" t="n">
        <x:f>MAX(0,AC389*(1+EXP((LN(1+'Monte Carlo'!$K$10)-0.5*'Monte Carlo'!$K$12^2)+'Monte Carlo'!$K$12*((RAND()+RAND()+RAND()+RAND()+RAND()+RAND()+RAND()+RAND()+RAND()+RAND()+RAND()+RAND())-6))-1)+AD$15)</x:f>
        <x:v>7770508.101245908</x:v>
      </x:c>
      <x:c r="AE389" s="97" t="n">
        <x:f>MAX(0,AD389*(1+EXP((LN(1+'Monte Carlo'!$K$10)-0.5*'Monte Carlo'!$K$12^2)+'Monte Carlo'!$K$12*((RAND()+RAND()+RAND()+RAND()+RAND()+RAND()+RAND()+RAND()+RAND()+RAND()+RAND()+RAND())-6))-1)+AE$15)</x:f>
        <x:v>7304959.1854830375</x:v>
      </x:c>
      <x:c r="AF389" s="97" t="n">
        <x:f>MAX(0,AE389*(1+EXP((LN(1+'Monte Carlo'!$K$10)-0.5*'Monte Carlo'!$K$12^2)+'Monte Carlo'!$K$12*((RAND()+RAND()+RAND()+RAND()+RAND()+RAND()+RAND()+RAND()+RAND()+RAND()+RAND()+RAND())-6))-1)+AF$15)</x:f>
        <x:v>7174945.329180605</x:v>
      </x:c>
      <x:c r="AG389" s="97">
        <x:f t="shared" si="7"/>
        <x:v>1029031.25</x:v>
      </x:c>
    </x:row>
    <x:row r="390">
      <x:c r="A390" s="93">
        <x:v>369</x:v>
      </x:c>
      <x:c r="B390" s="97" t="n">
        <x:f>IF(AND(UPPER('Monte Carlo'!$K$4)="YES",'Monte Carlo'!$K$5&gt;0),'Monte Carlo'!$K$13,Liquidity_30Y!$C$14)</x:f>
        <x:v>1029031.25</x:v>
      </x:c>
      <x:c r="C390" s="97" t="n">
        <x:f>MAX(0,B390*(1+EXP((LN(1+'Monte Carlo'!$K$10)-0.5*'Monte Carlo'!$K$12^2)+'Monte Carlo'!$K$12*((RAND()+RAND()+RAND()+RAND()+RAND()+RAND()+RAND()+RAND()+RAND()+RAND()+RAND()+RAND())-6))-1)+C$15)</x:f>
        <x:v>1131707.4043408558</x:v>
      </x:c>
      <x:c r="D390" s="97" t="n">
        <x:f>MAX(0,C390*(1+EXP((LN(1+'Monte Carlo'!$K$10)-0.5*'Monte Carlo'!$K$12^2)+'Monte Carlo'!$K$12*((RAND()+RAND()+RAND()+RAND()+RAND()+RAND()+RAND()+RAND()+RAND()+RAND()+RAND()+RAND())-6))-1)+D$15)</x:f>
        <x:v>1262547.9601569867</x:v>
      </x:c>
      <x:c r="E390" s="97" t="n">
        <x:f>MAX(0,D390*(1+EXP((LN(1+'Monte Carlo'!$K$10)-0.5*'Monte Carlo'!$K$12^2)+'Monte Carlo'!$K$12*((RAND()+RAND()+RAND()+RAND()+RAND()+RAND()+RAND()+RAND()+RAND()+RAND()+RAND()+RAND())-6))-1)+E$15)</x:f>
        <x:v>1153379.1959750778</x:v>
      </x:c>
      <x:c r="F390" s="97" t="n">
        <x:f>MAX(0,E390*(1+EXP((LN(1+'Monte Carlo'!$K$10)-0.5*'Monte Carlo'!$K$12^2)+'Monte Carlo'!$K$12*((RAND()+RAND()+RAND()+RAND()+RAND()+RAND()+RAND()+RAND()+RAND()+RAND()+RAND()+RAND())-6))-1)+F$15)</x:f>
        <x:v>1278518.2628137707</x:v>
      </x:c>
      <x:c r="G390" s="97" t="n">
        <x:f>MAX(0,F390*(1+EXP((LN(1+'Monte Carlo'!$K$10)-0.5*'Monte Carlo'!$K$12^2)+'Monte Carlo'!$K$12*((RAND()+RAND()+RAND()+RAND()+RAND()+RAND()+RAND()+RAND()+RAND()+RAND()+RAND()+RAND())-6))-1)+G$15)</x:f>
        <x:v>1408827.1555676619</x:v>
      </x:c>
      <x:c r="H390" s="97" t="n">
        <x:f>MAX(0,G390*(1+EXP((LN(1+'Monte Carlo'!$K$10)-0.5*'Monte Carlo'!$K$12^2)+'Monte Carlo'!$K$12*((RAND()+RAND()+RAND()+RAND()+RAND()+RAND()+RAND()+RAND()+RAND()+RAND()+RAND()+RAND())-6))-1)+H$15)</x:f>
        <x:v>1322716.0167625672</x:v>
      </x:c>
      <x:c r="I390" s="97" t="n">
        <x:f>MAX(0,H390*(1+EXP((LN(1+'Monte Carlo'!$K$10)-0.5*'Monte Carlo'!$K$12^2)+'Monte Carlo'!$K$12*((RAND()+RAND()+RAND()+RAND()+RAND()+RAND()+RAND()+RAND()+RAND()+RAND()+RAND()+RAND())-6))-1)+I$15)</x:f>
        <x:v>1186199.3110799652</x:v>
      </x:c>
      <x:c r="J390" s="97" t="n">
        <x:f>MAX(0,I390*(1+EXP((LN(1+'Monte Carlo'!$K$10)-0.5*'Monte Carlo'!$K$12^2)+'Monte Carlo'!$K$12*((RAND()+RAND()+RAND()+RAND()+RAND()+RAND()+RAND()+RAND()+RAND()+RAND()+RAND()+RAND())-6))-1)+J$15)</x:f>
        <x:v>1016690.894744866</x:v>
      </x:c>
      <x:c r="K390" s="97" t="n">
        <x:f>MAX(0,J390*(1+EXP((LN(1+'Monte Carlo'!$K$10)-0.5*'Monte Carlo'!$K$12^2)+'Monte Carlo'!$K$12*((RAND()+RAND()+RAND()+RAND()+RAND()+RAND()+RAND()+RAND()+RAND()+RAND()+RAND()+RAND())-6))-1)+K$15)</x:f>
        <x:v>1131059.3943281139</x:v>
      </x:c>
      <x:c r="L390" s="97" t="n">
        <x:f>MAX(0,K390*(1+EXP((LN(1+'Monte Carlo'!$K$10)-0.5*'Monte Carlo'!$K$12^2)+'Monte Carlo'!$K$12*((RAND()+RAND()+RAND()+RAND()+RAND()+RAND()+RAND()+RAND()+RAND()+RAND()+RAND()+RAND())-6))-1)+L$15)</x:f>
        <x:v>978456.0912962068</x:v>
      </x:c>
      <x:c r="M390" s="97" t="n">
        <x:f>MAX(0,L390*(1+EXP((LN(1+'Monte Carlo'!$K$10)-0.5*'Monte Carlo'!$K$12^2)+'Monte Carlo'!$K$12*((RAND()+RAND()+RAND()+RAND()+RAND()+RAND()+RAND()+RAND()+RAND()+RAND()+RAND()+RAND())-6))-1)+M$15)</x:f>
        <x:v>1290783.4058414584</x:v>
      </x:c>
      <x:c r="N390" s="97" t="n">
        <x:f>MAX(0,M390*(1+EXP((LN(1+'Monte Carlo'!$K$10)-0.5*'Monte Carlo'!$K$12^2)+'Monte Carlo'!$K$12*((RAND()+RAND()+RAND()+RAND()+RAND()+RAND()+RAND()+RAND()+RAND()+RAND()+RAND()+RAND())-6))-1)+N$15)</x:f>
        <x:v>1605758.4251247807</x:v>
      </x:c>
      <x:c r="O390" s="97" t="n">
        <x:f>MAX(0,N390*(1+EXP((LN(1+'Monte Carlo'!$K$10)-0.5*'Monte Carlo'!$K$12^2)+'Monte Carlo'!$K$12*((RAND()+RAND()+RAND()+RAND()+RAND()+RAND()+RAND()+RAND()+RAND()+RAND()+RAND()+RAND())-6))-1)+O$15)</x:f>
        <x:v>1437335.7121476154</x:v>
      </x:c>
      <x:c r="P390" s="97" t="n">
        <x:f>MAX(0,O390*(1+EXP((LN(1+'Monte Carlo'!$K$10)-0.5*'Monte Carlo'!$K$12^2)+'Monte Carlo'!$K$12*((RAND()+RAND()+RAND()+RAND()+RAND()+RAND()+RAND()+RAND()+RAND()+RAND()+RAND()+RAND())-6))-1)+P$15)</x:f>
        <x:v>1459283.8530213994</x:v>
      </x:c>
      <x:c r="Q390" s="97" t="n">
        <x:f>MAX(0,P390*(1+EXP((LN(1+'Monte Carlo'!$K$10)-0.5*'Monte Carlo'!$K$12^2)+'Monte Carlo'!$K$12*((RAND()+RAND()+RAND()+RAND()+RAND()+RAND()+RAND()+RAND()+RAND()+RAND()+RAND()+RAND())-6))-1)+Q$15)</x:f>
        <x:v>1732235.488844233</x:v>
      </x:c>
      <x:c r="R390" s="97" t="n">
        <x:f>MAX(0,Q390*(1+EXP((LN(1+'Monte Carlo'!$K$10)-0.5*'Monte Carlo'!$K$12^2)+'Monte Carlo'!$K$12*((RAND()+RAND()+RAND()+RAND()+RAND()+RAND()+RAND()+RAND()+RAND()+RAND()+RAND()+RAND())-6))-1)+R$15)</x:f>
        <x:v>1543983.7816904488</x:v>
      </x:c>
      <x:c r="S390" s="97" t="n">
        <x:f>MAX(0,R390*(1+EXP((LN(1+'Monte Carlo'!$K$10)-0.5*'Monte Carlo'!$K$12^2)+'Monte Carlo'!$K$12*((RAND()+RAND()+RAND()+RAND()+RAND()+RAND()+RAND()+RAND()+RAND()+RAND()+RAND()+RAND())-6))-1)+S$15)</x:f>
        <x:v>1149528.4385190827</x:v>
      </x:c>
      <x:c r="T390" s="97" t="n">
        <x:f>MAX(0,S390*(1+EXP((LN(1+'Monte Carlo'!$K$10)-0.5*'Monte Carlo'!$K$12^2)+'Monte Carlo'!$K$12*((RAND()+RAND()+RAND()+RAND()+RAND()+RAND()+RAND()+RAND()+RAND()+RAND()+RAND()+RAND())-6))-1)+T$15)</x:f>
        <x:v>1157640.2993455473</x:v>
      </x:c>
      <x:c r="U390" s="97" t="n">
        <x:f>MAX(0,T390*(1+EXP((LN(1+'Monte Carlo'!$K$10)-0.5*'Monte Carlo'!$K$12^2)+'Monte Carlo'!$K$12*((RAND()+RAND()+RAND()+RAND()+RAND()+RAND()+RAND()+RAND()+RAND()+RAND()+RAND()+RAND())-6))-1)+U$15)</x:f>
        <x:v>1090163.5970237732</x:v>
      </x:c>
      <x:c r="V390" s="97" t="n">
        <x:f>MAX(0,U390*(1+EXP((LN(1+'Monte Carlo'!$K$10)-0.5*'Monte Carlo'!$K$12^2)+'Monte Carlo'!$K$12*((RAND()+RAND()+RAND()+RAND()+RAND()+RAND()+RAND()+RAND()+RAND()+RAND()+RAND()+RAND())-6))-1)+V$15)</x:f>
        <x:v>987138.798610936</x:v>
      </x:c>
      <x:c r="W390" s="97" t="n">
        <x:f>MAX(0,V390*(1+EXP((LN(1+'Monte Carlo'!$K$10)-0.5*'Monte Carlo'!$K$12^2)+'Monte Carlo'!$K$12*((RAND()+RAND()+RAND()+RAND()+RAND()+RAND()+RAND()+RAND()+RAND()+RAND()+RAND()+RAND())-6))-1)+W$15)</x:f>
        <x:v>1147666.1137625556</x:v>
      </x:c>
      <x:c r="X390" s="97" t="n">
        <x:f>MAX(0,W390*(1+EXP((LN(1+'Monte Carlo'!$K$10)-0.5*'Monte Carlo'!$K$12^2)+'Monte Carlo'!$K$12*((RAND()+RAND()+RAND()+RAND()+RAND()+RAND()+RAND()+RAND()+RAND()+RAND()+RAND()+RAND())-6))-1)+X$15)</x:f>
        <x:v>1381900.1565111273</x:v>
      </x:c>
      <x:c r="Y390" s="97" t="n">
        <x:f>MAX(0,X390*(1+EXP((LN(1+'Monte Carlo'!$K$10)-0.5*'Monte Carlo'!$K$12^2)+'Monte Carlo'!$K$12*((RAND()+RAND()+RAND()+RAND()+RAND()+RAND()+RAND()+RAND()+RAND()+RAND()+RAND()+RAND())-6))-1)+Y$15)</x:f>
        <x:v>1471159.4432570352</x:v>
      </x:c>
      <x:c r="Z390" s="97" t="n">
        <x:f>MAX(0,Y390*(1+EXP((LN(1+'Monte Carlo'!$K$10)-0.5*'Monte Carlo'!$K$12^2)+'Monte Carlo'!$K$12*((RAND()+RAND()+RAND()+RAND()+RAND()+RAND()+RAND()+RAND()+RAND()+RAND()+RAND()+RAND())-6))-1)+Z$15)</x:f>
        <x:v>1307243.2839849473</x:v>
      </x:c>
      <x:c r="AA390" s="97" t="n">
        <x:f>MAX(0,Z390*(1+EXP((LN(1+'Monte Carlo'!$K$10)-0.5*'Monte Carlo'!$K$12^2)+'Monte Carlo'!$K$12*((RAND()+RAND()+RAND()+RAND()+RAND()+RAND()+RAND()+RAND()+RAND()+RAND()+RAND()+RAND())-6))-1)+AA$15)</x:f>
        <x:v>1122308.355387269</x:v>
      </x:c>
      <x:c r="AB390" s="97" t="n">
        <x:f>MAX(0,AA390*(1+EXP((LN(1+'Monte Carlo'!$K$10)-0.5*'Monte Carlo'!$K$12^2)+'Monte Carlo'!$K$12*((RAND()+RAND()+RAND()+RAND()+RAND()+RAND()+RAND()+RAND()+RAND()+RAND()+RAND()+RAND())-6))-1)+AB$15)</x:f>
        <x:v>1052659.801037653</x:v>
      </x:c>
      <x:c r="AC390" s="97" t="n">
        <x:f>MAX(0,AB390*(1+EXP((LN(1+'Monte Carlo'!$K$10)-0.5*'Monte Carlo'!$K$12^2)+'Monte Carlo'!$K$12*((RAND()+RAND()+RAND()+RAND()+RAND()+RAND()+RAND()+RAND()+RAND()+RAND()+RAND()+RAND())-6))-1)+AC$15)</x:f>
        <x:v>1086985.4097309445</x:v>
      </x:c>
      <x:c r="AD390" s="97" t="n">
        <x:f>MAX(0,AC390*(1+EXP((LN(1+'Monte Carlo'!$K$10)-0.5*'Monte Carlo'!$K$12^2)+'Monte Carlo'!$K$12*((RAND()+RAND()+RAND()+RAND()+RAND()+RAND()+RAND()+RAND()+RAND()+RAND()+RAND()+RAND())-6))-1)+AD$15)</x:f>
        <x:v>1378276.351437631</x:v>
      </x:c>
      <x:c r="AE390" s="97" t="n">
        <x:f>MAX(0,AD390*(1+EXP((LN(1+'Monte Carlo'!$K$10)-0.5*'Monte Carlo'!$K$12^2)+'Monte Carlo'!$K$12*((RAND()+RAND()+RAND()+RAND()+RAND()+RAND()+RAND()+RAND()+RAND()+RAND()+RAND()+RAND())-6))-1)+AE$15)</x:f>
        <x:v>1348813.880435838</x:v>
      </x:c>
      <x:c r="AF390" s="97" t="n">
        <x:f>MAX(0,AE390*(1+EXP((LN(1+'Monte Carlo'!$K$10)-0.5*'Monte Carlo'!$K$12^2)+'Monte Carlo'!$K$12*((RAND()+RAND()+RAND()+RAND()+RAND()+RAND()+RAND()+RAND()+RAND()+RAND()+RAND()+RAND())-6))-1)+AF$15)</x:f>
        <x:v>1378862.0957054982</x:v>
      </x:c>
      <x:c r="AG390" s="97">
        <x:f t="shared" si="7"/>
        <x:v>1029031.25</x:v>
      </x:c>
    </x:row>
    <x:row r="391">
      <x:c r="A391" s="93">
        <x:v>370</x:v>
      </x:c>
      <x:c r="B391" s="97" t="n">
        <x:f>IF(AND(UPPER('Monte Carlo'!$K$4)="YES",'Monte Carlo'!$K$5&gt;0),'Monte Carlo'!$K$13,Liquidity_30Y!$C$14)</x:f>
        <x:v>1029031.25</x:v>
      </x:c>
      <x:c r="C391" s="97" t="n">
        <x:f>MAX(0,B391*(1+EXP((LN(1+'Monte Carlo'!$K$10)-0.5*'Monte Carlo'!$K$12^2)+'Monte Carlo'!$K$12*((RAND()+RAND()+RAND()+RAND()+RAND()+RAND()+RAND()+RAND()+RAND()+RAND()+RAND()+RAND())-6))-1)+C$15)</x:f>
        <x:v>982803.435617976</x:v>
      </x:c>
      <x:c r="D391" s="97" t="n">
        <x:f>MAX(0,C391*(1+EXP((LN(1+'Monte Carlo'!$K$10)-0.5*'Monte Carlo'!$K$12^2)+'Monte Carlo'!$K$12*((RAND()+RAND()+RAND()+RAND()+RAND()+RAND()+RAND()+RAND()+RAND()+RAND()+RAND()+RAND())-6))-1)+D$15)</x:f>
        <x:v>1120225.8527366002</x:v>
      </x:c>
      <x:c r="E391" s="97" t="n">
        <x:f>MAX(0,D391*(1+EXP((LN(1+'Monte Carlo'!$K$10)-0.5*'Monte Carlo'!$K$12^2)+'Monte Carlo'!$K$12*((RAND()+RAND()+RAND()+RAND()+RAND()+RAND()+RAND()+RAND()+RAND()+RAND()+RAND()+RAND())-6))-1)+E$15)</x:f>
        <x:v>1044595.5111151859</x:v>
      </x:c>
      <x:c r="F391" s="97" t="n">
        <x:f>MAX(0,E391*(1+EXP((LN(1+'Monte Carlo'!$K$10)-0.5*'Monte Carlo'!$K$12^2)+'Monte Carlo'!$K$12*((RAND()+RAND()+RAND()+RAND()+RAND()+RAND()+RAND()+RAND()+RAND()+RAND()+RAND()+RAND())-6))-1)+F$15)</x:f>
        <x:v>1006166.2197025169</x:v>
      </x:c>
      <x:c r="G391" s="97" t="n">
        <x:f>MAX(0,F391*(1+EXP((LN(1+'Monte Carlo'!$K$10)-0.5*'Monte Carlo'!$K$12^2)+'Monte Carlo'!$K$12*((RAND()+RAND()+RAND()+RAND()+RAND()+RAND()+RAND()+RAND()+RAND()+RAND()+RAND()+RAND())-6))-1)+G$15)</x:f>
        <x:v>891108.452886221</x:v>
      </x:c>
      <x:c r="H391" s="97" t="n">
        <x:f>MAX(0,G391*(1+EXP((LN(1+'Monte Carlo'!$K$10)-0.5*'Monte Carlo'!$K$12^2)+'Monte Carlo'!$K$12*((RAND()+RAND()+RAND()+RAND()+RAND()+RAND()+RAND()+RAND()+RAND()+RAND()+RAND()+RAND())-6))-1)+H$15)</x:f>
        <x:v>1229673.8302051397</x:v>
      </x:c>
      <x:c r="I391" s="97" t="n">
        <x:f>MAX(0,H391*(1+EXP((LN(1+'Monte Carlo'!$K$10)-0.5*'Monte Carlo'!$K$12^2)+'Monte Carlo'!$K$12*((RAND()+RAND()+RAND()+RAND()+RAND()+RAND()+RAND()+RAND()+RAND()+RAND()+RAND()+RAND())-6))-1)+I$15)</x:f>
        <x:v>1239792.8004694243</x:v>
      </x:c>
      <x:c r="J391" s="97" t="n">
        <x:f>MAX(0,I391*(1+EXP((LN(1+'Monte Carlo'!$K$10)-0.5*'Monte Carlo'!$K$12^2)+'Monte Carlo'!$K$12*((RAND()+RAND()+RAND()+RAND()+RAND()+RAND()+RAND()+RAND()+RAND()+RAND()+RAND()+RAND())-6))-1)+J$15)</x:f>
        <x:v>1477806.8640948953</x:v>
      </x:c>
      <x:c r="K391" s="97" t="n">
        <x:f>MAX(0,J391*(1+EXP((LN(1+'Monte Carlo'!$K$10)-0.5*'Monte Carlo'!$K$12^2)+'Monte Carlo'!$K$12*((RAND()+RAND()+RAND()+RAND()+RAND()+RAND()+RAND()+RAND()+RAND()+RAND()+RAND()+RAND())-6))-1)+K$15)</x:f>
        <x:v>2021778.7449513972</x:v>
      </x:c>
      <x:c r="L391" s="97" t="n">
        <x:f>MAX(0,K391*(1+EXP((LN(1+'Monte Carlo'!$K$10)-0.5*'Monte Carlo'!$K$12^2)+'Monte Carlo'!$K$12*((RAND()+RAND()+RAND()+RAND()+RAND()+RAND()+RAND()+RAND()+RAND()+RAND()+RAND()+RAND())-6))-1)+L$15)</x:f>
        <x:v>1900313.0868127628</x:v>
      </x:c>
      <x:c r="M391" s="97" t="n">
        <x:f>MAX(0,L391*(1+EXP((LN(1+'Monte Carlo'!$K$10)-0.5*'Monte Carlo'!$K$12^2)+'Monte Carlo'!$K$12*((RAND()+RAND()+RAND()+RAND()+RAND()+RAND()+RAND()+RAND()+RAND()+RAND()+RAND()+RAND())-6))-1)+M$15)</x:f>
        <x:v>1575345.7242329111</x:v>
      </x:c>
      <x:c r="N391" s="97" t="n">
        <x:f>MAX(0,M391*(1+EXP((LN(1+'Monte Carlo'!$K$10)-0.5*'Monte Carlo'!$K$12^2)+'Monte Carlo'!$K$12*((RAND()+RAND()+RAND()+RAND()+RAND()+RAND()+RAND()+RAND()+RAND()+RAND()+RAND()+RAND())-6))-1)+N$15)</x:f>
        <x:v>2017757.7062243784</x:v>
      </x:c>
      <x:c r="O391" s="97" t="n">
        <x:f>MAX(0,N391*(1+EXP((LN(1+'Monte Carlo'!$K$10)-0.5*'Monte Carlo'!$K$12^2)+'Monte Carlo'!$K$12*((RAND()+RAND()+RAND()+RAND()+RAND()+RAND()+RAND()+RAND()+RAND()+RAND()+RAND()+RAND())-6))-1)+O$15)</x:f>
        <x:v>2426710.447194706</x:v>
      </x:c>
      <x:c r="P391" s="97" t="n">
        <x:f>MAX(0,O391*(1+EXP((LN(1+'Monte Carlo'!$K$10)-0.5*'Monte Carlo'!$K$12^2)+'Monte Carlo'!$K$12*((RAND()+RAND()+RAND()+RAND()+RAND()+RAND()+RAND()+RAND()+RAND()+RAND()+RAND()+RAND())-6))-1)+P$15)</x:f>
        <x:v>3098738.5083112237</x:v>
      </x:c>
      <x:c r="Q391" s="97" t="n">
        <x:f>MAX(0,P391*(1+EXP((LN(1+'Monte Carlo'!$K$10)-0.5*'Monte Carlo'!$K$12^2)+'Monte Carlo'!$K$12*((RAND()+RAND()+RAND()+RAND()+RAND()+RAND()+RAND()+RAND()+RAND()+RAND()+RAND()+RAND())-6))-1)+Q$15)</x:f>
        <x:v>2621396.0437880326</x:v>
      </x:c>
      <x:c r="R391" s="97" t="n">
        <x:f>MAX(0,Q391*(1+EXP((LN(1+'Monte Carlo'!$K$10)-0.5*'Monte Carlo'!$K$12^2)+'Monte Carlo'!$K$12*((RAND()+RAND()+RAND()+RAND()+RAND()+RAND()+RAND()+RAND()+RAND()+RAND()+RAND()+RAND())-6))-1)+R$15)</x:f>
        <x:v>2236378.999891861</x:v>
      </x:c>
      <x:c r="S391" s="97" t="n">
        <x:f>MAX(0,R391*(1+EXP((LN(1+'Monte Carlo'!$K$10)-0.5*'Monte Carlo'!$K$12^2)+'Monte Carlo'!$K$12*((RAND()+RAND()+RAND()+RAND()+RAND()+RAND()+RAND()+RAND()+RAND()+RAND()+RAND()+RAND())-6))-1)+S$15)</x:f>
        <x:v>2686753.643697855</x:v>
      </x:c>
      <x:c r="T391" s="97" t="n">
        <x:f>MAX(0,S391*(1+EXP((LN(1+'Monte Carlo'!$K$10)-0.5*'Monte Carlo'!$K$12^2)+'Monte Carlo'!$K$12*((RAND()+RAND()+RAND()+RAND()+RAND()+RAND()+RAND()+RAND()+RAND()+RAND()+RAND()+RAND())-6))-1)+T$15)</x:f>
        <x:v>3412573.1950123855</x:v>
      </x:c>
      <x:c r="U391" s="97" t="n">
        <x:f>MAX(0,T391*(1+EXP((LN(1+'Monte Carlo'!$K$10)-0.5*'Monte Carlo'!$K$12^2)+'Monte Carlo'!$K$12*((RAND()+RAND()+RAND()+RAND()+RAND()+RAND()+RAND()+RAND()+RAND()+RAND()+RAND()+RAND())-6))-1)+U$15)</x:f>
        <x:v>3284853.4665018194</x:v>
      </x:c>
      <x:c r="V391" s="97" t="n">
        <x:f>MAX(0,U391*(1+EXP((LN(1+'Monte Carlo'!$K$10)-0.5*'Monte Carlo'!$K$12^2)+'Monte Carlo'!$K$12*((RAND()+RAND()+RAND()+RAND()+RAND()+RAND()+RAND()+RAND()+RAND()+RAND()+RAND()+RAND())-6))-1)+V$15)</x:f>
        <x:v>3379500.5286929132</x:v>
      </x:c>
      <x:c r="W391" s="97" t="n">
        <x:f>MAX(0,V391*(1+EXP((LN(1+'Monte Carlo'!$K$10)-0.5*'Monte Carlo'!$K$12^2)+'Monte Carlo'!$K$12*((RAND()+RAND()+RAND()+RAND()+RAND()+RAND()+RAND()+RAND()+RAND()+RAND()+RAND()+RAND())-6))-1)+W$15)</x:f>
        <x:v>3522424.356068027</x:v>
      </x:c>
      <x:c r="X391" s="97" t="n">
        <x:f>MAX(0,W391*(1+EXP((LN(1+'Monte Carlo'!$K$10)-0.5*'Monte Carlo'!$K$12^2)+'Monte Carlo'!$K$12*((RAND()+RAND()+RAND()+RAND()+RAND()+RAND()+RAND()+RAND()+RAND()+RAND()+RAND()+RAND())-6))-1)+X$15)</x:f>
        <x:v>4124466.5508425264</x:v>
      </x:c>
      <x:c r="Y391" s="97" t="n">
        <x:f>MAX(0,X391*(1+EXP((LN(1+'Monte Carlo'!$K$10)-0.5*'Monte Carlo'!$K$12^2)+'Monte Carlo'!$K$12*((RAND()+RAND()+RAND()+RAND()+RAND()+RAND()+RAND()+RAND()+RAND()+RAND()+RAND()+RAND())-6))-1)+Y$15)</x:f>
        <x:v>4609101.174302253</x:v>
      </x:c>
      <x:c r="Z391" s="97" t="n">
        <x:f>MAX(0,Y391*(1+EXP((LN(1+'Monte Carlo'!$K$10)-0.5*'Monte Carlo'!$K$12^2)+'Monte Carlo'!$K$12*((RAND()+RAND()+RAND()+RAND()+RAND()+RAND()+RAND()+RAND()+RAND()+RAND()+RAND()+RAND())-6))-1)+Z$15)</x:f>
        <x:v>5786095.38966446</x:v>
      </x:c>
      <x:c r="AA391" s="97" t="n">
        <x:f>MAX(0,Z391*(1+EXP((LN(1+'Monte Carlo'!$K$10)-0.5*'Monte Carlo'!$K$12^2)+'Monte Carlo'!$K$12*((RAND()+RAND()+RAND()+RAND()+RAND()+RAND()+RAND()+RAND()+RAND()+RAND()+RAND()+RAND())-6))-1)+AA$15)</x:f>
        <x:v>5751129.239330828</x:v>
      </x:c>
      <x:c r="AB391" s="97" t="n">
        <x:f>MAX(0,AA391*(1+EXP((LN(1+'Monte Carlo'!$K$10)-0.5*'Monte Carlo'!$K$12^2)+'Monte Carlo'!$K$12*((RAND()+RAND()+RAND()+RAND()+RAND()+RAND()+RAND()+RAND()+RAND()+RAND()+RAND()+RAND())-6))-1)+AB$15)</x:f>
        <x:v>6591892.414144628</x:v>
      </x:c>
      <x:c r="AC391" s="97" t="n">
        <x:f>MAX(0,AB391*(1+EXP((LN(1+'Monte Carlo'!$K$10)-0.5*'Monte Carlo'!$K$12^2)+'Monte Carlo'!$K$12*((RAND()+RAND()+RAND()+RAND()+RAND()+RAND()+RAND()+RAND()+RAND()+RAND()+RAND()+RAND())-6))-1)+AC$15)</x:f>
        <x:v>6902432.7357713375</x:v>
      </x:c>
      <x:c r="AD391" s="97" t="n">
        <x:f>MAX(0,AC391*(1+EXP((LN(1+'Monte Carlo'!$K$10)-0.5*'Monte Carlo'!$K$12^2)+'Monte Carlo'!$K$12*((RAND()+RAND()+RAND()+RAND()+RAND()+RAND()+RAND()+RAND()+RAND()+RAND()+RAND()+RAND())-6))-1)+AD$15)</x:f>
        <x:v>6234287.274876465</x:v>
      </x:c>
      <x:c r="AE391" s="97" t="n">
        <x:f>MAX(0,AD391*(1+EXP((LN(1+'Monte Carlo'!$K$10)-0.5*'Monte Carlo'!$K$12^2)+'Monte Carlo'!$K$12*((RAND()+RAND()+RAND()+RAND()+RAND()+RAND()+RAND()+RAND()+RAND()+RAND()+RAND()+RAND())-6))-1)+AE$15)</x:f>
        <x:v>5877472.294938461</x:v>
      </x:c>
      <x:c r="AF391" s="97" t="n">
        <x:f>MAX(0,AE391*(1+EXP((LN(1+'Monte Carlo'!$K$10)-0.5*'Monte Carlo'!$K$12^2)+'Monte Carlo'!$K$12*((RAND()+RAND()+RAND()+RAND()+RAND()+RAND()+RAND()+RAND()+RAND()+RAND()+RAND()+RAND())-6))-1)+AF$15)</x:f>
        <x:v>6913844.810105162</x:v>
      </x:c>
      <x:c r="AG391" s="97">
        <x:f t="shared" si="7"/>
        <x:v>813647.63636093179</x:v>
      </x:c>
    </x:row>
    <x:row r="392">
      <x:c r="A392" s="93">
        <x:v>371</x:v>
      </x:c>
      <x:c r="B392" s="97" t="n">
        <x:f>IF(AND(UPPER('Monte Carlo'!$K$4)="YES",'Monte Carlo'!$K$5&gt;0),'Monte Carlo'!$K$13,Liquidity_30Y!$C$14)</x:f>
        <x:v>1029031.25</x:v>
      </x:c>
      <x:c r="C392" s="97" t="n">
        <x:f>MAX(0,B392*(1+EXP((LN(1+'Monte Carlo'!$K$10)-0.5*'Monte Carlo'!$K$12^2)+'Monte Carlo'!$K$12*((RAND()+RAND()+RAND()+RAND()+RAND()+RAND()+RAND()+RAND()+RAND()+RAND()+RAND()+RAND())-6))-1)+C$15)</x:f>
        <x:v>1205176.1860900945</x:v>
      </x:c>
      <x:c r="D392" s="97" t="n">
        <x:f>MAX(0,C392*(1+EXP((LN(1+'Monte Carlo'!$K$10)-0.5*'Monte Carlo'!$K$12^2)+'Monte Carlo'!$K$12*((RAND()+RAND()+RAND()+RAND()+RAND()+RAND()+RAND()+RAND()+RAND()+RAND()+RAND()+RAND())-6))-1)+D$15)</x:f>
        <x:v>1496738.228854237</x:v>
      </x:c>
      <x:c r="E392" s="97" t="n">
        <x:f>MAX(0,D392*(1+EXP((LN(1+'Monte Carlo'!$K$10)-0.5*'Monte Carlo'!$K$12^2)+'Monte Carlo'!$K$12*((RAND()+RAND()+RAND()+RAND()+RAND()+RAND()+RAND()+RAND()+RAND()+RAND()+RAND()+RAND())-6))-1)+E$15)</x:f>
        <x:v>1500922.819726707</x:v>
      </x:c>
      <x:c r="F392" s="97" t="n">
        <x:f>MAX(0,E392*(1+EXP((LN(1+'Monte Carlo'!$K$10)-0.5*'Monte Carlo'!$K$12^2)+'Monte Carlo'!$K$12*((RAND()+RAND()+RAND()+RAND()+RAND()+RAND()+RAND()+RAND()+RAND()+RAND()+RAND()+RAND())-6))-1)+F$15)</x:f>
        <x:v>1493335.404521792</x:v>
      </x:c>
      <x:c r="G392" s="97" t="n">
        <x:f>MAX(0,F392*(1+EXP((LN(1+'Monte Carlo'!$K$10)-0.5*'Monte Carlo'!$K$12^2)+'Monte Carlo'!$K$12*((RAND()+RAND()+RAND()+RAND()+RAND()+RAND()+RAND()+RAND()+RAND()+RAND()+RAND()+RAND())-6))-1)+G$15)</x:f>
        <x:v>1375318.6699776638</x:v>
      </x:c>
      <x:c r="H392" s="97" t="n">
        <x:f>MAX(0,G392*(1+EXP((LN(1+'Monte Carlo'!$K$10)-0.5*'Monte Carlo'!$K$12^2)+'Monte Carlo'!$K$12*((RAND()+RAND()+RAND()+RAND()+RAND()+RAND()+RAND()+RAND()+RAND()+RAND()+RAND()+RAND())-6))-1)+H$15)</x:f>
        <x:v>1754958.9524016238</x:v>
      </x:c>
      <x:c r="I392" s="97" t="n">
        <x:f>MAX(0,H392*(1+EXP((LN(1+'Monte Carlo'!$K$10)-0.5*'Monte Carlo'!$K$12^2)+'Monte Carlo'!$K$12*((RAND()+RAND()+RAND()+RAND()+RAND()+RAND()+RAND()+RAND()+RAND()+RAND()+RAND()+RAND())-6))-1)+I$15)</x:f>
        <x:v>1831904.5774222263</x:v>
      </x:c>
      <x:c r="J392" s="97" t="n">
        <x:f>MAX(0,I392*(1+EXP((LN(1+'Monte Carlo'!$K$10)-0.5*'Monte Carlo'!$K$12^2)+'Monte Carlo'!$K$12*((RAND()+RAND()+RAND()+RAND()+RAND()+RAND()+RAND()+RAND()+RAND()+RAND()+RAND()+RAND())-6))-1)+J$15)</x:f>
        <x:v>1594878.5658286884</x:v>
      </x:c>
      <x:c r="K392" s="97" t="n">
        <x:f>MAX(0,J392*(1+EXP((LN(1+'Monte Carlo'!$K$10)-0.5*'Monte Carlo'!$K$12^2)+'Monte Carlo'!$K$12*((RAND()+RAND()+RAND()+RAND()+RAND()+RAND()+RAND()+RAND()+RAND()+RAND()+RAND()+RAND())-6))-1)+K$15)</x:f>
        <x:v>1646997.3139225524</x:v>
      </x:c>
      <x:c r="L392" s="97" t="n">
        <x:f>MAX(0,K392*(1+EXP((LN(1+'Monte Carlo'!$K$10)-0.5*'Monte Carlo'!$K$12^2)+'Monte Carlo'!$K$12*((RAND()+RAND()+RAND()+RAND()+RAND()+RAND()+RAND()+RAND()+RAND()+RAND()+RAND()+RAND())-6))-1)+L$15)</x:f>
        <x:v>1571613.014055048</x:v>
      </x:c>
      <x:c r="M392" s="97" t="n">
        <x:f>MAX(0,L392*(1+EXP((LN(1+'Monte Carlo'!$K$10)-0.5*'Monte Carlo'!$K$12^2)+'Monte Carlo'!$K$12*((RAND()+RAND()+RAND()+RAND()+RAND()+RAND()+RAND()+RAND()+RAND()+RAND()+RAND()+RAND())-6))-1)+M$15)</x:f>
        <x:v>1532400.8185767343</x:v>
      </x:c>
      <x:c r="N392" s="97" t="n">
        <x:f>MAX(0,M392*(1+EXP((LN(1+'Monte Carlo'!$K$10)-0.5*'Monte Carlo'!$K$12^2)+'Monte Carlo'!$K$12*((RAND()+RAND()+RAND()+RAND()+RAND()+RAND()+RAND()+RAND()+RAND()+RAND()+RAND()+RAND())-6))-1)+N$15)</x:f>
        <x:v>1520385.3631176006</x:v>
      </x:c>
      <x:c r="O392" s="97" t="n">
        <x:f>MAX(0,N392*(1+EXP((LN(1+'Monte Carlo'!$K$10)-0.5*'Monte Carlo'!$K$12^2)+'Monte Carlo'!$K$12*((RAND()+RAND()+RAND()+RAND()+RAND()+RAND()+RAND()+RAND()+RAND()+RAND()+RAND()+RAND())-6))-1)+O$15)</x:f>
        <x:v>1378150.7059158257</x:v>
      </x:c>
      <x:c r="P392" s="97" t="n">
        <x:f>MAX(0,O392*(1+EXP((LN(1+'Monte Carlo'!$K$10)-0.5*'Monte Carlo'!$K$12^2)+'Monte Carlo'!$K$12*((RAND()+RAND()+RAND()+RAND()+RAND()+RAND()+RAND()+RAND()+RAND()+RAND()+RAND()+RAND())-6))-1)+P$15)</x:f>
        <x:v>1584106.2773361579</x:v>
      </x:c>
      <x:c r="Q392" s="97" t="n">
        <x:f>MAX(0,P392*(1+EXP((LN(1+'Monte Carlo'!$K$10)-0.5*'Monte Carlo'!$K$12^2)+'Monte Carlo'!$K$12*((RAND()+RAND()+RAND()+RAND()+RAND()+RAND()+RAND()+RAND()+RAND()+RAND()+RAND()+RAND())-6))-1)+Q$15)</x:f>
        <x:v>1684285.8879035455</x:v>
      </x:c>
      <x:c r="R392" s="97" t="n">
        <x:f>MAX(0,Q392*(1+EXP((LN(1+'Monte Carlo'!$K$10)-0.5*'Monte Carlo'!$K$12^2)+'Monte Carlo'!$K$12*((RAND()+RAND()+RAND()+RAND()+RAND()+RAND()+RAND()+RAND()+RAND()+RAND()+RAND()+RAND())-6))-1)+R$15)</x:f>
        <x:v>1762285.4009981172</x:v>
      </x:c>
      <x:c r="S392" s="97" t="n">
        <x:f>MAX(0,R392*(1+EXP((LN(1+'Monte Carlo'!$K$10)-0.5*'Monte Carlo'!$K$12^2)+'Monte Carlo'!$K$12*((RAND()+RAND()+RAND()+RAND()+RAND()+RAND()+RAND()+RAND()+RAND()+RAND()+RAND()+RAND())-6))-1)+S$15)</x:f>
        <x:v>2063398.495253101</x:v>
      </x:c>
      <x:c r="T392" s="97" t="n">
        <x:f>MAX(0,S392*(1+EXP((LN(1+'Monte Carlo'!$K$10)-0.5*'Monte Carlo'!$K$12^2)+'Monte Carlo'!$K$12*((RAND()+RAND()+RAND()+RAND()+RAND()+RAND()+RAND()+RAND()+RAND()+RAND()+RAND()+RAND())-6))-1)+T$15)</x:f>
        <x:v>2421214.6263517984</x:v>
      </x:c>
      <x:c r="U392" s="97" t="n">
        <x:f>MAX(0,T392*(1+EXP((LN(1+'Monte Carlo'!$K$10)-0.5*'Monte Carlo'!$K$12^2)+'Monte Carlo'!$K$12*((RAND()+RAND()+RAND()+RAND()+RAND()+RAND()+RAND()+RAND()+RAND()+RAND()+RAND()+RAND())-6))-1)+U$15)</x:f>
        <x:v>2602436.433749097</x:v>
      </x:c>
      <x:c r="V392" s="97" t="n">
        <x:f>MAX(0,U392*(1+EXP((LN(1+'Monte Carlo'!$K$10)-0.5*'Monte Carlo'!$K$12^2)+'Monte Carlo'!$K$12*((RAND()+RAND()+RAND()+RAND()+RAND()+RAND()+RAND()+RAND()+RAND()+RAND()+RAND()+RAND())-6))-1)+V$15)</x:f>
        <x:v>2629145.3394379565</x:v>
      </x:c>
      <x:c r="W392" s="97" t="n">
        <x:f>MAX(0,V392*(1+EXP((LN(1+'Monte Carlo'!$K$10)-0.5*'Monte Carlo'!$K$12^2)+'Monte Carlo'!$K$12*((RAND()+RAND()+RAND()+RAND()+RAND()+RAND()+RAND()+RAND()+RAND()+RAND()+RAND()+RAND())-6))-1)+W$15)</x:f>
        <x:v>2661166.533287013</x:v>
      </x:c>
      <x:c r="X392" s="97" t="n">
        <x:f>MAX(0,W392*(1+EXP((LN(1+'Monte Carlo'!$K$10)-0.5*'Monte Carlo'!$K$12^2)+'Monte Carlo'!$K$12*((RAND()+RAND()+RAND()+RAND()+RAND()+RAND()+RAND()+RAND()+RAND()+RAND()+RAND()+RAND())-6))-1)+X$15)</x:f>
        <x:v>2917175.679354744</x:v>
      </x:c>
      <x:c r="Y392" s="97" t="n">
        <x:f>MAX(0,X392*(1+EXP((LN(1+'Monte Carlo'!$K$10)-0.5*'Monte Carlo'!$K$12^2)+'Monte Carlo'!$K$12*((RAND()+RAND()+RAND()+RAND()+RAND()+RAND()+RAND()+RAND()+RAND()+RAND()+RAND()+RAND())-6))-1)+Y$15)</x:f>
        <x:v>2779696.2217439483</x:v>
      </x:c>
      <x:c r="Z392" s="97" t="n">
        <x:f>MAX(0,Y392*(1+EXP((LN(1+'Monte Carlo'!$K$10)-0.5*'Monte Carlo'!$K$12^2)+'Monte Carlo'!$K$12*((RAND()+RAND()+RAND()+RAND()+RAND()+RAND()+RAND()+RAND()+RAND()+RAND()+RAND()+RAND())-6))-1)+Z$15)</x:f>
        <x:v>2400093.781629017</x:v>
      </x:c>
      <x:c r="AA392" s="97" t="n">
        <x:f>MAX(0,Z392*(1+EXP((LN(1+'Monte Carlo'!$K$10)-0.5*'Monte Carlo'!$K$12^2)+'Monte Carlo'!$K$12*((RAND()+RAND()+RAND()+RAND()+RAND()+RAND()+RAND()+RAND()+RAND()+RAND()+RAND()+RAND())-6))-1)+AA$15)</x:f>
        <x:v>2114847.743500601</x:v>
      </x:c>
      <x:c r="AB392" s="97" t="n">
        <x:f>MAX(0,AA392*(1+EXP((LN(1+'Monte Carlo'!$K$10)-0.5*'Monte Carlo'!$K$12^2)+'Monte Carlo'!$K$12*((RAND()+RAND()+RAND()+RAND()+RAND()+RAND()+RAND()+RAND()+RAND()+RAND()+RAND()+RAND())-6))-1)+AB$15)</x:f>
        <x:v>2355511.981174232</x:v>
      </x:c>
      <x:c r="AC392" s="97" t="n">
        <x:f>MAX(0,AB392*(1+EXP((LN(1+'Monte Carlo'!$K$10)-0.5*'Monte Carlo'!$K$12^2)+'Monte Carlo'!$K$12*((RAND()+RAND()+RAND()+RAND()+RAND()+RAND()+RAND()+RAND()+RAND()+RAND()+RAND()+RAND())-6))-1)+AC$15)</x:f>
        <x:v>1984823.2615044187</x:v>
      </x:c>
      <x:c r="AD392" s="97" t="n">
        <x:f>MAX(0,AC392*(1+EXP((LN(1+'Monte Carlo'!$K$10)-0.5*'Monte Carlo'!$K$12^2)+'Monte Carlo'!$K$12*((RAND()+RAND()+RAND()+RAND()+RAND()+RAND()+RAND()+RAND()+RAND()+RAND()+RAND()+RAND())-6))-1)+AD$15)</x:f>
        <x:v>2665804.54660974</x:v>
      </x:c>
      <x:c r="AE392" s="97" t="n">
        <x:f>MAX(0,AD392*(1+EXP((LN(1+'Monte Carlo'!$K$10)-0.5*'Monte Carlo'!$K$12^2)+'Monte Carlo'!$K$12*((RAND()+RAND()+RAND()+RAND()+RAND()+RAND()+RAND()+RAND()+RAND()+RAND()+RAND()+RAND())-6))-1)+AE$15)</x:f>
        <x:v>2111015.412368105</x:v>
      </x:c>
      <x:c r="AF392" s="97" t="n">
        <x:f>MAX(0,AE392*(1+EXP((LN(1+'Monte Carlo'!$K$10)-0.5*'Monte Carlo'!$K$12^2)+'Monte Carlo'!$K$12*((RAND()+RAND()+RAND()+RAND()+RAND()+RAND()+RAND()+RAND()+RAND()+RAND()+RAND()+RAND())-6))-1)+AF$15)</x:f>
        <x:v>2447045.285140143</x:v>
      </x:c>
      <x:c r="AG392" s="97">
        <x:f t="shared" si="7"/>
        <x:v>1029031.25</x:v>
      </x:c>
    </x:row>
    <x:row r="393">
      <x:c r="A393" s="93">
        <x:v>372</x:v>
      </x:c>
      <x:c r="B393" s="97" t="n">
        <x:f>IF(AND(UPPER('Monte Carlo'!$K$4)="YES",'Monte Carlo'!$K$5&gt;0),'Monte Carlo'!$K$13,Liquidity_30Y!$C$14)</x:f>
        <x:v>1029031.25</x:v>
      </x:c>
      <x:c r="C393" s="97" t="n">
        <x:f>MAX(0,B393*(1+EXP((LN(1+'Monte Carlo'!$K$10)-0.5*'Monte Carlo'!$K$12^2)+'Monte Carlo'!$K$12*((RAND()+RAND()+RAND()+RAND()+RAND()+RAND()+RAND()+RAND()+RAND()+RAND()+RAND()+RAND())-6))-1)+C$15)</x:f>
        <x:v>1044824.5391927127</x:v>
      </x:c>
      <x:c r="D393" s="97" t="n">
        <x:f>MAX(0,C393*(1+EXP((LN(1+'Monte Carlo'!$K$10)-0.5*'Monte Carlo'!$K$12^2)+'Monte Carlo'!$K$12*((RAND()+RAND()+RAND()+RAND()+RAND()+RAND()+RAND()+RAND()+RAND()+RAND()+RAND()+RAND())-6))-1)+D$15)</x:f>
        <x:v>1367818.179358332</x:v>
      </x:c>
      <x:c r="E393" s="97" t="n">
        <x:f>MAX(0,D393*(1+EXP((LN(1+'Monte Carlo'!$K$10)-0.5*'Monte Carlo'!$K$12^2)+'Monte Carlo'!$K$12*((RAND()+RAND()+RAND()+RAND()+RAND()+RAND()+RAND()+RAND()+RAND()+RAND()+RAND()+RAND())-6))-1)+E$15)</x:f>
        <x:v>1691166.0891115346</x:v>
      </x:c>
      <x:c r="F393" s="97" t="n">
        <x:f>MAX(0,E393*(1+EXP((LN(1+'Monte Carlo'!$K$10)-0.5*'Monte Carlo'!$K$12^2)+'Monte Carlo'!$K$12*((RAND()+RAND()+RAND()+RAND()+RAND()+RAND()+RAND()+RAND()+RAND()+RAND()+RAND()+RAND())-6))-1)+F$15)</x:f>
        <x:v>2004995.1381271444</x:v>
      </x:c>
      <x:c r="G393" s="97" t="n">
        <x:f>MAX(0,F393*(1+EXP((LN(1+'Monte Carlo'!$K$10)-0.5*'Monte Carlo'!$K$12^2)+'Monte Carlo'!$K$12*((RAND()+RAND()+RAND()+RAND()+RAND()+RAND()+RAND()+RAND()+RAND()+RAND()+RAND()+RAND())-6))-1)+G$15)</x:f>
        <x:v>1733825.911453026</x:v>
      </x:c>
      <x:c r="H393" s="97" t="n">
        <x:f>MAX(0,G393*(1+EXP((LN(1+'Monte Carlo'!$K$10)-0.5*'Monte Carlo'!$K$12^2)+'Monte Carlo'!$K$12*((RAND()+RAND()+RAND()+RAND()+RAND()+RAND()+RAND()+RAND()+RAND()+RAND()+RAND()+RAND())-6))-1)+H$15)</x:f>
        <x:v>1987721.3643937516</x:v>
      </x:c>
      <x:c r="I393" s="97" t="n">
        <x:f>MAX(0,H393*(1+EXP((LN(1+'Monte Carlo'!$K$10)-0.5*'Monte Carlo'!$K$12^2)+'Monte Carlo'!$K$12*((RAND()+RAND()+RAND()+RAND()+RAND()+RAND()+RAND()+RAND()+RAND()+RAND()+RAND()+RAND())-6))-1)+I$15)</x:f>
        <x:v>1585085.3469937711</x:v>
      </x:c>
      <x:c r="J393" s="97" t="n">
        <x:f>MAX(0,I393*(1+EXP((LN(1+'Monte Carlo'!$K$10)-0.5*'Monte Carlo'!$K$12^2)+'Monte Carlo'!$K$12*((RAND()+RAND()+RAND()+RAND()+RAND()+RAND()+RAND()+RAND()+RAND()+RAND()+RAND()+RAND())-6))-1)+J$15)</x:f>
        <x:v>1824850.9728348698</x:v>
      </x:c>
      <x:c r="K393" s="97" t="n">
        <x:f>MAX(0,J393*(1+EXP((LN(1+'Monte Carlo'!$K$10)-0.5*'Monte Carlo'!$K$12^2)+'Monte Carlo'!$K$12*((RAND()+RAND()+RAND()+RAND()+RAND()+RAND()+RAND()+RAND()+RAND()+RAND()+RAND()+RAND())-6))-1)+K$15)</x:f>
        <x:v>2420982.3597710216</x:v>
      </x:c>
      <x:c r="L393" s="97" t="n">
        <x:f>MAX(0,K393*(1+EXP((LN(1+'Monte Carlo'!$K$10)-0.5*'Monte Carlo'!$K$12^2)+'Monte Carlo'!$K$12*((RAND()+RAND()+RAND()+RAND()+RAND()+RAND()+RAND()+RAND()+RAND()+RAND()+RAND()+RAND())-6))-1)+L$15)</x:f>
        <x:v>2036297.2177594416</x:v>
      </x:c>
      <x:c r="M393" s="97" t="n">
        <x:f>MAX(0,L393*(1+EXP((LN(1+'Monte Carlo'!$K$10)-0.5*'Monte Carlo'!$K$12^2)+'Monte Carlo'!$K$12*((RAND()+RAND()+RAND()+RAND()+RAND()+RAND()+RAND()+RAND()+RAND()+RAND()+RAND()+RAND())-6))-1)+M$15)</x:f>
        <x:v>2861924.4055184447</x:v>
      </x:c>
      <x:c r="N393" s="97" t="n">
        <x:f>MAX(0,M393*(1+EXP((LN(1+'Monte Carlo'!$K$10)-0.5*'Monte Carlo'!$K$12^2)+'Monte Carlo'!$K$12*((RAND()+RAND()+RAND()+RAND()+RAND()+RAND()+RAND()+RAND()+RAND()+RAND()+RAND()+RAND())-6))-1)+N$15)</x:f>
        <x:v>3271511.2360248216</x:v>
      </x:c>
      <x:c r="O393" s="97" t="n">
        <x:f>MAX(0,N393*(1+EXP((LN(1+'Monte Carlo'!$K$10)-0.5*'Monte Carlo'!$K$12^2)+'Monte Carlo'!$K$12*((RAND()+RAND()+RAND()+RAND()+RAND()+RAND()+RAND()+RAND()+RAND()+RAND()+RAND()+RAND())-6))-1)+O$15)</x:f>
        <x:v>3312057.0535510634</x:v>
      </x:c>
      <x:c r="P393" s="97" t="n">
        <x:f>MAX(0,O393*(1+EXP((LN(1+'Monte Carlo'!$K$10)-0.5*'Monte Carlo'!$K$12^2)+'Monte Carlo'!$K$12*((RAND()+RAND()+RAND()+RAND()+RAND()+RAND()+RAND()+RAND()+RAND()+RAND()+RAND()+RAND())-6))-1)+P$15)</x:f>
        <x:v>3363543.772569331</x:v>
      </x:c>
      <x:c r="Q393" s="97" t="n">
        <x:f>MAX(0,P393*(1+EXP((LN(1+'Monte Carlo'!$K$10)-0.5*'Monte Carlo'!$K$12^2)+'Monte Carlo'!$K$12*((RAND()+RAND()+RAND()+RAND()+RAND()+RAND()+RAND()+RAND()+RAND()+RAND()+RAND()+RAND())-6))-1)+Q$15)</x:f>
        <x:v>3835876.0040435116</x:v>
      </x:c>
      <x:c r="R393" s="97" t="n">
        <x:f>MAX(0,Q393*(1+EXP((LN(1+'Monte Carlo'!$K$10)-0.5*'Monte Carlo'!$K$12^2)+'Monte Carlo'!$K$12*((RAND()+RAND()+RAND()+RAND()+RAND()+RAND()+RAND()+RAND()+RAND()+RAND()+RAND()+RAND())-6))-1)+R$15)</x:f>
        <x:v>4089392.56254211</x:v>
      </x:c>
      <x:c r="S393" s="97" t="n">
        <x:f>MAX(0,R393*(1+EXP((LN(1+'Monte Carlo'!$K$10)-0.5*'Monte Carlo'!$K$12^2)+'Monte Carlo'!$K$12*((RAND()+RAND()+RAND()+RAND()+RAND()+RAND()+RAND()+RAND()+RAND()+RAND()+RAND()+RAND())-6))-1)+S$15)</x:f>
        <x:v>3763258.5572540686</x:v>
      </x:c>
      <x:c r="T393" s="97" t="n">
        <x:f>MAX(0,S393*(1+EXP((LN(1+'Monte Carlo'!$K$10)-0.5*'Monte Carlo'!$K$12^2)+'Monte Carlo'!$K$12*((RAND()+RAND()+RAND()+RAND()+RAND()+RAND()+RAND()+RAND()+RAND()+RAND()+RAND()+RAND())-6))-1)+T$15)</x:f>
        <x:v>3806107.2503376026</x:v>
      </x:c>
      <x:c r="U393" s="97" t="n">
        <x:f>MAX(0,T393*(1+EXP((LN(1+'Monte Carlo'!$K$10)-0.5*'Monte Carlo'!$K$12^2)+'Monte Carlo'!$K$12*((RAND()+RAND()+RAND()+RAND()+RAND()+RAND()+RAND()+RAND()+RAND()+RAND()+RAND()+RAND())-6))-1)+U$15)</x:f>
        <x:v>3924449.1271907673</x:v>
      </x:c>
      <x:c r="V393" s="97" t="n">
        <x:f>MAX(0,U393*(1+EXP((LN(1+'Monte Carlo'!$K$10)-0.5*'Monte Carlo'!$K$12^2)+'Monte Carlo'!$K$12*((RAND()+RAND()+RAND()+RAND()+RAND()+RAND()+RAND()+RAND()+RAND()+RAND()+RAND()+RAND())-6))-1)+V$15)</x:f>
        <x:v>3768580.4761467073</x:v>
      </x:c>
      <x:c r="W393" s="97" t="n">
        <x:f>MAX(0,V393*(1+EXP((LN(1+'Monte Carlo'!$K$10)-0.5*'Monte Carlo'!$K$12^2)+'Monte Carlo'!$K$12*((RAND()+RAND()+RAND()+RAND()+RAND()+RAND()+RAND()+RAND()+RAND()+RAND()+RAND()+RAND())-6))-1)+W$15)</x:f>
        <x:v>4097200.605988267</x:v>
      </x:c>
      <x:c r="X393" s="97" t="n">
        <x:f>MAX(0,W393*(1+EXP((LN(1+'Monte Carlo'!$K$10)-0.5*'Monte Carlo'!$K$12^2)+'Monte Carlo'!$K$12*((RAND()+RAND()+RAND()+RAND()+RAND()+RAND()+RAND()+RAND()+RAND()+RAND()+RAND()+RAND())-6))-1)+X$15)</x:f>
        <x:v>5806705.022433226</x:v>
      </x:c>
      <x:c r="Y393" s="97" t="n">
        <x:f>MAX(0,X393*(1+EXP((LN(1+'Monte Carlo'!$K$10)-0.5*'Monte Carlo'!$K$12^2)+'Monte Carlo'!$K$12*((RAND()+RAND()+RAND()+RAND()+RAND()+RAND()+RAND()+RAND()+RAND()+RAND()+RAND()+RAND())-6))-1)+Y$15)</x:f>
        <x:v>4552488.309087876</x:v>
      </x:c>
      <x:c r="Z393" s="97" t="n">
        <x:f>MAX(0,Y393*(1+EXP((LN(1+'Monte Carlo'!$K$10)-0.5*'Monte Carlo'!$K$12^2)+'Monte Carlo'!$K$12*((RAND()+RAND()+RAND()+RAND()+RAND()+RAND()+RAND()+RAND()+RAND()+RAND()+RAND()+RAND())-6))-1)+Z$15)</x:f>
        <x:v>4380994.377911815</x:v>
      </x:c>
      <x:c r="AA393" s="97" t="n">
        <x:f>MAX(0,Z393*(1+EXP((LN(1+'Monte Carlo'!$K$10)-0.5*'Monte Carlo'!$K$12^2)+'Monte Carlo'!$K$12*((RAND()+RAND()+RAND()+RAND()+RAND()+RAND()+RAND()+RAND()+RAND()+RAND()+RAND()+RAND())-6))-1)+AA$15)</x:f>
        <x:v>4873117.303057788</x:v>
      </x:c>
      <x:c r="AB393" s="97" t="n">
        <x:f>MAX(0,AA393*(1+EXP((LN(1+'Monte Carlo'!$K$10)-0.5*'Monte Carlo'!$K$12^2)+'Monte Carlo'!$K$12*((RAND()+RAND()+RAND()+RAND()+RAND()+RAND()+RAND()+RAND()+RAND()+RAND()+RAND()+RAND())-6))-1)+AB$15)</x:f>
        <x:v>4578469.778359508</x:v>
      </x:c>
      <x:c r="AC393" s="97" t="n">
        <x:f>MAX(0,AB393*(1+EXP((LN(1+'Monte Carlo'!$K$10)-0.5*'Monte Carlo'!$K$12^2)+'Monte Carlo'!$K$12*((RAND()+RAND()+RAND()+RAND()+RAND()+RAND()+RAND()+RAND()+RAND()+RAND()+RAND()+RAND())-6))-1)+AC$15)</x:f>
        <x:v>4548485.01063542</x:v>
      </x:c>
      <x:c r="AD393" s="97" t="n">
        <x:f>MAX(0,AC393*(1+EXP((LN(1+'Monte Carlo'!$K$10)-0.5*'Monte Carlo'!$K$12^2)+'Monte Carlo'!$K$12*((RAND()+RAND()+RAND()+RAND()+RAND()+RAND()+RAND()+RAND()+RAND()+RAND()+RAND()+RAND())-6))-1)+AD$15)</x:f>
        <x:v>5348245.967314939</x:v>
      </x:c>
      <x:c r="AE393" s="97" t="n">
        <x:f>MAX(0,AD393*(1+EXP((LN(1+'Monte Carlo'!$K$10)-0.5*'Monte Carlo'!$K$12^2)+'Monte Carlo'!$K$12*((RAND()+RAND()+RAND()+RAND()+RAND()+RAND()+RAND()+RAND()+RAND()+RAND()+RAND()+RAND())-6))-1)+AE$15)</x:f>
        <x:v>5436073.135053854</x:v>
      </x:c>
      <x:c r="AF393" s="97" t="n">
        <x:f>MAX(0,AE393*(1+EXP((LN(1+'Monte Carlo'!$K$10)-0.5*'Monte Carlo'!$K$12^2)+'Monte Carlo'!$K$12*((RAND()+RAND()+RAND()+RAND()+RAND()+RAND()+RAND()+RAND()+RAND()+RAND()+RAND()+RAND())-6))-1)+AF$15)</x:f>
        <x:v>7552972.948612011</x:v>
      </x:c>
      <x:c r="AG393" s="97">
        <x:f t="shared" si="7"/>
        <x:v>1029031.25</x:v>
      </x:c>
    </x:row>
    <x:row r="394">
      <x:c r="A394" s="93">
        <x:v>373</x:v>
      </x:c>
      <x:c r="B394" s="97" t="n">
        <x:f>IF(AND(UPPER('Monte Carlo'!$K$4)="YES",'Monte Carlo'!$K$5&gt;0),'Monte Carlo'!$K$13,Liquidity_30Y!$C$14)</x:f>
        <x:v>1029031.25</x:v>
      </x:c>
      <x:c r="C394" s="97" t="n">
        <x:f>MAX(0,B394*(1+EXP((LN(1+'Monte Carlo'!$K$10)-0.5*'Monte Carlo'!$K$12^2)+'Monte Carlo'!$K$12*((RAND()+RAND()+RAND()+RAND()+RAND()+RAND()+RAND()+RAND()+RAND()+RAND()+RAND()+RAND())-6))-1)+C$15)</x:f>
        <x:v>1036066.3923298195</x:v>
      </x:c>
      <x:c r="D394" s="97" t="n">
        <x:f>MAX(0,C394*(1+EXP((LN(1+'Monte Carlo'!$K$10)-0.5*'Monte Carlo'!$K$12^2)+'Monte Carlo'!$K$12*((RAND()+RAND()+RAND()+RAND()+RAND()+RAND()+RAND()+RAND()+RAND()+RAND()+RAND()+RAND())-6))-1)+D$15)</x:f>
        <x:v>1353461.6924950448</x:v>
      </x:c>
      <x:c r="E394" s="97" t="n">
        <x:f>MAX(0,D394*(1+EXP((LN(1+'Monte Carlo'!$K$10)-0.5*'Monte Carlo'!$K$12^2)+'Monte Carlo'!$K$12*((RAND()+RAND()+RAND()+RAND()+RAND()+RAND()+RAND()+RAND()+RAND()+RAND()+RAND()+RAND())-6))-1)+E$15)</x:f>
        <x:v>1431416.432006957</x:v>
      </x:c>
      <x:c r="F394" s="97" t="n">
        <x:f>MAX(0,E394*(1+EXP((LN(1+'Monte Carlo'!$K$10)-0.5*'Monte Carlo'!$K$12^2)+'Monte Carlo'!$K$12*((RAND()+RAND()+RAND()+RAND()+RAND()+RAND()+RAND()+RAND()+RAND()+RAND()+RAND()+RAND())-6))-1)+F$15)</x:f>
        <x:v>1542377.2691884371</x:v>
      </x:c>
      <x:c r="G394" s="97" t="n">
        <x:f>MAX(0,F394*(1+EXP((LN(1+'Monte Carlo'!$K$10)-0.5*'Monte Carlo'!$K$12^2)+'Monte Carlo'!$K$12*((RAND()+RAND()+RAND()+RAND()+RAND()+RAND()+RAND()+RAND()+RAND()+RAND()+RAND()+RAND())-6))-1)+G$15)</x:f>
        <x:v>1752557.4762156545</x:v>
      </x:c>
      <x:c r="H394" s="97" t="n">
        <x:f>MAX(0,G394*(1+EXP((LN(1+'Monte Carlo'!$K$10)-0.5*'Monte Carlo'!$K$12^2)+'Monte Carlo'!$K$12*((RAND()+RAND()+RAND()+RAND()+RAND()+RAND()+RAND()+RAND()+RAND()+RAND()+RAND()+RAND())-6))-1)+H$15)</x:f>
        <x:v>1879497.1774543682</x:v>
      </x:c>
      <x:c r="I394" s="97" t="n">
        <x:f>MAX(0,H394*(1+EXP((LN(1+'Monte Carlo'!$K$10)-0.5*'Monte Carlo'!$K$12^2)+'Monte Carlo'!$K$12*((RAND()+RAND()+RAND()+RAND()+RAND()+RAND()+RAND()+RAND()+RAND()+RAND()+RAND()+RAND())-6))-1)+I$15)</x:f>
        <x:v>1505222.1105064708</x:v>
      </x:c>
      <x:c r="J394" s="97" t="n">
        <x:f>MAX(0,I394*(1+EXP((LN(1+'Monte Carlo'!$K$10)-0.5*'Monte Carlo'!$K$12^2)+'Monte Carlo'!$K$12*((RAND()+RAND()+RAND()+RAND()+RAND()+RAND()+RAND()+RAND()+RAND()+RAND()+RAND()+RAND())-6))-1)+J$15)</x:f>
        <x:v>1789940.272416315</x:v>
      </x:c>
      <x:c r="K394" s="97" t="n">
        <x:f>MAX(0,J394*(1+EXP((LN(1+'Monte Carlo'!$K$10)-0.5*'Monte Carlo'!$K$12^2)+'Monte Carlo'!$K$12*((RAND()+RAND()+RAND()+RAND()+RAND()+RAND()+RAND()+RAND()+RAND()+RAND()+RAND()+RAND())-6))-1)+K$15)</x:f>
        <x:v>2292818.289560917</x:v>
      </x:c>
      <x:c r="L394" s="97" t="n">
        <x:f>MAX(0,K394*(1+EXP((LN(1+'Monte Carlo'!$K$10)-0.5*'Monte Carlo'!$K$12^2)+'Monte Carlo'!$K$12*((RAND()+RAND()+RAND()+RAND()+RAND()+RAND()+RAND()+RAND()+RAND()+RAND()+RAND()+RAND())-6))-1)+L$15)</x:f>
        <x:v>2151403.113697865</x:v>
      </x:c>
      <x:c r="M394" s="97" t="n">
        <x:f>MAX(0,L394*(1+EXP((LN(1+'Monte Carlo'!$K$10)-0.5*'Monte Carlo'!$K$12^2)+'Monte Carlo'!$K$12*((RAND()+RAND()+RAND()+RAND()+RAND()+RAND()+RAND()+RAND()+RAND()+RAND()+RAND()+RAND())-6))-1)+M$15)</x:f>
        <x:v>2554617.5443116114</x:v>
      </x:c>
      <x:c r="N394" s="97" t="n">
        <x:f>MAX(0,M394*(1+EXP((LN(1+'Monte Carlo'!$K$10)-0.5*'Monte Carlo'!$K$12^2)+'Monte Carlo'!$K$12*((RAND()+RAND()+RAND()+RAND()+RAND()+RAND()+RAND()+RAND()+RAND()+RAND()+RAND()+RAND())-6))-1)+N$15)</x:f>
        <x:v>2546731.8855181206</x:v>
      </x:c>
      <x:c r="O394" s="97" t="n">
        <x:f>MAX(0,N394*(1+EXP((LN(1+'Monte Carlo'!$K$10)-0.5*'Monte Carlo'!$K$12^2)+'Monte Carlo'!$K$12*((RAND()+RAND()+RAND()+RAND()+RAND()+RAND()+RAND()+RAND()+RAND()+RAND()+RAND()+RAND())-6))-1)+O$15)</x:f>
        <x:v>2584689.5786277084</x:v>
      </x:c>
      <x:c r="P394" s="97" t="n">
        <x:f>MAX(0,O394*(1+EXP((LN(1+'Monte Carlo'!$K$10)-0.5*'Monte Carlo'!$K$12^2)+'Monte Carlo'!$K$12*((RAND()+RAND()+RAND()+RAND()+RAND()+RAND()+RAND()+RAND()+RAND()+RAND()+RAND()+RAND())-6))-1)+P$15)</x:f>
        <x:v>2612766.9451820534</x:v>
      </x:c>
      <x:c r="Q394" s="97" t="n">
        <x:f>MAX(0,P394*(1+EXP((LN(1+'Monte Carlo'!$K$10)-0.5*'Monte Carlo'!$K$12^2)+'Monte Carlo'!$K$12*((RAND()+RAND()+RAND()+RAND()+RAND()+RAND()+RAND()+RAND()+RAND()+RAND()+RAND()+RAND())-6))-1)+Q$15)</x:f>
        <x:v>2201996.1856347737</x:v>
      </x:c>
      <x:c r="R394" s="97" t="n">
        <x:f>MAX(0,Q394*(1+EXP((LN(1+'Monte Carlo'!$K$10)-0.5*'Monte Carlo'!$K$12^2)+'Monte Carlo'!$K$12*((RAND()+RAND()+RAND()+RAND()+RAND()+RAND()+RAND()+RAND()+RAND()+RAND()+RAND()+RAND())-6))-1)+R$15)</x:f>
        <x:v>1826438.331792784</x:v>
      </x:c>
      <x:c r="S394" s="97" t="n">
        <x:f>MAX(0,R394*(1+EXP((LN(1+'Monte Carlo'!$K$10)-0.5*'Monte Carlo'!$K$12^2)+'Monte Carlo'!$K$12*((RAND()+RAND()+RAND()+RAND()+RAND()+RAND()+RAND()+RAND()+RAND()+RAND()+RAND()+RAND())-6))-1)+S$15)</x:f>
        <x:v>2564742.7585227042</x:v>
      </x:c>
      <x:c r="T394" s="97" t="n">
        <x:f>MAX(0,S394*(1+EXP((LN(1+'Monte Carlo'!$K$10)-0.5*'Monte Carlo'!$K$12^2)+'Monte Carlo'!$K$12*((RAND()+RAND()+RAND()+RAND()+RAND()+RAND()+RAND()+RAND()+RAND()+RAND()+RAND()+RAND())-6))-1)+T$15)</x:f>
        <x:v>2616629.510039553</x:v>
      </x:c>
      <x:c r="U394" s="97" t="n">
        <x:f>MAX(0,T394*(1+EXP((LN(1+'Monte Carlo'!$K$10)-0.5*'Monte Carlo'!$K$12^2)+'Monte Carlo'!$K$12*((RAND()+RAND()+RAND()+RAND()+RAND()+RAND()+RAND()+RAND()+RAND()+RAND()+RAND()+RAND())-6))-1)+U$15)</x:f>
        <x:v>2963568.333179722</x:v>
      </x:c>
      <x:c r="V394" s="97" t="n">
        <x:f>MAX(0,U394*(1+EXP((LN(1+'Monte Carlo'!$K$10)-0.5*'Monte Carlo'!$K$12^2)+'Monte Carlo'!$K$12*((RAND()+RAND()+RAND()+RAND()+RAND()+RAND()+RAND()+RAND()+RAND()+RAND()+RAND()+RAND())-6))-1)+V$15)</x:f>
        <x:v>3173607.3571358738</x:v>
      </x:c>
      <x:c r="W394" s="97" t="n">
        <x:f>MAX(0,V394*(1+EXP((LN(1+'Monte Carlo'!$K$10)-0.5*'Monte Carlo'!$K$12^2)+'Monte Carlo'!$K$12*((RAND()+RAND()+RAND()+RAND()+RAND()+RAND()+RAND()+RAND()+RAND()+RAND()+RAND()+RAND())-6))-1)+W$15)</x:f>
        <x:v>3524307.149794899</x:v>
      </x:c>
      <x:c r="X394" s="97" t="n">
        <x:f>MAX(0,W394*(1+EXP((LN(1+'Monte Carlo'!$K$10)-0.5*'Monte Carlo'!$K$12^2)+'Monte Carlo'!$K$12*((RAND()+RAND()+RAND()+RAND()+RAND()+RAND()+RAND()+RAND()+RAND()+RAND()+RAND()+RAND())-6))-1)+X$15)</x:f>
        <x:v>3301355.0058654686</x:v>
      </x:c>
      <x:c r="Y394" s="97" t="n">
        <x:f>MAX(0,X394*(1+EXP((LN(1+'Monte Carlo'!$K$10)-0.5*'Monte Carlo'!$K$12^2)+'Monte Carlo'!$K$12*((RAND()+RAND()+RAND()+RAND()+RAND()+RAND()+RAND()+RAND()+RAND()+RAND()+RAND()+RAND())-6))-1)+Y$15)</x:f>
        <x:v>3673727.929231524</x:v>
      </x:c>
      <x:c r="Z394" s="97" t="n">
        <x:f>MAX(0,Y394*(1+EXP((LN(1+'Monte Carlo'!$K$10)-0.5*'Monte Carlo'!$K$12^2)+'Monte Carlo'!$K$12*((RAND()+RAND()+RAND()+RAND()+RAND()+RAND()+RAND()+RAND()+RAND()+RAND()+RAND()+RAND())-6))-1)+Z$15)</x:f>
        <x:v>5251477.034269918</x:v>
      </x:c>
      <x:c r="AA394" s="97" t="n">
        <x:f>MAX(0,Z394*(1+EXP((LN(1+'Monte Carlo'!$K$10)-0.5*'Monte Carlo'!$K$12^2)+'Monte Carlo'!$K$12*((RAND()+RAND()+RAND()+RAND()+RAND()+RAND()+RAND()+RAND()+RAND()+RAND()+RAND()+RAND())-6))-1)+AA$15)</x:f>
        <x:v>6558223.0568515435</x:v>
      </x:c>
      <x:c r="AB394" s="97" t="n">
        <x:f>MAX(0,AA394*(1+EXP((LN(1+'Monte Carlo'!$K$10)-0.5*'Monte Carlo'!$K$12^2)+'Monte Carlo'!$K$12*((RAND()+RAND()+RAND()+RAND()+RAND()+RAND()+RAND()+RAND()+RAND()+RAND()+RAND()+RAND())-6))-1)+AB$15)</x:f>
        <x:v>6861623.071990881</x:v>
      </x:c>
      <x:c r="AC394" s="97" t="n">
        <x:f>MAX(0,AB394*(1+EXP((LN(1+'Monte Carlo'!$K$10)-0.5*'Monte Carlo'!$K$12^2)+'Monte Carlo'!$K$12*((RAND()+RAND()+RAND()+RAND()+RAND()+RAND()+RAND()+RAND()+RAND()+RAND()+RAND()+RAND())-6))-1)+AC$15)</x:f>
        <x:v>7859204.254233118</x:v>
      </x:c>
      <x:c r="AD394" s="97" t="n">
        <x:f>MAX(0,AC394*(1+EXP((LN(1+'Monte Carlo'!$K$10)-0.5*'Monte Carlo'!$K$12^2)+'Monte Carlo'!$K$12*((RAND()+RAND()+RAND()+RAND()+RAND()+RAND()+RAND()+RAND()+RAND()+RAND()+RAND()+RAND())-6))-1)+AD$15)</x:f>
        <x:v>7870497.989595232</x:v>
      </x:c>
      <x:c r="AE394" s="97" t="n">
        <x:f>MAX(0,AD394*(1+EXP((LN(1+'Monte Carlo'!$K$10)-0.5*'Monte Carlo'!$K$12^2)+'Monte Carlo'!$K$12*((RAND()+RAND()+RAND()+RAND()+RAND()+RAND()+RAND()+RAND()+RAND()+RAND()+RAND()+RAND())-6))-1)+AE$15)</x:f>
        <x:v>10663236.520987472</x:v>
      </x:c>
      <x:c r="AF394" s="97" t="n">
        <x:f>MAX(0,AE394*(1+EXP((LN(1+'Monte Carlo'!$K$10)-0.5*'Monte Carlo'!$K$12^2)+'Monte Carlo'!$K$12*((RAND()+RAND()+RAND()+RAND()+RAND()+RAND()+RAND()+RAND()+RAND()+RAND()+RAND()+RAND())-6))-1)+AF$15)</x:f>
        <x:v>10467120.145059137</x:v>
      </x:c>
      <x:c r="AG394" s="97">
        <x:f t="shared" si="7"/>
        <x:v>896179.09622572619</x:v>
      </x:c>
    </x:row>
    <x:row r="395">
      <x:c r="A395" s="93">
        <x:v>374</x:v>
      </x:c>
      <x:c r="B395" s="97" t="n">
        <x:f>IF(AND(UPPER('Monte Carlo'!$K$4)="YES",'Monte Carlo'!$K$5&gt;0),'Monte Carlo'!$K$13,Liquidity_30Y!$C$14)</x:f>
        <x:v>1029031.25</x:v>
      </x:c>
      <x:c r="C395" s="97" t="n">
        <x:f>MAX(0,B395*(1+EXP((LN(1+'Monte Carlo'!$K$10)-0.5*'Monte Carlo'!$K$12^2)+'Monte Carlo'!$K$12*((RAND()+RAND()+RAND()+RAND()+RAND()+RAND()+RAND()+RAND()+RAND()+RAND()+RAND()+RAND())-6))-1)+C$15)</x:f>
        <x:v>857162.3072849715</x:v>
      </x:c>
      <x:c r="D395" s="97" t="n">
        <x:f>MAX(0,C395*(1+EXP((LN(1+'Monte Carlo'!$K$10)-0.5*'Monte Carlo'!$K$12^2)+'Monte Carlo'!$K$12*((RAND()+RAND()+RAND()+RAND()+RAND()+RAND()+RAND()+RAND()+RAND()+RAND()+RAND()+RAND())-6))-1)+D$15)</x:f>
        <x:v>1007609.8483124787</x:v>
      </x:c>
      <x:c r="E395" s="97" t="n">
        <x:f>MAX(0,D395*(1+EXP((LN(1+'Monte Carlo'!$K$10)-0.5*'Monte Carlo'!$K$12^2)+'Monte Carlo'!$K$12*((RAND()+RAND()+RAND()+RAND()+RAND()+RAND()+RAND()+RAND()+RAND()+RAND()+RAND()+RAND())-6))-1)+E$15)</x:f>
        <x:v>913151.3685889295</x:v>
      </x:c>
      <x:c r="F395" s="97" t="n">
        <x:f>MAX(0,E395*(1+EXP((LN(1+'Monte Carlo'!$K$10)-0.5*'Monte Carlo'!$K$12^2)+'Monte Carlo'!$K$12*((RAND()+RAND()+RAND()+RAND()+RAND()+RAND()+RAND()+RAND()+RAND()+RAND()+RAND()+RAND())-6))-1)+F$15)</x:f>
        <x:v>1122981.4639451345</x:v>
      </x:c>
      <x:c r="G395" s="97" t="n">
        <x:f>MAX(0,F395*(1+EXP((LN(1+'Monte Carlo'!$K$10)-0.5*'Monte Carlo'!$K$12^2)+'Monte Carlo'!$K$12*((RAND()+RAND()+RAND()+RAND()+RAND()+RAND()+RAND()+RAND()+RAND()+RAND()+RAND()+RAND())-6))-1)+G$15)</x:f>
        <x:v>1302074.3437907198</x:v>
      </x:c>
      <x:c r="H395" s="97" t="n">
        <x:f>MAX(0,G395*(1+EXP((LN(1+'Monte Carlo'!$K$10)-0.5*'Monte Carlo'!$K$12^2)+'Monte Carlo'!$K$12*((RAND()+RAND()+RAND()+RAND()+RAND()+RAND()+RAND()+RAND()+RAND()+RAND()+RAND()+RAND())-6))-1)+H$15)</x:f>
        <x:v>1069163.7054668192</x:v>
      </x:c>
      <x:c r="I395" s="97" t="n">
        <x:f>MAX(0,H395*(1+EXP((LN(1+'Monte Carlo'!$K$10)-0.5*'Monte Carlo'!$K$12^2)+'Monte Carlo'!$K$12*((RAND()+RAND()+RAND()+RAND()+RAND()+RAND()+RAND()+RAND()+RAND()+RAND()+RAND()+RAND())-6))-1)+I$15)</x:f>
        <x:v>967938.6896471919</x:v>
      </x:c>
      <x:c r="J395" s="97" t="n">
        <x:f>MAX(0,I395*(1+EXP((LN(1+'Monte Carlo'!$K$10)-0.5*'Monte Carlo'!$K$12^2)+'Monte Carlo'!$K$12*((RAND()+RAND()+RAND()+RAND()+RAND()+RAND()+RAND()+RAND()+RAND()+RAND()+RAND()+RAND())-6))-1)+J$15)</x:f>
        <x:v>829320.338957595</x:v>
      </x:c>
      <x:c r="K395" s="97" t="n">
        <x:f>MAX(0,J395*(1+EXP((LN(1+'Monte Carlo'!$K$10)-0.5*'Monte Carlo'!$K$12^2)+'Monte Carlo'!$K$12*((RAND()+RAND()+RAND()+RAND()+RAND()+RAND()+RAND()+RAND()+RAND()+RAND()+RAND()+RAND())-6))-1)+K$15)</x:f>
        <x:v>862202.8170239525</x:v>
      </x:c>
      <x:c r="L395" s="97" t="n">
        <x:f>MAX(0,K395*(1+EXP((LN(1+'Monte Carlo'!$K$10)-0.5*'Monte Carlo'!$K$12^2)+'Monte Carlo'!$K$12*((RAND()+RAND()+RAND()+RAND()+RAND()+RAND()+RAND()+RAND()+RAND()+RAND()+RAND()+RAND())-6))-1)+L$15)</x:f>
        <x:v>923887.8758006631</x:v>
      </x:c>
      <x:c r="M395" s="97" t="n">
        <x:f>MAX(0,L395*(1+EXP((LN(1+'Monte Carlo'!$K$10)-0.5*'Monte Carlo'!$K$12^2)+'Monte Carlo'!$K$12*((RAND()+RAND()+RAND()+RAND()+RAND()+RAND()+RAND()+RAND()+RAND()+RAND()+RAND()+RAND())-6))-1)+M$15)</x:f>
        <x:v>923490.9377066962</x:v>
      </x:c>
      <x:c r="N395" s="97" t="n">
        <x:f>MAX(0,M395*(1+EXP((LN(1+'Monte Carlo'!$K$10)-0.5*'Monte Carlo'!$K$12^2)+'Monte Carlo'!$K$12*((RAND()+RAND()+RAND()+RAND()+RAND()+RAND()+RAND()+RAND()+RAND()+RAND()+RAND()+RAND())-6))-1)+N$15)</x:f>
        <x:v>858539.1186164867</x:v>
      </x:c>
      <x:c r="O395" s="97" t="n">
        <x:f>MAX(0,N395*(1+EXP((LN(1+'Monte Carlo'!$K$10)-0.5*'Monte Carlo'!$K$12^2)+'Monte Carlo'!$K$12*((RAND()+RAND()+RAND()+RAND()+RAND()+RAND()+RAND()+RAND()+RAND()+RAND()+RAND()+RAND())-6))-1)+O$15)</x:f>
        <x:v>633724.7191186269</x:v>
      </x:c>
      <x:c r="P395" s="97" t="n">
        <x:f>MAX(0,O395*(1+EXP((LN(1+'Monte Carlo'!$K$10)-0.5*'Monte Carlo'!$K$12^2)+'Monte Carlo'!$K$12*((RAND()+RAND()+RAND()+RAND()+RAND()+RAND()+RAND()+RAND()+RAND()+RAND()+RAND()+RAND())-6))-1)+P$15)</x:f>
        <x:v>764854.7655009788</x:v>
      </x:c>
      <x:c r="Q395" s="97" t="n">
        <x:f>MAX(0,P395*(1+EXP((LN(1+'Monte Carlo'!$K$10)-0.5*'Monte Carlo'!$K$12^2)+'Monte Carlo'!$K$12*((RAND()+RAND()+RAND()+RAND()+RAND()+RAND()+RAND()+RAND()+RAND()+RAND()+RAND()+RAND())-6))-1)+Q$15)</x:f>
        <x:v>839236.1107893303</x:v>
      </x:c>
      <x:c r="R395" s="97" t="n">
        <x:f>MAX(0,Q395*(1+EXP((LN(1+'Monte Carlo'!$K$10)-0.5*'Monte Carlo'!$K$12^2)+'Monte Carlo'!$K$12*((RAND()+RAND()+RAND()+RAND()+RAND()+RAND()+RAND()+RAND()+RAND()+RAND()+RAND()+RAND())-6))-1)+R$15)</x:f>
        <x:v>671741.2020345938</x:v>
      </x:c>
      <x:c r="S395" s="97" t="n">
        <x:f>MAX(0,R395*(1+EXP((LN(1+'Monte Carlo'!$K$10)-0.5*'Monte Carlo'!$K$12^2)+'Monte Carlo'!$K$12*((RAND()+RAND()+RAND()+RAND()+RAND()+RAND()+RAND()+RAND()+RAND()+RAND()+RAND()+RAND())-6))-1)+S$15)</x:f>
        <x:v>552257.5615435664</x:v>
      </x:c>
      <x:c r="T395" s="97" t="n">
        <x:f>MAX(0,S395*(1+EXP((LN(1+'Monte Carlo'!$K$10)-0.5*'Monte Carlo'!$K$12^2)+'Monte Carlo'!$K$12*((RAND()+RAND()+RAND()+RAND()+RAND()+RAND()+RAND()+RAND()+RAND()+RAND()+RAND()+RAND())-6))-1)+T$15)</x:f>
        <x:v>705575.7774443036</x:v>
      </x:c>
      <x:c r="U395" s="97" t="n">
        <x:f>MAX(0,T395*(1+EXP((LN(1+'Monte Carlo'!$K$10)-0.5*'Monte Carlo'!$K$12^2)+'Monte Carlo'!$K$12*((RAND()+RAND()+RAND()+RAND()+RAND()+RAND()+RAND()+RAND()+RAND()+RAND()+RAND()+RAND())-6))-1)+U$15)</x:f>
        <x:v>705931.0128410279</x:v>
      </x:c>
      <x:c r="V395" s="97" t="n">
        <x:f>MAX(0,U395*(1+EXP((LN(1+'Monte Carlo'!$K$10)-0.5*'Monte Carlo'!$K$12^2)+'Monte Carlo'!$K$12*((RAND()+RAND()+RAND()+RAND()+RAND()+RAND()+RAND()+RAND()+RAND()+RAND()+RAND()+RAND())-6))-1)+V$15)</x:f>
        <x:v>798836.1318803745</x:v>
      </x:c>
      <x:c r="W395" s="97" t="n">
        <x:f>MAX(0,V395*(1+EXP((LN(1+'Monte Carlo'!$K$10)-0.5*'Monte Carlo'!$K$12^2)+'Monte Carlo'!$K$12*((RAND()+RAND()+RAND()+RAND()+RAND()+RAND()+RAND()+RAND()+RAND()+RAND()+RAND()+RAND())-6))-1)+W$15)</x:f>
        <x:v>737550.8042389737</x:v>
      </x:c>
      <x:c r="X395" s="97" t="n">
        <x:f>MAX(0,W395*(1+EXP((LN(1+'Monte Carlo'!$K$10)-0.5*'Monte Carlo'!$K$12^2)+'Monte Carlo'!$K$12*((RAND()+RAND()+RAND()+RAND()+RAND()+RAND()+RAND()+RAND()+RAND()+RAND()+RAND()+RAND())-6))-1)+X$15)</x:f>
        <x:v>742211.5145026781</x:v>
      </x:c>
      <x:c r="Y395" s="97" t="n">
        <x:f>MAX(0,X395*(1+EXP((LN(1+'Monte Carlo'!$K$10)-0.5*'Monte Carlo'!$K$12^2)+'Monte Carlo'!$K$12*((RAND()+RAND()+RAND()+RAND()+RAND()+RAND()+RAND()+RAND()+RAND()+RAND()+RAND()+RAND())-6))-1)+Y$15)</x:f>
        <x:v>780967.9333211381</x:v>
      </x:c>
      <x:c r="Z395" s="97" t="n">
        <x:f>MAX(0,Y395*(1+EXP((LN(1+'Monte Carlo'!$K$10)-0.5*'Monte Carlo'!$K$12^2)+'Monte Carlo'!$K$12*((RAND()+RAND()+RAND()+RAND()+RAND()+RAND()+RAND()+RAND()+RAND()+RAND()+RAND()+RAND())-6))-1)+Z$15)</x:f>
        <x:v>1098101.3185788535</x:v>
      </x:c>
      <x:c r="AA395" s="97" t="n">
        <x:f>MAX(0,Z395*(1+EXP((LN(1+'Monte Carlo'!$K$10)-0.5*'Monte Carlo'!$K$12^2)+'Monte Carlo'!$K$12*((RAND()+RAND()+RAND()+RAND()+RAND()+RAND()+RAND()+RAND()+RAND()+RAND()+RAND()+RAND())-6))-1)+AA$15)</x:f>
        <x:v>999119.5750084962</x:v>
      </x:c>
      <x:c r="AB395" s="97" t="n">
        <x:f>MAX(0,AA395*(1+EXP((LN(1+'Monte Carlo'!$K$10)-0.5*'Monte Carlo'!$K$12^2)+'Monte Carlo'!$K$12*((RAND()+RAND()+RAND()+RAND()+RAND()+RAND()+RAND()+RAND()+RAND()+RAND()+RAND()+RAND())-6))-1)+AB$15)</x:f>
        <x:v>1045535.8691019209</x:v>
      </x:c>
      <x:c r="AC395" s="97" t="n">
        <x:f>MAX(0,AB395*(1+EXP((LN(1+'Monte Carlo'!$K$10)-0.5*'Monte Carlo'!$K$12^2)+'Monte Carlo'!$K$12*((RAND()+RAND()+RAND()+RAND()+RAND()+RAND()+RAND()+RAND()+RAND()+RAND()+RAND()+RAND())-6))-1)+AC$15)</x:f>
        <x:v>1242013.1044747445</x:v>
      </x:c>
      <x:c r="AD395" s="97" t="n">
        <x:f>MAX(0,AC395*(1+EXP((LN(1+'Monte Carlo'!$K$10)-0.5*'Monte Carlo'!$K$12^2)+'Monte Carlo'!$K$12*((RAND()+RAND()+RAND()+RAND()+RAND()+RAND()+RAND()+RAND()+RAND()+RAND()+RAND()+RAND())-6))-1)+AD$15)</x:f>
        <x:v>1426302.7986059752</x:v>
      </x:c>
      <x:c r="AE395" s="97" t="n">
        <x:f>MAX(0,AD395*(1+EXP((LN(1+'Monte Carlo'!$K$10)-0.5*'Monte Carlo'!$K$12^2)+'Monte Carlo'!$K$12*((RAND()+RAND()+RAND()+RAND()+RAND()+RAND()+RAND()+RAND()+RAND()+RAND()+RAND()+RAND())-6))-1)+AE$15)</x:f>
        <x:v>1677239.3900705182</x:v>
      </x:c>
      <x:c r="AF395" s="97" t="n">
        <x:f>MAX(0,AE395*(1+EXP((LN(1+'Monte Carlo'!$K$10)-0.5*'Monte Carlo'!$K$12^2)+'Monte Carlo'!$K$12*((RAND()+RAND()+RAND()+RAND()+RAND()+RAND()+RAND()+RAND()+RAND()+RAND()+RAND()+RAND())-6))-1)+AF$15)</x:f>
        <x:v>1661991.5711116276</x:v>
      </x:c>
      <x:c r="AG395" s="97">
        <x:f t="shared" si="7"/>
        <x:v>930231.23855153844</x:v>
      </x:c>
    </x:row>
    <x:row r="396">
      <x:c r="A396" s="93">
        <x:v>375</x:v>
      </x:c>
      <x:c r="B396" s="97" t="n">
        <x:f>IF(AND(UPPER('Monte Carlo'!$K$4)="YES",'Monte Carlo'!$K$5&gt;0),'Monte Carlo'!$K$13,Liquidity_30Y!$C$14)</x:f>
        <x:v>1029031.25</x:v>
      </x:c>
      <x:c r="C396" s="97" t="n">
        <x:f>MAX(0,B396*(1+EXP((LN(1+'Monte Carlo'!$K$10)-0.5*'Monte Carlo'!$K$12^2)+'Monte Carlo'!$K$12*((RAND()+RAND()+RAND()+RAND()+RAND()+RAND()+RAND()+RAND()+RAND()+RAND()+RAND()+RAND())-6))-1)+C$15)</x:f>
        <x:v>1414832.4313223655</x:v>
      </x:c>
      <x:c r="D396" s="97" t="n">
        <x:f>MAX(0,C396*(1+EXP((LN(1+'Monte Carlo'!$K$10)-0.5*'Monte Carlo'!$K$12^2)+'Monte Carlo'!$K$12*((RAND()+RAND()+RAND()+RAND()+RAND()+RAND()+RAND()+RAND()+RAND()+RAND()+RAND()+RAND())-6))-1)+D$15)</x:f>
        <x:v>1542887.2581753198</x:v>
      </x:c>
      <x:c r="E396" s="97" t="n">
        <x:f>MAX(0,D396*(1+EXP((LN(1+'Monte Carlo'!$K$10)-0.5*'Monte Carlo'!$K$12^2)+'Monte Carlo'!$K$12*((RAND()+RAND()+RAND()+RAND()+RAND()+RAND()+RAND()+RAND()+RAND()+RAND()+RAND()+RAND())-6))-1)+E$15)</x:f>
        <x:v>1756858.2097655674</x:v>
      </x:c>
      <x:c r="F396" s="97" t="n">
        <x:f>MAX(0,E396*(1+EXP((LN(1+'Monte Carlo'!$K$10)-0.5*'Monte Carlo'!$K$12^2)+'Monte Carlo'!$K$12*((RAND()+RAND()+RAND()+RAND()+RAND()+RAND()+RAND()+RAND()+RAND()+RAND()+RAND()+RAND())-6))-1)+F$15)</x:f>
        <x:v>2187233.4561056336</x:v>
      </x:c>
      <x:c r="G396" s="97" t="n">
        <x:f>MAX(0,F396*(1+EXP((LN(1+'Monte Carlo'!$K$10)-0.5*'Monte Carlo'!$K$12^2)+'Monte Carlo'!$K$12*((RAND()+RAND()+RAND()+RAND()+RAND()+RAND()+RAND()+RAND()+RAND()+RAND()+RAND()+RAND())-6))-1)+G$15)</x:f>
        <x:v>2111832.8910712986</x:v>
      </x:c>
      <x:c r="H396" s="97" t="n">
        <x:f>MAX(0,G396*(1+EXP((LN(1+'Monte Carlo'!$K$10)-0.5*'Monte Carlo'!$K$12^2)+'Monte Carlo'!$K$12*((RAND()+RAND()+RAND()+RAND()+RAND()+RAND()+RAND()+RAND()+RAND()+RAND()+RAND()+RAND())-6))-1)+H$15)</x:f>
        <x:v>2243836.180166498</x:v>
      </x:c>
      <x:c r="I396" s="97" t="n">
        <x:f>MAX(0,H396*(1+EXP((LN(1+'Monte Carlo'!$K$10)-0.5*'Monte Carlo'!$K$12^2)+'Monte Carlo'!$K$12*((RAND()+RAND()+RAND()+RAND()+RAND()+RAND()+RAND()+RAND()+RAND()+RAND()+RAND()+RAND())-6))-1)+I$15)</x:f>
        <x:v>1847917.6945138637</x:v>
      </x:c>
      <x:c r="J396" s="97" t="n">
        <x:f>MAX(0,I396*(1+EXP((LN(1+'Monte Carlo'!$K$10)-0.5*'Monte Carlo'!$K$12^2)+'Monte Carlo'!$K$12*((RAND()+RAND()+RAND()+RAND()+RAND()+RAND()+RAND()+RAND()+RAND()+RAND()+RAND()+RAND())-6))-1)+J$15)</x:f>
        <x:v>1878914.7973698801</x:v>
      </x:c>
      <x:c r="K396" s="97" t="n">
        <x:f>MAX(0,J396*(1+EXP((LN(1+'Monte Carlo'!$K$10)-0.5*'Monte Carlo'!$K$12^2)+'Monte Carlo'!$K$12*((RAND()+RAND()+RAND()+RAND()+RAND()+RAND()+RAND()+RAND()+RAND()+RAND()+RAND()+RAND())-6))-1)+K$15)</x:f>
        <x:v>1618008.3072402584</x:v>
      </x:c>
      <x:c r="L396" s="97" t="n">
        <x:f>MAX(0,K396*(1+EXP((LN(1+'Monte Carlo'!$K$10)-0.5*'Monte Carlo'!$K$12^2)+'Monte Carlo'!$K$12*((RAND()+RAND()+RAND()+RAND()+RAND()+RAND()+RAND()+RAND()+RAND()+RAND()+RAND()+RAND())-6))-1)+L$15)</x:f>
        <x:v>1678949.823876356</x:v>
      </x:c>
      <x:c r="M396" s="97" t="n">
        <x:f>MAX(0,L396*(1+EXP((LN(1+'Monte Carlo'!$K$10)-0.5*'Monte Carlo'!$K$12^2)+'Monte Carlo'!$K$12*((RAND()+RAND()+RAND()+RAND()+RAND()+RAND()+RAND()+RAND()+RAND()+RAND()+RAND()+RAND())-6))-1)+M$15)</x:f>
        <x:v>1909728.0566069356</x:v>
      </x:c>
      <x:c r="N396" s="97" t="n">
        <x:f>MAX(0,M396*(1+EXP((LN(1+'Monte Carlo'!$K$10)-0.5*'Monte Carlo'!$K$12^2)+'Monte Carlo'!$K$12*((RAND()+RAND()+RAND()+RAND()+RAND()+RAND()+RAND()+RAND()+RAND()+RAND()+RAND()+RAND())-6))-1)+N$15)</x:f>
        <x:v>1794206.966168156</x:v>
      </x:c>
      <x:c r="O396" s="97" t="n">
        <x:f>MAX(0,N396*(1+EXP((LN(1+'Monte Carlo'!$K$10)-0.5*'Monte Carlo'!$K$12^2)+'Monte Carlo'!$K$12*((RAND()+RAND()+RAND()+RAND()+RAND()+RAND()+RAND()+RAND()+RAND()+RAND()+RAND()+RAND())-6))-1)+O$15)</x:f>
        <x:v>1882738.8575133209</x:v>
      </x:c>
      <x:c r="P396" s="97" t="n">
        <x:f>MAX(0,O396*(1+EXP((LN(1+'Monte Carlo'!$K$10)-0.5*'Monte Carlo'!$K$12^2)+'Monte Carlo'!$K$12*((RAND()+RAND()+RAND()+RAND()+RAND()+RAND()+RAND()+RAND()+RAND()+RAND()+RAND()+RAND())-6))-1)+P$15)</x:f>
        <x:v>1852631.799746904</x:v>
      </x:c>
      <x:c r="Q396" s="97" t="n">
        <x:f>MAX(0,P396*(1+EXP((LN(1+'Monte Carlo'!$K$10)-0.5*'Monte Carlo'!$K$12^2)+'Monte Carlo'!$K$12*((RAND()+RAND()+RAND()+RAND()+RAND()+RAND()+RAND()+RAND()+RAND()+RAND()+RAND()+RAND())-6))-1)+Q$15)</x:f>
        <x:v>1507628.3956249915</x:v>
      </x:c>
      <x:c r="R396" s="97" t="n">
        <x:f>MAX(0,Q396*(1+EXP((LN(1+'Monte Carlo'!$K$10)-0.5*'Monte Carlo'!$K$12^2)+'Monte Carlo'!$K$12*((RAND()+RAND()+RAND()+RAND()+RAND()+RAND()+RAND()+RAND()+RAND()+RAND()+RAND()+RAND())-6))-1)+R$15)</x:f>
        <x:v>1706259.6921008823</x:v>
      </x:c>
      <x:c r="S396" s="97" t="n">
        <x:f>MAX(0,R396*(1+EXP((LN(1+'Monte Carlo'!$K$10)-0.5*'Monte Carlo'!$K$12^2)+'Monte Carlo'!$K$12*((RAND()+RAND()+RAND()+RAND()+RAND()+RAND()+RAND()+RAND()+RAND()+RAND()+RAND()+RAND())-6))-1)+S$15)</x:f>
        <x:v>1560894.9669524117</x:v>
      </x:c>
      <x:c r="T396" s="97" t="n">
        <x:f>MAX(0,S396*(1+EXP((LN(1+'Monte Carlo'!$K$10)-0.5*'Monte Carlo'!$K$12^2)+'Monte Carlo'!$K$12*((RAND()+RAND()+RAND()+RAND()+RAND()+RAND()+RAND()+RAND()+RAND()+RAND()+RAND()+RAND())-6))-1)+T$15)</x:f>
        <x:v>1439329.3498000023</x:v>
      </x:c>
      <x:c r="U396" s="97" t="n">
        <x:f>MAX(0,T396*(1+EXP((LN(1+'Monte Carlo'!$K$10)-0.5*'Monte Carlo'!$K$12^2)+'Monte Carlo'!$K$12*((RAND()+RAND()+RAND()+RAND()+RAND()+RAND()+RAND()+RAND()+RAND()+RAND()+RAND()+RAND())-6))-1)+U$15)</x:f>
        <x:v>1808168.888535623</x:v>
      </x:c>
      <x:c r="V396" s="97" t="n">
        <x:f>MAX(0,U396*(1+EXP((LN(1+'Monte Carlo'!$K$10)-0.5*'Monte Carlo'!$K$12^2)+'Monte Carlo'!$K$12*((RAND()+RAND()+RAND()+RAND()+RAND()+RAND()+RAND()+RAND()+RAND()+RAND()+RAND()+RAND())-6))-1)+V$15)</x:f>
        <x:v>2337645.2032967564</x:v>
      </x:c>
      <x:c r="W396" s="97" t="n">
        <x:f>MAX(0,V396*(1+EXP((LN(1+'Monte Carlo'!$K$10)-0.5*'Monte Carlo'!$K$12^2)+'Monte Carlo'!$K$12*((RAND()+RAND()+RAND()+RAND()+RAND()+RAND()+RAND()+RAND()+RAND()+RAND()+RAND()+RAND())-6))-1)+W$15)</x:f>
        <x:v>2187704.436566434</x:v>
      </x:c>
      <x:c r="X396" s="97" t="n">
        <x:f>MAX(0,W396*(1+EXP((LN(1+'Monte Carlo'!$K$10)-0.5*'Monte Carlo'!$K$12^2)+'Monte Carlo'!$K$12*((RAND()+RAND()+RAND()+RAND()+RAND()+RAND()+RAND()+RAND()+RAND()+RAND()+RAND()+RAND())-6))-1)+X$15)</x:f>
        <x:v>1915100.2163901196</x:v>
      </x:c>
      <x:c r="Y396" s="97" t="n">
        <x:f>MAX(0,X396*(1+EXP((LN(1+'Monte Carlo'!$K$10)-0.5*'Monte Carlo'!$K$12^2)+'Monte Carlo'!$K$12*((RAND()+RAND()+RAND()+RAND()+RAND()+RAND()+RAND()+RAND()+RAND()+RAND()+RAND()+RAND())-6))-1)+Y$15)</x:f>
        <x:v>2410410.3067169813</x:v>
      </x:c>
      <x:c r="Z396" s="97" t="n">
        <x:f>MAX(0,Y396*(1+EXP((LN(1+'Monte Carlo'!$K$10)-0.5*'Monte Carlo'!$K$12^2)+'Monte Carlo'!$K$12*((RAND()+RAND()+RAND()+RAND()+RAND()+RAND()+RAND()+RAND()+RAND()+RAND()+RAND()+RAND())-6))-1)+Z$15)</x:f>
        <x:v>3116994.627865373</x:v>
      </x:c>
      <x:c r="AA396" s="97" t="n">
        <x:f>MAX(0,Z396*(1+EXP((LN(1+'Monte Carlo'!$K$10)-0.5*'Monte Carlo'!$K$12^2)+'Monte Carlo'!$K$12*((RAND()+RAND()+RAND()+RAND()+RAND()+RAND()+RAND()+RAND()+RAND()+RAND()+RAND()+RAND())-6))-1)+AA$15)</x:f>
        <x:v>3107807.8229625286</x:v>
      </x:c>
      <x:c r="AB396" s="97" t="n">
        <x:f>MAX(0,AA396*(1+EXP((LN(1+'Monte Carlo'!$K$10)-0.5*'Monte Carlo'!$K$12^2)+'Monte Carlo'!$K$12*((RAND()+RAND()+RAND()+RAND()+RAND()+RAND()+RAND()+RAND()+RAND()+RAND()+RAND()+RAND())-6))-1)+AB$15)</x:f>
        <x:v>3464653.9380247826</x:v>
      </x:c>
      <x:c r="AC396" s="97" t="n">
        <x:f>MAX(0,AB396*(1+EXP((LN(1+'Monte Carlo'!$K$10)-0.5*'Monte Carlo'!$K$12^2)+'Monte Carlo'!$K$12*((RAND()+RAND()+RAND()+RAND()+RAND()+RAND()+RAND()+RAND()+RAND()+RAND()+RAND()+RAND())-6))-1)+AC$15)</x:f>
        <x:v>4109086.8479523654</x:v>
      </x:c>
      <x:c r="AD396" s="97" t="n">
        <x:f>MAX(0,AC396*(1+EXP((LN(1+'Monte Carlo'!$K$10)-0.5*'Monte Carlo'!$K$12^2)+'Monte Carlo'!$K$12*((RAND()+RAND()+RAND()+RAND()+RAND()+RAND()+RAND()+RAND()+RAND()+RAND()+RAND()+RAND())-6))-1)+AD$15)</x:f>
        <x:v>4185257.900474746</x:v>
      </x:c>
      <x:c r="AE396" s="97" t="n">
        <x:f>MAX(0,AD396*(1+EXP((LN(1+'Monte Carlo'!$K$10)-0.5*'Monte Carlo'!$K$12^2)+'Monte Carlo'!$K$12*((RAND()+RAND()+RAND()+RAND()+RAND()+RAND()+RAND()+RAND()+RAND()+RAND()+RAND()+RAND())-6))-1)+AE$15)</x:f>
        <x:v>4708937.402539211</x:v>
      </x:c>
      <x:c r="AF396" s="97" t="n">
        <x:f>MAX(0,AE396*(1+EXP((LN(1+'Monte Carlo'!$K$10)-0.5*'Monte Carlo'!$K$12^2)+'Monte Carlo'!$K$12*((RAND()+RAND()+RAND()+RAND()+RAND()+RAND()+RAND()+RAND()+RAND()+RAND()+RAND()+RAND())-6))-1)+AF$15)</x:f>
        <x:v>3287452.6833669804</x:v>
      </x:c>
      <x:c r="AG396" s="97">
        <x:f t="shared" si="7"/>
        <x:v>968313.33264658065</x:v>
      </x:c>
    </x:row>
    <x:row r="397">
      <x:c r="A397" s="93">
        <x:v>376</x:v>
      </x:c>
      <x:c r="B397" s="97" t="n">
        <x:f>IF(AND(UPPER('Monte Carlo'!$K$4)="YES",'Monte Carlo'!$K$5&gt;0),'Monte Carlo'!$K$13,Liquidity_30Y!$C$14)</x:f>
        <x:v>1029031.25</x:v>
      </x:c>
      <x:c r="C397" s="97" t="n">
        <x:f>MAX(0,B397*(1+EXP((LN(1+'Monte Carlo'!$K$10)-0.5*'Monte Carlo'!$K$12^2)+'Monte Carlo'!$K$12*((RAND()+RAND()+RAND()+RAND()+RAND()+RAND()+RAND()+RAND()+RAND()+RAND()+RAND()+RAND())-6))-1)+C$15)</x:f>
        <x:v>1128387.5113949296</x:v>
      </x:c>
      <x:c r="D397" s="97" t="n">
        <x:f>MAX(0,C397*(1+EXP((LN(1+'Monte Carlo'!$K$10)-0.5*'Monte Carlo'!$K$12^2)+'Monte Carlo'!$K$12*((RAND()+RAND()+RAND()+RAND()+RAND()+RAND()+RAND()+RAND()+RAND()+RAND()+RAND()+RAND())-6))-1)+D$15)</x:f>
        <x:v>1453258.9154722653</x:v>
      </x:c>
      <x:c r="E397" s="97" t="n">
        <x:f>MAX(0,D397*(1+EXP((LN(1+'Monte Carlo'!$K$10)-0.5*'Monte Carlo'!$K$12^2)+'Monte Carlo'!$K$12*((RAND()+RAND()+RAND()+RAND()+RAND()+RAND()+RAND()+RAND()+RAND()+RAND()+RAND()+RAND())-6))-1)+E$15)</x:f>
        <x:v>1388292.541513896</x:v>
      </x:c>
      <x:c r="F397" s="97" t="n">
        <x:f>MAX(0,E397*(1+EXP((LN(1+'Monte Carlo'!$K$10)-0.5*'Monte Carlo'!$K$12^2)+'Monte Carlo'!$K$12*((RAND()+RAND()+RAND()+RAND()+RAND()+RAND()+RAND()+RAND()+RAND()+RAND()+RAND()+RAND())-6))-1)+F$15)</x:f>
        <x:v>1830658.9503964214</x:v>
      </x:c>
      <x:c r="G397" s="97" t="n">
        <x:f>MAX(0,F397*(1+EXP((LN(1+'Monte Carlo'!$K$10)-0.5*'Monte Carlo'!$K$12^2)+'Monte Carlo'!$K$12*((RAND()+RAND()+RAND()+RAND()+RAND()+RAND()+RAND()+RAND()+RAND()+RAND()+RAND()+RAND())-6))-1)+G$15)</x:f>
        <x:v>2226281.047975975</x:v>
      </x:c>
      <x:c r="H397" s="97" t="n">
        <x:f>MAX(0,G397*(1+EXP((LN(1+'Monte Carlo'!$K$10)-0.5*'Monte Carlo'!$K$12^2)+'Monte Carlo'!$K$12*((RAND()+RAND()+RAND()+RAND()+RAND()+RAND()+RAND()+RAND()+RAND()+RAND()+RAND()+RAND())-6))-1)+H$15)</x:f>
        <x:v>2172138.6868616557</x:v>
      </x:c>
      <x:c r="I397" s="97" t="n">
        <x:f>MAX(0,H397*(1+EXP((LN(1+'Monte Carlo'!$K$10)-0.5*'Monte Carlo'!$K$12^2)+'Monte Carlo'!$K$12*((RAND()+RAND()+RAND()+RAND()+RAND()+RAND()+RAND()+RAND()+RAND()+RAND()+RAND()+RAND())-6))-1)+I$15)</x:f>
        <x:v>2690803.298600272</x:v>
      </x:c>
      <x:c r="J397" s="97" t="n">
        <x:f>MAX(0,I397*(1+EXP((LN(1+'Monte Carlo'!$K$10)-0.5*'Monte Carlo'!$K$12^2)+'Monte Carlo'!$K$12*((RAND()+RAND()+RAND()+RAND()+RAND()+RAND()+RAND()+RAND()+RAND()+RAND()+RAND()+RAND())-6))-1)+J$15)</x:f>
        <x:v>2969302.5588990925</x:v>
      </x:c>
      <x:c r="K397" s="97" t="n">
        <x:f>MAX(0,J397*(1+EXP((LN(1+'Monte Carlo'!$K$10)-0.5*'Monte Carlo'!$K$12^2)+'Monte Carlo'!$K$12*((RAND()+RAND()+RAND()+RAND()+RAND()+RAND()+RAND()+RAND()+RAND()+RAND()+RAND()+RAND())-6))-1)+K$15)</x:f>
        <x:v>2992797.1172421398</x:v>
      </x:c>
      <x:c r="L397" s="97" t="n">
        <x:f>MAX(0,K397*(1+EXP((LN(1+'Monte Carlo'!$K$10)-0.5*'Monte Carlo'!$K$12^2)+'Monte Carlo'!$K$12*((RAND()+RAND()+RAND()+RAND()+RAND()+RAND()+RAND()+RAND()+RAND()+RAND()+RAND()+RAND())-6))-1)+L$15)</x:f>
        <x:v>2364726.3295214465</x:v>
      </x:c>
      <x:c r="M397" s="97" t="n">
        <x:f>MAX(0,L397*(1+EXP((LN(1+'Monte Carlo'!$K$10)-0.5*'Monte Carlo'!$K$12^2)+'Monte Carlo'!$K$12*((RAND()+RAND()+RAND()+RAND()+RAND()+RAND()+RAND()+RAND()+RAND()+RAND()+RAND()+RAND())-6))-1)+M$15)</x:f>
        <x:v>2037654.2920870758</x:v>
      </x:c>
      <x:c r="N397" s="97" t="n">
        <x:f>MAX(0,M397*(1+EXP((LN(1+'Monte Carlo'!$K$10)-0.5*'Monte Carlo'!$K$12^2)+'Monte Carlo'!$K$12*((RAND()+RAND()+RAND()+RAND()+RAND()+RAND()+RAND()+RAND()+RAND()+RAND()+RAND()+RAND())-6))-1)+N$15)</x:f>
        <x:v>2421895.299759168</x:v>
      </x:c>
      <x:c r="O397" s="97" t="n">
        <x:f>MAX(0,N397*(1+EXP((LN(1+'Monte Carlo'!$K$10)-0.5*'Monte Carlo'!$K$12^2)+'Monte Carlo'!$K$12*((RAND()+RAND()+RAND()+RAND()+RAND()+RAND()+RAND()+RAND()+RAND()+RAND()+RAND()+RAND())-6))-1)+O$15)</x:f>
        <x:v>2613691.330614732</x:v>
      </x:c>
      <x:c r="P397" s="97" t="n">
        <x:f>MAX(0,O397*(1+EXP((LN(1+'Monte Carlo'!$K$10)-0.5*'Monte Carlo'!$K$12^2)+'Monte Carlo'!$K$12*((RAND()+RAND()+RAND()+RAND()+RAND()+RAND()+RAND()+RAND()+RAND()+RAND()+RAND()+RAND())-6))-1)+P$15)</x:f>
        <x:v>2437533.3986263378</x:v>
      </x:c>
      <x:c r="Q397" s="97" t="n">
        <x:f>MAX(0,P397*(1+EXP((LN(1+'Monte Carlo'!$K$10)-0.5*'Monte Carlo'!$K$12^2)+'Monte Carlo'!$K$12*((RAND()+RAND()+RAND()+RAND()+RAND()+RAND()+RAND()+RAND()+RAND()+RAND()+RAND()+RAND())-6))-1)+Q$15)</x:f>
        <x:v>2527276.8961295476</x:v>
      </x:c>
      <x:c r="R397" s="97" t="n">
        <x:f>MAX(0,Q397*(1+EXP((LN(1+'Monte Carlo'!$K$10)-0.5*'Monte Carlo'!$K$12^2)+'Monte Carlo'!$K$12*((RAND()+RAND()+RAND()+RAND()+RAND()+RAND()+RAND()+RAND()+RAND()+RAND()+RAND()+RAND())-6))-1)+R$15)</x:f>
        <x:v>3031448.9808875765</x:v>
      </x:c>
      <x:c r="S397" s="97" t="n">
        <x:f>MAX(0,R397*(1+EXP((LN(1+'Monte Carlo'!$K$10)-0.5*'Monte Carlo'!$K$12^2)+'Monte Carlo'!$K$12*((RAND()+RAND()+RAND()+RAND()+RAND()+RAND()+RAND()+RAND()+RAND()+RAND()+RAND()+RAND())-6))-1)+S$15)</x:f>
        <x:v>2898010.7560752886</x:v>
      </x:c>
      <x:c r="T397" s="97" t="n">
        <x:f>MAX(0,S397*(1+EXP((LN(1+'Monte Carlo'!$K$10)-0.5*'Monte Carlo'!$K$12^2)+'Monte Carlo'!$K$12*((RAND()+RAND()+RAND()+RAND()+RAND()+RAND()+RAND()+RAND()+RAND()+RAND()+RAND()+RAND())-6))-1)+T$15)</x:f>
        <x:v>2564818.4535497804</x:v>
      </x:c>
      <x:c r="U397" s="97" t="n">
        <x:f>MAX(0,T397*(1+EXP((LN(1+'Monte Carlo'!$K$10)-0.5*'Monte Carlo'!$K$12^2)+'Monte Carlo'!$K$12*((RAND()+RAND()+RAND()+RAND()+RAND()+RAND()+RAND()+RAND()+RAND()+RAND()+RAND()+RAND())-6))-1)+U$15)</x:f>
        <x:v>2353286.7474806127</x:v>
      </x:c>
      <x:c r="V397" s="97" t="n">
        <x:f>MAX(0,U397*(1+EXP((LN(1+'Monte Carlo'!$K$10)-0.5*'Monte Carlo'!$K$12^2)+'Monte Carlo'!$K$12*((RAND()+RAND()+RAND()+RAND()+RAND()+RAND()+RAND()+RAND()+RAND()+RAND()+RAND()+RAND())-6))-1)+V$15)</x:f>
        <x:v>2035124.1608308277</x:v>
      </x:c>
      <x:c r="W397" s="97" t="n">
        <x:f>MAX(0,V397*(1+EXP((LN(1+'Monte Carlo'!$K$10)-0.5*'Monte Carlo'!$K$12^2)+'Monte Carlo'!$K$12*((RAND()+RAND()+RAND()+RAND()+RAND()+RAND()+RAND()+RAND()+RAND()+RAND()+RAND()+RAND())-6))-1)+W$15)</x:f>
        <x:v>2219610.2726145247</x:v>
      </x:c>
      <x:c r="X397" s="97" t="n">
        <x:f>MAX(0,W397*(1+EXP((LN(1+'Monte Carlo'!$K$10)-0.5*'Monte Carlo'!$K$12^2)+'Monte Carlo'!$K$12*((RAND()+RAND()+RAND()+RAND()+RAND()+RAND()+RAND()+RAND()+RAND()+RAND()+RAND()+RAND())-6))-1)+X$15)</x:f>
        <x:v>2194795.2733912366</x:v>
      </x:c>
      <x:c r="Y397" s="97" t="n">
        <x:f>MAX(0,X397*(1+EXP((LN(1+'Monte Carlo'!$K$10)-0.5*'Monte Carlo'!$K$12^2)+'Monte Carlo'!$K$12*((RAND()+RAND()+RAND()+RAND()+RAND()+RAND()+RAND()+RAND()+RAND()+RAND()+RAND()+RAND())-6))-1)+Y$15)</x:f>
        <x:v>2176874.1769085466</x:v>
      </x:c>
      <x:c r="Z397" s="97" t="n">
        <x:f>MAX(0,Y397*(1+EXP((LN(1+'Monte Carlo'!$K$10)-0.5*'Monte Carlo'!$K$12^2)+'Monte Carlo'!$K$12*((RAND()+RAND()+RAND()+RAND()+RAND()+RAND()+RAND()+RAND()+RAND()+RAND()+RAND()+RAND())-6))-1)+Z$15)</x:f>
        <x:v>1810412.126980119</x:v>
      </x:c>
      <x:c r="AA397" s="97" t="n">
        <x:f>MAX(0,Z397*(1+EXP((LN(1+'Monte Carlo'!$K$10)-0.5*'Monte Carlo'!$K$12^2)+'Monte Carlo'!$K$12*((RAND()+RAND()+RAND()+RAND()+RAND()+RAND()+RAND()+RAND()+RAND()+RAND()+RAND()+RAND())-6))-1)+AA$15)</x:f>
        <x:v>2002484.7596726927</x:v>
      </x:c>
      <x:c r="AB397" s="97" t="n">
        <x:f>MAX(0,AA397*(1+EXP((LN(1+'Monte Carlo'!$K$10)-0.5*'Monte Carlo'!$K$12^2)+'Monte Carlo'!$K$12*((RAND()+RAND()+RAND()+RAND()+RAND()+RAND()+RAND()+RAND()+RAND()+RAND()+RAND()+RAND())-6))-1)+AB$15)</x:f>
        <x:v>1926155.348121454</x:v>
      </x:c>
      <x:c r="AC397" s="97" t="n">
        <x:f>MAX(0,AB397*(1+EXP((LN(1+'Monte Carlo'!$K$10)-0.5*'Monte Carlo'!$K$12^2)+'Monte Carlo'!$K$12*((RAND()+RAND()+RAND()+RAND()+RAND()+RAND()+RAND()+RAND()+RAND()+RAND()+RAND()+RAND())-6))-1)+AC$15)</x:f>
        <x:v>2459769.7172576347</x:v>
      </x:c>
      <x:c r="AD397" s="97" t="n">
        <x:f>MAX(0,AC397*(1+EXP((LN(1+'Monte Carlo'!$K$10)-0.5*'Monte Carlo'!$K$12^2)+'Monte Carlo'!$K$12*((RAND()+RAND()+RAND()+RAND()+RAND()+RAND()+RAND()+RAND()+RAND()+RAND()+RAND()+RAND())-6))-1)+AD$15)</x:f>
        <x:v>2324196.1326558874</x:v>
      </x:c>
      <x:c r="AE397" s="97" t="n">
        <x:f>MAX(0,AD397*(1+EXP((LN(1+'Monte Carlo'!$K$10)-0.5*'Monte Carlo'!$K$12^2)+'Monte Carlo'!$K$12*((RAND()+RAND()+RAND()+RAND()+RAND()+RAND()+RAND()+RAND()+RAND()+RAND()+RAND()+RAND())-6))-1)+AE$15)</x:f>
        <x:v>2497485.1691911225</x:v>
      </x:c>
      <x:c r="AF397" s="97" t="n">
        <x:f>MAX(0,AE397*(1+EXP((LN(1+'Monte Carlo'!$K$10)-0.5*'Monte Carlo'!$K$12^2)+'Monte Carlo'!$K$12*((RAND()+RAND()+RAND()+RAND()+RAND()+RAND()+RAND()+RAND()+RAND()+RAND()+RAND()+RAND())-6))-1)+AF$15)</x:f>
        <x:v>3286115.13701093</x:v>
      </x:c>
      <x:c r="AG397" s="97">
        <x:f t="shared" si="7"/>
        <x:v>1029031.25</x:v>
      </x:c>
    </x:row>
    <x:row r="398">
      <x:c r="A398" s="93">
        <x:v>377</x:v>
      </x:c>
      <x:c r="B398" s="97" t="n">
        <x:f>IF(AND(UPPER('Monte Carlo'!$K$4)="YES",'Monte Carlo'!$K$5&gt;0),'Monte Carlo'!$K$13,Liquidity_30Y!$C$14)</x:f>
        <x:v>1029031.25</x:v>
      </x:c>
      <x:c r="C398" s="97" t="n">
        <x:f>MAX(0,B398*(1+EXP((LN(1+'Monte Carlo'!$K$10)-0.5*'Monte Carlo'!$K$12^2)+'Monte Carlo'!$K$12*((RAND()+RAND()+RAND()+RAND()+RAND()+RAND()+RAND()+RAND()+RAND()+RAND()+RAND()+RAND())-6))-1)+C$15)</x:f>
        <x:v>924768.0044859846</x:v>
      </x:c>
      <x:c r="D398" s="97" t="n">
        <x:f>MAX(0,C398*(1+EXP((LN(1+'Monte Carlo'!$K$10)-0.5*'Monte Carlo'!$K$12^2)+'Monte Carlo'!$K$12*((RAND()+RAND()+RAND()+RAND()+RAND()+RAND()+RAND()+RAND()+RAND()+RAND()+RAND()+RAND())-6))-1)+D$15)</x:f>
        <x:v>1028148.6931666292</x:v>
      </x:c>
      <x:c r="E398" s="97" t="n">
        <x:f>MAX(0,D398*(1+EXP((LN(1+'Monte Carlo'!$K$10)-0.5*'Monte Carlo'!$K$12^2)+'Monte Carlo'!$K$12*((RAND()+RAND()+RAND()+RAND()+RAND()+RAND()+RAND()+RAND()+RAND()+RAND()+RAND()+RAND())-6))-1)+E$15)</x:f>
        <x:v>1144450.1171872674</x:v>
      </x:c>
      <x:c r="F398" s="97" t="n">
        <x:f>MAX(0,E398*(1+EXP((LN(1+'Monte Carlo'!$K$10)-0.5*'Monte Carlo'!$K$12^2)+'Monte Carlo'!$K$12*((RAND()+RAND()+RAND()+RAND()+RAND()+RAND()+RAND()+RAND()+RAND()+RAND()+RAND()+RAND())-6))-1)+F$15)</x:f>
        <x:v>1186274.913100917</x:v>
      </x:c>
      <x:c r="G398" s="97" t="n">
        <x:f>MAX(0,F398*(1+EXP((LN(1+'Monte Carlo'!$K$10)-0.5*'Monte Carlo'!$K$12^2)+'Monte Carlo'!$K$12*((RAND()+RAND()+RAND()+RAND()+RAND()+RAND()+RAND()+RAND()+RAND()+RAND()+RAND()+RAND())-6))-1)+G$15)</x:f>
        <x:v>1353283.1107867898</x:v>
      </x:c>
      <x:c r="H398" s="97" t="n">
        <x:f>MAX(0,G398*(1+EXP((LN(1+'Monte Carlo'!$K$10)-0.5*'Monte Carlo'!$K$12^2)+'Monte Carlo'!$K$12*((RAND()+RAND()+RAND()+RAND()+RAND()+RAND()+RAND()+RAND()+RAND()+RAND()+RAND()+RAND())-6))-1)+H$15)</x:f>
        <x:v>1374041.3670809572</x:v>
      </x:c>
      <x:c r="I398" s="97" t="n">
        <x:f>MAX(0,H398*(1+EXP((LN(1+'Monte Carlo'!$K$10)-0.5*'Monte Carlo'!$K$12^2)+'Monte Carlo'!$K$12*((RAND()+RAND()+RAND()+RAND()+RAND()+RAND()+RAND()+RAND()+RAND()+RAND()+RAND()+RAND())-6))-1)+I$15)</x:f>
        <x:v>1491371.7740582787</x:v>
      </x:c>
      <x:c r="J398" s="97" t="n">
        <x:f>MAX(0,I398*(1+EXP((LN(1+'Monte Carlo'!$K$10)-0.5*'Monte Carlo'!$K$12^2)+'Monte Carlo'!$K$12*((RAND()+RAND()+RAND()+RAND()+RAND()+RAND()+RAND()+RAND()+RAND()+RAND()+RAND()+RAND())-6))-1)+J$15)</x:f>
        <x:v>1604768.9151973636</x:v>
      </x:c>
      <x:c r="K398" s="97" t="n">
        <x:f>MAX(0,J398*(1+EXP((LN(1+'Monte Carlo'!$K$10)-0.5*'Monte Carlo'!$K$12^2)+'Monte Carlo'!$K$12*((RAND()+RAND()+RAND()+RAND()+RAND()+RAND()+RAND()+RAND()+RAND()+RAND()+RAND()+RAND())-6))-1)+K$15)</x:f>
        <x:v>1711026.6955035748</x:v>
      </x:c>
      <x:c r="L398" s="97" t="n">
        <x:f>MAX(0,K398*(1+EXP((LN(1+'Monte Carlo'!$K$10)-0.5*'Monte Carlo'!$K$12^2)+'Monte Carlo'!$K$12*((RAND()+RAND()+RAND()+RAND()+RAND()+RAND()+RAND()+RAND()+RAND()+RAND()+RAND()+RAND())-6))-1)+L$15)</x:f>
        <x:v>1843254.346963174</x:v>
      </x:c>
      <x:c r="M398" s="97" t="n">
        <x:f>MAX(0,L398*(1+EXP((LN(1+'Monte Carlo'!$K$10)-0.5*'Monte Carlo'!$K$12^2)+'Monte Carlo'!$K$12*((RAND()+RAND()+RAND()+RAND()+RAND()+RAND()+RAND()+RAND()+RAND()+RAND()+RAND()+RAND())-6))-1)+M$15)</x:f>
        <x:v>2029622.1051173387</x:v>
      </x:c>
      <x:c r="N398" s="97" t="n">
        <x:f>MAX(0,M398*(1+EXP((LN(1+'Monte Carlo'!$K$10)-0.5*'Monte Carlo'!$K$12^2)+'Monte Carlo'!$K$12*((RAND()+RAND()+RAND()+RAND()+RAND()+RAND()+RAND()+RAND()+RAND()+RAND()+RAND()+RAND())-6))-1)+N$15)</x:f>
        <x:v>1728633.379815241</x:v>
      </x:c>
      <x:c r="O398" s="97" t="n">
        <x:f>MAX(0,N398*(1+EXP((LN(1+'Monte Carlo'!$K$10)-0.5*'Monte Carlo'!$K$12^2)+'Monte Carlo'!$K$12*((RAND()+RAND()+RAND()+RAND()+RAND()+RAND()+RAND()+RAND()+RAND()+RAND()+RAND()+RAND())-6))-1)+O$15)</x:f>
        <x:v>2045881.0981630217</x:v>
      </x:c>
      <x:c r="P398" s="97" t="n">
        <x:f>MAX(0,O398*(1+EXP((LN(1+'Monte Carlo'!$K$10)-0.5*'Monte Carlo'!$K$12^2)+'Monte Carlo'!$K$12*((RAND()+RAND()+RAND()+RAND()+RAND()+RAND()+RAND()+RAND()+RAND()+RAND()+RAND()+RAND())-6))-1)+P$15)</x:f>
        <x:v>1735750.621965349</x:v>
      </x:c>
      <x:c r="Q398" s="97" t="n">
        <x:f>MAX(0,P398*(1+EXP((LN(1+'Monte Carlo'!$K$10)-0.5*'Monte Carlo'!$K$12^2)+'Monte Carlo'!$K$12*((RAND()+RAND()+RAND()+RAND()+RAND()+RAND()+RAND()+RAND()+RAND()+RAND()+RAND()+RAND())-6))-1)+Q$15)</x:f>
        <x:v>2129474.6590923513</x:v>
      </x:c>
      <x:c r="R398" s="97" t="n">
        <x:f>MAX(0,Q398*(1+EXP((LN(1+'Monte Carlo'!$K$10)-0.5*'Monte Carlo'!$K$12^2)+'Monte Carlo'!$K$12*((RAND()+RAND()+RAND()+RAND()+RAND()+RAND()+RAND()+RAND()+RAND()+RAND()+RAND()+RAND())-6))-1)+R$15)</x:f>
        <x:v>2897595.4255976486</x:v>
      </x:c>
      <x:c r="S398" s="97" t="n">
        <x:f>MAX(0,R398*(1+EXP((LN(1+'Monte Carlo'!$K$10)-0.5*'Monte Carlo'!$K$12^2)+'Monte Carlo'!$K$12*((RAND()+RAND()+RAND()+RAND()+RAND()+RAND()+RAND()+RAND()+RAND()+RAND()+RAND()+RAND())-6))-1)+S$15)</x:f>
        <x:v>2757725.3576656063</x:v>
      </x:c>
      <x:c r="T398" s="97" t="n">
        <x:f>MAX(0,S398*(1+EXP((LN(1+'Monte Carlo'!$K$10)-0.5*'Monte Carlo'!$K$12^2)+'Monte Carlo'!$K$12*((RAND()+RAND()+RAND()+RAND()+RAND()+RAND()+RAND()+RAND()+RAND()+RAND()+RAND()+RAND())-6))-1)+T$15)</x:f>
        <x:v>2445578.0560976267</x:v>
      </x:c>
      <x:c r="U398" s="97" t="n">
        <x:f>MAX(0,T398*(1+EXP((LN(1+'Monte Carlo'!$K$10)-0.5*'Monte Carlo'!$K$12^2)+'Monte Carlo'!$K$12*((RAND()+RAND()+RAND()+RAND()+RAND()+RAND()+RAND()+RAND()+RAND()+RAND()+RAND()+RAND())-6))-1)+U$15)</x:f>
        <x:v>2160200.6197892874</x:v>
      </x:c>
      <x:c r="V398" s="97" t="n">
        <x:f>MAX(0,U398*(1+EXP((LN(1+'Monte Carlo'!$K$10)-0.5*'Monte Carlo'!$K$12^2)+'Monte Carlo'!$K$12*((RAND()+RAND()+RAND()+RAND()+RAND()+RAND()+RAND()+RAND()+RAND()+RAND()+RAND()+RAND())-6))-1)+V$15)</x:f>
        <x:v>2277689.674845954</x:v>
      </x:c>
      <x:c r="W398" s="97" t="n">
        <x:f>MAX(0,V398*(1+EXP((LN(1+'Monte Carlo'!$K$10)-0.5*'Monte Carlo'!$K$12^2)+'Monte Carlo'!$K$12*((RAND()+RAND()+RAND()+RAND()+RAND()+RAND()+RAND()+RAND()+RAND()+RAND()+RAND()+RAND())-6))-1)+W$15)</x:f>
        <x:v>2783966.797038597</x:v>
      </x:c>
      <x:c r="X398" s="97" t="n">
        <x:f>MAX(0,W398*(1+EXP((LN(1+'Monte Carlo'!$K$10)-0.5*'Monte Carlo'!$K$12^2)+'Monte Carlo'!$K$12*((RAND()+RAND()+RAND()+RAND()+RAND()+RAND()+RAND()+RAND()+RAND()+RAND()+RAND()+RAND())-6))-1)+X$15)</x:f>
        <x:v>3079695.7547023613</x:v>
      </x:c>
      <x:c r="Y398" s="97" t="n">
        <x:f>MAX(0,X398*(1+EXP((LN(1+'Monte Carlo'!$K$10)-0.5*'Monte Carlo'!$K$12^2)+'Monte Carlo'!$K$12*((RAND()+RAND()+RAND()+RAND()+RAND()+RAND()+RAND()+RAND()+RAND()+RAND()+RAND()+RAND())-6))-1)+Y$15)</x:f>
        <x:v>3138237.468309342</x:v>
      </x:c>
      <x:c r="Z398" s="97" t="n">
        <x:f>MAX(0,Y398*(1+EXP((LN(1+'Monte Carlo'!$K$10)-0.5*'Monte Carlo'!$K$12^2)+'Monte Carlo'!$K$12*((RAND()+RAND()+RAND()+RAND()+RAND()+RAND()+RAND()+RAND()+RAND()+RAND()+RAND()+RAND())-6))-1)+Z$15)</x:f>
        <x:v>2697919.7919560075</x:v>
      </x:c>
      <x:c r="AA398" s="97" t="n">
        <x:f>MAX(0,Z398*(1+EXP((LN(1+'Monte Carlo'!$K$10)-0.5*'Monte Carlo'!$K$12^2)+'Monte Carlo'!$K$12*((RAND()+RAND()+RAND()+RAND()+RAND()+RAND()+RAND()+RAND()+RAND()+RAND()+RAND()+RAND())-6))-1)+AA$15)</x:f>
        <x:v>2332768.662130534</x:v>
      </x:c>
      <x:c r="AB398" s="97" t="n">
        <x:f>MAX(0,AA398*(1+EXP((LN(1+'Monte Carlo'!$K$10)-0.5*'Monte Carlo'!$K$12^2)+'Monte Carlo'!$K$12*((RAND()+RAND()+RAND()+RAND()+RAND()+RAND()+RAND()+RAND()+RAND()+RAND()+RAND()+RAND())-6))-1)+AB$15)</x:f>
        <x:v>2567933.868663936</x:v>
      </x:c>
      <x:c r="AC398" s="97" t="n">
        <x:f>MAX(0,AB398*(1+EXP((LN(1+'Monte Carlo'!$K$10)-0.5*'Monte Carlo'!$K$12^2)+'Monte Carlo'!$K$12*((RAND()+RAND()+RAND()+RAND()+RAND()+RAND()+RAND()+RAND()+RAND()+RAND()+RAND()+RAND())-6))-1)+AC$15)</x:f>
        <x:v>2175730.4806387997</x:v>
      </x:c>
      <x:c r="AD398" s="97" t="n">
        <x:f>MAX(0,AC398*(1+EXP((LN(1+'Monte Carlo'!$K$10)-0.5*'Monte Carlo'!$K$12^2)+'Monte Carlo'!$K$12*((RAND()+RAND()+RAND()+RAND()+RAND()+RAND()+RAND()+RAND()+RAND()+RAND()+RAND()+RAND())-6))-1)+AD$15)</x:f>
        <x:v>2377871.9330580584</x:v>
      </x:c>
      <x:c r="AE398" s="97" t="n">
        <x:f>MAX(0,AD398*(1+EXP((LN(1+'Monte Carlo'!$K$10)-0.5*'Monte Carlo'!$K$12^2)+'Monte Carlo'!$K$12*((RAND()+RAND()+RAND()+RAND()+RAND()+RAND()+RAND()+RAND()+RAND()+RAND()+RAND()+RAND())-6))-1)+AE$15)</x:f>
        <x:v>2725807.5439457665</x:v>
      </x:c>
      <x:c r="AF398" s="97" t="n">
        <x:f>MAX(0,AE398*(1+EXP((LN(1+'Monte Carlo'!$K$10)-0.5*'Monte Carlo'!$K$12^2)+'Monte Carlo'!$K$12*((RAND()+RAND()+RAND()+RAND()+RAND()+RAND()+RAND()+RAND()+RAND()+RAND()+RAND()+RAND())-6))-1)+AF$15)</x:f>
        <x:v>3872916.9352334607</x:v>
      </x:c>
      <x:c r="AG398" s="97">
        <x:f t="shared" si="7"/>
        <x:v>1029031.25</x:v>
      </x:c>
    </x:row>
    <x:row r="399">
      <x:c r="A399" s="93">
        <x:v>378</x:v>
      </x:c>
      <x:c r="B399" s="97" t="n">
        <x:f>IF(AND(UPPER('Monte Carlo'!$K$4)="YES",'Monte Carlo'!$K$5&gt;0),'Monte Carlo'!$K$13,Liquidity_30Y!$C$14)</x:f>
        <x:v>1029031.25</x:v>
      </x:c>
      <x:c r="C399" s="97" t="n">
        <x:f>MAX(0,B399*(1+EXP((LN(1+'Monte Carlo'!$K$10)-0.5*'Monte Carlo'!$K$12^2)+'Monte Carlo'!$K$12*((RAND()+RAND()+RAND()+RAND()+RAND()+RAND()+RAND()+RAND()+RAND()+RAND()+RAND()+RAND())-6))-1)+C$15)</x:f>
        <x:v>1218895.8583982536</x:v>
      </x:c>
      <x:c r="D399" s="97" t="n">
        <x:f>MAX(0,C399*(1+EXP((LN(1+'Monte Carlo'!$K$10)-0.5*'Monte Carlo'!$K$12^2)+'Monte Carlo'!$K$12*((RAND()+RAND()+RAND()+RAND()+RAND()+RAND()+RAND()+RAND()+RAND()+RAND()+RAND()+RAND())-6))-1)+D$15)</x:f>
        <x:v>1110844.1609596298</x:v>
      </x:c>
      <x:c r="E399" s="97" t="n">
        <x:f>MAX(0,D399*(1+EXP((LN(1+'Monte Carlo'!$K$10)-0.5*'Monte Carlo'!$K$12^2)+'Monte Carlo'!$K$12*((RAND()+RAND()+RAND()+RAND()+RAND()+RAND()+RAND()+RAND()+RAND()+RAND()+RAND()+RAND())-6))-1)+E$15)</x:f>
        <x:v>1110381.0632834495</x:v>
      </x:c>
      <x:c r="F399" s="97" t="n">
        <x:f>MAX(0,E399*(1+EXP((LN(1+'Monte Carlo'!$K$10)-0.5*'Monte Carlo'!$K$12^2)+'Monte Carlo'!$K$12*((RAND()+RAND()+RAND()+RAND()+RAND()+RAND()+RAND()+RAND()+RAND()+RAND()+RAND()+RAND())-6))-1)+F$15)</x:f>
        <x:v>1163265.1803800939</x:v>
      </x:c>
      <x:c r="G399" s="97" t="n">
        <x:f>MAX(0,F399*(1+EXP((LN(1+'Monte Carlo'!$K$10)-0.5*'Monte Carlo'!$K$12^2)+'Monte Carlo'!$K$12*((RAND()+RAND()+RAND()+RAND()+RAND()+RAND()+RAND()+RAND()+RAND()+RAND()+RAND()+RAND())-6))-1)+G$15)</x:f>
        <x:v>1089966.0353283116</x:v>
      </x:c>
      <x:c r="H399" s="97" t="n">
        <x:f>MAX(0,G399*(1+EXP((LN(1+'Monte Carlo'!$K$10)-0.5*'Monte Carlo'!$K$12^2)+'Monte Carlo'!$K$12*((RAND()+RAND()+RAND()+RAND()+RAND()+RAND()+RAND()+RAND()+RAND()+RAND()+RAND()+RAND())-6))-1)+H$15)</x:f>
        <x:v>940857.7412024769</x:v>
      </x:c>
      <x:c r="I399" s="97" t="n">
        <x:f>MAX(0,H399*(1+EXP((LN(1+'Monte Carlo'!$K$10)-0.5*'Monte Carlo'!$K$12^2)+'Monte Carlo'!$K$12*((RAND()+RAND()+RAND()+RAND()+RAND()+RAND()+RAND()+RAND()+RAND()+RAND()+RAND()+RAND())-6))-1)+I$15)</x:f>
        <x:v>968466.6282508024</x:v>
      </x:c>
      <x:c r="J399" s="97" t="n">
        <x:f>MAX(0,I399*(1+EXP((LN(1+'Monte Carlo'!$K$10)-0.5*'Monte Carlo'!$K$12^2)+'Monte Carlo'!$K$12*((RAND()+RAND()+RAND()+RAND()+RAND()+RAND()+RAND()+RAND()+RAND()+RAND()+RAND()+RAND())-6))-1)+J$15)</x:f>
        <x:v>1197024.1168984375</x:v>
      </x:c>
      <x:c r="K399" s="97" t="n">
        <x:f>MAX(0,J399*(1+EXP((LN(1+'Monte Carlo'!$K$10)-0.5*'Monte Carlo'!$K$12^2)+'Monte Carlo'!$K$12*((RAND()+RAND()+RAND()+RAND()+RAND()+RAND()+RAND()+RAND()+RAND()+RAND()+RAND()+RAND())-6))-1)+K$15)</x:f>
        <x:v>1687025.5992111766</x:v>
      </x:c>
      <x:c r="L399" s="97" t="n">
        <x:f>MAX(0,K399*(1+EXP((LN(1+'Monte Carlo'!$K$10)-0.5*'Monte Carlo'!$K$12^2)+'Monte Carlo'!$K$12*((RAND()+RAND()+RAND()+RAND()+RAND()+RAND()+RAND()+RAND()+RAND()+RAND()+RAND()+RAND())-6))-1)+L$15)</x:f>
        <x:v>2107868.6066006282</x:v>
      </x:c>
      <x:c r="M399" s="97" t="n">
        <x:f>MAX(0,L399*(1+EXP((LN(1+'Monte Carlo'!$K$10)-0.5*'Monte Carlo'!$K$12^2)+'Monte Carlo'!$K$12*((RAND()+RAND()+RAND()+RAND()+RAND()+RAND()+RAND()+RAND()+RAND()+RAND()+RAND()+RAND())-6))-1)+M$15)</x:f>
        <x:v>2284874.8937008516</x:v>
      </x:c>
      <x:c r="N399" s="97" t="n">
        <x:f>MAX(0,M399*(1+EXP((LN(1+'Monte Carlo'!$K$10)-0.5*'Monte Carlo'!$K$12^2)+'Monte Carlo'!$K$12*((RAND()+RAND()+RAND()+RAND()+RAND()+RAND()+RAND()+RAND()+RAND()+RAND()+RAND()+RAND())-6))-1)+N$15)</x:f>
        <x:v>2144852.9652173496</x:v>
      </x:c>
      <x:c r="O399" s="97" t="n">
        <x:f>MAX(0,N399*(1+EXP((LN(1+'Monte Carlo'!$K$10)-0.5*'Monte Carlo'!$K$12^2)+'Monte Carlo'!$K$12*((RAND()+RAND()+RAND()+RAND()+RAND()+RAND()+RAND()+RAND()+RAND()+RAND()+RAND()+RAND())-6))-1)+O$15)</x:f>
        <x:v>2148374.007311207</x:v>
      </x:c>
      <x:c r="P399" s="97" t="n">
        <x:f>MAX(0,O399*(1+EXP((LN(1+'Monte Carlo'!$K$10)-0.5*'Monte Carlo'!$K$12^2)+'Monte Carlo'!$K$12*((RAND()+RAND()+RAND()+RAND()+RAND()+RAND()+RAND()+RAND()+RAND()+RAND()+RAND()+RAND())-6))-1)+P$15)</x:f>
        <x:v>2396979.049827702</x:v>
      </x:c>
      <x:c r="Q399" s="97" t="n">
        <x:f>MAX(0,P399*(1+EXP((LN(1+'Monte Carlo'!$K$10)-0.5*'Monte Carlo'!$K$12^2)+'Monte Carlo'!$K$12*((RAND()+RAND()+RAND()+RAND()+RAND()+RAND()+RAND()+RAND()+RAND()+RAND()+RAND()+RAND())-6))-1)+Q$15)</x:f>
        <x:v>2957063.952242313</x:v>
      </x:c>
      <x:c r="R399" s="97" t="n">
        <x:f>MAX(0,Q399*(1+EXP((LN(1+'Monte Carlo'!$K$10)-0.5*'Monte Carlo'!$K$12^2)+'Monte Carlo'!$K$12*((RAND()+RAND()+RAND()+RAND()+RAND()+RAND()+RAND()+RAND()+RAND()+RAND()+RAND()+RAND())-6))-1)+R$15)</x:f>
        <x:v>2965621.5039984616</x:v>
      </x:c>
      <x:c r="S399" s="97" t="n">
        <x:f>MAX(0,R399*(1+EXP((LN(1+'Monte Carlo'!$K$10)-0.5*'Monte Carlo'!$K$12^2)+'Monte Carlo'!$K$12*((RAND()+RAND()+RAND()+RAND()+RAND()+RAND()+RAND()+RAND()+RAND()+RAND()+RAND()+RAND())-6))-1)+S$15)</x:f>
        <x:v>4019798.6827903083</x:v>
      </x:c>
      <x:c r="T399" s="97" t="n">
        <x:f>MAX(0,S399*(1+EXP((LN(1+'Monte Carlo'!$K$10)-0.5*'Monte Carlo'!$K$12^2)+'Monte Carlo'!$K$12*((RAND()+RAND()+RAND()+RAND()+RAND()+RAND()+RAND()+RAND()+RAND()+RAND()+RAND()+RAND())-6))-1)+T$15)</x:f>
        <x:v>4311172.392688507</x:v>
      </x:c>
      <x:c r="U399" s="97" t="n">
        <x:f>MAX(0,T399*(1+EXP((LN(1+'Monte Carlo'!$K$10)-0.5*'Monte Carlo'!$K$12^2)+'Monte Carlo'!$K$12*((RAND()+RAND()+RAND()+RAND()+RAND()+RAND()+RAND()+RAND()+RAND()+RAND()+RAND()+RAND())-6))-1)+U$15)</x:f>
        <x:v>5766337.933297751</x:v>
      </x:c>
      <x:c r="V399" s="97" t="n">
        <x:f>MAX(0,U399*(1+EXP((LN(1+'Monte Carlo'!$K$10)-0.5*'Monte Carlo'!$K$12^2)+'Monte Carlo'!$K$12*((RAND()+RAND()+RAND()+RAND()+RAND()+RAND()+RAND()+RAND()+RAND()+RAND()+RAND()+RAND())-6))-1)+V$15)</x:f>
        <x:v>8055048.214028506</x:v>
      </x:c>
      <x:c r="W399" s="97" t="n">
        <x:f>MAX(0,V399*(1+EXP((LN(1+'Monte Carlo'!$K$10)-0.5*'Monte Carlo'!$K$12^2)+'Monte Carlo'!$K$12*((RAND()+RAND()+RAND()+RAND()+RAND()+RAND()+RAND()+RAND()+RAND()+RAND()+RAND()+RAND())-6))-1)+W$15)</x:f>
        <x:v>10158561.083951415</x:v>
      </x:c>
      <x:c r="X399" s="97" t="n">
        <x:f>MAX(0,W399*(1+EXP((LN(1+'Monte Carlo'!$K$10)-0.5*'Monte Carlo'!$K$12^2)+'Monte Carlo'!$K$12*((RAND()+RAND()+RAND()+RAND()+RAND()+RAND()+RAND()+RAND()+RAND()+RAND()+RAND()+RAND())-6))-1)+X$15)</x:f>
        <x:v>11213151.829032702</x:v>
      </x:c>
      <x:c r="Y399" s="97" t="n">
        <x:f>MAX(0,X399*(1+EXP((LN(1+'Monte Carlo'!$K$10)-0.5*'Monte Carlo'!$K$12^2)+'Monte Carlo'!$K$12*((RAND()+RAND()+RAND()+RAND()+RAND()+RAND()+RAND()+RAND()+RAND()+RAND()+RAND()+RAND())-6))-1)+Y$15)</x:f>
        <x:v>11152380.220571075</x:v>
      </x:c>
      <x:c r="Z399" s="97" t="n">
        <x:f>MAX(0,Y399*(1+EXP((LN(1+'Monte Carlo'!$K$10)-0.5*'Monte Carlo'!$K$12^2)+'Monte Carlo'!$K$12*((RAND()+RAND()+RAND()+RAND()+RAND()+RAND()+RAND()+RAND()+RAND()+RAND()+RAND()+RAND())-6))-1)+Z$15)</x:f>
        <x:v>11350519.190056099</x:v>
      </x:c>
      <x:c r="AA399" s="97" t="n">
        <x:f>MAX(0,Z399*(1+EXP((LN(1+'Monte Carlo'!$K$10)-0.5*'Monte Carlo'!$K$12^2)+'Monte Carlo'!$K$12*((RAND()+RAND()+RAND()+RAND()+RAND()+RAND()+RAND()+RAND()+RAND()+RAND()+RAND()+RAND())-6))-1)+AA$15)</x:f>
        <x:v>10738436.209181666</x:v>
      </x:c>
      <x:c r="AB399" s="97" t="n">
        <x:f>MAX(0,AA399*(1+EXP((LN(1+'Monte Carlo'!$K$10)-0.5*'Monte Carlo'!$K$12^2)+'Monte Carlo'!$K$12*((RAND()+RAND()+RAND()+RAND()+RAND()+RAND()+RAND()+RAND()+RAND()+RAND()+RAND()+RAND())-6))-1)+AB$15)</x:f>
        <x:v>9746329.888142597</x:v>
      </x:c>
      <x:c r="AC399" s="97" t="n">
        <x:f>MAX(0,AB399*(1+EXP((LN(1+'Monte Carlo'!$K$10)-0.5*'Monte Carlo'!$K$12^2)+'Monte Carlo'!$K$12*((RAND()+RAND()+RAND()+RAND()+RAND()+RAND()+RAND()+RAND()+RAND()+RAND()+RAND()+RAND())-6))-1)+AC$15)</x:f>
        <x:v>11865036.116946159</x:v>
      </x:c>
      <x:c r="AD399" s="97" t="n">
        <x:f>MAX(0,AC399*(1+EXP((LN(1+'Monte Carlo'!$K$10)-0.5*'Monte Carlo'!$K$12^2)+'Monte Carlo'!$K$12*((RAND()+RAND()+RAND()+RAND()+RAND()+RAND()+RAND()+RAND()+RAND()+RAND()+RAND()+RAND())-6))-1)+AD$15)</x:f>
        <x:v>13437502.786067123</x:v>
      </x:c>
      <x:c r="AE399" s="97" t="n">
        <x:f>MAX(0,AD399*(1+EXP((LN(1+'Monte Carlo'!$K$10)-0.5*'Monte Carlo'!$K$12^2)+'Monte Carlo'!$K$12*((RAND()+RAND()+RAND()+RAND()+RAND()+RAND()+RAND()+RAND()+RAND()+RAND()+RAND()+RAND())-6))-1)+AE$15)</x:f>
        <x:v>12777695.16052109</x:v>
      </x:c>
      <x:c r="AF399" s="97" t="n">
        <x:f>MAX(0,AE399*(1+EXP((LN(1+'Monte Carlo'!$K$10)-0.5*'Monte Carlo'!$K$12^2)+'Monte Carlo'!$K$12*((RAND()+RAND()+RAND()+RAND()+RAND()+RAND()+RAND()+RAND()+RAND()+RAND()+RAND()+RAND())-6))-1)+AF$15)</x:f>
        <x:v>12934930.87568746</x:v>
      </x:c>
      <x:c r="AG399" s="97">
        <x:f t="shared" si="7"/>
        <x:v>779893.48985423299</x:v>
      </x:c>
    </x:row>
    <x:row r="400">
      <x:c r="A400" s="93">
        <x:v>379</x:v>
      </x:c>
      <x:c r="B400" s="97" t="n">
        <x:f>IF(AND(UPPER('Monte Carlo'!$K$4)="YES",'Monte Carlo'!$K$5&gt;0),'Monte Carlo'!$K$13,Liquidity_30Y!$C$14)</x:f>
        <x:v>1029031.25</x:v>
      </x:c>
      <x:c r="C400" s="97" t="n">
        <x:f>MAX(0,B400*(1+EXP((LN(1+'Monte Carlo'!$K$10)-0.5*'Monte Carlo'!$K$12^2)+'Monte Carlo'!$K$12*((RAND()+RAND()+RAND()+RAND()+RAND()+RAND()+RAND()+RAND()+RAND()+RAND()+RAND()+RAND())-6))-1)+C$15)</x:f>
        <x:v>1292466.7758124461</x:v>
      </x:c>
      <x:c r="D400" s="97" t="n">
        <x:f>MAX(0,C400*(1+EXP((LN(1+'Monte Carlo'!$K$10)-0.5*'Monte Carlo'!$K$12^2)+'Monte Carlo'!$K$12*((RAND()+RAND()+RAND()+RAND()+RAND()+RAND()+RAND()+RAND()+RAND()+RAND()+RAND()+RAND())-6))-1)+D$15)</x:f>
        <x:v>1377137.3429490835</x:v>
      </x:c>
      <x:c r="E400" s="97" t="n">
        <x:f>MAX(0,D400*(1+EXP((LN(1+'Monte Carlo'!$K$10)-0.5*'Monte Carlo'!$K$12^2)+'Monte Carlo'!$K$12*((RAND()+RAND()+RAND()+RAND()+RAND()+RAND()+RAND()+RAND()+RAND()+RAND()+RAND()+RAND())-6))-1)+E$15)</x:f>
        <x:v>1668424.3012464182</x:v>
      </x:c>
      <x:c r="F400" s="97" t="n">
        <x:f>MAX(0,E400*(1+EXP((LN(1+'Monte Carlo'!$K$10)-0.5*'Monte Carlo'!$K$12^2)+'Monte Carlo'!$K$12*((RAND()+RAND()+RAND()+RAND()+RAND()+RAND()+RAND()+RAND()+RAND()+RAND()+RAND()+RAND())-6))-1)+F$15)</x:f>
        <x:v>1383065.8567265284</x:v>
      </x:c>
      <x:c r="G400" s="97" t="n">
        <x:f>MAX(0,F400*(1+EXP((LN(1+'Monte Carlo'!$K$10)-0.5*'Monte Carlo'!$K$12^2)+'Monte Carlo'!$K$12*((RAND()+RAND()+RAND()+RAND()+RAND()+RAND()+RAND()+RAND()+RAND()+RAND()+RAND()+RAND())-6))-1)+G$15)</x:f>
        <x:v>1180508.8165183845</x:v>
      </x:c>
      <x:c r="H400" s="97" t="n">
        <x:f>MAX(0,G400*(1+EXP((LN(1+'Monte Carlo'!$K$10)-0.5*'Monte Carlo'!$K$12^2)+'Monte Carlo'!$K$12*((RAND()+RAND()+RAND()+RAND()+RAND()+RAND()+RAND()+RAND()+RAND()+RAND()+RAND()+RAND())-6))-1)+H$15)</x:f>
        <x:v>1625512.0204556158</x:v>
      </x:c>
      <x:c r="I400" s="97" t="n">
        <x:f>MAX(0,H400*(1+EXP((LN(1+'Monte Carlo'!$K$10)-0.5*'Monte Carlo'!$K$12^2)+'Monte Carlo'!$K$12*((RAND()+RAND()+RAND()+RAND()+RAND()+RAND()+RAND()+RAND()+RAND()+RAND()+RAND()+RAND())-6))-1)+I$15)</x:f>
        <x:v>1845010.5936621686</x:v>
      </x:c>
      <x:c r="J400" s="97" t="n">
        <x:f>MAX(0,I400*(1+EXP((LN(1+'Monte Carlo'!$K$10)-0.5*'Monte Carlo'!$K$12^2)+'Monte Carlo'!$K$12*((RAND()+RAND()+RAND()+RAND()+RAND()+RAND()+RAND()+RAND()+RAND()+RAND()+RAND()+RAND())-6))-1)+J$15)</x:f>
        <x:v>2317319.106026104</x:v>
      </x:c>
      <x:c r="K400" s="97" t="n">
        <x:f>MAX(0,J400*(1+EXP((LN(1+'Monte Carlo'!$K$10)-0.5*'Monte Carlo'!$K$12^2)+'Monte Carlo'!$K$12*((RAND()+RAND()+RAND()+RAND()+RAND()+RAND()+RAND()+RAND()+RAND()+RAND()+RAND()+RAND())-6))-1)+K$15)</x:f>
        <x:v>2589862.072964632</x:v>
      </x:c>
      <x:c r="L400" s="97" t="n">
        <x:f>MAX(0,K400*(1+EXP((LN(1+'Monte Carlo'!$K$10)-0.5*'Monte Carlo'!$K$12^2)+'Monte Carlo'!$K$12*((RAND()+RAND()+RAND()+RAND()+RAND()+RAND()+RAND()+RAND()+RAND()+RAND()+RAND()+RAND())-6))-1)+L$15)</x:f>
        <x:v>2436353.8166053845</x:v>
      </x:c>
      <x:c r="M400" s="97" t="n">
        <x:f>MAX(0,L400*(1+EXP((LN(1+'Monte Carlo'!$K$10)-0.5*'Monte Carlo'!$K$12^2)+'Monte Carlo'!$K$12*((RAND()+RAND()+RAND()+RAND()+RAND()+RAND()+RAND()+RAND()+RAND()+RAND()+RAND()+RAND())-6))-1)+M$15)</x:f>
        <x:v>3210551.5543241184</x:v>
      </x:c>
      <x:c r="N400" s="97" t="n">
        <x:f>MAX(0,M400*(1+EXP((LN(1+'Monte Carlo'!$K$10)-0.5*'Monte Carlo'!$K$12^2)+'Monte Carlo'!$K$12*((RAND()+RAND()+RAND()+RAND()+RAND()+RAND()+RAND()+RAND()+RAND()+RAND()+RAND()+RAND())-6))-1)+N$15)</x:f>
        <x:v>3155645.3640617747</x:v>
      </x:c>
      <x:c r="O400" s="97" t="n">
        <x:f>MAX(0,N400*(1+EXP((LN(1+'Monte Carlo'!$K$10)-0.5*'Monte Carlo'!$K$12^2)+'Monte Carlo'!$K$12*((RAND()+RAND()+RAND()+RAND()+RAND()+RAND()+RAND()+RAND()+RAND()+RAND()+RAND()+RAND())-6))-1)+O$15)</x:f>
        <x:v>3481010.667523183</x:v>
      </x:c>
      <x:c r="P400" s="97" t="n">
        <x:f>MAX(0,O400*(1+EXP((LN(1+'Monte Carlo'!$K$10)-0.5*'Monte Carlo'!$K$12^2)+'Monte Carlo'!$K$12*((RAND()+RAND()+RAND()+RAND()+RAND()+RAND()+RAND()+RAND()+RAND()+RAND()+RAND()+RAND())-6))-1)+P$15)</x:f>
        <x:v>4054867.4814253952</x:v>
      </x:c>
      <x:c r="Q400" s="97" t="n">
        <x:f>MAX(0,P400*(1+EXP((LN(1+'Monte Carlo'!$K$10)-0.5*'Monte Carlo'!$K$12^2)+'Monte Carlo'!$K$12*((RAND()+RAND()+RAND()+RAND()+RAND()+RAND()+RAND()+RAND()+RAND()+RAND()+RAND()+RAND())-6))-1)+Q$15)</x:f>
        <x:v>4800153.170754711</x:v>
      </x:c>
      <x:c r="R400" s="97" t="n">
        <x:f>MAX(0,Q400*(1+EXP((LN(1+'Monte Carlo'!$K$10)-0.5*'Monte Carlo'!$K$12^2)+'Monte Carlo'!$K$12*((RAND()+RAND()+RAND()+RAND()+RAND()+RAND()+RAND()+RAND()+RAND()+RAND()+RAND()+RAND())-6))-1)+R$15)</x:f>
        <x:v>4684013.152587817</x:v>
      </x:c>
      <x:c r="S400" s="97" t="n">
        <x:f>MAX(0,R400*(1+EXP((LN(1+'Monte Carlo'!$K$10)-0.5*'Monte Carlo'!$K$12^2)+'Monte Carlo'!$K$12*((RAND()+RAND()+RAND()+RAND()+RAND()+RAND()+RAND()+RAND()+RAND()+RAND()+RAND()+RAND())-6))-1)+S$15)</x:f>
        <x:v>4611348.268477989</x:v>
      </x:c>
      <x:c r="T400" s="97" t="n">
        <x:f>MAX(0,S400*(1+EXP((LN(1+'Monte Carlo'!$K$10)-0.5*'Monte Carlo'!$K$12^2)+'Monte Carlo'!$K$12*((RAND()+RAND()+RAND()+RAND()+RAND()+RAND()+RAND()+RAND()+RAND()+RAND()+RAND()+RAND())-6))-1)+T$15)</x:f>
        <x:v>5143238.306381885</x:v>
      </x:c>
      <x:c r="U400" s="97" t="n">
        <x:f>MAX(0,T400*(1+EXP((LN(1+'Monte Carlo'!$K$10)-0.5*'Monte Carlo'!$K$12^2)+'Monte Carlo'!$K$12*((RAND()+RAND()+RAND()+RAND()+RAND()+RAND()+RAND()+RAND()+RAND()+RAND()+RAND()+RAND())-6))-1)+U$15)</x:f>
        <x:v>5498196.159104552</x:v>
      </x:c>
      <x:c r="V400" s="97" t="n">
        <x:f>MAX(0,U400*(1+EXP((LN(1+'Monte Carlo'!$K$10)-0.5*'Monte Carlo'!$K$12^2)+'Monte Carlo'!$K$12*((RAND()+RAND()+RAND()+RAND()+RAND()+RAND()+RAND()+RAND()+RAND()+RAND()+RAND()+RAND())-6))-1)+V$15)</x:f>
        <x:v>5479571.289372587</x:v>
      </x:c>
      <x:c r="W400" s="97" t="n">
        <x:f>MAX(0,V400*(1+EXP((LN(1+'Monte Carlo'!$K$10)-0.5*'Monte Carlo'!$K$12^2)+'Monte Carlo'!$K$12*((RAND()+RAND()+RAND()+RAND()+RAND()+RAND()+RAND()+RAND()+RAND()+RAND()+RAND()+RAND())-6))-1)+W$15)</x:f>
        <x:v>6592801.017538558</x:v>
      </x:c>
      <x:c r="X400" s="97" t="n">
        <x:f>MAX(0,W400*(1+EXP((LN(1+'Monte Carlo'!$K$10)-0.5*'Monte Carlo'!$K$12^2)+'Monte Carlo'!$K$12*((RAND()+RAND()+RAND()+RAND()+RAND()+RAND()+RAND()+RAND()+RAND()+RAND()+RAND()+RAND())-6))-1)+X$15)</x:f>
        <x:v>6649330.5656044455</x:v>
      </x:c>
      <x:c r="Y400" s="97" t="n">
        <x:f>MAX(0,X400*(1+EXP((LN(1+'Monte Carlo'!$K$10)-0.5*'Monte Carlo'!$K$12^2)+'Monte Carlo'!$K$12*((RAND()+RAND()+RAND()+RAND()+RAND()+RAND()+RAND()+RAND()+RAND()+RAND()+RAND()+RAND())-6))-1)+Y$15)</x:f>
        <x:v>6809491.040174759</x:v>
      </x:c>
      <x:c r="Z400" s="97" t="n">
        <x:f>MAX(0,Y400*(1+EXP((LN(1+'Monte Carlo'!$K$10)-0.5*'Monte Carlo'!$K$12^2)+'Monte Carlo'!$K$12*((RAND()+RAND()+RAND()+RAND()+RAND()+RAND()+RAND()+RAND()+RAND()+RAND()+RAND()+RAND())-6))-1)+Z$15)</x:f>
        <x:v>7184587.616894963</x:v>
      </x:c>
      <x:c r="AA400" s="97" t="n">
        <x:f>MAX(0,Z400*(1+EXP((LN(1+'Monte Carlo'!$K$10)-0.5*'Monte Carlo'!$K$12^2)+'Monte Carlo'!$K$12*((RAND()+RAND()+RAND()+RAND()+RAND()+RAND()+RAND()+RAND()+RAND()+RAND()+RAND()+RAND())-6))-1)+AA$15)</x:f>
        <x:v>6814932.225415687</x:v>
      </x:c>
      <x:c r="AB400" s="97" t="n">
        <x:f>MAX(0,AA400*(1+EXP((LN(1+'Monte Carlo'!$K$10)-0.5*'Monte Carlo'!$K$12^2)+'Monte Carlo'!$K$12*((RAND()+RAND()+RAND()+RAND()+RAND()+RAND()+RAND()+RAND()+RAND()+RAND()+RAND()+RAND())-6))-1)+AB$15)</x:f>
        <x:v>6590381.198558691</x:v>
      </x:c>
      <x:c r="AC400" s="97" t="n">
        <x:f>MAX(0,AB400*(1+EXP((LN(1+'Monte Carlo'!$K$10)-0.5*'Monte Carlo'!$K$12^2)+'Monte Carlo'!$K$12*((RAND()+RAND()+RAND()+RAND()+RAND()+RAND()+RAND()+RAND()+RAND()+RAND()+RAND()+RAND())-6))-1)+AC$15)</x:f>
        <x:v>5387755.436824166</x:v>
      </x:c>
      <x:c r="AD400" s="97" t="n">
        <x:f>MAX(0,AC400*(1+EXP((LN(1+'Monte Carlo'!$K$10)-0.5*'Monte Carlo'!$K$12^2)+'Monte Carlo'!$K$12*((RAND()+RAND()+RAND()+RAND()+RAND()+RAND()+RAND()+RAND()+RAND()+RAND()+RAND()+RAND())-6))-1)+AD$15)</x:f>
        <x:v>5432635.797837602</x:v>
      </x:c>
      <x:c r="AE400" s="97" t="n">
        <x:f>MAX(0,AD400*(1+EXP((LN(1+'Monte Carlo'!$K$10)-0.5*'Monte Carlo'!$K$12^2)+'Monte Carlo'!$K$12*((RAND()+RAND()+RAND()+RAND()+RAND()+RAND()+RAND()+RAND()+RAND()+RAND()+RAND()+RAND())-6))-1)+AE$15)</x:f>
        <x:v>4415861.115869104</x:v>
      </x:c>
      <x:c r="AF400" s="97" t="n">
        <x:f>MAX(0,AE400*(1+EXP((LN(1+'Monte Carlo'!$K$10)-0.5*'Monte Carlo'!$K$12^2)+'Monte Carlo'!$K$12*((RAND()+RAND()+RAND()+RAND()+RAND()+RAND()+RAND()+RAND()+RAND()+RAND()+RAND()+RAND())-6))-1)+AF$15)</x:f>
        <x:v>4331959.13159299</x:v>
      </x:c>
      <x:c r="AG400" s="97">
        <x:f t="shared" si="7"/>
        <x:v>942875.87106387119</x:v>
      </x:c>
    </x:row>
    <x:row r="401">
      <x:c r="A401" s="93">
        <x:v>380</x:v>
      </x:c>
      <x:c r="B401" s="97" t="n">
        <x:f>IF(AND(UPPER('Monte Carlo'!$K$4)="YES",'Monte Carlo'!$K$5&gt;0),'Monte Carlo'!$K$13,Liquidity_30Y!$C$14)</x:f>
        <x:v>1029031.25</x:v>
      </x:c>
      <x:c r="C401" s="97" t="n">
        <x:f>MAX(0,B401*(1+EXP((LN(1+'Monte Carlo'!$K$10)-0.5*'Monte Carlo'!$K$12^2)+'Monte Carlo'!$K$12*((RAND()+RAND()+RAND()+RAND()+RAND()+RAND()+RAND()+RAND()+RAND()+RAND()+RAND()+RAND())-6))-1)+C$15)</x:f>
        <x:v>905329.4771863106</x:v>
      </x:c>
      <x:c r="D401" s="97" t="n">
        <x:f>MAX(0,C401*(1+EXP((LN(1+'Monte Carlo'!$K$10)-0.5*'Monte Carlo'!$K$12^2)+'Monte Carlo'!$K$12*((RAND()+RAND()+RAND()+RAND()+RAND()+RAND()+RAND()+RAND()+RAND()+RAND()+RAND()+RAND())-6))-1)+D$15)</x:f>
        <x:v>1038137.3698337341</x:v>
      </x:c>
      <x:c r="E401" s="97" t="n">
        <x:f>MAX(0,D401*(1+EXP((LN(1+'Monte Carlo'!$K$10)-0.5*'Monte Carlo'!$K$12^2)+'Monte Carlo'!$K$12*((RAND()+RAND()+RAND()+RAND()+RAND()+RAND()+RAND()+RAND()+RAND()+RAND()+RAND()+RAND())-6))-1)+E$15)</x:f>
        <x:v>1054242.449063121</x:v>
      </x:c>
      <x:c r="F401" s="97" t="n">
        <x:f>MAX(0,E401*(1+EXP((LN(1+'Monte Carlo'!$K$10)-0.5*'Monte Carlo'!$K$12^2)+'Monte Carlo'!$K$12*((RAND()+RAND()+RAND()+RAND()+RAND()+RAND()+RAND()+RAND()+RAND()+RAND()+RAND()+RAND())-6))-1)+F$15)</x:f>
        <x:v>1515781.5733395193</x:v>
      </x:c>
      <x:c r="G401" s="97" t="n">
        <x:f>MAX(0,F401*(1+EXP((LN(1+'Monte Carlo'!$K$10)-0.5*'Monte Carlo'!$K$12^2)+'Monte Carlo'!$K$12*((RAND()+RAND()+RAND()+RAND()+RAND()+RAND()+RAND()+RAND()+RAND()+RAND()+RAND()+RAND())-6))-1)+G$15)</x:f>
        <x:v>1562699.623868934</x:v>
      </x:c>
      <x:c r="H401" s="97" t="n">
        <x:f>MAX(0,G401*(1+EXP((LN(1+'Monte Carlo'!$K$10)-0.5*'Monte Carlo'!$K$12^2)+'Monte Carlo'!$K$12*((RAND()+RAND()+RAND()+RAND()+RAND()+RAND()+RAND()+RAND()+RAND()+RAND()+RAND()+RAND())-6))-1)+H$15)</x:f>
        <x:v>1257625.322127191</x:v>
      </x:c>
      <x:c r="I401" s="97" t="n">
        <x:f>MAX(0,H401*(1+EXP((LN(1+'Monte Carlo'!$K$10)-0.5*'Monte Carlo'!$K$12^2)+'Monte Carlo'!$K$12*((RAND()+RAND()+RAND()+RAND()+RAND()+RAND()+RAND()+RAND()+RAND()+RAND()+RAND()+RAND())-6))-1)+I$15)</x:f>
        <x:v>1197933.9132575274</x:v>
      </x:c>
      <x:c r="J401" s="97" t="n">
        <x:f>MAX(0,I401*(1+EXP((LN(1+'Monte Carlo'!$K$10)-0.5*'Monte Carlo'!$K$12^2)+'Monte Carlo'!$K$12*((RAND()+RAND()+RAND()+RAND()+RAND()+RAND()+RAND()+RAND()+RAND()+RAND()+RAND()+RAND())-6))-1)+J$15)</x:f>
        <x:v>1185069.7215167382</x:v>
      </x:c>
      <x:c r="K401" s="97" t="n">
        <x:f>MAX(0,J401*(1+EXP((LN(1+'Monte Carlo'!$K$10)-0.5*'Monte Carlo'!$K$12^2)+'Monte Carlo'!$K$12*((RAND()+RAND()+RAND()+RAND()+RAND()+RAND()+RAND()+RAND()+RAND()+RAND()+RAND()+RAND())-6))-1)+K$15)</x:f>
        <x:v>1383225.4164482772</x:v>
      </x:c>
      <x:c r="L401" s="97" t="n">
        <x:f>MAX(0,K401*(1+EXP((LN(1+'Monte Carlo'!$K$10)-0.5*'Monte Carlo'!$K$12^2)+'Monte Carlo'!$K$12*((RAND()+RAND()+RAND()+RAND()+RAND()+RAND()+RAND()+RAND()+RAND()+RAND()+RAND()+RAND())-6))-1)+L$15)</x:f>
        <x:v>1200988.2565081418</x:v>
      </x:c>
      <x:c r="M401" s="97" t="n">
        <x:f>MAX(0,L401*(1+EXP((LN(1+'Monte Carlo'!$K$10)-0.5*'Monte Carlo'!$K$12^2)+'Monte Carlo'!$K$12*((RAND()+RAND()+RAND()+RAND()+RAND()+RAND()+RAND()+RAND()+RAND()+RAND()+RAND()+RAND())-6))-1)+M$15)</x:f>
        <x:v>1129597.490018126</x:v>
      </x:c>
      <x:c r="N401" s="97" t="n">
        <x:f>MAX(0,M401*(1+EXP((LN(1+'Monte Carlo'!$K$10)-0.5*'Monte Carlo'!$K$12^2)+'Monte Carlo'!$K$12*((RAND()+RAND()+RAND()+RAND()+RAND()+RAND()+RAND()+RAND()+RAND()+RAND()+RAND()+RAND())-6))-1)+N$15)</x:f>
        <x:v>1142257.6104504413</x:v>
      </x:c>
      <x:c r="O401" s="97" t="n">
        <x:f>MAX(0,N401*(1+EXP((LN(1+'Monte Carlo'!$K$10)-0.5*'Monte Carlo'!$K$12^2)+'Monte Carlo'!$K$12*((RAND()+RAND()+RAND()+RAND()+RAND()+RAND()+RAND()+RAND()+RAND()+RAND()+RAND()+RAND())-6))-1)+O$15)</x:f>
        <x:v>1023987.2613008838</x:v>
      </x:c>
      <x:c r="P401" s="97" t="n">
        <x:f>MAX(0,O401*(1+EXP((LN(1+'Monte Carlo'!$K$10)-0.5*'Monte Carlo'!$K$12^2)+'Monte Carlo'!$K$12*((RAND()+RAND()+RAND()+RAND()+RAND()+RAND()+RAND()+RAND()+RAND()+RAND()+RAND()+RAND())-6))-1)+P$15)</x:f>
        <x:v>1098530.2881636342</x:v>
      </x:c>
      <x:c r="Q401" s="97" t="n">
        <x:f>MAX(0,P401*(1+EXP((LN(1+'Monte Carlo'!$K$10)-0.5*'Monte Carlo'!$K$12^2)+'Monte Carlo'!$K$12*((RAND()+RAND()+RAND()+RAND()+RAND()+RAND()+RAND()+RAND()+RAND()+RAND()+RAND()+RAND())-6))-1)+Q$15)</x:f>
        <x:v>1273987.5819855542</x:v>
      </x:c>
      <x:c r="R401" s="97" t="n">
        <x:f>MAX(0,Q401*(1+EXP((LN(1+'Monte Carlo'!$K$10)-0.5*'Monte Carlo'!$K$12^2)+'Monte Carlo'!$K$12*((RAND()+RAND()+RAND()+RAND()+RAND()+RAND()+RAND()+RAND()+RAND()+RAND()+RAND()+RAND())-6))-1)+R$15)</x:f>
        <x:v>1680417.5251385379</x:v>
      </x:c>
      <x:c r="S401" s="97" t="n">
        <x:f>MAX(0,R401*(1+EXP((LN(1+'Monte Carlo'!$K$10)-0.5*'Monte Carlo'!$K$12^2)+'Monte Carlo'!$K$12*((RAND()+RAND()+RAND()+RAND()+RAND()+RAND()+RAND()+RAND()+RAND()+RAND()+RAND()+RAND())-6))-1)+S$15)</x:f>
        <x:v>1571084.156770316</x:v>
      </x:c>
      <x:c r="T401" s="97" t="n">
        <x:f>MAX(0,S401*(1+EXP((LN(1+'Monte Carlo'!$K$10)-0.5*'Monte Carlo'!$K$12^2)+'Monte Carlo'!$K$12*((RAND()+RAND()+RAND()+RAND()+RAND()+RAND()+RAND()+RAND()+RAND()+RAND()+RAND()+RAND())-6))-1)+T$15)</x:f>
        <x:v>1717315.7344514783</x:v>
      </x:c>
      <x:c r="U401" s="97" t="n">
        <x:f>MAX(0,T401*(1+EXP((LN(1+'Monte Carlo'!$K$10)-0.5*'Monte Carlo'!$K$12^2)+'Monte Carlo'!$K$12*((RAND()+RAND()+RAND()+RAND()+RAND()+RAND()+RAND()+RAND()+RAND()+RAND()+RAND()+RAND())-6))-1)+U$15)</x:f>
        <x:v>1585927.961235655</x:v>
      </x:c>
      <x:c r="V401" s="97" t="n">
        <x:f>MAX(0,U401*(1+EXP((LN(1+'Monte Carlo'!$K$10)-0.5*'Monte Carlo'!$K$12^2)+'Monte Carlo'!$K$12*((RAND()+RAND()+RAND()+RAND()+RAND()+RAND()+RAND()+RAND()+RAND()+RAND()+RAND()+RAND())-6))-1)+V$15)</x:f>
        <x:v>1668662.868832929</x:v>
      </x:c>
      <x:c r="W401" s="97" t="n">
        <x:f>MAX(0,V401*(1+EXP((LN(1+'Monte Carlo'!$K$10)-0.5*'Monte Carlo'!$K$12^2)+'Monte Carlo'!$K$12*((RAND()+RAND()+RAND()+RAND()+RAND()+RAND()+RAND()+RAND()+RAND()+RAND()+RAND()+RAND())-6))-1)+W$15)</x:f>
        <x:v>1425445.2576127409</x:v>
      </x:c>
      <x:c r="X401" s="97" t="n">
        <x:f>MAX(0,W401*(1+EXP((LN(1+'Monte Carlo'!$K$10)-0.5*'Monte Carlo'!$K$12^2)+'Monte Carlo'!$K$12*((RAND()+RAND()+RAND()+RAND()+RAND()+RAND()+RAND()+RAND()+RAND()+RAND()+RAND()+RAND())-6))-1)+X$15)</x:f>
        <x:v>1197959.3435598658</x:v>
      </x:c>
      <x:c r="Y401" s="97" t="n">
        <x:f>MAX(0,X401*(1+EXP((LN(1+'Monte Carlo'!$K$10)-0.5*'Monte Carlo'!$K$12^2)+'Monte Carlo'!$K$12*((RAND()+RAND()+RAND()+RAND()+RAND()+RAND()+RAND()+RAND()+RAND()+RAND()+RAND()+RAND())-6))-1)+Y$15)</x:f>
        <x:v>1369331.181073051</x:v>
      </x:c>
      <x:c r="Z401" s="97" t="n">
        <x:f>MAX(0,Y401*(1+EXP((LN(1+'Monte Carlo'!$K$10)-0.5*'Monte Carlo'!$K$12^2)+'Monte Carlo'!$K$12*((RAND()+RAND()+RAND()+RAND()+RAND()+RAND()+RAND()+RAND()+RAND()+RAND()+RAND()+RAND())-6))-1)+Z$15)</x:f>
        <x:v>1841901.820099799</x:v>
      </x:c>
      <x:c r="AA401" s="97" t="n">
        <x:f>MAX(0,Z401*(1+EXP((LN(1+'Monte Carlo'!$K$10)-0.5*'Monte Carlo'!$K$12^2)+'Monte Carlo'!$K$12*((RAND()+RAND()+RAND()+RAND()+RAND()+RAND()+RAND()+RAND()+RAND()+RAND()+RAND()+RAND())-6))-1)+AA$15)</x:f>
        <x:v>1738756.6653535545</x:v>
      </x:c>
      <x:c r="AB401" s="97" t="n">
        <x:f>MAX(0,AA401*(1+EXP((LN(1+'Monte Carlo'!$K$10)-0.5*'Monte Carlo'!$K$12^2)+'Monte Carlo'!$K$12*((RAND()+RAND()+RAND()+RAND()+RAND()+RAND()+RAND()+RAND()+RAND()+RAND()+RAND()+RAND())-6))-1)+AB$15)</x:f>
        <x:v>1653576.2863427645</x:v>
      </x:c>
      <x:c r="AC401" s="97" t="n">
        <x:f>MAX(0,AB401*(1+EXP((LN(1+'Monte Carlo'!$K$10)-0.5*'Monte Carlo'!$K$12^2)+'Monte Carlo'!$K$12*((RAND()+RAND()+RAND()+RAND()+RAND()+RAND()+RAND()+RAND()+RAND()+RAND()+RAND()+RAND())-6))-1)+AC$15)</x:f>
        <x:v>2332153.206730162</x:v>
      </x:c>
      <x:c r="AD401" s="97" t="n">
        <x:f>MAX(0,AC401*(1+EXP((LN(1+'Monte Carlo'!$K$10)-0.5*'Monte Carlo'!$K$12^2)+'Monte Carlo'!$K$12*((RAND()+RAND()+RAND()+RAND()+RAND()+RAND()+RAND()+RAND()+RAND()+RAND()+RAND()+RAND())-6))-1)+AD$15)</x:f>
        <x:v>1955775.2001640657</x:v>
      </x:c>
      <x:c r="AE401" s="97" t="n">
        <x:f>MAX(0,AD401*(1+EXP((LN(1+'Monte Carlo'!$K$10)-0.5*'Monte Carlo'!$K$12^2)+'Monte Carlo'!$K$12*((RAND()+RAND()+RAND()+RAND()+RAND()+RAND()+RAND()+RAND()+RAND()+RAND()+RAND()+RAND())-6))-1)+AE$15)</x:f>
        <x:v>2103735.5254671886</x:v>
      </x:c>
      <x:c r="AF401" s="97" t="n">
        <x:f>MAX(0,AE401*(1+EXP((LN(1+'Monte Carlo'!$K$10)-0.5*'Monte Carlo'!$K$12^2)+'Monte Carlo'!$K$12*((RAND()+RAND()+RAND()+RAND()+RAND()+RAND()+RAND()+RAND()+RAND()+RAND()+RAND()+RAND())-6))-1)+AF$15)</x:f>
        <x:v>2309941.922786272</x:v>
      </x:c>
      <x:c r="AG401" s="97">
        <x:f t="shared" si="7"/>
        <x:v>1029031.25</x:v>
      </x:c>
    </x:row>
    <x:row r="402">
      <x:c r="A402" s="93">
        <x:v>381</x:v>
      </x:c>
      <x:c r="B402" s="97" t="n">
        <x:f>IF(AND(UPPER('Monte Carlo'!$K$4)="YES",'Monte Carlo'!$K$5&gt;0),'Monte Carlo'!$K$13,Liquidity_30Y!$C$14)</x:f>
        <x:v>1029031.25</x:v>
      </x:c>
      <x:c r="C402" s="97" t="n">
        <x:f>MAX(0,B402*(1+EXP((LN(1+'Monte Carlo'!$K$10)-0.5*'Monte Carlo'!$K$12^2)+'Monte Carlo'!$K$12*((RAND()+RAND()+RAND()+RAND()+RAND()+RAND()+RAND()+RAND()+RAND()+RAND()+RAND()+RAND())-6))-1)+C$15)</x:f>
        <x:v>1325919.3075844576</x:v>
      </x:c>
      <x:c r="D402" s="97" t="n">
        <x:f>MAX(0,C402*(1+EXP((LN(1+'Monte Carlo'!$K$10)-0.5*'Monte Carlo'!$K$12^2)+'Monte Carlo'!$K$12*((RAND()+RAND()+RAND()+RAND()+RAND()+RAND()+RAND()+RAND()+RAND()+RAND()+RAND()+RAND())-6))-1)+D$15)</x:f>
        <x:v>1003498.1211354078</x:v>
      </x:c>
      <x:c r="E402" s="97" t="n">
        <x:f>MAX(0,D402*(1+EXP((LN(1+'Monte Carlo'!$K$10)-0.5*'Monte Carlo'!$K$12^2)+'Monte Carlo'!$K$12*((RAND()+RAND()+RAND()+RAND()+RAND()+RAND()+RAND()+RAND()+RAND()+RAND()+RAND()+RAND())-6))-1)+E$15)</x:f>
        <x:v>793927.8139195986</x:v>
      </x:c>
      <x:c r="F402" s="97" t="n">
        <x:f>MAX(0,E402*(1+EXP((LN(1+'Monte Carlo'!$K$10)-0.5*'Monte Carlo'!$K$12^2)+'Monte Carlo'!$K$12*((RAND()+RAND()+RAND()+RAND()+RAND()+RAND()+RAND()+RAND()+RAND()+RAND()+RAND()+RAND())-6))-1)+F$15)</x:f>
        <x:v>675241.017772498</x:v>
      </x:c>
      <x:c r="G402" s="97" t="n">
        <x:f>MAX(0,F402*(1+EXP((LN(1+'Monte Carlo'!$K$10)-0.5*'Monte Carlo'!$K$12^2)+'Monte Carlo'!$K$12*((RAND()+RAND()+RAND()+RAND()+RAND()+RAND()+RAND()+RAND()+RAND()+RAND()+RAND()+RAND())-6))-1)+G$15)</x:f>
        <x:v>777723.5649536488</x:v>
      </x:c>
      <x:c r="H402" s="97" t="n">
        <x:f>MAX(0,G402*(1+EXP((LN(1+'Monte Carlo'!$K$10)-0.5*'Monte Carlo'!$K$12^2)+'Monte Carlo'!$K$12*((RAND()+RAND()+RAND()+RAND()+RAND()+RAND()+RAND()+RAND()+RAND()+RAND()+RAND()+RAND())-6))-1)+H$15)</x:f>
        <x:v>652321.5640442849</x:v>
      </x:c>
      <x:c r="I402" s="97" t="n">
        <x:f>MAX(0,H402*(1+EXP((LN(1+'Monte Carlo'!$K$10)-0.5*'Monte Carlo'!$K$12^2)+'Monte Carlo'!$K$12*((RAND()+RAND()+RAND()+RAND()+RAND()+RAND()+RAND()+RAND()+RAND()+RAND()+RAND()+RAND())-6))-1)+I$15)</x:f>
        <x:v>867184.2181486214</x:v>
      </x:c>
      <x:c r="J402" s="97" t="n">
        <x:f>MAX(0,I402*(1+EXP((LN(1+'Monte Carlo'!$K$10)-0.5*'Monte Carlo'!$K$12^2)+'Monte Carlo'!$K$12*((RAND()+RAND()+RAND()+RAND()+RAND()+RAND()+RAND()+RAND()+RAND()+RAND()+RAND()+RAND())-6))-1)+J$15)</x:f>
        <x:v>1285781.0502502783</x:v>
      </x:c>
      <x:c r="K402" s="97" t="n">
        <x:f>MAX(0,J402*(1+EXP((LN(1+'Monte Carlo'!$K$10)-0.5*'Monte Carlo'!$K$12^2)+'Monte Carlo'!$K$12*((RAND()+RAND()+RAND()+RAND()+RAND()+RAND()+RAND()+RAND()+RAND()+RAND()+RAND()+RAND())-6))-1)+K$15)</x:f>
        <x:v>1205390.199221888</x:v>
      </x:c>
      <x:c r="L402" s="97" t="n">
        <x:f>MAX(0,K402*(1+EXP((LN(1+'Monte Carlo'!$K$10)-0.5*'Monte Carlo'!$K$12^2)+'Monte Carlo'!$K$12*((RAND()+RAND()+RAND()+RAND()+RAND()+RAND()+RAND()+RAND()+RAND()+RAND()+RAND()+RAND())-6))-1)+L$15)</x:f>
        <x:v>1257128.1952506967</x:v>
      </x:c>
      <x:c r="M402" s="97" t="n">
        <x:f>MAX(0,L402*(1+EXP((LN(1+'Monte Carlo'!$K$10)-0.5*'Monte Carlo'!$K$12^2)+'Monte Carlo'!$K$12*((RAND()+RAND()+RAND()+RAND()+RAND()+RAND()+RAND()+RAND()+RAND()+RAND()+RAND()+RAND())-6))-1)+M$15)</x:f>
        <x:v>1214483.6497413309</x:v>
      </x:c>
      <x:c r="N402" s="97" t="n">
        <x:f>MAX(0,M402*(1+EXP((LN(1+'Monte Carlo'!$K$10)-0.5*'Monte Carlo'!$K$12^2)+'Monte Carlo'!$K$12*((RAND()+RAND()+RAND()+RAND()+RAND()+RAND()+RAND()+RAND()+RAND()+RAND()+RAND()+RAND())-6))-1)+N$15)</x:f>
        <x:v>1466513.102687114</x:v>
      </x:c>
      <x:c r="O402" s="97" t="n">
        <x:f>MAX(0,N402*(1+EXP((LN(1+'Monte Carlo'!$K$10)-0.5*'Monte Carlo'!$K$12^2)+'Monte Carlo'!$K$12*((RAND()+RAND()+RAND()+RAND()+RAND()+RAND()+RAND()+RAND()+RAND()+RAND()+RAND()+RAND())-6))-1)+O$15)</x:f>
        <x:v>1641125.318618842</x:v>
      </x:c>
      <x:c r="P402" s="97" t="n">
        <x:f>MAX(0,O402*(1+EXP((LN(1+'Monte Carlo'!$K$10)-0.5*'Monte Carlo'!$K$12^2)+'Monte Carlo'!$K$12*((RAND()+RAND()+RAND()+RAND()+RAND()+RAND()+RAND()+RAND()+RAND()+RAND()+RAND()+RAND())-6))-1)+P$15)</x:f>
        <x:v>1699169.3791336315</x:v>
      </x:c>
      <x:c r="Q402" s="97" t="n">
        <x:f>MAX(0,P402*(1+EXP((LN(1+'Monte Carlo'!$K$10)-0.5*'Monte Carlo'!$K$12^2)+'Monte Carlo'!$K$12*((RAND()+RAND()+RAND()+RAND()+RAND()+RAND()+RAND()+RAND()+RAND()+RAND()+RAND()+RAND())-6))-1)+Q$15)</x:f>
        <x:v>1991697.1887188782</x:v>
      </x:c>
      <x:c r="R402" s="97" t="n">
        <x:f>MAX(0,Q402*(1+EXP((LN(1+'Monte Carlo'!$K$10)-0.5*'Monte Carlo'!$K$12^2)+'Monte Carlo'!$K$12*((RAND()+RAND()+RAND()+RAND()+RAND()+RAND()+RAND()+RAND()+RAND()+RAND()+RAND()+RAND())-6))-1)+R$15)</x:f>
        <x:v>2281203.9717244967</x:v>
      </x:c>
      <x:c r="S402" s="97" t="n">
        <x:f>MAX(0,R402*(1+EXP((LN(1+'Monte Carlo'!$K$10)-0.5*'Monte Carlo'!$K$12^2)+'Monte Carlo'!$K$12*((RAND()+RAND()+RAND()+RAND()+RAND()+RAND()+RAND()+RAND()+RAND()+RAND()+RAND()+RAND())-6))-1)+S$15)</x:f>
        <x:v>2039487.470695774</x:v>
      </x:c>
      <x:c r="T402" s="97" t="n">
        <x:f>MAX(0,S402*(1+EXP((LN(1+'Monte Carlo'!$K$10)-0.5*'Monte Carlo'!$K$12^2)+'Monte Carlo'!$K$12*((RAND()+RAND()+RAND()+RAND()+RAND()+RAND()+RAND()+RAND()+RAND()+RAND()+RAND()+RAND())-6))-1)+T$15)</x:f>
        <x:v>2490841.066400461</x:v>
      </x:c>
      <x:c r="U402" s="97" t="n">
        <x:f>MAX(0,T402*(1+EXP((LN(1+'Monte Carlo'!$K$10)-0.5*'Monte Carlo'!$K$12^2)+'Monte Carlo'!$K$12*((RAND()+RAND()+RAND()+RAND()+RAND()+RAND()+RAND()+RAND()+RAND()+RAND()+RAND()+RAND())-6))-1)+U$15)</x:f>
        <x:v>2322890.667412024</x:v>
      </x:c>
      <x:c r="V402" s="97" t="n">
        <x:f>MAX(0,U402*(1+EXP((LN(1+'Monte Carlo'!$K$10)-0.5*'Monte Carlo'!$K$12^2)+'Monte Carlo'!$K$12*((RAND()+RAND()+RAND()+RAND()+RAND()+RAND()+RAND()+RAND()+RAND()+RAND()+RAND()+RAND())-6))-1)+V$15)</x:f>
        <x:v>2931584.517891086</x:v>
      </x:c>
      <x:c r="W402" s="97" t="n">
        <x:f>MAX(0,V402*(1+EXP((LN(1+'Monte Carlo'!$K$10)-0.5*'Monte Carlo'!$K$12^2)+'Monte Carlo'!$K$12*((RAND()+RAND()+RAND()+RAND()+RAND()+RAND()+RAND()+RAND()+RAND()+RAND()+RAND()+RAND())-6))-1)+W$15)</x:f>
        <x:v>2850783.758578608</x:v>
      </x:c>
      <x:c r="X402" s="97" t="n">
        <x:f>MAX(0,W402*(1+EXP((LN(1+'Monte Carlo'!$K$10)-0.5*'Monte Carlo'!$K$12^2)+'Monte Carlo'!$K$12*((RAND()+RAND()+RAND()+RAND()+RAND()+RAND()+RAND()+RAND()+RAND()+RAND()+RAND()+RAND())-6))-1)+X$15)</x:f>
        <x:v>2402825.3361916495</x:v>
      </x:c>
      <x:c r="Y402" s="97" t="n">
        <x:f>MAX(0,X402*(1+EXP((LN(1+'Monte Carlo'!$K$10)-0.5*'Monte Carlo'!$K$12^2)+'Monte Carlo'!$K$12*((RAND()+RAND()+RAND()+RAND()+RAND()+RAND()+RAND()+RAND()+RAND()+RAND()+RAND()+RAND())-6))-1)+Y$15)</x:f>
        <x:v>2710462.6645205077</x:v>
      </x:c>
      <x:c r="Z402" s="97" t="n">
        <x:f>MAX(0,Y402*(1+EXP((LN(1+'Monte Carlo'!$K$10)-0.5*'Monte Carlo'!$K$12^2)+'Monte Carlo'!$K$12*((RAND()+RAND()+RAND()+RAND()+RAND()+RAND()+RAND()+RAND()+RAND()+RAND()+RAND()+RAND())-6))-1)+Z$15)</x:f>
        <x:v>2841480.448629051</x:v>
      </x:c>
      <x:c r="AA402" s="97" t="n">
        <x:f>MAX(0,Z402*(1+EXP((LN(1+'Monte Carlo'!$K$10)-0.5*'Monte Carlo'!$K$12^2)+'Monte Carlo'!$K$12*((RAND()+RAND()+RAND()+RAND()+RAND()+RAND()+RAND()+RAND()+RAND()+RAND()+RAND()+RAND())-6))-1)+AA$15)</x:f>
        <x:v>3228793.542002714</x:v>
      </x:c>
      <x:c r="AB402" s="97" t="n">
        <x:f>MAX(0,AA402*(1+EXP((LN(1+'Monte Carlo'!$K$10)-0.5*'Monte Carlo'!$K$12^2)+'Monte Carlo'!$K$12*((RAND()+RAND()+RAND()+RAND()+RAND()+RAND()+RAND()+RAND()+RAND()+RAND()+RAND()+RAND())-6))-1)+AB$15)</x:f>
        <x:v>3428971.8807326364</x:v>
      </x:c>
      <x:c r="AC402" s="97" t="n">
        <x:f>MAX(0,AB402*(1+EXP((LN(1+'Monte Carlo'!$K$10)-0.5*'Monte Carlo'!$K$12^2)+'Monte Carlo'!$K$12*((RAND()+RAND()+RAND()+RAND()+RAND()+RAND()+RAND()+RAND()+RAND()+RAND()+RAND()+RAND())-6))-1)+AC$15)</x:f>
        <x:v>2900268.886715665</x:v>
      </x:c>
      <x:c r="AD402" s="97" t="n">
        <x:f>MAX(0,AC402*(1+EXP((LN(1+'Monte Carlo'!$K$10)-0.5*'Monte Carlo'!$K$12^2)+'Monte Carlo'!$K$12*((RAND()+RAND()+RAND()+RAND()+RAND()+RAND()+RAND()+RAND()+RAND()+RAND()+RAND()+RAND())-6))-1)+AD$15)</x:f>
        <x:v>2624870.168684093</x:v>
      </x:c>
      <x:c r="AE402" s="97" t="n">
        <x:f>MAX(0,AD402*(1+EXP((LN(1+'Monte Carlo'!$K$10)-0.5*'Monte Carlo'!$K$12^2)+'Monte Carlo'!$K$12*((RAND()+RAND()+RAND()+RAND()+RAND()+RAND()+RAND()+RAND()+RAND()+RAND()+RAND()+RAND())-6))-1)+AE$15)</x:f>
        <x:v>3095950.431187066</x:v>
      </x:c>
      <x:c r="AF402" s="97" t="n">
        <x:f>MAX(0,AE402*(1+EXP((LN(1+'Monte Carlo'!$K$10)-0.5*'Monte Carlo'!$K$12^2)+'Monte Carlo'!$K$12*((RAND()+RAND()+RAND()+RAND()+RAND()+RAND()+RAND()+RAND()+RAND()+RAND()+RAND()+RAND())-6))-1)+AF$15)</x:f>
        <x:v>2797347.670421945</x:v>
      </x:c>
      <x:c r="AG402" s="97">
        <x:f t="shared" si="7"/>
        <x:v>1029031.25</x:v>
      </x:c>
    </x:row>
    <x:row r="403">
      <x:c r="A403" s="93">
        <x:v>382</x:v>
      </x:c>
      <x:c r="B403" s="97" t="n">
        <x:f>IF(AND(UPPER('Monte Carlo'!$K$4)="YES",'Monte Carlo'!$K$5&gt;0),'Monte Carlo'!$K$13,Liquidity_30Y!$C$14)</x:f>
        <x:v>1029031.25</x:v>
      </x:c>
      <x:c r="C403" s="97" t="n">
        <x:f>MAX(0,B403*(1+EXP((LN(1+'Monte Carlo'!$K$10)-0.5*'Monte Carlo'!$K$12^2)+'Monte Carlo'!$K$12*((RAND()+RAND()+RAND()+RAND()+RAND()+RAND()+RAND()+RAND()+RAND()+RAND()+RAND()+RAND())-6))-1)+C$15)</x:f>
        <x:v>929587.8367273273</x:v>
      </x:c>
      <x:c r="D403" s="97" t="n">
        <x:f>MAX(0,C403*(1+EXP((LN(1+'Monte Carlo'!$K$10)-0.5*'Monte Carlo'!$K$12^2)+'Monte Carlo'!$K$12*((RAND()+RAND()+RAND()+RAND()+RAND()+RAND()+RAND()+RAND()+RAND()+RAND()+RAND()+RAND())-6))-1)+D$15)</x:f>
        <x:v>880481.7473145721</x:v>
      </x:c>
      <x:c r="E403" s="97" t="n">
        <x:f>MAX(0,D403*(1+EXP((LN(1+'Monte Carlo'!$K$10)-0.5*'Monte Carlo'!$K$12^2)+'Monte Carlo'!$K$12*((RAND()+RAND()+RAND()+RAND()+RAND()+RAND()+RAND()+RAND()+RAND()+RAND()+RAND()+RAND())-6))-1)+E$15)</x:f>
        <x:v>1027079.6213281989</x:v>
      </x:c>
      <x:c r="F403" s="97" t="n">
        <x:f>MAX(0,E403*(1+EXP((LN(1+'Monte Carlo'!$K$10)-0.5*'Monte Carlo'!$K$12^2)+'Monte Carlo'!$K$12*((RAND()+RAND()+RAND()+RAND()+RAND()+RAND()+RAND()+RAND()+RAND()+RAND()+RAND()+RAND())-6))-1)+F$15)</x:f>
        <x:v>1180243.033006917</x:v>
      </x:c>
      <x:c r="G403" s="97" t="n">
        <x:f>MAX(0,F403*(1+EXP((LN(1+'Monte Carlo'!$K$10)-0.5*'Monte Carlo'!$K$12^2)+'Monte Carlo'!$K$12*((RAND()+RAND()+RAND()+RAND()+RAND()+RAND()+RAND()+RAND()+RAND()+RAND()+RAND()+RAND())-6))-1)+G$15)</x:f>
        <x:v>1287196.513124811</x:v>
      </x:c>
      <x:c r="H403" s="97" t="n">
        <x:f>MAX(0,G403*(1+EXP((LN(1+'Monte Carlo'!$K$10)-0.5*'Monte Carlo'!$K$12^2)+'Monte Carlo'!$K$12*((RAND()+RAND()+RAND()+RAND()+RAND()+RAND()+RAND()+RAND()+RAND()+RAND()+RAND()+RAND())-6))-1)+H$15)</x:f>
        <x:v>1087800.4098528107</x:v>
      </x:c>
      <x:c r="I403" s="97" t="n">
        <x:f>MAX(0,H403*(1+EXP((LN(1+'Monte Carlo'!$K$10)-0.5*'Monte Carlo'!$K$12^2)+'Monte Carlo'!$K$12*((RAND()+RAND()+RAND()+RAND()+RAND()+RAND()+RAND()+RAND()+RAND()+RAND()+RAND()+RAND())-6))-1)+I$15)</x:f>
        <x:v>900317.8016437938</x:v>
      </x:c>
      <x:c r="J403" s="97" t="n">
        <x:f>MAX(0,I403*(1+EXP((LN(1+'Monte Carlo'!$K$10)-0.5*'Monte Carlo'!$K$12^2)+'Monte Carlo'!$K$12*((RAND()+RAND()+RAND()+RAND()+RAND()+RAND()+RAND()+RAND()+RAND()+RAND()+RAND()+RAND())-6))-1)+J$15)</x:f>
        <x:v>955057.8464603587</x:v>
      </x:c>
      <x:c r="K403" s="97" t="n">
        <x:f>MAX(0,J403*(1+EXP((LN(1+'Monte Carlo'!$K$10)-0.5*'Monte Carlo'!$K$12^2)+'Monte Carlo'!$K$12*((RAND()+RAND()+RAND()+RAND()+RAND()+RAND()+RAND()+RAND()+RAND()+RAND()+RAND()+RAND())-6))-1)+K$15)</x:f>
        <x:v>977292.4026587965</x:v>
      </x:c>
      <x:c r="L403" s="97" t="n">
        <x:f>MAX(0,K403*(1+EXP((LN(1+'Monte Carlo'!$K$10)-0.5*'Monte Carlo'!$K$12^2)+'Monte Carlo'!$K$12*((RAND()+RAND()+RAND()+RAND()+RAND()+RAND()+RAND()+RAND()+RAND()+RAND()+RAND()+RAND())-6))-1)+L$15)</x:f>
        <x:v>911628.7750018067</x:v>
      </x:c>
      <x:c r="M403" s="97" t="n">
        <x:f>MAX(0,L403*(1+EXP((LN(1+'Monte Carlo'!$K$10)-0.5*'Monte Carlo'!$K$12^2)+'Monte Carlo'!$K$12*((RAND()+RAND()+RAND()+RAND()+RAND()+RAND()+RAND()+RAND()+RAND()+RAND()+RAND()+RAND())-6))-1)+M$15)</x:f>
        <x:v>954564.4488468827</x:v>
      </x:c>
      <x:c r="N403" s="97" t="n">
        <x:f>MAX(0,M403*(1+EXP((LN(1+'Monte Carlo'!$K$10)-0.5*'Monte Carlo'!$K$12^2)+'Monte Carlo'!$K$12*((RAND()+RAND()+RAND()+RAND()+RAND()+RAND()+RAND()+RAND()+RAND()+RAND()+RAND()+RAND())-6))-1)+N$15)</x:f>
        <x:v>892229.7708347267</x:v>
      </x:c>
      <x:c r="O403" s="97" t="n">
        <x:f>MAX(0,N403*(1+EXP((LN(1+'Monte Carlo'!$K$10)-0.5*'Monte Carlo'!$K$12^2)+'Monte Carlo'!$K$12*((RAND()+RAND()+RAND()+RAND()+RAND()+RAND()+RAND()+RAND()+RAND()+RAND()+RAND()+RAND())-6))-1)+O$15)</x:f>
        <x:v>810008.9917004163</x:v>
      </x:c>
      <x:c r="P403" s="97" t="n">
        <x:f>MAX(0,O403*(1+EXP((LN(1+'Monte Carlo'!$K$10)-0.5*'Monte Carlo'!$K$12^2)+'Monte Carlo'!$K$12*((RAND()+RAND()+RAND()+RAND()+RAND()+RAND()+RAND()+RAND()+RAND()+RAND()+RAND()+RAND())-6))-1)+P$15)</x:f>
        <x:v>814131.0620555867</x:v>
      </x:c>
      <x:c r="Q403" s="97" t="n">
        <x:f>MAX(0,P403*(1+EXP((LN(1+'Monte Carlo'!$K$10)-0.5*'Monte Carlo'!$K$12^2)+'Monte Carlo'!$K$12*((RAND()+RAND()+RAND()+RAND()+RAND()+RAND()+RAND()+RAND()+RAND()+RAND()+RAND()+RAND())-6))-1)+Q$15)</x:f>
        <x:v>735309.0863573186</x:v>
      </x:c>
      <x:c r="R403" s="97" t="n">
        <x:f>MAX(0,Q403*(1+EXP((LN(1+'Monte Carlo'!$K$10)-0.5*'Monte Carlo'!$K$12^2)+'Monte Carlo'!$K$12*((RAND()+RAND()+RAND()+RAND()+RAND()+RAND()+RAND()+RAND()+RAND()+RAND()+RAND()+RAND())-6))-1)+R$15)</x:f>
        <x:v>596634.5318658641</x:v>
      </x:c>
      <x:c r="S403" s="97" t="n">
        <x:f>MAX(0,R403*(1+EXP((LN(1+'Monte Carlo'!$K$10)-0.5*'Monte Carlo'!$K$12^2)+'Monte Carlo'!$K$12*((RAND()+RAND()+RAND()+RAND()+RAND()+RAND()+RAND()+RAND()+RAND()+RAND()+RAND()+RAND())-6))-1)+S$15)</x:f>
        <x:v>718808.5690564893</x:v>
      </x:c>
      <x:c r="T403" s="97" t="n">
        <x:f>MAX(0,S403*(1+EXP((LN(1+'Monte Carlo'!$K$10)-0.5*'Monte Carlo'!$K$12^2)+'Monte Carlo'!$K$12*((RAND()+RAND()+RAND()+RAND()+RAND()+RAND()+RAND()+RAND()+RAND()+RAND()+RAND()+RAND())-6))-1)+T$15)</x:f>
        <x:v>794158.4888182465</x:v>
      </x:c>
      <x:c r="U403" s="97" t="n">
        <x:f>MAX(0,T403*(1+EXP((LN(1+'Monte Carlo'!$K$10)-0.5*'Monte Carlo'!$K$12^2)+'Monte Carlo'!$K$12*((RAND()+RAND()+RAND()+RAND()+RAND()+RAND()+RAND()+RAND()+RAND()+RAND()+RAND()+RAND())-6))-1)+U$15)</x:f>
        <x:v>866182.2860987678</x:v>
      </x:c>
      <x:c r="V403" s="97" t="n">
        <x:f>MAX(0,U403*(1+EXP((LN(1+'Monte Carlo'!$K$10)-0.5*'Monte Carlo'!$K$12^2)+'Monte Carlo'!$K$12*((RAND()+RAND()+RAND()+RAND()+RAND()+RAND()+RAND()+RAND()+RAND()+RAND()+RAND()+RAND())-6))-1)+V$15)</x:f>
        <x:v>888938.5253734941</x:v>
      </x:c>
      <x:c r="W403" s="97" t="n">
        <x:f>MAX(0,V403*(1+EXP((LN(1+'Monte Carlo'!$K$10)-0.5*'Monte Carlo'!$K$12^2)+'Monte Carlo'!$K$12*((RAND()+RAND()+RAND()+RAND()+RAND()+RAND()+RAND()+RAND()+RAND()+RAND()+RAND()+RAND())-6))-1)+W$15)</x:f>
        <x:v>1319452.023295773</x:v>
      </x:c>
      <x:c r="X403" s="97" t="n">
        <x:f>MAX(0,W403*(1+EXP((LN(1+'Monte Carlo'!$K$10)-0.5*'Monte Carlo'!$K$12^2)+'Monte Carlo'!$K$12*((RAND()+RAND()+RAND()+RAND()+RAND()+RAND()+RAND()+RAND()+RAND()+RAND()+RAND()+RAND())-6))-1)+X$15)</x:f>
        <x:v>1031808.1553625267</x:v>
      </x:c>
      <x:c r="Y403" s="97" t="n">
        <x:f>MAX(0,X403*(1+EXP((LN(1+'Monte Carlo'!$K$10)-0.5*'Monte Carlo'!$K$12^2)+'Monte Carlo'!$K$12*((RAND()+RAND()+RAND()+RAND()+RAND()+RAND()+RAND()+RAND()+RAND()+RAND()+RAND()+RAND())-6))-1)+Y$15)</x:f>
        <x:v>1181694.3434325685</x:v>
      </x:c>
      <x:c r="Z403" s="97" t="n">
        <x:f>MAX(0,Y403*(1+EXP((LN(1+'Monte Carlo'!$K$10)-0.5*'Monte Carlo'!$K$12^2)+'Monte Carlo'!$K$12*((RAND()+RAND()+RAND()+RAND()+RAND()+RAND()+RAND()+RAND()+RAND()+RAND()+RAND()+RAND())-6))-1)+Z$15)</x:f>
        <x:v>1458731.629702833</x:v>
      </x:c>
      <x:c r="AA403" s="97" t="n">
        <x:f>MAX(0,Z403*(1+EXP((LN(1+'Monte Carlo'!$K$10)-0.5*'Monte Carlo'!$K$12^2)+'Monte Carlo'!$K$12*((RAND()+RAND()+RAND()+RAND()+RAND()+RAND()+RAND()+RAND()+RAND()+RAND()+RAND()+RAND())-6))-1)+AA$15)</x:f>
        <x:v>1562758.423346286</x:v>
      </x:c>
      <x:c r="AB403" s="97" t="n">
        <x:f>MAX(0,AA403*(1+EXP((LN(1+'Monte Carlo'!$K$10)-0.5*'Monte Carlo'!$K$12^2)+'Monte Carlo'!$K$12*((RAND()+RAND()+RAND()+RAND()+RAND()+RAND()+RAND()+RAND()+RAND()+RAND()+RAND()+RAND())-6))-1)+AB$15)</x:f>
        <x:v>1971116.483791072</x:v>
      </x:c>
      <x:c r="AC403" s="97" t="n">
        <x:f>MAX(0,AB403*(1+EXP((LN(1+'Monte Carlo'!$K$10)-0.5*'Monte Carlo'!$K$12^2)+'Monte Carlo'!$K$12*((RAND()+RAND()+RAND()+RAND()+RAND()+RAND()+RAND()+RAND()+RAND()+RAND()+RAND()+RAND())-6))-1)+AC$15)</x:f>
        <x:v>1928059.6391265336</x:v>
      </x:c>
      <x:c r="AD403" s="97" t="n">
        <x:f>MAX(0,AC403*(1+EXP((LN(1+'Monte Carlo'!$K$10)-0.5*'Monte Carlo'!$K$12^2)+'Monte Carlo'!$K$12*((RAND()+RAND()+RAND()+RAND()+RAND()+RAND()+RAND()+RAND()+RAND()+RAND()+RAND()+RAND())-6))-1)+AD$15)</x:f>
        <x:v>2114292.7439797833</x:v>
      </x:c>
      <x:c r="AE403" s="97" t="n">
        <x:f>MAX(0,AD403*(1+EXP((LN(1+'Monte Carlo'!$K$10)-0.5*'Monte Carlo'!$K$12^2)+'Monte Carlo'!$K$12*((RAND()+RAND()+RAND()+RAND()+RAND()+RAND()+RAND()+RAND()+RAND()+RAND()+RAND()+RAND())-6))-1)+AE$15)</x:f>
        <x:v>2102953.7516858117</x:v>
      </x:c>
      <x:c r="AF403" s="97" t="n">
        <x:f>MAX(0,AE403*(1+EXP((LN(1+'Monte Carlo'!$K$10)-0.5*'Monte Carlo'!$K$12^2)+'Monte Carlo'!$K$12*((RAND()+RAND()+RAND()+RAND()+RAND()+RAND()+RAND()+RAND()+RAND()+RAND()+RAND()+RAND())-6))-1)+AF$15)</x:f>
        <x:v>2190742.581568678</x:v>
      </x:c>
      <x:c r="AG403" s="97">
        <x:f t="shared" si="7"/>
        <x:v>596079.93930818979</x:v>
      </x:c>
    </x:row>
    <x:row r="404">
      <x:c r="A404" s="93">
        <x:v>383</x:v>
      </x:c>
      <x:c r="B404" s="97" t="n">
        <x:f>IF(AND(UPPER('Monte Carlo'!$K$4)="YES",'Monte Carlo'!$K$5&gt;0),'Monte Carlo'!$K$13,Liquidity_30Y!$C$14)</x:f>
        <x:v>1029031.25</x:v>
      </x:c>
      <x:c r="C404" s="97" t="n">
        <x:f>MAX(0,B404*(1+EXP((LN(1+'Monte Carlo'!$K$10)-0.5*'Monte Carlo'!$K$12^2)+'Monte Carlo'!$K$12*((RAND()+RAND()+RAND()+RAND()+RAND()+RAND()+RAND()+RAND()+RAND()+RAND()+RAND()+RAND())-6))-1)+C$15)</x:f>
        <x:v>952173.0808450995</x:v>
      </x:c>
      <x:c r="D404" s="97" t="n">
        <x:f>MAX(0,C404*(1+EXP((LN(1+'Monte Carlo'!$K$10)-0.5*'Monte Carlo'!$K$12^2)+'Monte Carlo'!$K$12*((RAND()+RAND()+RAND()+RAND()+RAND()+RAND()+RAND()+RAND()+RAND()+RAND()+RAND()+RAND())-6))-1)+D$15)</x:f>
        <x:v>848338.7644297793</x:v>
      </x:c>
      <x:c r="E404" s="97" t="n">
        <x:f>MAX(0,D404*(1+EXP((LN(1+'Monte Carlo'!$K$10)-0.5*'Monte Carlo'!$K$12^2)+'Monte Carlo'!$K$12*((RAND()+RAND()+RAND()+RAND()+RAND()+RAND()+RAND()+RAND()+RAND()+RAND()+RAND()+RAND())-6))-1)+E$15)</x:f>
        <x:v>1041175.5274403864</x:v>
      </x:c>
      <x:c r="F404" s="97" t="n">
        <x:f>MAX(0,E404*(1+EXP((LN(1+'Monte Carlo'!$K$10)-0.5*'Monte Carlo'!$K$12^2)+'Monte Carlo'!$K$12*((RAND()+RAND()+RAND()+RAND()+RAND()+RAND()+RAND()+RAND()+RAND()+RAND()+RAND()+RAND())-6))-1)+F$15)</x:f>
        <x:v>1137679.9158187145</x:v>
      </x:c>
      <x:c r="G404" s="97" t="n">
        <x:f>MAX(0,F404*(1+EXP((LN(1+'Monte Carlo'!$K$10)-0.5*'Monte Carlo'!$K$12^2)+'Monte Carlo'!$K$12*((RAND()+RAND()+RAND()+RAND()+RAND()+RAND()+RAND()+RAND()+RAND()+RAND()+RAND()+RAND())-6))-1)+G$15)</x:f>
        <x:v>858532.1099665748</x:v>
      </x:c>
      <x:c r="H404" s="97" t="n">
        <x:f>MAX(0,G404*(1+EXP((LN(1+'Monte Carlo'!$K$10)-0.5*'Monte Carlo'!$K$12^2)+'Monte Carlo'!$K$12*((RAND()+RAND()+RAND()+RAND()+RAND()+RAND()+RAND()+RAND()+RAND()+RAND()+RAND()+RAND())-6))-1)+H$15)</x:f>
        <x:v>976199.9448828194</x:v>
      </x:c>
      <x:c r="I404" s="97" t="n">
        <x:f>MAX(0,H404*(1+EXP((LN(1+'Monte Carlo'!$K$10)-0.5*'Monte Carlo'!$K$12^2)+'Monte Carlo'!$K$12*((RAND()+RAND()+RAND()+RAND()+RAND()+RAND()+RAND()+RAND()+RAND()+RAND()+RAND()+RAND())-6))-1)+I$15)</x:f>
        <x:v>1048705.4986962988</x:v>
      </x:c>
      <x:c r="J404" s="97" t="n">
        <x:f>MAX(0,I404*(1+EXP((LN(1+'Monte Carlo'!$K$10)-0.5*'Monte Carlo'!$K$12^2)+'Monte Carlo'!$K$12*((RAND()+RAND()+RAND()+RAND()+RAND()+RAND()+RAND()+RAND()+RAND()+RAND()+RAND()+RAND())-6))-1)+J$15)</x:f>
        <x:v>1102889.647908609</x:v>
      </x:c>
      <x:c r="K404" s="97" t="n">
        <x:f>MAX(0,J404*(1+EXP((LN(1+'Monte Carlo'!$K$10)-0.5*'Monte Carlo'!$K$12^2)+'Monte Carlo'!$K$12*((RAND()+RAND()+RAND()+RAND()+RAND()+RAND()+RAND()+RAND()+RAND()+RAND()+RAND()+RAND())-6))-1)+K$15)</x:f>
        <x:v>1074446.1105590959</x:v>
      </x:c>
      <x:c r="L404" s="97" t="n">
        <x:f>MAX(0,K404*(1+EXP((LN(1+'Monte Carlo'!$K$10)-0.5*'Monte Carlo'!$K$12^2)+'Monte Carlo'!$K$12*((RAND()+RAND()+RAND()+RAND()+RAND()+RAND()+RAND()+RAND()+RAND()+RAND()+RAND()+RAND())-6))-1)+L$15)</x:f>
        <x:v>957950.1354257631</x:v>
      </x:c>
      <x:c r="M404" s="97" t="n">
        <x:f>MAX(0,L404*(1+EXP((LN(1+'Monte Carlo'!$K$10)-0.5*'Monte Carlo'!$K$12^2)+'Monte Carlo'!$K$12*((RAND()+RAND()+RAND()+RAND()+RAND()+RAND()+RAND()+RAND()+RAND()+RAND()+RAND()+RAND())-6))-1)+M$15)</x:f>
        <x:v>1100124.9678942284</x:v>
      </x:c>
      <x:c r="N404" s="97" t="n">
        <x:f>MAX(0,M404*(1+EXP((LN(1+'Monte Carlo'!$K$10)-0.5*'Monte Carlo'!$K$12^2)+'Monte Carlo'!$K$12*((RAND()+RAND()+RAND()+RAND()+RAND()+RAND()+RAND()+RAND()+RAND()+RAND()+RAND()+RAND())-6))-1)+N$15)</x:f>
        <x:v>1007661.1063227088</x:v>
      </x:c>
      <x:c r="O404" s="97" t="n">
        <x:f>MAX(0,N404*(1+EXP((LN(1+'Monte Carlo'!$K$10)-0.5*'Monte Carlo'!$K$12^2)+'Monte Carlo'!$K$12*((RAND()+RAND()+RAND()+RAND()+RAND()+RAND()+RAND()+RAND()+RAND()+RAND()+RAND()+RAND())-6))-1)+O$15)</x:f>
        <x:v>892071.7840337803</x:v>
      </x:c>
      <x:c r="P404" s="97" t="n">
        <x:f>MAX(0,O404*(1+EXP((LN(1+'Monte Carlo'!$K$10)-0.5*'Monte Carlo'!$K$12^2)+'Monte Carlo'!$K$12*((RAND()+RAND()+RAND()+RAND()+RAND()+RAND()+RAND()+RAND()+RAND()+RAND()+RAND()+RAND())-6))-1)+P$15)</x:f>
        <x:v>1003026.364190444</x:v>
      </x:c>
      <x:c r="Q404" s="97" t="n">
        <x:f>MAX(0,P404*(1+EXP((LN(1+'Monte Carlo'!$K$10)-0.5*'Monte Carlo'!$K$12^2)+'Monte Carlo'!$K$12*((RAND()+RAND()+RAND()+RAND()+RAND()+RAND()+RAND()+RAND()+RAND()+RAND()+RAND()+RAND())-6))-1)+Q$15)</x:f>
        <x:v>1151947.3223110526</x:v>
      </x:c>
      <x:c r="R404" s="97" t="n">
        <x:f>MAX(0,Q404*(1+EXP((LN(1+'Monte Carlo'!$K$10)-0.5*'Monte Carlo'!$K$12^2)+'Monte Carlo'!$K$12*((RAND()+RAND()+RAND()+RAND()+RAND()+RAND()+RAND()+RAND()+RAND()+RAND()+RAND()+RAND())-6))-1)+R$15)</x:f>
        <x:v>1267933.3535621709</x:v>
      </x:c>
      <x:c r="S404" s="97" t="n">
        <x:f>MAX(0,R404*(1+EXP((LN(1+'Monte Carlo'!$K$10)-0.5*'Monte Carlo'!$K$12^2)+'Monte Carlo'!$K$12*((RAND()+RAND()+RAND()+RAND()+RAND()+RAND()+RAND()+RAND()+RAND()+RAND()+RAND()+RAND())-6))-1)+S$15)</x:f>
        <x:v>1688708.1548038754</x:v>
      </x:c>
      <x:c r="T404" s="97" t="n">
        <x:f>MAX(0,S404*(1+EXP((LN(1+'Monte Carlo'!$K$10)-0.5*'Monte Carlo'!$K$12^2)+'Monte Carlo'!$K$12*((RAND()+RAND()+RAND()+RAND()+RAND()+RAND()+RAND()+RAND()+RAND()+RAND()+RAND()+RAND())-6))-1)+T$15)</x:f>
        <x:v>1901277.5814167187</x:v>
      </x:c>
      <x:c r="U404" s="97" t="n">
        <x:f>MAX(0,T404*(1+EXP((LN(1+'Monte Carlo'!$K$10)-0.5*'Monte Carlo'!$K$12^2)+'Monte Carlo'!$K$12*((RAND()+RAND()+RAND()+RAND()+RAND()+RAND()+RAND()+RAND()+RAND()+RAND()+RAND()+RAND())-6))-1)+U$15)</x:f>
        <x:v>2188889.54470581</x:v>
      </x:c>
      <x:c r="V404" s="97" t="n">
        <x:f>MAX(0,U404*(1+EXP((LN(1+'Monte Carlo'!$K$10)-0.5*'Monte Carlo'!$K$12^2)+'Monte Carlo'!$K$12*((RAND()+RAND()+RAND()+RAND()+RAND()+RAND()+RAND()+RAND()+RAND()+RAND()+RAND()+RAND())-6))-1)+V$15)</x:f>
        <x:v>1991891.377795151</x:v>
      </x:c>
      <x:c r="W404" s="97" t="n">
        <x:f>MAX(0,V404*(1+EXP((LN(1+'Monte Carlo'!$K$10)-0.5*'Monte Carlo'!$K$12^2)+'Monte Carlo'!$K$12*((RAND()+RAND()+RAND()+RAND()+RAND()+RAND()+RAND()+RAND()+RAND()+RAND()+RAND()+RAND())-6))-1)+W$15)</x:f>
        <x:v>1659934.8759508897</x:v>
      </x:c>
      <x:c r="X404" s="97" t="n">
        <x:f>MAX(0,W404*(1+EXP((LN(1+'Monte Carlo'!$K$10)-0.5*'Monte Carlo'!$K$12^2)+'Monte Carlo'!$K$12*((RAND()+RAND()+RAND()+RAND()+RAND()+RAND()+RAND()+RAND()+RAND()+RAND()+RAND()+RAND())-6))-1)+X$15)</x:f>
        <x:v>1738700.9220441796</x:v>
      </x:c>
      <x:c r="Y404" s="97" t="n">
        <x:f>MAX(0,X404*(1+EXP((LN(1+'Monte Carlo'!$K$10)-0.5*'Monte Carlo'!$K$12^2)+'Monte Carlo'!$K$12*((RAND()+RAND()+RAND()+RAND()+RAND()+RAND()+RAND()+RAND()+RAND()+RAND()+RAND()+RAND())-6))-1)+Y$15)</x:f>
        <x:v>2218844.3207189017</x:v>
      </x:c>
      <x:c r="Z404" s="97" t="n">
        <x:f>MAX(0,Y404*(1+EXP((LN(1+'Monte Carlo'!$K$10)-0.5*'Monte Carlo'!$K$12^2)+'Monte Carlo'!$K$12*((RAND()+RAND()+RAND()+RAND()+RAND()+RAND()+RAND()+RAND()+RAND()+RAND()+RAND()+RAND())-6))-1)+Z$15)</x:f>
        <x:v>2187284.8583531263</x:v>
      </x:c>
      <x:c r="AA404" s="97" t="n">
        <x:f>MAX(0,Z404*(1+EXP((LN(1+'Monte Carlo'!$K$10)-0.5*'Monte Carlo'!$K$12^2)+'Monte Carlo'!$K$12*((RAND()+RAND()+RAND()+RAND()+RAND()+RAND()+RAND()+RAND()+RAND()+RAND()+RAND()+RAND())-6))-1)+AA$15)</x:f>
        <x:v>2442978.314874884</x:v>
      </x:c>
      <x:c r="AB404" s="97" t="n">
        <x:f>MAX(0,AA404*(1+EXP((LN(1+'Monte Carlo'!$K$10)-0.5*'Monte Carlo'!$K$12^2)+'Monte Carlo'!$K$12*((RAND()+RAND()+RAND()+RAND()+RAND()+RAND()+RAND()+RAND()+RAND()+RAND()+RAND()+RAND())-6))-1)+AB$15)</x:f>
        <x:v>2567764.5147175323</x:v>
      </x:c>
      <x:c r="AC404" s="97" t="n">
        <x:f>MAX(0,AB404*(1+EXP((LN(1+'Monte Carlo'!$K$10)-0.5*'Monte Carlo'!$K$12^2)+'Monte Carlo'!$K$12*((RAND()+RAND()+RAND()+RAND()+RAND()+RAND()+RAND()+RAND()+RAND()+RAND()+RAND()+RAND())-6))-1)+AC$15)</x:f>
        <x:v>2054379.8618441462</x:v>
      </x:c>
      <x:c r="AD404" s="97" t="n">
        <x:f>MAX(0,AC404*(1+EXP((LN(1+'Monte Carlo'!$K$10)-0.5*'Monte Carlo'!$K$12^2)+'Monte Carlo'!$K$12*((RAND()+RAND()+RAND()+RAND()+RAND()+RAND()+RAND()+RAND()+RAND()+RAND()+RAND()+RAND())-6))-1)+AD$15)</x:f>
        <x:v>2283934.2313818852</x:v>
      </x:c>
      <x:c r="AE404" s="97" t="n">
        <x:f>MAX(0,AD404*(1+EXP((LN(1+'Monte Carlo'!$K$10)-0.5*'Monte Carlo'!$K$12^2)+'Monte Carlo'!$K$12*((RAND()+RAND()+RAND()+RAND()+RAND()+RAND()+RAND()+RAND()+RAND()+RAND()+RAND()+RAND())-6))-1)+AE$15)</x:f>
        <x:v>2509225.6062785843</x:v>
      </x:c>
      <x:c r="AF404" s="97" t="n">
        <x:f>MAX(0,AE404*(1+EXP((LN(1+'Monte Carlo'!$K$10)-0.5*'Monte Carlo'!$K$12^2)+'Monte Carlo'!$K$12*((RAND()+RAND()+RAND()+RAND()+RAND()+RAND()+RAND()+RAND()+RAND()+RAND()+RAND()+RAND())-6))-1)+AF$15)</x:f>
        <x:v>3604126.384282413</x:v>
      </x:c>
      <x:c r="AG404" s="97">
        <x:f t="shared" si="7"/>
        <x:v>856085.70885847532</x:v>
      </x:c>
    </x:row>
    <x:row r="405">
      <x:c r="A405" s="93">
        <x:v>384</x:v>
      </x:c>
      <x:c r="B405" s="97" t="n">
        <x:f>IF(AND(UPPER('Monte Carlo'!$K$4)="YES",'Monte Carlo'!$K$5&gt;0),'Monte Carlo'!$K$13,Liquidity_30Y!$C$14)</x:f>
        <x:v>1029031.25</x:v>
      </x:c>
      <x:c r="C405" s="97" t="n">
        <x:f>MAX(0,B405*(1+EXP((LN(1+'Monte Carlo'!$K$10)-0.5*'Monte Carlo'!$K$12^2)+'Monte Carlo'!$K$12*((RAND()+RAND()+RAND()+RAND()+RAND()+RAND()+RAND()+RAND()+RAND()+RAND()+RAND()+RAND())-6))-1)+C$15)</x:f>
        <x:v>1170324.3589037484</x:v>
      </x:c>
      <x:c r="D405" s="97" t="n">
        <x:f>MAX(0,C405*(1+EXP((LN(1+'Monte Carlo'!$K$10)-0.5*'Monte Carlo'!$K$12^2)+'Monte Carlo'!$K$12*((RAND()+RAND()+RAND()+RAND()+RAND()+RAND()+RAND()+RAND()+RAND()+RAND()+RAND()+RAND())-6))-1)+D$15)</x:f>
        <x:v>1620005.1583284242</x:v>
      </x:c>
      <x:c r="E405" s="97" t="n">
        <x:f>MAX(0,D405*(1+EXP((LN(1+'Monte Carlo'!$K$10)-0.5*'Monte Carlo'!$K$12^2)+'Monte Carlo'!$K$12*((RAND()+RAND()+RAND()+RAND()+RAND()+RAND()+RAND()+RAND()+RAND()+RAND()+RAND()+RAND())-6))-1)+E$15)</x:f>
        <x:v>1455473.3120862287</x:v>
      </x:c>
      <x:c r="F405" s="97" t="n">
        <x:f>MAX(0,E405*(1+EXP((LN(1+'Monte Carlo'!$K$10)-0.5*'Monte Carlo'!$K$12^2)+'Monte Carlo'!$K$12*((RAND()+RAND()+RAND()+RAND()+RAND()+RAND()+RAND()+RAND()+RAND()+RAND()+RAND()+RAND())-6))-1)+F$15)</x:f>
        <x:v>2052043.1669121606</x:v>
      </x:c>
      <x:c r="G405" s="97" t="n">
        <x:f>MAX(0,F405*(1+EXP((LN(1+'Monte Carlo'!$K$10)-0.5*'Monte Carlo'!$K$12^2)+'Monte Carlo'!$K$12*((RAND()+RAND()+RAND()+RAND()+RAND()+RAND()+RAND()+RAND()+RAND()+RAND()+RAND()+RAND())-6))-1)+G$15)</x:f>
        <x:v>1934014.9169242023</x:v>
      </x:c>
      <x:c r="H405" s="97" t="n">
        <x:f>MAX(0,G405*(1+EXP((LN(1+'Monte Carlo'!$K$10)-0.5*'Monte Carlo'!$K$12^2)+'Monte Carlo'!$K$12*((RAND()+RAND()+RAND()+RAND()+RAND()+RAND()+RAND()+RAND()+RAND()+RAND()+RAND()+RAND())-6))-1)+H$15)</x:f>
        <x:v>1426858.0606581455</x:v>
      </x:c>
      <x:c r="I405" s="97" t="n">
        <x:f>MAX(0,H405*(1+EXP((LN(1+'Monte Carlo'!$K$10)-0.5*'Monte Carlo'!$K$12^2)+'Monte Carlo'!$K$12*((RAND()+RAND()+RAND()+RAND()+RAND()+RAND()+RAND()+RAND()+RAND()+RAND()+RAND()+RAND())-6))-1)+I$15)</x:f>
        <x:v>1336474.389875336</x:v>
      </x:c>
      <x:c r="J405" s="97" t="n">
        <x:f>MAX(0,I405*(1+EXP((LN(1+'Monte Carlo'!$K$10)-0.5*'Monte Carlo'!$K$12^2)+'Monte Carlo'!$K$12*((RAND()+RAND()+RAND()+RAND()+RAND()+RAND()+RAND()+RAND()+RAND()+RAND()+RAND()+RAND())-6))-1)+J$15)</x:f>
        <x:v>1370854.19083077</x:v>
      </x:c>
      <x:c r="K405" s="97" t="n">
        <x:f>MAX(0,J405*(1+EXP((LN(1+'Monte Carlo'!$K$10)-0.5*'Monte Carlo'!$K$12^2)+'Monte Carlo'!$K$12*((RAND()+RAND()+RAND()+RAND()+RAND()+RAND()+RAND()+RAND()+RAND()+RAND()+RAND()+RAND())-6))-1)+K$15)</x:f>
        <x:v>1879617.5803263362</x:v>
      </x:c>
      <x:c r="L405" s="97" t="n">
        <x:f>MAX(0,K405*(1+EXP((LN(1+'Monte Carlo'!$K$10)-0.5*'Monte Carlo'!$K$12^2)+'Monte Carlo'!$K$12*((RAND()+RAND()+RAND()+RAND()+RAND()+RAND()+RAND()+RAND()+RAND()+RAND()+RAND()+RAND())-6))-1)+L$15)</x:f>
        <x:v>1705136.6783206086</x:v>
      </x:c>
      <x:c r="M405" s="97" t="n">
        <x:f>MAX(0,L405*(1+EXP((LN(1+'Monte Carlo'!$K$10)-0.5*'Monte Carlo'!$K$12^2)+'Monte Carlo'!$K$12*((RAND()+RAND()+RAND()+RAND()+RAND()+RAND()+RAND()+RAND()+RAND()+RAND()+RAND()+RAND())-6))-1)+M$15)</x:f>
        <x:v>1736502.407286152</x:v>
      </x:c>
      <x:c r="N405" s="97" t="n">
        <x:f>MAX(0,M405*(1+EXP((LN(1+'Monte Carlo'!$K$10)-0.5*'Monte Carlo'!$K$12^2)+'Monte Carlo'!$K$12*((RAND()+RAND()+RAND()+RAND()+RAND()+RAND()+RAND()+RAND()+RAND()+RAND()+RAND()+RAND())-6))-1)+N$15)</x:f>
        <x:v>2235577.545105234</x:v>
      </x:c>
      <x:c r="O405" s="97" t="n">
        <x:f>MAX(0,N405*(1+EXP((LN(1+'Monte Carlo'!$K$10)-0.5*'Monte Carlo'!$K$12^2)+'Monte Carlo'!$K$12*((RAND()+RAND()+RAND()+RAND()+RAND()+RAND()+RAND()+RAND()+RAND()+RAND()+RAND()+RAND())-6))-1)+O$15)</x:f>
        <x:v>2302196.3419232494</x:v>
      </x:c>
      <x:c r="P405" s="97" t="n">
        <x:f>MAX(0,O405*(1+EXP((LN(1+'Monte Carlo'!$K$10)-0.5*'Monte Carlo'!$K$12^2)+'Monte Carlo'!$K$12*((RAND()+RAND()+RAND()+RAND()+RAND()+RAND()+RAND()+RAND()+RAND()+RAND()+RAND()+RAND())-6))-1)+P$15)</x:f>
        <x:v>2143418.6482917736</x:v>
      </x:c>
      <x:c r="Q405" s="97" t="n">
        <x:f>MAX(0,P405*(1+EXP((LN(1+'Monte Carlo'!$K$10)-0.5*'Monte Carlo'!$K$12^2)+'Monte Carlo'!$K$12*((RAND()+RAND()+RAND()+RAND()+RAND()+RAND()+RAND()+RAND()+RAND()+RAND()+RAND()+RAND())-6))-1)+Q$15)</x:f>
        <x:v>2185435.814716757</x:v>
      </x:c>
      <x:c r="R405" s="97" t="n">
        <x:f>MAX(0,Q405*(1+EXP((LN(1+'Monte Carlo'!$K$10)-0.5*'Monte Carlo'!$K$12^2)+'Monte Carlo'!$K$12*((RAND()+RAND()+RAND()+RAND()+RAND()+RAND()+RAND()+RAND()+RAND()+RAND()+RAND()+RAND())-6))-1)+R$15)</x:f>
        <x:v>1886826.4342688897</x:v>
      </x:c>
      <x:c r="S405" s="97" t="n">
        <x:f>MAX(0,R405*(1+EXP((LN(1+'Monte Carlo'!$K$10)-0.5*'Monte Carlo'!$K$12^2)+'Monte Carlo'!$K$12*((RAND()+RAND()+RAND()+RAND()+RAND()+RAND()+RAND()+RAND()+RAND()+RAND()+RAND()+RAND())-6))-1)+S$15)</x:f>
        <x:v>1773105.4974833291</x:v>
      </x:c>
      <x:c r="T405" s="97" t="n">
        <x:f>MAX(0,S405*(1+EXP((LN(1+'Monte Carlo'!$K$10)-0.5*'Monte Carlo'!$K$12^2)+'Monte Carlo'!$K$12*((RAND()+RAND()+RAND()+RAND()+RAND()+RAND()+RAND()+RAND()+RAND()+RAND()+RAND()+RAND())-6))-1)+T$15)</x:f>
        <x:v>2183996.540556368</x:v>
      </x:c>
      <x:c r="U405" s="97" t="n">
        <x:f>MAX(0,T405*(1+EXP((LN(1+'Monte Carlo'!$K$10)-0.5*'Monte Carlo'!$K$12^2)+'Monte Carlo'!$K$12*((RAND()+RAND()+RAND()+RAND()+RAND()+RAND()+RAND()+RAND()+RAND()+RAND()+RAND()+RAND())-6))-1)+U$15)</x:f>
        <x:v>2128574.181140872</x:v>
      </x:c>
      <x:c r="V405" s="97" t="n">
        <x:f>MAX(0,U405*(1+EXP((LN(1+'Monte Carlo'!$K$10)-0.5*'Monte Carlo'!$K$12^2)+'Monte Carlo'!$K$12*((RAND()+RAND()+RAND()+RAND()+RAND()+RAND()+RAND()+RAND()+RAND()+RAND()+RAND()+RAND())-6))-1)+V$15)</x:f>
        <x:v>1829260.8414589253</x:v>
      </x:c>
      <x:c r="W405" s="97" t="n">
        <x:f>MAX(0,V405*(1+EXP((LN(1+'Monte Carlo'!$K$10)-0.5*'Monte Carlo'!$K$12^2)+'Monte Carlo'!$K$12*((RAND()+RAND()+RAND()+RAND()+RAND()+RAND()+RAND()+RAND()+RAND()+RAND()+RAND()+RAND())-6))-1)+W$15)</x:f>
        <x:v>1705520.8606905537</x:v>
      </x:c>
      <x:c r="X405" s="97" t="n">
        <x:f>MAX(0,W405*(1+EXP((LN(1+'Monte Carlo'!$K$10)-0.5*'Monte Carlo'!$K$12^2)+'Monte Carlo'!$K$12*((RAND()+RAND()+RAND()+RAND()+RAND()+RAND()+RAND()+RAND()+RAND()+RAND()+RAND()+RAND())-6))-1)+X$15)</x:f>
        <x:v>1400476.85162785</x:v>
      </x:c>
      <x:c r="Y405" s="97" t="n">
        <x:f>MAX(0,X405*(1+EXP((LN(1+'Monte Carlo'!$K$10)-0.5*'Monte Carlo'!$K$12^2)+'Monte Carlo'!$K$12*((RAND()+RAND()+RAND()+RAND()+RAND()+RAND()+RAND()+RAND()+RAND()+RAND()+RAND()+RAND())-6))-1)+Y$15)</x:f>
        <x:v>1583383.4479758227</x:v>
      </x:c>
      <x:c r="Z405" s="97" t="n">
        <x:f>MAX(0,Y405*(1+EXP((LN(1+'Monte Carlo'!$K$10)-0.5*'Monte Carlo'!$K$12^2)+'Monte Carlo'!$K$12*((RAND()+RAND()+RAND()+RAND()+RAND()+RAND()+RAND()+RAND()+RAND()+RAND()+RAND()+RAND())-6))-1)+Z$15)</x:f>
        <x:v>1700397.4687982025</x:v>
      </x:c>
      <x:c r="AA405" s="97" t="n">
        <x:f>MAX(0,Z405*(1+EXP((LN(1+'Monte Carlo'!$K$10)-0.5*'Monte Carlo'!$K$12^2)+'Monte Carlo'!$K$12*((RAND()+RAND()+RAND()+RAND()+RAND()+RAND()+RAND()+RAND()+RAND()+RAND()+RAND()+RAND())-6))-1)+AA$15)</x:f>
        <x:v>1503367.0432977753</x:v>
      </x:c>
      <x:c r="AB405" s="97" t="n">
        <x:f>MAX(0,AA405*(1+EXP((LN(1+'Monte Carlo'!$K$10)-0.5*'Monte Carlo'!$K$12^2)+'Monte Carlo'!$K$12*((RAND()+RAND()+RAND()+RAND()+RAND()+RAND()+RAND()+RAND()+RAND()+RAND()+RAND()+RAND())-6))-1)+AB$15)</x:f>
        <x:v>1570679.760386725</x:v>
      </x:c>
      <x:c r="AC405" s="97" t="n">
        <x:f>MAX(0,AB405*(1+EXP((LN(1+'Monte Carlo'!$K$10)-0.5*'Monte Carlo'!$K$12^2)+'Monte Carlo'!$K$12*((RAND()+RAND()+RAND()+RAND()+RAND()+RAND()+RAND()+RAND()+RAND()+RAND()+RAND()+RAND())-6))-1)+AC$15)</x:f>
        <x:v>1745649.8858013705</x:v>
      </x:c>
      <x:c r="AD405" s="97" t="n">
        <x:f>MAX(0,AC405*(1+EXP((LN(1+'Monte Carlo'!$K$10)-0.5*'Monte Carlo'!$K$12^2)+'Monte Carlo'!$K$12*((RAND()+RAND()+RAND()+RAND()+RAND()+RAND()+RAND()+RAND()+RAND()+RAND()+RAND()+RAND())-6))-1)+AD$15)</x:f>
        <x:v>1846169.2079756153</x:v>
      </x:c>
      <x:c r="AE405" s="97" t="n">
        <x:f>MAX(0,AD405*(1+EXP((LN(1+'Monte Carlo'!$K$10)-0.5*'Monte Carlo'!$K$12^2)+'Monte Carlo'!$K$12*((RAND()+RAND()+RAND()+RAND()+RAND()+RAND()+RAND()+RAND()+RAND()+RAND()+RAND()+RAND())-6))-1)+AE$15)</x:f>
        <x:v>2259672.02785316</x:v>
      </x:c>
      <x:c r="AF405" s="97" t="n">
        <x:f>MAX(0,AE405*(1+EXP((LN(1+'Monte Carlo'!$K$10)-0.5*'Monte Carlo'!$K$12^2)+'Monte Carlo'!$K$12*((RAND()+RAND()+RAND()+RAND()+RAND()+RAND()+RAND()+RAND()+RAND()+RAND()+RAND()+RAND())-6))-1)+AF$15)</x:f>
        <x:v>2228624.1298369197</x:v>
      </x:c>
      <x:c r="AG405" s="97">
        <x:f t="shared" si="7"/>
        <x:v>984634.83636690595</x:v>
      </x:c>
    </x:row>
    <x:row r="406">
      <x:c r="A406" s="93">
        <x:v>385</x:v>
      </x:c>
      <x:c r="B406" s="97" t="n">
        <x:f>IF(AND(UPPER('Monte Carlo'!$K$4)="YES",'Monte Carlo'!$K$5&gt;0),'Monte Carlo'!$K$13,Liquidity_30Y!$C$14)</x:f>
        <x:v>1029031.25</x:v>
      </x:c>
      <x:c r="C406" s="97" t="n">
        <x:f>MAX(0,B406*(1+EXP((LN(1+'Monte Carlo'!$K$10)-0.5*'Monte Carlo'!$K$12^2)+'Monte Carlo'!$K$12*((RAND()+RAND()+RAND()+RAND()+RAND()+RAND()+RAND()+RAND()+RAND()+RAND()+RAND()+RAND())-6))-1)+C$15)</x:f>
        <x:v>1182354.1123534623</x:v>
      </x:c>
      <x:c r="D406" s="97" t="n">
        <x:f>MAX(0,C406*(1+EXP((LN(1+'Monte Carlo'!$K$10)-0.5*'Monte Carlo'!$K$12^2)+'Monte Carlo'!$K$12*((RAND()+RAND()+RAND()+RAND()+RAND()+RAND()+RAND()+RAND()+RAND()+RAND()+RAND()+RAND())-6))-1)+D$15)</x:f>
        <x:v>1219753.9982957998</x:v>
      </x:c>
      <x:c r="E406" s="97" t="n">
        <x:f>MAX(0,D406*(1+EXP((LN(1+'Monte Carlo'!$K$10)-0.5*'Monte Carlo'!$K$12^2)+'Monte Carlo'!$K$12*((RAND()+RAND()+RAND()+RAND()+RAND()+RAND()+RAND()+RAND()+RAND()+RAND()+RAND()+RAND())-6))-1)+E$15)</x:f>
        <x:v>1426564.4757973219</x:v>
      </x:c>
      <x:c r="F406" s="97" t="n">
        <x:f>MAX(0,E406*(1+EXP((LN(1+'Monte Carlo'!$K$10)-0.5*'Monte Carlo'!$K$12^2)+'Monte Carlo'!$K$12*((RAND()+RAND()+RAND()+RAND()+RAND()+RAND()+RAND()+RAND()+RAND()+RAND()+RAND()+RAND())-6))-1)+F$15)</x:f>
        <x:v>1643524.1680670239</x:v>
      </x:c>
      <x:c r="G406" s="97" t="n">
        <x:f>MAX(0,F406*(1+EXP((LN(1+'Monte Carlo'!$K$10)-0.5*'Monte Carlo'!$K$12^2)+'Monte Carlo'!$K$12*((RAND()+RAND()+RAND()+RAND()+RAND()+RAND()+RAND()+RAND()+RAND()+RAND()+RAND()+RAND())-6))-1)+G$15)</x:f>
        <x:v>1275931.6338952917</x:v>
      </x:c>
      <x:c r="H406" s="97" t="n">
        <x:f>MAX(0,G406*(1+EXP((LN(1+'Monte Carlo'!$K$10)-0.5*'Monte Carlo'!$K$12^2)+'Monte Carlo'!$K$12*((RAND()+RAND()+RAND()+RAND()+RAND()+RAND()+RAND()+RAND()+RAND()+RAND()+RAND()+RAND())-6))-1)+H$15)</x:f>
        <x:v>1310501.191756088</x:v>
      </x:c>
      <x:c r="I406" s="97" t="n">
        <x:f>MAX(0,H406*(1+EXP((LN(1+'Monte Carlo'!$K$10)-0.5*'Monte Carlo'!$K$12^2)+'Monte Carlo'!$K$12*((RAND()+RAND()+RAND()+RAND()+RAND()+RAND()+RAND()+RAND()+RAND()+RAND()+RAND()+RAND())-6))-1)+I$15)</x:f>
        <x:v>1780245.1033683084</x:v>
      </x:c>
      <x:c r="J406" s="97" t="n">
        <x:f>MAX(0,I406*(1+EXP((LN(1+'Monte Carlo'!$K$10)-0.5*'Monte Carlo'!$K$12^2)+'Monte Carlo'!$K$12*((RAND()+RAND()+RAND()+RAND()+RAND()+RAND()+RAND()+RAND()+RAND()+RAND()+RAND()+RAND())-6))-1)+J$15)</x:f>
        <x:v>2053129.5169668286</x:v>
      </x:c>
      <x:c r="K406" s="97" t="n">
        <x:f>MAX(0,J406*(1+EXP((LN(1+'Monte Carlo'!$K$10)-0.5*'Monte Carlo'!$K$12^2)+'Monte Carlo'!$K$12*((RAND()+RAND()+RAND()+RAND()+RAND()+RAND()+RAND()+RAND()+RAND()+RAND()+RAND()+RAND())-6))-1)+K$15)</x:f>
        <x:v>2224671.132413964</x:v>
      </x:c>
      <x:c r="L406" s="97" t="n">
        <x:f>MAX(0,K406*(1+EXP((LN(1+'Monte Carlo'!$K$10)-0.5*'Monte Carlo'!$K$12^2)+'Monte Carlo'!$K$12*((RAND()+RAND()+RAND()+RAND()+RAND()+RAND()+RAND()+RAND()+RAND()+RAND()+RAND()+RAND())-6))-1)+L$15)</x:f>
        <x:v>3027925.0705266837</x:v>
      </x:c>
      <x:c r="M406" s="97" t="n">
        <x:f>MAX(0,L406*(1+EXP((LN(1+'Monte Carlo'!$K$10)-0.5*'Monte Carlo'!$K$12^2)+'Monte Carlo'!$K$12*((RAND()+RAND()+RAND()+RAND()+RAND()+RAND()+RAND()+RAND()+RAND()+RAND()+RAND()+RAND())-6))-1)+M$15)</x:f>
        <x:v>3253549.4266205444</x:v>
      </x:c>
      <x:c r="N406" s="97" t="n">
        <x:f>MAX(0,M406*(1+EXP((LN(1+'Monte Carlo'!$K$10)-0.5*'Monte Carlo'!$K$12^2)+'Monte Carlo'!$K$12*((RAND()+RAND()+RAND()+RAND()+RAND()+RAND()+RAND()+RAND()+RAND()+RAND()+RAND()+RAND())-6))-1)+N$15)</x:f>
        <x:v>3279457.410959543</x:v>
      </x:c>
      <x:c r="O406" s="97" t="n">
        <x:f>MAX(0,N406*(1+EXP((LN(1+'Monte Carlo'!$K$10)-0.5*'Monte Carlo'!$K$12^2)+'Monte Carlo'!$K$12*((RAND()+RAND()+RAND()+RAND()+RAND()+RAND()+RAND()+RAND()+RAND()+RAND()+RAND()+RAND())-6))-1)+O$15)</x:f>
        <x:v>3663890.3679418527</x:v>
      </x:c>
      <x:c r="P406" s="97" t="n">
        <x:f>MAX(0,O406*(1+EXP((LN(1+'Monte Carlo'!$K$10)-0.5*'Monte Carlo'!$K$12^2)+'Monte Carlo'!$K$12*((RAND()+RAND()+RAND()+RAND()+RAND()+RAND()+RAND()+RAND()+RAND()+RAND()+RAND()+RAND())-6))-1)+P$15)</x:f>
        <x:v>4135255.7580116857</x:v>
      </x:c>
      <x:c r="Q406" s="97" t="n">
        <x:f>MAX(0,P406*(1+EXP((LN(1+'Monte Carlo'!$K$10)-0.5*'Monte Carlo'!$K$12^2)+'Monte Carlo'!$K$12*((RAND()+RAND()+RAND()+RAND()+RAND()+RAND()+RAND()+RAND()+RAND()+RAND()+RAND()+RAND())-6))-1)+Q$15)</x:f>
        <x:v>3891865.034870713</x:v>
      </x:c>
      <x:c r="R406" s="97" t="n">
        <x:f>MAX(0,Q406*(1+EXP((LN(1+'Monte Carlo'!$K$10)-0.5*'Monte Carlo'!$K$12^2)+'Monte Carlo'!$K$12*((RAND()+RAND()+RAND()+RAND()+RAND()+RAND()+RAND()+RAND()+RAND()+RAND()+RAND()+RAND())-6))-1)+R$15)</x:f>
        <x:v>2677257.927941036</x:v>
      </x:c>
      <x:c r="S406" s="97" t="n">
        <x:f>MAX(0,R406*(1+EXP((LN(1+'Monte Carlo'!$K$10)-0.5*'Monte Carlo'!$K$12^2)+'Monte Carlo'!$K$12*((RAND()+RAND()+RAND()+RAND()+RAND()+RAND()+RAND()+RAND()+RAND()+RAND()+RAND()+RAND())-6))-1)+S$15)</x:f>
        <x:v>2934666.652002505</x:v>
      </x:c>
      <x:c r="T406" s="97" t="n">
        <x:f>MAX(0,S406*(1+EXP((LN(1+'Monte Carlo'!$K$10)-0.5*'Monte Carlo'!$K$12^2)+'Monte Carlo'!$K$12*((RAND()+RAND()+RAND()+RAND()+RAND()+RAND()+RAND()+RAND()+RAND()+RAND()+RAND()+RAND())-6))-1)+T$15)</x:f>
        <x:v>3424498.674742406</x:v>
      </x:c>
      <x:c r="U406" s="97" t="n">
        <x:f>MAX(0,T406*(1+EXP((LN(1+'Monte Carlo'!$K$10)-0.5*'Monte Carlo'!$K$12^2)+'Monte Carlo'!$K$12*((RAND()+RAND()+RAND()+RAND()+RAND()+RAND()+RAND()+RAND()+RAND()+RAND()+RAND()+RAND())-6))-1)+U$15)</x:f>
        <x:v>3034912.7599130445</x:v>
      </x:c>
      <x:c r="V406" s="97" t="n">
        <x:f>MAX(0,U406*(1+EXP((LN(1+'Monte Carlo'!$K$10)-0.5*'Monte Carlo'!$K$12^2)+'Monte Carlo'!$K$12*((RAND()+RAND()+RAND()+RAND()+RAND()+RAND()+RAND()+RAND()+RAND()+RAND()+RAND()+RAND())-6))-1)+V$15)</x:f>
        <x:v>2599066.518532157</x:v>
      </x:c>
      <x:c r="W406" s="97" t="n">
        <x:f>MAX(0,V406*(1+EXP((LN(1+'Monte Carlo'!$K$10)-0.5*'Monte Carlo'!$K$12^2)+'Monte Carlo'!$K$12*((RAND()+RAND()+RAND()+RAND()+RAND()+RAND()+RAND()+RAND()+RAND()+RAND()+RAND()+RAND())-6))-1)+W$15)</x:f>
        <x:v>2761210.2462965455</x:v>
      </x:c>
      <x:c r="X406" s="97" t="n">
        <x:f>MAX(0,W406*(1+EXP((LN(1+'Monte Carlo'!$K$10)-0.5*'Monte Carlo'!$K$12^2)+'Monte Carlo'!$K$12*((RAND()+RAND()+RAND()+RAND()+RAND()+RAND()+RAND()+RAND()+RAND()+RAND()+RAND()+RAND())-6))-1)+X$15)</x:f>
        <x:v>3419746.4907496143</x:v>
      </x:c>
      <x:c r="Y406" s="97" t="n">
        <x:f>MAX(0,X406*(1+EXP((LN(1+'Monte Carlo'!$K$10)-0.5*'Monte Carlo'!$K$12^2)+'Monte Carlo'!$K$12*((RAND()+RAND()+RAND()+RAND()+RAND()+RAND()+RAND()+RAND()+RAND()+RAND()+RAND()+RAND())-6))-1)+Y$15)</x:f>
        <x:v>3894308.3754479215</x:v>
      </x:c>
      <x:c r="Z406" s="97" t="n">
        <x:f>MAX(0,Y406*(1+EXP((LN(1+'Monte Carlo'!$K$10)-0.5*'Monte Carlo'!$K$12^2)+'Monte Carlo'!$K$12*((RAND()+RAND()+RAND()+RAND()+RAND()+RAND()+RAND()+RAND()+RAND()+RAND()+RAND()+RAND())-6))-1)+Z$15)</x:f>
        <x:v>4143543.274366841</x:v>
      </x:c>
      <x:c r="AA406" s="97" t="n">
        <x:f>MAX(0,Z406*(1+EXP((LN(1+'Monte Carlo'!$K$10)-0.5*'Monte Carlo'!$K$12^2)+'Monte Carlo'!$K$12*((RAND()+RAND()+RAND()+RAND()+RAND()+RAND()+RAND()+RAND()+RAND()+RAND()+RAND()+RAND())-6))-1)+AA$15)</x:f>
        <x:v>4954734.061210916</x:v>
      </x:c>
      <x:c r="AB406" s="97" t="n">
        <x:f>MAX(0,AA406*(1+EXP((LN(1+'Monte Carlo'!$K$10)-0.5*'Monte Carlo'!$K$12^2)+'Monte Carlo'!$K$12*((RAND()+RAND()+RAND()+RAND()+RAND()+RAND()+RAND()+RAND()+RAND()+RAND()+RAND()+RAND())-6))-1)+AB$15)</x:f>
        <x:v>5081691.016498415</x:v>
      </x:c>
      <x:c r="AC406" s="97" t="n">
        <x:f>MAX(0,AB406*(1+EXP((LN(1+'Monte Carlo'!$K$10)-0.5*'Monte Carlo'!$K$12^2)+'Monte Carlo'!$K$12*((RAND()+RAND()+RAND()+RAND()+RAND()+RAND()+RAND()+RAND()+RAND()+RAND()+RAND()+RAND())-6))-1)+AC$15)</x:f>
        <x:v>6588048.249504372</x:v>
      </x:c>
      <x:c r="AD406" s="97" t="n">
        <x:f>MAX(0,AC406*(1+EXP((LN(1+'Monte Carlo'!$K$10)-0.5*'Monte Carlo'!$K$12^2)+'Monte Carlo'!$K$12*((RAND()+RAND()+RAND()+RAND()+RAND()+RAND()+RAND()+RAND()+RAND()+RAND()+RAND()+RAND())-6))-1)+AD$15)</x:f>
        <x:v>7227286.983156536</x:v>
      </x:c>
      <x:c r="AE406" s="97" t="n">
        <x:f>MAX(0,AD406*(1+EXP((LN(1+'Monte Carlo'!$K$10)-0.5*'Monte Carlo'!$K$12^2)+'Monte Carlo'!$K$12*((RAND()+RAND()+RAND()+RAND()+RAND()+RAND()+RAND()+RAND()+RAND()+RAND()+RAND()+RAND())-6))-1)+AE$15)</x:f>
        <x:v>10299550.968939364</x:v>
      </x:c>
      <x:c r="AF406" s="97" t="n">
        <x:f>MAX(0,AE406*(1+EXP((LN(1+'Monte Carlo'!$K$10)-0.5*'Monte Carlo'!$K$12^2)+'Monte Carlo'!$K$12*((RAND()+RAND()+RAND()+RAND()+RAND()+RAND()+RAND()+RAND()+RAND()+RAND()+RAND()+RAND())-6))-1)+AF$15)</x:f>
        <x:v>11376300.414399398</x:v>
      </x:c>
      <x:c r="AG406" s="97" t="n">
        <x:f t="shared" ref="AG406:AG469" si="8">MIN(B406:AF406)</x:f>
        <x:v>1029031.25</x:v>
      </x:c>
    </x:row>
    <x:row r="407">
      <x:c r="A407" s="93">
        <x:v>386</x:v>
      </x:c>
      <x:c r="B407" s="97" t="n">
        <x:f>IF(AND(UPPER('Monte Carlo'!$K$4)="YES",'Monte Carlo'!$K$5&gt;0),'Monte Carlo'!$K$13,Liquidity_30Y!$C$14)</x:f>
        <x:v>1029031.25</x:v>
      </x:c>
      <x:c r="C407" s="97" t="n">
        <x:f>MAX(0,B407*(1+EXP((LN(1+'Monte Carlo'!$K$10)-0.5*'Monte Carlo'!$K$12^2)+'Monte Carlo'!$K$12*((RAND()+RAND()+RAND()+RAND()+RAND()+RAND()+RAND()+RAND()+RAND()+RAND()+RAND()+RAND())-6))-1)+C$15)</x:f>
        <x:v>1097855.1253743488</x:v>
      </x:c>
      <x:c r="D407" s="97" t="n">
        <x:f>MAX(0,C407*(1+EXP((LN(1+'Monte Carlo'!$K$10)-0.5*'Monte Carlo'!$K$12^2)+'Monte Carlo'!$K$12*((RAND()+RAND()+RAND()+RAND()+RAND()+RAND()+RAND()+RAND()+RAND()+RAND()+RAND()+RAND())-6))-1)+D$15)</x:f>
        <x:v>1197231.9433914127</x:v>
      </x:c>
      <x:c r="E407" s="97" t="n">
        <x:f>MAX(0,D407*(1+EXP((LN(1+'Monte Carlo'!$K$10)-0.5*'Monte Carlo'!$K$12^2)+'Monte Carlo'!$K$12*((RAND()+RAND()+RAND()+RAND()+RAND()+RAND()+RAND()+RAND()+RAND()+RAND()+RAND()+RAND())-6))-1)+E$15)</x:f>
        <x:v>1383207.8299814472</x:v>
      </x:c>
      <x:c r="F407" s="97" t="n">
        <x:f>MAX(0,E407*(1+EXP((LN(1+'Monte Carlo'!$K$10)-0.5*'Monte Carlo'!$K$12^2)+'Monte Carlo'!$K$12*((RAND()+RAND()+RAND()+RAND()+RAND()+RAND()+RAND()+RAND()+RAND()+RAND()+RAND()+RAND())-6))-1)+F$15)</x:f>
        <x:v>1995894.8189637454</x:v>
      </x:c>
      <x:c r="G407" s="97" t="n">
        <x:f>MAX(0,F407*(1+EXP((LN(1+'Monte Carlo'!$K$10)-0.5*'Monte Carlo'!$K$12^2)+'Monte Carlo'!$K$12*((RAND()+RAND()+RAND()+RAND()+RAND()+RAND()+RAND()+RAND()+RAND()+RAND()+RAND()+RAND())-6))-1)+G$15)</x:f>
        <x:v>2442252.7374102687</x:v>
      </x:c>
      <x:c r="H407" s="97" t="n">
        <x:f>MAX(0,G407*(1+EXP((LN(1+'Monte Carlo'!$K$10)-0.5*'Monte Carlo'!$K$12^2)+'Monte Carlo'!$K$12*((RAND()+RAND()+RAND()+RAND()+RAND()+RAND()+RAND()+RAND()+RAND()+RAND()+RAND()+RAND())-6))-1)+H$15)</x:f>
        <x:v>3107664.7869628663</x:v>
      </x:c>
      <x:c r="I407" s="97" t="n">
        <x:f>MAX(0,H407*(1+EXP((LN(1+'Monte Carlo'!$K$10)-0.5*'Monte Carlo'!$K$12^2)+'Monte Carlo'!$K$12*((RAND()+RAND()+RAND()+RAND()+RAND()+RAND()+RAND()+RAND()+RAND()+RAND()+RAND()+RAND())-6))-1)+I$15)</x:f>
        <x:v>2807636.718326674</x:v>
      </x:c>
      <x:c r="J407" s="97" t="n">
        <x:f>MAX(0,I407*(1+EXP((LN(1+'Monte Carlo'!$K$10)-0.5*'Monte Carlo'!$K$12^2)+'Monte Carlo'!$K$12*((RAND()+RAND()+RAND()+RAND()+RAND()+RAND()+RAND()+RAND()+RAND()+RAND()+RAND()+RAND())-6))-1)+J$15)</x:f>
        <x:v>2760251.605946393</x:v>
      </x:c>
      <x:c r="K407" s="97" t="n">
        <x:f>MAX(0,J407*(1+EXP((LN(1+'Monte Carlo'!$K$10)-0.5*'Monte Carlo'!$K$12^2)+'Monte Carlo'!$K$12*((RAND()+RAND()+RAND()+RAND()+RAND()+RAND()+RAND()+RAND()+RAND()+RAND()+RAND()+RAND())-6))-1)+K$15)</x:f>
        <x:v>2981891.71988991</x:v>
      </x:c>
      <x:c r="L407" s="97" t="n">
        <x:f>MAX(0,K407*(1+EXP((LN(1+'Monte Carlo'!$K$10)-0.5*'Monte Carlo'!$K$12^2)+'Monte Carlo'!$K$12*((RAND()+RAND()+RAND()+RAND()+RAND()+RAND()+RAND()+RAND()+RAND()+RAND()+RAND()+RAND())-6))-1)+L$15)</x:f>
        <x:v>3610071.698398255</x:v>
      </x:c>
      <x:c r="M407" s="97" t="n">
        <x:f>MAX(0,L407*(1+EXP((LN(1+'Monte Carlo'!$K$10)-0.5*'Monte Carlo'!$K$12^2)+'Monte Carlo'!$K$12*((RAND()+RAND()+RAND()+RAND()+RAND()+RAND()+RAND()+RAND()+RAND()+RAND()+RAND()+RAND())-6))-1)+M$15)</x:f>
        <x:v>3572014.552232168</x:v>
      </x:c>
      <x:c r="N407" s="97" t="n">
        <x:f>MAX(0,M407*(1+EXP((LN(1+'Monte Carlo'!$K$10)-0.5*'Monte Carlo'!$K$12^2)+'Monte Carlo'!$K$12*((RAND()+RAND()+RAND()+RAND()+RAND()+RAND()+RAND()+RAND()+RAND()+RAND()+RAND()+RAND())-6))-1)+N$15)</x:f>
        <x:v>4212248.552548794</x:v>
      </x:c>
      <x:c r="O407" s="97" t="n">
        <x:f>MAX(0,N407*(1+EXP((LN(1+'Monte Carlo'!$K$10)-0.5*'Monte Carlo'!$K$12^2)+'Monte Carlo'!$K$12*((RAND()+RAND()+RAND()+RAND()+RAND()+RAND()+RAND()+RAND()+RAND()+RAND()+RAND()+RAND())-6))-1)+O$15)</x:f>
        <x:v>5813395.506473143</x:v>
      </x:c>
      <x:c r="P407" s="97" t="n">
        <x:f>MAX(0,O407*(1+EXP((LN(1+'Monte Carlo'!$K$10)-0.5*'Monte Carlo'!$K$12^2)+'Monte Carlo'!$K$12*((RAND()+RAND()+RAND()+RAND()+RAND()+RAND()+RAND()+RAND()+RAND()+RAND()+RAND()+RAND())-6))-1)+P$15)</x:f>
        <x:v>6295053.615978213</x:v>
      </x:c>
      <x:c r="Q407" s="97" t="n">
        <x:f>MAX(0,P407*(1+EXP((LN(1+'Monte Carlo'!$K$10)-0.5*'Monte Carlo'!$K$12^2)+'Monte Carlo'!$K$12*((RAND()+RAND()+RAND()+RAND()+RAND()+RAND()+RAND()+RAND()+RAND()+RAND()+RAND()+RAND())-6))-1)+Q$15)</x:f>
        <x:v>9003108.238064485</x:v>
      </x:c>
      <x:c r="R407" s="97" t="n">
        <x:f>MAX(0,Q407*(1+EXP((LN(1+'Monte Carlo'!$K$10)-0.5*'Monte Carlo'!$K$12^2)+'Monte Carlo'!$K$12*((RAND()+RAND()+RAND()+RAND()+RAND()+RAND()+RAND()+RAND()+RAND()+RAND()+RAND()+RAND())-6))-1)+R$15)</x:f>
        <x:v>9776746.860810377</x:v>
      </x:c>
      <x:c r="S407" s="97" t="n">
        <x:f>MAX(0,R407*(1+EXP((LN(1+'Monte Carlo'!$K$10)-0.5*'Monte Carlo'!$K$12^2)+'Monte Carlo'!$K$12*((RAND()+RAND()+RAND()+RAND()+RAND()+RAND()+RAND()+RAND()+RAND()+RAND()+RAND()+RAND())-6))-1)+S$15)</x:f>
        <x:v>10404086.774287233</x:v>
      </x:c>
      <x:c r="T407" s="97" t="n">
        <x:f>MAX(0,S407*(1+EXP((LN(1+'Monte Carlo'!$K$10)-0.5*'Monte Carlo'!$K$12^2)+'Monte Carlo'!$K$12*((RAND()+RAND()+RAND()+RAND()+RAND()+RAND()+RAND()+RAND()+RAND()+RAND()+RAND()+RAND())-6))-1)+T$15)</x:f>
        <x:v>11900069.51593638</x:v>
      </x:c>
      <x:c r="U407" s="97" t="n">
        <x:f>MAX(0,T407*(1+EXP((LN(1+'Monte Carlo'!$K$10)-0.5*'Monte Carlo'!$K$12^2)+'Monte Carlo'!$K$12*((RAND()+RAND()+RAND()+RAND()+RAND()+RAND()+RAND()+RAND()+RAND()+RAND()+RAND()+RAND())-6))-1)+U$15)</x:f>
        <x:v>10377795.948170308</x:v>
      </x:c>
      <x:c r="V407" s="97" t="n">
        <x:f>MAX(0,U407*(1+EXP((LN(1+'Monte Carlo'!$K$10)-0.5*'Monte Carlo'!$K$12^2)+'Monte Carlo'!$K$12*((RAND()+RAND()+RAND()+RAND()+RAND()+RAND()+RAND()+RAND()+RAND()+RAND()+RAND()+RAND())-6))-1)+V$15)</x:f>
        <x:v>10063270.270435693</x:v>
      </x:c>
      <x:c r="W407" s="97" t="n">
        <x:f>MAX(0,V407*(1+EXP((LN(1+'Monte Carlo'!$K$10)-0.5*'Monte Carlo'!$K$12^2)+'Monte Carlo'!$K$12*((RAND()+RAND()+RAND()+RAND()+RAND()+RAND()+RAND()+RAND()+RAND()+RAND()+RAND()+RAND())-6))-1)+W$15)</x:f>
        <x:v>8662582.298742784</x:v>
      </x:c>
      <x:c r="X407" s="97" t="n">
        <x:f>MAX(0,W407*(1+EXP((LN(1+'Monte Carlo'!$K$10)-0.5*'Monte Carlo'!$K$12^2)+'Monte Carlo'!$K$12*((RAND()+RAND()+RAND()+RAND()+RAND()+RAND()+RAND()+RAND()+RAND()+RAND()+RAND()+RAND())-6))-1)+X$15)</x:f>
        <x:v>9787912.908668594</x:v>
      </x:c>
      <x:c r="Y407" s="97" t="n">
        <x:f>MAX(0,X407*(1+EXP((LN(1+'Monte Carlo'!$K$10)-0.5*'Monte Carlo'!$K$12^2)+'Monte Carlo'!$K$12*((RAND()+RAND()+RAND()+RAND()+RAND()+RAND()+RAND()+RAND()+RAND()+RAND()+RAND()+RAND())-6))-1)+Y$15)</x:f>
        <x:v>8965974.276007188</x:v>
      </x:c>
      <x:c r="Z407" s="97" t="n">
        <x:f>MAX(0,Y407*(1+EXP((LN(1+'Monte Carlo'!$K$10)-0.5*'Monte Carlo'!$K$12^2)+'Monte Carlo'!$K$12*((RAND()+RAND()+RAND()+RAND()+RAND()+RAND()+RAND()+RAND()+RAND()+RAND()+RAND()+RAND())-6))-1)+Z$15)</x:f>
        <x:v>9537596.602037044</x:v>
      </x:c>
      <x:c r="AA407" s="97" t="n">
        <x:f>MAX(0,Z407*(1+EXP((LN(1+'Monte Carlo'!$K$10)-0.5*'Monte Carlo'!$K$12^2)+'Monte Carlo'!$K$12*((RAND()+RAND()+RAND()+RAND()+RAND()+RAND()+RAND()+RAND()+RAND()+RAND()+RAND()+RAND())-6))-1)+AA$15)</x:f>
        <x:v>11215654.904692741</x:v>
      </x:c>
      <x:c r="AB407" s="97" t="n">
        <x:f>MAX(0,AA407*(1+EXP((LN(1+'Monte Carlo'!$K$10)-0.5*'Monte Carlo'!$K$12^2)+'Monte Carlo'!$K$12*((RAND()+RAND()+RAND()+RAND()+RAND()+RAND()+RAND()+RAND()+RAND()+RAND()+RAND()+RAND())-6))-1)+AB$15)</x:f>
        <x:v>13745202.662420822</x:v>
      </x:c>
      <x:c r="AC407" s="97" t="n">
        <x:f>MAX(0,AB407*(1+EXP((LN(1+'Monte Carlo'!$K$10)-0.5*'Monte Carlo'!$K$12^2)+'Monte Carlo'!$K$12*((RAND()+RAND()+RAND()+RAND()+RAND()+RAND()+RAND()+RAND()+RAND()+RAND()+RAND()+RAND())-6))-1)+AC$15)</x:f>
        <x:v>11829505.296001483</x:v>
      </x:c>
      <x:c r="AD407" s="97" t="n">
        <x:f>MAX(0,AC407*(1+EXP((LN(1+'Monte Carlo'!$K$10)-0.5*'Monte Carlo'!$K$12^2)+'Monte Carlo'!$K$12*((RAND()+RAND()+RAND()+RAND()+RAND()+RAND()+RAND()+RAND()+RAND()+RAND()+RAND()+RAND())-6))-1)+AD$15)</x:f>
        <x:v>15834686.30835213</x:v>
      </x:c>
      <x:c r="AE407" s="97" t="n">
        <x:f>MAX(0,AD407*(1+EXP((LN(1+'Monte Carlo'!$K$10)-0.5*'Monte Carlo'!$K$12^2)+'Monte Carlo'!$K$12*((RAND()+RAND()+RAND()+RAND()+RAND()+RAND()+RAND()+RAND()+RAND()+RAND()+RAND()+RAND())-6))-1)+AE$15)</x:f>
        <x:v>16975727.14341493</x:v>
      </x:c>
      <x:c r="AF407" s="97" t="n">
        <x:f>MAX(0,AE407*(1+EXP((LN(1+'Monte Carlo'!$K$10)-0.5*'Monte Carlo'!$K$12^2)+'Monte Carlo'!$K$12*((RAND()+RAND()+RAND()+RAND()+RAND()+RAND()+RAND()+RAND()+RAND()+RAND()+RAND()+RAND())-6))-1)+AF$15)</x:f>
        <x:v>15260764.934850622</x:v>
      </x:c>
      <x:c r="AG407" s="97">
        <x:f t="shared" si="8"/>
        <x:v>1029031.25</x:v>
      </x:c>
    </x:row>
    <x:row r="408">
      <x:c r="A408" s="93">
        <x:v>387</x:v>
      </x:c>
      <x:c r="B408" s="97" t="n">
        <x:f>IF(AND(UPPER('Monte Carlo'!$K$4)="YES",'Monte Carlo'!$K$5&gt;0),'Monte Carlo'!$K$13,Liquidity_30Y!$C$14)</x:f>
        <x:v>1029031.25</x:v>
      </x:c>
      <x:c r="C408" s="97" t="n">
        <x:f>MAX(0,B408*(1+EXP((LN(1+'Monte Carlo'!$K$10)-0.5*'Monte Carlo'!$K$12^2)+'Monte Carlo'!$K$12*((RAND()+RAND()+RAND()+RAND()+RAND()+RAND()+RAND()+RAND()+RAND()+RAND()+RAND()+RAND())-6))-1)+C$15)</x:f>
        <x:v>1256387.2771055587</x:v>
      </x:c>
      <x:c r="D408" s="97" t="n">
        <x:f>MAX(0,C408*(1+EXP((LN(1+'Monte Carlo'!$K$10)-0.5*'Monte Carlo'!$K$12^2)+'Monte Carlo'!$K$12*((RAND()+RAND()+RAND()+RAND()+RAND()+RAND()+RAND()+RAND()+RAND()+RAND()+RAND()+RAND())-6))-1)+D$15)</x:f>
        <x:v>1197103.2368463045</x:v>
      </x:c>
      <x:c r="E408" s="97" t="n">
        <x:f>MAX(0,D408*(1+EXP((LN(1+'Monte Carlo'!$K$10)-0.5*'Monte Carlo'!$K$12^2)+'Monte Carlo'!$K$12*((RAND()+RAND()+RAND()+RAND()+RAND()+RAND()+RAND()+RAND()+RAND()+RAND()+RAND()+RAND())-6))-1)+E$15)</x:f>
        <x:v>1420182.4295904085</x:v>
      </x:c>
      <x:c r="F408" s="97" t="n">
        <x:f>MAX(0,E408*(1+EXP((LN(1+'Monte Carlo'!$K$10)-0.5*'Monte Carlo'!$K$12^2)+'Monte Carlo'!$K$12*((RAND()+RAND()+RAND()+RAND()+RAND()+RAND()+RAND()+RAND()+RAND()+RAND()+RAND()+RAND())-6))-1)+F$15)</x:f>
        <x:v>1960148.5510379786</x:v>
      </x:c>
      <x:c r="G408" s="97" t="n">
        <x:f>MAX(0,F408*(1+EXP((LN(1+'Monte Carlo'!$K$10)-0.5*'Monte Carlo'!$K$12^2)+'Monte Carlo'!$K$12*((RAND()+RAND()+RAND()+RAND()+RAND()+RAND()+RAND()+RAND()+RAND()+RAND()+RAND()+RAND())-6))-1)+G$15)</x:f>
        <x:v>1909333.2830930909</x:v>
      </x:c>
      <x:c r="H408" s="97" t="n">
        <x:f>MAX(0,G408*(1+EXP((LN(1+'Monte Carlo'!$K$10)-0.5*'Monte Carlo'!$K$12^2)+'Monte Carlo'!$K$12*((RAND()+RAND()+RAND()+RAND()+RAND()+RAND()+RAND()+RAND()+RAND()+RAND()+RAND()+RAND())-6))-1)+H$15)</x:f>
        <x:v>1477417.1825823607</x:v>
      </x:c>
      <x:c r="I408" s="97" t="n">
        <x:f>MAX(0,H408*(1+EXP((LN(1+'Monte Carlo'!$K$10)-0.5*'Monte Carlo'!$K$12^2)+'Monte Carlo'!$K$12*((RAND()+RAND()+RAND()+RAND()+RAND()+RAND()+RAND()+RAND()+RAND()+RAND()+RAND()+RAND())-6))-1)+I$15)</x:f>
        <x:v>1592702.3026365282</x:v>
      </x:c>
      <x:c r="J408" s="97" t="n">
        <x:f>MAX(0,I408*(1+EXP((LN(1+'Monte Carlo'!$K$10)-0.5*'Monte Carlo'!$K$12^2)+'Monte Carlo'!$K$12*((RAND()+RAND()+RAND()+RAND()+RAND()+RAND()+RAND()+RAND()+RAND()+RAND()+RAND()+RAND())-6))-1)+J$15)</x:f>
        <x:v>1201710.6566313896</x:v>
      </x:c>
      <x:c r="K408" s="97" t="n">
        <x:f>MAX(0,J408*(1+EXP((LN(1+'Monte Carlo'!$K$10)-0.5*'Monte Carlo'!$K$12^2)+'Monte Carlo'!$K$12*((RAND()+RAND()+RAND()+RAND()+RAND()+RAND()+RAND()+RAND()+RAND()+RAND()+RAND()+RAND())-6))-1)+K$15)</x:f>
        <x:v>1210704.647449782</x:v>
      </x:c>
      <x:c r="L408" s="97" t="n">
        <x:f>MAX(0,K408*(1+EXP((LN(1+'Monte Carlo'!$K$10)-0.5*'Monte Carlo'!$K$12^2)+'Monte Carlo'!$K$12*((RAND()+RAND()+RAND()+RAND()+RAND()+RAND()+RAND()+RAND()+RAND()+RAND()+RAND()+RAND())-6))-1)+L$15)</x:f>
        <x:v>1443707.115072965</x:v>
      </x:c>
      <x:c r="M408" s="97" t="n">
        <x:f>MAX(0,L408*(1+EXP((LN(1+'Monte Carlo'!$K$10)-0.5*'Monte Carlo'!$K$12^2)+'Monte Carlo'!$K$12*((RAND()+RAND()+RAND()+RAND()+RAND()+RAND()+RAND()+RAND()+RAND()+RAND()+RAND()+RAND())-6))-1)+M$15)</x:f>
        <x:v>1389334.938402475</x:v>
      </x:c>
      <x:c r="N408" s="97" t="n">
        <x:f>MAX(0,M408*(1+EXP((LN(1+'Monte Carlo'!$K$10)-0.5*'Monte Carlo'!$K$12^2)+'Monte Carlo'!$K$12*((RAND()+RAND()+RAND()+RAND()+RAND()+RAND()+RAND()+RAND()+RAND()+RAND()+RAND()+RAND())-6))-1)+N$15)</x:f>
        <x:v>1528235.3351827853</x:v>
      </x:c>
      <x:c r="O408" s="97" t="n">
        <x:f>MAX(0,N408*(1+EXP((LN(1+'Monte Carlo'!$K$10)-0.5*'Monte Carlo'!$K$12^2)+'Monte Carlo'!$K$12*((RAND()+RAND()+RAND()+RAND()+RAND()+RAND()+RAND()+RAND()+RAND()+RAND()+RAND()+RAND())-6))-1)+O$15)</x:f>
        <x:v>1283663.7157924762</x:v>
      </x:c>
      <x:c r="P408" s="97" t="n">
        <x:f>MAX(0,O408*(1+EXP((LN(1+'Monte Carlo'!$K$10)-0.5*'Monte Carlo'!$K$12^2)+'Monte Carlo'!$K$12*((RAND()+RAND()+RAND()+RAND()+RAND()+RAND()+RAND()+RAND()+RAND()+RAND()+RAND()+RAND())-6))-1)+P$15)</x:f>
        <x:v>1201775.012675684</x:v>
      </x:c>
      <x:c r="Q408" s="97" t="n">
        <x:f>MAX(0,P408*(1+EXP((LN(1+'Monte Carlo'!$K$10)-0.5*'Monte Carlo'!$K$12^2)+'Monte Carlo'!$K$12*((RAND()+RAND()+RAND()+RAND()+RAND()+RAND()+RAND()+RAND()+RAND()+RAND()+RAND()+RAND())-6))-1)+Q$15)</x:f>
        <x:v>1278706.190033454</x:v>
      </x:c>
      <x:c r="R408" s="97" t="n">
        <x:f>MAX(0,Q408*(1+EXP((LN(1+'Monte Carlo'!$K$10)-0.5*'Monte Carlo'!$K$12^2)+'Monte Carlo'!$K$12*((RAND()+RAND()+RAND()+RAND()+RAND()+RAND()+RAND()+RAND()+RAND()+RAND()+RAND()+RAND())-6))-1)+R$15)</x:f>
        <x:v>1202866.1687086755</x:v>
      </x:c>
      <x:c r="S408" s="97" t="n">
        <x:f>MAX(0,R408*(1+EXP((LN(1+'Monte Carlo'!$K$10)-0.5*'Monte Carlo'!$K$12^2)+'Monte Carlo'!$K$12*((RAND()+RAND()+RAND()+RAND()+RAND()+RAND()+RAND()+RAND()+RAND()+RAND()+RAND()+RAND())-6))-1)+S$15)</x:f>
        <x:v>1755788.103568746</x:v>
      </x:c>
      <x:c r="T408" s="97" t="n">
        <x:f>MAX(0,S408*(1+EXP((LN(1+'Monte Carlo'!$K$10)-0.5*'Monte Carlo'!$K$12^2)+'Monte Carlo'!$K$12*((RAND()+RAND()+RAND()+RAND()+RAND()+RAND()+RAND()+RAND()+RAND()+RAND()+RAND()+RAND())-6))-1)+T$15)</x:f>
        <x:v>1468675.1170669203</x:v>
      </x:c>
      <x:c r="U408" s="97" t="n">
        <x:f>MAX(0,T408*(1+EXP((LN(1+'Monte Carlo'!$K$10)-0.5*'Monte Carlo'!$K$12^2)+'Monte Carlo'!$K$12*((RAND()+RAND()+RAND()+RAND()+RAND()+RAND()+RAND()+RAND()+RAND()+RAND()+RAND()+RAND())-6))-1)+U$15)</x:f>
        <x:v>1345229.304426937</x:v>
      </x:c>
      <x:c r="V408" s="97" t="n">
        <x:f>MAX(0,U408*(1+EXP((LN(1+'Monte Carlo'!$K$10)-0.5*'Monte Carlo'!$K$12^2)+'Monte Carlo'!$K$12*((RAND()+RAND()+RAND()+RAND()+RAND()+RAND()+RAND()+RAND()+RAND()+RAND()+RAND()+RAND())-6))-1)+V$15)</x:f>
        <x:v>1754128.7414214425</x:v>
      </x:c>
      <x:c r="W408" s="97" t="n">
        <x:f>MAX(0,V408*(1+EXP((LN(1+'Monte Carlo'!$K$10)-0.5*'Monte Carlo'!$K$12^2)+'Monte Carlo'!$K$12*((RAND()+RAND()+RAND()+RAND()+RAND()+RAND()+RAND()+RAND()+RAND()+RAND()+RAND()+RAND())-6))-1)+W$15)</x:f>
        <x:v>1423141.671695179</x:v>
      </x:c>
      <x:c r="X408" s="97" t="n">
        <x:f>MAX(0,W408*(1+EXP((LN(1+'Monte Carlo'!$K$10)-0.5*'Monte Carlo'!$K$12^2)+'Monte Carlo'!$K$12*((RAND()+RAND()+RAND()+RAND()+RAND()+RAND()+RAND()+RAND()+RAND()+RAND()+RAND()+RAND())-6))-1)+X$15)</x:f>
        <x:v>1213788.3892457883</x:v>
      </x:c>
      <x:c r="Y408" s="97" t="n">
        <x:f>MAX(0,X408*(1+EXP((LN(1+'Monte Carlo'!$K$10)-0.5*'Monte Carlo'!$K$12^2)+'Monte Carlo'!$K$12*((RAND()+RAND()+RAND()+RAND()+RAND()+RAND()+RAND()+RAND()+RAND()+RAND()+RAND()+RAND())-6))-1)+Y$15)</x:f>
        <x:v>1322610.5977487892</x:v>
      </x:c>
      <x:c r="Z408" s="97" t="n">
        <x:f>MAX(0,Y408*(1+EXP((LN(1+'Monte Carlo'!$K$10)-0.5*'Monte Carlo'!$K$12^2)+'Monte Carlo'!$K$12*((RAND()+RAND()+RAND()+RAND()+RAND()+RAND()+RAND()+RAND()+RAND()+RAND()+RAND()+RAND())-6))-1)+Z$15)</x:f>
        <x:v>1384256.284890148</x:v>
      </x:c>
      <x:c r="AA408" s="97" t="n">
        <x:f>MAX(0,Z408*(1+EXP((LN(1+'Monte Carlo'!$K$10)-0.5*'Monte Carlo'!$K$12^2)+'Monte Carlo'!$K$12*((RAND()+RAND()+RAND()+RAND()+RAND()+RAND()+RAND()+RAND()+RAND()+RAND()+RAND()+RAND())-6))-1)+AA$15)</x:f>
        <x:v>1329926.0618946238</x:v>
      </x:c>
      <x:c r="AB408" s="97" t="n">
        <x:f>MAX(0,AA408*(1+EXP((LN(1+'Monte Carlo'!$K$10)-0.5*'Monte Carlo'!$K$12^2)+'Monte Carlo'!$K$12*((RAND()+RAND()+RAND()+RAND()+RAND()+RAND()+RAND()+RAND()+RAND()+RAND()+RAND()+RAND())-6))-1)+AB$15)</x:f>
        <x:v>1543248.0775803104</x:v>
      </x:c>
      <x:c r="AC408" s="97" t="n">
        <x:f>MAX(0,AB408*(1+EXP((LN(1+'Monte Carlo'!$K$10)-0.5*'Monte Carlo'!$K$12^2)+'Monte Carlo'!$K$12*((RAND()+RAND()+RAND()+RAND()+RAND()+RAND()+RAND()+RAND()+RAND()+RAND()+RAND()+RAND())-6))-1)+AC$15)</x:f>
        <x:v>1753035.9721669594</x:v>
      </x:c>
      <x:c r="AD408" s="97" t="n">
        <x:f>MAX(0,AC408*(1+EXP((LN(1+'Monte Carlo'!$K$10)-0.5*'Monte Carlo'!$K$12^2)+'Monte Carlo'!$K$12*((RAND()+RAND()+RAND()+RAND()+RAND()+RAND()+RAND()+RAND()+RAND()+RAND()+RAND()+RAND())-6))-1)+AD$15)</x:f>
        <x:v>1607716.9603617908</x:v>
      </x:c>
      <x:c r="AE408" s="97" t="n">
        <x:f>MAX(0,AD408*(1+EXP((LN(1+'Monte Carlo'!$K$10)-0.5*'Monte Carlo'!$K$12^2)+'Monte Carlo'!$K$12*((RAND()+RAND()+RAND()+RAND()+RAND()+RAND()+RAND()+RAND()+RAND()+RAND()+RAND()+RAND())-6))-1)+AE$15)</x:f>
        <x:v>1726400.506471389</x:v>
      </x:c>
      <x:c r="AF408" s="97" t="n">
        <x:f>MAX(0,AE408*(1+EXP((LN(1+'Monte Carlo'!$K$10)-0.5*'Monte Carlo'!$K$12^2)+'Monte Carlo'!$K$12*((RAND()+RAND()+RAND()+RAND()+RAND()+RAND()+RAND()+RAND()+RAND()+RAND()+RAND()+RAND())-6))-1)+AF$15)</x:f>
        <x:v>2415985.719561144</x:v>
      </x:c>
      <x:c r="AG408" s="97">
        <x:f t="shared" si="8"/>
        <x:v>813731.72753014544</x:v>
      </x:c>
    </x:row>
    <x:row r="409">
      <x:c r="A409" s="93">
        <x:v>388</x:v>
      </x:c>
      <x:c r="B409" s="97" t="n">
        <x:f>IF(AND(UPPER('Monte Carlo'!$K$4)="YES",'Monte Carlo'!$K$5&gt;0),'Monte Carlo'!$K$13,Liquidity_30Y!$C$14)</x:f>
        <x:v>1029031.25</x:v>
      </x:c>
      <x:c r="C409" s="97" t="n">
        <x:f>MAX(0,B409*(1+EXP((LN(1+'Monte Carlo'!$K$10)-0.5*'Monte Carlo'!$K$12^2)+'Monte Carlo'!$K$12*((RAND()+RAND()+RAND()+RAND()+RAND()+RAND()+RAND()+RAND()+RAND()+RAND()+RAND()+RAND())-6))-1)+C$15)</x:f>
        <x:v>937527.1431106109</x:v>
      </x:c>
      <x:c r="D409" s="97" t="n">
        <x:f>MAX(0,C409*(1+EXP((LN(1+'Monte Carlo'!$K$10)-0.5*'Monte Carlo'!$K$12^2)+'Monte Carlo'!$K$12*((RAND()+RAND()+RAND()+RAND()+RAND()+RAND()+RAND()+RAND()+RAND()+RAND()+RAND()+RAND())-6))-1)+D$15)</x:f>
        <x:v>702655.4544042256</x:v>
      </x:c>
      <x:c r="E409" s="97" t="n">
        <x:f>MAX(0,D409*(1+EXP((LN(1+'Monte Carlo'!$K$10)-0.5*'Monte Carlo'!$K$12^2)+'Monte Carlo'!$K$12*((RAND()+RAND()+RAND()+RAND()+RAND()+RAND()+RAND()+RAND()+RAND()+RAND()+RAND()+RAND())-6))-1)+E$15)</x:f>
        <x:v>649190.9829974433</x:v>
      </x:c>
      <x:c r="F409" s="97" t="n">
        <x:f>MAX(0,E409*(1+EXP((LN(1+'Monte Carlo'!$K$10)-0.5*'Monte Carlo'!$K$12^2)+'Monte Carlo'!$K$12*((RAND()+RAND()+RAND()+RAND()+RAND()+RAND()+RAND()+RAND()+RAND()+RAND()+RAND()+RAND())-6))-1)+F$15)</x:f>
        <x:v>838529.9250794088</x:v>
      </x:c>
      <x:c r="G409" s="97" t="n">
        <x:f>MAX(0,F409*(1+EXP((LN(1+'Monte Carlo'!$K$10)-0.5*'Monte Carlo'!$K$12^2)+'Monte Carlo'!$K$12*((RAND()+RAND()+RAND()+RAND()+RAND()+RAND()+RAND()+RAND()+RAND()+RAND()+RAND()+RAND())-6))-1)+G$15)</x:f>
        <x:v>865414.4626894171</x:v>
      </x:c>
      <x:c r="H409" s="97" t="n">
        <x:f>MAX(0,G409*(1+EXP((LN(1+'Monte Carlo'!$K$10)-0.5*'Monte Carlo'!$K$12^2)+'Monte Carlo'!$K$12*((RAND()+RAND()+RAND()+RAND()+RAND()+RAND()+RAND()+RAND()+RAND()+RAND()+RAND()+RAND())-6))-1)+H$15)</x:f>
        <x:v>968182.4941742606</x:v>
      </x:c>
      <x:c r="I409" s="97" t="n">
        <x:f>MAX(0,H409*(1+EXP((LN(1+'Monte Carlo'!$K$10)-0.5*'Monte Carlo'!$K$12^2)+'Monte Carlo'!$K$12*((RAND()+RAND()+RAND()+RAND()+RAND()+RAND()+RAND()+RAND()+RAND()+RAND()+RAND()+RAND())-6))-1)+I$15)</x:f>
        <x:v>1059196.5612563037</x:v>
      </x:c>
      <x:c r="J409" s="97" t="n">
        <x:f>MAX(0,I409*(1+EXP((LN(1+'Monte Carlo'!$K$10)-0.5*'Monte Carlo'!$K$12^2)+'Monte Carlo'!$K$12*((RAND()+RAND()+RAND()+RAND()+RAND()+RAND()+RAND()+RAND()+RAND()+RAND()+RAND()+RAND())-6))-1)+J$15)</x:f>
        <x:v>1114335.0808919426</x:v>
      </x:c>
      <x:c r="K409" s="97" t="n">
        <x:f>MAX(0,J409*(1+EXP((LN(1+'Monte Carlo'!$K$10)-0.5*'Monte Carlo'!$K$12^2)+'Monte Carlo'!$K$12*((RAND()+RAND()+RAND()+RAND()+RAND()+RAND()+RAND()+RAND()+RAND()+RAND()+RAND()+RAND())-6))-1)+K$15)</x:f>
        <x:v>917498.0347438651</x:v>
      </x:c>
      <x:c r="L409" s="97" t="n">
        <x:f>MAX(0,K409*(1+EXP((LN(1+'Monte Carlo'!$K$10)-0.5*'Monte Carlo'!$K$12^2)+'Monte Carlo'!$K$12*((RAND()+RAND()+RAND()+RAND()+RAND()+RAND()+RAND()+RAND()+RAND()+RAND()+RAND()+RAND())-6))-1)+L$15)</x:f>
        <x:v>857006.7307552475</x:v>
      </x:c>
      <x:c r="M409" s="97" t="n">
        <x:f>MAX(0,L409*(1+EXP((LN(1+'Monte Carlo'!$K$10)-0.5*'Monte Carlo'!$K$12^2)+'Monte Carlo'!$K$12*((RAND()+RAND()+RAND()+RAND()+RAND()+RAND()+RAND()+RAND()+RAND()+RAND()+RAND()+RAND())-6))-1)+M$15)</x:f>
        <x:v>983333.0851726924</x:v>
      </x:c>
      <x:c r="N409" s="97" t="n">
        <x:f>MAX(0,M409*(1+EXP((LN(1+'Monte Carlo'!$K$10)-0.5*'Monte Carlo'!$K$12^2)+'Monte Carlo'!$K$12*((RAND()+RAND()+RAND()+RAND()+RAND()+RAND()+RAND()+RAND()+RAND()+RAND()+RAND()+RAND())-6))-1)+N$15)</x:f>
        <x:v>819806.7236442582</x:v>
      </x:c>
      <x:c r="O409" s="97" t="n">
        <x:f>MAX(0,N409*(1+EXP((LN(1+'Monte Carlo'!$K$10)-0.5*'Monte Carlo'!$K$12^2)+'Monte Carlo'!$K$12*((RAND()+RAND()+RAND()+RAND()+RAND()+RAND()+RAND()+RAND()+RAND()+RAND()+RAND()+RAND())-6))-1)+O$15)</x:f>
        <x:v>880130.3489905354</x:v>
      </x:c>
      <x:c r="P409" s="97" t="n">
        <x:f>MAX(0,O409*(1+EXP((LN(1+'Monte Carlo'!$K$10)-0.5*'Monte Carlo'!$K$12^2)+'Monte Carlo'!$K$12*((RAND()+RAND()+RAND()+RAND()+RAND()+RAND()+RAND()+RAND()+RAND()+RAND()+RAND()+RAND())-6))-1)+P$15)</x:f>
        <x:v>1323213.1643051216</x:v>
      </x:c>
      <x:c r="Q409" s="97" t="n">
        <x:f>MAX(0,P409*(1+EXP((LN(1+'Monte Carlo'!$K$10)-0.5*'Monte Carlo'!$K$12^2)+'Monte Carlo'!$K$12*((RAND()+RAND()+RAND()+RAND()+RAND()+RAND()+RAND()+RAND()+RAND()+RAND()+RAND()+RAND())-6))-1)+Q$15)</x:f>
        <x:v>1521368.4240985606</x:v>
      </x:c>
      <x:c r="R409" s="97" t="n">
        <x:f>MAX(0,Q409*(1+EXP((LN(1+'Monte Carlo'!$K$10)-0.5*'Monte Carlo'!$K$12^2)+'Monte Carlo'!$K$12*((RAND()+RAND()+RAND()+RAND()+RAND()+RAND()+RAND()+RAND()+RAND()+RAND()+RAND()+RAND())-6))-1)+R$15)</x:f>
        <x:v>1645108.5098075294</x:v>
      </x:c>
      <x:c r="S409" s="97" t="n">
        <x:f>MAX(0,R409*(1+EXP((LN(1+'Monte Carlo'!$K$10)-0.5*'Monte Carlo'!$K$12^2)+'Monte Carlo'!$K$12*((RAND()+RAND()+RAND()+RAND()+RAND()+RAND()+RAND()+RAND()+RAND()+RAND()+RAND()+RAND())-6))-1)+S$15)</x:f>
        <x:v>1871969.3187136182</x:v>
      </x:c>
      <x:c r="T409" s="97" t="n">
        <x:f>MAX(0,S409*(1+EXP((LN(1+'Monte Carlo'!$K$10)-0.5*'Monte Carlo'!$K$12^2)+'Monte Carlo'!$K$12*((RAND()+RAND()+RAND()+RAND()+RAND()+RAND()+RAND()+RAND()+RAND()+RAND()+RAND()+RAND())-6))-1)+T$15)</x:f>
        <x:v>2030426.372489729</x:v>
      </x:c>
      <x:c r="U409" s="97" t="n">
        <x:f>MAX(0,T409*(1+EXP((LN(1+'Monte Carlo'!$K$10)-0.5*'Monte Carlo'!$K$12^2)+'Monte Carlo'!$K$12*((RAND()+RAND()+RAND()+RAND()+RAND()+RAND()+RAND()+RAND()+RAND()+RAND()+RAND()+RAND())-6))-1)+U$15)</x:f>
        <x:v>2354322.0991095575</x:v>
      </x:c>
      <x:c r="V409" s="97" t="n">
        <x:f>MAX(0,U409*(1+EXP((LN(1+'Monte Carlo'!$K$10)-0.5*'Monte Carlo'!$K$12^2)+'Monte Carlo'!$K$12*((RAND()+RAND()+RAND()+RAND()+RAND()+RAND()+RAND()+RAND()+RAND()+RAND()+RAND()+RAND())-6))-1)+V$15)</x:f>
        <x:v>2286622.022587827</x:v>
      </x:c>
      <x:c r="W409" s="97" t="n">
        <x:f>MAX(0,V409*(1+EXP((LN(1+'Monte Carlo'!$K$10)-0.5*'Monte Carlo'!$K$12^2)+'Monte Carlo'!$K$12*((RAND()+RAND()+RAND()+RAND()+RAND()+RAND()+RAND()+RAND()+RAND()+RAND()+RAND()+RAND())-6))-1)+W$15)</x:f>
        <x:v>2382763.304240885</x:v>
      </x:c>
      <x:c r="X409" s="97" t="n">
        <x:f>MAX(0,W409*(1+EXP((LN(1+'Monte Carlo'!$K$10)-0.5*'Monte Carlo'!$K$12^2)+'Monte Carlo'!$K$12*((RAND()+RAND()+RAND()+RAND()+RAND()+RAND()+RAND()+RAND()+RAND()+RAND()+RAND()+RAND())-6))-1)+X$15)</x:f>
        <x:v>2166792.307197488</x:v>
      </x:c>
      <x:c r="Y409" s="97" t="n">
        <x:f>MAX(0,X409*(1+EXP((LN(1+'Monte Carlo'!$K$10)-0.5*'Monte Carlo'!$K$12^2)+'Monte Carlo'!$K$12*((RAND()+RAND()+RAND()+RAND()+RAND()+RAND()+RAND()+RAND()+RAND()+RAND()+RAND()+RAND())-6))-1)+Y$15)</x:f>
        <x:v>2725660.059673642</x:v>
      </x:c>
      <x:c r="Z409" s="97" t="n">
        <x:f>MAX(0,Y409*(1+EXP((LN(1+'Monte Carlo'!$K$10)-0.5*'Monte Carlo'!$K$12^2)+'Monte Carlo'!$K$12*((RAND()+RAND()+RAND()+RAND()+RAND()+RAND()+RAND()+RAND()+RAND()+RAND()+RAND()+RAND())-6))-1)+Z$15)</x:f>
        <x:v>2782764.9869914064</x:v>
      </x:c>
      <x:c r="AA409" s="97" t="n">
        <x:f>MAX(0,Z409*(1+EXP((LN(1+'Monte Carlo'!$K$10)-0.5*'Monte Carlo'!$K$12^2)+'Monte Carlo'!$K$12*((RAND()+RAND()+RAND()+RAND()+RAND()+RAND()+RAND()+RAND()+RAND()+RAND()+RAND()+RAND())-6))-1)+AA$15)</x:f>
        <x:v>3209162.9462939515</x:v>
      </x:c>
      <x:c r="AB409" s="97" t="n">
        <x:f>MAX(0,AA409*(1+EXP((LN(1+'Monte Carlo'!$K$10)-0.5*'Monte Carlo'!$K$12^2)+'Monte Carlo'!$K$12*((RAND()+RAND()+RAND()+RAND()+RAND()+RAND()+RAND()+RAND()+RAND()+RAND()+RAND()+RAND())-6))-1)+AB$15)</x:f>
        <x:v>3210161.33498259</x:v>
      </x:c>
      <x:c r="AC409" s="97" t="n">
        <x:f>MAX(0,AB409*(1+EXP((LN(1+'Monte Carlo'!$K$10)-0.5*'Monte Carlo'!$K$12^2)+'Monte Carlo'!$K$12*((RAND()+RAND()+RAND()+RAND()+RAND()+RAND()+RAND()+RAND()+RAND()+RAND()+RAND()+RAND())-6))-1)+AC$15)</x:f>
        <x:v>3673832.7403226984</x:v>
      </x:c>
      <x:c r="AD409" s="97" t="n">
        <x:f>MAX(0,AC409*(1+EXP((LN(1+'Monte Carlo'!$K$10)-0.5*'Monte Carlo'!$K$12^2)+'Monte Carlo'!$K$12*((RAND()+RAND()+RAND()+RAND()+RAND()+RAND()+RAND()+RAND()+RAND()+RAND()+RAND()+RAND())-6))-1)+AD$15)</x:f>
        <x:v>5262533.38497188</x:v>
      </x:c>
      <x:c r="AE409" s="97" t="n">
        <x:f>MAX(0,AD409*(1+EXP((LN(1+'Monte Carlo'!$K$10)-0.5*'Monte Carlo'!$K$12^2)+'Monte Carlo'!$K$12*((RAND()+RAND()+RAND()+RAND()+RAND()+RAND()+RAND()+RAND()+RAND()+RAND()+RAND()+RAND())-6))-1)+AE$15)</x:f>
        <x:v>6682084.21942734</x:v>
      </x:c>
      <x:c r="AF409" s="97" t="n">
        <x:f>MAX(0,AE409*(1+EXP((LN(1+'Monte Carlo'!$K$10)-0.5*'Monte Carlo'!$K$12^2)+'Monte Carlo'!$K$12*((RAND()+RAND()+RAND()+RAND()+RAND()+RAND()+RAND()+RAND()+RAND()+RAND()+RAND()+RAND())-6))-1)+AF$15)</x:f>
        <x:v>6436684.176610078</x:v>
      </x:c>
      <x:c r="AG409" s="97">
        <x:f t="shared" si="8"/>
        <x:v>1029031.25</x:v>
      </x:c>
    </x:row>
    <x:row r="410">
      <x:c r="A410" s="93">
        <x:v>389</x:v>
      </x:c>
      <x:c r="B410" s="97" t="n">
        <x:f>IF(AND(UPPER('Monte Carlo'!$K$4)="YES",'Monte Carlo'!$K$5&gt;0),'Monte Carlo'!$K$13,Liquidity_30Y!$C$14)</x:f>
        <x:v>1029031.25</x:v>
      </x:c>
      <x:c r="C410" s="97" t="n">
        <x:f>MAX(0,B410*(1+EXP((LN(1+'Monte Carlo'!$K$10)-0.5*'Monte Carlo'!$K$12^2)+'Monte Carlo'!$K$12*((RAND()+RAND()+RAND()+RAND()+RAND()+RAND()+RAND()+RAND()+RAND()+RAND()+RAND()+RAND())-6))-1)+C$15)</x:f>
        <x:v>1431017.7218424273</x:v>
      </x:c>
      <x:c r="D410" s="97" t="n">
        <x:f>MAX(0,C410*(1+EXP((LN(1+'Monte Carlo'!$K$10)-0.5*'Monte Carlo'!$K$12^2)+'Monte Carlo'!$K$12*((RAND()+RAND()+RAND()+RAND()+RAND()+RAND()+RAND()+RAND()+RAND()+RAND()+RAND()+RAND())-6))-1)+D$15)</x:f>
        <x:v>1717497.7711801731</x:v>
      </x:c>
      <x:c r="E410" s="97" t="n">
        <x:f>MAX(0,D410*(1+EXP((LN(1+'Monte Carlo'!$K$10)-0.5*'Monte Carlo'!$K$12^2)+'Monte Carlo'!$K$12*((RAND()+RAND()+RAND()+RAND()+RAND()+RAND()+RAND()+RAND()+RAND()+RAND()+RAND()+RAND())-6))-1)+E$15)</x:f>
        <x:v>1463089.9234415977</x:v>
      </x:c>
      <x:c r="F410" s="97" t="n">
        <x:f>MAX(0,E410*(1+EXP((LN(1+'Monte Carlo'!$K$10)-0.5*'Monte Carlo'!$K$12^2)+'Monte Carlo'!$K$12*((RAND()+RAND()+RAND()+RAND()+RAND()+RAND()+RAND()+RAND()+RAND()+RAND()+RAND()+RAND())-6))-1)+F$15)</x:f>
        <x:v>1042031.0206069911</x:v>
      </x:c>
      <x:c r="G410" s="97" t="n">
        <x:f>MAX(0,F410*(1+EXP((LN(1+'Monte Carlo'!$K$10)-0.5*'Monte Carlo'!$K$12^2)+'Monte Carlo'!$K$12*((RAND()+RAND()+RAND()+RAND()+RAND()+RAND()+RAND()+RAND()+RAND()+RAND()+RAND()+RAND())-6))-1)+G$15)</x:f>
        <x:v>1101756.8491283653</x:v>
      </x:c>
      <x:c r="H410" s="97" t="n">
        <x:f>MAX(0,G410*(1+EXP((LN(1+'Monte Carlo'!$K$10)-0.5*'Monte Carlo'!$K$12^2)+'Monte Carlo'!$K$12*((RAND()+RAND()+RAND()+RAND()+RAND()+RAND()+RAND()+RAND()+RAND()+RAND()+RAND()+RAND())-6))-1)+H$15)</x:f>
        <x:v>939779.0380581829</x:v>
      </x:c>
      <x:c r="I410" s="97" t="n">
        <x:f>MAX(0,H410*(1+EXP((LN(1+'Monte Carlo'!$K$10)-0.5*'Monte Carlo'!$K$12^2)+'Monte Carlo'!$K$12*((RAND()+RAND()+RAND()+RAND()+RAND()+RAND()+RAND()+RAND()+RAND()+RAND()+RAND()+RAND())-6))-1)+I$15)</x:f>
        <x:v>845565.9175302299</x:v>
      </x:c>
      <x:c r="J410" s="97" t="n">
        <x:f>MAX(0,I410*(1+EXP((LN(1+'Monte Carlo'!$K$10)-0.5*'Monte Carlo'!$K$12^2)+'Monte Carlo'!$K$12*((RAND()+RAND()+RAND()+RAND()+RAND()+RAND()+RAND()+RAND()+RAND()+RAND()+RAND()+RAND())-6))-1)+J$15)</x:f>
        <x:v>980658.2727983333</x:v>
      </x:c>
      <x:c r="K410" s="97" t="n">
        <x:f>MAX(0,J410*(1+EXP((LN(1+'Monte Carlo'!$K$10)-0.5*'Monte Carlo'!$K$12^2)+'Monte Carlo'!$K$12*((RAND()+RAND()+RAND()+RAND()+RAND()+RAND()+RAND()+RAND()+RAND()+RAND()+RAND()+RAND())-6))-1)+K$15)</x:f>
        <x:v>796151.9659514718</x:v>
      </x:c>
      <x:c r="L410" s="97" t="n">
        <x:f>MAX(0,K410*(1+EXP((LN(1+'Monte Carlo'!$K$10)-0.5*'Monte Carlo'!$K$12^2)+'Monte Carlo'!$K$12*((RAND()+RAND()+RAND()+RAND()+RAND()+RAND()+RAND()+RAND()+RAND()+RAND()+RAND()+RAND())-6))-1)+L$15)</x:f>
        <x:v>687998.0937998843</x:v>
      </x:c>
      <x:c r="M410" s="97" t="n">
        <x:f>MAX(0,L410*(1+EXP((LN(1+'Monte Carlo'!$K$10)-0.5*'Monte Carlo'!$K$12^2)+'Monte Carlo'!$K$12*((RAND()+RAND()+RAND()+RAND()+RAND()+RAND()+RAND()+RAND()+RAND()+RAND()+RAND()+RAND())-6))-1)+M$15)</x:f>
        <x:v>901363.6011856996</x:v>
      </x:c>
      <x:c r="N410" s="97" t="n">
        <x:f>MAX(0,M410*(1+EXP((LN(1+'Monte Carlo'!$K$10)-0.5*'Monte Carlo'!$K$12^2)+'Monte Carlo'!$K$12*((RAND()+RAND()+RAND()+RAND()+RAND()+RAND()+RAND()+RAND()+RAND()+RAND()+RAND()+RAND())-6))-1)+N$15)</x:f>
        <x:v>1128914.2667467725</x:v>
      </x:c>
      <x:c r="O410" s="97" t="n">
        <x:f>MAX(0,N410*(1+EXP((LN(1+'Monte Carlo'!$K$10)-0.5*'Monte Carlo'!$K$12^2)+'Monte Carlo'!$K$12*((RAND()+RAND()+RAND()+RAND()+RAND()+RAND()+RAND()+RAND()+RAND()+RAND()+RAND()+RAND())-6))-1)+O$15)</x:f>
        <x:v>953387.1759640622</x:v>
      </x:c>
      <x:c r="P410" s="97" t="n">
        <x:f>MAX(0,O410*(1+EXP((LN(1+'Monte Carlo'!$K$10)-0.5*'Monte Carlo'!$K$12^2)+'Monte Carlo'!$K$12*((RAND()+RAND()+RAND()+RAND()+RAND()+RAND()+RAND()+RAND()+RAND()+RAND()+RAND()+RAND())-6))-1)+P$15)</x:f>
        <x:v>1075584.3437259467</x:v>
      </x:c>
      <x:c r="Q410" s="97" t="n">
        <x:f>MAX(0,P410*(1+EXP((LN(1+'Monte Carlo'!$K$10)-0.5*'Monte Carlo'!$K$12^2)+'Monte Carlo'!$K$12*((RAND()+RAND()+RAND()+RAND()+RAND()+RAND()+RAND()+RAND()+RAND()+RAND()+RAND()+RAND())-6))-1)+Q$15)</x:f>
        <x:v>1308839.4943413967</x:v>
      </x:c>
      <x:c r="R410" s="97" t="n">
        <x:f>MAX(0,Q410*(1+EXP((LN(1+'Monte Carlo'!$K$10)-0.5*'Monte Carlo'!$K$12^2)+'Monte Carlo'!$K$12*((RAND()+RAND()+RAND()+RAND()+RAND()+RAND()+RAND()+RAND()+RAND()+RAND()+RAND()+RAND())-6))-1)+R$15)</x:f>
        <x:v>1349087.4718443807</x:v>
      </x:c>
      <x:c r="S410" s="97" t="n">
        <x:f>MAX(0,R410*(1+EXP((LN(1+'Monte Carlo'!$K$10)-0.5*'Monte Carlo'!$K$12^2)+'Monte Carlo'!$K$12*((RAND()+RAND()+RAND()+RAND()+RAND()+RAND()+RAND()+RAND()+RAND()+RAND()+RAND()+RAND())-6))-1)+S$15)</x:f>
        <x:v>1271470.444335463</x:v>
      </x:c>
      <x:c r="T410" s="97" t="n">
        <x:f>MAX(0,S410*(1+EXP((LN(1+'Monte Carlo'!$K$10)-0.5*'Monte Carlo'!$K$12^2)+'Monte Carlo'!$K$12*((RAND()+RAND()+RAND()+RAND()+RAND()+RAND()+RAND()+RAND()+RAND()+RAND()+RAND()+RAND())-6))-1)+T$15)</x:f>
        <x:v>1412670.6017734222</x:v>
      </x:c>
      <x:c r="U410" s="97" t="n">
        <x:f>MAX(0,T410*(1+EXP((LN(1+'Monte Carlo'!$K$10)-0.5*'Monte Carlo'!$K$12^2)+'Monte Carlo'!$K$12*((RAND()+RAND()+RAND()+RAND()+RAND()+RAND()+RAND()+RAND()+RAND()+RAND()+RAND()+RAND())-6))-1)+U$15)</x:f>
        <x:v>1211791.384154028</x:v>
      </x:c>
      <x:c r="V410" s="97" t="n">
        <x:f>MAX(0,U410*(1+EXP((LN(1+'Monte Carlo'!$K$10)-0.5*'Monte Carlo'!$K$12^2)+'Monte Carlo'!$K$12*((RAND()+RAND()+RAND()+RAND()+RAND()+RAND()+RAND()+RAND()+RAND()+RAND()+RAND()+RAND())-6))-1)+V$15)</x:f>
        <x:v>1269619.1868158388</x:v>
      </x:c>
      <x:c r="W410" s="97" t="n">
        <x:f>MAX(0,V410*(1+EXP((LN(1+'Monte Carlo'!$K$10)-0.5*'Monte Carlo'!$K$12^2)+'Monte Carlo'!$K$12*((RAND()+RAND()+RAND()+RAND()+RAND()+RAND()+RAND()+RAND()+RAND()+RAND()+RAND()+RAND())-6))-1)+W$15)</x:f>
        <x:v>1560265.19080175</x:v>
      </x:c>
      <x:c r="X410" s="97" t="n">
        <x:f>MAX(0,W410*(1+EXP((LN(1+'Monte Carlo'!$K$10)-0.5*'Monte Carlo'!$K$12^2)+'Monte Carlo'!$K$12*((RAND()+RAND()+RAND()+RAND()+RAND()+RAND()+RAND()+RAND()+RAND()+RAND()+RAND()+RAND())-6))-1)+X$15)</x:f>
        <x:v>1523274.7818992436</x:v>
      </x:c>
      <x:c r="Y410" s="97" t="n">
        <x:f>MAX(0,X410*(1+EXP((LN(1+'Monte Carlo'!$K$10)-0.5*'Monte Carlo'!$K$12^2)+'Monte Carlo'!$K$12*((RAND()+RAND()+RAND()+RAND()+RAND()+RAND()+RAND()+RAND()+RAND()+RAND()+RAND()+RAND())-6))-1)+Y$15)</x:f>
        <x:v>1792151.1637173358</x:v>
      </x:c>
      <x:c r="Z410" s="97" t="n">
        <x:f>MAX(0,Y410*(1+EXP((LN(1+'Monte Carlo'!$K$10)-0.5*'Monte Carlo'!$K$12^2)+'Monte Carlo'!$K$12*((RAND()+RAND()+RAND()+RAND()+RAND()+RAND()+RAND()+RAND()+RAND()+RAND()+RAND()+RAND())-6))-1)+Z$15)</x:f>
        <x:v>1611030.8611326783</x:v>
      </x:c>
      <x:c r="AA410" s="97" t="n">
        <x:f>MAX(0,Z410*(1+EXP((LN(1+'Monte Carlo'!$K$10)-0.5*'Monte Carlo'!$K$12^2)+'Monte Carlo'!$K$12*((RAND()+RAND()+RAND()+RAND()+RAND()+RAND()+RAND()+RAND()+RAND()+RAND()+RAND()+RAND())-6))-1)+AA$15)</x:f>
        <x:v>1826902.5546921943</x:v>
      </x:c>
      <x:c r="AB410" s="97" t="n">
        <x:f>MAX(0,AA410*(1+EXP((LN(1+'Monte Carlo'!$K$10)-0.5*'Monte Carlo'!$K$12^2)+'Monte Carlo'!$K$12*((RAND()+RAND()+RAND()+RAND()+RAND()+RAND()+RAND()+RAND()+RAND()+RAND()+RAND()+RAND())-6))-1)+AB$15)</x:f>
        <x:v>2534483.808381709</x:v>
      </x:c>
      <x:c r="AC410" s="97" t="n">
        <x:f>MAX(0,AB410*(1+EXP((LN(1+'Monte Carlo'!$K$10)-0.5*'Monte Carlo'!$K$12^2)+'Monte Carlo'!$K$12*((RAND()+RAND()+RAND()+RAND()+RAND()+RAND()+RAND()+RAND()+RAND()+RAND()+RAND()+RAND())-6))-1)+AC$15)</x:f>
        <x:v>2731894.7219144786</x:v>
      </x:c>
      <x:c r="AD410" s="97" t="n">
        <x:f>MAX(0,AC410*(1+EXP((LN(1+'Monte Carlo'!$K$10)-0.5*'Monte Carlo'!$K$12^2)+'Monte Carlo'!$K$12*((RAND()+RAND()+RAND()+RAND()+RAND()+RAND()+RAND()+RAND()+RAND()+RAND()+RAND()+RAND())-6))-1)+AD$15)</x:f>
        <x:v>2016073.9161626599</x:v>
      </x:c>
      <x:c r="AE410" s="97" t="n">
        <x:f>MAX(0,AD410*(1+EXP((LN(1+'Monte Carlo'!$K$10)-0.5*'Monte Carlo'!$K$12^2)+'Monte Carlo'!$K$12*((RAND()+RAND()+RAND()+RAND()+RAND()+RAND()+RAND()+RAND()+RAND()+RAND()+RAND()+RAND())-6))-1)+AE$15)</x:f>
        <x:v>2008150.5410446047</x:v>
      </x:c>
      <x:c r="AF410" s="97" t="n">
        <x:f>MAX(0,AE410*(1+EXP((LN(1+'Monte Carlo'!$K$10)-0.5*'Monte Carlo'!$K$12^2)+'Monte Carlo'!$K$12*((RAND()+RAND()+RAND()+RAND()+RAND()+RAND()+RAND()+RAND()+RAND()+RAND()+RAND()+RAND())-6))-1)+AF$15)</x:f>
        <x:v>2575169.02253927</x:v>
      </x:c>
      <x:c r="AG410" s="97">
        <x:f t="shared" si="8"/>
        <x:v>1029031.25</x:v>
      </x:c>
    </x:row>
    <x:row r="411">
      <x:c r="A411" s="93">
        <x:v>390</x:v>
      </x:c>
      <x:c r="B411" s="97" t="n">
        <x:f>IF(AND(UPPER('Monte Carlo'!$K$4)="YES",'Monte Carlo'!$K$5&gt;0),'Monte Carlo'!$K$13,Liquidity_30Y!$C$14)</x:f>
        <x:v>1029031.25</x:v>
      </x:c>
      <x:c r="C411" s="97" t="n">
        <x:f>MAX(0,B411*(1+EXP((LN(1+'Monte Carlo'!$K$10)-0.5*'Monte Carlo'!$K$12^2)+'Monte Carlo'!$K$12*((RAND()+RAND()+RAND()+RAND()+RAND()+RAND()+RAND()+RAND()+RAND()+RAND()+RAND()+RAND())-6))-1)+C$15)</x:f>
        <x:v>953518.7059989141</x:v>
      </x:c>
      <x:c r="D411" s="97" t="n">
        <x:f>MAX(0,C411*(1+EXP((LN(1+'Monte Carlo'!$K$10)-0.5*'Monte Carlo'!$K$12^2)+'Monte Carlo'!$K$12*((RAND()+RAND()+RAND()+RAND()+RAND()+RAND()+RAND()+RAND()+RAND()+RAND()+RAND()+RAND())-6))-1)+D$15)</x:f>
        <x:v>1009062.9140798512</x:v>
      </x:c>
      <x:c r="E411" s="97" t="n">
        <x:f>MAX(0,D411*(1+EXP((LN(1+'Monte Carlo'!$K$10)-0.5*'Monte Carlo'!$K$12^2)+'Monte Carlo'!$K$12*((RAND()+RAND()+RAND()+RAND()+RAND()+RAND()+RAND()+RAND()+RAND()+RAND()+RAND()+RAND())-6))-1)+E$15)</x:f>
        <x:v>1382050.921639679</x:v>
      </x:c>
      <x:c r="F411" s="97" t="n">
        <x:f>MAX(0,E411*(1+EXP((LN(1+'Monte Carlo'!$K$10)-0.5*'Monte Carlo'!$K$12^2)+'Monte Carlo'!$K$12*((RAND()+RAND()+RAND()+RAND()+RAND()+RAND()+RAND()+RAND()+RAND()+RAND()+RAND()+RAND())-6))-1)+F$15)</x:f>
        <x:v>1574048.4356968554</x:v>
      </x:c>
      <x:c r="G411" s="97" t="n">
        <x:f>MAX(0,F411*(1+EXP((LN(1+'Monte Carlo'!$K$10)-0.5*'Monte Carlo'!$K$12^2)+'Monte Carlo'!$K$12*((RAND()+RAND()+RAND()+RAND()+RAND()+RAND()+RAND()+RAND()+RAND()+RAND()+RAND()+RAND())-6))-1)+G$15)</x:f>
        <x:v>1495271.4847803614</x:v>
      </x:c>
      <x:c r="H411" s="97" t="n">
        <x:f>MAX(0,G411*(1+EXP((LN(1+'Monte Carlo'!$K$10)-0.5*'Monte Carlo'!$K$12^2)+'Monte Carlo'!$K$12*((RAND()+RAND()+RAND()+RAND()+RAND()+RAND()+RAND()+RAND()+RAND()+RAND()+RAND()+RAND())-6))-1)+H$15)</x:f>
        <x:v>1662064.4763868903</x:v>
      </x:c>
      <x:c r="I411" s="97" t="n">
        <x:f>MAX(0,H411*(1+EXP((LN(1+'Monte Carlo'!$K$10)-0.5*'Monte Carlo'!$K$12^2)+'Monte Carlo'!$K$12*((RAND()+RAND()+RAND()+RAND()+RAND()+RAND()+RAND()+RAND()+RAND()+RAND()+RAND()+RAND())-6))-1)+I$15)</x:f>
        <x:v>1526964.733638142</x:v>
      </x:c>
      <x:c r="J411" s="97" t="n">
        <x:f>MAX(0,I411*(1+EXP((LN(1+'Monte Carlo'!$K$10)-0.5*'Monte Carlo'!$K$12^2)+'Monte Carlo'!$K$12*((RAND()+RAND()+RAND()+RAND()+RAND()+RAND()+RAND()+RAND()+RAND()+RAND()+RAND()+RAND())-6))-1)+J$15)</x:f>
        <x:v>1854464.0731213242</x:v>
      </x:c>
      <x:c r="K411" s="97" t="n">
        <x:f>MAX(0,J411*(1+EXP((LN(1+'Monte Carlo'!$K$10)-0.5*'Monte Carlo'!$K$12^2)+'Monte Carlo'!$K$12*((RAND()+RAND()+RAND()+RAND()+RAND()+RAND()+RAND()+RAND()+RAND()+RAND()+RAND()+RAND())-6))-1)+K$15)</x:f>
        <x:v>1500790.1978257853</x:v>
      </x:c>
      <x:c r="L411" s="97" t="n">
        <x:f>MAX(0,K411*(1+EXP((LN(1+'Monte Carlo'!$K$10)-0.5*'Monte Carlo'!$K$12^2)+'Monte Carlo'!$K$12*((RAND()+RAND()+RAND()+RAND()+RAND()+RAND()+RAND()+RAND()+RAND()+RAND()+RAND()+RAND())-6))-1)+L$15)</x:f>
        <x:v>1891825.0622320946</x:v>
      </x:c>
      <x:c r="M411" s="97" t="n">
        <x:f>MAX(0,L411*(1+EXP((LN(1+'Monte Carlo'!$K$10)-0.5*'Monte Carlo'!$K$12^2)+'Monte Carlo'!$K$12*((RAND()+RAND()+RAND()+RAND()+RAND()+RAND()+RAND()+RAND()+RAND()+RAND()+RAND()+RAND())-6))-1)+M$15)</x:f>
        <x:v>2116174.5339095187</x:v>
      </x:c>
      <x:c r="N411" s="97" t="n">
        <x:f>MAX(0,M411*(1+EXP((LN(1+'Monte Carlo'!$K$10)-0.5*'Monte Carlo'!$K$12^2)+'Monte Carlo'!$K$12*((RAND()+RAND()+RAND()+RAND()+RAND()+RAND()+RAND()+RAND()+RAND()+RAND()+RAND()+RAND())-6))-1)+N$15)</x:f>
        <x:v>2106569.415396479</x:v>
      </x:c>
      <x:c r="O411" s="97" t="n">
        <x:f>MAX(0,N411*(1+EXP((LN(1+'Monte Carlo'!$K$10)-0.5*'Monte Carlo'!$K$12^2)+'Monte Carlo'!$K$12*((RAND()+RAND()+RAND()+RAND()+RAND()+RAND()+RAND()+RAND()+RAND()+RAND()+RAND()+RAND())-6))-1)+O$15)</x:f>
        <x:v>2240969.356501959</x:v>
      </x:c>
      <x:c r="P411" s="97" t="n">
        <x:f>MAX(0,O411*(1+EXP((LN(1+'Monte Carlo'!$K$10)-0.5*'Monte Carlo'!$K$12^2)+'Monte Carlo'!$K$12*((RAND()+RAND()+RAND()+RAND()+RAND()+RAND()+RAND()+RAND()+RAND()+RAND()+RAND()+RAND())-6))-1)+P$15)</x:f>
        <x:v>2233417.891101704</x:v>
      </x:c>
      <x:c r="Q411" s="97" t="n">
        <x:f>MAX(0,P411*(1+EXP((LN(1+'Monte Carlo'!$K$10)-0.5*'Monte Carlo'!$K$12^2)+'Monte Carlo'!$K$12*((RAND()+RAND()+RAND()+RAND()+RAND()+RAND()+RAND()+RAND()+RAND()+RAND()+RAND()+RAND())-6))-1)+Q$15)</x:f>
        <x:v>2488271.1019224385</x:v>
      </x:c>
      <x:c r="R411" s="97" t="n">
        <x:f>MAX(0,Q411*(1+EXP((LN(1+'Monte Carlo'!$K$10)-0.5*'Monte Carlo'!$K$12^2)+'Monte Carlo'!$K$12*((RAND()+RAND()+RAND()+RAND()+RAND()+RAND()+RAND()+RAND()+RAND()+RAND()+RAND()+RAND())-6))-1)+R$15)</x:f>
        <x:v>2082943.1656274102</x:v>
      </x:c>
      <x:c r="S411" s="97" t="n">
        <x:f>MAX(0,R411*(1+EXP((LN(1+'Monte Carlo'!$K$10)-0.5*'Monte Carlo'!$K$12^2)+'Monte Carlo'!$K$12*((RAND()+RAND()+RAND()+RAND()+RAND()+RAND()+RAND()+RAND()+RAND()+RAND()+RAND()+RAND())-6))-1)+S$15)</x:f>
        <x:v>2194794.829687166</x:v>
      </x:c>
      <x:c r="T411" s="97" t="n">
        <x:f>MAX(0,S411*(1+EXP((LN(1+'Monte Carlo'!$K$10)-0.5*'Monte Carlo'!$K$12^2)+'Monte Carlo'!$K$12*((RAND()+RAND()+RAND()+RAND()+RAND()+RAND()+RAND()+RAND()+RAND()+RAND()+RAND()+RAND())-6))-1)+T$15)</x:f>
        <x:v>2565528.7948371824</x:v>
      </x:c>
      <x:c r="U411" s="97" t="n">
        <x:f>MAX(0,T411*(1+EXP((LN(1+'Monte Carlo'!$K$10)-0.5*'Monte Carlo'!$K$12^2)+'Monte Carlo'!$K$12*((RAND()+RAND()+RAND()+RAND()+RAND()+RAND()+RAND()+RAND()+RAND()+RAND()+RAND()+RAND())-6))-1)+U$15)</x:f>
        <x:v>2431734.9680720703</x:v>
      </x:c>
      <x:c r="V411" s="97" t="n">
        <x:f>MAX(0,U411*(1+EXP((LN(1+'Monte Carlo'!$K$10)-0.5*'Monte Carlo'!$K$12^2)+'Monte Carlo'!$K$12*((RAND()+RAND()+RAND()+RAND()+RAND()+RAND()+RAND()+RAND()+RAND()+RAND()+RAND()+RAND())-6))-1)+V$15)</x:f>
        <x:v>2978980.186760069</x:v>
      </x:c>
      <x:c r="W411" s="97" t="n">
        <x:f>MAX(0,V411*(1+EXP((LN(1+'Monte Carlo'!$K$10)-0.5*'Monte Carlo'!$K$12^2)+'Monte Carlo'!$K$12*((RAND()+RAND()+RAND()+RAND()+RAND()+RAND()+RAND()+RAND()+RAND()+RAND()+RAND()+RAND())-6))-1)+W$15)</x:f>
        <x:v>2556867.1305468148</x:v>
      </x:c>
      <x:c r="X411" s="97" t="n">
        <x:f>MAX(0,W411*(1+EXP((LN(1+'Monte Carlo'!$K$10)-0.5*'Monte Carlo'!$K$12^2)+'Monte Carlo'!$K$12*((RAND()+RAND()+RAND()+RAND()+RAND()+RAND()+RAND()+RAND()+RAND()+RAND()+RAND()+RAND())-6))-1)+X$15)</x:f>
        <x:v>2868085.9364880137</x:v>
      </x:c>
      <x:c r="Y411" s="97" t="n">
        <x:f>MAX(0,X411*(1+EXP((LN(1+'Monte Carlo'!$K$10)-0.5*'Monte Carlo'!$K$12^2)+'Monte Carlo'!$K$12*((RAND()+RAND()+RAND()+RAND()+RAND()+RAND()+RAND()+RAND()+RAND()+RAND()+RAND()+RAND())-6))-1)+Y$15)</x:f>
        <x:v>2826412.7544007185</x:v>
      </x:c>
      <x:c r="Z411" s="97" t="n">
        <x:f>MAX(0,Y411*(1+EXP((LN(1+'Monte Carlo'!$K$10)-0.5*'Monte Carlo'!$K$12^2)+'Monte Carlo'!$K$12*((RAND()+RAND()+RAND()+RAND()+RAND()+RAND()+RAND()+RAND()+RAND()+RAND()+RAND()+RAND())-6))-1)+Z$15)</x:f>
        <x:v>2592419.647846834</x:v>
      </x:c>
      <x:c r="AA411" s="97" t="n">
        <x:f>MAX(0,Z411*(1+EXP((LN(1+'Monte Carlo'!$K$10)-0.5*'Monte Carlo'!$K$12^2)+'Monte Carlo'!$K$12*((RAND()+RAND()+RAND()+RAND()+RAND()+RAND()+RAND()+RAND()+RAND()+RAND()+RAND()+RAND())-6))-1)+AA$15)</x:f>
        <x:v>2427097.7418645015</x:v>
      </x:c>
      <x:c r="AB411" s="97" t="n">
        <x:f>MAX(0,AA411*(1+EXP((LN(1+'Monte Carlo'!$K$10)-0.5*'Monte Carlo'!$K$12^2)+'Monte Carlo'!$K$12*((RAND()+RAND()+RAND()+RAND()+RAND()+RAND()+RAND()+RAND()+RAND()+RAND()+RAND()+RAND())-6))-1)+AB$15)</x:f>
        <x:v>2108232.533089782</x:v>
      </x:c>
      <x:c r="AC411" s="97" t="n">
        <x:f>MAX(0,AB411*(1+EXP((LN(1+'Monte Carlo'!$K$10)-0.5*'Monte Carlo'!$K$12^2)+'Monte Carlo'!$K$12*((RAND()+RAND()+RAND()+RAND()+RAND()+RAND()+RAND()+RAND()+RAND()+RAND()+RAND()+RAND())-6))-1)+AC$15)</x:f>
        <x:v>2764201.9843162857</x:v>
      </x:c>
      <x:c r="AD411" s="97" t="n">
        <x:f>MAX(0,AC411*(1+EXP((LN(1+'Monte Carlo'!$K$10)-0.5*'Monte Carlo'!$K$12^2)+'Monte Carlo'!$K$12*((RAND()+RAND()+RAND()+RAND()+RAND()+RAND()+RAND()+RAND()+RAND()+RAND()+RAND()+RAND())-6))-1)+AD$15)</x:f>
        <x:v>3255442.744809174</x:v>
      </x:c>
      <x:c r="AE411" s="97" t="n">
        <x:f>MAX(0,AD411*(1+EXP((LN(1+'Monte Carlo'!$K$10)-0.5*'Monte Carlo'!$K$12^2)+'Monte Carlo'!$K$12*((RAND()+RAND()+RAND()+RAND()+RAND()+RAND()+RAND()+RAND()+RAND()+RAND()+RAND()+RAND())-6))-1)+AE$15)</x:f>
        <x:v>3365348.8930666805</x:v>
      </x:c>
      <x:c r="AF411" s="97" t="n">
        <x:f>MAX(0,AE411*(1+EXP((LN(1+'Monte Carlo'!$K$10)-0.5*'Monte Carlo'!$K$12^2)+'Monte Carlo'!$K$12*((RAND()+RAND()+RAND()+RAND()+RAND()+RAND()+RAND()+RAND()+RAND()+RAND()+RAND()+RAND())-6))-1)+AF$15)</x:f>
        <x:v>3878009.645738205</x:v>
      </x:c>
      <x:c r="AG411" s="97">
        <x:f t="shared" si="8"/>
        <x:v>734213.9504023639</x:v>
      </x:c>
    </x:row>
    <x:row r="412">
      <x:c r="A412" s="93">
        <x:v>391</x:v>
      </x:c>
      <x:c r="B412" s="97" t="n">
        <x:f>IF(AND(UPPER('Monte Carlo'!$K$4)="YES",'Monte Carlo'!$K$5&gt;0),'Monte Carlo'!$K$13,Liquidity_30Y!$C$14)</x:f>
        <x:v>1029031.25</x:v>
      </x:c>
      <x:c r="C412" s="97" t="n">
        <x:f>MAX(0,B412*(1+EXP((LN(1+'Monte Carlo'!$K$10)-0.5*'Monte Carlo'!$K$12^2)+'Monte Carlo'!$K$12*((RAND()+RAND()+RAND()+RAND()+RAND()+RAND()+RAND()+RAND()+RAND()+RAND()+RAND()+RAND())-6))-1)+C$15)</x:f>
        <x:v>1043823.6224809655</x:v>
      </x:c>
      <x:c r="D412" s="97" t="n">
        <x:f>MAX(0,C412*(1+EXP((LN(1+'Monte Carlo'!$K$10)-0.5*'Monte Carlo'!$K$12^2)+'Monte Carlo'!$K$12*((RAND()+RAND()+RAND()+RAND()+RAND()+RAND()+RAND()+RAND()+RAND()+RAND()+RAND()+RAND())-6))-1)+D$15)</x:f>
        <x:v>1099874.686761798</x:v>
      </x:c>
      <x:c r="E412" s="97" t="n">
        <x:f>MAX(0,D412*(1+EXP((LN(1+'Monte Carlo'!$K$10)-0.5*'Monte Carlo'!$K$12^2)+'Monte Carlo'!$K$12*((RAND()+RAND()+RAND()+RAND()+RAND()+RAND()+RAND()+RAND()+RAND()+RAND()+RAND()+RAND())-6))-1)+E$15)</x:f>
        <x:v>1255360.4154878333</x:v>
      </x:c>
      <x:c r="F412" s="97" t="n">
        <x:f>MAX(0,E412*(1+EXP((LN(1+'Monte Carlo'!$K$10)-0.5*'Monte Carlo'!$K$12^2)+'Monte Carlo'!$K$12*((RAND()+RAND()+RAND()+RAND()+RAND()+RAND()+RAND()+RAND()+RAND()+RAND()+RAND()+RAND())-6))-1)+F$15)</x:f>
        <x:v>1354781.254808029</x:v>
      </x:c>
      <x:c r="G412" s="97" t="n">
        <x:f>MAX(0,F412*(1+EXP((LN(1+'Monte Carlo'!$K$10)-0.5*'Monte Carlo'!$K$12^2)+'Monte Carlo'!$K$12*((RAND()+RAND()+RAND()+RAND()+RAND()+RAND()+RAND()+RAND()+RAND()+RAND()+RAND()+RAND())-6))-1)+G$15)</x:f>
        <x:v>1012776.2964642793</x:v>
      </x:c>
      <x:c r="H412" s="97" t="n">
        <x:f>MAX(0,G412*(1+EXP((LN(1+'Monte Carlo'!$K$10)-0.5*'Monte Carlo'!$K$12^2)+'Monte Carlo'!$K$12*((RAND()+RAND()+RAND()+RAND()+RAND()+RAND()+RAND()+RAND()+RAND()+RAND()+RAND()+RAND())-6))-1)+H$15)</x:f>
        <x:v>1143330.048509601</x:v>
      </x:c>
      <x:c r="I412" s="97" t="n">
        <x:f>MAX(0,H412*(1+EXP((LN(1+'Monte Carlo'!$K$10)-0.5*'Monte Carlo'!$K$12^2)+'Monte Carlo'!$K$12*((RAND()+RAND()+RAND()+RAND()+RAND()+RAND()+RAND()+RAND()+RAND()+RAND()+RAND()+RAND())-6))-1)+I$15)</x:f>
        <x:v>1142179.8067462563</x:v>
      </x:c>
      <x:c r="J412" s="97" t="n">
        <x:f>MAX(0,I412*(1+EXP((LN(1+'Monte Carlo'!$K$10)-0.5*'Monte Carlo'!$K$12^2)+'Monte Carlo'!$K$12*((RAND()+RAND()+RAND()+RAND()+RAND()+RAND()+RAND()+RAND()+RAND()+RAND()+RAND()+RAND())-6))-1)+J$15)</x:f>
        <x:v>1098150.5519710588</x:v>
      </x:c>
      <x:c r="K412" s="97" t="n">
        <x:f>MAX(0,J412*(1+EXP((LN(1+'Monte Carlo'!$K$10)-0.5*'Monte Carlo'!$K$12^2)+'Monte Carlo'!$K$12*((RAND()+RAND()+RAND()+RAND()+RAND()+RAND()+RAND()+RAND()+RAND()+RAND()+RAND()+RAND())-6))-1)+K$15)</x:f>
        <x:v>831111.0492600378</x:v>
      </x:c>
      <x:c r="L412" s="97" t="n">
        <x:f>MAX(0,K412*(1+EXP((LN(1+'Monte Carlo'!$K$10)-0.5*'Monte Carlo'!$K$12^2)+'Monte Carlo'!$K$12*((RAND()+RAND()+RAND()+RAND()+RAND()+RAND()+RAND()+RAND()+RAND()+RAND()+RAND()+RAND())-6))-1)+L$15)</x:f>
        <x:v>944429.3282852317</x:v>
      </x:c>
      <x:c r="M412" s="97" t="n">
        <x:f>MAX(0,L412*(1+EXP((LN(1+'Monte Carlo'!$K$10)-0.5*'Monte Carlo'!$K$12^2)+'Monte Carlo'!$K$12*((RAND()+RAND()+RAND()+RAND()+RAND()+RAND()+RAND()+RAND()+RAND()+RAND()+RAND()+RAND())-6))-1)+M$15)</x:f>
        <x:v>750215.1308067244</x:v>
      </x:c>
      <x:c r="N412" s="97" t="n">
        <x:f>MAX(0,M412*(1+EXP((LN(1+'Monte Carlo'!$K$10)-0.5*'Monte Carlo'!$K$12^2)+'Monte Carlo'!$K$12*((RAND()+RAND()+RAND()+RAND()+RAND()+RAND()+RAND()+RAND()+RAND()+RAND()+RAND()+RAND())-6))-1)+N$15)</x:f>
        <x:v>774577.7018832003</x:v>
      </x:c>
      <x:c r="O412" s="97" t="n">
        <x:f>MAX(0,N412*(1+EXP((LN(1+'Monte Carlo'!$K$10)-0.5*'Monte Carlo'!$K$12^2)+'Monte Carlo'!$K$12*((RAND()+RAND()+RAND()+RAND()+RAND()+RAND()+RAND()+RAND()+RAND()+RAND()+RAND()+RAND())-6))-1)+O$15)</x:f>
        <x:v>867055.3065466426</x:v>
      </x:c>
      <x:c r="P412" s="97" t="n">
        <x:f>MAX(0,O412*(1+EXP((LN(1+'Monte Carlo'!$K$10)-0.5*'Monte Carlo'!$K$12^2)+'Monte Carlo'!$K$12*((RAND()+RAND()+RAND()+RAND()+RAND()+RAND()+RAND()+RAND()+RAND()+RAND()+RAND()+RAND())-6))-1)+P$15)</x:f>
        <x:v>843127.5686660992</x:v>
      </x:c>
      <x:c r="Q412" s="97" t="n">
        <x:f>MAX(0,P412*(1+EXP((LN(1+'Monte Carlo'!$K$10)-0.5*'Monte Carlo'!$K$12^2)+'Monte Carlo'!$K$12*((RAND()+RAND()+RAND()+RAND()+RAND()+RAND()+RAND()+RAND()+RAND()+RAND()+RAND()+RAND())-6))-1)+Q$15)</x:f>
        <x:v>877994.9775590716</x:v>
      </x:c>
      <x:c r="R412" s="97" t="n">
        <x:f>MAX(0,Q412*(1+EXP((LN(1+'Monte Carlo'!$K$10)-0.5*'Monte Carlo'!$K$12^2)+'Monte Carlo'!$K$12*((RAND()+RAND()+RAND()+RAND()+RAND()+RAND()+RAND()+RAND()+RAND()+RAND()+RAND()+RAND())-6))-1)+R$15)</x:f>
        <x:v>941837.4626929208</x:v>
      </x:c>
      <x:c r="S412" s="97" t="n">
        <x:f>MAX(0,R412*(1+EXP((LN(1+'Monte Carlo'!$K$10)-0.5*'Monte Carlo'!$K$12^2)+'Monte Carlo'!$K$12*((RAND()+RAND()+RAND()+RAND()+RAND()+RAND()+RAND()+RAND()+RAND()+RAND()+RAND()+RAND())-6))-1)+S$15)</x:f>
        <x:v>922245.5280584986</x:v>
      </x:c>
      <x:c r="T412" s="97" t="n">
        <x:f>MAX(0,S412*(1+EXP((LN(1+'Monte Carlo'!$K$10)-0.5*'Monte Carlo'!$K$12^2)+'Monte Carlo'!$K$12*((RAND()+RAND()+RAND()+RAND()+RAND()+RAND()+RAND()+RAND()+RAND()+RAND()+RAND()+RAND())-6))-1)+T$15)</x:f>
        <x:v>886409.7986725592</x:v>
      </x:c>
      <x:c r="U412" s="97" t="n">
        <x:f>MAX(0,T412*(1+EXP((LN(1+'Monte Carlo'!$K$10)-0.5*'Monte Carlo'!$K$12^2)+'Monte Carlo'!$K$12*((RAND()+RAND()+RAND()+RAND()+RAND()+RAND()+RAND()+RAND()+RAND()+RAND()+RAND()+RAND())-6))-1)+U$15)</x:f>
        <x:v>789178.2914729932</x:v>
      </x:c>
      <x:c r="V412" s="97" t="n">
        <x:f>MAX(0,U412*(1+EXP((LN(1+'Monte Carlo'!$K$10)-0.5*'Monte Carlo'!$K$12^2)+'Monte Carlo'!$K$12*((RAND()+RAND()+RAND()+RAND()+RAND()+RAND()+RAND()+RAND()+RAND()+RAND()+RAND()+RAND())-6))-1)+V$15)</x:f>
        <x:v>986501.4723230544</x:v>
      </x:c>
      <x:c r="W412" s="97" t="n">
        <x:f>MAX(0,V412*(1+EXP((LN(1+'Monte Carlo'!$K$10)-0.5*'Monte Carlo'!$K$12^2)+'Monte Carlo'!$K$12*((RAND()+RAND()+RAND()+RAND()+RAND()+RAND()+RAND()+RAND()+RAND()+RAND()+RAND()+RAND())-6))-1)+W$15)</x:f>
        <x:v>1095995.8044860347</x:v>
      </x:c>
      <x:c r="X412" s="97" t="n">
        <x:f>MAX(0,W412*(1+EXP((LN(1+'Monte Carlo'!$K$10)-0.5*'Monte Carlo'!$K$12^2)+'Monte Carlo'!$K$12*((RAND()+RAND()+RAND()+RAND()+RAND()+RAND()+RAND()+RAND()+RAND()+RAND()+RAND()+RAND())-6))-1)+X$15)</x:f>
        <x:v>1344211.8121639357</x:v>
      </x:c>
      <x:c r="Y412" s="97" t="n">
        <x:f>MAX(0,X412*(1+EXP((LN(1+'Monte Carlo'!$K$10)-0.5*'Monte Carlo'!$K$12^2)+'Monte Carlo'!$K$12*((RAND()+RAND()+RAND()+RAND()+RAND()+RAND()+RAND()+RAND()+RAND()+RAND()+RAND()+RAND())-6))-1)+Y$15)</x:f>
        <x:v>1684525.1043971519</x:v>
      </x:c>
      <x:c r="Z412" s="97" t="n">
        <x:f>MAX(0,Y412*(1+EXP((LN(1+'Monte Carlo'!$K$10)-0.5*'Monte Carlo'!$K$12^2)+'Monte Carlo'!$K$12*((RAND()+RAND()+RAND()+RAND()+RAND()+RAND()+RAND()+RAND()+RAND()+RAND()+RAND()+RAND())-6))-1)+Z$15)</x:f>
        <x:v>1552543.420920943</x:v>
      </x:c>
      <x:c r="AA412" s="97" t="n">
        <x:f>MAX(0,Z412*(1+EXP((LN(1+'Monte Carlo'!$K$10)-0.5*'Monte Carlo'!$K$12^2)+'Monte Carlo'!$K$12*((RAND()+RAND()+RAND()+RAND()+RAND()+RAND()+RAND()+RAND()+RAND()+RAND()+RAND()+RAND())-6))-1)+AA$15)</x:f>
        <x:v>1312576.5075359512</x:v>
      </x:c>
      <x:c r="AB412" s="97" t="n">
        <x:f>MAX(0,AA412*(1+EXP((LN(1+'Monte Carlo'!$K$10)-0.5*'Monte Carlo'!$K$12^2)+'Monte Carlo'!$K$12*((RAND()+RAND()+RAND()+RAND()+RAND()+RAND()+RAND()+RAND()+RAND()+RAND()+RAND()+RAND())-6))-1)+AB$15)</x:f>
        <x:v>1582272.0861495098</x:v>
      </x:c>
      <x:c r="AC412" s="97" t="n">
        <x:f>MAX(0,AB412*(1+EXP((LN(1+'Monte Carlo'!$K$10)-0.5*'Monte Carlo'!$K$12^2)+'Monte Carlo'!$K$12*((RAND()+RAND()+RAND()+RAND()+RAND()+RAND()+RAND()+RAND()+RAND()+RAND()+RAND()+RAND())-6))-1)+AC$15)</x:f>
        <x:v>1910750.3264090032</x:v>
      </x:c>
      <x:c r="AD412" s="97" t="n">
        <x:f>MAX(0,AC412*(1+EXP((LN(1+'Monte Carlo'!$K$10)-0.5*'Monte Carlo'!$K$12^2)+'Monte Carlo'!$K$12*((RAND()+RAND()+RAND()+RAND()+RAND()+RAND()+RAND()+RAND()+RAND()+RAND()+RAND()+RAND())-6))-1)+AD$15)</x:f>
        <x:v>2064688.9934209338</x:v>
      </x:c>
      <x:c r="AE412" s="97" t="n">
        <x:f>MAX(0,AD412*(1+EXP((LN(1+'Monte Carlo'!$K$10)-0.5*'Monte Carlo'!$K$12^2)+'Monte Carlo'!$K$12*((RAND()+RAND()+RAND()+RAND()+RAND()+RAND()+RAND()+RAND()+RAND()+RAND()+RAND()+RAND())-6))-1)+AE$15)</x:f>
        <x:v>2636801.8809190486</x:v>
      </x:c>
      <x:c r="AF412" s="97" t="n">
        <x:f>MAX(0,AE412*(1+EXP((LN(1+'Monte Carlo'!$K$10)-0.5*'Monte Carlo'!$K$12^2)+'Monte Carlo'!$K$12*((RAND()+RAND()+RAND()+RAND()+RAND()+RAND()+RAND()+RAND()+RAND()+RAND()+RAND()+RAND())-6))-1)+AF$15)</x:f>
        <x:v>2372499.3762008306</x:v>
      </x:c>
      <x:c r="AG412" s="97">
        <x:f t="shared" si="8"/>
        <x:v>484944.25149068434</x:v>
      </x:c>
    </x:row>
    <x:row r="413">
      <x:c r="A413" s="93">
        <x:v>392</x:v>
      </x:c>
      <x:c r="B413" s="97" t="n">
        <x:f>IF(AND(UPPER('Monte Carlo'!$K$4)="YES",'Monte Carlo'!$K$5&gt;0),'Monte Carlo'!$K$13,Liquidity_30Y!$C$14)</x:f>
        <x:v>1029031.25</x:v>
      </x:c>
      <x:c r="C413" s="97" t="n">
        <x:f>MAX(0,B413*(1+EXP((LN(1+'Monte Carlo'!$K$10)-0.5*'Monte Carlo'!$K$12^2)+'Monte Carlo'!$K$12*((RAND()+RAND()+RAND()+RAND()+RAND()+RAND()+RAND()+RAND()+RAND()+RAND()+RAND()+RAND())-6))-1)+C$15)</x:f>
        <x:v>1187446.8897608742</x:v>
      </x:c>
      <x:c r="D413" s="97" t="n">
        <x:f>MAX(0,C413*(1+EXP((LN(1+'Monte Carlo'!$K$10)-0.5*'Monte Carlo'!$K$12^2)+'Monte Carlo'!$K$12*((RAND()+RAND()+RAND()+RAND()+RAND()+RAND()+RAND()+RAND()+RAND()+RAND()+RAND()+RAND())-6))-1)+D$15)</x:f>
        <x:v>1441624.1868995298</x:v>
      </x:c>
      <x:c r="E413" s="97" t="n">
        <x:f>MAX(0,D413*(1+EXP((LN(1+'Monte Carlo'!$K$10)-0.5*'Monte Carlo'!$K$12^2)+'Monte Carlo'!$K$12*((RAND()+RAND()+RAND()+RAND()+RAND()+RAND()+RAND()+RAND()+RAND()+RAND()+RAND()+RAND())-6))-1)+E$15)</x:f>
        <x:v>1343437.2604100727</x:v>
      </x:c>
      <x:c r="F413" s="97" t="n">
        <x:f>MAX(0,E413*(1+EXP((LN(1+'Monte Carlo'!$K$10)-0.5*'Monte Carlo'!$K$12^2)+'Monte Carlo'!$K$12*((RAND()+RAND()+RAND()+RAND()+RAND()+RAND()+RAND()+RAND()+RAND()+RAND()+RAND()+RAND())-6))-1)+F$15)</x:f>
        <x:v>1378877.9478607585</x:v>
      </x:c>
      <x:c r="G413" s="97" t="n">
        <x:f>MAX(0,F413*(1+EXP((LN(1+'Monte Carlo'!$K$10)-0.5*'Monte Carlo'!$K$12^2)+'Monte Carlo'!$K$12*((RAND()+RAND()+RAND()+RAND()+RAND()+RAND()+RAND()+RAND()+RAND()+RAND()+RAND()+RAND())-6))-1)+G$15)</x:f>
        <x:v>1328835.4884492692</x:v>
      </x:c>
      <x:c r="H413" s="97" t="n">
        <x:f>MAX(0,G413*(1+EXP((LN(1+'Monte Carlo'!$K$10)-0.5*'Monte Carlo'!$K$12^2)+'Monte Carlo'!$K$12*((RAND()+RAND()+RAND()+RAND()+RAND()+RAND()+RAND()+RAND()+RAND()+RAND()+RAND()+RAND())-6))-1)+H$15)</x:f>
        <x:v>1412191.9927014015</x:v>
      </x:c>
      <x:c r="I413" s="97" t="n">
        <x:f>MAX(0,H413*(1+EXP((LN(1+'Monte Carlo'!$K$10)-0.5*'Monte Carlo'!$K$12^2)+'Monte Carlo'!$K$12*((RAND()+RAND()+RAND()+RAND()+RAND()+RAND()+RAND()+RAND()+RAND()+RAND()+RAND()+RAND())-6))-1)+I$15)</x:f>
        <x:v>1205952.974416471</x:v>
      </x:c>
      <x:c r="J413" s="97" t="n">
        <x:f>MAX(0,I413*(1+EXP((LN(1+'Monte Carlo'!$K$10)-0.5*'Monte Carlo'!$K$12^2)+'Monte Carlo'!$K$12*((RAND()+RAND()+RAND()+RAND()+RAND()+RAND()+RAND()+RAND()+RAND()+RAND()+RAND()+RAND())-6))-1)+J$15)</x:f>
        <x:v>982700.4178737237</x:v>
      </x:c>
      <x:c r="K413" s="97" t="n">
        <x:f>MAX(0,J413*(1+EXP((LN(1+'Monte Carlo'!$K$10)-0.5*'Monte Carlo'!$K$12^2)+'Monte Carlo'!$K$12*((RAND()+RAND()+RAND()+RAND()+RAND()+RAND()+RAND()+RAND()+RAND()+RAND()+RAND()+RAND())-6))-1)+K$15)</x:f>
        <x:v>986572.4790167788</x:v>
      </x:c>
      <x:c r="L413" s="97" t="n">
        <x:f>MAX(0,K413*(1+EXP((LN(1+'Monte Carlo'!$K$10)-0.5*'Monte Carlo'!$K$12^2)+'Monte Carlo'!$K$12*((RAND()+RAND()+RAND()+RAND()+RAND()+RAND()+RAND()+RAND()+RAND()+RAND()+RAND()+RAND())-6))-1)+L$15)</x:f>
        <x:v>892650.8652060478</x:v>
      </x:c>
      <x:c r="M413" s="97" t="n">
        <x:f>MAX(0,L413*(1+EXP((LN(1+'Monte Carlo'!$K$10)-0.5*'Monte Carlo'!$K$12^2)+'Monte Carlo'!$K$12*((RAND()+RAND()+RAND()+RAND()+RAND()+RAND()+RAND()+RAND()+RAND()+RAND()+RAND()+RAND())-6))-1)+M$15)</x:f>
        <x:v>1088795.6753105584</x:v>
      </x:c>
      <x:c r="N413" s="97" t="n">
        <x:f>MAX(0,M413*(1+EXP((LN(1+'Monte Carlo'!$K$10)-0.5*'Monte Carlo'!$K$12^2)+'Monte Carlo'!$K$12*((RAND()+RAND()+RAND()+RAND()+RAND()+RAND()+RAND()+RAND()+RAND()+RAND()+RAND()+RAND())-6))-1)+N$15)</x:f>
        <x:v>1230070.0419506035</x:v>
      </x:c>
      <x:c r="O413" s="97" t="n">
        <x:f>MAX(0,N413*(1+EXP((LN(1+'Monte Carlo'!$K$10)-0.5*'Monte Carlo'!$K$12^2)+'Monte Carlo'!$K$12*((RAND()+RAND()+RAND()+RAND()+RAND()+RAND()+RAND()+RAND()+RAND()+RAND()+RAND()+RAND())-6))-1)+O$15)</x:f>
        <x:v>1279390.3530524836</x:v>
      </x:c>
      <x:c r="P413" s="97" t="n">
        <x:f>MAX(0,O413*(1+EXP((LN(1+'Monte Carlo'!$K$10)-0.5*'Monte Carlo'!$K$12^2)+'Monte Carlo'!$K$12*((RAND()+RAND()+RAND()+RAND()+RAND()+RAND()+RAND()+RAND()+RAND()+RAND()+RAND()+RAND())-6))-1)+P$15)</x:f>
        <x:v>1176268.0693745944</x:v>
      </x:c>
      <x:c r="Q413" s="97" t="n">
        <x:f>MAX(0,P413*(1+EXP((LN(1+'Monte Carlo'!$K$10)-0.5*'Monte Carlo'!$K$12^2)+'Monte Carlo'!$K$12*((RAND()+RAND()+RAND()+RAND()+RAND()+RAND()+RAND()+RAND()+RAND()+RAND()+RAND()+RAND())-6))-1)+Q$15)</x:f>
        <x:v>1128549.566590061</x:v>
      </x:c>
      <x:c r="R413" s="97" t="n">
        <x:f>MAX(0,Q413*(1+EXP((LN(1+'Monte Carlo'!$K$10)-0.5*'Monte Carlo'!$K$12^2)+'Monte Carlo'!$K$12*((RAND()+RAND()+RAND()+RAND()+RAND()+RAND()+RAND()+RAND()+RAND()+RAND()+RAND()+RAND())-6))-1)+R$15)</x:f>
        <x:v>1035869.2160380611</x:v>
      </x:c>
      <x:c r="S413" s="97" t="n">
        <x:f>MAX(0,R413*(1+EXP((LN(1+'Monte Carlo'!$K$10)-0.5*'Monte Carlo'!$K$12^2)+'Monte Carlo'!$K$12*((RAND()+RAND()+RAND()+RAND()+RAND()+RAND()+RAND()+RAND()+RAND()+RAND()+RAND()+RAND())-6))-1)+S$15)</x:f>
        <x:v>1113180.3637990104</x:v>
      </x:c>
      <x:c r="T413" s="97" t="n">
        <x:f>MAX(0,S413*(1+EXP((LN(1+'Monte Carlo'!$K$10)-0.5*'Monte Carlo'!$K$12^2)+'Monte Carlo'!$K$12*((RAND()+RAND()+RAND()+RAND()+RAND()+RAND()+RAND()+RAND()+RAND()+RAND()+RAND()+RAND())-6))-1)+T$15)</x:f>
        <x:v>1114168.9367012172</x:v>
      </x:c>
      <x:c r="U413" s="97" t="n">
        <x:f>MAX(0,T413*(1+EXP((LN(1+'Monte Carlo'!$K$10)-0.5*'Monte Carlo'!$K$12^2)+'Monte Carlo'!$K$12*((RAND()+RAND()+RAND()+RAND()+RAND()+RAND()+RAND()+RAND()+RAND()+RAND()+RAND()+RAND())-6))-1)+U$15)</x:f>
        <x:v>1186636.0355451554</x:v>
      </x:c>
      <x:c r="V413" s="97" t="n">
        <x:f>MAX(0,U413*(1+EXP((LN(1+'Monte Carlo'!$K$10)-0.5*'Monte Carlo'!$K$12^2)+'Monte Carlo'!$K$12*((RAND()+RAND()+RAND()+RAND()+RAND()+RAND()+RAND()+RAND()+RAND()+RAND()+RAND()+RAND())-6))-1)+V$15)</x:f>
        <x:v>961608.4167643778</x:v>
      </x:c>
      <x:c r="W413" s="97" t="n">
        <x:f>MAX(0,V413*(1+EXP((LN(1+'Monte Carlo'!$K$10)-0.5*'Monte Carlo'!$K$12^2)+'Monte Carlo'!$K$12*((RAND()+RAND()+RAND()+RAND()+RAND()+RAND()+RAND()+RAND()+RAND()+RAND()+RAND()+RAND())-6))-1)+W$15)</x:f>
        <x:v>871734.3204185995</x:v>
      </x:c>
      <x:c r="X413" s="97" t="n">
        <x:f>MAX(0,W413*(1+EXP((LN(1+'Monte Carlo'!$K$10)-0.5*'Monte Carlo'!$K$12^2)+'Monte Carlo'!$K$12*((RAND()+RAND()+RAND()+RAND()+RAND()+RAND()+RAND()+RAND()+RAND()+RAND()+RAND()+RAND())-6))-1)+X$15)</x:f>
        <x:v>971759.7408024115</x:v>
      </x:c>
      <x:c r="Y413" s="97" t="n">
        <x:f>MAX(0,X413*(1+EXP((LN(1+'Monte Carlo'!$K$10)-0.5*'Monte Carlo'!$K$12^2)+'Monte Carlo'!$K$12*((RAND()+RAND()+RAND()+RAND()+RAND()+RAND()+RAND()+RAND()+RAND()+RAND()+RAND()+RAND())-6))-1)+Y$15)</x:f>
        <x:v>810468.5257518583</x:v>
      </x:c>
      <x:c r="Z413" s="97" t="n">
        <x:f>MAX(0,Y413*(1+EXP((LN(1+'Monte Carlo'!$K$10)-0.5*'Monte Carlo'!$K$12^2)+'Monte Carlo'!$K$12*((RAND()+RAND()+RAND()+RAND()+RAND()+RAND()+RAND()+RAND()+RAND()+RAND()+RAND()+RAND())-6))-1)+Z$15)</x:f>
        <x:v>950083.3354521662</x:v>
      </x:c>
      <x:c r="AA413" s="97" t="n">
        <x:f>MAX(0,Z413*(1+EXP((LN(1+'Monte Carlo'!$K$10)-0.5*'Monte Carlo'!$K$12^2)+'Monte Carlo'!$K$12*((RAND()+RAND()+RAND()+RAND()+RAND()+RAND()+RAND()+RAND()+RAND()+RAND()+RAND()+RAND())-6))-1)+AA$15)</x:f>
        <x:v>962748.7487712028</x:v>
      </x:c>
      <x:c r="AB413" s="97" t="n">
        <x:f>MAX(0,AA413*(1+EXP((LN(1+'Monte Carlo'!$K$10)-0.5*'Monte Carlo'!$K$12^2)+'Monte Carlo'!$K$12*((RAND()+RAND()+RAND()+RAND()+RAND()+RAND()+RAND()+RAND()+RAND()+RAND()+RAND()+RAND())-6))-1)+AB$15)</x:f>
        <x:v>963646.270135523</x:v>
      </x:c>
      <x:c r="AC413" s="97" t="n">
        <x:f>MAX(0,AB413*(1+EXP((LN(1+'Monte Carlo'!$K$10)-0.5*'Monte Carlo'!$K$12^2)+'Monte Carlo'!$K$12*((RAND()+RAND()+RAND()+RAND()+RAND()+RAND()+RAND()+RAND()+RAND()+RAND()+RAND()+RAND())-6))-1)+AC$15)</x:f>
        <x:v>968497.6163989499</x:v>
      </x:c>
      <x:c r="AD413" s="97" t="n">
        <x:f>MAX(0,AC413*(1+EXP((LN(1+'Monte Carlo'!$K$10)-0.5*'Monte Carlo'!$K$12^2)+'Monte Carlo'!$K$12*((RAND()+RAND()+RAND()+RAND()+RAND()+RAND()+RAND()+RAND()+RAND()+RAND()+RAND()+RAND())-6))-1)+AD$15)</x:f>
        <x:v>949233.4822992473</x:v>
      </x:c>
      <x:c r="AE413" s="97" t="n">
        <x:f>MAX(0,AD413*(1+EXP((LN(1+'Monte Carlo'!$K$10)-0.5*'Monte Carlo'!$K$12^2)+'Monte Carlo'!$K$12*((RAND()+RAND()+RAND()+RAND()+RAND()+RAND()+RAND()+RAND()+RAND()+RAND()+RAND()+RAND())-6))-1)+AE$15)</x:f>
        <x:v>1210581.2002347785</x:v>
      </x:c>
      <x:c r="AF413" s="97" t="n">
        <x:f>MAX(0,AE413*(1+EXP((LN(1+'Monte Carlo'!$K$10)-0.5*'Monte Carlo'!$K$12^2)+'Monte Carlo'!$K$12*((RAND()+RAND()+RAND()+RAND()+RAND()+RAND()+RAND()+RAND()+RAND()+RAND()+RAND()+RAND())-6))-1)+AF$15)</x:f>
        <x:v>1511352.159785651</x:v>
      </x:c>
      <x:c r="AG413" s="97">
        <x:f t="shared" si="8"/>
        <x:v>1029031.25</x:v>
      </x:c>
    </x:row>
    <x:row r="414">
      <x:c r="A414" s="93">
        <x:v>393</x:v>
      </x:c>
      <x:c r="B414" s="97" t="n">
        <x:f>IF(AND(UPPER('Monte Carlo'!$K$4)="YES",'Monte Carlo'!$K$5&gt;0),'Monte Carlo'!$K$13,Liquidity_30Y!$C$14)</x:f>
        <x:v>1029031.25</x:v>
      </x:c>
      <x:c r="C414" s="97" t="n">
        <x:f>MAX(0,B414*(1+EXP((LN(1+'Monte Carlo'!$K$10)-0.5*'Monte Carlo'!$K$12^2)+'Monte Carlo'!$K$12*((RAND()+RAND()+RAND()+RAND()+RAND()+RAND()+RAND()+RAND()+RAND()+RAND()+RAND()+RAND())-6))-1)+C$15)</x:f>
        <x:v>937493.3998731156</x:v>
      </x:c>
      <x:c r="D414" s="97" t="n">
        <x:f>MAX(0,C414*(1+EXP((LN(1+'Monte Carlo'!$K$10)-0.5*'Monte Carlo'!$K$12^2)+'Monte Carlo'!$K$12*((RAND()+RAND()+RAND()+RAND()+RAND()+RAND()+RAND()+RAND()+RAND()+RAND()+RAND()+RAND())-6))-1)+D$15)</x:f>
        <x:v>1300351.1319757088</x:v>
      </x:c>
      <x:c r="E414" s="97" t="n">
        <x:f>MAX(0,D414*(1+EXP((LN(1+'Monte Carlo'!$K$10)-0.5*'Monte Carlo'!$K$12^2)+'Monte Carlo'!$K$12*((RAND()+RAND()+RAND()+RAND()+RAND()+RAND()+RAND()+RAND()+RAND()+RAND()+RAND()+RAND())-6))-1)+E$15)</x:f>
        <x:v>1224636.03423476</x:v>
      </x:c>
      <x:c r="F414" s="97" t="n">
        <x:f>MAX(0,E414*(1+EXP((LN(1+'Monte Carlo'!$K$10)-0.5*'Monte Carlo'!$K$12^2)+'Monte Carlo'!$K$12*((RAND()+RAND()+RAND()+RAND()+RAND()+RAND()+RAND()+RAND()+RAND()+RAND()+RAND()+RAND())-6))-1)+F$15)</x:f>
        <x:v>1158245.063350371</x:v>
      </x:c>
      <x:c r="G414" s="97" t="n">
        <x:f>MAX(0,F414*(1+EXP((LN(1+'Monte Carlo'!$K$10)-0.5*'Monte Carlo'!$K$12^2)+'Monte Carlo'!$K$12*((RAND()+RAND()+RAND()+RAND()+RAND()+RAND()+RAND()+RAND()+RAND()+RAND()+RAND()+RAND())-6))-1)+G$15)</x:f>
        <x:v>1142298.2039470384</x:v>
      </x:c>
      <x:c r="H414" s="97" t="n">
        <x:f>MAX(0,G414*(1+EXP((LN(1+'Monte Carlo'!$K$10)-0.5*'Monte Carlo'!$K$12^2)+'Monte Carlo'!$K$12*((RAND()+RAND()+RAND()+RAND()+RAND()+RAND()+RAND()+RAND()+RAND()+RAND()+RAND()+RAND())-6))-1)+H$15)</x:f>
        <x:v>996720.838418834</x:v>
      </x:c>
      <x:c r="I414" s="97" t="n">
        <x:f>MAX(0,H414*(1+EXP((LN(1+'Monte Carlo'!$K$10)-0.5*'Monte Carlo'!$K$12^2)+'Monte Carlo'!$K$12*((RAND()+RAND()+RAND()+RAND()+RAND()+RAND()+RAND()+RAND()+RAND()+RAND()+RAND()+RAND())-6))-1)+I$15)</x:f>
        <x:v>1161263.580074777</x:v>
      </x:c>
      <x:c r="J414" s="97" t="n">
        <x:f>MAX(0,I414*(1+EXP((LN(1+'Monte Carlo'!$K$10)-0.5*'Monte Carlo'!$K$12^2)+'Monte Carlo'!$K$12*((RAND()+RAND()+RAND()+RAND()+RAND()+RAND()+RAND()+RAND()+RAND()+RAND()+RAND()+RAND())-6))-1)+J$15)</x:f>
        <x:v>994733.5605668207</x:v>
      </x:c>
      <x:c r="K414" s="97" t="n">
        <x:f>MAX(0,J414*(1+EXP((LN(1+'Monte Carlo'!$K$10)-0.5*'Monte Carlo'!$K$12^2)+'Monte Carlo'!$K$12*((RAND()+RAND()+RAND()+RAND()+RAND()+RAND()+RAND()+RAND()+RAND()+RAND()+RAND()+RAND())-6))-1)+K$15)</x:f>
        <x:v>1125344.3259460807</x:v>
      </x:c>
      <x:c r="L414" s="97" t="n">
        <x:f>MAX(0,K414*(1+EXP((LN(1+'Monte Carlo'!$K$10)-0.5*'Monte Carlo'!$K$12^2)+'Monte Carlo'!$K$12*((RAND()+RAND()+RAND()+RAND()+RAND()+RAND()+RAND()+RAND()+RAND()+RAND()+RAND()+RAND())-6))-1)+L$15)</x:f>
        <x:v>1204511.0470970026</x:v>
      </x:c>
      <x:c r="M414" s="97" t="n">
        <x:f>MAX(0,L414*(1+EXP((LN(1+'Monte Carlo'!$K$10)-0.5*'Monte Carlo'!$K$12^2)+'Monte Carlo'!$K$12*((RAND()+RAND()+RAND()+RAND()+RAND()+RAND()+RAND()+RAND()+RAND()+RAND()+RAND()+RAND())-6))-1)+M$15)</x:f>
        <x:v>1211762.6699178691</x:v>
      </x:c>
      <x:c r="N414" s="97" t="n">
        <x:f>MAX(0,M414*(1+EXP((LN(1+'Monte Carlo'!$K$10)-0.5*'Monte Carlo'!$K$12^2)+'Monte Carlo'!$K$12*((RAND()+RAND()+RAND()+RAND()+RAND()+RAND()+RAND()+RAND()+RAND()+RAND()+RAND()+RAND())-6))-1)+N$15)</x:f>
        <x:v>995272.5213824112</x:v>
      </x:c>
      <x:c r="O414" s="97" t="n">
        <x:f>MAX(0,N414*(1+EXP((LN(1+'Monte Carlo'!$K$10)-0.5*'Monte Carlo'!$K$12^2)+'Monte Carlo'!$K$12*((RAND()+RAND()+RAND()+RAND()+RAND()+RAND()+RAND()+RAND()+RAND()+RAND()+RAND()+RAND())-6))-1)+O$15)</x:f>
        <x:v>1090641.752797637</x:v>
      </x:c>
      <x:c r="P414" s="97" t="n">
        <x:f>MAX(0,O414*(1+EXP((LN(1+'Monte Carlo'!$K$10)-0.5*'Monte Carlo'!$K$12^2)+'Monte Carlo'!$K$12*((RAND()+RAND()+RAND()+RAND()+RAND()+RAND()+RAND()+RAND()+RAND()+RAND()+RAND()+RAND())-6))-1)+P$15)</x:f>
        <x:v>1327795.9713413722</x:v>
      </x:c>
      <x:c r="Q414" s="97" t="n">
        <x:f>MAX(0,P414*(1+EXP((LN(1+'Monte Carlo'!$K$10)-0.5*'Monte Carlo'!$K$12^2)+'Monte Carlo'!$K$12*((RAND()+RAND()+RAND()+RAND()+RAND()+RAND()+RAND()+RAND()+RAND()+RAND()+RAND()+RAND())-6))-1)+Q$15)</x:f>
        <x:v>1047047.7673416948</x:v>
      </x:c>
      <x:c r="R414" s="97" t="n">
        <x:f>MAX(0,Q414*(1+EXP((LN(1+'Monte Carlo'!$K$10)-0.5*'Monte Carlo'!$K$12^2)+'Monte Carlo'!$K$12*((RAND()+RAND()+RAND()+RAND()+RAND()+RAND()+RAND()+RAND()+RAND()+RAND()+RAND()+RAND())-6))-1)+R$15)</x:f>
        <x:v>945903.2726924142</x:v>
      </x:c>
      <x:c r="S414" s="97" t="n">
        <x:f>MAX(0,R414*(1+EXP((LN(1+'Monte Carlo'!$K$10)-0.5*'Monte Carlo'!$K$12^2)+'Monte Carlo'!$K$12*((RAND()+RAND()+RAND()+RAND()+RAND()+RAND()+RAND()+RAND()+RAND()+RAND()+RAND()+RAND())-6))-1)+S$15)</x:f>
        <x:v>923116.066098572</x:v>
      </x:c>
      <x:c r="T414" s="97" t="n">
        <x:f>MAX(0,S414*(1+EXP((LN(1+'Monte Carlo'!$K$10)-0.5*'Monte Carlo'!$K$12^2)+'Monte Carlo'!$K$12*((RAND()+RAND()+RAND()+RAND()+RAND()+RAND()+RAND()+RAND()+RAND()+RAND()+RAND()+RAND())-6))-1)+T$15)</x:f>
        <x:v>851881.5913427442</x:v>
      </x:c>
      <x:c r="U414" s="97" t="n">
        <x:f>MAX(0,T414*(1+EXP((LN(1+'Monte Carlo'!$K$10)-0.5*'Monte Carlo'!$K$12^2)+'Monte Carlo'!$K$12*((RAND()+RAND()+RAND()+RAND()+RAND()+RAND()+RAND()+RAND()+RAND()+RAND()+RAND()+RAND())-6))-1)+U$15)</x:f>
        <x:v>761902.4058440203</x:v>
      </x:c>
      <x:c r="V414" s="97" t="n">
        <x:f>MAX(0,U414*(1+EXP((LN(1+'Monte Carlo'!$K$10)-0.5*'Monte Carlo'!$K$12^2)+'Monte Carlo'!$K$12*((RAND()+RAND()+RAND()+RAND()+RAND()+RAND()+RAND()+RAND()+RAND()+RAND()+RAND()+RAND())-6))-1)+V$15)</x:f>
        <x:v>845219.1051658231</x:v>
      </x:c>
      <x:c r="W414" s="97" t="n">
        <x:f>MAX(0,V414*(1+EXP((LN(1+'Monte Carlo'!$K$10)-0.5*'Monte Carlo'!$K$12^2)+'Monte Carlo'!$K$12*((RAND()+RAND()+RAND()+RAND()+RAND()+RAND()+RAND()+RAND()+RAND()+RAND()+RAND()+RAND())-6))-1)+W$15)</x:f>
        <x:v>881474.9322178689</x:v>
      </x:c>
      <x:c r="X414" s="97" t="n">
        <x:f>MAX(0,W414*(1+EXP((LN(1+'Monte Carlo'!$K$10)-0.5*'Monte Carlo'!$K$12^2)+'Monte Carlo'!$K$12*((RAND()+RAND()+RAND()+RAND()+RAND()+RAND()+RAND()+RAND()+RAND()+RAND()+RAND()+RAND())-6))-1)+X$15)</x:f>
        <x:v>977696.2173026747</x:v>
      </x:c>
      <x:c r="Y414" s="97" t="n">
        <x:f>MAX(0,X414*(1+EXP((LN(1+'Monte Carlo'!$K$10)-0.5*'Monte Carlo'!$K$12^2)+'Monte Carlo'!$K$12*((RAND()+RAND()+RAND()+RAND()+RAND()+RAND()+RAND()+RAND()+RAND()+RAND()+RAND()+RAND())-6))-1)+Y$15)</x:f>
        <x:v>1278917.5474732833</x:v>
      </x:c>
      <x:c r="Z414" s="97" t="n">
        <x:f>MAX(0,Y414*(1+EXP((LN(1+'Monte Carlo'!$K$10)-0.5*'Monte Carlo'!$K$12^2)+'Monte Carlo'!$K$12*((RAND()+RAND()+RAND()+RAND()+RAND()+RAND()+RAND()+RAND()+RAND()+RAND()+RAND()+RAND())-6))-1)+Z$15)</x:f>
        <x:v>1286377.4437083937</x:v>
      </x:c>
      <x:c r="AA414" s="97" t="n">
        <x:f>MAX(0,Z414*(1+EXP((LN(1+'Monte Carlo'!$K$10)-0.5*'Monte Carlo'!$K$12^2)+'Monte Carlo'!$K$12*((RAND()+RAND()+RAND()+RAND()+RAND()+RAND()+RAND()+RAND()+RAND()+RAND()+RAND()+RAND())-6))-1)+AA$15)</x:f>
        <x:v>1198099.119377739</x:v>
      </x:c>
      <x:c r="AB414" s="97" t="n">
        <x:f>MAX(0,AA414*(1+EXP((LN(1+'Monte Carlo'!$K$10)-0.5*'Monte Carlo'!$K$12^2)+'Monte Carlo'!$K$12*((RAND()+RAND()+RAND()+RAND()+RAND()+RAND()+RAND()+RAND()+RAND()+RAND()+RAND()+RAND())-6))-1)+AB$15)</x:f>
        <x:v>1234927.3041062646</x:v>
      </x:c>
      <x:c r="AC414" s="97" t="n">
        <x:f>MAX(0,AB414*(1+EXP((LN(1+'Monte Carlo'!$K$10)-0.5*'Monte Carlo'!$K$12^2)+'Monte Carlo'!$K$12*((RAND()+RAND()+RAND()+RAND()+RAND()+RAND()+RAND()+RAND()+RAND()+RAND()+RAND()+RAND())-6))-1)+AC$15)</x:f>
        <x:v>1275164.086454113</x:v>
      </x:c>
      <x:c r="AD414" s="97" t="n">
        <x:f>MAX(0,AC414*(1+EXP((LN(1+'Monte Carlo'!$K$10)-0.5*'Monte Carlo'!$K$12^2)+'Monte Carlo'!$K$12*((RAND()+RAND()+RAND()+RAND()+RAND()+RAND()+RAND()+RAND()+RAND()+RAND()+RAND()+RAND())-6))-1)+AD$15)</x:f>
        <x:v>1453877.673120527</x:v>
      </x:c>
      <x:c r="AE414" s="97" t="n">
        <x:f>MAX(0,AD414*(1+EXP((LN(1+'Monte Carlo'!$K$10)-0.5*'Monte Carlo'!$K$12^2)+'Monte Carlo'!$K$12*((RAND()+RAND()+RAND()+RAND()+RAND()+RAND()+RAND()+RAND()+RAND()+RAND()+RAND()+RAND())-6))-1)+AE$15)</x:f>
        <x:v>1509793.2790271016</x:v>
      </x:c>
      <x:c r="AF414" s="97" t="n">
        <x:f>MAX(0,AE414*(1+EXP((LN(1+'Monte Carlo'!$K$10)-0.5*'Monte Carlo'!$K$12^2)+'Monte Carlo'!$K$12*((RAND()+RAND()+RAND()+RAND()+RAND()+RAND()+RAND()+RAND()+RAND()+RAND()+RAND()+RAND())-6))-1)+AF$15)</x:f>
        <x:v>1877587.5226969074</x:v>
      </x:c>
      <x:c r="AG414" s="97">
        <x:f t="shared" si="8"/>
        <x:v>1020594.5949868092</x:v>
      </x:c>
    </x:row>
    <x:row r="415">
      <x:c r="A415" s="93">
        <x:v>394</x:v>
      </x:c>
      <x:c r="B415" s="97" t="n">
        <x:f>IF(AND(UPPER('Monte Carlo'!$K$4)="YES",'Monte Carlo'!$K$5&gt;0),'Monte Carlo'!$K$13,Liquidity_30Y!$C$14)</x:f>
        <x:v>1029031.25</x:v>
      </x:c>
      <x:c r="C415" s="97" t="n">
        <x:f>MAX(0,B415*(1+EXP((LN(1+'Monte Carlo'!$K$10)-0.5*'Monte Carlo'!$K$12^2)+'Monte Carlo'!$K$12*((RAND()+RAND()+RAND()+RAND()+RAND()+RAND()+RAND()+RAND()+RAND()+RAND()+RAND()+RAND())-6))-1)+C$15)</x:f>
        <x:v>1426452.1213938943</x:v>
      </x:c>
      <x:c r="D415" s="97" t="n">
        <x:f>MAX(0,C415*(1+EXP((LN(1+'Monte Carlo'!$K$10)-0.5*'Monte Carlo'!$K$12^2)+'Monte Carlo'!$K$12*((RAND()+RAND()+RAND()+RAND()+RAND()+RAND()+RAND()+RAND()+RAND()+RAND()+RAND()+RAND())-6))-1)+D$15)</x:f>
        <x:v>1286493.9790483173</x:v>
      </x:c>
      <x:c r="E415" s="97" t="n">
        <x:f>MAX(0,D415*(1+EXP((LN(1+'Monte Carlo'!$K$10)-0.5*'Monte Carlo'!$K$12^2)+'Monte Carlo'!$K$12*((RAND()+RAND()+RAND()+RAND()+RAND()+RAND()+RAND()+RAND()+RAND()+RAND()+RAND()+RAND())-6))-1)+E$15)</x:f>
        <x:v>1270244.6670923994</x:v>
      </x:c>
      <x:c r="F415" s="97" t="n">
        <x:f>MAX(0,E415*(1+EXP((LN(1+'Monte Carlo'!$K$10)-0.5*'Monte Carlo'!$K$12^2)+'Monte Carlo'!$K$12*((RAND()+RAND()+RAND()+RAND()+RAND()+RAND()+RAND()+RAND()+RAND()+RAND()+RAND()+RAND())-6))-1)+F$15)</x:f>
        <x:v>1786085.6907012032</x:v>
      </x:c>
      <x:c r="G415" s="97" t="n">
        <x:f>MAX(0,F415*(1+EXP((LN(1+'Monte Carlo'!$K$10)-0.5*'Monte Carlo'!$K$12^2)+'Monte Carlo'!$K$12*((RAND()+RAND()+RAND()+RAND()+RAND()+RAND()+RAND()+RAND()+RAND()+RAND()+RAND()+RAND())-6))-1)+G$15)</x:f>
        <x:v>1825719.1988825446</x:v>
      </x:c>
      <x:c r="H415" s="97" t="n">
        <x:f>MAX(0,G415*(1+EXP((LN(1+'Monte Carlo'!$K$10)-0.5*'Monte Carlo'!$K$12^2)+'Monte Carlo'!$K$12*((RAND()+RAND()+RAND()+RAND()+RAND()+RAND()+RAND()+RAND()+RAND()+RAND()+RAND()+RAND())-6))-1)+H$15)</x:f>
        <x:v>2112446.0334111666</x:v>
      </x:c>
      <x:c r="I415" s="97" t="n">
        <x:f>MAX(0,H415*(1+EXP((LN(1+'Monte Carlo'!$K$10)-0.5*'Monte Carlo'!$K$12^2)+'Monte Carlo'!$K$12*((RAND()+RAND()+RAND()+RAND()+RAND()+RAND()+RAND()+RAND()+RAND()+RAND()+RAND()+RAND())-6))-1)+I$15)</x:f>
        <x:v>2435239.5574435513</x:v>
      </x:c>
      <x:c r="J415" s="97" t="n">
        <x:f>MAX(0,I415*(1+EXP((LN(1+'Monte Carlo'!$K$10)-0.5*'Monte Carlo'!$K$12^2)+'Monte Carlo'!$K$12*((RAND()+RAND()+RAND()+RAND()+RAND()+RAND()+RAND()+RAND()+RAND()+RAND()+RAND()+RAND())-6))-1)+J$15)</x:f>
        <x:v>2742443.4018298048</x:v>
      </x:c>
      <x:c r="K415" s="97" t="n">
        <x:f>MAX(0,J415*(1+EXP((LN(1+'Monte Carlo'!$K$10)-0.5*'Monte Carlo'!$K$12^2)+'Monte Carlo'!$K$12*((RAND()+RAND()+RAND()+RAND()+RAND()+RAND()+RAND()+RAND()+RAND()+RAND()+RAND()+RAND())-6))-1)+K$15)</x:f>
        <x:v>3078293.734432768</x:v>
      </x:c>
      <x:c r="L415" s="97" t="n">
        <x:f>MAX(0,K415*(1+EXP((LN(1+'Monte Carlo'!$K$10)-0.5*'Monte Carlo'!$K$12^2)+'Monte Carlo'!$K$12*((RAND()+RAND()+RAND()+RAND()+RAND()+RAND()+RAND()+RAND()+RAND()+RAND()+RAND()+RAND())-6))-1)+L$15)</x:f>
        <x:v>4200780.924144377</x:v>
      </x:c>
      <x:c r="M415" s="97" t="n">
        <x:f>MAX(0,L415*(1+EXP((LN(1+'Monte Carlo'!$K$10)-0.5*'Monte Carlo'!$K$12^2)+'Monte Carlo'!$K$12*((RAND()+RAND()+RAND()+RAND()+RAND()+RAND()+RAND()+RAND()+RAND()+RAND()+RAND()+RAND())-6))-1)+M$15)</x:f>
        <x:v>3420548.8734385455</x:v>
      </x:c>
      <x:c r="N415" s="97" t="n">
        <x:f>MAX(0,M415*(1+EXP((LN(1+'Monte Carlo'!$K$10)-0.5*'Monte Carlo'!$K$12^2)+'Monte Carlo'!$K$12*((RAND()+RAND()+RAND()+RAND()+RAND()+RAND()+RAND()+RAND()+RAND()+RAND()+RAND()+RAND())-6))-1)+N$15)</x:f>
        <x:v>3559775.6936601056</x:v>
      </x:c>
      <x:c r="O415" s="97" t="n">
        <x:f>MAX(0,N415*(1+EXP((LN(1+'Monte Carlo'!$K$10)-0.5*'Monte Carlo'!$K$12^2)+'Monte Carlo'!$K$12*((RAND()+RAND()+RAND()+RAND()+RAND()+RAND()+RAND()+RAND()+RAND()+RAND()+RAND()+RAND())-6))-1)+O$15)</x:f>
        <x:v>2537225.6166714765</x:v>
      </x:c>
      <x:c r="P415" s="97" t="n">
        <x:f>MAX(0,O415*(1+EXP((LN(1+'Monte Carlo'!$K$10)-0.5*'Monte Carlo'!$K$12^2)+'Monte Carlo'!$K$12*((RAND()+RAND()+RAND()+RAND()+RAND()+RAND()+RAND()+RAND()+RAND()+RAND()+RAND()+RAND())-6))-1)+P$15)</x:f>
        <x:v>2085338.2139581728</x:v>
      </x:c>
      <x:c r="Q415" s="97" t="n">
        <x:f>MAX(0,P415*(1+EXP((LN(1+'Monte Carlo'!$K$10)-0.5*'Monte Carlo'!$K$12^2)+'Monte Carlo'!$K$12*((RAND()+RAND()+RAND()+RAND()+RAND()+RAND()+RAND()+RAND()+RAND()+RAND()+RAND()+RAND())-6))-1)+Q$15)</x:f>
        <x:v>2660059.9049952957</x:v>
      </x:c>
      <x:c r="R415" s="97" t="n">
        <x:f>MAX(0,Q415*(1+EXP((LN(1+'Monte Carlo'!$K$10)-0.5*'Monte Carlo'!$K$12^2)+'Monte Carlo'!$K$12*((RAND()+RAND()+RAND()+RAND()+RAND()+RAND()+RAND()+RAND()+RAND()+RAND()+RAND()+RAND())-6))-1)+R$15)</x:f>
        <x:v>3167329.302740448</x:v>
      </x:c>
      <x:c r="S415" s="97" t="n">
        <x:f>MAX(0,R415*(1+EXP((LN(1+'Monte Carlo'!$K$10)-0.5*'Monte Carlo'!$K$12^2)+'Monte Carlo'!$K$12*((RAND()+RAND()+RAND()+RAND()+RAND()+RAND()+RAND()+RAND()+RAND()+RAND()+RAND()+RAND())-6))-1)+S$15)</x:f>
        <x:v>3037113.7942498177</x:v>
      </x:c>
      <x:c r="T415" s="97" t="n">
        <x:f>MAX(0,S415*(1+EXP((LN(1+'Monte Carlo'!$K$10)-0.5*'Monte Carlo'!$K$12^2)+'Monte Carlo'!$K$12*((RAND()+RAND()+RAND()+RAND()+RAND()+RAND()+RAND()+RAND()+RAND()+RAND()+RAND()+RAND())-6))-1)+T$15)</x:f>
        <x:v>3561879.7735291147</x:v>
      </x:c>
      <x:c r="U415" s="97" t="n">
        <x:f>MAX(0,T415*(1+EXP((LN(1+'Monte Carlo'!$K$10)-0.5*'Monte Carlo'!$K$12^2)+'Monte Carlo'!$K$12*((RAND()+RAND()+RAND()+RAND()+RAND()+RAND()+RAND()+RAND()+RAND()+RAND()+RAND()+RAND())-6))-1)+U$15)</x:f>
        <x:v>4305392.126107961</x:v>
      </x:c>
      <x:c r="V415" s="97" t="n">
        <x:f>MAX(0,U415*(1+EXP((LN(1+'Monte Carlo'!$K$10)-0.5*'Monte Carlo'!$K$12^2)+'Monte Carlo'!$K$12*((RAND()+RAND()+RAND()+RAND()+RAND()+RAND()+RAND()+RAND()+RAND()+RAND()+RAND()+RAND())-6))-1)+V$15)</x:f>
        <x:v>4481468.86065753</x:v>
      </x:c>
      <x:c r="W415" s="97" t="n">
        <x:f>MAX(0,V415*(1+EXP((LN(1+'Monte Carlo'!$K$10)-0.5*'Monte Carlo'!$K$12^2)+'Monte Carlo'!$K$12*((RAND()+RAND()+RAND()+RAND()+RAND()+RAND()+RAND()+RAND()+RAND()+RAND()+RAND()+RAND())-6))-1)+W$15)</x:f>
        <x:v>5803124.11136721</x:v>
      </x:c>
      <x:c r="X415" s="97" t="n">
        <x:f>MAX(0,W415*(1+EXP((LN(1+'Monte Carlo'!$K$10)-0.5*'Monte Carlo'!$K$12^2)+'Monte Carlo'!$K$12*((RAND()+RAND()+RAND()+RAND()+RAND()+RAND()+RAND()+RAND()+RAND()+RAND()+RAND()+RAND())-6))-1)+X$15)</x:f>
        <x:v>6465374.346429224</x:v>
      </x:c>
      <x:c r="Y415" s="97" t="n">
        <x:f>MAX(0,X415*(1+EXP((LN(1+'Monte Carlo'!$K$10)-0.5*'Monte Carlo'!$K$12^2)+'Monte Carlo'!$K$12*((RAND()+RAND()+RAND()+RAND()+RAND()+RAND()+RAND()+RAND()+RAND()+RAND()+RAND()+RAND())-6))-1)+Y$15)</x:f>
        <x:v>6349289.341680244</x:v>
      </x:c>
      <x:c r="Z415" s="97" t="n">
        <x:f>MAX(0,Y415*(1+EXP((LN(1+'Monte Carlo'!$K$10)-0.5*'Monte Carlo'!$K$12^2)+'Monte Carlo'!$K$12*((RAND()+RAND()+RAND()+RAND()+RAND()+RAND()+RAND()+RAND()+RAND()+RAND()+RAND()+RAND())-6))-1)+Z$15)</x:f>
        <x:v>6100221.220574562</x:v>
      </x:c>
      <x:c r="AA415" s="97" t="n">
        <x:f>MAX(0,Z415*(1+EXP((LN(1+'Monte Carlo'!$K$10)-0.5*'Monte Carlo'!$K$12^2)+'Monte Carlo'!$K$12*((RAND()+RAND()+RAND()+RAND()+RAND()+RAND()+RAND()+RAND()+RAND()+RAND()+RAND()+RAND())-6))-1)+AA$15)</x:f>
        <x:v>7823338.459129793</x:v>
      </x:c>
      <x:c r="AB415" s="97" t="n">
        <x:f>MAX(0,AA415*(1+EXP((LN(1+'Monte Carlo'!$K$10)-0.5*'Monte Carlo'!$K$12^2)+'Monte Carlo'!$K$12*((RAND()+RAND()+RAND()+RAND()+RAND()+RAND()+RAND()+RAND()+RAND()+RAND()+RAND()+RAND())-6))-1)+AB$15)</x:f>
        <x:v>6754097.11682337</x:v>
      </x:c>
      <x:c r="AC415" s="97" t="n">
        <x:f>MAX(0,AB415*(1+EXP((LN(1+'Monte Carlo'!$K$10)-0.5*'Monte Carlo'!$K$12^2)+'Monte Carlo'!$K$12*((RAND()+RAND()+RAND()+RAND()+RAND()+RAND()+RAND()+RAND()+RAND()+RAND()+RAND()+RAND())-6))-1)+AC$15)</x:f>
        <x:v>8908402.818629598</x:v>
      </x:c>
      <x:c r="AD415" s="97" t="n">
        <x:f>MAX(0,AC415*(1+EXP((LN(1+'Monte Carlo'!$K$10)-0.5*'Monte Carlo'!$K$12^2)+'Monte Carlo'!$K$12*((RAND()+RAND()+RAND()+RAND()+RAND()+RAND()+RAND()+RAND()+RAND()+RAND()+RAND()+RAND())-6))-1)+AD$15)</x:f>
        <x:v>10668264.909488976</x:v>
      </x:c>
      <x:c r="AE415" s="97" t="n">
        <x:f>MAX(0,AD415*(1+EXP((LN(1+'Monte Carlo'!$K$10)-0.5*'Monte Carlo'!$K$12^2)+'Monte Carlo'!$K$12*((RAND()+RAND()+RAND()+RAND()+RAND()+RAND()+RAND()+RAND()+RAND()+RAND()+RAND()+RAND())-6))-1)+AE$15)</x:f>
        <x:v>12350308.812830312</x:v>
      </x:c>
      <x:c r="AF415" s="97" t="n">
        <x:f>MAX(0,AE415*(1+EXP((LN(1+'Monte Carlo'!$K$10)-0.5*'Monte Carlo'!$K$12^2)+'Monte Carlo'!$K$12*((RAND()+RAND()+RAND()+RAND()+RAND()+RAND()+RAND()+RAND()+RAND()+RAND()+RAND()+RAND())-6))-1)+AF$15)</x:f>
        <x:v>13589724.298205415</x:v>
      </x:c>
      <x:c r="AG415" s="97">
        <x:f t="shared" si="8"/>
        <x:v>1006700.0804106856</x:v>
      </x:c>
    </x:row>
    <x:row r="416">
      <x:c r="A416" s="93">
        <x:v>395</x:v>
      </x:c>
      <x:c r="B416" s="97" t="n">
        <x:f>IF(AND(UPPER('Monte Carlo'!$K$4)="YES",'Monte Carlo'!$K$5&gt;0),'Monte Carlo'!$K$13,Liquidity_30Y!$C$14)</x:f>
        <x:v>1029031.25</x:v>
      </x:c>
      <x:c r="C416" s="97" t="n">
        <x:f>MAX(0,B416*(1+EXP((LN(1+'Monte Carlo'!$K$10)-0.5*'Monte Carlo'!$K$12^2)+'Monte Carlo'!$K$12*((RAND()+RAND()+RAND()+RAND()+RAND()+RAND()+RAND()+RAND()+RAND()+RAND()+RAND()+RAND())-6))-1)+C$15)</x:f>
        <x:v>923001.8298268787</x:v>
      </x:c>
      <x:c r="D416" s="97" t="n">
        <x:f>MAX(0,C416*(1+EXP((LN(1+'Monte Carlo'!$K$10)-0.5*'Monte Carlo'!$K$12^2)+'Monte Carlo'!$K$12*((RAND()+RAND()+RAND()+RAND()+RAND()+RAND()+RAND()+RAND()+RAND()+RAND()+RAND()+RAND())-6))-1)+D$15)</x:f>
        <x:v>1015126.9614688666</x:v>
      </x:c>
      <x:c r="E416" s="97" t="n">
        <x:f>MAX(0,D416*(1+EXP((LN(1+'Monte Carlo'!$K$10)-0.5*'Monte Carlo'!$K$12^2)+'Monte Carlo'!$K$12*((RAND()+RAND()+RAND()+RAND()+RAND()+RAND()+RAND()+RAND()+RAND()+RAND()+RAND()+RAND())-6))-1)+E$15)</x:f>
        <x:v>1014070.6608620767</x:v>
      </x:c>
      <x:c r="F416" s="97" t="n">
        <x:f>MAX(0,E416*(1+EXP((LN(1+'Monte Carlo'!$K$10)-0.5*'Monte Carlo'!$K$12^2)+'Monte Carlo'!$K$12*((RAND()+RAND()+RAND()+RAND()+RAND()+RAND()+RAND()+RAND()+RAND()+RAND()+RAND()+RAND())-6))-1)+F$15)</x:f>
        <x:v>940390.931138457</x:v>
      </x:c>
      <x:c r="G416" s="97" t="n">
        <x:f>MAX(0,F416*(1+EXP((LN(1+'Monte Carlo'!$K$10)-0.5*'Monte Carlo'!$K$12^2)+'Monte Carlo'!$K$12*((RAND()+RAND()+RAND()+RAND()+RAND()+RAND()+RAND()+RAND()+RAND()+RAND()+RAND()+RAND())-6))-1)+G$15)</x:f>
        <x:v>1238113.6017028864</x:v>
      </x:c>
      <x:c r="H416" s="97" t="n">
        <x:f>MAX(0,G416*(1+EXP((LN(1+'Monte Carlo'!$K$10)-0.5*'Monte Carlo'!$K$12^2)+'Monte Carlo'!$K$12*((RAND()+RAND()+RAND()+RAND()+RAND()+RAND()+RAND()+RAND()+RAND()+RAND()+RAND()+RAND())-6))-1)+H$15)</x:f>
        <x:v>1070180.1234366468</x:v>
      </x:c>
      <x:c r="I416" s="97" t="n">
        <x:f>MAX(0,H416*(1+EXP((LN(1+'Monte Carlo'!$K$10)-0.5*'Monte Carlo'!$K$12^2)+'Monte Carlo'!$K$12*((RAND()+RAND()+RAND()+RAND()+RAND()+RAND()+RAND()+RAND()+RAND()+RAND()+RAND()+RAND())-6))-1)+I$15)</x:f>
        <x:v>1246498.126635418</x:v>
      </x:c>
      <x:c r="J416" s="97" t="n">
        <x:f>MAX(0,I416*(1+EXP((LN(1+'Monte Carlo'!$K$10)-0.5*'Monte Carlo'!$K$12^2)+'Monte Carlo'!$K$12*((RAND()+RAND()+RAND()+RAND()+RAND()+RAND()+RAND()+RAND()+RAND()+RAND()+RAND()+RAND())-6))-1)+J$15)</x:f>
        <x:v>1247794.8930494832</x:v>
      </x:c>
      <x:c r="K416" s="97" t="n">
        <x:f>MAX(0,J416*(1+EXP((LN(1+'Monte Carlo'!$K$10)-0.5*'Monte Carlo'!$K$12^2)+'Monte Carlo'!$K$12*((RAND()+RAND()+RAND()+RAND()+RAND()+RAND()+RAND()+RAND()+RAND()+RAND()+RAND()+RAND())-6))-1)+K$15)</x:f>
        <x:v>1279565.2440045075</x:v>
      </x:c>
      <x:c r="L416" s="97" t="n">
        <x:f>MAX(0,K416*(1+EXP((LN(1+'Monte Carlo'!$K$10)-0.5*'Monte Carlo'!$K$12^2)+'Monte Carlo'!$K$12*((RAND()+RAND()+RAND()+RAND()+RAND()+RAND()+RAND()+RAND()+RAND()+RAND()+RAND()+RAND())-6))-1)+L$15)</x:f>
        <x:v>1117645.9834124795</x:v>
      </x:c>
      <x:c r="M416" s="97" t="n">
        <x:f>MAX(0,L416*(1+EXP((LN(1+'Monte Carlo'!$K$10)-0.5*'Monte Carlo'!$K$12^2)+'Monte Carlo'!$K$12*((RAND()+RAND()+RAND()+RAND()+RAND()+RAND()+RAND()+RAND()+RAND()+RAND()+RAND()+RAND())-6))-1)+M$15)</x:f>
        <x:v>1470593.1015671326</x:v>
      </x:c>
      <x:c r="N416" s="97" t="n">
        <x:f>MAX(0,M416*(1+EXP((LN(1+'Monte Carlo'!$K$10)-0.5*'Monte Carlo'!$K$12^2)+'Monte Carlo'!$K$12*((RAND()+RAND()+RAND()+RAND()+RAND()+RAND()+RAND()+RAND()+RAND()+RAND()+RAND()+RAND())-6))-1)+N$15)</x:f>
        <x:v>2040818.8248793369</x:v>
      </x:c>
      <x:c r="O416" s="97" t="n">
        <x:f>MAX(0,N416*(1+EXP((LN(1+'Monte Carlo'!$K$10)-0.5*'Monte Carlo'!$K$12^2)+'Monte Carlo'!$K$12*((RAND()+RAND()+RAND()+RAND()+RAND()+RAND()+RAND()+RAND()+RAND()+RAND()+RAND()+RAND())-6))-1)+O$15)</x:f>
        <x:v>2441577.604355714</x:v>
      </x:c>
      <x:c r="P416" s="97" t="n">
        <x:f>MAX(0,O416*(1+EXP((LN(1+'Monte Carlo'!$K$10)-0.5*'Monte Carlo'!$K$12^2)+'Monte Carlo'!$K$12*((RAND()+RAND()+RAND()+RAND()+RAND()+RAND()+RAND()+RAND()+RAND()+RAND()+RAND()+RAND())-6))-1)+P$15)</x:f>
        <x:v>2884117.701445682</x:v>
      </x:c>
      <x:c r="Q416" s="97" t="n">
        <x:f>MAX(0,P416*(1+EXP((LN(1+'Monte Carlo'!$K$10)-0.5*'Monte Carlo'!$K$12^2)+'Monte Carlo'!$K$12*((RAND()+RAND()+RAND()+RAND()+RAND()+RAND()+RAND()+RAND()+RAND()+RAND()+RAND()+RAND())-6))-1)+Q$15)</x:f>
        <x:v>2361262.2559261913</x:v>
      </x:c>
      <x:c r="R416" s="97" t="n">
        <x:f>MAX(0,Q416*(1+EXP((LN(1+'Monte Carlo'!$K$10)-0.5*'Monte Carlo'!$K$12^2)+'Monte Carlo'!$K$12*((RAND()+RAND()+RAND()+RAND()+RAND()+RAND()+RAND()+RAND()+RAND()+RAND()+RAND()+RAND())-6))-1)+R$15)</x:f>
        <x:v>2104016.7480330626</x:v>
      </x:c>
      <x:c r="S416" s="97" t="n">
        <x:f>MAX(0,R416*(1+EXP((LN(1+'Monte Carlo'!$K$10)-0.5*'Monte Carlo'!$K$12^2)+'Monte Carlo'!$K$12*((RAND()+RAND()+RAND()+RAND()+RAND()+RAND()+RAND()+RAND()+RAND()+RAND()+RAND()+RAND())-6))-1)+S$15)</x:f>
        <x:v>2362830.523144255</x:v>
      </x:c>
      <x:c r="T416" s="97" t="n">
        <x:f>MAX(0,S416*(1+EXP((LN(1+'Monte Carlo'!$K$10)-0.5*'Monte Carlo'!$K$12^2)+'Monte Carlo'!$K$12*((RAND()+RAND()+RAND()+RAND()+RAND()+RAND()+RAND()+RAND()+RAND()+RAND()+RAND()+RAND())-6))-1)+T$15)</x:f>
        <x:v>2270454.791022768</x:v>
      </x:c>
      <x:c r="U416" s="97" t="n">
        <x:f>MAX(0,T416*(1+EXP((LN(1+'Monte Carlo'!$K$10)-0.5*'Monte Carlo'!$K$12^2)+'Monte Carlo'!$K$12*((RAND()+RAND()+RAND()+RAND()+RAND()+RAND()+RAND()+RAND()+RAND()+RAND()+RAND()+RAND())-6))-1)+U$15)</x:f>
        <x:v>3452310.8293254604</x:v>
      </x:c>
      <x:c r="V416" s="97" t="n">
        <x:f>MAX(0,U416*(1+EXP((LN(1+'Monte Carlo'!$K$10)-0.5*'Monte Carlo'!$K$12^2)+'Monte Carlo'!$K$12*((RAND()+RAND()+RAND()+RAND()+RAND()+RAND()+RAND()+RAND()+RAND()+RAND()+RAND()+RAND())-6))-1)+V$15)</x:f>
        <x:v>3534761.540869285</x:v>
      </x:c>
      <x:c r="W416" s="97" t="n">
        <x:f>MAX(0,V416*(1+EXP((LN(1+'Monte Carlo'!$K$10)-0.5*'Monte Carlo'!$K$12^2)+'Monte Carlo'!$K$12*((RAND()+RAND()+RAND()+RAND()+RAND()+RAND()+RAND()+RAND()+RAND()+RAND()+RAND()+RAND())-6))-1)+W$15)</x:f>
        <x:v>4435081.181860319</x:v>
      </x:c>
      <x:c r="X416" s="97" t="n">
        <x:f>MAX(0,W416*(1+EXP((LN(1+'Monte Carlo'!$K$10)-0.5*'Monte Carlo'!$K$12^2)+'Monte Carlo'!$K$12*((RAND()+RAND()+RAND()+RAND()+RAND()+RAND()+RAND()+RAND()+RAND()+RAND()+RAND()+RAND())-6))-1)+X$15)</x:f>
        <x:v>5652301.907737081</x:v>
      </x:c>
      <x:c r="Y416" s="97" t="n">
        <x:f>MAX(0,X416*(1+EXP((LN(1+'Monte Carlo'!$K$10)-0.5*'Monte Carlo'!$K$12^2)+'Monte Carlo'!$K$12*((RAND()+RAND()+RAND()+RAND()+RAND()+RAND()+RAND()+RAND()+RAND()+RAND()+RAND()+RAND())-6))-1)+Y$15)</x:f>
        <x:v>7047497.666600568</x:v>
      </x:c>
      <x:c r="Z416" s="97" t="n">
        <x:f>MAX(0,Y416*(1+EXP((LN(1+'Monte Carlo'!$K$10)-0.5*'Monte Carlo'!$K$12^2)+'Monte Carlo'!$K$12*((RAND()+RAND()+RAND()+RAND()+RAND()+RAND()+RAND()+RAND()+RAND()+RAND()+RAND()+RAND())-6))-1)+Z$15)</x:f>
        <x:v>7885556.013461954</x:v>
      </x:c>
      <x:c r="AA416" s="97" t="n">
        <x:f>MAX(0,Z416*(1+EXP((LN(1+'Monte Carlo'!$K$10)-0.5*'Monte Carlo'!$K$12^2)+'Monte Carlo'!$K$12*((RAND()+RAND()+RAND()+RAND()+RAND()+RAND()+RAND()+RAND()+RAND()+RAND()+RAND()+RAND())-6))-1)+AA$15)</x:f>
        <x:v>7664083.276210991</x:v>
      </x:c>
      <x:c r="AB416" s="97" t="n">
        <x:f>MAX(0,AA416*(1+EXP((LN(1+'Monte Carlo'!$K$10)-0.5*'Monte Carlo'!$K$12^2)+'Monte Carlo'!$K$12*((RAND()+RAND()+RAND()+RAND()+RAND()+RAND()+RAND()+RAND()+RAND()+RAND()+RAND()+RAND())-6))-1)+AB$15)</x:f>
        <x:v>10393821.44901826</x:v>
      </x:c>
      <x:c r="AC416" s="97" t="n">
        <x:f>MAX(0,AB416*(1+EXP((LN(1+'Monte Carlo'!$K$10)-0.5*'Monte Carlo'!$K$12^2)+'Monte Carlo'!$K$12*((RAND()+RAND()+RAND()+RAND()+RAND()+RAND()+RAND()+RAND()+RAND()+RAND()+RAND()+RAND())-6))-1)+AC$15)</x:f>
        <x:v>10177827.78703475</x:v>
      </x:c>
      <x:c r="AD416" s="97" t="n">
        <x:f>MAX(0,AC416*(1+EXP((LN(1+'Monte Carlo'!$K$10)-0.5*'Monte Carlo'!$K$12^2)+'Monte Carlo'!$K$12*((RAND()+RAND()+RAND()+RAND()+RAND()+RAND()+RAND()+RAND()+RAND()+RAND()+RAND()+RAND())-6))-1)+AD$15)</x:f>
        <x:v>11915281.083714865</x:v>
      </x:c>
      <x:c r="AE416" s="97" t="n">
        <x:f>MAX(0,AD416*(1+EXP((LN(1+'Monte Carlo'!$K$10)-0.5*'Monte Carlo'!$K$12^2)+'Monte Carlo'!$K$12*((RAND()+RAND()+RAND()+RAND()+RAND()+RAND()+RAND()+RAND()+RAND()+RAND()+RAND()+RAND())-6))-1)+AE$15)</x:f>
        <x:v>11749677.993126987</x:v>
      </x:c>
      <x:c r="AF416" s="97" t="n">
        <x:f>MAX(0,AE416*(1+EXP((LN(1+'Monte Carlo'!$K$10)-0.5*'Monte Carlo'!$K$12^2)+'Monte Carlo'!$K$12*((RAND()+RAND()+RAND()+RAND()+RAND()+RAND()+RAND()+RAND()+RAND()+RAND()+RAND()+RAND())-6))-1)+AF$15)</x:f>
        <x:v>10880499.230504684</x:v>
      </x:c>
      <x:c r="AG416" s="97">
        <x:f t="shared" si="8"/>
        <x:v>945479.51701454807</x:v>
      </x:c>
    </x:row>
    <x:row r="417">
      <x:c r="A417" s="93">
        <x:v>396</x:v>
      </x:c>
      <x:c r="B417" s="97" t="n">
        <x:f>IF(AND(UPPER('Monte Carlo'!$K$4)="YES",'Monte Carlo'!$K$5&gt;0),'Monte Carlo'!$K$13,Liquidity_30Y!$C$14)</x:f>
        <x:v>1029031.25</x:v>
      </x:c>
      <x:c r="C417" s="97" t="n">
        <x:f>MAX(0,B417*(1+EXP((LN(1+'Monte Carlo'!$K$10)-0.5*'Monte Carlo'!$K$12^2)+'Monte Carlo'!$K$12*((RAND()+RAND()+RAND()+RAND()+RAND()+RAND()+RAND()+RAND()+RAND()+RAND()+RAND()+RAND())-6))-1)+C$15)</x:f>
        <x:v>1181480.0791045777</x:v>
      </x:c>
      <x:c r="D417" s="97" t="n">
        <x:f>MAX(0,C417*(1+EXP((LN(1+'Monte Carlo'!$K$10)-0.5*'Monte Carlo'!$K$12^2)+'Monte Carlo'!$K$12*((RAND()+RAND()+RAND()+RAND()+RAND()+RAND()+RAND()+RAND()+RAND()+RAND()+RAND()+RAND())-6))-1)+D$15)</x:f>
        <x:v>1189668.6829743881</x:v>
      </x:c>
      <x:c r="E417" s="97" t="n">
        <x:f>MAX(0,D417*(1+EXP((LN(1+'Monte Carlo'!$K$10)-0.5*'Monte Carlo'!$K$12^2)+'Monte Carlo'!$K$12*((RAND()+RAND()+RAND()+RAND()+RAND()+RAND()+RAND()+RAND()+RAND()+RAND()+RAND()+RAND())-6))-1)+E$15)</x:f>
        <x:v>1433670.9921193498</x:v>
      </x:c>
      <x:c r="F417" s="97" t="n">
        <x:f>MAX(0,E417*(1+EXP((LN(1+'Monte Carlo'!$K$10)-0.5*'Monte Carlo'!$K$12^2)+'Monte Carlo'!$K$12*((RAND()+RAND()+RAND()+RAND()+RAND()+RAND()+RAND()+RAND()+RAND()+RAND()+RAND()+RAND())-6))-1)+F$15)</x:f>
        <x:v>1724074.9512161356</x:v>
      </x:c>
      <x:c r="G417" s="97" t="n">
        <x:f>MAX(0,F417*(1+EXP((LN(1+'Monte Carlo'!$K$10)-0.5*'Monte Carlo'!$K$12^2)+'Monte Carlo'!$K$12*((RAND()+RAND()+RAND()+RAND()+RAND()+RAND()+RAND()+RAND()+RAND()+RAND()+RAND()+RAND())-6))-1)+G$15)</x:f>
        <x:v>1363095.7930579046</x:v>
      </x:c>
      <x:c r="H417" s="97" t="n">
        <x:f>MAX(0,G417*(1+EXP((LN(1+'Monte Carlo'!$K$10)-0.5*'Monte Carlo'!$K$12^2)+'Monte Carlo'!$K$12*((RAND()+RAND()+RAND()+RAND()+RAND()+RAND()+RAND()+RAND()+RAND()+RAND()+RAND()+RAND())-6))-1)+H$15)</x:f>
        <x:v>1474409.077871325</x:v>
      </x:c>
      <x:c r="I417" s="97" t="n">
        <x:f>MAX(0,H417*(1+EXP((LN(1+'Monte Carlo'!$K$10)-0.5*'Monte Carlo'!$K$12^2)+'Monte Carlo'!$K$12*((RAND()+RAND()+RAND()+RAND()+RAND()+RAND()+RAND()+RAND()+RAND()+RAND()+RAND()+RAND())-6))-1)+I$15)</x:f>
        <x:v>1774735.8906678632</x:v>
      </x:c>
      <x:c r="J417" s="97" t="n">
        <x:f>MAX(0,I417*(1+EXP((LN(1+'Monte Carlo'!$K$10)-0.5*'Monte Carlo'!$K$12^2)+'Monte Carlo'!$K$12*((RAND()+RAND()+RAND()+RAND()+RAND()+RAND()+RAND()+RAND()+RAND()+RAND()+RAND()+RAND())-6))-1)+J$15)</x:f>
        <x:v>1981597.2746649343</x:v>
      </x:c>
      <x:c r="K417" s="97" t="n">
        <x:f>MAX(0,J417*(1+EXP((LN(1+'Monte Carlo'!$K$10)-0.5*'Monte Carlo'!$K$12^2)+'Monte Carlo'!$K$12*((RAND()+RAND()+RAND()+RAND()+RAND()+RAND()+RAND()+RAND()+RAND()+RAND()+RAND()+RAND())-6))-1)+K$15)</x:f>
        <x:v>1544284.0254190227</x:v>
      </x:c>
      <x:c r="L417" s="97" t="n">
        <x:f>MAX(0,K417*(1+EXP((LN(1+'Monte Carlo'!$K$10)-0.5*'Monte Carlo'!$K$12^2)+'Monte Carlo'!$K$12*((RAND()+RAND()+RAND()+RAND()+RAND()+RAND()+RAND()+RAND()+RAND()+RAND()+RAND()+RAND())-6))-1)+L$15)</x:f>
        <x:v>1576844.3269747302</x:v>
      </x:c>
      <x:c r="M417" s="97" t="n">
        <x:f>MAX(0,L417*(1+EXP((LN(1+'Monte Carlo'!$K$10)-0.5*'Monte Carlo'!$K$12^2)+'Monte Carlo'!$K$12*((RAND()+RAND()+RAND()+RAND()+RAND()+RAND()+RAND()+RAND()+RAND()+RAND()+RAND()+RAND())-6))-1)+M$15)</x:f>
        <x:v>1929602.7414278705</x:v>
      </x:c>
      <x:c r="N417" s="97" t="n">
        <x:f>MAX(0,M417*(1+EXP((LN(1+'Monte Carlo'!$K$10)-0.5*'Monte Carlo'!$K$12^2)+'Monte Carlo'!$K$12*((RAND()+RAND()+RAND()+RAND()+RAND()+RAND()+RAND()+RAND()+RAND()+RAND()+RAND()+RAND())-6))-1)+N$15)</x:f>
        <x:v>1895362.371786797</x:v>
      </x:c>
      <x:c r="O417" s="97" t="n">
        <x:f>MAX(0,N417*(1+EXP((LN(1+'Monte Carlo'!$K$10)-0.5*'Monte Carlo'!$K$12^2)+'Monte Carlo'!$K$12*((RAND()+RAND()+RAND()+RAND()+RAND()+RAND()+RAND()+RAND()+RAND()+RAND()+RAND()+RAND())-6))-1)+O$15)</x:f>
        <x:v>1626748.7519587919</x:v>
      </x:c>
      <x:c r="P417" s="97" t="n">
        <x:f>MAX(0,O417*(1+EXP((LN(1+'Monte Carlo'!$K$10)-0.5*'Monte Carlo'!$K$12^2)+'Monte Carlo'!$K$12*((RAND()+RAND()+RAND()+RAND()+RAND()+RAND()+RAND()+RAND()+RAND()+RAND()+RAND()+RAND())-6))-1)+P$15)</x:f>
        <x:v>1749508.214692945</x:v>
      </x:c>
      <x:c r="Q417" s="97" t="n">
        <x:f>MAX(0,P417*(1+EXP((LN(1+'Monte Carlo'!$K$10)-0.5*'Monte Carlo'!$K$12^2)+'Monte Carlo'!$K$12*((RAND()+RAND()+RAND()+RAND()+RAND()+RAND()+RAND()+RAND()+RAND()+RAND()+RAND()+RAND())-6))-1)+Q$15)</x:f>
        <x:v>1394649.714611033</x:v>
      </x:c>
      <x:c r="R417" s="97" t="n">
        <x:f>MAX(0,Q417*(1+EXP((LN(1+'Monte Carlo'!$K$10)-0.5*'Monte Carlo'!$K$12^2)+'Monte Carlo'!$K$12*((RAND()+RAND()+RAND()+RAND()+RAND()+RAND()+RAND()+RAND()+RAND()+RAND()+RAND()+RAND())-6))-1)+R$15)</x:f>
        <x:v>1392622.7127618047</x:v>
      </x:c>
      <x:c r="S417" s="97" t="n">
        <x:f>MAX(0,R417*(1+EXP((LN(1+'Monte Carlo'!$K$10)-0.5*'Monte Carlo'!$K$12^2)+'Monte Carlo'!$K$12*((RAND()+RAND()+RAND()+RAND()+RAND()+RAND()+RAND()+RAND()+RAND()+RAND()+RAND()+RAND())-6))-1)+S$15)</x:f>
        <x:v>1772968.766894324</x:v>
      </x:c>
      <x:c r="T417" s="97" t="n">
        <x:f>MAX(0,S417*(1+EXP((LN(1+'Monte Carlo'!$K$10)-0.5*'Monte Carlo'!$K$12^2)+'Monte Carlo'!$K$12*((RAND()+RAND()+RAND()+RAND()+RAND()+RAND()+RAND()+RAND()+RAND()+RAND()+RAND()+RAND())-6))-1)+T$15)</x:f>
        <x:v>2017442.5306697553</x:v>
      </x:c>
      <x:c r="U417" s="97" t="n">
        <x:f>MAX(0,T417*(1+EXP((LN(1+'Monte Carlo'!$K$10)-0.5*'Monte Carlo'!$K$12^2)+'Monte Carlo'!$K$12*((RAND()+RAND()+RAND()+RAND()+RAND()+RAND()+RAND()+RAND()+RAND()+RAND()+RAND()+RAND())-6))-1)+U$15)</x:f>
        <x:v>2056289.711449941</x:v>
      </x:c>
      <x:c r="V417" s="97" t="n">
        <x:f>MAX(0,U417*(1+EXP((LN(1+'Monte Carlo'!$K$10)-0.5*'Monte Carlo'!$K$12^2)+'Monte Carlo'!$K$12*((RAND()+RAND()+RAND()+RAND()+RAND()+RAND()+RAND()+RAND()+RAND()+RAND()+RAND()+RAND())-6))-1)+V$15)</x:f>
        <x:v>2091217.32192001</x:v>
      </x:c>
      <x:c r="W417" s="97" t="n">
        <x:f>MAX(0,V417*(1+EXP((LN(1+'Monte Carlo'!$K$10)-0.5*'Monte Carlo'!$K$12^2)+'Monte Carlo'!$K$12*((RAND()+RAND()+RAND()+RAND()+RAND()+RAND()+RAND()+RAND()+RAND()+RAND()+RAND()+RAND())-6))-1)+W$15)</x:f>
        <x:v>2033946.0518597316</x:v>
      </x:c>
      <x:c r="X417" s="97" t="n">
        <x:f>MAX(0,W417*(1+EXP((LN(1+'Monte Carlo'!$K$10)-0.5*'Monte Carlo'!$K$12^2)+'Monte Carlo'!$K$12*((RAND()+RAND()+RAND()+RAND()+RAND()+RAND()+RAND()+RAND()+RAND()+RAND()+RAND()+RAND())-6))-1)+X$15)</x:f>
        <x:v>2665439.9605466407</x:v>
      </x:c>
      <x:c r="Y417" s="97" t="n">
        <x:f>MAX(0,X417*(1+EXP((LN(1+'Monte Carlo'!$K$10)-0.5*'Monte Carlo'!$K$12^2)+'Monte Carlo'!$K$12*((RAND()+RAND()+RAND()+RAND()+RAND()+RAND()+RAND()+RAND()+RAND()+RAND()+RAND()+RAND())-6))-1)+Y$15)</x:f>
        <x:v>2806307.264896056</x:v>
      </x:c>
      <x:c r="Z417" s="97" t="n">
        <x:f>MAX(0,Y417*(1+EXP((LN(1+'Monte Carlo'!$K$10)-0.5*'Monte Carlo'!$K$12^2)+'Monte Carlo'!$K$12*((RAND()+RAND()+RAND()+RAND()+RAND()+RAND()+RAND()+RAND()+RAND()+RAND()+RAND()+RAND())-6))-1)+Z$15)</x:f>
        <x:v>2766918.0695005083</x:v>
      </x:c>
      <x:c r="AA417" s="97" t="n">
        <x:f>MAX(0,Z417*(1+EXP((LN(1+'Monte Carlo'!$K$10)-0.5*'Monte Carlo'!$K$12^2)+'Monte Carlo'!$K$12*((RAND()+RAND()+RAND()+RAND()+RAND()+RAND()+RAND()+RAND()+RAND()+RAND()+RAND()+RAND())-6))-1)+AA$15)</x:f>
        <x:v>3272644.0798038314</x:v>
      </x:c>
      <x:c r="AB417" s="97" t="n">
        <x:f>MAX(0,AA417*(1+EXP((LN(1+'Monte Carlo'!$K$10)-0.5*'Monte Carlo'!$K$12^2)+'Monte Carlo'!$K$12*((RAND()+RAND()+RAND()+RAND()+RAND()+RAND()+RAND()+RAND()+RAND()+RAND()+RAND()+RAND())-6))-1)+AB$15)</x:f>
        <x:v>4659152.768248063</x:v>
      </x:c>
      <x:c r="AC417" s="97" t="n">
        <x:f>MAX(0,AB417*(1+EXP((LN(1+'Monte Carlo'!$K$10)-0.5*'Monte Carlo'!$K$12^2)+'Monte Carlo'!$K$12*((RAND()+RAND()+RAND()+RAND()+RAND()+RAND()+RAND()+RAND()+RAND()+RAND()+RAND()+RAND())-6))-1)+AC$15)</x:f>
        <x:v>6460581.677730531</x:v>
      </x:c>
      <x:c r="AD417" s="97" t="n">
        <x:f>MAX(0,AC417*(1+EXP((LN(1+'Monte Carlo'!$K$10)-0.5*'Monte Carlo'!$K$12^2)+'Monte Carlo'!$K$12*((RAND()+RAND()+RAND()+RAND()+RAND()+RAND()+RAND()+RAND()+RAND()+RAND()+RAND()+RAND())-6))-1)+AD$15)</x:f>
        <x:v>6059836.1521886075</x:v>
      </x:c>
      <x:c r="AE417" s="97" t="n">
        <x:f>MAX(0,AD417*(1+EXP((LN(1+'Monte Carlo'!$K$10)-0.5*'Monte Carlo'!$K$12^2)+'Monte Carlo'!$K$12*((RAND()+RAND()+RAND()+RAND()+RAND()+RAND()+RAND()+RAND()+RAND()+RAND()+RAND()+RAND())-6))-1)+AE$15)</x:f>
        <x:v>6135104.883750496</x:v>
      </x:c>
      <x:c r="AF417" s="97" t="n">
        <x:f>MAX(0,AE417*(1+EXP((LN(1+'Monte Carlo'!$K$10)-0.5*'Monte Carlo'!$K$12^2)+'Monte Carlo'!$K$12*((RAND()+RAND()+RAND()+RAND()+RAND()+RAND()+RAND()+RAND()+RAND()+RAND()+RAND()+RAND())-6))-1)+AF$15)</x:f>
        <x:v>6585434.719295524</x:v>
      </x:c>
      <x:c r="AG417" s="97">
        <x:f t="shared" si="8"/>
        <x:v>1029031.25</x:v>
      </x:c>
    </x:row>
    <x:row r="418">
      <x:c r="A418" s="93">
        <x:v>397</x:v>
      </x:c>
      <x:c r="B418" s="97" t="n">
        <x:f>IF(AND(UPPER('Monte Carlo'!$K$4)="YES",'Monte Carlo'!$K$5&gt;0),'Monte Carlo'!$K$13,Liquidity_30Y!$C$14)</x:f>
        <x:v>1029031.25</x:v>
      </x:c>
      <x:c r="C418" s="97" t="n">
        <x:f>MAX(0,B418*(1+EXP((LN(1+'Monte Carlo'!$K$10)-0.5*'Monte Carlo'!$K$12^2)+'Monte Carlo'!$K$12*((RAND()+RAND()+RAND()+RAND()+RAND()+RAND()+RAND()+RAND()+RAND()+RAND()+RAND()+RAND())-6))-1)+C$15)</x:f>
        <x:v>1169047.7928134212</x:v>
      </x:c>
      <x:c r="D418" s="97" t="n">
        <x:f>MAX(0,C418*(1+EXP((LN(1+'Monte Carlo'!$K$10)-0.5*'Monte Carlo'!$K$12^2)+'Monte Carlo'!$K$12*((RAND()+RAND()+RAND()+RAND()+RAND()+RAND()+RAND()+RAND()+RAND()+RAND()+RAND()+RAND())-6))-1)+D$15)</x:f>
        <x:v>1215367.5566048955</x:v>
      </x:c>
      <x:c r="E418" s="97" t="n">
        <x:f>MAX(0,D418*(1+EXP((LN(1+'Monte Carlo'!$K$10)-0.5*'Monte Carlo'!$K$12^2)+'Monte Carlo'!$K$12*((RAND()+RAND()+RAND()+RAND()+RAND()+RAND()+RAND()+RAND()+RAND()+RAND()+RAND()+RAND())-6))-1)+E$15)</x:f>
        <x:v>1207605.8720683763</x:v>
      </x:c>
      <x:c r="F418" s="97" t="n">
        <x:f>MAX(0,E418*(1+EXP((LN(1+'Monte Carlo'!$K$10)-0.5*'Monte Carlo'!$K$12^2)+'Monte Carlo'!$K$12*((RAND()+RAND()+RAND()+RAND()+RAND()+RAND()+RAND()+RAND()+RAND()+RAND()+RAND()+RAND())-6))-1)+F$15)</x:f>
        <x:v>1522995.5548117969</x:v>
      </x:c>
      <x:c r="G418" s="97" t="n">
        <x:f>MAX(0,F418*(1+EXP((LN(1+'Monte Carlo'!$K$10)-0.5*'Monte Carlo'!$K$12^2)+'Monte Carlo'!$K$12*((RAND()+RAND()+RAND()+RAND()+RAND()+RAND()+RAND()+RAND()+RAND()+RAND()+RAND()+RAND())-6))-1)+G$15)</x:f>
        <x:v>1547370.319982717</x:v>
      </x:c>
      <x:c r="H418" s="97" t="n">
        <x:f>MAX(0,G418*(1+EXP((LN(1+'Monte Carlo'!$K$10)-0.5*'Monte Carlo'!$K$12^2)+'Monte Carlo'!$K$12*((RAND()+RAND()+RAND()+RAND()+RAND()+RAND()+RAND()+RAND()+RAND()+RAND()+RAND()+RAND())-6))-1)+H$15)</x:f>
        <x:v>1789218.124096008</x:v>
      </x:c>
      <x:c r="I418" s="97" t="n">
        <x:f>MAX(0,H418*(1+EXP((LN(1+'Monte Carlo'!$K$10)-0.5*'Monte Carlo'!$K$12^2)+'Monte Carlo'!$K$12*((RAND()+RAND()+RAND()+RAND()+RAND()+RAND()+RAND()+RAND()+RAND()+RAND()+RAND()+RAND())-6))-1)+I$15)</x:f>
        <x:v>1981577.539011297</x:v>
      </x:c>
      <x:c r="J418" s="97" t="n">
        <x:f>MAX(0,I418*(1+EXP((LN(1+'Monte Carlo'!$K$10)-0.5*'Monte Carlo'!$K$12^2)+'Monte Carlo'!$K$12*((RAND()+RAND()+RAND()+RAND()+RAND()+RAND()+RAND()+RAND()+RAND()+RAND()+RAND()+RAND())-6))-1)+J$15)</x:f>
        <x:v>1559712.6446005641</x:v>
      </x:c>
      <x:c r="K418" s="97" t="n">
        <x:f>MAX(0,J418*(1+EXP((LN(1+'Monte Carlo'!$K$10)-0.5*'Monte Carlo'!$K$12^2)+'Monte Carlo'!$K$12*((RAND()+RAND()+RAND()+RAND()+RAND()+RAND()+RAND()+RAND()+RAND()+RAND()+RAND()+RAND())-6))-1)+K$15)</x:f>
        <x:v>1212343.7746145676</x:v>
      </x:c>
      <x:c r="L418" s="97" t="n">
        <x:f>MAX(0,K418*(1+EXP((LN(1+'Monte Carlo'!$K$10)-0.5*'Monte Carlo'!$K$12^2)+'Monte Carlo'!$K$12*((RAND()+RAND()+RAND()+RAND()+RAND()+RAND()+RAND()+RAND()+RAND()+RAND()+RAND()+RAND())-6))-1)+L$15)</x:f>
        <x:v>1536939.9819735237</x:v>
      </x:c>
      <x:c r="M418" s="97" t="n">
        <x:f>MAX(0,L418*(1+EXP((LN(1+'Monte Carlo'!$K$10)-0.5*'Monte Carlo'!$K$12^2)+'Monte Carlo'!$K$12*((RAND()+RAND()+RAND()+RAND()+RAND()+RAND()+RAND()+RAND()+RAND()+RAND()+RAND()+RAND())-6))-1)+M$15)</x:f>
        <x:v>1531298.9563359187</x:v>
      </x:c>
      <x:c r="N418" s="97" t="n">
        <x:f>MAX(0,M418*(1+EXP((LN(1+'Monte Carlo'!$K$10)-0.5*'Monte Carlo'!$K$12^2)+'Monte Carlo'!$K$12*((RAND()+RAND()+RAND()+RAND()+RAND()+RAND()+RAND()+RAND()+RAND()+RAND()+RAND()+RAND())-6))-1)+N$15)</x:f>
        <x:v>1715920.3893510366</x:v>
      </x:c>
      <x:c r="O418" s="97" t="n">
        <x:f>MAX(0,N418*(1+EXP((LN(1+'Monte Carlo'!$K$10)-0.5*'Monte Carlo'!$K$12^2)+'Monte Carlo'!$K$12*((RAND()+RAND()+RAND()+RAND()+RAND()+RAND()+RAND()+RAND()+RAND()+RAND()+RAND()+RAND())-6))-1)+O$15)</x:f>
        <x:v>1892896.656027161</x:v>
      </x:c>
      <x:c r="P418" s="97" t="n">
        <x:f>MAX(0,O418*(1+EXP((LN(1+'Monte Carlo'!$K$10)-0.5*'Monte Carlo'!$K$12^2)+'Monte Carlo'!$K$12*((RAND()+RAND()+RAND()+RAND()+RAND()+RAND()+RAND()+RAND()+RAND()+RAND()+RAND()+RAND())-6))-1)+P$15)</x:f>
        <x:v>1606540.1677528678</x:v>
      </x:c>
      <x:c r="Q418" s="97" t="n">
        <x:f>MAX(0,P418*(1+EXP((LN(1+'Monte Carlo'!$K$10)-0.5*'Monte Carlo'!$K$12^2)+'Monte Carlo'!$K$12*((RAND()+RAND()+RAND()+RAND()+RAND()+RAND()+RAND()+RAND()+RAND()+RAND()+RAND()+RAND())-6))-1)+Q$15)</x:f>
        <x:v>1687461.00086878</x:v>
      </x:c>
      <x:c r="R418" s="97" t="n">
        <x:f>MAX(0,Q418*(1+EXP((LN(1+'Monte Carlo'!$K$10)-0.5*'Monte Carlo'!$K$12^2)+'Monte Carlo'!$K$12*((RAND()+RAND()+RAND()+RAND()+RAND()+RAND()+RAND()+RAND()+RAND()+RAND()+RAND()+RAND())-6))-1)+R$15)</x:f>
        <x:v>1391556.4272956592</x:v>
      </x:c>
      <x:c r="S418" s="97" t="n">
        <x:f>MAX(0,R418*(1+EXP((LN(1+'Monte Carlo'!$K$10)-0.5*'Monte Carlo'!$K$12^2)+'Monte Carlo'!$K$12*((RAND()+RAND()+RAND()+RAND()+RAND()+RAND()+RAND()+RAND()+RAND()+RAND()+RAND()+RAND())-6))-1)+S$15)</x:f>
        <x:v>1133934.4683570885</x:v>
      </x:c>
      <x:c r="T418" s="97" t="n">
        <x:f>MAX(0,S418*(1+EXP((LN(1+'Monte Carlo'!$K$10)-0.5*'Monte Carlo'!$K$12^2)+'Monte Carlo'!$K$12*((RAND()+RAND()+RAND()+RAND()+RAND()+RAND()+RAND()+RAND()+RAND()+RAND()+RAND()+RAND())-6))-1)+T$15)</x:f>
        <x:v>1556418.0899318345</x:v>
      </x:c>
      <x:c r="U418" s="97" t="n">
        <x:f>MAX(0,T418*(1+EXP((LN(1+'Monte Carlo'!$K$10)-0.5*'Monte Carlo'!$K$12^2)+'Monte Carlo'!$K$12*((RAND()+RAND()+RAND()+RAND()+RAND()+RAND()+RAND()+RAND()+RAND()+RAND()+RAND()+RAND())-6))-1)+U$15)</x:f>
        <x:v>1510255.9194207967</x:v>
      </x:c>
      <x:c r="V418" s="97" t="n">
        <x:f>MAX(0,U418*(1+EXP((LN(1+'Monte Carlo'!$K$10)-0.5*'Monte Carlo'!$K$12^2)+'Monte Carlo'!$K$12*((RAND()+RAND()+RAND()+RAND()+RAND()+RAND()+RAND()+RAND()+RAND()+RAND()+RAND()+RAND())-6))-1)+V$15)</x:f>
        <x:v>2260189.182506619</x:v>
      </x:c>
      <x:c r="W418" s="97" t="n">
        <x:f>MAX(0,V418*(1+EXP((LN(1+'Monte Carlo'!$K$10)-0.5*'Monte Carlo'!$K$12^2)+'Monte Carlo'!$K$12*((RAND()+RAND()+RAND()+RAND()+RAND()+RAND()+RAND()+RAND()+RAND()+RAND()+RAND()+RAND())-6))-1)+W$15)</x:f>
        <x:v>3229587.693563585</x:v>
      </x:c>
      <x:c r="X418" s="97" t="n">
        <x:f>MAX(0,W418*(1+EXP((LN(1+'Monte Carlo'!$K$10)-0.5*'Monte Carlo'!$K$12^2)+'Monte Carlo'!$K$12*((RAND()+RAND()+RAND()+RAND()+RAND()+RAND()+RAND()+RAND()+RAND()+RAND()+RAND()+RAND())-6))-1)+X$15)</x:f>
        <x:v>3344302.288825847</x:v>
      </x:c>
      <x:c r="Y418" s="97" t="n">
        <x:f>MAX(0,X418*(1+EXP((LN(1+'Monte Carlo'!$K$10)-0.5*'Monte Carlo'!$K$12^2)+'Monte Carlo'!$K$12*((RAND()+RAND()+RAND()+RAND()+RAND()+RAND()+RAND()+RAND()+RAND()+RAND()+RAND()+RAND())-6))-1)+Y$15)</x:f>
        <x:v>3476087.535353819</x:v>
      </x:c>
      <x:c r="Z418" s="97" t="n">
        <x:f>MAX(0,Y418*(1+EXP((LN(1+'Monte Carlo'!$K$10)-0.5*'Monte Carlo'!$K$12^2)+'Monte Carlo'!$K$12*((RAND()+RAND()+RAND()+RAND()+RAND()+RAND()+RAND()+RAND()+RAND()+RAND()+RAND()+RAND())-6))-1)+Z$15)</x:f>
        <x:v>3716976.016230159</x:v>
      </x:c>
      <x:c r="AA418" s="97" t="n">
        <x:f>MAX(0,Z418*(1+EXP((LN(1+'Monte Carlo'!$K$10)-0.5*'Monte Carlo'!$K$12^2)+'Monte Carlo'!$K$12*((RAND()+RAND()+RAND()+RAND()+RAND()+RAND()+RAND()+RAND()+RAND()+RAND()+RAND()+RAND())-6))-1)+AA$15)</x:f>
        <x:v>5591995.776454579</x:v>
      </x:c>
      <x:c r="AB418" s="97" t="n">
        <x:f>MAX(0,AA418*(1+EXP((LN(1+'Monte Carlo'!$K$10)-0.5*'Monte Carlo'!$K$12^2)+'Monte Carlo'!$K$12*((RAND()+RAND()+RAND()+RAND()+RAND()+RAND()+RAND()+RAND()+RAND()+RAND()+RAND()+RAND())-6))-1)+AB$15)</x:f>
        <x:v>5341220.475877273</x:v>
      </x:c>
      <x:c r="AC418" s="97" t="n">
        <x:f>MAX(0,AB418*(1+EXP((LN(1+'Monte Carlo'!$K$10)-0.5*'Monte Carlo'!$K$12^2)+'Monte Carlo'!$K$12*((RAND()+RAND()+RAND()+RAND()+RAND()+RAND()+RAND()+RAND()+RAND()+RAND()+RAND()+RAND())-6))-1)+AC$15)</x:f>
        <x:v>5466761.859122147</x:v>
      </x:c>
      <x:c r="AD418" s="97" t="n">
        <x:f>MAX(0,AC418*(1+EXP((LN(1+'Monte Carlo'!$K$10)-0.5*'Monte Carlo'!$K$12^2)+'Monte Carlo'!$K$12*((RAND()+RAND()+RAND()+RAND()+RAND()+RAND()+RAND()+RAND()+RAND()+RAND()+RAND()+RAND())-6))-1)+AD$15)</x:f>
        <x:v>7121079.582023832</x:v>
      </x:c>
      <x:c r="AE418" s="97" t="n">
        <x:f>MAX(0,AD418*(1+EXP((LN(1+'Monte Carlo'!$K$10)-0.5*'Monte Carlo'!$K$12^2)+'Monte Carlo'!$K$12*((RAND()+RAND()+RAND()+RAND()+RAND()+RAND()+RAND()+RAND()+RAND()+RAND()+RAND()+RAND())-6))-1)+AE$15)</x:f>
        <x:v>7917642.359461551</x:v>
      </x:c>
      <x:c r="AF418" s="97" t="n">
        <x:f>MAX(0,AE418*(1+EXP((LN(1+'Monte Carlo'!$K$10)-0.5*'Monte Carlo'!$K$12^2)+'Monte Carlo'!$K$12*((RAND()+RAND()+RAND()+RAND()+RAND()+RAND()+RAND()+RAND()+RAND()+RAND()+RAND()+RAND())-6))-1)+AF$15)</x:f>
        <x:v>8701135.144324435</x:v>
      </x:c>
      <x:c r="AG418" s="97">
        <x:f t="shared" si="8"/>
        <x:v>723465.77258851135</x:v>
      </x:c>
    </x:row>
    <x:row r="419">
      <x:c r="A419" s="93">
        <x:v>398</x:v>
      </x:c>
      <x:c r="B419" s="97" t="n">
        <x:f>IF(AND(UPPER('Monte Carlo'!$K$4)="YES",'Monte Carlo'!$K$5&gt;0),'Monte Carlo'!$K$13,Liquidity_30Y!$C$14)</x:f>
        <x:v>1029031.25</x:v>
      </x:c>
      <x:c r="C419" s="97" t="n">
        <x:f>MAX(0,B419*(1+EXP((LN(1+'Monte Carlo'!$K$10)-0.5*'Monte Carlo'!$K$12^2)+'Monte Carlo'!$K$12*((RAND()+RAND()+RAND()+RAND()+RAND()+RAND()+RAND()+RAND()+RAND()+RAND()+RAND()+RAND())-6))-1)+C$15)</x:f>
        <x:v>1076467.9065748928</x:v>
      </x:c>
      <x:c r="D419" s="97" t="n">
        <x:f>MAX(0,C419*(1+EXP((LN(1+'Monte Carlo'!$K$10)-0.5*'Monte Carlo'!$K$12^2)+'Monte Carlo'!$K$12*((RAND()+RAND()+RAND()+RAND()+RAND()+RAND()+RAND()+RAND()+RAND()+RAND()+RAND()+RAND())-6))-1)+D$15)</x:f>
        <x:v>798836.2411919157</x:v>
      </x:c>
      <x:c r="E419" s="97" t="n">
        <x:f>MAX(0,D419*(1+EXP((LN(1+'Monte Carlo'!$K$10)-0.5*'Monte Carlo'!$K$12^2)+'Monte Carlo'!$K$12*((RAND()+RAND()+RAND()+RAND()+RAND()+RAND()+RAND()+RAND()+RAND()+RAND()+RAND()+RAND())-6))-1)+E$15)</x:f>
        <x:v>784257.0668215901</x:v>
      </x:c>
      <x:c r="F419" s="97" t="n">
        <x:f>MAX(0,E419*(1+EXP((LN(1+'Monte Carlo'!$K$10)-0.5*'Monte Carlo'!$K$12^2)+'Monte Carlo'!$K$12*((RAND()+RAND()+RAND()+RAND()+RAND()+RAND()+RAND()+RAND()+RAND()+RAND()+RAND()+RAND())-6))-1)+F$15)</x:f>
        <x:v>693172.2309633666</x:v>
      </x:c>
      <x:c r="G419" s="97" t="n">
        <x:f>MAX(0,F419*(1+EXP((LN(1+'Monte Carlo'!$K$10)-0.5*'Monte Carlo'!$K$12^2)+'Monte Carlo'!$K$12*((RAND()+RAND()+RAND()+RAND()+RAND()+RAND()+RAND()+RAND()+RAND()+RAND()+RAND()+RAND())-6))-1)+G$15)</x:f>
        <x:v>647651.7652390914</x:v>
      </x:c>
      <x:c r="H419" s="97" t="n">
        <x:f>MAX(0,G419*(1+EXP((LN(1+'Monte Carlo'!$K$10)-0.5*'Monte Carlo'!$K$12^2)+'Monte Carlo'!$K$12*((RAND()+RAND()+RAND()+RAND()+RAND()+RAND()+RAND()+RAND()+RAND()+RAND()+RAND()+RAND())-6))-1)+H$15)</x:f>
        <x:v>720752.9217433572</x:v>
      </x:c>
      <x:c r="I419" s="97" t="n">
        <x:f>MAX(0,H419*(1+EXP((LN(1+'Monte Carlo'!$K$10)-0.5*'Monte Carlo'!$K$12^2)+'Monte Carlo'!$K$12*((RAND()+RAND()+RAND()+RAND()+RAND()+RAND()+RAND()+RAND()+RAND()+RAND()+RAND()+RAND())-6))-1)+I$15)</x:f>
        <x:v>679161.6833308823</x:v>
      </x:c>
      <x:c r="J419" s="97" t="n">
        <x:f>MAX(0,I419*(1+EXP((LN(1+'Monte Carlo'!$K$10)-0.5*'Monte Carlo'!$K$12^2)+'Monte Carlo'!$K$12*((RAND()+RAND()+RAND()+RAND()+RAND()+RAND()+RAND()+RAND()+RAND()+RAND()+RAND()+RAND())-6))-1)+J$15)</x:f>
        <x:v>602648.517938583</x:v>
      </x:c>
      <x:c r="K419" s="97" t="n">
        <x:f>MAX(0,J419*(1+EXP((LN(1+'Monte Carlo'!$K$10)-0.5*'Monte Carlo'!$K$12^2)+'Monte Carlo'!$K$12*((RAND()+RAND()+RAND()+RAND()+RAND()+RAND()+RAND()+RAND()+RAND()+RAND()+RAND()+RAND())-6))-1)+K$15)</x:f>
        <x:v>599898.0988105863</x:v>
      </x:c>
      <x:c r="L419" s="97" t="n">
        <x:f>MAX(0,K419*(1+EXP((LN(1+'Monte Carlo'!$K$10)-0.5*'Monte Carlo'!$K$12^2)+'Monte Carlo'!$K$12*((RAND()+RAND()+RAND()+RAND()+RAND()+RAND()+RAND()+RAND()+RAND()+RAND()+RAND()+RAND())-6))-1)+L$15)</x:f>
        <x:v>515630.281114329</x:v>
      </x:c>
      <x:c r="M419" s="97" t="n">
        <x:f>MAX(0,L419*(1+EXP((LN(1+'Monte Carlo'!$K$10)-0.5*'Monte Carlo'!$K$12^2)+'Monte Carlo'!$K$12*((RAND()+RAND()+RAND()+RAND()+RAND()+RAND()+RAND()+RAND()+RAND()+RAND()+RAND()+RAND())-6))-1)+M$15)</x:f>
        <x:v>427421.9818193753</x:v>
      </x:c>
      <x:c r="N419" s="97" t="n">
        <x:f>MAX(0,M419*(1+EXP((LN(1+'Monte Carlo'!$K$10)-0.5*'Monte Carlo'!$K$12^2)+'Monte Carlo'!$K$12*((RAND()+RAND()+RAND()+RAND()+RAND()+RAND()+RAND()+RAND()+RAND()+RAND()+RAND()+RAND())-6))-1)+N$15)</x:f>
        <x:v>411331.30713461543</x:v>
      </x:c>
      <x:c r="O419" s="97" t="n">
        <x:f>MAX(0,N419*(1+EXP((LN(1+'Monte Carlo'!$K$10)-0.5*'Monte Carlo'!$K$12^2)+'Monte Carlo'!$K$12*((RAND()+RAND()+RAND()+RAND()+RAND()+RAND()+RAND()+RAND()+RAND()+RAND()+RAND()+RAND())-6))-1)+O$15)</x:f>
        <x:v>434098.4152962796</x:v>
      </x:c>
      <x:c r="P419" s="97" t="n">
        <x:f>MAX(0,O419*(1+EXP((LN(1+'Monte Carlo'!$K$10)-0.5*'Monte Carlo'!$K$12^2)+'Monte Carlo'!$K$12*((RAND()+RAND()+RAND()+RAND()+RAND()+RAND()+RAND()+RAND()+RAND()+RAND()+RAND()+RAND())-6))-1)+P$15)</x:f>
        <x:v>524657.2472484304</x:v>
      </x:c>
      <x:c r="Q419" s="97" t="n">
        <x:f>MAX(0,P419*(1+EXP((LN(1+'Monte Carlo'!$K$10)-0.5*'Monte Carlo'!$K$12^2)+'Monte Carlo'!$K$12*((RAND()+RAND()+RAND()+RAND()+RAND()+RAND()+RAND()+RAND()+RAND()+RAND()+RAND()+RAND())-6))-1)+Q$15)</x:f>
        <x:v>543468.0577973126</x:v>
      </x:c>
      <x:c r="R419" s="97" t="n">
        <x:f>MAX(0,Q419*(1+EXP((LN(1+'Monte Carlo'!$K$10)-0.5*'Monte Carlo'!$K$12^2)+'Monte Carlo'!$K$12*((RAND()+RAND()+RAND()+RAND()+RAND()+RAND()+RAND()+RAND()+RAND()+RAND()+RAND()+RAND())-6))-1)+R$15)</x:f>
        <x:v>504621.1846692343</x:v>
      </x:c>
      <x:c r="S419" s="97" t="n">
        <x:f>MAX(0,R419*(1+EXP((LN(1+'Monte Carlo'!$K$10)-0.5*'Monte Carlo'!$K$12^2)+'Monte Carlo'!$K$12*((RAND()+RAND()+RAND()+RAND()+RAND()+RAND()+RAND()+RAND()+RAND()+RAND()+RAND()+RAND())-6))-1)+S$15)</x:f>
        <x:v>735269.6008129315</x:v>
      </x:c>
      <x:c r="T419" s="97" t="n">
        <x:f>MAX(0,S419*(1+EXP((LN(1+'Monte Carlo'!$K$10)-0.5*'Monte Carlo'!$K$12^2)+'Monte Carlo'!$K$12*((RAND()+RAND()+RAND()+RAND()+RAND()+RAND()+RAND()+RAND()+RAND()+RAND()+RAND()+RAND())-6))-1)+T$15)</x:f>
        <x:v>764585.5467708502</x:v>
      </x:c>
      <x:c r="U419" s="97" t="n">
        <x:f>MAX(0,T419*(1+EXP((LN(1+'Monte Carlo'!$K$10)-0.5*'Monte Carlo'!$K$12^2)+'Monte Carlo'!$K$12*((RAND()+RAND()+RAND()+RAND()+RAND()+RAND()+RAND()+RAND()+RAND()+RAND()+RAND()+RAND())-6))-1)+U$15)</x:f>
        <x:v>775574.7082094847</x:v>
      </x:c>
      <x:c r="V419" s="97" t="n">
        <x:f>MAX(0,U419*(1+EXP((LN(1+'Monte Carlo'!$K$10)-0.5*'Monte Carlo'!$K$12^2)+'Monte Carlo'!$K$12*((RAND()+RAND()+RAND()+RAND()+RAND()+RAND()+RAND()+RAND()+RAND()+RAND()+RAND()+RAND())-6))-1)+V$15)</x:f>
        <x:v>819403.1570563153</x:v>
      </x:c>
      <x:c r="W419" s="97" t="n">
        <x:f>MAX(0,V419*(1+EXP((LN(1+'Monte Carlo'!$K$10)-0.5*'Monte Carlo'!$K$12^2)+'Monte Carlo'!$K$12*((RAND()+RAND()+RAND()+RAND()+RAND()+RAND()+RAND()+RAND()+RAND()+RAND()+RAND()+RAND())-6))-1)+W$15)</x:f>
        <x:v>1078207.127908756</x:v>
      </x:c>
      <x:c r="X419" s="97" t="n">
        <x:f>MAX(0,W419*(1+EXP((LN(1+'Monte Carlo'!$K$10)-0.5*'Monte Carlo'!$K$12^2)+'Monte Carlo'!$K$12*((RAND()+RAND()+RAND()+RAND()+RAND()+RAND()+RAND()+RAND()+RAND()+RAND()+RAND()+RAND())-6))-1)+X$15)</x:f>
        <x:v>1171798.6894896836</x:v>
      </x:c>
      <x:c r="Y419" s="97" t="n">
        <x:f>MAX(0,X419*(1+EXP((LN(1+'Monte Carlo'!$K$10)-0.5*'Monte Carlo'!$K$12^2)+'Monte Carlo'!$K$12*((RAND()+RAND()+RAND()+RAND()+RAND()+RAND()+RAND()+RAND()+RAND()+RAND()+RAND()+RAND())-6))-1)+Y$15)</x:f>
        <x:v>931338.7560181682</x:v>
      </x:c>
      <x:c r="Z419" s="97" t="n">
        <x:f>MAX(0,Y419*(1+EXP((LN(1+'Monte Carlo'!$K$10)-0.5*'Monte Carlo'!$K$12^2)+'Monte Carlo'!$K$12*((RAND()+RAND()+RAND()+RAND()+RAND()+RAND()+RAND()+RAND()+RAND()+RAND()+RAND()+RAND())-6))-1)+Z$15)</x:f>
        <x:v>1047614.5466880049</x:v>
      </x:c>
      <x:c r="AA419" s="97" t="n">
        <x:f>MAX(0,Z419*(1+EXP((LN(1+'Monte Carlo'!$K$10)-0.5*'Monte Carlo'!$K$12^2)+'Monte Carlo'!$K$12*((RAND()+RAND()+RAND()+RAND()+RAND()+RAND()+RAND()+RAND()+RAND()+RAND()+RAND()+RAND())-6))-1)+AA$15)</x:f>
        <x:v>1353972.4167017585</x:v>
      </x:c>
      <x:c r="AB419" s="97" t="n">
        <x:f>MAX(0,AA419*(1+EXP((LN(1+'Monte Carlo'!$K$10)-0.5*'Monte Carlo'!$K$12^2)+'Monte Carlo'!$K$12*((RAND()+RAND()+RAND()+RAND()+RAND()+RAND()+RAND()+RAND()+RAND()+RAND()+RAND()+RAND())-6))-1)+AB$15)</x:f>
        <x:v>1558017.8515577805</x:v>
      </x:c>
      <x:c r="AC419" s="97" t="n">
        <x:f>MAX(0,AB419*(1+EXP((LN(1+'Monte Carlo'!$K$10)-0.5*'Monte Carlo'!$K$12^2)+'Monte Carlo'!$K$12*((RAND()+RAND()+RAND()+RAND()+RAND()+RAND()+RAND()+RAND()+RAND()+RAND()+RAND()+RAND())-6))-1)+AC$15)</x:f>
        <x:v>1920563.2721561654</x:v>
      </x:c>
      <x:c r="AD419" s="97" t="n">
        <x:f>MAX(0,AC419*(1+EXP((LN(1+'Monte Carlo'!$K$10)-0.5*'Monte Carlo'!$K$12^2)+'Monte Carlo'!$K$12*((RAND()+RAND()+RAND()+RAND()+RAND()+RAND()+RAND()+RAND()+RAND()+RAND()+RAND()+RAND())-6))-1)+AD$15)</x:f>
        <x:v>1993976.8069630289</x:v>
      </x:c>
      <x:c r="AE419" s="97" t="n">
        <x:f>MAX(0,AD419*(1+EXP((LN(1+'Monte Carlo'!$K$10)-0.5*'Monte Carlo'!$K$12^2)+'Monte Carlo'!$K$12*((RAND()+RAND()+RAND()+RAND()+RAND()+RAND()+RAND()+RAND()+RAND()+RAND()+RAND()+RAND())-6))-1)+AE$15)</x:f>
        <x:v>1676294.9392351287</x:v>
      </x:c>
      <x:c r="AF419" s="97" t="n">
        <x:f>MAX(0,AE419*(1+EXP((LN(1+'Monte Carlo'!$K$10)-0.5*'Monte Carlo'!$K$12^2)+'Monte Carlo'!$K$12*((RAND()+RAND()+RAND()+RAND()+RAND()+RAND()+RAND()+RAND()+RAND()+RAND()+RAND()+RAND())-6))-1)+AF$15)</x:f>
        <x:v>1976054.2020682178</x:v>
      </x:c>
      <x:c r="AG419" s="97">
        <x:f t="shared" si="8"/>
        <x:v>1024845.5258378427</x:v>
      </x:c>
    </x:row>
    <x:row r="420">
      <x:c r="A420" s="93">
        <x:v>399</x:v>
      </x:c>
      <x:c r="B420" s="97" t="n">
        <x:f>IF(AND(UPPER('Monte Carlo'!$K$4)="YES",'Monte Carlo'!$K$5&gt;0),'Monte Carlo'!$K$13,Liquidity_30Y!$C$14)</x:f>
        <x:v>1029031.25</x:v>
      </x:c>
      <x:c r="C420" s="97" t="n">
        <x:f>MAX(0,B420*(1+EXP((LN(1+'Monte Carlo'!$K$10)-0.5*'Monte Carlo'!$K$12^2)+'Monte Carlo'!$K$12*((RAND()+RAND()+RAND()+RAND()+RAND()+RAND()+RAND()+RAND()+RAND()+RAND()+RAND()+RAND())-6))-1)+C$15)</x:f>
        <x:v>1250673.326903135</x:v>
      </x:c>
      <x:c r="D420" s="97" t="n">
        <x:f>MAX(0,C420*(1+EXP((LN(1+'Monte Carlo'!$K$10)-0.5*'Monte Carlo'!$K$12^2)+'Monte Carlo'!$K$12*((RAND()+RAND()+RAND()+RAND()+RAND()+RAND()+RAND()+RAND()+RAND()+RAND()+RAND()+RAND())-6))-1)+D$15)</x:f>
        <x:v>1053348.9537580945</x:v>
      </x:c>
      <x:c r="E420" s="97" t="n">
        <x:f>MAX(0,D420*(1+EXP((LN(1+'Monte Carlo'!$K$10)-0.5*'Monte Carlo'!$K$12^2)+'Monte Carlo'!$K$12*((RAND()+RAND()+RAND()+RAND()+RAND()+RAND()+RAND()+RAND()+RAND()+RAND()+RAND()+RAND())-6))-1)+E$15)</x:f>
        <x:v>1158237.234286298</x:v>
      </x:c>
      <x:c r="F420" s="97" t="n">
        <x:f>MAX(0,E420*(1+EXP((LN(1+'Monte Carlo'!$K$10)-0.5*'Monte Carlo'!$K$12^2)+'Monte Carlo'!$K$12*((RAND()+RAND()+RAND()+RAND()+RAND()+RAND()+RAND()+RAND()+RAND()+RAND()+RAND()+RAND())-6))-1)+F$15)</x:f>
        <x:v>1284333.843886294</x:v>
      </x:c>
      <x:c r="G420" s="97" t="n">
        <x:f>MAX(0,F420*(1+EXP((LN(1+'Monte Carlo'!$K$10)-0.5*'Monte Carlo'!$K$12^2)+'Monte Carlo'!$K$12*((RAND()+RAND()+RAND()+RAND()+RAND()+RAND()+RAND()+RAND()+RAND()+RAND()+RAND()+RAND())-6))-1)+G$15)</x:f>
        <x:v>1359146.0673077079</x:v>
      </x:c>
      <x:c r="H420" s="97" t="n">
        <x:f>MAX(0,G420*(1+EXP((LN(1+'Monte Carlo'!$K$10)-0.5*'Monte Carlo'!$K$12^2)+'Monte Carlo'!$K$12*((RAND()+RAND()+RAND()+RAND()+RAND()+RAND()+RAND()+RAND()+RAND()+RAND()+RAND()+RAND())-6))-1)+H$15)</x:f>
        <x:v>1628376.6122095797</x:v>
      </x:c>
      <x:c r="I420" s="97" t="n">
        <x:f>MAX(0,H420*(1+EXP((LN(1+'Monte Carlo'!$K$10)-0.5*'Monte Carlo'!$K$12^2)+'Monte Carlo'!$K$12*((RAND()+RAND()+RAND()+RAND()+RAND()+RAND()+RAND()+RAND()+RAND()+RAND()+RAND()+RAND())-6))-1)+I$15)</x:f>
        <x:v>2031746.2979264655</x:v>
      </x:c>
      <x:c r="J420" s="97" t="n">
        <x:f>MAX(0,I420*(1+EXP((LN(1+'Monte Carlo'!$K$10)-0.5*'Monte Carlo'!$K$12^2)+'Monte Carlo'!$K$12*((RAND()+RAND()+RAND()+RAND()+RAND()+RAND()+RAND()+RAND()+RAND()+RAND()+RAND()+RAND())-6))-1)+J$15)</x:f>
        <x:v>2426248.719101763</x:v>
      </x:c>
      <x:c r="K420" s="97" t="n">
        <x:f>MAX(0,J420*(1+EXP((LN(1+'Monte Carlo'!$K$10)-0.5*'Monte Carlo'!$K$12^2)+'Monte Carlo'!$K$12*((RAND()+RAND()+RAND()+RAND()+RAND()+RAND()+RAND()+RAND()+RAND()+RAND()+RAND()+RAND())-6))-1)+K$15)</x:f>
        <x:v>2187614.3906604024</x:v>
      </x:c>
      <x:c r="L420" s="97" t="n">
        <x:f>MAX(0,K420*(1+EXP((LN(1+'Monte Carlo'!$K$10)-0.5*'Monte Carlo'!$K$12^2)+'Monte Carlo'!$K$12*((RAND()+RAND()+RAND()+RAND()+RAND()+RAND()+RAND()+RAND()+RAND()+RAND()+RAND()+RAND())-6))-1)+L$15)</x:f>
        <x:v>2474489.249455004</x:v>
      </x:c>
      <x:c r="M420" s="97" t="n">
        <x:f>MAX(0,L420*(1+EXP((LN(1+'Monte Carlo'!$K$10)-0.5*'Monte Carlo'!$K$12^2)+'Monte Carlo'!$K$12*((RAND()+RAND()+RAND()+RAND()+RAND()+RAND()+RAND()+RAND()+RAND()+RAND()+RAND()+RAND())-6))-1)+M$15)</x:f>
        <x:v>2823854.8414953873</x:v>
      </x:c>
      <x:c r="N420" s="97" t="n">
        <x:f>MAX(0,M420*(1+EXP((LN(1+'Monte Carlo'!$K$10)-0.5*'Monte Carlo'!$K$12^2)+'Monte Carlo'!$K$12*((RAND()+RAND()+RAND()+RAND()+RAND()+RAND()+RAND()+RAND()+RAND()+RAND()+RAND()+RAND())-6))-1)+N$15)</x:f>
        <x:v>3554919.5566101666</x:v>
      </x:c>
      <x:c r="O420" s="97" t="n">
        <x:f>MAX(0,N420*(1+EXP((LN(1+'Monte Carlo'!$K$10)-0.5*'Monte Carlo'!$K$12^2)+'Monte Carlo'!$K$12*((RAND()+RAND()+RAND()+RAND()+RAND()+RAND()+RAND()+RAND()+RAND()+RAND()+RAND()+RAND())-6))-1)+O$15)</x:f>
        <x:v>3500173.6653008056</x:v>
      </x:c>
      <x:c r="P420" s="97" t="n">
        <x:f>MAX(0,O420*(1+EXP((LN(1+'Monte Carlo'!$K$10)-0.5*'Monte Carlo'!$K$12^2)+'Monte Carlo'!$K$12*((RAND()+RAND()+RAND()+RAND()+RAND()+RAND()+RAND()+RAND()+RAND()+RAND()+RAND()+RAND())-6))-1)+P$15)</x:f>
        <x:v>3484670.8377249255</x:v>
      </x:c>
      <x:c r="Q420" s="97" t="n">
        <x:f>MAX(0,P420*(1+EXP((LN(1+'Monte Carlo'!$K$10)-0.5*'Monte Carlo'!$K$12^2)+'Monte Carlo'!$K$12*((RAND()+RAND()+RAND()+RAND()+RAND()+RAND()+RAND()+RAND()+RAND()+RAND()+RAND()+RAND())-6))-1)+Q$15)</x:f>
        <x:v>3089720.6922518034</x:v>
      </x:c>
      <x:c r="R420" s="97" t="n">
        <x:f>MAX(0,Q420*(1+EXP((LN(1+'Monte Carlo'!$K$10)-0.5*'Monte Carlo'!$K$12^2)+'Monte Carlo'!$K$12*((RAND()+RAND()+RAND()+RAND()+RAND()+RAND()+RAND()+RAND()+RAND()+RAND()+RAND()+RAND())-6))-1)+R$15)</x:f>
        <x:v>3582436.2820415017</x:v>
      </x:c>
      <x:c r="S420" s="97" t="n">
        <x:f>MAX(0,R420*(1+EXP((LN(1+'Monte Carlo'!$K$10)-0.5*'Monte Carlo'!$K$12^2)+'Monte Carlo'!$K$12*((RAND()+RAND()+RAND()+RAND()+RAND()+RAND()+RAND()+RAND()+RAND()+RAND()+RAND()+RAND())-6))-1)+S$15)</x:f>
        <x:v>3716526.54420137</x:v>
      </x:c>
      <x:c r="T420" s="97" t="n">
        <x:f>MAX(0,S420*(1+EXP((LN(1+'Monte Carlo'!$K$10)-0.5*'Monte Carlo'!$K$12^2)+'Monte Carlo'!$K$12*((RAND()+RAND()+RAND()+RAND()+RAND()+RAND()+RAND()+RAND()+RAND()+RAND()+RAND()+RAND())-6))-1)+T$15)</x:f>
        <x:v>3307871.3655213146</x:v>
      </x:c>
      <x:c r="U420" s="97" t="n">
        <x:f>MAX(0,T420*(1+EXP((LN(1+'Monte Carlo'!$K$10)-0.5*'Monte Carlo'!$K$12^2)+'Monte Carlo'!$K$12*((RAND()+RAND()+RAND()+RAND()+RAND()+RAND()+RAND()+RAND()+RAND()+RAND()+RAND()+RAND())-6))-1)+U$15)</x:f>
        <x:v>3879735.4436005815</x:v>
      </x:c>
      <x:c r="V420" s="97" t="n">
        <x:f>MAX(0,U420*(1+EXP((LN(1+'Monte Carlo'!$K$10)-0.5*'Monte Carlo'!$K$12^2)+'Monte Carlo'!$K$12*((RAND()+RAND()+RAND()+RAND()+RAND()+RAND()+RAND()+RAND()+RAND()+RAND()+RAND()+RAND())-6))-1)+V$15)</x:f>
        <x:v>3640464.6570100575</x:v>
      </x:c>
      <x:c r="W420" s="97" t="n">
        <x:f>MAX(0,V420*(1+EXP((LN(1+'Monte Carlo'!$K$10)-0.5*'Monte Carlo'!$K$12^2)+'Monte Carlo'!$K$12*((RAND()+RAND()+RAND()+RAND()+RAND()+RAND()+RAND()+RAND()+RAND()+RAND()+RAND()+RAND())-6))-1)+W$15)</x:f>
        <x:v>4236247.305589333</x:v>
      </x:c>
      <x:c r="X420" s="97" t="n">
        <x:f>MAX(0,W420*(1+EXP((LN(1+'Monte Carlo'!$K$10)-0.5*'Monte Carlo'!$K$12^2)+'Monte Carlo'!$K$12*((RAND()+RAND()+RAND()+RAND()+RAND()+RAND()+RAND()+RAND()+RAND()+RAND()+RAND()+RAND())-6))-1)+X$15)</x:f>
        <x:v>4763909.817674183</x:v>
      </x:c>
      <x:c r="Y420" s="97" t="n">
        <x:f>MAX(0,X420*(1+EXP((LN(1+'Monte Carlo'!$K$10)-0.5*'Monte Carlo'!$K$12^2)+'Monte Carlo'!$K$12*((RAND()+RAND()+RAND()+RAND()+RAND()+RAND()+RAND()+RAND()+RAND()+RAND()+RAND()+RAND())-6))-1)+Y$15)</x:f>
        <x:v>6127660.446378299</x:v>
      </x:c>
      <x:c r="Z420" s="97" t="n">
        <x:f>MAX(0,Y420*(1+EXP((LN(1+'Monte Carlo'!$K$10)-0.5*'Monte Carlo'!$K$12^2)+'Monte Carlo'!$K$12*((RAND()+RAND()+RAND()+RAND()+RAND()+RAND()+RAND()+RAND()+RAND()+RAND()+RAND()+RAND())-6))-1)+Z$15)</x:f>
        <x:v>7034799.556882341</x:v>
      </x:c>
      <x:c r="AA420" s="97" t="n">
        <x:f>MAX(0,Z420*(1+EXP((LN(1+'Monte Carlo'!$K$10)-0.5*'Monte Carlo'!$K$12^2)+'Monte Carlo'!$K$12*((RAND()+RAND()+RAND()+RAND()+RAND()+RAND()+RAND()+RAND()+RAND()+RAND()+RAND()+RAND())-6))-1)+AA$15)</x:f>
        <x:v>7484299.879539773</x:v>
      </x:c>
      <x:c r="AB420" s="97" t="n">
        <x:f>MAX(0,AA420*(1+EXP((LN(1+'Monte Carlo'!$K$10)-0.5*'Monte Carlo'!$K$12^2)+'Monte Carlo'!$K$12*((RAND()+RAND()+RAND()+RAND()+RAND()+RAND()+RAND()+RAND()+RAND()+RAND()+RAND()+RAND())-6))-1)+AB$15)</x:f>
        <x:v>7670633.232706913</x:v>
      </x:c>
      <x:c r="AC420" s="97" t="n">
        <x:f>MAX(0,AB420*(1+EXP((LN(1+'Monte Carlo'!$K$10)-0.5*'Monte Carlo'!$K$12^2)+'Monte Carlo'!$K$12*((RAND()+RAND()+RAND()+RAND()+RAND()+RAND()+RAND()+RAND()+RAND()+RAND()+RAND()+RAND())-6))-1)+AC$15)</x:f>
        <x:v>8476196.864656875</x:v>
      </x:c>
      <x:c r="AD420" s="97" t="n">
        <x:f>MAX(0,AC420*(1+EXP((LN(1+'Monte Carlo'!$K$10)-0.5*'Monte Carlo'!$K$12^2)+'Monte Carlo'!$K$12*((RAND()+RAND()+RAND()+RAND()+RAND()+RAND()+RAND()+RAND()+RAND()+RAND()+RAND()+RAND())-6))-1)+AD$15)</x:f>
        <x:v>7581282.853636356</x:v>
      </x:c>
      <x:c r="AE420" s="97" t="n">
        <x:f>MAX(0,AD420*(1+EXP((LN(1+'Monte Carlo'!$K$10)-0.5*'Monte Carlo'!$K$12^2)+'Monte Carlo'!$K$12*((RAND()+RAND()+RAND()+RAND()+RAND()+RAND()+RAND()+RAND()+RAND()+RAND()+RAND()+RAND())-6))-1)+AE$15)</x:f>
        <x:v>7723094.198344063</x:v>
      </x:c>
      <x:c r="AF420" s="97" t="n">
        <x:f>MAX(0,AE420*(1+EXP((LN(1+'Monte Carlo'!$K$10)-0.5*'Monte Carlo'!$K$12^2)+'Monte Carlo'!$K$12*((RAND()+RAND()+RAND()+RAND()+RAND()+RAND()+RAND()+RAND()+RAND()+RAND()+RAND()+RAND())-6))-1)+AF$15)</x:f>
        <x:v>8083881.527712504</x:v>
      </x:c>
      <x:c r="AG420" s="97">
        <x:f t="shared" si="8"/>
        <x:v>457121.74703890883</x:v>
      </x:c>
    </x:row>
    <x:row r="421">
      <x:c r="A421" s="93">
        <x:v>400</x:v>
      </x:c>
      <x:c r="B421" s="97" t="n">
        <x:f>IF(AND(UPPER('Monte Carlo'!$K$4)="YES",'Monte Carlo'!$K$5&gt;0),'Monte Carlo'!$K$13,Liquidity_30Y!$C$14)</x:f>
        <x:v>1029031.25</x:v>
      </x:c>
      <x:c r="C421" s="97" t="n">
        <x:f>MAX(0,B421*(1+EXP((LN(1+'Monte Carlo'!$K$10)-0.5*'Monte Carlo'!$K$12^2)+'Monte Carlo'!$K$12*((RAND()+RAND()+RAND()+RAND()+RAND()+RAND()+RAND()+RAND()+RAND()+RAND()+RAND()+RAND())-6))-1)+C$15)</x:f>
        <x:v>1275171.778960249</x:v>
      </x:c>
      <x:c r="D421" s="97" t="n">
        <x:f>MAX(0,C421*(1+EXP((LN(1+'Monte Carlo'!$K$10)-0.5*'Monte Carlo'!$K$12^2)+'Monte Carlo'!$K$12*((RAND()+RAND()+RAND()+RAND()+RAND()+RAND()+RAND()+RAND()+RAND()+RAND()+RAND()+RAND())-6))-1)+D$15)</x:f>
        <x:v>1377510.2449716523</x:v>
      </x:c>
      <x:c r="E421" s="97" t="n">
        <x:f>MAX(0,D421*(1+EXP((LN(1+'Monte Carlo'!$K$10)-0.5*'Monte Carlo'!$K$12^2)+'Monte Carlo'!$K$12*((RAND()+RAND()+RAND()+RAND()+RAND()+RAND()+RAND()+RAND()+RAND()+RAND()+RAND()+RAND())-6))-1)+E$15)</x:f>
        <x:v>1062660.1533589077</x:v>
      </x:c>
      <x:c r="F421" s="97" t="n">
        <x:f>MAX(0,E421*(1+EXP((LN(1+'Monte Carlo'!$K$10)-0.5*'Monte Carlo'!$K$12^2)+'Monte Carlo'!$K$12*((RAND()+RAND()+RAND()+RAND()+RAND()+RAND()+RAND()+RAND()+RAND()+RAND()+RAND()+RAND())-6))-1)+F$15)</x:f>
        <x:v>1113317.2969262747</x:v>
      </x:c>
      <x:c r="G421" s="97" t="n">
        <x:f>MAX(0,F421*(1+EXP((LN(1+'Monte Carlo'!$K$10)-0.5*'Monte Carlo'!$K$12^2)+'Monte Carlo'!$K$12*((RAND()+RAND()+RAND()+RAND()+RAND()+RAND()+RAND()+RAND()+RAND()+RAND()+RAND()+RAND())-6))-1)+G$15)</x:f>
        <x:v>1135950.5375338667</x:v>
      </x:c>
      <x:c r="H421" s="97" t="n">
        <x:f>MAX(0,G421*(1+EXP((LN(1+'Monte Carlo'!$K$10)-0.5*'Monte Carlo'!$K$12^2)+'Monte Carlo'!$K$12*((RAND()+RAND()+RAND()+RAND()+RAND()+RAND()+RAND()+RAND()+RAND()+RAND()+RAND()+RAND())-6))-1)+H$15)</x:f>
        <x:v>943882.7108970823</x:v>
      </x:c>
      <x:c r="I421" s="97" t="n">
        <x:f>MAX(0,H421*(1+EXP((LN(1+'Monte Carlo'!$K$10)-0.5*'Monte Carlo'!$K$12^2)+'Monte Carlo'!$K$12*((RAND()+RAND()+RAND()+RAND()+RAND()+RAND()+RAND()+RAND()+RAND()+RAND()+RAND()+RAND())-6))-1)+I$15)</x:f>
        <x:v>1551219.2055272327</x:v>
      </x:c>
      <x:c r="J421" s="97" t="n">
        <x:f>MAX(0,I421*(1+EXP((LN(1+'Monte Carlo'!$K$10)-0.5*'Monte Carlo'!$K$12^2)+'Monte Carlo'!$K$12*((RAND()+RAND()+RAND()+RAND()+RAND()+RAND()+RAND()+RAND()+RAND()+RAND()+RAND()+RAND())-6))-1)+J$15)</x:f>
        <x:v>1397338.8304302003</x:v>
      </x:c>
      <x:c r="K421" s="97" t="n">
        <x:f>MAX(0,J421*(1+EXP((LN(1+'Monte Carlo'!$K$10)-0.5*'Monte Carlo'!$K$12^2)+'Monte Carlo'!$K$12*((RAND()+RAND()+RAND()+RAND()+RAND()+RAND()+RAND()+RAND()+RAND()+RAND()+RAND()+RAND())-6))-1)+K$15)</x:f>
        <x:v>1614912.1017590028</x:v>
      </x:c>
      <x:c r="L421" s="97" t="n">
        <x:f>MAX(0,K421*(1+EXP((LN(1+'Monte Carlo'!$K$10)-0.5*'Monte Carlo'!$K$12^2)+'Monte Carlo'!$K$12*((RAND()+RAND()+RAND()+RAND()+RAND()+RAND()+RAND()+RAND()+RAND()+RAND()+RAND()+RAND())-6))-1)+L$15)</x:f>
        <x:v>1452578.8642108457</x:v>
      </x:c>
      <x:c r="M421" s="97" t="n">
        <x:f>MAX(0,L421*(1+EXP((LN(1+'Monte Carlo'!$K$10)-0.5*'Monte Carlo'!$K$12^2)+'Monte Carlo'!$K$12*((RAND()+RAND()+RAND()+RAND()+RAND()+RAND()+RAND()+RAND()+RAND()+RAND()+RAND()+RAND())-6))-1)+M$15)</x:f>
        <x:v>1272400.7392755344</x:v>
      </x:c>
      <x:c r="N421" s="97" t="n">
        <x:f>MAX(0,M421*(1+EXP((LN(1+'Monte Carlo'!$K$10)-0.5*'Monte Carlo'!$K$12^2)+'Monte Carlo'!$K$12*((RAND()+RAND()+RAND()+RAND()+RAND()+RAND()+RAND()+RAND()+RAND()+RAND()+RAND()+RAND())-6))-1)+N$15)</x:f>
        <x:v>1145647.1717222405</x:v>
      </x:c>
      <x:c r="O421" s="97" t="n">
        <x:f>MAX(0,N421*(1+EXP((LN(1+'Monte Carlo'!$K$10)-0.5*'Monte Carlo'!$K$12^2)+'Monte Carlo'!$K$12*((RAND()+RAND()+RAND()+RAND()+RAND()+RAND()+RAND()+RAND()+RAND()+RAND()+RAND()+RAND())-6))-1)+O$15)</x:f>
        <x:v>1341345.8375336495</x:v>
      </x:c>
      <x:c r="P421" s="97" t="n">
        <x:f>MAX(0,O421*(1+EXP((LN(1+'Monte Carlo'!$K$10)-0.5*'Monte Carlo'!$K$12^2)+'Monte Carlo'!$K$12*((RAND()+RAND()+RAND()+RAND()+RAND()+RAND()+RAND()+RAND()+RAND()+RAND()+RAND()+RAND())-6))-1)+P$15)</x:f>
        <x:v>1354101.7524790217</x:v>
      </x:c>
      <x:c r="Q421" s="97" t="n">
        <x:f>MAX(0,P421*(1+EXP((LN(1+'Monte Carlo'!$K$10)-0.5*'Monte Carlo'!$K$12^2)+'Monte Carlo'!$K$12*((RAND()+RAND()+RAND()+RAND()+RAND()+RAND()+RAND()+RAND()+RAND()+RAND()+RAND()+RAND())-6))-1)+Q$15)</x:f>
        <x:v>1608205.5431321124</x:v>
      </x:c>
      <x:c r="R421" s="97" t="n">
        <x:f>MAX(0,Q421*(1+EXP((LN(1+'Monte Carlo'!$K$10)-0.5*'Monte Carlo'!$K$12^2)+'Monte Carlo'!$K$12*((RAND()+RAND()+RAND()+RAND()+RAND()+RAND()+RAND()+RAND()+RAND()+RAND()+RAND()+RAND())-6))-1)+R$15)</x:f>
        <x:v>1673445.4352846951</x:v>
      </x:c>
      <x:c r="S421" s="97" t="n">
        <x:f>MAX(0,R421*(1+EXP((LN(1+'Monte Carlo'!$K$10)-0.5*'Monte Carlo'!$K$12^2)+'Monte Carlo'!$K$12*((RAND()+RAND()+RAND()+RAND()+RAND()+RAND()+RAND()+RAND()+RAND()+RAND()+RAND()+RAND())-6))-1)+S$15)</x:f>
        <x:v>1554554.750326201</x:v>
      </x:c>
      <x:c r="T421" s="97" t="n">
        <x:f>MAX(0,S421*(1+EXP((LN(1+'Monte Carlo'!$K$10)-0.5*'Monte Carlo'!$K$12^2)+'Monte Carlo'!$K$12*((RAND()+RAND()+RAND()+RAND()+RAND()+RAND()+RAND()+RAND()+RAND()+RAND()+RAND()+RAND())-6))-1)+T$15)</x:f>
        <x:v>1709384.9925665641</x:v>
      </x:c>
      <x:c r="U421" s="97" t="n">
        <x:f>MAX(0,T421*(1+EXP((LN(1+'Monte Carlo'!$K$10)-0.5*'Monte Carlo'!$K$12^2)+'Monte Carlo'!$K$12*((RAND()+RAND()+RAND()+RAND()+RAND()+RAND()+RAND()+RAND()+RAND()+RAND()+RAND()+RAND())-6))-1)+U$15)</x:f>
        <x:v>1453220.7651671453</x:v>
      </x:c>
      <x:c r="V421" s="97" t="n">
        <x:f>MAX(0,U421*(1+EXP((LN(1+'Monte Carlo'!$K$10)-0.5*'Monte Carlo'!$K$12^2)+'Monte Carlo'!$K$12*((RAND()+RAND()+RAND()+RAND()+RAND()+RAND()+RAND()+RAND()+RAND()+RAND()+RAND()+RAND())-6))-1)+V$15)</x:f>
        <x:v>1885357.0381148478</x:v>
      </x:c>
      <x:c r="W421" s="97" t="n">
        <x:f>MAX(0,V421*(1+EXP((LN(1+'Monte Carlo'!$K$10)-0.5*'Monte Carlo'!$K$12^2)+'Monte Carlo'!$K$12*((RAND()+RAND()+RAND()+RAND()+RAND()+RAND()+RAND()+RAND()+RAND()+RAND()+RAND()+RAND())-6))-1)+W$15)</x:f>
        <x:v>1866756.336990378</x:v>
      </x:c>
      <x:c r="X421" s="97" t="n">
        <x:f>MAX(0,W421*(1+EXP((LN(1+'Monte Carlo'!$K$10)-0.5*'Monte Carlo'!$K$12^2)+'Monte Carlo'!$K$12*((RAND()+RAND()+RAND()+RAND()+RAND()+RAND()+RAND()+RAND()+RAND()+RAND()+RAND()+RAND())-6))-1)+X$15)</x:f>
        <x:v>1728404.0716899638</x:v>
      </x:c>
      <x:c r="Y421" s="97" t="n">
        <x:f>MAX(0,X421*(1+EXP((LN(1+'Monte Carlo'!$K$10)-0.5*'Monte Carlo'!$K$12^2)+'Monte Carlo'!$K$12*((RAND()+RAND()+RAND()+RAND()+RAND()+RAND()+RAND()+RAND()+RAND()+RAND()+RAND()+RAND())-6))-1)+Y$15)</x:f>
        <x:v>1493519.2138473392</x:v>
      </x:c>
      <x:c r="Z421" s="97" t="n">
        <x:f>MAX(0,Y421*(1+EXP((LN(1+'Monte Carlo'!$K$10)-0.5*'Monte Carlo'!$K$12^2)+'Monte Carlo'!$K$12*((RAND()+RAND()+RAND()+RAND()+RAND()+RAND()+RAND()+RAND()+RAND()+RAND()+RAND()+RAND())-6))-1)+Z$15)</x:f>
        <x:v>1529298.8613498479</x:v>
      </x:c>
      <x:c r="AA421" s="97" t="n">
        <x:f>MAX(0,Z421*(1+EXP((LN(1+'Monte Carlo'!$K$10)-0.5*'Monte Carlo'!$K$12^2)+'Monte Carlo'!$K$12*((RAND()+RAND()+RAND()+RAND()+RAND()+RAND()+RAND()+RAND()+RAND()+RAND()+RAND()+RAND())-6))-1)+AA$15)</x:f>
        <x:v>1661658.8707854836</x:v>
      </x:c>
      <x:c r="AB421" s="97" t="n">
        <x:f>MAX(0,AA421*(1+EXP((LN(1+'Monte Carlo'!$K$10)-0.5*'Monte Carlo'!$K$12^2)+'Monte Carlo'!$K$12*((RAND()+RAND()+RAND()+RAND()+RAND()+RAND()+RAND()+RAND()+RAND()+RAND()+RAND()+RAND())-6))-1)+AB$15)</x:f>
        <x:v>1686858.633790364</x:v>
      </x:c>
      <x:c r="AC421" s="97" t="n">
        <x:f>MAX(0,AB421*(1+EXP((LN(1+'Monte Carlo'!$K$10)-0.5*'Monte Carlo'!$K$12^2)+'Monte Carlo'!$K$12*((RAND()+RAND()+RAND()+RAND()+RAND()+RAND()+RAND()+RAND()+RAND()+RAND()+RAND()+RAND())-6))-1)+AC$15)</x:f>
        <x:v>1700327.846823744</x:v>
      </x:c>
      <x:c r="AD421" s="97" t="n">
        <x:f>MAX(0,AC421*(1+EXP((LN(1+'Monte Carlo'!$K$10)-0.5*'Monte Carlo'!$K$12^2)+'Monte Carlo'!$K$12*((RAND()+RAND()+RAND()+RAND()+RAND()+RAND()+RAND()+RAND()+RAND()+RAND()+RAND()+RAND())-6))-1)+AD$15)</x:f>
        <x:v>1829863.436873266</x:v>
      </x:c>
      <x:c r="AE421" s="97" t="n">
        <x:f>MAX(0,AD421*(1+EXP((LN(1+'Monte Carlo'!$K$10)-0.5*'Monte Carlo'!$K$12^2)+'Monte Carlo'!$K$12*((RAND()+RAND()+RAND()+RAND()+RAND()+RAND()+RAND()+RAND()+RAND()+RAND()+RAND()+RAND())-6))-1)+AE$15)</x:f>
        <x:v>2143806.0201987005</x:v>
      </x:c>
      <x:c r="AF421" s="97" t="n">
        <x:f>MAX(0,AE421*(1+EXP((LN(1+'Monte Carlo'!$K$10)-0.5*'Monte Carlo'!$K$12^2)+'Monte Carlo'!$K$12*((RAND()+RAND()+RAND()+RAND()+RAND()+RAND()+RAND()+RAND()+RAND()+RAND()+RAND()+RAND())-6))-1)+AF$15)</x:f>
        <x:v>2218549.4328276347</x:v>
      </x:c>
      <x:c r="AG421" s="97">
        <x:f t="shared" si="8"/>
        <x:v>1029031.25</x:v>
      </x:c>
    </x:row>
    <x:row r="422">
      <x:c r="A422" s="93">
        <x:v>401</x:v>
      </x:c>
      <x:c r="B422" s="97" t="n">
        <x:f>IF(AND(UPPER('Monte Carlo'!$K$4)="YES",'Monte Carlo'!$K$5&gt;0),'Monte Carlo'!$K$13,Liquidity_30Y!$C$14)</x:f>
        <x:v>1029031.25</x:v>
      </x:c>
      <x:c r="C422" s="97" t="n">
        <x:f>MAX(0,B422*(1+EXP((LN(1+'Monte Carlo'!$K$10)-0.5*'Monte Carlo'!$K$12^2)+'Monte Carlo'!$K$12*((RAND()+RAND()+RAND()+RAND()+RAND()+RAND()+RAND()+RAND()+RAND()+RAND()+RAND()+RAND())-6))-1)+C$15)</x:f>
        <x:v>1127727.906891089</x:v>
      </x:c>
      <x:c r="D422" s="97" t="n">
        <x:f>MAX(0,C422*(1+EXP((LN(1+'Monte Carlo'!$K$10)-0.5*'Monte Carlo'!$K$12^2)+'Monte Carlo'!$K$12*((RAND()+RAND()+RAND()+RAND()+RAND()+RAND()+RAND()+RAND()+RAND()+RAND()+RAND()+RAND())-6))-1)+D$15)</x:f>
        <x:v>1479638.4726962748</x:v>
      </x:c>
      <x:c r="E422" s="97" t="n">
        <x:f>MAX(0,D422*(1+EXP((LN(1+'Monte Carlo'!$K$10)-0.5*'Monte Carlo'!$K$12^2)+'Monte Carlo'!$K$12*((RAND()+RAND()+RAND()+RAND()+RAND()+RAND()+RAND()+RAND()+RAND()+RAND()+RAND()+RAND())-6))-1)+E$15)</x:f>
        <x:v>1773918.0407944664</x:v>
      </x:c>
      <x:c r="F422" s="97" t="n">
        <x:f>MAX(0,E422*(1+EXP((LN(1+'Monte Carlo'!$K$10)-0.5*'Monte Carlo'!$K$12^2)+'Monte Carlo'!$K$12*((RAND()+RAND()+RAND()+RAND()+RAND()+RAND()+RAND()+RAND()+RAND()+RAND()+RAND()+RAND())-6))-1)+F$15)</x:f>
        <x:v>2125058.457956761</x:v>
      </x:c>
      <x:c r="G422" s="97" t="n">
        <x:f>MAX(0,F422*(1+EXP((LN(1+'Monte Carlo'!$K$10)-0.5*'Monte Carlo'!$K$12^2)+'Monte Carlo'!$K$12*((RAND()+RAND()+RAND()+RAND()+RAND()+RAND()+RAND()+RAND()+RAND()+RAND()+RAND()+RAND())-6))-1)+G$15)</x:f>
        <x:v>1961642.5504857276</x:v>
      </x:c>
      <x:c r="H422" s="97" t="n">
        <x:f>MAX(0,G422*(1+EXP((LN(1+'Monte Carlo'!$K$10)-0.5*'Monte Carlo'!$K$12^2)+'Monte Carlo'!$K$12*((RAND()+RAND()+RAND()+RAND()+RAND()+RAND()+RAND()+RAND()+RAND()+RAND()+RAND()+RAND())-6))-1)+H$15)</x:f>
        <x:v>1897779.918914886</x:v>
      </x:c>
      <x:c r="I422" s="97" t="n">
        <x:f>MAX(0,H422*(1+EXP((LN(1+'Monte Carlo'!$K$10)-0.5*'Monte Carlo'!$K$12^2)+'Monte Carlo'!$K$12*((RAND()+RAND()+RAND()+RAND()+RAND()+RAND()+RAND()+RAND()+RAND()+RAND()+RAND()+RAND())-6))-1)+I$15)</x:f>
        <x:v>1665349.3411447506</x:v>
      </x:c>
      <x:c r="J422" s="97" t="n">
        <x:f>MAX(0,I422*(1+EXP((LN(1+'Monte Carlo'!$K$10)-0.5*'Monte Carlo'!$K$12^2)+'Monte Carlo'!$K$12*((RAND()+RAND()+RAND()+RAND()+RAND()+RAND()+RAND()+RAND()+RAND()+RAND()+RAND()+RAND())-6))-1)+J$15)</x:f>
        <x:v>2058678.906989575</x:v>
      </x:c>
      <x:c r="K422" s="97" t="n">
        <x:f>MAX(0,J422*(1+EXP((LN(1+'Monte Carlo'!$K$10)-0.5*'Monte Carlo'!$K$12^2)+'Monte Carlo'!$K$12*((RAND()+RAND()+RAND()+RAND()+RAND()+RAND()+RAND()+RAND()+RAND()+RAND()+RAND()+RAND())-6))-1)+K$15)</x:f>
        <x:v>2645638.7666423777</x:v>
      </x:c>
      <x:c r="L422" s="97" t="n">
        <x:f>MAX(0,K422*(1+EXP((LN(1+'Monte Carlo'!$K$10)-0.5*'Monte Carlo'!$K$12^2)+'Monte Carlo'!$K$12*((RAND()+RAND()+RAND()+RAND()+RAND()+RAND()+RAND()+RAND()+RAND()+RAND()+RAND()+RAND())-6))-1)+L$15)</x:f>
        <x:v>2766299.3044165857</x:v>
      </x:c>
      <x:c r="M422" s="97" t="n">
        <x:f>MAX(0,L422*(1+EXP((LN(1+'Monte Carlo'!$K$10)-0.5*'Monte Carlo'!$K$12^2)+'Monte Carlo'!$K$12*((RAND()+RAND()+RAND()+RAND()+RAND()+RAND()+RAND()+RAND()+RAND()+RAND()+RAND()+RAND())-6))-1)+M$15)</x:f>
        <x:v>3595416.8868882363</x:v>
      </x:c>
      <x:c r="N422" s="97" t="n">
        <x:f>MAX(0,M422*(1+EXP((LN(1+'Monte Carlo'!$K$10)-0.5*'Monte Carlo'!$K$12^2)+'Monte Carlo'!$K$12*((RAND()+RAND()+RAND()+RAND()+RAND()+RAND()+RAND()+RAND()+RAND()+RAND()+RAND()+RAND())-6))-1)+N$15)</x:f>
        <x:v>4425131.702710662</x:v>
      </x:c>
      <x:c r="O422" s="97" t="n">
        <x:f>MAX(0,N422*(1+EXP((LN(1+'Monte Carlo'!$K$10)-0.5*'Monte Carlo'!$K$12^2)+'Monte Carlo'!$K$12*((RAND()+RAND()+RAND()+RAND()+RAND()+RAND()+RAND()+RAND()+RAND()+RAND()+RAND()+RAND())-6))-1)+O$15)</x:f>
        <x:v>5367097.1611900665</x:v>
      </x:c>
      <x:c r="P422" s="97" t="n">
        <x:f>MAX(0,O422*(1+EXP((LN(1+'Monte Carlo'!$K$10)-0.5*'Monte Carlo'!$K$12^2)+'Monte Carlo'!$K$12*((RAND()+RAND()+RAND()+RAND()+RAND()+RAND()+RAND()+RAND()+RAND()+RAND()+RAND()+RAND())-6))-1)+P$15)</x:f>
        <x:v>6472171.440970909</x:v>
      </x:c>
      <x:c r="Q422" s="97" t="n">
        <x:f>MAX(0,P422*(1+EXP((LN(1+'Monte Carlo'!$K$10)-0.5*'Monte Carlo'!$K$12^2)+'Monte Carlo'!$K$12*((RAND()+RAND()+RAND()+RAND()+RAND()+RAND()+RAND()+RAND()+RAND()+RAND()+RAND()+RAND())-6))-1)+Q$15)</x:f>
        <x:v>6708870.27746715</x:v>
      </x:c>
      <x:c r="R422" s="97" t="n">
        <x:f>MAX(0,Q422*(1+EXP((LN(1+'Monte Carlo'!$K$10)-0.5*'Monte Carlo'!$K$12^2)+'Monte Carlo'!$K$12*((RAND()+RAND()+RAND()+RAND()+RAND()+RAND()+RAND()+RAND()+RAND()+RAND()+RAND()+RAND())-6))-1)+R$15)</x:f>
        <x:v>7555002.964220112</x:v>
      </x:c>
      <x:c r="S422" s="97" t="n">
        <x:f>MAX(0,R422*(1+EXP((LN(1+'Monte Carlo'!$K$10)-0.5*'Monte Carlo'!$K$12^2)+'Monte Carlo'!$K$12*((RAND()+RAND()+RAND()+RAND()+RAND()+RAND()+RAND()+RAND()+RAND()+RAND()+RAND()+RAND())-6))-1)+S$15)</x:f>
        <x:v>7198040.8656448955</x:v>
      </x:c>
      <x:c r="T422" s="97" t="n">
        <x:f>MAX(0,S422*(1+EXP((LN(1+'Monte Carlo'!$K$10)-0.5*'Monte Carlo'!$K$12^2)+'Monte Carlo'!$K$12*((RAND()+RAND()+RAND()+RAND()+RAND()+RAND()+RAND()+RAND()+RAND()+RAND()+RAND()+RAND())-6))-1)+T$15)</x:f>
        <x:v>7880812.429561873</x:v>
      </x:c>
      <x:c r="U422" s="97" t="n">
        <x:f>MAX(0,T422*(1+EXP((LN(1+'Monte Carlo'!$K$10)-0.5*'Monte Carlo'!$K$12^2)+'Monte Carlo'!$K$12*((RAND()+RAND()+RAND()+RAND()+RAND()+RAND()+RAND()+RAND()+RAND()+RAND()+RAND()+RAND())-6))-1)+U$15)</x:f>
        <x:v>8965936.494835049</x:v>
      </x:c>
      <x:c r="V422" s="97" t="n">
        <x:f>MAX(0,U422*(1+EXP((LN(1+'Monte Carlo'!$K$10)-0.5*'Monte Carlo'!$K$12^2)+'Monte Carlo'!$K$12*((RAND()+RAND()+RAND()+RAND()+RAND()+RAND()+RAND()+RAND()+RAND()+RAND()+RAND()+RAND())-6))-1)+V$15)</x:f>
        <x:v>9147703.068364626</x:v>
      </x:c>
      <x:c r="W422" s="97" t="n">
        <x:f>MAX(0,V422*(1+EXP((LN(1+'Monte Carlo'!$K$10)-0.5*'Monte Carlo'!$K$12^2)+'Monte Carlo'!$K$12*((RAND()+RAND()+RAND()+RAND()+RAND()+RAND()+RAND()+RAND()+RAND()+RAND()+RAND()+RAND())-6))-1)+W$15)</x:f>
        <x:v>13071810.536484225</x:v>
      </x:c>
      <x:c r="X422" s="97" t="n">
        <x:f>MAX(0,W422*(1+EXP((LN(1+'Monte Carlo'!$K$10)-0.5*'Monte Carlo'!$K$12^2)+'Monte Carlo'!$K$12*((RAND()+RAND()+RAND()+RAND()+RAND()+RAND()+RAND()+RAND()+RAND()+RAND()+RAND()+RAND())-6))-1)+X$15)</x:f>
        <x:v>13608998.786563672</x:v>
      </x:c>
      <x:c r="Y422" s="97" t="n">
        <x:f>MAX(0,X422*(1+EXP((LN(1+'Monte Carlo'!$K$10)-0.5*'Monte Carlo'!$K$12^2)+'Monte Carlo'!$K$12*((RAND()+RAND()+RAND()+RAND()+RAND()+RAND()+RAND()+RAND()+RAND()+RAND()+RAND()+RAND())-6))-1)+Y$15)</x:f>
        <x:v>11000122.110922672</x:v>
      </x:c>
      <x:c r="Z422" s="97" t="n">
        <x:f>MAX(0,Y422*(1+EXP((LN(1+'Monte Carlo'!$K$10)-0.5*'Monte Carlo'!$K$12^2)+'Monte Carlo'!$K$12*((RAND()+RAND()+RAND()+RAND()+RAND()+RAND()+RAND()+RAND()+RAND()+RAND()+RAND()+RAND())-6))-1)+Z$15)</x:f>
        <x:v>11023634.650288142</x:v>
      </x:c>
      <x:c r="AA422" s="97" t="n">
        <x:f>MAX(0,Z422*(1+EXP((LN(1+'Monte Carlo'!$K$10)-0.5*'Monte Carlo'!$K$12^2)+'Monte Carlo'!$K$12*((RAND()+RAND()+RAND()+RAND()+RAND()+RAND()+RAND()+RAND()+RAND()+RAND()+RAND()+RAND())-6))-1)+AA$15)</x:f>
        <x:v>13583349.799096746</x:v>
      </x:c>
      <x:c r="AB422" s="97" t="n">
        <x:f>MAX(0,AA422*(1+EXP((LN(1+'Monte Carlo'!$K$10)-0.5*'Monte Carlo'!$K$12^2)+'Monte Carlo'!$K$12*((RAND()+RAND()+RAND()+RAND()+RAND()+RAND()+RAND()+RAND()+RAND()+RAND()+RAND()+RAND())-6))-1)+AB$15)</x:f>
        <x:v>14487329.368311306</x:v>
      </x:c>
      <x:c r="AC422" s="97" t="n">
        <x:f>MAX(0,AB422*(1+EXP((LN(1+'Monte Carlo'!$K$10)-0.5*'Monte Carlo'!$K$12^2)+'Monte Carlo'!$K$12*((RAND()+RAND()+RAND()+RAND()+RAND()+RAND()+RAND()+RAND()+RAND()+RAND()+RAND()+RAND())-6))-1)+AC$15)</x:f>
        <x:v>12859328.884811344</x:v>
      </x:c>
      <x:c r="AD422" s="97" t="n">
        <x:f>MAX(0,AC422*(1+EXP((LN(1+'Monte Carlo'!$K$10)-0.5*'Monte Carlo'!$K$12^2)+'Monte Carlo'!$K$12*((RAND()+RAND()+RAND()+RAND()+RAND()+RAND()+RAND()+RAND()+RAND()+RAND()+RAND()+RAND())-6))-1)+AD$15)</x:f>
        <x:v>13235519.719834141</x:v>
      </x:c>
      <x:c r="AE422" s="97" t="n">
        <x:f>MAX(0,AD422*(1+EXP((LN(1+'Monte Carlo'!$K$10)-0.5*'Monte Carlo'!$K$12^2)+'Monte Carlo'!$K$12*((RAND()+RAND()+RAND()+RAND()+RAND()+RAND()+RAND()+RAND()+RAND()+RAND()+RAND()+RAND())-6))-1)+AE$15)</x:f>
        <x:v>11787389.540012944</x:v>
      </x:c>
      <x:c r="AF422" s="97" t="n">
        <x:f>MAX(0,AE422*(1+EXP((LN(1+'Monte Carlo'!$K$10)-0.5*'Monte Carlo'!$K$12^2)+'Monte Carlo'!$K$12*((RAND()+RAND()+RAND()+RAND()+RAND()+RAND()+RAND()+RAND()+RAND()+RAND()+RAND()+RAND())-6))-1)+AF$15)</x:f>
        <x:v>15314146.804020189</x:v>
      </x:c>
      <x:c r="AG422" s="97">
        <x:f t="shared" si="8"/>
        <x:v>1029031.25</x:v>
      </x:c>
    </x:row>
    <x:row r="423">
      <x:c r="A423" s="93">
        <x:v>402</x:v>
      </x:c>
      <x:c r="B423" s="97" t="n">
        <x:f>IF(AND(UPPER('Monte Carlo'!$K$4)="YES",'Monte Carlo'!$K$5&gt;0),'Monte Carlo'!$K$13,Liquidity_30Y!$C$14)</x:f>
        <x:v>1029031.25</x:v>
      </x:c>
      <x:c r="C423" s="97" t="n">
        <x:f>MAX(0,B423*(1+EXP((LN(1+'Monte Carlo'!$K$10)-0.5*'Monte Carlo'!$K$12^2)+'Monte Carlo'!$K$12*((RAND()+RAND()+RAND()+RAND()+RAND()+RAND()+RAND()+RAND()+RAND()+RAND()+RAND()+RAND())-6))-1)+C$15)</x:f>
        <x:v>1273591.124555705</x:v>
      </x:c>
      <x:c r="D423" s="97" t="n">
        <x:f>MAX(0,C423*(1+EXP((LN(1+'Monte Carlo'!$K$10)-0.5*'Monte Carlo'!$K$12^2)+'Monte Carlo'!$K$12*((RAND()+RAND()+RAND()+RAND()+RAND()+RAND()+RAND()+RAND()+RAND()+RAND()+RAND()+RAND())-6))-1)+D$15)</x:f>
        <x:v>1318395.7801549898</x:v>
      </x:c>
      <x:c r="E423" s="97" t="n">
        <x:f>MAX(0,D423*(1+EXP((LN(1+'Monte Carlo'!$K$10)-0.5*'Monte Carlo'!$K$12^2)+'Monte Carlo'!$K$12*((RAND()+RAND()+RAND()+RAND()+RAND()+RAND()+RAND()+RAND()+RAND()+RAND()+RAND()+RAND())-6))-1)+E$15)</x:f>
        <x:v>1591799.246887599</x:v>
      </x:c>
      <x:c r="F423" s="97" t="n">
        <x:f>MAX(0,E423*(1+EXP((LN(1+'Monte Carlo'!$K$10)-0.5*'Monte Carlo'!$K$12^2)+'Monte Carlo'!$K$12*((RAND()+RAND()+RAND()+RAND()+RAND()+RAND()+RAND()+RAND()+RAND()+RAND()+RAND()+RAND())-6))-1)+F$15)</x:f>
        <x:v>1557518.3351093233</x:v>
      </x:c>
      <x:c r="G423" s="97" t="n">
        <x:f>MAX(0,F423*(1+EXP((LN(1+'Monte Carlo'!$K$10)-0.5*'Monte Carlo'!$K$12^2)+'Monte Carlo'!$K$12*((RAND()+RAND()+RAND()+RAND()+RAND()+RAND()+RAND()+RAND()+RAND()+RAND()+RAND()+RAND())-6))-1)+G$15)</x:f>
        <x:v>1274172.067974128</x:v>
      </x:c>
      <x:c r="H423" s="97" t="n">
        <x:f>MAX(0,G423*(1+EXP((LN(1+'Monte Carlo'!$K$10)-0.5*'Monte Carlo'!$K$12^2)+'Monte Carlo'!$K$12*((RAND()+RAND()+RAND()+RAND()+RAND()+RAND()+RAND()+RAND()+RAND()+RAND()+RAND()+RAND())-6))-1)+H$15)</x:f>
        <x:v>1556349.2141432555</x:v>
      </x:c>
      <x:c r="I423" s="97" t="n">
        <x:f>MAX(0,H423*(1+EXP((LN(1+'Monte Carlo'!$K$10)-0.5*'Monte Carlo'!$K$12^2)+'Monte Carlo'!$K$12*((RAND()+RAND()+RAND()+RAND()+RAND()+RAND()+RAND()+RAND()+RAND()+RAND()+RAND()+RAND())-6))-1)+I$15)</x:f>
        <x:v>1688385.7186657109</x:v>
      </x:c>
      <x:c r="J423" s="97" t="n">
        <x:f>MAX(0,I423*(1+EXP((LN(1+'Monte Carlo'!$K$10)-0.5*'Monte Carlo'!$K$12^2)+'Monte Carlo'!$K$12*((RAND()+RAND()+RAND()+RAND()+RAND()+RAND()+RAND()+RAND()+RAND()+RAND()+RAND()+RAND())-6))-1)+J$15)</x:f>
        <x:v>1812869.6008556192</x:v>
      </x:c>
      <x:c r="K423" s="97" t="n">
        <x:f>MAX(0,J423*(1+EXP((LN(1+'Monte Carlo'!$K$10)-0.5*'Monte Carlo'!$K$12^2)+'Monte Carlo'!$K$12*((RAND()+RAND()+RAND()+RAND()+RAND()+RAND()+RAND()+RAND()+RAND()+RAND()+RAND()+RAND())-6))-1)+K$15)</x:f>
        <x:v>2254473.6942057144</x:v>
      </x:c>
      <x:c r="L423" s="97" t="n">
        <x:f>MAX(0,K423*(1+EXP((LN(1+'Monte Carlo'!$K$10)-0.5*'Monte Carlo'!$K$12^2)+'Monte Carlo'!$K$12*((RAND()+RAND()+RAND()+RAND()+RAND()+RAND()+RAND()+RAND()+RAND()+RAND()+RAND()+RAND())-6))-1)+L$15)</x:f>
        <x:v>2397992.8006566344</x:v>
      </x:c>
      <x:c r="M423" s="97" t="n">
        <x:f>MAX(0,L423*(1+EXP((LN(1+'Monte Carlo'!$K$10)-0.5*'Monte Carlo'!$K$12^2)+'Monte Carlo'!$K$12*((RAND()+RAND()+RAND()+RAND()+RAND()+RAND()+RAND()+RAND()+RAND()+RAND()+RAND()+RAND())-6))-1)+M$15)</x:f>
        <x:v>2220615.0579985753</x:v>
      </x:c>
      <x:c r="N423" s="97" t="n">
        <x:f>MAX(0,M423*(1+EXP((LN(1+'Monte Carlo'!$K$10)-0.5*'Monte Carlo'!$K$12^2)+'Monte Carlo'!$K$12*((RAND()+RAND()+RAND()+RAND()+RAND()+RAND()+RAND()+RAND()+RAND()+RAND()+RAND()+RAND())-6))-1)+N$15)</x:f>
        <x:v>2992887.1008185716</x:v>
      </x:c>
      <x:c r="O423" s="97" t="n">
        <x:f>MAX(0,N423*(1+EXP((LN(1+'Monte Carlo'!$K$10)-0.5*'Monte Carlo'!$K$12^2)+'Monte Carlo'!$K$12*((RAND()+RAND()+RAND()+RAND()+RAND()+RAND()+RAND()+RAND()+RAND()+RAND()+RAND()+RAND())-6))-1)+O$15)</x:f>
        <x:v>3447000.3197382665</x:v>
      </x:c>
      <x:c r="P423" s="97" t="n">
        <x:f>MAX(0,O423*(1+EXP((LN(1+'Monte Carlo'!$K$10)-0.5*'Monte Carlo'!$K$12^2)+'Monte Carlo'!$K$12*((RAND()+RAND()+RAND()+RAND()+RAND()+RAND()+RAND()+RAND()+RAND()+RAND()+RAND()+RAND())-6))-1)+P$15)</x:f>
        <x:v>4481939.732946448</x:v>
      </x:c>
      <x:c r="Q423" s="97" t="n">
        <x:f>MAX(0,P423*(1+EXP((LN(1+'Monte Carlo'!$K$10)-0.5*'Monte Carlo'!$K$12^2)+'Monte Carlo'!$K$12*((RAND()+RAND()+RAND()+RAND()+RAND()+RAND()+RAND()+RAND()+RAND()+RAND()+RAND()+RAND())-6))-1)+Q$15)</x:f>
        <x:v>5159571.381150255</x:v>
      </x:c>
      <x:c r="R423" s="97" t="n">
        <x:f>MAX(0,Q423*(1+EXP((LN(1+'Monte Carlo'!$K$10)-0.5*'Monte Carlo'!$K$12^2)+'Monte Carlo'!$K$12*((RAND()+RAND()+RAND()+RAND()+RAND()+RAND()+RAND()+RAND()+RAND()+RAND()+RAND()+RAND())-6))-1)+R$15)</x:f>
        <x:v>6237006.712734057</x:v>
      </x:c>
      <x:c r="S423" s="97" t="n">
        <x:f>MAX(0,R423*(1+EXP((LN(1+'Monte Carlo'!$K$10)-0.5*'Monte Carlo'!$K$12^2)+'Monte Carlo'!$K$12*((RAND()+RAND()+RAND()+RAND()+RAND()+RAND()+RAND()+RAND()+RAND()+RAND()+RAND()+RAND())-6))-1)+S$15)</x:f>
        <x:v>5690023.97880268</x:v>
      </x:c>
      <x:c r="T423" s="97" t="n">
        <x:f>MAX(0,S423*(1+EXP((LN(1+'Monte Carlo'!$K$10)-0.5*'Monte Carlo'!$K$12^2)+'Monte Carlo'!$K$12*((RAND()+RAND()+RAND()+RAND()+RAND()+RAND()+RAND()+RAND()+RAND()+RAND()+RAND()+RAND())-6))-1)+T$15)</x:f>
        <x:v>6030105.227127819</x:v>
      </x:c>
      <x:c r="U423" s="97" t="n">
        <x:f>MAX(0,T423*(1+EXP((LN(1+'Monte Carlo'!$K$10)-0.5*'Monte Carlo'!$K$12^2)+'Monte Carlo'!$K$12*((RAND()+RAND()+RAND()+RAND()+RAND()+RAND()+RAND()+RAND()+RAND()+RAND()+RAND()+RAND())-6))-1)+U$15)</x:f>
        <x:v>6584797.169788543</x:v>
      </x:c>
      <x:c r="V423" s="97" t="n">
        <x:f>MAX(0,U423*(1+EXP((LN(1+'Monte Carlo'!$K$10)-0.5*'Monte Carlo'!$K$12^2)+'Monte Carlo'!$K$12*((RAND()+RAND()+RAND()+RAND()+RAND()+RAND()+RAND()+RAND()+RAND()+RAND()+RAND()+RAND())-6))-1)+V$15)</x:f>
        <x:v>6695181.249652801</x:v>
      </x:c>
      <x:c r="W423" s="97" t="n">
        <x:f>MAX(0,V423*(1+EXP((LN(1+'Monte Carlo'!$K$10)-0.5*'Monte Carlo'!$K$12^2)+'Monte Carlo'!$K$12*((RAND()+RAND()+RAND()+RAND()+RAND()+RAND()+RAND()+RAND()+RAND()+RAND()+RAND()+RAND())-6))-1)+W$15)</x:f>
        <x:v>6188924.743261376</x:v>
      </x:c>
      <x:c r="X423" s="97" t="n">
        <x:f>MAX(0,W423*(1+EXP((LN(1+'Monte Carlo'!$K$10)-0.5*'Monte Carlo'!$K$12^2)+'Monte Carlo'!$K$12*((RAND()+RAND()+RAND()+RAND()+RAND()+RAND()+RAND()+RAND()+RAND()+RAND()+RAND()+RAND())-6))-1)+X$15)</x:f>
        <x:v>6756309.356285167</x:v>
      </x:c>
      <x:c r="Y423" s="97" t="n">
        <x:f>MAX(0,X423*(1+EXP((LN(1+'Monte Carlo'!$K$10)-0.5*'Monte Carlo'!$K$12^2)+'Monte Carlo'!$K$12*((RAND()+RAND()+RAND()+RAND()+RAND()+RAND()+RAND()+RAND()+RAND()+RAND()+RAND()+RAND())-6))-1)+Y$15)</x:f>
        <x:v>6249111.323713066</x:v>
      </x:c>
      <x:c r="Z423" s="97" t="n">
        <x:f>MAX(0,Y423*(1+EXP((LN(1+'Monte Carlo'!$K$10)-0.5*'Monte Carlo'!$K$12^2)+'Monte Carlo'!$K$12*((RAND()+RAND()+RAND()+RAND()+RAND()+RAND()+RAND()+RAND()+RAND()+RAND()+RAND()+RAND())-6))-1)+Z$15)</x:f>
        <x:v>6561162.608380751</x:v>
      </x:c>
      <x:c r="AA423" s="97" t="n">
        <x:f>MAX(0,Z423*(1+EXP((LN(1+'Monte Carlo'!$K$10)-0.5*'Monte Carlo'!$K$12^2)+'Monte Carlo'!$K$12*((RAND()+RAND()+RAND()+RAND()+RAND()+RAND()+RAND()+RAND()+RAND()+RAND()+RAND()+RAND())-6))-1)+AA$15)</x:f>
        <x:v>5737256.0938864285</x:v>
      </x:c>
      <x:c r="AB423" s="97" t="n">
        <x:f>MAX(0,AA423*(1+EXP((LN(1+'Monte Carlo'!$K$10)-0.5*'Monte Carlo'!$K$12^2)+'Monte Carlo'!$K$12*((RAND()+RAND()+RAND()+RAND()+RAND()+RAND()+RAND()+RAND()+RAND()+RAND()+RAND()+RAND())-6))-1)+AB$15)</x:f>
        <x:v>7453425.674195069</x:v>
      </x:c>
      <x:c r="AC423" s="97" t="n">
        <x:f>MAX(0,AB423*(1+EXP((LN(1+'Monte Carlo'!$K$10)-0.5*'Monte Carlo'!$K$12^2)+'Monte Carlo'!$K$12*((RAND()+RAND()+RAND()+RAND()+RAND()+RAND()+RAND()+RAND()+RAND()+RAND()+RAND()+RAND())-6))-1)+AC$15)</x:f>
        <x:v>7315391.86234662</x:v>
      </x:c>
      <x:c r="AD423" s="97" t="n">
        <x:f>MAX(0,AC423*(1+EXP((LN(1+'Monte Carlo'!$K$10)-0.5*'Monte Carlo'!$K$12^2)+'Monte Carlo'!$K$12*((RAND()+RAND()+RAND()+RAND()+RAND()+RAND()+RAND()+RAND()+RAND()+RAND()+RAND()+RAND())-6))-1)+AD$15)</x:f>
        <x:v>7128785.597112901</x:v>
      </x:c>
      <x:c r="AE423" s="97" t="n">
        <x:f>MAX(0,AD423*(1+EXP((LN(1+'Monte Carlo'!$K$10)-0.5*'Monte Carlo'!$K$12^2)+'Monte Carlo'!$K$12*((RAND()+RAND()+RAND()+RAND()+RAND()+RAND()+RAND()+RAND()+RAND()+RAND()+RAND()+RAND())-6))-1)+AE$15)</x:f>
        <x:v>6678412.613264581</x:v>
      </x:c>
      <x:c r="AF423" s="97" t="n">
        <x:f>MAX(0,AE423*(1+EXP((LN(1+'Monte Carlo'!$K$10)-0.5*'Monte Carlo'!$K$12^2)+'Monte Carlo'!$K$12*((RAND()+RAND()+RAND()+RAND()+RAND()+RAND()+RAND()+RAND()+RAND()+RAND()+RAND()+RAND())-6))-1)+AF$15)</x:f>
        <x:v>7507591.206739701</x:v>
      </x:c>
      <x:c r="AG423" s="97">
        <x:f t="shared" si="8"/>
        <x:v>1029031.25</x:v>
      </x:c>
    </x:row>
    <x:row r="424">
      <x:c r="A424" s="93">
        <x:v>403</x:v>
      </x:c>
      <x:c r="B424" s="97" t="n">
        <x:f>IF(AND(UPPER('Monte Carlo'!$K$4)="YES",'Monte Carlo'!$K$5&gt;0),'Monte Carlo'!$K$13,Liquidity_30Y!$C$14)</x:f>
        <x:v>1029031.25</x:v>
      </x:c>
      <x:c r="C424" s="97" t="n">
        <x:f>MAX(0,B424*(1+EXP((LN(1+'Monte Carlo'!$K$10)-0.5*'Monte Carlo'!$K$12^2)+'Monte Carlo'!$K$12*((RAND()+RAND()+RAND()+RAND()+RAND()+RAND()+RAND()+RAND()+RAND()+RAND()+RAND()+RAND())-6))-1)+C$15)</x:f>
        <x:v>919107.5649145365</x:v>
      </x:c>
      <x:c r="D424" s="97" t="n">
        <x:f>MAX(0,C424*(1+EXP((LN(1+'Monte Carlo'!$K$10)-0.5*'Monte Carlo'!$K$12^2)+'Monte Carlo'!$K$12*((RAND()+RAND()+RAND()+RAND()+RAND()+RAND()+RAND()+RAND()+RAND()+RAND()+RAND()+RAND())-6))-1)+D$15)</x:f>
        <x:v>825123.3164286953</x:v>
      </x:c>
      <x:c r="E424" s="97" t="n">
        <x:f>MAX(0,D424*(1+EXP((LN(1+'Monte Carlo'!$K$10)-0.5*'Monte Carlo'!$K$12^2)+'Monte Carlo'!$K$12*((RAND()+RAND()+RAND()+RAND()+RAND()+RAND()+RAND()+RAND()+RAND()+RAND()+RAND()+RAND())-6))-1)+E$15)</x:f>
        <x:v>909035.3425300771</x:v>
      </x:c>
      <x:c r="F424" s="97" t="n">
        <x:f>MAX(0,E424*(1+EXP((LN(1+'Monte Carlo'!$K$10)-0.5*'Monte Carlo'!$K$12^2)+'Monte Carlo'!$K$12*((RAND()+RAND()+RAND()+RAND()+RAND()+RAND()+RAND()+RAND()+RAND()+RAND()+RAND()+RAND())-6))-1)+F$15)</x:f>
        <x:v>1105196.194018201</x:v>
      </x:c>
      <x:c r="G424" s="97" t="n">
        <x:f>MAX(0,F424*(1+EXP((LN(1+'Monte Carlo'!$K$10)-0.5*'Monte Carlo'!$K$12^2)+'Monte Carlo'!$K$12*((RAND()+RAND()+RAND()+RAND()+RAND()+RAND()+RAND()+RAND()+RAND()+RAND()+RAND()+RAND())-6))-1)+G$15)</x:f>
        <x:v>1187429.0059396673</x:v>
      </x:c>
      <x:c r="H424" s="97" t="n">
        <x:f>MAX(0,G424*(1+EXP((LN(1+'Monte Carlo'!$K$10)-0.5*'Monte Carlo'!$K$12^2)+'Monte Carlo'!$K$12*((RAND()+RAND()+RAND()+RAND()+RAND()+RAND()+RAND()+RAND()+RAND()+RAND()+RAND()+RAND())-6))-1)+H$15)</x:f>
        <x:v>1349503.849814762</x:v>
      </x:c>
      <x:c r="I424" s="97" t="n">
        <x:f>MAX(0,H424*(1+EXP((LN(1+'Monte Carlo'!$K$10)-0.5*'Monte Carlo'!$K$12^2)+'Monte Carlo'!$K$12*((RAND()+RAND()+RAND()+RAND()+RAND()+RAND()+RAND()+RAND()+RAND()+RAND()+RAND()+RAND())-6))-1)+I$15)</x:f>
        <x:v>1544188.205983564</x:v>
      </x:c>
      <x:c r="J424" s="97" t="n">
        <x:f>MAX(0,I424*(1+EXP((LN(1+'Monte Carlo'!$K$10)-0.5*'Monte Carlo'!$K$12^2)+'Monte Carlo'!$K$12*((RAND()+RAND()+RAND()+RAND()+RAND()+RAND()+RAND()+RAND()+RAND()+RAND()+RAND()+RAND())-6))-1)+J$15)</x:f>
        <x:v>1982771.012390419</x:v>
      </x:c>
      <x:c r="K424" s="97" t="n">
        <x:f>MAX(0,J424*(1+EXP((LN(1+'Monte Carlo'!$K$10)-0.5*'Monte Carlo'!$K$12^2)+'Monte Carlo'!$K$12*((RAND()+RAND()+RAND()+RAND()+RAND()+RAND()+RAND()+RAND()+RAND()+RAND()+RAND()+RAND())-6))-1)+K$15)</x:f>
        <x:v>2467921.5113927647</x:v>
      </x:c>
      <x:c r="L424" s="97" t="n">
        <x:f>MAX(0,K424*(1+EXP((LN(1+'Monte Carlo'!$K$10)-0.5*'Monte Carlo'!$K$12^2)+'Monte Carlo'!$K$12*((RAND()+RAND()+RAND()+RAND()+RAND()+RAND()+RAND()+RAND()+RAND()+RAND()+RAND()+RAND())-6))-1)+L$15)</x:f>
        <x:v>2340744.41663542</x:v>
      </x:c>
      <x:c r="M424" s="97" t="n">
        <x:f>MAX(0,L424*(1+EXP((LN(1+'Monte Carlo'!$K$10)-0.5*'Monte Carlo'!$K$12^2)+'Monte Carlo'!$K$12*((RAND()+RAND()+RAND()+RAND()+RAND()+RAND()+RAND()+RAND()+RAND()+RAND()+RAND()+RAND())-6))-1)+M$15)</x:f>
        <x:v>2768070.6768037337</x:v>
      </x:c>
      <x:c r="N424" s="97" t="n">
        <x:f>MAX(0,M424*(1+EXP((LN(1+'Monte Carlo'!$K$10)-0.5*'Monte Carlo'!$K$12^2)+'Monte Carlo'!$K$12*((RAND()+RAND()+RAND()+RAND()+RAND()+RAND()+RAND()+RAND()+RAND()+RAND()+RAND()+RAND())-6))-1)+N$15)</x:f>
        <x:v>3126929.8137865206</x:v>
      </x:c>
      <x:c r="O424" s="97" t="n">
        <x:f>MAX(0,N424*(1+EXP((LN(1+'Monte Carlo'!$K$10)-0.5*'Monte Carlo'!$K$12^2)+'Monte Carlo'!$K$12*((RAND()+RAND()+RAND()+RAND()+RAND()+RAND()+RAND()+RAND()+RAND()+RAND()+RAND()+RAND())-6))-1)+O$15)</x:f>
        <x:v>3993389.335784995</x:v>
      </x:c>
      <x:c r="P424" s="97" t="n">
        <x:f>MAX(0,O424*(1+EXP((LN(1+'Monte Carlo'!$K$10)-0.5*'Monte Carlo'!$K$12^2)+'Monte Carlo'!$K$12*((RAND()+RAND()+RAND()+RAND()+RAND()+RAND()+RAND()+RAND()+RAND()+RAND()+RAND()+RAND())-6))-1)+P$15)</x:f>
        <x:v>4800978.163493153</x:v>
      </x:c>
      <x:c r="Q424" s="97" t="n">
        <x:f>MAX(0,P424*(1+EXP((LN(1+'Monte Carlo'!$K$10)-0.5*'Monte Carlo'!$K$12^2)+'Monte Carlo'!$K$12*((RAND()+RAND()+RAND()+RAND()+RAND()+RAND()+RAND()+RAND()+RAND()+RAND()+RAND()+RAND())-6))-1)+Q$15)</x:f>
        <x:v>5580226.784544451</x:v>
      </x:c>
      <x:c r="R424" s="97" t="n">
        <x:f>MAX(0,Q424*(1+EXP((LN(1+'Monte Carlo'!$K$10)-0.5*'Monte Carlo'!$K$12^2)+'Monte Carlo'!$K$12*((RAND()+RAND()+RAND()+RAND()+RAND()+RAND()+RAND()+RAND()+RAND()+RAND()+RAND()+RAND())-6))-1)+R$15)</x:f>
        <x:v>5883703.631624641</x:v>
      </x:c>
      <x:c r="S424" s="97" t="n">
        <x:f>MAX(0,R424*(1+EXP((LN(1+'Monte Carlo'!$K$10)-0.5*'Monte Carlo'!$K$12^2)+'Monte Carlo'!$K$12*((RAND()+RAND()+RAND()+RAND()+RAND()+RAND()+RAND()+RAND()+RAND()+RAND()+RAND()+RAND())-6))-1)+S$15)</x:f>
        <x:v>6595387.275503415</x:v>
      </x:c>
      <x:c r="T424" s="97" t="n">
        <x:f>MAX(0,S424*(1+EXP((LN(1+'Monte Carlo'!$K$10)-0.5*'Monte Carlo'!$K$12^2)+'Monte Carlo'!$K$12*((RAND()+RAND()+RAND()+RAND()+RAND()+RAND()+RAND()+RAND()+RAND()+RAND()+RAND()+RAND())-6))-1)+T$15)</x:f>
        <x:v>6152726.485620749</x:v>
      </x:c>
      <x:c r="U424" s="97" t="n">
        <x:f>MAX(0,T424*(1+EXP((LN(1+'Monte Carlo'!$K$10)-0.5*'Monte Carlo'!$K$12^2)+'Monte Carlo'!$K$12*((RAND()+RAND()+RAND()+RAND()+RAND()+RAND()+RAND()+RAND()+RAND()+RAND()+RAND()+RAND())-6))-1)+U$15)</x:f>
        <x:v>6471299.172111058</x:v>
      </x:c>
      <x:c r="V424" s="97" t="n">
        <x:f>MAX(0,U424*(1+EXP((LN(1+'Monte Carlo'!$K$10)-0.5*'Monte Carlo'!$K$12^2)+'Monte Carlo'!$K$12*((RAND()+RAND()+RAND()+RAND()+RAND()+RAND()+RAND()+RAND()+RAND()+RAND()+RAND()+RAND())-6))-1)+V$15)</x:f>
        <x:v>7928172.794151072</x:v>
      </x:c>
      <x:c r="W424" s="97" t="n">
        <x:f>MAX(0,V424*(1+EXP((LN(1+'Monte Carlo'!$K$10)-0.5*'Monte Carlo'!$K$12^2)+'Monte Carlo'!$K$12*((RAND()+RAND()+RAND()+RAND()+RAND()+RAND()+RAND()+RAND()+RAND()+RAND()+RAND()+RAND())-6))-1)+W$15)</x:f>
        <x:v>10444475.45180942</x:v>
      </x:c>
      <x:c r="X424" s="97" t="n">
        <x:f>MAX(0,W424*(1+EXP((LN(1+'Monte Carlo'!$K$10)-0.5*'Monte Carlo'!$K$12^2)+'Monte Carlo'!$K$12*((RAND()+RAND()+RAND()+RAND()+RAND()+RAND()+RAND()+RAND()+RAND()+RAND()+RAND()+RAND())-6))-1)+X$15)</x:f>
        <x:v>10743915.371939946</x:v>
      </x:c>
      <x:c r="Y424" s="97" t="n">
        <x:f>MAX(0,X424*(1+EXP((LN(1+'Monte Carlo'!$K$10)-0.5*'Monte Carlo'!$K$12^2)+'Monte Carlo'!$K$12*((RAND()+RAND()+RAND()+RAND()+RAND()+RAND()+RAND()+RAND()+RAND()+RAND()+RAND()+RAND())-6))-1)+Y$15)</x:f>
        <x:v>10944895.687484954</x:v>
      </x:c>
      <x:c r="Z424" s="97" t="n">
        <x:f>MAX(0,Y424*(1+EXP((LN(1+'Monte Carlo'!$K$10)-0.5*'Monte Carlo'!$K$12^2)+'Monte Carlo'!$K$12*((RAND()+RAND()+RAND()+RAND()+RAND()+RAND()+RAND()+RAND()+RAND()+RAND()+RAND()+RAND())-6))-1)+Z$15)</x:f>
        <x:v>13801280.600537466</x:v>
      </x:c>
      <x:c r="AA424" s="97" t="n">
        <x:f>MAX(0,Z424*(1+EXP((LN(1+'Monte Carlo'!$K$10)-0.5*'Monte Carlo'!$K$12^2)+'Monte Carlo'!$K$12*((RAND()+RAND()+RAND()+RAND()+RAND()+RAND()+RAND()+RAND()+RAND()+RAND()+RAND()+RAND())-6))-1)+AA$15)</x:f>
        <x:v>13480716.37758168</x:v>
      </x:c>
      <x:c r="AB424" s="97" t="n">
        <x:f>MAX(0,AA424*(1+EXP((LN(1+'Monte Carlo'!$K$10)-0.5*'Monte Carlo'!$K$12^2)+'Monte Carlo'!$K$12*((RAND()+RAND()+RAND()+RAND()+RAND()+RAND()+RAND()+RAND()+RAND()+RAND()+RAND()+RAND())-6))-1)+AB$15)</x:f>
        <x:v>11783003.600096714</x:v>
      </x:c>
      <x:c r="AC424" s="97" t="n">
        <x:f>MAX(0,AB424*(1+EXP((LN(1+'Monte Carlo'!$K$10)-0.5*'Monte Carlo'!$K$12^2)+'Monte Carlo'!$K$12*((RAND()+RAND()+RAND()+RAND()+RAND()+RAND()+RAND()+RAND()+RAND()+RAND()+RAND()+RAND())-6))-1)+AC$15)</x:f>
        <x:v>11263309.89159173</x:v>
      </x:c>
      <x:c r="AD424" s="97" t="n">
        <x:f>MAX(0,AC424*(1+EXP((LN(1+'Monte Carlo'!$K$10)-0.5*'Monte Carlo'!$K$12^2)+'Monte Carlo'!$K$12*((RAND()+RAND()+RAND()+RAND()+RAND()+RAND()+RAND()+RAND()+RAND()+RAND()+RAND()+RAND())-6))-1)+AD$15)</x:f>
        <x:v>14051924.273838194</x:v>
      </x:c>
      <x:c r="AE424" s="97" t="n">
        <x:f>MAX(0,AD424*(1+EXP((LN(1+'Monte Carlo'!$K$10)-0.5*'Monte Carlo'!$K$12^2)+'Monte Carlo'!$K$12*((RAND()+RAND()+RAND()+RAND()+RAND()+RAND()+RAND()+RAND()+RAND()+RAND()+RAND()+RAND())-6))-1)+AE$15)</x:f>
        <x:v>13040344.004831962</x:v>
      </x:c>
      <x:c r="AF424" s="97" t="n">
        <x:f>MAX(0,AE424*(1+EXP((LN(1+'Monte Carlo'!$K$10)-0.5*'Monte Carlo'!$K$12^2)+'Monte Carlo'!$K$12*((RAND()+RAND()+RAND()+RAND()+RAND()+RAND()+RAND()+RAND()+RAND()+RAND()+RAND()+RAND())-6))-1)+AF$15)</x:f>
        <x:v>11546310.526030717</x:v>
      </x:c>
      <x:c r="AG424" s="97">
        <x:f t="shared" si="8"/>
        <x:v>987436.92795683898</x:v>
      </x:c>
    </x:row>
    <x:row r="425">
      <x:c r="A425" s="93">
        <x:v>404</x:v>
      </x:c>
      <x:c r="B425" s="97" t="n">
        <x:f>IF(AND(UPPER('Monte Carlo'!$K$4)="YES",'Monte Carlo'!$K$5&gt;0),'Monte Carlo'!$K$13,Liquidity_30Y!$C$14)</x:f>
        <x:v>1029031.25</x:v>
      </x:c>
      <x:c r="C425" s="97" t="n">
        <x:f>MAX(0,B425*(1+EXP((LN(1+'Monte Carlo'!$K$10)-0.5*'Monte Carlo'!$K$12^2)+'Monte Carlo'!$K$12*((RAND()+RAND()+RAND()+RAND()+RAND()+RAND()+RAND()+RAND()+RAND()+RAND()+RAND()+RAND())-6))-1)+C$15)</x:f>
        <x:v>943018.567972543</x:v>
      </x:c>
      <x:c r="D425" s="97" t="n">
        <x:f>MAX(0,C425*(1+EXP((LN(1+'Monte Carlo'!$K$10)-0.5*'Monte Carlo'!$K$12^2)+'Monte Carlo'!$K$12*((RAND()+RAND()+RAND()+RAND()+RAND()+RAND()+RAND()+RAND()+RAND()+RAND()+RAND()+RAND())-6))-1)+D$15)</x:f>
        <x:v>859008.6800862597</x:v>
      </x:c>
      <x:c r="E425" s="97" t="n">
        <x:f>MAX(0,D425*(1+EXP((LN(1+'Monte Carlo'!$K$10)-0.5*'Monte Carlo'!$K$12^2)+'Monte Carlo'!$K$12*((RAND()+RAND()+RAND()+RAND()+RAND()+RAND()+RAND()+RAND()+RAND()+RAND()+RAND()+RAND())-6))-1)+E$15)</x:f>
        <x:v>754259.9397662653</x:v>
      </x:c>
      <x:c r="F425" s="97" t="n">
        <x:f>MAX(0,E425*(1+EXP((LN(1+'Monte Carlo'!$K$10)-0.5*'Monte Carlo'!$K$12^2)+'Monte Carlo'!$K$12*((RAND()+RAND()+RAND()+RAND()+RAND()+RAND()+RAND()+RAND()+RAND()+RAND()+RAND()+RAND())-6))-1)+F$15)</x:f>
        <x:v>824155.3594589811</x:v>
      </x:c>
      <x:c r="G425" s="97" t="n">
        <x:f>MAX(0,F425*(1+EXP((LN(1+'Monte Carlo'!$K$10)-0.5*'Monte Carlo'!$K$12^2)+'Monte Carlo'!$K$12*((RAND()+RAND()+RAND()+RAND()+RAND()+RAND()+RAND()+RAND()+RAND()+RAND()+RAND()+RAND())-6))-1)+G$15)</x:f>
        <x:v>1031004.4474072531</x:v>
      </x:c>
      <x:c r="H425" s="97" t="n">
        <x:f>MAX(0,G425*(1+EXP((LN(1+'Monte Carlo'!$K$10)-0.5*'Monte Carlo'!$K$12^2)+'Monte Carlo'!$K$12*((RAND()+RAND()+RAND()+RAND()+RAND()+RAND()+RAND()+RAND()+RAND()+RAND()+RAND()+RAND())-6))-1)+H$15)</x:f>
        <x:v>1206786.151045104</x:v>
      </x:c>
      <x:c r="I425" s="97" t="n">
        <x:f>MAX(0,H425*(1+EXP((LN(1+'Monte Carlo'!$K$10)-0.5*'Monte Carlo'!$K$12^2)+'Monte Carlo'!$K$12*((RAND()+RAND()+RAND()+RAND()+RAND()+RAND()+RAND()+RAND()+RAND()+RAND()+RAND()+RAND())-6))-1)+I$15)</x:f>
        <x:v>1177634.7751395388</x:v>
      </x:c>
      <x:c r="J425" s="97" t="n">
        <x:f>MAX(0,I425*(1+EXP((LN(1+'Monte Carlo'!$K$10)-0.5*'Monte Carlo'!$K$12^2)+'Monte Carlo'!$K$12*((RAND()+RAND()+RAND()+RAND()+RAND()+RAND()+RAND()+RAND()+RAND()+RAND()+RAND()+RAND())-6))-1)+J$15)</x:f>
        <x:v>1163220.337473332</x:v>
      </x:c>
      <x:c r="K425" s="97" t="n">
        <x:f>MAX(0,J425*(1+EXP((LN(1+'Monte Carlo'!$K$10)-0.5*'Monte Carlo'!$K$12^2)+'Monte Carlo'!$K$12*((RAND()+RAND()+RAND()+RAND()+RAND()+RAND()+RAND()+RAND()+RAND()+RAND()+RAND()+RAND())-6))-1)+K$15)</x:f>
        <x:v>1208424.9248096475</x:v>
      </x:c>
      <x:c r="L425" s="97" t="n">
        <x:f>MAX(0,K425*(1+EXP((LN(1+'Monte Carlo'!$K$10)-0.5*'Monte Carlo'!$K$12^2)+'Monte Carlo'!$K$12*((RAND()+RAND()+RAND()+RAND()+RAND()+RAND()+RAND()+RAND()+RAND()+RAND()+RAND()+RAND())-6))-1)+L$15)</x:f>
        <x:v>1195595.590981961</x:v>
      </x:c>
      <x:c r="M425" s="97" t="n">
        <x:f>MAX(0,L425*(1+EXP((LN(1+'Monte Carlo'!$K$10)-0.5*'Monte Carlo'!$K$12^2)+'Monte Carlo'!$K$12*((RAND()+RAND()+RAND()+RAND()+RAND()+RAND()+RAND()+RAND()+RAND()+RAND()+RAND()+RAND())-6))-1)+M$15)</x:f>
        <x:v>1108540.8612474957</x:v>
      </x:c>
      <x:c r="N425" s="97" t="n">
        <x:f>MAX(0,M425*(1+EXP((LN(1+'Monte Carlo'!$K$10)-0.5*'Monte Carlo'!$K$12^2)+'Monte Carlo'!$K$12*((RAND()+RAND()+RAND()+RAND()+RAND()+RAND()+RAND()+RAND()+RAND()+RAND()+RAND()+RAND())-6))-1)+N$15)</x:f>
        <x:v>1145229.168736655</x:v>
      </x:c>
      <x:c r="O425" s="97" t="n">
        <x:f>MAX(0,N425*(1+EXP((LN(1+'Monte Carlo'!$K$10)-0.5*'Monte Carlo'!$K$12^2)+'Monte Carlo'!$K$12*((RAND()+RAND()+RAND()+RAND()+RAND()+RAND()+RAND()+RAND()+RAND()+RAND()+RAND()+RAND())-6))-1)+O$15)</x:f>
        <x:v>1097249.7517861188</x:v>
      </x:c>
      <x:c r="P425" s="97" t="n">
        <x:f>MAX(0,O425*(1+EXP((LN(1+'Monte Carlo'!$K$10)-0.5*'Monte Carlo'!$K$12^2)+'Monte Carlo'!$K$12*((RAND()+RAND()+RAND()+RAND()+RAND()+RAND()+RAND()+RAND()+RAND()+RAND()+RAND()+RAND())-6))-1)+P$15)</x:f>
        <x:v>1442302.114772924</x:v>
      </x:c>
      <x:c r="Q425" s="97" t="n">
        <x:f>MAX(0,P425*(1+EXP((LN(1+'Monte Carlo'!$K$10)-0.5*'Monte Carlo'!$K$12^2)+'Monte Carlo'!$K$12*((RAND()+RAND()+RAND()+RAND()+RAND()+RAND()+RAND()+RAND()+RAND()+RAND()+RAND()+RAND())-6))-1)+Q$15)</x:f>
        <x:v>1504987.711378193</x:v>
      </x:c>
      <x:c r="R425" s="97" t="n">
        <x:f>MAX(0,Q425*(1+EXP((LN(1+'Monte Carlo'!$K$10)-0.5*'Monte Carlo'!$K$12^2)+'Monte Carlo'!$K$12*((RAND()+RAND()+RAND()+RAND()+RAND()+RAND()+RAND()+RAND()+RAND()+RAND()+RAND()+RAND())-6))-1)+R$15)</x:f>
        <x:v>1598932.3713681384</x:v>
      </x:c>
      <x:c r="S425" s="97" t="n">
        <x:f>MAX(0,R425*(1+EXP((LN(1+'Monte Carlo'!$K$10)-0.5*'Monte Carlo'!$K$12^2)+'Monte Carlo'!$K$12*((RAND()+RAND()+RAND()+RAND()+RAND()+RAND()+RAND()+RAND()+RAND()+RAND()+RAND()+RAND())-6))-1)+S$15)</x:f>
        <x:v>1818000.4331003597</x:v>
      </x:c>
      <x:c r="T425" s="97" t="n">
        <x:f>MAX(0,S425*(1+EXP((LN(1+'Monte Carlo'!$K$10)-0.5*'Monte Carlo'!$K$12^2)+'Monte Carlo'!$K$12*((RAND()+RAND()+RAND()+RAND()+RAND()+RAND()+RAND()+RAND()+RAND()+RAND()+RAND()+RAND())-6))-1)+T$15)</x:f>
        <x:v>2099076.5838433206</x:v>
      </x:c>
      <x:c r="U425" s="97" t="n">
        <x:f>MAX(0,T425*(1+EXP((LN(1+'Monte Carlo'!$K$10)-0.5*'Monte Carlo'!$K$12^2)+'Monte Carlo'!$K$12*((RAND()+RAND()+RAND()+RAND()+RAND()+RAND()+RAND()+RAND()+RAND()+RAND()+RAND()+RAND())-6))-1)+U$15)</x:f>
        <x:v>2018735.531074677</x:v>
      </x:c>
      <x:c r="V425" s="97" t="n">
        <x:f>MAX(0,U425*(1+EXP((LN(1+'Monte Carlo'!$K$10)-0.5*'Monte Carlo'!$K$12^2)+'Monte Carlo'!$K$12*((RAND()+RAND()+RAND()+RAND()+RAND()+RAND()+RAND()+RAND()+RAND()+RAND()+RAND()+RAND())-6))-1)+V$15)</x:f>
        <x:v>2374498.178951789</x:v>
      </x:c>
      <x:c r="W425" s="97" t="n">
        <x:f>MAX(0,V425*(1+EXP((LN(1+'Monte Carlo'!$K$10)-0.5*'Monte Carlo'!$K$12^2)+'Monte Carlo'!$K$12*((RAND()+RAND()+RAND()+RAND()+RAND()+RAND()+RAND()+RAND()+RAND()+RAND()+RAND()+RAND())-6))-1)+W$15)</x:f>
        <x:v>2969764.689483205</x:v>
      </x:c>
      <x:c r="X425" s="97" t="n">
        <x:f>MAX(0,W425*(1+EXP((LN(1+'Monte Carlo'!$K$10)-0.5*'Monte Carlo'!$K$12^2)+'Monte Carlo'!$K$12*((RAND()+RAND()+RAND()+RAND()+RAND()+RAND()+RAND()+RAND()+RAND()+RAND()+RAND()+RAND())-6))-1)+X$15)</x:f>
        <x:v>3307089.5040369686</x:v>
      </x:c>
      <x:c r="Y425" s="97" t="n">
        <x:f>MAX(0,X425*(1+EXP((LN(1+'Monte Carlo'!$K$10)-0.5*'Monte Carlo'!$K$12^2)+'Monte Carlo'!$K$12*((RAND()+RAND()+RAND()+RAND()+RAND()+RAND()+RAND()+RAND()+RAND()+RAND()+RAND()+RAND())-6))-1)+Y$15)</x:f>
        <x:v>4615291.984141887</x:v>
      </x:c>
      <x:c r="Z425" s="97" t="n">
        <x:f>MAX(0,Y425*(1+EXP((LN(1+'Monte Carlo'!$K$10)-0.5*'Monte Carlo'!$K$12^2)+'Monte Carlo'!$K$12*((RAND()+RAND()+RAND()+RAND()+RAND()+RAND()+RAND()+RAND()+RAND()+RAND()+RAND()+RAND())-6))-1)+Z$15)</x:f>
        <x:v>5204789.322189452</x:v>
      </x:c>
      <x:c r="AA425" s="97" t="n">
        <x:f>MAX(0,Z425*(1+EXP((LN(1+'Monte Carlo'!$K$10)-0.5*'Monte Carlo'!$K$12^2)+'Monte Carlo'!$K$12*((RAND()+RAND()+RAND()+RAND()+RAND()+RAND()+RAND()+RAND()+RAND()+RAND()+RAND()+RAND())-6))-1)+AA$15)</x:f>
        <x:v>5625201.768834104</x:v>
      </x:c>
      <x:c r="AB425" s="97" t="n">
        <x:f>MAX(0,AA425*(1+EXP((LN(1+'Monte Carlo'!$K$10)-0.5*'Monte Carlo'!$K$12^2)+'Monte Carlo'!$K$12*((RAND()+RAND()+RAND()+RAND()+RAND()+RAND()+RAND()+RAND()+RAND()+RAND()+RAND()+RAND())-6))-1)+AB$15)</x:f>
        <x:v>5690680.569429276</x:v>
      </x:c>
      <x:c r="AC425" s="97" t="n">
        <x:f>MAX(0,AB425*(1+EXP((LN(1+'Monte Carlo'!$K$10)-0.5*'Monte Carlo'!$K$12^2)+'Monte Carlo'!$K$12*((RAND()+RAND()+RAND()+RAND()+RAND()+RAND()+RAND()+RAND()+RAND()+RAND()+RAND()+RAND())-6))-1)+AC$15)</x:f>
        <x:v>6515710.937856061</x:v>
      </x:c>
      <x:c r="AD425" s="97" t="n">
        <x:f>MAX(0,AC425*(1+EXP((LN(1+'Monte Carlo'!$K$10)-0.5*'Monte Carlo'!$K$12^2)+'Monte Carlo'!$K$12*((RAND()+RAND()+RAND()+RAND()+RAND()+RAND()+RAND()+RAND()+RAND()+RAND()+RAND()+RAND())-6))-1)+AD$15)</x:f>
        <x:v>6567284.587942506</x:v>
      </x:c>
      <x:c r="AE425" s="97" t="n">
        <x:f>MAX(0,AD425*(1+EXP((LN(1+'Monte Carlo'!$K$10)-0.5*'Monte Carlo'!$K$12^2)+'Monte Carlo'!$K$12*((RAND()+RAND()+RAND()+RAND()+RAND()+RAND()+RAND()+RAND()+RAND()+RAND()+RAND()+RAND())-6))-1)+AE$15)</x:f>
        <x:v>8720019.752921237</x:v>
      </x:c>
      <x:c r="AF425" s="97" t="n">
        <x:f>MAX(0,AE425*(1+EXP((LN(1+'Monte Carlo'!$K$10)-0.5*'Monte Carlo'!$K$12^2)+'Monte Carlo'!$K$12*((RAND()+RAND()+RAND()+RAND()+RAND()+RAND()+RAND()+RAND()+RAND()+RAND()+RAND()+RAND())-6))-1)+AF$15)</x:f>
        <x:v>10363673.158501241</x:v>
      </x:c>
      <x:c r="AG425" s="97">
        <x:f t="shared" si="8"/>
        <x:v>842161.07384696917</x:v>
      </x:c>
    </x:row>
    <x:row r="426">
      <x:c r="A426" s="93">
        <x:v>405</x:v>
      </x:c>
      <x:c r="B426" s="97" t="n">
        <x:f>IF(AND(UPPER('Monte Carlo'!$K$4)="YES",'Monte Carlo'!$K$5&gt;0),'Monte Carlo'!$K$13,Liquidity_30Y!$C$14)</x:f>
        <x:v>1029031.25</x:v>
      </x:c>
      <x:c r="C426" s="97" t="n">
        <x:f>MAX(0,B426*(1+EXP((LN(1+'Monte Carlo'!$K$10)-0.5*'Monte Carlo'!$K$12^2)+'Monte Carlo'!$K$12*((RAND()+RAND()+RAND()+RAND()+RAND()+RAND()+RAND()+RAND()+RAND()+RAND()+RAND()+RAND())-6))-1)+C$15)</x:f>
        <x:v>1007046.2630476265</x:v>
      </x:c>
      <x:c r="D426" s="97" t="n">
        <x:f>MAX(0,C426*(1+EXP((LN(1+'Monte Carlo'!$K$10)-0.5*'Monte Carlo'!$K$12^2)+'Monte Carlo'!$K$12*((RAND()+RAND()+RAND()+RAND()+RAND()+RAND()+RAND()+RAND()+RAND()+RAND()+RAND()+RAND())-6))-1)+D$15)</x:f>
        <x:v>1294641.9794734807</x:v>
      </x:c>
      <x:c r="E426" s="97" t="n">
        <x:f>MAX(0,D426*(1+EXP((LN(1+'Monte Carlo'!$K$10)-0.5*'Monte Carlo'!$K$12^2)+'Monte Carlo'!$K$12*((RAND()+RAND()+RAND()+RAND()+RAND()+RAND()+RAND()+RAND()+RAND()+RAND()+RAND()+RAND())-6))-1)+E$15)</x:f>
        <x:v>1196892.539908068</x:v>
      </x:c>
      <x:c r="F426" s="97" t="n">
        <x:f>MAX(0,E426*(1+EXP((LN(1+'Monte Carlo'!$K$10)-0.5*'Monte Carlo'!$K$12^2)+'Monte Carlo'!$K$12*((RAND()+RAND()+RAND()+RAND()+RAND()+RAND()+RAND()+RAND()+RAND()+RAND()+RAND()+RAND())-6))-1)+F$15)</x:f>
        <x:v>1188544.0425338056</x:v>
      </x:c>
      <x:c r="G426" s="97" t="n">
        <x:f>MAX(0,F426*(1+EXP((LN(1+'Monte Carlo'!$K$10)-0.5*'Monte Carlo'!$K$12^2)+'Monte Carlo'!$K$12*((RAND()+RAND()+RAND()+RAND()+RAND()+RAND()+RAND()+RAND()+RAND()+RAND()+RAND()+RAND())-6))-1)+G$15)</x:f>
        <x:v>1155107.5337714744</x:v>
      </x:c>
      <x:c r="H426" s="97" t="n">
        <x:f>MAX(0,G426*(1+EXP((LN(1+'Monte Carlo'!$K$10)-0.5*'Monte Carlo'!$K$12^2)+'Monte Carlo'!$K$12*((RAND()+RAND()+RAND()+RAND()+RAND()+RAND()+RAND()+RAND()+RAND()+RAND()+RAND()+RAND())-6))-1)+H$15)</x:f>
        <x:v>1197222.092862386</x:v>
      </x:c>
      <x:c r="I426" s="97" t="n">
        <x:f>MAX(0,H426*(1+EXP((LN(1+'Monte Carlo'!$K$10)-0.5*'Monte Carlo'!$K$12^2)+'Monte Carlo'!$K$12*((RAND()+RAND()+RAND()+RAND()+RAND()+RAND()+RAND()+RAND()+RAND()+RAND()+RAND()+RAND())-6))-1)+I$15)</x:f>
        <x:v>1322568.181838248</x:v>
      </x:c>
      <x:c r="J426" s="97" t="n">
        <x:f>MAX(0,I426*(1+EXP((LN(1+'Monte Carlo'!$K$10)-0.5*'Monte Carlo'!$K$12^2)+'Monte Carlo'!$K$12*((RAND()+RAND()+RAND()+RAND()+RAND()+RAND()+RAND()+RAND()+RAND()+RAND()+RAND()+RAND())-6))-1)+J$15)</x:f>
        <x:v>1227072.3449662114</x:v>
      </x:c>
      <x:c r="K426" s="97" t="n">
        <x:f>MAX(0,J426*(1+EXP((LN(1+'Monte Carlo'!$K$10)-0.5*'Monte Carlo'!$K$12^2)+'Monte Carlo'!$K$12*((RAND()+RAND()+RAND()+RAND()+RAND()+RAND()+RAND()+RAND()+RAND()+RAND()+RAND()+RAND())-6))-1)+K$15)</x:f>
        <x:v>855138.2228644572</x:v>
      </x:c>
      <x:c r="L426" s="97" t="n">
        <x:f>MAX(0,K426*(1+EXP((LN(1+'Monte Carlo'!$K$10)-0.5*'Monte Carlo'!$K$12^2)+'Monte Carlo'!$K$12*((RAND()+RAND()+RAND()+RAND()+RAND()+RAND()+RAND()+RAND()+RAND()+RAND()+RAND()+RAND())-6))-1)+L$15)</x:f>
        <x:v>956533.1111706642</x:v>
      </x:c>
      <x:c r="M426" s="97" t="n">
        <x:f>MAX(0,L426*(1+EXP((LN(1+'Monte Carlo'!$K$10)-0.5*'Monte Carlo'!$K$12^2)+'Monte Carlo'!$K$12*((RAND()+RAND()+RAND()+RAND()+RAND()+RAND()+RAND()+RAND()+RAND()+RAND()+RAND()+RAND())-6))-1)+M$15)</x:f>
        <x:v>972487.10456837</x:v>
      </x:c>
      <x:c r="N426" s="97" t="n">
        <x:f>MAX(0,M426*(1+EXP((LN(1+'Monte Carlo'!$K$10)-0.5*'Monte Carlo'!$K$12^2)+'Monte Carlo'!$K$12*((RAND()+RAND()+RAND()+RAND()+RAND()+RAND()+RAND()+RAND()+RAND()+RAND()+RAND()+RAND())-6))-1)+N$15)</x:f>
        <x:v>1071828.3108917489</x:v>
      </x:c>
      <x:c r="O426" s="97" t="n">
        <x:f>MAX(0,N426*(1+EXP((LN(1+'Monte Carlo'!$K$10)-0.5*'Monte Carlo'!$K$12^2)+'Monte Carlo'!$K$12*((RAND()+RAND()+RAND()+RAND()+RAND()+RAND()+RAND()+RAND()+RAND()+RAND()+RAND()+RAND())-6))-1)+O$15)</x:f>
        <x:v>822952.9027640705</x:v>
      </x:c>
      <x:c r="P426" s="97" t="n">
        <x:f>MAX(0,O426*(1+EXP((LN(1+'Monte Carlo'!$K$10)-0.5*'Monte Carlo'!$K$12^2)+'Monte Carlo'!$K$12*((RAND()+RAND()+RAND()+RAND()+RAND()+RAND()+RAND()+RAND()+RAND()+RAND()+RAND()+RAND())-6))-1)+P$15)</x:f>
        <x:v>966349.4386794136</x:v>
      </x:c>
      <x:c r="Q426" s="97" t="n">
        <x:f>MAX(0,P426*(1+EXP((LN(1+'Monte Carlo'!$K$10)-0.5*'Monte Carlo'!$K$12^2)+'Monte Carlo'!$K$12*((RAND()+RAND()+RAND()+RAND()+RAND()+RAND()+RAND()+RAND()+RAND()+RAND()+RAND()+RAND())-6))-1)+Q$15)</x:f>
        <x:v>801920.6687691424</x:v>
      </x:c>
      <x:c r="R426" s="97" t="n">
        <x:f>MAX(0,Q426*(1+EXP((LN(1+'Monte Carlo'!$K$10)-0.5*'Monte Carlo'!$K$12^2)+'Monte Carlo'!$K$12*((RAND()+RAND()+RAND()+RAND()+RAND()+RAND()+RAND()+RAND()+RAND()+RAND()+RAND()+RAND())-6))-1)+R$15)</x:f>
        <x:v>1038485.3951640001</x:v>
      </x:c>
      <x:c r="S426" s="97" t="n">
        <x:f>MAX(0,R426*(1+EXP((LN(1+'Monte Carlo'!$K$10)-0.5*'Monte Carlo'!$K$12^2)+'Monte Carlo'!$K$12*((RAND()+RAND()+RAND()+RAND()+RAND()+RAND()+RAND()+RAND()+RAND()+RAND()+RAND()+RAND())-6))-1)+S$15)</x:f>
        <x:v>1308180.2767035586</x:v>
      </x:c>
      <x:c r="T426" s="97" t="n">
        <x:f>MAX(0,S426*(1+EXP((LN(1+'Monte Carlo'!$K$10)-0.5*'Monte Carlo'!$K$12^2)+'Monte Carlo'!$K$12*((RAND()+RAND()+RAND()+RAND()+RAND()+RAND()+RAND()+RAND()+RAND()+RAND()+RAND()+RAND())-6))-1)+T$15)</x:f>
        <x:v>1370303.6609682823</x:v>
      </x:c>
      <x:c r="U426" s="97" t="n">
        <x:f>MAX(0,T426*(1+EXP((LN(1+'Monte Carlo'!$K$10)-0.5*'Monte Carlo'!$K$12^2)+'Monte Carlo'!$K$12*((RAND()+RAND()+RAND()+RAND()+RAND()+RAND()+RAND()+RAND()+RAND()+RAND()+RAND()+RAND())-6))-1)+U$15)</x:f>
        <x:v>1346260.5106507717</x:v>
      </x:c>
      <x:c r="V426" s="97" t="n">
        <x:f>MAX(0,U426*(1+EXP((LN(1+'Monte Carlo'!$K$10)-0.5*'Monte Carlo'!$K$12^2)+'Monte Carlo'!$K$12*((RAND()+RAND()+RAND()+RAND()+RAND()+RAND()+RAND()+RAND()+RAND()+RAND()+RAND()+RAND())-6))-1)+V$15)</x:f>
        <x:v>1388665.5314313665</x:v>
      </x:c>
      <x:c r="W426" s="97" t="n">
        <x:f>MAX(0,V426*(1+EXP((LN(1+'Monte Carlo'!$K$10)-0.5*'Monte Carlo'!$K$12^2)+'Monte Carlo'!$K$12*((RAND()+RAND()+RAND()+RAND()+RAND()+RAND()+RAND()+RAND()+RAND()+RAND()+RAND()+RAND())-6))-1)+W$15)</x:f>
        <x:v>1679261.1299562484</x:v>
      </x:c>
      <x:c r="X426" s="97" t="n">
        <x:f>MAX(0,W426*(1+EXP((LN(1+'Monte Carlo'!$K$10)-0.5*'Monte Carlo'!$K$12^2)+'Monte Carlo'!$K$12*((RAND()+RAND()+RAND()+RAND()+RAND()+RAND()+RAND()+RAND()+RAND()+RAND()+RAND()+RAND())-6))-1)+X$15)</x:f>
        <x:v>1396239.5274024531</x:v>
      </x:c>
      <x:c r="Y426" s="97" t="n">
        <x:f>MAX(0,X426*(1+EXP((LN(1+'Monte Carlo'!$K$10)-0.5*'Monte Carlo'!$K$12^2)+'Monte Carlo'!$K$12*((RAND()+RAND()+RAND()+RAND()+RAND()+RAND()+RAND()+RAND()+RAND()+RAND()+RAND()+RAND())-6))-1)+Y$15)</x:f>
        <x:v>1774120.7054168154</x:v>
      </x:c>
      <x:c r="Z426" s="97" t="n">
        <x:f>MAX(0,Y426*(1+EXP((LN(1+'Monte Carlo'!$K$10)-0.5*'Monte Carlo'!$K$12^2)+'Monte Carlo'!$K$12*((RAND()+RAND()+RAND()+RAND()+RAND()+RAND()+RAND()+RAND()+RAND()+RAND()+RAND()+RAND())-6))-1)+Z$15)</x:f>
        <x:v>2174488.4441034924</x:v>
      </x:c>
      <x:c r="AA426" s="97" t="n">
        <x:f>MAX(0,Z426*(1+EXP((LN(1+'Monte Carlo'!$K$10)-0.5*'Monte Carlo'!$K$12^2)+'Monte Carlo'!$K$12*((RAND()+RAND()+RAND()+RAND()+RAND()+RAND()+RAND()+RAND()+RAND()+RAND()+RAND()+RAND())-6))-1)+AA$15)</x:f>
        <x:v>2927593.022064235</x:v>
      </x:c>
      <x:c r="AB426" s="97" t="n">
        <x:f>MAX(0,AA426*(1+EXP((LN(1+'Monte Carlo'!$K$10)-0.5*'Monte Carlo'!$K$12^2)+'Monte Carlo'!$K$12*((RAND()+RAND()+RAND()+RAND()+RAND()+RAND()+RAND()+RAND()+RAND()+RAND()+RAND()+RAND())-6))-1)+AB$15)</x:f>
        <x:v>3399801.4101338997</x:v>
      </x:c>
      <x:c r="AC426" s="97" t="n">
        <x:f>MAX(0,AB426*(1+EXP((LN(1+'Monte Carlo'!$K$10)-0.5*'Monte Carlo'!$K$12^2)+'Monte Carlo'!$K$12*((RAND()+RAND()+RAND()+RAND()+RAND()+RAND()+RAND()+RAND()+RAND()+RAND()+RAND()+RAND())-6))-1)+AC$15)</x:f>
        <x:v>2716434.04856814</x:v>
      </x:c>
      <x:c r="AD426" s="97" t="n">
        <x:f>MAX(0,AC426*(1+EXP((LN(1+'Monte Carlo'!$K$10)-0.5*'Monte Carlo'!$K$12^2)+'Monte Carlo'!$K$12*((RAND()+RAND()+RAND()+RAND()+RAND()+RAND()+RAND()+RAND()+RAND()+RAND()+RAND()+RAND())-6))-1)+AD$15)</x:f>
        <x:v>2447629.0252073323</x:v>
      </x:c>
      <x:c r="AE426" s="97" t="n">
        <x:f>MAX(0,AD426*(1+EXP((LN(1+'Monte Carlo'!$K$10)-0.5*'Monte Carlo'!$K$12^2)+'Monte Carlo'!$K$12*((RAND()+RAND()+RAND()+RAND()+RAND()+RAND()+RAND()+RAND()+RAND()+RAND()+RAND()+RAND())-6))-1)+AE$15)</x:f>
        <x:v>2975590.6071855268</x:v>
      </x:c>
      <x:c r="AF426" s="97" t="n">
        <x:f>MAX(0,AE426*(1+EXP((LN(1+'Monte Carlo'!$K$10)-0.5*'Monte Carlo'!$K$12^2)+'Monte Carlo'!$K$12*((RAND()+RAND()+RAND()+RAND()+RAND()+RAND()+RAND()+RAND()+RAND()+RAND()+RAND()+RAND())-6))-1)+AF$15)</x:f>
        <x:v>2971764.343622883</x:v>
      </x:c>
      <x:c r="AG426" s="97">
        <x:f t="shared" si="8"/>
        <x:v>1029031.25</x:v>
      </x:c>
    </x:row>
    <x:row r="427">
      <x:c r="A427" s="93">
        <x:v>406</x:v>
      </x:c>
      <x:c r="B427" s="97" t="n">
        <x:f>IF(AND(UPPER('Monte Carlo'!$K$4)="YES",'Monte Carlo'!$K$5&gt;0),'Monte Carlo'!$K$13,Liquidity_30Y!$C$14)</x:f>
        <x:v>1029031.25</x:v>
      </x:c>
      <x:c r="C427" s="97" t="n">
        <x:f>MAX(0,B427*(1+EXP((LN(1+'Monte Carlo'!$K$10)-0.5*'Monte Carlo'!$K$12^2)+'Monte Carlo'!$K$12*((RAND()+RAND()+RAND()+RAND()+RAND()+RAND()+RAND()+RAND()+RAND()+RAND()+RAND()+RAND())-6))-1)+C$15)</x:f>
        <x:v>885184.1273011991</x:v>
      </x:c>
      <x:c r="D427" s="97" t="n">
        <x:f>MAX(0,C427*(1+EXP((LN(1+'Monte Carlo'!$K$10)-0.5*'Monte Carlo'!$K$12^2)+'Monte Carlo'!$K$12*((RAND()+RAND()+RAND()+RAND()+RAND()+RAND()+RAND()+RAND()+RAND()+RAND()+RAND()+RAND())-6))-1)+D$15)</x:f>
        <x:v>950320.9478522299</x:v>
      </x:c>
      <x:c r="E427" s="97" t="n">
        <x:f>MAX(0,D427*(1+EXP((LN(1+'Monte Carlo'!$K$10)-0.5*'Monte Carlo'!$K$12^2)+'Monte Carlo'!$K$12*((RAND()+RAND()+RAND()+RAND()+RAND()+RAND()+RAND()+RAND()+RAND()+RAND()+RAND()+RAND())-6))-1)+E$15)</x:f>
        <x:v>893411.9112196732</x:v>
      </x:c>
      <x:c r="F427" s="97" t="n">
        <x:f>MAX(0,E427*(1+EXP((LN(1+'Monte Carlo'!$K$10)-0.5*'Monte Carlo'!$K$12^2)+'Monte Carlo'!$K$12*((RAND()+RAND()+RAND()+RAND()+RAND()+RAND()+RAND()+RAND()+RAND()+RAND()+RAND()+RAND())-6))-1)+F$15)</x:f>
        <x:v>784800.5791485886</x:v>
      </x:c>
      <x:c r="G427" s="97" t="n">
        <x:f>MAX(0,F427*(1+EXP((LN(1+'Monte Carlo'!$K$10)-0.5*'Monte Carlo'!$K$12^2)+'Monte Carlo'!$K$12*((RAND()+RAND()+RAND()+RAND()+RAND()+RAND()+RAND()+RAND()+RAND()+RAND()+RAND()+RAND())-6))-1)+G$15)</x:f>
        <x:v>521380.82728292234</x:v>
      </x:c>
      <x:c r="H427" s="97" t="n">
        <x:f>MAX(0,G427*(1+EXP((LN(1+'Monte Carlo'!$K$10)-0.5*'Monte Carlo'!$K$12^2)+'Monte Carlo'!$K$12*((RAND()+RAND()+RAND()+RAND()+RAND()+RAND()+RAND()+RAND()+RAND()+RAND()+RAND()+RAND())-6))-1)+H$15)</x:f>
        <x:v>503960.700494764</x:v>
      </x:c>
      <x:c r="I427" s="97" t="n">
        <x:f>MAX(0,H427*(1+EXP((LN(1+'Monte Carlo'!$K$10)-0.5*'Monte Carlo'!$K$12^2)+'Monte Carlo'!$K$12*((RAND()+RAND()+RAND()+RAND()+RAND()+RAND()+RAND()+RAND()+RAND()+RAND()+RAND()+RAND())-6))-1)+I$15)</x:f>
        <x:v>557495.6329520788</x:v>
      </x:c>
      <x:c r="J427" s="97" t="n">
        <x:f>MAX(0,I427*(1+EXP((LN(1+'Monte Carlo'!$K$10)-0.5*'Monte Carlo'!$K$12^2)+'Monte Carlo'!$K$12*((RAND()+RAND()+RAND()+RAND()+RAND()+RAND()+RAND()+RAND()+RAND()+RAND()+RAND()+RAND())-6))-1)+J$15)</x:f>
        <x:v>478505.52408850304</x:v>
      </x:c>
      <x:c r="K427" s="97" t="n">
        <x:f>MAX(0,J427*(1+EXP((LN(1+'Monte Carlo'!$K$10)-0.5*'Monte Carlo'!$K$12^2)+'Monte Carlo'!$K$12*((RAND()+RAND()+RAND()+RAND()+RAND()+RAND()+RAND()+RAND()+RAND()+RAND()+RAND()+RAND())-6))-1)+K$15)</x:f>
        <x:v>442041.91317124205</x:v>
      </x:c>
      <x:c r="L427" s="97" t="n">
        <x:f>MAX(0,K427*(1+EXP((LN(1+'Monte Carlo'!$K$10)-0.5*'Monte Carlo'!$K$12^2)+'Monte Carlo'!$K$12*((RAND()+RAND()+RAND()+RAND()+RAND()+RAND()+RAND()+RAND()+RAND()+RAND()+RAND()+RAND())-6))-1)+L$15)</x:f>
        <x:v>476213.029076902</x:v>
      </x:c>
      <x:c r="M427" s="97" t="n">
        <x:f>MAX(0,L427*(1+EXP((LN(1+'Monte Carlo'!$K$10)-0.5*'Monte Carlo'!$K$12^2)+'Monte Carlo'!$K$12*((RAND()+RAND()+RAND()+RAND()+RAND()+RAND()+RAND()+RAND()+RAND()+RAND()+RAND()+RAND())-6))-1)+M$15)</x:f>
        <x:v>502750.30166067404</x:v>
      </x:c>
      <x:c r="N427" s="97" t="n">
        <x:f>MAX(0,M427*(1+EXP((LN(1+'Monte Carlo'!$K$10)-0.5*'Monte Carlo'!$K$12^2)+'Monte Carlo'!$K$12*((RAND()+RAND()+RAND()+RAND()+RAND()+RAND()+RAND()+RAND()+RAND()+RAND()+RAND()+RAND())-6))-1)+N$15)</x:f>
        <x:v>584429.2392480355</x:v>
      </x:c>
      <x:c r="O427" s="97" t="n">
        <x:f>MAX(0,N427*(1+EXP((LN(1+'Monte Carlo'!$K$10)-0.5*'Monte Carlo'!$K$12^2)+'Monte Carlo'!$K$12*((RAND()+RAND()+RAND()+RAND()+RAND()+RAND()+RAND()+RAND()+RAND()+RAND()+RAND()+RAND())-6))-1)+O$15)</x:f>
        <x:v>777411.3389029324</x:v>
      </x:c>
      <x:c r="P427" s="97" t="n">
        <x:f>MAX(0,O427*(1+EXP((LN(1+'Monte Carlo'!$K$10)-0.5*'Monte Carlo'!$K$12^2)+'Monte Carlo'!$K$12*((RAND()+RAND()+RAND()+RAND()+RAND()+RAND()+RAND()+RAND()+RAND()+RAND()+RAND()+RAND())-6))-1)+P$15)</x:f>
        <x:v>601433.616807399</x:v>
      </x:c>
      <x:c r="Q427" s="97" t="n">
        <x:f>MAX(0,P427*(1+EXP((LN(1+'Monte Carlo'!$K$10)-0.5*'Monte Carlo'!$K$12^2)+'Monte Carlo'!$K$12*((RAND()+RAND()+RAND()+RAND()+RAND()+RAND()+RAND()+RAND()+RAND()+RAND()+RAND()+RAND())-6))-1)+Q$15)</x:f>
        <x:v>631236.661728272</x:v>
      </x:c>
      <x:c r="R427" s="97" t="n">
        <x:f>MAX(0,Q427*(1+EXP((LN(1+'Monte Carlo'!$K$10)-0.5*'Monte Carlo'!$K$12^2)+'Monte Carlo'!$K$12*((RAND()+RAND()+RAND()+RAND()+RAND()+RAND()+RAND()+RAND()+RAND()+RAND()+RAND()+RAND())-6))-1)+R$15)</x:f>
        <x:v>574109.8903239728</x:v>
      </x:c>
      <x:c r="S427" s="97" t="n">
        <x:f>MAX(0,R427*(1+EXP((LN(1+'Monte Carlo'!$K$10)-0.5*'Monte Carlo'!$K$12^2)+'Monte Carlo'!$K$12*((RAND()+RAND()+RAND()+RAND()+RAND()+RAND()+RAND()+RAND()+RAND()+RAND()+RAND()+RAND())-6))-1)+S$15)</x:f>
        <x:v>514379.22387570376</x:v>
      </x:c>
      <x:c r="T427" s="97" t="n">
        <x:f>MAX(0,S427*(1+EXP((LN(1+'Monte Carlo'!$K$10)-0.5*'Monte Carlo'!$K$12^2)+'Monte Carlo'!$K$12*((RAND()+RAND()+RAND()+RAND()+RAND()+RAND()+RAND()+RAND()+RAND()+RAND()+RAND()+RAND())-6))-1)+T$15)</x:f>
        <x:v>615962.1189454134</x:v>
      </x:c>
      <x:c r="U427" s="97" t="n">
        <x:f>MAX(0,T427*(1+EXP((LN(1+'Monte Carlo'!$K$10)-0.5*'Monte Carlo'!$K$12^2)+'Monte Carlo'!$K$12*((RAND()+RAND()+RAND()+RAND()+RAND()+RAND()+RAND()+RAND()+RAND()+RAND()+RAND()+RAND())-6))-1)+U$15)</x:f>
        <x:v>635128.1180886021</x:v>
      </x:c>
      <x:c r="V427" s="97" t="n">
        <x:f>MAX(0,U427*(1+EXP((LN(1+'Monte Carlo'!$K$10)-0.5*'Monte Carlo'!$K$12^2)+'Monte Carlo'!$K$12*((RAND()+RAND()+RAND()+RAND()+RAND()+RAND()+RAND()+RAND()+RAND()+RAND()+RAND()+RAND())-6))-1)+V$15)</x:f>
        <x:v>559089.1787104391</x:v>
      </x:c>
      <x:c r="W427" s="97" t="n">
        <x:f>MAX(0,V427*(1+EXP((LN(1+'Monte Carlo'!$K$10)-0.5*'Monte Carlo'!$K$12^2)+'Monte Carlo'!$K$12*((RAND()+RAND()+RAND()+RAND()+RAND()+RAND()+RAND()+RAND()+RAND()+RAND()+RAND()+RAND())-6))-1)+W$15)</x:f>
        <x:v>451662.55055743514</x:v>
      </x:c>
      <x:c r="X427" s="97" t="n">
        <x:f>MAX(0,W427*(1+EXP((LN(1+'Monte Carlo'!$K$10)-0.5*'Monte Carlo'!$K$12^2)+'Monte Carlo'!$K$12*((RAND()+RAND()+RAND()+RAND()+RAND()+RAND()+RAND()+RAND()+RAND()+RAND()+RAND()+RAND())-6))-1)+X$15)</x:f>
        <x:v>480141.50016283273</x:v>
      </x:c>
      <x:c r="Y427" s="97" t="n">
        <x:f>MAX(0,X427*(1+EXP((LN(1+'Monte Carlo'!$K$10)-0.5*'Monte Carlo'!$K$12^2)+'Monte Carlo'!$K$12*((RAND()+RAND()+RAND()+RAND()+RAND()+RAND()+RAND()+RAND()+RAND()+RAND()+RAND()+RAND())-6))-1)+Y$15)</x:f>
        <x:v>433839.3971048794</x:v>
      </x:c>
      <x:c r="Z427" s="97" t="n">
        <x:f>MAX(0,Y427*(1+EXP((LN(1+'Monte Carlo'!$K$10)-0.5*'Monte Carlo'!$K$12^2)+'Monte Carlo'!$K$12*((RAND()+RAND()+RAND()+RAND()+RAND()+RAND()+RAND()+RAND()+RAND()+RAND()+RAND()+RAND())-6))-1)+Z$15)</x:f>
        <x:v>508224.33700922003</x:v>
      </x:c>
      <x:c r="AA427" s="97" t="n">
        <x:f>MAX(0,Z427*(1+EXP((LN(1+'Monte Carlo'!$K$10)-0.5*'Monte Carlo'!$K$12^2)+'Monte Carlo'!$K$12*((RAND()+RAND()+RAND()+RAND()+RAND()+RAND()+RAND()+RAND()+RAND()+RAND()+RAND()+RAND())-6))-1)+AA$15)</x:f>
        <x:v>561829.7101536774</x:v>
      </x:c>
      <x:c r="AB427" s="97" t="n">
        <x:f>MAX(0,AA427*(1+EXP((LN(1+'Monte Carlo'!$K$10)-0.5*'Monte Carlo'!$K$12^2)+'Monte Carlo'!$K$12*((RAND()+RAND()+RAND()+RAND()+RAND()+RAND()+RAND()+RAND()+RAND()+RAND()+RAND()+RAND())-6))-1)+AB$15)</x:f>
        <x:v>525018.8625388313</x:v>
      </x:c>
      <x:c r="AC427" s="97" t="n">
        <x:f>MAX(0,AB427*(1+EXP((LN(1+'Monte Carlo'!$K$10)-0.5*'Monte Carlo'!$K$12^2)+'Monte Carlo'!$K$12*((RAND()+RAND()+RAND()+RAND()+RAND()+RAND()+RAND()+RAND()+RAND()+RAND()+RAND()+RAND())-6))-1)+AC$15)</x:f>
        <x:v>782810.1795759534</x:v>
      </x:c>
      <x:c r="AD427" s="97" t="n">
        <x:f>MAX(0,AC427*(1+EXP((LN(1+'Monte Carlo'!$K$10)-0.5*'Monte Carlo'!$K$12^2)+'Monte Carlo'!$K$12*((RAND()+RAND()+RAND()+RAND()+RAND()+RAND()+RAND()+RAND()+RAND()+RAND()+RAND()+RAND())-6))-1)+AD$15)</x:f>
        <x:v>801305.4493320808</x:v>
      </x:c>
      <x:c r="AE427" s="97" t="n">
        <x:f>MAX(0,AD427*(1+EXP((LN(1+'Monte Carlo'!$K$10)-0.5*'Monte Carlo'!$K$12^2)+'Monte Carlo'!$K$12*((RAND()+RAND()+RAND()+RAND()+RAND()+RAND()+RAND()+RAND()+RAND()+RAND()+RAND()+RAND())-6))-1)+AE$15)</x:f>
        <x:v>980923.3387900328</x:v>
      </x:c>
      <x:c r="AF427" s="97" t="n">
        <x:f>MAX(0,AE427*(1+EXP((LN(1+'Monte Carlo'!$K$10)-0.5*'Monte Carlo'!$K$12^2)+'Monte Carlo'!$K$12*((RAND()+RAND()+RAND()+RAND()+RAND()+RAND()+RAND()+RAND()+RAND()+RAND()+RAND()+RAND())-6))-1)+AF$15)</x:f>
        <x:v>1304095.1821152729</x:v>
      </x:c>
      <x:c r="AG427" s="97">
        <x:f t="shared" si="8"/>
        <x:v>1029031.25</x:v>
      </x:c>
    </x:row>
    <x:row r="428">
      <x:c r="A428" s="93">
        <x:v>407</x:v>
      </x:c>
      <x:c r="B428" s="97" t="n">
        <x:f>IF(AND(UPPER('Monte Carlo'!$K$4)="YES",'Monte Carlo'!$K$5&gt;0),'Monte Carlo'!$K$13,Liquidity_30Y!$C$14)</x:f>
        <x:v>1029031.25</x:v>
      </x:c>
      <x:c r="C428" s="97" t="n">
        <x:f>MAX(0,B428*(1+EXP((LN(1+'Monte Carlo'!$K$10)-0.5*'Monte Carlo'!$K$12^2)+'Monte Carlo'!$K$12*((RAND()+RAND()+RAND()+RAND()+RAND()+RAND()+RAND()+RAND()+RAND()+RAND()+RAND()+RAND())-6))-1)+C$15)</x:f>
        <x:v>1027628.6969807937</x:v>
      </x:c>
      <x:c r="D428" s="97" t="n">
        <x:f>MAX(0,C428*(1+EXP((LN(1+'Monte Carlo'!$K$10)-0.5*'Monte Carlo'!$K$12^2)+'Monte Carlo'!$K$12*((RAND()+RAND()+RAND()+RAND()+RAND()+RAND()+RAND()+RAND()+RAND()+RAND()+RAND()+RAND())-6))-1)+D$15)</x:f>
        <x:v>1184111.3209018614</x:v>
      </x:c>
      <x:c r="E428" s="97" t="n">
        <x:f>MAX(0,D428*(1+EXP((LN(1+'Monte Carlo'!$K$10)-0.5*'Monte Carlo'!$K$12^2)+'Monte Carlo'!$K$12*((RAND()+RAND()+RAND()+RAND()+RAND()+RAND()+RAND()+RAND()+RAND()+RAND()+RAND()+RAND())-6))-1)+E$15)</x:f>
        <x:v>1236810.9392721825</x:v>
      </x:c>
      <x:c r="F428" s="97" t="n">
        <x:f>MAX(0,E428*(1+EXP((LN(1+'Monte Carlo'!$K$10)-0.5*'Monte Carlo'!$K$12^2)+'Monte Carlo'!$K$12*((RAND()+RAND()+RAND()+RAND()+RAND()+RAND()+RAND()+RAND()+RAND()+RAND()+RAND()+RAND())-6))-1)+F$15)</x:f>
        <x:v>1327143.3384918927</x:v>
      </x:c>
      <x:c r="G428" s="97" t="n">
        <x:f>MAX(0,F428*(1+EXP((LN(1+'Monte Carlo'!$K$10)-0.5*'Monte Carlo'!$K$12^2)+'Monte Carlo'!$K$12*((RAND()+RAND()+RAND()+RAND()+RAND()+RAND()+RAND()+RAND()+RAND()+RAND()+RAND()+RAND())-6))-1)+G$15)</x:f>
        <x:v>1480884.070231531</x:v>
      </x:c>
      <x:c r="H428" s="97" t="n">
        <x:f>MAX(0,G428*(1+EXP((LN(1+'Monte Carlo'!$K$10)-0.5*'Monte Carlo'!$K$12^2)+'Monte Carlo'!$K$12*((RAND()+RAND()+RAND()+RAND()+RAND()+RAND()+RAND()+RAND()+RAND()+RAND()+RAND()+RAND())-6))-1)+H$15)</x:f>
        <x:v>1835223.5638321007</x:v>
      </x:c>
      <x:c r="I428" s="97" t="n">
        <x:f>MAX(0,H428*(1+EXP((LN(1+'Monte Carlo'!$K$10)-0.5*'Monte Carlo'!$K$12^2)+'Monte Carlo'!$K$12*((RAND()+RAND()+RAND()+RAND()+RAND()+RAND()+RAND()+RAND()+RAND()+RAND()+RAND()+RAND())-6))-1)+I$15)</x:f>
        <x:v>1575219.4405743245</x:v>
      </x:c>
      <x:c r="J428" s="97" t="n">
        <x:f>MAX(0,I428*(1+EXP((LN(1+'Monte Carlo'!$K$10)-0.5*'Monte Carlo'!$K$12^2)+'Monte Carlo'!$K$12*((RAND()+RAND()+RAND()+RAND()+RAND()+RAND()+RAND()+RAND()+RAND()+RAND()+RAND()+RAND())-6))-1)+J$15)</x:f>
        <x:v>1863157.3911391427</x:v>
      </x:c>
      <x:c r="K428" s="97" t="n">
        <x:f>MAX(0,J428*(1+EXP((LN(1+'Monte Carlo'!$K$10)-0.5*'Monte Carlo'!$K$12^2)+'Monte Carlo'!$K$12*((RAND()+RAND()+RAND()+RAND()+RAND()+RAND()+RAND()+RAND()+RAND()+RAND()+RAND()+RAND())-6))-1)+K$15)</x:f>
        <x:v>2466071.2305746665</x:v>
      </x:c>
      <x:c r="L428" s="97" t="n">
        <x:f>MAX(0,K428*(1+EXP((LN(1+'Monte Carlo'!$K$10)-0.5*'Monte Carlo'!$K$12^2)+'Monte Carlo'!$K$12*((RAND()+RAND()+RAND()+RAND()+RAND()+RAND()+RAND()+RAND()+RAND()+RAND()+RAND()+RAND())-6))-1)+L$15)</x:f>
        <x:v>2741439.8205971485</x:v>
      </x:c>
      <x:c r="M428" s="97" t="n">
        <x:f>MAX(0,L428*(1+EXP((LN(1+'Monte Carlo'!$K$10)-0.5*'Monte Carlo'!$K$12^2)+'Monte Carlo'!$K$12*((RAND()+RAND()+RAND()+RAND()+RAND()+RAND()+RAND()+RAND()+RAND()+RAND()+RAND()+RAND())-6))-1)+M$15)</x:f>
        <x:v>2581193.7898827964</x:v>
      </x:c>
      <x:c r="N428" s="97" t="n">
        <x:f>MAX(0,M428*(1+EXP((LN(1+'Monte Carlo'!$K$10)-0.5*'Monte Carlo'!$K$12^2)+'Monte Carlo'!$K$12*((RAND()+RAND()+RAND()+RAND()+RAND()+RAND()+RAND()+RAND()+RAND()+RAND()+RAND()+RAND())-6))-1)+N$15)</x:f>
        <x:v>2897749.120033504</x:v>
      </x:c>
      <x:c r="O428" s="97" t="n">
        <x:f>MAX(0,N428*(1+EXP((LN(1+'Monte Carlo'!$K$10)-0.5*'Monte Carlo'!$K$12^2)+'Monte Carlo'!$K$12*((RAND()+RAND()+RAND()+RAND()+RAND()+RAND()+RAND()+RAND()+RAND()+RAND()+RAND()+RAND())-6))-1)+O$15)</x:f>
        <x:v>3311510.0920965793</x:v>
      </x:c>
      <x:c r="P428" s="97" t="n">
        <x:f>MAX(0,O428*(1+EXP((LN(1+'Monte Carlo'!$K$10)-0.5*'Monte Carlo'!$K$12^2)+'Monte Carlo'!$K$12*((RAND()+RAND()+RAND()+RAND()+RAND()+RAND()+RAND()+RAND()+RAND()+RAND()+RAND()+RAND())-6))-1)+P$15)</x:f>
        <x:v>4642636.502024166</x:v>
      </x:c>
      <x:c r="Q428" s="97" t="n">
        <x:f>MAX(0,P428*(1+EXP((LN(1+'Monte Carlo'!$K$10)-0.5*'Monte Carlo'!$K$12^2)+'Monte Carlo'!$K$12*((RAND()+RAND()+RAND()+RAND()+RAND()+RAND()+RAND()+RAND()+RAND()+RAND()+RAND()+RAND())-6))-1)+Q$15)</x:f>
        <x:v>5084830.284238573</x:v>
      </x:c>
      <x:c r="R428" s="97" t="n">
        <x:f>MAX(0,Q428*(1+EXP((LN(1+'Monte Carlo'!$K$10)-0.5*'Monte Carlo'!$K$12^2)+'Monte Carlo'!$K$12*((RAND()+RAND()+RAND()+RAND()+RAND()+RAND()+RAND()+RAND()+RAND()+RAND()+RAND()+RAND())-6))-1)+R$15)</x:f>
        <x:v>3881229.176608312</x:v>
      </x:c>
      <x:c r="S428" s="97" t="n">
        <x:f>MAX(0,R428*(1+EXP((LN(1+'Monte Carlo'!$K$10)-0.5*'Monte Carlo'!$K$12^2)+'Monte Carlo'!$K$12*((RAND()+RAND()+RAND()+RAND()+RAND()+RAND()+RAND()+RAND()+RAND()+RAND()+RAND()+RAND())-6))-1)+S$15)</x:f>
        <x:v>4307091.212810746</x:v>
      </x:c>
      <x:c r="T428" s="97" t="n">
        <x:f>MAX(0,S428*(1+EXP((LN(1+'Monte Carlo'!$K$10)-0.5*'Monte Carlo'!$K$12^2)+'Monte Carlo'!$K$12*((RAND()+RAND()+RAND()+RAND()+RAND()+RAND()+RAND()+RAND()+RAND()+RAND()+RAND()+RAND())-6))-1)+T$15)</x:f>
        <x:v>4987175.211330399</x:v>
      </x:c>
      <x:c r="U428" s="97" t="n">
        <x:f>MAX(0,T428*(1+EXP((LN(1+'Monte Carlo'!$K$10)-0.5*'Monte Carlo'!$K$12^2)+'Monte Carlo'!$K$12*((RAND()+RAND()+RAND()+RAND()+RAND()+RAND()+RAND()+RAND()+RAND()+RAND()+RAND()+RAND())-6))-1)+U$15)</x:f>
        <x:v>6260895.977685246</x:v>
      </x:c>
      <x:c r="V428" s="97" t="n">
        <x:f>MAX(0,U428*(1+EXP((LN(1+'Monte Carlo'!$K$10)-0.5*'Monte Carlo'!$K$12^2)+'Monte Carlo'!$K$12*((RAND()+RAND()+RAND()+RAND()+RAND()+RAND()+RAND()+RAND()+RAND()+RAND()+RAND()+RAND())-6))-1)+V$15)</x:f>
        <x:v>10294533.649460219</x:v>
      </x:c>
      <x:c r="W428" s="97" t="n">
        <x:f>MAX(0,V428*(1+EXP((LN(1+'Monte Carlo'!$K$10)-0.5*'Monte Carlo'!$K$12^2)+'Monte Carlo'!$K$12*((RAND()+RAND()+RAND()+RAND()+RAND()+RAND()+RAND()+RAND()+RAND()+RAND()+RAND()+RAND())-6))-1)+W$15)</x:f>
        <x:v>8204571.446277612</x:v>
      </x:c>
      <x:c r="X428" s="97" t="n">
        <x:f>MAX(0,W428*(1+EXP((LN(1+'Monte Carlo'!$K$10)-0.5*'Monte Carlo'!$K$12^2)+'Monte Carlo'!$K$12*((RAND()+RAND()+RAND()+RAND()+RAND()+RAND()+RAND()+RAND()+RAND()+RAND()+RAND()+RAND())-6))-1)+X$15)</x:f>
        <x:v>9018785.855584677</x:v>
      </x:c>
      <x:c r="Y428" s="97" t="n">
        <x:f>MAX(0,X428*(1+EXP((LN(1+'Monte Carlo'!$K$10)-0.5*'Monte Carlo'!$K$12^2)+'Monte Carlo'!$K$12*((RAND()+RAND()+RAND()+RAND()+RAND()+RAND()+RAND()+RAND()+RAND()+RAND()+RAND()+RAND())-6))-1)+Y$15)</x:f>
        <x:v>9896272.004455406</x:v>
      </x:c>
      <x:c r="Z428" s="97" t="n">
        <x:f>MAX(0,Y428*(1+EXP((LN(1+'Monte Carlo'!$K$10)-0.5*'Monte Carlo'!$K$12^2)+'Monte Carlo'!$K$12*((RAND()+RAND()+RAND()+RAND()+RAND()+RAND()+RAND()+RAND()+RAND()+RAND()+RAND()+RAND())-6))-1)+Z$15)</x:f>
        <x:v>9179250.366806649</x:v>
      </x:c>
      <x:c r="AA428" s="97" t="n">
        <x:f>MAX(0,Z428*(1+EXP((LN(1+'Monte Carlo'!$K$10)-0.5*'Monte Carlo'!$K$12^2)+'Monte Carlo'!$K$12*((RAND()+RAND()+RAND()+RAND()+RAND()+RAND()+RAND()+RAND()+RAND()+RAND()+RAND()+RAND())-6))-1)+AA$15)</x:f>
        <x:v>7783651.02647006</x:v>
      </x:c>
      <x:c r="AB428" s="97" t="n">
        <x:f>MAX(0,AA428*(1+EXP((LN(1+'Monte Carlo'!$K$10)-0.5*'Monte Carlo'!$K$12^2)+'Monte Carlo'!$K$12*((RAND()+RAND()+RAND()+RAND()+RAND()+RAND()+RAND()+RAND()+RAND()+RAND()+RAND()+RAND())-6))-1)+AB$15)</x:f>
        <x:v>7632038.834890793</x:v>
      </x:c>
      <x:c r="AC428" s="97" t="n">
        <x:f>MAX(0,AB428*(1+EXP((LN(1+'Monte Carlo'!$K$10)-0.5*'Monte Carlo'!$K$12^2)+'Monte Carlo'!$K$12*((RAND()+RAND()+RAND()+RAND()+RAND()+RAND()+RAND()+RAND()+RAND()+RAND()+RAND()+RAND())-6))-1)+AC$15)</x:f>
        <x:v>9795370.080925908</x:v>
      </x:c>
      <x:c r="AD428" s="97" t="n">
        <x:f>MAX(0,AC428*(1+EXP((LN(1+'Monte Carlo'!$K$10)-0.5*'Monte Carlo'!$K$12^2)+'Monte Carlo'!$K$12*((RAND()+RAND()+RAND()+RAND()+RAND()+RAND()+RAND()+RAND()+RAND()+RAND()+RAND()+RAND())-6))-1)+AD$15)</x:f>
        <x:v>13832664.563464561</x:v>
      </x:c>
      <x:c r="AE428" s="97" t="n">
        <x:f>MAX(0,AD428*(1+EXP((LN(1+'Monte Carlo'!$K$10)-0.5*'Monte Carlo'!$K$12^2)+'Monte Carlo'!$K$12*((RAND()+RAND()+RAND()+RAND()+RAND()+RAND()+RAND()+RAND()+RAND()+RAND()+RAND()+RAND())-6))-1)+AE$15)</x:f>
        <x:v>18563908.33885431</x:v>
      </x:c>
      <x:c r="AF428" s="97" t="n">
        <x:f>MAX(0,AE428*(1+EXP((LN(1+'Monte Carlo'!$K$10)-0.5*'Monte Carlo'!$K$12^2)+'Monte Carlo'!$K$12*((RAND()+RAND()+RAND()+RAND()+RAND()+RAND()+RAND()+RAND()+RAND()+RAND()+RAND()+RAND())-6))-1)+AF$15)</x:f>
        <x:v>21400101.665311992</x:v>
      </x:c>
      <x:c r="AG428" s="97">
        <x:f t="shared" si="8"/>
        <x:v>757125.57084219786</x:v>
      </x:c>
    </x:row>
    <x:row r="429">
      <x:c r="A429" s="93">
        <x:v>408</x:v>
      </x:c>
      <x:c r="B429" s="97" t="n">
        <x:f>IF(AND(UPPER('Monte Carlo'!$K$4)="YES",'Monte Carlo'!$K$5&gt;0),'Monte Carlo'!$K$13,Liquidity_30Y!$C$14)</x:f>
        <x:v>1029031.25</x:v>
      </x:c>
      <x:c r="C429" s="97" t="n">
        <x:f>MAX(0,B429*(1+EXP((LN(1+'Monte Carlo'!$K$10)-0.5*'Monte Carlo'!$K$12^2)+'Monte Carlo'!$K$12*((RAND()+RAND()+RAND()+RAND()+RAND()+RAND()+RAND()+RAND()+RAND()+RAND()+RAND()+RAND())-6))-1)+C$15)</x:f>
        <x:v>952414.3516721418</x:v>
      </x:c>
      <x:c r="D429" s="97" t="n">
        <x:f>MAX(0,C429*(1+EXP((LN(1+'Monte Carlo'!$K$10)-0.5*'Monte Carlo'!$K$12^2)+'Monte Carlo'!$K$12*((RAND()+RAND()+RAND()+RAND()+RAND()+RAND()+RAND()+RAND()+RAND()+RAND()+RAND()+RAND())-6))-1)+D$15)</x:f>
        <x:v>988886.6599379401</x:v>
      </x:c>
      <x:c r="E429" s="97" t="n">
        <x:f>MAX(0,D429*(1+EXP((LN(1+'Monte Carlo'!$K$10)-0.5*'Monte Carlo'!$K$12^2)+'Monte Carlo'!$K$12*((RAND()+RAND()+RAND()+RAND()+RAND()+RAND()+RAND()+RAND()+RAND()+RAND()+RAND()+RAND())-6))-1)+E$15)</x:f>
        <x:v>1033221.5132168762</x:v>
      </x:c>
      <x:c r="F429" s="97" t="n">
        <x:f>MAX(0,E429*(1+EXP((LN(1+'Monte Carlo'!$K$10)-0.5*'Monte Carlo'!$K$12^2)+'Monte Carlo'!$K$12*((RAND()+RAND()+RAND()+RAND()+RAND()+RAND()+RAND()+RAND()+RAND()+RAND()+RAND()+RAND())-6))-1)+F$15)</x:f>
        <x:v>1133081.9963364475</x:v>
      </x:c>
      <x:c r="G429" s="97" t="n">
        <x:f>MAX(0,F429*(1+EXP((LN(1+'Monte Carlo'!$K$10)-0.5*'Monte Carlo'!$K$12^2)+'Monte Carlo'!$K$12*((RAND()+RAND()+RAND()+RAND()+RAND()+RAND()+RAND()+RAND()+RAND()+RAND()+RAND()+RAND())-6))-1)+G$15)</x:f>
        <x:v>941403.1634680625</x:v>
      </x:c>
      <x:c r="H429" s="97" t="n">
        <x:f>MAX(0,G429*(1+EXP((LN(1+'Monte Carlo'!$K$10)-0.5*'Monte Carlo'!$K$12^2)+'Monte Carlo'!$K$12*((RAND()+RAND()+RAND()+RAND()+RAND()+RAND()+RAND()+RAND()+RAND()+RAND()+RAND()+RAND())-6))-1)+H$15)</x:f>
        <x:v>943098.6667499598</x:v>
      </x:c>
      <x:c r="I429" s="97" t="n">
        <x:f>MAX(0,H429*(1+EXP((LN(1+'Monte Carlo'!$K$10)-0.5*'Monte Carlo'!$K$12^2)+'Monte Carlo'!$K$12*((RAND()+RAND()+RAND()+RAND()+RAND()+RAND()+RAND()+RAND()+RAND()+RAND()+RAND()+RAND())-6))-1)+I$15)</x:f>
        <x:v>1100168.3358753088</x:v>
      </x:c>
      <x:c r="J429" s="97" t="n">
        <x:f>MAX(0,I429*(1+EXP((LN(1+'Monte Carlo'!$K$10)-0.5*'Monte Carlo'!$K$12^2)+'Monte Carlo'!$K$12*((RAND()+RAND()+RAND()+RAND()+RAND()+RAND()+RAND()+RAND()+RAND()+RAND()+RAND()+RAND())-6))-1)+J$15)</x:f>
        <x:v>1026854.5027272749</x:v>
      </x:c>
      <x:c r="K429" s="97" t="n">
        <x:f>MAX(0,J429*(1+EXP((LN(1+'Monte Carlo'!$K$10)-0.5*'Monte Carlo'!$K$12^2)+'Monte Carlo'!$K$12*((RAND()+RAND()+RAND()+RAND()+RAND()+RAND()+RAND()+RAND()+RAND()+RAND()+RAND()+RAND())-6))-1)+K$15)</x:f>
        <x:v>1090040.7736394606</x:v>
      </x:c>
      <x:c r="L429" s="97" t="n">
        <x:f>MAX(0,K429*(1+EXP((LN(1+'Monte Carlo'!$K$10)-0.5*'Monte Carlo'!$K$12^2)+'Monte Carlo'!$K$12*((RAND()+RAND()+RAND()+RAND()+RAND()+RAND()+RAND()+RAND()+RAND()+RAND()+RAND()+RAND())-6))-1)+L$15)</x:f>
        <x:v>1092654.4745577122</x:v>
      </x:c>
      <x:c r="M429" s="97" t="n">
        <x:f>MAX(0,L429*(1+EXP((LN(1+'Monte Carlo'!$K$10)-0.5*'Monte Carlo'!$K$12^2)+'Monte Carlo'!$K$12*((RAND()+RAND()+RAND()+RAND()+RAND()+RAND()+RAND()+RAND()+RAND()+RAND()+RAND()+RAND())-6))-1)+M$15)</x:f>
        <x:v>1411740.0538668283</x:v>
      </x:c>
      <x:c r="N429" s="97" t="n">
        <x:f>MAX(0,M429*(1+EXP((LN(1+'Monte Carlo'!$K$10)-0.5*'Monte Carlo'!$K$12^2)+'Monte Carlo'!$K$12*((RAND()+RAND()+RAND()+RAND()+RAND()+RAND()+RAND()+RAND()+RAND()+RAND()+RAND()+RAND())-6))-1)+N$15)</x:f>
        <x:v>1097980.4779976215</x:v>
      </x:c>
      <x:c r="O429" s="97" t="n">
        <x:f>MAX(0,N429*(1+EXP((LN(1+'Monte Carlo'!$K$10)-0.5*'Monte Carlo'!$K$12^2)+'Monte Carlo'!$K$12*((RAND()+RAND()+RAND()+RAND()+RAND()+RAND()+RAND()+RAND()+RAND()+RAND()+RAND()+RAND())-6))-1)+O$15)</x:f>
        <x:v>1224492.2529719796</x:v>
      </x:c>
      <x:c r="P429" s="97" t="n">
        <x:f>MAX(0,O429*(1+EXP((LN(1+'Monte Carlo'!$K$10)-0.5*'Monte Carlo'!$K$12^2)+'Monte Carlo'!$K$12*((RAND()+RAND()+RAND()+RAND()+RAND()+RAND()+RAND()+RAND()+RAND()+RAND()+RAND()+RAND())-6))-1)+P$15)</x:f>
        <x:v>1312612.5987915252</x:v>
      </x:c>
      <x:c r="Q429" s="97" t="n">
        <x:f>MAX(0,P429*(1+EXP((LN(1+'Monte Carlo'!$K$10)-0.5*'Monte Carlo'!$K$12^2)+'Monte Carlo'!$K$12*((RAND()+RAND()+RAND()+RAND()+RAND()+RAND()+RAND()+RAND()+RAND()+RAND()+RAND()+RAND())-6))-1)+Q$15)</x:f>
        <x:v>1618136.4780895407</x:v>
      </x:c>
      <x:c r="R429" s="97" t="n">
        <x:f>MAX(0,Q429*(1+EXP((LN(1+'Monte Carlo'!$K$10)-0.5*'Monte Carlo'!$K$12^2)+'Monte Carlo'!$K$12*((RAND()+RAND()+RAND()+RAND()+RAND()+RAND()+RAND()+RAND()+RAND()+RAND()+RAND()+RAND())-6))-1)+R$15)</x:f>
        <x:v>2022329.090838148</x:v>
      </x:c>
      <x:c r="S429" s="97" t="n">
        <x:f>MAX(0,R429*(1+EXP((LN(1+'Monte Carlo'!$K$10)-0.5*'Monte Carlo'!$K$12^2)+'Monte Carlo'!$K$12*((RAND()+RAND()+RAND()+RAND()+RAND()+RAND()+RAND()+RAND()+RAND()+RAND()+RAND()+RAND())-6))-1)+S$15)</x:f>
        <x:v>1976039.0661552907</x:v>
      </x:c>
      <x:c r="T429" s="97" t="n">
        <x:f>MAX(0,S429*(1+EXP((LN(1+'Monte Carlo'!$K$10)-0.5*'Monte Carlo'!$K$12^2)+'Monte Carlo'!$K$12*((RAND()+RAND()+RAND()+RAND()+RAND()+RAND()+RAND()+RAND()+RAND()+RAND()+RAND()+RAND())-6))-1)+T$15)</x:f>
        <x:v>2490535.9411791805</x:v>
      </x:c>
      <x:c r="U429" s="97" t="n">
        <x:f>MAX(0,T429*(1+EXP((LN(1+'Monte Carlo'!$K$10)-0.5*'Monte Carlo'!$K$12^2)+'Monte Carlo'!$K$12*((RAND()+RAND()+RAND()+RAND()+RAND()+RAND()+RAND()+RAND()+RAND()+RAND()+RAND()+RAND())-6))-1)+U$15)</x:f>
        <x:v>2445365.5055338177</x:v>
      </x:c>
      <x:c r="V429" s="97" t="n">
        <x:f>MAX(0,U429*(1+EXP((LN(1+'Monte Carlo'!$K$10)-0.5*'Monte Carlo'!$K$12^2)+'Monte Carlo'!$K$12*((RAND()+RAND()+RAND()+RAND()+RAND()+RAND()+RAND()+RAND()+RAND()+RAND()+RAND()+RAND())-6))-1)+V$15)</x:f>
        <x:v>2504154.6818981334</x:v>
      </x:c>
      <x:c r="W429" s="97" t="n">
        <x:f>MAX(0,V429*(1+EXP((LN(1+'Monte Carlo'!$K$10)-0.5*'Monte Carlo'!$K$12^2)+'Monte Carlo'!$K$12*((RAND()+RAND()+RAND()+RAND()+RAND()+RAND()+RAND()+RAND()+RAND()+RAND()+RAND()+RAND())-6))-1)+W$15)</x:f>
        <x:v>2825883.4375598077</x:v>
      </x:c>
      <x:c r="X429" s="97" t="n">
        <x:f>MAX(0,W429*(1+EXP((LN(1+'Monte Carlo'!$K$10)-0.5*'Monte Carlo'!$K$12^2)+'Monte Carlo'!$K$12*((RAND()+RAND()+RAND()+RAND()+RAND()+RAND()+RAND()+RAND()+RAND()+RAND()+RAND()+RAND())-6))-1)+X$15)</x:f>
        <x:v>2963402.378202011</x:v>
      </x:c>
      <x:c r="Y429" s="97" t="n">
        <x:f>MAX(0,X429*(1+EXP((LN(1+'Monte Carlo'!$K$10)-0.5*'Monte Carlo'!$K$12^2)+'Monte Carlo'!$K$12*((RAND()+RAND()+RAND()+RAND()+RAND()+RAND()+RAND()+RAND()+RAND()+RAND()+RAND()+RAND())-6))-1)+Y$15)</x:f>
        <x:v>3317117.56421819</x:v>
      </x:c>
      <x:c r="Z429" s="97" t="n">
        <x:f>MAX(0,Y429*(1+EXP((LN(1+'Monte Carlo'!$K$10)-0.5*'Monte Carlo'!$K$12^2)+'Monte Carlo'!$K$12*((RAND()+RAND()+RAND()+RAND()+RAND()+RAND()+RAND()+RAND()+RAND()+RAND()+RAND()+RAND())-6))-1)+Z$15)</x:f>
        <x:v>4663126.273754556</x:v>
      </x:c>
      <x:c r="AA429" s="97" t="n">
        <x:f>MAX(0,Z429*(1+EXP((LN(1+'Monte Carlo'!$K$10)-0.5*'Monte Carlo'!$K$12^2)+'Monte Carlo'!$K$12*((RAND()+RAND()+RAND()+RAND()+RAND()+RAND()+RAND()+RAND()+RAND()+RAND()+RAND()+RAND())-6))-1)+AA$15)</x:f>
        <x:v>4293568.506677974</x:v>
      </x:c>
      <x:c r="AB429" s="97" t="n">
        <x:f>MAX(0,AA429*(1+EXP((LN(1+'Monte Carlo'!$K$10)-0.5*'Monte Carlo'!$K$12^2)+'Monte Carlo'!$K$12*((RAND()+RAND()+RAND()+RAND()+RAND()+RAND()+RAND()+RAND()+RAND()+RAND()+RAND()+RAND())-6))-1)+AB$15)</x:f>
        <x:v>4808743.9767443985</x:v>
      </x:c>
      <x:c r="AC429" s="97" t="n">
        <x:f>MAX(0,AB429*(1+EXP((LN(1+'Monte Carlo'!$K$10)-0.5*'Monte Carlo'!$K$12^2)+'Monte Carlo'!$K$12*((RAND()+RAND()+RAND()+RAND()+RAND()+RAND()+RAND()+RAND()+RAND()+RAND()+RAND()+RAND())-6))-1)+AC$15)</x:f>
        <x:v>5104573.389416707</x:v>
      </x:c>
      <x:c r="AD429" s="97" t="n">
        <x:f>MAX(0,AC429*(1+EXP((LN(1+'Monte Carlo'!$K$10)-0.5*'Monte Carlo'!$K$12^2)+'Monte Carlo'!$K$12*((RAND()+RAND()+RAND()+RAND()+RAND()+RAND()+RAND()+RAND()+RAND()+RAND()+RAND()+RAND())-6))-1)+AD$15)</x:f>
        <x:v>4395298.316178061</x:v>
      </x:c>
      <x:c r="AE429" s="97" t="n">
        <x:f>MAX(0,AD429*(1+EXP((LN(1+'Monte Carlo'!$K$10)-0.5*'Monte Carlo'!$K$12^2)+'Monte Carlo'!$K$12*((RAND()+RAND()+RAND()+RAND()+RAND()+RAND()+RAND()+RAND()+RAND()+RAND()+RAND()+RAND())-6))-1)+AE$15)</x:f>
        <x:v>5304843.556898956</x:v>
      </x:c>
      <x:c r="AF429" s="97" t="n">
        <x:f>MAX(0,AE429*(1+EXP((LN(1+'Monte Carlo'!$K$10)-0.5*'Monte Carlo'!$K$12^2)+'Monte Carlo'!$K$12*((RAND()+RAND()+RAND()+RAND()+RAND()+RAND()+RAND()+RAND()+RAND()+RAND()+RAND()+RAND())-6))-1)+AF$15)</x:f>
        <x:v>6663080.145081303</x:v>
      </x:c>
      <x:c r="AG429" s="97">
        <x:f t="shared" si="8"/>
        <x:v>750319.0001293883</x:v>
      </x:c>
    </x:row>
    <x:row r="430">
      <x:c r="A430" s="93">
        <x:v>409</x:v>
      </x:c>
      <x:c r="B430" s="97" t="n">
        <x:f>IF(AND(UPPER('Monte Carlo'!$K$4)="YES",'Monte Carlo'!$K$5&gt;0),'Monte Carlo'!$K$13,Liquidity_30Y!$C$14)</x:f>
        <x:v>1029031.25</x:v>
      </x:c>
      <x:c r="C430" s="97" t="n">
        <x:f>MAX(0,B430*(1+EXP((LN(1+'Monte Carlo'!$K$10)-0.5*'Monte Carlo'!$K$12^2)+'Monte Carlo'!$K$12*((RAND()+RAND()+RAND()+RAND()+RAND()+RAND()+RAND()+RAND()+RAND()+RAND()+RAND()+RAND())-6))-1)+C$15)</x:f>
        <x:v>1323532.7002179753</x:v>
      </x:c>
      <x:c r="D430" s="97" t="n">
        <x:f>MAX(0,C430*(1+EXP((LN(1+'Monte Carlo'!$K$10)-0.5*'Monte Carlo'!$K$12^2)+'Monte Carlo'!$K$12*((RAND()+RAND()+RAND()+RAND()+RAND()+RAND()+RAND()+RAND()+RAND()+RAND()+RAND()+RAND())-6))-1)+D$15)</x:f>
        <x:v>919812.1012763011</x:v>
      </x:c>
      <x:c r="E430" s="97" t="n">
        <x:f>MAX(0,D430*(1+EXP((LN(1+'Monte Carlo'!$K$10)-0.5*'Monte Carlo'!$K$12^2)+'Monte Carlo'!$K$12*((RAND()+RAND()+RAND()+RAND()+RAND()+RAND()+RAND()+RAND()+RAND()+RAND()+RAND()+RAND())-6))-1)+E$15)</x:f>
        <x:v>592998.5579455468</x:v>
      </x:c>
      <x:c r="F430" s="97" t="n">
        <x:f>MAX(0,E430*(1+EXP((LN(1+'Monte Carlo'!$K$10)-0.5*'Monte Carlo'!$K$12^2)+'Monte Carlo'!$K$12*((RAND()+RAND()+RAND()+RAND()+RAND()+RAND()+RAND()+RAND()+RAND()+RAND()+RAND()+RAND())-6))-1)+F$15)</x:f>
        <x:v>606615.8439301552</x:v>
      </x:c>
      <x:c r="G430" s="97" t="n">
        <x:f>MAX(0,F430*(1+EXP((LN(1+'Monte Carlo'!$K$10)-0.5*'Monte Carlo'!$K$12^2)+'Monte Carlo'!$K$12*((RAND()+RAND()+RAND()+RAND()+RAND()+RAND()+RAND()+RAND()+RAND()+RAND()+RAND()+RAND())-6))-1)+G$15)</x:f>
        <x:v>652345.0437321019</x:v>
      </x:c>
      <x:c r="H430" s="97" t="n">
        <x:f>MAX(0,G430*(1+EXP((LN(1+'Monte Carlo'!$K$10)-0.5*'Monte Carlo'!$K$12^2)+'Monte Carlo'!$K$12*((RAND()+RAND()+RAND()+RAND()+RAND()+RAND()+RAND()+RAND()+RAND()+RAND()+RAND()+RAND())-6))-1)+H$15)</x:f>
        <x:v>678097.6200035791</x:v>
      </x:c>
      <x:c r="I430" s="97" t="n">
        <x:f>MAX(0,H430*(1+EXP((LN(1+'Monte Carlo'!$K$10)-0.5*'Monte Carlo'!$K$12^2)+'Monte Carlo'!$K$12*((RAND()+RAND()+RAND()+RAND()+RAND()+RAND()+RAND()+RAND()+RAND()+RAND()+RAND()+RAND())-6))-1)+I$15)</x:f>
        <x:v>619501.373482662</x:v>
      </x:c>
      <x:c r="J430" s="97" t="n">
        <x:f>MAX(0,I430*(1+EXP((LN(1+'Monte Carlo'!$K$10)-0.5*'Monte Carlo'!$K$12^2)+'Monte Carlo'!$K$12*((RAND()+RAND()+RAND()+RAND()+RAND()+RAND()+RAND()+RAND()+RAND()+RAND()+RAND()+RAND())-6))-1)+J$15)</x:f>
        <x:v>668512.2976962355</x:v>
      </x:c>
      <x:c r="K430" s="97" t="n">
        <x:f>MAX(0,J430*(1+EXP((LN(1+'Monte Carlo'!$K$10)-0.5*'Monte Carlo'!$K$12^2)+'Monte Carlo'!$K$12*((RAND()+RAND()+RAND()+RAND()+RAND()+RAND()+RAND()+RAND()+RAND()+RAND()+RAND()+RAND())-6))-1)+K$15)</x:f>
        <x:v>561716.1417670469</x:v>
      </x:c>
      <x:c r="L430" s="97" t="n">
        <x:f>MAX(0,K430*(1+EXP((LN(1+'Monte Carlo'!$K$10)-0.5*'Monte Carlo'!$K$12^2)+'Monte Carlo'!$K$12*((RAND()+RAND()+RAND()+RAND()+RAND()+RAND()+RAND()+RAND()+RAND()+RAND()+RAND()+RAND())-6))-1)+L$15)</x:f>
        <x:v>687617.6974650613</x:v>
      </x:c>
      <x:c r="M430" s="97" t="n">
        <x:f>MAX(0,L430*(1+EXP((LN(1+'Monte Carlo'!$K$10)-0.5*'Monte Carlo'!$K$12^2)+'Monte Carlo'!$K$12*((RAND()+RAND()+RAND()+RAND()+RAND()+RAND()+RAND()+RAND()+RAND()+RAND()+RAND()+RAND())-6))-1)+M$15)</x:f>
        <x:v>606120.0595364587</x:v>
      </x:c>
      <x:c r="N430" s="97" t="n">
        <x:f>MAX(0,M430*(1+EXP((LN(1+'Monte Carlo'!$K$10)-0.5*'Monte Carlo'!$K$12^2)+'Monte Carlo'!$K$12*((RAND()+RAND()+RAND()+RAND()+RAND()+RAND()+RAND()+RAND()+RAND()+RAND()+RAND()+RAND())-6))-1)+N$15)</x:f>
        <x:v>671513.7484944151</x:v>
      </x:c>
      <x:c r="O430" s="97" t="n">
        <x:f>MAX(0,N430*(1+EXP((LN(1+'Monte Carlo'!$K$10)-0.5*'Monte Carlo'!$K$12^2)+'Monte Carlo'!$K$12*((RAND()+RAND()+RAND()+RAND()+RAND()+RAND()+RAND()+RAND()+RAND()+RAND()+RAND()+RAND())-6))-1)+O$15)</x:f>
        <x:v>679492.2987547223</x:v>
      </x:c>
      <x:c r="P430" s="97" t="n">
        <x:f>MAX(0,O430*(1+EXP((LN(1+'Monte Carlo'!$K$10)-0.5*'Monte Carlo'!$K$12^2)+'Monte Carlo'!$K$12*((RAND()+RAND()+RAND()+RAND()+RAND()+RAND()+RAND()+RAND()+RAND()+RAND()+RAND()+RAND())-6))-1)+P$15)</x:f>
        <x:v>869731.4739608611</x:v>
      </x:c>
      <x:c r="Q430" s="97" t="n">
        <x:f>MAX(0,P430*(1+EXP((LN(1+'Monte Carlo'!$K$10)-0.5*'Monte Carlo'!$K$12^2)+'Monte Carlo'!$K$12*((RAND()+RAND()+RAND()+RAND()+RAND()+RAND()+RAND()+RAND()+RAND()+RAND()+RAND()+RAND())-6))-1)+Q$15)</x:f>
        <x:v>918483.705761034</x:v>
      </x:c>
      <x:c r="R430" s="97" t="n">
        <x:f>MAX(0,Q430*(1+EXP((LN(1+'Monte Carlo'!$K$10)-0.5*'Monte Carlo'!$K$12^2)+'Monte Carlo'!$K$12*((RAND()+RAND()+RAND()+RAND()+RAND()+RAND()+RAND()+RAND()+RAND()+RAND()+RAND()+RAND())-6))-1)+R$15)</x:f>
        <x:v>810304.2932848891</x:v>
      </x:c>
      <x:c r="S430" s="97" t="n">
        <x:f>MAX(0,R430*(1+EXP((LN(1+'Monte Carlo'!$K$10)-0.5*'Monte Carlo'!$K$12^2)+'Monte Carlo'!$K$12*((RAND()+RAND()+RAND()+RAND()+RAND()+RAND()+RAND()+RAND()+RAND()+RAND()+RAND()+RAND())-6))-1)+S$15)</x:f>
        <x:v>786180.2849370919</x:v>
      </x:c>
      <x:c r="T430" s="97" t="n">
        <x:f>MAX(0,S430*(1+EXP((LN(1+'Monte Carlo'!$K$10)-0.5*'Monte Carlo'!$K$12^2)+'Monte Carlo'!$K$12*((RAND()+RAND()+RAND()+RAND()+RAND()+RAND()+RAND()+RAND()+RAND()+RAND()+RAND()+RAND())-6))-1)+T$15)</x:f>
        <x:v>773579.8732217327</x:v>
      </x:c>
      <x:c r="U430" s="97" t="n">
        <x:f>MAX(0,T430*(1+EXP((LN(1+'Monte Carlo'!$K$10)-0.5*'Monte Carlo'!$K$12^2)+'Monte Carlo'!$K$12*((RAND()+RAND()+RAND()+RAND()+RAND()+RAND()+RAND()+RAND()+RAND()+RAND()+RAND()+RAND())-6))-1)+U$15)</x:f>
        <x:v>795787.7572635397</x:v>
      </x:c>
      <x:c r="V430" s="97" t="n">
        <x:f>MAX(0,U430*(1+EXP((LN(1+'Monte Carlo'!$K$10)-0.5*'Monte Carlo'!$K$12^2)+'Monte Carlo'!$K$12*((RAND()+RAND()+RAND()+RAND()+RAND()+RAND()+RAND()+RAND()+RAND()+RAND()+RAND()+RAND())-6))-1)+V$15)</x:f>
        <x:v>855559.1149569486</x:v>
      </x:c>
      <x:c r="W430" s="97" t="n">
        <x:f>MAX(0,V430*(1+EXP((LN(1+'Monte Carlo'!$K$10)-0.5*'Monte Carlo'!$K$12^2)+'Monte Carlo'!$K$12*((RAND()+RAND()+RAND()+RAND()+RAND()+RAND()+RAND()+RAND()+RAND()+RAND()+RAND()+RAND())-6))-1)+W$15)</x:f>
        <x:v>710231.588479474</x:v>
      </x:c>
      <x:c r="X430" s="97" t="n">
        <x:f>MAX(0,W430*(1+EXP((LN(1+'Monte Carlo'!$K$10)-0.5*'Monte Carlo'!$K$12^2)+'Monte Carlo'!$K$12*((RAND()+RAND()+RAND()+RAND()+RAND()+RAND()+RAND()+RAND()+RAND()+RAND()+RAND()+RAND())-6))-1)+X$15)</x:f>
        <x:v>773568.533489807</x:v>
      </x:c>
      <x:c r="Y430" s="97" t="n">
        <x:f>MAX(0,X430*(1+EXP((LN(1+'Monte Carlo'!$K$10)-0.5*'Monte Carlo'!$K$12^2)+'Monte Carlo'!$K$12*((RAND()+RAND()+RAND()+RAND()+RAND()+RAND()+RAND()+RAND()+RAND()+RAND()+RAND()+RAND())-6))-1)+Y$15)</x:f>
        <x:v>774382.3369820663</x:v>
      </x:c>
      <x:c r="Z430" s="97" t="n">
        <x:f>MAX(0,Y430*(1+EXP((LN(1+'Monte Carlo'!$K$10)-0.5*'Monte Carlo'!$K$12^2)+'Monte Carlo'!$K$12*((RAND()+RAND()+RAND()+RAND()+RAND()+RAND()+RAND()+RAND()+RAND()+RAND()+RAND()+RAND())-6))-1)+Z$15)</x:f>
        <x:v>924073.0540639225</x:v>
      </x:c>
      <x:c r="AA430" s="97" t="n">
        <x:f>MAX(0,Z430*(1+EXP((LN(1+'Monte Carlo'!$K$10)-0.5*'Monte Carlo'!$K$12^2)+'Monte Carlo'!$K$12*((RAND()+RAND()+RAND()+RAND()+RAND()+RAND()+RAND()+RAND()+RAND()+RAND()+RAND()+RAND())-6))-1)+AA$15)</x:f>
        <x:v>1000611.1890042674</x:v>
      </x:c>
      <x:c r="AB430" s="97" t="n">
        <x:f>MAX(0,AA430*(1+EXP((LN(1+'Monte Carlo'!$K$10)-0.5*'Monte Carlo'!$K$12^2)+'Monte Carlo'!$K$12*((RAND()+RAND()+RAND()+RAND()+RAND()+RAND()+RAND()+RAND()+RAND()+RAND()+RAND()+RAND())-6))-1)+AB$15)</x:f>
        <x:v>1102310.6775098243</x:v>
      </x:c>
      <x:c r="AC430" s="97" t="n">
        <x:f>MAX(0,AB430*(1+EXP((LN(1+'Monte Carlo'!$K$10)-0.5*'Monte Carlo'!$K$12^2)+'Monte Carlo'!$K$12*((RAND()+RAND()+RAND()+RAND()+RAND()+RAND()+RAND()+RAND()+RAND()+RAND()+RAND()+RAND())-6))-1)+AC$15)</x:f>
        <x:v>984743.5546403513</x:v>
      </x:c>
      <x:c r="AD430" s="97" t="n">
        <x:f>MAX(0,AC430*(1+EXP((LN(1+'Monte Carlo'!$K$10)-0.5*'Monte Carlo'!$K$12^2)+'Monte Carlo'!$K$12*((RAND()+RAND()+RAND()+RAND()+RAND()+RAND()+RAND()+RAND()+RAND()+RAND()+RAND()+RAND())-6))-1)+AD$15)</x:f>
        <x:v>1079560.0165222464</x:v>
      </x:c>
      <x:c r="AE430" s="97" t="n">
        <x:f>MAX(0,AD430*(1+EXP((LN(1+'Monte Carlo'!$K$10)-0.5*'Monte Carlo'!$K$12^2)+'Monte Carlo'!$K$12*((RAND()+RAND()+RAND()+RAND()+RAND()+RAND()+RAND()+RAND()+RAND()+RAND()+RAND()+RAND())-6))-1)+AE$15)</x:f>
        <x:v>1259136.2878603693</x:v>
      </x:c>
      <x:c r="AF430" s="97" t="n">
        <x:f>MAX(0,AE430*(1+EXP((LN(1+'Monte Carlo'!$K$10)-0.5*'Monte Carlo'!$K$12^2)+'Monte Carlo'!$K$12*((RAND()+RAND()+RAND()+RAND()+RAND()+RAND()+RAND()+RAND()+RAND()+RAND()+RAND()+RAND())-6))-1)+AF$15)</x:f>
        <x:v>1531332.6490728352</x:v>
      </x:c>
      <x:c r="AG430" s="97">
        <x:f t="shared" si="8"/>
        <x:v>1029031.25</x:v>
      </x:c>
    </x:row>
    <x:row r="431">
      <x:c r="A431" s="93">
        <x:v>410</x:v>
      </x:c>
      <x:c r="B431" s="97" t="n">
        <x:f>IF(AND(UPPER('Monte Carlo'!$K$4)="YES",'Monte Carlo'!$K$5&gt;0),'Monte Carlo'!$K$13,Liquidity_30Y!$C$14)</x:f>
        <x:v>1029031.25</x:v>
      </x:c>
      <x:c r="C431" s="97" t="n">
        <x:f>MAX(0,B431*(1+EXP((LN(1+'Monte Carlo'!$K$10)-0.5*'Monte Carlo'!$K$12^2)+'Monte Carlo'!$K$12*((RAND()+RAND()+RAND()+RAND()+RAND()+RAND()+RAND()+RAND()+RAND()+RAND()+RAND()+RAND())-6))-1)+C$15)</x:f>
        <x:v>1076163.6020842716</x:v>
      </x:c>
      <x:c r="D431" s="97" t="n">
        <x:f>MAX(0,C431*(1+EXP((LN(1+'Monte Carlo'!$K$10)-0.5*'Monte Carlo'!$K$12^2)+'Monte Carlo'!$K$12*((RAND()+RAND()+RAND()+RAND()+RAND()+RAND()+RAND()+RAND()+RAND()+RAND()+RAND()+RAND())-6))-1)+D$15)</x:f>
        <x:v>1052808.841997529</x:v>
      </x:c>
      <x:c r="E431" s="97" t="n">
        <x:f>MAX(0,D431*(1+EXP((LN(1+'Monte Carlo'!$K$10)-0.5*'Monte Carlo'!$K$12^2)+'Monte Carlo'!$K$12*((RAND()+RAND()+RAND()+RAND()+RAND()+RAND()+RAND()+RAND()+RAND()+RAND()+RAND()+RAND())-6))-1)+E$15)</x:f>
        <x:v>1073271.4510989452</x:v>
      </x:c>
      <x:c r="F431" s="97" t="n">
        <x:f>MAX(0,E431*(1+EXP((LN(1+'Monte Carlo'!$K$10)-0.5*'Monte Carlo'!$K$12^2)+'Monte Carlo'!$K$12*((RAND()+RAND()+RAND()+RAND()+RAND()+RAND()+RAND()+RAND()+RAND()+RAND()+RAND()+RAND())-6))-1)+F$15)</x:f>
        <x:v>1065574.5111658114</x:v>
      </x:c>
      <x:c r="G431" s="97" t="n">
        <x:f>MAX(0,F431*(1+EXP((LN(1+'Monte Carlo'!$K$10)-0.5*'Monte Carlo'!$K$12^2)+'Monte Carlo'!$K$12*((RAND()+RAND()+RAND()+RAND()+RAND()+RAND()+RAND()+RAND()+RAND()+RAND()+RAND()+RAND())-6))-1)+G$15)</x:f>
        <x:v>975505.8347802416</x:v>
      </x:c>
      <x:c r="H431" s="97" t="n">
        <x:f>MAX(0,G431*(1+EXP((LN(1+'Monte Carlo'!$K$10)-0.5*'Monte Carlo'!$K$12^2)+'Monte Carlo'!$K$12*((RAND()+RAND()+RAND()+RAND()+RAND()+RAND()+RAND()+RAND()+RAND()+RAND()+RAND()+RAND())-6))-1)+H$15)</x:f>
        <x:v>845165.7271756429</x:v>
      </x:c>
      <x:c r="I431" s="97" t="n">
        <x:f>MAX(0,H431*(1+EXP((LN(1+'Monte Carlo'!$K$10)-0.5*'Monte Carlo'!$K$12^2)+'Monte Carlo'!$K$12*((RAND()+RAND()+RAND()+RAND()+RAND()+RAND()+RAND()+RAND()+RAND()+RAND()+RAND()+RAND())-6))-1)+I$15)</x:f>
        <x:v>735210.2964868057</x:v>
      </x:c>
      <x:c r="J431" s="97" t="n">
        <x:f>MAX(0,I431*(1+EXP((LN(1+'Monte Carlo'!$K$10)-0.5*'Monte Carlo'!$K$12^2)+'Monte Carlo'!$K$12*((RAND()+RAND()+RAND()+RAND()+RAND()+RAND()+RAND()+RAND()+RAND()+RAND()+RAND()+RAND())-6))-1)+J$15)</x:f>
        <x:v>732996.093260237</x:v>
      </x:c>
      <x:c r="K431" s="97" t="n">
        <x:f>MAX(0,J431*(1+EXP((LN(1+'Monte Carlo'!$K$10)-0.5*'Monte Carlo'!$K$12^2)+'Monte Carlo'!$K$12*((RAND()+RAND()+RAND()+RAND()+RAND()+RAND()+RAND()+RAND()+RAND()+RAND()+RAND()+RAND())-6))-1)+K$15)</x:f>
        <x:v>669678.9614295915</x:v>
      </x:c>
      <x:c r="L431" s="97" t="n">
        <x:f>MAX(0,K431*(1+EXP((LN(1+'Monte Carlo'!$K$10)-0.5*'Monte Carlo'!$K$12^2)+'Monte Carlo'!$K$12*((RAND()+RAND()+RAND()+RAND()+RAND()+RAND()+RAND()+RAND()+RAND()+RAND()+RAND()+RAND())-6))-1)+L$15)</x:f>
        <x:v>522411.9123053355</x:v>
      </x:c>
      <x:c r="M431" s="97" t="n">
        <x:f>MAX(0,L431*(1+EXP((LN(1+'Monte Carlo'!$K$10)-0.5*'Monte Carlo'!$K$12^2)+'Monte Carlo'!$K$12*((RAND()+RAND()+RAND()+RAND()+RAND()+RAND()+RAND()+RAND()+RAND()+RAND()+RAND()+RAND())-6))-1)+M$15)</x:f>
        <x:v>568853.8239075355</x:v>
      </x:c>
      <x:c r="N431" s="97" t="n">
        <x:f>MAX(0,M431*(1+EXP((LN(1+'Monte Carlo'!$K$10)-0.5*'Monte Carlo'!$K$12^2)+'Monte Carlo'!$K$12*((RAND()+RAND()+RAND()+RAND()+RAND()+RAND()+RAND()+RAND()+RAND()+RAND()+RAND()+RAND())-6))-1)+N$15)</x:f>
        <x:v>481259.2625503842</x:v>
      </x:c>
      <x:c r="O431" s="97" t="n">
        <x:f>MAX(0,N431*(1+EXP((LN(1+'Monte Carlo'!$K$10)-0.5*'Monte Carlo'!$K$12^2)+'Monte Carlo'!$K$12*((RAND()+RAND()+RAND()+RAND()+RAND()+RAND()+RAND()+RAND()+RAND()+RAND()+RAND()+RAND())-6))-1)+O$15)</x:f>
        <x:v>498724.51061356615</x:v>
      </x:c>
      <x:c r="P431" s="97" t="n">
        <x:f>MAX(0,O431*(1+EXP((LN(1+'Monte Carlo'!$K$10)-0.5*'Monte Carlo'!$K$12^2)+'Monte Carlo'!$K$12*((RAND()+RAND()+RAND()+RAND()+RAND()+RAND()+RAND()+RAND()+RAND()+RAND()+RAND()+RAND())-6))-1)+P$15)</x:f>
        <x:v>590656.220130275</x:v>
      </x:c>
      <x:c r="Q431" s="97" t="n">
        <x:f>MAX(0,P431*(1+EXP((LN(1+'Monte Carlo'!$K$10)-0.5*'Monte Carlo'!$K$12^2)+'Monte Carlo'!$K$12*((RAND()+RAND()+RAND()+RAND()+RAND()+RAND()+RAND()+RAND()+RAND()+RAND()+RAND()+RAND())-6))-1)+Q$15)</x:f>
        <x:v>627279.5666872797</x:v>
      </x:c>
      <x:c r="R431" s="97" t="n">
        <x:f>MAX(0,Q431*(1+EXP((LN(1+'Monte Carlo'!$K$10)-0.5*'Monte Carlo'!$K$12^2)+'Monte Carlo'!$K$12*((RAND()+RAND()+RAND()+RAND()+RAND()+RAND()+RAND()+RAND()+RAND()+RAND()+RAND()+RAND())-6))-1)+R$15)</x:f>
        <x:v>603062.4374459449</x:v>
      </x:c>
      <x:c r="S431" s="97" t="n">
        <x:f>MAX(0,R431*(1+EXP((LN(1+'Monte Carlo'!$K$10)-0.5*'Monte Carlo'!$K$12^2)+'Monte Carlo'!$K$12*((RAND()+RAND()+RAND()+RAND()+RAND()+RAND()+RAND()+RAND()+RAND()+RAND()+RAND()+RAND())-6))-1)+S$15)</x:f>
        <x:v>838879.0404383114</x:v>
      </x:c>
      <x:c r="T431" s="97" t="n">
        <x:f>MAX(0,S431*(1+EXP((LN(1+'Monte Carlo'!$K$10)-0.5*'Monte Carlo'!$K$12^2)+'Monte Carlo'!$K$12*((RAND()+RAND()+RAND()+RAND()+RAND()+RAND()+RAND()+RAND()+RAND()+RAND()+RAND()+RAND())-6))-1)+T$15)</x:f>
        <x:v>848040.5912580274</x:v>
      </x:c>
      <x:c r="U431" s="97" t="n">
        <x:f>MAX(0,T431*(1+EXP((LN(1+'Monte Carlo'!$K$10)-0.5*'Monte Carlo'!$K$12^2)+'Monte Carlo'!$K$12*((RAND()+RAND()+RAND()+RAND()+RAND()+RAND()+RAND()+RAND()+RAND()+RAND()+RAND()+RAND())-6))-1)+U$15)</x:f>
        <x:v>1023534.830535957</x:v>
      </x:c>
      <x:c r="V431" s="97" t="n">
        <x:f>MAX(0,U431*(1+EXP((LN(1+'Monte Carlo'!$K$10)-0.5*'Monte Carlo'!$K$12^2)+'Monte Carlo'!$K$12*((RAND()+RAND()+RAND()+RAND()+RAND()+RAND()+RAND()+RAND()+RAND()+RAND()+RAND()+RAND())-6))-1)+V$15)</x:f>
        <x:v>1260430.8939208167</x:v>
      </x:c>
      <x:c r="W431" s="97" t="n">
        <x:f>MAX(0,V431*(1+EXP((LN(1+'Monte Carlo'!$K$10)-0.5*'Monte Carlo'!$K$12^2)+'Monte Carlo'!$K$12*((RAND()+RAND()+RAND()+RAND()+RAND()+RAND()+RAND()+RAND()+RAND()+RAND()+RAND()+RAND())-6))-1)+W$15)</x:f>
        <x:v>899348.705813284</x:v>
      </x:c>
      <x:c r="X431" s="97" t="n">
        <x:f>MAX(0,W431*(1+EXP((LN(1+'Monte Carlo'!$K$10)-0.5*'Monte Carlo'!$K$12^2)+'Monte Carlo'!$K$12*((RAND()+RAND()+RAND()+RAND()+RAND()+RAND()+RAND()+RAND()+RAND()+RAND()+RAND()+RAND())-6))-1)+X$15)</x:f>
        <x:v>826021.4881638952</x:v>
      </x:c>
      <x:c r="Y431" s="97" t="n">
        <x:f>MAX(0,X431*(1+EXP((LN(1+'Monte Carlo'!$K$10)-0.5*'Monte Carlo'!$K$12^2)+'Monte Carlo'!$K$12*((RAND()+RAND()+RAND()+RAND()+RAND()+RAND()+RAND()+RAND()+RAND()+RAND()+RAND()+RAND())-6))-1)+Y$15)</x:f>
        <x:v>933586.3707229422</x:v>
      </x:c>
      <x:c r="Z431" s="97" t="n">
        <x:f>MAX(0,Y431*(1+EXP((LN(1+'Monte Carlo'!$K$10)-0.5*'Monte Carlo'!$K$12^2)+'Monte Carlo'!$K$12*((RAND()+RAND()+RAND()+RAND()+RAND()+RAND()+RAND()+RAND()+RAND()+RAND()+RAND()+RAND())-6))-1)+Z$15)</x:f>
        <x:v>896629.856419635</x:v>
      </x:c>
      <x:c r="AA431" s="97" t="n">
        <x:f>MAX(0,Z431*(1+EXP((LN(1+'Monte Carlo'!$K$10)-0.5*'Monte Carlo'!$K$12^2)+'Monte Carlo'!$K$12*((RAND()+RAND()+RAND()+RAND()+RAND()+RAND()+RAND()+RAND()+RAND()+RAND()+RAND()+RAND())-6))-1)+AA$15)</x:f>
        <x:v>896360.152283632</x:v>
      </x:c>
      <x:c r="AB431" s="97" t="n">
        <x:f>MAX(0,AA431*(1+EXP((LN(1+'Monte Carlo'!$K$10)-0.5*'Monte Carlo'!$K$12^2)+'Monte Carlo'!$K$12*((RAND()+RAND()+RAND()+RAND()+RAND()+RAND()+RAND()+RAND()+RAND()+RAND()+RAND()+RAND())-6))-1)+AB$15)</x:f>
        <x:v>1085769.5604240592</x:v>
      </x:c>
      <x:c r="AC431" s="97" t="n">
        <x:f>MAX(0,AB431*(1+EXP((LN(1+'Monte Carlo'!$K$10)-0.5*'Monte Carlo'!$K$12^2)+'Monte Carlo'!$K$12*((RAND()+RAND()+RAND()+RAND()+RAND()+RAND()+RAND()+RAND()+RAND()+RAND()+RAND()+RAND())-6))-1)+AC$15)</x:f>
        <x:v>1322633.3034377946</x:v>
      </x:c>
      <x:c r="AD431" s="97" t="n">
        <x:f>MAX(0,AC431*(1+EXP((LN(1+'Monte Carlo'!$K$10)-0.5*'Monte Carlo'!$K$12^2)+'Monte Carlo'!$K$12*((RAND()+RAND()+RAND()+RAND()+RAND()+RAND()+RAND()+RAND()+RAND()+RAND()+RAND()+RAND())-6))-1)+AD$15)</x:f>
        <x:v>1346243.2043508496</x:v>
      </x:c>
      <x:c r="AE431" s="97" t="n">
        <x:f>MAX(0,AD431*(1+EXP((LN(1+'Monte Carlo'!$K$10)-0.5*'Monte Carlo'!$K$12^2)+'Monte Carlo'!$K$12*((RAND()+RAND()+RAND()+RAND()+RAND()+RAND()+RAND()+RAND()+RAND()+RAND()+RAND()+RAND())-6))-1)+AE$15)</x:f>
        <x:v>1473731.0098615878</x:v>
      </x:c>
      <x:c r="AF431" s="97" t="n">
        <x:f>MAX(0,AE431*(1+EXP((LN(1+'Monte Carlo'!$K$10)-0.5*'Monte Carlo'!$K$12^2)+'Monte Carlo'!$K$12*((RAND()+RAND()+RAND()+RAND()+RAND()+RAND()+RAND()+RAND()+RAND()+RAND()+RAND()+RAND())-6))-1)+AF$15)</x:f>
        <x:v>1825528.3793901878</x:v>
      </x:c>
      <x:c r="AG431" s="97">
        <x:f t="shared" si="8"/>
        <x:v>558967.73966207867</x:v>
      </x:c>
    </x:row>
    <x:row r="432">
      <x:c r="A432" s="93">
        <x:v>411</x:v>
      </x:c>
      <x:c r="B432" s="97" t="n">
        <x:f>IF(AND(UPPER('Monte Carlo'!$K$4)="YES",'Monte Carlo'!$K$5&gt;0),'Monte Carlo'!$K$13,Liquidity_30Y!$C$14)</x:f>
        <x:v>1029031.25</x:v>
      </x:c>
      <x:c r="C432" s="97" t="n">
        <x:f>MAX(0,B432*(1+EXP((LN(1+'Monte Carlo'!$K$10)-0.5*'Monte Carlo'!$K$12^2)+'Monte Carlo'!$K$12*((RAND()+RAND()+RAND()+RAND()+RAND()+RAND()+RAND()+RAND()+RAND()+RAND()+RAND()+RAND())-6))-1)+C$15)</x:f>
        <x:v>1358300.006004767</x:v>
      </x:c>
      <x:c r="D432" s="97" t="n">
        <x:f>MAX(0,C432*(1+EXP((LN(1+'Monte Carlo'!$K$10)-0.5*'Monte Carlo'!$K$12^2)+'Monte Carlo'!$K$12*((RAND()+RAND()+RAND()+RAND()+RAND()+RAND()+RAND()+RAND()+RAND()+RAND()+RAND()+RAND())-6))-1)+D$15)</x:f>
        <x:v>1078397.8764123141</x:v>
      </x:c>
      <x:c r="E432" s="97" t="n">
        <x:f>MAX(0,D432*(1+EXP((LN(1+'Monte Carlo'!$K$10)-0.5*'Monte Carlo'!$K$12^2)+'Monte Carlo'!$K$12*((RAND()+RAND()+RAND()+RAND()+RAND()+RAND()+RAND()+RAND()+RAND()+RAND()+RAND()+RAND())-6))-1)+E$15)</x:f>
        <x:v>1150108.0156521802</x:v>
      </x:c>
      <x:c r="F432" s="97" t="n">
        <x:f>MAX(0,E432*(1+EXP((LN(1+'Monte Carlo'!$K$10)-0.5*'Monte Carlo'!$K$12^2)+'Monte Carlo'!$K$12*((RAND()+RAND()+RAND()+RAND()+RAND()+RAND()+RAND()+RAND()+RAND()+RAND()+RAND()+RAND())-6))-1)+F$15)</x:f>
        <x:v>924703.0147277461</x:v>
      </x:c>
      <x:c r="G432" s="97" t="n">
        <x:f>MAX(0,F432*(1+EXP((LN(1+'Monte Carlo'!$K$10)-0.5*'Monte Carlo'!$K$12^2)+'Monte Carlo'!$K$12*((RAND()+RAND()+RAND()+RAND()+RAND()+RAND()+RAND()+RAND()+RAND()+RAND()+RAND()+RAND())-6))-1)+G$15)</x:f>
        <x:v>1027340.3084876975</x:v>
      </x:c>
      <x:c r="H432" s="97" t="n">
        <x:f>MAX(0,G432*(1+EXP((LN(1+'Monte Carlo'!$K$10)-0.5*'Monte Carlo'!$K$12^2)+'Monte Carlo'!$K$12*((RAND()+RAND()+RAND()+RAND()+RAND()+RAND()+RAND()+RAND()+RAND()+RAND()+RAND()+RAND())-6))-1)+H$15)</x:f>
        <x:v>1127888.3312635247</x:v>
      </x:c>
      <x:c r="I432" s="97" t="n">
        <x:f>MAX(0,H432*(1+EXP((LN(1+'Monte Carlo'!$K$10)-0.5*'Monte Carlo'!$K$12^2)+'Monte Carlo'!$K$12*((RAND()+RAND()+RAND()+RAND()+RAND()+RAND()+RAND()+RAND()+RAND()+RAND()+RAND()+RAND())-6))-1)+I$15)</x:f>
        <x:v>1441547.0744983435</x:v>
      </x:c>
      <x:c r="J432" s="97" t="n">
        <x:f>MAX(0,I432*(1+EXP((LN(1+'Monte Carlo'!$K$10)-0.5*'Monte Carlo'!$K$12^2)+'Monte Carlo'!$K$12*((RAND()+RAND()+RAND()+RAND()+RAND()+RAND()+RAND()+RAND()+RAND()+RAND()+RAND()+RAND())-6))-1)+J$15)</x:f>
        <x:v>1651039.3551372495</x:v>
      </x:c>
      <x:c r="K432" s="97" t="n">
        <x:f>MAX(0,J432*(1+EXP((LN(1+'Monte Carlo'!$K$10)-0.5*'Monte Carlo'!$K$12^2)+'Monte Carlo'!$K$12*((RAND()+RAND()+RAND()+RAND()+RAND()+RAND()+RAND()+RAND()+RAND()+RAND()+RAND()+RAND())-6))-1)+K$15)</x:f>
        <x:v>1659783.286139507</x:v>
      </x:c>
      <x:c r="L432" s="97" t="n">
        <x:f>MAX(0,K432*(1+EXP((LN(1+'Monte Carlo'!$K$10)-0.5*'Monte Carlo'!$K$12^2)+'Monte Carlo'!$K$12*((RAND()+RAND()+RAND()+RAND()+RAND()+RAND()+RAND()+RAND()+RAND()+RAND()+RAND()+RAND())-6))-1)+L$15)</x:f>
        <x:v>1937970.8321401284</x:v>
      </x:c>
      <x:c r="M432" s="97" t="n">
        <x:f>MAX(0,L432*(1+EXP((LN(1+'Monte Carlo'!$K$10)-0.5*'Monte Carlo'!$K$12^2)+'Monte Carlo'!$K$12*((RAND()+RAND()+RAND()+RAND()+RAND()+RAND()+RAND()+RAND()+RAND()+RAND()+RAND()+RAND())-6))-1)+M$15)</x:f>
        <x:v>1419063.028998137</x:v>
      </x:c>
      <x:c r="N432" s="97" t="n">
        <x:f>MAX(0,M432*(1+EXP((LN(1+'Monte Carlo'!$K$10)-0.5*'Monte Carlo'!$K$12^2)+'Monte Carlo'!$K$12*((RAND()+RAND()+RAND()+RAND()+RAND()+RAND()+RAND()+RAND()+RAND()+RAND()+RAND()+RAND())-6))-1)+N$15)</x:f>
        <x:v>1257907.1062362378</x:v>
      </x:c>
      <x:c r="O432" s="97" t="n">
        <x:f>MAX(0,N432*(1+EXP((LN(1+'Monte Carlo'!$K$10)-0.5*'Monte Carlo'!$K$12^2)+'Monte Carlo'!$K$12*((RAND()+RAND()+RAND()+RAND()+RAND()+RAND()+RAND()+RAND()+RAND()+RAND()+RAND()+RAND())-6))-1)+O$15)</x:f>
        <x:v>1104819.3331218532</x:v>
      </x:c>
      <x:c r="P432" s="97" t="n">
        <x:f>MAX(0,O432*(1+EXP((LN(1+'Monte Carlo'!$K$10)-0.5*'Monte Carlo'!$K$12^2)+'Monte Carlo'!$K$12*((RAND()+RAND()+RAND()+RAND()+RAND()+RAND()+RAND()+RAND()+RAND()+RAND()+RAND()+RAND())-6))-1)+P$15)</x:f>
        <x:v>994438.4010534695</x:v>
      </x:c>
      <x:c r="Q432" s="97" t="n">
        <x:f>MAX(0,P432*(1+EXP((LN(1+'Monte Carlo'!$K$10)-0.5*'Monte Carlo'!$K$12^2)+'Monte Carlo'!$K$12*((RAND()+RAND()+RAND()+RAND()+RAND()+RAND()+RAND()+RAND()+RAND()+RAND()+RAND()+RAND())-6))-1)+Q$15)</x:f>
        <x:v>1288901.4859121358</x:v>
      </x:c>
      <x:c r="R432" s="97" t="n">
        <x:f>MAX(0,Q432*(1+EXP((LN(1+'Monte Carlo'!$K$10)-0.5*'Monte Carlo'!$K$12^2)+'Monte Carlo'!$K$12*((RAND()+RAND()+RAND()+RAND()+RAND()+RAND()+RAND()+RAND()+RAND()+RAND()+RAND()+RAND())-6))-1)+R$15)</x:f>
        <x:v>1482700.7194906832</x:v>
      </x:c>
      <x:c r="S432" s="97" t="n">
        <x:f>MAX(0,R432*(1+EXP((LN(1+'Monte Carlo'!$K$10)-0.5*'Monte Carlo'!$K$12^2)+'Monte Carlo'!$K$12*((RAND()+RAND()+RAND()+RAND()+RAND()+RAND()+RAND()+RAND()+RAND()+RAND()+RAND()+RAND())-6))-1)+S$15)</x:f>
        <x:v>1595026.987201409</x:v>
      </x:c>
      <x:c r="T432" s="97" t="n">
        <x:f>MAX(0,S432*(1+EXP((LN(1+'Monte Carlo'!$K$10)-0.5*'Monte Carlo'!$K$12^2)+'Monte Carlo'!$K$12*((RAND()+RAND()+RAND()+RAND()+RAND()+RAND()+RAND()+RAND()+RAND()+RAND()+RAND()+RAND())-6))-1)+T$15)</x:f>
        <x:v>1570171.6684862082</x:v>
      </x:c>
      <x:c r="U432" s="97" t="n">
        <x:f>MAX(0,T432*(1+EXP((LN(1+'Monte Carlo'!$K$10)-0.5*'Monte Carlo'!$K$12^2)+'Monte Carlo'!$K$12*((RAND()+RAND()+RAND()+RAND()+RAND()+RAND()+RAND()+RAND()+RAND()+RAND()+RAND()+RAND())-6))-1)+U$15)</x:f>
        <x:v>1564274.3012419275</x:v>
      </x:c>
      <x:c r="V432" s="97" t="n">
        <x:f>MAX(0,U432*(1+EXP((LN(1+'Monte Carlo'!$K$10)-0.5*'Monte Carlo'!$K$12^2)+'Monte Carlo'!$K$12*((RAND()+RAND()+RAND()+RAND()+RAND()+RAND()+RAND()+RAND()+RAND()+RAND()+RAND()+RAND())-6))-1)+V$15)</x:f>
        <x:v>1699567.7252774665</x:v>
      </x:c>
      <x:c r="W432" s="97" t="n">
        <x:f>MAX(0,V432*(1+EXP((LN(1+'Monte Carlo'!$K$10)-0.5*'Monte Carlo'!$K$12^2)+'Monte Carlo'!$K$12*((RAND()+RAND()+RAND()+RAND()+RAND()+RAND()+RAND()+RAND()+RAND()+RAND()+RAND()+RAND())-6))-1)+W$15)</x:f>
        <x:v>2073164.1742321118</x:v>
      </x:c>
      <x:c r="X432" s="97" t="n">
        <x:f>MAX(0,W432*(1+EXP((LN(1+'Monte Carlo'!$K$10)-0.5*'Monte Carlo'!$K$12^2)+'Monte Carlo'!$K$12*((RAND()+RAND()+RAND()+RAND()+RAND()+RAND()+RAND()+RAND()+RAND()+RAND()+RAND()+RAND())-6))-1)+X$15)</x:f>
        <x:v>2615571.595993939</x:v>
      </x:c>
      <x:c r="Y432" s="97" t="n">
        <x:f>MAX(0,X432*(1+EXP((LN(1+'Monte Carlo'!$K$10)-0.5*'Monte Carlo'!$K$12^2)+'Monte Carlo'!$K$12*((RAND()+RAND()+RAND()+RAND()+RAND()+RAND()+RAND()+RAND()+RAND()+RAND()+RAND()+RAND())-6))-1)+Y$15)</x:f>
        <x:v>2923718.8475719173</x:v>
      </x:c>
      <x:c r="Z432" s="97" t="n">
        <x:f>MAX(0,Y432*(1+EXP((LN(1+'Monte Carlo'!$K$10)-0.5*'Monte Carlo'!$K$12^2)+'Monte Carlo'!$K$12*((RAND()+RAND()+RAND()+RAND()+RAND()+RAND()+RAND()+RAND()+RAND()+RAND()+RAND()+RAND())-6))-1)+Z$15)</x:f>
        <x:v>3862681.868782329</x:v>
      </x:c>
      <x:c r="AA432" s="97" t="n">
        <x:f>MAX(0,Z432*(1+EXP((LN(1+'Monte Carlo'!$K$10)-0.5*'Monte Carlo'!$K$12^2)+'Monte Carlo'!$K$12*((RAND()+RAND()+RAND()+RAND()+RAND()+RAND()+RAND()+RAND()+RAND()+RAND()+RAND()+RAND())-6))-1)+AA$15)</x:f>
        <x:v>3619980.064161953</x:v>
      </x:c>
      <x:c r="AB432" s="97" t="n">
        <x:f>MAX(0,AA432*(1+EXP((LN(1+'Monte Carlo'!$K$10)-0.5*'Monte Carlo'!$K$12^2)+'Monte Carlo'!$K$12*((RAND()+RAND()+RAND()+RAND()+RAND()+RAND()+RAND()+RAND()+RAND()+RAND()+RAND()+RAND())-6))-1)+AB$15)</x:f>
        <x:v>3285341.771967392</x:v>
      </x:c>
      <x:c r="AC432" s="97" t="n">
        <x:f>MAX(0,AB432*(1+EXP((LN(1+'Monte Carlo'!$K$10)-0.5*'Monte Carlo'!$K$12^2)+'Monte Carlo'!$K$12*((RAND()+RAND()+RAND()+RAND()+RAND()+RAND()+RAND()+RAND()+RAND()+RAND()+RAND()+RAND())-6))-1)+AC$15)</x:f>
        <x:v>2939244.244243565</x:v>
      </x:c>
      <x:c r="AD432" s="97" t="n">
        <x:f>MAX(0,AC432*(1+EXP((LN(1+'Monte Carlo'!$K$10)-0.5*'Monte Carlo'!$K$12^2)+'Monte Carlo'!$K$12*((RAND()+RAND()+RAND()+RAND()+RAND()+RAND()+RAND()+RAND()+RAND()+RAND()+RAND()+RAND())-6))-1)+AD$15)</x:f>
        <x:v>3425436.471592593</x:v>
      </x:c>
      <x:c r="AE432" s="97" t="n">
        <x:f>MAX(0,AD432*(1+EXP((LN(1+'Monte Carlo'!$K$10)-0.5*'Monte Carlo'!$K$12^2)+'Monte Carlo'!$K$12*((RAND()+RAND()+RAND()+RAND()+RAND()+RAND()+RAND()+RAND()+RAND()+RAND()+RAND()+RAND())-6))-1)+AE$15)</x:f>
        <x:v>4209469.628858572</x:v>
      </x:c>
      <x:c r="AF432" s="97" t="n">
        <x:f>MAX(0,AE432*(1+EXP((LN(1+'Monte Carlo'!$K$10)-0.5*'Monte Carlo'!$K$12^2)+'Monte Carlo'!$K$12*((RAND()+RAND()+RAND()+RAND()+RAND()+RAND()+RAND()+RAND()+RAND()+RAND()+RAND()+RAND())-6))-1)+AF$15)</x:f>
        <x:v>4827258.558956915</x:v>
      </x:c>
      <x:c r="AG432" s="97">
        <x:f t="shared" si="8"/>
        <x:v>1029031.25</x:v>
      </x:c>
    </x:row>
    <x:row r="433">
      <x:c r="A433" s="93">
        <x:v>412</x:v>
      </x:c>
      <x:c r="B433" s="97" t="n">
        <x:f>IF(AND(UPPER('Monte Carlo'!$K$4)="YES",'Monte Carlo'!$K$5&gt;0),'Monte Carlo'!$K$13,Liquidity_30Y!$C$14)</x:f>
        <x:v>1029031.25</x:v>
      </x:c>
      <x:c r="C433" s="97" t="n">
        <x:f>MAX(0,B433*(1+EXP((LN(1+'Monte Carlo'!$K$10)-0.5*'Monte Carlo'!$K$12^2)+'Monte Carlo'!$K$12*((RAND()+RAND()+RAND()+RAND()+RAND()+RAND()+RAND()+RAND()+RAND()+RAND()+RAND()+RAND())-6))-1)+C$15)</x:f>
        <x:v>1053131.1516597597</x:v>
      </x:c>
      <x:c r="D433" s="97" t="n">
        <x:f>MAX(0,C433*(1+EXP((LN(1+'Monte Carlo'!$K$10)-0.5*'Monte Carlo'!$K$12^2)+'Monte Carlo'!$K$12*((RAND()+RAND()+RAND()+RAND()+RAND()+RAND()+RAND()+RAND()+RAND()+RAND()+RAND()+RAND())-6))-1)+D$15)</x:f>
        <x:v>1038157.2443205505</x:v>
      </x:c>
      <x:c r="E433" s="97" t="n">
        <x:f>MAX(0,D433*(1+EXP((LN(1+'Monte Carlo'!$K$10)-0.5*'Monte Carlo'!$K$12^2)+'Monte Carlo'!$K$12*((RAND()+RAND()+RAND()+RAND()+RAND()+RAND()+RAND()+RAND()+RAND()+RAND()+RAND()+RAND())-6))-1)+E$15)</x:f>
        <x:v>1037690.9403070004</x:v>
      </x:c>
      <x:c r="F433" s="97" t="n">
        <x:f>MAX(0,E433*(1+EXP((LN(1+'Monte Carlo'!$K$10)-0.5*'Monte Carlo'!$K$12^2)+'Monte Carlo'!$K$12*((RAND()+RAND()+RAND()+RAND()+RAND()+RAND()+RAND()+RAND()+RAND()+RAND()+RAND()+RAND())-6))-1)+F$15)</x:f>
        <x:v>998901.5129001831</x:v>
      </x:c>
      <x:c r="G433" s="97" t="n">
        <x:f>MAX(0,F433*(1+EXP((LN(1+'Monte Carlo'!$K$10)-0.5*'Monte Carlo'!$K$12^2)+'Monte Carlo'!$K$12*((RAND()+RAND()+RAND()+RAND()+RAND()+RAND()+RAND()+RAND()+RAND()+RAND()+RAND()+RAND())-6))-1)+G$15)</x:f>
        <x:v>918190.4159701001</x:v>
      </x:c>
      <x:c r="H433" s="97" t="n">
        <x:f>MAX(0,G433*(1+EXP((LN(1+'Monte Carlo'!$K$10)-0.5*'Monte Carlo'!$K$12^2)+'Monte Carlo'!$K$12*((RAND()+RAND()+RAND()+RAND()+RAND()+RAND()+RAND()+RAND()+RAND()+RAND()+RAND()+RAND())-6))-1)+H$15)</x:f>
        <x:v>909591.5271498803</x:v>
      </x:c>
      <x:c r="I433" s="97" t="n">
        <x:f>MAX(0,H433*(1+EXP((LN(1+'Monte Carlo'!$K$10)-0.5*'Monte Carlo'!$K$12^2)+'Monte Carlo'!$K$12*((RAND()+RAND()+RAND()+RAND()+RAND()+RAND()+RAND()+RAND()+RAND()+RAND()+RAND()+RAND())-6))-1)+I$15)</x:f>
        <x:v>939654.490178647</x:v>
      </x:c>
      <x:c r="J433" s="97" t="n">
        <x:f>MAX(0,I433*(1+EXP((LN(1+'Monte Carlo'!$K$10)-0.5*'Monte Carlo'!$K$12^2)+'Monte Carlo'!$K$12*((RAND()+RAND()+RAND()+RAND()+RAND()+RAND()+RAND()+RAND()+RAND()+RAND()+RAND()+RAND())-6))-1)+J$15)</x:f>
        <x:v>996596.7432600488</x:v>
      </x:c>
      <x:c r="K433" s="97" t="n">
        <x:f>MAX(0,J433*(1+EXP((LN(1+'Monte Carlo'!$K$10)-0.5*'Monte Carlo'!$K$12^2)+'Monte Carlo'!$K$12*((RAND()+RAND()+RAND()+RAND()+RAND()+RAND()+RAND()+RAND()+RAND()+RAND()+RAND()+RAND())-6))-1)+K$15)</x:f>
        <x:v>848587.4345769641</x:v>
      </x:c>
      <x:c r="L433" s="97" t="n">
        <x:f>MAX(0,K433*(1+EXP((LN(1+'Monte Carlo'!$K$10)-0.5*'Monte Carlo'!$K$12^2)+'Monte Carlo'!$K$12*((RAND()+RAND()+RAND()+RAND()+RAND()+RAND()+RAND()+RAND()+RAND()+RAND()+RAND()+RAND())-6))-1)+L$15)</x:f>
        <x:v>859939.409217695</x:v>
      </x:c>
      <x:c r="M433" s="97" t="n">
        <x:f>MAX(0,L433*(1+EXP((LN(1+'Monte Carlo'!$K$10)-0.5*'Monte Carlo'!$K$12^2)+'Monte Carlo'!$K$12*((RAND()+RAND()+RAND()+RAND()+RAND()+RAND()+RAND()+RAND()+RAND()+RAND()+RAND()+RAND())-6))-1)+M$15)</x:f>
        <x:v>1207574.042347029</x:v>
      </x:c>
      <x:c r="N433" s="97" t="n">
        <x:f>MAX(0,M433*(1+EXP((LN(1+'Monte Carlo'!$K$10)-0.5*'Monte Carlo'!$K$12^2)+'Monte Carlo'!$K$12*((RAND()+RAND()+RAND()+RAND()+RAND()+RAND()+RAND()+RAND()+RAND()+RAND()+RAND()+RAND())-6))-1)+N$15)</x:f>
        <x:v>1250624.237932175</x:v>
      </x:c>
      <x:c r="O433" s="97" t="n">
        <x:f>MAX(0,N433*(1+EXP((LN(1+'Monte Carlo'!$K$10)-0.5*'Monte Carlo'!$K$12^2)+'Monte Carlo'!$K$12*((RAND()+RAND()+RAND()+RAND()+RAND()+RAND()+RAND()+RAND()+RAND()+RAND()+RAND()+RAND())-6))-1)+O$15)</x:f>
        <x:v>1245053.200206634</x:v>
      </x:c>
      <x:c r="P433" s="97" t="n">
        <x:f>MAX(0,O433*(1+EXP((LN(1+'Monte Carlo'!$K$10)-0.5*'Monte Carlo'!$K$12^2)+'Monte Carlo'!$K$12*((RAND()+RAND()+RAND()+RAND()+RAND()+RAND()+RAND()+RAND()+RAND()+RAND()+RAND()+RAND())-6))-1)+P$15)</x:f>
        <x:v>1438033.5697371743</x:v>
      </x:c>
      <x:c r="Q433" s="97" t="n">
        <x:f>MAX(0,P433*(1+EXP((LN(1+'Monte Carlo'!$K$10)-0.5*'Monte Carlo'!$K$12^2)+'Monte Carlo'!$K$12*((RAND()+RAND()+RAND()+RAND()+RAND()+RAND()+RAND()+RAND()+RAND()+RAND()+RAND()+RAND())-6))-1)+Q$15)</x:f>
        <x:v>1783550.6322753443</x:v>
      </x:c>
      <x:c r="R433" s="97" t="n">
        <x:f>MAX(0,Q433*(1+EXP((LN(1+'Monte Carlo'!$K$10)-0.5*'Monte Carlo'!$K$12^2)+'Monte Carlo'!$K$12*((RAND()+RAND()+RAND()+RAND()+RAND()+RAND()+RAND()+RAND()+RAND()+RAND()+RAND()+RAND())-6))-1)+R$15)</x:f>
        <x:v>2265301.3392221183</x:v>
      </x:c>
      <x:c r="S433" s="97" t="n">
        <x:f>MAX(0,R433*(1+EXP((LN(1+'Monte Carlo'!$K$10)-0.5*'Monte Carlo'!$K$12^2)+'Monte Carlo'!$K$12*((RAND()+RAND()+RAND()+RAND()+RAND()+RAND()+RAND()+RAND()+RAND()+RAND()+RAND()+RAND())-6))-1)+S$15)</x:f>
        <x:v>2164847.035136137</x:v>
      </x:c>
      <x:c r="T433" s="97" t="n">
        <x:f>MAX(0,S433*(1+EXP((LN(1+'Monte Carlo'!$K$10)-0.5*'Monte Carlo'!$K$12^2)+'Monte Carlo'!$K$12*((RAND()+RAND()+RAND()+RAND()+RAND()+RAND()+RAND()+RAND()+RAND()+RAND()+RAND()+RAND())-6))-1)+T$15)</x:f>
        <x:v>2327148.2987247426</x:v>
      </x:c>
      <x:c r="U433" s="97" t="n">
        <x:f>MAX(0,T433*(1+EXP((LN(1+'Monte Carlo'!$K$10)-0.5*'Monte Carlo'!$K$12^2)+'Monte Carlo'!$K$12*((RAND()+RAND()+RAND()+RAND()+RAND()+RAND()+RAND()+RAND()+RAND()+RAND()+RAND()+RAND())-6))-1)+U$15)</x:f>
        <x:v>2409000.5596970925</x:v>
      </x:c>
      <x:c r="V433" s="97" t="n">
        <x:f>MAX(0,U433*(1+EXP((LN(1+'Monte Carlo'!$K$10)-0.5*'Monte Carlo'!$K$12^2)+'Monte Carlo'!$K$12*((RAND()+RAND()+RAND()+RAND()+RAND()+RAND()+RAND()+RAND()+RAND()+RAND()+RAND()+RAND())-6))-1)+V$15)</x:f>
        <x:v>2823387.776322773</x:v>
      </x:c>
      <x:c r="W433" s="97" t="n">
        <x:f>MAX(0,V433*(1+EXP((LN(1+'Monte Carlo'!$K$10)-0.5*'Monte Carlo'!$K$12^2)+'Monte Carlo'!$K$12*((RAND()+RAND()+RAND()+RAND()+RAND()+RAND()+RAND()+RAND()+RAND()+RAND()+RAND()+RAND())-6))-1)+W$15)</x:f>
        <x:v>3529257.98708329</x:v>
      </x:c>
      <x:c r="X433" s="97" t="n">
        <x:f>MAX(0,W433*(1+EXP((LN(1+'Monte Carlo'!$K$10)-0.5*'Monte Carlo'!$K$12^2)+'Monte Carlo'!$K$12*((RAND()+RAND()+RAND()+RAND()+RAND()+RAND()+RAND()+RAND()+RAND()+RAND()+RAND()+RAND())-6))-1)+X$15)</x:f>
        <x:v>3062503.859750393</x:v>
      </x:c>
      <x:c r="Y433" s="97" t="n">
        <x:f>MAX(0,X433*(1+EXP((LN(1+'Monte Carlo'!$K$10)-0.5*'Monte Carlo'!$K$12^2)+'Monte Carlo'!$K$12*((RAND()+RAND()+RAND()+RAND()+RAND()+RAND()+RAND()+RAND()+RAND()+RAND()+RAND()+RAND())-6))-1)+Y$15)</x:f>
        <x:v>3881756.0070748394</x:v>
      </x:c>
      <x:c r="Z433" s="97" t="n">
        <x:f>MAX(0,Y433*(1+EXP((LN(1+'Monte Carlo'!$K$10)-0.5*'Monte Carlo'!$K$12^2)+'Monte Carlo'!$K$12*((RAND()+RAND()+RAND()+RAND()+RAND()+RAND()+RAND()+RAND()+RAND()+RAND()+RAND()+RAND())-6))-1)+Z$15)</x:f>
        <x:v>4205526.919260091</x:v>
      </x:c>
      <x:c r="AA433" s="97" t="n">
        <x:f>MAX(0,Z433*(1+EXP((LN(1+'Monte Carlo'!$K$10)-0.5*'Monte Carlo'!$K$12^2)+'Monte Carlo'!$K$12*((RAND()+RAND()+RAND()+RAND()+RAND()+RAND()+RAND()+RAND()+RAND()+RAND()+RAND()+RAND())-6))-1)+AA$15)</x:f>
        <x:v>4929727.97947875</x:v>
      </x:c>
      <x:c r="AB433" s="97" t="n">
        <x:f>MAX(0,AA433*(1+EXP((LN(1+'Monte Carlo'!$K$10)-0.5*'Monte Carlo'!$K$12^2)+'Monte Carlo'!$K$12*((RAND()+RAND()+RAND()+RAND()+RAND()+RAND()+RAND()+RAND()+RAND()+RAND()+RAND()+RAND())-6))-1)+AB$15)</x:f>
        <x:v>6292590.832727091</x:v>
      </x:c>
      <x:c r="AC433" s="97" t="n">
        <x:f>MAX(0,AB433*(1+EXP((LN(1+'Monte Carlo'!$K$10)-0.5*'Monte Carlo'!$K$12^2)+'Monte Carlo'!$K$12*((RAND()+RAND()+RAND()+RAND()+RAND()+RAND()+RAND()+RAND()+RAND()+RAND()+RAND()+RAND())-6))-1)+AC$15)</x:f>
        <x:v>6433196.025767751</x:v>
      </x:c>
      <x:c r="AD433" s="97" t="n">
        <x:f>MAX(0,AC433*(1+EXP((LN(1+'Monte Carlo'!$K$10)-0.5*'Monte Carlo'!$K$12^2)+'Monte Carlo'!$K$12*((RAND()+RAND()+RAND()+RAND()+RAND()+RAND()+RAND()+RAND()+RAND()+RAND()+RAND()+RAND())-6))-1)+AD$15)</x:f>
        <x:v>6103264.175560636</x:v>
      </x:c>
      <x:c r="AE433" s="97" t="n">
        <x:f>MAX(0,AD433*(1+EXP((LN(1+'Monte Carlo'!$K$10)-0.5*'Monte Carlo'!$K$12^2)+'Monte Carlo'!$K$12*((RAND()+RAND()+RAND()+RAND()+RAND()+RAND()+RAND()+RAND()+RAND()+RAND()+RAND()+RAND())-6))-1)+AE$15)</x:f>
        <x:v>7437819.67492918</x:v>
      </x:c>
      <x:c r="AF433" s="97" t="n">
        <x:f>MAX(0,AE433*(1+EXP((LN(1+'Monte Carlo'!$K$10)-0.5*'Monte Carlo'!$K$12^2)+'Monte Carlo'!$K$12*((RAND()+RAND()+RAND()+RAND()+RAND()+RAND()+RAND()+RAND()+RAND()+RAND()+RAND()+RAND())-6))-1)+AF$15)</x:f>
        <x:v>8743468.270571185</x:v>
      </x:c>
      <x:c r="AG433" s="97">
        <x:f t="shared" si="8"/>
        <x:v>1029031.25</x:v>
      </x:c>
    </x:row>
    <x:row r="434">
      <x:c r="A434" s="93">
        <x:v>413</x:v>
      </x:c>
      <x:c r="B434" s="97" t="n">
        <x:f>IF(AND(UPPER('Monte Carlo'!$K$4)="YES",'Monte Carlo'!$K$5&gt;0),'Monte Carlo'!$K$13,Liquidity_30Y!$C$14)</x:f>
        <x:v>1029031.25</x:v>
      </x:c>
      <x:c r="C434" s="97" t="n">
        <x:f>MAX(0,B434*(1+EXP((LN(1+'Monte Carlo'!$K$10)-0.5*'Monte Carlo'!$K$12^2)+'Monte Carlo'!$K$12*((RAND()+RAND()+RAND()+RAND()+RAND()+RAND()+RAND()+RAND()+RAND()+RAND()+RAND()+RAND())-6))-1)+C$15)</x:f>
        <x:v>1293908.5659392304</x:v>
      </x:c>
      <x:c r="D434" s="97" t="n">
        <x:f>MAX(0,C434*(1+EXP((LN(1+'Monte Carlo'!$K$10)-0.5*'Monte Carlo'!$K$12^2)+'Monte Carlo'!$K$12*((RAND()+RAND()+RAND()+RAND()+RAND()+RAND()+RAND()+RAND()+RAND()+RAND()+RAND()+RAND())-6))-1)+D$15)</x:f>
        <x:v>1289158.3088992788</x:v>
      </x:c>
      <x:c r="E434" s="97" t="n">
        <x:f>MAX(0,D434*(1+EXP((LN(1+'Monte Carlo'!$K$10)-0.5*'Monte Carlo'!$K$12^2)+'Monte Carlo'!$K$12*((RAND()+RAND()+RAND()+RAND()+RAND()+RAND()+RAND()+RAND()+RAND()+RAND()+RAND()+RAND())-6))-1)+E$15)</x:f>
        <x:v>1359120.5610017416</x:v>
      </x:c>
      <x:c r="F434" s="97" t="n">
        <x:f>MAX(0,E434*(1+EXP((LN(1+'Monte Carlo'!$K$10)-0.5*'Monte Carlo'!$K$12^2)+'Monte Carlo'!$K$12*((RAND()+RAND()+RAND()+RAND()+RAND()+RAND()+RAND()+RAND()+RAND()+RAND()+RAND()+RAND())-6))-1)+F$15)</x:f>
        <x:v>1619582.9466348707</x:v>
      </x:c>
      <x:c r="G434" s="97" t="n">
        <x:f>MAX(0,F434*(1+EXP((LN(1+'Monte Carlo'!$K$10)-0.5*'Monte Carlo'!$K$12^2)+'Monte Carlo'!$K$12*((RAND()+RAND()+RAND()+RAND()+RAND()+RAND()+RAND()+RAND()+RAND()+RAND()+RAND()+RAND())-6))-1)+G$15)</x:f>
        <x:v>1623243.8788811304</x:v>
      </x:c>
      <x:c r="H434" s="97" t="n">
        <x:f>MAX(0,G434*(1+EXP((LN(1+'Monte Carlo'!$K$10)-0.5*'Monte Carlo'!$K$12^2)+'Monte Carlo'!$K$12*((RAND()+RAND()+RAND()+RAND()+RAND()+RAND()+RAND()+RAND()+RAND()+RAND()+RAND()+RAND())-6))-1)+H$15)</x:f>
        <x:v>1358159.7627502838</x:v>
      </x:c>
      <x:c r="I434" s="97" t="n">
        <x:f>MAX(0,H434*(1+EXP((LN(1+'Monte Carlo'!$K$10)-0.5*'Monte Carlo'!$K$12^2)+'Monte Carlo'!$K$12*((RAND()+RAND()+RAND()+RAND()+RAND()+RAND()+RAND()+RAND()+RAND()+RAND()+RAND()+RAND())-6))-1)+I$15)</x:f>
        <x:v>1330500.7771042227</x:v>
      </x:c>
      <x:c r="J434" s="97" t="n">
        <x:f>MAX(0,I434*(1+EXP((LN(1+'Monte Carlo'!$K$10)-0.5*'Monte Carlo'!$K$12^2)+'Monte Carlo'!$K$12*((RAND()+RAND()+RAND()+RAND()+RAND()+RAND()+RAND()+RAND()+RAND()+RAND()+RAND()+RAND())-6))-1)+J$15)</x:f>
        <x:v>1555975.5909558511</x:v>
      </x:c>
      <x:c r="K434" s="97" t="n">
        <x:f>MAX(0,J434*(1+EXP((LN(1+'Monte Carlo'!$K$10)-0.5*'Monte Carlo'!$K$12^2)+'Monte Carlo'!$K$12*((RAND()+RAND()+RAND()+RAND()+RAND()+RAND()+RAND()+RAND()+RAND()+RAND()+RAND()+RAND())-6))-1)+K$15)</x:f>
        <x:v>1509685.4449756725</x:v>
      </x:c>
      <x:c r="L434" s="97" t="n">
        <x:f>MAX(0,K434*(1+EXP((LN(1+'Monte Carlo'!$K$10)-0.5*'Monte Carlo'!$K$12^2)+'Monte Carlo'!$K$12*((RAND()+RAND()+RAND()+RAND()+RAND()+RAND()+RAND()+RAND()+RAND()+RAND()+RAND()+RAND())-6))-1)+L$15)</x:f>
        <x:v>1744418.3734493945</x:v>
      </x:c>
      <x:c r="M434" s="97" t="n">
        <x:f>MAX(0,L434*(1+EXP((LN(1+'Monte Carlo'!$K$10)-0.5*'Monte Carlo'!$K$12^2)+'Monte Carlo'!$K$12*((RAND()+RAND()+RAND()+RAND()+RAND()+RAND()+RAND()+RAND()+RAND()+RAND()+RAND()+RAND())-6))-1)+M$15)</x:f>
        <x:v>1895609.1368916882</x:v>
      </x:c>
      <x:c r="N434" s="97" t="n">
        <x:f>MAX(0,M434*(1+EXP((LN(1+'Monte Carlo'!$K$10)-0.5*'Monte Carlo'!$K$12^2)+'Monte Carlo'!$K$12*((RAND()+RAND()+RAND()+RAND()+RAND()+RAND()+RAND()+RAND()+RAND()+RAND()+RAND()+RAND())-6))-1)+N$15)</x:f>
        <x:v>1940372.1018418495</x:v>
      </x:c>
      <x:c r="O434" s="97" t="n">
        <x:f>MAX(0,N434*(1+EXP((LN(1+'Monte Carlo'!$K$10)-0.5*'Monte Carlo'!$K$12^2)+'Monte Carlo'!$K$12*((RAND()+RAND()+RAND()+RAND()+RAND()+RAND()+RAND()+RAND()+RAND()+RAND()+RAND()+RAND())-6))-1)+O$15)</x:f>
        <x:v>1813045.9121877176</x:v>
      </x:c>
      <x:c r="P434" s="97" t="n">
        <x:f>MAX(0,O434*(1+EXP((LN(1+'Monte Carlo'!$K$10)-0.5*'Monte Carlo'!$K$12^2)+'Monte Carlo'!$K$12*((RAND()+RAND()+RAND()+RAND()+RAND()+RAND()+RAND()+RAND()+RAND()+RAND()+RAND()+RAND())-6))-1)+P$15)</x:f>
        <x:v>1872792.702307812</x:v>
      </x:c>
      <x:c r="Q434" s="97" t="n">
        <x:f>MAX(0,P434*(1+EXP((LN(1+'Monte Carlo'!$K$10)-0.5*'Monte Carlo'!$K$12^2)+'Monte Carlo'!$K$12*((RAND()+RAND()+RAND()+RAND()+RAND()+RAND()+RAND()+RAND()+RAND()+RAND()+RAND()+RAND())-6))-1)+Q$15)</x:f>
        <x:v>1821879.4718179223</x:v>
      </x:c>
      <x:c r="R434" s="97" t="n">
        <x:f>MAX(0,Q434*(1+EXP((LN(1+'Monte Carlo'!$K$10)-0.5*'Monte Carlo'!$K$12^2)+'Monte Carlo'!$K$12*((RAND()+RAND()+RAND()+RAND()+RAND()+RAND()+RAND()+RAND()+RAND()+RAND()+RAND()+RAND())-6))-1)+R$15)</x:f>
        <x:v>1615403.2120035107</x:v>
      </x:c>
      <x:c r="S434" s="97" t="n">
        <x:f>MAX(0,R434*(1+EXP((LN(1+'Monte Carlo'!$K$10)-0.5*'Monte Carlo'!$K$12^2)+'Monte Carlo'!$K$12*((RAND()+RAND()+RAND()+RAND()+RAND()+RAND()+RAND()+RAND()+RAND()+RAND()+RAND()+RAND())-6))-1)+S$15)</x:f>
        <x:v>1847087.8682038009</x:v>
      </x:c>
      <x:c r="T434" s="97" t="n">
        <x:f>MAX(0,S434*(1+EXP((LN(1+'Monte Carlo'!$K$10)-0.5*'Monte Carlo'!$K$12^2)+'Monte Carlo'!$K$12*((RAND()+RAND()+RAND()+RAND()+RAND()+RAND()+RAND()+RAND()+RAND()+RAND()+RAND()+RAND())-6))-1)+T$15)</x:f>
        <x:v>1618622.216327928</x:v>
      </x:c>
      <x:c r="U434" s="97" t="n">
        <x:f>MAX(0,T434*(1+EXP((LN(1+'Monte Carlo'!$K$10)-0.5*'Monte Carlo'!$K$12^2)+'Monte Carlo'!$K$12*((RAND()+RAND()+RAND()+RAND()+RAND()+RAND()+RAND()+RAND()+RAND()+RAND()+RAND()+RAND())-6))-1)+U$15)</x:f>
        <x:v>1161618.6313566063</x:v>
      </x:c>
      <x:c r="V434" s="97" t="n">
        <x:f>MAX(0,U434*(1+EXP((LN(1+'Monte Carlo'!$K$10)-0.5*'Monte Carlo'!$K$12^2)+'Monte Carlo'!$K$12*((RAND()+RAND()+RAND()+RAND()+RAND()+RAND()+RAND()+RAND()+RAND()+RAND()+RAND()+RAND())-6))-1)+V$15)</x:f>
        <x:v>1050586.9640364677</x:v>
      </x:c>
      <x:c r="W434" s="97" t="n">
        <x:f>MAX(0,V434*(1+EXP((LN(1+'Monte Carlo'!$K$10)-0.5*'Monte Carlo'!$K$12^2)+'Monte Carlo'!$K$12*((RAND()+RAND()+RAND()+RAND()+RAND()+RAND()+RAND()+RAND()+RAND()+RAND()+RAND()+RAND())-6))-1)+W$15)</x:f>
        <x:v>982246.3651458834</x:v>
      </x:c>
      <x:c r="X434" s="97" t="n">
        <x:f>MAX(0,W434*(1+EXP((LN(1+'Monte Carlo'!$K$10)-0.5*'Monte Carlo'!$K$12^2)+'Monte Carlo'!$K$12*((RAND()+RAND()+RAND()+RAND()+RAND()+RAND()+RAND()+RAND()+RAND()+RAND()+RAND()+RAND())-6))-1)+X$15)</x:f>
        <x:v>951202.516107426</x:v>
      </x:c>
      <x:c r="Y434" s="97" t="n">
        <x:f>MAX(0,X434*(1+EXP((LN(1+'Monte Carlo'!$K$10)-0.5*'Monte Carlo'!$K$12^2)+'Monte Carlo'!$K$12*((RAND()+RAND()+RAND()+RAND()+RAND()+RAND()+RAND()+RAND()+RAND()+RAND()+RAND()+RAND())-6))-1)+Y$15)</x:f>
        <x:v>1023509.6719509016</x:v>
      </x:c>
      <x:c r="Z434" s="97" t="n">
        <x:f>MAX(0,Y434*(1+EXP((LN(1+'Monte Carlo'!$K$10)-0.5*'Monte Carlo'!$K$12^2)+'Monte Carlo'!$K$12*((RAND()+RAND()+RAND()+RAND()+RAND()+RAND()+RAND()+RAND()+RAND()+RAND()+RAND()+RAND())-6))-1)+Z$15)</x:f>
        <x:v>1248723.1062007968</x:v>
      </x:c>
      <x:c r="AA434" s="97" t="n">
        <x:f>MAX(0,Z434*(1+EXP((LN(1+'Monte Carlo'!$K$10)-0.5*'Monte Carlo'!$K$12^2)+'Monte Carlo'!$K$12*((RAND()+RAND()+RAND()+RAND()+RAND()+RAND()+RAND()+RAND()+RAND()+RAND()+RAND()+RAND())-6))-1)+AA$15)</x:f>
        <x:v>1387917.92188625</x:v>
      </x:c>
      <x:c r="AB434" s="97" t="n">
        <x:f>MAX(0,AA434*(1+EXP((LN(1+'Monte Carlo'!$K$10)-0.5*'Monte Carlo'!$K$12^2)+'Monte Carlo'!$K$12*((RAND()+RAND()+RAND()+RAND()+RAND()+RAND()+RAND()+RAND()+RAND()+RAND()+RAND()+RAND())-6))-1)+AB$15)</x:f>
        <x:v>1269000.7178572847</x:v>
      </x:c>
      <x:c r="AC434" s="97" t="n">
        <x:f>MAX(0,AB434*(1+EXP((LN(1+'Monte Carlo'!$K$10)-0.5*'Monte Carlo'!$K$12^2)+'Monte Carlo'!$K$12*((RAND()+RAND()+RAND()+RAND()+RAND()+RAND()+RAND()+RAND()+RAND()+RAND()+RAND()+RAND())-6))-1)+AC$15)</x:f>
        <x:v>1252864.265129692</x:v>
      </x:c>
      <x:c r="AD434" s="97" t="n">
        <x:f>MAX(0,AC434*(1+EXP((LN(1+'Monte Carlo'!$K$10)-0.5*'Monte Carlo'!$K$12^2)+'Monte Carlo'!$K$12*((RAND()+RAND()+RAND()+RAND()+RAND()+RAND()+RAND()+RAND()+RAND()+RAND()+RAND()+RAND())-6))-1)+AD$15)</x:f>
        <x:v>1178652.8230652572</x:v>
      </x:c>
      <x:c r="AE434" s="97" t="n">
        <x:f>MAX(0,AD434*(1+EXP((LN(1+'Monte Carlo'!$K$10)-0.5*'Monte Carlo'!$K$12^2)+'Monte Carlo'!$K$12*((RAND()+RAND()+RAND()+RAND()+RAND()+RAND()+RAND()+RAND()+RAND()+RAND()+RAND()+RAND())-6))-1)+AE$15)</x:f>
        <x:v>1070895.8412378645</x:v>
      </x:c>
      <x:c r="AF434" s="97" t="n">
        <x:f>MAX(0,AE434*(1+EXP((LN(1+'Monte Carlo'!$K$10)-0.5*'Monte Carlo'!$K$12^2)+'Monte Carlo'!$K$12*((RAND()+RAND()+RAND()+RAND()+RAND()+RAND()+RAND()+RAND()+RAND()+RAND()+RAND()+RAND())-6))-1)+AF$15)</x:f>
        <x:v>1132856.768400697</x:v>
      </x:c>
      <x:c r="AG434" s="97">
        <x:f t="shared" si="8"/>
        <x:v>975224.4199850338</x:v>
      </x:c>
    </x:row>
    <x:row r="435">
      <x:c r="A435" s="93">
        <x:v>414</x:v>
      </x:c>
      <x:c r="B435" s="97" t="n">
        <x:f>IF(AND(UPPER('Monte Carlo'!$K$4)="YES",'Monte Carlo'!$K$5&gt;0),'Monte Carlo'!$K$13,Liquidity_30Y!$C$14)</x:f>
        <x:v>1029031.25</x:v>
      </x:c>
      <x:c r="C435" s="97" t="n">
        <x:f>MAX(0,B435*(1+EXP((LN(1+'Monte Carlo'!$K$10)-0.5*'Monte Carlo'!$K$12^2)+'Monte Carlo'!$K$12*((RAND()+RAND()+RAND()+RAND()+RAND()+RAND()+RAND()+RAND()+RAND()+RAND()+RAND()+RAND())-6))-1)+C$15)</x:f>
        <x:v>1162724.5128093483</x:v>
      </x:c>
      <x:c r="D435" s="97" t="n">
        <x:f>MAX(0,C435*(1+EXP((LN(1+'Monte Carlo'!$K$10)-0.5*'Monte Carlo'!$K$12^2)+'Monte Carlo'!$K$12*((RAND()+RAND()+RAND()+RAND()+RAND()+RAND()+RAND()+RAND()+RAND()+RAND()+RAND()+RAND())-6))-1)+D$15)</x:f>
        <x:v>1161972.3959572879</x:v>
      </x:c>
      <x:c r="E435" s="97" t="n">
        <x:f>MAX(0,D435*(1+EXP((LN(1+'Monte Carlo'!$K$10)-0.5*'Monte Carlo'!$K$12^2)+'Monte Carlo'!$K$12*((RAND()+RAND()+RAND()+RAND()+RAND()+RAND()+RAND()+RAND()+RAND()+RAND()+RAND()+RAND())-6))-1)+E$15)</x:f>
        <x:v>1005661.5075704582</x:v>
      </x:c>
      <x:c r="F435" s="97" t="n">
        <x:f>MAX(0,E435*(1+EXP((LN(1+'Monte Carlo'!$K$10)-0.5*'Monte Carlo'!$K$12^2)+'Monte Carlo'!$K$12*((RAND()+RAND()+RAND()+RAND()+RAND()+RAND()+RAND()+RAND()+RAND()+RAND()+RAND()+RAND())-6))-1)+F$15)</x:f>
        <x:v>924607.8009484154</x:v>
      </x:c>
      <x:c r="G435" s="97" t="n">
        <x:f>MAX(0,F435*(1+EXP((LN(1+'Monte Carlo'!$K$10)-0.5*'Monte Carlo'!$K$12^2)+'Monte Carlo'!$K$12*((RAND()+RAND()+RAND()+RAND()+RAND()+RAND()+RAND()+RAND()+RAND()+RAND()+RAND()+RAND())-6))-1)+G$15)</x:f>
        <x:v>1109980.6688186368</x:v>
      </x:c>
      <x:c r="H435" s="97" t="n">
        <x:f>MAX(0,G435*(1+EXP((LN(1+'Monte Carlo'!$K$10)-0.5*'Monte Carlo'!$K$12^2)+'Monte Carlo'!$K$12*((RAND()+RAND()+RAND()+RAND()+RAND()+RAND()+RAND()+RAND()+RAND()+RAND()+RAND()+RAND())-6))-1)+H$15)</x:f>
        <x:v>1059281.2645735706</x:v>
      </x:c>
      <x:c r="I435" s="97" t="n">
        <x:f>MAX(0,H435*(1+EXP((LN(1+'Monte Carlo'!$K$10)-0.5*'Monte Carlo'!$K$12^2)+'Monte Carlo'!$K$12*((RAND()+RAND()+RAND()+RAND()+RAND()+RAND()+RAND()+RAND()+RAND()+RAND()+RAND()+RAND())-6))-1)+I$15)</x:f>
        <x:v>1177246.4342491815</x:v>
      </x:c>
      <x:c r="J435" s="97" t="n">
        <x:f>MAX(0,I435*(1+EXP((LN(1+'Monte Carlo'!$K$10)-0.5*'Monte Carlo'!$K$12^2)+'Monte Carlo'!$K$12*((RAND()+RAND()+RAND()+RAND()+RAND()+RAND()+RAND()+RAND()+RAND()+RAND()+RAND()+RAND())-6))-1)+J$15)</x:f>
        <x:v>1370883.2382270624</x:v>
      </x:c>
      <x:c r="K435" s="97" t="n">
        <x:f>MAX(0,J435*(1+EXP((LN(1+'Monte Carlo'!$K$10)-0.5*'Monte Carlo'!$K$12^2)+'Monte Carlo'!$K$12*((RAND()+RAND()+RAND()+RAND()+RAND()+RAND()+RAND()+RAND()+RAND()+RAND()+RAND()+RAND())-6))-1)+K$15)</x:f>
        <x:v>1683059.830251128</x:v>
      </x:c>
      <x:c r="L435" s="97" t="n">
        <x:f>MAX(0,K435*(1+EXP((LN(1+'Monte Carlo'!$K$10)-0.5*'Monte Carlo'!$K$12^2)+'Monte Carlo'!$K$12*((RAND()+RAND()+RAND()+RAND()+RAND()+RAND()+RAND()+RAND()+RAND()+RAND()+RAND()+RAND())-6))-1)+L$15)</x:f>
        <x:v>1832449.6898961258</x:v>
      </x:c>
      <x:c r="M435" s="97" t="n">
        <x:f>MAX(0,L435*(1+EXP((LN(1+'Monte Carlo'!$K$10)-0.5*'Monte Carlo'!$K$12^2)+'Monte Carlo'!$K$12*((RAND()+RAND()+RAND()+RAND()+RAND()+RAND()+RAND()+RAND()+RAND()+RAND()+RAND()+RAND())-6))-1)+M$15)</x:f>
        <x:v>1489512.8908293373</x:v>
      </x:c>
      <x:c r="N435" s="97" t="n">
        <x:f>MAX(0,M435*(1+EXP((LN(1+'Monte Carlo'!$K$10)-0.5*'Monte Carlo'!$K$12^2)+'Monte Carlo'!$K$12*((RAND()+RAND()+RAND()+RAND()+RAND()+RAND()+RAND()+RAND()+RAND()+RAND()+RAND()+RAND())-6))-1)+N$15)</x:f>
        <x:v>1600872.3539723072</x:v>
      </x:c>
      <x:c r="O435" s="97" t="n">
        <x:f>MAX(0,N435*(1+EXP((LN(1+'Monte Carlo'!$K$10)-0.5*'Monte Carlo'!$K$12^2)+'Monte Carlo'!$K$12*((RAND()+RAND()+RAND()+RAND()+RAND()+RAND()+RAND()+RAND()+RAND()+RAND()+RAND()+RAND())-6))-1)+O$15)</x:f>
        <x:v>1610052.054220088</x:v>
      </x:c>
      <x:c r="P435" s="97" t="n">
        <x:f>MAX(0,O435*(1+EXP((LN(1+'Monte Carlo'!$K$10)-0.5*'Monte Carlo'!$K$12^2)+'Monte Carlo'!$K$12*((RAND()+RAND()+RAND()+RAND()+RAND()+RAND()+RAND()+RAND()+RAND()+RAND()+RAND()+RAND())-6))-1)+P$15)</x:f>
        <x:v>2642796.7502741073</x:v>
      </x:c>
      <x:c r="Q435" s="97" t="n">
        <x:f>MAX(0,P435*(1+EXP((LN(1+'Monte Carlo'!$K$10)-0.5*'Monte Carlo'!$K$12^2)+'Monte Carlo'!$K$12*((RAND()+RAND()+RAND()+RAND()+RAND()+RAND()+RAND()+RAND()+RAND()+RAND()+RAND()+RAND())-6))-1)+Q$15)</x:f>
        <x:v>2712816.050313121</x:v>
      </x:c>
      <x:c r="R435" s="97" t="n">
        <x:f>MAX(0,Q435*(1+EXP((LN(1+'Monte Carlo'!$K$10)-0.5*'Monte Carlo'!$K$12^2)+'Monte Carlo'!$K$12*((RAND()+RAND()+RAND()+RAND()+RAND()+RAND()+RAND()+RAND()+RAND()+RAND()+RAND()+RAND())-6))-1)+R$15)</x:f>
        <x:v>2994764.6537118806</x:v>
      </x:c>
      <x:c r="S435" s="97" t="n">
        <x:f>MAX(0,R435*(1+EXP((LN(1+'Monte Carlo'!$K$10)-0.5*'Monte Carlo'!$K$12^2)+'Monte Carlo'!$K$12*((RAND()+RAND()+RAND()+RAND()+RAND()+RAND()+RAND()+RAND()+RAND()+RAND()+RAND()+RAND())-6))-1)+S$15)</x:f>
        <x:v>2320844.0790354293</x:v>
      </x:c>
      <x:c r="T435" s="97" t="n">
        <x:f>MAX(0,S435*(1+EXP((LN(1+'Monte Carlo'!$K$10)-0.5*'Monte Carlo'!$K$12^2)+'Monte Carlo'!$K$12*((RAND()+RAND()+RAND()+RAND()+RAND()+RAND()+RAND()+RAND()+RAND()+RAND()+RAND()+RAND())-6))-1)+T$15)</x:f>
        <x:v>2622266.701662778</x:v>
      </x:c>
      <x:c r="U435" s="97" t="n">
        <x:f>MAX(0,T435*(1+EXP((LN(1+'Monte Carlo'!$K$10)-0.5*'Monte Carlo'!$K$12^2)+'Monte Carlo'!$K$12*((RAND()+RAND()+RAND()+RAND()+RAND()+RAND()+RAND()+RAND()+RAND()+RAND()+RAND()+RAND())-6))-1)+U$15)</x:f>
        <x:v>3187291.373872144</x:v>
      </x:c>
      <x:c r="V435" s="97" t="n">
        <x:f>MAX(0,U435*(1+EXP((LN(1+'Monte Carlo'!$K$10)-0.5*'Monte Carlo'!$K$12^2)+'Monte Carlo'!$K$12*((RAND()+RAND()+RAND()+RAND()+RAND()+RAND()+RAND()+RAND()+RAND()+RAND()+RAND()+RAND())-6))-1)+V$15)</x:f>
        <x:v>3373384.1856077365</x:v>
      </x:c>
      <x:c r="W435" s="97" t="n">
        <x:f>MAX(0,V435*(1+EXP((LN(1+'Monte Carlo'!$K$10)-0.5*'Monte Carlo'!$K$12^2)+'Monte Carlo'!$K$12*((RAND()+RAND()+RAND()+RAND()+RAND()+RAND()+RAND()+RAND()+RAND()+RAND()+RAND()+RAND())-6))-1)+W$15)</x:f>
        <x:v>3032253.200197108</x:v>
      </x:c>
      <x:c r="X435" s="97" t="n">
        <x:f>MAX(0,W435*(1+EXP((LN(1+'Monte Carlo'!$K$10)-0.5*'Monte Carlo'!$K$12^2)+'Monte Carlo'!$K$12*((RAND()+RAND()+RAND()+RAND()+RAND()+RAND()+RAND()+RAND()+RAND()+RAND()+RAND()+RAND())-6))-1)+X$15)</x:f>
        <x:v>2688415.1823867047</x:v>
      </x:c>
      <x:c r="Y435" s="97" t="n">
        <x:f>MAX(0,X435*(1+EXP((LN(1+'Monte Carlo'!$K$10)-0.5*'Monte Carlo'!$K$12^2)+'Monte Carlo'!$K$12*((RAND()+RAND()+RAND()+RAND()+RAND()+RAND()+RAND()+RAND()+RAND()+RAND()+RAND()+RAND())-6))-1)+Y$15)</x:f>
        <x:v>2347805.9238157617</x:v>
      </x:c>
      <x:c r="Z435" s="97" t="n">
        <x:f>MAX(0,Y435*(1+EXP((LN(1+'Monte Carlo'!$K$10)-0.5*'Monte Carlo'!$K$12^2)+'Monte Carlo'!$K$12*((RAND()+RAND()+RAND()+RAND()+RAND()+RAND()+RAND()+RAND()+RAND()+RAND()+RAND()+RAND())-6))-1)+Z$15)</x:f>
        <x:v>2581383.5457980135</x:v>
      </x:c>
      <x:c r="AA435" s="97" t="n">
        <x:f>MAX(0,Z435*(1+EXP((LN(1+'Monte Carlo'!$K$10)-0.5*'Monte Carlo'!$K$12^2)+'Monte Carlo'!$K$12*((RAND()+RAND()+RAND()+RAND()+RAND()+RAND()+RAND()+RAND()+RAND()+RAND()+RAND()+RAND())-6))-1)+AA$15)</x:f>
        <x:v>2378519.182705746</x:v>
      </x:c>
      <x:c r="AB435" s="97" t="n">
        <x:f>MAX(0,AA435*(1+EXP((LN(1+'Monte Carlo'!$K$10)-0.5*'Monte Carlo'!$K$12^2)+'Monte Carlo'!$K$12*((RAND()+RAND()+RAND()+RAND()+RAND()+RAND()+RAND()+RAND()+RAND()+RAND()+RAND()+RAND())-6))-1)+AB$15)</x:f>
        <x:v>2548879.3204078376</x:v>
      </x:c>
      <x:c r="AC435" s="97" t="n">
        <x:f>MAX(0,AB435*(1+EXP((LN(1+'Monte Carlo'!$K$10)-0.5*'Monte Carlo'!$K$12^2)+'Monte Carlo'!$K$12*((RAND()+RAND()+RAND()+RAND()+RAND()+RAND()+RAND()+RAND()+RAND()+RAND()+RAND()+RAND())-6))-1)+AC$15)</x:f>
        <x:v>2588239.7000617767</x:v>
      </x:c>
      <x:c r="AD435" s="97" t="n">
        <x:f>MAX(0,AC435*(1+EXP((LN(1+'Monte Carlo'!$K$10)-0.5*'Monte Carlo'!$K$12^2)+'Monte Carlo'!$K$12*((RAND()+RAND()+RAND()+RAND()+RAND()+RAND()+RAND()+RAND()+RAND()+RAND()+RAND()+RAND())-6))-1)+AD$15)</x:f>
        <x:v>2649697.192219177</x:v>
      </x:c>
      <x:c r="AE435" s="97" t="n">
        <x:f>MAX(0,AD435*(1+EXP((LN(1+'Monte Carlo'!$K$10)-0.5*'Monte Carlo'!$K$12^2)+'Monte Carlo'!$K$12*((RAND()+RAND()+RAND()+RAND()+RAND()+RAND()+RAND()+RAND()+RAND()+RAND()+RAND()+RAND())-6))-1)+AE$15)</x:f>
        <x:v>2697738.699607458</x:v>
      </x:c>
      <x:c r="AF435" s="97" t="n">
        <x:f>MAX(0,AE435*(1+EXP((LN(1+'Monte Carlo'!$K$10)-0.5*'Monte Carlo'!$K$12^2)+'Monte Carlo'!$K$12*((RAND()+RAND()+RAND()+RAND()+RAND()+RAND()+RAND()+RAND()+RAND()+RAND()+RAND()+RAND())-6))-1)+AF$15)</x:f>
        <x:v>2698093.6070603253</x:v>
      </x:c>
      <x:c r="AG435" s="97">
        <x:f t="shared" si="8"/>
        <x:v>919051.91841977171</x:v>
      </x:c>
    </x:row>
    <x:row r="436">
      <x:c r="A436" s="93">
        <x:v>415</x:v>
      </x:c>
      <x:c r="B436" s="97" t="n">
        <x:f>IF(AND(UPPER('Monte Carlo'!$K$4)="YES",'Monte Carlo'!$K$5&gt;0),'Monte Carlo'!$K$13,Liquidity_30Y!$C$14)</x:f>
        <x:v>1029031.25</x:v>
      </x:c>
      <x:c r="C436" s="97" t="n">
        <x:f>MAX(0,B436*(1+EXP((LN(1+'Monte Carlo'!$K$10)-0.5*'Monte Carlo'!$K$12^2)+'Monte Carlo'!$K$12*((RAND()+RAND()+RAND()+RAND()+RAND()+RAND()+RAND()+RAND()+RAND()+RAND()+RAND()+RAND())-6))-1)+C$15)</x:f>
        <x:v>1009886.957819613</x:v>
      </x:c>
      <x:c r="D436" s="97" t="n">
        <x:f>MAX(0,C436*(1+EXP((LN(1+'Monte Carlo'!$K$10)-0.5*'Monte Carlo'!$K$12^2)+'Monte Carlo'!$K$12*((RAND()+RAND()+RAND()+RAND()+RAND()+RAND()+RAND()+RAND()+RAND()+RAND()+RAND()+RAND())-6))-1)+D$15)</x:f>
        <x:v>1112362.7395555878</x:v>
      </x:c>
      <x:c r="E436" s="97" t="n">
        <x:f>MAX(0,D436*(1+EXP((LN(1+'Monte Carlo'!$K$10)-0.5*'Monte Carlo'!$K$12^2)+'Monte Carlo'!$K$12*((RAND()+RAND()+RAND()+RAND()+RAND()+RAND()+RAND()+RAND()+RAND()+RAND()+RAND()+RAND())-6))-1)+E$15)</x:f>
        <x:v>941476.7987996906</x:v>
      </x:c>
      <x:c r="F436" s="97" t="n">
        <x:f>MAX(0,E436*(1+EXP((LN(1+'Monte Carlo'!$K$10)-0.5*'Monte Carlo'!$K$12^2)+'Monte Carlo'!$K$12*((RAND()+RAND()+RAND()+RAND()+RAND()+RAND()+RAND()+RAND()+RAND()+RAND()+RAND()+RAND())-6))-1)+F$15)</x:f>
        <x:v>899859.7160146398</x:v>
      </x:c>
      <x:c r="G436" s="97" t="n">
        <x:f>MAX(0,F436*(1+EXP((LN(1+'Monte Carlo'!$K$10)-0.5*'Monte Carlo'!$K$12^2)+'Monte Carlo'!$K$12*((RAND()+RAND()+RAND()+RAND()+RAND()+RAND()+RAND()+RAND()+RAND()+RAND()+RAND()+RAND())-6))-1)+G$15)</x:f>
        <x:v>983938.3682235511</x:v>
      </x:c>
      <x:c r="H436" s="97" t="n">
        <x:f>MAX(0,G436*(1+EXP((LN(1+'Monte Carlo'!$K$10)-0.5*'Monte Carlo'!$K$12^2)+'Monte Carlo'!$K$12*((RAND()+RAND()+RAND()+RAND()+RAND()+RAND()+RAND()+RAND()+RAND()+RAND()+RAND()+RAND())-6))-1)+H$15)</x:f>
        <x:v>895072.1427179049</x:v>
      </x:c>
      <x:c r="I436" s="97" t="n">
        <x:f>MAX(0,H436*(1+EXP((LN(1+'Monte Carlo'!$K$10)-0.5*'Monte Carlo'!$K$12^2)+'Monte Carlo'!$K$12*((RAND()+RAND()+RAND()+RAND()+RAND()+RAND()+RAND()+RAND()+RAND()+RAND()+RAND()+RAND())-6))-1)+I$15)</x:f>
        <x:v>1052617.5735067902</x:v>
      </x:c>
      <x:c r="J436" s="97" t="n">
        <x:f>MAX(0,I436*(1+EXP((LN(1+'Monte Carlo'!$K$10)-0.5*'Monte Carlo'!$K$12^2)+'Monte Carlo'!$K$12*((RAND()+RAND()+RAND()+RAND()+RAND()+RAND()+RAND()+RAND()+RAND()+RAND()+RAND()+RAND())-6))-1)+J$15)</x:f>
        <x:v>1336033.1661031442</x:v>
      </x:c>
      <x:c r="K436" s="97" t="n">
        <x:f>MAX(0,J436*(1+EXP((LN(1+'Monte Carlo'!$K$10)-0.5*'Monte Carlo'!$K$12^2)+'Monte Carlo'!$K$12*((RAND()+RAND()+RAND()+RAND()+RAND()+RAND()+RAND()+RAND()+RAND()+RAND()+RAND()+RAND())-6))-1)+K$15)</x:f>
        <x:v>1628422.983587154</x:v>
      </x:c>
      <x:c r="L436" s="97" t="n">
        <x:f>MAX(0,K436*(1+EXP((LN(1+'Monte Carlo'!$K$10)-0.5*'Monte Carlo'!$K$12^2)+'Monte Carlo'!$K$12*((RAND()+RAND()+RAND()+RAND()+RAND()+RAND()+RAND()+RAND()+RAND()+RAND()+RAND()+RAND())-6))-1)+L$15)</x:f>
        <x:v>1531672.7906765977</x:v>
      </x:c>
      <x:c r="M436" s="97" t="n">
        <x:f>MAX(0,L436*(1+EXP((LN(1+'Monte Carlo'!$K$10)-0.5*'Monte Carlo'!$K$12^2)+'Monte Carlo'!$K$12*((RAND()+RAND()+RAND()+RAND()+RAND()+RAND()+RAND()+RAND()+RAND()+RAND()+RAND()+RAND())-6))-1)+M$15)</x:f>
        <x:v>1562272.6960974096</x:v>
      </x:c>
      <x:c r="N436" s="97" t="n">
        <x:f>MAX(0,M436*(1+EXP((LN(1+'Monte Carlo'!$K$10)-0.5*'Monte Carlo'!$K$12^2)+'Monte Carlo'!$K$12*((RAND()+RAND()+RAND()+RAND()+RAND()+RAND()+RAND()+RAND()+RAND()+RAND()+RAND()+RAND())-6))-1)+N$15)</x:f>
        <x:v>1445534.5697019617</x:v>
      </x:c>
      <x:c r="O436" s="97" t="n">
        <x:f>MAX(0,N436*(1+EXP((LN(1+'Monte Carlo'!$K$10)-0.5*'Monte Carlo'!$K$12^2)+'Monte Carlo'!$K$12*((RAND()+RAND()+RAND()+RAND()+RAND()+RAND()+RAND()+RAND()+RAND()+RAND()+RAND()+RAND())-6))-1)+O$15)</x:f>
        <x:v>1549845.0710051793</x:v>
      </x:c>
      <x:c r="P436" s="97" t="n">
        <x:f>MAX(0,O436*(1+EXP((LN(1+'Monte Carlo'!$K$10)-0.5*'Monte Carlo'!$K$12^2)+'Monte Carlo'!$K$12*((RAND()+RAND()+RAND()+RAND()+RAND()+RAND()+RAND()+RAND()+RAND()+RAND()+RAND()+RAND())-6))-1)+P$15)</x:f>
        <x:v>1653870.0113654684</x:v>
      </x:c>
      <x:c r="Q436" s="97" t="n">
        <x:f>MAX(0,P436*(1+EXP((LN(1+'Monte Carlo'!$K$10)-0.5*'Monte Carlo'!$K$12^2)+'Monte Carlo'!$K$12*((RAND()+RAND()+RAND()+RAND()+RAND()+RAND()+RAND()+RAND()+RAND()+RAND()+RAND()+RAND())-6))-1)+Q$15)</x:f>
        <x:v>1574171.3782766294</x:v>
      </x:c>
      <x:c r="R436" s="97" t="n">
        <x:f>MAX(0,Q436*(1+EXP((LN(1+'Monte Carlo'!$K$10)-0.5*'Monte Carlo'!$K$12^2)+'Monte Carlo'!$K$12*((RAND()+RAND()+RAND()+RAND()+RAND()+RAND()+RAND()+RAND()+RAND()+RAND()+RAND()+RAND())-6))-1)+R$15)</x:f>
        <x:v>1940060.990079663</x:v>
      </x:c>
      <x:c r="S436" s="97" t="n">
        <x:f>MAX(0,R436*(1+EXP((LN(1+'Monte Carlo'!$K$10)-0.5*'Monte Carlo'!$K$12^2)+'Monte Carlo'!$K$12*((RAND()+RAND()+RAND()+RAND()+RAND()+RAND()+RAND()+RAND()+RAND()+RAND()+RAND()+RAND())-6))-1)+S$15)</x:f>
        <x:v>2279608.3403115286</x:v>
      </x:c>
      <x:c r="T436" s="97" t="n">
        <x:f>MAX(0,S436*(1+EXP((LN(1+'Monte Carlo'!$K$10)-0.5*'Monte Carlo'!$K$12^2)+'Monte Carlo'!$K$12*((RAND()+RAND()+RAND()+RAND()+RAND()+RAND()+RAND()+RAND()+RAND()+RAND()+RAND()+RAND())-6))-1)+T$15)</x:f>
        <x:v>2699716.258467408</x:v>
      </x:c>
      <x:c r="U436" s="97" t="n">
        <x:f>MAX(0,T436*(1+EXP((LN(1+'Monte Carlo'!$K$10)-0.5*'Monte Carlo'!$K$12^2)+'Monte Carlo'!$K$12*((RAND()+RAND()+RAND()+RAND()+RAND()+RAND()+RAND()+RAND()+RAND()+RAND()+RAND()+RAND())-6))-1)+U$15)</x:f>
        <x:v>3220434.281673832</x:v>
      </x:c>
      <x:c r="V436" s="97" t="n">
        <x:f>MAX(0,U436*(1+EXP((LN(1+'Monte Carlo'!$K$10)-0.5*'Monte Carlo'!$K$12^2)+'Monte Carlo'!$K$12*((RAND()+RAND()+RAND()+RAND()+RAND()+RAND()+RAND()+RAND()+RAND()+RAND()+RAND()+RAND())-6))-1)+V$15)</x:f>
        <x:v>3336644.987435994</x:v>
      </x:c>
      <x:c r="W436" s="97" t="n">
        <x:f>MAX(0,V436*(1+EXP((LN(1+'Monte Carlo'!$K$10)-0.5*'Monte Carlo'!$K$12^2)+'Monte Carlo'!$K$12*((RAND()+RAND()+RAND()+RAND()+RAND()+RAND()+RAND()+RAND()+RAND()+RAND()+RAND()+RAND())-6))-1)+W$15)</x:f>
        <x:v>4030202.6785184992</x:v>
      </x:c>
      <x:c r="X436" s="97" t="n">
        <x:f>MAX(0,W436*(1+EXP((LN(1+'Monte Carlo'!$K$10)-0.5*'Monte Carlo'!$K$12^2)+'Monte Carlo'!$K$12*((RAND()+RAND()+RAND()+RAND()+RAND()+RAND()+RAND()+RAND()+RAND()+RAND()+RAND()+RAND())-6))-1)+X$15)</x:f>
        <x:v>4602500.371943187</x:v>
      </x:c>
      <x:c r="Y436" s="97" t="n">
        <x:f>MAX(0,X436*(1+EXP((LN(1+'Monte Carlo'!$K$10)-0.5*'Monte Carlo'!$K$12^2)+'Monte Carlo'!$K$12*((RAND()+RAND()+RAND()+RAND()+RAND()+RAND()+RAND()+RAND()+RAND()+RAND()+RAND()+RAND())-6))-1)+Y$15)</x:f>
        <x:v>4591769.093475017</x:v>
      </x:c>
      <x:c r="Z436" s="97" t="n">
        <x:f>MAX(0,Y436*(1+EXP((LN(1+'Monte Carlo'!$K$10)-0.5*'Monte Carlo'!$K$12^2)+'Monte Carlo'!$K$12*((RAND()+RAND()+RAND()+RAND()+RAND()+RAND()+RAND()+RAND()+RAND()+RAND()+RAND()+RAND())-6))-1)+Z$15)</x:f>
        <x:v>5220442.227718186</x:v>
      </x:c>
      <x:c r="AA436" s="97" t="n">
        <x:f>MAX(0,Z436*(1+EXP((LN(1+'Monte Carlo'!$K$10)-0.5*'Monte Carlo'!$K$12^2)+'Monte Carlo'!$K$12*((RAND()+RAND()+RAND()+RAND()+RAND()+RAND()+RAND()+RAND()+RAND()+RAND()+RAND()+RAND())-6))-1)+AA$15)</x:f>
        <x:v>6059320.147700572</x:v>
      </x:c>
      <x:c r="AB436" s="97" t="n">
        <x:f>MAX(0,AA436*(1+EXP((LN(1+'Monte Carlo'!$K$10)-0.5*'Monte Carlo'!$K$12^2)+'Monte Carlo'!$K$12*((RAND()+RAND()+RAND()+RAND()+RAND()+RAND()+RAND()+RAND()+RAND()+RAND()+RAND()+RAND())-6))-1)+AB$15)</x:f>
        <x:v>5325880.619014083</x:v>
      </x:c>
      <x:c r="AC436" s="97" t="n">
        <x:f>MAX(0,AB436*(1+EXP((LN(1+'Monte Carlo'!$K$10)-0.5*'Monte Carlo'!$K$12^2)+'Monte Carlo'!$K$12*((RAND()+RAND()+RAND()+RAND()+RAND()+RAND()+RAND()+RAND()+RAND()+RAND()+RAND()+RAND())-6))-1)+AC$15)</x:f>
        <x:v>4951000.813561438</x:v>
      </x:c>
      <x:c r="AD436" s="97" t="n">
        <x:f>MAX(0,AC436*(1+EXP((LN(1+'Monte Carlo'!$K$10)-0.5*'Monte Carlo'!$K$12^2)+'Monte Carlo'!$K$12*((RAND()+RAND()+RAND()+RAND()+RAND()+RAND()+RAND()+RAND()+RAND()+RAND()+RAND()+RAND())-6))-1)+AD$15)</x:f>
        <x:v>4177044.408664536</x:v>
      </x:c>
      <x:c r="AE436" s="97" t="n">
        <x:f>MAX(0,AD436*(1+EXP((LN(1+'Monte Carlo'!$K$10)-0.5*'Monte Carlo'!$K$12^2)+'Monte Carlo'!$K$12*((RAND()+RAND()+RAND()+RAND()+RAND()+RAND()+RAND()+RAND()+RAND()+RAND()+RAND()+RAND())-6))-1)+AE$15)</x:f>
        <x:v>4969475.080139018</x:v>
      </x:c>
      <x:c r="AF436" s="97" t="n">
        <x:f>MAX(0,AE436*(1+EXP((LN(1+'Monte Carlo'!$K$10)-0.5*'Monte Carlo'!$K$12^2)+'Monte Carlo'!$K$12*((RAND()+RAND()+RAND()+RAND()+RAND()+RAND()+RAND()+RAND()+RAND()+RAND()+RAND()+RAND())-6))-1)+AF$15)</x:f>
        <x:v>5048932.6801586365</x:v>
      </x:c>
      <x:c r="AG436" s="97">
        <x:f t="shared" si="8"/>
        <x:v>818938.08667894988</x:v>
      </x:c>
    </x:row>
    <x:row r="437">
      <x:c r="A437" s="93">
        <x:v>416</x:v>
      </x:c>
      <x:c r="B437" s="97" t="n">
        <x:f>IF(AND(UPPER('Monte Carlo'!$K$4)="YES",'Monte Carlo'!$K$5&gt;0),'Monte Carlo'!$K$13,Liquidity_30Y!$C$14)</x:f>
        <x:v>1029031.25</x:v>
      </x:c>
      <x:c r="C437" s="97" t="n">
        <x:f>MAX(0,B437*(1+EXP((LN(1+'Monte Carlo'!$K$10)-0.5*'Monte Carlo'!$K$12^2)+'Monte Carlo'!$K$12*((RAND()+RAND()+RAND()+RAND()+RAND()+RAND()+RAND()+RAND()+RAND()+RAND()+RAND()+RAND())-6))-1)+C$15)</x:f>
        <x:v>1037611.2495005877</x:v>
      </x:c>
      <x:c r="D437" s="97" t="n">
        <x:f>MAX(0,C437*(1+EXP((LN(1+'Monte Carlo'!$K$10)-0.5*'Monte Carlo'!$K$12^2)+'Monte Carlo'!$K$12*((RAND()+RAND()+RAND()+RAND()+RAND()+RAND()+RAND()+RAND()+RAND()+RAND()+RAND()+RAND())-6))-1)+D$15)</x:f>
        <x:v>960808.5240297094</x:v>
      </x:c>
      <x:c r="E437" s="97" t="n">
        <x:f>MAX(0,D437*(1+EXP((LN(1+'Monte Carlo'!$K$10)-0.5*'Monte Carlo'!$K$12^2)+'Monte Carlo'!$K$12*((RAND()+RAND()+RAND()+RAND()+RAND()+RAND()+RAND()+RAND()+RAND()+RAND()+RAND()+RAND())-6))-1)+E$15)</x:f>
        <x:v>909337.9586128223</x:v>
      </x:c>
      <x:c r="F437" s="97" t="n">
        <x:f>MAX(0,E437*(1+EXP((LN(1+'Monte Carlo'!$K$10)-0.5*'Monte Carlo'!$K$12^2)+'Monte Carlo'!$K$12*((RAND()+RAND()+RAND()+RAND()+RAND()+RAND()+RAND()+RAND()+RAND()+RAND()+RAND()+RAND())-6))-1)+F$15)</x:f>
        <x:v>975368.9541506151</x:v>
      </x:c>
      <x:c r="G437" s="97" t="n">
        <x:f>MAX(0,F437*(1+EXP((LN(1+'Monte Carlo'!$K$10)-0.5*'Monte Carlo'!$K$12^2)+'Monte Carlo'!$K$12*((RAND()+RAND()+RAND()+RAND()+RAND()+RAND()+RAND()+RAND()+RAND()+RAND()+RAND()+RAND())-6))-1)+G$15)</x:f>
        <x:v>957948.1519697644</x:v>
      </x:c>
      <x:c r="H437" s="97" t="n">
        <x:f>MAX(0,G437*(1+EXP((LN(1+'Monte Carlo'!$K$10)-0.5*'Monte Carlo'!$K$12^2)+'Monte Carlo'!$K$12*((RAND()+RAND()+RAND()+RAND()+RAND()+RAND()+RAND()+RAND()+RAND()+RAND()+RAND()+RAND())-6))-1)+H$15)</x:f>
        <x:v>830740.3820094762</x:v>
      </x:c>
      <x:c r="I437" s="97" t="n">
        <x:f>MAX(0,H437*(1+EXP((LN(1+'Monte Carlo'!$K$10)-0.5*'Monte Carlo'!$K$12^2)+'Monte Carlo'!$K$12*((RAND()+RAND()+RAND()+RAND()+RAND()+RAND()+RAND()+RAND()+RAND()+RAND()+RAND()+RAND())-6))-1)+I$15)</x:f>
        <x:v>710956.1990629013</x:v>
      </x:c>
      <x:c r="J437" s="97" t="n">
        <x:f>MAX(0,I437*(1+EXP((LN(1+'Monte Carlo'!$K$10)-0.5*'Monte Carlo'!$K$12^2)+'Monte Carlo'!$K$12*((RAND()+RAND()+RAND()+RAND()+RAND()+RAND()+RAND()+RAND()+RAND()+RAND()+RAND()+RAND())-6))-1)+J$15)</x:f>
        <x:v>607722.2395044462</x:v>
      </x:c>
      <x:c r="K437" s="97" t="n">
        <x:f>MAX(0,J437*(1+EXP((LN(1+'Monte Carlo'!$K$10)-0.5*'Monte Carlo'!$K$12^2)+'Monte Carlo'!$K$12*((RAND()+RAND()+RAND()+RAND()+RAND()+RAND()+RAND()+RAND()+RAND()+RAND()+RAND()+RAND())-6))-1)+K$15)</x:f>
        <x:v>819961.6194073682</x:v>
      </x:c>
      <x:c r="L437" s="97" t="n">
        <x:f>MAX(0,K437*(1+EXP((LN(1+'Monte Carlo'!$K$10)-0.5*'Monte Carlo'!$K$12^2)+'Monte Carlo'!$K$12*((RAND()+RAND()+RAND()+RAND()+RAND()+RAND()+RAND()+RAND()+RAND()+RAND()+RAND()+RAND())-6))-1)+L$15)</x:f>
        <x:v>775510.3701709567</x:v>
      </x:c>
      <x:c r="M437" s="97" t="n">
        <x:f>MAX(0,L437*(1+EXP((LN(1+'Monte Carlo'!$K$10)-0.5*'Monte Carlo'!$K$12^2)+'Monte Carlo'!$K$12*((RAND()+RAND()+RAND()+RAND()+RAND()+RAND()+RAND()+RAND()+RAND()+RAND()+RAND()+RAND())-6))-1)+M$15)</x:f>
        <x:v>773793.8061932405</x:v>
      </x:c>
      <x:c r="N437" s="97" t="n">
        <x:f>MAX(0,M437*(1+EXP((LN(1+'Monte Carlo'!$K$10)-0.5*'Monte Carlo'!$K$12^2)+'Monte Carlo'!$K$12*((RAND()+RAND()+RAND()+RAND()+RAND()+RAND()+RAND()+RAND()+RAND()+RAND()+RAND()+RAND())-6))-1)+N$15)</x:f>
        <x:v>1045247.5029277646</x:v>
      </x:c>
      <x:c r="O437" s="97" t="n">
        <x:f>MAX(0,N437*(1+EXP((LN(1+'Monte Carlo'!$K$10)-0.5*'Monte Carlo'!$K$12^2)+'Monte Carlo'!$K$12*((RAND()+RAND()+RAND()+RAND()+RAND()+RAND()+RAND()+RAND()+RAND()+RAND()+RAND()+RAND())-6))-1)+O$15)</x:f>
        <x:v>776007.3488086063</x:v>
      </x:c>
      <x:c r="P437" s="97" t="n">
        <x:f>MAX(0,O437*(1+EXP((LN(1+'Monte Carlo'!$K$10)-0.5*'Monte Carlo'!$K$12^2)+'Monte Carlo'!$K$12*((RAND()+RAND()+RAND()+RAND()+RAND()+RAND()+RAND()+RAND()+RAND()+RAND()+RAND()+RAND())-6))-1)+P$15)</x:f>
        <x:v>797155.3620998187</x:v>
      </x:c>
      <x:c r="Q437" s="97" t="n">
        <x:f>MAX(0,P437*(1+EXP((LN(1+'Monte Carlo'!$K$10)-0.5*'Monte Carlo'!$K$12^2)+'Monte Carlo'!$K$12*((RAND()+RAND()+RAND()+RAND()+RAND()+RAND()+RAND()+RAND()+RAND()+RAND()+RAND()+RAND())-6))-1)+Q$15)</x:f>
        <x:v>796881.0717381428</x:v>
      </x:c>
      <x:c r="R437" s="97" t="n">
        <x:f>MAX(0,Q437*(1+EXP((LN(1+'Monte Carlo'!$K$10)-0.5*'Monte Carlo'!$K$12^2)+'Monte Carlo'!$K$12*((RAND()+RAND()+RAND()+RAND()+RAND()+RAND()+RAND()+RAND()+RAND()+RAND()+RAND()+RAND())-6))-1)+R$15)</x:f>
        <x:v>825611.7082733961</x:v>
      </x:c>
      <x:c r="S437" s="97" t="n">
        <x:f>MAX(0,R437*(1+EXP((LN(1+'Monte Carlo'!$K$10)-0.5*'Monte Carlo'!$K$12^2)+'Monte Carlo'!$K$12*((RAND()+RAND()+RAND()+RAND()+RAND()+RAND()+RAND()+RAND()+RAND()+RAND()+RAND()+RAND())-6))-1)+S$15)</x:f>
        <x:v>1098219.5613280348</x:v>
      </x:c>
      <x:c r="T437" s="97" t="n">
        <x:f>MAX(0,S437*(1+EXP((LN(1+'Monte Carlo'!$K$10)-0.5*'Monte Carlo'!$K$12^2)+'Monte Carlo'!$K$12*((RAND()+RAND()+RAND()+RAND()+RAND()+RAND()+RAND()+RAND()+RAND()+RAND()+RAND()+RAND())-6))-1)+T$15)</x:f>
        <x:v>947429.749084199</x:v>
      </x:c>
      <x:c r="U437" s="97" t="n">
        <x:f>MAX(0,T437*(1+EXP((LN(1+'Monte Carlo'!$K$10)-0.5*'Monte Carlo'!$K$12^2)+'Monte Carlo'!$K$12*((RAND()+RAND()+RAND()+RAND()+RAND()+RAND()+RAND()+RAND()+RAND()+RAND()+RAND()+RAND())-6))-1)+U$15)</x:f>
        <x:v>1057780.7578298189</x:v>
      </x:c>
      <x:c r="V437" s="97" t="n">
        <x:f>MAX(0,U437*(1+EXP((LN(1+'Monte Carlo'!$K$10)-0.5*'Monte Carlo'!$K$12^2)+'Monte Carlo'!$K$12*((RAND()+RAND()+RAND()+RAND()+RAND()+RAND()+RAND()+RAND()+RAND()+RAND()+RAND()+RAND())-6))-1)+V$15)</x:f>
        <x:v>1225249.5322257362</x:v>
      </x:c>
      <x:c r="W437" s="97" t="n">
        <x:f>MAX(0,V437*(1+EXP((LN(1+'Monte Carlo'!$K$10)-0.5*'Monte Carlo'!$K$12^2)+'Monte Carlo'!$K$12*((RAND()+RAND()+RAND()+RAND()+RAND()+RAND()+RAND()+RAND()+RAND()+RAND()+RAND()+RAND())-6))-1)+W$15)</x:f>
        <x:v>1094571.338538087</x:v>
      </x:c>
      <x:c r="X437" s="97" t="n">
        <x:f>MAX(0,W437*(1+EXP((LN(1+'Monte Carlo'!$K$10)-0.5*'Monte Carlo'!$K$12^2)+'Monte Carlo'!$K$12*((RAND()+RAND()+RAND()+RAND()+RAND()+RAND()+RAND()+RAND()+RAND()+RAND()+RAND()+RAND())-6))-1)+X$15)</x:f>
        <x:v>1250387.0120067177</x:v>
      </x:c>
      <x:c r="Y437" s="97" t="n">
        <x:f>MAX(0,X437*(1+EXP((LN(1+'Monte Carlo'!$K$10)-0.5*'Monte Carlo'!$K$12^2)+'Monte Carlo'!$K$12*((RAND()+RAND()+RAND()+RAND()+RAND()+RAND()+RAND()+RAND()+RAND()+RAND()+RAND()+RAND())-6))-1)+Y$15)</x:f>
        <x:v>1258078.0909879487</x:v>
      </x:c>
      <x:c r="Z437" s="97" t="n">
        <x:f>MAX(0,Y437*(1+EXP((LN(1+'Monte Carlo'!$K$10)-0.5*'Monte Carlo'!$K$12^2)+'Monte Carlo'!$K$12*((RAND()+RAND()+RAND()+RAND()+RAND()+RAND()+RAND()+RAND()+RAND()+RAND()+RAND()+RAND())-6))-1)+Z$15)</x:f>
        <x:v>1891946.8734771516</x:v>
      </x:c>
      <x:c r="AA437" s="97" t="n">
        <x:f>MAX(0,Z437*(1+EXP((LN(1+'Monte Carlo'!$K$10)-0.5*'Monte Carlo'!$K$12^2)+'Monte Carlo'!$K$12*((RAND()+RAND()+RAND()+RAND()+RAND()+RAND()+RAND()+RAND()+RAND()+RAND()+RAND()+RAND())-6))-1)+AA$15)</x:f>
        <x:v>2418882.1801395956</x:v>
      </x:c>
      <x:c r="AB437" s="97" t="n">
        <x:f>MAX(0,AA437*(1+EXP((LN(1+'Monte Carlo'!$K$10)-0.5*'Monte Carlo'!$K$12^2)+'Monte Carlo'!$K$12*((RAND()+RAND()+RAND()+RAND()+RAND()+RAND()+RAND()+RAND()+RAND()+RAND()+RAND()+RAND())-6))-1)+AB$15)</x:f>
        <x:v>2767457.931938032</x:v>
      </x:c>
      <x:c r="AC437" s="97" t="n">
        <x:f>MAX(0,AB437*(1+EXP((LN(1+'Monte Carlo'!$K$10)-0.5*'Monte Carlo'!$K$12^2)+'Monte Carlo'!$K$12*((RAND()+RAND()+RAND()+RAND()+RAND()+RAND()+RAND()+RAND()+RAND()+RAND()+RAND()+RAND())-6))-1)+AC$15)</x:f>
        <x:v>3238955.8517188346</x:v>
      </x:c>
      <x:c r="AD437" s="97" t="n">
        <x:f>MAX(0,AC437*(1+EXP((LN(1+'Monte Carlo'!$K$10)-0.5*'Monte Carlo'!$K$12^2)+'Monte Carlo'!$K$12*((RAND()+RAND()+RAND()+RAND()+RAND()+RAND()+RAND()+RAND()+RAND()+RAND()+RAND()+RAND())-6))-1)+AD$15)</x:f>
        <x:v>3947594.8019533474</x:v>
      </x:c>
      <x:c r="AE437" s="97" t="n">
        <x:f>MAX(0,AD437*(1+EXP((LN(1+'Monte Carlo'!$K$10)-0.5*'Monte Carlo'!$K$12^2)+'Monte Carlo'!$K$12*((RAND()+RAND()+RAND()+RAND()+RAND()+RAND()+RAND()+RAND()+RAND()+RAND()+RAND()+RAND())-6))-1)+AE$15)</x:f>
        <x:v>4019311.350921197</x:v>
      </x:c>
      <x:c r="AF437" s="97" t="n">
        <x:f>MAX(0,AE437*(1+EXP((LN(1+'Monte Carlo'!$K$10)-0.5*'Monte Carlo'!$K$12^2)+'Monte Carlo'!$K$12*((RAND()+RAND()+RAND()+RAND()+RAND()+RAND()+RAND()+RAND()+RAND()+RAND()+RAND()+RAND())-6))-1)+AF$15)</x:f>
        <x:v>5217404.327659066</x:v>
      </x:c>
      <x:c r="AG437" s="97">
        <x:f t="shared" si="8"/>
        <x:v>1029031.25</x:v>
      </x:c>
    </x:row>
    <x:row r="438">
      <x:c r="A438" s="93">
        <x:v>417</x:v>
      </x:c>
      <x:c r="B438" s="97" t="n">
        <x:f>IF(AND(UPPER('Monte Carlo'!$K$4)="YES",'Monte Carlo'!$K$5&gt;0),'Monte Carlo'!$K$13,Liquidity_30Y!$C$14)</x:f>
        <x:v>1029031.25</x:v>
      </x:c>
      <x:c r="C438" s="97" t="n">
        <x:f>MAX(0,B438*(1+EXP((LN(1+'Monte Carlo'!$K$10)-0.5*'Monte Carlo'!$K$12^2)+'Monte Carlo'!$K$12*((RAND()+RAND()+RAND()+RAND()+RAND()+RAND()+RAND()+RAND()+RAND()+RAND()+RAND()+RAND())-6))-1)+C$15)</x:f>
        <x:v>1141969.5253706384</x:v>
      </x:c>
      <x:c r="D438" s="97" t="n">
        <x:f>MAX(0,C438*(1+EXP((LN(1+'Monte Carlo'!$K$10)-0.5*'Monte Carlo'!$K$12^2)+'Monte Carlo'!$K$12*((RAND()+RAND()+RAND()+RAND()+RAND()+RAND()+RAND()+RAND()+RAND()+RAND()+RAND()+RAND())-6))-1)+D$15)</x:f>
        <x:v>1287594.497017643</x:v>
      </x:c>
      <x:c r="E438" s="97" t="n">
        <x:f>MAX(0,D438*(1+EXP((LN(1+'Monte Carlo'!$K$10)-0.5*'Monte Carlo'!$K$12^2)+'Monte Carlo'!$K$12*((RAND()+RAND()+RAND()+RAND()+RAND()+RAND()+RAND()+RAND()+RAND()+RAND()+RAND()+RAND())-6))-1)+E$15)</x:f>
        <x:v>1345477.408736534</x:v>
      </x:c>
      <x:c r="F438" s="97" t="n">
        <x:f>MAX(0,E438*(1+EXP((LN(1+'Monte Carlo'!$K$10)-0.5*'Monte Carlo'!$K$12^2)+'Monte Carlo'!$K$12*((RAND()+RAND()+RAND()+RAND()+RAND()+RAND()+RAND()+RAND()+RAND()+RAND()+RAND()+RAND())-6))-1)+F$15)</x:f>
        <x:v>1250250.771814779</x:v>
      </x:c>
      <x:c r="G438" s="97" t="n">
        <x:f>MAX(0,F438*(1+EXP((LN(1+'Monte Carlo'!$K$10)-0.5*'Monte Carlo'!$K$12^2)+'Monte Carlo'!$K$12*((RAND()+RAND()+RAND()+RAND()+RAND()+RAND()+RAND()+RAND()+RAND()+RAND()+RAND()+RAND())-6))-1)+G$15)</x:f>
        <x:v>1606869.7956625817</x:v>
      </x:c>
      <x:c r="H438" s="97" t="n">
        <x:f>MAX(0,G438*(1+EXP((LN(1+'Monte Carlo'!$K$10)-0.5*'Monte Carlo'!$K$12^2)+'Monte Carlo'!$K$12*((RAND()+RAND()+RAND()+RAND()+RAND()+RAND()+RAND()+RAND()+RAND()+RAND()+RAND()+RAND())-6))-1)+H$15)</x:f>
        <x:v>1597807.7681338268</x:v>
      </x:c>
      <x:c r="I438" s="97" t="n">
        <x:f>MAX(0,H438*(1+EXP((LN(1+'Monte Carlo'!$K$10)-0.5*'Monte Carlo'!$K$12^2)+'Monte Carlo'!$K$12*((RAND()+RAND()+RAND()+RAND()+RAND()+RAND()+RAND()+RAND()+RAND()+RAND()+RAND()+RAND())-6))-1)+I$15)</x:f>
        <x:v>1735306.3464128391</x:v>
      </x:c>
      <x:c r="J438" s="97" t="n">
        <x:f>MAX(0,I438*(1+EXP((LN(1+'Monte Carlo'!$K$10)-0.5*'Monte Carlo'!$K$12^2)+'Monte Carlo'!$K$12*((RAND()+RAND()+RAND()+RAND()+RAND()+RAND()+RAND()+RAND()+RAND()+RAND()+RAND()+RAND())-6))-1)+J$15)</x:f>
        <x:v>1876913.0403383542</x:v>
      </x:c>
      <x:c r="K438" s="97" t="n">
        <x:f>MAX(0,J438*(1+EXP((LN(1+'Monte Carlo'!$K$10)-0.5*'Monte Carlo'!$K$12^2)+'Monte Carlo'!$K$12*((RAND()+RAND()+RAND()+RAND()+RAND()+RAND()+RAND()+RAND()+RAND()+RAND()+RAND()+RAND())-6))-1)+K$15)</x:f>
        <x:v>2126754.253547678</x:v>
      </x:c>
      <x:c r="L438" s="97" t="n">
        <x:f>MAX(0,K438*(1+EXP((LN(1+'Monte Carlo'!$K$10)-0.5*'Monte Carlo'!$K$12^2)+'Monte Carlo'!$K$12*((RAND()+RAND()+RAND()+RAND()+RAND()+RAND()+RAND()+RAND()+RAND()+RAND()+RAND()+RAND())-6))-1)+L$15)</x:f>
        <x:v>2285836.705966968</x:v>
      </x:c>
      <x:c r="M438" s="97" t="n">
        <x:f>MAX(0,L438*(1+EXP((LN(1+'Monte Carlo'!$K$10)-0.5*'Monte Carlo'!$K$12^2)+'Monte Carlo'!$K$12*((RAND()+RAND()+RAND()+RAND()+RAND()+RAND()+RAND()+RAND()+RAND()+RAND()+RAND()+RAND())-6))-1)+M$15)</x:f>
        <x:v>2371712.04171374</x:v>
      </x:c>
      <x:c r="N438" s="97" t="n">
        <x:f>MAX(0,M438*(1+EXP((LN(1+'Monte Carlo'!$K$10)-0.5*'Monte Carlo'!$K$12^2)+'Monte Carlo'!$K$12*((RAND()+RAND()+RAND()+RAND()+RAND()+RAND()+RAND()+RAND()+RAND()+RAND()+RAND()+RAND())-6))-1)+N$15)</x:f>
        <x:v>2248751.0789754936</x:v>
      </x:c>
      <x:c r="O438" s="97" t="n">
        <x:f>MAX(0,N438*(1+EXP((LN(1+'Monte Carlo'!$K$10)-0.5*'Monte Carlo'!$K$12^2)+'Monte Carlo'!$K$12*((RAND()+RAND()+RAND()+RAND()+RAND()+RAND()+RAND()+RAND()+RAND()+RAND()+RAND()+RAND())-6))-1)+O$15)</x:f>
        <x:v>2072508.2753277088</x:v>
      </x:c>
      <x:c r="P438" s="97" t="n">
        <x:f>MAX(0,O438*(1+EXP((LN(1+'Monte Carlo'!$K$10)-0.5*'Monte Carlo'!$K$12^2)+'Monte Carlo'!$K$12*((RAND()+RAND()+RAND()+RAND()+RAND()+RAND()+RAND()+RAND()+RAND()+RAND()+RAND()+RAND())-6))-1)+P$15)</x:f>
        <x:v>1580521.7753397755</x:v>
      </x:c>
      <x:c r="Q438" s="97" t="n">
        <x:f>MAX(0,P438*(1+EXP((LN(1+'Monte Carlo'!$K$10)-0.5*'Monte Carlo'!$K$12^2)+'Monte Carlo'!$K$12*((RAND()+RAND()+RAND()+RAND()+RAND()+RAND()+RAND()+RAND()+RAND()+RAND()+RAND()+RAND())-6))-1)+Q$15)</x:f>
        <x:v>2016560.177983609</x:v>
      </x:c>
      <x:c r="R438" s="97" t="n">
        <x:f>MAX(0,Q438*(1+EXP((LN(1+'Monte Carlo'!$K$10)-0.5*'Monte Carlo'!$K$12^2)+'Monte Carlo'!$K$12*((RAND()+RAND()+RAND()+RAND()+RAND()+RAND()+RAND()+RAND()+RAND()+RAND()+RAND()+RAND())-6))-1)+R$15)</x:f>
        <x:v>1781433.7827650355</x:v>
      </x:c>
      <x:c r="S438" s="97" t="n">
        <x:f>MAX(0,R438*(1+EXP((LN(1+'Monte Carlo'!$K$10)-0.5*'Monte Carlo'!$K$12^2)+'Monte Carlo'!$K$12*((RAND()+RAND()+RAND()+RAND()+RAND()+RAND()+RAND()+RAND()+RAND()+RAND()+RAND()+RAND())-6))-1)+S$15)</x:f>
        <x:v>1702411.93119009</x:v>
      </x:c>
      <x:c r="T438" s="97" t="n">
        <x:f>MAX(0,S438*(1+EXP((LN(1+'Monte Carlo'!$K$10)-0.5*'Monte Carlo'!$K$12^2)+'Monte Carlo'!$K$12*((RAND()+RAND()+RAND()+RAND()+RAND()+RAND()+RAND()+RAND()+RAND()+RAND()+RAND()+RAND())-6))-1)+T$15)</x:f>
        <x:v>2079541.599149054</x:v>
      </x:c>
      <x:c r="U438" s="97" t="n">
        <x:f>MAX(0,T438*(1+EXP((LN(1+'Monte Carlo'!$K$10)-0.5*'Monte Carlo'!$K$12^2)+'Monte Carlo'!$K$12*((RAND()+RAND()+RAND()+RAND()+RAND()+RAND()+RAND()+RAND()+RAND()+RAND()+RAND()+RAND())-6))-1)+U$15)</x:f>
        <x:v>2110755.285270506</x:v>
      </x:c>
      <x:c r="V438" s="97" t="n">
        <x:f>MAX(0,U438*(1+EXP((LN(1+'Monte Carlo'!$K$10)-0.5*'Monte Carlo'!$K$12^2)+'Monte Carlo'!$K$12*((RAND()+RAND()+RAND()+RAND()+RAND()+RAND()+RAND()+RAND()+RAND()+RAND()+RAND()+RAND())-6))-1)+V$15)</x:f>
        <x:v>2591995.8303311286</x:v>
      </x:c>
      <x:c r="W438" s="97" t="n">
        <x:f>MAX(0,V438*(1+EXP((LN(1+'Monte Carlo'!$K$10)-0.5*'Monte Carlo'!$K$12^2)+'Monte Carlo'!$K$12*((RAND()+RAND()+RAND()+RAND()+RAND()+RAND()+RAND()+RAND()+RAND()+RAND()+RAND()+RAND())-6))-1)+W$15)</x:f>
        <x:v>2888366.224369808</x:v>
      </x:c>
      <x:c r="X438" s="97" t="n">
        <x:f>MAX(0,W438*(1+EXP((LN(1+'Monte Carlo'!$K$10)-0.5*'Monte Carlo'!$K$12^2)+'Monte Carlo'!$K$12*((RAND()+RAND()+RAND()+RAND()+RAND()+RAND()+RAND()+RAND()+RAND()+RAND()+RAND()+RAND())-6))-1)+X$15)</x:f>
        <x:v>3135006.5424877172</x:v>
      </x:c>
      <x:c r="Y438" s="97" t="n">
        <x:f>MAX(0,X438*(1+EXP((LN(1+'Monte Carlo'!$K$10)-0.5*'Monte Carlo'!$K$12^2)+'Monte Carlo'!$K$12*((RAND()+RAND()+RAND()+RAND()+RAND()+RAND()+RAND()+RAND()+RAND()+RAND()+RAND()+RAND())-6))-1)+Y$15)</x:f>
        <x:v>4046562.1033197166</x:v>
      </x:c>
      <x:c r="Z438" s="97" t="n">
        <x:f>MAX(0,Y438*(1+EXP((LN(1+'Monte Carlo'!$K$10)-0.5*'Monte Carlo'!$K$12^2)+'Monte Carlo'!$K$12*((RAND()+RAND()+RAND()+RAND()+RAND()+RAND()+RAND()+RAND()+RAND()+RAND()+RAND()+RAND())-6))-1)+Z$15)</x:f>
        <x:v>3606881.604178166</x:v>
      </x:c>
      <x:c r="AA438" s="97" t="n">
        <x:f>MAX(0,Z438*(1+EXP((LN(1+'Monte Carlo'!$K$10)-0.5*'Monte Carlo'!$K$12^2)+'Monte Carlo'!$K$12*((RAND()+RAND()+RAND()+RAND()+RAND()+RAND()+RAND()+RAND()+RAND()+RAND()+RAND()+RAND())-6))-1)+AA$15)</x:f>
        <x:v>5015244.747804959</x:v>
      </x:c>
      <x:c r="AB438" s="97" t="n">
        <x:f>MAX(0,AA438*(1+EXP((LN(1+'Monte Carlo'!$K$10)-0.5*'Monte Carlo'!$K$12^2)+'Monte Carlo'!$K$12*((RAND()+RAND()+RAND()+RAND()+RAND()+RAND()+RAND()+RAND()+RAND()+RAND()+RAND()+RAND())-6))-1)+AB$15)</x:f>
        <x:v>6779930.206862265</x:v>
      </x:c>
      <x:c r="AC438" s="97" t="n">
        <x:f>MAX(0,AB438*(1+EXP((LN(1+'Monte Carlo'!$K$10)-0.5*'Monte Carlo'!$K$12^2)+'Monte Carlo'!$K$12*((RAND()+RAND()+RAND()+RAND()+RAND()+RAND()+RAND()+RAND()+RAND()+RAND()+RAND()+RAND())-6))-1)+AC$15)</x:f>
        <x:v>7752158.778934557</x:v>
      </x:c>
      <x:c r="AD438" s="97" t="n">
        <x:f>MAX(0,AC438*(1+EXP((LN(1+'Monte Carlo'!$K$10)-0.5*'Monte Carlo'!$K$12^2)+'Monte Carlo'!$K$12*((RAND()+RAND()+RAND()+RAND()+RAND()+RAND()+RAND()+RAND()+RAND()+RAND()+RAND()+RAND())-6))-1)+AD$15)</x:f>
        <x:v>9594550.199879186</x:v>
      </x:c>
      <x:c r="AE438" s="97" t="n">
        <x:f>MAX(0,AD438*(1+EXP((LN(1+'Monte Carlo'!$K$10)-0.5*'Monte Carlo'!$K$12^2)+'Monte Carlo'!$K$12*((RAND()+RAND()+RAND()+RAND()+RAND()+RAND()+RAND()+RAND()+RAND()+RAND()+RAND()+RAND())-6))-1)+AE$15)</x:f>
        <x:v>11814864.287824903</x:v>
      </x:c>
      <x:c r="AF438" s="97" t="n">
        <x:f>MAX(0,AE438*(1+EXP((LN(1+'Monte Carlo'!$K$10)-0.5*'Monte Carlo'!$K$12^2)+'Monte Carlo'!$K$12*((RAND()+RAND()+RAND()+RAND()+RAND()+RAND()+RAND()+RAND()+RAND()+RAND()+RAND()+RAND())-6))-1)+AF$15)</x:f>
        <x:v>13600133.318627303</x:v>
      </x:c>
      <x:c r="AG438" s="97">
        <x:f t="shared" si="8"/>
        <x:v>691077.65985909442</x:v>
      </x:c>
    </x:row>
    <x:row r="439">
      <x:c r="A439" s="93">
        <x:v>418</x:v>
      </x:c>
      <x:c r="B439" s="97" t="n">
        <x:f>IF(AND(UPPER('Monte Carlo'!$K$4)="YES",'Monte Carlo'!$K$5&gt;0),'Monte Carlo'!$K$13,Liquidity_30Y!$C$14)</x:f>
        <x:v>1029031.25</x:v>
      </x:c>
      <x:c r="C439" s="97" t="n">
        <x:f>MAX(0,B439*(1+EXP((LN(1+'Monte Carlo'!$K$10)-0.5*'Monte Carlo'!$K$12^2)+'Monte Carlo'!$K$12*((RAND()+RAND()+RAND()+RAND()+RAND()+RAND()+RAND()+RAND()+RAND()+RAND()+RAND()+RAND())-6))-1)+C$15)</x:f>
        <x:v>1105240.2955798926</x:v>
      </x:c>
      <x:c r="D439" s="97" t="n">
        <x:f>MAX(0,C439*(1+EXP((LN(1+'Monte Carlo'!$K$10)-0.5*'Monte Carlo'!$K$12^2)+'Monte Carlo'!$K$12*((RAND()+RAND()+RAND()+RAND()+RAND()+RAND()+RAND()+RAND()+RAND()+RAND()+RAND()+RAND())-6))-1)+D$15)</x:f>
        <x:v>927193.0731667229</x:v>
      </x:c>
      <x:c r="E439" s="97" t="n">
        <x:f>MAX(0,D439*(1+EXP((LN(1+'Monte Carlo'!$K$10)-0.5*'Monte Carlo'!$K$12^2)+'Monte Carlo'!$K$12*((RAND()+RAND()+RAND()+RAND()+RAND()+RAND()+RAND()+RAND()+RAND()+RAND()+RAND()+RAND())-6))-1)+E$15)</x:f>
        <x:v>1008258.9519855715</x:v>
      </x:c>
      <x:c r="F439" s="97" t="n">
        <x:f>MAX(0,E439*(1+EXP((LN(1+'Monte Carlo'!$K$10)-0.5*'Monte Carlo'!$K$12^2)+'Monte Carlo'!$K$12*((RAND()+RAND()+RAND()+RAND()+RAND()+RAND()+RAND()+RAND()+RAND()+RAND()+RAND()+RAND())-6))-1)+F$15)</x:f>
        <x:v>876707.7642514687</x:v>
      </x:c>
      <x:c r="G439" s="97" t="n">
        <x:f>MAX(0,F439*(1+EXP((LN(1+'Monte Carlo'!$K$10)-0.5*'Monte Carlo'!$K$12^2)+'Monte Carlo'!$K$12*((RAND()+RAND()+RAND()+RAND()+RAND()+RAND()+RAND()+RAND()+RAND()+RAND()+RAND()+RAND())-6))-1)+G$15)</x:f>
        <x:v>1042436.3751660872</x:v>
      </x:c>
      <x:c r="H439" s="97" t="n">
        <x:f>MAX(0,G439*(1+EXP((LN(1+'Monte Carlo'!$K$10)-0.5*'Monte Carlo'!$K$12^2)+'Monte Carlo'!$K$12*((RAND()+RAND()+RAND()+RAND()+RAND()+RAND()+RAND()+RAND()+RAND()+RAND()+RAND()+RAND())-6))-1)+H$15)</x:f>
        <x:v>852264.0117859482</x:v>
      </x:c>
      <x:c r="I439" s="97" t="n">
        <x:f>MAX(0,H439*(1+EXP((LN(1+'Monte Carlo'!$K$10)-0.5*'Monte Carlo'!$K$12^2)+'Monte Carlo'!$K$12*((RAND()+RAND()+RAND()+RAND()+RAND()+RAND()+RAND()+RAND()+RAND()+RAND()+RAND()+RAND())-6))-1)+I$15)</x:f>
        <x:v>875743.2317243551</x:v>
      </x:c>
      <x:c r="J439" s="97" t="n">
        <x:f>MAX(0,I439*(1+EXP((LN(1+'Monte Carlo'!$K$10)-0.5*'Monte Carlo'!$K$12^2)+'Monte Carlo'!$K$12*((RAND()+RAND()+RAND()+RAND()+RAND()+RAND()+RAND()+RAND()+RAND()+RAND()+RAND()+RAND())-6))-1)+J$15)</x:f>
        <x:v>965572.8484982068</x:v>
      </x:c>
      <x:c r="K439" s="97" t="n">
        <x:f>MAX(0,J439*(1+EXP((LN(1+'Monte Carlo'!$K$10)-0.5*'Monte Carlo'!$K$12^2)+'Monte Carlo'!$K$12*((RAND()+RAND()+RAND()+RAND()+RAND()+RAND()+RAND()+RAND()+RAND()+RAND()+RAND()+RAND())-6))-1)+K$15)</x:f>
        <x:v>1219144.6711499041</x:v>
      </x:c>
      <x:c r="L439" s="97" t="n">
        <x:f>MAX(0,K439*(1+EXP((LN(1+'Monte Carlo'!$K$10)-0.5*'Monte Carlo'!$K$12^2)+'Monte Carlo'!$K$12*((RAND()+RAND()+RAND()+RAND()+RAND()+RAND()+RAND()+RAND()+RAND()+RAND()+RAND()+RAND())-6))-1)+L$15)</x:f>
        <x:v>1003433.9666503707</x:v>
      </x:c>
      <x:c r="M439" s="97" t="n">
        <x:f>MAX(0,L439*(1+EXP((LN(1+'Monte Carlo'!$K$10)-0.5*'Monte Carlo'!$K$12^2)+'Monte Carlo'!$K$12*((RAND()+RAND()+RAND()+RAND()+RAND()+RAND()+RAND()+RAND()+RAND()+RAND()+RAND()+RAND())-6))-1)+M$15)</x:f>
        <x:v>957743.7895253205</x:v>
      </x:c>
      <x:c r="N439" s="97" t="n">
        <x:f>MAX(0,M439*(1+EXP((LN(1+'Monte Carlo'!$K$10)-0.5*'Monte Carlo'!$K$12^2)+'Monte Carlo'!$K$12*((RAND()+RAND()+RAND()+RAND()+RAND()+RAND()+RAND()+RAND()+RAND()+RAND()+RAND()+RAND())-6))-1)+N$15)</x:f>
        <x:v>1090287.589320393</x:v>
      </x:c>
      <x:c r="O439" s="97" t="n">
        <x:f>MAX(0,N439*(1+EXP((LN(1+'Monte Carlo'!$K$10)-0.5*'Monte Carlo'!$K$12^2)+'Monte Carlo'!$K$12*((RAND()+RAND()+RAND()+RAND()+RAND()+RAND()+RAND()+RAND()+RAND()+RAND()+RAND()+RAND())-6))-1)+O$15)</x:f>
        <x:v>983591.4728992912</x:v>
      </x:c>
      <x:c r="P439" s="97" t="n">
        <x:f>MAX(0,O439*(1+EXP((LN(1+'Monte Carlo'!$K$10)-0.5*'Monte Carlo'!$K$12^2)+'Monte Carlo'!$K$12*((RAND()+RAND()+RAND()+RAND()+RAND()+RAND()+RAND()+RAND()+RAND()+RAND()+RAND()+RAND())-6))-1)+P$15)</x:f>
        <x:v>833446.0473261146</x:v>
      </x:c>
      <x:c r="Q439" s="97" t="n">
        <x:f>MAX(0,P439*(1+EXP((LN(1+'Monte Carlo'!$K$10)-0.5*'Monte Carlo'!$K$12^2)+'Monte Carlo'!$K$12*((RAND()+RAND()+RAND()+RAND()+RAND()+RAND()+RAND()+RAND()+RAND()+RAND()+RAND()+RAND())-6))-1)+Q$15)</x:f>
        <x:v>923422.4116584882</x:v>
      </x:c>
      <x:c r="R439" s="97" t="n">
        <x:f>MAX(0,Q439*(1+EXP((LN(1+'Monte Carlo'!$K$10)-0.5*'Monte Carlo'!$K$12^2)+'Monte Carlo'!$K$12*((RAND()+RAND()+RAND()+RAND()+RAND()+RAND()+RAND()+RAND()+RAND()+RAND()+RAND()+RAND())-6))-1)+R$15)</x:f>
        <x:v>957410.2038170923</x:v>
      </x:c>
      <x:c r="S439" s="97" t="n">
        <x:f>MAX(0,R439*(1+EXP((LN(1+'Monte Carlo'!$K$10)-0.5*'Monte Carlo'!$K$12^2)+'Monte Carlo'!$K$12*((RAND()+RAND()+RAND()+RAND()+RAND()+RAND()+RAND()+RAND()+RAND()+RAND()+RAND()+RAND())-6))-1)+S$15)</x:f>
        <x:v>1008628.660655593</x:v>
      </x:c>
      <x:c r="T439" s="97" t="n">
        <x:f>MAX(0,S439*(1+EXP((LN(1+'Monte Carlo'!$K$10)-0.5*'Monte Carlo'!$K$12^2)+'Monte Carlo'!$K$12*((RAND()+RAND()+RAND()+RAND()+RAND()+RAND()+RAND()+RAND()+RAND()+RAND()+RAND()+RAND())-6))-1)+T$15)</x:f>
        <x:v>1225525.90469765</x:v>
      </x:c>
      <x:c r="U439" s="97" t="n">
        <x:f>MAX(0,T439*(1+EXP((LN(1+'Monte Carlo'!$K$10)-0.5*'Monte Carlo'!$K$12^2)+'Monte Carlo'!$K$12*((RAND()+RAND()+RAND()+RAND()+RAND()+RAND()+RAND()+RAND()+RAND()+RAND()+RAND()+RAND())-6))-1)+U$15)</x:f>
        <x:v>1701917.2816577507</x:v>
      </x:c>
      <x:c r="V439" s="97" t="n">
        <x:f>MAX(0,U439*(1+EXP((LN(1+'Monte Carlo'!$K$10)-0.5*'Monte Carlo'!$K$12^2)+'Monte Carlo'!$K$12*((RAND()+RAND()+RAND()+RAND()+RAND()+RAND()+RAND()+RAND()+RAND()+RAND()+RAND()+RAND())-6))-1)+V$15)</x:f>
        <x:v>1739948.6853840689</x:v>
      </x:c>
      <x:c r="W439" s="97" t="n">
        <x:f>MAX(0,V439*(1+EXP((LN(1+'Monte Carlo'!$K$10)-0.5*'Monte Carlo'!$K$12^2)+'Monte Carlo'!$K$12*((RAND()+RAND()+RAND()+RAND()+RAND()+RAND()+RAND()+RAND()+RAND()+RAND()+RAND()+RAND())-6))-1)+W$15)</x:f>
        <x:v>1570075.3113058922</x:v>
      </x:c>
      <x:c r="X439" s="97" t="n">
        <x:f>MAX(0,W439*(1+EXP((LN(1+'Monte Carlo'!$K$10)-0.5*'Monte Carlo'!$K$12^2)+'Monte Carlo'!$K$12*((RAND()+RAND()+RAND()+RAND()+RAND()+RAND()+RAND()+RAND()+RAND()+RAND()+RAND()+RAND())-6))-1)+X$15)</x:f>
        <x:v>1798195.733341924</x:v>
      </x:c>
      <x:c r="Y439" s="97" t="n">
        <x:f>MAX(0,X439*(1+EXP((LN(1+'Monte Carlo'!$K$10)-0.5*'Monte Carlo'!$K$12^2)+'Monte Carlo'!$K$12*((RAND()+RAND()+RAND()+RAND()+RAND()+RAND()+RAND()+RAND()+RAND()+RAND()+RAND()+RAND())-6))-1)+Y$15)</x:f>
        <x:v>1624780.1298763421</x:v>
      </x:c>
      <x:c r="Z439" s="97" t="n">
        <x:f>MAX(0,Y439*(1+EXP((LN(1+'Monte Carlo'!$K$10)-0.5*'Monte Carlo'!$K$12^2)+'Monte Carlo'!$K$12*((RAND()+RAND()+RAND()+RAND()+RAND()+RAND()+RAND()+RAND()+RAND()+RAND()+RAND()+RAND())-6))-1)+Z$15)</x:f>
        <x:v>1619794.8095560453</x:v>
      </x:c>
      <x:c r="AA439" s="97" t="n">
        <x:f>MAX(0,Z439*(1+EXP((LN(1+'Monte Carlo'!$K$10)-0.5*'Monte Carlo'!$K$12^2)+'Monte Carlo'!$K$12*((RAND()+RAND()+RAND()+RAND()+RAND()+RAND()+RAND()+RAND()+RAND()+RAND()+RAND()+RAND())-6))-1)+AA$15)</x:f>
        <x:v>1804302.5683542888</x:v>
      </x:c>
      <x:c r="AB439" s="97" t="n">
        <x:f>MAX(0,AA439*(1+EXP((LN(1+'Monte Carlo'!$K$10)-0.5*'Monte Carlo'!$K$12^2)+'Monte Carlo'!$K$12*((RAND()+RAND()+RAND()+RAND()+RAND()+RAND()+RAND()+RAND()+RAND()+RAND()+RAND()+RAND())-6))-1)+AB$15)</x:f>
        <x:v>1761902.5040039613</x:v>
      </x:c>
      <x:c r="AC439" s="97" t="n">
        <x:f>MAX(0,AB439*(1+EXP((LN(1+'Monte Carlo'!$K$10)-0.5*'Monte Carlo'!$K$12^2)+'Monte Carlo'!$K$12*((RAND()+RAND()+RAND()+RAND()+RAND()+RAND()+RAND()+RAND()+RAND()+RAND()+RAND()+RAND())-6))-1)+AC$15)</x:f>
        <x:v>1625784.5273428466</x:v>
      </x:c>
      <x:c r="AD439" s="97" t="n">
        <x:f>MAX(0,AC439*(1+EXP((LN(1+'Monte Carlo'!$K$10)-0.5*'Monte Carlo'!$K$12^2)+'Monte Carlo'!$K$12*((RAND()+RAND()+RAND()+RAND()+RAND()+RAND()+RAND()+RAND()+RAND()+RAND()+RAND()+RAND())-6))-1)+AD$15)</x:f>
        <x:v>2272151.367900602</x:v>
      </x:c>
      <x:c r="AE439" s="97" t="n">
        <x:f>MAX(0,AD439*(1+EXP((LN(1+'Monte Carlo'!$K$10)-0.5*'Monte Carlo'!$K$12^2)+'Monte Carlo'!$K$12*((RAND()+RAND()+RAND()+RAND()+RAND()+RAND()+RAND()+RAND()+RAND()+RAND()+RAND()+RAND())-6))-1)+AE$15)</x:f>
        <x:v>2623287.6801307676</x:v>
      </x:c>
      <x:c r="AF439" s="97" t="n">
        <x:f>MAX(0,AE439*(1+EXP((LN(1+'Monte Carlo'!$K$10)-0.5*'Monte Carlo'!$K$12^2)+'Monte Carlo'!$K$12*((RAND()+RAND()+RAND()+RAND()+RAND()+RAND()+RAND()+RAND()+RAND()+RAND()+RAND()+RAND())-6))-1)+AF$15)</x:f>
        <x:v>2471069.3251095563</x:v>
      </x:c>
      <x:c r="AG439" s="97">
        <x:f t="shared" si="8"/>
        <x:v>750566.96993411961</x:v>
      </x:c>
    </x:row>
    <x:row r="440">
      <x:c r="A440" s="93">
        <x:v>419</x:v>
      </x:c>
      <x:c r="B440" s="97" t="n">
        <x:f>IF(AND(UPPER('Monte Carlo'!$K$4)="YES",'Monte Carlo'!$K$5&gt;0),'Monte Carlo'!$K$13,Liquidity_30Y!$C$14)</x:f>
        <x:v>1029031.25</x:v>
      </x:c>
      <x:c r="C440" s="97" t="n">
        <x:f>MAX(0,B440*(1+EXP((LN(1+'Monte Carlo'!$K$10)-0.5*'Monte Carlo'!$K$12^2)+'Monte Carlo'!$K$12*((RAND()+RAND()+RAND()+RAND()+RAND()+RAND()+RAND()+RAND()+RAND()+RAND()+RAND()+RAND())-6))-1)+C$15)</x:f>
        <x:v>911465.363941008</x:v>
      </x:c>
      <x:c r="D440" s="97" t="n">
        <x:f>MAX(0,C440*(1+EXP((LN(1+'Monte Carlo'!$K$10)-0.5*'Monte Carlo'!$K$12^2)+'Monte Carlo'!$K$12*((RAND()+RAND()+RAND()+RAND()+RAND()+RAND()+RAND()+RAND()+RAND()+RAND()+RAND()+RAND())-6))-1)+D$15)</x:f>
        <x:v>1246007.7456890666</x:v>
      </x:c>
      <x:c r="E440" s="97" t="n">
        <x:f>MAX(0,D440*(1+EXP((LN(1+'Monte Carlo'!$K$10)-0.5*'Monte Carlo'!$K$12^2)+'Monte Carlo'!$K$12*((RAND()+RAND()+RAND()+RAND()+RAND()+RAND()+RAND()+RAND()+RAND()+RAND()+RAND()+RAND())-6))-1)+E$15)</x:f>
        <x:v>1261798.3284695826</x:v>
      </x:c>
      <x:c r="F440" s="97" t="n">
        <x:f>MAX(0,E440*(1+EXP((LN(1+'Monte Carlo'!$K$10)-0.5*'Monte Carlo'!$K$12^2)+'Monte Carlo'!$K$12*((RAND()+RAND()+RAND()+RAND()+RAND()+RAND()+RAND()+RAND()+RAND()+RAND()+RAND()+RAND())-6))-1)+F$15)</x:f>
        <x:v>1940595.6038854104</x:v>
      </x:c>
      <x:c r="G440" s="97" t="n">
        <x:f>MAX(0,F440*(1+EXP((LN(1+'Monte Carlo'!$K$10)-0.5*'Monte Carlo'!$K$12^2)+'Monte Carlo'!$K$12*((RAND()+RAND()+RAND()+RAND()+RAND()+RAND()+RAND()+RAND()+RAND()+RAND()+RAND()+RAND())-6))-1)+G$15)</x:f>
        <x:v>1651164.5156304108</x:v>
      </x:c>
      <x:c r="H440" s="97" t="n">
        <x:f>MAX(0,G440*(1+EXP((LN(1+'Monte Carlo'!$K$10)-0.5*'Monte Carlo'!$K$12^2)+'Monte Carlo'!$K$12*((RAND()+RAND()+RAND()+RAND()+RAND()+RAND()+RAND()+RAND()+RAND()+RAND()+RAND()+RAND())-6))-1)+H$15)</x:f>
        <x:v>1511773.4650960767</x:v>
      </x:c>
      <x:c r="I440" s="97" t="n">
        <x:f>MAX(0,H440*(1+EXP((LN(1+'Monte Carlo'!$K$10)-0.5*'Monte Carlo'!$K$12^2)+'Monte Carlo'!$K$12*((RAND()+RAND()+RAND()+RAND()+RAND()+RAND()+RAND()+RAND()+RAND()+RAND()+RAND()+RAND())-6))-1)+I$15)</x:f>
        <x:v>1556583.5296147221</x:v>
      </x:c>
      <x:c r="J440" s="97" t="n">
        <x:f>MAX(0,I440*(1+EXP((LN(1+'Monte Carlo'!$K$10)-0.5*'Monte Carlo'!$K$12^2)+'Monte Carlo'!$K$12*((RAND()+RAND()+RAND()+RAND()+RAND()+RAND()+RAND()+RAND()+RAND()+RAND()+RAND()+RAND())-6))-1)+J$15)</x:f>
        <x:v>2136464.5734305647</x:v>
      </x:c>
      <x:c r="K440" s="97" t="n">
        <x:f>MAX(0,J440*(1+EXP((LN(1+'Monte Carlo'!$K$10)-0.5*'Monte Carlo'!$K$12^2)+'Monte Carlo'!$K$12*((RAND()+RAND()+RAND()+RAND()+RAND()+RAND()+RAND()+RAND()+RAND()+RAND()+RAND()+RAND())-6))-1)+K$15)</x:f>
        <x:v>1897680.2180754675</x:v>
      </x:c>
      <x:c r="L440" s="97" t="n">
        <x:f>MAX(0,K440*(1+EXP((LN(1+'Monte Carlo'!$K$10)-0.5*'Monte Carlo'!$K$12^2)+'Monte Carlo'!$K$12*((RAND()+RAND()+RAND()+RAND()+RAND()+RAND()+RAND()+RAND()+RAND()+RAND()+RAND()+RAND())-6))-1)+L$15)</x:f>
        <x:v>1581376.3986288903</x:v>
      </x:c>
      <x:c r="M440" s="97" t="n">
        <x:f>MAX(0,L440*(1+EXP((LN(1+'Monte Carlo'!$K$10)-0.5*'Monte Carlo'!$K$12^2)+'Monte Carlo'!$K$12*((RAND()+RAND()+RAND()+RAND()+RAND()+RAND()+RAND()+RAND()+RAND()+RAND()+RAND()+RAND())-6))-1)+M$15)</x:f>
        <x:v>1714447.0531014358</x:v>
      </x:c>
      <x:c r="N440" s="97" t="n">
        <x:f>MAX(0,M440*(1+EXP((LN(1+'Monte Carlo'!$K$10)-0.5*'Monte Carlo'!$K$12^2)+'Monte Carlo'!$K$12*((RAND()+RAND()+RAND()+RAND()+RAND()+RAND()+RAND()+RAND()+RAND()+RAND()+RAND()+RAND())-6))-1)+N$15)</x:f>
        <x:v>2150457.3867483763</x:v>
      </x:c>
      <x:c r="O440" s="97" t="n">
        <x:f>MAX(0,N440*(1+EXP((LN(1+'Monte Carlo'!$K$10)-0.5*'Monte Carlo'!$K$12^2)+'Monte Carlo'!$K$12*((RAND()+RAND()+RAND()+RAND()+RAND()+RAND()+RAND()+RAND()+RAND()+RAND()+RAND()+RAND())-6))-1)+O$15)</x:f>
        <x:v>2614256.5832079444</x:v>
      </x:c>
      <x:c r="P440" s="97" t="n">
        <x:f>MAX(0,O440*(1+EXP((LN(1+'Monte Carlo'!$K$10)-0.5*'Monte Carlo'!$K$12^2)+'Monte Carlo'!$K$12*((RAND()+RAND()+RAND()+RAND()+RAND()+RAND()+RAND()+RAND()+RAND()+RAND()+RAND()+RAND())-6))-1)+P$15)</x:f>
        <x:v>2629226.7256352073</x:v>
      </x:c>
      <x:c r="Q440" s="97" t="n">
        <x:f>MAX(0,P440*(1+EXP((LN(1+'Monte Carlo'!$K$10)-0.5*'Monte Carlo'!$K$12^2)+'Monte Carlo'!$K$12*((RAND()+RAND()+RAND()+RAND()+RAND()+RAND()+RAND()+RAND()+RAND()+RAND()+RAND()+RAND())-6))-1)+Q$15)</x:f>
        <x:v>3124671.4451132477</x:v>
      </x:c>
      <x:c r="R440" s="97" t="n">
        <x:f>MAX(0,Q440*(1+EXP((LN(1+'Monte Carlo'!$K$10)-0.5*'Monte Carlo'!$K$12^2)+'Monte Carlo'!$K$12*((RAND()+RAND()+RAND()+RAND()+RAND()+RAND()+RAND()+RAND()+RAND()+RAND()+RAND()+RAND())-6))-1)+R$15)</x:f>
        <x:v>2696220.369471613</x:v>
      </x:c>
      <x:c r="S440" s="97" t="n">
        <x:f>MAX(0,R440*(1+EXP((LN(1+'Monte Carlo'!$K$10)-0.5*'Monte Carlo'!$K$12^2)+'Monte Carlo'!$K$12*((RAND()+RAND()+RAND()+RAND()+RAND()+RAND()+RAND()+RAND()+RAND()+RAND()+RAND()+RAND())-6))-1)+S$15)</x:f>
        <x:v>2839077.268159583</x:v>
      </x:c>
      <x:c r="T440" s="97" t="n">
        <x:f>MAX(0,S440*(1+EXP((LN(1+'Monte Carlo'!$K$10)-0.5*'Monte Carlo'!$K$12^2)+'Monte Carlo'!$K$12*((RAND()+RAND()+RAND()+RAND()+RAND()+RAND()+RAND()+RAND()+RAND()+RAND()+RAND()+RAND())-6))-1)+T$15)</x:f>
        <x:v>2841614.7757150205</x:v>
      </x:c>
      <x:c r="U440" s="97" t="n">
        <x:f>MAX(0,T440*(1+EXP((LN(1+'Monte Carlo'!$K$10)-0.5*'Monte Carlo'!$K$12^2)+'Monte Carlo'!$K$12*((RAND()+RAND()+RAND()+RAND()+RAND()+RAND()+RAND()+RAND()+RAND()+RAND()+RAND()+RAND())-6))-1)+U$15)</x:f>
        <x:v>3357767.536817965</x:v>
      </x:c>
      <x:c r="V440" s="97" t="n">
        <x:f>MAX(0,U440*(1+EXP((LN(1+'Monte Carlo'!$K$10)-0.5*'Monte Carlo'!$K$12^2)+'Monte Carlo'!$K$12*((RAND()+RAND()+RAND()+RAND()+RAND()+RAND()+RAND()+RAND()+RAND()+RAND()+RAND()+RAND())-6))-1)+V$15)</x:f>
        <x:v>3699592.3638366954</x:v>
      </x:c>
      <x:c r="W440" s="97" t="n">
        <x:f>MAX(0,V440*(1+EXP((LN(1+'Monte Carlo'!$K$10)-0.5*'Monte Carlo'!$K$12^2)+'Monte Carlo'!$K$12*((RAND()+RAND()+RAND()+RAND()+RAND()+RAND()+RAND()+RAND()+RAND()+RAND()+RAND()+RAND())-6))-1)+W$15)</x:f>
        <x:v>3434354.873434377</x:v>
      </x:c>
      <x:c r="X440" s="97" t="n">
        <x:f>MAX(0,W440*(1+EXP((LN(1+'Monte Carlo'!$K$10)-0.5*'Monte Carlo'!$K$12^2)+'Monte Carlo'!$K$12*((RAND()+RAND()+RAND()+RAND()+RAND()+RAND()+RAND()+RAND()+RAND()+RAND()+RAND()+RAND())-6))-1)+X$15)</x:f>
        <x:v>3177647.242566527</x:v>
      </x:c>
      <x:c r="Y440" s="97" t="n">
        <x:f>MAX(0,X440*(1+EXP((LN(1+'Monte Carlo'!$K$10)-0.5*'Monte Carlo'!$K$12^2)+'Monte Carlo'!$K$12*((RAND()+RAND()+RAND()+RAND()+RAND()+RAND()+RAND()+RAND()+RAND()+RAND()+RAND()+RAND())-6))-1)+Y$15)</x:f>
        <x:v>3225689.66107889</x:v>
      </x:c>
      <x:c r="Z440" s="97" t="n">
        <x:f>MAX(0,Y440*(1+EXP((LN(1+'Monte Carlo'!$K$10)-0.5*'Monte Carlo'!$K$12^2)+'Monte Carlo'!$K$12*((RAND()+RAND()+RAND()+RAND()+RAND()+RAND()+RAND()+RAND()+RAND()+RAND()+RAND()+RAND())-6))-1)+Z$15)</x:f>
        <x:v>3246044.203670537</x:v>
      </x:c>
      <x:c r="AA440" s="97" t="n">
        <x:f>MAX(0,Z440*(1+EXP((LN(1+'Monte Carlo'!$K$10)-0.5*'Monte Carlo'!$K$12^2)+'Monte Carlo'!$K$12*((RAND()+RAND()+RAND()+RAND()+RAND()+RAND()+RAND()+RAND()+RAND()+RAND()+RAND()+RAND())-6))-1)+AA$15)</x:f>
        <x:v>3749111.3774062064</x:v>
      </x:c>
      <x:c r="AB440" s="97" t="n">
        <x:f>MAX(0,AA440*(1+EXP((LN(1+'Monte Carlo'!$K$10)-0.5*'Monte Carlo'!$K$12^2)+'Monte Carlo'!$K$12*((RAND()+RAND()+RAND()+RAND()+RAND()+RAND()+RAND()+RAND()+RAND()+RAND()+RAND()+RAND())-6))-1)+AB$15)</x:f>
        <x:v>3468594.6820627092</x:v>
      </x:c>
      <x:c r="AC440" s="97" t="n">
        <x:f>MAX(0,AB440*(1+EXP((LN(1+'Monte Carlo'!$K$10)-0.5*'Monte Carlo'!$K$12^2)+'Monte Carlo'!$K$12*((RAND()+RAND()+RAND()+RAND()+RAND()+RAND()+RAND()+RAND()+RAND()+RAND()+RAND()+RAND())-6))-1)+AC$15)</x:f>
        <x:v>2818376.4171934933</x:v>
      </x:c>
      <x:c r="AD440" s="97" t="n">
        <x:f>MAX(0,AC440*(1+EXP((LN(1+'Monte Carlo'!$K$10)-0.5*'Monte Carlo'!$K$12^2)+'Monte Carlo'!$K$12*((RAND()+RAND()+RAND()+RAND()+RAND()+RAND()+RAND()+RAND()+RAND()+RAND()+RAND()+RAND())-6))-1)+AD$15)</x:f>
        <x:v>2110772.184638656</x:v>
      </x:c>
      <x:c r="AE440" s="97" t="n">
        <x:f>MAX(0,AD440*(1+EXP((LN(1+'Monte Carlo'!$K$10)-0.5*'Monte Carlo'!$K$12^2)+'Monte Carlo'!$K$12*((RAND()+RAND()+RAND()+RAND()+RAND()+RAND()+RAND()+RAND()+RAND()+RAND()+RAND()+RAND())-6))-1)+AE$15)</x:f>
        <x:v>2547816.172613166</x:v>
      </x:c>
      <x:c r="AF440" s="97" t="n">
        <x:f>MAX(0,AE440*(1+EXP((LN(1+'Monte Carlo'!$K$10)-0.5*'Monte Carlo'!$K$12^2)+'Monte Carlo'!$K$12*((RAND()+RAND()+RAND()+RAND()+RAND()+RAND()+RAND()+RAND()+RAND()+RAND()+RAND()+RAND())-6))-1)+AF$15)</x:f>
        <x:v>2678373.8245541146</x:v>
      </x:c>
      <x:c r="AG440" s="97">
        <x:f t="shared" si="8"/>
        <x:v>901886.39927303372</x:v>
      </x:c>
    </x:row>
    <x:row r="441">
      <x:c r="A441" s="93">
        <x:v>420</x:v>
      </x:c>
      <x:c r="B441" s="97" t="n">
        <x:f>IF(AND(UPPER('Monte Carlo'!$K$4)="YES",'Monte Carlo'!$K$5&gt;0),'Monte Carlo'!$K$13,Liquidity_30Y!$C$14)</x:f>
        <x:v>1029031.25</x:v>
      </x:c>
      <x:c r="C441" s="97" t="n">
        <x:f>MAX(0,B441*(1+EXP((LN(1+'Monte Carlo'!$K$10)-0.5*'Monte Carlo'!$K$12^2)+'Monte Carlo'!$K$12*((RAND()+RAND()+RAND()+RAND()+RAND()+RAND()+RAND()+RAND()+RAND()+RAND()+RAND()+RAND())-6))-1)+C$15)</x:f>
        <x:v>1034394.7306812474</x:v>
      </x:c>
      <x:c r="D441" s="97" t="n">
        <x:f>MAX(0,C441*(1+EXP((LN(1+'Monte Carlo'!$K$10)-0.5*'Monte Carlo'!$K$12^2)+'Monte Carlo'!$K$12*((RAND()+RAND()+RAND()+RAND()+RAND()+RAND()+RAND()+RAND()+RAND()+RAND()+RAND()+RAND())-6))-1)+D$15)</x:f>
        <x:v>1062942.5067326224</x:v>
      </x:c>
      <x:c r="E441" s="97" t="n">
        <x:f>MAX(0,D441*(1+EXP((LN(1+'Monte Carlo'!$K$10)-0.5*'Monte Carlo'!$K$12^2)+'Monte Carlo'!$K$12*((RAND()+RAND()+RAND()+RAND()+RAND()+RAND()+RAND()+RAND()+RAND()+RAND()+RAND()+RAND())-6))-1)+E$15)</x:f>
        <x:v>744944.9201120037</x:v>
      </x:c>
      <x:c r="F441" s="97" t="n">
        <x:f>MAX(0,E441*(1+EXP((LN(1+'Monte Carlo'!$K$10)-0.5*'Monte Carlo'!$K$12^2)+'Monte Carlo'!$K$12*((RAND()+RAND()+RAND()+RAND()+RAND()+RAND()+RAND()+RAND()+RAND()+RAND()+RAND()+RAND())-6))-1)+F$15)</x:f>
        <x:v>847901.4609250935</x:v>
      </x:c>
      <x:c r="G441" s="97" t="n">
        <x:f>MAX(0,F441*(1+EXP((LN(1+'Monte Carlo'!$K$10)-0.5*'Monte Carlo'!$K$12^2)+'Monte Carlo'!$K$12*((RAND()+RAND()+RAND()+RAND()+RAND()+RAND()+RAND()+RAND()+RAND()+RAND()+RAND()+RAND())-6))-1)+G$15)</x:f>
        <x:v>853081.5077647724</x:v>
      </x:c>
      <x:c r="H441" s="97" t="n">
        <x:f>MAX(0,G441*(1+EXP((LN(1+'Monte Carlo'!$K$10)-0.5*'Monte Carlo'!$K$12^2)+'Monte Carlo'!$K$12*((RAND()+RAND()+RAND()+RAND()+RAND()+RAND()+RAND()+RAND()+RAND()+RAND()+RAND()+RAND())-6))-1)+H$15)</x:f>
        <x:v>912609.9503523186</x:v>
      </x:c>
      <x:c r="I441" s="97" t="n">
        <x:f>MAX(0,H441*(1+EXP((LN(1+'Monte Carlo'!$K$10)-0.5*'Monte Carlo'!$K$12^2)+'Monte Carlo'!$K$12*((RAND()+RAND()+RAND()+RAND()+RAND()+RAND()+RAND()+RAND()+RAND()+RAND()+RAND()+RAND())-6))-1)+I$15)</x:f>
        <x:v>942731.271443988</x:v>
      </x:c>
      <x:c r="J441" s="97" t="n">
        <x:f>MAX(0,I441*(1+EXP((LN(1+'Monte Carlo'!$K$10)-0.5*'Monte Carlo'!$K$12^2)+'Monte Carlo'!$K$12*((RAND()+RAND()+RAND()+RAND()+RAND()+RAND()+RAND()+RAND()+RAND()+RAND()+RAND()+RAND())-6))-1)+J$15)</x:f>
        <x:v>828388.390107027</x:v>
      </x:c>
      <x:c r="K441" s="97" t="n">
        <x:f>MAX(0,J441*(1+EXP((LN(1+'Monte Carlo'!$K$10)-0.5*'Monte Carlo'!$K$12^2)+'Monte Carlo'!$K$12*((RAND()+RAND()+RAND()+RAND()+RAND()+RAND()+RAND()+RAND()+RAND()+RAND()+RAND()+RAND())-6))-1)+K$15)</x:f>
        <x:v>968186.8144666085</x:v>
      </x:c>
      <x:c r="L441" s="97" t="n">
        <x:f>MAX(0,K441*(1+EXP((LN(1+'Monte Carlo'!$K$10)-0.5*'Monte Carlo'!$K$12^2)+'Monte Carlo'!$K$12*((RAND()+RAND()+RAND()+RAND()+RAND()+RAND()+RAND()+RAND()+RAND()+RAND()+RAND()+RAND())-6))-1)+L$15)</x:f>
        <x:v>1008496.7849216651</x:v>
      </x:c>
      <x:c r="M441" s="97" t="n">
        <x:f>MAX(0,L441*(1+EXP((LN(1+'Monte Carlo'!$K$10)-0.5*'Monte Carlo'!$K$12^2)+'Monte Carlo'!$K$12*((RAND()+RAND()+RAND()+RAND()+RAND()+RAND()+RAND()+RAND()+RAND()+RAND()+RAND()+RAND())-6))-1)+M$15)</x:f>
        <x:v>775747.8077519112</x:v>
      </x:c>
      <x:c r="N441" s="97" t="n">
        <x:f>MAX(0,M441*(1+EXP((LN(1+'Monte Carlo'!$K$10)-0.5*'Monte Carlo'!$K$12^2)+'Monte Carlo'!$K$12*((RAND()+RAND()+RAND()+RAND()+RAND()+RAND()+RAND()+RAND()+RAND()+RAND()+RAND()+RAND())-6))-1)+N$15)</x:f>
        <x:v>1052948.9313295214</x:v>
      </x:c>
      <x:c r="O441" s="97" t="n">
        <x:f>MAX(0,N441*(1+EXP((LN(1+'Monte Carlo'!$K$10)-0.5*'Monte Carlo'!$K$12^2)+'Monte Carlo'!$K$12*((RAND()+RAND()+RAND()+RAND()+RAND()+RAND()+RAND()+RAND()+RAND()+RAND()+RAND()+RAND())-6))-1)+O$15)</x:f>
        <x:v>1271380.3087294702</x:v>
      </x:c>
      <x:c r="P441" s="97" t="n">
        <x:f>MAX(0,O441*(1+EXP((LN(1+'Monte Carlo'!$K$10)-0.5*'Monte Carlo'!$K$12^2)+'Monte Carlo'!$K$12*((RAND()+RAND()+RAND()+RAND()+RAND()+RAND()+RAND()+RAND()+RAND()+RAND()+RAND()+RAND())-6))-1)+P$15)</x:f>
        <x:v>1771165.2880329697</x:v>
      </x:c>
      <x:c r="Q441" s="97" t="n">
        <x:f>MAX(0,P441*(1+EXP((LN(1+'Monte Carlo'!$K$10)-0.5*'Monte Carlo'!$K$12^2)+'Monte Carlo'!$K$12*((RAND()+RAND()+RAND()+RAND()+RAND()+RAND()+RAND()+RAND()+RAND()+RAND()+RAND()+RAND())-6))-1)+Q$15)</x:f>
        <x:v>1517904.6956004682</x:v>
      </x:c>
      <x:c r="R441" s="97" t="n">
        <x:f>MAX(0,Q441*(1+EXP((LN(1+'Monte Carlo'!$K$10)-0.5*'Monte Carlo'!$K$12^2)+'Monte Carlo'!$K$12*((RAND()+RAND()+RAND()+RAND()+RAND()+RAND()+RAND()+RAND()+RAND()+RAND()+RAND()+RAND())-6))-1)+R$15)</x:f>
        <x:v>1787653.0700294722</x:v>
      </x:c>
      <x:c r="S441" s="97" t="n">
        <x:f>MAX(0,R441*(1+EXP((LN(1+'Monte Carlo'!$K$10)-0.5*'Monte Carlo'!$K$12^2)+'Monte Carlo'!$K$12*((RAND()+RAND()+RAND()+RAND()+RAND()+RAND()+RAND()+RAND()+RAND()+RAND()+RAND()+RAND())-6))-1)+S$15)</x:f>
        <x:v>2057549.1267033564</x:v>
      </x:c>
      <x:c r="T441" s="97" t="n">
        <x:f>MAX(0,S441*(1+EXP((LN(1+'Monte Carlo'!$K$10)-0.5*'Monte Carlo'!$K$12^2)+'Monte Carlo'!$K$12*((RAND()+RAND()+RAND()+RAND()+RAND()+RAND()+RAND()+RAND()+RAND()+RAND()+RAND()+RAND())-6))-1)+T$15)</x:f>
        <x:v>1878200.4528343636</x:v>
      </x:c>
      <x:c r="U441" s="97" t="n">
        <x:f>MAX(0,T441*(1+EXP((LN(1+'Monte Carlo'!$K$10)-0.5*'Monte Carlo'!$K$12^2)+'Monte Carlo'!$K$12*((RAND()+RAND()+RAND()+RAND()+RAND()+RAND()+RAND()+RAND()+RAND()+RAND()+RAND()+RAND())-6))-1)+U$15)</x:f>
        <x:v>1962825.2861876194</x:v>
      </x:c>
      <x:c r="V441" s="97" t="n">
        <x:f>MAX(0,U441*(1+EXP((LN(1+'Monte Carlo'!$K$10)-0.5*'Monte Carlo'!$K$12^2)+'Monte Carlo'!$K$12*((RAND()+RAND()+RAND()+RAND()+RAND()+RAND()+RAND()+RAND()+RAND()+RAND()+RAND()+RAND())-6))-1)+V$15)</x:f>
        <x:v>1587121.242533841</x:v>
      </x:c>
      <x:c r="W441" s="97" t="n">
        <x:f>MAX(0,V441*(1+EXP((LN(1+'Monte Carlo'!$K$10)-0.5*'Monte Carlo'!$K$12^2)+'Monte Carlo'!$K$12*((RAND()+RAND()+RAND()+RAND()+RAND()+RAND()+RAND()+RAND()+RAND()+RAND()+RAND()+RAND())-6))-1)+W$15)</x:f>
        <x:v>1791214.52437707</x:v>
      </x:c>
      <x:c r="X441" s="97" t="n">
        <x:f>MAX(0,W441*(1+EXP((LN(1+'Monte Carlo'!$K$10)-0.5*'Monte Carlo'!$K$12^2)+'Monte Carlo'!$K$12*((RAND()+RAND()+RAND()+RAND()+RAND()+RAND()+RAND()+RAND()+RAND()+RAND()+RAND()+RAND())-6))-1)+X$15)</x:f>
        <x:v>1994189.6596531235</x:v>
      </x:c>
      <x:c r="Y441" s="97" t="n">
        <x:f>MAX(0,X441*(1+EXP((LN(1+'Monte Carlo'!$K$10)-0.5*'Monte Carlo'!$K$12^2)+'Monte Carlo'!$K$12*((RAND()+RAND()+RAND()+RAND()+RAND()+RAND()+RAND()+RAND()+RAND()+RAND()+RAND()+RAND())-6))-1)+Y$15)</x:f>
        <x:v>2264850.2165101427</x:v>
      </x:c>
      <x:c r="Z441" s="97" t="n">
        <x:f>MAX(0,Y441*(1+EXP((LN(1+'Monte Carlo'!$K$10)-0.5*'Monte Carlo'!$K$12^2)+'Monte Carlo'!$K$12*((RAND()+RAND()+RAND()+RAND()+RAND()+RAND()+RAND()+RAND()+RAND()+RAND()+RAND()+RAND())-6))-1)+Z$15)</x:f>
        <x:v>2723427.377385083</x:v>
      </x:c>
      <x:c r="AA441" s="97" t="n">
        <x:f>MAX(0,Z441*(1+EXP((LN(1+'Monte Carlo'!$K$10)-0.5*'Monte Carlo'!$K$12^2)+'Monte Carlo'!$K$12*((RAND()+RAND()+RAND()+RAND()+RAND()+RAND()+RAND()+RAND()+RAND()+RAND()+RAND()+RAND())-6))-1)+AA$15)</x:f>
        <x:v>3127996.078342794</x:v>
      </x:c>
      <x:c r="AB441" s="97" t="n">
        <x:f>MAX(0,AA441*(1+EXP((LN(1+'Monte Carlo'!$K$10)-0.5*'Monte Carlo'!$K$12^2)+'Monte Carlo'!$K$12*((RAND()+RAND()+RAND()+RAND()+RAND()+RAND()+RAND()+RAND()+RAND()+RAND()+RAND()+RAND())-6))-1)+AB$15)</x:f>
        <x:v>3031184.550435876</x:v>
      </x:c>
      <x:c r="AC441" s="97" t="n">
        <x:f>MAX(0,AB441*(1+EXP((LN(1+'Monte Carlo'!$K$10)-0.5*'Monte Carlo'!$K$12^2)+'Monte Carlo'!$K$12*((RAND()+RAND()+RAND()+RAND()+RAND()+RAND()+RAND()+RAND()+RAND()+RAND()+RAND()+RAND())-6))-1)+AC$15)</x:f>
        <x:v>2353872.490789695</x:v>
      </x:c>
      <x:c r="AD441" s="97" t="n">
        <x:f>MAX(0,AC441*(1+EXP((LN(1+'Monte Carlo'!$K$10)-0.5*'Monte Carlo'!$K$12^2)+'Monte Carlo'!$K$12*((RAND()+RAND()+RAND()+RAND()+RAND()+RAND()+RAND()+RAND()+RAND()+RAND()+RAND()+RAND())-6))-1)+AD$15)</x:f>
        <x:v>2406127.4082382685</x:v>
      </x:c>
      <x:c r="AE441" s="97" t="n">
        <x:f>MAX(0,AD441*(1+EXP((LN(1+'Monte Carlo'!$K$10)-0.5*'Monte Carlo'!$K$12^2)+'Monte Carlo'!$K$12*((RAND()+RAND()+RAND()+RAND()+RAND()+RAND()+RAND()+RAND()+RAND()+RAND()+RAND()+RAND())-6))-1)+AE$15)</x:f>
        <x:v>2555569.144548745</x:v>
      </x:c>
      <x:c r="AF441" s="97" t="n">
        <x:f>MAX(0,AE441*(1+EXP((LN(1+'Monte Carlo'!$K$10)-0.5*'Monte Carlo'!$K$12^2)+'Monte Carlo'!$K$12*((RAND()+RAND()+RAND()+RAND()+RAND()+RAND()+RAND()+RAND()+RAND()+RAND()+RAND()+RAND())-6))-1)+AF$15)</x:f>
        <x:v>2829174.6485620057</x:v>
      </x:c>
      <x:c r="AG441" s="97">
        <x:f t="shared" si="8"/>
        <x:v>1029031.25</x:v>
      </x:c>
    </x:row>
    <x:row r="442">
      <x:c r="A442" s="93">
        <x:v>421</x:v>
      </x:c>
      <x:c r="B442" s="97" t="n">
        <x:f>IF(AND(UPPER('Monte Carlo'!$K$4)="YES",'Monte Carlo'!$K$5&gt;0),'Monte Carlo'!$K$13,Liquidity_30Y!$C$14)</x:f>
        <x:v>1029031.25</x:v>
      </x:c>
      <x:c r="C442" s="97" t="n">
        <x:f>MAX(0,B442*(1+EXP((LN(1+'Monte Carlo'!$K$10)-0.5*'Monte Carlo'!$K$12^2)+'Monte Carlo'!$K$12*((RAND()+RAND()+RAND()+RAND()+RAND()+RAND()+RAND()+RAND()+RAND()+RAND()+RAND()+RAND())-6))-1)+C$15)</x:f>
        <x:v>1210667.4716396108</x:v>
      </x:c>
      <x:c r="D442" s="97" t="n">
        <x:f>MAX(0,C442*(1+EXP((LN(1+'Monte Carlo'!$K$10)-0.5*'Monte Carlo'!$K$12^2)+'Monte Carlo'!$K$12*((RAND()+RAND()+RAND()+RAND()+RAND()+RAND()+RAND()+RAND()+RAND()+RAND()+RAND()+RAND())-6))-1)+D$15)</x:f>
        <x:v>1500676.5153674935</x:v>
      </x:c>
      <x:c r="E442" s="97" t="n">
        <x:f>MAX(0,D442*(1+EXP((LN(1+'Monte Carlo'!$K$10)-0.5*'Monte Carlo'!$K$12^2)+'Monte Carlo'!$K$12*((RAND()+RAND()+RAND()+RAND()+RAND()+RAND()+RAND()+RAND()+RAND()+RAND()+RAND()+RAND())-6))-1)+E$15)</x:f>
        <x:v>1692391.523857036</x:v>
      </x:c>
      <x:c r="F442" s="97" t="n">
        <x:f>MAX(0,E442*(1+EXP((LN(1+'Monte Carlo'!$K$10)-0.5*'Monte Carlo'!$K$12^2)+'Monte Carlo'!$K$12*((RAND()+RAND()+RAND()+RAND()+RAND()+RAND()+RAND()+RAND()+RAND()+RAND()+RAND()+RAND())-6))-1)+F$15)</x:f>
        <x:v>2268257.2494328483</x:v>
      </x:c>
      <x:c r="G442" s="97" t="n">
        <x:f>MAX(0,F442*(1+EXP((LN(1+'Monte Carlo'!$K$10)-0.5*'Monte Carlo'!$K$12^2)+'Monte Carlo'!$K$12*((RAND()+RAND()+RAND()+RAND()+RAND()+RAND()+RAND()+RAND()+RAND()+RAND()+RAND()+RAND())-6))-1)+G$15)</x:f>
        <x:v>2634829.571983503</x:v>
      </x:c>
      <x:c r="H442" s="97" t="n">
        <x:f>MAX(0,G442*(1+EXP((LN(1+'Monte Carlo'!$K$10)-0.5*'Monte Carlo'!$K$12^2)+'Monte Carlo'!$K$12*((RAND()+RAND()+RAND()+RAND()+RAND()+RAND()+RAND()+RAND()+RAND()+RAND()+RAND()+RAND())-6))-1)+H$15)</x:f>
        <x:v>3311770.8859790806</x:v>
      </x:c>
      <x:c r="I442" s="97" t="n">
        <x:f>MAX(0,H442*(1+EXP((LN(1+'Monte Carlo'!$K$10)-0.5*'Monte Carlo'!$K$12^2)+'Monte Carlo'!$K$12*((RAND()+RAND()+RAND()+RAND()+RAND()+RAND()+RAND()+RAND()+RAND()+RAND()+RAND()+RAND())-6))-1)+I$15)</x:f>
        <x:v>2721967.4855427584</x:v>
      </x:c>
      <x:c r="J442" s="97" t="n">
        <x:f>MAX(0,I442*(1+EXP((LN(1+'Monte Carlo'!$K$10)-0.5*'Monte Carlo'!$K$12^2)+'Monte Carlo'!$K$12*((RAND()+RAND()+RAND()+RAND()+RAND()+RAND()+RAND()+RAND()+RAND()+RAND()+RAND()+RAND())-6))-1)+J$15)</x:f>
        <x:v>2660881.909494174</x:v>
      </x:c>
      <x:c r="K442" s="97" t="n">
        <x:f>MAX(0,J442*(1+EXP((LN(1+'Monte Carlo'!$K$10)-0.5*'Monte Carlo'!$K$12^2)+'Monte Carlo'!$K$12*((RAND()+RAND()+RAND()+RAND()+RAND()+RAND()+RAND()+RAND()+RAND()+RAND()+RAND()+RAND())-6))-1)+K$15)</x:f>
        <x:v>3664174.0943144327</x:v>
      </x:c>
      <x:c r="L442" s="97" t="n">
        <x:f>MAX(0,K442*(1+EXP((LN(1+'Monte Carlo'!$K$10)-0.5*'Monte Carlo'!$K$12^2)+'Monte Carlo'!$K$12*((RAND()+RAND()+RAND()+RAND()+RAND()+RAND()+RAND()+RAND()+RAND()+RAND()+RAND()+RAND())-6))-1)+L$15)</x:f>
        <x:v>4404857.2225143</x:v>
      </x:c>
      <x:c r="M442" s="97" t="n">
        <x:f>MAX(0,L442*(1+EXP((LN(1+'Monte Carlo'!$K$10)-0.5*'Monte Carlo'!$K$12^2)+'Monte Carlo'!$K$12*((RAND()+RAND()+RAND()+RAND()+RAND()+RAND()+RAND()+RAND()+RAND()+RAND()+RAND()+RAND())-6))-1)+M$15)</x:f>
        <x:v>4286887.998663755</x:v>
      </x:c>
      <x:c r="N442" s="97" t="n">
        <x:f>MAX(0,M442*(1+EXP((LN(1+'Monte Carlo'!$K$10)-0.5*'Monte Carlo'!$K$12^2)+'Monte Carlo'!$K$12*((RAND()+RAND()+RAND()+RAND()+RAND()+RAND()+RAND()+RAND()+RAND()+RAND()+RAND()+RAND())-6))-1)+N$15)</x:f>
        <x:v>4345140.309152162</x:v>
      </x:c>
      <x:c r="O442" s="97" t="n">
        <x:f>MAX(0,N442*(1+EXP((LN(1+'Monte Carlo'!$K$10)-0.5*'Monte Carlo'!$K$12^2)+'Monte Carlo'!$K$12*((RAND()+RAND()+RAND()+RAND()+RAND()+RAND()+RAND()+RAND()+RAND()+RAND()+RAND()+RAND())-6))-1)+O$15)</x:f>
        <x:v>4434880.868635671</x:v>
      </x:c>
      <x:c r="P442" s="97" t="n">
        <x:f>MAX(0,O442*(1+EXP((LN(1+'Monte Carlo'!$K$10)-0.5*'Monte Carlo'!$K$12^2)+'Monte Carlo'!$K$12*((RAND()+RAND()+RAND()+RAND()+RAND()+RAND()+RAND()+RAND()+RAND()+RAND()+RAND()+RAND())-6))-1)+P$15)</x:f>
        <x:v>4382407.004286111</x:v>
      </x:c>
      <x:c r="Q442" s="97" t="n">
        <x:f>MAX(0,P442*(1+EXP((LN(1+'Monte Carlo'!$K$10)-0.5*'Monte Carlo'!$K$12^2)+'Monte Carlo'!$K$12*((RAND()+RAND()+RAND()+RAND()+RAND()+RAND()+RAND()+RAND()+RAND()+RAND()+RAND()+RAND())-6))-1)+Q$15)</x:f>
        <x:v>4180350.1826586416</x:v>
      </x:c>
      <x:c r="R442" s="97" t="n">
        <x:f>MAX(0,Q442*(1+EXP((LN(1+'Monte Carlo'!$K$10)-0.5*'Monte Carlo'!$K$12^2)+'Monte Carlo'!$K$12*((RAND()+RAND()+RAND()+RAND()+RAND()+RAND()+RAND()+RAND()+RAND()+RAND()+RAND()+RAND())-6))-1)+R$15)</x:f>
        <x:v>3863494.5976442094</x:v>
      </x:c>
      <x:c r="S442" s="97" t="n">
        <x:f>MAX(0,R442*(1+EXP((LN(1+'Monte Carlo'!$K$10)-0.5*'Monte Carlo'!$K$12^2)+'Monte Carlo'!$K$12*((RAND()+RAND()+RAND()+RAND()+RAND()+RAND()+RAND()+RAND()+RAND()+RAND()+RAND()+RAND())-6))-1)+S$15)</x:f>
        <x:v>4235851.79617079</x:v>
      </x:c>
      <x:c r="T442" s="97" t="n">
        <x:f>MAX(0,S442*(1+EXP((LN(1+'Monte Carlo'!$K$10)-0.5*'Monte Carlo'!$K$12^2)+'Monte Carlo'!$K$12*((RAND()+RAND()+RAND()+RAND()+RAND()+RAND()+RAND()+RAND()+RAND()+RAND()+RAND()+RAND())-6))-1)+T$15)</x:f>
        <x:v>3491450.088462617</x:v>
      </x:c>
      <x:c r="U442" s="97" t="n">
        <x:f>MAX(0,T442*(1+EXP((LN(1+'Monte Carlo'!$K$10)-0.5*'Monte Carlo'!$K$12^2)+'Monte Carlo'!$K$12*((RAND()+RAND()+RAND()+RAND()+RAND()+RAND()+RAND()+RAND()+RAND()+RAND()+RAND()+RAND())-6))-1)+U$15)</x:f>
        <x:v>3877135.2583650732</x:v>
      </x:c>
      <x:c r="V442" s="97" t="n">
        <x:f>MAX(0,U442*(1+EXP((LN(1+'Monte Carlo'!$K$10)-0.5*'Monte Carlo'!$K$12^2)+'Monte Carlo'!$K$12*((RAND()+RAND()+RAND()+RAND()+RAND()+RAND()+RAND()+RAND()+RAND()+RAND()+RAND()+RAND())-6))-1)+V$15)</x:f>
        <x:v>5182510.977789258</x:v>
      </x:c>
      <x:c r="W442" s="97" t="n">
        <x:f>MAX(0,V442*(1+EXP((LN(1+'Monte Carlo'!$K$10)-0.5*'Monte Carlo'!$K$12^2)+'Monte Carlo'!$K$12*((RAND()+RAND()+RAND()+RAND()+RAND()+RAND()+RAND()+RAND()+RAND()+RAND()+RAND()+RAND())-6))-1)+W$15)</x:f>
        <x:v>4225608.309474185</x:v>
      </x:c>
      <x:c r="X442" s="97" t="n">
        <x:f>MAX(0,W442*(1+EXP((LN(1+'Monte Carlo'!$K$10)-0.5*'Monte Carlo'!$K$12^2)+'Monte Carlo'!$K$12*((RAND()+RAND()+RAND()+RAND()+RAND()+RAND()+RAND()+RAND()+RAND()+RAND()+RAND()+RAND())-6))-1)+X$15)</x:f>
        <x:v>3365833.755520017</x:v>
      </x:c>
      <x:c r="Y442" s="97" t="n">
        <x:f>MAX(0,X442*(1+EXP((LN(1+'Monte Carlo'!$K$10)-0.5*'Monte Carlo'!$K$12^2)+'Monte Carlo'!$K$12*((RAND()+RAND()+RAND()+RAND()+RAND()+RAND()+RAND()+RAND()+RAND()+RAND()+RAND()+RAND())-6))-1)+Y$15)</x:f>
        <x:v>2987066.2533661267</x:v>
      </x:c>
      <x:c r="Z442" s="97" t="n">
        <x:f>MAX(0,Y442*(1+EXP((LN(1+'Monte Carlo'!$K$10)-0.5*'Monte Carlo'!$K$12^2)+'Monte Carlo'!$K$12*((RAND()+RAND()+RAND()+RAND()+RAND()+RAND()+RAND()+RAND()+RAND()+RAND()+RAND()+RAND())-6))-1)+Z$15)</x:f>
        <x:v>3145794.4858265226</x:v>
      </x:c>
      <x:c r="AA442" s="97" t="n">
        <x:f>MAX(0,Z442*(1+EXP((LN(1+'Monte Carlo'!$K$10)-0.5*'Monte Carlo'!$K$12^2)+'Monte Carlo'!$K$12*((RAND()+RAND()+RAND()+RAND()+RAND()+RAND()+RAND()+RAND()+RAND()+RAND()+RAND()+RAND())-6))-1)+AA$15)</x:f>
        <x:v>3493507.0126686445</x:v>
      </x:c>
      <x:c r="AB442" s="97" t="n">
        <x:f>MAX(0,AA442*(1+EXP((LN(1+'Monte Carlo'!$K$10)-0.5*'Monte Carlo'!$K$12^2)+'Monte Carlo'!$K$12*((RAND()+RAND()+RAND()+RAND()+RAND()+RAND()+RAND()+RAND()+RAND()+RAND()+RAND()+RAND())-6))-1)+AB$15)</x:f>
        <x:v>4036389.8010414788</x:v>
      </x:c>
      <x:c r="AC442" s="97" t="n">
        <x:f>MAX(0,AB442*(1+EXP((LN(1+'Monte Carlo'!$K$10)-0.5*'Monte Carlo'!$K$12^2)+'Monte Carlo'!$K$12*((RAND()+RAND()+RAND()+RAND()+RAND()+RAND()+RAND()+RAND()+RAND()+RAND()+RAND()+RAND())-6))-1)+AC$15)</x:f>
        <x:v>4672008.005948464</x:v>
      </x:c>
      <x:c r="AD442" s="97" t="n">
        <x:f>MAX(0,AC442*(1+EXP((LN(1+'Monte Carlo'!$K$10)-0.5*'Monte Carlo'!$K$12^2)+'Monte Carlo'!$K$12*((RAND()+RAND()+RAND()+RAND()+RAND()+RAND()+RAND()+RAND()+RAND()+RAND()+RAND()+RAND())-6))-1)+AD$15)</x:f>
        <x:v>4487857.389185644</x:v>
      </x:c>
      <x:c r="AE442" s="97" t="n">
        <x:f>MAX(0,AD442*(1+EXP((LN(1+'Monte Carlo'!$K$10)-0.5*'Monte Carlo'!$K$12^2)+'Monte Carlo'!$K$12*((RAND()+RAND()+RAND()+RAND()+RAND()+RAND()+RAND()+RAND()+RAND()+RAND()+RAND()+RAND())-6))-1)+AE$15)</x:f>
        <x:v>3805002.7910712436</x:v>
      </x:c>
      <x:c r="AF442" s="97" t="n">
        <x:f>MAX(0,AE442*(1+EXP((LN(1+'Monte Carlo'!$K$10)-0.5*'Monte Carlo'!$K$12^2)+'Monte Carlo'!$K$12*((RAND()+RAND()+RAND()+RAND()+RAND()+RAND()+RAND()+RAND()+RAND()+RAND()+RAND()+RAND())-6))-1)+AF$15)</x:f>
        <x:v>4276957.267562267</x:v>
      </x:c>
      <x:c r="AG442" s="97">
        <x:f t="shared" si="8"/>
        <x:v>497374.85068194254</x:v>
      </x:c>
    </x:row>
    <x:row r="443">
      <x:c r="A443" s="93">
        <x:v>422</x:v>
      </x:c>
      <x:c r="B443" s="97" t="n">
        <x:f>IF(AND(UPPER('Monte Carlo'!$K$4)="YES",'Monte Carlo'!$K$5&gt;0),'Monte Carlo'!$K$13,Liquidity_30Y!$C$14)</x:f>
        <x:v>1029031.25</x:v>
      </x:c>
      <x:c r="C443" s="97" t="n">
        <x:f>MAX(0,B443*(1+EXP((LN(1+'Monte Carlo'!$K$10)-0.5*'Monte Carlo'!$K$12^2)+'Monte Carlo'!$K$12*((RAND()+RAND()+RAND()+RAND()+RAND()+RAND()+RAND()+RAND()+RAND()+RAND()+RAND()+RAND())-6))-1)+C$15)</x:f>
        <x:v>1129879.800615972</x:v>
      </x:c>
      <x:c r="D443" s="97" t="n">
        <x:f>MAX(0,C443*(1+EXP((LN(1+'Monte Carlo'!$K$10)-0.5*'Monte Carlo'!$K$12^2)+'Monte Carlo'!$K$12*((RAND()+RAND()+RAND()+RAND()+RAND()+RAND()+RAND()+RAND()+RAND()+RAND()+RAND()+RAND())-6))-1)+D$15)</x:f>
        <x:v>1273926.9749459936</x:v>
      </x:c>
      <x:c r="E443" s="97" t="n">
        <x:f>MAX(0,D443*(1+EXP((LN(1+'Monte Carlo'!$K$10)-0.5*'Monte Carlo'!$K$12^2)+'Monte Carlo'!$K$12*((RAND()+RAND()+RAND()+RAND()+RAND()+RAND()+RAND()+RAND()+RAND()+RAND()+RAND()+RAND())-6))-1)+E$15)</x:f>
        <x:v>1267016.0242383657</x:v>
      </x:c>
      <x:c r="F443" s="97" t="n">
        <x:f>MAX(0,E443*(1+EXP((LN(1+'Monte Carlo'!$K$10)-0.5*'Monte Carlo'!$K$12^2)+'Monte Carlo'!$K$12*((RAND()+RAND()+RAND()+RAND()+RAND()+RAND()+RAND()+RAND()+RAND()+RAND()+RAND()+RAND())-6))-1)+F$15)</x:f>
        <x:v>1486397.69370712</x:v>
      </x:c>
      <x:c r="G443" s="97" t="n">
        <x:f>MAX(0,F443*(1+EXP((LN(1+'Monte Carlo'!$K$10)-0.5*'Monte Carlo'!$K$12^2)+'Monte Carlo'!$K$12*((RAND()+RAND()+RAND()+RAND()+RAND()+RAND()+RAND()+RAND()+RAND()+RAND()+RAND()+RAND())-6))-1)+G$15)</x:f>
        <x:v>1695315.6435104376</x:v>
      </x:c>
      <x:c r="H443" s="97" t="n">
        <x:f>MAX(0,G443*(1+EXP((LN(1+'Monte Carlo'!$K$10)-0.5*'Monte Carlo'!$K$12^2)+'Monte Carlo'!$K$12*((RAND()+RAND()+RAND()+RAND()+RAND()+RAND()+RAND()+RAND()+RAND()+RAND()+RAND()+RAND())-6))-1)+H$15)</x:f>
        <x:v>1940687.2604666182</x:v>
      </x:c>
      <x:c r="I443" s="97" t="n">
        <x:f>MAX(0,H443*(1+EXP((LN(1+'Monte Carlo'!$K$10)-0.5*'Monte Carlo'!$K$12^2)+'Monte Carlo'!$K$12*((RAND()+RAND()+RAND()+RAND()+RAND()+RAND()+RAND()+RAND()+RAND()+RAND()+RAND()+RAND())-6))-1)+I$15)</x:f>
        <x:v>2175090.9652579986</x:v>
      </x:c>
      <x:c r="J443" s="97" t="n">
        <x:f>MAX(0,I443*(1+EXP((LN(1+'Monte Carlo'!$K$10)-0.5*'Monte Carlo'!$K$12^2)+'Monte Carlo'!$K$12*((RAND()+RAND()+RAND()+RAND()+RAND()+RAND()+RAND()+RAND()+RAND()+RAND()+RAND()+RAND())-6))-1)+J$15)</x:f>
        <x:v>1561077.69447733</x:v>
      </x:c>
      <x:c r="K443" s="97" t="n">
        <x:f>MAX(0,J443*(1+EXP((LN(1+'Monte Carlo'!$K$10)-0.5*'Monte Carlo'!$K$12^2)+'Monte Carlo'!$K$12*((RAND()+RAND()+RAND()+RAND()+RAND()+RAND()+RAND()+RAND()+RAND()+RAND()+RAND()+RAND())-6))-1)+K$15)</x:f>
        <x:v>1782005.2957070032</x:v>
      </x:c>
      <x:c r="L443" s="97" t="n">
        <x:f>MAX(0,K443*(1+EXP((LN(1+'Monte Carlo'!$K$10)-0.5*'Monte Carlo'!$K$12^2)+'Monte Carlo'!$K$12*((RAND()+RAND()+RAND()+RAND()+RAND()+RAND()+RAND()+RAND()+RAND()+RAND()+RAND()+RAND())-6))-1)+L$15)</x:f>
        <x:v>2761541.8009006605</x:v>
      </x:c>
      <x:c r="M443" s="97" t="n">
        <x:f>MAX(0,L443*(1+EXP((LN(1+'Monte Carlo'!$K$10)-0.5*'Monte Carlo'!$K$12^2)+'Monte Carlo'!$K$12*((RAND()+RAND()+RAND()+RAND()+RAND()+RAND()+RAND()+RAND()+RAND()+RAND()+RAND()+RAND())-6))-1)+M$15)</x:f>
        <x:v>3336953.254145402</x:v>
      </x:c>
      <x:c r="N443" s="97" t="n">
        <x:f>MAX(0,M443*(1+EXP((LN(1+'Monte Carlo'!$K$10)-0.5*'Monte Carlo'!$K$12^2)+'Monte Carlo'!$K$12*((RAND()+RAND()+RAND()+RAND()+RAND()+RAND()+RAND()+RAND()+RAND()+RAND()+RAND()+RAND())-6))-1)+N$15)</x:f>
        <x:v>4248220.364550295</x:v>
      </x:c>
      <x:c r="O443" s="97" t="n">
        <x:f>MAX(0,N443*(1+EXP((LN(1+'Monte Carlo'!$K$10)-0.5*'Monte Carlo'!$K$12^2)+'Monte Carlo'!$K$12*((RAND()+RAND()+RAND()+RAND()+RAND()+RAND()+RAND()+RAND()+RAND()+RAND()+RAND()+RAND())-6))-1)+O$15)</x:f>
        <x:v>4907402.354981922</x:v>
      </x:c>
      <x:c r="P443" s="97" t="n">
        <x:f>MAX(0,O443*(1+EXP((LN(1+'Monte Carlo'!$K$10)-0.5*'Monte Carlo'!$K$12^2)+'Monte Carlo'!$K$12*((RAND()+RAND()+RAND()+RAND()+RAND()+RAND()+RAND()+RAND()+RAND()+RAND()+RAND()+RAND())-6))-1)+P$15)</x:f>
        <x:v>4892048.965067677</x:v>
      </x:c>
      <x:c r="Q443" s="97" t="n">
        <x:f>MAX(0,P443*(1+EXP((LN(1+'Monte Carlo'!$K$10)-0.5*'Monte Carlo'!$K$12^2)+'Monte Carlo'!$K$12*((RAND()+RAND()+RAND()+RAND()+RAND()+RAND()+RAND()+RAND()+RAND()+RAND()+RAND()+RAND())-6))-1)+Q$15)</x:f>
        <x:v>3623153.277959547</x:v>
      </x:c>
      <x:c r="R443" s="97" t="n">
        <x:f>MAX(0,Q443*(1+EXP((LN(1+'Monte Carlo'!$K$10)-0.5*'Monte Carlo'!$K$12^2)+'Monte Carlo'!$K$12*((RAND()+RAND()+RAND()+RAND()+RAND()+RAND()+RAND()+RAND()+RAND()+RAND()+RAND()+RAND())-6))-1)+R$15)</x:f>
        <x:v>3334516.033224586</x:v>
      </x:c>
      <x:c r="S443" s="97" t="n">
        <x:f>MAX(0,R443*(1+EXP((LN(1+'Monte Carlo'!$K$10)-0.5*'Monte Carlo'!$K$12^2)+'Monte Carlo'!$K$12*((RAND()+RAND()+RAND()+RAND()+RAND()+RAND()+RAND()+RAND()+RAND()+RAND()+RAND()+RAND())-6))-1)+S$15)</x:f>
        <x:v>3471570.27544592</x:v>
      </x:c>
      <x:c r="T443" s="97" t="n">
        <x:f>MAX(0,S443*(1+EXP((LN(1+'Monte Carlo'!$K$10)-0.5*'Monte Carlo'!$K$12^2)+'Monte Carlo'!$K$12*((RAND()+RAND()+RAND()+RAND()+RAND()+RAND()+RAND()+RAND()+RAND()+RAND()+RAND()+RAND())-6))-1)+T$15)</x:f>
        <x:v>3928538.552316005</x:v>
      </x:c>
      <x:c r="U443" s="97" t="n">
        <x:f>MAX(0,T443*(1+EXP((LN(1+'Monte Carlo'!$K$10)-0.5*'Monte Carlo'!$K$12^2)+'Monte Carlo'!$K$12*((RAND()+RAND()+RAND()+RAND()+RAND()+RAND()+RAND()+RAND()+RAND()+RAND()+RAND()+RAND())-6))-1)+U$15)</x:f>
        <x:v>4497700.369055475</x:v>
      </x:c>
      <x:c r="V443" s="97" t="n">
        <x:f>MAX(0,U443*(1+EXP((LN(1+'Monte Carlo'!$K$10)-0.5*'Monte Carlo'!$K$12^2)+'Monte Carlo'!$K$12*((RAND()+RAND()+RAND()+RAND()+RAND()+RAND()+RAND()+RAND()+RAND()+RAND()+RAND()+RAND())-6))-1)+V$15)</x:f>
        <x:v>5222743.307519927</x:v>
      </x:c>
      <x:c r="W443" s="97" t="n">
        <x:f>MAX(0,V443*(1+EXP((LN(1+'Monte Carlo'!$K$10)-0.5*'Monte Carlo'!$K$12^2)+'Monte Carlo'!$K$12*((RAND()+RAND()+RAND()+RAND()+RAND()+RAND()+RAND()+RAND()+RAND()+RAND()+RAND()+RAND())-6))-1)+W$15)</x:f>
        <x:v>6331319.7208487755</x:v>
      </x:c>
      <x:c r="X443" s="97" t="n">
        <x:f>MAX(0,W443*(1+EXP((LN(1+'Monte Carlo'!$K$10)-0.5*'Monte Carlo'!$K$12^2)+'Monte Carlo'!$K$12*((RAND()+RAND()+RAND()+RAND()+RAND()+RAND()+RAND()+RAND()+RAND()+RAND()+RAND()+RAND())-6))-1)+X$15)</x:f>
        <x:v>5344069.421276722</x:v>
      </x:c>
      <x:c r="Y443" s="97" t="n">
        <x:f>MAX(0,X443*(1+EXP((LN(1+'Monte Carlo'!$K$10)-0.5*'Monte Carlo'!$K$12^2)+'Monte Carlo'!$K$12*((RAND()+RAND()+RAND()+RAND()+RAND()+RAND()+RAND()+RAND()+RAND()+RAND()+RAND()+RAND())-6))-1)+Y$15)</x:f>
        <x:v>5227583.197296156</x:v>
      </x:c>
      <x:c r="Z443" s="97" t="n">
        <x:f>MAX(0,Y443*(1+EXP((LN(1+'Monte Carlo'!$K$10)-0.5*'Monte Carlo'!$K$12^2)+'Monte Carlo'!$K$12*((RAND()+RAND()+RAND()+RAND()+RAND()+RAND()+RAND()+RAND()+RAND()+RAND()+RAND()+RAND())-6))-1)+Z$15)</x:f>
        <x:v>5540081.627491435</x:v>
      </x:c>
      <x:c r="AA443" s="97" t="n">
        <x:f>MAX(0,Z443*(1+EXP((LN(1+'Monte Carlo'!$K$10)-0.5*'Monte Carlo'!$K$12^2)+'Monte Carlo'!$K$12*((RAND()+RAND()+RAND()+RAND()+RAND()+RAND()+RAND()+RAND()+RAND()+RAND()+RAND()+RAND())-6))-1)+AA$15)</x:f>
        <x:v>5423515.0722689815</x:v>
      </x:c>
      <x:c r="AB443" s="97" t="n">
        <x:f>MAX(0,AA443*(1+EXP((LN(1+'Monte Carlo'!$K$10)-0.5*'Monte Carlo'!$K$12^2)+'Monte Carlo'!$K$12*((RAND()+RAND()+RAND()+RAND()+RAND()+RAND()+RAND()+RAND()+RAND()+RAND()+RAND()+RAND())-6))-1)+AB$15)</x:f>
        <x:v>4801363.978291963</x:v>
      </x:c>
      <x:c r="AC443" s="97" t="n">
        <x:f>MAX(0,AB443*(1+EXP((LN(1+'Monte Carlo'!$K$10)-0.5*'Monte Carlo'!$K$12^2)+'Monte Carlo'!$K$12*((RAND()+RAND()+RAND()+RAND()+RAND()+RAND()+RAND()+RAND()+RAND()+RAND()+RAND()+RAND())-6))-1)+AC$15)</x:f>
        <x:v>4808780.874228186</x:v>
      </x:c>
      <x:c r="AD443" s="97" t="n">
        <x:f>MAX(0,AC443*(1+EXP((LN(1+'Monte Carlo'!$K$10)-0.5*'Monte Carlo'!$K$12^2)+'Monte Carlo'!$K$12*((RAND()+RAND()+RAND()+RAND()+RAND()+RAND()+RAND()+RAND()+RAND()+RAND()+RAND()+RAND())-6))-1)+AD$15)</x:f>
        <x:v>4161586.4237751486</x:v>
      </x:c>
      <x:c r="AE443" s="97" t="n">
        <x:f>MAX(0,AD443*(1+EXP((LN(1+'Monte Carlo'!$K$10)-0.5*'Monte Carlo'!$K$12^2)+'Monte Carlo'!$K$12*((RAND()+RAND()+RAND()+RAND()+RAND()+RAND()+RAND()+RAND()+RAND()+RAND()+RAND()+RAND())-6))-1)+AE$15)</x:f>
        <x:v>3426337.0310482644</x:v>
      </x:c>
      <x:c r="AF443" s="97" t="n">
        <x:f>MAX(0,AE443*(1+EXP((LN(1+'Monte Carlo'!$K$10)-0.5*'Monte Carlo'!$K$12^2)+'Monte Carlo'!$K$12*((RAND()+RAND()+RAND()+RAND()+RAND()+RAND()+RAND()+RAND()+RAND()+RAND()+RAND()+RAND())-6))-1)+AF$15)</x:f>
        <x:v>2428198.043461984</x:v>
      </x:c>
      <x:c r="AG443" s="97">
        <x:f t="shared" si="8"/>
        <x:v>1029031.25</x:v>
      </x:c>
    </x:row>
    <x:row r="444">
      <x:c r="A444" s="93">
        <x:v>423</x:v>
      </x:c>
      <x:c r="B444" s="97" t="n">
        <x:f>IF(AND(UPPER('Monte Carlo'!$K$4)="YES",'Monte Carlo'!$K$5&gt;0),'Monte Carlo'!$K$13,Liquidity_30Y!$C$14)</x:f>
        <x:v>1029031.25</x:v>
      </x:c>
      <x:c r="C444" s="97" t="n">
        <x:f>MAX(0,B444*(1+EXP((LN(1+'Monte Carlo'!$K$10)-0.5*'Monte Carlo'!$K$12^2)+'Monte Carlo'!$K$12*((RAND()+RAND()+RAND()+RAND()+RAND()+RAND()+RAND()+RAND()+RAND()+RAND()+RAND()+RAND())-6))-1)+C$15)</x:f>
        <x:v>1002984.0669022343</x:v>
      </x:c>
      <x:c r="D444" s="97" t="n">
        <x:f>MAX(0,C444*(1+EXP((LN(1+'Monte Carlo'!$K$10)-0.5*'Monte Carlo'!$K$12^2)+'Monte Carlo'!$K$12*((RAND()+RAND()+RAND()+RAND()+RAND()+RAND()+RAND()+RAND()+RAND()+RAND()+RAND()+RAND())-6))-1)+D$15)</x:f>
        <x:v>906797.7228347948</x:v>
      </x:c>
      <x:c r="E444" s="97" t="n">
        <x:f>MAX(0,D444*(1+EXP((LN(1+'Monte Carlo'!$K$10)-0.5*'Monte Carlo'!$K$12^2)+'Monte Carlo'!$K$12*((RAND()+RAND()+RAND()+RAND()+RAND()+RAND()+RAND()+RAND()+RAND()+RAND()+RAND()+RAND())-6))-1)+E$15)</x:f>
        <x:v>1023547.8487101214</x:v>
      </x:c>
      <x:c r="F444" s="97" t="n">
        <x:f>MAX(0,E444*(1+EXP((LN(1+'Monte Carlo'!$K$10)-0.5*'Monte Carlo'!$K$12^2)+'Monte Carlo'!$K$12*((RAND()+RAND()+RAND()+RAND()+RAND()+RAND()+RAND()+RAND()+RAND()+RAND()+RAND()+RAND())-6))-1)+F$15)</x:f>
        <x:v>1180649.464543264</x:v>
      </x:c>
      <x:c r="G444" s="97" t="n">
        <x:f>MAX(0,F444*(1+EXP((LN(1+'Monte Carlo'!$K$10)-0.5*'Monte Carlo'!$K$12^2)+'Monte Carlo'!$K$12*((RAND()+RAND()+RAND()+RAND()+RAND()+RAND()+RAND()+RAND()+RAND()+RAND()+RAND()+RAND())-6))-1)+G$15)</x:f>
        <x:v>1193157.8470346618</x:v>
      </x:c>
      <x:c r="H444" s="97" t="n">
        <x:f>MAX(0,G444*(1+EXP((LN(1+'Monte Carlo'!$K$10)-0.5*'Monte Carlo'!$K$12^2)+'Monte Carlo'!$K$12*((RAND()+RAND()+RAND()+RAND()+RAND()+RAND()+RAND()+RAND()+RAND()+RAND()+RAND()+RAND())-6))-1)+H$15)</x:f>
        <x:v>1645097.8827376172</x:v>
      </x:c>
      <x:c r="I444" s="97" t="n">
        <x:f>MAX(0,H444*(1+EXP((LN(1+'Monte Carlo'!$K$10)-0.5*'Monte Carlo'!$K$12^2)+'Monte Carlo'!$K$12*((RAND()+RAND()+RAND()+RAND()+RAND()+RAND()+RAND()+RAND()+RAND()+RAND()+RAND()+RAND())-6))-1)+I$15)</x:f>
        <x:v>2045213.2392297396</x:v>
      </x:c>
      <x:c r="J444" s="97" t="n">
        <x:f>MAX(0,I444*(1+EXP((LN(1+'Monte Carlo'!$K$10)-0.5*'Monte Carlo'!$K$12^2)+'Monte Carlo'!$K$12*((RAND()+RAND()+RAND()+RAND()+RAND()+RAND()+RAND()+RAND()+RAND()+RAND()+RAND()+RAND())-6))-1)+J$15)</x:f>
        <x:v>3138392.1152636544</x:v>
      </x:c>
      <x:c r="K444" s="97" t="n">
        <x:f>MAX(0,J444*(1+EXP((LN(1+'Monte Carlo'!$K$10)-0.5*'Monte Carlo'!$K$12^2)+'Monte Carlo'!$K$12*((RAND()+RAND()+RAND()+RAND()+RAND()+RAND()+RAND()+RAND()+RAND()+RAND()+RAND()+RAND())-6))-1)+K$15)</x:f>
        <x:v>3272734.2356914915</x:v>
      </x:c>
      <x:c r="L444" s="97" t="n">
        <x:f>MAX(0,K444*(1+EXP((LN(1+'Monte Carlo'!$K$10)-0.5*'Monte Carlo'!$K$12^2)+'Monte Carlo'!$K$12*((RAND()+RAND()+RAND()+RAND()+RAND()+RAND()+RAND()+RAND()+RAND()+RAND()+RAND()+RAND())-6))-1)+L$15)</x:f>
        <x:v>3445485.8573796703</x:v>
      </x:c>
      <x:c r="M444" s="97" t="n">
        <x:f>MAX(0,L444*(1+EXP((LN(1+'Monte Carlo'!$K$10)-0.5*'Monte Carlo'!$K$12^2)+'Monte Carlo'!$K$12*((RAND()+RAND()+RAND()+RAND()+RAND()+RAND()+RAND()+RAND()+RAND()+RAND()+RAND()+RAND())-6))-1)+M$15)</x:f>
        <x:v>3234420.762593697</x:v>
      </x:c>
      <x:c r="N444" s="97" t="n">
        <x:f>MAX(0,M444*(1+EXP((LN(1+'Monte Carlo'!$K$10)-0.5*'Monte Carlo'!$K$12^2)+'Monte Carlo'!$K$12*((RAND()+RAND()+RAND()+RAND()+RAND()+RAND()+RAND()+RAND()+RAND()+RAND()+RAND()+RAND())-6))-1)+N$15)</x:f>
        <x:v>3086616.7664137282</x:v>
      </x:c>
      <x:c r="O444" s="97" t="n">
        <x:f>MAX(0,N444*(1+EXP((LN(1+'Monte Carlo'!$K$10)-0.5*'Monte Carlo'!$K$12^2)+'Monte Carlo'!$K$12*((RAND()+RAND()+RAND()+RAND()+RAND()+RAND()+RAND()+RAND()+RAND()+RAND()+RAND()+RAND())-6))-1)+O$15)</x:f>
        <x:v>3644229.4157964</x:v>
      </x:c>
      <x:c r="P444" s="97" t="n">
        <x:f>MAX(0,O444*(1+EXP((LN(1+'Monte Carlo'!$K$10)-0.5*'Monte Carlo'!$K$12^2)+'Monte Carlo'!$K$12*((RAND()+RAND()+RAND()+RAND()+RAND()+RAND()+RAND()+RAND()+RAND()+RAND()+RAND()+RAND())-6))-1)+P$15)</x:f>
        <x:v>4371703.446058845</x:v>
      </x:c>
      <x:c r="Q444" s="97" t="n">
        <x:f>MAX(0,P444*(1+EXP((LN(1+'Monte Carlo'!$K$10)-0.5*'Monte Carlo'!$K$12^2)+'Monte Carlo'!$K$12*((RAND()+RAND()+RAND()+RAND()+RAND()+RAND()+RAND()+RAND()+RAND()+RAND()+RAND()+RAND())-6))-1)+Q$15)</x:f>
        <x:v>3539727.589869674</x:v>
      </x:c>
      <x:c r="R444" s="97" t="n">
        <x:f>MAX(0,Q444*(1+EXP((LN(1+'Monte Carlo'!$K$10)-0.5*'Monte Carlo'!$K$12^2)+'Monte Carlo'!$K$12*((RAND()+RAND()+RAND()+RAND()+RAND()+RAND()+RAND()+RAND()+RAND()+RAND()+RAND()+RAND())-6))-1)+R$15)</x:f>
        <x:v>3420552.428836215</x:v>
      </x:c>
      <x:c r="S444" s="97" t="n">
        <x:f>MAX(0,R444*(1+EXP((LN(1+'Monte Carlo'!$K$10)-0.5*'Monte Carlo'!$K$12^2)+'Monte Carlo'!$K$12*((RAND()+RAND()+RAND()+RAND()+RAND()+RAND()+RAND()+RAND()+RAND()+RAND()+RAND()+RAND())-6))-1)+S$15)</x:f>
        <x:v>2917523.4002251783</x:v>
      </x:c>
      <x:c r="T444" s="97" t="n">
        <x:f>MAX(0,S444*(1+EXP((LN(1+'Monte Carlo'!$K$10)-0.5*'Monte Carlo'!$K$12^2)+'Monte Carlo'!$K$12*((RAND()+RAND()+RAND()+RAND()+RAND()+RAND()+RAND()+RAND()+RAND()+RAND()+RAND()+RAND())-6))-1)+T$15)</x:f>
        <x:v>3222095.4422605387</x:v>
      </x:c>
      <x:c r="U444" s="97" t="n">
        <x:f>MAX(0,T444*(1+EXP((LN(1+'Monte Carlo'!$K$10)-0.5*'Monte Carlo'!$K$12^2)+'Monte Carlo'!$K$12*((RAND()+RAND()+RAND()+RAND()+RAND()+RAND()+RAND()+RAND()+RAND()+RAND()+RAND()+RAND())-6))-1)+U$15)</x:f>
        <x:v>3153397.1756724496</x:v>
      </x:c>
      <x:c r="V444" s="97" t="n">
        <x:f>MAX(0,U444*(1+EXP((LN(1+'Monte Carlo'!$K$10)-0.5*'Monte Carlo'!$K$12^2)+'Monte Carlo'!$K$12*((RAND()+RAND()+RAND()+RAND()+RAND()+RAND()+RAND()+RAND()+RAND()+RAND()+RAND()+RAND())-6))-1)+V$15)</x:f>
        <x:v>2708063.316830714</x:v>
      </x:c>
      <x:c r="W444" s="97" t="n">
        <x:f>MAX(0,V444*(1+EXP((LN(1+'Monte Carlo'!$K$10)-0.5*'Monte Carlo'!$K$12^2)+'Monte Carlo'!$K$12*((RAND()+RAND()+RAND()+RAND()+RAND()+RAND()+RAND()+RAND()+RAND()+RAND()+RAND()+RAND())-6))-1)+W$15)</x:f>
        <x:v>2905328.2632752843</x:v>
      </x:c>
      <x:c r="X444" s="97" t="n">
        <x:f>MAX(0,W444*(1+EXP((LN(1+'Monte Carlo'!$K$10)-0.5*'Monte Carlo'!$K$12^2)+'Monte Carlo'!$K$12*((RAND()+RAND()+RAND()+RAND()+RAND()+RAND()+RAND()+RAND()+RAND()+RAND()+RAND()+RAND())-6))-1)+X$15)</x:f>
        <x:v>2339733.3313566744</x:v>
      </x:c>
      <x:c r="Y444" s="97" t="n">
        <x:f>MAX(0,X444*(1+EXP((LN(1+'Monte Carlo'!$K$10)-0.5*'Monte Carlo'!$K$12^2)+'Monte Carlo'!$K$12*((RAND()+RAND()+RAND()+RAND()+RAND()+RAND()+RAND()+RAND()+RAND()+RAND()+RAND()+RAND())-6))-1)+Y$15)</x:f>
        <x:v>2463598.4038520865</x:v>
      </x:c>
      <x:c r="Z444" s="97" t="n">
        <x:f>MAX(0,Y444*(1+EXP((LN(1+'Monte Carlo'!$K$10)-0.5*'Monte Carlo'!$K$12^2)+'Monte Carlo'!$K$12*((RAND()+RAND()+RAND()+RAND()+RAND()+RAND()+RAND()+RAND()+RAND()+RAND()+RAND()+RAND())-6))-1)+Z$15)</x:f>
        <x:v>2400190.4406421282</x:v>
      </x:c>
      <x:c r="AA444" s="97" t="n">
        <x:f>MAX(0,Z444*(1+EXP((LN(1+'Monte Carlo'!$K$10)-0.5*'Monte Carlo'!$K$12^2)+'Monte Carlo'!$K$12*((RAND()+RAND()+RAND()+RAND()+RAND()+RAND()+RAND()+RAND()+RAND()+RAND()+RAND()+RAND())-6))-1)+AA$15)</x:f>
        <x:v>2361746.3955889503</x:v>
      </x:c>
      <x:c r="AB444" s="97" t="n">
        <x:f>MAX(0,AA444*(1+EXP((LN(1+'Monte Carlo'!$K$10)-0.5*'Monte Carlo'!$K$12^2)+'Monte Carlo'!$K$12*((RAND()+RAND()+RAND()+RAND()+RAND()+RAND()+RAND()+RAND()+RAND()+RAND()+RAND()+RAND())-6))-1)+AB$15)</x:f>
        <x:v>2596956.4825419416</x:v>
      </x:c>
      <x:c r="AC444" s="97" t="n">
        <x:f>MAX(0,AB444*(1+EXP((LN(1+'Monte Carlo'!$K$10)-0.5*'Monte Carlo'!$K$12^2)+'Monte Carlo'!$K$12*((RAND()+RAND()+RAND()+RAND()+RAND()+RAND()+RAND()+RAND()+RAND()+RAND()+RAND()+RAND())-6))-1)+AC$15)</x:f>
        <x:v>2697489.994136424</x:v>
      </x:c>
      <x:c r="AD444" s="97" t="n">
        <x:f>MAX(0,AC444*(1+EXP((LN(1+'Monte Carlo'!$K$10)-0.5*'Monte Carlo'!$K$12^2)+'Monte Carlo'!$K$12*((RAND()+RAND()+RAND()+RAND()+RAND()+RAND()+RAND()+RAND()+RAND()+RAND()+RAND()+RAND())-6))-1)+AD$15)</x:f>
        <x:v>3397739.9561619903</x:v>
      </x:c>
      <x:c r="AE444" s="97" t="n">
        <x:f>MAX(0,AD444*(1+EXP((LN(1+'Monte Carlo'!$K$10)-0.5*'Monte Carlo'!$K$12^2)+'Monte Carlo'!$K$12*((RAND()+RAND()+RAND()+RAND()+RAND()+RAND()+RAND()+RAND()+RAND()+RAND()+RAND()+RAND())-6))-1)+AE$15)</x:f>
        <x:v>2994076.9917365257</x:v>
      </x:c>
      <x:c r="AF444" s="97" t="n">
        <x:f>MAX(0,AE444*(1+EXP((LN(1+'Monte Carlo'!$K$10)-0.5*'Monte Carlo'!$K$12^2)+'Monte Carlo'!$K$12*((RAND()+RAND()+RAND()+RAND()+RAND()+RAND()+RAND()+RAND()+RAND()+RAND()+RAND()+RAND())-6))-1)+AF$15)</x:f>
        <x:v>3522609.82604192</x:v>
      </x:c>
      <x:c r="AG444" s="97">
        <x:f t="shared" si="8"/>
        <x:v>896132.9125890017</x:v>
      </x:c>
    </x:row>
    <x:row r="445">
      <x:c r="A445" s="93">
        <x:v>424</x:v>
      </x:c>
      <x:c r="B445" s="97" t="n">
        <x:f>IF(AND(UPPER('Monte Carlo'!$K$4)="YES",'Monte Carlo'!$K$5&gt;0),'Monte Carlo'!$K$13,Liquidity_30Y!$C$14)</x:f>
        <x:v>1029031.25</x:v>
      </x:c>
      <x:c r="C445" s="97" t="n">
        <x:f>MAX(0,B445*(1+EXP((LN(1+'Monte Carlo'!$K$10)-0.5*'Monte Carlo'!$K$12^2)+'Monte Carlo'!$K$12*((RAND()+RAND()+RAND()+RAND()+RAND()+RAND()+RAND()+RAND()+RAND()+RAND()+RAND()+RAND())-6))-1)+C$15)</x:f>
        <x:v>1226258.8915309487</x:v>
      </x:c>
      <x:c r="D445" s="97" t="n">
        <x:f>MAX(0,C445*(1+EXP((LN(1+'Monte Carlo'!$K$10)-0.5*'Monte Carlo'!$K$12^2)+'Monte Carlo'!$K$12*((RAND()+RAND()+RAND()+RAND()+RAND()+RAND()+RAND()+RAND()+RAND()+RAND()+RAND()+RAND())-6))-1)+D$15)</x:f>
        <x:v>1185986.5800919256</x:v>
      </x:c>
      <x:c r="E445" s="97" t="n">
        <x:f>MAX(0,D445*(1+EXP((LN(1+'Monte Carlo'!$K$10)-0.5*'Monte Carlo'!$K$12^2)+'Monte Carlo'!$K$12*((RAND()+RAND()+RAND()+RAND()+RAND()+RAND()+RAND()+RAND()+RAND()+RAND()+RAND()+RAND())-6))-1)+E$15)</x:f>
        <x:v>902965.9889960786</x:v>
      </x:c>
      <x:c r="F445" s="97" t="n">
        <x:f>MAX(0,E445*(1+EXP((LN(1+'Monte Carlo'!$K$10)-0.5*'Monte Carlo'!$K$12^2)+'Monte Carlo'!$K$12*((RAND()+RAND()+RAND()+RAND()+RAND()+RAND()+RAND()+RAND()+RAND()+RAND()+RAND()+RAND())-6))-1)+F$15)</x:f>
        <x:v>888894.0757885638</x:v>
      </x:c>
      <x:c r="G445" s="97" t="n">
        <x:f>MAX(0,F445*(1+EXP((LN(1+'Monte Carlo'!$K$10)-0.5*'Monte Carlo'!$K$12^2)+'Monte Carlo'!$K$12*((RAND()+RAND()+RAND()+RAND()+RAND()+RAND()+RAND()+RAND()+RAND()+RAND()+RAND()+RAND())-6))-1)+G$15)</x:f>
        <x:v>848435.053894521</x:v>
      </x:c>
      <x:c r="H445" s="97" t="n">
        <x:f>MAX(0,G445*(1+EXP((LN(1+'Monte Carlo'!$K$10)-0.5*'Monte Carlo'!$K$12^2)+'Monte Carlo'!$K$12*((RAND()+RAND()+RAND()+RAND()+RAND()+RAND()+RAND()+RAND()+RAND()+RAND()+RAND()+RAND())-6))-1)+H$15)</x:f>
        <x:v>1079972.7137357502</x:v>
      </x:c>
      <x:c r="I445" s="97" t="n">
        <x:f>MAX(0,H445*(1+EXP((LN(1+'Monte Carlo'!$K$10)-0.5*'Monte Carlo'!$K$12^2)+'Monte Carlo'!$K$12*((RAND()+RAND()+RAND()+RAND()+RAND()+RAND()+RAND()+RAND()+RAND()+RAND()+RAND()+RAND())-6))-1)+I$15)</x:f>
        <x:v>1199081.6908118064</x:v>
      </x:c>
      <x:c r="J445" s="97" t="n">
        <x:f>MAX(0,I445*(1+EXP((LN(1+'Monte Carlo'!$K$10)-0.5*'Monte Carlo'!$K$12^2)+'Monte Carlo'!$K$12*((RAND()+RAND()+RAND()+RAND()+RAND()+RAND()+RAND()+RAND()+RAND()+RAND()+RAND()+RAND())-6))-1)+J$15)</x:f>
        <x:v>1478947.9439788307</x:v>
      </x:c>
      <x:c r="K445" s="97" t="n">
        <x:f>MAX(0,J445*(1+EXP((LN(1+'Monte Carlo'!$K$10)-0.5*'Monte Carlo'!$K$12^2)+'Monte Carlo'!$K$12*((RAND()+RAND()+RAND()+RAND()+RAND()+RAND()+RAND()+RAND()+RAND()+RAND()+RAND()+RAND())-6))-1)+K$15)</x:f>
        <x:v>1453483.718208345</x:v>
      </x:c>
      <x:c r="L445" s="97" t="n">
        <x:f>MAX(0,K445*(1+EXP((LN(1+'Monte Carlo'!$K$10)-0.5*'Monte Carlo'!$K$12^2)+'Monte Carlo'!$K$12*((RAND()+RAND()+RAND()+RAND()+RAND()+RAND()+RAND()+RAND()+RAND()+RAND()+RAND()+RAND())-6))-1)+L$15)</x:f>
        <x:v>1616167.7727190484</x:v>
      </x:c>
      <x:c r="M445" s="97" t="n">
        <x:f>MAX(0,L445*(1+EXP((LN(1+'Monte Carlo'!$K$10)-0.5*'Monte Carlo'!$K$12^2)+'Monte Carlo'!$K$12*((RAND()+RAND()+RAND()+RAND()+RAND()+RAND()+RAND()+RAND()+RAND()+RAND()+RAND()+RAND())-6))-1)+M$15)</x:f>
        <x:v>1624048.3259217758</x:v>
      </x:c>
      <x:c r="N445" s="97" t="n">
        <x:f>MAX(0,M445*(1+EXP((LN(1+'Monte Carlo'!$K$10)-0.5*'Monte Carlo'!$K$12^2)+'Monte Carlo'!$K$12*((RAND()+RAND()+RAND()+RAND()+RAND()+RAND()+RAND()+RAND()+RAND()+RAND()+RAND()+RAND())-6))-1)+N$15)</x:f>
        <x:v>2128731.8964280672</x:v>
      </x:c>
      <x:c r="O445" s="97" t="n">
        <x:f>MAX(0,N445*(1+EXP((LN(1+'Monte Carlo'!$K$10)-0.5*'Monte Carlo'!$K$12^2)+'Monte Carlo'!$K$12*((RAND()+RAND()+RAND()+RAND()+RAND()+RAND()+RAND()+RAND()+RAND()+RAND()+RAND()+RAND())-6))-1)+O$15)</x:f>
        <x:v>2109866.496066392</x:v>
      </x:c>
      <x:c r="P445" s="97" t="n">
        <x:f>MAX(0,O445*(1+EXP((LN(1+'Monte Carlo'!$K$10)-0.5*'Monte Carlo'!$K$12^2)+'Monte Carlo'!$K$12*((RAND()+RAND()+RAND()+RAND()+RAND()+RAND()+RAND()+RAND()+RAND()+RAND()+RAND()+RAND())-6))-1)+P$15)</x:f>
        <x:v>2552743.671898458</x:v>
      </x:c>
      <x:c r="Q445" s="97" t="n">
        <x:f>MAX(0,P445*(1+EXP((LN(1+'Monte Carlo'!$K$10)-0.5*'Monte Carlo'!$K$12^2)+'Monte Carlo'!$K$12*((RAND()+RAND()+RAND()+RAND()+RAND()+RAND()+RAND()+RAND()+RAND()+RAND()+RAND()+RAND())-6))-1)+Q$15)</x:f>
        <x:v>3586904.7076553977</x:v>
      </x:c>
      <x:c r="R445" s="97" t="n">
        <x:f>MAX(0,Q445*(1+EXP((LN(1+'Monte Carlo'!$K$10)-0.5*'Monte Carlo'!$K$12^2)+'Monte Carlo'!$K$12*((RAND()+RAND()+RAND()+RAND()+RAND()+RAND()+RAND()+RAND()+RAND()+RAND()+RAND()+RAND())-6))-1)+R$15)</x:f>
        <x:v>3415173.031258106</x:v>
      </x:c>
      <x:c r="S445" s="97" t="n">
        <x:f>MAX(0,R445*(1+EXP((LN(1+'Monte Carlo'!$K$10)-0.5*'Monte Carlo'!$K$12^2)+'Monte Carlo'!$K$12*((RAND()+RAND()+RAND()+RAND()+RAND()+RAND()+RAND()+RAND()+RAND()+RAND()+RAND()+RAND())-6))-1)+S$15)</x:f>
        <x:v>3337910.8647521627</x:v>
      </x:c>
      <x:c r="T445" s="97" t="n">
        <x:f>MAX(0,S445*(1+EXP((LN(1+'Monte Carlo'!$K$10)-0.5*'Monte Carlo'!$K$12^2)+'Monte Carlo'!$K$12*((RAND()+RAND()+RAND()+RAND()+RAND()+RAND()+RAND()+RAND()+RAND()+RAND()+RAND()+RAND())-6))-1)+T$15)</x:f>
        <x:v>3067969.7555581797</x:v>
      </x:c>
      <x:c r="U445" s="97" t="n">
        <x:f>MAX(0,T445*(1+EXP((LN(1+'Monte Carlo'!$K$10)-0.5*'Monte Carlo'!$K$12^2)+'Monte Carlo'!$K$12*((RAND()+RAND()+RAND()+RAND()+RAND()+RAND()+RAND()+RAND()+RAND()+RAND()+RAND()+RAND())-6))-1)+U$15)</x:f>
        <x:v>2849890.527572982</x:v>
      </x:c>
      <x:c r="V445" s="97" t="n">
        <x:f>MAX(0,U445*(1+EXP((LN(1+'Monte Carlo'!$K$10)-0.5*'Monte Carlo'!$K$12^2)+'Monte Carlo'!$K$12*((RAND()+RAND()+RAND()+RAND()+RAND()+RAND()+RAND()+RAND()+RAND()+RAND()+RAND()+RAND())-6))-1)+V$15)</x:f>
        <x:v>3078197.078692114</x:v>
      </x:c>
      <x:c r="W445" s="97" t="n">
        <x:f>MAX(0,V445*(1+EXP((LN(1+'Monte Carlo'!$K$10)-0.5*'Monte Carlo'!$K$12^2)+'Monte Carlo'!$K$12*((RAND()+RAND()+RAND()+RAND()+RAND()+RAND()+RAND()+RAND()+RAND()+RAND()+RAND()+RAND())-6))-1)+W$15)</x:f>
        <x:v>3158287.596320539</x:v>
      </x:c>
      <x:c r="X445" s="97" t="n">
        <x:f>MAX(0,W445*(1+EXP((LN(1+'Monte Carlo'!$K$10)-0.5*'Monte Carlo'!$K$12^2)+'Monte Carlo'!$K$12*((RAND()+RAND()+RAND()+RAND()+RAND()+RAND()+RAND()+RAND()+RAND()+RAND()+RAND()+RAND())-6))-1)+X$15)</x:f>
        <x:v>2839293.245531993</x:v>
      </x:c>
      <x:c r="Y445" s="97" t="n">
        <x:f>MAX(0,X445*(1+EXP((LN(1+'Monte Carlo'!$K$10)-0.5*'Monte Carlo'!$K$12^2)+'Monte Carlo'!$K$12*((RAND()+RAND()+RAND()+RAND()+RAND()+RAND()+RAND()+RAND()+RAND()+RAND()+RAND()+RAND())-6))-1)+Y$15)</x:f>
        <x:v>2584911.7836342608</x:v>
      </x:c>
      <x:c r="Z445" s="97" t="n">
        <x:f>MAX(0,Y445*(1+EXP((LN(1+'Monte Carlo'!$K$10)-0.5*'Monte Carlo'!$K$12^2)+'Monte Carlo'!$K$12*((RAND()+RAND()+RAND()+RAND()+RAND()+RAND()+RAND()+RAND()+RAND()+RAND()+RAND()+RAND())-6))-1)+Z$15)</x:f>
        <x:v>2500155.6352226716</x:v>
      </x:c>
      <x:c r="AA445" s="97" t="n">
        <x:f>MAX(0,Z445*(1+EXP((LN(1+'Monte Carlo'!$K$10)-0.5*'Monte Carlo'!$K$12^2)+'Monte Carlo'!$K$12*((RAND()+RAND()+RAND()+RAND()+RAND()+RAND()+RAND()+RAND()+RAND()+RAND()+RAND()+RAND())-6))-1)+AA$15)</x:f>
        <x:v>3118663.9654368605</x:v>
      </x:c>
      <x:c r="AB445" s="97" t="n">
        <x:f>MAX(0,AA445*(1+EXP((LN(1+'Monte Carlo'!$K$10)-0.5*'Monte Carlo'!$K$12^2)+'Monte Carlo'!$K$12*((RAND()+RAND()+RAND()+RAND()+RAND()+RAND()+RAND()+RAND()+RAND()+RAND()+RAND()+RAND())-6))-1)+AB$15)</x:f>
        <x:v>3095413.0806427626</x:v>
      </x:c>
      <x:c r="AC445" s="97" t="n">
        <x:f>MAX(0,AB445*(1+EXP((LN(1+'Monte Carlo'!$K$10)-0.5*'Monte Carlo'!$K$12^2)+'Monte Carlo'!$K$12*((RAND()+RAND()+RAND()+RAND()+RAND()+RAND()+RAND()+RAND()+RAND()+RAND()+RAND()+RAND())-6))-1)+AC$15)</x:f>
        <x:v>3136669.9282176173</x:v>
      </x:c>
      <x:c r="AD445" s="97" t="n">
        <x:f>MAX(0,AC445*(1+EXP((LN(1+'Monte Carlo'!$K$10)-0.5*'Monte Carlo'!$K$12^2)+'Monte Carlo'!$K$12*((RAND()+RAND()+RAND()+RAND()+RAND()+RAND()+RAND()+RAND()+RAND()+RAND()+RAND()+RAND())-6))-1)+AD$15)</x:f>
        <x:v>4033327.026557026</x:v>
      </x:c>
      <x:c r="AE445" s="97" t="n">
        <x:f>MAX(0,AD445*(1+EXP((LN(1+'Monte Carlo'!$K$10)-0.5*'Monte Carlo'!$K$12^2)+'Monte Carlo'!$K$12*((RAND()+RAND()+RAND()+RAND()+RAND()+RAND()+RAND()+RAND()+RAND()+RAND()+RAND()+RAND())-6))-1)+AE$15)</x:f>
        <x:v>4538595.848418396</x:v>
      </x:c>
      <x:c r="AF445" s="97" t="n">
        <x:f>MAX(0,AE445*(1+EXP((LN(1+'Monte Carlo'!$K$10)-0.5*'Monte Carlo'!$K$12^2)+'Monte Carlo'!$K$12*((RAND()+RAND()+RAND()+RAND()+RAND()+RAND()+RAND()+RAND()+RAND()+RAND()+RAND()+RAND())-6))-1)+AF$15)</x:f>
        <x:v>4877564.706155334</x:v>
      </x:c>
      <x:c r="AG445" s="97">
        <x:f t="shared" si="8"/>
        <x:v>959450.55344098946</x:v>
      </x:c>
    </x:row>
    <x:row r="446">
      <x:c r="A446" s="93">
        <x:v>425</x:v>
      </x:c>
      <x:c r="B446" s="97" t="n">
        <x:f>IF(AND(UPPER('Monte Carlo'!$K$4)="YES",'Monte Carlo'!$K$5&gt;0),'Monte Carlo'!$K$13,Liquidity_30Y!$C$14)</x:f>
        <x:v>1029031.25</x:v>
      </x:c>
      <x:c r="C446" s="97" t="n">
        <x:f>MAX(0,B446*(1+EXP((LN(1+'Monte Carlo'!$K$10)-0.5*'Monte Carlo'!$K$12^2)+'Monte Carlo'!$K$12*((RAND()+RAND()+RAND()+RAND()+RAND()+RAND()+RAND()+RAND()+RAND()+RAND()+RAND()+RAND())-6))-1)+C$15)</x:f>
        <x:v>916885.1000699812</x:v>
      </x:c>
      <x:c r="D446" s="97" t="n">
        <x:f>MAX(0,C446*(1+EXP((LN(1+'Monte Carlo'!$K$10)-0.5*'Monte Carlo'!$K$12^2)+'Monte Carlo'!$K$12*((RAND()+RAND()+RAND()+RAND()+RAND()+RAND()+RAND()+RAND()+RAND()+RAND()+RAND()+RAND())-6))-1)+D$15)</x:f>
        <x:v>871493.5689829814</x:v>
      </x:c>
      <x:c r="E446" s="97" t="n">
        <x:f>MAX(0,D446*(1+EXP((LN(1+'Monte Carlo'!$K$10)-0.5*'Monte Carlo'!$K$12^2)+'Monte Carlo'!$K$12*((RAND()+RAND()+RAND()+RAND()+RAND()+RAND()+RAND()+RAND()+RAND()+RAND()+RAND()+RAND())-6))-1)+E$15)</x:f>
        <x:v>1064390.4956372909</x:v>
      </x:c>
      <x:c r="F446" s="97" t="n">
        <x:f>MAX(0,E446*(1+EXP((LN(1+'Monte Carlo'!$K$10)-0.5*'Monte Carlo'!$K$12^2)+'Monte Carlo'!$K$12*((RAND()+RAND()+RAND()+RAND()+RAND()+RAND()+RAND()+RAND()+RAND()+RAND()+RAND()+RAND())-6))-1)+F$15)</x:f>
        <x:v>916614.691852901</x:v>
      </x:c>
      <x:c r="G446" s="97" t="n">
        <x:f>MAX(0,F446*(1+EXP((LN(1+'Monte Carlo'!$K$10)-0.5*'Monte Carlo'!$K$12^2)+'Monte Carlo'!$K$12*((RAND()+RAND()+RAND()+RAND()+RAND()+RAND()+RAND()+RAND()+RAND()+RAND()+RAND()+RAND())-6))-1)+G$15)</x:f>
        <x:v>958617.8041474674</x:v>
      </x:c>
      <x:c r="H446" s="97" t="n">
        <x:f>MAX(0,G446*(1+EXP((LN(1+'Monte Carlo'!$K$10)-0.5*'Monte Carlo'!$K$12^2)+'Monte Carlo'!$K$12*((RAND()+RAND()+RAND()+RAND()+RAND()+RAND()+RAND()+RAND()+RAND()+RAND()+RAND()+RAND())-6))-1)+H$15)</x:f>
        <x:v>1004386.1637635278</x:v>
      </x:c>
      <x:c r="I446" s="97" t="n">
        <x:f>MAX(0,H446*(1+EXP((LN(1+'Monte Carlo'!$K$10)-0.5*'Monte Carlo'!$K$12^2)+'Monte Carlo'!$K$12*((RAND()+RAND()+RAND()+RAND()+RAND()+RAND()+RAND()+RAND()+RAND()+RAND()+RAND()+RAND())-6))-1)+I$15)</x:f>
        <x:v>1058540.9943512406</x:v>
      </x:c>
      <x:c r="J446" s="97" t="n">
        <x:f>MAX(0,I446*(1+EXP((LN(1+'Monte Carlo'!$K$10)-0.5*'Monte Carlo'!$K$12^2)+'Monte Carlo'!$K$12*((RAND()+RAND()+RAND()+RAND()+RAND()+RAND()+RAND()+RAND()+RAND()+RAND()+RAND()+RAND())-6))-1)+J$15)</x:f>
        <x:v>1241327.2976401332</x:v>
      </x:c>
      <x:c r="K446" s="97" t="n">
        <x:f>MAX(0,J446*(1+EXP((LN(1+'Monte Carlo'!$K$10)-0.5*'Monte Carlo'!$K$12^2)+'Monte Carlo'!$K$12*((RAND()+RAND()+RAND()+RAND()+RAND()+RAND()+RAND()+RAND()+RAND()+RAND()+RAND()+RAND())-6))-1)+K$15)</x:f>
        <x:v>1209288.7872952174</x:v>
      </x:c>
      <x:c r="L446" s="97" t="n">
        <x:f>MAX(0,K446*(1+EXP((LN(1+'Monte Carlo'!$K$10)-0.5*'Monte Carlo'!$K$12^2)+'Monte Carlo'!$K$12*((RAND()+RAND()+RAND()+RAND()+RAND()+RAND()+RAND()+RAND()+RAND()+RAND()+RAND()+RAND())-6))-1)+L$15)</x:f>
        <x:v>1339511.9250141857</x:v>
      </x:c>
      <x:c r="M446" s="97" t="n">
        <x:f>MAX(0,L446*(1+EXP((LN(1+'Monte Carlo'!$K$10)-0.5*'Monte Carlo'!$K$12^2)+'Monte Carlo'!$K$12*((RAND()+RAND()+RAND()+RAND()+RAND()+RAND()+RAND()+RAND()+RAND()+RAND()+RAND()+RAND())-6))-1)+M$15)</x:f>
        <x:v>969835.0098417932</x:v>
      </x:c>
      <x:c r="N446" s="97" t="n">
        <x:f>MAX(0,M446*(1+EXP((LN(1+'Monte Carlo'!$K$10)-0.5*'Monte Carlo'!$K$12^2)+'Monte Carlo'!$K$12*((RAND()+RAND()+RAND()+RAND()+RAND()+RAND()+RAND()+RAND()+RAND()+RAND()+RAND()+RAND())-6))-1)+N$15)</x:f>
        <x:v>869392.7526777193</x:v>
      </x:c>
      <x:c r="O446" s="97" t="n">
        <x:f>MAX(0,N446*(1+EXP((LN(1+'Monte Carlo'!$K$10)-0.5*'Monte Carlo'!$K$12^2)+'Monte Carlo'!$K$12*((RAND()+RAND()+RAND()+RAND()+RAND()+RAND()+RAND()+RAND()+RAND()+RAND()+RAND()+RAND())-6))-1)+O$15)</x:f>
        <x:v>947682.5236015106</x:v>
      </x:c>
      <x:c r="P446" s="97" t="n">
        <x:f>MAX(0,O446*(1+EXP((LN(1+'Monte Carlo'!$K$10)-0.5*'Monte Carlo'!$K$12^2)+'Monte Carlo'!$K$12*((RAND()+RAND()+RAND()+RAND()+RAND()+RAND()+RAND()+RAND()+RAND()+RAND()+RAND()+RAND())-6))-1)+P$15)</x:f>
        <x:v>1114866.8948313447</x:v>
      </x:c>
      <x:c r="Q446" s="97" t="n">
        <x:f>MAX(0,P446*(1+EXP((LN(1+'Monte Carlo'!$K$10)-0.5*'Monte Carlo'!$K$12^2)+'Monte Carlo'!$K$12*((RAND()+RAND()+RAND()+RAND()+RAND()+RAND()+RAND()+RAND()+RAND()+RAND()+RAND()+RAND())-6))-1)+Q$15)</x:f>
        <x:v>1261934.7720930185</x:v>
      </x:c>
      <x:c r="R446" s="97" t="n">
        <x:f>MAX(0,Q446*(1+EXP((LN(1+'Monte Carlo'!$K$10)-0.5*'Monte Carlo'!$K$12^2)+'Monte Carlo'!$K$12*((RAND()+RAND()+RAND()+RAND()+RAND()+RAND()+RAND()+RAND()+RAND()+RAND()+RAND()+RAND())-6))-1)+R$15)</x:f>
        <x:v>1243665.022078313</x:v>
      </x:c>
      <x:c r="S446" s="97" t="n">
        <x:f>MAX(0,R446*(1+EXP((LN(1+'Monte Carlo'!$K$10)-0.5*'Monte Carlo'!$K$12^2)+'Monte Carlo'!$K$12*((RAND()+RAND()+RAND()+RAND()+RAND()+RAND()+RAND()+RAND()+RAND()+RAND()+RAND()+RAND())-6))-1)+S$15)</x:f>
        <x:v>851063.509220328</x:v>
      </x:c>
      <x:c r="T446" s="97" t="n">
        <x:f>MAX(0,S446*(1+EXP((LN(1+'Monte Carlo'!$K$10)-0.5*'Monte Carlo'!$K$12^2)+'Monte Carlo'!$K$12*((RAND()+RAND()+RAND()+RAND()+RAND()+RAND()+RAND()+RAND()+RAND()+RAND()+RAND()+RAND())-6))-1)+T$15)</x:f>
        <x:v>1255805.0439674067</x:v>
      </x:c>
      <x:c r="U446" s="97" t="n">
        <x:f>MAX(0,T446*(1+EXP((LN(1+'Monte Carlo'!$K$10)-0.5*'Monte Carlo'!$K$12^2)+'Monte Carlo'!$K$12*((RAND()+RAND()+RAND()+RAND()+RAND()+RAND()+RAND()+RAND()+RAND()+RAND()+RAND()+RAND())-6))-1)+U$15)</x:f>
        <x:v>1082472.0551573667</x:v>
      </x:c>
      <x:c r="V446" s="97" t="n">
        <x:f>MAX(0,U446*(1+EXP((LN(1+'Monte Carlo'!$K$10)-0.5*'Monte Carlo'!$K$12^2)+'Monte Carlo'!$K$12*((RAND()+RAND()+RAND()+RAND()+RAND()+RAND()+RAND()+RAND()+RAND()+RAND()+RAND()+RAND())-6))-1)+V$15)</x:f>
        <x:v>1195964.1900778017</x:v>
      </x:c>
      <x:c r="W446" s="97" t="n">
        <x:f>MAX(0,V446*(1+EXP((LN(1+'Monte Carlo'!$K$10)-0.5*'Monte Carlo'!$K$12^2)+'Monte Carlo'!$K$12*((RAND()+RAND()+RAND()+RAND()+RAND()+RAND()+RAND()+RAND()+RAND()+RAND()+RAND()+RAND())-6))-1)+W$15)</x:f>
        <x:v>1070357.165690712</x:v>
      </x:c>
      <x:c r="X446" s="97" t="n">
        <x:f>MAX(0,W446*(1+EXP((LN(1+'Monte Carlo'!$K$10)-0.5*'Monte Carlo'!$K$12^2)+'Monte Carlo'!$K$12*((RAND()+RAND()+RAND()+RAND()+RAND()+RAND()+RAND()+RAND()+RAND()+RAND()+RAND()+RAND())-6))-1)+X$15)</x:f>
        <x:v>1076717.8100265502</x:v>
      </x:c>
      <x:c r="Y446" s="97" t="n">
        <x:f>MAX(0,X446*(1+EXP((LN(1+'Monte Carlo'!$K$10)-0.5*'Monte Carlo'!$K$12^2)+'Monte Carlo'!$K$12*((RAND()+RAND()+RAND()+RAND()+RAND()+RAND()+RAND()+RAND()+RAND()+RAND()+RAND()+RAND())-6))-1)+Y$15)</x:f>
        <x:v>1459244.5129239287</x:v>
      </x:c>
      <x:c r="Z446" s="97" t="n">
        <x:f>MAX(0,Y446*(1+EXP((LN(1+'Monte Carlo'!$K$10)-0.5*'Monte Carlo'!$K$12^2)+'Monte Carlo'!$K$12*((RAND()+RAND()+RAND()+RAND()+RAND()+RAND()+RAND()+RAND()+RAND()+RAND()+RAND()+RAND())-6))-1)+Z$15)</x:f>
        <x:v>1635300.0166676647</x:v>
      </x:c>
      <x:c r="AA446" s="97" t="n">
        <x:f>MAX(0,Z446*(1+EXP((LN(1+'Monte Carlo'!$K$10)-0.5*'Monte Carlo'!$K$12^2)+'Monte Carlo'!$K$12*((RAND()+RAND()+RAND()+RAND()+RAND()+RAND()+RAND()+RAND()+RAND()+RAND()+RAND()+RAND())-6))-1)+AA$15)</x:f>
        <x:v>1674983.5777341796</x:v>
      </x:c>
      <x:c r="AB446" s="97" t="n">
        <x:f>MAX(0,AA446*(1+EXP((LN(1+'Monte Carlo'!$K$10)-0.5*'Monte Carlo'!$K$12^2)+'Monte Carlo'!$K$12*((RAND()+RAND()+RAND()+RAND()+RAND()+RAND()+RAND()+RAND()+RAND()+RAND()+RAND()+RAND())-6))-1)+AB$15)</x:f>
        <x:v>1851369.7471437855</x:v>
      </x:c>
      <x:c r="AC446" s="97" t="n">
        <x:f>MAX(0,AB446*(1+EXP((LN(1+'Monte Carlo'!$K$10)-0.5*'Monte Carlo'!$K$12^2)+'Monte Carlo'!$K$12*((RAND()+RAND()+RAND()+RAND()+RAND()+RAND()+RAND()+RAND()+RAND()+RAND()+RAND()+RAND())-6))-1)+AC$15)</x:f>
        <x:v>2409956.312758276</x:v>
      </x:c>
      <x:c r="AD446" s="97" t="n">
        <x:f>MAX(0,AC446*(1+EXP((LN(1+'Monte Carlo'!$K$10)-0.5*'Monte Carlo'!$K$12^2)+'Monte Carlo'!$K$12*((RAND()+RAND()+RAND()+RAND()+RAND()+RAND()+RAND()+RAND()+RAND()+RAND()+RAND()+RAND())-6))-1)+AD$15)</x:f>
        <x:v>2057661.70025961</x:v>
      </x:c>
      <x:c r="AE446" s="97" t="n">
        <x:f>MAX(0,AD446*(1+EXP((LN(1+'Monte Carlo'!$K$10)-0.5*'Monte Carlo'!$K$12^2)+'Monte Carlo'!$K$12*((RAND()+RAND()+RAND()+RAND()+RAND()+RAND()+RAND()+RAND()+RAND()+RAND()+RAND()+RAND())-6))-1)+AE$15)</x:f>
        <x:v>2014888.505956582</x:v>
      </x:c>
      <x:c r="AF446" s="97" t="n">
        <x:f>MAX(0,AE446*(1+EXP((LN(1+'Monte Carlo'!$K$10)-0.5*'Monte Carlo'!$K$12^2)+'Monte Carlo'!$K$12*((RAND()+RAND()+RAND()+RAND()+RAND()+RAND()+RAND()+RAND()+RAND()+RAND()+RAND()+RAND())-6))-1)+AF$15)</x:f>
        <x:v>1724279.0231416593</x:v>
      </x:c>
      <x:c r="AG446" s="97">
        <x:f t="shared" si="8"/>
        <x:v>1029031.25</x:v>
      </x:c>
    </x:row>
    <x:row r="447">
      <x:c r="A447" s="93">
        <x:v>426</x:v>
      </x:c>
      <x:c r="B447" s="97" t="n">
        <x:f>IF(AND(UPPER('Monte Carlo'!$K$4)="YES",'Monte Carlo'!$K$5&gt;0),'Monte Carlo'!$K$13,Liquidity_30Y!$C$14)</x:f>
        <x:v>1029031.25</x:v>
      </x:c>
      <x:c r="C447" s="97" t="n">
        <x:f>MAX(0,B447*(1+EXP((LN(1+'Monte Carlo'!$K$10)-0.5*'Monte Carlo'!$K$12^2)+'Monte Carlo'!$K$12*((RAND()+RAND()+RAND()+RAND()+RAND()+RAND()+RAND()+RAND()+RAND()+RAND()+RAND()+RAND())-6))-1)+C$15)</x:f>
        <x:v>883857.5600165103</x:v>
      </x:c>
      <x:c r="D447" s="97" t="n">
        <x:f>MAX(0,C447*(1+EXP((LN(1+'Monte Carlo'!$K$10)-0.5*'Monte Carlo'!$K$12^2)+'Monte Carlo'!$K$12*((RAND()+RAND()+RAND()+RAND()+RAND()+RAND()+RAND()+RAND()+RAND()+RAND()+RAND()+RAND())-6))-1)+D$15)</x:f>
        <x:v>749909.8422127552</x:v>
      </x:c>
      <x:c r="E447" s="97" t="n">
        <x:f>MAX(0,D447*(1+EXP((LN(1+'Monte Carlo'!$K$10)-0.5*'Monte Carlo'!$K$12^2)+'Monte Carlo'!$K$12*((RAND()+RAND()+RAND()+RAND()+RAND()+RAND()+RAND()+RAND()+RAND()+RAND()+RAND()+RAND())-6))-1)+E$15)</x:f>
        <x:v>719726.7444322533</x:v>
      </x:c>
      <x:c r="F447" s="97" t="n">
        <x:f>MAX(0,E447*(1+EXP((LN(1+'Monte Carlo'!$K$10)-0.5*'Monte Carlo'!$K$12^2)+'Monte Carlo'!$K$12*((RAND()+RAND()+RAND()+RAND()+RAND()+RAND()+RAND()+RAND()+RAND()+RAND()+RAND()+RAND())-6))-1)+F$15)</x:f>
        <x:v>922145.5853997095</x:v>
      </x:c>
      <x:c r="G447" s="97" t="n">
        <x:f>MAX(0,F447*(1+EXP((LN(1+'Monte Carlo'!$K$10)-0.5*'Monte Carlo'!$K$12^2)+'Monte Carlo'!$K$12*((RAND()+RAND()+RAND()+RAND()+RAND()+RAND()+RAND()+RAND()+RAND()+RAND()+RAND()+RAND())-6))-1)+G$15)</x:f>
        <x:v>1447544.8008309794</x:v>
      </x:c>
      <x:c r="H447" s="97" t="n">
        <x:f>MAX(0,G447*(1+EXP((LN(1+'Monte Carlo'!$K$10)-0.5*'Monte Carlo'!$K$12^2)+'Monte Carlo'!$K$12*((RAND()+RAND()+RAND()+RAND()+RAND()+RAND()+RAND()+RAND()+RAND()+RAND()+RAND()+RAND())-6))-1)+H$15)</x:f>
        <x:v>1557035.1421936087</x:v>
      </x:c>
      <x:c r="I447" s="97" t="n">
        <x:f>MAX(0,H447*(1+EXP((LN(1+'Monte Carlo'!$K$10)-0.5*'Monte Carlo'!$K$12^2)+'Monte Carlo'!$K$12*((RAND()+RAND()+RAND()+RAND()+RAND()+RAND()+RAND()+RAND()+RAND()+RAND()+RAND()+RAND())-6))-1)+I$15)</x:f>
        <x:v>1763150.759498801</x:v>
      </x:c>
      <x:c r="J447" s="97" t="n">
        <x:f>MAX(0,I447*(1+EXP((LN(1+'Monte Carlo'!$K$10)-0.5*'Monte Carlo'!$K$12^2)+'Monte Carlo'!$K$12*((RAND()+RAND()+RAND()+RAND()+RAND()+RAND()+RAND()+RAND()+RAND()+RAND()+RAND()+RAND())-6))-1)+J$15)</x:f>
        <x:v>2283573.3239438306</x:v>
      </x:c>
      <x:c r="K447" s="97" t="n">
        <x:f>MAX(0,J447*(1+EXP((LN(1+'Monte Carlo'!$K$10)-0.5*'Monte Carlo'!$K$12^2)+'Monte Carlo'!$K$12*((RAND()+RAND()+RAND()+RAND()+RAND()+RAND()+RAND()+RAND()+RAND()+RAND()+RAND()+RAND())-6))-1)+K$15)</x:f>
        <x:v>2483394.927958359</x:v>
      </x:c>
      <x:c r="L447" s="97" t="n">
        <x:f>MAX(0,K447*(1+EXP((LN(1+'Monte Carlo'!$K$10)-0.5*'Monte Carlo'!$K$12^2)+'Monte Carlo'!$K$12*((RAND()+RAND()+RAND()+RAND()+RAND()+RAND()+RAND()+RAND()+RAND()+RAND()+RAND()+RAND())-6))-1)+L$15)</x:f>
        <x:v>2301683.2741345344</x:v>
      </x:c>
      <x:c r="M447" s="97" t="n">
        <x:f>MAX(0,L447*(1+EXP((LN(1+'Monte Carlo'!$K$10)-0.5*'Monte Carlo'!$K$12^2)+'Monte Carlo'!$K$12*((RAND()+RAND()+RAND()+RAND()+RAND()+RAND()+RAND()+RAND()+RAND()+RAND()+RAND()+RAND())-6))-1)+M$15)</x:f>
        <x:v>2403598.719410662</x:v>
      </x:c>
      <x:c r="N447" s="97" t="n">
        <x:f>MAX(0,M447*(1+EXP((LN(1+'Monte Carlo'!$K$10)-0.5*'Monte Carlo'!$K$12^2)+'Monte Carlo'!$K$12*((RAND()+RAND()+RAND()+RAND()+RAND()+RAND()+RAND()+RAND()+RAND()+RAND()+RAND()+RAND())-6))-1)+N$15)</x:f>
        <x:v>2755859.656479526</x:v>
      </x:c>
      <x:c r="O447" s="97" t="n">
        <x:f>MAX(0,N447*(1+EXP((LN(1+'Monte Carlo'!$K$10)-0.5*'Monte Carlo'!$K$12^2)+'Monte Carlo'!$K$12*((RAND()+RAND()+RAND()+RAND()+RAND()+RAND()+RAND()+RAND()+RAND()+RAND()+RAND()+RAND())-6))-1)+O$15)</x:f>
        <x:v>3759955.34438819</x:v>
      </x:c>
      <x:c r="P447" s="97" t="n">
        <x:f>MAX(0,O447*(1+EXP((LN(1+'Monte Carlo'!$K$10)-0.5*'Monte Carlo'!$K$12^2)+'Monte Carlo'!$K$12*((RAND()+RAND()+RAND()+RAND()+RAND()+RAND()+RAND()+RAND()+RAND()+RAND()+RAND()+RAND())-6))-1)+P$15)</x:f>
        <x:v>4051796.101758859</x:v>
      </x:c>
      <x:c r="Q447" s="97" t="n">
        <x:f>MAX(0,P447*(1+EXP((LN(1+'Monte Carlo'!$K$10)-0.5*'Monte Carlo'!$K$12^2)+'Monte Carlo'!$K$12*((RAND()+RAND()+RAND()+RAND()+RAND()+RAND()+RAND()+RAND()+RAND()+RAND()+RAND()+RAND())-6))-1)+Q$15)</x:f>
        <x:v>3926639.99733747</x:v>
      </x:c>
      <x:c r="R447" s="97" t="n">
        <x:f>MAX(0,Q447*(1+EXP((LN(1+'Monte Carlo'!$K$10)-0.5*'Monte Carlo'!$K$12^2)+'Monte Carlo'!$K$12*((RAND()+RAND()+RAND()+RAND()+RAND()+RAND()+RAND()+RAND()+RAND()+RAND()+RAND()+RAND())-6))-1)+R$15)</x:f>
        <x:v>4257184.371967089</x:v>
      </x:c>
      <x:c r="S447" s="97" t="n">
        <x:f>MAX(0,R447*(1+EXP((LN(1+'Monte Carlo'!$K$10)-0.5*'Monte Carlo'!$K$12^2)+'Monte Carlo'!$K$12*((RAND()+RAND()+RAND()+RAND()+RAND()+RAND()+RAND()+RAND()+RAND()+RAND()+RAND()+RAND())-6))-1)+S$15)</x:f>
        <x:v>5883115.377794697</x:v>
      </x:c>
      <x:c r="T447" s="97" t="n">
        <x:f>MAX(0,S447*(1+EXP((LN(1+'Monte Carlo'!$K$10)-0.5*'Monte Carlo'!$K$12^2)+'Monte Carlo'!$K$12*((RAND()+RAND()+RAND()+RAND()+RAND()+RAND()+RAND()+RAND()+RAND()+RAND()+RAND()+RAND())-6))-1)+T$15)</x:f>
        <x:v>7183288.770681439</x:v>
      </x:c>
      <x:c r="U447" s="97" t="n">
        <x:f>MAX(0,T447*(1+EXP((LN(1+'Monte Carlo'!$K$10)-0.5*'Monte Carlo'!$K$12^2)+'Monte Carlo'!$K$12*((RAND()+RAND()+RAND()+RAND()+RAND()+RAND()+RAND()+RAND()+RAND()+RAND()+RAND()+RAND())-6))-1)+U$15)</x:f>
        <x:v>7718198.172727826</x:v>
      </x:c>
      <x:c r="V447" s="97" t="n">
        <x:f>MAX(0,U447*(1+EXP((LN(1+'Monte Carlo'!$K$10)-0.5*'Monte Carlo'!$K$12^2)+'Monte Carlo'!$K$12*((RAND()+RAND()+RAND()+RAND()+RAND()+RAND()+RAND()+RAND()+RAND()+RAND()+RAND()+RAND())-6))-1)+V$15)</x:f>
        <x:v>11454441.282882426</x:v>
      </x:c>
      <x:c r="W447" s="97" t="n">
        <x:f>MAX(0,V447*(1+EXP((LN(1+'Monte Carlo'!$K$10)-0.5*'Monte Carlo'!$K$12^2)+'Monte Carlo'!$K$12*((RAND()+RAND()+RAND()+RAND()+RAND()+RAND()+RAND()+RAND()+RAND()+RAND()+RAND()+RAND())-6))-1)+W$15)</x:f>
        <x:v>11506320.438846013</x:v>
      </x:c>
      <x:c r="X447" s="97" t="n">
        <x:f>MAX(0,W447*(1+EXP((LN(1+'Monte Carlo'!$K$10)-0.5*'Monte Carlo'!$K$12^2)+'Monte Carlo'!$K$12*((RAND()+RAND()+RAND()+RAND()+RAND()+RAND()+RAND()+RAND()+RAND()+RAND()+RAND()+RAND())-6))-1)+X$15)</x:f>
        <x:v>11628239.110777168</x:v>
      </x:c>
      <x:c r="Y447" s="97" t="n">
        <x:f>MAX(0,X447*(1+EXP((LN(1+'Monte Carlo'!$K$10)-0.5*'Monte Carlo'!$K$12^2)+'Monte Carlo'!$K$12*((RAND()+RAND()+RAND()+RAND()+RAND()+RAND()+RAND()+RAND()+RAND()+RAND()+RAND()+RAND())-6))-1)+Y$15)</x:f>
        <x:v>12703422.906068122</x:v>
      </x:c>
      <x:c r="Z447" s="97" t="n">
        <x:f>MAX(0,Y447*(1+EXP((LN(1+'Monte Carlo'!$K$10)-0.5*'Monte Carlo'!$K$12^2)+'Monte Carlo'!$K$12*((RAND()+RAND()+RAND()+RAND()+RAND()+RAND()+RAND()+RAND()+RAND()+RAND()+RAND()+RAND())-6))-1)+Z$15)</x:f>
        <x:v>13572462.995943053</x:v>
      </x:c>
      <x:c r="AA447" s="97" t="n">
        <x:f>MAX(0,Z447*(1+EXP((LN(1+'Monte Carlo'!$K$10)-0.5*'Monte Carlo'!$K$12^2)+'Monte Carlo'!$K$12*((RAND()+RAND()+RAND()+RAND()+RAND()+RAND()+RAND()+RAND()+RAND()+RAND()+RAND()+RAND())-6))-1)+AA$15)</x:f>
        <x:v>14106847.20216241</x:v>
      </x:c>
      <x:c r="AB447" s="97" t="n">
        <x:f>MAX(0,AA447*(1+EXP((LN(1+'Monte Carlo'!$K$10)-0.5*'Monte Carlo'!$K$12^2)+'Monte Carlo'!$K$12*((RAND()+RAND()+RAND()+RAND()+RAND()+RAND()+RAND()+RAND()+RAND()+RAND()+RAND()+RAND())-6))-1)+AB$15)</x:f>
        <x:v>13959722.016276658</x:v>
      </x:c>
      <x:c r="AC447" s="97" t="n">
        <x:f>MAX(0,AB447*(1+EXP((LN(1+'Monte Carlo'!$K$10)-0.5*'Monte Carlo'!$K$12^2)+'Monte Carlo'!$K$12*((RAND()+RAND()+RAND()+RAND()+RAND()+RAND()+RAND()+RAND()+RAND()+RAND()+RAND()+RAND())-6))-1)+AC$15)</x:f>
        <x:v>12923493.183486545</x:v>
      </x:c>
      <x:c r="AD447" s="97" t="n">
        <x:f>MAX(0,AC447*(1+EXP((LN(1+'Monte Carlo'!$K$10)-0.5*'Monte Carlo'!$K$12^2)+'Monte Carlo'!$K$12*((RAND()+RAND()+RAND()+RAND()+RAND()+RAND()+RAND()+RAND()+RAND()+RAND()+RAND()+RAND())-6))-1)+AD$15)</x:f>
        <x:v>15088169.181244133</x:v>
      </x:c>
      <x:c r="AE447" s="97" t="n">
        <x:f>MAX(0,AD447*(1+EXP((LN(1+'Monte Carlo'!$K$10)-0.5*'Monte Carlo'!$K$12^2)+'Monte Carlo'!$K$12*((RAND()+RAND()+RAND()+RAND()+RAND()+RAND()+RAND()+RAND()+RAND()+RAND()+RAND()+RAND())-6))-1)+AE$15)</x:f>
        <x:v>14568226.99274916</x:v>
      </x:c>
      <x:c r="AF447" s="97" t="n">
        <x:f>MAX(0,AE447*(1+EXP((LN(1+'Monte Carlo'!$K$10)-0.5*'Monte Carlo'!$K$12^2)+'Monte Carlo'!$K$12*((RAND()+RAND()+RAND()+RAND()+RAND()+RAND()+RAND()+RAND()+RAND()+RAND()+RAND()+RAND())-6))-1)+AF$15)</x:f>
        <x:v>18299743.263542585</x:v>
      </x:c>
      <x:c r="AG447" s="97">
        <x:f t="shared" si="8"/>
        <x:v>1029031.25</x:v>
      </x:c>
    </x:row>
    <x:row r="448">
      <x:c r="A448" s="93">
        <x:v>427</x:v>
      </x:c>
      <x:c r="B448" s="97" t="n">
        <x:f>IF(AND(UPPER('Monte Carlo'!$K$4)="YES",'Monte Carlo'!$K$5&gt;0),'Monte Carlo'!$K$13,Liquidity_30Y!$C$14)</x:f>
        <x:v>1029031.25</x:v>
      </x:c>
      <x:c r="C448" s="97" t="n">
        <x:f>MAX(0,B448*(1+EXP((LN(1+'Monte Carlo'!$K$10)-0.5*'Monte Carlo'!$K$12^2)+'Monte Carlo'!$K$12*((RAND()+RAND()+RAND()+RAND()+RAND()+RAND()+RAND()+RAND()+RAND()+RAND()+RAND()+RAND())-6))-1)+C$15)</x:f>
        <x:v>977778.0070492023</x:v>
      </x:c>
      <x:c r="D448" s="97" t="n">
        <x:f>MAX(0,C448*(1+EXP((LN(1+'Monte Carlo'!$K$10)-0.5*'Monte Carlo'!$K$12^2)+'Monte Carlo'!$K$12*((RAND()+RAND()+RAND()+RAND()+RAND()+RAND()+RAND()+RAND()+RAND()+RAND()+RAND()+RAND())-6))-1)+D$15)</x:f>
        <x:v>940725.7467505122</x:v>
      </x:c>
      <x:c r="E448" s="97" t="n">
        <x:f>MAX(0,D448*(1+EXP((LN(1+'Monte Carlo'!$K$10)-0.5*'Monte Carlo'!$K$12^2)+'Monte Carlo'!$K$12*((RAND()+RAND()+RAND()+RAND()+RAND()+RAND()+RAND()+RAND()+RAND()+RAND()+RAND()+RAND())-6))-1)+E$15)</x:f>
        <x:v>944442.9386193866</x:v>
      </x:c>
      <x:c r="F448" s="97" t="n">
        <x:f>MAX(0,E448*(1+EXP((LN(1+'Monte Carlo'!$K$10)-0.5*'Monte Carlo'!$K$12^2)+'Monte Carlo'!$K$12*((RAND()+RAND()+RAND()+RAND()+RAND()+RAND()+RAND()+RAND()+RAND()+RAND()+RAND()+RAND())-6))-1)+F$15)</x:f>
        <x:v>1011458.0895461619</x:v>
      </x:c>
      <x:c r="G448" s="97" t="n">
        <x:f>MAX(0,F448*(1+EXP((LN(1+'Monte Carlo'!$K$10)-0.5*'Monte Carlo'!$K$12^2)+'Monte Carlo'!$K$12*((RAND()+RAND()+RAND()+RAND()+RAND()+RAND()+RAND()+RAND()+RAND()+RAND()+RAND()+RAND())-6))-1)+G$15)</x:f>
        <x:v>734715.2428130638</x:v>
      </x:c>
      <x:c r="H448" s="97" t="n">
        <x:f>MAX(0,G448*(1+EXP((LN(1+'Monte Carlo'!$K$10)-0.5*'Monte Carlo'!$K$12^2)+'Monte Carlo'!$K$12*((RAND()+RAND()+RAND()+RAND()+RAND()+RAND()+RAND()+RAND()+RAND()+RAND()+RAND()+RAND())-6))-1)+H$15)</x:f>
        <x:v>667221.9396859123</x:v>
      </x:c>
      <x:c r="I448" s="97" t="n">
        <x:f>MAX(0,H448*(1+EXP((LN(1+'Monte Carlo'!$K$10)-0.5*'Monte Carlo'!$K$12^2)+'Monte Carlo'!$K$12*((RAND()+RAND()+RAND()+RAND()+RAND()+RAND()+RAND()+RAND()+RAND()+RAND()+RAND()+RAND())-6))-1)+I$15)</x:f>
        <x:v>841888.1660825331</x:v>
      </x:c>
      <x:c r="J448" s="97" t="n">
        <x:f>MAX(0,I448*(1+EXP((LN(1+'Monte Carlo'!$K$10)-0.5*'Monte Carlo'!$K$12^2)+'Monte Carlo'!$K$12*((RAND()+RAND()+RAND()+RAND()+RAND()+RAND()+RAND()+RAND()+RAND()+RAND()+RAND()+RAND())-6))-1)+J$15)</x:f>
        <x:v>780764.3305605409</x:v>
      </x:c>
      <x:c r="K448" s="97" t="n">
        <x:f>MAX(0,J448*(1+EXP((LN(1+'Monte Carlo'!$K$10)-0.5*'Monte Carlo'!$K$12^2)+'Monte Carlo'!$K$12*((RAND()+RAND()+RAND()+RAND()+RAND()+RAND()+RAND()+RAND()+RAND()+RAND()+RAND()+RAND())-6))-1)+K$15)</x:f>
        <x:v>761235.0724447649</x:v>
      </x:c>
      <x:c r="L448" s="97" t="n">
        <x:f>MAX(0,K448*(1+EXP((LN(1+'Monte Carlo'!$K$10)-0.5*'Monte Carlo'!$K$12^2)+'Monte Carlo'!$K$12*((RAND()+RAND()+RAND()+RAND()+RAND()+RAND()+RAND()+RAND()+RAND()+RAND()+RAND()+RAND())-6))-1)+L$15)</x:f>
        <x:v>672385.6094024469</x:v>
      </x:c>
      <x:c r="M448" s="97" t="n">
        <x:f>MAX(0,L448*(1+EXP((LN(1+'Monte Carlo'!$K$10)-0.5*'Monte Carlo'!$K$12^2)+'Monte Carlo'!$K$12*((RAND()+RAND()+RAND()+RAND()+RAND()+RAND()+RAND()+RAND()+RAND()+RAND()+RAND()+RAND())-6))-1)+M$15)</x:f>
        <x:v>760637.4551511757</x:v>
      </x:c>
      <x:c r="N448" s="97" t="n">
        <x:f>MAX(0,M448*(1+EXP((LN(1+'Monte Carlo'!$K$10)-0.5*'Monte Carlo'!$K$12^2)+'Monte Carlo'!$K$12*((RAND()+RAND()+RAND()+RAND()+RAND()+RAND()+RAND()+RAND()+RAND()+RAND()+RAND()+RAND())-6))-1)+N$15)</x:f>
        <x:v>744144.8006246632</x:v>
      </x:c>
      <x:c r="O448" s="97" t="n">
        <x:f>MAX(0,N448*(1+EXP((LN(1+'Monte Carlo'!$K$10)-0.5*'Monte Carlo'!$K$12^2)+'Monte Carlo'!$K$12*((RAND()+RAND()+RAND()+RAND()+RAND()+RAND()+RAND()+RAND()+RAND()+RAND()+RAND()+RAND())-6))-1)+O$15)</x:f>
        <x:v>714426.7723517196</x:v>
      </x:c>
      <x:c r="P448" s="97" t="n">
        <x:f>MAX(0,O448*(1+EXP((LN(1+'Monte Carlo'!$K$10)-0.5*'Monte Carlo'!$K$12^2)+'Monte Carlo'!$K$12*((RAND()+RAND()+RAND()+RAND()+RAND()+RAND()+RAND()+RAND()+RAND()+RAND()+RAND()+RAND())-6))-1)+P$15)</x:f>
        <x:v>604680.4266550344</x:v>
      </x:c>
      <x:c r="Q448" s="97" t="n">
        <x:f>MAX(0,P448*(1+EXP((LN(1+'Monte Carlo'!$K$10)-0.5*'Monte Carlo'!$K$12^2)+'Monte Carlo'!$K$12*((RAND()+RAND()+RAND()+RAND()+RAND()+RAND()+RAND()+RAND()+RAND()+RAND()+RAND()+RAND())-6))-1)+Q$15)</x:f>
        <x:v>586936.3742734736</x:v>
      </x:c>
      <x:c r="R448" s="97" t="n">
        <x:f>MAX(0,Q448*(1+EXP((LN(1+'Monte Carlo'!$K$10)-0.5*'Monte Carlo'!$K$12^2)+'Monte Carlo'!$K$12*((RAND()+RAND()+RAND()+RAND()+RAND()+RAND()+RAND()+RAND()+RAND()+RAND()+RAND()+RAND())-6))-1)+R$15)</x:f>
        <x:v>604655.4798503604</x:v>
      </x:c>
      <x:c r="S448" s="97" t="n">
        <x:f>MAX(0,R448*(1+EXP((LN(1+'Monte Carlo'!$K$10)-0.5*'Monte Carlo'!$K$12^2)+'Monte Carlo'!$K$12*((RAND()+RAND()+RAND()+RAND()+RAND()+RAND()+RAND()+RAND()+RAND()+RAND()+RAND()+RAND())-6))-1)+S$15)</x:f>
        <x:v>707980.965506291</x:v>
      </x:c>
      <x:c r="T448" s="97" t="n">
        <x:f>MAX(0,S448*(1+EXP((LN(1+'Monte Carlo'!$K$10)-0.5*'Monte Carlo'!$K$12^2)+'Monte Carlo'!$K$12*((RAND()+RAND()+RAND()+RAND()+RAND()+RAND()+RAND()+RAND()+RAND()+RAND()+RAND()+RAND())-6))-1)+T$15)</x:f>
        <x:v>812571.3661007498</x:v>
      </x:c>
      <x:c r="U448" s="97" t="n">
        <x:f>MAX(0,T448*(1+EXP((LN(1+'Monte Carlo'!$K$10)-0.5*'Monte Carlo'!$K$12^2)+'Monte Carlo'!$K$12*((RAND()+RAND()+RAND()+RAND()+RAND()+RAND()+RAND()+RAND()+RAND()+RAND()+RAND()+RAND())-6))-1)+U$15)</x:f>
        <x:v>762416.0120867153</x:v>
      </x:c>
      <x:c r="V448" s="97" t="n">
        <x:f>MAX(0,U448*(1+EXP((LN(1+'Monte Carlo'!$K$10)-0.5*'Monte Carlo'!$K$12^2)+'Monte Carlo'!$K$12*((RAND()+RAND()+RAND()+RAND()+RAND()+RAND()+RAND()+RAND()+RAND()+RAND()+RAND()+RAND())-6))-1)+V$15)</x:f>
        <x:v>767488.703404461</x:v>
      </x:c>
      <x:c r="W448" s="97" t="n">
        <x:f>MAX(0,V448*(1+EXP((LN(1+'Monte Carlo'!$K$10)-0.5*'Monte Carlo'!$K$12^2)+'Monte Carlo'!$K$12*((RAND()+RAND()+RAND()+RAND()+RAND()+RAND()+RAND()+RAND()+RAND()+RAND()+RAND()+RAND())-6))-1)+W$15)</x:f>
        <x:v>794349.199466345</x:v>
      </x:c>
      <x:c r="X448" s="97" t="n">
        <x:f>MAX(0,W448*(1+EXP((LN(1+'Monte Carlo'!$K$10)-0.5*'Monte Carlo'!$K$12^2)+'Monte Carlo'!$K$12*((RAND()+RAND()+RAND()+RAND()+RAND()+RAND()+RAND()+RAND()+RAND()+RAND()+RAND()+RAND())-6))-1)+X$15)</x:f>
        <x:v>765741.1339669523</x:v>
      </x:c>
      <x:c r="Y448" s="97" t="n">
        <x:f>MAX(0,X448*(1+EXP((LN(1+'Monte Carlo'!$K$10)-0.5*'Monte Carlo'!$K$12^2)+'Monte Carlo'!$K$12*((RAND()+RAND()+RAND()+RAND()+RAND()+RAND()+RAND()+RAND()+RAND()+RAND()+RAND()+RAND())-6))-1)+Y$15)</x:f>
        <x:v>845444.6188950944</x:v>
      </x:c>
      <x:c r="Z448" s="97" t="n">
        <x:f>MAX(0,Y448*(1+EXP((LN(1+'Monte Carlo'!$K$10)-0.5*'Monte Carlo'!$K$12^2)+'Monte Carlo'!$K$12*((RAND()+RAND()+RAND()+RAND()+RAND()+RAND()+RAND()+RAND()+RAND()+RAND()+RAND()+RAND())-6))-1)+Z$15)</x:f>
        <x:v>1065144.7600282521</x:v>
      </x:c>
      <x:c r="AA448" s="97" t="n">
        <x:f>MAX(0,Z448*(1+EXP((LN(1+'Monte Carlo'!$K$10)-0.5*'Monte Carlo'!$K$12^2)+'Monte Carlo'!$K$12*((RAND()+RAND()+RAND()+RAND()+RAND()+RAND()+RAND()+RAND()+RAND()+RAND()+RAND()+RAND())-6))-1)+AA$15)</x:f>
        <x:v>1100810.843234734</x:v>
      </x:c>
      <x:c r="AB448" s="97" t="n">
        <x:f>MAX(0,AA448*(1+EXP((LN(1+'Monte Carlo'!$K$10)-0.5*'Monte Carlo'!$K$12^2)+'Monte Carlo'!$K$12*((RAND()+RAND()+RAND()+RAND()+RAND()+RAND()+RAND()+RAND()+RAND()+RAND()+RAND()+RAND())-6))-1)+AB$15)</x:f>
        <x:v>1118596.498413274</x:v>
      </x:c>
      <x:c r="AC448" s="97" t="n">
        <x:f>MAX(0,AB448*(1+EXP((LN(1+'Monte Carlo'!$K$10)-0.5*'Monte Carlo'!$K$12^2)+'Monte Carlo'!$K$12*((RAND()+RAND()+RAND()+RAND()+RAND()+RAND()+RAND()+RAND()+RAND()+RAND()+RAND()+RAND())-6))-1)+AC$15)</x:f>
        <x:v>1267049.0335479283</x:v>
      </x:c>
      <x:c r="AD448" s="97" t="n">
        <x:f>MAX(0,AC448*(1+EXP((LN(1+'Monte Carlo'!$K$10)-0.5*'Monte Carlo'!$K$12^2)+'Monte Carlo'!$K$12*((RAND()+RAND()+RAND()+RAND()+RAND()+RAND()+RAND()+RAND()+RAND()+RAND()+RAND()+RAND())-6))-1)+AD$15)</x:f>
        <x:v>1495509.5036841626</x:v>
      </x:c>
      <x:c r="AE448" s="97" t="n">
        <x:f>MAX(0,AD448*(1+EXP((LN(1+'Monte Carlo'!$K$10)-0.5*'Monte Carlo'!$K$12^2)+'Monte Carlo'!$K$12*((RAND()+RAND()+RAND()+RAND()+RAND()+RAND()+RAND()+RAND()+RAND()+RAND()+RAND()+RAND())-6))-1)+AE$15)</x:f>
        <x:v>1155857.8632384</x:v>
      </x:c>
      <x:c r="AF448" s="97" t="n">
        <x:f>MAX(0,AE448*(1+EXP((LN(1+'Monte Carlo'!$K$10)-0.5*'Monte Carlo'!$K$12^2)+'Monte Carlo'!$K$12*((RAND()+RAND()+RAND()+RAND()+RAND()+RAND()+RAND()+RAND()+RAND()+RAND()+RAND()+RAND())-6))-1)+AF$15)</x:f>
        <x:v>1359425.8715387152</x:v>
      </x:c>
      <x:c r="AG448" s="97">
        <x:f t="shared" si="8"/>
        <x:v>1012907.5927588987</x:v>
      </x:c>
    </x:row>
    <x:row r="449">
      <x:c r="A449" s="93">
        <x:v>428</x:v>
      </x:c>
      <x:c r="B449" s="97" t="n">
        <x:f>IF(AND(UPPER('Monte Carlo'!$K$4)="YES",'Monte Carlo'!$K$5&gt;0),'Monte Carlo'!$K$13,Liquidity_30Y!$C$14)</x:f>
        <x:v>1029031.25</x:v>
      </x:c>
      <x:c r="C449" s="97" t="n">
        <x:f>MAX(0,B449*(1+EXP((LN(1+'Monte Carlo'!$K$10)-0.5*'Monte Carlo'!$K$12^2)+'Monte Carlo'!$K$12*((RAND()+RAND()+RAND()+RAND()+RAND()+RAND()+RAND()+RAND()+RAND()+RAND()+RAND()+RAND())-6))-1)+C$15)</x:f>
        <x:v>1206187.399074988</x:v>
      </x:c>
      <x:c r="D449" s="97" t="n">
        <x:f>MAX(0,C449*(1+EXP((LN(1+'Monte Carlo'!$K$10)-0.5*'Monte Carlo'!$K$12^2)+'Monte Carlo'!$K$12*((RAND()+RAND()+RAND()+RAND()+RAND()+RAND()+RAND()+RAND()+RAND()+RAND()+RAND()+RAND())-6))-1)+D$15)</x:f>
        <x:v>1101820.010644193</x:v>
      </x:c>
      <x:c r="E449" s="97" t="n">
        <x:f>MAX(0,D449*(1+EXP((LN(1+'Monte Carlo'!$K$10)-0.5*'Monte Carlo'!$K$12^2)+'Monte Carlo'!$K$12*((RAND()+RAND()+RAND()+RAND()+RAND()+RAND()+RAND()+RAND()+RAND()+RAND()+RAND()+RAND())-6))-1)+E$15)</x:f>
        <x:v>1278203.3373260354</x:v>
      </x:c>
      <x:c r="F449" s="97" t="n">
        <x:f>MAX(0,E449*(1+EXP((LN(1+'Monte Carlo'!$K$10)-0.5*'Monte Carlo'!$K$12^2)+'Monte Carlo'!$K$12*((RAND()+RAND()+RAND()+RAND()+RAND()+RAND()+RAND()+RAND()+RAND()+RAND()+RAND()+RAND())-6))-1)+F$15)</x:f>
        <x:v>1279275.4187314115</x:v>
      </x:c>
      <x:c r="G449" s="97" t="n">
        <x:f>MAX(0,F449*(1+EXP((LN(1+'Monte Carlo'!$K$10)-0.5*'Monte Carlo'!$K$12^2)+'Monte Carlo'!$K$12*((RAND()+RAND()+RAND()+RAND()+RAND()+RAND()+RAND()+RAND()+RAND()+RAND()+RAND()+RAND())-6))-1)+G$15)</x:f>
        <x:v>1183834.6537579899</x:v>
      </x:c>
      <x:c r="H449" s="97" t="n">
        <x:f>MAX(0,G449*(1+EXP((LN(1+'Monte Carlo'!$K$10)-0.5*'Monte Carlo'!$K$12^2)+'Monte Carlo'!$K$12*((RAND()+RAND()+RAND()+RAND()+RAND()+RAND()+RAND()+RAND()+RAND()+RAND()+RAND()+RAND())-6))-1)+H$15)</x:f>
        <x:v>1551985.8415625063</x:v>
      </x:c>
      <x:c r="I449" s="97" t="n">
        <x:f>MAX(0,H449*(1+EXP((LN(1+'Monte Carlo'!$K$10)-0.5*'Monte Carlo'!$K$12^2)+'Monte Carlo'!$K$12*((RAND()+RAND()+RAND()+RAND()+RAND()+RAND()+RAND()+RAND()+RAND()+RAND()+RAND()+RAND())-6))-1)+I$15)</x:f>
        <x:v>1738748.8058353465</x:v>
      </x:c>
      <x:c r="J449" s="97" t="n">
        <x:f>MAX(0,I449*(1+EXP((LN(1+'Monte Carlo'!$K$10)-0.5*'Monte Carlo'!$K$12^2)+'Monte Carlo'!$K$12*((RAND()+RAND()+RAND()+RAND()+RAND()+RAND()+RAND()+RAND()+RAND()+RAND()+RAND()+RAND())-6))-1)+J$15)</x:f>
        <x:v>1456307.1173134204</x:v>
      </x:c>
      <x:c r="K449" s="97" t="n">
        <x:f>MAX(0,J449*(1+EXP((LN(1+'Monte Carlo'!$K$10)-0.5*'Monte Carlo'!$K$12^2)+'Monte Carlo'!$K$12*((RAND()+RAND()+RAND()+RAND()+RAND()+RAND()+RAND()+RAND()+RAND()+RAND()+RAND()+RAND())-6))-1)+K$15)</x:f>
        <x:v>1759254.762649405</x:v>
      </x:c>
      <x:c r="L449" s="97" t="n">
        <x:f>MAX(0,K449*(1+EXP((LN(1+'Monte Carlo'!$K$10)-0.5*'Monte Carlo'!$K$12^2)+'Monte Carlo'!$K$12*((RAND()+RAND()+RAND()+RAND()+RAND()+RAND()+RAND()+RAND()+RAND()+RAND()+RAND()+RAND())-6))-1)+L$15)</x:f>
        <x:v>1682283.3580476665</x:v>
      </x:c>
      <x:c r="M449" s="97" t="n">
        <x:f>MAX(0,L449*(1+EXP((LN(1+'Monte Carlo'!$K$10)-0.5*'Monte Carlo'!$K$12^2)+'Monte Carlo'!$K$12*((RAND()+RAND()+RAND()+RAND()+RAND()+RAND()+RAND()+RAND()+RAND()+RAND()+RAND()+RAND())-6))-1)+M$15)</x:f>
        <x:v>1866188.2461402672</x:v>
      </x:c>
      <x:c r="N449" s="97" t="n">
        <x:f>MAX(0,M449*(1+EXP((LN(1+'Monte Carlo'!$K$10)-0.5*'Monte Carlo'!$K$12^2)+'Monte Carlo'!$K$12*((RAND()+RAND()+RAND()+RAND()+RAND()+RAND()+RAND()+RAND()+RAND()+RAND()+RAND()+RAND())-6))-1)+N$15)</x:f>
        <x:v>1668986.7958977432</x:v>
      </x:c>
      <x:c r="O449" s="97" t="n">
        <x:f>MAX(0,N449*(1+EXP((LN(1+'Monte Carlo'!$K$10)-0.5*'Monte Carlo'!$K$12^2)+'Monte Carlo'!$K$12*((RAND()+RAND()+RAND()+RAND()+RAND()+RAND()+RAND()+RAND()+RAND()+RAND()+RAND()+RAND())-6))-1)+O$15)</x:f>
        <x:v>1354767.1162106104</x:v>
      </x:c>
      <x:c r="P449" s="97" t="n">
        <x:f>MAX(0,O449*(1+EXP((LN(1+'Monte Carlo'!$K$10)-0.5*'Monte Carlo'!$K$12^2)+'Monte Carlo'!$K$12*((RAND()+RAND()+RAND()+RAND()+RAND()+RAND()+RAND()+RAND()+RAND()+RAND()+RAND()+RAND())-6))-1)+P$15)</x:f>
        <x:v>1373977.6463931762</x:v>
      </x:c>
      <x:c r="Q449" s="97" t="n">
        <x:f>MAX(0,P449*(1+EXP((LN(1+'Monte Carlo'!$K$10)-0.5*'Monte Carlo'!$K$12^2)+'Monte Carlo'!$K$12*((RAND()+RAND()+RAND()+RAND()+RAND()+RAND()+RAND()+RAND()+RAND()+RAND()+RAND()+RAND())-6))-1)+Q$15)</x:f>
        <x:v>1297840.8281472735</x:v>
      </x:c>
      <x:c r="R449" s="97" t="n">
        <x:f>MAX(0,Q449*(1+EXP((LN(1+'Monte Carlo'!$K$10)-0.5*'Monte Carlo'!$K$12^2)+'Monte Carlo'!$K$12*((RAND()+RAND()+RAND()+RAND()+RAND()+RAND()+RAND()+RAND()+RAND()+RAND()+RAND()+RAND())-6))-1)+R$15)</x:f>
        <x:v>1169355.531797767</x:v>
      </x:c>
      <x:c r="S449" s="97" t="n">
        <x:f>MAX(0,R449*(1+EXP((LN(1+'Monte Carlo'!$K$10)-0.5*'Monte Carlo'!$K$12^2)+'Monte Carlo'!$K$12*((RAND()+RAND()+RAND()+RAND()+RAND()+RAND()+RAND()+RAND()+RAND()+RAND()+RAND()+RAND())-6))-1)+S$15)</x:f>
        <x:v>982142.4006723892</x:v>
      </x:c>
      <x:c r="T449" s="97" t="n">
        <x:f>MAX(0,S449*(1+EXP((LN(1+'Monte Carlo'!$K$10)-0.5*'Monte Carlo'!$K$12^2)+'Monte Carlo'!$K$12*((RAND()+RAND()+RAND()+RAND()+RAND()+RAND()+RAND()+RAND()+RAND()+RAND()+RAND()+RAND())-6))-1)+T$15)</x:f>
        <x:v>790710.7110621282</x:v>
      </x:c>
      <x:c r="U449" s="97" t="n">
        <x:f>MAX(0,T449*(1+EXP((LN(1+'Monte Carlo'!$K$10)-0.5*'Monte Carlo'!$K$12^2)+'Monte Carlo'!$K$12*((RAND()+RAND()+RAND()+RAND()+RAND()+RAND()+RAND()+RAND()+RAND()+RAND()+RAND()+RAND())-6))-1)+U$15)</x:f>
        <x:v>906787.7558173054</x:v>
      </x:c>
      <x:c r="V449" s="97" t="n">
        <x:f>MAX(0,U449*(1+EXP((LN(1+'Monte Carlo'!$K$10)-0.5*'Monte Carlo'!$K$12^2)+'Monte Carlo'!$K$12*((RAND()+RAND()+RAND()+RAND()+RAND()+RAND()+RAND()+RAND()+RAND()+RAND()+RAND()+RAND())-6))-1)+V$15)</x:f>
        <x:v>935590.6407249777</x:v>
      </x:c>
      <x:c r="W449" s="97" t="n">
        <x:f>MAX(0,V449*(1+EXP((LN(1+'Monte Carlo'!$K$10)-0.5*'Monte Carlo'!$K$12^2)+'Monte Carlo'!$K$12*((RAND()+RAND()+RAND()+RAND()+RAND()+RAND()+RAND()+RAND()+RAND()+RAND()+RAND()+RAND())-6))-1)+W$15)</x:f>
        <x:v>1000297.0615158475</x:v>
      </x:c>
      <x:c r="X449" s="97" t="n">
        <x:f>MAX(0,W449*(1+EXP((LN(1+'Monte Carlo'!$K$10)-0.5*'Monte Carlo'!$K$12^2)+'Monte Carlo'!$K$12*((RAND()+RAND()+RAND()+RAND()+RAND()+RAND()+RAND()+RAND()+RAND()+RAND()+RAND()+RAND())-6))-1)+X$15)</x:f>
        <x:v>1311646.2621913394</x:v>
      </x:c>
      <x:c r="Y449" s="97" t="n">
        <x:f>MAX(0,X449*(1+EXP((LN(1+'Monte Carlo'!$K$10)-0.5*'Monte Carlo'!$K$12^2)+'Monte Carlo'!$K$12*((RAND()+RAND()+RAND()+RAND()+RAND()+RAND()+RAND()+RAND()+RAND()+RAND()+RAND()+RAND())-6))-1)+Y$15)</x:f>
        <x:v>1825690.0320178787</x:v>
      </x:c>
      <x:c r="Z449" s="97" t="n">
        <x:f>MAX(0,Y449*(1+EXP((LN(1+'Monte Carlo'!$K$10)-0.5*'Monte Carlo'!$K$12^2)+'Monte Carlo'!$K$12*((RAND()+RAND()+RAND()+RAND()+RAND()+RAND()+RAND()+RAND()+RAND()+RAND()+RAND()+RAND())-6))-1)+Z$15)</x:f>
        <x:v>1922435.9243910003</x:v>
      </x:c>
      <x:c r="AA449" s="97" t="n">
        <x:f>MAX(0,Z449*(1+EXP((LN(1+'Monte Carlo'!$K$10)-0.5*'Monte Carlo'!$K$12^2)+'Monte Carlo'!$K$12*((RAND()+RAND()+RAND()+RAND()+RAND()+RAND()+RAND()+RAND()+RAND()+RAND()+RAND()+RAND())-6))-1)+AA$15)</x:f>
        <x:v>1817691.9762567508</x:v>
      </x:c>
      <x:c r="AB449" s="97" t="n">
        <x:f>MAX(0,AA449*(1+EXP((LN(1+'Monte Carlo'!$K$10)-0.5*'Monte Carlo'!$K$12^2)+'Monte Carlo'!$K$12*((RAND()+RAND()+RAND()+RAND()+RAND()+RAND()+RAND()+RAND()+RAND()+RAND()+RAND()+RAND())-6))-1)+AB$15)</x:f>
        <x:v>1532528.5568019503</x:v>
      </x:c>
      <x:c r="AC449" s="97" t="n">
        <x:f>MAX(0,AB449*(1+EXP((LN(1+'Monte Carlo'!$K$10)-0.5*'Monte Carlo'!$K$12^2)+'Monte Carlo'!$K$12*((RAND()+RAND()+RAND()+RAND()+RAND()+RAND()+RAND()+RAND()+RAND()+RAND()+RAND()+RAND())-6))-1)+AC$15)</x:f>
        <x:v>2229788.5762565383</x:v>
      </x:c>
      <x:c r="AD449" s="97" t="n">
        <x:f>MAX(0,AC449*(1+EXP((LN(1+'Monte Carlo'!$K$10)-0.5*'Monte Carlo'!$K$12^2)+'Monte Carlo'!$K$12*((RAND()+RAND()+RAND()+RAND()+RAND()+RAND()+RAND()+RAND()+RAND()+RAND()+RAND()+RAND())-6))-1)+AD$15)</x:f>
        <x:v>1976271.803006379</x:v>
      </x:c>
      <x:c r="AE449" s="97" t="n">
        <x:f>MAX(0,AD449*(1+EXP((LN(1+'Monte Carlo'!$K$10)-0.5*'Monte Carlo'!$K$12^2)+'Monte Carlo'!$K$12*((RAND()+RAND()+RAND()+RAND()+RAND()+RAND()+RAND()+RAND()+RAND()+RAND()+RAND()+RAND())-6))-1)+AE$15)</x:f>
        <x:v>1761483.6238833393</x:v>
      </x:c>
      <x:c r="AF449" s="97" t="n">
        <x:f>MAX(0,AE449*(1+EXP((LN(1+'Monte Carlo'!$K$10)-0.5*'Monte Carlo'!$K$12^2)+'Monte Carlo'!$K$12*((RAND()+RAND()+RAND()+RAND()+RAND()+RAND()+RAND()+RAND()+RAND()+RAND()+RAND()+RAND())-6))-1)+AF$15)</x:f>
        <x:v>2053790.4929092887</x:v>
      </x:c>
      <x:c r="AG449" s="97">
        <x:f t="shared" si="8"/>
        <x:v>642144.39451439725</x:v>
      </x:c>
    </x:row>
    <x:row r="450">
      <x:c r="A450" s="93">
        <x:v>429</x:v>
      </x:c>
      <x:c r="B450" s="97" t="n">
        <x:f>IF(AND(UPPER('Monte Carlo'!$K$4)="YES",'Monte Carlo'!$K$5&gt;0),'Monte Carlo'!$K$13,Liquidity_30Y!$C$14)</x:f>
        <x:v>1029031.25</x:v>
      </x:c>
      <x:c r="C450" s="97" t="n">
        <x:f>MAX(0,B450*(1+EXP((LN(1+'Monte Carlo'!$K$10)-0.5*'Monte Carlo'!$K$12^2)+'Monte Carlo'!$K$12*((RAND()+RAND()+RAND()+RAND()+RAND()+RAND()+RAND()+RAND()+RAND()+RAND()+RAND()+RAND())-6))-1)+C$15)</x:f>
        <x:v>888615.901728902</x:v>
      </x:c>
      <x:c r="D450" s="97" t="n">
        <x:f>MAX(0,C450*(1+EXP((LN(1+'Monte Carlo'!$K$10)-0.5*'Monte Carlo'!$K$12^2)+'Monte Carlo'!$K$12*((RAND()+RAND()+RAND()+RAND()+RAND()+RAND()+RAND()+RAND()+RAND()+RAND()+RAND()+RAND())-6))-1)+D$15)</x:f>
        <x:v>939774.6373943486</x:v>
      </x:c>
      <x:c r="E450" s="97" t="n">
        <x:f>MAX(0,D450*(1+EXP((LN(1+'Monte Carlo'!$K$10)-0.5*'Monte Carlo'!$K$12^2)+'Monte Carlo'!$K$12*((RAND()+RAND()+RAND()+RAND()+RAND()+RAND()+RAND()+RAND()+RAND()+RAND()+RAND()+RAND())-6))-1)+E$15)</x:f>
        <x:v>995767.8596770285</x:v>
      </x:c>
      <x:c r="F450" s="97" t="n">
        <x:f>MAX(0,E450*(1+EXP((LN(1+'Monte Carlo'!$K$10)-0.5*'Monte Carlo'!$K$12^2)+'Monte Carlo'!$K$12*((RAND()+RAND()+RAND()+RAND()+RAND()+RAND()+RAND()+RAND()+RAND()+RAND()+RAND()+RAND())-6))-1)+F$15)</x:f>
        <x:v>879953.471442584</x:v>
      </x:c>
      <x:c r="G450" s="97" t="n">
        <x:f>MAX(0,F450*(1+EXP((LN(1+'Monte Carlo'!$K$10)-0.5*'Monte Carlo'!$K$12^2)+'Monte Carlo'!$K$12*((RAND()+RAND()+RAND()+RAND()+RAND()+RAND()+RAND()+RAND()+RAND()+RAND()+RAND()+RAND())-6))-1)+G$15)</x:f>
        <x:v>847224.3754400725</x:v>
      </x:c>
      <x:c r="H450" s="97" t="n">
        <x:f>MAX(0,G450*(1+EXP((LN(1+'Monte Carlo'!$K$10)-0.5*'Monte Carlo'!$K$12^2)+'Monte Carlo'!$K$12*((RAND()+RAND()+RAND()+RAND()+RAND()+RAND()+RAND()+RAND()+RAND()+RAND()+RAND()+RAND())-6))-1)+H$15)</x:f>
        <x:v>888748.1851270003</x:v>
      </x:c>
      <x:c r="I450" s="97" t="n">
        <x:f>MAX(0,H450*(1+EXP((LN(1+'Monte Carlo'!$K$10)-0.5*'Monte Carlo'!$K$12^2)+'Monte Carlo'!$K$12*((RAND()+RAND()+RAND()+RAND()+RAND()+RAND()+RAND()+RAND()+RAND()+RAND()+RAND()+RAND())-6))-1)+I$15)</x:f>
        <x:v>786679.2891775841</x:v>
      </x:c>
      <x:c r="J450" s="97" t="n">
        <x:f>MAX(0,I450*(1+EXP((LN(1+'Monte Carlo'!$K$10)-0.5*'Monte Carlo'!$K$12^2)+'Monte Carlo'!$K$12*((RAND()+RAND()+RAND()+RAND()+RAND()+RAND()+RAND()+RAND()+RAND()+RAND()+RAND()+RAND())-6))-1)+J$15)</x:f>
        <x:v>842761.7831943491</x:v>
      </x:c>
      <x:c r="K450" s="97" t="n">
        <x:f>MAX(0,J450*(1+EXP((LN(1+'Monte Carlo'!$K$10)-0.5*'Monte Carlo'!$K$12^2)+'Monte Carlo'!$K$12*((RAND()+RAND()+RAND()+RAND()+RAND()+RAND()+RAND()+RAND()+RAND()+RAND()+RAND()+RAND())-6))-1)+K$15)</x:f>
        <x:v>987906.0237355353</x:v>
      </x:c>
      <x:c r="L450" s="97" t="n">
        <x:f>MAX(0,K450*(1+EXP((LN(1+'Monte Carlo'!$K$10)-0.5*'Monte Carlo'!$K$12^2)+'Monte Carlo'!$K$12*((RAND()+RAND()+RAND()+RAND()+RAND()+RAND()+RAND()+RAND()+RAND()+RAND()+RAND()+RAND())-6))-1)+L$15)</x:f>
        <x:v>1226881.8454128662</x:v>
      </x:c>
      <x:c r="M450" s="97" t="n">
        <x:f>MAX(0,L450*(1+EXP((LN(1+'Monte Carlo'!$K$10)-0.5*'Monte Carlo'!$K$12^2)+'Monte Carlo'!$K$12*((RAND()+RAND()+RAND()+RAND()+RAND()+RAND()+RAND()+RAND()+RAND()+RAND()+RAND()+RAND())-6))-1)+M$15)</x:f>
        <x:v>1363014.9214982893</x:v>
      </x:c>
      <x:c r="N450" s="97" t="n">
        <x:f>MAX(0,M450*(1+EXP((LN(1+'Monte Carlo'!$K$10)-0.5*'Monte Carlo'!$K$12^2)+'Monte Carlo'!$K$12*((RAND()+RAND()+RAND()+RAND()+RAND()+RAND()+RAND()+RAND()+RAND()+RAND()+RAND()+RAND())-6))-1)+N$15)</x:f>
        <x:v>1372419.3191220441</x:v>
      </x:c>
      <x:c r="O450" s="97" t="n">
        <x:f>MAX(0,N450*(1+EXP((LN(1+'Monte Carlo'!$K$10)-0.5*'Monte Carlo'!$K$12^2)+'Monte Carlo'!$K$12*((RAND()+RAND()+RAND()+RAND()+RAND()+RAND()+RAND()+RAND()+RAND()+RAND()+RAND()+RAND())-6))-1)+O$15)</x:f>
        <x:v>1209737.86359484</x:v>
      </x:c>
      <x:c r="P450" s="97" t="n">
        <x:f>MAX(0,O450*(1+EXP((LN(1+'Monte Carlo'!$K$10)-0.5*'Monte Carlo'!$K$12^2)+'Monte Carlo'!$K$12*((RAND()+RAND()+RAND()+RAND()+RAND()+RAND()+RAND()+RAND()+RAND()+RAND()+RAND()+RAND())-6))-1)+P$15)</x:f>
        <x:v>1288667.5681908876</x:v>
      </x:c>
      <x:c r="Q450" s="97" t="n">
        <x:f>MAX(0,P450*(1+EXP((LN(1+'Monte Carlo'!$K$10)-0.5*'Monte Carlo'!$K$12^2)+'Monte Carlo'!$K$12*((RAND()+RAND()+RAND()+RAND()+RAND()+RAND()+RAND()+RAND()+RAND()+RAND()+RAND()+RAND())-6))-1)+Q$15)</x:f>
        <x:v>1296800.965799944</x:v>
      </x:c>
      <x:c r="R450" s="97" t="n">
        <x:f>MAX(0,Q450*(1+EXP((LN(1+'Monte Carlo'!$K$10)-0.5*'Monte Carlo'!$K$12^2)+'Monte Carlo'!$K$12*((RAND()+RAND()+RAND()+RAND()+RAND()+RAND()+RAND()+RAND()+RAND()+RAND()+RAND()+RAND())-6))-1)+R$15)</x:f>
        <x:v>1149986.5159998287</x:v>
      </x:c>
      <x:c r="S450" s="97" t="n">
        <x:f>MAX(0,R450*(1+EXP((LN(1+'Monte Carlo'!$K$10)-0.5*'Monte Carlo'!$K$12^2)+'Monte Carlo'!$K$12*((RAND()+RAND()+RAND()+RAND()+RAND()+RAND()+RAND()+RAND()+RAND()+RAND()+RAND()+RAND())-6))-1)+S$15)</x:f>
        <x:v>1227172.3647499357</x:v>
      </x:c>
      <x:c r="T450" s="97" t="n">
        <x:f>MAX(0,S450*(1+EXP((LN(1+'Monte Carlo'!$K$10)-0.5*'Monte Carlo'!$K$12^2)+'Monte Carlo'!$K$12*((RAND()+RAND()+RAND()+RAND()+RAND()+RAND()+RAND()+RAND()+RAND()+RAND()+RAND()+RAND())-6))-1)+T$15)</x:f>
        <x:v>1545175.2601644848</x:v>
      </x:c>
      <x:c r="U450" s="97" t="n">
        <x:f>MAX(0,T450*(1+EXP((LN(1+'Monte Carlo'!$K$10)-0.5*'Monte Carlo'!$K$12^2)+'Monte Carlo'!$K$12*((RAND()+RAND()+RAND()+RAND()+RAND()+RAND()+RAND()+RAND()+RAND()+RAND()+RAND()+RAND())-6))-1)+U$15)</x:f>
        <x:v>1551860.0801225344</x:v>
      </x:c>
      <x:c r="V450" s="97" t="n">
        <x:f>MAX(0,U450*(1+EXP((LN(1+'Monte Carlo'!$K$10)-0.5*'Monte Carlo'!$K$12^2)+'Monte Carlo'!$K$12*((RAND()+RAND()+RAND()+RAND()+RAND()+RAND()+RAND()+RAND()+RAND()+RAND()+RAND()+RAND())-6))-1)+V$15)</x:f>
        <x:v>1335655.9117182733</x:v>
      </x:c>
      <x:c r="W450" s="97" t="n">
        <x:f>MAX(0,V450*(1+EXP((LN(1+'Monte Carlo'!$K$10)-0.5*'Monte Carlo'!$K$12^2)+'Monte Carlo'!$K$12*((RAND()+RAND()+RAND()+RAND()+RAND()+RAND()+RAND()+RAND()+RAND()+RAND()+RAND()+RAND())-6))-1)+W$15)</x:f>
        <x:v>1367461.8249569566</x:v>
      </x:c>
      <x:c r="X450" s="97" t="n">
        <x:f>MAX(0,W450*(1+EXP((LN(1+'Monte Carlo'!$K$10)-0.5*'Monte Carlo'!$K$12^2)+'Monte Carlo'!$K$12*((RAND()+RAND()+RAND()+RAND()+RAND()+RAND()+RAND()+RAND()+RAND()+RAND()+RAND()+RAND())-6))-1)+X$15)</x:f>
        <x:v>1647084.7814886407</x:v>
      </x:c>
      <x:c r="Y450" s="97" t="n">
        <x:f>MAX(0,X450*(1+EXP((LN(1+'Monte Carlo'!$K$10)-0.5*'Monte Carlo'!$K$12^2)+'Monte Carlo'!$K$12*((RAND()+RAND()+RAND()+RAND()+RAND()+RAND()+RAND()+RAND()+RAND()+RAND()+RAND()+RAND())-6))-1)+Y$15)</x:f>
        <x:v>1414961.9514528816</x:v>
      </x:c>
      <x:c r="Z450" s="97" t="n">
        <x:f>MAX(0,Y450*(1+EXP((LN(1+'Monte Carlo'!$K$10)-0.5*'Monte Carlo'!$K$12^2)+'Monte Carlo'!$K$12*((RAND()+RAND()+RAND()+RAND()+RAND()+RAND()+RAND()+RAND()+RAND()+RAND()+RAND()+RAND())-6))-1)+Z$15)</x:f>
        <x:v>1570232.0148506567</x:v>
      </x:c>
      <x:c r="AA450" s="97" t="n">
        <x:f>MAX(0,Z450*(1+EXP((LN(1+'Monte Carlo'!$K$10)-0.5*'Monte Carlo'!$K$12^2)+'Monte Carlo'!$K$12*((RAND()+RAND()+RAND()+RAND()+RAND()+RAND()+RAND()+RAND()+RAND()+RAND()+RAND()+RAND())-6))-1)+AA$15)</x:f>
        <x:v>2114941.6044558194</x:v>
      </x:c>
      <x:c r="AB450" s="97" t="n">
        <x:f>MAX(0,AA450*(1+EXP((LN(1+'Monte Carlo'!$K$10)-0.5*'Monte Carlo'!$K$12^2)+'Monte Carlo'!$K$12*((RAND()+RAND()+RAND()+RAND()+RAND()+RAND()+RAND()+RAND()+RAND()+RAND()+RAND()+RAND())-6))-1)+AB$15)</x:f>
        <x:v>2004177.351021277</x:v>
      </x:c>
      <x:c r="AC450" s="97" t="n">
        <x:f>MAX(0,AB450*(1+EXP((LN(1+'Monte Carlo'!$K$10)-0.5*'Monte Carlo'!$K$12^2)+'Monte Carlo'!$K$12*((RAND()+RAND()+RAND()+RAND()+RAND()+RAND()+RAND()+RAND()+RAND()+RAND()+RAND()+RAND())-6))-1)+AC$15)</x:f>
        <x:v>2021289.945636811</x:v>
      </x:c>
      <x:c r="AD450" s="97" t="n">
        <x:f>MAX(0,AC450*(1+EXP((LN(1+'Monte Carlo'!$K$10)-0.5*'Monte Carlo'!$K$12^2)+'Monte Carlo'!$K$12*((RAND()+RAND()+RAND()+RAND()+RAND()+RAND()+RAND()+RAND()+RAND()+RAND()+RAND()+RAND())-6))-1)+AD$15)</x:f>
        <x:v>2461300.8240078976</x:v>
      </x:c>
      <x:c r="AE450" s="97" t="n">
        <x:f>MAX(0,AD450*(1+EXP((LN(1+'Monte Carlo'!$K$10)-0.5*'Monte Carlo'!$K$12^2)+'Monte Carlo'!$K$12*((RAND()+RAND()+RAND()+RAND()+RAND()+RAND()+RAND()+RAND()+RAND()+RAND()+RAND()+RAND())-6))-1)+AE$15)</x:f>
        <x:v>2894569.8741980237</x:v>
      </x:c>
      <x:c r="AF450" s="97" t="n">
        <x:f>MAX(0,AE450*(1+EXP((LN(1+'Monte Carlo'!$K$10)-0.5*'Monte Carlo'!$K$12^2)+'Monte Carlo'!$K$12*((RAND()+RAND()+RAND()+RAND()+RAND()+RAND()+RAND()+RAND()+RAND()+RAND()+RAND()+RAND())-6))-1)+AF$15)</x:f>
        <x:v>2617904.2248926703</x:v>
      </x:c>
      <x:c r="AG450" s="97">
        <x:f t="shared" si="8"/>
        <x:v>1029031.25</x:v>
      </x:c>
    </x:row>
    <x:row r="451">
      <x:c r="A451" s="93">
        <x:v>430</x:v>
      </x:c>
      <x:c r="B451" s="97" t="n">
        <x:f>IF(AND(UPPER('Monte Carlo'!$K$4)="YES",'Monte Carlo'!$K$5&gt;0),'Monte Carlo'!$K$13,Liquidity_30Y!$C$14)</x:f>
        <x:v>1029031.25</x:v>
      </x:c>
      <x:c r="C451" s="97" t="n">
        <x:f>MAX(0,B451*(1+EXP((LN(1+'Monte Carlo'!$K$10)-0.5*'Monte Carlo'!$K$12^2)+'Monte Carlo'!$K$12*((RAND()+RAND()+RAND()+RAND()+RAND()+RAND()+RAND()+RAND()+RAND()+RAND()+RAND()+RAND())-6))-1)+C$15)</x:f>
        <x:v>1078822.1339235269</x:v>
      </x:c>
      <x:c r="D451" s="97" t="n">
        <x:f>MAX(0,C451*(1+EXP((LN(1+'Monte Carlo'!$K$10)-0.5*'Monte Carlo'!$K$12^2)+'Monte Carlo'!$K$12*((RAND()+RAND()+RAND()+RAND()+RAND()+RAND()+RAND()+RAND()+RAND()+RAND()+RAND()+RAND())-6))-1)+D$15)</x:f>
        <x:v>1103558.1029447531</x:v>
      </x:c>
      <x:c r="E451" s="97" t="n">
        <x:f>MAX(0,D451*(1+EXP((LN(1+'Monte Carlo'!$K$10)-0.5*'Monte Carlo'!$K$12^2)+'Monte Carlo'!$K$12*((RAND()+RAND()+RAND()+RAND()+RAND()+RAND()+RAND()+RAND()+RAND()+RAND()+RAND()+RAND())-6))-1)+E$15)</x:f>
        <x:v>1103959.9773164466</x:v>
      </x:c>
      <x:c r="F451" s="97" t="n">
        <x:f>MAX(0,E451*(1+EXP((LN(1+'Monte Carlo'!$K$10)-0.5*'Monte Carlo'!$K$12^2)+'Monte Carlo'!$K$12*((RAND()+RAND()+RAND()+RAND()+RAND()+RAND()+RAND()+RAND()+RAND()+RAND()+RAND()+RAND())-6))-1)+F$15)</x:f>
        <x:v>1208018.8165289124</x:v>
      </x:c>
      <x:c r="G451" s="97" t="n">
        <x:f>MAX(0,F451*(1+EXP((LN(1+'Monte Carlo'!$K$10)-0.5*'Monte Carlo'!$K$12^2)+'Monte Carlo'!$K$12*((RAND()+RAND()+RAND()+RAND()+RAND()+RAND()+RAND()+RAND()+RAND()+RAND()+RAND()+RAND())-6))-1)+G$15)</x:f>
        <x:v>1604512.695871505</x:v>
      </x:c>
      <x:c r="H451" s="97" t="n">
        <x:f>MAX(0,G451*(1+EXP((LN(1+'Monte Carlo'!$K$10)-0.5*'Monte Carlo'!$K$12^2)+'Monte Carlo'!$K$12*((RAND()+RAND()+RAND()+RAND()+RAND()+RAND()+RAND()+RAND()+RAND()+RAND()+RAND()+RAND())-6))-1)+H$15)</x:f>
        <x:v>1223596.4047063065</x:v>
      </x:c>
      <x:c r="I451" s="97" t="n">
        <x:f>MAX(0,H451*(1+EXP((LN(1+'Monte Carlo'!$K$10)-0.5*'Monte Carlo'!$K$12^2)+'Monte Carlo'!$K$12*((RAND()+RAND()+RAND()+RAND()+RAND()+RAND()+RAND()+RAND()+RAND()+RAND()+RAND()+RAND())-6))-1)+I$15)</x:f>
        <x:v>1033433.9389474773</x:v>
      </x:c>
      <x:c r="J451" s="97" t="n">
        <x:f>MAX(0,I451*(1+EXP((LN(1+'Monte Carlo'!$K$10)-0.5*'Monte Carlo'!$K$12^2)+'Monte Carlo'!$K$12*((RAND()+RAND()+RAND()+RAND()+RAND()+RAND()+RAND()+RAND()+RAND()+RAND()+RAND()+RAND())-6))-1)+J$15)</x:f>
        <x:v>929160.5315173272</x:v>
      </x:c>
      <x:c r="K451" s="97" t="n">
        <x:f>MAX(0,J451*(1+EXP((LN(1+'Monte Carlo'!$K$10)-0.5*'Monte Carlo'!$K$12^2)+'Monte Carlo'!$K$12*((RAND()+RAND()+RAND()+RAND()+RAND()+RAND()+RAND()+RAND()+RAND()+RAND()+RAND()+RAND())-6))-1)+K$15)</x:f>
        <x:v>907911.8450928399</x:v>
      </x:c>
      <x:c r="L451" s="97" t="n">
        <x:f>MAX(0,K451*(1+EXP((LN(1+'Monte Carlo'!$K$10)-0.5*'Monte Carlo'!$K$12^2)+'Monte Carlo'!$K$12*((RAND()+RAND()+RAND()+RAND()+RAND()+RAND()+RAND()+RAND()+RAND()+RAND()+RAND()+RAND())-6))-1)+L$15)</x:f>
        <x:v>1009990.5581993373</x:v>
      </x:c>
      <x:c r="M451" s="97" t="n">
        <x:f>MAX(0,L451*(1+EXP((LN(1+'Monte Carlo'!$K$10)-0.5*'Monte Carlo'!$K$12^2)+'Monte Carlo'!$K$12*((RAND()+RAND()+RAND()+RAND()+RAND()+RAND()+RAND()+RAND()+RAND()+RAND()+RAND()+RAND())-6))-1)+M$15)</x:f>
        <x:v>1081664.6422639664</x:v>
      </x:c>
      <x:c r="N451" s="97" t="n">
        <x:f>MAX(0,M451*(1+EXP((LN(1+'Monte Carlo'!$K$10)-0.5*'Monte Carlo'!$K$12^2)+'Monte Carlo'!$K$12*((RAND()+RAND()+RAND()+RAND()+RAND()+RAND()+RAND()+RAND()+RAND()+RAND()+RAND()+RAND())-6))-1)+N$15)</x:f>
        <x:v>1081062.427607098</x:v>
      </x:c>
      <x:c r="O451" s="97" t="n">
        <x:f>MAX(0,N451*(1+EXP((LN(1+'Monte Carlo'!$K$10)-0.5*'Monte Carlo'!$K$12^2)+'Monte Carlo'!$K$12*((RAND()+RAND()+RAND()+RAND()+RAND()+RAND()+RAND()+RAND()+RAND()+RAND()+RAND()+RAND())-6))-1)+O$15)</x:f>
        <x:v>1220275.769408162</x:v>
      </x:c>
      <x:c r="P451" s="97" t="n">
        <x:f>MAX(0,O451*(1+EXP((LN(1+'Monte Carlo'!$K$10)-0.5*'Monte Carlo'!$K$12^2)+'Monte Carlo'!$K$12*((RAND()+RAND()+RAND()+RAND()+RAND()+RAND()+RAND()+RAND()+RAND()+RAND()+RAND()+RAND())-6))-1)+P$15)</x:f>
        <x:v>1154400.6905827322</x:v>
      </x:c>
      <x:c r="Q451" s="97" t="n">
        <x:f>MAX(0,P451*(1+EXP((LN(1+'Monte Carlo'!$K$10)-0.5*'Monte Carlo'!$K$12^2)+'Monte Carlo'!$K$12*((RAND()+RAND()+RAND()+RAND()+RAND()+RAND()+RAND()+RAND()+RAND()+RAND()+RAND()+RAND())-6))-1)+Q$15)</x:f>
        <x:v>1564910.5537954224</x:v>
      </x:c>
      <x:c r="R451" s="97" t="n">
        <x:f>MAX(0,Q451*(1+EXP((LN(1+'Monte Carlo'!$K$10)-0.5*'Monte Carlo'!$K$12^2)+'Monte Carlo'!$K$12*((RAND()+RAND()+RAND()+RAND()+RAND()+RAND()+RAND()+RAND()+RAND()+RAND()+RAND()+RAND())-6))-1)+R$15)</x:f>
        <x:v>1762092.7075181263</x:v>
      </x:c>
      <x:c r="S451" s="97" t="n">
        <x:f>MAX(0,R451*(1+EXP((LN(1+'Monte Carlo'!$K$10)-0.5*'Monte Carlo'!$K$12^2)+'Monte Carlo'!$K$12*((RAND()+RAND()+RAND()+RAND()+RAND()+RAND()+RAND()+RAND()+RAND()+RAND()+RAND()+RAND())-6))-1)+S$15)</x:f>
        <x:v>1925625.8175587505</x:v>
      </x:c>
      <x:c r="T451" s="97" t="n">
        <x:f>MAX(0,S451*(1+EXP((LN(1+'Monte Carlo'!$K$10)-0.5*'Monte Carlo'!$K$12^2)+'Monte Carlo'!$K$12*((RAND()+RAND()+RAND()+RAND()+RAND()+RAND()+RAND()+RAND()+RAND()+RAND()+RAND()+RAND())-6))-1)+T$15)</x:f>
        <x:v>2155262.671704263</x:v>
      </x:c>
      <x:c r="U451" s="97" t="n">
        <x:f>MAX(0,T451*(1+EXP((LN(1+'Monte Carlo'!$K$10)-0.5*'Monte Carlo'!$K$12^2)+'Monte Carlo'!$K$12*((RAND()+RAND()+RAND()+RAND()+RAND()+RAND()+RAND()+RAND()+RAND()+RAND()+RAND()+RAND())-6))-1)+U$15)</x:f>
        <x:v>2200022.2882632744</x:v>
      </x:c>
      <x:c r="V451" s="97" t="n">
        <x:f>MAX(0,U451*(1+EXP((LN(1+'Monte Carlo'!$K$10)-0.5*'Monte Carlo'!$K$12^2)+'Monte Carlo'!$K$12*((RAND()+RAND()+RAND()+RAND()+RAND()+RAND()+RAND()+RAND()+RAND()+RAND()+RAND()+RAND())-6))-1)+V$15)</x:f>
        <x:v>2223628.0281250896</x:v>
      </x:c>
      <x:c r="W451" s="97" t="n">
        <x:f>MAX(0,V451*(1+EXP((LN(1+'Monte Carlo'!$K$10)-0.5*'Monte Carlo'!$K$12^2)+'Monte Carlo'!$K$12*((RAND()+RAND()+RAND()+RAND()+RAND()+RAND()+RAND()+RAND()+RAND()+RAND()+RAND()+RAND())-6))-1)+W$15)</x:f>
        <x:v>2290763.0842044037</x:v>
      </x:c>
      <x:c r="X451" s="97" t="n">
        <x:f>MAX(0,W451*(1+EXP((LN(1+'Monte Carlo'!$K$10)-0.5*'Monte Carlo'!$K$12^2)+'Monte Carlo'!$K$12*((RAND()+RAND()+RAND()+RAND()+RAND()+RAND()+RAND()+RAND()+RAND()+RAND()+RAND()+RAND())-6))-1)+X$15)</x:f>
        <x:v>2081089.7414390512</x:v>
      </x:c>
      <x:c r="Y451" s="97" t="n">
        <x:f>MAX(0,X451*(1+EXP((LN(1+'Monte Carlo'!$K$10)-0.5*'Monte Carlo'!$K$12^2)+'Monte Carlo'!$K$12*((RAND()+RAND()+RAND()+RAND()+RAND()+RAND()+RAND()+RAND()+RAND()+RAND()+RAND()+RAND())-6))-1)+Y$15)</x:f>
        <x:v>2014588.8936337384</x:v>
      </x:c>
      <x:c r="Z451" s="97" t="n">
        <x:f>MAX(0,Y451*(1+EXP((LN(1+'Monte Carlo'!$K$10)-0.5*'Monte Carlo'!$K$12^2)+'Monte Carlo'!$K$12*((RAND()+RAND()+RAND()+RAND()+RAND()+RAND()+RAND()+RAND()+RAND()+RAND()+RAND()+RAND())-6))-1)+Z$15)</x:f>
        <x:v>1770689.5671715387</x:v>
      </x:c>
      <x:c r="AA451" s="97" t="n">
        <x:f>MAX(0,Z451*(1+EXP((LN(1+'Monte Carlo'!$K$10)-0.5*'Monte Carlo'!$K$12^2)+'Monte Carlo'!$K$12*((RAND()+RAND()+RAND()+RAND()+RAND()+RAND()+RAND()+RAND()+RAND()+RAND()+RAND()+RAND())-6))-1)+AA$15)</x:f>
        <x:v>1862348.1976250394</x:v>
      </x:c>
      <x:c r="AB451" s="97" t="n">
        <x:f>MAX(0,AA451*(1+EXP((LN(1+'Monte Carlo'!$K$10)-0.5*'Monte Carlo'!$K$12^2)+'Monte Carlo'!$K$12*((RAND()+RAND()+RAND()+RAND()+RAND()+RAND()+RAND()+RAND()+RAND()+RAND()+RAND()+RAND())-6))-1)+AB$15)</x:f>
        <x:v>1794066.2977307446</x:v>
      </x:c>
      <x:c r="AC451" s="97" t="n">
        <x:f>MAX(0,AB451*(1+EXP((LN(1+'Monte Carlo'!$K$10)-0.5*'Monte Carlo'!$K$12^2)+'Monte Carlo'!$K$12*((RAND()+RAND()+RAND()+RAND()+RAND()+RAND()+RAND()+RAND()+RAND()+RAND()+RAND()+RAND())-6))-1)+AC$15)</x:f>
        <x:v>1635019.6822000083</x:v>
      </x:c>
      <x:c r="AD451" s="97" t="n">
        <x:f>MAX(0,AC451*(1+EXP((LN(1+'Monte Carlo'!$K$10)-0.5*'Monte Carlo'!$K$12^2)+'Monte Carlo'!$K$12*((RAND()+RAND()+RAND()+RAND()+RAND()+RAND()+RAND()+RAND()+RAND()+RAND()+RAND()+RAND())-6))-1)+AD$15)</x:f>
        <x:v>2237530.3364326423</x:v>
      </x:c>
      <x:c r="AE451" s="97" t="n">
        <x:f>MAX(0,AD451*(1+EXP((LN(1+'Monte Carlo'!$K$10)-0.5*'Monte Carlo'!$K$12^2)+'Monte Carlo'!$K$12*((RAND()+RAND()+RAND()+RAND()+RAND()+RAND()+RAND()+RAND()+RAND()+RAND()+RAND()+RAND())-6))-1)+AE$15)</x:f>
        <x:v>2671851.815935969</x:v>
      </x:c>
      <x:c r="AF451" s="97" t="n">
        <x:f>MAX(0,AE451*(1+EXP((LN(1+'Monte Carlo'!$K$10)-0.5*'Monte Carlo'!$K$12^2)+'Monte Carlo'!$K$12*((RAND()+RAND()+RAND()+RAND()+RAND()+RAND()+RAND()+RAND()+RAND()+RAND()+RAND()+RAND())-6))-1)+AF$15)</x:f>
        <x:v>3727331.440012873</x:v>
      </x:c>
      <x:c r="AG451" s="97">
        <x:f t="shared" si="8"/>
        <x:v>1029031.25</x:v>
      </x:c>
    </x:row>
    <x:row r="452">
      <x:c r="A452" s="93">
        <x:v>431</x:v>
      </x:c>
      <x:c r="B452" s="97" t="n">
        <x:f>IF(AND(UPPER('Monte Carlo'!$K$4)="YES",'Monte Carlo'!$K$5&gt;0),'Monte Carlo'!$K$13,Liquidity_30Y!$C$14)</x:f>
        <x:v>1029031.25</x:v>
      </x:c>
      <x:c r="C452" s="97" t="n">
        <x:f>MAX(0,B452*(1+EXP((LN(1+'Monte Carlo'!$K$10)-0.5*'Monte Carlo'!$K$12^2)+'Monte Carlo'!$K$12*((RAND()+RAND()+RAND()+RAND()+RAND()+RAND()+RAND()+RAND()+RAND()+RAND()+RAND()+RAND())-6))-1)+C$15)</x:f>
        <x:v>1053034.4532647463</x:v>
      </x:c>
      <x:c r="D452" s="97" t="n">
        <x:f>MAX(0,C452*(1+EXP((LN(1+'Monte Carlo'!$K$10)-0.5*'Monte Carlo'!$K$12^2)+'Monte Carlo'!$K$12*((RAND()+RAND()+RAND()+RAND()+RAND()+RAND()+RAND()+RAND()+RAND()+RAND()+RAND()+RAND())-6))-1)+D$15)</x:f>
        <x:v>1200325.0604746353</x:v>
      </x:c>
      <x:c r="E452" s="97" t="n">
        <x:f>MAX(0,D452*(1+EXP((LN(1+'Monte Carlo'!$K$10)-0.5*'Monte Carlo'!$K$12^2)+'Monte Carlo'!$K$12*((RAND()+RAND()+RAND()+RAND()+RAND()+RAND()+RAND()+RAND()+RAND()+RAND()+RAND()+RAND())-6))-1)+E$15)</x:f>
        <x:v>957592.2249091916</x:v>
      </x:c>
      <x:c r="F452" s="97" t="n">
        <x:f>MAX(0,E452*(1+EXP((LN(1+'Monte Carlo'!$K$10)-0.5*'Monte Carlo'!$K$12^2)+'Monte Carlo'!$K$12*((RAND()+RAND()+RAND()+RAND()+RAND()+RAND()+RAND()+RAND()+RAND()+RAND()+RAND()+RAND())-6))-1)+F$15)</x:f>
        <x:v>992635.6822761068</x:v>
      </x:c>
      <x:c r="G452" s="97" t="n">
        <x:f>MAX(0,F452*(1+EXP((LN(1+'Monte Carlo'!$K$10)-0.5*'Monte Carlo'!$K$12^2)+'Monte Carlo'!$K$12*((RAND()+RAND()+RAND()+RAND()+RAND()+RAND()+RAND()+RAND()+RAND()+RAND()+RAND()+RAND())-6))-1)+G$15)</x:f>
        <x:v>834027.8879935032</x:v>
      </x:c>
      <x:c r="H452" s="97" t="n">
        <x:f>MAX(0,G452*(1+EXP((LN(1+'Monte Carlo'!$K$10)-0.5*'Monte Carlo'!$K$12^2)+'Monte Carlo'!$K$12*((RAND()+RAND()+RAND()+RAND()+RAND()+RAND()+RAND()+RAND()+RAND()+RAND()+RAND()+RAND())-6))-1)+H$15)</x:f>
        <x:v>1273096.916251555</x:v>
      </x:c>
      <x:c r="I452" s="97" t="n">
        <x:f>MAX(0,H452*(1+EXP((LN(1+'Monte Carlo'!$K$10)-0.5*'Monte Carlo'!$K$12^2)+'Monte Carlo'!$K$12*((RAND()+RAND()+RAND()+RAND()+RAND()+RAND()+RAND()+RAND()+RAND()+RAND()+RAND()+RAND())-6))-1)+I$15)</x:f>
        <x:v>1523841.9357378434</x:v>
      </x:c>
      <x:c r="J452" s="97" t="n">
        <x:f>MAX(0,I452*(1+EXP((LN(1+'Monte Carlo'!$K$10)-0.5*'Monte Carlo'!$K$12^2)+'Monte Carlo'!$K$12*((RAND()+RAND()+RAND()+RAND()+RAND()+RAND()+RAND()+RAND()+RAND()+RAND()+RAND()+RAND())-6))-1)+J$15)</x:f>
        <x:v>1598342.8775620195</x:v>
      </x:c>
      <x:c r="K452" s="97" t="n">
        <x:f>MAX(0,J452*(1+EXP((LN(1+'Monte Carlo'!$K$10)-0.5*'Monte Carlo'!$K$12^2)+'Monte Carlo'!$K$12*((RAND()+RAND()+RAND()+RAND()+RAND()+RAND()+RAND()+RAND()+RAND()+RAND()+RAND()+RAND())-6))-1)+K$15)</x:f>
        <x:v>1227547.5378990548</x:v>
      </x:c>
      <x:c r="L452" s="97" t="n">
        <x:f>MAX(0,K452*(1+EXP((LN(1+'Monte Carlo'!$K$10)-0.5*'Monte Carlo'!$K$12^2)+'Monte Carlo'!$K$12*((RAND()+RAND()+RAND()+RAND()+RAND()+RAND()+RAND()+RAND()+RAND()+RAND()+RAND()+RAND())-6))-1)+L$15)</x:f>
        <x:v>1077478.513213316</x:v>
      </x:c>
      <x:c r="M452" s="97" t="n">
        <x:f>MAX(0,L452*(1+EXP((LN(1+'Monte Carlo'!$K$10)-0.5*'Monte Carlo'!$K$12^2)+'Monte Carlo'!$K$12*((RAND()+RAND()+RAND()+RAND()+RAND()+RAND()+RAND()+RAND()+RAND()+RAND()+RAND()+RAND())-6))-1)+M$15)</x:f>
        <x:v>915592.9914532593</x:v>
      </x:c>
      <x:c r="N452" s="97" t="n">
        <x:f>MAX(0,M452*(1+EXP((LN(1+'Monte Carlo'!$K$10)-0.5*'Monte Carlo'!$K$12^2)+'Monte Carlo'!$K$12*((RAND()+RAND()+RAND()+RAND()+RAND()+RAND()+RAND()+RAND()+RAND()+RAND()+RAND()+RAND())-6))-1)+N$15)</x:f>
        <x:v>1106489.95795056</x:v>
      </x:c>
      <x:c r="O452" s="97" t="n">
        <x:f>MAX(0,N452*(1+EXP((LN(1+'Monte Carlo'!$K$10)-0.5*'Monte Carlo'!$K$12^2)+'Monte Carlo'!$K$12*((RAND()+RAND()+RAND()+RAND()+RAND()+RAND()+RAND()+RAND()+RAND()+RAND()+RAND()+RAND())-6))-1)+O$15)</x:f>
        <x:v>969305.4034477418</x:v>
      </x:c>
      <x:c r="P452" s="97" t="n">
        <x:f>MAX(0,O452*(1+EXP((LN(1+'Monte Carlo'!$K$10)-0.5*'Monte Carlo'!$K$12^2)+'Monte Carlo'!$K$12*((RAND()+RAND()+RAND()+RAND()+RAND()+RAND()+RAND()+RAND()+RAND()+RAND()+RAND()+RAND())-6))-1)+P$15)</x:f>
        <x:v>778664.5650623393</x:v>
      </x:c>
      <x:c r="Q452" s="97" t="n">
        <x:f>MAX(0,P452*(1+EXP((LN(1+'Monte Carlo'!$K$10)-0.5*'Monte Carlo'!$K$12^2)+'Monte Carlo'!$K$12*((RAND()+RAND()+RAND()+RAND()+RAND()+RAND()+RAND()+RAND()+RAND()+RAND()+RAND()+RAND())-6))-1)+Q$15)</x:f>
        <x:v>1056132.4597894982</x:v>
      </x:c>
      <x:c r="R452" s="97" t="n">
        <x:f>MAX(0,Q452*(1+EXP((LN(1+'Monte Carlo'!$K$10)-0.5*'Monte Carlo'!$K$12^2)+'Monte Carlo'!$K$12*((RAND()+RAND()+RAND()+RAND()+RAND()+RAND()+RAND()+RAND()+RAND()+RAND()+RAND()+RAND())-6))-1)+R$15)</x:f>
        <x:v>1236539.6128319246</x:v>
      </x:c>
      <x:c r="S452" s="97" t="n">
        <x:f>MAX(0,R452*(1+EXP((LN(1+'Monte Carlo'!$K$10)-0.5*'Monte Carlo'!$K$12^2)+'Monte Carlo'!$K$12*((RAND()+RAND()+RAND()+RAND()+RAND()+RAND()+RAND()+RAND()+RAND()+RAND()+RAND()+RAND())-6))-1)+S$15)</x:f>
        <x:v>1481100.1046034684</x:v>
      </x:c>
      <x:c r="T452" s="97" t="n">
        <x:f>MAX(0,S452*(1+EXP((LN(1+'Monte Carlo'!$K$10)-0.5*'Monte Carlo'!$K$12^2)+'Monte Carlo'!$K$12*((RAND()+RAND()+RAND()+RAND()+RAND()+RAND()+RAND()+RAND()+RAND()+RAND()+RAND()+RAND())-6))-1)+T$15)</x:f>
        <x:v>1490864.903553341</x:v>
      </x:c>
      <x:c r="U452" s="97" t="n">
        <x:f>MAX(0,T452*(1+EXP((LN(1+'Monte Carlo'!$K$10)-0.5*'Monte Carlo'!$K$12^2)+'Monte Carlo'!$K$12*((RAND()+RAND()+RAND()+RAND()+RAND()+RAND()+RAND()+RAND()+RAND()+RAND()+RAND()+RAND())-6))-1)+U$15)</x:f>
        <x:v>1653838.0430627991</x:v>
      </x:c>
      <x:c r="V452" s="97" t="n">
        <x:f>MAX(0,U452*(1+EXP((LN(1+'Monte Carlo'!$K$10)-0.5*'Monte Carlo'!$K$12^2)+'Monte Carlo'!$K$12*((RAND()+RAND()+RAND()+RAND()+RAND()+RAND()+RAND()+RAND()+RAND()+RAND()+RAND()+RAND())-6))-1)+V$15)</x:f>
        <x:v>1851815.1199502791</x:v>
      </x:c>
      <x:c r="W452" s="97" t="n">
        <x:f>MAX(0,V452*(1+EXP((LN(1+'Monte Carlo'!$K$10)-0.5*'Monte Carlo'!$K$12^2)+'Monte Carlo'!$K$12*((RAND()+RAND()+RAND()+RAND()+RAND()+RAND()+RAND()+RAND()+RAND()+RAND()+RAND()+RAND())-6))-1)+W$15)</x:f>
        <x:v>1916988.6196776633</x:v>
      </x:c>
      <x:c r="X452" s="97" t="n">
        <x:f>MAX(0,W452*(1+EXP((LN(1+'Monte Carlo'!$K$10)-0.5*'Monte Carlo'!$K$12^2)+'Monte Carlo'!$K$12*((RAND()+RAND()+RAND()+RAND()+RAND()+RAND()+RAND()+RAND()+RAND()+RAND()+RAND()+RAND())-6))-1)+X$15)</x:f>
        <x:v>1687653.4087743608</x:v>
      </x:c>
      <x:c r="Y452" s="97" t="n">
        <x:f>MAX(0,X452*(1+EXP((LN(1+'Monte Carlo'!$K$10)-0.5*'Monte Carlo'!$K$12^2)+'Monte Carlo'!$K$12*((RAND()+RAND()+RAND()+RAND()+RAND()+RAND()+RAND()+RAND()+RAND()+RAND()+RAND()+RAND())-6))-1)+Y$15)</x:f>
        <x:v>1843422.4120347914</x:v>
      </x:c>
      <x:c r="Z452" s="97" t="n">
        <x:f>MAX(0,Y452*(1+EXP((LN(1+'Monte Carlo'!$K$10)-0.5*'Monte Carlo'!$K$12^2)+'Monte Carlo'!$K$12*((RAND()+RAND()+RAND()+RAND()+RAND()+RAND()+RAND()+RAND()+RAND()+RAND()+RAND()+RAND())-6))-1)+Z$15)</x:f>
        <x:v>2106072.956795536</x:v>
      </x:c>
      <x:c r="AA452" s="97" t="n">
        <x:f>MAX(0,Z452*(1+EXP((LN(1+'Monte Carlo'!$K$10)-0.5*'Monte Carlo'!$K$12^2)+'Monte Carlo'!$K$12*((RAND()+RAND()+RAND()+RAND()+RAND()+RAND()+RAND()+RAND()+RAND()+RAND()+RAND()+RAND())-6))-1)+AA$15)</x:f>
        <x:v>1987124.4418403227</x:v>
      </x:c>
      <x:c r="AB452" s="97" t="n">
        <x:f>MAX(0,AA452*(1+EXP((LN(1+'Monte Carlo'!$K$10)-0.5*'Monte Carlo'!$K$12^2)+'Monte Carlo'!$K$12*((RAND()+RAND()+RAND()+RAND()+RAND()+RAND()+RAND()+RAND()+RAND()+RAND()+RAND()+RAND())-6))-1)+AB$15)</x:f>
        <x:v>2622049.419754048</x:v>
      </x:c>
      <x:c r="AC452" s="97" t="n">
        <x:f>MAX(0,AB452*(1+EXP((LN(1+'Monte Carlo'!$K$10)-0.5*'Monte Carlo'!$K$12^2)+'Monte Carlo'!$K$12*((RAND()+RAND()+RAND()+RAND()+RAND()+RAND()+RAND()+RAND()+RAND()+RAND()+RAND()+RAND())-6))-1)+AC$15)</x:f>
        <x:v>2903593.5603101193</x:v>
      </x:c>
      <x:c r="AD452" s="97" t="n">
        <x:f>MAX(0,AC452*(1+EXP((LN(1+'Monte Carlo'!$K$10)-0.5*'Monte Carlo'!$K$12^2)+'Monte Carlo'!$K$12*((RAND()+RAND()+RAND()+RAND()+RAND()+RAND()+RAND()+RAND()+RAND()+RAND()+RAND()+RAND())-6))-1)+AD$15)</x:f>
        <x:v>3156004.572576098</x:v>
      </x:c>
      <x:c r="AE452" s="97" t="n">
        <x:f>MAX(0,AD452*(1+EXP((LN(1+'Monte Carlo'!$K$10)-0.5*'Monte Carlo'!$K$12^2)+'Monte Carlo'!$K$12*((RAND()+RAND()+RAND()+RAND()+RAND()+RAND()+RAND()+RAND()+RAND()+RAND()+RAND()+RAND())-6))-1)+AE$15)</x:f>
        <x:v>3412772.9497438283</x:v>
      </x:c>
      <x:c r="AF452" s="97" t="n">
        <x:f>MAX(0,AE452*(1+EXP((LN(1+'Monte Carlo'!$K$10)-0.5*'Monte Carlo'!$K$12^2)+'Monte Carlo'!$K$12*((RAND()+RAND()+RAND()+RAND()+RAND()+RAND()+RAND()+RAND()+RAND()+RAND()+RAND()+RAND())-6))-1)+AF$15)</x:f>
        <x:v>3836821.435548121</x:v>
      </x:c>
      <x:c r="AG452" s="97">
        <x:f t="shared" si="8"/>
        <x:v>690271.25276127108</x:v>
      </x:c>
    </x:row>
    <x:row r="453">
      <x:c r="A453" s="93">
        <x:v>432</x:v>
      </x:c>
      <x:c r="B453" s="97" t="n">
        <x:f>IF(AND(UPPER('Monte Carlo'!$K$4)="YES",'Monte Carlo'!$K$5&gt;0),'Monte Carlo'!$K$13,Liquidity_30Y!$C$14)</x:f>
        <x:v>1029031.25</x:v>
      </x:c>
      <x:c r="C453" s="97" t="n">
        <x:f>MAX(0,B453*(1+EXP((LN(1+'Monte Carlo'!$K$10)-0.5*'Monte Carlo'!$K$12^2)+'Monte Carlo'!$K$12*((RAND()+RAND()+RAND()+RAND()+RAND()+RAND()+RAND()+RAND()+RAND()+RAND()+RAND()+RAND())-6))-1)+C$15)</x:f>
        <x:v>1036920.7679383685</x:v>
      </x:c>
      <x:c r="D453" s="97" t="n">
        <x:f>MAX(0,C453*(1+EXP((LN(1+'Monte Carlo'!$K$10)-0.5*'Monte Carlo'!$K$12^2)+'Monte Carlo'!$K$12*((RAND()+RAND()+RAND()+RAND()+RAND()+RAND()+RAND()+RAND()+RAND()+RAND()+RAND()+RAND())-6))-1)+D$15)</x:f>
        <x:v>1115230.2355591555</x:v>
      </x:c>
      <x:c r="E453" s="97" t="n">
        <x:f>MAX(0,D453*(1+EXP((LN(1+'Monte Carlo'!$K$10)-0.5*'Monte Carlo'!$K$12^2)+'Monte Carlo'!$K$12*((RAND()+RAND()+RAND()+RAND()+RAND()+RAND()+RAND()+RAND()+RAND()+RAND()+RAND()+RAND())-6))-1)+E$15)</x:f>
        <x:v>1480432.0794693402</x:v>
      </x:c>
      <x:c r="F453" s="97" t="n">
        <x:f>MAX(0,E453*(1+EXP((LN(1+'Monte Carlo'!$K$10)-0.5*'Monte Carlo'!$K$12^2)+'Monte Carlo'!$K$12*((RAND()+RAND()+RAND()+RAND()+RAND()+RAND()+RAND()+RAND()+RAND()+RAND()+RAND()+RAND())-6))-1)+F$15)</x:f>
        <x:v>1445308.619308408</x:v>
      </x:c>
      <x:c r="G453" s="97" t="n">
        <x:f>MAX(0,F453*(1+EXP((LN(1+'Monte Carlo'!$K$10)-0.5*'Monte Carlo'!$K$12^2)+'Monte Carlo'!$K$12*((RAND()+RAND()+RAND()+RAND()+RAND()+RAND()+RAND()+RAND()+RAND()+RAND()+RAND()+RAND())-6))-1)+G$15)</x:f>
        <x:v>1472174.4777966968</x:v>
      </x:c>
      <x:c r="H453" s="97" t="n">
        <x:f>MAX(0,G453*(1+EXP((LN(1+'Monte Carlo'!$K$10)-0.5*'Monte Carlo'!$K$12^2)+'Monte Carlo'!$K$12*((RAND()+RAND()+RAND()+RAND()+RAND()+RAND()+RAND()+RAND()+RAND()+RAND()+RAND()+RAND())-6))-1)+H$15)</x:f>
        <x:v>1330470.6323954475</x:v>
      </x:c>
      <x:c r="I453" s="97" t="n">
        <x:f>MAX(0,H453*(1+EXP((LN(1+'Monte Carlo'!$K$10)-0.5*'Monte Carlo'!$K$12^2)+'Monte Carlo'!$K$12*((RAND()+RAND()+RAND()+RAND()+RAND()+RAND()+RAND()+RAND()+RAND()+RAND()+RAND()+RAND())-6))-1)+I$15)</x:f>
        <x:v>1366880.7937113803</x:v>
      </x:c>
      <x:c r="J453" s="97" t="n">
        <x:f>MAX(0,I453*(1+EXP((LN(1+'Monte Carlo'!$K$10)-0.5*'Monte Carlo'!$K$12^2)+'Monte Carlo'!$K$12*((RAND()+RAND()+RAND()+RAND()+RAND()+RAND()+RAND()+RAND()+RAND()+RAND()+RAND()+RAND())-6))-1)+J$15)</x:f>
        <x:v>1447672.4778341623</x:v>
      </x:c>
      <x:c r="K453" s="97" t="n">
        <x:f>MAX(0,J453*(1+EXP((LN(1+'Monte Carlo'!$K$10)-0.5*'Monte Carlo'!$K$12^2)+'Monte Carlo'!$K$12*((RAND()+RAND()+RAND()+RAND()+RAND()+RAND()+RAND()+RAND()+RAND()+RAND()+RAND()+RAND())-6))-1)+K$15)</x:f>
        <x:v>1590013.8168786215</x:v>
      </x:c>
      <x:c r="L453" s="97" t="n">
        <x:f>MAX(0,K453*(1+EXP((LN(1+'Monte Carlo'!$K$10)-0.5*'Monte Carlo'!$K$12^2)+'Monte Carlo'!$K$12*((RAND()+RAND()+RAND()+RAND()+RAND()+RAND()+RAND()+RAND()+RAND()+RAND()+RAND()+RAND())-6))-1)+L$15)</x:f>
        <x:v>1568498.5427568613</x:v>
      </x:c>
      <x:c r="M453" s="97" t="n">
        <x:f>MAX(0,L453*(1+EXP((LN(1+'Monte Carlo'!$K$10)-0.5*'Monte Carlo'!$K$12^2)+'Monte Carlo'!$K$12*((RAND()+RAND()+RAND()+RAND()+RAND()+RAND()+RAND()+RAND()+RAND()+RAND()+RAND()+RAND())-6))-1)+M$15)</x:f>
        <x:v>1260899.5177622389</x:v>
      </x:c>
      <x:c r="N453" s="97" t="n">
        <x:f>MAX(0,M453*(1+EXP((LN(1+'Monte Carlo'!$K$10)-0.5*'Monte Carlo'!$K$12^2)+'Monte Carlo'!$K$12*((RAND()+RAND()+RAND()+RAND()+RAND()+RAND()+RAND()+RAND()+RAND()+RAND()+RAND()+RAND())-6))-1)+N$15)</x:f>
        <x:v>1562835.860748825</x:v>
      </x:c>
      <x:c r="O453" s="97" t="n">
        <x:f>MAX(0,N453*(1+EXP((LN(1+'Monte Carlo'!$K$10)-0.5*'Monte Carlo'!$K$12^2)+'Monte Carlo'!$K$12*((RAND()+RAND()+RAND()+RAND()+RAND()+RAND()+RAND()+RAND()+RAND()+RAND()+RAND()+RAND())-6))-1)+O$15)</x:f>
        <x:v>1385113.0008095528</x:v>
      </x:c>
      <x:c r="P453" s="97" t="n">
        <x:f>MAX(0,O453*(1+EXP((LN(1+'Monte Carlo'!$K$10)-0.5*'Monte Carlo'!$K$12^2)+'Monte Carlo'!$K$12*((RAND()+RAND()+RAND()+RAND()+RAND()+RAND()+RAND()+RAND()+RAND()+RAND()+RAND()+RAND())-6))-1)+P$15)</x:f>
        <x:v>1371909.9857877663</x:v>
      </x:c>
      <x:c r="Q453" s="97" t="n">
        <x:f>MAX(0,P453*(1+EXP((LN(1+'Monte Carlo'!$K$10)-0.5*'Monte Carlo'!$K$12^2)+'Monte Carlo'!$K$12*((RAND()+RAND()+RAND()+RAND()+RAND()+RAND()+RAND()+RAND()+RAND()+RAND()+RAND()+RAND())-6))-1)+Q$15)</x:f>
        <x:v>1562086.2659921474</x:v>
      </x:c>
      <x:c r="R453" s="97" t="n">
        <x:f>MAX(0,Q453*(1+EXP((LN(1+'Monte Carlo'!$K$10)-0.5*'Monte Carlo'!$K$12^2)+'Monte Carlo'!$K$12*((RAND()+RAND()+RAND()+RAND()+RAND()+RAND()+RAND()+RAND()+RAND()+RAND()+RAND()+RAND())-6))-1)+R$15)</x:f>
        <x:v>1669025.722693499</x:v>
      </x:c>
      <x:c r="S453" s="97" t="n">
        <x:f>MAX(0,R453*(1+EXP((LN(1+'Monte Carlo'!$K$10)-0.5*'Monte Carlo'!$K$12^2)+'Monte Carlo'!$K$12*((RAND()+RAND()+RAND()+RAND()+RAND()+RAND()+RAND()+RAND()+RAND()+RAND()+RAND()+RAND())-6))-1)+S$15)</x:f>
        <x:v>1919869.5612208592</x:v>
      </x:c>
      <x:c r="T453" s="97" t="n">
        <x:f>MAX(0,S453*(1+EXP((LN(1+'Monte Carlo'!$K$10)-0.5*'Monte Carlo'!$K$12^2)+'Monte Carlo'!$K$12*((RAND()+RAND()+RAND()+RAND()+RAND()+RAND()+RAND()+RAND()+RAND()+RAND()+RAND()+RAND())-6))-1)+T$15)</x:f>
        <x:v>2265348.0881141787</x:v>
      </x:c>
      <x:c r="U453" s="97" t="n">
        <x:f>MAX(0,T453*(1+EXP((LN(1+'Monte Carlo'!$K$10)-0.5*'Monte Carlo'!$K$12^2)+'Monte Carlo'!$K$12*((RAND()+RAND()+RAND()+RAND()+RAND()+RAND()+RAND()+RAND()+RAND()+RAND()+RAND()+RAND())-6))-1)+U$15)</x:f>
        <x:v>2408842.0049903137</x:v>
      </x:c>
      <x:c r="V453" s="97" t="n">
        <x:f>MAX(0,U453*(1+EXP((LN(1+'Monte Carlo'!$K$10)-0.5*'Monte Carlo'!$K$12^2)+'Monte Carlo'!$K$12*((RAND()+RAND()+RAND()+RAND()+RAND()+RAND()+RAND()+RAND()+RAND()+RAND()+RAND()+RAND())-6))-1)+V$15)</x:f>
        <x:v>2598361.328793889</x:v>
      </x:c>
      <x:c r="W453" s="97" t="n">
        <x:f>MAX(0,V453*(1+EXP((LN(1+'Monte Carlo'!$K$10)-0.5*'Monte Carlo'!$K$12^2)+'Monte Carlo'!$K$12*((RAND()+RAND()+RAND()+RAND()+RAND()+RAND()+RAND()+RAND()+RAND()+RAND()+RAND()+RAND())-6))-1)+W$15)</x:f>
        <x:v>1869645.4375201578</x:v>
      </x:c>
      <x:c r="X453" s="97" t="n">
        <x:f>MAX(0,W453*(1+EXP((LN(1+'Monte Carlo'!$K$10)-0.5*'Monte Carlo'!$K$12^2)+'Monte Carlo'!$K$12*((RAND()+RAND()+RAND()+RAND()+RAND()+RAND()+RAND()+RAND()+RAND()+RAND()+RAND()+RAND())-6))-1)+X$15)</x:f>
        <x:v>1951213.8623270767</x:v>
      </x:c>
      <x:c r="Y453" s="97" t="n">
        <x:f>MAX(0,X453*(1+EXP((LN(1+'Monte Carlo'!$K$10)-0.5*'Monte Carlo'!$K$12^2)+'Monte Carlo'!$K$12*((RAND()+RAND()+RAND()+RAND()+RAND()+RAND()+RAND()+RAND()+RAND()+RAND()+RAND()+RAND())-6))-1)+Y$15)</x:f>
        <x:v>2160895.8538831845</x:v>
      </x:c>
      <x:c r="Z453" s="97" t="n">
        <x:f>MAX(0,Y453*(1+EXP((LN(1+'Monte Carlo'!$K$10)-0.5*'Monte Carlo'!$K$12^2)+'Monte Carlo'!$K$12*((RAND()+RAND()+RAND()+RAND()+RAND()+RAND()+RAND()+RAND()+RAND()+RAND()+RAND()+RAND())-6))-1)+Z$15)</x:f>
        <x:v>2771257.2004491435</x:v>
      </x:c>
      <x:c r="AA453" s="97" t="n">
        <x:f>MAX(0,Z453*(1+EXP((LN(1+'Monte Carlo'!$K$10)-0.5*'Monte Carlo'!$K$12^2)+'Monte Carlo'!$K$12*((RAND()+RAND()+RAND()+RAND()+RAND()+RAND()+RAND()+RAND()+RAND()+RAND()+RAND()+RAND())-6))-1)+AA$15)</x:f>
        <x:v>3037819.0723243216</x:v>
      </x:c>
      <x:c r="AB453" s="97" t="n">
        <x:f>MAX(0,AA453*(1+EXP((LN(1+'Monte Carlo'!$K$10)-0.5*'Monte Carlo'!$K$12^2)+'Monte Carlo'!$K$12*((RAND()+RAND()+RAND()+RAND()+RAND()+RAND()+RAND()+RAND()+RAND()+RAND()+RAND()+RAND())-6))-1)+AB$15)</x:f>
        <x:v>2985040.1835795403</x:v>
      </x:c>
      <x:c r="AC453" s="97" t="n">
        <x:f>MAX(0,AB453*(1+EXP((LN(1+'Monte Carlo'!$K$10)-0.5*'Monte Carlo'!$K$12^2)+'Monte Carlo'!$K$12*((RAND()+RAND()+RAND()+RAND()+RAND()+RAND()+RAND()+RAND()+RAND()+RAND()+RAND()+RAND())-6))-1)+AC$15)</x:f>
        <x:v>3525859.083640434</x:v>
      </x:c>
      <x:c r="AD453" s="97" t="n">
        <x:f>MAX(0,AC453*(1+EXP((LN(1+'Monte Carlo'!$K$10)-0.5*'Monte Carlo'!$K$12^2)+'Monte Carlo'!$K$12*((RAND()+RAND()+RAND()+RAND()+RAND()+RAND()+RAND()+RAND()+RAND()+RAND()+RAND()+RAND())-6))-1)+AD$15)</x:f>
        <x:v>3372555.607274749</x:v>
      </x:c>
      <x:c r="AE453" s="97" t="n">
        <x:f>MAX(0,AD453*(1+EXP((LN(1+'Monte Carlo'!$K$10)-0.5*'Monte Carlo'!$K$12^2)+'Monte Carlo'!$K$12*((RAND()+RAND()+RAND()+RAND()+RAND()+RAND()+RAND()+RAND()+RAND()+RAND()+RAND()+RAND())-6))-1)+AE$15)</x:f>
        <x:v>3147498.7610023054</x:v>
      </x:c>
      <x:c r="AF453" s="97" t="n">
        <x:f>MAX(0,AE453*(1+EXP((LN(1+'Monte Carlo'!$K$10)-0.5*'Monte Carlo'!$K$12^2)+'Monte Carlo'!$K$12*((RAND()+RAND()+RAND()+RAND()+RAND()+RAND()+RAND()+RAND()+RAND()+RAND()+RAND()+RAND())-6))-1)+AF$15)</x:f>
        <x:v>2831239.7048425926</x:v>
      </x:c>
      <x:c r="AG453" s="97">
        <x:f t="shared" si="8"/>
        <x:v>630224.83942412201</x:v>
      </x:c>
    </x:row>
    <x:row r="454">
      <x:c r="A454" s="93">
        <x:v>433</x:v>
      </x:c>
      <x:c r="B454" s="97" t="n">
        <x:f>IF(AND(UPPER('Monte Carlo'!$K$4)="YES",'Monte Carlo'!$K$5&gt;0),'Monte Carlo'!$K$13,Liquidity_30Y!$C$14)</x:f>
        <x:v>1029031.25</x:v>
      </x:c>
      <x:c r="C454" s="97" t="n">
        <x:f>MAX(0,B454*(1+EXP((LN(1+'Monte Carlo'!$K$10)-0.5*'Monte Carlo'!$K$12^2)+'Monte Carlo'!$K$12*((RAND()+RAND()+RAND()+RAND()+RAND()+RAND()+RAND()+RAND()+RAND()+RAND()+RAND()+RAND())-6))-1)+C$15)</x:f>
        <x:v>1373187.641377173</x:v>
      </x:c>
      <x:c r="D454" s="97" t="n">
        <x:f>MAX(0,C454*(1+EXP((LN(1+'Monte Carlo'!$K$10)-0.5*'Monte Carlo'!$K$12^2)+'Monte Carlo'!$K$12*((RAND()+RAND()+RAND()+RAND()+RAND()+RAND()+RAND()+RAND()+RAND()+RAND()+RAND()+RAND())-6))-1)+D$15)</x:f>
        <x:v>1585410.4640241498</x:v>
      </x:c>
      <x:c r="E454" s="97" t="n">
        <x:f>MAX(0,D454*(1+EXP((LN(1+'Monte Carlo'!$K$10)-0.5*'Monte Carlo'!$K$12^2)+'Monte Carlo'!$K$12*((RAND()+RAND()+RAND()+RAND()+RAND()+RAND()+RAND()+RAND()+RAND()+RAND()+RAND()+RAND())-6))-1)+E$15)</x:f>
        <x:v>1374815.5232615795</x:v>
      </x:c>
      <x:c r="F454" s="97" t="n">
        <x:f>MAX(0,E454*(1+EXP((LN(1+'Monte Carlo'!$K$10)-0.5*'Monte Carlo'!$K$12^2)+'Monte Carlo'!$K$12*((RAND()+RAND()+RAND()+RAND()+RAND()+RAND()+RAND()+RAND()+RAND()+RAND()+RAND()+RAND())-6))-1)+F$15)</x:f>
        <x:v>1275867.3205664458</x:v>
      </x:c>
      <x:c r="G454" s="97" t="n">
        <x:f>MAX(0,F454*(1+EXP((LN(1+'Monte Carlo'!$K$10)-0.5*'Monte Carlo'!$K$12^2)+'Monte Carlo'!$K$12*((RAND()+RAND()+RAND()+RAND()+RAND()+RAND()+RAND()+RAND()+RAND()+RAND()+RAND()+RAND())-6))-1)+G$15)</x:f>
        <x:v>1316564.4677934712</x:v>
      </x:c>
      <x:c r="H454" s="97" t="n">
        <x:f>MAX(0,G454*(1+EXP((LN(1+'Monte Carlo'!$K$10)-0.5*'Monte Carlo'!$K$12^2)+'Monte Carlo'!$K$12*((RAND()+RAND()+RAND()+RAND()+RAND()+RAND()+RAND()+RAND()+RAND()+RAND()+RAND()+RAND())-6))-1)+H$15)</x:f>
        <x:v>1114623.563339568</x:v>
      </x:c>
      <x:c r="I454" s="97" t="n">
        <x:f>MAX(0,H454*(1+EXP((LN(1+'Monte Carlo'!$K$10)-0.5*'Monte Carlo'!$K$12^2)+'Monte Carlo'!$K$12*((RAND()+RAND()+RAND()+RAND()+RAND()+RAND()+RAND()+RAND()+RAND()+RAND()+RAND()+RAND())-6))-1)+I$15)</x:f>
        <x:v>1321208.649571942</x:v>
      </x:c>
      <x:c r="J454" s="97" t="n">
        <x:f>MAX(0,I454*(1+EXP((LN(1+'Monte Carlo'!$K$10)-0.5*'Monte Carlo'!$K$12^2)+'Monte Carlo'!$K$12*((RAND()+RAND()+RAND()+RAND()+RAND()+RAND()+RAND()+RAND()+RAND()+RAND()+RAND()+RAND())-6))-1)+J$15)</x:f>
        <x:v>1389127.3976634974</x:v>
      </x:c>
      <x:c r="K454" s="97" t="n">
        <x:f>MAX(0,J454*(1+EXP((LN(1+'Monte Carlo'!$K$10)-0.5*'Monte Carlo'!$K$12^2)+'Monte Carlo'!$K$12*((RAND()+RAND()+RAND()+RAND()+RAND()+RAND()+RAND()+RAND()+RAND()+RAND()+RAND()+RAND())-6))-1)+K$15)</x:f>
        <x:v>1563239.5838741101</x:v>
      </x:c>
      <x:c r="L454" s="97" t="n">
        <x:f>MAX(0,K454*(1+EXP((LN(1+'Monte Carlo'!$K$10)-0.5*'Monte Carlo'!$K$12^2)+'Monte Carlo'!$K$12*((RAND()+RAND()+RAND()+RAND()+RAND()+RAND()+RAND()+RAND()+RAND()+RAND()+RAND()+RAND())-6))-1)+L$15)</x:f>
        <x:v>1257687.9615611283</x:v>
      </x:c>
      <x:c r="M454" s="97" t="n">
        <x:f>MAX(0,L454*(1+EXP((LN(1+'Monte Carlo'!$K$10)-0.5*'Monte Carlo'!$K$12^2)+'Monte Carlo'!$K$12*((RAND()+RAND()+RAND()+RAND()+RAND()+RAND()+RAND()+RAND()+RAND()+RAND()+RAND()+RAND())-6))-1)+M$15)</x:f>
        <x:v>1390592.6176282528</x:v>
      </x:c>
      <x:c r="N454" s="97" t="n">
        <x:f>MAX(0,M454*(1+EXP((LN(1+'Monte Carlo'!$K$10)-0.5*'Monte Carlo'!$K$12^2)+'Monte Carlo'!$K$12*((RAND()+RAND()+RAND()+RAND()+RAND()+RAND()+RAND()+RAND()+RAND()+RAND()+RAND()+RAND())-6))-1)+N$15)</x:f>
        <x:v>1690942.3536560072</x:v>
      </x:c>
      <x:c r="O454" s="97" t="n">
        <x:f>MAX(0,N454*(1+EXP((LN(1+'Monte Carlo'!$K$10)-0.5*'Monte Carlo'!$K$12^2)+'Monte Carlo'!$K$12*((RAND()+RAND()+RAND()+RAND()+RAND()+RAND()+RAND()+RAND()+RAND()+RAND()+RAND()+RAND())-6))-1)+O$15)</x:f>
        <x:v>1832179.0606022666</x:v>
      </x:c>
      <x:c r="P454" s="97" t="n">
        <x:f>MAX(0,O454*(1+EXP((LN(1+'Monte Carlo'!$K$10)-0.5*'Monte Carlo'!$K$12^2)+'Monte Carlo'!$K$12*((RAND()+RAND()+RAND()+RAND()+RAND()+RAND()+RAND()+RAND()+RAND()+RAND()+RAND()+RAND())-6))-1)+P$15)</x:f>
        <x:v>2056872.6784524247</x:v>
      </x:c>
      <x:c r="Q454" s="97" t="n">
        <x:f>MAX(0,P454*(1+EXP((LN(1+'Monte Carlo'!$K$10)-0.5*'Monte Carlo'!$K$12^2)+'Monte Carlo'!$K$12*((RAND()+RAND()+RAND()+RAND()+RAND()+RAND()+RAND()+RAND()+RAND()+RAND()+RAND()+RAND())-6))-1)+Q$15)</x:f>
        <x:v>2130423.2759416183</x:v>
      </x:c>
      <x:c r="R454" s="97" t="n">
        <x:f>MAX(0,Q454*(1+EXP((LN(1+'Monte Carlo'!$K$10)-0.5*'Monte Carlo'!$K$12^2)+'Monte Carlo'!$K$12*((RAND()+RAND()+RAND()+RAND()+RAND()+RAND()+RAND()+RAND()+RAND()+RAND()+RAND()+RAND())-6))-1)+R$15)</x:f>
        <x:v>2768526.912913576</x:v>
      </x:c>
      <x:c r="S454" s="97" t="n">
        <x:f>MAX(0,R454*(1+EXP((LN(1+'Monte Carlo'!$K$10)-0.5*'Monte Carlo'!$K$12^2)+'Monte Carlo'!$K$12*((RAND()+RAND()+RAND()+RAND()+RAND()+RAND()+RAND()+RAND()+RAND()+RAND()+RAND()+RAND())-6))-1)+S$15)</x:f>
        <x:v>2644213.956665461</x:v>
      </x:c>
      <x:c r="T454" s="97" t="n">
        <x:f>MAX(0,S454*(1+EXP((LN(1+'Monte Carlo'!$K$10)-0.5*'Monte Carlo'!$K$12^2)+'Monte Carlo'!$K$12*((RAND()+RAND()+RAND()+RAND()+RAND()+RAND()+RAND()+RAND()+RAND()+RAND()+RAND()+RAND())-6))-1)+T$15)</x:f>
        <x:v>2912391.444682582</x:v>
      </x:c>
      <x:c r="U454" s="97" t="n">
        <x:f>MAX(0,T454*(1+EXP((LN(1+'Monte Carlo'!$K$10)-0.5*'Monte Carlo'!$K$12^2)+'Monte Carlo'!$K$12*((RAND()+RAND()+RAND()+RAND()+RAND()+RAND()+RAND()+RAND()+RAND()+RAND()+RAND()+RAND())-6))-1)+U$15)</x:f>
        <x:v>2268405.3470385065</x:v>
      </x:c>
      <x:c r="V454" s="97" t="n">
        <x:f>MAX(0,U454*(1+EXP((LN(1+'Monte Carlo'!$K$10)-0.5*'Monte Carlo'!$K$12^2)+'Monte Carlo'!$K$12*((RAND()+RAND()+RAND()+RAND()+RAND()+RAND()+RAND()+RAND()+RAND()+RAND()+RAND()+RAND())-6))-1)+V$15)</x:f>
        <x:v>2680003.7651085453</x:v>
      </x:c>
      <x:c r="W454" s="97" t="n">
        <x:f>MAX(0,V454*(1+EXP((LN(1+'Monte Carlo'!$K$10)-0.5*'Monte Carlo'!$K$12^2)+'Monte Carlo'!$K$12*((RAND()+RAND()+RAND()+RAND()+RAND()+RAND()+RAND()+RAND()+RAND()+RAND()+RAND()+RAND())-6))-1)+W$15)</x:f>
        <x:v>3174219.550170131</x:v>
      </x:c>
      <x:c r="X454" s="97" t="n">
        <x:f>MAX(0,W454*(1+EXP((LN(1+'Monte Carlo'!$K$10)-0.5*'Monte Carlo'!$K$12^2)+'Monte Carlo'!$K$12*((RAND()+RAND()+RAND()+RAND()+RAND()+RAND()+RAND()+RAND()+RAND()+RAND()+RAND()+RAND())-6))-1)+X$15)</x:f>
        <x:v>2786956.323282128</x:v>
      </x:c>
      <x:c r="Y454" s="97" t="n">
        <x:f>MAX(0,X454*(1+EXP((LN(1+'Monte Carlo'!$K$10)-0.5*'Monte Carlo'!$K$12^2)+'Monte Carlo'!$K$12*((RAND()+RAND()+RAND()+RAND()+RAND()+RAND()+RAND()+RAND()+RAND()+RAND()+RAND()+RAND())-6))-1)+Y$15)</x:f>
        <x:v>2658937.8234548722</x:v>
      </x:c>
      <x:c r="Z454" s="97" t="n">
        <x:f>MAX(0,Y454*(1+EXP((LN(1+'Monte Carlo'!$K$10)-0.5*'Monte Carlo'!$K$12^2)+'Monte Carlo'!$K$12*((RAND()+RAND()+RAND()+RAND()+RAND()+RAND()+RAND()+RAND()+RAND()+RAND()+RAND()+RAND())-6))-1)+Z$15)</x:f>
        <x:v>3397470.694011444</x:v>
      </x:c>
      <x:c r="AA454" s="97" t="n">
        <x:f>MAX(0,Z454*(1+EXP((LN(1+'Monte Carlo'!$K$10)-0.5*'Monte Carlo'!$K$12^2)+'Monte Carlo'!$K$12*((RAND()+RAND()+RAND()+RAND()+RAND()+RAND()+RAND()+RAND()+RAND()+RAND()+RAND()+RAND())-6))-1)+AA$15)</x:f>
        <x:v>3342335.4317661235</x:v>
      </x:c>
      <x:c r="AB454" s="97" t="n">
        <x:f>MAX(0,AA454*(1+EXP((LN(1+'Monte Carlo'!$K$10)-0.5*'Monte Carlo'!$K$12^2)+'Monte Carlo'!$K$12*((RAND()+RAND()+RAND()+RAND()+RAND()+RAND()+RAND()+RAND()+RAND()+RAND()+RAND()+RAND())-6))-1)+AB$15)</x:f>
        <x:v>3360174.166553711</x:v>
      </x:c>
      <x:c r="AC454" s="97" t="n">
        <x:f>MAX(0,AB454*(1+EXP((LN(1+'Monte Carlo'!$K$10)-0.5*'Monte Carlo'!$K$12^2)+'Monte Carlo'!$K$12*((RAND()+RAND()+RAND()+RAND()+RAND()+RAND()+RAND()+RAND()+RAND()+RAND()+RAND()+RAND())-6))-1)+AC$15)</x:f>
        <x:v>5464065.153631491</x:v>
      </x:c>
      <x:c r="AD454" s="97" t="n">
        <x:f>MAX(0,AC454*(1+EXP((LN(1+'Monte Carlo'!$K$10)-0.5*'Monte Carlo'!$K$12^2)+'Monte Carlo'!$K$12*((RAND()+RAND()+RAND()+RAND()+RAND()+RAND()+RAND()+RAND()+RAND()+RAND()+RAND()+RAND())-6))-1)+AD$15)</x:f>
        <x:v>7585048.710086798</x:v>
      </x:c>
      <x:c r="AE454" s="97" t="n">
        <x:f>MAX(0,AD454*(1+EXP((LN(1+'Monte Carlo'!$K$10)-0.5*'Monte Carlo'!$K$12^2)+'Monte Carlo'!$K$12*((RAND()+RAND()+RAND()+RAND()+RAND()+RAND()+RAND()+RAND()+RAND()+RAND()+RAND()+RAND())-6))-1)+AE$15)</x:f>
        <x:v>7091650.075236287</x:v>
      </x:c>
      <x:c r="AF454" s="97" t="n">
        <x:f>MAX(0,AE454*(1+EXP((LN(1+'Monte Carlo'!$K$10)-0.5*'Monte Carlo'!$K$12^2)+'Monte Carlo'!$K$12*((RAND()+RAND()+RAND()+RAND()+RAND()+RAND()+RAND()+RAND()+RAND()+RAND()+RAND()+RAND())-6))-1)+AF$15)</x:f>
        <x:v>7769178.848889081</x:v>
      </x:c>
      <x:c r="AG454" s="97">
        <x:f t="shared" si="8"/>
        <x:v>820700.12251204858</x:v>
      </x:c>
    </x:row>
    <x:row r="455">
      <x:c r="A455" s="93">
        <x:v>434</x:v>
      </x:c>
      <x:c r="B455" s="97" t="n">
        <x:f>IF(AND(UPPER('Monte Carlo'!$K$4)="YES",'Monte Carlo'!$K$5&gt;0),'Monte Carlo'!$K$13,Liquidity_30Y!$C$14)</x:f>
        <x:v>1029031.25</x:v>
      </x:c>
      <x:c r="C455" s="97" t="n">
        <x:f>MAX(0,B455*(1+EXP((LN(1+'Monte Carlo'!$K$10)-0.5*'Monte Carlo'!$K$12^2)+'Monte Carlo'!$K$12*((RAND()+RAND()+RAND()+RAND()+RAND()+RAND()+RAND()+RAND()+RAND()+RAND()+RAND()+RAND())-6))-1)+C$15)</x:f>
        <x:v>1282455.9279402741</x:v>
      </x:c>
      <x:c r="D455" s="97" t="n">
        <x:f>MAX(0,C455*(1+EXP((LN(1+'Monte Carlo'!$K$10)-0.5*'Monte Carlo'!$K$12^2)+'Monte Carlo'!$K$12*((RAND()+RAND()+RAND()+RAND()+RAND()+RAND()+RAND()+RAND()+RAND()+RAND()+RAND()+RAND())-6))-1)+D$15)</x:f>
        <x:v>1535111.0402424724</x:v>
      </x:c>
      <x:c r="E455" s="97" t="n">
        <x:f>MAX(0,D455*(1+EXP((LN(1+'Monte Carlo'!$K$10)-0.5*'Monte Carlo'!$K$12^2)+'Monte Carlo'!$K$12*((RAND()+RAND()+RAND()+RAND()+RAND()+RAND()+RAND()+RAND()+RAND()+RAND()+RAND()+RAND())-6))-1)+E$15)</x:f>
        <x:v>1794738.2298210394</x:v>
      </x:c>
      <x:c r="F455" s="97" t="n">
        <x:f>MAX(0,E455*(1+EXP((LN(1+'Monte Carlo'!$K$10)-0.5*'Monte Carlo'!$K$12^2)+'Monte Carlo'!$K$12*((RAND()+RAND()+RAND()+RAND()+RAND()+RAND()+RAND()+RAND()+RAND()+RAND()+RAND()+RAND())-6))-1)+F$15)</x:f>
        <x:v>1984398.561319537</x:v>
      </x:c>
      <x:c r="G455" s="97" t="n">
        <x:f>MAX(0,F455*(1+EXP((LN(1+'Monte Carlo'!$K$10)-0.5*'Monte Carlo'!$K$12^2)+'Monte Carlo'!$K$12*((RAND()+RAND()+RAND()+RAND()+RAND()+RAND()+RAND()+RAND()+RAND()+RAND()+RAND()+RAND())-6))-1)+G$15)</x:f>
        <x:v>2463379.580701021</x:v>
      </x:c>
      <x:c r="H455" s="97" t="n">
        <x:f>MAX(0,G455*(1+EXP((LN(1+'Monte Carlo'!$K$10)-0.5*'Monte Carlo'!$K$12^2)+'Monte Carlo'!$K$12*((RAND()+RAND()+RAND()+RAND()+RAND()+RAND()+RAND()+RAND()+RAND()+RAND()+RAND()+RAND())-6))-1)+H$15)</x:f>
        <x:v>2411095.8460844816</x:v>
      </x:c>
      <x:c r="I455" s="97" t="n">
        <x:f>MAX(0,H455*(1+EXP((LN(1+'Monte Carlo'!$K$10)-0.5*'Monte Carlo'!$K$12^2)+'Monte Carlo'!$K$12*((RAND()+RAND()+RAND()+RAND()+RAND()+RAND()+RAND()+RAND()+RAND()+RAND()+RAND()+RAND())-6))-1)+I$15)</x:f>
        <x:v>2387506.0677497843</x:v>
      </x:c>
      <x:c r="J455" s="97" t="n">
        <x:f>MAX(0,I455*(1+EXP((LN(1+'Monte Carlo'!$K$10)-0.5*'Monte Carlo'!$K$12^2)+'Monte Carlo'!$K$12*((RAND()+RAND()+RAND()+RAND()+RAND()+RAND()+RAND()+RAND()+RAND()+RAND()+RAND()+RAND())-6))-1)+J$15)</x:f>
        <x:v>2079024.960761181</x:v>
      </x:c>
      <x:c r="K455" s="97" t="n">
        <x:f>MAX(0,J455*(1+EXP((LN(1+'Monte Carlo'!$K$10)-0.5*'Monte Carlo'!$K$12^2)+'Monte Carlo'!$K$12*((RAND()+RAND()+RAND()+RAND()+RAND()+RAND()+RAND()+RAND()+RAND()+RAND()+RAND()+RAND())-6))-1)+K$15)</x:f>
        <x:v>1957635.6713083251</x:v>
      </x:c>
      <x:c r="L455" s="97" t="n">
        <x:f>MAX(0,K455*(1+EXP((LN(1+'Monte Carlo'!$K$10)-0.5*'Monte Carlo'!$K$12^2)+'Monte Carlo'!$K$12*((RAND()+RAND()+RAND()+RAND()+RAND()+RAND()+RAND()+RAND()+RAND()+RAND()+RAND()+RAND())-6))-1)+L$15)</x:f>
        <x:v>2363254.029673308</x:v>
      </x:c>
      <x:c r="M455" s="97" t="n">
        <x:f>MAX(0,L455*(1+EXP((LN(1+'Monte Carlo'!$K$10)-0.5*'Monte Carlo'!$K$12^2)+'Monte Carlo'!$K$12*((RAND()+RAND()+RAND()+RAND()+RAND()+RAND()+RAND()+RAND()+RAND()+RAND()+RAND()+RAND())-6))-1)+M$15)</x:f>
        <x:v>3005144.5251690666</x:v>
      </x:c>
      <x:c r="N455" s="97" t="n">
        <x:f>MAX(0,M455*(1+EXP((LN(1+'Monte Carlo'!$K$10)-0.5*'Monte Carlo'!$K$12^2)+'Monte Carlo'!$K$12*((RAND()+RAND()+RAND()+RAND()+RAND()+RAND()+RAND()+RAND()+RAND()+RAND()+RAND()+RAND())-6))-1)+N$15)</x:f>
        <x:v>2749613.461304324</x:v>
      </x:c>
      <x:c r="O455" s="97" t="n">
        <x:f>MAX(0,N455*(1+EXP((LN(1+'Monte Carlo'!$K$10)-0.5*'Monte Carlo'!$K$12^2)+'Monte Carlo'!$K$12*((RAND()+RAND()+RAND()+RAND()+RAND()+RAND()+RAND()+RAND()+RAND()+RAND()+RAND()+RAND())-6))-1)+O$15)</x:f>
        <x:v>2184403.621541763</x:v>
      </x:c>
      <x:c r="P455" s="97" t="n">
        <x:f>MAX(0,O455*(1+EXP((LN(1+'Monte Carlo'!$K$10)-0.5*'Monte Carlo'!$K$12^2)+'Monte Carlo'!$K$12*((RAND()+RAND()+RAND()+RAND()+RAND()+RAND()+RAND()+RAND()+RAND()+RAND()+RAND()+RAND())-6))-1)+P$15)</x:f>
        <x:v>2121424.804669887</x:v>
      </x:c>
      <x:c r="Q455" s="97" t="n">
        <x:f>MAX(0,P455*(1+EXP((LN(1+'Monte Carlo'!$K$10)-0.5*'Monte Carlo'!$K$12^2)+'Monte Carlo'!$K$12*((RAND()+RAND()+RAND()+RAND()+RAND()+RAND()+RAND()+RAND()+RAND()+RAND()+RAND()+RAND())-6))-1)+Q$15)</x:f>
        <x:v>2408331.9640432894</x:v>
      </x:c>
      <x:c r="R455" s="97" t="n">
        <x:f>MAX(0,Q455*(1+EXP((LN(1+'Monte Carlo'!$K$10)-0.5*'Monte Carlo'!$K$12^2)+'Monte Carlo'!$K$12*((RAND()+RAND()+RAND()+RAND()+RAND()+RAND()+RAND()+RAND()+RAND()+RAND()+RAND()+RAND())-6))-1)+R$15)</x:f>
        <x:v>2489615.90213668</x:v>
      </x:c>
      <x:c r="S455" s="97" t="n">
        <x:f>MAX(0,R455*(1+EXP((LN(1+'Monte Carlo'!$K$10)-0.5*'Monte Carlo'!$K$12^2)+'Monte Carlo'!$K$12*((RAND()+RAND()+RAND()+RAND()+RAND()+RAND()+RAND()+RAND()+RAND()+RAND()+RAND()+RAND())-6))-1)+S$15)</x:f>
        <x:v>2108325.373099098</x:v>
      </x:c>
      <x:c r="T455" s="97" t="n">
        <x:f>MAX(0,S455*(1+EXP((LN(1+'Monte Carlo'!$K$10)-0.5*'Monte Carlo'!$K$12^2)+'Monte Carlo'!$K$12*((RAND()+RAND()+RAND()+RAND()+RAND()+RAND()+RAND()+RAND()+RAND()+RAND()+RAND()+RAND())-6))-1)+T$15)</x:f>
        <x:v>2421199.2785465284</x:v>
      </x:c>
      <x:c r="U455" s="97" t="n">
        <x:f>MAX(0,T455*(1+EXP((LN(1+'Monte Carlo'!$K$10)-0.5*'Monte Carlo'!$K$12^2)+'Monte Carlo'!$K$12*((RAND()+RAND()+RAND()+RAND()+RAND()+RAND()+RAND()+RAND()+RAND()+RAND()+RAND()+RAND())-6))-1)+U$15)</x:f>
        <x:v>2697395.5811769897</x:v>
      </x:c>
      <x:c r="V455" s="97" t="n">
        <x:f>MAX(0,U455*(1+EXP((LN(1+'Monte Carlo'!$K$10)-0.5*'Monte Carlo'!$K$12^2)+'Monte Carlo'!$K$12*((RAND()+RAND()+RAND()+RAND()+RAND()+RAND()+RAND()+RAND()+RAND()+RAND()+RAND()+RAND())-6))-1)+V$15)</x:f>
        <x:v>2902125.2383363703</x:v>
      </x:c>
      <x:c r="W455" s="97" t="n">
        <x:f>MAX(0,V455*(1+EXP((LN(1+'Monte Carlo'!$K$10)-0.5*'Monte Carlo'!$K$12^2)+'Monte Carlo'!$K$12*((RAND()+RAND()+RAND()+RAND()+RAND()+RAND()+RAND()+RAND()+RAND()+RAND()+RAND()+RAND())-6))-1)+W$15)</x:f>
        <x:v>2695875.10939868</x:v>
      </x:c>
      <x:c r="X455" s="97" t="n">
        <x:f>MAX(0,W455*(1+EXP((LN(1+'Monte Carlo'!$K$10)-0.5*'Monte Carlo'!$K$12^2)+'Monte Carlo'!$K$12*((RAND()+RAND()+RAND()+RAND()+RAND()+RAND()+RAND()+RAND()+RAND()+RAND()+RAND()+RAND())-6))-1)+X$15)</x:f>
        <x:v>2584943.346104323</x:v>
      </x:c>
      <x:c r="Y455" s="97" t="n">
        <x:f>MAX(0,X455*(1+EXP((LN(1+'Monte Carlo'!$K$10)-0.5*'Monte Carlo'!$K$12^2)+'Monte Carlo'!$K$12*((RAND()+RAND()+RAND()+RAND()+RAND()+RAND()+RAND()+RAND()+RAND()+RAND()+RAND()+RAND())-6))-1)+Y$15)</x:f>
        <x:v>3271414.2199265244</x:v>
      </x:c>
      <x:c r="Z455" s="97" t="n">
        <x:f>MAX(0,Y455*(1+EXP((LN(1+'Monte Carlo'!$K$10)-0.5*'Monte Carlo'!$K$12^2)+'Monte Carlo'!$K$12*((RAND()+RAND()+RAND()+RAND()+RAND()+RAND()+RAND()+RAND()+RAND()+RAND()+RAND()+RAND())-6))-1)+Z$15)</x:f>
        <x:v>3291118.0197444283</x:v>
      </x:c>
      <x:c r="AA455" s="97" t="n">
        <x:f>MAX(0,Z455*(1+EXP((LN(1+'Monte Carlo'!$K$10)-0.5*'Monte Carlo'!$K$12^2)+'Monte Carlo'!$K$12*((RAND()+RAND()+RAND()+RAND()+RAND()+RAND()+RAND()+RAND()+RAND()+RAND()+RAND()+RAND())-6))-1)+AA$15)</x:f>
        <x:v>3346515.038847063</x:v>
      </x:c>
      <x:c r="AB455" s="97" t="n">
        <x:f>MAX(0,AA455*(1+EXP((LN(1+'Monte Carlo'!$K$10)-0.5*'Monte Carlo'!$K$12^2)+'Monte Carlo'!$K$12*((RAND()+RAND()+RAND()+RAND()+RAND()+RAND()+RAND()+RAND()+RAND()+RAND()+RAND()+RAND())-6))-1)+AB$15)</x:f>
        <x:v>3823787.796278543</x:v>
      </x:c>
      <x:c r="AC455" s="97" t="n">
        <x:f>MAX(0,AB455*(1+EXP((LN(1+'Monte Carlo'!$K$10)-0.5*'Monte Carlo'!$K$12^2)+'Monte Carlo'!$K$12*((RAND()+RAND()+RAND()+RAND()+RAND()+RAND()+RAND()+RAND()+RAND()+RAND()+RAND()+RAND())-6))-1)+AC$15)</x:f>
        <x:v>3911070.3755976046</x:v>
      </x:c>
      <x:c r="AD455" s="97" t="n">
        <x:f>MAX(0,AC455*(1+EXP((LN(1+'Monte Carlo'!$K$10)-0.5*'Monte Carlo'!$K$12^2)+'Monte Carlo'!$K$12*((RAND()+RAND()+RAND()+RAND()+RAND()+RAND()+RAND()+RAND()+RAND()+RAND()+RAND()+RAND())-6))-1)+AD$15)</x:f>
        <x:v>3802008.1477157967</x:v>
      </x:c>
      <x:c r="AE455" s="97" t="n">
        <x:f>MAX(0,AD455*(1+EXP((LN(1+'Monte Carlo'!$K$10)-0.5*'Monte Carlo'!$K$12^2)+'Monte Carlo'!$K$12*((RAND()+RAND()+RAND()+RAND()+RAND()+RAND()+RAND()+RAND()+RAND()+RAND()+RAND()+RAND())-6))-1)+AE$15)</x:f>
        <x:v>5106115.2575823935</x:v>
      </x:c>
      <x:c r="AF455" s="97" t="n">
        <x:f>MAX(0,AE455*(1+EXP((LN(1+'Monte Carlo'!$K$10)-0.5*'Monte Carlo'!$K$12^2)+'Monte Carlo'!$K$12*((RAND()+RAND()+RAND()+RAND()+RAND()+RAND()+RAND()+RAND()+RAND()+RAND()+RAND()+RAND())-6))-1)+AF$15)</x:f>
        <x:v>3533884.805651255</x:v>
      </x:c>
      <x:c r="AG455" s="97">
        <x:f t="shared" si="8"/>
        <x:v>1029031.25</x:v>
      </x:c>
    </x:row>
    <x:row r="456">
      <x:c r="A456" s="93">
        <x:v>435</x:v>
      </x:c>
      <x:c r="B456" s="97" t="n">
        <x:f>IF(AND(UPPER('Monte Carlo'!$K$4)="YES",'Monte Carlo'!$K$5&gt;0),'Monte Carlo'!$K$13,Liquidity_30Y!$C$14)</x:f>
        <x:v>1029031.25</x:v>
      </x:c>
      <x:c r="C456" s="97" t="n">
        <x:f>MAX(0,B456*(1+EXP((LN(1+'Monte Carlo'!$K$10)-0.5*'Monte Carlo'!$K$12^2)+'Monte Carlo'!$K$12*((RAND()+RAND()+RAND()+RAND()+RAND()+RAND()+RAND()+RAND()+RAND()+RAND()+RAND()+RAND())-6))-1)+C$15)</x:f>
        <x:v>1082246.755962866</x:v>
      </x:c>
      <x:c r="D456" s="97" t="n">
        <x:f>MAX(0,C456*(1+EXP((LN(1+'Monte Carlo'!$K$10)-0.5*'Monte Carlo'!$K$12^2)+'Monte Carlo'!$K$12*((RAND()+RAND()+RAND()+RAND()+RAND()+RAND()+RAND()+RAND()+RAND()+RAND()+RAND()+RAND())-6))-1)+D$15)</x:f>
        <x:v>1168694.2827634658</x:v>
      </x:c>
      <x:c r="E456" s="97" t="n">
        <x:f>MAX(0,D456*(1+EXP((LN(1+'Monte Carlo'!$K$10)-0.5*'Monte Carlo'!$K$12^2)+'Monte Carlo'!$K$12*((RAND()+RAND()+RAND()+RAND()+RAND()+RAND()+RAND()+RAND()+RAND()+RAND()+RAND()+RAND())-6))-1)+E$15)</x:f>
        <x:v>1182559.0304963526</x:v>
      </x:c>
      <x:c r="F456" s="97" t="n">
        <x:f>MAX(0,E456*(1+EXP((LN(1+'Monte Carlo'!$K$10)-0.5*'Monte Carlo'!$K$12^2)+'Monte Carlo'!$K$12*((RAND()+RAND()+RAND()+RAND()+RAND()+RAND()+RAND()+RAND()+RAND()+RAND()+RAND()+RAND())-6))-1)+F$15)</x:f>
        <x:v>1533046.2421151453</x:v>
      </x:c>
      <x:c r="G456" s="97" t="n">
        <x:f>MAX(0,F456*(1+EXP((LN(1+'Monte Carlo'!$K$10)-0.5*'Monte Carlo'!$K$12^2)+'Monte Carlo'!$K$12*((RAND()+RAND()+RAND()+RAND()+RAND()+RAND()+RAND()+RAND()+RAND()+RAND()+RAND()+RAND())-6))-1)+G$15)</x:f>
        <x:v>1378671.67077279</x:v>
      </x:c>
      <x:c r="H456" s="97" t="n">
        <x:f>MAX(0,G456*(1+EXP((LN(1+'Monte Carlo'!$K$10)-0.5*'Monte Carlo'!$K$12^2)+'Monte Carlo'!$K$12*((RAND()+RAND()+RAND()+RAND()+RAND()+RAND()+RAND()+RAND()+RAND()+RAND()+RAND()+RAND())-6))-1)+H$15)</x:f>
        <x:v>1611296.2046022806</x:v>
      </x:c>
      <x:c r="I456" s="97" t="n">
        <x:f>MAX(0,H456*(1+EXP((LN(1+'Monte Carlo'!$K$10)-0.5*'Monte Carlo'!$K$12^2)+'Monte Carlo'!$K$12*((RAND()+RAND()+RAND()+RAND()+RAND()+RAND()+RAND()+RAND()+RAND()+RAND()+RAND()+RAND())-6))-1)+I$15)</x:f>
        <x:v>1667428.3038417608</x:v>
      </x:c>
      <x:c r="J456" s="97" t="n">
        <x:f>MAX(0,I456*(1+EXP((LN(1+'Monte Carlo'!$K$10)-0.5*'Monte Carlo'!$K$12^2)+'Monte Carlo'!$K$12*((RAND()+RAND()+RAND()+RAND()+RAND()+RAND()+RAND()+RAND()+RAND()+RAND()+RAND()+RAND())-6))-1)+J$15)</x:f>
        <x:v>1891771.0496209902</x:v>
      </x:c>
      <x:c r="K456" s="97" t="n">
        <x:f>MAX(0,J456*(1+EXP((LN(1+'Monte Carlo'!$K$10)-0.5*'Monte Carlo'!$K$12^2)+'Monte Carlo'!$K$12*((RAND()+RAND()+RAND()+RAND()+RAND()+RAND()+RAND()+RAND()+RAND()+RAND()+RAND()+RAND())-6))-1)+K$15)</x:f>
        <x:v>1466807.9995669164</x:v>
      </x:c>
      <x:c r="L456" s="97" t="n">
        <x:f>MAX(0,K456*(1+EXP((LN(1+'Monte Carlo'!$K$10)-0.5*'Monte Carlo'!$K$12^2)+'Monte Carlo'!$K$12*((RAND()+RAND()+RAND()+RAND()+RAND()+RAND()+RAND()+RAND()+RAND()+RAND()+RAND()+RAND())-6))-1)+L$15)</x:f>
        <x:v>1302533.2697542268</x:v>
      </x:c>
      <x:c r="M456" s="97" t="n">
        <x:f>MAX(0,L456*(1+EXP((LN(1+'Monte Carlo'!$K$10)-0.5*'Monte Carlo'!$K$12^2)+'Monte Carlo'!$K$12*((RAND()+RAND()+RAND()+RAND()+RAND()+RAND()+RAND()+RAND()+RAND()+RAND()+RAND()+RAND())-6))-1)+M$15)</x:f>
        <x:v>1539171.403792891</x:v>
      </x:c>
      <x:c r="N456" s="97" t="n">
        <x:f>MAX(0,M456*(1+EXP((LN(1+'Monte Carlo'!$K$10)-0.5*'Monte Carlo'!$K$12^2)+'Monte Carlo'!$K$12*((RAND()+RAND()+RAND()+RAND()+RAND()+RAND()+RAND()+RAND()+RAND()+RAND()+RAND()+RAND())-6))-1)+N$15)</x:f>
        <x:v>1553448.8432575525</x:v>
      </x:c>
      <x:c r="O456" s="97" t="n">
        <x:f>MAX(0,N456*(1+EXP((LN(1+'Monte Carlo'!$K$10)-0.5*'Monte Carlo'!$K$12^2)+'Monte Carlo'!$K$12*((RAND()+RAND()+RAND()+RAND()+RAND()+RAND()+RAND()+RAND()+RAND()+RAND()+RAND()+RAND())-6))-1)+O$15)</x:f>
        <x:v>1233050.7345344771</x:v>
      </x:c>
      <x:c r="P456" s="97" t="n">
        <x:f>MAX(0,O456*(1+EXP((LN(1+'Monte Carlo'!$K$10)-0.5*'Monte Carlo'!$K$12^2)+'Monte Carlo'!$K$12*((RAND()+RAND()+RAND()+RAND()+RAND()+RAND()+RAND()+RAND()+RAND()+RAND()+RAND()+RAND())-6))-1)+P$15)</x:f>
        <x:v>1090526.8420090822</x:v>
      </x:c>
      <x:c r="Q456" s="97" t="n">
        <x:f>MAX(0,P456*(1+EXP((LN(1+'Monte Carlo'!$K$10)-0.5*'Monte Carlo'!$K$12^2)+'Monte Carlo'!$K$12*((RAND()+RAND()+RAND()+RAND()+RAND()+RAND()+RAND()+RAND()+RAND()+RAND()+RAND()+RAND())-6))-1)+Q$15)</x:f>
        <x:v>1155385.9566327385</x:v>
      </x:c>
      <x:c r="R456" s="97" t="n">
        <x:f>MAX(0,Q456*(1+EXP((LN(1+'Monte Carlo'!$K$10)-0.5*'Monte Carlo'!$K$12^2)+'Monte Carlo'!$K$12*((RAND()+RAND()+RAND()+RAND()+RAND()+RAND()+RAND()+RAND()+RAND()+RAND()+RAND()+RAND())-6))-1)+R$15)</x:f>
        <x:v>1393712.4550943652</x:v>
      </x:c>
      <x:c r="S456" s="97" t="n">
        <x:f>MAX(0,R456*(1+EXP((LN(1+'Monte Carlo'!$K$10)-0.5*'Monte Carlo'!$K$12^2)+'Monte Carlo'!$K$12*((RAND()+RAND()+RAND()+RAND()+RAND()+RAND()+RAND()+RAND()+RAND()+RAND()+RAND()+RAND())-6))-1)+S$15)</x:f>
        <x:v>1548671.4235589402</x:v>
      </x:c>
      <x:c r="T456" s="97" t="n">
        <x:f>MAX(0,S456*(1+EXP((LN(1+'Monte Carlo'!$K$10)-0.5*'Monte Carlo'!$K$12^2)+'Monte Carlo'!$K$12*((RAND()+RAND()+RAND()+RAND()+RAND()+RAND()+RAND()+RAND()+RAND()+RAND()+RAND()+RAND())-6))-1)+T$15)</x:f>
        <x:v>1999688.0032276106</x:v>
      </x:c>
      <x:c r="U456" s="97" t="n">
        <x:f>MAX(0,T456*(1+EXP((LN(1+'Monte Carlo'!$K$10)-0.5*'Monte Carlo'!$K$12^2)+'Monte Carlo'!$K$12*((RAND()+RAND()+RAND()+RAND()+RAND()+RAND()+RAND()+RAND()+RAND()+RAND()+RAND()+RAND())-6))-1)+U$15)</x:f>
        <x:v>2292556.5224861577</x:v>
      </x:c>
      <x:c r="V456" s="97" t="n">
        <x:f>MAX(0,U456*(1+EXP((LN(1+'Monte Carlo'!$K$10)-0.5*'Monte Carlo'!$K$12^2)+'Monte Carlo'!$K$12*((RAND()+RAND()+RAND()+RAND()+RAND()+RAND()+RAND()+RAND()+RAND()+RAND()+RAND()+RAND())-6))-1)+V$15)</x:f>
        <x:v>2450205.188482062</x:v>
      </x:c>
      <x:c r="W456" s="97" t="n">
        <x:f>MAX(0,V456*(1+EXP((LN(1+'Monte Carlo'!$K$10)-0.5*'Monte Carlo'!$K$12^2)+'Monte Carlo'!$K$12*((RAND()+RAND()+RAND()+RAND()+RAND()+RAND()+RAND()+RAND()+RAND()+RAND()+RAND()+RAND())-6))-1)+W$15)</x:f>
        <x:v>2255963.0894037774</x:v>
      </x:c>
      <x:c r="X456" s="97" t="n">
        <x:f>MAX(0,W456*(1+EXP((LN(1+'Monte Carlo'!$K$10)-0.5*'Monte Carlo'!$K$12^2)+'Monte Carlo'!$K$12*((RAND()+RAND()+RAND()+RAND()+RAND()+RAND()+RAND()+RAND()+RAND()+RAND()+RAND()+RAND())-6))-1)+X$15)</x:f>
        <x:v>2325432.580871377</x:v>
      </x:c>
      <x:c r="Y456" s="97" t="n">
        <x:f>MAX(0,X456*(1+EXP((LN(1+'Monte Carlo'!$K$10)-0.5*'Monte Carlo'!$K$12^2)+'Monte Carlo'!$K$12*((RAND()+RAND()+RAND()+RAND()+RAND()+RAND()+RAND()+RAND()+RAND()+RAND()+RAND()+RAND())-6))-1)+Y$15)</x:f>
        <x:v>2786450.138234452</x:v>
      </x:c>
      <x:c r="Z456" s="97" t="n">
        <x:f>MAX(0,Y456*(1+EXP((LN(1+'Monte Carlo'!$K$10)-0.5*'Monte Carlo'!$K$12^2)+'Monte Carlo'!$K$12*((RAND()+RAND()+RAND()+RAND()+RAND()+RAND()+RAND()+RAND()+RAND()+RAND()+RAND()+RAND())-6))-1)+Z$15)</x:f>
        <x:v>2906417.7673128857</x:v>
      </x:c>
      <x:c r="AA456" s="97" t="n">
        <x:f>MAX(0,Z456*(1+EXP((LN(1+'Monte Carlo'!$K$10)-0.5*'Monte Carlo'!$K$12^2)+'Monte Carlo'!$K$12*((RAND()+RAND()+RAND()+RAND()+RAND()+RAND()+RAND()+RAND()+RAND()+RAND()+RAND()+RAND())-6))-1)+AA$15)</x:f>
        <x:v>3288587.716459046</x:v>
      </x:c>
      <x:c r="AB456" s="97" t="n">
        <x:f>MAX(0,AA456*(1+EXP((LN(1+'Monte Carlo'!$K$10)-0.5*'Monte Carlo'!$K$12^2)+'Monte Carlo'!$K$12*((RAND()+RAND()+RAND()+RAND()+RAND()+RAND()+RAND()+RAND()+RAND()+RAND()+RAND()+RAND())-6))-1)+AB$15)</x:f>
        <x:v>3360629.2634467315</x:v>
      </x:c>
      <x:c r="AC456" s="97" t="n">
        <x:f>MAX(0,AB456*(1+EXP((LN(1+'Monte Carlo'!$K$10)-0.5*'Monte Carlo'!$K$12^2)+'Monte Carlo'!$K$12*((RAND()+RAND()+RAND()+RAND()+RAND()+RAND()+RAND()+RAND()+RAND()+RAND()+RAND()+RAND())-6))-1)+AC$15)</x:f>
        <x:v>2863521.8430916537</x:v>
      </x:c>
      <x:c r="AD456" s="97" t="n">
        <x:f>MAX(0,AC456*(1+EXP((LN(1+'Monte Carlo'!$K$10)-0.5*'Monte Carlo'!$K$12^2)+'Monte Carlo'!$K$12*((RAND()+RAND()+RAND()+RAND()+RAND()+RAND()+RAND()+RAND()+RAND()+RAND()+RAND()+RAND())-6))-1)+AD$15)</x:f>
        <x:v>2372555.816213449</x:v>
      </x:c>
      <x:c r="AE456" s="97" t="n">
        <x:f>MAX(0,AD456*(1+EXP((LN(1+'Monte Carlo'!$K$10)-0.5*'Monte Carlo'!$K$12^2)+'Monte Carlo'!$K$12*((RAND()+RAND()+RAND()+RAND()+RAND()+RAND()+RAND()+RAND()+RAND()+RAND()+RAND()+RAND())-6))-1)+AE$15)</x:f>
        <x:v>2396559.484248698</x:v>
      </x:c>
      <x:c r="AF456" s="97" t="n">
        <x:f>MAX(0,AE456*(1+EXP((LN(1+'Monte Carlo'!$K$10)-0.5*'Monte Carlo'!$K$12^2)+'Monte Carlo'!$K$12*((RAND()+RAND()+RAND()+RAND()+RAND()+RAND()+RAND()+RAND()+RAND()+RAND()+RAND()+RAND())-6))-1)+AF$15)</x:f>
        <x:v>2364133.111468032</x:v>
      </x:c>
      <x:c r="AG456" s="97">
        <x:f t="shared" si="8"/>
        <x:v>1029031.25</x:v>
      </x:c>
    </x:row>
    <x:row r="457">
      <x:c r="A457" s="93">
        <x:v>436</x:v>
      </x:c>
      <x:c r="B457" s="97" t="n">
        <x:f>IF(AND(UPPER('Monte Carlo'!$K$4)="YES",'Monte Carlo'!$K$5&gt;0),'Monte Carlo'!$K$13,Liquidity_30Y!$C$14)</x:f>
        <x:v>1029031.25</x:v>
      </x:c>
      <x:c r="C457" s="97" t="n">
        <x:f>MAX(0,B457*(1+EXP((LN(1+'Monte Carlo'!$K$10)-0.5*'Monte Carlo'!$K$12^2)+'Monte Carlo'!$K$12*((RAND()+RAND()+RAND()+RAND()+RAND()+RAND()+RAND()+RAND()+RAND()+RAND()+RAND()+RAND())-6))-1)+C$15)</x:f>
        <x:v>958249.4636374785</x:v>
      </x:c>
      <x:c r="D457" s="97" t="n">
        <x:f>MAX(0,C457*(1+EXP((LN(1+'Monte Carlo'!$K$10)-0.5*'Monte Carlo'!$K$12^2)+'Monte Carlo'!$K$12*((RAND()+RAND()+RAND()+RAND()+RAND()+RAND()+RAND()+RAND()+RAND()+RAND()+RAND()+RAND())-6))-1)+D$15)</x:f>
        <x:v>980448.2331790093</x:v>
      </x:c>
      <x:c r="E457" s="97" t="n">
        <x:f>MAX(0,D457*(1+EXP((LN(1+'Monte Carlo'!$K$10)-0.5*'Monte Carlo'!$K$12^2)+'Monte Carlo'!$K$12*((RAND()+RAND()+RAND()+RAND()+RAND()+RAND()+RAND()+RAND()+RAND()+RAND()+RAND()+RAND())-6))-1)+E$15)</x:f>
        <x:v>1214608.0953867687</x:v>
      </x:c>
      <x:c r="F457" s="97" t="n">
        <x:f>MAX(0,E457*(1+EXP((LN(1+'Monte Carlo'!$K$10)-0.5*'Monte Carlo'!$K$12^2)+'Monte Carlo'!$K$12*((RAND()+RAND()+RAND()+RAND()+RAND()+RAND()+RAND()+RAND()+RAND()+RAND()+RAND()+RAND())-6))-1)+F$15)</x:f>
        <x:v>1212907.8961765538</x:v>
      </x:c>
      <x:c r="G457" s="97" t="n">
        <x:f>MAX(0,F457*(1+EXP((LN(1+'Monte Carlo'!$K$10)-0.5*'Monte Carlo'!$K$12^2)+'Monte Carlo'!$K$12*((RAND()+RAND()+RAND()+RAND()+RAND()+RAND()+RAND()+RAND()+RAND()+RAND()+RAND()+RAND())-6))-1)+G$15)</x:f>
        <x:v>1282066.7073615359</x:v>
      </x:c>
      <x:c r="H457" s="97" t="n">
        <x:f>MAX(0,G457*(1+EXP((LN(1+'Monte Carlo'!$K$10)-0.5*'Monte Carlo'!$K$12^2)+'Monte Carlo'!$K$12*((RAND()+RAND()+RAND()+RAND()+RAND()+RAND()+RAND()+RAND()+RAND()+RAND()+RAND()+RAND())-6))-1)+H$15)</x:f>
        <x:v>1823978.5134282103</x:v>
      </x:c>
      <x:c r="I457" s="97" t="n">
        <x:f>MAX(0,H457*(1+EXP((LN(1+'Monte Carlo'!$K$10)-0.5*'Monte Carlo'!$K$12^2)+'Monte Carlo'!$K$12*((RAND()+RAND()+RAND()+RAND()+RAND()+RAND()+RAND()+RAND()+RAND()+RAND()+RAND()+RAND())-6))-1)+I$15)</x:f>
        <x:v>1474643.5520126738</x:v>
      </x:c>
      <x:c r="J457" s="97" t="n">
        <x:f>MAX(0,I457*(1+EXP((LN(1+'Monte Carlo'!$K$10)-0.5*'Monte Carlo'!$K$12^2)+'Monte Carlo'!$K$12*((RAND()+RAND()+RAND()+RAND()+RAND()+RAND()+RAND()+RAND()+RAND()+RAND()+RAND()+RAND())-6))-1)+J$15)</x:f>
        <x:v>1348052.7779931459</x:v>
      </x:c>
      <x:c r="K457" s="97" t="n">
        <x:f>MAX(0,J457*(1+EXP((LN(1+'Monte Carlo'!$K$10)-0.5*'Monte Carlo'!$K$12^2)+'Monte Carlo'!$K$12*((RAND()+RAND()+RAND()+RAND()+RAND()+RAND()+RAND()+RAND()+RAND()+RAND()+RAND()+RAND())-6))-1)+K$15)</x:f>
        <x:v>1334259.939733175</x:v>
      </x:c>
      <x:c r="L457" s="97" t="n">
        <x:f>MAX(0,K457*(1+EXP((LN(1+'Monte Carlo'!$K$10)-0.5*'Monte Carlo'!$K$12^2)+'Monte Carlo'!$K$12*((RAND()+RAND()+RAND()+RAND()+RAND()+RAND()+RAND()+RAND()+RAND()+RAND()+RAND()+RAND())-6))-1)+L$15)</x:f>
        <x:v>1014748.6897824645</x:v>
      </x:c>
      <x:c r="M457" s="97" t="n">
        <x:f>MAX(0,L457*(1+EXP((LN(1+'Monte Carlo'!$K$10)-0.5*'Monte Carlo'!$K$12^2)+'Monte Carlo'!$K$12*((RAND()+RAND()+RAND()+RAND()+RAND()+RAND()+RAND()+RAND()+RAND()+RAND()+RAND()+RAND())-6))-1)+M$15)</x:f>
        <x:v>1006842.2552136191</x:v>
      </x:c>
      <x:c r="N457" s="97" t="n">
        <x:f>MAX(0,M457*(1+EXP((LN(1+'Monte Carlo'!$K$10)-0.5*'Monte Carlo'!$K$12^2)+'Monte Carlo'!$K$12*((RAND()+RAND()+RAND()+RAND()+RAND()+RAND()+RAND()+RAND()+RAND()+RAND()+RAND()+RAND())-6))-1)+N$15)</x:f>
        <x:v>1174524.57081704</x:v>
      </x:c>
      <x:c r="O457" s="97" t="n">
        <x:f>MAX(0,N457*(1+EXP((LN(1+'Monte Carlo'!$K$10)-0.5*'Monte Carlo'!$K$12^2)+'Monte Carlo'!$K$12*((RAND()+RAND()+RAND()+RAND()+RAND()+RAND()+RAND()+RAND()+RAND()+RAND()+RAND()+RAND())-6))-1)+O$15)</x:f>
        <x:v>1180472.8634034356</x:v>
      </x:c>
      <x:c r="P457" s="97" t="n">
        <x:f>MAX(0,O457*(1+EXP((LN(1+'Monte Carlo'!$K$10)-0.5*'Monte Carlo'!$K$12^2)+'Monte Carlo'!$K$12*((RAND()+RAND()+RAND()+RAND()+RAND()+RAND()+RAND()+RAND()+RAND()+RAND()+RAND()+RAND())-6))-1)+P$15)</x:f>
        <x:v>1147513.211089629</x:v>
      </x:c>
      <x:c r="Q457" s="97" t="n">
        <x:f>MAX(0,P457*(1+EXP((LN(1+'Monte Carlo'!$K$10)-0.5*'Monte Carlo'!$K$12^2)+'Monte Carlo'!$K$12*((RAND()+RAND()+RAND()+RAND()+RAND()+RAND()+RAND()+RAND()+RAND()+RAND()+RAND()+RAND())-6))-1)+Q$15)</x:f>
        <x:v>1198061.7145367982</x:v>
      </x:c>
      <x:c r="R457" s="97" t="n">
        <x:f>MAX(0,Q457*(1+EXP((LN(1+'Monte Carlo'!$K$10)-0.5*'Monte Carlo'!$K$12^2)+'Monte Carlo'!$K$12*((RAND()+RAND()+RAND()+RAND()+RAND()+RAND()+RAND()+RAND()+RAND()+RAND()+RAND()+RAND())-6))-1)+R$15)</x:f>
        <x:v>1337724.1193898302</x:v>
      </x:c>
      <x:c r="S457" s="97" t="n">
        <x:f>MAX(0,R457*(1+EXP((LN(1+'Monte Carlo'!$K$10)-0.5*'Monte Carlo'!$K$12^2)+'Monte Carlo'!$K$12*((RAND()+RAND()+RAND()+RAND()+RAND()+RAND()+RAND()+RAND()+RAND()+RAND()+RAND()+RAND())-6))-1)+S$15)</x:f>
        <x:v>1414484.9860326808</x:v>
      </x:c>
      <x:c r="T457" s="97" t="n">
        <x:f>MAX(0,S457*(1+EXP((LN(1+'Monte Carlo'!$K$10)-0.5*'Monte Carlo'!$K$12^2)+'Monte Carlo'!$K$12*((RAND()+RAND()+RAND()+RAND()+RAND()+RAND()+RAND()+RAND()+RAND()+RAND()+RAND()+RAND())-6))-1)+T$15)</x:f>
        <x:v>1259504.7314056377</x:v>
      </x:c>
      <x:c r="U457" s="97" t="n">
        <x:f>MAX(0,T457*(1+EXP((LN(1+'Monte Carlo'!$K$10)-0.5*'Monte Carlo'!$K$12^2)+'Monte Carlo'!$K$12*((RAND()+RAND()+RAND()+RAND()+RAND()+RAND()+RAND()+RAND()+RAND()+RAND()+RAND()+RAND())-6))-1)+U$15)</x:f>
        <x:v>1319904.5925165198</x:v>
      </x:c>
      <x:c r="V457" s="97" t="n">
        <x:f>MAX(0,U457*(1+EXP((LN(1+'Monte Carlo'!$K$10)-0.5*'Monte Carlo'!$K$12^2)+'Monte Carlo'!$K$12*((RAND()+RAND()+RAND()+RAND()+RAND()+RAND()+RAND()+RAND()+RAND()+RAND()+RAND()+RAND())-6))-1)+V$15)</x:f>
        <x:v>1838397.7172802242</x:v>
      </x:c>
      <x:c r="W457" s="97" t="n">
        <x:f>MAX(0,V457*(1+EXP((LN(1+'Monte Carlo'!$K$10)-0.5*'Monte Carlo'!$K$12^2)+'Monte Carlo'!$K$12*((RAND()+RAND()+RAND()+RAND()+RAND()+RAND()+RAND()+RAND()+RAND()+RAND()+RAND()+RAND())-6))-1)+W$15)</x:f>
        <x:v>2217009.9269647235</x:v>
      </x:c>
      <x:c r="X457" s="97" t="n">
        <x:f>MAX(0,W457*(1+EXP((LN(1+'Monte Carlo'!$K$10)-0.5*'Monte Carlo'!$K$12^2)+'Monte Carlo'!$K$12*((RAND()+RAND()+RAND()+RAND()+RAND()+RAND()+RAND()+RAND()+RAND()+RAND()+RAND()+RAND())-6))-1)+X$15)</x:f>
        <x:v>2726344.704276949</x:v>
      </x:c>
      <x:c r="Y457" s="97" t="n">
        <x:f>MAX(0,X457*(1+EXP((LN(1+'Monte Carlo'!$K$10)-0.5*'Monte Carlo'!$K$12^2)+'Monte Carlo'!$K$12*((RAND()+RAND()+RAND()+RAND()+RAND()+RAND()+RAND()+RAND()+RAND()+RAND()+RAND()+RAND())-6))-1)+Y$15)</x:f>
        <x:v>2474395.4010454915</x:v>
      </x:c>
      <x:c r="Z457" s="97" t="n">
        <x:f>MAX(0,Y457*(1+EXP((LN(1+'Monte Carlo'!$K$10)-0.5*'Monte Carlo'!$K$12^2)+'Monte Carlo'!$K$12*((RAND()+RAND()+RAND()+RAND()+RAND()+RAND()+RAND()+RAND()+RAND()+RAND()+RAND()+RAND())-6))-1)+Z$15)</x:f>
        <x:v>2640731.431100567</x:v>
      </x:c>
      <x:c r="AA457" s="97" t="n">
        <x:f>MAX(0,Z457*(1+EXP((LN(1+'Monte Carlo'!$K$10)-0.5*'Monte Carlo'!$K$12^2)+'Monte Carlo'!$K$12*((RAND()+RAND()+RAND()+RAND()+RAND()+RAND()+RAND()+RAND()+RAND()+RAND()+RAND()+RAND())-6))-1)+AA$15)</x:f>
        <x:v>2604827.8876422876</x:v>
      </x:c>
      <x:c r="AB457" s="97" t="n">
        <x:f>MAX(0,AA457*(1+EXP((LN(1+'Monte Carlo'!$K$10)-0.5*'Monte Carlo'!$K$12^2)+'Monte Carlo'!$K$12*((RAND()+RAND()+RAND()+RAND()+RAND()+RAND()+RAND()+RAND()+RAND()+RAND()+RAND()+RAND())-6))-1)+AB$15)</x:f>
        <x:v>2872029.273584061</x:v>
      </x:c>
      <x:c r="AC457" s="97" t="n">
        <x:f>MAX(0,AB457*(1+EXP((LN(1+'Monte Carlo'!$K$10)-0.5*'Monte Carlo'!$K$12^2)+'Monte Carlo'!$K$12*((RAND()+RAND()+RAND()+RAND()+RAND()+RAND()+RAND()+RAND()+RAND()+RAND()+RAND()+RAND())-6))-1)+AC$15)</x:f>
        <x:v>3078390.482384907</x:v>
      </x:c>
      <x:c r="AD457" s="97" t="n">
        <x:f>MAX(0,AC457*(1+EXP((LN(1+'Monte Carlo'!$K$10)-0.5*'Monte Carlo'!$K$12^2)+'Monte Carlo'!$K$12*((RAND()+RAND()+RAND()+RAND()+RAND()+RAND()+RAND()+RAND()+RAND()+RAND()+RAND()+RAND())-6))-1)+AD$15)</x:f>
        <x:v>3051725.351767995</x:v>
      </x:c>
      <x:c r="AE457" s="97" t="n">
        <x:f>MAX(0,AD457*(1+EXP((LN(1+'Monte Carlo'!$K$10)-0.5*'Monte Carlo'!$K$12^2)+'Monte Carlo'!$K$12*((RAND()+RAND()+RAND()+RAND()+RAND()+RAND()+RAND()+RAND()+RAND()+RAND()+RAND()+RAND())-6))-1)+AE$15)</x:f>
        <x:v>2491703.151949228</x:v>
      </x:c>
      <x:c r="AF457" s="97" t="n">
        <x:f>MAX(0,AE457*(1+EXP((LN(1+'Monte Carlo'!$K$10)-0.5*'Monte Carlo'!$K$12^2)+'Monte Carlo'!$K$12*((RAND()+RAND()+RAND()+RAND()+RAND()+RAND()+RAND()+RAND()+RAND()+RAND()+RAND()+RAND())-6))-1)+AF$15)</x:f>
        <x:v>2632707.9268790334</x:v>
      </x:c>
      <x:c r="AG457" s="97">
        <x:f t="shared" si="8"/>
        <x:v>1029031.25</x:v>
      </x:c>
    </x:row>
    <x:row r="458">
      <x:c r="A458" s="93">
        <x:v>437</x:v>
      </x:c>
      <x:c r="B458" s="97" t="n">
        <x:f>IF(AND(UPPER('Monte Carlo'!$K$4)="YES",'Monte Carlo'!$K$5&gt;0),'Monte Carlo'!$K$13,Liquidity_30Y!$C$14)</x:f>
        <x:v>1029031.25</x:v>
      </x:c>
      <x:c r="C458" s="97" t="n">
        <x:f>MAX(0,B458*(1+EXP((LN(1+'Monte Carlo'!$K$10)-0.5*'Monte Carlo'!$K$12^2)+'Monte Carlo'!$K$12*((RAND()+RAND()+RAND()+RAND()+RAND()+RAND()+RAND()+RAND()+RAND()+RAND()+RAND()+RAND())-6))-1)+C$15)</x:f>
        <x:v>959403.7654527273</x:v>
      </x:c>
      <x:c r="D458" s="97" t="n">
        <x:f>MAX(0,C458*(1+EXP((LN(1+'Monte Carlo'!$K$10)-0.5*'Monte Carlo'!$K$12^2)+'Monte Carlo'!$K$12*((RAND()+RAND()+RAND()+RAND()+RAND()+RAND()+RAND()+RAND()+RAND()+RAND()+RAND()+RAND())-6))-1)+D$15)</x:f>
        <x:v>882900.7180656432</x:v>
      </x:c>
      <x:c r="E458" s="97" t="n">
        <x:f>MAX(0,D458*(1+EXP((LN(1+'Monte Carlo'!$K$10)-0.5*'Monte Carlo'!$K$12^2)+'Monte Carlo'!$K$12*((RAND()+RAND()+RAND()+RAND()+RAND()+RAND()+RAND()+RAND()+RAND()+RAND()+RAND()+RAND())-6))-1)+E$15)</x:f>
        <x:v>908948.0810096802</x:v>
      </x:c>
      <x:c r="F458" s="97" t="n">
        <x:f>MAX(0,E458*(1+EXP((LN(1+'Monte Carlo'!$K$10)-0.5*'Monte Carlo'!$K$12^2)+'Monte Carlo'!$K$12*((RAND()+RAND()+RAND()+RAND()+RAND()+RAND()+RAND()+RAND()+RAND()+RAND()+RAND()+RAND())-6))-1)+F$15)</x:f>
        <x:v>932717.4568019414</x:v>
      </x:c>
      <x:c r="G458" s="97" t="n">
        <x:f>MAX(0,F458*(1+EXP((LN(1+'Monte Carlo'!$K$10)-0.5*'Monte Carlo'!$K$12^2)+'Monte Carlo'!$K$12*((RAND()+RAND()+RAND()+RAND()+RAND()+RAND()+RAND()+RAND()+RAND()+RAND()+RAND()+RAND())-6))-1)+G$15)</x:f>
        <x:v>1136042.05649642</x:v>
      </x:c>
      <x:c r="H458" s="97" t="n">
        <x:f>MAX(0,G458*(1+EXP((LN(1+'Monte Carlo'!$K$10)-0.5*'Monte Carlo'!$K$12^2)+'Monte Carlo'!$K$12*((RAND()+RAND()+RAND()+RAND()+RAND()+RAND()+RAND()+RAND()+RAND()+RAND()+RAND()+RAND())-6))-1)+H$15)</x:f>
        <x:v>1036418.1287246161</x:v>
      </x:c>
      <x:c r="I458" s="97" t="n">
        <x:f>MAX(0,H458*(1+EXP((LN(1+'Monte Carlo'!$K$10)-0.5*'Monte Carlo'!$K$12^2)+'Monte Carlo'!$K$12*((RAND()+RAND()+RAND()+RAND()+RAND()+RAND()+RAND()+RAND()+RAND()+RAND()+RAND()+RAND())-6))-1)+I$15)</x:f>
        <x:v>997512.6923301443</x:v>
      </x:c>
      <x:c r="J458" s="97" t="n">
        <x:f>MAX(0,I458*(1+EXP((LN(1+'Monte Carlo'!$K$10)-0.5*'Monte Carlo'!$K$12^2)+'Monte Carlo'!$K$12*((RAND()+RAND()+RAND()+RAND()+RAND()+RAND()+RAND()+RAND()+RAND()+RAND()+RAND()+RAND())-6))-1)+J$15)</x:f>
        <x:v>986694.9330186148</x:v>
      </x:c>
      <x:c r="K458" s="97" t="n">
        <x:f>MAX(0,J458*(1+EXP((LN(1+'Monte Carlo'!$K$10)-0.5*'Monte Carlo'!$K$12^2)+'Monte Carlo'!$K$12*((RAND()+RAND()+RAND()+RAND()+RAND()+RAND()+RAND()+RAND()+RAND()+RAND()+RAND()+RAND())-6))-1)+K$15)</x:f>
        <x:v>959554.1771551755</x:v>
      </x:c>
      <x:c r="L458" s="97" t="n">
        <x:f>MAX(0,K458*(1+EXP((LN(1+'Monte Carlo'!$K$10)-0.5*'Monte Carlo'!$K$12^2)+'Monte Carlo'!$K$12*((RAND()+RAND()+RAND()+RAND()+RAND()+RAND()+RAND()+RAND()+RAND()+RAND()+RAND()+RAND())-6))-1)+L$15)</x:f>
        <x:v>871177.1917163747</x:v>
      </x:c>
      <x:c r="M458" s="97" t="n">
        <x:f>MAX(0,L458*(1+EXP((LN(1+'Monte Carlo'!$K$10)-0.5*'Monte Carlo'!$K$12^2)+'Monte Carlo'!$K$12*((RAND()+RAND()+RAND()+RAND()+RAND()+RAND()+RAND()+RAND()+RAND()+RAND()+RAND()+RAND())-6))-1)+M$15)</x:f>
        <x:v>1073765.415642257</x:v>
      </x:c>
      <x:c r="N458" s="97" t="n">
        <x:f>MAX(0,M458*(1+EXP((LN(1+'Monte Carlo'!$K$10)-0.5*'Monte Carlo'!$K$12^2)+'Monte Carlo'!$K$12*((RAND()+RAND()+RAND()+RAND()+RAND()+RAND()+RAND()+RAND()+RAND()+RAND()+RAND()+RAND())-6))-1)+N$15)</x:f>
        <x:v>1236893.858289505</x:v>
      </x:c>
      <x:c r="O458" s="97" t="n">
        <x:f>MAX(0,N458*(1+EXP((LN(1+'Monte Carlo'!$K$10)-0.5*'Monte Carlo'!$K$12^2)+'Monte Carlo'!$K$12*((RAND()+RAND()+RAND()+RAND()+RAND()+RAND()+RAND()+RAND()+RAND()+RAND()+RAND()+RAND())-6))-1)+O$15)</x:f>
        <x:v>1156853.4527412034</x:v>
      </x:c>
      <x:c r="P458" s="97" t="n">
        <x:f>MAX(0,O458*(1+EXP((LN(1+'Monte Carlo'!$K$10)-0.5*'Monte Carlo'!$K$12^2)+'Monte Carlo'!$K$12*((RAND()+RAND()+RAND()+RAND()+RAND()+RAND()+RAND()+RAND()+RAND()+RAND()+RAND()+RAND())-6))-1)+P$15)</x:f>
        <x:v>1273699.5548428686</x:v>
      </x:c>
      <x:c r="Q458" s="97" t="n">
        <x:f>MAX(0,P458*(1+EXP((LN(1+'Monte Carlo'!$K$10)-0.5*'Monte Carlo'!$K$12^2)+'Monte Carlo'!$K$12*((RAND()+RAND()+RAND()+RAND()+RAND()+RAND()+RAND()+RAND()+RAND()+RAND()+RAND()+RAND())-6))-1)+Q$15)</x:f>
        <x:v>1331531.1607257132</x:v>
      </x:c>
      <x:c r="R458" s="97" t="n">
        <x:f>MAX(0,Q458*(1+EXP((LN(1+'Monte Carlo'!$K$10)-0.5*'Monte Carlo'!$K$12^2)+'Monte Carlo'!$K$12*((RAND()+RAND()+RAND()+RAND()+RAND()+RAND()+RAND()+RAND()+RAND()+RAND()+RAND()+RAND())-6))-1)+R$15)</x:f>
        <x:v>1565683.5572805898</x:v>
      </x:c>
      <x:c r="S458" s="97" t="n">
        <x:f>MAX(0,R458*(1+EXP((LN(1+'Monte Carlo'!$K$10)-0.5*'Monte Carlo'!$K$12^2)+'Monte Carlo'!$K$12*((RAND()+RAND()+RAND()+RAND()+RAND()+RAND()+RAND()+RAND()+RAND()+RAND()+RAND()+RAND())-6))-1)+S$15)</x:f>
        <x:v>1300914.0166614144</x:v>
      </x:c>
      <x:c r="T458" s="97" t="n">
        <x:f>MAX(0,S458*(1+EXP((LN(1+'Monte Carlo'!$K$10)-0.5*'Monte Carlo'!$K$12^2)+'Monte Carlo'!$K$12*((RAND()+RAND()+RAND()+RAND()+RAND()+RAND()+RAND()+RAND()+RAND()+RAND()+RAND()+RAND())-6))-1)+T$15)</x:f>
        <x:v>1200852.0299419686</x:v>
      </x:c>
      <x:c r="U458" s="97" t="n">
        <x:f>MAX(0,T458*(1+EXP((LN(1+'Monte Carlo'!$K$10)-0.5*'Monte Carlo'!$K$12^2)+'Monte Carlo'!$K$12*((RAND()+RAND()+RAND()+RAND()+RAND()+RAND()+RAND()+RAND()+RAND()+RAND()+RAND()+RAND())-6))-1)+U$15)</x:f>
        <x:v>1310412.1553004917</x:v>
      </x:c>
      <x:c r="V458" s="97" t="n">
        <x:f>MAX(0,U458*(1+EXP((LN(1+'Monte Carlo'!$K$10)-0.5*'Monte Carlo'!$K$12^2)+'Monte Carlo'!$K$12*((RAND()+RAND()+RAND()+RAND()+RAND()+RAND()+RAND()+RAND()+RAND()+RAND()+RAND()+RAND())-6))-1)+V$15)</x:f>
        <x:v>1543008.54436964</x:v>
      </x:c>
      <x:c r="W458" s="97" t="n">
        <x:f>MAX(0,V458*(1+EXP((LN(1+'Monte Carlo'!$K$10)-0.5*'Monte Carlo'!$K$12^2)+'Monte Carlo'!$K$12*((RAND()+RAND()+RAND()+RAND()+RAND()+RAND()+RAND()+RAND()+RAND()+RAND()+RAND()+RAND())-6))-1)+W$15)</x:f>
        <x:v>1602801.6225208445</x:v>
      </x:c>
      <x:c r="X458" s="97" t="n">
        <x:f>MAX(0,W458*(1+EXP((LN(1+'Monte Carlo'!$K$10)-0.5*'Monte Carlo'!$K$12^2)+'Monte Carlo'!$K$12*((RAND()+RAND()+RAND()+RAND()+RAND()+RAND()+RAND()+RAND()+RAND()+RAND()+RAND()+RAND())-6))-1)+X$15)</x:f>
        <x:v>1395789.6314600015</x:v>
      </x:c>
      <x:c r="Y458" s="97" t="n">
        <x:f>MAX(0,X458*(1+EXP((LN(1+'Monte Carlo'!$K$10)-0.5*'Monte Carlo'!$K$12^2)+'Monte Carlo'!$K$12*((RAND()+RAND()+RAND()+RAND()+RAND()+RAND()+RAND()+RAND()+RAND()+RAND()+RAND()+RAND())-6))-1)+Y$15)</x:f>
        <x:v>1115152.6003141252</x:v>
      </x:c>
      <x:c r="Z458" s="97" t="n">
        <x:f>MAX(0,Y458*(1+EXP((LN(1+'Monte Carlo'!$K$10)-0.5*'Monte Carlo'!$K$12^2)+'Monte Carlo'!$K$12*((RAND()+RAND()+RAND()+RAND()+RAND()+RAND()+RAND()+RAND()+RAND()+RAND()+RAND()+RAND())-6))-1)+Z$15)</x:f>
        <x:v>958334.5389537539</x:v>
      </x:c>
      <x:c r="AA458" s="97" t="n">
        <x:f>MAX(0,Z458*(1+EXP((LN(1+'Monte Carlo'!$K$10)-0.5*'Monte Carlo'!$K$12^2)+'Monte Carlo'!$K$12*((RAND()+RAND()+RAND()+RAND()+RAND()+RAND()+RAND()+RAND()+RAND()+RAND()+RAND()+RAND())-6))-1)+AA$15)</x:f>
        <x:v>800245.5324510419</x:v>
      </x:c>
      <x:c r="AB458" s="97" t="n">
        <x:f>MAX(0,AA458*(1+EXP((LN(1+'Monte Carlo'!$K$10)-0.5*'Monte Carlo'!$K$12^2)+'Monte Carlo'!$K$12*((RAND()+RAND()+RAND()+RAND()+RAND()+RAND()+RAND()+RAND()+RAND()+RAND()+RAND()+RAND())-6))-1)+AB$15)</x:f>
        <x:v>782956.8664165153</x:v>
      </x:c>
      <x:c r="AC458" s="97" t="n">
        <x:f>MAX(0,AB458*(1+EXP((LN(1+'Monte Carlo'!$K$10)-0.5*'Monte Carlo'!$K$12^2)+'Monte Carlo'!$K$12*((RAND()+RAND()+RAND()+RAND()+RAND()+RAND()+RAND()+RAND()+RAND()+RAND()+RAND()+RAND())-6))-1)+AC$15)</x:f>
        <x:v>586524.946773469</x:v>
      </x:c>
      <x:c r="AD458" s="97" t="n">
        <x:f>MAX(0,AC458*(1+EXP((LN(1+'Monte Carlo'!$K$10)-0.5*'Monte Carlo'!$K$12^2)+'Monte Carlo'!$K$12*((RAND()+RAND()+RAND()+RAND()+RAND()+RAND()+RAND()+RAND()+RAND()+RAND()+RAND()+RAND())-6))-1)+AD$15)</x:f>
        <x:v>561341.1824332299</x:v>
      </x:c>
      <x:c r="AE458" s="97" t="n">
        <x:f>MAX(0,AD458*(1+EXP((LN(1+'Monte Carlo'!$K$10)-0.5*'Monte Carlo'!$K$12^2)+'Monte Carlo'!$K$12*((RAND()+RAND()+RAND()+RAND()+RAND()+RAND()+RAND()+RAND()+RAND()+RAND()+RAND()+RAND())-6))-1)+AE$15)</x:f>
        <x:v>578123.9442752372</x:v>
      </x:c>
      <x:c r="AF458" s="97" t="n">
        <x:f>MAX(0,AE458*(1+EXP((LN(1+'Monte Carlo'!$K$10)-0.5*'Monte Carlo'!$K$12^2)+'Monte Carlo'!$K$12*((RAND()+RAND()+RAND()+RAND()+RAND()+RAND()+RAND()+RAND()+RAND()+RAND()+RAND()+RAND())-6))-1)+AF$15)</x:f>
        <x:v>643494.6741835284</x:v>
      </x:c>
      <x:c r="AG458" s="97">
        <x:f t="shared" si="8"/>
        <x:v>955217.32546646707</x:v>
      </x:c>
    </x:row>
    <x:row r="459">
      <x:c r="A459" s="93">
        <x:v>438</x:v>
      </x:c>
      <x:c r="B459" s="97" t="n">
        <x:f>IF(AND(UPPER('Monte Carlo'!$K$4)="YES",'Monte Carlo'!$K$5&gt;0),'Monte Carlo'!$K$13,Liquidity_30Y!$C$14)</x:f>
        <x:v>1029031.25</x:v>
      </x:c>
      <x:c r="C459" s="97" t="n">
        <x:f>MAX(0,B459*(1+EXP((LN(1+'Monte Carlo'!$K$10)-0.5*'Monte Carlo'!$K$12^2)+'Monte Carlo'!$K$12*((RAND()+RAND()+RAND()+RAND()+RAND()+RAND()+RAND()+RAND()+RAND()+RAND()+RAND()+RAND())-6))-1)+C$15)</x:f>
        <x:v>1096624.0090904296</x:v>
      </x:c>
      <x:c r="D459" s="97" t="n">
        <x:f>MAX(0,C459*(1+EXP((LN(1+'Monte Carlo'!$K$10)-0.5*'Monte Carlo'!$K$12^2)+'Monte Carlo'!$K$12*((RAND()+RAND()+RAND()+RAND()+RAND()+RAND()+RAND()+RAND()+RAND()+RAND()+RAND()+RAND())-6))-1)+D$15)</x:f>
        <x:v>948052.5042726202</x:v>
      </x:c>
      <x:c r="E459" s="97" t="n">
        <x:f>MAX(0,D459*(1+EXP((LN(1+'Monte Carlo'!$K$10)-0.5*'Monte Carlo'!$K$12^2)+'Monte Carlo'!$K$12*((RAND()+RAND()+RAND()+RAND()+RAND()+RAND()+RAND()+RAND()+RAND()+RAND()+RAND()+RAND())-6))-1)+E$15)</x:f>
        <x:v>1010889.6610610889</x:v>
      </x:c>
      <x:c r="F459" s="97" t="n">
        <x:f>MAX(0,E459*(1+EXP((LN(1+'Monte Carlo'!$K$10)-0.5*'Monte Carlo'!$K$12^2)+'Monte Carlo'!$K$12*((RAND()+RAND()+RAND()+RAND()+RAND()+RAND()+RAND()+RAND()+RAND()+RAND()+RAND()+RAND())-6))-1)+F$15)</x:f>
        <x:v>1241046.5445666371</x:v>
      </x:c>
      <x:c r="G459" s="97" t="n">
        <x:f>MAX(0,F459*(1+EXP((LN(1+'Monte Carlo'!$K$10)-0.5*'Monte Carlo'!$K$12^2)+'Monte Carlo'!$K$12*((RAND()+RAND()+RAND()+RAND()+RAND()+RAND()+RAND()+RAND()+RAND()+RAND()+RAND()+RAND())-6))-1)+G$15)</x:f>
        <x:v>1272520.3726115292</x:v>
      </x:c>
      <x:c r="H459" s="97" t="n">
        <x:f>MAX(0,G459*(1+EXP((LN(1+'Monte Carlo'!$K$10)-0.5*'Monte Carlo'!$K$12^2)+'Monte Carlo'!$K$12*((RAND()+RAND()+RAND()+RAND()+RAND()+RAND()+RAND()+RAND()+RAND()+RAND()+RAND()+RAND())-6))-1)+H$15)</x:f>
        <x:v>1263312.9839089422</x:v>
      </x:c>
      <x:c r="I459" s="97" t="n">
        <x:f>MAX(0,H459*(1+EXP((LN(1+'Monte Carlo'!$K$10)-0.5*'Monte Carlo'!$K$12^2)+'Monte Carlo'!$K$12*((RAND()+RAND()+RAND()+RAND()+RAND()+RAND()+RAND()+RAND()+RAND()+RAND()+RAND()+RAND())-6))-1)+I$15)</x:f>
        <x:v>1034473.1667977129</x:v>
      </x:c>
      <x:c r="J459" s="97" t="n">
        <x:f>MAX(0,I459*(1+EXP((LN(1+'Monte Carlo'!$K$10)-0.5*'Monte Carlo'!$K$12^2)+'Monte Carlo'!$K$12*((RAND()+RAND()+RAND()+RAND()+RAND()+RAND()+RAND()+RAND()+RAND()+RAND()+RAND()+RAND())-6))-1)+J$15)</x:f>
        <x:v>1212086.3210323136</x:v>
      </x:c>
      <x:c r="K459" s="97" t="n">
        <x:f>MAX(0,J459*(1+EXP((LN(1+'Monte Carlo'!$K$10)-0.5*'Monte Carlo'!$K$12^2)+'Monte Carlo'!$K$12*((RAND()+RAND()+RAND()+RAND()+RAND()+RAND()+RAND()+RAND()+RAND()+RAND()+RAND()+RAND())-6))-1)+K$15)</x:f>
        <x:v>1315985.1898363074</x:v>
      </x:c>
      <x:c r="L459" s="97" t="n">
        <x:f>MAX(0,K459*(1+EXP((LN(1+'Monte Carlo'!$K$10)-0.5*'Monte Carlo'!$K$12^2)+'Monte Carlo'!$K$12*((RAND()+RAND()+RAND()+RAND()+RAND()+RAND()+RAND()+RAND()+RAND()+RAND()+RAND()+RAND())-6))-1)+L$15)</x:f>
        <x:v>1517999.4064740425</x:v>
      </x:c>
      <x:c r="M459" s="97" t="n">
        <x:f>MAX(0,L459*(1+EXP((LN(1+'Monte Carlo'!$K$10)-0.5*'Monte Carlo'!$K$12^2)+'Monte Carlo'!$K$12*((RAND()+RAND()+RAND()+RAND()+RAND()+RAND()+RAND()+RAND()+RAND()+RAND()+RAND()+RAND())-6))-1)+M$15)</x:f>
        <x:v>1566861.0808477136</x:v>
      </x:c>
      <x:c r="N459" s="97" t="n">
        <x:f>MAX(0,M459*(1+EXP((LN(1+'Monte Carlo'!$K$10)-0.5*'Monte Carlo'!$K$12^2)+'Monte Carlo'!$K$12*((RAND()+RAND()+RAND()+RAND()+RAND()+RAND()+RAND()+RAND()+RAND()+RAND()+RAND()+RAND())-6))-1)+N$15)</x:f>
        <x:v>2072708.3050971052</x:v>
      </x:c>
      <x:c r="O459" s="97" t="n">
        <x:f>MAX(0,N459*(1+EXP((LN(1+'Monte Carlo'!$K$10)-0.5*'Monte Carlo'!$K$12^2)+'Monte Carlo'!$K$12*((RAND()+RAND()+RAND()+RAND()+RAND()+RAND()+RAND()+RAND()+RAND()+RAND()+RAND()+RAND())-6))-1)+O$15)</x:f>
        <x:v>2311930.7381542963</x:v>
      </x:c>
      <x:c r="P459" s="97" t="n">
        <x:f>MAX(0,O459*(1+EXP((LN(1+'Monte Carlo'!$K$10)-0.5*'Monte Carlo'!$K$12^2)+'Monte Carlo'!$K$12*((RAND()+RAND()+RAND()+RAND()+RAND()+RAND()+RAND()+RAND()+RAND()+RAND()+RAND()+RAND())-6))-1)+P$15)</x:f>
        <x:v>2588954.0429762146</x:v>
      </x:c>
      <x:c r="Q459" s="97" t="n">
        <x:f>MAX(0,P459*(1+EXP((LN(1+'Monte Carlo'!$K$10)-0.5*'Monte Carlo'!$K$12^2)+'Monte Carlo'!$K$12*((RAND()+RAND()+RAND()+RAND()+RAND()+RAND()+RAND()+RAND()+RAND()+RAND()+RAND()+RAND())-6))-1)+Q$15)</x:f>
        <x:v>3488557.897144608</x:v>
      </x:c>
      <x:c r="R459" s="97" t="n">
        <x:f>MAX(0,Q459*(1+EXP((LN(1+'Monte Carlo'!$K$10)-0.5*'Monte Carlo'!$K$12^2)+'Monte Carlo'!$K$12*((RAND()+RAND()+RAND()+RAND()+RAND()+RAND()+RAND()+RAND()+RAND()+RAND()+RAND()+RAND())-6))-1)+R$15)</x:f>
        <x:v>4493571.058128452</x:v>
      </x:c>
      <x:c r="S459" s="97" t="n">
        <x:f>MAX(0,R459*(1+EXP((LN(1+'Monte Carlo'!$K$10)-0.5*'Monte Carlo'!$K$12^2)+'Monte Carlo'!$K$12*((RAND()+RAND()+RAND()+RAND()+RAND()+RAND()+RAND()+RAND()+RAND()+RAND()+RAND()+RAND())-6))-1)+S$15)</x:f>
        <x:v>4611408.188243398</x:v>
      </x:c>
      <x:c r="T459" s="97" t="n">
        <x:f>MAX(0,S459*(1+EXP((LN(1+'Monte Carlo'!$K$10)-0.5*'Monte Carlo'!$K$12^2)+'Monte Carlo'!$K$12*((RAND()+RAND()+RAND()+RAND()+RAND()+RAND()+RAND()+RAND()+RAND()+RAND()+RAND()+RAND())-6))-1)+T$15)</x:f>
        <x:v>4143441.4926448967</x:v>
      </x:c>
      <x:c r="U459" s="97" t="n">
        <x:f>MAX(0,T459*(1+EXP((LN(1+'Monte Carlo'!$K$10)-0.5*'Monte Carlo'!$K$12^2)+'Monte Carlo'!$K$12*((RAND()+RAND()+RAND()+RAND()+RAND()+RAND()+RAND()+RAND()+RAND()+RAND()+RAND()+RAND())-6))-1)+U$15)</x:f>
        <x:v>4181293.0666480795</x:v>
      </x:c>
      <x:c r="V459" s="97" t="n">
        <x:f>MAX(0,U459*(1+EXP((LN(1+'Monte Carlo'!$K$10)-0.5*'Monte Carlo'!$K$12^2)+'Monte Carlo'!$K$12*((RAND()+RAND()+RAND()+RAND()+RAND()+RAND()+RAND()+RAND()+RAND()+RAND()+RAND()+RAND())-6))-1)+V$15)</x:f>
        <x:v>3816052.0191119094</x:v>
      </x:c>
      <x:c r="W459" s="97" t="n">
        <x:f>MAX(0,V459*(1+EXP((LN(1+'Monte Carlo'!$K$10)-0.5*'Monte Carlo'!$K$12^2)+'Monte Carlo'!$K$12*((RAND()+RAND()+RAND()+RAND()+RAND()+RAND()+RAND()+RAND()+RAND()+RAND()+RAND()+RAND())-6))-1)+W$15)</x:f>
        <x:v>4847894.384133078</x:v>
      </x:c>
      <x:c r="X459" s="97" t="n">
        <x:f>MAX(0,W459*(1+EXP((LN(1+'Monte Carlo'!$K$10)-0.5*'Monte Carlo'!$K$12^2)+'Monte Carlo'!$K$12*((RAND()+RAND()+RAND()+RAND()+RAND()+RAND()+RAND()+RAND()+RAND()+RAND()+RAND()+RAND())-6))-1)+X$15)</x:f>
        <x:v>4412484.347100036</x:v>
      </x:c>
      <x:c r="Y459" s="97" t="n">
        <x:f>MAX(0,X459*(1+EXP((LN(1+'Monte Carlo'!$K$10)-0.5*'Monte Carlo'!$K$12^2)+'Monte Carlo'!$K$12*((RAND()+RAND()+RAND()+RAND()+RAND()+RAND()+RAND()+RAND()+RAND()+RAND()+RAND()+RAND())-6))-1)+Y$15)</x:f>
        <x:v>5454532.037431664</x:v>
      </x:c>
      <x:c r="Z459" s="97" t="n">
        <x:f>MAX(0,Y459*(1+EXP((LN(1+'Monte Carlo'!$K$10)-0.5*'Monte Carlo'!$K$12^2)+'Monte Carlo'!$K$12*((RAND()+RAND()+RAND()+RAND()+RAND()+RAND()+RAND()+RAND()+RAND()+RAND()+RAND()+RAND())-6))-1)+Z$15)</x:f>
        <x:v>6073297.0283543095</x:v>
      </x:c>
      <x:c r="AA459" s="97" t="n">
        <x:f>MAX(0,Z459*(1+EXP((LN(1+'Monte Carlo'!$K$10)-0.5*'Monte Carlo'!$K$12^2)+'Monte Carlo'!$K$12*((RAND()+RAND()+RAND()+RAND()+RAND()+RAND()+RAND()+RAND()+RAND()+RAND()+RAND()+RAND())-6))-1)+AA$15)</x:f>
        <x:v>6669425.543669913</x:v>
      </x:c>
      <x:c r="AB459" s="97" t="n">
        <x:f>MAX(0,AA459*(1+EXP((LN(1+'Monte Carlo'!$K$10)-0.5*'Monte Carlo'!$K$12^2)+'Monte Carlo'!$K$12*((RAND()+RAND()+RAND()+RAND()+RAND()+RAND()+RAND()+RAND()+RAND()+RAND()+RAND()+RAND())-6))-1)+AB$15)</x:f>
        <x:v>8731859.944063336</x:v>
      </x:c>
      <x:c r="AC459" s="97" t="n">
        <x:f>MAX(0,AB459*(1+EXP((LN(1+'Monte Carlo'!$K$10)-0.5*'Monte Carlo'!$K$12^2)+'Monte Carlo'!$K$12*((RAND()+RAND()+RAND()+RAND()+RAND()+RAND()+RAND()+RAND()+RAND()+RAND()+RAND()+RAND())-6))-1)+AC$15)</x:f>
        <x:v>9532122.559963701</x:v>
      </x:c>
      <x:c r="AD459" s="97" t="n">
        <x:f>MAX(0,AC459*(1+EXP((LN(1+'Monte Carlo'!$K$10)-0.5*'Monte Carlo'!$K$12^2)+'Monte Carlo'!$K$12*((RAND()+RAND()+RAND()+RAND()+RAND()+RAND()+RAND()+RAND()+RAND()+RAND()+RAND()+RAND())-6))-1)+AD$15)</x:f>
        <x:v>10487382.6459314</x:v>
      </x:c>
      <x:c r="AE459" s="97" t="n">
        <x:f>MAX(0,AD459*(1+EXP((LN(1+'Monte Carlo'!$K$10)-0.5*'Monte Carlo'!$K$12^2)+'Monte Carlo'!$K$12*((RAND()+RAND()+RAND()+RAND()+RAND()+RAND()+RAND()+RAND()+RAND()+RAND()+RAND()+RAND())-6))-1)+AE$15)</x:f>
        <x:v>13393319.009459443</x:v>
      </x:c>
      <x:c r="AF459" s="97" t="n">
        <x:f>MAX(0,AE459*(1+EXP((LN(1+'Monte Carlo'!$K$10)-0.5*'Monte Carlo'!$K$12^2)+'Monte Carlo'!$K$12*((RAND()+RAND()+RAND()+RAND()+RAND()+RAND()+RAND()+RAND()+RAND()+RAND()+RAND()+RAND())-6))-1)+AF$15)</x:f>
        <x:v>9935722.166818496</x:v>
      </x:c>
      <x:c r="AG459" s="97">
        <x:f t="shared" si="8"/>
        <x:v>1029031.25</x:v>
      </x:c>
    </x:row>
    <x:row r="460">
      <x:c r="A460" s="93">
        <x:v>439</x:v>
      </x:c>
      <x:c r="B460" s="97" t="n">
        <x:f>IF(AND(UPPER('Monte Carlo'!$K$4)="YES",'Monte Carlo'!$K$5&gt;0),'Monte Carlo'!$K$13,Liquidity_30Y!$C$14)</x:f>
        <x:v>1029031.25</x:v>
      </x:c>
      <x:c r="C460" s="97" t="n">
        <x:f>MAX(0,B460*(1+EXP((LN(1+'Monte Carlo'!$K$10)-0.5*'Monte Carlo'!$K$12^2)+'Monte Carlo'!$K$12*((RAND()+RAND()+RAND()+RAND()+RAND()+RAND()+RAND()+RAND()+RAND()+RAND()+RAND()+RAND())-6))-1)+C$15)</x:f>
        <x:v>1146411.500161543</x:v>
      </x:c>
      <x:c r="D460" s="97" t="n">
        <x:f>MAX(0,C460*(1+EXP((LN(1+'Monte Carlo'!$K$10)-0.5*'Monte Carlo'!$K$12^2)+'Monte Carlo'!$K$12*((RAND()+RAND()+RAND()+RAND()+RAND()+RAND()+RAND()+RAND()+RAND()+RAND()+RAND()+RAND())-6))-1)+D$15)</x:f>
        <x:v>981858.3111215022</x:v>
      </x:c>
      <x:c r="E460" s="97" t="n">
        <x:f>MAX(0,D460*(1+EXP((LN(1+'Monte Carlo'!$K$10)-0.5*'Monte Carlo'!$K$12^2)+'Monte Carlo'!$K$12*((RAND()+RAND()+RAND()+RAND()+RAND()+RAND()+RAND()+RAND()+RAND()+RAND()+RAND()+RAND())-6))-1)+E$15)</x:f>
        <x:v>1344811.8913562216</x:v>
      </x:c>
      <x:c r="F460" s="97" t="n">
        <x:f>MAX(0,E460*(1+EXP((LN(1+'Monte Carlo'!$K$10)-0.5*'Monte Carlo'!$K$12^2)+'Monte Carlo'!$K$12*((RAND()+RAND()+RAND()+RAND()+RAND()+RAND()+RAND()+RAND()+RAND()+RAND()+RAND()+RAND())-6))-1)+F$15)</x:f>
        <x:v>1230379.704564391</x:v>
      </x:c>
      <x:c r="G460" s="97" t="n">
        <x:f>MAX(0,F460*(1+EXP((LN(1+'Monte Carlo'!$K$10)-0.5*'Monte Carlo'!$K$12^2)+'Monte Carlo'!$K$12*((RAND()+RAND()+RAND()+RAND()+RAND()+RAND()+RAND()+RAND()+RAND()+RAND()+RAND()+RAND())-6))-1)+G$15)</x:f>
        <x:v>1293363.3083494164</x:v>
      </x:c>
      <x:c r="H460" s="97" t="n">
        <x:f>MAX(0,G460*(1+EXP((LN(1+'Monte Carlo'!$K$10)-0.5*'Monte Carlo'!$K$12^2)+'Monte Carlo'!$K$12*((RAND()+RAND()+RAND()+RAND()+RAND()+RAND()+RAND()+RAND()+RAND()+RAND()+RAND()+RAND())-6))-1)+H$15)</x:f>
        <x:v>1150896.7251121914</x:v>
      </x:c>
      <x:c r="I460" s="97" t="n">
        <x:f>MAX(0,H460*(1+EXP((LN(1+'Monte Carlo'!$K$10)-0.5*'Monte Carlo'!$K$12^2)+'Monte Carlo'!$K$12*((RAND()+RAND()+RAND()+RAND()+RAND()+RAND()+RAND()+RAND()+RAND()+RAND()+RAND()+RAND())-6))-1)+I$15)</x:f>
        <x:v>939469.7734407771</x:v>
      </x:c>
      <x:c r="J460" s="97" t="n">
        <x:f>MAX(0,I460*(1+EXP((LN(1+'Monte Carlo'!$K$10)-0.5*'Monte Carlo'!$K$12^2)+'Monte Carlo'!$K$12*((RAND()+RAND()+RAND()+RAND()+RAND()+RAND()+RAND()+RAND()+RAND()+RAND()+RAND()+RAND())-6))-1)+J$15)</x:f>
        <x:v>1201366.8853580235</x:v>
      </x:c>
      <x:c r="K460" s="97" t="n">
        <x:f>MAX(0,J460*(1+EXP((LN(1+'Monte Carlo'!$K$10)-0.5*'Monte Carlo'!$K$12^2)+'Monte Carlo'!$K$12*((RAND()+RAND()+RAND()+RAND()+RAND()+RAND()+RAND()+RAND()+RAND()+RAND()+RAND()+RAND())-6))-1)+K$15)</x:f>
        <x:v>979553.9392448033</x:v>
      </x:c>
      <x:c r="L460" s="97" t="n">
        <x:f>MAX(0,K460*(1+EXP((LN(1+'Monte Carlo'!$K$10)-0.5*'Monte Carlo'!$K$12^2)+'Monte Carlo'!$K$12*((RAND()+RAND()+RAND()+RAND()+RAND()+RAND()+RAND()+RAND()+RAND()+RAND()+RAND()+RAND())-6))-1)+L$15)</x:f>
        <x:v>1072146.4929021972</x:v>
      </x:c>
      <x:c r="M460" s="97" t="n">
        <x:f>MAX(0,L460*(1+EXP((LN(1+'Monte Carlo'!$K$10)-0.5*'Monte Carlo'!$K$12^2)+'Monte Carlo'!$K$12*((RAND()+RAND()+RAND()+RAND()+RAND()+RAND()+RAND()+RAND()+RAND()+RAND()+RAND()+RAND())-6))-1)+M$15)</x:f>
        <x:v>1149448.0527934907</x:v>
      </x:c>
      <x:c r="N460" s="97" t="n">
        <x:f>MAX(0,M460*(1+EXP((LN(1+'Monte Carlo'!$K$10)-0.5*'Monte Carlo'!$K$12^2)+'Monte Carlo'!$K$12*((RAND()+RAND()+RAND()+RAND()+RAND()+RAND()+RAND()+RAND()+RAND()+RAND()+RAND()+RAND())-6))-1)+N$15)</x:f>
        <x:v>1102130.0948739138</x:v>
      </x:c>
      <x:c r="O460" s="97" t="n">
        <x:f>MAX(0,N460*(1+EXP((LN(1+'Monte Carlo'!$K$10)-0.5*'Monte Carlo'!$K$12^2)+'Monte Carlo'!$K$12*((RAND()+RAND()+RAND()+RAND()+RAND()+RAND()+RAND()+RAND()+RAND()+RAND()+RAND()+RAND())-6))-1)+O$15)</x:f>
        <x:v>1140112.5494866786</x:v>
      </x:c>
      <x:c r="P460" s="97" t="n">
        <x:f>MAX(0,O460*(1+EXP((LN(1+'Monte Carlo'!$K$10)-0.5*'Monte Carlo'!$K$12^2)+'Monte Carlo'!$K$12*((RAND()+RAND()+RAND()+RAND()+RAND()+RAND()+RAND()+RAND()+RAND()+RAND()+RAND()+RAND())-6))-1)+P$15)</x:f>
        <x:v>1360546.8095404885</x:v>
      </x:c>
      <x:c r="Q460" s="97" t="n">
        <x:f>MAX(0,P460*(1+EXP((LN(1+'Monte Carlo'!$K$10)-0.5*'Monte Carlo'!$K$12^2)+'Monte Carlo'!$K$12*((RAND()+RAND()+RAND()+RAND()+RAND()+RAND()+RAND()+RAND()+RAND()+RAND()+RAND()+RAND())-6))-1)+Q$15)</x:f>
        <x:v>1102936.930418558</x:v>
      </x:c>
      <x:c r="R460" s="97" t="n">
        <x:f>MAX(0,Q460*(1+EXP((LN(1+'Monte Carlo'!$K$10)-0.5*'Monte Carlo'!$K$12^2)+'Monte Carlo'!$K$12*((RAND()+RAND()+RAND()+RAND()+RAND()+RAND()+RAND()+RAND()+RAND()+RAND()+RAND()+RAND())-6))-1)+R$15)</x:f>
        <x:v>1290025.8691615777</x:v>
      </x:c>
      <x:c r="S460" s="97" t="n">
        <x:f>MAX(0,R460*(1+EXP((LN(1+'Monte Carlo'!$K$10)-0.5*'Monte Carlo'!$K$12^2)+'Monte Carlo'!$K$12*((RAND()+RAND()+RAND()+RAND()+RAND()+RAND()+RAND()+RAND()+RAND()+RAND()+RAND()+RAND())-6))-1)+S$15)</x:f>
        <x:v>1437836.7787316954</x:v>
      </x:c>
      <x:c r="T460" s="97" t="n">
        <x:f>MAX(0,S460*(1+EXP((LN(1+'Monte Carlo'!$K$10)-0.5*'Monte Carlo'!$K$12^2)+'Monte Carlo'!$K$12*((RAND()+RAND()+RAND()+RAND()+RAND()+RAND()+RAND()+RAND()+RAND()+RAND()+RAND()+RAND())-6))-1)+T$15)</x:f>
        <x:v>1272265.6201484008</x:v>
      </x:c>
      <x:c r="U460" s="97" t="n">
        <x:f>MAX(0,T460*(1+EXP((LN(1+'Monte Carlo'!$K$10)-0.5*'Monte Carlo'!$K$12^2)+'Monte Carlo'!$K$12*((RAND()+RAND()+RAND()+RAND()+RAND()+RAND()+RAND()+RAND()+RAND()+RAND()+RAND()+RAND())-6))-1)+U$15)</x:f>
        <x:v>1249509.9629863128</x:v>
      </x:c>
      <x:c r="V460" s="97" t="n">
        <x:f>MAX(0,U460*(1+EXP((LN(1+'Monte Carlo'!$K$10)-0.5*'Monte Carlo'!$K$12^2)+'Monte Carlo'!$K$12*((RAND()+RAND()+RAND()+RAND()+RAND()+RAND()+RAND()+RAND()+RAND()+RAND()+RAND()+RAND())-6))-1)+V$15)</x:f>
        <x:v>1291568.2242482363</x:v>
      </x:c>
      <x:c r="W460" s="97" t="n">
        <x:f>MAX(0,V460*(1+EXP((LN(1+'Monte Carlo'!$K$10)-0.5*'Monte Carlo'!$K$12^2)+'Monte Carlo'!$K$12*((RAND()+RAND()+RAND()+RAND()+RAND()+RAND()+RAND()+RAND()+RAND()+RAND()+RAND()+RAND())-6))-1)+W$15)</x:f>
        <x:v>1691512.8747000273</x:v>
      </x:c>
      <x:c r="X460" s="97" t="n">
        <x:f>MAX(0,W460*(1+EXP((LN(1+'Monte Carlo'!$K$10)-0.5*'Monte Carlo'!$K$12^2)+'Monte Carlo'!$K$12*((RAND()+RAND()+RAND()+RAND()+RAND()+RAND()+RAND()+RAND()+RAND()+RAND()+RAND()+RAND())-6))-1)+X$15)</x:f>
        <x:v>1339271.4620374346</x:v>
      </x:c>
      <x:c r="Y460" s="97" t="n">
        <x:f>MAX(0,X460*(1+EXP((LN(1+'Monte Carlo'!$K$10)-0.5*'Monte Carlo'!$K$12^2)+'Monte Carlo'!$K$12*((RAND()+RAND()+RAND()+RAND()+RAND()+RAND()+RAND()+RAND()+RAND()+RAND()+RAND()+RAND())-6))-1)+Y$15)</x:f>
        <x:v>1449527.9607595813</x:v>
      </x:c>
      <x:c r="Z460" s="97" t="n">
        <x:f>MAX(0,Y460*(1+EXP((LN(1+'Monte Carlo'!$K$10)-0.5*'Monte Carlo'!$K$12^2)+'Monte Carlo'!$K$12*((RAND()+RAND()+RAND()+RAND()+RAND()+RAND()+RAND()+RAND()+RAND()+RAND()+RAND()+RAND())-6))-1)+Z$15)</x:f>
        <x:v>1625344.2930562275</x:v>
      </x:c>
      <x:c r="AA460" s="97" t="n">
        <x:f>MAX(0,Z460*(1+EXP((LN(1+'Monte Carlo'!$K$10)-0.5*'Monte Carlo'!$K$12^2)+'Monte Carlo'!$K$12*((RAND()+RAND()+RAND()+RAND()+RAND()+RAND()+RAND()+RAND()+RAND()+RAND()+RAND()+RAND())-6))-1)+AA$15)</x:f>
        <x:v>1861670.668062789</x:v>
      </x:c>
      <x:c r="AB460" s="97" t="n">
        <x:f>MAX(0,AA460*(1+EXP((LN(1+'Monte Carlo'!$K$10)-0.5*'Monte Carlo'!$K$12^2)+'Monte Carlo'!$K$12*((RAND()+RAND()+RAND()+RAND()+RAND()+RAND()+RAND()+RAND()+RAND()+RAND()+RAND()+RAND())-6))-1)+AB$15)</x:f>
        <x:v>1948584.30792012</x:v>
      </x:c>
      <x:c r="AC460" s="97" t="n">
        <x:f>MAX(0,AB460*(1+EXP((LN(1+'Monte Carlo'!$K$10)-0.5*'Monte Carlo'!$K$12^2)+'Monte Carlo'!$K$12*((RAND()+RAND()+RAND()+RAND()+RAND()+RAND()+RAND()+RAND()+RAND()+RAND()+RAND()+RAND())-6))-1)+AC$15)</x:f>
        <x:v>2096657.1002539024</x:v>
      </x:c>
      <x:c r="AD460" s="97" t="n">
        <x:f>MAX(0,AC460*(1+EXP((LN(1+'Monte Carlo'!$K$10)-0.5*'Monte Carlo'!$K$12^2)+'Monte Carlo'!$K$12*((RAND()+RAND()+RAND()+RAND()+RAND()+RAND()+RAND()+RAND()+RAND()+RAND()+RAND()+RAND())-6))-1)+AD$15)</x:f>
        <x:v>2010904.8488859152</x:v>
      </x:c>
      <x:c r="AE460" s="97" t="n">
        <x:f>MAX(0,AD460*(1+EXP((LN(1+'Monte Carlo'!$K$10)-0.5*'Monte Carlo'!$K$12^2)+'Monte Carlo'!$K$12*((RAND()+RAND()+RAND()+RAND()+RAND()+RAND()+RAND()+RAND()+RAND()+RAND()+RAND()+RAND())-6))-1)+AE$15)</x:f>
        <x:v>2307256.231339054</x:v>
      </x:c>
      <x:c r="AF460" s="97" t="n">
        <x:f>MAX(0,AE460*(1+EXP((LN(1+'Monte Carlo'!$K$10)-0.5*'Monte Carlo'!$K$12^2)+'Monte Carlo'!$K$12*((RAND()+RAND()+RAND()+RAND()+RAND()+RAND()+RAND()+RAND()+RAND()+RAND()+RAND()+RAND())-6))-1)+AF$15)</x:f>
        <x:v>2293008.156050997</x:v>
      </x:c>
      <x:c r="AG460" s="97">
        <x:f t="shared" si="8"/>
        <x:v>880394.82828909648</x:v>
      </x:c>
    </x:row>
    <x:row r="461">
      <x:c r="A461" s="93">
        <x:v>440</x:v>
      </x:c>
      <x:c r="B461" s="97" t="n">
        <x:f>IF(AND(UPPER('Monte Carlo'!$K$4)="YES",'Monte Carlo'!$K$5&gt;0),'Monte Carlo'!$K$13,Liquidity_30Y!$C$14)</x:f>
        <x:v>1029031.25</x:v>
      </x:c>
      <x:c r="C461" s="97" t="n">
        <x:f>MAX(0,B461*(1+EXP((LN(1+'Monte Carlo'!$K$10)-0.5*'Monte Carlo'!$K$12^2)+'Monte Carlo'!$K$12*((RAND()+RAND()+RAND()+RAND()+RAND()+RAND()+RAND()+RAND()+RAND()+RAND()+RAND()+RAND())-6))-1)+C$15)</x:f>
        <x:v>889451.2580102263</x:v>
      </x:c>
      <x:c r="D461" s="97" t="n">
        <x:f>MAX(0,C461*(1+EXP((LN(1+'Monte Carlo'!$K$10)-0.5*'Monte Carlo'!$K$12^2)+'Monte Carlo'!$K$12*((RAND()+RAND()+RAND()+RAND()+RAND()+RAND()+RAND()+RAND()+RAND()+RAND()+RAND()+RAND())-6))-1)+D$15)</x:f>
        <x:v>901715.9631822675</x:v>
      </x:c>
      <x:c r="E461" s="97" t="n">
        <x:f>MAX(0,D461*(1+EXP((LN(1+'Monte Carlo'!$K$10)-0.5*'Monte Carlo'!$K$12^2)+'Monte Carlo'!$K$12*((RAND()+RAND()+RAND()+RAND()+RAND()+RAND()+RAND()+RAND()+RAND()+RAND()+RAND()+RAND())-6))-1)+E$15)</x:f>
        <x:v>930916.379648495</x:v>
      </x:c>
      <x:c r="F461" s="97" t="n">
        <x:f>MAX(0,E461*(1+EXP((LN(1+'Monte Carlo'!$K$10)-0.5*'Monte Carlo'!$K$12^2)+'Monte Carlo'!$K$12*((RAND()+RAND()+RAND()+RAND()+RAND()+RAND()+RAND()+RAND()+RAND()+RAND()+RAND()+RAND())-6))-1)+F$15)</x:f>
        <x:v>827483.2069935413</x:v>
      </x:c>
      <x:c r="G461" s="97" t="n">
        <x:f>MAX(0,F461*(1+EXP((LN(1+'Monte Carlo'!$K$10)-0.5*'Monte Carlo'!$K$12^2)+'Monte Carlo'!$K$12*((RAND()+RAND()+RAND()+RAND()+RAND()+RAND()+RAND()+RAND()+RAND()+RAND()+RAND()+RAND())-6))-1)+G$15)</x:f>
        <x:v>791491.9871142834</x:v>
      </x:c>
      <x:c r="H461" s="97" t="n">
        <x:f>MAX(0,G461*(1+EXP((LN(1+'Monte Carlo'!$K$10)-0.5*'Monte Carlo'!$K$12^2)+'Monte Carlo'!$K$12*((RAND()+RAND()+RAND()+RAND()+RAND()+RAND()+RAND()+RAND()+RAND()+RAND()+RAND()+RAND())-6))-1)+H$15)</x:f>
        <x:v>684504.9925009954</x:v>
      </x:c>
      <x:c r="I461" s="97" t="n">
        <x:f>MAX(0,H461*(1+EXP((LN(1+'Monte Carlo'!$K$10)-0.5*'Monte Carlo'!$K$12^2)+'Monte Carlo'!$K$12*((RAND()+RAND()+RAND()+RAND()+RAND()+RAND()+RAND()+RAND()+RAND()+RAND()+RAND()+RAND())-6))-1)+I$15)</x:f>
        <x:v>612796.9567749859</x:v>
      </x:c>
      <x:c r="J461" s="97" t="n">
        <x:f>MAX(0,I461*(1+EXP((LN(1+'Monte Carlo'!$K$10)-0.5*'Monte Carlo'!$K$12^2)+'Monte Carlo'!$K$12*((RAND()+RAND()+RAND()+RAND()+RAND()+RAND()+RAND()+RAND()+RAND()+RAND()+RAND()+RAND())-6))-1)+J$15)</x:f>
        <x:v>533707.6670687501</x:v>
      </x:c>
      <x:c r="K461" s="97" t="n">
        <x:f>MAX(0,J461*(1+EXP((LN(1+'Monte Carlo'!$K$10)-0.5*'Monte Carlo'!$K$12^2)+'Monte Carlo'!$K$12*((RAND()+RAND()+RAND()+RAND()+RAND()+RAND()+RAND()+RAND()+RAND()+RAND()+RAND()+RAND())-6))-1)+K$15)</x:f>
        <x:v>596396.4035588194</x:v>
      </x:c>
      <x:c r="L461" s="97" t="n">
        <x:f>MAX(0,K461*(1+EXP((LN(1+'Monte Carlo'!$K$10)-0.5*'Monte Carlo'!$K$12^2)+'Monte Carlo'!$K$12*((RAND()+RAND()+RAND()+RAND()+RAND()+RAND()+RAND()+RAND()+RAND()+RAND()+RAND()+RAND())-6))-1)+L$15)</x:f>
        <x:v>691480.5242676963</x:v>
      </x:c>
      <x:c r="M461" s="97" t="n">
        <x:f>MAX(0,L461*(1+EXP((LN(1+'Monte Carlo'!$K$10)-0.5*'Monte Carlo'!$K$12^2)+'Monte Carlo'!$K$12*((RAND()+RAND()+RAND()+RAND()+RAND()+RAND()+RAND()+RAND()+RAND()+RAND()+RAND()+RAND())-6))-1)+M$15)</x:f>
        <x:v>533906.1187086474</x:v>
      </x:c>
      <x:c r="N461" s="97" t="n">
        <x:f>MAX(0,M461*(1+EXP((LN(1+'Monte Carlo'!$K$10)-0.5*'Monte Carlo'!$K$12^2)+'Monte Carlo'!$K$12*((RAND()+RAND()+RAND()+RAND()+RAND()+RAND()+RAND()+RAND()+RAND()+RAND()+RAND()+RAND())-6))-1)+N$15)</x:f>
        <x:v>573991.6095667391</x:v>
      </x:c>
      <x:c r="O461" s="97" t="n">
        <x:f>MAX(0,N461*(1+EXP((LN(1+'Monte Carlo'!$K$10)-0.5*'Monte Carlo'!$K$12^2)+'Monte Carlo'!$K$12*((RAND()+RAND()+RAND()+RAND()+RAND()+RAND()+RAND()+RAND()+RAND()+RAND()+RAND()+RAND())-6))-1)+O$15)</x:f>
        <x:v>687755.4849076213</x:v>
      </x:c>
      <x:c r="P461" s="97" t="n">
        <x:f>MAX(0,O461*(1+EXP((LN(1+'Monte Carlo'!$K$10)-0.5*'Monte Carlo'!$K$12^2)+'Monte Carlo'!$K$12*((RAND()+RAND()+RAND()+RAND()+RAND()+RAND()+RAND()+RAND()+RAND()+RAND()+RAND()+RAND())-6))-1)+P$15)</x:f>
        <x:v>782725.4435663281</x:v>
      </x:c>
      <x:c r="Q461" s="97" t="n">
        <x:f>MAX(0,P461*(1+EXP((LN(1+'Monte Carlo'!$K$10)-0.5*'Monte Carlo'!$K$12^2)+'Monte Carlo'!$K$12*((RAND()+RAND()+RAND()+RAND()+RAND()+RAND()+RAND()+RAND()+RAND()+RAND()+RAND()+RAND())-6))-1)+Q$15)</x:f>
        <x:v>909808.3782947606</x:v>
      </x:c>
      <x:c r="R461" s="97" t="n">
        <x:f>MAX(0,Q461*(1+EXP((LN(1+'Monte Carlo'!$K$10)-0.5*'Monte Carlo'!$K$12^2)+'Monte Carlo'!$K$12*((RAND()+RAND()+RAND()+RAND()+RAND()+RAND()+RAND()+RAND()+RAND()+RAND()+RAND()+RAND())-6))-1)+R$15)</x:f>
        <x:v>824370.695899483</x:v>
      </x:c>
      <x:c r="S461" s="97" t="n">
        <x:f>MAX(0,R461*(1+EXP((LN(1+'Monte Carlo'!$K$10)-0.5*'Monte Carlo'!$K$12^2)+'Monte Carlo'!$K$12*((RAND()+RAND()+RAND()+RAND()+RAND()+RAND()+RAND()+RAND()+RAND()+RAND()+RAND()+RAND())-6))-1)+S$15)</x:f>
        <x:v>629790.4786426842</x:v>
      </x:c>
      <x:c r="T461" s="97" t="n">
        <x:f>MAX(0,S461*(1+EXP((LN(1+'Monte Carlo'!$K$10)-0.5*'Monte Carlo'!$K$12^2)+'Monte Carlo'!$K$12*((RAND()+RAND()+RAND()+RAND()+RAND()+RAND()+RAND()+RAND()+RAND()+RAND()+RAND()+RAND())-6))-1)+T$15)</x:f>
        <x:v>513796.4068010225</x:v>
      </x:c>
      <x:c r="U461" s="97" t="n">
        <x:f>MAX(0,T461*(1+EXP((LN(1+'Monte Carlo'!$K$10)-0.5*'Monte Carlo'!$K$12^2)+'Monte Carlo'!$K$12*((RAND()+RAND()+RAND()+RAND()+RAND()+RAND()+RAND()+RAND()+RAND()+RAND()+RAND()+RAND())-6))-1)+U$15)</x:f>
        <x:v>482465.3440086986</x:v>
      </x:c>
      <x:c r="V461" s="97" t="n">
        <x:f>MAX(0,U461*(1+EXP((LN(1+'Monte Carlo'!$K$10)-0.5*'Monte Carlo'!$K$12^2)+'Monte Carlo'!$K$12*((RAND()+RAND()+RAND()+RAND()+RAND()+RAND()+RAND()+RAND()+RAND()+RAND()+RAND()+RAND())-6))-1)+V$15)</x:f>
        <x:v>572156.3061920429</x:v>
      </x:c>
      <x:c r="W461" s="97" t="n">
        <x:f>MAX(0,V461*(1+EXP((LN(1+'Monte Carlo'!$K$10)-0.5*'Monte Carlo'!$K$12^2)+'Monte Carlo'!$K$12*((RAND()+RAND()+RAND()+RAND()+RAND()+RAND()+RAND()+RAND()+RAND()+RAND()+RAND()+RAND())-6))-1)+W$15)</x:f>
        <x:v>481597.267250665</x:v>
      </x:c>
      <x:c r="X461" s="97" t="n">
        <x:f>MAX(0,W461*(1+EXP((LN(1+'Monte Carlo'!$K$10)-0.5*'Monte Carlo'!$K$12^2)+'Monte Carlo'!$K$12*((RAND()+RAND()+RAND()+RAND()+RAND()+RAND()+RAND()+RAND()+RAND()+RAND()+RAND()+RAND())-6))-1)+X$15)</x:f>
        <x:v>550761.2574734369</x:v>
      </x:c>
      <x:c r="Y461" s="97" t="n">
        <x:f>MAX(0,X461*(1+EXP((LN(1+'Monte Carlo'!$K$10)-0.5*'Monte Carlo'!$K$12^2)+'Monte Carlo'!$K$12*((RAND()+RAND()+RAND()+RAND()+RAND()+RAND()+RAND()+RAND()+RAND()+RAND()+RAND()+RAND())-6))-1)+Y$15)</x:f>
        <x:v>566568.3221421957</x:v>
      </x:c>
      <x:c r="Z461" s="97" t="n">
        <x:f>MAX(0,Y461*(1+EXP((LN(1+'Monte Carlo'!$K$10)-0.5*'Monte Carlo'!$K$12^2)+'Monte Carlo'!$K$12*((RAND()+RAND()+RAND()+RAND()+RAND()+RAND()+RAND()+RAND()+RAND()+RAND()+RAND()+RAND())-6))-1)+Z$15)</x:f>
        <x:v>759625.4595229004</x:v>
      </x:c>
      <x:c r="AA461" s="97" t="n">
        <x:f>MAX(0,Z461*(1+EXP((LN(1+'Monte Carlo'!$K$10)-0.5*'Monte Carlo'!$K$12^2)+'Monte Carlo'!$K$12*((RAND()+RAND()+RAND()+RAND()+RAND()+RAND()+RAND()+RAND()+RAND()+RAND()+RAND()+RAND())-6))-1)+AA$15)</x:f>
        <x:v>809780.8247430486</x:v>
      </x:c>
      <x:c r="AB461" s="97" t="n">
        <x:f>MAX(0,AA461*(1+EXP((LN(1+'Monte Carlo'!$K$10)-0.5*'Monte Carlo'!$K$12^2)+'Monte Carlo'!$K$12*((RAND()+RAND()+RAND()+RAND()+RAND()+RAND()+RAND()+RAND()+RAND()+RAND()+RAND()+RAND())-6))-1)+AB$15)</x:f>
        <x:v>818547.1764479124</x:v>
      </x:c>
      <x:c r="AC461" s="97" t="n">
        <x:f>MAX(0,AB461*(1+EXP((LN(1+'Monte Carlo'!$K$10)-0.5*'Monte Carlo'!$K$12^2)+'Monte Carlo'!$K$12*((RAND()+RAND()+RAND()+RAND()+RAND()+RAND()+RAND()+RAND()+RAND()+RAND()+RAND()+RAND())-6))-1)+AC$15)</x:f>
        <x:v>1018254.0157605365</x:v>
      </x:c>
      <x:c r="AD461" s="97" t="n">
        <x:f>MAX(0,AC461*(1+EXP((LN(1+'Monte Carlo'!$K$10)-0.5*'Monte Carlo'!$K$12^2)+'Monte Carlo'!$K$12*((RAND()+RAND()+RAND()+RAND()+RAND()+RAND()+RAND()+RAND()+RAND()+RAND()+RAND()+RAND())-6))-1)+AD$15)</x:f>
        <x:v>1151984.6384085743</x:v>
      </x:c>
      <x:c r="AE461" s="97" t="n">
        <x:f>MAX(0,AD461*(1+EXP((LN(1+'Monte Carlo'!$K$10)-0.5*'Monte Carlo'!$K$12^2)+'Monte Carlo'!$K$12*((RAND()+RAND()+RAND()+RAND()+RAND()+RAND()+RAND()+RAND()+RAND()+RAND()+RAND()+RAND())-6))-1)+AE$15)</x:f>
        <x:v>1591607.5809311043</x:v>
      </x:c>
      <x:c r="AF461" s="97" t="n">
        <x:f>MAX(0,AE461*(1+EXP((LN(1+'Monte Carlo'!$K$10)-0.5*'Monte Carlo'!$K$12^2)+'Monte Carlo'!$K$12*((RAND()+RAND()+RAND()+RAND()+RAND()+RAND()+RAND()+RAND()+RAND()+RAND()+RAND()+RAND())-6))-1)+AF$15)</x:f>
        <x:v>1518977.80849711</x:v>
      </x:c>
      <x:c r="AG461" s="97">
        <x:f t="shared" si="8"/>
        <x:v>1029031.25</x:v>
      </x:c>
    </x:row>
    <x:row r="462">
      <x:c r="A462" s="93">
        <x:v>441</x:v>
      </x:c>
      <x:c r="B462" s="97" t="n">
        <x:f>IF(AND(UPPER('Monte Carlo'!$K$4)="YES",'Monte Carlo'!$K$5&gt;0),'Monte Carlo'!$K$13,Liquidity_30Y!$C$14)</x:f>
        <x:v>1029031.25</x:v>
      </x:c>
      <x:c r="C462" s="97" t="n">
        <x:f>MAX(0,B462*(1+EXP((LN(1+'Monte Carlo'!$K$10)-0.5*'Monte Carlo'!$K$12^2)+'Monte Carlo'!$K$12*((RAND()+RAND()+RAND()+RAND()+RAND()+RAND()+RAND()+RAND()+RAND()+RAND()+RAND()+RAND())-6))-1)+C$15)</x:f>
        <x:v>1211205.514099185</x:v>
      </x:c>
      <x:c r="D462" s="97" t="n">
        <x:f>MAX(0,C462*(1+EXP((LN(1+'Monte Carlo'!$K$10)-0.5*'Monte Carlo'!$K$12^2)+'Monte Carlo'!$K$12*((RAND()+RAND()+RAND()+RAND()+RAND()+RAND()+RAND()+RAND()+RAND()+RAND()+RAND()+RAND())-6))-1)+D$15)</x:f>
        <x:v>898758.2634192691</x:v>
      </x:c>
      <x:c r="E462" s="97" t="n">
        <x:f>MAX(0,D462*(1+EXP((LN(1+'Monte Carlo'!$K$10)-0.5*'Monte Carlo'!$K$12^2)+'Monte Carlo'!$K$12*((RAND()+RAND()+RAND()+RAND()+RAND()+RAND()+RAND()+RAND()+RAND()+RAND()+RAND()+RAND())-6))-1)+E$15)</x:f>
        <x:v>1024001.62415474</x:v>
      </x:c>
      <x:c r="F462" s="97" t="n">
        <x:f>MAX(0,E462*(1+EXP((LN(1+'Monte Carlo'!$K$10)-0.5*'Monte Carlo'!$K$12^2)+'Monte Carlo'!$K$12*((RAND()+RAND()+RAND()+RAND()+RAND()+RAND()+RAND()+RAND()+RAND()+RAND()+RAND()+RAND())-6))-1)+F$15)</x:f>
        <x:v>1049074.1088461343</x:v>
      </x:c>
      <x:c r="G462" s="97" t="n">
        <x:f>MAX(0,F462*(1+EXP((LN(1+'Monte Carlo'!$K$10)-0.5*'Monte Carlo'!$K$12^2)+'Monte Carlo'!$K$12*((RAND()+RAND()+RAND()+RAND()+RAND()+RAND()+RAND()+RAND()+RAND()+RAND()+RAND()+RAND())-6))-1)+G$15)</x:f>
        <x:v>895907.2902269142</x:v>
      </x:c>
      <x:c r="H462" s="97" t="n">
        <x:f>MAX(0,G462*(1+EXP((LN(1+'Monte Carlo'!$K$10)-0.5*'Monte Carlo'!$K$12^2)+'Monte Carlo'!$K$12*((RAND()+RAND()+RAND()+RAND()+RAND()+RAND()+RAND()+RAND()+RAND()+RAND()+RAND()+RAND())-6))-1)+H$15)</x:f>
        <x:v>1163950.6862527602</x:v>
      </x:c>
      <x:c r="I462" s="97" t="n">
        <x:f>MAX(0,H462*(1+EXP((LN(1+'Monte Carlo'!$K$10)-0.5*'Monte Carlo'!$K$12^2)+'Monte Carlo'!$K$12*((RAND()+RAND()+RAND()+RAND()+RAND()+RAND()+RAND()+RAND()+RAND()+RAND()+RAND()+RAND())-6))-1)+I$15)</x:f>
        <x:v>1581048.8379989064</x:v>
      </x:c>
      <x:c r="J462" s="97" t="n">
        <x:f>MAX(0,I462*(1+EXP((LN(1+'Monte Carlo'!$K$10)-0.5*'Monte Carlo'!$K$12^2)+'Monte Carlo'!$K$12*((RAND()+RAND()+RAND()+RAND()+RAND()+RAND()+RAND()+RAND()+RAND()+RAND()+RAND()+RAND())-6))-1)+J$15)</x:f>
        <x:v>1245895.8806087263</x:v>
      </x:c>
      <x:c r="K462" s="97" t="n">
        <x:f>MAX(0,J462*(1+EXP((LN(1+'Monte Carlo'!$K$10)-0.5*'Monte Carlo'!$K$12^2)+'Monte Carlo'!$K$12*((RAND()+RAND()+RAND()+RAND()+RAND()+RAND()+RAND()+RAND()+RAND()+RAND()+RAND()+RAND())-6))-1)+K$15)</x:f>
        <x:v>1621347.2216379137</x:v>
      </x:c>
      <x:c r="L462" s="97" t="n">
        <x:f>MAX(0,K462*(1+EXP((LN(1+'Monte Carlo'!$K$10)-0.5*'Monte Carlo'!$K$12^2)+'Monte Carlo'!$K$12*((RAND()+RAND()+RAND()+RAND()+RAND()+RAND()+RAND()+RAND()+RAND()+RAND()+RAND()+RAND())-6))-1)+L$15)</x:f>
        <x:v>1696142.3832106513</x:v>
      </x:c>
      <x:c r="M462" s="97" t="n">
        <x:f>MAX(0,L462*(1+EXP((LN(1+'Monte Carlo'!$K$10)-0.5*'Monte Carlo'!$K$12^2)+'Monte Carlo'!$K$12*((RAND()+RAND()+RAND()+RAND()+RAND()+RAND()+RAND()+RAND()+RAND()+RAND()+RAND()+RAND())-6))-1)+M$15)</x:f>
        <x:v>2163853.3448935966</x:v>
      </x:c>
      <x:c r="N462" s="97" t="n">
        <x:f>MAX(0,M462*(1+EXP((LN(1+'Monte Carlo'!$K$10)-0.5*'Monte Carlo'!$K$12^2)+'Monte Carlo'!$K$12*((RAND()+RAND()+RAND()+RAND()+RAND()+RAND()+RAND()+RAND()+RAND()+RAND()+RAND()+RAND())-6))-1)+N$15)</x:f>
        <x:v>2777518.1690224838</x:v>
      </x:c>
      <x:c r="O462" s="97" t="n">
        <x:f>MAX(0,N462*(1+EXP((LN(1+'Monte Carlo'!$K$10)-0.5*'Monte Carlo'!$K$12^2)+'Monte Carlo'!$K$12*((RAND()+RAND()+RAND()+RAND()+RAND()+RAND()+RAND()+RAND()+RAND()+RAND()+RAND()+RAND())-6))-1)+O$15)</x:f>
        <x:v>3010680.1701024887</x:v>
      </x:c>
      <x:c r="P462" s="97" t="n">
        <x:f>MAX(0,O462*(1+EXP((LN(1+'Monte Carlo'!$K$10)-0.5*'Monte Carlo'!$K$12^2)+'Monte Carlo'!$K$12*((RAND()+RAND()+RAND()+RAND()+RAND()+RAND()+RAND()+RAND()+RAND()+RAND()+RAND()+RAND())-6))-1)+P$15)</x:f>
        <x:v>3232165.9215834374</x:v>
      </x:c>
      <x:c r="Q462" s="97" t="n">
        <x:f>MAX(0,P462*(1+EXP((LN(1+'Monte Carlo'!$K$10)-0.5*'Monte Carlo'!$K$12^2)+'Monte Carlo'!$K$12*((RAND()+RAND()+RAND()+RAND()+RAND()+RAND()+RAND()+RAND()+RAND()+RAND()+RAND()+RAND())-6))-1)+Q$15)</x:f>
        <x:v>3287462.8075892422</x:v>
      </x:c>
      <x:c r="R462" s="97" t="n">
        <x:f>MAX(0,Q462*(1+EXP((LN(1+'Monte Carlo'!$K$10)-0.5*'Monte Carlo'!$K$12^2)+'Monte Carlo'!$K$12*((RAND()+RAND()+RAND()+RAND()+RAND()+RAND()+RAND()+RAND()+RAND()+RAND()+RAND()+RAND())-6))-1)+R$15)</x:f>
        <x:v>3269536.4606297784</x:v>
      </x:c>
      <x:c r="S462" s="97" t="n">
        <x:f>MAX(0,R462*(1+EXP((LN(1+'Monte Carlo'!$K$10)-0.5*'Monte Carlo'!$K$12^2)+'Monte Carlo'!$K$12*((RAND()+RAND()+RAND()+RAND()+RAND()+RAND()+RAND()+RAND()+RAND()+RAND()+RAND()+RAND())-6))-1)+S$15)</x:f>
        <x:v>3611159.876682789</x:v>
      </x:c>
      <x:c r="T462" s="97" t="n">
        <x:f>MAX(0,S462*(1+EXP((LN(1+'Monte Carlo'!$K$10)-0.5*'Monte Carlo'!$K$12^2)+'Monte Carlo'!$K$12*((RAND()+RAND()+RAND()+RAND()+RAND()+RAND()+RAND()+RAND()+RAND()+RAND()+RAND()+RAND())-6))-1)+T$15)</x:f>
        <x:v>4530478.436291096</x:v>
      </x:c>
      <x:c r="U462" s="97" t="n">
        <x:f>MAX(0,T462*(1+EXP((LN(1+'Monte Carlo'!$K$10)-0.5*'Monte Carlo'!$K$12^2)+'Monte Carlo'!$K$12*((RAND()+RAND()+RAND()+RAND()+RAND()+RAND()+RAND()+RAND()+RAND()+RAND()+RAND()+RAND())-6))-1)+U$15)</x:f>
        <x:v>4264561.772783827</x:v>
      </x:c>
      <x:c r="V462" s="97" t="n">
        <x:f>MAX(0,U462*(1+EXP((LN(1+'Monte Carlo'!$K$10)-0.5*'Monte Carlo'!$K$12^2)+'Monte Carlo'!$K$12*((RAND()+RAND()+RAND()+RAND()+RAND()+RAND()+RAND()+RAND()+RAND()+RAND()+RAND()+RAND())-6))-1)+V$15)</x:f>
        <x:v>4710272.232540358</x:v>
      </x:c>
      <x:c r="W462" s="97" t="n">
        <x:f>MAX(0,V462*(1+EXP((LN(1+'Monte Carlo'!$K$10)-0.5*'Monte Carlo'!$K$12^2)+'Monte Carlo'!$K$12*((RAND()+RAND()+RAND()+RAND()+RAND()+RAND()+RAND()+RAND()+RAND()+RAND()+RAND()+RAND())-6))-1)+W$15)</x:f>
        <x:v>4417967.306732355</x:v>
      </x:c>
      <x:c r="X462" s="97" t="n">
        <x:f>MAX(0,W462*(1+EXP((LN(1+'Monte Carlo'!$K$10)-0.5*'Monte Carlo'!$K$12^2)+'Monte Carlo'!$K$12*((RAND()+RAND()+RAND()+RAND()+RAND()+RAND()+RAND()+RAND()+RAND()+RAND()+RAND()+RAND())-6))-1)+X$15)</x:f>
        <x:v>4837815.910842258</x:v>
      </x:c>
      <x:c r="Y462" s="97" t="n">
        <x:f>MAX(0,X462*(1+EXP((LN(1+'Monte Carlo'!$K$10)-0.5*'Monte Carlo'!$K$12^2)+'Monte Carlo'!$K$12*((RAND()+RAND()+RAND()+RAND()+RAND()+RAND()+RAND()+RAND()+RAND()+RAND()+RAND()+RAND())-6))-1)+Y$15)</x:f>
        <x:v>4951413.7597930385</x:v>
      </x:c>
      <x:c r="Z462" s="97" t="n">
        <x:f>MAX(0,Y462*(1+EXP((LN(1+'Monte Carlo'!$K$10)-0.5*'Monte Carlo'!$K$12^2)+'Monte Carlo'!$K$12*((RAND()+RAND()+RAND()+RAND()+RAND()+RAND()+RAND()+RAND()+RAND()+RAND()+RAND()+RAND())-6))-1)+Z$15)</x:f>
        <x:v>5285503.968195152</x:v>
      </x:c>
      <x:c r="AA462" s="97" t="n">
        <x:f>MAX(0,Z462*(1+EXP((LN(1+'Monte Carlo'!$K$10)-0.5*'Monte Carlo'!$K$12^2)+'Monte Carlo'!$K$12*((RAND()+RAND()+RAND()+RAND()+RAND()+RAND()+RAND()+RAND()+RAND()+RAND()+RAND()+RAND())-6))-1)+AA$15)</x:f>
        <x:v>5379365.360572606</x:v>
      </x:c>
      <x:c r="AB462" s="97" t="n">
        <x:f>MAX(0,AA462*(1+EXP((LN(1+'Monte Carlo'!$K$10)-0.5*'Monte Carlo'!$K$12^2)+'Monte Carlo'!$K$12*((RAND()+RAND()+RAND()+RAND()+RAND()+RAND()+RAND()+RAND()+RAND()+RAND()+RAND()+RAND())-6))-1)+AB$15)</x:f>
        <x:v>5930506.430353599</x:v>
      </x:c>
      <x:c r="AC462" s="97" t="n">
        <x:f>MAX(0,AB462*(1+EXP((LN(1+'Monte Carlo'!$K$10)-0.5*'Monte Carlo'!$K$12^2)+'Monte Carlo'!$K$12*((RAND()+RAND()+RAND()+RAND()+RAND()+RAND()+RAND()+RAND()+RAND()+RAND()+RAND()+RAND())-6))-1)+AC$15)</x:f>
        <x:v>5462352.0482696425</x:v>
      </x:c>
      <x:c r="AD462" s="97" t="n">
        <x:f>MAX(0,AC462*(1+EXP((LN(1+'Monte Carlo'!$K$10)-0.5*'Monte Carlo'!$K$12^2)+'Monte Carlo'!$K$12*((RAND()+RAND()+RAND()+RAND()+RAND()+RAND()+RAND()+RAND()+RAND()+RAND()+RAND()+RAND())-6))-1)+AD$15)</x:f>
        <x:v>4969332.908734355</x:v>
      </x:c>
      <x:c r="AE462" s="97" t="n">
        <x:f>MAX(0,AD462*(1+EXP((LN(1+'Monte Carlo'!$K$10)-0.5*'Monte Carlo'!$K$12^2)+'Monte Carlo'!$K$12*((RAND()+RAND()+RAND()+RAND()+RAND()+RAND()+RAND()+RAND()+RAND()+RAND()+RAND()+RAND())-6))-1)+AE$15)</x:f>
        <x:v>6486031.689565584</x:v>
      </x:c>
      <x:c r="AF462" s="97" t="n">
        <x:f>MAX(0,AE462*(1+EXP((LN(1+'Monte Carlo'!$K$10)-0.5*'Monte Carlo'!$K$12^2)+'Monte Carlo'!$K$12*((RAND()+RAND()+RAND()+RAND()+RAND()+RAND()+RAND()+RAND()+RAND()+RAND()+RAND()+RAND())-6))-1)+AF$15)</x:f>
        <x:v>7301687.357235997</x:v>
      </x:c>
      <x:c r="AG462" s="97">
        <x:f t="shared" si="8"/>
        <x:v>723169.01749438467</x:v>
      </x:c>
    </x:row>
    <x:row r="463">
      <x:c r="A463" s="93">
        <x:v>442</x:v>
      </x:c>
      <x:c r="B463" s="97" t="n">
        <x:f>IF(AND(UPPER('Monte Carlo'!$K$4)="YES",'Monte Carlo'!$K$5&gt;0),'Monte Carlo'!$K$13,Liquidity_30Y!$C$14)</x:f>
        <x:v>1029031.25</x:v>
      </x:c>
      <x:c r="C463" s="97" t="n">
        <x:f>MAX(0,B463*(1+EXP((LN(1+'Monte Carlo'!$K$10)-0.5*'Monte Carlo'!$K$12^2)+'Monte Carlo'!$K$12*((RAND()+RAND()+RAND()+RAND()+RAND()+RAND()+RAND()+RAND()+RAND()+RAND()+RAND()+RAND())-6))-1)+C$15)</x:f>
        <x:v>935924.7864276094</x:v>
      </x:c>
      <x:c r="D463" s="97" t="n">
        <x:f>MAX(0,C463*(1+EXP((LN(1+'Monte Carlo'!$K$10)-0.5*'Monte Carlo'!$K$12^2)+'Monte Carlo'!$K$12*((RAND()+RAND()+RAND()+RAND()+RAND()+RAND()+RAND()+RAND()+RAND()+RAND()+RAND()+RAND())-6))-1)+D$15)</x:f>
        <x:v>806053.6657599655</x:v>
      </x:c>
      <x:c r="E463" s="97" t="n">
        <x:f>MAX(0,D463*(1+EXP((LN(1+'Monte Carlo'!$K$10)-0.5*'Monte Carlo'!$K$12^2)+'Monte Carlo'!$K$12*((RAND()+RAND()+RAND()+RAND()+RAND()+RAND()+RAND()+RAND()+RAND()+RAND()+RAND()+RAND())-6))-1)+E$15)</x:f>
        <x:v>689625.6602667948</x:v>
      </x:c>
      <x:c r="F463" s="97" t="n">
        <x:f>MAX(0,E463*(1+EXP((LN(1+'Monte Carlo'!$K$10)-0.5*'Monte Carlo'!$K$12^2)+'Monte Carlo'!$K$12*((RAND()+RAND()+RAND()+RAND()+RAND()+RAND()+RAND()+RAND()+RAND()+RAND()+RAND()+RAND())-6))-1)+F$15)</x:f>
        <x:v>858800.4057322588</x:v>
      </x:c>
      <x:c r="G463" s="97" t="n">
        <x:f>MAX(0,F463*(1+EXP((LN(1+'Monte Carlo'!$K$10)-0.5*'Monte Carlo'!$K$12^2)+'Monte Carlo'!$K$12*((RAND()+RAND()+RAND()+RAND()+RAND()+RAND()+RAND()+RAND()+RAND()+RAND()+RAND()+RAND())-6))-1)+G$15)</x:f>
        <x:v>1129504.334145036</x:v>
      </x:c>
      <x:c r="H463" s="97" t="n">
        <x:f>MAX(0,G463*(1+EXP((LN(1+'Monte Carlo'!$K$10)-0.5*'Monte Carlo'!$K$12^2)+'Monte Carlo'!$K$12*((RAND()+RAND()+RAND()+RAND()+RAND()+RAND()+RAND()+RAND()+RAND()+RAND()+RAND()+RAND())-6))-1)+H$15)</x:f>
        <x:v>1454628.7161747655</x:v>
      </x:c>
      <x:c r="I463" s="97" t="n">
        <x:f>MAX(0,H463*(1+EXP((LN(1+'Monte Carlo'!$K$10)-0.5*'Monte Carlo'!$K$12^2)+'Monte Carlo'!$K$12*((RAND()+RAND()+RAND()+RAND()+RAND()+RAND()+RAND()+RAND()+RAND()+RAND()+RAND()+RAND())-6))-1)+I$15)</x:f>
        <x:v>1445528.2890466214</x:v>
      </x:c>
      <x:c r="J463" s="97" t="n">
        <x:f>MAX(0,I463*(1+EXP((LN(1+'Monte Carlo'!$K$10)-0.5*'Monte Carlo'!$K$12^2)+'Monte Carlo'!$K$12*((RAND()+RAND()+RAND()+RAND()+RAND()+RAND()+RAND()+RAND()+RAND()+RAND()+RAND()+RAND())-6))-1)+J$15)</x:f>
        <x:v>1587780.8700399008</x:v>
      </x:c>
      <x:c r="K463" s="97" t="n">
        <x:f>MAX(0,J463*(1+EXP((LN(1+'Monte Carlo'!$K$10)-0.5*'Monte Carlo'!$K$12^2)+'Monte Carlo'!$K$12*((RAND()+RAND()+RAND()+RAND()+RAND()+RAND()+RAND()+RAND()+RAND()+RAND()+RAND()+RAND())-6))-1)+K$15)</x:f>
        <x:v>1547932.015802215</x:v>
      </x:c>
      <x:c r="L463" s="97" t="n">
        <x:f>MAX(0,K463*(1+EXP((LN(1+'Monte Carlo'!$K$10)-0.5*'Monte Carlo'!$K$12^2)+'Monte Carlo'!$K$12*((RAND()+RAND()+RAND()+RAND()+RAND()+RAND()+RAND()+RAND()+RAND()+RAND()+RAND()+RAND())-6))-1)+L$15)</x:f>
        <x:v>2029105.9529965802</x:v>
      </x:c>
      <x:c r="M463" s="97" t="n">
        <x:f>MAX(0,L463*(1+EXP((LN(1+'Monte Carlo'!$K$10)-0.5*'Monte Carlo'!$K$12^2)+'Monte Carlo'!$K$12*((RAND()+RAND()+RAND()+RAND()+RAND()+RAND()+RAND()+RAND()+RAND()+RAND()+RAND()+RAND())-6))-1)+M$15)</x:f>
        <x:v>1628601.6732956874</x:v>
      </x:c>
      <x:c r="N463" s="97" t="n">
        <x:f>MAX(0,M463*(1+EXP((LN(1+'Monte Carlo'!$K$10)-0.5*'Monte Carlo'!$K$12^2)+'Monte Carlo'!$K$12*((RAND()+RAND()+RAND()+RAND()+RAND()+RAND()+RAND()+RAND()+RAND()+RAND()+RAND()+RAND())-6))-1)+N$15)</x:f>
        <x:v>1571423.935688792</x:v>
      </x:c>
      <x:c r="O463" s="97" t="n">
        <x:f>MAX(0,N463*(1+EXP((LN(1+'Monte Carlo'!$K$10)-0.5*'Monte Carlo'!$K$12^2)+'Monte Carlo'!$K$12*((RAND()+RAND()+RAND()+RAND()+RAND()+RAND()+RAND()+RAND()+RAND()+RAND()+RAND()+RAND())-6))-1)+O$15)</x:f>
        <x:v>1291460.7053272356</x:v>
      </x:c>
      <x:c r="P463" s="97" t="n">
        <x:f>MAX(0,O463*(1+EXP((LN(1+'Monte Carlo'!$K$10)-0.5*'Monte Carlo'!$K$12^2)+'Monte Carlo'!$K$12*((RAND()+RAND()+RAND()+RAND()+RAND()+RAND()+RAND()+RAND()+RAND()+RAND()+RAND()+RAND())-6))-1)+P$15)</x:f>
        <x:v>1723297.7609181704</x:v>
      </x:c>
      <x:c r="Q463" s="97" t="n">
        <x:f>MAX(0,P463*(1+EXP((LN(1+'Monte Carlo'!$K$10)-0.5*'Monte Carlo'!$K$12^2)+'Monte Carlo'!$K$12*((RAND()+RAND()+RAND()+RAND()+RAND()+RAND()+RAND()+RAND()+RAND()+RAND()+RAND()+RAND())-6))-1)+Q$15)</x:f>
        <x:v>2166411.280284124</x:v>
      </x:c>
      <x:c r="R463" s="97" t="n">
        <x:f>MAX(0,Q463*(1+EXP((LN(1+'Monte Carlo'!$K$10)-0.5*'Monte Carlo'!$K$12^2)+'Monte Carlo'!$K$12*((RAND()+RAND()+RAND()+RAND()+RAND()+RAND()+RAND()+RAND()+RAND()+RAND()+RAND()+RAND())-6))-1)+R$15)</x:f>
        <x:v>2199313.4434458246</x:v>
      </x:c>
      <x:c r="S463" s="97" t="n">
        <x:f>MAX(0,R463*(1+EXP((LN(1+'Monte Carlo'!$K$10)-0.5*'Monte Carlo'!$K$12^2)+'Monte Carlo'!$K$12*((RAND()+RAND()+RAND()+RAND()+RAND()+RAND()+RAND()+RAND()+RAND()+RAND()+RAND()+RAND())-6))-1)+S$15)</x:f>
        <x:v>2206005.2072077594</x:v>
      </x:c>
      <x:c r="T463" s="97" t="n">
        <x:f>MAX(0,S463*(1+EXP((LN(1+'Monte Carlo'!$K$10)-0.5*'Monte Carlo'!$K$12^2)+'Monte Carlo'!$K$12*((RAND()+RAND()+RAND()+RAND()+RAND()+RAND()+RAND()+RAND()+RAND()+RAND()+RAND()+RAND())-6))-1)+T$15)</x:f>
        <x:v>1922907.998468991</x:v>
      </x:c>
      <x:c r="U463" s="97" t="n">
        <x:f>MAX(0,T463*(1+EXP((LN(1+'Monte Carlo'!$K$10)-0.5*'Monte Carlo'!$K$12^2)+'Monte Carlo'!$K$12*((RAND()+RAND()+RAND()+RAND()+RAND()+RAND()+RAND()+RAND()+RAND()+RAND()+RAND()+RAND())-6))-1)+U$15)</x:f>
        <x:v>2440465.3174891174</x:v>
      </x:c>
      <x:c r="V463" s="97" t="n">
        <x:f>MAX(0,U463*(1+EXP((LN(1+'Monte Carlo'!$K$10)-0.5*'Monte Carlo'!$K$12^2)+'Monte Carlo'!$K$12*((RAND()+RAND()+RAND()+RAND()+RAND()+RAND()+RAND()+RAND()+RAND()+RAND()+RAND()+RAND())-6))-1)+V$15)</x:f>
        <x:v>2519689.681118227</x:v>
      </x:c>
      <x:c r="W463" s="97" t="n">
        <x:f>MAX(0,V463*(1+EXP((LN(1+'Monte Carlo'!$K$10)-0.5*'Monte Carlo'!$K$12^2)+'Monte Carlo'!$K$12*((RAND()+RAND()+RAND()+RAND()+RAND()+RAND()+RAND()+RAND()+RAND()+RAND()+RAND()+RAND())-6))-1)+W$15)</x:f>
        <x:v>2133811.775912461</x:v>
      </x:c>
      <x:c r="X463" s="97" t="n">
        <x:f>MAX(0,W463*(1+EXP((LN(1+'Monte Carlo'!$K$10)-0.5*'Monte Carlo'!$K$12^2)+'Monte Carlo'!$K$12*((RAND()+RAND()+RAND()+RAND()+RAND()+RAND()+RAND()+RAND()+RAND()+RAND()+RAND()+RAND())-6))-1)+X$15)</x:f>
        <x:v>2496272.1345492313</x:v>
      </x:c>
      <x:c r="Y463" s="97" t="n">
        <x:f>MAX(0,X463*(1+EXP((LN(1+'Monte Carlo'!$K$10)-0.5*'Monte Carlo'!$K$12^2)+'Monte Carlo'!$K$12*((RAND()+RAND()+RAND()+RAND()+RAND()+RAND()+RAND()+RAND()+RAND()+RAND()+RAND()+RAND())-6))-1)+Y$15)</x:f>
        <x:v>2429073.4979345687</x:v>
      </x:c>
      <x:c r="Z463" s="97" t="n">
        <x:f>MAX(0,Y463*(1+EXP((LN(1+'Monte Carlo'!$K$10)-0.5*'Monte Carlo'!$K$12^2)+'Monte Carlo'!$K$12*((RAND()+RAND()+RAND()+RAND()+RAND()+RAND()+RAND()+RAND()+RAND()+RAND()+RAND()+RAND())-6))-1)+Z$15)</x:f>
        <x:v>3058523.8165641488</x:v>
      </x:c>
      <x:c r="AA463" s="97" t="n">
        <x:f>MAX(0,Z463*(1+EXP((LN(1+'Monte Carlo'!$K$10)-0.5*'Monte Carlo'!$K$12^2)+'Monte Carlo'!$K$12*((RAND()+RAND()+RAND()+RAND()+RAND()+RAND()+RAND()+RAND()+RAND()+RAND()+RAND()+RAND())-6))-1)+AA$15)</x:f>
        <x:v>2793625.1084278147</x:v>
      </x:c>
      <x:c r="AB463" s="97" t="n">
        <x:f>MAX(0,AA463*(1+EXP((LN(1+'Monte Carlo'!$K$10)-0.5*'Monte Carlo'!$K$12^2)+'Monte Carlo'!$K$12*((RAND()+RAND()+RAND()+RAND()+RAND()+RAND()+RAND()+RAND()+RAND()+RAND()+RAND()+RAND())-6))-1)+AB$15)</x:f>
        <x:v>2612425.0359480362</x:v>
      </x:c>
      <x:c r="AC463" s="97" t="n">
        <x:f>MAX(0,AB463*(1+EXP((LN(1+'Monte Carlo'!$K$10)-0.5*'Monte Carlo'!$K$12^2)+'Monte Carlo'!$K$12*((RAND()+RAND()+RAND()+RAND()+RAND()+RAND()+RAND()+RAND()+RAND()+RAND()+RAND()+RAND())-6))-1)+AC$15)</x:f>
        <x:v>2625070.639342415</x:v>
      </x:c>
      <x:c r="AD463" s="97" t="n">
        <x:f>MAX(0,AC463*(1+EXP((LN(1+'Monte Carlo'!$K$10)-0.5*'Monte Carlo'!$K$12^2)+'Monte Carlo'!$K$12*((RAND()+RAND()+RAND()+RAND()+RAND()+RAND()+RAND()+RAND()+RAND()+RAND()+RAND()+RAND())-6))-1)+AD$15)</x:f>
        <x:v>1995217.2150637433</x:v>
      </x:c>
      <x:c r="AE463" s="97" t="n">
        <x:f>MAX(0,AD463*(1+EXP((LN(1+'Monte Carlo'!$K$10)-0.5*'Monte Carlo'!$K$12^2)+'Monte Carlo'!$K$12*((RAND()+RAND()+RAND()+RAND()+RAND()+RAND()+RAND()+RAND()+RAND()+RAND()+RAND()+RAND())-6))-1)+AE$15)</x:f>
        <x:v>2309380.1560829775</x:v>
      </x:c>
      <x:c r="AF463" s="97" t="n">
        <x:f>MAX(0,AE463*(1+EXP((LN(1+'Monte Carlo'!$K$10)-0.5*'Monte Carlo'!$K$12^2)+'Monte Carlo'!$K$12*((RAND()+RAND()+RAND()+RAND()+RAND()+RAND()+RAND()+RAND()+RAND()+RAND()+RAND()+RAND())-6))-1)+AF$15)</x:f>
        <x:v>2577626.9832585473</x:v>
      </x:c>
      <x:c r="AG463" s="97">
        <x:f t="shared" si="8"/>
        <x:v>1029031.25</x:v>
      </x:c>
    </x:row>
    <x:row r="464">
      <x:c r="A464" s="93">
        <x:v>443</x:v>
      </x:c>
      <x:c r="B464" s="97" t="n">
        <x:f>IF(AND(UPPER('Monte Carlo'!$K$4)="YES",'Monte Carlo'!$K$5&gt;0),'Monte Carlo'!$K$13,Liquidity_30Y!$C$14)</x:f>
        <x:v>1029031.25</x:v>
      </x:c>
      <x:c r="C464" s="97" t="n">
        <x:f>MAX(0,B464*(1+EXP((LN(1+'Monte Carlo'!$K$10)-0.5*'Monte Carlo'!$K$12^2)+'Monte Carlo'!$K$12*((RAND()+RAND()+RAND()+RAND()+RAND()+RAND()+RAND()+RAND()+RAND()+RAND()+RAND()+RAND())-6))-1)+C$15)</x:f>
        <x:v>1296326.7133716876</x:v>
      </x:c>
      <x:c r="D464" s="97" t="n">
        <x:f>MAX(0,C464*(1+EXP((LN(1+'Monte Carlo'!$K$10)-0.5*'Monte Carlo'!$K$12^2)+'Monte Carlo'!$K$12*((RAND()+RAND()+RAND()+RAND()+RAND()+RAND()+RAND()+RAND()+RAND()+RAND()+RAND()+RAND())-6))-1)+D$15)</x:f>
        <x:v>1481006.9911562041</x:v>
      </x:c>
      <x:c r="E464" s="97" t="n">
        <x:f>MAX(0,D464*(1+EXP((LN(1+'Monte Carlo'!$K$10)-0.5*'Monte Carlo'!$K$12^2)+'Monte Carlo'!$K$12*((RAND()+RAND()+RAND()+RAND()+RAND()+RAND()+RAND()+RAND()+RAND()+RAND()+RAND()+RAND())-6))-1)+E$15)</x:f>
        <x:v>1750630.0689001454</x:v>
      </x:c>
      <x:c r="F464" s="97" t="n">
        <x:f>MAX(0,E464*(1+EXP((LN(1+'Monte Carlo'!$K$10)-0.5*'Monte Carlo'!$K$12^2)+'Monte Carlo'!$K$12*((RAND()+RAND()+RAND()+RAND()+RAND()+RAND()+RAND()+RAND()+RAND()+RAND()+RAND()+RAND())-6))-1)+F$15)</x:f>
        <x:v>1886966.6700408848</x:v>
      </x:c>
      <x:c r="G464" s="97" t="n">
        <x:f>MAX(0,F464*(1+EXP((LN(1+'Monte Carlo'!$K$10)-0.5*'Monte Carlo'!$K$12^2)+'Monte Carlo'!$K$12*((RAND()+RAND()+RAND()+RAND()+RAND()+RAND()+RAND()+RAND()+RAND()+RAND()+RAND()+RAND())-6))-1)+G$15)</x:f>
        <x:v>1518520.8314530563</x:v>
      </x:c>
      <x:c r="H464" s="97" t="n">
        <x:f>MAX(0,G464*(1+EXP((LN(1+'Monte Carlo'!$K$10)-0.5*'Monte Carlo'!$K$12^2)+'Monte Carlo'!$K$12*((RAND()+RAND()+RAND()+RAND()+RAND()+RAND()+RAND()+RAND()+RAND()+RAND()+RAND()+RAND())-6))-1)+H$15)</x:f>
        <x:v>1650463.470006449</x:v>
      </x:c>
      <x:c r="I464" s="97" t="n">
        <x:f>MAX(0,H464*(1+EXP((LN(1+'Monte Carlo'!$K$10)-0.5*'Monte Carlo'!$K$12^2)+'Monte Carlo'!$K$12*((RAND()+RAND()+RAND()+RAND()+RAND()+RAND()+RAND()+RAND()+RAND()+RAND()+RAND()+RAND())-6))-1)+I$15)</x:f>
        <x:v>2187089.375895823</x:v>
      </x:c>
      <x:c r="J464" s="97" t="n">
        <x:f>MAX(0,I464*(1+EXP((LN(1+'Monte Carlo'!$K$10)-0.5*'Monte Carlo'!$K$12^2)+'Monte Carlo'!$K$12*((RAND()+RAND()+RAND()+RAND()+RAND()+RAND()+RAND()+RAND()+RAND()+RAND()+RAND()+RAND())-6))-1)+J$15)</x:f>
        <x:v>2068899.65979907</x:v>
      </x:c>
      <x:c r="K464" s="97" t="n">
        <x:f>MAX(0,J464*(1+EXP((LN(1+'Monte Carlo'!$K$10)-0.5*'Monte Carlo'!$K$12^2)+'Monte Carlo'!$K$12*((RAND()+RAND()+RAND()+RAND()+RAND()+RAND()+RAND()+RAND()+RAND()+RAND()+RAND()+RAND())-6))-1)+K$15)</x:f>
        <x:v>3085123.587731081</x:v>
      </x:c>
      <x:c r="L464" s="97" t="n">
        <x:f>MAX(0,K464*(1+EXP((LN(1+'Monte Carlo'!$K$10)-0.5*'Monte Carlo'!$K$12^2)+'Monte Carlo'!$K$12*((RAND()+RAND()+RAND()+RAND()+RAND()+RAND()+RAND()+RAND()+RAND()+RAND()+RAND()+RAND())-6))-1)+L$15)</x:f>
        <x:v>2518829.687570694</x:v>
      </x:c>
      <x:c r="M464" s="97" t="n">
        <x:f>MAX(0,L464*(1+EXP((LN(1+'Monte Carlo'!$K$10)-0.5*'Monte Carlo'!$K$12^2)+'Monte Carlo'!$K$12*((RAND()+RAND()+RAND()+RAND()+RAND()+RAND()+RAND()+RAND()+RAND()+RAND()+RAND()+RAND())-6))-1)+M$15)</x:f>
        <x:v>2212912.9018825362</x:v>
      </x:c>
      <x:c r="N464" s="97" t="n">
        <x:f>MAX(0,M464*(1+EXP((LN(1+'Monte Carlo'!$K$10)-0.5*'Monte Carlo'!$K$12^2)+'Monte Carlo'!$K$12*((RAND()+RAND()+RAND()+RAND()+RAND()+RAND()+RAND()+RAND()+RAND()+RAND()+RAND()+RAND())-6))-1)+N$15)</x:f>
        <x:v>2470406.1336834324</x:v>
      </x:c>
      <x:c r="O464" s="97" t="n">
        <x:f>MAX(0,N464*(1+EXP((LN(1+'Monte Carlo'!$K$10)-0.5*'Monte Carlo'!$K$12^2)+'Monte Carlo'!$K$12*((RAND()+RAND()+RAND()+RAND()+RAND()+RAND()+RAND()+RAND()+RAND()+RAND()+RAND()+RAND())-6))-1)+O$15)</x:f>
        <x:v>2837109.6521775136</x:v>
      </x:c>
      <x:c r="P464" s="97" t="n">
        <x:f>MAX(0,O464*(1+EXP((LN(1+'Monte Carlo'!$K$10)-0.5*'Monte Carlo'!$K$12^2)+'Monte Carlo'!$K$12*((RAND()+RAND()+RAND()+RAND()+RAND()+RAND()+RAND()+RAND()+RAND()+RAND()+RAND()+RAND())-6))-1)+P$15)</x:f>
        <x:v>3665416.6310023833</x:v>
      </x:c>
      <x:c r="Q464" s="97" t="n">
        <x:f>MAX(0,P464*(1+EXP((LN(1+'Monte Carlo'!$K$10)-0.5*'Monte Carlo'!$K$12^2)+'Monte Carlo'!$K$12*((RAND()+RAND()+RAND()+RAND()+RAND()+RAND()+RAND()+RAND()+RAND()+RAND()+RAND()+RAND())-6))-1)+Q$15)</x:f>
        <x:v>4716377.035752341</x:v>
      </x:c>
      <x:c r="R464" s="97" t="n">
        <x:f>MAX(0,Q464*(1+EXP((LN(1+'Monte Carlo'!$K$10)-0.5*'Monte Carlo'!$K$12^2)+'Monte Carlo'!$K$12*((RAND()+RAND()+RAND()+RAND()+RAND()+RAND()+RAND()+RAND()+RAND()+RAND()+RAND()+RAND())-6))-1)+R$15)</x:f>
        <x:v>5733565.553400538</x:v>
      </x:c>
      <x:c r="S464" s="97" t="n">
        <x:f>MAX(0,R464*(1+EXP((LN(1+'Monte Carlo'!$K$10)-0.5*'Monte Carlo'!$K$12^2)+'Monte Carlo'!$K$12*((RAND()+RAND()+RAND()+RAND()+RAND()+RAND()+RAND()+RAND()+RAND()+RAND()+RAND()+RAND())-6))-1)+S$15)</x:f>
        <x:v>5035564.518950325</x:v>
      </x:c>
      <x:c r="T464" s="97" t="n">
        <x:f>MAX(0,S464*(1+EXP((LN(1+'Monte Carlo'!$K$10)-0.5*'Monte Carlo'!$K$12^2)+'Monte Carlo'!$K$12*((RAND()+RAND()+RAND()+RAND()+RAND()+RAND()+RAND()+RAND()+RAND()+RAND()+RAND()+RAND())-6))-1)+T$15)</x:f>
        <x:v>4532640.33470115</x:v>
      </x:c>
      <x:c r="U464" s="97" t="n">
        <x:f>MAX(0,T464*(1+EXP((LN(1+'Monte Carlo'!$K$10)-0.5*'Monte Carlo'!$K$12^2)+'Monte Carlo'!$K$12*((RAND()+RAND()+RAND()+RAND()+RAND()+RAND()+RAND()+RAND()+RAND()+RAND()+RAND()+RAND())-6))-1)+U$15)</x:f>
        <x:v>5701756.669065378</x:v>
      </x:c>
      <x:c r="V464" s="97" t="n">
        <x:f>MAX(0,U464*(1+EXP((LN(1+'Monte Carlo'!$K$10)-0.5*'Monte Carlo'!$K$12^2)+'Monte Carlo'!$K$12*((RAND()+RAND()+RAND()+RAND()+RAND()+RAND()+RAND()+RAND()+RAND()+RAND()+RAND()+RAND())-6))-1)+V$15)</x:f>
        <x:v>7674023.308011247</x:v>
      </x:c>
      <x:c r="W464" s="97" t="n">
        <x:f>MAX(0,V464*(1+EXP((LN(1+'Monte Carlo'!$K$10)-0.5*'Monte Carlo'!$K$12^2)+'Monte Carlo'!$K$12*((RAND()+RAND()+RAND()+RAND()+RAND()+RAND()+RAND()+RAND()+RAND()+RAND()+RAND()+RAND())-6))-1)+W$15)</x:f>
        <x:v>7653381.668283318</x:v>
      </x:c>
      <x:c r="X464" s="97" t="n">
        <x:f>MAX(0,W464*(1+EXP((LN(1+'Monte Carlo'!$K$10)-0.5*'Monte Carlo'!$K$12^2)+'Monte Carlo'!$K$12*((RAND()+RAND()+RAND()+RAND()+RAND()+RAND()+RAND()+RAND()+RAND()+RAND()+RAND()+RAND())-6))-1)+X$15)</x:f>
        <x:v>11395805.304579385</x:v>
      </x:c>
      <x:c r="Y464" s="97" t="n">
        <x:f>MAX(0,X464*(1+EXP((LN(1+'Monte Carlo'!$K$10)-0.5*'Monte Carlo'!$K$12^2)+'Monte Carlo'!$K$12*((RAND()+RAND()+RAND()+RAND()+RAND()+RAND()+RAND()+RAND()+RAND()+RAND()+RAND()+RAND())-6))-1)+Y$15)</x:f>
        <x:v>11073547.071356528</x:v>
      </x:c>
      <x:c r="Z464" s="97" t="n">
        <x:f>MAX(0,Y464*(1+EXP((LN(1+'Monte Carlo'!$K$10)-0.5*'Monte Carlo'!$K$12^2)+'Monte Carlo'!$K$12*((RAND()+RAND()+RAND()+RAND()+RAND()+RAND()+RAND()+RAND()+RAND()+RAND()+RAND()+RAND())-6))-1)+Z$15)</x:f>
        <x:v>10758767.8929078</x:v>
      </x:c>
      <x:c r="AA464" s="97" t="n">
        <x:f>MAX(0,Z464*(1+EXP((LN(1+'Monte Carlo'!$K$10)-0.5*'Monte Carlo'!$K$12^2)+'Monte Carlo'!$K$12*((RAND()+RAND()+RAND()+RAND()+RAND()+RAND()+RAND()+RAND()+RAND()+RAND()+RAND()+RAND())-6))-1)+AA$15)</x:f>
        <x:v>10818333.543958912</x:v>
      </x:c>
      <x:c r="AB464" s="97" t="n">
        <x:f>MAX(0,AA464*(1+EXP((LN(1+'Monte Carlo'!$K$10)-0.5*'Monte Carlo'!$K$12^2)+'Monte Carlo'!$K$12*((RAND()+RAND()+RAND()+RAND()+RAND()+RAND()+RAND()+RAND()+RAND()+RAND()+RAND()+RAND())-6))-1)+AB$15)</x:f>
        <x:v>9901368.046796817</x:v>
      </x:c>
      <x:c r="AC464" s="97" t="n">
        <x:f>MAX(0,AB464*(1+EXP((LN(1+'Monte Carlo'!$K$10)-0.5*'Monte Carlo'!$K$12^2)+'Monte Carlo'!$K$12*((RAND()+RAND()+RAND()+RAND()+RAND()+RAND()+RAND()+RAND()+RAND()+RAND()+RAND()+RAND())-6))-1)+AC$15)</x:f>
        <x:v>8473622.992821984</x:v>
      </x:c>
      <x:c r="AD464" s="97" t="n">
        <x:f>MAX(0,AC464*(1+EXP((LN(1+'Monte Carlo'!$K$10)-0.5*'Monte Carlo'!$K$12^2)+'Monte Carlo'!$K$12*((RAND()+RAND()+RAND()+RAND()+RAND()+RAND()+RAND()+RAND()+RAND()+RAND()+RAND()+RAND())-6))-1)+AD$15)</x:f>
        <x:v>7271668.129800415</x:v>
      </x:c>
      <x:c r="AE464" s="97" t="n">
        <x:f>MAX(0,AD464*(1+EXP((LN(1+'Monte Carlo'!$K$10)-0.5*'Monte Carlo'!$K$12^2)+'Monte Carlo'!$K$12*((RAND()+RAND()+RAND()+RAND()+RAND()+RAND()+RAND()+RAND()+RAND()+RAND()+RAND()+RAND())-6))-1)+AE$15)</x:f>
        <x:v>6737359.968104303</x:v>
      </x:c>
      <x:c r="AF464" s="97" t="n">
        <x:f>MAX(0,AE464*(1+EXP((LN(1+'Monte Carlo'!$K$10)-0.5*'Monte Carlo'!$K$12^2)+'Monte Carlo'!$K$12*((RAND()+RAND()+RAND()+RAND()+RAND()+RAND()+RAND()+RAND()+RAND()+RAND()+RAND()+RAND())-6))-1)+AF$15)</x:f>
        <x:v>5552476.0101555595</x:v>
      </x:c>
      <x:c r="AG464" s="97">
        <x:f t="shared" si="8"/>
        <x:v>971468.50900299463</x:v>
      </x:c>
    </x:row>
    <x:row r="465">
      <x:c r="A465" s="93">
        <x:v>444</x:v>
      </x:c>
      <x:c r="B465" s="97" t="n">
        <x:f>IF(AND(UPPER('Monte Carlo'!$K$4)="YES",'Monte Carlo'!$K$5&gt;0),'Monte Carlo'!$K$13,Liquidity_30Y!$C$14)</x:f>
        <x:v>1029031.25</x:v>
      </x:c>
      <x:c r="C465" s="97" t="n">
        <x:f>MAX(0,B465*(1+EXP((LN(1+'Monte Carlo'!$K$10)-0.5*'Monte Carlo'!$K$12^2)+'Monte Carlo'!$K$12*((RAND()+RAND()+RAND()+RAND()+RAND()+RAND()+RAND()+RAND()+RAND()+RAND()+RAND()+RAND())-6))-1)+C$15)</x:f>
        <x:v>952369.7975462199</x:v>
      </x:c>
      <x:c r="D465" s="97" t="n">
        <x:f>MAX(0,C465*(1+EXP((LN(1+'Monte Carlo'!$K$10)-0.5*'Monte Carlo'!$K$12^2)+'Monte Carlo'!$K$12*((RAND()+RAND()+RAND()+RAND()+RAND()+RAND()+RAND()+RAND()+RAND()+RAND()+RAND()+RAND())-6))-1)+D$15)</x:f>
        <x:v>1221849.271285031</x:v>
      </x:c>
      <x:c r="E465" s="97" t="n">
        <x:f>MAX(0,D465*(1+EXP((LN(1+'Monte Carlo'!$K$10)-0.5*'Monte Carlo'!$K$12^2)+'Monte Carlo'!$K$12*((RAND()+RAND()+RAND()+RAND()+RAND()+RAND()+RAND()+RAND()+RAND()+RAND()+RAND()+RAND())-6))-1)+E$15)</x:f>
        <x:v>1360407.518672223</x:v>
      </x:c>
      <x:c r="F465" s="97" t="n">
        <x:f>MAX(0,E465*(1+EXP((LN(1+'Monte Carlo'!$K$10)-0.5*'Monte Carlo'!$K$12^2)+'Monte Carlo'!$K$12*((RAND()+RAND()+RAND()+RAND()+RAND()+RAND()+RAND()+RAND()+RAND()+RAND()+RAND()+RAND())-6))-1)+F$15)</x:f>
        <x:v>1167129.8531190967</x:v>
      </x:c>
      <x:c r="G465" s="97" t="n">
        <x:f>MAX(0,F465*(1+EXP((LN(1+'Monte Carlo'!$K$10)-0.5*'Monte Carlo'!$K$12^2)+'Monte Carlo'!$K$12*((RAND()+RAND()+RAND()+RAND()+RAND()+RAND()+RAND()+RAND()+RAND()+RAND()+RAND()+RAND())-6))-1)+G$15)</x:f>
        <x:v>1246796.6349854686</x:v>
      </x:c>
      <x:c r="H465" s="97" t="n">
        <x:f>MAX(0,G465*(1+EXP((LN(1+'Monte Carlo'!$K$10)-0.5*'Monte Carlo'!$K$12^2)+'Monte Carlo'!$K$12*((RAND()+RAND()+RAND()+RAND()+RAND()+RAND()+RAND()+RAND()+RAND()+RAND()+RAND()+RAND())-6))-1)+H$15)</x:f>
        <x:v>1385756.9806767956</x:v>
      </x:c>
      <x:c r="I465" s="97" t="n">
        <x:f>MAX(0,H465*(1+EXP((LN(1+'Monte Carlo'!$K$10)-0.5*'Monte Carlo'!$K$12^2)+'Monte Carlo'!$K$12*((RAND()+RAND()+RAND()+RAND()+RAND()+RAND()+RAND()+RAND()+RAND()+RAND()+RAND()+RAND())-6))-1)+I$15)</x:f>
        <x:v>1720751.7496820828</x:v>
      </x:c>
      <x:c r="J465" s="97" t="n">
        <x:f>MAX(0,I465*(1+EXP((LN(1+'Monte Carlo'!$K$10)-0.5*'Monte Carlo'!$K$12^2)+'Monte Carlo'!$K$12*((RAND()+RAND()+RAND()+RAND()+RAND()+RAND()+RAND()+RAND()+RAND()+RAND()+RAND()+RAND())-6))-1)+J$15)</x:f>
        <x:v>1571760.6258392697</x:v>
      </x:c>
      <x:c r="K465" s="97" t="n">
        <x:f>MAX(0,J465*(1+EXP((LN(1+'Monte Carlo'!$K$10)-0.5*'Monte Carlo'!$K$12^2)+'Monte Carlo'!$K$12*((RAND()+RAND()+RAND()+RAND()+RAND()+RAND()+RAND()+RAND()+RAND()+RAND()+RAND()+RAND())-6))-1)+K$15)</x:f>
        <x:v>2147266.5649589067</x:v>
      </x:c>
      <x:c r="L465" s="97" t="n">
        <x:f>MAX(0,K465*(1+EXP((LN(1+'Monte Carlo'!$K$10)-0.5*'Monte Carlo'!$K$12^2)+'Monte Carlo'!$K$12*((RAND()+RAND()+RAND()+RAND()+RAND()+RAND()+RAND()+RAND()+RAND()+RAND()+RAND()+RAND())-6))-1)+L$15)</x:f>
        <x:v>1820809.5838181674</x:v>
      </x:c>
      <x:c r="M465" s="97" t="n">
        <x:f>MAX(0,L465*(1+EXP((LN(1+'Monte Carlo'!$K$10)-0.5*'Monte Carlo'!$K$12^2)+'Monte Carlo'!$K$12*((RAND()+RAND()+RAND()+RAND()+RAND()+RAND()+RAND()+RAND()+RAND()+RAND()+RAND()+RAND())-6))-1)+M$15)</x:f>
        <x:v>1694882.1686275778</x:v>
      </x:c>
      <x:c r="N465" s="97" t="n">
        <x:f>MAX(0,M465*(1+EXP((LN(1+'Monte Carlo'!$K$10)-0.5*'Monte Carlo'!$K$12^2)+'Monte Carlo'!$K$12*((RAND()+RAND()+RAND()+RAND()+RAND()+RAND()+RAND()+RAND()+RAND()+RAND()+RAND()+RAND())-6))-1)+N$15)</x:f>
        <x:v>1854363.0184303988</x:v>
      </x:c>
      <x:c r="O465" s="97" t="n">
        <x:f>MAX(0,N465*(1+EXP((LN(1+'Monte Carlo'!$K$10)-0.5*'Monte Carlo'!$K$12^2)+'Monte Carlo'!$K$12*((RAND()+RAND()+RAND()+RAND()+RAND()+RAND()+RAND()+RAND()+RAND()+RAND()+RAND()+RAND())-6))-1)+O$15)</x:f>
        <x:v>1657377.7285184837</x:v>
      </x:c>
      <x:c r="P465" s="97" t="n">
        <x:f>MAX(0,O465*(1+EXP((LN(1+'Monte Carlo'!$K$10)-0.5*'Monte Carlo'!$K$12^2)+'Monte Carlo'!$K$12*((RAND()+RAND()+RAND()+RAND()+RAND()+RAND()+RAND()+RAND()+RAND()+RAND()+RAND()+RAND())-6))-1)+P$15)</x:f>
        <x:v>1888388.2791863575</x:v>
      </x:c>
      <x:c r="Q465" s="97" t="n">
        <x:f>MAX(0,P465*(1+EXP((LN(1+'Monte Carlo'!$K$10)-0.5*'Monte Carlo'!$K$12^2)+'Monte Carlo'!$K$12*((RAND()+RAND()+RAND()+RAND()+RAND()+RAND()+RAND()+RAND()+RAND()+RAND()+RAND()+RAND())-6))-1)+Q$15)</x:f>
        <x:v>1905715.6657498362</x:v>
      </x:c>
      <x:c r="R465" s="97" t="n">
        <x:f>MAX(0,Q465*(1+EXP((LN(1+'Monte Carlo'!$K$10)-0.5*'Monte Carlo'!$K$12^2)+'Monte Carlo'!$K$12*((RAND()+RAND()+RAND()+RAND()+RAND()+RAND()+RAND()+RAND()+RAND()+RAND()+RAND()+RAND())-6))-1)+R$15)</x:f>
        <x:v>2048870.803275445</x:v>
      </x:c>
      <x:c r="S465" s="97" t="n">
        <x:f>MAX(0,R465*(1+EXP((LN(1+'Monte Carlo'!$K$10)-0.5*'Monte Carlo'!$K$12^2)+'Monte Carlo'!$K$12*((RAND()+RAND()+RAND()+RAND()+RAND()+RAND()+RAND()+RAND()+RAND()+RAND()+RAND()+RAND())-6))-1)+S$15)</x:f>
        <x:v>1675766.4935358868</x:v>
      </x:c>
      <x:c r="T465" s="97" t="n">
        <x:f>MAX(0,S465*(1+EXP((LN(1+'Monte Carlo'!$K$10)-0.5*'Monte Carlo'!$K$12^2)+'Monte Carlo'!$K$12*((RAND()+RAND()+RAND()+RAND()+RAND()+RAND()+RAND()+RAND()+RAND()+RAND()+RAND()+RAND())-6))-1)+T$15)</x:f>
        <x:v>1736407.229002017</x:v>
      </x:c>
      <x:c r="U465" s="97" t="n">
        <x:f>MAX(0,T465*(1+EXP((LN(1+'Monte Carlo'!$K$10)-0.5*'Monte Carlo'!$K$12^2)+'Monte Carlo'!$K$12*((RAND()+RAND()+RAND()+RAND()+RAND()+RAND()+RAND()+RAND()+RAND()+RAND()+RAND()+RAND())-6))-1)+U$15)</x:f>
        <x:v>1537446.6979818242</x:v>
      </x:c>
      <x:c r="V465" s="97" t="n">
        <x:f>MAX(0,U465*(1+EXP((LN(1+'Monte Carlo'!$K$10)-0.5*'Monte Carlo'!$K$12^2)+'Monte Carlo'!$K$12*((RAND()+RAND()+RAND()+RAND()+RAND()+RAND()+RAND()+RAND()+RAND()+RAND()+RAND()+RAND())-6))-1)+V$15)</x:f>
        <x:v>1272092.6402754826</x:v>
      </x:c>
      <x:c r="W465" s="97" t="n">
        <x:f>MAX(0,V465*(1+EXP((LN(1+'Monte Carlo'!$K$10)-0.5*'Monte Carlo'!$K$12^2)+'Monte Carlo'!$K$12*((RAND()+RAND()+RAND()+RAND()+RAND()+RAND()+RAND()+RAND()+RAND()+RAND()+RAND()+RAND())-6))-1)+W$15)</x:f>
        <x:v>1422979.8362311514</x:v>
      </x:c>
      <x:c r="X465" s="97" t="n">
        <x:f>MAX(0,W465*(1+EXP((LN(1+'Monte Carlo'!$K$10)-0.5*'Monte Carlo'!$K$12^2)+'Monte Carlo'!$K$12*((RAND()+RAND()+RAND()+RAND()+RAND()+RAND()+RAND()+RAND()+RAND()+RAND()+RAND()+RAND())-6))-1)+X$15)</x:f>
        <x:v>1934215.8946125968</x:v>
      </x:c>
      <x:c r="Y465" s="97" t="n">
        <x:f>MAX(0,X465*(1+EXP((LN(1+'Monte Carlo'!$K$10)-0.5*'Monte Carlo'!$K$12^2)+'Monte Carlo'!$K$12*((RAND()+RAND()+RAND()+RAND()+RAND()+RAND()+RAND()+RAND()+RAND()+RAND()+RAND()+RAND())-6))-1)+Y$15)</x:f>
        <x:v>1817598.7817613403</x:v>
      </x:c>
      <x:c r="Z465" s="97" t="n">
        <x:f>MAX(0,Y465*(1+EXP((LN(1+'Monte Carlo'!$K$10)-0.5*'Monte Carlo'!$K$12^2)+'Monte Carlo'!$K$12*((RAND()+RAND()+RAND()+RAND()+RAND()+RAND()+RAND()+RAND()+RAND()+RAND()+RAND()+RAND())-6))-1)+Z$15)</x:f>
        <x:v>2050074.934275678</x:v>
      </x:c>
      <x:c r="AA465" s="97" t="n">
        <x:f>MAX(0,Z465*(1+EXP((LN(1+'Monte Carlo'!$K$10)-0.5*'Monte Carlo'!$K$12^2)+'Monte Carlo'!$K$12*((RAND()+RAND()+RAND()+RAND()+RAND()+RAND()+RAND()+RAND()+RAND()+RAND()+RAND()+RAND())-6))-1)+AA$15)</x:f>
        <x:v>2180436.9733293126</x:v>
      </x:c>
      <x:c r="AB465" s="97" t="n">
        <x:f>MAX(0,AA465*(1+EXP((LN(1+'Monte Carlo'!$K$10)-0.5*'Monte Carlo'!$K$12^2)+'Monte Carlo'!$K$12*((RAND()+RAND()+RAND()+RAND()+RAND()+RAND()+RAND()+RAND()+RAND()+RAND()+RAND()+RAND())-6))-1)+AB$15)</x:f>
        <x:v>1828030.7344562125</x:v>
      </x:c>
      <x:c r="AC465" s="97" t="n">
        <x:f>MAX(0,AB465*(1+EXP((LN(1+'Monte Carlo'!$K$10)-0.5*'Monte Carlo'!$K$12^2)+'Monte Carlo'!$K$12*((RAND()+RAND()+RAND()+RAND()+RAND()+RAND()+RAND()+RAND()+RAND()+RAND()+RAND()+RAND())-6))-1)+AC$15)</x:f>
        <x:v>1251814.6688239526</x:v>
      </x:c>
      <x:c r="AD465" s="97" t="n">
        <x:f>MAX(0,AC465*(1+EXP((LN(1+'Monte Carlo'!$K$10)-0.5*'Monte Carlo'!$K$12^2)+'Monte Carlo'!$K$12*((RAND()+RAND()+RAND()+RAND()+RAND()+RAND()+RAND()+RAND()+RAND()+RAND()+RAND()+RAND())-6))-1)+AD$15)</x:f>
        <x:v>1132089.004361603</x:v>
      </x:c>
      <x:c r="AE465" s="97" t="n">
        <x:f>MAX(0,AD465*(1+EXP((LN(1+'Monte Carlo'!$K$10)-0.5*'Monte Carlo'!$K$12^2)+'Monte Carlo'!$K$12*((RAND()+RAND()+RAND()+RAND()+RAND()+RAND()+RAND()+RAND()+RAND()+RAND()+RAND()+RAND())-6))-1)+AE$15)</x:f>
        <x:v>991937.8452786219</x:v>
      </x:c>
      <x:c r="AF465" s="97" t="n">
        <x:f>MAX(0,AE465*(1+EXP((LN(1+'Monte Carlo'!$K$10)-0.5*'Monte Carlo'!$K$12^2)+'Monte Carlo'!$K$12*((RAND()+RAND()+RAND()+RAND()+RAND()+RAND()+RAND()+RAND()+RAND()+RAND()+RAND()+RAND())-6))-1)+AF$15)</x:f>
        <x:v>1131116.1116059076</x:v>
      </x:c>
      <x:c r="AG465" s="97">
        <x:f t="shared" si="8"/>
        <x:v>1029031.25</x:v>
      </x:c>
    </x:row>
    <x:row r="466">
      <x:c r="A466" s="93">
        <x:v>445</x:v>
      </x:c>
      <x:c r="B466" s="97" t="n">
        <x:f>IF(AND(UPPER('Monte Carlo'!$K$4)="YES",'Monte Carlo'!$K$5&gt;0),'Monte Carlo'!$K$13,Liquidity_30Y!$C$14)</x:f>
        <x:v>1029031.25</x:v>
      </x:c>
      <x:c r="C466" s="97" t="n">
        <x:f>MAX(0,B466*(1+EXP((LN(1+'Monte Carlo'!$K$10)-0.5*'Monte Carlo'!$K$12^2)+'Monte Carlo'!$K$12*((RAND()+RAND()+RAND()+RAND()+RAND()+RAND()+RAND()+RAND()+RAND()+RAND()+RAND()+RAND())-6))-1)+C$15)</x:f>
        <x:v>1173999.4203350157</x:v>
      </x:c>
      <x:c r="D466" s="97" t="n">
        <x:f>MAX(0,C466*(1+EXP((LN(1+'Monte Carlo'!$K$10)-0.5*'Monte Carlo'!$K$12^2)+'Monte Carlo'!$K$12*((RAND()+RAND()+RAND()+RAND()+RAND()+RAND()+RAND()+RAND()+RAND()+RAND()+RAND()+RAND())-6))-1)+D$15)</x:f>
        <x:v>1190746.8319288387</x:v>
      </x:c>
      <x:c r="E466" s="97" t="n">
        <x:f>MAX(0,D466*(1+EXP((LN(1+'Monte Carlo'!$K$10)-0.5*'Monte Carlo'!$K$12^2)+'Monte Carlo'!$K$12*((RAND()+RAND()+RAND()+RAND()+RAND()+RAND()+RAND()+RAND()+RAND()+RAND()+RAND()+RAND())-6))-1)+E$15)</x:f>
        <x:v>1084374.1564273073</x:v>
      </x:c>
      <x:c r="F466" s="97" t="n">
        <x:f>MAX(0,E466*(1+EXP((LN(1+'Monte Carlo'!$K$10)-0.5*'Monte Carlo'!$K$12^2)+'Monte Carlo'!$K$12*((RAND()+RAND()+RAND()+RAND()+RAND()+RAND()+RAND()+RAND()+RAND()+RAND()+RAND()+RAND())-6))-1)+F$15)</x:f>
        <x:v>1210961.4952280475</x:v>
      </x:c>
      <x:c r="G466" s="97" t="n">
        <x:f>MAX(0,F466*(1+EXP((LN(1+'Monte Carlo'!$K$10)-0.5*'Monte Carlo'!$K$12^2)+'Monte Carlo'!$K$12*((RAND()+RAND()+RAND()+RAND()+RAND()+RAND()+RAND()+RAND()+RAND()+RAND()+RAND()+RAND())-6))-1)+G$15)</x:f>
        <x:v>1022450.6669508948</x:v>
      </x:c>
      <x:c r="H466" s="97" t="n">
        <x:f>MAX(0,G466*(1+EXP((LN(1+'Monte Carlo'!$K$10)-0.5*'Monte Carlo'!$K$12^2)+'Monte Carlo'!$K$12*((RAND()+RAND()+RAND()+RAND()+RAND()+RAND()+RAND()+RAND()+RAND()+RAND()+RAND()+RAND())-6))-1)+H$15)</x:f>
        <x:v>1017627.4544347738</x:v>
      </x:c>
      <x:c r="I466" s="97" t="n">
        <x:f>MAX(0,H466*(1+EXP((LN(1+'Monte Carlo'!$K$10)-0.5*'Monte Carlo'!$K$12^2)+'Monte Carlo'!$K$12*((RAND()+RAND()+RAND()+RAND()+RAND()+RAND()+RAND()+RAND()+RAND()+RAND()+RAND()+RAND())-6))-1)+I$15)</x:f>
        <x:v>1051309.281719359</x:v>
      </x:c>
      <x:c r="J466" s="97" t="n">
        <x:f>MAX(0,I466*(1+EXP((LN(1+'Monte Carlo'!$K$10)-0.5*'Monte Carlo'!$K$12^2)+'Monte Carlo'!$K$12*((RAND()+RAND()+RAND()+RAND()+RAND()+RAND()+RAND()+RAND()+RAND()+RAND()+RAND()+RAND())-6))-1)+J$15)</x:f>
        <x:v>1021045.2448033195</x:v>
      </x:c>
      <x:c r="K466" s="97" t="n">
        <x:f>MAX(0,J466*(1+EXP((LN(1+'Monte Carlo'!$K$10)-0.5*'Monte Carlo'!$K$12^2)+'Monte Carlo'!$K$12*((RAND()+RAND()+RAND()+RAND()+RAND()+RAND()+RAND()+RAND()+RAND()+RAND()+RAND()+RAND())-6))-1)+K$15)</x:f>
        <x:v>1317379.6501122653</x:v>
      </x:c>
      <x:c r="L466" s="97" t="n">
        <x:f>MAX(0,K466*(1+EXP((LN(1+'Monte Carlo'!$K$10)-0.5*'Monte Carlo'!$K$12^2)+'Monte Carlo'!$K$12*((RAND()+RAND()+RAND()+RAND()+RAND()+RAND()+RAND()+RAND()+RAND()+RAND()+RAND()+RAND())-6))-1)+L$15)</x:f>
        <x:v>1216103.5872491382</x:v>
      </x:c>
      <x:c r="M466" s="97" t="n">
        <x:f>MAX(0,L466*(1+EXP((LN(1+'Monte Carlo'!$K$10)-0.5*'Monte Carlo'!$K$12^2)+'Monte Carlo'!$K$12*((RAND()+RAND()+RAND()+RAND()+RAND()+RAND()+RAND()+RAND()+RAND()+RAND()+RAND()+RAND())-6))-1)+M$15)</x:f>
        <x:v>1369056.6527791086</x:v>
      </x:c>
      <x:c r="N466" s="97" t="n">
        <x:f>MAX(0,M466*(1+EXP((LN(1+'Monte Carlo'!$K$10)-0.5*'Monte Carlo'!$K$12^2)+'Monte Carlo'!$K$12*((RAND()+RAND()+RAND()+RAND()+RAND()+RAND()+RAND()+RAND()+RAND()+RAND()+RAND()+RAND())-6))-1)+N$15)</x:f>
        <x:v>1240254.138916751</x:v>
      </x:c>
      <x:c r="O466" s="97" t="n">
        <x:f>MAX(0,N466*(1+EXP((LN(1+'Monte Carlo'!$K$10)-0.5*'Monte Carlo'!$K$12^2)+'Monte Carlo'!$K$12*((RAND()+RAND()+RAND()+RAND()+RAND()+RAND()+RAND()+RAND()+RAND()+RAND()+RAND()+RAND())-6))-1)+O$15)</x:f>
        <x:v>1279107.4609926378</x:v>
      </x:c>
      <x:c r="P466" s="97" t="n">
        <x:f>MAX(0,O466*(1+EXP((LN(1+'Monte Carlo'!$K$10)-0.5*'Monte Carlo'!$K$12^2)+'Monte Carlo'!$K$12*((RAND()+RAND()+RAND()+RAND()+RAND()+RAND()+RAND()+RAND()+RAND()+RAND()+RAND()+RAND())-6))-1)+P$15)</x:f>
        <x:v>1765413.0293496787</x:v>
      </x:c>
      <x:c r="Q466" s="97" t="n">
        <x:f>MAX(0,P466*(1+EXP((LN(1+'Monte Carlo'!$K$10)-0.5*'Monte Carlo'!$K$12^2)+'Monte Carlo'!$K$12*((RAND()+RAND()+RAND()+RAND()+RAND()+RAND()+RAND()+RAND()+RAND()+RAND()+RAND()+RAND())-6))-1)+Q$15)</x:f>
        <x:v>1933063.782462696</x:v>
      </x:c>
      <x:c r="R466" s="97" t="n">
        <x:f>MAX(0,Q466*(1+EXP((LN(1+'Monte Carlo'!$K$10)-0.5*'Monte Carlo'!$K$12^2)+'Monte Carlo'!$K$12*((RAND()+RAND()+RAND()+RAND()+RAND()+RAND()+RAND()+RAND()+RAND()+RAND()+RAND()+RAND())-6))-1)+R$15)</x:f>
        <x:v>2028515.902136212</x:v>
      </x:c>
      <x:c r="S466" s="97" t="n">
        <x:f>MAX(0,R466*(1+EXP((LN(1+'Monte Carlo'!$K$10)-0.5*'Monte Carlo'!$K$12^2)+'Monte Carlo'!$K$12*((RAND()+RAND()+RAND()+RAND()+RAND()+RAND()+RAND()+RAND()+RAND()+RAND()+RAND()+RAND())-6))-1)+S$15)</x:f>
        <x:v>2445197.610156387</x:v>
      </x:c>
      <x:c r="T466" s="97" t="n">
        <x:f>MAX(0,S466*(1+EXP((LN(1+'Monte Carlo'!$K$10)-0.5*'Monte Carlo'!$K$12^2)+'Monte Carlo'!$K$12*((RAND()+RAND()+RAND()+RAND()+RAND()+RAND()+RAND()+RAND()+RAND()+RAND()+RAND()+RAND())-6))-1)+T$15)</x:f>
        <x:v>2695668.9059627512</x:v>
      </x:c>
      <x:c r="U466" s="97" t="n">
        <x:f>MAX(0,T466*(1+EXP((LN(1+'Monte Carlo'!$K$10)-0.5*'Monte Carlo'!$K$12^2)+'Monte Carlo'!$K$12*((RAND()+RAND()+RAND()+RAND()+RAND()+RAND()+RAND()+RAND()+RAND()+RAND()+RAND()+RAND())-6))-1)+U$15)</x:f>
        <x:v>3149716.3118749005</x:v>
      </x:c>
      <x:c r="V466" s="97" t="n">
        <x:f>MAX(0,U466*(1+EXP((LN(1+'Monte Carlo'!$K$10)-0.5*'Monte Carlo'!$K$12^2)+'Monte Carlo'!$K$12*((RAND()+RAND()+RAND()+RAND()+RAND()+RAND()+RAND()+RAND()+RAND()+RAND()+RAND()+RAND())-6))-1)+V$15)</x:f>
        <x:v>3026855.085663316</x:v>
      </x:c>
      <x:c r="W466" s="97" t="n">
        <x:f>MAX(0,V466*(1+EXP((LN(1+'Monte Carlo'!$K$10)-0.5*'Monte Carlo'!$K$12^2)+'Monte Carlo'!$K$12*((RAND()+RAND()+RAND()+RAND()+RAND()+RAND()+RAND()+RAND()+RAND()+RAND()+RAND()+RAND())-6))-1)+W$15)</x:f>
        <x:v>3629454.614579674</x:v>
      </x:c>
      <x:c r="X466" s="97" t="n">
        <x:f>MAX(0,W466*(1+EXP((LN(1+'Monte Carlo'!$K$10)-0.5*'Monte Carlo'!$K$12^2)+'Monte Carlo'!$K$12*((RAND()+RAND()+RAND()+RAND()+RAND()+RAND()+RAND()+RAND()+RAND()+RAND()+RAND()+RAND())-6))-1)+X$15)</x:f>
        <x:v>4663015.423740933</x:v>
      </x:c>
      <x:c r="Y466" s="97" t="n">
        <x:f>MAX(0,X466*(1+EXP((LN(1+'Monte Carlo'!$K$10)-0.5*'Monte Carlo'!$K$12^2)+'Monte Carlo'!$K$12*((RAND()+RAND()+RAND()+RAND()+RAND()+RAND()+RAND()+RAND()+RAND()+RAND()+RAND()+RAND())-6))-1)+Y$15)</x:f>
        <x:v>3901043.6005260404</x:v>
      </x:c>
      <x:c r="Z466" s="97" t="n">
        <x:f>MAX(0,Y466*(1+EXP((LN(1+'Monte Carlo'!$K$10)-0.5*'Monte Carlo'!$K$12^2)+'Monte Carlo'!$K$12*((RAND()+RAND()+RAND()+RAND()+RAND()+RAND()+RAND()+RAND()+RAND()+RAND()+RAND()+RAND())-6))-1)+Z$15)</x:f>
        <x:v>6391702.450967774</x:v>
      </x:c>
      <x:c r="AA466" s="97" t="n">
        <x:f>MAX(0,Z466*(1+EXP((LN(1+'Monte Carlo'!$K$10)-0.5*'Monte Carlo'!$K$12^2)+'Monte Carlo'!$K$12*((RAND()+RAND()+RAND()+RAND()+RAND()+RAND()+RAND()+RAND()+RAND()+RAND()+RAND()+RAND())-6))-1)+AA$15)</x:f>
        <x:v>5757650.174683221</x:v>
      </x:c>
      <x:c r="AB466" s="97" t="n">
        <x:f>MAX(0,AA466*(1+EXP((LN(1+'Monte Carlo'!$K$10)-0.5*'Monte Carlo'!$K$12^2)+'Monte Carlo'!$K$12*((RAND()+RAND()+RAND()+RAND()+RAND()+RAND()+RAND()+RAND()+RAND()+RAND()+RAND()+RAND())-6))-1)+AB$15)</x:f>
        <x:v>4833698.804132572</x:v>
      </x:c>
      <x:c r="AC466" s="97" t="n">
        <x:f>MAX(0,AB466*(1+EXP((LN(1+'Monte Carlo'!$K$10)-0.5*'Monte Carlo'!$K$12^2)+'Monte Carlo'!$K$12*((RAND()+RAND()+RAND()+RAND()+RAND()+RAND()+RAND()+RAND()+RAND()+RAND()+RAND()+RAND())-6))-1)+AC$15)</x:f>
        <x:v>6181865.23809448</x:v>
      </x:c>
      <x:c r="AD466" s="97" t="n">
        <x:f>MAX(0,AC466*(1+EXP((LN(1+'Monte Carlo'!$K$10)-0.5*'Monte Carlo'!$K$12^2)+'Monte Carlo'!$K$12*((RAND()+RAND()+RAND()+RAND()+RAND()+RAND()+RAND()+RAND()+RAND()+RAND()+RAND()+RAND())-6))-1)+AD$15)</x:f>
        <x:v>4640362.53012054</x:v>
      </x:c>
      <x:c r="AE466" s="97" t="n">
        <x:f>MAX(0,AD466*(1+EXP((LN(1+'Monte Carlo'!$K$10)-0.5*'Monte Carlo'!$K$12^2)+'Monte Carlo'!$K$12*((RAND()+RAND()+RAND()+RAND()+RAND()+RAND()+RAND()+RAND()+RAND()+RAND()+RAND()+RAND())-6))-1)+AE$15)</x:f>
        <x:v>6202438.671804541</x:v>
      </x:c>
      <x:c r="AF466" s="97" t="n">
        <x:f>MAX(0,AE466*(1+EXP((LN(1+'Monte Carlo'!$K$10)-0.5*'Monte Carlo'!$K$12^2)+'Monte Carlo'!$K$12*((RAND()+RAND()+RAND()+RAND()+RAND()+RAND()+RAND()+RAND()+RAND()+RAND()+RAND()+RAND())-6))-1)+AF$15)</x:f>
        <x:v>6143055.339700752</x:v>
      </x:c>
      <x:c r="AG466" s="97">
        <x:f t="shared" si="8"/>
        <x:v>1029031.25</x:v>
      </x:c>
    </x:row>
    <x:row r="467">
      <x:c r="A467" s="93">
        <x:v>446</x:v>
      </x:c>
      <x:c r="B467" s="97" t="n">
        <x:f>IF(AND(UPPER('Monte Carlo'!$K$4)="YES",'Monte Carlo'!$K$5&gt;0),'Monte Carlo'!$K$13,Liquidity_30Y!$C$14)</x:f>
        <x:v>1029031.25</x:v>
      </x:c>
      <x:c r="C467" s="97" t="n">
        <x:f>MAX(0,B467*(1+EXP((LN(1+'Monte Carlo'!$K$10)-0.5*'Monte Carlo'!$K$12^2)+'Monte Carlo'!$K$12*((RAND()+RAND()+RAND()+RAND()+RAND()+RAND()+RAND()+RAND()+RAND()+RAND()+RAND()+RAND())-6))-1)+C$15)</x:f>
        <x:v>983485.8512842056</x:v>
      </x:c>
      <x:c r="D467" s="97" t="n">
        <x:f>MAX(0,C467*(1+EXP((LN(1+'Monte Carlo'!$K$10)-0.5*'Monte Carlo'!$K$12^2)+'Monte Carlo'!$K$12*((RAND()+RAND()+RAND()+RAND()+RAND()+RAND()+RAND()+RAND()+RAND()+RAND()+RAND()+RAND())-6))-1)+D$15)</x:f>
        <x:v>1068852.8391861888</x:v>
      </x:c>
      <x:c r="E467" s="97" t="n">
        <x:f>MAX(0,D467*(1+EXP((LN(1+'Monte Carlo'!$K$10)-0.5*'Monte Carlo'!$K$12^2)+'Monte Carlo'!$K$12*((RAND()+RAND()+RAND()+RAND()+RAND()+RAND()+RAND()+RAND()+RAND()+RAND()+RAND()+RAND())-6))-1)+E$15)</x:f>
        <x:v>1181125.208936731</x:v>
      </x:c>
      <x:c r="F467" s="97" t="n">
        <x:f>MAX(0,E467*(1+EXP((LN(1+'Monte Carlo'!$K$10)-0.5*'Monte Carlo'!$K$12^2)+'Monte Carlo'!$K$12*((RAND()+RAND()+RAND()+RAND()+RAND()+RAND()+RAND()+RAND()+RAND()+RAND()+RAND()+RAND())-6))-1)+F$15)</x:f>
        <x:v>1603631.6844361508</x:v>
      </x:c>
      <x:c r="G467" s="97" t="n">
        <x:f>MAX(0,F467*(1+EXP((LN(1+'Monte Carlo'!$K$10)-0.5*'Monte Carlo'!$K$12^2)+'Monte Carlo'!$K$12*((RAND()+RAND()+RAND()+RAND()+RAND()+RAND()+RAND()+RAND()+RAND()+RAND()+RAND()+RAND())-6))-1)+G$15)</x:f>
        <x:v>1426164.8245487171</x:v>
      </x:c>
      <x:c r="H467" s="97" t="n">
        <x:f>MAX(0,G467*(1+EXP((LN(1+'Monte Carlo'!$K$10)-0.5*'Monte Carlo'!$K$12^2)+'Monte Carlo'!$K$12*((RAND()+RAND()+RAND()+RAND()+RAND()+RAND()+RAND()+RAND()+RAND()+RAND()+RAND()+RAND())-6))-1)+H$15)</x:f>
        <x:v>2214469.46480227</x:v>
      </x:c>
      <x:c r="I467" s="97" t="n">
        <x:f>MAX(0,H467*(1+EXP((LN(1+'Monte Carlo'!$K$10)-0.5*'Monte Carlo'!$K$12^2)+'Monte Carlo'!$K$12*((RAND()+RAND()+RAND()+RAND()+RAND()+RAND()+RAND()+RAND()+RAND()+RAND()+RAND()+RAND())-6))-1)+I$15)</x:f>
        <x:v>2800121.5252371235</x:v>
      </x:c>
      <x:c r="J467" s="97" t="n">
        <x:f>MAX(0,I467*(1+EXP((LN(1+'Monte Carlo'!$K$10)-0.5*'Monte Carlo'!$K$12^2)+'Monte Carlo'!$K$12*((RAND()+RAND()+RAND()+RAND()+RAND()+RAND()+RAND()+RAND()+RAND()+RAND()+RAND()+RAND())-6))-1)+J$15)</x:f>
        <x:v>2716755.0791713726</x:v>
      </x:c>
      <x:c r="K467" s="97" t="n">
        <x:f>MAX(0,J467*(1+EXP((LN(1+'Monte Carlo'!$K$10)-0.5*'Monte Carlo'!$K$12^2)+'Monte Carlo'!$K$12*((RAND()+RAND()+RAND()+RAND()+RAND()+RAND()+RAND()+RAND()+RAND()+RAND()+RAND()+RAND())-6))-1)+K$15)</x:f>
        <x:v>4147289.2308621677</x:v>
      </x:c>
      <x:c r="L467" s="97" t="n">
        <x:f>MAX(0,K467*(1+EXP((LN(1+'Monte Carlo'!$K$10)-0.5*'Monte Carlo'!$K$12^2)+'Monte Carlo'!$K$12*((RAND()+RAND()+RAND()+RAND()+RAND()+RAND()+RAND()+RAND()+RAND()+RAND()+RAND()+RAND())-6))-1)+L$15)</x:f>
        <x:v>5031783.753648276</x:v>
      </x:c>
      <x:c r="M467" s="97" t="n">
        <x:f>MAX(0,L467*(1+EXP((LN(1+'Monte Carlo'!$K$10)-0.5*'Monte Carlo'!$K$12^2)+'Monte Carlo'!$K$12*((RAND()+RAND()+RAND()+RAND()+RAND()+RAND()+RAND()+RAND()+RAND()+RAND()+RAND()+RAND())-6))-1)+M$15)</x:f>
        <x:v>5864086.631839529</x:v>
      </x:c>
      <x:c r="N467" s="97" t="n">
        <x:f>MAX(0,M467*(1+EXP((LN(1+'Monte Carlo'!$K$10)-0.5*'Monte Carlo'!$K$12^2)+'Monte Carlo'!$K$12*((RAND()+RAND()+RAND()+RAND()+RAND()+RAND()+RAND()+RAND()+RAND()+RAND()+RAND()+RAND())-6))-1)+N$15)</x:f>
        <x:v>5428329.261308098</x:v>
      </x:c>
      <x:c r="O467" s="97" t="n">
        <x:f>MAX(0,N467*(1+EXP((LN(1+'Monte Carlo'!$K$10)-0.5*'Monte Carlo'!$K$12^2)+'Monte Carlo'!$K$12*((RAND()+RAND()+RAND()+RAND()+RAND()+RAND()+RAND()+RAND()+RAND()+RAND()+RAND()+RAND())-6))-1)+O$15)</x:f>
        <x:v>4526509.796434686</x:v>
      </x:c>
      <x:c r="P467" s="97" t="n">
        <x:f>MAX(0,O467*(1+EXP((LN(1+'Monte Carlo'!$K$10)-0.5*'Monte Carlo'!$K$12^2)+'Monte Carlo'!$K$12*((RAND()+RAND()+RAND()+RAND()+RAND()+RAND()+RAND()+RAND()+RAND()+RAND()+RAND()+RAND())-6))-1)+P$15)</x:f>
        <x:v>3760089.8827164676</x:v>
      </x:c>
      <x:c r="Q467" s="97" t="n">
        <x:f>MAX(0,P467*(1+EXP((LN(1+'Monte Carlo'!$K$10)-0.5*'Monte Carlo'!$K$12^2)+'Monte Carlo'!$K$12*((RAND()+RAND()+RAND()+RAND()+RAND()+RAND()+RAND()+RAND()+RAND()+RAND()+RAND()+RAND())-6))-1)+Q$15)</x:f>
        <x:v>4329463.241218677</x:v>
      </x:c>
      <x:c r="R467" s="97" t="n">
        <x:f>MAX(0,Q467*(1+EXP((LN(1+'Monte Carlo'!$K$10)-0.5*'Monte Carlo'!$K$12^2)+'Monte Carlo'!$K$12*((RAND()+RAND()+RAND()+RAND()+RAND()+RAND()+RAND()+RAND()+RAND()+RAND()+RAND()+RAND())-6))-1)+R$15)</x:f>
        <x:v>5422324.877813833</x:v>
      </x:c>
      <x:c r="S467" s="97" t="n">
        <x:f>MAX(0,R467*(1+EXP((LN(1+'Monte Carlo'!$K$10)-0.5*'Monte Carlo'!$K$12^2)+'Monte Carlo'!$K$12*((RAND()+RAND()+RAND()+RAND()+RAND()+RAND()+RAND()+RAND()+RAND()+RAND()+RAND()+RAND())-6))-1)+S$15)</x:f>
        <x:v>5754920.387035047</x:v>
      </x:c>
      <x:c r="T467" s="97" t="n">
        <x:f>MAX(0,S467*(1+EXP((LN(1+'Monte Carlo'!$K$10)-0.5*'Monte Carlo'!$K$12^2)+'Monte Carlo'!$K$12*((RAND()+RAND()+RAND()+RAND()+RAND()+RAND()+RAND()+RAND()+RAND()+RAND()+RAND()+RAND())-6))-1)+T$15)</x:f>
        <x:v>5940081.485782506</x:v>
      </x:c>
      <x:c r="U467" s="97" t="n">
        <x:f>MAX(0,T467*(1+EXP((LN(1+'Monte Carlo'!$K$10)-0.5*'Monte Carlo'!$K$12^2)+'Monte Carlo'!$K$12*((RAND()+RAND()+RAND()+RAND()+RAND()+RAND()+RAND()+RAND()+RAND()+RAND()+RAND()+RAND())-6))-1)+U$15)</x:f>
        <x:v>6252671.105590069</x:v>
      </x:c>
      <x:c r="V467" s="97" t="n">
        <x:f>MAX(0,U467*(1+EXP((LN(1+'Monte Carlo'!$K$10)-0.5*'Monte Carlo'!$K$12^2)+'Monte Carlo'!$K$12*((RAND()+RAND()+RAND()+RAND()+RAND()+RAND()+RAND()+RAND()+RAND()+RAND()+RAND()+RAND())-6))-1)+V$15)</x:f>
        <x:v>6584130.763331059</x:v>
      </x:c>
      <x:c r="W467" s="97" t="n">
        <x:f>MAX(0,V467*(1+EXP((LN(1+'Monte Carlo'!$K$10)-0.5*'Monte Carlo'!$K$12^2)+'Monte Carlo'!$K$12*((RAND()+RAND()+RAND()+RAND()+RAND()+RAND()+RAND()+RAND()+RAND()+RAND()+RAND()+RAND())-6))-1)+W$15)</x:f>
        <x:v>6691018.6591107845</x:v>
      </x:c>
      <x:c r="X467" s="97" t="n">
        <x:f>MAX(0,W467*(1+EXP((LN(1+'Monte Carlo'!$K$10)-0.5*'Monte Carlo'!$K$12^2)+'Monte Carlo'!$K$12*((RAND()+RAND()+RAND()+RAND()+RAND()+RAND()+RAND()+RAND()+RAND()+RAND()+RAND()+RAND())-6))-1)+X$15)</x:f>
        <x:v>7457100.783142499</x:v>
      </x:c>
      <x:c r="Y467" s="97" t="n">
        <x:f>MAX(0,X467*(1+EXP((LN(1+'Monte Carlo'!$K$10)-0.5*'Monte Carlo'!$K$12^2)+'Monte Carlo'!$K$12*((RAND()+RAND()+RAND()+RAND()+RAND()+RAND()+RAND()+RAND()+RAND()+RAND()+RAND()+RAND())-6))-1)+Y$15)</x:f>
        <x:v>7718225.461702783</x:v>
      </x:c>
      <x:c r="Z467" s="97" t="n">
        <x:f>MAX(0,Y467*(1+EXP((LN(1+'Monte Carlo'!$K$10)-0.5*'Monte Carlo'!$K$12^2)+'Monte Carlo'!$K$12*((RAND()+RAND()+RAND()+RAND()+RAND()+RAND()+RAND()+RAND()+RAND()+RAND()+RAND()+RAND())-6))-1)+Z$15)</x:f>
        <x:v>10877052.992375273</x:v>
      </x:c>
      <x:c r="AA467" s="97" t="n">
        <x:f>MAX(0,Z467*(1+EXP((LN(1+'Monte Carlo'!$K$10)-0.5*'Monte Carlo'!$K$12^2)+'Monte Carlo'!$K$12*((RAND()+RAND()+RAND()+RAND()+RAND()+RAND()+RAND()+RAND()+RAND()+RAND()+RAND()+RAND())-6))-1)+AA$15)</x:f>
        <x:v>9365596.492966585</x:v>
      </x:c>
      <x:c r="AB467" s="97" t="n">
        <x:f>MAX(0,AA467*(1+EXP((LN(1+'Monte Carlo'!$K$10)-0.5*'Monte Carlo'!$K$12^2)+'Monte Carlo'!$K$12*((RAND()+RAND()+RAND()+RAND()+RAND()+RAND()+RAND()+RAND()+RAND()+RAND()+RAND()+RAND())-6))-1)+AB$15)</x:f>
        <x:v>11145833.603890067</x:v>
      </x:c>
      <x:c r="AC467" s="97" t="n">
        <x:f>MAX(0,AB467*(1+EXP((LN(1+'Monte Carlo'!$K$10)-0.5*'Monte Carlo'!$K$12^2)+'Monte Carlo'!$K$12*((RAND()+RAND()+RAND()+RAND()+RAND()+RAND()+RAND()+RAND()+RAND()+RAND()+RAND()+RAND())-6))-1)+AC$15)</x:f>
        <x:v>10372404.538446855</x:v>
      </x:c>
      <x:c r="AD467" s="97" t="n">
        <x:f>MAX(0,AC467*(1+EXP((LN(1+'Monte Carlo'!$K$10)-0.5*'Monte Carlo'!$K$12^2)+'Monte Carlo'!$K$12*((RAND()+RAND()+RAND()+RAND()+RAND()+RAND()+RAND()+RAND()+RAND()+RAND()+RAND()+RAND())-6))-1)+AD$15)</x:f>
        <x:v>13084955.321063707</x:v>
      </x:c>
      <x:c r="AE467" s="97" t="n">
        <x:f>MAX(0,AD467*(1+EXP((LN(1+'Monte Carlo'!$K$10)-0.5*'Monte Carlo'!$K$12^2)+'Monte Carlo'!$K$12*((RAND()+RAND()+RAND()+RAND()+RAND()+RAND()+RAND()+RAND()+RAND()+RAND()+RAND()+RAND())-6))-1)+AE$15)</x:f>
        <x:v>10692513.125193944</x:v>
      </x:c>
      <x:c r="AF467" s="97" t="n">
        <x:f>MAX(0,AE467*(1+EXP((LN(1+'Monte Carlo'!$K$10)-0.5*'Monte Carlo'!$K$12^2)+'Monte Carlo'!$K$12*((RAND()+RAND()+RAND()+RAND()+RAND()+RAND()+RAND()+RAND()+RAND()+RAND()+RAND()+RAND())-6))-1)+AF$15)</x:f>
        <x:v>10197925.807149386</x:v>
      </x:c>
      <x:c r="AG467" s="97">
        <x:f t="shared" si="8"/>
        <x:v>814383.9800117889</x:v>
      </x:c>
    </x:row>
    <x:row r="468">
      <x:c r="A468" s="93">
        <x:v>447</x:v>
      </x:c>
      <x:c r="B468" s="97" t="n">
        <x:f>IF(AND(UPPER('Monte Carlo'!$K$4)="YES",'Monte Carlo'!$K$5&gt;0),'Monte Carlo'!$K$13,Liquidity_30Y!$C$14)</x:f>
        <x:v>1029031.25</x:v>
      </x:c>
      <x:c r="C468" s="97" t="n">
        <x:f>MAX(0,B468*(1+EXP((LN(1+'Monte Carlo'!$K$10)-0.5*'Monte Carlo'!$K$12^2)+'Monte Carlo'!$K$12*((RAND()+RAND()+RAND()+RAND()+RAND()+RAND()+RAND()+RAND()+RAND()+RAND()+RAND()+RAND())-6))-1)+C$15)</x:f>
        <x:v>1279962.3603181485</x:v>
      </x:c>
      <x:c r="D468" s="97" t="n">
        <x:f>MAX(0,C468*(1+EXP((LN(1+'Monte Carlo'!$K$10)-0.5*'Monte Carlo'!$K$12^2)+'Monte Carlo'!$K$12*((RAND()+RAND()+RAND()+RAND()+RAND()+RAND()+RAND()+RAND()+RAND()+RAND()+RAND()+RAND())-6))-1)+D$15)</x:f>
        <x:v>1174118.70875647</x:v>
      </x:c>
      <x:c r="E468" s="97" t="n">
        <x:f>MAX(0,D468*(1+EXP((LN(1+'Monte Carlo'!$K$10)-0.5*'Monte Carlo'!$K$12^2)+'Monte Carlo'!$K$12*((RAND()+RAND()+RAND()+RAND()+RAND()+RAND()+RAND()+RAND()+RAND()+RAND()+RAND()+RAND())-6))-1)+E$15)</x:f>
        <x:v>1257385.147284922</x:v>
      </x:c>
      <x:c r="F468" s="97" t="n">
        <x:f>MAX(0,E468*(1+EXP((LN(1+'Monte Carlo'!$K$10)-0.5*'Monte Carlo'!$K$12^2)+'Monte Carlo'!$K$12*((RAND()+RAND()+RAND()+RAND()+RAND()+RAND()+RAND()+RAND()+RAND()+RAND()+RAND()+RAND())-6))-1)+F$15)</x:f>
        <x:v>1156806.9407902926</x:v>
      </x:c>
      <x:c r="G468" s="97" t="n">
        <x:f>MAX(0,F468*(1+EXP((LN(1+'Monte Carlo'!$K$10)-0.5*'Monte Carlo'!$K$12^2)+'Monte Carlo'!$K$12*((RAND()+RAND()+RAND()+RAND()+RAND()+RAND()+RAND()+RAND()+RAND()+RAND()+RAND()+RAND())-6))-1)+G$15)</x:f>
        <x:v>1219010.5921753766</x:v>
      </x:c>
      <x:c r="H468" s="97" t="n">
        <x:f>MAX(0,G468*(1+EXP((LN(1+'Monte Carlo'!$K$10)-0.5*'Monte Carlo'!$K$12^2)+'Monte Carlo'!$K$12*((RAND()+RAND()+RAND()+RAND()+RAND()+RAND()+RAND()+RAND()+RAND()+RAND()+RAND()+RAND())-6))-1)+H$15)</x:f>
        <x:v>1196423.0846492439</x:v>
      </x:c>
      <x:c r="I468" s="97" t="n">
        <x:f>MAX(0,H468*(1+EXP((LN(1+'Monte Carlo'!$K$10)-0.5*'Monte Carlo'!$K$12^2)+'Monte Carlo'!$K$12*((RAND()+RAND()+RAND()+RAND()+RAND()+RAND()+RAND()+RAND()+RAND()+RAND()+RAND()+RAND())-6))-1)+I$15)</x:f>
        <x:v>1245089.0404883078</x:v>
      </x:c>
      <x:c r="J468" s="97" t="n">
        <x:f>MAX(0,I468*(1+EXP((LN(1+'Monte Carlo'!$K$10)-0.5*'Monte Carlo'!$K$12^2)+'Monte Carlo'!$K$12*((RAND()+RAND()+RAND()+RAND()+RAND()+RAND()+RAND()+RAND()+RAND()+RAND()+RAND()+RAND())-6))-1)+J$15)</x:f>
        <x:v>1067644.6860981043</x:v>
      </x:c>
      <x:c r="K468" s="97" t="n">
        <x:f>MAX(0,J468*(1+EXP((LN(1+'Monte Carlo'!$K$10)-0.5*'Monte Carlo'!$K$12^2)+'Monte Carlo'!$K$12*((RAND()+RAND()+RAND()+RAND()+RAND()+RAND()+RAND()+RAND()+RAND()+RAND()+RAND()+RAND())-6))-1)+K$15)</x:f>
        <x:v>997869.0206051978</x:v>
      </x:c>
      <x:c r="L468" s="97" t="n">
        <x:f>MAX(0,K468*(1+EXP((LN(1+'Monte Carlo'!$K$10)-0.5*'Monte Carlo'!$K$12^2)+'Monte Carlo'!$K$12*((RAND()+RAND()+RAND()+RAND()+RAND()+RAND()+RAND()+RAND()+RAND()+RAND()+RAND()+RAND())-6))-1)+L$15)</x:f>
        <x:v>1257010.1245644505</x:v>
      </x:c>
      <x:c r="M468" s="97" t="n">
        <x:f>MAX(0,L468*(1+EXP((LN(1+'Monte Carlo'!$K$10)-0.5*'Monte Carlo'!$K$12^2)+'Monte Carlo'!$K$12*((RAND()+RAND()+RAND()+RAND()+RAND()+RAND()+RAND()+RAND()+RAND()+RAND()+RAND()+RAND())-6))-1)+M$15)</x:f>
        <x:v>1126603.4583974965</x:v>
      </x:c>
      <x:c r="N468" s="97" t="n">
        <x:f>MAX(0,M468*(1+EXP((LN(1+'Monte Carlo'!$K$10)-0.5*'Monte Carlo'!$K$12^2)+'Monte Carlo'!$K$12*((RAND()+RAND()+RAND()+RAND()+RAND()+RAND()+RAND()+RAND()+RAND()+RAND()+RAND()+RAND())-6))-1)+N$15)</x:f>
        <x:v>1076085.1309549203</x:v>
      </x:c>
      <x:c r="O468" s="97" t="n">
        <x:f>MAX(0,N468*(1+EXP((LN(1+'Monte Carlo'!$K$10)-0.5*'Monte Carlo'!$K$12^2)+'Monte Carlo'!$K$12*((RAND()+RAND()+RAND()+RAND()+RAND()+RAND()+RAND()+RAND()+RAND()+RAND()+RAND()+RAND())-6))-1)+O$15)</x:f>
        <x:v>790045.3480901256</x:v>
      </x:c>
      <x:c r="P468" s="97" t="n">
        <x:f>MAX(0,O468*(1+EXP((LN(1+'Monte Carlo'!$K$10)-0.5*'Monte Carlo'!$K$12^2)+'Monte Carlo'!$K$12*((RAND()+RAND()+RAND()+RAND()+RAND()+RAND()+RAND()+RAND()+RAND()+RAND()+RAND()+RAND())-6))-1)+P$15)</x:f>
        <x:v>916533.1202207941</x:v>
      </x:c>
      <x:c r="Q468" s="97" t="n">
        <x:f>MAX(0,P468*(1+EXP((LN(1+'Monte Carlo'!$K$10)-0.5*'Monte Carlo'!$K$12^2)+'Monte Carlo'!$K$12*((RAND()+RAND()+RAND()+RAND()+RAND()+RAND()+RAND()+RAND()+RAND()+RAND()+RAND()+RAND())-6))-1)+Q$15)</x:f>
        <x:v>1044499.7251150693</x:v>
      </x:c>
      <x:c r="R468" s="97" t="n">
        <x:f>MAX(0,Q468*(1+EXP((LN(1+'Monte Carlo'!$K$10)-0.5*'Monte Carlo'!$K$12^2)+'Monte Carlo'!$K$12*((RAND()+RAND()+RAND()+RAND()+RAND()+RAND()+RAND()+RAND()+RAND()+RAND()+RAND()+RAND())-6))-1)+R$15)</x:f>
        <x:v>1256683.601234203</x:v>
      </x:c>
      <x:c r="S468" s="97" t="n">
        <x:f>MAX(0,R468*(1+EXP((LN(1+'Monte Carlo'!$K$10)-0.5*'Monte Carlo'!$K$12^2)+'Monte Carlo'!$K$12*((RAND()+RAND()+RAND()+RAND()+RAND()+RAND()+RAND()+RAND()+RAND()+RAND()+RAND()+RAND())-6))-1)+S$15)</x:f>
        <x:v>1307461.552851324</x:v>
      </x:c>
      <x:c r="T468" s="97" t="n">
        <x:f>MAX(0,S468*(1+EXP((LN(1+'Monte Carlo'!$K$10)-0.5*'Monte Carlo'!$K$12^2)+'Monte Carlo'!$K$12*((RAND()+RAND()+RAND()+RAND()+RAND()+RAND()+RAND()+RAND()+RAND()+RAND()+RAND()+RAND())-6))-1)+T$15)</x:f>
        <x:v>1251265.4620051067</x:v>
      </x:c>
      <x:c r="U468" s="97" t="n">
        <x:f>MAX(0,T468*(1+EXP((LN(1+'Monte Carlo'!$K$10)-0.5*'Monte Carlo'!$K$12^2)+'Monte Carlo'!$K$12*((RAND()+RAND()+RAND()+RAND()+RAND()+RAND()+RAND()+RAND()+RAND()+RAND()+RAND()+RAND())-6))-1)+U$15)</x:f>
        <x:v>1062310.593020878</x:v>
      </x:c>
      <x:c r="V468" s="97" t="n">
        <x:f>MAX(0,U468*(1+EXP((LN(1+'Monte Carlo'!$K$10)-0.5*'Monte Carlo'!$K$12^2)+'Monte Carlo'!$K$12*((RAND()+RAND()+RAND()+RAND()+RAND()+RAND()+RAND()+RAND()+RAND()+RAND()+RAND()+RAND())-6))-1)+V$15)</x:f>
        <x:v>1345337.5744813876</x:v>
      </x:c>
      <x:c r="W468" s="97" t="n">
        <x:f>MAX(0,V468*(1+EXP((LN(1+'Monte Carlo'!$K$10)-0.5*'Monte Carlo'!$K$12^2)+'Monte Carlo'!$K$12*((RAND()+RAND()+RAND()+RAND()+RAND()+RAND()+RAND()+RAND()+RAND()+RAND()+RAND()+RAND())-6))-1)+W$15)</x:f>
        <x:v>1667923.016108846</x:v>
      </x:c>
      <x:c r="X468" s="97" t="n">
        <x:f>MAX(0,W468*(1+EXP((LN(1+'Monte Carlo'!$K$10)-0.5*'Monte Carlo'!$K$12^2)+'Monte Carlo'!$K$12*((RAND()+RAND()+RAND()+RAND()+RAND()+RAND()+RAND()+RAND()+RAND()+RAND()+RAND()+RAND())-6))-1)+X$15)</x:f>
        <x:v>1979600.8783409914</x:v>
      </x:c>
      <x:c r="Y468" s="97" t="n">
        <x:f>MAX(0,X468*(1+EXP((LN(1+'Monte Carlo'!$K$10)-0.5*'Monte Carlo'!$K$12^2)+'Monte Carlo'!$K$12*((RAND()+RAND()+RAND()+RAND()+RAND()+RAND()+RAND()+RAND()+RAND()+RAND()+RAND()+RAND())-6))-1)+Y$15)</x:f>
        <x:v>2336854.590082361</x:v>
      </x:c>
      <x:c r="Z468" s="97" t="n">
        <x:f>MAX(0,Y468*(1+EXP((LN(1+'Monte Carlo'!$K$10)-0.5*'Monte Carlo'!$K$12^2)+'Monte Carlo'!$K$12*((RAND()+RAND()+RAND()+RAND()+RAND()+RAND()+RAND()+RAND()+RAND()+RAND()+RAND()+RAND())-6))-1)+Z$15)</x:f>
        <x:v>2552737.671827646</x:v>
      </x:c>
      <x:c r="AA468" s="97" t="n">
        <x:f>MAX(0,Z468*(1+EXP((LN(1+'Monte Carlo'!$K$10)-0.5*'Monte Carlo'!$K$12^2)+'Monte Carlo'!$K$12*((RAND()+RAND()+RAND()+RAND()+RAND()+RAND()+RAND()+RAND()+RAND()+RAND()+RAND()+RAND())-6))-1)+AA$15)</x:f>
        <x:v>3347353.075666368</x:v>
      </x:c>
      <x:c r="AB468" s="97" t="n">
        <x:f>MAX(0,AA468*(1+EXP((LN(1+'Monte Carlo'!$K$10)-0.5*'Monte Carlo'!$K$12^2)+'Monte Carlo'!$K$12*((RAND()+RAND()+RAND()+RAND()+RAND()+RAND()+RAND()+RAND()+RAND()+RAND()+RAND()+RAND())-6))-1)+AB$15)</x:f>
        <x:v>3525776.805566477</x:v>
      </x:c>
      <x:c r="AC468" s="97" t="n">
        <x:f>MAX(0,AB468*(1+EXP((LN(1+'Monte Carlo'!$K$10)-0.5*'Monte Carlo'!$K$12^2)+'Monte Carlo'!$K$12*((RAND()+RAND()+RAND()+RAND()+RAND()+RAND()+RAND()+RAND()+RAND()+RAND()+RAND()+RAND())-6))-1)+AC$15)</x:f>
        <x:v>3726191.514172624</x:v>
      </x:c>
      <x:c r="AD468" s="97" t="n">
        <x:f>MAX(0,AC468*(1+EXP((LN(1+'Monte Carlo'!$K$10)-0.5*'Monte Carlo'!$K$12^2)+'Monte Carlo'!$K$12*((RAND()+RAND()+RAND()+RAND()+RAND()+RAND()+RAND()+RAND()+RAND()+RAND()+RAND()+RAND())-6))-1)+AD$15)</x:f>
        <x:v>3766182.8534141895</x:v>
      </x:c>
      <x:c r="AE468" s="97" t="n">
        <x:f>MAX(0,AD468*(1+EXP((LN(1+'Monte Carlo'!$K$10)-0.5*'Monte Carlo'!$K$12^2)+'Monte Carlo'!$K$12*((RAND()+RAND()+RAND()+RAND()+RAND()+RAND()+RAND()+RAND()+RAND()+RAND()+RAND()+RAND())-6))-1)+AE$15)</x:f>
        <x:v>4168579.786598711</x:v>
      </x:c>
      <x:c r="AF468" s="97" t="n">
        <x:f>MAX(0,AE468*(1+EXP((LN(1+'Monte Carlo'!$K$10)-0.5*'Monte Carlo'!$K$12^2)+'Monte Carlo'!$K$12*((RAND()+RAND()+RAND()+RAND()+RAND()+RAND()+RAND()+RAND()+RAND()+RAND()+RAND()+RAND())-6))-1)+AF$15)</x:f>
        <x:v>5265375.636525365</x:v>
      </x:c>
      <x:c r="AG468" s="97">
        <x:f t="shared" si="8"/>
        <x:v>687306.58699867083</x:v>
      </x:c>
    </x:row>
    <x:row r="469">
      <x:c r="A469" s="93">
        <x:v>448</x:v>
      </x:c>
      <x:c r="B469" s="97" t="n">
        <x:f>IF(AND(UPPER('Monte Carlo'!$K$4)="YES",'Monte Carlo'!$K$5&gt;0),'Monte Carlo'!$K$13,Liquidity_30Y!$C$14)</x:f>
        <x:v>1029031.25</x:v>
      </x:c>
      <x:c r="C469" s="97" t="n">
        <x:f>MAX(0,B469*(1+EXP((LN(1+'Monte Carlo'!$K$10)-0.5*'Monte Carlo'!$K$12^2)+'Monte Carlo'!$K$12*((RAND()+RAND()+RAND()+RAND()+RAND()+RAND()+RAND()+RAND()+RAND()+RAND()+RAND()+RAND())-6))-1)+C$15)</x:f>
        <x:v>919839.1418114208</x:v>
      </x:c>
      <x:c r="D469" s="97" t="n">
        <x:f>MAX(0,C469*(1+EXP((LN(1+'Monte Carlo'!$K$10)-0.5*'Monte Carlo'!$K$12^2)+'Monte Carlo'!$K$12*((RAND()+RAND()+RAND()+RAND()+RAND()+RAND()+RAND()+RAND()+RAND()+RAND()+RAND()+RAND())-6))-1)+D$15)</x:f>
        <x:v>920700.7669932251</x:v>
      </x:c>
      <x:c r="E469" s="97" t="n">
        <x:f>MAX(0,D469*(1+EXP((LN(1+'Monte Carlo'!$K$10)-0.5*'Monte Carlo'!$K$12^2)+'Monte Carlo'!$K$12*((RAND()+RAND()+RAND()+RAND()+RAND()+RAND()+RAND()+RAND()+RAND()+RAND()+RAND()+RAND())-6))-1)+E$15)</x:f>
        <x:v>1143344.510083633</x:v>
      </x:c>
      <x:c r="F469" s="97" t="n">
        <x:f>MAX(0,E469*(1+EXP((LN(1+'Monte Carlo'!$K$10)-0.5*'Monte Carlo'!$K$12^2)+'Monte Carlo'!$K$12*((RAND()+RAND()+RAND()+RAND()+RAND()+RAND()+RAND()+RAND()+RAND()+RAND()+RAND()+RAND())-6))-1)+F$15)</x:f>
        <x:v>1201195.8372380086</x:v>
      </x:c>
      <x:c r="G469" s="97" t="n">
        <x:f>MAX(0,F469*(1+EXP((LN(1+'Monte Carlo'!$K$10)-0.5*'Monte Carlo'!$K$12^2)+'Monte Carlo'!$K$12*((RAND()+RAND()+RAND()+RAND()+RAND()+RAND()+RAND()+RAND()+RAND()+RAND()+RAND()+RAND())-6))-1)+G$15)</x:f>
        <x:v>1262259.9993250123</x:v>
      </x:c>
      <x:c r="H469" s="97" t="n">
        <x:f>MAX(0,G469*(1+EXP((LN(1+'Monte Carlo'!$K$10)-0.5*'Monte Carlo'!$K$12^2)+'Monte Carlo'!$K$12*((RAND()+RAND()+RAND()+RAND()+RAND()+RAND()+RAND()+RAND()+RAND()+RAND()+RAND()+RAND())-6))-1)+H$15)</x:f>
        <x:v>1297634.189548671</x:v>
      </x:c>
      <x:c r="I469" s="97" t="n">
        <x:f>MAX(0,H469*(1+EXP((LN(1+'Monte Carlo'!$K$10)-0.5*'Monte Carlo'!$K$12^2)+'Monte Carlo'!$K$12*((RAND()+RAND()+RAND()+RAND()+RAND()+RAND()+RAND()+RAND()+RAND()+RAND()+RAND()+RAND())-6))-1)+I$15)</x:f>
        <x:v>1270926.9482668403</x:v>
      </x:c>
      <x:c r="J469" s="97" t="n">
        <x:f>MAX(0,I469*(1+EXP((LN(1+'Monte Carlo'!$K$10)-0.5*'Monte Carlo'!$K$12^2)+'Monte Carlo'!$K$12*((RAND()+RAND()+RAND()+RAND()+RAND()+RAND()+RAND()+RAND()+RAND()+RAND()+RAND()+RAND())-6))-1)+J$15)</x:f>
        <x:v>1222671.1925620236</x:v>
      </x:c>
      <x:c r="K469" s="97" t="n">
        <x:f>MAX(0,J469*(1+EXP((LN(1+'Monte Carlo'!$K$10)-0.5*'Monte Carlo'!$K$12^2)+'Monte Carlo'!$K$12*((RAND()+RAND()+RAND()+RAND()+RAND()+RAND()+RAND()+RAND()+RAND()+RAND()+RAND()+RAND())-6))-1)+K$15)</x:f>
        <x:v>1222810.2763157208</x:v>
      </x:c>
      <x:c r="L469" s="97" t="n">
        <x:f>MAX(0,K469*(1+EXP((LN(1+'Monte Carlo'!$K$10)-0.5*'Monte Carlo'!$K$12^2)+'Monte Carlo'!$K$12*((RAND()+RAND()+RAND()+RAND()+RAND()+RAND()+RAND()+RAND()+RAND()+RAND()+RAND()+RAND())-6))-1)+L$15)</x:f>
        <x:v>1431877.6297578237</x:v>
      </x:c>
      <x:c r="M469" s="97" t="n">
        <x:f>MAX(0,L469*(1+EXP((LN(1+'Monte Carlo'!$K$10)-0.5*'Monte Carlo'!$K$12^2)+'Monte Carlo'!$K$12*((RAND()+RAND()+RAND()+RAND()+RAND()+RAND()+RAND()+RAND()+RAND()+RAND()+RAND()+RAND())-6))-1)+M$15)</x:f>
        <x:v>1252411.087832922</x:v>
      </x:c>
      <x:c r="N469" s="97" t="n">
        <x:f>MAX(0,M469*(1+EXP((LN(1+'Monte Carlo'!$K$10)-0.5*'Monte Carlo'!$K$12^2)+'Monte Carlo'!$K$12*((RAND()+RAND()+RAND()+RAND()+RAND()+RAND()+RAND()+RAND()+RAND()+RAND()+RAND()+RAND())-6))-1)+N$15)</x:f>
        <x:v>1287640.3121469389</x:v>
      </x:c>
      <x:c r="O469" s="97" t="n">
        <x:f>MAX(0,N469*(1+EXP((LN(1+'Monte Carlo'!$K$10)-0.5*'Monte Carlo'!$K$12^2)+'Monte Carlo'!$K$12*((RAND()+RAND()+RAND()+RAND()+RAND()+RAND()+RAND()+RAND()+RAND()+RAND()+RAND()+RAND())-6))-1)+O$15)</x:f>
        <x:v>1149341.4621380698</x:v>
      </x:c>
      <x:c r="P469" s="97" t="n">
        <x:f>MAX(0,O469*(1+EXP((LN(1+'Monte Carlo'!$K$10)-0.5*'Monte Carlo'!$K$12^2)+'Monte Carlo'!$K$12*((RAND()+RAND()+RAND()+RAND()+RAND()+RAND()+RAND()+RAND()+RAND()+RAND()+RAND()+RAND())-6))-1)+P$15)</x:f>
        <x:v>1304402.862599235</x:v>
      </x:c>
      <x:c r="Q469" s="97" t="n">
        <x:f>MAX(0,P469*(1+EXP((LN(1+'Monte Carlo'!$K$10)-0.5*'Monte Carlo'!$K$12^2)+'Monte Carlo'!$K$12*((RAND()+RAND()+RAND()+RAND()+RAND()+RAND()+RAND()+RAND()+RAND()+RAND()+RAND()+RAND())-6))-1)+Q$15)</x:f>
        <x:v>1177032.683093314</x:v>
      </x:c>
      <x:c r="R469" s="97" t="n">
        <x:f>MAX(0,Q469*(1+EXP((LN(1+'Monte Carlo'!$K$10)-0.5*'Monte Carlo'!$K$12^2)+'Monte Carlo'!$K$12*((RAND()+RAND()+RAND()+RAND()+RAND()+RAND()+RAND()+RAND()+RAND()+RAND()+RAND()+RAND())-6))-1)+R$15)</x:f>
        <x:v>1527876.607413937</x:v>
      </x:c>
      <x:c r="S469" s="97" t="n">
        <x:f>MAX(0,R469*(1+EXP((LN(1+'Monte Carlo'!$K$10)-0.5*'Monte Carlo'!$K$12^2)+'Monte Carlo'!$K$12*((RAND()+RAND()+RAND()+RAND()+RAND()+RAND()+RAND()+RAND()+RAND()+RAND()+RAND()+RAND())-6))-1)+S$15)</x:f>
        <x:v>1456704.2534539178</x:v>
      </x:c>
      <x:c r="T469" s="97" t="n">
        <x:f>MAX(0,S469*(1+EXP((LN(1+'Monte Carlo'!$K$10)-0.5*'Monte Carlo'!$K$12^2)+'Monte Carlo'!$K$12*((RAND()+RAND()+RAND()+RAND()+RAND()+RAND()+RAND()+RAND()+RAND()+RAND()+RAND()+RAND())-6))-1)+T$15)</x:f>
        <x:v>1211829.9912176165</x:v>
      </x:c>
      <x:c r="U469" s="97" t="n">
        <x:f>MAX(0,T469*(1+EXP((LN(1+'Monte Carlo'!$K$10)-0.5*'Monte Carlo'!$K$12^2)+'Monte Carlo'!$K$12*((RAND()+RAND()+RAND()+RAND()+RAND()+RAND()+RAND()+RAND()+RAND()+RAND()+RAND()+RAND())-6))-1)+U$15)</x:f>
        <x:v>1235244.9554812599</x:v>
      </x:c>
      <x:c r="V469" s="97" t="n">
        <x:f>MAX(0,U469*(1+EXP((LN(1+'Monte Carlo'!$K$10)-0.5*'Monte Carlo'!$K$12^2)+'Monte Carlo'!$K$12*((RAND()+RAND()+RAND()+RAND()+RAND()+RAND()+RAND()+RAND()+RAND()+RAND()+RAND()+RAND())-6))-1)+V$15)</x:f>
        <x:v>1070563.5584231494</x:v>
      </x:c>
      <x:c r="W469" s="97" t="n">
        <x:f>MAX(0,V469*(1+EXP((LN(1+'Monte Carlo'!$K$10)-0.5*'Monte Carlo'!$K$12^2)+'Monte Carlo'!$K$12*((RAND()+RAND()+RAND()+RAND()+RAND()+RAND()+RAND()+RAND()+RAND()+RAND()+RAND()+RAND())-6))-1)+W$15)</x:f>
        <x:v>1179142.7755571764</x:v>
      </x:c>
      <x:c r="X469" s="97" t="n">
        <x:f>MAX(0,W469*(1+EXP((LN(1+'Monte Carlo'!$K$10)-0.5*'Monte Carlo'!$K$12^2)+'Monte Carlo'!$K$12*((RAND()+RAND()+RAND()+RAND()+RAND()+RAND()+RAND()+RAND()+RAND()+RAND()+RAND()+RAND())-6))-1)+X$15)</x:f>
        <x:v>1199429.0252004012</x:v>
      </x:c>
      <x:c r="Y469" s="97" t="n">
        <x:f>MAX(0,X469*(1+EXP((LN(1+'Monte Carlo'!$K$10)-0.5*'Monte Carlo'!$K$12^2)+'Monte Carlo'!$K$12*((RAND()+RAND()+RAND()+RAND()+RAND()+RAND()+RAND()+RAND()+RAND()+RAND()+RAND()+RAND())-6))-1)+Y$15)</x:f>
        <x:v>1545206.8436860763</x:v>
      </x:c>
      <x:c r="Z469" s="97" t="n">
        <x:f>MAX(0,Y469*(1+EXP((LN(1+'Monte Carlo'!$K$10)-0.5*'Monte Carlo'!$K$12^2)+'Monte Carlo'!$K$12*((RAND()+RAND()+RAND()+RAND()+RAND()+RAND()+RAND()+RAND()+RAND()+RAND()+RAND()+RAND())-6))-1)+Z$15)</x:f>
        <x:v>1656997.4494216274</x:v>
      </x:c>
      <x:c r="AA469" s="97" t="n">
        <x:f>MAX(0,Z469*(1+EXP((LN(1+'Monte Carlo'!$K$10)-0.5*'Monte Carlo'!$K$12^2)+'Monte Carlo'!$K$12*((RAND()+RAND()+RAND()+RAND()+RAND()+RAND()+RAND()+RAND()+RAND()+RAND()+RAND()+RAND())-6))-1)+AA$15)</x:f>
        <x:v>1535381.5546542618</x:v>
      </x:c>
      <x:c r="AB469" s="97" t="n">
        <x:f>MAX(0,AA469*(1+EXP((LN(1+'Monte Carlo'!$K$10)-0.5*'Monte Carlo'!$K$12^2)+'Monte Carlo'!$K$12*((RAND()+RAND()+RAND()+RAND()+RAND()+RAND()+RAND()+RAND()+RAND()+RAND()+RAND()+RAND())-6))-1)+AB$15)</x:f>
        <x:v>1680412.1352086058</x:v>
      </x:c>
      <x:c r="AC469" s="97" t="n">
        <x:f>MAX(0,AB469*(1+EXP((LN(1+'Monte Carlo'!$K$10)-0.5*'Monte Carlo'!$K$12^2)+'Monte Carlo'!$K$12*((RAND()+RAND()+RAND()+RAND()+RAND()+RAND()+RAND()+RAND()+RAND()+RAND()+RAND()+RAND())-6))-1)+AC$15)</x:f>
        <x:v>1669466.2488889252</x:v>
      </x:c>
      <x:c r="AD469" s="97" t="n">
        <x:f>MAX(0,AC469*(1+EXP((LN(1+'Monte Carlo'!$K$10)-0.5*'Monte Carlo'!$K$12^2)+'Monte Carlo'!$K$12*((RAND()+RAND()+RAND()+RAND()+RAND()+RAND()+RAND()+RAND()+RAND()+RAND()+RAND()+RAND())-6))-1)+AD$15)</x:f>
        <x:v>1611647.7388400082</x:v>
      </x:c>
      <x:c r="AE469" s="97" t="n">
        <x:f>MAX(0,AD469*(1+EXP((LN(1+'Monte Carlo'!$K$10)-0.5*'Monte Carlo'!$K$12^2)+'Monte Carlo'!$K$12*((RAND()+RAND()+RAND()+RAND()+RAND()+RAND()+RAND()+RAND()+RAND()+RAND()+RAND()+RAND())-6))-1)+AE$15)</x:f>
        <x:v>2318544.0015913616</x:v>
      </x:c>
      <x:c r="AF469" s="97" t="n">
        <x:f>MAX(0,AE469*(1+EXP((LN(1+'Monte Carlo'!$K$10)-0.5*'Monte Carlo'!$K$12^2)+'Monte Carlo'!$K$12*((RAND()+RAND()+RAND()+RAND()+RAND()+RAND()+RAND()+RAND()+RAND()+RAND()+RAND()+RAND())-6))-1)+AF$15)</x:f>
        <x:v>2519052.491953508</x:v>
      </x:c>
      <x:c r="AG469" s="97">
        <x:f t="shared" si="8"/>
        <x:v>1029031.25</x:v>
      </x:c>
    </x:row>
    <x:row r="470">
      <x:c r="A470" s="93">
        <x:v>449</x:v>
      </x:c>
      <x:c r="B470" s="97" t="n">
        <x:f>IF(AND(UPPER('Monte Carlo'!$K$4)="YES",'Monte Carlo'!$K$5&gt;0),'Monte Carlo'!$K$13,Liquidity_30Y!$C$14)</x:f>
        <x:v>1029031.25</x:v>
      </x:c>
      <x:c r="C470" s="97" t="n">
        <x:f>MAX(0,B470*(1+EXP((LN(1+'Monte Carlo'!$K$10)-0.5*'Monte Carlo'!$K$12^2)+'Monte Carlo'!$K$12*((RAND()+RAND()+RAND()+RAND()+RAND()+RAND()+RAND()+RAND()+RAND()+RAND()+RAND()+RAND())-6))-1)+C$15)</x:f>
        <x:v>1184795.7901402</x:v>
      </x:c>
      <x:c r="D470" s="97" t="n">
        <x:f>MAX(0,C470*(1+EXP((LN(1+'Monte Carlo'!$K$10)-0.5*'Monte Carlo'!$K$12^2)+'Monte Carlo'!$K$12*((RAND()+RAND()+RAND()+RAND()+RAND()+RAND()+RAND()+RAND()+RAND()+RAND()+RAND()+RAND())-6))-1)+D$15)</x:f>
        <x:v>1116216.4208082221</x:v>
      </x:c>
      <x:c r="E470" s="97" t="n">
        <x:f>MAX(0,D470*(1+EXP((LN(1+'Monte Carlo'!$K$10)-0.5*'Monte Carlo'!$K$12^2)+'Monte Carlo'!$K$12*((RAND()+RAND()+RAND()+RAND()+RAND()+RAND()+RAND()+RAND()+RAND()+RAND()+RAND()+RAND())-6))-1)+E$15)</x:f>
        <x:v>795560.4014019059</x:v>
      </x:c>
      <x:c r="F470" s="97" t="n">
        <x:f>MAX(0,E470*(1+EXP((LN(1+'Monte Carlo'!$K$10)-0.5*'Monte Carlo'!$K$12^2)+'Monte Carlo'!$K$12*((RAND()+RAND()+RAND()+RAND()+RAND()+RAND()+RAND()+RAND()+RAND()+RAND()+RAND()+RAND())-6))-1)+F$15)</x:f>
        <x:v>1007234.8503192869</x:v>
      </x:c>
      <x:c r="G470" s="97" t="n">
        <x:f>MAX(0,F470*(1+EXP((LN(1+'Monte Carlo'!$K$10)-0.5*'Monte Carlo'!$K$12^2)+'Monte Carlo'!$K$12*((RAND()+RAND()+RAND()+RAND()+RAND()+RAND()+RAND()+RAND()+RAND()+RAND()+RAND()+RAND())-6))-1)+G$15)</x:f>
        <x:v>930518.7377499909</x:v>
      </x:c>
      <x:c r="H470" s="97" t="n">
        <x:f>MAX(0,G470*(1+EXP((LN(1+'Monte Carlo'!$K$10)-0.5*'Monte Carlo'!$K$12^2)+'Monte Carlo'!$K$12*((RAND()+RAND()+RAND()+RAND()+RAND()+RAND()+RAND()+RAND()+RAND()+RAND()+RAND()+RAND())-6))-1)+H$15)</x:f>
        <x:v>753500.2310374428</x:v>
      </x:c>
      <x:c r="I470" s="97" t="n">
        <x:f>MAX(0,H470*(1+EXP((LN(1+'Monte Carlo'!$K$10)-0.5*'Monte Carlo'!$K$12^2)+'Monte Carlo'!$K$12*((RAND()+RAND()+RAND()+RAND()+RAND()+RAND()+RAND()+RAND()+RAND()+RAND()+RAND()+RAND())-6))-1)+I$15)</x:f>
        <x:v>733141.8839614736</x:v>
      </x:c>
      <x:c r="J470" s="97" t="n">
        <x:f>MAX(0,I470*(1+EXP((LN(1+'Monte Carlo'!$K$10)-0.5*'Monte Carlo'!$K$12^2)+'Monte Carlo'!$K$12*((RAND()+RAND()+RAND()+RAND()+RAND()+RAND()+RAND()+RAND()+RAND()+RAND()+RAND()+RAND())-6))-1)+J$15)</x:f>
        <x:v>740610.8861820672</x:v>
      </x:c>
      <x:c r="K470" s="97" t="n">
        <x:f>MAX(0,J470*(1+EXP((LN(1+'Monte Carlo'!$K$10)-0.5*'Monte Carlo'!$K$12^2)+'Monte Carlo'!$K$12*((RAND()+RAND()+RAND()+RAND()+RAND()+RAND()+RAND()+RAND()+RAND()+RAND()+RAND()+RAND())-6))-1)+K$15)</x:f>
        <x:v>681963.8604069068</x:v>
      </x:c>
      <x:c r="L470" s="97" t="n">
        <x:f>MAX(0,K470*(1+EXP((LN(1+'Monte Carlo'!$K$10)-0.5*'Monte Carlo'!$K$12^2)+'Monte Carlo'!$K$12*((RAND()+RAND()+RAND()+RAND()+RAND()+RAND()+RAND()+RAND()+RAND()+RAND()+RAND()+RAND())-6))-1)+L$15)</x:f>
        <x:v>655849.3079389317</x:v>
      </x:c>
      <x:c r="M470" s="97" t="n">
        <x:f>MAX(0,L470*(1+EXP((LN(1+'Monte Carlo'!$K$10)-0.5*'Monte Carlo'!$K$12^2)+'Monte Carlo'!$K$12*((RAND()+RAND()+RAND()+RAND()+RAND()+RAND()+RAND()+RAND()+RAND()+RAND()+RAND()+RAND())-6))-1)+M$15)</x:f>
        <x:v>526347.0909363609</x:v>
      </x:c>
      <x:c r="N470" s="97" t="n">
        <x:f>MAX(0,M470*(1+EXP((LN(1+'Monte Carlo'!$K$10)-0.5*'Monte Carlo'!$K$12^2)+'Monte Carlo'!$K$12*((RAND()+RAND()+RAND()+RAND()+RAND()+RAND()+RAND()+RAND()+RAND()+RAND()+RAND()+RAND())-6))-1)+N$15)</x:f>
        <x:v>631685.5918682434</x:v>
      </x:c>
      <x:c r="O470" s="97" t="n">
        <x:f>MAX(0,N470*(1+EXP((LN(1+'Monte Carlo'!$K$10)-0.5*'Monte Carlo'!$K$12^2)+'Monte Carlo'!$K$12*((RAND()+RAND()+RAND()+RAND()+RAND()+RAND()+RAND()+RAND()+RAND()+RAND()+RAND()+RAND())-6))-1)+O$15)</x:f>
        <x:v>567446.7440333955</x:v>
      </x:c>
      <x:c r="P470" s="97" t="n">
        <x:f>MAX(0,O470*(1+EXP((LN(1+'Monte Carlo'!$K$10)-0.5*'Monte Carlo'!$K$12^2)+'Monte Carlo'!$K$12*((RAND()+RAND()+RAND()+RAND()+RAND()+RAND()+RAND()+RAND()+RAND()+RAND()+RAND()+RAND())-6))-1)+P$15)</x:f>
        <x:v>558936.3637917263</x:v>
      </x:c>
      <x:c r="Q470" s="97" t="n">
        <x:f>MAX(0,P470*(1+EXP((LN(1+'Monte Carlo'!$K$10)-0.5*'Monte Carlo'!$K$12^2)+'Monte Carlo'!$K$12*((RAND()+RAND()+RAND()+RAND()+RAND()+RAND()+RAND()+RAND()+RAND()+RAND()+RAND()+RAND())-6))-1)+Q$15)</x:f>
        <x:v>598643.8501963235</x:v>
      </x:c>
      <x:c r="R470" s="97" t="n">
        <x:f>MAX(0,Q470*(1+EXP((LN(1+'Monte Carlo'!$K$10)-0.5*'Monte Carlo'!$K$12^2)+'Monte Carlo'!$K$12*((RAND()+RAND()+RAND()+RAND()+RAND()+RAND()+RAND()+RAND()+RAND()+RAND()+RAND()+RAND())-6))-1)+R$15)</x:f>
        <x:v>606481.594554134</x:v>
      </x:c>
      <x:c r="S470" s="97" t="n">
        <x:f>MAX(0,R470*(1+EXP((LN(1+'Monte Carlo'!$K$10)-0.5*'Monte Carlo'!$K$12^2)+'Monte Carlo'!$K$12*((RAND()+RAND()+RAND()+RAND()+RAND()+RAND()+RAND()+RAND()+RAND()+RAND()+RAND()+RAND())-6))-1)+S$15)</x:f>
        <x:v>733953.9645046352</x:v>
      </x:c>
      <x:c r="T470" s="97" t="n">
        <x:f>MAX(0,S470*(1+EXP((LN(1+'Monte Carlo'!$K$10)-0.5*'Monte Carlo'!$K$12^2)+'Monte Carlo'!$K$12*((RAND()+RAND()+RAND()+RAND()+RAND()+RAND()+RAND()+RAND()+RAND()+RAND()+RAND()+RAND())-6))-1)+T$15)</x:f>
        <x:v>685878.2891932867</x:v>
      </x:c>
      <x:c r="U470" s="97" t="n">
        <x:f>MAX(0,T470*(1+EXP((LN(1+'Monte Carlo'!$K$10)-0.5*'Monte Carlo'!$K$12^2)+'Monte Carlo'!$K$12*((RAND()+RAND()+RAND()+RAND()+RAND()+RAND()+RAND()+RAND()+RAND()+RAND()+RAND()+RAND())-6))-1)+U$15)</x:f>
        <x:v>722649.5184228297</x:v>
      </x:c>
      <x:c r="V470" s="97" t="n">
        <x:f>MAX(0,U470*(1+EXP((LN(1+'Monte Carlo'!$K$10)-0.5*'Monte Carlo'!$K$12^2)+'Monte Carlo'!$K$12*((RAND()+RAND()+RAND()+RAND()+RAND()+RAND()+RAND()+RAND()+RAND()+RAND()+RAND()+RAND())-6))-1)+V$15)</x:f>
        <x:v>641222.1404132844</x:v>
      </x:c>
      <x:c r="W470" s="97" t="n">
        <x:f>MAX(0,V470*(1+EXP((LN(1+'Monte Carlo'!$K$10)-0.5*'Monte Carlo'!$K$12^2)+'Monte Carlo'!$K$12*((RAND()+RAND()+RAND()+RAND()+RAND()+RAND()+RAND()+RAND()+RAND()+RAND()+RAND()+RAND())-6))-1)+W$15)</x:f>
        <x:v>688381.3411541614</x:v>
      </x:c>
      <x:c r="X470" s="97" t="n">
        <x:f>MAX(0,W470*(1+EXP((LN(1+'Monte Carlo'!$K$10)-0.5*'Monte Carlo'!$K$12^2)+'Monte Carlo'!$K$12*((RAND()+RAND()+RAND()+RAND()+RAND()+RAND()+RAND()+RAND()+RAND()+RAND()+RAND()+RAND())-6))-1)+X$15)</x:f>
        <x:v>877398.7746901488</x:v>
      </x:c>
      <x:c r="Y470" s="97" t="n">
        <x:f>MAX(0,X470*(1+EXP((LN(1+'Monte Carlo'!$K$10)-0.5*'Monte Carlo'!$K$12^2)+'Monte Carlo'!$K$12*((RAND()+RAND()+RAND()+RAND()+RAND()+RAND()+RAND()+RAND()+RAND()+RAND()+RAND()+RAND())-6))-1)+Y$15)</x:f>
        <x:v>988541.507595612</x:v>
      </x:c>
      <x:c r="Z470" s="97" t="n">
        <x:f>MAX(0,Y470*(1+EXP((LN(1+'Monte Carlo'!$K$10)-0.5*'Monte Carlo'!$K$12^2)+'Monte Carlo'!$K$12*((RAND()+RAND()+RAND()+RAND()+RAND()+RAND()+RAND()+RAND()+RAND()+RAND()+RAND()+RAND())-6))-1)+Z$15)</x:f>
        <x:v>987957.2259280737</x:v>
      </x:c>
      <x:c r="AA470" s="97" t="n">
        <x:f>MAX(0,Z470*(1+EXP((LN(1+'Monte Carlo'!$K$10)-0.5*'Monte Carlo'!$K$12^2)+'Monte Carlo'!$K$12*((RAND()+RAND()+RAND()+RAND()+RAND()+RAND()+RAND()+RAND()+RAND()+RAND()+RAND()+RAND())-6))-1)+AA$15)</x:f>
        <x:v>880453.1295389254</x:v>
      </x:c>
      <x:c r="AB470" s="97" t="n">
        <x:f>MAX(0,AA470*(1+EXP((LN(1+'Monte Carlo'!$K$10)-0.5*'Monte Carlo'!$K$12^2)+'Monte Carlo'!$K$12*((RAND()+RAND()+RAND()+RAND()+RAND()+RAND()+RAND()+RAND()+RAND()+RAND()+RAND()+RAND())-6))-1)+AB$15)</x:f>
        <x:v>777470.9140765045</x:v>
      </x:c>
      <x:c r="AC470" s="97" t="n">
        <x:f>MAX(0,AB470*(1+EXP((LN(1+'Monte Carlo'!$K$10)-0.5*'Monte Carlo'!$K$12^2)+'Monte Carlo'!$K$12*((RAND()+RAND()+RAND()+RAND()+RAND()+RAND()+RAND()+RAND()+RAND()+RAND()+RAND()+RAND())-6))-1)+AC$15)</x:f>
        <x:v>888445.0594973324</x:v>
      </x:c>
      <x:c r="AD470" s="97" t="n">
        <x:f>MAX(0,AC470*(1+EXP((LN(1+'Monte Carlo'!$K$10)-0.5*'Monte Carlo'!$K$12^2)+'Monte Carlo'!$K$12*((RAND()+RAND()+RAND()+RAND()+RAND()+RAND()+RAND()+RAND()+RAND()+RAND()+RAND()+RAND())-6))-1)+AD$15)</x:f>
        <x:v>1115242.0494800187</x:v>
      </x:c>
      <x:c r="AE470" s="97" t="n">
        <x:f>MAX(0,AD470*(1+EXP((LN(1+'Monte Carlo'!$K$10)-0.5*'Monte Carlo'!$K$12^2)+'Monte Carlo'!$K$12*((RAND()+RAND()+RAND()+RAND()+RAND()+RAND()+RAND()+RAND()+RAND()+RAND()+RAND()+RAND())-6))-1)+AE$15)</x:f>
        <x:v>966751.4752332808</x:v>
      </x:c>
      <x:c r="AF470" s="97" t="n">
        <x:f>MAX(0,AE470*(1+EXP((LN(1+'Monte Carlo'!$K$10)-0.5*'Monte Carlo'!$K$12^2)+'Monte Carlo'!$K$12*((RAND()+RAND()+RAND()+RAND()+RAND()+RAND()+RAND()+RAND()+RAND()+RAND()+RAND()+RAND())-6))-1)+AF$15)</x:f>
        <x:v>1148052.5891100978</x:v>
      </x:c>
      <x:c r="AG470" s="97" t="n">
        <x:f t="shared" ref="AG470:AG521" si="9">MIN(B470:AF470)</x:f>
        <x:v>526347.0909363609</x:v>
      </x:c>
    </x:row>
    <x:row r="471">
      <x:c r="A471" s="93">
        <x:v>450</x:v>
      </x:c>
      <x:c r="B471" s="97" t="n">
        <x:f>IF(AND(UPPER('Monte Carlo'!$K$4)="YES",'Monte Carlo'!$K$5&gt;0),'Monte Carlo'!$K$13,Liquidity_30Y!$C$14)</x:f>
        <x:v>1029031.25</x:v>
      </x:c>
      <x:c r="C471" s="97" t="n">
        <x:f>MAX(0,B471*(1+EXP((LN(1+'Monte Carlo'!$K$10)-0.5*'Monte Carlo'!$K$12^2)+'Monte Carlo'!$K$12*((RAND()+RAND()+RAND()+RAND()+RAND()+RAND()+RAND()+RAND()+RAND()+RAND()+RAND()+RAND())-6))-1)+C$15)</x:f>
        <x:v>1082524.7504339488</x:v>
      </x:c>
      <x:c r="D471" s="97" t="n">
        <x:f>MAX(0,C471*(1+EXP((LN(1+'Monte Carlo'!$K$10)-0.5*'Monte Carlo'!$K$12^2)+'Monte Carlo'!$K$12*((RAND()+RAND()+RAND()+RAND()+RAND()+RAND()+RAND()+RAND()+RAND()+RAND()+RAND()+RAND())-6))-1)+D$15)</x:f>
        <x:v>1196611.5886247838</x:v>
      </x:c>
      <x:c r="E471" s="97" t="n">
        <x:f>MAX(0,D471*(1+EXP((LN(1+'Monte Carlo'!$K$10)-0.5*'Monte Carlo'!$K$12^2)+'Monte Carlo'!$K$12*((RAND()+RAND()+RAND()+RAND()+RAND()+RAND()+RAND()+RAND()+RAND()+RAND()+RAND()+RAND())-6))-1)+E$15)</x:f>
        <x:v>1273974.5289217627</x:v>
      </x:c>
      <x:c r="F471" s="97" t="n">
        <x:f>MAX(0,E471*(1+EXP((LN(1+'Monte Carlo'!$K$10)-0.5*'Monte Carlo'!$K$12^2)+'Monte Carlo'!$K$12*((RAND()+RAND()+RAND()+RAND()+RAND()+RAND()+RAND()+RAND()+RAND()+RAND()+RAND()+RAND())-6))-1)+F$15)</x:f>
        <x:v>1572039.932464467</x:v>
      </x:c>
      <x:c r="G471" s="97" t="n">
        <x:f>MAX(0,F471*(1+EXP((LN(1+'Monte Carlo'!$K$10)-0.5*'Monte Carlo'!$K$12^2)+'Monte Carlo'!$K$12*((RAND()+RAND()+RAND()+RAND()+RAND()+RAND()+RAND()+RAND()+RAND()+RAND()+RAND()+RAND())-6))-1)+G$15)</x:f>
        <x:v>1228461.7744122038</x:v>
      </x:c>
      <x:c r="H471" s="97" t="n">
        <x:f>MAX(0,G471*(1+EXP((LN(1+'Monte Carlo'!$K$10)-0.5*'Monte Carlo'!$K$12^2)+'Monte Carlo'!$K$12*((RAND()+RAND()+RAND()+RAND()+RAND()+RAND()+RAND()+RAND()+RAND()+RAND()+RAND()+RAND())-6))-1)+H$15)</x:f>
        <x:v>1152252.9707492667</x:v>
      </x:c>
      <x:c r="I471" s="97" t="n">
        <x:f>MAX(0,H471*(1+EXP((LN(1+'Monte Carlo'!$K$10)-0.5*'Monte Carlo'!$K$12^2)+'Monte Carlo'!$K$12*((RAND()+RAND()+RAND()+RAND()+RAND()+RAND()+RAND()+RAND()+RAND()+RAND()+RAND()+RAND())-6))-1)+I$15)</x:f>
        <x:v>907278.0778947584</x:v>
      </x:c>
      <x:c r="J471" s="97" t="n">
        <x:f>MAX(0,I471*(1+EXP((LN(1+'Monte Carlo'!$K$10)-0.5*'Monte Carlo'!$K$12^2)+'Monte Carlo'!$K$12*((RAND()+RAND()+RAND()+RAND()+RAND()+RAND()+RAND()+RAND()+RAND()+RAND()+RAND()+RAND())-6))-1)+J$15)</x:f>
        <x:v>1056606.9637382198</x:v>
      </x:c>
      <x:c r="K471" s="97" t="n">
        <x:f>MAX(0,J471*(1+EXP((LN(1+'Monte Carlo'!$K$10)-0.5*'Monte Carlo'!$K$12^2)+'Monte Carlo'!$K$12*((RAND()+RAND()+RAND()+RAND()+RAND()+RAND()+RAND()+RAND()+RAND()+RAND()+RAND()+RAND())-6))-1)+K$15)</x:f>
        <x:v>1026403.8109010638</x:v>
      </x:c>
      <x:c r="L471" s="97" t="n">
        <x:f>MAX(0,K471*(1+EXP((LN(1+'Monte Carlo'!$K$10)-0.5*'Monte Carlo'!$K$12^2)+'Monte Carlo'!$K$12*((RAND()+RAND()+RAND()+RAND()+RAND()+RAND()+RAND()+RAND()+RAND()+RAND()+RAND()+RAND())-6))-1)+L$15)</x:f>
        <x:v>1004337.4278465307</x:v>
      </x:c>
      <x:c r="M471" s="97" t="n">
        <x:f>MAX(0,L471*(1+EXP((LN(1+'Monte Carlo'!$K$10)-0.5*'Monte Carlo'!$K$12^2)+'Monte Carlo'!$K$12*((RAND()+RAND()+RAND()+RAND()+RAND()+RAND()+RAND()+RAND()+RAND()+RAND()+RAND()+RAND())-6))-1)+M$15)</x:f>
        <x:v>1352085.039249799</x:v>
      </x:c>
      <x:c r="N471" s="97" t="n">
        <x:f>MAX(0,M471*(1+EXP((LN(1+'Monte Carlo'!$K$10)-0.5*'Monte Carlo'!$K$12^2)+'Monte Carlo'!$K$12*((RAND()+RAND()+RAND()+RAND()+RAND()+RAND()+RAND()+RAND()+RAND()+RAND()+RAND()+RAND())-6))-1)+N$15)</x:f>
        <x:v>1330317.7922057458</x:v>
      </x:c>
      <x:c r="O471" s="97" t="n">
        <x:f>MAX(0,N471*(1+EXP((LN(1+'Monte Carlo'!$K$10)-0.5*'Monte Carlo'!$K$12^2)+'Monte Carlo'!$K$12*((RAND()+RAND()+RAND()+RAND()+RAND()+RAND()+RAND()+RAND()+RAND()+RAND()+RAND()+RAND())-6))-1)+O$15)</x:f>
        <x:v>1504856.753017141</x:v>
      </x:c>
      <x:c r="P471" s="97" t="n">
        <x:f>MAX(0,O471*(1+EXP((LN(1+'Monte Carlo'!$K$10)-0.5*'Monte Carlo'!$K$12^2)+'Monte Carlo'!$K$12*((RAND()+RAND()+RAND()+RAND()+RAND()+RAND()+RAND()+RAND()+RAND()+RAND()+RAND()+RAND())-6))-1)+P$15)</x:f>
        <x:v>1540098.9523694369</x:v>
      </x:c>
      <x:c r="Q471" s="97" t="n">
        <x:f>MAX(0,P471*(1+EXP((LN(1+'Monte Carlo'!$K$10)-0.5*'Monte Carlo'!$K$12^2)+'Monte Carlo'!$K$12*((RAND()+RAND()+RAND()+RAND()+RAND()+RAND()+RAND()+RAND()+RAND()+RAND()+RAND()+RAND())-6))-1)+Q$15)</x:f>
        <x:v>1451521.416161046</x:v>
      </x:c>
      <x:c r="R471" s="97" t="n">
        <x:f>MAX(0,Q471*(1+EXP((LN(1+'Monte Carlo'!$K$10)-0.5*'Monte Carlo'!$K$12^2)+'Monte Carlo'!$K$12*((RAND()+RAND()+RAND()+RAND()+RAND()+RAND()+RAND()+RAND()+RAND()+RAND()+RAND()+RAND())-6))-1)+R$15)</x:f>
        <x:v>1328125.816785285</x:v>
      </x:c>
      <x:c r="S471" s="97" t="n">
        <x:f>MAX(0,R471*(1+EXP((LN(1+'Monte Carlo'!$K$10)-0.5*'Monte Carlo'!$K$12^2)+'Monte Carlo'!$K$12*((RAND()+RAND()+RAND()+RAND()+RAND()+RAND()+RAND()+RAND()+RAND()+RAND()+RAND()+RAND())-6))-1)+S$15)</x:f>
        <x:v>1831654.5675706472</x:v>
      </x:c>
      <x:c r="T471" s="97" t="n">
        <x:f>MAX(0,S471*(1+EXP((LN(1+'Monte Carlo'!$K$10)-0.5*'Monte Carlo'!$K$12^2)+'Monte Carlo'!$K$12*((RAND()+RAND()+RAND()+RAND()+RAND()+RAND()+RAND()+RAND()+RAND()+RAND()+RAND()+RAND())-6))-1)+T$15)</x:f>
        <x:v>2107527.6103578196</x:v>
      </x:c>
      <x:c r="U471" s="97" t="n">
        <x:f>MAX(0,T471*(1+EXP((LN(1+'Monte Carlo'!$K$10)-0.5*'Monte Carlo'!$K$12^2)+'Monte Carlo'!$K$12*((RAND()+RAND()+RAND()+RAND()+RAND()+RAND()+RAND()+RAND()+RAND()+RAND()+RAND()+RAND())-6))-1)+U$15)</x:f>
        <x:v>3004335.920796834</x:v>
      </x:c>
      <x:c r="V471" s="97" t="n">
        <x:f>MAX(0,U471*(1+EXP((LN(1+'Monte Carlo'!$K$10)-0.5*'Monte Carlo'!$K$12^2)+'Monte Carlo'!$K$12*((RAND()+RAND()+RAND()+RAND()+RAND()+RAND()+RAND()+RAND()+RAND()+RAND()+RAND()+RAND())-6))-1)+V$15)</x:f>
        <x:v>2852908.068776017</x:v>
      </x:c>
      <x:c r="W471" s="97" t="n">
        <x:f>MAX(0,V471*(1+EXP((LN(1+'Monte Carlo'!$K$10)-0.5*'Monte Carlo'!$K$12^2)+'Monte Carlo'!$K$12*((RAND()+RAND()+RAND()+RAND()+RAND()+RAND()+RAND()+RAND()+RAND()+RAND()+RAND()+RAND())-6))-1)+W$15)</x:f>
        <x:v>2850050.1076698415</x:v>
      </x:c>
      <x:c r="X471" s="97" t="n">
        <x:f>MAX(0,W471*(1+EXP((LN(1+'Monte Carlo'!$K$10)-0.5*'Monte Carlo'!$K$12^2)+'Monte Carlo'!$K$12*((RAND()+RAND()+RAND()+RAND()+RAND()+RAND()+RAND()+RAND()+RAND()+RAND()+RAND()+RAND())-6))-1)+X$15)</x:f>
        <x:v>2979207.705416821</x:v>
      </x:c>
      <x:c r="Y471" s="97" t="n">
        <x:f>MAX(0,X471*(1+EXP((LN(1+'Monte Carlo'!$K$10)-0.5*'Monte Carlo'!$K$12^2)+'Monte Carlo'!$K$12*((RAND()+RAND()+RAND()+RAND()+RAND()+RAND()+RAND()+RAND()+RAND()+RAND()+RAND()+RAND())-6))-1)+Y$15)</x:f>
        <x:v>2908954.0632934496</x:v>
      </x:c>
      <x:c r="Z471" s="97" t="n">
        <x:f>MAX(0,Y471*(1+EXP((LN(1+'Monte Carlo'!$K$10)-0.5*'Monte Carlo'!$K$12^2)+'Monte Carlo'!$K$12*((RAND()+RAND()+RAND()+RAND()+RAND()+RAND()+RAND()+RAND()+RAND()+RAND()+RAND()+RAND())-6))-1)+Z$15)</x:f>
        <x:v>3110957.0006946027</x:v>
      </x:c>
      <x:c r="AA471" s="97" t="n">
        <x:f>MAX(0,Z471*(1+EXP((LN(1+'Monte Carlo'!$K$10)-0.5*'Monte Carlo'!$K$12^2)+'Monte Carlo'!$K$12*((RAND()+RAND()+RAND()+RAND()+RAND()+RAND()+RAND()+RAND()+RAND()+RAND()+RAND()+RAND())-6))-1)+AA$15)</x:f>
        <x:v>3241070.347972373</x:v>
      </x:c>
      <x:c r="AB471" s="97" t="n">
        <x:f>MAX(0,AA471*(1+EXP((LN(1+'Monte Carlo'!$K$10)-0.5*'Monte Carlo'!$K$12^2)+'Monte Carlo'!$K$12*((RAND()+RAND()+RAND()+RAND()+RAND()+RAND()+RAND()+RAND()+RAND()+RAND()+RAND()+RAND())-6))-1)+AB$15)</x:f>
        <x:v>2584329.5059770136</x:v>
      </x:c>
      <x:c r="AC471" s="97" t="n">
        <x:f>MAX(0,AB471*(1+EXP((LN(1+'Monte Carlo'!$K$10)-0.5*'Monte Carlo'!$K$12^2)+'Monte Carlo'!$K$12*((RAND()+RAND()+RAND()+RAND()+RAND()+RAND()+RAND()+RAND()+RAND()+RAND()+RAND()+RAND())-6))-1)+AC$15)</x:f>
        <x:v>3363535.4139614655</x:v>
      </x:c>
      <x:c r="AD471" s="97" t="n">
        <x:f>MAX(0,AC471*(1+EXP((LN(1+'Monte Carlo'!$K$10)-0.5*'Monte Carlo'!$K$12^2)+'Monte Carlo'!$K$12*((RAND()+RAND()+RAND()+RAND()+RAND()+RAND()+RAND()+RAND()+RAND()+RAND()+RAND()+RAND())-6))-1)+AD$15)</x:f>
        <x:v>4410555.255426482</x:v>
      </x:c>
      <x:c r="AE471" s="97" t="n">
        <x:f>MAX(0,AD471*(1+EXP((LN(1+'Monte Carlo'!$K$10)-0.5*'Monte Carlo'!$K$12^2)+'Monte Carlo'!$K$12*((RAND()+RAND()+RAND()+RAND()+RAND()+RAND()+RAND()+RAND()+RAND()+RAND()+RAND()+RAND())-6))-1)+AE$15)</x:f>
        <x:v>4972867.017823999</x:v>
      </x:c>
      <x:c r="AF471" s="97" t="n">
        <x:f>MAX(0,AE471*(1+EXP((LN(1+'Monte Carlo'!$K$10)-0.5*'Monte Carlo'!$K$12^2)+'Monte Carlo'!$K$12*((RAND()+RAND()+RAND()+RAND()+RAND()+RAND()+RAND()+RAND()+RAND()+RAND()+RAND()+RAND())-6))-1)+AF$15)</x:f>
        <x:v>3793316.446692194</x:v>
      </x:c>
      <x:c r="AG471" s="97">
        <x:f t="shared" si="9"/>
        <x:v>358662.71113411407</x:v>
      </x:c>
    </x:row>
    <x:row r="472">
      <x:c r="A472" s="93">
        <x:v>451</x:v>
      </x:c>
      <x:c r="B472" s="97" t="n">
        <x:f>IF(AND(UPPER('Monte Carlo'!$K$4)="YES",'Monte Carlo'!$K$5&gt;0),'Monte Carlo'!$K$13,Liquidity_30Y!$C$14)</x:f>
        <x:v>1029031.25</x:v>
      </x:c>
      <x:c r="C472" s="97" t="n">
        <x:f>MAX(0,B472*(1+EXP((LN(1+'Monte Carlo'!$K$10)-0.5*'Monte Carlo'!$K$12^2)+'Monte Carlo'!$K$12*((RAND()+RAND()+RAND()+RAND()+RAND()+RAND()+RAND()+RAND()+RAND()+RAND()+RAND()+RAND())-6))-1)+C$15)</x:f>
        <x:v>1058985.0592554053</x:v>
      </x:c>
      <x:c r="D472" s="97" t="n">
        <x:f>MAX(0,C472*(1+EXP((LN(1+'Monte Carlo'!$K$10)-0.5*'Monte Carlo'!$K$12^2)+'Monte Carlo'!$K$12*((RAND()+RAND()+RAND()+RAND()+RAND()+RAND()+RAND()+RAND()+RAND()+RAND()+RAND()+RAND())-6))-1)+D$15)</x:f>
        <x:v>917445.9090854116</x:v>
      </x:c>
      <x:c r="E472" s="97" t="n">
        <x:f>MAX(0,D472*(1+EXP((LN(1+'Monte Carlo'!$K$10)-0.5*'Monte Carlo'!$K$12^2)+'Monte Carlo'!$K$12*((RAND()+RAND()+RAND()+RAND()+RAND()+RAND()+RAND()+RAND()+RAND()+RAND()+RAND()+RAND())-6))-1)+E$15)</x:f>
        <x:v>1049999.4218497053</x:v>
      </x:c>
      <x:c r="F472" s="97" t="n">
        <x:f>MAX(0,E472*(1+EXP((LN(1+'Monte Carlo'!$K$10)-0.5*'Monte Carlo'!$K$12^2)+'Monte Carlo'!$K$12*((RAND()+RAND()+RAND()+RAND()+RAND()+RAND()+RAND()+RAND()+RAND()+RAND()+RAND()+RAND())-6))-1)+F$15)</x:f>
        <x:v>1326740.3564582774</x:v>
      </x:c>
      <x:c r="G472" s="97" t="n">
        <x:f>MAX(0,F472*(1+EXP((LN(1+'Monte Carlo'!$K$10)-0.5*'Monte Carlo'!$K$12^2)+'Monte Carlo'!$K$12*((RAND()+RAND()+RAND()+RAND()+RAND()+RAND()+RAND()+RAND()+RAND()+RAND()+RAND()+RAND())-6))-1)+G$15)</x:f>
        <x:v>1122163.2651741314</x:v>
      </x:c>
      <x:c r="H472" s="97" t="n">
        <x:f>MAX(0,G472*(1+EXP((LN(1+'Monte Carlo'!$K$10)-0.5*'Monte Carlo'!$K$12^2)+'Monte Carlo'!$K$12*((RAND()+RAND()+RAND()+RAND()+RAND()+RAND()+RAND()+RAND()+RAND()+RAND()+RAND()+RAND())-6))-1)+H$15)</x:f>
        <x:v>1498198.0812900781</x:v>
      </x:c>
      <x:c r="I472" s="97" t="n">
        <x:f>MAX(0,H472*(1+EXP((LN(1+'Monte Carlo'!$K$10)-0.5*'Monte Carlo'!$K$12^2)+'Monte Carlo'!$K$12*((RAND()+RAND()+RAND()+RAND()+RAND()+RAND()+RAND()+RAND()+RAND()+RAND()+RAND()+RAND())-6))-1)+I$15)</x:f>
        <x:v>1486914.572657557</x:v>
      </x:c>
      <x:c r="J472" s="97" t="n">
        <x:f>MAX(0,I472*(1+EXP((LN(1+'Monte Carlo'!$K$10)-0.5*'Monte Carlo'!$K$12^2)+'Monte Carlo'!$K$12*((RAND()+RAND()+RAND()+RAND()+RAND()+RAND()+RAND()+RAND()+RAND()+RAND()+RAND()+RAND())-6))-1)+J$15)</x:f>
        <x:v>1714342.9567032787</x:v>
      </x:c>
      <x:c r="K472" s="97" t="n">
        <x:f>MAX(0,J472*(1+EXP((LN(1+'Monte Carlo'!$K$10)-0.5*'Monte Carlo'!$K$12^2)+'Monte Carlo'!$K$12*((RAND()+RAND()+RAND()+RAND()+RAND()+RAND()+RAND()+RAND()+RAND()+RAND()+RAND()+RAND())-6))-1)+K$15)</x:f>
        <x:v>1839922.089868936</x:v>
      </x:c>
      <x:c r="L472" s="97" t="n">
        <x:f>MAX(0,K472*(1+EXP((LN(1+'Monte Carlo'!$K$10)-0.5*'Monte Carlo'!$K$12^2)+'Monte Carlo'!$K$12*((RAND()+RAND()+RAND()+RAND()+RAND()+RAND()+RAND()+RAND()+RAND()+RAND()+RAND()+RAND())-6))-1)+L$15)</x:f>
        <x:v>1490309.764486955</x:v>
      </x:c>
      <x:c r="M472" s="97" t="n">
        <x:f>MAX(0,L472*(1+EXP((LN(1+'Monte Carlo'!$K$10)-0.5*'Monte Carlo'!$K$12^2)+'Monte Carlo'!$K$12*((RAND()+RAND()+RAND()+RAND()+RAND()+RAND()+RAND()+RAND()+RAND()+RAND()+RAND()+RAND())-6))-1)+M$15)</x:f>
        <x:v>1892497.6838643742</x:v>
      </x:c>
      <x:c r="N472" s="97" t="n">
        <x:f>MAX(0,M472*(1+EXP((LN(1+'Monte Carlo'!$K$10)-0.5*'Monte Carlo'!$K$12^2)+'Monte Carlo'!$K$12*((RAND()+RAND()+RAND()+RAND()+RAND()+RAND()+RAND()+RAND()+RAND()+RAND()+RAND()+RAND())-6))-1)+N$15)</x:f>
        <x:v>1965325.3475525803</x:v>
      </x:c>
      <x:c r="O472" s="97" t="n">
        <x:f>MAX(0,N472*(1+EXP((LN(1+'Monte Carlo'!$K$10)-0.5*'Monte Carlo'!$K$12^2)+'Monte Carlo'!$K$12*((RAND()+RAND()+RAND()+RAND()+RAND()+RAND()+RAND()+RAND()+RAND()+RAND()+RAND()+RAND())-6))-1)+O$15)</x:f>
        <x:v>2075322.2878647416</x:v>
      </x:c>
      <x:c r="P472" s="97" t="n">
        <x:f>MAX(0,O472*(1+EXP((LN(1+'Monte Carlo'!$K$10)-0.5*'Monte Carlo'!$K$12^2)+'Monte Carlo'!$K$12*((RAND()+RAND()+RAND()+RAND()+RAND()+RAND()+RAND()+RAND()+RAND()+RAND()+RAND()+RAND())-6))-1)+P$15)</x:f>
        <x:v>2050202.6960853653</x:v>
      </x:c>
      <x:c r="Q472" s="97" t="n">
        <x:f>MAX(0,P472*(1+EXP((LN(1+'Monte Carlo'!$K$10)-0.5*'Monte Carlo'!$K$12^2)+'Monte Carlo'!$K$12*((RAND()+RAND()+RAND()+RAND()+RAND()+RAND()+RAND()+RAND()+RAND()+RAND()+RAND()+RAND())-6))-1)+Q$15)</x:f>
        <x:v>1972540.592274047</x:v>
      </x:c>
      <x:c r="R472" s="97" t="n">
        <x:f>MAX(0,Q472*(1+EXP((LN(1+'Monte Carlo'!$K$10)-0.5*'Monte Carlo'!$K$12^2)+'Monte Carlo'!$K$12*((RAND()+RAND()+RAND()+RAND()+RAND()+RAND()+RAND()+RAND()+RAND()+RAND()+RAND()+RAND())-6))-1)+R$15)</x:f>
        <x:v>1832978.3329408325</x:v>
      </x:c>
      <x:c r="S472" s="97" t="n">
        <x:f>MAX(0,R472*(1+EXP((LN(1+'Monte Carlo'!$K$10)-0.5*'Monte Carlo'!$K$12^2)+'Monte Carlo'!$K$12*((RAND()+RAND()+RAND()+RAND()+RAND()+RAND()+RAND()+RAND()+RAND()+RAND()+RAND()+RAND())-6))-1)+S$15)</x:f>
        <x:v>2218264.1178282024</x:v>
      </x:c>
      <x:c r="T472" s="97" t="n">
        <x:f>MAX(0,S472*(1+EXP((LN(1+'Monte Carlo'!$K$10)-0.5*'Monte Carlo'!$K$12^2)+'Monte Carlo'!$K$12*((RAND()+RAND()+RAND()+RAND()+RAND()+RAND()+RAND()+RAND()+RAND()+RAND()+RAND()+RAND())-6))-1)+T$15)</x:f>
        <x:v>1975433.2950332197</x:v>
      </x:c>
      <x:c r="U472" s="97" t="n">
        <x:f>MAX(0,T472*(1+EXP((LN(1+'Monte Carlo'!$K$10)-0.5*'Monte Carlo'!$K$12^2)+'Monte Carlo'!$K$12*((RAND()+RAND()+RAND()+RAND()+RAND()+RAND()+RAND()+RAND()+RAND()+RAND()+RAND()+RAND())-6))-1)+U$15)</x:f>
        <x:v>2054570.1943700167</x:v>
      </x:c>
      <x:c r="V472" s="97" t="n">
        <x:f>MAX(0,U472*(1+EXP((LN(1+'Monte Carlo'!$K$10)-0.5*'Monte Carlo'!$K$12^2)+'Monte Carlo'!$K$12*((RAND()+RAND()+RAND()+RAND()+RAND()+RAND()+RAND()+RAND()+RAND()+RAND()+RAND()+RAND())-6))-1)+V$15)</x:f>
        <x:v>2205898.472787273</x:v>
      </x:c>
      <x:c r="W472" s="97" t="n">
        <x:f>MAX(0,V472*(1+EXP((LN(1+'Monte Carlo'!$K$10)-0.5*'Monte Carlo'!$K$12^2)+'Monte Carlo'!$K$12*((RAND()+RAND()+RAND()+RAND()+RAND()+RAND()+RAND()+RAND()+RAND()+RAND()+RAND()+RAND())-6))-1)+W$15)</x:f>
        <x:v>2456795.970528149</x:v>
      </x:c>
      <x:c r="X472" s="97" t="n">
        <x:f>MAX(0,W472*(1+EXP((LN(1+'Monte Carlo'!$K$10)-0.5*'Monte Carlo'!$K$12^2)+'Monte Carlo'!$K$12*((RAND()+RAND()+RAND()+RAND()+RAND()+RAND()+RAND()+RAND()+RAND()+RAND()+RAND()+RAND())-6))-1)+X$15)</x:f>
        <x:v>2997941.748037845</x:v>
      </x:c>
      <x:c r="Y472" s="97" t="n">
        <x:f>MAX(0,X472*(1+EXP((LN(1+'Monte Carlo'!$K$10)-0.5*'Monte Carlo'!$K$12^2)+'Monte Carlo'!$K$12*((RAND()+RAND()+RAND()+RAND()+RAND()+RAND()+RAND()+RAND()+RAND()+RAND()+RAND()+RAND())-6))-1)+Y$15)</x:f>
        <x:v>3758446.989215706</x:v>
      </x:c>
      <x:c r="Z472" s="97" t="n">
        <x:f>MAX(0,Y472*(1+EXP((LN(1+'Monte Carlo'!$K$10)-0.5*'Monte Carlo'!$K$12^2)+'Monte Carlo'!$K$12*((RAND()+RAND()+RAND()+RAND()+RAND()+RAND()+RAND()+RAND()+RAND()+RAND()+RAND()+RAND())-6))-1)+Z$15)</x:f>
        <x:v>4068708.945523993</x:v>
      </x:c>
      <x:c r="AA472" s="97" t="n">
        <x:f>MAX(0,Z472*(1+EXP((LN(1+'Monte Carlo'!$K$10)-0.5*'Monte Carlo'!$K$12^2)+'Monte Carlo'!$K$12*((RAND()+RAND()+RAND()+RAND()+RAND()+RAND()+RAND()+RAND()+RAND()+RAND()+RAND()+RAND())-6))-1)+AA$15)</x:f>
        <x:v>5784555.357129965</x:v>
      </x:c>
      <x:c r="AB472" s="97" t="n">
        <x:f>MAX(0,AA472*(1+EXP((LN(1+'Monte Carlo'!$K$10)-0.5*'Monte Carlo'!$K$12^2)+'Monte Carlo'!$K$12*((RAND()+RAND()+RAND()+RAND()+RAND()+RAND()+RAND()+RAND()+RAND()+RAND()+RAND()+RAND())-6))-1)+AB$15)</x:f>
        <x:v>5289917.088579072</x:v>
      </x:c>
      <x:c r="AC472" s="97" t="n">
        <x:f>MAX(0,AB472*(1+EXP((LN(1+'Monte Carlo'!$K$10)-0.5*'Monte Carlo'!$K$12^2)+'Monte Carlo'!$K$12*((RAND()+RAND()+RAND()+RAND()+RAND()+RAND()+RAND()+RAND()+RAND()+RAND()+RAND()+RAND())-6))-1)+AC$15)</x:f>
        <x:v>4112916.7427521064</x:v>
      </x:c>
      <x:c r="AD472" s="97" t="n">
        <x:f>MAX(0,AC472*(1+EXP((LN(1+'Monte Carlo'!$K$10)-0.5*'Monte Carlo'!$K$12^2)+'Monte Carlo'!$K$12*((RAND()+RAND()+RAND()+RAND()+RAND()+RAND()+RAND()+RAND()+RAND()+RAND()+RAND()+RAND())-6))-1)+AD$15)</x:f>
        <x:v>4263334.397367281</x:v>
      </x:c>
      <x:c r="AE472" s="97" t="n">
        <x:f>MAX(0,AD472*(1+EXP((LN(1+'Monte Carlo'!$K$10)-0.5*'Monte Carlo'!$K$12^2)+'Monte Carlo'!$K$12*((RAND()+RAND()+RAND()+RAND()+RAND()+RAND()+RAND()+RAND()+RAND()+RAND()+RAND()+RAND())-6))-1)+AE$15)</x:f>
        <x:v>3703411.3709727973</x:v>
      </x:c>
      <x:c r="AF472" s="97" t="n">
        <x:f>MAX(0,AE472*(1+EXP((LN(1+'Monte Carlo'!$K$10)-0.5*'Monte Carlo'!$K$12^2)+'Monte Carlo'!$K$12*((RAND()+RAND()+RAND()+RAND()+RAND()+RAND()+RAND()+RAND()+RAND()+RAND()+RAND()+RAND())-6))-1)+AF$15)</x:f>
        <x:v>3310735.726222257</x:v>
      </x:c>
      <x:c r="AG472" s="97">
        <x:f t="shared" si="9"/>
        <x:v>729955.23770953214</x:v>
      </x:c>
    </x:row>
    <x:row r="473">
      <x:c r="A473" s="93">
        <x:v>452</x:v>
      </x:c>
      <x:c r="B473" s="97" t="n">
        <x:f>IF(AND(UPPER('Monte Carlo'!$K$4)="YES",'Monte Carlo'!$K$5&gt;0),'Monte Carlo'!$K$13,Liquidity_30Y!$C$14)</x:f>
        <x:v>1029031.25</x:v>
      </x:c>
      <x:c r="C473" s="97" t="n">
        <x:f>MAX(0,B473*(1+EXP((LN(1+'Monte Carlo'!$K$10)-0.5*'Monte Carlo'!$K$12^2)+'Monte Carlo'!$K$12*((RAND()+RAND()+RAND()+RAND()+RAND()+RAND()+RAND()+RAND()+RAND()+RAND()+RAND()+RAND())-6))-1)+C$15)</x:f>
        <x:v>1033686.1569374808</x:v>
      </x:c>
      <x:c r="D473" s="97" t="n">
        <x:f>MAX(0,C473*(1+EXP((LN(1+'Monte Carlo'!$K$10)-0.5*'Monte Carlo'!$K$12^2)+'Monte Carlo'!$K$12*((RAND()+RAND()+RAND()+RAND()+RAND()+RAND()+RAND()+RAND()+RAND()+RAND()+RAND()+RAND())-6))-1)+D$15)</x:f>
        <x:v>1085039.8114307541</x:v>
      </x:c>
      <x:c r="E473" s="97" t="n">
        <x:f>MAX(0,D473*(1+EXP((LN(1+'Monte Carlo'!$K$10)-0.5*'Monte Carlo'!$K$12^2)+'Monte Carlo'!$K$12*((RAND()+RAND()+RAND()+RAND()+RAND()+RAND()+RAND()+RAND()+RAND()+RAND()+RAND()+RAND())-6))-1)+E$15)</x:f>
        <x:v>1069197.4261410122</x:v>
      </x:c>
      <x:c r="F473" s="97" t="n">
        <x:f>MAX(0,E473*(1+EXP((LN(1+'Monte Carlo'!$K$10)-0.5*'Monte Carlo'!$K$12^2)+'Monte Carlo'!$K$12*((RAND()+RAND()+RAND()+RAND()+RAND()+RAND()+RAND()+RAND()+RAND()+RAND()+RAND()+RAND())-6))-1)+F$15)</x:f>
        <x:v>941214.1315047344</x:v>
      </x:c>
      <x:c r="G473" s="97" t="n">
        <x:f>MAX(0,F473*(1+EXP((LN(1+'Monte Carlo'!$K$10)-0.5*'Monte Carlo'!$K$12^2)+'Monte Carlo'!$K$12*((RAND()+RAND()+RAND()+RAND()+RAND()+RAND()+RAND()+RAND()+RAND()+RAND()+RAND()+RAND())-6))-1)+G$15)</x:f>
        <x:v>945679.5462600724</x:v>
      </x:c>
      <x:c r="H473" s="97" t="n">
        <x:f>MAX(0,G473*(1+EXP((LN(1+'Monte Carlo'!$K$10)-0.5*'Monte Carlo'!$K$12^2)+'Monte Carlo'!$K$12*((RAND()+RAND()+RAND()+RAND()+RAND()+RAND()+RAND()+RAND()+RAND()+RAND()+RAND()+RAND())-6))-1)+H$15)</x:f>
        <x:v>977087.6475947241</x:v>
      </x:c>
      <x:c r="I473" s="97" t="n">
        <x:f>MAX(0,H473*(1+EXP((LN(1+'Monte Carlo'!$K$10)-0.5*'Monte Carlo'!$K$12^2)+'Monte Carlo'!$K$12*((RAND()+RAND()+RAND()+RAND()+RAND()+RAND()+RAND()+RAND()+RAND()+RAND()+RAND()+RAND())-6))-1)+I$15)</x:f>
        <x:v>989747.7274793865</x:v>
      </x:c>
      <x:c r="J473" s="97" t="n">
        <x:f>MAX(0,I473*(1+EXP((LN(1+'Monte Carlo'!$K$10)-0.5*'Monte Carlo'!$K$12^2)+'Monte Carlo'!$K$12*((RAND()+RAND()+RAND()+RAND()+RAND()+RAND()+RAND()+RAND()+RAND()+RAND()+RAND()+RAND())-6))-1)+J$15)</x:f>
        <x:v>1157271.442950583</x:v>
      </x:c>
      <x:c r="K473" s="97" t="n">
        <x:f>MAX(0,J473*(1+EXP((LN(1+'Monte Carlo'!$K$10)-0.5*'Monte Carlo'!$K$12^2)+'Monte Carlo'!$K$12*((RAND()+RAND()+RAND()+RAND()+RAND()+RAND()+RAND()+RAND()+RAND()+RAND()+RAND()+RAND())-6))-1)+K$15)</x:f>
        <x:v>1503579.9833357218</x:v>
      </x:c>
      <x:c r="L473" s="97" t="n">
        <x:f>MAX(0,K473*(1+EXP((LN(1+'Monte Carlo'!$K$10)-0.5*'Monte Carlo'!$K$12^2)+'Monte Carlo'!$K$12*((RAND()+RAND()+RAND()+RAND()+RAND()+RAND()+RAND()+RAND()+RAND()+RAND()+RAND()+RAND())-6))-1)+L$15)</x:f>
        <x:v>1334926.239120648</x:v>
      </x:c>
      <x:c r="M473" s="97" t="n">
        <x:f>MAX(0,L473*(1+EXP((LN(1+'Monte Carlo'!$K$10)-0.5*'Monte Carlo'!$K$12^2)+'Monte Carlo'!$K$12*((RAND()+RAND()+RAND()+RAND()+RAND()+RAND()+RAND()+RAND()+RAND()+RAND()+RAND()+RAND())-6))-1)+M$15)</x:f>
        <x:v>1156580.9569636714</x:v>
      </x:c>
      <x:c r="N473" s="97" t="n">
        <x:f>MAX(0,M473*(1+EXP((LN(1+'Monte Carlo'!$K$10)-0.5*'Monte Carlo'!$K$12^2)+'Monte Carlo'!$K$12*((RAND()+RAND()+RAND()+RAND()+RAND()+RAND()+RAND()+RAND()+RAND()+RAND()+RAND()+RAND())-6))-1)+N$15)</x:f>
        <x:v>1135462.8998864987</x:v>
      </x:c>
      <x:c r="O473" s="97" t="n">
        <x:f>MAX(0,N473*(1+EXP((LN(1+'Monte Carlo'!$K$10)-0.5*'Monte Carlo'!$K$12^2)+'Monte Carlo'!$K$12*((RAND()+RAND()+RAND()+RAND()+RAND()+RAND()+RAND()+RAND()+RAND()+RAND()+RAND()+RAND())-6))-1)+O$15)</x:f>
        <x:v>1600375.3219685955</x:v>
      </x:c>
      <x:c r="P473" s="97" t="n">
        <x:f>MAX(0,O473*(1+EXP((LN(1+'Monte Carlo'!$K$10)-0.5*'Monte Carlo'!$K$12^2)+'Monte Carlo'!$K$12*((RAND()+RAND()+RAND()+RAND()+RAND()+RAND()+RAND()+RAND()+RAND()+RAND()+RAND()+RAND())-6))-1)+P$15)</x:f>
        <x:v>1764926.8200899886</x:v>
      </x:c>
      <x:c r="Q473" s="97" t="n">
        <x:f>MAX(0,P473*(1+EXP((LN(1+'Monte Carlo'!$K$10)-0.5*'Monte Carlo'!$K$12^2)+'Monte Carlo'!$K$12*((RAND()+RAND()+RAND()+RAND()+RAND()+RAND()+RAND()+RAND()+RAND()+RAND()+RAND()+RAND())-6))-1)+Q$15)</x:f>
        <x:v>1844257.5748735885</x:v>
      </x:c>
      <x:c r="R473" s="97" t="n">
        <x:f>MAX(0,Q473*(1+EXP((LN(1+'Monte Carlo'!$K$10)-0.5*'Monte Carlo'!$K$12^2)+'Monte Carlo'!$K$12*((RAND()+RAND()+RAND()+RAND()+RAND()+RAND()+RAND()+RAND()+RAND()+RAND()+RAND()+RAND())-6))-1)+R$15)</x:f>
        <x:v>2023078.9277880867</x:v>
      </x:c>
      <x:c r="S473" s="97" t="n">
        <x:f>MAX(0,R473*(1+EXP((LN(1+'Monte Carlo'!$K$10)-0.5*'Monte Carlo'!$K$12^2)+'Monte Carlo'!$K$12*((RAND()+RAND()+RAND()+RAND()+RAND()+RAND()+RAND()+RAND()+RAND()+RAND()+RAND()+RAND())-6))-1)+S$15)</x:f>
        <x:v>2102497.4860160653</x:v>
      </x:c>
      <x:c r="T473" s="97" t="n">
        <x:f>MAX(0,S473*(1+EXP((LN(1+'Monte Carlo'!$K$10)-0.5*'Monte Carlo'!$K$12^2)+'Monte Carlo'!$K$12*((RAND()+RAND()+RAND()+RAND()+RAND()+RAND()+RAND()+RAND()+RAND()+RAND()+RAND()+RAND())-6))-1)+T$15)</x:f>
        <x:v>1996843.670296087</x:v>
      </x:c>
      <x:c r="U473" s="97" t="n">
        <x:f>MAX(0,T473*(1+EXP((LN(1+'Monte Carlo'!$K$10)-0.5*'Monte Carlo'!$K$12^2)+'Monte Carlo'!$K$12*((RAND()+RAND()+RAND()+RAND()+RAND()+RAND()+RAND()+RAND()+RAND()+RAND()+RAND()+RAND())-6))-1)+U$15)</x:f>
        <x:v>2398050.9885209505</x:v>
      </x:c>
      <x:c r="V473" s="97" t="n">
        <x:f>MAX(0,U473*(1+EXP((LN(1+'Monte Carlo'!$K$10)-0.5*'Monte Carlo'!$K$12^2)+'Monte Carlo'!$K$12*((RAND()+RAND()+RAND()+RAND()+RAND()+RAND()+RAND()+RAND()+RAND()+RAND()+RAND()+RAND())-6))-1)+V$15)</x:f>
        <x:v>2928208.033867139</x:v>
      </x:c>
      <x:c r="W473" s="97" t="n">
        <x:f>MAX(0,V473*(1+EXP((LN(1+'Monte Carlo'!$K$10)-0.5*'Monte Carlo'!$K$12^2)+'Monte Carlo'!$K$12*((RAND()+RAND()+RAND()+RAND()+RAND()+RAND()+RAND()+RAND()+RAND()+RAND()+RAND()+RAND())-6))-1)+W$15)</x:f>
        <x:v>3252941.019565371</x:v>
      </x:c>
      <x:c r="X473" s="97" t="n">
        <x:f>MAX(0,W473*(1+EXP((LN(1+'Monte Carlo'!$K$10)-0.5*'Monte Carlo'!$K$12^2)+'Monte Carlo'!$K$12*((RAND()+RAND()+RAND()+RAND()+RAND()+RAND()+RAND()+RAND()+RAND()+RAND()+RAND()+RAND())-6))-1)+X$15)</x:f>
        <x:v>3650415.5018545436</x:v>
      </x:c>
      <x:c r="Y473" s="97" t="n">
        <x:f>MAX(0,X473*(1+EXP((LN(1+'Monte Carlo'!$K$10)-0.5*'Monte Carlo'!$K$12^2)+'Monte Carlo'!$K$12*((RAND()+RAND()+RAND()+RAND()+RAND()+RAND()+RAND()+RAND()+RAND()+RAND()+RAND()+RAND())-6))-1)+Y$15)</x:f>
        <x:v>4280540.51204273</x:v>
      </x:c>
      <x:c r="Z473" s="97" t="n">
        <x:f>MAX(0,Y473*(1+EXP((LN(1+'Monte Carlo'!$K$10)-0.5*'Monte Carlo'!$K$12^2)+'Monte Carlo'!$K$12*((RAND()+RAND()+RAND()+RAND()+RAND()+RAND()+RAND()+RAND()+RAND()+RAND()+RAND()+RAND())-6))-1)+Z$15)</x:f>
        <x:v>4814055.576488108</x:v>
      </x:c>
      <x:c r="AA473" s="97" t="n">
        <x:f>MAX(0,Z473*(1+EXP((LN(1+'Monte Carlo'!$K$10)-0.5*'Monte Carlo'!$K$12^2)+'Monte Carlo'!$K$12*((RAND()+RAND()+RAND()+RAND()+RAND()+RAND()+RAND()+RAND()+RAND()+RAND()+RAND()+RAND())-6))-1)+AA$15)</x:f>
        <x:v>5166456.472161636</x:v>
      </x:c>
      <x:c r="AB473" s="97" t="n">
        <x:f>MAX(0,AA473*(1+EXP((LN(1+'Monte Carlo'!$K$10)-0.5*'Monte Carlo'!$K$12^2)+'Monte Carlo'!$K$12*((RAND()+RAND()+RAND()+RAND()+RAND()+RAND()+RAND()+RAND()+RAND()+RAND()+RAND()+RAND())-6))-1)+AB$15)</x:f>
        <x:v>5060696.557561964</x:v>
      </x:c>
      <x:c r="AC473" s="97" t="n">
        <x:f>MAX(0,AB473*(1+EXP((LN(1+'Monte Carlo'!$K$10)-0.5*'Monte Carlo'!$K$12^2)+'Monte Carlo'!$K$12*((RAND()+RAND()+RAND()+RAND()+RAND()+RAND()+RAND()+RAND()+RAND()+RAND()+RAND()+RAND())-6))-1)+AC$15)</x:f>
        <x:v>5623565.496803106</x:v>
      </x:c>
      <x:c r="AD473" s="97" t="n">
        <x:f>MAX(0,AC473*(1+EXP((LN(1+'Monte Carlo'!$K$10)-0.5*'Monte Carlo'!$K$12^2)+'Monte Carlo'!$K$12*((RAND()+RAND()+RAND()+RAND()+RAND()+RAND()+RAND()+RAND()+RAND()+RAND()+RAND()+RAND())-6))-1)+AD$15)</x:f>
        <x:v>6384675.601143148</x:v>
      </x:c>
      <x:c r="AE473" s="97" t="n">
        <x:f>MAX(0,AD473*(1+EXP((LN(1+'Monte Carlo'!$K$10)-0.5*'Monte Carlo'!$K$12^2)+'Monte Carlo'!$K$12*((RAND()+RAND()+RAND()+RAND()+RAND()+RAND()+RAND()+RAND()+RAND()+RAND()+RAND()+RAND())-6))-1)+AE$15)</x:f>
        <x:v>6443221.728856547</x:v>
      </x:c>
      <x:c r="AF473" s="97" t="n">
        <x:f>MAX(0,AE473*(1+EXP((LN(1+'Monte Carlo'!$K$10)-0.5*'Monte Carlo'!$K$12^2)+'Monte Carlo'!$K$12*((RAND()+RAND()+RAND()+RAND()+RAND()+RAND()+RAND()+RAND()+RAND()+RAND()+RAND()+RAND())-6))-1)+AF$15)</x:f>
        <x:v>6088873.321613987</x:v>
      </x:c>
      <x:c r="AG473" s="97">
        <x:f t="shared" si="9"/>
        <x:v>783072.33187390515</x:v>
      </x:c>
    </x:row>
    <x:row r="474">
      <x:c r="A474" s="93">
        <x:v>453</x:v>
      </x:c>
      <x:c r="B474" s="97" t="n">
        <x:f>IF(AND(UPPER('Monte Carlo'!$K$4)="YES",'Monte Carlo'!$K$5&gt;0),'Monte Carlo'!$K$13,Liquidity_30Y!$C$14)</x:f>
        <x:v>1029031.25</x:v>
      </x:c>
      <x:c r="C474" s="97" t="n">
        <x:f>MAX(0,B474*(1+EXP((LN(1+'Monte Carlo'!$K$10)-0.5*'Monte Carlo'!$K$12^2)+'Monte Carlo'!$K$12*((RAND()+RAND()+RAND()+RAND()+RAND()+RAND()+RAND()+RAND()+RAND()+RAND()+RAND()+RAND())-6))-1)+C$15)</x:f>
        <x:v>1434591.5439203074</x:v>
      </x:c>
      <x:c r="D474" s="97" t="n">
        <x:f>MAX(0,C474*(1+EXP((LN(1+'Monte Carlo'!$K$10)-0.5*'Monte Carlo'!$K$12^2)+'Monte Carlo'!$K$12*((RAND()+RAND()+RAND()+RAND()+RAND()+RAND()+RAND()+RAND()+RAND()+RAND()+RAND()+RAND())-6))-1)+D$15)</x:f>
        <x:v>2214102.0122905737</x:v>
      </x:c>
      <x:c r="E474" s="97" t="n">
        <x:f>MAX(0,D474*(1+EXP((LN(1+'Monte Carlo'!$K$10)-0.5*'Monte Carlo'!$K$12^2)+'Monte Carlo'!$K$12*((RAND()+RAND()+RAND()+RAND()+RAND()+RAND()+RAND()+RAND()+RAND()+RAND()+RAND()+RAND())-6))-1)+E$15)</x:f>
        <x:v>2392261.9255965822</x:v>
      </x:c>
      <x:c r="F474" s="97" t="n">
        <x:f>MAX(0,E474*(1+EXP((LN(1+'Monte Carlo'!$K$10)-0.5*'Monte Carlo'!$K$12^2)+'Monte Carlo'!$K$12*((RAND()+RAND()+RAND()+RAND()+RAND()+RAND()+RAND()+RAND()+RAND()+RAND()+RAND()+RAND())-6))-1)+F$15)</x:f>
        <x:v>2096030.3488260875</x:v>
      </x:c>
      <x:c r="G474" s="97" t="n">
        <x:f>MAX(0,F474*(1+EXP((LN(1+'Monte Carlo'!$K$10)-0.5*'Monte Carlo'!$K$12^2)+'Monte Carlo'!$K$12*((RAND()+RAND()+RAND()+RAND()+RAND()+RAND()+RAND()+RAND()+RAND()+RAND()+RAND()+RAND())-6))-1)+G$15)</x:f>
        <x:v>2155198.7384912358</x:v>
      </x:c>
      <x:c r="H474" s="97" t="n">
        <x:f>MAX(0,G474*(1+EXP((LN(1+'Monte Carlo'!$K$10)-0.5*'Monte Carlo'!$K$12^2)+'Monte Carlo'!$K$12*((RAND()+RAND()+RAND()+RAND()+RAND()+RAND()+RAND()+RAND()+RAND()+RAND()+RAND()+RAND())-6))-1)+H$15)</x:f>
        <x:v>2525956.62327751</x:v>
      </x:c>
      <x:c r="I474" s="97" t="n">
        <x:f>MAX(0,H474*(1+EXP((LN(1+'Monte Carlo'!$K$10)-0.5*'Monte Carlo'!$K$12^2)+'Monte Carlo'!$K$12*((RAND()+RAND()+RAND()+RAND()+RAND()+RAND()+RAND()+RAND()+RAND()+RAND()+RAND()+RAND())-6))-1)+I$15)</x:f>
        <x:v>2546364.151344505</x:v>
      </x:c>
      <x:c r="J474" s="97" t="n">
        <x:f>MAX(0,I474*(1+EXP((LN(1+'Monte Carlo'!$K$10)-0.5*'Monte Carlo'!$K$12^2)+'Monte Carlo'!$K$12*((RAND()+RAND()+RAND()+RAND()+RAND()+RAND()+RAND()+RAND()+RAND()+RAND()+RAND()+RAND())-6))-1)+J$15)</x:f>
        <x:v>2768013.119618409</x:v>
      </x:c>
      <x:c r="K474" s="97" t="n">
        <x:f>MAX(0,J474*(1+EXP((LN(1+'Monte Carlo'!$K$10)-0.5*'Monte Carlo'!$K$12^2)+'Monte Carlo'!$K$12*((RAND()+RAND()+RAND()+RAND()+RAND()+RAND()+RAND()+RAND()+RAND()+RAND()+RAND()+RAND())-6))-1)+K$15)</x:f>
        <x:v>2469082.0188483316</x:v>
      </x:c>
      <x:c r="L474" s="97" t="n">
        <x:f>MAX(0,K474*(1+EXP((LN(1+'Monte Carlo'!$K$10)-0.5*'Monte Carlo'!$K$12^2)+'Monte Carlo'!$K$12*((RAND()+RAND()+RAND()+RAND()+RAND()+RAND()+RAND()+RAND()+RAND()+RAND()+RAND()+RAND())-6))-1)+L$15)</x:f>
        <x:v>2252305.3568856074</x:v>
      </x:c>
      <x:c r="M474" s="97" t="n">
        <x:f>MAX(0,L474*(1+EXP((LN(1+'Monte Carlo'!$K$10)-0.5*'Monte Carlo'!$K$12^2)+'Monte Carlo'!$K$12*((RAND()+RAND()+RAND()+RAND()+RAND()+RAND()+RAND()+RAND()+RAND()+RAND()+RAND()+RAND())-6))-1)+M$15)</x:f>
        <x:v>2063910.4574535715</x:v>
      </x:c>
      <x:c r="N474" s="97" t="n">
        <x:f>MAX(0,M474*(1+EXP((LN(1+'Monte Carlo'!$K$10)-0.5*'Monte Carlo'!$K$12^2)+'Monte Carlo'!$K$12*((RAND()+RAND()+RAND()+RAND()+RAND()+RAND()+RAND()+RAND()+RAND()+RAND()+RAND()+RAND())-6))-1)+N$15)</x:f>
        <x:v>1730094.9325082863</x:v>
      </x:c>
      <x:c r="O474" s="97" t="n">
        <x:f>MAX(0,N474*(1+EXP((LN(1+'Monte Carlo'!$K$10)-0.5*'Monte Carlo'!$K$12^2)+'Monte Carlo'!$K$12*((RAND()+RAND()+RAND()+RAND()+RAND()+RAND()+RAND()+RAND()+RAND()+RAND()+RAND()+RAND())-6))-1)+O$15)</x:f>
        <x:v>2078334.7579553307</x:v>
      </x:c>
      <x:c r="P474" s="97" t="n">
        <x:f>MAX(0,O474*(1+EXP((LN(1+'Monte Carlo'!$K$10)-0.5*'Monte Carlo'!$K$12^2)+'Monte Carlo'!$K$12*((RAND()+RAND()+RAND()+RAND()+RAND()+RAND()+RAND()+RAND()+RAND()+RAND()+RAND()+RAND())-6))-1)+P$15)</x:f>
        <x:v>2528369.0690257987</x:v>
      </x:c>
      <x:c r="Q474" s="97" t="n">
        <x:f>MAX(0,P474*(1+EXP((LN(1+'Monte Carlo'!$K$10)-0.5*'Monte Carlo'!$K$12^2)+'Monte Carlo'!$K$12*((RAND()+RAND()+RAND()+RAND()+RAND()+RAND()+RAND()+RAND()+RAND()+RAND()+RAND()+RAND())-6))-1)+Q$15)</x:f>
        <x:v>1915178.710750922</x:v>
      </x:c>
      <x:c r="R474" s="97" t="n">
        <x:f>MAX(0,Q474*(1+EXP((LN(1+'Monte Carlo'!$K$10)-0.5*'Monte Carlo'!$K$12^2)+'Monte Carlo'!$K$12*((RAND()+RAND()+RAND()+RAND()+RAND()+RAND()+RAND()+RAND()+RAND()+RAND()+RAND()+RAND())-6))-1)+R$15)</x:f>
        <x:v>1872493.1450074557</x:v>
      </x:c>
      <x:c r="S474" s="97" t="n">
        <x:f>MAX(0,R474*(1+EXP((LN(1+'Monte Carlo'!$K$10)-0.5*'Monte Carlo'!$K$12^2)+'Monte Carlo'!$K$12*((RAND()+RAND()+RAND()+RAND()+RAND()+RAND()+RAND()+RAND()+RAND()+RAND()+RAND()+RAND())-6))-1)+S$15)</x:f>
        <x:v>1785585.6050699393</x:v>
      </x:c>
      <x:c r="T474" s="97" t="n">
        <x:f>MAX(0,S474*(1+EXP((LN(1+'Monte Carlo'!$K$10)-0.5*'Monte Carlo'!$K$12^2)+'Monte Carlo'!$K$12*((RAND()+RAND()+RAND()+RAND()+RAND()+RAND()+RAND()+RAND()+RAND()+RAND()+RAND()+RAND())-6))-1)+T$15)</x:f>
        <x:v>1851968.2308364254</x:v>
      </x:c>
      <x:c r="U474" s="97" t="n">
        <x:f>MAX(0,T474*(1+EXP((LN(1+'Monte Carlo'!$K$10)-0.5*'Monte Carlo'!$K$12^2)+'Monte Carlo'!$K$12*((RAND()+RAND()+RAND()+RAND()+RAND()+RAND()+RAND()+RAND()+RAND()+RAND()+RAND()+RAND())-6))-1)+U$15)</x:f>
        <x:v>1777427.0884157799</x:v>
      </x:c>
      <x:c r="V474" s="97" t="n">
        <x:f>MAX(0,U474*(1+EXP((LN(1+'Monte Carlo'!$K$10)-0.5*'Monte Carlo'!$K$12^2)+'Monte Carlo'!$K$12*((RAND()+RAND()+RAND()+RAND()+RAND()+RAND()+RAND()+RAND()+RAND()+RAND()+RAND()+RAND())-6))-1)+V$15)</x:f>
        <x:v>2076574.3943250442</x:v>
      </x:c>
      <x:c r="W474" s="97" t="n">
        <x:f>MAX(0,V474*(1+EXP((LN(1+'Monte Carlo'!$K$10)-0.5*'Monte Carlo'!$K$12^2)+'Monte Carlo'!$K$12*((RAND()+RAND()+RAND()+RAND()+RAND()+RAND()+RAND()+RAND()+RAND()+RAND()+RAND()+RAND())-6))-1)+W$15)</x:f>
        <x:v>2203900.2058095774</x:v>
      </x:c>
      <x:c r="X474" s="97" t="n">
        <x:f>MAX(0,W474*(1+EXP((LN(1+'Monte Carlo'!$K$10)-0.5*'Monte Carlo'!$K$12^2)+'Monte Carlo'!$K$12*((RAND()+RAND()+RAND()+RAND()+RAND()+RAND()+RAND()+RAND()+RAND()+RAND()+RAND()+RAND())-6))-1)+X$15)</x:f>
        <x:v>2019784.2583033838</x:v>
      </x:c>
      <x:c r="Y474" s="97" t="n">
        <x:f>MAX(0,X474*(1+EXP((LN(1+'Monte Carlo'!$K$10)-0.5*'Monte Carlo'!$K$12^2)+'Monte Carlo'!$K$12*((RAND()+RAND()+RAND()+RAND()+RAND()+RAND()+RAND()+RAND()+RAND()+RAND()+RAND()+RAND())-6))-1)+Y$15)</x:f>
        <x:v>2701312.6700646356</x:v>
      </x:c>
      <x:c r="Z474" s="97" t="n">
        <x:f>MAX(0,Y474*(1+EXP((LN(1+'Monte Carlo'!$K$10)-0.5*'Monte Carlo'!$K$12^2)+'Monte Carlo'!$K$12*((RAND()+RAND()+RAND()+RAND()+RAND()+RAND()+RAND()+RAND()+RAND()+RAND()+RAND()+RAND())-6))-1)+Z$15)</x:f>
        <x:v>2434085.855942266</x:v>
      </x:c>
      <x:c r="AA474" s="97" t="n">
        <x:f>MAX(0,Z474*(1+EXP((LN(1+'Monte Carlo'!$K$10)-0.5*'Monte Carlo'!$K$12^2)+'Monte Carlo'!$K$12*((RAND()+RAND()+RAND()+RAND()+RAND()+RAND()+RAND()+RAND()+RAND()+RAND()+RAND()+RAND())-6))-1)+AA$15)</x:f>
        <x:v>2799797.21149527</x:v>
      </x:c>
      <x:c r="AB474" s="97" t="n">
        <x:f>MAX(0,AA474*(1+EXP((LN(1+'Monte Carlo'!$K$10)-0.5*'Monte Carlo'!$K$12^2)+'Monte Carlo'!$K$12*((RAND()+RAND()+RAND()+RAND()+RAND()+RAND()+RAND()+RAND()+RAND()+RAND()+RAND()+RAND())-6))-1)+AB$15)</x:f>
        <x:v>3266362.303431709</x:v>
      </x:c>
      <x:c r="AC474" s="97" t="n">
        <x:f>MAX(0,AB474*(1+EXP((LN(1+'Monte Carlo'!$K$10)-0.5*'Monte Carlo'!$K$12^2)+'Monte Carlo'!$K$12*((RAND()+RAND()+RAND()+RAND()+RAND()+RAND()+RAND()+RAND()+RAND()+RAND()+RAND()+RAND())-6))-1)+AC$15)</x:f>
        <x:v>3502409.1321769604</x:v>
      </x:c>
      <x:c r="AD474" s="97" t="n">
        <x:f>MAX(0,AC474*(1+EXP((LN(1+'Monte Carlo'!$K$10)-0.5*'Monte Carlo'!$K$12^2)+'Monte Carlo'!$K$12*((RAND()+RAND()+RAND()+RAND()+RAND()+RAND()+RAND()+RAND()+RAND()+RAND()+RAND()+RAND())-6))-1)+AD$15)</x:f>
        <x:v>3599329.6475288523</x:v>
      </x:c>
      <x:c r="AE474" s="97" t="n">
        <x:f>MAX(0,AD474*(1+EXP((LN(1+'Monte Carlo'!$K$10)-0.5*'Monte Carlo'!$K$12^2)+'Monte Carlo'!$K$12*((RAND()+RAND()+RAND()+RAND()+RAND()+RAND()+RAND()+RAND()+RAND()+RAND()+RAND()+RAND())-6))-1)+AE$15)</x:f>
        <x:v>3305709.7219745275</x:v>
      </x:c>
      <x:c r="AF474" s="97" t="n">
        <x:f>MAX(0,AE474*(1+EXP((LN(1+'Monte Carlo'!$K$10)-0.5*'Monte Carlo'!$K$12^2)+'Monte Carlo'!$K$12*((RAND()+RAND()+RAND()+RAND()+RAND()+RAND()+RAND()+RAND()+RAND()+RAND()+RAND()+RAND())-6))-1)+AF$15)</x:f>
        <x:v>4075519.4998355536</x:v>
      </x:c>
      <x:c r="AG474" s="97">
        <x:f t="shared" si="9"/>
        <x:v>1029031.25</x:v>
      </x:c>
    </x:row>
    <x:row r="475">
      <x:c r="A475" s="93">
        <x:v>454</x:v>
      </x:c>
      <x:c r="B475" s="97" t="n">
        <x:f>IF(AND(UPPER('Monte Carlo'!$K$4)="YES",'Monte Carlo'!$K$5&gt;0),'Monte Carlo'!$K$13,Liquidity_30Y!$C$14)</x:f>
        <x:v>1029031.25</x:v>
      </x:c>
      <x:c r="C475" s="97" t="n">
        <x:f>MAX(0,B475*(1+EXP((LN(1+'Monte Carlo'!$K$10)-0.5*'Monte Carlo'!$K$12^2)+'Monte Carlo'!$K$12*((RAND()+RAND()+RAND()+RAND()+RAND()+RAND()+RAND()+RAND()+RAND()+RAND()+RAND()+RAND())-6))-1)+C$15)</x:f>
        <x:v>1067563.4233989124</x:v>
      </x:c>
      <x:c r="D475" s="97" t="n">
        <x:f>MAX(0,C475*(1+EXP((LN(1+'Monte Carlo'!$K$10)-0.5*'Monte Carlo'!$K$12^2)+'Monte Carlo'!$K$12*((RAND()+RAND()+RAND()+RAND()+RAND()+RAND()+RAND()+RAND()+RAND()+RAND()+RAND()+RAND())-6))-1)+D$15)</x:f>
        <x:v>1025005.2287067922</x:v>
      </x:c>
      <x:c r="E475" s="97" t="n">
        <x:f>MAX(0,D475*(1+EXP((LN(1+'Monte Carlo'!$K$10)-0.5*'Monte Carlo'!$K$12^2)+'Monte Carlo'!$K$12*((RAND()+RAND()+RAND()+RAND()+RAND()+RAND()+RAND()+RAND()+RAND()+RAND()+RAND()+RAND())-6))-1)+E$15)</x:f>
        <x:v>1249032.7596843839</x:v>
      </x:c>
      <x:c r="F475" s="97" t="n">
        <x:f>MAX(0,E475*(1+EXP((LN(1+'Monte Carlo'!$K$10)-0.5*'Monte Carlo'!$K$12^2)+'Monte Carlo'!$K$12*((RAND()+RAND()+RAND()+RAND()+RAND()+RAND()+RAND()+RAND()+RAND()+RAND()+RAND()+RAND())-6))-1)+F$15)</x:f>
        <x:v>1251198.4340518203</x:v>
      </x:c>
      <x:c r="G475" s="97" t="n">
        <x:f>MAX(0,F475*(1+EXP((LN(1+'Monte Carlo'!$K$10)-0.5*'Monte Carlo'!$K$12^2)+'Monte Carlo'!$K$12*((RAND()+RAND()+RAND()+RAND()+RAND()+RAND()+RAND()+RAND()+RAND()+RAND()+RAND()+RAND())-6))-1)+G$15)</x:f>
        <x:v>935881.6265460906</x:v>
      </x:c>
      <x:c r="H475" s="97" t="n">
        <x:f>MAX(0,G475*(1+EXP((LN(1+'Monte Carlo'!$K$10)-0.5*'Monte Carlo'!$K$12^2)+'Monte Carlo'!$K$12*((RAND()+RAND()+RAND()+RAND()+RAND()+RAND()+RAND()+RAND()+RAND()+RAND()+RAND()+RAND())-6))-1)+H$15)</x:f>
        <x:v>900873.1436075007</x:v>
      </x:c>
      <x:c r="I475" s="97" t="n">
        <x:f>MAX(0,H475*(1+EXP((LN(1+'Monte Carlo'!$K$10)-0.5*'Monte Carlo'!$K$12^2)+'Monte Carlo'!$K$12*((RAND()+RAND()+RAND()+RAND()+RAND()+RAND()+RAND()+RAND()+RAND()+RAND()+RAND()+RAND())-6))-1)+I$15)</x:f>
        <x:v>889729.1343916713</x:v>
      </x:c>
      <x:c r="J475" s="97" t="n">
        <x:f>MAX(0,I475*(1+EXP((LN(1+'Monte Carlo'!$K$10)-0.5*'Monte Carlo'!$K$12^2)+'Monte Carlo'!$K$12*((RAND()+RAND()+RAND()+RAND()+RAND()+RAND()+RAND()+RAND()+RAND()+RAND()+RAND()+RAND())-6))-1)+J$15)</x:f>
        <x:v>1229917.9069659626</x:v>
      </x:c>
      <x:c r="K475" s="97" t="n">
        <x:f>MAX(0,J475*(1+EXP((LN(1+'Monte Carlo'!$K$10)-0.5*'Monte Carlo'!$K$12^2)+'Monte Carlo'!$K$12*((RAND()+RAND()+RAND()+RAND()+RAND()+RAND()+RAND()+RAND()+RAND()+RAND()+RAND()+RAND())-6))-1)+K$15)</x:f>
        <x:v>1082399.3853440115</x:v>
      </x:c>
      <x:c r="L475" s="97" t="n">
        <x:f>MAX(0,K475*(1+EXP((LN(1+'Monte Carlo'!$K$10)-0.5*'Monte Carlo'!$K$12^2)+'Monte Carlo'!$K$12*((RAND()+RAND()+RAND()+RAND()+RAND()+RAND()+RAND()+RAND()+RAND()+RAND()+RAND()+RAND())-6))-1)+L$15)</x:f>
        <x:v>1105679.9144848061</x:v>
      </x:c>
      <x:c r="M475" s="97" t="n">
        <x:f>MAX(0,L475*(1+EXP((LN(1+'Monte Carlo'!$K$10)-0.5*'Monte Carlo'!$K$12^2)+'Monte Carlo'!$K$12*((RAND()+RAND()+RAND()+RAND()+RAND()+RAND()+RAND()+RAND()+RAND()+RAND()+RAND()+RAND())-6))-1)+M$15)</x:f>
        <x:v>1242141.4536845842</x:v>
      </x:c>
      <x:c r="N475" s="97" t="n">
        <x:f>MAX(0,M475*(1+EXP((LN(1+'Monte Carlo'!$K$10)-0.5*'Monte Carlo'!$K$12^2)+'Monte Carlo'!$K$12*((RAND()+RAND()+RAND()+RAND()+RAND()+RAND()+RAND()+RAND()+RAND()+RAND()+RAND()+RAND())-6))-1)+N$15)</x:f>
        <x:v>1483229.8025057127</x:v>
      </x:c>
      <x:c r="O475" s="97" t="n">
        <x:f>MAX(0,N475*(1+EXP((LN(1+'Monte Carlo'!$K$10)-0.5*'Monte Carlo'!$K$12^2)+'Monte Carlo'!$K$12*((RAND()+RAND()+RAND()+RAND()+RAND()+RAND()+RAND()+RAND()+RAND()+RAND()+RAND()+RAND())-6))-1)+O$15)</x:f>
        <x:v>1443315.498166057</x:v>
      </x:c>
      <x:c r="P475" s="97" t="n">
        <x:f>MAX(0,O475*(1+EXP((LN(1+'Monte Carlo'!$K$10)-0.5*'Monte Carlo'!$K$12^2)+'Monte Carlo'!$K$12*((RAND()+RAND()+RAND()+RAND()+RAND()+RAND()+RAND()+RAND()+RAND()+RAND()+RAND()+RAND())-6))-1)+P$15)</x:f>
        <x:v>1701344.8591917453</x:v>
      </x:c>
      <x:c r="Q475" s="97" t="n">
        <x:f>MAX(0,P475*(1+EXP((LN(1+'Monte Carlo'!$K$10)-0.5*'Monte Carlo'!$K$12^2)+'Monte Carlo'!$K$12*((RAND()+RAND()+RAND()+RAND()+RAND()+RAND()+RAND()+RAND()+RAND()+RAND()+RAND()+RAND())-6))-1)+Q$15)</x:f>
        <x:v>1302073.841519413</x:v>
      </x:c>
      <x:c r="R475" s="97" t="n">
        <x:f>MAX(0,Q475*(1+EXP((LN(1+'Monte Carlo'!$K$10)-0.5*'Monte Carlo'!$K$12^2)+'Monte Carlo'!$K$12*((RAND()+RAND()+RAND()+RAND()+RAND()+RAND()+RAND()+RAND()+RAND()+RAND()+RAND()+RAND())-6))-1)+R$15)</x:f>
        <x:v>1525140.8616752871</x:v>
      </x:c>
      <x:c r="S475" s="97" t="n">
        <x:f>MAX(0,R475*(1+EXP((LN(1+'Monte Carlo'!$K$10)-0.5*'Monte Carlo'!$K$12^2)+'Monte Carlo'!$K$12*((RAND()+RAND()+RAND()+RAND()+RAND()+RAND()+RAND()+RAND()+RAND()+RAND()+RAND()+RAND())-6))-1)+S$15)</x:f>
        <x:v>2023869.411331258</x:v>
      </x:c>
      <x:c r="T475" s="97" t="n">
        <x:f>MAX(0,S475*(1+EXP((LN(1+'Monte Carlo'!$K$10)-0.5*'Monte Carlo'!$K$12^2)+'Monte Carlo'!$K$12*((RAND()+RAND()+RAND()+RAND()+RAND()+RAND()+RAND()+RAND()+RAND()+RAND()+RAND()+RAND())-6))-1)+T$15)</x:f>
        <x:v>2033575.9651912297</x:v>
      </x:c>
      <x:c r="U475" s="97" t="n">
        <x:f>MAX(0,T475*(1+EXP((LN(1+'Monte Carlo'!$K$10)-0.5*'Monte Carlo'!$K$12^2)+'Monte Carlo'!$K$12*((RAND()+RAND()+RAND()+RAND()+RAND()+RAND()+RAND()+RAND()+RAND()+RAND()+RAND()+RAND())-6))-1)+U$15)</x:f>
        <x:v>1957070.9780608895</x:v>
      </x:c>
      <x:c r="V475" s="97" t="n">
        <x:f>MAX(0,U475*(1+EXP((LN(1+'Monte Carlo'!$K$10)-0.5*'Monte Carlo'!$K$12^2)+'Monte Carlo'!$K$12*((RAND()+RAND()+RAND()+RAND()+RAND()+RAND()+RAND()+RAND()+RAND()+RAND()+RAND()+RAND())-6))-1)+V$15)</x:f>
        <x:v>1855967.5582895917</x:v>
      </x:c>
      <x:c r="W475" s="97" t="n">
        <x:f>MAX(0,V475*(1+EXP((LN(1+'Monte Carlo'!$K$10)-0.5*'Monte Carlo'!$K$12^2)+'Monte Carlo'!$K$12*((RAND()+RAND()+RAND()+RAND()+RAND()+RAND()+RAND()+RAND()+RAND()+RAND()+RAND()+RAND())-6))-1)+W$15)</x:f>
        <x:v>2019048.4580764133</x:v>
      </x:c>
      <x:c r="X475" s="97" t="n">
        <x:f>MAX(0,W475*(1+EXP((LN(1+'Monte Carlo'!$K$10)-0.5*'Monte Carlo'!$K$12^2)+'Monte Carlo'!$K$12*((RAND()+RAND()+RAND()+RAND()+RAND()+RAND()+RAND()+RAND()+RAND()+RAND()+RAND()+RAND())-6))-1)+X$15)</x:f>
        <x:v>2134870.6707501607</x:v>
      </x:c>
      <x:c r="Y475" s="97" t="n">
        <x:f>MAX(0,X475*(1+EXP((LN(1+'Monte Carlo'!$K$10)-0.5*'Monte Carlo'!$K$12^2)+'Monte Carlo'!$K$12*((RAND()+RAND()+RAND()+RAND()+RAND()+RAND()+RAND()+RAND()+RAND()+RAND()+RAND()+RAND())-6))-1)+Y$15)</x:f>
        <x:v>1859281.9905660895</x:v>
      </x:c>
      <x:c r="Z475" s="97" t="n">
        <x:f>MAX(0,Y475*(1+EXP((LN(1+'Monte Carlo'!$K$10)-0.5*'Monte Carlo'!$K$12^2)+'Monte Carlo'!$K$12*((RAND()+RAND()+RAND()+RAND()+RAND()+RAND()+RAND()+RAND()+RAND()+RAND()+RAND()+RAND())-6))-1)+Z$15)</x:f>
        <x:v>1938893.66764733</x:v>
      </x:c>
      <x:c r="AA475" s="97" t="n">
        <x:f>MAX(0,Z475*(1+EXP((LN(1+'Monte Carlo'!$K$10)-0.5*'Monte Carlo'!$K$12^2)+'Monte Carlo'!$K$12*((RAND()+RAND()+RAND()+RAND()+RAND()+RAND()+RAND()+RAND()+RAND()+RAND()+RAND()+RAND())-6))-1)+AA$15)</x:f>
        <x:v>2365592.951305733</x:v>
      </x:c>
      <x:c r="AB475" s="97" t="n">
        <x:f>MAX(0,AA475*(1+EXP((LN(1+'Monte Carlo'!$K$10)-0.5*'Monte Carlo'!$K$12^2)+'Monte Carlo'!$K$12*((RAND()+RAND()+RAND()+RAND()+RAND()+RAND()+RAND()+RAND()+RAND()+RAND()+RAND()+RAND())-6))-1)+AB$15)</x:f>
        <x:v>2230849.5033634524</x:v>
      </x:c>
      <x:c r="AC475" s="97" t="n">
        <x:f>MAX(0,AB475*(1+EXP((LN(1+'Monte Carlo'!$K$10)-0.5*'Monte Carlo'!$K$12^2)+'Monte Carlo'!$K$12*((RAND()+RAND()+RAND()+RAND()+RAND()+RAND()+RAND()+RAND()+RAND()+RAND()+RAND()+RAND())-6))-1)+AC$15)</x:f>
        <x:v>2467765.2788882</x:v>
      </x:c>
      <x:c r="AD475" s="97" t="n">
        <x:f>MAX(0,AC475*(1+EXP((LN(1+'Monte Carlo'!$K$10)-0.5*'Monte Carlo'!$K$12^2)+'Monte Carlo'!$K$12*((RAND()+RAND()+RAND()+RAND()+RAND()+RAND()+RAND()+RAND()+RAND()+RAND()+RAND()+RAND())-6))-1)+AD$15)</x:f>
        <x:v>3149678.8084133808</x:v>
      </x:c>
      <x:c r="AE475" s="97" t="n">
        <x:f>MAX(0,AD475*(1+EXP((LN(1+'Monte Carlo'!$K$10)-0.5*'Monte Carlo'!$K$12^2)+'Monte Carlo'!$K$12*((RAND()+RAND()+RAND()+RAND()+RAND()+RAND()+RAND()+RAND()+RAND()+RAND()+RAND()+RAND())-6))-1)+AE$15)</x:f>
        <x:v>2621713.919418929</x:v>
      </x:c>
      <x:c r="AF475" s="97" t="n">
        <x:f>MAX(0,AE475*(1+EXP((LN(1+'Monte Carlo'!$K$10)-0.5*'Monte Carlo'!$K$12^2)+'Monte Carlo'!$K$12*((RAND()+RAND()+RAND()+RAND()+RAND()+RAND()+RAND()+RAND()+RAND()+RAND()+RAND()+RAND())-6))-1)+AF$15)</x:f>
        <x:v>2608785.8687594887</x:v>
      </x:c>
      <x:c r="AG475" s="97">
        <x:f t="shared" si="9"/>
        <x:v>1029031.25</x:v>
      </x:c>
    </x:row>
    <x:row r="476">
      <x:c r="A476" s="93">
        <x:v>455</x:v>
      </x:c>
      <x:c r="B476" s="97" t="n">
        <x:f>IF(AND(UPPER('Monte Carlo'!$K$4)="YES",'Monte Carlo'!$K$5&gt;0),'Monte Carlo'!$K$13,Liquidity_30Y!$C$14)</x:f>
        <x:v>1029031.25</x:v>
      </x:c>
      <x:c r="C476" s="97" t="n">
        <x:f>MAX(0,B476*(1+EXP((LN(1+'Monte Carlo'!$K$10)-0.5*'Monte Carlo'!$K$12^2)+'Monte Carlo'!$K$12*((RAND()+RAND()+RAND()+RAND()+RAND()+RAND()+RAND()+RAND()+RAND()+RAND()+RAND()+RAND())-6))-1)+C$15)</x:f>
        <x:v>1105762.7110912465</x:v>
      </x:c>
      <x:c r="D476" s="97" t="n">
        <x:f>MAX(0,C476*(1+EXP((LN(1+'Monte Carlo'!$K$10)-0.5*'Monte Carlo'!$K$12^2)+'Monte Carlo'!$K$12*((RAND()+RAND()+RAND()+RAND()+RAND()+RAND()+RAND()+RAND()+RAND()+RAND()+RAND()+RAND())-6))-1)+D$15)</x:f>
        <x:v>1150723.0317641748</x:v>
      </x:c>
      <x:c r="E476" s="97" t="n">
        <x:f>MAX(0,D476*(1+EXP((LN(1+'Monte Carlo'!$K$10)-0.5*'Monte Carlo'!$K$12^2)+'Monte Carlo'!$K$12*((RAND()+RAND()+RAND()+RAND()+RAND()+RAND()+RAND()+RAND()+RAND()+RAND()+RAND()+RAND())-6))-1)+E$15)</x:f>
        <x:v>1098457.3100004627</x:v>
      </x:c>
      <x:c r="F476" s="97" t="n">
        <x:f>MAX(0,E476*(1+EXP((LN(1+'Monte Carlo'!$K$10)-0.5*'Monte Carlo'!$K$12^2)+'Monte Carlo'!$K$12*((RAND()+RAND()+RAND()+RAND()+RAND()+RAND()+RAND()+RAND()+RAND()+RAND()+RAND()+RAND())-6))-1)+F$15)</x:f>
        <x:v>1063916.1862846834</x:v>
      </x:c>
      <x:c r="G476" s="97" t="n">
        <x:f>MAX(0,F476*(1+EXP((LN(1+'Monte Carlo'!$K$10)-0.5*'Monte Carlo'!$K$12^2)+'Monte Carlo'!$K$12*((RAND()+RAND()+RAND()+RAND()+RAND()+RAND()+RAND()+RAND()+RAND()+RAND()+RAND()+RAND())-6))-1)+G$15)</x:f>
        <x:v>1287070.5434121802</x:v>
      </x:c>
      <x:c r="H476" s="97" t="n">
        <x:f>MAX(0,G476*(1+EXP((LN(1+'Monte Carlo'!$K$10)-0.5*'Monte Carlo'!$K$12^2)+'Monte Carlo'!$K$12*((RAND()+RAND()+RAND()+RAND()+RAND()+RAND()+RAND()+RAND()+RAND()+RAND()+RAND()+RAND())-6))-1)+H$15)</x:f>
        <x:v>1511770.4352659443</x:v>
      </x:c>
      <x:c r="I476" s="97" t="n">
        <x:f>MAX(0,H476*(1+EXP((LN(1+'Monte Carlo'!$K$10)-0.5*'Monte Carlo'!$K$12^2)+'Monte Carlo'!$K$12*((RAND()+RAND()+RAND()+RAND()+RAND()+RAND()+RAND()+RAND()+RAND()+RAND()+RAND()+RAND())-6))-1)+I$15)</x:f>
        <x:v>1937485.788385225</x:v>
      </x:c>
      <x:c r="J476" s="97" t="n">
        <x:f>MAX(0,I476*(1+EXP((LN(1+'Monte Carlo'!$K$10)-0.5*'Monte Carlo'!$K$12^2)+'Monte Carlo'!$K$12*((RAND()+RAND()+RAND()+RAND()+RAND()+RAND()+RAND()+RAND()+RAND()+RAND()+RAND()+RAND())-6))-1)+J$15)</x:f>
        <x:v>1615145.2510514315</x:v>
      </x:c>
      <x:c r="K476" s="97" t="n">
        <x:f>MAX(0,J476*(1+EXP((LN(1+'Monte Carlo'!$K$10)-0.5*'Monte Carlo'!$K$12^2)+'Monte Carlo'!$K$12*((RAND()+RAND()+RAND()+RAND()+RAND()+RAND()+RAND()+RAND()+RAND()+RAND()+RAND()+RAND())-6))-1)+K$15)</x:f>
        <x:v>1696114.8683752285</x:v>
      </x:c>
      <x:c r="L476" s="97" t="n">
        <x:f>MAX(0,K476*(1+EXP((LN(1+'Monte Carlo'!$K$10)-0.5*'Monte Carlo'!$K$12^2)+'Monte Carlo'!$K$12*((RAND()+RAND()+RAND()+RAND()+RAND()+RAND()+RAND()+RAND()+RAND()+RAND()+RAND()+RAND())-6))-1)+L$15)</x:f>
        <x:v>1775083.6711838855</x:v>
      </x:c>
      <x:c r="M476" s="97" t="n">
        <x:f>MAX(0,L476*(1+EXP((LN(1+'Monte Carlo'!$K$10)-0.5*'Monte Carlo'!$K$12^2)+'Monte Carlo'!$K$12*((RAND()+RAND()+RAND()+RAND()+RAND()+RAND()+RAND()+RAND()+RAND()+RAND()+RAND()+RAND())-6))-1)+M$15)</x:f>
        <x:v>1934180.846940844</x:v>
      </x:c>
      <x:c r="N476" s="97" t="n">
        <x:f>MAX(0,M476*(1+EXP((LN(1+'Monte Carlo'!$K$10)-0.5*'Monte Carlo'!$K$12^2)+'Monte Carlo'!$K$12*((RAND()+RAND()+RAND()+RAND()+RAND()+RAND()+RAND()+RAND()+RAND()+RAND()+RAND()+RAND())-6))-1)+N$15)</x:f>
        <x:v>1496647.7019682892</x:v>
      </x:c>
      <x:c r="O476" s="97" t="n">
        <x:f>MAX(0,N476*(1+EXP((LN(1+'Monte Carlo'!$K$10)-0.5*'Monte Carlo'!$K$12^2)+'Monte Carlo'!$K$12*((RAND()+RAND()+RAND()+RAND()+RAND()+RAND()+RAND()+RAND()+RAND()+RAND()+RAND()+RAND())-6))-1)+O$15)</x:f>
        <x:v>2067721.7484494194</x:v>
      </x:c>
      <x:c r="P476" s="97" t="n">
        <x:f>MAX(0,O476*(1+EXP((LN(1+'Monte Carlo'!$K$10)-0.5*'Monte Carlo'!$K$12^2)+'Monte Carlo'!$K$12*((RAND()+RAND()+RAND()+RAND()+RAND()+RAND()+RAND()+RAND()+RAND()+RAND()+RAND()+RAND())-6))-1)+P$15)</x:f>
        <x:v>2279635.7814660403</x:v>
      </x:c>
      <x:c r="Q476" s="97" t="n">
        <x:f>MAX(0,P476*(1+EXP((LN(1+'Monte Carlo'!$K$10)-0.5*'Monte Carlo'!$K$12^2)+'Monte Carlo'!$K$12*((RAND()+RAND()+RAND()+RAND()+RAND()+RAND()+RAND()+RAND()+RAND()+RAND()+RAND()+RAND())-6))-1)+Q$15)</x:f>
        <x:v>2277236.3210272114</x:v>
      </x:c>
      <x:c r="R476" s="97" t="n">
        <x:f>MAX(0,Q476*(1+EXP((LN(1+'Monte Carlo'!$K$10)-0.5*'Monte Carlo'!$K$12^2)+'Monte Carlo'!$K$12*((RAND()+RAND()+RAND()+RAND()+RAND()+RAND()+RAND()+RAND()+RAND()+RAND()+RAND()+RAND())-6))-1)+R$15)</x:f>
        <x:v>3243512.2224299633</x:v>
      </x:c>
      <x:c r="S476" s="97" t="n">
        <x:f>MAX(0,R476*(1+EXP((LN(1+'Monte Carlo'!$K$10)-0.5*'Monte Carlo'!$K$12^2)+'Monte Carlo'!$K$12*((RAND()+RAND()+RAND()+RAND()+RAND()+RAND()+RAND()+RAND()+RAND()+RAND()+RAND()+RAND())-6))-1)+S$15)</x:f>
        <x:v>2860446.4575453596</x:v>
      </x:c>
      <x:c r="T476" s="97" t="n">
        <x:f>MAX(0,S476*(1+EXP((LN(1+'Monte Carlo'!$K$10)-0.5*'Monte Carlo'!$K$12^2)+'Monte Carlo'!$K$12*((RAND()+RAND()+RAND()+RAND()+RAND()+RAND()+RAND()+RAND()+RAND()+RAND()+RAND()+RAND())-6))-1)+T$15)</x:f>
        <x:v>2773784.054148321</x:v>
      </x:c>
      <x:c r="U476" s="97" t="n">
        <x:f>MAX(0,T476*(1+EXP((LN(1+'Monte Carlo'!$K$10)-0.5*'Monte Carlo'!$K$12^2)+'Monte Carlo'!$K$12*((RAND()+RAND()+RAND()+RAND()+RAND()+RAND()+RAND()+RAND()+RAND()+RAND()+RAND()+RAND())-6))-1)+U$15)</x:f>
        <x:v>2516786.5964008896</x:v>
      </x:c>
      <x:c r="V476" s="97" t="n">
        <x:f>MAX(0,U476*(1+EXP((LN(1+'Monte Carlo'!$K$10)-0.5*'Monte Carlo'!$K$12^2)+'Monte Carlo'!$K$12*((RAND()+RAND()+RAND()+RAND()+RAND()+RAND()+RAND()+RAND()+RAND()+RAND()+RAND()+RAND())-6))-1)+V$15)</x:f>
        <x:v>2496172.6290018237</x:v>
      </x:c>
      <x:c r="W476" s="97" t="n">
        <x:f>MAX(0,V476*(1+EXP((LN(1+'Monte Carlo'!$K$10)-0.5*'Monte Carlo'!$K$12^2)+'Monte Carlo'!$K$12*((RAND()+RAND()+RAND()+RAND()+RAND()+RAND()+RAND()+RAND()+RAND()+RAND()+RAND()+RAND())-6))-1)+W$15)</x:f>
        <x:v>3139290.5419218736</x:v>
      </x:c>
      <x:c r="X476" s="97" t="n">
        <x:f>MAX(0,W476*(1+EXP((LN(1+'Monte Carlo'!$K$10)-0.5*'Monte Carlo'!$K$12^2)+'Monte Carlo'!$K$12*((RAND()+RAND()+RAND()+RAND()+RAND()+RAND()+RAND()+RAND()+RAND()+RAND()+RAND()+RAND())-6))-1)+X$15)</x:f>
        <x:v>2334704.1101622535</x:v>
      </x:c>
      <x:c r="Y476" s="97" t="n">
        <x:f>MAX(0,X476*(1+EXP((LN(1+'Monte Carlo'!$K$10)-0.5*'Monte Carlo'!$K$12^2)+'Monte Carlo'!$K$12*((RAND()+RAND()+RAND()+RAND()+RAND()+RAND()+RAND()+RAND()+RAND()+RAND()+RAND()+RAND())-6))-1)+Y$15)</x:f>
        <x:v>2905404.8876207937</x:v>
      </x:c>
      <x:c r="Z476" s="97" t="n">
        <x:f>MAX(0,Y476*(1+EXP((LN(1+'Monte Carlo'!$K$10)-0.5*'Monte Carlo'!$K$12^2)+'Monte Carlo'!$K$12*((RAND()+RAND()+RAND()+RAND()+RAND()+RAND()+RAND()+RAND()+RAND()+RAND()+RAND()+RAND())-6))-1)+Z$15)</x:f>
        <x:v>3604031.226818479</x:v>
      </x:c>
      <x:c r="AA476" s="97" t="n">
        <x:f>MAX(0,Z476*(1+EXP((LN(1+'Monte Carlo'!$K$10)-0.5*'Monte Carlo'!$K$12^2)+'Monte Carlo'!$K$12*((RAND()+RAND()+RAND()+RAND()+RAND()+RAND()+RAND()+RAND()+RAND()+RAND()+RAND()+RAND())-6))-1)+AA$15)</x:f>
        <x:v>2737728.708445807</x:v>
      </x:c>
      <x:c r="AB476" s="97" t="n">
        <x:f>MAX(0,AA476*(1+EXP((LN(1+'Monte Carlo'!$K$10)-0.5*'Monte Carlo'!$K$12^2)+'Monte Carlo'!$K$12*((RAND()+RAND()+RAND()+RAND()+RAND()+RAND()+RAND()+RAND()+RAND()+RAND()+RAND()+RAND())-6))-1)+AB$15)</x:f>
        <x:v>3473066.459640794</x:v>
      </x:c>
      <x:c r="AC476" s="97" t="n">
        <x:f>MAX(0,AB476*(1+EXP((LN(1+'Monte Carlo'!$K$10)-0.5*'Monte Carlo'!$K$12^2)+'Monte Carlo'!$K$12*((RAND()+RAND()+RAND()+RAND()+RAND()+RAND()+RAND()+RAND()+RAND()+RAND()+RAND()+RAND())-6))-1)+AC$15)</x:f>
        <x:v>4154870.114513901</x:v>
      </x:c>
      <x:c r="AD476" s="97" t="n">
        <x:f>MAX(0,AC476*(1+EXP((LN(1+'Monte Carlo'!$K$10)-0.5*'Monte Carlo'!$K$12^2)+'Monte Carlo'!$K$12*((RAND()+RAND()+RAND()+RAND()+RAND()+RAND()+RAND()+RAND()+RAND()+RAND()+RAND()+RAND())-6))-1)+AD$15)</x:f>
        <x:v>5203164.597752901</x:v>
      </x:c>
      <x:c r="AE476" s="97" t="n">
        <x:f>MAX(0,AD476*(1+EXP((LN(1+'Monte Carlo'!$K$10)-0.5*'Monte Carlo'!$K$12^2)+'Monte Carlo'!$K$12*((RAND()+RAND()+RAND()+RAND()+RAND()+RAND()+RAND()+RAND()+RAND()+RAND()+RAND()+RAND())-6))-1)+AE$15)</x:f>
        <x:v>4076889.387065255</x:v>
      </x:c>
      <x:c r="AF476" s="97" t="n">
        <x:f>MAX(0,AE476*(1+EXP((LN(1+'Monte Carlo'!$K$10)-0.5*'Monte Carlo'!$K$12^2)+'Monte Carlo'!$K$12*((RAND()+RAND()+RAND()+RAND()+RAND()+RAND()+RAND()+RAND()+RAND()+RAND()+RAND()+RAND())-6))-1)+AF$15)</x:f>
        <x:v>3689555.6940591577</x:v>
      </x:c>
      <x:c r="AG476" s="97">
        <x:f t="shared" si="9"/>
        <x:v>955295.70227894536</x:v>
      </x:c>
    </x:row>
    <x:row r="477">
      <x:c r="A477" s="93">
        <x:v>456</x:v>
      </x:c>
      <x:c r="B477" s="97" t="n">
        <x:f>IF(AND(UPPER('Monte Carlo'!$K$4)="YES",'Monte Carlo'!$K$5&gt;0),'Monte Carlo'!$K$13,Liquidity_30Y!$C$14)</x:f>
        <x:v>1029031.25</x:v>
      </x:c>
      <x:c r="C477" s="97" t="n">
        <x:f>MAX(0,B477*(1+EXP((LN(1+'Monte Carlo'!$K$10)-0.5*'Monte Carlo'!$K$12^2)+'Monte Carlo'!$K$12*((RAND()+RAND()+RAND()+RAND()+RAND()+RAND()+RAND()+RAND()+RAND()+RAND()+RAND()+RAND())-6))-1)+C$15)</x:f>
        <x:v>1188316.6373990919</x:v>
      </x:c>
      <x:c r="D477" s="97" t="n">
        <x:f>MAX(0,C477*(1+EXP((LN(1+'Monte Carlo'!$K$10)-0.5*'Monte Carlo'!$K$12^2)+'Monte Carlo'!$K$12*((RAND()+RAND()+RAND()+RAND()+RAND()+RAND()+RAND()+RAND()+RAND()+RAND()+RAND()+RAND())-6))-1)+D$15)</x:f>
        <x:v>1539189.460379273</x:v>
      </x:c>
      <x:c r="E477" s="97" t="n">
        <x:f>MAX(0,D477*(1+EXP((LN(1+'Monte Carlo'!$K$10)-0.5*'Monte Carlo'!$K$12^2)+'Monte Carlo'!$K$12*((RAND()+RAND()+RAND()+RAND()+RAND()+RAND()+RAND()+RAND()+RAND()+RAND()+RAND()+RAND())-6))-1)+E$15)</x:f>
        <x:v>1850965.8684074467</x:v>
      </x:c>
      <x:c r="F477" s="97" t="n">
        <x:f>MAX(0,E477*(1+EXP((LN(1+'Monte Carlo'!$K$10)-0.5*'Monte Carlo'!$K$12^2)+'Monte Carlo'!$K$12*((RAND()+RAND()+RAND()+RAND()+RAND()+RAND()+RAND()+RAND()+RAND()+RAND()+RAND()+RAND())-6))-1)+F$15)</x:f>
        <x:v>1876315.4590522228</x:v>
      </x:c>
      <x:c r="G477" s="97" t="n">
        <x:f>MAX(0,F477*(1+EXP((LN(1+'Monte Carlo'!$K$10)-0.5*'Monte Carlo'!$K$12^2)+'Monte Carlo'!$K$12*((RAND()+RAND()+RAND()+RAND()+RAND()+RAND()+RAND()+RAND()+RAND()+RAND()+RAND()+RAND())-6))-1)+G$15)</x:f>
        <x:v>2298439.6413338496</x:v>
      </x:c>
      <x:c r="H477" s="97" t="n">
        <x:f>MAX(0,G477*(1+EXP((LN(1+'Monte Carlo'!$K$10)-0.5*'Monte Carlo'!$K$12^2)+'Monte Carlo'!$K$12*((RAND()+RAND()+RAND()+RAND()+RAND()+RAND()+RAND()+RAND()+RAND()+RAND()+RAND()+RAND())-6))-1)+H$15)</x:f>
        <x:v>2494390.8276144606</x:v>
      </x:c>
      <x:c r="I477" s="97" t="n">
        <x:f>MAX(0,H477*(1+EXP((LN(1+'Monte Carlo'!$K$10)-0.5*'Monte Carlo'!$K$12^2)+'Monte Carlo'!$K$12*((RAND()+RAND()+RAND()+RAND()+RAND()+RAND()+RAND()+RAND()+RAND()+RAND()+RAND()+RAND())-6))-1)+I$15)</x:f>
        <x:v>3034681.8551826207</x:v>
      </x:c>
      <x:c r="J477" s="97" t="n">
        <x:f>MAX(0,I477*(1+EXP((LN(1+'Monte Carlo'!$K$10)-0.5*'Monte Carlo'!$K$12^2)+'Monte Carlo'!$K$12*((RAND()+RAND()+RAND()+RAND()+RAND()+RAND()+RAND()+RAND()+RAND()+RAND()+RAND()+RAND())-6))-1)+J$15)</x:f>
        <x:v>3262552.676359035</x:v>
      </x:c>
      <x:c r="K477" s="97" t="n">
        <x:f>MAX(0,J477*(1+EXP((LN(1+'Monte Carlo'!$K$10)-0.5*'Monte Carlo'!$K$12^2)+'Monte Carlo'!$K$12*((RAND()+RAND()+RAND()+RAND()+RAND()+RAND()+RAND()+RAND()+RAND()+RAND()+RAND()+RAND())-6))-1)+K$15)</x:f>
        <x:v>3174252.1450264193</x:v>
      </x:c>
      <x:c r="L477" s="97" t="n">
        <x:f>MAX(0,K477*(1+EXP((LN(1+'Monte Carlo'!$K$10)-0.5*'Monte Carlo'!$K$12^2)+'Monte Carlo'!$K$12*((RAND()+RAND()+RAND()+RAND()+RAND()+RAND()+RAND()+RAND()+RAND()+RAND()+RAND()+RAND())-6))-1)+L$15)</x:f>
        <x:v>3667260.993791556</x:v>
      </x:c>
      <x:c r="M477" s="97" t="n">
        <x:f>MAX(0,L477*(1+EXP((LN(1+'Monte Carlo'!$K$10)-0.5*'Monte Carlo'!$K$12^2)+'Monte Carlo'!$K$12*((RAND()+RAND()+RAND()+RAND()+RAND()+RAND()+RAND()+RAND()+RAND()+RAND()+RAND()+RAND())-6))-1)+M$15)</x:f>
        <x:v>3300800.206743736</x:v>
      </x:c>
      <x:c r="N477" s="97" t="n">
        <x:f>MAX(0,M477*(1+EXP((LN(1+'Monte Carlo'!$K$10)-0.5*'Monte Carlo'!$K$12^2)+'Monte Carlo'!$K$12*((RAND()+RAND()+RAND()+RAND()+RAND()+RAND()+RAND()+RAND()+RAND()+RAND()+RAND()+RAND())-6))-1)+N$15)</x:f>
        <x:v>3084730.886885301</x:v>
      </x:c>
      <x:c r="O477" s="97" t="n">
        <x:f>MAX(0,N477*(1+EXP((LN(1+'Monte Carlo'!$K$10)-0.5*'Monte Carlo'!$K$12^2)+'Monte Carlo'!$K$12*((RAND()+RAND()+RAND()+RAND()+RAND()+RAND()+RAND()+RAND()+RAND()+RAND()+RAND()+RAND())-6))-1)+O$15)</x:f>
        <x:v>3995108.494245908</x:v>
      </x:c>
      <x:c r="P477" s="97" t="n">
        <x:f>MAX(0,O477*(1+EXP((LN(1+'Monte Carlo'!$K$10)-0.5*'Monte Carlo'!$K$12^2)+'Monte Carlo'!$K$12*((RAND()+RAND()+RAND()+RAND()+RAND()+RAND()+RAND()+RAND()+RAND()+RAND()+RAND()+RAND())-6))-1)+P$15)</x:f>
        <x:v>4282452.663790841</x:v>
      </x:c>
      <x:c r="Q477" s="97" t="n">
        <x:f>MAX(0,P477*(1+EXP((LN(1+'Monte Carlo'!$K$10)-0.5*'Monte Carlo'!$K$12^2)+'Monte Carlo'!$K$12*((RAND()+RAND()+RAND()+RAND()+RAND()+RAND()+RAND()+RAND()+RAND()+RAND()+RAND()+RAND())-6))-1)+Q$15)</x:f>
        <x:v>5843853.654782332</x:v>
      </x:c>
      <x:c r="R477" s="97" t="n">
        <x:f>MAX(0,Q477*(1+EXP((LN(1+'Monte Carlo'!$K$10)-0.5*'Monte Carlo'!$K$12^2)+'Monte Carlo'!$K$12*((RAND()+RAND()+RAND()+RAND()+RAND()+RAND()+RAND()+RAND()+RAND()+RAND()+RAND()+RAND())-6))-1)+R$15)</x:f>
        <x:v>5862770.897856829</x:v>
      </x:c>
      <x:c r="S477" s="97" t="n">
        <x:f>MAX(0,R477*(1+EXP((LN(1+'Monte Carlo'!$K$10)-0.5*'Monte Carlo'!$K$12^2)+'Monte Carlo'!$K$12*((RAND()+RAND()+RAND()+RAND()+RAND()+RAND()+RAND()+RAND()+RAND()+RAND()+RAND()+RAND())-6))-1)+S$15)</x:f>
        <x:v>6334606.4525035545</x:v>
      </x:c>
      <x:c r="T477" s="97" t="n">
        <x:f>MAX(0,S477*(1+EXP((LN(1+'Monte Carlo'!$K$10)-0.5*'Monte Carlo'!$K$12^2)+'Monte Carlo'!$K$12*((RAND()+RAND()+RAND()+RAND()+RAND()+RAND()+RAND()+RAND()+RAND()+RAND()+RAND()+RAND())-6))-1)+T$15)</x:f>
        <x:v>8052395.498732783</x:v>
      </x:c>
      <x:c r="U477" s="97" t="n">
        <x:f>MAX(0,T477*(1+EXP((LN(1+'Monte Carlo'!$K$10)-0.5*'Monte Carlo'!$K$12^2)+'Monte Carlo'!$K$12*((RAND()+RAND()+RAND()+RAND()+RAND()+RAND()+RAND()+RAND()+RAND()+RAND()+RAND()+RAND())-6))-1)+U$15)</x:f>
        <x:v>9504620.998702427</x:v>
      </x:c>
      <x:c r="V477" s="97" t="n">
        <x:f>MAX(0,U477*(1+EXP((LN(1+'Monte Carlo'!$K$10)-0.5*'Monte Carlo'!$K$12^2)+'Monte Carlo'!$K$12*((RAND()+RAND()+RAND()+RAND()+RAND()+RAND()+RAND()+RAND()+RAND()+RAND()+RAND()+RAND())-6))-1)+V$15)</x:f>
        <x:v>9133273.709535718</x:v>
      </x:c>
      <x:c r="W477" s="97" t="n">
        <x:f>MAX(0,V477*(1+EXP((LN(1+'Monte Carlo'!$K$10)-0.5*'Monte Carlo'!$K$12^2)+'Monte Carlo'!$K$12*((RAND()+RAND()+RAND()+RAND()+RAND()+RAND()+RAND()+RAND()+RAND()+RAND()+RAND()+RAND())-6))-1)+W$15)</x:f>
        <x:v>10504515.127018185</x:v>
      </x:c>
      <x:c r="X477" s="97" t="n">
        <x:f>MAX(0,W477*(1+EXP((LN(1+'Monte Carlo'!$K$10)-0.5*'Monte Carlo'!$K$12^2)+'Monte Carlo'!$K$12*((RAND()+RAND()+RAND()+RAND()+RAND()+RAND()+RAND()+RAND()+RAND()+RAND()+RAND()+RAND())-6))-1)+X$15)</x:f>
        <x:v>10604122.868253833</x:v>
      </x:c>
      <x:c r="Y477" s="97" t="n">
        <x:f>MAX(0,X477*(1+EXP((LN(1+'Monte Carlo'!$K$10)-0.5*'Monte Carlo'!$K$12^2)+'Monte Carlo'!$K$12*((RAND()+RAND()+RAND()+RAND()+RAND()+RAND()+RAND()+RAND()+RAND()+RAND()+RAND()+RAND())-6))-1)+Y$15)</x:f>
        <x:v>15393228.081593135</x:v>
      </x:c>
      <x:c r="Z477" s="97" t="n">
        <x:f>MAX(0,Y477*(1+EXP((LN(1+'Monte Carlo'!$K$10)-0.5*'Monte Carlo'!$K$12^2)+'Monte Carlo'!$K$12*((RAND()+RAND()+RAND()+RAND()+RAND()+RAND()+RAND()+RAND()+RAND()+RAND()+RAND()+RAND())-6))-1)+Z$15)</x:f>
        <x:v>15638210.402357928</x:v>
      </x:c>
      <x:c r="AA477" s="97" t="n">
        <x:f>MAX(0,Z477*(1+EXP((LN(1+'Monte Carlo'!$K$10)-0.5*'Monte Carlo'!$K$12^2)+'Monte Carlo'!$K$12*((RAND()+RAND()+RAND()+RAND()+RAND()+RAND()+RAND()+RAND()+RAND()+RAND()+RAND()+RAND())-6))-1)+AA$15)</x:f>
        <x:v>14716777.776365606</x:v>
      </x:c>
      <x:c r="AB477" s="97" t="n">
        <x:f>MAX(0,AA477*(1+EXP((LN(1+'Monte Carlo'!$K$10)-0.5*'Monte Carlo'!$K$12^2)+'Monte Carlo'!$K$12*((RAND()+RAND()+RAND()+RAND()+RAND()+RAND()+RAND()+RAND()+RAND()+RAND()+RAND()+RAND())-6))-1)+AB$15)</x:f>
        <x:v>17286019.485617187</x:v>
      </x:c>
      <x:c r="AC477" s="97" t="n">
        <x:f>MAX(0,AB477*(1+EXP((LN(1+'Monte Carlo'!$K$10)-0.5*'Monte Carlo'!$K$12^2)+'Monte Carlo'!$K$12*((RAND()+RAND()+RAND()+RAND()+RAND()+RAND()+RAND()+RAND()+RAND()+RAND()+RAND()+RAND())-6))-1)+AC$15)</x:f>
        <x:v>22083099.707724363</x:v>
      </x:c>
      <x:c r="AD477" s="97" t="n">
        <x:f>MAX(0,AC477*(1+EXP((LN(1+'Monte Carlo'!$K$10)-0.5*'Monte Carlo'!$K$12^2)+'Monte Carlo'!$K$12*((RAND()+RAND()+RAND()+RAND()+RAND()+RAND()+RAND()+RAND()+RAND()+RAND()+RAND()+RAND())-6))-1)+AD$15)</x:f>
        <x:v>21001927.272304032</x:v>
      </x:c>
      <x:c r="AE477" s="97" t="n">
        <x:f>MAX(0,AD477*(1+EXP((LN(1+'Monte Carlo'!$K$10)-0.5*'Monte Carlo'!$K$12^2)+'Monte Carlo'!$K$12*((RAND()+RAND()+RAND()+RAND()+RAND()+RAND()+RAND()+RAND()+RAND()+RAND()+RAND()+RAND())-6))-1)+AE$15)</x:f>
        <x:v>26265350.69253167</x:v>
      </x:c>
      <x:c r="AF477" s="97" t="n">
        <x:f>MAX(0,AE477*(1+EXP((LN(1+'Monte Carlo'!$K$10)-0.5*'Monte Carlo'!$K$12^2)+'Monte Carlo'!$K$12*((RAND()+RAND()+RAND()+RAND()+RAND()+RAND()+RAND()+RAND()+RAND()+RAND()+RAND()+RAND())-6))-1)+AF$15)</x:f>
        <x:v>29295985.273251057</x:v>
      </x:c>
      <x:c r="AG477" s="97">
        <x:f t="shared" si="9"/>
        <x:v>1029031.25</x:v>
      </x:c>
    </x:row>
    <x:row r="478">
      <x:c r="A478" s="93">
        <x:v>457</x:v>
      </x:c>
      <x:c r="B478" s="97" t="n">
        <x:f>IF(AND(UPPER('Monte Carlo'!$K$4)="YES",'Monte Carlo'!$K$5&gt;0),'Monte Carlo'!$K$13,Liquidity_30Y!$C$14)</x:f>
        <x:v>1029031.25</x:v>
      </x:c>
      <x:c r="C478" s="97" t="n">
        <x:f>MAX(0,B478*(1+EXP((LN(1+'Monte Carlo'!$K$10)-0.5*'Monte Carlo'!$K$12^2)+'Monte Carlo'!$K$12*((RAND()+RAND()+RAND()+RAND()+RAND()+RAND()+RAND()+RAND()+RAND()+RAND()+RAND()+RAND())-6))-1)+C$15)</x:f>
        <x:v>1363900.2274082857</x:v>
      </x:c>
      <x:c r="D478" s="97" t="n">
        <x:f>MAX(0,C478*(1+EXP((LN(1+'Monte Carlo'!$K$10)-0.5*'Monte Carlo'!$K$12^2)+'Monte Carlo'!$K$12*((RAND()+RAND()+RAND()+RAND()+RAND()+RAND()+RAND()+RAND()+RAND()+RAND()+RAND()+RAND())-6))-1)+D$15)</x:f>
        <x:v>1500891.1557408043</x:v>
      </x:c>
      <x:c r="E478" s="97" t="n">
        <x:f>MAX(0,D478*(1+EXP((LN(1+'Monte Carlo'!$K$10)-0.5*'Monte Carlo'!$K$12^2)+'Monte Carlo'!$K$12*((RAND()+RAND()+RAND()+RAND()+RAND()+RAND()+RAND()+RAND()+RAND()+RAND()+RAND()+RAND())-6))-1)+E$15)</x:f>
        <x:v>1431410.5812109695</x:v>
      </x:c>
      <x:c r="F478" s="97" t="n">
        <x:f>MAX(0,E478*(1+EXP((LN(1+'Monte Carlo'!$K$10)-0.5*'Monte Carlo'!$K$12^2)+'Monte Carlo'!$K$12*((RAND()+RAND()+RAND()+RAND()+RAND()+RAND()+RAND()+RAND()+RAND()+RAND()+RAND()+RAND())-6))-1)+F$15)</x:f>
        <x:v>1671963.6917080062</x:v>
      </x:c>
      <x:c r="G478" s="97" t="n">
        <x:f>MAX(0,F478*(1+EXP((LN(1+'Monte Carlo'!$K$10)-0.5*'Monte Carlo'!$K$12^2)+'Monte Carlo'!$K$12*((RAND()+RAND()+RAND()+RAND()+RAND()+RAND()+RAND()+RAND()+RAND()+RAND()+RAND()+RAND())-6))-1)+G$15)</x:f>
        <x:v>2202129.948472216</x:v>
      </x:c>
      <x:c r="H478" s="97" t="n">
        <x:f>MAX(0,G478*(1+EXP((LN(1+'Monte Carlo'!$K$10)-0.5*'Monte Carlo'!$K$12^2)+'Monte Carlo'!$K$12*((RAND()+RAND()+RAND()+RAND()+RAND()+RAND()+RAND()+RAND()+RAND()+RAND()+RAND()+RAND())-6))-1)+H$15)</x:f>
        <x:v>2057148.6893837745</x:v>
      </x:c>
      <x:c r="I478" s="97" t="n">
        <x:f>MAX(0,H478*(1+EXP((LN(1+'Monte Carlo'!$K$10)-0.5*'Monte Carlo'!$K$12^2)+'Monte Carlo'!$K$12*((RAND()+RAND()+RAND()+RAND()+RAND()+RAND()+RAND()+RAND()+RAND()+RAND()+RAND()+RAND())-6))-1)+I$15)</x:f>
        <x:v>2162019.320645857</x:v>
      </x:c>
      <x:c r="J478" s="97" t="n">
        <x:f>MAX(0,I478*(1+EXP((LN(1+'Monte Carlo'!$K$10)-0.5*'Monte Carlo'!$K$12^2)+'Monte Carlo'!$K$12*((RAND()+RAND()+RAND()+RAND()+RAND()+RAND()+RAND()+RAND()+RAND()+RAND()+RAND()+RAND())-6))-1)+J$15)</x:f>
        <x:v>2868685.975584169</x:v>
      </x:c>
      <x:c r="K478" s="97" t="n">
        <x:f>MAX(0,J478*(1+EXP((LN(1+'Monte Carlo'!$K$10)-0.5*'Monte Carlo'!$K$12^2)+'Monte Carlo'!$K$12*((RAND()+RAND()+RAND()+RAND()+RAND()+RAND()+RAND()+RAND()+RAND()+RAND()+RAND()+RAND())-6))-1)+K$15)</x:f>
        <x:v>3134732.1313459314</x:v>
      </x:c>
      <x:c r="L478" s="97" t="n">
        <x:f>MAX(0,K478*(1+EXP((LN(1+'Monte Carlo'!$K$10)-0.5*'Monte Carlo'!$K$12^2)+'Monte Carlo'!$K$12*((RAND()+RAND()+RAND()+RAND()+RAND()+RAND()+RAND()+RAND()+RAND()+RAND()+RAND()+RAND())-6))-1)+L$15)</x:f>
        <x:v>4404935.885335914</x:v>
      </x:c>
      <x:c r="M478" s="97" t="n">
        <x:f>MAX(0,L478*(1+EXP((LN(1+'Monte Carlo'!$K$10)-0.5*'Monte Carlo'!$K$12^2)+'Monte Carlo'!$K$12*((RAND()+RAND()+RAND()+RAND()+RAND()+RAND()+RAND()+RAND()+RAND()+RAND()+RAND()+RAND())-6))-1)+M$15)</x:f>
        <x:v>4614556.231983342</x:v>
      </x:c>
      <x:c r="N478" s="97" t="n">
        <x:f>MAX(0,M478*(1+EXP((LN(1+'Monte Carlo'!$K$10)-0.5*'Monte Carlo'!$K$12^2)+'Monte Carlo'!$K$12*((RAND()+RAND()+RAND()+RAND()+RAND()+RAND()+RAND()+RAND()+RAND()+RAND()+RAND()+RAND())-6))-1)+N$15)</x:f>
        <x:v>4506742.397432931</x:v>
      </x:c>
      <x:c r="O478" s="97" t="n">
        <x:f>MAX(0,N478*(1+EXP((LN(1+'Monte Carlo'!$K$10)-0.5*'Monte Carlo'!$K$12^2)+'Monte Carlo'!$K$12*((RAND()+RAND()+RAND()+RAND()+RAND()+RAND()+RAND()+RAND()+RAND()+RAND()+RAND()+RAND())-6))-1)+O$15)</x:f>
        <x:v>4312344.108652892</x:v>
      </x:c>
      <x:c r="P478" s="97" t="n">
        <x:f>MAX(0,O478*(1+EXP((LN(1+'Monte Carlo'!$K$10)-0.5*'Monte Carlo'!$K$12^2)+'Monte Carlo'!$K$12*((RAND()+RAND()+RAND()+RAND()+RAND()+RAND()+RAND()+RAND()+RAND()+RAND()+RAND()+RAND())-6))-1)+P$15)</x:f>
        <x:v>5688270.122533031</x:v>
      </x:c>
      <x:c r="Q478" s="97" t="n">
        <x:f>MAX(0,P478*(1+EXP((LN(1+'Monte Carlo'!$K$10)-0.5*'Monte Carlo'!$K$12^2)+'Monte Carlo'!$K$12*((RAND()+RAND()+RAND()+RAND()+RAND()+RAND()+RAND()+RAND()+RAND()+RAND()+RAND()+RAND())-6))-1)+Q$15)</x:f>
        <x:v>6101780.2527723415</x:v>
      </x:c>
      <x:c r="R478" s="97" t="n">
        <x:f>MAX(0,Q478*(1+EXP((LN(1+'Monte Carlo'!$K$10)-0.5*'Monte Carlo'!$K$12^2)+'Monte Carlo'!$K$12*((RAND()+RAND()+RAND()+RAND()+RAND()+RAND()+RAND()+RAND()+RAND()+RAND()+RAND()+RAND())-6))-1)+R$15)</x:f>
        <x:v>6615024.651807099</x:v>
      </x:c>
      <x:c r="S478" s="97" t="n">
        <x:f>MAX(0,R478*(1+EXP((LN(1+'Monte Carlo'!$K$10)-0.5*'Monte Carlo'!$K$12^2)+'Monte Carlo'!$K$12*((RAND()+RAND()+RAND()+RAND()+RAND()+RAND()+RAND()+RAND()+RAND()+RAND()+RAND()+RAND())-6))-1)+S$15)</x:f>
        <x:v>6743125.264872915</x:v>
      </x:c>
      <x:c r="T478" s="97" t="n">
        <x:f>MAX(0,S478*(1+EXP((LN(1+'Monte Carlo'!$K$10)-0.5*'Monte Carlo'!$K$12^2)+'Monte Carlo'!$K$12*((RAND()+RAND()+RAND()+RAND()+RAND()+RAND()+RAND()+RAND()+RAND()+RAND()+RAND()+RAND())-6))-1)+T$15)</x:f>
        <x:v>8731416.698213536</x:v>
      </x:c>
      <x:c r="U478" s="97" t="n">
        <x:f>MAX(0,T478*(1+EXP((LN(1+'Monte Carlo'!$K$10)-0.5*'Monte Carlo'!$K$12^2)+'Monte Carlo'!$K$12*((RAND()+RAND()+RAND()+RAND()+RAND()+RAND()+RAND()+RAND()+RAND()+RAND()+RAND()+RAND())-6))-1)+U$15)</x:f>
        <x:v>7491146.477772999</x:v>
      </x:c>
      <x:c r="V478" s="97" t="n">
        <x:f>MAX(0,U478*(1+EXP((LN(1+'Monte Carlo'!$K$10)-0.5*'Monte Carlo'!$K$12^2)+'Monte Carlo'!$K$12*((RAND()+RAND()+RAND()+RAND()+RAND()+RAND()+RAND()+RAND()+RAND()+RAND()+RAND()+RAND())-6))-1)+V$15)</x:f>
        <x:v>5701469.91938769</x:v>
      </x:c>
      <x:c r="W478" s="97" t="n">
        <x:f>MAX(0,V478*(1+EXP((LN(1+'Monte Carlo'!$K$10)-0.5*'Monte Carlo'!$K$12^2)+'Monte Carlo'!$K$12*((RAND()+RAND()+RAND()+RAND()+RAND()+RAND()+RAND()+RAND()+RAND()+RAND()+RAND()+RAND())-6))-1)+W$15)</x:f>
        <x:v>6432874.473911876</x:v>
      </x:c>
      <x:c r="X478" s="97" t="n">
        <x:f>MAX(0,W478*(1+EXP((LN(1+'Monte Carlo'!$K$10)-0.5*'Monte Carlo'!$K$12^2)+'Monte Carlo'!$K$12*((RAND()+RAND()+RAND()+RAND()+RAND()+RAND()+RAND()+RAND()+RAND()+RAND()+RAND()+RAND())-6))-1)+X$15)</x:f>
        <x:v>7885854.084492854</x:v>
      </x:c>
      <x:c r="Y478" s="97" t="n">
        <x:f>MAX(0,X478*(1+EXP((LN(1+'Monte Carlo'!$K$10)-0.5*'Monte Carlo'!$K$12^2)+'Monte Carlo'!$K$12*((RAND()+RAND()+RAND()+RAND()+RAND()+RAND()+RAND()+RAND()+RAND()+RAND()+RAND()+RAND())-6))-1)+Y$15)</x:f>
        <x:v>7808820.284634551</x:v>
      </x:c>
      <x:c r="Z478" s="97" t="n">
        <x:f>MAX(0,Y478*(1+EXP((LN(1+'Monte Carlo'!$K$10)-0.5*'Monte Carlo'!$K$12^2)+'Monte Carlo'!$K$12*((RAND()+RAND()+RAND()+RAND()+RAND()+RAND()+RAND()+RAND()+RAND()+RAND()+RAND()+RAND())-6))-1)+Z$15)</x:f>
        <x:v>9100002.971912462</x:v>
      </x:c>
      <x:c r="AA478" s="97" t="n">
        <x:f>MAX(0,Z478*(1+EXP((LN(1+'Monte Carlo'!$K$10)-0.5*'Monte Carlo'!$K$12^2)+'Monte Carlo'!$K$12*((RAND()+RAND()+RAND()+RAND()+RAND()+RAND()+RAND()+RAND()+RAND()+RAND()+RAND()+RAND())-6))-1)+AA$15)</x:f>
        <x:v>8101688.039024585</x:v>
      </x:c>
      <x:c r="AB478" s="97" t="n">
        <x:f>MAX(0,AA478*(1+EXP((LN(1+'Monte Carlo'!$K$10)-0.5*'Monte Carlo'!$K$12^2)+'Monte Carlo'!$K$12*((RAND()+RAND()+RAND()+RAND()+RAND()+RAND()+RAND()+RAND()+RAND()+RAND()+RAND()+RAND())-6))-1)+AB$15)</x:f>
        <x:v>10903255.510895297</x:v>
      </x:c>
      <x:c r="AC478" s="97" t="n">
        <x:f>MAX(0,AB478*(1+EXP((LN(1+'Monte Carlo'!$K$10)-0.5*'Monte Carlo'!$K$12^2)+'Monte Carlo'!$K$12*((RAND()+RAND()+RAND()+RAND()+RAND()+RAND()+RAND()+RAND()+RAND()+RAND()+RAND()+RAND())-6))-1)+AC$15)</x:f>
        <x:v>9217321.552007992</x:v>
      </x:c>
      <x:c r="AD478" s="97" t="n">
        <x:f>MAX(0,AC478*(1+EXP((LN(1+'Monte Carlo'!$K$10)-0.5*'Monte Carlo'!$K$12^2)+'Monte Carlo'!$K$12*((RAND()+RAND()+RAND()+RAND()+RAND()+RAND()+RAND()+RAND()+RAND()+RAND()+RAND()+RAND())-6))-1)+AD$15)</x:f>
        <x:v>10202498.313822804</x:v>
      </x:c>
      <x:c r="AE478" s="97" t="n">
        <x:f>MAX(0,AD478*(1+EXP((LN(1+'Monte Carlo'!$K$10)-0.5*'Monte Carlo'!$K$12^2)+'Monte Carlo'!$K$12*((RAND()+RAND()+RAND()+RAND()+RAND()+RAND()+RAND()+RAND()+RAND()+RAND()+RAND()+RAND())-6))-1)+AE$15)</x:f>
        <x:v>9051273.754951831</x:v>
      </x:c>
      <x:c r="AF478" s="97" t="n">
        <x:f>MAX(0,AE478*(1+EXP((LN(1+'Monte Carlo'!$K$10)-0.5*'Monte Carlo'!$K$12^2)+'Monte Carlo'!$K$12*((RAND()+RAND()+RAND()+RAND()+RAND()+RAND()+RAND()+RAND()+RAND()+RAND()+RAND()+RAND())-6))-1)+AF$15)</x:f>
        <x:v>10221702.297159828</x:v>
      </x:c>
      <x:c r="AG478" s="97">
        <x:f t="shared" si="9"/>
        <x:v>610090.02360058064</x:v>
      </x:c>
    </x:row>
    <x:row r="479">
      <x:c r="A479" s="93">
        <x:v>458</x:v>
      </x:c>
      <x:c r="B479" s="97" t="n">
        <x:f>IF(AND(UPPER('Monte Carlo'!$K$4)="YES",'Monte Carlo'!$K$5&gt;0),'Monte Carlo'!$K$13,Liquidity_30Y!$C$14)</x:f>
        <x:v>1029031.25</x:v>
      </x:c>
      <x:c r="C479" s="97" t="n">
        <x:f>MAX(0,B479*(1+EXP((LN(1+'Monte Carlo'!$K$10)-0.5*'Monte Carlo'!$K$12^2)+'Monte Carlo'!$K$12*((RAND()+RAND()+RAND()+RAND()+RAND()+RAND()+RAND()+RAND()+RAND()+RAND()+RAND()+RAND())-6))-1)+C$15)</x:f>
        <x:v>915943.3546677065</x:v>
      </x:c>
      <x:c r="D479" s="97" t="n">
        <x:f>MAX(0,C479*(1+EXP((LN(1+'Monte Carlo'!$K$10)-0.5*'Monte Carlo'!$K$12^2)+'Monte Carlo'!$K$12*((RAND()+RAND()+RAND()+RAND()+RAND()+RAND()+RAND()+RAND()+RAND()+RAND()+RAND()+RAND())-6))-1)+D$15)</x:f>
        <x:v>1200896.6476964636</x:v>
      </x:c>
      <x:c r="E479" s="97" t="n">
        <x:f>MAX(0,D479*(1+EXP((LN(1+'Monte Carlo'!$K$10)-0.5*'Monte Carlo'!$K$12^2)+'Monte Carlo'!$K$12*((RAND()+RAND()+RAND()+RAND()+RAND()+RAND()+RAND()+RAND()+RAND()+RAND()+RAND()+RAND())-6))-1)+E$15)</x:f>
        <x:v>855674.1529923361</x:v>
      </x:c>
      <x:c r="F479" s="97" t="n">
        <x:f>MAX(0,E479*(1+EXP((LN(1+'Monte Carlo'!$K$10)-0.5*'Monte Carlo'!$K$12^2)+'Monte Carlo'!$K$12*((RAND()+RAND()+RAND()+RAND()+RAND()+RAND()+RAND()+RAND()+RAND()+RAND()+RAND()+RAND())-6))-1)+F$15)</x:f>
        <x:v>696284.3366030997</x:v>
      </x:c>
      <x:c r="G479" s="97" t="n">
        <x:f>MAX(0,F479*(1+EXP((LN(1+'Monte Carlo'!$K$10)-0.5*'Monte Carlo'!$K$12^2)+'Monte Carlo'!$K$12*((RAND()+RAND()+RAND()+RAND()+RAND()+RAND()+RAND()+RAND()+RAND()+RAND()+RAND()+RAND())-6))-1)+G$15)</x:f>
        <x:v>798488.2447912786</x:v>
      </x:c>
      <x:c r="H479" s="97" t="n">
        <x:f>MAX(0,G479*(1+EXP((LN(1+'Monte Carlo'!$K$10)-0.5*'Monte Carlo'!$K$12^2)+'Monte Carlo'!$K$12*((RAND()+RAND()+RAND()+RAND()+RAND()+RAND()+RAND()+RAND()+RAND()+RAND()+RAND()+RAND())-6))-1)+H$15)</x:f>
        <x:v>824276.9272975052</x:v>
      </x:c>
      <x:c r="I479" s="97" t="n">
        <x:f>MAX(0,H479*(1+EXP((LN(1+'Monte Carlo'!$K$10)-0.5*'Monte Carlo'!$K$12^2)+'Monte Carlo'!$K$12*((RAND()+RAND()+RAND()+RAND()+RAND()+RAND()+RAND()+RAND()+RAND()+RAND()+RAND()+RAND())-6))-1)+I$15)</x:f>
        <x:v>718386.1485951126</x:v>
      </x:c>
      <x:c r="J479" s="97" t="n">
        <x:f>MAX(0,I479*(1+EXP((LN(1+'Monte Carlo'!$K$10)-0.5*'Monte Carlo'!$K$12^2)+'Monte Carlo'!$K$12*((RAND()+RAND()+RAND()+RAND()+RAND()+RAND()+RAND()+RAND()+RAND()+RAND()+RAND()+RAND())-6))-1)+J$15)</x:f>
        <x:v>636722.4384492721</x:v>
      </x:c>
      <x:c r="K479" s="97" t="n">
        <x:f>MAX(0,J479*(1+EXP((LN(1+'Monte Carlo'!$K$10)-0.5*'Monte Carlo'!$K$12^2)+'Monte Carlo'!$K$12*((RAND()+RAND()+RAND()+RAND()+RAND()+RAND()+RAND()+RAND()+RAND()+RAND()+RAND()+RAND())-6))-1)+K$15)</x:f>
        <x:v>751450.2641532063</x:v>
      </x:c>
      <x:c r="L479" s="97" t="n">
        <x:f>MAX(0,K479*(1+EXP((LN(1+'Monte Carlo'!$K$10)-0.5*'Monte Carlo'!$K$12^2)+'Monte Carlo'!$K$12*((RAND()+RAND()+RAND()+RAND()+RAND()+RAND()+RAND()+RAND()+RAND()+RAND()+RAND()+RAND())-6))-1)+L$15)</x:f>
        <x:v>858650.3450545034</x:v>
      </x:c>
      <x:c r="M479" s="97" t="n">
        <x:f>MAX(0,L479*(1+EXP((LN(1+'Monte Carlo'!$K$10)-0.5*'Monte Carlo'!$K$12^2)+'Monte Carlo'!$K$12*((RAND()+RAND()+RAND()+RAND()+RAND()+RAND()+RAND()+RAND()+RAND()+RAND()+RAND()+RAND())-6))-1)+M$15)</x:f>
        <x:v>777595.0766151116</x:v>
      </x:c>
      <x:c r="N479" s="97" t="n">
        <x:f>MAX(0,M479*(1+EXP((LN(1+'Monte Carlo'!$K$10)-0.5*'Monte Carlo'!$K$12^2)+'Monte Carlo'!$K$12*((RAND()+RAND()+RAND()+RAND()+RAND()+RAND()+RAND()+RAND()+RAND()+RAND()+RAND()+RAND())-6))-1)+N$15)</x:f>
        <x:v>721362.1071605161</x:v>
      </x:c>
      <x:c r="O479" s="97" t="n">
        <x:f>MAX(0,N479*(1+EXP((LN(1+'Monte Carlo'!$K$10)-0.5*'Monte Carlo'!$K$12^2)+'Monte Carlo'!$K$12*((RAND()+RAND()+RAND()+RAND()+RAND()+RAND()+RAND()+RAND()+RAND()+RAND()+RAND()+RAND())-6))-1)+O$15)</x:f>
        <x:v>791673.6278262077</x:v>
      </x:c>
      <x:c r="P479" s="97" t="n">
        <x:f>MAX(0,O479*(1+EXP((LN(1+'Monte Carlo'!$K$10)-0.5*'Monte Carlo'!$K$12^2)+'Monte Carlo'!$K$12*((RAND()+RAND()+RAND()+RAND()+RAND()+RAND()+RAND()+RAND()+RAND()+RAND()+RAND()+RAND())-6))-1)+P$15)</x:f>
        <x:v>762860.0116432243</x:v>
      </x:c>
      <x:c r="Q479" s="97" t="n">
        <x:f>MAX(0,P479*(1+EXP((LN(1+'Monte Carlo'!$K$10)-0.5*'Monte Carlo'!$K$12^2)+'Monte Carlo'!$K$12*((RAND()+RAND()+RAND()+RAND()+RAND()+RAND()+RAND()+RAND()+RAND()+RAND()+RAND()+RAND())-6))-1)+Q$15)</x:f>
        <x:v>1094921.7914127205</x:v>
      </x:c>
      <x:c r="R479" s="97" t="n">
        <x:f>MAX(0,Q479*(1+EXP((LN(1+'Monte Carlo'!$K$10)-0.5*'Monte Carlo'!$K$12^2)+'Monte Carlo'!$K$12*((RAND()+RAND()+RAND()+RAND()+RAND()+RAND()+RAND()+RAND()+RAND()+RAND()+RAND()+RAND())-6))-1)+R$15)</x:f>
        <x:v>1265032.7778701053</x:v>
      </x:c>
      <x:c r="S479" s="97" t="n">
        <x:f>MAX(0,R479*(1+EXP((LN(1+'Monte Carlo'!$K$10)-0.5*'Monte Carlo'!$K$12^2)+'Monte Carlo'!$K$12*((RAND()+RAND()+RAND()+RAND()+RAND()+RAND()+RAND()+RAND()+RAND()+RAND()+RAND()+RAND())-6))-1)+S$15)</x:f>
        <x:v>1357819.9950703767</x:v>
      </x:c>
      <x:c r="T479" s="97" t="n">
        <x:f>MAX(0,S479*(1+EXP((LN(1+'Monte Carlo'!$K$10)-0.5*'Monte Carlo'!$K$12^2)+'Monte Carlo'!$K$12*((RAND()+RAND()+RAND()+RAND()+RAND()+RAND()+RAND()+RAND()+RAND()+RAND()+RAND()+RAND())-6))-1)+T$15)</x:f>
        <x:v>1352336.0444596144</x:v>
      </x:c>
      <x:c r="U479" s="97" t="n">
        <x:f>MAX(0,T479*(1+EXP((LN(1+'Monte Carlo'!$K$10)-0.5*'Monte Carlo'!$K$12^2)+'Monte Carlo'!$K$12*((RAND()+RAND()+RAND()+RAND()+RAND()+RAND()+RAND()+RAND()+RAND()+RAND()+RAND()+RAND())-6))-1)+U$15)</x:f>
        <x:v>1292690.2927405746</x:v>
      </x:c>
      <x:c r="V479" s="97" t="n">
        <x:f>MAX(0,U479*(1+EXP((LN(1+'Monte Carlo'!$K$10)-0.5*'Monte Carlo'!$K$12^2)+'Monte Carlo'!$K$12*((RAND()+RAND()+RAND()+RAND()+RAND()+RAND()+RAND()+RAND()+RAND()+RAND()+RAND()+RAND())-6))-1)+V$15)</x:f>
        <x:v>1376137.0331572567</x:v>
      </x:c>
      <x:c r="W479" s="97" t="n">
        <x:f>MAX(0,V479*(1+EXP((LN(1+'Monte Carlo'!$K$10)-0.5*'Monte Carlo'!$K$12^2)+'Monte Carlo'!$K$12*((RAND()+RAND()+RAND()+RAND()+RAND()+RAND()+RAND()+RAND()+RAND()+RAND()+RAND()+RAND())-6))-1)+W$15)</x:f>
        <x:v>1185245.8412308036</x:v>
      </x:c>
      <x:c r="X479" s="97" t="n">
        <x:f>MAX(0,W479*(1+EXP((LN(1+'Monte Carlo'!$K$10)-0.5*'Monte Carlo'!$K$12^2)+'Monte Carlo'!$K$12*((RAND()+RAND()+RAND()+RAND()+RAND()+RAND()+RAND()+RAND()+RAND()+RAND()+RAND()+RAND())-6))-1)+X$15)</x:f>
        <x:v>1054478.4197604829</x:v>
      </x:c>
      <x:c r="Y479" s="97" t="n">
        <x:f>MAX(0,X479*(1+EXP((LN(1+'Monte Carlo'!$K$10)-0.5*'Monte Carlo'!$K$12^2)+'Monte Carlo'!$K$12*((RAND()+RAND()+RAND()+RAND()+RAND()+RAND()+RAND()+RAND()+RAND()+RAND()+RAND()+RAND())-6))-1)+Y$15)</x:f>
        <x:v>1110755.741516476</x:v>
      </x:c>
      <x:c r="Z479" s="97" t="n">
        <x:f>MAX(0,Y479*(1+EXP((LN(1+'Monte Carlo'!$K$10)-0.5*'Monte Carlo'!$K$12^2)+'Monte Carlo'!$K$12*((RAND()+RAND()+RAND()+RAND()+RAND()+RAND()+RAND()+RAND()+RAND()+RAND()+RAND()+RAND())-6))-1)+Z$15)</x:f>
        <x:v>1489784.9046017583</x:v>
      </x:c>
      <x:c r="AA479" s="97" t="n">
        <x:f>MAX(0,Z479*(1+EXP((LN(1+'Monte Carlo'!$K$10)-0.5*'Monte Carlo'!$K$12^2)+'Monte Carlo'!$K$12*((RAND()+RAND()+RAND()+RAND()+RAND()+RAND()+RAND()+RAND()+RAND()+RAND()+RAND()+RAND())-6))-1)+AA$15)</x:f>
        <x:v>1476389.3720326547</x:v>
      </x:c>
      <x:c r="AB479" s="97" t="n">
        <x:f>MAX(0,AA479*(1+EXP((LN(1+'Monte Carlo'!$K$10)-0.5*'Monte Carlo'!$K$12^2)+'Monte Carlo'!$K$12*((RAND()+RAND()+RAND()+RAND()+RAND()+RAND()+RAND()+RAND()+RAND()+RAND()+RAND()+RAND())-6))-1)+AB$15)</x:f>
        <x:v>1374898.3661682527</x:v>
      </x:c>
      <x:c r="AC479" s="97" t="n">
        <x:f>MAX(0,AB479*(1+EXP((LN(1+'Monte Carlo'!$K$10)-0.5*'Monte Carlo'!$K$12^2)+'Monte Carlo'!$K$12*((RAND()+RAND()+RAND()+RAND()+RAND()+RAND()+RAND()+RAND()+RAND()+RAND()+RAND()+RAND())-6))-1)+AC$15)</x:f>
        <x:v>1491052.8312742712</x:v>
      </x:c>
      <x:c r="AD479" s="97" t="n">
        <x:f>MAX(0,AC479*(1+EXP((LN(1+'Monte Carlo'!$K$10)-0.5*'Monte Carlo'!$K$12^2)+'Monte Carlo'!$K$12*((RAND()+RAND()+RAND()+RAND()+RAND()+RAND()+RAND()+RAND()+RAND()+RAND()+RAND()+RAND())-6))-1)+AD$15)</x:f>
        <x:v>1497836.165278669</x:v>
      </x:c>
      <x:c r="AE479" s="97" t="n">
        <x:f>MAX(0,AD479*(1+EXP((LN(1+'Monte Carlo'!$K$10)-0.5*'Monte Carlo'!$K$12^2)+'Monte Carlo'!$K$12*((RAND()+RAND()+RAND()+RAND()+RAND()+RAND()+RAND()+RAND()+RAND()+RAND()+RAND()+RAND())-6))-1)+AE$15)</x:f>
        <x:v>2127594.024565853</x:v>
      </x:c>
      <x:c r="AF479" s="97" t="n">
        <x:f>MAX(0,AE479*(1+EXP((LN(1+'Monte Carlo'!$K$10)-0.5*'Monte Carlo'!$K$12^2)+'Monte Carlo'!$K$12*((RAND()+RAND()+RAND()+RAND()+RAND()+RAND()+RAND()+RAND()+RAND()+RAND()+RAND()+RAND())-6))-1)+AF$15)</x:f>
        <x:v>2569588.199016855</x:v>
      </x:c>
      <x:c r="AG479" s="97">
        <x:f t="shared" si="9"/>
        <x:v>1029031.25</x:v>
      </x:c>
    </x:row>
    <x:row r="480">
      <x:c r="A480" s="93">
        <x:v>459</x:v>
      </x:c>
      <x:c r="B480" s="97" t="n">
        <x:f>IF(AND(UPPER('Monte Carlo'!$K$4)="YES",'Monte Carlo'!$K$5&gt;0),'Monte Carlo'!$K$13,Liquidity_30Y!$C$14)</x:f>
        <x:v>1029031.25</x:v>
      </x:c>
      <x:c r="C480" s="97" t="n">
        <x:f>MAX(0,B480*(1+EXP((LN(1+'Monte Carlo'!$K$10)-0.5*'Monte Carlo'!$K$12^2)+'Monte Carlo'!$K$12*((RAND()+RAND()+RAND()+RAND()+RAND()+RAND()+RAND()+RAND()+RAND()+RAND()+RAND()+RAND())-6))-1)+C$15)</x:f>
        <x:v>1119686.994670215</x:v>
      </x:c>
      <x:c r="D480" s="97" t="n">
        <x:f>MAX(0,C480*(1+EXP((LN(1+'Monte Carlo'!$K$10)-0.5*'Monte Carlo'!$K$12^2)+'Monte Carlo'!$K$12*((RAND()+RAND()+RAND()+RAND()+RAND()+RAND()+RAND()+RAND()+RAND()+RAND()+RAND()+RAND())-6))-1)+D$15)</x:f>
        <x:v>1383158.4676179695</x:v>
      </x:c>
      <x:c r="E480" s="97" t="n">
        <x:f>MAX(0,D480*(1+EXP((LN(1+'Monte Carlo'!$K$10)-0.5*'Monte Carlo'!$K$12^2)+'Monte Carlo'!$K$12*((RAND()+RAND()+RAND()+RAND()+RAND()+RAND()+RAND()+RAND()+RAND()+RAND()+RAND()+RAND())-6))-1)+E$15)</x:f>
        <x:v>1032942.6331141018</x:v>
      </x:c>
      <x:c r="F480" s="97" t="n">
        <x:f>MAX(0,E480*(1+EXP((LN(1+'Monte Carlo'!$K$10)-0.5*'Monte Carlo'!$K$12^2)+'Monte Carlo'!$K$12*((RAND()+RAND()+RAND()+RAND()+RAND()+RAND()+RAND()+RAND()+RAND()+RAND()+RAND()+RAND())-6))-1)+F$15)</x:f>
        <x:v>1127896.5592854912</x:v>
      </x:c>
      <x:c r="G480" s="97" t="n">
        <x:f>MAX(0,F480*(1+EXP((LN(1+'Monte Carlo'!$K$10)-0.5*'Monte Carlo'!$K$12^2)+'Monte Carlo'!$K$12*((RAND()+RAND()+RAND()+RAND()+RAND()+RAND()+RAND()+RAND()+RAND()+RAND()+RAND()+RAND())-6))-1)+G$15)</x:f>
        <x:v>1187791.1003120376</x:v>
      </x:c>
      <x:c r="H480" s="97" t="n">
        <x:f>MAX(0,G480*(1+EXP((LN(1+'Monte Carlo'!$K$10)-0.5*'Monte Carlo'!$K$12^2)+'Monte Carlo'!$K$12*((RAND()+RAND()+RAND()+RAND()+RAND()+RAND()+RAND()+RAND()+RAND()+RAND()+RAND()+RAND())-6))-1)+H$15)</x:f>
        <x:v>1045741.4492001751</x:v>
      </x:c>
      <x:c r="I480" s="97" t="n">
        <x:f>MAX(0,H480*(1+EXP((LN(1+'Monte Carlo'!$K$10)-0.5*'Monte Carlo'!$K$12^2)+'Monte Carlo'!$K$12*((RAND()+RAND()+RAND()+RAND()+RAND()+RAND()+RAND()+RAND()+RAND()+RAND()+RAND()+RAND())-6))-1)+I$15)</x:f>
        <x:v>702400.2614640575</x:v>
      </x:c>
      <x:c r="J480" s="97" t="n">
        <x:f>MAX(0,I480*(1+EXP((LN(1+'Monte Carlo'!$K$10)-0.5*'Monte Carlo'!$K$12^2)+'Monte Carlo'!$K$12*((RAND()+RAND()+RAND()+RAND()+RAND()+RAND()+RAND()+RAND()+RAND()+RAND()+RAND()+RAND())-6))-1)+J$15)</x:f>
        <x:v>931189.4465770443</x:v>
      </x:c>
      <x:c r="K480" s="97" t="n">
        <x:f>MAX(0,J480*(1+EXP((LN(1+'Monte Carlo'!$K$10)-0.5*'Monte Carlo'!$K$12^2)+'Monte Carlo'!$K$12*((RAND()+RAND()+RAND()+RAND()+RAND()+RAND()+RAND()+RAND()+RAND()+RAND()+RAND()+RAND())-6))-1)+K$15)</x:f>
        <x:v>1105576.075276104</x:v>
      </x:c>
      <x:c r="L480" s="97" t="n">
        <x:f>MAX(0,K480*(1+EXP((LN(1+'Monte Carlo'!$K$10)-0.5*'Monte Carlo'!$K$12^2)+'Monte Carlo'!$K$12*((RAND()+RAND()+RAND()+RAND()+RAND()+RAND()+RAND()+RAND()+RAND()+RAND()+RAND()+RAND())-6))-1)+L$15)</x:f>
        <x:v>1387760.2840055153</x:v>
      </x:c>
      <x:c r="M480" s="97" t="n">
        <x:f>MAX(0,L480*(1+EXP((LN(1+'Monte Carlo'!$K$10)-0.5*'Monte Carlo'!$K$12^2)+'Monte Carlo'!$K$12*((RAND()+RAND()+RAND()+RAND()+RAND()+RAND()+RAND()+RAND()+RAND()+RAND()+RAND()+RAND())-6))-1)+M$15)</x:f>
        <x:v>1354655.1816402469</x:v>
      </x:c>
      <x:c r="N480" s="97" t="n">
        <x:f>MAX(0,M480*(1+EXP((LN(1+'Monte Carlo'!$K$10)-0.5*'Monte Carlo'!$K$12^2)+'Monte Carlo'!$K$12*((RAND()+RAND()+RAND()+RAND()+RAND()+RAND()+RAND()+RAND()+RAND()+RAND()+RAND()+RAND())-6))-1)+N$15)</x:f>
        <x:v>1911089.4025892403</x:v>
      </x:c>
      <x:c r="O480" s="97" t="n">
        <x:f>MAX(0,N480*(1+EXP((LN(1+'Monte Carlo'!$K$10)-0.5*'Monte Carlo'!$K$12^2)+'Monte Carlo'!$K$12*((RAND()+RAND()+RAND()+RAND()+RAND()+RAND()+RAND()+RAND()+RAND()+RAND()+RAND()+RAND())-6))-1)+O$15)</x:f>
        <x:v>1878071.3358822712</x:v>
      </x:c>
      <x:c r="P480" s="97" t="n">
        <x:f>MAX(0,O480*(1+EXP((LN(1+'Monte Carlo'!$K$10)-0.5*'Monte Carlo'!$K$12^2)+'Monte Carlo'!$K$12*((RAND()+RAND()+RAND()+RAND()+RAND()+RAND()+RAND()+RAND()+RAND()+RAND()+RAND()+RAND())-6))-1)+P$15)</x:f>
        <x:v>1681606.0889316306</x:v>
      </x:c>
      <x:c r="Q480" s="97" t="n">
        <x:f>MAX(0,P480*(1+EXP((LN(1+'Monte Carlo'!$K$10)-0.5*'Monte Carlo'!$K$12^2)+'Monte Carlo'!$K$12*((RAND()+RAND()+RAND()+RAND()+RAND()+RAND()+RAND()+RAND()+RAND()+RAND()+RAND()+RAND())-6))-1)+Q$15)</x:f>
        <x:v>1805339.3173205028</x:v>
      </x:c>
      <x:c r="R480" s="97" t="n">
        <x:f>MAX(0,Q480*(1+EXP((LN(1+'Monte Carlo'!$K$10)-0.5*'Monte Carlo'!$K$12^2)+'Monte Carlo'!$K$12*((RAND()+RAND()+RAND()+RAND()+RAND()+RAND()+RAND()+RAND()+RAND()+RAND()+RAND()+RAND())-6))-1)+R$15)</x:f>
        <x:v>2270849.9922555555</x:v>
      </x:c>
      <x:c r="S480" s="97" t="n">
        <x:f>MAX(0,R480*(1+EXP((LN(1+'Monte Carlo'!$K$10)-0.5*'Monte Carlo'!$K$12^2)+'Monte Carlo'!$K$12*((RAND()+RAND()+RAND()+RAND()+RAND()+RAND()+RAND()+RAND()+RAND()+RAND()+RAND()+RAND())-6))-1)+S$15)</x:f>
        <x:v>2188338.286837498</x:v>
      </x:c>
      <x:c r="T480" s="97" t="n">
        <x:f>MAX(0,S480*(1+EXP((LN(1+'Monte Carlo'!$K$10)-0.5*'Monte Carlo'!$K$12^2)+'Monte Carlo'!$K$12*((RAND()+RAND()+RAND()+RAND()+RAND()+RAND()+RAND()+RAND()+RAND()+RAND()+RAND()+RAND())-6))-1)+T$15)</x:f>
        <x:v>2206074.3348291917</x:v>
      </x:c>
      <x:c r="U480" s="97" t="n">
        <x:f>MAX(0,T480*(1+EXP((LN(1+'Monte Carlo'!$K$10)-0.5*'Monte Carlo'!$K$12^2)+'Monte Carlo'!$K$12*((RAND()+RAND()+RAND()+RAND()+RAND()+RAND()+RAND()+RAND()+RAND()+RAND()+RAND()+RAND())-6))-1)+U$15)</x:f>
        <x:v>3031131.7247182457</x:v>
      </x:c>
      <x:c r="V480" s="97" t="n">
        <x:f>MAX(0,U480*(1+EXP((LN(1+'Monte Carlo'!$K$10)-0.5*'Monte Carlo'!$K$12^2)+'Monte Carlo'!$K$12*((RAND()+RAND()+RAND()+RAND()+RAND()+RAND()+RAND()+RAND()+RAND()+RAND()+RAND()+RAND())-6))-1)+V$15)</x:f>
        <x:v>2658254.805499078</x:v>
      </x:c>
      <x:c r="W480" s="97" t="n">
        <x:f>MAX(0,V480*(1+EXP((LN(1+'Monte Carlo'!$K$10)-0.5*'Monte Carlo'!$K$12^2)+'Monte Carlo'!$K$12*((RAND()+RAND()+RAND()+RAND()+RAND()+RAND()+RAND()+RAND()+RAND()+RAND()+RAND()+RAND())-6))-1)+W$15)</x:f>
        <x:v>3421070.0650762357</x:v>
      </x:c>
      <x:c r="X480" s="97" t="n">
        <x:f>MAX(0,W480*(1+EXP((LN(1+'Monte Carlo'!$K$10)-0.5*'Monte Carlo'!$K$12^2)+'Monte Carlo'!$K$12*((RAND()+RAND()+RAND()+RAND()+RAND()+RAND()+RAND()+RAND()+RAND()+RAND()+RAND()+RAND())-6))-1)+X$15)</x:f>
        <x:v>3706362.761066702</x:v>
      </x:c>
      <x:c r="Y480" s="97" t="n">
        <x:f>MAX(0,X480*(1+EXP((LN(1+'Monte Carlo'!$K$10)-0.5*'Monte Carlo'!$K$12^2)+'Monte Carlo'!$K$12*((RAND()+RAND()+RAND()+RAND()+RAND()+RAND()+RAND()+RAND()+RAND()+RAND()+RAND()+RAND())-6))-1)+Y$15)</x:f>
        <x:v>4013747.5683444724</x:v>
      </x:c>
      <x:c r="Z480" s="97" t="n">
        <x:f>MAX(0,Y480*(1+EXP((LN(1+'Monte Carlo'!$K$10)-0.5*'Monte Carlo'!$K$12^2)+'Monte Carlo'!$K$12*((RAND()+RAND()+RAND()+RAND()+RAND()+RAND()+RAND()+RAND()+RAND()+RAND()+RAND()+RAND())-6))-1)+Z$15)</x:f>
        <x:v>3705555.268862155</x:v>
      </x:c>
      <x:c r="AA480" s="97" t="n">
        <x:f>MAX(0,Z480*(1+EXP((LN(1+'Monte Carlo'!$K$10)-0.5*'Monte Carlo'!$K$12^2)+'Monte Carlo'!$K$12*((RAND()+RAND()+RAND()+RAND()+RAND()+RAND()+RAND()+RAND()+RAND()+RAND()+RAND()+RAND())-6))-1)+AA$15)</x:f>
        <x:v>4353947.4377887985</x:v>
      </x:c>
      <x:c r="AB480" s="97" t="n">
        <x:f>MAX(0,AA480*(1+EXP((LN(1+'Monte Carlo'!$K$10)-0.5*'Monte Carlo'!$K$12^2)+'Monte Carlo'!$K$12*((RAND()+RAND()+RAND()+RAND()+RAND()+RAND()+RAND()+RAND()+RAND()+RAND()+RAND()+RAND())-6))-1)+AB$15)</x:f>
        <x:v>4265114.078058362</x:v>
      </x:c>
      <x:c r="AC480" s="97" t="n">
        <x:f>MAX(0,AB480*(1+EXP((LN(1+'Monte Carlo'!$K$10)-0.5*'Monte Carlo'!$K$12^2)+'Monte Carlo'!$K$12*((RAND()+RAND()+RAND()+RAND()+RAND()+RAND()+RAND()+RAND()+RAND()+RAND()+RAND()+RAND())-6))-1)+AC$15)</x:f>
        <x:v>4284859.250015773</x:v>
      </x:c>
      <x:c r="AD480" s="97" t="n">
        <x:f>MAX(0,AC480*(1+EXP((LN(1+'Monte Carlo'!$K$10)-0.5*'Monte Carlo'!$K$12^2)+'Monte Carlo'!$K$12*((RAND()+RAND()+RAND()+RAND()+RAND()+RAND()+RAND()+RAND()+RAND()+RAND()+RAND()+RAND())-6))-1)+AD$15)</x:f>
        <x:v>3974932.378588125</x:v>
      </x:c>
      <x:c r="AE480" s="97" t="n">
        <x:f>MAX(0,AD480*(1+EXP((LN(1+'Monte Carlo'!$K$10)-0.5*'Monte Carlo'!$K$12^2)+'Monte Carlo'!$K$12*((RAND()+RAND()+RAND()+RAND()+RAND()+RAND()+RAND()+RAND()+RAND()+RAND()+RAND()+RAND())-6))-1)+AE$15)</x:f>
        <x:v>3801477.2304470795</x:v>
      </x:c>
      <x:c r="AF480" s="97" t="n">
        <x:f>MAX(0,AE480*(1+EXP((LN(1+'Monte Carlo'!$K$10)-0.5*'Monte Carlo'!$K$12^2)+'Monte Carlo'!$K$12*((RAND()+RAND()+RAND()+RAND()+RAND()+RAND()+RAND()+RAND()+RAND()+RAND()+RAND()+RAND())-6))-1)+AF$15)</x:f>
        <x:v>4292539.736364843</x:v>
      </x:c>
      <x:c r="AG480" s="97">
        <x:f t="shared" si="9"/>
        <x:v>332689.35784756322</x:v>
      </x:c>
    </x:row>
    <x:row r="481">
      <x:c r="A481" s="93">
        <x:v>460</x:v>
      </x:c>
      <x:c r="B481" s="97" t="n">
        <x:f>IF(AND(UPPER('Monte Carlo'!$K$4)="YES",'Monte Carlo'!$K$5&gt;0),'Monte Carlo'!$K$13,Liquidity_30Y!$C$14)</x:f>
        <x:v>1029031.25</x:v>
      </x:c>
      <x:c r="C481" s="97" t="n">
        <x:f>MAX(0,B481*(1+EXP((LN(1+'Monte Carlo'!$K$10)-0.5*'Monte Carlo'!$K$12^2)+'Monte Carlo'!$K$12*((RAND()+RAND()+RAND()+RAND()+RAND()+RAND()+RAND()+RAND()+RAND()+RAND()+RAND()+RAND())-6))-1)+C$15)</x:f>
        <x:v>1042641.138104398</x:v>
      </x:c>
      <x:c r="D481" s="97" t="n">
        <x:f>MAX(0,C481*(1+EXP((LN(1+'Monte Carlo'!$K$10)-0.5*'Monte Carlo'!$K$12^2)+'Monte Carlo'!$K$12*((RAND()+RAND()+RAND()+RAND()+RAND()+RAND()+RAND()+RAND()+RAND()+RAND()+RAND()+RAND())-6))-1)+D$15)</x:f>
        <x:v>1079977.5883165833</x:v>
      </x:c>
      <x:c r="E481" s="97" t="n">
        <x:f>MAX(0,D481*(1+EXP((LN(1+'Monte Carlo'!$K$10)-0.5*'Monte Carlo'!$K$12^2)+'Monte Carlo'!$K$12*((RAND()+RAND()+RAND()+RAND()+RAND()+RAND()+RAND()+RAND()+RAND()+RAND()+RAND()+RAND())-6))-1)+E$15)</x:f>
        <x:v>830372.0034270402</x:v>
      </x:c>
      <x:c r="F481" s="97" t="n">
        <x:f>MAX(0,E481*(1+EXP((LN(1+'Monte Carlo'!$K$10)-0.5*'Monte Carlo'!$K$12^2)+'Monte Carlo'!$K$12*((RAND()+RAND()+RAND()+RAND()+RAND()+RAND()+RAND()+RAND()+RAND()+RAND()+RAND()+RAND())-6))-1)+F$15)</x:f>
        <x:v>814585.3445397586</x:v>
      </x:c>
      <x:c r="G481" s="97" t="n">
        <x:f>MAX(0,F481*(1+EXP((LN(1+'Monte Carlo'!$K$10)-0.5*'Monte Carlo'!$K$12^2)+'Monte Carlo'!$K$12*((RAND()+RAND()+RAND()+RAND()+RAND()+RAND()+RAND()+RAND()+RAND()+RAND()+RAND()+RAND())-6))-1)+G$15)</x:f>
        <x:v>619544.5894525431</x:v>
      </x:c>
      <x:c r="H481" s="97" t="n">
        <x:f>MAX(0,G481*(1+EXP((LN(1+'Monte Carlo'!$K$10)-0.5*'Monte Carlo'!$K$12^2)+'Monte Carlo'!$K$12*((RAND()+RAND()+RAND()+RAND()+RAND()+RAND()+RAND()+RAND()+RAND()+RAND()+RAND()+RAND())-6))-1)+H$15)</x:f>
        <x:v>575607.2183109825</x:v>
      </x:c>
      <x:c r="I481" s="97" t="n">
        <x:f>MAX(0,H481*(1+EXP((LN(1+'Monte Carlo'!$K$10)-0.5*'Monte Carlo'!$K$12^2)+'Monte Carlo'!$K$12*((RAND()+RAND()+RAND()+RAND()+RAND()+RAND()+RAND()+RAND()+RAND()+RAND()+RAND()+RAND())-6))-1)+I$15)</x:f>
        <x:v>550943.7057011536</x:v>
      </x:c>
      <x:c r="J481" s="97" t="n">
        <x:f>MAX(0,I481*(1+EXP((LN(1+'Monte Carlo'!$K$10)-0.5*'Monte Carlo'!$K$12^2)+'Monte Carlo'!$K$12*((RAND()+RAND()+RAND()+RAND()+RAND()+RAND()+RAND()+RAND()+RAND()+RAND()+RAND()+RAND())-6))-1)+J$15)</x:f>
        <x:v>576493.3171080133</x:v>
      </x:c>
      <x:c r="K481" s="97" t="n">
        <x:f>MAX(0,J481*(1+EXP((LN(1+'Monte Carlo'!$K$10)-0.5*'Monte Carlo'!$K$12^2)+'Monte Carlo'!$K$12*((RAND()+RAND()+RAND()+RAND()+RAND()+RAND()+RAND()+RAND()+RAND()+RAND()+RAND()+RAND())-6))-1)+K$15)</x:f>
        <x:v>605147.7406079763</x:v>
      </x:c>
      <x:c r="L481" s="97" t="n">
        <x:f>MAX(0,K481*(1+EXP((LN(1+'Monte Carlo'!$K$10)-0.5*'Monte Carlo'!$K$12^2)+'Monte Carlo'!$K$12*((RAND()+RAND()+RAND()+RAND()+RAND()+RAND()+RAND()+RAND()+RAND()+RAND()+RAND()+RAND())-6))-1)+L$15)</x:f>
        <x:v>444836.1066549069</x:v>
      </x:c>
      <x:c r="M481" s="97" t="n">
        <x:f>MAX(0,L481*(1+EXP((LN(1+'Monte Carlo'!$K$10)-0.5*'Monte Carlo'!$K$12^2)+'Monte Carlo'!$K$12*((RAND()+RAND()+RAND()+RAND()+RAND()+RAND()+RAND()+RAND()+RAND()+RAND()+RAND()+RAND())-6))-1)+M$15)</x:f>
        <x:v>437559.4882436574</x:v>
      </x:c>
      <x:c r="N481" s="97" t="n">
        <x:f>MAX(0,M481*(1+EXP((LN(1+'Monte Carlo'!$K$10)-0.5*'Monte Carlo'!$K$12^2)+'Monte Carlo'!$K$12*((RAND()+RAND()+RAND()+RAND()+RAND()+RAND()+RAND()+RAND()+RAND()+RAND()+RAND()+RAND())-6))-1)+N$15)</x:f>
        <x:v>522372.4250085222</x:v>
      </x:c>
      <x:c r="O481" s="97" t="n">
        <x:f>MAX(0,N481*(1+EXP((LN(1+'Monte Carlo'!$K$10)-0.5*'Monte Carlo'!$K$12^2)+'Monte Carlo'!$K$12*((RAND()+RAND()+RAND()+RAND()+RAND()+RAND()+RAND()+RAND()+RAND()+RAND()+RAND()+RAND())-6))-1)+O$15)</x:f>
        <x:v>654897.5235924729</x:v>
      </x:c>
      <x:c r="P481" s="97" t="n">
        <x:f>MAX(0,O481*(1+EXP((LN(1+'Monte Carlo'!$K$10)-0.5*'Monte Carlo'!$K$12^2)+'Monte Carlo'!$K$12*((RAND()+RAND()+RAND()+RAND()+RAND()+RAND()+RAND()+RAND()+RAND()+RAND()+RAND()+RAND())-6))-1)+P$15)</x:f>
        <x:v>904795.455530556</x:v>
      </x:c>
      <x:c r="Q481" s="97" t="n">
        <x:f>MAX(0,P481*(1+EXP((LN(1+'Monte Carlo'!$K$10)-0.5*'Monte Carlo'!$K$12^2)+'Monte Carlo'!$K$12*((RAND()+RAND()+RAND()+RAND()+RAND()+RAND()+RAND()+RAND()+RAND()+RAND()+RAND()+RAND())-6))-1)+Q$15)</x:f>
        <x:v>898354.1223274523</x:v>
      </x:c>
      <x:c r="R481" s="97" t="n">
        <x:f>MAX(0,Q481*(1+EXP((LN(1+'Monte Carlo'!$K$10)-0.5*'Monte Carlo'!$K$12^2)+'Monte Carlo'!$K$12*((RAND()+RAND()+RAND()+RAND()+RAND()+RAND()+RAND()+RAND()+RAND()+RAND()+RAND()+RAND())-6))-1)+R$15)</x:f>
        <x:v>797324.9750111809</x:v>
      </x:c>
      <x:c r="S481" s="97" t="n">
        <x:f>MAX(0,R481*(1+EXP((LN(1+'Monte Carlo'!$K$10)-0.5*'Monte Carlo'!$K$12^2)+'Monte Carlo'!$K$12*((RAND()+RAND()+RAND()+RAND()+RAND()+RAND()+RAND()+RAND()+RAND()+RAND()+RAND()+RAND())-6))-1)+S$15)</x:f>
        <x:v>838802.1227204606</x:v>
      </x:c>
      <x:c r="T481" s="97" t="n">
        <x:f>MAX(0,S481*(1+EXP((LN(1+'Monte Carlo'!$K$10)-0.5*'Monte Carlo'!$K$12^2)+'Monte Carlo'!$K$12*((RAND()+RAND()+RAND()+RAND()+RAND()+RAND()+RAND()+RAND()+RAND()+RAND()+RAND()+RAND())-6))-1)+T$15)</x:f>
        <x:v>1267142.4096475379</x:v>
      </x:c>
      <x:c r="U481" s="97" t="n">
        <x:f>MAX(0,T481*(1+EXP((LN(1+'Monte Carlo'!$K$10)-0.5*'Monte Carlo'!$K$12^2)+'Monte Carlo'!$K$12*((RAND()+RAND()+RAND()+RAND()+RAND()+RAND()+RAND()+RAND()+RAND()+RAND()+RAND()+RAND())-6))-1)+U$15)</x:f>
        <x:v>1566054.7806554558</x:v>
      </x:c>
      <x:c r="V481" s="97" t="n">
        <x:f>MAX(0,U481*(1+EXP((LN(1+'Monte Carlo'!$K$10)-0.5*'Monte Carlo'!$K$12^2)+'Monte Carlo'!$K$12*((RAND()+RAND()+RAND()+RAND()+RAND()+RAND()+RAND()+RAND()+RAND()+RAND()+RAND()+RAND())-6))-1)+V$15)</x:f>
        <x:v>2013456.623091014</x:v>
      </x:c>
      <x:c r="W481" s="97" t="n">
        <x:f>MAX(0,V481*(1+EXP((LN(1+'Monte Carlo'!$K$10)-0.5*'Monte Carlo'!$K$12^2)+'Monte Carlo'!$K$12*((RAND()+RAND()+RAND()+RAND()+RAND()+RAND()+RAND()+RAND()+RAND()+RAND()+RAND()+RAND())-6))-1)+W$15)</x:f>
        <x:v>2093416.9333256653</x:v>
      </x:c>
      <x:c r="X481" s="97" t="n">
        <x:f>MAX(0,W481*(1+EXP((LN(1+'Monte Carlo'!$K$10)-0.5*'Monte Carlo'!$K$12^2)+'Monte Carlo'!$K$12*((RAND()+RAND()+RAND()+RAND()+RAND()+RAND()+RAND()+RAND()+RAND()+RAND()+RAND()+RAND())-6))-1)+X$15)</x:f>
        <x:v>2404338.6860333597</x:v>
      </x:c>
      <x:c r="Y481" s="97" t="n">
        <x:f>MAX(0,X481*(1+EXP((LN(1+'Monte Carlo'!$K$10)-0.5*'Monte Carlo'!$K$12^2)+'Monte Carlo'!$K$12*((RAND()+RAND()+RAND()+RAND()+RAND()+RAND()+RAND()+RAND()+RAND()+RAND()+RAND()+RAND())-6))-1)+Y$15)</x:f>
        <x:v>1638616.9116244584</x:v>
      </x:c>
      <x:c r="Z481" s="97" t="n">
        <x:f>MAX(0,Y481*(1+EXP((LN(1+'Monte Carlo'!$K$10)-0.5*'Monte Carlo'!$K$12^2)+'Monte Carlo'!$K$12*((RAND()+RAND()+RAND()+RAND()+RAND()+RAND()+RAND()+RAND()+RAND()+RAND()+RAND()+RAND())-6))-1)+Z$15)</x:f>
        <x:v>2262819.7026467603</x:v>
      </x:c>
      <x:c r="AA481" s="97" t="n">
        <x:f>MAX(0,Z481*(1+EXP((LN(1+'Monte Carlo'!$K$10)-0.5*'Monte Carlo'!$K$12^2)+'Monte Carlo'!$K$12*((RAND()+RAND()+RAND()+RAND()+RAND()+RAND()+RAND()+RAND()+RAND()+RAND()+RAND()+RAND())-6))-1)+AA$15)</x:f>
        <x:v>2367887.5017448883</x:v>
      </x:c>
      <x:c r="AB481" s="97" t="n">
        <x:f>MAX(0,AA481*(1+EXP((LN(1+'Monte Carlo'!$K$10)-0.5*'Monte Carlo'!$K$12^2)+'Monte Carlo'!$K$12*((RAND()+RAND()+RAND()+RAND()+RAND()+RAND()+RAND()+RAND()+RAND()+RAND()+RAND()+RAND())-6))-1)+AB$15)</x:f>
        <x:v>2429035.028892237</x:v>
      </x:c>
      <x:c r="AC481" s="97" t="n">
        <x:f>MAX(0,AB481*(1+EXP((LN(1+'Monte Carlo'!$K$10)-0.5*'Monte Carlo'!$K$12^2)+'Monte Carlo'!$K$12*((RAND()+RAND()+RAND()+RAND()+RAND()+RAND()+RAND()+RAND()+RAND()+RAND()+RAND()+RAND())-6))-1)+AC$15)</x:f>
        <x:v>1978033.1113838877</x:v>
      </x:c>
      <x:c r="AD481" s="97" t="n">
        <x:f>MAX(0,AC481*(1+EXP((LN(1+'Monte Carlo'!$K$10)-0.5*'Monte Carlo'!$K$12^2)+'Monte Carlo'!$K$12*((RAND()+RAND()+RAND()+RAND()+RAND()+RAND()+RAND()+RAND()+RAND()+RAND()+RAND()+RAND())-6))-1)+AD$15)</x:f>
        <x:v>1755586.9211824303</x:v>
      </x:c>
      <x:c r="AE481" s="97" t="n">
        <x:f>MAX(0,AD481*(1+EXP((LN(1+'Monte Carlo'!$K$10)-0.5*'Monte Carlo'!$K$12^2)+'Monte Carlo'!$K$12*((RAND()+RAND()+RAND()+RAND()+RAND()+RAND()+RAND()+RAND()+RAND()+RAND()+RAND()+RAND())-6))-1)+AE$15)</x:f>
        <x:v>1620358.125680234</x:v>
      </x:c>
      <x:c r="AF481" s="97" t="n">
        <x:f>MAX(0,AE481*(1+EXP((LN(1+'Monte Carlo'!$K$10)-0.5*'Monte Carlo'!$K$12^2)+'Monte Carlo'!$K$12*((RAND()+RAND()+RAND()+RAND()+RAND()+RAND()+RAND()+RAND()+RAND()+RAND()+RAND()+RAND())-6))-1)+AF$15)</x:f>
        <x:v>1733576.5840849841</x:v>
      </x:c>
      <x:c r="AG481" s="97">
        <x:f t="shared" si="9"/>
        <x:v>793038.30227794452</x:v>
      </x:c>
    </x:row>
    <x:row r="482">
      <x:c r="A482" s="93">
        <x:v>461</x:v>
      </x:c>
      <x:c r="B482" s="97" t="n">
        <x:f>IF(AND(UPPER('Monte Carlo'!$K$4)="YES",'Monte Carlo'!$K$5&gt;0),'Monte Carlo'!$K$13,Liquidity_30Y!$C$14)</x:f>
        <x:v>1029031.25</x:v>
      </x:c>
      <x:c r="C482" s="97" t="n">
        <x:f>MAX(0,B482*(1+EXP((LN(1+'Monte Carlo'!$K$10)-0.5*'Monte Carlo'!$K$12^2)+'Monte Carlo'!$K$12*((RAND()+RAND()+RAND()+RAND()+RAND()+RAND()+RAND()+RAND()+RAND()+RAND()+RAND()+RAND())-6))-1)+C$15)</x:f>
        <x:v>1142562.7311082399</x:v>
      </x:c>
      <x:c r="D482" s="97" t="n">
        <x:f>MAX(0,C482*(1+EXP((LN(1+'Monte Carlo'!$K$10)-0.5*'Monte Carlo'!$K$12^2)+'Monte Carlo'!$K$12*((RAND()+RAND()+RAND()+RAND()+RAND()+RAND()+RAND()+RAND()+RAND()+RAND()+RAND()+RAND())-6))-1)+D$15)</x:f>
        <x:v>1410441.5776003385</x:v>
      </x:c>
      <x:c r="E482" s="97" t="n">
        <x:f>MAX(0,D482*(1+EXP((LN(1+'Monte Carlo'!$K$10)-0.5*'Monte Carlo'!$K$12^2)+'Monte Carlo'!$K$12*((RAND()+RAND()+RAND()+RAND()+RAND()+RAND()+RAND()+RAND()+RAND()+RAND()+RAND()+RAND())-6))-1)+E$15)</x:f>
        <x:v>1286697.591610079</x:v>
      </x:c>
      <x:c r="F482" s="97" t="n">
        <x:f>MAX(0,E482*(1+EXP((LN(1+'Monte Carlo'!$K$10)-0.5*'Monte Carlo'!$K$12^2)+'Monte Carlo'!$K$12*((RAND()+RAND()+RAND()+RAND()+RAND()+RAND()+RAND()+RAND()+RAND()+RAND()+RAND()+RAND())-6))-1)+F$15)</x:f>
        <x:v>1439872.7302863556</x:v>
      </x:c>
      <x:c r="G482" s="97" t="n">
        <x:f>MAX(0,F482*(1+EXP((LN(1+'Monte Carlo'!$K$10)-0.5*'Monte Carlo'!$K$12^2)+'Monte Carlo'!$K$12*((RAND()+RAND()+RAND()+RAND()+RAND()+RAND()+RAND()+RAND()+RAND()+RAND()+RAND()+RAND())-6))-1)+G$15)</x:f>
        <x:v>1627975.2232925582</x:v>
      </x:c>
      <x:c r="H482" s="97" t="n">
        <x:f>MAX(0,G482*(1+EXP((LN(1+'Monte Carlo'!$K$10)-0.5*'Monte Carlo'!$K$12^2)+'Monte Carlo'!$K$12*((RAND()+RAND()+RAND()+RAND()+RAND()+RAND()+RAND()+RAND()+RAND()+RAND()+RAND()+RAND())-6))-1)+H$15)</x:f>
        <x:v>1482344.580992721</x:v>
      </x:c>
      <x:c r="I482" s="97" t="n">
        <x:f>MAX(0,H482*(1+EXP((LN(1+'Monte Carlo'!$K$10)-0.5*'Monte Carlo'!$K$12^2)+'Monte Carlo'!$K$12*((RAND()+RAND()+RAND()+RAND()+RAND()+RAND()+RAND()+RAND()+RAND()+RAND()+RAND()+RAND())-6))-1)+I$15)</x:f>
        <x:v>1467525.5601040125</x:v>
      </x:c>
      <x:c r="J482" s="97" t="n">
        <x:f>MAX(0,I482*(1+EXP((LN(1+'Monte Carlo'!$K$10)-0.5*'Monte Carlo'!$K$12^2)+'Monte Carlo'!$K$12*((RAND()+RAND()+RAND()+RAND()+RAND()+RAND()+RAND()+RAND()+RAND()+RAND()+RAND()+RAND())-6))-1)+J$15)</x:f>
        <x:v>1658114.0169587368</x:v>
      </x:c>
      <x:c r="K482" s="97" t="n">
        <x:f>MAX(0,J482*(1+EXP((LN(1+'Monte Carlo'!$K$10)-0.5*'Monte Carlo'!$K$12^2)+'Monte Carlo'!$K$12*((RAND()+RAND()+RAND()+RAND()+RAND()+RAND()+RAND()+RAND()+RAND()+RAND()+RAND()+RAND())-6))-1)+K$15)</x:f>
        <x:v>1502188.3803638464</x:v>
      </x:c>
      <x:c r="L482" s="97" t="n">
        <x:f>MAX(0,K482*(1+EXP((LN(1+'Monte Carlo'!$K$10)-0.5*'Monte Carlo'!$K$12^2)+'Monte Carlo'!$K$12*((RAND()+RAND()+RAND()+RAND()+RAND()+RAND()+RAND()+RAND()+RAND()+RAND()+RAND()+RAND())-6))-1)+L$15)</x:f>
        <x:v>1117392.33584584</x:v>
      </x:c>
      <x:c r="M482" s="97" t="n">
        <x:f>MAX(0,L482*(1+EXP((LN(1+'Monte Carlo'!$K$10)-0.5*'Monte Carlo'!$K$12^2)+'Monte Carlo'!$K$12*((RAND()+RAND()+RAND()+RAND()+RAND()+RAND()+RAND()+RAND()+RAND()+RAND()+RAND()+RAND())-6))-1)+M$15)</x:f>
        <x:v>1144301.6307364712</x:v>
      </x:c>
      <x:c r="N482" s="97" t="n">
        <x:f>MAX(0,M482*(1+EXP((LN(1+'Monte Carlo'!$K$10)-0.5*'Monte Carlo'!$K$12^2)+'Monte Carlo'!$K$12*((RAND()+RAND()+RAND()+RAND()+RAND()+RAND()+RAND()+RAND()+RAND()+RAND()+RAND()+RAND())-6))-1)+N$15)</x:f>
        <x:v>1075042.3754193925</x:v>
      </x:c>
      <x:c r="O482" s="97" t="n">
        <x:f>MAX(0,N482*(1+EXP((LN(1+'Monte Carlo'!$K$10)-0.5*'Monte Carlo'!$K$12^2)+'Monte Carlo'!$K$12*((RAND()+RAND()+RAND()+RAND()+RAND()+RAND()+RAND()+RAND()+RAND()+RAND()+RAND()+RAND())-6))-1)+O$15)</x:f>
        <x:v>1120948.3922881538</x:v>
      </x:c>
      <x:c r="P482" s="97" t="n">
        <x:f>MAX(0,O482*(1+EXP((LN(1+'Monte Carlo'!$K$10)-0.5*'Monte Carlo'!$K$12^2)+'Monte Carlo'!$K$12*((RAND()+RAND()+RAND()+RAND()+RAND()+RAND()+RAND()+RAND()+RAND()+RAND()+RAND()+RAND())-6))-1)+P$15)</x:f>
        <x:v>1115035.7285276533</x:v>
      </x:c>
      <x:c r="Q482" s="97" t="n">
        <x:f>MAX(0,P482*(1+EXP((LN(1+'Monte Carlo'!$K$10)-0.5*'Monte Carlo'!$K$12^2)+'Monte Carlo'!$K$12*((RAND()+RAND()+RAND()+RAND()+RAND()+RAND()+RAND()+RAND()+RAND()+RAND()+RAND()+RAND())-6))-1)+Q$15)</x:f>
        <x:v>1416569.648894528</x:v>
      </x:c>
      <x:c r="R482" s="97" t="n">
        <x:f>MAX(0,Q482*(1+EXP((LN(1+'Monte Carlo'!$K$10)-0.5*'Monte Carlo'!$K$12^2)+'Monte Carlo'!$K$12*((RAND()+RAND()+RAND()+RAND()+RAND()+RAND()+RAND()+RAND()+RAND()+RAND()+RAND()+RAND())-6))-1)+R$15)</x:f>
        <x:v>1496669.6306644627</x:v>
      </x:c>
      <x:c r="S482" s="97" t="n">
        <x:f>MAX(0,R482*(1+EXP((LN(1+'Monte Carlo'!$K$10)-0.5*'Monte Carlo'!$K$12^2)+'Monte Carlo'!$K$12*((RAND()+RAND()+RAND()+RAND()+RAND()+RAND()+RAND()+RAND()+RAND()+RAND()+RAND()+RAND())-6))-1)+S$15)</x:f>
        <x:v>1687375.9562912518</x:v>
      </x:c>
      <x:c r="T482" s="97" t="n">
        <x:f>MAX(0,S482*(1+EXP((LN(1+'Monte Carlo'!$K$10)-0.5*'Monte Carlo'!$K$12^2)+'Monte Carlo'!$K$12*((RAND()+RAND()+RAND()+RAND()+RAND()+RAND()+RAND()+RAND()+RAND()+RAND()+RAND()+RAND())-6))-1)+T$15)</x:f>
        <x:v>1615275.5380811705</x:v>
      </x:c>
      <x:c r="U482" s="97" t="n">
        <x:f>MAX(0,T482*(1+EXP((LN(1+'Monte Carlo'!$K$10)-0.5*'Monte Carlo'!$K$12^2)+'Monte Carlo'!$K$12*((RAND()+RAND()+RAND()+RAND()+RAND()+RAND()+RAND()+RAND()+RAND()+RAND()+RAND()+RAND())-6))-1)+U$15)</x:f>
        <x:v>1566482.8434019065</x:v>
      </x:c>
      <x:c r="V482" s="97" t="n">
        <x:f>MAX(0,U482*(1+EXP((LN(1+'Monte Carlo'!$K$10)-0.5*'Monte Carlo'!$K$12^2)+'Monte Carlo'!$K$12*((RAND()+RAND()+RAND()+RAND()+RAND()+RAND()+RAND()+RAND()+RAND()+RAND()+RAND()+RAND())-6))-1)+V$15)</x:f>
        <x:v>1616466.6043502267</x:v>
      </x:c>
      <x:c r="W482" s="97" t="n">
        <x:f>MAX(0,V482*(1+EXP((LN(1+'Monte Carlo'!$K$10)-0.5*'Monte Carlo'!$K$12^2)+'Monte Carlo'!$K$12*((RAND()+RAND()+RAND()+RAND()+RAND()+RAND()+RAND()+RAND()+RAND()+RAND()+RAND()+RAND())-6))-1)+W$15)</x:f>
        <x:v>1600866.0097223627</x:v>
      </x:c>
      <x:c r="X482" s="97" t="n">
        <x:f>MAX(0,W482*(1+EXP((LN(1+'Monte Carlo'!$K$10)-0.5*'Monte Carlo'!$K$12^2)+'Monte Carlo'!$K$12*((RAND()+RAND()+RAND()+RAND()+RAND()+RAND()+RAND()+RAND()+RAND()+RAND()+RAND()+RAND())-6))-1)+X$15)</x:f>
        <x:v>1884052.103367145</x:v>
      </x:c>
      <x:c r="Y482" s="97" t="n">
        <x:f>MAX(0,X482*(1+EXP((LN(1+'Monte Carlo'!$K$10)-0.5*'Monte Carlo'!$K$12^2)+'Monte Carlo'!$K$12*((RAND()+RAND()+RAND()+RAND()+RAND()+RAND()+RAND()+RAND()+RAND()+RAND()+RAND()+RAND())-6))-1)+Y$15)</x:f>
        <x:v>1651194.2490659354</x:v>
      </x:c>
      <x:c r="Z482" s="97" t="n">
        <x:f>MAX(0,Y482*(1+EXP((LN(1+'Monte Carlo'!$K$10)-0.5*'Monte Carlo'!$K$12^2)+'Monte Carlo'!$K$12*((RAND()+RAND()+RAND()+RAND()+RAND()+RAND()+RAND()+RAND()+RAND()+RAND()+RAND()+RAND())-6))-1)+Z$15)</x:f>
        <x:v>2066409.2010602592</x:v>
      </x:c>
      <x:c r="AA482" s="97" t="n">
        <x:f>MAX(0,Z482*(1+EXP((LN(1+'Monte Carlo'!$K$10)-0.5*'Monte Carlo'!$K$12^2)+'Monte Carlo'!$K$12*((RAND()+RAND()+RAND()+RAND()+RAND()+RAND()+RAND()+RAND()+RAND()+RAND()+RAND()+RAND())-6))-1)+AA$15)</x:f>
        <x:v>2196043.672168562</x:v>
      </x:c>
      <x:c r="AB482" s="97" t="n">
        <x:f>MAX(0,AA482*(1+EXP((LN(1+'Monte Carlo'!$K$10)-0.5*'Monte Carlo'!$K$12^2)+'Monte Carlo'!$K$12*((RAND()+RAND()+RAND()+RAND()+RAND()+RAND()+RAND()+RAND()+RAND()+RAND()+RAND()+RAND())-6))-1)+AB$15)</x:f>
        <x:v>2157956.5407248107</x:v>
      </x:c>
      <x:c r="AC482" s="97" t="n">
        <x:f>MAX(0,AB482*(1+EXP((LN(1+'Monte Carlo'!$K$10)-0.5*'Monte Carlo'!$K$12^2)+'Monte Carlo'!$K$12*((RAND()+RAND()+RAND()+RAND()+RAND()+RAND()+RAND()+RAND()+RAND()+RAND()+RAND()+RAND())-6))-1)+AC$15)</x:f>
        <x:v>2921483.9008979453</x:v>
      </x:c>
      <x:c r="AD482" s="97" t="n">
        <x:f>MAX(0,AC482*(1+EXP((LN(1+'Monte Carlo'!$K$10)-0.5*'Monte Carlo'!$K$12^2)+'Monte Carlo'!$K$12*((RAND()+RAND()+RAND()+RAND()+RAND()+RAND()+RAND()+RAND()+RAND()+RAND()+RAND()+RAND())-6))-1)+AD$15)</x:f>
        <x:v>3617577.942008372</x:v>
      </x:c>
      <x:c r="AE482" s="97" t="n">
        <x:f>MAX(0,AD482*(1+EXP((LN(1+'Monte Carlo'!$K$10)-0.5*'Monte Carlo'!$K$12^2)+'Monte Carlo'!$K$12*((RAND()+RAND()+RAND()+RAND()+RAND()+RAND()+RAND()+RAND()+RAND()+RAND()+RAND()+RAND())-6))-1)+AE$15)</x:f>
        <x:v>2748806.7921403865</x:v>
      </x:c>
      <x:c r="AF482" s="97" t="n">
        <x:f>MAX(0,AE482*(1+EXP((LN(1+'Monte Carlo'!$K$10)-0.5*'Monte Carlo'!$K$12^2)+'Monte Carlo'!$K$12*((RAND()+RAND()+RAND()+RAND()+RAND()+RAND()+RAND()+RAND()+RAND()+RAND()+RAND()+RAND())-6))-1)+AF$15)</x:f>
        <x:v>2994492.197707828</x:v>
      </x:c>
      <x:c r="AG482" s="97">
        <x:f t="shared" si="9"/>
        <x:v>1029031.25</x:v>
      </x:c>
    </x:row>
    <x:row r="483">
      <x:c r="A483" s="93">
        <x:v>462</x:v>
      </x:c>
      <x:c r="B483" s="97" t="n">
        <x:f>IF(AND(UPPER('Monte Carlo'!$K$4)="YES",'Monte Carlo'!$K$5&gt;0),'Monte Carlo'!$K$13,Liquidity_30Y!$C$14)</x:f>
        <x:v>1029031.25</x:v>
      </x:c>
      <x:c r="C483" s="97" t="n">
        <x:f>MAX(0,B483*(1+EXP((LN(1+'Monte Carlo'!$K$10)-0.5*'Monte Carlo'!$K$12^2)+'Monte Carlo'!$K$12*((RAND()+RAND()+RAND()+RAND()+RAND()+RAND()+RAND()+RAND()+RAND()+RAND()+RAND()+RAND())-6))-1)+C$15)</x:f>
        <x:v>1029214.0729420512</x:v>
      </x:c>
      <x:c r="D483" s="97" t="n">
        <x:f>MAX(0,C483*(1+EXP((LN(1+'Monte Carlo'!$K$10)-0.5*'Monte Carlo'!$K$12^2)+'Monte Carlo'!$K$12*((RAND()+RAND()+RAND()+RAND()+RAND()+RAND()+RAND()+RAND()+RAND()+RAND()+RAND()+RAND())-6))-1)+D$15)</x:f>
        <x:v>992622.6988239489</x:v>
      </x:c>
      <x:c r="E483" s="97" t="n">
        <x:f>MAX(0,D483*(1+EXP((LN(1+'Monte Carlo'!$K$10)-0.5*'Monte Carlo'!$K$12^2)+'Monte Carlo'!$K$12*((RAND()+RAND()+RAND()+RAND()+RAND()+RAND()+RAND()+RAND()+RAND()+RAND()+RAND()+RAND())-6))-1)+E$15)</x:f>
        <x:v>895700.1918443205</x:v>
      </x:c>
      <x:c r="F483" s="97" t="n">
        <x:f>MAX(0,E483*(1+EXP((LN(1+'Monte Carlo'!$K$10)-0.5*'Monte Carlo'!$K$12^2)+'Monte Carlo'!$K$12*((RAND()+RAND()+RAND()+RAND()+RAND()+RAND()+RAND()+RAND()+RAND()+RAND()+RAND()+RAND())-6))-1)+F$15)</x:f>
        <x:v>1054324.6745773894</x:v>
      </x:c>
      <x:c r="G483" s="97" t="n">
        <x:f>MAX(0,F483*(1+EXP((LN(1+'Monte Carlo'!$K$10)-0.5*'Monte Carlo'!$K$12^2)+'Monte Carlo'!$K$12*((RAND()+RAND()+RAND()+RAND()+RAND()+RAND()+RAND()+RAND()+RAND()+RAND()+RAND()+RAND())-6))-1)+G$15)</x:f>
        <x:v>1230595.0189899541</x:v>
      </x:c>
      <x:c r="H483" s="97" t="n">
        <x:f>MAX(0,G483*(1+EXP((LN(1+'Monte Carlo'!$K$10)-0.5*'Monte Carlo'!$K$12^2)+'Monte Carlo'!$K$12*((RAND()+RAND()+RAND()+RAND()+RAND()+RAND()+RAND()+RAND()+RAND()+RAND()+RAND()+RAND())-6))-1)+H$15)</x:f>
        <x:v>1274412.4343944232</x:v>
      </x:c>
      <x:c r="I483" s="97" t="n">
        <x:f>MAX(0,H483*(1+EXP((LN(1+'Monte Carlo'!$K$10)-0.5*'Monte Carlo'!$K$12^2)+'Monte Carlo'!$K$12*((RAND()+RAND()+RAND()+RAND()+RAND()+RAND()+RAND()+RAND()+RAND()+RAND()+RAND()+RAND())-6))-1)+I$15)</x:f>
        <x:v>1143662.320065144</x:v>
      </x:c>
      <x:c r="J483" s="97" t="n">
        <x:f>MAX(0,I483*(1+EXP((LN(1+'Monte Carlo'!$K$10)-0.5*'Monte Carlo'!$K$12^2)+'Monte Carlo'!$K$12*((RAND()+RAND()+RAND()+RAND()+RAND()+RAND()+RAND()+RAND()+RAND()+RAND()+RAND()+RAND())-6))-1)+J$15)</x:f>
        <x:v>1156040.5763487844</x:v>
      </x:c>
      <x:c r="K483" s="97" t="n">
        <x:f>MAX(0,J483*(1+EXP((LN(1+'Monte Carlo'!$K$10)-0.5*'Monte Carlo'!$K$12^2)+'Monte Carlo'!$K$12*((RAND()+RAND()+RAND()+RAND()+RAND()+RAND()+RAND()+RAND()+RAND()+RAND()+RAND()+RAND())-6))-1)+K$15)</x:f>
        <x:v>1057629.8661965374</x:v>
      </x:c>
      <x:c r="L483" s="97" t="n">
        <x:f>MAX(0,K483*(1+EXP((LN(1+'Monte Carlo'!$K$10)-0.5*'Monte Carlo'!$K$12^2)+'Monte Carlo'!$K$12*((RAND()+RAND()+RAND()+RAND()+RAND()+RAND()+RAND()+RAND()+RAND()+RAND()+RAND()+RAND())-6))-1)+L$15)</x:f>
        <x:v>1289279.6861018725</x:v>
      </x:c>
      <x:c r="M483" s="97" t="n">
        <x:f>MAX(0,L483*(1+EXP((LN(1+'Monte Carlo'!$K$10)-0.5*'Monte Carlo'!$K$12^2)+'Monte Carlo'!$K$12*((RAND()+RAND()+RAND()+RAND()+RAND()+RAND()+RAND()+RAND()+RAND()+RAND()+RAND()+RAND())-6))-1)+M$15)</x:f>
        <x:v>1322942.334984494</x:v>
      </x:c>
      <x:c r="N483" s="97" t="n">
        <x:f>MAX(0,M483*(1+EXP((LN(1+'Monte Carlo'!$K$10)-0.5*'Monte Carlo'!$K$12^2)+'Monte Carlo'!$K$12*((RAND()+RAND()+RAND()+RAND()+RAND()+RAND()+RAND()+RAND()+RAND()+RAND()+RAND()+RAND())-6))-1)+N$15)</x:f>
        <x:v>1531694.1153872614</x:v>
      </x:c>
      <x:c r="O483" s="97" t="n">
        <x:f>MAX(0,N483*(1+EXP((LN(1+'Monte Carlo'!$K$10)-0.5*'Monte Carlo'!$K$12^2)+'Monte Carlo'!$K$12*((RAND()+RAND()+RAND()+RAND()+RAND()+RAND()+RAND()+RAND()+RAND()+RAND()+RAND()+RAND())-6))-1)+O$15)</x:f>
        <x:v>1198355.2842000795</x:v>
      </x:c>
      <x:c r="P483" s="97" t="n">
        <x:f>MAX(0,O483*(1+EXP((LN(1+'Monte Carlo'!$K$10)-0.5*'Monte Carlo'!$K$12^2)+'Monte Carlo'!$K$12*((RAND()+RAND()+RAND()+RAND()+RAND()+RAND()+RAND()+RAND()+RAND()+RAND()+RAND()+RAND())-6))-1)+P$15)</x:f>
        <x:v>1215770.1379366298</x:v>
      </x:c>
      <x:c r="Q483" s="97" t="n">
        <x:f>MAX(0,P483*(1+EXP((LN(1+'Monte Carlo'!$K$10)-0.5*'Monte Carlo'!$K$12^2)+'Monte Carlo'!$K$12*((RAND()+RAND()+RAND()+RAND()+RAND()+RAND()+RAND()+RAND()+RAND()+RAND()+RAND()+RAND())-6))-1)+Q$15)</x:f>
        <x:v>1686953.02649221</x:v>
      </x:c>
      <x:c r="R483" s="97" t="n">
        <x:f>MAX(0,Q483*(1+EXP((LN(1+'Monte Carlo'!$K$10)-0.5*'Monte Carlo'!$K$12^2)+'Monte Carlo'!$K$12*((RAND()+RAND()+RAND()+RAND()+RAND()+RAND()+RAND()+RAND()+RAND()+RAND()+RAND()+RAND())-6))-1)+R$15)</x:f>
        <x:v>1268578.3092718294</x:v>
      </x:c>
      <x:c r="S483" s="97" t="n">
        <x:f>MAX(0,R483*(1+EXP((LN(1+'Monte Carlo'!$K$10)-0.5*'Monte Carlo'!$K$12^2)+'Monte Carlo'!$K$12*((RAND()+RAND()+RAND()+RAND()+RAND()+RAND()+RAND()+RAND()+RAND()+RAND()+RAND()+RAND())-6))-1)+S$15)</x:f>
        <x:v>1253726.4418146317</x:v>
      </x:c>
      <x:c r="T483" s="97" t="n">
        <x:f>MAX(0,S483*(1+EXP((LN(1+'Monte Carlo'!$K$10)-0.5*'Monte Carlo'!$K$12^2)+'Monte Carlo'!$K$12*((RAND()+RAND()+RAND()+RAND()+RAND()+RAND()+RAND()+RAND()+RAND()+RAND()+RAND()+RAND())-6))-1)+T$15)</x:f>
        <x:v>1000354.8004728102</x:v>
      </x:c>
      <x:c r="U483" s="97" t="n">
        <x:f>MAX(0,T483*(1+EXP((LN(1+'Monte Carlo'!$K$10)-0.5*'Monte Carlo'!$K$12^2)+'Monte Carlo'!$K$12*((RAND()+RAND()+RAND()+RAND()+RAND()+RAND()+RAND()+RAND()+RAND()+RAND()+RAND()+RAND())-6))-1)+U$15)</x:f>
        <x:v>923595.0722711651</x:v>
      </x:c>
      <x:c r="V483" s="97" t="n">
        <x:f>MAX(0,U483*(1+EXP((LN(1+'Monte Carlo'!$K$10)-0.5*'Monte Carlo'!$K$12^2)+'Monte Carlo'!$K$12*((RAND()+RAND()+RAND()+RAND()+RAND()+RAND()+RAND()+RAND()+RAND()+RAND()+RAND()+RAND())-6))-1)+V$15)</x:f>
        <x:v>1023443.2953862441</x:v>
      </x:c>
      <x:c r="W483" s="97" t="n">
        <x:f>MAX(0,V483*(1+EXP((LN(1+'Monte Carlo'!$K$10)-0.5*'Monte Carlo'!$K$12^2)+'Monte Carlo'!$K$12*((RAND()+RAND()+RAND()+RAND()+RAND()+RAND()+RAND()+RAND()+RAND()+RAND()+RAND()+RAND())-6))-1)+W$15)</x:f>
        <x:v>780720.8917831366</x:v>
      </x:c>
      <x:c r="X483" s="97" t="n">
        <x:f>MAX(0,W483*(1+EXP((LN(1+'Monte Carlo'!$K$10)-0.5*'Monte Carlo'!$K$12^2)+'Monte Carlo'!$K$12*((RAND()+RAND()+RAND()+RAND()+RAND()+RAND()+RAND()+RAND()+RAND()+RAND()+RAND()+RAND())-6))-1)+X$15)</x:f>
        <x:v>562870.4185769212</x:v>
      </x:c>
      <x:c r="Y483" s="97" t="n">
        <x:f>MAX(0,X483*(1+EXP((LN(1+'Monte Carlo'!$K$10)-0.5*'Monte Carlo'!$K$12^2)+'Monte Carlo'!$K$12*((RAND()+RAND()+RAND()+RAND()+RAND()+RAND()+RAND()+RAND()+RAND()+RAND()+RAND()+RAND())-6))-1)+Y$15)</x:f>
        <x:v>488330.4230030867</x:v>
      </x:c>
      <x:c r="Z483" s="97" t="n">
        <x:f>MAX(0,Y483*(1+EXP((LN(1+'Monte Carlo'!$K$10)-0.5*'Monte Carlo'!$K$12^2)+'Monte Carlo'!$K$12*((RAND()+RAND()+RAND()+RAND()+RAND()+RAND()+RAND()+RAND()+RAND()+RAND()+RAND()+RAND())-6))-1)+Z$15)</x:f>
        <x:v>482885.876505276</x:v>
      </x:c>
      <x:c r="AA483" s="97" t="n">
        <x:f>MAX(0,Z483*(1+EXP((LN(1+'Monte Carlo'!$K$10)-0.5*'Monte Carlo'!$K$12^2)+'Monte Carlo'!$K$12*((RAND()+RAND()+RAND()+RAND()+RAND()+RAND()+RAND()+RAND()+RAND()+RAND()+RAND()+RAND())-6))-1)+AA$15)</x:f>
        <x:v>586176.5963866074</x:v>
      </x:c>
      <x:c r="AB483" s="97" t="n">
        <x:f>MAX(0,AA483*(1+EXP((LN(1+'Monte Carlo'!$K$10)-0.5*'Monte Carlo'!$K$12^2)+'Monte Carlo'!$K$12*((RAND()+RAND()+RAND()+RAND()+RAND()+RAND()+RAND()+RAND()+RAND()+RAND()+RAND()+RAND())-6))-1)+AB$15)</x:f>
        <x:v>692412.5797166401</x:v>
      </x:c>
      <x:c r="AC483" s="97" t="n">
        <x:f>MAX(0,AB483*(1+EXP((LN(1+'Monte Carlo'!$K$10)-0.5*'Monte Carlo'!$K$12^2)+'Monte Carlo'!$K$12*((RAND()+RAND()+RAND()+RAND()+RAND()+RAND()+RAND()+RAND()+RAND()+RAND()+RAND()+RAND())-6))-1)+AC$15)</x:f>
        <x:v>750451.6474362013</x:v>
      </x:c>
      <x:c r="AD483" s="97" t="n">
        <x:f>MAX(0,AC483*(1+EXP((LN(1+'Monte Carlo'!$K$10)-0.5*'Monte Carlo'!$K$12^2)+'Monte Carlo'!$K$12*((RAND()+RAND()+RAND()+RAND()+RAND()+RAND()+RAND()+RAND()+RAND()+RAND()+RAND()+RAND())-6))-1)+AD$15)</x:f>
        <x:v>756045.1990410081</x:v>
      </x:c>
      <x:c r="AE483" s="97" t="n">
        <x:f>MAX(0,AD483*(1+EXP((LN(1+'Monte Carlo'!$K$10)-0.5*'Monte Carlo'!$K$12^2)+'Monte Carlo'!$K$12*((RAND()+RAND()+RAND()+RAND()+RAND()+RAND()+RAND()+RAND()+RAND()+RAND()+RAND()+RAND())-6))-1)+AE$15)</x:f>
        <x:v>822150.2307776781</x:v>
      </x:c>
      <x:c r="AF483" s="97" t="n">
        <x:f>MAX(0,AE483*(1+EXP((LN(1+'Monte Carlo'!$K$10)-0.5*'Monte Carlo'!$K$12^2)+'Monte Carlo'!$K$12*((RAND()+RAND()+RAND()+RAND()+RAND()+RAND()+RAND()+RAND()+RAND()+RAND()+RAND()+RAND())-6))-1)+AF$15)</x:f>
        <x:v>850847.0700086862</x:v>
      </x:c>
      <x:c r="AG483" s="97">
        <x:f t="shared" si="9"/>
        <x:v>996545.94259033992</x:v>
      </x:c>
    </x:row>
    <x:row r="484">
      <x:c r="A484" s="93">
        <x:v>463</x:v>
      </x:c>
      <x:c r="B484" s="97" t="n">
        <x:f>IF(AND(UPPER('Monte Carlo'!$K$4)="YES",'Monte Carlo'!$K$5&gt;0),'Monte Carlo'!$K$13,Liquidity_30Y!$C$14)</x:f>
        <x:v>1029031.25</x:v>
      </x:c>
      <x:c r="C484" s="97" t="n">
        <x:f>MAX(0,B484*(1+EXP((LN(1+'Monte Carlo'!$K$10)-0.5*'Monte Carlo'!$K$12^2)+'Monte Carlo'!$K$12*((RAND()+RAND()+RAND()+RAND()+RAND()+RAND()+RAND()+RAND()+RAND()+RAND()+RAND()+RAND())-6))-1)+C$15)</x:f>
        <x:v>1174775.604501076</x:v>
      </x:c>
      <x:c r="D484" s="97" t="n">
        <x:f>MAX(0,C484*(1+EXP((LN(1+'Monte Carlo'!$K$10)-0.5*'Monte Carlo'!$K$12^2)+'Monte Carlo'!$K$12*((RAND()+RAND()+RAND()+RAND()+RAND()+RAND()+RAND()+RAND()+RAND()+RAND()+RAND()+RAND())-6))-1)+D$15)</x:f>
        <x:v>1312505.6249076123</x:v>
      </x:c>
      <x:c r="E484" s="97" t="n">
        <x:f>MAX(0,D484*(1+EXP((LN(1+'Monte Carlo'!$K$10)-0.5*'Monte Carlo'!$K$12^2)+'Monte Carlo'!$K$12*((RAND()+RAND()+RAND()+RAND()+RAND()+RAND()+RAND()+RAND()+RAND()+RAND()+RAND()+RAND())-6))-1)+E$15)</x:f>
        <x:v>1375523.373706855</x:v>
      </x:c>
      <x:c r="F484" s="97" t="n">
        <x:f>MAX(0,E484*(1+EXP((LN(1+'Monte Carlo'!$K$10)-0.5*'Monte Carlo'!$K$12^2)+'Monte Carlo'!$K$12*((RAND()+RAND()+RAND()+RAND()+RAND()+RAND()+RAND()+RAND()+RAND()+RAND()+RAND()+RAND())-6))-1)+F$15)</x:f>
        <x:v>1261169.618006945</x:v>
      </x:c>
      <x:c r="G484" s="97" t="n">
        <x:f>MAX(0,F484*(1+EXP((LN(1+'Monte Carlo'!$K$10)-0.5*'Monte Carlo'!$K$12^2)+'Monte Carlo'!$K$12*((RAND()+RAND()+RAND()+RAND()+RAND()+RAND()+RAND()+RAND()+RAND()+RAND()+RAND()+RAND())-6))-1)+G$15)</x:f>
        <x:v>1273489.9215757549</x:v>
      </x:c>
      <x:c r="H484" s="97" t="n">
        <x:f>MAX(0,G484*(1+EXP((LN(1+'Monte Carlo'!$K$10)-0.5*'Monte Carlo'!$K$12^2)+'Monte Carlo'!$K$12*((RAND()+RAND()+RAND()+RAND()+RAND()+RAND()+RAND()+RAND()+RAND()+RAND()+RAND()+RAND())-6))-1)+H$15)</x:f>
        <x:v>1805786.327947582</x:v>
      </x:c>
      <x:c r="I484" s="97" t="n">
        <x:f>MAX(0,H484*(1+EXP((LN(1+'Monte Carlo'!$K$10)-0.5*'Monte Carlo'!$K$12^2)+'Monte Carlo'!$K$12*((RAND()+RAND()+RAND()+RAND()+RAND()+RAND()+RAND()+RAND()+RAND()+RAND()+RAND()+RAND())-6))-1)+I$15)</x:f>
        <x:v>1629439.3802598177</x:v>
      </x:c>
      <x:c r="J484" s="97" t="n">
        <x:f>MAX(0,I484*(1+EXP((LN(1+'Monte Carlo'!$K$10)-0.5*'Monte Carlo'!$K$12^2)+'Monte Carlo'!$K$12*((RAND()+RAND()+RAND()+RAND()+RAND()+RAND()+RAND()+RAND()+RAND()+RAND()+RAND()+RAND())-6))-1)+J$15)</x:f>
        <x:v>1649511.102180353</x:v>
      </x:c>
      <x:c r="K484" s="97" t="n">
        <x:f>MAX(0,J484*(1+EXP((LN(1+'Monte Carlo'!$K$10)-0.5*'Monte Carlo'!$K$12^2)+'Monte Carlo'!$K$12*((RAND()+RAND()+RAND()+RAND()+RAND()+RAND()+RAND()+RAND()+RAND()+RAND()+RAND()+RAND())-6))-1)+K$15)</x:f>
        <x:v>1655567.2281837615</x:v>
      </x:c>
      <x:c r="L484" s="97" t="n">
        <x:f>MAX(0,K484*(1+EXP((LN(1+'Monte Carlo'!$K$10)-0.5*'Monte Carlo'!$K$12^2)+'Monte Carlo'!$K$12*((RAND()+RAND()+RAND()+RAND()+RAND()+RAND()+RAND()+RAND()+RAND()+RAND()+RAND()+RAND())-6))-1)+L$15)</x:f>
        <x:v>1486624.6411138223</x:v>
      </x:c>
      <x:c r="M484" s="97" t="n">
        <x:f>MAX(0,L484*(1+EXP((LN(1+'Monte Carlo'!$K$10)-0.5*'Monte Carlo'!$K$12^2)+'Monte Carlo'!$K$12*((RAND()+RAND()+RAND()+RAND()+RAND()+RAND()+RAND()+RAND()+RAND()+RAND()+RAND()+RAND())-6))-1)+M$15)</x:f>
        <x:v>1541323.5290638343</x:v>
      </x:c>
      <x:c r="N484" s="97" t="n">
        <x:f>MAX(0,M484*(1+EXP((LN(1+'Monte Carlo'!$K$10)-0.5*'Monte Carlo'!$K$12^2)+'Monte Carlo'!$K$12*((RAND()+RAND()+RAND()+RAND()+RAND()+RAND()+RAND()+RAND()+RAND()+RAND()+RAND()+RAND())-6))-1)+N$15)</x:f>
        <x:v>1714492.319424294</x:v>
      </x:c>
      <x:c r="O484" s="97" t="n">
        <x:f>MAX(0,N484*(1+EXP((LN(1+'Monte Carlo'!$K$10)-0.5*'Monte Carlo'!$K$12^2)+'Monte Carlo'!$K$12*((RAND()+RAND()+RAND()+RAND()+RAND()+RAND()+RAND()+RAND()+RAND()+RAND()+RAND()+RAND())-6))-1)+O$15)</x:f>
        <x:v>1812150.847013091</x:v>
      </x:c>
      <x:c r="P484" s="97" t="n">
        <x:f>MAX(0,O484*(1+EXP((LN(1+'Monte Carlo'!$K$10)-0.5*'Monte Carlo'!$K$12^2)+'Monte Carlo'!$K$12*((RAND()+RAND()+RAND()+RAND()+RAND()+RAND()+RAND()+RAND()+RAND()+RAND()+RAND()+RAND())-6))-1)+P$15)</x:f>
        <x:v>1601706.3893690323</x:v>
      </x:c>
      <x:c r="Q484" s="97" t="n">
        <x:f>MAX(0,P484*(1+EXP((LN(1+'Monte Carlo'!$K$10)-0.5*'Monte Carlo'!$K$12^2)+'Monte Carlo'!$K$12*((RAND()+RAND()+RAND()+RAND()+RAND()+RAND()+RAND()+RAND()+RAND()+RAND()+RAND()+RAND())-6))-1)+Q$15)</x:f>
        <x:v>1797396.6211421522</x:v>
      </x:c>
      <x:c r="R484" s="97" t="n">
        <x:f>MAX(0,Q484*(1+EXP((LN(1+'Monte Carlo'!$K$10)-0.5*'Monte Carlo'!$K$12^2)+'Monte Carlo'!$K$12*((RAND()+RAND()+RAND()+RAND()+RAND()+RAND()+RAND()+RAND()+RAND()+RAND()+RAND()+RAND())-6))-1)+R$15)</x:f>
        <x:v>1717226.9385880693</x:v>
      </x:c>
      <x:c r="S484" s="97" t="n">
        <x:f>MAX(0,R484*(1+EXP((LN(1+'Monte Carlo'!$K$10)-0.5*'Monte Carlo'!$K$12^2)+'Monte Carlo'!$K$12*((RAND()+RAND()+RAND()+RAND()+RAND()+RAND()+RAND()+RAND()+RAND()+RAND()+RAND()+RAND())-6))-1)+S$15)</x:f>
        <x:v>1653769.8281539667</x:v>
      </x:c>
      <x:c r="T484" s="97" t="n">
        <x:f>MAX(0,S484*(1+EXP((LN(1+'Monte Carlo'!$K$10)-0.5*'Monte Carlo'!$K$12^2)+'Monte Carlo'!$K$12*((RAND()+RAND()+RAND()+RAND()+RAND()+RAND()+RAND()+RAND()+RAND()+RAND()+RAND()+RAND())-6))-1)+T$15)</x:f>
        <x:v>1430737.6761028278</x:v>
      </x:c>
      <x:c r="U484" s="97" t="n">
        <x:f>MAX(0,T484*(1+EXP((LN(1+'Monte Carlo'!$K$10)-0.5*'Monte Carlo'!$K$12^2)+'Monte Carlo'!$K$12*((RAND()+RAND()+RAND()+RAND()+RAND()+RAND()+RAND()+RAND()+RAND()+RAND()+RAND()+RAND())-6))-1)+U$15)</x:f>
        <x:v>2080490.3887619106</x:v>
      </x:c>
      <x:c r="V484" s="97" t="n">
        <x:f>MAX(0,U484*(1+EXP((LN(1+'Monte Carlo'!$K$10)-0.5*'Monte Carlo'!$K$12^2)+'Monte Carlo'!$K$12*((RAND()+RAND()+RAND()+RAND()+RAND()+RAND()+RAND()+RAND()+RAND()+RAND()+RAND()+RAND())-6))-1)+V$15)</x:f>
        <x:v>2007411.6920628725</x:v>
      </x:c>
      <x:c r="W484" s="97" t="n">
        <x:f>MAX(0,V484*(1+EXP((LN(1+'Monte Carlo'!$K$10)-0.5*'Monte Carlo'!$K$12^2)+'Monte Carlo'!$K$12*((RAND()+RAND()+RAND()+RAND()+RAND()+RAND()+RAND()+RAND()+RAND()+RAND()+RAND()+RAND())-6))-1)+W$15)</x:f>
        <x:v>2600375.691264488</x:v>
      </x:c>
      <x:c r="X484" s="97" t="n">
        <x:f>MAX(0,W484*(1+EXP((LN(1+'Monte Carlo'!$K$10)-0.5*'Monte Carlo'!$K$12^2)+'Monte Carlo'!$K$12*((RAND()+RAND()+RAND()+RAND()+RAND()+RAND()+RAND()+RAND()+RAND()+RAND()+RAND()+RAND())-6))-1)+X$15)</x:f>
        <x:v>2963111.805704614</x:v>
      </x:c>
      <x:c r="Y484" s="97" t="n">
        <x:f>MAX(0,X484*(1+EXP((LN(1+'Monte Carlo'!$K$10)-0.5*'Monte Carlo'!$K$12^2)+'Monte Carlo'!$K$12*((RAND()+RAND()+RAND()+RAND()+RAND()+RAND()+RAND()+RAND()+RAND()+RAND()+RAND()+RAND())-6))-1)+Y$15)</x:f>
        <x:v>3512463.437883957</x:v>
      </x:c>
      <x:c r="Z484" s="97" t="n">
        <x:f>MAX(0,Y484*(1+EXP((LN(1+'Monte Carlo'!$K$10)-0.5*'Monte Carlo'!$K$12^2)+'Monte Carlo'!$K$12*((RAND()+RAND()+RAND()+RAND()+RAND()+RAND()+RAND()+RAND()+RAND()+RAND()+RAND()+RAND())-6))-1)+Z$15)</x:f>
        <x:v>3112390.649019801</x:v>
      </x:c>
      <x:c r="AA484" s="97" t="n">
        <x:f>MAX(0,Z484*(1+EXP((LN(1+'Monte Carlo'!$K$10)-0.5*'Monte Carlo'!$K$12^2)+'Monte Carlo'!$K$12*((RAND()+RAND()+RAND()+RAND()+RAND()+RAND()+RAND()+RAND()+RAND()+RAND()+RAND()+RAND())-6))-1)+AA$15)</x:f>
        <x:v>2609623.3664183724</x:v>
      </x:c>
      <x:c r="AB484" s="97" t="n">
        <x:f>MAX(0,AA484*(1+EXP((LN(1+'Monte Carlo'!$K$10)-0.5*'Monte Carlo'!$K$12^2)+'Monte Carlo'!$K$12*((RAND()+RAND()+RAND()+RAND()+RAND()+RAND()+RAND()+RAND()+RAND()+RAND()+RAND()+RAND())-6))-1)+AB$15)</x:f>
        <x:v>2829647.394455679</x:v>
      </x:c>
      <x:c r="AC484" s="97" t="n">
        <x:f>MAX(0,AB484*(1+EXP((LN(1+'Monte Carlo'!$K$10)-0.5*'Monte Carlo'!$K$12^2)+'Monte Carlo'!$K$12*((RAND()+RAND()+RAND()+RAND()+RAND()+RAND()+RAND()+RAND()+RAND()+RAND()+RAND()+RAND())-6))-1)+AC$15)</x:f>
        <x:v>2649216.8952105404</x:v>
      </x:c>
      <x:c r="AD484" s="97" t="n">
        <x:f>MAX(0,AC484*(1+EXP((LN(1+'Monte Carlo'!$K$10)-0.5*'Monte Carlo'!$K$12^2)+'Monte Carlo'!$K$12*((RAND()+RAND()+RAND()+RAND()+RAND()+RAND()+RAND()+RAND()+RAND()+RAND()+RAND()+RAND())-6))-1)+AD$15)</x:f>
        <x:v>2360132.4904833925</x:v>
      </x:c>
      <x:c r="AE484" s="97" t="n">
        <x:f>MAX(0,AD484*(1+EXP((LN(1+'Monte Carlo'!$K$10)-0.5*'Monte Carlo'!$K$12^2)+'Monte Carlo'!$K$12*((RAND()+RAND()+RAND()+RAND()+RAND()+RAND()+RAND()+RAND()+RAND()+RAND()+RAND()+RAND())-6))-1)+AE$15)</x:f>
        <x:v>2620117.4787442805</x:v>
      </x:c>
      <x:c r="AF484" s="97" t="n">
        <x:f>MAX(0,AE484*(1+EXP((LN(1+'Monte Carlo'!$K$10)-0.5*'Monte Carlo'!$K$12^2)+'Monte Carlo'!$K$12*((RAND()+RAND()+RAND()+RAND()+RAND()+RAND()+RAND()+RAND()+RAND()+RAND()+RAND()+RAND())-6))-1)+AF$15)</x:f>
        <x:v>2537375.1396156875</x:v>
      </x:c>
      <x:c r="AG484" s="97">
        <x:f t="shared" si="9"/>
        <x:v>1029031.25</x:v>
      </x:c>
    </x:row>
    <x:row r="485">
      <x:c r="A485" s="93">
        <x:v>464</x:v>
      </x:c>
      <x:c r="B485" s="97" t="n">
        <x:f>IF(AND(UPPER('Monte Carlo'!$K$4)="YES",'Monte Carlo'!$K$5&gt;0),'Monte Carlo'!$K$13,Liquidity_30Y!$C$14)</x:f>
        <x:v>1029031.25</x:v>
      </x:c>
      <x:c r="C485" s="97" t="n">
        <x:f>MAX(0,B485*(1+EXP((LN(1+'Monte Carlo'!$K$10)-0.5*'Monte Carlo'!$K$12^2)+'Monte Carlo'!$K$12*((RAND()+RAND()+RAND()+RAND()+RAND()+RAND()+RAND()+RAND()+RAND()+RAND()+RAND()+RAND())-6))-1)+C$15)</x:f>
        <x:v>1302229.2536783703</x:v>
      </x:c>
      <x:c r="D485" s="97" t="n">
        <x:f>MAX(0,C485*(1+EXP((LN(1+'Monte Carlo'!$K$10)-0.5*'Monte Carlo'!$K$12^2)+'Monte Carlo'!$K$12*((RAND()+RAND()+RAND()+RAND()+RAND()+RAND()+RAND()+RAND()+RAND()+RAND()+RAND()+RAND())-6))-1)+D$15)</x:f>
        <x:v>1265597.692353473</x:v>
      </x:c>
      <x:c r="E485" s="97" t="n">
        <x:f>MAX(0,D485*(1+EXP((LN(1+'Monte Carlo'!$K$10)-0.5*'Monte Carlo'!$K$12^2)+'Monte Carlo'!$K$12*((RAND()+RAND()+RAND()+RAND()+RAND()+RAND()+RAND()+RAND()+RAND()+RAND()+RAND()+RAND())-6))-1)+E$15)</x:f>
        <x:v>1497318.3519564087</x:v>
      </x:c>
      <x:c r="F485" s="97" t="n">
        <x:f>MAX(0,E485*(1+EXP((LN(1+'Monte Carlo'!$K$10)-0.5*'Monte Carlo'!$K$12^2)+'Monte Carlo'!$K$12*((RAND()+RAND()+RAND()+RAND()+RAND()+RAND()+RAND()+RAND()+RAND()+RAND()+RAND()+RAND())-6))-1)+F$15)</x:f>
        <x:v>1557556.9220554153</x:v>
      </x:c>
      <x:c r="G485" s="97" t="n">
        <x:f>MAX(0,F485*(1+EXP((LN(1+'Monte Carlo'!$K$10)-0.5*'Monte Carlo'!$K$12^2)+'Monte Carlo'!$K$12*((RAND()+RAND()+RAND()+RAND()+RAND()+RAND()+RAND()+RAND()+RAND()+RAND()+RAND()+RAND())-6))-1)+G$15)</x:f>
        <x:v>1229374.2129508003</x:v>
      </x:c>
      <x:c r="H485" s="97" t="n">
        <x:f>MAX(0,G485*(1+EXP((LN(1+'Monte Carlo'!$K$10)-0.5*'Monte Carlo'!$K$12^2)+'Monte Carlo'!$K$12*((RAND()+RAND()+RAND()+RAND()+RAND()+RAND()+RAND()+RAND()+RAND()+RAND()+RAND()+RAND())-6))-1)+H$15)</x:f>
        <x:v>965273.2459174572</x:v>
      </x:c>
      <x:c r="I485" s="97" t="n">
        <x:f>MAX(0,H485*(1+EXP((LN(1+'Monte Carlo'!$K$10)-0.5*'Monte Carlo'!$K$12^2)+'Monte Carlo'!$K$12*((RAND()+RAND()+RAND()+RAND()+RAND()+RAND()+RAND()+RAND()+RAND()+RAND()+RAND()+RAND())-6))-1)+I$15)</x:f>
        <x:v>1053185.2606229924</x:v>
      </x:c>
      <x:c r="J485" s="97" t="n">
        <x:f>MAX(0,I485*(1+EXP((LN(1+'Monte Carlo'!$K$10)-0.5*'Monte Carlo'!$K$12^2)+'Monte Carlo'!$K$12*((RAND()+RAND()+RAND()+RAND()+RAND()+RAND()+RAND()+RAND()+RAND()+RAND()+RAND()+RAND())-6))-1)+J$15)</x:f>
        <x:v>1196500.85906397</x:v>
      </x:c>
      <x:c r="K485" s="97" t="n">
        <x:f>MAX(0,J485*(1+EXP((LN(1+'Monte Carlo'!$K$10)-0.5*'Monte Carlo'!$K$12^2)+'Monte Carlo'!$K$12*((RAND()+RAND()+RAND()+RAND()+RAND()+RAND()+RAND()+RAND()+RAND()+RAND()+RAND()+RAND())-6))-1)+K$15)</x:f>
        <x:v>1102793.4445447233</x:v>
      </x:c>
      <x:c r="L485" s="97" t="n">
        <x:f>MAX(0,K485*(1+EXP((LN(1+'Monte Carlo'!$K$10)-0.5*'Monte Carlo'!$K$12^2)+'Monte Carlo'!$K$12*((RAND()+RAND()+RAND()+RAND()+RAND()+RAND()+RAND()+RAND()+RAND()+RAND()+RAND()+RAND())-6))-1)+L$15)</x:f>
        <x:v>1116468.3204140808</x:v>
      </x:c>
      <x:c r="M485" s="97" t="n">
        <x:f>MAX(0,L485*(1+EXP((LN(1+'Monte Carlo'!$K$10)-0.5*'Monte Carlo'!$K$12^2)+'Monte Carlo'!$K$12*((RAND()+RAND()+RAND()+RAND()+RAND()+RAND()+RAND()+RAND()+RAND()+RAND()+RAND()+RAND())-6))-1)+M$15)</x:f>
        <x:v>1032164.7595792294</x:v>
      </x:c>
      <x:c r="N485" s="97" t="n">
        <x:f>MAX(0,M485*(1+EXP((LN(1+'Monte Carlo'!$K$10)-0.5*'Monte Carlo'!$K$12^2)+'Monte Carlo'!$K$12*((RAND()+RAND()+RAND()+RAND()+RAND()+RAND()+RAND()+RAND()+RAND()+RAND()+RAND()+RAND())-6))-1)+N$15)</x:f>
        <x:v>1122644.9423351176</x:v>
      </x:c>
      <x:c r="O485" s="97" t="n">
        <x:f>MAX(0,N485*(1+EXP((LN(1+'Monte Carlo'!$K$10)-0.5*'Monte Carlo'!$K$12^2)+'Monte Carlo'!$K$12*((RAND()+RAND()+RAND()+RAND()+RAND()+RAND()+RAND()+RAND()+RAND()+RAND()+RAND()+RAND())-6))-1)+O$15)</x:f>
        <x:v>976255.0883380299</x:v>
      </x:c>
      <x:c r="P485" s="97" t="n">
        <x:f>MAX(0,O485*(1+EXP((LN(1+'Monte Carlo'!$K$10)-0.5*'Monte Carlo'!$K$12^2)+'Monte Carlo'!$K$12*((RAND()+RAND()+RAND()+RAND()+RAND()+RAND()+RAND()+RAND()+RAND()+RAND()+RAND()+RAND())-6))-1)+P$15)</x:f>
        <x:v>1054693.5968554267</x:v>
      </x:c>
      <x:c r="Q485" s="97" t="n">
        <x:f>MAX(0,P485*(1+EXP((LN(1+'Monte Carlo'!$K$10)-0.5*'Monte Carlo'!$K$12^2)+'Monte Carlo'!$K$12*((RAND()+RAND()+RAND()+RAND()+RAND()+RAND()+RAND()+RAND()+RAND()+RAND()+RAND()+RAND())-6))-1)+Q$15)</x:f>
        <x:v>1224984.8440145128</x:v>
      </x:c>
      <x:c r="R485" s="97" t="n">
        <x:f>MAX(0,Q485*(1+EXP((LN(1+'Monte Carlo'!$K$10)-0.5*'Monte Carlo'!$K$12^2)+'Monte Carlo'!$K$12*((RAND()+RAND()+RAND()+RAND()+RAND()+RAND()+RAND()+RAND()+RAND()+RAND()+RAND()+RAND())-6))-1)+R$15)</x:f>
        <x:v>1159344.9821680612</x:v>
      </x:c>
      <x:c r="S485" s="97" t="n">
        <x:f>MAX(0,R485*(1+EXP((LN(1+'Monte Carlo'!$K$10)-0.5*'Monte Carlo'!$K$12^2)+'Monte Carlo'!$K$12*((RAND()+RAND()+RAND()+RAND()+RAND()+RAND()+RAND()+RAND()+RAND()+RAND()+RAND()+RAND())-6))-1)+S$15)</x:f>
        <x:v>1377229.9668786211</x:v>
      </x:c>
      <x:c r="T485" s="97" t="n">
        <x:f>MAX(0,S485*(1+EXP((LN(1+'Monte Carlo'!$K$10)-0.5*'Monte Carlo'!$K$12^2)+'Monte Carlo'!$K$12*((RAND()+RAND()+RAND()+RAND()+RAND()+RAND()+RAND()+RAND()+RAND()+RAND()+RAND()+RAND())-6))-1)+T$15)</x:f>
        <x:v>1458433.9972458663</x:v>
      </x:c>
      <x:c r="U485" s="97" t="n">
        <x:f>MAX(0,T485*(1+EXP((LN(1+'Monte Carlo'!$K$10)-0.5*'Monte Carlo'!$K$12^2)+'Monte Carlo'!$K$12*((RAND()+RAND()+RAND()+RAND()+RAND()+RAND()+RAND()+RAND()+RAND()+RAND()+RAND()+RAND())-6))-1)+U$15)</x:f>
        <x:v>1836821.9089468343</x:v>
      </x:c>
      <x:c r="V485" s="97" t="n">
        <x:f>MAX(0,U485*(1+EXP((LN(1+'Monte Carlo'!$K$10)-0.5*'Monte Carlo'!$K$12^2)+'Monte Carlo'!$K$12*((RAND()+RAND()+RAND()+RAND()+RAND()+RAND()+RAND()+RAND()+RAND()+RAND()+RAND()+RAND())-6))-1)+V$15)</x:f>
        <x:v>1821109.2410658922</x:v>
      </x:c>
      <x:c r="W485" s="97" t="n">
        <x:f>MAX(0,V485*(1+EXP((LN(1+'Monte Carlo'!$K$10)-0.5*'Monte Carlo'!$K$12^2)+'Monte Carlo'!$K$12*((RAND()+RAND()+RAND()+RAND()+RAND()+RAND()+RAND()+RAND()+RAND()+RAND()+RAND()+RAND())-6))-1)+W$15)</x:f>
        <x:v>1712171.9518530157</x:v>
      </x:c>
      <x:c r="X485" s="97" t="n">
        <x:f>MAX(0,W485*(1+EXP((LN(1+'Monte Carlo'!$K$10)-0.5*'Monte Carlo'!$K$12^2)+'Monte Carlo'!$K$12*((RAND()+RAND()+RAND()+RAND()+RAND()+RAND()+RAND()+RAND()+RAND()+RAND()+RAND()+RAND())-6))-1)+X$15)</x:f>
        <x:v>2117901.543828834</x:v>
      </x:c>
      <x:c r="Y485" s="97" t="n">
        <x:f>MAX(0,X485*(1+EXP((LN(1+'Monte Carlo'!$K$10)-0.5*'Monte Carlo'!$K$12^2)+'Monte Carlo'!$K$12*((RAND()+RAND()+RAND()+RAND()+RAND()+RAND()+RAND()+RAND()+RAND()+RAND()+RAND()+RAND())-6))-1)+Y$15)</x:f>
        <x:v>1894068.7796829687</x:v>
      </x:c>
      <x:c r="Z485" s="97" t="n">
        <x:f>MAX(0,Y485*(1+EXP((LN(1+'Monte Carlo'!$K$10)-0.5*'Monte Carlo'!$K$12^2)+'Monte Carlo'!$K$12*((RAND()+RAND()+RAND()+RAND()+RAND()+RAND()+RAND()+RAND()+RAND()+RAND()+RAND()+RAND())-6))-1)+Z$15)</x:f>
        <x:v>2729186.549974433</x:v>
      </x:c>
      <x:c r="AA485" s="97" t="n">
        <x:f>MAX(0,Z485*(1+EXP((LN(1+'Monte Carlo'!$K$10)-0.5*'Monte Carlo'!$K$12^2)+'Monte Carlo'!$K$12*((RAND()+RAND()+RAND()+RAND()+RAND()+RAND()+RAND()+RAND()+RAND()+RAND()+RAND()+RAND())-6))-1)+AA$15)</x:f>
        <x:v>3211358.202873341</x:v>
      </x:c>
      <x:c r="AB485" s="97" t="n">
        <x:f>MAX(0,AA485*(1+EXP((LN(1+'Monte Carlo'!$K$10)-0.5*'Monte Carlo'!$K$12^2)+'Monte Carlo'!$K$12*((RAND()+RAND()+RAND()+RAND()+RAND()+RAND()+RAND()+RAND()+RAND()+RAND()+RAND()+RAND())-6))-1)+AB$15)</x:f>
        <x:v>4960995.113702824</x:v>
      </x:c>
      <x:c r="AC485" s="97" t="n">
        <x:f>MAX(0,AB485*(1+EXP((LN(1+'Monte Carlo'!$K$10)-0.5*'Monte Carlo'!$K$12^2)+'Monte Carlo'!$K$12*((RAND()+RAND()+RAND()+RAND()+RAND()+RAND()+RAND()+RAND()+RAND()+RAND()+RAND()+RAND())-6))-1)+AC$15)</x:f>
        <x:v>4891282.058811676</x:v>
      </x:c>
      <x:c r="AD485" s="97" t="n">
        <x:f>MAX(0,AC485*(1+EXP((LN(1+'Monte Carlo'!$K$10)-0.5*'Monte Carlo'!$K$12^2)+'Monte Carlo'!$K$12*((RAND()+RAND()+RAND()+RAND()+RAND()+RAND()+RAND()+RAND()+RAND()+RAND()+RAND()+RAND())-6))-1)+AD$15)</x:f>
        <x:v>4773484.9005181175</x:v>
      </x:c>
      <x:c r="AE485" s="97" t="n">
        <x:f>MAX(0,AD485*(1+EXP((LN(1+'Monte Carlo'!$K$10)-0.5*'Monte Carlo'!$K$12^2)+'Monte Carlo'!$K$12*((RAND()+RAND()+RAND()+RAND()+RAND()+RAND()+RAND()+RAND()+RAND()+RAND()+RAND()+RAND())-6))-1)+AE$15)</x:f>
        <x:v>4129701.1267455076</x:v>
      </x:c>
      <x:c r="AF485" s="97" t="n">
        <x:f>MAX(0,AE485*(1+EXP((LN(1+'Monte Carlo'!$K$10)-0.5*'Monte Carlo'!$K$12^2)+'Monte Carlo'!$K$12*((RAND()+RAND()+RAND()+RAND()+RAND()+RAND()+RAND()+RAND()+RAND()+RAND()+RAND()+RAND())-6))-1)+AF$15)</x:f>
        <x:v>3286518.0175457317</x:v>
      </x:c>
      <x:c r="AG485" s="97">
        <x:f t="shared" si="9"/>
        <x:v>872315.95348586678</x:v>
      </x:c>
    </x:row>
    <x:row r="486">
      <x:c r="A486" s="93">
        <x:v>465</x:v>
      </x:c>
      <x:c r="B486" s="97" t="n">
        <x:f>IF(AND(UPPER('Monte Carlo'!$K$4)="YES",'Monte Carlo'!$K$5&gt;0),'Monte Carlo'!$K$13,Liquidity_30Y!$C$14)</x:f>
        <x:v>1029031.25</x:v>
      </x:c>
      <x:c r="C486" s="97" t="n">
        <x:f>MAX(0,B486*(1+EXP((LN(1+'Monte Carlo'!$K$10)-0.5*'Monte Carlo'!$K$12^2)+'Monte Carlo'!$K$12*((RAND()+RAND()+RAND()+RAND()+RAND()+RAND()+RAND()+RAND()+RAND()+RAND()+RAND()+RAND())-6))-1)+C$15)</x:f>
        <x:v>1065516.0118340668</x:v>
      </x:c>
      <x:c r="D486" s="97" t="n">
        <x:f>MAX(0,C486*(1+EXP((LN(1+'Monte Carlo'!$K$10)-0.5*'Monte Carlo'!$K$12^2)+'Monte Carlo'!$K$12*((RAND()+RAND()+RAND()+RAND()+RAND()+RAND()+RAND()+RAND()+RAND()+RAND()+RAND()+RAND())-6))-1)+D$15)</x:f>
        <x:v>1116950.1517138612</x:v>
      </x:c>
      <x:c r="E486" s="97" t="n">
        <x:f>MAX(0,D486*(1+EXP((LN(1+'Monte Carlo'!$K$10)-0.5*'Monte Carlo'!$K$12^2)+'Monte Carlo'!$K$12*((RAND()+RAND()+RAND()+RAND()+RAND()+RAND()+RAND()+RAND()+RAND()+RAND()+RAND()+RAND())-6))-1)+E$15)</x:f>
        <x:v>1136247.9784180236</x:v>
      </x:c>
      <x:c r="F486" s="97" t="n">
        <x:f>MAX(0,E486*(1+EXP((LN(1+'Monte Carlo'!$K$10)-0.5*'Monte Carlo'!$K$12^2)+'Monte Carlo'!$K$12*((RAND()+RAND()+RAND()+RAND()+RAND()+RAND()+RAND()+RAND()+RAND()+RAND()+RAND()+RAND())-6))-1)+F$15)</x:f>
        <x:v>1087857.7895733435</x:v>
      </x:c>
      <x:c r="G486" s="97" t="n">
        <x:f>MAX(0,F486*(1+EXP((LN(1+'Monte Carlo'!$K$10)-0.5*'Monte Carlo'!$K$12^2)+'Monte Carlo'!$K$12*((RAND()+RAND()+RAND()+RAND()+RAND()+RAND()+RAND()+RAND()+RAND()+RAND()+RAND()+RAND())-6))-1)+G$15)</x:f>
        <x:v>856658.1996019143</x:v>
      </x:c>
      <x:c r="H486" s="97" t="n">
        <x:f>MAX(0,G486*(1+EXP((LN(1+'Monte Carlo'!$K$10)-0.5*'Monte Carlo'!$K$12^2)+'Monte Carlo'!$K$12*((RAND()+RAND()+RAND()+RAND()+RAND()+RAND()+RAND()+RAND()+RAND()+RAND()+RAND()+RAND())-6))-1)+H$15)</x:f>
        <x:v>786958.6533785418</x:v>
      </x:c>
      <x:c r="I486" s="97" t="n">
        <x:f>MAX(0,H486*(1+EXP((LN(1+'Monte Carlo'!$K$10)-0.5*'Monte Carlo'!$K$12^2)+'Monte Carlo'!$K$12*((RAND()+RAND()+RAND()+RAND()+RAND()+RAND()+RAND()+RAND()+RAND()+RAND()+RAND()+RAND())-6))-1)+I$15)</x:f>
        <x:v>783779.2388958291</x:v>
      </x:c>
      <x:c r="J486" s="97" t="n">
        <x:f>MAX(0,I486*(1+EXP((LN(1+'Monte Carlo'!$K$10)-0.5*'Monte Carlo'!$K$12^2)+'Monte Carlo'!$K$12*((RAND()+RAND()+RAND()+RAND()+RAND()+RAND()+RAND()+RAND()+RAND()+RAND()+RAND()+RAND())-6))-1)+J$15)</x:f>
        <x:v>957972.0594174659</x:v>
      </x:c>
      <x:c r="K486" s="97" t="n">
        <x:f>MAX(0,J486*(1+EXP((LN(1+'Monte Carlo'!$K$10)-0.5*'Monte Carlo'!$K$12^2)+'Monte Carlo'!$K$12*((RAND()+RAND()+RAND()+RAND()+RAND()+RAND()+RAND()+RAND()+RAND()+RAND()+RAND()+RAND())-6))-1)+K$15)</x:f>
        <x:v>1101311.4793742602</x:v>
      </x:c>
      <x:c r="L486" s="97" t="n">
        <x:f>MAX(0,K486*(1+EXP((LN(1+'Monte Carlo'!$K$10)-0.5*'Monte Carlo'!$K$12^2)+'Monte Carlo'!$K$12*((RAND()+RAND()+RAND()+RAND()+RAND()+RAND()+RAND()+RAND()+RAND()+RAND()+RAND()+RAND())-6))-1)+L$15)</x:f>
        <x:v>943380.7951126421</x:v>
      </x:c>
      <x:c r="M486" s="97" t="n">
        <x:f>MAX(0,L486*(1+EXP((LN(1+'Monte Carlo'!$K$10)-0.5*'Monte Carlo'!$K$12^2)+'Monte Carlo'!$K$12*((RAND()+RAND()+RAND()+RAND()+RAND()+RAND()+RAND()+RAND()+RAND()+RAND()+RAND()+RAND())-6))-1)+M$15)</x:f>
        <x:v>1008275.2383498464</x:v>
      </x:c>
      <x:c r="N486" s="97" t="n">
        <x:f>MAX(0,M486*(1+EXP((LN(1+'Monte Carlo'!$K$10)-0.5*'Monte Carlo'!$K$12^2)+'Monte Carlo'!$K$12*((RAND()+RAND()+RAND()+RAND()+RAND()+RAND()+RAND()+RAND()+RAND()+RAND()+RAND()+RAND())-6))-1)+N$15)</x:f>
        <x:v>879568.1782816211</x:v>
      </x:c>
      <x:c r="O486" s="97" t="n">
        <x:f>MAX(0,N486*(1+EXP((LN(1+'Monte Carlo'!$K$10)-0.5*'Monte Carlo'!$K$12^2)+'Monte Carlo'!$K$12*((RAND()+RAND()+RAND()+RAND()+RAND()+RAND()+RAND()+RAND()+RAND()+RAND()+RAND()+RAND())-6))-1)+O$15)</x:f>
        <x:v>712456.5524313647</x:v>
      </x:c>
      <x:c r="P486" s="97" t="n">
        <x:f>MAX(0,O486*(1+EXP((LN(1+'Monte Carlo'!$K$10)-0.5*'Monte Carlo'!$K$12^2)+'Monte Carlo'!$K$12*((RAND()+RAND()+RAND()+RAND()+RAND()+RAND()+RAND()+RAND()+RAND()+RAND()+RAND()+RAND())-6))-1)+P$15)</x:f>
        <x:v>668694.3538098283</x:v>
      </x:c>
      <x:c r="Q486" s="97" t="n">
        <x:f>MAX(0,P486*(1+EXP((LN(1+'Monte Carlo'!$K$10)-0.5*'Monte Carlo'!$K$12^2)+'Monte Carlo'!$K$12*((RAND()+RAND()+RAND()+RAND()+RAND()+RAND()+RAND()+RAND()+RAND()+RAND()+RAND()+RAND())-6))-1)+Q$15)</x:f>
        <x:v>737903.620961607</x:v>
      </x:c>
      <x:c r="R486" s="97" t="n">
        <x:f>MAX(0,Q486*(1+EXP((LN(1+'Monte Carlo'!$K$10)-0.5*'Monte Carlo'!$K$12^2)+'Monte Carlo'!$K$12*((RAND()+RAND()+RAND()+RAND()+RAND()+RAND()+RAND()+RAND()+RAND()+RAND()+RAND()+RAND())-6))-1)+R$15)</x:f>
        <x:v>819804.3952963429</x:v>
      </x:c>
      <x:c r="S486" s="97" t="n">
        <x:f>MAX(0,R486*(1+EXP((LN(1+'Monte Carlo'!$K$10)-0.5*'Monte Carlo'!$K$12^2)+'Monte Carlo'!$K$12*((RAND()+RAND()+RAND()+RAND()+RAND()+RAND()+RAND()+RAND()+RAND()+RAND()+RAND()+RAND())-6))-1)+S$15)</x:f>
        <x:v>926920.786741826</x:v>
      </x:c>
      <x:c r="T486" s="97" t="n">
        <x:f>MAX(0,S486*(1+EXP((LN(1+'Monte Carlo'!$K$10)-0.5*'Monte Carlo'!$K$12^2)+'Monte Carlo'!$K$12*((RAND()+RAND()+RAND()+RAND()+RAND()+RAND()+RAND()+RAND()+RAND()+RAND()+RAND()+RAND())-6))-1)+T$15)</x:f>
        <x:v>1049778.5896739382</x:v>
      </x:c>
      <x:c r="U486" s="97" t="n">
        <x:f>MAX(0,T486*(1+EXP((LN(1+'Monte Carlo'!$K$10)-0.5*'Monte Carlo'!$K$12^2)+'Monte Carlo'!$K$12*((RAND()+RAND()+RAND()+RAND()+RAND()+RAND()+RAND()+RAND()+RAND()+RAND()+RAND()+RAND())-6))-1)+U$15)</x:f>
        <x:v>1135727.182850559</x:v>
      </x:c>
      <x:c r="V486" s="97" t="n">
        <x:f>MAX(0,U486*(1+EXP((LN(1+'Monte Carlo'!$K$10)-0.5*'Monte Carlo'!$K$12^2)+'Monte Carlo'!$K$12*((RAND()+RAND()+RAND()+RAND()+RAND()+RAND()+RAND()+RAND()+RAND()+RAND()+RAND()+RAND())-6))-1)+V$15)</x:f>
        <x:v>1367683.5835516287</x:v>
      </x:c>
      <x:c r="W486" s="97" t="n">
        <x:f>MAX(0,V486*(1+EXP((LN(1+'Monte Carlo'!$K$10)-0.5*'Monte Carlo'!$K$12^2)+'Monte Carlo'!$K$12*((RAND()+RAND()+RAND()+RAND()+RAND()+RAND()+RAND()+RAND()+RAND()+RAND()+RAND()+RAND())-6))-1)+W$15)</x:f>
        <x:v>1365686.783766889</x:v>
      </x:c>
      <x:c r="X486" s="97" t="n">
        <x:f>MAX(0,W486*(1+EXP((LN(1+'Monte Carlo'!$K$10)-0.5*'Monte Carlo'!$K$12^2)+'Monte Carlo'!$K$12*((RAND()+RAND()+RAND()+RAND()+RAND()+RAND()+RAND()+RAND()+RAND()+RAND()+RAND()+RAND())-6))-1)+X$15)</x:f>
        <x:v>1513628.684466048</x:v>
      </x:c>
      <x:c r="Y486" s="97" t="n">
        <x:f>MAX(0,X486*(1+EXP((LN(1+'Monte Carlo'!$K$10)-0.5*'Monte Carlo'!$K$12^2)+'Monte Carlo'!$K$12*((RAND()+RAND()+RAND()+RAND()+RAND()+RAND()+RAND()+RAND()+RAND()+RAND()+RAND()+RAND())-6))-1)+Y$15)</x:f>
        <x:v>1620298.40379304</x:v>
      </x:c>
      <x:c r="Z486" s="97" t="n">
        <x:f>MAX(0,Y486*(1+EXP((LN(1+'Monte Carlo'!$K$10)-0.5*'Monte Carlo'!$K$12^2)+'Monte Carlo'!$K$12*((RAND()+RAND()+RAND()+RAND()+RAND()+RAND()+RAND()+RAND()+RAND()+RAND()+RAND()+RAND())-6))-1)+Z$15)</x:f>
        <x:v>2044053.66044778</x:v>
      </x:c>
      <x:c r="AA486" s="97" t="n">
        <x:f>MAX(0,Z486*(1+EXP((LN(1+'Monte Carlo'!$K$10)-0.5*'Monte Carlo'!$K$12^2)+'Monte Carlo'!$K$12*((RAND()+RAND()+RAND()+RAND()+RAND()+RAND()+RAND()+RAND()+RAND()+RAND()+RAND()+RAND())-6))-1)+AA$15)</x:f>
        <x:v>1964728.0790006917</x:v>
      </x:c>
      <x:c r="AB486" s="97" t="n">
        <x:f>MAX(0,AA486*(1+EXP((LN(1+'Monte Carlo'!$K$10)-0.5*'Monte Carlo'!$K$12^2)+'Monte Carlo'!$K$12*((RAND()+RAND()+RAND()+RAND()+RAND()+RAND()+RAND()+RAND()+RAND()+RAND()+RAND()+RAND())-6))-1)+AB$15)</x:f>
        <x:v>2059728.8296941875</x:v>
      </x:c>
      <x:c r="AC486" s="97" t="n">
        <x:f>MAX(0,AB486*(1+EXP((LN(1+'Monte Carlo'!$K$10)-0.5*'Monte Carlo'!$K$12^2)+'Monte Carlo'!$K$12*((RAND()+RAND()+RAND()+RAND()+RAND()+RAND()+RAND()+RAND()+RAND()+RAND()+RAND()+RAND())-6))-1)+AC$15)</x:f>
        <x:v>1998903.3936541942</x:v>
      </x:c>
      <x:c r="AD486" s="97" t="n">
        <x:f>MAX(0,AC486*(1+EXP((LN(1+'Monte Carlo'!$K$10)-0.5*'Monte Carlo'!$K$12^2)+'Monte Carlo'!$K$12*((RAND()+RAND()+RAND()+RAND()+RAND()+RAND()+RAND()+RAND()+RAND()+RAND()+RAND()+RAND())-6))-1)+AD$15)</x:f>
        <x:v>2028339.0562665523</x:v>
      </x:c>
      <x:c r="AE486" s="97" t="n">
        <x:f>MAX(0,AD486*(1+EXP((LN(1+'Monte Carlo'!$K$10)-0.5*'Monte Carlo'!$K$12^2)+'Monte Carlo'!$K$12*((RAND()+RAND()+RAND()+RAND()+RAND()+RAND()+RAND()+RAND()+RAND()+RAND()+RAND()+RAND())-6))-1)+AE$15)</x:f>
        <x:v>2252183.4679384553</x:v>
      </x:c>
      <x:c r="AF486" s="97" t="n">
        <x:f>MAX(0,AE486*(1+EXP((LN(1+'Monte Carlo'!$K$10)-0.5*'Monte Carlo'!$K$12^2)+'Monte Carlo'!$K$12*((RAND()+RAND()+RAND()+RAND()+RAND()+RAND()+RAND()+RAND()+RAND()+RAND()+RAND()+RAND())-6))-1)+AF$15)</x:f>
        <x:v>2441456.5271848915</x:v>
      </x:c>
      <x:c r="AG486" s="97">
        <x:f t="shared" si="9"/>
        <x:v>925696.4036491533</x:v>
      </x:c>
    </x:row>
    <x:row r="487">
      <x:c r="A487" s="93">
        <x:v>466</x:v>
      </x:c>
      <x:c r="B487" s="97" t="n">
        <x:f>IF(AND(UPPER('Monte Carlo'!$K$4)="YES",'Monte Carlo'!$K$5&gt;0),'Monte Carlo'!$K$13,Liquidity_30Y!$C$14)</x:f>
        <x:v>1029031.25</x:v>
      </x:c>
      <x:c r="C487" s="97" t="n">
        <x:f>MAX(0,B487*(1+EXP((LN(1+'Monte Carlo'!$K$10)-0.5*'Monte Carlo'!$K$12^2)+'Monte Carlo'!$K$12*((RAND()+RAND()+RAND()+RAND()+RAND()+RAND()+RAND()+RAND()+RAND()+RAND()+RAND()+RAND())-6))-1)+C$15)</x:f>
        <x:v>1130699.6005473114</x:v>
      </x:c>
      <x:c r="D487" s="97" t="n">
        <x:f>MAX(0,C487*(1+EXP((LN(1+'Monte Carlo'!$K$10)-0.5*'Monte Carlo'!$K$12^2)+'Monte Carlo'!$K$12*((RAND()+RAND()+RAND()+RAND()+RAND()+RAND()+RAND()+RAND()+RAND()+RAND()+RAND()+RAND())-6))-1)+D$15)</x:f>
        <x:v>1250572.2363496332</x:v>
      </x:c>
      <x:c r="E487" s="97" t="n">
        <x:f>MAX(0,D487*(1+EXP((LN(1+'Monte Carlo'!$K$10)-0.5*'Monte Carlo'!$K$12^2)+'Monte Carlo'!$K$12*((RAND()+RAND()+RAND()+RAND()+RAND()+RAND()+RAND()+RAND()+RAND()+RAND()+RAND()+RAND())-6))-1)+E$15)</x:f>
        <x:v>1073738.4136514321</x:v>
      </x:c>
      <x:c r="F487" s="97" t="n">
        <x:f>MAX(0,E487*(1+EXP((LN(1+'Monte Carlo'!$K$10)-0.5*'Monte Carlo'!$K$12^2)+'Monte Carlo'!$K$12*((RAND()+RAND()+RAND()+RAND()+RAND()+RAND()+RAND()+RAND()+RAND()+RAND()+RAND()+RAND())-6))-1)+F$15)</x:f>
        <x:v>987279.0185110497</x:v>
      </x:c>
      <x:c r="G487" s="97" t="n">
        <x:f>MAX(0,F487*(1+EXP((LN(1+'Monte Carlo'!$K$10)-0.5*'Monte Carlo'!$K$12^2)+'Monte Carlo'!$K$12*((RAND()+RAND()+RAND()+RAND()+RAND()+RAND()+RAND()+RAND()+RAND()+RAND()+RAND()+RAND())-6))-1)+G$15)</x:f>
        <x:v>978258.8082223602</x:v>
      </x:c>
      <x:c r="H487" s="97" t="n">
        <x:f>MAX(0,G487*(1+EXP((LN(1+'Monte Carlo'!$K$10)-0.5*'Monte Carlo'!$K$12^2)+'Monte Carlo'!$K$12*((RAND()+RAND()+RAND()+RAND()+RAND()+RAND()+RAND()+RAND()+RAND()+RAND()+RAND()+RAND())-6))-1)+H$15)</x:f>
        <x:v>960777.3964114761</x:v>
      </x:c>
      <x:c r="I487" s="97" t="n">
        <x:f>MAX(0,H487*(1+EXP((LN(1+'Monte Carlo'!$K$10)-0.5*'Monte Carlo'!$K$12^2)+'Monte Carlo'!$K$12*((RAND()+RAND()+RAND()+RAND()+RAND()+RAND()+RAND()+RAND()+RAND()+RAND()+RAND()+RAND())-6))-1)+I$15)</x:f>
        <x:v>895540.0151792873</x:v>
      </x:c>
      <x:c r="J487" s="97" t="n">
        <x:f>MAX(0,I487*(1+EXP((LN(1+'Monte Carlo'!$K$10)-0.5*'Monte Carlo'!$K$12^2)+'Monte Carlo'!$K$12*((RAND()+RAND()+RAND()+RAND()+RAND()+RAND()+RAND()+RAND()+RAND()+RAND()+RAND()+RAND())-6))-1)+J$15)</x:f>
        <x:v>802038.7049026235</x:v>
      </x:c>
      <x:c r="K487" s="97" t="n">
        <x:f>MAX(0,J487*(1+EXP((LN(1+'Monte Carlo'!$K$10)-0.5*'Monte Carlo'!$K$12^2)+'Monte Carlo'!$K$12*((RAND()+RAND()+RAND()+RAND()+RAND()+RAND()+RAND()+RAND()+RAND()+RAND()+RAND()+RAND())-6))-1)+K$15)</x:f>
        <x:v>924898.2543178636</x:v>
      </x:c>
      <x:c r="L487" s="97" t="n">
        <x:f>MAX(0,K487*(1+EXP((LN(1+'Monte Carlo'!$K$10)-0.5*'Monte Carlo'!$K$12^2)+'Monte Carlo'!$K$12*((RAND()+RAND()+RAND()+RAND()+RAND()+RAND()+RAND()+RAND()+RAND()+RAND()+RAND()+RAND())-6))-1)+L$15)</x:f>
        <x:v>959622.0242392884</x:v>
      </x:c>
      <x:c r="M487" s="97" t="n">
        <x:f>MAX(0,L487*(1+EXP((LN(1+'Monte Carlo'!$K$10)-0.5*'Monte Carlo'!$K$12^2)+'Monte Carlo'!$K$12*((RAND()+RAND()+RAND()+RAND()+RAND()+RAND()+RAND()+RAND()+RAND()+RAND()+RAND()+RAND())-6))-1)+M$15)</x:f>
        <x:v>1031382.9696679087</x:v>
      </x:c>
      <x:c r="N487" s="97" t="n">
        <x:f>MAX(0,M487*(1+EXP((LN(1+'Monte Carlo'!$K$10)-0.5*'Monte Carlo'!$K$12^2)+'Monte Carlo'!$K$12*((RAND()+RAND()+RAND()+RAND()+RAND()+RAND()+RAND()+RAND()+RAND()+RAND()+RAND()+RAND())-6))-1)+N$15)</x:f>
        <x:v>1287948.710996191</x:v>
      </x:c>
      <x:c r="O487" s="97" t="n">
        <x:f>MAX(0,N487*(1+EXP((LN(1+'Monte Carlo'!$K$10)-0.5*'Monte Carlo'!$K$12^2)+'Monte Carlo'!$K$12*((RAND()+RAND()+RAND()+RAND()+RAND()+RAND()+RAND()+RAND()+RAND()+RAND()+RAND()+RAND())-6))-1)+O$15)</x:f>
        <x:v>1376639.4977761097</x:v>
      </x:c>
      <x:c r="P487" s="97" t="n">
        <x:f>MAX(0,O487*(1+EXP((LN(1+'Monte Carlo'!$K$10)-0.5*'Monte Carlo'!$K$12^2)+'Monte Carlo'!$K$12*((RAND()+RAND()+RAND()+RAND()+RAND()+RAND()+RAND()+RAND()+RAND()+RAND()+RAND()+RAND())-6))-1)+P$15)</x:f>
        <x:v>1103838.4030025057</x:v>
      </x:c>
      <x:c r="Q487" s="97" t="n">
        <x:f>MAX(0,P487*(1+EXP((LN(1+'Monte Carlo'!$K$10)-0.5*'Monte Carlo'!$K$12^2)+'Monte Carlo'!$K$12*((RAND()+RAND()+RAND()+RAND()+RAND()+RAND()+RAND()+RAND()+RAND()+RAND()+RAND()+RAND())-6))-1)+Q$15)</x:f>
        <x:v>1249223.9337973245</x:v>
      </x:c>
      <x:c r="R487" s="97" t="n">
        <x:f>MAX(0,Q487*(1+EXP((LN(1+'Monte Carlo'!$K$10)-0.5*'Monte Carlo'!$K$12^2)+'Monte Carlo'!$K$12*((RAND()+RAND()+RAND()+RAND()+RAND()+RAND()+RAND()+RAND()+RAND()+RAND()+RAND()+RAND())-6))-1)+R$15)</x:f>
        <x:v>1397231.6383578773</x:v>
      </x:c>
      <x:c r="S487" s="97" t="n">
        <x:f>MAX(0,R487*(1+EXP((LN(1+'Monte Carlo'!$K$10)-0.5*'Monte Carlo'!$K$12^2)+'Monte Carlo'!$K$12*((RAND()+RAND()+RAND()+RAND()+RAND()+RAND()+RAND()+RAND()+RAND()+RAND()+RAND()+RAND())-6))-1)+S$15)</x:f>
        <x:v>1186960.4080191364</x:v>
      </x:c>
      <x:c r="T487" s="97" t="n">
        <x:f>MAX(0,S487*(1+EXP((LN(1+'Monte Carlo'!$K$10)-0.5*'Monte Carlo'!$K$12^2)+'Monte Carlo'!$K$12*((RAND()+RAND()+RAND()+RAND()+RAND()+RAND()+RAND()+RAND()+RAND()+RAND()+RAND()+RAND())-6))-1)+T$15)</x:f>
        <x:v>1683548.6680504042</x:v>
      </x:c>
      <x:c r="U487" s="97" t="n">
        <x:f>MAX(0,T487*(1+EXP((LN(1+'Monte Carlo'!$K$10)-0.5*'Monte Carlo'!$K$12^2)+'Monte Carlo'!$K$12*((RAND()+RAND()+RAND()+RAND()+RAND()+RAND()+RAND()+RAND()+RAND()+RAND()+RAND()+RAND())-6))-1)+U$15)</x:f>
        <x:v>1914415.3000709403</x:v>
      </x:c>
      <x:c r="V487" s="97" t="n">
        <x:f>MAX(0,U487*(1+EXP((LN(1+'Monte Carlo'!$K$10)-0.5*'Monte Carlo'!$K$12^2)+'Monte Carlo'!$K$12*((RAND()+RAND()+RAND()+RAND()+RAND()+RAND()+RAND()+RAND()+RAND()+RAND()+RAND()+RAND())-6))-1)+V$15)</x:f>
        <x:v>2628268.954940982</x:v>
      </x:c>
      <x:c r="W487" s="97" t="n">
        <x:f>MAX(0,V487*(1+EXP((LN(1+'Monte Carlo'!$K$10)-0.5*'Monte Carlo'!$K$12^2)+'Monte Carlo'!$K$12*((RAND()+RAND()+RAND()+RAND()+RAND()+RAND()+RAND()+RAND()+RAND()+RAND()+RAND()+RAND())-6))-1)+W$15)</x:f>
        <x:v>2977657.755369543</x:v>
      </x:c>
      <x:c r="X487" s="97" t="n">
        <x:f>MAX(0,W487*(1+EXP((LN(1+'Monte Carlo'!$K$10)-0.5*'Monte Carlo'!$K$12^2)+'Monte Carlo'!$K$12*((RAND()+RAND()+RAND()+RAND()+RAND()+RAND()+RAND()+RAND()+RAND()+RAND()+RAND()+RAND())-6))-1)+X$15)</x:f>
        <x:v>2948715.7213965664</x:v>
      </x:c>
      <x:c r="Y487" s="97" t="n">
        <x:f>MAX(0,X487*(1+EXP((LN(1+'Monte Carlo'!$K$10)-0.5*'Monte Carlo'!$K$12^2)+'Monte Carlo'!$K$12*((RAND()+RAND()+RAND()+RAND()+RAND()+RAND()+RAND()+RAND()+RAND()+RAND()+RAND()+RAND())-6))-1)+Y$15)</x:f>
        <x:v>3082028.2519282415</x:v>
      </x:c>
      <x:c r="Z487" s="97" t="n">
        <x:f>MAX(0,Y487*(1+EXP((LN(1+'Monte Carlo'!$K$10)-0.5*'Monte Carlo'!$K$12^2)+'Monte Carlo'!$K$12*((RAND()+RAND()+RAND()+RAND()+RAND()+RAND()+RAND()+RAND()+RAND()+RAND()+RAND()+RAND())-6))-1)+Z$15)</x:f>
        <x:v>3766990.354459963</x:v>
      </x:c>
      <x:c r="AA487" s="97" t="n">
        <x:f>MAX(0,Z487*(1+EXP((LN(1+'Monte Carlo'!$K$10)-0.5*'Monte Carlo'!$K$12^2)+'Monte Carlo'!$K$12*((RAND()+RAND()+RAND()+RAND()+RAND()+RAND()+RAND()+RAND()+RAND()+RAND()+RAND()+RAND())-6))-1)+AA$15)</x:f>
        <x:v>3734772.0488952575</x:v>
      </x:c>
      <x:c r="AB487" s="97" t="n">
        <x:f>MAX(0,AA487*(1+EXP((LN(1+'Monte Carlo'!$K$10)-0.5*'Monte Carlo'!$K$12^2)+'Monte Carlo'!$K$12*((RAND()+RAND()+RAND()+RAND()+RAND()+RAND()+RAND()+RAND()+RAND()+RAND()+RAND()+RAND())-6))-1)+AB$15)</x:f>
        <x:v>4064807.8810222195</x:v>
      </x:c>
      <x:c r="AC487" s="97" t="n">
        <x:f>MAX(0,AB487*(1+EXP((LN(1+'Monte Carlo'!$K$10)-0.5*'Monte Carlo'!$K$12^2)+'Monte Carlo'!$K$12*((RAND()+RAND()+RAND()+RAND()+RAND()+RAND()+RAND()+RAND()+RAND()+RAND()+RAND()+RAND())-6))-1)+AC$15)</x:f>
        <x:v>4006223.418979819</x:v>
      </x:c>
      <x:c r="AD487" s="97" t="n">
        <x:f>MAX(0,AC487*(1+EXP((LN(1+'Monte Carlo'!$K$10)-0.5*'Monte Carlo'!$K$12^2)+'Monte Carlo'!$K$12*((RAND()+RAND()+RAND()+RAND()+RAND()+RAND()+RAND()+RAND()+RAND()+RAND()+RAND()+RAND())-6))-1)+AD$15)</x:f>
        <x:v>3424850.910112374</x:v>
      </x:c>
      <x:c r="AE487" s="97" t="n">
        <x:f>MAX(0,AD487*(1+EXP((LN(1+'Monte Carlo'!$K$10)-0.5*'Monte Carlo'!$K$12^2)+'Monte Carlo'!$K$12*((RAND()+RAND()+RAND()+RAND()+RAND()+RAND()+RAND()+RAND()+RAND()+RAND()+RAND()+RAND())-6))-1)+AE$15)</x:f>
        <x:v>3643935.132925288</x:v>
      </x:c>
      <x:c r="AF487" s="97" t="n">
        <x:f>MAX(0,AE487*(1+EXP((LN(1+'Monte Carlo'!$K$10)-0.5*'Monte Carlo'!$K$12^2)+'Monte Carlo'!$K$12*((RAND()+RAND()+RAND()+RAND()+RAND()+RAND()+RAND()+RAND()+RAND()+RAND()+RAND()+RAND())-6))-1)+AF$15)</x:f>
        <x:v>3692447.0195760736</x:v>
      </x:c>
      <x:c r="AG487" s="97">
        <x:f t="shared" si="9"/>
        <x:v>883877.82034631271</x:v>
      </x:c>
    </x:row>
    <x:row r="488">
      <x:c r="A488" s="93">
        <x:v>467</x:v>
      </x:c>
      <x:c r="B488" s="97" t="n">
        <x:f>IF(AND(UPPER('Monte Carlo'!$K$4)="YES",'Monte Carlo'!$K$5&gt;0),'Monte Carlo'!$K$13,Liquidity_30Y!$C$14)</x:f>
        <x:v>1029031.25</x:v>
      </x:c>
      <x:c r="C488" s="97" t="n">
        <x:f>MAX(0,B488*(1+EXP((LN(1+'Monte Carlo'!$K$10)-0.5*'Monte Carlo'!$K$12^2)+'Monte Carlo'!$K$12*((RAND()+RAND()+RAND()+RAND()+RAND()+RAND()+RAND()+RAND()+RAND()+RAND()+RAND()+RAND())-6))-1)+C$15)</x:f>
        <x:v>1102987.9671540707</x:v>
      </x:c>
      <x:c r="D488" s="97" t="n">
        <x:f>MAX(0,C488*(1+EXP((LN(1+'Monte Carlo'!$K$10)-0.5*'Monte Carlo'!$K$12^2)+'Monte Carlo'!$K$12*((RAND()+RAND()+RAND()+RAND()+RAND()+RAND()+RAND()+RAND()+RAND()+RAND()+RAND()+RAND())-6))-1)+D$15)</x:f>
        <x:v>1089402.0458014323</x:v>
      </x:c>
      <x:c r="E488" s="97" t="n">
        <x:f>MAX(0,D488*(1+EXP((LN(1+'Monte Carlo'!$K$10)-0.5*'Monte Carlo'!$K$12^2)+'Monte Carlo'!$K$12*((RAND()+RAND()+RAND()+RAND()+RAND()+RAND()+RAND()+RAND()+RAND()+RAND()+RAND()+RAND())-6))-1)+E$15)</x:f>
        <x:v>1117083.9973693606</x:v>
      </x:c>
      <x:c r="F488" s="97" t="n">
        <x:f>MAX(0,E488*(1+EXP((LN(1+'Monte Carlo'!$K$10)-0.5*'Monte Carlo'!$K$12^2)+'Monte Carlo'!$K$12*((RAND()+RAND()+RAND()+RAND()+RAND()+RAND()+RAND()+RAND()+RAND()+RAND()+RAND()+RAND())-6))-1)+F$15)</x:f>
        <x:v>1332372.9018154074</x:v>
      </x:c>
      <x:c r="G488" s="97" t="n">
        <x:f>MAX(0,F488*(1+EXP((LN(1+'Monte Carlo'!$K$10)-0.5*'Monte Carlo'!$K$12^2)+'Monte Carlo'!$K$12*((RAND()+RAND()+RAND()+RAND()+RAND()+RAND()+RAND()+RAND()+RAND()+RAND()+RAND()+RAND())-6))-1)+G$15)</x:f>
        <x:v>1634037.9569326858</x:v>
      </x:c>
      <x:c r="H488" s="97" t="n">
        <x:f>MAX(0,G488*(1+EXP((LN(1+'Monte Carlo'!$K$10)-0.5*'Monte Carlo'!$K$12^2)+'Monte Carlo'!$K$12*((RAND()+RAND()+RAND()+RAND()+RAND()+RAND()+RAND()+RAND()+RAND()+RAND()+RAND()+RAND())-6))-1)+H$15)</x:f>
        <x:v>2249296.685688553</x:v>
      </x:c>
      <x:c r="I488" s="97" t="n">
        <x:f>MAX(0,H488*(1+EXP((LN(1+'Monte Carlo'!$K$10)-0.5*'Monte Carlo'!$K$12^2)+'Monte Carlo'!$K$12*((RAND()+RAND()+RAND()+RAND()+RAND()+RAND()+RAND()+RAND()+RAND()+RAND()+RAND()+RAND())-6))-1)+I$15)</x:f>
        <x:v>2405127.8704204164</x:v>
      </x:c>
      <x:c r="J488" s="97" t="n">
        <x:f>MAX(0,I488*(1+EXP((LN(1+'Monte Carlo'!$K$10)-0.5*'Monte Carlo'!$K$12^2)+'Monte Carlo'!$K$12*((RAND()+RAND()+RAND()+RAND()+RAND()+RAND()+RAND()+RAND()+RAND()+RAND()+RAND()+RAND())-6))-1)+J$15)</x:f>
        <x:v>3238474.2798770405</x:v>
      </x:c>
      <x:c r="K488" s="97" t="n">
        <x:f>MAX(0,J488*(1+EXP((LN(1+'Monte Carlo'!$K$10)-0.5*'Monte Carlo'!$K$12^2)+'Monte Carlo'!$K$12*((RAND()+RAND()+RAND()+RAND()+RAND()+RAND()+RAND()+RAND()+RAND()+RAND()+RAND()+RAND())-6))-1)+K$15)</x:f>
        <x:v>2932299.291646312</x:v>
      </x:c>
      <x:c r="L488" s="97" t="n">
        <x:f>MAX(0,K488*(1+EXP((LN(1+'Monte Carlo'!$K$10)-0.5*'Monte Carlo'!$K$12^2)+'Monte Carlo'!$K$12*((RAND()+RAND()+RAND()+RAND()+RAND()+RAND()+RAND()+RAND()+RAND()+RAND()+RAND()+RAND())-6))-1)+L$15)</x:f>
        <x:v>3394997.5372941922</x:v>
      </x:c>
      <x:c r="M488" s="97" t="n">
        <x:f>MAX(0,L488*(1+EXP((LN(1+'Monte Carlo'!$K$10)-0.5*'Monte Carlo'!$K$12^2)+'Monte Carlo'!$K$12*((RAND()+RAND()+RAND()+RAND()+RAND()+RAND()+RAND()+RAND()+RAND()+RAND()+RAND()+RAND())-6))-1)+M$15)</x:f>
        <x:v>3971151.155325802</x:v>
      </x:c>
      <x:c r="N488" s="97" t="n">
        <x:f>MAX(0,M488*(1+EXP((LN(1+'Monte Carlo'!$K$10)-0.5*'Monte Carlo'!$K$12^2)+'Monte Carlo'!$K$12*((RAND()+RAND()+RAND()+RAND()+RAND()+RAND()+RAND()+RAND()+RAND()+RAND()+RAND()+RAND())-6))-1)+N$15)</x:f>
        <x:v>3943175.7797252205</x:v>
      </x:c>
      <x:c r="O488" s="97" t="n">
        <x:f>MAX(0,N488*(1+EXP((LN(1+'Monte Carlo'!$K$10)-0.5*'Monte Carlo'!$K$12^2)+'Monte Carlo'!$K$12*((RAND()+RAND()+RAND()+RAND()+RAND()+RAND()+RAND()+RAND()+RAND()+RAND()+RAND()+RAND())-6))-1)+O$15)</x:f>
        <x:v>3786149.4060462546</x:v>
      </x:c>
      <x:c r="P488" s="97" t="n">
        <x:f>MAX(0,O488*(1+EXP((LN(1+'Monte Carlo'!$K$10)-0.5*'Monte Carlo'!$K$12^2)+'Monte Carlo'!$K$12*((RAND()+RAND()+RAND()+RAND()+RAND()+RAND()+RAND()+RAND()+RAND()+RAND()+RAND()+RAND())-6))-1)+P$15)</x:f>
        <x:v>3857524.6636879807</x:v>
      </x:c>
      <x:c r="Q488" s="97" t="n">
        <x:f>MAX(0,P488*(1+EXP((LN(1+'Monte Carlo'!$K$10)-0.5*'Monte Carlo'!$K$12^2)+'Monte Carlo'!$K$12*((RAND()+RAND()+RAND()+RAND()+RAND()+RAND()+RAND()+RAND()+RAND()+RAND()+RAND()+RAND())-6))-1)+Q$15)</x:f>
        <x:v>5039759.507128942</x:v>
      </x:c>
      <x:c r="R488" s="97" t="n">
        <x:f>MAX(0,Q488*(1+EXP((LN(1+'Monte Carlo'!$K$10)-0.5*'Monte Carlo'!$K$12^2)+'Monte Carlo'!$K$12*((RAND()+RAND()+RAND()+RAND()+RAND()+RAND()+RAND()+RAND()+RAND()+RAND()+RAND()+RAND())-6))-1)+R$15)</x:f>
        <x:v>5706478.892224718</x:v>
      </x:c>
      <x:c r="S488" s="97" t="n">
        <x:f>MAX(0,R488*(1+EXP((LN(1+'Monte Carlo'!$K$10)-0.5*'Monte Carlo'!$K$12^2)+'Monte Carlo'!$K$12*((RAND()+RAND()+RAND()+RAND()+RAND()+RAND()+RAND()+RAND()+RAND()+RAND()+RAND()+RAND())-6))-1)+S$15)</x:f>
        <x:v>6492484.519775417</x:v>
      </x:c>
      <x:c r="T488" s="97" t="n">
        <x:f>MAX(0,S488*(1+EXP((LN(1+'Monte Carlo'!$K$10)-0.5*'Monte Carlo'!$K$12^2)+'Monte Carlo'!$K$12*((RAND()+RAND()+RAND()+RAND()+RAND()+RAND()+RAND()+RAND()+RAND()+RAND()+RAND()+RAND())-6))-1)+T$15)</x:f>
        <x:v>6010462.644833846</x:v>
      </x:c>
      <x:c r="U488" s="97" t="n">
        <x:f>MAX(0,T488*(1+EXP((LN(1+'Monte Carlo'!$K$10)-0.5*'Monte Carlo'!$K$12^2)+'Monte Carlo'!$K$12*((RAND()+RAND()+RAND()+RAND()+RAND()+RAND()+RAND()+RAND()+RAND()+RAND()+RAND()+RAND())-6))-1)+U$15)</x:f>
        <x:v>7030386.395236224</x:v>
      </x:c>
      <x:c r="V488" s="97" t="n">
        <x:f>MAX(0,U488*(1+EXP((LN(1+'Monte Carlo'!$K$10)-0.5*'Monte Carlo'!$K$12^2)+'Monte Carlo'!$K$12*((RAND()+RAND()+RAND()+RAND()+RAND()+RAND()+RAND()+RAND()+RAND()+RAND()+RAND()+RAND())-6))-1)+V$15)</x:f>
        <x:v>6358811.769728624</x:v>
      </x:c>
      <x:c r="W488" s="97" t="n">
        <x:f>MAX(0,V488*(1+EXP((LN(1+'Monte Carlo'!$K$10)-0.5*'Monte Carlo'!$K$12^2)+'Monte Carlo'!$K$12*((RAND()+RAND()+RAND()+RAND()+RAND()+RAND()+RAND()+RAND()+RAND()+RAND()+RAND()+RAND())-6))-1)+W$15)</x:f>
        <x:v>7499044.788471787</x:v>
      </x:c>
      <x:c r="X488" s="97" t="n">
        <x:f>MAX(0,W488*(1+EXP((LN(1+'Monte Carlo'!$K$10)-0.5*'Monte Carlo'!$K$12^2)+'Monte Carlo'!$K$12*((RAND()+RAND()+RAND()+RAND()+RAND()+RAND()+RAND()+RAND()+RAND()+RAND()+RAND()+RAND())-6))-1)+X$15)</x:f>
        <x:v>8122663.131333527</x:v>
      </x:c>
      <x:c r="Y488" s="97" t="n">
        <x:f>MAX(0,X488*(1+EXP((LN(1+'Monte Carlo'!$K$10)-0.5*'Monte Carlo'!$K$12^2)+'Monte Carlo'!$K$12*((RAND()+RAND()+RAND()+RAND()+RAND()+RAND()+RAND()+RAND()+RAND()+RAND()+RAND()+RAND())-6))-1)+Y$15)</x:f>
        <x:v>7245683.805316524</x:v>
      </x:c>
      <x:c r="Z488" s="97" t="n">
        <x:f>MAX(0,Y488*(1+EXP((LN(1+'Monte Carlo'!$K$10)-0.5*'Monte Carlo'!$K$12^2)+'Monte Carlo'!$K$12*((RAND()+RAND()+RAND()+RAND()+RAND()+RAND()+RAND()+RAND()+RAND()+RAND()+RAND()+RAND())-6))-1)+Z$15)</x:f>
        <x:v>7017852.146341162</x:v>
      </x:c>
      <x:c r="AA488" s="97" t="n">
        <x:f>MAX(0,Z488*(1+EXP((LN(1+'Monte Carlo'!$K$10)-0.5*'Monte Carlo'!$K$12^2)+'Monte Carlo'!$K$12*((RAND()+RAND()+RAND()+RAND()+RAND()+RAND()+RAND()+RAND()+RAND()+RAND()+RAND()+RAND())-6))-1)+AA$15)</x:f>
        <x:v>6182505.971661943</x:v>
      </x:c>
      <x:c r="AB488" s="97" t="n">
        <x:f>MAX(0,AA488*(1+EXP((LN(1+'Monte Carlo'!$K$10)-0.5*'Monte Carlo'!$K$12^2)+'Monte Carlo'!$K$12*((RAND()+RAND()+RAND()+RAND()+RAND()+RAND()+RAND()+RAND()+RAND()+RAND()+RAND()+RAND())-6))-1)+AB$15)</x:f>
        <x:v>5497737.470113687</x:v>
      </x:c>
      <x:c r="AC488" s="97" t="n">
        <x:f>MAX(0,AB488*(1+EXP((LN(1+'Monte Carlo'!$K$10)-0.5*'Monte Carlo'!$K$12^2)+'Monte Carlo'!$K$12*((RAND()+RAND()+RAND()+RAND()+RAND()+RAND()+RAND()+RAND()+RAND()+RAND()+RAND()+RAND())-6))-1)+AC$15)</x:f>
        <x:v>6950348.97837716</x:v>
      </x:c>
      <x:c r="AD488" s="97" t="n">
        <x:f>MAX(0,AC488*(1+EXP((LN(1+'Monte Carlo'!$K$10)-0.5*'Monte Carlo'!$K$12^2)+'Monte Carlo'!$K$12*((RAND()+RAND()+RAND()+RAND()+RAND()+RAND()+RAND()+RAND()+RAND()+RAND()+RAND()+RAND())-6))-1)+AD$15)</x:f>
        <x:v>8391571.111661166</x:v>
      </x:c>
      <x:c r="AE488" s="97" t="n">
        <x:f>MAX(0,AD488*(1+EXP((LN(1+'Monte Carlo'!$K$10)-0.5*'Monte Carlo'!$K$12^2)+'Monte Carlo'!$K$12*((RAND()+RAND()+RAND()+RAND()+RAND()+RAND()+RAND()+RAND()+RAND()+RAND()+RAND()+RAND())-6))-1)+AE$15)</x:f>
        <x:v>9278742.57452046</x:v>
      </x:c>
      <x:c r="AF488" s="97" t="n">
        <x:f>MAX(0,AE488*(1+EXP((LN(1+'Monte Carlo'!$K$10)-0.5*'Monte Carlo'!$K$12^2)+'Monte Carlo'!$K$12*((RAND()+RAND()+RAND()+RAND()+RAND()+RAND()+RAND()+RAND()+RAND()+RAND()+RAND()+RAND())-6))-1)+AF$15)</x:f>
        <x:v>9748687.133138696</x:v>
      </x:c>
      <x:c r="AG488" s="97">
        <x:f t="shared" si="9"/>
        <x:v>952797.60692848486</x:v>
      </x:c>
    </x:row>
    <x:row r="489">
      <x:c r="A489" s="93">
        <x:v>468</x:v>
      </x:c>
      <x:c r="B489" s="97" t="n">
        <x:f>IF(AND(UPPER('Monte Carlo'!$K$4)="YES",'Monte Carlo'!$K$5&gt;0),'Monte Carlo'!$K$13,Liquidity_30Y!$C$14)</x:f>
        <x:v>1029031.25</x:v>
      </x:c>
      <x:c r="C489" s="97" t="n">
        <x:f>MAX(0,B489*(1+EXP((LN(1+'Monte Carlo'!$K$10)-0.5*'Monte Carlo'!$K$12^2)+'Monte Carlo'!$K$12*((RAND()+RAND()+RAND()+RAND()+RAND()+RAND()+RAND()+RAND()+RAND()+RAND()+RAND()+RAND())-6))-1)+C$15)</x:f>
        <x:v>1028369.3262705539</x:v>
      </x:c>
      <x:c r="D489" s="97" t="n">
        <x:f>MAX(0,C489*(1+EXP((LN(1+'Monte Carlo'!$K$10)-0.5*'Monte Carlo'!$K$12^2)+'Monte Carlo'!$K$12*((RAND()+RAND()+RAND()+RAND()+RAND()+RAND()+RAND()+RAND()+RAND()+RAND()+RAND()+RAND())-6))-1)+D$15)</x:f>
        <x:v>1462665.3708226045</x:v>
      </x:c>
      <x:c r="E489" s="97" t="n">
        <x:f>MAX(0,D489*(1+EXP((LN(1+'Monte Carlo'!$K$10)-0.5*'Monte Carlo'!$K$12^2)+'Monte Carlo'!$K$12*((RAND()+RAND()+RAND()+RAND()+RAND()+RAND()+RAND()+RAND()+RAND()+RAND()+RAND()+RAND())-6))-1)+E$15)</x:f>
        <x:v>1637215.8662224698</x:v>
      </x:c>
      <x:c r="F489" s="97" t="n">
        <x:f>MAX(0,E489*(1+EXP((LN(1+'Monte Carlo'!$K$10)-0.5*'Monte Carlo'!$K$12^2)+'Monte Carlo'!$K$12*((RAND()+RAND()+RAND()+RAND()+RAND()+RAND()+RAND()+RAND()+RAND()+RAND()+RAND()+RAND())-6))-1)+F$15)</x:f>
        <x:v>1708655.7847970428</x:v>
      </x:c>
      <x:c r="G489" s="97" t="n">
        <x:f>MAX(0,F489*(1+EXP((LN(1+'Monte Carlo'!$K$10)-0.5*'Monte Carlo'!$K$12^2)+'Monte Carlo'!$K$12*((RAND()+RAND()+RAND()+RAND()+RAND()+RAND()+RAND()+RAND()+RAND()+RAND()+RAND()+RAND())-6))-1)+G$15)</x:f>
        <x:v>1810973.6211844462</x:v>
      </x:c>
      <x:c r="H489" s="97" t="n">
        <x:f>MAX(0,G489*(1+EXP((LN(1+'Monte Carlo'!$K$10)-0.5*'Monte Carlo'!$K$12^2)+'Monte Carlo'!$K$12*((RAND()+RAND()+RAND()+RAND()+RAND()+RAND()+RAND()+RAND()+RAND()+RAND()+RAND()+RAND())-6))-1)+H$15)</x:f>
        <x:v>2052924.8063117652</x:v>
      </x:c>
      <x:c r="I489" s="97" t="n">
        <x:f>MAX(0,H489*(1+EXP((LN(1+'Monte Carlo'!$K$10)-0.5*'Monte Carlo'!$K$12^2)+'Monte Carlo'!$K$12*((RAND()+RAND()+RAND()+RAND()+RAND()+RAND()+RAND()+RAND()+RAND()+RAND()+RAND()+RAND())-6))-1)+I$15)</x:f>
        <x:v>2829562.5369866276</x:v>
      </x:c>
      <x:c r="J489" s="97" t="n">
        <x:f>MAX(0,I489*(1+EXP((LN(1+'Monte Carlo'!$K$10)-0.5*'Monte Carlo'!$K$12^2)+'Monte Carlo'!$K$12*((RAND()+RAND()+RAND()+RAND()+RAND()+RAND()+RAND()+RAND()+RAND()+RAND()+RAND()+RAND())-6))-1)+J$15)</x:f>
        <x:v>2526575.953828614</x:v>
      </x:c>
      <x:c r="K489" s="97" t="n">
        <x:f>MAX(0,J489*(1+EXP((LN(1+'Monte Carlo'!$K$10)-0.5*'Monte Carlo'!$K$12^2)+'Monte Carlo'!$K$12*((RAND()+RAND()+RAND()+RAND()+RAND()+RAND()+RAND()+RAND()+RAND()+RAND()+RAND()+RAND())-6))-1)+K$15)</x:f>
        <x:v>2549540.937665037</x:v>
      </x:c>
      <x:c r="L489" s="97" t="n">
        <x:f>MAX(0,K489*(1+EXP((LN(1+'Monte Carlo'!$K$10)-0.5*'Monte Carlo'!$K$12^2)+'Monte Carlo'!$K$12*((RAND()+RAND()+RAND()+RAND()+RAND()+RAND()+RAND()+RAND()+RAND()+RAND()+RAND()+RAND())-6))-1)+L$15)</x:f>
        <x:v>2942294.216113219</x:v>
      </x:c>
      <x:c r="M489" s="97" t="n">
        <x:f>MAX(0,L489*(1+EXP((LN(1+'Monte Carlo'!$K$10)-0.5*'Monte Carlo'!$K$12^2)+'Monte Carlo'!$K$12*((RAND()+RAND()+RAND()+RAND()+RAND()+RAND()+RAND()+RAND()+RAND()+RAND()+RAND()+RAND())-6))-1)+M$15)</x:f>
        <x:v>2908613.648743926</x:v>
      </x:c>
      <x:c r="N489" s="97" t="n">
        <x:f>MAX(0,M489*(1+EXP((LN(1+'Monte Carlo'!$K$10)-0.5*'Monte Carlo'!$K$12^2)+'Monte Carlo'!$K$12*((RAND()+RAND()+RAND()+RAND()+RAND()+RAND()+RAND()+RAND()+RAND()+RAND()+RAND()+RAND())-6))-1)+N$15)</x:f>
        <x:v>2928755.292989585</x:v>
      </x:c>
      <x:c r="O489" s="97" t="n">
        <x:f>MAX(0,N489*(1+EXP((LN(1+'Monte Carlo'!$K$10)-0.5*'Monte Carlo'!$K$12^2)+'Monte Carlo'!$K$12*((RAND()+RAND()+RAND()+RAND()+RAND()+RAND()+RAND()+RAND()+RAND()+RAND()+RAND()+RAND())-6))-1)+O$15)</x:f>
        <x:v>3954712.8015848757</x:v>
      </x:c>
      <x:c r="P489" s="97" t="n">
        <x:f>MAX(0,O489*(1+EXP((LN(1+'Monte Carlo'!$K$10)-0.5*'Monte Carlo'!$K$12^2)+'Monte Carlo'!$K$12*((RAND()+RAND()+RAND()+RAND()+RAND()+RAND()+RAND()+RAND()+RAND()+RAND()+RAND()+RAND())-6))-1)+P$15)</x:f>
        <x:v>3124800.432573561</x:v>
      </x:c>
      <x:c r="Q489" s="97" t="n">
        <x:f>MAX(0,P489*(1+EXP((LN(1+'Monte Carlo'!$K$10)-0.5*'Monte Carlo'!$K$12^2)+'Monte Carlo'!$K$12*((RAND()+RAND()+RAND()+RAND()+RAND()+RAND()+RAND()+RAND()+RAND()+RAND()+RAND()+RAND())-6))-1)+Q$15)</x:f>
        <x:v>3243471.2727438044</x:v>
      </x:c>
      <x:c r="R489" s="97" t="n">
        <x:f>MAX(0,Q489*(1+EXP((LN(1+'Monte Carlo'!$K$10)-0.5*'Monte Carlo'!$K$12^2)+'Monte Carlo'!$K$12*((RAND()+RAND()+RAND()+RAND()+RAND()+RAND()+RAND()+RAND()+RAND()+RAND()+RAND()+RAND())-6))-1)+R$15)</x:f>
        <x:v>3153538.6716781957</x:v>
      </x:c>
      <x:c r="S489" s="97" t="n">
        <x:f>MAX(0,R489*(1+EXP((LN(1+'Monte Carlo'!$K$10)-0.5*'Monte Carlo'!$K$12^2)+'Monte Carlo'!$K$12*((RAND()+RAND()+RAND()+RAND()+RAND()+RAND()+RAND()+RAND()+RAND()+RAND()+RAND()+RAND())-6))-1)+S$15)</x:f>
        <x:v>3952763.19633667</x:v>
      </x:c>
      <x:c r="T489" s="97" t="n">
        <x:f>MAX(0,S489*(1+EXP((LN(1+'Monte Carlo'!$K$10)-0.5*'Monte Carlo'!$K$12^2)+'Monte Carlo'!$K$12*((RAND()+RAND()+RAND()+RAND()+RAND()+RAND()+RAND()+RAND()+RAND()+RAND()+RAND()+RAND())-6))-1)+T$15)</x:f>
        <x:v>4400209.524993653</x:v>
      </x:c>
      <x:c r="U489" s="97" t="n">
        <x:f>MAX(0,T489*(1+EXP((LN(1+'Monte Carlo'!$K$10)-0.5*'Monte Carlo'!$K$12^2)+'Monte Carlo'!$K$12*((RAND()+RAND()+RAND()+RAND()+RAND()+RAND()+RAND()+RAND()+RAND()+RAND()+RAND()+RAND())-6))-1)+U$15)</x:f>
        <x:v>5207479.270118205</x:v>
      </x:c>
      <x:c r="V489" s="97" t="n">
        <x:f>MAX(0,U489*(1+EXP((LN(1+'Monte Carlo'!$K$10)-0.5*'Monte Carlo'!$K$12^2)+'Monte Carlo'!$K$12*((RAND()+RAND()+RAND()+RAND()+RAND()+RAND()+RAND()+RAND()+RAND()+RAND()+RAND()+RAND())-6))-1)+V$15)</x:f>
        <x:v>4863560.103470368</x:v>
      </x:c>
      <x:c r="W489" s="97" t="n">
        <x:f>MAX(0,V489*(1+EXP((LN(1+'Monte Carlo'!$K$10)-0.5*'Monte Carlo'!$K$12^2)+'Monte Carlo'!$K$12*((RAND()+RAND()+RAND()+RAND()+RAND()+RAND()+RAND()+RAND()+RAND()+RAND()+RAND()+RAND())-6))-1)+W$15)</x:f>
        <x:v>5921270.174956462</x:v>
      </x:c>
      <x:c r="X489" s="97" t="n">
        <x:f>MAX(0,W489*(1+EXP((LN(1+'Monte Carlo'!$K$10)-0.5*'Monte Carlo'!$K$12^2)+'Monte Carlo'!$K$12*((RAND()+RAND()+RAND()+RAND()+RAND()+RAND()+RAND()+RAND()+RAND()+RAND()+RAND()+RAND())-6))-1)+X$15)</x:f>
        <x:v>6007592.6476035565</x:v>
      </x:c>
      <x:c r="Y489" s="97" t="n">
        <x:f>MAX(0,X489*(1+EXP((LN(1+'Monte Carlo'!$K$10)-0.5*'Monte Carlo'!$K$12^2)+'Monte Carlo'!$K$12*((RAND()+RAND()+RAND()+RAND()+RAND()+RAND()+RAND()+RAND()+RAND()+RAND()+RAND()+RAND())-6))-1)+Y$15)</x:f>
        <x:v>7310810.233285041</x:v>
      </x:c>
      <x:c r="Z489" s="97" t="n">
        <x:f>MAX(0,Y489*(1+EXP((LN(1+'Monte Carlo'!$K$10)-0.5*'Monte Carlo'!$K$12^2)+'Monte Carlo'!$K$12*((RAND()+RAND()+RAND()+RAND()+RAND()+RAND()+RAND()+RAND()+RAND()+RAND()+RAND()+RAND())-6))-1)+Z$15)</x:f>
        <x:v>6480250.755877919</x:v>
      </x:c>
      <x:c r="AA489" s="97" t="n">
        <x:f>MAX(0,Z489*(1+EXP((LN(1+'Monte Carlo'!$K$10)-0.5*'Monte Carlo'!$K$12^2)+'Monte Carlo'!$K$12*((RAND()+RAND()+RAND()+RAND()+RAND()+RAND()+RAND()+RAND()+RAND()+RAND()+RAND()+RAND())-6))-1)+AA$15)</x:f>
        <x:v>6574147.824644877</x:v>
      </x:c>
      <x:c r="AB489" s="97" t="n">
        <x:f>MAX(0,AA489*(1+EXP((LN(1+'Monte Carlo'!$K$10)-0.5*'Monte Carlo'!$K$12^2)+'Monte Carlo'!$K$12*((RAND()+RAND()+RAND()+RAND()+RAND()+RAND()+RAND()+RAND()+RAND()+RAND()+RAND()+RAND())-6))-1)+AB$15)</x:f>
        <x:v>10545139.054418463</x:v>
      </x:c>
      <x:c r="AC489" s="97" t="n">
        <x:f>MAX(0,AB489*(1+EXP((LN(1+'Monte Carlo'!$K$10)-0.5*'Monte Carlo'!$K$12^2)+'Monte Carlo'!$K$12*((RAND()+RAND()+RAND()+RAND()+RAND()+RAND()+RAND()+RAND()+RAND()+RAND()+RAND()+RAND())-6))-1)+AC$15)</x:f>
        <x:v>11127509.511774827</x:v>
      </x:c>
      <x:c r="AD489" s="97" t="n">
        <x:f>MAX(0,AC489*(1+EXP((LN(1+'Monte Carlo'!$K$10)-0.5*'Monte Carlo'!$K$12^2)+'Monte Carlo'!$K$12*((RAND()+RAND()+RAND()+RAND()+RAND()+RAND()+RAND()+RAND()+RAND()+RAND()+RAND()+RAND())-6))-1)+AD$15)</x:f>
        <x:v>11175553.346964322</x:v>
      </x:c>
      <x:c r="AE489" s="97" t="n">
        <x:f>MAX(0,AD489*(1+EXP((LN(1+'Monte Carlo'!$K$10)-0.5*'Monte Carlo'!$K$12^2)+'Monte Carlo'!$K$12*((RAND()+RAND()+RAND()+RAND()+RAND()+RAND()+RAND()+RAND()+RAND()+RAND()+RAND()+RAND())-6))-1)+AE$15)</x:f>
        <x:v>11719678.962700639</x:v>
      </x:c>
      <x:c r="AF489" s="97" t="n">
        <x:f>MAX(0,AE489*(1+EXP((LN(1+'Monte Carlo'!$K$10)-0.5*'Monte Carlo'!$K$12^2)+'Monte Carlo'!$K$12*((RAND()+RAND()+RAND()+RAND()+RAND()+RAND()+RAND()+RAND()+RAND()+RAND()+RAND()+RAND())-6))-1)+AF$15)</x:f>
        <x:v>11760504.862140458</x:v>
      </x:c>
      <x:c r="AG489" s="97">
        <x:f t="shared" si="9"/>
        <x:v>829295.25697354157</x:v>
      </x:c>
    </x:row>
    <x:row r="490">
      <x:c r="A490" s="93">
        <x:v>469</x:v>
      </x:c>
      <x:c r="B490" s="97" t="n">
        <x:f>IF(AND(UPPER('Monte Carlo'!$K$4)="YES",'Monte Carlo'!$K$5&gt;0),'Monte Carlo'!$K$13,Liquidity_30Y!$C$14)</x:f>
        <x:v>1029031.25</x:v>
      </x:c>
      <x:c r="C490" s="97" t="n">
        <x:f>MAX(0,B490*(1+EXP((LN(1+'Monte Carlo'!$K$10)-0.5*'Monte Carlo'!$K$12^2)+'Monte Carlo'!$K$12*((RAND()+RAND()+RAND()+RAND()+RAND()+RAND()+RAND()+RAND()+RAND()+RAND()+RAND()+RAND())-6))-1)+C$15)</x:f>
        <x:v>1171478.1745502213</x:v>
      </x:c>
      <x:c r="D490" s="97" t="n">
        <x:f>MAX(0,C490*(1+EXP((LN(1+'Monte Carlo'!$K$10)-0.5*'Monte Carlo'!$K$12^2)+'Monte Carlo'!$K$12*((RAND()+RAND()+RAND()+RAND()+RAND()+RAND()+RAND()+RAND()+RAND()+RAND()+RAND()+RAND())-6))-1)+D$15)</x:f>
        <x:v>1435259.4344525577</x:v>
      </x:c>
      <x:c r="E490" s="97" t="n">
        <x:f>MAX(0,D490*(1+EXP((LN(1+'Monte Carlo'!$K$10)-0.5*'Monte Carlo'!$K$12^2)+'Monte Carlo'!$K$12*((RAND()+RAND()+RAND()+RAND()+RAND()+RAND()+RAND()+RAND()+RAND()+RAND()+RAND()+RAND())-6))-1)+E$15)</x:f>
        <x:v>1532440.4998486275</x:v>
      </x:c>
      <x:c r="F490" s="97" t="n">
        <x:f>MAX(0,E490*(1+EXP((LN(1+'Monte Carlo'!$K$10)-0.5*'Monte Carlo'!$K$12^2)+'Monte Carlo'!$K$12*((RAND()+RAND()+RAND()+RAND()+RAND()+RAND()+RAND()+RAND()+RAND()+RAND()+RAND()+RAND())-6))-1)+F$15)</x:f>
        <x:v>1785705.5303866246</x:v>
      </x:c>
      <x:c r="G490" s="97" t="n">
        <x:f>MAX(0,F490*(1+EXP((LN(1+'Monte Carlo'!$K$10)-0.5*'Monte Carlo'!$K$12^2)+'Monte Carlo'!$K$12*((RAND()+RAND()+RAND()+RAND()+RAND()+RAND()+RAND()+RAND()+RAND()+RAND()+RAND()+RAND())-6))-1)+G$15)</x:f>
        <x:v>2075361.1060760554</x:v>
      </x:c>
      <x:c r="H490" s="97" t="n">
        <x:f>MAX(0,G490*(1+EXP((LN(1+'Monte Carlo'!$K$10)-0.5*'Monte Carlo'!$K$12^2)+'Monte Carlo'!$K$12*((RAND()+RAND()+RAND()+RAND()+RAND()+RAND()+RAND()+RAND()+RAND()+RAND()+RAND()+RAND())-6))-1)+H$15)</x:f>
        <x:v>1764445.7683487346</x:v>
      </x:c>
      <x:c r="I490" s="97" t="n">
        <x:f>MAX(0,H490*(1+EXP((LN(1+'Monte Carlo'!$K$10)-0.5*'Monte Carlo'!$K$12^2)+'Monte Carlo'!$K$12*((RAND()+RAND()+RAND()+RAND()+RAND()+RAND()+RAND()+RAND()+RAND()+RAND()+RAND()+RAND())-6))-1)+I$15)</x:f>
        <x:v>2196796.469295854</x:v>
      </x:c>
      <x:c r="J490" s="97" t="n">
        <x:f>MAX(0,I490*(1+EXP((LN(1+'Monte Carlo'!$K$10)-0.5*'Monte Carlo'!$K$12^2)+'Monte Carlo'!$K$12*((RAND()+RAND()+RAND()+RAND()+RAND()+RAND()+RAND()+RAND()+RAND()+RAND()+RAND()+RAND())-6))-1)+J$15)</x:f>
        <x:v>2461188.9999340475</x:v>
      </x:c>
      <x:c r="K490" s="97" t="n">
        <x:f>MAX(0,J490*(1+EXP((LN(1+'Monte Carlo'!$K$10)-0.5*'Monte Carlo'!$K$12^2)+'Monte Carlo'!$K$12*((RAND()+RAND()+RAND()+RAND()+RAND()+RAND()+RAND()+RAND()+RAND()+RAND()+RAND()+RAND())-6))-1)+K$15)</x:f>
        <x:v>2082983.1448746666</x:v>
      </x:c>
      <x:c r="L490" s="97" t="n">
        <x:f>MAX(0,K490*(1+EXP((LN(1+'Monte Carlo'!$K$10)-0.5*'Monte Carlo'!$K$12^2)+'Monte Carlo'!$K$12*((RAND()+RAND()+RAND()+RAND()+RAND()+RAND()+RAND()+RAND()+RAND()+RAND()+RAND()+RAND())-6))-1)+L$15)</x:f>
        <x:v>2082896.4395571146</x:v>
      </x:c>
      <x:c r="M490" s="97" t="n">
        <x:f>MAX(0,L490*(1+EXP((LN(1+'Monte Carlo'!$K$10)-0.5*'Monte Carlo'!$K$12^2)+'Monte Carlo'!$K$12*((RAND()+RAND()+RAND()+RAND()+RAND()+RAND()+RAND()+RAND()+RAND()+RAND()+RAND()+RAND())-6))-1)+M$15)</x:f>
        <x:v>2934073.605943786</x:v>
      </x:c>
      <x:c r="N490" s="97" t="n">
        <x:f>MAX(0,M490*(1+EXP((LN(1+'Monte Carlo'!$K$10)-0.5*'Monte Carlo'!$K$12^2)+'Monte Carlo'!$K$12*((RAND()+RAND()+RAND()+RAND()+RAND()+RAND()+RAND()+RAND()+RAND()+RAND()+RAND()+RAND())-6))-1)+N$15)</x:f>
        <x:v>2667873.182634733</x:v>
      </x:c>
      <x:c r="O490" s="97" t="n">
        <x:f>MAX(0,N490*(1+EXP((LN(1+'Monte Carlo'!$K$10)-0.5*'Monte Carlo'!$K$12^2)+'Monte Carlo'!$K$12*((RAND()+RAND()+RAND()+RAND()+RAND()+RAND()+RAND()+RAND()+RAND()+RAND()+RAND()+RAND())-6))-1)+O$15)</x:f>
        <x:v>2322743.017858749</x:v>
      </x:c>
      <x:c r="P490" s="97" t="n">
        <x:f>MAX(0,O490*(1+EXP((LN(1+'Monte Carlo'!$K$10)-0.5*'Monte Carlo'!$K$12^2)+'Monte Carlo'!$K$12*((RAND()+RAND()+RAND()+RAND()+RAND()+RAND()+RAND()+RAND()+RAND()+RAND()+RAND()+RAND())-6))-1)+P$15)</x:f>
        <x:v>2196899.014205072</x:v>
      </x:c>
      <x:c r="Q490" s="97" t="n">
        <x:f>MAX(0,P490*(1+EXP((LN(1+'Monte Carlo'!$K$10)-0.5*'Monte Carlo'!$K$12^2)+'Monte Carlo'!$K$12*((RAND()+RAND()+RAND()+RAND()+RAND()+RAND()+RAND()+RAND()+RAND()+RAND()+RAND()+RAND())-6))-1)+Q$15)</x:f>
        <x:v>2071859.954136711</x:v>
      </x:c>
      <x:c r="R490" s="97" t="n">
        <x:f>MAX(0,Q490*(1+EXP((LN(1+'Monte Carlo'!$K$10)-0.5*'Monte Carlo'!$K$12^2)+'Monte Carlo'!$K$12*((RAND()+RAND()+RAND()+RAND()+RAND()+RAND()+RAND()+RAND()+RAND()+RAND()+RAND()+RAND())-6))-1)+R$15)</x:f>
        <x:v>2328346.0500939735</x:v>
      </x:c>
      <x:c r="S490" s="97" t="n">
        <x:f>MAX(0,R490*(1+EXP((LN(1+'Monte Carlo'!$K$10)-0.5*'Monte Carlo'!$K$12^2)+'Monte Carlo'!$K$12*((RAND()+RAND()+RAND()+RAND()+RAND()+RAND()+RAND()+RAND()+RAND()+RAND()+RAND()+RAND())-6))-1)+S$15)</x:f>
        <x:v>2693546.6584719922</x:v>
      </x:c>
      <x:c r="T490" s="97" t="n">
        <x:f>MAX(0,S490*(1+EXP((LN(1+'Monte Carlo'!$K$10)-0.5*'Monte Carlo'!$K$12^2)+'Monte Carlo'!$K$12*((RAND()+RAND()+RAND()+RAND()+RAND()+RAND()+RAND()+RAND()+RAND()+RAND()+RAND()+RAND())-6))-1)+T$15)</x:f>
        <x:v>2488459.2829881115</x:v>
      </x:c>
      <x:c r="U490" s="97" t="n">
        <x:f>MAX(0,T490*(1+EXP((LN(1+'Monte Carlo'!$K$10)-0.5*'Monte Carlo'!$K$12^2)+'Monte Carlo'!$K$12*((RAND()+RAND()+RAND()+RAND()+RAND()+RAND()+RAND()+RAND()+RAND()+RAND()+RAND()+RAND())-6))-1)+U$15)</x:f>
        <x:v>3872358.079161956</x:v>
      </x:c>
      <x:c r="V490" s="97" t="n">
        <x:f>MAX(0,U490*(1+EXP((LN(1+'Monte Carlo'!$K$10)-0.5*'Monte Carlo'!$K$12^2)+'Monte Carlo'!$K$12*((RAND()+RAND()+RAND()+RAND()+RAND()+RAND()+RAND()+RAND()+RAND()+RAND()+RAND()+RAND())-6))-1)+V$15)</x:f>
        <x:v>4943355.260011265</x:v>
      </x:c>
      <x:c r="W490" s="97" t="n">
        <x:f>MAX(0,V490*(1+EXP((LN(1+'Monte Carlo'!$K$10)-0.5*'Monte Carlo'!$K$12^2)+'Monte Carlo'!$K$12*((RAND()+RAND()+RAND()+RAND()+RAND()+RAND()+RAND()+RAND()+RAND()+RAND()+RAND()+RAND())-6))-1)+W$15)</x:f>
        <x:v>5770095.016824499</x:v>
      </x:c>
      <x:c r="X490" s="97" t="n">
        <x:f>MAX(0,W490*(1+EXP((LN(1+'Monte Carlo'!$K$10)-0.5*'Monte Carlo'!$K$12^2)+'Monte Carlo'!$K$12*((RAND()+RAND()+RAND()+RAND()+RAND()+RAND()+RAND()+RAND()+RAND()+RAND()+RAND()+RAND())-6))-1)+X$15)</x:f>
        <x:v>5297130.058400882</x:v>
      </x:c>
      <x:c r="Y490" s="97" t="n">
        <x:f>MAX(0,X490*(1+EXP((LN(1+'Monte Carlo'!$K$10)-0.5*'Monte Carlo'!$K$12^2)+'Monte Carlo'!$K$12*((RAND()+RAND()+RAND()+RAND()+RAND()+RAND()+RAND()+RAND()+RAND()+RAND()+RAND()+RAND())-6))-1)+Y$15)</x:f>
        <x:v>5157728.339298733</x:v>
      </x:c>
      <x:c r="Z490" s="97" t="n">
        <x:f>MAX(0,Y490*(1+EXP((LN(1+'Monte Carlo'!$K$10)-0.5*'Monte Carlo'!$K$12^2)+'Monte Carlo'!$K$12*((RAND()+RAND()+RAND()+RAND()+RAND()+RAND()+RAND()+RAND()+RAND()+RAND()+RAND()+RAND())-6))-1)+Z$15)</x:f>
        <x:v>4967111.759716381</x:v>
      </x:c>
      <x:c r="AA490" s="97" t="n">
        <x:f>MAX(0,Z490*(1+EXP((LN(1+'Monte Carlo'!$K$10)-0.5*'Monte Carlo'!$K$12^2)+'Monte Carlo'!$K$12*((RAND()+RAND()+RAND()+RAND()+RAND()+RAND()+RAND()+RAND()+RAND()+RAND()+RAND()+RAND())-6))-1)+AA$15)</x:f>
        <x:v>3757849.0964661143</x:v>
      </x:c>
      <x:c r="AB490" s="97" t="n">
        <x:f>MAX(0,AA490*(1+EXP((LN(1+'Monte Carlo'!$K$10)-0.5*'Monte Carlo'!$K$12^2)+'Monte Carlo'!$K$12*((RAND()+RAND()+RAND()+RAND()+RAND()+RAND()+RAND()+RAND()+RAND()+RAND()+RAND()+RAND())-6))-1)+AB$15)</x:f>
        <x:v>3556294.258745276</x:v>
      </x:c>
      <x:c r="AC490" s="97" t="n">
        <x:f>MAX(0,AB490*(1+EXP((LN(1+'Monte Carlo'!$K$10)-0.5*'Monte Carlo'!$K$12^2)+'Monte Carlo'!$K$12*((RAND()+RAND()+RAND()+RAND()+RAND()+RAND()+RAND()+RAND()+RAND()+RAND()+RAND()+RAND())-6))-1)+AC$15)</x:f>
        <x:v>3671041.1604193463</x:v>
      </x:c>
      <x:c r="AD490" s="97" t="n">
        <x:f>MAX(0,AC490*(1+EXP((LN(1+'Monte Carlo'!$K$10)-0.5*'Monte Carlo'!$K$12^2)+'Monte Carlo'!$K$12*((RAND()+RAND()+RAND()+RAND()+RAND()+RAND()+RAND()+RAND()+RAND()+RAND()+RAND()+RAND())-6))-1)+AD$15)</x:f>
        <x:v>2814395.252824594</x:v>
      </x:c>
      <x:c r="AE490" s="97" t="n">
        <x:f>MAX(0,AD490*(1+EXP((LN(1+'Monte Carlo'!$K$10)-0.5*'Monte Carlo'!$K$12^2)+'Monte Carlo'!$K$12*((RAND()+RAND()+RAND()+RAND()+RAND()+RAND()+RAND()+RAND()+RAND()+RAND()+RAND()+RAND())-6))-1)+AE$15)</x:f>
        <x:v>3390099.064753644</x:v>
      </x:c>
      <x:c r="AF490" s="97" t="n">
        <x:f>MAX(0,AE490*(1+EXP((LN(1+'Monte Carlo'!$K$10)-0.5*'Monte Carlo'!$K$12^2)+'Monte Carlo'!$K$12*((RAND()+RAND()+RAND()+RAND()+RAND()+RAND()+RAND()+RAND()+RAND()+RAND()+RAND()+RAND())-6))-1)+AF$15)</x:f>
        <x:v>3986980.223913191</x:v>
      </x:c>
      <x:c r="AG490" s="97">
        <x:f t="shared" si="9"/>
        <x:v>1029031.25</x:v>
      </x:c>
    </x:row>
    <x:row r="491">
      <x:c r="A491" s="93">
        <x:v>470</x:v>
      </x:c>
      <x:c r="B491" s="97" t="n">
        <x:f>IF(AND(UPPER('Monte Carlo'!$K$4)="YES",'Monte Carlo'!$K$5&gt;0),'Monte Carlo'!$K$13,Liquidity_30Y!$C$14)</x:f>
        <x:v>1029031.25</x:v>
      </x:c>
      <x:c r="C491" s="97" t="n">
        <x:f>MAX(0,B491*(1+EXP((LN(1+'Monte Carlo'!$K$10)-0.5*'Monte Carlo'!$K$12^2)+'Monte Carlo'!$K$12*((RAND()+RAND()+RAND()+RAND()+RAND()+RAND()+RAND()+RAND()+RAND()+RAND()+RAND()+RAND())-6))-1)+C$15)</x:f>
        <x:v>915231.6830583084</x:v>
      </x:c>
      <x:c r="D491" s="97" t="n">
        <x:f>MAX(0,C491*(1+EXP((LN(1+'Monte Carlo'!$K$10)-0.5*'Monte Carlo'!$K$12^2)+'Monte Carlo'!$K$12*((RAND()+RAND()+RAND()+RAND()+RAND()+RAND()+RAND()+RAND()+RAND()+RAND()+RAND()+RAND())-6))-1)+D$15)</x:f>
        <x:v>876869.7405017507</x:v>
      </x:c>
      <x:c r="E491" s="97" t="n">
        <x:f>MAX(0,D491*(1+EXP((LN(1+'Monte Carlo'!$K$10)-0.5*'Monte Carlo'!$K$12^2)+'Monte Carlo'!$K$12*((RAND()+RAND()+RAND()+RAND()+RAND()+RAND()+RAND()+RAND()+RAND()+RAND()+RAND()+RAND())-6))-1)+E$15)</x:f>
        <x:v>1224882.1269038436</x:v>
      </x:c>
      <x:c r="F491" s="97" t="n">
        <x:f>MAX(0,E491*(1+EXP((LN(1+'Monte Carlo'!$K$10)-0.5*'Monte Carlo'!$K$12^2)+'Monte Carlo'!$K$12*((RAND()+RAND()+RAND()+RAND()+RAND()+RAND()+RAND()+RAND()+RAND()+RAND()+RAND()+RAND())-6))-1)+F$15)</x:f>
        <x:v>1142639.5880708045</x:v>
      </x:c>
      <x:c r="G491" s="97" t="n">
        <x:f>MAX(0,F491*(1+EXP((LN(1+'Monte Carlo'!$K$10)-0.5*'Monte Carlo'!$K$12^2)+'Monte Carlo'!$K$12*((RAND()+RAND()+RAND()+RAND()+RAND()+RAND()+RAND()+RAND()+RAND()+RAND()+RAND()+RAND())-6))-1)+G$15)</x:f>
        <x:v>1110745.3220994987</x:v>
      </x:c>
      <x:c r="H491" s="97" t="n">
        <x:f>MAX(0,G491*(1+EXP((LN(1+'Monte Carlo'!$K$10)-0.5*'Monte Carlo'!$K$12^2)+'Monte Carlo'!$K$12*((RAND()+RAND()+RAND()+RAND()+RAND()+RAND()+RAND()+RAND()+RAND()+RAND()+RAND()+RAND())-6))-1)+H$15)</x:f>
        <x:v>1069669.138783303</x:v>
      </x:c>
      <x:c r="I491" s="97" t="n">
        <x:f>MAX(0,H491*(1+EXP((LN(1+'Monte Carlo'!$K$10)-0.5*'Monte Carlo'!$K$12^2)+'Monte Carlo'!$K$12*((RAND()+RAND()+RAND()+RAND()+RAND()+RAND()+RAND()+RAND()+RAND()+RAND()+RAND()+RAND())-6))-1)+I$15)</x:f>
        <x:v>847853.7988856579</x:v>
      </x:c>
      <x:c r="J491" s="97" t="n">
        <x:f>MAX(0,I491*(1+EXP((LN(1+'Monte Carlo'!$K$10)-0.5*'Monte Carlo'!$K$12^2)+'Monte Carlo'!$K$12*((RAND()+RAND()+RAND()+RAND()+RAND()+RAND()+RAND()+RAND()+RAND()+RAND()+RAND()+RAND())-6))-1)+J$15)</x:f>
        <x:v>969347.1792281056</x:v>
      </x:c>
      <x:c r="K491" s="97" t="n">
        <x:f>MAX(0,J491*(1+EXP((LN(1+'Monte Carlo'!$K$10)-0.5*'Monte Carlo'!$K$12^2)+'Monte Carlo'!$K$12*((RAND()+RAND()+RAND()+RAND()+RAND()+RAND()+RAND()+RAND()+RAND()+RAND()+RAND()+RAND())-6))-1)+K$15)</x:f>
        <x:v>849486.2808517994</x:v>
      </x:c>
      <x:c r="L491" s="97" t="n">
        <x:f>MAX(0,K491*(1+EXP((LN(1+'Monte Carlo'!$K$10)-0.5*'Monte Carlo'!$K$12^2)+'Monte Carlo'!$K$12*((RAND()+RAND()+RAND()+RAND()+RAND()+RAND()+RAND()+RAND()+RAND()+RAND()+RAND()+RAND())-6))-1)+L$15)</x:f>
        <x:v>912737.9810019628</x:v>
      </x:c>
      <x:c r="M491" s="97" t="n">
        <x:f>MAX(0,L491*(1+EXP((LN(1+'Monte Carlo'!$K$10)-0.5*'Monte Carlo'!$K$12^2)+'Monte Carlo'!$K$12*((RAND()+RAND()+RAND()+RAND()+RAND()+RAND()+RAND()+RAND()+RAND()+RAND()+RAND()+RAND())-6))-1)+M$15)</x:f>
        <x:v>1036753.2419999389</x:v>
      </x:c>
      <x:c r="N491" s="97" t="n">
        <x:f>MAX(0,M491*(1+EXP((LN(1+'Monte Carlo'!$K$10)-0.5*'Monte Carlo'!$K$12^2)+'Monte Carlo'!$K$12*((RAND()+RAND()+RAND()+RAND()+RAND()+RAND()+RAND()+RAND()+RAND()+RAND()+RAND()+RAND())-6))-1)+N$15)</x:f>
        <x:v>1142473.931723086</x:v>
      </x:c>
      <x:c r="O491" s="97" t="n">
        <x:f>MAX(0,N491*(1+EXP((LN(1+'Monte Carlo'!$K$10)-0.5*'Monte Carlo'!$K$12^2)+'Monte Carlo'!$K$12*((RAND()+RAND()+RAND()+RAND()+RAND()+RAND()+RAND()+RAND()+RAND()+RAND()+RAND()+RAND())-6))-1)+O$15)</x:f>
        <x:v>1088081.3706538586</x:v>
      </x:c>
      <x:c r="P491" s="97" t="n">
        <x:f>MAX(0,O491*(1+EXP((LN(1+'Monte Carlo'!$K$10)-0.5*'Monte Carlo'!$K$12^2)+'Monte Carlo'!$K$12*((RAND()+RAND()+RAND()+RAND()+RAND()+RAND()+RAND()+RAND()+RAND()+RAND()+RAND()+RAND())-6))-1)+P$15)</x:f>
        <x:v>1057188.3437136991</x:v>
      </x:c>
      <x:c r="Q491" s="97" t="n">
        <x:f>MAX(0,P491*(1+EXP((LN(1+'Monte Carlo'!$K$10)-0.5*'Monte Carlo'!$K$12^2)+'Monte Carlo'!$K$12*((RAND()+RAND()+RAND()+RAND()+RAND()+RAND()+RAND()+RAND()+RAND()+RAND()+RAND()+RAND())-6))-1)+Q$15)</x:f>
        <x:v>1296899.1494297814</x:v>
      </x:c>
      <x:c r="R491" s="97" t="n">
        <x:f>MAX(0,Q491*(1+EXP((LN(1+'Monte Carlo'!$K$10)-0.5*'Monte Carlo'!$K$12^2)+'Monte Carlo'!$K$12*((RAND()+RAND()+RAND()+RAND()+RAND()+RAND()+RAND()+RAND()+RAND()+RAND()+RAND()+RAND())-6))-1)+R$15)</x:f>
        <x:v>2112124.4000704787</x:v>
      </x:c>
      <x:c r="S491" s="97" t="n">
        <x:f>MAX(0,R491*(1+EXP((LN(1+'Monte Carlo'!$K$10)-0.5*'Monte Carlo'!$K$12^2)+'Monte Carlo'!$K$12*((RAND()+RAND()+RAND()+RAND()+RAND()+RAND()+RAND()+RAND()+RAND()+RAND()+RAND()+RAND())-6))-1)+S$15)</x:f>
        <x:v>2066133.135671573</x:v>
      </x:c>
      <x:c r="T491" s="97" t="n">
        <x:f>MAX(0,S491*(1+EXP((LN(1+'Monte Carlo'!$K$10)-0.5*'Monte Carlo'!$K$12^2)+'Monte Carlo'!$K$12*((RAND()+RAND()+RAND()+RAND()+RAND()+RAND()+RAND()+RAND()+RAND()+RAND()+RAND()+RAND())-6))-1)+T$15)</x:f>
        <x:v>2621867.9462748333</x:v>
      </x:c>
      <x:c r="U491" s="97" t="n">
        <x:f>MAX(0,T491*(1+EXP((LN(1+'Monte Carlo'!$K$10)-0.5*'Monte Carlo'!$K$12^2)+'Monte Carlo'!$K$12*((RAND()+RAND()+RAND()+RAND()+RAND()+RAND()+RAND()+RAND()+RAND()+RAND()+RAND()+RAND())-6))-1)+U$15)</x:f>
        <x:v>3508735.7154140566</x:v>
      </x:c>
      <x:c r="V491" s="97" t="n">
        <x:f>MAX(0,U491*(1+EXP((LN(1+'Monte Carlo'!$K$10)-0.5*'Monte Carlo'!$K$12^2)+'Monte Carlo'!$K$12*((RAND()+RAND()+RAND()+RAND()+RAND()+RAND()+RAND()+RAND()+RAND()+RAND()+RAND()+RAND())-6))-1)+V$15)</x:f>
        <x:v>3395728.049904607</x:v>
      </x:c>
      <x:c r="W491" s="97" t="n">
        <x:f>MAX(0,V491*(1+EXP((LN(1+'Monte Carlo'!$K$10)-0.5*'Monte Carlo'!$K$12^2)+'Monte Carlo'!$K$12*((RAND()+RAND()+RAND()+RAND()+RAND()+RAND()+RAND()+RAND()+RAND()+RAND()+RAND()+RAND())-6))-1)+W$15)</x:f>
        <x:v>3022089.4132768</x:v>
      </x:c>
      <x:c r="X491" s="97" t="n">
        <x:f>MAX(0,W491*(1+EXP((LN(1+'Monte Carlo'!$K$10)-0.5*'Monte Carlo'!$K$12^2)+'Monte Carlo'!$K$12*((RAND()+RAND()+RAND()+RAND()+RAND()+RAND()+RAND()+RAND()+RAND()+RAND()+RAND()+RAND())-6))-1)+X$15)</x:f>
        <x:v>2584719.775350957</x:v>
      </x:c>
      <x:c r="Y491" s="97" t="n">
        <x:f>MAX(0,X491*(1+EXP((LN(1+'Monte Carlo'!$K$10)-0.5*'Monte Carlo'!$K$12^2)+'Monte Carlo'!$K$12*((RAND()+RAND()+RAND()+RAND()+RAND()+RAND()+RAND()+RAND()+RAND()+RAND()+RAND()+RAND())-6))-1)+Y$15)</x:f>
        <x:v>2970182.8285336494</x:v>
      </x:c>
      <x:c r="Z491" s="97" t="n">
        <x:f>MAX(0,Y491*(1+EXP((LN(1+'Monte Carlo'!$K$10)-0.5*'Monte Carlo'!$K$12^2)+'Monte Carlo'!$K$12*((RAND()+RAND()+RAND()+RAND()+RAND()+RAND()+RAND()+RAND()+RAND()+RAND()+RAND()+RAND())-6))-1)+Z$15)</x:f>
        <x:v>2446507.8471439593</x:v>
      </x:c>
      <x:c r="AA491" s="97" t="n">
        <x:f>MAX(0,Z491*(1+EXP((LN(1+'Monte Carlo'!$K$10)-0.5*'Monte Carlo'!$K$12^2)+'Monte Carlo'!$K$12*((RAND()+RAND()+RAND()+RAND()+RAND()+RAND()+RAND()+RAND()+RAND()+RAND()+RAND()+RAND())-6))-1)+AA$15)</x:f>
        <x:v>2740504.646458862</x:v>
      </x:c>
      <x:c r="AB491" s="97" t="n">
        <x:f>MAX(0,AA491*(1+EXP((LN(1+'Monte Carlo'!$K$10)-0.5*'Monte Carlo'!$K$12^2)+'Monte Carlo'!$K$12*((RAND()+RAND()+RAND()+RAND()+RAND()+RAND()+RAND()+RAND()+RAND()+RAND()+RAND()+RAND())-6))-1)+AB$15)</x:f>
        <x:v>2784702.763529246</x:v>
      </x:c>
      <x:c r="AC491" s="97" t="n">
        <x:f>MAX(0,AB491*(1+EXP((LN(1+'Monte Carlo'!$K$10)-0.5*'Monte Carlo'!$K$12^2)+'Monte Carlo'!$K$12*((RAND()+RAND()+RAND()+RAND()+RAND()+RAND()+RAND()+RAND()+RAND()+RAND()+RAND()+RAND())-6))-1)+AC$15)</x:f>
        <x:v>3008267.7770590545</x:v>
      </x:c>
      <x:c r="AD491" s="97" t="n">
        <x:f>MAX(0,AC491*(1+EXP((LN(1+'Monte Carlo'!$K$10)-0.5*'Monte Carlo'!$K$12^2)+'Monte Carlo'!$K$12*((RAND()+RAND()+RAND()+RAND()+RAND()+RAND()+RAND()+RAND()+RAND()+RAND()+RAND()+RAND())-6))-1)+AD$15)</x:f>
        <x:v>3591762.3175266786</x:v>
      </x:c>
      <x:c r="AE491" s="97" t="n">
        <x:f>MAX(0,AD491*(1+EXP((LN(1+'Monte Carlo'!$K$10)-0.5*'Monte Carlo'!$K$12^2)+'Monte Carlo'!$K$12*((RAND()+RAND()+RAND()+RAND()+RAND()+RAND()+RAND()+RAND()+RAND()+RAND()+RAND()+RAND())-6))-1)+AE$15)</x:f>
        <x:v>4317012.537251914</x:v>
      </x:c>
      <x:c r="AF491" s="97" t="n">
        <x:f>MAX(0,AE491*(1+EXP((LN(1+'Monte Carlo'!$K$10)-0.5*'Monte Carlo'!$K$12^2)+'Monte Carlo'!$K$12*((RAND()+RAND()+RAND()+RAND()+RAND()+RAND()+RAND()+RAND()+RAND()+RAND()+RAND()+RAND())-6))-1)+AF$15)</x:f>
        <x:v>3357868.9260967514</x:v>
      </x:c>
      <x:c r="AG491" s="97">
        <x:f t="shared" si="9"/>
        <x:v>1029031.25</x:v>
      </x:c>
    </x:row>
    <x:row r="492">
      <x:c r="A492" s="93">
        <x:v>471</x:v>
      </x:c>
      <x:c r="B492" s="97" t="n">
        <x:f>IF(AND(UPPER('Monte Carlo'!$K$4)="YES",'Monte Carlo'!$K$5&gt;0),'Monte Carlo'!$K$13,Liquidity_30Y!$C$14)</x:f>
        <x:v>1029031.25</x:v>
      </x:c>
      <x:c r="C492" s="97" t="n">
        <x:f>MAX(0,B492*(1+EXP((LN(1+'Monte Carlo'!$K$10)-0.5*'Monte Carlo'!$K$12^2)+'Monte Carlo'!$K$12*((RAND()+RAND()+RAND()+RAND()+RAND()+RAND()+RAND()+RAND()+RAND()+RAND()+RAND()+RAND())-6))-1)+C$15)</x:f>
        <x:v>1054417.905451422</x:v>
      </x:c>
      <x:c r="D492" s="97" t="n">
        <x:f>MAX(0,C492*(1+EXP((LN(1+'Monte Carlo'!$K$10)-0.5*'Monte Carlo'!$K$12^2)+'Monte Carlo'!$K$12*((RAND()+RAND()+RAND()+RAND()+RAND()+RAND()+RAND()+RAND()+RAND()+RAND()+RAND()+RAND())-6))-1)+D$15)</x:f>
        <x:v>1035435.0515277646</x:v>
      </x:c>
      <x:c r="E492" s="97" t="n">
        <x:f>MAX(0,D492*(1+EXP((LN(1+'Monte Carlo'!$K$10)-0.5*'Monte Carlo'!$K$12^2)+'Monte Carlo'!$K$12*((RAND()+RAND()+RAND()+RAND()+RAND()+RAND()+RAND()+RAND()+RAND()+RAND()+RAND()+RAND())-6))-1)+E$15)</x:f>
        <x:v>943586.5650618324</x:v>
      </x:c>
      <x:c r="F492" s="97" t="n">
        <x:f>MAX(0,E492*(1+EXP((LN(1+'Monte Carlo'!$K$10)-0.5*'Monte Carlo'!$K$12^2)+'Monte Carlo'!$K$12*((RAND()+RAND()+RAND()+RAND()+RAND()+RAND()+RAND()+RAND()+RAND()+RAND()+RAND()+RAND())-6))-1)+F$15)</x:f>
        <x:v>1125378.8174387282</x:v>
      </x:c>
      <x:c r="G492" s="97" t="n">
        <x:f>MAX(0,F492*(1+EXP((LN(1+'Monte Carlo'!$K$10)-0.5*'Monte Carlo'!$K$12^2)+'Monte Carlo'!$K$12*((RAND()+RAND()+RAND()+RAND()+RAND()+RAND()+RAND()+RAND()+RAND()+RAND()+RAND()+RAND())-6))-1)+G$15)</x:f>
        <x:v>1207738.8959563174</x:v>
      </x:c>
      <x:c r="H492" s="97" t="n">
        <x:f>MAX(0,G492*(1+EXP((LN(1+'Monte Carlo'!$K$10)-0.5*'Monte Carlo'!$K$12^2)+'Monte Carlo'!$K$12*((RAND()+RAND()+RAND()+RAND()+RAND()+RAND()+RAND()+RAND()+RAND()+RAND()+RAND()+RAND())-6))-1)+H$15)</x:f>
        <x:v>1129834.5857053583</x:v>
      </x:c>
      <x:c r="I492" s="97" t="n">
        <x:f>MAX(0,H492*(1+EXP((LN(1+'Monte Carlo'!$K$10)-0.5*'Monte Carlo'!$K$12^2)+'Monte Carlo'!$K$12*((RAND()+RAND()+RAND()+RAND()+RAND()+RAND()+RAND()+RAND()+RAND()+RAND()+RAND()+RAND())-6))-1)+I$15)</x:f>
        <x:v>1087934.5328136226</x:v>
      </x:c>
      <x:c r="J492" s="97" t="n">
        <x:f>MAX(0,I492*(1+EXP((LN(1+'Monte Carlo'!$K$10)-0.5*'Monte Carlo'!$K$12^2)+'Monte Carlo'!$K$12*((RAND()+RAND()+RAND()+RAND()+RAND()+RAND()+RAND()+RAND()+RAND()+RAND()+RAND()+RAND())-6))-1)+J$15)</x:f>
        <x:v>1504987.4676384889</x:v>
      </x:c>
      <x:c r="K492" s="97" t="n">
        <x:f>MAX(0,J492*(1+EXP((LN(1+'Monte Carlo'!$K$10)-0.5*'Monte Carlo'!$K$12^2)+'Monte Carlo'!$K$12*((RAND()+RAND()+RAND()+RAND()+RAND()+RAND()+RAND()+RAND()+RAND()+RAND()+RAND()+RAND())-6))-1)+K$15)</x:f>
        <x:v>1371920.6563972468</x:v>
      </x:c>
      <x:c r="L492" s="97" t="n">
        <x:f>MAX(0,K492*(1+EXP((LN(1+'Monte Carlo'!$K$10)-0.5*'Monte Carlo'!$K$12^2)+'Monte Carlo'!$K$12*((RAND()+RAND()+RAND()+RAND()+RAND()+RAND()+RAND()+RAND()+RAND()+RAND()+RAND()+RAND())-6))-1)+L$15)</x:f>
        <x:v>1694701.843152644</x:v>
      </x:c>
      <x:c r="M492" s="97" t="n">
        <x:f>MAX(0,L492*(1+EXP((LN(1+'Monte Carlo'!$K$10)-0.5*'Monte Carlo'!$K$12^2)+'Monte Carlo'!$K$12*((RAND()+RAND()+RAND()+RAND()+RAND()+RAND()+RAND()+RAND()+RAND()+RAND()+RAND()+RAND())-6))-1)+M$15)</x:f>
        <x:v>1856119.0266542034</x:v>
      </x:c>
      <x:c r="N492" s="97" t="n">
        <x:f>MAX(0,M492*(1+EXP((LN(1+'Monte Carlo'!$K$10)-0.5*'Monte Carlo'!$K$12^2)+'Monte Carlo'!$K$12*((RAND()+RAND()+RAND()+RAND()+RAND()+RAND()+RAND()+RAND()+RAND()+RAND()+RAND()+RAND())-6))-1)+N$15)</x:f>
        <x:v>1699762.5712750521</x:v>
      </x:c>
      <x:c r="O492" s="97" t="n">
        <x:f>MAX(0,N492*(1+EXP((LN(1+'Monte Carlo'!$K$10)-0.5*'Monte Carlo'!$K$12^2)+'Monte Carlo'!$K$12*((RAND()+RAND()+RAND()+RAND()+RAND()+RAND()+RAND()+RAND()+RAND()+RAND()+RAND()+RAND())-6))-1)+O$15)</x:f>
        <x:v>2054022.0451050529</x:v>
      </x:c>
      <x:c r="P492" s="97" t="n">
        <x:f>MAX(0,O492*(1+EXP((LN(1+'Monte Carlo'!$K$10)-0.5*'Monte Carlo'!$K$12^2)+'Monte Carlo'!$K$12*((RAND()+RAND()+RAND()+RAND()+RAND()+RAND()+RAND()+RAND()+RAND()+RAND()+RAND()+RAND())-6))-1)+P$15)</x:f>
        <x:v>1868263.2206581696</x:v>
      </x:c>
      <x:c r="Q492" s="97" t="n">
        <x:f>MAX(0,P492*(1+EXP((LN(1+'Monte Carlo'!$K$10)-0.5*'Monte Carlo'!$K$12^2)+'Monte Carlo'!$K$12*((RAND()+RAND()+RAND()+RAND()+RAND()+RAND()+RAND()+RAND()+RAND()+RAND()+RAND()+RAND())-6))-1)+Q$15)</x:f>
        <x:v>1913945.1313803797</x:v>
      </x:c>
      <x:c r="R492" s="97" t="n">
        <x:f>MAX(0,Q492*(1+EXP((LN(1+'Monte Carlo'!$K$10)-0.5*'Monte Carlo'!$K$12^2)+'Monte Carlo'!$K$12*((RAND()+RAND()+RAND()+RAND()+RAND()+RAND()+RAND()+RAND()+RAND()+RAND()+RAND()+RAND())-6))-1)+R$15)</x:f>
        <x:v>2489586.646519149</x:v>
      </x:c>
      <x:c r="S492" s="97" t="n">
        <x:f>MAX(0,R492*(1+EXP((LN(1+'Monte Carlo'!$K$10)-0.5*'Monte Carlo'!$K$12^2)+'Monte Carlo'!$K$12*((RAND()+RAND()+RAND()+RAND()+RAND()+RAND()+RAND()+RAND()+RAND()+RAND()+RAND()+RAND())-6))-1)+S$15)</x:f>
        <x:v>2704704.7245417815</x:v>
      </x:c>
      <x:c r="T492" s="97" t="n">
        <x:f>MAX(0,S492*(1+EXP((LN(1+'Monte Carlo'!$K$10)-0.5*'Monte Carlo'!$K$12^2)+'Monte Carlo'!$K$12*((RAND()+RAND()+RAND()+RAND()+RAND()+RAND()+RAND()+RAND()+RAND()+RAND()+RAND()+RAND())-6))-1)+T$15)</x:f>
        <x:v>2312818.539364198</x:v>
      </x:c>
      <x:c r="U492" s="97" t="n">
        <x:f>MAX(0,T492*(1+EXP((LN(1+'Monte Carlo'!$K$10)-0.5*'Monte Carlo'!$K$12^2)+'Monte Carlo'!$K$12*((RAND()+RAND()+RAND()+RAND()+RAND()+RAND()+RAND()+RAND()+RAND()+RAND()+RAND()+RAND())-6))-1)+U$15)</x:f>
        <x:v>2585394.8776739747</x:v>
      </x:c>
      <x:c r="V492" s="97" t="n">
        <x:f>MAX(0,U492*(1+EXP((LN(1+'Monte Carlo'!$K$10)-0.5*'Monte Carlo'!$K$12^2)+'Monte Carlo'!$K$12*((RAND()+RAND()+RAND()+RAND()+RAND()+RAND()+RAND()+RAND()+RAND()+RAND()+RAND()+RAND())-6))-1)+V$15)</x:f>
        <x:v>2710148.61351855</x:v>
      </x:c>
      <x:c r="W492" s="97" t="n">
        <x:f>MAX(0,V492*(1+EXP((LN(1+'Monte Carlo'!$K$10)-0.5*'Monte Carlo'!$K$12^2)+'Monte Carlo'!$K$12*((RAND()+RAND()+RAND()+RAND()+RAND()+RAND()+RAND()+RAND()+RAND()+RAND()+RAND()+RAND())-6))-1)+W$15)</x:f>
        <x:v>3042250.5989772603</x:v>
      </x:c>
      <x:c r="X492" s="97" t="n">
        <x:f>MAX(0,W492*(1+EXP((LN(1+'Monte Carlo'!$K$10)-0.5*'Monte Carlo'!$K$12^2)+'Monte Carlo'!$K$12*((RAND()+RAND()+RAND()+RAND()+RAND()+RAND()+RAND()+RAND()+RAND()+RAND()+RAND()+RAND())-6))-1)+X$15)</x:f>
        <x:v>4621568.662397201</x:v>
      </x:c>
      <x:c r="Y492" s="97" t="n">
        <x:f>MAX(0,X492*(1+EXP((LN(1+'Monte Carlo'!$K$10)-0.5*'Monte Carlo'!$K$12^2)+'Monte Carlo'!$K$12*((RAND()+RAND()+RAND()+RAND()+RAND()+RAND()+RAND()+RAND()+RAND()+RAND()+RAND()+RAND())-6))-1)+Y$15)</x:f>
        <x:v>4312071.835689683</x:v>
      </x:c>
      <x:c r="Z492" s="97" t="n">
        <x:f>MAX(0,Y492*(1+EXP((LN(1+'Monte Carlo'!$K$10)-0.5*'Monte Carlo'!$K$12^2)+'Monte Carlo'!$K$12*((RAND()+RAND()+RAND()+RAND()+RAND()+RAND()+RAND()+RAND()+RAND()+RAND()+RAND()+RAND())-6))-1)+Z$15)</x:f>
        <x:v>3867006.8219897775</x:v>
      </x:c>
      <x:c r="AA492" s="97" t="n">
        <x:f>MAX(0,Z492*(1+EXP((LN(1+'Monte Carlo'!$K$10)-0.5*'Monte Carlo'!$K$12^2)+'Monte Carlo'!$K$12*((RAND()+RAND()+RAND()+RAND()+RAND()+RAND()+RAND()+RAND()+RAND()+RAND()+RAND()+RAND())-6))-1)+AA$15)</x:f>
        <x:v>3963547.7852366786</x:v>
      </x:c>
      <x:c r="AB492" s="97" t="n">
        <x:f>MAX(0,AA492*(1+EXP((LN(1+'Monte Carlo'!$K$10)-0.5*'Monte Carlo'!$K$12^2)+'Monte Carlo'!$K$12*((RAND()+RAND()+RAND()+RAND()+RAND()+RAND()+RAND()+RAND()+RAND()+RAND()+RAND()+RAND())-6))-1)+AB$15)</x:f>
        <x:v>3885721.6079530534</x:v>
      </x:c>
      <x:c r="AC492" s="97" t="n">
        <x:f>MAX(0,AB492*(1+EXP((LN(1+'Monte Carlo'!$K$10)-0.5*'Monte Carlo'!$K$12^2)+'Monte Carlo'!$K$12*((RAND()+RAND()+RAND()+RAND()+RAND()+RAND()+RAND()+RAND()+RAND()+RAND()+RAND()+RAND())-6))-1)+AC$15)</x:f>
        <x:v>3921583.6144777676</x:v>
      </x:c>
      <x:c r="AD492" s="97" t="n">
        <x:f>MAX(0,AC492*(1+EXP((LN(1+'Monte Carlo'!$K$10)-0.5*'Monte Carlo'!$K$12^2)+'Monte Carlo'!$K$12*((RAND()+RAND()+RAND()+RAND()+RAND()+RAND()+RAND()+RAND()+RAND()+RAND()+RAND()+RAND())-6))-1)+AD$15)</x:f>
        <x:v>2958613.46301704</x:v>
      </x:c>
      <x:c r="AE492" s="97" t="n">
        <x:f>MAX(0,AD492*(1+EXP((LN(1+'Monte Carlo'!$K$10)-0.5*'Monte Carlo'!$K$12^2)+'Monte Carlo'!$K$12*((RAND()+RAND()+RAND()+RAND()+RAND()+RAND()+RAND()+RAND()+RAND()+RAND()+RAND()+RAND())-6))-1)+AE$15)</x:f>
        <x:v>2570496.2356659537</x:v>
      </x:c>
      <x:c r="AF492" s="97" t="n">
        <x:f>MAX(0,AE492*(1+EXP((LN(1+'Monte Carlo'!$K$10)-0.5*'Monte Carlo'!$K$12^2)+'Monte Carlo'!$K$12*((RAND()+RAND()+RAND()+RAND()+RAND()+RAND()+RAND()+RAND()+RAND()+RAND()+RAND()+RAND())-6))-1)+AF$15)</x:f>
        <x:v>2862205.2303409185</x:v>
      </x:c>
      <x:c r="AG492" s="97">
        <x:f t="shared" si="9"/>
        <x:v>750695.52081892453</x:v>
      </x:c>
    </x:row>
    <x:row r="493">
      <x:c r="A493" s="93">
        <x:v>472</x:v>
      </x:c>
      <x:c r="B493" s="97" t="n">
        <x:f>IF(AND(UPPER('Monte Carlo'!$K$4)="YES",'Monte Carlo'!$K$5&gt;0),'Monte Carlo'!$K$13,Liquidity_30Y!$C$14)</x:f>
        <x:v>1029031.25</x:v>
      </x:c>
      <x:c r="C493" s="97" t="n">
        <x:f>MAX(0,B493*(1+EXP((LN(1+'Monte Carlo'!$K$10)-0.5*'Monte Carlo'!$K$12^2)+'Monte Carlo'!$K$12*((RAND()+RAND()+RAND()+RAND()+RAND()+RAND()+RAND()+RAND()+RAND()+RAND()+RAND()+RAND())-6))-1)+C$15)</x:f>
        <x:v>1000329.8253004554</x:v>
      </x:c>
      <x:c r="D493" s="97" t="n">
        <x:f>MAX(0,C493*(1+EXP((LN(1+'Monte Carlo'!$K$10)-0.5*'Monte Carlo'!$K$12^2)+'Monte Carlo'!$K$12*((RAND()+RAND()+RAND()+RAND()+RAND()+RAND()+RAND()+RAND()+RAND()+RAND()+RAND()+RAND())-6))-1)+D$15)</x:f>
        <x:v>975570.4860363225</x:v>
      </x:c>
      <x:c r="E493" s="97" t="n">
        <x:f>MAX(0,D493*(1+EXP((LN(1+'Monte Carlo'!$K$10)-0.5*'Monte Carlo'!$K$12^2)+'Monte Carlo'!$K$12*((RAND()+RAND()+RAND()+RAND()+RAND()+RAND()+RAND()+RAND()+RAND()+RAND()+RAND()+RAND())-6))-1)+E$15)</x:f>
        <x:v>1208604.8917575832</x:v>
      </x:c>
      <x:c r="F493" s="97" t="n">
        <x:f>MAX(0,E493*(1+EXP((LN(1+'Monte Carlo'!$K$10)-0.5*'Monte Carlo'!$K$12^2)+'Monte Carlo'!$K$12*((RAND()+RAND()+RAND()+RAND()+RAND()+RAND()+RAND()+RAND()+RAND()+RAND()+RAND()+RAND())-6))-1)+F$15)</x:f>
        <x:v>1295707.081549235</x:v>
      </x:c>
      <x:c r="G493" s="97" t="n">
        <x:f>MAX(0,F493*(1+EXP((LN(1+'Monte Carlo'!$K$10)-0.5*'Monte Carlo'!$K$12^2)+'Monte Carlo'!$K$12*((RAND()+RAND()+RAND()+RAND()+RAND()+RAND()+RAND()+RAND()+RAND()+RAND()+RAND()+RAND())-6))-1)+G$15)</x:f>
        <x:v>1558795.3901940237</x:v>
      </x:c>
      <x:c r="H493" s="97" t="n">
        <x:f>MAX(0,G493*(1+EXP((LN(1+'Monte Carlo'!$K$10)-0.5*'Monte Carlo'!$K$12^2)+'Monte Carlo'!$K$12*((RAND()+RAND()+RAND()+RAND()+RAND()+RAND()+RAND()+RAND()+RAND()+RAND()+RAND()+RAND())-6))-1)+H$15)</x:f>
        <x:v>1400137.72540407</x:v>
      </x:c>
      <x:c r="I493" s="97" t="n">
        <x:f>MAX(0,H493*(1+EXP((LN(1+'Monte Carlo'!$K$10)-0.5*'Monte Carlo'!$K$12^2)+'Monte Carlo'!$K$12*((RAND()+RAND()+RAND()+RAND()+RAND()+RAND()+RAND()+RAND()+RAND()+RAND()+RAND()+RAND())-6))-1)+I$15)</x:f>
        <x:v>1239450.545774447</x:v>
      </x:c>
      <x:c r="J493" s="97" t="n">
        <x:f>MAX(0,I493*(1+EXP((LN(1+'Monte Carlo'!$K$10)-0.5*'Monte Carlo'!$K$12^2)+'Monte Carlo'!$K$12*((RAND()+RAND()+RAND()+RAND()+RAND()+RAND()+RAND()+RAND()+RAND()+RAND()+RAND()+RAND())-6))-1)+J$15)</x:f>
        <x:v>1468501.0702577531</x:v>
      </x:c>
      <x:c r="K493" s="97" t="n">
        <x:f>MAX(0,J493*(1+EXP((LN(1+'Monte Carlo'!$K$10)-0.5*'Monte Carlo'!$K$12^2)+'Monte Carlo'!$K$12*((RAND()+RAND()+RAND()+RAND()+RAND()+RAND()+RAND()+RAND()+RAND()+RAND()+RAND()+RAND())-6))-1)+K$15)</x:f>
        <x:v>1385062.7867385847</x:v>
      </x:c>
      <x:c r="L493" s="97" t="n">
        <x:f>MAX(0,K493*(1+EXP((LN(1+'Monte Carlo'!$K$10)-0.5*'Monte Carlo'!$K$12^2)+'Monte Carlo'!$K$12*((RAND()+RAND()+RAND()+RAND()+RAND()+RAND()+RAND()+RAND()+RAND()+RAND()+RAND()+RAND())-6))-1)+L$15)</x:f>
        <x:v>1640314.5160458512</x:v>
      </x:c>
      <x:c r="M493" s="97" t="n">
        <x:f>MAX(0,L493*(1+EXP((LN(1+'Monte Carlo'!$K$10)-0.5*'Monte Carlo'!$K$12^2)+'Monte Carlo'!$K$12*((RAND()+RAND()+RAND()+RAND()+RAND()+RAND()+RAND()+RAND()+RAND()+RAND()+RAND()+RAND())-6))-1)+M$15)</x:f>
        <x:v>1737380.1107298825</x:v>
      </x:c>
      <x:c r="N493" s="97" t="n">
        <x:f>MAX(0,M493*(1+EXP((LN(1+'Monte Carlo'!$K$10)-0.5*'Monte Carlo'!$K$12^2)+'Monte Carlo'!$K$12*((RAND()+RAND()+RAND()+RAND()+RAND()+RAND()+RAND()+RAND()+RAND()+RAND()+RAND()+RAND())-6))-1)+N$15)</x:f>
        <x:v>1889665.5257682572</x:v>
      </x:c>
      <x:c r="O493" s="97" t="n">
        <x:f>MAX(0,N493*(1+EXP((LN(1+'Monte Carlo'!$K$10)-0.5*'Monte Carlo'!$K$12^2)+'Monte Carlo'!$K$12*((RAND()+RAND()+RAND()+RAND()+RAND()+RAND()+RAND()+RAND()+RAND()+RAND()+RAND()+RAND())-6))-1)+O$15)</x:f>
        <x:v>2003536.2005422155</x:v>
      </x:c>
      <x:c r="P493" s="97" t="n">
        <x:f>MAX(0,O493*(1+EXP((LN(1+'Monte Carlo'!$K$10)-0.5*'Monte Carlo'!$K$12^2)+'Monte Carlo'!$K$12*((RAND()+RAND()+RAND()+RAND()+RAND()+RAND()+RAND()+RAND()+RAND()+RAND()+RAND()+RAND())-6))-1)+P$15)</x:f>
        <x:v>1992064.6799116472</x:v>
      </x:c>
      <x:c r="Q493" s="97" t="n">
        <x:f>MAX(0,P493*(1+EXP((LN(1+'Monte Carlo'!$K$10)-0.5*'Monte Carlo'!$K$12^2)+'Monte Carlo'!$K$12*((RAND()+RAND()+RAND()+RAND()+RAND()+RAND()+RAND()+RAND()+RAND()+RAND()+RAND()+RAND())-6))-1)+Q$15)</x:f>
        <x:v>2499193.1602612473</x:v>
      </x:c>
      <x:c r="R493" s="97" t="n">
        <x:f>MAX(0,Q493*(1+EXP((LN(1+'Monte Carlo'!$K$10)-0.5*'Monte Carlo'!$K$12^2)+'Monte Carlo'!$K$12*((RAND()+RAND()+RAND()+RAND()+RAND()+RAND()+RAND()+RAND()+RAND()+RAND()+RAND()+RAND())-6))-1)+R$15)</x:f>
        <x:v>2214361.2291799905</x:v>
      </x:c>
      <x:c r="S493" s="97" t="n">
        <x:f>MAX(0,R493*(1+EXP((LN(1+'Monte Carlo'!$K$10)-0.5*'Monte Carlo'!$K$12^2)+'Monte Carlo'!$K$12*((RAND()+RAND()+RAND()+RAND()+RAND()+RAND()+RAND()+RAND()+RAND()+RAND()+RAND()+RAND())-6))-1)+S$15)</x:f>
        <x:v>2269162.1951923277</x:v>
      </x:c>
      <x:c r="T493" s="97" t="n">
        <x:f>MAX(0,S493*(1+EXP((LN(1+'Monte Carlo'!$K$10)-0.5*'Monte Carlo'!$K$12^2)+'Monte Carlo'!$K$12*((RAND()+RAND()+RAND()+RAND()+RAND()+RAND()+RAND()+RAND()+RAND()+RAND()+RAND()+RAND())-6))-1)+T$15)</x:f>
        <x:v>1922988.256015929</x:v>
      </x:c>
      <x:c r="U493" s="97" t="n">
        <x:f>MAX(0,T493*(1+EXP((LN(1+'Monte Carlo'!$K$10)-0.5*'Monte Carlo'!$K$12^2)+'Monte Carlo'!$K$12*((RAND()+RAND()+RAND()+RAND()+RAND()+RAND()+RAND()+RAND()+RAND()+RAND()+RAND()+RAND())-6))-1)+U$15)</x:f>
        <x:v>2613055.158222449</x:v>
      </x:c>
      <x:c r="V493" s="97" t="n">
        <x:f>MAX(0,U493*(1+EXP((LN(1+'Monte Carlo'!$K$10)-0.5*'Monte Carlo'!$K$12^2)+'Monte Carlo'!$K$12*((RAND()+RAND()+RAND()+RAND()+RAND()+RAND()+RAND()+RAND()+RAND()+RAND()+RAND()+RAND())-6))-1)+V$15)</x:f>
        <x:v>2927709.1446544137</x:v>
      </x:c>
      <x:c r="W493" s="97" t="n">
        <x:f>MAX(0,V493*(1+EXP((LN(1+'Monte Carlo'!$K$10)-0.5*'Monte Carlo'!$K$12^2)+'Monte Carlo'!$K$12*((RAND()+RAND()+RAND()+RAND()+RAND()+RAND()+RAND()+RAND()+RAND()+RAND()+RAND()+RAND())-6))-1)+W$15)</x:f>
        <x:v>3336180.7537704427</x:v>
      </x:c>
      <x:c r="X493" s="97" t="n">
        <x:f>MAX(0,W493*(1+EXP((LN(1+'Monte Carlo'!$K$10)-0.5*'Monte Carlo'!$K$12^2)+'Monte Carlo'!$K$12*((RAND()+RAND()+RAND()+RAND()+RAND()+RAND()+RAND()+RAND()+RAND()+RAND()+RAND()+RAND())-6))-1)+X$15)</x:f>
        <x:v>2680411.6196841514</x:v>
      </x:c>
      <x:c r="Y493" s="97" t="n">
        <x:f>MAX(0,X493*(1+EXP((LN(1+'Monte Carlo'!$K$10)-0.5*'Monte Carlo'!$K$12^2)+'Monte Carlo'!$K$12*((RAND()+RAND()+RAND()+RAND()+RAND()+RAND()+RAND()+RAND()+RAND()+RAND()+RAND()+RAND())-6))-1)+Y$15)</x:f>
        <x:v>3876922.629524513</x:v>
      </x:c>
      <x:c r="Z493" s="97" t="n">
        <x:f>MAX(0,Y493*(1+EXP((LN(1+'Monte Carlo'!$K$10)-0.5*'Monte Carlo'!$K$12^2)+'Monte Carlo'!$K$12*((RAND()+RAND()+RAND()+RAND()+RAND()+RAND()+RAND()+RAND()+RAND()+RAND()+RAND()+RAND())-6))-1)+Z$15)</x:f>
        <x:v>4338996.653095629</x:v>
      </x:c>
      <x:c r="AA493" s="97" t="n">
        <x:f>MAX(0,Z493*(1+EXP((LN(1+'Monte Carlo'!$K$10)-0.5*'Monte Carlo'!$K$12^2)+'Monte Carlo'!$K$12*((RAND()+RAND()+RAND()+RAND()+RAND()+RAND()+RAND()+RAND()+RAND()+RAND()+RAND()+RAND())-6))-1)+AA$15)</x:f>
        <x:v>5063381.028508206</x:v>
      </x:c>
      <x:c r="AB493" s="97" t="n">
        <x:f>MAX(0,AA493*(1+EXP((LN(1+'Monte Carlo'!$K$10)-0.5*'Monte Carlo'!$K$12^2)+'Monte Carlo'!$K$12*((RAND()+RAND()+RAND()+RAND()+RAND()+RAND()+RAND()+RAND()+RAND()+RAND()+RAND()+RAND())-6))-1)+AB$15)</x:f>
        <x:v>5912628.099762281</x:v>
      </x:c>
      <x:c r="AC493" s="97" t="n">
        <x:f>MAX(0,AB493*(1+EXP((LN(1+'Monte Carlo'!$K$10)-0.5*'Monte Carlo'!$K$12^2)+'Monte Carlo'!$K$12*((RAND()+RAND()+RAND()+RAND()+RAND()+RAND()+RAND()+RAND()+RAND()+RAND()+RAND()+RAND())-6))-1)+AC$15)</x:f>
        <x:v>5991083.446138747</x:v>
      </x:c>
      <x:c r="AD493" s="97" t="n">
        <x:f>MAX(0,AC493*(1+EXP((LN(1+'Monte Carlo'!$K$10)-0.5*'Monte Carlo'!$K$12^2)+'Monte Carlo'!$K$12*((RAND()+RAND()+RAND()+RAND()+RAND()+RAND()+RAND()+RAND()+RAND()+RAND()+RAND()+RAND())-6))-1)+AD$15)</x:f>
        <x:v>6432403.16302684</x:v>
      </x:c>
      <x:c r="AE493" s="97" t="n">
        <x:f>MAX(0,AD493*(1+EXP((LN(1+'Monte Carlo'!$K$10)-0.5*'Monte Carlo'!$K$12^2)+'Monte Carlo'!$K$12*((RAND()+RAND()+RAND()+RAND()+RAND()+RAND()+RAND()+RAND()+RAND()+RAND()+RAND()+RAND())-6))-1)+AE$15)</x:f>
        <x:v>5914428.653809175</x:v>
      </x:c>
      <x:c r="AF493" s="97" t="n">
        <x:f>MAX(0,AE493*(1+EXP((LN(1+'Monte Carlo'!$K$10)-0.5*'Monte Carlo'!$K$12^2)+'Monte Carlo'!$K$12*((RAND()+RAND()+RAND()+RAND()+RAND()+RAND()+RAND()+RAND()+RAND()+RAND()+RAND()+RAND())-6))-1)+AF$15)</x:f>
        <x:v>6349805.421983926</x:v>
      </x:c>
      <x:c r="AG493" s="97">
        <x:f t="shared" si="9"/>
        <x:v>1029031.25</x:v>
      </x:c>
    </x:row>
    <x:row r="494">
      <x:c r="A494" s="93">
        <x:v>473</x:v>
      </x:c>
      <x:c r="B494" s="97" t="n">
        <x:f>IF(AND(UPPER('Monte Carlo'!$K$4)="YES",'Monte Carlo'!$K$5&gt;0),'Monte Carlo'!$K$13,Liquidity_30Y!$C$14)</x:f>
        <x:v>1029031.25</x:v>
      </x:c>
      <x:c r="C494" s="97" t="n">
        <x:f>MAX(0,B494*(1+EXP((LN(1+'Monte Carlo'!$K$10)-0.5*'Monte Carlo'!$K$12^2)+'Monte Carlo'!$K$12*((RAND()+RAND()+RAND()+RAND()+RAND()+RAND()+RAND()+RAND()+RAND()+RAND()+RAND()+RAND())-6))-1)+C$15)</x:f>
        <x:v>981508.0083802006</x:v>
      </x:c>
      <x:c r="D494" s="97" t="n">
        <x:f>MAX(0,C494*(1+EXP((LN(1+'Monte Carlo'!$K$10)-0.5*'Monte Carlo'!$K$12^2)+'Monte Carlo'!$K$12*((RAND()+RAND()+RAND()+RAND()+RAND()+RAND()+RAND()+RAND()+RAND()+RAND()+RAND()+RAND())-6))-1)+D$15)</x:f>
        <x:v>976378.096988284</x:v>
      </x:c>
      <x:c r="E494" s="97" t="n">
        <x:f>MAX(0,D494*(1+EXP((LN(1+'Monte Carlo'!$K$10)-0.5*'Monte Carlo'!$K$12^2)+'Monte Carlo'!$K$12*((RAND()+RAND()+RAND()+RAND()+RAND()+RAND()+RAND()+RAND()+RAND()+RAND()+RAND()+RAND())-6))-1)+E$15)</x:f>
        <x:v>1011917.7471780388</x:v>
      </x:c>
      <x:c r="F494" s="97" t="n">
        <x:f>MAX(0,E494*(1+EXP((LN(1+'Monte Carlo'!$K$10)-0.5*'Monte Carlo'!$K$12^2)+'Monte Carlo'!$K$12*((RAND()+RAND()+RAND()+RAND()+RAND()+RAND()+RAND()+RAND()+RAND()+RAND()+RAND()+RAND())-6))-1)+F$15)</x:f>
        <x:v>1139377.8808979902</x:v>
      </x:c>
      <x:c r="G494" s="97" t="n">
        <x:f>MAX(0,F494*(1+EXP((LN(1+'Monte Carlo'!$K$10)-0.5*'Monte Carlo'!$K$12^2)+'Monte Carlo'!$K$12*((RAND()+RAND()+RAND()+RAND()+RAND()+RAND()+RAND()+RAND()+RAND()+RAND()+RAND()+RAND())-6))-1)+G$15)</x:f>
        <x:v>1127007.3119649328</x:v>
      </x:c>
      <x:c r="H494" s="97" t="n">
        <x:f>MAX(0,G494*(1+EXP((LN(1+'Monte Carlo'!$K$10)-0.5*'Monte Carlo'!$K$12^2)+'Monte Carlo'!$K$12*((RAND()+RAND()+RAND()+RAND()+RAND()+RAND()+RAND()+RAND()+RAND()+RAND()+RAND()+RAND())-6))-1)+H$15)</x:f>
        <x:v>1033047.9742713238</x:v>
      </x:c>
      <x:c r="I494" s="97" t="n">
        <x:f>MAX(0,H494*(1+EXP((LN(1+'Monte Carlo'!$K$10)-0.5*'Monte Carlo'!$K$12^2)+'Monte Carlo'!$K$12*((RAND()+RAND()+RAND()+RAND()+RAND()+RAND()+RAND()+RAND()+RAND()+RAND()+RAND()+RAND())-6))-1)+I$15)</x:f>
        <x:v>1413574.2796942727</x:v>
      </x:c>
      <x:c r="J494" s="97" t="n">
        <x:f>MAX(0,I494*(1+EXP((LN(1+'Monte Carlo'!$K$10)-0.5*'Monte Carlo'!$K$12^2)+'Monte Carlo'!$K$12*((RAND()+RAND()+RAND()+RAND()+RAND()+RAND()+RAND()+RAND()+RAND()+RAND()+RAND()+RAND())-6))-1)+J$15)</x:f>
        <x:v>1611356.504402468</x:v>
      </x:c>
      <x:c r="K494" s="97" t="n">
        <x:f>MAX(0,J494*(1+EXP((LN(1+'Monte Carlo'!$K$10)-0.5*'Monte Carlo'!$K$12^2)+'Monte Carlo'!$K$12*((RAND()+RAND()+RAND()+RAND()+RAND()+RAND()+RAND()+RAND()+RAND()+RAND()+RAND()+RAND())-6))-1)+K$15)</x:f>
        <x:v>1822886.1547245756</x:v>
      </x:c>
      <x:c r="L494" s="97" t="n">
        <x:f>MAX(0,K494*(1+EXP((LN(1+'Monte Carlo'!$K$10)-0.5*'Monte Carlo'!$K$12^2)+'Monte Carlo'!$K$12*((RAND()+RAND()+RAND()+RAND()+RAND()+RAND()+RAND()+RAND()+RAND()+RAND()+RAND()+RAND())-6))-1)+L$15)</x:f>
        <x:v>2137164.582015265</x:v>
      </x:c>
      <x:c r="M494" s="97" t="n">
        <x:f>MAX(0,L494*(1+EXP((LN(1+'Monte Carlo'!$K$10)-0.5*'Monte Carlo'!$K$12^2)+'Monte Carlo'!$K$12*((RAND()+RAND()+RAND()+RAND()+RAND()+RAND()+RAND()+RAND()+RAND()+RAND()+RAND()+RAND())-6))-1)+M$15)</x:f>
        <x:v>2060448.5567838352</x:v>
      </x:c>
      <x:c r="N494" s="97" t="n">
        <x:f>MAX(0,M494*(1+EXP((LN(1+'Monte Carlo'!$K$10)-0.5*'Monte Carlo'!$K$12^2)+'Monte Carlo'!$K$12*((RAND()+RAND()+RAND()+RAND()+RAND()+RAND()+RAND()+RAND()+RAND()+RAND()+RAND()+RAND())-6))-1)+N$15)</x:f>
        <x:v>1838459.0739141696</x:v>
      </x:c>
      <x:c r="O494" s="97" t="n">
        <x:f>MAX(0,N494*(1+EXP((LN(1+'Monte Carlo'!$K$10)-0.5*'Monte Carlo'!$K$12^2)+'Monte Carlo'!$K$12*((RAND()+RAND()+RAND()+RAND()+RAND()+RAND()+RAND()+RAND()+RAND()+RAND()+RAND()+RAND())-6))-1)+O$15)</x:f>
        <x:v>1984732.2908497055</x:v>
      </x:c>
      <x:c r="P494" s="97" t="n">
        <x:f>MAX(0,O494*(1+EXP((LN(1+'Monte Carlo'!$K$10)-0.5*'Monte Carlo'!$K$12^2)+'Monte Carlo'!$K$12*((RAND()+RAND()+RAND()+RAND()+RAND()+RAND()+RAND()+RAND()+RAND()+RAND()+RAND()+RAND())-6))-1)+P$15)</x:f>
        <x:v>2722734.809708033</x:v>
      </x:c>
      <x:c r="Q494" s="97" t="n">
        <x:f>MAX(0,P494*(1+EXP((LN(1+'Monte Carlo'!$K$10)-0.5*'Monte Carlo'!$K$12^2)+'Monte Carlo'!$K$12*((RAND()+RAND()+RAND()+RAND()+RAND()+RAND()+RAND()+RAND()+RAND()+RAND()+RAND()+RAND())-6))-1)+Q$15)</x:f>
        <x:v>3257101.7981050364</x:v>
      </x:c>
      <x:c r="R494" s="97" t="n">
        <x:f>MAX(0,Q494*(1+EXP((LN(1+'Monte Carlo'!$K$10)-0.5*'Monte Carlo'!$K$12^2)+'Monte Carlo'!$K$12*((RAND()+RAND()+RAND()+RAND()+RAND()+RAND()+RAND()+RAND()+RAND()+RAND()+RAND()+RAND())-6))-1)+R$15)</x:f>
        <x:v>3395367.0337697365</x:v>
      </x:c>
      <x:c r="S494" s="97" t="n">
        <x:f>MAX(0,R494*(1+EXP((LN(1+'Monte Carlo'!$K$10)-0.5*'Monte Carlo'!$K$12^2)+'Monte Carlo'!$K$12*((RAND()+RAND()+RAND()+RAND()+RAND()+RAND()+RAND()+RAND()+RAND()+RAND()+RAND()+RAND())-6))-1)+S$15)</x:f>
        <x:v>3687597.353701724</x:v>
      </x:c>
      <x:c r="T494" s="97" t="n">
        <x:f>MAX(0,S494*(1+EXP((LN(1+'Monte Carlo'!$K$10)-0.5*'Monte Carlo'!$K$12^2)+'Monte Carlo'!$K$12*((RAND()+RAND()+RAND()+RAND()+RAND()+RAND()+RAND()+RAND()+RAND()+RAND()+RAND()+RAND())-6))-1)+T$15)</x:f>
        <x:v>4215732.4882886475</x:v>
      </x:c>
      <x:c r="U494" s="97" t="n">
        <x:f>MAX(0,T494*(1+EXP((LN(1+'Monte Carlo'!$K$10)-0.5*'Monte Carlo'!$K$12^2)+'Monte Carlo'!$K$12*((RAND()+RAND()+RAND()+RAND()+RAND()+RAND()+RAND()+RAND()+RAND()+RAND()+RAND()+RAND())-6))-1)+U$15)</x:f>
        <x:v>4355829.49688579</x:v>
      </x:c>
      <x:c r="V494" s="97" t="n">
        <x:f>MAX(0,U494*(1+EXP((LN(1+'Monte Carlo'!$K$10)-0.5*'Monte Carlo'!$K$12^2)+'Monte Carlo'!$K$12*((RAND()+RAND()+RAND()+RAND()+RAND()+RAND()+RAND()+RAND()+RAND()+RAND()+RAND()+RAND())-6))-1)+V$15)</x:f>
        <x:v>4093862.284823363</x:v>
      </x:c>
      <x:c r="W494" s="97" t="n">
        <x:f>MAX(0,V494*(1+EXP((LN(1+'Monte Carlo'!$K$10)-0.5*'Monte Carlo'!$K$12^2)+'Monte Carlo'!$K$12*((RAND()+RAND()+RAND()+RAND()+RAND()+RAND()+RAND()+RAND()+RAND()+RAND()+RAND()+RAND())-6))-1)+W$15)</x:f>
        <x:v>4032409.7040065518</x:v>
      </x:c>
      <x:c r="X494" s="97" t="n">
        <x:f>MAX(0,W494*(1+EXP((LN(1+'Monte Carlo'!$K$10)-0.5*'Monte Carlo'!$K$12^2)+'Monte Carlo'!$K$12*((RAND()+RAND()+RAND()+RAND()+RAND()+RAND()+RAND()+RAND()+RAND()+RAND()+RAND()+RAND())-6))-1)+X$15)</x:f>
        <x:v>3866394.011249113</x:v>
      </x:c>
      <x:c r="Y494" s="97" t="n">
        <x:f>MAX(0,X494*(1+EXP((LN(1+'Monte Carlo'!$K$10)-0.5*'Monte Carlo'!$K$12^2)+'Monte Carlo'!$K$12*((RAND()+RAND()+RAND()+RAND()+RAND()+RAND()+RAND()+RAND()+RAND()+RAND()+RAND()+RAND())-6))-1)+Y$15)</x:f>
        <x:v>3684289.111165641</x:v>
      </x:c>
      <x:c r="Z494" s="97" t="n">
        <x:f>MAX(0,Y494*(1+EXP((LN(1+'Monte Carlo'!$K$10)-0.5*'Monte Carlo'!$K$12^2)+'Monte Carlo'!$K$12*((RAND()+RAND()+RAND()+RAND()+RAND()+RAND()+RAND()+RAND()+RAND()+RAND()+RAND()+RAND())-6))-1)+Z$15)</x:f>
        <x:v>3172296.207502723</x:v>
      </x:c>
      <x:c r="AA494" s="97" t="n">
        <x:f>MAX(0,Z494*(1+EXP((LN(1+'Monte Carlo'!$K$10)-0.5*'Monte Carlo'!$K$12^2)+'Monte Carlo'!$K$12*((RAND()+RAND()+RAND()+RAND()+RAND()+RAND()+RAND()+RAND()+RAND()+RAND()+RAND()+RAND())-6))-1)+AA$15)</x:f>
        <x:v>3864428.2533236225</x:v>
      </x:c>
      <x:c r="AB494" s="97" t="n">
        <x:f>MAX(0,AA494*(1+EXP((LN(1+'Monte Carlo'!$K$10)-0.5*'Monte Carlo'!$K$12^2)+'Monte Carlo'!$K$12*((RAND()+RAND()+RAND()+RAND()+RAND()+RAND()+RAND()+RAND()+RAND()+RAND()+RAND()+RAND())-6))-1)+AB$15)</x:f>
        <x:v>4508750.529643572</x:v>
      </x:c>
      <x:c r="AC494" s="97" t="n">
        <x:f>MAX(0,AB494*(1+EXP((LN(1+'Monte Carlo'!$K$10)-0.5*'Monte Carlo'!$K$12^2)+'Monte Carlo'!$K$12*((RAND()+RAND()+RAND()+RAND()+RAND()+RAND()+RAND()+RAND()+RAND()+RAND()+RAND()+RAND())-6))-1)+AC$15)</x:f>
        <x:v>4811898.5613054205</x:v>
      </x:c>
      <x:c r="AD494" s="97" t="n">
        <x:f>MAX(0,AC494*(1+EXP((LN(1+'Monte Carlo'!$K$10)-0.5*'Monte Carlo'!$K$12^2)+'Monte Carlo'!$K$12*((RAND()+RAND()+RAND()+RAND()+RAND()+RAND()+RAND()+RAND()+RAND()+RAND()+RAND()+RAND())-6))-1)+AD$15)</x:f>
        <x:v>4454156.202212978</x:v>
      </x:c>
      <x:c r="AE494" s="97" t="n">
        <x:f>MAX(0,AD494*(1+EXP((LN(1+'Monte Carlo'!$K$10)-0.5*'Monte Carlo'!$K$12^2)+'Monte Carlo'!$K$12*((RAND()+RAND()+RAND()+RAND()+RAND()+RAND()+RAND()+RAND()+RAND()+RAND()+RAND()+RAND())-6))-1)+AE$15)</x:f>
        <x:v>4162847.9231797326</x:v>
      </x:c>
      <x:c r="AF494" s="97" t="n">
        <x:f>MAX(0,AE494*(1+EXP((LN(1+'Monte Carlo'!$K$10)-0.5*'Monte Carlo'!$K$12^2)+'Monte Carlo'!$K$12*((RAND()+RAND()+RAND()+RAND()+RAND()+RAND()+RAND()+RAND()+RAND()+RAND()+RAND()+RAND())-6))-1)+AF$15)</x:f>
        <x:v>3655532.794664654</x:v>
      </x:c>
      <x:c r="AG494" s="97">
        <x:f t="shared" si="9"/>
        <x:v>968587.08694293024</x:v>
      </x:c>
    </x:row>
    <x:row r="495">
      <x:c r="A495" s="93">
        <x:v>474</x:v>
      </x:c>
      <x:c r="B495" s="97" t="n">
        <x:f>IF(AND(UPPER('Monte Carlo'!$K$4)="YES",'Monte Carlo'!$K$5&gt;0),'Monte Carlo'!$K$13,Liquidity_30Y!$C$14)</x:f>
        <x:v>1029031.25</x:v>
      </x:c>
      <x:c r="C495" s="97" t="n">
        <x:f>MAX(0,B495*(1+EXP((LN(1+'Monte Carlo'!$K$10)-0.5*'Monte Carlo'!$K$12^2)+'Monte Carlo'!$K$12*((RAND()+RAND()+RAND()+RAND()+RAND()+RAND()+RAND()+RAND()+RAND()+RAND()+RAND()+RAND())-6))-1)+C$15)</x:f>
        <x:v>1104418.9674927015</x:v>
      </x:c>
      <x:c r="D495" s="97" t="n">
        <x:f>MAX(0,C495*(1+EXP((LN(1+'Monte Carlo'!$K$10)-0.5*'Monte Carlo'!$K$12^2)+'Monte Carlo'!$K$12*((RAND()+RAND()+RAND()+RAND()+RAND()+RAND()+RAND()+RAND()+RAND()+RAND()+RAND()+RAND())-6))-1)+D$15)</x:f>
        <x:v>1549486.395035354</x:v>
      </x:c>
      <x:c r="E495" s="97" t="n">
        <x:f>MAX(0,D495*(1+EXP((LN(1+'Monte Carlo'!$K$10)-0.5*'Monte Carlo'!$K$12^2)+'Monte Carlo'!$K$12*((RAND()+RAND()+RAND()+RAND()+RAND()+RAND()+RAND()+RAND()+RAND()+RAND()+RAND()+RAND())-6))-1)+E$15)</x:f>
        <x:v>1509952.2323365752</x:v>
      </x:c>
      <x:c r="F495" s="97" t="n">
        <x:f>MAX(0,E495*(1+EXP((LN(1+'Monte Carlo'!$K$10)-0.5*'Monte Carlo'!$K$12^2)+'Monte Carlo'!$K$12*((RAND()+RAND()+RAND()+RAND()+RAND()+RAND()+RAND()+RAND()+RAND()+RAND()+RAND()+RAND())-6))-1)+F$15)</x:f>
        <x:v>1560936.6315749723</x:v>
      </x:c>
      <x:c r="G495" s="97" t="n">
        <x:f>MAX(0,F495*(1+EXP((LN(1+'Monte Carlo'!$K$10)-0.5*'Monte Carlo'!$K$12^2)+'Monte Carlo'!$K$12*((RAND()+RAND()+RAND()+RAND()+RAND()+RAND()+RAND()+RAND()+RAND()+RAND()+RAND()+RAND())-6))-1)+G$15)</x:f>
        <x:v>1221250.6848713667</x:v>
      </x:c>
      <x:c r="H495" s="97" t="n">
        <x:f>MAX(0,G495*(1+EXP((LN(1+'Monte Carlo'!$K$10)-0.5*'Monte Carlo'!$K$12^2)+'Monte Carlo'!$K$12*((RAND()+RAND()+RAND()+RAND()+RAND()+RAND()+RAND()+RAND()+RAND()+RAND()+RAND()+RAND())-6))-1)+H$15)</x:f>
        <x:v>948443.6106184284</x:v>
      </x:c>
      <x:c r="I495" s="97" t="n">
        <x:f>MAX(0,H495*(1+EXP((LN(1+'Monte Carlo'!$K$10)-0.5*'Monte Carlo'!$K$12^2)+'Monte Carlo'!$K$12*((RAND()+RAND()+RAND()+RAND()+RAND()+RAND()+RAND()+RAND()+RAND()+RAND()+RAND()+RAND())-6))-1)+I$15)</x:f>
        <x:v>985602.1066648505</x:v>
      </x:c>
      <x:c r="J495" s="97" t="n">
        <x:f>MAX(0,I495*(1+EXP((LN(1+'Monte Carlo'!$K$10)-0.5*'Monte Carlo'!$K$12^2)+'Monte Carlo'!$K$12*((RAND()+RAND()+RAND()+RAND()+RAND()+RAND()+RAND()+RAND()+RAND()+RAND()+RAND()+RAND())-6))-1)+J$15)</x:f>
        <x:v>890084.3796652779</x:v>
      </x:c>
      <x:c r="K495" s="97" t="n">
        <x:f>MAX(0,J495*(1+EXP((LN(1+'Monte Carlo'!$K$10)-0.5*'Monte Carlo'!$K$12^2)+'Monte Carlo'!$K$12*((RAND()+RAND()+RAND()+RAND()+RAND()+RAND()+RAND()+RAND()+RAND()+RAND()+RAND()+RAND())-6))-1)+K$15)</x:f>
        <x:v>802912.229599068</x:v>
      </x:c>
      <x:c r="L495" s="97" t="n">
        <x:f>MAX(0,K495*(1+EXP((LN(1+'Monte Carlo'!$K$10)-0.5*'Monte Carlo'!$K$12^2)+'Monte Carlo'!$K$12*((RAND()+RAND()+RAND()+RAND()+RAND()+RAND()+RAND()+RAND()+RAND()+RAND()+RAND()+RAND())-6))-1)+L$15)</x:f>
        <x:v>762324.0919128631</x:v>
      </x:c>
      <x:c r="M495" s="97" t="n">
        <x:f>MAX(0,L495*(1+EXP((LN(1+'Monte Carlo'!$K$10)-0.5*'Monte Carlo'!$K$12^2)+'Monte Carlo'!$K$12*((RAND()+RAND()+RAND()+RAND()+RAND()+RAND()+RAND()+RAND()+RAND()+RAND()+RAND()+RAND())-6))-1)+M$15)</x:f>
        <x:v>747535.3532102589</x:v>
      </x:c>
      <x:c r="N495" s="97" t="n">
        <x:f>MAX(0,M495*(1+EXP((LN(1+'Monte Carlo'!$K$10)-0.5*'Monte Carlo'!$K$12^2)+'Monte Carlo'!$K$12*((RAND()+RAND()+RAND()+RAND()+RAND()+RAND()+RAND()+RAND()+RAND()+RAND()+RAND()+RAND())-6))-1)+N$15)</x:f>
        <x:v>759916.1206389256</x:v>
      </x:c>
      <x:c r="O495" s="97" t="n">
        <x:f>MAX(0,N495*(1+EXP((LN(1+'Monte Carlo'!$K$10)-0.5*'Monte Carlo'!$K$12^2)+'Monte Carlo'!$K$12*((RAND()+RAND()+RAND()+RAND()+RAND()+RAND()+RAND()+RAND()+RAND()+RAND()+RAND()+RAND())-6))-1)+O$15)</x:f>
        <x:v>721063.2219758456</x:v>
      </x:c>
      <x:c r="P495" s="97" t="n">
        <x:f>MAX(0,O495*(1+EXP((LN(1+'Monte Carlo'!$K$10)-0.5*'Monte Carlo'!$K$12^2)+'Monte Carlo'!$K$12*((RAND()+RAND()+RAND()+RAND()+RAND()+RAND()+RAND()+RAND()+RAND()+RAND()+RAND()+RAND())-6))-1)+P$15)</x:f>
        <x:v>742121.8979453495</x:v>
      </x:c>
      <x:c r="Q495" s="97" t="n">
        <x:f>MAX(0,P495*(1+EXP((LN(1+'Monte Carlo'!$K$10)-0.5*'Monte Carlo'!$K$12^2)+'Monte Carlo'!$K$12*((RAND()+RAND()+RAND()+RAND()+RAND()+RAND()+RAND()+RAND()+RAND()+RAND()+RAND()+RAND())-6))-1)+Q$15)</x:f>
        <x:v>607164.2405199814</x:v>
      </x:c>
      <x:c r="R495" s="97" t="n">
        <x:f>MAX(0,Q495*(1+EXP((LN(1+'Monte Carlo'!$K$10)-0.5*'Monte Carlo'!$K$12^2)+'Monte Carlo'!$K$12*((RAND()+RAND()+RAND()+RAND()+RAND()+RAND()+RAND()+RAND()+RAND()+RAND()+RAND()+RAND())-6))-1)+R$15)</x:f>
        <x:v>695132.4805957088</x:v>
      </x:c>
      <x:c r="S495" s="97" t="n">
        <x:f>MAX(0,R495*(1+EXP((LN(1+'Monte Carlo'!$K$10)-0.5*'Monte Carlo'!$K$12^2)+'Monte Carlo'!$K$12*((RAND()+RAND()+RAND()+RAND()+RAND()+RAND()+RAND()+RAND()+RAND()+RAND()+RAND()+RAND())-6))-1)+S$15)</x:f>
        <x:v>765716.8114898456</x:v>
      </x:c>
      <x:c r="T495" s="97" t="n">
        <x:f>MAX(0,S495*(1+EXP((LN(1+'Monte Carlo'!$K$10)-0.5*'Monte Carlo'!$K$12^2)+'Monte Carlo'!$K$12*((RAND()+RAND()+RAND()+RAND()+RAND()+RAND()+RAND()+RAND()+RAND()+RAND()+RAND()+RAND())-6))-1)+T$15)</x:f>
        <x:v>770893.579220075</x:v>
      </x:c>
      <x:c r="U495" s="97" t="n">
        <x:f>MAX(0,T495*(1+EXP((LN(1+'Monte Carlo'!$K$10)-0.5*'Monte Carlo'!$K$12^2)+'Monte Carlo'!$K$12*((RAND()+RAND()+RAND()+RAND()+RAND()+RAND()+RAND()+RAND()+RAND()+RAND()+RAND()+RAND())-6))-1)+U$15)</x:f>
        <x:v>960902.9840726637</x:v>
      </x:c>
      <x:c r="V495" s="97" t="n">
        <x:f>MAX(0,U495*(1+EXP((LN(1+'Monte Carlo'!$K$10)-0.5*'Monte Carlo'!$K$12^2)+'Monte Carlo'!$K$12*((RAND()+RAND()+RAND()+RAND()+RAND()+RAND()+RAND()+RAND()+RAND()+RAND()+RAND()+RAND())-6))-1)+V$15)</x:f>
        <x:v>938689.488579595</x:v>
      </x:c>
      <x:c r="W495" s="97" t="n">
        <x:f>MAX(0,V495*(1+EXP((LN(1+'Monte Carlo'!$K$10)-0.5*'Monte Carlo'!$K$12^2)+'Monte Carlo'!$K$12*((RAND()+RAND()+RAND()+RAND()+RAND()+RAND()+RAND()+RAND()+RAND()+RAND()+RAND()+RAND())-6))-1)+W$15)</x:f>
        <x:v>915614.0350818848</x:v>
      </x:c>
      <x:c r="X495" s="97" t="n">
        <x:f>MAX(0,W495*(1+EXP((LN(1+'Monte Carlo'!$K$10)-0.5*'Monte Carlo'!$K$12^2)+'Monte Carlo'!$K$12*((RAND()+RAND()+RAND()+RAND()+RAND()+RAND()+RAND()+RAND()+RAND()+RAND()+RAND()+RAND())-6))-1)+X$15)</x:f>
        <x:v>893956.0624977106</x:v>
      </x:c>
      <x:c r="Y495" s="97" t="n">
        <x:f>MAX(0,X495*(1+EXP((LN(1+'Monte Carlo'!$K$10)-0.5*'Monte Carlo'!$K$12^2)+'Monte Carlo'!$K$12*((RAND()+RAND()+RAND()+RAND()+RAND()+RAND()+RAND()+RAND()+RAND()+RAND()+RAND()+RAND())-6))-1)+Y$15)</x:f>
        <x:v>832277.7030234929</x:v>
      </x:c>
      <x:c r="Z495" s="97" t="n">
        <x:f>MAX(0,Y495*(1+EXP((LN(1+'Monte Carlo'!$K$10)-0.5*'Monte Carlo'!$K$12^2)+'Monte Carlo'!$K$12*((RAND()+RAND()+RAND()+RAND()+RAND()+RAND()+RAND()+RAND()+RAND()+RAND()+RAND()+RAND())-6))-1)+Z$15)</x:f>
        <x:v>738449.9982476165</x:v>
      </x:c>
      <x:c r="AA495" s="97" t="n">
        <x:f>MAX(0,Z495*(1+EXP((LN(1+'Monte Carlo'!$K$10)-0.5*'Monte Carlo'!$K$12^2)+'Monte Carlo'!$K$12*((RAND()+RAND()+RAND()+RAND()+RAND()+RAND()+RAND()+RAND()+RAND()+RAND()+RAND()+RAND())-6))-1)+AA$15)</x:f>
        <x:v>870198.4017437213</x:v>
      </x:c>
      <x:c r="AB495" s="97" t="n">
        <x:f>MAX(0,AA495*(1+EXP((LN(1+'Monte Carlo'!$K$10)-0.5*'Monte Carlo'!$K$12^2)+'Monte Carlo'!$K$12*((RAND()+RAND()+RAND()+RAND()+RAND()+RAND()+RAND()+RAND()+RAND()+RAND()+RAND()+RAND())-6))-1)+AB$15)</x:f>
        <x:v>1076400.8374828626</x:v>
      </x:c>
      <x:c r="AC495" s="97" t="n">
        <x:f>MAX(0,AB495*(1+EXP((LN(1+'Monte Carlo'!$K$10)-0.5*'Monte Carlo'!$K$12^2)+'Monte Carlo'!$K$12*((RAND()+RAND()+RAND()+RAND()+RAND()+RAND()+RAND()+RAND()+RAND()+RAND()+RAND()+RAND())-6))-1)+AC$15)</x:f>
        <x:v>1130137.921704747</x:v>
      </x:c>
      <x:c r="AD495" s="97" t="n">
        <x:f>MAX(0,AC495*(1+EXP((LN(1+'Monte Carlo'!$K$10)-0.5*'Monte Carlo'!$K$12^2)+'Monte Carlo'!$K$12*((RAND()+RAND()+RAND()+RAND()+RAND()+RAND()+RAND()+RAND()+RAND()+RAND()+RAND()+RAND())-6))-1)+AD$15)</x:f>
        <x:v>1404771.090948579</x:v>
      </x:c>
      <x:c r="AE495" s="97" t="n">
        <x:f>MAX(0,AD495*(1+EXP((LN(1+'Monte Carlo'!$K$10)-0.5*'Monte Carlo'!$K$12^2)+'Monte Carlo'!$K$12*((RAND()+RAND()+RAND()+RAND()+RAND()+RAND()+RAND()+RAND()+RAND()+RAND()+RAND()+RAND())-6))-1)+AE$15)</x:f>
        <x:v>1454202.5500750244</x:v>
      </x:c>
      <x:c r="AF495" s="97" t="n">
        <x:f>MAX(0,AE495*(1+EXP((LN(1+'Monte Carlo'!$K$10)-0.5*'Monte Carlo'!$K$12^2)+'Monte Carlo'!$K$12*((RAND()+RAND()+RAND()+RAND()+RAND()+RAND()+RAND()+RAND()+RAND()+RAND()+RAND()+RAND())-6))-1)+AF$15)</x:f>
        <x:v>1290021.2580772701</x:v>
      </x:c>
      <x:c r="AG495" s="97">
        <x:f t="shared" si="9"/>
        <x:v>1029031.25</x:v>
      </x:c>
    </x:row>
    <x:row r="496">
      <x:c r="A496" s="93">
        <x:v>475</x:v>
      </x:c>
      <x:c r="B496" s="97" t="n">
        <x:f>IF(AND(UPPER('Monte Carlo'!$K$4)="YES",'Monte Carlo'!$K$5&gt;0),'Monte Carlo'!$K$13,Liquidity_30Y!$C$14)</x:f>
        <x:v>1029031.25</x:v>
      </x:c>
      <x:c r="C496" s="97" t="n">
        <x:f>MAX(0,B496*(1+EXP((LN(1+'Monte Carlo'!$K$10)-0.5*'Monte Carlo'!$K$12^2)+'Monte Carlo'!$K$12*((RAND()+RAND()+RAND()+RAND()+RAND()+RAND()+RAND()+RAND()+RAND()+RAND()+RAND()+RAND())-6))-1)+C$15)</x:f>
        <x:v>953115.3973891654</x:v>
      </x:c>
      <x:c r="D496" s="97" t="n">
        <x:f>MAX(0,C496*(1+EXP((LN(1+'Monte Carlo'!$K$10)-0.5*'Monte Carlo'!$K$12^2)+'Monte Carlo'!$K$12*((RAND()+RAND()+RAND()+RAND()+RAND()+RAND()+RAND()+RAND()+RAND()+RAND()+RAND()+RAND())-6))-1)+D$15)</x:f>
        <x:v>1174787.5395865329</x:v>
      </x:c>
      <x:c r="E496" s="97" t="n">
        <x:f>MAX(0,D496*(1+EXP((LN(1+'Monte Carlo'!$K$10)-0.5*'Monte Carlo'!$K$12^2)+'Monte Carlo'!$K$12*((RAND()+RAND()+RAND()+RAND()+RAND()+RAND()+RAND()+RAND()+RAND()+RAND()+RAND()+RAND())-6))-1)+E$15)</x:f>
        <x:v>1398579.000146697</x:v>
      </x:c>
      <x:c r="F496" s="97" t="n">
        <x:f>MAX(0,E496*(1+EXP((LN(1+'Monte Carlo'!$K$10)-0.5*'Monte Carlo'!$K$12^2)+'Monte Carlo'!$K$12*((RAND()+RAND()+RAND()+RAND()+RAND()+RAND()+RAND()+RAND()+RAND()+RAND()+RAND()+RAND())-6))-1)+F$15)</x:f>
        <x:v>1297394.40707289</x:v>
      </x:c>
      <x:c r="G496" s="97" t="n">
        <x:f>MAX(0,F496*(1+EXP((LN(1+'Monte Carlo'!$K$10)-0.5*'Monte Carlo'!$K$12^2)+'Monte Carlo'!$K$12*((RAND()+RAND()+RAND()+RAND()+RAND()+RAND()+RAND()+RAND()+RAND()+RAND()+RAND()+RAND())-6))-1)+G$15)</x:f>
        <x:v>1168424.8862698283</x:v>
      </x:c>
      <x:c r="H496" s="97" t="n">
        <x:f>MAX(0,G496*(1+EXP((LN(1+'Monte Carlo'!$K$10)-0.5*'Monte Carlo'!$K$12^2)+'Monte Carlo'!$K$12*((RAND()+RAND()+RAND()+RAND()+RAND()+RAND()+RAND()+RAND()+RAND()+RAND()+RAND()+RAND())-6))-1)+H$15)</x:f>
        <x:v>1106487.8234919403</x:v>
      </x:c>
      <x:c r="I496" s="97" t="n">
        <x:f>MAX(0,H496*(1+EXP((LN(1+'Monte Carlo'!$K$10)-0.5*'Monte Carlo'!$K$12^2)+'Monte Carlo'!$K$12*((RAND()+RAND()+RAND()+RAND()+RAND()+RAND()+RAND()+RAND()+RAND()+RAND()+RAND()+RAND())-6))-1)+I$15)</x:f>
        <x:v>1140587.3690869126</x:v>
      </x:c>
      <x:c r="J496" s="97" t="n">
        <x:f>MAX(0,I496*(1+EXP((LN(1+'Monte Carlo'!$K$10)-0.5*'Monte Carlo'!$K$12^2)+'Monte Carlo'!$K$12*((RAND()+RAND()+RAND()+RAND()+RAND()+RAND()+RAND()+RAND()+RAND()+RAND()+RAND()+RAND())-6))-1)+J$15)</x:f>
        <x:v>1394400.7699971767</x:v>
      </x:c>
      <x:c r="K496" s="97" t="n">
        <x:f>MAX(0,J496*(1+EXP((LN(1+'Monte Carlo'!$K$10)-0.5*'Monte Carlo'!$K$12^2)+'Monte Carlo'!$K$12*((RAND()+RAND()+RAND()+RAND()+RAND()+RAND()+RAND()+RAND()+RAND()+RAND()+RAND()+RAND())-6))-1)+K$15)</x:f>
        <x:v>1601032.8462627006</x:v>
      </x:c>
      <x:c r="L496" s="97" t="n">
        <x:f>MAX(0,K496*(1+EXP((LN(1+'Monte Carlo'!$K$10)-0.5*'Monte Carlo'!$K$12^2)+'Monte Carlo'!$K$12*((RAND()+RAND()+RAND()+RAND()+RAND()+RAND()+RAND()+RAND()+RAND()+RAND()+RAND()+RAND())-6))-1)+L$15)</x:f>
        <x:v>1852393.619252487</x:v>
      </x:c>
      <x:c r="M496" s="97" t="n">
        <x:f>MAX(0,L496*(1+EXP((LN(1+'Monte Carlo'!$K$10)-0.5*'Monte Carlo'!$K$12^2)+'Monte Carlo'!$K$12*((RAND()+RAND()+RAND()+RAND()+RAND()+RAND()+RAND()+RAND()+RAND()+RAND()+RAND()+RAND())-6))-1)+M$15)</x:f>
        <x:v>1828815.7032611673</x:v>
      </x:c>
      <x:c r="N496" s="97" t="n">
        <x:f>MAX(0,M496*(1+EXP((LN(1+'Monte Carlo'!$K$10)-0.5*'Monte Carlo'!$K$12^2)+'Monte Carlo'!$K$12*((RAND()+RAND()+RAND()+RAND()+RAND()+RAND()+RAND()+RAND()+RAND()+RAND()+RAND()+RAND())-6))-1)+N$15)</x:f>
        <x:v>1651177.3868644577</x:v>
      </x:c>
      <x:c r="O496" s="97" t="n">
        <x:f>MAX(0,N496*(1+EXP((LN(1+'Monte Carlo'!$K$10)-0.5*'Monte Carlo'!$K$12^2)+'Monte Carlo'!$K$12*((RAND()+RAND()+RAND()+RAND()+RAND()+RAND()+RAND()+RAND()+RAND()+RAND()+RAND()+RAND())-6))-1)+O$15)</x:f>
        <x:v>1851660.847644723</x:v>
      </x:c>
      <x:c r="P496" s="97" t="n">
        <x:f>MAX(0,O496*(1+EXP((LN(1+'Monte Carlo'!$K$10)-0.5*'Monte Carlo'!$K$12^2)+'Monte Carlo'!$K$12*((RAND()+RAND()+RAND()+RAND()+RAND()+RAND()+RAND()+RAND()+RAND()+RAND()+RAND()+RAND())-6))-1)+P$15)</x:f>
        <x:v>2078198.4135330466</x:v>
      </x:c>
      <x:c r="Q496" s="97" t="n">
        <x:f>MAX(0,P496*(1+EXP((LN(1+'Monte Carlo'!$K$10)-0.5*'Monte Carlo'!$K$12^2)+'Monte Carlo'!$K$12*((RAND()+RAND()+RAND()+RAND()+RAND()+RAND()+RAND()+RAND()+RAND()+RAND()+RAND()+RAND())-6))-1)+Q$15)</x:f>
        <x:v>2982322.914731943</x:v>
      </x:c>
      <x:c r="R496" s="97" t="n">
        <x:f>MAX(0,Q496*(1+EXP((LN(1+'Monte Carlo'!$K$10)-0.5*'Monte Carlo'!$K$12^2)+'Monte Carlo'!$K$12*((RAND()+RAND()+RAND()+RAND()+RAND()+RAND()+RAND()+RAND()+RAND()+RAND()+RAND()+RAND())-6))-1)+R$15)</x:f>
        <x:v>2824952.918707827</x:v>
      </x:c>
      <x:c r="S496" s="97" t="n">
        <x:f>MAX(0,R496*(1+EXP((LN(1+'Monte Carlo'!$K$10)-0.5*'Monte Carlo'!$K$12^2)+'Monte Carlo'!$K$12*((RAND()+RAND()+RAND()+RAND()+RAND()+RAND()+RAND()+RAND()+RAND()+RAND()+RAND()+RAND())-6))-1)+S$15)</x:f>
        <x:v>3117783.5882595666</x:v>
      </x:c>
      <x:c r="T496" s="97" t="n">
        <x:f>MAX(0,S496*(1+EXP((LN(1+'Monte Carlo'!$K$10)-0.5*'Monte Carlo'!$K$12^2)+'Monte Carlo'!$K$12*((RAND()+RAND()+RAND()+RAND()+RAND()+RAND()+RAND()+RAND()+RAND()+RAND()+RAND()+RAND())-6))-1)+T$15)</x:f>
        <x:v>4460981.156193716</x:v>
      </x:c>
      <x:c r="U496" s="97" t="n">
        <x:f>MAX(0,T496*(1+EXP((LN(1+'Monte Carlo'!$K$10)-0.5*'Monte Carlo'!$K$12^2)+'Monte Carlo'!$K$12*((RAND()+RAND()+RAND()+RAND()+RAND()+RAND()+RAND()+RAND()+RAND()+RAND()+RAND()+RAND())-6))-1)+U$15)</x:f>
        <x:v>4666773.156886077</x:v>
      </x:c>
      <x:c r="V496" s="97" t="n">
        <x:f>MAX(0,U496*(1+EXP((LN(1+'Monte Carlo'!$K$10)-0.5*'Monte Carlo'!$K$12^2)+'Monte Carlo'!$K$12*((RAND()+RAND()+RAND()+RAND()+RAND()+RAND()+RAND()+RAND()+RAND()+RAND()+RAND()+RAND())-6))-1)+V$15)</x:f>
        <x:v>4972318.8510308545</x:v>
      </x:c>
      <x:c r="W496" s="97" t="n">
        <x:f>MAX(0,V496*(1+EXP((LN(1+'Monte Carlo'!$K$10)-0.5*'Monte Carlo'!$K$12^2)+'Monte Carlo'!$K$12*((RAND()+RAND()+RAND()+RAND()+RAND()+RAND()+RAND()+RAND()+RAND()+RAND()+RAND()+RAND())-6))-1)+W$15)</x:f>
        <x:v>5187777.682290118</x:v>
      </x:c>
      <x:c r="X496" s="97" t="n">
        <x:f>MAX(0,W496*(1+EXP((LN(1+'Monte Carlo'!$K$10)-0.5*'Monte Carlo'!$K$12^2)+'Monte Carlo'!$K$12*((RAND()+RAND()+RAND()+RAND()+RAND()+RAND()+RAND()+RAND()+RAND()+RAND()+RAND()+RAND())-6))-1)+X$15)</x:f>
        <x:v>7311183.792166416</x:v>
      </x:c>
      <x:c r="Y496" s="97" t="n">
        <x:f>MAX(0,X496*(1+EXP((LN(1+'Monte Carlo'!$K$10)-0.5*'Monte Carlo'!$K$12^2)+'Monte Carlo'!$K$12*((RAND()+RAND()+RAND()+RAND()+RAND()+RAND()+RAND()+RAND()+RAND()+RAND()+RAND()+RAND())-6))-1)+Y$15)</x:f>
        <x:v>9031655.388831072</x:v>
      </x:c>
      <x:c r="Z496" s="97" t="n">
        <x:f>MAX(0,Y496*(1+EXP((LN(1+'Monte Carlo'!$K$10)-0.5*'Monte Carlo'!$K$12^2)+'Monte Carlo'!$K$12*((RAND()+RAND()+RAND()+RAND()+RAND()+RAND()+RAND()+RAND()+RAND()+RAND()+RAND()+RAND())-6))-1)+Z$15)</x:f>
        <x:v>8953183.415900907</x:v>
      </x:c>
      <x:c r="AA496" s="97" t="n">
        <x:f>MAX(0,Z496*(1+EXP((LN(1+'Monte Carlo'!$K$10)-0.5*'Monte Carlo'!$K$12^2)+'Monte Carlo'!$K$12*((RAND()+RAND()+RAND()+RAND()+RAND()+RAND()+RAND()+RAND()+RAND()+RAND()+RAND()+RAND())-6))-1)+AA$15)</x:f>
        <x:v>9848394.241814476</x:v>
      </x:c>
      <x:c r="AB496" s="97" t="n">
        <x:f>MAX(0,AA496*(1+EXP((LN(1+'Monte Carlo'!$K$10)-0.5*'Monte Carlo'!$K$12^2)+'Monte Carlo'!$K$12*((RAND()+RAND()+RAND()+RAND()+RAND()+RAND()+RAND()+RAND()+RAND()+RAND()+RAND()+RAND())-6))-1)+AB$15)</x:f>
        <x:v>7725888.406233304</x:v>
      </x:c>
      <x:c r="AC496" s="97" t="n">
        <x:f>MAX(0,AB496*(1+EXP((LN(1+'Monte Carlo'!$K$10)-0.5*'Monte Carlo'!$K$12^2)+'Monte Carlo'!$K$12*((RAND()+RAND()+RAND()+RAND()+RAND()+RAND()+RAND()+RAND()+RAND()+RAND()+RAND()+RAND())-6))-1)+AC$15)</x:f>
        <x:v>7002955.013196366</x:v>
      </x:c>
      <x:c r="AD496" s="97" t="n">
        <x:f>MAX(0,AC496*(1+EXP((LN(1+'Monte Carlo'!$K$10)-0.5*'Monte Carlo'!$K$12^2)+'Monte Carlo'!$K$12*((RAND()+RAND()+RAND()+RAND()+RAND()+RAND()+RAND()+RAND()+RAND()+RAND()+RAND()+RAND())-6))-1)+AD$15)</x:f>
        <x:v>7385283.81364101</x:v>
      </x:c>
      <x:c r="AE496" s="97" t="n">
        <x:f>MAX(0,AD496*(1+EXP((LN(1+'Monte Carlo'!$K$10)-0.5*'Monte Carlo'!$K$12^2)+'Monte Carlo'!$K$12*((RAND()+RAND()+RAND()+RAND()+RAND()+RAND()+RAND()+RAND()+RAND()+RAND()+RAND()+RAND())-6))-1)+AE$15)</x:f>
        <x:v>6222585.718907296</x:v>
      </x:c>
      <x:c r="AF496" s="97" t="n">
        <x:f>MAX(0,AE496*(1+EXP((LN(1+'Monte Carlo'!$K$10)-0.5*'Monte Carlo'!$K$12^2)+'Monte Carlo'!$K$12*((RAND()+RAND()+RAND()+RAND()+RAND()+RAND()+RAND()+RAND()+RAND()+RAND()+RAND()+RAND())-6))-1)+AF$15)</x:f>
        <x:v>7060078.834786179</x:v>
      </x:c>
      <x:c r="AG496" s="97">
        <x:f t="shared" si="9"/>
        <x:v>687515.59466305829</x:v>
      </x:c>
    </x:row>
    <x:row r="497">
      <x:c r="A497" s="93">
        <x:v>476</x:v>
      </x:c>
      <x:c r="B497" s="97" t="n">
        <x:f>IF(AND(UPPER('Monte Carlo'!$K$4)="YES",'Monte Carlo'!$K$5&gt;0),'Monte Carlo'!$K$13,Liquidity_30Y!$C$14)</x:f>
        <x:v>1029031.25</x:v>
      </x:c>
      <x:c r="C497" s="97" t="n">
        <x:f>MAX(0,B497*(1+EXP((LN(1+'Monte Carlo'!$K$10)-0.5*'Monte Carlo'!$K$12^2)+'Monte Carlo'!$K$12*((RAND()+RAND()+RAND()+RAND()+RAND()+RAND()+RAND()+RAND()+RAND()+RAND()+RAND()+RAND())-6))-1)+C$15)</x:f>
        <x:v>1029378.8160608729</x:v>
      </x:c>
      <x:c r="D497" s="97" t="n">
        <x:f>MAX(0,C497*(1+EXP((LN(1+'Monte Carlo'!$K$10)-0.5*'Monte Carlo'!$K$12^2)+'Monte Carlo'!$K$12*((RAND()+RAND()+RAND()+RAND()+RAND()+RAND()+RAND()+RAND()+RAND()+RAND()+RAND()+RAND())-6))-1)+D$15)</x:f>
        <x:v>922601.389662167</x:v>
      </x:c>
      <x:c r="E497" s="97" t="n">
        <x:f>MAX(0,D497*(1+EXP((LN(1+'Monte Carlo'!$K$10)-0.5*'Monte Carlo'!$K$12^2)+'Monte Carlo'!$K$12*((RAND()+RAND()+RAND()+RAND()+RAND()+RAND()+RAND()+RAND()+RAND()+RAND()+RAND()+RAND())-6))-1)+E$15)</x:f>
        <x:v>755506.5792801607</x:v>
      </x:c>
      <x:c r="F497" s="97" t="n">
        <x:f>MAX(0,E497*(1+EXP((LN(1+'Monte Carlo'!$K$10)-0.5*'Monte Carlo'!$K$12^2)+'Monte Carlo'!$K$12*((RAND()+RAND()+RAND()+RAND()+RAND()+RAND()+RAND()+RAND()+RAND()+RAND()+RAND()+RAND())-6))-1)+F$15)</x:f>
        <x:v>796688.355237685</x:v>
      </x:c>
      <x:c r="G497" s="97" t="n">
        <x:f>MAX(0,F497*(1+EXP((LN(1+'Monte Carlo'!$K$10)-0.5*'Monte Carlo'!$K$12^2)+'Monte Carlo'!$K$12*((RAND()+RAND()+RAND()+RAND()+RAND()+RAND()+RAND()+RAND()+RAND()+RAND()+RAND()+RAND())-6))-1)+G$15)</x:f>
        <x:v>818236.0425481332</x:v>
      </x:c>
      <x:c r="H497" s="97" t="n">
        <x:f>MAX(0,G497*(1+EXP((LN(1+'Monte Carlo'!$K$10)-0.5*'Monte Carlo'!$K$12^2)+'Monte Carlo'!$K$12*((RAND()+RAND()+RAND()+RAND()+RAND()+RAND()+RAND()+RAND()+RAND()+RAND()+RAND()+RAND())-6))-1)+H$15)</x:f>
        <x:v>1206644.5371333798</x:v>
      </x:c>
      <x:c r="I497" s="97" t="n">
        <x:f>MAX(0,H497*(1+EXP((LN(1+'Monte Carlo'!$K$10)-0.5*'Monte Carlo'!$K$12^2)+'Monte Carlo'!$K$12*((RAND()+RAND()+RAND()+RAND()+RAND()+RAND()+RAND()+RAND()+RAND()+RAND()+RAND()+RAND())-6))-1)+I$15)</x:f>
        <x:v>1428865.9570221454</x:v>
      </x:c>
      <x:c r="J497" s="97" t="n">
        <x:f>MAX(0,I497*(1+EXP((LN(1+'Monte Carlo'!$K$10)-0.5*'Monte Carlo'!$K$12^2)+'Monte Carlo'!$K$12*((RAND()+RAND()+RAND()+RAND()+RAND()+RAND()+RAND()+RAND()+RAND()+RAND()+RAND()+RAND())-6))-1)+J$15)</x:f>
        <x:v>1448358.0209761993</x:v>
      </x:c>
      <x:c r="K497" s="97" t="n">
        <x:f>MAX(0,J497*(1+EXP((LN(1+'Monte Carlo'!$K$10)-0.5*'Monte Carlo'!$K$12^2)+'Monte Carlo'!$K$12*((RAND()+RAND()+RAND()+RAND()+RAND()+RAND()+RAND()+RAND()+RAND()+RAND()+RAND()+RAND())-6))-1)+K$15)</x:f>
        <x:v>1234345.9924335938</x:v>
      </x:c>
      <x:c r="L497" s="97" t="n">
        <x:f>MAX(0,K497*(1+EXP((LN(1+'Monte Carlo'!$K$10)-0.5*'Monte Carlo'!$K$12^2)+'Monte Carlo'!$K$12*((RAND()+RAND()+RAND()+RAND()+RAND()+RAND()+RAND()+RAND()+RAND()+RAND()+RAND()+RAND())-6))-1)+L$15)</x:f>
        <x:v>1378730.5047382968</x:v>
      </x:c>
      <x:c r="M497" s="97" t="n">
        <x:f>MAX(0,L497*(1+EXP((LN(1+'Monte Carlo'!$K$10)-0.5*'Monte Carlo'!$K$12^2)+'Monte Carlo'!$K$12*((RAND()+RAND()+RAND()+RAND()+RAND()+RAND()+RAND()+RAND()+RAND()+RAND()+RAND()+RAND())-6))-1)+M$15)</x:f>
        <x:v>1111278.0139438594</x:v>
      </x:c>
      <x:c r="N497" s="97" t="n">
        <x:f>MAX(0,M497*(1+EXP((LN(1+'Monte Carlo'!$K$10)-0.5*'Monte Carlo'!$K$12^2)+'Monte Carlo'!$K$12*((RAND()+RAND()+RAND()+RAND()+RAND()+RAND()+RAND()+RAND()+RAND()+RAND()+RAND()+RAND())-6))-1)+N$15)</x:f>
        <x:v>1283192.8761190735</x:v>
      </x:c>
      <x:c r="O497" s="97" t="n">
        <x:f>MAX(0,N497*(1+EXP((LN(1+'Monte Carlo'!$K$10)-0.5*'Monte Carlo'!$K$12^2)+'Monte Carlo'!$K$12*((RAND()+RAND()+RAND()+RAND()+RAND()+RAND()+RAND()+RAND()+RAND()+RAND()+RAND()+RAND())-6))-1)+O$15)</x:f>
        <x:v>1369104.7671610645</x:v>
      </x:c>
      <x:c r="P497" s="97" t="n">
        <x:f>MAX(0,O497*(1+EXP((LN(1+'Monte Carlo'!$K$10)-0.5*'Monte Carlo'!$K$12^2)+'Monte Carlo'!$K$12*((RAND()+RAND()+RAND()+RAND()+RAND()+RAND()+RAND()+RAND()+RAND()+RAND()+RAND()+RAND())-6))-1)+P$15)</x:f>
        <x:v>1662613.259700908</x:v>
      </x:c>
      <x:c r="Q497" s="97" t="n">
        <x:f>MAX(0,P497*(1+EXP((LN(1+'Monte Carlo'!$K$10)-0.5*'Monte Carlo'!$K$12^2)+'Monte Carlo'!$K$12*((RAND()+RAND()+RAND()+RAND()+RAND()+RAND()+RAND()+RAND()+RAND()+RAND()+RAND()+RAND())-6))-1)+Q$15)</x:f>
        <x:v>1832683.7888778849</x:v>
      </x:c>
      <x:c r="R497" s="97" t="n">
        <x:f>MAX(0,Q497*(1+EXP((LN(1+'Monte Carlo'!$K$10)-0.5*'Monte Carlo'!$K$12^2)+'Monte Carlo'!$K$12*((RAND()+RAND()+RAND()+RAND()+RAND()+RAND()+RAND()+RAND()+RAND()+RAND()+RAND()+RAND())-6))-1)+R$15)</x:f>
        <x:v>1559335.3554518553</x:v>
      </x:c>
      <x:c r="S497" s="97" t="n">
        <x:f>MAX(0,R497*(1+EXP((LN(1+'Monte Carlo'!$K$10)-0.5*'Monte Carlo'!$K$12^2)+'Monte Carlo'!$K$12*((RAND()+RAND()+RAND()+RAND()+RAND()+RAND()+RAND()+RAND()+RAND()+RAND()+RAND()+RAND())-6))-1)+S$15)</x:f>
        <x:v>2084571.798324076</x:v>
      </x:c>
      <x:c r="T497" s="97" t="n">
        <x:f>MAX(0,S497*(1+EXP((LN(1+'Monte Carlo'!$K$10)-0.5*'Monte Carlo'!$K$12^2)+'Monte Carlo'!$K$12*((RAND()+RAND()+RAND()+RAND()+RAND()+RAND()+RAND()+RAND()+RAND()+RAND()+RAND()+RAND())-6))-1)+T$15)</x:f>
        <x:v>2118887.246897075</x:v>
      </x:c>
      <x:c r="U497" s="97" t="n">
        <x:f>MAX(0,T497*(1+EXP((LN(1+'Monte Carlo'!$K$10)-0.5*'Monte Carlo'!$K$12^2)+'Monte Carlo'!$K$12*((RAND()+RAND()+RAND()+RAND()+RAND()+RAND()+RAND()+RAND()+RAND()+RAND()+RAND()+RAND())-6))-1)+U$15)</x:f>
        <x:v>2651543.9655569983</x:v>
      </x:c>
      <x:c r="V497" s="97" t="n">
        <x:f>MAX(0,U497*(1+EXP((LN(1+'Monte Carlo'!$K$10)-0.5*'Monte Carlo'!$K$12^2)+'Monte Carlo'!$K$12*((RAND()+RAND()+RAND()+RAND()+RAND()+RAND()+RAND()+RAND()+RAND()+RAND()+RAND()+RAND())-6))-1)+V$15)</x:f>
        <x:v>2492225.7840265622</x:v>
      </x:c>
      <x:c r="W497" s="97" t="n">
        <x:f>MAX(0,V497*(1+EXP((LN(1+'Monte Carlo'!$K$10)-0.5*'Monte Carlo'!$K$12^2)+'Monte Carlo'!$K$12*((RAND()+RAND()+RAND()+RAND()+RAND()+RAND()+RAND()+RAND()+RAND()+RAND()+RAND()+RAND())-6))-1)+W$15)</x:f>
        <x:v>2717799.0936150625</x:v>
      </x:c>
      <x:c r="X497" s="97" t="n">
        <x:f>MAX(0,W497*(1+EXP((LN(1+'Monte Carlo'!$K$10)-0.5*'Monte Carlo'!$K$12^2)+'Monte Carlo'!$K$12*((RAND()+RAND()+RAND()+RAND()+RAND()+RAND()+RAND()+RAND()+RAND()+RAND()+RAND()+RAND())-6))-1)+X$15)</x:f>
        <x:v>3190064.954338058</x:v>
      </x:c>
      <x:c r="Y497" s="97" t="n">
        <x:f>MAX(0,X497*(1+EXP((LN(1+'Monte Carlo'!$K$10)-0.5*'Monte Carlo'!$K$12^2)+'Monte Carlo'!$K$12*((RAND()+RAND()+RAND()+RAND()+RAND()+RAND()+RAND()+RAND()+RAND()+RAND()+RAND()+RAND())-6))-1)+Y$15)</x:f>
        <x:v>3265979.341012409</x:v>
      </x:c>
      <x:c r="Z497" s="97" t="n">
        <x:f>MAX(0,Y497*(1+EXP((LN(1+'Monte Carlo'!$K$10)-0.5*'Monte Carlo'!$K$12^2)+'Monte Carlo'!$K$12*((RAND()+RAND()+RAND()+RAND()+RAND()+RAND()+RAND()+RAND()+RAND()+RAND()+RAND()+RAND())-6))-1)+Z$15)</x:f>
        <x:v>3601296.7232028516</x:v>
      </x:c>
      <x:c r="AA497" s="97" t="n">
        <x:f>MAX(0,Z497*(1+EXP((LN(1+'Monte Carlo'!$K$10)-0.5*'Monte Carlo'!$K$12^2)+'Monte Carlo'!$K$12*((RAND()+RAND()+RAND()+RAND()+RAND()+RAND()+RAND()+RAND()+RAND()+RAND()+RAND()+RAND())-6))-1)+AA$15)</x:f>
        <x:v>3274776.7490240894</x:v>
      </x:c>
      <x:c r="AB497" s="97" t="n">
        <x:f>MAX(0,AA497*(1+EXP((LN(1+'Monte Carlo'!$K$10)-0.5*'Monte Carlo'!$K$12^2)+'Monte Carlo'!$K$12*((RAND()+RAND()+RAND()+RAND()+RAND()+RAND()+RAND()+RAND()+RAND()+RAND()+RAND()+RAND())-6))-1)+AB$15)</x:f>
        <x:v>3884799.1669181595</x:v>
      </x:c>
      <x:c r="AC497" s="97" t="n">
        <x:f>MAX(0,AB497*(1+EXP((LN(1+'Monte Carlo'!$K$10)-0.5*'Monte Carlo'!$K$12^2)+'Monte Carlo'!$K$12*((RAND()+RAND()+RAND()+RAND()+RAND()+RAND()+RAND()+RAND()+RAND()+RAND()+RAND()+RAND())-6))-1)+AC$15)</x:f>
        <x:v>5035616.036522</x:v>
      </x:c>
      <x:c r="AD497" s="97" t="n">
        <x:f>MAX(0,AC497*(1+EXP((LN(1+'Monte Carlo'!$K$10)-0.5*'Monte Carlo'!$K$12^2)+'Monte Carlo'!$K$12*((RAND()+RAND()+RAND()+RAND()+RAND()+RAND()+RAND()+RAND()+RAND()+RAND()+RAND()+RAND())-6))-1)+AD$15)</x:f>
        <x:v>5721074.653458639</x:v>
      </x:c>
      <x:c r="AE497" s="97" t="n">
        <x:f>MAX(0,AD497*(1+EXP((LN(1+'Monte Carlo'!$K$10)-0.5*'Monte Carlo'!$K$12^2)+'Monte Carlo'!$K$12*((RAND()+RAND()+RAND()+RAND()+RAND()+RAND()+RAND()+RAND()+RAND()+RAND()+RAND()+RAND())-6))-1)+AE$15)</x:f>
        <x:v>5111689.372679449</x:v>
      </x:c>
      <x:c r="AF497" s="97" t="n">
        <x:f>MAX(0,AE497*(1+EXP((LN(1+'Monte Carlo'!$K$10)-0.5*'Monte Carlo'!$K$12^2)+'Monte Carlo'!$K$12*((RAND()+RAND()+RAND()+RAND()+RAND()+RAND()+RAND()+RAND()+RAND()+RAND()+RAND()+RAND())-6))-1)+AF$15)</x:f>
        <x:v>6668425.380188947</x:v>
      </x:c>
      <x:c r="AG497" s="97">
        <x:f t="shared" si="9"/>
        <x:v>1029031.25</x:v>
      </x:c>
    </x:row>
    <x:row r="498">
      <x:c r="A498" s="93">
        <x:v>477</x:v>
      </x:c>
      <x:c r="B498" s="97" t="n">
        <x:f>IF(AND(UPPER('Monte Carlo'!$K$4)="YES",'Monte Carlo'!$K$5&gt;0),'Monte Carlo'!$K$13,Liquidity_30Y!$C$14)</x:f>
        <x:v>1029031.25</x:v>
      </x:c>
      <x:c r="C498" s="97" t="n">
        <x:f>MAX(0,B498*(1+EXP((LN(1+'Monte Carlo'!$K$10)-0.5*'Monte Carlo'!$K$12^2)+'Monte Carlo'!$K$12*((RAND()+RAND()+RAND()+RAND()+RAND()+RAND()+RAND()+RAND()+RAND()+RAND()+RAND()+RAND())-6))-1)+C$15)</x:f>
        <x:v>1074248.2341218754</x:v>
      </x:c>
      <x:c r="D498" s="97" t="n">
        <x:f>MAX(0,C498*(1+EXP((LN(1+'Monte Carlo'!$K$10)-0.5*'Monte Carlo'!$K$12^2)+'Monte Carlo'!$K$12*((RAND()+RAND()+RAND()+RAND()+RAND()+RAND()+RAND()+RAND()+RAND()+RAND()+RAND()+RAND())-6))-1)+D$15)</x:f>
        <x:v>1326838.8599900426</x:v>
      </x:c>
      <x:c r="E498" s="97" t="n">
        <x:f>MAX(0,D498*(1+EXP((LN(1+'Monte Carlo'!$K$10)-0.5*'Monte Carlo'!$K$12^2)+'Monte Carlo'!$K$12*((RAND()+RAND()+RAND()+RAND()+RAND()+RAND()+RAND()+RAND()+RAND()+RAND()+RAND()+RAND())-6))-1)+E$15)</x:f>
        <x:v>1083660.7944238116</x:v>
      </x:c>
      <x:c r="F498" s="97" t="n">
        <x:f>MAX(0,E498*(1+EXP((LN(1+'Monte Carlo'!$K$10)-0.5*'Monte Carlo'!$K$12^2)+'Monte Carlo'!$K$12*((RAND()+RAND()+RAND()+RAND()+RAND()+RAND()+RAND()+RAND()+RAND()+RAND()+RAND()+RAND())-6))-1)+F$15)</x:f>
        <x:v>1373741.6642302591</x:v>
      </x:c>
      <x:c r="G498" s="97" t="n">
        <x:f>MAX(0,F498*(1+EXP((LN(1+'Monte Carlo'!$K$10)-0.5*'Monte Carlo'!$K$12^2)+'Monte Carlo'!$K$12*((RAND()+RAND()+RAND()+RAND()+RAND()+RAND()+RAND()+RAND()+RAND()+RAND()+RAND()+RAND())-6))-1)+G$15)</x:f>
        <x:v>1620915.678041389</x:v>
      </x:c>
      <x:c r="H498" s="97" t="n">
        <x:f>MAX(0,G498*(1+EXP((LN(1+'Monte Carlo'!$K$10)-0.5*'Monte Carlo'!$K$12^2)+'Monte Carlo'!$K$12*((RAND()+RAND()+RAND()+RAND()+RAND()+RAND()+RAND()+RAND()+RAND()+RAND()+RAND()+RAND())-6))-1)+H$15)</x:f>
        <x:v>1690230.6953210095</x:v>
      </x:c>
      <x:c r="I498" s="97" t="n">
        <x:f>MAX(0,H498*(1+EXP((LN(1+'Monte Carlo'!$K$10)-0.5*'Monte Carlo'!$K$12^2)+'Monte Carlo'!$K$12*((RAND()+RAND()+RAND()+RAND()+RAND()+RAND()+RAND()+RAND()+RAND()+RAND()+RAND()+RAND())-6))-1)+I$15)</x:f>
        <x:v>2003250.3486556248</x:v>
      </x:c>
      <x:c r="J498" s="97" t="n">
        <x:f>MAX(0,I498*(1+EXP((LN(1+'Monte Carlo'!$K$10)-0.5*'Monte Carlo'!$K$12^2)+'Monte Carlo'!$K$12*((RAND()+RAND()+RAND()+RAND()+RAND()+RAND()+RAND()+RAND()+RAND()+RAND()+RAND()+RAND())-6))-1)+J$15)</x:f>
        <x:v>2297254.3195776935</x:v>
      </x:c>
      <x:c r="K498" s="97" t="n">
        <x:f>MAX(0,J498*(1+EXP((LN(1+'Monte Carlo'!$K$10)-0.5*'Monte Carlo'!$K$12^2)+'Monte Carlo'!$K$12*((RAND()+RAND()+RAND()+RAND()+RAND()+RAND()+RAND()+RAND()+RAND()+RAND()+RAND()+RAND())-6))-1)+K$15)</x:f>
        <x:v>2449988.490160575</x:v>
      </x:c>
      <x:c r="L498" s="97" t="n">
        <x:f>MAX(0,K498*(1+EXP((LN(1+'Monte Carlo'!$K$10)-0.5*'Monte Carlo'!$K$12^2)+'Monte Carlo'!$K$12*((RAND()+RAND()+RAND()+RAND()+RAND()+RAND()+RAND()+RAND()+RAND()+RAND()+RAND()+RAND())-6))-1)+L$15)</x:f>
        <x:v>2747655.1069292026</x:v>
      </x:c>
      <x:c r="M498" s="97" t="n">
        <x:f>MAX(0,L498*(1+EXP((LN(1+'Monte Carlo'!$K$10)-0.5*'Monte Carlo'!$K$12^2)+'Monte Carlo'!$K$12*((RAND()+RAND()+RAND()+RAND()+RAND()+RAND()+RAND()+RAND()+RAND()+RAND()+RAND()+RAND())-6))-1)+M$15)</x:f>
        <x:v>3210492.9990462703</x:v>
      </x:c>
      <x:c r="N498" s="97" t="n">
        <x:f>MAX(0,M498*(1+EXP((LN(1+'Monte Carlo'!$K$10)-0.5*'Monte Carlo'!$K$12^2)+'Monte Carlo'!$K$12*((RAND()+RAND()+RAND()+RAND()+RAND()+RAND()+RAND()+RAND()+RAND()+RAND()+RAND()+RAND())-6))-1)+N$15)</x:f>
        <x:v>3177051.544812257</x:v>
      </x:c>
      <x:c r="O498" s="97" t="n">
        <x:f>MAX(0,N498*(1+EXP((LN(1+'Monte Carlo'!$K$10)-0.5*'Monte Carlo'!$K$12^2)+'Monte Carlo'!$K$12*((RAND()+RAND()+RAND()+RAND()+RAND()+RAND()+RAND()+RAND()+RAND()+RAND()+RAND()+RAND())-6))-1)+O$15)</x:f>
        <x:v>2865617.613792766</x:v>
      </x:c>
      <x:c r="P498" s="97" t="n">
        <x:f>MAX(0,O498*(1+EXP((LN(1+'Monte Carlo'!$K$10)-0.5*'Monte Carlo'!$K$12^2)+'Monte Carlo'!$K$12*((RAND()+RAND()+RAND()+RAND()+RAND()+RAND()+RAND()+RAND()+RAND()+RAND()+RAND()+RAND())-6))-1)+P$15)</x:f>
        <x:v>3228795.761151766</x:v>
      </x:c>
      <x:c r="Q498" s="97" t="n">
        <x:f>MAX(0,P498*(1+EXP((LN(1+'Monte Carlo'!$K$10)-0.5*'Monte Carlo'!$K$12^2)+'Monte Carlo'!$K$12*((RAND()+RAND()+RAND()+RAND()+RAND()+RAND()+RAND()+RAND()+RAND()+RAND()+RAND()+RAND())-6))-1)+Q$15)</x:f>
        <x:v>2305471.3145118337</x:v>
      </x:c>
      <x:c r="R498" s="97" t="n">
        <x:f>MAX(0,Q498*(1+EXP((LN(1+'Monte Carlo'!$K$10)-0.5*'Monte Carlo'!$K$12^2)+'Monte Carlo'!$K$12*((RAND()+RAND()+RAND()+RAND()+RAND()+RAND()+RAND()+RAND()+RAND()+RAND()+RAND()+RAND())-6))-1)+R$15)</x:f>
        <x:v>2172428.4558308977</x:v>
      </x:c>
      <x:c r="S498" s="97" t="n">
        <x:f>MAX(0,R498*(1+EXP((LN(1+'Monte Carlo'!$K$10)-0.5*'Monte Carlo'!$K$12^2)+'Monte Carlo'!$K$12*((RAND()+RAND()+RAND()+RAND()+RAND()+RAND()+RAND()+RAND()+RAND()+RAND()+RAND()+RAND())-6))-1)+S$15)</x:f>
        <x:v>2039264.1020896833</x:v>
      </x:c>
      <x:c r="T498" s="97" t="n">
        <x:f>MAX(0,S498*(1+EXP((LN(1+'Monte Carlo'!$K$10)-0.5*'Monte Carlo'!$K$12^2)+'Monte Carlo'!$K$12*((RAND()+RAND()+RAND()+RAND()+RAND()+RAND()+RAND()+RAND()+RAND()+RAND()+RAND()+RAND())-6))-1)+T$15)</x:f>
        <x:v>2113091.2518589366</x:v>
      </x:c>
      <x:c r="U498" s="97" t="n">
        <x:f>MAX(0,T498*(1+EXP((LN(1+'Monte Carlo'!$K$10)-0.5*'Monte Carlo'!$K$12^2)+'Monte Carlo'!$K$12*((RAND()+RAND()+RAND()+RAND()+RAND()+RAND()+RAND()+RAND()+RAND()+RAND()+RAND()+RAND())-6))-1)+U$15)</x:f>
        <x:v>1821849.5801828662</x:v>
      </x:c>
      <x:c r="V498" s="97" t="n">
        <x:f>MAX(0,U498*(1+EXP((LN(1+'Monte Carlo'!$K$10)-0.5*'Monte Carlo'!$K$12^2)+'Monte Carlo'!$K$12*((RAND()+RAND()+RAND()+RAND()+RAND()+RAND()+RAND()+RAND()+RAND()+RAND()+RAND()+RAND())-6))-1)+V$15)</x:f>
        <x:v>1943169.8101758235</x:v>
      </x:c>
      <x:c r="W498" s="97" t="n">
        <x:f>MAX(0,V498*(1+EXP((LN(1+'Monte Carlo'!$K$10)-0.5*'Monte Carlo'!$K$12^2)+'Monte Carlo'!$K$12*((RAND()+RAND()+RAND()+RAND()+RAND()+RAND()+RAND()+RAND()+RAND()+RAND()+RAND()+RAND())-6))-1)+W$15)</x:f>
        <x:v>2522934.096977913</x:v>
      </x:c>
      <x:c r="X498" s="97" t="n">
        <x:f>MAX(0,W498*(1+EXP((LN(1+'Monte Carlo'!$K$10)-0.5*'Monte Carlo'!$K$12^2)+'Monte Carlo'!$K$12*((RAND()+RAND()+RAND()+RAND()+RAND()+RAND()+RAND()+RAND()+RAND()+RAND()+RAND()+RAND())-6))-1)+X$15)</x:f>
        <x:v>2209559.6071753493</x:v>
      </x:c>
      <x:c r="Y498" s="97" t="n">
        <x:f>MAX(0,X498*(1+EXP((LN(1+'Monte Carlo'!$K$10)-0.5*'Monte Carlo'!$K$12^2)+'Monte Carlo'!$K$12*((RAND()+RAND()+RAND()+RAND()+RAND()+RAND()+RAND()+RAND()+RAND()+RAND()+RAND()+RAND())-6))-1)+Y$15)</x:f>
        <x:v>2336622.9289266765</x:v>
      </x:c>
      <x:c r="Z498" s="97" t="n">
        <x:f>MAX(0,Y498*(1+EXP((LN(1+'Monte Carlo'!$K$10)-0.5*'Monte Carlo'!$K$12^2)+'Monte Carlo'!$K$12*((RAND()+RAND()+RAND()+RAND()+RAND()+RAND()+RAND()+RAND()+RAND()+RAND()+RAND()+RAND())-6))-1)+Z$15)</x:f>
        <x:v>1774778.7873670692</x:v>
      </x:c>
      <x:c r="AA498" s="97" t="n">
        <x:f>MAX(0,Z498*(1+EXP((LN(1+'Monte Carlo'!$K$10)-0.5*'Monte Carlo'!$K$12^2)+'Monte Carlo'!$K$12*((RAND()+RAND()+RAND()+RAND()+RAND()+RAND()+RAND()+RAND()+RAND()+RAND()+RAND()+RAND())-6))-1)+AA$15)</x:f>
        <x:v>1756228.7195086512</x:v>
      </x:c>
      <x:c r="AB498" s="97" t="n">
        <x:f>MAX(0,AA498*(1+EXP((LN(1+'Monte Carlo'!$K$10)-0.5*'Monte Carlo'!$K$12^2)+'Monte Carlo'!$K$12*((RAND()+RAND()+RAND()+RAND()+RAND()+RAND()+RAND()+RAND()+RAND()+RAND()+RAND()+RAND())-6))-1)+AB$15)</x:f>
        <x:v>2167881.7005933467</x:v>
      </x:c>
      <x:c r="AC498" s="97" t="n">
        <x:f>MAX(0,AB498*(1+EXP((LN(1+'Monte Carlo'!$K$10)-0.5*'Monte Carlo'!$K$12^2)+'Monte Carlo'!$K$12*((RAND()+RAND()+RAND()+RAND()+RAND()+RAND()+RAND()+RAND()+RAND()+RAND()+RAND()+RAND())-6))-1)+AC$15)</x:f>
        <x:v>2444494.9801835353</x:v>
      </x:c>
      <x:c r="AD498" s="97" t="n">
        <x:f>MAX(0,AC498*(1+EXP((LN(1+'Monte Carlo'!$K$10)-0.5*'Monte Carlo'!$K$12^2)+'Monte Carlo'!$K$12*((RAND()+RAND()+RAND()+RAND()+RAND()+RAND()+RAND()+RAND()+RAND()+RAND()+RAND()+RAND())-6))-1)+AD$15)</x:f>
        <x:v>2124060.478902085</x:v>
      </x:c>
      <x:c r="AE498" s="97" t="n">
        <x:f>MAX(0,AD498*(1+EXP((LN(1+'Monte Carlo'!$K$10)-0.5*'Monte Carlo'!$K$12^2)+'Monte Carlo'!$K$12*((RAND()+RAND()+RAND()+RAND()+RAND()+RAND()+RAND()+RAND()+RAND()+RAND()+RAND()+RAND())-6))-1)+AE$15)</x:f>
        <x:v>2971209.132673391</x:v>
      </x:c>
      <x:c r="AF498" s="97" t="n">
        <x:f>MAX(0,AE498*(1+EXP((LN(1+'Monte Carlo'!$K$10)-0.5*'Monte Carlo'!$K$12^2)+'Monte Carlo'!$K$12*((RAND()+RAND()+RAND()+RAND()+RAND()+RAND()+RAND()+RAND()+RAND()+RAND()+RAND()+RAND())-6))-1)+AF$15)</x:f>
        <x:v>3412390.2485469403</x:v>
      </x:c>
      <x:c r="AG498" s="97">
        <x:f t="shared" si="9"/>
        <x:v>1029031.25</x:v>
      </x:c>
    </x:row>
    <x:row r="499">
      <x:c r="A499" s="93">
        <x:v>478</x:v>
      </x:c>
      <x:c r="B499" s="97" t="n">
        <x:f>IF(AND(UPPER('Monte Carlo'!$K$4)="YES",'Monte Carlo'!$K$5&gt;0),'Monte Carlo'!$K$13,Liquidity_30Y!$C$14)</x:f>
        <x:v>1029031.25</x:v>
      </x:c>
      <x:c r="C499" s="97" t="n">
        <x:f>MAX(0,B499*(1+EXP((LN(1+'Monte Carlo'!$K$10)-0.5*'Monte Carlo'!$K$12^2)+'Monte Carlo'!$K$12*((RAND()+RAND()+RAND()+RAND()+RAND()+RAND()+RAND()+RAND()+RAND()+RAND()+RAND()+RAND())-6))-1)+C$15)</x:f>
        <x:v>1017397.4404512946</x:v>
      </x:c>
      <x:c r="D499" s="97" t="n">
        <x:f>MAX(0,C499*(1+EXP((LN(1+'Monte Carlo'!$K$10)-0.5*'Monte Carlo'!$K$12^2)+'Monte Carlo'!$K$12*((RAND()+RAND()+RAND()+RAND()+RAND()+RAND()+RAND()+RAND()+RAND()+RAND()+RAND()+RAND())-6))-1)+D$15)</x:f>
        <x:v>1129401.0701677983</x:v>
      </x:c>
      <x:c r="E499" s="97" t="n">
        <x:f>MAX(0,D499*(1+EXP((LN(1+'Monte Carlo'!$K$10)-0.5*'Monte Carlo'!$K$12^2)+'Monte Carlo'!$K$12*((RAND()+RAND()+RAND()+RAND()+RAND()+RAND()+RAND()+RAND()+RAND()+RAND()+RAND()+RAND())-6))-1)+E$15)</x:f>
        <x:v>1468278.9043298238</x:v>
      </x:c>
      <x:c r="F499" s="97" t="n">
        <x:f>MAX(0,E499*(1+EXP((LN(1+'Monte Carlo'!$K$10)-0.5*'Monte Carlo'!$K$12^2)+'Monte Carlo'!$K$12*((RAND()+RAND()+RAND()+RAND()+RAND()+RAND()+RAND()+RAND()+RAND()+RAND()+RAND()+RAND())-6))-1)+F$15)</x:f>
        <x:v>1353642.3951865826</x:v>
      </x:c>
      <x:c r="G499" s="97" t="n">
        <x:f>MAX(0,F499*(1+EXP((LN(1+'Monte Carlo'!$K$10)-0.5*'Monte Carlo'!$K$12^2)+'Monte Carlo'!$K$12*((RAND()+RAND()+RAND()+RAND()+RAND()+RAND()+RAND()+RAND()+RAND()+RAND()+RAND()+RAND())-6))-1)+G$15)</x:f>
        <x:v>1519754.6735849874</x:v>
      </x:c>
      <x:c r="H499" s="97" t="n">
        <x:f>MAX(0,G499*(1+EXP((LN(1+'Monte Carlo'!$K$10)-0.5*'Monte Carlo'!$K$12^2)+'Monte Carlo'!$K$12*((RAND()+RAND()+RAND()+RAND()+RAND()+RAND()+RAND()+RAND()+RAND()+RAND()+RAND()+RAND())-6))-1)+H$15)</x:f>
        <x:v>1941586.9384278655</x:v>
      </x:c>
      <x:c r="I499" s="97" t="n">
        <x:f>MAX(0,H499*(1+EXP((LN(1+'Monte Carlo'!$K$10)-0.5*'Monte Carlo'!$K$12^2)+'Monte Carlo'!$K$12*((RAND()+RAND()+RAND()+RAND()+RAND()+RAND()+RAND()+RAND()+RAND()+RAND()+RAND()+RAND())-6))-1)+I$15)</x:f>
        <x:v>2378861.7477364545</x:v>
      </x:c>
      <x:c r="J499" s="97" t="n">
        <x:f>MAX(0,I499*(1+EXP((LN(1+'Monte Carlo'!$K$10)-0.5*'Monte Carlo'!$K$12^2)+'Monte Carlo'!$K$12*((RAND()+RAND()+RAND()+RAND()+RAND()+RAND()+RAND()+RAND()+RAND()+RAND()+RAND()+RAND())-6))-1)+J$15)</x:f>
        <x:v>3371219.473401083</x:v>
      </x:c>
      <x:c r="K499" s="97" t="n">
        <x:f>MAX(0,J499*(1+EXP((LN(1+'Monte Carlo'!$K$10)-0.5*'Monte Carlo'!$K$12^2)+'Monte Carlo'!$K$12*((RAND()+RAND()+RAND()+RAND()+RAND()+RAND()+RAND()+RAND()+RAND()+RAND()+RAND()+RAND())-6))-1)+K$15)</x:f>
        <x:v>2966944.5452983174</x:v>
      </x:c>
      <x:c r="L499" s="97" t="n">
        <x:f>MAX(0,K499*(1+EXP((LN(1+'Monte Carlo'!$K$10)-0.5*'Monte Carlo'!$K$12^2)+'Monte Carlo'!$K$12*((RAND()+RAND()+RAND()+RAND()+RAND()+RAND()+RAND()+RAND()+RAND()+RAND()+RAND()+RAND())-6))-1)+L$15)</x:f>
        <x:v>2996224.548773667</x:v>
      </x:c>
      <x:c r="M499" s="97" t="n">
        <x:f>MAX(0,L499*(1+EXP((LN(1+'Monte Carlo'!$K$10)-0.5*'Monte Carlo'!$K$12^2)+'Monte Carlo'!$K$12*((RAND()+RAND()+RAND()+RAND()+RAND()+RAND()+RAND()+RAND()+RAND()+RAND()+RAND()+RAND())-6))-1)+M$15)</x:f>
        <x:v>2634153.9999606833</x:v>
      </x:c>
      <x:c r="N499" s="97" t="n">
        <x:f>MAX(0,M499*(1+EXP((LN(1+'Monte Carlo'!$K$10)-0.5*'Monte Carlo'!$K$12^2)+'Monte Carlo'!$K$12*((RAND()+RAND()+RAND()+RAND()+RAND()+RAND()+RAND()+RAND()+RAND()+RAND()+RAND()+RAND())-6))-1)+N$15)</x:f>
        <x:v>2167184.172891863</x:v>
      </x:c>
      <x:c r="O499" s="97" t="n">
        <x:f>MAX(0,N499*(1+EXP((LN(1+'Monte Carlo'!$K$10)-0.5*'Monte Carlo'!$K$12^2)+'Monte Carlo'!$K$12*((RAND()+RAND()+RAND()+RAND()+RAND()+RAND()+RAND()+RAND()+RAND()+RAND()+RAND()+RAND())-6))-1)+O$15)</x:f>
        <x:v>2714469.501186266</x:v>
      </x:c>
      <x:c r="P499" s="97" t="n">
        <x:f>MAX(0,O499*(1+EXP((LN(1+'Monte Carlo'!$K$10)-0.5*'Monte Carlo'!$K$12^2)+'Monte Carlo'!$K$12*((RAND()+RAND()+RAND()+RAND()+RAND()+RAND()+RAND()+RAND()+RAND()+RAND()+RAND()+RAND())-6))-1)+P$15)</x:f>
        <x:v>3271516.2621298973</x:v>
      </x:c>
      <x:c r="Q499" s="97" t="n">
        <x:f>MAX(0,P499*(1+EXP((LN(1+'Monte Carlo'!$K$10)-0.5*'Monte Carlo'!$K$12^2)+'Monte Carlo'!$K$12*((RAND()+RAND()+RAND()+RAND()+RAND()+RAND()+RAND()+RAND()+RAND()+RAND()+RAND()+RAND())-6))-1)+Q$15)</x:f>
        <x:v>2744211.5850283024</x:v>
      </x:c>
      <x:c r="R499" s="97" t="n">
        <x:f>MAX(0,Q499*(1+EXP((LN(1+'Monte Carlo'!$K$10)-0.5*'Monte Carlo'!$K$12^2)+'Monte Carlo'!$K$12*((RAND()+RAND()+RAND()+RAND()+RAND()+RAND()+RAND()+RAND()+RAND()+RAND()+RAND()+RAND())-6))-1)+R$15)</x:f>
        <x:v>3894610.3652934255</x:v>
      </x:c>
      <x:c r="S499" s="97" t="n">
        <x:f>MAX(0,R499*(1+EXP((LN(1+'Monte Carlo'!$K$10)-0.5*'Monte Carlo'!$K$12^2)+'Monte Carlo'!$K$12*((RAND()+RAND()+RAND()+RAND()+RAND()+RAND()+RAND()+RAND()+RAND()+RAND()+RAND()+RAND())-6))-1)+S$15)</x:f>
        <x:v>4160019.186484227</x:v>
      </x:c>
      <x:c r="T499" s="97" t="n">
        <x:f>MAX(0,S499*(1+EXP((LN(1+'Monte Carlo'!$K$10)-0.5*'Monte Carlo'!$K$12^2)+'Monte Carlo'!$K$12*((RAND()+RAND()+RAND()+RAND()+RAND()+RAND()+RAND()+RAND()+RAND()+RAND()+RAND()+RAND())-6))-1)+T$15)</x:f>
        <x:v>4804135.747543923</x:v>
      </x:c>
      <x:c r="U499" s="97" t="n">
        <x:f>MAX(0,T499*(1+EXP((LN(1+'Monte Carlo'!$K$10)-0.5*'Monte Carlo'!$K$12^2)+'Monte Carlo'!$K$12*((RAND()+RAND()+RAND()+RAND()+RAND()+RAND()+RAND()+RAND()+RAND()+RAND()+RAND()+RAND())-6))-1)+U$15)</x:f>
        <x:v>3734993.2680319683</x:v>
      </x:c>
      <x:c r="V499" s="97" t="n">
        <x:f>MAX(0,U499*(1+EXP((LN(1+'Monte Carlo'!$K$10)-0.5*'Monte Carlo'!$K$12^2)+'Monte Carlo'!$K$12*((RAND()+RAND()+RAND()+RAND()+RAND()+RAND()+RAND()+RAND()+RAND()+RAND()+RAND()+RAND())-6))-1)+V$15)</x:f>
        <x:v>3626266.5355787524</x:v>
      </x:c>
      <x:c r="W499" s="97" t="n">
        <x:f>MAX(0,V499*(1+EXP((LN(1+'Monte Carlo'!$K$10)-0.5*'Monte Carlo'!$K$12^2)+'Monte Carlo'!$K$12*((RAND()+RAND()+RAND()+RAND()+RAND()+RAND()+RAND()+RAND()+RAND()+RAND()+RAND()+RAND())-6))-1)+W$15)</x:f>
        <x:v>3583059.0391978957</x:v>
      </x:c>
      <x:c r="X499" s="97" t="n">
        <x:f>MAX(0,W499*(1+EXP((LN(1+'Monte Carlo'!$K$10)-0.5*'Monte Carlo'!$K$12^2)+'Monte Carlo'!$K$12*((RAND()+RAND()+RAND()+RAND()+RAND()+RAND()+RAND()+RAND()+RAND()+RAND()+RAND()+RAND())-6))-1)+X$15)</x:f>
        <x:v>3920598.38260799</x:v>
      </x:c>
      <x:c r="Y499" s="97" t="n">
        <x:f>MAX(0,X499*(1+EXP((LN(1+'Monte Carlo'!$K$10)-0.5*'Monte Carlo'!$K$12^2)+'Monte Carlo'!$K$12*((RAND()+RAND()+RAND()+RAND()+RAND()+RAND()+RAND()+RAND()+RAND()+RAND()+RAND()+RAND())-6))-1)+Y$15)</x:f>
        <x:v>6035671.583227234</x:v>
      </x:c>
      <x:c r="Z499" s="97" t="n">
        <x:f>MAX(0,Y499*(1+EXP((LN(1+'Monte Carlo'!$K$10)-0.5*'Monte Carlo'!$K$12^2)+'Monte Carlo'!$K$12*((RAND()+RAND()+RAND()+RAND()+RAND()+RAND()+RAND()+RAND()+RAND()+RAND()+RAND()+RAND())-6))-1)+Z$15)</x:f>
        <x:v>7635295.512971272</x:v>
      </x:c>
      <x:c r="AA499" s="97" t="n">
        <x:f>MAX(0,Z499*(1+EXP((LN(1+'Monte Carlo'!$K$10)-0.5*'Monte Carlo'!$K$12^2)+'Monte Carlo'!$K$12*((RAND()+RAND()+RAND()+RAND()+RAND()+RAND()+RAND()+RAND()+RAND()+RAND()+RAND()+RAND())-6))-1)+AA$15)</x:f>
        <x:v>8027529.051027626</x:v>
      </x:c>
      <x:c r="AB499" s="97" t="n">
        <x:f>MAX(0,AA499*(1+EXP((LN(1+'Monte Carlo'!$K$10)-0.5*'Monte Carlo'!$K$12^2)+'Monte Carlo'!$K$12*((RAND()+RAND()+RAND()+RAND()+RAND()+RAND()+RAND()+RAND()+RAND()+RAND()+RAND()+RAND())-6))-1)+AB$15)</x:f>
        <x:v>7903418.95998205</x:v>
      </x:c>
      <x:c r="AC499" s="97" t="n">
        <x:f>MAX(0,AB499*(1+EXP((LN(1+'Monte Carlo'!$K$10)-0.5*'Monte Carlo'!$K$12^2)+'Monte Carlo'!$K$12*((RAND()+RAND()+RAND()+RAND()+RAND()+RAND()+RAND()+RAND()+RAND()+RAND()+RAND()+RAND())-6))-1)+AC$15)</x:f>
        <x:v>6906571.786742109</x:v>
      </x:c>
      <x:c r="AD499" s="97" t="n">
        <x:f>MAX(0,AC499*(1+EXP((LN(1+'Monte Carlo'!$K$10)-0.5*'Monte Carlo'!$K$12^2)+'Monte Carlo'!$K$12*((RAND()+RAND()+RAND()+RAND()+RAND()+RAND()+RAND()+RAND()+RAND()+RAND()+RAND()+RAND())-6))-1)+AD$15)</x:f>
        <x:v>9541091.999402208</x:v>
      </x:c>
      <x:c r="AE499" s="97" t="n">
        <x:f>MAX(0,AD499*(1+EXP((LN(1+'Monte Carlo'!$K$10)-0.5*'Monte Carlo'!$K$12^2)+'Monte Carlo'!$K$12*((RAND()+RAND()+RAND()+RAND()+RAND()+RAND()+RAND()+RAND()+RAND()+RAND()+RAND()+RAND())-6))-1)+AE$15)</x:f>
        <x:v>8040415.942788139</x:v>
      </x:c>
      <x:c r="AF499" s="97" t="n">
        <x:f>MAX(0,AE499*(1+EXP((LN(1+'Monte Carlo'!$K$10)-0.5*'Monte Carlo'!$K$12^2)+'Monte Carlo'!$K$12*((RAND()+RAND()+RAND()+RAND()+RAND()+RAND()+RAND()+RAND()+RAND()+RAND()+RAND()+RAND())-6))-1)+AF$15)</x:f>
        <x:v>10074622.518322263</x:v>
      </x:c>
      <x:c r="AG499" s="97">
        <x:f t="shared" si="9"/>
        <x:v>1029031.25</x:v>
      </x:c>
    </x:row>
    <x:row r="500">
      <x:c r="A500" s="93">
        <x:v>479</x:v>
      </x:c>
      <x:c r="B500" s="97" t="n">
        <x:f>IF(AND(UPPER('Monte Carlo'!$K$4)="YES",'Monte Carlo'!$K$5&gt;0),'Monte Carlo'!$K$13,Liquidity_30Y!$C$14)</x:f>
        <x:v>1029031.25</x:v>
      </x:c>
      <x:c r="C500" s="97" t="n">
        <x:f>MAX(0,B500*(1+EXP((LN(1+'Monte Carlo'!$K$10)-0.5*'Monte Carlo'!$K$12^2)+'Monte Carlo'!$K$12*((RAND()+RAND()+RAND()+RAND()+RAND()+RAND()+RAND()+RAND()+RAND()+RAND()+RAND()+RAND())-6))-1)+C$15)</x:f>
        <x:v>1051802.8355062949</x:v>
      </x:c>
      <x:c r="D500" s="97" t="n">
        <x:f>MAX(0,C500*(1+EXP((LN(1+'Monte Carlo'!$K$10)-0.5*'Monte Carlo'!$K$12^2)+'Monte Carlo'!$K$12*((RAND()+RAND()+RAND()+RAND()+RAND()+RAND()+RAND()+RAND()+RAND()+RAND()+RAND()+RAND())-6))-1)+D$15)</x:f>
        <x:v>1230116.072967909</x:v>
      </x:c>
      <x:c r="E500" s="97" t="n">
        <x:f>MAX(0,D500*(1+EXP((LN(1+'Monte Carlo'!$K$10)-0.5*'Monte Carlo'!$K$12^2)+'Monte Carlo'!$K$12*((RAND()+RAND()+RAND()+RAND()+RAND()+RAND()+RAND()+RAND()+RAND()+RAND()+RAND()+RAND())-6))-1)+E$15)</x:f>
        <x:v>1077214.793430285</x:v>
      </x:c>
      <x:c r="F500" s="97" t="n">
        <x:f>MAX(0,E500*(1+EXP((LN(1+'Monte Carlo'!$K$10)-0.5*'Monte Carlo'!$K$12^2)+'Monte Carlo'!$K$12*((RAND()+RAND()+RAND()+RAND()+RAND()+RAND()+RAND()+RAND()+RAND()+RAND()+RAND()+RAND())-6))-1)+F$15)</x:f>
        <x:v>1189112.540091566</x:v>
      </x:c>
      <x:c r="G500" s="97" t="n">
        <x:f>MAX(0,F500*(1+EXP((LN(1+'Monte Carlo'!$K$10)-0.5*'Monte Carlo'!$K$12^2)+'Monte Carlo'!$K$12*((RAND()+RAND()+RAND()+RAND()+RAND()+RAND()+RAND()+RAND()+RAND()+RAND()+RAND()+RAND())-6))-1)+G$15)</x:f>
        <x:v>1367701.5625492202</x:v>
      </x:c>
      <x:c r="H500" s="97" t="n">
        <x:f>MAX(0,G500*(1+EXP((LN(1+'Monte Carlo'!$K$10)-0.5*'Monte Carlo'!$K$12^2)+'Monte Carlo'!$K$12*((RAND()+RAND()+RAND()+RAND()+RAND()+RAND()+RAND()+RAND()+RAND()+RAND()+RAND()+RAND())-6))-1)+H$15)</x:f>
        <x:v>1384373.0894739295</x:v>
      </x:c>
      <x:c r="I500" s="97" t="n">
        <x:f>MAX(0,H500*(1+EXP((LN(1+'Monte Carlo'!$K$10)-0.5*'Monte Carlo'!$K$12^2)+'Monte Carlo'!$K$12*((RAND()+RAND()+RAND()+RAND()+RAND()+RAND()+RAND()+RAND()+RAND()+RAND()+RAND()+RAND())-6))-1)+I$15)</x:f>
        <x:v>1428543.9595015305</x:v>
      </x:c>
      <x:c r="J500" s="97" t="n">
        <x:f>MAX(0,I500*(1+EXP((LN(1+'Monte Carlo'!$K$10)-0.5*'Monte Carlo'!$K$12^2)+'Monte Carlo'!$K$12*((RAND()+RAND()+RAND()+RAND()+RAND()+RAND()+RAND()+RAND()+RAND()+RAND()+RAND()+RAND())-6))-1)+J$15)</x:f>
        <x:v>1066957.5905037657</x:v>
      </x:c>
      <x:c r="K500" s="97" t="n">
        <x:f>MAX(0,J500*(1+EXP((LN(1+'Monte Carlo'!$K$10)-0.5*'Monte Carlo'!$K$12^2)+'Monte Carlo'!$K$12*((RAND()+RAND()+RAND()+RAND()+RAND()+RAND()+RAND()+RAND()+RAND()+RAND()+RAND()+RAND())-6))-1)+K$15)</x:f>
        <x:v>1223442.9678398916</x:v>
      </x:c>
      <x:c r="L500" s="97" t="n">
        <x:f>MAX(0,K500*(1+EXP((LN(1+'Monte Carlo'!$K$10)-0.5*'Monte Carlo'!$K$12^2)+'Monte Carlo'!$K$12*((RAND()+RAND()+RAND()+RAND()+RAND()+RAND()+RAND()+RAND()+RAND()+RAND()+RAND()+RAND())-6))-1)+L$15)</x:f>
        <x:v>1042051.146620004</x:v>
      </x:c>
      <x:c r="M500" s="97" t="n">
        <x:f>MAX(0,L500*(1+EXP((LN(1+'Monte Carlo'!$K$10)-0.5*'Monte Carlo'!$K$12^2)+'Monte Carlo'!$K$12*((RAND()+RAND()+RAND()+RAND()+RAND()+RAND()+RAND()+RAND()+RAND()+RAND()+RAND()+RAND())-6))-1)+M$15)</x:f>
        <x:v>1188693.9345162238</x:v>
      </x:c>
      <x:c r="N500" s="97" t="n">
        <x:f>MAX(0,M500*(1+EXP((LN(1+'Monte Carlo'!$K$10)-0.5*'Monte Carlo'!$K$12^2)+'Monte Carlo'!$K$12*((RAND()+RAND()+RAND()+RAND()+RAND()+RAND()+RAND()+RAND()+RAND()+RAND()+RAND()+RAND())-6))-1)+N$15)</x:f>
        <x:v>1029857.6634124152</x:v>
      </x:c>
      <x:c r="O500" s="97" t="n">
        <x:f>MAX(0,N500*(1+EXP((LN(1+'Monte Carlo'!$K$10)-0.5*'Monte Carlo'!$K$12^2)+'Monte Carlo'!$K$12*((RAND()+RAND()+RAND()+RAND()+RAND()+RAND()+RAND()+RAND()+RAND()+RAND()+RAND()+RAND())-6))-1)+O$15)</x:f>
        <x:v>1140941.369033903</x:v>
      </x:c>
      <x:c r="P500" s="97" t="n">
        <x:f>MAX(0,O500*(1+EXP((LN(1+'Monte Carlo'!$K$10)-0.5*'Monte Carlo'!$K$12^2)+'Monte Carlo'!$K$12*((RAND()+RAND()+RAND()+RAND()+RAND()+RAND()+RAND()+RAND()+RAND()+RAND()+RAND()+RAND())-6))-1)+P$15)</x:f>
        <x:v>1211223.215369358</x:v>
      </x:c>
      <x:c r="Q500" s="97" t="n">
        <x:f>MAX(0,P500*(1+EXP((LN(1+'Monte Carlo'!$K$10)-0.5*'Monte Carlo'!$K$12^2)+'Monte Carlo'!$K$12*((RAND()+RAND()+RAND()+RAND()+RAND()+RAND()+RAND()+RAND()+RAND()+RAND()+RAND()+RAND())-6))-1)+Q$15)</x:f>
        <x:v>1399946.5886328183</x:v>
      </x:c>
      <x:c r="R500" s="97" t="n">
        <x:f>MAX(0,Q500*(1+EXP((LN(1+'Monte Carlo'!$K$10)-0.5*'Monte Carlo'!$K$12^2)+'Monte Carlo'!$K$12*((RAND()+RAND()+RAND()+RAND()+RAND()+RAND()+RAND()+RAND()+RAND()+RAND()+RAND()+RAND())-6))-1)+R$15)</x:f>
        <x:v>1782763.9833901157</x:v>
      </x:c>
      <x:c r="S500" s="97" t="n">
        <x:f>MAX(0,R500*(1+EXP((LN(1+'Monte Carlo'!$K$10)-0.5*'Monte Carlo'!$K$12^2)+'Monte Carlo'!$K$12*((RAND()+RAND()+RAND()+RAND()+RAND()+RAND()+RAND()+RAND()+RAND()+RAND()+RAND()+RAND())-6))-1)+S$15)</x:f>
        <x:v>2321975.0561812515</x:v>
      </x:c>
      <x:c r="T500" s="97" t="n">
        <x:f>MAX(0,S500*(1+EXP((LN(1+'Monte Carlo'!$K$10)-0.5*'Monte Carlo'!$K$12^2)+'Monte Carlo'!$K$12*((RAND()+RAND()+RAND()+RAND()+RAND()+RAND()+RAND()+RAND()+RAND()+RAND()+RAND()+RAND())-6))-1)+T$15)</x:f>
        <x:v>2608906.639331152</x:v>
      </x:c>
      <x:c r="U500" s="97" t="n">
        <x:f>MAX(0,T500*(1+EXP((LN(1+'Monte Carlo'!$K$10)-0.5*'Monte Carlo'!$K$12^2)+'Monte Carlo'!$K$12*((RAND()+RAND()+RAND()+RAND()+RAND()+RAND()+RAND()+RAND()+RAND()+RAND()+RAND()+RAND())-6))-1)+U$15)</x:f>
        <x:v>2365652.572134636</x:v>
      </x:c>
      <x:c r="V500" s="97" t="n">
        <x:f>MAX(0,U500*(1+EXP((LN(1+'Monte Carlo'!$K$10)-0.5*'Monte Carlo'!$K$12^2)+'Monte Carlo'!$K$12*((RAND()+RAND()+RAND()+RAND()+RAND()+RAND()+RAND()+RAND()+RAND()+RAND()+RAND()+RAND())-6))-1)+V$15)</x:f>
        <x:v>2842061.598948736</x:v>
      </x:c>
      <x:c r="W500" s="97" t="n">
        <x:f>MAX(0,V500*(1+EXP((LN(1+'Monte Carlo'!$K$10)-0.5*'Monte Carlo'!$K$12^2)+'Monte Carlo'!$K$12*((RAND()+RAND()+RAND()+RAND()+RAND()+RAND()+RAND()+RAND()+RAND()+RAND()+RAND()+RAND())-6))-1)+W$15)</x:f>
        <x:v>3290382.047719024</x:v>
      </x:c>
      <x:c r="X500" s="97" t="n">
        <x:f>MAX(0,W500*(1+EXP((LN(1+'Monte Carlo'!$K$10)-0.5*'Monte Carlo'!$K$12^2)+'Monte Carlo'!$K$12*((RAND()+RAND()+RAND()+RAND()+RAND()+RAND()+RAND()+RAND()+RAND()+RAND()+RAND()+RAND())-6))-1)+X$15)</x:f>
        <x:v>3251247.9528493844</x:v>
      </x:c>
      <x:c r="Y500" s="97" t="n">
        <x:f>MAX(0,X500*(1+EXP((LN(1+'Monte Carlo'!$K$10)-0.5*'Monte Carlo'!$K$12^2)+'Monte Carlo'!$K$12*((RAND()+RAND()+RAND()+RAND()+RAND()+RAND()+RAND()+RAND()+RAND()+RAND()+RAND()+RAND())-6))-1)+Y$15)</x:f>
        <x:v>3241781.636503638</x:v>
      </x:c>
      <x:c r="Z500" s="97" t="n">
        <x:f>MAX(0,Y500*(1+EXP((LN(1+'Monte Carlo'!$K$10)-0.5*'Monte Carlo'!$K$12^2)+'Monte Carlo'!$K$12*((RAND()+RAND()+RAND()+RAND()+RAND()+RAND()+RAND()+RAND()+RAND()+RAND()+RAND()+RAND())-6))-1)+Z$15)</x:f>
        <x:v>3871623.3897293094</x:v>
      </x:c>
      <x:c r="AA500" s="97" t="n">
        <x:f>MAX(0,Z500*(1+EXP((LN(1+'Monte Carlo'!$K$10)-0.5*'Monte Carlo'!$K$12^2)+'Monte Carlo'!$K$12*((RAND()+RAND()+RAND()+RAND()+RAND()+RAND()+RAND()+RAND()+RAND()+RAND()+RAND()+RAND())-6))-1)+AA$15)</x:f>
        <x:v>3440478.2974785627</x:v>
      </x:c>
      <x:c r="AB500" s="97" t="n">
        <x:f>MAX(0,AA500*(1+EXP((LN(1+'Monte Carlo'!$K$10)-0.5*'Monte Carlo'!$K$12^2)+'Monte Carlo'!$K$12*((RAND()+RAND()+RAND()+RAND()+RAND()+RAND()+RAND()+RAND()+RAND()+RAND()+RAND()+RAND())-6))-1)+AB$15)</x:f>
        <x:v>3968446.180720636</x:v>
      </x:c>
      <x:c r="AC500" s="97" t="n">
        <x:f>MAX(0,AB500*(1+EXP((LN(1+'Monte Carlo'!$K$10)-0.5*'Monte Carlo'!$K$12^2)+'Monte Carlo'!$K$12*((RAND()+RAND()+RAND()+RAND()+RAND()+RAND()+RAND()+RAND()+RAND()+RAND()+RAND()+RAND())-6))-1)+AC$15)</x:f>
        <x:v>5693313.519996072</x:v>
      </x:c>
      <x:c r="AD500" s="97" t="n">
        <x:f>MAX(0,AC500*(1+EXP((LN(1+'Monte Carlo'!$K$10)-0.5*'Monte Carlo'!$K$12^2)+'Monte Carlo'!$K$12*((RAND()+RAND()+RAND()+RAND()+RAND()+RAND()+RAND()+RAND()+RAND()+RAND()+RAND()+RAND())-6))-1)+AD$15)</x:f>
        <x:v>5194361.079846996</x:v>
      </x:c>
      <x:c r="AE500" s="97" t="n">
        <x:f>MAX(0,AD500*(1+EXP((LN(1+'Monte Carlo'!$K$10)-0.5*'Monte Carlo'!$K$12^2)+'Monte Carlo'!$K$12*((RAND()+RAND()+RAND()+RAND()+RAND()+RAND()+RAND()+RAND()+RAND()+RAND()+RAND()+RAND())-6))-1)+AE$15)</x:f>
        <x:v>5093623.029731508</x:v>
      </x:c>
      <x:c r="AF500" s="97" t="n">
        <x:f>MAX(0,AE500*(1+EXP((LN(1+'Monte Carlo'!$K$10)-0.5*'Monte Carlo'!$K$12^2)+'Monte Carlo'!$K$12*((RAND()+RAND()+RAND()+RAND()+RAND()+RAND()+RAND()+RAND()+RAND()+RAND()+RAND()+RAND())-6))-1)+AF$15)</x:f>
        <x:v>5041484.769166815</x:v>
      </x:c>
      <x:c r="AG500" s="97">
        <x:f t="shared" si="9"/>
        <x:v>1029031.25</x:v>
      </x:c>
    </x:row>
    <x:row r="501">
      <x:c r="A501" s="93">
        <x:v>480</x:v>
      </x:c>
      <x:c r="B501" s="97" t="n">
        <x:f>IF(AND(UPPER('Monte Carlo'!$K$4)="YES",'Monte Carlo'!$K$5&gt;0),'Monte Carlo'!$K$13,Liquidity_30Y!$C$14)</x:f>
        <x:v>1029031.25</x:v>
      </x:c>
      <x:c r="C501" s="97" t="n">
        <x:f>MAX(0,B501*(1+EXP((LN(1+'Monte Carlo'!$K$10)-0.5*'Monte Carlo'!$K$12^2)+'Monte Carlo'!$K$12*((RAND()+RAND()+RAND()+RAND()+RAND()+RAND()+RAND()+RAND()+RAND()+RAND()+RAND()+RAND())-6))-1)+C$15)</x:f>
        <x:v>1117224.9141214602</x:v>
      </x:c>
      <x:c r="D501" s="97" t="n">
        <x:f>MAX(0,C501*(1+EXP((LN(1+'Monte Carlo'!$K$10)-0.5*'Monte Carlo'!$K$12^2)+'Monte Carlo'!$K$12*((RAND()+RAND()+RAND()+RAND()+RAND()+RAND()+RAND()+RAND()+RAND()+RAND()+RAND()+RAND())-6))-1)+D$15)</x:f>
        <x:v>738708.0730778794</x:v>
      </x:c>
      <x:c r="E501" s="97" t="n">
        <x:f>MAX(0,D501*(1+EXP((LN(1+'Monte Carlo'!$K$10)-0.5*'Monte Carlo'!$K$12^2)+'Monte Carlo'!$K$12*((RAND()+RAND()+RAND()+RAND()+RAND()+RAND()+RAND()+RAND()+RAND()+RAND()+RAND()+RAND())-6))-1)+E$15)</x:f>
        <x:v>755016.6128733029</x:v>
      </x:c>
      <x:c r="F501" s="97" t="n">
        <x:f>MAX(0,E501*(1+EXP((LN(1+'Monte Carlo'!$K$10)-0.5*'Monte Carlo'!$K$12^2)+'Monte Carlo'!$K$12*((RAND()+RAND()+RAND()+RAND()+RAND()+RAND()+RAND()+RAND()+RAND()+RAND()+RAND()+RAND())-6))-1)+F$15)</x:f>
        <x:v>929370.6736392198</x:v>
      </x:c>
      <x:c r="G501" s="97" t="n">
        <x:f>MAX(0,F501*(1+EXP((LN(1+'Monte Carlo'!$K$10)-0.5*'Monte Carlo'!$K$12^2)+'Monte Carlo'!$K$12*((RAND()+RAND()+RAND()+RAND()+RAND()+RAND()+RAND()+RAND()+RAND()+RAND()+RAND()+RAND())-6))-1)+G$15)</x:f>
        <x:v>1130583.4812864787</x:v>
      </x:c>
      <x:c r="H501" s="97" t="n">
        <x:f>MAX(0,G501*(1+EXP((LN(1+'Monte Carlo'!$K$10)-0.5*'Monte Carlo'!$K$12^2)+'Monte Carlo'!$K$12*((RAND()+RAND()+RAND()+RAND()+RAND()+RAND()+RAND()+RAND()+RAND()+RAND()+RAND()+RAND())-6))-1)+H$15)</x:f>
        <x:v>931075.6733627123</x:v>
      </x:c>
      <x:c r="I501" s="97" t="n">
        <x:f>MAX(0,H501*(1+EXP((LN(1+'Monte Carlo'!$K$10)-0.5*'Monte Carlo'!$K$12^2)+'Monte Carlo'!$K$12*((RAND()+RAND()+RAND()+RAND()+RAND()+RAND()+RAND()+RAND()+RAND()+RAND()+RAND()+RAND())-6))-1)+I$15)</x:f>
        <x:v>1097644.5854420932</x:v>
      </x:c>
      <x:c r="J501" s="97" t="n">
        <x:f>MAX(0,I501*(1+EXP((LN(1+'Monte Carlo'!$K$10)-0.5*'Monte Carlo'!$K$12^2)+'Monte Carlo'!$K$12*((RAND()+RAND()+RAND()+RAND()+RAND()+RAND()+RAND()+RAND()+RAND()+RAND()+RAND()+RAND())-6))-1)+J$15)</x:f>
        <x:v>1540124.1617043791</x:v>
      </x:c>
      <x:c r="K501" s="97" t="n">
        <x:f>MAX(0,J501*(1+EXP((LN(1+'Monte Carlo'!$K$10)-0.5*'Monte Carlo'!$K$12^2)+'Monte Carlo'!$K$12*((RAND()+RAND()+RAND()+RAND()+RAND()+RAND()+RAND()+RAND()+RAND()+RAND()+RAND()+RAND())-6))-1)+K$15)</x:f>
        <x:v>1239697.4550944387</x:v>
      </x:c>
      <x:c r="L501" s="97" t="n">
        <x:f>MAX(0,K501*(1+EXP((LN(1+'Monte Carlo'!$K$10)-0.5*'Monte Carlo'!$K$12^2)+'Monte Carlo'!$K$12*((RAND()+RAND()+RAND()+RAND()+RAND()+RAND()+RAND()+RAND()+RAND()+RAND()+RAND()+RAND())-6))-1)+L$15)</x:f>
        <x:v>1332175.0610258386</x:v>
      </x:c>
      <x:c r="M501" s="97" t="n">
        <x:f>MAX(0,L501*(1+EXP((LN(1+'Monte Carlo'!$K$10)-0.5*'Monte Carlo'!$K$12^2)+'Monte Carlo'!$K$12*((RAND()+RAND()+RAND()+RAND()+RAND()+RAND()+RAND()+RAND()+RAND()+RAND()+RAND()+RAND())-6))-1)+M$15)</x:f>
        <x:v>1025507.8315256092</x:v>
      </x:c>
      <x:c r="N501" s="97" t="n">
        <x:f>MAX(0,M501*(1+EXP((LN(1+'Monte Carlo'!$K$10)-0.5*'Monte Carlo'!$K$12^2)+'Monte Carlo'!$K$12*((RAND()+RAND()+RAND()+RAND()+RAND()+RAND()+RAND()+RAND()+RAND()+RAND()+RAND()+RAND())-6))-1)+N$15)</x:f>
        <x:v>885115.4813069867</x:v>
      </x:c>
      <x:c r="O501" s="97" t="n">
        <x:f>MAX(0,N501*(1+EXP((LN(1+'Monte Carlo'!$K$10)-0.5*'Monte Carlo'!$K$12^2)+'Monte Carlo'!$K$12*((RAND()+RAND()+RAND()+RAND()+RAND()+RAND()+RAND()+RAND()+RAND()+RAND()+RAND()+RAND())-6))-1)+O$15)</x:f>
        <x:v>1021417.6186678481</x:v>
      </x:c>
      <x:c r="P501" s="97" t="n">
        <x:f>MAX(0,O501*(1+EXP((LN(1+'Monte Carlo'!$K$10)-0.5*'Monte Carlo'!$K$12^2)+'Monte Carlo'!$K$12*((RAND()+RAND()+RAND()+RAND()+RAND()+RAND()+RAND()+RAND()+RAND()+RAND()+RAND()+RAND())-6))-1)+P$15)</x:f>
        <x:v>984509.7854603721</x:v>
      </x:c>
      <x:c r="Q501" s="97" t="n">
        <x:f>MAX(0,P501*(1+EXP((LN(1+'Monte Carlo'!$K$10)-0.5*'Monte Carlo'!$K$12^2)+'Monte Carlo'!$K$12*((RAND()+RAND()+RAND()+RAND()+RAND()+RAND()+RAND()+RAND()+RAND()+RAND()+RAND()+RAND())-6))-1)+Q$15)</x:f>
        <x:v>1144572.4712868948</x:v>
      </x:c>
      <x:c r="R501" s="97" t="n">
        <x:f>MAX(0,Q501*(1+EXP((LN(1+'Monte Carlo'!$K$10)-0.5*'Monte Carlo'!$K$12^2)+'Monte Carlo'!$K$12*((RAND()+RAND()+RAND()+RAND()+RAND()+RAND()+RAND()+RAND()+RAND()+RAND()+RAND()+RAND())-6))-1)+R$15)</x:f>
        <x:v>935319.6063788405</x:v>
      </x:c>
      <x:c r="S501" s="97" t="n">
        <x:f>MAX(0,R501*(1+EXP((LN(1+'Monte Carlo'!$K$10)-0.5*'Monte Carlo'!$K$12^2)+'Monte Carlo'!$K$12*((RAND()+RAND()+RAND()+RAND()+RAND()+RAND()+RAND()+RAND()+RAND()+RAND()+RAND()+RAND())-6))-1)+S$15)</x:f>
        <x:v>895469.6021781503</x:v>
      </x:c>
      <x:c r="T501" s="97" t="n">
        <x:f>MAX(0,S501*(1+EXP((LN(1+'Monte Carlo'!$K$10)-0.5*'Monte Carlo'!$K$12^2)+'Monte Carlo'!$K$12*((RAND()+RAND()+RAND()+RAND()+RAND()+RAND()+RAND()+RAND()+RAND()+RAND()+RAND()+RAND())-6))-1)+T$15)</x:f>
        <x:v>1049696.2097605257</x:v>
      </x:c>
      <x:c r="U501" s="97" t="n">
        <x:f>MAX(0,T501*(1+EXP((LN(1+'Monte Carlo'!$K$10)-0.5*'Monte Carlo'!$K$12^2)+'Monte Carlo'!$K$12*((RAND()+RAND()+RAND()+RAND()+RAND()+RAND()+RAND()+RAND()+RAND()+RAND()+RAND()+RAND())-6))-1)+U$15)</x:f>
        <x:v>1370496.8111597835</x:v>
      </x:c>
      <x:c r="V501" s="97" t="n">
        <x:f>MAX(0,U501*(1+EXP((LN(1+'Monte Carlo'!$K$10)-0.5*'Monte Carlo'!$K$12^2)+'Monte Carlo'!$K$12*((RAND()+RAND()+RAND()+RAND()+RAND()+RAND()+RAND()+RAND()+RAND()+RAND()+RAND()+RAND())-6))-1)+V$15)</x:f>
        <x:v>1545092.5552156589</x:v>
      </x:c>
      <x:c r="W501" s="97" t="n">
        <x:f>MAX(0,V501*(1+EXP((LN(1+'Monte Carlo'!$K$10)-0.5*'Monte Carlo'!$K$12^2)+'Monte Carlo'!$K$12*((RAND()+RAND()+RAND()+RAND()+RAND()+RAND()+RAND()+RAND()+RAND()+RAND()+RAND()+RAND())-6))-1)+W$15)</x:f>
        <x:v>1681732.1061585392</x:v>
      </x:c>
      <x:c r="X501" s="97" t="n">
        <x:f>MAX(0,W501*(1+EXP((LN(1+'Monte Carlo'!$K$10)-0.5*'Monte Carlo'!$K$12^2)+'Monte Carlo'!$K$12*((RAND()+RAND()+RAND()+RAND()+RAND()+RAND()+RAND()+RAND()+RAND()+RAND()+RAND()+RAND())-6))-1)+X$15)</x:f>
        <x:v>2394195.5892021675</x:v>
      </x:c>
      <x:c r="Y501" s="97" t="n">
        <x:f>MAX(0,X501*(1+EXP((LN(1+'Monte Carlo'!$K$10)-0.5*'Monte Carlo'!$K$12^2)+'Monte Carlo'!$K$12*((RAND()+RAND()+RAND()+RAND()+RAND()+RAND()+RAND()+RAND()+RAND()+RAND()+RAND()+RAND())-6))-1)+Y$15)</x:f>
        <x:v>3213978.2457596255</x:v>
      </x:c>
      <x:c r="Z501" s="97" t="n">
        <x:f>MAX(0,Y501*(1+EXP((LN(1+'Monte Carlo'!$K$10)-0.5*'Monte Carlo'!$K$12^2)+'Monte Carlo'!$K$12*((RAND()+RAND()+RAND()+RAND()+RAND()+RAND()+RAND()+RAND()+RAND()+RAND()+RAND()+RAND())-6))-1)+Z$15)</x:f>
        <x:v>3590642.3318651207</x:v>
      </x:c>
      <x:c r="AA501" s="97" t="n">
        <x:f>MAX(0,Z501*(1+EXP((LN(1+'Monte Carlo'!$K$10)-0.5*'Monte Carlo'!$K$12^2)+'Monte Carlo'!$K$12*((RAND()+RAND()+RAND()+RAND()+RAND()+RAND()+RAND()+RAND()+RAND()+RAND()+RAND()+RAND())-6))-1)+AA$15)</x:f>
        <x:v>4219079.711699861</x:v>
      </x:c>
      <x:c r="AB501" s="97" t="n">
        <x:f>MAX(0,AA501*(1+EXP((LN(1+'Monte Carlo'!$K$10)-0.5*'Monte Carlo'!$K$12^2)+'Monte Carlo'!$K$12*((RAND()+RAND()+RAND()+RAND()+RAND()+RAND()+RAND()+RAND()+RAND()+RAND()+RAND()+RAND())-6))-1)+AB$15)</x:f>
        <x:v>5014133.568275389</x:v>
      </x:c>
      <x:c r="AC501" s="97" t="n">
        <x:f>MAX(0,AB501*(1+EXP((LN(1+'Monte Carlo'!$K$10)-0.5*'Monte Carlo'!$K$12^2)+'Monte Carlo'!$K$12*((RAND()+RAND()+RAND()+RAND()+RAND()+RAND()+RAND()+RAND()+RAND()+RAND()+RAND()+RAND())-6))-1)+AC$15)</x:f>
        <x:v>4988091.749351448</x:v>
      </x:c>
      <x:c r="AD501" s="97" t="n">
        <x:f>MAX(0,AC501*(1+EXP((LN(1+'Monte Carlo'!$K$10)-0.5*'Monte Carlo'!$K$12^2)+'Monte Carlo'!$K$12*((RAND()+RAND()+RAND()+RAND()+RAND()+RAND()+RAND()+RAND()+RAND()+RAND()+RAND()+RAND())-6))-1)+AD$15)</x:f>
        <x:v>7216452.956340692</x:v>
      </x:c>
      <x:c r="AE501" s="97" t="n">
        <x:f>MAX(0,AD501*(1+EXP((LN(1+'Monte Carlo'!$K$10)-0.5*'Monte Carlo'!$K$12^2)+'Monte Carlo'!$K$12*((RAND()+RAND()+RAND()+RAND()+RAND()+RAND()+RAND()+RAND()+RAND()+RAND()+RAND()+RAND())-6))-1)+AE$15)</x:f>
        <x:v>8147896.9292434165</x:v>
      </x:c>
      <x:c r="AF501" s="97" t="n">
        <x:f>MAX(0,AE501*(1+EXP((LN(1+'Monte Carlo'!$K$10)-0.5*'Monte Carlo'!$K$12^2)+'Monte Carlo'!$K$12*((RAND()+RAND()+RAND()+RAND()+RAND()+RAND()+RAND()+RAND()+RAND()+RAND()+RAND()+RAND())-6))-1)+AF$15)</x:f>
        <x:v>8270094.591310713</x:v>
      </x:c>
      <x:c r="AG501" s="97">
        <x:f t="shared" si="9"/>
        <x:v>663157.79903110373</x:v>
      </x:c>
    </x:row>
    <x:row r="502">
      <x:c r="A502" s="93">
        <x:v>481</x:v>
      </x:c>
      <x:c r="B502" s="97" t="n">
        <x:f>IF(AND(UPPER('Monte Carlo'!$K$4)="YES",'Monte Carlo'!$K$5&gt;0),'Monte Carlo'!$K$13,Liquidity_30Y!$C$14)</x:f>
        <x:v>1029031.25</x:v>
      </x:c>
      <x:c r="C502" s="97" t="n">
        <x:f>MAX(0,B502*(1+EXP((LN(1+'Monte Carlo'!$K$10)-0.5*'Monte Carlo'!$K$12^2)+'Monte Carlo'!$K$12*((RAND()+RAND()+RAND()+RAND()+RAND()+RAND()+RAND()+RAND()+RAND()+RAND()+RAND()+RAND())-6))-1)+C$15)</x:f>
        <x:v>1283743.0668639578</x:v>
      </x:c>
      <x:c r="D502" s="97" t="n">
        <x:f>MAX(0,C502*(1+EXP((LN(1+'Monte Carlo'!$K$10)-0.5*'Monte Carlo'!$K$12^2)+'Monte Carlo'!$K$12*((RAND()+RAND()+RAND()+RAND()+RAND()+RAND()+RAND()+RAND()+RAND()+RAND()+RAND()+RAND())-6))-1)+D$15)</x:f>
        <x:v>1173477.2296588325</x:v>
      </x:c>
      <x:c r="E502" s="97" t="n">
        <x:f>MAX(0,D502*(1+EXP((LN(1+'Monte Carlo'!$K$10)-0.5*'Monte Carlo'!$K$12^2)+'Monte Carlo'!$K$12*((RAND()+RAND()+RAND()+RAND()+RAND()+RAND()+RAND()+RAND()+RAND()+RAND()+RAND()+RAND())-6))-1)+E$15)</x:f>
        <x:v>1286994.461464802</x:v>
      </x:c>
      <x:c r="F502" s="97" t="n">
        <x:f>MAX(0,E502*(1+EXP((LN(1+'Monte Carlo'!$K$10)-0.5*'Monte Carlo'!$K$12^2)+'Monte Carlo'!$K$12*((RAND()+RAND()+RAND()+RAND()+RAND()+RAND()+RAND()+RAND()+RAND()+RAND()+RAND()+RAND())-6))-1)+F$15)</x:f>
        <x:v>1529083.9992912388</x:v>
      </x:c>
      <x:c r="G502" s="97" t="n">
        <x:f>MAX(0,F502*(1+EXP((LN(1+'Monte Carlo'!$K$10)-0.5*'Monte Carlo'!$K$12^2)+'Monte Carlo'!$K$12*((RAND()+RAND()+RAND()+RAND()+RAND()+RAND()+RAND()+RAND()+RAND()+RAND()+RAND()+RAND())-6))-1)+G$15)</x:f>
        <x:v>1310006.7395924018</x:v>
      </x:c>
      <x:c r="H502" s="97" t="n">
        <x:f>MAX(0,G502*(1+EXP((LN(1+'Monte Carlo'!$K$10)-0.5*'Monte Carlo'!$K$12^2)+'Monte Carlo'!$K$12*((RAND()+RAND()+RAND()+RAND()+RAND()+RAND()+RAND()+RAND()+RAND()+RAND()+RAND()+RAND())-6))-1)+H$15)</x:f>
        <x:v>1412477.744286992</x:v>
      </x:c>
      <x:c r="I502" s="97" t="n">
        <x:f>MAX(0,H502*(1+EXP((LN(1+'Monte Carlo'!$K$10)-0.5*'Monte Carlo'!$K$12^2)+'Monte Carlo'!$K$12*((RAND()+RAND()+RAND()+RAND()+RAND()+RAND()+RAND()+RAND()+RAND()+RAND()+RAND()+RAND())-6))-1)+I$15)</x:f>
        <x:v>1299130.3532188411</x:v>
      </x:c>
      <x:c r="J502" s="97" t="n">
        <x:f>MAX(0,I502*(1+EXP((LN(1+'Monte Carlo'!$K$10)-0.5*'Monte Carlo'!$K$12^2)+'Monte Carlo'!$K$12*((RAND()+RAND()+RAND()+RAND()+RAND()+RAND()+RAND()+RAND()+RAND()+RAND()+RAND()+RAND())-6))-1)+J$15)</x:f>
        <x:v>1698036.9690979198</x:v>
      </x:c>
      <x:c r="K502" s="97" t="n">
        <x:f>MAX(0,J502*(1+EXP((LN(1+'Monte Carlo'!$K$10)-0.5*'Monte Carlo'!$K$12^2)+'Monte Carlo'!$K$12*((RAND()+RAND()+RAND()+RAND()+RAND()+RAND()+RAND()+RAND()+RAND()+RAND()+RAND()+RAND())-6))-1)+K$15)</x:f>
        <x:v>2198064.7591905193</x:v>
      </x:c>
      <x:c r="L502" s="97" t="n">
        <x:f>MAX(0,K502*(1+EXP((LN(1+'Monte Carlo'!$K$10)-0.5*'Monte Carlo'!$K$12^2)+'Monte Carlo'!$K$12*((RAND()+RAND()+RAND()+RAND()+RAND()+RAND()+RAND()+RAND()+RAND()+RAND()+RAND()+RAND())-6))-1)+L$15)</x:f>
        <x:v>2029469.9261254799</x:v>
      </x:c>
      <x:c r="M502" s="97" t="n">
        <x:f>MAX(0,L502*(1+EXP((LN(1+'Monte Carlo'!$K$10)-0.5*'Monte Carlo'!$K$12^2)+'Monte Carlo'!$K$12*((RAND()+RAND()+RAND()+RAND()+RAND()+RAND()+RAND()+RAND()+RAND()+RAND()+RAND()+RAND())-6))-1)+M$15)</x:f>
        <x:v>1874682.0486739571</x:v>
      </x:c>
      <x:c r="N502" s="97" t="n">
        <x:f>MAX(0,M502*(1+EXP((LN(1+'Monte Carlo'!$K$10)-0.5*'Monte Carlo'!$K$12^2)+'Monte Carlo'!$K$12*((RAND()+RAND()+RAND()+RAND()+RAND()+RAND()+RAND()+RAND()+RAND()+RAND()+RAND()+RAND())-6))-1)+N$15)</x:f>
        <x:v>2113398.071266577</x:v>
      </x:c>
      <x:c r="O502" s="97" t="n">
        <x:f>MAX(0,N502*(1+EXP((LN(1+'Monte Carlo'!$K$10)-0.5*'Monte Carlo'!$K$12^2)+'Monte Carlo'!$K$12*((RAND()+RAND()+RAND()+RAND()+RAND()+RAND()+RAND()+RAND()+RAND()+RAND()+RAND()+RAND())-6))-1)+O$15)</x:f>
        <x:v>2999138.701013684</x:v>
      </x:c>
      <x:c r="P502" s="97" t="n">
        <x:f>MAX(0,O502*(1+EXP((LN(1+'Monte Carlo'!$K$10)-0.5*'Monte Carlo'!$K$12^2)+'Monte Carlo'!$K$12*((RAND()+RAND()+RAND()+RAND()+RAND()+RAND()+RAND()+RAND()+RAND()+RAND()+RAND()+RAND())-6))-1)+P$15)</x:f>
        <x:v>2781790.077998816</x:v>
      </x:c>
      <x:c r="Q502" s="97" t="n">
        <x:f>MAX(0,P502*(1+EXP((LN(1+'Monte Carlo'!$K$10)-0.5*'Monte Carlo'!$K$12^2)+'Monte Carlo'!$K$12*((RAND()+RAND()+RAND()+RAND()+RAND()+RAND()+RAND()+RAND()+RAND()+RAND()+RAND()+RAND())-6))-1)+Q$15)</x:f>
        <x:v>2740331.0125294197</x:v>
      </x:c>
      <x:c r="R502" s="97" t="n">
        <x:f>MAX(0,Q502*(1+EXP((LN(1+'Monte Carlo'!$K$10)-0.5*'Monte Carlo'!$K$12^2)+'Monte Carlo'!$K$12*((RAND()+RAND()+RAND()+RAND()+RAND()+RAND()+RAND()+RAND()+RAND()+RAND()+RAND()+RAND())-6))-1)+R$15)</x:f>
        <x:v>2422578.2431325577</x:v>
      </x:c>
      <x:c r="S502" s="97" t="n">
        <x:f>MAX(0,R502*(1+EXP((LN(1+'Monte Carlo'!$K$10)-0.5*'Monte Carlo'!$K$12^2)+'Monte Carlo'!$K$12*((RAND()+RAND()+RAND()+RAND()+RAND()+RAND()+RAND()+RAND()+RAND()+RAND()+RAND()+RAND())-6))-1)+S$15)</x:f>
        <x:v>2292271.2595902965</x:v>
      </x:c>
      <x:c r="T502" s="97" t="n">
        <x:f>MAX(0,S502*(1+EXP((LN(1+'Monte Carlo'!$K$10)-0.5*'Monte Carlo'!$K$12^2)+'Monte Carlo'!$K$12*((RAND()+RAND()+RAND()+RAND()+RAND()+RAND()+RAND()+RAND()+RAND()+RAND()+RAND()+RAND())-6))-1)+T$15)</x:f>
        <x:v>1872715.5827795533</x:v>
      </x:c>
      <x:c r="U502" s="97" t="n">
        <x:f>MAX(0,T502*(1+EXP((LN(1+'Monte Carlo'!$K$10)-0.5*'Monte Carlo'!$K$12^2)+'Monte Carlo'!$K$12*((RAND()+RAND()+RAND()+RAND()+RAND()+RAND()+RAND()+RAND()+RAND()+RAND()+RAND()+RAND())-6))-1)+U$15)</x:f>
        <x:v>1947834.2796105521</x:v>
      </x:c>
      <x:c r="V502" s="97" t="n">
        <x:f>MAX(0,U502*(1+EXP((LN(1+'Monte Carlo'!$K$10)-0.5*'Monte Carlo'!$K$12^2)+'Monte Carlo'!$K$12*((RAND()+RAND()+RAND()+RAND()+RAND()+RAND()+RAND()+RAND()+RAND()+RAND()+RAND()+RAND())-6))-1)+V$15)</x:f>
        <x:v>1976939.7420986756</x:v>
      </x:c>
      <x:c r="W502" s="97" t="n">
        <x:f>MAX(0,V502*(1+EXP((LN(1+'Monte Carlo'!$K$10)-0.5*'Monte Carlo'!$K$12^2)+'Monte Carlo'!$K$12*((RAND()+RAND()+RAND()+RAND()+RAND()+RAND()+RAND()+RAND()+RAND()+RAND()+RAND()+RAND())-6))-1)+W$15)</x:f>
        <x:v>2166724.1844625007</x:v>
      </x:c>
      <x:c r="X502" s="97" t="n">
        <x:f>MAX(0,W502*(1+EXP((LN(1+'Monte Carlo'!$K$10)-0.5*'Monte Carlo'!$K$12^2)+'Monte Carlo'!$K$12*((RAND()+RAND()+RAND()+RAND()+RAND()+RAND()+RAND()+RAND()+RAND()+RAND()+RAND()+RAND())-6))-1)+X$15)</x:f>
        <x:v>2199228.619234278</x:v>
      </x:c>
      <x:c r="Y502" s="97" t="n">
        <x:f>MAX(0,X502*(1+EXP((LN(1+'Monte Carlo'!$K$10)-0.5*'Monte Carlo'!$K$12^2)+'Monte Carlo'!$K$12*((RAND()+RAND()+RAND()+RAND()+RAND()+RAND()+RAND()+RAND()+RAND()+RAND()+RAND()+RAND())-6))-1)+Y$15)</x:f>
        <x:v>1893944.4012220253</x:v>
      </x:c>
      <x:c r="Z502" s="97" t="n">
        <x:f>MAX(0,Y502*(1+EXP((LN(1+'Monte Carlo'!$K$10)-0.5*'Monte Carlo'!$K$12^2)+'Monte Carlo'!$K$12*((RAND()+RAND()+RAND()+RAND()+RAND()+RAND()+RAND()+RAND()+RAND()+RAND()+RAND()+RAND())-6))-1)+Z$15)</x:f>
        <x:v>2507124.898489276</x:v>
      </x:c>
      <x:c r="AA502" s="97" t="n">
        <x:f>MAX(0,Z502*(1+EXP((LN(1+'Monte Carlo'!$K$10)-0.5*'Monte Carlo'!$K$12^2)+'Monte Carlo'!$K$12*((RAND()+RAND()+RAND()+RAND()+RAND()+RAND()+RAND()+RAND()+RAND()+RAND()+RAND()+RAND())-6))-1)+AA$15)</x:f>
        <x:v>2724844.892490836</x:v>
      </x:c>
      <x:c r="AB502" s="97" t="n">
        <x:f>MAX(0,AA502*(1+EXP((LN(1+'Monte Carlo'!$K$10)-0.5*'Monte Carlo'!$K$12^2)+'Monte Carlo'!$K$12*((RAND()+RAND()+RAND()+RAND()+RAND()+RAND()+RAND()+RAND()+RAND()+RAND()+RAND()+RAND())-6))-1)+AB$15)</x:f>
        <x:v>2425425.836042553</x:v>
      </x:c>
      <x:c r="AC502" s="97" t="n">
        <x:f>MAX(0,AB502*(1+EXP((LN(1+'Monte Carlo'!$K$10)-0.5*'Monte Carlo'!$K$12^2)+'Monte Carlo'!$K$12*((RAND()+RAND()+RAND()+RAND()+RAND()+RAND()+RAND()+RAND()+RAND()+RAND()+RAND()+RAND())-6))-1)+AC$15)</x:f>
        <x:v>2700747.676930584</x:v>
      </x:c>
      <x:c r="AD502" s="97" t="n">
        <x:f>MAX(0,AC502*(1+EXP((LN(1+'Monte Carlo'!$K$10)-0.5*'Monte Carlo'!$K$12^2)+'Monte Carlo'!$K$12*((RAND()+RAND()+RAND()+RAND()+RAND()+RAND()+RAND()+RAND()+RAND()+RAND()+RAND()+RAND())-6))-1)+AD$15)</x:f>
        <x:v>2662756.610992247</x:v>
      </x:c>
      <x:c r="AE502" s="97" t="n">
        <x:f>MAX(0,AD502*(1+EXP((LN(1+'Monte Carlo'!$K$10)-0.5*'Monte Carlo'!$K$12^2)+'Monte Carlo'!$K$12*((RAND()+RAND()+RAND()+RAND()+RAND()+RAND()+RAND()+RAND()+RAND()+RAND()+RAND()+RAND())-6))-1)+AE$15)</x:f>
        <x:v>2240378.8240167685</x:v>
      </x:c>
      <x:c r="AF502" s="97" t="n">
        <x:f>MAX(0,AE502*(1+EXP((LN(1+'Monte Carlo'!$K$10)-0.5*'Monte Carlo'!$K$12^2)+'Monte Carlo'!$K$12*((RAND()+RAND()+RAND()+RAND()+RAND()+RAND()+RAND()+RAND()+RAND()+RAND()+RAND()+RAND())-6))-1)+AF$15)</x:f>
        <x:v>2174759.736140766</x:v>
      </x:c>
      <x:c r="AG502" s="97">
        <x:f t="shared" si="9"/>
        <x:v>982610.34025322692</x:v>
      </x:c>
    </x:row>
    <x:row r="503">
      <x:c r="A503" s="93">
        <x:v>482</x:v>
      </x:c>
      <x:c r="B503" s="97" t="n">
        <x:f>IF(AND(UPPER('Monte Carlo'!$K$4)="YES",'Monte Carlo'!$K$5&gt;0),'Monte Carlo'!$K$13,Liquidity_30Y!$C$14)</x:f>
        <x:v>1029031.25</x:v>
      </x:c>
      <x:c r="C503" s="97" t="n">
        <x:f>MAX(0,B503*(1+EXP((LN(1+'Monte Carlo'!$K$10)-0.5*'Monte Carlo'!$K$12^2)+'Monte Carlo'!$K$12*((RAND()+RAND()+RAND()+RAND()+RAND()+RAND()+RAND()+RAND()+RAND()+RAND()+RAND()+RAND())-6))-1)+C$15)</x:f>
        <x:v>1119230.735012025</x:v>
      </x:c>
      <x:c r="D503" s="97" t="n">
        <x:f>MAX(0,C503*(1+EXP((LN(1+'Monte Carlo'!$K$10)-0.5*'Monte Carlo'!$K$12^2)+'Monte Carlo'!$K$12*((RAND()+RAND()+RAND()+RAND()+RAND()+RAND()+RAND()+RAND()+RAND()+RAND()+RAND()+RAND())-6))-1)+D$15)</x:f>
        <x:v>1114663.753067558</x:v>
      </x:c>
      <x:c r="E503" s="97" t="n">
        <x:f>MAX(0,D503*(1+EXP((LN(1+'Monte Carlo'!$K$10)-0.5*'Monte Carlo'!$K$12^2)+'Monte Carlo'!$K$12*((RAND()+RAND()+RAND()+RAND()+RAND()+RAND()+RAND()+RAND()+RAND()+RAND()+RAND()+RAND())-6))-1)+E$15)</x:f>
        <x:v>880016.5908761807</x:v>
      </x:c>
      <x:c r="F503" s="97" t="n">
        <x:f>MAX(0,E503*(1+EXP((LN(1+'Monte Carlo'!$K$10)-0.5*'Monte Carlo'!$K$12^2)+'Monte Carlo'!$K$12*((RAND()+RAND()+RAND()+RAND()+RAND()+RAND()+RAND()+RAND()+RAND()+RAND()+RAND()+RAND())-6))-1)+F$15)</x:f>
        <x:v>967200.3411676539</x:v>
      </x:c>
      <x:c r="G503" s="97" t="n">
        <x:f>MAX(0,F503*(1+EXP((LN(1+'Monte Carlo'!$K$10)-0.5*'Monte Carlo'!$K$12^2)+'Monte Carlo'!$K$12*((RAND()+RAND()+RAND()+RAND()+RAND()+RAND()+RAND()+RAND()+RAND()+RAND()+RAND()+RAND())-6))-1)+G$15)</x:f>
        <x:v>1048445.261272978</x:v>
      </x:c>
      <x:c r="H503" s="97" t="n">
        <x:f>MAX(0,G503*(1+EXP((LN(1+'Monte Carlo'!$K$10)-0.5*'Monte Carlo'!$K$12^2)+'Monte Carlo'!$K$12*((RAND()+RAND()+RAND()+RAND()+RAND()+RAND()+RAND()+RAND()+RAND()+RAND()+RAND()+RAND())-6))-1)+H$15)</x:f>
        <x:v>873255.1240498256</x:v>
      </x:c>
      <x:c r="I503" s="97" t="n">
        <x:f>MAX(0,H503*(1+EXP((LN(1+'Monte Carlo'!$K$10)-0.5*'Monte Carlo'!$K$12^2)+'Monte Carlo'!$K$12*((RAND()+RAND()+RAND()+RAND()+RAND()+RAND()+RAND()+RAND()+RAND()+RAND()+RAND()+RAND())-6))-1)+I$15)</x:f>
        <x:v>933782.9314956887</x:v>
      </x:c>
      <x:c r="J503" s="97" t="n">
        <x:f>MAX(0,I503*(1+EXP((LN(1+'Monte Carlo'!$K$10)-0.5*'Monte Carlo'!$K$12^2)+'Monte Carlo'!$K$12*((RAND()+RAND()+RAND()+RAND()+RAND()+RAND()+RAND()+RAND()+RAND()+RAND()+RAND()+RAND())-6))-1)+J$15)</x:f>
        <x:v>937464.5477418493</x:v>
      </x:c>
      <x:c r="K503" s="97" t="n">
        <x:f>MAX(0,J503*(1+EXP((LN(1+'Monte Carlo'!$K$10)-0.5*'Monte Carlo'!$K$12^2)+'Monte Carlo'!$K$12*((RAND()+RAND()+RAND()+RAND()+RAND()+RAND()+RAND()+RAND()+RAND()+RAND()+RAND()+RAND())-6))-1)+K$15)</x:f>
        <x:v>914974.0485238049</x:v>
      </x:c>
      <x:c r="L503" s="97" t="n">
        <x:f>MAX(0,K503*(1+EXP((LN(1+'Monte Carlo'!$K$10)-0.5*'Monte Carlo'!$K$12^2)+'Monte Carlo'!$K$12*((RAND()+RAND()+RAND()+RAND()+RAND()+RAND()+RAND()+RAND()+RAND()+RAND()+RAND()+RAND())-6))-1)+L$15)</x:f>
        <x:v>835554.5750502481</x:v>
      </x:c>
      <x:c r="M503" s="97" t="n">
        <x:f>MAX(0,L503*(1+EXP((LN(1+'Monte Carlo'!$K$10)-0.5*'Monte Carlo'!$K$12^2)+'Monte Carlo'!$K$12*((RAND()+RAND()+RAND()+RAND()+RAND()+RAND()+RAND()+RAND()+RAND()+RAND()+RAND()+RAND())-6))-1)+M$15)</x:f>
        <x:v>834597.7259289186</x:v>
      </x:c>
      <x:c r="N503" s="97" t="n">
        <x:f>MAX(0,M503*(1+EXP((LN(1+'Monte Carlo'!$K$10)-0.5*'Monte Carlo'!$K$12^2)+'Monte Carlo'!$K$12*((RAND()+RAND()+RAND()+RAND()+RAND()+RAND()+RAND()+RAND()+RAND()+RAND()+RAND()+RAND())-6))-1)+N$15)</x:f>
        <x:v>904393.2766279855</x:v>
      </x:c>
      <x:c r="O503" s="97" t="n">
        <x:f>MAX(0,N503*(1+EXP((LN(1+'Monte Carlo'!$K$10)-0.5*'Monte Carlo'!$K$12^2)+'Monte Carlo'!$K$12*((RAND()+RAND()+RAND()+RAND()+RAND()+RAND()+RAND()+RAND()+RAND()+RAND()+RAND()+RAND())-6))-1)+O$15)</x:f>
        <x:v>906499.2207824786</x:v>
      </x:c>
      <x:c r="P503" s="97" t="n">
        <x:f>MAX(0,O503*(1+EXP((LN(1+'Monte Carlo'!$K$10)-0.5*'Monte Carlo'!$K$12^2)+'Monte Carlo'!$K$12*((RAND()+RAND()+RAND()+RAND()+RAND()+RAND()+RAND()+RAND()+RAND()+RAND()+RAND()+RAND())-6))-1)+P$15)</x:f>
        <x:v>1319591.628721522</x:v>
      </x:c>
      <x:c r="Q503" s="97" t="n">
        <x:f>MAX(0,P503*(1+EXP((LN(1+'Monte Carlo'!$K$10)-0.5*'Monte Carlo'!$K$12^2)+'Monte Carlo'!$K$12*((RAND()+RAND()+RAND()+RAND()+RAND()+RAND()+RAND()+RAND()+RAND()+RAND()+RAND()+RAND())-6))-1)+Q$15)</x:f>
        <x:v>1511781.2725245976</x:v>
      </x:c>
      <x:c r="R503" s="97" t="n">
        <x:f>MAX(0,Q503*(1+EXP((LN(1+'Monte Carlo'!$K$10)-0.5*'Monte Carlo'!$K$12^2)+'Monte Carlo'!$K$12*((RAND()+RAND()+RAND()+RAND()+RAND()+RAND()+RAND()+RAND()+RAND()+RAND()+RAND()+RAND())-6))-1)+R$15)</x:f>
        <x:v>1863593.4557563635</x:v>
      </x:c>
      <x:c r="S503" s="97" t="n">
        <x:f>MAX(0,R503*(1+EXP((LN(1+'Monte Carlo'!$K$10)-0.5*'Monte Carlo'!$K$12^2)+'Monte Carlo'!$K$12*((RAND()+RAND()+RAND()+RAND()+RAND()+RAND()+RAND()+RAND()+RAND()+RAND()+RAND()+RAND())-6))-1)+S$15)</x:f>
        <x:v>2428889.2973954496</x:v>
      </x:c>
      <x:c r="T503" s="97" t="n">
        <x:f>MAX(0,S503*(1+EXP((LN(1+'Monte Carlo'!$K$10)-0.5*'Monte Carlo'!$K$12^2)+'Monte Carlo'!$K$12*((RAND()+RAND()+RAND()+RAND()+RAND()+RAND()+RAND()+RAND()+RAND()+RAND()+RAND()+RAND())-6))-1)+T$15)</x:f>
        <x:v>2190380.2334963554</x:v>
      </x:c>
      <x:c r="U503" s="97" t="n">
        <x:f>MAX(0,T503*(1+EXP((LN(1+'Monte Carlo'!$K$10)-0.5*'Monte Carlo'!$K$12^2)+'Monte Carlo'!$K$12*((RAND()+RAND()+RAND()+RAND()+RAND()+RAND()+RAND()+RAND()+RAND()+RAND()+RAND()+RAND())-6))-1)+U$15)</x:f>
        <x:v>1980583.4673903633</x:v>
      </x:c>
      <x:c r="V503" s="97" t="n">
        <x:f>MAX(0,U503*(1+EXP((LN(1+'Monte Carlo'!$K$10)-0.5*'Monte Carlo'!$K$12^2)+'Monte Carlo'!$K$12*((RAND()+RAND()+RAND()+RAND()+RAND()+RAND()+RAND()+RAND()+RAND()+RAND()+RAND()+RAND())-6))-1)+V$15)</x:f>
        <x:v>1996665.2055506385</x:v>
      </x:c>
      <x:c r="W503" s="97" t="n">
        <x:f>MAX(0,V503*(1+EXP((LN(1+'Monte Carlo'!$K$10)-0.5*'Monte Carlo'!$K$12^2)+'Monte Carlo'!$K$12*((RAND()+RAND()+RAND()+RAND()+RAND()+RAND()+RAND()+RAND()+RAND()+RAND()+RAND()+RAND())-6))-1)+W$15)</x:f>
        <x:v>2077084.4882610214</x:v>
      </x:c>
      <x:c r="X503" s="97" t="n">
        <x:f>MAX(0,W503*(1+EXP((LN(1+'Monte Carlo'!$K$10)-0.5*'Monte Carlo'!$K$12^2)+'Monte Carlo'!$K$12*((RAND()+RAND()+RAND()+RAND()+RAND()+RAND()+RAND()+RAND()+RAND()+RAND()+RAND()+RAND())-6))-1)+X$15)</x:f>
        <x:v>2669761.108471525</x:v>
      </x:c>
      <x:c r="Y503" s="97" t="n">
        <x:f>MAX(0,X503*(1+EXP((LN(1+'Monte Carlo'!$K$10)-0.5*'Monte Carlo'!$K$12^2)+'Monte Carlo'!$K$12*((RAND()+RAND()+RAND()+RAND()+RAND()+RAND()+RAND()+RAND()+RAND()+RAND()+RAND()+RAND())-6))-1)+Y$15)</x:f>
        <x:v>2846745.5987608354</x:v>
      </x:c>
      <x:c r="Z503" s="97" t="n">
        <x:f>MAX(0,Y503*(1+EXP((LN(1+'Monte Carlo'!$K$10)-0.5*'Monte Carlo'!$K$12^2)+'Monte Carlo'!$K$12*((RAND()+RAND()+RAND()+RAND()+RAND()+RAND()+RAND()+RAND()+RAND()+RAND()+RAND()+RAND())-6))-1)+Z$15)</x:f>
        <x:v>2731262.285629202</x:v>
      </x:c>
      <x:c r="AA503" s="97" t="n">
        <x:f>MAX(0,Z503*(1+EXP((LN(1+'Monte Carlo'!$K$10)-0.5*'Monte Carlo'!$K$12^2)+'Monte Carlo'!$K$12*((RAND()+RAND()+RAND()+RAND()+RAND()+RAND()+RAND()+RAND()+RAND()+RAND()+RAND()+RAND())-6))-1)+AA$15)</x:f>
        <x:v>2633660.834946904</x:v>
      </x:c>
      <x:c r="AB503" s="97" t="n">
        <x:f>MAX(0,AA503*(1+EXP((LN(1+'Monte Carlo'!$K$10)-0.5*'Monte Carlo'!$K$12^2)+'Monte Carlo'!$K$12*((RAND()+RAND()+RAND()+RAND()+RAND()+RAND()+RAND()+RAND()+RAND()+RAND()+RAND()+RAND())-6))-1)+AB$15)</x:f>
        <x:v>2792832.4685020964</x:v>
      </x:c>
      <x:c r="AC503" s="97" t="n">
        <x:f>MAX(0,AB503*(1+EXP((LN(1+'Monte Carlo'!$K$10)-0.5*'Monte Carlo'!$K$12^2)+'Monte Carlo'!$K$12*((RAND()+RAND()+RAND()+RAND()+RAND()+RAND()+RAND()+RAND()+RAND()+RAND()+RAND()+RAND())-6))-1)+AC$15)</x:f>
        <x:v>2610024.8750716075</x:v>
      </x:c>
      <x:c r="AD503" s="97" t="n">
        <x:f>MAX(0,AC503*(1+EXP((LN(1+'Monte Carlo'!$K$10)-0.5*'Monte Carlo'!$K$12^2)+'Monte Carlo'!$K$12*((RAND()+RAND()+RAND()+RAND()+RAND()+RAND()+RAND()+RAND()+RAND()+RAND()+RAND()+RAND())-6))-1)+AD$15)</x:f>
        <x:v>2346187.0081470627</x:v>
      </x:c>
      <x:c r="AE503" s="97" t="n">
        <x:f>MAX(0,AD503*(1+EXP((LN(1+'Monte Carlo'!$K$10)-0.5*'Monte Carlo'!$K$12^2)+'Monte Carlo'!$K$12*((RAND()+RAND()+RAND()+RAND()+RAND()+RAND()+RAND()+RAND()+RAND()+RAND()+RAND()+RAND())-6))-1)+AE$15)</x:f>
        <x:v>2192134.2068248284</x:v>
      </x:c>
      <x:c r="AF503" s="97" t="n">
        <x:f>MAX(0,AE503*(1+EXP((LN(1+'Monte Carlo'!$K$10)-0.5*'Monte Carlo'!$K$12^2)+'Monte Carlo'!$K$12*((RAND()+RAND()+RAND()+RAND()+RAND()+RAND()+RAND()+RAND()+RAND()+RAND()+RAND()+RAND())-6))-1)+AF$15)</x:f>
        <x:v>2081721.5465172967</x:v>
      </x:c>
      <x:c r="AG503" s="97">
        <x:f t="shared" si="9"/>
        <x:v>755377.91794047155</x:v>
      </x:c>
    </x:row>
    <x:row r="504">
      <x:c r="A504" s="93">
        <x:v>483</x:v>
      </x:c>
      <x:c r="B504" s="97" t="n">
        <x:f>IF(AND(UPPER('Monte Carlo'!$K$4)="YES",'Monte Carlo'!$K$5&gt;0),'Monte Carlo'!$K$13,Liquidity_30Y!$C$14)</x:f>
        <x:v>1029031.25</x:v>
      </x:c>
      <x:c r="C504" s="97" t="n">
        <x:f>MAX(0,B504*(1+EXP((LN(1+'Monte Carlo'!$K$10)-0.5*'Monte Carlo'!$K$12^2)+'Monte Carlo'!$K$12*((RAND()+RAND()+RAND()+RAND()+RAND()+RAND()+RAND()+RAND()+RAND()+RAND()+RAND()+RAND())-6))-1)+C$15)</x:f>
        <x:v>879830.0741509097</x:v>
      </x:c>
      <x:c r="D504" s="97" t="n">
        <x:f>MAX(0,C504*(1+EXP((LN(1+'Monte Carlo'!$K$10)-0.5*'Monte Carlo'!$K$12^2)+'Monte Carlo'!$K$12*((RAND()+RAND()+RAND()+RAND()+RAND()+RAND()+RAND()+RAND()+RAND()+RAND()+RAND()+RAND())-6))-1)+D$15)</x:f>
        <x:v>925043.9965092156</x:v>
      </x:c>
      <x:c r="E504" s="97" t="n">
        <x:f>MAX(0,D504*(1+EXP((LN(1+'Monte Carlo'!$K$10)-0.5*'Monte Carlo'!$K$12^2)+'Monte Carlo'!$K$12*((RAND()+RAND()+RAND()+RAND()+RAND()+RAND()+RAND()+RAND()+RAND()+RAND()+RAND()+RAND())-6))-1)+E$15)</x:f>
        <x:v>871037.2643021045</x:v>
      </x:c>
      <x:c r="F504" s="97" t="n">
        <x:f>MAX(0,E504*(1+EXP((LN(1+'Monte Carlo'!$K$10)-0.5*'Monte Carlo'!$K$12^2)+'Monte Carlo'!$K$12*((RAND()+RAND()+RAND()+RAND()+RAND()+RAND()+RAND()+RAND()+RAND()+RAND()+RAND()+RAND())-6))-1)+F$15)</x:f>
        <x:v>1193990.2291078095</x:v>
      </x:c>
      <x:c r="G504" s="97" t="n">
        <x:f>MAX(0,F504*(1+EXP((LN(1+'Monte Carlo'!$K$10)-0.5*'Monte Carlo'!$K$12^2)+'Monte Carlo'!$K$12*((RAND()+RAND()+RAND()+RAND()+RAND()+RAND()+RAND()+RAND()+RAND()+RAND()+RAND()+RAND())-6))-1)+G$15)</x:f>
        <x:v>1391334.4169629777</x:v>
      </x:c>
      <x:c r="H504" s="97" t="n">
        <x:f>MAX(0,G504*(1+EXP((LN(1+'Monte Carlo'!$K$10)-0.5*'Monte Carlo'!$K$12^2)+'Monte Carlo'!$K$12*((RAND()+RAND()+RAND()+RAND()+RAND()+RAND()+RAND()+RAND()+RAND()+RAND()+RAND()+RAND())-6))-1)+H$15)</x:f>
        <x:v>1455957.3853355139</x:v>
      </x:c>
      <x:c r="I504" s="97" t="n">
        <x:f>MAX(0,H504*(1+EXP((LN(1+'Monte Carlo'!$K$10)-0.5*'Monte Carlo'!$K$12^2)+'Monte Carlo'!$K$12*((RAND()+RAND()+RAND()+RAND()+RAND()+RAND()+RAND()+RAND()+RAND()+RAND()+RAND()+RAND())-6))-1)+I$15)</x:f>
        <x:v>1566622.1275211463</x:v>
      </x:c>
      <x:c r="J504" s="97" t="n">
        <x:f>MAX(0,I504*(1+EXP((LN(1+'Monte Carlo'!$K$10)-0.5*'Monte Carlo'!$K$12^2)+'Monte Carlo'!$K$12*((RAND()+RAND()+RAND()+RAND()+RAND()+RAND()+RAND()+RAND()+RAND()+RAND()+RAND()+RAND())-6))-1)+J$15)</x:f>
        <x:v>1762214.188977086</x:v>
      </x:c>
      <x:c r="K504" s="97" t="n">
        <x:f>MAX(0,J504*(1+EXP((LN(1+'Monte Carlo'!$K$10)-0.5*'Monte Carlo'!$K$12^2)+'Monte Carlo'!$K$12*((RAND()+RAND()+RAND()+RAND()+RAND()+RAND()+RAND()+RAND()+RAND()+RAND()+RAND()+RAND())-6))-1)+K$15)</x:f>
        <x:v>1635448.252067013</x:v>
      </x:c>
      <x:c r="L504" s="97" t="n">
        <x:f>MAX(0,K504*(1+EXP((LN(1+'Monte Carlo'!$K$10)-0.5*'Monte Carlo'!$K$12^2)+'Monte Carlo'!$K$12*((RAND()+RAND()+RAND()+RAND()+RAND()+RAND()+RAND()+RAND()+RAND()+RAND()+RAND()+RAND())-6))-1)+L$15)</x:f>
        <x:v>1682038.225943811</x:v>
      </x:c>
      <x:c r="M504" s="97" t="n">
        <x:f>MAX(0,L504*(1+EXP((LN(1+'Monte Carlo'!$K$10)-0.5*'Monte Carlo'!$K$12^2)+'Monte Carlo'!$K$12*((RAND()+RAND()+RAND()+RAND()+RAND()+RAND()+RAND()+RAND()+RAND()+RAND()+RAND()+RAND())-6))-1)+M$15)</x:f>
        <x:v>1589619.7618834826</x:v>
      </x:c>
      <x:c r="N504" s="97" t="n">
        <x:f>MAX(0,M504*(1+EXP((LN(1+'Monte Carlo'!$K$10)-0.5*'Monte Carlo'!$K$12^2)+'Monte Carlo'!$K$12*((RAND()+RAND()+RAND()+RAND()+RAND()+RAND()+RAND()+RAND()+RAND()+RAND()+RAND()+RAND())-6))-1)+N$15)</x:f>
        <x:v>1553250.9786265714</x:v>
      </x:c>
      <x:c r="O504" s="97" t="n">
        <x:f>MAX(0,N504*(1+EXP((LN(1+'Monte Carlo'!$K$10)-0.5*'Monte Carlo'!$K$12^2)+'Monte Carlo'!$K$12*((RAND()+RAND()+RAND()+RAND()+RAND()+RAND()+RAND()+RAND()+RAND()+RAND()+RAND()+RAND())-6))-1)+O$15)</x:f>
        <x:v>1907780.8650626962</x:v>
      </x:c>
      <x:c r="P504" s="97" t="n">
        <x:f>MAX(0,O504*(1+EXP((LN(1+'Monte Carlo'!$K$10)-0.5*'Monte Carlo'!$K$12^2)+'Monte Carlo'!$K$12*((RAND()+RAND()+RAND()+RAND()+RAND()+RAND()+RAND()+RAND()+RAND()+RAND()+RAND()+RAND())-6))-1)+P$15)</x:f>
        <x:v>1748337.0113254883</x:v>
      </x:c>
      <x:c r="Q504" s="97" t="n">
        <x:f>MAX(0,P504*(1+EXP((LN(1+'Monte Carlo'!$K$10)-0.5*'Monte Carlo'!$K$12^2)+'Monte Carlo'!$K$12*((RAND()+RAND()+RAND()+RAND()+RAND()+RAND()+RAND()+RAND()+RAND()+RAND()+RAND()+RAND())-6))-1)+Q$15)</x:f>
        <x:v>1653969.5446840082</x:v>
      </x:c>
      <x:c r="R504" s="97" t="n">
        <x:f>MAX(0,Q504*(1+EXP((LN(1+'Monte Carlo'!$K$10)-0.5*'Monte Carlo'!$K$12^2)+'Monte Carlo'!$K$12*((RAND()+RAND()+RAND()+RAND()+RAND()+RAND()+RAND()+RAND()+RAND()+RAND()+RAND()+RAND())-6))-1)+R$15)</x:f>
        <x:v>1953131.2227668876</x:v>
      </x:c>
      <x:c r="S504" s="97" t="n">
        <x:f>MAX(0,R504*(1+EXP((LN(1+'Monte Carlo'!$K$10)-0.5*'Monte Carlo'!$K$12^2)+'Monte Carlo'!$K$12*((RAND()+RAND()+RAND()+RAND()+RAND()+RAND()+RAND()+RAND()+RAND()+RAND()+RAND()+RAND())-6))-1)+S$15)</x:f>
        <x:v>2485055.9926265622</x:v>
      </x:c>
      <x:c r="T504" s="97" t="n">
        <x:f>MAX(0,S504*(1+EXP((LN(1+'Monte Carlo'!$K$10)-0.5*'Monte Carlo'!$K$12^2)+'Monte Carlo'!$K$12*((RAND()+RAND()+RAND()+RAND()+RAND()+RAND()+RAND()+RAND()+RAND()+RAND()+RAND()+RAND())-6))-1)+T$15)</x:f>
        <x:v>2706408.63764814</x:v>
      </x:c>
      <x:c r="U504" s="97" t="n">
        <x:f>MAX(0,T504*(1+EXP((LN(1+'Monte Carlo'!$K$10)-0.5*'Monte Carlo'!$K$12^2)+'Monte Carlo'!$K$12*((RAND()+RAND()+RAND()+RAND()+RAND()+RAND()+RAND()+RAND()+RAND()+RAND()+RAND()+RAND())-6))-1)+U$15)</x:f>
        <x:v>3050341.5631235163</x:v>
      </x:c>
      <x:c r="V504" s="97" t="n">
        <x:f>MAX(0,U504*(1+EXP((LN(1+'Monte Carlo'!$K$10)-0.5*'Monte Carlo'!$K$12^2)+'Monte Carlo'!$K$12*((RAND()+RAND()+RAND()+RAND()+RAND()+RAND()+RAND()+RAND()+RAND()+RAND()+RAND()+RAND())-6))-1)+V$15)</x:f>
        <x:v>3204846.2093213266</x:v>
      </x:c>
      <x:c r="W504" s="97" t="n">
        <x:f>MAX(0,V504*(1+EXP((LN(1+'Monte Carlo'!$K$10)-0.5*'Monte Carlo'!$K$12^2)+'Monte Carlo'!$K$12*((RAND()+RAND()+RAND()+RAND()+RAND()+RAND()+RAND()+RAND()+RAND()+RAND()+RAND()+RAND())-6))-1)+W$15)</x:f>
        <x:v>3070585.458360118</x:v>
      </x:c>
      <x:c r="X504" s="97" t="n">
        <x:f>MAX(0,W504*(1+EXP((LN(1+'Monte Carlo'!$K$10)-0.5*'Monte Carlo'!$K$12^2)+'Monte Carlo'!$K$12*((RAND()+RAND()+RAND()+RAND()+RAND()+RAND()+RAND()+RAND()+RAND()+RAND()+RAND()+RAND())-6))-1)+X$15)</x:f>
        <x:v>2873465.4808695065</x:v>
      </x:c>
      <x:c r="Y504" s="97" t="n">
        <x:f>MAX(0,X504*(1+EXP((LN(1+'Monte Carlo'!$K$10)-0.5*'Monte Carlo'!$K$12^2)+'Monte Carlo'!$K$12*((RAND()+RAND()+RAND()+RAND()+RAND()+RAND()+RAND()+RAND()+RAND()+RAND()+RAND()+RAND())-6))-1)+Y$15)</x:f>
        <x:v>3170372.467224616</x:v>
      </x:c>
      <x:c r="Z504" s="97" t="n">
        <x:f>MAX(0,Y504*(1+EXP((LN(1+'Monte Carlo'!$K$10)-0.5*'Monte Carlo'!$K$12^2)+'Monte Carlo'!$K$12*((RAND()+RAND()+RAND()+RAND()+RAND()+RAND()+RAND()+RAND()+RAND()+RAND()+RAND()+RAND())-6))-1)+Z$15)</x:f>
        <x:v>3011542.614715039</x:v>
      </x:c>
      <x:c r="AA504" s="97" t="n">
        <x:f>MAX(0,Z504*(1+EXP((LN(1+'Monte Carlo'!$K$10)-0.5*'Monte Carlo'!$K$12^2)+'Monte Carlo'!$K$12*((RAND()+RAND()+RAND()+RAND()+RAND()+RAND()+RAND()+RAND()+RAND()+RAND()+RAND()+RAND())-6))-1)+AA$15)</x:f>
        <x:v>3591583.0296379724</x:v>
      </x:c>
      <x:c r="AB504" s="97" t="n">
        <x:f>MAX(0,AA504*(1+EXP((LN(1+'Monte Carlo'!$K$10)-0.5*'Monte Carlo'!$K$12^2)+'Monte Carlo'!$K$12*((RAND()+RAND()+RAND()+RAND()+RAND()+RAND()+RAND()+RAND()+RAND()+RAND()+RAND()+RAND())-6))-1)+AB$15)</x:f>
        <x:v>4589108.481332053</x:v>
      </x:c>
      <x:c r="AC504" s="97" t="n">
        <x:f>MAX(0,AB504*(1+EXP((LN(1+'Monte Carlo'!$K$10)-0.5*'Monte Carlo'!$K$12^2)+'Monte Carlo'!$K$12*((RAND()+RAND()+RAND()+RAND()+RAND()+RAND()+RAND()+RAND()+RAND()+RAND()+RAND()+RAND())-6))-1)+AC$15)</x:f>
        <x:v>3797907.4779091394</x:v>
      </x:c>
      <x:c r="AD504" s="97" t="n">
        <x:f>MAX(0,AC504*(1+EXP((LN(1+'Monte Carlo'!$K$10)-0.5*'Monte Carlo'!$K$12^2)+'Monte Carlo'!$K$12*((RAND()+RAND()+RAND()+RAND()+RAND()+RAND()+RAND()+RAND()+RAND()+RAND()+RAND()+RAND())-6))-1)+AD$15)</x:f>
        <x:v>4591835.27729346</x:v>
      </x:c>
      <x:c r="AE504" s="97" t="n">
        <x:f>MAX(0,AD504*(1+EXP((LN(1+'Monte Carlo'!$K$10)-0.5*'Monte Carlo'!$K$12^2)+'Monte Carlo'!$K$12*((RAND()+RAND()+RAND()+RAND()+RAND()+RAND()+RAND()+RAND()+RAND()+RAND()+RAND()+RAND())-6))-1)+AE$15)</x:f>
        <x:v>4744523.592460784</x:v>
      </x:c>
      <x:c r="AF504" s="97" t="n">
        <x:f>MAX(0,AE504*(1+EXP((LN(1+'Monte Carlo'!$K$10)-0.5*'Monte Carlo'!$K$12^2)+'Monte Carlo'!$K$12*((RAND()+RAND()+RAND()+RAND()+RAND()+RAND()+RAND()+RAND()+RAND()+RAND()+RAND()+RAND())-6))-1)+AF$15)</x:f>
        <x:v>5279682.639159789</x:v>
      </x:c>
      <x:c r="AG504" s="97">
        <x:f t="shared" si="9"/>
        <x:v>657212.89301217138</x:v>
      </x:c>
    </x:row>
    <x:row r="505">
      <x:c r="A505" s="93">
        <x:v>484</x:v>
      </x:c>
      <x:c r="B505" s="97" t="n">
        <x:f>IF(AND(UPPER('Monte Carlo'!$K$4)="YES",'Monte Carlo'!$K$5&gt;0),'Monte Carlo'!$K$13,Liquidity_30Y!$C$14)</x:f>
        <x:v>1029031.25</x:v>
      </x:c>
      <x:c r="C505" s="97" t="n">
        <x:f>MAX(0,B505*(1+EXP((LN(1+'Monte Carlo'!$K$10)-0.5*'Monte Carlo'!$K$12^2)+'Monte Carlo'!$K$12*((RAND()+RAND()+RAND()+RAND()+RAND()+RAND()+RAND()+RAND()+RAND()+RAND()+RAND()+RAND())-6))-1)+C$15)</x:f>
        <x:v>873705.3954338761</x:v>
      </x:c>
      <x:c r="D505" s="97" t="n">
        <x:f>MAX(0,C505*(1+EXP((LN(1+'Monte Carlo'!$K$10)-0.5*'Monte Carlo'!$K$12^2)+'Monte Carlo'!$K$12*((RAND()+RAND()+RAND()+RAND()+RAND()+RAND()+RAND()+RAND()+RAND()+RAND()+RAND()+RAND())-6))-1)+D$15)</x:f>
        <x:v>1025488.0385824316</x:v>
      </x:c>
      <x:c r="E505" s="97" t="n">
        <x:f>MAX(0,D505*(1+EXP((LN(1+'Monte Carlo'!$K$10)-0.5*'Monte Carlo'!$K$12^2)+'Monte Carlo'!$K$12*((RAND()+RAND()+RAND()+RAND()+RAND()+RAND()+RAND()+RAND()+RAND()+RAND()+RAND()+RAND())-6))-1)+E$15)</x:f>
        <x:v>1169743.197101993</x:v>
      </x:c>
      <x:c r="F505" s="97" t="n">
        <x:f>MAX(0,E505*(1+EXP((LN(1+'Monte Carlo'!$K$10)-0.5*'Monte Carlo'!$K$12^2)+'Monte Carlo'!$K$12*((RAND()+RAND()+RAND()+RAND()+RAND()+RAND()+RAND()+RAND()+RAND()+RAND()+RAND()+RAND())-6))-1)+F$15)</x:f>
        <x:v>1112864.6846487254</x:v>
      </x:c>
      <x:c r="G505" s="97" t="n">
        <x:f>MAX(0,F505*(1+EXP((LN(1+'Monte Carlo'!$K$10)-0.5*'Monte Carlo'!$K$12^2)+'Monte Carlo'!$K$12*((RAND()+RAND()+RAND()+RAND()+RAND()+RAND()+RAND()+RAND()+RAND()+RAND()+RAND()+RAND())-6))-1)+G$15)</x:f>
        <x:v>888556.9805286892</x:v>
      </x:c>
      <x:c r="H505" s="97" t="n">
        <x:f>MAX(0,G505*(1+EXP((LN(1+'Monte Carlo'!$K$10)-0.5*'Monte Carlo'!$K$12^2)+'Monte Carlo'!$K$12*((RAND()+RAND()+RAND()+RAND()+RAND()+RAND()+RAND()+RAND()+RAND()+RAND()+RAND()+RAND())-6))-1)+H$15)</x:f>
        <x:v>710868.3433225118</x:v>
      </x:c>
      <x:c r="I505" s="97" t="n">
        <x:f>MAX(0,H505*(1+EXP((LN(1+'Monte Carlo'!$K$10)-0.5*'Monte Carlo'!$K$12^2)+'Monte Carlo'!$K$12*((RAND()+RAND()+RAND()+RAND()+RAND()+RAND()+RAND()+RAND()+RAND()+RAND()+RAND()+RAND())-6))-1)+I$15)</x:f>
        <x:v>762884.4843462751</x:v>
      </x:c>
      <x:c r="J505" s="97" t="n">
        <x:f>MAX(0,I505*(1+EXP((LN(1+'Monte Carlo'!$K$10)-0.5*'Monte Carlo'!$K$12^2)+'Monte Carlo'!$K$12*((RAND()+RAND()+RAND()+RAND()+RAND()+RAND()+RAND()+RAND()+RAND()+RAND()+RAND()+RAND())-6))-1)+J$15)</x:f>
        <x:v>775306.2594399287</x:v>
      </x:c>
      <x:c r="K505" s="97" t="n">
        <x:f>MAX(0,J505*(1+EXP((LN(1+'Monte Carlo'!$K$10)-0.5*'Monte Carlo'!$K$12^2)+'Monte Carlo'!$K$12*((RAND()+RAND()+RAND()+RAND()+RAND()+RAND()+RAND()+RAND()+RAND()+RAND()+RAND()+RAND())-6))-1)+K$15)</x:f>
        <x:v>748390.0407388762</x:v>
      </x:c>
      <x:c r="L505" s="97" t="n">
        <x:f>MAX(0,K505*(1+EXP((LN(1+'Monte Carlo'!$K$10)-0.5*'Monte Carlo'!$K$12^2)+'Monte Carlo'!$K$12*((RAND()+RAND()+RAND()+RAND()+RAND()+RAND()+RAND()+RAND()+RAND()+RAND()+RAND()+RAND())-6))-1)+L$15)</x:f>
        <x:v>829546.4485953498</x:v>
      </x:c>
      <x:c r="M505" s="97" t="n">
        <x:f>MAX(0,L505*(1+EXP((LN(1+'Monte Carlo'!$K$10)-0.5*'Monte Carlo'!$K$12^2)+'Monte Carlo'!$K$12*((RAND()+RAND()+RAND()+RAND()+RAND()+RAND()+RAND()+RAND()+RAND()+RAND()+RAND()+RAND())-6))-1)+M$15)</x:f>
        <x:v>932463.9032853404</x:v>
      </x:c>
      <x:c r="N505" s="97" t="n">
        <x:f>MAX(0,M505*(1+EXP((LN(1+'Monte Carlo'!$K$10)-0.5*'Monte Carlo'!$K$12^2)+'Monte Carlo'!$K$12*((RAND()+RAND()+RAND()+RAND()+RAND()+RAND()+RAND()+RAND()+RAND()+RAND()+RAND()+RAND())-6))-1)+N$15)</x:f>
        <x:v>934739.9841928238</x:v>
      </x:c>
      <x:c r="O505" s="97" t="n">
        <x:f>MAX(0,N505*(1+EXP((LN(1+'Monte Carlo'!$K$10)-0.5*'Monte Carlo'!$K$12^2)+'Monte Carlo'!$K$12*((RAND()+RAND()+RAND()+RAND()+RAND()+RAND()+RAND()+RAND()+RAND()+RAND()+RAND()+RAND())-6))-1)+O$15)</x:f>
        <x:v>1180757.5291589876</x:v>
      </x:c>
      <x:c r="P505" s="97" t="n">
        <x:f>MAX(0,O505*(1+EXP((LN(1+'Monte Carlo'!$K$10)-0.5*'Monte Carlo'!$K$12^2)+'Monte Carlo'!$K$12*((RAND()+RAND()+RAND()+RAND()+RAND()+RAND()+RAND()+RAND()+RAND()+RAND()+RAND()+RAND())-6))-1)+P$15)</x:f>
        <x:v>1065954.808104602</x:v>
      </x:c>
      <x:c r="Q505" s="97" t="n">
        <x:f>MAX(0,P505*(1+EXP((LN(1+'Monte Carlo'!$K$10)-0.5*'Monte Carlo'!$K$12^2)+'Monte Carlo'!$K$12*((RAND()+RAND()+RAND()+RAND()+RAND()+RAND()+RAND()+RAND()+RAND()+RAND()+RAND()+RAND())-6))-1)+Q$15)</x:f>
        <x:v>865842.986008521</x:v>
      </x:c>
      <x:c r="R505" s="97" t="n">
        <x:f>MAX(0,Q505*(1+EXP((LN(1+'Monte Carlo'!$K$10)-0.5*'Monte Carlo'!$K$12^2)+'Monte Carlo'!$K$12*((RAND()+RAND()+RAND()+RAND()+RAND()+RAND()+RAND()+RAND()+RAND()+RAND()+RAND()+RAND())-6))-1)+R$15)</x:f>
        <x:v>1043637.39366377</x:v>
      </x:c>
      <x:c r="S505" s="97" t="n">
        <x:f>MAX(0,R505*(1+EXP((LN(1+'Monte Carlo'!$K$10)-0.5*'Monte Carlo'!$K$12^2)+'Monte Carlo'!$K$12*((RAND()+RAND()+RAND()+RAND()+RAND()+RAND()+RAND()+RAND()+RAND()+RAND()+RAND()+RAND())-6))-1)+S$15)</x:f>
        <x:v>1175315.9179535669</x:v>
      </x:c>
      <x:c r="T505" s="97" t="n">
        <x:f>MAX(0,S505*(1+EXP((LN(1+'Monte Carlo'!$K$10)-0.5*'Monte Carlo'!$K$12^2)+'Monte Carlo'!$K$12*((RAND()+RAND()+RAND()+RAND()+RAND()+RAND()+RAND()+RAND()+RAND()+RAND()+RAND()+RAND())-6))-1)+T$15)</x:f>
        <x:v>1025396.4781497385</x:v>
      </x:c>
      <x:c r="U505" s="97" t="n">
        <x:f>MAX(0,T505*(1+EXP((LN(1+'Monte Carlo'!$K$10)-0.5*'Monte Carlo'!$K$12^2)+'Monte Carlo'!$K$12*((RAND()+RAND()+RAND()+RAND()+RAND()+RAND()+RAND()+RAND()+RAND()+RAND()+RAND()+RAND())-6))-1)+U$15)</x:f>
        <x:v>1255948.6652501475</x:v>
      </x:c>
      <x:c r="V505" s="97" t="n">
        <x:f>MAX(0,U505*(1+EXP((LN(1+'Monte Carlo'!$K$10)-0.5*'Monte Carlo'!$K$12^2)+'Monte Carlo'!$K$12*((RAND()+RAND()+RAND()+RAND()+RAND()+RAND()+RAND()+RAND()+RAND()+RAND()+RAND()+RAND())-6))-1)+V$15)</x:f>
        <x:v>1610456.286718315</x:v>
      </x:c>
      <x:c r="W505" s="97" t="n">
        <x:f>MAX(0,V505*(1+EXP((LN(1+'Monte Carlo'!$K$10)-0.5*'Monte Carlo'!$K$12^2)+'Monte Carlo'!$K$12*((RAND()+RAND()+RAND()+RAND()+RAND()+RAND()+RAND()+RAND()+RAND()+RAND()+RAND()+RAND())-6))-1)+W$15)</x:f>
        <x:v>1635324.3905726837</x:v>
      </x:c>
      <x:c r="X505" s="97" t="n">
        <x:f>MAX(0,W505*(1+EXP((LN(1+'Monte Carlo'!$K$10)-0.5*'Monte Carlo'!$K$12^2)+'Monte Carlo'!$K$12*((RAND()+RAND()+RAND()+RAND()+RAND()+RAND()+RAND()+RAND()+RAND()+RAND()+RAND()+RAND())-6))-1)+X$15)</x:f>
        <x:v>1582419.9800226872</x:v>
      </x:c>
      <x:c r="Y505" s="97" t="n">
        <x:f>MAX(0,X505*(1+EXP((LN(1+'Monte Carlo'!$K$10)-0.5*'Monte Carlo'!$K$12^2)+'Monte Carlo'!$K$12*((RAND()+RAND()+RAND()+RAND()+RAND()+RAND()+RAND()+RAND()+RAND()+RAND()+RAND()+RAND())-6))-1)+Y$15)</x:f>
        <x:v>2061853.9760453196</x:v>
      </x:c>
      <x:c r="Z505" s="97" t="n">
        <x:f>MAX(0,Y505*(1+EXP((LN(1+'Monte Carlo'!$K$10)-0.5*'Monte Carlo'!$K$12^2)+'Monte Carlo'!$K$12*((RAND()+RAND()+RAND()+RAND()+RAND()+RAND()+RAND()+RAND()+RAND()+RAND()+RAND()+RAND())-6))-1)+Z$15)</x:f>
        <x:v>2478235.156542838</x:v>
      </x:c>
      <x:c r="AA505" s="97" t="n">
        <x:f>MAX(0,Z505*(1+EXP((LN(1+'Monte Carlo'!$K$10)-0.5*'Monte Carlo'!$K$12^2)+'Monte Carlo'!$K$12*((RAND()+RAND()+RAND()+RAND()+RAND()+RAND()+RAND()+RAND()+RAND()+RAND()+RAND()+RAND())-6))-1)+AA$15)</x:f>
        <x:v>2704661.884475793</x:v>
      </x:c>
      <x:c r="AB505" s="97" t="n">
        <x:f>MAX(0,AA505*(1+EXP((LN(1+'Monte Carlo'!$K$10)-0.5*'Monte Carlo'!$K$12^2)+'Monte Carlo'!$K$12*((RAND()+RAND()+RAND()+RAND()+RAND()+RAND()+RAND()+RAND()+RAND()+RAND()+RAND()+RAND())-6))-1)+AB$15)</x:f>
        <x:v>3592717.162753553</x:v>
      </x:c>
      <x:c r="AC505" s="97" t="n">
        <x:f>MAX(0,AB505*(1+EXP((LN(1+'Monte Carlo'!$K$10)-0.5*'Monte Carlo'!$K$12^2)+'Monte Carlo'!$K$12*((RAND()+RAND()+RAND()+RAND()+RAND()+RAND()+RAND()+RAND()+RAND()+RAND()+RAND()+RAND())-6))-1)+AC$15)</x:f>
        <x:v>4522584.001021225</x:v>
      </x:c>
      <x:c r="AD505" s="97" t="n">
        <x:f>MAX(0,AC505*(1+EXP((LN(1+'Monte Carlo'!$K$10)-0.5*'Monte Carlo'!$K$12^2)+'Monte Carlo'!$K$12*((RAND()+RAND()+RAND()+RAND()+RAND()+RAND()+RAND()+RAND()+RAND()+RAND()+RAND()+RAND())-6))-1)+AD$15)</x:f>
        <x:v>4888136.891329496</x:v>
      </x:c>
      <x:c r="AE505" s="97" t="n">
        <x:f>MAX(0,AD505*(1+EXP((LN(1+'Monte Carlo'!$K$10)-0.5*'Monte Carlo'!$K$12^2)+'Monte Carlo'!$K$12*((RAND()+RAND()+RAND()+RAND()+RAND()+RAND()+RAND()+RAND()+RAND()+RAND()+RAND()+RAND())-6))-1)+AE$15)</x:f>
        <x:v>5646988.983376615</x:v>
      </x:c>
      <x:c r="AF505" s="97" t="n">
        <x:f>MAX(0,AE505*(1+EXP((LN(1+'Monte Carlo'!$K$10)-0.5*'Monte Carlo'!$K$12^2)+'Monte Carlo'!$K$12*((RAND()+RAND()+RAND()+RAND()+RAND()+RAND()+RAND()+RAND()+RAND()+RAND()+RAND()+RAND())-6))-1)+AF$15)</x:f>
        <x:v>6264291.035119973</x:v>
      </x:c>
      <x:c r="AG505" s="97">
        <x:f t="shared" si="9"/>
        <x:v>1029031.25</x:v>
      </x:c>
    </x:row>
    <x:row r="506">
      <x:c r="A506" s="93">
        <x:v>485</x:v>
      </x:c>
      <x:c r="B506" s="97" t="n">
        <x:f>IF(AND(UPPER('Monte Carlo'!$K$4)="YES",'Monte Carlo'!$K$5&gt;0),'Monte Carlo'!$K$13,Liquidity_30Y!$C$14)</x:f>
        <x:v>1029031.25</x:v>
      </x:c>
      <x:c r="C506" s="97" t="n">
        <x:f>MAX(0,B506*(1+EXP((LN(1+'Monte Carlo'!$K$10)-0.5*'Monte Carlo'!$K$12^2)+'Monte Carlo'!$K$12*((RAND()+RAND()+RAND()+RAND()+RAND()+RAND()+RAND()+RAND()+RAND()+RAND()+RAND()+RAND())-6))-1)+C$15)</x:f>
        <x:v>910087.371599137</x:v>
      </x:c>
      <x:c r="D506" s="97" t="n">
        <x:f>MAX(0,C506*(1+EXP((LN(1+'Monte Carlo'!$K$10)-0.5*'Monte Carlo'!$K$12^2)+'Monte Carlo'!$K$12*((RAND()+RAND()+RAND()+RAND()+RAND()+RAND()+RAND()+RAND()+RAND()+RAND()+RAND()+RAND())-6))-1)+D$15)</x:f>
        <x:v>1028658.937915789</x:v>
      </x:c>
      <x:c r="E506" s="97" t="n">
        <x:f>MAX(0,D506*(1+EXP((LN(1+'Monte Carlo'!$K$10)-0.5*'Monte Carlo'!$K$12^2)+'Monte Carlo'!$K$12*((RAND()+RAND()+RAND()+RAND()+RAND()+RAND()+RAND()+RAND()+RAND()+RAND()+RAND()+RAND())-6))-1)+E$15)</x:f>
        <x:v>864992.0969501577</x:v>
      </x:c>
      <x:c r="F506" s="97" t="n">
        <x:f>MAX(0,E506*(1+EXP((LN(1+'Monte Carlo'!$K$10)-0.5*'Monte Carlo'!$K$12^2)+'Monte Carlo'!$K$12*((RAND()+RAND()+RAND()+RAND()+RAND()+RAND()+RAND()+RAND()+RAND()+RAND()+RAND()+RAND())-6))-1)+F$15)</x:f>
        <x:v>1117405.1128625693</x:v>
      </x:c>
      <x:c r="G506" s="97" t="n">
        <x:f>MAX(0,F506*(1+EXP((LN(1+'Monte Carlo'!$K$10)-0.5*'Monte Carlo'!$K$12^2)+'Monte Carlo'!$K$12*((RAND()+RAND()+RAND()+RAND()+RAND()+RAND()+RAND()+RAND()+RAND()+RAND()+RAND()+RAND())-6))-1)+G$15)</x:f>
        <x:v>1079494.6786071863</x:v>
      </x:c>
      <x:c r="H506" s="97" t="n">
        <x:f>MAX(0,G506*(1+EXP((LN(1+'Monte Carlo'!$K$10)-0.5*'Monte Carlo'!$K$12^2)+'Monte Carlo'!$K$12*((RAND()+RAND()+RAND()+RAND()+RAND()+RAND()+RAND()+RAND()+RAND()+RAND()+RAND()+RAND())-6))-1)+H$15)</x:f>
        <x:v>1475442.3236813229</x:v>
      </x:c>
      <x:c r="I506" s="97" t="n">
        <x:f>MAX(0,H506*(1+EXP((LN(1+'Monte Carlo'!$K$10)-0.5*'Monte Carlo'!$K$12^2)+'Monte Carlo'!$K$12*((RAND()+RAND()+RAND()+RAND()+RAND()+RAND()+RAND()+RAND()+RAND()+RAND()+RAND()+RAND())-6))-1)+I$15)</x:f>
        <x:v>1992809.7538747992</x:v>
      </x:c>
      <x:c r="J506" s="97" t="n">
        <x:f>MAX(0,I506*(1+EXP((LN(1+'Monte Carlo'!$K$10)-0.5*'Monte Carlo'!$K$12^2)+'Monte Carlo'!$K$12*((RAND()+RAND()+RAND()+RAND()+RAND()+RAND()+RAND()+RAND()+RAND()+RAND()+RAND()+RAND())-6))-1)+J$15)</x:f>
        <x:v>1955556.3899208508</x:v>
      </x:c>
      <x:c r="K506" s="97" t="n">
        <x:f>MAX(0,J506*(1+EXP((LN(1+'Monte Carlo'!$K$10)-0.5*'Monte Carlo'!$K$12^2)+'Monte Carlo'!$K$12*((RAND()+RAND()+RAND()+RAND()+RAND()+RAND()+RAND()+RAND()+RAND()+RAND()+RAND()+RAND())-6))-1)+K$15)</x:f>
        <x:v>2200588.943116065</x:v>
      </x:c>
      <x:c r="L506" s="97" t="n">
        <x:f>MAX(0,K506*(1+EXP((LN(1+'Monte Carlo'!$K$10)-0.5*'Monte Carlo'!$K$12^2)+'Monte Carlo'!$K$12*((RAND()+RAND()+RAND()+RAND()+RAND()+RAND()+RAND()+RAND()+RAND()+RAND()+RAND()+RAND())-6))-1)+L$15)</x:f>
        <x:v>2723861.0132163353</x:v>
      </x:c>
      <x:c r="M506" s="97" t="n">
        <x:f>MAX(0,L506*(1+EXP((LN(1+'Monte Carlo'!$K$10)-0.5*'Monte Carlo'!$K$12^2)+'Monte Carlo'!$K$12*((RAND()+RAND()+RAND()+RAND()+RAND()+RAND()+RAND()+RAND()+RAND()+RAND()+RAND()+RAND())-6))-1)+M$15)</x:f>
        <x:v>3259420.4854399883</x:v>
      </x:c>
      <x:c r="N506" s="97" t="n">
        <x:f>MAX(0,M506*(1+EXP((LN(1+'Monte Carlo'!$K$10)-0.5*'Monte Carlo'!$K$12^2)+'Monte Carlo'!$K$12*((RAND()+RAND()+RAND()+RAND()+RAND()+RAND()+RAND()+RAND()+RAND()+RAND()+RAND()+RAND())-6))-1)+N$15)</x:f>
        <x:v>3043023.3956442806</x:v>
      </x:c>
      <x:c r="O506" s="97" t="n">
        <x:f>MAX(0,N506*(1+EXP((LN(1+'Monte Carlo'!$K$10)-0.5*'Monte Carlo'!$K$12^2)+'Monte Carlo'!$K$12*((RAND()+RAND()+RAND()+RAND()+RAND()+RAND()+RAND()+RAND()+RAND()+RAND()+RAND()+RAND())-6))-1)+O$15)</x:f>
        <x:v>3203249.144299299</x:v>
      </x:c>
      <x:c r="P506" s="97" t="n">
        <x:f>MAX(0,O506*(1+EXP((LN(1+'Monte Carlo'!$K$10)-0.5*'Monte Carlo'!$K$12^2)+'Monte Carlo'!$K$12*((RAND()+RAND()+RAND()+RAND()+RAND()+RAND()+RAND()+RAND()+RAND()+RAND()+RAND()+RAND())-6))-1)+P$15)</x:f>
        <x:v>2692662.840234412</x:v>
      </x:c>
      <x:c r="Q506" s="97" t="n">
        <x:f>MAX(0,P506*(1+EXP((LN(1+'Monte Carlo'!$K$10)-0.5*'Monte Carlo'!$K$12^2)+'Monte Carlo'!$K$12*((RAND()+RAND()+RAND()+RAND()+RAND()+RAND()+RAND()+RAND()+RAND()+RAND()+RAND()+RAND())-6))-1)+Q$15)</x:f>
        <x:v>2674029.6845249026</x:v>
      </x:c>
      <x:c r="R506" s="97" t="n">
        <x:f>MAX(0,Q506*(1+EXP((LN(1+'Monte Carlo'!$K$10)-0.5*'Monte Carlo'!$K$12^2)+'Monte Carlo'!$K$12*((RAND()+RAND()+RAND()+RAND()+RAND()+RAND()+RAND()+RAND()+RAND()+RAND()+RAND()+RAND())-6))-1)+R$15)</x:f>
        <x:v>2117729.180542155</x:v>
      </x:c>
      <x:c r="S506" s="97" t="n">
        <x:f>MAX(0,R506*(1+EXP((LN(1+'Monte Carlo'!$K$10)-0.5*'Monte Carlo'!$K$12^2)+'Monte Carlo'!$K$12*((RAND()+RAND()+RAND()+RAND()+RAND()+RAND()+RAND()+RAND()+RAND()+RAND()+RAND()+RAND())-6))-1)+S$15)</x:f>
        <x:v>2818394.4109796137</x:v>
      </x:c>
      <x:c r="T506" s="97" t="n">
        <x:f>MAX(0,S506*(1+EXP((LN(1+'Monte Carlo'!$K$10)-0.5*'Monte Carlo'!$K$12^2)+'Monte Carlo'!$K$12*((RAND()+RAND()+RAND()+RAND()+RAND()+RAND()+RAND()+RAND()+RAND()+RAND()+RAND()+RAND())-6))-1)+T$15)</x:f>
        <x:v>3130052.9283699277</x:v>
      </x:c>
      <x:c r="U506" s="97" t="n">
        <x:f>MAX(0,T506*(1+EXP((LN(1+'Monte Carlo'!$K$10)-0.5*'Monte Carlo'!$K$12^2)+'Monte Carlo'!$K$12*((RAND()+RAND()+RAND()+RAND()+RAND()+RAND()+RAND()+RAND()+RAND()+RAND()+RAND()+RAND())-6))-1)+U$15)</x:f>
        <x:v>3922178.034005704</x:v>
      </x:c>
      <x:c r="V506" s="97" t="n">
        <x:f>MAX(0,U506*(1+EXP((LN(1+'Monte Carlo'!$K$10)-0.5*'Monte Carlo'!$K$12^2)+'Monte Carlo'!$K$12*((RAND()+RAND()+RAND()+RAND()+RAND()+RAND()+RAND()+RAND()+RAND()+RAND()+RAND()+RAND())-6))-1)+V$15)</x:f>
        <x:v>4585218.777208055</x:v>
      </x:c>
      <x:c r="W506" s="97" t="n">
        <x:f>MAX(0,V506*(1+EXP((LN(1+'Monte Carlo'!$K$10)-0.5*'Monte Carlo'!$K$12^2)+'Monte Carlo'!$K$12*((RAND()+RAND()+RAND()+RAND()+RAND()+RAND()+RAND()+RAND()+RAND()+RAND()+RAND()+RAND())-6))-1)+W$15)</x:f>
        <x:v>6271566.283267341</x:v>
      </x:c>
      <x:c r="X506" s="97" t="n">
        <x:f>MAX(0,W506*(1+EXP((LN(1+'Monte Carlo'!$K$10)-0.5*'Monte Carlo'!$K$12^2)+'Monte Carlo'!$K$12*((RAND()+RAND()+RAND()+RAND()+RAND()+RAND()+RAND()+RAND()+RAND()+RAND()+RAND()+RAND())-6))-1)+X$15)</x:f>
        <x:v>8262249.414468452</x:v>
      </x:c>
      <x:c r="Y506" s="97" t="n">
        <x:f>MAX(0,X506*(1+EXP((LN(1+'Monte Carlo'!$K$10)-0.5*'Monte Carlo'!$K$12^2)+'Monte Carlo'!$K$12*((RAND()+RAND()+RAND()+RAND()+RAND()+RAND()+RAND()+RAND()+RAND()+RAND()+RAND()+RAND())-6))-1)+Y$15)</x:f>
        <x:v>9126039.958163075</x:v>
      </x:c>
      <x:c r="Z506" s="97" t="n">
        <x:f>MAX(0,Y506*(1+EXP((LN(1+'Monte Carlo'!$K$10)-0.5*'Monte Carlo'!$K$12^2)+'Monte Carlo'!$K$12*((RAND()+RAND()+RAND()+RAND()+RAND()+RAND()+RAND()+RAND()+RAND()+RAND()+RAND()+RAND())-6))-1)+Z$15)</x:f>
        <x:v>6819883.311459795</x:v>
      </x:c>
      <x:c r="AA506" s="97" t="n">
        <x:f>MAX(0,Z506*(1+EXP((LN(1+'Monte Carlo'!$K$10)-0.5*'Monte Carlo'!$K$12^2)+'Monte Carlo'!$K$12*((RAND()+RAND()+RAND()+RAND()+RAND()+RAND()+RAND()+RAND()+RAND()+RAND()+RAND()+RAND())-6))-1)+AA$15)</x:f>
        <x:v>7220030.172513441</x:v>
      </x:c>
      <x:c r="AB506" s="97" t="n">
        <x:f>MAX(0,AA506*(1+EXP((LN(1+'Monte Carlo'!$K$10)-0.5*'Monte Carlo'!$K$12^2)+'Monte Carlo'!$K$12*((RAND()+RAND()+RAND()+RAND()+RAND()+RAND()+RAND()+RAND()+RAND()+RAND()+RAND()+RAND())-6))-1)+AB$15)</x:f>
        <x:v>7410907.360294214</x:v>
      </x:c>
      <x:c r="AC506" s="97" t="n">
        <x:f>MAX(0,AB506*(1+EXP((LN(1+'Monte Carlo'!$K$10)-0.5*'Monte Carlo'!$K$12^2)+'Monte Carlo'!$K$12*((RAND()+RAND()+RAND()+RAND()+RAND()+RAND()+RAND()+RAND()+RAND()+RAND()+RAND()+RAND())-6))-1)+AC$15)</x:f>
        <x:v>7128841.459704317</x:v>
      </x:c>
      <x:c r="AD506" s="97" t="n">
        <x:f>MAX(0,AC506*(1+EXP((LN(1+'Monte Carlo'!$K$10)-0.5*'Monte Carlo'!$K$12^2)+'Monte Carlo'!$K$12*((RAND()+RAND()+RAND()+RAND()+RAND()+RAND()+RAND()+RAND()+RAND()+RAND()+RAND()+RAND())-6))-1)+AD$15)</x:f>
        <x:v>6892486.712580174</x:v>
      </x:c>
      <x:c r="AE506" s="97" t="n">
        <x:f>MAX(0,AD506*(1+EXP((LN(1+'Monte Carlo'!$K$10)-0.5*'Monte Carlo'!$K$12^2)+'Monte Carlo'!$K$12*((RAND()+RAND()+RAND()+RAND()+RAND()+RAND()+RAND()+RAND()+RAND()+RAND()+RAND()+RAND())-6))-1)+AE$15)</x:f>
        <x:v>8377334.256573672</x:v>
      </x:c>
      <x:c r="AF506" s="97" t="n">
        <x:f>MAX(0,AE506*(1+EXP((LN(1+'Monte Carlo'!$K$10)-0.5*'Monte Carlo'!$K$12^2)+'Monte Carlo'!$K$12*((RAND()+RAND()+RAND()+RAND()+RAND()+RAND()+RAND()+RAND()+RAND()+RAND()+RAND()+RAND())-6))-1)+AF$15)</x:f>
        <x:v>9292663.023431567</x:v>
      </x:c>
      <x:c r="AG506" s="97">
        <x:f t="shared" si="9"/>
        <x:v>1029031.25</x:v>
      </x:c>
    </x:row>
    <x:row r="507">
      <x:c r="A507" s="93">
        <x:v>486</x:v>
      </x:c>
      <x:c r="B507" s="97" t="n">
        <x:f>IF(AND(UPPER('Monte Carlo'!$K$4)="YES",'Monte Carlo'!$K$5&gt;0),'Monte Carlo'!$K$13,Liquidity_30Y!$C$14)</x:f>
        <x:v>1029031.25</x:v>
      </x:c>
      <x:c r="C507" s="97" t="n">
        <x:f>MAX(0,B507*(1+EXP((LN(1+'Monte Carlo'!$K$10)-0.5*'Monte Carlo'!$K$12^2)+'Monte Carlo'!$K$12*((RAND()+RAND()+RAND()+RAND()+RAND()+RAND()+RAND()+RAND()+RAND()+RAND()+RAND()+RAND())-6))-1)+C$15)</x:f>
        <x:v>1088695.400246222</x:v>
      </x:c>
      <x:c r="D507" s="97" t="n">
        <x:f>MAX(0,C507*(1+EXP((LN(1+'Monte Carlo'!$K$10)-0.5*'Monte Carlo'!$K$12^2)+'Monte Carlo'!$K$12*((RAND()+RAND()+RAND()+RAND()+RAND()+RAND()+RAND()+RAND()+RAND()+RAND()+RAND()+RAND())-6))-1)+D$15)</x:f>
        <x:v>1426573.8157777647</x:v>
      </x:c>
      <x:c r="E507" s="97" t="n">
        <x:f>MAX(0,D507*(1+EXP((LN(1+'Monte Carlo'!$K$10)-0.5*'Monte Carlo'!$K$12^2)+'Monte Carlo'!$K$12*((RAND()+RAND()+RAND()+RAND()+RAND()+RAND()+RAND()+RAND()+RAND()+RAND()+RAND()+RAND())-6))-1)+E$15)</x:f>
        <x:v>1370181.0003018673</x:v>
      </x:c>
      <x:c r="F507" s="97" t="n">
        <x:f>MAX(0,E507*(1+EXP((LN(1+'Monte Carlo'!$K$10)-0.5*'Monte Carlo'!$K$12^2)+'Monte Carlo'!$K$12*((RAND()+RAND()+RAND()+RAND()+RAND()+RAND()+RAND()+RAND()+RAND()+RAND()+RAND()+RAND())-6))-1)+F$15)</x:f>
        <x:v>1449096.0867759844</x:v>
      </x:c>
      <x:c r="G507" s="97" t="n">
        <x:f>MAX(0,F507*(1+EXP((LN(1+'Monte Carlo'!$K$10)-0.5*'Monte Carlo'!$K$12^2)+'Monte Carlo'!$K$12*((RAND()+RAND()+RAND()+RAND()+RAND()+RAND()+RAND()+RAND()+RAND()+RAND()+RAND()+RAND())-6))-1)+G$15)</x:f>
        <x:v>1650027.848016398</x:v>
      </x:c>
      <x:c r="H507" s="97" t="n">
        <x:f>MAX(0,G507*(1+EXP((LN(1+'Monte Carlo'!$K$10)-0.5*'Monte Carlo'!$K$12^2)+'Monte Carlo'!$K$12*((RAND()+RAND()+RAND()+RAND()+RAND()+RAND()+RAND()+RAND()+RAND()+RAND()+RAND()+RAND())-6))-1)+H$15)</x:f>
        <x:v>1351506.155105901</x:v>
      </x:c>
      <x:c r="I507" s="97" t="n">
        <x:f>MAX(0,H507*(1+EXP((LN(1+'Monte Carlo'!$K$10)-0.5*'Monte Carlo'!$K$12^2)+'Monte Carlo'!$K$12*((RAND()+RAND()+RAND()+RAND()+RAND()+RAND()+RAND()+RAND()+RAND()+RAND()+RAND()+RAND())-6))-1)+I$15)</x:f>
        <x:v>1415202.4853062057</x:v>
      </x:c>
      <x:c r="J507" s="97" t="n">
        <x:f>MAX(0,I507*(1+EXP((LN(1+'Monte Carlo'!$K$10)-0.5*'Monte Carlo'!$K$12^2)+'Monte Carlo'!$K$12*((RAND()+RAND()+RAND()+RAND()+RAND()+RAND()+RAND()+RAND()+RAND()+RAND()+RAND()+RAND())-6))-1)+J$15)</x:f>
        <x:v>1332989.7778469697</x:v>
      </x:c>
      <x:c r="K507" s="97" t="n">
        <x:f>MAX(0,J507*(1+EXP((LN(1+'Monte Carlo'!$K$10)-0.5*'Monte Carlo'!$K$12^2)+'Monte Carlo'!$K$12*((RAND()+RAND()+RAND()+RAND()+RAND()+RAND()+RAND()+RAND()+RAND()+RAND()+RAND()+RAND())-6))-1)+K$15)</x:f>
        <x:v>1369577.354953969</x:v>
      </x:c>
      <x:c r="L507" s="97" t="n">
        <x:f>MAX(0,K507*(1+EXP((LN(1+'Monte Carlo'!$K$10)-0.5*'Monte Carlo'!$K$12^2)+'Monte Carlo'!$K$12*((RAND()+RAND()+RAND()+RAND()+RAND()+RAND()+RAND()+RAND()+RAND()+RAND()+RAND()+RAND())-6))-1)+L$15)</x:f>
        <x:v>1753007.079577086</x:v>
      </x:c>
      <x:c r="M507" s="97" t="n">
        <x:f>MAX(0,L507*(1+EXP((LN(1+'Monte Carlo'!$K$10)-0.5*'Monte Carlo'!$K$12^2)+'Monte Carlo'!$K$12*((RAND()+RAND()+RAND()+RAND()+RAND()+RAND()+RAND()+RAND()+RAND()+RAND()+RAND()+RAND())-6))-1)+M$15)</x:f>
        <x:v>2079146.7107579336</x:v>
      </x:c>
      <x:c r="N507" s="97" t="n">
        <x:f>MAX(0,M507*(1+EXP((LN(1+'Monte Carlo'!$K$10)-0.5*'Monte Carlo'!$K$12^2)+'Monte Carlo'!$K$12*((RAND()+RAND()+RAND()+RAND()+RAND()+RAND()+RAND()+RAND()+RAND()+RAND()+RAND()+RAND())-6))-1)+N$15)</x:f>
        <x:v>1801837.1895144368</x:v>
      </x:c>
      <x:c r="O507" s="97" t="n">
        <x:f>MAX(0,N507*(1+EXP((LN(1+'Monte Carlo'!$K$10)-0.5*'Monte Carlo'!$K$12^2)+'Monte Carlo'!$K$12*((RAND()+RAND()+RAND()+RAND()+RAND()+RAND()+RAND()+RAND()+RAND()+RAND()+RAND()+RAND())-6))-1)+O$15)</x:f>
        <x:v>1334999.9838973577</x:v>
      </x:c>
      <x:c r="P507" s="97" t="n">
        <x:f>MAX(0,O507*(1+EXP((LN(1+'Monte Carlo'!$K$10)-0.5*'Monte Carlo'!$K$12^2)+'Monte Carlo'!$K$12*((RAND()+RAND()+RAND()+RAND()+RAND()+RAND()+RAND()+RAND()+RAND()+RAND()+RAND()+RAND())-6))-1)+P$15)</x:f>
        <x:v>1340324.8355134514</x:v>
      </x:c>
      <x:c r="Q507" s="97" t="n">
        <x:f>MAX(0,P507*(1+EXP((LN(1+'Monte Carlo'!$K$10)-0.5*'Monte Carlo'!$K$12^2)+'Monte Carlo'!$K$12*((RAND()+RAND()+RAND()+RAND()+RAND()+RAND()+RAND()+RAND()+RAND()+RAND()+RAND()+RAND())-6))-1)+Q$15)</x:f>
        <x:v>1473317.9395180927</x:v>
      </x:c>
      <x:c r="R507" s="97" t="n">
        <x:f>MAX(0,Q507*(1+EXP((LN(1+'Monte Carlo'!$K$10)-0.5*'Monte Carlo'!$K$12^2)+'Monte Carlo'!$K$12*((RAND()+RAND()+RAND()+RAND()+RAND()+RAND()+RAND()+RAND()+RAND()+RAND()+RAND()+RAND())-6))-1)+R$15)</x:f>
        <x:v>2047307.2174742552</x:v>
      </x:c>
      <x:c r="S507" s="97" t="n">
        <x:f>MAX(0,R507*(1+EXP((LN(1+'Monte Carlo'!$K$10)-0.5*'Monte Carlo'!$K$12^2)+'Monte Carlo'!$K$12*((RAND()+RAND()+RAND()+RAND()+RAND()+RAND()+RAND()+RAND()+RAND()+RAND()+RAND()+RAND())-6))-1)+S$15)</x:f>
        <x:v>1832764.7896807403</x:v>
      </x:c>
      <x:c r="T507" s="97" t="n">
        <x:f>MAX(0,S507*(1+EXP((LN(1+'Monte Carlo'!$K$10)-0.5*'Monte Carlo'!$K$12^2)+'Monte Carlo'!$K$12*((RAND()+RAND()+RAND()+RAND()+RAND()+RAND()+RAND()+RAND()+RAND()+RAND()+RAND()+RAND())-6))-1)+T$15)</x:f>
        <x:v>2200192.781294646</x:v>
      </x:c>
      <x:c r="U507" s="97" t="n">
        <x:f>MAX(0,T507*(1+EXP((LN(1+'Monte Carlo'!$K$10)-0.5*'Monte Carlo'!$K$12^2)+'Monte Carlo'!$K$12*((RAND()+RAND()+RAND()+RAND()+RAND()+RAND()+RAND()+RAND()+RAND()+RAND()+RAND()+RAND())-6))-1)+U$15)</x:f>
        <x:v>3386623.212119397</x:v>
      </x:c>
      <x:c r="V507" s="97" t="n">
        <x:f>MAX(0,U507*(1+EXP((LN(1+'Monte Carlo'!$K$10)-0.5*'Monte Carlo'!$K$12^2)+'Monte Carlo'!$K$12*((RAND()+RAND()+RAND()+RAND()+RAND()+RAND()+RAND()+RAND()+RAND()+RAND()+RAND()+RAND())-6))-1)+V$15)</x:f>
        <x:v>3648583.400054471</x:v>
      </x:c>
      <x:c r="W507" s="97" t="n">
        <x:f>MAX(0,V507*(1+EXP((LN(1+'Monte Carlo'!$K$10)-0.5*'Monte Carlo'!$K$12^2)+'Monte Carlo'!$K$12*((RAND()+RAND()+RAND()+RAND()+RAND()+RAND()+RAND()+RAND()+RAND()+RAND()+RAND()+RAND())-6))-1)+W$15)</x:f>
        <x:v>2888854.8763095336</x:v>
      </x:c>
      <x:c r="X507" s="97" t="n">
        <x:f>MAX(0,W507*(1+EXP((LN(1+'Monte Carlo'!$K$10)-0.5*'Monte Carlo'!$K$12^2)+'Monte Carlo'!$K$12*((RAND()+RAND()+RAND()+RAND()+RAND()+RAND()+RAND()+RAND()+RAND()+RAND()+RAND()+RAND())-6))-1)+X$15)</x:f>
        <x:v>3406683.198364255</x:v>
      </x:c>
      <x:c r="Y507" s="97" t="n">
        <x:f>MAX(0,X507*(1+EXP((LN(1+'Monte Carlo'!$K$10)-0.5*'Monte Carlo'!$K$12^2)+'Monte Carlo'!$K$12*((RAND()+RAND()+RAND()+RAND()+RAND()+RAND()+RAND()+RAND()+RAND()+RAND()+RAND()+RAND())-6))-1)+Y$15)</x:f>
        <x:v>3920066.2057778304</x:v>
      </x:c>
      <x:c r="Z507" s="97" t="n">
        <x:f>MAX(0,Y507*(1+EXP((LN(1+'Monte Carlo'!$K$10)-0.5*'Monte Carlo'!$K$12^2)+'Monte Carlo'!$K$12*((RAND()+RAND()+RAND()+RAND()+RAND()+RAND()+RAND()+RAND()+RAND()+RAND()+RAND()+RAND())-6))-1)+Z$15)</x:f>
        <x:v>3766131.2464474984</x:v>
      </x:c>
      <x:c r="AA507" s="97" t="n">
        <x:f>MAX(0,Z507*(1+EXP((LN(1+'Monte Carlo'!$K$10)-0.5*'Monte Carlo'!$K$12^2)+'Monte Carlo'!$K$12*((RAND()+RAND()+RAND()+RAND()+RAND()+RAND()+RAND()+RAND()+RAND()+RAND()+RAND()+RAND())-6))-1)+AA$15)</x:f>
        <x:v>3730748.981236109</x:v>
      </x:c>
      <x:c r="AB507" s="97" t="n">
        <x:f>MAX(0,AA507*(1+EXP((LN(1+'Monte Carlo'!$K$10)-0.5*'Monte Carlo'!$K$12^2)+'Monte Carlo'!$K$12*((RAND()+RAND()+RAND()+RAND()+RAND()+RAND()+RAND()+RAND()+RAND()+RAND()+RAND()+RAND())-6))-1)+AB$15)</x:f>
        <x:v>3624179.448930743</x:v>
      </x:c>
      <x:c r="AC507" s="97" t="n">
        <x:f>MAX(0,AB507*(1+EXP((LN(1+'Monte Carlo'!$K$10)-0.5*'Monte Carlo'!$K$12^2)+'Monte Carlo'!$K$12*((RAND()+RAND()+RAND()+RAND()+RAND()+RAND()+RAND()+RAND()+RAND()+RAND()+RAND()+RAND())-6))-1)+AC$15)</x:f>
        <x:v>3421440.8103203746</x:v>
      </x:c>
      <x:c r="AD507" s="97" t="n">
        <x:f>MAX(0,AC507*(1+EXP((LN(1+'Monte Carlo'!$K$10)-0.5*'Monte Carlo'!$K$12^2)+'Monte Carlo'!$K$12*((RAND()+RAND()+RAND()+RAND()+RAND()+RAND()+RAND()+RAND()+RAND()+RAND()+RAND()+RAND())-6))-1)+AD$15)</x:f>
        <x:v>3936893.5311333695</x:v>
      </x:c>
      <x:c r="AE507" s="97" t="n">
        <x:f>MAX(0,AD507*(1+EXP((LN(1+'Monte Carlo'!$K$10)-0.5*'Monte Carlo'!$K$12^2)+'Monte Carlo'!$K$12*((RAND()+RAND()+RAND()+RAND()+RAND()+RAND()+RAND()+RAND()+RAND()+RAND()+RAND()+RAND())-6))-1)+AE$15)</x:f>
        <x:v>3820950.3711996963</x:v>
      </x:c>
      <x:c r="AF507" s="97" t="n">
        <x:f>MAX(0,AE507*(1+EXP((LN(1+'Monte Carlo'!$K$10)-0.5*'Monte Carlo'!$K$12^2)+'Monte Carlo'!$K$12*((RAND()+RAND()+RAND()+RAND()+RAND()+RAND()+RAND()+RAND()+RAND()+RAND()+RAND()+RAND())-6))-1)+AF$15)</x:f>
        <x:v>3631115.464883662</x:v>
      </x:c>
      <x:c r="AG507" s="97">
        <x:f t="shared" si="9"/>
        <x:v>1012275.1046157886</x:v>
      </x:c>
    </x:row>
    <x:row r="508">
      <x:c r="A508" s="93">
        <x:v>487</x:v>
      </x:c>
      <x:c r="B508" s="97" t="n">
        <x:f>IF(AND(UPPER('Monte Carlo'!$K$4)="YES",'Monte Carlo'!$K$5&gt;0),'Monte Carlo'!$K$13,Liquidity_30Y!$C$14)</x:f>
        <x:v>1029031.25</x:v>
      </x:c>
      <x:c r="C508" s="97" t="n">
        <x:f>MAX(0,B508*(1+EXP((LN(1+'Monte Carlo'!$K$10)-0.5*'Monte Carlo'!$K$12^2)+'Monte Carlo'!$K$12*((RAND()+RAND()+RAND()+RAND()+RAND()+RAND()+RAND()+RAND()+RAND()+RAND()+RAND()+RAND())-6))-1)+C$15)</x:f>
        <x:v>1510852.1595041761</x:v>
      </x:c>
      <x:c r="D508" s="97" t="n">
        <x:f>MAX(0,C508*(1+EXP((LN(1+'Monte Carlo'!$K$10)-0.5*'Monte Carlo'!$K$12^2)+'Monte Carlo'!$K$12*((RAND()+RAND()+RAND()+RAND()+RAND()+RAND()+RAND()+RAND()+RAND()+RAND()+RAND()+RAND())-6))-1)+D$15)</x:f>
        <x:v>1572137.905712963</x:v>
      </x:c>
      <x:c r="E508" s="97" t="n">
        <x:f>MAX(0,D508*(1+EXP((LN(1+'Monte Carlo'!$K$10)-0.5*'Monte Carlo'!$K$12^2)+'Monte Carlo'!$K$12*((RAND()+RAND()+RAND()+RAND()+RAND()+RAND()+RAND()+RAND()+RAND()+RAND()+RAND()+RAND())-6))-1)+E$15)</x:f>
        <x:v>1208862.7882083685</x:v>
      </x:c>
      <x:c r="F508" s="97" t="n">
        <x:f>MAX(0,E508*(1+EXP((LN(1+'Monte Carlo'!$K$10)-0.5*'Monte Carlo'!$K$12^2)+'Monte Carlo'!$K$12*((RAND()+RAND()+RAND()+RAND()+RAND()+RAND()+RAND()+RAND()+RAND()+RAND()+RAND()+RAND())-6))-1)+F$15)</x:f>
        <x:v>1214147.6996047795</x:v>
      </x:c>
      <x:c r="G508" s="97" t="n">
        <x:f>MAX(0,F508*(1+EXP((LN(1+'Monte Carlo'!$K$10)-0.5*'Monte Carlo'!$K$12^2)+'Monte Carlo'!$K$12*((RAND()+RAND()+RAND()+RAND()+RAND()+RAND()+RAND()+RAND()+RAND()+RAND()+RAND()+RAND())-6))-1)+G$15)</x:f>
        <x:v>1356518.1370834522</x:v>
      </x:c>
      <x:c r="H508" s="97" t="n">
        <x:f>MAX(0,G508*(1+EXP((LN(1+'Monte Carlo'!$K$10)-0.5*'Monte Carlo'!$K$12^2)+'Monte Carlo'!$K$12*((RAND()+RAND()+RAND()+RAND()+RAND()+RAND()+RAND()+RAND()+RAND()+RAND()+RAND()+RAND())-6))-1)+H$15)</x:f>
        <x:v>1412786.496260272</x:v>
      </x:c>
      <x:c r="I508" s="97" t="n">
        <x:f>MAX(0,H508*(1+EXP((LN(1+'Monte Carlo'!$K$10)-0.5*'Monte Carlo'!$K$12^2)+'Monte Carlo'!$K$12*((RAND()+RAND()+RAND()+RAND()+RAND()+RAND()+RAND()+RAND()+RAND()+RAND()+RAND()+RAND())-6))-1)+I$15)</x:f>
        <x:v>1389270.258588845</x:v>
      </x:c>
      <x:c r="J508" s="97" t="n">
        <x:f>MAX(0,I508*(1+EXP((LN(1+'Monte Carlo'!$K$10)-0.5*'Monte Carlo'!$K$12^2)+'Monte Carlo'!$K$12*((RAND()+RAND()+RAND()+RAND()+RAND()+RAND()+RAND()+RAND()+RAND()+RAND()+RAND()+RAND())-6))-1)+J$15)</x:f>
        <x:v>1723955.4750278876</x:v>
      </x:c>
      <x:c r="K508" s="97" t="n">
        <x:f>MAX(0,J508*(1+EXP((LN(1+'Monte Carlo'!$K$10)-0.5*'Monte Carlo'!$K$12^2)+'Monte Carlo'!$K$12*((RAND()+RAND()+RAND()+RAND()+RAND()+RAND()+RAND()+RAND()+RAND()+RAND()+RAND()+RAND())-6))-1)+K$15)</x:f>
        <x:v>2129445.0569392433</x:v>
      </x:c>
      <x:c r="L508" s="97" t="n">
        <x:f>MAX(0,K508*(1+EXP((LN(1+'Monte Carlo'!$K$10)-0.5*'Monte Carlo'!$K$12^2)+'Monte Carlo'!$K$12*((RAND()+RAND()+RAND()+RAND()+RAND()+RAND()+RAND()+RAND()+RAND()+RAND()+RAND()+RAND())-6))-1)+L$15)</x:f>
        <x:v>2204169.2825071616</x:v>
      </x:c>
      <x:c r="M508" s="97" t="n">
        <x:f>MAX(0,L508*(1+EXP((LN(1+'Monte Carlo'!$K$10)-0.5*'Monte Carlo'!$K$12^2)+'Monte Carlo'!$K$12*((RAND()+RAND()+RAND()+RAND()+RAND()+RAND()+RAND()+RAND()+RAND()+RAND()+RAND()+RAND())-6))-1)+M$15)</x:f>
        <x:v>2315565.171741713</x:v>
      </x:c>
      <x:c r="N508" s="97" t="n">
        <x:f>MAX(0,M508*(1+EXP((LN(1+'Monte Carlo'!$K$10)-0.5*'Monte Carlo'!$K$12^2)+'Monte Carlo'!$K$12*((RAND()+RAND()+RAND()+RAND()+RAND()+RAND()+RAND()+RAND()+RAND()+RAND()+RAND()+RAND())-6))-1)+N$15)</x:f>
        <x:v>2642119.1873430326</x:v>
      </x:c>
      <x:c r="O508" s="97" t="n">
        <x:f>MAX(0,N508*(1+EXP((LN(1+'Monte Carlo'!$K$10)-0.5*'Monte Carlo'!$K$12^2)+'Monte Carlo'!$K$12*((RAND()+RAND()+RAND()+RAND()+RAND()+RAND()+RAND()+RAND()+RAND()+RAND()+RAND()+RAND())-6))-1)+O$15)</x:f>
        <x:v>2900827.407525522</x:v>
      </x:c>
      <x:c r="P508" s="97" t="n">
        <x:f>MAX(0,O508*(1+EXP((LN(1+'Monte Carlo'!$K$10)-0.5*'Monte Carlo'!$K$12^2)+'Monte Carlo'!$K$12*((RAND()+RAND()+RAND()+RAND()+RAND()+RAND()+RAND()+RAND()+RAND()+RAND()+RAND()+RAND())-6))-1)+P$15)</x:f>
        <x:v>2740976.741712407</x:v>
      </x:c>
      <x:c r="Q508" s="97" t="n">
        <x:f>MAX(0,P508*(1+EXP((LN(1+'Monte Carlo'!$K$10)-0.5*'Monte Carlo'!$K$12^2)+'Monte Carlo'!$K$12*((RAND()+RAND()+RAND()+RAND()+RAND()+RAND()+RAND()+RAND()+RAND()+RAND()+RAND()+RAND())-6))-1)+Q$15)</x:f>
        <x:v>3463187.473554183</x:v>
      </x:c>
      <x:c r="R508" s="97" t="n">
        <x:f>MAX(0,Q508*(1+EXP((LN(1+'Monte Carlo'!$K$10)-0.5*'Monte Carlo'!$K$12^2)+'Monte Carlo'!$K$12*((RAND()+RAND()+RAND()+RAND()+RAND()+RAND()+RAND()+RAND()+RAND()+RAND()+RAND()+RAND())-6))-1)+R$15)</x:f>
        <x:v>3416731.928275653</x:v>
      </x:c>
      <x:c r="S508" s="97" t="n">
        <x:f>MAX(0,R508*(1+EXP((LN(1+'Monte Carlo'!$K$10)-0.5*'Monte Carlo'!$K$12^2)+'Monte Carlo'!$K$12*((RAND()+RAND()+RAND()+RAND()+RAND()+RAND()+RAND()+RAND()+RAND()+RAND()+RAND()+RAND())-6))-1)+S$15)</x:f>
        <x:v>3539136.305269523</x:v>
      </x:c>
      <x:c r="T508" s="97" t="n">
        <x:f>MAX(0,S508*(1+EXP((LN(1+'Monte Carlo'!$K$10)-0.5*'Monte Carlo'!$K$12^2)+'Monte Carlo'!$K$12*((RAND()+RAND()+RAND()+RAND()+RAND()+RAND()+RAND()+RAND()+RAND()+RAND()+RAND()+RAND())-6))-1)+T$15)</x:f>
        <x:v>2925947.3031823444</x:v>
      </x:c>
      <x:c r="U508" s="97" t="n">
        <x:f>MAX(0,T508*(1+EXP((LN(1+'Monte Carlo'!$K$10)-0.5*'Monte Carlo'!$K$12^2)+'Monte Carlo'!$K$12*((RAND()+RAND()+RAND()+RAND()+RAND()+RAND()+RAND()+RAND()+RAND()+RAND()+RAND()+RAND())-6))-1)+U$15)</x:f>
        <x:v>4328934.11221245</x:v>
      </x:c>
      <x:c r="V508" s="97" t="n">
        <x:f>MAX(0,U508*(1+EXP((LN(1+'Monte Carlo'!$K$10)-0.5*'Monte Carlo'!$K$12^2)+'Monte Carlo'!$K$12*((RAND()+RAND()+RAND()+RAND()+RAND()+RAND()+RAND()+RAND()+RAND()+RAND()+RAND()+RAND())-6))-1)+V$15)</x:f>
        <x:v>3733889.1845479365</x:v>
      </x:c>
      <x:c r="W508" s="97" t="n">
        <x:f>MAX(0,V508*(1+EXP((LN(1+'Monte Carlo'!$K$10)-0.5*'Monte Carlo'!$K$12^2)+'Monte Carlo'!$K$12*((RAND()+RAND()+RAND()+RAND()+RAND()+RAND()+RAND()+RAND()+RAND()+RAND()+RAND()+RAND())-6))-1)+W$15)</x:f>
        <x:v>4090030.001946859</x:v>
      </x:c>
      <x:c r="X508" s="97" t="n">
        <x:f>MAX(0,W508*(1+EXP((LN(1+'Monte Carlo'!$K$10)-0.5*'Monte Carlo'!$K$12^2)+'Monte Carlo'!$K$12*((RAND()+RAND()+RAND()+RAND()+RAND()+RAND()+RAND()+RAND()+RAND()+RAND()+RAND()+RAND())-6))-1)+X$15)</x:f>
        <x:v>4634333.4436323745</x:v>
      </x:c>
      <x:c r="Y508" s="97" t="n">
        <x:f>MAX(0,X508*(1+EXP((LN(1+'Monte Carlo'!$K$10)-0.5*'Monte Carlo'!$K$12^2)+'Monte Carlo'!$K$12*((RAND()+RAND()+RAND()+RAND()+RAND()+RAND()+RAND()+RAND()+RAND()+RAND()+RAND()+RAND())-6))-1)+Y$15)</x:f>
        <x:v>4469035.887551939</x:v>
      </x:c>
      <x:c r="Z508" s="97" t="n">
        <x:f>MAX(0,Y508*(1+EXP((LN(1+'Monte Carlo'!$K$10)-0.5*'Monte Carlo'!$K$12^2)+'Monte Carlo'!$K$12*((RAND()+RAND()+RAND()+RAND()+RAND()+RAND()+RAND()+RAND()+RAND()+RAND()+RAND()+RAND())-6))-1)+Z$15)</x:f>
        <x:v>4179214.347169636</x:v>
      </x:c>
      <x:c r="AA508" s="97" t="n">
        <x:f>MAX(0,Z508*(1+EXP((LN(1+'Monte Carlo'!$K$10)-0.5*'Monte Carlo'!$K$12^2)+'Monte Carlo'!$K$12*((RAND()+RAND()+RAND()+RAND()+RAND()+RAND()+RAND()+RAND()+RAND()+RAND()+RAND()+RAND())-6))-1)+AA$15)</x:f>
        <x:v>4347534.335342385</x:v>
      </x:c>
      <x:c r="AB508" s="97" t="n">
        <x:f>MAX(0,AA508*(1+EXP((LN(1+'Monte Carlo'!$K$10)-0.5*'Monte Carlo'!$K$12^2)+'Monte Carlo'!$K$12*((RAND()+RAND()+RAND()+RAND()+RAND()+RAND()+RAND()+RAND()+RAND()+RAND()+RAND()+RAND())-6))-1)+AB$15)</x:f>
        <x:v>3529783.228361423</x:v>
      </x:c>
      <x:c r="AC508" s="97" t="n">
        <x:f>MAX(0,AB508*(1+EXP((LN(1+'Monte Carlo'!$K$10)-0.5*'Monte Carlo'!$K$12^2)+'Monte Carlo'!$K$12*((RAND()+RAND()+RAND()+RAND()+RAND()+RAND()+RAND()+RAND()+RAND()+RAND()+RAND()+RAND())-6))-1)+AC$15)</x:f>
        <x:v>3629881.38890102</x:v>
      </x:c>
      <x:c r="AD508" s="97" t="n">
        <x:f>MAX(0,AC508*(1+EXP((LN(1+'Monte Carlo'!$K$10)-0.5*'Monte Carlo'!$K$12^2)+'Monte Carlo'!$K$12*((RAND()+RAND()+RAND()+RAND()+RAND()+RAND()+RAND()+RAND()+RAND()+RAND()+RAND()+RAND())-6))-1)+AD$15)</x:f>
        <x:v>4405277.45484416</x:v>
      </x:c>
      <x:c r="AE508" s="97" t="n">
        <x:f>MAX(0,AD508*(1+EXP((LN(1+'Monte Carlo'!$K$10)-0.5*'Monte Carlo'!$K$12^2)+'Monte Carlo'!$K$12*((RAND()+RAND()+RAND()+RAND()+RAND()+RAND()+RAND()+RAND()+RAND()+RAND()+RAND()+RAND())-6))-1)+AE$15)</x:f>
        <x:v>5736728.660348475</x:v>
      </x:c>
      <x:c r="AF508" s="97" t="n">
        <x:f>MAX(0,AE508*(1+EXP((LN(1+'Monte Carlo'!$K$10)-0.5*'Monte Carlo'!$K$12^2)+'Monte Carlo'!$K$12*((RAND()+RAND()+RAND()+RAND()+RAND()+RAND()+RAND()+RAND()+RAND()+RAND()+RAND()+RAND())-6))-1)+AF$15)</x:f>
        <x:v>6665301.1631855</x:v>
      </x:c>
      <x:c r="AG508" s="97">
        <x:f t="shared" si="9"/>
        <x:v>1016964.9843894298</x:v>
      </x:c>
    </x:row>
    <x:row r="509">
      <x:c r="A509" s="93">
        <x:v>488</x:v>
      </x:c>
      <x:c r="B509" s="97" t="n">
        <x:f>IF(AND(UPPER('Monte Carlo'!$K$4)="YES",'Monte Carlo'!$K$5&gt;0),'Monte Carlo'!$K$13,Liquidity_30Y!$C$14)</x:f>
        <x:v>1029031.25</x:v>
      </x:c>
      <x:c r="C509" s="97" t="n">
        <x:f>MAX(0,B509*(1+EXP((LN(1+'Monte Carlo'!$K$10)-0.5*'Monte Carlo'!$K$12^2)+'Monte Carlo'!$K$12*((RAND()+RAND()+RAND()+RAND()+RAND()+RAND()+RAND()+RAND()+RAND()+RAND()+RAND()+RAND())-6))-1)+C$15)</x:f>
        <x:v>1015746.3744499496</x:v>
      </x:c>
      <x:c r="D509" s="97" t="n">
        <x:f>MAX(0,C509*(1+EXP((LN(1+'Monte Carlo'!$K$10)-0.5*'Monte Carlo'!$K$12^2)+'Monte Carlo'!$K$12*((RAND()+RAND()+RAND()+RAND()+RAND()+RAND()+RAND()+RAND()+RAND()+RAND()+RAND()+RAND())-6))-1)+D$15)</x:f>
        <x:v>914188.416367667</x:v>
      </x:c>
      <x:c r="E509" s="97" t="n">
        <x:f>MAX(0,D509*(1+EXP((LN(1+'Monte Carlo'!$K$10)-0.5*'Monte Carlo'!$K$12^2)+'Monte Carlo'!$K$12*((RAND()+RAND()+RAND()+RAND()+RAND()+RAND()+RAND()+RAND()+RAND()+RAND()+RAND()+RAND())-6))-1)+E$15)</x:f>
        <x:v>1167719.3838182616</x:v>
      </x:c>
      <x:c r="F509" s="97" t="n">
        <x:f>MAX(0,E509*(1+EXP((LN(1+'Monte Carlo'!$K$10)-0.5*'Monte Carlo'!$K$12^2)+'Monte Carlo'!$K$12*((RAND()+RAND()+RAND()+RAND()+RAND()+RAND()+RAND()+RAND()+RAND()+RAND()+RAND()+RAND())-6))-1)+F$15)</x:f>
        <x:v>1215876.8531713567</x:v>
      </x:c>
      <x:c r="G509" s="97" t="n">
        <x:f>MAX(0,F509*(1+EXP((LN(1+'Monte Carlo'!$K$10)-0.5*'Monte Carlo'!$K$12^2)+'Monte Carlo'!$K$12*((RAND()+RAND()+RAND()+RAND()+RAND()+RAND()+RAND()+RAND()+RAND()+RAND()+RAND()+RAND())-6))-1)+G$15)</x:f>
        <x:v>1117260.629510307</x:v>
      </x:c>
      <x:c r="H509" s="97" t="n">
        <x:f>MAX(0,G509*(1+EXP((LN(1+'Monte Carlo'!$K$10)-0.5*'Monte Carlo'!$K$12^2)+'Monte Carlo'!$K$12*((RAND()+RAND()+RAND()+RAND()+RAND()+RAND()+RAND()+RAND()+RAND()+RAND()+RAND()+RAND())-6))-1)+H$15)</x:f>
        <x:v>1046630.7100502687</x:v>
      </x:c>
      <x:c r="I509" s="97" t="n">
        <x:f>MAX(0,H509*(1+EXP((LN(1+'Monte Carlo'!$K$10)-0.5*'Monte Carlo'!$K$12^2)+'Monte Carlo'!$K$12*((RAND()+RAND()+RAND()+RAND()+RAND()+RAND()+RAND()+RAND()+RAND()+RAND()+RAND()+RAND())-6))-1)+I$15)</x:f>
        <x:v>1065741.8784153902</x:v>
      </x:c>
      <x:c r="J509" s="97" t="n">
        <x:f>MAX(0,I509*(1+EXP((LN(1+'Monte Carlo'!$K$10)-0.5*'Monte Carlo'!$K$12^2)+'Monte Carlo'!$K$12*((RAND()+RAND()+RAND()+RAND()+RAND()+RAND()+RAND()+RAND()+RAND()+RAND()+RAND()+RAND())-6))-1)+J$15)</x:f>
        <x:v>1287963.195227975</x:v>
      </x:c>
      <x:c r="K509" s="97" t="n">
        <x:f>MAX(0,J509*(1+EXP((LN(1+'Monte Carlo'!$K$10)-0.5*'Monte Carlo'!$K$12^2)+'Monte Carlo'!$K$12*((RAND()+RAND()+RAND()+RAND()+RAND()+RAND()+RAND()+RAND()+RAND()+RAND()+RAND()+RAND())-6))-1)+K$15)</x:f>
        <x:v>1284513.5520710663</x:v>
      </x:c>
      <x:c r="L509" s="97" t="n">
        <x:f>MAX(0,K509*(1+EXP((LN(1+'Monte Carlo'!$K$10)-0.5*'Monte Carlo'!$K$12^2)+'Monte Carlo'!$K$12*((RAND()+RAND()+RAND()+RAND()+RAND()+RAND()+RAND()+RAND()+RAND()+RAND()+RAND()+RAND())-6))-1)+L$15)</x:f>
        <x:v>1466513.2498074733</x:v>
      </x:c>
      <x:c r="M509" s="97" t="n">
        <x:f>MAX(0,L509*(1+EXP((LN(1+'Monte Carlo'!$K$10)-0.5*'Monte Carlo'!$K$12^2)+'Monte Carlo'!$K$12*((RAND()+RAND()+RAND()+RAND()+RAND()+RAND()+RAND()+RAND()+RAND()+RAND()+RAND()+RAND())-6))-1)+M$15)</x:f>
        <x:v>1510156.0211644545</x:v>
      </x:c>
      <x:c r="N509" s="97" t="n">
        <x:f>MAX(0,M509*(1+EXP((LN(1+'Monte Carlo'!$K$10)-0.5*'Monte Carlo'!$K$12^2)+'Monte Carlo'!$K$12*((RAND()+RAND()+RAND()+RAND()+RAND()+RAND()+RAND()+RAND()+RAND()+RAND()+RAND()+RAND())-6))-1)+N$15)</x:f>
        <x:v>1535193.731288362</x:v>
      </x:c>
      <x:c r="O509" s="97" t="n">
        <x:f>MAX(0,N509*(1+EXP((LN(1+'Monte Carlo'!$K$10)-0.5*'Monte Carlo'!$K$12^2)+'Monte Carlo'!$K$12*((RAND()+RAND()+RAND()+RAND()+RAND()+RAND()+RAND()+RAND()+RAND()+RAND()+RAND()+RAND())-6))-1)+O$15)</x:f>
        <x:v>1785751.261431536</x:v>
      </x:c>
      <x:c r="P509" s="97" t="n">
        <x:f>MAX(0,O509*(1+EXP((LN(1+'Monte Carlo'!$K$10)-0.5*'Monte Carlo'!$K$12^2)+'Monte Carlo'!$K$12*((RAND()+RAND()+RAND()+RAND()+RAND()+RAND()+RAND()+RAND()+RAND()+RAND()+RAND()+RAND())-6))-1)+P$15)</x:f>
        <x:v>1846771.8695045752</x:v>
      </x:c>
      <x:c r="Q509" s="97" t="n">
        <x:f>MAX(0,P509*(1+EXP((LN(1+'Monte Carlo'!$K$10)-0.5*'Monte Carlo'!$K$12^2)+'Monte Carlo'!$K$12*((RAND()+RAND()+RAND()+RAND()+RAND()+RAND()+RAND()+RAND()+RAND()+RAND()+RAND()+RAND())-6))-1)+Q$15)</x:f>
        <x:v>1603876.8770692777</x:v>
      </x:c>
      <x:c r="R509" s="97" t="n">
        <x:f>MAX(0,Q509*(1+EXP((LN(1+'Monte Carlo'!$K$10)-0.5*'Monte Carlo'!$K$12^2)+'Monte Carlo'!$K$12*((RAND()+RAND()+RAND()+RAND()+RAND()+RAND()+RAND()+RAND()+RAND()+RAND()+RAND()+RAND())-6))-1)+R$15)</x:f>
        <x:v>1458084.3606820418</x:v>
      </x:c>
      <x:c r="S509" s="97" t="n">
        <x:f>MAX(0,R509*(1+EXP((LN(1+'Monte Carlo'!$K$10)-0.5*'Monte Carlo'!$K$12^2)+'Monte Carlo'!$K$12*((RAND()+RAND()+RAND()+RAND()+RAND()+RAND()+RAND()+RAND()+RAND()+RAND()+RAND()+RAND())-6))-1)+S$15)</x:f>
        <x:v>1478566.9738524517</x:v>
      </x:c>
      <x:c r="T509" s="97" t="n">
        <x:f>MAX(0,S509*(1+EXP((LN(1+'Monte Carlo'!$K$10)-0.5*'Monte Carlo'!$K$12^2)+'Monte Carlo'!$K$12*((RAND()+RAND()+RAND()+RAND()+RAND()+RAND()+RAND()+RAND()+RAND()+RAND()+RAND()+RAND())-6))-1)+T$15)</x:f>
        <x:v>1299011.7407914153</x:v>
      </x:c>
      <x:c r="U509" s="97" t="n">
        <x:f>MAX(0,T509*(1+EXP((LN(1+'Monte Carlo'!$K$10)-0.5*'Monte Carlo'!$K$12^2)+'Monte Carlo'!$K$12*((RAND()+RAND()+RAND()+RAND()+RAND()+RAND()+RAND()+RAND()+RAND()+RAND()+RAND()+RAND())-6))-1)+U$15)</x:f>
        <x:v>1741247.3869187871</x:v>
      </x:c>
      <x:c r="V509" s="97" t="n">
        <x:f>MAX(0,U509*(1+EXP((LN(1+'Monte Carlo'!$K$10)-0.5*'Monte Carlo'!$K$12^2)+'Monte Carlo'!$K$12*((RAND()+RAND()+RAND()+RAND()+RAND()+RAND()+RAND()+RAND()+RAND()+RAND()+RAND()+RAND())-6))-1)+V$15)</x:f>
        <x:v>2025918.6024609047</x:v>
      </x:c>
      <x:c r="W509" s="97" t="n">
        <x:f>MAX(0,V509*(1+EXP((LN(1+'Monte Carlo'!$K$10)-0.5*'Monte Carlo'!$K$12^2)+'Monte Carlo'!$K$12*((RAND()+RAND()+RAND()+RAND()+RAND()+RAND()+RAND()+RAND()+RAND()+RAND()+RAND()+RAND())-6))-1)+W$15)</x:f>
        <x:v>2604145.321201211</x:v>
      </x:c>
      <x:c r="X509" s="97" t="n">
        <x:f>MAX(0,W509*(1+EXP((LN(1+'Monte Carlo'!$K$10)-0.5*'Monte Carlo'!$K$12^2)+'Monte Carlo'!$K$12*((RAND()+RAND()+RAND()+RAND()+RAND()+RAND()+RAND()+RAND()+RAND()+RAND()+RAND()+RAND())-6))-1)+X$15)</x:f>
        <x:v>3253720.939547858</x:v>
      </x:c>
      <x:c r="Y509" s="97" t="n">
        <x:f>MAX(0,X509*(1+EXP((LN(1+'Monte Carlo'!$K$10)-0.5*'Monte Carlo'!$K$12^2)+'Monte Carlo'!$K$12*((RAND()+RAND()+RAND()+RAND()+RAND()+RAND()+RAND()+RAND()+RAND()+RAND()+RAND()+RAND())-6))-1)+Y$15)</x:f>
        <x:v>3443546.531475509</x:v>
      </x:c>
      <x:c r="Z509" s="97" t="n">
        <x:f>MAX(0,Y509*(1+EXP((LN(1+'Monte Carlo'!$K$10)-0.5*'Monte Carlo'!$K$12^2)+'Monte Carlo'!$K$12*((RAND()+RAND()+RAND()+RAND()+RAND()+RAND()+RAND()+RAND()+RAND()+RAND()+RAND()+RAND())-6))-1)+Z$15)</x:f>
        <x:v>3759617.0664484645</x:v>
      </x:c>
      <x:c r="AA509" s="97" t="n">
        <x:f>MAX(0,Z509*(1+EXP((LN(1+'Monte Carlo'!$K$10)-0.5*'Monte Carlo'!$K$12^2)+'Monte Carlo'!$K$12*((RAND()+RAND()+RAND()+RAND()+RAND()+RAND()+RAND()+RAND()+RAND()+RAND()+RAND()+RAND())-6))-1)+AA$15)</x:f>
        <x:v>3633477.413638406</x:v>
      </x:c>
      <x:c r="AB509" s="97" t="n">
        <x:f>MAX(0,AA509*(1+EXP((LN(1+'Monte Carlo'!$K$10)-0.5*'Monte Carlo'!$K$12^2)+'Monte Carlo'!$K$12*((RAND()+RAND()+RAND()+RAND()+RAND()+RAND()+RAND()+RAND()+RAND()+RAND()+RAND()+RAND())-6))-1)+AB$15)</x:f>
        <x:v>3756138.6931963135</x:v>
      </x:c>
      <x:c r="AC509" s="97" t="n">
        <x:f>MAX(0,AB509*(1+EXP((LN(1+'Monte Carlo'!$K$10)-0.5*'Monte Carlo'!$K$12^2)+'Monte Carlo'!$K$12*((RAND()+RAND()+RAND()+RAND()+RAND()+RAND()+RAND()+RAND()+RAND()+RAND()+RAND()+RAND())-6))-1)+AC$15)</x:f>
        <x:v>3862318.465173333</x:v>
      </x:c>
      <x:c r="AD509" s="97" t="n">
        <x:f>MAX(0,AC509*(1+EXP((LN(1+'Monte Carlo'!$K$10)-0.5*'Monte Carlo'!$K$12^2)+'Monte Carlo'!$K$12*((RAND()+RAND()+RAND()+RAND()+RAND()+RAND()+RAND()+RAND()+RAND()+RAND()+RAND()+RAND())-6))-1)+AD$15)</x:f>
        <x:v>3924525.0772409816</x:v>
      </x:c>
      <x:c r="AE509" s="97" t="n">
        <x:f>MAX(0,AD509*(1+EXP((LN(1+'Monte Carlo'!$K$10)-0.5*'Monte Carlo'!$K$12^2)+'Monte Carlo'!$K$12*((RAND()+RAND()+RAND()+RAND()+RAND()+RAND()+RAND()+RAND()+RAND()+RAND()+RAND()+RAND())-6))-1)+AE$15)</x:f>
        <x:v>3927302.4117311095</x:v>
      </x:c>
      <x:c r="AF509" s="97" t="n">
        <x:f>MAX(0,AE509*(1+EXP((LN(1+'Monte Carlo'!$K$10)-0.5*'Monte Carlo'!$K$12^2)+'Monte Carlo'!$K$12*((RAND()+RAND()+RAND()+RAND()+RAND()+RAND()+RAND()+RAND()+RAND()+RAND()+RAND()+RAND())-6))-1)+AF$15)</x:f>
        <x:v>4908691.502174507</x:v>
      </x:c>
      <x:c r="AG509" s="97">
        <x:f t="shared" si="9"/>
        <x:v>927135.30773401784</x:v>
      </x:c>
    </x:row>
    <x:row r="510">
      <x:c r="A510" s="93">
        <x:v>489</x:v>
      </x:c>
      <x:c r="B510" s="97" t="n">
        <x:f>IF(AND(UPPER('Monte Carlo'!$K$4)="YES",'Monte Carlo'!$K$5&gt;0),'Monte Carlo'!$K$13,Liquidity_30Y!$C$14)</x:f>
        <x:v>1029031.25</x:v>
      </x:c>
      <x:c r="C510" s="97" t="n">
        <x:f>MAX(0,B510*(1+EXP((LN(1+'Monte Carlo'!$K$10)-0.5*'Monte Carlo'!$K$12^2)+'Monte Carlo'!$K$12*((RAND()+RAND()+RAND()+RAND()+RAND()+RAND()+RAND()+RAND()+RAND()+RAND()+RAND()+RAND())-6))-1)+C$15)</x:f>
        <x:v>1148967.6451472589</x:v>
      </x:c>
      <x:c r="D510" s="97" t="n">
        <x:f>MAX(0,C510*(1+EXP((LN(1+'Monte Carlo'!$K$10)-0.5*'Monte Carlo'!$K$12^2)+'Monte Carlo'!$K$12*((RAND()+RAND()+RAND()+RAND()+RAND()+RAND()+RAND()+RAND()+RAND()+RAND()+RAND()+RAND())-6))-1)+D$15)</x:f>
        <x:v>828607.7016747675</x:v>
      </x:c>
      <x:c r="E510" s="97" t="n">
        <x:f>MAX(0,D510*(1+EXP((LN(1+'Monte Carlo'!$K$10)-0.5*'Monte Carlo'!$K$12^2)+'Monte Carlo'!$K$12*((RAND()+RAND()+RAND()+RAND()+RAND()+RAND()+RAND()+RAND()+RAND()+RAND()+RAND()+RAND())-6))-1)+E$15)</x:f>
        <x:v>984968.4015419829</x:v>
      </x:c>
      <x:c r="F510" s="97" t="n">
        <x:f>MAX(0,E510*(1+EXP((LN(1+'Monte Carlo'!$K$10)-0.5*'Monte Carlo'!$K$12^2)+'Monte Carlo'!$K$12*((RAND()+RAND()+RAND()+RAND()+RAND()+RAND()+RAND()+RAND()+RAND()+RAND()+RAND()+RAND())-6))-1)+F$15)</x:f>
        <x:v>962518.8916183802</x:v>
      </x:c>
      <x:c r="G510" s="97" t="n">
        <x:f>MAX(0,F510*(1+EXP((LN(1+'Monte Carlo'!$K$10)-0.5*'Monte Carlo'!$K$12^2)+'Monte Carlo'!$K$12*((RAND()+RAND()+RAND()+RAND()+RAND()+RAND()+RAND()+RAND()+RAND()+RAND()+RAND()+RAND())-6))-1)+G$15)</x:f>
        <x:v>708358.3253952762</x:v>
      </x:c>
      <x:c r="H510" s="97" t="n">
        <x:f>MAX(0,G510*(1+EXP((LN(1+'Monte Carlo'!$K$10)-0.5*'Monte Carlo'!$K$12^2)+'Monte Carlo'!$K$12*((RAND()+RAND()+RAND()+RAND()+RAND()+RAND()+RAND()+RAND()+RAND()+RAND()+RAND()+RAND())-6))-1)+H$15)</x:f>
        <x:v>869603.6212099197</x:v>
      </x:c>
      <x:c r="I510" s="97" t="n">
        <x:f>MAX(0,H510*(1+EXP((LN(1+'Monte Carlo'!$K$10)-0.5*'Monte Carlo'!$K$12^2)+'Monte Carlo'!$K$12*((RAND()+RAND()+RAND()+RAND()+RAND()+RAND()+RAND()+RAND()+RAND()+RAND()+RAND()+RAND())-6))-1)+I$15)</x:f>
        <x:v>889753.181518408</x:v>
      </x:c>
      <x:c r="J510" s="97" t="n">
        <x:f>MAX(0,I510*(1+EXP((LN(1+'Monte Carlo'!$K$10)-0.5*'Monte Carlo'!$K$12^2)+'Monte Carlo'!$K$12*((RAND()+RAND()+RAND()+RAND()+RAND()+RAND()+RAND()+RAND()+RAND()+RAND()+RAND()+RAND())-6))-1)+J$15)</x:f>
        <x:v>965513.7493246292</x:v>
      </x:c>
      <x:c r="K510" s="97" t="n">
        <x:f>MAX(0,J510*(1+EXP((LN(1+'Monte Carlo'!$K$10)-0.5*'Monte Carlo'!$K$12^2)+'Monte Carlo'!$K$12*((RAND()+RAND()+RAND()+RAND()+RAND()+RAND()+RAND()+RAND()+RAND()+RAND()+RAND()+RAND())-6))-1)+K$15)</x:f>
        <x:v>893017.88193034</x:v>
      </x:c>
      <x:c r="L510" s="97" t="n">
        <x:f>MAX(0,K510*(1+EXP((LN(1+'Monte Carlo'!$K$10)-0.5*'Monte Carlo'!$K$12^2)+'Monte Carlo'!$K$12*((RAND()+RAND()+RAND()+RAND()+RAND()+RAND()+RAND()+RAND()+RAND()+RAND()+RAND()+RAND())-6))-1)+L$15)</x:f>
        <x:v>878356.3948692485</x:v>
      </x:c>
      <x:c r="M510" s="97" t="n">
        <x:f>MAX(0,L510*(1+EXP((LN(1+'Monte Carlo'!$K$10)-0.5*'Monte Carlo'!$K$12^2)+'Monte Carlo'!$K$12*((RAND()+RAND()+RAND()+RAND()+RAND()+RAND()+RAND()+RAND()+RAND()+RAND()+RAND()+RAND())-6))-1)+M$15)</x:f>
        <x:v>1171096.0616580504</x:v>
      </x:c>
      <x:c r="N510" s="97" t="n">
        <x:f>MAX(0,M510*(1+EXP((LN(1+'Monte Carlo'!$K$10)-0.5*'Monte Carlo'!$K$12^2)+'Monte Carlo'!$K$12*((RAND()+RAND()+RAND()+RAND()+RAND()+RAND()+RAND()+RAND()+RAND()+RAND()+RAND()+RAND())-6))-1)+N$15)</x:f>
        <x:v>1126282.9785415397</x:v>
      </x:c>
      <x:c r="O510" s="97" t="n">
        <x:f>MAX(0,N510*(1+EXP((LN(1+'Monte Carlo'!$K$10)-0.5*'Monte Carlo'!$K$12^2)+'Monte Carlo'!$K$12*((RAND()+RAND()+RAND()+RAND()+RAND()+RAND()+RAND()+RAND()+RAND()+RAND()+RAND()+RAND())-6))-1)+O$15)</x:f>
        <x:v>1105957.9160891061</x:v>
      </x:c>
      <x:c r="P510" s="97" t="n">
        <x:f>MAX(0,O510*(1+EXP((LN(1+'Monte Carlo'!$K$10)-0.5*'Monte Carlo'!$K$12^2)+'Monte Carlo'!$K$12*((RAND()+RAND()+RAND()+RAND()+RAND()+RAND()+RAND()+RAND()+RAND()+RAND()+RAND()+RAND())-6))-1)+P$15)</x:f>
        <x:v>1425910.4976630192</x:v>
      </x:c>
      <x:c r="Q510" s="97" t="n">
        <x:f>MAX(0,P510*(1+EXP((LN(1+'Monte Carlo'!$K$10)-0.5*'Monte Carlo'!$K$12^2)+'Monte Carlo'!$K$12*((RAND()+RAND()+RAND()+RAND()+RAND()+RAND()+RAND()+RAND()+RAND()+RAND()+RAND()+RAND())-6))-1)+Q$15)</x:f>
        <x:v>1390990.5548775536</x:v>
      </x:c>
      <x:c r="R510" s="97" t="n">
        <x:f>MAX(0,Q510*(1+EXP((LN(1+'Monte Carlo'!$K$10)-0.5*'Monte Carlo'!$K$12^2)+'Monte Carlo'!$K$12*((RAND()+RAND()+RAND()+RAND()+RAND()+RAND()+RAND()+RAND()+RAND()+RAND()+RAND()+RAND())-6))-1)+R$15)</x:f>
        <x:v>1137111.0188075195</x:v>
      </x:c>
      <x:c r="S510" s="97" t="n">
        <x:f>MAX(0,R510*(1+EXP((LN(1+'Monte Carlo'!$K$10)-0.5*'Monte Carlo'!$K$12^2)+'Monte Carlo'!$K$12*((RAND()+RAND()+RAND()+RAND()+RAND()+RAND()+RAND()+RAND()+RAND()+RAND()+RAND()+RAND())-6))-1)+S$15)</x:f>
        <x:v>1220837.7346263714</x:v>
      </x:c>
      <x:c r="T510" s="97" t="n">
        <x:f>MAX(0,S510*(1+EXP((LN(1+'Monte Carlo'!$K$10)-0.5*'Monte Carlo'!$K$12^2)+'Monte Carlo'!$K$12*((RAND()+RAND()+RAND()+RAND()+RAND()+RAND()+RAND()+RAND()+RAND()+RAND()+RAND()+RAND())-6))-1)+T$15)</x:f>
        <x:v>1455412.6956083826</x:v>
      </x:c>
      <x:c r="U510" s="97" t="n">
        <x:f>MAX(0,T510*(1+EXP((LN(1+'Monte Carlo'!$K$10)-0.5*'Monte Carlo'!$K$12^2)+'Monte Carlo'!$K$12*((RAND()+RAND()+RAND()+RAND()+RAND()+RAND()+RAND()+RAND()+RAND()+RAND()+RAND()+RAND())-6))-1)+U$15)</x:f>
        <x:v>2030968.28016721</x:v>
      </x:c>
      <x:c r="V510" s="97" t="n">
        <x:f>MAX(0,U510*(1+EXP((LN(1+'Monte Carlo'!$K$10)-0.5*'Monte Carlo'!$K$12^2)+'Monte Carlo'!$K$12*((RAND()+RAND()+RAND()+RAND()+RAND()+RAND()+RAND()+RAND()+RAND()+RAND()+RAND()+RAND())-6))-1)+V$15)</x:f>
        <x:v>1550305.6911780187</x:v>
      </x:c>
      <x:c r="W510" s="97" t="n">
        <x:f>MAX(0,V510*(1+EXP((LN(1+'Monte Carlo'!$K$10)-0.5*'Monte Carlo'!$K$12^2)+'Monte Carlo'!$K$12*((RAND()+RAND()+RAND()+RAND()+RAND()+RAND()+RAND()+RAND()+RAND()+RAND()+RAND()+RAND())-6))-1)+W$15)</x:f>
        <x:v>2207908.4947614484</x:v>
      </x:c>
      <x:c r="X510" s="97" t="n">
        <x:f>MAX(0,W510*(1+EXP((LN(1+'Monte Carlo'!$K$10)-0.5*'Monte Carlo'!$K$12^2)+'Monte Carlo'!$K$12*((RAND()+RAND()+RAND()+RAND()+RAND()+RAND()+RAND()+RAND()+RAND()+RAND()+RAND()+RAND())-6))-1)+X$15)</x:f>
        <x:v>2752225.261957668</x:v>
      </x:c>
      <x:c r="Y510" s="97" t="n">
        <x:f>MAX(0,X510*(1+EXP((LN(1+'Monte Carlo'!$K$10)-0.5*'Monte Carlo'!$K$12^2)+'Monte Carlo'!$K$12*((RAND()+RAND()+RAND()+RAND()+RAND()+RAND()+RAND()+RAND()+RAND()+RAND()+RAND()+RAND())-6))-1)+Y$15)</x:f>
        <x:v>2627684.653731974</x:v>
      </x:c>
      <x:c r="Z510" s="97" t="n">
        <x:f>MAX(0,Y510*(1+EXP((LN(1+'Monte Carlo'!$K$10)-0.5*'Monte Carlo'!$K$12^2)+'Monte Carlo'!$K$12*((RAND()+RAND()+RAND()+RAND()+RAND()+RAND()+RAND()+RAND()+RAND()+RAND()+RAND()+RAND())-6))-1)+Z$15)</x:f>
        <x:v>3251751.9334570854</x:v>
      </x:c>
      <x:c r="AA510" s="97" t="n">
        <x:f>MAX(0,Z510*(1+EXP((LN(1+'Monte Carlo'!$K$10)-0.5*'Monte Carlo'!$K$12^2)+'Monte Carlo'!$K$12*((RAND()+RAND()+RAND()+RAND()+RAND()+RAND()+RAND()+RAND()+RAND()+RAND()+RAND()+RAND())-6))-1)+AA$15)</x:f>
        <x:v>3364397.055086617</x:v>
      </x:c>
      <x:c r="AB510" s="97" t="n">
        <x:f>MAX(0,AA510*(1+EXP((LN(1+'Monte Carlo'!$K$10)-0.5*'Monte Carlo'!$K$12^2)+'Monte Carlo'!$K$12*((RAND()+RAND()+RAND()+RAND()+RAND()+RAND()+RAND()+RAND()+RAND()+RAND()+RAND()+RAND())-6))-1)+AB$15)</x:f>
        <x:v>3642214.20455986</x:v>
      </x:c>
      <x:c r="AC510" s="97" t="n">
        <x:f>MAX(0,AB510*(1+EXP((LN(1+'Monte Carlo'!$K$10)-0.5*'Monte Carlo'!$K$12^2)+'Monte Carlo'!$K$12*((RAND()+RAND()+RAND()+RAND()+RAND()+RAND()+RAND()+RAND()+RAND()+RAND()+RAND()+RAND())-6))-1)+AC$15)</x:f>
        <x:v>3907087.357472279</x:v>
      </x:c>
      <x:c r="AD510" s="97" t="n">
        <x:f>MAX(0,AC510*(1+EXP((LN(1+'Monte Carlo'!$K$10)-0.5*'Monte Carlo'!$K$12^2)+'Monte Carlo'!$K$12*((RAND()+RAND()+RAND()+RAND()+RAND()+RAND()+RAND()+RAND()+RAND()+RAND()+RAND()+RAND())-6))-1)+AD$15)</x:f>
        <x:v>4134828.1477046525</x:v>
      </x:c>
      <x:c r="AE510" s="97" t="n">
        <x:f>MAX(0,AD510*(1+EXP((LN(1+'Monte Carlo'!$K$10)-0.5*'Monte Carlo'!$K$12^2)+'Monte Carlo'!$K$12*((RAND()+RAND()+RAND()+RAND()+RAND()+RAND()+RAND()+RAND()+RAND()+RAND()+RAND()+RAND())-6))-1)+AE$15)</x:f>
        <x:v>5395006.308753819</x:v>
      </x:c>
      <x:c r="AF510" s="97" t="n">
        <x:f>MAX(0,AE510*(1+EXP((LN(1+'Monte Carlo'!$K$10)-0.5*'Monte Carlo'!$K$12^2)+'Monte Carlo'!$K$12*((RAND()+RAND()+RAND()+RAND()+RAND()+RAND()+RAND()+RAND()+RAND()+RAND()+RAND()+RAND())-6))-1)+AF$15)</x:f>
        <x:v>7236382.977107344</x:v>
      </x:c>
      <x:c r="AG510" s="97">
        <x:f t="shared" si="9"/>
        <x:v>581220.72889401391</x:v>
      </x:c>
    </x:row>
    <x:row r="511">
      <x:c r="A511" s="93">
        <x:v>490</x:v>
      </x:c>
      <x:c r="B511" s="97" t="n">
        <x:f>IF(AND(UPPER('Monte Carlo'!$K$4)="YES",'Monte Carlo'!$K$5&gt;0),'Monte Carlo'!$K$13,Liquidity_30Y!$C$14)</x:f>
        <x:v>1029031.25</x:v>
      </x:c>
      <x:c r="C511" s="97" t="n">
        <x:f>MAX(0,B511*(1+EXP((LN(1+'Monte Carlo'!$K$10)-0.5*'Monte Carlo'!$K$12^2)+'Monte Carlo'!$K$12*((RAND()+RAND()+RAND()+RAND()+RAND()+RAND()+RAND()+RAND()+RAND()+RAND()+RAND()+RAND())-6))-1)+C$15)</x:f>
        <x:v>921361.4075605266</x:v>
      </x:c>
      <x:c r="D511" s="97" t="n">
        <x:f>MAX(0,C511*(1+EXP((LN(1+'Monte Carlo'!$K$10)-0.5*'Monte Carlo'!$K$12^2)+'Monte Carlo'!$K$12*((RAND()+RAND()+RAND()+RAND()+RAND()+RAND()+RAND()+RAND()+RAND()+RAND()+RAND()+RAND())-6))-1)+D$15)</x:f>
        <x:v>1273688.1241604723</x:v>
      </x:c>
      <x:c r="E511" s="97" t="n">
        <x:f>MAX(0,D511*(1+EXP((LN(1+'Monte Carlo'!$K$10)-0.5*'Monte Carlo'!$K$12^2)+'Monte Carlo'!$K$12*((RAND()+RAND()+RAND()+RAND()+RAND()+RAND()+RAND()+RAND()+RAND()+RAND()+RAND()+RAND())-6))-1)+E$15)</x:f>
        <x:v>1578587.5879352235</x:v>
      </x:c>
      <x:c r="F511" s="97" t="n">
        <x:f>MAX(0,E511*(1+EXP((LN(1+'Monte Carlo'!$K$10)-0.5*'Monte Carlo'!$K$12^2)+'Monte Carlo'!$K$12*((RAND()+RAND()+RAND()+RAND()+RAND()+RAND()+RAND()+RAND()+RAND()+RAND()+RAND()+RAND())-6))-1)+F$15)</x:f>
        <x:v>1262642.0896998907</x:v>
      </x:c>
      <x:c r="G511" s="97" t="n">
        <x:f>MAX(0,F511*(1+EXP((LN(1+'Monte Carlo'!$K$10)-0.5*'Monte Carlo'!$K$12^2)+'Monte Carlo'!$K$12*((RAND()+RAND()+RAND()+RAND()+RAND()+RAND()+RAND()+RAND()+RAND()+RAND()+RAND()+RAND())-6))-1)+G$15)</x:f>
        <x:v>1405240.091134661</x:v>
      </x:c>
      <x:c r="H511" s="97" t="n">
        <x:f>MAX(0,G511*(1+EXP((LN(1+'Monte Carlo'!$K$10)-0.5*'Monte Carlo'!$K$12^2)+'Monte Carlo'!$K$12*((RAND()+RAND()+RAND()+RAND()+RAND()+RAND()+RAND()+RAND()+RAND()+RAND()+RAND()+RAND())-6))-1)+H$15)</x:f>
        <x:v>980247.1480935396</x:v>
      </x:c>
      <x:c r="I511" s="97" t="n">
        <x:f>MAX(0,H511*(1+EXP((LN(1+'Monte Carlo'!$K$10)-0.5*'Monte Carlo'!$K$12^2)+'Monte Carlo'!$K$12*((RAND()+RAND()+RAND()+RAND()+RAND()+RAND()+RAND()+RAND()+RAND()+RAND()+RAND()+RAND())-6))-1)+I$15)</x:f>
        <x:v>924093.0850622616</x:v>
      </x:c>
      <x:c r="J511" s="97" t="n">
        <x:f>MAX(0,I511*(1+EXP((LN(1+'Monte Carlo'!$K$10)-0.5*'Monte Carlo'!$K$12^2)+'Monte Carlo'!$K$12*((RAND()+RAND()+RAND()+RAND()+RAND()+RAND()+RAND()+RAND()+RAND()+RAND()+RAND()+RAND())-6))-1)+J$15)</x:f>
        <x:v>1067591.7167729842</x:v>
      </x:c>
      <x:c r="K511" s="97" t="n">
        <x:f>MAX(0,J511*(1+EXP((LN(1+'Monte Carlo'!$K$10)-0.5*'Monte Carlo'!$K$12^2)+'Monte Carlo'!$K$12*((RAND()+RAND()+RAND()+RAND()+RAND()+RAND()+RAND()+RAND()+RAND()+RAND()+RAND()+RAND())-6))-1)+K$15)</x:f>
        <x:v>1084011.6200392768</x:v>
      </x:c>
      <x:c r="L511" s="97" t="n">
        <x:f>MAX(0,K511*(1+EXP((LN(1+'Monte Carlo'!$K$10)-0.5*'Monte Carlo'!$K$12^2)+'Monte Carlo'!$K$12*((RAND()+RAND()+RAND()+RAND()+RAND()+RAND()+RAND()+RAND()+RAND()+RAND()+RAND()+RAND())-6))-1)+L$15)</x:f>
        <x:v>1014329.7915958647</x:v>
      </x:c>
      <x:c r="M511" s="97" t="n">
        <x:f>MAX(0,L511*(1+EXP((LN(1+'Monte Carlo'!$K$10)-0.5*'Monte Carlo'!$K$12^2)+'Monte Carlo'!$K$12*((RAND()+RAND()+RAND()+RAND()+RAND()+RAND()+RAND()+RAND()+RAND()+RAND()+RAND()+RAND())-6))-1)+M$15)</x:f>
        <x:v>1035890.8262258663</x:v>
      </x:c>
      <x:c r="N511" s="97" t="n">
        <x:f>MAX(0,M511*(1+EXP((LN(1+'Monte Carlo'!$K$10)-0.5*'Monte Carlo'!$K$12^2)+'Monte Carlo'!$K$12*((RAND()+RAND()+RAND()+RAND()+RAND()+RAND()+RAND()+RAND()+RAND()+RAND()+RAND()+RAND())-6))-1)+N$15)</x:f>
        <x:v>1175951.3137442414</x:v>
      </x:c>
      <x:c r="O511" s="97" t="n">
        <x:f>MAX(0,N511*(1+EXP((LN(1+'Monte Carlo'!$K$10)-0.5*'Monte Carlo'!$K$12^2)+'Monte Carlo'!$K$12*((RAND()+RAND()+RAND()+RAND()+RAND()+RAND()+RAND()+RAND()+RAND()+RAND()+RAND()+RAND())-6))-1)+O$15)</x:f>
        <x:v>1003670.5850229766</x:v>
      </x:c>
      <x:c r="P511" s="97" t="n">
        <x:f>MAX(0,O511*(1+EXP((LN(1+'Monte Carlo'!$K$10)-0.5*'Monte Carlo'!$K$12^2)+'Monte Carlo'!$K$12*((RAND()+RAND()+RAND()+RAND()+RAND()+RAND()+RAND()+RAND()+RAND()+RAND()+RAND()+RAND())-6))-1)+P$15)</x:f>
        <x:v>1063279.8904677676</x:v>
      </x:c>
      <x:c r="Q511" s="97" t="n">
        <x:f>MAX(0,P511*(1+EXP((LN(1+'Monte Carlo'!$K$10)-0.5*'Monte Carlo'!$K$12^2)+'Monte Carlo'!$K$12*((RAND()+RAND()+RAND()+RAND()+RAND()+RAND()+RAND()+RAND()+RAND()+RAND()+RAND()+RAND())-6))-1)+Q$15)</x:f>
        <x:v>1105987.321293109</x:v>
      </x:c>
      <x:c r="R511" s="97" t="n">
        <x:f>MAX(0,Q511*(1+EXP((LN(1+'Monte Carlo'!$K$10)-0.5*'Monte Carlo'!$K$12^2)+'Monte Carlo'!$K$12*((RAND()+RAND()+RAND()+RAND()+RAND()+RAND()+RAND()+RAND()+RAND()+RAND()+RAND()+RAND())-6))-1)+R$15)</x:f>
        <x:v>1381164.9670120794</x:v>
      </x:c>
      <x:c r="S511" s="97" t="n">
        <x:f>MAX(0,R511*(1+EXP((LN(1+'Monte Carlo'!$K$10)-0.5*'Monte Carlo'!$K$12^2)+'Monte Carlo'!$K$12*((RAND()+RAND()+RAND()+RAND()+RAND()+RAND()+RAND()+RAND()+RAND()+RAND()+RAND()+RAND())-6))-1)+S$15)</x:f>
        <x:v>1868719.549210921</x:v>
      </x:c>
      <x:c r="T511" s="97" t="n">
        <x:f>MAX(0,S511*(1+EXP((LN(1+'Monte Carlo'!$K$10)-0.5*'Monte Carlo'!$K$12^2)+'Monte Carlo'!$K$12*((RAND()+RAND()+RAND()+RAND()+RAND()+RAND()+RAND()+RAND()+RAND()+RAND()+RAND()+RAND())-6))-1)+T$15)</x:f>
        <x:v>1727357.6309192246</x:v>
      </x:c>
      <x:c r="U511" s="97" t="n">
        <x:f>MAX(0,T511*(1+EXP((LN(1+'Monte Carlo'!$K$10)-0.5*'Monte Carlo'!$K$12^2)+'Monte Carlo'!$K$12*((RAND()+RAND()+RAND()+RAND()+RAND()+RAND()+RAND()+RAND()+RAND()+RAND()+RAND()+RAND())-6))-1)+U$15)</x:f>
        <x:v>1810143.6250645302</x:v>
      </x:c>
      <x:c r="V511" s="97" t="n">
        <x:f>MAX(0,U511*(1+EXP((LN(1+'Monte Carlo'!$K$10)-0.5*'Monte Carlo'!$K$12^2)+'Monte Carlo'!$K$12*((RAND()+RAND()+RAND()+RAND()+RAND()+RAND()+RAND()+RAND()+RAND()+RAND()+RAND()+RAND())-6))-1)+V$15)</x:f>
        <x:v>1882839.7421069394</x:v>
      </x:c>
      <x:c r="W511" s="97" t="n">
        <x:f>MAX(0,V511*(1+EXP((LN(1+'Monte Carlo'!$K$10)-0.5*'Monte Carlo'!$K$12^2)+'Monte Carlo'!$K$12*((RAND()+RAND()+RAND()+RAND()+RAND()+RAND()+RAND()+RAND()+RAND()+RAND()+RAND()+RAND())-6))-1)+W$15)</x:f>
        <x:v>1850209.266265924</x:v>
      </x:c>
      <x:c r="X511" s="97" t="n">
        <x:f>MAX(0,W511*(1+EXP((LN(1+'Monte Carlo'!$K$10)-0.5*'Monte Carlo'!$K$12^2)+'Monte Carlo'!$K$12*((RAND()+RAND()+RAND()+RAND()+RAND()+RAND()+RAND()+RAND()+RAND()+RAND()+RAND()+RAND())-6))-1)+X$15)</x:f>
        <x:v>1840697.841733248</x:v>
      </x:c>
      <x:c r="Y511" s="97" t="n">
        <x:f>MAX(0,X511*(1+EXP((LN(1+'Monte Carlo'!$K$10)-0.5*'Monte Carlo'!$K$12^2)+'Monte Carlo'!$K$12*((RAND()+RAND()+RAND()+RAND()+RAND()+RAND()+RAND()+RAND()+RAND()+RAND()+RAND()+RAND())-6))-1)+Y$15)</x:f>
        <x:v>2151029.63133911</x:v>
      </x:c>
      <x:c r="Z511" s="97" t="n">
        <x:f>MAX(0,Y511*(1+EXP((LN(1+'Monte Carlo'!$K$10)-0.5*'Monte Carlo'!$K$12^2)+'Monte Carlo'!$K$12*((RAND()+RAND()+RAND()+RAND()+RAND()+RAND()+RAND()+RAND()+RAND()+RAND()+RAND()+RAND())-6))-1)+Z$15)</x:f>
        <x:v>2297101.5413234597</x:v>
      </x:c>
      <x:c r="AA511" s="97" t="n">
        <x:f>MAX(0,Z511*(1+EXP((LN(1+'Monte Carlo'!$K$10)-0.5*'Monte Carlo'!$K$12^2)+'Monte Carlo'!$K$12*((RAND()+RAND()+RAND()+RAND()+RAND()+RAND()+RAND()+RAND()+RAND()+RAND()+RAND()+RAND())-6))-1)+AA$15)</x:f>
        <x:v>2390396.2423010324</x:v>
      </x:c>
      <x:c r="AB511" s="97" t="n">
        <x:f>MAX(0,AA511*(1+EXP((LN(1+'Monte Carlo'!$K$10)-0.5*'Monte Carlo'!$K$12^2)+'Monte Carlo'!$K$12*((RAND()+RAND()+RAND()+RAND()+RAND()+RAND()+RAND()+RAND()+RAND()+RAND()+RAND()+RAND())-6))-1)+AB$15)</x:f>
        <x:v>2301975.934407745</x:v>
      </x:c>
      <x:c r="AC511" s="97" t="n">
        <x:f>MAX(0,AB511*(1+EXP((LN(1+'Monte Carlo'!$K$10)-0.5*'Monte Carlo'!$K$12^2)+'Monte Carlo'!$K$12*((RAND()+RAND()+RAND()+RAND()+RAND()+RAND()+RAND()+RAND()+RAND()+RAND()+RAND()+RAND())-6))-1)+AC$15)</x:f>
        <x:v>2379588.2079775184</x:v>
      </x:c>
      <x:c r="AD511" s="97" t="n">
        <x:f>MAX(0,AC511*(1+EXP((LN(1+'Monte Carlo'!$K$10)-0.5*'Monte Carlo'!$K$12^2)+'Monte Carlo'!$K$12*((RAND()+RAND()+RAND()+RAND()+RAND()+RAND()+RAND()+RAND()+RAND()+RAND()+RAND()+RAND())-6))-1)+AD$15)</x:f>
        <x:v>1863293.7151319757</x:v>
      </x:c>
      <x:c r="AE511" s="97" t="n">
        <x:f>MAX(0,AD511*(1+EXP((LN(1+'Monte Carlo'!$K$10)-0.5*'Monte Carlo'!$K$12^2)+'Monte Carlo'!$K$12*((RAND()+RAND()+RAND()+RAND()+RAND()+RAND()+RAND()+RAND()+RAND()+RAND()+RAND()+RAND())-6))-1)+AE$15)</x:f>
        <x:v>1723845.485677314</x:v>
      </x:c>
      <x:c r="AF511" s="97" t="n">
        <x:f>MAX(0,AE511*(1+EXP((LN(1+'Monte Carlo'!$K$10)-0.5*'Monte Carlo'!$K$12^2)+'Monte Carlo'!$K$12*((RAND()+RAND()+RAND()+RAND()+RAND()+RAND()+RAND()+RAND()+RAND()+RAND()+RAND()+RAND())-6))-1)+AF$15)</x:f>
        <x:v>1793601.1811522234</x:v>
      </x:c>
      <x:c r="AG511" s="97">
        <x:f t="shared" si="9"/>
        <x:v>933420.57365321403</x:v>
      </x:c>
    </x:row>
    <x:row r="512">
      <x:c r="A512" s="93">
        <x:v>491</x:v>
      </x:c>
      <x:c r="B512" s="97" t="n">
        <x:f>IF(AND(UPPER('Monte Carlo'!$K$4)="YES",'Monte Carlo'!$K$5&gt;0),'Monte Carlo'!$K$13,Liquidity_30Y!$C$14)</x:f>
        <x:v>1029031.25</x:v>
      </x:c>
      <x:c r="C512" s="97" t="n">
        <x:f>MAX(0,B512*(1+EXP((LN(1+'Monte Carlo'!$K$10)-0.5*'Monte Carlo'!$K$12^2)+'Monte Carlo'!$K$12*((RAND()+RAND()+RAND()+RAND()+RAND()+RAND()+RAND()+RAND()+RAND()+RAND()+RAND()+RAND())-6))-1)+C$15)</x:f>
        <x:v>753916.4233307113</x:v>
      </x:c>
      <x:c r="D512" s="97" t="n">
        <x:f>MAX(0,C512*(1+EXP((LN(1+'Monte Carlo'!$K$10)-0.5*'Monte Carlo'!$K$12^2)+'Monte Carlo'!$K$12*((RAND()+RAND()+RAND()+RAND()+RAND()+RAND()+RAND()+RAND()+RAND()+RAND()+RAND()+RAND())-6))-1)+D$15)</x:f>
        <x:v>847188.328515857</x:v>
      </x:c>
      <x:c r="E512" s="97" t="n">
        <x:f>MAX(0,D512*(1+EXP((LN(1+'Monte Carlo'!$K$10)-0.5*'Monte Carlo'!$K$12^2)+'Monte Carlo'!$K$12*((RAND()+RAND()+RAND()+RAND()+RAND()+RAND()+RAND()+RAND()+RAND()+RAND()+RAND()+RAND())-6))-1)+E$15)</x:f>
        <x:v>936819.3196145102</x:v>
      </x:c>
      <x:c r="F512" s="97" t="n">
        <x:f>MAX(0,E512*(1+EXP((LN(1+'Monte Carlo'!$K$10)-0.5*'Monte Carlo'!$K$12^2)+'Monte Carlo'!$K$12*((RAND()+RAND()+RAND()+RAND()+RAND()+RAND()+RAND()+RAND()+RAND()+RAND()+RAND()+RAND())-6))-1)+F$15)</x:f>
        <x:v>991014.9385894702</x:v>
      </x:c>
      <x:c r="G512" s="97" t="n">
        <x:f>MAX(0,F512*(1+EXP((LN(1+'Monte Carlo'!$K$10)-0.5*'Monte Carlo'!$K$12^2)+'Monte Carlo'!$K$12*((RAND()+RAND()+RAND()+RAND()+RAND()+RAND()+RAND()+RAND()+RAND()+RAND()+RAND()+RAND())-6))-1)+G$15)</x:f>
        <x:v>911411.2236243683</x:v>
      </x:c>
      <x:c r="H512" s="97" t="n">
        <x:f>MAX(0,G512*(1+EXP((LN(1+'Monte Carlo'!$K$10)-0.5*'Monte Carlo'!$K$12^2)+'Monte Carlo'!$K$12*((RAND()+RAND()+RAND()+RAND()+RAND()+RAND()+RAND()+RAND()+RAND()+RAND()+RAND()+RAND())-6))-1)+H$15)</x:f>
        <x:v>763773.032461849</x:v>
      </x:c>
      <x:c r="I512" s="97" t="n">
        <x:f>MAX(0,H512*(1+EXP((LN(1+'Monte Carlo'!$K$10)-0.5*'Monte Carlo'!$K$12^2)+'Monte Carlo'!$K$12*((RAND()+RAND()+RAND()+RAND()+RAND()+RAND()+RAND()+RAND()+RAND()+RAND()+RAND()+RAND())-6))-1)+I$15)</x:f>
        <x:v>764879.9728563292</x:v>
      </x:c>
      <x:c r="J512" s="97" t="n">
        <x:f>MAX(0,I512*(1+EXP((LN(1+'Monte Carlo'!$K$10)-0.5*'Monte Carlo'!$K$12^2)+'Monte Carlo'!$K$12*((RAND()+RAND()+RAND()+RAND()+RAND()+RAND()+RAND()+RAND()+RAND()+RAND()+RAND()+RAND())-6))-1)+J$15)</x:f>
        <x:v>783375.5293490702</x:v>
      </x:c>
      <x:c r="K512" s="97" t="n">
        <x:f>MAX(0,J512*(1+EXP((LN(1+'Monte Carlo'!$K$10)-0.5*'Monte Carlo'!$K$12^2)+'Monte Carlo'!$K$12*((RAND()+RAND()+RAND()+RAND()+RAND()+RAND()+RAND()+RAND()+RAND()+RAND()+RAND()+RAND())-6))-1)+K$15)</x:f>
        <x:v>832167.9986241758</x:v>
      </x:c>
      <x:c r="L512" s="97" t="n">
        <x:f>MAX(0,K512*(1+EXP((LN(1+'Monte Carlo'!$K$10)-0.5*'Monte Carlo'!$K$12^2)+'Monte Carlo'!$K$12*((RAND()+RAND()+RAND()+RAND()+RAND()+RAND()+RAND()+RAND()+RAND()+RAND()+RAND()+RAND())-6))-1)+L$15)</x:f>
        <x:v>1056503.5295379066</x:v>
      </x:c>
      <x:c r="M512" s="97" t="n">
        <x:f>MAX(0,L512*(1+EXP((LN(1+'Monte Carlo'!$K$10)-0.5*'Monte Carlo'!$K$12^2)+'Monte Carlo'!$K$12*((RAND()+RAND()+RAND()+RAND()+RAND()+RAND()+RAND()+RAND()+RAND()+RAND()+RAND()+RAND())-6))-1)+M$15)</x:f>
        <x:v>1039987.6335596661</x:v>
      </x:c>
      <x:c r="N512" s="97" t="n">
        <x:f>MAX(0,M512*(1+EXP((LN(1+'Monte Carlo'!$K$10)-0.5*'Monte Carlo'!$K$12^2)+'Monte Carlo'!$K$12*((RAND()+RAND()+RAND()+RAND()+RAND()+RAND()+RAND()+RAND()+RAND()+RAND()+RAND()+RAND())-6))-1)+N$15)</x:f>
        <x:v>1146997.6204189367</x:v>
      </x:c>
      <x:c r="O512" s="97" t="n">
        <x:f>MAX(0,N512*(1+EXP((LN(1+'Monte Carlo'!$K$10)-0.5*'Monte Carlo'!$K$12^2)+'Monte Carlo'!$K$12*((RAND()+RAND()+RAND()+RAND()+RAND()+RAND()+RAND()+RAND()+RAND()+RAND()+RAND()+RAND())-6))-1)+O$15)</x:f>
        <x:v>1191923.1527812413</x:v>
      </x:c>
      <x:c r="P512" s="97" t="n">
        <x:f>MAX(0,O512*(1+EXP((LN(1+'Monte Carlo'!$K$10)-0.5*'Monte Carlo'!$K$12^2)+'Monte Carlo'!$K$12*((RAND()+RAND()+RAND()+RAND()+RAND()+RAND()+RAND()+RAND()+RAND()+RAND()+RAND()+RAND())-6))-1)+P$15)</x:f>
        <x:v>1234787.7519633195</x:v>
      </x:c>
      <x:c r="Q512" s="97" t="n">
        <x:f>MAX(0,P512*(1+EXP((LN(1+'Monte Carlo'!$K$10)-0.5*'Monte Carlo'!$K$12^2)+'Monte Carlo'!$K$12*((RAND()+RAND()+RAND()+RAND()+RAND()+RAND()+RAND()+RAND()+RAND()+RAND()+RAND()+RAND())-6))-1)+Q$15)</x:f>
        <x:v>950048.6368487962</x:v>
      </x:c>
      <x:c r="R512" s="97" t="n">
        <x:f>MAX(0,Q512*(1+EXP((LN(1+'Monte Carlo'!$K$10)-0.5*'Monte Carlo'!$K$12^2)+'Monte Carlo'!$K$12*((RAND()+RAND()+RAND()+RAND()+RAND()+RAND()+RAND()+RAND()+RAND()+RAND()+RAND()+RAND())-6))-1)+R$15)</x:f>
        <x:v>1257129.7475205627</x:v>
      </x:c>
      <x:c r="S512" s="97" t="n">
        <x:f>MAX(0,R512*(1+EXP((LN(1+'Monte Carlo'!$K$10)-0.5*'Monte Carlo'!$K$12^2)+'Monte Carlo'!$K$12*((RAND()+RAND()+RAND()+RAND()+RAND()+RAND()+RAND()+RAND()+RAND()+RAND()+RAND()+RAND())-6))-1)+S$15)</x:f>
        <x:v>1369693.3544573525</x:v>
      </x:c>
      <x:c r="T512" s="97" t="n">
        <x:f>MAX(0,S512*(1+EXP((LN(1+'Monte Carlo'!$K$10)-0.5*'Monte Carlo'!$K$12^2)+'Monte Carlo'!$K$12*((RAND()+RAND()+RAND()+RAND()+RAND()+RAND()+RAND()+RAND()+RAND()+RAND()+RAND()+RAND())-6))-1)+T$15)</x:f>
        <x:v>1693558.059234805</x:v>
      </x:c>
      <x:c r="U512" s="97" t="n">
        <x:f>MAX(0,T512*(1+EXP((LN(1+'Monte Carlo'!$K$10)-0.5*'Monte Carlo'!$K$12^2)+'Monte Carlo'!$K$12*((RAND()+RAND()+RAND()+RAND()+RAND()+RAND()+RAND()+RAND()+RAND()+RAND()+RAND()+RAND())-6))-1)+U$15)</x:f>
        <x:v>1121253.0904124775</x:v>
      </x:c>
      <x:c r="V512" s="97" t="n">
        <x:f>MAX(0,U512*(1+EXP((LN(1+'Monte Carlo'!$K$10)-0.5*'Monte Carlo'!$K$12^2)+'Monte Carlo'!$K$12*((RAND()+RAND()+RAND()+RAND()+RAND()+RAND()+RAND()+RAND()+RAND()+RAND()+RAND()+RAND())-6))-1)+V$15)</x:f>
        <x:v>1137283.7172131645</x:v>
      </x:c>
      <x:c r="W512" s="97" t="n">
        <x:f>MAX(0,V512*(1+EXP((LN(1+'Monte Carlo'!$K$10)-0.5*'Monte Carlo'!$K$12^2)+'Monte Carlo'!$K$12*((RAND()+RAND()+RAND()+RAND()+RAND()+RAND()+RAND()+RAND()+RAND()+RAND()+RAND()+RAND())-6))-1)+W$15)</x:f>
        <x:v>1404191.5979117544</x:v>
      </x:c>
      <x:c r="X512" s="97" t="n">
        <x:f>MAX(0,W512*(1+EXP((LN(1+'Monte Carlo'!$K$10)-0.5*'Monte Carlo'!$K$12^2)+'Monte Carlo'!$K$12*((RAND()+RAND()+RAND()+RAND()+RAND()+RAND()+RAND()+RAND()+RAND()+RAND()+RAND()+RAND())-6))-1)+X$15)</x:f>
        <x:v>1304526.4187625882</x:v>
      </x:c>
      <x:c r="Y512" s="97" t="n">
        <x:f>MAX(0,X512*(1+EXP((LN(1+'Monte Carlo'!$K$10)-0.5*'Monte Carlo'!$K$12^2)+'Monte Carlo'!$K$12*((RAND()+RAND()+RAND()+RAND()+RAND()+RAND()+RAND()+RAND()+RAND()+RAND()+RAND()+RAND())-6))-1)+Y$15)</x:f>
        <x:v>1752061.9132827092</x:v>
      </x:c>
      <x:c r="Z512" s="97" t="n">
        <x:f>MAX(0,Y512*(1+EXP((LN(1+'Monte Carlo'!$K$10)-0.5*'Monte Carlo'!$K$12^2)+'Monte Carlo'!$K$12*((RAND()+RAND()+RAND()+RAND()+RAND()+RAND()+RAND()+RAND()+RAND()+RAND()+RAND()+RAND())-6))-1)+Z$15)</x:f>
        <x:v>1559326.3048979132</x:v>
      </x:c>
      <x:c r="AA512" s="97" t="n">
        <x:f>MAX(0,Z512*(1+EXP((LN(1+'Monte Carlo'!$K$10)-0.5*'Monte Carlo'!$K$12^2)+'Monte Carlo'!$K$12*((RAND()+RAND()+RAND()+RAND()+RAND()+RAND()+RAND()+RAND()+RAND()+RAND()+RAND()+RAND())-6))-1)+AA$15)</x:f>
        <x:v>1557420.983008089</x:v>
      </x:c>
      <x:c r="AB512" s="97" t="n">
        <x:f>MAX(0,AA512*(1+EXP((LN(1+'Monte Carlo'!$K$10)-0.5*'Monte Carlo'!$K$12^2)+'Monte Carlo'!$K$12*((RAND()+RAND()+RAND()+RAND()+RAND()+RAND()+RAND()+RAND()+RAND()+RAND()+RAND()+RAND())-6))-1)+AB$15)</x:f>
        <x:v>1714391.2864334</x:v>
      </x:c>
      <x:c r="AC512" s="97" t="n">
        <x:f>MAX(0,AB512*(1+EXP((LN(1+'Monte Carlo'!$K$10)-0.5*'Monte Carlo'!$K$12^2)+'Monte Carlo'!$K$12*((RAND()+RAND()+RAND()+RAND()+RAND()+RAND()+RAND()+RAND()+RAND()+RAND()+RAND()+RAND())-6))-1)+AC$15)</x:f>
        <x:v>1844308.412633602</x:v>
      </x:c>
      <x:c r="AD512" s="97" t="n">
        <x:f>MAX(0,AC512*(1+EXP((LN(1+'Monte Carlo'!$K$10)-0.5*'Monte Carlo'!$K$12^2)+'Monte Carlo'!$K$12*((RAND()+RAND()+RAND()+RAND()+RAND()+RAND()+RAND()+RAND()+RAND()+RAND()+RAND()+RAND())-6))-1)+AD$15)</x:f>
        <x:v>1986446.3888077391</x:v>
      </x:c>
      <x:c r="AE512" s="97" t="n">
        <x:f>MAX(0,AD512*(1+EXP((LN(1+'Monte Carlo'!$K$10)-0.5*'Monte Carlo'!$K$12^2)+'Monte Carlo'!$K$12*((RAND()+RAND()+RAND()+RAND()+RAND()+RAND()+RAND()+RAND()+RAND()+RAND()+RAND()+RAND())-6))-1)+AE$15)</x:f>
        <x:v>1536040.7086855602</x:v>
      </x:c>
      <x:c r="AF512" s="97" t="n">
        <x:f>MAX(0,AE512*(1+EXP((LN(1+'Monte Carlo'!$K$10)-0.5*'Monte Carlo'!$K$12^2)+'Monte Carlo'!$K$12*((RAND()+RAND()+RAND()+RAND()+RAND()+RAND()+RAND()+RAND()+RAND()+RAND()+RAND()+RAND())-6))-1)+AF$15)</x:f>
        <x:v>1671133.3032720406</x:v>
      </x:c>
      <x:c r="AG512" s="97">
        <x:f t="shared" si="9"/>
        <x:v>956192.58671321825</x:v>
      </x:c>
    </x:row>
    <x:row r="513">
      <x:c r="A513" s="93">
        <x:v>492</x:v>
      </x:c>
      <x:c r="B513" s="97" t="n">
        <x:f>IF(AND(UPPER('Monte Carlo'!$K$4)="YES",'Monte Carlo'!$K$5&gt;0),'Monte Carlo'!$K$13,Liquidity_30Y!$C$14)</x:f>
        <x:v>1029031.25</x:v>
      </x:c>
      <x:c r="C513" s="97" t="n">
        <x:f>MAX(0,B513*(1+EXP((LN(1+'Monte Carlo'!$K$10)-0.5*'Monte Carlo'!$K$12^2)+'Monte Carlo'!$K$12*((RAND()+RAND()+RAND()+RAND()+RAND()+RAND()+RAND()+RAND()+RAND()+RAND()+RAND()+RAND())-6))-1)+C$15)</x:f>
        <x:v>1110484.0727078584</x:v>
      </x:c>
      <x:c r="D513" s="97" t="n">
        <x:f>MAX(0,C513*(1+EXP((LN(1+'Monte Carlo'!$K$10)-0.5*'Monte Carlo'!$K$12^2)+'Monte Carlo'!$K$12*((RAND()+RAND()+RAND()+RAND()+RAND()+RAND()+RAND()+RAND()+RAND()+RAND()+RAND()+RAND())-6))-1)+D$15)</x:f>
        <x:v>1370342.1374945133</x:v>
      </x:c>
      <x:c r="E513" s="97" t="n">
        <x:f>MAX(0,D513*(1+EXP((LN(1+'Monte Carlo'!$K$10)-0.5*'Monte Carlo'!$K$12^2)+'Monte Carlo'!$K$12*((RAND()+RAND()+RAND()+RAND()+RAND()+RAND()+RAND()+RAND()+RAND()+RAND()+RAND()+RAND())-6))-1)+E$15)</x:f>
        <x:v>1183169.5656378998</x:v>
      </x:c>
      <x:c r="F513" s="97" t="n">
        <x:f>MAX(0,E513*(1+EXP((LN(1+'Monte Carlo'!$K$10)-0.5*'Monte Carlo'!$K$12^2)+'Monte Carlo'!$K$12*((RAND()+RAND()+RAND()+RAND()+RAND()+RAND()+RAND()+RAND()+RAND()+RAND()+RAND()+RAND())-6))-1)+F$15)</x:f>
        <x:v>1293447.9277758757</x:v>
      </x:c>
      <x:c r="G513" s="97" t="n">
        <x:f>MAX(0,F513*(1+EXP((LN(1+'Monte Carlo'!$K$10)-0.5*'Monte Carlo'!$K$12^2)+'Monte Carlo'!$K$12*((RAND()+RAND()+RAND()+RAND()+RAND()+RAND()+RAND()+RAND()+RAND()+RAND()+RAND()+RAND())-6))-1)+G$15)</x:f>
        <x:v>1576347.350645583</x:v>
      </x:c>
      <x:c r="H513" s="97" t="n">
        <x:f>MAX(0,G513*(1+EXP((LN(1+'Monte Carlo'!$K$10)-0.5*'Monte Carlo'!$K$12^2)+'Monte Carlo'!$K$12*((RAND()+RAND()+RAND()+RAND()+RAND()+RAND()+RAND()+RAND()+RAND()+RAND()+RAND()+RAND())-6))-1)+H$15)</x:f>
        <x:v>1647656.2531624394</x:v>
      </x:c>
      <x:c r="I513" s="97" t="n">
        <x:f>MAX(0,H513*(1+EXP((LN(1+'Monte Carlo'!$K$10)-0.5*'Monte Carlo'!$K$12^2)+'Monte Carlo'!$K$12*((RAND()+RAND()+RAND()+RAND()+RAND()+RAND()+RAND()+RAND()+RAND()+RAND()+RAND()+RAND())-6))-1)+I$15)</x:f>
        <x:v>1373337.5010417881</x:v>
      </x:c>
      <x:c r="J513" s="97" t="n">
        <x:f>MAX(0,I513*(1+EXP((LN(1+'Monte Carlo'!$K$10)-0.5*'Monte Carlo'!$K$12^2)+'Monte Carlo'!$K$12*((RAND()+RAND()+RAND()+RAND()+RAND()+RAND()+RAND()+RAND()+RAND()+RAND()+RAND()+RAND())-6))-1)+J$15)</x:f>
        <x:v>1044606.0557574801</x:v>
      </x:c>
      <x:c r="K513" s="97" t="n">
        <x:f>MAX(0,J513*(1+EXP((LN(1+'Monte Carlo'!$K$10)-0.5*'Monte Carlo'!$K$12^2)+'Monte Carlo'!$K$12*((RAND()+RAND()+RAND()+RAND()+RAND()+RAND()+RAND()+RAND()+RAND()+RAND()+RAND()+RAND())-6))-1)+K$15)</x:f>
        <x:v>976821.5459003157</x:v>
      </x:c>
      <x:c r="L513" s="97" t="n">
        <x:f>MAX(0,K513*(1+EXP((LN(1+'Monte Carlo'!$K$10)-0.5*'Monte Carlo'!$K$12^2)+'Monte Carlo'!$K$12*((RAND()+RAND()+RAND()+RAND()+RAND()+RAND()+RAND()+RAND()+RAND()+RAND()+RAND()+RAND())-6))-1)+L$15)</x:f>
        <x:v>987986.0199854615</x:v>
      </x:c>
      <x:c r="M513" s="97" t="n">
        <x:f>MAX(0,L513*(1+EXP((LN(1+'Monte Carlo'!$K$10)-0.5*'Monte Carlo'!$K$12^2)+'Monte Carlo'!$K$12*((RAND()+RAND()+RAND()+RAND()+RAND()+RAND()+RAND()+RAND()+RAND()+RAND()+RAND()+RAND())-6))-1)+M$15)</x:f>
        <x:v>1221819.120804987</x:v>
      </x:c>
      <x:c r="N513" s="97" t="n">
        <x:f>MAX(0,M513*(1+EXP((LN(1+'Monte Carlo'!$K$10)-0.5*'Monte Carlo'!$K$12^2)+'Monte Carlo'!$K$12*((RAND()+RAND()+RAND()+RAND()+RAND()+RAND()+RAND()+RAND()+RAND()+RAND()+RAND()+RAND())-6))-1)+N$15)</x:f>
        <x:v>1423664.4888588104</x:v>
      </x:c>
      <x:c r="O513" s="97" t="n">
        <x:f>MAX(0,N513*(1+EXP((LN(1+'Monte Carlo'!$K$10)-0.5*'Monte Carlo'!$K$12^2)+'Monte Carlo'!$K$12*((RAND()+RAND()+RAND()+RAND()+RAND()+RAND()+RAND()+RAND()+RAND()+RAND()+RAND()+RAND())-6))-1)+O$15)</x:f>
        <x:v>972085.9938246324</x:v>
      </x:c>
      <x:c r="P513" s="97" t="n">
        <x:f>MAX(0,O513*(1+EXP((LN(1+'Monte Carlo'!$K$10)-0.5*'Monte Carlo'!$K$12^2)+'Monte Carlo'!$K$12*((RAND()+RAND()+RAND()+RAND()+RAND()+RAND()+RAND()+RAND()+RAND()+RAND()+RAND()+RAND())-6))-1)+P$15)</x:f>
        <x:v>891725.1648109726</x:v>
      </x:c>
      <x:c r="Q513" s="97" t="n">
        <x:f>MAX(0,P513*(1+EXP((LN(1+'Monte Carlo'!$K$10)-0.5*'Monte Carlo'!$K$12^2)+'Monte Carlo'!$K$12*((RAND()+RAND()+RAND()+RAND()+RAND()+RAND()+RAND()+RAND()+RAND()+RAND()+RAND()+RAND())-6))-1)+Q$15)</x:f>
        <x:v>735611.1762119518</x:v>
      </x:c>
      <x:c r="R513" s="97" t="n">
        <x:f>MAX(0,Q513*(1+EXP((LN(1+'Monte Carlo'!$K$10)-0.5*'Monte Carlo'!$K$12^2)+'Monte Carlo'!$K$12*((RAND()+RAND()+RAND()+RAND()+RAND()+RAND()+RAND()+RAND()+RAND()+RAND()+RAND()+RAND())-6))-1)+R$15)</x:f>
        <x:v>643707.3600690442</x:v>
      </x:c>
      <x:c r="S513" s="97" t="n">
        <x:f>MAX(0,R513*(1+EXP((LN(1+'Monte Carlo'!$K$10)-0.5*'Monte Carlo'!$K$12^2)+'Monte Carlo'!$K$12*((RAND()+RAND()+RAND()+RAND()+RAND()+RAND()+RAND()+RAND()+RAND()+RAND()+RAND()+RAND())-6))-1)+S$15)</x:f>
        <x:v>561530.1969881796</x:v>
      </x:c>
      <x:c r="T513" s="97" t="n">
        <x:f>MAX(0,S513*(1+EXP((LN(1+'Monte Carlo'!$K$10)-0.5*'Monte Carlo'!$K$12^2)+'Monte Carlo'!$K$12*((RAND()+RAND()+RAND()+RAND()+RAND()+RAND()+RAND()+RAND()+RAND()+RAND()+RAND()+RAND())-6))-1)+T$15)</x:f>
        <x:v>649524.4439598419</x:v>
      </x:c>
      <x:c r="U513" s="97" t="n">
        <x:f>MAX(0,T513*(1+EXP((LN(1+'Monte Carlo'!$K$10)-0.5*'Monte Carlo'!$K$12^2)+'Monte Carlo'!$K$12*((RAND()+RAND()+RAND()+RAND()+RAND()+RAND()+RAND()+RAND()+RAND()+RAND()+RAND()+RAND())-6))-1)+U$15)</x:f>
        <x:v>691043.9331544129</x:v>
      </x:c>
      <x:c r="V513" s="97" t="n">
        <x:f>MAX(0,U513*(1+EXP((LN(1+'Monte Carlo'!$K$10)-0.5*'Monte Carlo'!$K$12^2)+'Monte Carlo'!$K$12*((RAND()+RAND()+RAND()+RAND()+RAND()+RAND()+RAND()+RAND()+RAND()+RAND()+RAND()+RAND())-6))-1)+V$15)</x:f>
        <x:v>818062.3729422996</x:v>
      </x:c>
      <x:c r="W513" s="97" t="n">
        <x:f>MAX(0,V513*(1+EXP((LN(1+'Monte Carlo'!$K$10)-0.5*'Monte Carlo'!$K$12^2)+'Monte Carlo'!$K$12*((RAND()+RAND()+RAND()+RAND()+RAND()+RAND()+RAND()+RAND()+RAND()+RAND()+RAND()+RAND())-6))-1)+W$15)</x:f>
        <x:v>825746.6039679368</x:v>
      </x:c>
      <x:c r="X513" s="97" t="n">
        <x:f>MAX(0,W513*(1+EXP((LN(1+'Monte Carlo'!$K$10)-0.5*'Monte Carlo'!$K$12^2)+'Monte Carlo'!$K$12*((RAND()+RAND()+RAND()+RAND()+RAND()+RAND()+RAND()+RAND()+RAND()+RAND()+RAND()+RAND())-6))-1)+X$15)</x:f>
        <x:v>926261.5398502037</x:v>
      </x:c>
      <x:c r="Y513" s="97" t="n">
        <x:f>MAX(0,X513*(1+EXP((LN(1+'Monte Carlo'!$K$10)-0.5*'Monte Carlo'!$K$12^2)+'Monte Carlo'!$K$12*((RAND()+RAND()+RAND()+RAND()+RAND()+RAND()+RAND()+RAND()+RAND()+RAND()+RAND()+RAND())-6))-1)+Y$15)</x:f>
        <x:v>1217171.5496587697</x:v>
      </x:c>
      <x:c r="Z513" s="97" t="n">
        <x:f>MAX(0,Y513*(1+EXP((LN(1+'Monte Carlo'!$K$10)-0.5*'Monte Carlo'!$K$12^2)+'Monte Carlo'!$K$12*((RAND()+RAND()+RAND()+RAND()+RAND()+RAND()+RAND()+RAND()+RAND()+RAND()+RAND()+RAND())-6))-1)+Z$15)</x:f>
        <x:v>1014429.0375121301</x:v>
      </x:c>
      <x:c r="AA513" s="97" t="n">
        <x:f>MAX(0,Z513*(1+EXP((LN(1+'Monte Carlo'!$K$10)-0.5*'Monte Carlo'!$K$12^2)+'Monte Carlo'!$K$12*((RAND()+RAND()+RAND()+RAND()+RAND()+RAND()+RAND()+RAND()+RAND()+RAND()+RAND()+RAND())-6))-1)+AA$15)</x:f>
        <x:v>956905.6256156159</x:v>
      </x:c>
      <x:c r="AB513" s="97" t="n">
        <x:f>MAX(0,AA513*(1+EXP((LN(1+'Monte Carlo'!$K$10)-0.5*'Monte Carlo'!$K$12^2)+'Monte Carlo'!$K$12*((RAND()+RAND()+RAND()+RAND()+RAND()+RAND()+RAND()+RAND()+RAND()+RAND()+RAND()+RAND())-6))-1)+AB$15)</x:f>
        <x:v>1370332.6717693266</x:v>
      </x:c>
      <x:c r="AC513" s="97" t="n">
        <x:f>MAX(0,AB513*(1+EXP((LN(1+'Monte Carlo'!$K$10)-0.5*'Monte Carlo'!$K$12^2)+'Monte Carlo'!$K$12*((RAND()+RAND()+RAND()+RAND()+RAND()+RAND()+RAND()+RAND()+RAND()+RAND()+RAND()+RAND())-6))-1)+AC$15)</x:f>
        <x:v>1376315.7694697</x:v>
      </x:c>
      <x:c r="AD513" s="97" t="n">
        <x:f>MAX(0,AC513*(1+EXP((LN(1+'Monte Carlo'!$K$10)-0.5*'Monte Carlo'!$K$12^2)+'Monte Carlo'!$K$12*((RAND()+RAND()+RAND()+RAND()+RAND()+RAND()+RAND()+RAND()+RAND()+RAND()+RAND()+RAND())-6))-1)+AD$15)</x:f>
        <x:v>1636566.9530456127</x:v>
      </x:c>
      <x:c r="AE513" s="97" t="n">
        <x:f>MAX(0,AD513*(1+EXP((LN(1+'Monte Carlo'!$K$10)-0.5*'Monte Carlo'!$K$12^2)+'Monte Carlo'!$K$12*((RAND()+RAND()+RAND()+RAND()+RAND()+RAND()+RAND()+RAND()+RAND()+RAND()+RAND()+RAND())-6))-1)+AE$15)</x:f>
        <x:v>1571999.1537517803</x:v>
      </x:c>
      <x:c r="AF513" s="97" t="n">
        <x:f>MAX(0,AE513*(1+EXP((LN(1+'Monte Carlo'!$K$10)-0.5*'Monte Carlo'!$K$12^2)+'Monte Carlo'!$K$12*((RAND()+RAND()+RAND()+RAND()+RAND()+RAND()+RAND()+RAND()+RAND()+RAND()+RAND()+RAND())-6))-1)+AF$15)</x:f>
        <x:v>1602965.2688058568</x:v>
      </x:c>
      <x:c r="AG513" s="97">
        <x:f t="shared" si="9"/>
        <x:v>1029031.25</x:v>
      </x:c>
    </x:row>
    <x:row r="514">
      <x:c r="A514" s="93">
        <x:v>493</x:v>
      </x:c>
      <x:c r="B514" s="97" t="n">
        <x:f>IF(AND(UPPER('Monte Carlo'!$K$4)="YES",'Monte Carlo'!$K$5&gt;0),'Monte Carlo'!$K$13,Liquidity_30Y!$C$14)</x:f>
        <x:v>1029031.25</x:v>
      </x:c>
      <x:c r="C514" s="97" t="n">
        <x:f>MAX(0,B514*(1+EXP((LN(1+'Monte Carlo'!$K$10)-0.5*'Monte Carlo'!$K$12^2)+'Monte Carlo'!$K$12*((RAND()+RAND()+RAND()+RAND()+RAND()+RAND()+RAND()+RAND()+RAND()+RAND()+RAND()+RAND())-6))-1)+C$15)</x:f>
        <x:v>1273729.7755174218</x:v>
      </x:c>
      <x:c r="D514" s="97" t="n">
        <x:f>MAX(0,C514*(1+EXP((LN(1+'Monte Carlo'!$K$10)-0.5*'Monte Carlo'!$K$12^2)+'Monte Carlo'!$K$12*((RAND()+RAND()+RAND()+RAND()+RAND()+RAND()+RAND()+RAND()+RAND()+RAND()+RAND()+RAND())-6))-1)+D$15)</x:f>
        <x:v>1334899.5995798903</x:v>
      </x:c>
      <x:c r="E514" s="97" t="n">
        <x:f>MAX(0,D514*(1+EXP((LN(1+'Monte Carlo'!$K$10)-0.5*'Monte Carlo'!$K$12^2)+'Monte Carlo'!$K$12*((RAND()+RAND()+RAND()+RAND()+RAND()+RAND()+RAND()+RAND()+RAND()+RAND()+RAND()+RAND())-6))-1)+E$15)</x:f>
        <x:v>1291897.9036520536</x:v>
      </x:c>
      <x:c r="F514" s="97" t="n">
        <x:f>MAX(0,E514*(1+EXP((LN(1+'Monte Carlo'!$K$10)-0.5*'Monte Carlo'!$K$12^2)+'Monte Carlo'!$K$12*((RAND()+RAND()+RAND()+RAND()+RAND()+RAND()+RAND()+RAND()+RAND()+RAND()+RAND()+RAND())-6))-1)+F$15)</x:f>
        <x:v>1326371.7045610629</x:v>
      </x:c>
      <x:c r="G514" s="97" t="n">
        <x:f>MAX(0,F514*(1+EXP((LN(1+'Monte Carlo'!$K$10)-0.5*'Monte Carlo'!$K$12^2)+'Monte Carlo'!$K$12*((RAND()+RAND()+RAND()+RAND()+RAND()+RAND()+RAND()+RAND()+RAND()+RAND()+RAND()+RAND())-6))-1)+G$15)</x:f>
        <x:v>1262540.2803990112</x:v>
      </x:c>
      <x:c r="H514" s="97" t="n">
        <x:f>MAX(0,G514*(1+EXP((LN(1+'Monte Carlo'!$K$10)-0.5*'Monte Carlo'!$K$12^2)+'Monte Carlo'!$K$12*((RAND()+RAND()+RAND()+RAND()+RAND()+RAND()+RAND()+RAND()+RAND()+RAND()+RAND()+RAND())-6))-1)+H$15)</x:f>
        <x:v>1373290.8105224695</x:v>
      </x:c>
      <x:c r="I514" s="97" t="n">
        <x:f>MAX(0,H514*(1+EXP((LN(1+'Monte Carlo'!$K$10)-0.5*'Monte Carlo'!$K$12^2)+'Monte Carlo'!$K$12*((RAND()+RAND()+RAND()+RAND()+RAND()+RAND()+RAND()+RAND()+RAND()+RAND()+RAND()+RAND())-6))-1)+I$15)</x:f>
        <x:v>1298842.8403824014</x:v>
      </x:c>
      <x:c r="J514" s="97" t="n">
        <x:f>MAX(0,I514*(1+EXP((LN(1+'Monte Carlo'!$K$10)-0.5*'Monte Carlo'!$K$12^2)+'Monte Carlo'!$K$12*((RAND()+RAND()+RAND()+RAND()+RAND()+RAND()+RAND()+RAND()+RAND()+RAND()+RAND()+RAND())-6))-1)+J$15)</x:f>
        <x:v>1651519.3499347456</x:v>
      </x:c>
      <x:c r="K514" s="97" t="n">
        <x:f>MAX(0,J514*(1+EXP((LN(1+'Monte Carlo'!$K$10)-0.5*'Monte Carlo'!$K$12^2)+'Monte Carlo'!$K$12*((RAND()+RAND()+RAND()+RAND()+RAND()+RAND()+RAND()+RAND()+RAND()+RAND()+RAND()+RAND())-6))-1)+K$15)</x:f>
        <x:v>1598543.381797629</x:v>
      </x:c>
      <x:c r="L514" s="97" t="n">
        <x:f>MAX(0,K514*(1+EXP((LN(1+'Monte Carlo'!$K$10)-0.5*'Monte Carlo'!$K$12^2)+'Monte Carlo'!$K$12*((RAND()+RAND()+RAND()+RAND()+RAND()+RAND()+RAND()+RAND()+RAND()+RAND()+RAND()+RAND())-6))-1)+L$15)</x:f>
        <x:v>2207228.0593195483</x:v>
      </x:c>
      <x:c r="M514" s="97" t="n">
        <x:f>MAX(0,L514*(1+EXP((LN(1+'Monte Carlo'!$K$10)-0.5*'Monte Carlo'!$K$12^2)+'Monte Carlo'!$K$12*((RAND()+RAND()+RAND()+RAND()+RAND()+RAND()+RAND()+RAND()+RAND()+RAND()+RAND()+RAND())-6))-1)+M$15)</x:f>
        <x:v>2196187.092936724</x:v>
      </x:c>
      <x:c r="N514" s="97" t="n">
        <x:f>MAX(0,M514*(1+EXP((LN(1+'Monte Carlo'!$K$10)-0.5*'Monte Carlo'!$K$12^2)+'Monte Carlo'!$K$12*((RAND()+RAND()+RAND()+RAND()+RAND()+RAND()+RAND()+RAND()+RAND()+RAND()+RAND()+RAND())-6))-1)+N$15)</x:f>
        <x:v>2398441.196868206</x:v>
      </x:c>
      <x:c r="O514" s="97" t="n">
        <x:f>MAX(0,N514*(1+EXP((LN(1+'Monte Carlo'!$K$10)-0.5*'Monte Carlo'!$K$12^2)+'Monte Carlo'!$K$12*((RAND()+RAND()+RAND()+RAND()+RAND()+RAND()+RAND()+RAND()+RAND()+RAND()+RAND()+RAND())-6))-1)+O$15)</x:f>
        <x:v>2121429.198887195</x:v>
      </x:c>
      <x:c r="P514" s="97" t="n">
        <x:f>MAX(0,O514*(1+EXP((LN(1+'Monte Carlo'!$K$10)-0.5*'Monte Carlo'!$K$12^2)+'Monte Carlo'!$K$12*((RAND()+RAND()+RAND()+RAND()+RAND()+RAND()+RAND()+RAND()+RAND()+RAND()+RAND()+RAND())-6))-1)+P$15)</x:f>
        <x:v>2750551.6199978525</x:v>
      </x:c>
      <x:c r="Q514" s="97" t="n">
        <x:f>MAX(0,P514*(1+EXP((LN(1+'Monte Carlo'!$K$10)-0.5*'Monte Carlo'!$K$12^2)+'Monte Carlo'!$K$12*((RAND()+RAND()+RAND()+RAND()+RAND()+RAND()+RAND()+RAND()+RAND()+RAND()+RAND()+RAND())-6))-1)+Q$15)</x:f>
        <x:v>2998063.5169200455</x:v>
      </x:c>
      <x:c r="R514" s="97" t="n">
        <x:f>MAX(0,Q514*(1+EXP((LN(1+'Monte Carlo'!$K$10)-0.5*'Monte Carlo'!$K$12^2)+'Monte Carlo'!$K$12*((RAND()+RAND()+RAND()+RAND()+RAND()+RAND()+RAND()+RAND()+RAND()+RAND()+RAND()+RAND())-6))-1)+R$15)</x:f>
        <x:v>2490679.3784723575</x:v>
      </x:c>
      <x:c r="S514" s="97" t="n">
        <x:f>MAX(0,R514*(1+EXP((LN(1+'Monte Carlo'!$K$10)-0.5*'Monte Carlo'!$K$12^2)+'Monte Carlo'!$K$12*((RAND()+RAND()+RAND()+RAND()+RAND()+RAND()+RAND()+RAND()+RAND()+RAND()+RAND()+RAND())-6))-1)+S$15)</x:f>
        <x:v>2348008.974607009</x:v>
      </x:c>
      <x:c r="T514" s="97" t="n">
        <x:f>MAX(0,S514*(1+EXP((LN(1+'Monte Carlo'!$K$10)-0.5*'Monte Carlo'!$K$12^2)+'Monte Carlo'!$K$12*((RAND()+RAND()+RAND()+RAND()+RAND()+RAND()+RAND()+RAND()+RAND()+RAND()+RAND()+RAND())-6))-1)+T$15)</x:f>
        <x:v>2061931.4247314618</x:v>
      </x:c>
      <x:c r="U514" s="97" t="n">
        <x:f>MAX(0,T514*(1+EXP((LN(1+'Monte Carlo'!$K$10)-0.5*'Monte Carlo'!$K$12^2)+'Monte Carlo'!$K$12*((RAND()+RAND()+RAND()+RAND()+RAND()+RAND()+RAND()+RAND()+RAND()+RAND()+RAND()+RAND())-6))-1)+U$15)</x:f>
        <x:v>2131818.394296611</x:v>
      </x:c>
      <x:c r="V514" s="97" t="n">
        <x:f>MAX(0,U514*(1+EXP((LN(1+'Monte Carlo'!$K$10)-0.5*'Monte Carlo'!$K$12^2)+'Monte Carlo'!$K$12*((RAND()+RAND()+RAND()+RAND()+RAND()+RAND()+RAND()+RAND()+RAND()+RAND()+RAND()+RAND())-6))-1)+V$15)</x:f>
        <x:v>1793679.592769954</x:v>
      </x:c>
      <x:c r="W514" s="97" t="n">
        <x:f>MAX(0,V514*(1+EXP((LN(1+'Monte Carlo'!$K$10)-0.5*'Monte Carlo'!$K$12^2)+'Monte Carlo'!$K$12*((RAND()+RAND()+RAND()+RAND()+RAND()+RAND()+RAND()+RAND()+RAND()+RAND()+RAND()+RAND())-6))-1)+W$15)</x:f>
        <x:v>1851849.463973017</x:v>
      </x:c>
      <x:c r="X514" s="97" t="n">
        <x:f>MAX(0,W514*(1+EXP((LN(1+'Monte Carlo'!$K$10)-0.5*'Monte Carlo'!$K$12^2)+'Monte Carlo'!$K$12*((RAND()+RAND()+RAND()+RAND()+RAND()+RAND()+RAND()+RAND()+RAND()+RAND()+RAND()+RAND())-6))-1)+X$15)</x:f>
        <x:v>2198327.2262703246</x:v>
      </x:c>
      <x:c r="Y514" s="97" t="n">
        <x:f>MAX(0,X514*(1+EXP((LN(1+'Monte Carlo'!$K$10)-0.5*'Monte Carlo'!$K$12^2)+'Monte Carlo'!$K$12*((RAND()+RAND()+RAND()+RAND()+RAND()+RAND()+RAND()+RAND()+RAND()+RAND()+RAND()+RAND())-6))-1)+Y$15)</x:f>
        <x:v>2241766.578648952</x:v>
      </x:c>
      <x:c r="Z514" s="97" t="n">
        <x:f>MAX(0,Y514*(1+EXP((LN(1+'Monte Carlo'!$K$10)-0.5*'Monte Carlo'!$K$12^2)+'Monte Carlo'!$K$12*((RAND()+RAND()+RAND()+RAND()+RAND()+RAND()+RAND()+RAND()+RAND()+RAND()+RAND()+RAND())-6))-1)+Z$15)</x:f>
        <x:v>2364161.465372749</x:v>
      </x:c>
      <x:c r="AA514" s="97" t="n">
        <x:f>MAX(0,Z514*(1+EXP((LN(1+'Monte Carlo'!$K$10)-0.5*'Monte Carlo'!$K$12^2)+'Monte Carlo'!$K$12*((RAND()+RAND()+RAND()+RAND()+RAND()+RAND()+RAND()+RAND()+RAND()+RAND()+RAND()+RAND())-6))-1)+AA$15)</x:f>
        <x:v>3489448.0044025867</x:v>
      </x:c>
      <x:c r="AB514" s="97" t="n">
        <x:f>MAX(0,AA514*(1+EXP((LN(1+'Monte Carlo'!$K$10)-0.5*'Monte Carlo'!$K$12^2)+'Monte Carlo'!$K$12*((RAND()+RAND()+RAND()+RAND()+RAND()+RAND()+RAND()+RAND()+RAND()+RAND()+RAND()+RAND())-6))-1)+AB$15)</x:f>
        <x:v>3880768.831779988</x:v>
      </x:c>
      <x:c r="AC514" s="97" t="n">
        <x:f>MAX(0,AB514*(1+EXP((LN(1+'Monte Carlo'!$K$10)-0.5*'Monte Carlo'!$K$12^2)+'Monte Carlo'!$K$12*((RAND()+RAND()+RAND()+RAND()+RAND()+RAND()+RAND()+RAND()+RAND()+RAND()+RAND()+RAND())-6))-1)+AC$15)</x:f>
        <x:v>4047781.5636205003</x:v>
      </x:c>
      <x:c r="AD514" s="97" t="n">
        <x:f>MAX(0,AC514*(1+EXP((LN(1+'Monte Carlo'!$K$10)-0.5*'Monte Carlo'!$K$12^2)+'Monte Carlo'!$K$12*((RAND()+RAND()+RAND()+RAND()+RAND()+RAND()+RAND()+RAND()+RAND()+RAND()+RAND()+RAND())-6))-1)+AD$15)</x:f>
        <x:v>4335121.152324475</x:v>
      </x:c>
      <x:c r="AE514" s="97" t="n">
        <x:f>MAX(0,AD514*(1+EXP((LN(1+'Monte Carlo'!$K$10)-0.5*'Monte Carlo'!$K$12^2)+'Monte Carlo'!$K$12*((RAND()+RAND()+RAND()+RAND()+RAND()+RAND()+RAND()+RAND()+RAND()+RAND()+RAND()+RAND())-6))-1)+AE$15)</x:f>
        <x:v>5876228.8315083925</x:v>
      </x:c>
      <x:c r="AF514" s="97" t="n">
        <x:f>MAX(0,AE514*(1+EXP((LN(1+'Monte Carlo'!$K$10)-0.5*'Monte Carlo'!$K$12^2)+'Monte Carlo'!$K$12*((RAND()+RAND()+RAND()+RAND()+RAND()+RAND()+RAND()+RAND()+RAND()+RAND()+RAND()+RAND())-6))-1)+AF$15)</x:f>
        <x:v>7062478.6137898825</x:v>
      </x:c>
      <x:c r="AG514" s="97">
        <x:f t="shared" si="9"/>
        <x:v>1029031.25</x:v>
      </x:c>
    </x:row>
    <x:row r="515">
      <x:c r="A515" s="93">
        <x:v>494</x:v>
      </x:c>
      <x:c r="B515" s="97" t="n">
        <x:f>IF(AND(UPPER('Monte Carlo'!$K$4)="YES",'Monte Carlo'!$K$5&gt;0),'Monte Carlo'!$K$13,Liquidity_30Y!$C$14)</x:f>
        <x:v>1029031.25</x:v>
      </x:c>
      <x:c r="C515" s="97" t="n">
        <x:f>MAX(0,B515*(1+EXP((LN(1+'Monte Carlo'!$K$10)-0.5*'Monte Carlo'!$K$12^2)+'Monte Carlo'!$K$12*((RAND()+RAND()+RAND()+RAND()+RAND()+RAND()+RAND()+RAND()+RAND()+RAND()+RAND()+RAND())-6))-1)+C$15)</x:f>
        <x:v>1224725.9268615376</x:v>
      </x:c>
      <x:c r="D515" s="97" t="n">
        <x:f>MAX(0,C515*(1+EXP((LN(1+'Monte Carlo'!$K$10)-0.5*'Monte Carlo'!$K$12^2)+'Monte Carlo'!$K$12*((RAND()+RAND()+RAND()+RAND()+RAND()+RAND()+RAND()+RAND()+RAND()+RAND()+RAND()+RAND())-6))-1)+D$15)</x:f>
        <x:v>1332155.60561584</x:v>
      </x:c>
      <x:c r="E515" s="97" t="n">
        <x:f>MAX(0,D515*(1+EXP((LN(1+'Monte Carlo'!$K$10)-0.5*'Monte Carlo'!$K$12^2)+'Monte Carlo'!$K$12*((RAND()+RAND()+RAND()+RAND()+RAND()+RAND()+RAND()+RAND()+RAND()+RAND()+RAND()+RAND())-6))-1)+E$15)</x:f>
        <x:v>1628867.0898456522</x:v>
      </x:c>
      <x:c r="F515" s="97" t="n">
        <x:f>MAX(0,E515*(1+EXP((LN(1+'Monte Carlo'!$K$10)-0.5*'Monte Carlo'!$K$12^2)+'Monte Carlo'!$K$12*((RAND()+RAND()+RAND()+RAND()+RAND()+RAND()+RAND()+RAND()+RAND()+RAND()+RAND()+RAND())-6))-1)+F$15)</x:f>
        <x:v>2012102.3872832165</x:v>
      </x:c>
      <x:c r="G515" s="97" t="n">
        <x:f>MAX(0,F515*(1+EXP((LN(1+'Monte Carlo'!$K$10)-0.5*'Monte Carlo'!$K$12^2)+'Monte Carlo'!$K$12*((RAND()+RAND()+RAND()+RAND()+RAND()+RAND()+RAND()+RAND()+RAND()+RAND()+RAND()+RAND())-6))-1)+G$15)</x:f>
        <x:v>2131864.212183918</x:v>
      </x:c>
      <x:c r="H515" s="97" t="n">
        <x:f>MAX(0,G515*(1+EXP((LN(1+'Monte Carlo'!$K$10)-0.5*'Monte Carlo'!$K$12^2)+'Monte Carlo'!$K$12*((RAND()+RAND()+RAND()+RAND()+RAND()+RAND()+RAND()+RAND()+RAND()+RAND()+RAND()+RAND())-6))-1)+H$15)</x:f>
        <x:v>2170733.688148137</x:v>
      </x:c>
      <x:c r="I515" s="97" t="n">
        <x:f>MAX(0,H515*(1+EXP((LN(1+'Monte Carlo'!$K$10)-0.5*'Monte Carlo'!$K$12^2)+'Monte Carlo'!$K$12*((RAND()+RAND()+RAND()+RAND()+RAND()+RAND()+RAND()+RAND()+RAND()+RAND()+RAND()+RAND())-6))-1)+I$15)</x:f>
        <x:v>3176934.2165784943</x:v>
      </x:c>
      <x:c r="J515" s="97" t="n">
        <x:f>MAX(0,I515*(1+EXP((LN(1+'Monte Carlo'!$K$10)-0.5*'Monte Carlo'!$K$12^2)+'Monte Carlo'!$K$12*((RAND()+RAND()+RAND()+RAND()+RAND()+RAND()+RAND()+RAND()+RAND()+RAND()+RAND()+RAND())-6))-1)+J$15)</x:f>
        <x:v>4187590.806240572</x:v>
      </x:c>
      <x:c r="K515" s="97" t="n">
        <x:f>MAX(0,J515*(1+EXP((LN(1+'Monte Carlo'!$K$10)-0.5*'Monte Carlo'!$K$12^2)+'Monte Carlo'!$K$12*((RAND()+RAND()+RAND()+RAND()+RAND()+RAND()+RAND()+RAND()+RAND()+RAND()+RAND()+RAND())-6))-1)+K$15)</x:f>
        <x:v>4150991.655019461</x:v>
      </x:c>
      <x:c r="L515" s="97" t="n">
        <x:f>MAX(0,K515*(1+EXP((LN(1+'Monte Carlo'!$K$10)-0.5*'Monte Carlo'!$K$12^2)+'Monte Carlo'!$K$12*((RAND()+RAND()+RAND()+RAND()+RAND()+RAND()+RAND()+RAND()+RAND()+RAND()+RAND()+RAND())-6))-1)+L$15)</x:f>
        <x:v>4847132.911453572</x:v>
      </x:c>
      <x:c r="M515" s="97" t="n">
        <x:f>MAX(0,L515*(1+EXP((LN(1+'Monte Carlo'!$K$10)-0.5*'Monte Carlo'!$K$12^2)+'Monte Carlo'!$K$12*((RAND()+RAND()+RAND()+RAND()+RAND()+RAND()+RAND()+RAND()+RAND()+RAND()+RAND()+RAND())-6))-1)+M$15)</x:f>
        <x:v>4504259.421184953</x:v>
      </x:c>
      <x:c r="N515" s="97" t="n">
        <x:f>MAX(0,M515*(1+EXP((LN(1+'Monte Carlo'!$K$10)-0.5*'Monte Carlo'!$K$12^2)+'Monte Carlo'!$K$12*((RAND()+RAND()+RAND()+RAND()+RAND()+RAND()+RAND()+RAND()+RAND()+RAND()+RAND()+RAND())-6))-1)+N$15)</x:f>
        <x:v>3724041.862641541</x:v>
      </x:c>
      <x:c r="O515" s="97" t="n">
        <x:f>MAX(0,N515*(1+EXP((LN(1+'Monte Carlo'!$K$10)-0.5*'Monte Carlo'!$K$12^2)+'Monte Carlo'!$K$12*((RAND()+RAND()+RAND()+RAND()+RAND()+RAND()+RAND()+RAND()+RAND()+RAND()+RAND()+RAND())-6))-1)+O$15)</x:f>
        <x:v>3475678.60619328</x:v>
      </x:c>
      <x:c r="P515" s="97" t="n">
        <x:f>MAX(0,O515*(1+EXP((LN(1+'Monte Carlo'!$K$10)-0.5*'Monte Carlo'!$K$12^2)+'Monte Carlo'!$K$12*((RAND()+RAND()+RAND()+RAND()+RAND()+RAND()+RAND()+RAND()+RAND()+RAND()+RAND()+RAND())-6))-1)+P$15)</x:f>
        <x:v>3591098.565648477</x:v>
      </x:c>
      <x:c r="Q515" s="97" t="n">
        <x:f>MAX(0,P515*(1+EXP((LN(1+'Monte Carlo'!$K$10)-0.5*'Monte Carlo'!$K$12^2)+'Monte Carlo'!$K$12*((RAND()+RAND()+RAND()+RAND()+RAND()+RAND()+RAND()+RAND()+RAND()+RAND()+RAND()+RAND())-6))-1)+Q$15)</x:f>
        <x:v>3808098.533676061</x:v>
      </x:c>
      <x:c r="R515" s="97" t="n">
        <x:f>MAX(0,Q515*(1+EXP((LN(1+'Monte Carlo'!$K$10)-0.5*'Monte Carlo'!$K$12^2)+'Monte Carlo'!$K$12*((RAND()+RAND()+RAND()+RAND()+RAND()+RAND()+RAND()+RAND()+RAND()+RAND()+RAND()+RAND())-6))-1)+R$15)</x:f>
        <x:v>3434571.6688700607</x:v>
      </x:c>
      <x:c r="S515" s="97" t="n">
        <x:f>MAX(0,R515*(1+EXP((LN(1+'Monte Carlo'!$K$10)-0.5*'Monte Carlo'!$K$12^2)+'Monte Carlo'!$K$12*((RAND()+RAND()+RAND()+RAND()+RAND()+RAND()+RAND()+RAND()+RAND()+RAND()+RAND()+RAND())-6))-1)+S$15)</x:f>
        <x:v>3807564.1136445394</x:v>
      </x:c>
      <x:c r="T515" s="97" t="n">
        <x:f>MAX(0,S515*(1+EXP((LN(1+'Monte Carlo'!$K$10)-0.5*'Monte Carlo'!$K$12^2)+'Monte Carlo'!$K$12*((RAND()+RAND()+RAND()+RAND()+RAND()+RAND()+RAND()+RAND()+RAND()+RAND()+RAND()+RAND())-6))-1)+T$15)</x:f>
        <x:v>3639502.1658709627</x:v>
      </x:c>
      <x:c r="U515" s="97" t="n">
        <x:f>MAX(0,T515*(1+EXP((LN(1+'Monte Carlo'!$K$10)-0.5*'Monte Carlo'!$K$12^2)+'Monte Carlo'!$K$12*((RAND()+RAND()+RAND()+RAND()+RAND()+RAND()+RAND()+RAND()+RAND()+RAND()+RAND()+RAND())-6))-1)+U$15)</x:f>
        <x:v>3503797.015938537</x:v>
      </x:c>
      <x:c r="V515" s="97" t="n">
        <x:f>MAX(0,U515*(1+EXP((LN(1+'Monte Carlo'!$K$10)-0.5*'Monte Carlo'!$K$12^2)+'Monte Carlo'!$K$12*((RAND()+RAND()+RAND()+RAND()+RAND()+RAND()+RAND()+RAND()+RAND()+RAND()+RAND()+RAND())-6))-1)+V$15)</x:f>
        <x:v>3696596.340997673</x:v>
      </x:c>
      <x:c r="W515" s="97" t="n">
        <x:f>MAX(0,V515*(1+EXP((LN(1+'Monte Carlo'!$K$10)-0.5*'Monte Carlo'!$K$12^2)+'Monte Carlo'!$K$12*((RAND()+RAND()+RAND()+RAND()+RAND()+RAND()+RAND()+RAND()+RAND()+RAND()+RAND()+RAND())-6))-1)+W$15)</x:f>
        <x:v>4403077.107244016</x:v>
      </x:c>
      <x:c r="X515" s="97" t="n">
        <x:f>MAX(0,W515*(1+EXP((LN(1+'Monte Carlo'!$K$10)-0.5*'Monte Carlo'!$K$12^2)+'Monte Carlo'!$K$12*((RAND()+RAND()+RAND()+RAND()+RAND()+RAND()+RAND()+RAND()+RAND()+RAND()+RAND()+RAND())-6))-1)+X$15)</x:f>
        <x:v>4816224.097469546</x:v>
      </x:c>
      <x:c r="Y515" s="97" t="n">
        <x:f>MAX(0,X515*(1+EXP((LN(1+'Monte Carlo'!$K$10)-0.5*'Monte Carlo'!$K$12^2)+'Monte Carlo'!$K$12*((RAND()+RAND()+RAND()+RAND()+RAND()+RAND()+RAND()+RAND()+RAND()+RAND()+RAND()+RAND())-6))-1)+Y$15)</x:f>
        <x:v>4729358.188164293</x:v>
      </x:c>
      <x:c r="Z515" s="97" t="n">
        <x:f>MAX(0,Y515*(1+EXP((LN(1+'Monte Carlo'!$K$10)-0.5*'Monte Carlo'!$K$12^2)+'Monte Carlo'!$K$12*((RAND()+RAND()+RAND()+RAND()+RAND()+RAND()+RAND()+RAND()+RAND()+RAND()+RAND()+RAND())-6))-1)+Z$15)</x:f>
        <x:v>4022873.347180298</x:v>
      </x:c>
      <x:c r="AA515" s="97" t="n">
        <x:f>MAX(0,Z515*(1+EXP((LN(1+'Monte Carlo'!$K$10)-0.5*'Monte Carlo'!$K$12^2)+'Monte Carlo'!$K$12*((RAND()+RAND()+RAND()+RAND()+RAND()+RAND()+RAND()+RAND()+RAND()+RAND()+RAND()+RAND())-6))-1)+AA$15)</x:f>
        <x:v>3714004.4802373955</x:v>
      </x:c>
      <x:c r="AB515" s="97" t="n">
        <x:f>MAX(0,AA515*(1+EXP((LN(1+'Monte Carlo'!$K$10)-0.5*'Monte Carlo'!$K$12^2)+'Monte Carlo'!$K$12*((RAND()+RAND()+RAND()+RAND()+RAND()+RAND()+RAND()+RAND()+RAND()+RAND()+RAND()+RAND())-6))-1)+AB$15)</x:f>
        <x:v>4742572.332199269</x:v>
      </x:c>
      <x:c r="AC515" s="97" t="n">
        <x:f>MAX(0,AB515*(1+EXP((LN(1+'Monte Carlo'!$K$10)-0.5*'Monte Carlo'!$K$12^2)+'Monte Carlo'!$K$12*((RAND()+RAND()+RAND()+RAND()+RAND()+RAND()+RAND()+RAND()+RAND()+RAND()+RAND()+RAND())-6))-1)+AC$15)</x:f>
        <x:v>4114953.3300178614</x:v>
      </x:c>
      <x:c r="AD515" s="97" t="n">
        <x:f>MAX(0,AC515*(1+EXP((LN(1+'Monte Carlo'!$K$10)-0.5*'Monte Carlo'!$K$12^2)+'Monte Carlo'!$K$12*((RAND()+RAND()+RAND()+RAND()+RAND()+RAND()+RAND()+RAND()+RAND()+RAND()+RAND()+RAND())-6))-1)+AD$15)</x:f>
        <x:v>4719614.810880443</x:v>
      </x:c>
      <x:c r="AE515" s="97" t="n">
        <x:f>MAX(0,AD515*(1+EXP((LN(1+'Monte Carlo'!$K$10)-0.5*'Monte Carlo'!$K$12^2)+'Monte Carlo'!$K$12*((RAND()+RAND()+RAND()+RAND()+RAND()+RAND()+RAND()+RAND()+RAND()+RAND()+RAND()+RAND())-6))-1)+AE$15)</x:f>
        <x:v>4421701.554549961</x:v>
      </x:c>
      <x:c r="AF515" s="97" t="n">
        <x:f>MAX(0,AE515*(1+EXP((LN(1+'Monte Carlo'!$K$10)-0.5*'Monte Carlo'!$K$12^2)+'Monte Carlo'!$K$12*((RAND()+RAND()+RAND()+RAND()+RAND()+RAND()+RAND()+RAND()+RAND()+RAND()+RAND()+RAND())-6))-1)+AF$15)</x:f>
        <x:v>5215389.535075309</x:v>
      </x:c>
      <x:c r="AG515" s="97">
        <x:f t="shared" si="9"/>
        <x:v>1029031.25</x:v>
      </x:c>
    </x:row>
    <x:row r="516">
      <x:c r="A516" s="93">
        <x:v>495</x:v>
      </x:c>
      <x:c r="B516" s="97" t="n">
        <x:f>IF(AND(UPPER('Monte Carlo'!$K$4)="YES",'Monte Carlo'!$K$5&gt;0),'Monte Carlo'!$K$13,Liquidity_30Y!$C$14)</x:f>
        <x:v>1029031.25</x:v>
      </x:c>
      <x:c r="C516" s="97" t="n">
        <x:f>MAX(0,B516*(1+EXP((LN(1+'Monte Carlo'!$K$10)-0.5*'Monte Carlo'!$K$12^2)+'Monte Carlo'!$K$12*((RAND()+RAND()+RAND()+RAND()+RAND()+RAND()+RAND()+RAND()+RAND()+RAND()+RAND()+RAND())-6))-1)+C$15)</x:f>
        <x:v>1172986.275724948</x:v>
      </x:c>
      <x:c r="D516" s="97" t="n">
        <x:f>MAX(0,C516*(1+EXP((LN(1+'Monte Carlo'!$K$10)-0.5*'Monte Carlo'!$K$12^2)+'Monte Carlo'!$K$12*((RAND()+RAND()+RAND()+RAND()+RAND()+RAND()+RAND()+RAND()+RAND()+RAND()+RAND()+RAND())-6))-1)+D$15)</x:f>
        <x:v>1580443.1736426787</x:v>
      </x:c>
      <x:c r="E516" s="97" t="n">
        <x:f>MAX(0,D516*(1+EXP((LN(1+'Monte Carlo'!$K$10)-0.5*'Monte Carlo'!$K$12^2)+'Monte Carlo'!$K$12*((RAND()+RAND()+RAND()+RAND()+RAND()+RAND()+RAND()+RAND()+RAND()+RAND()+RAND()+RAND())-6))-1)+E$15)</x:f>
        <x:v>2044760.4320051135</x:v>
      </x:c>
      <x:c r="F516" s="97" t="n">
        <x:f>MAX(0,E516*(1+EXP((LN(1+'Monte Carlo'!$K$10)-0.5*'Monte Carlo'!$K$12^2)+'Monte Carlo'!$K$12*((RAND()+RAND()+RAND()+RAND()+RAND()+RAND()+RAND()+RAND()+RAND()+RAND()+RAND()+RAND())-6))-1)+F$15)</x:f>
        <x:v>2208383.468863893</x:v>
      </x:c>
      <x:c r="G516" s="97" t="n">
        <x:f>MAX(0,F516*(1+EXP((LN(1+'Monte Carlo'!$K$10)-0.5*'Monte Carlo'!$K$12^2)+'Monte Carlo'!$K$12*((RAND()+RAND()+RAND()+RAND()+RAND()+RAND()+RAND()+RAND()+RAND()+RAND()+RAND()+RAND())-6))-1)+G$15)</x:f>
        <x:v>3071261.567387974</x:v>
      </x:c>
      <x:c r="H516" s="97" t="n">
        <x:f>MAX(0,G516*(1+EXP((LN(1+'Monte Carlo'!$K$10)-0.5*'Monte Carlo'!$K$12^2)+'Monte Carlo'!$K$12*((RAND()+RAND()+RAND()+RAND()+RAND()+RAND()+RAND()+RAND()+RAND()+RAND()+RAND()+RAND())-6))-1)+H$15)</x:f>
        <x:v>3162406.3454515026</x:v>
      </x:c>
      <x:c r="I516" s="97" t="n">
        <x:f>MAX(0,H516*(1+EXP((LN(1+'Monte Carlo'!$K$10)-0.5*'Monte Carlo'!$K$12^2)+'Monte Carlo'!$K$12*((RAND()+RAND()+RAND()+RAND()+RAND()+RAND()+RAND()+RAND()+RAND()+RAND()+RAND()+RAND())-6))-1)+I$15)</x:f>
        <x:v>3795806.939748408</x:v>
      </x:c>
      <x:c r="J516" s="97" t="n">
        <x:f>MAX(0,I516*(1+EXP((LN(1+'Monte Carlo'!$K$10)-0.5*'Monte Carlo'!$K$12^2)+'Monte Carlo'!$K$12*((RAND()+RAND()+RAND()+RAND()+RAND()+RAND()+RAND()+RAND()+RAND()+RAND()+RAND()+RAND())-6))-1)+J$15)</x:f>
        <x:v>5085372.447121288</x:v>
      </x:c>
      <x:c r="K516" s="97" t="n">
        <x:f>MAX(0,J516*(1+EXP((LN(1+'Monte Carlo'!$K$10)-0.5*'Monte Carlo'!$K$12^2)+'Monte Carlo'!$K$12*((RAND()+RAND()+RAND()+RAND()+RAND()+RAND()+RAND()+RAND()+RAND()+RAND()+RAND()+RAND())-6))-1)+K$15)</x:f>
        <x:v>4297785.097871683</x:v>
      </x:c>
      <x:c r="L516" s="97" t="n">
        <x:f>MAX(0,K516*(1+EXP((LN(1+'Monte Carlo'!$K$10)-0.5*'Monte Carlo'!$K$12^2)+'Monte Carlo'!$K$12*((RAND()+RAND()+RAND()+RAND()+RAND()+RAND()+RAND()+RAND()+RAND()+RAND()+RAND()+RAND())-6))-1)+L$15)</x:f>
        <x:v>4446629.057790785</x:v>
      </x:c>
      <x:c r="M516" s="97" t="n">
        <x:f>MAX(0,L516*(1+EXP((LN(1+'Monte Carlo'!$K$10)-0.5*'Monte Carlo'!$K$12^2)+'Monte Carlo'!$K$12*((RAND()+RAND()+RAND()+RAND()+RAND()+RAND()+RAND()+RAND()+RAND()+RAND()+RAND()+RAND())-6))-1)+M$15)</x:f>
        <x:v>5366242.592997582</x:v>
      </x:c>
      <x:c r="N516" s="97" t="n">
        <x:f>MAX(0,M516*(1+EXP((LN(1+'Monte Carlo'!$K$10)-0.5*'Monte Carlo'!$K$12^2)+'Monte Carlo'!$K$12*((RAND()+RAND()+RAND()+RAND()+RAND()+RAND()+RAND()+RAND()+RAND()+RAND()+RAND()+RAND())-6))-1)+N$15)</x:f>
        <x:v>5782825.97977406</x:v>
      </x:c>
      <x:c r="O516" s="97" t="n">
        <x:f>MAX(0,N516*(1+EXP((LN(1+'Monte Carlo'!$K$10)-0.5*'Monte Carlo'!$K$12^2)+'Monte Carlo'!$K$12*((RAND()+RAND()+RAND()+RAND()+RAND()+RAND()+RAND()+RAND()+RAND()+RAND()+RAND()+RAND())-6))-1)+O$15)</x:f>
        <x:v>6871907.372069092</x:v>
      </x:c>
      <x:c r="P516" s="97" t="n">
        <x:f>MAX(0,O516*(1+EXP((LN(1+'Monte Carlo'!$K$10)-0.5*'Monte Carlo'!$K$12^2)+'Monte Carlo'!$K$12*((RAND()+RAND()+RAND()+RAND()+RAND()+RAND()+RAND()+RAND()+RAND()+RAND()+RAND()+RAND())-6))-1)+P$15)</x:f>
        <x:v>6457555.052530329</x:v>
      </x:c>
      <x:c r="Q516" s="97" t="n">
        <x:f>MAX(0,P516*(1+EXP((LN(1+'Monte Carlo'!$K$10)-0.5*'Monte Carlo'!$K$12^2)+'Monte Carlo'!$K$12*((RAND()+RAND()+RAND()+RAND()+RAND()+RAND()+RAND()+RAND()+RAND()+RAND()+RAND()+RAND())-6))-1)+Q$15)</x:f>
        <x:v>7377979.406002176</x:v>
      </x:c>
      <x:c r="R516" s="97" t="n">
        <x:f>MAX(0,Q516*(1+EXP((LN(1+'Monte Carlo'!$K$10)-0.5*'Monte Carlo'!$K$12^2)+'Monte Carlo'!$K$12*((RAND()+RAND()+RAND()+RAND()+RAND()+RAND()+RAND()+RAND()+RAND()+RAND()+RAND()+RAND())-6))-1)+R$15)</x:f>
        <x:v>6702530.612410612</x:v>
      </x:c>
      <x:c r="S516" s="97" t="n">
        <x:f>MAX(0,R516*(1+EXP((LN(1+'Monte Carlo'!$K$10)-0.5*'Monte Carlo'!$K$12^2)+'Monte Carlo'!$K$12*((RAND()+RAND()+RAND()+RAND()+RAND()+RAND()+RAND()+RAND()+RAND()+RAND()+RAND()+RAND())-6))-1)+S$15)</x:f>
        <x:v>6113363.978252011</x:v>
      </x:c>
      <x:c r="T516" s="97" t="n">
        <x:f>MAX(0,S516*(1+EXP((LN(1+'Monte Carlo'!$K$10)-0.5*'Monte Carlo'!$K$12^2)+'Monte Carlo'!$K$12*((RAND()+RAND()+RAND()+RAND()+RAND()+RAND()+RAND()+RAND()+RAND()+RAND()+RAND()+RAND())-6))-1)+T$15)</x:f>
        <x:v>8195890.648418846</x:v>
      </x:c>
      <x:c r="U516" s="97" t="n">
        <x:f>MAX(0,T516*(1+EXP((LN(1+'Monte Carlo'!$K$10)-0.5*'Monte Carlo'!$K$12^2)+'Monte Carlo'!$K$12*((RAND()+RAND()+RAND()+RAND()+RAND()+RAND()+RAND()+RAND()+RAND()+RAND()+RAND()+RAND())-6))-1)+U$15)</x:f>
        <x:v>8145899.449811955</x:v>
      </x:c>
      <x:c r="V516" s="97" t="n">
        <x:f>MAX(0,U516*(1+EXP((LN(1+'Monte Carlo'!$K$10)-0.5*'Monte Carlo'!$K$12^2)+'Monte Carlo'!$K$12*((RAND()+RAND()+RAND()+RAND()+RAND()+RAND()+RAND()+RAND()+RAND()+RAND()+RAND()+RAND())-6))-1)+V$15)</x:f>
        <x:v>8835316.798683632</x:v>
      </x:c>
      <x:c r="W516" s="97" t="n">
        <x:f>MAX(0,V516*(1+EXP((LN(1+'Monte Carlo'!$K$10)-0.5*'Monte Carlo'!$K$12^2)+'Monte Carlo'!$K$12*((RAND()+RAND()+RAND()+RAND()+RAND()+RAND()+RAND()+RAND()+RAND()+RAND()+RAND()+RAND())-6))-1)+W$15)</x:f>
        <x:v>9180967.482571917</x:v>
      </x:c>
      <x:c r="X516" s="97" t="n">
        <x:f>MAX(0,W516*(1+EXP((LN(1+'Monte Carlo'!$K$10)-0.5*'Monte Carlo'!$K$12^2)+'Monte Carlo'!$K$12*((RAND()+RAND()+RAND()+RAND()+RAND()+RAND()+RAND()+RAND()+RAND()+RAND()+RAND()+RAND())-6))-1)+X$15)</x:f>
        <x:v>8362099.892444978</x:v>
      </x:c>
      <x:c r="Y516" s="97" t="n">
        <x:f>MAX(0,X516*(1+EXP((LN(1+'Monte Carlo'!$K$10)-0.5*'Monte Carlo'!$K$12^2)+'Monte Carlo'!$K$12*((RAND()+RAND()+RAND()+RAND()+RAND()+RAND()+RAND()+RAND()+RAND()+RAND()+RAND()+RAND())-6))-1)+Y$15)</x:f>
        <x:v>5574755.300495109</x:v>
      </x:c>
      <x:c r="Z516" s="97" t="n">
        <x:f>MAX(0,Y516*(1+EXP((LN(1+'Monte Carlo'!$K$10)-0.5*'Monte Carlo'!$K$12^2)+'Monte Carlo'!$K$12*((RAND()+RAND()+RAND()+RAND()+RAND()+RAND()+RAND()+RAND()+RAND()+RAND()+RAND()+RAND())-6))-1)+Z$15)</x:f>
        <x:v>7028484.648129406</x:v>
      </x:c>
      <x:c r="AA516" s="97" t="n">
        <x:f>MAX(0,Z516*(1+EXP((LN(1+'Monte Carlo'!$K$10)-0.5*'Monte Carlo'!$K$12^2)+'Monte Carlo'!$K$12*((RAND()+RAND()+RAND()+RAND()+RAND()+RAND()+RAND()+RAND()+RAND()+RAND()+RAND()+RAND())-6))-1)+AA$15)</x:f>
        <x:v>7014910.2441088045</x:v>
      </x:c>
      <x:c r="AB516" s="97" t="n">
        <x:f>MAX(0,AA516*(1+EXP((LN(1+'Monte Carlo'!$K$10)-0.5*'Monte Carlo'!$K$12^2)+'Monte Carlo'!$K$12*((RAND()+RAND()+RAND()+RAND()+RAND()+RAND()+RAND()+RAND()+RAND()+RAND()+RAND()+RAND())-6))-1)+AB$15)</x:f>
        <x:v>7165739.942383452</x:v>
      </x:c>
      <x:c r="AC516" s="97" t="n">
        <x:f>MAX(0,AB516*(1+EXP((LN(1+'Monte Carlo'!$K$10)-0.5*'Monte Carlo'!$K$12^2)+'Monte Carlo'!$K$12*((RAND()+RAND()+RAND()+RAND()+RAND()+RAND()+RAND()+RAND()+RAND()+RAND()+RAND()+RAND())-6))-1)+AC$15)</x:f>
        <x:v>6410164.289570686</x:v>
      </x:c>
      <x:c r="AD516" s="97" t="n">
        <x:f>MAX(0,AC516*(1+EXP((LN(1+'Monte Carlo'!$K$10)-0.5*'Monte Carlo'!$K$12^2)+'Monte Carlo'!$K$12*((RAND()+RAND()+RAND()+RAND()+RAND()+RAND()+RAND()+RAND()+RAND()+RAND()+RAND()+RAND())-6))-1)+AD$15)</x:f>
        <x:v>6093511.172790733</x:v>
      </x:c>
      <x:c r="AE516" s="97" t="n">
        <x:f>MAX(0,AD516*(1+EXP((LN(1+'Monte Carlo'!$K$10)-0.5*'Monte Carlo'!$K$12^2)+'Monte Carlo'!$K$12*((RAND()+RAND()+RAND()+RAND()+RAND()+RAND()+RAND()+RAND()+RAND()+RAND()+RAND()+RAND())-6))-1)+AE$15)</x:f>
        <x:v>5155772.2655908065</x:v>
      </x:c>
      <x:c r="AF516" s="97" t="n">
        <x:f>MAX(0,AE516*(1+EXP((LN(1+'Monte Carlo'!$K$10)-0.5*'Monte Carlo'!$K$12^2)+'Monte Carlo'!$K$12*((RAND()+RAND()+RAND()+RAND()+RAND()+RAND()+RAND()+RAND()+RAND()+RAND()+RAND()+RAND())-6))-1)+AF$15)</x:f>
        <x:v>6745146.440826738</x:v>
      </x:c>
      <x:c r="AG516" s="97">
        <x:f t="shared" si="9"/>
        <x:v>1029031.25</x:v>
      </x:c>
    </x:row>
    <x:row r="517">
      <x:c r="A517" s="93">
        <x:v>496</x:v>
      </x:c>
      <x:c r="B517" s="97" t="n">
        <x:f>IF(AND(UPPER('Monte Carlo'!$K$4)="YES",'Monte Carlo'!$K$5&gt;0),'Monte Carlo'!$K$13,Liquidity_30Y!$C$14)</x:f>
        <x:v>1029031.25</x:v>
      </x:c>
      <x:c r="C517" s="97" t="n">
        <x:f>MAX(0,B517*(1+EXP((LN(1+'Monte Carlo'!$K$10)-0.5*'Monte Carlo'!$K$12^2)+'Monte Carlo'!$K$12*((RAND()+RAND()+RAND()+RAND()+RAND()+RAND()+RAND()+RAND()+RAND()+RAND()+RAND()+RAND())-6))-1)+C$15)</x:f>
        <x:v>819924.8868087673</x:v>
      </x:c>
      <x:c r="D517" s="97" t="n">
        <x:f>MAX(0,C517*(1+EXP((LN(1+'Monte Carlo'!$K$10)-0.5*'Monte Carlo'!$K$12^2)+'Monte Carlo'!$K$12*((RAND()+RAND()+RAND()+RAND()+RAND()+RAND()+RAND()+RAND()+RAND()+RAND()+RAND()+RAND())-6))-1)+D$15)</x:f>
        <x:v>1187044.9910372328</x:v>
      </x:c>
      <x:c r="E517" s="97" t="n">
        <x:f>MAX(0,D517*(1+EXP((LN(1+'Monte Carlo'!$K$10)-0.5*'Monte Carlo'!$K$12^2)+'Monte Carlo'!$K$12*((RAND()+RAND()+RAND()+RAND()+RAND()+RAND()+RAND()+RAND()+RAND()+RAND()+RAND()+RAND())-6))-1)+E$15)</x:f>
        <x:v>1192639.046385423</x:v>
      </x:c>
      <x:c r="F517" s="97" t="n">
        <x:f>MAX(0,E517*(1+EXP((LN(1+'Monte Carlo'!$K$10)-0.5*'Monte Carlo'!$K$12^2)+'Monte Carlo'!$K$12*((RAND()+RAND()+RAND()+RAND()+RAND()+RAND()+RAND()+RAND()+RAND()+RAND()+RAND()+RAND())-6))-1)+F$15)</x:f>
        <x:v>1350709.2004523627</x:v>
      </x:c>
      <x:c r="G517" s="97" t="n">
        <x:f>MAX(0,F517*(1+EXP((LN(1+'Monte Carlo'!$K$10)-0.5*'Monte Carlo'!$K$12^2)+'Monte Carlo'!$K$12*((RAND()+RAND()+RAND()+RAND()+RAND()+RAND()+RAND()+RAND()+RAND()+RAND()+RAND()+RAND())-6))-1)+G$15)</x:f>
        <x:v>1522036.0381717714</x:v>
      </x:c>
      <x:c r="H517" s="97" t="n">
        <x:f>MAX(0,G517*(1+EXP((LN(1+'Monte Carlo'!$K$10)-0.5*'Monte Carlo'!$K$12^2)+'Monte Carlo'!$K$12*((RAND()+RAND()+RAND()+RAND()+RAND()+RAND()+RAND()+RAND()+RAND()+RAND()+RAND()+RAND())-6))-1)+H$15)</x:f>
        <x:v>1557425.5185850603</x:v>
      </x:c>
      <x:c r="I517" s="97" t="n">
        <x:f>MAX(0,H517*(1+EXP((LN(1+'Monte Carlo'!$K$10)-0.5*'Monte Carlo'!$K$12^2)+'Monte Carlo'!$K$12*((RAND()+RAND()+RAND()+RAND()+RAND()+RAND()+RAND()+RAND()+RAND()+RAND()+RAND()+RAND())-6))-1)+I$15)</x:f>
        <x:v>1781349.6330949406</x:v>
      </x:c>
      <x:c r="J517" s="97" t="n">
        <x:f>MAX(0,I517*(1+EXP((LN(1+'Monte Carlo'!$K$10)-0.5*'Monte Carlo'!$K$12^2)+'Monte Carlo'!$K$12*((RAND()+RAND()+RAND()+RAND()+RAND()+RAND()+RAND()+RAND()+RAND()+RAND()+RAND()+RAND())-6))-1)+J$15)</x:f>
        <x:v>2246008.222261524</x:v>
      </x:c>
      <x:c r="K517" s="97" t="n">
        <x:f>MAX(0,J517*(1+EXP((LN(1+'Monte Carlo'!$K$10)-0.5*'Monte Carlo'!$K$12^2)+'Monte Carlo'!$K$12*((RAND()+RAND()+RAND()+RAND()+RAND()+RAND()+RAND()+RAND()+RAND()+RAND()+RAND()+RAND())-6))-1)+K$15)</x:f>
        <x:v>2634873.3359642094</x:v>
      </x:c>
      <x:c r="L517" s="97" t="n">
        <x:f>MAX(0,K517*(1+EXP((LN(1+'Monte Carlo'!$K$10)-0.5*'Monte Carlo'!$K$12^2)+'Monte Carlo'!$K$12*((RAND()+RAND()+RAND()+RAND()+RAND()+RAND()+RAND()+RAND()+RAND()+RAND()+RAND()+RAND())-6))-1)+L$15)</x:f>
        <x:v>2278864.335065267</x:v>
      </x:c>
      <x:c r="M517" s="97" t="n">
        <x:f>MAX(0,L517*(1+EXP((LN(1+'Monte Carlo'!$K$10)-0.5*'Monte Carlo'!$K$12^2)+'Monte Carlo'!$K$12*((RAND()+RAND()+RAND()+RAND()+RAND()+RAND()+RAND()+RAND()+RAND()+RAND()+RAND()+RAND())-6))-1)+M$15)</x:f>
        <x:v>2533765.3212353834</x:v>
      </x:c>
      <x:c r="N517" s="97" t="n">
        <x:f>MAX(0,M517*(1+EXP((LN(1+'Monte Carlo'!$K$10)-0.5*'Monte Carlo'!$K$12^2)+'Monte Carlo'!$K$12*((RAND()+RAND()+RAND()+RAND()+RAND()+RAND()+RAND()+RAND()+RAND()+RAND()+RAND()+RAND())-6))-1)+N$15)</x:f>
        <x:v>2543823.0621672855</x:v>
      </x:c>
      <x:c r="O517" s="97" t="n">
        <x:f>MAX(0,N517*(1+EXP((LN(1+'Monte Carlo'!$K$10)-0.5*'Monte Carlo'!$K$12^2)+'Monte Carlo'!$K$12*((RAND()+RAND()+RAND()+RAND()+RAND()+RAND()+RAND()+RAND()+RAND()+RAND()+RAND()+RAND())-6))-1)+O$15)</x:f>
        <x:v>2469511.746786711</x:v>
      </x:c>
      <x:c r="P517" s="97" t="n">
        <x:f>MAX(0,O517*(1+EXP((LN(1+'Monte Carlo'!$K$10)-0.5*'Monte Carlo'!$K$12^2)+'Monte Carlo'!$K$12*((RAND()+RAND()+RAND()+RAND()+RAND()+RAND()+RAND()+RAND()+RAND()+RAND()+RAND()+RAND())-6))-1)+P$15)</x:f>
        <x:v>2694104.655287933</x:v>
      </x:c>
      <x:c r="Q517" s="97" t="n">
        <x:f>MAX(0,P517*(1+EXP((LN(1+'Monte Carlo'!$K$10)-0.5*'Monte Carlo'!$K$12^2)+'Monte Carlo'!$K$12*((RAND()+RAND()+RAND()+RAND()+RAND()+RAND()+RAND()+RAND()+RAND()+RAND()+RAND()+RAND())-6))-1)+Q$15)</x:f>
        <x:v>2312689.3470542035</x:v>
      </x:c>
      <x:c r="R517" s="97" t="n">
        <x:f>MAX(0,Q517*(1+EXP((LN(1+'Monte Carlo'!$K$10)-0.5*'Monte Carlo'!$K$12^2)+'Monte Carlo'!$K$12*((RAND()+RAND()+RAND()+RAND()+RAND()+RAND()+RAND()+RAND()+RAND()+RAND()+RAND()+RAND())-6))-1)+R$15)</x:f>
        <x:v>2430074.532285969</x:v>
      </x:c>
      <x:c r="S517" s="97" t="n">
        <x:f>MAX(0,R517*(1+EXP((LN(1+'Monte Carlo'!$K$10)-0.5*'Monte Carlo'!$K$12^2)+'Monte Carlo'!$K$12*((RAND()+RAND()+RAND()+RAND()+RAND()+RAND()+RAND()+RAND()+RAND()+RAND()+RAND()+RAND())-6))-1)+S$15)</x:f>
        <x:v>3767767.0937581155</x:v>
      </x:c>
      <x:c r="T517" s="97" t="n">
        <x:f>MAX(0,S517*(1+EXP((LN(1+'Monte Carlo'!$K$10)-0.5*'Monte Carlo'!$K$12^2)+'Monte Carlo'!$K$12*((RAND()+RAND()+RAND()+RAND()+RAND()+RAND()+RAND()+RAND()+RAND()+RAND()+RAND()+RAND())-6))-1)+T$15)</x:f>
        <x:v>4062911.9689011346</x:v>
      </x:c>
      <x:c r="U517" s="97" t="n">
        <x:f>MAX(0,T517*(1+EXP((LN(1+'Monte Carlo'!$K$10)-0.5*'Monte Carlo'!$K$12^2)+'Monte Carlo'!$K$12*((RAND()+RAND()+RAND()+RAND()+RAND()+RAND()+RAND()+RAND()+RAND()+RAND()+RAND()+RAND())-6))-1)+U$15)</x:f>
        <x:v>3196324.086150517</x:v>
      </x:c>
      <x:c r="V517" s="97" t="n">
        <x:f>MAX(0,U517*(1+EXP((LN(1+'Monte Carlo'!$K$10)-0.5*'Monte Carlo'!$K$12^2)+'Monte Carlo'!$K$12*((RAND()+RAND()+RAND()+RAND()+RAND()+RAND()+RAND()+RAND()+RAND()+RAND()+RAND()+RAND())-6))-1)+V$15)</x:f>
        <x:v>3338094.161834552</x:v>
      </x:c>
      <x:c r="W517" s="97" t="n">
        <x:f>MAX(0,V517*(1+EXP((LN(1+'Monte Carlo'!$K$10)-0.5*'Monte Carlo'!$K$12^2)+'Monte Carlo'!$K$12*((RAND()+RAND()+RAND()+RAND()+RAND()+RAND()+RAND()+RAND()+RAND()+RAND()+RAND()+RAND())-6))-1)+W$15)</x:f>
        <x:v>3317192.740724588</x:v>
      </x:c>
      <x:c r="X517" s="97" t="n">
        <x:f>MAX(0,W517*(1+EXP((LN(1+'Monte Carlo'!$K$10)-0.5*'Monte Carlo'!$K$12^2)+'Monte Carlo'!$K$12*((RAND()+RAND()+RAND()+RAND()+RAND()+RAND()+RAND()+RAND()+RAND()+RAND()+RAND()+RAND())-6))-1)+X$15)</x:f>
        <x:v>3548927.0548842736</x:v>
      </x:c>
      <x:c r="Y517" s="97" t="n">
        <x:f>MAX(0,X517*(1+EXP((LN(1+'Monte Carlo'!$K$10)-0.5*'Monte Carlo'!$K$12^2)+'Monte Carlo'!$K$12*((RAND()+RAND()+RAND()+RAND()+RAND()+RAND()+RAND()+RAND()+RAND()+RAND()+RAND()+RAND())-6))-1)+Y$15)</x:f>
        <x:v>3601913.685612723</x:v>
      </x:c>
      <x:c r="Z517" s="97" t="n">
        <x:f>MAX(0,Y517*(1+EXP((LN(1+'Monte Carlo'!$K$10)-0.5*'Monte Carlo'!$K$12^2)+'Monte Carlo'!$K$12*((RAND()+RAND()+RAND()+RAND()+RAND()+RAND()+RAND()+RAND()+RAND()+RAND()+RAND()+RAND())-6))-1)+Z$15)</x:f>
        <x:v>3363148.7635873454</x:v>
      </x:c>
      <x:c r="AA517" s="97" t="n">
        <x:f>MAX(0,Z517*(1+EXP((LN(1+'Monte Carlo'!$K$10)-0.5*'Monte Carlo'!$K$12^2)+'Monte Carlo'!$K$12*((RAND()+RAND()+RAND()+RAND()+RAND()+RAND()+RAND()+RAND()+RAND()+RAND()+RAND()+RAND())-6))-1)+AA$15)</x:f>
        <x:v>3436964.7939732177</x:v>
      </x:c>
      <x:c r="AB517" s="97" t="n">
        <x:f>MAX(0,AA517*(1+EXP((LN(1+'Monte Carlo'!$K$10)-0.5*'Monte Carlo'!$K$12^2)+'Monte Carlo'!$K$12*((RAND()+RAND()+RAND()+RAND()+RAND()+RAND()+RAND()+RAND()+RAND()+RAND()+RAND()+RAND())-6))-1)+AB$15)</x:f>
        <x:v>3951123.2453674115</x:v>
      </x:c>
      <x:c r="AC517" s="97" t="n">
        <x:f>MAX(0,AB517*(1+EXP((LN(1+'Monte Carlo'!$K$10)-0.5*'Monte Carlo'!$K$12^2)+'Monte Carlo'!$K$12*((RAND()+RAND()+RAND()+RAND()+RAND()+RAND()+RAND()+RAND()+RAND()+RAND()+RAND()+RAND())-6))-1)+AC$15)</x:f>
        <x:v>2989068.0761738755</x:v>
      </x:c>
      <x:c r="AD517" s="97" t="n">
        <x:f>MAX(0,AC517*(1+EXP((LN(1+'Monte Carlo'!$K$10)-0.5*'Monte Carlo'!$K$12^2)+'Monte Carlo'!$K$12*((RAND()+RAND()+RAND()+RAND()+RAND()+RAND()+RAND()+RAND()+RAND()+RAND()+RAND()+RAND())-6))-1)+AD$15)</x:f>
        <x:v>3063375.3337993394</x:v>
      </x:c>
      <x:c r="AE517" s="97" t="n">
        <x:f>MAX(0,AD517*(1+EXP((LN(1+'Monte Carlo'!$K$10)-0.5*'Monte Carlo'!$K$12^2)+'Monte Carlo'!$K$12*((RAND()+RAND()+RAND()+RAND()+RAND()+RAND()+RAND()+RAND()+RAND()+RAND()+RAND()+RAND())-6))-1)+AE$15)</x:f>
        <x:v>3836439.3888971447</x:v>
      </x:c>
      <x:c r="AF517" s="97" t="n">
        <x:f>MAX(0,AE517*(1+EXP((LN(1+'Monte Carlo'!$K$10)-0.5*'Monte Carlo'!$K$12^2)+'Monte Carlo'!$K$12*((RAND()+RAND()+RAND()+RAND()+RAND()+RAND()+RAND()+RAND()+RAND()+RAND()+RAND()+RAND())-6))-1)+AF$15)</x:f>
        <x:v>3169352.341024493</x:v>
      </x:c>
      <x:c r="AG517" s="97">
        <x:f t="shared" si="9"/>
        <x:v>1029031.25</x:v>
      </x:c>
    </x:row>
    <x:row r="518">
      <x:c r="A518" s="93">
        <x:v>497</x:v>
      </x:c>
      <x:c r="B518" s="97" t="n">
        <x:f>IF(AND(UPPER('Monte Carlo'!$K$4)="YES",'Monte Carlo'!$K$5&gt;0),'Monte Carlo'!$K$13,Liquidity_30Y!$C$14)</x:f>
        <x:v>1029031.25</x:v>
      </x:c>
      <x:c r="C518" s="97" t="n">
        <x:f>MAX(0,B518*(1+EXP((LN(1+'Monte Carlo'!$K$10)-0.5*'Monte Carlo'!$K$12^2)+'Monte Carlo'!$K$12*((RAND()+RAND()+RAND()+RAND()+RAND()+RAND()+RAND()+RAND()+RAND()+RAND()+RAND()+RAND())-6))-1)+C$15)</x:f>
        <x:v>1133767.9288947713</x:v>
      </x:c>
      <x:c r="D518" s="97" t="n">
        <x:f>MAX(0,C518*(1+EXP((LN(1+'Monte Carlo'!$K$10)-0.5*'Monte Carlo'!$K$12^2)+'Monte Carlo'!$K$12*((RAND()+RAND()+RAND()+RAND()+RAND()+RAND()+RAND()+RAND()+RAND()+RAND()+RAND()+RAND())-6))-1)+D$15)</x:f>
        <x:v>969506.033239943</x:v>
      </x:c>
      <x:c r="E518" s="97" t="n">
        <x:f>MAX(0,D518*(1+EXP((LN(1+'Monte Carlo'!$K$10)-0.5*'Monte Carlo'!$K$12^2)+'Monte Carlo'!$K$12*((RAND()+RAND()+RAND()+RAND()+RAND()+RAND()+RAND()+RAND()+RAND()+RAND()+RAND()+RAND())-6))-1)+E$15)</x:f>
        <x:v>870063.4461758175</x:v>
      </x:c>
      <x:c r="F518" s="97" t="n">
        <x:f>MAX(0,E518*(1+EXP((LN(1+'Monte Carlo'!$K$10)-0.5*'Monte Carlo'!$K$12^2)+'Monte Carlo'!$K$12*((RAND()+RAND()+RAND()+RAND()+RAND()+RAND()+RAND()+RAND()+RAND()+RAND()+RAND()+RAND())-6))-1)+F$15)</x:f>
        <x:v>789329.6549911058</x:v>
      </x:c>
      <x:c r="G518" s="97" t="n">
        <x:f>MAX(0,F518*(1+EXP((LN(1+'Monte Carlo'!$K$10)-0.5*'Monte Carlo'!$K$12^2)+'Monte Carlo'!$K$12*((RAND()+RAND()+RAND()+RAND()+RAND()+RAND()+RAND()+RAND()+RAND()+RAND()+RAND()+RAND())-6))-1)+G$15)</x:f>
        <x:v>962809.9198781705</x:v>
      </x:c>
      <x:c r="H518" s="97" t="n">
        <x:f>MAX(0,G518*(1+EXP((LN(1+'Monte Carlo'!$K$10)-0.5*'Monte Carlo'!$K$12^2)+'Monte Carlo'!$K$12*((RAND()+RAND()+RAND()+RAND()+RAND()+RAND()+RAND()+RAND()+RAND()+RAND()+RAND()+RAND())-6))-1)+H$15)</x:f>
        <x:v>1042511.2118629838</x:v>
      </x:c>
      <x:c r="I518" s="97" t="n">
        <x:f>MAX(0,H518*(1+EXP((LN(1+'Monte Carlo'!$K$10)-0.5*'Monte Carlo'!$K$12^2)+'Monte Carlo'!$K$12*((RAND()+RAND()+RAND()+RAND()+RAND()+RAND()+RAND()+RAND()+RAND()+RAND()+RAND()+RAND())-6))-1)+I$15)</x:f>
        <x:v>1127532.0022406771</x:v>
      </x:c>
      <x:c r="J518" s="97" t="n">
        <x:f>MAX(0,I518*(1+EXP((LN(1+'Monte Carlo'!$K$10)-0.5*'Monte Carlo'!$K$12^2)+'Monte Carlo'!$K$12*((RAND()+RAND()+RAND()+RAND()+RAND()+RAND()+RAND()+RAND()+RAND()+RAND()+RAND()+RAND())-6))-1)+J$15)</x:f>
        <x:v>1084375.5142706265</x:v>
      </x:c>
      <x:c r="K518" s="97" t="n">
        <x:f>MAX(0,J518*(1+EXP((LN(1+'Monte Carlo'!$K$10)-0.5*'Monte Carlo'!$K$12^2)+'Monte Carlo'!$K$12*((RAND()+RAND()+RAND()+RAND()+RAND()+RAND()+RAND()+RAND()+RAND()+RAND()+RAND()+RAND())-6))-1)+K$15)</x:f>
        <x:v>1164486.4799460336</x:v>
      </x:c>
      <x:c r="L518" s="97" t="n">
        <x:f>MAX(0,K518*(1+EXP((LN(1+'Monte Carlo'!$K$10)-0.5*'Monte Carlo'!$K$12^2)+'Monte Carlo'!$K$12*((RAND()+RAND()+RAND()+RAND()+RAND()+RAND()+RAND()+RAND()+RAND()+RAND()+RAND()+RAND())-6))-1)+L$15)</x:f>
        <x:v>1131943.858278851</x:v>
      </x:c>
      <x:c r="M518" s="97" t="n">
        <x:f>MAX(0,L518*(1+EXP((LN(1+'Monte Carlo'!$K$10)-0.5*'Monte Carlo'!$K$12^2)+'Monte Carlo'!$K$12*((RAND()+RAND()+RAND()+RAND()+RAND()+RAND()+RAND()+RAND()+RAND()+RAND()+RAND()+RAND())-6))-1)+M$15)</x:f>
        <x:v>1130778.9541984512</x:v>
      </x:c>
      <x:c r="N518" s="97" t="n">
        <x:f>MAX(0,M518*(1+EXP((LN(1+'Monte Carlo'!$K$10)-0.5*'Monte Carlo'!$K$12^2)+'Monte Carlo'!$K$12*((RAND()+RAND()+RAND()+RAND()+RAND()+RAND()+RAND()+RAND()+RAND()+RAND()+RAND()+RAND())-6))-1)+N$15)</x:f>
        <x:v>1168120.2424636981</x:v>
      </x:c>
      <x:c r="O518" s="97" t="n">
        <x:f>MAX(0,N518*(1+EXP((LN(1+'Monte Carlo'!$K$10)-0.5*'Monte Carlo'!$K$12^2)+'Monte Carlo'!$K$12*((RAND()+RAND()+RAND()+RAND()+RAND()+RAND()+RAND()+RAND()+RAND()+RAND()+RAND()+RAND())-6))-1)+O$15)</x:f>
        <x:v>1489586.9123733086</x:v>
      </x:c>
      <x:c r="P518" s="97" t="n">
        <x:f>MAX(0,O518*(1+EXP((LN(1+'Monte Carlo'!$K$10)-0.5*'Monte Carlo'!$K$12^2)+'Monte Carlo'!$K$12*((RAND()+RAND()+RAND()+RAND()+RAND()+RAND()+RAND()+RAND()+RAND()+RAND()+RAND()+RAND())-6))-1)+P$15)</x:f>
        <x:v>1604059.642894669</x:v>
      </x:c>
      <x:c r="Q518" s="97" t="n">
        <x:f>MAX(0,P518*(1+EXP((LN(1+'Monte Carlo'!$K$10)-0.5*'Monte Carlo'!$K$12^2)+'Monte Carlo'!$K$12*((RAND()+RAND()+RAND()+RAND()+RAND()+RAND()+RAND()+RAND()+RAND()+RAND()+RAND()+RAND())-6))-1)+Q$15)</x:f>
        <x:v>1705774.8225365928</x:v>
      </x:c>
      <x:c r="R518" s="97" t="n">
        <x:f>MAX(0,Q518*(1+EXP((LN(1+'Monte Carlo'!$K$10)-0.5*'Monte Carlo'!$K$12^2)+'Monte Carlo'!$K$12*((RAND()+RAND()+RAND()+RAND()+RAND()+RAND()+RAND()+RAND()+RAND()+RAND()+RAND()+RAND())-6))-1)+R$15)</x:f>
        <x:v>1826809.9899862302</x:v>
      </x:c>
      <x:c r="S518" s="97" t="n">
        <x:f>MAX(0,R518*(1+EXP((LN(1+'Monte Carlo'!$K$10)-0.5*'Monte Carlo'!$K$12^2)+'Monte Carlo'!$K$12*((RAND()+RAND()+RAND()+RAND()+RAND()+RAND()+RAND()+RAND()+RAND()+RAND()+RAND()+RAND())-6))-1)+S$15)</x:f>
        <x:v>1981093.7555358768</x:v>
      </x:c>
      <x:c r="T518" s="97" t="n">
        <x:f>MAX(0,S518*(1+EXP((LN(1+'Monte Carlo'!$K$10)-0.5*'Monte Carlo'!$K$12^2)+'Monte Carlo'!$K$12*((RAND()+RAND()+RAND()+RAND()+RAND()+RAND()+RAND()+RAND()+RAND()+RAND()+RAND()+RAND())-6))-1)+T$15)</x:f>
        <x:v>1432170.670024328</x:v>
      </x:c>
      <x:c r="U518" s="97" t="n">
        <x:f>MAX(0,T518*(1+EXP((LN(1+'Monte Carlo'!$K$10)-0.5*'Monte Carlo'!$K$12^2)+'Monte Carlo'!$K$12*((RAND()+RAND()+RAND()+RAND()+RAND()+RAND()+RAND()+RAND()+RAND()+RAND()+RAND()+RAND())-6))-1)+U$15)</x:f>
        <x:v>1477544.30899528</x:v>
      </x:c>
      <x:c r="V518" s="97" t="n">
        <x:f>MAX(0,U518*(1+EXP((LN(1+'Monte Carlo'!$K$10)-0.5*'Monte Carlo'!$K$12^2)+'Monte Carlo'!$K$12*((RAND()+RAND()+RAND()+RAND()+RAND()+RAND()+RAND()+RAND()+RAND()+RAND()+RAND()+RAND())-6))-1)+V$15)</x:f>
        <x:v>1748546.8761066124</x:v>
      </x:c>
      <x:c r="W518" s="97" t="n">
        <x:f>MAX(0,V518*(1+EXP((LN(1+'Monte Carlo'!$K$10)-0.5*'Monte Carlo'!$K$12^2)+'Monte Carlo'!$K$12*((RAND()+RAND()+RAND()+RAND()+RAND()+RAND()+RAND()+RAND()+RAND()+RAND()+RAND()+RAND())-6))-1)+W$15)</x:f>
        <x:v>1868116.4696807836</x:v>
      </x:c>
      <x:c r="X518" s="97" t="n">
        <x:f>MAX(0,W518*(1+EXP((LN(1+'Monte Carlo'!$K$10)-0.5*'Monte Carlo'!$K$12^2)+'Monte Carlo'!$K$12*((RAND()+RAND()+RAND()+RAND()+RAND()+RAND()+RAND()+RAND()+RAND()+RAND()+RAND()+RAND())-6))-1)+X$15)</x:f>
        <x:v>1914607.2987758038</x:v>
      </x:c>
      <x:c r="Y518" s="97" t="n">
        <x:f>MAX(0,X518*(1+EXP((LN(1+'Monte Carlo'!$K$10)-0.5*'Monte Carlo'!$K$12^2)+'Monte Carlo'!$K$12*((RAND()+RAND()+RAND()+RAND()+RAND()+RAND()+RAND()+RAND()+RAND()+RAND()+RAND()+RAND())-6))-1)+Y$15)</x:f>
        <x:v>2356205.364383971</x:v>
      </x:c>
      <x:c r="Z518" s="97" t="n">
        <x:f>MAX(0,Y518*(1+EXP((LN(1+'Monte Carlo'!$K$10)-0.5*'Monte Carlo'!$K$12^2)+'Monte Carlo'!$K$12*((RAND()+RAND()+RAND()+RAND()+RAND()+RAND()+RAND()+RAND()+RAND()+RAND()+RAND()+RAND())-6))-1)+Z$15)</x:f>
        <x:v>2145687.1035685386</x:v>
      </x:c>
      <x:c r="AA518" s="97" t="n">
        <x:f>MAX(0,Z518*(1+EXP((LN(1+'Monte Carlo'!$K$10)-0.5*'Monte Carlo'!$K$12^2)+'Monte Carlo'!$K$12*((RAND()+RAND()+RAND()+RAND()+RAND()+RAND()+RAND()+RAND()+RAND()+RAND()+RAND()+RAND())-6))-1)+AA$15)</x:f>
        <x:v>1625302.5367221732</x:v>
      </x:c>
      <x:c r="AB518" s="97" t="n">
        <x:f>MAX(0,AA518*(1+EXP((LN(1+'Monte Carlo'!$K$10)-0.5*'Monte Carlo'!$K$12^2)+'Monte Carlo'!$K$12*((RAND()+RAND()+RAND()+RAND()+RAND()+RAND()+RAND()+RAND()+RAND()+RAND()+RAND()+RAND())-6))-1)+AB$15)</x:f>
        <x:v>1831438.237324452</x:v>
      </x:c>
      <x:c r="AC518" s="97" t="n">
        <x:f>MAX(0,AB518*(1+EXP((LN(1+'Monte Carlo'!$K$10)-0.5*'Monte Carlo'!$K$12^2)+'Monte Carlo'!$K$12*((RAND()+RAND()+RAND()+RAND()+RAND()+RAND()+RAND()+RAND()+RAND()+RAND()+RAND()+RAND())-6))-1)+AC$15)</x:f>
        <x:v>2170924.3882177984</x:v>
      </x:c>
      <x:c r="AD518" s="97" t="n">
        <x:f>MAX(0,AC518*(1+EXP((LN(1+'Monte Carlo'!$K$10)-0.5*'Monte Carlo'!$K$12^2)+'Monte Carlo'!$K$12*((RAND()+RAND()+RAND()+RAND()+RAND()+RAND()+RAND()+RAND()+RAND()+RAND()+RAND()+RAND())-6))-1)+AD$15)</x:f>
        <x:v>1658186.8715000306</x:v>
      </x:c>
      <x:c r="AE518" s="97" t="n">
        <x:f>MAX(0,AD518*(1+EXP((LN(1+'Monte Carlo'!$K$10)-0.5*'Monte Carlo'!$K$12^2)+'Monte Carlo'!$K$12*((RAND()+RAND()+RAND()+RAND()+RAND()+RAND()+RAND()+RAND()+RAND()+RAND()+RAND()+RAND())-6))-1)+AE$15)</x:f>
        <x:v>1516550.60485214</x:v>
      </x:c>
      <x:c r="AF518" s="97" t="n">
        <x:f>MAX(0,AE518*(1+EXP((LN(1+'Monte Carlo'!$K$10)-0.5*'Monte Carlo'!$K$12^2)+'Monte Carlo'!$K$12*((RAND()+RAND()+RAND()+RAND()+RAND()+RAND()+RAND()+RAND()+RAND()+RAND()+RAND()+RAND())-6))-1)+AF$15)</x:f>
        <x:v>2265376.851946218</x:v>
      </x:c>
      <x:c r="AG518" s="97">
        <x:f t="shared" si="9"/>
        <x:v>884916.11807249358</x:v>
      </x:c>
    </x:row>
    <x:row r="519">
      <x:c r="A519" s="93">
        <x:v>498</x:v>
      </x:c>
      <x:c r="B519" s="97" t="n">
        <x:f>IF(AND(UPPER('Monte Carlo'!$K$4)="YES",'Monte Carlo'!$K$5&gt;0),'Monte Carlo'!$K$13,Liquidity_30Y!$C$14)</x:f>
        <x:v>1029031.25</x:v>
      </x:c>
      <x:c r="C519" s="97" t="n">
        <x:f>MAX(0,B519*(1+EXP((LN(1+'Monte Carlo'!$K$10)-0.5*'Monte Carlo'!$K$12^2)+'Monte Carlo'!$K$12*((RAND()+RAND()+RAND()+RAND()+RAND()+RAND()+RAND()+RAND()+RAND()+RAND()+RAND()+RAND())-6))-1)+C$15)</x:f>
        <x:v>1133789.8709083176</x:v>
      </x:c>
      <x:c r="D519" s="97" t="n">
        <x:f>MAX(0,C519*(1+EXP((LN(1+'Monte Carlo'!$K$10)-0.5*'Monte Carlo'!$K$12^2)+'Monte Carlo'!$K$12*((RAND()+RAND()+RAND()+RAND()+RAND()+RAND()+RAND()+RAND()+RAND()+RAND()+RAND()+RAND())-6))-1)+D$15)</x:f>
        <x:v>1133238.639303627</x:v>
      </x:c>
      <x:c r="E519" s="97" t="n">
        <x:f>MAX(0,D519*(1+EXP((LN(1+'Monte Carlo'!$K$10)-0.5*'Monte Carlo'!$K$12^2)+'Monte Carlo'!$K$12*((RAND()+RAND()+RAND()+RAND()+RAND()+RAND()+RAND()+RAND()+RAND()+RAND()+RAND()+RAND())-6))-1)+E$15)</x:f>
        <x:v>1310916.68249197</x:v>
      </x:c>
      <x:c r="F519" s="97" t="n">
        <x:f>MAX(0,E519*(1+EXP((LN(1+'Monte Carlo'!$K$10)-0.5*'Monte Carlo'!$K$12^2)+'Monte Carlo'!$K$12*((RAND()+RAND()+RAND()+RAND()+RAND()+RAND()+RAND()+RAND()+RAND()+RAND()+RAND()+RAND())-6))-1)+F$15)</x:f>
        <x:v>1506155.320545072</x:v>
      </x:c>
      <x:c r="G519" s="97" t="n">
        <x:f>MAX(0,F519*(1+EXP((LN(1+'Monte Carlo'!$K$10)-0.5*'Monte Carlo'!$K$12^2)+'Monte Carlo'!$K$12*((RAND()+RAND()+RAND()+RAND()+RAND()+RAND()+RAND()+RAND()+RAND()+RAND()+RAND()+RAND())-6))-1)+G$15)</x:f>
        <x:v>1512314.8500137927</x:v>
      </x:c>
      <x:c r="H519" s="97" t="n">
        <x:f>MAX(0,G519*(1+EXP((LN(1+'Monte Carlo'!$K$10)-0.5*'Monte Carlo'!$K$12^2)+'Monte Carlo'!$K$12*((RAND()+RAND()+RAND()+RAND()+RAND()+RAND()+RAND()+RAND()+RAND()+RAND()+RAND()+RAND())-6))-1)+H$15)</x:f>
        <x:v>1657004.9217392805</x:v>
      </x:c>
      <x:c r="I519" s="97" t="n">
        <x:f>MAX(0,H519*(1+EXP((LN(1+'Monte Carlo'!$K$10)-0.5*'Monte Carlo'!$K$12^2)+'Monte Carlo'!$K$12*((RAND()+RAND()+RAND()+RAND()+RAND()+RAND()+RAND()+RAND()+RAND()+RAND()+RAND()+RAND())-6))-1)+I$15)</x:f>
        <x:v>2027399.888575627</x:v>
      </x:c>
      <x:c r="J519" s="97" t="n">
        <x:f>MAX(0,I519*(1+EXP((LN(1+'Monte Carlo'!$K$10)-0.5*'Monte Carlo'!$K$12^2)+'Monte Carlo'!$K$12*((RAND()+RAND()+RAND()+RAND()+RAND()+RAND()+RAND()+RAND()+RAND()+RAND()+RAND()+RAND())-6))-1)+J$15)</x:f>
        <x:v>2313756.5924292016</x:v>
      </x:c>
      <x:c r="K519" s="97" t="n">
        <x:f>MAX(0,J519*(1+EXP((LN(1+'Monte Carlo'!$K$10)-0.5*'Monte Carlo'!$K$12^2)+'Monte Carlo'!$K$12*((RAND()+RAND()+RAND()+RAND()+RAND()+RAND()+RAND()+RAND()+RAND()+RAND()+RAND()+RAND())-6))-1)+K$15)</x:f>
        <x:v>2270281.0990307694</x:v>
      </x:c>
      <x:c r="L519" s="97" t="n">
        <x:f>MAX(0,K519*(1+EXP((LN(1+'Monte Carlo'!$K$10)-0.5*'Monte Carlo'!$K$12^2)+'Monte Carlo'!$K$12*((RAND()+RAND()+RAND()+RAND()+RAND()+RAND()+RAND()+RAND()+RAND()+RAND()+RAND()+RAND())-6))-1)+L$15)</x:f>
        <x:v>2617709.800485838</x:v>
      </x:c>
      <x:c r="M519" s="97" t="n">
        <x:f>MAX(0,L519*(1+EXP((LN(1+'Monte Carlo'!$K$10)-0.5*'Monte Carlo'!$K$12^2)+'Monte Carlo'!$K$12*((RAND()+RAND()+RAND()+RAND()+RAND()+RAND()+RAND()+RAND()+RAND()+RAND()+RAND()+RAND())-6))-1)+M$15)</x:f>
        <x:v>2738846.647932023</x:v>
      </x:c>
      <x:c r="N519" s="97" t="n">
        <x:f>MAX(0,M519*(1+EXP((LN(1+'Monte Carlo'!$K$10)-0.5*'Monte Carlo'!$K$12^2)+'Monte Carlo'!$K$12*((RAND()+RAND()+RAND()+RAND()+RAND()+RAND()+RAND()+RAND()+RAND()+RAND()+RAND()+RAND())-6))-1)+N$15)</x:f>
        <x:v>2689084.7013997817</x:v>
      </x:c>
      <x:c r="O519" s="97" t="n">
        <x:f>MAX(0,N519*(1+EXP((LN(1+'Monte Carlo'!$K$10)-0.5*'Monte Carlo'!$K$12^2)+'Monte Carlo'!$K$12*((RAND()+RAND()+RAND()+RAND()+RAND()+RAND()+RAND()+RAND()+RAND()+RAND()+RAND()+RAND())-6))-1)+O$15)</x:f>
        <x:v>3267266.9904879737</x:v>
      </x:c>
      <x:c r="P519" s="97" t="n">
        <x:f>MAX(0,O519*(1+EXP((LN(1+'Monte Carlo'!$K$10)-0.5*'Monte Carlo'!$K$12^2)+'Monte Carlo'!$K$12*((RAND()+RAND()+RAND()+RAND()+RAND()+RAND()+RAND()+RAND()+RAND()+RAND()+RAND()+RAND())-6))-1)+P$15)</x:f>
        <x:v>3517384.695580144</x:v>
      </x:c>
      <x:c r="Q519" s="97" t="n">
        <x:f>MAX(0,P519*(1+EXP((LN(1+'Monte Carlo'!$K$10)-0.5*'Monte Carlo'!$K$12^2)+'Monte Carlo'!$K$12*((RAND()+RAND()+RAND()+RAND()+RAND()+RAND()+RAND()+RAND()+RAND()+RAND()+RAND()+RAND())-6))-1)+Q$15)</x:f>
        <x:v>3066548.438437081</x:v>
      </x:c>
      <x:c r="R519" s="97" t="n">
        <x:f>MAX(0,Q519*(1+EXP((LN(1+'Monte Carlo'!$K$10)-0.5*'Monte Carlo'!$K$12^2)+'Monte Carlo'!$K$12*((RAND()+RAND()+RAND()+RAND()+RAND()+RAND()+RAND()+RAND()+RAND()+RAND()+RAND()+RAND())-6))-1)+R$15)</x:f>
        <x:v>3573895.845672832</x:v>
      </x:c>
      <x:c r="S519" s="97" t="n">
        <x:f>MAX(0,R519*(1+EXP((LN(1+'Monte Carlo'!$K$10)-0.5*'Monte Carlo'!$K$12^2)+'Monte Carlo'!$K$12*((RAND()+RAND()+RAND()+RAND()+RAND()+RAND()+RAND()+RAND()+RAND()+RAND()+RAND()+RAND())-6))-1)+S$15)</x:f>
        <x:v>3782412.5978023508</x:v>
      </x:c>
      <x:c r="T519" s="97" t="n">
        <x:f>MAX(0,S519*(1+EXP((LN(1+'Monte Carlo'!$K$10)-0.5*'Monte Carlo'!$K$12^2)+'Monte Carlo'!$K$12*((RAND()+RAND()+RAND()+RAND()+RAND()+RAND()+RAND()+RAND()+RAND()+RAND()+RAND()+RAND())-6))-1)+T$15)</x:f>
        <x:v>3017382.4134847866</x:v>
      </x:c>
      <x:c r="U519" s="97" t="n">
        <x:f>MAX(0,T519*(1+EXP((LN(1+'Monte Carlo'!$K$10)-0.5*'Monte Carlo'!$K$12^2)+'Monte Carlo'!$K$12*((RAND()+RAND()+RAND()+RAND()+RAND()+RAND()+RAND()+RAND()+RAND()+RAND()+RAND()+RAND())-6))-1)+U$15)</x:f>
        <x:v>3130840.218043412</x:v>
      </x:c>
      <x:c r="V519" s="97" t="n">
        <x:f>MAX(0,U519*(1+EXP((LN(1+'Monte Carlo'!$K$10)-0.5*'Monte Carlo'!$K$12^2)+'Monte Carlo'!$K$12*((RAND()+RAND()+RAND()+RAND()+RAND()+RAND()+RAND()+RAND()+RAND()+RAND()+RAND()+RAND())-6))-1)+V$15)</x:f>
        <x:v>4262592.847375857</x:v>
      </x:c>
      <x:c r="W519" s="97" t="n">
        <x:f>MAX(0,V519*(1+EXP((LN(1+'Monte Carlo'!$K$10)-0.5*'Monte Carlo'!$K$12^2)+'Monte Carlo'!$K$12*((RAND()+RAND()+RAND()+RAND()+RAND()+RAND()+RAND()+RAND()+RAND()+RAND()+RAND()+RAND())-6))-1)+W$15)</x:f>
        <x:v>4063640.0635039937</x:v>
      </x:c>
      <x:c r="X519" s="97" t="n">
        <x:f>MAX(0,W519*(1+EXP((LN(1+'Monte Carlo'!$K$10)-0.5*'Monte Carlo'!$K$12^2)+'Monte Carlo'!$K$12*((RAND()+RAND()+RAND()+RAND()+RAND()+RAND()+RAND()+RAND()+RAND()+RAND()+RAND()+RAND())-6))-1)+X$15)</x:f>
        <x:v>4972848.912653476</x:v>
      </x:c>
      <x:c r="Y519" s="97" t="n">
        <x:f>MAX(0,X519*(1+EXP((LN(1+'Monte Carlo'!$K$10)-0.5*'Monte Carlo'!$K$12^2)+'Monte Carlo'!$K$12*((RAND()+RAND()+RAND()+RAND()+RAND()+RAND()+RAND()+RAND()+RAND()+RAND()+RAND()+RAND())-6))-1)+Y$15)</x:f>
        <x:v>6174147.478279238</x:v>
      </x:c>
      <x:c r="Z519" s="97" t="n">
        <x:f>MAX(0,Y519*(1+EXP((LN(1+'Monte Carlo'!$K$10)-0.5*'Monte Carlo'!$K$12^2)+'Monte Carlo'!$K$12*((RAND()+RAND()+RAND()+RAND()+RAND()+RAND()+RAND()+RAND()+RAND()+RAND()+RAND()+RAND())-6))-1)+Z$15)</x:f>
        <x:v>6023447.474003835</x:v>
      </x:c>
      <x:c r="AA519" s="97" t="n">
        <x:f>MAX(0,Z519*(1+EXP((LN(1+'Monte Carlo'!$K$10)-0.5*'Monte Carlo'!$K$12^2)+'Monte Carlo'!$K$12*((RAND()+RAND()+RAND()+RAND()+RAND()+RAND()+RAND()+RAND()+RAND()+RAND()+RAND()+RAND())-6))-1)+AA$15)</x:f>
        <x:v>6616928.062161541</x:v>
      </x:c>
      <x:c r="AB519" s="97" t="n">
        <x:f>MAX(0,AA519*(1+EXP((LN(1+'Monte Carlo'!$K$10)-0.5*'Monte Carlo'!$K$12^2)+'Monte Carlo'!$K$12*((RAND()+RAND()+RAND()+RAND()+RAND()+RAND()+RAND()+RAND()+RAND()+RAND()+RAND()+RAND())-6))-1)+AB$15)</x:f>
        <x:v>7964277.116217918</x:v>
      </x:c>
      <x:c r="AC519" s="97" t="n">
        <x:f>MAX(0,AB519*(1+EXP((LN(1+'Monte Carlo'!$K$10)-0.5*'Monte Carlo'!$K$12^2)+'Monte Carlo'!$K$12*((RAND()+RAND()+RAND()+RAND()+RAND()+RAND()+RAND()+RAND()+RAND()+RAND()+RAND()+RAND())-6))-1)+AC$15)</x:f>
        <x:v>8334851.25245927</x:v>
      </x:c>
      <x:c r="AD519" s="97" t="n">
        <x:f>MAX(0,AC519*(1+EXP((LN(1+'Monte Carlo'!$K$10)-0.5*'Monte Carlo'!$K$12^2)+'Monte Carlo'!$K$12*((RAND()+RAND()+RAND()+RAND()+RAND()+RAND()+RAND()+RAND()+RAND()+RAND()+RAND()+RAND())-6))-1)+AD$15)</x:f>
        <x:v>12587477.86497775</x:v>
      </x:c>
      <x:c r="AE519" s="97" t="n">
        <x:f>MAX(0,AD519*(1+EXP((LN(1+'Monte Carlo'!$K$10)-0.5*'Monte Carlo'!$K$12^2)+'Monte Carlo'!$K$12*((RAND()+RAND()+RAND()+RAND()+RAND()+RAND()+RAND()+RAND()+RAND()+RAND()+RAND()+RAND())-6))-1)+AE$15)</x:f>
        <x:v>13955212.530835772</x:v>
      </x:c>
      <x:c r="AF519" s="97" t="n">
        <x:f>MAX(0,AE519*(1+EXP((LN(1+'Monte Carlo'!$K$10)-0.5*'Monte Carlo'!$K$12^2)+'Monte Carlo'!$K$12*((RAND()+RAND()+RAND()+RAND()+RAND()+RAND()+RAND()+RAND()+RAND()+RAND()+RAND()+RAND())-6))-1)+AF$15)</x:f>
        <x:v>17234234.699321184</x:v>
      </x:c>
      <x:c r="AG519" s="97">
        <x:f t="shared" si="9"/>
        <x:v>1029031.25</x:v>
      </x:c>
    </x:row>
    <x:row r="520">
      <x:c r="A520" s="93">
        <x:v>499</x:v>
      </x:c>
      <x:c r="B520" s="97" t="n">
        <x:f>IF(AND(UPPER('Monte Carlo'!$K$4)="YES",'Monte Carlo'!$K$5&gt;0),'Monte Carlo'!$K$13,Liquidity_30Y!$C$14)</x:f>
        <x:v>1029031.25</x:v>
      </x:c>
      <x:c r="C520" s="97" t="n">
        <x:f>MAX(0,B520*(1+EXP((LN(1+'Monte Carlo'!$K$10)-0.5*'Monte Carlo'!$K$12^2)+'Monte Carlo'!$K$12*((RAND()+RAND()+RAND()+RAND()+RAND()+RAND()+RAND()+RAND()+RAND()+RAND()+RAND()+RAND())-6))-1)+C$15)</x:f>
        <x:v>1026365.1563540925</x:v>
      </x:c>
      <x:c r="D520" s="97" t="n">
        <x:f>MAX(0,C520*(1+EXP((LN(1+'Monte Carlo'!$K$10)-0.5*'Monte Carlo'!$K$12^2)+'Monte Carlo'!$K$12*((RAND()+RAND()+RAND()+RAND()+RAND()+RAND()+RAND()+RAND()+RAND()+RAND()+RAND()+RAND())-6))-1)+D$15)</x:f>
        <x:v>982424.9889472765</x:v>
      </x:c>
      <x:c r="E520" s="97" t="n">
        <x:f>MAX(0,D520*(1+EXP((LN(1+'Monte Carlo'!$K$10)-0.5*'Monte Carlo'!$K$12^2)+'Monte Carlo'!$K$12*((RAND()+RAND()+RAND()+RAND()+RAND()+RAND()+RAND()+RAND()+RAND()+RAND()+RAND()+RAND())-6))-1)+E$15)</x:f>
        <x:v>1288686.5628507505</x:v>
      </x:c>
      <x:c r="F520" s="97" t="n">
        <x:f>MAX(0,E520*(1+EXP((LN(1+'Monte Carlo'!$K$10)-0.5*'Monte Carlo'!$K$12^2)+'Monte Carlo'!$K$12*((RAND()+RAND()+RAND()+RAND()+RAND()+RAND()+RAND()+RAND()+RAND()+RAND()+RAND()+RAND())-6))-1)+F$15)</x:f>
        <x:v>1141387.024291748</x:v>
      </x:c>
      <x:c r="G520" s="97" t="n">
        <x:f>MAX(0,F520*(1+EXP((LN(1+'Monte Carlo'!$K$10)-0.5*'Monte Carlo'!$K$12^2)+'Monte Carlo'!$K$12*((RAND()+RAND()+RAND()+RAND()+RAND()+RAND()+RAND()+RAND()+RAND()+RAND()+RAND()+RAND())-6))-1)+G$15)</x:f>
        <x:v>1102170.0254471647</x:v>
      </x:c>
      <x:c r="H520" s="97" t="n">
        <x:f>MAX(0,G520*(1+EXP((LN(1+'Monte Carlo'!$K$10)-0.5*'Monte Carlo'!$K$12^2)+'Monte Carlo'!$K$12*((RAND()+RAND()+RAND()+RAND()+RAND()+RAND()+RAND()+RAND()+RAND()+RAND()+RAND()+RAND())-6))-1)+H$15)</x:f>
        <x:v>1183096.6761105943</x:v>
      </x:c>
      <x:c r="I520" s="97" t="n">
        <x:f>MAX(0,H520*(1+EXP((LN(1+'Monte Carlo'!$K$10)-0.5*'Monte Carlo'!$K$12^2)+'Monte Carlo'!$K$12*((RAND()+RAND()+RAND()+RAND()+RAND()+RAND()+RAND()+RAND()+RAND()+RAND()+RAND()+RAND())-6))-1)+I$15)</x:f>
        <x:v>1212470.806946005</x:v>
      </x:c>
      <x:c r="J520" s="97" t="n">
        <x:f>MAX(0,I520*(1+EXP((LN(1+'Monte Carlo'!$K$10)-0.5*'Monte Carlo'!$K$12^2)+'Monte Carlo'!$K$12*((RAND()+RAND()+RAND()+RAND()+RAND()+RAND()+RAND()+RAND()+RAND()+RAND()+RAND()+RAND())-6))-1)+J$15)</x:f>
        <x:v>1177069.9717290392</x:v>
      </x:c>
      <x:c r="K520" s="97" t="n">
        <x:f>MAX(0,J520*(1+EXP((LN(1+'Monte Carlo'!$K$10)-0.5*'Monte Carlo'!$K$12^2)+'Monte Carlo'!$K$12*((RAND()+RAND()+RAND()+RAND()+RAND()+RAND()+RAND()+RAND()+RAND()+RAND()+RAND()+RAND())-6))-1)+K$15)</x:f>
        <x:v>1234611.6167573999</x:v>
      </x:c>
      <x:c r="L520" s="97" t="n">
        <x:f>MAX(0,K520*(1+EXP((LN(1+'Monte Carlo'!$K$10)-0.5*'Monte Carlo'!$K$12^2)+'Monte Carlo'!$K$12*((RAND()+RAND()+RAND()+RAND()+RAND()+RAND()+RAND()+RAND()+RAND()+RAND()+RAND()+RAND())-6))-1)+L$15)</x:f>
        <x:v>993658.6785533859</x:v>
      </x:c>
      <x:c r="M520" s="97" t="n">
        <x:f>MAX(0,L520*(1+EXP((LN(1+'Monte Carlo'!$K$10)-0.5*'Monte Carlo'!$K$12^2)+'Monte Carlo'!$K$12*((RAND()+RAND()+RAND()+RAND()+RAND()+RAND()+RAND()+RAND()+RAND()+RAND()+RAND()+RAND())-6))-1)+M$15)</x:f>
        <x:v>904616.1553917996</x:v>
      </x:c>
      <x:c r="N520" s="97" t="n">
        <x:f>MAX(0,M520*(1+EXP((LN(1+'Monte Carlo'!$K$10)-0.5*'Monte Carlo'!$K$12^2)+'Monte Carlo'!$K$12*((RAND()+RAND()+RAND()+RAND()+RAND()+RAND()+RAND()+RAND()+RAND()+RAND()+RAND()+RAND())-6))-1)+N$15)</x:f>
        <x:v>1027158.0759549625</x:v>
      </x:c>
      <x:c r="O520" s="97" t="n">
        <x:f>MAX(0,N520*(1+EXP((LN(1+'Monte Carlo'!$K$10)-0.5*'Monte Carlo'!$K$12^2)+'Monte Carlo'!$K$12*((RAND()+RAND()+RAND()+RAND()+RAND()+RAND()+RAND()+RAND()+RAND()+RAND()+RAND()+RAND())-6))-1)+O$15)</x:f>
        <x:v>1062278.864345156</x:v>
      </x:c>
      <x:c r="P520" s="97" t="n">
        <x:f>MAX(0,O520*(1+EXP((LN(1+'Monte Carlo'!$K$10)-0.5*'Monte Carlo'!$K$12^2)+'Monte Carlo'!$K$12*((RAND()+RAND()+RAND()+RAND()+RAND()+RAND()+RAND()+RAND()+RAND()+RAND()+RAND()+RAND())-6))-1)+P$15)</x:f>
        <x:v>1395574.580401675</x:v>
      </x:c>
      <x:c r="Q520" s="97" t="n">
        <x:f>MAX(0,P520*(1+EXP((LN(1+'Monte Carlo'!$K$10)-0.5*'Monte Carlo'!$K$12^2)+'Monte Carlo'!$K$12*((RAND()+RAND()+RAND()+RAND()+RAND()+RAND()+RAND()+RAND()+RAND()+RAND()+RAND()+RAND())-6))-1)+Q$15)</x:f>
        <x:v>1586379.3867403134</x:v>
      </x:c>
      <x:c r="R520" s="97" t="n">
        <x:f>MAX(0,Q520*(1+EXP((LN(1+'Monte Carlo'!$K$10)-0.5*'Monte Carlo'!$K$12^2)+'Monte Carlo'!$K$12*((RAND()+RAND()+RAND()+RAND()+RAND()+RAND()+RAND()+RAND()+RAND()+RAND()+RAND()+RAND())-6))-1)+R$15)</x:f>
        <x:v>1791007.777572625</x:v>
      </x:c>
      <x:c r="S520" s="97" t="n">
        <x:f>MAX(0,R520*(1+EXP((LN(1+'Monte Carlo'!$K$10)-0.5*'Monte Carlo'!$K$12^2)+'Monte Carlo'!$K$12*((RAND()+RAND()+RAND()+RAND()+RAND()+RAND()+RAND()+RAND()+RAND()+RAND()+RAND()+RAND())-6))-1)+S$15)</x:f>
        <x:v>1857665.12264743</x:v>
      </x:c>
      <x:c r="T520" s="97" t="n">
        <x:f>MAX(0,S520*(1+EXP((LN(1+'Monte Carlo'!$K$10)-0.5*'Monte Carlo'!$K$12^2)+'Monte Carlo'!$K$12*((RAND()+RAND()+RAND()+RAND()+RAND()+RAND()+RAND()+RAND()+RAND()+RAND()+RAND()+RAND())-6))-1)+T$15)</x:f>
        <x:v>2323362.215712213</x:v>
      </x:c>
      <x:c r="U520" s="97" t="n">
        <x:f>MAX(0,T520*(1+EXP((LN(1+'Monte Carlo'!$K$10)-0.5*'Monte Carlo'!$K$12^2)+'Monte Carlo'!$K$12*((RAND()+RAND()+RAND()+RAND()+RAND()+RAND()+RAND()+RAND()+RAND()+RAND()+RAND()+RAND())-6))-1)+U$15)</x:f>
        <x:v>2575791.9810757637</x:v>
      </x:c>
      <x:c r="V520" s="97" t="n">
        <x:f>MAX(0,U520*(1+EXP((LN(1+'Monte Carlo'!$K$10)-0.5*'Monte Carlo'!$K$12^2)+'Monte Carlo'!$K$12*((RAND()+RAND()+RAND()+RAND()+RAND()+RAND()+RAND()+RAND()+RAND()+RAND()+RAND()+RAND())-6))-1)+V$15)</x:f>
        <x:v>3141109.0940732197</x:v>
      </x:c>
      <x:c r="W520" s="97" t="n">
        <x:f>MAX(0,V520*(1+EXP((LN(1+'Monte Carlo'!$K$10)-0.5*'Monte Carlo'!$K$12^2)+'Monte Carlo'!$K$12*((RAND()+RAND()+RAND()+RAND()+RAND()+RAND()+RAND()+RAND()+RAND()+RAND()+RAND()+RAND())-6))-1)+W$15)</x:f>
        <x:v>3539872.433509128</x:v>
      </x:c>
      <x:c r="X520" s="97" t="n">
        <x:f>MAX(0,W520*(1+EXP((LN(1+'Monte Carlo'!$K$10)-0.5*'Monte Carlo'!$K$12^2)+'Monte Carlo'!$K$12*((RAND()+RAND()+RAND()+RAND()+RAND()+RAND()+RAND()+RAND()+RAND()+RAND()+RAND()+RAND())-6))-1)+X$15)</x:f>
        <x:v>4263882.134810416</x:v>
      </x:c>
      <x:c r="Y520" s="97" t="n">
        <x:f>MAX(0,X520*(1+EXP((LN(1+'Monte Carlo'!$K$10)-0.5*'Monte Carlo'!$K$12^2)+'Monte Carlo'!$K$12*((RAND()+RAND()+RAND()+RAND()+RAND()+RAND()+RAND()+RAND()+RAND()+RAND()+RAND()+RAND())-6))-1)+Y$15)</x:f>
        <x:v>4729556.032581075</x:v>
      </x:c>
      <x:c r="Z520" s="97" t="n">
        <x:f>MAX(0,Y520*(1+EXP((LN(1+'Monte Carlo'!$K$10)-0.5*'Monte Carlo'!$K$12^2)+'Monte Carlo'!$K$12*((RAND()+RAND()+RAND()+RAND()+RAND()+RAND()+RAND()+RAND()+RAND()+RAND()+RAND()+RAND())-6))-1)+Z$15)</x:f>
        <x:v>5384853.30225865</x:v>
      </x:c>
      <x:c r="AA520" s="97" t="n">
        <x:f>MAX(0,Z520*(1+EXP((LN(1+'Monte Carlo'!$K$10)-0.5*'Monte Carlo'!$K$12^2)+'Monte Carlo'!$K$12*((RAND()+RAND()+RAND()+RAND()+RAND()+RAND()+RAND()+RAND()+RAND()+RAND()+RAND()+RAND())-6))-1)+AA$15)</x:f>
        <x:v>6241374.119720947</x:v>
      </x:c>
      <x:c r="AB520" s="97" t="n">
        <x:f>MAX(0,AA520*(1+EXP((LN(1+'Monte Carlo'!$K$10)-0.5*'Monte Carlo'!$K$12^2)+'Monte Carlo'!$K$12*((RAND()+RAND()+RAND()+RAND()+RAND()+RAND()+RAND()+RAND()+RAND()+RAND()+RAND()+RAND())-6))-1)+AB$15)</x:f>
        <x:v>7614528.002982017</x:v>
      </x:c>
      <x:c r="AC520" s="97" t="n">
        <x:f>MAX(0,AB520*(1+EXP((LN(1+'Monte Carlo'!$K$10)-0.5*'Monte Carlo'!$K$12^2)+'Monte Carlo'!$K$12*((RAND()+RAND()+RAND()+RAND()+RAND()+RAND()+RAND()+RAND()+RAND()+RAND()+RAND()+RAND())-6))-1)+AC$15)</x:f>
        <x:v>10023772.120319745</x:v>
      </x:c>
      <x:c r="AD520" s="97" t="n">
        <x:f>MAX(0,AC520*(1+EXP((LN(1+'Monte Carlo'!$K$10)-0.5*'Monte Carlo'!$K$12^2)+'Monte Carlo'!$K$12*((RAND()+RAND()+RAND()+RAND()+RAND()+RAND()+RAND()+RAND()+RAND()+RAND()+RAND()+RAND())-6))-1)+AD$15)</x:f>
        <x:v>14668055.223414384</x:v>
      </x:c>
      <x:c r="AE520" s="97" t="n">
        <x:f>MAX(0,AD520*(1+EXP((LN(1+'Monte Carlo'!$K$10)-0.5*'Monte Carlo'!$K$12^2)+'Monte Carlo'!$K$12*((RAND()+RAND()+RAND()+RAND()+RAND()+RAND()+RAND()+RAND()+RAND()+RAND()+RAND()+RAND())-6))-1)+AE$15)</x:f>
        <x:v>17322806.647767793</x:v>
      </x:c>
      <x:c r="AF520" s="97" t="n">
        <x:f>MAX(0,AE520*(1+EXP((LN(1+'Monte Carlo'!$K$10)-0.5*'Monte Carlo'!$K$12^2)+'Monte Carlo'!$K$12*((RAND()+RAND()+RAND()+RAND()+RAND()+RAND()+RAND()+RAND()+RAND()+RAND()+RAND()+RAND())-6))-1)+AF$15)</x:f>
        <x:v>15093720.972855242</x:v>
      </x:c>
      <x:c r="AG520" s="97">
        <x:f t="shared" si="9"/>
        <x:v>914262.05448860093</x:v>
      </x:c>
    </x:row>
    <x:row r="521">
      <x:c r="A521" s="93">
        <x:v>500</x:v>
      </x:c>
      <x:c r="B521" s="97" t="n">
        <x:f>IF(AND(UPPER('Monte Carlo'!$K$4)="YES",'Monte Carlo'!$K$5&gt;0),'Monte Carlo'!$K$13,Liquidity_30Y!$C$14)</x:f>
        <x:v>1029031.25</x:v>
      </x:c>
      <x:c r="C521" s="97" t="n">
        <x:f>MAX(0,B521*(1+EXP((LN(1+'Monte Carlo'!$K$10)-0.5*'Monte Carlo'!$K$12^2)+'Monte Carlo'!$K$12*((RAND()+RAND()+RAND()+RAND()+RAND()+RAND()+RAND()+RAND()+RAND()+RAND()+RAND()+RAND())-6))-1)+C$15)</x:f>
        <x:v>923936.636895295</x:v>
      </x:c>
      <x:c r="D521" s="97" t="n">
        <x:f>MAX(0,C521*(1+EXP((LN(1+'Monte Carlo'!$K$10)-0.5*'Monte Carlo'!$K$12^2)+'Monte Carlo'!$K$12*((RAND()+RAND()+RAND()+RAND()+RAND()+RAND()+RAND()+RAND()+RAND()+RAND()+RAND()+RAND())-6))-1)+D$15)</x:f>
        <x:v>1111372.2240544073</x:v>
      </x:c>
      <x:c r="E521" s="97" t="n">
        <x:f>MAX(0,D521*(1+EXP((LN(1+'Monte Carlo'!$K$10)-0.5*'Monte Carlo'!$K$12^2)+'Monte Carlo'!$K$12*((RAND()+RAND()+RAND()+RAND()+RAND()+RAND()+RAND()+RAND()+RAND()+RAND()+RAND()+RAND())-6))-1)+E$15)</x:f>
        <x:v>1234673.5014413176</x:v>
      </x:c>
      <x:c r="F521" s="97" t="n">
        <x:f>MAX(0,E521*(1+EXP((LN(1+'Monte Carlo'!$K$10)-0.5*'Monte Carlo'!$K$12^2)+'Monte Carlo'!$K$12*((RAND()+RAND()+RAND()+RAND()+RAND()+RAND()+RAND()+RAND()+RAND()+RAND()+RAND()+RAND())-6))-1)+F$15)</x:f>
        <x:v>1284421.7332253938</x:v>
      </x:c>
      <x:c r="G521" s="97" t="n">
        <x:f>MAX(0,F521*(1+EXP((LN(1+'Monte Carlo'!$K$10)-0.5*'Monte Carlo'!$K$12^2)+'Monte Carlo'!$K$12*((RAND()+RAND()+RAND()+RAND()+RAND()+RAND()+RAND()+RAND()+RAND()+RAND()+RAND()+RAND())-6))-1)+G$15)</x:f>
        <x:v>1404070.3480572635</x:v>
      </x:c>
      <x:c r="H521" s="97" t="n">
        <x:f>MAX(0,G521*(1+EXP((LN(1+'Monte Carlo'!$K$10)-0.5*'Monte Carlo'!$K$12^2)+'Monte Carlo'!$K$12*((RAND()+RAND()+RAND()+RAND()+RAND()+RAND()+RAND()+RAND()+RAND()+RAND()+RAND()+RAND())-6))-1)+H$15)</x:f>
        <x:v>1369464.3813941744</x:v>
      </x:c>
      <x:c r="I521" s="97" t="n">
        <x:f>MAX(0,H521*(1+EXP((LN(1+'Monte Carlo'!$K$10)-0.5*'Monte Carlo'!$K$12^2)+'Monte Carlo'!$K$12*((RAND()+RAND()+RAND()+RAND()+RAND()+RAND()+RAND()+RAND()+RAND()+RAND()+RAND()+RAND())-6))-1)+I$15)</x:f>
        <x:v>1523080.3574519109</x:v>
      </x:c>
      <x:c r="J521" s="97" t="n">
        <x:f>MAX(0,I521*(1+EXP((LN(1+'Monte Carlo'!$K$10)-0.5*'Monte Carlo'!$K$12^2)+'Monte Carlo'!$K$12*((RAND()+RAND()+RAND()+RAND()+RAND()+RAND()+RAND()+RAND()+RAND()+RAND()+RAND()+RAND())-6))-1)+J$15)</x:f>
        <x:v>1451232.799513203</x:v>
      </x:c>
      <x:c r="K521" s="97" t="n">
        <x:f>MAX(0,J521*(1+EXP((LN(1+'Monte Carlo'!$K$10)-0.5*'Monte Carlo'!$K$12^2)+'Monte Carlo'!$K$12*((RAND()+RAND()+RAND()+RAND()+RAND()+RAND()+RAND()+RAND()+RAND()+RAND()+RAND()+RAND())-6))-1)+K$15)</x:f>
        <x:v>1732114.6203431617</x:v>
      </x:c>
      <x:c r="L521" s="97" t="n">
        <x:f>MAX(0,K521*(1+EXP((LN(1+'Monte Carlo'!$K$10)-0.5*'Monte Carlo'!$K$12^2)+'Monte Carlo'!$K$12*((RAND()+RAND()+RAND()+RAND()+RAND()+RAND()+RAND()+RAND()+RAND()+RAND()+RAND()+RAND())-6))-1)+L$15)</x:f>
        <x:v>2110662.099688938</x:v>
      </x:c>
      <x:c r="M521" s="97" t="n">
        <x:f>MAX(0,L521*(1+EXP((LN(1+'Monte Carlo'!$K$10)-0.5*'Monte Carlo'!$K$12^2)+'Monte Carlo'!$K$12*((RAND()+RAND()+RAND()+RAND()+RAND()+RAND()+RAND()+RAND()+RAND()+RAND()+RAND()+RAND())-6))-1)+M$15)</x:f>
        <x:v>2114191.144915203</x:v>
      </x:c>
      <x:c r="N521" s="97" t="n">
        <x:f>MAX(0,M521*(1+EXP((LN(1+'Monte Carlo'!$K$10)-0.5*'Monte Carlo'!$K$12^2)+'Monte Carlo'!$K$12*((RAND()+RAND()+RAND()+RAND()+RAND()+RAND()+RAND()+RAND()+RAND()+RAND()+RAND()+RAND())-6))-1)+N$15)</x:f>
        <x:v>2049966.2018980728</x:v>
      </x:c>
      <x:c r="O521" s="97" t="n">
        <x:f>MAX(0,N521*(1+EXP((LN(1+'Monte Carlo'!$K$10)-0.5*'Monte Carlo'!$K$12^2)+'Monte Carlo'!$K$12*((RAND()+RAND()+RAND()+RAND()+RAND()+RAND()+RAND()+RAND()+RAND()+RAND()+RAND()+RAND())-6))-1)+O$15)</x:f>
        <x:v>2246888.0025017005</x:v>
      </x:c>
      <x:c r="P521" s="97" t="n">
        <x:f>MAX(0,O521*(1+EXP((LN(1+'Monte Carlo'!$K$10)-0.5*'Monte Carlo'!$K$12^2)+'Monte Carlo'!$K$12*((RAND()+RAND()+RAND()+RAND()+RAND()+RAND()+RAND()+RAND()+RAND()+RAND()+RAND()+RAND())-6))-1)+P$15)</x:f>
        <x:v>2410333.90837731</x:v>
      </x:c>
      <x:c r="Q521" s="97" t="n">
        <x:f>MAX(0,P521*(1+EXP((LN(1+'Monte Carlo'!$K$10)-0.5*'Monte Carlo'!$K$12^2)+'Monte Carlo'!$K$12*((RAND()+RAND()+RAND()+RAND()+RAND()+RAND()+RAND()+RAND()+RAND()+RAND()+RAND()+RAND())-6))-1)+Q$15)</x:f>
        <x:v>3206486.468040619</x:v>
      </x:c>
      <x:c r="R521" s="97" t="n">
        <x:f>MAX(0,Q521*(1+EXP((LN(1+'Monte Carlo'!$K$10)-0.5*'Monte Carlo'!$K$12^2)+'Monte Carlo'!$K$12*((RAND()+RAND()+RAND()+RAND()+RAND()+RAND()+RAND()+RAND()+RAND()+RAND()+RAND()+RAND())-6))-1)+R$15)</x:f>
        <x:v>3052116.87335208</x:v>
      </x:c>
      <x:c r="S521" s="97" t="n">
        <x:f>MAX(0,R521*(1+EXP((LN(1+'Monte Carlo'!$K$10)-0.5*'Monte Carlo'!$K$12^2)+'Monte Carlo'!$K$12*((RAND()+RAND()+RAND()+RAND()+RAND()+RAND()+RAND()+RAND()+RAND()+RAND()+RAND()+RAND())-6))-1)+S$15)</x:f>
        <x:v>2689158.97864337</x:v>
      </x:c>
      <x:c r="T521" s="97" t="n">
        <x:f>MAX(0,S521*(1+EXP((LN(1+'Monte Carlo'!$K$10)-0.5*'Monte Carlo'!$K$12^2)+'Monte Carlo'!$K$12*((RAND()+RAND()+RAND()+RAND()+RAND()+RAND()+RAND()+RAND()+RAND()+RAND()+RAND()+RAND())-6))-1)+T$15)</x:f>
        <x:v>3117251.0181019646</x:v>
      </x:c>
      <x:c r="U521" s="97" t="n">
        <x:f>MAX(0,T521*(1+EXP((LN(1+'Monte Carlo'!$K$10)-0.5*'Monte Carlo'!$K$12^2)+'Monte Carlo'!$K$12*((RAND()+RAND()+RAND()+RAND()+RAND()+RAND()+RAND()+RAND()+RAND()+RAND()+RAND()+RAND())-6))-1)+U$15)</x:f>
        <x:v>2784678.176330421</x:v>
      </x:c>
      <x:c r="V521" s="97" t="n">
        <x:f>MAX(0,U521*(1+EXP((LN(1+'Monte Carlo'!$K$10)-0.5*'Monte Carlo'!$K$12^2)+'Monte Carlo'!$K$12*((RAND()+RAND()+RAND()+RAND()+RAND()+RAND()+RAND()+RAND()+RAND()+RAND()+RAND()+RAND())-6))-1)+V$15)</x:f>
        <x:v>2657057.450239494</x:v>
      </x:c>
      <x:c r="W521" s="97" t="n">
        <x:f>MAX(0,V521*(1+EXP((LN(1+'Monte Carlo'!$K$10)-0.5*'Monte Carlo'!$K$12^2)+'Monte Carlo'!$K$12*((RAND()+RAND()+RAND()+RAND()+RAND()+RAND()+RAND()+RAND()+RAND()+RAND()+RAND()+RAND())-6))-1)+W$15)</x:f>
        <x:v>2163385.7825628584</x:v>
      </x:c>
      <x:c r="X521" s="97" t="n">
        <x:f>MAX(0,W521*(1+EXP((LN(1+'Monte Carlo'!$K$10)-0.5*'Monte Carlo'!$K$12^2)+'Monte Carlo'!$K$12*((RAND()+RAND()+RAND()+RAND()+RAND()+RAND()+RAND()+RAND()+RAND()+RAND()+RAND()+RAND())-6))-1)+X$15)</x:f>
        <x:v>1732770.7247794233</x:v>
      </x:c>
      <x:c r="Y521" s="97" t="n">
        <x:f>MAX(0,X521*(1+EXP((LN(1+'Monte Carlo'!$K$10)-0.5*'Monte Carlo'!$K$12^2)+'Monte Carlo'!$K$12*((RAND()+RAND()+RAND()+RAND()+RAND()+RAND()+RAND()+RAND()+RAND()+RAND()+RAND()+RAND())-6))-1)+Y$15)</x:f>
        <x:v>1636214.4197843464</x:v>
      </x:c>
      <x:c r="Z521" s="97" t="n">
        <x:f>MAX(0,Y521*(1+EXP((LN(1+'Monte Carlo'!$K$10)-0.5*'Monte Carlo'!$K$12^2)+'Monte Carlo'!$K$12*((RAND()+RAND()+RAND()+RAND()+RAND()+RAND()+RAND()+RAND()+RAND()+RAND()+RAND()+RAND())-6))-1)+Z$15)</x:f>
        <x:v>1740635.9884220264</x:v>
      </x:c>
      <x:c r="AA521" s="97" t="n">
        <x:f>MAX(0,Z521*(1+EXP((LN(1+'Monte Carlo'!$K$10)-0.5*'Monte Carlo'!$K$12^2)+'Monte Carlo'!$K$12*((RAND()+RAND()+RAND()+RAND()+RAND()+RAND()+RAND()+RAND()+RAND()+RAND()+RAND()+RAND())-6))-1)+AA$15)</x:f>
        <x:v>1660870.9099460952</x:v>
      </x:c>
      <x:c r="AB521" s="97" t="n">
        <x:f>MAX(0,AA521*(1+EXP((LN(1+'Monte Carlo'!$K$10)-0.5*'Monte Carlo'!$K$12^2)+'Monte Carlo'!$K$12*((RAND()+RAND()+RAND()+RAND()+RAND()+RAND()+RAND()+RAND()+RAND()+RAND()+RAND()+RAND())-6))-1)+AB$15)</x:f>
        <x:v>1931388.8049767902</x:v>
      </x:c>
      <x:c r="AC521" s="97" t="n">
        <x:f>MAX(0,AB521*(1+EXP((LN(1+'Monte Carlo'!$K$10)-0.5*'Monte Carlo'!$K$12^2)+'Monte Carlo'!$K$12*((RAND()+RAND()+RAND()+RAND()+RAND()+RAND()+RAND()+RAND()+RAND()+RAND()+RAND()+RAND())-6))-1)+AC$15)</x:f>
        <x:v>1897384.8805236935</x:v>
      </x:c>
      <x:c r="AD521" s="97" t="n">
        <x:f>MAX(0,AC521*(1+EXP((LN(1+'Monte Carlo'!$K$10)-0.5*'Monte Carlo'!$K$12^2)+'Monte Carlo'!$K$12*((RAND()+RAND()+RAND()+RAND()+RAND()+RAND()+RAND()+RAND()+RAND()+RAND()+RAND()+RAND())-6))-1)+AD$15)</x:f>
        <x:v>2399130.7594752037</x:v>
      </x:c>
      <x:c r="AE521" s="97" t="n">
        <x:f>MAX(0,AD521*(1+EXP((LN(1+'Monte Carlo'!$K$10)-0.5*'Monte Carlo'!$K$12^2)+'Monte Carlo'!$K$12*((RAND()+RAND()+RAND()+RAND()+RAND()+RAND()+RAND()+RAND()+RAND()+RAND()+RAND()+RAND())-6))-1)+AE$15)</x:f>
        <x:v>2427655.6445961366</x:v>
      </x:c>
      <x:c r="AF521" s="97" t="n">
        <x:f>MAX(0,AE521*(1+EXP((LN(1+'Monte Carlo'!$K$10)-0.5*'Monte Carlo'!$K$12^2)+'Monte Carlo'!$K$12*((RAND()+RAND()+RAND()+RAND()+RAND()+RAND()+RAND()+RAND()+RAND()+RAND()+RAND()+RAND())-6))-1)+AF$15)</x:f>
        <x:v>2466297.173960305</x:v>
      </x:c>
      <x:c r="AG521" s="97">
        <x:f t="shared" si="9"/>
        <x:v>1029031.25</x:v>
      </x:c>
    </x:row>
  </x:sheetData>
  <x:mergeCells>
    <x:mergeCell ref="A2:AG2"/>
    <x:mergeCell ref="A1:AG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4" hidden="0" customWidth="1"/>
    <x:col min="4" max="4" width="48" hidden="0" customWidth="1"/>
    <x:col min="5" max="5" width="46" hidden="0" customWidth="1"/>
    <x:col min="6" max="6" width="4" hidden="0" customWidth="1"/>
    <x:col min="7" max="7" width="4" hidden="0" customWidth="1"/>
    <x:col min="8" max="8" width="4" hidden="0" customWidth="1"/>
  </x:cols>
  <x:sheetData>
    <x:row r="1" ht="28" customHeight="1">
      <x:c r="A1" s="256" t="str">
        <x:v>Model Review — Home Ownership Affordability Workbook</x:v>
      </x:c>
      <x:c r="B1" s="256"/>
      <x:c r="C1" s="272"/>
      <x:c r="D1" s="256"/>
      <x:c r="E1" s="256"/>
      <x:c r="F1" s="220"/>
      <x:c r="G1" s="220"/>
      <x:c r="H1" s="220"/>
    </x:row>
    <x:row r="2" ht="38" customHeight="1">
      <x:c r="A2" s="260" t="str">
        <x:v>Scope: structural audit, recast logic, Monte Carlo interpretation, assumption quality, and decision-usefulness review.</x:v>
      </x:c>
      <x:c r="B2" s="260"/>
      <x:c r="C2" s="260"/>
      <x:c r="D2" s="260"/>
      <x:c r="E2" s="260"/>
      <x:c r="F2" s="226"/>
      <x:c r="G2" s="226"/>
      <x:c r="H2" s="226"/>
    </x:row>
    <x:row r="3">
      <x:c r="A3"/>
      <x:c r="B3"/>
      <x:c r="C3"/>
      <x:c r="D3"/>
      <x:c r="E3"/>
      <x:c r="F3"/>
      <x:c r="G3"/>
      <x:c r="H3"/>
    </x:row>
    <x:row r="4" ht="22" customHeight="1">
      <x:c r="A4" s="256" t="str">
        <x:v>Executive Summary</x:v>
      </x:c>
      <x:c r="B4" s="256"/>
      <x:c r="C4" s="256"/>
      <x:c r="D4" s="256"/>
      <x:c r="E4" s="256"/>
      <x:c r="F4" s="220"/>
      <x:c r="G4" s="220"/>
      <x:c r="H4" s="220"/>
    </x:row>
    <x:row r="5">
      <x:c r="A5" s="233" t="str">
        <x:v>Severity</x:v>
      </x:c>
      <x:c r="B5" s="233" t="str">
        <x:v>Finding</x:v>
      </x:c>
      <x:c r="C5" s="233" t="str">
        <x:v>Location</x:v>
      </x:c>
      <x:c r="D5" s="233" t="str">
        <x:v>Fix / recommendation</x:v>
      </x:c>
      <x:c r="E5" s="233" t="str">
        <x:v>Residual risk</x:v>
      </x:c>
      <x:c r="F5" s="233"/>
      <x:c r="G5" s="233"/>
      <x:c r="H5" s="233"/>
    </x:row>
    <x:row r="6" ht="52" customHeight="1">
      <x:c r="A6" s="217" t="str">
        <x:v>Critical</x:v>
      </x:c>
      <x:c r="B6" s="217" t="str">
        <x:v>The prior recast cash-flow-positive test looked at a single early year and missed the modeled year-3 part-time income reduction.</x:v>
      </x:c>
      <x:c r="C6" s="217" t="str">
        <x:v>Recast Scenario!B12:F13; Outputs!B5:B6</x:v>
      </x:c>
      <x:c r="D6" s="217" t="str">
        <x:v>Fixed: uses the lowest modeled post-recast annual cash-flow year. $200k recast improves monthly cash flow but does not fully make the plan cash-flow positive.</x:v>
      </x:c>
      <x:c r="E6" s="217" t="str">
        <x:v>Still depends on the accuracy of income, spending, and part-time assumptions.</x:v>
      </x:c>
      <x:c r="F6" s="217"/>
      <x:c r="G6" s="217"/>
      <x:c r="H6" s="217"/>
    </x:row>
    <x:row r="7" ht="52" customHeight="1">
      <x:c r="A7" s="217" t="str">
        <x:v>Major</x:v>
      </x:c>
      <x:c r="B7" s="217" t="str">
        <x:v>The model has no visible formula error tokens or external workbook links, but it contains 60,000 RAND-based formulas. Results are intentionally volatile after recalculation.</x:v>
      </x:c>
      <x:c r="C7" s="217" t="str">
        <x:v>MC_Paths_* sheets</x:v>
      </x:c>
      <x:c r="D7" s="217" t="str">
        <x:v>Interpret percentiles directionally. For high-stakes decisions, run multiple recalculations or expand path count and use a reproducible seed approach.</x:v>
      </x:c>
      <x:c r="E7" s="217" t="str">
        <x:v>500 paths is adequate for directional work, not tail-risk precision.</x:v>
      </x:c>
      <x:c r="F7" s="217"/>
      <x:c r="G7" s="217"/>
      <x:c r="H7" s="217"/>
    </x:row>
    <x:row r="8" ht="52" customHeight="1">
      <x:c r="A8" s="217" t="str">
        <x:v>Major</x:v>
      </x:c>
      <x:c r="B8" s="217" t="str">
        <x:v>Several high-impact inputs are placeholders or user-entered without external backup in the workbook.</x:v>
      </x:c>
      <x:c r="C8" s="217" t="str">
        <x:v>Assumptions; Sources</x:v>
      </x:c>
      <x:c r="D8" s="217" t="str">
        <x:v>Added an assumption QA section below. Replace property tax, insurance, maintenance, take-home rate, mortgage rate, and portfolio assumptions with sourced values.</x:v>
      </x:c>
      <x:c r="E8" s="217" t="str">
        <x:v>Output quality will be dominated by these inputs.</x:v>
      </x:c>
      <x:c r="F8" s="217"/>
      <x:c r="G8" s="217"/>
      <x:c r="H8" s="217"/>
    </x:row>
    <x:row r="9" ht="52" customHeight="1">
      <x:c r="A9" s="217" t="str">
        <x:v>Major</x:v>
      </x:c>
      <x:c r="B9" s="217" t="str">
        <x:v>Base Monte Carlo paths clip liquid balances at zero, which is useful for depletion probability but does not quantify shortfall depth.</x:v>
      </x:c>
      <x:c r="C9" s="217" t="str">
        <x:v>MC_Paths_Base; MC_Paths_Recast_30Y</x:v>
      </x:c>
      <x:c r="D9" s="217" t="str">
        <x:v>Add a shortfall-severity engine if the next version needs to answer how much outside funding is required after depletion.</x:v>
      </x:c>
      <x:c r="E9" s="217" t="str">
        <x:v>Downside magnitude can be understated if only probability is reviewed.</x:v>
      </x:c>
      <x:c r="F9" s="217"/>
      <x:c r="G9" s="217"/>
      <x:c r="H9" s="217"/>
    </x:row>
    <x:row r="10" ht="52" customHeight="1">
      <x:c r="A10" s="217" t="str">
        <x:v>Minor</x:v>
      </x:c>
      <x:c r="B10" s="217" t="str">
        <x:v>A stray scratch formula was present in an unused assumptions column.</x:v>
      </x:c>
      <x:c r="C10" s="217" t="str">
        <x:v>Assumptions!F36</x:v>
      </x:c>
      <x:c r="D10" s="217" t="str">
        <x:v>Fixed: cleared the unused formula cell.</x:v>
      </x:c>
      <x:c r="E10" s="217" t="str">
        <x:v>None.</x:v>
      </x:c>
      <x:c r="F10" s="217"/>
      <x:c r="G10" s="217"/>
      <x:c r="H10" s="217"/>
    </x:row>
    <x:row r="11" ht="52" customHeight="1">
      <x:c r="A11" s="217" t="str">
        <x:v>Minor</x:v>
      </x:c>
      <x:c r="B11" s="217" t="str">
        <x:v>Scenario control cells were editable text without validation.</x:v>
      </x:c>
      <x:c r="C11" s="217" t="str">
        <x:v>Assumptions; Real_MC_30Y; Monte Carlo</x:v>
      </x:c>
      <x:c r="D11" s="217" t="str">
        <x:v>Added Yes/No and TRUE/FALSE data validation to key control cells.</x:v>
      </x:c>
      <x:c r="E11" s="217" t="str">
        <x:v>Validation does not replace reviewer discipline.</x:v>
      </x:c>
      <x:c r="F11" s="217"/>
      <x:c r="G11" s="217"/>
      <x:c r="H11" s="217"/>
    </x:row>
    <x:row r="12">
      <x:c r="A12"/>
      <x:c r="B12"/>
      <x:c r="C12"/>
      <x:c r="D12"/>
      <x:c r="E12"/>
      <x:c r="F12"/>
      <x:c r="G12"/>
      <x:c r="H12"/>
    </x:row>
    <x:row r="13" ht="22" customHeight="1">
      <x:c r="A13" s="256" t="str">
        <x:v>Corrected Recast Readout</x:v>
      </x:c>
      <x:c r="B13" s="256"/>
      <x:c r="C13" s="256"/>
      <x:c r="D13" s="256"/>
      <x:c r="E13" s="256"/>
      <x:c r="F13" s="220"/>
      <x:c r="G13" s="220"/>
      <x:c r="H13" s="220"/>
    </x:row>
    <x:row r="14">
      <x:c r="A14" s="233" t="str">
        <x:v>Metric</x:v>
      </x:c>
      <x:c r="B14" s="233" t="str">
        <x:v>Formula-linked result</x:v>
      </x:c>
      <x:c r="C14" s="233"/>
      <x:c r="D14" s="233" t="str">
        <x:v>Interpretation</x:v>
      </x:c>
      <x:c r="E14" s="233"/>
      <x:c r="F14" s="233"/>
      <x:c r="G14" s="233"/>
      <x:c r="H14" s="233"/>
    </x:row>
    <x:row r="15">
      <x:c r="A15" s="217" t="str">
        <x:v>Monthly P&amp;I reduction from $200k recast</x:v>
      </x:c>
      <x:c r="B15" s="274" t="n">
        <x:f>'Recast Scenario'!C10</x:f>
        <x:v>1029.98663903343</x:v>
      </x:c>
      <x:c r="C15" s="217"/>
      <x:c r="D15" s="269" t="str">
        <x:v>Lower mortgage payment benefit before considering lost liquidity.</x:v>
      </x:c>
      <x:c r="E15"/>
      <x:c r="F15"/>
      <x:c r="G15"/>
      <x:c r="H15"/>
    </x:row>
    <x:row r="16">
      <x:c r="A16" s="217" t="str">
        <x:v>Liquidity sacrificed by $200k recast</x:v>
      </x:c>
      <x:c r="B16" s="274" t="n">
        <x:f>'Recast Scenario'!C17</x:f>
        <x:v>200500</x:v>
      </x:c>
      <x:c r="C16" s="217"/>
      <x:c r="D16" s="269" t="str">
        <x:v>Principal paydown plus recast fee.</x:v>
      </x:c>
      <x:c r="E16"/>
      <x:c r="F16"/>
      <x:c r="G16"/>
      <x:c r="H16"/>
    </x:row>
    <x:row r="17">
      <x:c r="A17" s="217" t="str">
        <x:v>Breakeven period</x:v>
      </x:c>
      <x:c r="B17" s="275" t="n">
        <x:f>'Recast Scenario'!C14</x:f>
        <x:v>16.2218932752496</x:v>
      </x:c>
      <x:c r="C17" s="217"/>
      <x:c r="D17" s="269" t="str">
        <x:v>Years of lower P&amp;I needed to recover the upfront liquidity conversion.</x:v>
      </x:c>
      <x:c r="E17"/>
      <x:c r="F17"/>
      <x:c r="G17"/>
      <x:c r="H17"/>
    </x:row>
    <x:row r="18">
      <x:c r="A18" s="217" t="str">
        <x:v>Worst monthly cash flow, no recast</x:v>
      </x:c>
      <x:c r="B18" s="274" t="n">
        <x:f>'Recast Scenario'!B12</x:f>
        <x:v>-1599.4159757033533</x:v>
      </x:c>
      <x:c r="C18" s="217"/>
      <x:c r="D18" s="269" t="str">
        <x:v>Minimum modeled monthly cash flow after the recast period.</x:v>
      </x:c>
      <x:c r="E18"/>
      <x:c r="F18"/>
      <x:c r="G18"/>
      <x:c r="H18"/>
    </x:row>
    <x:row r="19">
      <x:c r="A19" s="217" t="str">
        <x:v>Worst monthly cash flow, $200k recast</x:v>
      </x:c>
      <x:c r="B19" s="274" t="n">
        <x:f>'Recast Scenario'!C12</x:f>
        <x:v>-569.4293366699225</x:v>
      </x:c>
      <x:c r="C19" s="217"/>
      <x:c r="D19" s="269" t="str">
        <x:v>This is the corrected answer to the cash-flow-positive question.</x:v>
      </x:c>
      <x:c r="E19"/>
      <x:c r="F19"/>
      <x:c r="G19"/>
      <x:c r="H19"/>
    </x:row>
    <x:row r="20">
      <x:c r="A20" s="217" t="str">
        <x:v>Worst monthly cash flow, $300k recast</x:v>
      </x:c>
      <x:c r="B20" s="274" t="n">
        <x:f>'Recast Scenario'!D12</x:f>
        <x:v>-54.43601715320642</x:v>
      </x:c>
      <x:c r="C20" s="217"/>
      <x:c r="D20" s="269" t="str">
        <x:v>Still barely negative under current assumptions.</x:v>
      </x:c>
      <x:c r="E20"/>
      <x:c r="F20"/>
      <x:c r="G20"/>
      <x:c r="H20"/>
    </x:row>
    <x:row r="21">
      <x:c r="A21" s="217" t="str">
        <x:v>Worst monthly cash flow, $400k recast</x:v>
      </x:c>
      <x:c r="B21" s="274" t="n">
        <x:f>'Recast Scenario'!E12</x:f>
        <x:v>460.55730236350996</x:v>
      </x:c>
      <x:c r="C21" s="217"/>
      <x:c r="D21" s="269" t="str">
        <x:v>First tested recast amount that makes the worst modeled monthly cash flow positive.</x:v>
      </x:c>
      <x:c r="E21"/>
      <x:c r="F21"/>
      <x:c r="G21"/>
      <x:c r="H21"/>
    </x:row>
    <x:row r="22">
      <x:c r="A22" s="217" t="str">
        <x:v>$500k reserve breach probability, no recast</x:v>
      </x:c>
      <x:c r="B22" s="276" t="n">
        <x:f>'Monte Carlo'!B22</x:f>
        <x:v>0.03</x:v>
      </x:c>
      <x:c r="C22" s="217"/>
      <x:c r="D22" s="269" t="str">
        <x:v>Monte Carlo cumulative path-minimum test.</x:v>
      </x:c>
      <x:c r="E22"/>
      <x:c r="F22"/>
      <x:c r="G22"/>
      <x:c r="H22"/>
    </x:row>
    <x:row r="23">
      <x:c r="A23" s="217" t="str">
        <x:v>$500k reserve breach probability, $200k recast</x:v>
      </x:c>
      <x:c r="B23" s="276" t="n">
        <x:f>'Monte Carlo'!C22</x:f>
        <x:v>0.164</x:v>
      </x:c>
      <x:c r="C23" s="217"/>
      <x:c r="D23" s="269" t="str">
        <x:v>Recast increases liquidity-reserve breach risk because it converts cash to home equity.</x:v>
      </x:c>
      <x:c r="E23"/>
      <x:c r="F23"/>
      <x:c r="G23"/>
      <x:c r="H23"/>
    </x:row>
    <x:row r="24">
      <x:c r="A24" s="217" t="str">
        <x:v>$500k reserve breach probability, bear $200k recast</x:v>
      </x:c>
      <x:c r="B24" s="276" t="n">
        <x:f>'Monte Carlo'!E22</x:f>
        <x:v>0.648</x:v>
      </x:c>
      <x:c r="C24" s="217"/>
      <x:c r="D24" s="269" t="str">
        <x:v>Sequence-of-returns stress plus recast liquidity reduction.</x:v>
      </x:c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  <x:row r="26" ht="22" customHeight="1">
      <x:c r="A26" s="256" t="str">
        <x:v>Assumption QA — Inputs That Dominate the Answer</x:v>
      </x:c>
      <x:c r="B26" s="256"/>
      <x:c r="C26" s="256"/>
      <x:c r="D26" s="256"/>
      <x:c r="E26" s="256"/>
      <x:c r="F26" s="220"/>
      <x:c r="G26" s="220"/>
      <x:c r="H26" s="220"/>
    </x:row>
    <x:row r="27">
      <x:c r="A27" s="233" t="str">
        <x:v>Assumption</x:v>
      </x:c>
      <x:c r="B27" s="233" t="str">
        <x:v>Current value</x:v>
      </x:c>
      <x:c r="C27" s="233" t="str">
        <x:v>Risk level</x:v>
      </x:c>
      <x:c r="D27" s="233" t="str">
        <x:v>Why it matters</x:v>
      </x:c>
      <x:c r="E27" s="233" t="str">
        <x:v>Recommended action</x:v>
      </x:c>
      <x:c r="F27" s="233"/>
      <x:c r="G27" s="233"/>
      <x:c r="H27" s="233"/>
    </x:row>
    <x:row r="28" ht="46" customHeight="1">
      <x:c r="A28" s="217" t="str">
        <x:v>cash_take_home_rate</x:v>
      </x:c>
      <x:c r="B28" s="276" t="n">
        <x:f>Assumptions!C8</x:f>
        <x:v>0.62</x:v>
      </x:c>
      <x:c r="C28" s="217" t="str">
        <x:v>High</x:v>
      </x:c>
      <x:c r="D28" s="217" t="str">
        <x:v>A few percentage points changes monthly affordability materially.</x:v>
      </x:c>
      <x:c r="E28" s="217" t="str">
        <x:v>Reconcile to paystubs, tax return, benefits, RSU/bonus withholding, and retirement contributions.</x:v>
      </x:c>
      <x:c r="F28"/>
      <x:c r="G28"/>
      <x:c r="H28"/>
    </x:row>
    <x:row r="29" ht="46" customHeight="1">
      <x:c r="A29" s="217" t="str">
        <x:v>monthly_living_expenses</x:v>
      </x:c>
      <x:c r="B29" s="274" t="n">
        <x:f>Assumptions!C27</x:f>
        <x:v>10800</x:v>
      </x:c>
      <x:c r="C29" s="217" t="str">
        <x:v>High</x:v>
      </x:c>
      <x:c r="D29" s="217" t="str">
        <x:v>The model is close enough to break-even that lifestyle spend can flip the answer.</x:v>
      </x:c>
      <x:c r="E29" s="217" t="str">
        <x:v>Use 12 to 24 months of actual post-tax spending by category.</x:v>
      </x:c>
      <x:c r="F29"/>
      <x:c r="G29"/>
      <x:c r="H29"/>
    </x:row>
    <x:row r="30" ht="46" customHeight="1">
      <x:c r="A30" s="217" t="str">
        <x:v>part_time_gross_income_reduction</x:v>
      </x:c>
      <x:c r="B30" s="274" t="n">
        <x:f>Assumptions!C21</x:f>
        <x:v>40000</x:v>
      </x:c>
      <x:c r="C30" s="217" t="str">
        <x:v>High</x:v>
      </x:c>
      <x:c r="D30" s="217" t="str">
        <x:v>The corrected recast conclusion is driven by the year-3 part-time reduction.</x:v>
      </x:c>
      <x:c r="E30" s="217" t="str">
        <x:v>Validate gross, tax, retirement match, benefits, and childcare impacts together.</x:v>
      </x:c>
      <x:c r="F30"/>
      <x:c r="G30"/>
      <x:c r="H30"/>
    </x:row>
    <x:row r="31" ht="46" customHeight="1">
      <x:c r="A31" s="217" t="str">
        <x:v>property_tax_basis / property_tax_rate</x:v>
      </x:c>
      <x:c r="B31" s="274" t="str">
        <x:f>TEXT(Assumptions!C48,"$#,##0")&amp;" / "&amp;TEXT(Assumptions!C49,"0.0%")</x:f>
        <x:v>$1,000,000 / 3.0%</x:v>
      </x:c>
      <x:c r="C31" s="217" t="str">
        <x:v>High</x:v>
      </x:c>
      <x:c r="D31" s="217" t="str">
        <x:v>Property tax is one of the largest recurring ownership costs.</x:v>
      </x:c>
      <x:c r="E31" s="217" t="str">
        <x:v>Use the actual assessment, township tax rate, reassessment risk, and any appeal assumptions.</x:v>
      </x:c>
      <x:c r="F31"/>
      <x:c r="G31"/>
      <x:c r="H31"/>
    </x:row>
    <x:row r="32" ht="46" customHeight="1">
      <x:c r="A32" s="217" t="str">
        <x:v>mortgage_rate</x:v>
      </x:c>
      <x:c r="B32" s="276" t="n">
        <x:f>Assumptions!C37</x:f>
        <x:v>0.045</x:v>
      </x:c>
      <x:c r="C32" s="217" t="str">
        <x:v>High</x:v>
      </x:c>
      <x:c r="D32" s="217" t="str">
        <x:v>Rate determines P&amp;I and recast economics.</x:v>
      </x:c>
      <x:c r="E32" s="217" t="str">
        <x:v>Use a locked rate, APR, points, lender fees, and recast eligibility terms.</x:v>
      </x:c>
      <x:c r="F32"/>
      <x:c r="G32"/>
      <x:c r="H32"/>
    </x:row>
    <x:row r="33" ht="46" customHeight="1">
      <x:c r="A33" s="217" t="str">
        <x:v>homeowners_insurance_annual</x:v>
      </x:c>
      <x:c r="B33" s="274" t="n">
        <x:f>Assumptions!C50</x:f>
        <x:v>4200</x:v>
      </x:c>
      <x:c r="C33" s="217" t="str">
        <x:v>Medium</x:v>
      </x:c>
      <x:c r="D33" s="217" t="str">
        <x:v>Insurance can vary materially by property, deductible, and coverage.</x:v>
      </x:c>
      <x:c r="E33" s="217" t="str">
        <x:v>Use carrier quotes, umbrella coverage, and flood/sewer/back-up endorsements if applicable.</x:v>
      </x:c>
      <x:c r="F33"/>
      <x:c r="G33"/>
      <x:c r="H33"/>
    </x:row>
    <x:row r="34" ht="46" customHeight="1">
      <x:c r="A34" s="217" t="str">
        <x:v>maintenance_reserve_pct</x:v>
      </x:c>
      <x:c r="B34" s="276" t="n">
        <x:f>Assumptions!C52</x:f>
        <x:v>0.008</x:v>
      </x:c>
      <x:c r="C34" s="217" t="str">
        <x:v>Medium</x:v>
      </x:c>
      <x:c r="D34" s="217" t="str">
        <x:v>0.8% may be too low for an older/high-value home or deferred maintenance.</x:v>
      </x:c>
      <x:c r="E34" s="217" t="str">
        <x:v>Add a property-condition-based capex schedule and one-time major repair shocks.</x:v>
      </x:c>
      <x:c r="F34"/>
      <x:c r="G34"/>
      <x:c r="H34"/>
    </x:row>
    <x:row r="35" ht="46" customHeight="1">
      <x:c r="A35" s="217" t="str">
        <x:v>portfolio_expected_return / volatility</x:v>
      </x:c>
      <x:c r="B35" s="276" t="str">
        <x:f>TEXT(Assumptions!C60,"0.0%")&amp;" / "&amp;TEXT(Assumptions!C61,"0.0%")</x:f>
        <x:v>6.5% / 15.0%</x:v>
      </x:c>
      <x:c r="C35" s="217" t="str">
        <x:v>High</x:v>
      </x:c>
      <x:c r="D35" s="217" t="str">
        <x:v>Monte Carlo outputs depend heavily on return and volatility.</x:v>
      </x:c>
      <x:c r="E35" s="217" t="str">
        <x:v>Tie to actual allocation, taxes, asset location, and sequence-of-return assumptions.</x:v>
      </x:c>
      <x:c r="F35"/>
      <x:c r="G35"/>
      <x:c r="H35"/>
    </x:row>
    <x:row r="36" ht="46" customHeight="1">
      <x:c r="A36" s="217" t="str">
        <x:v>liquid_share_of_portfolio</x:v>
      </x:c>
      <x:c r="B36" s="276" t="n">
        <x:f>Assumptions!C26</x:f>
        <x:v>0.85</x:v>
      </x:c>
      <x:c r="C36" s="217" t="str">
        <x:v>High</x:v>
      </x:c>
      <x:c r="D36" s="217" t="str">
        <x:v>Spendable liquidity is different from net worth.</x:v>
      </x:c>
      <x:c r="E36" s="217" t="str">
        <x:v>Map accounts by liquidity, tax cost, penalties, and behavioral willingness to sell.</x:v>
      </x:c>
      <x:c r="F36"/>
      <x:c r="G36"/>
      <x:c r="H36"/>
    </x:row>
    <x:row r="37" ht="46" customHeight="1">
      <x:c r="A37" s="217" t="str">
        <x:v>minimum_desired_liquid_reserve_floor</x:v>
      </x:c>
      <x:c r="B37" s="274" t="n">
        <x:f>Assumptions!C81</x:f>
        <x:v>500000</x:v>
      </x:c>
      <x:c r="C37" s="217" t="str">
        <x:v>High</x:v>
      </x:c>
      <x:c r="D37" s="217" t="str">
        <x:v>The $500k floor drives the reserve-breach conclusion.</x:v>
      </x:c>
      <x:c r="E37" s="217" t="str">
        <x:v>Set reserve target from job risk, child/healthcare obligations, and home repair tail risk.</x:v>
      </x:c>
      <x:c r="F37"/>
      <x:c r="G37"/>
      <x:c r="H37"/>
    </x:row>
    <x:row r="38" ht="46" customHeight="1">
      <x:c r="A38" s="217"/>
      <x:c r="B38" s="213"/>
      <x:c r="C38" s="217"/>
      <x:c r="D38" s="217"/>
      <x:c r="E38" s="217"/>
      <x:c r="F38"/>
      <x:c r="G38"/>
      <x:c r="H38"/>
    </x:row>
    <x:row r="39" ht="22" customHeight="1">
      <x:c r="A39" s="256" t="str">
        <x:v>Recommended Next Improvements</x:v>
      </x:c>
      <x:c r="B39" s="256"/>
      <x:c r="C39" s="256"/>
      <x:c r="D39" s="256"/>
      <x:c r="E39" s="256"/>
      <x:c r="F39"/>
      <x:c r="G39"/>
      <x:c r="H39"/>
    </x:row>
    <x:row r="40" ht="22" customHeight="1">
      <x:c r="A40" s="264" t="str">
        <x:v>Priority</x:v>
      </x:c>
      <x:c r="B40" s="264" t="str">
        <x:v>Improvement</x:v>
      </x:c>
      <x:c r="C40" s="264" t="str">
        <x:v>Why</x:v>
      </x:c>
      <x:c r="D40" s="264" t="str">
        <x:v>Implementation sketch</x:v>
      </x:c>
      <x:c r="E40" s="264"/>
      <x:c r="F40" s="220"/>
      <x:c r="G40" s="220"/>
      <x:c r="H40" s="220"/>
    </x:row>
    <x:row r="41">
      <x:c r="A41" s="268" t="str">
        <x:v>1</x:v>
      </x:c>
      <x:c r="B41" s="268" t="str">
        <x:v>Add shortfall severity, not just depletion probability.</x:v>
      </x:c>
      <x:c r="C41" s="268" t="str">
        <x:v>Probability alone hides how bad a failed path is.</x:v>
      </x:c>
      <x:c r="D41" s="268" t="str">
        <x:v>Track cumulative shortfall after liquid assets hit zero and report P50/P90/P95 funding gap.</x:v>
      </x:c>
      <x:c r="E41" s="268"/>
      <x:c r="F41" s="233"/>
      <x:c r="G41" s="233"/>
      <x:c r="H41" s="233"/>
    </x:row>
    <x:row r="42" ht="40" customHeight="1">
      <x:c r="A42" s="269" t="str">
        <x:v>2</x:v>
      </x:c>
      <x:c r="B42" s="269" t="str">
        <x:v>Add deterministic sensitivity tables.</x:v>
      </x:c>
      <x:c r="C42" s="269" t="str">
        <x:v>The answer is assumption-sensitive.</x:v>
      </x:c>
      <x:c r="D42" s="269" t="str">
        <x:v>Vary mortgage rate, income reduction, living expense, property tax, return, volatility, and recast amount.</x:v>
      </x:c>
      <x:c r="E42" s="269"/>
      <x:c r="F42"/>
      <x:c r="G42"/>
      <x:c r="H42"/>
    </x:row>
    <x:row r="43" ht="40" customHeight="1">
      <x:c r="A43" s="269" t="str">
        <x:v>3</x:v>
      </x:c>
      <x:c r="B43" s="269" t="str">
        <x:v>Add sourced assumption comments or source URLs.</x:v>
      </x:c>
      <x:c r="C43" s="269" t="str">
        <x:v>Inputs are more important than formulas here.</x:v>
      </x:c>
      <x:c r="D43" s="269" t="str">
        <x:v>Add source URL / quote / document reference for tax, insurance, mortgage, and market assumptions.</x:v>
      </x:c>
      <x:c r="E43" s="269"/>
      <x:c r="F43"/>
      <x:c r="G43"/>
      <x:c r="H43"/>
    </x:row>
    <x:row r="44" ht="40" customHeight="1">
      <x:c r="A44" s="269" t="str">
        <x:v>4</x:v>
      </x:c>
      <x:c r="B44" s="269" t="str">
        <x:v>Use a reproducible stochastic engine.</x:v>
      </x:c>
      <x:c r="C44" s="269" t="str">
        <x:v>RAND() is useful but hard to audit because outputs move after F9.</x:v>
      </x:c>
      <x:c r="D44" s="269" t="str">
        <x:v>Add a fixed-seed scenario table or external seeded simulation export.</x:v>
      </x:c>
      <x:c r="E44" s="269"/>
      <x:c r="F44"/>
      <x:c r="G44"/>
      <x:c r="H44"/>
    </x:row>
    <x:row r="45" ht="40" customHeight="1">
      <x:c r="A45" s="269" t="str">
        <x:v>5</x:v>
      </x:c>
      <x:c r="B45" s="269" t="str">
        <x:v>Separate decision questions.</x:v>
      </x:c>
      <x:c r="C45" s="269" t="str">
        <x:v>Recast affordability, purchase affordability, and retirement adequacy are related but not identical.</x:v>
      </x:c>
      <x:c r="D45" s="269" t="str">
        <x:v>Create separate KPI blocks for cash-flow solvency, liquidity survival, and total-investable-assets outcomes.</x:v>
      </x:c>
      <x:c r="E45" s="269"/>
      <x:c r="F45"/>
      <x:c r="G45"/>
      <x:c r="H45"/>
    </x:row>
    <x:row r="46" ht="40" customHeight="1">
      <x:c r="A46" s="217"/>
      <x:c r="B46" s="217"/>
      <x:c r="C46" s="217"/>
      <x:c r="D46" s="217"/>
    </x:row>
  </x:sheetData>
  <x:pageMargins left="0.7" right="0.7" top="0.75" bottom="0.75" header="0.3" footer="0.3"/>
</x:worksheet>
</file>